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omments4.xml" ContentType="application/vnd.openxmlformats-officedocument.spreadsheetml.comments+xml"/>
  <Override PartName="/xl/drawings/drawing3.xml" ContentType="application/vnd.openxmlformats-officedocument.drawing+xml"/>
  <Override PartName="/xl/ctrlProps/ctrlProp14.xml" ContentType="application/vnd.ms-excel.controlproperties+xml"/>
  <Override PartName="/xl/ctrlProps/ctrlProp15.xml" ContentType="application/vnd.ms-excel.controlproperties+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joeor\AppData\Roaming\Microsoft\AddIns\"/>
    </mc:Choice>
  </mc:AlternateContent>
  <xr:revisionPtr revIDLastSave="0" documentId="13_ncr:1_{16C7FEFD-AE92-45D6-8CEC-3D7303677F52}" xr6:coauthVersionLast="47" xr6:coauthVersionMax="47" xr10:uidLastSave="{00000000-0000-0000-0000-000000000000}"/>
  <bookViews>
    <workbookView xWindow="-110" yWindow="-110" windowWidth="38620" windowHeight="15500" firstSheet="3" activeTab="11" xr2:uid="{BEDDA086-3899-4EC0-A870-445CC9E7E800}"/>
  </bookViews>
  <sheets>
    <sheet name="Old R002 codes" sheetId="69" state="hidden" r:id="rId1"/>
    <sheet name="Old Codes" sheetId="15" state="hidden" r:id="rId2"/>
    <sheet name="Codes (3)" sheetId="860" state="hidden" r:id="rId3"/>
    <sheet name="ChatGPT testing" sheetId="908" r:id="rId4"/>
    <sheet name="Macro" sheetId="206" r:id="rId5"/>
    <sheet name="Data" sheetId="532" state="hidden" r:id="rId6"/>
    <sheet name="Validation" sheetId="487" state="hidden" r:id="rId7"/>
    <sheet name="Data validation" sheetId="564" state="hidden" r:id="rId8"/>
    <sheet name="Code list" sheetId="84" r:id="rId9"/>
    <sheet name="Codes" sheetId="64" r:id="rId10"/>
    <sheet name="IS BS CF" sheetId="861" r:id="rId11"/>
    <sheet name="Calcs." sheetId="1151" r:id="rId12"/>
    <sheet name="Corporate Overhead" sheetId="863" r:id="rId13"/>
    <sheet name="Equity" sheetId="864" r:id="rId14"/>
    <sheet name="GPT cache" sheetId="859" state="veryHidden" r:id="rId15"/>
  </sheets>
  <definedNames>
    <definedName name="___a3" hidden="1">{#N/A,#N/A,FALSE,"Sheet1"}</definedName>
    <definedName name="__123Graph_A" localSheetId="12" hidden="1">#REF!</definedName>
    <definedName name="__123Graph_A" localSheetId="13" hidden="1">#REF!</definedName>
    <definedName name="__123Graph_A" localSheetId="10" hidden="1">#REF!</definedName>
    <definedName name="__123Graph_A" localSheetId="1" hidden="1">#REF!</definedName>
    <definedName name="__123Graph_AA" localSheetId="12" hidden="1">#REF!</definedName>
    <definedName name="__123Graph_AA" localSheetId="13" hidden="1">#REF!</definedName>
    <definedName name="__123Graph_AA" localSheetId="10" hidden="1">#REF!</definedName>
    <definedName name="__123Graph_AA" localSheetId="1" hidden="1">#REF!</definedName>
    <definedName name="__123Graph_B" localSheetId="12" hidden="1">#REF!</definedName>
    <definedName name="__123Graph_B" localSheetId="13" hidden="1">#REF!</definedName>
    <definedName name="__123Graph_B" localSheetId="10" hidden="1">#REF!</definedName>
    <definedName name="__123Graph_B" localSheetId="1" hidden="1">#REF!</definedName>
    <definedName name="__123Graph_C" localSheetId="12" hidden="1">#REF!</definedName>
    <definedName name="__123Graph_C" localSheetId="13" hidden="1">#REF!</definedName>
    <definedName name="__123Graph_C" localSheetId="10" hidden="1">#REF!</definedName>
    <definedName name="__123Graph_C" localSheetId="1" hidden="1">#REF!</definedName>
    <definedName name="__123Graph_D" localSheetId="12" hidden="1">#REF!</definedName>
    <definedName name="__123Graph_D" localSheetId="13" hidden="1">#REF!</definedName>
    <definedName name="__123Graph_D" localSheetId="10" hidden="1">#REF!</definedName>
    <definedName name="__123Graph_D" localSheetId="1" hidden="1">#REF!</definedName>
    <definedName name="__123Graph_E" localSheetId="12" hidden="1">#REF!</definedName>
    <definedName name="__123Graph_E" localSheetId="13" hidden="1">#REF!</definedName>
    <definedName name="__123Graph_E" localSheetId="10" hidden="1">#REF!</definedName>
    <definedName name="__123Graph_E" localSheetId="1" hidden="1">#REF!</definedName>
    <definedName name="__123Graph_F" localSheetId="12" hidden="1">#REF!</definedName>
    <definedName name="__123Graph_F" localSheetId="13" hidden="1">#REF!</definedName>
    <definedName name="__123Graph_F" localSheetId="10" hidden="1">#REF!</definedName>
    <definedName name="__123Graph_F" localSheetId="1" hidden="1">#REF!</definedName>
    <definedName name="__123Graph_X" localSheetId="12" hidden="1">#REF!</definedName>
    <definedName name="__123Graph_X" localSheetId="13" hidden="1">#REF!</definedName>
    <definedName name="__123Graph_X" localSheetId="10" hidden="1">#REF!</definedName>
    <definedName name="__123Graph_X" localSheetId="1" hidden="1">#REF!</definedName>
    <definedName name="__a2" localSheetId="11" hidden="1">{#N/A,#N/A,FALSE,"Sheet1"}</definedName>
    <definedName name="__a2" localSheetId="9" hidden="1">{#N/A,#N/A,FALSE,"Sheet1"}</definedName>
    <definedName name="__a2" localSheetId="2" hidden="1">{#N/A,#N/A,FALSE,"Sheet1"}</definedName>
    <definedName name="__a2" localSheetId="12" hidden="1">{#N/A,#N/A,FALSE,"Sheet1"}</definedName>
    <definedName name="__a2" localSheetId="13" hidden="1">{#N/A,#N/A,FALSE,"Sheet1"}</definedName>
    <definedName name="__a2" localSheetId="10" hidden="1">{#N/A,#N/A,FALSE,"Sheet1"}</definedName>
    <definedName name="__a2" localSheetId="1" hidden="1">{#N/A,#N/A,FALSE,"Sheet1"}</definedName>
    <definedName name="__a2" localSheetId="0" hidden="1">{#N/A,#N/A,FALSE,"Sheet1"}</definedName>
    <definedName name="__a3" localSheetId="11" hidden="1">{#N/A,#N/A,FALSE,"Sheet1"}</definedName>
    <definedName name="__a3" localSheetId="9" hidden="1">{#N/A,#N/A,FALSE,"Sheet1"}</definedName>
    <definedName name="__a3" localSheetId="2" hidden="1">{#N/A,#N/A,FALSE,"Sheet1"}</definedName>
    <definedName name="__a3" localSheetId="12" hidden="1">{#N/A,#N/A,FALSE,"Sheet1"}</definedName>
    <definedName name="__a3" localSheetId="13" hidden="1">{#N/A,#N/A,FALSE,"Sheet1"}</definedName>
    <definedName name="__a3" localSheetId="10" hidden="1">{#N/A,#N/A,FALSE,"Sheet1"}</definedName>
    <definedName name="__a3" localSheetId="1" hidden="1">{#N/A,#N/A,FALSE,"Sheet1"}</definedName>
    <definedName name="__a3" localSheetId="0" hidden="1">{#N/A,#N/A,FALSE,"Sheet1"}</definedName>
    <definedName name="__FDS_HYPERLINK_TOGGLE_STATE__" hidden="1">"ON"</definedName>
    <definedName name="__IntlFixup" hidden="1">TRUE</definedName>
    <definedName name="_a2" localSheetId="11" hidden="1">{#N/A,#N/A,FALSE,"Sheet1"}</definedName>
    <definedName name="_a2" localSheetId="9" hidden="1">{#N/A,#N/A,FALSE,"Sheet1"}</definedName>
    <definedName name="_a2" localSheetId="2" hidden="1">{#N/A,#N/A,FALSE,"Sheet1"}</definedName>
    <definedName name="_a2" localSheetId="12" hidden="1">{#N/A,#N/A,FALSE,"Sheet1"}</definedName>
    <definedName name="_a2" localSheetId="13" hidden="1">{#N/A,#N/A,FALSE,"Sheet1"}</definedName>
    <definedName name="_a2" localSheetId="10" hidden="1">{#N/A,#N/A,FALSE,"Sheet1"}</definedName>
    <definedName name="_a2" localSheetId="1" hidden="1">{#N/A,#N/A,FALSE,"Sheet1"}</definedName>
    <definedName name="_a2" localSheetId="0" hidden="1">{#N/A,#N/A,FALSE,"Sheet1"}</definedName>
    <definedName name="_a3" localSheetId="11" hidden="1">{#N/A,#N/A,FALSE,"Sheet1"}</definedName>
    <definedName name="_a3" localSheetId="9" hidden="1">{#N/A,#N/A,FALSE,"Sheet1"}</definedName>
    <definedName name="_a3" localSheetId="2" hidden="1">{#N/A,#N/A,FALSE,"Sheet1"}</definedName>
    <definedName name="_a3" localSheetId="12" hidden="1">{#N/A,#N/A,FALSE,"Sheet1"}</definedName>
    <definedName name="_a3" localSheetId="13" hidden="1">{#N/A,#N/A,FALSE,"Sheet1"}</definedName>
    <definedName name="_a3" localSheetId="10" hidden="1">{#N/A,#N/A,FALSE,"Sheet1"}</definedName>
    <definedName name="_a3" localSheetId="1" hidden="1">{#N/A,#N/A,FALSE,"Sheet1"}</definedName>
    <definedName name="_a3" localSheetId="0" hidden="1">{#N/A,#N/A,FALSE,"Sheet1"}</definedName>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MacroRecalculationBehavior" hidden="1">0</definedName>
    <definedName name="_AtRisk_SimSetting_RandomNumberGenerator" hidden="1">0</definedName>
    <definedName name="_AtRisk_SimSetting_ReportsList" hidden="1">0</definedName>
    <definedName name="_AtRisk_SimSetting_ShowSimulationProgressWindow" hidden="1">TRUE</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_bdm.00286C8B730647308FBBEA2720FFB0AC.edm" localSheetId="12" hidden="1">#REF!</definedName>
    <definedName name="_bdm.00286C8B730647308FBBEA2720FFB0AC.edm" localSheetId="13" hidden="1">#REF!</definedName>
    <definedName name="_bdm.00286C8B730647308FBBEA2720FFB0AC.edm" localSheetId="10" hidden="1">#REF!</definedName>
    <definedName name="_bdm.00286C8B730647308FBBEA2720FFB0AC.edm" localSheetId="1" hidden="1">#REF!</definedName>
    <definedName name="_bdm.004F05E4AA314011BA0F90C835605EF7.edm" localSheetId="12" hidden="1">#REF!</definedName>
    <definedName name="_bdm.004F05E4AA314011BA0F90C835605EF7.edm" localSheetId="13" hidden="1">#REF!</definedName>
    <definedName name="_bdm.004F05E4AA314011BA0F90C835605EF7.edm" localSheetId="10" hidden="1">#REF!</definedName>
    <definedName name="_bdm.004F05E4AA314011BA0F90C835605EF7.edm" localSheetId="1" hidden="1">#REF!</definedName>
    <definedName name="_bdm.0056E445CB324F118C35C2E9031CD071.edm" localSheetId="12" hidden="1">#REF!</definedName>
    <definedName name="_bdm.0056E445CB324F118C35C2E9031CD071.edm" localSheetId="13" hidden="1">#REF!</definedName>
    <definedName name="_bdm.0056E445CB324F118C35C2E9031CD071.edm" localSheetId="10" hidden="1">#REF!</definedName>
    <definedName name="_bdm.0056E445CB324F118C35C2E9031CD071.edm" localSheetId="1" hidden="1">#REF!</definedName>
    <definedName name="_bdm.00AE045DC9FC4C4681CC75B2F2417B33.edm" localSheetId="12" hidden="1">#REF!</definedName>
    <definedName name="_bdm.00AE045DC9FC4C4681CC75B2F2417B33.edm" localSheetId="13" hidden="1">#REF!</definedName>
    <definedName name="_bdm.00AE045DC9FC4C4681CC75B2F2417B33.edm" localSheetId="10" hidden="1">#REF!</definedName>
    <definedName name="_bdm.00AE045DC9FC4C4681CC75B2F2417B33.edm" localSheetId="1" hidden="1">#REF!</definedName>
    <definedName name="_bdm.00B59164873447278737F0EDAF34960A.edm" localSheetId="12" hidden="1">#REF!</definedName>
    <definedName name="_bdm.00B59164873447278737F0EDAF34960A.edm" localSheetId="13" hidden="1">#REF!</definedName>
    <definedName name="_bdm.00B59164873447278737F0EDAF34960A.edm" localSheetId="10" hidden="1">#REF!</definedName>
    <definedName name="_bdm.00B59164873447278737F0EDAF34960A.edm" localSheetId="1" hidden="1">#REF!</definedName>
    <definedName name="_bdm.014BB5E76FAE462FA811963F5D61196B.edm" localSheetId="12" hidden="1">#REF!</definedName>
    <definedName name="_bdm.014BB5E76FAE462FA811963F5D61196B.edm" localSheetId="13" hidden="1">#REF!</definedName>
    <definedName name="_bdm.014BB5E76FAE462FA811963F5D61196B.edm" localSheetId="10" hidden="1">#REF!</definedName>
    <definedName name="_bdm.014BB5E76FAE462FA811963F5D61196B.edm" localSheetId="1" hidden="1">#REF!</definedName>
    <definedName name="_bdm.020E6E9B94454B0998597C7453EF7B65.edm" localSheetId="12" hidden="1">#REF!</definedName>
    <definedName name="_bdm.020E6E9B94454B0998597C7453EF7B65.edm" localSheetId="13" hidden="1">#REF!</definedName>
    <definedName name="_bdm.020E6E9B94454B0998597C7453EF7B65.edm" localSheetId="10" hidden="1">#REF!</definedName>
    <definedName name="_bdm.020E6E9B94454B0998597C7453EF7B65.edm" localSheetId="1" hidden="1">#REF!</definedName>
    <definedName name="_bdm.02EC949483F141B2AF218701670BCB7A.edm" localSheetId="12" hidden="1">#REF!</definedName>
    <definedName name="_bdm.02EC949483F141B2AF218701670BCB7A.edm" localSheetId="13" hidden="1">#REF!</definedName>
    <definedName name="_bdm.02EC949483F141B2AF218701670BCB7A.edm" localSheetId="10" hidden="1">#REF!</definedName>
    <definedName name="_bdm.02EC949483F141B2AF218701670BCB7A.edm" localSheetId="1" hidden="1">#REF!</definedName>
    <definedName name="_bdm.032ED2E537974536B1AA84102E4C60CE.edm" localSheetId="12" hidden="1">#REF!</definedName>
    <definedName name="_bdm.032ED2E537974536B1AA84102E4C60CE.edm" localSheetId="13" hidden="1">#REF!</definedName>
    <definedName name="_bdm.032ED2E537974536B1AA84102E4C60CE.edm" localSheetId="10" hidden="1">#REF!</definedName>
    <definedName name="_bdm.032ED2E537974536B1AA84102E4C60CE.edm" localSheetId="1" hidden="1">#REF!</definedName>
    <definedName name="_bdm.035DF221C4204368BAAE399A052DC636.edm" localSheetId="12" hidden="1">#REF!</definedName>
    <definedName name="_bdm.035DF221C4204368BAAE399A052DC636.edm" localSheetId="13" hidden="1">#REF!</definedName>
    <definedName name="_bdm.035DF221C4204368BAAE399A052DC636.edm" localSheetId="10" hidden="1">#REF!</definedName>
    <definedName name="_bdm.035DF221C4204368BAAE399A052DC636.edm" localSheetId="1" hidden="1">#REF!</definedName>
    <definedName name="_bdm.036715D5BDB04E589C9D3D421A8E4D93.edm" localSheetId="12" hidden="1">#REF!</definedName>
    <definedName name="_bdm.036715D5BDB04E589C9D3D421A8E4D93.edm" localSheetId="13" hidden="1">#REF!</definedName>
    <definedName name="_bdm.036715D5BDB04E589C9D3D421A8E4D93.edm" localSheetId="10" hidden="1">#REF!</definedName>
    <definedName name="_bdm.036715D5BDB04E589C9D3D421A8E4D93.edm" localSheetId="1" hidden="1">#REF!</definedName>
    <definedName name="_bdm.03F3E100E9B64ED499F2F076282A300C.edm" localSheetId="12" hidden="1">#REF!</definedName>
    <definedName name="_bdm.03F3E100E9B64ED499F2F076282A300C.edm" localSheetId="13" hidden="1">#REF!</definedName>
    <definedName name="_bdm.03F3E100E9B64ED499F2F076282A300C.edm" localSheetId="10" hidden="1">#REF!</definedName>
    <definedName name="_bdm.03F3E100E9B64ED499F2F076282A300C.edm" localSheetId="1" hidden="1">#REF!</definedName>
    <definedName name="_bdm.0450EBC3A9A7436C803A099D89271CF6.edm" localSheetId="12" hidden="1">#REF!</definedName>
    <definedName name="_bdm.0450EBC3A9A7436C803A099D89271CF6.edm" localSheetId="13" hidden="1">#REF!</definedName>
    <definedName name="_bdm.0450EBC3A9A7436C803A099D89271CF6.edm" localSheetId="10" hidden="1">#REF!</definedName>
    <definedName name="_bdm.0450EBC3A9A7436C803A099D89271CF6.edm" localSheetId="1" hidden="1">#REF!</definedName>
    <definedName name="_bdm.045BAA320F2A4D76A79469EE02C1FFAA.edm" localSheetId="12" hidden="1">#REF!</definedName>
    <definedName name="_bdm.045BAA320F2A4D76A79469EE02C1FFAA.edm" localSheetId="13" hidden="1">#REF!</definedName>
    <definedName name="_bdm.045BAA320F2A4D76A79469EE02C1FFAA.edm" localSheetId="10" hidden="1">#REF!</definedName>
    <definedName name="_bdm.045BAA320F2A4D76A79469EE02C1FFAA.edm" localSheetId="1" hidden="1">#REF!</definedName>
    <definedName name="_bdm.0543CB9A48184870BD9F14F81F5A728C.edm" localSheetId="12" hidden="1">#REF!</definedName>
    <definedName name="_bdm.0543CB9A48184870BD9F14F81F5A728C.edm" localSheetId="13" hidden="1">#REF!</definedName>
    <definedName name="_bdm.0543CB9A48184870BD9F14F81F5A728C.edm" localSheetId="10" hidden="1">#REF!</definedName>
    <definedName name="_bdm.0543CB9A48184870BD9F14F81F5A728C.edm" localSheetId="1" hidden="1">#REF!</definedName>
    <definedName name="_bdm.05DC0213DBD945F79F83104C9E5424D5.edm" localSheetId="12" hidden="1">#REF!</definedName>
    <definedName name="_bdm.05DC0213DBD945F79F83104C9E5424D5.edm" localSheetId="13" hidden="1">#REF!</definedName>
    <definedName name="_bdm.05DC0213DBD945F79F83104C9E5424D5.edm" localSheetId="10" hidden="1">#REF!</definedName>
    <definedName name="_bdm.05DC0213DBD945F79F83104C9E5424D5.edm" localSheetId="1" hidden="1">#REF!</definedName>
    <definedName name="_bdm.06143D817B3A4FF0A1A377C0FAC0507A.edm" localSheetId="12" hidden="1">#REF!</definedName>
    <definedName name="_bdm.06143D817B3A4FF0A1A377C0FAC0507A.edm" localSheetId="13" hidden="1">#REF!</definedName>
    <definedName name="_bdm.06143D817B3A4FF0A1A377C0FAC0507A.edm" localSheetId="10" hidden="1">#REF!</definedName>
    <definedName name="_bdm.06143D817B3A4FF0A1A377C0FAC0507A.edm" localSheetId="1" hidden="1">#REF!</definedName>
    <definedName name="_bdm.0642128DE27D43CC802D6D593314DB43.edm" localSheetId="12" hidden="1">#REF!</definedName>
    <definedName name="_bdm.0642128DE27D43CC802D6D593314DB43.edm" localSheetId="13" hidden="1">#REF!</definedName>
    <definedName name="_bdm.0642128DE27D43CC802D6D593314DB43.edm" localSheetId="10" hidden="1">#REF!</definedName>
    <definedName name="_bdm.0642128DE27D43CC802D6D593314DB43.edm" localSheetId="1" hidden="1">#REF!</definedName>
    <definedName name="_bdm.0693993121BD43ED8EBCAFDEF02F47F6.edm" localSheetId="12" hidden="1">#REF!</definedName>
    <definedName name="_bdm.0693993121BD43ED8EBCAFDEF02F47F6.edm" localSheetId="13" hidden="1">#REF!</definedName>
    <definedName name="_bdm.0693993121BD43ED8EBCAFDEF02F47F6.edm" localSheetId="10" hidden="1">#REF!</definedName>
    <definedName name="_bdm.0693993121BD43ED8EBCAFDEF02F47F6.edm" localSheetId="1" hidden="1">#REF!</definedName>
    <definedName name="_bdm.06FB88647088458AB047FBAE147B8F32.edm" localSheetId="12" hidden="1">#REF!</definedName>
    <definedName name="_bdm.06FB88647088458AB047FBAE147B8F32.edm" localSheetId="13" hidden="1">#REF!</definedName>
    <definedName name="_bdm.06FB88647088458AB047FBAE147B8F32.edm" localSheetId="10" hidden="1">#REF!</definedName>
    <definedName name="_bdm.06FB88647088458AB047FBAE147B8F32.edm" localSheetId="1" hidden="1">#REF!</definedName>
    <definedName name="_bdm.073CCCB41347499CAA5D772115D4C4A1.edm" localSheetId="12" hidden="1">#REF!</definedName>
    <definedName name="_bdm.073CCCB41347499CAA5D772115D4C4A1.edm" localSheetId="13" hidden="1">#REF!</definedName>
    <definedName name="_bdm.073CCCB41347499CAA5D772115D4C4A1.edm" localSheetId="10" hidden="1">#REF!</definedName>
    <definedName name="_bdm.073CCCB41347499CAA5D772115D4C4A1.edm" localSheetId="1" hidden="1">#REF!</definedName>
    <definedName name="_bdm.07678C3C42EB4657B3F8DD8C5B40CA80.edm" localSheetId="12" hidden="1">#REF!</definedName>
    <definedName name="_bdm.07678C3C42EB4657B3F8DD8C5B40CA80.edm" localSheetId="13" hidden="1">#REF!</definedName>
    <definedName name="_bdm.07678C3C42EB4657B3F8DD8C5B40CA80.edm" localSheetId="10" hidden="1">#REF!</definedName>
    <definedName name="_bdm.07678C3C42EB4657B3F8DD8C5B40CA80.edm" localSheetId="1" hidden="1">#REF!</definedName>
    <definedName name="_bdm.079B77183AF2481BAA435F27ABE7996A.edm" localSheetId="12" hidden="1">#REF!</definedName>
    <definedName name="_bdm.079B77183AF2481BAA435F27ABE7996A.edm" localSheetId="13" hidden="1">#REF!</definedName>
    <definedName name="_bdm.079B77183AF2481BAA435F27ABE7996A.edm" localSheetId="10" hidden="1">#REF!</definedName>
    <definedName name="_bdm.079B77183AF2481BAA435F27ABE7996A.edm" localSheetId="1" hidden="1">#REF!</definedName>
    <definedName name="_bdm.096B660DC1A1470A906C8AA32D804554.edm" localSheetId="12" hidden="1">#REF!</definedName>
    <definedName name="_bdm.096B660DC1A1470A906C8AA32D804554.edm" localSheetId="13" hidden="1">#REF!</definedName>
    <definedName name="_bdm.096B660DC1A1470A906C8AA32D804554.edm" localSheetId="10" hidden="1">#REF!</definedName>
    <definedName name="_bdm.096B660DC1A1470A906C8AA32D804554.edm" localSheetId="1" hidden="1">#REF!</definedName>
    <definedName name="_bdm.09D7837447BC4BA1BE705FE94CB5F2D5.edm" localSheetId="12" hidden="1">#REF!</definedName>
    <definedName name="_bdm.09D7837447BC4BA1BE705FE94CB5F2D5.edm" localSheetId="13" hidden="1">#REF!</definedName>
    <definedName name="_bdm.09D7837447BC4BA1BE705FE94CB5F2D5.edm" localSheetId="10" hidden="1">#REF!</definedName>
    <definedName name="_bdm.09D7837447BC4BA1BE705FE94CB5F2D5.edm" localSheetId="1" hidden="1">#REF!</definedName>
    <definedName name="_bdm.09ECBB276B23488AB5228EE168C35D29.edm" localSheetId="12" hidden="1">#REF!</definedName>
    <definedName name="_bdm.09ECBB276B23488AB5228EE168C35D29.edm" localSheetId="13" hidden="1">#REF!</definedName>
    <definedName name="_bdm.09ECBB276B23488AB5228EE168C35D29.edm" localSheetId="10" hidden="1">#REF!</definedName>
    <definedName name="_bdm.09ECBB276B23488AB5228EE168C35D29.edm" localSheetId="1" hidden="1">#REF!</definedName>
    <definedName name="_bdm.0A00605DC03C40E18A1C7735A70D36C3.edm" localSheetId="12" hidden="1">#REF!</definedName>
    <definedName name="_bdm.0A00605DC03C40E18A1C7735A70D36C3.edm" localSheetId="13" hidden="1">#REF!</definedName>
    <definedName name="_bdm.0A00605DC03C40E18A1C7735A70D36C3.edm" localSheetId="10" hidden="1">#REF!</definedName>
    <definedName name="_bdm.0A00605DC03C40E18A1C7735A70D36C3.edm" localSheetId="1" hidden="1">#REF!</definedName>
    <definedName name="_bdm.0AB2B3D8DE9A4FF19744BA8B5E12A237.edm" localSheetId="12" hidden="1">#REF!</definedName>
    <definedName name="_bdm.0AB2B3D8DE9A4FF19744BA8B5E12A237.edm" localSheetId="13" hidden="1">#REF!</definedName>
    <definedName name="_bdm.0AB2B3D8DE9A4FF19744BA8B5E12A237.edm" localSheetId="10" hidden="1">#REF!</definedName>
    <definedName name="_bdm.0AB2B3D8DE9A4FF19744BA8B5E12A237.edm" localSheetId="1" hidden="1">#REF!</definedName>
    <definedName name="_bdm.0AFC8FFD2E83420F88ECF01930B5097F.edm" localSheetId="12" hidden="1">#REF!</definedName>
    <definedName name="_bdm.0AFC8FFD2E83420F88ECF01930B5097F.edm" localSheetId="13" hidden="1">#REF!</definedName>
    <definedName name="_bdm.0AFC8FFD2E83420F88ECF01930B5097F.edm" localSheetId="10" hidden="1">#REF!</definedName>
    <definedName name="_bdm.0AFC8FFD2E83420F88ECF01930B5097F.edm" localSheetId="1" hidden="1">#REF!</definedName>
    <definedName name="_bdm.0B5076CD5889402CA574FFE201B6C51D.edm" localSheetId="12" hidden="1">#REF!</definedName>
    <definedName name="_bdm.0B5076CD5889402CA574FFE201B6C51D.edm" localSheetId="13" hidden="1">#REF!</definedName>
    <definedName name="_bdm.0B5076CD5889402CA574FFE201B6C51D.edm" localSheetId="10" hidden="1">#REF!</definedName>
    <definedName name="_bdm.0B5076CD5889402CA574FFE201B6C51D.edm" localSheetId="1" hidden="1">#REF!</definedName>
    <definedName name="_bdm.0B73CB5B459C4BCAB916BB4B334EA6D9.edm" localSheetId="12" hidden="1">#REF!</definedName>
    <definedName name="_bdm.0B73CB5B459C4BCAB916BB4B334EA6D9.edm" localSheetId="13" hidden="1">#REF!</definedName>
    <definedName name="_bdm.0B73CB5B459C4BCAB916BB4B334EA6D9.edm" localSheetId="10" hidden="1">#REF!</definedName>
    <definedName name="_bdm.0B73CB5B459C4BCAB916BB4B334EA6D9.edm" localSheetId="1" hidden="1">#REF!</definedName>
    <definedName name="_bdm.0B7E6AE6CD8D44C1BC9EB3658D025021.edm" localSheetId="12" hidden="1">#REF!</definedName>
    <definedName name="_bdm.0B7E6AE6CD8D44C1BC9EB3658D025021.edm" localSheetId="13" hidden="1">#REF!</definedName>
    <definedName name="_bdm.0B7E6AE6CD8D44C1BC9EB3658D025021.edm" localSheetId="10" hidden="1">#REF!</definedName>
    <definedName name="_bdm.0B7E6AE6CD8D44C1BC9EB3658D025021.edm" localSheetId="1" hidden="1">#REF!</definedName>
    <definedName name="_bdm.0BBDDC04652C4BC5BF1F9C5DA110A6E0.edm" localSheetId="12" hidden="1">#REF!</definedName>
    <definedName name="_bdm.0BBDDC04652C4BC5BF1F9C5DA110A6E0.edm" localSheetId="13" hidden="1">#REF!</definedName>
    <definedName name="_bdm.0BBDDC04652C4BC5BF1F9C5DA110A6E0.edm" localSheetId="10" hidden="1">#REF!</definedName>
    <definedName name="_bdm.0BBDDC04652C4BC5BF1F9C5DA110A6E0.edm" localSheetId="1" hidden="1">#REF!</definedName>
    <definedName name="_bdm.0C0E5F97FBA34733BF63955BDBA54712.edm" localSheetId="12" hidden="1">#REF!</definedName>
    <definedName name="_bdm.0C0E5F97FBA34733BF63955BDBA54712.edm" localSheetId="13" hidden="1">#REF!</definedName>
    <definedName name="_bdm.0C0E5F97FBA34733BF63955BDBA54712.edm" localSheetId="10" hidden="1">#REF!</definedName>
    <definedName name="_bdm.0C0E5F97FBA34733BF63955BDBA54712.edm" localSheetId="1" hidden="1">#REF!</definedName>
    <definedName name="_bdm.0C21FCBF082F4CBC98880AF2978FB4A5.edm" localSheetId="12" hidden="1">#REF!</definedName>
    <definedName name="_bdm.0C21FCBF082F4CBC98880AF2978FB4A5.edm" localSheetId="13" hidden="1">#REF!</definedName>
    <definedName name="_bdm.0C21FCBF082F4CBC98880AF2978FB4A5.edm" localSheetId="10" hidden="1">#REF!</definedName>
    <definedName name="_bdm.0C21FCBF082F4CBC98880AF2978FB4A5.edm" localSheetId="1" hidden="1">#REF!</definedName>
    <definedName name="_bdm.0C81A147B4D447E69A7255A1F5938140.edm" localSheetId="12" hidden="1">#REF!</definedName>
    <definedName name="_bdm.0C81A147B4D447E69A7255A1F5938140.edm" localSheetId="13" hidden="1">#REF!</definedName>
    <definedName name="_bdm.0C81A147B4D447E69A7255A1F5938140.edm" localSheetId="10" hidden="1">#REF!</definedName>
    <definedName name="_bdm.0C81A147B4D447E69A7255A1F5938140.edm" localSheetId="1" hidden="1">#REF!</definedName>
    <definedName name="_bdm.0CFFBEFCEF994CE7B1B26F6395A45C09.edm" localSheetId="12" hidden="1">#REF!</definedName>
    <definedName name="_bdm.0CFFBEFCEF994CE7B1B26F6395A45C09.edm" localSheetId="13" hidden="1">#REF!</definedName>
    <definedName name="_bdm.0CFFBEFCEF994CE7B1B26F6395A45C09.edm" localSheetId="10" hidden="1">#REF!</definedName>
    <definedName name="_bdm.0CFFBEFCEF994CE7B1B26F6395A45C09.edm" localSheetId="1" hidden="1">#REF!</definedName>
    <definedName name="_bdm.0D1B1C283C104105909663393E1CB0B5.edm" localSheetId="12" hidden="1">#REF!</definedName>
    <definedName name="_bdm.0D1B1C283C104105909663393E1CB0B5.edm" localSheetId="13" hidden="1">#REF!</definedName>
    <definedName name="_bdm.0D1B1C283C104105909663393E1CB0B5.edm" localSheetId="10" hidden="1">#REF!</definedName>
    <definedName name="_bdm.0D1B1C283C104105909663393E1CB0B5.edm" localSheetId="1" hidden="1">#REF!</definedName>
    <definedName name="_bdm.0DB47D54782245BF9094D21941F6921F.edm" localSheetId="12" hidden="1">#REF!</definedName>
    <definedName name="_bdm.0DB47D54782245BF9094D21941F6921F.edm" localSheetId="13" hidden="1">#REF!</definedName>
    <definedName name="_bdm.0DB47D54782245BF9094D21941F6921F.edm" localSheetId="10" hidden="1">#REF!</definedName>
    <definedName name="_bdm.0DB47D54782245BF9094D21941F6921F.edm" localSheetId="1" hidden="1">#REF!</definedName>
    <definedName name="_bdm.0DCC25571DD14E73B08A457E5E29BB47.edm" localSheetId="12" hidden="1">#REF!</definedName>
    <definedName name="_bdm.0DCC25571DD14E73B08A457E5E29BB47.edm" localSheetId="13" hidden="1">#REF!</definedName>
    <definedName name="_bdm.0DCC25571DD14E73B08A457E5E29BB47.edm" localSheetId="10" hidden="1">#REF!</definedName>
    <definedName name="_bdm.0DCC25571DD14E73B08A457E5E29BB47.edm" localSheetId="1" hidden="1">#REF!</definedName>
    <definedName name="_bdm.0E289CCA8F914FAA9CFB7D2492FFF043.edm" localSheetId="12" hidden="1">#REF!</definedName>
    <definedName name="_bdm.0E289CCA8F914FAA9CFB7D2492FFF043.edm" localSheetId="13" hidden="1">#REF!</definedName>
    <definedName name="_bdm.0E289CCA8F914FAA9CFB7D2492FFF043.edm" localSheetId="10" hidden="1">#REF!</definedName>
    <definedName name="_bdm.0E289CCA8F914FAA9CFB7D2492FFF043.edm" localSheetId="1" hidden="1">#REF!</definedName>
    <definedName name="_bdm.0E7B24A41F624F85BE90DCE2295FDD4F.edm" localSheetId="12" hidden="1">#REF!</definedName>
    <definedName name="_bdm.0E7B24A41F624F85BE90DCE2295FDD4F.edm" localSheetId="13" hidden="1">#REF!</definedName>
    <definedName name="_bdm.0E7B24A41F624F85BE90DCE2295FDD4F.edm" localSheetId="10" hidden="1">#REF!</definedName>
    <definedName name="_bdm.0E7B24A41F624F85BE90DCE2295FDD4F.edm" localSheetId="1" hidden="1">#REF!</definedName>
    <definedName name="_bdm.0F3DD58853F640AFB7EB11C819519B68.edm" localSheetId="12" hidden="1">#REF!</definedName>
    <definedName name="_bdm.0F3DD58853F640AFB7EB11C819519B68.edm" localSheetId="13" hidden="1">#REF!</definedName>
    <definedName name="_bdm.0F3DD58853F640AFB7EB11C819519B68.edm" localSheetId="10" hidden="1">#REF!</definedName>
    <definedName name="_bdm.0F3DD58853F640AFB7EB11C819519B68.edm" localSheetId="1" hidden="1">#REF!</definedName>
    <definedName name="_bdm.0FA47FAD16064FC390F00F2C8E0A0770.edm" localSheetId="12" hidden="1">#REF!</definedName>
    <definedName name="_bdm.0FA47FAD16064FC390F00F2C8E0A0770.edm" localSheetId="13" hidden="1">#REF!</definedName>
    <definedName name="_bdm.0FA47FAD16064FC390F00F2C8E0A0770.edm" localSheetId="10" hidden="1">#REF!</definedName>
    <definedName name="_bdm.0FA47FAD16064FC390F00F2C8E0A0770.edm" localSheetId="1" hidden="1">#REF!</definedName>
    <definedName name="_bdm.0FF75A741FD94D3CAED32B18BF63A1CF.edm" localSheetId="12" hidden="1">#REF!</definedName>
    <definedName name="_bdm.0FF75A741FD94D3CAED32B18BF63A1CF.edm" localSheetId="13" hidden="1">#REF!</definedName>
    <definedName name="_bdm.0FF75A741FD94D3CAED32B18BF63A1CF.edm" localSheetId="10" hidden="1">#REF!</definedName>
    <definedName name="_bdm.0FF75A741FD94D3CAED32B18BF63A1CF.edm" localSheetId="1" hidden="1">#REF!</definedName>
    <definedName name="_bdm.0FF762DEBFC646B3ACD5293AA9B95ABF.edm" localSheetId="12" hidden="1">#REF!</definedName>
    <definedName name="_bdm.0FF762DEBFC646B3ACD5293AA9B95ABF.edm" localSheetId="13" hidden="1">#REF!</definedName>
    <definedName name="_bdm.0FF762DEBFC646B3ACD5293AA9B95ABF.edm" localSheetId="10" hidden="1">#REF!</definedName>
    <definedName name="_bdm.0FF762DEBFC646B3ACD5293AA9B95ABF.edm" localSheetId="1" hidden="1">#REF!</definedName>
    <definedName name="_bdm.1016F44487CE4860882EF6024702BBDE.edm" localSheetId="12" hidden="1">#REF!</definedName>
    <definedName name="_bdm.1016F44487CE4860882EF6024702BBDE.edm" localSheetId="13" hidden="1">#REF!</definedName>
    <definedName name="_bdm.1016F44487CE4860882EF6024702BBDE.edm" localSheetId="10" hidden="1">#REF!</definedName>
    <definedName name="_bdm.1016F44487CE4860882EF6024702BBDE.edm" localSheetId="1" hidden="1">#REF!</definedName>
    <definedName name="_bdm.10209E15AB1A41D69B78876DB520FE1E.edm" localSheetId="12" hidden="1">#REF!</definedName>
    <definedName name="_bdm.10209E15AB1A41D69B78876DB520FE1E.edm" localSheetId="13" hidden="1">#REF!</definedName>
    <definedName name="_bdm.10209E15AB1A41D69B78876DB520FE1E.edm" localSheetId="10" hidden="1">#REF!</definedName>
    <definedName name="_bdm.10209E15AB1A41D69B78876DB520FE1E.edm" localSheetId="1" hidden="1">#REF!</definedName>
    <definedName name="_bdm.104F6F05C0C94049B8273049D12D78A7.edm" localSheetId="12" hidden="1">#REF!</definedName>
    <definedName name="_bdm.104F6F05C0C94049B8273049D12D78A7.edm" localSheetId="13" hidden="1">#REF!</definedName>
    <definedName name="_bdm.104F6F05C0C94049B8273049D12D78A7.edm" localSheetId="10" hidden="1">#REF!</definedName>
    <definedName name="_bdm.104F6F05C0C94049B8273049D12D78A7.edm" localSheetId="1" hidden="1">#REF!</definedName>
    <definedName name="_bdm.105F5AC16CE3451AB7F94157D06AF057.edm" localSheetId="12" hidden="1">#REF!</definedName>
    <definedName name="_bdm.105F5AC16CE3451AB7F94157D06AF057.edm" localSheetId="13" hidden="1">#REF!</definedName>
    <definedName name="_bdm.105F5AC16CE3451AB7F94157D06AF057.edm" localSheetId="10" hidden="1">#REF!</definedName>
    <definedName name="_bdm.105F5AC16CE3451AB7F94157D06AF057.edm" localSheetId="1" hidden="1">#REF!</definedName>
    <definedName name="_bdm.10FD6101D3044A91AC32A7AFC225150A.edm" localSheetId="12" hidden="1">#REF!</definedName>
    <definedName name="_bdm.10FD6101D3044A91AC32A7AFC225150A.edm" localSheetId="13" hidden="1">#REF!</definedName>
    <definedName name="_bdm.10FD6101D3044A91AC32A7AFC225150A.edm" localSheetId="10" hidden="1">#REF!</definedName>
    <definedName name="_bdm.10FD6101D3044A91AC32A7AFC225150A.edm" localSheetId="1" hidden="1">#REF!</definedName>
    <definedName name="_bdm.112EF459CCEB40BFB37A70910CD9BB24.edm" localSheetId="12" hidden="1">#REF!</definedName>
    <definedName name="_bdm.112EF459CCEB40BFB37A70910CD9BB24.edm" localSheetId="13" hidden="1">#REF!</definedName>
    <definedName name="_bdm.112EF459CCEB40BFB37A70910CD9BB24.edm" localSheetId="10" hidden="1">#REF!</definedName>
    <definedName name="_bdm.112EF459CCEB40BFB37A70910CD9BB24.edm" localSheetId="1" hidden="1">#REF!</definedName>
    <definedName name="_bdm.11B6E253E20F4165A059BB8B502EC6E9.edm" localSheetId="12" hidden="1">#REF!</definedName>
    <definedName name="_bdm.11B6E253E20F4165A059BB8B502EC6E9.edm" localSheetId="13" hidden="1">#REF!</definedName>
    <definedName name="_bdm.11B6E253E20F4165A059BB8B502EC6E9.edm" localSheetId="10" hidden="1">#REF!</definedName>
    <definedName name="_bdm.11B6E253E20F4165A059BB8B502EC6E9.edm" localSheetId="1" hidden="1">#REF!</definedName>
    <definedName name="_bdm.11F5DB3FE3254A10959DD19875DA5D6F.edm" localSheetId="12" hidden="1">#REF!</definedName>
    <definedName name="_bdm.11F5DB3FE3254A10959DD19875DA5D6F.edm" localSheetId="13" hidden="1">#REF!</definedName>
    <definedName name="_bdm.11F5DB3FE3254A10959DD19875DA5D6F.edm" localSheetId="10" hidden="1">#REF!</definedName>
    <definedName name="_bdm.11F5DB3FE3254A10959DD19875DA5D6F.edm" localSheetId="1" hidden="1">#REF!</definedName>
    <definedName name="_bdm.13327EB8297746C9BD8302AA599F8105.edm" localSheetId="12" hidden="1">#REF!</definedName>
    <definedName name="_bdm.13327EB8297746C9BD8302AA599F8105.edm" localSheetId="13" hidden="1">#REF!</definedName>
    <definedName name="_bdm.13327EB8297746C9BD8302AA599F8105.edm" localSheetId="10" hidden="1">#REF!</definedName>
    <definedName name="_bdm.13327EB8297746C9BD8302AA599F8105.edm" localSheetId="1" hidden="1">#REF!</definedName>
    <definedName name="_bdm.13541A28BBC04640A2DE787BDCAFEA1D.edm" localSheetId="12" hidden="1">#REF!</definedName>
    <definedName name="_bdm.13541A28BBC04640A2DE787BDCAFEA1D.edm" localSheetId="13" hidden="1">#REF!</definedName>
    <definedName name="_bdm.13541A28BBC04640A2DE787BDCAFEA1D.edm" localSheetId="10" hidden="1">#REF!</definedName>
    <definedName name="_bdm.13541A28BBC04640A2DE787BDCAFEA1D.edm" localSheetId="1" hidden="1">#REF!</definedName>
    <definedName name="_bdm.1382B97A682E4164B91D9FCAA270A19F.edm" localSheetId="12" hidden="1">#REF!</definedName>
    <definedName name="_bdm.1382B97A682E4164B91D9FCAA270A19F.edm" localSheetId="10" hidden="1">#REF!</definedName>
    <definedName name="_bdm.1382B97A682E4164B91D9FCAA270A19F.edm" localSheetId="1" hidden="1">#REF!</definedName>
    <definedName name="_bdm.13934B8613594178AF2A247F139C0462.edm" localSheetId="12" hidden="1">#REF!</definedName>
    <definedName name="_bdm.13934B8613594178AF2A247F139C0462.edm" localSheetId="13" hidden="1">#REF!</definedName>
    <definedName name="_bdm.13934B8613594178AF2A247F139C0462.edm" localSheetId="10" hidden="1">#REF!</definedName>
    <definedName name="_bdm.13934B8613594178AF2A247F139C0462.edm" localSheetId="1" hidden="1">#REF!</definedName>
    <definedName name="_bdm.14265128D1844E7B9E03C9E38A4CBB46.edm" localSheetId="12" hidden="1">#REF!</definedName>
    <definedName name="_bdm.14265128D1844E7B9E03C9E38A4CBB46.edm" localSheetId="13" hidden="1">#REF!</definedName>
    <definedName name="_bdm.14265128D1844E7B9E03C9E38A4CBB46.edm" localSheetId="10" hidden="1">#REF!</definedName>
    <definedName name="_bdm.14265128D1844E7B9E03C9E38A4CBB46.edm" localSheetId="1" hidden="1">#REF!</definedName>
    <definedName name="_bdm.1457E99F65E3492C8F379ED3CA80EC92.edm" localSheetId="12" hidden="1">#REF!</definedName>
    <definedName name="_bdm.1457E99F65E3492C8F379ED3CA80EC92.edm" localSheetId="13" hidden="1">#REF!</definedName>
    <definedName name="_bdm.1457E99F65E3492C8F379ED3CA80EC92.edm" localSheetId="10" hidden="1">#REF!</definedName>
    <definedName name="_bdm.1457E99F65E3492C8F379ED3CA80EC92.edm" localSheetId="1" hidden="1">#REF!</definedName>
    <definedName name="_bdm.145EE23F812F41DE94EDEFC3F88322EE.edm" localSheetId="12" hidden="1">#REF!</definedName>
    <definedName name="_bdm.145EE23F812F41DE94EDEFC3F88322EE.edm" localSheetId="13" hidden="1">#REF!</definedName>
    <definedName name="_bdm.145EE23F812F41DE94EDEFC3F88322EE.edm" localSheetId="10" hidden="1">#REF!</definedName>
    <definedName name="_bdm.145EE23F812F41DE94EDEFC3F88322EE.edm" localSheetId="1" hidden="1">#REF!</definedName>
    <definedName name="_bdm.1513862873B74ACA896F2FD39B33185D.edm" localSheetId="12" hidden="1">#REF!</definedName>
    <definedName name="_bdm.1513862873B74ACA896F2FD39B33185D.edm" localSheetId="13" hidden="1">#REF!</definedName>
    <definedName name="_bdm.1513862873B74ACA896F2FD39B33185D.edm" localSheetId="10" hidden="1">#REF!</definedName>
    <definedName name="_bdm.1513862873B74ACA896F2FD39B33185D.edm" localSheetId="1" hidden="1">#REF!</definedName>
    <definedName name="_bdm.159131AE17C4474DB79253158FE52D2D.edm" localSheetId="12" hidden="1">#REF!</definedName>
    <definedName name="_bdm.159131AE17C4474DB79253158FE52D2D.edm" localSheetId="13" hidden="1">#REF!</definedName>
    <definedName name="_bdm.159131AE17C4474DB79253158FE52D2D.edm" localSheetId="10" hidden="1">#REF!</definedName>
    <definedName name="_bdm.159131AE17C4474DB79253158FE52D2D.edm" localSheetId="1" hidden="1">#REF!</definedName>
    <definedName name="_bdm.1723166B8915429C8E04ACD5980DBC13.edm" localSheetId="12" hidden="1">#REF!</definedName>
    <definedName name="_bdm.1723166B8915429C8E04ACD5980DBC13.edm" localSheetId="13" hidden="1">#REF!</definedName>
    <definedName name="_bdm.1723166B8915429C8E04ACD5980DBC13.edm" localSheetId="10" hidden="1">#REF!</definedName>
    <definedName name="_bdm.1723166B8915429C8E04ACD5980DBC13.edm" localSheetId="1" hidden="1">#REF!</definedName>
    <definedName name="_bdm.1742045E82944383903759E1B88E40ED.edm" localSheetId="12" hidden="1">#REF!</definedName>
    <definedName name="_bdm.1742045E82944383903759E1B88E40ED.edm" localSheetId="13" hidden="1">#REF!</definedName>
    <definedName name="_bdm.1742045E82944383903759E1B88E40ED.edm" localSheetId="10" hidden="1">#REF!</definedName>
    <definedName name="_bdm.1742045E82944383903759E1B88E40ED.edm" localSheetId="1" hidden="1">#REF!</definedName>
    <definedName name="_bdm.1778CD5F23A84B9C958C35079428C458.edm" localSheetId="12" hidden="1">#REF!</definedName>
    <definedName name="_bdm.1778CD5F23A84B9C958C35079428C458.edm" localSheetId="13" hidden="1">#REF!</definedName>
    <definedName name="_bdm.1778CD5F23A84B9C958C35079428C458.edm" localSheetId="10" hidden="1">#REF!</definedName>
    <definedName name="_bdm.1778CD5F23A84B9C958C35079428C458.edm" localSheetId="1" hidden="1">#REF!</definedName>
    <definedName name="_bdm.17F2DFB68B174A4CAC6CC6FFBBA9156B.edm" localSheetId="12" hidden="1">#REF!</definedName>
    <definedName name="_bdm.17F2DFB68B174A4CAC6CC6FFBBA9156B.edm" localSheetId="13" hidden="1">#REF!</definedName>
    <definedName name="_bdm.17F2DFB68B174A4CAC6CC6FFBBA9156B.edm" localSheetId="10" hidden="1">#REF!</definedName>
    <definedName name="_bdm.17F2DFB68B174A4CAC6CC6FFBBA9156B.edm" localSheetId="1" hidden="1">#REF!</definedName>
    <definedName name="_bdm.1905DE2AACD5443187DF406527CA3564.edm" localSheetId="12" hidden="1">#REF!</definedName>
    <definedName name="_bdm.1905DE2AACD5443187DF406527CA3564.edm" localSheetId="13" hidden="1">#REF!</definedName>
    <definedName name="_bdm.1905DE2AACD5443187DF406527CA3564.edm" localSheetId="10" hidden="1">#REF!</definedName>
    <definedName name="_bdm.1905DE2AACD5443187DF406527CA3564.edm" localSheetId="1" hidden="1">#REF!</definedName>
    <definedName name="_bdm.1992DCE0ABAB447D90AF94A11031DF3E.edm" localSheetId="12" hidden="1">#REF!</definedName>
    <definedName name="_bdm.1992DCE0ABAB447D90AF94A11031DF3E.edm" localSheetId="13" hidden="1">#REF!</definedName>
    <definedName name="_bdm.1992DCE0ABAB447D90AF94A11031DF3E.edm" localSheetId="10" hidden="1">#REF!</definedName>
    <definedName name="_bdm.1992DCE0ABAB447D90AF94A11031DF3E.edm" localSheetId="1" hidden="1">#REF!</definedName>
    <definedName name="_bdm.199BAC4722EE4AA69FA5C2905CA47547.edm" localSheetId="12" hidden="1">#REF!</definedName>
    <definedName name="_bdm.199BAC4722EE4AA69FA5C2905CA47547.edm" localSheetId="13" hidden="1">#REF!</definedName>
    <definedName name="_bdm.199BAC4722EE4AA69FA5C2905CA47547.edm" localSheetId="10" hidden="1">#REF!</definedName>
    <definedName name="_bdm.199BAC4722EE4AA69FA5C2905CA47547.edm" localSheetId="1" hidden="1">#REF!</definedName>
    <definedName name="_bdm.1A58F3F46C804398B9B0E2E815B7AF81.edm" localSheetId="12" hidden="1">#REF!</definedName>
    <definedName name="_bdm.1A58F3F46C804398B9B0E2E815B7AF81.edm" localSheetId="13" hidden="1">#REF!</definedName>
    <definedName name="_bdm.1A58F3F46C804398B9B0E2E815B7AF81.edm" localSheetId="10" hidden="1">#REF!</definedName>
    <definedName name="_bdm.1A58F3F46C804398B9B0E2E815B7AF81.edm" localSheetId="1" hidden="1">#REF!</definedName>
    <definedName name="_bdm.1B1817AC9B2F492C9FC87266DAEDEA91.edm" localSheetId="12" hidden="1">#REF!</definedName>
    <definedName name="_bdm.1B1817AC9B2F492C9FC87266DAEDEA91.edm" localSheetId="13" hidden="1">#REF!</definedName>
    <definedName name="_bdm.1B1817AC9B2F492C9FC87266DAEDEA91.edm" localSheetId="10" hidden="1">#REF!</definedName>
    <definedName name="_bdm.1B1817AC9B2F492C9FC87266DAEDEA91.edm" localSheetId="1" hidden="1">#REF!</definedName>
    <definedName name="_bdm.1B23E8991F584EE7BB6DA14CAC83BA77.edm" localSheetId="12" hidden="1">#REF!</definedName>
    <definedName name="_bdm.1B23E8991F584EE7BB6DA14CAC83BA77.edm" localSheetId="13" hidden="1">#REF!</definedName>
    <definedName name="_bdm.1B23E8991F584EE7BB6DA14CAC83BA77.edm" localSheetId="10" hidden="1">#REF!</definedName>
    <definedName name="_bdm.1B23E8991F584EE7BB6DA14CAC83BA77.edm" localSheetId="1" hidden="1">#REF!</definedName>
    <definedName name="_bdm.1BEDFCDB44FB4CF5BAB789AC2F07D9F1.edm" localSheetId="12" hidden="1">#REF!</definedName>
    <definedName name="_bdm.1BEDFCDB44FB4CF5BAB789AC2F07D9F1.edm" localSheetId="13" hidden="1">#REF!</definedName>
    <definedName name="_bdm.1BEDFCDB44FB4CF5BAB789AC2F07D9F1.edm" localSheetId="10" hidden="1">#REF!</definedName>
    <definedName name="_bdm.1BEDFCDB44FB4CF5BAB789AC2F07D9F1.edm" localSheetId="1" hidden="1">#REF!</definedName>
    <definedName name="_bdm.1BFC517AC1BC4A74A1B1CA66255B2661.edm" localSheetId="12" hidden="1">#REF!</definedName>
    <definedName name="_bdm.1BFC517AC1BC4A74A1B1CA66255B2661.edm" localSheetId="13" hidden="1">#REF!</definedName>
    <definedName name="_bdm.1BFC517AC1BC4A74A1B1CA66255B2661.edm" localSheetId="10" hidden="1">#REF!</definedName>
    <definedName name="_bdm.1BFC517AC1BC4A74A1B1CA66255B2661.edm" localSheetId="1" hidden="1">#REF!</definedName>
    <definedName name="_bdm.1C3341A93C3347A291DFD443F1436FC3.edm" localSheetId="12" hidden="1">#REF!</definedName>
    <definedName name="_bdm.1C3341A93C3347A291DFD443F1436FC3.edm" localSheetId="13" hidden="1">#REF!</definedName>
    <definedName name="_bdm.1C3341A93C3347A291DFD443F1436FC3.edm" localSheetId="10" hidden="1">#REF!</definedName>
    <definedName name="_bdm.1C3341A93C3347A291DFD443F1436FC3.edm" localSheetId="1" hidden="1">#REF!</definedName>
    <definedName name="_bdm.1C33B6DACF5B4F0485FE37382C6D82D8.edm" localSheetId="12" hidden="1">#REF!</definedName>
    <definedName name="_bdm.1C33B6DACF5B4F0485FE37382C6D82D8.edm" localSheetId="13" hidden="1">#REF!</definedName>
    <definedName name="_bdm.1C33B6DACF5B4F0485FE37382C6D82D8.edm" localSheetId="10" hidden="1">#REF!</definedName>
    <definedName name="_bdm.1C33B6DACF5B4F0485FE37382C6D82D8.edm" localSheetId="1" hidden="1">#REF!</definedName>
    <definedName name="_bdm.1C42ED74AD1E4440BAFBADB4241A2C57.edm" localSheetId="12" hidden="1">#REF!</definedName>
    <definedName name="_bdm.1C42ED74AD1E4440BAFBADB4241A2C57.edm" localSheetId="13" hidden="1">#REF!</definedName>
    <definedName name="_bdm.1C42ED74AD1E4440BAFBADB4241A2C57.edm" localSheetId="10" hidden="1">#REF!</definedName>
    <definedName name="_bdm.1C42ED74AD1E4440BAFBADB4241A2C57.edm" localSheetId="1" hidden="1">#REF!</definedName>
    <definedName name="_bdm.1C718D928C564921A764FDE7A57C4FC5.edm" localSheetId="12" hidden="1">#REF!</definedName>
    <definedName name="_bdm.1C718D928C564921A764FDE7A57C4FC5.edm" localSheetId="13" hidden="1">#REF!</definedName>
    <definedName name="_bdm.1C718D928C564921A764FDE7A57C4FC5.edm" localSheetId="10" hidden="1">#REF!</definedName>
    <definedName name="_bdm.1C718D928C564921A764FDE7A57C4FC5.edm" localSheetId="1" hidden="1">#REF!</definedName>
    <definedName name="_bdm.1C8B108A290B48E2933DE9D041A93B5D.edm" localSheetId="12" hidden="1">#REF!</definedName>
    <definedName name="_bdm.1C8B108A290B48E2933DE9D041A93B5D.edm" localSheetId="13" hidden="1">#REF!</definedName>
    <definedName name="_bdm.1C8B108A290B48E2933DE9D041A93B5D.edm" localSheetId="10" hidden="1">#REF!</definedName>
    <definedName name="_bdm.1C8B108A290B48E2933DE9D041A93B5D.edm" localSheetId="1" hidden="1">#REF!</definedName>
    <definedName name="_bdm.1C90D95FFE0C4DBF9F2C689514605890.edm" localSheetId="12" hidden="1">#REF!</definedName>
    <definedName name="_bdm.1C90D95FFE0C4DBF9F2C689514605890.edm" localSheetId="13" hidden="1">#REF!</definedName>
    <definedName name="_bdm.1C90D95FFE0C4DBF9F2C689514605890.edm" localSheetId="10" hidden="1">#REF!</definedName>
    <definedName name="_bdm.1C90D95FFE0C4DBF9F2C689514605890.edm" localSheetId="1" hidden="1">#REF!</definedName>
    <definedName name="_bdm.1CF15571965E40C48BC9B3E88700B695.edm" localSheetId="12" hidden="1">#REF!</definedName>
    <definedName name="_bdm.1CF15571965E40C48BC9B3E88700B695.edm" localSheetId="13" hidden="1">#REF!</definedName>
    <definedName name="_bdm.1CF15571965E40C48BC9B3E88700B695.edm" localSheetId="10" hidden="1">#REF!</definedName>
    <definedName name="_bdm.1CF15571965E40C48BC9B3E88700B695.edm" localSheetId="1" hidden="1">#REF!</definedName>
    <definedName name="_bdm.1D4150E01C5442C79C5B26F1830A9AD9.edm" localSheetId="12" hidden="1">#REF!</definedName>
    <definedName name="_bdm.1D4150E01C5442C79C5B26F1830A9AD9.edm" localSheetId="13" hidden="1">#REF!</definedName>
    <definedName name="_bdm.1D4150E01C5442C79C5B26F1830A9AD9.edm" localSheetId="10" hidden="1">#REF!</definedName>
    <definedName name="_bdm.1D4150E01C5442C79C5B26F1830A9AD9.edm" localSheetId="1" hidden="1">#REF!</definedName>
    <definedName name="_bdm.1D6D5D345DFC481896A4735E7CC72831.edm" localSheetId="12" hidden="1">#REF!</definedName>
    <definedName name="_bdm.1D6D5D345DFC481896A4735E7CC72831.edm" localSheetId="13" hidden="1">#REF!</definedName>
    <definedName name="_bdm.1D6D5D345DFC481896A4735E7CC72831.edm" localSheetId="10" hidden="1">#REF!</definedName>
    <definedName name="_bdm.1D6D5D345DFC481896A4735E7CC72831.edm" localSheetId="1" hidden="1">#REF!</definedName>
    <definedName name="_bdm.1E1637BD2FED42428B1A8278E4FD58B1.edm" localSheetId="12" hidden="1">#REF!</definedName>
    <definedName name="_bdm.1E1637BD2FED42428B1A8278E4FD58B1.edm" localSheetId="13" hidden="1">#REF!</definedName>
    <definedName name="_bdm.1E1637BD2FED42428B1A8278E4FD58B1.edm" localSheetId="10" hidden="1">#REF!</definedName>
    <definedName name="_bdm.1E1637BD2FED42428B1A8278E4FD58B1.edm" localSheetId="1" hidden="1">#REF!</definedName>
    <definedName name="_bdm.1E2C9A33CBD34F71A61CFC2F7857C901.edm" localSheetId="12" hidden="1">#REF!</definedName>
    <definedName name="_bdm.1E2C9A33CBD34F71A61CFC2F7857C901.edm" localSheetId="13" hidden="1">#REF!</definedName>
    <definedName name="_bdm.1E2C9A33CBD34F71A61CFC2F7857C901.edm" localSheetId="10" hidden="1">#REF!</definedName>
    <definedName name="_bdm.1E2C9A33CBD34F71A61CFC2F7857C901.edm" localSheetId="1" hidden="1">#REF!</definedName>
    <definedName name="_bdm.1F1CCD7BE18B4A759E50B270AAA7C8CD.edm" localSheetId="12" hidden="1">#REF!</definedName>
    <definedName name="_bdm.1F1CCD7BE18B4A759E50B270AAA7C8CD.edm" localSheetId="13" hidden="1">#REF!</definedName>
    <definedName name="_bdm.1F1CCD7BE18B4A759E50B270AAA7C8CD.edm" localSheetId="10" hidden="1">#REF!</definedName>
    <definedName name="_bdm.1F1CCD7BE18B4A759E50B270AAA7C8CD.edm" localSheetId="1" hidden="1">#REF!</definedName>
    <definedName name="_bdm.1F2FE3C7713E4A4099DB3536D2FBF87D.edm" localSheetId="12" hidden="1">#REF!</definedName>
    <definedName name="_bdm.1F2FE3C7713E4A4099DB3536D2FBF87D.edm" localSheetId="13" hidden="1">#REF!</definedName>
    <definedName name="_bdm.1F2FE3C7713E4A4099DB3536D2FBF87D.edm" localSheetId="10" hidden="1">#REF!</definedName>
    <definedName name="_bdm.1F2FE3C7713E4A4099DB3536D2FBF87D.edm" localSheetId="1" hidden="1">#REF!</definedName>
    <definedName name="_bdm.2162366EB4F44602B605B97531295E7B.edm" localSheetId="12" hidden="1">#REF!</definedName>
    <definedName name="_bdm.2162366EB4F44602B605B97531295E7B.edm" localSheetId="13" hidden="1">#REF!</definedName>
    <definedName name="_bdm.2162366EB4F44602B605B97531295E7B.edm" localSheetId="10" hidden="1">#REF!</definedName>
    <definedName name="_bdm.2162366EB4F44602B605B97531295E7B.edm" localSheetId="1" hidden="1">#REF!</definedName>
    <definedName name="_bdm.21864C9EFFBB416393DFC781C6154060.edm" localSheetId="12" hidden="1">#REF!</definedName>
    <definedName name="_bdm.21864C9EFFBB416393DFC781C6154060.edm" localSheetId="13" hidden="1">#REF!</definedName>
    <definedName name="_bdm.21864C9EFFBB416393DFC781C6154060.edm" localSheetId="10" hidden="1">#REF!</definedName>
    <definedName name="_bdm.21864C9EFFBB416393DFC781C6154060.edm" localSheetId="1" hidden="1">#REF!</definedName>
    <definedName name="_bdm.21C26C7E46434ED9BD1745E123CD9299.edm" localSheetId="12" hidden="1">#REF!</definedName>
    <definedName name="_bdm.21C26C7E46434ED9BD1745E123CD9299.edm" localSheetId="13" hidden="1">#REF!</definedName>
    <definedName name="_bdm.21C26C7E46434ED9BD1745E123CD9299.edm" localSheetId="10" hidden="1">#REF!</definedName>
    <definedName name="_bdm.21C26C7E46434ED9BD1745E123CD9299.edm" localSheetId="1" hidden="1">#REF!</definedName>
    <definedName name="_bdm.22EC5BBC1451452FB4D4164F95954DBD.edm" localSheetId="12" hidden="1">#REF!</definedName>
    <definedName name="_bdm.22EC5BBC1451452FB4D4164F95954DBD.edm" localSheetId="13" hidden="1">#REF!</definedName>
    <definedName name="_bdm.22EC5BBC1451452FB4D4164F95954DBD.edm" localSheetId="10" hidden="1">#REF!</definedName>
    <definedName name="_bdm.22EC5BBC1451452FB4D4164F95954DBD.edm" localSheetId="1" hidden="1">#REF!</definedName>
    <definedName name="_bdm.22F33225B39D4337ABAC0EB37AD3C487.edm" localSheetId="12" hidden="1">#REF!</definedName>
    <definedName name="_bdm.22F33225B39D4337ABAC0EB37AD3C487.edm" localSheetId="13" hidden="1">#REF!</definedName>
    <definedName name="_bdm.22F33225B39D4337ABAC0EB37AD3C487.edm" localSheetId="10" hidden="1">#REF!</definedName>
    <definedName name="_bdm.22F33225B39D4337ABAC0EB37AD3C487.edm" localSheetId="1" hidden="1">#REF!</definedName>
    <definedName name="_bdm.23A7117B6FC24056A7749AC671D45D7A.edm" localSheetId="12" hidden="1">#REF!</definedName>
    <definedName name="_bdm.23A7117B6FC24056A7749AC671D45D7A.edm" localSheetId="13" hidden="1">#REF!</definedName>
    <definedName name="_bdm.23A7117B6FC24056A7749AC671D45D7A.edm" localSheetId="10" hidden="1">#REF!</definedName>
    <definedName name="_bdm.23A7117B6FC24056A7749AC671D45D7A.edm" localSheetId="1" hidden="1">#REF!</definedName>
    <definedName name="_bdm.23C123D64937436085D4D8A34EB61D66.edm" localSheetId="12" hidden="1">#REF!</definedName>
    <definedName name="_bdm.23C123D64937436085D4D8A34EB61D66.edm" localSheetId="13" hidden="1">#REF!</definedName>
    <definedName name="_bdm.23C123D64937436085D4D8A34EB61D66.edm" localSheetId="10" hidden="1">#REF!</definedName>
    <definedName name="_bdm.23C123D64937436085D4D8A34EB61D66.edm" localSheetId="1" hidden="1">#REF!</definedName>
    <definedName name="_bdm.2476D881D1BE48C495C9ABBA4F63F46B.edm" localSheetId="12" hidden="1">#REF!</definedName>
    <definedName name="_bdm.2476D881D1BE48C495C9ABBA4F63F46B.edm" localSheetId="13" hidden="1">#REF!</definedName>
    <definedName name="_bdm.2476D881D1BE48C495C9ABBA4F63F46B.edm" localSheetId="10" hidden="1">#REF!</definedName>
    <definedName name="_bdm.2476D881D1BE48C495C9ABBA4F63F46B.edm" localSheetId="1" hidden="1">#REF!</definedName>
    <definedName name="_bdm.2483D222757D48A7A21F7CD0AF240FFD.edm" localSheetId="12" hidden="1">#REF!</definedName>
    <definedName name="_bdm.2483D222757D48A7A21F7CD0AF240FFD.edm" localSheetId="13" hidden="1">#REF!</definedName>
    <definedName name="_bdm.2483D222757D48A7A21F7CD0AF240FFD.edm" localSheetId="10" hidden="1">#REF!</definedName>
    <definedName name="_bdm.2483D222757D48A7A21F7CD0AF240FFD.edm" localSheetId="1" hidden="1">#REF!</definedName>
    <definedName name="_bdm.24A66B0DC57D457A94EF1BCC900E6992.edm" localSheetId="12" hidden="1">#REF!</definedName>
    <definedName name="_bdm.24A66B0DC57D457A94EF1BCC900E6992.edm" localSheetId="13" hidden="1">#REF!</definedName>
    <definedName name="_bdm.24A66B0DC57D457A94EF1BCC900E6992.edm" localSheetId="10" hidden="1">#REF!</definedName>
    <definedName name="_bdm.24A66B0DC57D457A94EF1BCC900E6992.edm" localSheetId="1" hidden="1">#REF!</definedName>
    <definedName name="_bdm.251F23ACC0D844DF81A6FE0AB53A951C.edm" localSheetId="12" hidden="1">#REF!</definedName>
    <definedName name="_bdm.251F23ACC0D844DF81A6FE0AB53A951C.edm" localSheetId="13" hidden="1">#REF!</definedName>
    <definedName name="_bdm.251F23ACC0D844DF81A6FE0AB53A951C.edm" localSheetId="10" hidden="1">#REF!</definedName>
    <definedName name="_bdm.251F23ACC0D844DF81A6FE0AB53A951C.edm" localSheetId="1" hidden="1">#REF!</definedName>
    <definedName name="_bdm.2540057FCAA5450FAA69B95891AE9BCC.edm" localSheetId="12" hidden="1">#REF!</definedName>
    <definedName name="_bdm.2540057FCAA5450FAA69B95891AE9BCC.edm" localSheetId="13" hidden="1">#REF!</definedName>
    <definedName name="_bdm.2540057FCAA5450FAA69B95891AE9BCC.edm" localSheetId="10" hidden="1">#REF!</definedName>
    <definedName name="_bdm.2540057FCAA5450FAA69B95891AE9BCC.edm" localSheetId="1" hidden="1">#REF!</definedName>
    <definedName name="_bdm.255C4024F75B41BCA4B1DC6109478FCC.edm" localSheetId="12" hidden="1">#REF!</definedName>
    <definedName name="_bdm.255C4024F75B41BCA4B1DC6109478FCC.edm" localSheetId="13" hidden="1">#REF!</definedName>
    <definedName name="_bdm.255C4024F75B41BCA4B1DC6109478FCC.edm" localSheetId="10" hidden="1">#REF!</definedName>
    <definedName name="_bdm.255C4024F75B41BCA4B1DC6109478FCC.edm" localSheetId="1" hidden="1">#REF!</definedName>
    <definedName name="_bdm.25AFD66B1A03450C99C159C1CE70BA9A.edm" localSheetId="12" hidden="1">#REF!</definedName>
    <definedName name="_bdm.25AFD66B1A03450C99C159C1CE70BA9A.edm" localSheetId="13" hidden="1">#REF!</definedName>
    <definedName name="_bdm.25AFD66B1A03450C99C159C1CE70BA9A.edm" localSheetId="10" hidden="1">#REF!</definedName>
    <definedName name="_bdm.25AFD66B1A03450C99C159C1CE70BA9A.edm" localSheetId="1" hidden="1">#REF!</definedName>
    <definedName name="_bdm.25CFFA1718584E058DEB4F665D02D39E.edm" localSheetId="12" hidden="1">#REF!</definedName>
    <definedName name="_bdm.25CFFA1718584E058DEB4F665D02D39E.edm" localSheetId="13" hidden="1">#REF!</definedName>
    <definedName name="_bdm.25CFFA1718584E058DEB4F665D02D39E.edm" localSheetId="10" hidden="1">#REF!</definedName>
    <definedName name="_bdm.25CFFA1718584E058DEB4F665D02D39E.edm" localSheetId="1" hidden="1">#REF!</definedName>
    <definedName name="_bdm.25F01B08AB5F41A38798300444D386A2.edm" localSheetId="12" hidden="1">#REF!</definedName>
    <definedName name="_bdm.25F01B08AB5F41A38798300444D386A2.edm" localSheetId="13" hidden="1">#REF!</definedName>
    <definedName name="_bdm.25F01B08AB5F41A38798300444D386A2.edm" localSheetId="10" hidden="1">#REF!</definedName>
    <definedName name="_bdm.25F01B08AB5F41A38798300444D386A2.edm" localSheetId="1" hidden="1">#REF!</definedName>
    <definedName name="_bdm.2610E924B1BC45118D4FB30AF574EDB8.edm" localSheetId="12" hidden="1">#REF!</definedName>
    <definedName name="_bdm.2610E924B1BC45118D4FB30AF574EDB8.edm" localSheetId="13" hidden="1">#REF!</definedName>
    <definedName name="_bdm.2610E924B1BC45118D4FB30AF574EDB8.edm" localSheetId="10" hidden="1">#REF!</definedName>
    <definedName name="_bdm.2610E924B1BC45118D4FB30AF574EDB8.edm" localSheetId="1" hidden="1">#REF!</definedName>
    <definedName name="_bdm.26325CC9F1B84D3A946D156C3569648A.edm" localSheetId="12" hidden="1">#REF!</definedName>
    <definedName name="_bdm.26325CC9F1B84D3A946D156C3569648A.edm" localSheetId="13" hidden="1">#REF!</definedName>
    <definedName name="_bdm.26325CC9F1B84D3A946D156C3569648A.edm" localSheetId="10" hidden="1">#REF!</definedName>
    <definedName name="_bdm.26325CC9F1B84D3A946D156C3569648A.edm" localSheetId="1" hidden="1">#REF!</definedName>
    <definedName name="_bdm.268173A6BAF848AD9141B720449868BA.edm" localSheetId="12" hidden="1">#REF!</definedName>
    <definedName name="_bdm.268173A6BAF848AD9141B720449868BA.edm" localSheetId="13" hidden="1">#REF!</definedName>
    <definedName name="_bdm.268173A6BAF848AD9141B720449868BA.edm" localSheetId="10" hidden="1">#REF!</definedName>
    <definedName name="_bdm.268173A6BAF848AD9141B720449868BA.edm" localSheetId="1" hidden="1">#REF!</definedName>
    <definedName name="_bdm.26D560F45EE6405C92AEF0F8501D92B0.edm" localSheetId="12" hidden="1">#REF!</definedName>
    <definedName name="_bdm.26D560F45EE6405C92AEF0F8501D92B0.edm" localSheetId="13" hidden="1">#REF!</definedName>
    <definedName name="_bdm.26D560F45EE6405C92AEF0F8501D92B0.edm" localSheetId="10" hidden="1">#REF!</definedName>
    <definedName name="_bdm.26D560F45EE6405C92AEF0F8501D92B0.edm" localSheetId="1" hidden="1">#REF!</definedName>
    <definedName name="_bdm.2740A3A9B84941C68521BE6F58E0B2C1.edm" localSheetId="12" hidden="1">#REF!</definedName>
    <definedName name="_bdm.2740A3A9B84941C68521BE6F58E0B2C1.edm" localSheetId="13" hidden="1">#REF!</definedName>
    <definedName name="_bdm.2740A3A9B84941C68521BE6F58E0B2C1.edm" localSheetId="10" hidden="1">#REF!</definedName>
    <definedName name="_bdm.2740A3A9B84941C68521BE6F58E0B2C1.edm" localSheetId="1" hidden="1">#REF!</definedName>
    <definedName name="_bdm.27478AF0D3064AE78C361D6DF414D73D.edm" localSheetId="12" hidden="1">#REF!</definedName>
    <definedName name="_bdm.27478AF0D3064AE78C361D6DF414D73D.edm" localSheetId="13" hidden="1">#REF!</definedName>
    <definedName name="_bdm.27478AF0D3064AE78C361D6DF414D73D.edm" localSheetId="10" hidden="1">#REF!</definedName>
    <definedName name="_bdm.27478AF0D3064AE78C361D6DF414D73D.edm" localSheetId="1" hidden="1">#REF!</definedName>
    <definedName name="_bdm.277943D6B789441AA145D0AEE5196E61.edm" localSheetId="12" hidden="1">#REF!</definedName>
    <definedName name="_bdm.277943D6B789441AA145D0AEE5196E61.edm" localSheetId="13" hidden="1">#REF!</definedName>
    <definedName name="_bdm.277943D6B789441AA145D0AEE5196E61.edm" localSheetId="10" hidden="1">#REF!</definedName>
    <definedName name="_bdm.277943D6B789441AA145D0AEE5196E61.edm" localSheetId="1" hidden="1">#REF!</definedName>
    <definedName name="_bdm.2796DE45CA6746C18584A9DD66C642AA.edm" localSheetId="12" hidden="1">#REF!</definedName>
    <definedName name="_bdm.2796DE45CA6746C18584A9DD66C642AA.edm" localSheetId="13" hidden="1">#REF!</definedName>
    <definedName name="_bdm.2796DE45CA6746C18584A9DD66C642AA.edm" localSheetId="10" hidden="1">#REF!</definedName>
    <definedName name="_bdm.2796DE45CA6746C18584A9DD66C642AA.edm" localSheetId="1" hidden="1">#REF!</definedName>
    <definedName name="_bdm.28BF542A9EFC44C3965D2C2E832B66B3.edm" localSheetId="12" hidden="1">#REF!</definedName>
    <definedName name="_bdm.28BF542A9EFC44C3965D2C2E832B66B3.edm" localSheetId="13" hidden="1">#REF!</definedName>
    <definedName name="_bdm.28BF542A9EFC44C3965D2C2E832B66B3.edm" localSheetId="10" hidden="1">#REF!</definedName>
    <definedName name="_bdm.28BF542A9EFC44C3965D2C2E832B66B3.edm" localSheetId="1" hidden="1">#REF!</definedName>
    <definedName name="_bdm.28EABF4D6F1B40408D7E41A5B063381B.edm" localSheetId="12" hidden="1">#REF!</definedName>
    <definedName name="_bdm.28EABF4D6F1B40408D7E41A5B063381B.edm" localSheetId="13" hidden="1">#REF!</definedName>
    <definedName name="_bdm.28EABF4D6F1B40408D7E41A5B063381B.edm" localSheetId="10" hidden="1">#REF!</definedName>
    <definedName name="_bdm.28EABF4D6F1B40408D7E41A5B063381B.edm" localSheetId="1" hidden="1">#REF!</definedName>
    <definedName name="_bdm.2907212533244F788A09B5129C1E33D3.edm" localSheetId="12" hidden="1">#REF!</definedName>
    <definedName name="_bdm.2907212533244F788A09B5129C1E33D3.edm" localSheetId="13" hidden="1">#REF!</definedName>
    <definedName name="_bdm.2907212533244F788A09B5129C1E33D3.edm" localSheetId="10" hidden="1">#REF!</definedName>
    <definedName name="_bdm.2907212533244F788A09B5129C1E33D3.edm" localSheetId="1" hidden="1">#REF!</definedName>
    <definedName name="_bdm.293E5EAC9951483CACC05514F4FE4236.edm" localSheetId="12" hidden="1">#REF!</definedName>
    <definedName name="_bdm.293E5EAC9951483CACC05514F4FE4236.edm" localSheetId="13" hidden="1">#REF!</definedName>
    <definedName name="_bdm.293E5EAC9951483CACC05514F4FE4236.edm" localSheetId="10" hidden="1">#REF!</definedName>
    <definedName name="_bdm.293E5EAC9951483CACC05514F4FE4236.edm" localSheetId="1" hidden="1">#REF!</definedName>
    <definedName name="_bdm.294298E5AFF146BABF3AC1B57B04049E.edm" localSheetId="12" hidden="1">#REF!</definedName>
    <definedName name="_bdm.294298E5AFF146BABF3AC1B57B04049E.edm" localSheetId="13" hidden="1">#REF!</definedName>
    <definedName name="_bdm.294298E5AFF146BABF3AC1B57B04049E.edm" localSheetId="10" hidden="1">#REF!</definedName>
    <definedName name="_bdm.294298E5AFF146BABF3AC1B57B04049E.edm" localSheetId="1" hidden="1">#REF!</definedName>
    <definedName name="_bdm.2A33411F47264D17BE179D765878F3D7.edm" localSheetId="12" hidden="1">#REF!</definedName>
    <definedName name="_bdm.2A33411F47264D17BE179D765878F3D7.edm" localSheetId="13" hidden="1">#REF!</definedName>
    <definedName name="_bdm.2A33411F47264D17BE179D765878F3D7.edm" localSheetId="10" hidden="1">#REF!</definedName>
    <definedName name="_bdm.2A33411F47264D17BE179D765878F3D7.edm" localSheetId="1" hidden="1">#REF!</definedName>
    <definedName name="_bdm.2A364E0003484EBA93EE98C1D6E36E53.edm" localSheetId="12" hidden="1">#REF!</definedName>
    <definedName name="_bdm.2A364E0003484EBA93EE98C1D6E36E53.edm" localSheetId="13" hidden="1">#REF!</definedName>
    <definedName name="_bdm.2A364E0003484EBA93EE98C1D6E36E53.edm" localSheetId="10" hidden="1">#REF!</definedName>
    <definedName name="_bdm.2A364E0003484EBA93EE98C1D6E36E53.edm" localSheetId="1" hidden="1">#REF!</definedName>
    <definedName name="_bdm.2A6F27EA570D4797A68B49238B40510C.edm" localSheetId="12" hidden="1">#REF!</definedName>
    <definedName name="_bdm.2A6F27EA570D4797A68B49238B40510C.edm" localSheetId="13" hidden="1">#REF!</definedName>
    <definedName name="_bdm.2A6F27EA570D4797A68B49238B40510C.edm" localSheetId="10" hidden="1">#REF!</definedName>
    <definedName name="_bdm.2A6F27EA570D4797A68B49238B40510C.edm" localSheetId="1" hidden="1">#REF!</definedName>
    <definedName name="_bdm.2ABC518468064363A8A44AB68A340FC7.edm" localSheetId="12" hidden="1">#REF!</definedName>
    <definedName name="_bdm.2ABC518468064363A8A44AB68A340FC7.edm" localSheetId="13" hidden="1">#REF!</definedName>
    <definedName name="_bdm.2ABC518468064363A8A44AB68A340FC7.edm" localSheetId="10" hidden="1">#REF!</definedName>
    <definedName name="_bdm.2ABC518468064363A8A44AB68A340FC7.edm" localSheetId="1" hidden="1">#REF!</definedName>
    <definedName name="_bdm.2ABF92567A8047858527243259D934D1.edm" localSheetId="12" hidden="1">#REF!</definedName>
    <definedName name="_bdm.2ABF92567A8047858527243259D934D1.edm" localSheetId="13" hidden="1">#REF!</definedName>
    <definedName name="_bdm.2ABF92567A8047858527243259D934D1.edm" localSheetId="10" hidden="1">#REF!</definedName>
    <definedName name="_bdm.2ABF92567A8047858527243259D934D1.edm" localSheetId="1" hidden="1">#REF!</definedName>
    <definedName name="_bdm.2AC99D8FE5FF496588CA9790A65856C8.edm" localSheetId="12" hidden="1">#REF!</definedName>
    <definedName name="_bdm.2AC99D8FE5FF496588CA9790A65856C8.edm" localSheetId="13" hidden="1">#REF!</definedName>
    <definedName name="_bdm.2AC99D8FE5FF496588CA9790A65856C8.edm" localSheetId="10" hidden="1">#REF!</definedName>
    <definedName name="_bdm.2AC99D8FE5FF496588CA9790A65856C8.edm" localSheetId="1" hidden="1">#REF!</definedName>
    <definedName name="_bdm.2BCE809CB35340CE97D9AE2B81A0119F.edm" localSheetId="12" hidden="1">#REF!</definedName>
    <definedName name="_bdm.2BCE809CB35340CE97D9AE2B81A0119F.edm" localSheetId="13" hidden="1">#REF!</definedName>
    <definedName name="_bdm.2BCE809CB35340CE97D9AE2B81A0119F.edm" localSheetId="10" hidden="1">#REF!</definedName>
    <definedName name="_bdm.2BCE809CB35340CE97D9AE2B81A0119F.edm" localSheetId="1" hidden="1">#REF!</definedName>
    <definedName name="_bdm.2C00E8FFAA5E4BF08B0D3CBB4145BB49.edm" localSheetId="12" hidden="1">#REF!</definedName>
    <definedName name="_bdm.2C00E8FFAA5E4BF08B0D3CBB4145BB49.edm" localSheetId="13" hidden="1">#REF!</definedName>
    <definedName name="_bdm.2C00E8FFAA5E4BF08B0D3CBB4145BB49.edm" localSheetId="10" hidden="1">#REF!</definedName>
    <definedName name="_bdm.2C00E8FFAA5E4BF08B0D3CBB4145BB49.edm" localSheetId="1" hidden="1">#REF!</definedName>
    <definedName name="_bdm.2C18DBB30A35438B89A5EB7FFF52FEC5.edm" localSheetId="12" hidden="1">#REF!</definedName>
    <definedName name="_bdm.2C18DBB30A35438B89A5EB7FFF52FEC5.edm" localSheetId="13" hidden="1">#REF!</definedName>
    <definedName name="_bdm.2C18DBB30A35438B89A5EB7FFF52FEC5.edm" localSheetId="10" hidden="1">#REF!</definedName>
    <definedName name="_bdm.2C18DBB30A35438B89A5EB7FFF52FEC5.edm" localSheetId="1" hidden="1">#REF!</definedName>
    <definedName name="_bdm.2C778BB54A8D4AF8BDADD45DE22199B7.edm" localSheetId="12" hidden="1">#REF!</definedName>
    <definedName name="_bdm.2C778BB54A8D4AF8BDADD45DE22199B7.edm" localSheetId="13" hidden="1">#REF!</definedName>
    <definedName name="_bdm.2C778BB54A8D4AF8BDADD45DE22199B7.edm" localSheetId="10" hidden="1">#REF!</definedName>
    <definedName name="_bdm.2C778BB54A8D4AF8BDADD45DE22199B7.edm" localSheetId="1" hidden="1">#REF!</definedName>
    <definedName name="_bdm.2CA63F0A97FF4BDCB38BBDBAE079E2C3.edm" localSheetId="12" hidden="1">#REF!</definedName>
    <definedName name="_bdm.2CA63F0A97FF4BDCB38BBDBAE079E2C3.edm" localSheetId="13" hidden="1">#REF!</definedName>
    <definedName name="_bdm.2CA63F0A97FF4BDCB38BBDBAE079E2C3.edm" localSheetId="10" hidden="1">#REF!</definedName>
    <definedName name="_bdm.2CA63F0A97FF4BDCB38BBDBAE079E2C3.edm" localSheetId="1" hidden="1">#REF!</definedName>
    <definedName name="_bdm.2D64FA3EDEA542B784559A05DE8EAC4C.edm" localSheetId="12" hidden="1">#REF!</definedName>
    <definedName name="_bdm.2D64FA3EDEA542B784559A05DE8EAC4C.edm" localSheetId="13" hidden="1">#REF!</definedName>
    <definedName name="_bdm.2D64FA3EDEA542B784559A05DE8EAC4C.edm" localSheetId="10" hidden="1">#REF!</definedName>
    <definedName name="_bdm.2D64FA3EDEA542B784559A05DE8EAC4C.edm" localSheetId="1" hidden="1">#REF!</definedName>
    <definedName name="_bdm.2D7B91BBF2DB4067BB885C51FEDED9E0.edm" localSheetId="12" hidden="1">#REF!</definedName>
    <definedName name="_bdm.2D7B91BBF2DB4067BB885C51FEDED9E0.edm" localSheetId="13" hidden="1">#REF!</definedName>
    <definedName name="_bdm.2D7B91BBF2DB4067BB885C51FEDED9E0.edm" localSheetId="10" hidden="1">#REF!</definedName>
    <definedName name="_bdm.2D7B91BBF2DB4067BB885C51FEDED9E0.edm" localSheetId="1" hidden="1">#REF!</definedName>
    <definedName name="_bdm.2E2C0DB2F07D4220B0AA26246B93EB06.edm" localSheetId="12" hidden="1">#REF!</definedName>
    <definedName name="_bdm.2E2C0DB2F07D4220B0AA26246B93EB06.edm" localSheetId="13" hidden="1">#REF!</definedName>
    <definedName name="_bdm.2E2C0DB2F07D4220B0AA26246B93EB06.edm" localSheetId="10" hidden="1">#REF!</definedName>
    <definedName name="_bdm.2E2C0DB2F07D4220B0AA26246B93EB06.edm" localSheetId="1" hidden="1">#REF!</definedName>
    <definedName name="_bdm.2E9D39575F0343E2965FD164E41B6D96.edm" localSheetId="12" hidden="1">#REF!</definedName>
    <definedName name="_bdm.2E9D39575F0343E2965FD164E41B6D96.edm" localSheetId="13" hidden="1">#REF!</definedName>
    <definedName name="_bdm.2E9D39575F0343E2965FD164E41B6D96.edm" localSheetId="10" hidden="1">#REF!</definedName>
    <definedName name="_bdm.2E9D39575F0343E2965FD164E41B6D96.edm" localSheetId="1" hidden="1">#REF!</definedName>
    <definedName name="_bdm.2EAB0A78EDA04E4692527C1F7D3FFDAD.edm" localSheetId="12" hidden="1">#REF!</definedName>
    <definedName name="_bdm.2EAB0A78EDA04E4692527C1F7D3FFDAD.edm" localSheetId="13" hidden="1">#REF!</definedName>
    <definedName name="_bdm.2EAB0A78EDA04E4692527C1F7D3FFDAD.edm" localSheetId="10" hidden="1">#REF!</definedName>
    <definedName name="_bdm.2EAB0A78EDA04E4692527C1F7D3FFDAD.edm" localSheetId="1" hidden="1">#REF!</definedName>
    <definedName name="_bdm.2FCB0098F3114E6AB03F65528A0B12E6.edm" localSheetId="12" hidden="1">#REF!</definedName>
    <definedName name="_bdm.2FCB0098F3114E6AB03F65528A0B12E6.edm" localSheetId="13" hidden="1">#REF!</definedName>
    <definedName name="_bdm.2FCB0098F3114E6AB03F65528A0B12E6.edm" localSheetId="10" hidden="1">#REF!</definedName>
    <definedName name="_bdm.2FCB0098F3114E6AB03F65528A0B12E6.edm" localSheetId="1" hidden="1">#REF!</definedName>
    <definedName name="_bdm.2FFFD873E9614B16B8A06EF3D5A9699B.edm" localSheetId="12" hidden="1">#REF!</definedName>
    <definedName name="_bdm.2FFFD873E9614B16B8A06EF3D5A9699B.edm" localSheetId="13" hidden="1">#REF!</definedName>
    <definedName name="_bdm.2FFFD873E9614B16B8A06EF3D5A9699B.edm" localSheetId="10" hidden="1">#REF!</definedName>
    <definedName name="_bdm.2FFFD873E9614B16B8A06EF3D5A9699B.edm" localSheetId="1" hidden="1">#REF!</definedName>
    <definedName name="_bdm.302812EB56724CEF86A129C7602EDBCF.edm" localSheetId="12" hidden="1">#REF!</definedName>
    <definedName name="_bdm.302812EB56724CEF86A129C7602EDBCF.edm" localSheetId="13" hidden="1">#REF!</definedName>
    <definedName name="_bdm.302812EB56724CEF86A129C7602EDBCF.edm" localSheetId="10" hidden="1">#REF!</definedName>
    <definedName name="_bdm.302812EB56724CEF86A129C7602EDBCF.edm" localSheetId="1" hidden="1">#REF!</definedName>
    <definedName name="_bdm.30C8B4F90071474F9600D3A6090C95B1.edm" localSheetId="12" hidden="1">#REF!</definedName>
    <definedName name="_bdm.30C8B4F90071474F9600D3A6090C95B1.edm" localSheetId="13" hidden="1">#REF!</definedName>
    <definedName name="_bdm.30C8B4F90071474F9600D3A6090C95B1.edm" localSheetId="10" hidden="1">#REF!</definedName>
    <definedName name="_bdm.30C8B4F90071474F9600D3A6090C95B1.edm" localSheetId="1" hidden="1">#REF!</definedName>
    <definedName name="_bdm.30DD4A4CC0484D978D7350F5FF6577B4.edm" localSheetId="12" hidden="1">#REF!</definedName>
    <definedName name="_bdm.30DD4A4CC0484D978D7350F5FF6577B4.edm" localSheetId="13" hidden="1">#REF!</definedName>
    <definedName name="_bdm.30DD4A4CC0484D978D7350F5FF6577B4.edm" localSheetId="10" hidden="1">#REF!</definedName>
    <definedName name="_bdm.30DD4A4CC0484D978D7350F5FF6577B4.edm" localSheetId="1" hidden="1">#REF!</definedName>
    <definedName name="_bdm.30EA127F2B9742B2A6B222A5A71FE838.edm" localSheetId="12" hidden="1">#REF!</definedName>
    <definedName name="_bdm.30EA127F2B9742B2A6B222A5A71FE838.edm" localSheetId="13" hidden="1">#REF!</definedName>
    <definedName name="_bdm.30EA127F2B9742B2A6B222A5A71FE838.edm" localSheetId="10" hidden="1">#REF!</definedName>
    <definedName name="_bdm.30EA127F2B9742B2A6B222A5A71FE838.edm" localSheetId="1" hidden="1">#REF!</definedName>
    <definedName name="_bdm.310EEE30E0644C0AAE3440AC8A08DB91.edm" localSheetId="12" hidden="1">#REF!</definedName>
    <definedName name="_bdm.310EEE30E0644C0AAE3440AC8A08DB91.edm" localSheetId="13" hidden="1">#REF!</definedName>
    <definedName name="_bdm.310EEE30E0644C0AAE3440AC8A08DB91.edm" localSheetId="10" hidden="1">#REF!</definedName>
    <definedName name="_bdm.310EEE30E0644C0AAE3440AC8A08DB91.edm" localSheetId="1" hidden="1">#REF!</definedName>
    <definedName name="_bdm.3112251326FD4605B96F35E070533C54.edm" localSheetId="12" hidden="1">#REF!</definedName>
    <definedName name="_bdm.3112251326FD4605B96F35E070533C54.edm" localSheetId="13" hidden="1">#REF!</definedName>
    <definedName name="_bdm.3112251326FD4605B96F35E070533C54.edm" localSheetId="10" hidden="1">#REF!</definedName>
    <definedName name="_bdm.3112251326FD4605B96F35E070533C54.edm" localSheetId="1" hidden="1">#REF!</definedName>
    <definedName name="_bdm.31B8E5639594404EB28EC8C93AFFEFFE.edm" localSheetId="12" hidden="1">#REF!</definedName>
    <definedName name="_bdm.31B8E5639594404EB28EC8C93AFFEFFE.edm" localSheetId="13" hidden="1">#REF!</definedName>
    <definedName name="_bdm.31B8E5639594404EB28EC8C93AFFEFFE.edm" localSheetId="10" hidden="1">#REF!</definedName>
    <definedName name="_bdm.31B8E5639594404EB28EC8C93AFFEFFE.edm" localSheetId="1" hidden="1">#REF!</definedName>
    <definedName name="_bdm.31D6A6EB2E84498C8B207A665C0E8A65.edm" localSheetId="12" hidden="1">#REF!</definedName>
    <definedName name="_bdm.31D6A6EB2E84498C8B207A665C0E8A65.edm" localSheetId="13" hidden="1">#REF!</definedName>
    <definedName name="_bdm.31D6A6EB2E84498C8B207A665C0E8A65.edm" localSheetId="10" hidden="1">#REF!</definedName>
    <definedName name="_bdm.31D6A6EB2E84498C8B207A665C0E8A65.edm" localSheetId="1" hidden="1">#REF!</definedName>
    <definedName name="_bdm.31E407F7C7314AF7A7375F14457ED561.edm" localSheetId="12" hidden="1">#REF!</definedName>
    <definedName name="_bdm.31E407F7C7314AF7A7375F14457ED561.edm" localSheetId="13" hidden="1">#REF!</definedName>
    <definedName name="_bdm.31E407F7C7314AF7A7375F14457ED561.edm" localSheetId="10" hidden="1">#REF!</definedName>
    <definedName name="_bdm.31E407F7C7314AF7A7375F14457ED561.edm" localSheetId="1" hidden="1">#REF!</definedName>
    <definedName name="_bdm.31F5A85D1C524E1FA10EE35BA80F893F.edm" localSheetId="12" hidden="1">#REF!</definedName>
    <definedName name="_bdm.31F5A85D1C524E1FA10EE35BA80F893F.edm" localSheetId="13" hidden="1">#REF!</definedName>
    <definedName name="_bdm.31F5A85D1C524E1FA10EE35BA80F893F.edm" localSheetId="10" hidden="1">#REF!</definedName>
    <definedName name="_bdm.31F5A85D1C524E1FA10EE35BA80F893F.edm" localSheetId="1" hidden="1">#REF!</definedName>
    <definedName name="_bdm.31FD098EF0C44D979FC970EFAF77AB78.edm" localSheetId="12" hidden="1">#REF!</definedName>
    <definedName name="_bdm.31FD098EF0C44D979FC970EFAF77AB78.edm" localSheetId="13" hidden="1">#REF!</definedName>
    <definedName name="_bdm.31FD098EF0C44D979FC970EFAF77AB78.edm" localSheetId="10" hidden="1">#REF!</definedName>
    <definedName name="_bdm.31FD098EF0C44D979FC970EFAF77AB78.edm" localSheetId="1" hidden="1">#REF!</definedName>
    <definedName name="_bdm.326BF885F96F4B54AC137CA0F6ABFDD7.edm" localSheetId="12" hidden="1">#REF!</definedName>
    <definedName name="_bdm.326BF885F96F4B54AC137CA0F6ABFDD7.edm" localSheetId="13" hidden="1">#REF!</definedName>
    <definedName name="_bdm.326BF885F96F4B54AC137CA0F6ABFDD7.edm" localSheetId="10" hidden="1">#REF!</definedName>
    <definedName name="_bdm.326BF885F96F4B54AC137CA0F6ABFDD7.edm" localSheetId="1" hidden="1">#REF!</definedName>
    <definedName name="_bdm.332CFC4F9C74407D9A1755DF5844A16F.edm" localSheetId="12" hidden="1">#REF!</definedName>
    <definedName name="_bdm.332CFC4F9C74407D9A1755DF5844A16F.edm" localSheetId="13" hidden="1">#REF!</definedName>
    <definedName name="_bdm.332CFC4F9C74407D9A1755DF5844A16F.edm" localSheetId="10" hidden="1">#REF!</definedName>
    <definedName name="_bdm.332CFC4F9C74407D9A1755DF5844A16F.edm" localSheetId="1" hidden="1">#REF!</definedName>
    <definedName name="_bdm.334484226CF94D59811DA67C66E855F4.edm" localSheetId="12" hidden="1">#REF!</definedName>
    <definedName name="_bdm.334484226CF94D59811DA67C66E855F4.edm" localSheetId="13" hidden="1">#REF!</definedName>
    <definedName name="_bdm.334484226CF94D59811DA67C66E855F4.edm" localSheetId="10" hidden="1">#REF!</definedName>
    <definedName name="_bdm.334484226CF94D59811DA67C66E855F4.edm" localSheetId="1" hidden="1">#REF!</definedName>
    <definedName name="_bdm.334CEF81C0574905832A70FCC62459CE.edm" localSheetId="12" hidden="1">#REF!</definedName>
    <definedName name="_bdm.334CEF81C0574905832A70FCC62459CE.edm" localSheetId="13" hidden="1">#REF!</definedName>
    <definedName name="_bdm.334CEF81C0574905832A70FCC62459CE.edm" localSheetId="10" hidden="1">#REF!</definedName>
    <definedName name="_bdm.334CEF81C0574905832A70FCC62459CE.edm" localSheetId="1" hidden="1">#REF!</definedName>
    <definedName name="_bdm.33FA7E61880B48749C68EEACDE744840.edm" localSheetId="12" hidden="1">#REF!</definedName>
    <definedName name="_bdm.33FA7E61880B48749C68EEACDE744840.edm" localSheetId="13" hidden="1">#REF!</definedName>
    <definedName name="_bdm.33FA7E61880B48749C68EEACDE744840.edm" localSheetId="10" hidden="1">#REF!</definedName>
    <definedName name="_bdm.33FA7E61880B48749C68EEACDE744840.edm" localSheetId="1" hidden="1">#REF!</definedName>
    <definedName name="_bdm.34567C08F5E744ACBEC983409ECD0F47.edm" localSheetId="12" hidden="1">#REF!</definedName>
    <definedName name="_bdm.34567C08F5E744ACBEC983409ECD0F47.edm" localSheetId="13" hidden="1">#REF!</definedName>
    <definedName name="_bdm.34567C08F5E744ACBEC983409ECD0F47.edm" localSheetId="10" hidden="1">#REF!</definedName>
    <definedName name="_bdm.34567C08F5E744ACBEC983409ECD0F47.edm" localSheetId="1" hidden="1">#REF!</definedName>
    <definedName name="_bdm.3562BCDA02F3485286442C9C647D75D6.edm" localSheetId="12" hidden="1">#REF!</definedName>
    <definedName name="_bdm.3562BCDA02F3485286442C9C647D75D6.edm" localSheetId="13" hidden="1">#REF!</definedName>
    <definedName name="_bdm.3562BCDA02F3485286442C9C647D75D6.edm" localSheetId="10" hidden="1">#REF!</definedName>
    <definedName name="_bdm.3562BCDA02F3485286442C9C647D75D6.edm" localSheetId="1" hidden="1">#REF!</definedName>
    <definedName name="_bdm.359120BEA19B49CEB213307F9A0EAAEB.edm" localSheetId="12" hidden="1">#REF!</definedName>
    <definedName name="_bdm.359120BEA19B49CEB213307F9A0EAAEB.edm" localSheetId="13" hidden="1">#REF!</definedName>
    <definedName name="_bdm.359120BEA19B49CEB213307F9A0EAAEB.edm" localSheetId="10" hidden="1">#REF!</definedName>
    <definedName name="_bdm.359120BEA19B49CEB213307F9A0EAAEB.edm" localSheetId="1" hidden="1">#REF!</definedName>
    <definedName name="_bdm.35DD836794AD4AB1A7D39A8613CD5FE2.edm" localSheetId="12" hidden="1">#REF!</definedName>
    <definedName name="_bdm.35DD836794AD4AB1A7D39A8613CD5FE2.edm" localSheetId="13" hidden="1">#REF!</definedName>
    <definedName name="_bdm.35DD836794AD4AB1A7D39A8613CD5FE2.edm" localSheetId="10" hidden="1">#REF!</definedName>
    <definedName name="_bdm.35DD836794AD4AB1A7D39A8613CD5FE2.edm" localSheetId="1" hidden="1">#REF!</definedName>
    <definedName name="_bdm.360B351E86174AC7A4FE8B18D8592DD7.edm" localSheetId="12" hidden="1">#REF!</definedName>
    <definedName name="_bdm.360B351E86174AC7A4FE8B18D8592DD7.edm" localSheetId="13" hidden="1">#REF!</definedName>
    <definedName name="_bdm.360B351E86174AC7A4FE8B18D8592DD7.edm" localSheetId="10" hidden="1">#REF!</definedName>
    <definedName name="_bdm.360B351E86174AC7A4FE8B18D8592DD7.edm" localSheetId="1" hidden="1">#REF!</definedName>
    <definedName name="_bdm.365D1F6D92874624BA8A53D232A400C2.edm" localSheetId="12" hidden="1">#REF!</definedName>
    <definedName name="_bdm.365D1F6D92874624BA8A53D232A400C2.edm" localSheetId="13" hidden="1">#REF!</definedName>
    <definedName name="_bdm.365D1F6D92874624BA8A53D232A400C2.edm" localSheetId="10" hidden="1">#REF!</definedName>
    <definedName name="_bdm.365D1F6D92874624BA8A53D232A400C2.edm" localSheetId="1" hidden="1">#REF!</definedName>
    <definedName name="_bdm.36B22A9ADF2048B88FCFA3A46C37F6EA.edm" localSheetId="12" hidden="1">#REF!</definedName>
    <definedName name="_bdm.36B22A9ADF2048B88FCFA3A46C37F6EA.edm" localSheetId="13" hidden="1">#REF!</definedName>
    <definedName name="_bdm.36B22A9ADF2048B88FCFA3A46C37F6EA.edm" localSheetId="10" hidden="1">#REF!</definedName>
    <definedName name="_bdm.36B22A9ADF2048B88FCFA3A46C37F6EA.edm" localSheetId="1" hidden="1">#REF!</definedName>
    <definedName name="_bdm.36F7207F7B754EDDA660E94A2A113692.edm" localSheetId="12" hidden="1">#REF!</definedName>
    <definedName name="_bdm.36F7207F7B754EDDA660E94A2A113692.edm" localSheetId="13" hidden="1">#REF!</definedName>
    <definedName name="_bdm.36F7207F7B754EDDA660E94A2A113692.edm" localSheetId="10" hidden="1">#REF!</definedName>
    <definedName name="_bdm.36F7207F7B754EDDA660E94A2A113692.edm" localSheetId="1" hidden="1">#REF!</definedName>
    <definedName name="_bdm.371871C5ACD54A479CF5966E3271620A.edm" localSheetId="12" hidden="1">#REF!</definedName>
    <definedName name="_bdm.371871C5ACD54A479CF5966E3271620A.edm" localSheetId="13" hidden="1">#REF!</definedName>
    <definedName name="_bdm.371871C5ACD54A479CF5966E3271620A.edm" localSheetId="10" hidden="1">#REF!</definedName>
    <definedName name="_bdm.371871C5ACD54A479CF5966E3271620A.edm" localSheetId="1" hidden="1">#REF!</definedName>
    <definedName name="_bdm.37BE692DD64049EEA90C06BC963014CD.edm" localSheetId="12" hidden="1">#REF!</definedName>
    <definedName name="_bdm.37BE692DD64049EEA90C06BC963014CD.edm" localSheetId="13" hidden="1">#REF!</definedName>
    <definedName name="_bdm.37BE692DD64049EEA90C06BC963014CD.edm" localSheetId="10" hidden="1">#REF!</definedName>
    <definedName name="_bdm.37BE692DD64049EEA90C06BC963014CD.edm" localSheetId="1" hidden="1">#REF!</definedName>
    <definedName name="_bdm.37DCD27AD21E43CD89354A1D4AC203F9.edm" localSheetId="12" hidden="1">#REF!</definedName>
    <definedName name="_bdm.37DCD27AD21E43CD89354A1D4AC203F9.edm" localSheetId="13" hidden="1">#REF!</definedName>
    <definedName name="_bdm.37DCD27AD21E43CD89354A1D4AC203F9.edm" localSheetId="10" hidden="1">#REF!</definedName>
    <definedName name="_bdm.37DCD27AD21E43CD89354A1D4AC203F9.edm" localSheetId="1" hidden="1">#REF!</definedName>
    <definedName name="_bdm.3846EDD674524825AF75640E8EEAC73A.edm" localSheetId="12" hidden="1">#REF!</definedName>
    <definedName name="_bdm.3846EDD674524825AF75640E8EEAC73A.edm" localSheetId="13" hidden="1">#REF!</definedName>
    <definedName name="_bdm.3846EDD674524825AF75640E8EEAC73A.edm" localSheetId="10" hidden="1">#REF!</definedName>
    <definedName name="_bdm.3846EDD674524825AF75640E8EEAC73A.edm" localSheetId="1" hidden="1">#REF!</definedName>
    <definedName name="_bdm.3882C17405AD4E5CAA8E3DD4C6DD4DD2.edm" localSheetId="12" hidden="1">#REF!</definedName>
    <definedName name="_bdm.3882C17405AD4E5CAA8E3DD4C6DD4DD2.edm" localSheetId="13" hidden="1">#REF!</definedName>
    <definedName name="_bdm.3882C17405AD4E5CAA8E3DD4C6DD4DD2.edm" localSheetId="10" hidden="1">#REF!</definedName>
    <definedName name="_bdm.3882C17405AD4E5CAA8E3DD4C6DD4DD2.edm" localSheetId="1" hidden="1">#REF!</definedName>
    <definedName name="_bdm.38A9B721AC4C4779A6453676D641CC1C.edm" localSheetId="12" hidden="1">#REF!</definedName>
    <definedName name="_bdm.38A9B721AC4C4779A6453676D641CC1C.edm" localSheetId="13" hidden="1">#REF!</definedName>
    <definedName name="_bdm.38A9B721AC4C4779A6453676D641CC1C.edm" localSheetId="10" hidden="1">#REF!</definedName>
    <definedName name="_bdm.38A9B721AC4C4779A6453676D641CC1C.edm" localSheetId="1" hidden="1">#REF!</definedName>
    <definedName name="_bdm.3947381EE36A4799AD8A1D6AA7445AFB.edm" localSheetId="12" hidden="1">#REF!</definedName>
    <definedName name="_bdm.3947381EE36A4799AD8A1D6AA7445AFB.edm" localSheetId="13" hidden="1">#REF!</definedName>
    <definedName name="_bdm.3947381EE36A4799AD8A1D6AA7445AFB.edm" localSheetId="10" hidden="1">#REF!</definedName>
    <definedName name="_bdm.3947381EE36A4799AD8A1D6AA7445AFB.edm" localSheetId="1" hidden="1">#REF!</definedName>
    <definedName name="_bdm.3A2732074B6941738219562084C09465.edm" localSheetId="12" hidden="1">#REF!</definedName>
    <definedName name="_bdm.3A2732074B6941738219562084C09465.edm" localSheetId="13" hidden="1">#REF!</definedName>
    <definedName name="_bdm.3A2732074B6941738219562084C09465.edm" localSheetId="10" hidden="1">#REF!</definedName>
    <definedName name="_bdm.3A2732074B6941738219562084C09465.edm" localSheetId="1" hidden="1">#REF!</definedName>
    <definedName name="_bdm.3A3A725B66C14973933F7429CC344016.edm" localSheetId="12" hidden="1">#REF!</definedName>
    <definedName name="_bdm.3A3A725B66C14973933F7429CC344016.edm" localSheetId="13" hidden="1">#REF!</definedName>
    <definedName name="_bdm.3A3A725B66C14973933F7429CC344016.edm" localSheetId="10" hidden="1">#REF!</definedName>
    <definedName name="_bdm.3A3A725B66C14973933F7429CC344016.edm" localSheetId="1" hidden="1">#REF!</definedName>
    <definedName name="_bdm.3A3DB2DEE3694358AE7E8F26D17C16FA.edm" localSheetId="12" hidden="1">#REF!</definedName>
    <definedName name="_bdm.3A3DB2DEE3694358AE7E8F26D17C16FA.edm" localSheetId="13" hidden="1">#REF!</definedName>
    <definedName name="_bdm.3A3DB2DEE3694358AE7E8F26D17C16FA.edm" localSheetId="10" hidden="1">#REF!</definedName>
    <definedName name="_bdm.3A3DB2DEE3694358AE7E8F26D17C16FA.edm" localSheetId="1" hidden="1">#REF!</definedName>
    <definedName name="_bdm.3AD16D46651942289C65EC99272D4478.edm" localSheetId="12" hidden="1">#REF!</definedName>
    <definedName name="_bdm.3AD16D46651942289C65EC99272D4478.edm" localSheetId="13" hidden="1">#REF!</definedName>
    <definedName name="_bdm.3AD16D46651942289C65EC99272D4478.edm" localSheetId="10" hidden="1">#REF!</definedName>
    <definedName name="_bdm.3AD16D46651942289C65EC99272D4478.edm" localSheetId="1" hidden="1">#REF!</definedName>
    <definedName name="_bdm.3AE073D6C948409DAF73AAE044294A18.edm" localSheetId="12" hidden="1">#REF!</definedName>
    <definedName name="_bdm.3AE073D6C948409DAF73AAE044294A18.edm" localSheetId="13" hidden="1">#REF!</definedName>
    <definedName name="_bdm.3AE073D6C948409DAF73AAE044294A18.edm" localSheetId="10" hidden="1">#REF!</definedName>
    <definedName name="_bdm.3AE073D6C948409DAF73AAE044294A18.edm" localSheetId="1" hidden="1">#REF!</definedName>
    <definedName name="_bdm.3B01011440F743AC997B305B76B05AF8.edm" localSheetId="12" hidden="1">#REF!</definedName>
    <definedName name="_bdm.3B01011440F743AC997B305B76B05AF8.edm" localSheetId="13" hidden="1">#REF!</definedName>
    <definedName name="_bdm.3B01011440F743AC997B305B76B05AF8.edm" localSheetId="10" hidden="1">#REF!</definedName>
    <definedName name="_bdm.3B01011440F743AC997B305B76B05AF8.edm" localSheetId="1" hidden="1">#REF!</definedName>
    <definedName name="_bdm.3BC5BBE71DB64AF9B42807EF36C29FBE.edm" localSheetId="12" hidden="1">#REF!</definedName>
    <definedName name="_bdm.3BC5BBE71DB64AF9B42807EF36C29FBE.edm" localSheetId="13" hidden="1">#REF!</definedName>
    <definedName name="_bdm.3BC5BBE71DB64AF9B42807EF36C29FBE.edm" localSheetId="10" hidden="1">#REF!</definedName>
    <definedName name="_bdm.3BC5BBE71DB64AF9B42807EF36C29FBE.edm" localSheetId="1" hidden="1">#REF!</definedName>
    <definedName name="_bdm.3C34B29F02DF414E916671E30AECA61C.edm" localSheetId="12" hidden="1">#REF!</definedName>
    <definedName name="_bdm.3C34B29F02DF414E916671E30AECA61C.edm" localSheetId="13" hidden="1">#REF!</definedName>
    <definedName name="_bdm.3C34B29F02DF414E916671E30AECA61C.edm" localSheetId="10" hidden="1">#REF!</definedName>
    <definedName name="_bdm.3C34B29F02DF414E916671E30AECA61C.edm" localSheetId="1" hidden="1">#REF!</definedName>
    <definedName name="_bdm.3C64C9BF893E4F82885034228E56008B.edm" localSheetId="12" hidden="1">#REF!</definedName>
    <definedName name="_bdm.3C64C9BF893E4F82885034228E56008B.edm" localSheetId="13" hidden="1">#REF!</definedName>
    <definedName name="_bdm.3C64C9BF893E4F82885034228E56008B.edm" localSheetId="10" hidden="1">#REF!</definedName>
    <definedName name="_bdm.3C64C9BF893E4F82885034228E56008B.edm" localSheetId="1" hidden="1">#REF!</definedName>
    <definedName name="_bdm.3CA9F775F1C94BD9A3ABEDE99A7F53C9.edm" localSheetId="12" hidden="1">#REF!</definedName>
    <definedName name="_bdm.3CA9F775F1C94BD9A3ABEDE99A7F53C9.edm" localSheetId="13" hidden="1">#REF!</definedName>
    <definedName name="_bdm.3CA9F775F1C94BD9A3ABEDE99A7F53C9.edm" localSheetId="10" hidden="1">#REF!</definedName>
    <definedName name="_bdm.3CA9F775F1C94BD9A3ABEDE99A7F53C9.edm" localSheetId="1" hidden="1">#REF!</definedName>
    <definedName name="_bdm.3D1B5048FA294496A78376C43328C604.edm" localSheetId="12" hidden="1">#REF!</definedName>
    <definedName name="_bdm.3D1B5048FA294496A78376C43328C604.edm" localSheetId="13" hidden="1">#REF!</definedName>
    <definedName name="_bdm.3D1B5048FA294496A78376C43328C604.edm" localSheetId="10" hidden="1">#REF!</definedName>
    <definedName name="_bdm.3D1B5048FA294496A78376C43328C604.edm" localSheetId="1" hidden="1">#REF!</definedName>
    <definedName name="_bdm.3D5567B87DDE45BFB34821B818628CE5.edm" localSheetId="12" hidden="1">#REF!</definedName>
    <definedName name="_bdm.3D5567B87DDE45BFB34821B818628CE5.edm" localSheetId="13" hidden="1">#REF!</definedName>
    <definedName name="_bdm.3D5567B87DDE45BFB34821B818628CE5.edm" localSheetId="10" hidden="1">#REF!</definedName>
    <definedName name="_bdm.3D5567B87DDE45BFB34821B818628CE5.edm" localSheetId="1" hidden="1">#REF!</definedName>
    <definedName name="_bdm.3DCF88AB5BBD4EB893413341E4E9D862.edm" localSheetId="12" hidden="1">#REF!</definedName>
    <definedName name="_bdm.3DCF88AB5BBD4EB893413341E4E9D862.edm" localSheetId="13" hidden="1">#REF!</definedName>
    <definedName name="_bdm.3DCF88AB5BBD4EB893413341E4E9D862.edm" localSheetId="10" hidden="1">#REF!</definedName>
    <definedName name="_bdm.3DCF88AB5BBD4EB893413341E4E9D862.edm" localSheetId="1" hidden="1">#REF!</definedName>
    <definedName name="_bdm.3DD98C73A10D42689D259F865E8F0EF3.edm" localSheetId="12" hidden="1">#REF!</definedName>
    <definedName name="_bdm.3DD98C73A10D42689D259F865E8F0EF3.edm" localSheetId="13" hidden="1">#REF!</definedName>
    <definedName name="_bdm.3DD98C73A10D42689D259F865E8F0EF3.edm" localSheetId="10" hidden="1">#REF!</definedName>
    <definedName name="_bdm.3DD98C73A10D42689D259F865E8F0EF3.edm" localSheetId="1" hidden="1">#REF!</definedName>
    <definedName name="_bdm.3E18DF21FFE1434B93B73983DFF62E76.edm" localSheetId="12" hidden="1">#REF!</definedName>
    <definedName name="_bdm.3E18DF21FFE1434B93B73983DFF62E76.edm" localSheetId="13" hidden="1">#REF!</definedName>
    <definedName name="_bdm.3E18DF21FFE1434B93B73983DFF62E76.edm" localSheetId="10" hidden="1">#REF!</definedName>
    <definedName name="_bdm.3E18DF21FFE1434B93B73983DFF62E76.edm" localSheetId="1" hidden="1">#REF!</definedName>
    <definedName name="_bdm.3E2E05909FC14953A5A9238B6C4C2677.edm" localSheetId="12" hidden="1">#REF!</definedName>
    <definedName name="_bdm.3E2E05909FC14953A5A9238B6C4C2677.edm" localSheetId="13" hidden="1">#REF!</definedName>
    <definedName name="_bdm.3E2E05909FC14953A5A9238B6C4C2677.edm" localSheetId="10" hidden="1">#REF!</definedName>
    <definedName name="_bdm.3E2E05909FC14953A5A9238B6C4C2677.edm" localSheetId="1" hidden="1">#REF!</definedName>
    <definedName name="_bdm.3E659F5D9B5943DC91D68369B35A4416.edm" localSheetId="12" hidden="1">#REF!</definedName>
    <definedName name="_bdm.3E659F5D9B5943DC91D68369B35A4416.edm" localSheetId="13" hidden="1">#REF!</definedName>
    <definedName name="_bdm.3E659F5D9B5943DC91D68369B35A4416.edm" localSheetId="10" hidden="1">#REF!</definedName>
    <definedName name="_bdm.3E659F5D9B5943DC91D68369B35A4416.edm" localSheetId="1" hidden="1">#REF!</definedName>
    <definedName name="_bdm.3E84A59F7B224145ABB15493D100BF3E.edm" localSheetId="12" hidden="1">#REF!</definedName>
    <definedName name="_bdm.3E84A59F7B224145ABB15493D100BF3E.edm" localSheetId="13" hidden="1">#REF!</definedName>
    <definedName name="_bdm.3E84A59F7B224145ABB15493D100BF3E.edm" localSheetId="10" hidden="1">#REF!</definedName>
    <definedName name="_bdm.3E84A59F7B224145ABB15493D100BF3E.edm" localSheetId="1" hidden="1">#REF!</definedName>
    <definedName name="_bdm.3EEC3566FD3047B7BB01FE667A67ACF7.edm" localSheetId="12" hidden="1">#REF!</definedName>
    <definedName name="_bdm.3EEC3566FD3047B7BB01FE667A67ACF7.edm" localSheetId="13" hidden="1">#REF!</definedName>
    <definedName name="_bdm.3EEC3566FD3047B7BB01FE667A67ACF7.edm" localSheetId="10" hidden="1">#REF!</definedName>
    <definedName name="_bdm.3EEC3566FD3047B7BB01FE667A67ACF7.edm" localSheetId="1" hidden="1">#REF!</definedName>
    <definedName name="_bdm.3F08C378BCB24D1E8C2FFA7E543624EC.edm" localSheetId="12" hidden="1">#REF!</definedName>
    <definedName name="_bdm.3F08C378BCB24D1E8C2FFA7E543624EC.edm" localSheetId="13" hidden="1">#REF!</definedName>
    <definedName name="_bdm.3F08C378BCB24D1E8C2FFA7E543624EC.edm" localSheetId="10" hidden="1">#REF!</definedName>
    <definedName name="_bdm.3F08C378BCB24D1E8C2FFA7E543624EC.edm" localSheetId="1" hidden="1">#REF!</definedName>
    <definedName name="_bdm.3F1FA9F7B9D14072AF11DD281C71F1B5.edm" localSheetId="12" hidden="1">#REF!</definedName>
    <definedName name="_bdm.3F1FA9F7B9D14072AF11DD281C71F1B5.edm" localSheetId="13" hidden="1">#REF!</definedName>
    <definedName name="_bdm.3F1FA9F7B9D14072AF11DD281C71F1B5.edm" localSheetId="10" hidden="1">#REF!</definedName>
    <definedName name="_bdm.3F1FA9F7B9D14072AF11DD281C71F1B5.edm" localSheetId="1" hidden="1">#REF!</definedName>
    <definedName name="_bdm.3F289049E8DE4971AD257A8CD6BF4006.edm" localSheetId="12" hidden="1">#REF!</definedName>
    <definedName name="_bdm.3F289049E8DE4971AD257A8CD6BF4006.edm" localSheetId="13" hidden="1">#REF!</definedName>
    <definedName name="_bdm.3F289049E8DE4971AD257A8CD6BF4006.edm" localSheetId="10" hidden="1">#REF!</definedName>
    <definedName name="_bdm.3F289049E8DE4971AD257A8CD6BF4006.edm" localSheetId="1" hidden="1">#REF!</definedName>
    <definedName name="_bdm.3F2D994BBAEB4B2A8548CCA6AE312A43.edm" localSheetId="12" hidden="1">#REF!</definedName>
    <definedName name="_bdm.3F2D994BBAEB4B2A8548CCA6AE312A43.edm" localSheetId="13" hidden="1">#REF!</definedName>
    <definedName name="_bdm.3F2D994BBAEB4B2A8548CCA6AE312A43.edm" localSheetId="10" hidden="1">#REF!</definedName>
    <definedName name="_bdm.3F2D994BBAEB4B2A8548CCA6AE312A43.edm" localSheetId="1" hidden="1">#REF!</definedName>
    <definedName name="_bdm.3F79D729D1EB48A8983DFD085290B24C.edm" localSheetId="12" hidden="1">#REF!</definedName>
    <definedName name="_bdm.3F79D729D1EB48A8983DFD085290B24C.edm" localSheetId="13" hidden="1">#REF!</definedName>
    <definedName name="_bdm.3F79D729D1EB48A8983DFD085290B24C.edm" localSheetId="10" hidden="1">#REF!</definedName>
    <definedName name="_bdm.3F79D729D1EB48A8983DFD085290B24C.edm" localSheetId="1" hidden="1">#REF!</definedName>
    <definedName name="_bdm.3F969340ACCA4001965A9F0989668EA0.edm" localSheetId="12" hidden="1">#REF!</definedName>
    <definedName name="_bdm.3F969340ACCA4001965A9F0989668EA0.edm" localSheetId="13" hidden="1">#REF!</definedName>
    <definedName name="_bdm.3F969340ACCA4001965A9F0989668EA0.edm" localSheetId="10" hidden="1">#REF!</definedName>
    <definedName name="_bdm.3F969340ACCA4001965A9F0989668EA0.edm" localSheetId="1" hidden="1">#REF!</definedName>
    <definedName name="_bdm.4043CF3D199C4F56A9C23B2D4065968A.edm" localSheetId="12" hidden="1">#REF!</definedName>
    <definedName name="_bdm.4043CF3D199C4F56A9C23B2D4065968A.edm" localSheetId="13" hidden="1">#REF!</definedName>
    <definedName name="_bdm.4043CF3D199C4F56A9C23B2D4065968A.edm" localSheetId="10" hidden="1">#REF!</definedName>
    <definedName name="_bdm.4043CF3D199C4F56A9C23B2D4065968A.edm" localSheetId="1" hidden="1">#REF!</definedName>
    <definedName name="_bdm.4091FFE092DE4141B12C296FF548E541.edm" localSheetId="12" hidden="1">#REF!</definedName>
    <definedName name="_bdm.4091FFE092DE4141B12C296FF548E541.edm" localSheetId="13" hidden="1">#REF!</definedName>
    <definedName name="_bdm.4091FFE092DE4141B12C296FF548E541.edm" localSheetId="10" hidden="1">#REF!</definedName>
    <definedName name="_bdm.4091FFE092DE4141B12C296FF548E541.edm" localSheetId="1" hidden="1">#REF!</definedName>
    <definedName name="_bdm.40B5D12BF4F44E13A19B49F30ECF5B39.edm" localSheetId="12" hidden="1">#REF!</definedName>
    <definedName name="_bdm.40B5D12BF4F44E13A19B49F30ECF5B39.edm" localSheetId="13" hidden="1">#REF!</definedName>
    <definedName name="_bdm.40B5D12BF4F44E13A19B49F30ECF5B39.edm" localSheetId="10" hidden="1">#REF!</definedName>
    <definedName name="_bdm.40B5D12BF4F44E13A19B49F30ECF5B39.edm" localSheetId="1" hidden="1">#REF!</definedName>
    <definedName name="_bdm.4156F123AB8644C7BB2CC4A8A0A68BDA.edm" localSheetId="12" hidden="1">#REF!</definedName>
    <definedName name="_bdm.4156F123AB8644C7BB2CC4A8A0A68BDA.edm" localSheetId="13" hidden="1">#REF!</definedName>
    <definedName name="_bdm.4156F123AB8644C7BB2CC4A8A0A68BDA.edm" localSheetId="10" hidden="1">#REF!</definedName>
    <definedName name="_bdm.4156F123AB8644C7BB2CC4A8A0A68BDA.edm" localSheetId="1" hidden="1">#REF!</definedName>
    <definedName name="_bdm.418B83BF9B654C25800F7DED76B7BD7B.edm" localSheetId="12" hidden="1">#REF!</definedName>
    <definedName name="_bdm.418B83BF9B654C25800F7DED76B7BD7B.edm" localSheetId="13" hidden="1">#REF!</definedName>
    <definedName name="_bdm.418B83BF9B654C25800F7DED76B7BD7B.edm" localSheetId="10" hidden="1">#REF!</definedName>
    <definedName name="_bdm.418B83BF9B654C25800F7DED76B7BD7B.edm" localSheetId="1" hidden="1">#REF!</definedName>
    <definedName name="_bdm.41DD89773231498788CE9277DE50E56B.edm" localSheetId="12" hidden="1">#REF!</definedName>
    <definedName name="_bdm.41DD89773231498788CE9277DE50E56B.edm" localSheetId="13" hidden="1">#REF!</definedName>
    <definedName name="_bdm.41DD89773231498788CE9277DE50E56B.edm" localSheetId="10" hidden="1">#REF!</definedName>
    <definedName name="_bdm.41DD89773231498788CE9277DE50E56B.edm" localSheetId="1" hidden="1">#REF!</definedName>
    <definedName name="_bdm.423C8B0798DC47E8BFAE72474639CF2A.edm" localSheetId="12" hidden="1">#REF!</definedName>
    <definedName name="_bdm.423C8B0798DC47E8BFAE72474639CF2A.edm" localSheetId="13" hidden="1">#REF!</definedName>
    <definedName name="_bdm.423C8B0798DC47E8BFAE72474639CF2A.edm" localSheetId="10" hidden="1">#REF!</definedName>
    <definedName name="_bdm.423C8B0798DC47E8BFAE72474639CF2A.edm" localSheetId="1" hidden="1">#REF!</definedName>
    <definedName name="_bdm.42442CB9CE3547ECB82EEFC25E56D553.edm" localSheetId="12" hidden="1">#REF!</definedName>
    <definedName name="_bdm.42442CB9CE3547ECB82EEFC25E56D553.edm" localSheetId="13" hidden="1">#REF!</definedName>
    <definedName name="_bdm.42442CB9CE3547ECB82EEFC25E56D553.edm" localSheetId="10" hidden="1">#REF!</definedName>
    <definedName name="_bdm.42442CB9CE3547ECB82EEFC25E56D553.edm" localSheetId="1" hidden="1">#REF!</definedName>
    <definedName name="_bdm.43AA72A807744484B7A2173EB1AC5213.edm" localSheetId="12" hidden="1">#REF!</definedName>
    <definedName name="_bdm.43AA72A807744484B7A2173EB1AC5213.edm" localSheetId="13" hidden="1">#REF!</definedName>
    <definedName name="_bdm.43AA72A807744484B7A2173EB1AC5213.edm" localSheetId="10" hidden="1">#REF!</definedName>
    <definedName name="_bdm.43AA72A807744484B7A2173EB1AC5213.edm" localSheetId="1" hidden="1">#REF!</definedName>
    <definedName name="_bdm.44205F3B67DC404F8BDF6BF0FD82E8A0.edm" localSheetId="12" hidden="1">#REF!</definedName>
    <definedName name="_bdm.44205F3B67DC404F8BDF6BF0FD82E8A0.edm" localSheetId="13" hidden="1">#REF!</definedName>
    <definedName name="_bdm.44205F3B67DC404F8BDF6BF0FD82E8A0.edm" localSheetId="10" hidden="1">#REF!</definedName>
    <definedName name="_bdm.44205F3B67DC404F8BDF6BF0FD82E8A0.edm" localSheetId="1" hidden="1">#REF!</definedName>
    <definedName name="_bdm.44E86EA64BC14552BEADAF10C40869D4.edm" localSheetId="12" hidden="1">#REF!</definedName>
    <definedName name="_bdm.44E86EA64BC14552BEADAF10C40869D4.edm" localSheetId="13" hidden="1">#REF!</definedName>
    <definedName name="_bdm.44E86EA64BC14552BEADAF10C40869D4.edm" localSheetId="10" hidden="1">#REF!</definedName>
    <definedName name="_bdm.44E86EA64BC14552BEADAF10C40869D4.edm" localSheetId="1" hidden="1">#REF!</definedName>
    <definedName name="_bdm.44F98FE8D2E3493BA68DB3CB7B7B1072.edm" localSheetId="12" hidden="1">#REF!</definedName>
    <definedName name="_bdm.44F98FE8D2E3493BA68DB3CB7B7B1072.edm" localSheetId="13" hidden="1">#REF!</definedName>
    <definedName name="_bdm.44F98FE8D2E3493BA68DB3CB7B7B1072.edm" localSheetId="10" hidden="1">#REF!</definedName>
    <definedName name="_bdm.44F98FE8D2E3493BA68DB3CB7B7B1072.edm" localSheetId="1" hidden="1">#REF!</definedName>
    <definedName name="_bdm.4582E7A1E14F45CABD151F0D0CF2EC02.edm" localSheetId="12" hidden="1">#REF!</definedName>
    <definedName name="_bdm.4582E7A1E14F45CABD151F0D0CF2EC02.edm" localSheetId="13" hidden="1">#REF!</definedName>
    <definedName name="_bdm.4582E7A1E14F45CABD151F0D0CF2EC02.edm" localSheetId="10" hidden="1">#REF!</definedName>
    <definedName name="_bdm.4582E7A1E14F45CABD151F0D0CF2EC02.edm" localSheetId="1" hidden="1">#REF!</definedName>
    <definedName name="_bdm.45BFCF565DE34B72AD5CE6ABB9878BD5.edm" localSheetId="12" hidden="1">#REF!</definedName>
    <definedName name="_bdm.45BFCF565DE34B72AD5CE6ABB9878BD5.edm" localSheetId="13" hidden="1">#REF!</definedName>
    <definedName name="_bdm.45BFCF565DE34B72AD5CE6ABB9878BD5.edm" localSheetId="10" hidden="1">#REF!</definedName>
    <definedName name="_bdm.45BFCF565DE34B72AD5CE6ABB9878BD5.edm" localSheetId="1" hidden="1">#REF!</definedName>
    <definedName name="_bdm.45C48D1DAA864A649D1E906ED4BED2D0.edm" localSheetId="12" hidden="1">#REF!</definedName>
    <definedName name="_bdm.45C48D1DAA864A649D1E906ED4BED2D0.edm" localSheetId="13" hidden="1">#REF!</definedName>
    <definedName name="_bdm.45C48D1DAA864A649D1E906ED4BED2D0.edm" localSheetId="10" hidden="1">#REF!</definedName>
    <definedName name="_bdm.45C48D1DAA864A649D1E906ED4BED2D0.edm" localSheetId="1" hidden="1">#REF!</definedName>
    <definedName name="_bdm.45CFFB4849C8463F9781D50F03A0CF5F.edm" localSheetId="12" hidden="1">#REF!</definedName>
    <definedName name="_bdm.45CFFB4849C8463F9781D50F03A0CF5F.edm" localSheetId="13" hidden="1">#REF!</definedName>
    <definedName name="_bdm.45CFFB4849C8463F9781D50F03A0CF5F.edm" localSheetId="10" hidden="1">#REF!</definedName>
    <definedName name="_bdm.45CFFB4849C8463F9781D50F03A0CF5F.edm" localSheetId="1" hidden="1">#REF!</definedName>
    <definedName name="_bdm.464B1C4BBEE348BD8E88E9EF74347DD1.edm" localSheetId="12" hidden="1">#REF!</definedName>
    <definedName name="_bdm.464B1C4BBEE348BD8E88E9EF74347DD1.edm" localSheetId="13" hidden="1">#REF!</definedName>
    <definedName name="_bdm.464B1C4BBEE348BD8E88E9EF74347DD1.edm" localSheetId="10" hidden="1">#REF!</definedName>
    <definedName name="_bdm.464B1C4BBEE348BD8E88E9EF74347DD1.edm" localSheetId="1" hidden="1">#REF!</definedName>
    <definedName name="_bdm.464BEB1A6B20418EB9984C1AE8A40002.edm" localSheetId="12" hidden="1">#REF!</definedName>
    <definedName name="_bdm.464BEB1A6B20418EB9984C1AE8A40002.edm" localSheetId="13" hidden="1">#REF!</definedName>
    <definedName name="_bdm.464BEB1A6B20418EB9984C1AE8A40002.edm" localSheetId="10" hidden="1">#REF!</definedName>
    <definedName name="_bdm.464BEB1A6B20418EB9984C1AE8A40002.edm" localSheetId="1" hidden="1">#REF!</definedName>
    <definedName name="_bdm.4667764596AE4FA2ABD757A79A4709F5.edm" localSheetId="12" hidden="1">#REF!</definedName>
    <definedName name="_bdm.4667764596AE4FA2ABD757A79A4709F5.edm" localSheetId="13" hidden="1">#REF!</definedName>
    <definedName name="_bdm.4667764596AE4FA2ABD757A79A4709F5.edm" localSheetId="10" hidden="1">#REF!</definedName>
    <definedName name="_bdm.4667764596AE4FA2ABD757A79A4709F5.edm" localSheetId="1" hidden="1">#REF!</definedName>
    <definedName name="_bdm.46831A757EF543EAA672BFAF9E4CCF67.edm" localSheetId="12" hidden="1">#REF!</definedName>
    <definedName name="_bdm.46831A757EF543EAA672BFAF9E4CCF67.edm" localSheetId="13" hidden="1">#REF!</definedName>
    <definedName name="_bdm.46831A757EF543EAA672BFAF9E4CCF67.edm" localSheetId="10" hidden="1">#REF!</definedName>
    <definedName name="_bdm.46831A757EF543EAA672BFAF9E4CCF67.edm" localSheetId="1" hidden="1">#REF!</definedName>
    <definedName name="_bdm.46A30EB734DF44198FD5A42BB54BEAA1.edm" localSheetId="12" hidden="1">#REF!</definedName>
    <definedName name="_bdm.46A30EB734DF44198FD5A42BB54BEAA1.edm" localSheetId="13" hidden="1">#REF!</definedName>
    <definedName name="_bdm.46A30EB734DF44198FD5A42BB54BEAA1.edm" localSheetId="10" hidden="1">#REF!</definedName>
    <definedName name="_bdm.46A30EB734DF44198FD5A42BB54BEAA1.edm" localSheetId="1" hidden="1">#REF!</definedName>
    <definedName name="_bdm.4728644601924877B45BF6899D5C586D.edm" localSheetId="12" hidden="1">#REF!</definedName>
    <definedName name="_bdm.4728644601924877B45BF6899D5C586D.edm" localSheetId="13" hidden="1">#REF!</definedName>
    <definedName name="_bdm.4728644601924877B45BF6899D5C586D.edm" localSheetId="10" hidden="1">#REF!</definedName>
    <definedName name="_bdm.4728644601924877B45BF6899D5C586D.edm" localSheetId="1" hidden="1">#REF!</definedName>
    <definedName name="_bdm.4741C7080B964505B3A66338E48E00B5.edm" localSheetId="12" hidden="1">#REF!</definedName>
    <definedName name="_bdm.4741C7080B964505B3A66338E48E00B5.edm" localSheetId="13" hidden="1">#REF!</definedName>
    <definedName name="_bdm.4741C7080B964505B3A66338E48E00B5.edm" localSheetId="10" hidden="1">#REF!</definedName>
    <definedName name="_bdm.4741C7080B964505B3A66338E48E00B5.edm" localSheetId="1" hidden="1">#REF!</definedName>
    <definedName name="_bdm.479991C717074C1BBF6677E31ABFF8E8.edm" localSheetId="12" hidden="1">#REF!</definedName>
    <definedName name="_bdm.479991C717074C1BBF6677E31ABFF8E8.edm" localSheetId="13" hidden="1">#REF!</definedName>
    <definedName name="_bdm.479991C717074C1BBF6677E31ABFF8E8.edm" localSheetId="10" hidden="1">#REF!</definedName>
    <definedName name="_bdm.479991C717074C1BBF6677E31ABFF8E8.edm" localSheetId="1" hidden="1">#REF!</definedName>
    <definedName name="_bdm.47B944379B33400BBE8A957B7E48F33C.edm" localSheetId="12" hidden="1">#REF!</definedName>
    <definedName name="_bdm.47B944379B33400BBE8A957B7E48F33C.edm" localSheetId="13" hidden="1">#REF!</definedName>
    <definedName name="_bdm.47B944379B33400BBE8A957B7E48F33C.edm" localSheetId="10" hidden="1">#REF!</definedName>
    <definedName name="_bdm.47B944379B33400BBE8A957B7E48F33C.edm" localSheetId="1" hidden="1">#REF!</definedName>
    <definedName name="_bdm.47C14D442CC8413181C8B34D34B6B035.edm" localSheetId="12" hidden="1">#REF!</definedName>
    <definedName name="_bdm.47C14D442CC8413181C8B34D34B6B035.edm" localSheetId="13" hidden="1">#REF!</definedName>
    <definedName name="_bdm.47C14D442CC8413181C8B34D34B6B035.edm" localSheetId="10" hidden="1">#REF!</definedName>
    <definedName name="_bdm.47C14D442CC8413181C8B34D34B6B035.edm" localSheetId="1" hidden="1">#REF!</definedName>
    <definedName name="_bdm.47FB0FA54DB24FC2BCCBC9F4DADFB579.edm" localSheetId="12" hidden="1">#REF!</definedName>
    <definedName name="_bdm.47FB0FA54DB24FC2BCCBC9F4DADFB579.edm" localSheetId="13" hidden="1">#REF!</definedName>
    <definedName name="_bdm.47FB0FA54DB24FC2BCCBC9F4DADFB579.edm" localSheetId="10" hidden="1">#REF!</definedName>
    <definedName name="_bdm.47FB0FA54DB24FC2BCCBC9F4DADFB579.edm" localSheetId="1" hidden="1">#REF!</definedName>
    <definedName name="_bdm.482DA724C29D4B95AD5EFB7F414A15D9.edm" localSheetId="12" hidden="1">#REF!</definedName>
    <definedName name="_bdm.482DA724C29D4B95AD5EFB7F414A15D9.edm" localSheetId="13" hidden="1">#REF!</definedName>
    <definedName name="_bdm.482DA724C29D4B95AD5EFB7F414A15D9.edm" localSheetId="10" hidden="1">#REF!</definedName>
    <definedName name="_bdm.482DA724C29D4B95AD5EFB7F414A15D9.edm" localSheetId="1" hidden="1">#REF!</definedName>
    <definedName name="_bdm.48E0773EA105485B923613C1D0006FD6.edm" localSheetId="12" hidden="1">#REF!</definedName>
    <definedName name="_bdm.48E0773EA105485B923613C1D0006FD6.edm" localSheetId="13" hidden="1">#REF!</definedName>
    <definedName name="_bdm.48E0773EA105485B923613C1D0006FD6.edm" localSheetId="10" hidden="1">#REF!</definedName>
    <definedName name="_bdm.48E0773EA105485B923613C1D0006FD6.edm" localSheetId="1" hidden="1">#REF!</definedName>
    <definedName name="_bdm.48F930047F7C4BCC97D35054B6E2E941.edm" localSheetId="12" hidden="1">#REF!</definedName>
    <definedName name="_bdm.48F930047F7C4BCC97D35054B6E2E941.edm" localSheetId="13" hidden="1">#REF!</definedName>
    <definedName name="_bdm.48F930047F7C4BCC97D35054B6E2E941.edm" localSheetId="10" hidden="1">#REF!</definedName>
    <definedName name="_bdm.48F930047F7C4BCC97D35054B6E2E941.edm" localSheetId="1" hidden="1">#REF!</definedName>
    <definedName name="_bdm.494C8AFED09C40229246CCD8949EF3EF.edm" localSheetId="12" hidden="1">#REF!</definedName>
    <definedName name="_bdm.494C8AFED09C40229246CCD8949EF3EF.edm" localSheetId="13" hidden="1">#REF!</definedName>
    <definedName name="_bdm.494C8AFED09C40229246CCD8949EF3EF.edm" localSheetId="10" hidden="1">#REF!</definedName>
    <definedName name="_bdm.494C8AFED09C40229246CCD8949EF3EF.edm" localSheetId="1" hidden="1">#REF!</definedName>
    <definedName name="_bdm.495B597887994FA79C4AFF3CB9FD7D53.edm" localSheetId="12" hidden="1">#REF!</definedName>
    <definedName name="_bdm.495B597887994FA79C4AFF3CB9FD7D53.edm" localSheetId="13" hidden="1">#REF!</definedName>
    <definedName name="_bdm.495B597887994FA79C4AFF3CB9FD7D53.edm" localSheetId="10" hidden="1">#REF!</definedName>
    <definedName name="_bdm.495B597887994FA79C4AFF3CB9FD7D53.edm" localSheetId="1" hidden="1">#REF!</definedName>
    <definedName name="_bdm.497518B8C726449BB252F39C08C227A1.edm" localSheetId="12" hidden="1">#REF!</definedName>
    <definedName name="_bdm.497518B8C726449BB252F39C08C227A1.edm" localSheetId="13" hidden="1">#REF!</definedName>
    <definedName name="_bdm.497518B8C726449BB252F39C08C227A1.edm" localSheetId="10" hidden="1">#REF!</definedName>
    <definedName name="_bdm.497518B8C726449BB252F39C08C227A1.edm" localSheetId="1" hidden="1">#REF!</definedName>
    <definedName name="_bdm.4A155E66E6AB40638A4B78B657545364.edm" localSheetId="12" hidden="1">#REF!</definedName>
    <definedName name="_bdm.4A155E66E6AB40638A4B78B657545364.edm" localSheetId="13" hidden="1">#REF!</definedName>
    <definedName name="_bdm.4A155E66E6AB40638A4B78B657545364.edm" localSheetId="10" hidden="1">#REF!</definedName>
    <definedName name="_bdm.4A155E66E6AB40638A4B78B657545364.edm" localSheetId="1" hidden="1">#REF!</definedName>
    <definedName name="_bdm.4A4FFB4E9F0446C1A5A1F3A5829EADAB.edm" localSheetId="12" hidden="1">#REF!</definedName>
    <definedName name="_bdm.4A4FFB4E9F0446C1A5A1F3A5829EADAB.edm" localSheetId="13" hidden="1">#REF!</definedName>
    <definedName name="_bdm.4A4FFB4E9F0446C1A5A1F3A5829EADAB.edm" localSheetId="10" hidden="1">#REF!</definedName>
    <definedName name="_bdm.4A4FFB4E9F0446C1A5A1F3A5829EADAB.edm" localSheetId="1" hidden="1">#REF!</definedName>
    <definedName name="_bdm.4A52DDFC455C4FF7B79DEB3DD7A84821.edm" localSheetId="12" hidden="1">#REF!</definedName>
    <definedName name="_bdm.4A52DDFC455C4FF7B79DEB3DD7A84821.edm" localSheetId="13" hidden="1">#REF!</definedName>
    <definedName name="_bdm.4A52DDFC455C4FF7B79DEB3DD7A84821.edm" localSheetId="10" hidden="1">#REF!</definedName>
    <definedName name="_bdm.4A52DDFC455C4FF7B79DEB3DD7A84821.edm" localSheetId="1" hidden="1">#REF!</definedName>
    <definedName name="_bdm.4B24CA2CDD2E444CB233B8755CB3137E.edm" localSheetId="12" hidden="1">#REF!</definedName>
    <definedName name="_bdm.4B24CA2CDD2E444CB233B8755CB3137E.edm" localSheetId="13" hidden="1">#REF!</definedName>
    <definedName name="_bdm.4B24CA2CDD2E444CB233B8755CB3137E.edm" localSheetId="10" hidden="1">#REF!</definedName>
    <definedName name="_bdm.4B24CA2CDD2E444CB233B8755CB3137E.edm" localSheetId="1" hidden="1">#REF!</definedName>
    <definedName name="_bdm.4B66A43A0495472AA2AC0567B8D338A6.edm" localSheetId="12" hidden="1">#REF!</definedName>
    <definedName name="_bdm.4B66A43A0495472AA2AC0567B8D338A6.edm" localSheetId="13" hidden="1">#REF!</definedName>
    <definedName name="_bdm.4B66A43A0495472AA2AC0567B8D338A6.edm" localSheetId="10" hidden="1">#REF!</definedName>
    <definedName name="_bdm.4B66A43A0495472AA2AC0567B8D338A6.edm" localSheetId="1" hidden="1">#REF!</definedName>
    <definedName name="_bdm.4BACA1E1A6294D94B15E2A22A0FCF385.edm" localSheetId="12" hidden="1">#REF!</definedName>
    <definedName name="_bdm.4BACA1E1A6294D94B15E2A22A0FCF385.edm" localSheetId="13" hidden="1">#REF!</definedName>
    <definedName name="_bdm.4BACA1E1A6294D94B15E2A22A0FCF385.edm" localSheetId="10" hidden="1">#REF!</definedName>
    <definedName name="_bdm.4BACA1E1A6294D94B15E2A22A0FCF385.edm" localSheetId="1" hidden="1">#REF!</definedName>
    <definedName name="_bdm.4BC34A4099BC42289E20E2231F78D1E5.edm" localSheetId="12" hidden="1">#REF!</definedName>
    <definedName name="_bdm.4BC34A4099BC42289E20E2231F78D1E5.edm" localSheetId="13" hidden="1">#REF!</definedName>
    <definedName name="_bdm.4BC34A4099BC42289E20E2231F78D1E5.edm" localSheetId="10" hidden="1">#REF!</definedName>
    <definedName name="_bdm.4BC34A4099BC42289E20E2231F78D1E5.edm" localSheetId="1" hidden="1">#REF!</definedName>
    <definedName name="_bdm.4BF5729335E247738A346DA113D6B560.edm" localSheetId="12" hidden="1">#REF!</definedName>
    <definedName name="_bdm.4BF5729335E247738A346DA113D6B560.edm" localSheetId="13" hidden="1">#REF!</definedName>
    <definedName name="_bdm.4BF5729335E247738A346DA113D6B560.edm" localSheetId="10" hidden="1">#REF!</definedName>
    <definedName name="_bdm.4BF5729335E247738A346DA113D6B560.edm" localSheetId="1" hidden="1">#REF!</definedName>
    <definedName name="_bdm.4C8CBAA143A1476596C9DA65E832FE3A.edm" localSheetId="12" hidden="1">#REF!</definedName>
    <definedName name="_bdm.4C8CBAA143A1476596C9DA65E832FE3A.edm" localSheetId="13" hidden="1">#REF!</definedName>
    <definedName name="_bdm.4C8CBAA143A1476596C9DA65E832FE3A.edm" localSheetId="10" hidden="1">#REF!</definedName>
    <definedName name="_bdm.4C8CBAA143A1476596C9DA65E832FE3A.edm" localSheetId="1" hidden="1">#REF!</definedName>
    <definedName name="_bdm.4CBAB1E2149C48CAB8D336331BA547D9.edm" localSheetId="12" hidden="1">#REF!</definedName>
    <definedName name="_bdm.4CBAB1E2149C48CAB8D336331BA547D9.edm" localSheetId="13" hidden="1">#REF!</definedName>
    <definedName name="_bdm.4CBAB1E2149C48CAB8D336331BA547D9.edm" localSheetId="10" hidden="1">#REF!</definedName>
    <definedName name="_bdm.4CBAB1E2149C48CAB8D336331BA547D9.edm" localSheetId="1" hidden="1">#REF!</definedName>
    <definedName name="_bdm.4CF09E69AA084DC4AEDDCCFC2E228E46.edm" localSheetId="12" hidden="1">#REF!</definedName>
    <definedName name="_bdm.4CF09E69AA084DC4AEDDCCFC2E228E46.edm" localSheetId="13" hidden="1">#REF!</definedName>
    <definedName name="_bdm.4CF09E69AA084DC4AEDDCCFC2E228E46.edm" localSheetId="10" hidden="1">#REF!</definedName>
    <definedName name="_bdm.4CF09E69AA084DC4AEDDCCFC2E228E46.edm" localSheetId="1" hidden="1">#REF!</definedName>
    <definedName name="_bdm.4D266A33AFFB447DA5AD8AE7727A5EDE.edm" localSheetId="12" hidden="1">#REF!</definedName>
    <definedName name="_bdm.4D266A33AFFB447DA5AD8AE7727A5EDE.edm" localSheetId="13" hidden="1">#REF!</definedName>
    <definedName name="_bdm.4D266A33AFFB447DA5AD8AE7727A5EDE.edm" localSheetId="10" hidden="1">#REF!</definedName>
    <definedName name="_bdm.4D266A33AFFB447DA5AD8AE7727A5EDE.edm" localSheetId="1" hidden="1">#REF!</definedName>
    <definedName name="_bdm.4D79DB9651DC4B2AAF20AE3CA0966729.edm" localSheetId="12" hidden="1">#REF!</definedName>
    <definedName name="_bdm.4D79DB9651DC4B2AAF20AE3CA0966729.edm" localSheetId="13" hidden="1">#REF!</definedName>
    <definedName name="_bdm.4D79DB9651DC4B2AAF20AE3CA0966729.edm" localSheetId="10" hidden="1">#REF!</definedName>
    <definedName name="_bdm.4D79DB9651DC4B2AAF20AE3CA0966729.edm" localSheetId="1" hidden="1">#REF!</definedName>
    <definedName name="_bdm.4D823845B2BE4E56ACE2A4613AC2E0E3.edm" localSheetId="12" hidden="1">#REF!</definedName>
    <definedName name="_bdm.4D823845B2BE4E56ACE2A4613AC2E0E3.edm" localSheetId="13" hidden="1">#REF!</definedName>
    <definedName name="_bdm.4D823845B2BE4E56ACE2A4613AC2E0E3.edm" localSheetId="10" hidden="1">#REF!</definedName>
    <definedName name="_bdm.4D823845B2BE4E56ACE2A4613AC2E0E3.edm" localSheetId="1" hidden="1">#REF!</definedName>
    <definedName name="_bdm.4E073E0603284D0F89255ADFF20E5D84.edm" localSheetId="12" hidden="1">#REF!</definedName>
    <definedName name="_bdm.4E073E0603284D0F89255ADFF20E5D84.edm" localSheetId="13" hidden="1">#REF!</definedName>
    <definedName name="_bdm.4E073E0603284D0F89255ADFF20E5D84.edm" localSheetId="10" hidden="1">#REF!</definedName>
    <definedName name="_bdm.4E073E0603284D0F89255ADFF20E5D84.edm" localSheetId="1" hidden="1">#REF!</definedName>
    <definedName name="_bdm.4E68394DBA04439894B4D7C842B6A3F5.edm" localSheetId="12" hidden="1">#REF!</definedName>
    <definedName name="_bdm.4E68394DBA04439894B4D7C842B6A3F5.edm" localSheetId="13" hidden="1">#REF!</definedName>
    <definedName name="_bdm.4E68394DBA04439894B4D7C842B6A3F5.edm" localSheetId="10" hidden="1">#REF!</definedName>
    <definedName name="_bdm.4E68394DBA04439894B4D7C842B6A3F5.edm" localSheetId="1" hidden="1">#REF!</definedName>
    <definedName name="_bdm.4E8DDFDBC0BB42D7A9E8755617358B48.edm" localSheetId="12" hidden="1">#REF!</definedName>
    <definedName name="_bdm.4E8DDFDBC0BB42D7A9E8755617358B48.edm" localSheetId="13" hidden="1">#REF!</definedName>
    <definedName name="_bdm.4E8DDFDBC0BB42D7A9E8755617358B48.edm" localSheetId="10" hidden="1">#REF!</definedName>
    <definedName name="_bdm.4E8DDFDBC0BB42D7A9E8755617358B48.edm" localSheetId="1" hidden="1">#REF!</definedName>
    <definedName name="_bdm.4E93DA6B46D24A4892A57FFB5215B017.edm" localSheetId="12" hidden="1">#REF!</definedName>
    <definedName name="_bdm.4E93DA6B46D24A4892A57FFB5215B017.edm" localSheetId="13" hidden="1">#REF!</definedName>
    <definedName name="_bdm.4E93DA6B46D24A4892A57FFB5215B017.edm" localSheetId="10" hidden="1">#REF!</definedName>
    <definedName name="_bdm.4E93DA6B46D24A4892A57FFB5215B017.edm" localSheetId="1" hidden="1">#REF!</definedName>
    <definedName name="_bdm.4F4D2DC21F374186AC2042545D01174A.edm" localSheetId="12" hidden="1">#REF!</definedName>
    <definedName name="_bdm.4F4D2DC21F374186AC2042545D01174A.edm" localSheetId="13" hidden="1">#REF!</definedName>
    <definedName name="_bdm.4F4D2DC21F374186AC2042545D01174A.edm" localSheetId="10" hidden="1">#REF!</definedName>
    <definedName name="_bdm.4F4D2DC21F374186AC2042545D01174A.edm" localSheetId="1" hidden="1">#REF!</definedName>
    <definedName name="_bdm.4FB3B67174F644278D8C58BE28B76942.edm" localSheetId="12" hidden="1">#REF!</definedName>
    <definedName name="_bdm.4FB3B67174F644278D8C58BE28B76942.edm" localSheetId="13" hidden="1">#REF!</definedName>
    <definedName name="_bdm.4FB3B67174F644278D8C58BE28B76942.edm" localSheetId="10" hidden="1">#REF!</definedName>
    <definedName name="_bdm.4FB3B67174F644278D8C58BE28B76942.edm" localSheetId="1" hidden="1">#REF!</definedName>
    <definedName name="_bdm.4FCC6A55EE99469E8CC3DC3B304A5854.edm" localSheetId="12" hidden="1">#REF!</definedName>
    <definedName name="_bdm.4FCC6A55EE99469E8CC3DC3B304A5854.edm" localSheetId="13" hidden="1">#REF!</definedName>
    <definedName name="_bdm.4FCC6A55EE99469E8CC3DC3B304A5854.edm" localSheetId="10" hidden="1">#REF!</definedName>
    <definedName name="_bdm.4FCC6A55EE99469E8CC3DC3B304A5854.edm" localSheetId="1" hidden="1">#REF!</definedName>
    <definedName name="_bdm.4FF4BE706341403C95A1D5C8515A04FC.edm" localSheetId="12" hidden="1">#REF!</definedName>
    <definedName name="_bdm.4FF4BE706341403C95A1D5C8515A04FC.edm" localSheetId="13" hidden="1">#REF!</definedName>
    <definedName name="_bdm.4FF4BE706341403C95A1D5C8515A04FC.edm" localSheetId="10" hidden="1">#REF!</definedName>
    <definedName name="_bdm.4FF4BE706341403C95A1D5C8515A04FC.edm" localSheetId="1" hidden="1">#REF!</definedName>
    <definedName name="_bdm.4FF670EE7F61465C991D9517478498D0.edm" localSheetId="12" hidden="1">#REF!</definedName>
    <definedName name="_bdm.4FF670EE7F61465C991D9517478498D0.edm" localSheetId="13" hidden="1">#REF!</definedName>
    <definedName name="_bdm.4FF670EE7F61465C991D9517478498D0.edm" localSheetId="10" hidden="1">#REF!</definedName>
    <definedName name="_bdm.4FF670EE7F61465C991D9517478498D0.edm" localSheetId="1" hidden="1">#REF!</definedName>
    <definedName name="_bdm.5003BBB5CAE04380AE896EAAD7D5966C.edm" localSheetId="12" hidden="1">#REF!</definedName>
    <definedName name="_bdm.5003BBB5CAE04380AE896EAAD7D5966C.edm" localSheetId="13" hidden="1">#REF!</definedName>
    <definedName name="_bdm.5003BBB5CAE04380AE896EAAD7D5966C.edm" localSheetId="10" hidden="1">#REF!</definedName>
    <definedName name="_bdm.5003BBB5CAE04380AE896EAAD7D5966C.edm" localSheetId="1" hidden="1">#REF!</definedName>
    <definedName name="_bdm.5037DAE2FB664F54AB2C3B91B8E48F0B.edm" localSheetId="12" hidden="1">#REF!</definedName>
    <definedName name="_bdm.5037DAE2FB664F54AB2C3B91B8E48F0B.edm" localSheetId="13" hidden="1">#REF!</definedName>
    <definedName name="_bdm.5037DAE2FB664F54AB2C3B91B8E48F0B.edm" localSheetId="10" hidden="1">#REF!</definedName>
    <definedName name="_bdm.5037DAE2FB664F54AB2C3B91B8E48F0B.edm" localSheetId="1" hidden="1">#REF!</definedName>
    <definedName name="_bdm.505F2A23357B432399D2F6364080197D.edm" localSheetId="12" hidden="1">#REF!</definedName>
    <definedName name="_bdm.505F2A23357B432399D2F6364080197D.edm" localSheetId="13" hidden="1">#REF!</definedName>
    <definedName name="_bdm.505F2A23357B432399D2F6364080197D.edm" localSheetId="10" hidden="1">#REF!</definedName>
    <definedName name="_bdm.505F2A23357B432399D2F6364080197D.edm" localSheetId="1" hidden="1">#REF!</definedName>
    <definedName name="_bdm.508AC976633B4954B7B6D767D3DCC37A.edm" localSheetId="12" hidden="1">#REF!</definedName>
    <definedName name="_bdm.508AC976633B4954B7B6D767D3DCC37A.edm" localSheetId="13" hidden="1">#REF!</definedName>
    <definedName name="_bdm.508AC976633B4954B7B6D767D3DCC37A.edm" localSheetId="10" hidden="1">#REF!</definedName>
    <definedName name="_bdm.508AC976633B4954B7B6D767D3DCC37A.edm" localSheetId="1" hidden="1">#REF!</definedName>
    <definedName name="_bdm.50B1F82191ED47F9BDA11B457ED69E9E.edm" localSheetId="12" hidden="1">#REF!</definedName>
    <definedName name="_bdm.50B1F82191ED47F9BDA11B457ED69E9E.edm" localSheetId="13" hidden="1">#REF!</definedName>
    <definedName name="_bdm.50B1F82191ED47F9BDA11B457ED69E9E.edm" localSheetId="10" hidden="1">#REF!</definedName>
    <definedName name="_bdm.50B1F82191ED47F9BDA11B457ED69E9E.edm" localSheetId="1" hidden="1">#REF!</definedName>
    <definedName name="_bdm.50FFCA040A2441A2A92F59583893CB43.edm" localSheetId="12" hidden="1">#REF!</definedName>
    <definedName name="_bdm.50FFCA040A2441A2A92F59583893CB43.edm" localSheetId="13" hidden="1">#REF!</definedName>
    <definedName name="_bdm.50FFCA040A2441A2A92F59583893CB43.edm" localSheetId="10" hidden="1">#REF!</definedName>
    <definedName name="_bdm.50FFCA040A2441A2A92F59583893CB43.edm" localSheetId="1" hidden="1">#REF!</definedName>
    <definedName name="_bdm.511F992529F944629223158F368B1004.edm" localSheetId="12" hidden="1">#REF!</definedName>
    <definedName name="_bdm.511F992529F944629223158F368B1004.edm" localSheetId="13" hidden="1">#REF!</definedName>
    <definedName name="_bdm.511F992529F944629223158F368B1004.edm" localSheetId="10" hidden="1">#REF!</definedName>
    <definedName name="_bdm.511F992529F944629223158F368B1004.edm" localSheetId="1" hidden="1">#REF!</definedName>
    <definedName name="_bdm.5239C4C5F94B44BEA06F832ED164BDF8.edm" localSheetId="12" hidden="1">#REF!</definedName>
    <definedName name="_bdm.5239C4C5F94B44BEA06F832ED164BDF8.edm" localSheetId="13" hidden="1">#REF!</definedName>
    <definedName name="_bdm.5239C4C5F94B44BEA06F832ED164BDF8.edm" localSheetId="10" hidden="1">#REF!</definedName>
    <definedName name="_bdm.5239C4C5F94B44BEA06F832ED164BDF8.edm" localSheetId="1" hidden="1">#REF!</definedName>
    <definedName name="_bdm.524191B051C04A8295791F9312F15E2C.edm" localSheetId="12" hidden="1">#REF!</definedName>
    <definedName name="_bdm.524191B051C04A8295791F9312F15E2C.edm" localSheetId="13" hidden="1">#REF!</definedName>
    <definedName name="_bdm.524191B051C04A8295791F9312F15E2C.edm" localSheetId="10" hidden="1">#REF!</definedName>
    <definedName name="_bdm.524191B051C04A8295791F9312F15E2C.edm" localSheetId="1" hidden="1">#REF!</definedName>
    <definedName name="_bdm.5273F38605B64388ABA33ADD2CE28BBB.edm" localSheetId="12" hidden="1">#REF!</definedName>
    <definedName name="_bdm.5273F38605B64388ABA33ADD2CE28BBB.edm" localSheetId="13" hidden="1">#REF!</definedName>
    <definedName name="_bdm.5273F38605B64388ABA33ADD2CE28BBB.edm" localSheetId="10" hidden="1">#REF!</definedName>
    <definedName name="_bdm.5273F38605B64388ABA33ADD2CE28BBB.edm" localSheetId="1" hidden="1">#REF!</definedName>
    <definedName name="_bdm.52AB2393DC984186B5889C5AC8963C6C.edm" localSheetId="12" hidden="1">#REF!</definedName>
    <definedName name="_bdm.52AB2393DC984186B5889C5AC8963C6C.edm" localSheetId="13" hidden="1">#REF!</definedName>
    <definedName name="_bdm.52AB2393DC984186B5889C5AC8963C6C.edm" localSheetId="10" hidden="1">#REF!</definedName>
    <definedName name="_bdm.52AB2393DC984186B5889C5AC8963C6C.edm" localSheetId="1" hidden="1">#REF!</definedName>
    <definedName name="_bdm.52C51207902C4BB89B21911258859472.edm" localSheetId="12" hidden="1">#REF!</definedName>
    <definedName name="_bdm.52C51207902C4BB89B21911258859472.edm" localSheetId="13" hidden="1">#REF!</definedName>
    <definedName name="_bdm.52C51207902C4BB89B21911258859472.edm" localSheetId="10" hidden="1">#REF!</definedName>
    <definedName name="_bdm.52C51207902C4BB89B21911258859472.edm" localSheetId="1" hidden="1">#REF!</definedName>
    <definedName name="_bdm.530FA36E6240447F8522828CD23253AB.edm" localSheetId="12" hidden="1">#REF!</definedName>
    <definedName name="_bdm.530FA36E6240447F8522828CD23253AB.edm" localSheetId="13" hidden="1">#REF!</definedName>
    <definedName name="_bdm.530FA36E6240447F8522828CD23253AB.edm" localSheetId="10" hidden="1">#REF!</definedName>
    <definedName name="_bdm.530FA36E6240447F8522828CD23253AB.edm" localSheetId="1" hidden="1">#REF!</definedName>
    <definedName name="_bdm.538941B1730E48A4A0DC0A6F0BBF1368.edm" localSheetId="12" hidden="1">#REF!</definedName>
    <definedName name="_bdm.538941B1730E48A4A0DC0A6F0BBF1368.edm" localSheetId="13" hidden="1">#REF!</definedName>
    <definedName name="_bdm.538941B1730E48A4A0DC0A6F0BBF1368.edm" localSheetId="10" hidden="1">#REF!</definedName>
    <definedName name="_bdm.538941B1730E48A4A0DC0A6F0BBF1368.edm" localSheetId="1" hidden="1">#REF!</definedName>
    <definedName name="_bdm.53A79829B2F4464EB59708F121510BB0.edm" localSheetId="12" hidden="1">#REF!</definedName>
    <definedName name="_bdm.53A79829B2F4464EB59708F121510BB0.edm" localSheetId="13" hidden="1">#REF!</definedName>
    <definedName name="_bdm.53A79829B2F4464EB59708F121510BB0.edm" localSheetId="10" hidden="1">#REF!</definedName>
    <definedName name="_bdm.53A79829B2F4464EB59708F121510BB0.edm" localSheetId="1" hidden="1">#REF!</definedName>
    <definedName name="_bdm.53C836573DDF47C4B53D4BBE24EFC725.edm" localSheetId="12" hidden="1">#REF!</definedName>
    <definedName name="_bdm.53C836573DDF47C4B53D4BBE24EFC725.edm" localSheetId="13" hidden="1">#REF!</definedName>
    <definedName name="_bdm.53C836573DDF47C4B53D4BBE24EFC725.edm" localSheetId="10" hidden="1">#REF!</definedName>
    <definedName name="_bdm.53C836573DDF47C4B53D4BBE24EFC725.edm" localSheetId="1" hidden="1">#REF!</definedName>
    <definedName name="_bdm.5427B4FB714541B695C0C8B536E91B6F.edm" localSheetId="12" hidden="1">#REF!</definedName>
    <definedName name="_bdm.5427B4FB714541B695C0C8B536E91B6F.edm" localSheetId="13" hidden="1">#REF!</definedName>
    <definedName name="_bdm.5427B4FB714541B695C0C8B536E91B6F.edm" localSheetId="10" hidden="1">#REF!</definedName>
    <definedName name="_bdm.5427B4FB714541B695C0C8B536E91B6F.edm" localSheetId="1" hidden="1">#REF!</definedName>
    <definedName name="_bdm.547905C4B5814B7DB951771A0BED4A57.edm" localSheetId="12" hidden="1">#REF!</definedName>
    <definedName name="_bdm.547905C4B5814B7DB951771A0BED4A57.edm" localSheetId="13" hidden="1">#REF!</definedName>
    <definedName name="_bdm.547905C4B5814B7DB951771A0BED4A57.edm" localSheetId="10" hidden="1">#REF!</definedName>
    <definedName name="_bdm.547905C4B5814B7DB951771A0BED4A57.edm" localSheetId="1" hidden="1">#REF!</definedName>
    <definedName name="_bdm.54E4196338E540AC910DD1152F645F98.edm" localSheetId="12" hidden="1">#REF!</definedName>
    <definedName name="_bdm.54E4196338E540AC910DD1152F645F98.edm" localSheetId="13" hidden="1">#REF!</definedName>
    <definedName name="_bdm.54E4196338E540AC910DD1152F645F98.edm" localSheetId="10" hidden="1">#REF!</definedName>
    <definedName name="_bdm.54E4196338E540AC910DD1152F645F98.edm" localSheetId="1" hidden="1">#REF!</definedName>
    <definedName name="_bdm.54F1493FC46646E1A1B4B6957AAFE10D.edm" localSheetId="12" hidden="1">#REF!</definedName>
    <definedName name="_bdm.54F1493FC46646E1A1B4B6957AAFE10D.edm" localSheetId="13" hidden="1">#REF!</definedName>
    <definedName name="_bdm.54F1493FC46646E1A1B4B6957AAFE10D.edm" localSheetId="10" hidden="1">#REF!</definedName>
    <definedName name="_bdm.54F1493FC46646E1A1B4B6957AAFE10D.edm" localSheetId="1" hidden="1">#REF!</definedName>
    <definedName name="_bdm.5556B013236C471B8C68225559C02F1E.edm" localSheetId="12" hidden="1">#REF!</definedName>
    <definedName name="_bdm.5556B013236C471B8C68225559C02F1E.edm" localSheetId="13" hidden="1">#REF!</definedName>
    <definedName name="_bdm.5556B013236C471B8C68225559C02F1E.edm" localSheetId="10" hidden="1">#REF!</definedName>
    <definedName name="_bdm.5556B013236C471B8C68225559C02F1E.edm" localSheetId="1" hidden="1">#REF!</definedName>
    <definedName name="_bdm.559198D4826A4D2D82B63649BEA201B7.edm" localSheetId="12" hidden="1">#REF!</definedName>
    <definedName name="_bdm.559198D4826A4D2D82B63649BEA201B7.edm" localSheetId="13" hidden="1">#REF!</definedName>
    <definedName name="_bdm.559198D4826A4D2D82B63649BEA201B7.edm" localSheetId="10" hidden="1">#REF!</definedName>
    <definedName name="_bdm.559198D4826A4D2D82B63649BEA201B7.edm" localSheetId="1" hidden="1">#REF!</definedName>
    <definedName name="_bdm.55AB11F90F304156985A25CAC90E08BE.edm" localSheetId="12" hidden="1">#REF!</definedName>
    <definedName name="_bdm.55AB11F90F304156985A25CAC90E08BE.edm" localSheetId="13" hidden="1">#REF!</definedName>
    <definedName name="_bdm.55AB11F90F304156985A25CAC90E08BE.edm" localSheetId="10" hidden="1">#REF!</definedName>
    <definedName name="_bdm.55AB11F90F304156985A25CAC90E08BE.edm" localSheetId="1" hidden="1">#REF!</definedName>
    <definedName name="_bdm.55C4F90361F34018BF2EF173CAB4B5C4.edm" localSheetId="12" hidden="1">#REF!</definedName>
    <definedName name="_bdm.55C4F90361F34018BF2EF173CAB4B5C4.edm" localSheetId="13" hidden="1">#REF!</definedName>
    <definedName name="_bdm.55C4F90361F34018BF2EF173CAB4B5C4.edm" localSheetId="10" hidden="1">#REF!</definedName>
    <definedName name="_bdm.55C4F90361F34018BF2EF173CAB4B5C4.edm" localSheetId="1" hidden="1">#REF!</definedName>
    <definedName name="_bdm.561A74F923F64656BA273E6E31B7ED86.edm" localSheetId="12" hidden="1">#REF!</definedName>
    <definedName name="_bdm.561A74F923F64656BA273E6E31B7ED86.edm" localSheetId="13" hidden="1">#REF!</definedName>
    <definedName name="_bdm.561A74F923F64656BA273E6E31B7ED86.edm" localSheetId="10" hidden="1">#REF!</definedName>
    <definedName name="_bdm.561A74F923F64656BA273E6E31B7ED86.edm" localSheetId="1" hidden="1">#REF!</definedName>
    <definedName name="_bdm.561BC61279624851870963CAD4D07A2B.edm" localSheetId="12" hidden="1">#REF!</definedName>
    <definedName name="_bdm.561BC61279624851870963CAD4D07A2B.edm" localSheetId="13" hidden="1">#REF!</definedName>
    <definedName name="_bdm.561BC61279624851870963CAD4D07A2B.edm" localSheetId="10" hidden="1">#REF!</definedName>
    <definedName name="_bdm.561BC61279624851870963CAD4D07A2B.edm" localSheetId="1" hidden="1">#REF!</definedName>
    <definedName name="_bdm.5659F1207F0C4EB5BC925D21D6A24FDF.edm" localSheetId="12" hidden="1">#REF!</definedName>
    <definedName name="_bdm.5659F1207F0C4EB5BC925D21D6A24FDF.edm" localSheetId="13" hidden="1">#REF!</definedName>
    <definedName name="_bdm.5659F1207F0C4EB5BC925D21D6A24FDF.edm" localSheetId="10" hidden="1">#REF!</definedName>
    <definedName name="_bdm.5659F1207F0C4EB5BC925D21D6A24FDF.edm" localSheetId="1" hidden="1">#REF!</definedName>
    <definedName name="_bdm.567060B4C2174EC98317612F226A36E8.edm" localSheetId="12" hidden="1">#REF!</definedName>
    <definedName name="_bdm.567060B4C2174EC98317612F226A36E8.edm" localSheetId="13" hidden="1">#REF!</definedName>
    <definedName name="_bdm.567060B4C2174EC98317612F226A36E8.edm" localSheetId="10" hidden="1">#REF!</definedName>
    <definedName name="_bdm.567060B4C2174EC98317612F226A36E8.edm" localSheetId="1" hidden="1">#REF!</definedName>
    <definedName name="_bdm.5694E7C9B8B6471698BFD4C5B1A3D8C8.edm" localSheetId="12" hidden="1">#REF!</definedName>
    <definedName name="_bdm.5694E7C9B8B6471698BFD4C5B1A3D8C8.edm" localSheetId="13" hidden="1">#REF!</definedName>
    <definedName name="_bdm.5694E7C9B8B6471698BFD4C5B1A3D8C8.edm" localSheetId="10" hidden="1">#REF!</definedName>
    <definedName name="_bdm.5694E7C9B8B6471698BFD4C5B1A3D8C8.edm" localSheetId="1" hidden="1">#REF!</definedName>
    <definedName name="_bdm.569500587700494A8F4F31169CC83953.edm" localSheetId="12" hidden="1">#REF!</definedName>
    <definedName name="_bdm.569500587700494A8F4F31169CC83953.edm" localSheetId="13" hidden="1">#REF!</definedName>
    <definedName name="_bdm.569500587700494A8F4F31169CC83953.edm" localSheetId="10" hidden="1">#REF!</definedName>
    <definedName name="_bdm.569500587700494A8F4F31169CC83953.edm" localSheetId="1" hidden="1">#REF!</definedName>
    <definedName name="_bdm.56A01CF2F98B4A43AF341535A75E540D.edm" localSheetId="12" hidden="1">#REF!</definedName>
    <definedName name="_bdm.56A01CF2F98B4A43AF341535A75E540D.edm" localSheetId="13" hidden="1">#REF!</definedName>
    <definedName name="_bdm.56A01CF2F98B4A43AF341535A75E540D.edm" localSheetId="10" hidden="1">#REF!</definedName>
    <definedName name="_bdm.56A01CF2F98B4A43AF341535A75E540D.edm" localSheetId="1" hidden="1">#REF!</definedName>
    <definedName name="_bdm.56A9B94F24CF467DBA9F9BCCFD576F2C.edm" localSheetId="12" hidden="1">#REF!</definedName>
    <definedName name="_bdm.56A9B94F24CF467DBA9F9BCCFD576F2C.edm" localSheetId="13" hidden="1">#REF!</definedName>
    <definedName name="_bdm.56A9B94F24CF467DBA9F9BCCFD576F2C.edm" localSheetId="10" hidden="1">#REF!</definedName>
    <definedName name="_bdm.56A9B94F24CF467DBA9F9BCCFD576F2C.edm" localSheetId="1" hidden="1">#REF!</definedName>
    <definedName name="_bdm.56EC4F3DFDBA4B8E8FB907B9C7912494.edm" localSheetId="12" hidden="1">#REF!</definedName>
    <definedName name="_bdm.56EC4F3DFDBA4B8E8FB907B9C7912494.edm" localSheetId="13" hidden="1">#REF!</definedName>
    <definedName name="_bdm.56EC4F3DFDBA4B8E8FB907B9C7912494.edm" localSheetId="10" hidden="1">#REF!</definedName>
    <definedName name="_bdm.56EC4F3DFDBA4B8E8FB907B9C7912494.edm" localSheetId="1" hidden="1">#REF!</definedName>
    <definedName name="_bdm.572309DA69E54EF2903B8E39426A7CA7.edm" localSheetId="12" hidden="1">#REF!</definedName>
    <definedName name="_bdm.572309DA69E54EF2903B8E39426A7CA7.edm" localSheetId="13" hidden="1">#REF!</definedName>
    <definedName name="_bdm.572309DA69E54EF2903B8E39426A7CA7.edm" localSheetId="10" hidden="1">#REF!</definedName>
    <definedName name="_bdm.572309DA69E54EF2903B8E39426A7CA7.edm" localSheetId="1" hidden="1">#REF!</definedName>
    <definedName name="_bdm.577EAB6D09194C2F87B5F82822240D10.edm" localSheetId="12" hidden="1">#REF!</definedName>
    <definedName name="_bdm.577EAB6D09194C2F87B5F82822240D10.edm" localSheetId="13" hidden="1">#REF!</definedName>
    <definedName name="_bdm.577EAB6D09194C2F87B5F82822240D10.edm" localSheetId="10" hidden="1">#REF!</definedName>
    <definedName name="_bdm.577EAB6D09194C2F87B5F82822240D10.edm" localSheetId="1" hidden="1">#REF!</definedName>
    <definedName name="_bdm.57A9F040DA6349ACA5BDB434775E76F7.edm" localSheetId="12" hidden="1">#REF!</definedName>
    <definedName name="_bdm.57A9F040DA6349ACA5BDB434775E76F7.edm" localSheetId="13" hidden="1">#REF!</definedName>
    <definedName name="_bdm.57A9F040DA6349ACA5BDB434775E76F7.edm" localSheetId="10" hidden="1">#REF!</definedName>
    <definedName name="_bdm.57A9F040DA6349ACA5BDB434775E76F7.edm" localSheetId="1" hidden="1">#REF!</definedName>
    <definedName name="_bdm.57B55749AEFC4CB591B6E982DE5CADE4.edm" localSheetId="12" hidden="1">#REF!</definedName>
    <definedName name="_bdm.57B55749AEFC4CB591B6E982DE5CADE4.edm" localSheetId="13" hidden="1">#REF!</definedName>
    <definedName name="_bdm.57B55749AEFC4CB591B6E982DE5CADE4.edm" localSheetId="10" hidden="1">#REF!</definedName>
    <definedName name="_bdm.57B55749AEFC4CB591B6E982DE5CADE4.edm" localSheetId="1" hidden="1">#REF!</definedName>
    <definedName name="_bdm.57F0BB2ADDD04D09936DCFC24548CF9A.edm" localSheetId="12" hidden="1">#REF!</definedName>
    <definedName name="_bdm.57F0BB2ADDD04D09936DCFC24548CF9A.edm" localSheetId="13" hidden="1">#REF!</definedName>
    <definedName name="_bdm.57F0BB2ADDD04D09936DCFC24548CF9A.edm" localSheetId="10" hidden="1">#REF!</definedName>
    <definedName name="_bdm.57F0BB2ADDD04D09936DCFC24548CF9A.edm" localSheetId="1" hidden="1">#REF!</definedName>
    <definedName name="_bdm.599AC4C20D7E4D6DB617A4E1753DB407.edm" localSheetId="12" hidden="1">#REF!</definedName>
    <definedName name="_bdm.599AC4C20D7E4D6DB617A4E1753DB407.edm" localSheetId="13" hidden="1">#REF!</definedName>
    <definedName name="_bdm.599AC4C20D7E4D6DB617A4E1753DB407.edm" localSheetId="10" hidden="1">#REF!</definedName>
    <definedName name="_bdm.599AC4C20D7E4D6DB617A4E1753DB407.edm" localSheetId="1" hidden="1">#REF!</definedName>
    <definedName name="_bdm.5B447AD064504FBC90D9DB2E407AA833.edm" localSheetId="12" hidden="1">#REF!</definedName>
    <definedName name="_bdm.5B447AD064504FBC90D9DB2E407AA833.edm" localSheetId="13" hidden="1">#REF!</definedName>
    <definedName name="_bdm.5B447AD064504FBC90D9DB2E407AA833.edm" localSheetId="10" hidden="1">#REF!</definedName>
    <definedName name="_bdm.5B447AD064504FBC90D9DB2E407AA833.edm" localSheetId="1" hidden="1">#REF!</definedName>
    <definedName name="_bdm.5B8D1313EA084B5F88A3493673B952C4.edm" localSheetId="12" hidden="1">#REF!</definedName>
    <definedName name="_bdm.5B8D1313EA084B5F88A3493673B952C4.edm" localSheetId="13" hidden="1">#REF!</definedName>
    <definedName name="_bdm.5B8D1313EA084B5F88A3493673B952C4.edm" localSheetId="10" hidden="1">#REF!</definedName>
    <definedName name="_bdm.5B8D1313EA084B5F88A3493673B952C4.edm" localSheetId="1" hidden="1">#REF!</definedName>
    <definedName name="_bdm.5C0EC8880EBA4CDEAAC475CEEA57E6AE.edm" localSheetId="12" hidden="1">#REF!</definedName>
    <definedName name="_bdm.5C0EC8880EBA4CDEAAC475CEEA57E6AE.edm" localSheetId="13" hidden="1">#REF!</definedName>
    <definedName name="_bdm.5C0EC8880EBA4CDEAAC475CEEA57E6AE.edm" localSheetId="10" hidden="1">#REF!</definedName>
    <definedName name="_bdm.5C0EC8880EBA4CDEAAC475CEEA57E6AE.edm" localSheetId="1" hidden="1">#REF!</definedName>
    <definedName name="_bdm.5C357BA09743411ABF62615948C72DAF.edm" localSheetId="12" hidden="1">#REF!</definedName>
    <definedName name="_bdm.5C357BA09743411ABF62615948C72DAF.edm" localSheetId="13" hidden="1">#REF!</definedName>
    <definedName name="_bdm.5C357BA09743411ABF62615948C72DAF.edm" localSheetId="10" hidden="1">#REF!</definedName>
    <definedName name="_bdm.5C357BA09743411ABF62615948C72DAF.edm" localSheetId="1" hidden="1">#REF!</definedName>
    <definedName name="_bdm.5C83FF4B78C942C58A295BC747F21C9D.edm" localSheetId="12" hidden="1">#REF!</definedName>
    <definedName name="_bdm.5C83FF4B78C942C58A295BC747F21C9D.edm" localSheetId="13" hidden="1">#REF!</definedName>
    <definedName name="_bdm.5C83FF4B78C942C58A295BC747F21C9D.edm" localSheetId="10" hidden="1">#REF!</definedName>
    <definedName name="_bdm.5C83FF4B78C942C58A295BC747F21C9D.edm" localSheetId="1" hidden="1">#REF!</definedName>
    <definedName name="_bdm.5CB7A39F678C45D2B96C6084C9F9A2E3.edm" localSheetId="12" hidden="1">#REF!</definedName>
    <definedName name="_bdm.5CB7A39F678C45D2B96C6084C9F9A2E3.edm" localSheetId="13" hidden="1">#REF!</definedName>
    <definedName name="_bdm.5CB7A39F678C45D2B96C6084C9F9A2E3.edm" localSheetId="10" hidden="1">#REF!</definedName>
    <definedName name="_bdm.5CB7A39F678C45D2B96C6084C9F9A2E3.edm" localSheetId="1" hidden="1">#REF!</definedName>
    <definedName name="_bdm.5CC91B68827C44269E52041141834A37.edm" localSheetId="12" hidden="1">#REF!</definedName>
    <definedName name="_bdm.5CC91B68827C44269E52041141834A37.edm" localSheetId="13" hidden="1">#REF!</definedName>
    <definedName name="_bdm.5CC91B68827C44269E52041141834A37.edm" localSheetId="10" hidden="1">#REF!</definedName>
    <definedName name="_bdm.5CC91B68827C44269E52041141834A37.edm" localSheetId="1" hidden="1">#REF!</definedName>
    <definedName name="_bdm.5CD734D4532F4DBD810415217D7CE78F.edm" localSheetId="12" hidden="1">#REF!</definedName>
    <definedName name="_bdm.5CD734D4532F4DBD810415217D7CE78F.edm" localSheetId="13" hidden="1">#REF!</definedName>
    <definedName name="_bdm.5CD734D4532F4DBD810415217D7CE78F.edm" localSheetId="10" hidden="1">#REF!</definedName>
    <definedName name="_bdm.5CD734D4532F4DBD810415217D7CE78F.edm" localSheetId="1" hidden="1">#REF!</definedName>
    <definedName name="_bdm.5D3D927C3B6E4CFCA0E81465C256E781.edm" localSheetId="12" hidden="1">#REF!</definedName>
    <definedName name="_bdm.5D3D927C3B6E4CFCA0E81465C256E781.edm" localSheetId="13" hidden="1">#REF!</definedName>
    <definedName name="_bdm.5D3D927C3B6E4CFCA0E81465C256E781.edm" localSheetId="10" hidden="1">#REF!</definedName>
    <definedName name="_bdm.5D3D927C3B6E4CFCA0E81465C256E781.edm" localSheetId="1" hidden="1">#REF!</definedName>
    <definedName name="_bdm.5D820DB65C644D31BDB6EB356FBE5E09.edm" localSheetId="12" hidden="1">#REF!</definedName>
    <definedName name="_bdm.5D820DB65C644D31BDB6EB356FBE5E09.edm" localSheetId="13" hidden="1">#REF!</definedName>
    <definedName name="_bdm.5D820DB65C644D31BDB6EB356FBE5E09.edm" localSheetId="10" hidden="1">#REF!</definedName>
    <definedName name="_bdm.5D820DB65C644D31BDB6EB356FBE5E09.edm" localSheetId="1" hidden="1">#REF!</definedName>
    <definedName name="_bdm.5D8AFAA64D144D409F6F2A99965EF4D3.edm" localSheetId="12" hidden="1">#REF!</definedName>
    <definedName name="_bdm.5D8AFAA64D144D409F6F2A99965EF4D3.edm" localSheetId="13" hidden="1">#REF!</definedName>
    <definedName name="_bdm.5D8AFAA64D144D409F6F2A99965EF4D3.edm" localSheetId="10" hidden="1">#REF!</definedName>
    <definedName name="_bdm.5D8AFAA64D144D409F6F2A99965EF4D3.edm" localSheetId="1" hidden="1">#REF!</definedName>
    <definedName name="_bdm.5DCA00B31547411FA948D05E02607D22.edm" localSheetId="12" hidden="1">#REF!</definedName>
    <definedName name="_bdm.5DCA00B31547411FA948D05E02607D22.edm" localSheetId="13" hidden="1">#REF!</definedName>
    <definedName name="_bdm.5DCA00B31547411FA948D05E02607D22.edm" localSheetId="10" hidden="1">#REF!</definedName>
    <definedName name="_bdm.5DCA00B31547411FA948D05E02607D22.edm" localSheetId="1" hidden="1">#REF!</definedName>
    <definedName name="_bdm.5E0B64267E7F424A824E1B8CF8F1D1D8.edm" localSheetId="12" hidden="1">#REF!</definedName>
    <definedName name="_bdm.5E0B64267E7F424A824E1B8CF8F1D1D8.edm" localSheetId="13" hidden="1">#REF!</definedName>
    <definedName name="_bdm.5E0B64267E7F424A824E1B8CF8F1D1D8.edm" localSheetId="10" hidden="1">#REF!</definedName>
    <definedName name="_bdm.5E0B64267E7F424A824E1B8CF8F1D1D8.edm" localSheetId="1" hidden="1">#REF!</definedName>
    <definedName name="_bdm.5E7F34EA74EE41B89C7F33D746E252F3.edm" localSheetId="12" hidden="1">#REF!</definedName>
    <definedName name="_bdm.5E7F34EA74EE41B89C7F33D746E252F3.edm" localSheetId="13" hidden="1">#REF!</definedName>
    <definedName name="_bdm.5E7F34EA74EE41B89C7F33D746E252F3.edm" localSheetId="10" hidden="1">#REF!</definedName>
    <definedName name="_bdm.5E7F34EA74EE41B89C7F33D746E252F3.edm" localSheetId="1" hidden="1">#REF!</definedName>
    <definedName name="_bdm.5EC3B54A2B4A41E7AB1FE42884D77018.edm" localSheetId="12" hidden="1">#REF!</definedName>
    <definedName name="_bdm.5EC3B54A2B4A41E7AB1FE42884D77018.edm" localSheetId="13" hidden="1">#REF!</definedName>
    <definedName name="_bdm.5EC3B54A2B4A41E7AB1FE42884D77018.edm" localSheetId="10" hidden="1">#REF!</definedName>
    <definedName name="_bdm.5EC3B54A2B4A41E7AB1FE42884D77018.edm" localSheetId="1" hidden="1">#REF!</definedName>
    <definedName name="_bdm.5F20C84B83BE4352A98B6A2810FFA817.edm" localSheetId="12" hidden="1">#REF!</definedName>
    <definedName name="_bdm.5F20C84B83BE4352A98B6A2810FFA817.edm" localSheetId="13" hidden="1">#REF!</definedName>
    <definedName name="_bdm.5F20C84B83BE4352A98B6A2810FFA817.edm" localSheetId="10" hidden="1">#REF!</definedName>
    <definedName name="_bdm.5F20C84B83BE4352A98B6A2810FFA817.edm" localSheetId="1" hidden="1">#REF!</definedName>
    <definedName name="_bdm.5F38C4B14E7E4931A43757A49F4534E8.edm" localSheetId="12" hidden="1">#REF!</definedName>
    <definedName name="_bdm.5F38C4B14E7E4931A43757A49F4534E8.edm" localSheetId="13" hidden="1">#REF!</definedName>
    <definedName name="_bdm.5F38C4B14E7E4931A43757A49F4534E8.edm" localSheetId="10" hidden="1">#REF!</definedName>
    <definedName name="_bdm.5F38C4B14E7E4931A43757A49F4534E8.edm" localSheetId="1" hidden="1">#REF!</definedName>
    <definedName name="_bdm.604D92CB279045AEBEDD444069E2DB0E.edm" localSheetId="12" hidden="1">#REF!</definedName>
    <definedName name="_bdm.604D92CB279045AEBEDD444069E2DB0E.edm" localSheetId="13" hidden="1">#REF!</definedName>
    <definedName name="_bdm.604D92CB279045AEBEDD444069E2DB0E.edm" localSheetId="10" hidden="1">#REF!</definedName>
    <definedName name="_bdm.604D92CB279045AEBEDD444069E2DB0E.edm" localSheetId="1" hidden="1">#REF!</definedName>
    <definedName name="_bdm.607C9E71DDD44C088637AA6011C1D7A5.edm" localSheetId="12" hidden="1">#REF!</definedName>
    <definedName name="_bdm.607C9E71DDD44C088637AA6011C1D7A5.edm" localSheetId="13" hidden="1">#REF!</definedName>
    <definedName name="_bdm.607C9E71DDD44C088637AA6011C1D7A5.edm" localSheetId="10" hidden="1">#REF!</definedName>
    <definedName name="_bdm.607C9E71DDD44C088637AA6011C1D7A5.edm" localSheetId="1" hidden="1">#REF!</definedName>
    <definedName name="_bdm.60EE1B7621C145728194CE3D494D2386.edm" localSheetId="12" hidden="1">#REF!</definedName>
    <definedName name="_bdm.60EE1B7621C145728194CE3D494D2386.edm" localSheetId="13" hidden="1">#REF!</definedName>
    <definedName name="_bdm.60EE1B7621C145728194CE3D494D2386.edm" localSheetId="10" hidden="1">#REF!</definedName>
    <definedName name="_bdm.60EE1B7621C145728194CE3D494D2386.edm" localSheetId="1" hidden="1">#REF!</definedName>
    <definedName name="_bdm.61B4147963524C9CA3BAD5A6E69634F5.edm" localSheetId="12" hidden="1">#REF!</definedName>
    <definedName name="_bdm.61B4147963524C9CA3BAD5A6E69634F5.edm" localSheetId="13" hidden="1">#REF!</definedName>
    <definedName name="_bdm.61B4147963524C9CA3BAD5A6E69634F5.edm" localSheetId="10" hidden="1">#REF!</definedName>
    <definedName name="_bdm.61B4147963524C9CA3BAD5A6E69634F5.edm" localSheetId="1" hidden="1">#REF!</definedName>
    <definedName name="_bdm.61B7DE20C85C49FDA3C54C11A9A0EFFD.edm" localSheetId="12" hidden="1">#REF!</definedName>
    <definedName name="_bdm.61B7DE20C85C49FDA3C54C11A9A0EFFD.edm" localSheetId="13" hidden="1">#REF!</definedName>
    <definedName name="_bdm.61B7DE20C85C49FDA3C54C11A9A0EFFD.edm" localSheetId="10" hidden="1">#REF!</definedName>
    <definedName name="_bdm.61B7DE20C85C49FDA3C54C11A9A0EFFD.edm" localSheetId="1" hidden="1">#REF!</definedName>
    <definedName name="_bdm.61E0D5C1D36E44E6A5AC77F4D6E2772F.edm" localSheetId="12" hidden="1">#REF!</definedName>
    <definedName name="_bdm.61E0D5C1D36E44E6A5AC77F4D6E2772F.edm" localSheetId="13" hidden="1">#REF!</definedName>
    <definedName name="_bdm.61E0D5C1D36E44E6A5AC77F4D6E2772F.edm" localSheetId="10" hidden="1">#REF!</definedName>
    <definedName name="_bdm.61E0D5C1D36E44E6A5AC77F4D6E2772F.edm" localSheetId="1" hidden="1">#REF!</definedName>
    <definedName name="_bdm.61FEFF4178B94C35ACD9B000B1EF0D9F.edm" localSheetId="12" hidden="1">#REF!</definedName>
    <definedName name="_bdm.61FEFF4178B94C35ACD9B000B1EF0D9F.edm" localSheetId="13" hidden="1">#REF!</definedName>
    <definedName name="_bdm.61FEFF4178B94C35ACD9B000B1EF0D9F.edm" localSheetId="10" hidden="1">#REF!</definedName>
    <definedName name="_bdm.61FEFF4178B94C35ACD9B000B1EF0D9F.edm" localSheetId="1" hidden="1">#REF!</definedName>
    <definedName name="_bdm.620568E01F3647F896EEC26545E9C6A0.edm" localSheetId="12" hidden="1">#REF!</definedName>
    <definedName name="_bdm.620568E01F3647F896EEC26545E9C6A0.edm" localSheetId="13" hidden="1">#REF!</definedName>
    <definedName name="_bdm.620568E01F3647F896EEC26545E9C6A0.edm" localSheetId="10" hidden="1">#REF!</definedName>
    <definedName name="_bdm.620568E01F3647F896EEC26545E9C6A0.edm" localSheetId="1" hidden="1">#REF!</definedName>
    <definedName name="_bdm.625E348A54CA4B628F2E62F8B622432B.edm" localSheetId="12" hidden="1">#REF!</definedName>
    <definedName name="_bdm.625E348A54CA4B628F2E62F8B622432B.edm" localSheetId="13" hidden="1">#REF!</definedName>
    <definedName name="_bdm.625E348A54CA4B628F2E62F8B622432B.edm" localSheetId="10" hidden="1">#REF!</definedName>
    <definedName name="_bdm.625E348A54CA4B628F2E62F8B622432B.edm" localSheetId="1" hidden="1">#REF!</definedName>
    <definedName name="_bdm.62A3A102E4E44E6D870721CA47508A4B.edm" localSheetId="12" hidden="1">#REF!</definedName>
    <definedName name="_bdm.62A3A102E4E44E6D870721CA47508A4B.edm" localSheetId="13" hidden="1">#REF!</definedName>
    <definedName name="_bdm.62A3A102E4E44E6D870721CA47508A4B.edm" localSheetId="10" hidden="1">#REF!</definedName>
    <definedName name="_bdm.62A3A102E4E44E6D870721CA47508A4B.edm" localSheetId="1" hidden="1">#REF!</definedName>
    <definedName name="_bdm.635B0B44D2134F8883BEB315F7D11135.edm" localSheetId="12" hidden="1">#REF!</definedName>
    <definedName name="_bdm.635B0B44D2134F8883BEB315F7D11135.edm" localSheetId="13" hidden="1">#REF!</definedName>
    <definedName name="_bdm.635B0B44D2134F8883BEB315F7D11135.edm" localSheetId="10" hidden="1">#REF!</definedName>
    <definedName name="_bdm.635B0B44D2134F8883BEB315F7D11135.edm" localSheetId="1" hidden="1">#REF!</definedName>
    <definedName name="_bdm.6378331B8410457294A9FC5317AEAE36.edm" localSheetId="12" hidden="1">#REF!</definedName>
    <definedName name="_bdm.6378331B8410457294A9FC5317AEAE36.edm" localSheetId="13" hidden="1">#REF!</definedName>
    <definedName name="_bdm.6378331B8410457294A9FC5317AEAE36.edm" localSheetId="10" hidden="1">#REF!</definedName>
    <definedName name="_bdm.6378331B8410457294A9FC5317AEAE36.edm" localSheetId="1" hidden="1">#REF!</definedName>
    <definedName name="_bdm.640DB535B83A428E8834CC4E88C576A6.edm" localSheetId="12" hidden="1">#REF!</definedName>
    <definedName name="_bdm.640DB535B83A428E8834CC4E88C576A6.edm" localSheetId="13" hidden="1">#REF!</definedName>
    <definedName name="_bdm.640DB535B83A428E8834CC4E88C576A6.edm" localSheetId="10" hidden="1">#REF!</definedName>
    <definedName name="_bdm.640DB535B83A428E8834CC4E88C576A6.edm" localSheetId="1" hidden="1">#REF!</definedName>
    <definedName name="_bdm.642492E5BE8C4854BE41739C48A9AA19.edm" localSheetId="12" hidden="1">#REF!</definedName>
    <definedName name="_bdm.642492E5BE8C4854BE41739C48A9AA19.edm" localSheetId="13" hidden="1">#REF!</definedName>
    <definedName name="_bdm.642492E5BE8C4854BE41739C48A9AA19.edm" localSheetId="10" hidden="1">#REF!</definedName>
    <definedName name="_bdm.642492E5BE8C4854BE41739C48A9AA19.edm" localSheetId="1" hidden="1">#REF!</definedName>
    <definedName name="_bdm.64CDA60669054DE9B1CB218FE994741E.edm" localSheetId="12" hidden="1">#REF!</definedName>
    <definedName name="_bdm.64CDA60669054DE9B1CB218FE994741E.edm" localSheetId="13" hidden="1">#REF!</definedName>
    <definedName name="_bdm.64CDA60669054DE9B1CB218FE994741E.edm" localSheetId="10" hidden="1">#REF!</definedName>
    <definedName name="_bdm.64CDA60669054DE9B1CB218FE994741E.edm" localSheetId="1" hidden="1">#REF!</definedName>
    <definedName name="_bdm.64FAD84E689646CD9D746CA0B9C9F0DF.edm" localSheetId="12" hidden="1">#REF!</definedName>
    <definedName name="_bdm.64FAD84E689646CD9D746CA0B9C9F0DF.edm" localSheetId="13" hidden="1">#REF!</definedName>
    <definedName name="_bdm.64FAD84E689646CD9D746CA0B9C9F0DF.edm" localSheetId="10" hidden="1">#REF!</definedName>
    <definedName name="_bdm.64FAD84E689646CD9D746CA0B9C9F0DF.edm" localSheetId="1" hidden="1">#REF!</definedName>
    <definedName name="_bdm.6578E4A75EC04E87888FFBD4E2FB966D.edm" localSheetId="12" hidden="1">#REF!</definedName>
    <definedName name="_bdm.6578E4A75EC04E87888FFBD4E2FB966D.edm" localSheetId="13" hidden="1">#REF!</definedName>
    <definedName name="_bdm.6578E4A75EC04E87888FFBD4E2FB966D.edm" localSheetId="10" hidden="1">#REF!</definedName>
    <definedName name="_bdm.6578E4A75EC04E87888FFBD4E2FB966D.edm" localSheetId="1" hidden="1">#REF!</definedName>
    <definedName name="_bdm.659180BDD345441BADA14DEA681103F2.edm" localSheetId="12" hidden="1">#REF!</definedName>
    <definedName name="_bdm.659180BDD345441BADA14DEA681103F2.edm" localSheetId="13" hidden="1">#REF!</definedName>
    <definedName name="_bdm.659180BDD345441BADA14DEA681103F2.edm" localSheetId="10" hidden="1">#REF!</definedName>
    <definedName name="_bdm.659180BDD345441BADA14DEA681103F2.edm" localSheetId="1" hidden="1">#REF!</definedName>
    <definedName name="_bdm.65DC171157B3459BBE573425A48582CA.edm" localSheetId="12" hidden="1">#REF!</definedName>
    <definedName name="_bdm.65DC171157B3459BBE573425A48582CA.edm" localSheetId="13" hidden="1">#REF!</definedName>
    <definedName name="_bdm.65DC171157B3459BBE573425A48582CA.edm" localSheetId="10" hidden="1">#REF!</definedName>
    <definedName name="_bdm.65DC171157B3459BBE573425A48582CA.edm" localSheetId="1" hidden="1">#REF!</definedName>
    <definedName name="_bdm.661E19261FC44D228B77715F83ADC7C1.edm" localSheetId="12" hidden="1">#REF!</definedName>
    <definedName name="_bdm.661E19261FC44D228B77715F83ADC7C1.edm" localSheetId="13" hidden="1">#REF!</definedName>
    <definedName name="_bdm.661E19261FC44D228B77715F83ADC7C1.edm" localSheetId="10" hidden="1">#REF!</definedName>
    <definedName name="_bdm.661E19261FC44D228B77715F83ADC7C1.edm" localSheetId="1" hidden="1">#REF!</definedName>
    <definedName name="_bdm.6620038F082443FD8C63644F99A8CE8B.edm" localSheetId="12" hidden="1">#REF!</definedName>
    <definedName name="_bdm.6620038F082443FD8C63644F99A8CE8B.edm" localSheetId="13" hidden="1">#REF!</definedName>
    <definedName name="_bdm.6620038F082443FD8C63644F99A8CE8B.edm" localSheetId="10" hidden="1">#REF!</definedName>
    <definedName name="_bdm.6620038F082443FD8C63644F99A8CE8B.edm" localSheetId="1" hidden="1">#REF!</definedName>
    <definedName name="_bdm.6715C6534AF349DDB1EABE0B1B5A1745.edm" localSheetId="12" hidden="1">#REF!</definedName>
    <definedName name="_bdm.6715C6534AF349DDB1EABE0B1B5A1745.edm" localSheetId="13" hidden="1">#REF!</definedName>
    <definedName name="_bdm.6715C6534AF349DDB1EABE0B1B5A1745.edm" localSheetId="10" hidden="1">#REF!</definedName>
    <definedName name="_bdm.6715C6534AF349DDB1EABE0B1B5A1745.edm" localSheetId="1" hidden="1">#REF!</definedName>
    <definedName name="_bdm.67A81949FEEC4B188700186276C06ADB.edm" localSheetId="12" hidden="1">#REF!</definedName>
    <definedName name="_bdm.67A81949FEEC4B188700186276C06ADB.edm" localSheetId="13" hidden="1">#REF!</definedName>
    <definedName name="_bdm.67A81949FEEC4B188700186276C06ADB.edm" localSheetId="10" hidden="1">#REF!</definedName>
    <definedName name="_bdm.67A81949FEEC4B188700186276C06ADB.edm" localSheetId="1" hidden="1">#REF!</definedName>
    <definedName name="_bdm.67CBB45E2C98436FBC359F1CEBD6615D.edm" localSheetId="12" hidden="1">#REF!</definedName>
    <definedName name="_bdm.67CBB45E2C98436FBC359F1CEBD6615D.edm" localSheetId="13" hidden="1">#REF!</definedName>
    <definedName name="_bdm.67CBB45E2C98436FBC359F1CEBD6615D.edm" localSheetId="10" hidden="1">#REF!</definedName>
    <definedName name="_bdm.67CBB45E2C98436FBC359F1CEBD6615D.edm" localSheetId="1" hidden="1">#REF!</definedName>
    <definedName name="_bdm.687FD3EF1E5D43A282C7DFF76785BF0B.edm" localSheetId="12" hidden="1">#REF!</definedName>
    <definedName name="_bdm.687FD3EF1E5D43A282C7DFF76785BF0B.edm" localSheetId="13" hidden="1">#REF!</definedName>
    <definedName name="_bdm.687FD3EF1E5D43A282C7DFF76785BF0B.edm" localSheetId="10" hidden="1">#REF!</definedName>
    <definedName name="_bdm.687FD3EF1E5D43A282C7DFF76785BF0B.edm" localSheetId="1" hidden="1">#REF!</definedName>
    <definedName name="_bdm.68D5AB521D424E92B9082948454E532F.edm" localSheetId="12" hidden="1">#REF!</definedName>
    <definedName name="_bdm.68D5AB521D424E92B9082948454E532F.edm" localSheetId="13" hidden="1">#REF!</definedName>
    <definedName name="_bdm.68D5AB521D424E92B9082948454E532F.edm" localSheetId="10" hidden="1">#REF!</definedName>
    <definedName name="_bdm.68D5AB521D424E92B9082948454E532F.edm" localSheetId="1" hidden="1">#REF!</definedName>
    <definedName name="_bdm.68F2D10164CA4140B44E8953A3748302.edm" localSheetId="12" hidden="1">#REF!</definedName>
    <definedName name="_bdm.68F2D10164CA4140B44E8953A3748302.edm" localSheetId="13" hidden="1">#REF!</definedName>
    <definedName name="_bdm.68F2D10164CA4140B44E8953A3748302.edm" localSheetId="10" hidden="1">#REF!</definedName>
    <definedName name="_bdm.68F2D10164CA4140B44E8953A3748302.edm" localSheetId="1" hidden="1">#REF!</definedName>
    <definedName name="_bdm.69200700925641B59B3E0FB69DB14AD1.edm" localSheetId="12" hidden="1">#REF!</definedName>
    <definedName name="_bdm.69200700925641B59B3E0FB69DB14AD1.edm" localSheetId="13" hidden="1">#REF!</definedName>
    <definedName name="_bdm.69200700925641B59B3E0FB69DB14AD1.edm" localSheetId="10" hidden="1">#REF!</definedName>
    <definedName name="_bdm.69200700925641B59B3E0FB69DB14AD1.edm" localSheetId="1" hidden="1">#REF!</definedName>
    <definedName name="_bdm.6A03D16D8EA84F2E86FC73BC0F5D9559.edm" localSheetId="12" hidden="1">#REF!</definedName>
    <definedName name="_bdm.6A03D16D8EA84F2E86FC73BC0F5D9559.edm" localSheetId="13" hidden="1">#REF!</definedName>
    <definedName name="_bdm.6A03D16D8EA84F2E86FC73BC0F5D9559.edm" localSheetId="10" hidden="1">#REF!</definedName>
    <definedName name="_bdm.6A03D16D8EA84F2E86FC73BC0F5D9559.edm" localSheetId="1" hidden="1">#REF!</definedName>
    <definedName name="_bdm.6A4D9FF426064AA0A83C24A295D278A3.edm" localSheetId="12" hidden="1">#REF!</definedName>
    <definedName name="_bdm.6A4D9FF426064AA0A83C24A295D278A3.edm" localSheetId="13" hidden="1">#REF!</definedName>
    <definedName name="_bdm.6A4D9FF426064AA0A83C24A295D278A3.edm" localSheetId="10" hidden="1">#REF!</definedName>
    <definedName name="_bdm.6A4D9FF426064AA0A83C24A295D278A3.edm" localSheetId="1" hidden="1">#REF!</definedName>
    <definedName name="_bdm.6AAD98E24CD34BB8BD4D044B458AF6C9.edm" localSheetId="12" hidden="1">#REF!</definedName>
    <definedName name="_bdm.6AAD98E24CD34BB8BD4D044B458AF6C9.edm" localSheetId="13" hidden="1">#REF!</definedName>
    <definedName name="_bdm.6AAD98E24CD34BB8BD4D044B458AF6C9.edm" localSheetId="10" hidden="1">#REF!</definedName>
    <definedName name="_bdm.6AAD98E24CD34BB8BD4D044B458AF6C9.edm" localSheetId="1" hidden="1">#REF!</definedName>
    <definedName name="_bdm.6ADFC99485D946EE9EA0D8A144C59200.edm" localSheetId="12" hidden="1">#REF!</definedName>
    <definedName name="_bdm.6ADFC99485D946EE9EA0D8A144C59200.edm" localSheetId="13" hidden="1">#REF!</definedName>
    <definedName name="_bdm.6ADFC99485D946EE9EA0D8A144C59200.edm" localSheetId="10" hidden="1">#REF!</definedName>
    <definedName name="_bdm.6ADFC99485D946EE9EA0D8A144C59200.edm" localSheetId="1" hidden="1">#REF!</definedName>
    <definedName name="_bdm.6AF14DE1FB5C4BB0A821B7C8882D83B9.edm" localSheetId="12" hidden="1">#REF!</definedName>
    <definedName name="_bdm.6AF14DE1FB5C4BB0A821B7C8882D83B9.edm" localSheetId="13" hidden="1">#REF!</definedName>
    <definedName name="_bdm.6AF14DE1FB5C4BB0A821B7C8882D83B9.edm" localSheetId="10" hidden="1">#REF!</definedName>
    <definedName name="_bdm.6AF14DE1FB5C4BB0A821B7C8882D83B9.edm" localSheetId="1" hidden="1">#REF!</definedName>
    <definedName name="_bdm.6AF539A8985841FFBFC534318A8354DC.edm" localSheetId="12" hidden="1">#REF!</definedName>
    <definedName name="_bdm.6AF539A8985841FFBFC534318A8354DC.edm" localSheetId="13" hidden="1">#REF!</definedName>
    <definedName name="_bdm.6AF539A8985841FFBFC534318A8354DC.edm" localSheetId="10" hidden="1">#REF!</definedName>
    <definedName name="_bdm.6AF539A8985841FFBFC534318A8354DC.edm" localSheetId="1" hidden="1">#REF!</definedName>
    <definedName name="_bdm.6B670508DF5640C2A16EB5179F56BCAD.edm" localSheetId="12" hidden="1">#REF!</definedName>
    <definedName name="_bdm.6B670508DF5640C2A16EB5179F56BCAD.edm" localSheetId="13" hidden="1">#REF!</definedName>
    <definedName name="_bdm.6B670508DF5640C2A16EB5179F56BCAD.edm" localSheetId="10" hidden="1">#REF!</definedName>
    <definedName name="_bdm.6B670508DF5640C2A16EB5179F56BCAD.edm" localSheetId="1" hidden="1">#REF!</definedName>
    <definedName name="_bdm.6BB254F4342C4F66AB6983B2394B2DAF.edm" localSheetId="12" hidden="1">#REF!</definedName>
    <definedName name="_bdm.6BB254F4342C4F66AB6983B2394B2DAF.edm" localSheetId="13" hidden="1">#REF!</definedName>
    <definedName name="_bdm.6BB254F4342C4F66AB6983B2394B2DAF.edm" localSheetId="10" hidden="1">#REF!</definedName>
    <definedName name="_bdm.6BB254F4342C4F66AB6983B2394B2DAF.edm" localSheetId="1" hidden="1">#REF!</definedName>
    <definedName name="_bdm.6C11CDD900FA4956B9D47E930099CE15.edm" localSheetId="12" hidden="1">#REF!</definedName>
    <definedName name="_bdm.6C11CDD900FA4956B9D47E930099CE15.edm" localSheetId="13" hidden="1">#REF!</definedName>
    <definedName name="_bdm.6C11CDD900FA4956B9D47E930099CE15.edm" localSheetId="10" hidden="1">#REF!</definedName>
    <definedName name="_bdm.6C11CDD900FA4956B9D47E930099CE15.edm" localSheetId="1" hidden="1">#REF!</definedName>
    <definedName name="_bdm.6C1DC30346F045068069EE7F152D1D71.edm" localSheetId="12" hidden="1">#REF!</definedName>
    <definedName name="_bdm.6C1DC30346F045068069EE7F152D1D71.edm" localSheetId="13" hidden="1">#REF!</definedName>
    <definedName name="_bdm.6C1DC30346F045068069EE7F152D1D71.edm" localSheetId="10" hidden="1">#REF!</definedName>
    <definedName name="_bdm.6C1DC30346F045068069EE7F152D1D71.edm" localSheetId="1" hidden="1">#REF!</definedName>
    <definedName name="_bdm.6C83934BE5194CE8A04AAF68FF24F69B.edm" localSheetId="12" hidden="1">#REF!</definedName>
    <definedName name="_bdm.6C83934BE5194CE8A04AAF68FF24F69B.edm" localSheetId="13" hidden="1">#REF!</definedName>
    <definedName name="_bdm.6C83934BE5194CE8A04AAF68FF24F69B.edm" localSheetId="10" hidden="1">#REF!</definedName>
    <definedName name="_bdm.6C83934BE5194CE8A04AAF68FF24F69B.edm" localSheetId="1" hidden="1">#REF!</definedName>
    <definedName name="_bdm.6CDCD38CF741485CA63B9A379C453828.edm" localSheetId="12" hidden="1">#REF!</definedName>
    <definedName name="_bdm.6CDCD38CF741485CA63B9A379C453828.edm" localSheetId="13" hidden="1">#REF!</definedName>
    <definedName name="_bdm.6CDCD38CF741485CA63B9A379C453828.edm" localSheetId="10" hidden="1">#REF!</definedName>
    <definedName name="_bdm.6CDCD38CF741485CA63B9A379C453828.edm" localSheetId="1" hidden="1">#REF!</definedName>
    <definedName name="_bdm.6D29D74AEAA14009973F1EDC3D9E2F31.edm" localSheetId="12" hidden="1">#REF!</definedName>
    <definedName name="_bdm.6D29D74AEAA14009973F1EDC3D9E2F31.edm" localSheetId="13" hidden="1">#REF!</definedName>
    <definedName name="_bdm.6D29D74AEAA14009973F1EDC3D9E2F31.edm" localSheetId="10" hidden="1">#REF!</definedName>
    <definedName name="_bdm.6D29D74AEAA14009973F1EDC3D9E2F31.edm" localSheetId="1" hidden="1">#REF!</definedName>
    <definedName name="_bdm.6D3EE474FA52468C8B9E9DF1F05B8C0C.edm" localSheetId="12" hidden="1">#REF!</definedName>
    <definedName name="_bdm.6D3EE474FA52468C8B9E9DF1F05B8C0C.edm" localSheetId="13" hidden="1">#REF!</definedName>
    <definedName name="_bdm.6D3EE474FA52468C8B9E9DF1F05B8C0C.edm" localSheetId="10" hidden="1">#REF!</definedName>
    <definedName name="_bdm.6D3EE474FA52468C8B9E9DF1F05B8C0C.edm" localSheetId="1" hidden="1">#REF!</definedName>
    <definedName name="_bdm.6E8CECFF94074D7EACE5A8FB3B82FCC9.edm" localSheetId="12" hidden="1">#REF!</definedName>
    <definedName name="_bdm.6E8CECFF94074D7EACE5A8FB3B82FCC9.edm" localSheetId="13" hidden="1">#REF!</definedName>
    <definedName name="_bdm.6E8CECFF94074D7EACE5A8FB3B82FCC9.edm" localSheetId="10" hidden="1">#REF!</definedName>
    <definedName name="_bdm.6E8CECFF94074D7EACE5A8FB3B82FCC9.edm" localSheetId="1" hidden="1">#REF!</definedName>
    <definedName name="_bdm.6EE5EE7B092E44B0A7905026ACD3FBE9.edm" localSheetId="12" hidden="1">#REF!</definedName>
    <definedName name="_bdm.6EE5EE7B092E44B0A7905026ACD3FBE9.edm" localSheetId="13" hidden="1">#REF!</definedName>
    <definedName name="_bdm.6EE5EE7B092E44B0A7905026ACD3FBE9.edm" localSheetId="10" hidden="1">#REF!</definedName>
    <definedName name="_bdm.6EE5EE7B092E44B0A7905026ACD3FBE9.edm" localSheetId="1" hidden="1">#REF!</definedName>
    <definedName name="_bdm.6F6B8B2D9FF342B5A18C6C2008A36566.edm" localSheetId="12" hidden="1">#REF!</definedName>
    <definedName name="_bdm.6F6B8B2D9FF342B5A18C6C2008A36566.edm" localSheetId="13" hidden="1">#REF!</definedName>
    <definedName name="_bdm.6F6B8B2D9FF342B5A18C6C2008A36566.edm" localSheetId="10" hidden="1">#REF!</definedName>
    <definedName name="_bdm.6F6B8B2D9FF342B5A18C6C2008A36566.edm" localSheetId="1" hidden="1">#REF!</definedName>
    <definedName name="_bdm.7031AA98D4A54C30AACF70F46A070719.edm" localSheetId="12" hidden="1">#REF!</definedName>
    <definedName name="_bdm.7031AA98D4A54C30AACF70F46A070719.edm" localSheetId="13" hidden="1">#REF!</definedName>
    <definedName name="_bdm.7031AA98D4A54C30AACF70F46A070719.edm" localSheetId="10" hidden="1">#REF!</definedName>
    <definedName name="_bdm.7031AA98D4A54C30AACF70F46A070719.edm" localSheetId="1" hidden="1">#REF!</definedName>
    <definedName name="_bdm.7040C3D65B1140C1B75F24B9E82EBE8D.edm" localSheetId="12" hidden="1">#REF!</definedName>
    <definedName name="_bdm.7040C3D65B1140C1B75F24B9E82EBE8D.edm" localSheetId="13" hidden="1">#REF!</definedName>
    <definedName name="_bdm.7040C3D65B1140C1B75F24B9E82EBE8D.edm" localSheetId="10" hidden="1">#REF!</definedName>
    <definedName name="_bdm.7040C3D65B1140C1B75F24B9E82EBE8D.edm" localSheetId="1" hidden="1">#REF!</definedName>
    <definedName name="_bdm.70A4E693B4F44E86919F91A48AE7C132.edm" localSheetId="12" hidden="1">#REF!</definedName>
    <definedName name="_bdm.70A4E693B4F44E86919F91A48AE7C132.edm" localSheetId="13" hidden="1">#REF!</definedName>
    <definedName name="_bdm.70A4E693B4F44E86919F91A48AE7C132.edm" localSheetId="10" hidden="1">#REF!</definedName>
    <definedName name="_bdm.70A4E693B4F44E86919F91A48AE7C132.edm" localSheetId="1" hidden="1">#REF!</definedName>
    <definedName name="_bdm.70B1439E1E3A4A33AA523360DF248893.edm" localSheetId="12" hidden="1">#REF!</definedName>
    <definedName name="_bdm.70B1439E1E3A4A33AA523360DF248893.edm" localSheetId="13" hidden="1">#REF!</definedName>
    <definedName name="_bdm.70B1439E1E3A4A33AA523360DF248893.edm" localSheetId="10" hidden="1">#REF!</definedName>
    <definedName name="_bdm.70B1439E1E3A4A33AA523360DF248893.edm" localSheetId="1" hidden="1">#REF!</definedName>
    <definedName name="_bdm.70B9B47676604977AAA11E5DE4ED76C2.edm" localSheetId="12" hidden="1">#REF!</definedName>
    <definedName name="_bdm.70B9B47676604977AAA11E5DE4ED76C2.edm" localSheetId="13" hidden="1">#REF!</definedName>
    <definedName name="_bdm.70B9B47676604977AAA11E5DE4ED76C2.edm" localSheetId="10" hidden="1">#REF!</definedName>
    <definedName name="_bdm.70B9B47676604977AAA11E5DE4ED76C2.edm" localSheetId="1" hidden="1">#REF!</definedName>
    <definedName name="_bdm.70C9BBBAD6754BC38765830A82326C93.edm" localSheetId="12" hidden="1">#REF!</definedName>
    <definedName name="_bdm.70C9BBBAD6754BC38765830A82326C93.edm" localSheetId="13" hidden="1">#REF!</definedName>
    <definedName name="_bdm.70C9BBBAD6754BC38765830A82326C93.edm" localSheetId="10" hidden="1">#REF!</definedName>
    <definedName name="_bdm.70C9BBBAD6754BC38765830A82326C93.edm" localSheetId="1" hidden="1">#REF!</definedName>
    <definedName name="_bdm.70EC64A531F64C96A1DFB0C6E28BDC3E.edm" localSheetId="12" hidden="1">#REF!</definedName>
    <definedName name="_bdm.70EC64A531F64C96A1DFB0C6E28BDC3E.edm" localSheetId="13" hidden="1">#REF!</definedName>
    <definedName name="_bdm.70EC64A531F64C96A1DFB0C6E28BDC3E.edm" localSheetId="10" hidden="1">#REF!</definedName>
    <definedName name="_bdm.70EC64A531F64C96A1DFB0C6E28BDC3E.edm" localSheetId="1" hidden="1">#REF!</definedName>
    <definedName name="_bdm.71B6915C8CEB47249CE367F563DDECF1.edm" localSheetId="12" hidden="1">#REF!</definedName>
    <definedName name="_bdm.71B6915C8CEB47249CE367F563DDECF1.edm" localSheetId="13" hidden="1">#REF!</definedName>
    <definedName name="_bdm.71B6915C8CEB47249CE367F563DDECF1.edm" localSheetId="10" hidden="1">#REF!</definedName>
    <definedName name="_bdm.71B6915C8CEB47249CE367F563DDECF1.edm" localSheetId="1" hidden="1">#REF!</definedName>
    <definedName name="_bdm.71BE67C0FB70406C9C1ACA76E784EE3D.edm" localSheetId="12" hidden="1">#REF!</definedName>
    <definedName name="_bdm.71BE67C0FB70406C9C1ACA76E784EE3D.edm" localSheetId="13" hidden="1">#REF!</definedName>
    <definedName name="_bdm.71BE67C0FB70406C9C1ACA76E784EE3D.edm" localSheetId="10" hidden="1">#REF!</definedName>
    <definedName name="_bdm.71BE67C0FB70406C9C1ACA76E784EE3D.edm" localSheetId="1" hidden="1">#REF!</definedName>
    <definedName name="_bdm.72594686ED4F4D579A92964F492541B2.edm" localSheetId="12" hidden="1">#REF!</definedName>
    <definedName name="_bdm.72594686ED4F4D579A92964F492541B2.edm" localSheetId="13" hidden="1">#REF!</definedName>
    <definedName name="_bdm.72594686ED4F4D579A92964F492541B2.edm" localSheetId="10" hidden="1">#REF!</definedName>
    <definedName name="_bdm.72594686ED4F4D579A92964F492541B2.edm" localSheetId="1" hidden="1">#REF!</definedName>
    <definedName name="_bdm.7286EDE3D66548B682966CE804E6B0E3.edm" localSheetId="12" hidden="1">#REF!</definedName>
    <definedName name="_bdm.7286EDE3D66548B682966CE804E6B0E3.edm" localSheetId="13" hidden="1">#REF!</definedName>
    <definedName name="_bdm.7286EDE3D66548B682966CE804E6B0E3.edm" localSheetId="10" hidden="1">#REF!</definedName>
    <definedName name="_bdm.7286EDE3D66548B682966CE804E6B0E3.edm" localSheetId="1" hidden="1">#REF!</definedName>
    <definedName name="_bdm.7293F612B49F47D586B95983F8660722.edm" localSheetId="12" hidden="1">#REF!</definedName>
    <definedName name="_bdm.7293F612B49F47D586B95983F8660722.edm" localSheetId="13" hidden="1">#REF!</definedName>
    <definedName name="_bdm.7293F612B49F47D586B95983F8660722.edm" localSheetId="10" hidden="1">#REF!</definedName>
    <definedName name="_bdm.7293F612B49F47D586B95983F8660722.edm" localSheetId="1" hidden="1">#REF!</definedName>
    <definedName name="_bdm.72D229698A304BB68F82F1576BFDF314.edm" localSheetId="12" hidden="1">#REF!</definedName>
    <definedName name="_bdm.72D229698A304BB68F82F1576BFDF314.edm" localSheetId="13" hidden="1">#REF!</definedName>
    <definedName name="_bdm.72D229698A304BB68F82F1576BFDF314.edm" localSheetId="10" hidden="1">#REF!</definedName>
    <definedName name="_bdm.72D229698A304BB68F82F1576BFDF314.edm" localSheetId="1" hidden="1">#REF!</definedName>
    <definedName name="_bdm.72EF6B135E174A1D9984CDC086BC4647.edm" localSheetId="12" hidden="1">#REF!</definedName>
    <definedName name="_bdm.72EF6B135E174A1D9984CDC086BC4647.edm" localSheetId="13" hidden="1">#REF!</definedName>
    <definedName name="_bdm.72EF6B135E174A1D9984CDC086BC4647.edm" localSheetId="10" hidden="1">#REF!</definedName>
    <definedName name="_bdm.72EF6B135E174A1D9984CDC086BC4647.edm" localSheetId="1" hidden="1">#REF!</definedName>
    <definedName name="_bdm.7329EAB9F7CA4108BEF956CB8E56A13E.edm" localSheetId="12" hidden="1">#REF!</definedName>
    <definedName name="_bdm.7329EAB9F7CA4108BEF956CB8E56A13E.edm" localSheetId="13" hidden="1">#REF!</definedName>
    <definedName name="_bdm.7329EAB9F7CA4108BEF956CB8E56A13E.edm" localSheetId="10" hidden="1">#REF!</definedName>
    <definedName name="_bdm.7329EAB9F7CA4108BEF956CB8E56A13E.edm" localSheetId="1" hidden="1">#REF!</definedName>
    <definedName name="_bdm.74102037F87F407B8BAE13B90EBCED6A.edm" localSheetId="12" hidden="1">#REF!</definedName>
    <definedName name="_bdm.74102037F87F407B8BAE13B90EBCED6A.edm" localSheetId="13" hidden="1">#REF!</definedName>
    <definedName name="_bdm.74102037F87F407B8BAE13B90EBCED6A.edm" localSheetId="10" hidden="1">#REF!</definedName>
    <definedName name="_bdm.74102037F87F407B8BAE13B90EBCED6A.edm" localSheetId="1" hidden="1">#REF!</definedName>
    <definedName name="_bdm.746DC2CFFE204DDBADF3158BBD3A80E6.edm" localSheetId="12" hidden="1">#REF!</definedName>
    <definedName name="_bdm.746DC2CFFE204DDBADF3158BBD3A80E6.edm" localSheetId="13" hidden="1">#REF!</definedName>
    <definedName name="_bdm.746DC2CFFE204DDBADF3158BBD3A80E6.edm" localSheetId="10" hidden="1">#REF!</definedName>
    <definedName name="_bdm.746DC2CFFE204DDBADF3158BBD3A80E6.edm" localSheetId="1" hidden="1">#REF!</definedName>
    <definedName name="_bdm.74715EBC8B7A4249970CF34304662625.edm" localSheetId="12" hidden="1">#REF!</definedName>
    <definedName name="_bdm.74715EBC8B7A4249970CF34304662625.edm" localSheetId="13" hidden="1">#REF!</definedName>
    <definedName name="_bdm.74715EBC8B7A4249970CF34304662625.edm" localSheetId="10" hidden="1">#REF!</definedName>
    <definedName name="_bdm.74715EBC8B7A4249970CF34304662625.edm" localSheetId="1" hidden="1">#REF!</definedName>
    <definedName name="_bdm.74B6A3FE301748AB83C062522958FDBE.edm" localSheetId="12" hidden="1">#REF!</definedName>
    <definedName name="_bdm.74B6A3FE301748AB83C062522958FDBE.edm" localSheetId="13" hidden="1">#REF!</definedName>
    <definedName name="_bdm.74B6A3FE301748AB83C062522958FDBE.edm" localSheetId="10" hidden="1">#REF!</definedName>
    <definedName name="_bdm.74B6A3FE301748AB83C062522958FDBE.edm" localSheetId="1" hidden="1">#REF!</definedName>
    <definedName name="_bdm.75844492F3E54CDFBB75CB53D077D2F5.edm" localSheetId="12" hidden="1">#REF!</definedName>
    <definedName name="_bdm.75844492F3E54CDFBB75CB53D077D2F5.edm" localSheetId="13" hidden="1">#REF!</definedName>
    <definedName name="_bdm.75844492F3E54CDFBB75CB53D077D2F5.edm" localSheetId="10" hidden="1">#REF!</definedName>
    <definedName name="_bdm.75844492F3E54CDFBB75CB53D077D2F5.edm" localSheetId="1" hidden="1">#REF!</definedName>
    <definedName name="_bdm.7591DD0F0B8F4BA0ACBCAA16A9783851.edm" localSheetId="12" hidden="1">#REF!</definedName>
    <definedName name="_bdm.7591DD0F0B8F4BA0ACBCAA16A9783851.edm" localSheetId="13" hidden="1">#REF!</definedName>
    <definedName name="_bdm.7591DD0F0B8F4BA0ACBCAA16A9783851.edm" localSheetId="10" hidden="1">#REF!</definedName>
    <definedName name="_bdm.7591DD0F0B8F4BA0ACBCAA16A9783851.edm" localSheetId="1" hidden="1">#REF!</definedName>
    <definedName name="_bdm.7614D2C96A6744618E086FE05D3A1E0D.edm" localSheetId="12" hidden="1">#REF!</definedName>
    <definedName name="_bdm.7614D2C96A6744618E086FE05D3A1E0D.edm" localSheetId="13" hidden="1">#REF!</definedName>
    <definedName name="_bdm.7614D2C96A6744618E086FE05D3A1E0D.edm" localSheetId="10" hidden="1">#REF!</definedName>
    <definedName name="_bdm.7614D2C96A6744618E086FE05D3A1E0D.edm" localSheetId="1" hidden="1">#REF!</definedName>
    <definedName name="_bdm.7658B687C98E40B08165490D2738AE44.edm" localSheetId="12" hidden="1">#REF!</definedName>
    <definedName name="_bdm.7658B687C98E40B08165490D2738AE44.edm" localSheetId="13" hidden="1">#REF!</definedName>
    <definedName name="_bdm.7658B687C98E40B08165490D2738AE44.edm" localSheetId="10" hidden="1">#REF!</definedName>
    <definedName name="_bdm.7658B687C98E40B08165490D2738AE44.edm" localSheetId="1" hidden="1">#REF!</definedName>
    <definedName name="_bdm.766934EFE2894139B3F8EDC7418A6D5D.edm" localSheetId="12" hidden="1">#REF!</definedName>
    <definedName name="_bdm.766934EFE2894139B3F8EDC7418A6D5D.edm" localSheetId="13" hidden="1">#REF!</definedName>
    <definedName name="_bdm.766934EFE2894139B3F8EDC7418A6D5D.edm" localSheetId="10" hidden="1">#REF!</definedName>
    <definedName name="_bdm.766934EFE2894139B3F8EDC7418A6D5D.edm" localSheetId="1" hidden="1">#REF!</definedName>
    <definedName name="_bdm.7704A4AE3DED4011B4B4E767DF6EB8B0.edm" localSheetId="12" hidden="1">#REF!</definedName>
    <definedName name="_bdm.7704A4AE3DED4011B4B4E767DF6EB8B0.edm" localSheetId="13" hidden="1">#REF!</definedName>
    <definedName name="_bdm.7704A4AE3DED4011B4B4E767DF6EB8B0.edm" localSheetId="10" hidden="1">#REF!</definedName>
    <definedName name="_bdm.7704A4AE3DED4011B4B4E767DF6EB8B0.edm" localSheetId="1" hidden="1">#REF!</definedName>
    <definedName name="_bdm.77286037AEFD44EF8BB95478C82DF589.edm" localSheetId="12" hidden="1">#REF!</definedName>
    <definedName name="_bdm.77286037AEFD44EF8BB95478C82DF589.edm" localSheetId="13" hidden="1">#REF!</definedName>
    <definedName name="_bdm.77286037AEFD44EF8BB95478C82DF589.edm" localSheetId="10" hidden="1">#REF!</definedName>
    <definedName name="_bdm.77286037AEFD44EF8BB95478C82DF589.edm" localSheetId="1" hidden="1">#REF!</definedName>
    <definedName name="_bdm.774F8ACC48554BEA9D0F93A5E5F21F2F.edm" localSheetId="12" hidden="1">#REF!</definedName>
    <definedName name="_bdm.774F8ACC48554BEA9D0F93A5E5F21F2F.edm" localSheetId="13" hidden="1">#REF!</definedName>
    <definedName name="_bdm.774F8ACC48554BEA9D0F93A5E5F21F2F.edm" localSheetId="10" hidden="1">#REF!</definedName>
    <definedName name="_bdm.774F8ACC48554BEA9D0F93A5E5F21F2F.edm" localSheetId="1" hidden="1">#REF!</definedName>
    <definedName name="_bdm.795EFC9DD9F5485E9D2D806B51ED15F7.edm" localSheetId="12" hidden="1">#REF!</definedName>
    <definedName name="_bdm.795EFC9DD9F5485E9D2D806B51ED15F7.edm" localSheetId="13" hidden="1">#REF!</definedName>
    <definedName name="_bdm.795EFC9DD9F5485E9D2D806B51ED15F7.edm" localSheetId="10" hidden="1">#REF!</definedName>
    <definedName name="_bdm.795EFC9DD9F5485E9D2D806B51ED15F7.edm" localSheetId="1" hidden="1">#REF!</definedName>
    <definedName name="_bdm.7967F7D296354D4885EE904CEDBEB718.edm" localSheetId="12" hidden="1">#REF!</definedName>
    <definedName name="_bdm.7967F7D296354D4885EE904CEDBEB718.edm" localSheetId="13" hidden="1">#REF!</definedName>
    <definedName name="_bdm.7967F7D296354D4885EE904CEDBEB718.edm" localSheetId="10" hidden="1">#REF!</definedName>
    <definedName name="_bdm.7967F7D296354D4885EE904CEDBEB718.edm" localSheetId="1" hidden="1">#REF!</definedName>
    <definedName name="_bdm.79A1585496354733B25FBF9E4A0692FF.edm" localSheetId="12" hidden="1">#REF!</definedName>
    <definedName name="_bdm.79A1585496354733B25FBF9E4A0692FF.edm" localSheetId="13" hidden="1">#REF!</definedName>
    <definedName name="_bdm.79A1585496354733B25FBF9E4A0692FF.edm" localSheetId="10" hidden="1">#REF!</definedName>
    <definedName name="_bdm.79A1585496354733B25FBF9E4A0692FF.edm" localSheetId="1" hidden="1">#REF!</definedName>
    <definedName name="_bdm.79ED2D19C0A5482FBF376196D3268C7A.edm" localSheetId="12" hidden="1">#REF!</definedName>
    <definedName name="_bdm.79ED2D19C0A5482FBF376196D3268C7A.edm" localSheetId="13" hidden="1">#REF!</definedName>
    <definedName name="_bdm.79ED2D19C0A5482FBF376196D3268C7A.edm" localSheetId="10" hidden="1">#REF!</definedName>
    <definedName name="_bdm.79ED2D19C0A5482FBF376196D3268C7A.edm" localSheetId="1" hidden="1">#REF!</definedName>
    <definedName name="_bdm.7A106D0C5C2248189922B088FD21A004.edm" localSheetId="12" hidden="1">#REF!</definedName>
    <definedName name="_bdm.7A106D0C5C2248189922B088FD21A004.edm" localSheetId="13" hidden="1">#REF!</definedName>
    <definedName name="_bdm.7A106D0C5C2248189922B088FD21A004.edm" localSheetId="10" hidden="1">#REF!</definedName>
    <definedName name="_bdm.7A106D0C5C2248189922B088FD21A004.edm" localSheetId="1" hidden="1">#REF!</definedName>
    <definedName name="_bdm.7A8679D089134ABB958D2A7D52829E05.edm" localSheetId="12" hidden="1">#REF!</definedName>
    <definedName name="_bdm.7A8679D089134ABB958D2A7D52829E05.edm" localSheetId="13" hidden="1">#REF!</definedName>
    <definedName name="_bdm.7A8679D089134ABB958D2A7D52829E05.edm" localSheetId="10" hidden="1">#REF!</definedName>
    <definedName name="_bdm.7A8679D089134ABB958D2A7D52829E05.edm" localSheetId="1" hidden="1">#REF!</definedName>
    <definedName name="_bdm.7A9D4563F668426289F66D3C07C8447D.edm" localSheetId="12" hidden="1">#REF!</definedName>
    <definedName name="_bdm.7A9D4563F668426289F66D3C07C8447D.edm" localSheetId="13" hidden="1">#REF!</definedName>
    <definedName name="_bdm.7A9D4563F668426289F66D3C07C8447D.edm" localSheetId="10" hidden="1">#REF!</definedName>
    <definedName name="_bdm.7A9D4563F668426289F66D3C07C8447D.edm" localSheetId="1" hidden="1">#REF!</definedName>
    <definedName name="_bdm.7B8A5F8447AD4886A9F150E361610DB6.edm" localSheetId="12" hidden="1">#REF!</definedName>
    <definedName name="_bdm.7B8A5F8447AD4886A9F150E361610DB6.edm" localSheetId="13" hidden="1">#REF!</definedName>
    <definedName name="_bdm.7B8A5F8447AD4886A9F150E361610DB6.edm" localSheetId="10" hidden="1">#REF!</definedName>
    <definedName name="_bdm.7B8A5F8447AD4886A9F150E361610DB6.edm" localSheetId="1" hidden="1">#REF!</definedName>
    <definedName name="_bdm.7C0BDE3DF9394CD18EB40C61823A7A32.edm" localSheetId="12" hidden="1">#REF!</definedName>
    <definedName name="_bdm.7C0BDE3DF9394CD18EB40C61823A7A32.edm" localSheetId="13" hidden="1">#REF!</definedName>
    <definedName name="_bdm.7C0BDE3DF9394CD18EB40C61823A7A32.edm" localSheetId="10" hidden="1">#REF!</definedName>
    <definedName name="_bdm.7C0BDE3DF9394CD18EB40C61823A7A32.edm" localSheetId="1" hidden="1">#REF!</definedName>
    <definedName name="_bdm.7C7B7CC1AFE941D19CED89BA7A652231.edm" localSheetId="12" hidden="1">#REF!</definedName>
    <definedName name="_bdm.7C7B7CC1AFE941D19CED89BA7A652231.edm" localSheetId="13" hidden="1">#REF!</definedName>
    <definedName name="_bdm.7C7B7CC1AFE941D19CED89BA7A652231.edm" localSheetId="10" hidden="1">#REF!</definedName>
    <definedName name="_bdm.7C7B7CC1AFE941D19CED89BA7A652231.edm" localSheetId="1" hidden="1">#REF!</definedName>
    <definedName name="_bdm.7CC6851F3E4D46ABBB2E5037B7EA2FEC.edm" localSheetId="12" hidden="1">#REF!</definedName>
    <definedName name="_bdm.7CC6851F3E4D46ABBB2E5037B7EA2FEC.edm" localSheetId="13" hidden="1">#REF!</definedName>
    <definedName name="_bdm.7CC6851F3E4D46ABBB2E5037B7EA2FEC.edm" localSheetId="10" hidden="1">#REF!</definedName>
    <definedName name="_bdm.7CC6851F3E4D46ABBB2E5037B7EA2FEC.edm" localSheetId="1" hidden="1">#REF!</definedName>
    <definedName name="_bdm.7D67669FCFC747BCB4D946118FBA9A64.edm" localSheetId="12" hidden="1">#REF!</definedName>
    <definedName name="_bdm.7D67669FCFC747BCB4D946118FBA9A64.edm" localSheetId="13" hidden="1">#REF!</definedName>
    <definedName name="_bdm.7D67669FCFC747BCB4D946118FBA9A64.edm" localSheetId="10" hidden="1">#REF!</definedName>
    <definedName name="_bdm.7D67669FCFC747BCB4D946118FBA9A64.edm" localSheetId="1" hidden="1">#REF!</definedName>
    <definedName name="_bdm.7D919C3FC7BB4ACABF1717B381D966E0.edm" localSheetId="12" hidden="1">#REF!</definedName>
    <definedName name="_bdm.7D919C3FC7BB4ACABF1717B381D966E0.edm" localSheetId="13" hidden="1">#REF!</definedName>
    <definedName name="_bdm.7D919C3FC7BB4ACABF1717B381D966E0.edm" localSheetId="10" hidden="1">#REF!</definedName>
    <definedName name="_bdm.7D919C3FC7BB4ACABF1717B381D966E0.edm" localSheetId="1" hidden="1">#REF!</definedName>
    <definedName name="_bdm.7DE62DEBA9A746FAA0ED38FA7AB6340F.edm" localSheetId="12" hidden="1">#REF!</definedName>
    <definedName name="_bdm.7DE62DEBA9A746FAA0ED38FA7AB6340F.edm" localSheetId="13" hidden="1">#REF!</definedName>
    <definedName name="_bdm.7DE62DEBA9A746FAA0ED38FA7AB6340F.edm" localSheetId="10" hidden="1">#REF!</definedName>
    <definedName name="_bdm.7DE62DEBA9A746FAA0ED38FA7AB6340F.edm" localSheetId="1" hidden="1">#REF!</definedName>
    <definedName name="_bdm.7E32FDA467DE430DAD2C58D8DE9D4F4E.edm" localSheetId="12" hidden="1">#REF!</definedName>
    <definedName name="_bdm.7E32FDA467DE430DAD2C58D8DE9D4F4E.edm" localSheetId="13" hidden="1">#REF!</definedName>
    <definedName name="_bdm.7E32FDA467DE430DAD2C58D8DE9D4F4E.edm" localSheetId="10" hidden="1">#REF!</definedName>
    <definedName name="_bdm.7E32FDA467DE430DAD2C58D8DE9D4F4E.edm" localSheetId="1" hidden="1">#REF!</definedName>
    <definedName name="_bdm.7E67FB12DFF34F1A81AA4F01728C009A.edm" localSheetId="12" hidden="1">#REF!</definedName>
    <definedName name="_bdm.7E67FB12DFF34F1A81AA4F01728C009A.edm" localSheetId="13" hidden="1">#REF!</definedName>
    <definedName name="_bdm.7E67FB12DFF34F1A81AA4F01728C009A.edm" localSheetId="10" hidden="1">#REF!</definedName>
    <definedName name="_bdm.7E67FB12DFF34F1A81AA4F01728C009A.edm" localSheetId="1" hidden="1">#REF!</definedName>
    <definedName name="_bdm.7ED35C7033184957A366E30FB47CA167.edm" localSheetId="12" hidden="1">#REF!</definedName>
    <definedName name="_bdm.7ED35C7033184957A366E30FB47CA167.edm" localSheetId="13" hidden="1">#REF!</definedName>
    <definedName name="_bdm.7ED35C7033184957A366E30FB47CA167.edm" localSheetId="10" hidden="1">#REF!</definedName>
    <definedName name="_bdm.7ED35C7033184957A366E30FB47CA167.edm" localSheetId="1" hidden="1">#REF!</definedName>
    <definedName name="_bdm.7EDE925694014F239FD2A7C1B5DF7A65.edm" localSheetId="12" hidden="1">#REF!</definedName>
    <definedName name="_bdm.7EDE925694014F239FD2A7C1B5DF7A65.edm" localSheetId="13" hidden="1">#REF!</definedName>
    <definedName name="_bdm.7EDE925694014F239FD2A7C1B5DF7A65.edm" localSheetId="10" hidden="1">#REF!</definedName>
    <definedName name="_bdm.7EDE925694014F239FD2A7C1B5DF7A65.edm" localSheetId="1" hidden="1">#REF!</definedName>
    <definedName name="_bdm.7EF941C7D6C34EEAACDA1F4A47F7AC99.edm" localSheetId="12" hidden="1">#REF!</definedName>
    <definedName name="_bdm.7EF941C7D6C34EEAACDA1F4A47F7AC99.edm" localSheetId="13" hidden="1">#REF!</definedName>
    <definedName name="_bdm.7EF941C7D6C34EEAACDA1F4A47F7AC99.edm" localSheetId="10" hidden="1">#REF!</definedName>
    <definedName name="_bdm.7EF941C7D6C34EEAACDA1F4A47F7AC99.edm" localSheetId="1" hidden="1">#REF!</definedName>
    <definedName name="_bdm.7F4BCE910FB14946BE4EAF2358245191.edm" localSheetId="12" hidden="1">#REF!</definedName>
    <definedName name="_bdm.7F4BCE910FB14946BE4EAF2358245191.edm" localSheetId="13" hidden="1">#REF!</definedName>
    <definedName name="_bdm.7F4BCE910FB14946BE4EAF2358245191.edm" localSheetId="10" hidden="1">#REF!</definedName>
    <definedName name="_bdm.7F4BCE910FB14946BE4EAF2358245191.edm" localSheetId="1" hidden="1">#REF!</definedName>
    <definedName name="_bdm.7F8D14D2FC21473C9C142990668246BA.edm" localSheetId="12" hidden="1">#REF!</definedName>
    <definedName name="_bdm.7F8D14D2FC21473C9C142990668246BA.edm" localSheetId="13" hidden="1">#REF!</definedName>
    <definedName name="_bdm.7F8D14D2FC21473C9C142990668246BA.edm" localSheetId="10" hidden="1">#REF!</definedName>
    <definedName name="_bdm.7F8D14D2FC21473C9C142990668246BA.edm" localSheetId="1" hidden="1">#REF!</definedName>
    <definedName name="_bdm.7FA500357F1545D1820A97CC018E7FF4.edm" localSheetId="12" hidden="1">#REF!</definedName>
    <definedName name="_bdm.7FA500357F1545D1820A97CC018E7FF4.edm" localSheetId="13" hidden="1">#REF!</definedName>
    <definedName name="_bdm.7FA500357F1545D1820A97CC018E7FF4.edm" localSheetId="10" hidden="1">#REF!</definedName>
    <definedName name="_bdm.7FA500357F1545D1820A97CC018E7FF4.edm" localSheetId="1" hidden="1">#REF!</definedName>
    <definedName name="_bdm.802E4D0790314414A29A67EC290289F7.edm" localSheetId="12" hidden="1">#REF!</definedName>
    <definedName name="_bdm.802E4D0790314414A29A67EC290289F7.edm" localSheetId="13" hidden="1">#REF!</definedName>
    <definedName name="_bdm.802E4D0790314414A29A67EC290289F7.edm" localSheetId="10" hidden="1">#REF!</definedName>
    <definedName name="_bdm.802E4D0790314414A29A67EC290289F7.edm" localSheetId="1" hidden="1">#REF!</definedName>
    <definedName name="_bdm.8056219BD23C42D68519224F3C20CBF4.edm" localSheetId="12" hidden="1">#REF!</definedName>
    <definedName name="_bdm.8056219BD23C42D68519224F3C20CBF4.edm" localSheetId="13" hidden="1">#REF!</definedName>
    <definedName name="_bdm.8056219BD23C42D68519224F3C20CBF4.edm" localSheetId="10" hidden="1">#REF!</definedName>
    <definedName name="_bdm.8056219BD23C42D68519224F3C20CBF4.edm" localSheetId="1" hidden="1">#REF!</definedName>
    <definedName name="_bdm.805B30D5DF8F4B099733E41AC380A0E2.edm" localSheetId="12" hidden="1">#REF!</definedName>
    <definedName name="_bdm.805B30D5DF8F4B099733E41AC380A0E2.edm" localSheetId="13" hidden="1">#REF!</definedName>
    <definedName name="_bdm.805B30D5DF8F4B099733E41AC380A0E2.edm" localSheetId="10" hidden="1">#REF!</definedName>
    <definedName name="_bdm.805B30D5DF8F4B099733E41AC380A0E2.edm" localSheetId="1" hidden="1">#REF!</definedName>
    <definedName name="_bdm.80A113C4375340D6AE4409901462B711.edm" localSheetId="12" hidden="1">#REF!</definedName>
    <definedName name="_bdm.80A113C4375340D6AE4409901462B711.edm" localSheetId="13" hidden="1">#REF!</definedName>
    <definedName name="_bdm.80A113C4375340D6AE4409901462B711.edm" localSheetId="10" hidden="1">#REF!</definedName>
    <definedName name="_bdm.80A113C4375340D6AE4409901462B711.edm" localSheetId="1" hidden="1">#REF!</definedName>
    <definedName name="_bdm.80B7D448E73C4BC98F0FE0AE64496364.edm" localSheetId="12" hidden="1">#REF!</definedName>
    <definedName name="_bdm.80B7D448E73C4BC98F0FE0AE64496364.edm" localSheetId="13" hidden="1">#REF!</definedName>
    <definedName name="_bdm.80B7D448E73C4BC98F0FE0AE64496364.edm" localSheetId="10" hidden="1">#REF!</definedName>
    <definedName name="_bdm.80B7D448E73C4BC98F0FE0AE64496364.edm" localSheetId="1" hidden="1">#REF!</definedName>
    <definedName name="_bdm.80F2340E4DB446609DBD7764B7BB247D.edm" localSheetId="12" hidden="1">#REF!</definedName>
    <definedName name="_bdm.80F2340E4DB446609DBD7764B7BB247D.edm" localSheetId="13" hidden="1">#REF!</definedName>
    <definedName name="_bdm.80F2340E4DB446609DBD7764B7BB247D.edm" localSheetId="10" hidden="1">#REF!</definedName>
    <definedName name="_bdm.80F2340E4DB446609DBD7764B7BB247D.edm" localSheetId="1" hidden="1">#REF!</definedName>
    <definedName name="_bdm.80FAA15663B34E7DA2330033C20B09BA.edm" localSheetId="12" hidden="1">#REF!</definedName>
    <definedName name="_bdm.80FAA15663B34E7DA2330033C20B09BA.edm" localSheetId="13" hidden="1">#REF!</definedName>
    <definedName name="_bdm.80FAA15663B34E7DA2330033C20B09BA.edm" localSheetId="10" hidden="1">#REF!</definedName>
    <definedName name="_bdm.80FAA15663B34E7DA2330033C20B09BA.edm" localSheetId="1" hidden="1">#REF!</definedName>
    <definedName name="_bdm.8176E02FBE6E405DA959A961B7ECF48D.edm" localSheetId="12" hidden="1">#REF!</definedName>
    <definedName name="_bdm.8176E02FBE6E405DA959A961B7ECF48D.edm" localSheetId="13" hidden="1">#REF!</definedName>
    <definedName name="_bdm.8176E02FBE6E405DA959A961B7ECF48D.edm" localSheetId="10" hidden="1">#REF!</definedName>
    <definedName name="_bdm.8176E02FBE6E405DA959A961B7ECF48D.edm" localSheetId="1" hidden="1">#REF!</definedName>
    <definedName name="_bdm.81F927196D3D4CEB9D6DF773F6BFF57A.edm" localSheetId="12" hidden="1">#REF!</definedName>
    <definedName name="_bdm.81F927196D3D4CEB9D6DF773F6BFF57A.edm" localSheetId="13" hidden="1">#REF!</definedName>
    <definedName name="_bdm.81F927196D3D4CEB9D6DF773F6BFF57A.edm" localSheetId="10" hidden="1">#REF!</definedName>
    <definedName name="_bdm.81F927196D3D4CEB9D6DF773F6BFF57A.edm" localSheetId="1" hidden="1">#REF!</definedName>
    <definedName name="_bdm.8269E2C0423E47EBB2B70E1BFC2DDF19.edm" localSheetId="12" hidden="1">#REF!</definedName>
    <definedName name="_bdm.8269E2C0423E47EBB2B70E1BFC2DDF19.edm" localSheetId="13" hidden="1">#REF!</definedName>
    <definedName name="_bdm.8269E2C0423E47EBB2B70E1BFC2DDF19.edm" localSheetId="10" hidden="1">#REF!</definedName>
    <definedName name="_bdm.8269E2C0423E47EBB2B70E1BFC2DDF19.edm" localSheetId="1" hidden="1">#REF!</definedName>
    <definedName name="_bdm.82A16854ADA24D62A1C476BAE63B3D98.edm" localSheetId="12" hidden="1">#REF!</definedName>
    <definedName name="_bdm.82A16854ADA24D62A1C476BAE63B3D98.edm" localSheetId="13" hidden="1">#REF!</definedName>
    <definedName name="_bdm.82A16854ADA24D62A1C476BAE63B3D98.edm" localSheetId="10" hidden="1">#REF!</definedName>
    <definedName name="_bdm.82A16854ADA24D62A1C476BAE63B3D98.edm" localSheetId="1" hidden="1">#REF!</definedName>
    <definedName name="_bdm.82A892CB89214A6BAAFE49C9DB26CF4D.edm" localSheetId="12" hidden="1">#REF!</definedName>
    <definedName name="_bdm.82A892CB89214A6BAAFE49C9DB26CF4D.edm" localSheetId="13" hidden="1">#REF!</definedName>
    <definedName name="_bdm.82A892CB89214A6BAAFE49C9DB26CF4D.edm" localSheetId="10" hidden="1">#REF!</definedName>
    <definedName name="_bdm.82A892CB89214A6BAAFE49C9DB26CF4D.edm" localSheetId="1" hidden="1">#REF!</definedName>
    <definedName name="_bdm.831881862EE64CC38F63EA27DE8A056F.edm" localSheetId="12" hidden="1">#REF!</definedName>
    <definedName name="_bdm.831881862EE64CC38F63EA27DE8A056F.edm" localSheetId="13" hidden="1">#REF!</definedName>
    <definedName name="_bdm.831881862EE64CC38F63EA27DE8A056F.edm" localSheetId="10" hidden="1">#REF!</definedName>
    <definedName name="_bdm.831881862EE64CC38F63EA27DE8A056F.edm" localSheetId="1" hidden="1">#REF!</definedName>
    <definedName name="_bdm.832D8488EA0A40BFBDEEAFE91999590B.edm" localSheetId="12" hidden="1">#REF!</definedName>
    <definedName name="_bdm.832D8488EA0A40BFBDEEAFE91999590B.edm" localSheetId="13" hidden="1">#REF!</definedName>
    <definedName name="_bdm.832D8488EA0A40BFBDEEAFE91999590B.edm" localSheetId="10" hidden="1">#REF!</definedName>
    <definedName name="_bdm.832D8488EA0A40BFBDEEAFE91999590B.edm" localSheetId="1" hidden="1">#REF!</definedName>
    <definedName name="_bdm.839BD940973C407C9A64FF6480A4752E.edm" localSheetId="12" hidden="1">#REF!</definedName>
    <definedName name="_bdm.839BD940973C407C9A64FF6480A4752E.edm" localSheetId="13" hidden="1">#REF!</definedName>
    <definedName name="_bdm.839BD940973C407C9A64FF6480A4752E.edm" localSheetId="10" hidden="1">#REF!</definedName>
    <definedName name="_bdm.839BD940973C407C9A64FF6480A4752E.edm" localSheetId="1" hidden="1">#REF!</definedName>
    <definedName name="_bdm.83C7489902F9438A8916DA66156E288C.edm" localSheetId="12" hidden="1">#REF!</definedName>
    <definedName name="_bdm.83C7489902F9438A8916DA66156E288C.edm" localSheetId="13" hidden="1">#REF!</definedName>
    <definedName name="_bdm.83C7489902F9438A8916DA66156E288C.edm" localSheetId="10" hidden="1">#REF!</definedName>
    <definedName name="_bdm.83C7489902F9438A8916DA66156E288C.edm" localSheetId="1" hidden="1">#REF!</definedName>
    <definedName name="_bdm.83DE6754E3804981A9FAB8BD787BC018.edm" localSheetId="12" hidden="1">#REF!</definedName>
    <definedName name="_bdm.83DE6754E3804981A9FAB8BD787BC018.edm" localSheetId="13" hidden="1">#REF!</definedName>
    <definedName name="_bdm.83DE6754E3804981A9FAB8BD787BC018.edm" localSheetId="10" hidden="1">#REF!</definedName>
    <definedName name="_bdm.83DE6754E3804981A9FAB8BD787BC018.edm" localSheetId="1" hidden="1">#REF!</definedName>
    <definedName name="_bdm.841F4C8414CB48F2BF14A2F19740CD24.edm" localSheetId="12" hidden="1">#REF!</definedName>
    <definedName name="_bdm.841F4C8414CB48F2BF14A2F19740CD24.edm" localSheetId="13" hidden="1">#REF!</definedName>
    <definedName name="_bdm.841F4C8414CB48F2BF14A2F19740CD24.edm" localSheetId="10" hidden="1">#REF!</definedName>
    <definedName name="_bdm.841F4C8414CB48F2BF14A2F19740CD24.edm" localSheetId="1" hidden="1">#REF!</definedName>
    <definedName name="_bdm.84B41B8F4A8E4C7C9FBB99CFCFF41FA5.edm" localSheetId="12" hidden="1">#REF!</definedName>
    <definedName name="_bdm.84B41B8F4A8E4C7C9FBB99CFCFF41FA5.edm" localSheetId="13" hidden="1">#REF!</definedName>
    <definedName name="_bdm.84B41B8F4A8E4C7C9FBB99CFCFF41FA5.edm" localSheetId="10" hidden="1">#REF!</definedName>
    <definedName name="_bdm.84B41B8F4A8E4C7C9FBB99CFCFF41FA5.edm" localSheetId="1" hidden="1">#REF!</definedName>
    <definedName name="_bdm.8530813CC3ED41F88D6A602E614A6ACC.edm" localSheetId="12" hidden="1">#REF!</definedName>
    <definedName name="_bdm.8530813CC3ED41F88D6A602E614A6ACC.edm" localSheetId="13" hidden="1">#REF!</definedName>
    <definedName name="_bdm.8530813CC3ED41F88D6A602E614A6ACC.edm" localSheetId="10" hidden="1">#REF!</definedName>
    <definedName name="_bdm.8530813CC3ED41F88D6A602E614A6ACC.edm" localSheetId="1" hidden="1">#REF!</definedName>
    <definedName name="_bdm.855DF8DCA1A8491998B73F02F025D4D8.edm" localSheetId="12" hidden="1">#REF!</definedName>
    <definedName name="_bdm.855DF8DCA1A8491998B73F02F025D4D8.edm" localSheetId="13" hidden="1">#REF!</definedName>
    <definedName name="_bdm.855DF8DCA1A8491998B73F02F025D4D8.edm" localSheetId="10" hidden="1">#REF!</definedName>
    <definedName name="_bdm.855DF8DCA1A8491998B73F02F025D4D8.edm" localSheetId="1" hidden="1">#REF!</definedName>
    <definedName name="_bdm.86A078386BE1427090C443E430EE8C19.edm" localSheetId="12" hidden="1">#REF!</definedName>
    <definedName name="_bdm.86A078386BE1427090C443E430EE8C19.edm" localSheetId="13" hidden="1">#REF!</definedName>
    <definedName name="_bdm.86A078386BE1427090C443E430EE8C19.edm" localSheetId="10" hidden="1">#REF!</definedName>
    <definedName name="_bdm.86A078386BE1427090C443E430EE8C19.edm" localSheetId="1" hidden="1">#REF!</definedName>
    <definedName name="_bdm.873E2AA488154523A4D2393999727F2C.edm" localSheetId="12" hidden="1">#REF!</definedName>
    <definedName name="_bdm.873E2AA488154523A4D2393999727F2C.edm" localSheetId="13" hidden="1">#REF!</definedName>
    <definedName name="_bdm.873E2AA488154523A4D2393999727F2C.edm" localSheetId="10" hidden="1">#REF!</definedName>
    <definedName name="_bdm.873E2AA488154523A4D2393999727F2C.edm" localSheetId="1" hidden="1">#REF!</definedName>
    <definedName name="_bdm.88616E4DAD9748DDA7CD44B6429710C8.edm" localSheetId="12" hidden="1">#REF!</definedName>
    <definedName name="_bdm.88616E4DAD9748DDA7CD44B6429710C8.edm" localSheetId="13" hidden="1">#REF!</definedName>
    <definedName name="_bdm.88616E4DAD9748DDA7CD44B6429710C8.edm" localSheetId="10" hidden="1">#REF!</definedName>
    <definedName name="_bdm.88616E4DAD9748DDA7CD44B6429710C8.edm" localSheetId="1" hidden="1">#REF!</definedName>
    <definedName name="_bdm.88A1AB12E95C445A8CCA5793D5FEEF54.edm" localSheetId="12" hidden="1">#REF!</definedName>
    <definedName name="_bdm.88A1AB12E95C445A8CCA5793D5FEEF54.edm" localSheetId="13" hidden="1">#REF!</definedName>
    <definedName name="_bdm.88A1AB12E95C445A8CCA5793D5FEEF54.edm" localSheetId="10" hidden="1">#REF!</definedName>
    <definedName name="_bdm.88A1AB12E95C445A8CCA5793D5FEEF54.edm" localSheetId="1" hidden="1">#REF!</definedName>
    <definedName name="_bdm.8923E5381D5F4C65AB9A631223F50CB5.edm" localSheetId="12" hidden="1">#REF!</definedName>
    <definedName name="_bdm.8923E5381D5F4C65AB9A631223F50CB5.edm" localSheetId="13" hidden="1">#REF!</definedName>
    <definedName name="_bdm.8923E5381D5F4C65AB9A631223F50CB5.edm" localSheetId="10" hidden="1">#REF!</definedName>
    <definedName name="_bdm.8923E5381D5F4C65AB9A631223F50CB5.edm" localSheetId="1" hidden="1">#REF!</definedName>
    <definedName name="_bdm.8959388EE9A648349B3E7BCFF3452185.edm" localSheetId="12" hidden="1">#REF!</definedName>
    <definedName name="_bdm.8959388EE9A648349B3E7BCFF3452185.edm" localSheetId="13" hidden="1">#REF!</definedName>
    <definedName name="_bdm.8959388EE9A648349B3E7BCFF3452185.edm" localSheetId="10" hidden="1">#REF!</definedName>
    <definedName name="_bdm.8959388EE9A648349B3E7BCFF3452185.edm" localSheetId="1" hidden="1">#REF!</definedName>
    <definedName name="_bdm.89647EF5C6F14BB39C540AD50353D323.edm" localSheetId="12" hidden="1">#REF!</definedName>
    <definedName name="_bdm.89647EF5C6F14BB39C540AD50353D323.edm" localSheetId="13" hidden="1">#REF!</definedName>
    <definedName name="_bdm.89647EF5C6F14BB39C540AD50353D323.edm" localSheetId="10" hidden="1">#REF!</definedName>
    <definedName name="_bdm.89647EF5C6F14BB39C540AD50353D323.edm" localSheetId="1" hidden="1">#REF!</definedName>
    <definedName name="_bdm.89666E378E734F80BE1ACEFAC22AA3D9.edm" localSheetId="12" hidden="1">#REF!</definedName>
    <definedName name="_bdm.89666E378E734F80BE1ACEFAC22AA3D9.edm" localSheetId="13" hidden="1">#REF!</definedName>
    <definedName name="_bdm.89666E378E734F80BE1ACEFAC22AA3D9.edm" localSheetId="10" hidden="1">#REF!</definedName>
    <definedName name="_bdm.89666E378E734F80BE1ACEFAC22AA3D9.edm" localSheetId="1" hidden="1">#REF!</definedName>
    <definedName name="_bdm.89719F743E3E435EB9B3CDEBC7C0DE58.edm" localSheetId="12" hidden="1">#REF!</definedName>
    <definedName name="_bdm.89719F743E3E435EB9B3CDEBC7C0DE58.edm" localSheetId="13" hidden="1">#REF!</definedName>
    <definedName name="_bdm.89719F743E3E435EB9B3CDEBC7C0DE58.edm" localSheetId="10" hidden="1">#REF!</definedName>
    <definedName name="_bdm.89719F743E3E435EB9B3CDEBC7C0DE58.edm" localSheetId="1" hidden="1">#REF!</definedName>
    <definedName name="_bdm.8999C185D793402AB6BC8E852C554C16.edm" localSheetId="12" hidden="1">#REF!</definedName>
    <definedName name="_bdm.8999C185D793402AB6BC8E852C554C16.edm" localSheetId="13" hidden="1">#REF!</definedName>
    <definedName name="_bdm.8999C185D793402AB6BC8E852C554C16.edm" localSheetId="10" hidden="1">#REF!</definedName>
    <definedName name="_bdm.8999C185D793402AB6BC8E852C554C16.edm" localSheetId="1" hidden="1">#REF!</definedName>
    <definedName name="_bdm.8A49F61524AA4851B3BE8FD934110451.edm" localSheetId="12" hidden="1">#REF!</definedName>
    <definedName name="_bdm.8A49F61524AA4851B3BE8FD934110451.edm" localSheetId="13" hidden="1">#REF!</definedName>
    <definedName name="_bdm.8A49F61524AA4851B3BE8FD934110451.edm" localSheetId="10" hidden="1">#REF!</definedName>
    <definedName name="_bdm.8A49F61524AA4851B3BE8FD934110451.edm" localSheetId="1" hidden="1">#REF!</definedName>
    <definedName name="_bdm.8A8004932C2D4FD0BBD42B3882B52B02.edm" localSheetId="12" hidden="1">#REF!</definedName>
    <definedName name="_bdm.8A8004932C2D4FD0BBD42B3882B52B02.edm" localSheetId="13" hidden="1">#REF!</definedName>
    <definedName name="_bdm.8A8004932C2D4FD0BBD42B3882B52B02.edm" localSheetId="10" hidden="1">#REF!</definedName>
    <definedName name="_bdm.8A8004932C2D4FD0BBD42B3882B52B02.edm" localSheetId="1" hidden="1">#REF!</definedName>
    <definedName name="_bdm.8AB2F2AFE3094EF2A4F5AEFC34954770.edm" localSheetId="12" hidden="1">#REF!</definedName>
    <definedName name="_bdm.8AB2F2AFE3094EF2A4F5AEFC34954770.edm" localSheetId="13" hidden="1">#REF!</definedName>
    <definedName name="_bdm.8AB2F2AFE3094EF2A4F5AEFC34954770.edm" localSheetId="10" hidden="1">#REF!</definedName>
    <definedName name="_bdm.8AB2F2AFE3094EF2A4F5AEFC34954770.edm" localSheetId="1" hidden="1">#REF!</definedName>
    <definedName name="_bdm.8B859C52916F44FA838F0D5A07874C3D.edm" localSheetId="12" hidden="1">#REF!</definedName>
    <definedName name="_bdm.8B859C52916F44FA838F0D5A07874C3D.edm" localSheetId="13" hidden="1">#REF!</definedName>
    <definedName name="_bdm.8B859C52916F44FA838F0D5A07874C3D.edm" localSheetId="10" hidden="1">#REF!</definedName>
    <definedName name="_bdm.8B859C52916F44FA838F0D5A07874C3D.edm" localSheetId="1" hidden="1">#REF!</definedName>
    <definedName name="_bdm.8B9B665BF50E4FD8B16A85B20D86A035.edm" localSheetId="12" hidden="1">#REF!</definedName>
    <definedName name="_bdm.8B9B665BF50E4FD8B16A85B20D86A035.edm" localSheetId="13" hidden="1">#REF!</definedName>
    <definedName name="_bdm.8B9B665BF50E4FD8B16A85B20D86A035.edm" localSheetId="10" hidden="1">#REF!</definedName>
    <definedName name="_bdm.8B9B665BF50E4FD8B16A85B20D86A035.edm" localSheetId="1" hidden="1">#REF!</definedName>
    <definedName name="_bdm.8BF61CA1A6C6412D85E2D532BCCA39FF.edm" localSheetId="12" hidden="1">#REF!</definedName>
    <definedName name="_bdm.8BF61CA1A6C6412D85E2D532BCCA39FF.edm" localSheetId="13" hidden="1">#REF!</definedName>
    <definedName name="_bdm.8BF61CA1A6C6412D85E2D532BCCA39FF.edm" localSheetId="10" hidden="1">#REF!</definedName>
    <definedName name="_bdm.8BF61CA1A6C6412D85E2D532BCCA39FF.edm" localSheetId="1" hidden="1">#REF!</definedName>
    <definedName name="_bdm.8C147324C309445EA682735C08D17EB0.edm" localSheetId="12" hidden="1">#REF!</definedName>
    <definedName name="_bdm.8C147324C309445EA682735C08D17EB0.edm" localSheetId="13" hidden="1">#REF!</definedName>
    <definedName name="_bdm.8C147324C309445EA682735C08D17EB0.edm" localSheetId="10" hidden="1">#REF!</definedName>
    <definedName name="_bdm.8C147324C309445EA682735C08D17EB0.edm" localSheetId="1" hidden="1">#REF!</definedName>
    <definedName name="_bdm.8C768DD51CC3430591BE5E03995D7BCA.edm" localSheetId="12" hidden="1">#REF!</definedName>
    <definedName name="_bdm.8C768DD51CC3430591BE5E03995D7BCA.edm" localSheetId="13" hidden="1">#REF!</definedName>
    <definedName name="_bdm.8C768DD51CC3430591BE5E03995D7BCA.edm" localSheetId="10" hidden="1">#REF!</definedName>
    <definedName name="_bdm.8C768DD51CC3430591BE5E03995D7BCA.edm" localSheetId="1" hidden="1">#REF!</definedName>
    <definedName name="_bdm.8CC59E4BB7D44F41ACFF1E3FA4960F6B.edm" localSheetId="12" hidden="1">#REF!</definedName>
    <definedName name="_bdm.8CC59E4BB7D44F41ACFF1E3FA4960F6B.edm" localSheetId="13" hidden="1">#REF!</definedName>
    <definedName name="_bdm.8CC59E4BB7D44F41ACFF1E3FA4960F6B.edm" localSheetId="10" hidden="1">#REF!</definedName>
    <definedName name="_bdm.8CC59E4BB7D44F41ACFF1E3FA4960F6B.edm" localSheetId="1" hidden="1">#REF!</definedName>
    <definedName name="_bdm.8CF71BD78C954BEA9353E156AA692415.edm" localSheetId="12" hidden="1">#REF!</definedName>
    <definedName name="_bdm.8CF71BD78C954BEA9353E156AA692415.edm" localSheetId="13" hidden="1">#REF!</definedName>
    <definedName name="_bdm.8CF71BD78C954BEA9353E156AA692415.edm" localSheetId="10" hidden="1">#REF!</definedName>
    <definedName name="_bdm.8CF71BD78C954BEA9353E156AA692415.edm" localSheetId="1" hidden="1">#REF!</definedName>
    <definedName name="_bdm.8D786F80AD964455ABF193084FCAA94A.edm" localSheetId="12" hidden="1">#REF!</definedName>
    <definedName name="_bdm.8D786F80AD964455ABF193084FCAA94A.edm" localSheetId="13" hidden="1">#REF!</definedName>
    <definedName name="_bdm.8D786F80AD964455ABF193084FCAA94A.edm" localSheetId="10" hidden="1">#REF!</definedName>
    <definedName name="_bdm.8D786F80AD964455ABF193084FCAA94A.edm" localSheetId="1" hidden="1">#REF!</definedName>
    <definedName name="_bdm.8DE2A898EBD048DAA96CC02D81B029EE.edm" localSheetId="12" hidden="1">#REF!</definedName>
    <definedName name="_bdm.8DE2A898EBD048DAA96CC02D81B029EE.edm" localSheetId="13" hidden="1">#REF!</definedName>
    <definedName name="_bdm.8DE2A898EBD048DAA96CC02D81B029EE.edm" localSheetId="10" hidden="1">#REF!</definedName>
    <definedName name="_bdm.8DE2A898EBD048DAA96CC02D81B029EE.edm" localSheetId="1" hidden="1">#REF!</definedName>
    <definedName name="_bdm.8E0702AD4A774002AA52F0BD9F8C5180.edm" localSheetId="12" hidden="1">#REF!</definedName>
    <definedName name="_bdm.8E0702AD4A774002AA52F0BD9F8C5180.edm" localSheetId="13" hidden="1">#REF!</definedName>
    <definedName name="_bdm.8E0702AD4A774002AA52F0BD9F8C5180.edm" localSheetId="10" hidden="1">#REF!</definedName>
    <definedName name="_bdm.8E0702AD4A774002AA52F0BD9F8C5180.edm" localSheetId="1" hidden="1">#REF!</definedName>
    <definedName name="_bdm.8E547CC1163844908E0F551B26656FF0.edm" localSheetId="12" hidden="1">#REF!</definedName>
    <definedName name="_bdm.8E547CC1163844908E0F551B26656FF0.edm" localSheetId="13" hidden="1">#REF!</definedName>
    <definedName name="_bdm.8E547CC1163844908E0F551B26656FF0.edm" localSheetId="10" hidden="1">#REF!</definedName>
    <definedName name="_bdm.8E547CC1163844908E0F551B26656FF0.edm" localSheetId="1" hidden="1">#REF!</definedName>
    <definedName name="_bdm.8EC6201627504C9A8611A5BAE031CAB9.edm" localSheetId="12" hidden="1">#REF!</definedName>
    <definedName name="_bdm.8EC6201627504C9A8611A5BAE031CAB9.edm" localSheetId="13" hidden="1">#REF!</definedName>
    <definedName name="_bdm.8EC6201627504C9A8611A5BAE031CAB9.edm" localSheetId="10" hidden="1">#REF!</definedName>
    <definedName name="_bdm.8EC6201627504C9A8611A5BAE031CAB9.edm" localSheetId="1" hidden="1">#REF!</definedName>
    <definedName name="_bdm.8F4158684B88416EA7CB985407AC6EC0.edm" localSheetId="12" hidden="1">#REF!</definedName>
    <definedName name="_bdm.8F4158684B88416EA7CB985407AC6EC0.edm" localSheetId="13" hidden="1">#REF!</definedName>
    <definedName name="_bdm.8F4158684B88416EA7CB985407AC6EC0.edm" localSheetId="10" hidden="1">#REF!</definedName>
    <definedName name="_bdm.8F4158684B88416EA7CB985407AC6EC0.edm" localSheetId="1" hidden="1">#REF!</definedName>
    <definedName name="_bdm.8F8B954D78EF4FBAB1219080923E136B.edm" localSheetId="12" hidden="1">#REF!</definedName>
    <definedName name="_bdm.8F8B954D78EF4FBAB1219080923E136B.edm" localSheetId="13" hidden="1">#REF!</definedName>
    <definedName name="_bdm.8F8B954D78EF4FBAB1219080923E136B.edm" localSheetId="10" hidden="1">#REF!</definedName>
    <definedName name="_bdm.8F8B954D78EF4FBAB1219080923E136B.edm" localSheetId="1" hidden="1">#REF!</definedName>
    <definedName name="_bdm.8FA1985E0CDF48B2B399B80E6F80216C.edm" localSheetId="12" hidden="1">#REF!</definedName>
    <definedName name="_bdm.8FA1985E0CDF48B2B399B80E6F80216C.edm" localSheetId="13" hidden="1">#REF!</definedName>
    <definedName name="_bdm.8FA1985E0CDF48B2B399B80E6F80216C.edm" localSheetId="10" hidden="1">#REF!</definedName>
    <definedName name="_bdm.8FA1985E0CDF48B2B399B80E6F80216C.edm" localSheetId="1" hidden="1">#REF!</definedName>
    <definedName name="_bdm.90225EB33C8D4A5A9E8BF5BE05314EAB.edm" localSheetId="12" hidden="1">#REF!</definedName>
    <definedName name="_bdm.90225EB33C8D4A5A9E8BF5BE05314EAB.edm" localSheetId="13" hidden="1">#REF!</definedName>
    <definedName name="_bdm.90225EB33C8D4A5A9E8BF5BE05314EAB.edm" localSheetId="10" hidden="1">#REF!</definedName>
    <definedName name="_bdm.90225EB33C8D4A5A9E8BF5BE05314EAB.edm" localSheetId="1" hidden="1">#REF!</definedName>
    <definedName name="_bdm.9027787DC54C49FEABAA158B7455823D.edm" localSheetId="12" hidden="1">#REF!</definedName>
    <definedName name="_bdm.9027787DC54C49FEABAA158B7455823D.edm" localSheetId="13" hidden="1">#REF!</definedName>
    <definedName name="_bdm.9027787DC54C49FEABAA158B7455823D.edm" localSheetId="10" hidden="1">#REF!</definedName>
    <definedName name="_bdm.9027787DC54C49FEABAA158B7455823D.edm" localSheetId="1" hidden="1">#REF!</definedName>
    <definedName name="_bdm.90614747F537498FAF3A8A9DAA04693D.edm" localSheetId="12" hidden="1">#REF!</definedName>
    <definedName name="_bdm.90614747F537498FAF3A8A9DAA04693D.edm" localSheetId="13" hidden="1">#REF!</definedName>
    <definedName name="_bdm.90614747F537498FAF3A8A9DAA04693D.edm" localSheetId="10" hidden="1">#REF!</definedName>
    <definedName name="_bdm.90614747F537498FAF3A8A9DAA04693D.edm" localSheetId="1" hidden="1">#REF!</definedName>
    <definedName name="_bdm.90E510ED5BF444A88A2236A4C24FFD3B.edm" localSheetId="12" hidden="1">#REF!</definedName>
    <definedName name="_bdm.90E510ED5BF444A88A2236A4C24FFD3B.edm" localSheetId="13" hidden="1">#REF!</definedName>
    <definedName name="_bdm.90E510ED5BF444A88A2236A4C24FFD3B.edm" localSheetId="10" hidden="1">#REF!</definedName>
    <definedName name="_bdm.90E510ED5BF444A88A2236A4C24FFD3B.edm" localSheetId="1" hidden="1">#REF!</definedName>
    <definedName name="_bdm.91256DEFD51A40FF892D5A2C56C7C81E.edm" localSheetId="12" hidden="1">#REF!</definedName>
    <definedName name="_bdm.91256DEFD51A40FF892D5A2C56C7C81E.edm" localSheetId="13" hidden="1">#REF!</definedName>
    <definedName name="_bdm.91256DEFD51A40FF892D5A2C56C7C81E.edm" localSheetId="10" hidden="1">#REF!</definedName>
    <definedName name="_bdm.91256DEFD51A40FF892D5A2C56C7C81E.edm" localSheetId="1" hidden="1">#REF!</definedName>
    <definedName name="_bdm.916B6E9C9F77451EB9047C1CD4229A17.edm" localSheetId="12" hidden="1">#REF!</definedName>
    <definedName name="_bdm.916B6E9C9F77451EB9047C1CD4229A17.edm" localSheetId="13" hidden="1">#REF!</definedName>
    <definedName name="_bdm.916B6E9C9F77451EB9047C1CD4229A17.edm" localSheetId="10" hidden="1">#REF!</definedName>
    <definedName name="_bdm.916B6E9C9F77451EB9047C1CD4229A17.edm" localSheetId="1" hidden="1">#REF!</definedName>
    <definedName name="_bdm.91971C99883D4AF5BBEEB41342A6F4CF.edm" localSheetId="12" hidden="1">#REF!</definedName>
    <definedName name="_bdm.91971C99883D4AF5BBEEB41342A6F4CF.edm" localSheetId="13" hidden="1">#REF!</definedName>
    <definedName name="_bdm.91971C99883D4AF5BBEEB41342A6F4CF.edm" localSheetId="10" hidden="1">#REF!</definedName>
    <definedName name="_bdm.91971C99883D4AF5BBEEB41342A6F4CF.edm" localSheetId="1" hidden="1">#REF!</definedName>
    <definedName name="_bdm.91C7BD26798A4845B129CFE48E84605B.edm" localSheetId="12" hidden="1">#REF!</definedName>
    <definedName name="_bdm.91C7BD26798A4845B129CFE48E84605B.edm" localSheetId="13" hidden="1">#REF!</definedName>
    <definedName name="_bdm.91C7BD26798A4845B129CFE48E84605B.edm" localSheetId="10" hidden="1">#REF!</definedName>
    <definedName name="_bdm.91C7BD26798A4845B129CFE48E84605B.edm" localSheetId="1" hidden="1">#REF!</definedName>
    <definedName name="_bdm.9205384EFDA34BCE81D95CC17B05D24D.edm" localSheetId="12" hidden="1">#REF!</definedName>
    <definedName name="_bdm.9205384EFDA34BCE81D95CC17B05D24D.edm" localSheetId="13" hidden="1">#REF!</definedName>
    <definedName name="_bdm.9205384EFDA34BCE81D95CC17B05D24D.edm" localSheetId="10" hidden="1">#REF!</definedName>
    <definedName name="_bdm.9205384EFDA34BCE81D95CC17B05D24D.edm" localSheetId="1" hidden="1">#REF!</definedName>
    <definedName name="_bdm.92215600063C4A4CB2833BB516FDC278.edm" localSheetId="12" hidden="1">#REF!</definedName>
    <definedName name="_bdm.92215600063C4A4CB2833BB516FDC278.edm" localSheetId="13" hidden="1">#REF!</definedName>
    <definedName name="_bdm.92215600063C4A4CB2833BB516FDC278.edm" localSheetId="10" hidden="1">#REF!</definedName>
    <definedName name="_bdm.92215600063C4A4CB2833BB516FDC278.edm" localSheetId="1" hidden="1">#REF!</definedName>
    <definedName name="_bdm.922FDD902EEC4C09BBAB90EF442E7FEE.edm" localSheetId="12" hidden="1">#REF!</definedName>
    <definedName name="_bdm.922FDD902EEC4C09BBAB90EF442E7FEE.edm" localSheetId="13" hidden="1">#REF!</definedName>
    <definedName name="_bdm.922FDD902EEC4C09BBAB90EF442E7FEE.edm" localSheetId="10" hidden="1">#REF!</definedName>
    <definedName name="_bdm.922FDD902EEC4C09BBAB90EF442E7FEE.edm" localSheetId="1" hidden="1">#REF!</definedName>
    <definedName name="_bdm.9256B42B2B034973BEA7B7B4D93DF597.edm" localSheetId="12" hidden="1">#REF!</definedName>
    <definedName name="_bdm.9256B42B2B034973BEA7B7B4D93DF597.edm" localSheetId="13" hidden="1">#REF!</definedName>
    <definedName name="_bdm.9256B42B2B034973BEA7B7B4D93DF597.edm" localSheetId="10" hidden="1">#REF!</definedName>
    <definedName name="_bdm.9256B42B2B034973BEA7B7B4D93DF597.edm" localSheetId="1" hidden="1">#REF!</definedName>
    <definedName name="_bdm.928C14155B6040C680BAD91FFD438403.edm" localSheetId="12" hidden="1">#REF!</definedName>
    <definedName name="_bdm.928C14155B6040C680BAD91FFD438403.edm" localSheetId="13" hidden="1">#REF!</definedName>
    <definedName name="_bdm.928C14155B6040C680BAD91FFD438403.edm" localSheetId="10" hidden="1">#REF!</definedName>
    <definedName name="_bdm.928C14155B6040C680BAD91FFD438403.edm" localSheetId="1" hidden="1">#REF!</definedName>
    <definedName name="_bdm.929547C8CDD745FABBF3DEAC955EBF64.edm" localSheetId="12" hidden="1">#REF!</definedName>
    <definedName name="_bdm.929547C8CDD745FABBF3DEAC955EBF64.edm" localSheetId="13" hidden="1">#REF!</definedName>
    <definedName name="_bdm.929547C8CDD745FABBF3DEAC955EBF64.edm" localSheetId="10" hidden="1">#REF!</definedName>
    <definedName name="_bdm.929547C8CDD745FABBF3DEAC955EBF64.edm" localSheetId="1" hidden="1">#REF!</definedName>
    <definedName name="_bdm.93A569A43B0747B3B9F5132AD04BB1EA.edm" localSheetId="12" hidden="1">#REF!</definedName>
    <definedName name="_bdm.93A569A43B0747B3B9F5132AD04BB1EA.edm" localSheetId="13" hidden="1">#REF!</definedName>
    <definedName name="_bdm.93A569A43B0747B3B9F5132AD04BB1EA.edm" localSheetId="10" hidden="1">#REF!</definedName>
    <definedName name="_bdm.93A569A43B0747B3B9F5132AD04BB1EA.edm" localSheetId="1" hidden="1">#REF!</definedName>
    <definedName name="_bdm.943B980225B3467390213E911224FDDE.edm" localSheetId="12" hidden="1">#REF!</definedName>
    <definedName name="_bdm.943B980225B3467390213E911224FDDE.edm" localSheetId="13" hidden="1">#REF!</definedName>
    <definedName name="_bdm.943B980225B3467390213E911224FDDE.edm" localSheetId="10" hidden="1">#REF!</definedName>
    <definedName name="_bdm.943B980225B3467390213E911224FDDE.edm" localSheetId="1" hidden="1">#REF!</definedName>
    <definedName name="_bdm.94B412E3F2E94671B7E9E3BD5269D1CC.edm" localSheetId="12" hidden="1">#REF!</definedName>
    <definedName name="_bdm.94B412E3F2E94671B7E9E3BD5269D1CC.edm" localSheetId="13" hidden="1">#REF!</definedName>
    <definedName name="_bdm.94B412E3F2E94671B7E9E3BD5269D1CC.edm" localSheetId="10" hidden="1">#REF!</definedName>
    <definedName name="_bdm.94B412E3F2E94671B7E9E3BD5269D1CC.edm" localSheetId="1" hidden="1">#REF!</definedName>
    <definedName name="_bdm.94E5B77D8B1A4104B4F8E081010F21CE.edm" localSheetId="12" hidden="1">#REF!</definedName>
    <definedName name="_bdm.94E5B77D8B1A4104B4F8E081010F21CE.edm" localSheetId="13" hidden="1">#REF!</definedName>
    <definedName name="_bdm.94E5B77D8B1A4104B4F8E081010F21CE.edm" localSheetId="10" hidden="1">#REF!</definedName>
    <definedName name="_bdm.94E5B77D8B1A4104B4F8E081010F21CE.edm" localSheetId="1" hidden="1">#REF!</definedName>
    <definedName name="_bdm.952A5FDC98234B33955925C5D03C4D90.edm" localSheetId="12" hidden="1">#REF!</definedName>
    <definedName name="_bdm.952A5FDC98234B33955925C5D03C4D90.edm" localSheetId="13" hidden="1">#REF!</definedName>
    <definedName name="_bdm.952A5FDC98234B33955925C5D03C4D90.edm" localSheetId="10" hidden="1">#REF!</definedName>
    <definedName name="_bdm.952A5FDC98234B33955925C5D03C4D90.edm" localSheetId="1" hidden="1">#REF!</definedName>
    <definedName name="_bdm.957EFAD7A6BA44F783FFBF960B9DE1DD.edm" localSheetId="12" hidden="1">#REF!</definedName>
    <definedName name="_bdm.957EFAD7A6BA44F783FFBF960B9DE1DD.edm" localSheetId="13" hidden="1">#REF!</definedName>
    <definedName name="_bdm.957EFAD7A6BA44F783FFBF960B9DE1DD.edm" localSheetId="10" hidden="1">#REF!</definedName>
    <definedName name="_bdm.957EFAD7A6BA44F783FFBF960B9DE1DD.edm" localSheetId="1" hidden="1">#REF!</definedName>
    <definedName name="_bdm.95B47ED72D704952AC0B3C9B66FC2DFF.edm" localSheetId="12" hidden="1">#REF!</definedName>
    <definedName name="_bdm.95B47ED72D704952AC0B3C9B66FC2DFF.edm" localSheetId="13" hidden="1">#REF!</definedName>
    <definedName name="_bdm.95B47ED72D704952AC0B3C9B66FC2DFF.edm" localSheetId="10" hidden="1">#REF!</definedName>
    <definedName name="_bdm.95B47ED72D704952AC0B3C9B66FC2DFF.edm" localSheetId="1" hidden="1">#REF!</definedName>
    <definedName name="_bdm.95E2E3CCDB094C3EA033A414137D233A.edm" localSheetId="12" hidden="1">#REF!</definedName>
    <definedName name="_bdm.95E2E3CCDB094C3EA033A414137D233A.edm" localSheetId="13" hidden="1">#REF!</definedName>
    <definedName name="_bdm.95E2E3CCDB094C3EA033A414137D233A.edm" localSheetId="10" hidden="1">#REF!</definedName>
    <definedName name="_bdm.95E2E3CCDB094C3EA033A414137D233A.edm" localSheetId="1" hidden="1">#REF!</definedName>
    <definedName name="_bdm.95E95B16218C43C19F76C5B65F59F2AF.edm" localSheetId="12" hidden="1">#REF!</definedName>
    <definedName name="_bdm.95E95B16218C43C19F76C5B65F59F2AF.edm" localSheetId="13" hidden="1">#REF!</definedName>
    <definedName name="_bdm.95E95B16218C43C19F76C5B65F59F2AF.edm" localSheetId="10" hidden="1">#REF!</definedName>
    <definedName name="_bdm.95E95B16218C43C19F76C5B65F59F2AF.edm" localSheetId="1" hidden="1">#REF!</definedName>
    <definedName name="_bdm.964E64AD212E4D24B81992AB0BF0E88F.edm" localSheetId="12" hidden="1">#REF!</definedName>
    <definedName name="_bdm.964E64AD212E4D24B81992AB0BF0E88F.edm" localSheetId="13" hidden="1">#REF!</definedName>
    <definedName name="_bdm.964E64AD212E4D24B81992AB0BF0E88F.edm" localSheetId="10" hidden="1">#REF!</definedName>
    <definedName name="_bdm.964E64AD212E4D24B81992AB0BF0E88F.edm" localSheetId="1" hidden="1">#REF!</definedName>
    <definedName name="_bdm.9656E9BDD533440E92D8E820C7CB9DDF.edm" localSheetId="12" hidden="1">#REF!</definedName>
    <definedName name="_bdm.9656E9BDD533440E92D8E820C7CB9DDF.edm" localSheetId="13" hidden="1">#REF!</definedName>
    <definedName name="_bdm.9656E9BDD533440E92D8E820C7CB9DDF.edm" localSheetId="10" hidden="1">#REF!</definedName>
    <definedName name="_bdm.9656E9BDD533440E92D8E820C7CB9DDF.edm" localSheetId="1" hidden="1">#REF!</definedName>
    <definedName name="_bdm.96B32390A0564BFFB123180EF5056A04.edm" localSheetId="12" hidden="1">#REF!</definedName>
    <definedName name="_bdm.96B32390A0564BFFB123180EF5056A04.edm" localSheetId="13" hidden="1">#REF!</definedName>
    <definedName name="_bdm.96B32390A0564BFFB123180EF5056A04.edm" localSheetId="10" hidden="1">#REF!</definedName>
    <definedName name="_bdm.96B32390A0564BFFB123180EF5056A04.edm" localSheetId="1" hidden="1">#REF!</definedName>
    <definedName name="_bdm.976D15B48041484E98DC9D361C109A25.edm" localSheetId="12" hidden="1">#REF!</definedName>
    <definedName name="_bdm.976D15B48041484E98DC9D361C109A25.edm" localSheetId="13" hidden="1">#REF!</definedName>
    <definedName name="_bdm.976D15B48041484E98DC9D361C109A25.edm" localSheetId="10" hidden="1">#REF!</definedName>
    <definedName name="_bdm.976D15B48041484E98DC9D361C109A25.edm" localSheetId="1" hidden="1">#REF!</definedName>
    <definedName name="_bdm.976E14CD93ED4D8D864D5317B3CFFF56.edm" localSheetId="12" hidden="1">#REF!</definedName>
    <definedName name="_bdm.976E14CD93ED4D8D864D5317B3CFFF56.edm" localSheetId="13" hidden="1">#REF!</definedName>
    <definedName name="_bdm.976E14CD93ED4D8D864D5317B3CFFF56.edm" localSheetId="10" hidden="1">#REF!</definedName>
    <definedName name="_bdm.976E14CD93ED4D8D864D5317B3CFFF56.edm" localSheetId="1" hidden="1">#REF!</definedName>
    <definedName name="_bdm.97AFAA34A868401F90D782A37C5D3898.edm" localSheetId="12" hidden="1">#REF!</definedName>
    <definedName name="_bdm.97AFAA34A868401F90D782A37C5D3898.edm" localSheetId="13" hidden="1">#REF!</definedName>
    <definedName name="_bdm.97AFAA34A868401F90D782A37C5D3898.edm" localSheetId="10" hidden="1">#REF!</definedName>
    <definedName name="_bdm.97AFAA34A868401F90D782A37C5D3898.edm" localSheetId="1" hidden="1">#REF!</definedName>
    <definedName name="_bdm.98247AC0BAC84BA0B14B7E1E89E1BD86.edm" localSheetId="12" hidden="1">#REF!</definedName>
    <definedName name="_bdm.98247AC0BAC84BA0B14B7E1E89E1BD86.edm" localSheetId="13" hidden="1">#REF!</definedName>
    <definedName name="_bdm.98247AC0BAC84BA0B14B7E1E89E1BD86.edm" localSheetId="10" hidden="1">#REF!</definedName>
    <definedName name="_bdm.98247AC0BAC84BA0B14B7E1E89E1BD86.edm" localSheetId="1" hidden="1">#REF!</definedName>
    <definedName name="_bdm.986B2FB5634A41A2AC466182CDB281B7.edm" localSheetId="12" hidden="1">#REF!</definedName>
    <definedName name="_bdm.986B2FB5634A41A2AC466182CDB281B7.edm" localSheetId="13" hidden="1">#REF!</definedName>
    <definedName name="_bdm.986B2FB5634A41A2AC466182CDB281B7.edm" localSheetId="10" hidden="1">#REF!</definedName>
    <definedName name="_bdm.986B2FB5634A41A2AC466182CDB281B7.edm" localSheetId="1" hidden="1">#REF!</definedName>
    <definedName name="_bdm.98B83BBB7DD6414BB9E798311DF6D48E.edm" localSheetId="12" hidden="1">#REF!</definedName>
    <definedName name="_bdm.98B83BBB7DD6414BB9E798311DF6D48E.edm" localSheetId="13" hidden="1">#REF!</definedName>
    <definedName name="_bdm.98B83BBB7DD6414BB9E798311DF6D48E.edm" localSheetId="10" hidden="1">#REF!</definedName>
    <definedName name="_bdm.98B83BBB7DD6414BB9E798311DF6D48E.edm" localSheetId="1" hidden="1">#REF!</definedName>
    <definedName name="_bdm.99224D90AE56499C89754D2F793A7A92.edm" localSheetId="12" hidden="1">#REF!</definedName>
    <definedName name="_bdm.99224D90AE56499C89754D2F793A7A92.edm" localSheetId="13" hidden="1">#REF!</definedName>
    <definedName name="_bdm.99224D90AE56499C89754D2F793A7A92.edm" localSheetId="10" hidden="1">#REF!</definedName>
    <definedName name="_bdm.99224D90AE56499C89754D2F793A7A92.edm" localSheetId="1" hidden="1">#REF!</definedName>
    <definedName name="_bdm.99265348AD584C5CBE911BE4E0596D2B.edm" localSheetId="12" hidden="1">#REF!</definedName>
    <definedName name="_bdm.99265348AD584C5CBE911BE4E0596D2B.edm" localSheetId="13" hidden="1">#REF!</definedName>
    <definedName name="_bdm.99265348AD584C5CBE911BE4E0596D2B.edm" localSheetId="10" hidden="1">#REF!</definedName>
    <definedName name="_bdm.99265348AD584C5CBE911BE4E0596D2B.edm" localSheetId="1" hidden="1">#REF!</definedName>
    <definedName name="_bdm.997AC94ED1CF40BDB9AE05C8EE107A06.edm" localSheetId="12" hidden="1">#REF!</definedName>
    <definedName name="_bdm.997AC94ED1CF40BDB9AE05C8EE107A06.edm" localSheetId="13" hidden="1">#REF!</definedName>
    <definedName name="_bdm.997AC94ED1CF40BDB9AE05C8EE107A06.edm" localSheetId="10" hidden="1">#REF!</definedName>
    <definedName name="_bdm.997AC94ED1CF40BDB9AE05C8EE107A06.edm" localSheetId="1" hidden="1">#REF!</definedName>
    <definedName name="_bdm.997C36688FCB4C3CA4E74149F57EA1A1.edm" localSheetId="12" hidden="1">#REF!</definedName>
    <definedName name="_bdm.997C36688FCB4C3CA4E74149F57EA1A1.edm" localSheetId="13" hidden="1">#REF!</definedName>
    <definedName name="_bdm.997C36688FCB4C3CA4E74149F57EA1A1.edm" localSheetId="10" hidden="1">#REF!</definedName>
    <definedName name="_bdm.997C36688FCB4C3CA4E74149F57EA1A1.edm" localSheetId="1" hidden="1">#REF!</definedName>
    <definedName name="_bdm.99C6A0380B6C4E728A6410E208BD4DA4.edm" localSheetId="12" hidden="1">#REF!</definedName>
    <definedName name="_bdm.99C6A0380B6C4E728A6410E208BD4DA4.edm" localSheetId="13" hidden="1">#REF!</definedName>
    <definedName name="_bdm.99C6A0380B6C4E728A6410E208BD4DA4.edm" localSheetId="10" hidden="1">#REF!</definedName>
    <definedName name="_bdm.99C6A0380B6C4E728A6410E208BD4DA4.edm" localSheetId="1" hidden="1">#REF!</definedName>
    <definedName name="_bdm.99D2D9D8B20B4EFABD5ABFBBCC42F4B8.edm" localSheetId="12" hidden="1">#REF!</definedName>
    <definedName name="_bdm.99D2D9D8B20B4EFABD5ABFBBCC42F4B8.edm" localSheetId="13" hidden="1">#REF!</definedName>
    <definedName name="_bdm.99D2D9D8B20B4EFABD5ABFBBCC42F4B8.edm" localSheetId="10" hidden="1">#REF!</definedName>
    <definedName name="_bdm.99D2D9D8B20B4EFABD5ABFBBCC42F4B8.edm" localSheetId="1" hidden="1">#REF!</definedName>
    <definedName name="_bdm.9A5C4B77A7124B6EAF0481241E39699F.edm" localSheetId="12" hidden="1">#REF!</definedName>
    <definedName name="_bdm.9A5C4B77A7124B6EAF0481241E39699F.edm" localSheetId="13" hidden="1">#REF!</definedName>
    <definedName name="_bdm.9A5C4B77A7124B6EAF0481241E39699F.edm" localSheetId="10" hidden="1">#REF!</definedName>
    <definedName name="_bdm.9A5C4B77A7124B6EAF0481241E39699F.edm" localSheetId="1" hidden="1">#REF!</definedName>
    <definedName name="_bdm.9A7E49E2DBD44827B475DDC3340F475E.edm" localSheetId="12" hidden="1">#REF!</definedName>
    <definedName name="_bdm.9A7E49E2DBD44827B475DDC3340F475E.edm" localSheetId="13" hidden="1">#REF!</definedName>
    <definedName name="_bdm.9A7E49E2DBD44827B475DDC3340F475E.edm" localSheetId="10" hidden="1">#REF!</definedName>
    <definedName name="_bdm.9A7E49E2DBD44827B475DDC3340F475E.edm" localSheetId="1" hidden="1">#REF!</definedName>
    <definedName name="_bdm.9AE38EFD6DE547109EA41FBBCB916520.edm" localSheetId="12" hidden="1">#REF!</definedName>
    <definedName name="_bdm.9AE38EFD6DE547109EA41FBBCB916520.edm" localSheetId="13" hidden="1">#REF!</definedName>
    <definedName name="_bdm.9AE38EFD6DE547109EA41FBBCB916520.edm" localSheetId="10" hidden="1">#REF!</definedName>
    <definedName name="_bdm.9AE38EFD6DE547109EA41FBBCB916520.edm" localSheetId="1" hidden="1">#REF!</definedName>
    <definedName name="_bdm.9B6F362D22B949BD9CFEBB6C154BEB51.edm" localSheetId="12" hidden="1">#REF!</definedName>
    <definedName name="_bdm.9B6F362D22B949BD9CFEBB6C154BEB51.edm" localSheetId="13" hidden="1">#REF!</definedName>
    <definedName name="_bdm.9B6F362D22B949BD9CFEBB6C154BEB51.edm" localSheetId="10" hidden="1">#REF!</definedName>
    <definedName name="_bdm.9B6F362D22B949BD9CFEBB6C154BEB51.edm" localSheetId="1" hidden="1">#REF!</definedName>
    <definedName name="_bdm.9C528EEE65A3422B85DAB789DAD65BF0.edm" localSheetId="12" hidden="1">#REF!</definedName>
    <definedName name="_bdm.9C528EEE65A3422B85DAB789DAD65BF0.edm" localSheetId="13" hidden="1">#REF!</definedName>
    <definedName name="_bdm.9C528EEE65A3422B85DAB789DAD65BF0.edm" localSheetId="10" hidden="1">#REF!</definedName>
    <definedName name="_bdm.9C528EEE65A3422B85DAB789DAD65BF0.edm" localSheetId="1" hidden="1">#REF!</definedName>
    <definedName name="_bdm.9C542DB400E7433597A3ACA4A51D8E8E.edm" localSheetId="12" hidden="1">#REF!</definedName>
    <definedName name="_bdm.9C542DB400E7433597A3ACA4A51D8E8E.edm" localSheetId="13" hidden="1">#REF!</definedName>
    <definedName name="_bdm.9C542DB400E7433597A3ACA4A51D8E8E.edm" localSheetId="10" hidden="1">#REF!</definedName>
    <definedName name="_bdm.9C542DB400E7433597A3ACA4A51D8E8E.edm" localSheetId="1" hidden="1">#REF!</definedName>
    <definedName name="_bdm.9CB04493E27848B8AE444079EA4DD9D0.edm" localSheetId="12" hidden="1">#REF!</definedName>
    <definedName name="_bdm.9CB04493E27848B8AE444079EA4DD9D0.edm" localSheetId="13" hidden="1">#REF!</definedName>
    <definedName name="_bdm.9CB04493E27848B8AE444079EA4DD9D0.edm" localSheetId="10" hidden="1">#REF!</definedName>
    <definedName name="_bdm.9CB04493E27848B8AE444079EA4DD9D0.edm" localSheetId="1" hidden="1">#REF!</definedName>
    <definedName name="_bdm.9D024A978227416A9C680214D56D91E2.edm" localSheetId="12" hidden="1">#REF!</definedName>
    <definedName name="_bdm.9D024A978227416A9C680214D56D91E2.edm" localSheetId="13" hidden="1">#REF!</definedName>
    <definedName name="_bdm.9D024A978227416A9C680214D56D91E2.edm" localSheetId="10" hidden="1">#REF!</definedName>
    <definedName name="_bdm.9D024A978227416A9C680214D56D91E2.edm" localSheetId="1" hidden="1">#REF!</definedName>
    <definedName name="_bdm.9DAB6DC6FE5B491DA3AE0B838DA2610F.edm" localSheetId="12" hidden="1">#REF!</definedName>
    <definedName name="_bdm.9DAB6DC6FE5B491DA3AE0B838DA2610F.edm" localSheetId="13" hidden="1">#REF!</definedName>
    <definedName name="_bdm.9DAB6DC6FE5B491DA3AE0B838DA2610F.edm" localSheetId="10" hidden="1">#REF!</definedName>
    <definedName name="_bdm.9DAB6DC6FE5B491DA3AE0B838DA2610F.edm" localSheetId="1" hidden="1">#REF!</definedName>
    <definedName name="_bdm.9E32919D663E43E38F9D0ABA1F7C3AF8.edm" localSheetId="12" hidden="1">#REF!</definedName>
    <definedName name="_bdm.9E32919D663E43E38F9D0ABA1F7C3AF8.edm" localSheetId="13" hidden="1">#REF!</definedName>
    <definedName name="_bdm.9E32919D663E43E38F9D0ABA1F7C3AF8.edm" localSheetId="10" hidden="1">#REF!</definedName>
    <definedName name="_bdm.9E32919D663E43E38F9D0ABA1F7C3AF8.edm" localSheetId="1" hidden="1">#REF!</definedName>
    <definedName name="_bdm.9E99543F52AF4BAD8B8CC8B258711B5C.edm" localSheetId="12" hidden="1">#REF!</definedName>
    <definedName name="_bdm.9E99543F52AF4BAD8B8CC8B258711B5C.edm" localSheetId="13" hidden="1">#REF!</definedName>
    <definedName name="_bdm.9E99543F52AF4BAD8B8CC8B258711B5C.edm" localSheetId="10" hidden="1">#REF!</definedName>
    <definedName name="_bdm.9E99543F52AF4BAD8B8CC8B258711B5C.edm" localSheetId="1" hidden="1">#REF!</definedName>
    <definedName name="_bdm.9EBB4E1DC17A4A16B12173AED3FA5F5C.edm" localSheetId="12" hidden="1">#REF!</definedName>
    <definedName name="_bdm.9EBB4E1DC17A4A16B12173AED3FA5F5C.edm" localSheetId="13" hidden="1">#REF!</definedName>
    <definedName name="_bdm.9EBB4E1DC17A4A16B12173AED3FA5F5C.edm" localSheetId="10" hidden="1">#REF!</definedName>
    <definedName name="_bdm.9EBB4E1DC17A4A16B12173AED3FA5F5C.edm" localSheetId="1" hidden="1">#REF!</definedName>
    <definedName name="_bdm.9ED37538D80342EB82EC44C67A3D2DAB.edm" localSheetId="12" hidden="1">#REF!</definedName>
    <definedName name="_bdm.9ED37538D80342EB82EC44C67A3D2DAB.edm" localSheetId="13" hidden="1">#REF!</definedName>
    <definedName name="_bdm.9ED37538D80342EB82EC44C67A3D2DAB.edm" localSheetId="10" hidden="1">#REF!</definedName>
    <definedName name="_bdm.9ED37538D80342EB82EC44C67A3D2DAB.edm" localSheetId="1" hidden="1">#REF!</definedName>
    <definedName name="_bdm.9F020D0509C84583A62A514DC06A0F2A.edm" localSheetId="12" hidden="1">#REF!</definedName>
    <definedName name="_bdm.9F020D0509C84583A62A514DC06A0F2A.edm" localSheetId="13" hidden="1">#REF!</definedName>
    <definedName name="_bdm.9F020D0509C84583A62A514DC06A0F2A.edm" localSheetId="10" hidden="1">#REF!</definedName>
    <definedName name="_bdm.9F020D0509C84583A62A514DC06A0F2A.edm" localSheetId="1" hidden="1">#REF!</definedName>
    <definedName name="_bdm.9F2F040F0F6347E4A7A56F273E10CBBB.edm" localSheetId="12" hidden="1">#REF!</definedName>
    <definedName name="_bdm.9F2F040F0F6347E4A7A56F273E10CBBB.edm" localSheetId="13" hidden="1">#REF!</definedName>
    <definedName name="_bdm.9F2F040F0F6347E4A7A56F273E10CBBB.edm" localSheetId="10" hidden="1">#REF!</definedName>
    <definedName name="_bdm.9F2F040F0F6347E4A7A56F273E10CBBB.edm" localSheetId="1" hidden="1">#REF!</definedName>
    <definedName name="_bdm.9F45547CCB7B480581CF3D19A3D48EB7.edm" localSheetId="12" hidden="1">#REF!</definedName>
    <definedName name="_bdm.9F45547CCB7B480581CF3D19A3D48EB7.edm" localSheetId="13" hidden="1">#REF!</definedName>
    <definedName name="_bdm.9F45547CCB7B480581CF3D19A3D48EB7.edm" localSheetId="10" hidden="1">#REF!</definedName>
    <definedName name="_bdm.9F45547CCB7B480581CF3D19A3D48EB7.edm" localSheetId="1" hidden="1">#REF!</definedName>
    <definedName name="_bdm.9F8E50B415FB44D486194B31B051ABC3.edm" localSheetId="12" hidden="1">#REF!</definedName>
    <definedName name="_bdm.9F8E50B415FB44D486194B31B051ABC3.edm" localSheetId="13" hidden="1">#REF!</definedName>
    <definedName name="_bdm.9F8E50B415FB44D486194B31B051ABC3.edm" localSheetId="10" hidden="1">#REF!</definedName>
    <definedName name="_bdm.9F8E50B415FB44D486194B31B051ABC3.edm" localSheetId="1" hidden="1">#REF!</definedName>
    <definedName name="_bdm.9FE0B167F58D49808122AC00878093CA.edm" localSheetId="12" hidden="1">#REF!</definedName>
    <definedName name="_bdm.9FE0B167F58D49808122AC00878093CA.edm" localSheetId="13" hidden="1">#REF!</definedName>
    <definedName name="_bdm.9FE0B167F58D49808122AC00878093CA.edm" localSheetId="10" hidden="1">#REF!</definedName>
    <definedName name="_bdm.9FE0B167F58D49808122AC00878093CA.edm" localSheetId="1" hidden="1">#REF!</definedName>
    <definedName name="_bdm.9FE7B1449A7A4D0D9133821AE963EEA8.edm" localSheetId="12" hidden="1">#REF!</definedName>
    <definedName name="_bdm.9FE7B1449A7A4D0D9133821AE963EEA8.edm" localSheetId="13" hidden="1">#REF!</definedName>
    <definedName name="_bdm.9FE7B1449A7A4D0D9133821AE963EEA8.edm" localSheetId="10" hidden="1">#REF!</definedName>
    <definedName name="_bdm.9FE7B1449A7A4D0D9133821AE963EEA8.edm" localSheetId="1" hidden="1">#REF!</definedName>
    <definedName name="_bdm.9FF8FF66613845FD89ACA04D8389440B.edm" localSheetId="12" hidden="1">#REF!</definedName>
    <definedName name="_bdm.9FF8FF66613845FD89ACA04D8389440B.edm" localSheetId="13" hidden="1">#REF!</definedName>
    <definedName name="_bdm.9FF8FF66613845FD89ACA04D8389440B.edm" localSheetId="10" hidden="1">#REF!</definedName>
    <definedName name="_bdm.9FF8FF66613845FD89ACA04D8389440B.edm" localSheetId="1" hidden="1">#REF!</definedName>
    <definedName name="_bdm.A0F7C9E97CCA4948BC9B42F40365DDCD.edm" localSheetId="12" hidden="1">#REF!</definedName>
    <definedName name="_bdm.A0F7C9E97CCA4948BC9B42F40365DDCD.edm" localSheetId="13" hidden="1">#REF!</definedName>
    <definedName name="_bdm.A0F7C9E97CCA4948BC9B42F40365DDCD.edm" localSheetId="10" hidden="1">#REF!</definedName>
    <definedName name="_bdm.A0F7C9E97CCA4948BC9B42F40365DDCD.edm" localSheetId="1" hidden="1">#REF!</definedName>
    <definedName name="_bdm.A0FD2248C58B4165A094177134AFE30C.edm" localSheetId="12" hidden="1">#REF!</definedName>
    <definedName name="_bdm.A0FD2248C58B4165A094177134AFE30C.edm" localSheetId="13" hidden="1">#REF!</definedName>
    <definedName name="_bdm.A0FD2248C58B4165A094177134AFE30C.edm" localSheetId="10" hidden="1">#REF!</definedName>
    <definedName name="_bdm.A0FD2248C58B4165A094177134AFE30C.edm" localSheetId="1" hidden="1">#REF!</definedName>
    <definedName name="_bdm.A10B641999E64532B618D84918CA5D80.edm" localSheetId="12" hidden="1">#REF!</definedName>
    <definedName name="_bdm.A10B641999E64532B618D84918CA5D80.edm" localSheetId="13" hidden="1">#REF!</definedName>
    <definedName name="_bdm.A10B641999E64532B618D84918CA5D80.edm" localSheetId="10" hidden="1">#REF!</definedName>
    <definedName name="_bdm.A10B641999E64532B618D84918CA5D80.edm" localSheetId="1" hidden="1">#REF!</definedName>
    <definedName name="_bdm.A116F251EB854D13A1F5A624AD123BC0.edm" localSheetId="12" hidden="1">#REF!</definedName>
    <definedName name="_bdm.A116F251EB854D13A1F5A624AD123BC0.edm" localSheetId="13" hidden="1">#REF!</definedName>
    <definedName name="_bdm.A116F251EB854D13A1F5A624AD123BC0.edm" localSheetId="10" hidden="1">#REF!</definedName>
    <definedName name="_bdm.A116F251EB854D13A1F5A624AD123BC0.edm" localSheetId="1" hidden="1">#REF!</definedName>
    <definedName name="_bdm.A124F6AE322C448E91CCEB1C97628BB0.edm" localSheetId="12" hidden="1">#REF!</definedName>
    <definedName name="_bdm.A124F6AE322C448E91CCEB1C97628BB0.edm" localSheetId="13" hidden="1">#REF!</definedName>
    <definedName name="_bdm.A124F6AE322C448E91CCEB1C97628BB0.edm" localSheetId="10" hidden="1">#REF!</definedName>
    <definedName name="_bdm.A124F6AE322C448E91CCEB1C97628BB0.edm" localSheetId="1" hidden="1">#REF!</definedName>
    <definedName name="_bdm.A16D8AAE8A6047DFAE10B6B27EC221AE.edm" localSheetId="12" hidden="1">#REF!</definedName>
    <definedName name="_bdm.A16D8AAE8A6047DFAE10B6B27EC221AE.edm" localSheetId="13" hidden="1">#REF!</definedName>
    <definedName name="_bdm.A16D8AAE8A6047DFAE10B6B27EC221AE.edm" localSheetId="10" hidden="1">#REF!</definedName>
    <definedName name="_bdm.A16D8AAE8A6047DFAE10B6B27EC221AE.edm" localSheetId="1" hidden="1">#REF!</definedName>
    <definedName name="_bdm.A1749ACC976445F39EDA86CDB0936695.edm" localSheetId="12" hidden="1">#REF!</definedName>
    <definedName name="_bdm.A1749ACC976445F39EDA86CDB0936695.edm" localSheetId="13" hidden="1">#REF!</definedName>
    <definedName name="_bdm.A1749ACC976445F39EDA86CDB0936695.edm" localSheetId="10" hidden="1">#REF!</definedName>
    <definedName name="_bdm.A1749ACC976445F39EDA86CDB0936695.edm" localSheetId="1" hidden="1">#REF!</definedName>
    <definedName name="_bdm.A1E239FB348A4CAEAC77DA7CC32145C9.edm" localSheetId="12" hidden="1">#REF!</definedName>
    <definedName name="_bdm.A1E239FB348A4CAEAC77DA7CC32145C9.edm" localSheetId="13" hidden="1">#REF!</definedName>
    <definedName name="_bdm.A1E239FB348A4CAEAC77DA7CC32145C9.edm" localSheetId="10" hidden="1">#REF!</definedName>
    <definedName name="_bdm.A1E239FB348A4CAEAC77DA7CC32145C9.edm" localSheetId="1" hidden="1">#REF!</definedName>
    <definedName name="_bdm.A20AE2855A134686900EA01658E28450.edm" localSheetId="12" hidden="1">#REF!</definedName>
    <definedName name="_bdm.A20AE2855A134686900EA01658E28450.edm" localSheetId="13" hidden="1">#REF!</definedName>
    <definedName name="_bdm.A20AE2855A134686900EA01658E28450.edm" localSheetId="10" hidden="1">#REF!</definedName>
    <definedName name="_bdm.A20AE2855A134686900EA01658E28450.edm" localSheetId="1" hidden="1">#REF!</definedName>
    <definedName name="_bdm.A213413597CD4FD5919B83507C7BD167.edm" localSheetId="12" hidden="1">#REF!</definedName>
    <definedName name="_bdm.A213413597CD4FD5919B83507C7BD167.edm" localSheetId="13" hidden="1">#REF!</definedName>
    <definedName name="_bdm.A213413597CD4FD5919B83507C7BD167.edm" localSheetId="10" hidden="1">#REF!</definedName>
    <definedName name="_bdm.A213413597CD4FD5919B83507C7BD167.edm" localSheetId="1" hidden="1">#REF!</definedName>
    <definedName name="_bdm.A21E29F704EC4504B8FD0171895651ED.edm" localSheetId="12" hidden="1">#REF!</definedName>
    <definedName name="_bdm.A21E29F704EC4504B8FD0171895651ED.edm" localSheetId="13" hidden="1">#REF!</definedName>
    <definedName name="_bdm.A21E29F704EC4504B8FD0171895651ED.edm" localSheetId="10" hidden="1">#REF!</definedName>
    <definedName name="_bdm.A21E29F704EC4504B8FD0171895651ED.edm" localSheetId="1" hidden="1">#REF!</definedName>
    <definedName name="_bdm.A2B53AC1223B41139B6457BC1AD12511.edm" localSheetId="12" hidden="1">#REF!</definedName>
    <definedName name="_bdm.A2B53AC1223B41139B6457BC1AD12511.edm" localSheetId="13" hidden="1">#REF!</definedName>
    <definedName name="_bdm.A2B53AC1223B41139B6457BC1AD12511.edm" localSheetId="10" hidden="1">#REF!</definedName>
    <definedName name="_bdm.A2B53AC1223B41139B6457BC1AD12511.edm" localSheetId="1" hidden="1">#REF!</definedName>
    <definedName name="_bdm.A2D424B3EECA4665A3FDE99D49C5D563.edm" localSheetId="12" hidden="1">#REF!</definedName>
    <definedName name="_bdm.A2D424B3EECA4665A3FDE99D49C5D563.edm" localSheetId="13" hidden="1">#REF!</definedName>
    <definedName name="_bdm.A2D424B3EECA4665A3FDE99D49C5D563.edm" localSheetId="10" hidden="1">#REF!</definedName>
    <definedName name="_bdm.A2D424B3EECA4665A3FDE99D49C5D563.edm" localSheetId="1" hidden="1">#REF!</definedName>
    <definedName name="_bdm.A2EC0D0C3C1E41509AE12969EEABE42A.edm" localSheetId="12" hidden="1">#REF!</definedName>
    <definedName name="_bdm.A2EC0D0C3C1E41509AE12969EEABE42A.edm" localSheetId="13" hidden="1">#REF!</definedName>
    <definedName name="_bdm.A2EC0D0C3C1E41509AE12969EEABE42A.edm" localSheetId="10" hidden="1">#REF!</definedName>
    <definedName name="_bdm.A2EC0D0C3C1E41509AE12969EEABE42A.edm" localSheetId="1" hidden="1">#REF!</definedName>
    <definedName name="_bdm.A3A7CA4E2E1A4E42A60D19F5DC057583.edm" localSheetId="12" hidden="1">#REF!</definedName>
    <definedName name="_bdm.A3A7CA4E2E1A4E42A60D19F5DC057583.edm" localSheetId="13" hidden="1">#REF!</definedName>
    <definedName name="_bdm.A3A7CA4E2E1A4E42A60D19F5DC057583.edm" localSheetId="10" hidden="1">#REF!</definedName>
    <definedName name="_bdm.A3A7CA4E2E1A4E42A60D19F5DC057583.edm" localSheetId="1" hidden="1">#REF!</definedName>
    <definedName name="_bdm.A4103712FC5D4FDDABD70AB91E560902.edm" localSheetId="12" hidden="1">#REF!</definedName>
    <definedName name="_bdm.A4103712FC5D4FDDABD70AB91E560902.edm" localSheetId="13" hidden="1">#REF!</definedName>
    <definedName name="_bdm.A4103712FC5D4FDDABD70AB91E560902.edm" localSheetId="10" hidden="1">#REF!</definedName>
    <definedName name="_bdm.A4103712FC5D4FDDABD70AB91E560902.edm" localSheetId="1" hidden="1">#REF!</definedName>
    <definedName name="_bdm.A4514A5138B9444DB8A0A3B75840AC22.edm" localSheetId="12" hidden="1">#REF!</definedName>
    <definedName name="_bdm.A4514A5138B9444DB8A0A3B75840AC22.edm" localSheetId="13" hidden="1">#REF!</definedName>
    <definedName name="_bdm.A4514A5138B9444DB8A0A3B75840AC22.edm" localSheetId="10" hidden="1">#REF!</definedName>
    <definedName name="_bdm.A4514A5138B9444DB8A0A3B75840AC22.edm" localSheetId="1" hidden="1">#REF!</definedName>
    <definedName name="_bdm.A483F767E80A42D3A375C3028C938E1F.edm" localSheetId="12" hidden="1">#REF!</definedName>
    <definedName name="_bdm.A483F767E80A42D3A375C3028C938E1F.edm" localSheetId="13" hidden="1">#REF!</definedName>
    <definedName name="_bdm.A483F767E80A42D3A375C3028C938E1F.edm" localSheetId="10" hidden="1">#REF!</definedName>
    <definedName name="_bdm.A483F767E80A42D3A375C3028C938E1F.edm" localSheetId="1" hidden="1">#REF!</definedName>
    <definedName name="_bdm.A48676588ABB433C93271CD55A04E7B7.edm" localSheetId="12" hidden="1">#REF!</definedName>
    <definedName name="_bdm.A48676588ABB433C93271CD55A04E7B7.edm" localSheetId="13" hidden="1">#REF!</definedName>
    <definedName name="_bdm.A48676588ABB433C93271CD55A04E7B7.edm" localSheetId="10" hidden="1">#REF!</definedName>
    <definedName name="_bdm.A48676588ABB433C93271CD55A04E7B7.edm" localSheetId="1" hidden="1">#REF!</definedName>
    <definedName name="_bdm.A4D5172139504E6CBEE6D8D026C21FC7.edm" localSheetId="12" hidden="1">#REF!</definedName>
    <definedName name="_bdm.A4D5172139504E6CBEE6D8D026C21FC7.edm" localSheetId="13" hidden="1">#REF!</definedName>
    <definedName name="_bdm.A4D5172139504E6CBEE6D8D026C21FC7.edm" localSheetId="10" hidden="1">#REF!</definedName>
    <definedName name="_bdm.A4D5172139504E6CBEE6D8D026C21FC7.edm" localSheetId="1" hidden="1">#REF!</definedName>
    <definedName name="_bdm.A5B44363656D404CAE8D67C05CA1C830.edm" localSheetId="12" hidden="1">#REF!</definedName>
    <definedName name="_bdm.A5B44363656D404CAE8D67C05CA1C830.edm" localSheetId="13" hidden="1">#REF!</definedName>
    <definedName name="_bdm.A5B44363656D404CAE8D67C05CA1C830.edm" localSheetId="10" hidden="1">#REF!</definedName>
    <definedName name="_bdm.A5B44363656D404CAE8D67C05CA1C830.edm" localSheetId="1" hidden="1">#REF!</definedName>
    <definedName name="_bdm.A5BCACEDC9B743D0B4DC2E173E35B3D9.edm" localSheetId="12" hidden="1">#REF!</definedName>
    <definedName name="_bdm.A5BCACEDC9B743D0B4DC2E173E35B3D9.edm" localSheetId="13" hidden="1">#REF!</definedName>
    <definedName name="_bdm.A5BCACEDC9B743D0B4DC2E173E35B3D9.edm" localSheetId="10" hidden="1">#REF!</definedName>
    <definedName name="_bdm.A5BCACEDC9B743D0B4DC2E173E35B3D9.edm" localSheetId="1" hidden="1">#REF!</definedName>
    <definedName name="_bdm.A603A24F15774EFC9477F14F59916E39.edm" localSheetId="12" hidden="1">#REF!</definedName>
    <definedName name="_bdm.A603A24F15774EFC9477F14F59916E39.edm" localSheetId="13" hidden="1">#REF!</definedName>
    <definedName name="_bdm.A603A24F15774EFC9477F14F59916E39.edm" localSheetId="10" hidden="1">#REF!</definedName>
    <definedName name="_bdm.A603A24F15774EFC9477F14F59916E39.edm" localSheetId="1" hidden="1">#REF!</definedName>
    <definedName name="_bdm.A61B68DDF65241EEB5AF0EA0181015FC.edm" localSheetId="12" hidden="1">#REF!</definedName>
    <definedName name="_bdm.A61B68DDF65241EEB5AF0EA0181015FC.edm" localSheetId="13" hidden="1">#REF!</definedName>
    <definedName name="_bdm.A61B68DDF65241EEB5AF0EA0181015FC.edm" localSheetId="10" hidden="1">#REF!</definedName>
    <definedName name="_bdm.A61B68DDF65241EEB5AF0EA0181015FC.edm" localSheetId="1" hidden="1">#REF!</definedName>
    <definedName name="_bdm.A6301333D2494479B592749FB510A534.edm" localSheetId="12" hidden="1">#REF!</definedName>
    <definedName name="_bdm.A6301333D2494479B592749FB510A534.edm" localSheetId="13" hidden="1">#REF!</definedName>
    <definedName name="_bdm.A6301333D2494479B592749FB510A534.edm" localSheetId="10" hidden="1">#REF!</definedName>
    <definedName name="_bdm.A6301333D2494479B592749FB510A534.edm" localSheetId="1" hidden="1">#REF!</definedName>
    <definedName name="_bdm.A6D6383A0A0F497E87B9B93DC398D2C2.edm" localSheetId="12" hidden="1">#REF!</definedName>
    <definedName name="_bdm.A6D6383A0A0F497E87B9B93DC398D2C2.edm" localSheetId="13" hidden="1">#REF!</definedName>
    <definedName name="_bdm.A6D6383A0A0F497E87B9B93DC398D2C2.edm" localSheetId="10" hidden="1">#REF!</definedName>
    <definedName name="_bdm.A6D6383A0A0F497E87B9B93DC398D2C2.edm" localSheetId="1" hidden="1">#REF!</definedName>
    <definedName name="_bdm.A6E5B22985E44C119C08E0B0867C1FA5.edm" localSheetId="12" hidden="1">#REF!</definedName>
    <definedName name="_bdm.A6E5B22985E44C119C08E0B0867C1FA5.edm" localSheetId="13" hidden="1">#REF!</definedName>
    <definedName name="_bdm.A6E5B22985E44C119C08E0B0867C1FA5.edm" localSheetId="10" hidden="1">#REF!</definedName>
    <definedName name="_bdm.A6E5B22985E44C119C08E0B0867C1FA5.edm" localSheetId="1" hidden="1">#REF!</definedName>
    <definedName name="_bdm.A7E02FDEAC3044768C17D63AE5F6EE3D.edm" localSheetId="12" hidden="1">#REF!</definedName>
    <definedName name="_bdm.A7E02FDEAC3044768C17D63AE5F6EE3D.edm" localSheetId="13" hidden="1">#REF!</definedName>
    <definedName name="_bdm.A7E02FDEAC3044768C17D63AE5F6EE3D.edm" localSheetId="10" hidden="1">#REF!</definedName>
    <definedName name="_bdm.A7E02FDEAC3044768C17D63AE5F6EE3D.edm" localSheetId="1" hidden="1">#REF!</definedName>
    <definedName name="_bdm.A8724F8A71424A16942478F54D41FB5B.edm" localSheetId="12" hidden="1">#REF!</definedName>
    <definedName name="_bdm.A8724F8A71424A16942478F54D41FB5B.edm" localSheetId="13" hidden="1">#REF!</definedName>
    <definedName name="_bdm.A8724F8A71424A16942478F54D41FB5B.edm" localSheetId="10" hidden="1">#REF!</definedName>
    <definedName name="_bdm.A8724F8A71424A16942478F54D41FB5B.edm" localSheetId="1" hidden="1">#REF!</definedName>
    <definedName name="_bdm.A89BBE428B7944B58E5BCE2357BC492F.edm" localSheetId="12" hidden="1">#REF!</definedName>
    <definedName name="_bdm.A89BBE428B7944B58E5BCE2357BC492F.edm" localSheetId="13" hidden="1">#REF!</definedName>
    <definedName name="_bdm.A89BBE428B7944B58E5BCE2357BC492F.edm" localSheetId="10" hidden="1">#REF!</definedName>
    <definedName name="_bdm.A89BBE428B7944B58E5BCE2357BC492F.edm" localSheetId="1" hidden="1">#REF!</definedName>
    <definedName name="_bdm.A9158A15B32244D5AAABDD7DE69D812D.edm" localSheetId="12" hidden="1">#REF!</definedName>
    <definedName name="_bdm.A9158A15B32244D5AAABDD7DE69D812D.edm" localSheetId="13" hidden="1">#REF!</definedName>
    <definedName name="_bdm.A9158A15B32244D5AAABDD7DE69D812D.edm" localSheetId="10" hidden="1">#REF!</definedName>
    <definedName name="_bdm.A9158A15B32244D5AAABDD7DE69D812D.edm" localSheetId="1" hidden="1">#REF!</definedName>
    <definedName name="_bdm.A937A3DE410A4103A724F125063033EB.edm" localSheetId="12" hidden="1">#REF!</definedName>
    <definedName name="_bdm.A937A3DE410A4103A724F125063033EB.edm" localSheetId="13" hidden="1">#REF!</definedName>
    <definedName name="_bdm.A937A3DE410A4103A724F125063033EB.edm" localSheetId="10" hidden="1">#REF!</definedName>
    <definedName name="_bdm.A937A3DE410A4103A724F125063033EB.edm" localSheetId="1" hidden="1">#REF!</definedName>
    <definedName name="_bdm.A9726422FFE441A1894B40D9E4E384D4.edm" localSheetId="12" hidden="1">#REF!</definedName>
    <definedName name="_bdm.A9726422FFE441A1894B40D9E4E384D4.edm" localSheetId="13" hidden="1">#REF!</definedName>
    <definedName name="_bdm.A9726422FFE441A1894B40D9E4E384D4.edm" localSheetId="10" hidden="1">#REF!</definedName>
    <definedName name="_bdm.A9726422FFE441A1894B40D9E4E384D4.edm" localSheetId="1" hidden="1">#REF!</definedName>
    <definedName name="_bdm.A987F19EDC7D4A6E8EA496B4064409AD.edm" localSheetId="12" hidden="1">#REF!</definedName>
    <definedName name="_bdm.A987F19EDC7D4A6E8EA496B4064409AD.edm" localSheetId="13" hidden="1">#REF!</definedName>
    <definedName name="_bdm.A987F19EDC7D4A6E8EA496B4064409AD.edm" localSheetId="10" hidden="1">#REF!</definedName>
    <definedName name="_bdm.A987F19EDC7D4A6E8EA496B4064409AD.edm" localSheetId="1" hidden="1">#REF!</definedName>
    <definedName name="_bdm.A9A317665533404BACE6A5F3C6B8AC0F.edm" localSheetId="12" hidden="1">#REF!</definedName>
    <definedName name="_bdm.A9A317665533404BACE6A5F3C6B8AC0F.edm" localSheetId="13" hidden="1">#REF!</definedName>
    <definedName name="_bdm.A9A317665533404BACE6A5F3C6B8AC0F.edm" localSheetId="10" hidden="1">#REF!</definedName>
    <definedName name="_bdm.A9A317665533404BACE6A5F3C6B8AC0F.edm" localSheetId="1" hidden="1">#REF!</definedName>
    <definedName name="_bdm.A9CFF2DC4C01467FA4FA0F6A897BE44D.edm" localSheetId="12" hidden="1">#REF!</definedName>
    <definedName name="_bdm.A9CFF2DC4C01467FA4FA0F6A897BE44D.edm" localSheetId="13" hidden="1">#REF!</definedName>
    <definedName name="_bdm.A9CFF2DC4C01467FA4FA0F6A897BE44D.edm" localSheetId="10" hidden="1">#REF!</definedName>
    <definedName name="_bdm.A9CFF2DC4C01467FA4FA0F6A897BE44D.edm" localSheetId="1" hidden="1">#REF!</definedName>
    <definedName name="_bdm.AA034D585AAC41EDA092790965A4FD22.edm" localSheetId="12" hidden="1">#REF!</definedName>
    <definedName name="_bdm.AA034D585AAC41EDA092790965A4FD22.edm" localSheetId="13" hidden="1">#REF!</definedName>
    <definedName name="_bdm.AA034D585AAC41EDA092790965A4FD22.edm" localSheetId="10" hidden="1">#REF!</definedName>
    <definedName name="_bdm.AA034D585AAC41EDA092790965A4FD22.edm" localSheetId="1" hidden="1">#REF!</definedName>
    <definedName name="_bdm.AA90812B5CDD4D8CBDC7548F84650EA6.edm" localSheetId="12" hidden="1">#REF!</definedName>
    <definedName name="_bdm.AA90812B5CDD4D8CBDC7548F84650EA6.edm" localSheetId="13" hidden="1">#REF!</definedName>
    <definedName name="_bdm.AA90812B5CDD4D8CBDC7548F84650EA6.edm" localSheetId="10" hidden="1">#REF!</definedName>
    <definedName name="_bdm.AA90812B5CDD4D8CBDC7548F84650EA6.edm" localSheetId="1" hidden="1">#REF!</definedName>
    <definedName name="_bdm.AA909AF54386435D80C3E570CBC64E53.edm" localSheetId="12" hidden="1">#REF!</definedName>
    <definedName name="_bdm.AA909AF54386435D80C3E570CBC64E53.edm" localSheetId="13" hidden="1">#REF!</definedName>
    <definedName name="_bdm.AA909AF54386435D80C3E570CBC64E53.edm" localSheetId="10" hidden="1">#REF!</definedName>
    <definedName name="_bdm.AA909AF54386435D80C3E570CBC64E53.edm" localSheetId="1" hidden="1">#REF!</definedName>
    <definedName name="_bdm.AAD47B40161E4ABFBEB4DFF48884D751.edm" localSheetId="12" hidden="1">#REF!</definedName>
    <definedName name="_bdm.AAD47B40161E4ABFBEB4DFF48884D751.edm" localSheetId="13" hidden="1">#REF!</definedName>
    <definedName name="_bdm.AAD47B40161E4ABFBEB4DFF48884D751.edm" localSheetId="10" hidden="1">#REF!</definedName>
    <definedName name="_bdm.AAD47B40161E4ABFBEB4DFF48884D751.edm" localSheetId="1" hidden="1">#REF!</definedName>
    <definedName name="_bdm.AB124479125E4B5BB3AE818D6BF80106.edm" localSheetId="12" hidden="1">#REF!</definedName>
    <definedName name="_bdm.AB124479125E4B5BB3AE818D6BF80106.edm" localSheetId="13" hidden="1">#REF!</definedName>
    <definedName name="_bdm.AB124479125E4B5BB3AE818D6BF80106.edm" localSheetId="10" hidden="1">#REF!</definedName>
    <definedName name="_bdm.AB124479125E4B5BB3AE818D6BF80106.edm" localSheetId="1" hidden="1">#REF!</definedName>
    <definedName name="_bdm.AB1EC638E3B14DFFA3CD3F6CB26485CF.edm" localSheetId="12" hidden="1">#REF!</definedName>
    <definedName name="_bdm.AB1EC638E3B14DFFA3CD3F6CB26485CF.edm" localSheetId="13" hidden="1">#REF!</definedName>
    <definedName name="_bdm.AB1EC638E3B14DFFA3CD3F6CB26485CF.edm" localSheetId="10" hidden="1">#REF!</definedName>
    <definedName name="_bdm.AB1EC638E3B14DFFA3CD3F6CB26485CF.edm" localSheetId="1" hidden="1">#REF!</definedName>
    <definedName name="_bdm.AB4D99FE231C4963863C2074F58F793F.edm" localSheetId="12" hidden="1">#REF!</definedName>
    <definedName name="_bdm.AB4D99FE231C4963863C2074F58F793F.edm" localSheetId="13" hidden="1">#REF!</definedName>
    <definedName name="_bdm.AB4D99FE231C4963863C2074F58F793F.edm" localSheetId="10" hidden="1">#REF!</definedName>
    <definedName name="_bdm.AB4D99FE231C4963863C2074F58F793F.edm" localSheetId="1" hidden="1">#REF!</definedName>
    <definedName name="_bdm.AB97D9C800C042A29EBA084C68F10DF2.edm" localSheetId="12" hidden="1">#REF!</definedName>
    <definedName name="_bdm.AB97D9C800C042A29EBA084C68F10DF2.edm" localSheetId="13" hidden="1">#REF!</definedName>
    <definedName name="_bdm.AB97D9C800C042A29EBA084C68F10DF2.edm" localSheetId="10" hidden="1">#REF!</definedName>
    <definedName name="_bdm.AB97D9C800C042A29EBA084C68F10DF2.edm" localSheetId="1" hidden="1">#REF!</definedName>
    <definedName name="_bdm.AB999930FE10427FB35752F0E0F71C19.edm" localSheetId="12" hidden="1">#REF!</definedName>
    <definedName name="_bdm.AB999930FE10427FB35752F0E0F71C19.edm" localSheetId="13" hidden="1">#REF!</definedName>
    <definedName name="_bdm.AB999930FE10427FB35752F0E0F71C19.edm" localSheetId="10" hidden="1">#REF!</definedName>
    <definedName name="_bdm.AB999930FE10427FB35752F0E0F71C19.edm" localSheetId="1" hidden="1">#REF!</definedName>
    <definedName name="_bdm.ABB1684B471649BC888AF90005257221.edm" localSheetId="12" hidden="1">#REF!</definedName>
    <definedName name="_bdm.ABB1684B471649BC888AF90005257221.edm" localSheetId="13" hidden="1">#REF!</definedName>
    <definedName name="_bdm.ABB1684B471649BC888AF90005257221.edm" localSheetId="10" hidden="1">#REF!</definedName>
    <definedName name="_bdm.ABB1684B471649BC888AF90005257221.edm" localSheetId="1" hidden="1">#REF!</definedName>
    <definedName name="_bdm.ABBB79F002454B72807A99A7A7B9FE82.edm" localSheetId="12" hidden="1">#REF!</definedName>
    <definedName name="_bdm.ABBB79F002454B72807A99A7A7B9FE82.edm" localSheetId="13" hidden="1">#REF!</definedName>
    <definedName name="_bdm.ABBB79F002454B72807A99A7A7B9FE82.edm" localSheetId="10" hidden="1">#REF!</definedName>
    <definedName name="_bdm.ABBB79F002454B72807A99A7A7B9FE82.edm" localSheetId="1" hidden="1">#REF!</definedName>
    <definedName name="_bdm.ABE75F4CC1F448C7AD25A7483492F01D.edm" localSheetId="12" hidden="1">#REF!</definedName>
    <definedName name="_bdm.ABE75F4CC1F448C7AD25A7483492F01D.edm" localSheetId="13" hidden="1">#REF!</definedName>
    <definedName name="_bdm.ABE75F4CC1F448C7AD25A7483492F01D.edm" localSheetId="10" hidden="1">#REF!</definedName>
    <definedName name="_bdm.ABE75F4CC1F448C7AD25A7483492F01D.edm" localSheetId="1" hidden="1">#REF!</definedName>
    <definedName name="_bdm.AC5404B059A54D43AC67D403DAE2435E.edm" localSheetId="12" hidden="1">#REF!</definedName>
    <definedName name="_bdm.AC5404B059A54D43AC67D403DAE2435E.edm" localSheetId="13" hidden="1">#REF!</definedName>
    <definedName name="_bdm.AC5404B059A54D43AC67D403DAE2435E.edm" localSheetId="10" hidden="1">#REF!</definedName>
    <definedName name="_bdm.AC5404B059A54D43AC67D403DAE2435E.edm" localSheetId="1" hidden="1">#REF!</definedName>
    <definedName name="_bdm.ADEDFC46864E43C984887877804EA3BF.edm" localSheetId="12" hidden="1">#REF!</definedName>
    <definedName name="_bdm.ADEDFC46864E43C984887877804EA3BF.edm" localSheetId="13" hidden="1">#REF!</definedName>
    <definedName name="_bdm.ADEDFC46864E43C984887877804EA3BF.edm" localSheetId="10" hidden="1">#REF!</definedName>
    <definedName name="_bdm.ADEDFC46864E43C984887877804EA3BF.edm" localSheetId="1" hidden="1">#REF!</definedName>
    <definedName name="_bdm.AE42F8A44FB248ADBCD1DF172EF4BF08.edm" localSheetId="12" hidden="1">#REF!</definedName>
    <definedName name="_bdm.AE42F8A44FB248ADBCD1DF172EF4BF08.edm" localSheetId="13" hidden="1">#REF!</definedName>
    <definedName name="_bdm.AE42F8A44FB248ADBCD1DF172EF4BF08.edm" localSheetId="10" hidden="1">#REF!</definedName>
    <definedName name="_bdm.AE42F8A44FB248ADBCD1DF172EF4BF08.edm" localSheetId="1" hidden="1">#REF!</definedName>
    <definedName name="_bdm.AE8C5FAC794A4B858F92DAF6760AA4DB.edm" localSheetId="12" hidden="1">#REF!</definedName>
    <definedName name="_bdm.AE8C5FAC794A4B858F92DAF6760AA4DB.edm" localSheetId="13" hidden="1">#REF!</definedName>
    <definedName name="_bdm.AE8C5FAC794A4B858F92DAF6760AA4DB.edm" localSheetId="10" hidden="1">#REF!</definedName>
    <definedName name="_bdm.AE8C5FAC794A4B858F92DAF6760AA4DB.edm" localSheetId="1" hidden="1">#REF!</definedName>
    <definedName name="_bdm.AEBF537B62F245C9BBBCF844E1602D17.edm" localSheetId="12" hidden="1">#REF!</definedName>
    <definedName name="_bdm.AEBF537B62F245C9BBBCF844E1602D17.edm" localSheetId="13" hidden="1">#REF!</definedName>
    <definedName name="_bdm.AEBF537B62F245C9BBBCF844E1602D17.edm" localSheetId="10" hidden="1">#REF!</definedName>
    <definedName name="_bdm.AEBF537B62F245C9BBBCF844E1602D17.edm" localSheetId="1" hidden="1">#REF!</definedName>
    <definedName name="_bdm.AF85141A113F4ECF8CB278308C40B290.edm" localSheetId="12" hidden="1">#REF!</definedName>
    <definedName name="_bdm.AF85141A113F4ECF8CB278308C40B290.edm" localSheetId="13" hidden="1">#REF!</definedName>
    <definedName name="_bdm.AF85141A113F4ECF8CB278308C40B290.edm" localSheetId="10" hidden="1">#REF!</definedName>
    <definedName name="_bdm.AF85141A113F4ECF8CB278308C40B290.edm" localSheetId="1" hidden="1">#REF!</definedName>
    <definedName name="_bdm.AFAB9FC3C81F48DDBE844466ABFECDB7.edm" localSheetId="12" hidden="1">#REF!</definedName>
    <definedName name="_bdm.AFAB9FC3C81F48DDBE844466ABFECDB7.edm" localSheetId="13" hidden="1">#REF!</definedName>
    <definedName name="_bdm.AFAB9FC3C81F48DDBE844466ABFECDB7.edm" localSheetId="10" hidden="1">#REF!</definedName>
    <definedName name="_bdm.AFAB9FC3C81F48DDBE844466ABFECDB7.edm" localSheetId="1" hidden="1">#REF!</definedName>
    <definedName name="_bdm.AFCE2F4BADC84012B1D4E6351C422517.edm" localSheetId="12" hidden="1">#REF!</definedName>
    <definedName name="_bdm.AFCE2F4BADC84012B1D4E6351C422517.edm" localSheetId="13" hidden="1">#REF!</definedName>
    <definedName name="_bdm.AFCE2F4BADC84012B1D4E6351C422517.edm" localSheetId="10" hidden="1">#REF!</definedName>
    <definedName name="_bdm.AFCE2F4BADC84012B1D4E6351C422517.edm" localSheetId="1" hidden="1">#REF!</definedName>
    <definedName name="_bdm.B02423FE52254D11BBC6F4C3B85310B1.edm" localSheetId="12" hidden="1">#REF!</definedName>
    <definedName name="_bdm.B02423FE52254D11BBC6F4C3B85310B1.edm" localSheetId="13" hidden="1">#REF!</definedName>
    <definedName name="_bdm.B02423FE52254D11BBC6F4C3B85310B1.edm" localSheetId="10" hidden="1">#REF!</definedName>
    <definedName name="_bdm.B02423FE52254D11BBC6F4C3B85310B1.edm" localSheetId="1" hidden="1">#REF!</definedName>
    <definedName name="_bdm.B0C50F9AB7284B6E9461EC9D95DD376D.edm" localSheetId="12" hidden="1">#REF!</definedName>
    <definedName name="_bdm.B0C50F9AB7284B6E9461EC9D95DD376D.edm" localSheetId="13" hidden="1">#REF!</definedName>
    <definedName name="_bdm.B0C50F9AB7284B6E9461EC9D95DD376D.edm" localSheetId="10" hidden="1">#REF!</definedName>
    <definedName name="_bdm.B0C50F9AB7284B6E9461EC9D95DD376D.edm" localSheetId="1" hidden="1">#REF!</definedName>
    <definedName name="_bdm.B0CFCA39622F4327A2878C7A2D1B98F2.edm" localSheetId="12" hidden="1">#REF!</definedName>
    <definedName name="_bdm.B0CFCA39622F4327A2878C7A2D1B98F2.edm" localSheetId="13" hidden="1">#REF!</definedName>
    <definedName name="_bdm.B0CFCA39622F4327A2878C7A2D1B98F2.edm" localSheetId="10" hidden="1">#REF!</definedName>
    <definedName name="_bdm.B0CFCA39622F4327A2878C7A2D1B98F2.edm" localSheetId="1" hidden="1">#REF!</definedName>
    <definedName name="_bdm.B0F7F51E0C6F48B69A4E35C24B27B382.edm" localSheetId="12" hidden="1">#REF!</definedName>
    <definedName name="_bdm.B0F7F51E0C6F48B69A4E35C24B27B382.edm" localSheetId="13" hidden="1">#REF!</definedName>
    <definedName name="_bdm.B0F7F51E0C6F48B69A4E35C24B27B382.edm" localSheetId="10" hidden="1">#REF!</definedName>
    <definedName name="_bdm.B0F7F51E0C6F48B69A4E35C24B27B382.edm" localSheetId="1" hidden="1">#REF!</definedName>
    <definedName name="_bdm.B17A627EF1EA45519348E23AF37E2CFD.edm" localSheetId="12" hidden="1">#REF!</definedName>
    <definedName name="_bdm.B17A627EF1EA45519348E23AF37E2CFD.edm" localSheetId="13" hidden="1">#REF!</definedName>
    <definedName name="_bdm.B17A627EF1EA45519348E23AF37E2CFD.edm" localSheetId="10" hidden="1">#REF!</definedName>
    <definedName name="_bdm.B17A627EF1EA45519348E23AF37E2CFD.edm" localSheetId="1" hidden="1">#REF!</definedName>
    <definedName name="_bdm.B1C40953F5E64F1F85EC8CB009A9F537.edm" localSheetId="12" hidden="1">#REF!</definedName>
    <definedName name="_bdm.B1C40953F5E64F1F85EC8CB009A9F537.edm" localSheetId="13" hidden="1">#REF!</definedName>
    <definedName name="_bdm.B1C40953F5E64F1F85EC8CB009A9F537.edm" localSheetId="10" hidden="1">#REF!</definedName>
    <definedName name="_bdm.B1C40953F5E64F1F85EC8CB009A9F537.edm" localSheetId="1" hidden="1">#REF!</definedName>
    <definedName name="_bdm.B1D113F3956D416A81432377EB297BBE.edm" localSheetId="12" hidden="1">#REF!</definedName>
    <definedName name="_bdm.B1D113F3956D416A81432377EB297BBE.edm" localSheetId="13" hidden="1">#REF!</definedName>
    <definedName name="_bdm.B1D113F3956D416A81432377EB297BBE.edm" localSheetId="10" hidden="1">#REF!</definedName>
    <definedName name="_bdm.B1D113F3956D416A81432377EB297BBE.edm" localSheetId="1" hidden="1">#REF!</definedName>
    <definedName name="_bdm.B23CE678406A4C1BAA673090B0E0F393.edm" localSheetId="12" hidden="1">#REF!</definedName>
    <definedName name="_bdm.B23CE678406A4C1BAA673090B0E0F393.edm" localSheetId="13" hidden="1">#REF!</definedName>
    <definedName name="_bdm.B23CE678406A4C1BAA673090B0E0F393.edm" localSheetId="10" hidden="1">#REF!</definedName>
    <definedName name="_bdm.B23CE678406A4C1BAA673090B0E0F393.edm" localSheetId="1" hidden="1">#REF!</definedName>
    <definedName name="_bdm.B2BDE2657AA1460EAB210DC4BA7AFA4F.edm" localSheetId="12" hidden="1">#REF!</definedName>
    <definedName name="_bdm.B2BDE2657AA1460EAB210DC4BA7AFA4F.edm" localSheetId="13" hidden="1">#REF!</definedName>
    <definedName name="_bdm.B2BDE2657AA1460EAB210DC4BA7AFA4F.edm" localSheetId="10" hidden="1">#REF!</definedName>
    <definedName name="_bdm.B2BDE2657AA1460EAB210DC4BA7AFA4F.edm" localSheetId="1" hidden="1">#REF!</definedName>
    <definedName name="_bdm.B2D0A558F9744484B038E286E4BDF10A.edm" localSheetId="12" hidden="1">#REF!</definedName>
    <definedName name="_bdm.B2D0A558F9744484B038E286E4BDF10A.edm" localSheetId="13" hidden="1">#REF!</definedName>
    <definedName name="_bdm.B2D0A558F9744484B038E286E4BDF10A.edm" localSheetId="10" hidden="1">#REF!</definedName>
    <definedName name="_bdm.B2D0A558F9744484B038E286E4BDF10A.edm" localSheetId="1" hidden="1">#REF!</definedName>
    <definedName name="_bdm.B328F2F3074B425297F721E98FC65EB1.edm" localSheetId="12" hidden="1">#REF!</definedName>
    <definedName name="_bdm.B328F2F3074B425297F721E98FC65EB1.edm" localSheetId="13" hidden="1">#REF!</definedName>
    <definedName name="_bdm.B328F2F3074B425297F721E98FC65EB1.edm" localSheetId="10" hidden="1">#REF!</definedName>
    <definedName name="_bdm.B328F2F3074B425297F721E98FC65EB1.edm" localSheetId="1" hidden="1">#REF!</definedName>
    <definedName name="_bdm.B575DC70533A420099AB69A98FA7123F.edm" localSheetId="12" hidden="1">#REF!</definedName>
    <definedName name="_bdm.B575DC70533A420099AB69A98FA7123F.edm" localSheetId="13" hidden="1">#REF!</definedName>
    <definedName name="_bdm.B575DC70533A420099AB69A98FA7123F.edm" localSheetId="10" hidden="1">#REF!</definedName>
    <definedName name="_bdm.B575DC70533A420099AB69A98FA7123F.edm" localSheetId="1" hidden="1">#REF!</definedName>
    <definedName name="_bdm.B5A193A86322465B9AD3CD4A858712C5.edm" localSheetId="12" hidden="1">#REF!</definedName>
    <definedName name="_bdm.B5A193A86322465B9AD3CD4A858712C5.edm" localSheetId="13" hidden="1">#REF!</definedName>
    <definedName name="_bdm.B5A193A86322465B9AD3CD4A858712C5.edm" localSheetId="10" hidden="1">#REF!</definedName>
    <definedName name="_bdm.B5A193A86322465B9AD3CD4A858712C5.edm" localSheetId="1" hidden="1">#REF!</definedName>
    <definedName name="_bdm.B660FC663AFB4788BBA17139581B8A11.edm" localSheetId="12" hidden="1">#REF!</definedName>
    <definedName name="_bdm.B660FC663AFB4788BBA17139581B8A11.edm" localSheetId="13" hidden="1">#REF!</definedName>
    <definedName name="_bdm.B660FC663AFB4788BBA17139581B8A11.edm" localSheetId="10" hidden="1">#REF!</definedName>
    <definedName name="_bdm.B660FC663AFB4788BBA17139581B8A11.edm" localSheetId="1" hidden="1">#REF!</definedName>
    <definedName name="_bdm.B69327EB869E4376A91D2D625A51F1DC.edm" localSheetId="12" hidden="1">#REF!</definedName>
    <definedName name="_bdm.B69327EB869E4376A91D2D625A51F1DC.edm" localSheetId="13" hidden="1">#REF!</definedName>
    <definedName name="_bdm.B69327EB869E4376A91D2D625A51F1DC.edm" localSheetId="10" hidden="1">#REF!</definedName>
    <definedName name="_bdm.B69327EB869E4376A91D2D625A51F1DC.edm" localSheetId="1" hidden="1">#REF!</definedName>
    <definedName name="_bdm.B6AE251D4E0B48698A232CBA57DEAC69.edm" localSheetId="12" hidden="1">#REF!</definedName>
    <definedName name="_bdm.B6AE251D4E0B48698A232CBA57DEAC69.edm" localSheetId="13" hidden="1">#REF!</definedName>
    <definedName name="_bdm.B6AE251D4E0B48698A232CBA57DEAC69.edm" localSheetId="10" hidden="1">#REF!</definedName>
    <definedName name="_bdm.B6AE251D4E0B48698A232CBA57DEAC69.edm" localSheetId="1" hidden="1">#REF!</definedName>
    <definedName name="_bdm.B7247C561A0E48E096CA93D45F9F591D.edm" localSheetId="12" hidden="1">#REF!</definedName>
    <definedName name="_bdm.B7247C561A0E48E096CA93D45F9F591D.edm" localSheetId="13" hidden="1">#REF!</definedName>
    <definedName name="_bdm.B7247C561A0E48E096CA93D45F9F591D.edm" localSheetId="10" hidden="1">#REF!</definedName>
    <definedName name="_bdm.B7247C561A0E48E096CA93D45F9F591D.edm" localSheetId="1" hidden="1">#REF!</definedName>
    <definedName name="_bdm.B73F2C50B9D5473082FC2DFA99ACBF27.edm" localSheetId="12" hidden="1">#REF!</definedName>
    <definedName name="_bdm.B73F2C50B9D5473082FC2DFA99ACBF27.edm" localSheetId="13" hidden="1">#REF!</definedName>
    <definedName name="_bdm.B73F2C50B9D5473082FC2DFA99ACBF27.edm" localSheetId="10" hidden="1">#REF!</definedName>
    <definedName name="_bdm.B73F2C50B9D5473082FC2DFA99ACBF27.edm" localSheetId="1" hidden="1">#REF!</definedName>
    <definedName name="_bdm.B7466EEDE59441C69C597689A876C489.edm" localSheetId="12" hidden="1">#REF!</definedName>
    <definedName name="_bdm.B7466EEDE59441C69C597689A876C489.edm" localSheetId="13" hidden="1">#REF!</definedName>
    <definedName name="_bdm.B7466EEDE59441C69C597689A876C489.edm" localSheetId="10" hidden="1">#REF!</definedName>
    <definedName name="_bdm.B7466EEDE59441C69C597689A876C489.edm" localSheetId="1" hidden="1">#REF!</definedName>
    <definedName name="_bdm.B7D486A9BC1042689BCC93F5FF5AC682.edm" localSheetId="12" hidden="1">#REF!</definedName>
    <definedName name="_bdm.B7D486A9BC1042689BCC93F5FF5AC682.edm" localSheetId="13" hidden="1">#REF!</definedName>
    <definedName name="_bdm.B7D486A9BC1042689BCC93F5FF5AC682.edm" localSheetId="10" hidden="1">#REF!</definedName>
    <definedName name="_bdm.B7D486A9BC1042689BCC93F5FF5AC682.edm" localSheetId="1" hidden="1">#REF!</definedName>
    <definedName name="_bdm.B84361CC1A8042C0947A264C75CF791C.edm" localSheetId="12" hidden="1">#REF!</definedName>
    <definedName name="_bdm.B84361CC1A8042C0947A264C75CF791C.edm" localSheetId="13" hidden="1">#REF!</definedName>
    <definedName name="_bdm.B84361CC1A8042C0947A264C75CF791C.edm" localSheetId="10" hidden="1">#REF!</definedName>
    <definedName name="_bdm.B84361CC1A8042C0947A264C75CF791C.edm" localSheetId="1" hidden="1">#REF!</definedName>
    <definedName name="_bdm.B8D27B6568274D349D0EBDE79D73085C.edm" localSheetId="12" hidden="1">#REF!</definedName>
    <definedName name="_bdm.B8D27B6568274D349D0EBDE79D73085C.edm" localSheetId="13" hidden="1">#REF!</definedName>
    <definedName name="_bdm.B8D27B6568274D349D0EBDE79D73085C.edm" localSheetId="10" hidden="1">#REF!</definedName>
    <definedName name="_bdm.B8D27B6568274D349D0EBDE79D73085C.edm" localSheetId="1" hidden="1">#REF!</definedName>
    <definedName name="_bdm.B8D714AEF5114184BAE8382E188B62C9.edm" localSheetId="12" hidden="1">#REF!</definedName>
    <definedName name="_bdm.B8D714AEF5114184BAE8382E188B62C9.edm" localSheetId="13" hidden="1">#REF!</definedName>
    <definedName name="_bdm.B8D714AEF5114184BAE8382E188B62C9.edm" localSheetId="10" hidden="1">#REF!</definedName>
    <definedName name="_bdm.B8D714AEF5114184BAE8382E188B62C9.edm" localSheetId="1" hidden="1">#REF!</definedName>
    <definedName name="_bdm.B9A0BF71DC3F47B8926CD203E72C2EC4.edm" localSheetId="12" hidden="1">#REF!</definedName>
    <definedName name="_bdm.B9A0BF71DC3F47B8926CD203E72C2EC4.edm" localSheetId="13" hidden="1">#REF!</definedName>
    <definedName name="_bdm.B9A0BF71DC3F47B8926CD203E72C2EC4.edm" localSheetId="10" hidden="1">#REF!</definedName>
    <definedName name="_bdm.B9A0BF71DC3F47B8926CD203E72C2EC4.edm" localSheetId="1" hidden="1">#REF!</definedName>
    <definedName name="_bdm.B9A7EFB8A72540B8B2559186F493F194.edm" localSheetId="12" hidden="1">#REF!</definedName>
    <definedName name="_bdm.B9A7EFB8A72540B8B2559186F493F194.edm" localSheetId="13" hidden="1">#REF!</definedName>
    <definedName name="_bdm.B9A7EFB8A72540B8B2559186F493F194.edm" localSheetId="10" hidden="1">#REF!</definedName>
    <definedName name="_bdm.B9A7EFB8A72540B8B2559186F493F194.edm" localSheetId="1" hidden="1">#REF!</definedName>
    <definedName name="_bdm.B9B3E9EC0A3642838848E73A961BCF19.edm" localSheetId="12" hidden="1">#REF!</definedName>
    <definedName name="_bdm.B9B3E9EC0A3642838848E73A961BCF19.edm" localSheetId="13" hidden="1">#REF!</definedName>
    <definedName name="_bdm.B9B3E9EC0A3642838848E73A961BCF19.edm" localSheetId="10" hidden="1">#REF!</definedName>
    <definedName name="_bdm.B9B3E9EC0A3642838848E73A961BCF19.edm" localSheetId="1" hidden="1">#REF!</definedName>
    <definedName name="_bdm.B9F5CF6BAA7A407C83A9956BE1ED41CA.edm" localSheetId="12" hidden="1">#REF!</definedName>
    <definedName name="_bdm.B9F5CF6BAA7A407C83A9956BE1ED41CA.edm" localSheetId="13" hidden="1">#REF!</definedName>
    <definedName name="_bdm.B9F5CF6BAA7A407C83A9956BE1ED41CA.edm" localSheetId="10" hidden="1">#REF!</definedName>
    <definedName name="_bdm.B9F5CF6BAA7A407C83A9956BE1ED41CA.edm" localSheetId="1" hidden="1">#REF!</definedName>
    <definedName name="_bdm.B9FB73F8757D43988D28D66D9FB0E44F.edm" localSheetId="12" hidden="1">#REF!</definedName>
    <definedName name="_bdm.B9FB73F8757D43988D28D66D9FB0E44F.edm" localSheetId="13" hidden="1">#REF!</definedName>
    <definedName name="_bdm.B9FB73F8757D43988D28D66D9FB0E44F.edm" localSheetId="10" hidden="1">#REF!</definedName>
    <definedName name="_bdm.B9FB73F8757D43988D28D66D9FB0E44F.edm" localSheetId="1" hidden="1">#REF!</definedName>
    <definedName name="_bdm.BA28642AE4A04234A5D6B6AFB9E884B6.edm" localSheetId="12" hidden="1">#REF!</definedName>
    <definedName name="_bdm.BA28642AE4A04234A5D6B6AFB9E884B6.edm" localSheetId="13" hidden="1">#REF!</definedName>
    <definedName name="_bdm.BA28642AE4A04234A5D6B6AFB9E884B6.edm" localSheetId="10" hidden="1">#REF!</definedName>
    <definedName name="_bdm.BA28642AE4A04234A5D6B6AFB9E884B6.edm" localSheetId="1" hidden="1">#REF!</definedName>
    <definedName name="_bdm.BB595E94E6C54F62A067B575293B29D3.edm" localSheetId="12" hidden="1">#REF!</definedName>
    <definedName name="_bdm.BB595E94E6C54F62A067B575293B29D3.edm" localSheetId="13" hidden="1">#REF!</definedName>
    <definedName name="_bdm.BB595E94E6C54F62A067B575293B29D3.edm" localSheetId="10" hidden="1">#REF!</definedName>
    <definedName name="_bdm.BB595E94E6C54F62A067B575293B29D3.edm" localSheetId="1" hidden="1">#REF!</definedName>
    <definedName name="_bdm.BBF8C299E8134A6FA76EE6273F798579.edm" localSheetId="12" hidden="1">#REF!</definedName>
    <definedName name="_bdm.BBF8C299E8134A6FA76EE6273F798579.edm" localSheetId="13" hidden="1">#REF!</definedName>
    <definedName name="_bdm.BBF8C299E8134A6FA76EE6273F798579.edm" localSheetId="10" hidden="1">#REF!</definedName>
    <definedName name="_bdm.BBF8C299E8134A6FA76EE6273F798579.edm" localSheetId="1" hidden="1">#REF!</definedName>
    <definedName name="_bdm.BBF9097E38334A8097AE2E6DCE4E5701.edm" localSheetId="12" hidden="1">#REF!</definedName>
    <definedName name="_bdm.BBF9097E38334A8097AE2E6DCE4E5701.edm" localSheetId="13" hidden="1">#REF!</definedName>
    <definedName name="_bdm.BBF9097E38334A8097AE2E6DCE4E5701.edm" localSheetId="10" hidden="1">#REF!</definedName>
    <definedName name="_bdm.BBF9097E38334A8097AE2E6DCE4E5701.edm" localSheetId="1" hidden="1">#REF!</definedName>
    <definedName name="_bdm.BC3CC9CEDC5C46CCA297B06625354C32.edm" localSheetId="12" hidden="1">#REF!</definedName>
    <definedName name="_bdm.BC3CC9CEDC5C46CCA297B06625354C32.edm" localSheetId="13" hidden="1">#REF!</definedName>
    <definedName name="_bdm.BC3CC9CEDC5C46CCA297B06625354C32.edm" localSheetId="10" hidden="1">#REF!</definedName>
    <definedName name="_bdm.BC3CC9CEDC5C46CCA297B06625354C32.edm" localSheetId="1" hidden="1">#REF!</definedName>
    <definedName name="_bdm.BC456DB612C341629908CE4380F345DE.edm" localSheetId="12" hidden="1">#REF!</definedName>
    <definedName name="_bdm.BC456DB612C341629908CE4380F345DE.edm" localSheetId="13" hidden="1">#REF!</definedName>
    <definedName name="_bdm.BC456DB612C341629908CE4380F345DE.edm" localSheetId="10" hidden="1">#REF!</definedName>
    <definedName name="_bdm.BC456DB612C341629908CE4380F345DE.edm" localSheetId="1" hidden="1">#REF!</definedName>
    <definedName name="_bdm.BCF06E7CF0154D9EA349FA47BD25417D.edm" localSheetId="12" hidden="1">#REF!</definedName>
    <definedName name="_bdm.BCF06E7CF0154D9EA349FA47BD25417D.edm" localSheetId="13" hidden="1">#REF!</definedName>
    <definedName name="_bdm.BCF06E7CF0154D9EA349FA47BD25417D.edm" localSheetId="10" hidden="1">#REF!</definedName>
    <definedName name="_bdm.BCF06E7CF0154D9EA349FA47BD25417D.edm" localSheetId="1" hidden="1">#REF!</definedName>
    <definedName name="_bdm.BD08DCA1CD664E39BAD12437DA5525BF.edm" localSheetId="12" hidden="1">#REF!</definedName>
    <definedName name="_bdm.BD08DCA1CD664E39BAD12437DA5525BF.edm" localSheetId="13" hidden="1">#REF!</definedName>
    <definedName name="_bdm.BD08DCA1CD664E39BAD12437DA5525BF.edm" localSheetId="10" hidden="1">#REF!</definedName>
    <definedName name="_bdm.BD08DCA1CD664E39BAD12437DA5525BF.edm" localSheetId="1" hidden="1">#REF!</definedName>
    <definedName name="_bdm.BD19EAF77BF640FEBEEA234D3A18CD3B.edm" localSheetId="12" hidden="1">#REF!</definedName>
    <definedName name="_bdm.BD19EAF77BF640FEBEEA234D3A18CD3B.edm" localSheetId="13" hidden="1">#REF!</definedName>
    <definedName name="_bdm.BD19EAF77BF640FEBEEA234D3A18CD3B.edm" localSheetId="10" hidden="1">#REF!</definedName>
    <definedName name="_bdm.BD19EAF77BF640FEBEEA234D3A18CD3B.edm" localSheetId="1" hidden="1">#REF!</definedName>
    <definedName name="_bdm.BD35ABB976F04BE89D36619AD70A855B.edm" localSheetId="12" hidden="1">#REF!</definedName>
    <definedName name="_bdm.BD35ABB976F04BE89D36619AD70A855B.edm" localSheetId="13" hidden="1">#REF!</definedName>
    <definedName name="_bdm.BD35ABB976F04BE89D36619AD70A855B.edm" localSheetId="10" hidden="1">#REF!</definedName>
    <definedName name="_bdm.BD35ABB976F04BE89D36619AD70A855B.edm" localSheetId="1" hidden="1">#REF!</definedName>
    <definedName name="_bdm.BD4EC79CD6674B41885B164E7A35F9E8.edm" localSheetId="12" hidden="1">#REF!</definedName>
    <definedName name="_bdm.BD4EC79CD6674B41885B164E7A35F9E8.edm" localSheetId="13" hidden="1">#REF!</definedName>
    <definedName name="_bdm.BD4EC79CD6674B41885B164E7A35F9E8.edm" localSheetId="10" hidden="1">#REF!</definedName>
    <definedName name="_bdm.BD4EC79CD6674B41885B164E7A35F9E8.edm" localSheetId="1" hidden="1">#REF!</definedName>
    <definedName name="_bdm.BD4F0A8F8B134C2C855DA060D69CB70B.edm" localSheetId="12" hidden="1">#REF!</definedName>
    <definedName name="_bdm.BD4F0A8F8B134C2C855DA060D69CB70B.edm" localSheetId="13" hidden="1">#REF!</definedName>
    <definedName name="_bdm.BD4F0A8F8B134C2C855DA060D69CB70B.edm" localSheetId="10" hidden="1">#REF!</definedName>
    <definedName name="_bdm.BD4F0A8F8B134C2C855DA060D69CB70B.edm" localSheetId="1" hidden="1">#REF!</definedName>
    <definedName name="_bdm.BD5345B0180740308ABDC844C791F52E.edm" localSheetId="12" hidden="1">#REF!</definedName>
    <definedName name="_bdm.BD5345B0180740308ABDC844C791F52E.edm" localSheetId="13" hidden="1">#REF!</definedName>
    <definedName name="_bdm.BD5345B0180740308ABDC844C791F52E.edm" localSheetId="10" hidden="1">#REF!</definedName>
    <definedName name="_bdm.BD5345B0180740308ABDC844C791F52E.edm" localSheetId="1" hidden="1">#REF!</definedName>
    <definedName name="_bdm.BD65989045304C23A026C1657BD487F9.edm" localSheetId="12" hidden="1">#REF!</definedName>
    <definedName name="_bdm.BD65989045304C23A026C1657BD487F9.edm" localSheetId="13" hidden="1">#REF!</definedName>
    <definedName name="_bdm.BD65989045304C23A026C1657BD487F9.edm" localSheetId="10" hidden="1">#REF!</definedName>
    <definedName name="_bdm.BD65989045304C23A026C1657BD487F9.edm" localSheetId="1" hidden="1">#REF!</definedName>
    <definedName name="_bdm.BDC7B579740147DFBF5CCC90E586EA14.edm" localSheetId="12" hidden="1">#REF!</definedName>
    <definedName name="_bdm.BDC7B579740147DFBF5CCC90E586EA14.edm" localSheetId="13" hidden="1">#REF!</definedName>
    <definedName name="_bdm.BDC7B579740147DFBF5CCC90E586EA14.edm" localSheetId="10" hidden="1">#REF!</definedName>
    <definedName name="_bdm.BDC7B579740147DFBF5CCC90E586EA14.edm" localSheetId="1" hidden="1">#REF!</definedName>
    <definedName name="_bdm.BE3EF50DE36146778DAEE57FD153959B.edm" localSheetId="12" hidden="1">#REF!</definedName>
    <definedName name="_bdm.BE3EF50DE36146778DAEE57FD153959B.edm" localSheetId="13" hidden="1">#REF!</definedName>
    <definedName name="_bdm.BE3EF50DE36146778DAEE57FD153959B.edm" localSheetId="10" hidden="1">#REF!</definedName>
    <definedName name="_bdm.BE3EF50DE36146778DAEE57FD153959B.edm" localSheetId="1" hidden="1">#REF!</definedName>
    <definedName name="_bdm.BE4BC6B076CE4648894E432BD4BEDC16.edm" localSheetId="12" hidden="1">#REF!</definedName>
    <definedName name="_bdm.BE4BC6B076CE4648894E432BD4BEDC16.edm" localSheetId="13" hidden="1">#REF!</definedName>
    <definedName name="_bdm.BE4BC6B076CE4648894E432BD4BEDC16.edm" localSheetId="10" hidden="1">#REF!</definedName>
    <definedName name="_bdm.BE4BC6B076CE4648894E432BD4BEDC16.edm" localSheetId="1" hidden="1">#REF!</definedName>
    <definedName name="_bdm.BEE4FB908CB048B78E9D37956A5DD1D4.edm" localSheetId="12" hidden="1">#REF!</definedName>
    <definedName name="_bdm.BEE4FB908CB048B78E9D37956A5DD1D4.edm" localSheetId="13" hidden="1">#REF!</definedName>
    <definedName name="_bdm.BEE4FB908CB048B78E9D37956A5DD1D4.edm" localSheetId="10" hidden="1">#REF!</definedName>
    <definedName name="_bdm.BEE4FB908CB048B78E9D37956A5DD1D4.edm" localSheetId="1" hidden="1">#REF!</definedName>
    <definedName name="_bdm.BF5EC0F8B6B448C49F7F66E1E4BD13D1.edm" localSheetId="12" hidden="1">#REF!</definedName>
    <definedName name="_bdm.BF5EC0F8B6B448C49F7F66E1E4BD13D1.edm" localSheetId="13" hidden="1">#REF!</definedName>
    <definedName name="_bdm.BF5EC0F8B6B448C49F7F66E1E4BD13D1.edm" localSheetId="10" hidden="1">#REF!</definedName>
    <definedName name="_bdm.BF5EC0F8B6B448C49F7F66E1E4BD13D1.edm" localSheetId="1" hidden="1">#REF!</definedName>
    <definedName name="_bdm.BFEEB55270FF446FACC36AF6EC1EA3CE.edm" localSheetId="12" hidden="1">#REF!</definedName>
    <definedName name="_bdm.BFEEB55270FF446FACC36AF6EC1EA3CE.edm" localSheetId="13" hidden="1">#REF!</definedName>
    <definedName name="_bdm.BFEEB55270FF446FACC36AF6EC1EA3CE.edm" localSheetId="10" hidden="1">#REF!</definedName>
    <definedName name="_bdm.BFEEB55270FF446FACC36AF6EC1EA3CE.edm" localSheetId="1" hidden="1">#REF!</definedName>
    <definedName name="_bdm.C0FB05557D174697A765184770831152.edm" localSheetId="12" hidden="1">#REF!</definedName>
    <definedName name="_bdm.C0FB05557D174697A765184770831152.edm" localSheetId="13" hidden="1">#REF!</definedName>
    <definedName name="_bdm.C0FB05557D174697A765184770831152.edm" localSheetId="10" hidden="1">#REF!</definedName>
    <definedName name="_bdm.C0FB05557D174697A765184770831152.edm" localSheetId="1" hidden="1">#REF!</definedName>
    <definedName name="_bdm.C16FDCC0E46749588DC82CF46C125359.edm" localSheetId="12" hidden="1">#REF!</definedName>
    <definedName name="_bdm.C16FDCC0E46749588DC82CF46C125359.edm" localSheetId="13" hidden="1">#REF!</definedName>
    <definedName name="_bdm.C16FDCC0E46749588DC82CF46C125359.edm" localSheetId="10" hidden="1">#REF!</definedName>
    <definedName name="_bdm.C16FDCC0E46749588DC82CF46C125359.edm" localSheetId="1" hidden="1">#REF!</definedName>
    <definedName name="_bdm.C1975F27DA1A497C89CA935A42AD807D.edm" localSheetId="12" hidden="1">#REF!</definedName>
    <definedName name="_bdm.C1975F27DA1A497C89CA935A42AD807D.edm" localSheetId="13" hidden="1">#REF!</definedName>
    <definedName name="_bdm.C1975F27DA1A497C89CA935A42AD807D.edm" localSheetId="10" hidden="1">#REF!</definedName>
    <definedName name="_bdm.C1975F27DA1A497C89CA935A42AD807D.edm" localSheetId="1" hidden="1">#REF!</definedName>
    <definedName name="_bdm.C1D37022ED6948ED9E8DA95B248083C2.edm" localSheetId="12" hidden="1">#REF!</definedName>
    <definedName name="_bdm.C1D37022ED6948ED9E8DA95B248083C2.edm" localSheetId="13" hidden="1">#REF!</definedName>
    <definedName name="_bdm.C1D37022ED6948ED9E8DA95B248083C2.edm" localSheetId="10" hidden="1">#REF!</definedName>
    <definedName name="_bdm.C1D37022ED6948ED9E8DA95B248083C2.edm" localSheetId="1" hidden="1">#REF!</definedName>
    <definedName name="_bdm.C25423F00DA448E48550C87849A3CDC4.edm" localSheetId="12" hidden="1">#REF!</definedName>
    <definedName name="_bdm.C25423F00DA448E48550C87849A3CDC4.edm" localSheetId="13" hidden="1">#REF!</definedName>
    <definedName name="_bdm.C25423F00DA448E48550C87849A3CDC4.edm" localSheetId="10" hidden="1">#REF!</definedName>
    <definedName name="_bdm.C25423F00DA448E48550C87849A3CDC4.edm" localSheetId="1" hidden="1">#REF!</definedName>
    <definedName name="_bdm.C3126E557DB644B49CBAB9560D816FA0.edm" localSheetId="12" hidden="1">#REF!</definedName>
    <definedName name="_bdm.C3126E557DB644B49CBAB9560D816FA0.edm" localSheetId="13" hidden="1">#REF!</definedName>
    <definedName name="_bdm.C3126E557DB644B49CBAB9560D816FA0.edm" localSheetId="10" hidden="1">#REF!</definedName>
    <definedName name="_bdm.C3126E557DB644B49CBAB9560D816FA0.edm" localSheetId="1" hidden="1">#REF!</definedName>
    <definedName name="_bdm.C33CBC0667A2448BB7EF1C840AA83B10.edm" localSheetId="12" hidden="1">#REF!</definedName>
    <definedName name="_bdm.C33CBC0667A2448BB7EF1C840AA83B10.edm" localSheetId="13" hidden="1">#REF!</definedName>
    <definedName name="_bdm.C33CBC0667A2448BB7EF1C840AA83B10.edm" localSheetId="10" hidden="1">#REF!</definedName>
    <definedName name="_bdm.C33CBC0667A2448BB7EF1C840AA83B10.edm" localSheetId="1" hidden="1">#REF!</definedName>
    <definedName name="_bdm.C3C5DD1EDBB0459D8287CA177532854C.edm" localSheetId="12" hidden="1">#REF!</definedName>
    <definedName name="_bdm.C3C5DD1EDBB0459D8287CA177532854C.edm" localSheetId="13" hidden="1">#REF!</definedName>
    <definedName name="_bdm.C3C5DD1EDBB0459D8287CA177532854C.edm" localSheetId="10" hidden="1">#REF!</definedName>
    <definedName name="_bdm.C3C5DD1EDBB0459D8287CA177532854C.edm" localSheetId="1" hidden="1">#REF!</definedName>
    <definedName name="_bdm.C3DF6C3E2A0B4CF79504B010ECED0997.edm" localSheetId="12" hidden="1">#REF!</definedName>
    <definedName name="_bdm.C3DF6C3E2A0B4CF79504B010ECED0997.edm" localSheetId="13" hidden="1">#REF!</definedName>
    <definedName name="_bdm.C3DF6C3E2A0B4CF79504B010ECED0997.edm" localSheetId="10" hidden="1">#REF!</definedName>
    <definedName name="_bdm.C3DF6C3E2A0B4CF79504B010ECED0997.edm" localSheetId="1" hidden="1">#REF!</definedName>
    <definedName name="_bdm.C3FA4C2CD30547DFAE9E636DE3096EC1.edm" localSheetId="12" hidden="1">#REF!</definedName>
    <definedName name="_bdm.C3FA4C2CD30547DFAE9E636DE3096EC1.edm" localSheetId="13" hidden="1">#REF!</definedName>
    <definedName name="_bdm.C3FA4C2CD30547DFAE9E636DE3096EC1.edm" localSheetId="10" hidden="1">#REF!</definedName>
    <definedName name="_bdm.C3FA4C2CD30547DFAE9E636DE3096EC1.edm" localSheetId="1" hidden="1">#REF!</definedName>
    <definedName name="_bdm.C414042ABF8E420DB5A74B0C1200323D.edm" localSheetId="12" hidden="1">#REF!</definedName>
    <definedName name="_bdm.C414042ABF8E420DB5A74B0C1200323D.edm" localSheetId="13" hidden="1">#REF!</definedName>
    <definedName name="_bdm.C414042ABF8E420DB5A74B0C1200323D.edm" localSheetId="10" hidden="1">#REF!</definedName>
    <definedName name="_bdm.C414042ABF8E420DB5A74B0C1200323D.edm" localSheetId="1" hidden="1">#REF!</definedName>
    <definedName name="_bdm.C43760E4CACA4D43B459D9C55A4CCE28.edm" localSheetId="12" hidden="1">#REF!</definedName>
    <definedName name="_bdm.C43760E4CACA4D43B459D9C55A4CCE28.edm" localSheetId="13" hidden="1">#REF!</definedName>
    <definedName name="_bdm.C43760E4CACA4D43B459D9C55A4CCE28.edm" localSheetId="10" hidden="1">#REF!</definedName>
    <definedName name="_bdm.C43760E4CACA4D43B459D9C55A4CCE28.edm" localSheetId="1" hidden="1">#REF!</definedName>
    <definedName name="_bdm.C521A012CA79450CB5B0C4B07B04B937.edm" localSheetId="12" hidden="1">#REF!</definedName>
    <definedName name="_bdm.C521A012CA79450CB5B0C4B07B04B937.edm" localSheetId="13" hidden="1">#REF!</definedName>
    <definedName name="_bdm.C521A012CA79450CB5B0C4B07B04B937.edm" localSheetId="10" hidden="1">#REF!</definedName>
    <definedName name="_bdm.C521A012CA79450CB5B0C4B07B04B937.edm" localSheetId="1" hidden="1">#REF!</definedName>
    <definedName name="_bdm.C523E54792244E8492E53A0160764E16.edm" localSheetId="12" hidden="1">#REF!</definedName>
    <definedName name="_bdm.C523E54792244E8492E53A0160764E16.edm" localSheetId="13" hidden="1">#REF!</definedName>
    <definedName name="_bdm.C523E54792244E8492E53A0160764E16.edm" localSheetId="10" hidden="1">#REF!</definedName>
    <definedName name="_bdm.C523E54792244E8492E53A0160764E16.edm" localSheetId="1" hidden="1">#REF!</definedName>
    <definedName name="_bdm.C533A5098F95484288DA2565ABE12ABF.edm" localSheetId="12" hidden="1">#REF!</definedName>
    <definedName name="_bdm.C533A5098F95484288DA2565ABE12ABF.edm" localSheetId="13" hidden="1">#REF!</definedName>
    <definedName name="_bdm.C533A5098F95484288DA2565ABE12ABF.edm" localSheetId="10" hidden="1">#REF!</definedName>
    <definedName name="_bdm.C533A5098F95484288DA2565ABE12ABF.edm" localSheetId="1" hidden="1">#REF!</definedName>
    <definedName name="_bdm.C5F888659E714D0491D8443F3CC53DFC.edm" localSheetId="12" hidden="1">#REF!</definedName>
    <definedName name="_bdm.C5F888659E714D0491D8443F3CC53DFC.edm" localSheetId="13" hidden="1">#REF!</definedName>
    <definedName name="_bdm.C5F888659E714D0491D8443F3CC53DFC.edm" localSheetId="10" hidden="1">#REF!</definedName>
    <definedName name="_bdm.C5F888659E714D0491D8443F3CC53DFC.edm" localSheetId="1" hidden="1">#REF!</definedName>
    <definedName name="_bdm.C63FE7A79BA649ED8E9EA84B300AF3AD.edm" localSheetId="12" hidden="1">#REF!</definedName>
    <definedName name="_bdm.C63FE7A79BA649ED8E9EA84B300AF3AD.edm" localSheetId="13" hidden="1">#REF!</definedName>
    <definedName name="_bdm.C63FE7A79BA649ED8E9EA84B300AF3AD.edm" localSheetId="10" hidden="1">#REF!</definedName>
    <definedName name="_bdm.C63FE7A79BA649ED8E9EA84B300AF3AD.edm" localSheetId="1" hidden="1">#REF!</definedName>
    <definedName name="_bdm.C66BB5FBBCF14C4C99B6B61A57B0B0DB.edm" localSheetId="12" hidden="1">#REF!</definedName>
    <definedName name="_bdm.C66BB5FBBCF14C4C99B6B61A57B0B0DB.edm" localSheetId="13" hidden="1">#REF!</definedName>
    <definedName name="_bdm.C66BB5FBBCF14C4C99B6B61A57B0B0DB.edm" localSheetId="10" hidden="1">#REF!</definedName>
    <definedName name="_bdm.C66BB5FBBCF14C4C99B6B61A57B0B0DB.edm" localSheetId="1" hidden="1">#REF!</definedName>
    <definedName name="_bdm.C6E70611CD294D18B531B9DB5A632740.edm" localSheetId="12" hidden="1">#REF!</definedName>
    <definedName name="_bdm.C6E70611CD294D18B531B9DB5A632740.edm" localSheetId="13" hidden="1">#REF!</definedName>
    <definedName name="_bdm.C6E70611CD294D18B531B9DB5A632740.edm" localSheetId="10" hidden="1">#REF!</definedName>
    <definedName name="_bdm.C6E70611CD294D18B531B9DB5A632740.edm" localSheetId="1" hidden="1">#REF!</definedName>
    <definedName name="_bdm.C72BE31A36E44257A13749DC868B7B6E.edm" localSheetId="12" hidden="1">#REF!</definedName>
    <definedName name="_bdm.C72BE31A36E44257A13749DC868B7B6E.edm" localSheetId="13" hidden="1">#REF!</definedName>
    <definedName name="_bdm.C72BE31A36E44257A13749DC868B7B6E.edm" localSheetId="10" hidden="1">#REF!</definedName>
    <definedName name="_bdm.C72BE31A36E44257A13749DC868B7B6E.edm" localSheetId="1" hidden="1">#REF!</definedName>
    <definedName name="_bdm.C753B336E6BC44EF9EFE2232E857F33C.edm" localSheetId="12" hidden="1">#REF!</definedName>
    <definedName name="_bdm.C753B336E6BC44EF9EFE2232E857F33C.edm" localSheetId="13" hidden="1">#REF!</definedName>
    <definedName name="_bdm.C753B336E6BC44EF9EFE2232E857F33C.edm" localSheetId="10" hidden="1">#REF!</definedName>
    <definedName name="_bdm.C753B336E6BC44EF9EFE2232E857F33C.edm" localSheetId="1" hidden="1">#REF!</definedName>
    <definedName name="_bdm.C75E70C2D0794AE783CC0DAB1356029B.edm" localSheetId="12" hidden="1">#REF!</definedName>
    <definedName name="_bdm.C75E70C2D0794AE783CC0DAB1356029B.edm" localSheetId="13" hidden="1">#REF!</definedName>
    <definedName name="_bdm.C75E70C2D0794AE783CC0DAB1356029B.edm" localSheetId="10" hidden="1">#REF!</definedName>
    <definedName name="_bdm.C75E70C2D0794AE783CC0DAB1356029B.edm" localSheetId="1" hidden="1">#REF!</definedName>
    <definedName name="_bdm.C79BCEA46F154D30B894894A3C0FB772.edm" localSheetId="12" hidden="1">#REF!</definedName>
    <definedName name="_bdm.C79BCEA46F154D30B894894A3C0FB772.edm" localSheetId="13" hidden="1">#REF!</definedName>
    <definedName name="_bdm.C79BCEA46F154D30B894894A3C0FB772.edm" localSheetId="10" hidden="1">#REF!</definedName>
    <definedName name="_bdm.C79BCEA46F154D30B894894A3C0FB772.edm" localSheetId="1" hidden="1">#REF!</definedName>
    <definedName name="_bdm.C83F8612EC4847B6B8B222E1E93330FA.edm" localSheetId="12" hidden="1">#REF!</definedName>
    <definedName name="_bdm.C83F8612EC4847B6B8B222E1E93330FA.edm" localSheetId="13" hidden="1">#REF!</definedName>
    <definedName name="_bdm.C83F8612EC4847B6B8B222E1E93330FA.edm" localSheetId="10" hidden="1">#REF!</definedName>
    <definedName name="_bdm.C83F8612EC4847B6B8B222E1E93330FA.edm" localSheetId="1" hidden="1">#REF!</definedName>
    <definedName name="_bdm.C89CFD9391414015962BDC5385F38FCC.edm" localSheetId="12" hidden="1">#REF!</definedName>
    <definedName name="_bdm.C89CFD9391414015962BDC5385F38FCC.edm" localSheetId="13" hidden="1">#REF!</definedName>
    <definedName name="_bdm.C89CFD9391414015962BDC5385F38FCC.edm" localSheetId="10" hidden="1">#REF!</definedName>
    <definedName name="_bdm.C89CFD9391414015962BDC5385F38FCC.edm" localSheetId="1" hidden="1">#REF!</definedName>
    <definedName name="_bdm.C8F095EB484846A996F4F11B9D689163.edm" localSheetId="12" hidden="1">#REF!</definedName>
    <definedName name="_bdm.C8F095EB484846A996F4F11B9D689163.edm" localSheetId="13" hidden="1">#REF!</definedName>
    <definedName name="_bdm.C8F095EB484846A996F4F11B9D689163.edm" localSheetId="10" hidden="1">#REF!</definedName>
    <definedName name="_bdm.C8F095EB484846A996F4F11B9D689163.edm" localSheetId="1" hidden="1">#REF!</definedName>
    <definedName name="_bdm.CA30566E58C542E58B461EF36DD8F6B4.edm" localSheetId="12" hidden="1">#REF!</definedName>
    <definedName name="_bdm.CA30566E58C542E58B461EF36DD8F6B4.edm" localSheetId="13" hidden="1">#REF!</definedName>
    <definedName name="_bdm.CA30566E58C542E58B461EF36DD8F6B4.edm" localSheetId="10" hidden="1">#REF!</definedName>
    <definedName name="_bdm.CA30566E58C542E58B461EF36DD8F6B4.edm" localSheetId="1" hidden="1">#REF!</definedName>
    <definedName name="_bdm.CA31375448B34733B04CBC8C81813798.edm" localSheetId="12" hidden="1">#REF!</definedName>
    <definedName name="_bdm.CA31375448B34733B04CBC8C81813798.edm" localSheetId="13" hidden="1">#REF!</definedName>
    <definedName name="_bdm.CA31375448B34733B04CBC8C81813798.edm" localSheetId="10" hidden="1">#REF!</definedName>
    <definedName name="_bdm.CA31375448B34733B04CBC8C81813798.edm" localSheetId="1" hidden="1">#REF!</definedName>
    <definedName name="_bdm.CA65409824AE4A23B674A6FD0F2189AA.edm" localSheetId="12" hidden="1">#REF!</definedName>
    <definedName name="_bdm.CA65409824AE4A23B674A6FD0F2189AA.edm" localSheetId="13" hidden="1">#REF!</definedName>
    <definedName name="_bdm.CA65409824AE4A23B674A6FD0F2189AA.edm" localSheetId="10" hidden="1">#REF!</definedName>
    <definedName name="_bdm.CA65409824AE4A23B674A6FD0F2189AA.edm" localSheetId="1" hidden="1">#REF!</definedName>
    <definedName name="_bdm.CB15FF872CC94FB69873CF61C6EE2E5D.edm" localSheetId="12" hidden="1">#REF!</definedName>
    <definedName name="_bdm.CB15FF872CC94FB69873CF61C6EE2E5D.edm" localSheetId="13" hidden="1">#REF!</definedName>
    <definedName name="_bdm.CB15FF872CC94FB69873CF61C6EE2E5D.edm" localSheetId="10" hidden="1">#REF!</definedName>
    <definedName name="_bdm.CB15FF872CC94FB69873CF61C6EE2E5D.edm" localSheetId="1" hidden="1">#REF!</definedName>
    <definedName name="_bdm.CB45369C15B64815ACBBB9988D1F37DD.edm" localSheetId="12" hidden="1">#REF!</definedName>
    <definedName name="_bdm.CB45369C15B64815ACBBB9988D1F37DD.edm" localSheetId="13" hidden="1">#REF!</definedName>
    <definedName name="_bdm.CB45369C15B64815ACBBB9988D1F37DD.edm" localSheetId="10" hidden="1">#REF!</definedName>
    <definedName name="_bdm.CB45369C15B64815ACBBB9988D1F37DD.edm" localSheetId="1" hidden="1">#REF!</definedName>
    <definedName name="_bdm.CC889B9318BF4C3AB31807E52EF10B2D.edm" localSheetId="12" hidden="1">#REF!</definedName>
    <definedName name="_bdm.CC889B9318BF4C3AB31807E52EF10B2D.edm" localSheetId="13" hidden="1">#REF!</definedName>
    <definedName name="_bdm.CC889B9318BF4C3AB31807E52EF10B2D.edm" localSheetId="10" hidden="1">#REF!</definedName>
    <definedName name="_bdm.CC889B9318BF4C3AB31807E52EF10B2D.edm" localSheetId="1" hidden="1">#REF!</definedName>
    <definedName name="_bdm.CCA9D32D04424A7FBA65375DEF8E814D.edm" localSheetId="12" hidden="1">#REF!</definedName>
    <definedName name="_bdm.CCA9D32D04424A7FBA65375DEF8E814D.edm" localSheetId="13" hidden="1">#REF!</definedName>
    <definedName name="_bdm.CCA9D32D04424A7FBA65375DEF8E814D.edm" localSheetId="10" hidden="1">#REF!</definedName>
    <definedName name="_bdm.CCA9D32D04424A7FBA65375DEF8E814D.edm" localSheetId="1" hidden="1">#REF!</definedName>
    <definedName name="_bdm.CCC0A907D94346C78A56EE8E1A7F35A7.edm" localSheetId="12" hidden="1">#REF!</definedName>
    <definedName name="_bdm.CCC0A907D94346C78A56EE8E1A7F35A7.edm" localSheetId="13" hidden="1">#REF!</definedName>
    <definedName name="_bdm.CCC0A907D94346C78A56EE8E1A7F35A7.edm" localSheetId="10" hidden="1">#REF!</definedName>
    <definedName name="_bdm.CCC0A907D94346C78A56EE8E1A7F35A7.edm" localSheetId="1" hidden="1">#REF!</definedName>
    <definedName name="_bdm.CCCF6A0F20144978A817DF35A000A745.edm" localSheetId="12" hidden="1">#REF!</definedName>
    <definedName name="_bdm.CCCF6A0F20144978A817DF35A000A745.edm" localSheetId="13" hidden="1">#REF!</definedName>
    <definedName name="_bdm.CCCF6A0F20144978A817DF35A000A745.edm" localSheetId="10" hidden="1">#REF!</definedName>
    <definedName name="_bdm.CCCF6A0F20144978A817DF35A000A745.edm" localSheetId="1" hidden="1">#REF!</definedName>
    <definedName name="_bdm.CCE3653E6D8B4CF494BC2CD2E4F35310.edm" localSheetId="12" hidden="1">#REF!</definedName>
    <definedName name="_bdm.CCE3653E6D8B4CF494BC2CD2E4F35310.edm" localSheetId="13" hidden="1">#REF!</definedName>
    <definedName name="_bdm.CCE3653E6D8B4CF494BC2CD2E4F35310.edm" localSheetId="10" hidden="1">#REF!</definedName>
    <definedName name="_bdm.CCE3653E6D8B4CF494BC2CD2E4F35310.edm" localSheetId="1" hidden="1">#REF!</definedName>
    <definedName name="_bdm.CCF16E7647E64E48BF298EA7E5644971.edm" localSheetId="12" hidden="1">#REF!</definedName>
    <definedName name="_bdm.CCF16E7647E64E48BF298EA7E5644971.edm" localSheetId="13" hidden="1">#REF!</definedName>
    <definedName name="_bdm.CCF16E7647E64E48BF298EA7E5644971.edm" localSheetId="10" hidden="1">#REF!</definedName>
    <definedName name="_bdm.CCF16E7647E64E48BF298EA7E5644971.edm" localSheetId="1" hidden="1">#REF!</definedName>
    <definedName name="_bdm.CD09B5DBF3A643DE933C54989D20DFA5.edm" localSheetId="12" hidden="1">#REF!</definedName>
    <definedName name="_bdm.CD09B5DBF3A643DE933C54989D20DFA5.edm" localSheetId="13" hidden="1">#REF!</definedName>
    <definedName name="_bdm.CD09B5DBF3A643DE933C54989D20DFA5.edm" localSheetId="10" hidden="1">#REF!</definedName>
    <definedName name="_bdm.CD09B5DBF3A643DE933C54989D20DFA5.edm" localSheetId="1" hidden="1">#REF!</definedName>
    <definedName name="_bdm.CD2B903D7FEF4E81A3FC65CE6BB1D88D.edm" localSheetId="12" hidden="1">#REF!</definedName>
    <definedName name="_bdm.CD2B903D7FEF4E81A3FC65CE6BB1D88D.edm" localSheetId="13" hidden="1">#REF!</definedName>
    <definedName name="_bdm.CD2B903D7FEF4E81A3FC65CE6BB1D88D.edm" localSheetId="10" hidden="1">#REF!</definedName>
    <definedName name="_bdm.CD2B903D7FEF4E81A3FC65CE6BB1D88D.edm" localSheetId="1" hidden="1">#REF!</definedName>
    <definedName name="_bdm.CD3BEE11BA75455FBB67CDFA54E7B8C0.edm" localSheetId="12" hidden="1">#REF!</definedName>
    <definedName name="_bdm.CD3BEE11BA75455FBB67CDFA54E7B8C0.edm" localSheetId="13" hidden="1">#REF!</definedName>
    <definedName name="_bdm.CD3BEE11BA75455FBB67CDFA54E7B8C0.edm" localSheetId="10" hidden="1">#REF!</definedName>
    <definedName name="_bdm.CD3BEE11BA75455FBB67CDFA54E7B8C0.edm" localSheetId="1" hidden="1">#REF!</definedName>
    <definedName name="_bdm.CD5D06D6E9974CF686AC38EDFEE67327.edm" localSheetId="12" hidden="1">#REF!</definedName>
    <definedName name="_bdm.CD5D06D6E9974CF686AC38EDFEE67327.edm" localSheetId="13" hidden="1">#REF!</definedName>
    <definedName name="_bdm.CD5D06D6E9974CF686AC38EDFEE67327.edm" localSheetId="10" hidden="1">#REF!</definedName>
    <definedName name="_bdm.CD5D06D6E9974CF686AC38EDFEE67327.edm" localSheetId="1" hidden="1">#REF!</definedName>
    <definedName name="_bdm.CE9C11951E8444008F394E7B86F0547F.edm" localSheetId="12" hidden="1">#REF!</definedName>
    <definedName name="_bdm.CE9C11951E8444008F394E7B86F0547F.edm" localSheetId="13" hidden="1">#REF!</definedName>
    <definedName name="_bdm.CE9C11951E8444008F394E7B86F0547F.edm" localSheetId="10" hidden="1">#REF!</definedName>
    <definedName name="_bdm.CE9C11951E8444008F394E7B86F0547F.edm" localSheetId="1" hidden="1">#REF!</definedName>
    <definedName name="_bdm.CF4E933176E441ACB504C6F903AA8303.edm" localSheetId="12" hidden="1">#REF!</definedName>
    <definedName name="_bdm.CF4E933176E441ACB504C6F903AA8303.edm" localSheetId="13" hidden="1">#REF!</definedName>
    <definedName name="_bdm.CF4E933176E441ACB504C6F903AA8303.edm" localSheetId="10" hidden="1">#REF!</definedName>
    <definedName name="_bdm.CF4E933176E441ACB504C6F903AA8303.edm" localSheetId="1" hidden="1">#REF!</definedName>
    <definedName name="_bdm.CF632E0FDB654785AC4147D885F20CF9.edm" localSheetId="12" hidden="1">#REF!</definedName>
    <definedName name="_bdm.CF632E0FDB654785AC4147D885F20CF9.edm" localSheetId="13" hidden="1">#REF!</definedName>
    <definedName name="_bdm.CF632E0FDB654785AC4147D885F20CF9.edm" localSheetId="10" hidden="1">#REF!</definedName>
    <definedName name="_bdm.CF632E0FDB654785AC4147D885F20CF9.edm" localSheetId="1" hidden="1">#REF!</definedName>
    <definedName name="_bdm.CF923DE70FB3452F858A57CB8434DC45.edm" localSheetId="12" hidden="1">#REF!</definedName>
    <definedName name="_bdm.CF923DE70FB3452F858A57CB8434DC45.edm" localSheetId="13" hidden="1">#REF!</definedName>
    <definedName name="_bdm.CF923DE70FB3452F858A57CB8434DC45.edm" localSheetId="10" hidden="1">#REF!</definedName>
    <definedName name="_bdm.CF923DE70FB3452F858A57CB8434DC45.edm" localSheetId="1" hidden="1">#REF!</definedName>
    <definedName name="_bdm.D05EA1A3BB644FCF9A23485B277B6411.edm" localSheetId="12" hidden="1">#REF!</definedName>
    <definedName name="_bdm.D05EA1A3BB644FCF9A23485B277B6411.edm" localSheetId="13" hidden="1">#REF!</definedName>
    <definedName name="_bdm.D05EA1A3BB644FCF9A23485B277B6411.edm" localSheetId="10" hidden="1">#REF!</definedName>
    <definedName name="_bdm.D05EA1A3BB644FCF9A23485B277B6411.edm" localSheetId="1" hidden="1">#REF!</definedName>
    <definedName name="_bdm.D0BE999A28444A1E94199E5679E9CBC4.edm" localSheetId="12" hidden="1">#REF!</definedName>
    <definedName name="_bdm.D0BE999A28444A1E94199E5679E9CBC4.edm" localSheetId="13" hidden="1">#REF!</definedName>
    <definedName name="_bdm.D0BE999A28444A1E94199E5679E9CBC4.edm" localSheetId="10" hidden="1">#REF!</definedName>
    <definedName name="_bdm.D0BE999A28444A1E94199E5679E9CBC4.edm" localSheetId="1" hidden="1">#REF!</definedName>
    <definedName name="_bdm.D0E4350DC4C3483AA98333EB6E38D659.edm" localSheetId="12" hidden="1">#REF!</definedName>
    <definedName name="_bdm.D0E4350DC4C3483AA98333EB6E38D659.edm" localSheetId="13" hidden="1">#REF!</definedName>
    <definedName name="_bdm.D0E4350DC4C3483AA98333EB6E38D659.edm" localSheetId="10" hidden="1">#REF!</definedName>
    <definedName name="_bdm.D0E4350DC4C3483AA98333EB6E38D659.edm" localSheetId="1" hidden="1">#REF!</definedName>
    <definedName name="_bdm.D14286C7E0D1479D9F10754390506974.edm" localSheetId="12" hidden="1">#REF!</definedName>
    <definedName name="_bdm.D14286C7E0D1479D9F10754390506974.edm" localSheetId="13" hidden="1">#REF!</definedName>
    <definedName name="_bdm.D14286C7E0D1479D9F10754390506974.edm" localSheetId="10" hidden="1">#REF!</definedName>
    <definedName name="_bdm.D14286C7E0D1479D9F10754390506974.edm" localSheetId="1" hidden="1">#REF!</definedName>
    <definedName name="_bdm.D185C6EC3F714167A03C4EDBF017690F.edm" localSheetId="12" hidden="1">#REF!</definedName>
    <definedName name="_bdm.D185C6EC3F714167A03C4EDBF017690F.edm" localSheetId="13" hidden="1">#REF!</definedName>
    <definedName name="_bdm.D185C6EC3F714167A03C4EDBF017690F.edm" localSheetId="10" hidden="1">#REF!</definedName>
    <definedName name="_bdm.D185C6EC3F714167A03C4EDBF017690F.edm" localSheetId="1" hidden="1">#REF!</definedName>
    <definedName name="_bdm.D1EFA38DA4974DD1960448804BDE6E93.edm" localSheetId="12" hidden="1">#REF!</definedName>
    <definedName name="_bdm.D1EFA38DA4974DD1960448804BDE6E93.edm" localSheetId="13" hidden="1">#REF!</definedName>
    <definedName name="_bdm.D1EFA38DA4974DD1960448804BDE6E93.edm" localSheetId="10" hidden="1">#REF!</definedName>
    <definedName name="_bdm.D1EFA38DA4974DD1960448804BDE6E93.edm" localSheetId="1" hidden="1">#REF!</definedName>
    <definedName name="_bdm.D2164745E04E41AF83E43C4E07AB4A9F.edm" localSheetId="12" hidden="1">#REF!</definedName>
    <definedName name="_bdm.D2164745E04E41AF83E43C4E07AB4A9F.edm" localSheetId="13" hidden="1">#REF!</definedName>
    <definedName name="_bdm.D2164745E04E41AF83E43C4E07AB4A9F.edm" localSheetId="10" hidden="1">#REF!</definedName>
    <definedName name="_bdm.D2164745E04E41AF83E43C4E07AB4A9F.edm" localSheetId="1" hidden="1">#REF!</definedName>
    <definedName name="_bdm.D245C996666F41B5990694AD9B4E7886.edm" localSheetId="12" hidden="1">#REF!</definedName>
    <definedName name="_bdm.D245C996666F41B5990694AD9B4E7886.edm" localSheetId="13" hidden="1">#REF!</definedName>
    <definedName name="_bdm.D245C996666F41B5990694AD9B4E7886.edm" localSheetId="10" hidden="1">#REF!</definedName>
    <definedName name="_bdm.D245C996666F41B5990694AD9B4E7886.edm" localSheetId="1" hidden="1">#REF!</definedName>
    <definedName name="_bdm.D2E0FE1BE9D84DF1931F90825F5DA971.edm" localSheetId="12" hidden="1">#REF!</definedName>
    <definedName name="_bdm.D2E0FE1BE9D84DF1931F90825F5DA971.edm" localSheetId="13" hidden="1">#REF!</definedName>
    <definedName name="_bdm.D2E0FE1BE9D84DF1931F90825F5DA971.edm" localSheetId="10" hidden="1">#REF!</definedName>
    <definedName name="_bdm.D2E0FE1BE9D84DF1931F90825F5DA971.edm" localSheetId="1" hidden="1">#REF!</definedName>
    <definedName name="_bdm.D2E44CEF5428486686E42E34705E400D.edm" localSheetId="12" hidden="1">#REF!</definedName>
    <definedName name="_bdm.D2E44CEF5428486686E42E34705E400D.edm" localSheetId="13" hidden="1">#REF!</definedName>
    <definedName name="_bdm.D2E44CEF5428486686E42E34705E400D.edm" localSheetId="10" hidden="1">#REF!</definedName>
    <definedName name="_bdm.D2E44CEF5428486686E42E34705E400D.edm" localSheetId="1" hidden="1">#REF!</definedName>
    <definedName name="_bdm.D2F048FAD5AC494EBD94204B17F3B6A7.edm" localSheetId="12" hidden="1">#REF!</definedName>
    <definedName name="_bdm.D2F048FAD5AC494EBD94204B17F3B6A7.edm" localSheetId="13" hidden="1">#REF!</definedName>
    <definedName name="_bdm.D2F048FAD5AC494EBD94204B17F3B6A7.edm" localSheetId="10" hidden="1">#REF!</definedName>
    <definedName name="_bdm.D2F048FAD5AC494EBD94204B17F3B6A7.edm" localSheetId="1" hidden="1">#REF!</definedName>
    <definedName name="_bdm.D32FD3A00D7E47C09FAAF543184EABCA.edm" localSheetId="12" hidden="1">#REF!</definedName>
    <definedName name="_bdm.D32FD3A00D7E47C09FAAF543184EABCA.edm" localSheetId="13" hidden="1">#REF!</definedName>
    <definedName name="_bdm.D32FD3A00D7E47C09FAAF543184EABCA.edm" localSheetId="10" hidden="1">#REF!</definedName>
    <definedName name="_bdm.D32FD3A00D7E47C09FAAF543184EABCA.edm" localSheetId="1" hidden="1">#REF!</definedName>
    <definedName name="_bdm.D34B037076E44552A194E0474D596EDB.edm" localSheetId="12" hidden="1">#REF!</definedName>
    <definedName name="_bdm.D34B037076E44552A194E0474D596EDB.edm" localSheetId="13" hidden="1">#REF!</definedName>
    <definedName name="_bdm.D34B037076E44552A194E0474D596EDB.edm" localSheetId="10" hidden="1">#REF!</definedName>
    <definedName name="_bdm.D34B037076E44552A194E0474D596EDB.edm" localSheetId="1" hidden="1">#REF!</definedName>
    <definedName name="_bdm.D3B2353B780F43BE8D9B114F8C311AA2.edm" localSheetId="12" hidden="1">#REF!</definedName>
    <definedName name="_bdm.D3B2353B780F43BE8D9B114F8C311AA2.edm" localSheetId="13" hidden="1">#REF!</definedName>
    <definedName name="_bdm.D3B2353B780F43BE8D9B114F8C311AA2.edm" localSheetId="10" hidden="1">#REF!</definedName>
    <definedName name="_bdm.D3B2353B780F43BE8D9B114F8C311AA2.edm" localSheetId="1" hidden="1">#REF!</definedName>
    <definedName name="_bdm.D3B76A09ACB548CBA9E1C3249589FBBF.edm" localSheetId="12" hidden="1">#REF!</definedName>
    <definedName name="_bdm.D3B76A09ACB548CBA9E1C3249589FBBF.edm" localSheetId="13" hidden="1">#REF!</definedName>
    <definedName name="_bdm.D3B76A09ACB548CBA9E1C3249589FBBF.edm" localSheetId="10" hidden="1">#REF!</definedName>
    <definedName name="_bdm.D3B76A09ACB548CBA9E1C3249589FBBF.edm" localSheetId="1" hidden="1">#REF!</definedName>
    <definedName name="_bdm.D49E6669A40A47FBA5EE821AE60C0BAC.edm" localSheetId="12" hidden="1">#REF!</definedName>
    <definedName name="_bdm.D49E6669A40A47FBA5EE821AE60C0BAC.edm" localSheetId="13" hidden="1">#REF!</definedName>
    <definedName name="_bdm.D49E6669A40A47FBA5EE821AE60C0BAC.edm" localSheetId="10" hidden="1">#REF!</definedName>
    <definedName name="_bdm.D49E6669A40A47FBA5EE821AE60C0BAC.edm" localSheetId="1" hidden="1">#REF!</definedName>
    <definedName name="_bdm.D4E3C4D605064C9A8E6DA6344BE20628.edm" localSheetId="12" hidden="1">#REF!</definedName>
    <definedName name="_bdm.D4E3C4D605064C9A8E6DA6344BE20628.edm" localSheetId="13" hidden="1">#REF!</definedName>
    <definedName name="_bdm.D4E3C4D605064C9A8E6DA6344BE20628.edm" localSheetId="10" hidden="1">#REF!</definedName>
    <definedName name="_bdm.D4E3C4D605064C9A8E6DA6344BE20628.edm" localSheetId="1" hidden="1">#REF!</definedName>
    <definedName name="_bdm.D50CF845E8804CCAA1B7C9C5F23C057C.edm" localSheetId="12" hidden="1">#REF!</definedName>
    <definedName name="_bdm.D50CF845E8804CCAA1B7C9C5F23C057C.edm" localSheetId="13" hidden="1">#REF!</definedName>
    <definedName name="_bdm.D50CF845E8804CCAA1B7C9C5F23C057C.edm" localSheetId="10" hidden="1">#REF!</definedName>
    <definedName name="_bdm.D50CF845E8804CCAA1B7C9C5F23C057C.edm" localSheetId="1" hidden="1">#REF!</definedName>
    <definedName name="_bdm.D5476423981C409BB33FEEFA5DFF596B.edm" localSheetId="12" hidden="1">#REF!</definedName>
    <definedName name="_bdm.D5476423981C409BB33FEEFA5DFF596B.edm" localSheetId="13" hidden="1">#REF!</definedName>
    <definedName name="_bdm.D5476423981C409BB33FEEFA5DFF596B.edm" localSheetId="10" hidden="1">#REF!</definedName>
    <definedName name="_bdm.D5476423981C409BB33FEEFA5DFF596B.edm" localSheetId="1" hidden="1">#REF!</definedName>
    <definedName name="_bdm.D5652B7E008B4D09B21D0F4A266EE837.edm" localSheetId="12" hidden="1">#REF!</definedName>
    <definedName name="_bdm.D5652B7E008B4D09B21D0F4A266EE837.edm" localSheetId="13" hidden="1">#REF!</definedName>
    <definedName name="_bdm.D5652B7E008B4D09B21D0F4A266EE837.edm" localSheetId="10" hidden="1">#REF!</definedName>
    <definedName name="_bdm.D5652B7E008B4D09B21D0F4A266EE837.edm" localSheetId="1" hidden="1">#REF!</definedName>
    <definedName name="_bdm.D5CAF2AD157E4BC6ABC19EF23EA391A7.edm" localSheetId="12" hidden="1">#REF!</definedName>
    <definedName name="_bdm.D5CAF2AD157E4BC6ABC19EF23EA391A7.edm" localSheetId="13" hidden="1">#REF!</definedName>
    <definedName name="_bdm.D5CAF2AD157E4BC6ABC19EF23EA391A7.edm" localSheetId="10" hidden="1">#REF!</definedName>
    <definedName name="_bdm.D5CAF2AD157E4BC6ABC19EF23EA391A7.edm" localSheetId="1" hidden="1">#REF!</definedName>
    <definedName name="_bdm.D65BDB0512D1466D9FA99D78184D605C.edm" localSheetId="12" hidden="1">#REF!</definedName>
    <definedName name="_bdm.D65BDB0512D1466D9FA99D78184D605C.edm" localSheetId="13" hidden="1">#REF!</definedName>
    <definedName name="_bdm.D65BDB0512D1466D9FA99D78184D605C.edm" localSheetId="10" hidden="1">#REF!</definedName>
    <definedName name="_bdm.D65BDB0512D1466D9FA99D78184D605C.edm" localSheetId="1" hidden="1">#REF!</definedName>
    <definedName name="_bdm.D67E58BEFC994301A646EE274D0413A7.edm" localSheetId="12" hidden="1">#REF!</definedName>
    <definedName name="_bdm.D67E58BEFC994301A646EE274D0413A7.edm" localSheetId="13" hidden="1">#REF!</definedName>
    <definedName name="_bdm.D67E58BEFC994301A646EE274D0413A7.edm" localSheetId="10" hidden="1">#REF!</definedName>
    <definedName name="_bdm.D67E58BEFC994301A646EE274D0413A7.edm" localSheetId="1" hidden="1">#REF!</definedName>
    <definedName name="_bdm.D68F1447366B46D496E709DCB5BB5C20.edm" localSheetId="12" hidden="1">#REF!</definedName>
    <definedName name="_bdm.D68F1447366B46D496E709DCB5BB5C20.edm" localSheetId="13" hidden="1">#REF!</definedName>
    <definedName name="_bdm.D68F1447366B46D496E709DCB5BB5C20.edm" localSheetId="10" hidden="1">#REF!</definedName>
    <definedName name="_bdm.D68F1447366B46D496E709DCB5BB5C20.edm" localSheetId="1" hidden="1">#REF!</definedName>
    <definedName name="_bdm.D6A785428DCD4E29847ACFFC6EE70E52.edm" localSheetId="12" hidden="1">#REF!</definedName>
    <definedName name="_bdm.D6A785428DCD4E29847ACFFC6EE70E52.edm" localSheetId="13" hidden="1">#REF!</definedName>
    <definedName name="_bdm.D6A785428DCD4E29847ACFFC6EE70E52.edm" localSheetId="10" hidden="1">#REF!</definedName>
    <definedName name="_bdm.D6A785428DCD4E29847ACFFC6EE70E52.edm" localSheetId="1" hidden="1">#REF!</definedName>
    <definedName name="_bdm.D6DD3D15ED4E420DB116D873E923E944.edm" localSheetId="12" hidden="1">#REF!</definedName>
    <definedName name="_bdm.D6DD3D15ED4E420DB116D873E923E944.edm" localSheetId="13" hidden="1">#REF!</definedName>
    <definedName name="_bdm.D6DD3D15ED4E420DB116D873E923E944.edm" localSheetId="10" hidden="1">#REF!</definedName>
    <definedName name="_bdm.D6DD3D15ED4E420DB116D873E923E944.edm" localSheetId="1" hidden="1">#REF!</definedName>
    <definedName name="_bdm.D704B0B749414F9BBF5A5A3BA4DDC532.edm" localSheetId="12" hidden="1">#REF!</definedName>
    <definedName name="_bdm.D704B0B749414F9BBF5A5A3BA4DDC532.edm" localSheetId="13" hidden="1">#REF!</definedName>
    <definedName name="_bdm.D704B0B749414F9BBF5A5A3BA4DDC532.edm" localSheetId="10" hidden="1">#REF!</definedName>
    <definedName name="_bdm.D704B0B749414F9BBF5A5A3BA4DDC532.edm" localSheetId="1" hidden="1">#REF!</definedName>
    <definedName name="_bdm.D7390E17207D4C3D9251D8AB6EA40E5D.edm" localSheetId="12" hidden="1">#REF!</definedName>
    <definedName name="_bdm.D7390E17207D4C3D9251D8AB6EA40E5D.edm" localSheetId="13" hidden="1">#REF!</definedName>
    <definedName name="_bdm.D7390E17207D4C3D9251D8AB6EA40E5D.edm" localSheetId="10" hidden="1">#REF!</definedName>
    <definedName name="_bdm.D7390E17207D4C3D9251D8AB6EA40E5D.edm" localSheetId="1" hidden="1">#REF!</definedName>
    <definedName name="_bdm.D86CC7EE77B741DC90FB3BFB4D0B0B4A.edm" localSheetId="12" hidden="1">#REF!</definedName>
    <definedName name="_bdm.D86CC7EE77B741DC90FB3BFB4D0B0B4A.edm" localSheetId="13" hidden="1">#REF!</definedName>
    <definedName name="_bdm.D86CC7EE77B741DC90FB3BFB4D0B0B4A.edm" localSheetId="10" hidden="1">#REF!</definedName>
    <definedName name="_bdm.D86CC7EE77B741DC90FB3BFB4D0B0B4A.edm" localSheetId="1" hidden="1">#REF!</definedName>
    <definedName name="_bdm.D8CAC758D2364FAC8525379669A294C6.edm" localSheetId="12" hidden="1">#REF!</definedName>
    <definedName name="_bdm.D8CAC758D2364FAC8525379669A294C6.edm" localSheetId="13" hidden="1">#REF!</definedName>
    <definedName name="_bdm.D8CAC758D2364FAC8525379669A294C6.edm" localSheetId="10" hidden="1">#REF!</definedName>
    <definedName name="_bdm.D8CAC758D2364FAC8525379669A294C6.edm" localSheetId="1" hidden="1">#REF!</definedName>
    <definedName name="_bdm.D9D152EA886F464C94DF2529D776649E.edm" localSheetId="12" hidden="1">#REF!</definedName>
    <definedName name="_bdm.D9D152EA886F464C94DF2529D776649E.edm" localSheetId="13" hidden="1">#REF!</definedName>
    <definedName name="_bdm.D9D152EA886F464C94DF2529D776649E.edm" localSheetId="10" hidden="1">#REF!</definedName>
    <definedName name="_bdm.D9D152EA886F464C94DF2529D776649E.edm" localSheetId="1" hidden="1">#REF!</definedName>
    <definedName name="_bdm.DA22EF620E5E46BB8F9C9F10B778ACA1.edm" localSheetId="12" hidden="1">#REF!</definedName>
    <definedName name="_bdm.DA22EF620E5E46BB8F9C9F10B778ACA1.edm" localSheetId="13" hidden="1">#REF!</definedName>
    <definedName name="_bdm.DA22EF620E5E46BB8F9C9F10B778ACA1.edm" localSheetId="10" hidden="1">#REF!</definedName>
    <definedName name="_bdm.DA22EF620E5E46BB8F9C9F10B778ACA1.edm" localSheetId="1" hidden="1">#REF!</definedName>
    <definedName name="_bdm.DA9EBF77889B4EDAA9173CD581F6CD4B.edm" localSheetId="12" hidden="1">#REF!</definedName>
    <definedName name="_bdm.DA9EBF77889B4EDAA9173CD581F6CD4B.edm" localSheetId="13" hidden="1">#REF!</definedName>
    <definedName name="_bdm.DA9EBF77889B4EDAA9173CD581F6CD4B.edm" localSheetId="10" hidden="1">#REF!</definedName>
    <definedName name="_bdm.DA9EBF77889B4EDAA9173CD581F6CD4B.edm" localSheetId="1" hidden="1">#REF!</definedName>
    <definedName name="_bdm.DB55A338796E46F49A67A27333729236.edm" localSheetId="12" hidden="1">#REF!</definedName>
    <definedName name="_bdm.DB55A338796E46F49A67A27333729236.edm" localSheetId="13" hidden="1">#REF!</definedName>
    <definedName name="_bdm.DB55A338796E46F49A67A27333729236.edm" localSheetId="10" hidden="1">#REF!</definedName>
    <definedName name="_bdm.DB55A338796E46F49A67A27333729236.edm" localSheetId="1" hidden="1">#REF!</definedName>
    <definedName name="_bdm.DB6BC77C6518424391B575166ECC663F.edm" localSheetId="12" hidden="1">#REF!</definedName>
    <definedName name="_bdm.DB6BC77C6518424391B575166ECC663F.edm" localSheetId="13" hidden="1">#REF!</definedName>
    <definedName name="_bdm.DB6BC77C6518424391B575166ECC663F.edm" localSheetId="10" hidden="1">#REF!</definedName>
    <definedName name="_bdm.DB6BC77C6518424391B575166ECC663F.edm" localSheetId="1" hidden="1">#REF!</definedName>
    <definedName name="_bdm.DB8826A9A2FC44BBA21C23832E3BFD24.edm" localSheetId="12" hidden="1">#REF!</definedName>
    <definedName name="_bdm.DB8826A9A2FC44BBA21C23832E3BFD24.edm" localSheetId="13" hidden="1">#REF!</definedName>
    <definedName name="_bdm.DB8826A9A2FC44BBA21C23832E3BFD24.edm" localSheetId="10" hidden="1">#REF!</definedName>
    <definedName name="_bdm.DB8826A9A2FC44BBA21C23832E3BFD24.edm" localSheetId="1" hidden="1">#REF!</definedName>
    <definedName name="_bdm.DBAC007660B7419AA4015B995FF8E63F.edm" localSheetId="12" hidden="1">#REF!</definedName>
    <definedName name="_bdm.DBAC007660B7419AA4015B995FF8E63F.edm" localSheetId="13" hidden="1">#REF!</definedName>
    <definedName name="_bdm.DBAC007660B7419AA4015B995FF8E63F.edm" localSheetId="10" hidden="1">#REF!</definedName>
    <definedName name="_bdm.DBAC007660B7419AA4015B995FF8E63F.edm" localSheetId="1" hidden="1">#REF!</definedName>
    <definedName name="_bdm.DBBCA8D864454EF28B0D5E564DFA0FB9.edm" localSheetId="12" hidden="1">#REF!</definedName>
    <definedName name="_bdm.DBBCA8D864454EF28B0D5E564DFA0FB9.edm" localSheetId="13" hidden="1">#REF!</definedName>
    <definedName name="_bdm.DBBCA8D864454EF28B0D5E564DFA0FB9.edm" localSheetId="10" hidden="1">#REF!</definedName>
    <definedName name="_bdm.DBBCA8D864454EF28B0D5E564DFA0FB9.edm" localSheetId="1" hidden="1">#REF!</definedName>
    <definedName name="_bdm.DBE37C4F8DAC4898A7ED1AD38D790954.edm" localSheetId="12" hidden="1">#REF!</definedName>
    <definedName name="_bdm.DBE37C4F8DAC4898A7ED1AD38D790954.edm" localSheetId="13" hidden="1">#REF!</definedName>
    <definedName name="_bdm.DBE37C4F8DAC4898A7ED1AD38D790954.edm" localSheetId="10" hidden="1">#REF!</definedName>
    <definedName name="_bdm.DBE37C4F8DAC4898A7ED1AD38D790954.edm" localSheetId="1" hidden="1">#REF!</definedName>
    <definedName name="_bdm.DBFDDFFA7E674B2CB61B975960D9F645.edm" localSheetId="12" hidden="1">#REF!</definedName>
    <definedName name="_bdm.DBFDDFFA7E674B2CB61B975960D9F645.edm" localSheetId="13" hidden="1">#REF!</definedName>
    <definedName name="_bdm.DBFDDFFA7E674B2CB61B975960D9F645.edm" localSheetId="10" hidden="1">#REF!</definedName>
    <definedName name="_bdm.DBFDDFFA7E674B2CB61B975960D9F645.edm" localSheetId="1" hidden="1">#REF!</definedName>
    <definedName name="_bdm.DC01AC42F31747EC9409C411001F07AF.edm" localSheetId="12" hidden="1">#REF!</definedName>
    <definedName name="_bdm.DC01AC42F31747EC9409C411001F07AF.edm" localSheetId="13" hidden="1">#REF!</definedName>
    <definedName name="_bdm.DC01AC42F31747EC9409C411001F07AF.edm" localSheetId="10" hidden="1">#REF!</definedName>
    <definedName name="_bdm.DC01AC42F31747EC9409C411001F07AF.edm" localSheetId="1" hidden="1">#REF!</definedName>
    <definedName name="_bdm.DC2063E48E2246C7B37572D7594DE19E.edm" localSheetId="12" hidden="1">#REF!</definedName>
    <definedName name="_bdm.DC2063E48E2246C7B37572D7594DE19E.edm" localSheetId="13" hidden="1">#REF!</definedName>
    <definedName name="_bdm.DC2063E48E2246C7B37572D7594DE19E.edm" localSheetId="10" hidden="1">#REF!</definedName>
    <definedName name="_bdm.DC2063E48E2246C7B37572D7594DE19E.edm" localSheetId="1" hidden="1">#REF!</definedName>
    <definedName name="_bdm.DCEA3CEBFDF4440FA9BFC6F39E944C9B.edm" localSheetId="12" hidden="1">#REF!</definedName>
    <definedName name="_bdm.DCEA3CEBFDF4440FA9BFC6F39E944C9B.edm" localSheetId="13" hidden="1">#REF!</definedName>
    <definedName name="_bdm.DCEA3CEBFDF4440FA9BFC6F39E944C9B.edm" localSheetId="10" hidden="1">#REF!</definedName>
    <definedName name="_bdm.DCEA3CEBFDF4440FA9BFC6F39E944C9B.edm" localSheetId="1" hidden="1">#REF!</definedName>
    <definedName name="_bdm.DD2610BA508D4701BAC0B8514F2E81CA.edm" localSheetId="12" hidden="1">#REF!</definedName>
    <definedName name="_bdm.DD2610BA508D4701BAC0B8514F2E81CA.edm" localSheetId="13" hidden="1">#REF!</definedName>
    <definedName name="_bdm.DD2610BA508D4701BAC0B8514F2E81CA.edm" localSheetId="10" hidden="1">#REF!</definedName>
    <definedName name="_bdm.DD2610BA508D4701BAC0B8514F2E81CA.edm" localSheetId="1" hidden="1">#REF!</definedName>
    <definedName name="_bdm.DD5F371B450D4BE0B335E2DCD26CDDBC.edm" localSheetId="12" hidden="1">#REF!</definedName>
    <definedName name="_bdm.DD5F371B450D4BE0B335E2DCD26CDDBC.edm" localSheetId="13" hidden="1">#REF!</definedName>
    <definedName name="_bdm.DD5F371B450D4BE0B335E2DCD26CDDBC.edm" localSheetId="10" hidden="1">#REF!</definedName>
    <definedName name="_bdm.DD5F371B450D4BE0B335E2DCD26CDDBC.edm" localSheetId="1" hidden="1">#REF!</definedName>
    <definedName name="_bdm.DD8A178BC9DF4F88AD5430D701A6EAD0.edm" localSheetId="12" hidden="1">#REF!</definedName>
    <definedName name="_bdm.DD8A178BC9DF4F88AD5430D701A6EAD0.edm" localSheetId="13" hidden="1">#REF!</definedName>
    <definedName name="_bdm.DD8A178BC9DF4F88AD5430D701A6EAD0.edm" localSheetId="10" hidden="1">#REF!</definedName>
    <definedName name="_bdm.DD8A178BC9DF4F88AD5430D701A6EAD0.edm" localSheetId="1" hidden="1">#REF!</definedName>
    <definedName name="_bdm.DDA01D60CB2F4B25913F1E1C07C973F4.edm" localSheetId="12" hidden="1">#REF!</definedName>
    <definedName name="_bdm.DDA01D60CB2F4B25913F1E1C07C973F4.edm" localSheetId="13" hidden="1">#REF!</definedName>
    <definedName name="_bdm.DDA01D60CB2F4B25913F1E1C07C973F4.edm" localSheetId="10" hidden="1">#REF!</definedName>
    <definedName name="_bdm.DDA01D60CB2F4B25913F1E1C07C973F4.edm" localSheetId="1" hidden="1">#REF!</definedName>
    <definedName name="_bdm.DE0B09581DCC43AD89B98D0FE2132BA1.edm" localSheetId="12" hidden="1">#REF!</definedName>
    <definedName name="_bdm.DE0B09581DCC43AD89B98D0FE2132BA1.edm" localSheetId="13" hidden="1">#REF!</definedName>
    <definedName name="_bdm.DE0B09581DCC43AD89B98D0FE2132BA1.edm" localSheetId="10" hidden="1">#REF!</definedName>
    <definedName name="_bdm.DE0B09581DCC43AD89B98D0FE2132BA1.edm" localSheetId="1" hidden="1">#REF!</definedName>
    <definedName name="_bdm.DE4FA04626B74C47BE235AB1375FE2CA.edm" localSheetId="12" hidden="1">#REF!</definedName>
    <definedName name="_bdm.DE4FA04626B74C47BE235AB1375FE2CA.edm" localSheetId="13" hidden="1">#REF!</definedName>
    <definedName name="_bdm.DE4FA04626B74C47BE235AB1375FE2CA.edm" localSheetId="10" hidden="1">#REF!</definedName>
    <definedName name="_bdm.DE4FA04626B74C47BE235AB1375FE2CA.edm" localSheetId="1" hidden="1">#REF!</definedName>
    <definedName name="_bdm.DEED74615D1F4A6AAEB71D2EFFF517C6.edm" localSheetId="12" hidden="1">#REF!</definedName>
    <definedName name="_bdm.DEED74615D1F4A6AAEB71D2EFFF517C6.edm" localSheetId="13" hidden="1">#REF!</definedName>
    <definedName name="_bdm.DEED74615D1F4A6AAEB71D2EFFF517C6.edm" localSheetId="10" hidden="1">#REF!</definedName>
    <definedName name="_bdm.DEED74615D1F4A6AAEB71D2EFFF517C6.edm" localSheetId="1" hidden="1">#REF!</definedName>
    <definedName name="_bdm.DF09B8414D1248709F99DC62479D3AF4.edm" localSheetId="12" hidden="1">#REF!</definedName>
    <definedName name="_bdm.DF09B8414D1248709F99DC62479D3AF4.edm" localSheetId="13" hidden="1">#REF!</definedName>
    <definedName name="_bdm.DF09B8414D1248709F99DC62479D3AF4.edm" localSheetId="10" hidden="1">#REF!</definedName>
    <definedName name="_bdm.DF09B8414D1248709F99DC62479D3AF4.edm" localSheetId="1" hidden="1">#REF!</definedName>
    <definedName name="_bdm.DF40DB6DFDAF40F580067C000FBF7D37.edm" localSheetId="12" hidden="1">#REF!</definedName>
    <definedName name="_bdm.DF40DB6DFDAF40F580067C000FBF7D37.edm" localSheetId="13" hidden="1">#REF!</definedName>
    <definedName name="_bdm.DF40DB6DFDAF40F580067C000FBF7D37.edm" localSheetId="10" hidden="1">#REF!</definedName>
    <definedName name="_bdm.DF40DB6DFDAF40F580067C000FBF7D37.edm" localSheetId="1" hidden="1">#REF!</definedName>
    <definedName name="_bdm.DF65763EC4F444E79CF11C2C8D406C67.edm" localSheetId="12" hidden="1">#REF!</definedName>
    <definedName name="_bdm.DF65763EC4F444E79CF11C2C8D406C67.edm" localSheetId="13" hidden="1">#REF!</definedName>
    <definedName name="_bdm.DF65763EC4F444E79CF11C2C8D406C67.edm" localSheetId="10" hidden="1">#REF!</definedName>
    <definedName name="_bdm.DF65763EC4F444E79CF11C2C8D406C67.edm" localSheetId="1" hidden="1">#REF!</definedName>
    <definedName name="_bdm.DFB8EF9757A84BAD9270FFE0A57E7493.edm" localSheetId="12" hidden="1">#REF!</definedName>
    <definedName name="_bdm.DFB8EF9757A84BAD9270FFE0A57E7493.edm" localSheetId="13" hidden="1">#REF!</definedName>
    <definedName name="_bdm.DFB8EF9757A84BAD9270FFE0A57E7493.edm" localSheetId="10" hidden="1">#REF!</definedName>
    <definedName name="_bdm.DFB8EF9757A84BAD9270FFE0A57E7493.edm" localSheetId="1" hidden="1">#REF!</definedName>
    <definedName name="_bdm.E056F3DC608E4AF2A56F559A01BCF9EF.edm" localSheetId="12" hidden="1">#REF!</definedName>
    <definedName name="_bdm.E056F3DC608E4AF2A56F559A01BCF9EF.edm" localSheetId="13" hidden="1">#REF!</definedName>
    <definedName name="_bdm.E056F3DC608E4AF2A56F559A01BCF9EF.edm" localSheetId="10" hidden="1">#REF!</definedName>
    <definedName name="_bdm.E056F3DC608E4AF2A56F559A01BCF9EF.edm" localSheetId="1" hidden="1">#REF!</definedName>
    <definedName name="_bdm.E077B2A1C3D344A184154CBC22F20850.edm" localSheetId="12" hidden="1">#REF!</definedName>
    <definedName name="_bdm.E077B2A1C3D344A184154CBC22F20850.edm" localSheetId="13" hidden="1">#REF!</definedName>
    <definedName name="_bdm.E077B2A1C3D344A184154CBC22F20850.edm" localSheetId="10" hidden="1">#REF!</definedName>
    <definedName name="_bdm.E077B2A1C3D344A184154CBC22F20850.edm" localSheetId="1" hidden="1">#REF!</definedName>
    <definedName name="_bdm.E07EBEF1FE874189A02DF6DEC45ACBFE.edm" localSheetId="12" hidden="1">#REF!</definedName>
    <definedName name="_bdm.E07EBEF1FE874189A02DF6DEC45ACBFE.edm" localSheetId="13" hidden="1">#REF!</definedName>
    <definedName name="_bdm.E07EBEF1FE874189A02DF6DEC45ACBFE.edm" localSheetId="10" hidden="1">#REF!</definedName>
    <definedName name="_bdm.E07EBEF1FE874189A02DF6DEC45ACBFE.edm" localSheetId="1" hidden="1">#REF!</definedName>
    <definedName name="_bdm.E07ED075E57144498BA567AB3F19AE84.edm" localSheetId="12" hidden="1">#REF!</definedName>
    <definedName name="_bdm.E07ED075E57144498BA567AB3F19AE84.edm" localSheetId="13" hidden="1">#REF!</definedName>
    <definedName name="_bdm.E07ED075E57144498BA567AB3F19AE84.edm" localSheetId="10" hidden="1">#REF!</definedName>
    <definedName name="_bdm.E07ED075E57144498BA567AB3F19AE84.edm" localSheetId="1" hidden="1">#REF!</definedName>
    <definedName name="_bdm.E08BD2E6C67446449FF5B6270715E1C2.edm" localSheetId="12" hidden="1">#REF!</definedName>
    <definedName name="_bdm.E08BD2E6C67446449FF5B6270715E1C2.edm" localSheetId="13" hidden="1">#REF!</definedName>
    <definedName name="_bdm.E08BD2E6C67446449FF5B6270715E1C2.edm" localSheetId="10" hidden="1">#REF!</definedName>
    <definedName name="_bdm.E08BD2E6C67446449FF5B6270715E1C2.edm" localSheetId="1" hidden="1">#REF!</definedName>
    <definedName name="_bdm.E08E5771620540168590CFE28BA49EA5.edm" localSheetId="12" hidden="1">#REF!</definedName>
    <definedName name="_bdm.E08E5771620540168590CFE28BA49EA5.edm" localSheetId="13" hidden="1">#REF!</definedName>
    <definedName name="_bdm.E08E5771620540168590CFE28BA49EA5.edm" localSheetId="10" hidden="1">#REF!</definedName>
    <definedName name="_bdm.E08E5771620540168590CFE28BA49EA5.edm" localSheetId="1" hidden="1">#REF!</definedName>
    <definedName name="_bdm.E09FA2A1B08B47AB82CF2751679EA1DA.edm" localSheetId="12" hidden="1">#REF!</definedName>
    <definedName name="_bdm.E09FA2A1B08B47AB82CF2751679EA1DA.edm" localSheetId="13" hidden="1">#REF!</definedName>
    <definedName name="_bdm.E09FA2A1B08B47AB82CF2751679EA1DA.edm" localSheetId="10" hidden="1">#REF!</definedName>
    <definedName name="_bdm.E09FA2A1B08B47AB82CF2751679EA1DA.edm" localSheetId="1" hidden="1">#REF!</definedName>
    <definedName name="_bdm.E1967BF7A7D34562B352AF59DC33C1CE.edm" localSheetId="12" hidden="1">#REF!</definedName>
    <definedName name="_bdm.E1967BF7A7D34562B352AF59DC33C1CE.edm" localSheetId="13" hidden="1">#REF!</definedName>
    <definedName name="_bdm.E1967BF7A7D34562B352AF59DC33C1CE.edm" localSheetId="10" hidden="1">#REF!</definedName>
    <definedName name="_bdm.E1967BF7A7D34562B352AF59DC33C1CE.edm" localSheetId="1" hidden="1">#REF!</definedName>
    <definedName name="_bdm.E19F7011FEE84B998C8E16BA3DFDECA7.edm" localSheetId="12" hidden="1">#REF!</definedName>
    <definedName name="_bdm.E19F7011FEE84B998C8E16BA3DFDECA7.edm" localSheetId="13" hidden="1">#REF!</definedName>
    <definedName name="_bdm.E19F7011FEE84B998C8E16BA3DFDECA7.edm" localSheetId="10" hidden="1">#REF!</definedName>
    <definedName name="_bdm.E19F7011FEE84B998C8E16BA3DFDECA7.edm" localSheetId="1" hidden="1">#REF!</definedName>
    <definedName name="_bdm.E1E061045E4542EA8CD39CCF08ACA74A.edm" localSheetId="12" hidden="1">#REF!</definedName>
    <definedName name="_bdm.E1E061045E4542EA8CD39CCF08ACA74A.edm" localSheetId="13" hidden="1">#REF!</definedName>
    <definedName name="_bdm.E1E061045E4542EA8CD39CCF08ACA74A.edm" localSheetId="10" hidden="1">#REF!</definedName>
    <definedName name="_bdm.E1E061045E4542EA8CD39CCF08ACA74A.edm" localSheetId="1" hidden="1">#REF!</definedName>
    <definedName name="_bdm.E1E07294702B4E899FF24052214E7143.edm" localSheetId="12" hidden="1">#REF!</definedName>
    <definedName name="_bdm.E1E07294702B4E899FF24052214E7143.edm" localSheetId="13" hidden="1">#REF!</definedName>
    <definedName name="_bdm.E1E07294702B4E899FF24052214E7143.edm" localSheetId="10" hidden="1">#REF!</definedName>
    <definedName name="_bdm.E1E07294702B4E899FF24052214E7143.edm" localSheetId="1" hidden="1">#REF!</definedName>
    <definedName name="_bdm.E29A6874C63E4EF8AB738213F3608846.edm" localSheetId="12" hidden="1">#REF!</definedName>
    <definedName name="_bdm.E29A6874C63E4EF8AB738213F3608846.edm" localSheetId="13" hidden="1">#REF!</definedName>
    <definedName name="_bdm.E29A6874C63E4EF8AB738213F3608846.edm" localSheetId="10" hidden="1">#REF!</definedName>
    <definedName name="_bdm.E29A6874C63E4EF8AB738213F3608846.edm" localSheetId="1" hidden="1">#REF!</definedName>
    <definedName name="_bdm.E2AF9F832AF54ACF89C4EBFFABE65791.edm" localSheetId="12" hidden="1">#REF!</definedName>
    <definedName name="_bdm.E2AF9F832AF54ACF89C4EBFFABE65791.edm" localSheetId="13" hidden="1">#REF!</definedName>
    <definedName name="_bdm.E2AF9F832AF54ACF89C4EBFFABE65791.edm" localSheetId="10" hidden="1">#REF!</definedName>
    <definedName name="_bdm.E2AF9F832AF54ACF89C4EBFFABE65791.edm" localSheetId="1" hidden="1">#REF!</definedName>
    <definedName name="_bdm.E34C69AE21E847B9BE72588C1F00815D.edm" localSheetId="12" hidden="1">#REF!</definedName>
    <definedName name="_bdm.E34C69AE21E847B9BE72588C1F00815D.edm" localSheetId="13" hidden="1">#REF!</definedName>
    <definedName name="_bdm.E34C69AE21E847B9BE72588C1F00815D.edm" localSheetId="10" hidden="1">#REF!</definedName>
    <definedName name="_bdm.E34C69AE21E847B9BE72588C1F00815D.edm" localSheetId="1" hidden="1">#REF!</definedName>
    <definedName name="_bdm.E3B243E38F8945AE82B1B432558D020E.edm" localSheetId="12" hidden="1">#REF!</definedName>
    <definedName name="_bdm.E3B243E38F8945AE82B1B432558D020E.edm" localSheetId="13" hidden="1">#REF!</definedName>
    <definedName name="_bdm.E3B243E38F8945AE82B1B432558D020E.edm" localSheetId="10" hidden="1">#REF!</definedName>
    <definedName name="_bdm.E3B243E38F8945AE82B1B432558D020E.edm" localSheetId="1" hidden="1">#REF!</definedName>
    <definedName name="_bdm.E4437B15EA8C44B88C74BF6C42036796.edm" localSheetId="12" hidden="1">#REF!</definedName>
    <definedName name="_bdm.E4437B15EA8C44B88C74BF6C42036796.edm" localSheetId="13" hidden="1">#REF!</definedName>
    <definedName name="_bdm.E4437B15EA8C44B88C74BF6C42036796.edm" localSheetId="10" hidden="1">#REF!</definedName>
    <definedName name="_bdm.E4437B15EA8C44B88C74BF6C42036796.edm" localSheetId="1" hidden="1">#REF!</definedName>
    <definedName name="_bdm.E50B6E45E49845F4A6DE72781F0FA50D.edm" localSheetId="12" hidden="1">#REF!</definedName>
    <definedName name="_bdm.E50B6E45E49845F4A6DE72781F0FA50D.edm" localSheetId="13" hidden="1">#REF!</definedName>
    <definedName name="_bdm.E50B6E45E49845F4A6DE72781F0FA50D.edm" localSheetId="10" hidden="1">#REF!</definedName>
    <definedName name="_bdm.E50B6E45E49845F4A6DE72781F0FA50D.edm" localSheetId="1" hidden="1">#REF!</definedName>
    <definedName name="_bdm.E5FB566F805A4AB992F70164230ED488.edm" localSheetId="12" hidden="1">#REF!</definedName>
    <definedName name="_bdm.E5FB566F805A4AB992F70164230ED488.edm" localSheetId="13" hidden="1">#REF!</definedName>
    <definedName name="_bdm.E5FB566F805A4AB992F70164230ED488.edm" localSheetId="10" hidden="1">#REF!</definedName>
    <definedName name="_bdm.E5FB566F805A4AB992F70164230ED488.edm" localSheetId="1" hidden="1">#REF!</definedName>
    <definedName name="_bdm.E620B1A6610E42DCBB0C39AB008734FB.edm" localSheetId="12" hidden="1">#REF!</definedName>
    <definedName name="_bdm.E620B1A6610E42DCBB0C39AB008734FB.edm" localSheetId="13" hidden="1">#REF!</definedName>
    <definedName name="_bdm.E620B1A6610E42DCBB0C39AB008734FB.edm" localSheetId="10" hidden="1">#REF!</definedName>
    <definedName name="_bdm.E620B1A6610E42DCBB0C39AB008734FB.edm" localSheetId="1" hidden="1">#REF!</definedName>
    <definedName name="_bdm.E65DB76FC21042168407FBBB9FEA304E.edm" localSheetId="12" hidden="1">#REF!</definedName>
    <definedName name="_bdm.E65DB76FC21042168407FBBB9FEA304E.edm" localSheetId="13" hidden="1">#REF!</definedName>
    <definedName name="_bdm.E65DB76FC21042168407FBBB9FEA304E.edm" localSheetId="10" hidden="1">#REF!</definedName>
    <definedName name="_bdm.E65DB76FC21042168407FBBB9FEA304E.edm" localSheetId="1" hidden="1">#REF!</definedName>
    <definedName name="_bdm.E660C6AF49AD46E5ABC8A33E538B891A.edm" localSheetId="12" hidden="1">#REF!</definedName>
    <definedName name="_bdm.E660C6AF49AD46E5ABC8A33E538B891A.edm" localSheetId="13" hidden="1">#REF!</definedName>
    <definedName name="_bdm.E660C6AF49AD46E5ABC8A33E538B891A.edm" localSheetId="10" hidden="1">#REF!</definedName>
    <definedName name="_bdm.E660C6AF49AD46E5ABC8A33E538B891A.edm" localSheetId="1" hidden="1">#REF!</definedName>
    <definedName name="_bdm.E6AF126FD2B648E7881DB71B143F9A3B.edm" localSheetId="12" hidden="1">#REF!</definedName>
    <definedName name="_bdm.E6AF126FD2B648E7881DB71B143F9A3B.edm" localSheetId="13" hidden="1">#REF!</definedName>
    <definedName name="_bdm.E6AF126FD2B648E7881DB71B143F9A3B.edm" localSheetId="10" hidden="1">#REF!</definedName>
    <definedName name="_bdm.E6AF126FD2B648E7881DB71B143F9A3B.edm" localSheetId="1" hidden="1">#REF!</definedName>
    <definedName name="_bdm.E6D9C4D8F266493D9248E2711B66E4E3.edm" localSheetId="12" hidden="1">#REF!</definedName>
    <definedName name="_bdm.E6D9C4D8F266493D9248E2711B66E4E3.edm" localSheetId="13" hidden="1">#REF!</definedName>
    <definedName name="_bdm.E6D9C4D8F266493D9248E2711B66E4E3.edm" localSheetId="10" hidden="1">#REF!</definedName>
    <definedName name="_bdm.E6D9C4D8F266493D9248E2711B66E4E3.edm" localSheetId="1" hidden="1">#REF!</definedName>
    <definedName name="_bdm.E720E49161E94870A5272159B88BD56C.edm" localSheetId="12" hidden="1">#REF!</definedName>
    <definedName name="_bdm.E720E49161E94870A5272159B88BD56C.edm" localSheetId="13" hidden="1">#REF!</definedName>
    <definedName name="_bdm.E720E49161E94870A5272159B88BD56C.edm" localSheetId="10" hidden="1">#REF!</definedName>
    <definedName name="_bdm.E720E49161E94870A5272159B88BD56C.edm" localSheetId="1" hidden="1">#REF!</definedName>
    <definedName name="_bdm.E7BA1064D8654FFC9E45C380C415BF36.edm" localSheetId="12" hidden="1">#REF!</definedName>
    <definedName name="_bdm.E7BA1064D8654FFC9E45C380C415BF36.edm" localSheetId="13" hidden="1">#REF!</definedName>
    <definedName name="_bdm.E7BA1064D8654FFC9E45C380C415BF36.edm" localSheetId="10" hidden="1">#REF!</definedName>
    <definedName name="_bdm.E7BA1064D8654FFC9E45C380C415BF36.edm" localSheetId="1" hidden="1">#REF!</definedName>
    <definedName name="_bdm.E7C17FA72547449FBD06AAA87C7E5DA2.edm" localSheetId="12" hidden="1">#REF!</definedName>
    <definedName name="_bdm.E7C17FA72547449FBD06AAA87C7E5DA2.edm" localSheetId="13" hidden="1">#REF!</definedName>
    <definedName name="_bdm.E7C17FA72547449FBD06AAA87C7E5DA2.edm" localSheetId="10" hidden="1">#REF!</definedName>
    <definedName name="_bdm.E7C17FA72547449FBD06AAA87C7E5DA2.edm" localSheetId="1" hidden="1">#REF!</definedName>
    <definedName name="_bdm.E7DF92DEBFBA4CF0906376EF3D923A64.edm" localSheetId="12" hidden="1">#REF!</definedName>
    <definedName name="_bdm.E7DF92DEBFBA4CF0906376EF3D923A64.edm" localSheetId="13" hidden="1">#REF!</definedName>
    <definedName name="_bdm.E7DF92DEBFBA4CF0906376EF3D923A64.edm" localSheetId="10" hidden="1">#REF!</definedName>
    <definedName name="_bdm.E7DF92DEBFBA4CF0906376EF3D923A64.edm" localSheetId="1" hidden="1">#REF!</definedName>
    <definedName name="_bdm.E887DF2904A54BBFB05FB3C6174717FA.edm" localSheetId="12" hidden="1">#REF!</definedName>
    <definedName name="_bdm.E887DF2904A54BBFB05FB3C6174717FA.edm" localSheetId="13" hidden="1">#REF!</definedName>
    <definedName name="_bdm.E887DF2904A54BBFB05FB3C6174717FA.edm" localSheetId="10" hidden="1">#REF!</definedName>
    <definedName name="_bdm.E887DF2904A54BBFB05FB3C6174717FA.edm" localSheetId="1" hidden="1">#REF!</definedName>
    <definedName name="_bdm.E95D25A27E694B55BAC9BF90319AB9C5.edm" localSheetId="12" hidden="1">#REF!</definedName>
    <definedName name="_bdm.E95D25A27E694B55BAC9BF90319AB9C5.edm" localSheetId="13" hidden="1">#REF!</definedName>
    <definedName name="_bdm.E95D25A27E694B55BAC9BF90319AB9C5.edm" localSheetId="10" hidden="1">#REF!</definedName>
    <definedName name="_bdm.E95D25A27E694B55BAC9BF90319AB9C5.edm" localSheetId="1" hidden="1">#REF!</definedName>
    <definedName name="_bdm.E98C627D0D8C458299DAE70D46B537B2.edm" localSheetId="12" hidden="1">#REF!</definedName>
    <definedName name="_bdm.E98C627D0D8C458299DAE70D46B537B2.edm" localSheetId="13" hidden="1">#REF!</definedName>
    <definedName name="_bdm.E98C627D0D8C458299DAE70D46B537B2.edm" localSheetId="10" hidden="1">#REF!</definedName>
    <definedName name="_bdm.E98C627D0D8C458299DAE70D46B537B2.edm" localSheetId="1" hidden="1">#REF!</definedName>
    <definedName name="_bdm.E99C66683C0349CAA2F1E65805710559.edm" localSheetId="12" hidden="1">#REF!</definedName>
    <definedName name="_bdm.E99C66683C0349CAA2F1E65805710559.edm" localSheetId="13" hidden="1">#REF!</definedName>
    <definedName name="_bdm.E99C66683C0349CAA2F1E65805710559.edm" localSheetId="10" hidden="1">#REF!</definedName>
    <definedName name="_bdm.E99C66683C0349CAA2F1E65805710559.edm" localSheetId="1" hidden="1">#REF!</definedName>
    <definedName name="_bdm.E9CA3CC06EA249678C19B7D7D462DCE6.edm" localSheetId="12" hidden="1">#REF!</definedName>
    <definedName name="_bdm.E9CA3CC06EA249678C19B7D7D462DCE6.edm" localSheetId="13" hidden="1">#REF!</definedName>
    <definedName name="_bdm.E9CA3CC06EA249678C19B7D7D462DCE6.edm" localSheetId="10" hidden="1">#REF!</definedName>
    <definedName name="_bdm.E9CA3CC06EA249678C19B7D7D462DCE6.edm" localSheetId="1" hidden="1">#REF!</definedName>
    <definedName name="_bdm.EA07C3B7F7164A6DADEC8D9ABC504989.edm" localSheetId="12" hidden="1">#REF!</definedName>
    <definedName name="_bdm.EA07C3B7F7164A6DADEC8D9ABC504989.edm" localSheetId="13" hidden="1">#REF!</definedName>
    <definedName name="_bdm.EA07C3B7F7164A6DADEC8D9ABC504989.edm" localSheetId="10" hidden="1">#REF!</definedName>
    <definedName name="_bdm.EA07C3B7F7164A6DADEC8D9ABC504989.edm" localSheetId="1" hidden="1">#REF!</definedName>
    <definedName name="_bdm.EA51859A3CD64626808F3529D59B6AA0.edm" localSheetId="12" hidden="1">#REF!</definedName>
    <definedName name="_bdm.EA51859A3CD64626808F3529D59B6AA0.edm" localSheetId="13" hidden="1">#REF!</definedName>
    <definedName name="_bdm.EA51859A3CD64626808F3529D59B6AA0.edm" localSheetId="10" hidden="1">#REF!</definedName>
    <definedName name="_bdm.EA51859A3CD64626808F3529D59B6AA0.edm" localSheetId="1" hidden="1">#REF!</definedName>
    <definedName name="_bdm.EA9675535A744E369F7142C448823427.edm" localSheetId="12" hidden="1">#REF!</definedName>
    <definedName name="_bdm.EA9675535A744E369F7142C448823427.edm" localSheetId="13" hidden="1">#REF!</definedName>
    <definedName name="_bdm.EA9675535A744E369F7142C448823427.edm" localSheetId="10" hidden="1">#REF!</definedName>
    <definedName name="_bdm.EA9675535A744E369F7142C448823427.edm" localSheetId="1" hidden="1">#REF!</definedName>
    <definedName name="_bdm.EB39340347CE43119B2ADA2BD196756F.edm" localSheetId="12" hidden="1">#REF!</definedName>
    <definedName name="_bdm.EB39340347CE43119B2ADA2BD196756F.edm" localSheetId="13" hidden="1">#REF!</definedName>
    <definedName name="_bdm.EB39340347CE43119B2ADA2BD196756F.edm" localSheetId="10" hidden="1">#REF!</definedName>
    <definedName name="_bdm.EB39340347CE43119B2ADA2BD196756F.edm" localSheetId="1" hidden="1">#REF!</definedName>
    <definedName name="_bdm.EBA53A0879B946CBA547AEAC810BBDC5.edm" localSheetId="12" hidden="1">#REF!</definedName>
    <definedName name="_bdm.EBA53A0879B946CBA547AEAC810BBDC5.edm" localSheetId="13" hidden="1">#REF!</definedName>
    <definedName name="_bdm.EBA53A0879B946CBA547AEAC810BBDC5.edm" localSheetId="10" hidden="1">#REF!</definedName>
    <definedName name="_bdm.EBA53A0879B946CBA547AEAC810BBDC5.edm" localSheetId="1" hidden="1">#REF!</definedName>
    <definedName name="_bdm.EBC4A184A4AC493988B7BBF17AA99BBF.edm" localSheetId="12" hidden="1">#REF!</definedName>
    <definedName name="_bdm.EBC4A184A4AC493988B7BBF17AA99BBF.edm" localSheetId="13" hidden="1">#REF!</definedName>
    <definedName name="_bdm.EBC4A184A4AC493988B7BBF17AA99BBF.edm" localSheetId="10" hidden="1">#REF!</definedName>
    <definedName name="_bdm.EBC4A184A4AC493988B7BBF17AA99BBF.edm" localSheetId="1" hidden="1">#REF!</definedName>
    <definedName name="_bdm.EBF6F66DB3CD4F0DBD9D643E7269BB0D.edm" localSheetId="12" hidden="1">#REF!</definedName>
    <definedName name="_bdm.EBF6F66DB3CD4F0DBD9D643E7269BB0D.edm" localSheetId="13" hidden="1">#REF!</definedName>
    <definedName name="_bdm.EBF6F66DB3CD4F0DBD9D643E7269BB0D.edm" localSheetId="10" hidden="1">#REF!</definedName>
    <definedName name="_bdm.EBF6F66DB3CD4F0DBD9D643E7269BB0D.edm" localSheetId="1" hidden="1">#REF!</definedName>
    <definedName name="_bdm.EC31250A6494417E9ECE0B82E42857E3.edm" localSheetId="12" hidden="1">#REF!</definedName>
    <definedName name="_bdm.EC31250A6494417E9ECE0B82E42857E3.edm" localSheetId="13" hidden="1">#REF!</definedName>
    <definedName name="_bdm.EC31250A6494417E9ECE0B82E42857E3.edm" localSheetId="10" hidden="1">#REF!</definedName>
    <definedName name="_bdm.EC31250A6494417E9ECE0B82E42857E3.edm" localSheetId="1" hidden="1">#REF!</definedName>
    <definedName name="_bdm.EC4D44CBE0A0450A8E744A3D59D2AC9E.edm" localSheetId="12" hidden="1">#REF!</definedName>
    <definedName name="_bdm.EC4D44CBE0A0450A8E744A3D59D2AC9E.edm" localSheetId="13" hidden="1">#REF!</definedName>
    <definedName name="_bdm.EC4D44CBE0A0450A8E744A3D59D2AC9E.edm" localSheetId="10" hidden="1">#REF!</definedName>
    <definedName name="_bdm.EC4D44CBE0A0450A8E744A3D59D2AC9E.edm" localSheetId="1" hidden="1">#REF!</definedName>
    <definedName name="_bdm.EC6AA15104E443418627A8EC14C76A05.edm" localSheetId="12" hidden="1">#REF!</definedName>
    <definedName name="_bdm.EC6AA15104E443418627A8EC14C76A05.edm" localSheetId="13" hidden="1">#REF!</definedName>
    <definedName name="_bdm.EC6AA15104E443418627A8EC14C76A05.edm" localSheetId="10" hidden="1">#REF!</definedName>
    <definedName name="_bdm.EC6AA15104E443418627A8EC14C76A05.edm" localSheetId="1" hidden="1">#REF!</definedName>
    <definedName name="_bdm.EC98E4EA06144A1DB436B5C1D17B75C9.edm" localSheetId="12" hidden="1">#REF!</definedName>
    <definedName name="_bdm.EC98E4EA06144A1DB436B5C1D17B75C9.edm" localSheetId="13" hidden="1">#REF!</definedName>
    <definedName name="_bdm.EC98E4EA06144A1DB436B5C1D17B75C9.edm" localSheetId="10" hidden="1">#REF!</definedName>
    <definedName name="_bdm.EC98E4EA06144A1DB436B5C1D17B75C9.edm" localSheetId="1" hidden="1">#REF!</definedName>
    <definedName name="_bdm.ECA1D378B73345AC8B87A96F8ABC195D.edm" localSheetId="12" hidden="1">#REF!</definedName>
    <definedName name="_bdm.ECA1D378B73345AC8B87A96F8ABC195D.edm" localSheetId="13" hidden="1">#REF!</definedName>
    <definedName name="_bdm.ECA1D378B73345AC8B87A96F8ABC195D.edm" localSheetId="10" hidden="1">#REF!</definedName>
    <definedName name="_bdm.ECA1D378B73345AC8B87A96F8ABC195D.edm" localSheetId="1" hidden="1">#REF!</definedName>
    <definedName name="_bdm.ED995F08A3014BA6B1541BB408A15DD4.edm" localSheetId="12" hidden="1">#REF!</definedName>
    <definedName name="_bdm.ED995F08A3014BA6B1541BB408A15DD4.edm" localSheetId="13" hidden="1">#REF!</definedName>
    <definedName name="_bdm.ED995F08A3014BA6B1541BB408A15DD4.edm" localSheetId="10" hidden="1">#REF!</definedName>
    <definedName name="_bdm.ED995F08A3014BA6B1541BB408A15DD4.edm" localSheetId="1" hidden="1">#REF!</definedName>
    <definedName name="_bdm.EDA1233745A84682A85B8DD824D597EB.edm" localSheetId="12" hidden="1">#REF!</definedName>
    <definedName name="_bdm.EDA1233745A84682A85B8DD824D597EB.edm" localSheetId="13" hidden="1">#REF!</definedName>
    <definedName name="_bdm.EDA1233745A84682A85B8DD824D597EB.edm" localSheetId="10" hidden="1">#REF!</definedName>
    <definedName name="_bdm.EDA1233745A84682A85B8DD824D597EB.edm" localSheetId="1" hidden="1">#REF!</definedName>
    <definedName name="_bdm.EE0AD1A9EFA14A75A834E176AB16A897.edm" localSheetId="12" hidden="1">#REF!</definedName>
    <definedName name="_bdm.EE0AD1A9EFA14A75A834E176AB16A897.edm" localSheetId="13" hidden="1">#REF!</definedName>
    <definedName name="_bdm.EE0AD1A9EFA14A75A834E176AB16A897.edm" localSheetId="10" hidden="1">#REF!</definedName>
    <definedName name="_bdm.EE0AD1A9EFA14A75A834E176AB16A897.edm" localSheetId="1" hidden="1">#REF!</definedName>
    <definedName name="_bdm.EE64AAD9E79B436BA62BE6CC70BC56D8.edm" localSheetId="12" hidden="1">#REF!</definedName>
    <definedName name="_bdm.EE64AAD9E79B436BA62BE6CC70BC56D8.edm" localSheetId="13" hidden="1">#REF!</definedName>
    <definedName name="_bdm.EE64AAD9E79B436BA62BE6CC70BC56D8.edm" localSheetId="10" hidden="1">#REF!</definedName>
    <definedName name="_bdm.EE64AAD9E79B436BA62BE6CC70BC56D8.edm" localSheetId="1" hidden="1">#REF!</definedName>
    <definedName name="_bdm.F0BBC2C7EBCD43EEA326C12A910826F4.edm" localSheetId="12" hidden="1">#REF!</definedName>
    <definedName name="_bdm.F0BBC2C7EBCD43EEA326C12A910826F4.edm" localSheetId="13" hidden="1">#REF!</definedName>
    <definedName name="_bdm.F0BBC2C7EBCD43EEA326C12A910826F4.edm" localSheetId="10" hidden="1">#REF!</definedName>
    <definedName name="_bdm.F0BBC2C7EBCD43EEA326C12A910826F4.edm" localSheetId="1" hidden="1">#REF!</definedName>
    <definedName name="_bdm.F1010DBF949A4CFBAD65F827378C9F56.edm" localSheetId="12" hidden="1">#REF!</definedName>
    <definedName name="_bdm.F1010DBF949A4CFBAD65F827378C9F56.edm" localSheetId="13" hidden="1">#REF!</definedName>
    <definedName name="_bdm.F1010DBF949A4CFBAD65F827378C9F56.edm" localSheetId="10" hidden="1">#REF!</definedName>
    <definedName name="_bdm.F1010DBF949A4CFBAD65F827378C9F56.edm" localSheetId="1" hidden="1">#REF!</definedName>
    <definedName name="_bdm.F1103450C471422B8F956932F209DEBE.edm" localSheetId="12" hidden="1">#REF!</definedName>
    <definedName name="_bdm.F1103450C471422B8F956932F209DEBE.edm" localSheetId="13" hidden="1">#REF!</definedName>
    <definedName name="_bdm.F1103450C471422B8F956932F209DEBE.edm" localSheetId="10" hidden="1">#REF!</definedName>
    <definedName name="_bdm.F1103450C471422B8F956932F209DEBE.edm" localSheetId="1" hidden="1">#REF!</definedName>
    <definedName name="_bdm.F18B0EBCF412446B9881B65F24FCB736.edm" localSheetId="12" hidden="1">#REF!</definedName>
    <definedName name="_bdm.F18B0EBCF412446B9881B65F24FCB736.edm" localSheetId="13" hidden="1">#REF!</definedName>
    <definedName name="_bdm.F18B0EBCF412446B9881B65F24FCB736.edm" localSheetId="10" hidden="1">#REF!</definedName>
    <definedName name="_bdm.F18B0EBCF412446B9881B65F24FCB736.edm" localSheetId="1" hidden="1">#REF!</definedName>
    <definedName name="_bdm.F1A7596E6C3847F5A222865B1B7B958A.edm" localSheetId="12" hidden="1">#REF!</definedName>
    <definedName name="_bdm.F1A7596E6C3847F5A222865B1B7B958A.edm" localSheetId="13" hidden="1">#REF!</definedName>
    <definedName name="_bdm.F1A7596E6C3847F5A222865B1B7B958A.edm" localSheetId="10" hidden="1">#REF!</definedName>
    <definedName name="_bdm.F1A7596E6C3847F5A222865B1B7B958A.edm" localSheetId="1" hidden="1">#REF!</definedName>
    <definedName name="_bdm.F1BFA451184B4AD39FBF50F140A84414.edm" localSheetId="12" hidden="1">#REF!</definedName>
    <definedName name="_bdm.F1BFA451184B4AD39FBF50F140A84414.edm" localSheetId="13" hidden="1">#REF!</definedName>
    <definedName name="_bdm.F1BFA451184B4AD39FBF50F140A84414.edm" localSheetId="10" hidden="1">#REF!</definedName>
    <definedName name="_bdm.F1BFA451184B4AD39FBF50F140A84414.edm" localSheetId="1" hidden="1">#REF!</definedName>
    <definedName name="_bdm.F1D91B9CEE5541C3B8D0E2EA2F96EC50.edm" localSheetId="12" hidden="1">#REF!</definedName>
    <definedName name="_bdm.F1D91B9CEE5541C3B8D0E2EA2F96EC50.edm" localSheetId="13" hidden="1">#REF!</definedName>
    <definedName name="_bdm.F1D91B9CEE5541C3B8D0E2EA2F96EC50.edm" localSheetId="10" hidden="1">#REF!</definedName>
    <definedName name="_bdm.F1D91B9CEE5541C3B8D0E2EA2F96EC50.edm" localSheetId="1" hidden="1">#REF!</definedName>
    <definedName name="_bdm.F1DABFC26A7E416A82D0FA0BB44706FD.edm" localSheetId="12" hidden="1">#REF!</definedName>
    <definedName name="_bdm.F1DABFC26A7E416A82D0FA0BB44706FD.edm" localSheetId="13" hidden="1">#REF!</definedName>
    <definedName name="_bdm.F1DABFC26A7E416A82D0FA0BB44706FD.edm" localSheetId="10" hidden="1">#REF!</definedName>
    <definedName name="_bdm.F1DABFC26A7E416A82D0FA0BB44706FD.edm" localSheetId="1" hidden="1">#REF!</definedName>
    <definedName name="_bdm.F1DE884B0AA843919209BF1CCE3C02D5.edm" localSheetId="12" hidden="1">#REF!</definedName>
    <definedName name="_bdm.F1DE884B0AA843919209BF1CCE3C02D5.edm" localSheetId="13" hidden="1">#REF!</definedName>
    <definedName name="_bdm.F1DE884B0AA843919209BF1CCE3C02D5.edm" localSheetId="10" hidden="1">#REF!</definedName>
    <definedName name="_bdm.F1DE884B0AA843919209BF1CCE3C02D5.edm" localSheetId="1" hidden="1">#REF!</definedName>
    <definedName name="_bdm.F1E4982438C848B19BC9B1DB936C4816.edm" localSheetId="12" hidden="1">#REF!</definedName>
    <definedName name="_bdm.F1E4982438C848B19BC9B1DB936C4816.edm" localSheetId="13" hidden="1">#REF!</definedName>
    <definedName name="_bdm.F1E4982438C848B19BC9B1DB936C4816.edm" localSheetId="10" hidden="1">#REF!</definedName>
    <definedName name="_bdm.F1E4982438C848B19BC9B1DB936C4816.edm" localSheetId="1" hidden="1">#REF!</definedName>
    <definedName name="_bdm.F218EDE106D44F27AF7FF04D714E0CD0.edm" localSheetId="12" hidden="1">#REF!</definedName>
    <definedName name="_bdm.F218EDE106D44F27AF7FF04D714E0CD0.edm" localSheetId="13" hidden="1">#REF!</definedName>
    <definedName name="_bdm.F218EDE106D44F27AF7FF04D714E0CD0.edm" localSheetId="10" hidden="1">#REF!</definedName>
    <definedName name="_bdm.F218EDE106D44F27AF7FF04D714E0CD0.edm" localSheetId="1" hidden="1">#REF!</definedName>
    <definedName name="_bdm.F29D120F910B4837945CF22BFEEFCC56.edm" localSheetId="12" hidden="1">#REF!</definedName>
    <definedName name="_bdm.F29D120F910B4837945CF22BFEEFCC56.edm" localSheetId="13" hidden="1">#REF!</definedName>
    <definedName name="_bdm.F29D120F910B4837945CF22BFEEFCC56.edm" localSheetId="10" hidden="1">#REF!</definedName>
    <definedName name="_bdm.F29D120F910B4837945CF22BFEEFCC56.edm" localSheetId="1" hidden="1">#REF!</definedName>
    <definedName name="_bdm.F2CCF4ECDE5D4F9291913B0D67CC9303.edm" localSheetId="12" hidden="1">#REF!</definedName>
    <definedName name="_bdm.F2CCF4ECDE5D4F9291913B0D67CC9303.edm" localSheetId="13" hidden="1">#REF!</definedName>
    <definedName name="_bdm.F2CCF4ECDE5D4F9291913B0D67CC9303.edm" localSheetId="10" hidden="1">#REF!</definedName>
    <definedName name="_bdm.F2CCF4ECDE5D4F9291913B0D67CC9303.edm" localSheetId="1" hidden="1">#REF!</definedName>
    <definedName name="_bdm.F2E5B7E4F15E44DE99A3DB0F2930B4E3.edm" localSheetId="12" hidden="1">#REF!</definedName>
    <definedName name="_bdm.F2E5B7E4F15E44DE99A3DB0F2930B4E3.edm" localSheetId="13" hidden="1">#REF!</definedName>
    <definedName name="_bdm.F2E5B7E4F15E44DE99A3DB0F2930B4E3.edm" localSheetId="10" hidden="1">#REF!</definedName>
    <definedName name="_bdm.F2E5B7E4F15E44DE99A3DB0F2930B4E3.edm" localSheetId="1" hidden="1">#REF!</definedName>
    <definedName name="_bdm.F3111C4426854000BF345517984D2A2E.edm" localSheetId="12" hidden="1">#REF!</definedName>
    <definedName name="_bdm.F3111C4426854000BF345517984D2A2E.edm" localSheetId="13" hidden="1">#REF!</definedName>
    <definedName name="_bdm.F3111C4426854000BF345517984D2A2E.edm" localSheetId="10" hidden="1">#REF!</definedName>
    <definedName name="_bdm.F3111C4426854000BF345517984D2A2E.edm" localSheetId="1" hidden="1">#REF!</definedName>
    <definedName name="_bdm.F3818217C6C5431CBAC9DE0C14CE9830.edm" localSheetId="12" hidden="1">#REF!</definedName>
    <definedName name="_bdm.F3818217C6C5431CBAC9DE0C14CE9830.edm" localSheetId="13" hidden="1">#REF!</definedName>
    <definedName name="_bdm.F3818217C6C5431CBAC9DE0C14CE9830.edm" localSheetId="10" hidden="1">#REF!</definedName>
    <definedName name="_bdm.F3818217C6C5431CBAC9DE0C14CE9830.edm" localSheetId="1" hidden="1">#REF!</definedName>
    <definedName name="_bdm.F3D542B9F0D34D559BB14F4FFCE4DBA2.edm" localSheetId="12" hidden="1">#REF!</definedName>
    <definedName name="_bdm.F3D542B9F0D34D559BB14F4FFCE4DBA2.edm" localSheetId="13" hidden="1">#REF!</definedName>
    <definedName name="_bdm.F3D542B9F0D34D559BB14F4FFCE4DBA2.edm" localSheetId="10" hidden="1">#REF!</definedName>
    <definedName name="_bdm.F3D542B9F0D34D559BB14F4FFCE4DBA2.edm" localSheetId="1" hidden="1">#REF!</definedName>
    <definedName name="_bdm.F43790EE9C7F456C84C6716A2E8611C8.edm" localSheetId="12" hidden="1">#REF!</definedName>
    <definedName name="_bdm.F43790EE9C7F456C84C6716A2E8611C8.edm" localSheetId="13" hidden="1">#REF!</definedName>
    <definedName name="_bdm.F43790EE9C7F456C84C6716A2E8611C8.edm" localSheetId="10" hidden="1">#REF!</definedName>
    <definedName name="_bdm.F43790EE9C7F456C84C6716A2E8611C8.edm" localSheetId="1" hidden="1">#REF!</definedName>
    <definedName name="_bdm.F471E98DC1A54EA28DEF3C0C85A97ECC.edm" localSheetId="12" hidden="1">#REF!</definedName>
    <definedName name="_bdm.F471E98DC1A54EA28DEF3C0C85A97ECC.edm" localSheetId="13" hidden="1">#REF!</definedName>
    <definedName name="_bdm.F471E98DC1A54EA28DEF3C0C85A97ECC.edm" localSheetId="10" hidden="1">#REF!</definedName>
    <definedName name="_bdm.F471E98DC1A54EA28DEF3C0C85A97ECC.edm" localSheetId="1" hidden="1">#REF!</definedName>
    <definedName name="_bdm.F49BB5FCA9AE47E2B3F95EE2D7E859EF.edm" localSheetId="12" hidden="1">#REF!</definedName>
    <definedName name="_bdm.F49BB5FCA9AE47E2B3F95EE2D7E859EF.edm" localSheetId="13" hidden="1">#REF!</definedName>
    <definedName name="_bdm.F49BB5FCA9AE47E2B3F95EE2D7E859EF.edm" localSheetId="10" hidden="1">#REF!</definedName>
    <definedName name="_bdm.F49BB5FCA9AE47E2B3F95EE2D7E859EF.edm" localSheetId="1" hidden="1">#REF!</definedName>
    <definedName name="_bdm.F4E1811C27BD421AAF8057D08C487E4F.edm" localSheetId="12" hidden="1">#REF!</definedName>
    <definedName name="_bdm.F4E1811C27BD421AAF8057D08C487E4F.edm" localSheetId="13" hidden="1">#REF!</definedName>
    <definedName name="_bdm.F4E1811C27BD421AAF8057D08C487E4F.edm" localSheetId="10" hidden="1">#REF!</definedName>
    <definedName name="_bdm.F4E1811C27BD421AAF8057D08C487E4F.edm" localSheetId="1" hidden="1">#REF!</definedName>
    <definedName name="_bdm.F4E87138480244128F825EE4F00E9801.edm" localSheetId="12" hidden="1">#REF!</definedName>
    <definedName name="_bdm.F4E87138480244128F825EE4F00E9801.edm" localSheetId="13" hidden="1">#REF!</definedName>
    <definedName name="_bdm.F4E87138480244128F825EE4F00E9801.edm" localSheetId="10" hidden="1">#REF!</definedName>
    <definedName name="_bdm.F4E87138480244128F825EE4F00E9801.edm" localSheetId="1" hidden="1">#REF!</definedName>
    <definedName name="_bdm.F50E94D6949E4AB5BD76D0B6837A5800.edm" localSheetId="12" hidden="1">#REF!</definedName>
    <definedName name="_bdm.F50E94D6949E4AB5BD76D0B6837A5800.edm" localSheetId="13" hidden="1">#REF!</definedName>
    <definedName name="_bdm.F50E94D6949E4AB5BD76D0B6837A5800.edm" localSheetId="10" hidden="1">#REF!</definedName>
    <definedName name="_bdm.F50E94D6949E4AB5BD76D0B6837A5800.edm" localSheetId="1" hidden="1">#REF!</definedName>
    <definedName name="_bdm.F54A65F4642E4AF19ECADCD4D48984F7.edm" localSheetId="12" hidden="1">#REF!</definedName>
    <definedName name="_bdm.F54A65F4642E4AF19ECADCD4D48984F7.edm" localSheetId="13" hidden="1">#REF!</definedName>
    <definedName name="_bdm.F54A65F4642E4AF19ECADCD4D48984F7.edm" localSheetId="10" hidden="1">#REF!</definedName>
    <definedName name="_bdm.F54A65F4642E4AF19ECADCD4D48984F7.edm" localSheetId="1" hidden="1">#REF!</definedName>
    <definedName name="_bdm.F55F740F440C42C3B21216ABB09004C0.edm" localSheetId="12" hidden="1">#REF!</definedName>
    <definedName name="_bdm.F55F740F440C42C3B21216ABB09004C0.edm" localSheetId="13" hidden="1">#REF!</definedName>
    <definedName name="_bdm.F55F740F440C42C3B21216ABB09004C0.edm" localSheetId="10" hidden="1">#REF!</definedName>
    <definedName name="_bdm.F55F740F440C42C3B21216ABB09004C0.edm" localSheetId="1" hidden="1">#REF!</definedName>
    <definedName name="_bdm.F605958846454D9B9F178AD28AB5E93B.edm" localSheetId="12" hidden="1">#REF!</definedName>
    <definedName name="_bdm.F605958846454D9B9F178AD28AB5E93B.edm" localSheetId="13" hidden="1">#REF!</definedName>
    <definedName name="_bdm.F605958846454D9B9F178AD28AB5E93B.edm" localSheetId="10" hidden="1">#REF!</definedName>
    <definedName name="_bdm.F605958846454D9B9F178AD28AB5E93B.edm" localSheetId="1" hidden="1">#REF!</definedName>
    <definedName name="_bdm.F66DC545562D425499360A614C233058.edm" localSheetId="12" hidden="1">#REF!</definedName>
    <definedName name="_bdm.F66DC545562D425499360A614C233058.edm" localSheetId="13" hidden="1">#REF!</definedName>
    <definedName name="_bdm.F66DC545562D425499360A614C233058.edm" localSheetId="10" hidden="1">#REF!</definedName>
    <definedName name="_bdm.F66DC545562D425499360A614C233058.edm" localSheetId="1" hidden="1">#REF!</definedName>
    <definedName name="_bdm.F70AB623966C4B44B33A234C3D77E2B0.edm" localSheetId="12" hidden="1">#REF!</definedName>
    <definedName name="_bdm.F70AB623966C4B44B33A234C3D77E2B0.edm" localSheetId="13" hidden="1">#REF!</definedName>
    <definedName name="_bdm.F70AB623966C4B44B33A234C3D77E2B0.edm" localSheetId="10" hidden="1">#REF!</definedName>
    <definedName name="_bdm.F70AB623966C4B44B33A234C3D77E2B0.edm" localSheetId="1" hidden="1">#REF!</definedName>
    <definedName name="_bdm.F7F5A99131B941A8A5B9775810A27285.edm" localSheetId="12" hidden="1">#REF!</definedName>
    <definedName name="_bdm.F7F5A99131B941A8A5B9775810A27285.edm" localSheetId="13" hidden="1">#REF!</definedName>
    <definedName name="_bdm.F7F5A99131B941A8A5B9775810A27285.edm" localSheetId="10" hidden="1">#REF!</definedName>
    <definedName name="_bdm.F7F5A99131B941A8A5B9775810A27285.edm" localSheetId="1" hidden="1">#REF!</definedName>
    <definedName name="_bdm.F803D81FDC474D4A8B1E0F26C2B8D0D3.edm" localSheetId="12" hidden="1">#REF!</definedName>
    <definedName name="_bdm.F803D81FDC474D4A8B1E0F26C2B8D0D3.edm" localSheetId="13" hidden="1">#REF!</definedName>
    <definedName name="_bdm.F803D81FDC474D4A8B1E0F26C2B8D0D3.edm" localSheetId="10" hidden="1">#REF!</definedName>
    <definedName name="_bdm.F803D81FDC474D4A8B1E0F26C2B8D0D3.edm" localSheetId="1" hidden="1">#REF!</definedName>
    <definedName name="_bdm.F80C913C7C27493BA186AF43E41DA24A.edm" localSheetId="12" hidden="1">#REF!</definedName>
    <definedName name="_bdm.F80C913C7C27493BA186AF43E41DA24A.edm" localSheetId="13" hidden="1">#REF!</definedName>
    <definedName name="_bdm.F80C913C7C27493BA186AF43E41DA24A.edm" localSheetId="10" hidden="1">#REF!</definedName>
    <definedName name="_bdm.F80C913C7C27493BA186AF43E41DA24A.edm" localSheetId="1" hidden="1">#REF!</definedName>
    <definedName name="_bdm.F8143200A125473A85DF8409991B0D15.edm" localSheetId="12" hidden="1">#REF!</definedName>
    <definedName name="_bdm.F8143200A125473A85DF8409991B0D15.edm" localSheetId="13" hidden="1">#REF!</definedName>
    <definedName name="_bdm.F8143200A125473A85DF8409991B0D15.edm" localSheetId="10" hidden="1">#REF!</definedName>
    <definedName name="_bdm.F8143200A125473A85DF8409991B0D15.edm" localSheetId="1" hidden="1">#REF!</definedName>
    <definedName name="_bdm.F8300B226DEC4A01A4F291EA44953716.edm" localSheetId="12" hidden="1">#REF!</definedName>
    <definedName name="_bdm.F8300B226DEC4A01A4F291EA44953716.edm" localSheetId="13" hidden="1">#REF!</definedName>
    <definedName name="_bdm.F8300B226DEC4A01A4F291EA44953716.edm" localSheetId="10" hidden="1">#REF!</definedName>
    <definedName name="_bdm.F8300B226DEC4A01A4F291EA44953716.edm" localSheetId="1" hidden="1">#REF!</definedName>
    <definedName name="_bdm.F85C2D5A4DCF4CBBA08FE1F3CB37ED09.edm" localSheetId="12" hidden="1">#REF!</definedName>
    <definedName name="_bdm.F85C2D5A4DCF4CBBA08FE1F3CB37ED09.edm" localSheetId="13" hidden="1">#REF!</definedName>
    <definedName name="_bdm.F85C2D5A4DCF4CBBA08FE1F3CB37ED09.edm" localSheetId="10" hidden="1">#REF!</definedName>
    <definedName name="_bdm.F85C2D5A4DCF4CBBA08FE1F3CB37ED09.edm" localSheetId="1" hidden="1">#REF!</definedName>
    <definedName name="_bdm.F8C15A09C6F340B6BEBE944B814C2378.edm" localSheetId="12" hidden="1">#REF!</definedName>
    <definedName name="_bdm.F8C15A09C6F340B6BEBE944B814C2378.edm" localSheetId="13" hidden="1">#REF!</definedName>
    <definedName name="_bdm.F8C15A09C6F340B6BEBE944B814C2378.edm" localSheetId="10" hidden="1">#REF!</definedName>
    <definedName name="_bdm.F8C15A09C6F340B6BEBE944B814C2378.edm" localSheetId="1" hidden="1">#REF!</definedName>
    <definedName name="_bdm.F8F185DD25234A9F8F8F4340D46AD348.edm" localSheetId="12" hidden="1">#REF!</definedName>
    <definedName name="_bdm.F8F185DD25234A9F8F8F4340D46AD348.edm" localSheetId="13" hidden="1">#REF!</definedName>
    <definedName name="_bdm.F8F185DD25234A9F8F8F4340D46AD348.edm" localSheetId="10" hidden="1">#REF!</definedName>
    <definedName name="_bdm.F8F185DD25234A9F8F8F4340D46AD348.edm" localSheetId="1" hidden="1">#REF!</definedName>
    <definedName name="_bdm.F908E38E063547E4AEAC90AC9B90C1FC.edm" localSheetId="12" hidden="1">#REF!</definedName>
    <definedName name="_bdm.F908E38E063547E4AEAC90AC9B90C1FC.edm" localSheetId="13" hidden="1">#REF!</definedName>
    <definedName name="_bdm.F908E38E063547E4AEAC90AC9B90C1FC.edm" localSheetId="10" hidden="1">#REF!</definedName>
    <definedName name="_bdm.F908E38E063547E4AEAC90AC9B90C1FC.edm" localSheetId="1" hidden="1">#REF!</definedName>
    <definedName name="_bdm.F92899043E3A4F8DAF0324B0BD787D6F.edm" localSheetId="12" hidden="1">#REF!</definedName>
    <definedName name="_bdm.F92899043E3A4F8DAF0324B0BD787D6F.edm" localSheetId="13" hidden="1">#REF!</definedName>
    <definedName name="_bdm.F92899043E3A4F8DAF0324B0BD787D6F.edm" localSheetId="10" hidden="1">#REF!</definedName>
    <definedName name="_bdm.F92899043E3A4F8DAF0324B0BD787D6F.edm" localSheetId="1" hidden="1">#REF!</definedName>
    <definedName name="_bdm.F98165E561684EF5A31E1FEF7DC44BA1.edm" localSheetId="12" hidden="1">#REF!</definedName>
    <definedName name="_bdm.F98165E561684EF5A31E1FEF7DC44BA1.edm" localSheetId="13" hidden="1">#REF!</definedName>
    <definedName name="_bdm.F98165E561684EF5A31E1FEF7DC44BA1.edm" localSheetId="10" hidden="1">#REF!</definedName>
    <definedName name="_bdm.F98165E561684EF5A31E1FEF7DC44BA1.edm" localSheetId="1" hidden="1">#REF!</definedName>
    <definedName name="_bdm.F9DE8EF0071B49B1B025314BD484C201.edm" localSheetId="12" hidden="1">#REF!</definedName>
    <definedName name="_bdm.F9DE8EF0071B49B1B025314BD484C201.edm" localSheetId="13" hidden="1">#REF!</definedName>
    <definedName name="_bdm.F9DE8EF0071B49B1B025314BD484C201.edm" localSheetId="10" hidden="1">#REF!</definedName>
    <definedName name="_bdm.F9DE8EF0071B49B1B025314BD484C201.edm" localSheetId="1" hidden="1">#REF!</definedName>
    <definedName name="_bdm.FA5B23674DDA4F75B658E39C8A63C219.edm" localSheetId="12" hidden="1">#REF!</definedName>
    <definedName name="_bdm.FA5B23674DDA4F75B658E39C8A63C219.edm" localSheetId="13" hidden="1">#REF!</definedName>
    <definedName name="_bdm.FA5B23674DDA4F75B658E39C8A63C219.edm" localSheetId="10" hidden="1">#REF!</definedName>
    <definedName name="_bdm.FA5B23674DDA4F75B658E39C8A63C219.edm" localSheetId="1" hidden="1">#REF!</definedName>
    <definedName name="_bdm.FAB4014B045D44DF9D6151F602E57CC8.edm" localSheetId="12" hidden="1">#REF!</definedName>
    <definedName name="_bdm.FAB4014B045D44DF9D6151F602E57CC8.edm" localSheetId="13" hidden="1">#REF!</definedName>
    <definedName name="_bdm.FAB4014B045D44DF9D6151F602E57CC8.edm" localSheetId="10" hidden="1">#REF!</definedName>
    <definedName name="_bdm.FAB4014B045D44DF9D6151F602E57CC8.edm" localSheetId="1" hidden="1">#REF!</definedName>
    <definedName name="_bdm.FAD9ACC6D32F423DA48377D1C434AB19.edm" localSheetId="12" hidden="1">#REF!</definedName>
    <definedName name="_bdm.FAD9ACC6D32F423DA48377D1C434AB19.edm" localSheetId="13" hidden="1">#REF!</definedName>
    <definedName name="_bdm.FAD9ACC6D32F423DA48377D1C434AB19.edm" localSheetId="10" hidden="1">#REF!</definedName>
    <definedName name="_bdm.FAD9ACC6D32F423DA48377D1C434AB19.edm" localSheetId="1" hidden="1">#REF!</definedName>
    <definedName name="_bdm.FADC80FE37A04C69A961D0B0DC253F1D.edm" localSheetId="12" hidden="1">#REF!</definedName>
    <definedName name="_bdm.FADC80FE37A04C69A961D0B0DC253F1D.edm" localSheetId="13" hidden="1">#REF!</definedName>
    <definedName name="_bdm.FADC80FE37A04C69A961D0B0DC253F1D.edm" localSheetId="10" hidden="1">#REF!</definedName>
    <definedName name="_bdm.FADC80FE37A04C69A961D0B0DC253F1D.edm" localSheetId="1" hidden="1">#REF!</definedName>
    <definedName name="_bdm.FB2D7E559FEE47258FF611E06BD3AA75.edm" localSheetId="12" hidden="1">#REF!</definedName>
    <definedName name="_bdm.FB2D7E559FEE47258FF611E06BD3AA75.edm" localSheetId="13" hidden="1">#REF!</definedName>
    <definedName name="_bdm.FB2D7E559FEE47258FF611E06BD3AA75.edm" localSheetId="10" hidden="1">#REF!</definedName>
    <definedName name="_bdm.FB2D7E559FEE47258FF611E06BD3AA75.edm" localSheetId="1" hidden="1">#REF!</definedName>
    <definedName name="_bdm.FC1375827BE444D0AEDF4B70D5FC989F.edm" localSheetId="12" hidden="1">#REF!</definedName>
    <definedName name="_bdm.FC1375827BE444D0AEDF4B70D5FC989F.edm" localSheetId="13" hidden="1">#REF!</definedName>
    <definedName name="_bdm.FC1375827BE444D0AEDF4B70D5FC989F.edm" localSheetId="10" hidden="1">#REF!</definedName>
    <definedName name="_bdm.FC1375827BE444D0AEDF4B70D5FC989F.edm" localSheetId="1" hidden="1">#REF!</definedName>
    <definedName name="_bdm.FC6A39301DFD4A04919BF646B9F3C2F2.edm" localSheetId="12" hidden="1">#REF!</definedName>
    <definedName name="_bdm.FC6A39301DFD4A04919BF646B9F3C2F2.edm" localSheetId="13" hidden="1">#REF!</definedName>
    <definedName name="_bdm.FC6A39301DFD4A04919BF646B9F3C2F2.edm" localSheetId="10" hidden="1">#REF!</definedName>
    <definedName name="_bdm.FC6A39301DFD4A04919BF646B9F3C2F2.edm" localSheetId="1" hidden="1">#REF!</definedName>
    <definedName name="_bdm.FC72844D13534737A02F313540FF62C6.edm" localSheetId="12" hidden="1">#REF!</definedName>
    <definedName name="_bdm.FC72844D13534737A02F313540FF62C6.edm" localSheetId="13" hidden="1">#REF!</definedName>
    <definedName name="_bdm.FC72844D13534737A02F313540FF62C6.edm" localSheetId="10" hidden="1">#REF!</definedName>
    <definedName name="_bdm.FC72844D13534737A02F313540FF62C6.edm" localSheetId="1" hidden="1">#REF!</definedName>
    <definedName name="_bdm.FCD54EFEC39B483A9DD1F31AC53D683D.edm" localSheetId="12" hidden="1">#REF!</definedName>
    <definedName name="_bdm.FCD54EFEC39B483A9DD1F31AC53D683D.edm" localSheetId="13" hidden="1">#REF!</definedName>
    <definedName name="_bdm.FCD54EFEC39B483A9DD1F31AC53D683D.edm" localSheetId="10" hidden="1">#REF!</definedName>
    <definedName name="_bdm.FCD54EFEC39B483A9DD1F31AC53D683D.edm" localSheetId="1" hidden="1">#REF!</definedName>
    <definedName name="_bdm.FD55A0D2F6DD4CCE9291F50A00431901.edm" localSheetId="12" hidden="1">#REF!</definedName>
    <definedName name="_bdm.FD55A0D2F6DD4CCE9291F50A00431901.edm" localSheetId="13" hidden="1">#REF!</definedName>
    <definedName name="_bdm.FD55A0D2F6DD4CCE9291F50A00431901.edm" localSheetId="10" hidden="1">#REF!</definedName>
    <definedName name="_bdm.FD55A0D2F6DD4CCE9291F50A00431901.edm" localSheetId="1" hidden="1">#REF!</definedName>
    <definedName name="_bdm.FD67073EB22F44BBA24DAECAFD4E5777.edm" localSheetId="12" hidden="1">#REF!</definedName>
    <definedName name="_bdm.FD67073EB22F44BBA24DAECAFD4E5777.edm" localSheetId="13" hidden="1">#REF!</definedName>
    <definedName name="_bdm.FD67073EB22F44BBA24DAECAFD4E5777.edm" localSheetId="10" hidden="1">#REF!</definedName>
    <definedName name="_bdm.FD67073EB22F44BBA24DAECAFD4E5777.edm" localSheetId="1" hidden="1">#REF!</definedName>
    <definedName name="_bdm.FD8AC032B2944B538B0704E839244875.edm" localSheetId="12" hidden="1">#REF!</definedName>
    <definedName name="_bdm.FD8AC032B2944B538B0704E839244875.edm" localSheetId="13" hidden="1">#REF!</definedName>
    <definedName name="_bdm.FD8AC032B2944B538B0704E839244875.edm" localSheetId="10" hidden="1">#REF!</definedName>
    <definedName name="_bdm.FD8AC032B2944B538B0704E839244875.edm" localSheetId="1" hidden="1">#REF!</definedName>
    <definedName name="_bdm.FDBA418564F342D3B46B489B602B654F.edm" localSheetId="12" hidden="1">#REF!</definedName>
    <definedName name="_bdm.FDBA418564F342D3B46B489B602B654F.edm" localSheetId="13" hidden="1">#REF!</definedName>
    <definedName name="_bdm.FDBA418564F342D3B46B489B602B654F.edm" localSheetId="10" hidden="1">#REF!</definedName>
    <definedName name="_bdm.FDBA418564F342D3B46B489B602B654F.edm" localSheetId="1" hidden="1">#REF!</definedName>
    <definedName name="_bdm.FDC15A5AA6D24D0289BB41E47EF9A321.edm" localSheetId="12" hidden="1">#REF!</definedName>
    <definedName name="_bdm.FDC15A5AA6D24D0289BB41E47EF9A321.edm" localSheetId="13" hidden="1">#REF!</definedName>
    <definedName name="_bdm.FDC15A5AA6D24D0289BB41E47EF9A321.edm" localSheetId="10" hidden="1">#REF!</definedName>
    <definedName name="_bdm.FDC15A5AA6D24D0289BB41E47EF9A321.edm" localSheetId="1" hidden="1">#REF!</definedName>
    <definedName name="_bdm.FDEC38038B2F408899BD2243A847F060.edm" localSheetId="12" hidden="1">#REF!</definedName>
    <definedName name="_bdm.FDEC38038B2F408899BD2243A847F060.edm" localSheetId="13" hidden="1">#REF!</definedName>
    <definedName name="_bdm.FDEC38038B2F408899BD2243A847F060.edm" localSheetId="10" hidden="1">#REF!</definedName>
    <definedName name="_bdm.FDEC38038B2F408899BD2243A847F060.edm" localSheetId="1" hidden="1">#REF!</definedName>
    <definedName name="_bdm.FE006D754D9142EC8F65CA4BA28A409B.edm" localSheetId="12" hidden="1">#REF!</definedName>
    <definedName name="_bdm.FE006D754D9142EC8F65CA4BA28A409B.edm" localSheetId="10" hidden="1">#REF!</definedName>
    <definedName name="_bdm.FE006D754D9142EC8F65CA4BA28A409B.edm" localSheetId="1" hidden="1">#REF!</definedName>
    <definedName name="_bdm.FE7BB2EE940E4B179B5955BD21516495.edm" localSheetId="12" hidden="1">#REF!</definedName>
    <definedName name="_bdm.FE7BB2EE940E4B179B5955BD21516495.edm" localSheetId="13" hidden="1">#REF!</definedName>
    <definedName name="_bdm.FE7BB2EE940E4B179B5955BD21516495.edm" localSheetId="10" hidden="1">#REF!</definedName>
    <definedName name="_bdm.FE7BB2EE940E4B179B5955BD21516495.edm" localSheetId="1" hidden="1">#REF!</definedName>
    <definedName name="_bdm.FEF141636F914E3CB83CC44917CCB206.edm" localSheetId="12" hidden="1">#REF!</definedName>
    <definedName name="_bdm.FEF141636F914E3CB83CC44917CCB206.edm" localSheetId="13" hidden="1">#REF!</definedName>
    <definedName name="_bdm.FEF141636F914E3CB83CC44917CCB206.edm" localSheetId="10" hidden="1">#REF!</definedName>
    <definedName name="_bdm.FEF141636F914E3CB83CC44917CCB206.edm" localSheetId="1" hidden="1">#REF!</definedName>
    <definedName name="_bdm.FF16E5E29B034EB08BB7424841533743.edm" localSheetId="12" hidden="1">#REF!</definedName>
    <definedName name="_bdm.FF16E5E29B034EB08BB7424841533743.edm" localSheetId="13" hidden="1">#REF!</definedName>
    <definedName name="_bdm.FF16E5E29B034EB08BB7424841533743.edm" localSheetId="10" hidden="1">#REF!</definedName>
    <definedName name="_bdm.FF16E5E29B034EB08BB7424841533743.edm" localSheetId="1" hidden="1">#REF!</definedName>
    <definedName name="_bdm.FFC75D85933A4A29BEAF4CE1F77C1E19.edm" localSheetId="12" hidden="1">#REF!</definedName>
    <definedName name="_bdm.FFC75D85933A4A29BEAF4CE1F77C1E19.edm" localSheetId="13" hidden="1">#REF!</definedName>
    <definedName name="_bdm.FFC75D85933A4A29BEAF4CE1F77C1E19.edm" localSheetId="10" hidden="1">#REF!</definedName>
    <definedName name="_bdm.FFC75D85933A4A29BEAF4CE1F77C1E19.edm" localSheetId="1" hidden="1">#REF!</definedName>
    <definedName name="_Fill" localSheetId="12" hidden="1">#REF!</definedName>
    <definedName name="_Fill" localSheetId="13" hidden="1">#REF!</definedName>
    <definedName name="_Fill" localSheetId="10" hidden="1">#REF!</definedName>
    <definedName name="_Fill" localSheetId="1" hidden="1">#REF!</definedName>
    <definedName name="_fillp" localSheetId="12" hidden="1">#REF!</definedName>
    <definedName name="_fillp" localSheetId="13" hidden="1">#REF!</definedName>
    <definedName name="_fillp" localSheetId="10" hidden="1">#REF!</definedName>
    <definedName name="_fillp" localSheetId="1" hidden="1">#REF!</definedName>
    <definedName name="_FillPP" localSheetId="12" hidden="1">#REF!</definedName>
    <definedName name="_FillPP" localSheetId="10" hidden="1">#REF!</definedName>
    <definedName name="_FillPP" localSheetId="1" hidden="1">#REF!</definedName>
    <definedName name="_xlnm._FilterDatabase" localSheetId="11" hidden="1">'Calcs.'!#REF!</definedName>
    <definedName name="_xlnm._FilterDatabase" localSheetId="9" hidden="1">Codes!#REF!</definedName>
    <definedName name="_xlnm._FilterDatabase" localSheetId="2" hidden="1">'Codes (3)'!$A$210:$G$230</definedName>
    <definedName name="_xlnm._FilterDatabase" localSheetId="1" hidden="1">'Old Codes'!$C$1:$F$1</definedName>
    <definedName name="_xlnm._FilterDatabase" localSheetId="0" hidden="1">'Old R002 codes'!$H$215:$M$215</definedName>
    <definedName name="_Key1" localSheetId="11" hidden="1">#REF!</definedName>
    <definedName name="_Key1" localSheetId="9" hidden="1">#REF!</definedName>
    <definedName name="_Key1" localSheetId="2" hidden="1">#REF!</definedName>
    <definedName name="_Key1" localSheetId="13" hidden="1">#REF!</definedName>
    <definedName name="_Key1" localSheetId="10" hidden="1">#REF!</definedName>
    <definedName name="_Key1" localSheetId="1" hidden="1">#REF!</definedName>
    <definedName name="_Key1" localSheetId="0" hidden="1">#REF!</definedName>
    <definedName name="_Order1" hidden="1">255</definedName>
    <definedName name="_Order2" hidden="1">255</definedName>
    <definedName name="_Screening3" localSheetId="12" hidden="1">#REF!</definedName>
    <definedName name="_Screening3" localSheetId="13" hidden="1">#REF!</definedName>
    <definedName name="_Screening3" localSheetId="10" hidden="1">#REF!</definedName>
    <definedName name="_Screening3" localSheetId="1" hidden="1">#REF!</definedName>
    <definedName name="_Sort" localSheetId="12" hidden="1">#REF!</definedName>
    <definedName name="_Sort" localSheetId="13" hidden="1">#REF!</definedName>
    <definedName name="_Sort" localSheetId="10" hidden="1">#REF!</definedName>
    <definedName name="_Sort" localSheetId="1" hidden="1">#REF!</definedName>
    <definedName name="_Table1_In1" localSheetId="12" hidden="1">#REF!</definedName>
    <definedName name="_Table1_In1" localSheetId="10" hidden="1">#REF!</definedName>
    <definedName name="_Table1_In1" localSheetId="1" hidden="1">#REF!</definedName>
    <definedName name="_Table1_Out" localSheetId="12" hidden="1">#REF!</definedName>
    <definedName name="_Table1_Out" localSheetId="10" hidden="1">#REF!</definedName>
    <definedName name="_Table1_Out" localSheetId="1" hidden="1">#REF!</definedName>
    <definedName name="_Table2_In1" localSheetId="12" hidden="1">#REF!</definedName>
    <definedName name="_Table2_In1" localSheetId="13" hidden="1">#REF!</definedName>
    <definedName name="_Table2_In1" localSheetId="10" hidden="1">#REF!</definedName>
    <definedName name="_Table2_In1" localSheetId="1" hidden="1">#REF!</definedName>
    <definedName name="_Table2_In2" localSheetId="12" hidden="1">#REF!</definedName>
    <definedName name="_Table2_In2" localSheetId="13" hidden="1">#REF!</definedName>
    <definedName name="_Table2_In2" localSheetId="10" hidden="1">#REF!</definedName>
    <definedName name="_Table2_In2" localSheetId="1" hidden="1">#REF!</definedName>
    <definedName name="_Table2_In3" localSheetId="12" hidden="1">#REF!</definedName>
    <definedName name="_Table2_In3" localSheetId="13" hidden="1">#REF!</definedName>
    <definedName name="_Table2_In3" localSheetId="10" hidden="1">#REF!</definedName>
    <definedName name="_Table2_In3" localSheetId="1" hidden="1">#REF!</definedName>
    <definedName name="_Table2_In4" localSheetId="12" hidden="1">#REF!</definedName>
    <definedName name="_Table2_In4" localSheetId="10" hidden="1">#REF!</definedName>
    <definedName name="_Table2_In4" localSheetId="1" hidden="1">#REF!</definedName>
    <definedName name="_Table2_Out" localSheetId="12" hidden="1">#REF!</definedName>
    <definedName name="_Table2_Out" localSheetId="13" hidden="1">#REF!</definedName>
    <definedName name="_Table2_Out" localSheetId="10" hidden="1">#REF!</definedName>
    <definedName name="_Table2_Out" localSheetId="1" hidden="1">#REF!</definedName>
    <definedName name="_Table3_In2" localSheetId="12" hidden="1">#REF!</definedName>
    <definedName name="_Table3_In2" localSheetId="13" hidden="1">#REF!</definedName>
    <definedName name="_Table3_In2" localSheetId="10" hidden="1">#REF!</definedName>
    <definedName name="_Table3_In2" localSheetId="1" hidden="1">#REF!</definedName>
    <definedName name="a" localSheetId="12" hidden="1">#REF!</definedName>
    <definedName name="a" localSheetId="13" hidden="1">#REF!</definedName>
    <definedName name="a" localSheetId="10" hidden="1">#REF!</definedName>
    <definedName name="a" localSheetId="1" hidden="1">#REF!</definedName>
    <definedName name="AA" localSheetId="11" hidden="1">{#N/A,#N/A,FALSE,"Projections";#N/A,#N/A,FALSE,"Multiples Valuation";#N/A,#N/A,FALSE,"LBO";#N/A,#N/A,FALSE,"Multiples_Sensitivity";#N/A,#N/A,FALSE,"Summary"}</definedName>
    <definedName name="AA" localSheetId="9" hidden="1">{#N/A,#N/A,FALSE,"Projections";#N/A,#N/A,FALSE,"Multiples Valuation";#N/A,#N/A,FALSE,"LBO";#N/A,#N/A,FALSE,"Multiples_Sensitivity";#N/A,#N/A,FALSE,"Summary"}</definedName>
    <definedName name="AA" localSheetId="2" hidden="1">{#N/A,#N/A,FALSE,"Projections";#N/A,#N/A,FALSE,"Multiples Valuation";#N/A,#N/A,FALSE,"LBO";#N/A,#N/A,FALSE,"Multiples_Sensitivity";#N/A,#N/A,FALSE,"Summary"}</definedName>
    <definedName name="AA" localSheetId="12" hidden="1">{#N/A,#N/A,FALSE,"Projections";#N/A,#N/A,FALSE,"Multiples Valuation";#N/A,#N/A,FALSE,"LBO";#N/A,#N/A,FALSE,"Multiples_Sensitivity";#N/A,#N/A,FALSE,"Summary"}</definedName>
    <definedName name="AA" localSheetId="13" hidden="1">{#N/A,#N/A,FALSE,"Projections";#N/A,#N/A,FALSE,"Multiples Valuation";#N/A,#N/A,FALSE,"LBO";#N/A,#N/A,FALSE,"Multiples_Sensitivity";#N/A,#N/A,FALSE,"Summary"}</definedName>
    <definedName name="AA" localSheetId="10" hidden="1">{#N/A,#N/A,FALSE,"Projections";#N/A,#N/A,FALSE,"Multiples Valuation";#N/A,#N/A,FALSE,"LBO";#N/A,#N/A,FALSE,"Multiples_Sensitivity";#N/A,#N/A,FALSE,"Summary"}</definedName>
    <definedName name="AA" localSheetId="1" hidden="1">{#N/A,#N/A,FALSE,"Projections";#N/A,#N/A,FALSE,"Multiples Valuation";#N/A,#N/A,FALSE,"LBO";#N/A,#N/A,FALSE,"Multiples_Sensitivity";#N/A,#N/A,FALSE,"Summary"}</definedName>
    <definedName name="AA" localSheetId="0" hidden="1">{#N/A,#N/A,FALSE,"Projections";#N/A,#N/A,FALSE,"Multiples Valuation";#N/A,#N/A,FALSE,"LBO";#N/A,#N/A,FALSE,"Multiples_Sensitivity";#N/A,#N/A,FALSE,"Summary"}</definedName>
    <definedName name="AAA_DOCTOPS" hidden="1">"AAA_SET"</definedName>
    <definedName name="AAA_duser" hidden="1">"OFF"</definedName>
    <definedName name="AAB_Addin5" hidden="1">"AAB_Description for addin 5,Description for addin 5,Description for addin 5,Description for addin 5,Description for addin 5,Description for addin 5"</definedName>
    <definedName name="ab" localSheetId="11" hidden="1">{#N/A,#N/A,TRUE,"Report"}</definedName>
    <definedName name="ab" localSheetId="9" hidden="1">{#N/A,#N/A,TRUE,"Report"}</definedName>
    <definedName name="ab" localSheetId="2" hidden="1">{#N/A,#N/A,TRUE,"Report"}</definedName>
    <definedName name="ab" localSheetId="12" hidden="1">{#N/A,#N/A,TRUE,"Report"}</definedName>
    <definedName name="ab" localSheetId="13" hidden="1">{#N/A,#N/A,TRUE,"Report"}</definedName>
    <definedName name="ab" localSheetId="10" hidden="1">{#N/A,#N/A,TRUE,"Report"}</definedName>
    <definedName name="ab" localSheetId="1" hidden="1">{#N/A,#N/A,TRUE,"Report"}</definedName>
    <definedName name="ab" localSheetId="0" hidden="1">{#N/A,#N/A,TRUE,"Report"}</definedName>
    <definedName name="abc" localSheetId="11" hidden="1">{"histincome",#N/A,FALSE,"hyfins";"closing balance",#N/A,FALSE,"hyfins"}</definedName>
    <definedName name="abc" localSheetId="9" hidden="1">{"histincome",#N/A,FALSE,"hyfins";"closing balance",#N/A,FALSE,"hyfins"}</definedName>
    <definedName name="abc" localSheetId="2" hidden="1">{"histincome",#N/A,FALSE,"hyfins";"closing balance",#N/A,FALSE,"hyfins"}</definedName>
    <definedName name="abc" localSheetId="12" hidden="1">{"histincome",#N/A,FALSE,"hyfins";"closing balance",#N/A,FALSE,"hyfins"}</definedName>
    <definedName name="abc" localSheetId="13" hidden="1">{"histincome",#N/A,FALSE,"hyfins";"closing balance",#N/A,FALSE,"hyfins"}</definedName>
    <definedName name="abc" localSheetId="10" hidden="1">{"histincome",#N/A,FALSE,"hyfins";"closing balance",#N/A,FALSE,"hyfins"}</definedName>
    <definedName name="abc" localSheetId="1" hidden="1">{"histincome",#N/A,FALSE,"hyfins";"closing balance",#N/A,FALSE,"hyfins"}</definedName>
    <definedName name="abc" localSheetId="0" hidden="1">{"histincome",#N/A,FALSE,"hyfins";"closing balance",#N/A,FALSE,"hyfins"}</definedName>
    <definedName name="abcd" localSheetId="11" hidden="1">{"assumptions",#N/A,FALSE,"Assumption Summary";"proforma97",#N/A,FALSE,"97 pro forma";"sensitivity97",#N/A,FALSE,"97 sensitivity ";"proforma98",#N/A,FALSE,"98 pro forma";"sensitivity98",#N/A,FALSE,"98 sensitivity"}</definedName>
    <definedName name="abcd" localSheetId="9" hidden="1">{"assumptions",#N/A,FALSE,"Assumption Summary";"proforma97",#N/A,FALSE,"97 pro forma";"sensitivity97",#N/A,FALSE,"97 sensitivity ";"proforma98",#N/A,FALSE,"98 pro forma";"sensitivity98",#N/A,FALSE,"98 sensitivity"}</definedName>
    <definedName name="abcd" localSheetId="2" hidden="1">{"assumptions",#N/A,FALSE,"Assumption Summary";"proforma97",#N/A,FALSE,"97 pro forma";"sensitivity97",#N/A,FALSE,"97 sensitivity ";"proforma98",#N/A,FALSE,"98 pro forma";"sensitivity98",#N/A,FALSE,"98 sensitivity"}</definedName>
    <definedName name="abcd" localSheetId="12" hidden="1">{"assumptions",#N/A,FALSE,"Assumption Summary";"proforma97",#N/A,FALSE,"97 pro forma";"sensitivity97",#N/A,FALSE,"97 sensitivity ";"proforma98",#N/A,FALSE,"98 pro forma";"sensitivity98",#N/A,FALSE,"98 sensitivity"}</definedName>
    <definedName name="abcd" localSheetId="13" hidden="1">{"assumptions",#N/A,FALSE,"Assumption Summary";"proforma97",#N/A,FALSE,"97 pro forma";"sensitivity97",#N/A,FALSE,"97 sensitivity ";"proforma98",#N/A,FALSE,"98 pro forma";"sensitivity98",#N/A,FALSE,"98 sensitivity"}</definedName>
    <definedName name="abcd" localSheetId="10" hidden="1">{"assumptions",#N/A,FALSE,"Assumption Summary";"proforma97",#N/A,FALSE,"97 pro forma";"sensitivity97",#N/A,FALSE,"97 sensitivity ";"proforma98",#N/A,FALSE,"98 pro forma";"sensitivity98",#N/A,FALSE,"98 sensitivity"}</definedName>
    <definedName name="abcd" localSheetId="1" hidden="1">{"assumptions",#N/A,FALSE,"Assumption Summary";"proforma97",#N/A,FALSE,"97 pro forma";"sensitivity97",#N/A,FALSE,"97 sensitivity ";"proforma98",#N/A,FALSE,"98 pro forma";"sensitivity98",#N/A,FALSE,"98 sensitivity"}</definedName>
    <definedName name="abcd" localSheetId="0" hidden="1">{"assumptions",#N/A,FALSE,"Assumption Summary";"proforma97",#N/A,FALSE,"97 pro forma";"sensitivity97",#N/A,FALSE,"97 sensitivity ";"proforma98",#N/A,FALSE,"98 pro forma";"sensitivity98",#N/A,FALSE,"98 sensitivity"}</definedName>
    <definedName name="ac" localSheetId="11" hidden="1">{#N/A,#N/A,TRUE,"Report"}</definedName>
    <definedName name="ac" localSheetId="9" hidden="1">{#N/A,#N/A,TRUE,"Report"}</definedName>
    <definedName name="ac" localSheetId="2" hidden="1">{#N/A,#N/A,TRUE,"Report"}</definedName>
    <definedName name="ac" localSheetId="12" hidden="1">{#N/A,#N/A,TRUE,"Report"}</definedName>
    <definedName name="ac" localSheetId="13" hidden="1">{#N/A,#N/A,TRUE,"Report"}</definedName>
    <definedName name="ac" localSheetId="10" hidden="1">{#N/A,#N/A,TRUE,"Report"}</definedName>
    <definedName name="ac" localSheetId="1" hidden="1">{#N/A,#N/A,TRUE,"Report"}</definedName>
    <definedName name="ac" localSheetId="0" hidden="1">{#N/A,#N/A,TRUE,"Report"}</definedName>
    <definedName name="Access_Button" hidden="1">"Grants_Summary_by_Employee_List"</definedName>
    <definedName name="AccessDatabase" hidden="1">"I:\hr\options\Grants.mdb"</definedName>
    <definedName name="ACwvu.ADM._.GEN._.MGMNT._.DETAIL." localSheetId="12" hidden="1">#REF!</definedName>
    <definedName name="ACwvu.ADM._.GEN._.MGMNT._.DETAIL." localSheetId="13" hidden="1">#REF!</definedName>
    <definedName name="ACwvu.ADM._.GEN._.MGMNT._.DETAIL." localSheetId="10" hidden="1">#REF!</definedName>
    <definedName name="ACwvu.ADM._.GEN._.MGMNT._.DETAIL." localSheetId="1" hidden="1">#REF!</definedName>
    <definedName name="ACwvu.Analysis1H95." localSheetId="12" hidden="1">#REF!</definedName>
    <definedName name="ACwvu.Analysis1H95." localSheetId="13" hidden="1">#REF!</definedName>
    <definedName name="ACwvu.Analysis1H95." localSheetId="10" hidden="1">#REF!</definedName>
    <definedName name="ACwvu.Analysis1H95." localSheetId="1" hidden="1">#REF!</definedName>
    <definedName name="ACwvu.Analysis1Q95." localSheetId="12" hidden="1">#REF!</definedName>
    <definedName name="ACwvu.Analysis1Q95." localSheetId="13" hidden="1">#REF!</definedName>
    <definedName name="ACwvu.Analysis1Q95." localSheetId="10" hidden="1">#REF!</definedName>
    <definedName name="ACwvu.Analysis1Q95." localSheetId="1" hidden="1">#REF!</definedName>
    <definedName name="ACwvu.Analysis2Q95." localSheetId="12" hidden="1">#REF!</definedName>
    <definedName name="ACwvu.Analysis2Q95." localSheetId="10" hidden="1">#REF!</definedName>
    <definedName name="ACwvu.Analysis2Q95." localSheetId="1" hidden="1">#REF!</definedName>
    <definedName name="ACwvu.inputs._.raw._.data." localSheetId="12" hidden="1">#REF!</definedName>
    <definedName name="ACwvu.inputs._.raw._.data." localSheetId="10" hidden="1">#REF!</definedName>
    <definedName name="ACwvu.inputs._.raw._.data." localSheetId="1" hidden="1">#REF!</definedName>
    <definedName name="ACwvu.Margin._.Summary." localSheetId="12" hidden="1">#REF!</definedName>
    <definedName name="ACwvu.Margin._.Summary." localSheetId="10" hidden="1">#REF!</definedName>
    <definedName name="ACwvu.Margin._.Summary." localSheetId="1" hidden="1">#REF!</definedName>
    <definedName name="ACwvu.STORAGE._.RENTS." localSheetId="12" hidden="1">#REF!</definedName>
    <definedName name="ACwvu.STORAGE._.RENTS." localSheetId="10" hidden="1">#REF!</definedName>
    <definedName name="ACwvu.STORAGE._.RENTS." localSheetId="1" hidden="1">#REF!</definedName>
    <definedName name="ACwvu.summary1." localSheetId="12" hidden="1">#REF!</definedName>
    <definedName name="ACwvu.summary1." localSheetId="10" hidden="1">#REF!</definedName>
    <definedName name="ACwvu.summary1." localSheetId="1" hidden="1">#REF!</definedName>
    <definedName name="ACwvu.summary2." localSheetId="12" hidden="1">#REF!</definedName>
    <definedName name="ACwvu.summary2." localSheetId="10" hidden="1">#REF!</definedName>
    <definedName name="ACwvu.summary2." localSheetId="1" hidden="1">#REF!</definedName>
    <definedName name="ACwvu.summary3." localSheetId="12" hidden="1">#REF!</definedName>
    <definedName name="ACwvu.summary3." localSheetId="10" hidden="1">#REF!</definedName>
    <definedName name="ACwvu.summary3." localSheetId="1" hidden="1">#REF!</definedName>
    <definedName name="ad" localSheetId="11" hidden="1">{#N/A,#N/A,TRUE,"Report"}</definedName>
    <definedName name="ad" localSheetId="9" hidden="1">{#N/A,#N/A,TRUE,"Report"}</definedName>
    <definedName name="ad" localSheetId="2" hidden="1">{#N/A,#N/A,TRUE,"Report"}</definedName>
    <definedName name="ad" localSheetId="12" hidden="1">{#N/A,#N/A,TRUE,"Report"}</definedName>
    <definedName name="ad" localSheetId="13" hidden="1">{#N/A,#N/A,TRUE,"Report"}</definedName>
    <definedName name="ad" localSheetId="10" hidden="1">{#N/A,#N/A,TRUE,"Report"}</definedName>
    <definedName name="ad" localSheetId="1" hidden="1">{#N/A,#N/A,TRUE,"Report"}</definedName>
    <definedName name="ad" localSheetId="0" hidden="1">{#N/A,#N/A,TRUE,"Report"}</definedName>
    <definedName name="ae" localSheetId="11" hidden="1">{#N/A,#N/A,TRUE,"Report"}</definedName>
    <definedName name="ae" localSheetId="9" hidden="1">{#N/A,#N/A,TRUE,"Report"}</definedName>
    <definedName name="ae" localSheetId="2" hidden="1">{#N/A,#N/A,TRUE,"Report"}</definedName>
    <definedName name="ae" localSheetId="12" hidden="1">{#N/A,#N/A,TRUE,"Report"}</definedName>
    <definedName name="ae" localSheetId="13" hidden="1">{#N/A,#N/A,TRUE,"Report"}</definedName>
    <definedName name="ae" localSheetId="10" hidden="1">{#N/A,#N/A,TRUE,"Report"}</definedName>
    <definedName name="ae" localSheetId="1" hidden="1">{#N/A,#N/A,TRUE,"Report"}</definedName>
    <definedName name="ae" localSheetId="0" hidden="1">{#N/A,#N/A,TRUE,"Report"}</definedName>
    <definedName name="ag" localSheetId="11" hidden="1">{#N/A,#N/A,TRUE,"Report"}</definedName>
    <definedName name="ag" localSheetId="9" hidden="1">{#N/A,#N/A,TRUE,"Report"}</definedName>
    <definedName name="ag" localSheetId="2" hidden="1">{#N/A,#N/A,TRUE,"Report"}</definedName>
    <definedName name="ag" localSheetId="12" hidden="1">{#N/A,#N/A,TRUE,"Report"}</definedName>
    <definedName name="ag" localSheetId="13" hidden="1">{#N/A,#N/A,TRUE,"Report"}</definedName>
    <definedName name="ag" localSheetId="10" hidden="1">{#N/A,#N/A,TRUE,"Report"}</definedName>
    <definedName name="ag" localSheetId="1" hidden="1">{#N/A,#N/A,TRUE,"Report"}</definedName>
    <definedName name="ag" localSheetId="0" hidden="1">{#N/A,#N/A,TRUE,"Report"}</definedName>
    <definedName name="anscount" hidden="1">1</definedName>
    <definedName name="anything" localSheetId="11"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9"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3"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0"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0"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PPRZONE" localSheetId="12" hidden="1">#REF!</definedName>
    <definedName name="APPRZONE" localSheetId="13" hidden="1">#REF!</definedName>
    <definedName name="APPRZONE" localSheetId="10" hidden="1">#REF!</definedName>
    <definedName name="APPRZONE" localSheetId="1" hidden="1">#REF!</definedName>
    <definedName name="as" localSheetId="11" hidden="1">{"AT","COMPANIES",TRUE}</definedName>
    <definedName name="as" localSheetId="9" hidden="1">{"AT","COMPANIES",TRUE}</definedName>
    <definedName name="as" localSheetId="2" hidden="1">{"AT","COMPANIES",TRUE}</definedName>
    <definedName name="as" localSheetId="12" hidden="1">{"AT","COMPANIES",TRUE}</definedName>
    <definedName name="as" localSheetId="13" hidden="1">{"AT","COMPANIES",TRUE}</definedName>
    <definedName name="as" localSheetId="10" hidden="1">{"AT","COMPANIES",TRUE}</definedName>
    <definedName name="as" localSheetId="1" hidden="1">{"AT","COMPANIES",TRUE}</definedName>
    <definedName name="as" localSheetId="0" hidden="1">{"AT","COMPANIES",TRUE}</definedName>
    <definedName name="AS2DocOpenMode" hidden="1">"AS2DocumentEdit"</definedName>
    <definedName name="asdf" localSheetId="12" hidden="1">#REF!</definedName>
    <definedName name="asdf" localSheetId="13" hidden="1">#REF!</definedName>
    <definedName name="asdf" localSheetId="10" hidden="1">#REF!</definedName>
    <definedName name="asdf" localSheetId="1" hidden="1">#REF!</definedName>
    <definedName name="asdfasdf" localSheetId="11" hidden="1">{#N/A,#N/A,FALSE,"TS";#N/A,#N/A,FALSE,"Combo";#N/A,#N/A,FALSE,"FAIR";#N/A,#N/A,FALSE,"RBC";#N/A,#N/A,FALSE,"xxxx";#N/A,#N/A,FALSE,"A_D";#N/A,#N/A,FALSE,"WACC";#N/A,#N/A,FALSE,"DCF";#N/A,#N/A,FALSE,"LBO";#N/A,#N/A,FALSE,"AcqMults";#N/A,#N/A,FALSE,"CompMults"}</definedName>
    <definedName name="asdfasdf" localSheetId="9" hidden="1">{#N/A,#N/A,FALSE,"TS";#N/A,#N/A,FALSE,"Combo";#N/A,#N/A,FALSE,"FAIR";#N/A,#N/A,FALSE,"RBC";#N/A,#N/A,FALSE,"xxxx";#N/A,#N/A,FALSE,"A_D";#N/A,#N/A,FALSE,"WACC";#N/A,#N/A,FALSE,"DCF";#N/A,#N/A,FALSE,"LBO";#N/A,#N/A,FALSE,"AcqMults";#N/A,#N/A,FALSE,"CompMults"}</definedName>
    <definedName name="asdfasdf" localSheetId="2" hidden="1">{#N/A,#N/A,FALSE,"TS";#N/A,#N/A,FALSE,"Combo";#N/A,#N/A,FALSE,"FAIR";#N/A,#N/A,FALSE,"RBC";#N/A,#N/A,FALSE,"xxxx";#N/A,#N/A,FALSE,"A_D";#N/A,#N/A,FALSE,"WACC";#N/A,#N/A,FALSE,"DCF";#N/A,#N/A,FALSE,"LBO";#N/A,#N/A,FALSE,"AcqMults";#N/A,#N/A,FALSE,"CompMults"}</definedName>
    <definedName name="asdfasdf" localSheetId="12" hidden="1">{#N/A,#N/A,FALSE,"TS";#N/A,#N/A,FALSE,"Combo";#N/A,#N/A,FALSE,"FAIR";#N/A,#N/A,FALSE,"RBC";#N/A,#N/A,FALSE,"xxxx";#N/A,#N/A,FALSE,"A_D";#N/A,#N/A,FALSE,"WACC";#N/A,#N/A,FALSE,"DCF";#N/A,#N/A,FALSE,"LBO";#N/A,#N/A,FALSE,"AcqMults";#N/A,#N/A,FALSE,"CompMults"}</definedName>
    <definedName name="asdfasdf" localSheetId="13" hidden="1">{#N/A,#N/A,FALSE,"TS";#N/A,#N/A,FALSE,"Combo";#N/A,#N/A,FALSE,"FAIR";#N/A,#N/A,FALSE,"RBC";#N/A,#N/A,FALSE,"xxxx";#N/A,#N/A,FALSE,"A_D";#N/A,#N/A,FALSE,"WACC";#N/A,#N/A,FALSE,"DCF";#N/A,#N/A,FALSE,"LBO";#N/A,#N/A,FALSE,"AcqMults";#N/A,#N/A,FALSE,"CompMults"}</definedName>
    <definedName name="asdfasdf" localSheetId="10" hidden="1">{#N/A,#N/A,FALSE,"TS";#N/A,#N/A,FALSE,"Combo";#N/A,#N/A,FALSE,"FAIR";#N/A,#N/A,FALSE,"RBC";#N/A,#N/A,FALSE,"xxxx";#N/A,#N/A,FALSE,"A_D";#N/A,#N/A,FALSE,"WACC";#N/A,#N/A,FALSE,"DCF";#N/A,#N/A,FALSE,"LBO";#N/A,#N/A,FALSE,"AcqMults";#N/A,#N/A,FALSE,"CompMults"}</definedName>
    <definedName name="asdfasdf" localSheetId="1" hidden="1">{#N/A,#N/A,FALSE,"TS";#N/A,#N/A,FALSE,"Combo";#N/A,#N/A,FALSE,"FAIR";#N/A,#N/A,FALSE,"RBC";#N/A,#N/A,FALSE,"xxxx";#N/A,#N/A,FALSE,"A_D";#N/A,#N/A,FALSE,"WACC";#N/A,#N/A,FALSE,"DCF";#N/A,#N/A,FALSE,"LBO";#N/A,#N/A,FALSE,"AcqMults";#N/A,#N/A,FALSE,"CompMults"}</definedName>
    <definedName name="asdfasdf" localSheetId="0" hidden="1">{#N/A,#N/A,FALSE,"TS";#N/A,#N/A,FALSE,"Combo";#N/A,#N/A,FALSE,"FAIR";#N/A,#N/A,FALSE,"RBC";#N/A,#N/A,FALSE,"xxxx";#N/A,#N/A,FALSE,"A_D";#N/A,#N/A,FALSE,"WACC";#N/A,#N/A,FALSE,"DCF";#N/A,#N/A,FALSE,"LBO";#N/A,#N/A,FALSE,"AcqMults";#N/A,#N/A,FALSE,"CompMults"}</definedName>
    <definedName name="asdfasdfasd" localSheetId="11" hidden="1">{"ReportTop",#N/A,FALSE,"report top"}</definedName>
    <definedName name="asdfasdfasd" localSheetId="9" hidden="1">{"ReportTop",#N/A,FALSE,"report top"}</definedName>
    <definedName name="asdfasdfasd" localSheetId="2" hidden="1">{"ReportTop",#N/A,FALSE,"report top"}</definedName>
    <definedName name="asdfasdfasd" localSheetId="12" hidden="1">{"ReportTop",#N/A,FALSE,"report top"}</definedName>
    <definedName name="asdfasdfasd" localSheetId="13" hidden="1">{"ReportTop",#N/A,FALSE,"report top"}</definedName>
    <definedName name="asdfasdfasd" localSheetId="10" hidden="1">{"ReportTop",#N/A,FALSE,"report top"}</definedName>
    <definedName name="asdfasdfasd" localSheetId="1" hidden="1">{"ReportTop",#N/A,FALSE,"report top"}</definedName>
    <definedName name="asdfasdfasd" localSheetId="0" hidden="1">{"ReportTop",#N/A,FALSE,"report top"}</definedName>
    <definedName name="asdfasdfasd_1" localSheetId="11" hidden="1">{"ReportTop",#N/A,FALSE,"report top"}</definedName>
    <definedName name="asdfasdfasd_1" localSheetId="9" hidden="1">{"ReportTop",#N/A,FALSE,"report top"}</definedName>
    <definedName name="asdfasdfasd_1" localSheetId="2" hidden="1">{"ReportTop",#N/A,FALSE,"report top"}</definedName>
    <definedName name="asdfasdfasd_1" localSheetId="12" hidden="1">{"ReportTop",#N/A,FALSE,"report top"}</definedName>
    <definedName name="asdfasdfasd_1" localSheetId="13" hidden="1">{"ReportTop",#N/A,FALSE,"report top"}</definedName>
    <definedName name="asdfasdfasd_1" localSheetId="10" hidden="1">{"ReportTop",#N/A,FALSE,"report top"}</definedName>
    <definedName name="asdfasdfasd_1" localSheetId="1" hidden="1">{"ReportTop",#N/A,FALSE,"report top"}</definedName>
    <definedName name="asdfasdfasd_1" localSheetId="0" hidden="1">{"ReportTop",#N/A,FALSE,"report top"}</definedName>
    <definedName name="asdfasdfasd_2" localSheetId="11" hidden="1">{"ReportTop",#N/A,FALSE,"report top"}</definedName>
    <definedName name="asdfasdfasd_2" localSheetId="9" hidden="1">{"ReportTop",#N/A,FALSE,"report top"}</definedName>
    <definedName name="asdfasdfasd_2" localSheetId="2" hidden="1">{"ReportTop",#N/A,FALSE,"report top"}</definedName>
    <definedName name="asdfasdfasd_2" localSheetId="12" hidden="1">{"ReportTop",#N/A,FALSE,"report top"}</definedName>
    <definedName name="asdfasdfasd_2" localSheetId="13" hidden="1">{"ReportTop",#N/A,FALSE,"report top"}</definedName>
    <definedName name="asdfasdfasd_2" localSheetId="10" hidden="1">{"ReportTop",#N/A,FALSE,"report top"}</definedName>
    <definedName name="asdfasdfasd_2" localSheetId="1" hidden="1">{"ReportTop",#N/A,FALSE,"report top"}</definedName>
    <definedName name="asdfasdfasd_2" localSheetId="0" hidden="1">{"ReportTop",#N/A,FALSE,"report top"}</definedName>
    <definedName name="asdfasdfasd_3" localSheetId="11" hidden="1">{"ReportTop",#N/A,FALSE,"report top"}</definedName>
    <definedName name="asdfasdfasd_3" localSheetId="9" hidden="1">{"ReportTop",#N/A,FALSE,"report top"}</definedName>
    <definedName name="asdfasdfasd_3" localSheetId="2" hidden="1">{"ReportTop",#N/A,FALSE,"report top"}</definedName>
    <definedName name="asdfasdfasd_3" localSheetId="12" hidden="1">{"ReportTop",#N/A,FALSE,"report top"}</definedName>
    <definedName name="asdfasdfasd_3" localSheetId="13" hidden="1">{"ReportTop",#N/A,FALSE,"report top"}</definedName>
    <definedName name="asdfasdfasd_3" localSheetId="10" hidden="1">{"ReportTop",#N/A,FALSE,"report top"}</definedName>
    <definedName name="asdfasdfasd_3" localSheetId="1" hidden="1">{"ReportTop",#N/A,FALSE,"report top"}</definedName>
    <definedName name="asdfasdfasd_3" localSheetId="0" hidden="1">{"ReportTop",#N/A,FALSE,"report top"}</definedName>
    <definedName name="asdfasdfasd_4" localSheetId="11" hidden="1">{"ReportTop",#N/A,FALSE,"report top"}</definedName>
    <definedName name="asdfasdfasd_4" localSheetId="9" hidden="1">{"ReportTop",#N/A,FALSE,"report top"}</definedName>
    <definedName name="asdfasdfasd_4" localSheetId="2" hidden="1">{"ReportTop",#N/A,FALSE,"report top"}</definedName>
    <definedName name="asdfasdfasd_4" localSheetId="12" hidden="1">{"ReportTop",#N/A,FALSE,"report top"}</definedName>
    <definedName name="asdfasdfasd_4" localSheetId="13" hidden="1">{"ReportTop",#N/A,FALSE,"report top"}</definedName>
    <definedName name="asdfasdfasd_4" localSheetId="10" hidden="1">{"ReportTop",#N/A,FALSE,"report top"}</definedName>
    <definedName name="asdfasdfasd_4" localSheetId="1" hidden="1">{"ReportTop",#N/A,FALSE,"report top"}</definedName>
    <definedName name="asdfasdfasd_4" localSheetId="0" hidden="1">{"ReportTop",#N/A,FALSE,"report top"}</definedName>
    <definedName name="asdfasdfasd_5" localSheetId="11" hidden="1">{"ReportTop",#N/A,FALSE,"report top"}</definedName>
    <definedName name="asdfasdfasd_5" localSheetId="9" hidden="1">{"ReportTop",#N/A,FALSE,"report top"}</definedName>
    <definedName name="asdfasdfasd_5" localSheetId="2" hidden="1">{"ReportTop",#N/A,FALSE,"report top"}</definedName>
    <definedName name="asdfasdfasd_5" localSheetId="12" hidden="1">{"ReportTop",#N/A,FALSE,"report top"}</definedName>
    <definedName name="asdfasdfasd_5" localSheetId="13" hidden="1">{"ReportTop",#N/A,FALSE,"report top"}</definedName>
    <definedName name="asdfasdfasd_5" localSheetId="10" hidden="1">{"ReportTop",#N/A,FALSE,"report top"}</definedName>
    <definedName name="asdfasdfasd_5" localSheetId="1" hidden="1">{"ReportTop",#N/A,FALSE,"report top"}</definedName>
    <definedName name="asdfasdfasd_5" localSheetId="0" hidden="1">{"ReportTop",#N/A,FALSE,"report top"}</definedName>
    <definedName name="asdfasdre"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Uto1" localSheetId="11" hidden="1">{#N/A,#N/A,FALSE,"Sheet1"}</definedName>
    <definedName name="AUto1" localSheetId="9" hidden="1">{#N/A,#N/A,FALSE,"Sheet1"}</definedName>
    <definedName name="AUto1" localSheetId="2" hidden="1">{#N/A,#N/A,FALSE,"Sheet1"}</definedName>
    <definedName name="AUto1" localSheetId="12" hidden="1">{#N/A,#N/A,FALSE,"Sheet1"}</definedName>
    <definedName name="AUto1" localSheetId="13" hidden="1">{#N/A,#N/A,FALSE,"Sheet1"}</definedName>
    <definedName name="AUto1" localSheetId="10" hidden="1">{#N/A,#N/A,FALSE,"Sheet1"}</definedName>
    <definedName name="AUto1" localSheetId="1" hidden="1">{#N/A,#N/A,FALSE,"Sheet1"}</definedName>
    <definedName name="AUto1" localSheetId="0" hidden="1">{#N/A,#N/A,FALSE,"Sheet1"}</definedName>
    <definedName name="AUto2" localSheetId="11" hidden="1">{#N/A,#N/A,FALSE,"Sheet1"}</definedName>
    <definedName name="AUto2" localSheetId="9" hidden="1">{#N/A,#N/A,FALSE,"Sheet1"}</definedName>
    <definedName name="AUto2" localSheetId="2" hidden="1">{#N/A,#N/A,FALSE,"Sheet1"}</definedName>
    <definedName name="AUto2" localSheetId="12" hidden="1">{#N/A,#N/A,FALSE,"Sheet1"}</definedName>
    <definedName name="AUto2" localSheetId="13" hidden="1">{#N/A,#N/A,FALSE,"Sheet1"}</definedName>
    <definedName name="AUto2" localSheetId="10" hidden="1">{#N/A,#N/A,FALSE,"Sheet1"}</definedName>
    <definedName name="AUto2" localSheetId="1" hidden="1">{#N/A,#N/A,FALSE,"Sheet1"}</definedName>
    <definedName name="AUto2" localSheetId="0" hidden="1">{#N/A,#N/A,FALSE,"Sheet1"}</definedName>
    <definedName name="AZMatch" localSheetId="12" hidden="1">#REF!</definedName>
    <definedName name="AZMatch" localSheetId="13" hidden="1">#REF!</definedName>
    <definedName name="AZMatch" localSheetId="10" hidden="1">#REF!</definedName>
    <definedName name="AZMatch" localSheetId="1" hidden="1">#REF!</definedName>
    <definedName name="b" localSheetId="11"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9"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2"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2"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3"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0"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0" hidden="1">{#N/A,#N/A,FALSE,"Projections";#N/A,#N/A,FALSE,"AccrDil";#N/A,#N/A,FALSE,"PurchPriMult";#N/A,#N/A,FALSE,"Mults7_13";#N/A,#N/A,FALSE,"Mkt Mults";#N/A,#N/A,FALSE,"Acq Mults";#N/A,#N/A,FALSE,"StockPrices";#N/A,#N/A,FALSE,"Prem Paid";#N/A,#N/A,FALSE,"DCF";#N/A,#N/A,FALSE,"AUTO";#N/A,#N/A,FALSE,"Relative Trading";#N/A,#N/A,FALSE,"Mkt Val";#N/A,#N/A,FALSE,"Acq Val"}</definedName>
    <definedName name="bam" localSheetId="11" hidden="1">{"EBITDA",#N/A,TRUE,"P&amp;L Net of Disc Ops";"output net of disc ops",#N/A,TRUE,"Revenue";"input",#N/A,TRUE,"Revenue";"output",#N/A,TRUE,"DC";"Input",#N/A,TRUE,"DC";"MTN and MCN",#N/A,TRUE,"Margin";"output detail line items",#N/A,TRUE,"SGA";"personnel by year",#N/A,TRUE,"Payroll";#N/A,#N/A,TRUE,"CapEx"}</definedName>
    <definedName name="bam" localSheetId="9" hidden="1">{"EBITDA",#N/A,TRUE,"P&amp;L Net of Disc Ops";"output net of disc ops",#N/A,TRUE,"Revenue";"input",#N/A,TRUE,"Revenue";"output",#N/A,TRUE,"DC";"Input",#N/A,TRUE,"DC";"MTN and MCN",#N/A,TRUE,"Margin";"output detail line items",#N/A,TRUE,"SGA";"personnel by year",#N/A,TRUE,"Payroll";#N/A,#N/A,TRUE,"CapEx"}</definedName>
    <definedName name="bam" localSheetId="2" hidden="1">{"EBITDA",#N/A,TRUE,"P&amp;L Net of Disc Ops";"output net of disc ops",#N/A,TRUE,"Revenue";"input",#N/A,TRUE,"Revenue";"output",#N/A,TRUE,"DC";"Input",#N/A,TRUE,"DC";"MTN and MCN",#N/A,TRUE,"Margin";"output detail line items",#N/A,TRUE,"SGA";"personnel by year",#N/A,TRUE,"Payroll";#N/A,#N/A,TRUE,"CapEx"}</definedName>
    <definedName name="bam" localSheetId="12" hidden="1">{"EBITDA",#N/A,TRUE,"P&amp;L Net of Disc Ops";"output net of disc ops",#N/A,TRUE,"Revenue";"input",#N/A,TRUE,"Revenue";"output",#N/A,TRUE,"DC";"Input",#N/A,TRUE,"DC";"MTN and MCN",#N/A,TRUE,"Margin";"output detail line items",#N/A,TRUE,"SGA";"personnel by year",#N/A,TRUE,"Payroll";#N/A,#N/A,TRUE,"CapEx"}</definedName>
    <definedName name="bam" localSheetId="13" hidden="1">{"EBITDA",#N/A,TRUE,"P&amp;L Net of Disc Ops";"output net of disc ops",#N/A,TRUE,"Revenue";"input",#N/A,TRUE,"Revenue";"output",#N/A,TRUE,"DC";"Input",#N/A,TRUE,"DC";"MTN and MCN",#N/A,TRUE,"Margin";"output detail line items",#N/A,TRUE,"SGA";"personnel by year",#N/A,TRUE,"Payroll";#N/A,#N/A,TRUE,"CapEx"}</definedName>
    <definedName name="bam" localSheetId="10" hidden="1">{"EBITDA",#N/A,TRUE,"P&amp;L Net of Disc Ops";"output net of disc ops",#N/A,TRUE,"Revenue";"input",#N/A,TRUE,"Revenue";"output",#N/A,TRUE,"DC";"Input",#N/A,TRUE,"DC";"MTN and MCN",#N/A,TRUE,"Margin";"output detail line items",#N/A,TRUE,"SGA";"personnel by year",#N/A,TRUE,"Payroll";#N/A,#N/A,TRUE,"CapEx"}</definedName>
    <definedName name="bam" localSheetId="1" hidden="1">{"EBITDA",#N/A,TRUE,"P&amp;L Net of Disc Ops";"output net of disc ops",#N/A,TRUE,"Revenue";"input",#N/A,TRUE,"Revenue";"output",#N/A,TRUE,"DC";"Input",#N/A,TRUE,"DC";"MTN and MCN",#N/A,TRUE,"Margin";"output detail line items",#N/A,TRUE,"SGA";"personnel by year",#N/A,TRUE,"Payroll";#N/A,#N/A,TRUE,"CapEx"}</definedName>
    <definedName name="bam" localSheetId="0" hidden="1">{"EBITDA",#N/A,TRUE,"P&amp;L Net of Disc Ops";"output net of disc ops",#N/A,TRUE,"Revenue";"input",#N/A,TRUE,"Revenue";"output",#N/A,TRUE,"DC";"Input",#N/A,TRUE,"DC";"MTN and MCN",#N/A,TRUE,"Margin";"output detail line items",#N/A,TRUE,"SGA";"personnel by year",#N/A,TRUE,"Payroll";#N/A,#N/A,TRUE,"CapEx"}</definedName>
    <definedName name="bd" localSheetId="11" hidden="1">{#N/A,#N/A,TRUE,"Report"}</definedName>
    <definedName name="bd" localSheetId="9" hidden="1">{#N/A,#N/A,TRUE,"Report"}</definedName>
    <definedName name="bd" localSheetId="2" hidden="1">{#N/A,#N/A,TRUE,"Report"}</definedName>
    <definedName name="bd" localSheetId="12" hidden="1">{#N/A,#N/A,TRUE,"Report"}</definedName>
    <definedName name="bd" localSheetId="13" hidden="1">{#N/A,#N/A,TRUE,"Report"}</definedName>
    <definedName name="bd" localSheetId="10" hidden="1">{#N/A,#N/A,TRUE,"Report"}</definedName>
    <definedName name="bd" localSheetId="1" hidden="1">{#N/A,#N/A,TRUE,"Report"}</definedName>
    <definedName name="bd" localSheetId="0" hidden="1">{#N/A,#N/A,TRUE,"Report"}</definedName>
    <definedName name="bdd" localSheetId="11" hidden="1">{#N/A,#N/A,TRUE,"Report"}</definedName>
    <definedName name="bdd" localSheetId="9" hidden="1">{#N/A,#N/A,TRUE,"Report"}</definedName>
    <definedName name="bdd" localSheetId="2" hidden="1">{#N/A,#N/A,TRUE,"Report"}</definedName>
    <definedName name="bdd" localSheetId="12" hidden="1">{#N/A,#N/A,TRUE,"Report"}</definedName>
    <definedName name="bdd" localSheetId="13" hidden="1">{#N/A,#N/A,TRUE,"Report"}</definedName>
    <definedName name="bdd" localSheetId="10" hidden="1">{#N/A,#N/A,TRUE,"Report"}</definedName>
    <definedName name="bdd" localSheetId="1" hidden="1">{#N/A,#N/A,TRUE,"Report"}</definedName>
    <definedName name="bdd" localSheetId="0" hidden="1">{#N/A,#N/A,TRUE,"Report"}</definedName>
    <definedName name="Bear" localSheetId="11" hidden="1">{#N/A,#N/A,FALSE,"TS";#N/A,#N/A,FALSE,"Combo";#N/A,#N/A,FALSE,"FAIR";#N/A,#N/A,FALSE,"RBC";#N/A,#N/A,FALSE,"xxxx";#N/A,#N/A,FALSE,"A_D";#N/A,#N/A,FALSE,"WACC";#N/A,#N/A,FALSE,"DCF";#N/A,#N/A,FALSE,"LBO";#N/A,#N/A,FALSE,"AcqMults";#N/A,#N/A,FALSE,"CompMults"}</definedName>
    <definedName name="Bear" localSheetId="9" hidden="1">{#N/A,#N/A,FALSE,"TS";#N/A,#N/A,FALSE,"Combo";#N/A,#N/A,FALSE,"FAIR";#N/A,#N/A,FALSE,"RBC";#N/A,#N/A,FALSE,"xxxx";#N/A,#N/A,FALSE,"A_D";#N/A,#N/A,FALSE,"WACC";#N/A,#N/A,FALSE,"DCF";#N/A,#N/A,FALSE,"LBO";#N/A,#N/A,FALSE,"AcqMults";#N/A,#N/A,FALSE,"CompMults"}</definedName>
    <definedName name="Bear" localSheetId="2" hidden="1">{#N/A,#N/A,FALSE,"TS";#N/A,#N/A,FALSE,"Combo";#N/A,#N/A,FALSE,"FAIR";#N/A,#N/A,FALSE,"RBC";#N/A,#N/A,FALSE,"xxxx";#N/A,#N/A,FALSE,"A_D";#N/A,#N/A,FALSE,"WACC";#N/A,#N/A,FALSE,"DCF";#N/A,#N/A,FALSE,"LBO";#N/A,#N/A,FALSE,"AcqMults";#N/A,#N/A,FALSE,"CompMults"}</definedName>
    <definedName name="Bear" localSheetId="12" hidden="1">{#N/A,#N/A,FALSE,"TS";#N/A,#N/A,FALSE,"Combo";#N/A,#N/A,FALSE,"FAIR";#N/A,#N/A,FALSE,"RBC";#N/A,#N/A,FALSE,"xxxx";#N/A,#N/A,FALSE,"A_D";#N/A,#N/A,FALSE,"WACC";#N/A,#N/A,FALSE,"DCF";#N/A,#N/A,FALSE,"LBO";#N/A,#N/A,FALSE,"AcqMults";#N/A,#N/A,FALSE,"CompMults"}</definedName>
    <definedName name="Bear" localSheetId="13" hidden="1">{#N/A,#N/A,FALSE,"TS";#N/A,#N/A,FALSE,"Combo";#N/A,#N/A,FALSE,"FAIR";#N/A,#N/A,FALSE,"RBC";#N/A,#N/A,FALSE,"xxxx";#N/A,#N/A,FALSE,"A_D";#N/A,#N/A,FALSE,"WACC";#N/A,#N/A,FALSE,"DCF";#N/A,#N/A,FALSE,"LBO";#N/A,#N/A,FALSE,"AcqMults";#N/A,#N/A,FALSE,"CompMults"}</definedName>
    <definedName name="Bear" localSheetId="10" hidden="1">{#N/A,#N/A,FALSE,"TS";#N/A,#N/A,FALSE,"Combo";#N/A,#N/A,FALSE,"FAIR";#N/A,#N/A,FALSE,"RBC";#N/A,#N/A,FALSE,"xxxx";#N/A,#N/A,FALSE,"A_D";#N/A,#N/A,FALSE,"WACC";#N/A,#N/A,FALSE,"DCF";#N/A,#N/A,FALSE,"LBO";#N/A,#N/A,FALSE,"AcqMults";#N/A,#N/A,FALSE,"CompMults"}</definedName>
    <definedName name="Bear" localSheetId="1" hidden="1">{#N/A,#N/A,FALSE,"TS";#N/A,#N/A,FALSE,"Combo";#N/A,#N/A,FALSE,"FAIR";#N/A,#N/A,FALSE,"RBC";#N/A,#N/A,FALSE,"xxxx";#N/A,#N/A,FALSE,"A_D";#N/A,#N/A,FALSE,"WACC";#N/A,#N/A,FALSE,"DCF";#N/A,#N/A,FALSE,"LBO";#N/A,#N/A,FALSE,"AcqMults";#N/A,#N/A,FALSE,"CompMults"}</definedName>
    <definedName name="Bear" localSheetId="0" hidden="1">{#N/A,#N/A,FALSE,"TS";#N/A,#N/A,FALSE,"Combo";#N/A,#N/A,FALSE,"FAIR";#N/A,#N/A,FALSE,"RBC";#N/A,#N/A,FALSE,"xxxx";#N/A,#N/A,FALSE,"A_D";#N/A,#N/A,FALSE,"WACC";#N/A,#N/A,FALSE,"DCF";#N/A,#N/A,FALSE,"LBO";#N/A,#N/A,FALSE,"AcqMults";#N/A,#N/A,FALSE,"CompMults"}</definedName>
    <definedName name="BLPH1" localSheetId="12" hidden="1">#REF!</definedName>
    <definedName name="BLPH1" localSheetId="13" hidden="1">#REF!</definedName>
    <definedName name="BLPH1" localSheetId="10" hidden="1">#REF!</definedName>
    <definedName name="BLPH1" localSheetId="1" hidden="1">#REF!</definedName>
    <definedName name="BLPH10" localSheetId="12" hidden="1">#REF!</definedName>
    <definedName name="BLPH10" localSheetId="13" hidden="1">#REF!</definedName>
    <definedName name="BLPH10" localSheetId="10" hidden="1">#REF!</definedName>
    <definedName name="BLPH10" localSheetId="1" hidden="1">#REF!</definedName>
    <definedName name="BLPH11" localSheetId="12" hidden="1">#REF!</definedName>
    <definedName name="BLPH11" localSheetId="10" hidden="1">#REF!</definedName>
    <definedName name="BLPH11" localSheetId="1" hidden="1">#REF!</definedName>
    <definedName name="BLPH2" localSheetId="12" hidden="1">#REF!</definedName>
    <definedName name="BLPH2" localSheetId="10" hidden="1">#REF!</definedName>
    <definedName name="BLPH2" localSheetId="1" hidden="1">#REF!</definedName>
    <definedName name="BLPH3" localSheetId="12" hidden="1">#REF!</definedName>
    <definedName name="BLPH3" localSheetId="10" hidden="1">#REF!</definedName>
    <definedName name="BLPH3" localSheetId="1" hidden="1">#REF!</definedName>
    <definedName name="BLPH4" localSheetId="12" hidden="1">#REF!</definedName>
    <definedName name="BLPH4" localSheetId="10" hidden="1">#REF!</definedName>
    <definedName name="BLPH4" localSheetId="1" hidden="1">#REF!</definedName>
    <definedName name="BLPH5" localSheetId="12" hidden="1">#REF!</definedName>
    <definedName name="BLPH5" localSheetId="10" hidden="1">#REF!</definedName>
    <definedName name="BLPH5" localSheetId="1" hidden="1">#REF!</definedName>
    <definedName name="BLPH6" localSheetId="12" hidden="1">#REF!</definedName>
    <definedName name="BLPH6" localSheetId="10" hidden="1">#REF!</definedName>
    <definedName name="BLPH6" localSheetId="1" hidden="1">#REF!</definedName>
    <definedName name="BLPH7" localSheetId="12" hidden="1">#REF!</definedName>
    <definedName name="BLPH7" localSheetId="10" hidden="1">#REF!</definedName>
    <definedName name="BLPH7" localSheetId="1" hidden="1">#REF!</definedName>
    <definedName name="BLPH8" localSheetId="12" hidden="1">#REF!</definedName>
    <definedName name="BLPH8" localSheetId="10" hidden="1">#REF!</definedName>
    <definedName name="BLPH8" localSheetId="1" hidden="1">#REF!</definedName>
    <definedName name="BLPH9" localSheetId="12" hidden="1">#REF!</definedName>
    <definedName name="BLPH9" localSheetId="10" hidden="1">#REF!</definedName>
    <definedName name="BLPH9" localSheetId="1" hidden="1">#REF!</definedName>
    <definedName name="BM" localSheetId="11" hidden="1">{"EBITDA",#N/A,TRUE,"P&amp;L Net of Disc Ops";"output net of disc ops",#N/A,TRUE,"Revenue";"input",#N/A,TRUE,"Revenue";"output",#N/A,TRUE,"DC";"Input",#N/A,TRUE,"DC";"MTN and MCN",#N/A,TRUE,"Margin";"output detail line items",#N/A,TRUE,"SGA";"personnel by year",#N/A,TRUE,"Payroll";#N/A,#N/A,TRUE,"CapEx"}</definedName>
    <definedName name="BM" localSheetId="9" hidden="1">{"EBITDA",#N/A,TRUE,"P&amp;L Net of Disc Ops";"output net of disc ops",#N/A,TRUE,"Revenue";"input",#N/A,TRUE,"Revenue";"output",#N/A,TRUE,"DC";"Input",#N/A,TRUE,"DC";"MTN and MCN",#N/A,TRUE,"Margin";"output detail line items",#N/A,TRUE,"SGA";"personnel by year",#N/A,TRUE,"Payroll";#N/A,#N/A,TRUE,"CapEx"}</definedName>
    <definedName name="BM" localSheetId="2" hidden="1">{"EBITDA",#N/A,TRUE,"P&amp;L Net of Disc Ops";"output net of disc ops",#N/A,TRUE,"Revenue";"input",#N/A,TRUE,"Revenue";"output",#N/A,TRUE,"DC";"Input",#N/A,TRUE,"DC";"MTN and MCN",#N/A,TRUE,"Margin";"output detail line items",#N/A,TRUE,"SGA";"personnel by year",#N/A,TRUE,"Payroll";#N/A,#N/A,TRUE,"CapEx"}</definedName>
    <definedName name="BM" localSheetId="12" hidden="1">{"EBITDA",#N/A,TRUE,"P&amp;L Net of Disc Ops";"output net of disc ops",#N/A,TRUE,"Revenue";"input",#N/A,TRUE,"Revenue";"output",#N/A,TRUE,"DC";"Input",#N/A,TRUE,"DC";"MTN and MCN",#N/A,TRUE,"Margin";"output detail line items",#N/A,TRUE,"SGA";"personnel by year",#N/A,TRUE,"Payroll";#N/A,#N/A,TRUE,"CapEx"}</definedName>
    <definedName name="BM" localSheetId="13" hidden="1">{"EBITDA",#N/A,TRUE,"P&amp;L Net of Disc Ops";"output net of disc ops",#N/A,TRUE,"Revenue";"input",#N/A,TRUE,"Revenue";"output",#N/A,TRUE,"DC";"Input",#N/A,TRUE,"DC";"MTN and MCN",#N/A,TRUE,"Margin";"output detail line items",#N/A,TRUE,"SGA";"personnel by year",#N/A,TRUE,"Payroll";#N/A,#N/A,TRUE,"CapEx"}</definedName>
    <definedName name="BM" localSheetId="10" hidden="1">{"EBITDA",#N/A,TRUE,"P&amp;L Net of Disc Ops";"output net of disc ops",#N/A,TRUE,"Revenue";"input",#N/A,TRUE,"Revenue";"output",#N/A,TRUE,"DC";"Input",#N/A,TRUE,"DC";"MTN and MCN",#N/A,TRUE,"Margin";"output detail line items",#N/A,TRUE,"SGA";"personnel by year",#N/A,TRUE,"Payroll";#N/A,#N/A,TRUE,"CapEx"}</definedName>
    <definedName name="BM" localSheetId="1" hidden="1">{"EBITDA",#N/A,TRUE,"P&amp;L Net of Disc Ops";"output net of disc ops",#N/A,TRUE,"Revenue";"input",#N/A,TRUE,"Revenue";"output",#N/A,TRUE,"DC";"Input",#N/A,TRUE,"DC";"MTN and MCN",#N/A,TRUE,"Margin";"output detail line items",#N/A,TRUE,"SGA";"personnel by year",#N/A,TRUE,"Payroll";#N/A,#N/A,TRUE,"CapEx"}</definedName>
    <definedName name="BM" localSheetId="0" hidden="1">{"EBITDA",#N/A,TRUE,"P&amp;L Net of Disc Ops";"output net of disc ops",#N/A,TRUE,"Revenue";"input",#N/A,TRUE,"Revenue";"output",#N/A,TRUE,"DC";"Input",#N/A,TRUE,"DC";"MTN and MCN",#N/A,TRUE,"Margin";"output detail line items",#N/A,TRUE,"SGA";"personnel by year",#N/A,TRUE,"Payroll";#N/A,#N/A,TRUE,"CapEx"}</definedName>
    <definedName name="BORRATE" localSheetId="12" hidden="1">#REF!</definedName>
    <definedName name="BORRATE" localSheetId="13" hidden="1">#REF!</definedName>
    <definedName name="BORRATE" localSheetId="10" hidden="1">#REF!</definedName>
    <definedName name="BORRATE" localSheetId="1" hidden="1">#REF!</definedName>
    <definedName name="BSPRINT" localSheetId="12" hidden="1">#REF!</definedName>
    <definedName name="BSPRINT" localSheetId="13" hidden="1">#REF!</definedName>
    <definedName name="BSPRINT" localSheetId="10" hidden="1">#REF!</definedName>
    <definedName name="BSPRINT" localSheetId="1" hidden="1">#REF!</definedName>
    <definedName name="CalcdTenor" hidden="1">#N/A</definedName>
    <definedName name="CAPMULTIPLY" localSheetId="12" hidden="1">#REF!</definedName>
    <definedName name="CAPMULTIPLY" localSheetId="13" hidden="1">#REF!</definedName>
    <definedName name="CAPMULTIPLY" localSheetId="10" hidden="1">#REF!</definedName>
    <definedName name="CAPMULTIPLY" localSheetId="1" hidden="1">#REF!</definedName>
    <definedName name="CEP" localSheetId="11" hidden="1">{"assumptions",#N/A,FALSE,"Assumption Summary";"proforma97",#N/A,FALSE,"97 pro forma";"sensitivity97",#N/A,FALSE,"97 sensitivity ";"proforma98",#N/A,FALSE,"98 pro forma";"sensitivity98",#N/A,FALSE,"98 sensitivity"}</definedName>
    <definedName name="CEP" localSheetId="9" hidden="1">{"assumptions",#N/A,FALSE,"Assumption Summary";"proforma97",#N/A,FALSE,"97 pro forma";"sensitivity97",#N/A,FALSE,"97 sensitivity ";"proforma98",#N/A,FALSE,"98 pro forma";"sensitivity98",#N/A,FALSE,"98 sensitivity"}</definedName>
    <definedName name="CEP" localSheetId="2" hidden="1">{"assumptions",#N/A,FALSE,"Assumption Summary";"proforma97",#N/A,FALSE,"97 pro forma";"sensitivity97",#N/A,FALSE,"97 sensitivity ";"proforma98",#N/A,FALSE,"98 pro forma";"sensitivity98",#N/A,FALSE,"98 sensitivity"}</definedName>
    <definedName name="CEP" localSheetId="12" hidden="1">{"assumptions",#N/A,FALSE,"Assumption Summary";"proforma97",#N/A,FALSE,"97 pro forma";"sensitivity97",#N/A,FALSE,"97 sensitivity ";"proforma98",#N/A,FALSE,"98 pro forma";"sensitivity98",#N/A,FALSE,"98 sensitivity"}</definedName>
    <definedName name="CEP" localSheetId="13" hidden="1">{"assumptions",#N/A,FALSE,"Assumption Summary";"proforma97",#N/A,FALSE,"97 pro forma";"sensitivity97",#N/A,FALSE,"97 sensitivity ";"proforma98",#N/A,FALSE,"98 pro forma";"sensitivity98",#N/A,FALSE,"98 sensitivity"}</definedName>
    <definedName name="CEP" localSheetId="10" hidden="1">{"assumptions",#N/A,FALSE,"Assumption Summary";"proforma97",#N/A,FALSE,"97 pro forma";"sensitivity97",#N/A,FALSE,"97 sensitivity ";"proforma98",#N/A,FALSE,"98 pro forma";"sensitivity98",#N/A,FALSE,"98 sensitivity"}</definedName>
    <definedName name="CEP" localSheetId="1" hidden="1">{"assumptions",#N/A,FALSE,"Assumption Summary";"proforma97",#N/A,FALSE,"97 pro forma";"sensitivity97",#N/A,FALSE,"97 sensitivity ";"proforma98",#N/A,FALSE,"98 pro forma";"sensitivity98",#N/A,FALSE,"98 sensitivity"}</definedName>
    <definedName name="CEP" localSheetId="0" hidden="1">{"assumptions",#N/A,FALSE,"Assumption Summary";"proforma97",#N/A,FALSE,"97 pro forma";"sensitivity97",#N/A,FALSE,"97 sensitivity ";"proforma98",#N/A,FALSE,"98 pro forma";"sensitivity98",#N/A,FALSE,"98 sensitivity"}</definedName>
    <definedName name="CIQWBGuid" hidden="1">"ad5d3d74-400a-4444-8915-29b4d828f51f"</definedName>
    <definedName name="costcategory" localSheetId="12" hidden="1">#REF!</definedName>
    <definedName name="costcategory" localSheetId="13" hidden="1">#REF!</definedName>
    <definedName name="costcategory" localSheetId="10" hidden="1">#REF!</definedName>
    <definedName name="costcategory" localSheetId="1" hidden="1">#REF!</definedName>
    <definedName name="COSTINFOTBL" localSheetId="12" hidden="1">#REF!</definedName>
    <definedName name="COSTINFOTBL" localSheetId="13" hidden="1">#REF!</definedName>
    <definedName name="COSTINFOTBL" localSheetId="10" hidden="1">#REF!</definedName>
    <definedName name="COSTINFOTBL" localSheetId="1" hidden="1">#REF!</definedName>
    <definedName name="CREDITSCORE" localSheetId="12" hidden="1">#REF!</definedName>
    <definedName name="CREDITSCORE" localSheetId="13" hidden="1">#REF!</definedName>
    <definedName name="CREDITSCORE" localSheetId="10" hidden="1">#REF!</definedName>
    <definedName name="CREDITSCORE" localSheetId="1" hidden="1">#REF!</definedName>
    <definedName name="Cwvu.ADM._.ACCTG._.BUDGET." localSheetId="12" hidden="1">#REF!,#REF!,#REF!,#REF!,#REF!,#REF!,#REF!,#REF!</definedName>
    <definedName name="Cwvu.ADM._.ACCTG._.BUDGET." localSheetId="13" hidden="1">#REF!,#REF!,#REF!,#REF!,#REF!,#REF!,#REF!,#REF!</definedName>
    <definedName name="Cwvu.ADM._.ACCTG._.BUDGET." localSheetId="10" hidden="1">#REF!,#REF!,#REF!,#REF!,#REF!,#REF!,#REF!,#REF!</definedName>
    <definedName name="Cwvu.ADM._.ACCTG._.BUDGET." localSheetId="1" hidden="1">#REF!,#REF!,#REF!,#REF!,#REF!,#REF!,#REF!,#REF!</definedName>
    <definedName name="Cwvu.ADM._.ACCTG._.DETAIL." localSheetId="12" hidden="1">#REF!,#REF!,#REF!,#REF!,#REF!,#REF!,#REF!,#REF!</definedName>
    <definedName name="Cwvu.ADM._.ACCTG._.DETAIL." localSheetId="13" hidden="1">#REF!,#REF!,#REF!,#REF!,#REF!,#REF!,#REF!,#REF!</definedName>
    <definedName name="Cwvu.ADM._.ACCTG._.DETAIL." localSheetId="10" hidden="1">#REF!,#REF!,#REF!,#REF!,#REF!,#REF!,#REF!,#REF!</definedName>
    <definedName name="Cwvu.ADM._.ACCTG._.DETAIL." localSheetId="1" hidden="1">#REF!,#REF!,#REF!,#REF!,#REF!,#REF!,#REF!,#REF!</definedName>
    <definedName name="Cwvu.ADM._.CONST._.DETAIL." localSheetId="12" hidden="1">#REF!,#REF!,#REF!,#REF!,#REF!,#REF!,#REF!</definedName>
    <definedName name="Cwvu.ADM._.CONST._.DETAIL." localSheetId="13" hidden="1">#REF!,#REF!,#REF!,#REF!,#REF!,#REF!,#REF!</definedName>
    <definedName name="Cwvu.ADM._.CONST._.DETAIL." localSheetId="10" hidden="1">#REF!,#REF!,#REF!,#REF!,#REF!,#REF!,#REF!</definedName>
    <definedName name="Cwvu.ADM._.CONST._.DETAIL." localSheetId="1" hidden="1">#REF!,#REF!,#REF!,#REF!,#REF!,#REF!,#REF!</definedName>
    <definedName name="Cwvu.ADM._.GEN._.MGMNT._.DETAIL." localSheetId="12" hidden="1">#REF!,#REF!,#REF!,#REF!,#REF!,#REF!</definedName>
    <definedName name="Cwvu.ADM._.GEN._.MGMNT._.DETAIL." localSheetId="13" hidden="1">#REF!,#REF!,#REF!,#REF!,#REF!,#REF!</definedName>
    <definedName name="Cwvu.ADM._.GEN._.MGMNT._.DETAIL." localSheetId="10" hidden="1">#REF!,#REF!,#REF!,#REF!,#REF!,#REF!</definedName>
    <definedName name="Cwvu.ADM._.GEN._.MGMNT._.DETAIL." localSheetId="1" hidden="1">#REF!,#REF!,#REF!,#REF!,#REF!,#REF!</definedName>
    <definedName name="Cwvu.ADM._.GVMNT._.DETAIL." localSheetId="12" hidden="1">#REF!,#REF!,#REF!,#REF!,#REF!,#REF!,#REF!</definedName>
    <definedName name="Cwvu.ADM._.GVMNT._.DETAIL." localSheetId="13" hidden="1">#REF!,#REF!,#REF!,#REF!,#REF!,#REF!,#REF!</definedName>
    <definedName name="Cwvu.ADM._.GVMNT._.DETAIL." localSheetId="10" hidden="1">#REF!,#REF!,#REF!,#REF!,#REF!,#REF!,#REF!</definedName>
    <definedName name="Cwvu.ADM._.GVMNT._.DETAIL." localSheetId="1" hidden="1">#REF!,#REF!,#REF!,#REF!,#REF!,#REF!,#REF!</definedName>
    <definedName name="Cwvu.ADM._.GVT._.BUDGET." localSheetId="12" hidden="1">#REF!,#REF!,#REF!,#REF!,#REF!,#REF!,#REF!</definedName>
    <definedName name="Cwvu.ADM._.GVT._.BUDGET." localSheetId="13" hidden="1">#REF!,#REF!,#REF!,#REF!,#REF!,#REF!,#REF!</definedName>
    <definedName name="Cwvu.ADM._.GVT._.BUDGET." localSheetId="10" hidden="1">#REF!,#REF!,#REF!,#REF!,#REF!,#REF!,#REF!</definedName>
    <definedName name="Cwvu.ADM._.GVT._.BUDGET." localSheetId="1" hidden="1">#REF!,#REF!,#REF!,#REF!,#REF!,#REF!,#REF!</definedName>
    <definedName name="Cwvu.ADM._.OTHER." localSheetId="12" hidden="1">#REF!,#REF!,#REF!,#REF!,#REF!,#REF!,#REF!,#REF!,#REF!</definedName>
    <definedName name="Cwvu.ADM._.OTHER." localSheetId="13" hidden="1">#REF!,#REF!,#REF!,#REF!,#REF!,#REF!,#REF!,#REF!,#REF!</definedName>
    <definedName name="Cwvu.ADM._.OTHER." localSheetId="10" hidden="1">#REF!,#REF!,#REF!,#REF!,#REF!,#REF!,#REF!,#REF!,#REF!</definedName>
    <definedName name="Cwvu.ADM._.OTHER." localSheetId="1" hidden="1">#REF!,#REF!,#REF!,#REF!,#REF!,#REF!,#REF!,#REF!,#REF!</definedName>
    <definedName name="Cwvu.ADM._.OTHER._.DETAIL." localSheetId="12" hidden="1">#REF!,#REF!,#REF!,#REF!,#REF!,#REF!,#REF!,#REF!,#REF!</definedName>
    <definedName name="Cwvu.ADM._.OTHER._.DETAIL." localSheetId="13" hidden="1">#REF!,#REF!,#REF!,#REF!,#REF!,#REF!,#REF!,#REF!,#REF!</definedName>
    <definedName name="Cwvu.ADM._.OTHER._.DETAIL." localSheetId="10" hidden="1">#REF!,#REF!,#REF!,#REF!,#REF!,#REF!,#REF!,#REF!,#REF!</definedName>
    <definedName name="Cwvu.ADM._.OTHER._.DETAIL." localSheetId="1" hidden="1">#REF!,#REF!,#REF!,#REF!,#REF!,#REF!,#REF!,#REF!,#REF!</definedName>
    <definedName name="Cwvu.ADM._.SUMMARY." localSheetId="12" hidden="1">#REF!,#REF!,#REF!,#REF!</definedName>
    <definedName name="Cwvu.ADM._.SUMMARY." localSheetId="13" hidden="1">#REF!,#REF!,#REF!,#REF!</definedName>
    <definedName name="Cwvu.ADM._.SUMMARY." localSheetId="10" hidden="1">#REF!,#REF!,#REF!,#REF!</definedName>
    <definedName name="Cwvu.ADM._.SUMMARY." localSheetId="1" hidden="1">#REF!,#REF!,#REF!,#REF!</definedName>
    <definedName name="Cwvu.ADMIN._.CONST._.BUDGET." localSheetId="12" hidden="1">#REF!,#REF!,#REF!,#REF!,#REF!,#REF!,#REF!</definedName>
    <definedName name="Cwvu.ADMIN._.CONST._.BUDGET." localSheetId="13" hidden="1">#REF!,#REF!,#REF!,#REF!,#REF!,#REF!,#REF!</definedName>
    <definedName name="Cwvu.ADMIN._.CONST._.BUDGET." localSheetId="10" hidden="1">#REF!,#REF!,#REF!,#REF!,#REF!,#REF!,#REF!</definedName>
    <definedName name="Cwvu.ADMIN._.CONST._.BUDGET." localSheetId="1" hidden="1">#REF!,#REF!,#REF!,#REF!,#REF!,#REF!,#REF!</definedName>
    <definedName name="Cwvu.ADMIN._.GEN._.MGMNT._.BUDGET." localSheetId="12" hidden="1">#REF!,#REF!,#REF!,#REF!,#REF!,#REF!</definedName>
    <definedName name="Cwvu.ADMIN._.GEN._.MGMNT._.BUDGET." localSheetId="13" hidden="1">#REF!,#REF!,#REF!,#REF!,#REF!,#REF!</definedName>
    <definedName name="Cwvu.ADMIN._.GEN._.MGMNT._.BUDGET." localSheetId="10" hidden="1">#REF!,#REF!,#REF!,#REF!,#REF!,#REF!</definedName>
    <definedName name="Cwvu.ADMIN._.GEN._.MGMNT._.BUDGET." localSheetId="1" hidden="1">#REF!,#REF!,#REF!,#REF!,#REF!,#REF!</definedName>
    <definedName name="Cwvu.ADMIN._.OTHER._.MEALS." localSheetId="12" hidden="1">#REF!,#REF!,#REF!,#REF!,#REF!,#REF!,#REF!,#REF!,#REF!</definedName>
    <definedName name="Cwvu.ADMIN._.OTHER._.MEALS." localSheetId="13" hidden="1">#REF!,#REF!,#REF!,#REF!,#REF!,#REF!,#REF!,#REF!,#REF!</definedName>
    <definedName name="Cwvu.ADMIN._.OTHER._.MEALS." localSheetId="10" hidden="1">#REF!,#REF!,#REF!,#REF!,#REF!,#REF!,#REF!,#REF!,#REF!</definedName>
    <definedName name="Cwvu.ADMIN._.OTHER._.MEALS." localSheetId="1" hidden="1">#REF!,#REF!,#REF!,#REF!,#REF!,#REF!,#REF!,#REF!,#REF!</definedName>
    <definedName name="Cwvu.ADMIN._.OTHER._.REGISTRATIONS." localSheetId="12" hidden="1">#REF!,#REF!,#REF!,#REF!,#REF!,#REF!,#REF!,#REF!,#REF!</definedName>
    <definedName name="Cwvu.ADMIN._.OTHER._.REGISTRATIONS." localSheetId="13" hidden="1">#REF!,#REF!,#REF!,#REF!,#REF!,#REF!,#REF!,#REF!,#REF!</definedName>
    <definedName name="Cwvu.ADMIN._.OTHER._.REGISTRATIONS." localSheetId="10" hidden="1">#REF!,#REF!,#REF!,#REF!,#REF!,#REF!,#REF!,#REF!,#REF!</definedName>
    <definedName name="Cwvu.ADMIN._.OTHER._.REGISTRATIONS." localSheetId="1" hidden="1">#REF!,#REF!,#REF!,#REF!,#REF!,#REF!,#REF!,#REF!,#REF!</definedName>
    <definedName name="Cwvu.ADMIN._.OTHER._.TRAVEL." localSheetId="12" hidden="1">#REF!,#REF!,#REF!,#REF!,#REF!,#REF!,#REF!,#REF!,#REF!</definedName>
    <definedName name="Cwvu.ADMIN._.OTHER._.TRAVEL." localSheetId="13" hidden="1">#REF!,#REF!,#REF!,#REF!,#REF!,#REF!,#REF!,#REF!,#REF!</definedName>
    <definedName name="Cwvu.ADMIN._.OTHER._.TRAVEL." localSheetId="10" hidden="1">#REF!,#REF!,#REF!,#REF!,#REF!,#REF!,#REF!,#REF!,#REF!</definedName>
    <definedName name="Cwvu.ADMIN._.OTHER._.TRAVEL." localSheetId="1" hidden="1">#REF!,#REF!,#REF!,#REF!,#REF!,#REF!,#REF!,#REF!,#REF!</definedName>
    <definedName name="Cwvu.CAM._.DEPREC." localSheetId="11" hidden="1">#REF!,#REF!,#REF!,#REF!,#REF!,#REF!,#REF!</definedName>
    <definedName name="Cwvu.CAM._.DEPREC." localSheetId="9" hidden="1">#REF!,#REF!,#REF!,#REF!,#REF!,#REF!,#REF!</definedName>
    <definedName name="Cwvu.CAM._.DEPREC." localSheetId="2" hidden="1">#REF!,#REF!,#REF!,#REF!,#REF!,#REF!,#REF!</definedName>
    <definedName name="Cwvu.CAM._.DEPREC." localSheetId="13" hidden="1">#REF!,#REF!,#REF!,#REF!,#REF!,#REF!,#REF!</definedName>
    <definedName name="Cwvu.CAM._.DEPREC." localSheetId="10" hidden="1">#REF!,#REF!,#REF!,#REF!,#REF!,#REF!,#REF!</definedName>
    <definedName name="Cwvu.CAM._.DEPREC." localSheetId="1" hidden="1">#REF!,#REF!,#REF!,#REF!,#REF!,#REF!,#REF!</definedName>
    <definedName name="Cwvu.CAM._.DEPREC." localSheetId="0" hidden="1">#REF!,#REF!,#REF!,#REF!,#REF!,#REF!,#REF!</definedName>
    <definedName name="Cwvu.CAPITAL._.ADDS." localSheetId="11" hidden="1">#REF!</definedName>
    <definedName name="Cwvu.CAPITAL._.ADDS." localSheetId="9" hidden="1">#REF!</definedName>
    <definedName name="Cwvu.CAPITAL._.ADDS." localSheetId="2" hidden="1">#REF!</definedName>
    <definedName name="Cwvu.CAPITAL._.ADDS." localSheetId="13" hidden="1">#REF!</definedName>
    <definedName name="Cwvu.CAPITAL._.ADDS." localSheetId="10" hidden="1">#REF!</definedName>
    <definedName name="Cwvu.CAPITAL._.ADDS." localSheetId="1" hidden="1">#REF!</definedName>
    <definedName name="Cwvu.CAPITAL._.ADDS." localSheetId="0" hidden="1">#REF!</definedName>
    <definedName name="Cwvu.CAPITAL._.DEPRECIATION." localSheetId="12" hidden="1">#REF!</definedName>
    <definedName name="Cwvu.CAPITAL._.DEPRECIATION." localSheetId="13" hidden="1">#REF!</definedName>
    <definedName name="Cwvu.CAPITAL._.DEPRECIATION." localSheetId="10" hidden="1">#REF!</definedName>
    <definedName name="Cwvu.CAPITAL._.DEPRECIATION." localSheetId="1" hidden="1">#REF!</definedName>
    <definedName name="Cwvu.clean._.and._.sweep._.bud." localSheetId="11" hidden="1">#REF!,#REF!,#REF!,#REF!,#REF!,#REF!,#REF!,#REF!,#REF!</definedName>
    <definedName name="Cwvu.clean._.and._.sweep._.bud." localSheetId="9" hidden="1">#REF!,#REF!,#REF!,#REF!,#REF!,#REF!,#REF!,#REF!,#REF!</definedName>
    <definedName name="Cwvu.clean._.and._.sweep._.bud." localSheetId="2" hidden="1">#REF!,#REF!,#REF!,#REF!,#REF!,#REF!,#REF!,#REF!,#REF!</definedName>
    <definedName name="Cwvu.clean._.and._.sweep._.bud." localSheetId="13" hidden="1">#REF!,#REF!,#REF!,#REF!,#REF!,#REF!,#REF!,#REF!,#REF!</definedName>
    <definedName name="Cwvu.clean._.and._.sweep._.bud." localSheetId="10" hidden="1">#REF!,#REF!,#REF!,#REF!,#REF!,#REF!,#REF!,#REF!,#REF!</definedName>
    <definedName name="Cwvu.clean._.and._.sweep._.bud." localSheetId="1" hidden="1">#REF!,#REF!,#REF!,#REF!,#REF!,#REF!,#REF!,#REF!,#REF!</definedName>
    <definedName name="Cwvu.clean._.and._.sweep._.bud." localSheetId="0" hidden="1">#REF!,#REF!,#REF!,#REF!,#REF!,#REF!,#REF!,#REF!,#REF!</definedName>
    <definedName name="Cwvu.CLEAN._.N._.SWEEP._.BUDGET." localSheetId="11" hidden="1">#REF!,#REF!,#REF!,#REF!,#REF!,#REF!,#REF!,#REF!,#REF!</definedName>
    <definedName name="Cwvu.CLEAN._.N._.SWEEP._.BUDGET." localSheetId="9" hidden="1">#REF!,#REF!,#REF!,#REF!,#REF!,#REF!,#REF!,#REF!,#REF!</definedName>
    <definedName name="Cwvu.CLEAN._.N._.SWEEP._.BUDGET." localSheetId="2" hidden="1">#REF!,#REF!,#REF!,#REF!,#REF!,#REF!,#REF!,#REF!,#REF!</definedName>
    <definedName name="Cwvu.CLEAN._.N._.SWEEP._.BUDGET." localSheetId="13" hidden="1">#REF!,#REF!,#REF!,#REF!,#REF!,#REF!,#REF!,#REF!,#REF!</definedName>
    <definedName name="Cwvu.CLEAN._.N._.SWEEP._.BUDGET." localSheetId="10" hidden="1">#REF!,#REF!,#REF!,#REF!,#REF!,#REF!,#REF!,#REF!,#REF!</definedName>
    <definedName name="Cwvu.CLEAN._.N._.SWEEP._.BUDGET." localSheetId="1" hidden="1">#REF!,#REF!,#REF!,#REF!,#REF!,#REF!,#REF!,#REF!,#REF!</definedName>
    <definedName name="Cwvu.CLEAN._.N._.SWEEP._.BUDGET." localSheetId="0" hidden="1">#REF!,#REF!,#REF!,#REF!,#REF!,#REF!,#REF!,#REF!,#REF!</definedName>
    <definedName name="Cwvu.DETAIL._.BACKUP." localSheetId="12" hidden="1">#REF!,#REF!,#REF!,#REF!</definedName>
    <definedName name="Cwvu.DETAIL._.BACKUP." localSheetId="13" hidden="1">#REF!,#REF!,#REF!,#REF!</definedName>
    <definedName name="Cwvu.DETAIL._.BACKUP." localSheetId="10" hidden="1">#REF!,#REF!,#REF!,#REF!</definedName>
    <definedName name="Cwvu.DETAIL._.BACKUP." localSheetId="1" hidden="1">#REF!,#REF!,#REF!,#REF!</definedName>
    <definedName name="Cwvu.JENNIFERS._.BUDGET." localSheetId="12" hidden="1">#REF!,#REF!,#REF!,#REF!</definedName>
    <definedName name="Cwvu.JENNIFERS._.BUDGET." localSheetId="13" hidden="1">#REF!,#REF!,#REF!,#REF!</definedName>
    <definedName name="Cwvu.JENNIFERS._.BUDGET." localSheetId="10" hidden="1">#REF!,#REF!,#REF!,#REF!</definedName>
    <definedName name="Cwvu.JENNIFERS._.BUDGET." localSheetId="1" hidden="1">#REF!,#REF!,#REF!,#REF!</definedName>
    <definedName name="Cwvu.MAIN._.BUDGET." localSheetId="12" hidden="1">#REF!,#REF!,#REF!,#REF!</definedName>
    <definedName name="Cwvu.MAIN._.BUDGET." localSheetId="13" hidden="1">#REF!,#REF!,#REF!,#REF!</definedName>
    <definedName name="Cwvu.MAIN._.BUDGET." localSheetId="10" hidden="1">#REF!,#REF!,#REF!,#REF!</definedName>
    <definedName name="Cwvu.MAIN._.BUDGET." localSheetId="1" hidden="1">#REF!,#REF!,#REF!,#REF!</definedName>
    <definedName name="Cwvu.PAYROLL." localSheetId="12" hidden="1">#REF!,#REF!,#REF!,#REF!</definedName>
    <definedName name="Cwvu.PAYROLL." localSheetId="13" hidden="1">#REF!,#REF!,#REF!,#REF!</definedName>
    <definedName name="Cwvu.PAYROLL." localSheetId="10" hidden="1">#REF!,#REF!,#REF!,#REF!</definedName>
    <definedName name="Cwvu.PAYROLL." localSheetId="1" hidden="1">#REF!,#REF!,#REF!,#REF!</definedName>
    <definedName name="Cwvu.PERS._.PROP._.DETAIL." localSheetId="12" hidden="1">#REF!,#REF!,#REF!,#REF!</definedName>
    <definedName name="Cwvu.PERS._.PROP._.DETAIL." localSheetId="13" hidden="1">#REF!,#REF!,#REF!,#REF!</definedName>
    <definedName name="Cwvu.PERS._.PROP._.DETAIL." localSheetId="10" hidden="1">#REF!,#REF!,#REF!,#REF!</definedName>
    <definedName name="Cwvu.PERS._.PROP._.DETAIL." localSheetId="1" hidden="1">#REF!,#REF!,#REF!,#REF!</definedName>
    <definedName name="D" localSheetId="11" hidden="1">{#N/A,#N/A,FALSE,"AD_Purch";#N/A,#N/A,FALSE,"Projections";#N/A,#N/A,FALSE,"DCF";#N/A,#N/A,FALSE,"Mkt Val"}</definedName>
    <definedName name="D" localSheetId="9" hidden="1">{#N/A,#N/A,FALSE,"AD_Purch";#N/A,#N/A,FALSE,"Projections";#N/A,#N/A,FALSE,"DCF";#N/A,#N/A,FALSE,"Mkt Val"}</definedName>
    <definedName name="D" localSheetId="2" hidden="1">{#N/A,#N/A,FALSE,"AD_Purch";#N/A,#N/A,FALSE,"Projections";#N/A,#N/A,FALSE,"DCF";#N/A,#N/A,FALSE,"Mkt Val"}</definedName>
    <definedName name="D" localSheetId="12" hidden="1">{#N/A,#N/A,FALSE,"AD_Purch";#N/A,#N/A,FALSE,"Projections";#N/A,#N/A,FALSE,"DCF";#N/A,#N/A,FALSE,"Mkt Val"}</definedName>
    <definedName name="D" localSheetId="13" hidden="1">{#N/A,#N/A,FALSE,"AD_Purch";#N/A,#N/A,FALSE,"Projections";#N/A,#N/A,FALSE,"DCF";#N/A,#N/A,FALSE,"Mkt Val"}</definedName>
    <definedName name="D" localSheetId="10" hidden="1">{#N/A,#N/A,FALSE,"AD_Purch";#N/A,#N/A,FALSE,"Projections";#N/A,#N/A,FALSE,"DCF";#N/A,#N/A,FALSE,"Mkt Val"}</definedName>
    <definedName name="D" localSheetId="1" hidden="1">{#N/A,#N/A,FALSE,"AD_Purch";#N/A,#N/A,FALSE,"Projections";#N/A,#N/A,FALSE,"DCF";#N/A,#N/A,FALSE,"Mkt Val"}</definedName>
    <definedName name="D" localSheetId="0" hidden="1">{#N/A,#N/A,FALSE,"AD_Purch";#N/A,#N/A,FALSE,"Projections";#N/A,#N/A,FALSE,"DCF";#N/A,#N/A,FALSE,"Mkt Val"}</definedName>
    <definedName name="def" localSheetId="11" hidden="1">{"histincome",#N/A,FALSE,"hyfins";"closing balance",#N/A,FALSE,"hyfins"}</definedName>
    <definedName name="def" localSheetId="9" hidden="1">{"histincome",#N/A,FALSE,"hyfins";"closing balance",#N/A,FALSE,"hyfins"}</definedName>
    <definedName name="def" localSheetId="2" hidden="1">{"histincome",#N/A,FALSE,"hyfins";"closing balance",#N/A,FALSE,"hyfins"}</definedName>
    <definedName name="def" localSheetId="12" hidden="1">{"histincome",#N/A,FALSE,"hyfins";"closing balance",#N/A,FALSE,"hyfins"}</definedName>
    <definedName name="def" localSheetId="13" hidden="1">{"histincome",#N/A,FALSE,"hyfins";"closing balance",#N/A,FALSE,"hyfins"}</definedName>
    <definedName name="def" localSheetId="10" hidden="1">{"histincome",#N/A,FALSE,"hyfins";"closing balance",#N/A,FALSE,"hyfins"}</definedName>
    <definedName name="def" localSheetId="1" hidden="1">{"histincome",#N/A,FALSE,"hyfins";"closing balance",#N/A,FALSE,"hyfins"}</definedName>
    <definedName name="def" localSheetId="0" hidden="1">{"histincome",#N/A,FALSE,"hyfins";"closing balance",#N/A,FALSE,"hyfins"}</definedName>
    <definedName name="Depo11914154285" localSheetId="12" hidden="1">#REF!</definedName>
    <definedName name="Depo11914154285" localSheetId="13" hidden="1">#REF!</definedName>
    <definedName name="Depo11914154285" localSheetId="10" hidden="1">#REF!</definedName>
    <definedName name="Depo11914154285" localSheetId="1" hidden="1">#REF!</definedName>
    <definedName name="depositline1" localSheetId="12" hidden="1">#REF!,#REF!</definedName>
    <definedName name="depositline1" localSheetId="13" hidden="1">#REF!,#REF!</definedName>
    <definedName name="depositline1" localSheetId="10" hidden="1">#REF!,#REF!</definedName>
    <definedName name="depositline1" localSheetId="1" hidden="1">#REF!,#REF!</definedName>
    <definedName name="dfg" localSheetId="11" hidden="1">{"cred comp",#N/A,FALSE,"Comparable Credit Analysis";"IS",#N/A,FALSE,"IS";"Sensitivity",#N/A,FALSE,"Sensitivity";"BS",#N/A,FALSE,"BS";"Bond Summary",#N/A,FALSE,"B Summary";"AD",#N/A,FALSE,"Accretion";"NAV",#N/A,FALSE,"NAV";"SU",#N/A,FALSE,"S&amp;U";"acq. study",#N/A,FALSE,"Acq. Study";"F Charges",#N/A,FALSE,"Fixed Charges"}</definedName>
    <definedName name="dfg" localSheetId="9" hidden="1">{"cred comp",#N/A,FALSE,"Comparable Credit Analysis";"IS",#N/A,FALSE,"IS";"Sensitivity",#N/A,FALSE,"Sensitivity";"BS",#N/A,FALSE,"BS";"Bond Summary",#N/A,FALSE,"B Summary";"AD",#N/A,FALSE,"Accretion";"NAV",#N/A,FALSE,"NAV";"SU",#N/A,FALSE,"S&amp;U";"acq. study",#N/A,FALSE,"Acq. Study";"F Charges",#N/A,FALSE,"Fixed Charges"}</definedName>
    <definedName name="dfg" localSheetId="2" hidden="1">{"cred comp",#N/A,FALSE,"Comparable Credit Analysis";"IS",#N/A,FALSE,"IS";"Sensitivity",#N/A,FALSE,"Sensitivity";"BS",#N/A,FALSE,"BS";"Bond Summary",#N/A,FALSE,"B Summary";"AD",#N/A,FALSE,"Accretion";"NAV",#N/A,FALSE,"NAV";"SU",#N/A,FALSE,"S&amp;U";"acq. study",#N/A,FALSE,"Acq. Study";"F Charges",#N/A,FALSE,"Fixed Charges"}</definedName>
    <definedName name="dfg" localSheetId="12" hidden="1">{"cred comp",#N/A,FALSE,"Comparable Credit Analysis";"IS",#N/A,FALSE,"IS";"Sensitivity",#N/A,FALSE,"Sensitivity";"BS",#N/A,FALSE,"BS";"Bond Summary",#N/A,FALSE,"B Summary";"AD",#N/A,FALSE,"Accretion";"NAV",#N/A,FALSE,"NAV";"SU",#N/A,FALSE,"S&amp;U";"acq. study",#N/A,FALSE,"Acq. Study";"F Charges",#N/A,FALSE,"Fixed Charges"}</definedName>
    <definedName name="dfg" localSheetId="13" hidden="1">{"cred comp",#N/A,FALSE,"Comparable Credit Analysis";"IS",#N/A,FALSE,"IS";"Sensitivity",#N/A,FALSE,"Sensitivity";"BS",#N/A,FALSE,"BS";"Bond Summary",#N/A,FALSE,"B Summary";"AD",#N/A,FALSE,"Accretion";"NAV",#N/A,FALSE,"NAV";"SU",#N/A,FALSE,"S&amp;U";"acq. study",#N/A,FALSE,"Acq. Study";"F Charges",#N/A,FALSE,"Fixed Charges"}</definedName>
    <definedName name="dfg" localSheetId="10" hidden="1">{"cred comp",#N/A,FALSE,"Comparable Credit Analysis";"IS",#N/A,FALSE,"IS";"Sensitivity",#N/A,FALSE,"Sensitivity";"BS",#N/A,FALSE,"BS";"Bond Summary",#N/A,FALSE,"B Summary";"AD",#N/A,FALSE,"Accretion";"NAV",#N/A,FALSE,"NAV";"SU",#N/A,FALSE,"S&amp;U";"acq. study",#N/A,FALSE,"Acq. Study";"F Charges",#N/A,FALSE,"Fixed Charges"}</definedName>
    <definedName name="dfg" localSheetId="1" hidden="1">{"cred comp",#N/A,FALSE,"Comparable Credit Analysis";"IS",#N/A,FALSE,"IS";"Sensitivity",#N/A,FALSE,"Sensitivity";"BS",#N/A,FALSE,"BS";"Bond Summary",#N/A,FALSE,"B Summary";"AD",#N/A,FALSE,"Accretion";"NAV",#N/A,FALSE,"NAV";"SU",#N/A,FALSE,"S&amp;U";"acq. study",#N/A,FALSE,"Acq. Study";"F Charges",#N/A,FALSE,"Fixed Charges"}</definedName>
    <definedName name="dfg" localSheetId="0" hidden="1">{"cred comp",#N/A,FALSE,"Comparable Credit Analysis";"IS",#N/A,FALSE,"IS";"Sensitivity",#N/A,FALSE,"Sensitivity";"BS",#N/A,FALSE,"BS";"Bond Summary",#N/A,FALSE,"B Summary";"AD",#N/A,FALSE,"Accretion";"NAV",#N/A,FALSE,"NAV";"SU",#N/A,FALSE,"S&amp;U";"acq. study",#N/A,FALSE,"Acq. Study";"F Charges",#N/A,FALSE,"Fixed Charges"}</definedName>
    <definedName name="dfg_1" localSheetId="11" hidden="1">{"cred comp",#N/A,FALSE,"Comparable Credit Analysis";"IS",#N/A,FALSE,"IS";"Sensitivity",#N/A,FALSE,"Sensitivity";"BS",#N/A,FALSE,"BS";"Bond Summary",#N/A,FALSE,"B Summary";"AD",#N/A,FALSE,"Accretion";"NAV",#N/A,FALSE,"NAV";"SU",#N/A,FALSE,"S&amp;U";"acq. study",#N/A,FALSE,"Acq. Study";"F Charges",#N/A,FALSE,"Fixed Charges"}</definedName>
    <definedName name="dfg_1" localSheetId="9" hidden="1">{"cred comp",#N/A,FALSE,"Comparable Credit Analysis";"IS",#N/A,FALSE,"IS";"Sensitivity",#N/A,FALSE,"Sensitivity";"BS",#N/A,FALSE,"BS";"Bond Summary",#N/A,FALSE,"B Summary";"AD",#N/A,FALSE,"Accretion";"NAV",#N/A,FALSE,"NAV";"SU",#N/A,FALSE,"S&amp;U";"acq. study",#N/A,FALSE,"Acq. Study";"F Charges",#N/A,FALSE,"Fixed Charges"}</definedName>
    <definedName name="dfg_1" localSheetId="2" hidden="1">{"cred comp",#N/A,FALSE,"Comparable Credit Analysis";"IS",#N/A,FALSE,"IS";"Sensitivity",#N/A,FALSE,"Sensitivity";"BS",#N/A,FALSE,"BS";"Bond Summary",#N/A,FALSE,"B Summary";"AD",#N/A,FALSE,"Accretion";"NAV",#N/A,FALSE,"NAV";"SU",#N/A,FALSE,"S&amp;U";"acq. study",#N/A,FALSE,"Acq. Study";"F Charges",#N/A,FALSE,"Fixed Charges"}</definedName>
    <definedName name="dfg_1" localSheetId="12" hidden="1">{"cred comp",#N/A,FALSE,"Comparable Credit Analysis";"IS",#N/A,FALSE,"IS";"Sensitivity",#N/A,FALSE,"Sensitivity";"BS",#N/A,FALSE,"BS";"Bond Summary",#N/A,FALSE,"B Summary";"AD",#N/A,FALSE,"Accretion";"NAV",#N/A,FALSE,"NAV";"SU",#N/A,FALSE,"S&amp;U";"acq. study",#N/A,FALSE,"Acq. Study";"F Charges",#N/A,FALSE,"Fixed Charges"}</definedName>
    <definedName name="dfg_1" localSheetId="13" hidden="1">{"cred comp",#N/A,FALSE,"Comparable Credit Analysis";"IS",#N/A,FALSE,"IS";"Sensitivity",#N/A,FALSE,"Sensitivity";"BS",#N/A,FALSE,"BS";"Bond Summary",#N/A,FALSE,"B Summary";"AD",#N/A,FALSE,"Accretion";"NAV",#N/A,FALSE,"NAV";"SU",#N/A,FALSE,"S&amp;U";"acq. study",#N/A,FALSE,"Acq. Study";"F Charges",#N/A,FALSE,"Fixed Charges"}</definedName>
    <definedName name="dfg_1" localSheetId="10" hidden="1">{"cred comp",#N/A,FALSE,"Comparable Credit Analysis";"IS",#N/A,FALSE,"IS";"Sensitivity",#N/A,FALSE,"Sensitivity";"BS",#N/A,FALSE,"BS";"Bond Summary",#N/A,FALSE,"B Summary";"AD",#N/A,FALSE,"Accretion";"NAV",#N/A,FALSE,"NAV";"SU",#N/A,FALSE,"S&amp;U";"acq. study",#N/A,FALSE,"Acq. Study";"F Charges",#N/A,FALSE,"Fixed Charges"}</definedName>
    <definedName name="dfg_1" localSheetId="1" hidden="1">{"cred comp",#N/A,FALSE,"Comparable Credit Analysis";"IS",#N/A,FALSE,"IS";"Sensitivity",#N/A,FALSE,"Sensitivity";"BS",#N/A,FALSE,"BS";"Bond Summary",#N/A,FALSE,"B Summary";"AD",#N/A,FALSE,"Accretion";"NAV",#N/A,FALSE,"NAV";"SU",#N/A,FALSE,"S&amp;U";"acq. study",#N/A,FALSE,"Acq. Study";"F Charges",#N/A,FALSE,"Fixed Charges"}</definedName>
    <definedName name="dfg_1" localSheetId="0" hidden="1">{"cred comp",#N/A,FALSE,"Comparable Credit Analysis";"IS",#N/A,FALSE,"IS";"Sensitivity",#N/A,FALSE,"Sensitivity";"BS",#N/A,FALSE,"BS";"Bond Summary",#N/A,FALSE,"B Summary";"AD",#N/A,FALSE,"Accretion";"NAV",#N/A,FALSE,"NAV";"SU",#N/A,FALSE,"S&amp;U";"acq. study",#N/A,FALSE,"Acq. Study";"F Charges",#N/A,FALSE,"Fixed Charges"}</definedName>
    <definedName name="dfg_2" localSheetId="11" hidden="1">{"cred comp",#N/A,FALSE,"Comparable Credit Analysis";"IS",#N/A,FALSE,"IS";"Sensitivity",#N/A,FALSE,"Sensitivity";"BS",#N/A,FALSE,"BS";"Bond Summary",#N/A,FALSE,"B Summary";"AD",#N/A,FALSE,"Accretion";"NAV",#N/A,FALSE,"NAV";"SU",#N/A,FALSE,"S&amp;U";"acq. study",#N/A,FALSE,"Acq. Study";"F Charges",#N/A,FALSE,"Fixed Charges"}</definedName>
    <definedName name="dfg_2" localSheetId="9" hidden="1">{"cred comp",#N/A,FALSE,"Comparable Credit Analysis";"IS",#N/A,FALSE,"IS";"Sensitivity",#N/A,FALSE,"Sensitivity";"BS",#N/A,FALSE,"BS";"Bond Summary",#N/A,FALSE,"B Summary";"AD",#N/A,FALSE,"Accretion";"NAV",#N/A,FALSE,"NAV";"SU",#N/A,FALSE,"S&amp;U";"acq. study",#N/A,FALSE,"Acq. Study";"F Charges",#N/A,FALSE,"Fixed Charges"}</definedName>
    <definedName name="dfg_2" localSheetId="2" hidden="1">{"cred comp",#N/A,FALSE,"Comparable Credit Analysis";"IS",#N/A,FALSE,"IS";"Sensitivity",#N/A,FALSE,"Sensitivity";"BS",#N/A,FALSE,"BS";"Bond Summary",#N/A,FALSE,"B Summary";"AD",#N/A,FALSE,"Accretion";"NAV",#N/A,FALSE,"NAV";"SU",#N/A,FALSE,"S&amp;U";"acq. study",#N/A,FALSE,"Acq. Study";"F Charges",#N/A,FALSE,"Fixed Charges"}</definedName>
    <definedName name="dfg_2" localSheetId="12" hidden="1">{"cred comp",#N/A,FALSE,"Comparable Credit Analysis";"IS",#N/A,FALSE,"IS";"Sensitivity",#N/A,FALSE,"Sensitivity";"BS",#N/A,FALSE,"BS";"Bond Summary",#N/A,FALSE,"B Summary";"AD",#N/A,FALSE,"Accretion";"NAV",#N/A,FALSE,"NAV";"SU",#N/A,FALSE,"S&amp;U";"acq. study",#N/A,FALSE,"Acq. Study";"F Charges",#N/A,FALSE,"Fixed Charges"}</definedName>
    <definedName name="dfg_2" localSheetId="13" hidden="1">{"cred comp",#N/A,FALSE,"Comparable Credit Analysis";"IS",#N/A,FALSE,"IS";"Sensitivity",#N/A,FALSE,"Sensitivity";"BS",#N/A,FALSE,"BS";"Bond Summary",#N/A,FALSE,"B Summary";"AD",#N/A,FALSE,"Accretion";"NAV",#N/A,FALSE,"NAV";"SU",#N/A,FALSE,"S&amp;U";"acq. study",#N/A,FALSE,"Acq. Study";"F Charges",#N/A,FALSE,"Fixed Charges"}</definedName>
    <definedName name="dfg_2" localSheetId="10" hidden="1">{"cred comp",#N/A,FALSE,"Comparable Credit Analysis";"IS",#N/A,FALSE,"IS";"Sensitivity",#N/A,FALSE,"Sensitivity";"BS",#N/A,FALSE,"BS";"Bond Summary",#N/A,FALSE,"B Summary";"AD",#N/A,FALSE,"Accretion";"NAV",#N/A,FALSE,"NAV";"SU",#N/A,FALSE,"S&amp;U";"acq. study",#N/A,FALSE,"Acq. Study";"F Charges",#N/A,FALSE,"Fixed Charges"}</definedName>
    <definedName name="dfg_2" localSheetId="1" hidden="1">{"cred comp",#N/A,FALSE,"Comparable Credit Analysis";"IS",#N/A,FALSE,"IS";"Sensitivity",#N/A,FALSE,"Sensitivity";"BS",#N/A,FALSE,"BS";"Bond Summary",#N/A,FALSE,"B Summary";"AD",#N/A,FALSE,"Accretion";"NAV",#N/A,FALSE,"NAV";"SU",#N/A,FALSE,"S&amp;U";"acq. study",#N/A,FALSE,"Acq. Study";"F Charges",#N/A,FALSE,"Fixed Charges"}</definedName>
    <definedName name="dfg_2" localSheetId="0" hidden="1">{"cred comp",#N/A,FALSE,"Comparable Credit Analysis";"IS",#N/A,FALSE,"IS";"Sensitivity",#N/A,FALSE,"Sensitivity";"BS",#N/A,FALSE,"BS";"Bond Summary",#N/A,FALSE,"B Summary";"AD",#N/A,FALSE,"Accretion";"NAV",#N/A,FALSE,"NAV";"SU",#N/A,FALSE,"S&amp;U";"acq. study",#N/A,FALSE,"Acq. Study";"F Charges",#N/A,FALSE,"Fixed Charges"}</definedName>
    <definedName name="dfg_3" localSheetId="11" hidden="1">{"cred comp",#N/A,FALSE,"Comparable Credit Analysis";"IS",#N/A,FALSE,"IS";"Sensitivity",#N/A,FALSE,"Sensitivity";"BS",#N/A,FALSE,"BS";"Bond Summary",#N/A,FALSE,"B Summary";"AD",#N/A,FALSE,"Accretion";"NAV",#N/A,FALSE,"NAV";"SU",#N/A,FALSE,"S&amp;U";"acq. study",#N/A,FALSE,"Acq. Study";"F Charges",#N/A,FALSE,"Fixed Charges"}</definedName>
    <definedName name="dfg_3" localSheetId="9" hidden="1">{"cred comp",#N/A,FALSE,"Comparable Credit Analysis";"IS",#N/A,FALSE,"IS";"Sensitivity",#N/A,FALSE,"Sensitivity";"BS",#N/A,FALSE,"BS";"Bond Summary",#N/A,FALSE,"B Summary";"AD",#N/A,FALSE,"Accretion";"NAV",#N/A,FALSE,"NAV";"SU",#N/A,FALSE,"S&amp;U";"acq. study",#N/A,FALSE,"Acq. Study";"F Charges",#N/A,FALSE,"Fixed Charges"}</definedName>
    <definedName name="dfg_3" localSheetId="2" hidden="1">{"cred comp",#N/A,FALSE,"Comparable Credit Analysis";"IS",#N/A,FALSE,"IS";"Sensitivity",#N/A,FALSE,"Sensitivity";"BS",#N/A,FALSE,"BS";"Bond Summary",#N/A,FALSE,"B Summary";"AD",#N/A,FALSE,"Accretion";"NAV",#N/A,FALSE,"NAV";"SU",#N/A,FALSE,"S&amp;U";"acq. study",#N/A,FALSE,"Acq. Study";"F Charges",#N/A,FALSE,"Fixed Charges"}</definedName>
    <definedName name="dfg_3" localSheetId="12" hidden="1">{"cred comp",#N/A,FALSE,"Comparable Credit Analysis";"IS",#N/A,FALSE,"IS";"Sensitivity",#N/A,FALSE,"Sensitivity";"BS",#N/A,FALSE,"BS";"Bond Summary",#N/A,FALSE,"B Summary";"AD",#N/A,FALSE,"Accretion";"NAV",#N/A,FALSE,"NAV";"SU",#N/A,FALSE,"S&amp;U";"acq. study",#N/A,FALSE,"Acq. Study";"F Charges",#N/A,FALSE,"Fixed Charges"}</definedName>
    <definedName name="dfg_3" localSheetId="13" hidden="1">{"cred comp",#N/A,FALSE,"Comparable Credit Analysis";"IS",#N/A,FALSE,"IS";"Sensitivity",#N/A,FALSE,"Sensitivity";"BS",#N/A,FALSE,"BS";"Bond Summary",#N/A,FALSE,"B Summary";"AD",#N/A,FALSE,"Accretion";"NAV",#N/A,FALSE,"NAV";"SU",#N/A,FALSE,"S&amp;U";"acq. study",#N/A,FALSE,"Acq. Study";"F Charges",#N/A,FALSE,"Fixed Charges"}</definedName>
    <definedName name="dfg_3" localSheetId="10" hidden="1">{"cred comp",#N/A,FALSE,"Comparable Credit Analysis";"IS",#N/A,FALSE,"IS";"Sensitivity",#N/A,FALSE,"Sensitivity";"BS",#N/A,FALSE,"BS";"Bond Summary",#N/A,FALSE,"B Summary";"AD",#N/A,FALSE,"Accretion";"NAV",#N/A,FALSE,"NAV";"SU",#N/A,FALSE,"S&amp;U";"acq. study",#N/A,FALSE,"Acq. Study";"F Charges",#N/A,FALSE,"Fixed Charges"}</definedName>
    <definedName name="dfg_3" localSheetId="1" hidden="1">{"cred comp",#N/A,FALSE,"Comparable Credit Analysis";"IS",#N/A,FALSE,"IS";"Sensitivity",#N/A,FALSE,"Sensitivity";"BS",#N/A,FALSE,"BS";"Bond Summary",#N/A,FALSE,"B Summary";"AD",#N/A,FALSE,"Accretion";"NAV",#N/A,FALSE,"NAV";"SU",#N/A,FALSE,"S&amp;U";"acq. study",#N/A,FALSE,"Acq. Study";"F Charges",#N/A,FALSE,"Fixed Charges"}</definedName>
    <definedName name="dfg_3" localSheetId="0" hidden="1">{"cred comp",#N/A,FALSE,"Comparable Credit Analysis";"IS",#N/A,FALSE,"IS";"Sensitivity",#N/A,FALSE,"Sensitivity";"BS",#N/A,FALSE,"BS";"Bond Summary",#N/A,FALSE,"B Summary";"AD",#N/A,FALSE,"Accretion";"NAV",#N/A,FALSE,"NAV";"SU",#N/A,FALSE,"S&amp;U";"acq. study",#N/A,FALSE,"Acq. Study";"F Charges",#N/A,FALSE,"Fixed Charges"}</definedName>
    <definedName name="dfg_4" localSheetId="11" hidden="1">{"cred comp",#N/A,FALSE,"Comparable Credit Analysis";"IS",#N/A,FALSE,"IS";"Sensitivity",#N/A,FALSE,"Sensitivity";"BS",#N/A,FALSE,"BS";"Bond Summary",#N/A,FALSE,"B Summary";"AD",#N/A,FALSE,"Accretion";"NAV",#N/A,FALSE,"NAV";"SU",#N/A,FALSE,"S&amp;U";"acq. study",#N/A,FALSE,"Acq. Study";"F Charges",#N/A,FALSE,"Fixed Charges"}</definedName>
    <definedName name="dfg_4" localSheetId="9" hidden="1">{"cred comp",#N/A,FALSE,"Comparable Credit Analysis";"IS",#N/A,FALSE,"IS";"Sensitivity",#N/A,FALSE,"Sensitivity";"BS",#N/A,FALSE,"BS";"Bond Summary",#N/A,FALSE,"B Summary";"AD",#N/A,FALSE,"Accretion";"NAV",#N/A,FALSE,"NAV";"SU",#N/A,FALSE,"S&amp;U";"acq. study",#N/A,FALSE,"Acq. Study";"F Charges",#N/A,FALSE,"Fixed Charges"}</definedName>
    <definedName name="dfg_4" localSheetId="2" hidden="1">{"cred comp",#N/A,FALSE,"Comparable Credit Analysis";"IS",#N/A,FALSE,"IS";"Sensitivity",#N/A,FALSE,"Sensitivity";"BS",#N/A,FALSE,"BS";"Bond Summary",#N/A,FALSE,"B Summary";"AD",#N/A,FALSE,"Accretion";"NAV",#N/A,FALSE,"NAV";"SU",#N/A,FALSE,"S&amp;U";"acq. study",#N/A,FALSE,"Acq. Study";"F Charges",#N/A,FALSE,"Fixed Charges"}</definedName>
    <definedName name="dfg_4" localSheetId="12" hidden="1">{"cred comp",#N/A,FALSE,"Comparable Credit Analysis";"IS",#N/A,FALSE,"IS";"Sensitivity",#N/A,FALSE,"Sensitivity";"BS",#N/A,FALSE,"BS";"Bond Summary",#N/A,FALSE,"B Summary";"AD",#N/A,FALSE,"Accretion";"NAV",#N/A,FALSE,"NAV";"SU",#N/A,FALSE,"S&amp;U";"acq. study",#N/A,FALSE,"Acq. Study";"F Charges",#N/A,FALSE,"Fixed Charges"}</definedName>
    <definedName name="dfg_4" localSheetId="13" hidden="1">{"cred comp",#N/A,FALSE,"Comparable Credit Analysis";"IS",#N/A,FALSE,"IS";"Sensitivity",#N/A,FALSE,"Sensitivity";"BS",#N/A,FALSE,"BS";"Bond Summary",#N/A,FALSE,"B Summary";"AD",#N/A,FALSE,"Accretion";"NAV",#N/A,FALSE,"NAV";"SU",#N/A,FALSE,"S&amp;U";"acq. study",#N/A,FALSE,"Acq. Study";"F Charges",#N/A,FALSE,"Fixed Charges"}</definedName>
    <definedName name="dfg_4" localSheetId="10" hidden="1">{"cred comp",#N/A,FALSE,"Comparable Credit Analysis";"IS",#N/A,FALSE,"IS";"Sensitivity",#N/A,FALSE,"Sensitivity";"BS",#N/A,FALSE,"BS";"Bond Summary",#N/A,FALSE,"B Summary";"AD",#N/A,FALSE,"Accretion";"NAV",#N/A,FALSE,"NAV";"SU",#N/A,FALSE,"S&amp;U";"acq. study",#N/A,FALSE,"Acq. Study";"F Charges",#N/A,FALSE,"Fixed Charges"}</definedName>
    <definedName name="dfg_4" localSheetId="1" hidden="1">{"cred comp",#N/A,FALSE,"Comparable Credit Analysis";"IS",#N/A,FALSE,"IS";"Sensitivity",#N/A,FALSE,"Sensitivity";"BS",#N/A,FALSE,"BS";"Bond Summary",#N/A,FALSE,"B Summary";"AD",#N/A,FALSE,"Accretion";"NAV",#N/A,FALSE,"NAV";"SU",#N/A,FALSE,"S&amp;U";"acq. study",#N/A,FALSE,"Acq. Study";"F Charges",#N/A,FALSE,"Fixed Charges"}</definedName>
    <definedName name="dfg_4" localSheetId="0" hidden="1">{"cred comp",#N/A,FALSE,"Comparable Credit Analysis";"IS",#N/A,FALSE,"IS";"Sensitivity",#N/A,FALSE,"Sensitivity";"BS",#N/A,FALSE,"BS";"Bond Summary",#N/A,FALSE,"B Summary";"AD",#N/A,FALSE,"Accretion";"NAV",#N/A,FALSE,"NAV";"SU",#N/A,FALSE,"S&amp;U";"acq. study",#N/A,FALSE,"Acq. Study";"F Charges",#N/A,FALSE,"Fixed Charges"}</definedName>
    <definedName name="dfg_5" localSheetId="11" hidden="1">{"cred comp",#N/A,FALSE,"Comparable Credit Analysis";"IS",#N/A,FALSE,"IS";"Sensitivity",#N/A,FALSE,"Sensitivity";"BS",#N/A,FALSE,"BS";"Bond Summary",#N/A,FALSE,"B Summary";"AD",#N/A,FALSE,"Accretion";"NAV",#N/A,FALSE,"NAV";"SU",#N/A,FALSE,"S&amp;U";"acq. study",#N/A,FALSE,"Acq. Study";"F Charges",#N/A,FALSE,"Fixed Charges"}</definedName>
    <definedName name="dfg_5" localSheetId="9" hidden="1">{"cred comp",#N/A,FALSE,"Comparable Credit Analysis";"IS",#N/A,FALSE,"IS";"Sensitivity",#N/A,FALSE,"Sensitivity";"BS",#N/A,FALSE,"BS";"Bond Summary",#N/A,FALSE,"B Summary";"AD",#N/A,FALSE,"Accretion";"NAV",#N/A,FALSE,"NAV";"SU",#N/A,FALSE,"S&amp;U";"acq. study",#N/A,FALSE,"Acq. Study";"F Charges",#N/A,FALSE,"Fixed Charges"}</definedName>
    <definedName name="dfg_5" localSheetId="2" hidden="1">{"cred comp",#N/A,FALSE,"Comparable Credit Analysis";"IS",#N/A,FALSE,"IS";"Sensitivity",#N/A,FALSE,"Sensitivity";"BS",#N/A,FALSE,"BS";"Bond Summary",#N/A,FALSE,"B Summary";"AD",#N/A,FALSE,"Accretion";"NAV",#N/A,FALSE,"NAV";"SU",#N/A,FALSE,"S&amp;U";"acq. study",#N/A,FALSE,"Acq. Study";"F Charges",#N/A,FALSE,"Fixed Charges"}</definedName>
    <definedName name="dfg_5" localSheetId="12" hidden="1">{"cred comp",#N/A,FALSE,"Comparable Credit Analysis";"IS",#N/A,FALSE,"IS";"Sensitivity",#N/A,FALSE,"Sensitivity";"BS",#N/A,FALSE,"BS";"Bond Summary",#N/A,FALSE,"B Summary";"AD",#N/A,FALSE,"Accretion";"NAV",#N/A,FALSE,"NAV";"SU",#N/A,FALSE,"S&amp;U";"acq. study",#N/A,FALSE,"Acq. Study";"F Charges",#N/A,FALSE,"Fixed Charges"}</definedName>
    <definedName name="dfg_5" localSheetId="13" hidden="1">{"cred comp",#N/A,FALSE,"Comparable Credit Analysis";"IS",#N/A,FALSE,"IS";"Sensitivity",#N/A,FALSE,"Sensitivity";"BS",#N/A,FALSE,"BS";"Bond Summary",#N/A,FALSE,"B Summary";"AD",#N/A,FALSE,"Accretion";"NAV",#N/A,FALSE,"NAV";"SU",#N/A,FALSE,"S&amp;U";"acq. study",#N/A,FALSE,"Acq. Study";"F Charges",#N/A,FALSE,"Fixed Charges"}</definedName>
    <definedName name="dfg_5" localSheetId="10" hidden="1">{"cred comp",#N/A,FALSE,"Comparable Credit Analysis";"IS",#N/A,FALSE,"IS";"Sensitivity",#N/A,FALSE,"Sensitivity";"BS",#N/A,FALSE,"BS";"Bond Summary",#N/A,FALSE,"B Summary";"AD",#N/A,FALSE,"Accretion";"NAV",#N/A,FALSE,"NAV";"SU",#N/A,FALSE,"S&amp;U";"acq. study",#N/A,FALSE,"Acq. Study";"F Charges",#N/A,FALSE,"Fixed Charges"}</definedName>
    <definedName name="dfg_5" localSheetId="1" hidden="1">{"cred comp",#N/A,FALSE,"Comparable Credit Analysis";"IS",#N/A,FALSE,"IS";"Sensitivity",#N/A,FALSE,"Sensitivity";"BS",#N/A,FALSE,"BS";"Bond Summary",#N/A,FALSE,"B Summary";"AD",#N/A,FALSE,"Accretion";"NAV",#N/A,FALSE,"NAV";"SU",#N/A,FALSE,"S&amp;U";"acq. study",#N/A,FALSE,"Acq. Study";"F Charges",#N/A,FALSE,"Fixed Charges"}</definedName>
    <definedName name="dfg_5" localSheetId="0" hidden="1">{"cred comp",#N/A,FALSE,"Comparable Credit Analysis";"IS",#N/A,FALSE,"IS";"Sensitivity",#N/A,FALSE,"Sensitivity";"BS",#N/A,FALSE,"BS";"Bond Summary",#N/A,FALSE,"B Summary";"AD",#N/A,FALSE,"Accretion";"NAV",#N/A,FALSE,"NAV";"SU",#N/A,FALSE,"S&amp;U";"acq. study",#N/A,FALSE,"Acq. Study";"F Charges",#N/A,FALSE,"Fixed Charges"}</definedName>
    <definedName name="DME_Dirty" hidden="1">"False"</definedName>
    <definedName name="DME_LocalFile" hidden="1">"True"</definedName>
    <definedName name="DME_ODMALinks1" hidden="1">"::ODMA\DME-MSE\London-44590=C:\TEMP\Dme\London-44590.xls"</definedName>
    <definedName name="DME_ODMALinksCount" hidden="1">"1"</definedName>
    <definedName name="e" hidden="1">1002</definedName>
    <definedName name="ECARATES" localSheetId="12" hidden="1">#REF!</definedName>
    <definedName name="ECARATES" localSheetId="13" hidden="1">#REF!</definedName>
    <definedName name="ECARATES" localSheetId="10" hidden="1">#REF!</definedName>
    <definedName name="ECARATES" localSheetId="1" hidden="1">#REF!</definedName>
    <definedName name="EQRATECAPA" localSheetId="12" hidden="1">#REF!</definedName>
    <definedName name="EQRATECAPA" localSheetId="13" hidden="1">#REF!</definedName>
    <definedName name="EQRATECAPA" localSheetId="10" hidden="1">#REF!</definedName>
    <definedName name="EQRATECAPA" localSheetId="1" hidden="1">#REF!</definedName>
    <definedName name="EQRATECURRENT" localSheetId="12" hidden="1">#REF!</definedName>
    <definedName name="EQRATECURRENT" localSheetId="13" hidden="1">#REF!</definedName>
    <definedName name="EQRATECURRENT" localSheetId="10" hidden="1">#REF!</definedName>
    <definedName name="EQRATECURRENT" localSheetId="1" hidden="1">#REF!</definedName>
    <definedName name="EQRATETEXAS" localSheetId="12" hidden="1">#REF!</definedName>
    <definedName name="EQRATETEXAS" localSheetId="13" hidden="1">#REF!</definedName>
    <definedName name="EQRATETEXAS" localSheetId="10" hidden="1">#REF!</definedName>
    <definedName name="EQRATETEXAS" localSheetId="1" hidden="1">#REF!</definedName>
    <definedName name="esnrc39c1_values" localSheetId="11" hidden="1">{"AT","COMPANIES",TRUE}</definedName>
    <definedName name="esnrc39c1_values" localSheetId="9" hidden="1">{"AT","COMPANIES",TRUE}</definedName>
    <definedName name="esnrc39c1_values" localSheetId="2" hidden="1">{"AT","COMPANIES",TRUE}</definedName>
    <definedName name="esnrc39c1_values" localSheetId="12" hidden="1">{"AT","COMPANIES",TRUE}</definedName>
    <definedName name="esnrc39c1_values" localSheetId="13" hidden="1">{"AT","COMPANIES",TRUE}</definedName>
    <definedName name="esnrc39c1_values" localSheetId="10" hidden="1">{"AT","COMPANIES",TRUE}</definedName>
    <definedName name="esnrc39c1_values" localSheetId="1" hidden="1">{"AT","COMPANIES",TRUE}</definedName>
    <definedName name="esnrc39c1_values" localSheetId="0" hidden="1">{"AT","COMPANIES",TRUE}</definedName>
    <definedName name="ev.Calculation" hidden="1">-4105</definedName>
    <definedName name="ev.Initialized" hidden="1">FALSE</definedName>
    <definedName name="EV__LASTREFTIME__" hidden="1">39953.3372337963</definedName>
    <definedName name="FACRATE" localSheetId="12" hidden="1">#REF!</definedName>
    <definedName name="FACRATE" localSheetId="13" hidden="1">#REF!</definedName>
    <definedName name="FACRATE" localSheetId="10" hidden="1">#REF!</definedName>
    <definedName name="FACRATE" localSheetId="1" hidden="1">#REF!</definedName>
    <definedName name="fdfghdf" localSheetId="11" hidden="1">{"inputs raw data",#N/A,TRUE,"INPUT"}</definedName>
    <definedName name="fdfghdf" localSheetId="9" hidden="1">{"inputs raw data",#N/A,TRUE,"INPUT"}</definedName>
    <definedName name="fdfghdf" localSheetId="2" hidden="1">{"inputs raw data",#N/A,TRUE,"INPUT"}</definedName>
    <definedName name="fdfghdf" localSheetId="12" hidden="1">{"inputs raw data",#N/A,TRUE,"INPUT"}</definedName>
    <definedName name="fdfghdf" localSheetId="13" hidden="1">{"inputs raw data",#N/A,TRUE,"INPUT"}</definedName>
    <definedName name="fdfghdf" localSheetId="10" hidden="1">{"inputs raw data",#N/A,TRUE,"INPUT"}</definedName>
    <definedName name="fdfghdf" localSheetId="1" hidden="1">{"inputs raw data",#N/A,TRUE,"INPUT"}</definedName>
    <definedName name="fdfghdf" localSheetId="0" hidden="1">{"inputs raw data",#N/A,TRUE,"INPUT"}</definedName>
    <definedName name="fgh" localSheetId="12" hidden="1">#REF!</definedName>
    <definedName name="fgh" localSheetId="13" hidden="1">#REF!</definedName>
    <definedName name="fgh" localSheetId="10" hidden="1">#REF!</definedName>
    <definedName name="fgh" localSheetId="1" hidden="1">#REF!</definedName>
    <definedName name="FLOORLOCK" localSheetId="12" hidden="1">#REF!</definedName>
    <definedName name="FLOORLOCK" localSheetId="13" hidden="1">#REF!</definedName>
    <definedName name="FLOORLOCK" localSheetId="10" hidden="1">#REF!</definedName>
    <definedName name="FLOORLOCK" localSheetId="1" hidden="1">#REF!</definedName>
    <definedName name="FloorLock2" localSheetId="12" hidden="1">#REF!</definedName>
    <definedName name="FloorLock2" localSheetId="13" hidden="1">#REF!</definedName>
    <definedName name="FloorLock2" localSheetId="10" hidden="1">#REF!</definedName>
    <definedName name="FloorLock2" localSheetId="1" hidden="1">#REF!</definedName>
    <definedName name="FLOORPRIME" localSheetId="12" hidden="1">#REF!</definedName>
    <definedName name="FLOORPRIME" localSheetId="13" hidden="1">#REF!</definedName>
    <definedName name="FLOORPRIME" localSheetId="10" hidden="1">#REF!</definedName>
    <definedName name="FLOORPRIME" localSheetId="1" hidden="1">#REF!</definedName>
    <definedName name="FloorPRIME2" localSheetId="12" hidden="1">#REF!</definedName>
    <definedName name="FloorPRIME2" localSheetId="13" hidden="1">#REF!</definedName>
    <definedName name="FloorPRIME2" localSheetId="10" hidden="1">#REF!</definedName>
    <definedName name="FloorPRIME2" localSheetId="1" hidden="1">#REF!</definedName>
    <definedName name="gf" localSheetId="12" hidden="1">#REF!</definedName>
    <definedName name="gf" localSheetId="13" hidden="1">#REF!</definedName>
    <definedName name="gf" localSheetId="10" hidden="1">#REF!</definedName>
    <definedName name="gf" localSheetId="1" hidden="1">#REF!</definedName>
    <definedName name="hn.ExtDb" hidden="1">FALSE</definedName>
    <definedName name="hn.ModelType" hidden="1">"DEAL"</definedName>
    <definedName name="hn.ModelVersion" hidden="1">1</definedName>
    <definedName name="hn.NoUpload" hidden="1">0</definedName>
    <definedName name="hod" localSheetId="11" hidden="1">{#N/A,#N/A,FALSE,"TS";#N/A,#N/A,FALSE,"Combo";#N/A,#N/A,FALSE,"FAIR";#N/A,#N/A,FALSE,"RBC";#N/A,#N/A,FALSE,"xxxx";#N/A,#N/A,FALSE,"A_D";#N/A,#N/A,FALSE,"WACC";#N/A,#N/A,FALSE,"DCF";#N/A,#N/A,FALSE,"LBO";#N/A,#N/A,FALSE,"AcqMults";#N/A,#N/A,FALSE,"CompMults"}</definedName>
    <definedName name="hod" localSheetId="9" hidden="1">{#N/A,#N/A,FALSE,"TS";#N/A,#N/A,FALSE,"Combo";#N/A,#N/A,FALSE,"FAIR";#N/A,#N/A,FALSE,"RBC";#N/A,#N/A,FALSE,"xxxx";#N/A,#N/A,FALSE,"A_D";#N/A,#N/A,FALSE,"WACC";#N/A,#N/A,FALSE,"DCF";#N/A,#N/A,FALSE,"LBO";#N/A,#N/A,FALSE,"AcqMults";#N/A,#N/A,FALSE,"CompMults"}</definedName>
    <definedName name="hod" localSheetId="2" hidden="1">{#N/A,#N/A,FALSE,"TS";#N/A,#N/A,FALSE,"Combo";#N/A,#N/A,FALSE,"FAIR";#N/A,#N/A,FALSE,"RBC";#N/A,#N/A,FALSE,"xxxx";#N/A,#N/A,FALSE,"A_D";#N/A,#N/A,FALSE,"WACC";#N/A,#N/A,FALSE,"DCF";#N/A,#N/A,FALSE,"LBO";#N/A,#N/A,FALSE,"AcqMults";#N/A,#N/A,FALSE,"CompMults"}</definedName>
    <definedName name="hod" localSheetId="12" hidden="1">{#N/A,#N/A,FALSE,"TS";#N/A,#N/A,FALSE,"Combo";#N/A,#N/A,FALSE,"FAIR";#N/A,#N/A,FALSE,"RBC";#N/A,#N/A,FALSE,"xxxx";#N/A,#N/A,FALSE,"A_D";#N/A,#N/A,FALSE,"WACC";#N/A,#N/A,FALSE,"DCF";#N/A,#N/A,FALSE,"LBO";#N/A,#N/A,FALSE,"AcqMults";#N/A,#N/A,FALSE,"CompMults"}</definedName>
    <definedName name="hod" localSheetId="13" hidden="1">{#N/A,#N/A,FALSE,"TS";#N/A,#N/A,FALSE,"Combo";#N/A,#N/A,FALSE,"FAIR";#N/A,#N/A,FALSE,"RBC";#N/A,#N/A,FALSE,"xxxx";#N/A,#N/A,FALSE,"A_D";#N/A,#N/A,FALSE,"WACC";#N/A,#N/A,FALSE,"DCF";#N/A,#N/A,FALSE,"LBO";#N/A,#N/A,FALSE,"AcqMults";#N/A,#N/A,FALSE,"CompMults"}</definedName>
    <definedName name="hod" localSheetId="10" hidden="1">{#N/A,#N/A,FALSE,"TS";#N/A,#N/A,FALSE,"Combo";#N/A,#N/A,FALSE,"FAIR";#N/A,#N/A,FALSE,"RBC";#N/A,#N/A,FALSE,"xxxx";#N/A,#N/A,FALSE,"A_D";#N/A,#N/A,FALSE,"WACC";#N/A,#N/A,FALSE,"DCF";#N/A,#N/A,FALSE,"LBO";#N/A,#N/A,FALSE,"AcqMults";#N/A,#N/A,FALSE,"CompMults"}</definedName>
    <definedName name="hod" localSheetId="1" hidden="1">{#N/A,#N/A,FALSE,"TS";#N/A,#N/A,FALSE,"Combo";#N/A,#N/A,FALSE,"FAIR";#N/A,#N/A,FALSE,"RBC";#N/A,#N/A,FALSE,"xxxx";#N/A,#N/A,FALSE,"A_D";#N/A,#N/A,FALSE,"WACC";#N/A,#N/A,FALSE,"DCF";#N/A,#N/A,FALSE,"LBO";#N/A,#N/A,FALSE,"AcqMults";#N/A,#N/A,FALSE,"CompMults"}</definedName>
    <definedName name="hod" localSheetId="0" hidden="1">{#N/A,#N/A,FALSE,"TS";#N/A,#N/A,FALSE,"Combo";#N/A,#N/A,FALSE,"FAIR";#N/A,#N/A,FALSE,"RBC";#N/A,#N/A,FALSE,"xxxx";#N/A,#N/A,FALSE,"A_D";#N/A,#N/A,FALSE,"WACC";#N/A,#N/A,FALSE,"DCF";#N/A,#N/A,FALSE,"LBO";#N/A,#N/A,FALSE,"AcqMults";#N/A,#N/A,FALSE,"CompMults"}</definedName>
    <definedName name="houy" localSheetId="11" hidden="1">{#N/A,#N/A,FALSE,"AD_Purchase";#N/A,#N/A,FALSE,"Credit";#N/A,#N/A,FALSE,"PF Acquisition";#N/A,#N/A,FALSE,"PF Offering"}</definedName>
    <definedName name="houy" localSheetId="9" hidden="1">{#N/A,#N/A,FALSE,"AD_Purchase";#N/A,#N/A,FALSE,"Credit";#N/A,#N/A,FALSE,"PF Acquisition";#N/A,#N/A,FALSE,"PF Offering"}</definedName>
    <definedName name="houy" localSheetId="2" hidden="1">{#N/A,#N/A,FALSE,"AD_Purchase";#N/A,#N/A,FALSE,"Credit";#N/A,#N/A,FALSE,"PF Acquisition";#N/A,#N/A,FALSE,"PF Offering"}</definedName>
    <definedName name="houy" localSheetId="12" hidden="1">{#N/A,#N/A,FALSE,"AD_Purchase";#N/A,#N/A,FALSE,"Credit";#N/A,#N/A,FALSE,"PF Acquisition";#N/A,#N/A,FALSE,"PF Offering"}</definedName>
    <definedName name="houy" localSheetId="13" hidden="1">{#N/A,#N/A,FALSE,"AD_Purchase";#N/A,#N/A,FALSE,"Credit";#N/A,#N/A,FALSE,"PF Acquisition";#N/A,#N/A,FALSE,"PF Offering"}</definedName>
    <definedName name="houy" localSheetId="10" hidden="1">{#N/A,#N/A,FALSE,"AD_Purchase";#N/A,#N/A,FALSE,"Credit";#N/A,#N/A,FALSE,"PF Acquisition";#N/A,#N/A,FALSE,"PF Offering"}</definedName>
    <definedName name="houy" localSheetId="1" hidden="1">{#N/A,#N/A,FALSE,"AD_Purchase";#N/A,#N/A,FALSE,"Credit";#N/A,#N/A,FALSE,"PF Acquisition";#N/A,#N/A,FALSE,"PF Offering"}</definedName>
    <definedName name="houy" localSheetId="0" hidden="1">{#N/A,#N/A,FALSE,"AD_Purchase";#N/A,#N/A,FALSE,"Credit";#N/A,#N/A,FALSE,"PF Acquisition";#N/A,#N/A,FALSE,"PF Offering"}</definedName>
    <definedName name="HTML_CodePage" hidden="1">1252</definedName>
    <definedName name="HTML_Description" hidden="1">""</definedName>
    <definedName name="HTML_Email" hidden="1">""</definedName>
    <definedName name="HTML_Header" hidden="1">""</definedName>
    <definedName name="HTML_LastUpdate" hidden="1">"6/2/98"</definedName>
    <definedName name="HTML_LineAfter" hidden="1">FALSE</definedName>
    <definedName name="HTML_LineBefore" hidden="1">FALSE</definedName>
    <definedName name="HTML_Name" hidden="1">"Arti Choxi -"</definedName>
    <definedName name="HTML_OBDlg2" hidden="1">TRUE</definedName>
    <definedName name="HTML_OBDlg4" hidden="1">TRUE</definedName>
    <definedName name="HTML_OS" hidden="1">0</definedName>
    <definedName name="HTML_PathFile" hidden="1">"H:\PRJ\STEO_NEW\5TABB.htm"</definedName>
    <definedName name="HTML_Title" hidden="1">""</definedName>
    <definedName name="HTML1_1" hidden="1">"[FCFF3]Sheet1!$A$1:$L$34"</definedName>
    <definedName name="HTML1_10" hidden="1">""</definedName>
    <definedName name="HTML1_11" hidden="1">1</definedName>
    <definedName name="HTML1_12" hidden="1">"Aswath:Adobe SiteMill™ 1.0.2:MyHomePage:FCFF3.html"</definedName>
    <definedName name="HTML1_2" hidden="1">1</definedName>
    <definedName name="HTML1_3" hidden="1">"FCFF3"</definedName>
    <definedName name="HTML1_4" hidden="1">"Three-Stage FCFF Model"</definedName>
    <definedName name="HTML1_5" hidden="1">""</definedName>
    <definedName name="HTML1_6" hidden="1">-4146</definedName>
    <definedName name="HTML1_7" hidden="1">-4146</definedName>
    <definedName name="HTML1_8" hidden="1">"10/22/96"</definedName>
    <definedName name="HTML1_9" hidden="1">"Aswath Damodaran"</definedName>
    <definedName name="HTMLCount" hidden="1">1</definedName>
    <definedName name="IQ_1_4_FAMILY_JUNIOR_LIENS_CHARGE_OFFS_FDIC" hidden="1">"c6605"</definedName>
    <definedName name="IQ_1_4_FAMILY_JUNIOR_LIENS_NET_CHARGE_OFFS_FDIC" hidden="1">"c6643"</definedName>
    <definedName name="IQ_1_4_FAMILY_JUNIOR_LIENS_RECOVERIES_FDIC" hidden="1">"c6624"</definedName>
    <definedName name="IQ_1_4_FAMILY_SENIOR_LIENS_CHARGE_OFFS_FDIC" hidden="1">"c6604"</definedName>
    <definedName name="IQ_1_4_FAMILY_SENIOR_LIENS_NET_CHARGE_OFFS_FDIC" hidden="1">"c6642"</definedName>
    <definedName name="IQ_1_4_FAMILY_SENIOR_LIENS_RECOVERIES_FDIC" hidden="1">"c6623"</definedName>
    <definedName name="IQ_1_4_HOME_EQUITY_NET_LOANS_FDIC" hidden="1">"c6441"</definedName>
    <definedName name="IQ_1_4_RESIDENTIAL_FIRST_LIENS_NET_LOANS_FDIC" hidden="1">"c6439"</definedName>
    <definedName name="IQ_1_4_RESIDENTIAL_JUNIOR_LIENS_NET_LOANS_FDIC" hidden="1">"c6440"</definedName>
    <definedName name="IQ_1_4_RESIDENTIAL_LOANS_FDIC" hidden="1">"c6310"</definedName>
    <definedName name="IQ_ACCOUNT_CHANGE" hidden="1">"c413"</definedName>
    <definedName name="IQ_ACCOUNTS_PAY" hidden="1">"c32"</definedName>
    <definedName name="IQ_ACCR_INT_PAY" hidden="1">"c1"</definedName>
    <definedName name="IQ_ACCR_INT_PAY_CF" hidden="1">"c2"</definedName>
    <definedName name="IQ_ACCR_INT_RECEIV" hidden="1">"c3"</definedName>
    <definedName name="IQ_ACCR_INT_RECEIV_CF" hidden="1">"c4"</definedName>
    <definedName name="IQ_ACCRUED_EXP" hidden="1">"c8"</definedName>
    <definedName name="IQ_ACCT_RECV_10YR_ANN_CAGR" hidden="1">"c6159"</definedName>
    <definedName name="IQ_ACCT_RECV_10YR_ANN_GROWTH" hidden="1">"c1924"</definedName>
    <definedName name="IQ_ACCT_RECV_1YR_ANN_GROWTH" hidden="1">"c1919"</definedName>
    <definedName name="IQ_ACCT_RECV_2YR_ANN_CAGR" hidden="1">"c6155"</definedName>
    <definedName name="IQ_ACCT_RECV_2YR_ANN_GROWTH" hidden="1">"c1920"</definedName>
    <definedName name="IQ_ACCT_RECV_3YR_ANN_CAGR" hidden="1">"c6156"</definedName>
    <definedName name="IQ_ACCT_RECV_3YR_ANN_GROWTH" hidden="1">"c1921"</definedName>
    <definedName name="IQ_ACCT_RECV_5YR_ANN_CAGR" hidden="1">"c6157"</definedName>
    <definedName name="IQ_ACCT_RECV_5YR_ANN_GROWTH" hidden="1">"c1922"</definedName>
    <definedName name="IQ_ACCT_RECV_7YR_ANN_CAGR" hidden="1">"c6158"</definedName>
    <definedName name="IQ_ACCT_RECV_7YR_ANN_GROWTH" hidden="1">"c1923"</definedName>
    <definedName name="IQ_ACCUM_DEP" hidden="1">"c7"</definedName>
    <definedName name="IQ_ACCUMULATED_PENSION_OBLIGATION" hidden="1">"c2244"</definedName>
    <definedName name="IQ_ACCUMULATED_PENSION_OBLIGATION_DOMESTIC" hidden="1">"c2657"</definedName>
    <definedName name="IQ_ACCUMULATED_PENSION_OBLIGATION_FOREIGN" hidden="1">"c2665"</definedName>
    <definedName name="IQ_ACQ_COST_SUB" hidden="1">"c2125"</definedName>
    <definedName name="IQ_ACQ_COSTS_CAPITALIZED" hidden="1">"c5"</definedName>
    <definedName name="IQ_ACQUIRE_REAL_ESTATE_CF" hidden="1">"c6"</definedName>
    <definedName name="IQ_ACQUIRED_BY_REPORTING_BANK_FDIC" hidden="1">"c6535"</definedName>
    <definedName name="IQ_ACQUISITION_RE_ASSETS" hidden="1">"c1628"</definedName>
    <definedName name="IQ_AD" hidden="1">"c7"</definedName>
    <definedName name="IQ_ADD_PAID_IN" hidden="1">"c39"</definedName>
    <definedName name="IQ_ADDIN" hidden="1">"AUTO"</definedName>
    <definedName name="IQ_ADDITIONAL_NON_INT_INC_FDIC" hidden="1">"c6574"</definedName>
    <definedName name="IQ_ADJ_AVG_BANK_ASSETS" hidden="1">"c2671"</definedName>
    <definedName name="IQ_ADJUSTABLE_RATE_LOANS_FDIC" hidden="1">"c6375"</definedName>
    <definedName name="IQ_ADMIN_RATIO" hidden="1">"c2784"</definedName>
    <definedName name="IQ_ADVERTISING" hidden="1">"c2246"</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 hidden="1">"c6195"</definedName>
    <definedName name="IQ_AE_REIT" hidden="1">"c13"</definedName>
    <definedName name="IQ_AE_UTI" hidden="1">"c14"</definedName>
    <definedName name="IQ_AFTER_TAX_INCOME_FDIC" hidden="1">"c6583"</definedName>
    <definedName name="IQ_AGRICULTURAL_PRODUCTION_CHARGE_OFFS_FDIC" hidden="1">"c6597"</definedName>
    <definedName name="IQ_AGRICULTURAL_PRODUCTION_CHARGE_OFFS_LESS_THAN_300M_FDIC" hidden="1">"c6655"</definedName>
    <definedName name="IQ_AGRICULTURAL_PRODUCTION_NET_CHARGE_OFFS_FDIC" hidden="1">"c6635"</definedName>
    <definedName name="IQ_AGRICULTURAL_PRODUCTION_NET_CHARGE_OFFS_LESS_THAN_300M_FDIC" hidden="1">"c6657"</definedName>
    <definedName name="IQ_AGRICULTURAL_PRODUCTION_RECOVERIES_FDIC" hidden="1">"c6616"</definedName>
    <definedName name="IQ_AGRICULTURAL_PRODUCTION_RECOVERIES_LESS_THAN_300M_FDIC" hidden="1">"c6656"</definedName>
    <definedName name="IQ_AH_EARNED" hidden="1">"c2744"</definedName>
    <definedName name="IQ_AH_POLICY_BENEFITS_EXP" hidden="1">"c2789"</definedName>
    <definedName name="IQ_AIR_AIRPLANES_NOT_IN_SERVICE" hidden="1">"c2842"</definedName>
    <definedName name="IQ_AIR_AIRPLANES_SUBLEASED" hidden="1">"c2841"</definedName>
    <definedName name="IQ_AIR_ASK" hidden="1">"c2813"</definedName>
    <definedName name="IQ_AIR_ASK_INCREASE" hidden="1">"c2826"</definedName>
    <definedName name="IQ_AIR_ASM" hidden="1">"c2812"</definedName>
    <definedName name="IQ_AIR_ASM_INCREASE" hidden="1">"c2825"</definedName>
    <definedName name="IQ_AIR_AVG_AGE" hidden="1">"c2843"</definedName>
    <definedName name="IQ_AIR_BREAK_EVEN_FACTOR" hidden="1">"c2822"</definedName>
    <definedName name="IQ_AIR_CAPITAL_LEASE" hidden="1">"c2833"</definedName>
    <definedName name="IQ_AIR_COMPLETION_FACTOR" hidden="1">"c2824"</definedName>
    <definedName name="IQ_AIR_ENPLANED_PSGRS" hidden="1">"c2809"</definedName>
    <definedName name="IQ_AIR_FUEL_CONSUMED" hidden="1">"c2806"</definedName>
    <definedName name="IQ_AIR_FUEL_CONSUMED_L" hidden="1">"c2807"</definedName>
    <definedName name="IQ_AIR_FUEL_COST" hidden="1">"c2803"</definedName>
    <definedName name="IQ_AIR_FUEL_COST_L" hidden="1">"c2804"</definedName>
    <definedName name="IQ_AIR_FUEL_EXP" hidden="1">"c2802"</definedName>
    <definedName name="IQ_AIR_FUEL_EXP_PERCENT" hidden="1">"c2805"</definedName>
    <definedName name="IQ_AIR_LEASED" hidden="1">"c2835"</definedName>
    <definedName name="IQ_AIR_LOAD_FACTOR" hidden="1">"c2823"</definedName>
    <definedName name="IQ_AIR_NEW_AIRPLANES" hidden="1">"c2839"</definedName>
    <definedName name="IQ_AIR_OPER_EXP_ASK" hidden="1">"c2821"</definedName>
    <definedName name="IQ_AIR_OPER_EXP_ASM" hidden="1">"c2820"</definedName>
    <definedName name="IQ_AIR_OPER_LEASE" hidden="1">"c2834"</definedName>
    <definedName name="IQ_AIR_OPER_REV_YIELD_ASK" hidden="1">"c2819"</definedName>
    <definedName name="IQ_AIR_OPER_REV_YIELD_ASM" hidden="1">"c2818"</definedName>
    <definedName name="IQ_AIR_OPTIONS" hidden="1">"c2837"</definedName>
    <definedName name="IQ_AIR_ORDERS" hidden="1">"c2836"</definedName>
    <definedName name="IQ_AIR_OWNED" hidden="1">"c2832"</definedName>
    <definedName name="IQ_AIR_PSGR_REV_YIELD_ASK" hidden="1">"c2817"</definedName>
    <definedName name="IQ_AIR_PSGR_REV_YIELD_ASM" hidden="1">"c2816"</definedName>
    <definedName name="IQ_AIR_PSGR_REV_YIELD_RPK" hidden="1">"c2815"</definedName>
    <definedName name="IQ_AIR_PSGR_REV_YIELD_RPM" hidden="1">"c2814"</definedName>
    <definedName name="IQ_AIR_PURCHASE_RIGHTS" hidden="1">"c2838"</definedName>
    <definedName name="IQ_AIR_RETIRED_AIRPLANES" hidden="1">"c2840"</definedName>
    <definedName name="IQ_AIR_REV_PSGRS_CARRIED" hidden="1">"c2808"</definedName>
    <definedName name="IQ_AIR_REV_SCHEDULED_SERVICE" hidden="1">"c2830"</definedName>
    <definedName name="IQ_AIR_RPK" hidden="1">"c2811"</definedName>
    <definedName name="IQ_AIR_RPM" hidden="1">"c2810"</definedName>
    <definedName name="IQ_AIR_STAGE_LENGTH" hidden="1">"c2828"</definedName>
    <definedName name="IQ_AIR_STAGE_LENGTH_KM" hidden="1">"c2829"</definedName>
    <definedName name="IQ_AIR_TOTAL" hidden="1">"c2831"</definedName>
    <definedName name="IQ_AIR_UTILIZATION" hidden="1">"c2827"</definedName>
    <definedName name="IQ_ALLOW_BORROW_CONST" hidden="1">"c15"</definedName>
    <definedName name="IQ_ALLOW_CONST" hidden="1">"c16"</definedName>
    <definedName name="IQ_ALLOW_DOUBT_ACCT" hidden="1">"c2092"</definedName>
    <definedName name="IQ_ALLOW_EQUITY_CONST" hidden="1">"c16"</definedName>
    <definedName name="IQ_ALLOW_LL" hidden="1">"c17"</definedName>
    <definedName name="IQ_ALLOWANCE_10YR_ANN_CAGR" hidden="1">"c6035"</definedName>
    <definedName name="IQ_ALLOWANCE_10YR_ANN_GROWTH" hidden="1">"c18"</definedName>
    <definedName name="IQ_ALLOWANCE_1YR_ANN_GROWTH" hidden="1">"c19"</definedName>
    <definedName name="IQ_ALLOWANCE_2YR_ANN_CAGR" hidden="1">"c6036"</definedName>
    <definedName name="IQ_ALLOWANCE_2YR_ANN_GROWTH" hidden="1">"c20"</definedName>
    <definedName name="IQ_ALLOWANCE_3YR_ANN_CAGR" hidden="1">"c6037"</definedName>
    <definedName name="IQ_ALLOWANCE_3YR_ANN_GROWTH" hidden="1">"c21"</definedName>
    <definedName name="IQ_ALLOWANCE_5YR_ANN_CAGR" hidden="1">"c6038"</definedName>
    <definedName name="IQ_ALLOWANCE_5YR_ANN_GROWTH" hidden="1">"c22"</definedName>
    <definedName name="IQ_ALLOWANCE_7YR_ANN_CAGR" hidden="1">"c6039"</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ENDED_BALANCE_PREVIOUS_YR_FDIC" hidden="1">"c6499"</definedName>
    <definedName name="IQ_AMORT_EXPENSE_FDIC" hidden="1">"c6677"</definedName>
    <definedName name="IQ_AMORTIZATION" hidden="1">"c1471"</definedName>
    <definedName name="IQ_AMORTIZED_COST_FDIC" hidden="1">"c6426"</definedName>
    <definedName name="IQ_AMT_OUT" hidden="1">"c2145"</definedName>
    <definedName name="IQ_ANNU_DISTRIBUTION_UNIT" hidden="1">"c3004"</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 hidden="1">"c6196"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 hidden="1">"c6197"</definedName>
    <definedName name="IQ_AR_REIT" hidden="1">"c43"</definedName>
    <definedName name="IQ_AR_TURNS" hidden="1">"c44"</definedName>
    <definedName name="IQ_AR_UTI" hidden="1">"c45"</definedName>
    <definedName name="IQ_ARPU" hidden="1">"c2126"</definedName>
    <definedName name="IQ_ASSET_BACKED_FDIC" hidden="1">"c6301"</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 hidden="1">"c6198"</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 hidden="1">"c6199"</definedName>
    <definedName name="IQ_ASSET_WRITEDOWN_REIT" hidden="1">"c60"</definedName>
    <definedName name="IQ_ASSET_WRITEDOWN_UTI" hidden="1">"c61"</definedName>
    <definedName name="IQ_ASSETS_CAP_LEASE_DEPR" hidden="1">"c2068"</definedName>
    <definedName name="IQ_ASSETS_CAP_LEASE_GROSS" hidden="1">"c2069"</definedName>
    <definedName name="IQ_ASSETS_HELD_FDIC" hidden="1">"c6305"</definedName>
    <definedName name="IQ_ASSETS_OPER_LEASE_DEPR" hidden="1">"c2070"</definedName>
    <definedName name="IQ_ASSETS_OPER_LEASE_GROSS" hidden="1">"c2071"</definedName>
    <definedName name="IQ_ASSETS_PER_EMPLOYEE_FDIC" hidden="1">"c6737"</definedName>
    <definedName name="IQ_ASSETS_SOLD_1_4_FAMILY_LOANS_FDIC" hidden="1">"c6686"</definedName>
    <definedName name="IQ_ASSETS_SOLD_AUTO_LOANS_FDIC" hidden="1">"c6680"</definedName>
    <definedName name="IQ_ASSETS_SOLD_CL_LOANS_FDIC" hidden="1">"c6681"</definedName>
    <definedName name="IQ_ASSETS_SOLD_CREDIT_CARDS_RECEIVABLES_FDIC" hidden="1">"c6683"</definedName>
    <definedName name="IQ_ASSETS_SOLD_HOME_EQUITY_LINES_FDIC" hidden="1">"c6684"</definedName>
    <definedName name="IQ_ASSETS_SOLD_OTHER_CONSUMER_LOANS_FDIC" hidden="1">"c6682"</definedName>
    <definedName name="IQ_ASSETS_SOLD_OTHER_LOANS_FDIC" hidden="1">"c6685"</definedName>
    <definedName name="IQ_ASSUMED_AH_EARNED" hidden="1">"c2741"</definedName>
    <definedName name="IQ_ASSUMED_EARNED" hidden="1">"c2731"</definedName>
    <definedName name="IQ_ASSUMED_LIFE_EARNED" hidden="1">"c2736"</definedName>
    <definedName name="IQ_ASSUMED_LIFE_IN_FORCE" hidden="1">"c2766"</definedName>
    <definedName name="IQ_ASSUMED_PC_EARNED" hidden="1">"c2746"</definedName>
    <definedName name="IQ_ASSUMED_WRITTEN" hidden="1">"c2725"</definedName>
    <definedName name="IQ_AUDITOR_NAME" hidden="1">"c1539"</definedName>
    <definedName name="IQ_AUDITOR_OPINION" hidden="1">"c1540"</definedName>
    <definedName name="IQ_AUTO_WRITTEN" hidden="1">"c62"</definedName>
    <definedName name="IQ_AVAILABLE_FOR_SALE_FDIC" hidden="1">"c6409"</definedName>
    <definedName name="IQ_AVERAGE_ASSETS_FDIC" hidden="1">"c6362"</definedName>
    <definedName name="IQ_AVERAGE_ASSETS_QUART_FDIC" hidden="1">"c6363"</definedName>
    <definedName name="IQ_AVERAGE_EARNING_ASSETS_FDIC" hidden="1">"c6748"</definedName>
    <definedName name="IQ_AVERAGE_EQUITY_FDIC" hidden="1">"c6749"</definedName>
    <definedName name="IQ_AVERAGE_LOANS_FDIC" hidden="1">"c6750"</definedName>
    <definedName name="IQ_AVG_BANK_ASSETS" hidden="1">"c2072"</definedName>
    <definedName name="IQ_AVG_BANK_LOANS" hidden="1">"c2073"</definedName>
    <definedName name="IQ_AVG_BROKER_REC" hidden="1">"c63"</definedName>
    <definedName name="IQ_AVG_BROKER_REC_NO" hidden="1">"c64"</definedName>
    <definedName name="IQ_AVG_BROKER_REC_NO_REUT" hidden="1">"c5315"</definedName>
    <definedName name="IQ_AVG_BROKER_REC_NO_THOM" hidden="1">"c5094"</definedName>
    <definedName name="IQ_AVG_BROKER_REC_REUT" hidden="1">"c3630"</definedName>
    <definedName name="IQ_AVG_BROKER_REC_THOM" hidden="1">"c3648"</definedName>
    <definedName name="IQ_AVG_DAILY_VOL" hidden="1">"c65"</definedName>
    <definedName name="IQ_AVG_EMPLOYEES" hidden="1">"c6019"</definedName>
    <definedName name="IQ_AVG_INDUSTRY_REC" hidden="1">"c4455"</definedName>
    <definedName name="IQ_AVG_INT_BEAR_LIAB" hidden="1">"c66"</definedName>
    <definedName name="IQ_AVG_INT_BEAR_LIAB_10YR_ANN_CAGR" hidden="1">"c6040"</definedName>
    <definedName name="IQ_AVG_INT_BEAR_LIAB_10YR_ANN_GROWTH" hidden="1">"c67"</definedName>
    <definedName name="IQ_AVG_INT_BEAR_LIAB_1YR_ANN_GROWTH" hidden="1">"c68"</definedName>
    <definedName name="IQ_AVG_INT_BEAR_LIAB_2YR_ANN_CAGR" hidden="1">"c6041"</definedName>
    <definedName name="IQ_AVG_INT_BEAR_LIAB_2YR_ANN_GROWTH" hidden="1">"c69"</definedName>
    <definedName name="IQ_AVG_INT_BEAR_LIAB_3YR_ANN_CAGR" hidden="1">"c6042"</definedName>
    <definedName name="IQ_AVG_INT_BEAR_LIAB_3YR_ANN_GROWTH" hidden="1">"c70"</definedName>
    <definedName name="IQ_AVG_INT_BEAR_LIAB_5YR_ANN_CAGR" hidden="1">"c6043"</definedName>
    <definedName name="IQ_AVG_INT_BEAR_LIAB_5YR_ANN_GROWTH" hidden="1">"c71"</definedName>
    <definedName name="IQ_AVG_INT_BEAR_LIAB_7YR_ANN_CAGR" hidden="1">"c6044"</definedName>
    <definedName name="IQ_AVG_INT_BEAR_LIAB_7YR_ANN_GROWTH" hidden="1">"c72"</definedName>
    <definedName name="IQ_AVG_INT_EARN_ASSETS" hidden="1">"c73"</definedName>
    <definedName name="IQ_AVG_INT_EARN_ASSETS_10YR_ANN_CAGR" hidden="1">"c6045"</definedName>
    <definedName name="IQ_AVG_INT_EARN_ASSETS_10YR_ANN_GROWTH" hidden="1">"c74"</definedName>
    <definedName name="IQ_AVG_INT_EARN_ASSETS_1YR_ANN_GROWTH" hidden="1">"c75"</definedName>
    <definedName name="IQ_AVG_INT_EARN_ASSETS_2YR_ANN_CAGR" hidden="1">"c6046"</definedName>
    <definedName name="IQ_AVG_INT_EARN_ASSETS_2YR_ANN_GROWTH" hidden="1">"c76"</definedName>
    <definedName name="IQ_AVG_INT_EARN_ASSETS_3YR_ANN_CAGR" hidden="1">"c6047"</definedName>
    <definedName name="IQ_AVG_INT_EARN_ASSETS_3YR_ANN_GROWTH" hidden="1">"c77"</definedName>
    <definedName name="IQ_AVG_INT_EARN_ASSETS_5YR_ANN_CAGR" hidden="1">"c6048"</definedName>
    <definedName name="IQ_AVG_INT_EARN_ASSETS_5YR_ANN_GROWTH" hidden="1">"c78"</definedName>
    <definedName name="IQ_AVG_INT_EARN_ASSETS_7YR_ANN_CAGR" hidden="1">"c6049"</definedName>
    <definedName name="IQ_AVG_INT_EARN_ASSETS_7YR_ANN_GROWTH" hidden="1">"c79"</definedName>
    <definedName name="IQ_AVG_MKTCAP" hidden="1">"c80"</definedName>
    <definedName name="IQ_AVG_PRICE" hidden="1">"c81"</definedName>
    <definedName name="IQ_AVG_PRICE_TARGET" hidden="1">"c82"</definedName>
    <definedName name="IQ_AVG_SHAREOUTSTANDING" hidden="1">"c83"</definedName>
    <definedName name="IQ_AVG_TEMP_EMPLOYEES" hidden="1">"c6020"</definedName>
    <definedName name="IQ_AVG_TEV" hidden="1">"c84"</definedName>
    <definedName name="IQ_AVG_VOLUME" hidden="1">"c65"</definedName>
    <definedName name="IQ_BALANCE_GOODS_APR_FC_UNUSED_UNUSED_UNUSED" hidden="1">"c8353"</definedName>
    <definedName name="IQ_BALANCE_GOODS_APR_UNUSED_UNUSED_UNUSED" hidden="1">"c7473"</definedName>
    <definedName name="IQ_BALANCE_GOODS_FC_UNUSED_UNUSED_UNUSED" hidden="1">"c7693"</definedName>
    <definedName name="IQ_BALANCE_GOODS_POP_FC_UNUSED_UNUSED_UNUSED" hidden="1">"c7913"</definedName>
    <definedName name="IQ_BALANCE_GOODS_POP_UNUSED_UNUSED_UNUSED" hidden="1">"c7033"</definedName>
    <definedName name="IQ_BALANCE_GOODS_UNUSED_UNUSED_UNUSED" hidden="1">"c6813"</definedName>
    <definedName name="IQ_BALANCE_GOODS_YOY_FC_UNUSED_UNUSED_UNUSED" hidden="1">"c8133"</definedName>
    <definedName name="IQ_BALANCE_GOODS_YOY_UNUSED_UNUSED_UNUSED" hidden="1">"c7253"</definedName>
    <definedName name="IQ_BALANCE_SERV_APR_FC_UNUSED_UNUSED_UNUSED" hidden="1">"c8355"</definedName>
    <definedName name="IQ_BALANCE_SERV_APR_UNUSED_UNUSED_UNUSED" hidden="1">"c7475"</definedName>
    <definedName name="IQ_BALANCE_SERV_FC_UNUSED_UNUSED_UNUSED" hidden="1">"c7695"</definedName>
    <definedName name="IQ_BALANCE_SERV_POP_FC_UNUSED_UNUSED_UNUSED" hidden="1">"c7915"</definedName>
    <definedName name="IQ_BALANCE_SERV_POP_UNUSED_UNUSED_UNUSED" hidden="1">"c7035"</definedName>
    <definedName name="IQ_BALANCE_SERV_UNUSED_UNUSED_UNUSED" hidden="1">"c6815"</definedName>
    <definedName name="IQ_BALANCE_SERV_YOY_FC_UNUSED_UNUSED_UNUSED" hidden="1">"c8135"</definedName>
    <definedName name="IQ_BALANCE_SERV_YOY_UNUSED_UNUSED_UNUSED" hidden="1">"c7255"</definedName>
    <definedName name="IQ_BALANCE_TRADE_APR_FC_UNUSED_UNUSED_UNUSED" hidden="1">"c8357"</definedName>
    <definedName name="IQ_BALANCE_TRADE_APR_UNUSED_UNUSED_UNUSED" hidden="1">"c7477"</definedName>
    <definedName name="IQ_BALANCE_TRADE_FC_UNUSED_UNUSED_UNUSED" hidden="1">"c7697"</definedName>
    <definedName name="IQ_BALANCE_TRADE_POP_FC_UNUSED_UNUSED_UNUSED" hidden="1">"c7917"</definedName>
    <definedName name="IQ_BALANCE_TRADE_POP_UNUSED_UNUSED_UNUSED" hidden="1">"c7037"</definedName>
    <definedName name="IQ_BALANCE_TRADE_UNUSED_UNUSED_UNUSED" hidden="1">"c6817"</definedName>
    <definedName name="IQ_BALANCE_TRADE_YOY_FC_UNUSED_UNUSED_UNUSED" hidden="1">"c8137"</definedName>
    <definedName name="IQ_BALANCE_TRADE_YOY_UNUSED_UNUSED_UNUSED" hidden="1">"c7257"</definedName>
    <definedName name="IQ_BALANCES_DUE_DEPOSITORY_INSTITUTIONS_FDIC" hidden="1">"c6389"</definedName>
    <definedName name="IQ_BALANCES_DUE_FOREIGN_FDIC" hidden="1">"c6391"</definedName>
    <definedName name="IQ_BALANCES_DUE_FRB_FDIC" hidden="1">"c6393"</definedName>
    <definedName name="IQ_BANK_BENEFICIARY_FDIC" hidden="1">"c6505"</definedName>
    <definedName name="IQ_BANK_DEBT" hidden="1">"c2544"</definedName>
    <definedName name="IQ_BANK_DEBT_PCT" hidden="1">"c2545"</definedName>
    <definedName name="IQ_BANK_GUARANTOR_FDIC" hidden="1">"c6506"</definedName>
    <definedName name="IQ_BANK_PREMISES_FDIC" hidden="1">"c6329"</definedName>
    <definedName name="IQ_BANK_SECURITIZATION_1_4_FAMILY_LOANS_FDIC" hidden="1">"c6721"</definedName>
    <definedName name="IQ_BANK_SECURITIZATION_AUTO_LOANS_FDIC" hidden="1">"c6715"</definedName>
    <definedName name="IQ_BANK_SECURITIZATION_CL_LOANS_FDIC" hidden="1">"c6716"</definedName>
    <definedName name="IQ_BANK_SECURITIZATION_CREDIT_CARDS_RECEIVABLES_FDIC" hidden="1">"c6718"</definedName>
    <definedName name="IQ_BANK_SECURITIZATION_HOME_EQUITY_LINES_FDIC" hidden="1">"c6719"</definedName>
    <definedName name="IQ_BANK_SECURITIZATION_OTHER_CONSUMER_LOANS_FDIC" hidden="1">"c6717"</definedName>
    <definedName name="IQ_BANK_SECURITIZATION_OTHER_LOANS_FDIC" hidden="1">"c6720"</definedName>
    <definedName name="IQ_BANKS_FOREIGN_COUNTRIES_TOTAL_DEPOSITS_FDIC" hidden="1">"c6475"</definedName>
    <definedName name="IQ_BASIC_EPS_EXCL" hidden="1">"c85"</definedName>
    <definedName name="IQ_BASIC_EPS_INCL" hidden="1">"c86"</definedName>
    <definedName name="IQ_BASIC_NORMAL_EPS" hidden="1">"c1592"</definedName>
    <definedName name="IQ_BASIC_WEIGHT" hidden="1">"c87"</definedName>
    <definedName name="IQ_BENCHMARK_SECURITY" hidden="1">"c2154"</definedName>
    <definedName name="IQ_BENCHMARK_SPRD" hidden="1">"c2153"</definedName>
    <definedName name="IQ_BETA" hidden="1">"c88"</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TITLE" hidden="1">"c97"</definedName>
    <definedName name="IQ_BOND_COUPON" hidden="1">"c2183"</definedName>
    <definedName name="IQ_BOND_COUPON_TYPE" hidden="1">"c2184"</definedName>
    <definedName name="IQ_BOND_PRICE" hidden="1">"c2162"</definedName>
    <definedName name="IQ_BONDRATING_FITCH" hidden="1">"IQ_BONDRATING_FITCH"</definedName>
    <definedName name="IQ_BONDRATING_SP" hidden="1">"IQ_BONDRATING_SP"</definedName>
    <definedName name="IQ_BOOK_VALUE" hidden="1">"IQ_BOOK_VALUE"</definedName>
    <definedName name="IQ_BROK_COMISSION" hidden="1">"c98"</definedName>
    <definedName name="IQ_BROK_COMMISSION" hidden="1">"c3514"</definedName>
    <definedName name="IQ_BROKERED_DEPOSITS_FDIC" hidden="1">"c6486"</definedName>
    <definedName name="IQ_BUDGET_BALANCE_APR_FC_UNUSED_UNUSED_UNUSED" hidden="1">"c8359"</definedName>
    <definedName name="IQ_BUDGET_BALANCE_APR_UNUSED_UNUSED_UNUSED" hidden="1">"c7479"</definedName>
    <definedName name="IQ_BUDGET_BALANCE_FC_UNUSED_UNUSED_UNUSED" hidden="1">"c7699"</definedName>
    <definedName name="IQ_BUDGET_BALANCE_POP_FC_UNUSED_UNUSED_UNUSED" hidden="1">"c7919"</definedName>
    <definedName name="IQ_BUDGET_BALANCE_POP_UNUSED_UNUSED_UNUSED" hidden="1">"c7039"</definedName>
    <definedName name="IQ_BUDGET_BALANCE_UNUSED_UNUSED_UNUSED" hidden="1">"c6819"</definedName>
    <definedName name="IQ_BUDGET_BALANCE_YOY_FC_UNUSED_UNUSED_UNUSED" hidden="1">"c8139"</definedName>
    <definedName name="IQ_BUDGET_BALANCE_YOY_UNUSED_UNUSED_UNUSED" hidden="1">"c7259"</definedName>
    <definedName name="IQ_BUDGET_RECEIPTS_APR_FC_UNUSED_UNUSED_UNUSED" hidden="1">"c8361"</definedName>
    <definedName name="IQ_BUDGET_RECEIPTS_APR_UNUSED_UNUSED_UNUSED" hidden="1">"c7481"</definedName>
    <definedName name="IQ_BUDGET_RECEIPTS_FC_UNUSED_UNUSED_UNUSED" hidden="1">"c7701"</definedName>
    <definedName name="IQ_BUDGET_RECEIPTS_POP_FC_UNUSED_UNUSED_UNUSED" hidden="1">"c7921"</definedName>
    <definedName name="IQ_BUDGET_RECEIPTS_POP_UNUSED_UNUSED_UNUSED" hidden="1">"c7041"</definedName>
    <definedName name="IQ_BUDGET_RECEIPTS_UNUSED_UNUSED_UNUSED" hidden="1">"c6821"</definedName>
    <definedName name="IQ_BUDGET_RECEIPTS_YOY_FC_UNUSED_UNUSED_UNUSED" hidden="1">"c8141"</definedName>
    <definedName name="IQ_BUDGET_RECEIPTS_YOY_UNUSED_UNUSED_UNUSED" hidden="1">"c7261"</definedName>
    <definedName name="IQ_BUILDINGS" hidden="1">"c99"</definedName>
    <definedName name="IQ_BUS_SEG_ASSETS" hidden="1">"c4067"</definedName>
    <definedName name="IQ_BUS_SEG_ASSETS_ABS" hidden="1">"c4089"</definedName>
    <definedName name="IQ_BUS_SEG_ASSETS_TOTAL" hidden="1">"c4112"</definedName>
    <definedName name="IQ_BUS_SEG_CAPEX" hidden="1">"c4079"</definedName>
    <definedName name="IQ_BUS_SEG_CAPEX_ABS" hidden="1">"c4101"</definedName>
    <definedName name="IQ_BUS_SEG_CAPEX_TOTAL" hidden="1">"c4116"</definedName>
    <definedName name="IQ_BUS_SEG_DA" hidden="1">"c4078"</definedName>
    <definedName name="IQ_BUS_SEG_DA_ABS" hidden="1">"c4100"</definedName>
    <definedName name="IQ_BUS_SEG_DA_TOTAL" hidden="1">"c4115"</definedName>
    <definedName name="IQ_BUS_SEG_EARNINGS_OP" hidden="1">"c4063"</definedName>
    <definedName name="IQ_BUS_SEG_EARNINGS_OP_ABS" hidden="1">"c4085"</definedName>
    <definedName name="IQ_BUS_SEG_EARNINGS_OP_TOTAL" hidden="1">"c4108"</definedName>
    <definedName name="IQ_BUS_SEG_EBT" hidden="1">"c4064"</definedName>
    <definedName name="IQ_BUS_SEG_EBT_ABS" hidden="1">"c4086"</definedName>
    <definedName name="IQ_BUS_SEG_EBT_TOTAL" hidden="1">"c4110"</definedName>
    <definedName name="IQ_BUS_SEG_GP" hidden="1">"c4066"</definedName>
    <definedName name="IQ_BUS_SEG_GP_ABS" hidden="1">"c4088"</definedName>
    <definedName name="IQ_BUS_SEG_GP_TOTAL" hidden="1">"c4109"</definedName>
    <definedName name="IQ_BUS_SEG_INC_TAX" hidden="1">"c4077"</definedName>
    <definedName name="IQ_BUS_SEG_INC_TAX_ABS" hidden="1">"c4099"</definedName>
    <definedName name="IQ_BUS_SEG_INC_TAX_TOTAL" hidden="1">"c4114"</definedName>
    <definedName name="IQ_BUS_SEG_INTEREST_EXP" hidden="1">"c4076"</definedName>
    <definedName name="IQ_BUS_SEG_INTEREST_EXP_ABS" hidden="1">"c4098"</definedName>
    <definedName name="IQ_BUS_SEG_INTEREST_EXP_TOTAL" hidden="1">"c4113"</definedName>
    <definedName name="IQ_BUS_SEG_NAME" hidden="1">"c5482"</definedName>
    <definedName name="IQ_BUS_SEG_NAME_ABS" hidden="1">"c5483"</definedName>
    <definedName name="IQ_BUS_SEG_NI" hidden="1">"c4065"</definedName>
    <definedName name="IQ_BUS_SEG_NI_ABS" hidden="1">"c4087"</definedName>
    <definedName name="IQ_BUS_SEG_NI_TOTAL" hidden="1">"c4111"</definedName>
    <definedName name="IQ_BUS_SEG_OPER_INC" hidden="1">"c4062"</definedName>
    <definedName name="IQ_BUS_SEG_OPER_INC_ABS" hidden="1">"c4084"</definedName>
    <definedName name="IQ_BUS_SEG_OPER_INC_TOTAL" hidden="1">"c4107"</definedName>
    <definedName name="IQ_BUS_SEG_REV" hidden="1">"c4068"</definedName>
    <definedName name="IQ_BUS_SEG_REV_ABS" hidden="1">"c4090"</definedName>
    <definedName name="IQ_BUS_SEG_REV_TOTAL" hidden="1">"c4106"</definedName>
    <definedName name="IQ_BUSINESS_DESCRIPTION" hidden="1">"c322"</definedName>
    <definedName name="IQ_BV_ACT_OR_EST_REUT" hidden="1">"c5471"</definedName>
    <definedName name="IQ_BV_EST_REUT" hidden="1">"c5403"</definedName>
    <definedName name="IQ_BV_HIGH_EST_REUT" hidden="1">"c5405"</definedName>
    <definedName name="IQ_BV_LOW_EST_REUT" hidden="1">"c5406"</definedName>
    <definedName name="IQ_BV_MEDIAN_EST_REUT" hidden="1">"c5404"</definedName>
    <definedName name="IQ_BV_NUM_EST_REUT" hidden="1">"c5407"</definedName>
    <definedName name="IQ_BV_OVER_SHARES" hidden="1">"c100"</definedName>
    <definedName name="IQ_BV_SHARE" hidden="1">"c100"</definedName>
    <definedName name="IQ_BV_SHARE_ACT_OR_EST" hidden="1">"c3587"</definedName>
    <definedName name="IQ_BV_SHARE_ACT_OR_EST_THOM" hidden="1">"c5312"</definedName>
    <definedName name="IQ_BV_SHARE_EST" hidden="1">"c3541"</definedName>
    <definedName name="IQ_BV_SHARE_EST_THOM" hidden="1">"c4020"</definedName>
    <definedName name="IQ_BV_SHARE_HIGH_EST" hidden="1">"c3542"</definedName>
    <definedName name="IQ_BV_SHARE_HIGH_EST_THOM" hidden="1">"c4022"</definedName>
    <definedName name="IQ_BV_SHARE_LOW_EST" hidden="1">"c3543"</definedName>
    <definedName name="IQ_BV_SHARE_LOW_EST_THOM" hidden="1">"c4023"</definedName>
    <definedName name="IQ_BV_SHARE_MEDIAN_EST" hidden="1">"c3544"</definedName>
    <definedName name="IQ_BV_SHARE_MEDIAN_EST_THOM" hidden="1">"c4021"</definedName>
    <definedName name="IQ_BV_SHARE_NUM_EST" hidden="1">"c3539"</definedName>
    <definedName name="IQ_BV_SHARE_NUM_EST_THOM" hidden="1">"c4024"</definedName>
    <definedName name="IQ_BV_SHARE_STDDEV_EST" hidden="1">"c3540"</definedName>
    <definedName name="IQ_BV_SHARE_STDDEV_EST_THOM" hidden="1">"c4025"</definedName>
    <definedName name="IQ_BV_STDDEV_EST_REUT" hidden="1">"c5408"</definedName>
    <definedName name="IQ_CABLE_ARPU" hidden="1">"c2869"</definedName>
    <definedName name="IQ_CABLE_ARPU_ANALOG" hidden="1">"c2864"</definedName>
    <definedName name="IQ_CABLE_ARPU_BASIC" hidden="1">"c2866"</definedName>
    <definedName name="IQ_CABLE_ARPU_BBAND" hidden="1">"c2867"</definedName>
    <definedName name="IQ_CABLE_ARPU_DIG" hidden="1">"c2865"</definedName>
    <definedName name="IQ_CABLE_ARPU_PHONE" hidden="1">"c2868"</definedName>
    <definedName name="IQ_CABLE_BASIC_PENETRATION" hidden="1">"c2850"</definedName>
    <definedName name="IQ_CABLE_BBAND_PENETRATION" hidden="1">"c2852"</definedName>
    <definedName name="IQ_CABLE_BBAND_PENETRATION_THP" hidden="1">"c2851"</definedName>
    <definedName name="IQ_CABLE_CHURN" hidden="1">"c2874"</definedName>
    <definedName name="IQ_CABLE_CHURN_BASIC" hidden="1">"c2871"</definedName>
    <definedName name="IQ_CABLE_CHURN_BBAND" hidden="1">"c2872"</definedName>
    <definedName name="IQ_CABLE_CHURN_DIG" hidden="1">"c2870"</definedName>
    <definedName name="IQ_CABLE_CHURN_PHONE" hidden="1">"c2873"</definedName>
    <definedName name="IQ_CABLE_HOMES_PER_MILE" hidden="1">"c2849"</definedName>
    <definedName name="IQ_CABLE_HP_BBAND" hidden="1">"c2845"</definedName>
    <definedName name="IQ_CABLE_HP_DIG" hidden="1">"c2844"</definedName>
    <definedName name="IQ_CABLE_HP_PHONE" hidden="1">"c2846"</definedName>
    <definedName name="IQ_CABLE_MILES_PASSED" hidden="1">"c2848"</definedName>
    <definedName name="IQ_CABLE_OTHER_REV" hidden="1">"c2882"</definedName>
    <definedName name="IQ_CABLE_PHONE_PENETRATION" hidden="1">"c2853"</definedName>
    <definedName name="IQ_CABLE_PROGRAMMING_COSTS" hidden="1">"c2884"</definedName>
    <definedName name="IQ_CABLE_REV_ADVERT" hidden="1">"c2880"</definedName>
    <definedName name="IQ_CABLE_REV_ANALOG" hidden="1">"c2875"</definedName>
    <definedName name="IQ_CABLE_REV_BASIC" hidden="1">"c2877"</definedName>
    <definedName name="IQ_CABLE_REV_BBAND" hidden="1">"c2878"</definedName>
    <definedName name="IQ_CABLE_REV_COMMERCIAL" hidden="1">"c2881"</definedName>
    <definedName name="IQ_CABLE_REV_DIG" hidden="1">"c2876"</definedName>
    <definedName name="IQ_CABLE_REV_PHONE" hidden="1">"c2879"</definedName>
    <definedName name="IQ_CABLE_RGU" hidden="1">"c2863"</definedName>
    <definedName name="IQ_CABLE_SUBS_ANALOG" hidden="1">"c2855"</definedName>
    <definedName name="IQ_CABLE_SUBS_BASIC" hidden="1">"c2857"</definedName>
    <definedName name="IQ_CABLE_SUBS_BBAND" hidden="1">"c2858"</definedName>
    <definedName name="IQ_CABLE_SUBS_BUNDLED" hidden="1">"c2861"</definedName>
    <definedName name="IQ_CABLE_SUBS_DIG" hidden="1">"c2856"</definedName>
    <definedName name="IQ_CABLE_SUBS_NON_VIDEO" hidden="1">"c2860"</definedName>
    <definedName name="IQ_CABLE_SUBS_PHONE" hidden="1">"c2859"</definedName>
    <definedName name="IQ_CABLE_SUBS_TOTAL" hidden="1">"c2862"</definedName>
    <definedName name="IQ_CABLE_THP" hidden="1">"c2847"</definedName>
    <definedName name="IQ_CABLE_TOTAL_PENETRATION" hidden="1">"c2854"</definedName>
    <definedName name="IQ_CABLE_TOTAL_REV" hidden="1">"c2883"</definedName>
    <definedName name="IQ_CAL_Q" hidden="1">"c101"</definedName>
    <definedName name="IQ_CAL_Q_EST" hidden="1">"c6796"</definedName>
    <definedName name="IQ_CAL_Q_EST_REUT" hidden="1">"c6800"</definedName>
    <definedName name="IQ_CAL_Q_EST_THOM" hidden="1">"c6804"</definedName>
    <definedName name="IQ_CAL_Y" hidden="1">"c102"</definedName>
    <definedName name="IQ_CAL_Y_EST" hidden="1">"c6797"</definedName>
    <definedName name="IQ_CAL_Y_EST_REUT" hidden="1">"c6801"</definedName>
    <definedName name="IQ_CAL_Y_EST_THOM" hidden="1">"c6805"</definedName>
    <definedName name="IQ_CALC_TYPE_BS" hidden="1">"c3086"</definedName>
    <definedName name="IQ_CALC_TYPE_CF" hidden="1">"c3085"</definedName>
    <definedName name="IQ_CALC_TYPE_IS" hidden="1">"c3084"</definedName>
    <definedName name="IQ_CALL_DATE_SCHEDULE" hidden="1">"c2481"</definedName>
    <definedName name="IQ_CALL_FEATURE" hidden="1">"c2197"</definedName>
    <definedName name="IQ_CALL_PRICE_SCHEDULE" hidden="1">"c2482"</definedName>
    <definedName name="IQ_CALLABLE" hidden="1">"c2196"</definedName>
    <definedName name="IQ_CAP_LOSS_CF_1YR" hidden="1">"c3474"</definedName>
    <definedName name="IQ_CAP_LOSS_CF_2YR" hidden="1">"c3475"</definedName>
    <definedName name="IQ_CAP_LOSS_CF_3YR" hidden="1">"c3476"</definedName>
    <definedName name="IQ_CAP_LOSS_CF_4YR" hidden="1">"c3477"</definedName>
    <definedName name="IQ_CAP_LOSS_CF_5YR" hidden="1">"c3478"</definedName>
    <definedName name="IQ_CAP_LOSS_CF_AFTER_FIVE" hidden="1">"c3479"</definedName>
    <definedName name="IQ_CAP_LOSS_CF_MAX_YEAR" hidden="1">"c3482"</definedName>
    <definedName name="IQ_CAP_LOSS_CF_NO_EXP" hidden="1">"c3480"</definedName>
    <definedName name="IQ_CAP_LOSS_CF_TOTAL" hidden="1">"c3481"</definedName>
    <definedName name="IQ_CAPEX" hidden="1">"c103"</definedName>
    <definedName name="IQ_CAPEX_10YR_ANN_CAGR" hidden="1">"c6050"</definedName>
    <definedName name="IQ_CAPEX_10YR_ANN_GROWTH" hidden="1">"c104"</definedName>
    <definedName name="IQ_CAPEX_1YR_ANN_GROWTH" hidden="1">"c105"</definedName>
    <definedName name="IQ_CAPEX_2YR_ANN_CAGR" hidden="1">"c6051"</definedName>
    <definedName name="IQ_CAPEX_2YR_ANN_GROWTH" hidden="1">"c106"</definedName>
    <definedName name="IQ_CAPEX_3YR_ANN_CAGR" hidden="1">"c6052"</definedName>
    <definedName name="IQ_CAPEX_3YR_ANN_GROWTH" hidden="1">"c107"</definedName>
    <definedName name="IQ_CAPEX_5YR_ANN_CAGR" hidden="1">"c6053"</definedName>
    <definedName name="IQ_CAPEX_5YR_ANN_GROWTH" hidden="1">"c108"</definedName>
    <definedName name="IQ_CAPEX_7YR_ANN_CAGR" hidden="1">"c6054"</definedName>
    <definedName name="IQ_CAPEX_7YR_ANN_GROWTH" hidden="1">"c109"</definedName>
    <definedName name="IQ_CAPEX_ACT_OR_EST" hidden="1">"c3584"</definedName>
    <definedName name="IQ_CAPEX_ACT_OR_EST_THOM" hidden="1">"c5546"</definedName>
    <definedName name="IQ_CAPEX_BNK" hidden="1">"c110"</definedName>
    <definedName name="IQ_CAPEX_BR" hidden="1">"c111"</definedName>
    <definedName name="IQ_CAPEX_EST" hidden="1">"c3523"</definedName>
    <definedName name="IQ_CAPEX_EST_THOM" hidden="1">"c5502"</definedName>
    <definedName name="IQ_CAPEX_FIN" hidden="1">"c112"</definedName>
    <definedName name="IQ_CAPEX_HIGH_EST" hidden="1">"c3524"</definedName>
    <definedName name="IQ_CAPEX_HIGH_EST_THOM" hidden="1">"c5504"</definedName>
    <definedName name="IQ_CAPEX_INS" hidden="1">"c113"</definedName>
    <definedName name="IQ_CAPEX_LOW_EST" hidden="1">"c3525"</definedName>
    <definedName name="IQ_CAPEX_LOW_EST_THOM" hidden="1">"c5505"</definedName>
    <definedName name="IQ_CAPEX_MEDIAN_EST" hidden="1">"c3526"</definedName>
    <definedName name="IQ_CAPEX_MEDIAN_EST_THOM" hidden="1">"c5503"</definedName>
    <definedName name="IQ_CAPEX_NUM_EST" hidden="1">"c3521"</definedName>
    <definedName name="IQ_CAPEX_NUM_EST_THOM" hidden="1">"c5506"</definedName>
    <definedName name="IQ_CAPEX_STDDEV_EST" hidden="1">"c3522"</definedName>
    <definedName name="IQ_CAPEX_STDDEV_EST_THOM" hidden="1">"c5507"</definedName>
    <definedName name="IQ_CAPEX_UTI" hidden="1">"c114"</definedName>
    <definedName name="IQ_CAPITAL_LEASE" hidden="1">"c115"</definedName>
    <definedName name="IQ_CAPITAL_LEASES" hidden="1">"c115"</definedName>
    <definedName name="IQ_CAPITAL_LEASES_TOTAL" hidden="1">"c3031"</definedName>
    <definedName name="IQ_CAPITAL_LEASES_TOTAL_PCT" hidden="1">"c2506"</definedName>
    <definedName name="IQ_CAPITALIZED_INTEREST" hidden="1">"c3460"</definedName>
    <definedName name="IQ_CAPITALIZED_INTEREST_BOP" hidden="1">"c3459"</definedName>
    <definedName name="IQ_CAPITALIZED_INTEREST_EOP" hidden="1">"c3464"</definedName>
    <definedName name="IQ_CAPITALIZED_INTEREST_EXP" hidden="1">"c3461"</definedName>
    <definedName name="IQ_CAPITALIZED_INTEREST_OTHER_ADJ" hidden="1">"c3463"</definedName>
    <definedName name="IQ_CAPITALIZED_INTEREST_WRITE_OFF" hidden="1">"c3462"</definedName>
    <definedName name="IQ_CASH" hidden="1">"c118"</definedName>
    <definedName name="IQ_CASH_ACQUIRE_CF" hidden="1">"c1630"</definedName>
    <definedName name="IQ_CASH_CONVERSION" hidden="1">"c117"</definedName>
    <definedName name="IQ_CASH_DIVIDENDS_NET_INCOME_FDIC" hidden="1">"c6738"</definedName>
    <definedName name="IQ_CASH_DUE_BANKS" hidden="1">"c118"</definedName>
    <definedName name="IQ_CASH_EPS_ACT_OR_EST_THOM" hidden="1">"c5646"</definedName>
    <definedName name="IQ_CASH_EPS_EST" hidden="1">"c5631"</definedName>
    <definedName name="IQ_CASH_EPS_EST_THOM" hidden="1">"c5639"</definedName>
    <definedName name="IQ_CASH_EPS_HIGH_EST" hidden="1">"c5633"</definedName>
    <definedName name="IQ_CASH_EPS_HIGH_EST_THOM" hidden="1">"c5641"</definedName>
    <definedName name="IQ_CASH_EPS_LOW_EST" hidden="1">"c5634"</definedName>
    <definedName name="IQ_CASH_EPS_LOW_EST_THOM" hidden="1">"c5642"</definedName>
    <definedName name="IQ_CASH_EPS_MEDIAN_EST" hidden="1">"c5632"</definedName>
    <definedName name="IQ_CASH_EPS_MEDIAN_EST_THOM" hidden="1">"c5640"</definedName>
    <definedName name="IQ_CASH_EPS_NUM_EST" hidden="1">"c5635"</definedName>
    <definedName name="IQ_CASH_EPS_NUM_EST_THOM" hidden="1">"c5643"</definedName>
    <definedName name="IQ_CASH_EPS_STDDEV_EST" hidden="1">"c5636"</definedName>
    <definedName name="IQ_CASH_EPS_STDDEV_EST_THOM" hidden="1">"c5644"</definedName>
    <definedName name="IQ_CASH_EQUIV" hidden="1">"c118"</definedName>
    <definedName name="IQ_CASH_FINAN" hidden="1">"c119"</definedName>
    <definedName name="IQ_CASH_FLOW_ACT_OR_EST" hidden="1">"c4154"</definedName>
    <definedName name="IQ_CASH_IN_PROCESS_FDIC" hidden="1">"c6386"</definedName>
    <definedName name="IQ_CASH_INTEREST" hidden="1">"c120"</definedName>
    <definedName name="IQ_CASH_INTEREST_FINAN" hidden="1">"c6295"</definedName>
    <definedName name="IQ_CASH_INTEREST_INVEST" hidden="1">"c6294"</definedName>
    <definedName name="IQ_CASH_INTEREST_OPER" hidden="1">"c6293"</definedName>
    <definedName name="IQ_CASH_INVEST" hidden="1">"c121"</definedName>
    <definedName name="IQ_CASH_OPER" hidden="1">"c122"</definedName>
    <definedName name="IQ_CASH_OPER_ACT_OR_EST" hidden="1">"c4164"</definedName>
    <definedName name="IQ_CASH_SEGREG" hidden="1">"c123"</definedName>
    <definedName name="IQ_CASH_SHARE" hidden="1">"c1911"</definedName>
    <definedName name="IQ_CASH_ST" hidden="1">"c124"</definedName>
    <definedName name="IQ_CASH_ST_INVEST" hidden="1">"c124"</definedName>
    <definedName name="IQ_CASH_TAXES" hidden="1">"c125"</definedName>
    <definedName name="IQ_CASH_TAXES_FINAN" hidden="1">"c6292"</definedName>
    <definedName name="IQ_CASH_TAXES_INVEST" hidden="1">"c6291"</definedName>
    <definedName name="IQ_CASH_TAXES_OPER" hidden="1">"c6290"</definedName>
    <definedName name="IQ_CCE_FDIC" hidden="1">"c6296"</definedName>
    <definedName name="IQ_CDS_ASK" hidden="1">"c6027"</definedName>
    <definedName name="IQ_CDS_BID" hidden="1">"c6026"</definedName>
    <definedName name="IQ_CDS_CURRENCY" hidden="1">"c6031"</definedName>
    <definedName name="IQ_CDS_EVAL_DATE" hidden="1">"c6029"</definedName>
    <definedName name="IQ_CDS_MID" hidden="1">"c6028"</definedName>
    <definedName name="IQ_CDS_NAME" hidden="1">"c6034"</definedName>
    <definedName name="IQ_CDS_TERM" hidden="1">"c6030"</definedName>
    <definedName name="IQ_CDS_TYPE" hidden="1">"c6025"</definedName>
    <definedName name="IQ_CEDED_AH_EARNED" hidden="1">"c2743"</definedName>
    <definedName name="IQ_CEDED_CLAIM_EXP_INCUR" hidden="1">"c2756"</definedName>
    <definedName name="IQ_CEDED_CLAIM_EXP_PAID" hidden="1">"c2759"</definedName>
    <definedName name="IQ_CEDED_CLAIM_EXP_RES" hidden="1">"c2753"</definedName>
    <definedName name="IQ_CEDED_EARNED" hidden="1">"c2733"</definedName>
    <definedName name="IQ_CEDED_LIFE_EARNED" hidden="1">"c2738"</definedName>
    <definedName name="IQ_CEDED_LIFE_IN_FORCE" hidden="1">"c2768"</definedName>
    <definedName name="IQ_CEDED_PC_EARNED" hidden="1">"c2748"</definedName>
    <definedName name="IQ_CEDED_WRITTEN" hidden="1">"c2727"</definedName>
    <definedName name="IQ_CFO_10YR_ANN_CAGR" hidden="1">"c6055"</definedName>
    <definedName name="IQ_CFO_10YR_ANN_GROWTH" hidden="1">"c126"</definedName>
    <definedName name="IQ_CFO_1YR_ANN_GROWTH" hidden="1">"c127"</definedName>
    <definedName name="IQ_CFO_2YR_ANN_CAGR" hidden="1">"c6056"</definedName>
    <definedName name="IQ_CFO_2YR_ANN_GROWTH" hidden="1">"c128"</definedName>
    <definedName name="IQ_CFO_3YR_ANN_CAGR" hidden="1">"c6057"</definedName>
    <definedName name="IQ_CFO_3YR_ANN_GROWTH" hidden="1">"c129"</definedName>
    <definedName name="IQ_CFO_5YR_ANN_CAGR" hidden="1">"c6058"</definedName>
    <definedName name="IQ_CFO_5YR_ANN_GROWTH" hidden="1">"c130"</definedName>
    <definedName name="IQ_CFO_7YR_ANN_CAGR" hidden="1">"c6059"</definedName>
    <definedName name="IQ_CFO_7YR_ANN_GROWTH" hidden="1">"c131"</definedName>
    <definedName name="IQ_CFO_CURRENT_LIAB" hidden="1">"c132"</definedName>
    <definedName name="IQ_CFPS_ACT_OR_EST" hidden="1">"c2217"</definedName>
    <definedName name="IQ_CFPS_ACT_OR_EST_THOM" hidden="1">"c5301"</definedName>
    <definedName name="IQ_CFPS_EST" hidden="1">"c1667"</definedName>
    <definedName name="IQ_CFPS_EST_THOM" hidden="1">"c4006"</definedName>
    <definedName name="IQ_CFPS_HIGH_EST" hidden="1">"c1669"</definedName>
    <definedName name="IQ_CFPS_HIGH_EST_THOM" hidden="1">"c4008"</definedName>
    <definedName name="IQ_CFPS_LOW_EST" hidden="1">"c1670"</definedName>
    <definedName name="IQ_CFPS_LOW_EST_THOM" hidden="1">"c4009"</definedName>
    <definedName name="IQ_CFPS_MEDIAN_EST" hidden="1">"c1668"</definedName>
    <definedName name="IQ_CFPS_MEDIAN_EST_THOM" hidden="1">"c4007"</definedName>
    <definedName name="IQ_CFPS_NUM_EST" hidden="1">"c1671"</definedName>
    <definedName name="IQ_CFPS_NUM_EST_THOM" hidden="1">"c4010"</definedName>
    <definedName name="IQ_CFPS_STDDEV_EST" hidden="1">"c1672"</definedName>
    <definedName name="IQ_CFPS_STDDEV_EST_THOM" hidden="1">"c4011"</definedName>
    <definedName name="IQ_CH" hidden="1">110000</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 hidden="1">"c6200"</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 hidden="1">"c6201"</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_REAL_APR_FC_UNUSED_UNUSED_UNUSED" hidden="1">"c8500"</definedName>
    <definedName name="IQ_CHANGE_INVENT_REAL_APR_UNUSED_UNUSED_UNUSED" hidden="1">"c7620"</definedName>
    <definedName name="IQ_CHANGE_INVENT_REAL_FC_UNUSED_UNUSED_UNUSED" hidden="1">"c7840"</definedName>
    <definedName name="IQ_CHANGE_INVENT_REAL_POP_FC_UNUSED_UNUSED_UNUSED" hidden="1">"c8060"</definedName>
    <definedName name="IQ_CHANGE_INVENT_REAL_POP_UNUSED_UNUSED_UNUSED" hidden="1">"c7180"</definedName>
    <definedName name="IQ_CHANGE_INVENT_REAL_UNUSED_UNUSED_UNUSED" hidden="1">"c6960"</definedName>
    <definedName name="IQ_CHANGE_INVENT_REAL_YOY_FC_UNUSED_UNUSED_UNUSED" hidden="1">"c8280"</definedName>
    <definedName name="IQ_CHANGE_INVENT_REAL_YOY_UNUSED_UNUSED_UNUSED" hidden="1">"c7400"</definedName>
    <definedName name="IQ_CHANGE_INVENTORY" hidden="1">"c151"</definedName>
    <definedName name="IQ_CHANGE_NET_OPER_ASSETS" hidden="1">"c3592"</definedName>
    <definedName name="IQ_CHANGE_NET_WORKING_CAPITAL" hidden="1">"c1909"</definedName>
    <definedName name="IQ_CHANGE_OTHER_NET_OPER_ASSETS" hidden="1">"c3593"</definedName>
    <definedName name="IQ_CHANGE_OTHER_NET_OPER_ASSETS_BNK" hidden="1">"c3594"</definedName>
    <definedName name="IQ_CHANGE_OTHER_NET_OPER_ASSETS_BR" hidden="1">"c3595"</definedName>
    <definedName name="IQ_CHANGE_OTHER_NET_OPER_ASSETS_FIN" hidden="1">"c3596"</definedName>
    <definedName name="IQ_CHANGE_OTHER_NET_OPER_ASSETS_INS" hidden="1">"c3597"</definedName>
    <definedName name="IQ_CHANGE_OTHER_NET_OPER_ASSETS_RE" hidden="1">"c6285"</definedName>
    <definedName name="IQ_CHANGE_OTHER_NET_OPER_ASSETS_REIT" hidden="1">"c3598"</definedName>
    <definedName name="IQ_CHANGE_OTHER_NET_OPER_ASSETS_UTI" hidden="1">"c3599"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TRADING_ASSETS" hidden="1">"c159"</definedName>
    <definedName name="IQ_CHANGE_UNEARN_REV" hidden="1">"c160"</definedName>
    <definedName name="IQ_CHANGE_WORK_CAP" hidden="1">"c161"</definedName>
    <definedName name="IQ_CHANGES_WORK_CAP" hidden="1">"c161"</definedName>
    <definedName name="IQ_CHARGE_OFFS_1_4_FAMILY_FDIC" hidden="1">"c6756"</definedName>
    <definedName name="IQ_CHARGE_OFFS_1_4_FAMILY_LOANS_FDIC" hidden="1">"c6714"</definedName>
    <definedName name="IQ_CHARGE_OFFS_AUTO_LOANS_FDIC" hidden="1">"c6708"</definedName>
    <definedName name="IQ_CHARGE_OFFS_CL_LOANS_FDIC" hidden="1">"c6709"</definedName>
    <definedName name="IQ_CHARGE_OFFS_COMMERCIAL_INDUSTRIAL_FDIC" hidden="1">"c6759"</definedName>
    <definedName name="IQ_CHARGE_OFFS_COMMERCIAL_RE_FDIC" hidden="1">"c6754"</definedName>
    <definedName name="IQ_CHARGE_OFFS_COMMERCIAL_RE_NOT_SECURED_FDIC" hidden="1">"c6764"</definedName>
    <definedName name="IQ_CHARGE_OFFS_CONSTRUCTION_DEVELOPMENT_FDIC" hidden="1">"c6753"</definedName>
    <definedName name="IQ_CHARGE_OFFS_CREDIT_CARDS_FDIC" hidden="1">"c6761"</definedName>
    <definedName name="IQ_CHARGE_OFFS_CREDIT_CARDS_RECEIVABLES_FDIC" hidden="1">"c6711"</definedName>
    <definedName name="IQ_CHARGE_OFFS_GROSS" hidden="1">"c162"</definedName>
    <definedName name="IQ_CHARGE_OFFS_HOME_EQUITY_FDIC" hidden="1">"c6757"</definedName>
    <definedName name="IQ_CHARGE_OFFS_HOME_EQUITY_LINES_FDIC" hidden="1">"c6712"</definedName>
    <definedName name="IQ_CHARGE_OFFS_INDIVIDUALS_FDIC" hidden="1">"c6760"</definedName>
    <definedName name="IQ_CHARGE_OFFS_MULTI_FAMILY_FDIC" hidden="1">"c6755"</definedName>
    <definedName name="IQ_CHARGE_OFFS_NET" hidden="1">"c163"</definedName>
    <definedName name="IQ_CHARGE_OFFS_OTHER_1_4_FAMILY_FDIC" hidden="1">"c6758"</definedName>
    <definedName name="IQ_CHARGE_OFFS_OTHER_CONSUMER_LOANS_FDIC" hidden="1">"c6710"</definedName>
    <definedName name="IQ_CHARGE_OFFS_OTHER_INDIVIDUAL_FDIC" hidden="1">"c6762"</definedName>
    <definedName name="IQ_CHARGE_OFFS_OTHER_LOANS_FDIC" hidden="1">"c6763"</definedName>
    <definedName name="IQ_CHARGE_OFFS_OTHER_LOANS_OTHER_FDIC" hidden="1">"c6713"</definedName>
    <definedName name="IQ_CHARGE_OFFS_RE_LOANS_FDIC" hidden="1">"c6752"</definedName>
    <definedName name="IQ_CHARGE_OFFS_RECOVERED" hidden="1">"c164"</definedName>
    <definedName name="IQ_CHARGE_OFFS_TOTAL_AVG_LOANS" hidden="1">"c165"</definedName>
    <definedName name="IQ_CITY" hidden="1">"c166"</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OBLIGATION_IMMEDIATE" hidden="1">"c2253"</definedName>
    <definedName name="IQ_CLASSA_OPTIONS_BEG_OS" hidden="1">"c2679"</definedName>
    <definedName name="IQ_CLASSA_OPTIONS_CANCELLED" hidden="1">"c2682"</definedName>
    <definedName name="IQ_CLASSA_OPTIONS_END_OS" hidden="1">"c2683"</definedName>
    <definedName name="IQ_CLASSA_OPTIONS_EXERCISABLE_END_OS" hidden="1">"c5809"</definedName>
    <definedName name="IQ_CLASSA_OPTIONS_EXERCISED" hidden="1">"c2681"</definedName>
    <definedName name="IQ_CLASSA_OPTIONS_GRANTED" hidden="1">"c2680"</definedName>
    <definedName name="IQ_CLASSA_OPTIONS_STRIKE_PRICE_BEG_OS" hidden="1">"c5810"</definedName>
    <definedName name="IQ_CLASSA_OPTIONS_STRIKE_PRICE_CANCELLED" hidden="1">"c5812"</definedName>
    <definedName name="IQ_CLASSA_OPTIONS_STRIKE_PRICE_EXERCISABLE" hidden="1">"c5813"</definedName>
    <definedName name="IQ_CLASSA_OPTIONS_STRIKE_PRICE_EXERCISED" hidden="1">"c5811"</definedName>
    <definedName name="IQ_CLASSA_OPTIONS_STRIKE_PRICE_OS" hidden="1">"c2684"</definedName>
    <definedName name="IQ_CLASSA_OUTSTANDING_BS_DATE" hidden="1">"c1971"</definedName>
    <definedName name="IQ_CLASSA_OUTSTANDING_FILING_DATE" hidden="1">"c1973"</definedName>
    <definedName name="IQ_CLASSA_STRIKE_PRICE_GRANTED" hidden="1">"c2685"</definedName>
    <definedName name="IQ_CLASSA_WARRANTS_BEG_OS" hidden="1">"c2705"</definedName>
    <definedName name="IQ_CLASSA_WARRANTS_CANCELLED" hidden="1">"c2708"</definedName>
    <definedName name="IQ_CLASSA_WARRANTS_END_OS" hidden="1">"c2709"</definedName>
    <definedName name="IQ_CLASSA_WARRANTS_EXERCISED" hidden="1">"c2707"</definedName>
    <definedName name="IQ_CLASSA_WARRANTS_ISSUED" hidden="1">"c2706"</definedName>
    <definedName name="IQ_CLASSA_WARRANTS_STRIKE_PRICE_ISSUED" hidden="1">"c2711"</definedName>
    <definedName name="IQ_CLASSA_WARRANTS_STRIKE_PRICE_OS" hidden="1">"c2710"</definedName>
    <definedName name="IQ_CLOSEPRICE" hidden="1">"c174"</definedName>
    <definedName name="IQ_CLOSEPRICE_ADJ" hidden="1">"c2115"</definedName>
    <definedName name="IQ_CMO_FDIC" hidden="1">"c6406"</definedName>
    <definedName name="IQ_COGS" hidden="1">"c175"</definedName>
    <definedName name="IQ_COLLECTION_DOMESTIC_FDIC" hidden="1">"c6387"</definedName>
    <definedName name="IQ_COMBINED_RATIO" hidden="1">"c176"</definedName>
    <definedName name="IQ_COMMERCIAL_BANKS_DEPOSITS_FOREIGN_FDIC" hidden="1">"c6480"</definedName>
    <definedName name="IQ_COMMERCIAL_BANKS_LOANS_FDIC" hidden="1">"c6434"</definedName>
    <definedName name="IQ_COMMERCIAL_BANKS_NONTRANSACTION_ACCOUNTS_FDIC" hidden="1">"c6548"</definedName>
    <definedName name="IQ_COMMERCIAL_BANKS_TOTAL_DEPOSITS_FDIC" hidden="1">"c6474"</definedName>
    <definedName name="IQ_COMMERCIAL_BANKS_TOTAL_LOANS_FOREIGN_FDIC" hidden="1">"c6444"</definedName>
    <definedName name="IQ_COMMERCIAL_BANKS_TRANSACTION_ACCOUNTS_FDIC" hidden="1">"c6540"</definedName>
    <definedName name="IQ_COMMERCIAL_DOM" hidden="1">"c177"</definedName>
    <definedName name="IQ_COMMERCIAL_FIRE_WRITTEN" hidden="1">"c178"</definedName>
    <definedName name="IQ_COMMERCIAL_INDUSTRIAL_CHARGE_OFFS_FDIC" hidden="1">"c6598"</definedName>
    <definedName name="IQ_COMMERCIAL_INDUSTRIAL_LOANS_NET_FDIC" hidden="1">"c6317"</definedName>
    <definedName name="IQ_COMMERCIAL_INDUSTRIAL_NET_CHARGE_OFFS_FDIC" hidden="1">"c6636"</definedName>
    <definedName name="IQ_COMMERCIAL_INDUSTRIAL_RECOVERIES_FDIC" hidden="1">"c6617"</definedName>
    <definedName name="IQ_COMMERCIAL_INDUSTRIAL_TOTAL_LOANS_FOREIGN_FDIC" hidden="1">"c6451"</definedName>
    <definedName name="IQ_COMMERCIAL_MORT" hidden="1">"c179"</definedName>
    <definedName name="IQ_COMMERCIAL_RE_CONSTRUCTION_LAND_DEV_FDIC" hidden="1">"c6526"</definedName>
    <definedName name="IQ_COMMERCIAL_RE_LOANS_FDIC" hidden="1">"c6312"</definedName>
    <definedName name="IQ_COMMISS_FEES" hidden="1">"c180"</definedName>
    <definedName name="IQ_COMMISSION_DEF" hidden="1">"c181"</definedName>
    <definedName name="IQ_COMMITMENTS_MATURITY_EXCEEDING_1YR_FDIC" hidden="1">"c6531"</definedName>
    <definedName name="IQ_COMMITMENTS_NOT_SECURED_RE_FDIC" hidden="1">"c6528"</definedName>
    <definedName name="IQ_COMMITMENTS_SECURED_RE_FDIC" hidden="1">"c6527"</definedName>
    <definedName name="IQ_COMMODITY_EXPOSURES_FDIC" hidden="1">"c6665"</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 hidden="1">"c6202"</definedName>
    <definedName name="IQ_COMMON_APIC_REIT" hidden="1">"c188"</definedName>
    <definedName name="IQ_COMMON_APIC_UTI" hidden="1">"c189"</definedName>
    <definedName name="IQ_COMMON_DIV" hidden="1">"c3006"</definedName>
    <definedName name="IQ_COMMON_DIV_CF" hidden="1">"c190"</definedName>
    <definedName name="IQ_COMMON_EQUITY_10YR_ANN_CAGR" hidden="1">"c6060"</definedName>
    <definedName name="IQ_COMMON_EQUITY_10YR_ANN_GROWTH" hidden="1">"c191"</definedName>
    <definedName name="IQ_COMMON_EQUITY_1YR_ANN_GROWTH" hidden="1">"c192"</definedName>
    <definedName name="IQ_COMMON_EQUITY_2YR_ANN_CAGR" hidden="1">"c6061"</definedName>
    <definedName name="IQ_COMMON_EQUITY_2YR_ANN_GROWTH" hidden="1">"c193"</definedName>
    <definedName name="IQ_COMMON_EQUITY_3YR_ANN_CAGR" hidden="1">"c6062"</definedName>
    <definedName name="IQ_COMMON_EQUITY_3YR_ANN_GROWTH" hidden="1">"c194"</definedName>
    <definedName name="IQ_COMMON_EQUITY_5YR_ANN_CAGR" hidden="1">"c6063"</definedName>
    <definedName name="IQ_COMMON_EQUITY_5YR_ANN_GROWTH" hidden="1">"c195"</definedName>
    <definedName name="IQ_COMMON_EQUITY_7YR_ANN_CAGR" hidden="1">"c6064"</definedName>
    <definedName name="IQ_COMMON_EQUITY_7YR_ANN_GROWTH" hidden="1">"c196"</definedName>
    <definedName name="IQ_COMMON_FDIC" hidden="1">"c6350"</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 hidden="1">"c6203"</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 hidden="1">"c6204"</definedName>
    <definedName name="IQ_COMMON_REP_REIT" hidden="1">"c211"</definedName>
    <definedName name="IQ_COMMON_REP_UTI" hidden="1">"c212"</definedName>
    <definedName name="IQ_COMMON_STOCK" hidden="1">"c182"</definedName>
    <definedName name="IQ_COMP_BENEFITS" hidden="1">"c213"</definedName>
    <definedName name="IQ_COMPANY_ADDRESS" hidden="1">"c214"</definedName>
    <definedName name="IQ_COMPANY_ID" hidden="1">"c3513"</definedName>
    <definedName name="IQ_COMPANY_NAME" hidden="1">"c215"</definedName>
    <definedName name="IQ_COMPANY_NAME_LONG" hidden="1">"c1585"</definedName>
    <definedName name="IQ_COMPANY_NOTE" hidden="1">"c6792"</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NSTRUCTION_DEV_LOANS_FDIC" hidden="1">"c6313"</definedName>
    <definedName name="IQ_CONSTRUCTION_LAND_DEVELOPMENT_CHARGE_OFFS_FDIC" hidden="1">"c6594"</definedName>
    <definedName name="IQ_CONSTRUCTION_LAND_DEVELOPMENT_NET_CHARGE_OFFS_FDIC" hidden="1">"c6632"</definedName>
    <definedName name="IQ_CONSTRUCTION_LAND_DEVELOPMENT_RECOVERIES_FDIC" hidden="1">"c6613"</definedName>
    <definedName name="IQ_CONSTRUCTION_LOANS" hidden="1">"c222"</definedName>
    <definedName name="IQ_CONSUMER_LOANS" hidden="1">"c223"</definedName>
    <definedName name="IQ_CONTRACTS_OTHER_COMMODITIES_EQUITIES._FDIC" hidden="1">"c6522"</definedName>
    <definedName name="IQ_CONTRACTS_OTHER_COMMODITIES_EQUITIES_FDIC" hidden="1">"c6522"</definedName>
    <definedName name="IQ_CONV_DATE" hidden="1">"c2191"</definedName>
    <definedName name="IQ_CONV_EXP_DATE" hidden="1">"c3043"</definedName>
    <definedName name="IQ_CONV_PREMIUM" hidden="1">"c2195"</definedName>
    <definedName name="IQ_CONV_PRICE" hidden="1">"c2193"</definedName>
    <definedName name="IQ_CONV_RATE" hidden="1">"c2192"</definedName>
    <definedName name="IQ_CONV_RATIO" hidden="1">"c2192"</definedName>
    <definedName name="IQ_CONV_SECURITY" hidden="1">"c2189"</definedName>
    <definedName name="IQ_CONV_SECURITY_ISSUER" hidden="1">"c2190"</definedName>
    <definedName name="IQ_CONV_SECURITY_PRICE" hidden="1">"c2194"</definedName>
    <definedName name="IQ_CONVERT" hidden="1">"c2536"</definedName>
    <definedName name="IQ_CONVERT_PCT" hidden="1">"c2537"</definedName>
    <definedName name="IQ_CONVEXITY" hidden="1">"c2182"</definedName>
    <definedName name="IQ_CONVEYED_TO_OTHERS_FDIC" hidden="1">"c6534"</definedName>
    <definedName name="IQ_CORE_CAPITAL_RATIO_FDIC" hidden="1">"c6745"</definedName>
    <definedName name="IQ_CORP_GOODS_PRICE_INDEX_APR_FC_UNUSED_UNUSED_UNUSED" hidden="1">"c8381"</definedName>
    <definedName name="IQ_CORP_GOODS_PRICE_INDEX_APR_UNUSED_UNUSED_UNUSED" hidden="1">"c7501"</definedName>
    <definedName name="IQ_CORP_GOODS_PRICE_INDEX_FC_UNUSED_UNUSED_UNUSED" hidden="1">"c7721"</definedName>
    <definedName name="IQ_CORP_GOODS_PRICE_INDEX_POP_FC_UNUSED_UNUSED_UNUSED" hidden="1">"c7941"</definedName>
    <definedName name="IQ_CORP_GOODS_PRICE_INDEX_POP_UNUSED_UNUSED_UNUSED" hidden="1">"c7061"</definedName>
    <definedName name="IQ_CORP_GOODS_PRICE_INDEX_UNUSED_UNUSED_UNUSED" hidden="1">"c6841"</definedName>
    <definedName name="IQ_CORP_GOODS_PRICE_INDEX_YOY_FC_UNUSED_UNUSED_UNUSED" hidden="1">"c8161"</definedName>
    <definedName name="IQ_CORP_GOODS_PRICE_INDEX_YOY_UNUSED_UNUSED_UNUSED" hidden="1">"c7281"</definedName>
    <definedName name="IQ_COST_BORROWING" hidden="1">"c2936"</definedName>
    <definedName name="IQ_COST_BORROWINGS" hidden="1">"c225"</definedName>
    <definedName name="IQ_COST_OF_FUNDING_ASSETS_FDIC" hidden="1">"c6725"</definedName>
    <definedName name="IQ_COST_REV" hidden="1">"c226"</definedName>
    <definedName name="IQ_COST_REVENUE" hidden="1">"c226"</definedName>
    <definedName name="IQ_COST_SAVINGS" hidden="1">"c227"</definedName>
    <definedName name="IQ_COST_SERVICE" hidden="1">"c228"</definedName>
    <definedName name="IQ_COST_TOTAL_BORROWINGS" hidden="1">"c229"</definedName>
    <definedName name="IQ_COUNTRY_NAME" hidden="1">"c230"</definedName>
    <definedName name="IQ_COVERED_POPS" hidden="1">"c2124"</definedName>
    <definedName name="IQ_CP" hidden="1">"c2495"</definedName>
    <definedName name="IQ_CP_PCT" hidden="1">"c2496"</definedName>
    <definedName name="IQ_CQ" hidden="1">5000</definedName>
    <definedName name="IQ_CREDIT_CARD_CHARGE_OFFS_FDIC" hidden="1">"c6652"</definedName>
    <definedName name="IQ_CREDIT_CARD_FEE_BNK" hidden="1">"c231"</definedName>
    <definedName name="IQ_CREDIT_CARD_FEE_FIN" hidden="1">"c1583"</definedName>
    <definedName name="IQ_CREDIT_CARD_LINES_FDIC" hidden="1">"c6525"</definedName>
    <definedName name="IQ_CREDIT_CARD_LOANS_FDIC" hidden="1">"c6319"</definedName>
    <definedName name="IQ_CREDIT_CARD_NET_CHARGE_OFFS_FDIC" hidden="1">"c6654"</definedName>
    <definedName name="IQ_CREDIT_CARD_RECOVERIES_FDIC" hidden="1">"c6653"</definedName>
    <definedName name="IQ_CREDIT_LOSS_CF" hidden="1">"c232"</definedName>
    <definedName name="IQ_CREDIT_LOSS_PROVISION_NET_CHARGE_OFFS_FDIC" hidden="1">"c6734"</definedName>
    <definedName name="IQ_CUMULATIVE_SPLIT_FACTOR" hidden="1">"c2094"</definedName>
    <definedName name="IQ_CURR_ACCT_BALANCE_APR_FC_UNUSED_UNUSED_UNUSED" hidden="1">"c8387"</definedName>
    <definedName name="IQ_CURR_ACCT_BALANCE_APR_UNUSED_UNUSED_UNUSED" hidden="1">"c7507"</definedName>
    <definedName name="IQ_CURR_ACCT_BALANCE_FC_UNUSED_UNUSED_UNUSED" hidden="1">"c7727"</definedName>
    <definedName name="IQ_CURR_ACCT_BALANCE_POP_FC_UNUSED_UNUSED_UNUSED" hidden="1">"c7947"</definedName>
    <definedName name="IQ_CURR_ACCT_BALANCE_POP_UNUSED_UNUSED_UNUSED" hidden="1">"c7067"</definedName>
    <definedName name="IQ_CURR_ACCT_BALANCE_UNUSED_UNUSED_UNUSED" hidden="1">"c6847"</definedName>
    <definedName name="IQ_CURR_ACCT_BALANCE_YOY_FC_UNUSED_UNUSED_UNUSED" hidden="1">"c8167"</definedName>
    <definedName name="IQ_CURR_ACCT_BALANCE_YOY_UNUSED_UNUSED_UNUSED" hidden="1">"c7287"</definedName>
    <definedName name="IQ_CURR_DOMESTIC_TAXES" hidden="1">"c2074"</definedName>
    <definedName name="IQ_CURR_FOREIGN_TAXES" hidden="1">"c2075"</definedName>
    <definedName name="IQ_CURRENCY_COIN_DOMESTIC_FDIC" hidden="1">"c6388"</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 hidden="1">"c6205"</definedName>
    <definedName name="IQ_CURRENCY_GAIN_REIT" hidden="1">"c239"</definedName>
    <definedName name="IQ_CURRENCY_GAIN_UTI" hidden="1">"c240"</definedName>
    <definedName name="IQ_CURRENT_BENCHMARK" hidden="1">"c6780"</definedName>
    <definedName name="IQ_CURRENT_BENCHMARK_CIQID" hidden="1">"c6781"</definedName>
    <definedName name="IQ_CURRENT_BENCHMARK_MATURITY" hidden="1">"c6782"</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 hidden="1">"c6283"</definedName>
    <definedName name="IQ_CURRENT_PORT_DEBT_REIT" hidden="1">"c1570"</definedName>
    <definedName name="IQ_CURRENT_PORT_DEBT_UTI" hidden="1">"c1571"</definedName>
    <definedName name="IQ_CURRENT_PORT_FHLB_DEBT" hidden="1">"c5657"</definedName>
    <definedName name="IQ_CURRENT_PORT_LEASES" hidden="1">"c245"</definedName>
    <definedName name="IQ_CURRENT_PORT_PCT" hidden="1">"c2541"</definedName>
    <definedName name="IQ_CURRENT_RATIO" hidden="1">"c246"</definedName>
    <definedName name="IQ_CUSIP" hidden="1">"c2245"</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 hidden="1">"c6206"</definedName>
    <definedName name="IQ_DA_CF_REIT" hidden="1">"c254"</definedName>
    <definedName name="IQ_DA_CF_UTI" hidden="1">"c255"</definedName>
    <definedName name="IQ_DA_EBITDA" hidden="1">"c5528"</definedName>
    <definedName name="IQ_DA_FIN" hidden="1">"c256"</definedName>
    <definedName name="IQ_DA_INS" hidden="1">"c257"</definedName>
    <definedName name="IQ_DA_RE" hidden="1">"c6207"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 hidden="1">"c6208"</definedName>
    <definedName name="IQ_DA_SUPPL_CF_REIT" hidden="1">"c266"</definedName>
    <definedName name="IQ_DA_SUPPL_CF_UTI" hidden="1">"c267"</definedName>
    <definedName name="IQ_DA_SUPPL_FIN" hidden="1">"c268"</definedName>
    <definedName name="IQ_DA_SUPPL_INS" hidden="1">"c269"</definedName>
    <definedName name="IQ_DA_SUPPL_RE" hidden="1">"c6209"</definedName>
    <definedName name="IQ_DA_SUPPL_REIT" hidden="1">"c270"</definedName>
    <definedName name="IQ_DA_SUPPL_UTI" hidden="1">"c271"</definedName>
    <definedName name="IQ_DA_UTI" hidden="1">"c272"</definedName>
    <definedName name="IQ_DAILY" hidden="1">500000</definedName>
    <definedName name="IQ_DATED_DATE" hidden="1">"c2185"</definedName>
    <definedName name="IQ_DAY_COUNT" hidden="1">"c2161"</definedName>
    <definedName name="IQ_DAYS_COVER_SHORT" hidden="1">"c1578"</definedName>
    <definedName name="IQ_DAYS_INVENTORY_OUT" hidden="1">"c273"</definedName>
    <definedName name="IQ_DAYS_PAY_OUTST" hidden="1">"c274"</definedName>
    <definedName name="IQ_DAYS_PAYABLE_OUT" hidden="1">"c274"</definedName>
    <definedName name="IQ_DAYS_SALES_OUT" hidden="1">"c275"</definedName>
    <definedName name="IQ_DAYS_SALES_OUTST" hidden="1">"c275"</definedName>
    <definedName name="IQ_DEBT_ADJ" hidden="1">"c2515"</definedName>
    <definedName name="IQ_DEBT_ADJ_PCT" hidden="1">"c2516"</definedName>
    <definedName name="IQ_DEBT_EQUIV_NET_PBO" hidden="1">"c2938"</definedName>
    <definedName name="IQ_DEBT_EQUIV_OPER_LEASE" hidden="1">"c2935"</definedName>
    <definedName name="IQ_DEF_ACQ_CST" hidden="1">"c301"</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INTEREST_COST_DOMESTIC" hidden="1">"c2652"</definedName>
    <definedName name="IQ_DEF_BENEFIT_INTEREST_COST_FOREIGN" hidden="1">"c2660"</definedName>
    <definedName name="IQ_DEF_BENEFIT_OTHER_COST" hidden="1">"c284"</definedName>
    <definedName name="IQ_DEF_BENEFIT_OTHER_COST_DOMESTIC" hidden="1">"c2654"</definedName>
    <definedName name="IQ_DEF_BENEFIT_OTHER_COST_FOREIGN" hidden="1">"c2662"</definedName>
    <definedName name="IQ_DEF_BENEFIT_ROA" hidden="1">"c285"</definedName>
    <definedName name="IQ_DEF_BENEFIT_ROA_DOMESTIC" hidden="1">"c2653"</definedName>
    <definedName name="IQ_DEF_BENEFIT_ROA_FOREIGN" hidden="1">"c2661"</definedName>
    <definedName name="IQ_DEF_BENEFIT_SERVICE_COST" hidden="1">"c286"</definedName>
    <definedName name="IQ_DEF_BENEFIT_SERVICE_COST_DOMESTIC" hidden="1">"c2651"</definedName>
    <definedName name="IQ_DEF_BENEFIT_SERVICE_COST_FOREIGN" hidden="1">"c2659"</definedName>
    <definedName name="IQ_DEF_BENEFIT_TOTAL_COST" hidden="1">"c287"</definedName>
    <definedName name="IQ_DEF_BENEFIT_TOTAL_COST_DOMESTIC" hidden="1">"c2655"</definedName>
    <definedName name="IQ_DEF_BENEFIT_TOTAL_COST_FOREIGN" hidden="1">"c2663"</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 hidden="1">"c6210"</definedName>
    <definedName name="IQ_DEF_CHARGES_LT_REIT" hidden="1">"c297"</definedName>
    <definedName name="IQ_DEF_CHARGES_LT_UTI" hidden="1">"c298"</definedName>
    <definedName name="IQ_DEF_CHARGES_RE" hidden="1">"c6211"</definedName>
    <definedName name="IQ_DEF_CHARGES_REIT" hidden="1">"c299"</definedName>
    <definedName name="IQ_DEF_CONTRIBUTION_TOTAL_COST" hidden="1">"c300"</definedName>
    <definedName name="IQ_DEF_INC_TAX" hidden="1">"c313"</definedName>
    <definedName name="IQ_DEF_POLICY_ACQ_COSTS" hidden="1">"c301"</definedName>
    <definedName name="IQ_DEF_POLICY_ACQ_COSTS_CF" hidden="1">"c302"</definedName>
    <definedName name="IQ_DEF_POLICY_AMORT" hidden="1">"c303"</definedName>
    <definedName name="IQ_DEF_TAX_ASSET_LT_BR" hidden="1">"c304"</definedName>
    <definedName name="IQ_DEF_TAX_ASSET_LT_FIN" hidden="1">"c305"</definedName>
    <definedName name="IQ_DEF_TAX_ASSET_LT_INS" hidden="1">"c306"</definedName>
    <definedName name="IQ_DEF_TAX_ASSET_LT_RE" hidden="1">"c6212"</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 hidden="1">"c6213"</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"c315"</definedName>
    <definedName name="IQ_DEFERRED_TAXES" hidden="1">"c147"</definedName>
    <definedName name="IQ_DEMAND_DEP" hidden="1">"c320"</definedName>
    <definedName name="IQ_DEMAND_DEPOSITS_FDIC" hidden="1">"c6489"</definedName>
    <definedName name="IQ_DEPOSIT_ACCOUNTS_LESS_THAN_100K_FDIC" hidden="1">"c6494"</definedName>
    <definedName name="IQ_DEPOSIT_ACCOUNTS_MORE_THAN_100K_FDIC" hidden="1">"c6492"</definedName>
    <definedName name="IQ_DEPOSITORY_INSTITUTIONS_CHARGE_OFFS_FDIC" hidden="1">"c6596"</definedName>
    <definedName name="IQ_DEPOSITORY_INSTITUTIONS_NET_CHARGE_OFFS_FDIC" hidden="1">"c6634"</definedName>
    <definedName name="IQ_DEPOSITORY_INSTITUTIONS_RECOVERIES_FDIC" hidden="1">"c6615"</definedName>
    <definedName name="IQ_DEPOSITS_FIN" hidden="1">"c321"</definedName>
    <definedName name="IQ_DEPOSITS_HELD_DOMESTIC_FDIC" hidden="1">"c6340"</definedName>
    <definedName name="IQ_DEPOSITS_HELD_FOREIGN_FDIC" hidden="1">"c6341"</definedName>
    <definedName name="IQ_DEPOSITS_INTEREST_SECURITIES" hidden="1">"c5509"</definedName>
    <definedName name="IQ_DEPOSITS_LESS_THAN_100K_AFTER_THREE_YEARS_FDIC" hidden="1">"c6464"</definedName>
    <definedName name="IQ_DEPOSITS_LESS_THAN_100K_THREE_MONTHS_FDIC" hidden="1">"c6461"</definedName>
    <definedName name="IQ_DEPOSITS_LESS_THAN_100K_THREE_YEARS_FDIC" hidden="1">"c6463"</definedName>
    <definedName name="IQ_DEPOSITS_LESS_THAN_100K_TWELVE_MONTHS_FDIC" hidden="1">"c6462"</definedName>
    <definedName name="IQ_DEPOSITS_MORE_THAN_100K_AFTER_THREE_YEARS_FDIC" hidden="1">"c6469"</definedName>
    <definedName name="IQ_DEPOSITS_MORE_THAN_100K_THREE_MONTHS_FDIC" hidden="1">"c6466"</definedName>
    <definedName name="IQ_DEPOSITS_MORE_THAN_100K_THREE_YEARS_FDIC" hidden="1">"c6468"</definedName>
    <definedName name="IQ_DEPOSITS_MORE_THAN_100K_TWELVE_MONTHS_FDIC" hidden="1">"c6467"</definedName>
    <definedName name="IQ_DEPRE_AMORT" hidden="1">"c247"</definedName>
    <definedName name="IQ_DEPRE_AMORT_SUPPL" hidden="1">"c1593"</definedName>
    <definedName name="IQ_DEPRE_DEPLE" hidden="1">"c261"</definedName>
    <definedName name="IQ_DEPRE_SUPP" hidden="1">"c1443"</definedName>
    <definedName name="IQ_DERIVATIVES_FDIC" hidden="1">"c6523"</definedName>
    <definedName name="IQ_DESCRIPTION_LONG" hidden="1">"c322"</definedName>
    <definedName name="IQ_DEVELOP_LAND" hidden="1">"c323"</definedName>
    <definedName name="IQ_DIFF_LASTCLOSE_TARGET_PRICE" hidden="1">"c1854"</definedName>
    <definedName name="IQ_DIFF_LASTCLOSE_TARGET_PRICE_THOM" hidden="1">"c5278"</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RECT_AH_EARNED" hidden="1">"c2740"</definedName>
    <definedName name="IQ_DIRECT_EARNED" hidden="1">"c2730"</definedName>
    <definedName name="IQ_DIRECT_LIFE_EARNED" hidden="1">"c2735"</definedName>
    <definedName name="IQ_DIRECT_LIFE_IN_FORCE" hidden="1">"c2765"</definedName>
    <definedName name="IQ_DIRECT_PC_EARNED" hidden="1">"c2745"</definedName>
    <definedName name="IQ_DIRECT_WRITTEN" hidden="1">"c2724"</definedName>
    <definedName name="IQ_DISCONT_OPER" hidden="1">"c333"</definedName>
    <definedName name="IQ_DISCOUNT_RATE_PENSION_DOMESTIC" hidden="1">"c327"</definedName>
    <definedName name="IQ_DISCOUNT_RATE_PENSION_FOREIGN" hidden="1">"c328"</definedName>
    <definedName name="IQ_DISTR_EXCESS_EARN" hidden="1">"c329"</definedName>
    <definedName name="IQ_DISTRIBUTABLE_CASH" hidden="1">"c3002"</definedName>
    <definedName name="IQ_DISTRIBUTABLE_CASH_ACT_OR_EST" hidden="1">"c4278"</definedName>
    <definedName name="IQ_DISTRIBUTABLE_CASH_PAYOUT" hidden="1">"c3005"</definedName>
    <definedName name="IQ_DISTRIBUTABLE_CASH_SHARE" hidden="1">"c3003"</definedName>
    <definedName name="IQ_DISTRIBUTABLE_CASH_SHARE_ACT_OR_EST" hidden="1">"c4286"</definedName>
    <definedName name="IQ_DIV_AMOUNT" hidden="1">"c3041"</definedName>
    <definedName name="IQ_DIV_PAYMENT_DATE" hidden="1">"c2205"</definedName>
    <definedName name="IQ_DIV_RECORD_DATE" hidden="1">"c2204"</definedName>
    <definedName name="IQ_DIV_SHARE" hidden="1">"c330"</definedName>
    <definedName name="IQ_DIVEST_CF" hidden="1">"c331"</definedName>
    <definedName name="IQ_DIVID_SHARE" hidden="1">"c330"</definedName>
    <definedName name="IQ_DIVIDEND_YIELD" hidden="1">"c332"</definedName>
    <definedName name="IQ_DIVIDENDS_DECLARED_COMMON_FDIC" hidden="1">"c6659"</definedName>
    <definedName name="IQ_DIVIDENDS_DECLARED_PREFERRED_FDIC" hidden="1">"c6658"</definedName>
    <definedName name="IQ_DIVIDENDS_FDIC" hidden="1">"c6660"</definedName>
    <definedName name="IQ_DNB_OTHER_EXP_INC_TAX_US" hidden="1">"c6787"</definedName>
    <definedName name="IQ_DNTM" hidden="1">700000</definedName>
    <definedName name="IQ_DO" hidden="1">"c333"</definedName>
    <definedName name="IQ_DO_ASSETS_CURRENT" hidden="1">"c334"</definedName>
    <definedName name="IQ_DO_ASSETS_LT" hidden="1">"c335"</definedName>
    <definedName name="IQ_DO_CF" hidden="1">"c336"</definedName>
    <definedName name="IQ_DOC_CLAUSE" hidden="1">"c6032"</definedName>
    <definedName name="IQ_DPAC_ACC" hidden="1">"c2799"</definedName>
    <definedName name="IQ_DPAC_AMORT" hidden="1">"c2795"</definedName>
    <definedName name="IQ_DPAC_BEG" hidden="1">"c2791"</definedName>
    <definedName name="IQ_DPAC_COMMISSIONS" hidden="1">"c2792"</definedName>
    <definedName name="IQ_DPAC_END" hidden="1">"c2801"</definedName>
    <definedName name="IQ_DPAC_FX" hidden="1">"c2798"</definedName>
    <definedName name="IQ_DPAC_OTHER_ADJ" hidden="1">"c2800"</definedName>
    <definedName name="IQ_DPAC_OTHERS" hidden="1">"c2793"</definedName>
    <definedName name="IQ_DPAC_PERIOD" hidden="1">"c2794"</definedName>
    <definedName name="IQ_DPAC_REAL_GAIN" hidden="1">"c2797"</definedName>
    <definedName name="IQ_DPAC_UNREAL_GAIN" hidden="1">"c2796"</definedName>
    <definedName name="IQ_DPS_10YR_ANN_CAGR" hidden="1">"c6065"</definedName>
    <definedName name="IQ_DPS_10YR_ANN_GROWTH" hidden="1">"c337"</definedName>
    <definedName name="IQ_DPS_1YR_ANN_GROWTH" hidden="1">"c338"</definedName>
    <definedName name="IQ_DPS_2YR_ANN_CAGR" hidden="1">"c6066"</definedName>
    <definedName name="IQ_DPS_2YR_ANN_GROWTH" hidden="1">"c339"</definedName>
    <definedName name="IQ_DPS_3YR_ANN_CAGR" hidden="1">"c6067"</definedName>
    <definedName name="IQ_DPS_3YR_ANN_GROWTH" hidden="1">"c340"</definedName>
    <definedName name="IQ_DPS_5YR_ANN_CAGR" hidden="1">"c6068"</definedName>
    <definedName name="IQ_DPS_5YR_ANN_GROWTH" hidden="1">"c341"</definedName>
    <definedName name="IQ_DPS_7YR_ANN_CAGR" hidden="1">"c6069"</definedName>
    <definedName name="IQ_DPS_7YR_ANN_GROWTH" hidden="1">"c342"</definedName>
    <definedName name="IQ_DPS_ACT_OR_EST" hidden="1">"c2218"</definedName>
    <definedName name="IQ_DPS_ACT_OR_EST_THOM" hidden="1">"c5302"</definedName>
    <definedName name="IQ_DPS_EST" hidden="1">"c1674"</definedName>
    <definedName name="IQ_DPS_EST_THOM" hidden="1">"c4013"</definedName>
    <definedName name="IQ_DPS_HIGH_EST" hidden="1">"c1676"</definedName>
    <definedName name="IQ_DPS_HIGH_EST_THOM" hidden="1">"c4015"</definedName>
    <definedName name="IQ_DPS_LOW_EST" hidden="1">"c1677"</definedName>
    <definedName name="IQ_DPS_LOW_EST_THOM" hidden="1">"c4016"</definedName>
    <definedName name="IQ_DPS_MEDIAN_EST" hidden="1">"c1675"</definedName>
    <definedName name="IQ_DPS_MEDIAN_EST_THOM" hidden="1">"c4014"</definedName>
    <definedName name="IQ_DPS_NUM_EST" hidden="1">"c1678"</definedName>
    <definedName name="IQ_DPS_NUM_EST_THOM" hidden="1">"c4017"</definedName>
    <definedName name="IQ_DPS_STDDEV_EST" hidden="1">"c1679"</definedName>
    <definedName name="IQ_DPS_STDDEV_EST_THOM" hidden="1">"c4018"</definedName>
    <definedName name="IQ_DURATION" hidden="1">"c2181"</definedName>
    <definedName name="IQ_EARNING_ASSET_YIELD" hidden="1">"c343"</definedName>
    <definedName name="IQ_EARNING_ASSETS_FDIC" hidden="1">"c6360"</definedName>
    <definedName name="IQ_EARNING_ASSETS_YIELD_FDIC" hidden="1">"c6724"</definedName>
    <definedName name="IQ_EARNING_CO" hidden="1">"c344"</definedName>
    <definedName name="IQ_EARNING_CO_10YR_ANN_CAGR" hidden="1">"c6070"</definedName>
    <definedName name="IQ_EARNING_CO_10YR_ANN_GROWTH" hidden="1">"c345"</definedName>
    <definedName name="IQ_EARNING_CO_1YR_ANN_GROWTH" hidden="1">"c346"</definedName>
    <definedName name="IQ_EARNING_CO_2YR_ANN_CAGR" hidden="1">"c6071"</definedName>
    <definedName name="IQ_EARNING_CO_2YR_ANN_GROWTH" hidden="1">"c347"</definedName>
    <definedName name="IQ_EARNING_CO_3YR_ANN_CAGR" hidden="1">"c6072"</definedName>
    <definedName name="IQ_EARNING_CO_3YR_ANN_GROWTH" hidden="1">"c348"</definedName>
    <definedName name="IQ_EARNING_CO_5YR_ANN_CAGR" hidden="1">"c6073"</definedName>
    <definedName name="IQ_EARNING_CO_5YR_ANN_GROWTH" hidden="1">"c349"</definedName>
    <definedName name="IQ_EARNING_CO_7YR_ANN_CAGR" hidden="1">"c6074"</definedName>
    <definedName name="IQ_EARNING_CO_7YR_ANN_GROWTH" hidden="1">"c350"</definedName>
    <definedName name="IQ_EARNING_CO_MARGIN" hidden="1">"c351"</definedName>
    <definedName name="IQ_EARNINGS_ANNOUNCE_DATE" hidden="1">"c1649"</definedName>
    <definedName name="IQ_EARNINGS_ANNOUNCE_DATE_REUT" hidden="1">"c5314"</definedName>
    <definedName name="IQ_EARNINGS_ANNOUNCE_DATE_THOM" hidden="1">"c5093"</definedName>
    <definedName name="IQ_EARNINGS_COVERAGE_NET_CHARGE_OFFS_FDIC" hidden="1">"c6735"</definedName>
    <definedName name="IQ_EBIT" hidden="1">"c352"</definedName>
    <definedName name="IQ_EBIT_10K" hidden="1">"IQ_EBIT_10K"</definedName>
    <definedName name="IQ_EBIT_10Q" hidden="1">"IQ_EBIT_10Q"</definedName>
    <definedName name="IQ_EBIT_10Q1" hidden="1">"IQ_EBIT_10Q1"</definedName>
    <definedName name="IQ_EBIT_10YR_ANN_CAGR" hidden="1">"c6075"</definedName>
    <definedName name="IQ_EBIT_10YR_ANN_GROWTH" hidden="1">"c353"</definedName>
    <definedName name="IQ_EBIT_1YR_ANN_GROWTH" hidden="1">"c354"</definedName>
    <definedName name="IQ_EBIT_2YR_ANN_CAGR" hidden="1">"c6076"</definedName>
    <definedName name="IQ_EBIT_2YR_ANN_GROWTH" hidden="1">"c355"</definedName>
    <definedName name="IQ_EBIT_3YR_ANN_CAGR" hidden="1">"c6077"</definedName>
    <definedName name="IQ_EBIT_3YR_ANN_GROWTH" hidden="1">"c356"</definedName>
    <definedName name="IQ_EBIT_5YR_ANN_CAGR" hidden="1">"c6078"</definedName>
    <definedName name="IQ_EBIT_5YR_ANN_GROWTH" hidden="1">"c357"</definedName>
    <definedName name="IQ_EBIT_7YR_ANN_CAGR" hidden="1">"c6079"</definedName>
    <definedName name="IQ_EBIT_7YR_ANN_GROWTH" hidden="1">"c358"</definedName>
    <definedName name="IQ_EBIT_ACT_OR_EST" hidden="1">"c2219"</definedName>
    <definedName name="IQ_EBIT_ACT_OR_EST_THOM" hidden="1">"c5303"</definedName>
    <definedName name="IQ_EBIT_EQ_INC" hidden="1">"c3498"</definedName>
    <definedName name="IQ_EBIT_EQ_INC_EXCL_SBC" hidden="1">"c3502"</definedName>
    <definedName name="IQ_EBIT_EST" hidden="1">"c1681"</definedName>
    <definedName name="IQ_EBIT_EST_THOM" hidden="1">"c5105"</definedName>
    <definedName name="IQ_EBIT_EXCL_SBC" hidden="1">"c3082"</definedName>
    <definedName name="IQ_EBIT_GROWTH_1" hidden="1">"IQ_EBIT_GROWTH_1"</definedName>
    <definedName name="IQ_EBIT_GROWTH_2" hidden="1">"IQ_EBIT_GROWTH_2"</definedName>
    <definedName name="IQ_EBIT_GW_ACT_OR_EST" hidden="1">"c4306"</definedName>
    <definedName name="IQ_EBIT_HIGH_EST" hidden="1">"c1683"</definedName>
    <definedName name="IQ_EBIT_HIGH_EST_THOM" hidden="1">"c5107"</definedName>
    <definedName name="IQ_EBIT_INT" hidden="1">"c360"</definedName>
    <definedName name="IQ_EBIT_LOW_EST" hidden="1">"c1684"</definedName>
    <definedName name="IQ_EBIT_LOW_EST_THOM" hidden="1">"c5108"</definedName>
    <definedName name="IQ_EBIT_MARGIN" hidden="1">"c359"</definedName>
    <definedName name="IQ_EBIT_MEDIAN_EST" hidden="1">"c1682"</definedName>
    <definedName name="IQ_EBIT_MEDIAN_EST_THOM" hidden="1">"c5106"</definedName>
    <definedName name="IQ_EBIT_NUM_EST" hidden="1">"c1685"</definedName>
    <definedName name="IQ_EBIT_NUM_EST_THOM" hidden="1">"c5109"</definedName>
    <definedName name="IQ_EBIT_OVER_IE" hidden="1">"c360"</definedName>
    <definedName name="IQ_EBIT_SBC_ACT_OR_EST" hidden="1">"c4316"</definedName>
    <definedName name="IQ_EBIT_SBC_GW_ACT_OR_EST" hidden="1">"c4320"</definedName>
    <definedName name="IQ_EBIT_STDDEV_EST" hidden="1">"c1686"</definedName>
    <definedName name="IQ_EBIT_STDDEV_EST_THOM" hidden="1">"c5110"</definedName>
    <definedName name="IQ_EBITA" hidden="1">"c1910"</definedName>
    <definedName name="IQ_EBITA_10YR_ANN_CAGR" hidden="1">"c6184"</definedName>
    <definedName name="IQ_EBITA_10YR_ANN_GROWTH" hidden="1">"c1954"</definedName>
    <definedName name="IQ_EBITA_1YR_ANN_GROWTH" hidden="1">"c1949"</definedName>
    <definedName name="IQ_EBITA_2YR_ANN_CAGR" hidden="1">"c6180"</definedName>
    <definedName name="IQ_EBITA_2YR_ANN_GROWTH" hidden="1">"c1950"</definedName>
    <definedName name="IQ_EBITA_3YR_ANN_CAGR" hidden="1">"c6181"</definedName>
    <definedName name="IQ_EBITA_3YR_ANN_GROWTH" hidden="1">"c1951"</definedName>
    <definedName name="IQ_EBITA_5YR_ANN_CAGR" hidden="1">"c6182"</definedName>
    <definedName name="IQ_EBITA_5YR_ANN_GROWTH" hidden="1">"c1952"</definedName>
    <definedName name="IQ_EBITA_7YR_ANN_CAGR" hidden="1">"c6183"</definedName>
    <definedName name="IQ_EBITA_7YR_ANN_GROWTH" hidden="1">"c1953"</definedName>
    <definedName name="IQ_EBITA_EQ_INC" hidden="1">"c3497"</definedName>
    <definedName name="IQ_EBITA_EQ_INC_EXCL_SBC" hidden="1">"c3501"</definedName>
    <definedName name="IQ_EBITA_EXCL_SBC" hidden="1">"c3080"</definedName>
    <definedName name="IQ_EBITA_MARGIN" hidden="1">"c1963"</definedName>
    <definedName name="IQ_EBITDA" hidden="1">"c361"</definedName>
    <definedName name="IQ_EBITDA_10K" hidden="1">"IQ_EBITDA_10K"</definedName>
    <definedName name="IQ_EBITDA_10Q" hidden="1">"IQ_EBITDA_10Q"</definedName>
    <definedName name="IQ_EBITDA_10Q1" hidden="1">"IQ_EBITDA_10Q1"</definedName>
    <definedName name="IQ_EBITDA_10YR_ANN_CAGR" hidden="1">"c6080"</definedName>
    <definedName name="IQ_EBITDA_10YR_ANN_GROWTH" hidden="1">"c362"</definedName>
    <definedName name="IQ_EBITDA_1YR_ANN_GROWTH" hidden="1">"c363"</definedName>
    <definedName name="IQ_EBITDA_2YR_ANN_CAGR" hidden="1">"c6081"</definedName>
    <definedName name="IQ_EBITDA_2YR_ANN_GROWTH" hidden="1">"c364"</definedName>
    <definedName name="IQ_EBITDA_3YR_ANN_CAGR" hidden="1">"c6082"</definedName>
    <definedName name="IQ_EBITDA_3YR_ANN_GROWTH" hidden="1">"c365"</definedName>
    <definedName name="IQ_EBITDA_5YR_ANN_CAGR" hidden="1">"c6083"</definedName>
    <definedName name="IQ_EBITDA_5YR_ANN_GROWTH" hidden="1">"c366"</definedName>
    <definedName name="IQ_EBITDA_7YR_ANN_CAGR" hidden="1">"c6084"</definedName>
    <definedName name="IQ_EBITDA_7YR_ANN_GROWTH" hidden="1">"c367"</definedName>
    <definedName name="IQ_EBITDA_ACT_OR_EST" hidden="1">"c2215"</definedName>
    <definedName name="IQ_EBITDA_ACT_OR_EST_THOM" hidden="1">"c5300"</definedName>
    <definedName name="IQ_EBITDA_CAPEX_INT" hidden="1">"c368"</definedName>
    <definedName name="IQ_EBITDA_CAPEX_OVER_TOTAL_IE" hidden="1">"c368"</definedName>
    <definedName name="IQ_EBITDA_EQ_INC" hidden="1">"c3496"</definedName>
    <definedName name="IQ_EBITDA_EQ_INC_EXCL_SBC" hidden="1">"c3500"</definedName>
    <definedName name="IQ_EBITDA_EST" hidden="1">"c369"</definedName>
    <definedName name="IQ_EBITDA_EST_REUT" hidden="1">"c3640"</definedName>
    <definedName name="IQ_EBITDA_EST_THOM" hidden="1">"c3658"</definedName>
    <definedName name="IQ_EBITDA_EXCL_SBC" hidden="1">"c3081"</definedName>
    <definedName name="IQ_EBITDA_GROWTH_1" hidden="1">"IQ_EBITDA_GROWTH_1"</definedName>
    <definedName name="IQ_EBITDA_GROWTH_2" hidden="1">"IQ_EBITDA_GROWTH_2"</definedName>
    <definedName name="IQ_EBITDA_HIGH_EST" hidden="1">"c370"</definedName>
    <definedName name="IQ_EBITDA_HIGH_EST_REUT" hidden="1">"c3642"</definedName>
    <definedName name="IQ_EBITDA_HIGH_EST_THOM" hidden="1">"c3660"</definedName>
    <definedName name="IQ_EBITDA_INT" hidden="1">"c373"</definedName>
    <definedName name="IQ_EBITDA_LOW_EST" hidden="1">"c371"</definedName>
    <definedName name="IQ_EBITDA_LOW_EST_REUT" hidden="1">"c3643"</definedName>
    <definedName name="IQ_EBITDA_LOW_EST_THOM" hidden="1">"c3661"</definedName>
    <definedName name="IQ_EBITDA_MARGIN" hidden="1">"c372"</definedName>
    <definedName name="IQ_EBITDA_MEDIAN_EST" hidden="1">"c1663"</definedName>
    <definedName name="IQ_EBITDA_MEDIAN_EST_REUT" hidden="1">"c3641"</definedName>
    <definedName name="IQ_EBITDA_MEDIAN_EST_THOM" hidden="1">"c3659"</definedName>
    <definedName name="IQ_EBITDA_NUM_EST" hidden="1">"c374"</definedName>
    <definedName name="IQ_EBITDA_NUM_EST_REUT" hidden="1">"c3644"</definedName>
    <definedName name="IQ_EBITDA_NUM_EST_THOM" hidden="1">"c3662"</definedName>
    <definedName name="IQ_EBITDA_OVER_TOTAL_IE" hidden="1">"c373"</definedName>
    <definedName name="IQ_EBITDA_SBC_ACT_OR_EST" hidden="1">"c4337"</definedName>
    <definedName name="IQ_EBITDA_STDDEV_EST" hidden="1">"c375"</definedName>
    <definedName name="IQ_EBITDA_STDDEV_EST_REUT" hidden="1">"c3645"</definedName>
    <definedName name="IQ_EBITDA_STDDEV_EST_THOM" hidden="1">"c3663"</definedName>
    <definedName name="IQ_EBITDAR" hidden="1">"c2989"</definedName>
    <definedName name="IQ_EBITDAR_EQ_INC" hidden="1">"c3499"</definedName>
    <definedName name="IQ_EBITDAR_EQ_INC_EXCL_SBC" hidden="1">"c3503"</definedName>
    <definedName name="IQ_EBITDAR_EXCL_SBC" hidden="1">"c3083"</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 hidden="1">"c6214"</definedName>
    <definedName name="IQ_EBT_EXCL_REIT" hidden="1">"c384"</definedName>
    <definedName name="IQ_EBT_EXCL_UTI" hidden="1">"c385"</definedName>
    <definedName name="IQ_EBT_FIN" hidden="1">"c386"</definedName>
    <definedName name="IQ_EBT_INCL_MARGIN" hidden="1">"c387"</definedName>
    <definedName name="IQ_EBT_INS" hidden="1">"c388"</definedName>
    <definedName name="IQ_EBT_RE" hidden="1">"c6215"</definedName>
    <definedName name="IQ_EBT_REIT" hidden="1">"c389"</definedName>
    <definedName name="IQ_EBT_SBC_ACT_OR_EST" hidden="1">"c4350"</definedName>
    <definedName name="IQ_EBT_SBC_GW_ACT_OR_EST" hidden="1">"c4354"</definedName>
    <definedName name="IQ_EBT_UTI" hidden="1">"c390"</definedName>
    <definedName name="IQ_ECO_METRIC_6825_UNUSED_UNUSED_UNUSED" hidden="1">"c6825"</definedName>
    <definedName name="IQ_ECO_METRIC_6839_UNUSED_UNUSED_UNUSED" hidden="1">"c6839"</definedName>
    <definedName name="IQ_ECO_METRIC_6896_UNUSED_UNUSED_UNUSED" hidden="1">"c6896"</definedName>
    <definedName name="IQ_ECO_METRIC_6897_UNUSED_UNUSED_UNUSED" hidden="1">"c6897"</definedName>
    <definedName name="IQ_ECO_METRIC_6988_UNUSED_UNUSED_UNUSED" hidden="1">"c6988"</definedName>
    <definedName name="IQ_ECO_METRIC_7045_UNUSED_UNUSED_UNUSED" hidden="1">"c7045"</definedName>
    <definedName name="IQ_ECO_METRIC_7059_UNUSED_UNUSED_UNUSED" hidden="1">"c7059"</definedName>
    <definedName name="IQ_ECO_METRIC_7116_UNUSED_UNUSED_UNUSED" hidden="1">"c7116"</definedName>
    <definedName name="IQ_ECO_METRIC_7117_UNUSED_UNUSED_UNUSED" hidden="1">"c7117"</definedName>
    <definedName name="IQ_ECO_METRIC_7208_UNUSED_UNUSED_UNUSED" hidden="1">"c7208"</definedName>
    <definedName name="IQ_ECO_METRIC_7265_UNUSED_UNUSED_UNUSED" hidden="1">"c7265"</definedName>
    <definedName name="IQ_ECO_METRIC_7279_UNUSED_UNUSED_UNUSED" hidden="1">"c7279"</definedName>
    <definedName name="IQ_ECO_METRIC_7336_UNUSED_UNUSED_UNUSED" hidden="1">"c7336"</definedName>
    <definedName name="IQ_ECO_METRIC_7337_UNUSED_UNUSED_UNUSED" hidden="1">"c7337"</definedName>
    <definedName name="IQ_ECO_METRIC_7428_UNUSED_UNUSED_UNUSED" hidden="1">"c7428"</definedName>
    <definedName name="IQ_ECO_METRIC_7556_UNUSED_UNUSED_UNUSED" hidden="1">"c7556"</definedName>
    <definedName name="IQ_ECO_METRIC_7557_UNUSED_UNUSED_UNUSED" hidden="1">"c7557"</definedName>
    <definedName name="IQ_ECO_METRIC_7648_UNUSED_UNUSED_UNUSED" hidden="1">"c7648"</definedName>
    <definedName name="IQ_ECO_METRIC_7705_UNUSED_UNUSED_UNUSED" hidden="1">"c7705"</definedName>
    <definedName name="IQ_ECO_METRIC_7719_UNUSED_UNUSED_UNUSED" hidden="1">"c7719"</definedName>
    <definedName name="IQ_ECO_METRIC_7776_UNUSED_UNUSED_UNUSED" hidden="1">"c7776"</definedName>
    <definedName name="IQ_ECO_METRIC_7777_UNUSED_UNUSED_UNUSED" hidden="1">"c7777"</definedName>
    <definedName name="IQ_ECO_METRIC_7868_UNUSED_UNUSED_UNUSED" hidden="1">"c7868"</definedName>
    <definedName name="IQ_ECO_METRIC_7925_UNUSED_UNUSED_UNUSED" hidden="1">"c7925"</definedName>
    <definedName name="IQ_ECO_METRIC_7939_UNUSED_UNUSED_UNUSED" hidden="1">"c7939"</definedName>
    <definedName name="IQ_ECO_METRIC_7996_UNUSED_UNUSED_UNUSED" hidden="1">"c7996"</definedName>
    <definedName name="IQ_ECO_METRIC_7997_UNUSED_UNUSED_UNUSED" hidden="1">"c7997"</definedName>
    <definedName name="IQ_ECO_METRIC_8088_UNUSED_UNUSED_UNUSED" hidden="1">"c8088"</definedName>
    <definedName name="IQ_ECO_METRIC_8145_UNUSED_UNUSED_UNUSED" hidden="1">"c8145"</definedName>
    <definedName name="IQ_ECO_METRIC_8159_UNUSED_UNUSED_UNUSED" hidden="1">"c8159"</definedName>
    <definedName name="IQ_ECO_METRIC_8216_UNUSED_UNUSED_UNUSED" hidden="1">"c8216"</definedName>
    <definedName name="IQ_ECO_METRIC_8217_UNUSED_UNUSED_UNUSED" hidden="1">"c8217"</definedName>
    <definedName name="IQ_ECO_METRIC_8308_UNUSED_UNUSED_UNUSED" hidden="1">"c8308"</definedName>
    <definedName name="IQ_ECO_METRIC_8436_UNUSED_UNUSED_UNUSED" hidden="1">"c8436"</definedName>
    <definedName name="IQ_ECO_METRIC_8437_UNUSED_UNUSED_UNUSED" hidden="1">"c8437"</definedName>
    <definedName name="IQ_ECO_METRIC_8528_UNUSED_UNUSED_UNUSED" hidden="1">"c8528"</definedName>
    <definedName name="IQ_ECS_AUTHORIZED_SHARES" hidden="1">"c5583"</definedName>
    <definedName name="IQ_ECS_AUTHORIZED_SHARES_ABS" hidden="1">"c5597"</definedName>
    <definedName name="IQ_ECS_CONVERT_FACTOR" hidden="1">"c5581"</definedName>
    <definedName name="IQ_ECS_CONVERT_FACTOR_ABS" hidden="1">"c5595"</definedName>
    <definedName name="IQ_ECS_CONVERT_INTO" hidden="1">"c5580"</definedName>
    <definedName name="IQ_ECS_CONVERT_INTO_ABS" hidden="1">"c5594"</definedName>
    <definedName name="IQ_ECS_CONVERT_TYPE" hidden="1">"c5579"</definedName>
    <definedName name="IQ_ECS_CONVERT_TYPE_ABS" hidden="1">"c5593"</definedName>
    <definedName name="IQ_ECS_INACTIVE_DATE" hidden="1">"c5576"</definedName>
    <definedName name="IQ_ECS_INACTIVE_DATE_ABS" hidden="1">"c5590"</definedName>
    <definedName name="IQ_ECS_NAME" hidden="1">"c5571"</definedName>
    <definedName name="IQ_ECS_NAME_ABS" hidden="1">"c5585"</definedName>
    <definedName name="IQ_ECS_NUM_SHAREHOLDERS" hidden="1">"c5584"</definedName>
    <definedName name="IQ_ECS_NUM_SHAREHOLDERS_ABS" hidden="1">"c5598"</definedName>
    <definedName name="IQ_ECS_PAR_VALUE" hidden="1">"c5577"</definedName>
    <definedName name="IQ_ECS_PAR_VALUE_ABS" hidden="1">"c5591"</definedName>
    <definedName name="IQ_ECS_PAR_VALUE_CURRENCY" hidden="1">"c5578"</definedName>
    <definedName name="IQ_ECS_PAR_VALUE_CURRENCY_ABS" hidden="1">"c5592"</definedName>
    <definedName name="IQ_ECS_SHARES_OUT_BS_DATE" hidden="1">"c5572"</definedName>
    <definedName name="IQ_ECS_SHARES_OUT_BS_DATE_ABS" hidden="1">"c5586"</definedName>
    <definedName name="IQ_ECS_SHARES_OUT_FILING_DATE" hidden="1">"c5573"</definedName>
    <definedName name="IQ_ECS_SHARES_OUT_FILING_DATE_ABS" hidden="1">"c5587"</definedName>
    <definedName name="IQ_ECS_START_DATE" hidden="1">"c5575"</definedName>
    <definedName name="IQ_ECS_START_DATE_ABS" hidden="1">"c5589"</definedName>
    <definedName name="IQ_ECS_TYPE" hidden="1">"c5574"</definedName>
    <definedName name="IQ_ECS_TYPE_ABS" hidden="1">"c5588"</definedName>
    <definedName name="IQ_ECS_VOTING" hidden="1">"c5582"</definedName>
    <definedName name="IQ_ECS_VOTING_ABS" hidden="1">"c5596"</definedName>
    <definedName name="IQ_EFFECT_SPECIAL_CHARGE" hidden="1">"c1595"</definedName>
    <definedName name="IQ_EFFECT_TAX_RATE" hidden="1">"c1899"</definedName>
    <definedName name="IQ_EFFICIENCY_RATIO" hidden="1">"c391"</definedName>
    <definedName name="IQ_EFFICIENCY_RATIO_FDIC" hidden="1">"c6736"</definedName>
    <definedName name="IQ_EMPLOYEES" hidden="1">"c392"</definedName>
    <definedName name="IQ_ENTERPRISE_VALUE" hidden="1">"c84"</definedName>
    <definedName name="IQ_EPS" hidden="1">"IQ_EPS"</definedName>
    <definedName name="IQ_EPS_10K" hidden="1">"IQ_EPS_10K"</definedName>
    <definedName name="IQ_EPS_10Q" hidden="1">"IQ_EPS_10Q"</definedName>
    <definedName name="IQ_EPS_10Q1" hidden="1">"IQ_EPS_10Q1"</definedName>
    <definedName name="IQ_EPS_10YR_ANN_CAGR" hidden="1">"c6085"</definedName>
    <definedName name="IQ_EPS_10YR_ANN_GROWTH" hidden="1">"c393"</definedName>
    <definedName name="IQ_EPS_1YR_ANN_GROWTH" hidden="1">"c394"</definedName>
    <definedName name="IQ_EPS_2YR_ANN_CAGR" hidden="1">"c6086"</definedName>
    <definedName name="IQ_EPS_2YR_ANN_GROWTH" hidden="1">"c395"</definedName>
    <definedName name="IQ_EPS_3YR_ANN_CAGR" hidden="1">"c6087"</definedName>
    <definedName name="IQ_EPS_3YR_ANN_GROWTH" hidden="1">"c396"</definedName>
    <definedName name="IQ_EPS_5YR_ANN_CAGR" hidden="1">"c6088"</definedName>
    <definedName name="IQ_EPS_5YR_ANN_GROWTH" hidden="1">"c397"</definedName>
    <definedName name="IQ_EPS_7YR_ANN_CAGR" hidden="1">"c6089"</definedName>
    <definedName name="IQ_EPS_7YR_ANN_GROWTH" hidden="1">"c398"</definedName>
    <definedName name="IQ_EPS_ACT_OR_EST" hidden="1">"c2213"</definedName>
    <definedName name="IQ_EPS_ACT_OR_EST_THOM" hidden="1">"c5298"</definedName>
    <definedName name="IQ_EPS_EST" hidden="1">"c399"</definedName>
    <definedName name="IQ_EPS_EST_1" hidden="1">"IQ_EPS_EST_1"</definedName>
    <definedName name="IQ_EPS_EST_BOTTOM_UP" hidden="1">"c5489"</definedName>
    <definedName name="IQ_EPS_EST_BOTTOM_UP_THOM" hidden="1">"c5647"</definedName>
    <definedName name="IQ_EPS_EST_REUT" hidden="1">"c5453"</definedName>
    <definedName name="IQ_EPS_EST_THOM" hidden="1">"c5290"</definedName>
    <definedName name="IQ_EPS_GW_ACT_OR_EST" hidden="1">"c2223"</definedName>
    <definedName name="IQ_EPS_GW_EST" hidden="1">"c1737"</definedName>
    <definedName name="IQ_EPS_GW_EST_REUT" hidden="1">"c5389"</definedName>
    <definedName name="IQ_EPS_GW_EST_THOM" hidden="1">"c5133"</definedName>
    <definedName name="IQ_EPS_GW_HIGH_EST" hidden="1">"c1739"</definedName>
    <definedName name="IQ_EPS_GW_HIGH_EST_REUT" hidden="1">"c5391"</definedName>
    <definedName name="IQ_EPS_GW_HIGH_EST_THOM" hidden="1">"c5135"</definedName>
    <definedName name="IQ_EPS_GW_LOW_EST" hidden="1">"c1740"</definedName>
    <definedName name="IQ_EPS_GW_LOW_EST_REUT" hidden="1">"c5392"</definedName>
    <definedName name="IQ_EPS_GW_LOW_EST_THOM" hidden="1">"c5136"</definedName>
    <definedName name="IQ_EPS_GW_MEDIAN_EST" hidden="1">"c1738"</definedName>
    <definedName name="IQ_EPS_GW_MEDIAN_EST_REUT" hidden="1">"c5390"</definedName>
    <definedName name="IQ_EPS_GW_MEDIAN_EST_THOM" hidden="1">"c5134"</definedName>
    <definedName name="IQ_EPS_GW_NUM_EST" hidden="1">"c1741"</definedName>
    <definedName name="IQ_EPS_GW_NUM_EST_REUT" hidden="1">"c5393"</definedName>
    <definedName name="IQ_EPS_GW_NUM_EST_THOM" hidden="1">"c5137"</definedName>
    <definedName name="IQ_EPS_GW_STDDEV_EST" hidden="1">"c1742"</definedName>
    <definedName name="IQ_EPS_GW_STDDEV_EST_REUT" hidden="1">"c5394"</definedName>
    <definedName name="IQ_EPS_GW_STDDEV_EST_THOM" hidden="1">"c5138"</definedName>
    <definedName name="IQ_EPS_HIGH_EST" hidden="1">"c400"</definedName>
    <definedName name="IQ_EPS_HIGH_EST_REUT" hidden="1">"c5454"</definedName>
    <definedName name="IQ_EPS_HIGH_EST_THOM" hidden="1">"c5291"</definedName>
    <definedName name="IQ_EPS_LOW_EST" hidden="1">"c401"</definedName>
    <definedName name="IQ_EPS_LOW_EST_REUT" hidden="1">"c5455"</definedName>
    <definedName name="IQ_EPS_LOW_EST_THOM" hidden="1">"c5292"</definedName>
    <definedName name="IQ_EPS_MEDIAN_EST" hidden="1">"c1661"</definedName>
    <definedName name="IQ_EPS_MEDIAN_EST_REUT" hidden="1">"c5456"</definedName>
    <definedName name="IQ_EPS_MEDIAN_EST_THOM" hidden="1">"c5293"</definedName>
    <definedName name="IQ_EPS_NORM" hidden="1">"c1902"</definedName>
    <definedName name="IQ_EPS_NORM_EST" hidden="1">"c2226"</definedName>
    <definedName name="IQ_EPS_NORM_EST_REUT" hidden="1">"c5326"</definedName>
    <definedName name="IQ_EPS_NORM_HIGH_EST" hidden="1">"c2228"</definedName>
    <definedName name="IQ_EPS_NORM_HIGH_EST_REUT" hidden="1">"c5328"</definedName>
    <definedName name="IQ_EPS_NORM_LOW_EST" hidden="1">"c2229"</definedName>
    <definedName name="IQ_EPS_NORM_LOW_EST_REUT" hidden="1">"c5329"</definedName>
    <definedName name="IQ_EPS_NORM_MEDIAN_EST" hidden="1">"c2227"</definedName>
    <definedName name="IQ_EPS_NORM_MEDIAN_EST_REUT" hidden="1">"c5327"</definedName>
    <definedName name="IQ_EPS_NORM_NUM_EST" hidden="1">"c2230"</definedName>
    <definedName name="IQ_EPS_NORM_NUM_EST_REUT" hidden="1">"c5330"</definedName>
    <definedName name="IQ_EPS_NORM_STDDEV_EST" hidden="1">"c2231"</definedName>
    <definedName name="IQ_EPS_NORM_STDDEV_EST_REUT" hidden="1">"c5331"</definedName>
    <definedName name="IQ_EPS_NUM_EST" hidden="1">"c402"</definedName>
    <definedName name="IQ_EPS_NUM_EST_REUT" hidden="1">"c5451"</definedName>
    <definedName name="IQ_EPS_NUM_EST_THOM" hidden="1">"c5288"</definedName>
    <definedName name="IQ_EPS_REPORT_ACT_OR_EST" hidden="1">"c2224"</definedName>
    <definedName name="IQ_EPS_REPORT_ACT_OR_EST_THOM" hidden="1">"c5307"</definedName>
    <definedName name="IQ_EPS_REPORTED_EST" hidden="1">"c1744"</definedName>
    <definedName name="IQ_EPS_REPORTED_EST_REUT" hidden="1">"c5396"</definedName>
    <definedName name="IQ_EPS_REPORTED_EST_THOM" hidden="1">"c5140"</definedName>
    <definedName name="IQ_EPS_REPORTED_HIGH_EST" hidden="1">"c1746"</definedName>
    <definedName name="IQ_EPS_REPORTED_HIGH_EST_REUT" hidden="1">"c5398"</definedName>
    <definedName name="IQ_EPS_REPORTED_HIGH_EST_THOM" hidden="1">"c5142"</definedName>
    <definedName name="IQ_EPS_REPORTED_LOW_EST" hidden="1">"c1747"</definedName>
    <definedName name="IQ_EPS_REPORTED_LOW_EST_REUT" hidden="1">"c5399"</definedName>
    <definedName name="IQ_EPS_REPORTED_LOW_EST_THOM" hidden="1">"c5143"</definedName>
    <definedName name="IQ_EPS_REPORTED_MEDIAN_EST" hidden="1">"c1745"</definedName>
    <definedName name="IQ_EPS_REPORTED_MEDIAN_EST_REUT" hidden="1">"c5397"</definedName>
    <definedName name="IQ_EPS_REPORTED_MEDIAN_EST_THOM" hidden="1">"c5141"</definedName>
    <definedName name="IQ_EPS_REPORTED_NUM_EST" hidden="1">"c1748"</definedName>
    <definedName name="IQ_EPS_REPORTED_NUM_EST_REUT" hidden="1">"c5400"</definedName>
    <definedName name="IQ_EPS_REPORTED_NUM_EST_THOM" hidden="1">"c5144"</definedName>
    <definedName name="IQ_EPS_REPORTED_STDDEV_EST" hidden="1">"c1749"</definedName>
    <definedName name="IQ_EPS_REPORTED_STDDEV_EST_REUT" hidden="1">"c5401"</definedName>
    <definedName name="IQ_EPS_REPORTED_STDDEV_EST_THOM" hidden="1">"c5145"</definedName>
    <definedName name="IQ_EPS_SBC_ACT_OR_EST" hidden="1">"c4376"</definedName>
    <definedName name="IQ_EPS_SBC_GW_ACT_OR_EST" hidden="1">"c4380"</definedName>
    <definedName name="IQ_EPS_STDDEV_EST" hidden="1">"c403"</definedName>
    <definedName name="IQ_EPS_STDDEV_EST_REUT" hidden="1">"c5452"</definedName>
    <definedName name="IQ_EPS_STDDEV_EST_THOM" hidden="1">"c5289"</definedName>
    <definedName name="IQ_EQUITY_AFFIL" hidden="1">"c552"</definedName>
    <definedName name="IQ_EQUITY_CAPITAL_ASSETS_FDIC" hidden="1">"c6744"</definedName>
    <definedName name="IQ_EQUITY_FDIC" hidden="1">"c6353"</definedName>
    <definedName name="IQ_EQUITY_METHOD" hidden="1">"c404"</definedName>
    <definedName name="IQ_EQUITY_SECURITIES_FDIC" hidden="1">"c6304"</definedName>
    <definedName name="IQ_EQUITY_SECURITY_EXPOSURES_FDIC" hidden="1">"c6664"</definedName>
    <definedName name="IQ_EQV_OVER_BV" hidden="1">"c1596"</definedName>
    <definedName name="IQ_EQV_OVER_LTM_PRETAX_INC" hidden="1">"c739"</definedName>
    <definedName name="IQ_ESOP_DEBT" hidden="1">"c1597"</definedName>
    <definedName name="IQ_EST_ACT_BV_REUT" hidden="1">"c5409"</definedName>
    <definedName name="IQ_EST_ACT_BV_SHARE" hidden="1">"c3549"</definedName>
    <definedName name="IQ_EST_ACT_BV_SHARE_THOM" hidden="1">"c4026"</definedName>
    <definedName name="IQ_EST_ACT_CAPEX" hidden="1">"c3546"</definedName>
    <definedName name="IQ_EST_ACT_CAPEX_THOM" hidden="1">"c5508"</definedName>
    <definedName name="IQ_EST_ACT_CASH_EPS" hidden="1">"c5637"</definedName>
    <definedName name="IQ_EST_ACT_CASH_EPS_THOM" hidden="1">"c5645"</definedName>
    <definedName name="IQ_EST_ACT_CFPS" hidden="1">"c1673"</definedName>
    <definedName name="IQ_EST_ACT_CFPS_THOM" hidden="1">"c4012"</definedName>
    <definedName name="IQ_EST_ACT_DPS" hidden="1">"c1680"</definedName>
    <definedName name="IQ_EST_ACT_DPS_THOM" hidden="1">"c4019"</definedName>
    <definedName name="IQ_EST_ACT_EBIT" hidden="1">"c1687"</definedName>
    <definedName name="IQ_EST_ACT_EBIT_THOM" hidden="1">"c5111"</definedName>
    <definedName name="IQ_EST_ACT_EBITDA" hidden="1">"c1664"</definedName>
    <definedName name="IQ_EST_ACT_EBITDA_THOM" hidden="1">"c3998"</definedName>
    <definedName name="IQ_EST_ACT_EPS" hidden="1">"c1648"</definedName>
    <definedName name="IQ_EST_ACT_EPS_GW" hidden="1">"c1743"</definedName>
    <definedName name="IQ_EST_ACT_EPS_GW_REUT" hidden="1">"c5395"</definedName>
    <definedName name="IQ_EST_ACT_EPS_GW_THOM" hidden="1">"c5139"</definedName>
    <definedName name="IQ_EST_ACT_EPS_NORM" hidden="1">"c2232"</definedName>
    <definedName name="IQ_EST_ACT_EPS_NORM_REUT" hidden="1">"c5332"</definedName>
    <definedName name="IQ_EST_ACT_EPS_REPORTED" hidden="1">"c1750"</definedName>
    <definedName name="IQ_EST_ACT_EPS_REPORTED_REUT" hidden="1">"c5402"</definedName>
    <definedName name="IQ_EST_ACT_EPS_REPORTED_THOM" hidden="1">"c5146"</definedName>
    <definedName name="IQ_EST_ACT_EPS_THOM" hidden="1">"c5294"</definedName>
    <definedName name="IQ_EST_ACT_FFO" hidden="1">"c1666"</definedName>
    <definedName name="IQ_EST_ACT_FFO_THOM" hidden="1">"c4005"</definedName>
    <definedName name="IQ_EST_ACT_GROSS_MARGIN" hidden="1">"c5553"</definedName>
    <definedName name="IQ_EST_ACT_GROSS_MARGIN_THOM" hidden="1">"c5561"</definedName>
    <definedName name="IQ_EST_ACT_NAV" hidden="1">"c1757"</definedName>
    <definedName name="IQ_EST_ACT_NAV_THOM" hidden="1">"c5600"</definedName>
    <definedName name="IQ_EST_ACT_NET_DEBT" hidden="1">"c3545"</definedName>
    <definedName name="IQ_EST_ACT_NET_DEBT_THOM" hidden="1">"c4033"</definedName>
    <definedName name="IQ_EST_ACT_NI" hidden="1">"c1722"</definedName>
    <definedName name="IQ_EST_ACT_NI_GW" hidden="1">"c1729"</definedName>
    <definedName name="IQ_EST_ACT_NI_REPORTED" hidden="1">"c1736"</definedName>
    <definedName name="IQ_EST_ACT_NI_THOM" hidden="1">"c5132"</definedName>
    <definedName name="IQ_EST_ACT_OPER_INC" hidden="1">"c1694"</definedName>
    <definedName name="IQ_EST_ACT_OPER_INC_THOM" hidden="1">"c5118"</definedName>
    <definedName name="IQ_EST_ACT_PRETAX_GW_INC" hidden="1">"c1708"</definedName>
    <definedName name="IQ_EST_ACT_PRETAX_INC" hidden="1">"c1701"</definedName>
    <definedName name="IQ_EST_ACT_PRETAX_INC_THOM" hidden="1">"c5125"</definedName>
    <definedName name="IQ_EST_ACT_PRETAX_REPORT_INC" hidden="1">"c1715"</definedName>
    <definedName name="IQ_EST_ACT_RECURRING_PROFIT" hidden="1">"c4411"</definedName>
    <definedName name="IQ_EST_ACT_RETURN_ASSETS" hidden="1">"c3547"</definedName>
    <definedName name="IQ_EST_ACT_RETURN_ASSETS_THOM" hidden="1">"c4040"</definedName>
    <definedName name="IQ_EST_ACT_RETURN_EQUITY" hidden="1">"c3548"</definedName>
    <definedName name="IQ_EST_ACT_RETURN_EQUITY_THOM" hidden="1">"c5287"</definedName>
    <definedName name="IQ_EST_ACT_REV" hidden="1">"c2113"</definedName>
    <definedName name="IQ_EST_ACT_REV_THOM" hidden="1">"c3997"</definedName>
    <definedName name="IQ_EST_BV_DIFF_REUT" hidden="1">"c5433"</definedName>
    <definedName name="IQ_EST_BV_SURPRISE_PERCENT_REUT" hidden="1">"c5434"</definedName>
    <definedName name="IQ_EST_CAPEX_GROWTH_1YR" hidden="1">"c3588"</definedName>
    <definedName name="IQ_EST_CAPEX_GROWTH_1YR_THOM" hidden="1">"c5542"</definedName>
    <definedName name="IQ_EST_CAPEX_GROWTH_2YR" hidden="1">"c3589"</definedName>
    <definedName name="IQ_EST_CAPEX_GROWTH_2YR_THOM" hidden="1">"c5543"</definedName>
    <definedName name="IQ_EST_CAPEX_GROWTH_Q_1YR" hidden="1">"c3590"</definedName>
    <definedName name="IQ_EST_CAPEX_GROWTH_Q_1YR_THOM" hidden="1">"c5544"</definedName>
    <definedName name="IQ_EST_CAPEX_SEQ_GROWTH_Q" hidden="1">"c3591"</definedName>
    <definedName name="IQ_EST_CAPEX_SEQ_GROWTH_Q_THOM" hidden="1">"c5545"</definedName>
    <definedName name="IQ_EST_CFPS_DIFF" hidden="1">"c1871"</definedName>
    <definedName name="IQ_EST_CFPS_DIFF_THOM" hidden="1">"c5188"</definedName>
    <definedName name="IQ_EST_CFPS_GROWTH_1YR" hidden="1">"c1774"</definedName>
    <definedName name="IQ_EST_CFPS_GROWTH_1YR_THOM" hidden="1">"c5174"</definedName>
    <definedName name="IQ_EST_CFPS_GROWTH_2YR" hidden="1">"c1775"</definedName>
    <definedName name="IQ_EST_CFPS_GROWTH_2YR_THOM" hidden="1">"c5175"</definedName>
    <definedName name="IQ_EST_CFPS_GROWTH_Q_1YR" hidden="1">"c1776"</definedName>
    <definedName name="IQ_EST_CFPS_GROWTH_Q_1YR_THOM" hidden="1">"c5176"</definedName>
    <definedName name="IQ_EST_CFPS_SEQ_GROWTH_Q" hidden="1">"c1777"</definedName>
    <definedName name="IQ_EST_CFPS_SEQ_GROWTH_Q_THOM" hidden="1">"c5177"</definedName>
    <definedName name="IQ_EST_CFPS_SURPRISE_PERCENT" hidden="1">"c1872"</definedName>
    <definedName name="IQ_EST_CFPS_SURPRISE_PERCENT_THOM" hidden="1">"c5189"</definedName>
    <definedName name="IQ_EST_CURRENCY" hidden="1">"c2140"</definedName>
    <definedName name="IQ_EST_CURRENCY_REUT" hidden="1">"c5437"</definedName>
    <definedName name="IQ_EST_CURRENCY_THOM" hidden="1">"c5280"</definedName>
    <definedName name="IQ_EST_DATE" hidden="1">"c1634"</definedName>
    <definedName name="IQ_EST_DATE_REUT" hidden="1">"c5438"</definedName>
    <definedName name="IQ_EST_DATE_THOM" hidden="1">"c5281"</definedName>
    <definedName name="IQ_EST_DPS_DIFF" hidden="1">"c1873"</definedName>
    <definedName name="IQ_EST_DPS_DIFF_THOM" hidden="1">"c5190"</definedName>
    <definedName name="IQ_EST_DPS_GROWTH_1YR" hidden="1">"c1778"</definedName>
    <definedName name="IQ_EST_DPS_GROWTH_1YR_THOM" hidden="1">"c5178"</definedName>
    <definedName name="IQ_EST_DPS_GROWTH_2YR" hidden="1">"c1779"</definedName>
    <definedName name="IQ_EST_DPS_GROWTH_2YR_THOM" hidden="1">"c5179"</definedName>
    <definedName name="IQ_EST_DPS_GROWTH_Q_1YR" hidden="1">"c1780"</definedName>
    <definedName name="IQ_EST_DPS_GROWTH_Q_1YR_THOM" hidden="1">"c5180"</definedName>
    <definedName name="IQ_EST_DPS_SEQ_GROWTH_Q" hidden="1">"c1781"</definedName>
    <definedName name="IQ_EST_DPS_SEQ_GROWTH_Q_THOM" hidden="1">"c5181"</definedName>
    <definedName name="IQ_EST_DPS_SURPRISE_PERCENT" hidden="1">"c1874"</definedName>
    <definedName name="IQ_EST_DPS_SURPRISE_PERCENT_THOM" hidden="1">"c5191"</definedName>
    <definedName name="IQ_EST_EBIT_DIFF" hidden="1">"c1875"</definedName>
    <definedName name="IQ_EST_EBIT_DIFF_THOM" hidden="1">"c5192"</definedName>
    <definedName name="IQ_EST_EBIT_SURPRISE_PERCENT" hidden="1">"c1876"</definedName>
    <definedName name="IQ_EST_EBIT_SURPRISE_PERCENT_THOM" hidden="1">"c5193"</definedName>
    <definedName name="IQ_EST_EBITDA_DIFF" hidden="1">"c1867"</definedName>
    <definedName name="IQ_EST_EBITDA_DIFF_THOM" hidden="1">"c5184"</definedName>
    <definedName name="IQ_EST_EBITDA_GROWTH_1YR" hidden="1">"c1766"</definedName>
    <definedName name="IQ_EST_EBITDA_GROWTH_1YR_THOM" hidden="1">"c5161"</definedName>
    <definedName name="IQ_EST_EBITDA_GROWTH_2YR" hidden="1">"c1767"</definedName>
    <definedName name="IQ_EST_EBITDA_GROWTH_2YR_THOM" hidden="1">"c5162"</definedName>
    <definedName name="IQ_EST_EBITDA_GROWTH_Q_1YR" hidden="1">"c1768"</definedName>
    <definedName name="IQ_EST_EBITDA_GROWTH_Q_1YR_THOM" hidden="1">"c5163"</definedName>
    <definedName name="IQ_EST_EBITDA_SEQ_GROWTH_Q" hidden="1">"c1769"</definedName>
    <definedName name="IQ_EST_EBITDA_SEQ_GROWTH_Q_THOM" hidden="1">"c5164"</definedName>
    <definedName name="IQ_EST_EBITDA_SURPRISE_PERCENT" hidden="1">"c1868"</definedName>
    <definedName name="IQ_EST_EBITDA_SURPRISE_PERCENT_THOM" hidden="1">"c5185"</definedName>
    <definedName name="IQ_EST_EPS_DIFF" hidden="1">"c1864"</definedName>
    <definedName name="IQ_EST_EPS_DIFF_THOM" hidden="1">"c5295"</definedName>
    <definedName name="IQ_EST_EPS_GROWTH_1YR" hidden="1">"c1636"</definedName>
    <definedName name="IQ_EST_EPS_GROWTH_1YR_REUT" hidden="1">"c3646"</definedName>
    <definedName name="IQ_EST_EPS_GROWTH_1YR_THOM" hidden="1">"c3664"</definedName>
    <definedName name="IQ_EST_EPS_GROWTH_2YR" hidden="1">"c1637"</definedName>
    <definedName name="IQ_EST_EPS_GROWTH_2YR_THOM" hidden="1">"c5154"</definedName>
    <definedName name="IQ_EST_EPS_GROWTH_5YR" hidden="1">"c1655"</definedName>
    <definedName name="IQ_EST_EPS_GROWTH_5YR_HIGH" hidden="1">"c1657"</definedName>
    <definedName name="IQ_EST_EPS_GROWTH_5YR_HIGH_THOM" hidden="1">"c5101"</definedName>
    <definedName name="IQ_EST_EPS_GROWTH_5YR_LOW" hidden="1">"c1658"</definedName>
    <definedName name="IQ_EST_EPS_GROWTH_5YR_LOW_THOM" hidden="1">"c5102"</definedName>
    <definedName name="IQ_EST_EPS_GROWTH_5YR_MEDIAN" hidden="1">"c1656"</definedName>
    <definedName name="IQ_EST_EPS_GROWTH_5YR_MEDIAN_THOM" hidden="1">"c5100"</definedName>
    <definedName name="IQ_EST_EPS_GROWTH_5YR_NUM" hidden="1">"c1659"</definedName>
    <definedName name="IQ_EST_EPS_GROWTH_5YR_NUM_THOM" hidden="1">"c5103"</definedName>
    <definedName name="IQ_EST_EPS_GROWTH_5YR_REUT" hidden="1">"c3633"</definedName>
    <definedName name="IQ_EST_EPS_GROWTH_5YR_STDDEV" hidden="1">"c1660"</definedName>
    <definedName name="IQ_EST_EPS_GROWTH_5YR_STDDEV_THOM" hidden="1">"c5104"</definedName>
    <definedName name="IQ_EST_EPS_GROWTH_5YR_THOM" hidden="1">"c3651"</definedName>
    <definedName name="IQ_EST_EPS_GROWTH_Q_1YR" hidden="1">"c1641"</definedName>
    <definedName name="IQ_EST_EPS_GROWTH_Q_1YR_REUT" hidden="1">"c5410"</definedName>
    <definedName name="IQ_EST_EPS_GROWTH_Q_1YR_THOM" hidden="1">"c5155"</definedName>
    <definedName name="IQ_EST_EPS_GW_DIFF" hidden="1">"c1891"</definedName>
    <definedName name="IQ_EST_EPS_GW_DIFF_REUT" hidden="1">"c5429"</definedName>
    <definedName name="IQ_EST_EPS_GW_DIFF_THOM" hidden="1">"c5200"</definedName>
    <definedName name="IQ_EST_EPS_GW_SURPRISE_PERCENT" hidden="1">"c1892"</definedName>
    <definedName name="IQ_EST_EPS_GW_SURPRISE_PERCENT_REUT" hidden="1">"c5430"</definedName>
    <definedName name="IQ_EST_EPS_GW_SURPRISE_PERCENT_THOM" hidden="1">"c5201"</definedName>
    <definedName name="IQ_EST_EPS_NORM_DIFF" hidden="1">"c2247"</definedName>
    <definedName name="IQ_EST_EPS_NORM_DIFF_REUT" hidden="1">"c5411"</definedName>
    <definedName name="IQ_EST_EPS_NORM_SURPRISE_PERCENT" hidden="1">"c2248"</definedName>
    <definedName name="IQ_EST_EPS_NORM_SURPRISE_PERCENT_REUT" hidden="1">"c5412"</definedName>
    <definedName name="IQ_EST_EPS_REPORT_DIFF" hidden="1">"c1893"</definedName>
    <definedName name="IQ_EST_EPS_REPORT_DIFF_REUT" hidden="1">"c5431"</definedName>
    <definedName name="IQ_EST_EPS_REPORT_DIFF_THOM" hidden="1">"c5202"</definedName>
    <definedName name="IQ_EST_EPS_REPORT_SURPRISE_PERCENT" hidden="1">"c1894"</definedName>
    <definedName name="IQ_EST_EPS_REPORT_SURPRISE_PERCENT_REUT" hidden="1">"c5432"</definedName>
    <definedName name="IQ_EST_EPS_REPORT_SURPRISE_PERCENT_THOM" hidden="1">"c5203"</definedName>
    <definedName name="IQ_EST_EPS_SEQ_GROWTH_Q" hidden="1">"c1764"</definedName>
    <definedName name="IQ_EST_EPS_SEQ_GROWTH_Q_THOM" hidden="1">"c5156"</definedName>
    <definedName name="IQ_EST_EPS_SURPRISE" hidden="1">"c1635"</definedName>
    <definedName name="IQ_EST_EPS_SURPRISE_PERCENT" hidden="1">"c1635"</definedName>
    <definedName name="IQ_EST_EPS_SURPRISE_PERCENT_THOM" hidden="1">"c5296"</definedName>
    <definedName name="IQ_EST_FFO_DIFF" hidden="1">"c1869"</definedName>
    <definedName name="IQ_EST_FFO_DIFF_THOM" hidden="1">"c5186"</definedName>
    <definedName name="IQ_EST_FFO_GROWTH_1YR" hidden="1">"c1770"</definedName>
    <definedName name="IQ_EST_FFO_GROWTH_1YR_THOM" hidden="1">"c5170"</definedName>
    <definedName name="IQ_EST_FFO_GROWTH_2YR" hidden="1">"c1771"</definedName>
    <definedName name="IQ_EST_FFO_GROWTH_2YR_THOM" hidden="1">"c5171"</definedName>
    <definedName name="IQ_EST_FFO_GROWTH_Q_1YR" hidden="1">"c1772"</definedName>
    <definedName name="IQ_EST_FFO_GROWTH_Q_1YR_THOM" hidden="1">"c5172"</definedName>
    <definedName name="IQ_EST_FFO_SEQ_GROWTH_Q" hidden="1">"c1773"</definedName>
    <definedName name="IQ_EST_FFO_SEQ_GROWTH_Q_THOM" hidden="1">"c5173"</definedName>
    <definedName name="IQ_EST_FFO_SURPRISE_PERCENT" hidden="1">"c1870"</definedName>
    <definedName name="IQ_EST_FFO_SURPRISE_PERCENT_THOM" hidden="1">"c5187"</definedName>
    <definedName name="IQ_EST_FOOTNOTE" hidden="1">"c4540"</definedName>
    <definedName name="IQ_EST_FOOTNOTE_THOM" hidden="1">"c5313"</definedName>
    <definedName name="IQ_EST_NAV_DIFF" hidden="1">"c1895"</definedName>
    <definedName name="IQ_EST_NAV_SURPRISE_PERCENT" hidden="1">"c1896"</definedName>
    <definedName name="IQ_EST_NI_DIFF" hidden="1">"c1885"</definedName>
    <definedName name="IQ_EST_NI_DIFF_THOM" hidden="1">"c5198"</definedName>
    <definedName name="IQ_EST_NI_GW_DIFF" hidden="1">"c1887"</definedName>
    <definedName name="IQ_EST_NI_GW_SURPRISE_PERCENT" hidden="1">"c1888"</definedName>
    <definedName name="IQ_EST_NI_REPORT_DIFF" hidden="1">"c1889"</definedName>
    <definedName name="IQ_EST_NI_REPORT_SURPRISE_PERCENT" hidden="1">"c1890"</definedName>
    <definedName name="IQ_EST_NI_SURPRISE_PERCENT" hidden="1">"c1886"</definedName>
    <definedName name="IQ_EST_NI_SURPRISE_PERCENT_THOM" hidden="1">"c5199"</definedName>
    <definedName name="IQ_EST_NUM_BUY" hidden="1">"c1759"</definedName>
    <definedName name="IQ_EST_NUM_BUY_REUT" hidden="1">"c3869"</definedName>
    <definedName name="IQ_EST_NUM_HIGH_REC" hidden="1">"c5649"</definedName>
    <definedName name="IQ_EST_NUM_HIGH_REC_THOM" hidden="1">"c5166"</definedName>
    <definedName name="IQ_EST_NUM_HIGHEST_REC" hidden="1">"c5648"</definedName>
    <definedName name="IQ_EST_NUM_HIGHEST_REC_THOM" hidden="1">"c5165"</definedName>
    <definedName name="IQ_EST_NUM_HOLD" hidden="1">"c1761"</definedName>
    <definedName name="IQ_EST_NUM_HOLD_REUT" hidden="1">"c3871"</definedName>
    <definedName name="IQ_EST_NUM_LOW_REC" hidden="1">"c5651"</definedName>
    <definedName name="IQ_EST_NUM_LOW_REC_THOM" hidden="1">"c5168"</definedName>
    <definedName name="IQ_EST_NUM_LOWEST_REC" hidden="1">"c5652"</definedName>
    <definedName name="IQ_EST_NUM_LOWEST_REC_THOM" hidden="1">"c5169"</definedName>
    <definedName name="IQ_EST_NUM_NEUTRAL_REC" hidden="1">"c5650"</definedName>
    <definedName name="IQ_EST_NUM_NEUTRAL_REC_THOM" hidden="1">"c5167"</definedName>
    <definedName name="IQ_EST_NUM_NO_OPINION" hidden="1">"c1758"</definedName>
    <definedName name="IQ_EST_NUM_OUTPERFORM" hidden="1">"c1760"</definedName>
    <definedName name="IQ_EST_NUM_OUTPERFORM_REUT" hidden="1">"c3870"</definedName>
    <definedName name="IQ_EST_NUM_SELL" hidden="1">"c1763"</definedName>
    <definedName name="IQ_EST_NUM_SELL_REUT" hidden="1">"c3873"</definedName>
    <definedName name="IQ_EST_NUM_UNDERPERFORM" hidden="1">"c1762"</definedName>
    <definedName name="IQ_EST_NUM_UNDERPERFORM_REUT" hidden="1">"c3872"</definedName>
    <definedName name="IQ_EST_OPER_INC_DIFF" hidden="1">"c1877"</definedName>
    <definedName name="IQ_EST_OPER_INC_DIFF_THOM" hidden="1">"c5194"</definedName>
    <definedName name="IQ_EST_OPER_INC_SURPRISE_PERCENT" hidden="1">"c1878"</definedName>
    <definedName name="IQ_EST_OPER_INC_SURPRISE_PERCENT_THOM" hidden="1">"c5195"</definedName>
    <definedName name="IQ_EST_PRE_TAX_DIFF" hidden="1">"c1879"</definedName>
    <definedName name="IQ_EST_PRE_TAX_DIFF_THOM" hidden="1">"c5196"</definedName>
    <definedName name="IQ_EST_PRE_TAX_GW_DIFF" hidden="1">"c1881"</definedName>
    <definedName name="IQ_EST_PRE_TAX_GW_SURPRISE_PERCENT" hidden="1">"c1882"</definedName>
    <definedName name="IQ_EST_PRE_TAX_REPORT_DIFF" hidden="1">"c1883"</definedName>
    <definedName name="IQ_EST_PRE_TAX_REPORT_SURPRISE_PERCENT" hidden="1">"c1884"</definedName>
    <definedName name="IQ_EST_PRE_TAX_SURPRISE_PERCENT" hidden="1">"c1880"</definedName>
    <definedName name="IQ_EST_PRE_TAX_SURPRISE_PERCENT_THOM" hidden="1">"c5197"</definedName>
    <definedName name="IQ_EST_REV_DIFF" hidden="1">"c1865"</definedName>
    <definedName name="IQ_EST_REV_DIFF_THOM" hidden="1">"c5182"</definedName>
    <definedName name="IQ_EST_REV_GROWTH_1YR" hidden="1">"c1638"</definedName>
    <definedName name="IQ_EST_REV_GROWTH_1YR_THOM" hidden="1">"c5157"</definedName>
    <definedName name="IQ_EST_REV_GROWTH_2YR" hidden="1">"c1639"</definedName>
    <definedName name="IQ_EST_REV_GROWTH_2YR_THOM" hidden="1">"c5158"</definedName>
    <definedName name="IQ_EST_REV_GROWTH_Q_1YR" hidden="1">"c1640"</definedName>
    <definedName name="IQ_EST_REV_GROWTH_Q_1YR_THOM" hidden="1">"c5159"</definedName>
    <definedName name="IQ_EST_REV_SEQ_GROWTH_Q" hidden="1">"c1765"</definedName>
    <definedName name="IQ_EST_REV_SEQ_GROWTH_Q_THOM" hidden="1">"c5160"</definedName>
    <definedName name="IQ_EST_REV_SURPRISE_PERCENT" hidden="1">"c1866"</definedName>
    <definedName name="IQ_EST_REV_SURPRISE_PERCENT_THOM" hidden="1">"c5183"</definedName>
    <definedName name="IQ_EST_VENDOR" hidden="1">"c5564"</definedName>
    <definedName name="IQ_ESTIMATED_ASSESSABLE_DEPOSITS_FDIC" hidden="1">"c6490"</definedName>
    <definedName name="IQ_ESTIMATED_INSURED_DEPOSITS_FDIC" hidden="1">"c6491"</definedName>
    <definedName name="IQ_EV_OVER_EMPLOYEE" hidden="1">"c1225"</definedName>
    <definedName name="IQ_EV_OVER_LTM_EBIT" hidden="1">"c1221"</definedName>
    <definedName name="IQ_EV_OVER_LTM_EBITDA" hidden="1">"c1223"</definedName>
    <definedName name="IQ_EV_OVER_LTM_REVENUE" hidden="1">"c1227"</definedName>
    <definedName name="IQ_EV_OVER_REVENUE_EST" hidden="1">"IQ_EV_OVER_REVENUE_EST"</definedName>
    <definedName name="IQ_EV_OVER_REVENUE_EST_1" hidden="1">"IQ_EV_OVER_REVENUE_EST_1"</definedName>
    <definedName name="IQ_EVAL_DATE" hidden="1">"c2180"</definedName>
    <definedName name="IQ_EXCHANGE" hidden="1">"c405"</definedName>
    <definedName name="IQ_EXCISE_TAXES_EXCL_SALES" hidden="1">"c5515"</definedName>
    <definedName name="IQ_EXCISE_TAXES_INCL_SALES" hidden="1">"c5514"</definedName>
    <definedName name="IQ_EXERCISE_PRICE" hidden="1">"c406"</definedName>
    <definedName name="IQ_EXERCISED" hidden="1">"c406"</definedName>
    <definedName name="IQ_EXP_RETURN_PENSION_DOMESTIC" hidden="1">"c407"</definedName>
    <definedName name="IQ_EXP_RETURN_PENSION_FOREIGN" hidden="1">"c408"</definedName>
    <definedName name="IQ_EXPLORE_DRILL" hidden="1">"c409"</definedName>
    <definedName name="IQ_EXPORTS_APR_FC_UNUSED_UNUSED_UNUSED" hidden="1">"c8401"</definedName>
    <definedName name="IQ_EXPORTS_APR_UNUSED_UNUSED_UNUSED" hidden="1">"c7521"</definedName>
    <definedName name="IQ_EXPORTS_FC_UNUSED_UNUSED_UNUSED" hidden="1">"c7741"</definedName>
    <definedName name="IQ_EXPORTS_GOODS_REAL_SAAR_APR_FC_UNUSED_UNUSED_UNUSED" hidden="1">"c8512"</definedName>
    <definedName name="IQ_EXPORTS_GOODS_REAL_SAAR_APR_UNUSED_UNUSED_UNUSED" hidden="1">"c7632"</definedName>
    <definedName name="IQ_EXPORTS_GOODS_REAL_SAAR_FC_UNUSED_UNUSED_UNUSED" hidden="1">"c7852"</definedName>
    <definedName name="IQ_EXPORTS_GOODS_REAL_SAAR_POP_FC_UNUSED_UNUSED_UNUSED" hidden="1">"c8072"</definedName>
    <definedName name="IQ_EXPORTS_GOODS_REAL_SAAR_POP_UNUSED_UNUSED_UNUSED" hidden="1">"c7192"</definedName>
    <definedName name="IQ_EXPORTS_GOODS_REAL_SAAR_UNUSED_UNUSED_UNUSED" hidden="1">"c6972"</definedName>
    <definedName name="IQ_EXPORTS_GOODS_REAL_SAAR_YOY_FC_UNUSED_UNUSED_UNUSED" hidden="1">"c8292"</definedName>
    <definedName name="IQ_EXPORTS_GOODS_REAL_SAAR_YOY_UNUSED_UNUSED_UNUSED" hidden="1">"c7412"</definedName>
    <definedName name="IQ_EXPORTS_POP_FC_UNUSED_UNUSED_UNUSED" hidden="1">"c7961"</definedName>
    <definedName name="IQ_EXPORTS_POP_UNUSED_UNUSED_UNUSED" hidden="1">"c7081"</definedName>
    <definedName name="IQ_EXPORTS_SERVICES_REAL_SAAR_APR_FC_UNUSED_UNUSED_UNUSED" hidden="1">"c8516"</definedName>
    <definedName name="IQ_EXPORTS_SERVICES_REAL_SAAR_APR_UNUSED_UNUSED_UNUSED" hidden="1">"c7636"</definedName>
    <definedName name="IQ_EXPORTS_SERVICES_REAL_SAAR_FC_UNUSED_UNUSED_UNUSED" hidden="1">"c7856"</definedName>
    <definedName name="IQ_EXPORTS_SERVICES_REAL_SAAR_POP_FC_UNUSED_UNUSED_UNUSED" hidden="1">"c8076"</definedName>
    <definedName name="IQ_EXPORTS_SERVICES_REAL_SAAR_POP_UNUSED_UNUSED_UNUSED" hidden="1">"c7196"</definedName>
    <definedName name="IQ_EXPORTS_SERVICES_REAL_SAAR_UNUSED_UNUSED_UNUSED" hidden="1">"c6976"</definedName>
    <definedName name="IQ_EXPORTS_SERVICES_REAL_SAAR_YOY_FC_UNUSED_UNUSED_UNUSED" hidden="1">"c8296"</definedName>
    <definedName name="IQ_EXPORTS_SERVICES_REAL_SAAR_YOY_UNUSED_UNUSED_UNUSED" hidden="1">"c7416"</definedName>
    <definedName name="IQ_EXPORTS_UNUSED_UNUSED_UNUSED" hidden="1">"c6861"</definedName>
    <definedName name="IQ_EXPORTS_YOY_FC_UNUSED_UNUSED_UNUSED" hidden="1">"c8181"</definedName>
    <definedName name="IQ_EXPORTS_YOY_UNUSED_UNUSED_UNUSED" hidden="1">"c7301"</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 hidden="1">"c6216"</definedName>
    <definedName name="IQ_EXTRA_ACC_ITEMS_REIT" hidden="1">"c415"</definedName>
    <definedName name="IQ_EXTRA_ACC_ITEMS_UTI" hidden="1">"c416"</definedName>
    <definedName name="IQ_EXTRA_ITEMS" hidden="1">"c413"</definedName>
    <definedName name="IQ_EXTRAORDINARY_GAINS_FDIC" hidden="1">"c6586"</definedName>
    <definedName name="IQ_FAIR_VALUE_FDIC" hidden="1">"c6427"</definedName>
    <definedName name="IQ_FARM_LOANS_NET_FDIC" hidden="1">"c6316"</definedName>
    <definedName name="IQ_FARM_LOANS_TOTAL_LOANS_FOREIGN_FDIC" hidden="1">"c6450"</definedName>
    <definedName name="IQ_FARMLAND_LOANS_FDIC" hidden="1">"c6314"</definedName>
    <definedName name="IQ_FDIC" hidden="1">"c417"</definedName>
    <definedName name="IQ_FED_FUNDS_PURCHASED_FDIC" hidden="1">"c6343"</definedName>
    <definedName name="IQ_FED_FUNDS_SOLD_FDIC" hidden="1">"c6307"</definedName>
    <definedName name="IQ_FEDFUNDS_SOLD" hidden="1">"c2256"</definedName>
    <definedName name="IQ_FFO" hidden="1">"c1574"</definedName>
    <definedName name="IQ_FFO_ACT_OR_EST" hidden="1">"c2216"</definedName>
    <definedName name="IQ_FFO_ADJ_ACT_OR_EST" hidden="1">"c4435"</definedName>
    <definedName name="IQ_FFO_EST" hidden="1">"c418"</definedName>
    <definedName name="IQ_FFO_EST_THOM" hidden="1">"c3999"</definedName>
    <definedName name="IQ_FFO_HIGH_EST" hidden="1">"c419"</definedName>
    <definedName name="IQ_FFO_HIGH_EST_THOM" hidden="1">"c4001"</definedName>
    <definedName name="IQ_FFO_LOW_EST" hidden="1">"c420"</definedName>
    <definedName name="IQ_FFO_LOW_EST_THOM" hidden="1">"c4002"</definedName>
    <definedName name="IQ_FFO_MEDIAN_EST" hidden="1">"c1665"</definedName>
    <definedName name="IQ_FFO_MEDIAN_EST_THOM" hidden="1">"c4000"</definedName>
    <definedName name="IQ_FFO_NUM_EST" hidden="1">"c421"</definedName>
    <definedName name="IQ_FFO_NUM_EST_THOM" hidden="1">"c4003"</definedName>
    <definedName name="IQ_FFO_PAYOUT_RATIO" hidden="1">"c3492"</definedName>
    <definedName name="IQ_FFO_SHARE_ACT_OR_EST" hidden="1">"c4446"</definedName>
    <definedName name="IQ_FFO_STDDEV_EST" hidden="1">"c422"</definedName>
    <definedName name="IQ_FFO_STDDEV_EST_THOM" hidden="1">"c4004"</definedName>
    <definedName name="IQ_FH" hidden="1">100000</definedName>
    <definedName name="IQ_FHLB_ADVANCES_FDIC" hidden="1">"c6366"</definedName>
    <definedName name="IQ_FHLB_DEBT" hidden="1">"c423"</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DUCIARY_ACTIVITIES_FDIC" hidden="1">"c6571"</definedName>
    <definedName name="IQ_FIFETEEN_YEAR_FIXED_AND_FLOATING_RATE_FDIC" hidden="1">"c6423"</definedName>
    <definedName name="IQ_FIFETEEN_YEAR_MORTGAGE_PASS_THROUGHS_FDIC" hidden="1">"c6415"</definedName>
    <definedName name="IQ_FILING_CURRENCY" hidden="1">"c2129"</definedName>
    <definedName name="IQ_FILINGDATE_BS" hidden="1">"c424"</definedName>
    <definedName name="IQ_FILINGDATE_CF" hidden="1">"c425"</definedName>
    <definedName name="IQ_FILINGDATE_IS" hidden="1">"c426"</definedName>
    <definedName name="IQ_FILM_RIGHTS" hidden="1">"c2254"</definedName>
    <definedName name="IQ_FIN_DATA_SOURCE" hidden="1">"c6788"</definedName>
    <definedName name="IQ_FIN_DIV_ASSETS_CURRENT" hidden="1">"c427"</definedName>
    <definedName name="IQ_FIN_DIV_ASSETS_LT" hidden="1">"c428"</definedName>
    <definedName name="IQ_FIN_DIV_CASH_EQUIV" hidden="1">"c6289"</definedName>
    <definedName name="IQ_FIN_DIV_CURRENT_PORT_DEBT_TOTAL" hidden="1">"c5524"</definedName>
    <definedName name="IQ_FIN_DIV_CURRENT_PORT_LEASES_TOTAL" hidden="1">"c5523"</definedName>
    <definedName name="IQ_FIN_DIV_DEBT_CURRENT" hidden="1">"c429"</definedName>
    <definedName name="IQ_FIN_DIV_DEBT_LT" hidden="1">"c430"</definedName>
    <definedName name="IQ_FIN_DIV_DEBT_LT_TOTAL" hidden="1">"c5526"</definedName>
    <definedName name="IQ_FIN_DIV_DEBT_TOTAL" hidden="1">"c5656"</definedName>
    <definedName name="IQ_FIN_DIV_EXP" hidden="1">"c431"</definedName>
    <definedName name="IQ_FIN_DIV_INT_EXP" hidden="1">"c432"</definedName>
    <definedName name="IQ_FIN_DIV_LEASES_LT_TOTAL" hidden="1">"c5525"</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LT_DEBT_TOTAL" hidden="1">"c5655"</definedName>
    <definedName name="IQ_FIN_DIV_NOTES_PAY_TOTAL" hidden="1">"c5522"</definedName>
    <definedName name="IQ_FIN_DIV_REV" hidden="1">"c437"</definedName>
    <definedName name="IQ_FIN_DIV_ST_DEBT_TOTAL" hidden="1">"c5527"</definedName>
    <definedName name="IQ_FIN_DIV_ST_INVEST" hidden="1">"c6288"</definedName>
    <definedName name="IQ_FINANCING_CASH" hidden="1">"c893"</definedName>
    <definedName name="IQ_FINANCING_CASH_SUPPL" hidden="1">"c899"</definedName>
    <definedName name="IQ_FINANCING_OBLIG_CURRENT" hidden="1">"c6190"</definedName>
    <definedName name="IQ_FINANCING_OBLIG_NON_CURRENT" hidden="1">"c6191"</definedName>
    <definedName name="IQ_FINISHED_INV" hidden="1">"c438"</definedName>
    <definedName name="IQ_FIRST_INT_DATE" hidden="1">"c2186"</definedName>
    <definedName name="IQ_FIRST_YEAR_LIFE" hidden="1">"c439"</definedName>
    <definedName name="IQ_FIRST_YEAR_LIFE_PREM" hidden="1">"c2787"</definedName>
    <definedName name="IQ_FIRST_YEAR_PREM" hidden="1">"c2786"</definedName>
    <definedName name="IQ_FIRSTPRICINGDATE" hidden="1">"c3050"</definedName>
    <definedName name="IQ_FISCAL_Q" hidden="1">"c440"</definedName>
    <definedName name="IQ_FISCAL_Q_EST" hidden="1">"c6794"</definedName>
    <definedName name="IQ_FISCAL_Q_EST_REUT" hidden="1">"c6798"</definedName>
    <definedName name="IQ_FISCAL_Q_EST_THOM" hidden="1">"c6802"</definedName>
    <definedName name="IQ_FISCAL_Y" hidden="1">"c441"</definedName>
    <definedName name="IQ_FISCAL_Y_EST" hidden="1">"c6795"</definedName>
    <definedName name="IQ_FISCAL_Y_EST_REUT" hidden="1">"c6799"</definedName>
    <definedName name="IQ_FISCAL_Y_EST_THOM" hidden="1">"c6803"</definedName>
    <definedName name="IQ_FIVE_PERCENT_OWNER" hidden="1">"c442"</definedName>
    <definedName name="IQ_FIVE_YEAR_FIXED_AND_FLOATING_RATE_FDIC" hidden="1">"c6422"</definedName>
    <definedName name="IQ_FIVE_YEAR_MORTGAGE_PASS_THROUGHS_FDIC" hidden="1">"c6414"</definedName>
    <definedName name="IQ_FIVEPERCENT_PERCENT" hidden="1">"c443"</definedName>
    <definedName name="IQ_FIVEPERCENT_SHARES" hidden="1">"c444"</definedName>
    <definedName name="IQ_FIXED_ASSET_TURNS" hidden="1">"c445"</definedName>
    <definedName name="IQ_FIXED_INVEST_APR_FC_UNUSED_UNUSED_UNUSED" hidden="1">"c8410"</definedName>
    <definedName name="IQ_FIXED_INVEST_APR_UNUSED_UNUSED_UNUSED" hidden="1">"c7530"</definedName>
    <definedName name="IQ_FIXED_INVEST_FC_UNUSED_UNUSED_UNUSED" hidden="1">"c7750"</definedName>
    <definedName name="IQ_FIXED_INVEST_POP_FC_UNUSED_UNUSED_UNUSED" hidden="1">"c7970"</definedName>
    <definedName name="IQ_FIXED_INVEST_POP_UNUSED_UNUSED_UNUSED" hidden="1">"c7090"</definedName>
    <definedName name="IQ_FIXED_INVEST_REAL_APR_FC_UNUSED_UNUSED_UNUSED" hidden="1">"c8518"</definedName>
    <definedName name="IQ_FIXED_INVEST_REAL_APR_UNUSED_UNUSED_UNUSED" hidden="1">"c7638"</definedName>
    <definedName name="IQ_FIXED_INVEST_REAL_FC_UNUSED_UNUSED_UNUSED" hidden="1">"c7858"</definedName>
    <definedName name="IQ_FIXED_INVEST_REAL_POP_FC_UNUSED_UNUSED_UNUSED" hidden="1">"c8078"</definedName>
    <definedName name="IQ_FIXED_INVEST_REAL_POP_UNUSED_UNUSED_UNUSED" hidden="1">"c7198"</definedName>
    <definedName name="IQ_FIXED_INVEST_REAL_UNUSED_UNUSED_UNUSED" hidden="1">"c6978"</definedName>
    <definedName name="IQ_FIXED_INVEST_REAL_YOY_FC_UNUSED_UNUSED_UNUSED" hidden="1">"c8298"</definedName>
    <definedName name="IQ_FIXED_INVEST_REAL_YOY_UNUSED_UNUSED_UNUSED" hidden="1">"c7418"</definedName>
    <definedName name="IQ_FIXED_INVEST_UNUSED_UNUSED_UNUSED" hidden="1">"c6870"</definedName>
    <definedName name="IQ_FIXED_INVEST_YOY_FC_UNUSED_UNUSED_UNUSED" hidden="1">"c8190"</definedName>
    <definedName name="IQ_FIXED_INVEST_YOY_UNUSED_UNUSED_UNUSED" hidden="1">"c7310"</definedName>
    <definedName name="IQ_FLOAT_PERCENT" hidden="1">"c1575"</definedName>
    <definedName name="IQ_FNMA_FHLMC_FDIC" hidden="1">"c6397"</definedName>
    <definedName name="IQ_FNMA_FHLMC_GNMA_FDIC" hidden="1">"c6399"</definedName>
    <definedName name="IQ_FORECLOSED_PROPERTIES_FDIC" hidden="1">"c6459"</definedName>
    <definedName name="IQ_FOREIGN_BANK_LOANS_FDIC" hidden="1">"c6437"</definedName>
    <definedName name="IQ_FOREIGN_BANKS_DEPOSITS_FOREIGN_FDIC" hidden="1">"c6481"</definedName>
    <definedName name="IQ_FOREIGN_BANKS_LOAN_CHARG_OFFS_FDIC" hidden="1">"c6645"</definedName>
    <definedName name="IQ_FOREIGN_BANKS_NET_CHARGE_OFFS_FDIC" hidden="1">"c6647"</definedName>
    <definedName name="IQ_FOREIGN_BANKS_NONTRANSACTION_ACCOUNTS_FDIC" hidden="1">"c6550"</definedName>
    <definedName name="IQ_FOREIGN_BANKS_RECOVERIES_FDIC" hidden="1">"c6646"</definedName>
    <definedName name="IQ_FOREIGN_BANKS_TRANSACTION_ACCOUNTS_FDIC" hidden="1">"c6542"</definedName>
    <definedName name="IQ_FOREIGN_BRANCHES_U.S._BANKS_LOANS_FDIC" hidden="1">"c6438"</definedName>
    <definedName name="IQ_FOREIGN_BRANCHES_US_BANKS_FDIC" hidden="1">"c6392"</definedName>
    <definedName name="IQ_FOREIGN_BRANCHES_US_BANKS_LOANS_FDIC" hidden="1">"c6438"</definedName>
    <definedName name="IQ_FOREIGN_COUNTRIES_BANKS_TOTAL_LOANS_FOREIGN_FDIC" hidden="1">"c6445"</definedName>
    <definedName name="IQ_FOREIGN_DEBT_SECURITIES_FDIC" hidden="1">"c6303"</definedName>
    <definedName name="IQ_FOREIGN_DEP_IB" hidden="1">"c446"</definedName>
    <definedName name="IQ_FOREIGN_DEP_NON_IB" hidden="1">"c447"</definedName>
    <definedName name="IQ_FOREIGN_DEPOSITS_NONTRANSACTION_ACCOUNTS_FDIC" hidden="1">"c6549"</definedName>
    <definedName name="IQ_FOREIGN_DEPOSITS_TRANSACTION_ACCOUNTS_FDIC" hidden="1">"c6541"</definedName>
    <definedName name="IQ_FOREIGN_EXCHANGE" hidden="1">"c451"</definedName>
    <definedName name="IQ_FOREIGN_EXCHANGE_EXPOSURES_FDIC" hidden="1">"c6663"</definedName>
    <definedName name="IQ_FOREIGN_GOVERNMENT_LOANS_FDIC" hidden="1">"c6430"</definedName>
    <definedName name="IQ_FOREIGN_GOVERNMENTS_CHARGE_OFFS_FDIC" hidden="1">"c6600"</definedName>
    <definedName name="IQ_FOREIGN_GOVERNMENTS_DEPOSITS_FOREIGN_FDIC" hidden="1">"c6482"</definedName>
    <definedName name="IQ_FOREIGN_GOVERNMENTS_NET_CHARGE_OFFS_FDIC" hidden="1">"c6638"</definedName>
    <definedName name="IQ_FOREIGN_GOVERNMENTS_NONTRANSACTION_ACCOUNTS_FDIC" hidden="1">"c6551"</definedName>
    <definedName name="IQ_FOREIGN_GOVERNMENTS_RECOVERIES_FDIC" hidden="1">"c6619"</definedName>
    <definedName name="IQ_FOREIGN_GOVERNMENTS_TOTAL_DEPOSITS_FDIC" hidden="1">"c6476"</definedName>
    <definedName name="IQ_FOREIGN_GOVERNMENTS_TRANSACTION_ACCOUNTS_FDIC" hidden="1">"c6543"</definedName>
    <definedName name="IQ_FOREIGN_LOANS" hidden="1">"c448"</definedName>
    <definedName name="IQ_FQ" hidden="1">500</definedName>
    <definedName name="IQ_FUEL" hidden="1">"c449"</definedName>
    <definedName name="IQ_FULL_TIME" hidden="1">"c450"</definedName>
    <definedName name="IQ_FULLY_INSURED_DEPOSITS_FDIC" hidden="1">"c6487"</definedName>
    <definedName name="IQ_FUTURES_FORWARD_CONTRACTS_NOTIONAL_AMOUNT_FDIC" hidden="1">"c6518"</definedName>
    <definedName name="IQ_FUTURES_FORWARD_CONTRACTS_RATE_RISK_FDIC" hidden="1">"c6508"</definedName>
    <definedName name="IQ_FWD" hidden="1">"LTM"</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WD_Q3" hidden="1">"504"</definedName>
    <definedName name="IQ_FWD_Q4" hidden="1">"505"</definedName>
    <definedName name="IQ_FWD_Q5" hidden="1">"506"</definedName>
    <definedName name="IQ_FWD_Q6" hidden="1">"507"</definedName>
    <definedName name="IQ_FWD_Q7" hidden="1">"508"</definedName>
    <definedName name="IQ_FWD1" hidden="1">"LTM"</definedName>
    <definedName name="IQ_FX" hidden="1">"c451"</definedName>
    <definedName name="IQ_FX_CONTRACTS_FDIC" hidden="1">"c6517"</definedName>
    <definedName name="IQ_FX_CONTRACTS_SPOT_FDIC" hidden="1">"c6356"</definedName>
    <definedName name="IQ_FY" hidden="1">1000</definedName>
    <definedName name="IQ_FY_DATE" hidden="1">"IQ_FY_DATE"</definedName>
    <definedName name="IQ_GA_EXP" hidden="1">"c2241"</definedName>
    <definedName name="IQ_GAAP_BS" hidden="1">"c6789"</definedName>
    <definedName name="IQ_GAAP_CF" hidden="1">"c6790"</definedName>
    <definedName name="IQ_GAAP_IS" hidden="1">"c6194"</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 hidden="1">"c6217"</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 hidden="1">"c6218"</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 hidden="1">"c6219"</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 hidden="1">"c6220"</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 hidden="1">"c6278"</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 hidden="1">"c6221"</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"c452"</definedName>
    <definedName name="IQ_GAIN_SALE_LOANS_FDIC" hidden="1">"c6673"</definedName>
    <definedName name="IQ_GAIN_SALE_RE_FDIC" hidden="1">"c6674"</definedName>
    <definedName name="IQ_GAINS_SALE_ASSETS_FDIC" hidden="1">"c6675"</definedName>
    <definedName name="IQ_GEO_SEG_ASSETS" hidden="1">"c4069"</definedName>
    <definedName name="IQ_GEO_SEG_ASSETS_ABS" hidden="1">"c4091"</definedName>
    <definedName name="IQ_GEO_SEG_ASSETS_TOTAL" hidden="1">"c4123"</definedName>
    <definedName name="IQ_GEO_SEG_CAPEX" hidden="1">"c4083"</definedName>
    <definedName name="IQ_GEO_SEG_CAPEX_ABS" hidden="1">"c4105"</definedName>
    <definedName name="IQ_GEO_SEG_CAPEX_TOTAL" hidden="1">"c4127"</definedName>
    <definedName name="IQ_GEO_SEG_DA" hidden="1">"c4082"</definedName>
    <definedName name="IQ_GEO_SEG_DA_ABS" hidden="1">"c4104"</definedName>
    <definedName name="IQ_GEO_SEG_DA_TOTAL" hidden="1">"c4126"</definedName>
    <definedName name="IQ_GEO_SEG_EARNINGS_OP" hidden="1">"c4073"</definedName>
    <definedName name="IQ_GEO_SEG_EARNINGS_OP_ABS" hidden="1">"c4095"</definedName>
    <definedName name="IQ_GEO_SEG_EARNINGS_OP_TOTAL" hidden="1">"c4119"</definedName>
    <definedName name="IQ_GEO_SEG_EBT" hidden="1">"c4072"</definedName>
    <definedName name="IQ_GEO_SEG_EBT_ABS" hidden="1">"c4094"</definedName>
    <definedName name="IQ_GEO_SEG_EBT_TOTAL" hidden="1">"c4121"</definedName>
    <definedName name="IQ_GEO_SEG_GP" hidden="1">"c4070"</definedName>
    <definedName name="IQ_GEO_SEG_GP_ABS" hidden="1">"c4092"</definedName>
    <definedName name="IQ_GEO_SEG_GP_TOTAL" hidden="1">"c4120"</definedName>
    <definedName name="IQ_GEO_SEG_INC_TAX" hidden="1">"c4081"</definedName>
    <definedName name="IQ_GEO_SEG_INC_TAX_ABS" hidden="1">"c4103"</definedName>
    <definedName name="IQ_GEO_SEG_INC_TAX_TOTAL" hidden="1">"c4125"</definedName>
    <definedName name="IQ_GEO_SEG_INTEREST_EXP" hidden="1">"c4080"</definedName>
    <definedName name="IQ_GEO_SEG_INTEREST_EXP_ABS" hidden="1">"c4102"</definedName>
    <definedName name="IQ_GEO_SEG_INTEREST_EXP_TOTAL" hidden="1">"c4124"</definedName>
    <definedName name="IQ_GEO_SEG_NAME" hidden="1">"c5484"</definedName>
    <definedName name="IQ_GEO_SEG_NAME_ABS" hidden="1">"c5485"</definedName>
    <definedName name="IQ_GEO_SEG_NI" hidden="1">"c4071"</definedName>
    <definedName name="IQ_GEO_SEG_NI_ABS" hidden="1">"c4093"</definedName>
    <definedName name="IQ_GEO_SEG_NI_TOTAL" hidden="1">"c4122"</definedName>
    <definedName name="IQ_GEO_SEG_OPER_INC" hidden="1">"c4075"</definedName>
    <definedName name="IQ_GEO_SEG_OPER_INC_ABS" hidden="1">"c4097"</definedName>
    <definedName name="IQ_GEO_SEG_OPER_INC_TOTAL" hidden="1">"c4118"</definedName>
    <definedName name="IQ_GEO_SEG_REV" hidden="1">"c4074"</definedName>
    <definedName name="IQ_GEO_SEG_REV_ABS" hidden="1">"c4096"</definedName>
    <definedName name="IQ_GEO_SEG_REV_TOTAL" hidden="1">"c4117"</definedName>
    <definedName name="IQ_GNMA_FDIC" hidden="1">"c6398"</definedName>
    <definedName name="IQ_GOODWILL_FDIC" hidden="1">"c6334"</definedName>
    <definedName name="IQ_GOODWILL_IMPAIRMENT_FDIC" hidden="1">"c6678"</definedName>
    <definedName name="IQ_GOODWILL_INTAN_FDIC" hidden="1">"c6333"</definedName>
    <definedName name="IQ_GOODWILL_NET" hidden="1">"c530"</definedName>
    <definedName name="IQ_GP" hidden="1">"c511"</definedName>
    <definedName name="IQ_GP_10YR_ANN_CAGR" hidden="1">"c6090"</definedName>
    <definedName name="IQ_GP_10YR_ANN_GROWTH" hidden="1">"c512"</definedName>
    <definedName name="IQ_GP_1YR_ANN_GROWTH" hidden="1">"c513"</definedName>
    <definedName name="IQ_GP_2YR_ANN_CAGR" hidden="1">"c6091"</definedName>
    <definedName name="IQ_GP_2YR_ANN_GROWTH" hidden="1">"c514"</definedName>
    <definedName name="IQ_GP_3YR_ANN_CAGR" hidden="1">"c6092"</definedName>
    <definedName name="IQ_GP_3YR_ANN_GROWTH" hidden="1">"c515"</definedName>
    <definedName name="IQ_GP_5YR_ANN_CAGR" hidden="1">"c6093"</definedName>
    <definedName name="IQ_GP_5YR_ANN_GROWTH" hidden="1">"c516"</definedName>
    <definedName name="IQ_GP_7YR_ANN_CAGR" hidden="1">"c6094"</definedName>
    <definedName name="IQ_GP_7YR_ANN_GROWTH" hidden="1">"c517"</definedName>
    <definedName name="IQ_GPPE" hidden="1">"c518"</definedName>
    <definedName name="IQ_GROSS_AH_EARNED" hidden="1">"c2742"</definedName>
    <definedName name="IQ_GROSS_CLAIM_EXP_INCUR" hidden="1">"c2755"</definedName>
    <definedName name="IQ_GROSS_CLAIM_EXP_PAID" hidden="1">"c2758"</definedName>
    <definedName name="IQ_GROSS_CLAIM_EXP_RES" hidden="1">"c2752"</definedName>
    <definedName name="IQ_GROSS_DIVID" hidden="1">"c192"</definedName>
    <definedName name="IQ_GROSS_EARNED" hidden="1">"c2732"</definedName>
    <definedName name="IQ_GROSS_LIFE_EARNED" hidden="1">"c2737"</definedName>
    <definedName name="IQ_GROSS_LIFE_IN_FORCE" hidden="1">"c2767"</definedName>
    <definedName name="IQ_GROSS_LOANS" hidden="1">"c521"</definedName>
    <definedName name="IQ_GROSS_LOANS_10YR_ANN_CAGR" hidden="1">"c6095"</definedName>
    <definedName name="IQ_GROSS_LOANS_10YR_ANN_GROWTH" hidden="1">"c522"</definedName>
    <definedName name="IQ_GROSS_LOANS_1YR_ANN_GROWTH" hidden="1">"c523"</definedName>
    <definedName name="IQ_GROSS_LOANS_2YR_ANN_CAGR" hidden="1">"c6096"</definedName>
    <definedName name="IQ_GROSS_LOANS_2YR_ANN_GROWTH" hidden="1">"c524"</definedName>
    <definedName name="IQ_GROSS_LOANS_3YR_ANN_CAGR" hidden="1">"c6097"</definedName>
    <definedName name="IQ_GROSS_LOANS_3YR_ANN_GROWTH" hidden="1">"c525"</definedName>
    <definedName name="IQ_GROSS_LOANS_5YR_ANN_CAGR" hidden="1">"c6098"</definedName>
    <definedName name="IQ_GROSS_LOANS_5YR_ANN_GROWTH" hidden="1">"c526"</definedName>
    <definedName name="IQ_GROSS_LOANS_7YR_ANN_CAGR" hidden="1">"c6099"</definedName>
    <definedName name="IQ_GROSS_LOANS_7YR_ANN_GROWTH" hidden="1">"c527"</definedName>
    <definedName name="IQ_GROSS_LOANS_TOTAL_DEPOSITS" hidden="1">"c528"</definedName>
    <definedName name="IQ_GROSS_MARGIN" hidden="1">"c529"</definedName>
    <definedName name="IQ_GROSS_MARGIN_ACT_OR_EST_THOM" hidden="1">"c5562"</definedName>
    <definedName name="IQ_GROSS_MARGIN_EST" hidden="1">"c5547"</definedName>
    <definedName name="IQ_GROSS_MARGIN_EST_THOM" hidden="1">"c5555"</definedName>
    <definedName name="IQ_GROSS_MARGIN_HIGH_EST" hidden="1">"c5549"</definedName>
    <definedName name="IQ_GROSS_MARGIN_HIGH_EST_THOM" hidden="1">"c5557"</definedName>
    <definedName name="IQ_GROSS_MARGIN_LOW_EST" hidden="1">"c5550"</definedName>
    <definedName name="IQ_GROSS_MARGIN_LOW_EST_THOM" hidden="1">"c5558"</definedName>
    <definedName name="IQ_GROSS_MARGIN_MEDIAN_EST" hidden="1">"c5548"</definedName>
    <definedName name="IQ_GROSS_MARGIN_MEDIAN_EST_THOM" hidden="1">"c5556"</definedName>
    <definedName name="IQ_GROSS_MARGIN_NUM_EST" hidden="1">"c5551"</definedName>
    <definedName name="IQ_GROSS_MARGIN_NUM_EST_THOM" hidden="1">"c5559"</definedName>
    <definedName name="IQ_GROSS_MARGIN_STDDEV_EST" hidden="1">"c5552"</definedName>
    <definedName name="IQ_GROSS_MARGIN_STDDEV_EST_THOM" hidden="1">"c5560"</definedName>
    <definedName name="IQ_GROSS_PC_EARNED" hidden="1">"c2747"</definedName>
    <definedName name="IQ_GROSS_PROFIT" hidden="1">"c511"</definedName>
    <definedName name="IQ_GROSS_SPRD" hidden="1">"c2155"</definedName>
    <definedName name="IQ_GROSS_WRITTEN" hidden="1">"c2726"</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 hidden="1">"c6279"</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 hidden="1">"c6280"</definedName>
    <definedName name="IQ_GW_INTAN_AMORT_REIT" hidden="1">"c1480"</definedName>
    <definedName name="IQ_GW_INTAN_AMORT_UTI" hidden="1">"c1481"</definedName>
    <definedName name="IQ_HC_ADMISSIONS" hidden="1">"c5953"</definedName>
    <definedName name="IQ_HC_ADMISSIONS_GROWTH" hidden="1">"c5997"</definedName>
    <definedName name="IQ_HC_ADMISSIONS_MANAGED_CARE" hidden="1">"c5956"</definedName>
    <definedName name="IQ_HC_ADMISSIONS_MEDICAID" hidden="1">"c5955"</definedName>
    <definedName name="IQ_HC_ADMISSIONS_MEDICARE" hidden="1">"c5954"</definedName>
    <definedName name="IQ_HC_ADMISSIONS_OTHER" hidden="1">"c5957"</definedName>
    <definedName name="IQ_HC_ADMISSIONS_SF" hidden="1">"c6006"</definedName>
    <definedName name="IQ_HC_ALFS" hidden="1">"c5952"</definedName>
    <definedName name="IQ_HC_AVG_BEDS_SVC" hidden="1">"c5951"</definedName>
    <definedName name="IQ_HC_AVG_DAILY_CENSUS" hidden="1">"c5965"</definedName>
    <definedName name="IQ_HC_AVG_LICENSED_BEDS" hidden="1">"c5949"</definedName>
    <definedName name="IQ_HC_AVG_LICENSED_BEDS_SF" hidden="1">"c6004"</definedName>
    <definedName name="IQ_HC_AVG_STAY" hidden="1">"c5966"</definedName>
    <definedName name="IQ_HC_AVG_STAY_SF" hidden="1">"c6016"</definedName>
    <definedName name="IQ_HC_BEDS_SVC" hidden="1">"c5950"</definedName>
    <definedName name="IQ_HC_DAYS_REV_OUT" hidden="1">"c5993"</definedName>
    <definedName name="IQ_HC_EQUIV_ADMISSIONS_GROWTH" hidden="1">"c5998"</definedName>
    <definedName name="IQ_HC_EQUIVALENT_ADMISSIONS" hidden="1">"c5958"</definedName>
    <definedName name="IQ_HC_EQUIVALENT_ADMISSIONS_SF" hidden="1">"c6007"</definedName>
    <definedName name="IQ_HC_ER_VISITS" hidden="1">"c5964"</definedName>
    <definedName name="IQ_HC_ER_VISITS_SF" hidden="1">"c6017"</definedName>
    <definedName name="IQ_HC_GROSS_INPATIENT_REV" hidden="1">"c5987"</definedName>
    <definedName name="IQ_HC_GROSS_OUTPATIENT_REV" hidden="1">"c5988"</definedName>
    <definedName name="IQ_HC_GROSS_PATIENT_REV" hidden="1">"c5989"</definedName>
    <definedName name="IQ_HC_HOSP_FACILITIES_CONSOL" hidden="1">"c5945"</definedName>
    <definedName name="IQ_HC_HOSP_FACILITIES_CONSOL_SF" hidden="1">"c6000"</definedName>
    <definedName name="IQ_HC_HOSP_FACILITIES_NON_CONSOL" hidden="1">"c5946"</definedName>
    <definedName name="IQ_HC_HOSP_FACILITIES_NON_CONSOL_SF" hidden="1">"c6001"</definedName>
    <definedName name="IQ_HC_HOSP_FACILITIES_TOTAL" hidden="1">"c5947"</definedName>
    <definedName name="IQ_HC_HOSP_FACILITIES_TOTAL_SF" hidden="1">"c6002"</definedName>
    <definedName name="IQ_HC_INPATIENT_PROCEDURES" hidden="1">"c5961"</definedName>
    <definedName name="IQ_HC_INPATIENT_PROCEDURES_SF" hidden="1">"c6011"</definedName>
    <definedName name="IQ_HC_INPATIENT_REV_PER_ADMISSION" hidden="1">"c5994"</definedName>
    <definedName name="IQ_HC_INTPATIENT_SVCS_PCT_REV" hidden="1">"c5975"</definedName>
    <definedName name="IQ_HC_INTPATIENT_SVCS_PCT_REV_SF" hidden="1">"c6015"</definedName>
    <definedName name="IQ_HC_LICENSED_BEDS" hidden="1">"c5948"</definedName>
    <definedName name="IQ_HC_LICENSED_BEDS_SF" hidden="1">"c6003"</definedName>
    <definedName name="IQ_HC_MANAGED_CARE_PCT_ADMISSIONS" hidden="1">"c5982"</definedName>
    <definedName name="IQ_HC_MANAGED_CARE_PCT_REV" hidden="1">"c5978"</definedName>
    <definedName name="IQ_HC_MEDICAID_PCT_ADMISSIONS" hidden="1">"c5981"</definedName>
    <definedName name="IQ_HC_MEDICAID_PCT_REV" hidden="1">"c5977"</definedName>
    <definedName name="IQ_HC_MEDICARE_PCT_ADMISSIONS" hidden="1">"c5980"</definedName>
    <definedName name="IQ_HC_MEDICARE_PCT_REV" hidden="1">"c5976"</definedName>
    <definedName name="IQ_HC_NET_INPATIENT_REV" hidden="1">"c5984"</definedName>
    <definedName name="IQ_HC_NET_OUTPATIENT_REV" hidden="1">"c5985"</definedName>
    <definedName name="IQ_HC_NET_PATIENT_REV" hidden="1">"c5986"</definedName>
    <definedName name="IQ_HC_NET_PATIENT_REV_SF" hidden="1">"c6005"</definedName>
    <definedName name="IQ_HC_OCC_RATE" hidden="1">"c5967"</definedName>
    <definedName name="IQ_HC_OCC_RATE_LICENSED_BEDS" hidden="1">"c5968"</definedName>
    <definedName name="IQ_HC_OCC_RATE_SF" hidden="1">"c6009"</definedName>
    <definedName name="IQ_HC_OPEX_SUPPLIES" hidden="1">"c5990"</definedName>
    <definedName name="IQ_HC_OTHER_OPEX_PCT_REV" hidden="1">"c5973"</definedName>
    <definedName name="IQ_HC_OUTPATIENT_PROCEDURES" hidden="1">"c5962"</definedName>
    <definedName name="IQ_HC_OUTPATIENT_PROCEDURES_SF" hidden="1">"c6012"</definedName>
    <definedName name="IQ_HC_OUTPATIENT_REV_PER_ADMISSION" hidden="1">"c5995"</definedName>
    <definedName name="IQ_HC_OUTPATIENT_SVCS_PCT_REV" hidden="1">"c5974"</definedName>
    <definedName name="IQ_HC_OUTPATIENT_SVCS_PCT_REV_SF" hidden="1">"c6014"</definedName>
    <definedName name="IQ_HC_PATIENT_DAYS" hidden="1">"c5960"</definedName>
    <definedName name="IQ_HC_PATIENT_DAYS_SF" hidden="1">"c6010"</definedName>
    <definedName name="IQ_HC_PROF_GEN_LIAB_CLAIM_PAID" hidden="1">"c5991"</definedName>
    <definedName name="IQ_HC_PROF_GEN_LIAB_EXP_BENEFIT" hidden="1">"c5992"</definedName>
    <definedName name="IQ_HC_PROVISION_DOUBTFUL_PCT_REV" hidden="1">"c5972"</definedName>
    <definedName name="IQ_HC_REV_GROWTH" hidden="1">"c5996"</definedName>
    <definedName name="IQ_HC_REV_PER_EQUIV_ADMISSION" hidden="1">"c5959"</definedName>
    <definedName name="IQ_HC_REV_PER_EQUIV_ADMISSION_SF" hidden="1">"c6008"</definedName>
    <definedName name="IQ_HC_REV_PER_EQUIV_ADMISSIONS_GROWTH" hidden="1">"c5999"</definedName>
    <definedName name="IQ_HC_REV_PER_PATIENT_DAY" hidden="1">"c5969"</definedName>
    <definedName name="IQ_HC_REV_PER_PATIENT_DAY_SF" hidden="1">"c6018"</definedName>
    <definedName name="IQ_HC_SALARIES_PCT_REV" hidden="1">"c5970"</definedName>
    <definedName name="IQ_HC_SUPPLIES_PCT_REV" hidden="1">"c5971"</definedName>
    <definedName name="IQ_HC_TOTAL_PROCEDURES" hidden="1">"c5963"</definedName>
    <definedName name="IQ_HC_TOTAL_PROCEDURES_SF" hidden="1">"c6013"</definedName>
    <definedName name="IQ_HC_UNINSURED_PCT_ADMISSIONS" hidden="1">"c5983"</definedName>
    <definedName name="IQ_HC_UNINSURED_PCT_REV" hidden="1">"c5979"</definedName>
    <definedName name="IQ_HELD_MATURITY_FDIC" hidden="1">"c6408"</definedName>
    <definedName name="IQ_HIGH_TARGET_PRICE" hidden="1">"c1651"</definedName>
    <definedName name="IQ_HIGH_TARGET_PRICE_REUT" hidden="1">"c5317"</definedName>
    <definedName name="IQ_HIGH_TARGET_PRICE_THOM" hidden="1">"c5096"</definedName>
    <definedName name="IQ_HIGHPRICE" hidden="1">"c545"</definedName>
    <definedName name="IQ_HOME_AVG_LOAN_SIZE" hidden="1">"c5911"</definedName>
    <definedName name="IQ_HOME_BACKLOG" hidden="1">"c5844"</definedName>
    <definedName name="IQ_HOME_BACKLOG_AVG_JV" hidden="1">"c5848"</definedName>
    <definedName name="IQ_HOME_BACKLOG_AVG_JV_GROWTH" hidden="1">"c5928"</definedName>
    <definedName name="IQ_HOME_BACKLOG_AVG_JV_INC" hidden="1">"c5851"</definedName>
    <definedName name="IQ_HOME_BACKLOG_AVG_JV_INC_GROWTH" hidden="1">"c5931"</definedName>
    <definedName name="IQ_HOME_BACKLOG_AVG_PRICE" hidden="1">"c5845"</definedName>
    <definedName name="IQ_HOME_BACKLOG_AVG_PRICE_GROWTH" hidden="1">"c5925"</definedName>
    <definedName name="IQ_HOME_BACKLOG_GROWTH" hidden="1">"c5924"</definedName>
    <definedName name="IQ_HOME_BACKLOG_JV" hidden="1">"c5847"</definedName>
    <definedName name="IQ_HOME_BACKLOG_JV_GROWTH" hidden="1">"c5927"</definedName>
    <definedName name="IQ_HOME_BACKLOG_JV_INC" hidden="1">"c5850"</definedName>
    <definedName name="IQ_HOME_BACKLOG_JV_INC_GROWTH" hidden="1">"c5930"</definedName>
    <definedName name="IQ_HOME_BACKLOG_VALUE" hidden="1">"c5846"</definedName>
    <definedName name="IQ_HOME_BACKLOG_VALUE_GROWTH" hidden="1">"c5926"</definedName>
    <definedName name="IQ_HOME_BACKLOG_VALUE_JV" hidden="1">"c5849"</definedName>
    <definedName name="IQ_HOME_BACKLOG_VALUE_JV_GROWTH" hidden="1">"c5929"</definedName>
    <definedName name="IQ_HOME_BACKLOG_VALUE_JV_INC" hidden="1">"c5852"</definedName>
    <definedName name="IQ_HOME_BACKLOG_VALUE_JV_INC_GROWTH" hidden="1">"c5932"</definedName>
    <definedName name="IQ_HOME_COMMUNITIES_ACTIVE" hidden="1">"c5862"</definedName>
    <definedName name="IQ_HOME_COMMUNITIES_ACTIVE_GROWTH" hidden="1">"c5942"</definedName>
    <definedName name="IQ_HOME_COMMUNITIES_ACTIVE_JV" hidden="1">"c5863"</definedName>
    <definedName name="IQ_HOME_COMMUNITIES_ACTIVE_JV_GROWTH" hidden="1">"c5943"</definedName>
    <definedName name="IQ_HOME_COMMUNITIES_ACTIVE_JV_INC" hidden="1">"c5864"</definedName>
    <definedName name="IQ_HOME_COMMUNITIES_ACTIVE_JV_INC_GROWTH" hidden="1">"c5944"</definedName>
    <definedName name="IQ_HOME_COST_CONSTRUCTION_SVCS" hidden="1">"c5882"</definedName>
    <definedName name="IQ_HOME_COST_ELIMINATIONS_OTHER" hidden="1">"c5883"</definedName>
    <definedName name="IQ_HOME_COST_FINANCIAL_SVCS" hidden="1">"c5881"</definedName>
    <definedName name="IQ_HOME_COST_HOUSING" hidden="1">"c5877"</definedName>
    <definedName name="IQ_HOME_COST_LAND_LOT" hidden="1">"c5878"</definedName>
    <definedName name="IQ_HOME_COST_OTHER_HOMEBUILDING" hidden="1">"c5879"</definedName>
    <definedName name="IQ_HOME_COST_TOTAL" hidden="1">"c5884"</definedName>
    <definedName name="IQ_HOME_COST_TOTAL_HOMEBUILDING" hidden="1">"c5880"</definedName>
    <definedName name="IQ_HOME_DELIVERED" hidden="1">"c5835"</definedName>
    <definedName name="IQ_HOME_DELIVERED_AVG_PRICE" hidden="1">"c5836"</definedName>
    <definedName name="IQ_HOME_DELIVERED_AVG_PRICE_GROWTH" hidden="1">"c5916"</definedName>
    <definedName name="IQ_HOME_DELIVERED_AVG_PRICE_JV" hidden="1">"c5839"</definedName>
    <definedName name="IQ_HOME_DELIVERED_AVG_PRICE_JV_GROWTH" hidden="1">"c5919"</definedName>
    <definedName name="IQ_HOME_DELIVERED_AVG_PRICE_JV_INC" hidden="1">"c5842"</definedName>
    <definedName name="IQ_HOME_DELIVERED_AVG_PRICE_JV_INC_GROWTH" hidden="1">"c5922"</definedName>
    <definedName name="IQ_HOME_DELIVERED_GROWTH" hidden="1">"c5915"</definedName>
    <definedName name="IQ_HOME_DELIVERED_JV" hidden="1">"c5838"</definedName>
    <definedName name="IQ_HOME_DELIVERED_JV_GROWTH" hidden="1">"c5918"</definedName>
    <definedName name="IQ_HOME_DELIVERED_JV_INC" hidden="1">"c5841"</definedName>
    <definedName name="IQ_HOME_DELIVERED_JV_INC_GROWTH" hidden="1">"c5921"</definedName>
    <definedName name="IQ_HOME_DELIVERED_VALUE" hidden="1">"c5837"</definedName>
    <definedName name="IQ_HOME_DELIVERED_VALUE_GROWTH" hidden="1">"c5917"</definedName>
    <definedName name="IQ_HOME_DELIVERED_VALUE_JV" hidden="1">"c5840"</definedName>
    <definedName name="IQ_HOME_DELIVERED_VALUE_JV_GROWTH" hidden="1">"c5920"</definedName>
    <definedName name="IQ_HOME_DELIVERED_VALUE_JV_INC" hidden="1">"c5843"</definedName>
    <definedName name="IQ_HOME_DELIVERED_VALUE_JV_INC_GROWTH" hidden="1">"c5923"</definedName>
    <definedName name="IQ_HOME_EQUITY_LOC_NET_CHARGE_OFFS_FDIC" hidden="1">"c6644"</definedName>
    <definedName name="IQ_HOME_EQUITY_LOC_TOTAL_CHARGE_OFFS_FDIC" hidden="1">"c6606"</definedName>
    <definedName name="IQ_HOME_EQUITY_LOC_TOTAL_RECOVERIES_FDIC" hidden="1">"c6625"</definedName>
    <definedName name="IQ_HOME_FINISHED_HOMES_CIP" hidden="1">"c5865"</definedName>
    <definedName name="IQ_HOME_FIRSTLIEN_MORT_ORIGINATED" hidden="1">"c5905"</definedName>
    <definedName name="IQ_HOME_FIRSTLIEN_MORT_ORIGINATED_VOL" hidden="1">"c5908"</definedName>
    <definedName name="IQ_HOME_HUC" hidden="1">"c5822"</definedName>
    <definedName name="IQ_HOME_HUC_JV" hidden="1">"c5823"</definedName>
    <definedName name="IQ_HOME_HUC_JV_INC" hidden="1">"c5824"</definedName>
    <definedName name="IQ_HOME_INV_NOT_OWNED" hidden="1">"c5868"</definedName>
    <definedName name="IQ_HOME_LAND_DEVELOPMENT" hidden="1">"c5866"</definedName>
    <definedName name="IQ_HOME_LAND_FUTURE_DEVELOPMENT" hidden="1">"c5867"</definedName>
    <definedName name="IQ_HOME_LOAN_APPLICATIONS" hidden="1">"c5910"</definedName>
    <definedName name="IQ_HOME_LOANS_SOLD_COUNT" hidden="1">"c5912"</definedName>
    <definedName name="IQ_HOME_LOANS_SOLD_VALUE" hidden="1">"c5913"</definedName>
    <definedName name="IQ_HOME_LOTS_CONTROLLED" hidden="1">"c5831"</definedName>
    <definedName name="IQ_HOME_LOTS_FINISHED" hidden="1">"c5827"</definedName>
    <definedName name="IQ_HOME_LOTS_HELD_SALE" hidden="1">"c5830"</definedName>
    <definedName name="IQ_HOME_LOTS_JV" hidden="1">"c5833"</definedName>
    <definedName name="IQ_HOME_LOTS_JV_INC" hidden="1">"c5834"</definedName>
    <definedName name="IQ_HOME_LOTS_OTHER" hidden="1">"c5832"</definedName>
    <definedName name="IQ_HOME_LOTS_OWNED" hidden="1">"c5828"</definedName>
    <definedName name="IQ_HOME_LOTS_UNDER_DEVELOPMENT" hidden="1">"c5826"</definedName>
    <definedName name="IQ_HOME_LOTS_UNDER_OPTION" hidden="1">"c5829"</definedName>
    <definedName name="IQ_HOME_LOTS_UNDEVELOPED" hidden="1">"c5825"</definedName>
    <definedName name="IQ_HOME_MORT_CAPTURE_RATE" hidden="1">"c5906"</definedName>
    <definedName name="IQ_HOME_MORT_ORIGINATED" hidden="1">"c5907"</definedName>
    <definedName name="IQ_HOME_OBLIGATIONS_INV_NOT_OWNED" hidden="1">"c5914"</definedName>
    <definedName name="IQ_HOME_ORDERS" hidden="1">"c5853"</definedName>
    <definedName name="IQ_HOME_ORDERS_AVG_PRICE" hidden="1">"c5854"</definedName>
    <definedName name="IQ_HOME_ORDERS_AVG_PRICE_GROWTH" hidden="1">"c5934"</definedName>
    <definedName name="IQ_HOME_ORDERS_AVG_PRICE_JV" hidden="1">"c5857"</definedName>
    <definedName name="IQ_HOME_ORDERS_AVG_PRICE_JV_GROWTH" hidden="1">"c5937"</definedName>
    <definedName name="IQ_HOME_ORDERS_AVG_PRICE_JV_INC" hidden="1">"c5860"</definedName>
    <definedName name="IQ_HOME_ORDERS_AVG_PRICE_JV_INC_GROWTH" hidden="1">"c5940"</definedName>
    <definedName name="IQ_HOME_ORDERS_GROWTH" hidden="1">"c5933"</definedName>
    <definedName name="IQ_HOME_ORDERS_JV" hidden="1">"c5856"</definedName>
    <definedName name="IQ_HOME_ORDERS_JV_GROWTH" hidden="1">"c5936"</definedName>
    <definedName name="IQ_HOME_ORDERS_JV_INC" hidden="1">"c5859"</definedName>
    <definedName name="IQ_HOME_ORDERS_JV_INC_GROWTH" hidden="1">"c5939"</definedName>
    <definedName name="IQ_HOME_ORDERS_VALUE" hidden="1">"c5855"</definedName>
    <definedName name="IQ_HOME_ORDERS_VALUE_GROWTH" hidden="1">"c5935"</definedName>
    <definedName name="IQ_HOME_ORDERS_VALUE_JV" hidden="1">"c5858"</definedName>
    <definedName name="IQ_HOME_ORDERS_VALUE_JV_GROWTH" hidden="1">"c5938"</definedName>
    <definedName name="IQ_HOME_ORDERS_VALUE_JV_INC" hidden="1">"c5861"</definedName>
    <definedName name="IQ_HOME_ORDERS_VALUE_JV_INC_GROWTH" hidden="1">"c5941"</definedName>
    <definedName name="IQ_HOME_ORIGINATION_TOTAL" hidden="1">"c5909"</definedName>
    <definedName name="IQ_HOME_PRETAX_INC_CONSTRUCTION_SVCS" hidden="1">"c5890"</definedName>
    <definedName name="IQ_HOME_PRETAX_INC_ELIMINATIONS_OTHER" hidden="1">"c5891"</definedName>
    <definedName name="IQ_HOME_PRETAX_INC_FINANCIAL_SVCS" hidden="1">"c5889"</definedName>
    <definedName name="IQ_HOME_PRETAX_INC_HOUSING" hidden="1">"c5885"</definedName>
    <definedName name="IQ_HOME_PRETAX_INC_LAND_LOT" hidden="1">"c5886"</definedName>
    <definedName name="IQ_HOME_PRETAX_INC_OTHER_HOMEBUILDING" hidden="1">"c5887"</definedName>
    <definedName name="IQ_HOME_PRETAX_INC_TOTAL" hidden="1">"c5892"</definedName>
    <definedName name="IQ_HOME_PRETAX_INC_TOTAL_HOMEBUILDING" hidden="1">"c5888"</definedName>
    <definedName name="IQ_HOME_PURCH_OBLIGATION_1YR" hidden="1">"c5898"</definedName>
    <definedName name="IQ_HOME_PURCH_OBLIGATION_2YR" hidden="1">"c5899"</definedName>
    <definedName name="IQ_HOME_PURCH_OBLIGATION_3YR" hidden="1">"c5900"</definedName>
    <definedName name="IQ_HOME_PURCH_OBLIGATION_4YR" hidden="1">"c5901"</definedName>
    <definedName name="IQ_HOME_PURCH_OBLIGATION_5YR" hidden="1">"c5902"</definedName>
    <definedName name="IQ_HOME_PURCH_OBLIGATION_AFTER5" hidden="1">"c5903"</definedName>
    <definedName name="IQ_HOME_PURCH_OBLIGATION_TOTAL" hidden="1">"c5904"</definedName>
    <definedName name="IQ_HOME_REV_CONSTRUCTION_SERVICES" hidden="1">"c5874"</definedName>
    <definedName name="IQ_HOME_REV_ELIMINATIONS_OTHER" hidden="1">"c5875"</definedName>
    <definedName name="IQ_HOME_REV_FINANCIAL_SERVICES" hidden="1">"c5873"</definedName>
    <definedName name="IQ_HOME_REV_HOUSING" hidden="1">"c5872"</definedName>
    <definedName name="IQ_HOME_REV_LAND_LOT" hidden="1">"c5870"</definedName>
    <definedName name="IQ_HOME_REV_OTHER_HOMEBUILDING" hidden="1">"c5871"</definedName>
    <definedName name="IQ_HOME_REV_TOTAL" hidden="1">"c5876"</definedName>
    <definedName name="IQ_HOME_TOTAL_INV" hidden="1">"c5869"</definedName>
    <definedName name="IQ_HOME_WARRANTY_RES_BEG" hidden="1">"c5893"</definedName>
    <definedName name="IQ_HOME_WARRANTY_RES_END" hidden="1">"c5897"</definedName>
    <definedName name="IQ_HOME_WARRANTY_RES_ISS" hidden="1">"c5894"</definedName>
    <definedName name="IQ_HOME_WARRANTY_RES_OTHER" hidden="1">"c5896"</definedName>
    <definedName name="IQ_HOME_WARRANTY_RES_PAY" hidden="1">"c5895"</definedName>
    <definedName name="IQ_HOMEOWNERS_WRITTEN" hidden="1">"c546"</definedName>
    <definedName name="IQ_HOUSING_COMPLETIONS_SINGLE_FAM_APR_FC_UNUSED_UNUSED_UNUSED" hidden="1">"c8422"</definedName>
    <definedName name="IQ_HOUSING_COMPLETIONS_SINGLE_FAM_APR_UNUSED_UNUSED_UNUSED" hidden="1">"c7542"</definedName>
    <definedName name="IQ_HOUSING_COMPLETIONS_SINGLE_FAM_FC_UNUSED_UNUSED_UNUSED" hidden="1">"c7762"</definedName>
    <definedName name="IQ_HOUSING_COMPLETIONS_SINGLE_FAM_POP_FC_UNUSED_UNUSED_UNUSED" hidden="1">"c7982"</definedName>
    <definedName name="IQ_HOUSING_COMPLETIONS_SINGLE_FAM_POP_UNUSED_UNUSED_UNUSED" hidden="1">"c7102"</definedName>
    <definedName name="IQ_HOUSING_COMPLETIONS_SINGLE_FAM_UNUSED_UNUSED_UNUSED" hidden="1">"c6882"</definedName>
    <definedName name="IQ_HOUSING_COMPLETIONS_SINGLE_FAM_YOY_FC_UNUSED_UNUSED_UNUSED" hidden="1">"c8202"</definedName>
    <definedName name="IQ_HOUSING_COMPLETIONS_SINGLE_FAM_YOY_UNUSED_UNUSED_UNUSED" hidden="1">"c7322"</definedName>
    <definedName name="IQ_IMPAIR_OIL" hidden="1">"c547"</definedName>
    <definedName name="IQ_IMPAIRMENT_GW" hidden="1">"c548"</definedName>
    <definedName name="IQ_IMPORTS_GOODS_REAL_SAAR_APR_FC_UNUSED_UNUSED_UNUSED" hidden="1">"c8523"</definedName>
    <definedName name="IQ_IMPORTS_GOODS_REAL_SAAR_APR_UNUSED_UNUSED_UNUSED" hidden="1">"c7643"</definedName>
    <definedName name="IQ_IMPORTS_GOODS_REAL_SAAR_FC_UNUSED_UNUSED_UNUSED" hidden="1">"c7863"</definedName>
    <definedName name="IQ_IMPORTS_GOODS_REAL_SAAR_POP_FC_UNUSED_UNUSED_UNUSED" hidden="1">"c8083"</definedName>
    <definedName name="IQ_IMPORTS_GOODS_REAL_SAAR_POP_UNUSED_UNUSED_UNUSED" hidden="1">"c7203"</definedName>
    <definedName name="IQ_IMPORTS_GOODS_REAL_SAAR_UNUSED_UNUSED_UNUSED" hidden="1">"c6983"</definedName>
    <definedName name="IQ_IMPORTS_GOODS_REAL_SAAR_YOY_FC_UNUSED_UNUSED_UNUSED" hidden="1">"c8303"</definedName>
    <definedName name="IQ_IMPORTS_GOODS_REAL_SAAR_YOY_UNUSED_UNUSED_UNUSED" hidden="1">"c7423"</definedName>
    <definedName name="IQ_IMPORTS_GOODS_SERVICES_APR_FC_UNUSED_UNUSED_UNUSED" hidden="1">"c8429"</definedName>
    <definedName name="IQ_IMPORTS_GOODS_SERVICES_APR_UNUSED_UNUSED_UNUSED" hidden="1">"c7549"</definedName>
    <definedName name="IQ_IMPORTS_GOODS_SERVICES_FC_UNUSED_UNUSED_UNUSED" hidden="1">"c7769"</definedName>
    <definedName name="IQ_IMPORTS_GOODS_SERVICES_POP_FC_UNUSED_UNUSED_UNUSED" hidden="1">"c7989"</definedName>
    <definedName name="IQ_IMPORTS_GOODS_SERVICES_POP_UNUSED_UNUSED_UNUSED" hidden="1">"c7109"</definedName>
    <definedName name="IQ_IMPORTS_GOODS_SERVICES_REAL_SAAR_APR_FC_UNUSED_UNUSED_UNUSED" hidden="1">"c8524"</definedName>
    <definedName name="IQ_IMPORTS_GOODS_SERVICES_REAL_SAAR_APR_UNUSED_UNUSED_UNUSED" hidden="1">"c7644"</definedName>
    <definedName name="IQ_IMPORTS_GOODS_SERVICES_REAL_SAAR_FC_UNUSED_UNUSED_UNUSED" hidden="1">"c7864"</definedName>
    <definedName name="IQ_IMPORTS_GOODS_SERVICES_REAL_SAAR_POP_FC_UNUSED_UNUSED_UNUSED" hidden="1">"c8084"</definedName>
    <definedName name="IQ_IMPORTS_GOODS_SERVICES_REAL_SAAR_POP_UNUSED_UNUSED_UNUSED" hidden="1">"c7204"</definedName>
    <definedName name="IQ_IMPORTS_GOODS_SERVICES_REAL_SAAR_UNUSED_UNUSED_UNUSED" hidden="1">"c6984"</definedName>
    <definedName name="IQ_IMPORTS_GOODS_SERVICES_REAL_SAAR_YOY_FC_UNUSED_UNUSED_UNUSED" hidden="1">"c8304"</definedName>
    <definedName name="IQ_IMPORTS_GOODS_SERVICES_REAL_SAAR_YOY_UNUSED_UNUSED_UNUSED" hidden="1">"c7424"</definedName>
    <definedName name="IQ_IMPORTS_GOODS_SERVICES_UNUSED_UNUSED_UNUSED" hidden="1">"c6889"</definedName>
    <definedName name="IQ_IMPORTS_GOODS_SERVICES_YOY_FC_UNUSED_UNUSED_UNUSED" hidden="1">"c8209"</definedName>
    <definedName name="IQ_IMPORTS_GOODS_SERVICES_YOY_UNUSED_UNUSED_UNUSED" hidden="1">"c7329"</definedName>
    <definedName name="IQ_IMPUT_OPER_LEASE_DEPR" hidden="1">"c2987"</definedName>
    <definedName name="IQ_IMPUT_OPER_LEASE_INT_EXP" hidden="1">"c2986"</definedName>
    <definedName name="IQ_INC_AFTER_TAX" hidden="1">"c1598"</definedName>
    <definedName name="IQ_INC_AVAIL_EXCL" hidden="1">"c789"</definedName>
    <definedName name="IQ_INC_AVAIL_INCL" hidden="1">"c791"</definedName>
    <definedName name="IQ_INC_BEFORE_TAX" hidden="1">"c386"</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 hidden="1">"c6222"</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CIDENTAL_CHANGES_BUSINESS_COMBINATIONS_FDIC" hidden="1">"c6502"</definedName>
    <definedName name="IQ_INCOME_BEFORE_EXTRA_FDIC" hidden="1">"c6585"</definedName>
    <definedName name="IQ_INCOME_EARNED_FDIC" hidden="1">"c6359"</definedName>
    <definedName name="IQ_INCOME_TAXES_FDIC" hidden="1">"c6582"</definedName>
    <definedName name="IQ_INDIVIDUALS_CHARGE_OFFS_FDIC" hidden="1">"c6599"</definedName>
    <definedName name="IQ_INDIVIDUALS_LOANS_FDIC" hidden="1">"c6318"</definedName>
    <definedName name="IQ_INDIVIDUALS_NET_CHARGE_OFFS_FDIC" hidden="1">"c6637"</definedName>
    <definedName name="IQ_INDIVIDUALS_OTHER_LOANS_FDIC" hidden="1">"c6321"</definedName>
    <definedName name="IQ_INDIVIDUALS_PARTNERSHIPS_CORP_DEPOSITS_FOREIGN_FDIC" hidden="1">"c6479"</definedName>
    <definedName name="IQ_INDIVIDUALS_PARTNERSHIPS_CORP_NONTRANSACTION_ACCOUNTS_FDIC" hidden="1">"c6545"</definedName>
    <definedName name="IQ_INDIVIDUALS_PARTNERSHIPS_CORP_TOTAL_DEPOSITS_FDIC" hidden="1">"c6471"</definedName>
    <definedName name="IQ_INDIVIDUALS_PARTNERSHIPS_CORP_TRANSACTION_ACCOUNTS_FDIC" hidden="1">"c6537"</definedName>
    <definedName name="IQ_INDIVIDUALS_RECOVERIES_FDIC" hidden="1">"c6618"</definedName>
    <definedName name="IQ_INDUSTRY" hidden="1">"c3601"</definedName>
    <definedName name="IQ_INDUSTRY_GROUP" hidden="1">"c3602"</definedName>
    <definedName name="IQ_INDUSTRY_SECTOR" hidden="1">"c3603"</definedName>
    <definedName name="IQ_INS_ANNUITY_LIAB" hidden="1">"c563"</definedName>
    <definedName name="IQ_INS_ANNUITY_REV" hidden="1">"c2788"</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 hidden="1">"c6223"</definedName>
    <definedName name="IQ_INS_SETTLE_REIT" hidden="1">"c575"</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LOANS_FDIC" hidden="1">"c6365"</definedName>
    <definedName name="IQ_INSIDER_OVER_TOTAL" hidden="1">"c1581"</definedName>
    <definedName name="IQ_INSIDER_OWNER" hidden="1">"c577"</definedName>
    <definedName name="IQ_INSIDER_PERCENT" hidden="1">"c578"</definedName>
    <definedName name="IQ_INSIDER_SHARES" hidden="1">"c579"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TITUTIONS_EARNINGS_GAINS_FDIC" hidden="1">"c6723"</definedName>
    <definedName name="IQ_INSUR_RECEIV" hidden="1">"c1600"</definedName>
    <definedName name="IQ_INSURANCE_COMMISSION_FEES_FDIC" hidden="1">"c6670"</definedName>
    <definedName name="IQ_INSURANCE_UNDERWRITING_INCOME_FDIC" hidden="1">"c6671"</definedName>
    <definedName name="IQ_INT_BORROW" hidden="1">"c583"</definedName>
    <definedName name="IQ_INT_DEMAND_NOTES_FDIC" hidden="1">"c6567"</definedName>
    <definedName name="IQ_INT_DEPOSITS" hidden="1">"c584"</definedName>
    <definedName name="IQ_INT_DIV_INC" hidden="1">"c585"</definedName>
    <definedName name="IQ_INT_DOMESTIC_DEPOSITS_FDIC" hidden="1">"c6564"</definedName>
    <definedName name="IQ_INT_EXP_BR" hidden="1">"c586"</definedName>
    <definedName name="IQ_INT_EXP_COVERAGE" hidden="1">"c587"</definedName>
    <definedName name="IQ_INT_EXP_FIN" hidden="1">"c588"</definedName>
    <definedName name="IQ_INT_EXP_INCL_CAP" hidden="1">"c2988"</definedName>
    <definedName name="IQ_INT_EXP_INS" hidden="1">"c589"</definedName>
    <definedName name="IQ_INT_EXP_LTD" hidden="1">"c2086"</definedName>
    <definedName name="IQ_INT_EXP_RE" hidden="1">"c6224"</definedName>
    <definedName name="IQ_INT_EXP_REIT" hidden="1">"c590"</definedName>
    <definedName name="IQ_INT_EXP_TOTAL" hidden="1">"c591"</definedName>
    <definedName name="IQ_INT_EXP_TOTAL_FDIC" hidden="1">"c6569"</definedName>
    <definedName name="IQ_INT_EXP_UTI" hidden="1">"c592"</definedName>
    <definedName name="IQ_INT_FED_FUNDS_FDIC" hidden="1">"c6566"</definedName>
    <definedName name="IQ_INT_FOREIGN_DEPOSITS_FDIC" hidden="1">"c6565"</definedName>
    <definedName name="IQ_INT_INC_BR" hidden="1">"c593"</definedName>
    <definedName name="IQ_INT_INC_DEPOSITORY_INST_FDIC" hidden="1">"c6558"</definedName>
    <definedName name="IQ_INT_INC_DOM_LOANS_FDIC" hidden="1">"c6555"</definedName>
    <definedName name="IQ_INT_INC_FED_FUNDS_FDIC" hidden="1">"c6561"</definedName>
    <definedName name="IQ_INT_INC_FIN" hidden="1">"c594"</definedName>
    <definedName name="IQ_INT_INC_FOREIGN_LOANS_FDIC" hidden="1">"c6556"</definedName>
    <definedName name="IQ_INT_INC_INVEST" hidden="1">"c595"</definedName>
    <definedName name="IQ_INT_INC_LEASE_RECEIVABLES_FDIC" hidden="1">"c6557"</definedName>
    <definedName name="IQ_INT_INC_LOANS" hidden="1">"c596"</definedName>
    <definedName name="IQ_INT_INC_OTHER_FDIC" hidden="1">"c6562"</definedName>
    <definedName name="IQ_INT_INC_RE" hidden="1">"c6225"</definedName>
    <definedName name="IQ_INT_INC_REIT" hidden="1">"c597"</definedName>
    <definedName name="IQ_INT_INC_SECURITIES_FDIC" hidden="1">"c6559"</definedName>
    <definedName name="IQ_INT_INC_TOTAL" hidden="1">"c598"</definedName>
    <definedName name="IQ_INT_INC_TOTAL_FDIC" hidden="1">"c6563"</definedName>
    <definedName name="IQ_INT_INC_TRADING_ACCOUNTS_FDIC" hidden="1">"c6560"</definedName>
    <definedName name="IQ_INT_INC_UTI" hidden="1">"c599"</definedName>
    <definedName name="IQ_INT_INV_INC" hidden="1">"c600"</definedName>
    <definedName name="IQ_INT_INV_INC_RE" hidden="1">"c6226"</definedName>
    <definedName name="IQ_INT_INV_INC_REIT" hidden="1">"c601"</definedName>
    <definedName name="IQ_INT_INV_INC_UTI" hidden="1">"c602"</definedName>
    <definedName name="IQ_INT_ON_BORROWING_COVERAGE" hidden="1">"c603"</definedName>
    <definedName name="IQ_INT_RATE_SPREAD" hidden="1">"c604"</definedName>
    <definedName name="IQ_INT_SUB_NOTES_FDIC" hidden="1">"c6568"</definedName>
    <definedName name="IQ_INTANGIBLES_NET" hidden="1">"c907"</definedName>
    <definedName name="IQ_INTEREST_BEARING_BALANCES_FDIC" hidden="1">"c6371"</definedName>
    <definedName name="IQ_INTEREST_BEARING_DEPOSITS_DOMESTIC_FDIC" hidden="1">"c6478"</definedName>
    <definedName name="IQ_INTEREST_BEARING_DEPOSITS_FDIC" hidden="1">"c6373"</definedName>
    <definedName name="IQ_INTEREST_BEARING_DEPOSITS_FOREIGN_FDIC" hidden="1">"c6485"</definedName>
    <definedName name="IQ_INTEREST_CASH_DEPOSITS" hidden="1">"c2255"</definedName>
    <definedName name="IQ_INTEREST_EXP" hidden="1">"c618"</definedName>
    <definedName name="IQ_INTEREST_EXP_NET" hidden="1">"c1450"</definedName>
    <definedName name="IQ_INTEREST_EXP_NON" hidden="1">"c618"</definedName>
    <definedName name="IQ_INTEREST_EXP_SUPPL" hidden="1">"c1460"</definedName>
    <definedName name="IQ_INTEREST_INC" hidden="1">"c769"</definedName>
    <definedName name="IQ_INTEREST_INC_10K" hidden="1">"IQ_INTEREST_INC_10K"</definedName>
    <definedName name="IQ_INTEREST_INC_10Q" hidden="1">"IQ_INTEREST_INC_10Q"</definedName>
    <definedName name="IQ_INTEREST_INC_10Q1" hidden="1">"IQ_INTEREST_INC_10Q1"</definedName>
    <definedName name="IQ_INTEREST_INC_NON" hidden="1">"c619"</definedName>
    <definedName name="IQ_INTEREST_INVEST_INC" hidden="1">"c619"</definedName>
    <definedName name="IQ_INTEREST_RATE_CONTRACTS_FDIC" hidden="1">"c6512"</definedName>
    <definedName name="IQ_INTEREST_RATE_EXPOSURES_FDIC" hidden="1">"c6662"</definedName>
    <definedName name="IQ_INV_10YR_ANN_CAGR" hidden="1">"c6164"</definedName>
    <definedName name="IQ_INV_10YR_ANN_GROWTH" hidden="1">"c1930"</definedName>
    <definedName name="IQ_INV_1YR_ANN_GROWTH" hidden="1">"c1925"</definedName>
    <definedName name="IQ_INV_2YR_ANN_CAGR" hidden="1">"c6160"</definedName>
    <definedName name="IQ_INV_2YR_ANN_GROWTH" hidden="1">"c1926"</definedName>
    <definedName name="IQ_INV_3YR_ANN_CAGR" hidden="1">"c6161"</definedName>
    <definedName name="IQ_INV_3YR_ANN_GROWTH" hidden="1">"c1927"</definedName>
    <definedName name="IQ_INV_5YR_ANN_CAGR" hidden="1">"c6162"</definedName>
    <definedName name="IQ_INV_5YR_ANN_GROWTH" hidden="1">"c1928"</definedName>
    <definedName name="IQ_INV_7YR_ANN_CAGR" hidden="1">"c6163"</definedName>
    <definedName name="IQ_INV_7YR_ANN_GROWTH" hidden="1">"c1929"</definedName>
    <definedName name="IQ_INV_BANKING_FEE" hidden="1">"c620"</definedName>
    <definedName name="IQ_INV_METHOD" hidden="1">"c621"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GOV_SECURITY" hidden="1">"c5510"</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 hidden="1">"c6227"</definedName>
    <definedName name="IQ_INVEST_LOANS_CF_REIT" hidden="1">"c633"</definedName>
    <definedName name="IQ_INVEST_LOANS_CF_UTI" hidden="1">"c634"</definedName>
    <definedName name="IQ_INVEST_MUNI_SECURITY" hidden="1">"c5512"</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 hidden="1">"c6228"</definedName>
    <definedName name="IQ_INVEST_SECURITY_CF_REIT" hidden="1">"c642"</definedName>
    <definedName name="IQ_INVEST_SECURITY_CF_UTI" hidden="1">"c643"</definedName>
    <definedName name="IQ_INVEST_SECURITY_SUPPL" hidden="1">"c5511"</definedName>
    <definedName name="IQ_INVESTMENT_BANKING_OTHER_FEES_FDIC" hidden="1">"c6666"</definedName>
    <definedName name="IQ_IPRD" hidden="1">"c644"</definedName>
    <definedName name="IQ_IRA_KEOGH_ACCOUNTS_FDIC" hidden="1">"c6496"</definedName>
    <definedName name="IQ_ISM_SERVICES_APR_FC_UNUSED_UNUSED_UNUSED" hidden="1">"c8443"</definedName>
    <definedName name="IQ_ISM_SERVICES_APR_UNUSED_UNUSED_UNUSED" hidden="1">"c7563"</definedName>
    <definedName name="IQ_ISM_SERVICES_FC_UNUSED_UNUSED_UNUSED" hidden="1">"c7783"</definedName>
    <definedName name="IQ_ISM_SERVICES_POP_FC_UNUSED_UNUSED_UNUSED" hidden="1">"c8003"</definedName>
    <definedName name="IQ_ISM_SERVICES_POP_UNUSED_UNUSED_UNUSED" hidden="1">"c7123"</definedName>
    <definedName name="IQ_ISM_SERVICES_UNUSED_UNUSED_UNUSED" hidden="1">"c6903"</definedName>
    <definedName name="IQ_ISM_SERVICES_YOY_FC_UNUSED_UNUSED_UNUSED" hidden="1">"c8223"</definedName>
    <definedName name="IQ_ISM_SERVICES_YOY_UNUSED_UNUSED_UNUSED" hidden="1">"c7343"</definedName>
    <definedName name="IQ_ISS_DEBT_NET" hidden="1">"c751"</definedName>
    <definedName name="IQ_ISS_STOCK_NET" hidden="1">"c1601"</definedName>
    <definedName name="IQ_ISSUE_CURRENCY" hidden="1">"c2156"</definedName>
    <definedName name="IQ_ISSUE_NAME" hidden="1">"c2142"</definedName>
    <definedName name="IQ_ISSUED_GUARANTEED_US_FDIC" hidden="1">"c6404"</definedName>
    <definedName name="IQ_ISSUER" hidden="1">"c2143"</definedName>
    <definedName name="IQ_ISSUER_CIQID" hidden="1">"c2258"</definedName>
    <definedName name="IQ_ISSUER_PARENT" hidden="1">"c2144"</definedName>
    <definedName name="IQ_ISSUER_PARENT_CIQID" hidden="1">"c2260"</definedName>
    <definedName name="IQ_ISSUER_PARENT_TICKER" hidden="1">"c2259"</definedName>
    <definedName name="IQ_ISSUER_TICKER" hidden="1">"c2252"</definedName>
    <definedName name="IQ_JR_SUB_DEBT" hidden="1">"c2534"</definedName>
    <definedName name="IQ_JR_SUB_DEBT_EBITDA" hidden="1">"c2560"</definedName>
    <definedName name="IQ_JR_SUB_DEBT_EBITDA_CAPEX" hidden="1">"c2561"</definedName>
    <definedName name="IQ_JR_SUB_DEBT_PCT" hidden="1">"c2535"</definedName>
    <definedName name="IQ_LAND" hidden="1">"c645"</definedName>
    <definedName name="IQ_LAST_EBIT_MARGIN" hidden="1">"IQ_LAST_EBIT_MARGIN"</definedName>
    <definedName name="IQ_LAST_EBITDA_MARGIN" hidden="1">"IQ_LAST_EBITDA_MARGIN"</definedName>
    <definedName name="IQ_LAST_GROSS_MARGIN" hidden="1">"IQ_LAST_GROSS_MARGIN"</definedName>
    <definedName name="IQ_LAST_NET_INC_MARGIN" hidden="1">"IQ_LAST_NET_INC_MARGIN"</definedName>
    <definedName name="IQ_LAST_PMT_DATE" hidden="1">"c2188"</definedName>
    <definedName name="IQ_LAST_SPLIT_DATE" hidden="1">"c2095"</definedName>
    <definedName name="IQ_LAST_SPLIT_FACTOR" hidden="1">"c2093"</definedName>
    <definedName name="IQ_LASTPRICINGDATE" hidden="1">"c3051"</definedName>
    <definedName name="IQ_LASTSALEPRICE" hidden="1">"c646"</definedName>
    <definedName name="IQ_LASTSALEPRICE_DATE" hidden="1">"c2109"</definedName>
    <definedName name="IQ_LATEST" hidden="1">"1"</definedName>
    <definedName name="IQ_LATESTK" hidden="1">1000</definedName>
    <definedName name="IQ_LATESTKFR" hidden="1">"50"</definedName>
    <definedName name="IQ_LATESTQ" hidden="1">500</definedName>
    <definedName name="IQ_LATESTQFR" hidden="1">"100"</definedName>
    <definedName name="IQ_LEASE_FINANCING_RECEIVABLES_CHARGE_OFFS_FDIC" hidden="1">"c6602"</definedName>
    <definedName name="IQ_LEASE_FINANCING_RECEIVABLES_FDIC" hidden="1">"c6433"</definedName>
    <definedName name="IQ_LEASE_FINANCING_RECEIVABLES_NET_CHARGE_OFFS_FDIC" hidden="1">"c6640"</definedName>
    <definedName name="IQ_LEASE_FINANCING_RECEIVABLES_RECOVERIES_FDIC" hidden="1">"c6621"</definedName>
    <definedName name="IQ_LEASE_FINANCING_RECEIVABLES_TOTAL_LOANS_FOREIGN_FDIC" hidden="1">"c6449"</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 hidden="1">"c6229"</definedName>
    <definedName name="IQ_LEGAL_SETTLE_REIT" hidden="1">"c652"</definedName>
    <definedName name="IQ_LEGAL_SETTLE_UTI" hidden="1">"c653"</definedName>
    <definedName name="IQ_LEVERAGE_RATIO" hidden="1">"c654"</definedName>
    <definedName name="IQ_LEVERED_FCF" hidden="1">"c1907"</definedName>
    <definedName name="IQ_LFCF_10YR_ANN_CAGR" hidden="1">"c6174"</definedName>
    <definedName name="IQ_LFCF_10YR_ANN_GROWTH" hidden="1">"c1942"</definedName>
    <definedName name="IQ_LFCF_1YR_ANN_GROWTH" hidden="1">"c1937"</definedName>
    <definedName name="IQ_LFCF_2YR_ANN_CAGR" hidden="1">"c6170"</definedName>
    <definedName name="IQ_LFCF_2YR_ANN_GROWTH" hidden="1">"c1938"</definedName>
    <definedName name="IQ_LFCF_3YR_ANN_CAGR" hidden="1">"c6171"</definedName>
    <definedName name="IQ_LFCF_3YR_ANN_GROWTH" hidden="1">"c1939"</definedName>
    <definedName name="IQ_LFCF_5YR_ANN_CAGR" hidden="1">"c6172"</definedName>
    <definedName name="IQ_LFCF_5YR_ANN_GROWTH" hidden="1">"c1940"</definedName>
    <definedName name="IQ_LFCF_7YR_ANN_CAGR" hidden="1">"c6173"</definedName>
    <definedName name="IQ_LFCF_7YR_ANN_GROWTH" hidden="1">"c1941"</definedName>
    <definedName name="IQ_LFCF_MARGIN" hidden="1">"c1961"</definedName>
    <definedName name="IQ_LH_STATUTORY_SURPLUS" hidden="1">"c2771"</definedName>
    <definedName name="IQ_LICENSED_POPS" hidden="1">"c2123"</definedName>
    <definedName name="IQ_LIFE_EARNED" hidden="1">"c2739"</definedName>
    <definedName name="IQ_LIFE_INSURANCE_ASSETS_FDIC" hidden="1">"c6372"</definedName>
    <definedName name="IQ_LIFOR" hidden="1">"c655"</definedName>
    <definedName name="IQ_LL" hidden="1">"c656"</definedName>
    <definedName name="IQ_LOAN_COMMITMENTS_REVOLVING_FDIC" hidden="1">"c6524"</definedName>
    <definedName name="IQ_LOAN_LEASE_RECEIV" hidden="1">"c657"</definedName>
    <definedName name="IQ_LOAN_LOSS" hidden="1">"c656"</definedName>
    <definedName name="IQ_LOAN_LOSS_ALLOW_FDIC" hidden="1">"c6326"</definedName>
    <definedName name="IQ_LOAN_LOSS_ALLOWANCE_NONCURRENT_LOANS_FDIC" hidden="1">"c6740"</definedName>
    <definedName name="IQ_LOAN_LOSSES_FDIC" hidden="1">"c6580"</definedName>
    <definedName name="IQ_LOAN_SERVICE_REV" hidden="1">"c658"</definedName>
    <definedName name="IQ_LOANS_AND_LEASES_HELD_FDIC" hidden="1">"c6367"</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 hidden="1">"c6230"</definedName>
    <definedName name="IQ_LOANS_CF_REIT" hidden="1">"c664"</definedName>
    <definedName name="IQ_LOANS_CF_UTI" hidden="1">"c665"</definedName>
    <definedName name="IQ_LOANS_DEPOSITORY_INSTITUTIONS_FDIC" hidden="1">"c6382"</definedName>
    <definedName name="IQ_LOANS_FOR_SALE" hidden="1">"c666"</definedName>
    <definedName name="IQ_LOANS_HELD_FOREIGN_FDIC" hidden="1">"c6315"</definedName>
    <definedName name="IQ_LOANS_LEASES_FOREIGN_FDIC" hidden="1">"c6383"</definedName>
    <definedName name="IQ_LOANS_LEASES_GROSS_FDIC" hidden="1">"c6323"</definedName>
    <definedName name="IQ_LOANS_LEASES_GROSS_FOREIGN_FDIC" hidden="1">"c6384"</definedName>
    <definedName name="IQ_LOANS_LEASES_NET_FDIC" hidden="1">"c6327"</definedName>
    <definedName name="IQ_LOANS_LEASES_NET_UNEARNED_FDIC" hidden="1">"c6325"</definedName>
    <definedName name="IQ_LOANS_NOT_SECURED_RE_FDIC" hidden="1">"c6381"</definedName>
    <definedName name="IQ_LOANS_PAST_DUE" hidden="1">"c667"</definedName>
    <definedName name="IQ_LOANS_RECEIV_CURRENT" hidden="1">"c668"</definedName>
    <definedName name="IQ_LOANS_RECEIV_LT" hidden="1">"c669"</definedName>
    <definedName name="IQ_LOANS_RECEIV_LT_UTI" hidden="1">"c670"</definedName>
    <definedName name="IQ_LOANS_SECURED_BY_RE_CHARGE_OFFS_FDIC" hidden="1">"c6588"</definedName>
    <definedName name="IQ_LOANS_SECURED_BY_RE_RECOVERIES_FDIC" hidden="1">"c6607"</definedName>
    <definedName name="IQ_LOANS_SECURED_NON_US_FDIC" hidden="1">"c6380"</definedName>
    <definedName name="IQ_LOANS_SECURED_RE_NET_CHARGE_OFFS_FDIC" hidden="1">"c6626"</definedName>
    <definedName name="IQ_LOANS_TO_DEPOSITORY_INSTITUTIONS_FOREIGN_FDIC" hidden="1">"c6453"</definedName>
    <definedName name="IQ_LOANS_TO_FOREIGN_GOVERNMENTS_FDIC" hidden="1">"c6448"</definedName>
    <definedName name="IQ_LOANS_TO_INDIVIDUALS_FOREIGN_FDIC" hidden="1">"c6452"</definedName>
    <definedName name="IQ_LONG_TERM_ASSETS_FDIC" hidden="1">"c6361"</definedName>
    <definedName name="IQ_LONG_TERM_DEBT" hidden="1">"c674"</definedName>
    <definedName name="IQ_LONG_TERM_DEBT_OVER_TOTAL_CAP" hidden="1">"c677"</definedName>
    <definedName name="IQ_LONG_TERM_GROWTH" hidden="1">"c671"</definedName>
    <definedName name="IQ_LONG_TERM_INV" hidden="1">"c697"</definedName>
    <definedName name="IQ_LOSS_ALLOWANCE_LOANS_FDIC" hidden="1">"c6739"</definedName>
    <definedName name="IQ_LOSS_LOSS_EXP" hidden="1">"c672"</definedName>
    <definedName name="IQ_LOSS_TO_NET_EARNED" hidden="1">"c2751"</definedName>
    <definedName name="IQ_LOW_TARGET_PRICE" hidden="1">"c1652"</definedName>
    <definedName name="IQ_LOW_TARGET_PRICE_REUT" hidden="1">"c5318"</definedName>
    <definedName name="IQ_LOW_TARGET_PRICE_THOM" hidden="1">"c5097"</definedName>
    <definedName name="IQ_LOWPRICE" hidden="1">"c673"</definedName>
    <definedName name="IQ_LT_DEBT" hidden="1">"c674"</definedName>
    <definedName name="IQ_LT_DEBT_BNK" hidden="1">"c675"</definedName>
    <definedName name="IQ_LT_DEBT_BR" hidden="1">"c676"</definedName>
    <definedName name="IQ_LT_DEBT_CAPITAL" hidden="1">"c677"</definedName>
    <definedName name="IQ_LT_DEBT_CAPITAL_LEASES" hidden="1">"c2542"</definedName>
    <definedName name="IQ_LT_DEBT_CAPITAL_LEASES_PCT" hidden="1">"c2543"</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 hidden="1">"c6231"</definedName>
    <definedName name="IQ_LT_DEBT_ISSUED_REIT" hidden="1">"c686"</definedName>
    <definedName name="IQ_LT_DEBT_ISSUED_UTI" hidden="1">"c687"</definedName>
    <definedName name="IQ_LT_DEBT_RE" hidden="1">"c6232"</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 hidden="1">"c6233"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 hidden="1">"c6234"</definedName>
    <definedName name="IQ_LT_INVEST_REIT" hidden="1">"c700"</definedName>
    <definedName name="IQ_LT_INVEST_UTI" hidden="1">"c701"</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DATE" hidden="1">"IQ_LTM_DATE"</definedName>
    <definedName name="IQ_LTM_REVENUE_OVER_EMPLOYEES" hidden="1">"c1304"</definedName>
    <definedName name="IQ_LTMMONTH" hidden="1">120000</definedName>
    <definedName name="IQ_MACHINERY" hidden="1">"c711"</definedName>
    <definedName name="IQ_MAINT_CAPEX" hidden="1">"c2947"</definedName>
    <definedName name="IQ_MAINT_CAPEX_ACT_OR_EST" hidden="1">"c4458"</definedName>
    <definedName name="IQ_MAINT_REPAIR" hidden="1">"c2087"</definedName>
    <definedName name="IQ_MAKE_WHOLE_END_DATE" hidden="1">"c2493"</definedName>
    <definedName name="IQ_MAKE_WHOLE_SPREAD" hidden="1">"c2494"</definedName>
    <definedName name="IQ_MAKE_WHOLE_START_DATE" hidden="1">"c2492"</definedName>
    <definedName name="IQ_MARKET_CAP_LFCF" hidden="1">"c2209"</definedName>
    <definedName name="IQ_MARKETCAP" hidden="1">"c712"</definedName>
    <definedName name="IQ_MARKETING" hidden="1">"c2239"</definedName>
    <definedName name="IQ_MATURITY_DATE" hidden="1">"c2146"</definedName>
    <definedName name="IQ_MATURITY_ONE_YEAR_LESS_FDIC" hidden="1">"c6425"</definedName>
    <definedName name="IQ_MC_RATIO" hidden="1">"c2783"</definedName>
    <definedName name="IQ_MC_STATUTORY_SURPLUS" hidden="1">"c2772"</definedName>
    <definedName name="IQ_MEDIAN_NEW_HOME_SALES_APR_FC_UNUSED_UNUSED_UNUSED" hidden="1">"c8460"</definedName>
    <definedName name="IQ_MEDIAN_NEW_HOME_SALES_APR_UNUSED_UNUSED_UNUSED" hidden="1">"c7580"</definedName>
    <definedName name="IQ_MEDIAN_NEW_HOME_SALES_FC_UNUSED_UNUSED_UNUSED" hidden="1">"c7800"</definedName>
    <definedName name="IQ_MEDIAN_NEW_HOME_SALES_POP_FC_UNUSED_UNUSED_UNUSED" hidden="1">"c8020"</definedName>
    <definedName name="IQ_MEDIAN_NEW_HOME_SALES_POP_UNUSED_UNUSED_UNUSED" hidden="1">"c7140"</definedName>
    <definedName name="IQ_MEDIAN_NEW_HOME_SALES_UNUSED_UNUSED_UNUSED" hidden="1">"c6920"</definedName>
    <definedName name="IQ_MEDIAN_NEW_HOME_SALES_YOY_FC_UNUSED_UNUSED_UNUSED" hidden="1">"c8240"</definedName>
    <definedName name="IQ_MEDIAN_NEW_HOME_SALES_YOY_UNUSED_UNUSED_UNUSED" hidden="1">"c7360"</definedName>
    <definedName name="IQ_MEDIAN_TARGET_PRICE" hidden="1">"c1650"</definedName>
    <definedName name="IQ_MEDIAN_TARGET_PRICE_REUT" hidden="1">"c5316"</definedName>
    <definedName name="IQ_MEDIAN_TARGET_PRICE_THOM" hidden="1">"c5095"</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 hidden="1">"c6235"</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 hidden="1">"c6236"</definedName>
    <definedName name="IQ_MERGER_RESTRUCTURE_REIT" hidden="1">"c724"</definedName>
    <definedName name="IQ_MERGER_RESTRUCTURE_UTI" hidden="1">"c725"</definedName>
    <definedName name="IQ_MERGER_UTI" hidden="1">"c726"</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 hidden="1">"c6237"</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KTCAP_TOTAL_REV_FWD_REUT" hidden="1">"c4048"</definedName>
    <definedName name="IQ_MKTCAP_TOTAL_REV_FWD_THOM" hidden="1">"c4055"</definedName>
    <definedName name="IQ_MM_ACCOUNT" hidden="1">"c743"</definedName>
    <definedName name="IQ_MONEY_MARKET_DEPOSIT_ACCOUNTS_FDIC" hidden="1">"c6553"</definedName>
    <definedName name="IQ_MONTH" hidden="1">15000</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BACKED_SECURITIES_FDIC" hidden="1">"c6402"</definedName>
    <definedName name="IQ_MORTGAGE_SERV_RIGHTS" hidden="1">"c2242"</definedName>
    <definedName name="IQ_MORTGAGE_SERVICING_FDIC" hidden="1">"c6335"</definedName>
    <definedName name="IQ_MTD" hidden="1">800000</definedName>
    <definedName name="IQ_MULTIFAMILY_RESIDENTIAL_LOANS_FDIC" hidden="1">"c6311"</definedName>
    <definedName name="IQ_NAMES_REVISION_DATE_" hidden="1">41526.569212963</definedName>
    <definedName name="IQ_NAV_ACT_OR_EST" hidden="1">"c2225"</definedName>
    <definedName name="IQ_NAV_ACT_OR_EST_THOM" hidden="1">"c5607"</definedName>
    <definedName name="IQ_NAV_EST" hidden="1">"c1751"</definedName>
    <definedName name="IQ_NAV_EST_THOM" hidden="1">"c5601"</definedName>
    <definedName name="IQ_NAV_HIGH_EST" hidden="1">"c1753"</definedName>
    <definedName name="IQ_NAV_HIGH_EST_THOM" hidden="1">"c5604"</definedName>
    <definedName name="IQ_NAV_LOW_EST" hidden="1">"c1754"</definedName>
    <definedName name="IQ_NAV_LOW_EST_THOM" hidden="1">"c5605"</definedName>
    <definedName name="IQ_NAV_MEDIAN_EST" hidden="1">"c1752"</definedName>
    <definedName name="IQ_NAV_MEDIAN_EST_THOM" hidden="1">"c5602"</definedName>
    <definedName name="IQ_NAV_NUM_EST" hidden="1">"c1755"</definedName>
    <definedName name="IQ_NAV_NUM_EST_THOM" hidden="1">"c5606"</definedName>
    <definedName name="IQ_NAV_STDDEV_EST" hidden="1">"c1756"</definedName>
    <definedName name="IQ_NAV_STDDEV_EST_THOM" hidden="1">"c5603"</definedName>
    <definedName name="IQ_NET_CHANGE" hidden="1">"c749"</definedName>
    <definedName name="IQ_NET_CHARGE_OFFS_FDIC" hidden="1">"c6641"</definedName>
    <definedName name="IQ_NET_CHARGE_OFFS_LOANS_FDIC" hidden="1">"c6751"</definedName>
    <definedName name="IQ_NET_CLAIM_EXP_INCUR" hidden="1">"c2757"</definedName>
    <definedName name="IQ_NET_CLAIM_EXP_INCUR_CY" hidden="1">"c2761"</definedName>
    <definedName name="IQ_NET_CLAIM_EXP_INCUR_PY" hidden="1">"c2762"</definedName>
    <definedName name="IQ_NET_CLAIM_EXP_PAID" hidden="1">"c2760"</definedName>
    <definedName name="IQ_NET_CLAIM_EXP_PAID_CY" hidden="1">"c2763"</definedName>
    <definedName name="IQ_NET_CLAIM_EXP_PAID_PY" hidden="1">"c2764"</definedName>
    <definedName name="IQ_NET_CLAIM_EXP_RES" hidden="1">"c2754"</definedName>
    <definedName name="IQ_NET_DEBT" hidden="1">"c1584"</definedName>
    <definedName name="IQ_NET_DEBT_ACT_OR_EST" hidden="1">"c3583"</definedName>
    <definedName name="IQ_NET_DEBT_ACT_OR_EST_THOM" hidden="1">"c5309"</definedName>
    <definedName name="IQ_NET_DEBT_EBITDA" hidden="1">"c750"</definedName>
    <definedName name="IQ_NET_DEBT_EBITDA_CAPEX" hidden="1">"c2949"</definedName>
    <definedName name="IQ_NET_DEBT_EST" hidden="1">"c3517"</definedName>
    <definedName name="IQ_NET_DEBT_EST_THOM" hidden="1">"c4027"</definedName>
    <definedName name="IQ_NET_DEBT_HIGH_EST" hidden="1">"c3518"</definedName>
    <definedName name="IQ_NET_DEBT_HIGH_EST_THOM" hidden="1">"c4029"</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 hidden="1">"c6238"</definedName>
    <definedName name="IQ_NET_DEBT_ISSUED_REIT" hidden="1">"c756"</definedName>
    <definedName name="IQ_NET_DEBT_ISSUED_UTI" hidden="1">"c757"</definedName>
    <definedName name="IQ_NET_DEBT_LOW_EST" hidden="1">"c3519"</definedName>
    <definedName name="IQ_NET_DEBT_LOW_EST_THOM" hidden="1">"c4030"</definedName>
    <definedName name="IQ_NET_DEBT_MEDIAN_EST" hidden="1">"c3520"</definedName>
    <definedName name="IQ_NET_DEBT_MEDIAN_EST_THOM" hidden="1">"c4028"</definedName>
    <definedName name="IQ_NET_DEBT_NUM_EST" hidden="1">"c3515"</definedName>
    <definedName name="IQ_NET_DEBT_NUM_EST_THOM" hidden="1">"c4031"</definedName>
    <definedName name="IQ_NET_DEBT_STDDEV_EST" hidden="1">"c3516"</definedName>
    <definedName name="IQ_NET_DEBT_STDDEV_EST_THOM" hidden="1">"c4032"</definedName>
    <definedName name="IQ_NET_EARNED" hidden="1">"c2734"</definedName>
    <definedName name="IQ_NET_INC" hidden="1">"c781"</definedName>
    <definedName name="IQ_NET_INC_10K" hidden="1">"IQ_NET_INC_10K"</definedName>
    <definedName name="IQ_NET_INC_10Q" hidden="1">"IQ_NET_INC_10Q"</definedName>
    <definedName name="IQ_NET_INC_10Q1" hidden="1">"IQ_NET_INC_10Q1"</definedName>
    <definedName name="IQ_NET_INC_BEFORE" hidden="1">"c344"</definedName>
    <definedName name="IQ_NET_INC_CF" hidden="1">"c793"</definedName>
    <definedName name="IQ_NET_INC_GROWTH_1" hidden="1">"IQ_NET_INC_GROWTH_1"</definedName>
    <definedName name="IQ_NET_INC_GROWTH_2" hidden="1">"IQ_NET_INC_GROWTH_2"</definedName>
    <definedName name="IQ_NET_INC_MARGIN" hidden="1">"c794"</definedName>
    <definedName name="IQ_NET_INCOME_FDIC" hidden="1">"c6587"</definedName>
    <definedName name="IQ_NET_INT_INC_10YR_ANN_CAGR" hidden="1">"c6100"</definedName>
    <definedName name="IQ_NET_INT_INC_10YR_ANN_GROWTH" hidden="1">"c758"</definedName>
    <definedName name="IQ_NET_INT_INC_1YR_ANN_GROWTH" hidden="1">"c759"</definedName>
    <definedName name="IQ_NET_INT_INC_2YR_ANN_CAGR" hidden="1">"c6101"</definedName>
    <definedName name="IQ_NET_INT_INC_2YR_ANN_GROWTH" hidden="1">"c760"</definedName>
    <definedName name="IQ_NET_INT_INC_3YR_ANN_CAGR" hidden="1">"c6102"</definedName>
    <definedName name="IQ_NET_INT_INC_3YR_ANN_GROWTH" hidden="1">"c761"</definedName>
    <definedName name="IQ_NET_INT_INC_5YR_ANN_CAGR" hidden="1">"c6103"</definedName>
    <definedName name="IQ_NET_INT_INC_5YR_ANN_GROWTH" hidden="1">"c762"</definedName>
    <definedName name="IQ_NET_INT_INC_7YR_ANN_CAGR" hidden="1">"c6104"</definedName>
    <definedName name="IQ_NET_INT_INC_7YR_ANN_GROWTH" hidden="1">"c763"</definedName>
    <definedName name="IQ_NET_INT_INC_BNK" hidden="1">"c764"</definedName>
    <definedName name="IQ_NET_INT_INC_BNK_FDIC" hidden="1">"c6570"</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 hidden="1">"c6239"</definedName>
    <definedName name="IQ_NET_INTEREST_EXP_REIT" hidden="1">"c770"</definedName>
    <definedName name="IQ_NET_INTEREST_EXP_UTI" hidden="1">"c771"</definedName>
    <definedName name="IQ_NET_INTEREST_INC" hidden="1">"c764"</definedName>
    <definedName name="IQ_NET_INTEREST_INC_AFTER_LL" hidden="1">"c1604"</definedName>
    <definedName name="IQ_NET_INTEREST_MARGIN_FDIC" hidden="1">"c6726"</definedName>
    <definedName name="IQ_NET_LIFE_INS_IN_FORCE" hidden="1">"c2769"</definedName>
    <definedName name="IQ_NET_LOANS" hidden="1">"c772"</definedName>
    <definedName name="IQ_NET_LOANS_10YR_ANN_CAGR" hidden="1">"c6105"</definedName>
    <definedName name="IQ_NET_LOANS_10YR_ANN_GROWTH" hidden="1">"c773"</definedName>
    <definedName name="IQ_NET_LOANS_1YR_ANN_GROWTH" hidden="1">"c774"</definedName>
    <definedName name="IQ_NET_LOANS_2YR_ANN_CAGR" hidden="1">"c6106"</definedName>
    <definedName name="IQ_NET_LOANS_2YR_ANN_GROWTH" hidden="1">"c775"</definedName>
    <definedName name="IQ_NET_LOANS_3YR_ANN_CAGR" hidden="1">"c6107"</definedName>
    <definedName name="IQ_NET_LOANS_3YR_ANN_GROWTH" hidden="1">"c776"</definedName>
    <definedName name="IQ_NET_LOANS_5YR_ANN_CAGR" hidden="1">"c6108"</definedName>
    <definedName name="IQ_NET_LOANS_5YR_ANN_GROWTH" hidden="1">"c777"</definedName>
    <definedName name="IQ_NET_LOANS_7YR_ANN_CAGR" hidden="1">"c6109"</definedName>
    <definedName name="IQ_NET_LOANS_7YR_ANN_GROWTH" hidden="1">"c778"</definedName>
    <definedName name="IQ_NET_LOANS_LEASES_CORE_DEPOSITS_FDIC" hidden="1">"c6743"</definedName>
    <definedName name="IQ_NET_LOANS_LEASES_DEPOSITS_FDIC" hidden="1">"c6742"</definedName>
    <definedName name="IQ_NET_LOANS_TOTAL_DEPOSITS" hidden="1">"c779"</definedName>
    <definedName name="IQ_NET_OPERATING_INCOME_ASSETS_FDIC" hidden="1">"c6729"</definedName>
    <definedName name="IQ_NET_RENTAL_EXP_FN" hidden="1">"c780"</definedName>
    <definedName name="IQ_NET_SECURITIZATION_INCOME_FDIC" hidden="1">"c6669"</definedName>
    <definedName name="IQ_NET_SERVICING_FEES_FDIC" hidden="1">"c6668"</definedName>
    <definedName name="IQ_NET_TO_GROSS_EARNED" hidden="1">"c2750"</definedName>
    <definedName name="IQ_NET_TO_GROSS_WRITTEN" hidden="1">"c2729"</definedName>
    <definedName name="IQ_NET_WORKING_CAP" hidden="1">"c3493"</definedName>
    <definedName name="IQ_NET_WRITTEN" hidden="1">"c2728"</definedName>
    <definedName name="IQ_NEW_PREM" hidden="1">"c2785"</definedName>
    <definedName name="IQ_NEXT_CALL_DATE" hidden="1">"c2198"</definedName>
    <definedName name="IQ_NEXT_CALL_PRICE" hidden="1">"c2199"</definedName>
    <definedName name="IQ_NEXT_INT_DATE" hidden="1">"c2187"</definedName>
    <definedName name="IQ_NEXT_PUT_DATE" hidden="1">"c2200"</definedName>
    <definedName name="IQ_NEXT_PUT_PRICE" hidden="1">"c2201"</definedName>
    <definedName name="IQ_NEXT_SINK_FUND_AMOUNT" hidden="1">"c2490"</definedName>
    <definedName name="IQ_NEXT_SINK_FUND_DATE" hidden="1">"c2489"</definedName>
    <definedName name="IQ_NEXT_SINK_FUND_PRICE" hidden="1">"c2491"</definedName>
    <definedName name="IQ_NI" hidden="1">"c781"</definedName>
    <definedName name="IQ_NI_10YR_ANN_CAGR" hidden="1">"c6110"</definedName>
    <definedName name="IQ_NI_10YR_ANN_GROWTH" hidden="1">"c782"</definedName>
    <definedName name="IQ_NI_1YR_ANN_GROWTH" hidden="1">"c783"</definedName>
    <definedName name="IQ_NI_2YR_ANN_CAGR" hidden="1">"c6111"</definedName>
    <definedName name="IQ_NI_2YR_ANN_GROWTH" hidden="1">"c784"</definedName>
    <definedName name="IQ_NI_3YR_ANN_CAGR" hidden="1">"c6112"</definedName>
    <definedName name="IQ_NI_3YR_ANN_GROWTH" hidden="1">"c785"</definedName>
    <definedName name="IQ_NI_5YR_ANN_CAGR" hidden="1">"c6113"</definedName>
    <definedName name="IQ_NI_5YR_ANN_GROWTH" hidden="1">"c786"</definedName>
    <definedName name="IQ_NI_7YR_ANN_CAGR" hidden="1">"c6114"</definedName>
    <definedName name="IQ_NI_7YR_ANN_GROWTH" hidden="1">"c787"</definedName>
    <definedName name="IQ_NI_ACT_OR_EST" hidden="1">"c2222"</definedName>
    <definedName name="IQ_NI_ACT_OR_EST_THOM" hidden="1">"c5306"</definedName>
    <definedName name="IQ_NI_AFTER_CAPITALIZED" hidden="1">"c788"</definedName>
    <definedName name="IQ_NI_AVAIL_EXCL" hidden="1">"c789"</definedName>
    <definedName name="IQ_NI_AVAIL_EXCL_MARGIN" hidden="1">"c790"</definedName>
    <definedName name="IQ_NI_AVAIL_INCL" hidden="1">"c791"</definedName>
    <definedName name="IQ_NI_BEFORE_CAPITALIZED" hidden="1">"c792"</definedName>
    <definedName name="IQ_NI_CF" hidden="1">"c793"</definedName>
    <definedName name="IQ_NI_EST" hidden="1">"c1716"</definedName>
    <definedName name="IQ_NI_EST_THOM" hidden="1">"c5126"</definedName>
    <definedName name="IQ_NI_GW_EST" hidden="1">"c1723"</definedName>
    <definedName name="IQ_NI_GW_HIGH_EST" hidden="1">"c1725"</definedName>
    <definedName name="IQ_NI_GW_LOW_EST" hidden="1">"c1726"</definedName>
    <definedName name="IQ_NI_GW_MEDIAN_EST" hidden="1">"c1724"</definedName>
    <definedName name="IQ_NI_GW_NUM_EST" hidden="1">"c1727"</definedName>
    <definedName name="IQ_NI_GW_STDDEV_EST" hidden="1">"c1728"</definedName>
    <definedName name="IQ_NI_HIGH_EST" hidden="1">"c1718"</definedName>
    <definedName name="IQ_NI_HIGH_EST_THOM" hidden="1">"c5128"</definedName>
    <definedName name="IQ_NI_LOW_EST" hidden="1">"c1719"</definedName>
    <definedName name="IQ_NI_LOW_EST_THOM" hidden="1">"c5129"</definedName>
    <definedName name="IQ_NI_MARGIN" hidden="1">"c794"</definedName>
    <definedName name="IQ_NI_MEDIAN_EST" hidden="1">"c1717"</definedName>
    <definedName name="IQ_NI_MEDIAN_EST_THOM" hidden="1">"c5127"</definedName>
    <definedName name="IQ_NI_NORM" hidden="1">"c1901"</definedName>
    <definedName name="IQ_NI_NORM_10YR_ANN_CAGR" hidden="1">"c6189"</definedName>
    <definedName name="IQ_NI_NORM_10YR_ANN_GROWTH" hidden="1">"c1960"</definedName>
    <definedName name="IQ_NI_NORM_1YR_ANN_GROWTH" hidden="1">"c1955"</definedName>
    <definedName name="IQ_NI_NORM_2YR_ANN_CAGR" hidden="1">"c6185"</definedName>
    <definedName name="IQ_NI_NORM_2YR_ANN_GROWTH" hidden="1">"c1956"</definedName>
    <definedName name="IQ_NI_NORM_3YR_ANN_CAGR" hidden="1">"c6186"</definedName>
    <definedName name="IQ_NI_NORM_3YR_ANN_GROWTH" hidden="1">"c1957"</definedName>
    <definedName name="IQ_NI_NORM_5YR_ANN_CAGR" hidden="1">"c6187"</definedName>
    <definedName name="IQ_NI_NORM_5YR_ANN_GROWTH" hidden="1">"c1958"</definedName>
    <definedName name="IQ_NI_NORM_7YR_ANN_CAGR" hidden="1">"c6188"</definedName>
    <definedName name="IQ_NI_NORM_7YR_ANN_GROWTH" hidden="1">"c1959"</definedName>
    <definedName name="IQ_NI_NORM_MARGIN" hidden="1">"c1964"</definedName>
    <definedName name="IQ_NI_NUM_EST" hidden="1">"c1720"</definedName>
    <definedName name="IQ_NI_NUM_EST_THOM" hidden="1">"c5130"</definedName>
    <definedName name="IQ_NI_REPORTED_EST" hidden="1">"c1730"</definedName>
    <definedName name="IQ_NI_REPORTED_HIGH_EST" hidden="1">"c1732"</definedName>
    <definedName name="IQ_NI_REPORTED_LOW_EST" hidden="1">"c1733"</definedName>
    <definedName name="IQ_NI_REPORTED_MEDIAN_EST" hidden="1">"c1731"</definedName>
    <definedName name="IQ_NI_REPORTED_NUM_EST" hidden="1">"c1734"</definedName>
    <definedName name="IQ_NI_REPORTED_STDDEV_EST" hidden="1">"c1735"</definedName>
    <definedName name="IQ_NI_SBC_ACT_OR_EST" hidden="1">"c4474"</definedName>
    <definedName name="IQ_NI_SBC_GW_ACT_OR_EST" hidden="1">"c4478"</definedName>
    <definedName name="IQ_NI_SFAS" hidden="1">"c795"</definedName>
    <definedName name="IQ_NI_STDDEV_EST" hidden="1">"c1721"</definedName>
    <definedName name="IQ_NI_STDDEV_EST_THOM" hidden="1">"c5131"</definedName>
    <definedName name="IQ_NOL_CF_1YR" hidden="1">"c3465"</definedName>
    <definedName name="IQ_NOL_CF_2YR" hidden="1">"c3466"</definedName>
    <definedName name="IQ_NOL_CF_3YR" hidden="1">"c3467"</definedName>
    <definedName name="IQ_NOL_CF_4YR" hidden="1">"c3468"</definedName>
    <definedName name="IQ_NOL_CF_5YR" hidden="1">"c3469"</definedName>
    <definedName name="IQ_NOL_CF_AFTER_FIVE" hidden="1">"c3470"</definedName>
    <definedName name="IQ_NOL_CF_MAX_YEAR" hidden="1">"c3473"</definedName>
    <definedName name="IQ_NOL_CF_NO_EXP" hidden="1">"c3471"</definedName>
    <definedName name="IQ_NOL_CF_TOTAL" hidden="1">"c3472"</definedName>
    <definedName name="IQ_NON_ACCRUAL_LOANS" hidden="1">"c796"</definedName>
    <definedName name="IQ_NON_CASH" hidden="1">"c797"</definedName>
    <definedName name="IQ_NON_CASH_ITEMS" hidden="1">"c797"</definedName>
    <definedName name="IQ_NON_INS_EXP" hidden="1">"c798"</definedName>
    <definedName name="IQ_NON_INS_REV" hidden="1">"c799"</definedName>
    <definedName name="IQ_NON_INT_BEAR_CD" hidden="1">"c800"</definedName>
    <definedName name="IQ_NON_INT_EXP" hidden="1">"c801"</definedName>
    <definedName name="IQ_NON_INT_EXP_FDIC" hidden="1">"c6579"</definedName>
    <definedName name="IQ_NON_INT_INC" hidden="1">"c802"</definedName>
    <definedName name="IQ_NON_INT_INC_10YR_ANN_CAGR" hidden="1">"c6115"</definedName>
    <definedName name="IQ_NON_INT_INC_10YR_ANN_GROWTH" hidden="1">"c803"</definedName>
    <definedName name="IQ_NON_INT_INC_1YR_ANN_GROWTH" hidden="1">"c804"</definedName>
    <definedName name="IQ_NON_INT_INC_2YR_ANN_CAGR" hidden="1">"c6116"</definedName>
    <definedName name="IQ_NON_INT_INC_2YR_ANN_GROWTH" hidden="1">"c805"</definedName>
    <definedName name="IQ_NON_INT_INC_3YR_ANN_CAGR" hidden="1">"c6117"</definedName>
    <definedName name="IQ_NON_INT_INC_3YR_ANN_GROWTH" hidden="1">"c806"</definedName>
    <definedName name="IQ_NON_INT_INC_5YR_ANN_CAGR" hidden="1">"c6118"</definedName>
    <definedName name="IQ_NON_INT_INC_5YR_ANN_GROWTH" hidden="1">"c807"</definedName>
    <definedName name="IQ_NON_INT_INC_7YR_ANN_CAGR" hidden="1">"c6119"</definedName>
    <definedName name="IQ_NON_INT_INC_7YR_ANN_GROWTH" hidden="1">"c808"</definedName>
    <definedName name="IQ_NON_INT_INC_FDIC" hidden="1">"c6575"</definedName>
    <definedName name="IQ_NON_INTEREST_EXP" hidden="1">"c801"</definedName>
    <definedName name="IQ_NON_INTEREST_INC" hidden="1">"c802"</definedName>
    <definedName name="IQ_NON_OPER_EXP" hidden="1">"c809"</definedName>
    <definedName name="IQ_NON_OPER_INC" hidden="1">"c810"</definedName>
    <definedName name="IQ_NON_PERF_ASSETS_10YR_ANN_CAGR" hidden="1">"c6120"</definedName>
    <definedName name="IQ_NON_PERF_ASSETS_10YR_ANN_GROWTH" hidden="1">"c811"</definedName>
    <definedName name="IQ_NON_PERF_ASSETS_1YR_ANN_GROWTH" hidden="1">"c812"</definedName>
    <definedName name="IQ_NON_PERF_ASSETS_2YR_ANN_CAGR" hidden="1">"c6121"</definedName>
    <definedName name="IQ_NON_PERF_ASSETS_2YR_ANN_GROWTH" hidden="1">"c813"</definedName>
    <definedName name="IQ_NON_PERF_ASSETS_3YR_ANN_CAGR" hidden="1">"c6122"</definedName>
    <definedName name="IQ_NON_PERF_ASSETS_3YR_ANN_GROWTH" hidden="1">"c814"</definedName>
    <definedName name="IQ_NON_PERF_ASSETS_5YR_ANN_CAGR" hidden="1">"c6123"</definedName>
    <definedName name="IQ_NON_PERF_ASSETS_5YR_ANN_GROWTH" hidden="1">"c815"</definedName>
    <definedName name="IQ_NON_PERF_ASSETS_7YR_ANN_CAGR" hidden="1">"c6124"</definedName>
    <definedName name="IQ_NON_PERF_ASSETS_7YR_ANN_GROWTH" hidden="1">"c816"</definedName>
    <definedName name="IQ_NON_PERF_ASSETS_TOTAL_ASSETS" hidden="1">"c817"</definedName>
    <definedName name="IQ_NON_PERF_LOANS_10YR_ANN_CAGR" hidden="1">"c6125"</definedName>
    <definedName name="IQ_NON_PERF_LOANS_10YR_ANN_GROWTH" hidden="1">"c818"</definedName>
    <definedName name="IQ_NON_PERF_LOANS_1YR_ANN_GROWTH" hidden="1">"c819"</definedName>
    <definedName name="IQ_NON_PERF_LOANS_2YR_ANN_CAGR" hidden="1">"c6126"</definedName>
    <definedName name="IQ_NON_PERF_LOANS_2YR_ANN_GROWTH" hidden="1">"c820"</definedName>
    <definedName name="IQ_NON_PERF_LOANS_3YR_ANN_CAGR" hidden="1">"c6127"</definedName>
    <definedName name="IQ_NON_PERF_LOANS_3YR_ANN_GROWTH" hidden="1">"c821"</definedName>
    <definedName name="IQ_NON_PERF_LOANS_5YR_ANN_CAGR" hidden="1">"c6128"</definedName>
    <definedName name="IQ_NON_PERF_LOANS_5YR_ANN_GROWTH" hidden="1">"c822"</definedName>
    <definedName name="IQ_NON_PERF_LOANS_7YR_ANN_CAGR" hidden="1">"c6129"</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_US_ADDRESSEES_TOTAL_LOANS_FOREIGN_FDIC" hidden="1">"c6443"</definedName>
    <definedName name="IQ_NON_US_CHARGE_OFFS_AND_RECOVERIES_FDIC" hidden="1">"c6650"</definedName>
    <definedName name="IQ_NON_US_CHARGE_OFFS_FDIC" hidden="1">"c6648"</definedName>
    <definedName name="IQ_NON_US_COMMERCIAL_INDUSTRIAL_CHARGE_OFFS_FDIC" hidden="1">"c6651"</definedName>
    <definedName name="IQ_NON_US_NET_LOANS_FDIC" hidden="1">"c6376"</definedName>
    <definedName name="IQ_NON_US_RECOVERIES_FDIC" hidden="1">"c6649"</definedName>
    <definedName name="IQ_NONCASH_PENSION_EXP" hidden="1">"c3000"</definedName>
    <definedName name="IQ_NONCURRENT_LOANS_1_4_FAMILY_FDIC" hidden="1">"c6770"</definedName>
    <definedName name="IQ_NONCURRENT_LOANS_COMMERCIAL_INDUSTRIAL_FDIC" hidden="1">"c6773"</definedName>
    <definedName name="IQ_NONCURRENT_LOANS_COMMERCIAL_RE_FDIC" hidden="1">"c6768"</definedName>
    <definedName name="IQ_NONCURRENT_LOANS_COMMERCIAL_RE_NOT_SECURED_FDIC" hidden="1">"c6778"</definedName>
    <definedName name="IQ_NONCURRENT_LOANS_CONSTRUCTION_LAND_DEV_FDIC" hidden="1">"c6767"</definedName>
    <definedName name="IQ_NONCURRENT_LOANS_CREDIT_CARD_FDIC" hidden="1">"c6775"</definedName>
    <definedName name="IQ_NONCURRENT_LOANS_GUARANTEED_FDIC" hidden="1">"c6358"</definedName>
    <definedName name="IQ_NONCURRENT_LOANS_HOME_EQUITY_FDIC" hidden="1">"c6771"</definedName>
    <definedName name="IQ_NONCURRENT_LOANS_INDIVIDUALS_FDIC" hidden="1">"c6774"</definedName>
    <definedName name="IQ_NONCURRENT_LOANS_LEASES_FDIC" hidden="1">"c6357"</definedName>
    <definedName name="IQ_NONCURRENT_LOANS_MULTIFAMILY_FDIC" hidden="1">"c6769"</definedName>
    <definedName name="IQ_NONCURRENT_LOANS_OTHER_FAMILY_FDIC" hidden="1">"c6772"</definedName>
    <definedName name="IQ_NONCURRENT_LOANS_OTHER_INDIVIDUAL_FDIC" hidden="1">"c6776"</definedName>
    <definedName name="IQ_NONCURRENT_LOANS_OTHER_LOANS_FDIC" hidden="1">"c6777"</definedName>
    <definedName name="IQ_NONCURRENT_LOANS_RE_FDIC" hidden="1">"c6766"</definedName>
    <definedName name="IQ_NONCURRENT_LOANS_TOTAL_LOANS_FDIC" hidden="1">"c6765"</definedName>
    <definedName name="IQ_NONCURRENT_OREO_ASSETS_FDIC" hidden="1">"c6741"</definedName>
    <definedName name="IQ_NONINTEREST_BEARING_BALANCES_FDIC" hidden="1">"c6394"</definedName>
    <definedName name="IQ_NONINTEREST_BEARING_DEPOSITS_DOMESTIC_FDIC" hidden="1">"c6477"</definedName>
    <definedName name="IQ_NONINTEREST_BEARING_DEPOSITS_FOREIGN_FDIC" hidden="1">"c6484"</definedName>
    <definedName name="IQ_NONINTEREST_EXPENSE_EARNING_ASSETS_FDIC" hidden="1">"c6728"</definedName>
    <definedName name="IQ_NONINTEREST_INCOME_EARNING_ASSETS_FDIC" hidden="1">"c6727"</definedName>
    <definedName name="IQ_NONMORTGAGE_SERVICING_FDIC" hidden="1">"c6336"</definedName>
    <definedName name="IQ_NONRECOURSE_DEBT" hidden="1">"c2550"</definedName>
    <definedName name="IQ_NONRECOURSE_DEBT_PCT" hidden="1">"c2551"</definedName>
    <definedName name="IQ_NONRES_FIXED_INVEST_PRIV_APR_FC_UNUSED_UNUSED_UNUSED" hidden="1">"c8468"</definedName>
    <definedName name="IQ_NONRES_FIXED_INVEST_PRIV_APR_UNUSED_UNUSED_UNUSED" hidden="1">"c7588"</definedName>
    <definedName name="IQ_NONRES_FIXED_INVEST_PRIV_FC_UNUSED_UNUSED_UNUSED" hidden="1">"c7808"</definedName>
    <definedName name="IQ_NONRES_FIXED_INVEST_PRIV_POP_FC_UNUSED_UNUSED_UNUSED" hidden="1">"c8028"</definedName>
    <definedName name="IQ_NONRES_FIXED_INVEST_PRIV_POP_UNUSED_UNUSED_UNUSED" hidden="1">"c7148"</definedName>
    <definedName name="IQ_NONRES_FIXED_INVEST_PRIV_UNUSED_UNUSED_UNUSED" hidden="1">"c6928"</definedName>
    <definedName name="IQ_NONRES_FIXED_INVEST_PRIV_YOY_FC_UNUSED_UNUSED_UNUSED" hidden="1">"c8248"</definedName>
    <definedName name="IQ_NONRES_FIXED_INVEST_PRIV_YOY_UNUSED_UNUSED_UNUSED" hidden="1">"c7368"</definedName>
    <definedName name="IQ_NONTRANSACTION_ACCOUNTS_FDIC" hidden="1">"c6552"</definedName>
    <definedName name="IQ_NONUTIL_REV" hidden="1">"c2089"</definedName>
    <definedName name="IQ_NORM_EPS_ACT_OR_EST" hidden="1">"c2249"</definedName>
    <definedName name="IQ_NORMAL_INC_AFTER" hidden="1">"c1605"</definedName>
    <definedName name="IQ_NORMAL_INC_AVAIL" hidden="1">"c1606"</definedName>
    <definedName name="IQ_NORMAL_INC_BEFORE" hidden="1">"c1607"</definedName>
    <definedName name="IQ_NOTES_PAY" hidden="1">"c1176"</definedName>
    <definedName name="IQ_NOTIONAL_AMOUNT_CREDIT_DERIVATIVES_FDIC" hidden="1">"c6507"</definedName>
    <definedName name="IQ_NOTIONAL_VALUE_EXCHANGE_SWAPS_FDIC" hidden="1">"c6516"</definedName>
    <definedName name="IQ_NOTIONAL_VALUE_OTHER_SWAPS_FDIC" hidden="1">"c6521"</definedName>
    <definedName name="IQ_NOTIONAL_VALUE_RATE_SWAPS_FDIC" hidden="1">"c6511"</definedName>
    <definedName name="IQ_NOW_ACCOUNT" hidden="1">"c828"</definedName>
    <definedName name="IQ_NPPE" hidden="1">"c829"</definedName>
    <definedName name="IQ_NPPE_10YR_ANN_CAGR" hidden="1">"c6130"</definedName>
    <definedName name="IQ_NPPE_10YR_ANN_GROWTH" hidden="1">"c830"</definedName>
    <definedName name="IQ_NPPE_1YR_ANN_GROWTH" hidden="1">"c831"</definedName>
    <definedName name="IQ_NPPE_2YR_ANN_CAGR" hidden="1">"c6131"</definedName>
    <definedName name="IQ_NPPE_2YR_ANN_GROWTH" hidden="1">"c832"</definedName>
    <definedName name="IQ_NPPE_3YR_ANN_CAGR" hidden="1">"c6132"</definedName>
    <definedName name="IQ_NPPE_3YR_ANN_GROWTH" hidden="1">"c833"</definedName>
    <definedName name="IQ_NPPE_5YR_ANN_CAGR" hidden="1">"c6133"</definedName>
    <definedName name="IQ_NPPE_5YR_ANN_GROWTH" hidden="1">"c834"</definedName>
    <definedName name="IQ_NPPE_7YR_ANN_CAGR" hidden="1">"c6134"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BER_ADRHOLDERS" hidden="1">"c1970"</definedName>
    <definedName name="IQ_NUMBER_DAYS" hidden="1">"c1904"</definedName>
    <definedName name="IQ_NUMBER_DEPOSITS_LESS_THAN_100K_FDIC" hidden="1">"c6495"</definedName>
    <definedName name="IQ_NUMBER_DEPOSITS_MORE_THAN_100K_FDIC" hidden="1">"c6493"</definedName>
    <definedName name="IQ_NUMBER_SHAREHOLDERS" hidden="1">"c1967"</definedName>
    <definedName name="IQ_NUMBER_SHAREHOLDERS_CLASSA" hidden="1">"c1968"</definedName>
    <definedName name="IQ_NUMBER_SHAREHOLDERS_OTHER" hidden="1">"c1969"</definedName>
    <definedName name="IQ_OBLIGATIONS_OF_STATES_TOTAL_LOANS_FOREIGN_FDIC" hidden="1">"c6447"</definedName>
    <definedName name="IQ_OBLIGATIONS_STATES_FDIC" hidden="1">"c6431"</definedName>
    <definedName name="IQ_OCCUPY_EXP" hidden="1">"c839"</definedName>
    <definedName name="IQ_OFFER_AMOUNT" hidden="1">"c2152"</definedName>
    <definedName name="IQ_OFFER_COUPON" hidden="1">"c2147"</definedName>
    <definedName name="IQ_OFFER_COUPON_TYPE" hidden="1">"c2148"</definedName>
    <definedName name="IQ_OFFER_DATE" hidden="1">"c2149"</definedName>
    <definedName name="IQ_OFFER_PRICE" hidden="1">"c2150"</definedName>
    <definedName name="IQ_OFFER_YIELD" hidden="1">"c2151"</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AVG_DAILY_PROD_GAS" hidden="1">"c2910"</definedName>
    <definedName name="IQ_OG_AVG_DAILY_PROD_NGL" hidden="1">"c2911"</definedName>
    <definedName name="IQ_OG_AVG_DAILY_PROD_OIL" hidden="1">"c2909"</definedName>
    <definedName name="IQ_OG_AVG_DAILY_SALES_VOL_EQ_INC_GAS" hidden="1">"c5797"</definedName>
    <definedName name="IQ_OG_AVG_DAILY_SALES_VOL_EQ_INC_NGL" hidden="1">"c5798"</definedName>
    <definedName name="IQ_OG_AVG_DAILY_SALES_VOL_EQ_INC_OIL" hidden="1">"c5796"</definedName>
    <definedName name="IQ_OG_CLOSE_BALANCE_GAS" hidden="1">"c2049"</definedName>
    <definedName name="IQ_OG_CLOSE_BALANCE_NGL" hidden="1">"c2920"</definedName>
    <definedName name="IQ_OG_CLOSE_BALANCE_OIL" hidden="1">"c2037"</definedName>
    <definedName name="IQ_OG_DCF_BEFORE_TAXES" hidden="1">"c2023"</definedName>
    <definedName name="IQ_OG_DCF_BEFORE_TAXES_GAS" hidden="1">"c2025"</definedName>
    <definedName name="IQ_OG_DCF_BEFORE_TAXES_OIL" hidden="1">"c2024"</definedName>
    <definedName name="IQ_OG_DEVELOPED_ACRE_GROSS_EQ_INC" hidden="1">"c5802"</definedName>
    <definedName name="IQ_OG_DEVELOPED_ACRE_NET_EQ_INC" hidden="1">"c5803"</definedName>
    <definedName name="IQ_OG_DEVELOPED_RESERVES_GAS" hidden="1">"c2053"</definedName>
    <definedName name="IQ_OG_DEVELOPED_RESERVES_NGL" hidden="1">"c2922"</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NGL" hidden="1">"c2921"</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T_DISC_GAS" hidden="1">"c2043"</definedName>
    <definedName name="IQ_OG_EXT_DISC_NGL" hidden="1">"c2914"</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IMPROVED_RECOVERY_GAS" hidden="1">"c2044"</definedName>
    <definedName name="IQ_OG_IMPROVED_RECOVERY_NGL" hidden="1">"c2915"</definedName>
    <definedName name="IQ_OG_IMPROVED_RECOVERY_OIL" hidden="1">"c2032"</definedName>
    <definedName name="IQ_OG_LIQUID_GAS_PRICE_HEDGED" hidden="1">"c2233"</definedName>
    <definedName name="IQ_OG_LIQUID_GAS_PRICE_UNHEDGED" hidden="1">"c2234"</definedName>
    <definedName name="IQ_OG_NET_FUTURE_CASH_FLOWS" hidden="1">"c1996"</definedName>
    <definedName name="IQ_OG_NET_FUTURE_CASH_FLOWS_GAS" hidden="1">"c2016"</definedName>
    <definedName name="IQ_OG_NET_FUTURE_CASH_FLOWS_OIL" hidden="1">"c2006"</definedName>
    <definedName name="IQ_OG_OIL_PRICE_HEDGED" hidden="1">"c2055"</definedName>
    <definedName name="IQ_OG_OIL_PRICE_UNHEDGED" hidden="1">"c2057"</definedName>
    <definedName name="IQ_OG_OPEN_BALANCE_GAS" hidden="1">"c2041"</definedName>
    <definedName name="IQ_OG_OPEN_BALANCE_NGL" hidden="1">"c2912"</definedName>
    <definedName name="IQ_OG_OPEN_BALANCE_OIL" hidden="1">"c2029"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NGL" hidden="1">"c2919"</definedName>
    <definedName name="IQ_OG_OTHER_ADJ_OIL" hidden="1">"c2036"</definedName>
    <definedName name="IQ_OG_OTHER_COSTS" hidden="1">"c1979"</definedName>
    <definedName name="IQ_OG_OTHER_COSTS_GAS" hidden="1">"c1991"</definedName>
    <definedName name="IQ_OG_OTHER_COSTS_OIL" hidden="1">"c1985"</definedName>
    <definedName name="IQ_OG_PRODUCTION_GAS" hidden="1">"c2047"</definedName>
    <definedName name="IQ_OG_PRODUCTION_NGL" hidden="1">"c2918"</definedName>
    <definedName name="IQ_OG_PRODUCTION_OIL" hidden="1">"c2035"</definedName>
    <definedName name="IQ_OG_PURCHASES_GAS" hidden="1">"c2045"</definedName>
    <definedName name="IQ_OG_PURCHASES_NGL" hidden="1">"c2916"</definedName>
    <definedName name="IQ_OG_PURCHASES_OIL" hidden="1">"c2033"</definedName>
    <definedName name="IQ_OG_RESERVE_REPLACEMENT_RATIO" hidden="1">"c5799"</definedName>
    <definedName name="IQ_OG_REVISIONS_GAS" hidden="1">"c2042"</definedName>
    <definedName name="IQ_OG_REVISIONS_NGL" hidden="1">"c2913"</definedName>
    <definedName name="IQ_OG_REVISIONS_OIL" hidden="1">"c2030"</definedName>
    <definedName name="IQ_OG_SALES_IN_PLACE_GAS" hidden="1">"c2046"</definedName>
    <definedName name="IQ_OG_SALES_IN_PLACE_NGL" hidden="1">"c2917"</definedName>
    <definedName name="IQ_OG_SALES_IN_PLACE_OIL" hidden="1">"c2034"</definedName>
    <definedName name="IQ_OG_SALES_VOL_EQ_INC_GAS" hidden="1">"c5794"</definedName>
    <definedName name="IQ_OG_SALES_VOL_EQ_INC_NGL" hidden="1">"c5795"</definedName>
    <definedName name="IQ_OG_SALES_VOL_EQ_INC_OIL" hidden="1">"c5793"</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PRODUCTION" hidden="1">"c2060"</definedName>
    <definedName name="IQ_OG_TOTAL_LIQUID_GAS_PRODUCTION" hidden="1">"c2235"</definedName>
    <definedName name="IQ_OG_TOTAL_OIL_PRODUCTION" hidden="1">"c2059"</definedName>
    <definedName name="IQ_OG_TOTAL_OIL_PRODUCTON" hidden="1">"c2059"</definedName>
    <definedName name="IQ_OG_UNDEVELOPED_ACRE_GROSS_EQ_INC" hidden="1">"c5800"</definedName>
    <definedName name="IQ_OG_UNDEVELOPED_ACRE_NET_EQ_INC" hidden="1">"c5801"</definedName>
    <definedName name="IQ_OG_UNDEVELOPED_RESERVES_GAS" hidden="1">"c2051"</definedName>
    <definedName name="IQ_OG_UNDEVELOPED_RESERVES_NGL" hidden="1">"c2923"</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B_ACCRUED_LIAB" hidden="1">"c3308"</definedName>
    <definedName name="IQ_OPEB_ACCRUED_LIAB_DOM" hidden="1">"c3306"</definedName>
    <definedName name="IQ_OPEB_ACCRUED_LIAB_FOREIGN" hidden="1">"c3307"</definedName>
    <definedName name="IQ_OPEB_ACCUM_OTHER_CI" hidden="1">"c3314"</definedName>
    <definedName name="IQ_OPEB_ACCUM_OTHER_CI_DOM" hidden="1">"c3312"</definedName>
    <definedName name="IQ_OPEB_ACCUM_OTHER_CI_FOREIGN" hidden="1">"c3313"</definedName>
    <definedName name="IQ_OPEB_ACT_NEXT" hidden="1">"c5774"</definedName>
    <definedName name="IQ_OPEB_ACT_NEXT_DOM" hidden="1">"c5772"</definedName>
    <definedName name="IQ_OPEB_ACT_NEXT_FOREIGN" hidden="1">"c5773"</definedName>
    <definedName name="IQ_OPEB_AMT_RECOG_NEXT" hidden="1">"c5783"</definedName>
    <definedName name="IQ_OPEB_AMT_RECOG_NEXT_DOM" hidden="1">"c5781"</definedName>
    <definedName name="IQ_OPEB_AMT_RECOG_NEXT_FOREIGN" hidden="1">"c5782"</definedName>
    <definedName name="IQ_OPEB_ASSETS" hidden="1">"c3356"</definedName>
    <definedName name="IQ_OPEB_ASSETS_ACQ" hidden="1">"c3347"</definedName>
    <definedName name="IQ_OPEB_ASSETS_ACQ_DOM" hidden="1">"c3345"</definedName>
    <definedName name="IQ_OPEB_ASSETS_ACQ_FOREIGN" hidden="1">"c3346"</definedName>
    <definedName name="IQ_OPEB_ASSETS_ACTUAL_RETURN" hidden="1">"c3332"</definedName>
    <definedName name="IQ_OPEB_ASSETS_ACTUAL_RETURN_DOM" hidden="1">"c3330"</definedName>
    <definedName name="IQ_OPEB_ASSETS_ACTUAL_RETURN_FOREIGN" hidden="1">"c3331"</definedName>
    <definedName name="IQ_OPEB_ASSETS_BEG" hidden="1">"c3329"</definedName>
    <definedName name="IQ_OPEB_ASSETS_BEG_DOM" hidden="1">"c3327"</definedName>
    <definedName name="IQ_OPEB_ASSETS_BEG_FOREIGN" hidden="1">"c3328"</definedName>
    <definedName name="IQ_OPEB_ASSETS_BENEFITS_PAID" hidden="1">"c3341"</definedName>
    <definedName name="IQ_OPEB_ASSETS_BENEFITS_PAID_DOM" hidden="1">"c3339"</definedName>
    <definedName name="IQ_OPEB_ASSETS_BENEFITS_PAID_FOREIGN" hidden="1">"c3340"</definedName>
    <definedName name="IQ_OPEB_ASSETS_CURTAIL" hidden="1">"c3350"</definedName>
    <definedName name="IQ_OPEB_ASSETS_CURTAIL_DOM" hidden="1">"c3348"</definedName>
    <definedName name="IQ_OPEB_ASSETS_CURTAIL_FOREIGN" hidden="1">"c3349"</definedName>
    <definedName name="IQ_OPEB_ASSETS_DOM" hidden="1">"c3354"</definedName>
    <definedName name="IQ_OPEB_ASSETS_EMPLOYER_CONTRIBUTIONS" hidden="1">"c3335"</definedName>
    <definedName name="IQ_OPEB_ASSETS_EMPLOYER_CONTRIBUTIONS_DOM" hidden="1">"c3333"</definedName>
    <definedName name="IQ_OPEB_ASSETS_EMPLOYER_CONTRIBUTIONS_FOREIGN" hidden="1">"c3334"</definedName>
    <definedName name="IQ_OPEB_ASSETS_FOREIGN" hidden="1">"c3355"</definedName>
    <definedName name="IQ_OPEB_ASSETS_FX_ADJ" hidden="1">"c3344"</definedName>
    <definedName name="IQ_OPEB_ASSETS_FX_ADJ_DOM" hidden="1">"c3342"</definedName>
    <definedName name="IQ_OPEB_ASSETS_FX_ADJ_FOREIGN" hidden="1">"c3343"</definedName>
    <definedName name="IQ_OPEB_ASSETS_OTHER_PLAN_ADJ" hidden="1">"c3353"</definedName>
    <definedName name="IQ_OPEB_ASSETS_OTHER_PLAN_ADJ_DOM" hidden="1">"c3351"</definedName>
    <definedName name="IQ_OPEB_ASSETS_OTHER_PLAN_ADJ_FOREIGN" hidden="1">"c3352"</definedName>
    <definedName name="IQ_OPEB_ASSETS_PARTICIP_CONTRIBUTIONS" hidden="1">"c3338"</definedName>
    <definedName name="IQ_OPEB_ASSETS_PARTICIP_CONTRIBUTIONS_DOM" hidden="1">"c3336"</definedName>
    <definedName name="IQ_OPEB_ASSETS_PARTICIP_CONTRIBUTIONS_FOREIGN" hidden="1">"c3337"</definedName>
    <definedName name="IQ_OPEB_BENEFIT_INFO_DATE" hidden="1">"c3410"</definedName>
    <definedName name="IQ_OPEB_BENEFIT_INFO_DATE_DOM" hidden="1">"c3408"</definedName>
    <definedName name="IQ_OPEB_BENEFIT_INFO_DATE_FOREIGN" hidden="1">"c3409"</definedName>
    <definedName name="IQ_OPEB_BREAKDOWN_EQ" hidden="1">"c3275"</definedName>
    <definedName name="IQ_OPEB_BREAKDOWN_EQ_DOM" hidden="1">"c3273"</definedName>
    <definedName name="IQ_OPEB_BREAKDOWN_EQ_FOREIGN" hidden="1">"c3274"</definedName>
    <definedName name="IQ_OPEB_BREAKDOWN_FI" hidden="1">"c3278"</definedName>
    <definedName name="IQ_OPEB_BREAKDOWN_FI_DOM" hidden="1">"c3276"</definedName>
    <definedName name="IQ_OPEB_BREAKDOWN_FI_FOREIGN" hidden="1">"c3277"</definedName>
    <definedName name="IQ_OPEB_BREAKDOWN_OTHER" hidden="1">"c3284"</definedName>
    <definedName name="IQ_OPEB_BREAKDOWN_OTHER_DOM" hidden="1">"c3282"</definedName>
    <definedName name="IQ_OPEB_BREAKDOWN_OTHER_FOREIGN" hidden="1">"c3283"</definedName>
    <definedName name="IQ_OPEB_BREAKDOWN_PCT_EQ" hidden="1">"c3263"</definedName>
    <definedName name="IQ_OPEB_BREAKDOWN_PCT_EQ_DOM" hidden="1">"c3261"</definedName>
    <definedName name="IQ_OPEB_BREAKDOWN_PCT_EQ_FOREIGN" hidden="1">"c3262"</definedName>
    <definedName name="IQ_OPEB_BREAKDOWN_PCT_FI" hidden="1">"c3266"</definedName>
    <definedName name="IQ_OPEB_BREAKDOWN_PCT_FI_DOM" hidden="1">"c3264"</definedName>
    <definedName name="IQ_OPEB_BREAKDOWN_PCT_FI_FOREIGN" hidden="1">"c3265"</definedName>
    <definedName name="IQ_OPEB_BREAKDOWN_PCT_OTHER" hidden="1">"c3272"</definedName>
    <definedName name="IQ_OPEB_BREAKDOWN_PCT_OTHER_DOM" hidden="1">"c3270"</definedName>
    <definedName name="IQ_OPEB_BREAKDOWN_PCT_OTHER_FOREIGN" hidden="1">"c3271"</definedName>
    <definedName name="IQ_OPEB_BREAKDOWN_PCT_RE" hidden="1">"c3269"</definedName>
    <definedName name="IQ_OPEB_BREAKDOWN_PCT_RE_DOM" hidden="1">"c3267"</definedName>
    <definedName name="IQ_OPEB_BREAKDOWN_PCT_RE_FOREIGN" hidden="1">"c3268"</definedName>
    <definedName name="IQ_OPEB_BREAKDOWN_RE" hidden="1">"c3281"</definedName>
    <definedName name="IQ_OPEB_BREAKDOWN_RE_DOM" hidden="1">"c3279"</definedName>
    <definedName name="IQ_OPEB_BREAKDOWN_RE_FOREIGN" hidden="1">"c3280"</definedName>
    <definedName name="IQ_OPEB_CI_ACT" hidden="1">"c5759"</definedName>
    <definedName name="IQ_OPEB_CI_ACT_DOM" hidden="1">"c5757"</definedName>
    <definedName name="IQ_OPEB_CI_ACT_FOREIGN" hidden="1">"c5758"</definedName>
    <definedName name="IQ_OPEB_CI_NET_AMT_RECOG" hidden="1">"c5771"</definedName>
    <definedName name="IQ_OPEB_CI_NET_AMT_RECOG_DOM" hidden="1">"c5769"</definedName>
    <definedName name="IQ_OPEB_CI_NET_AMT_RECOG_FOREIGN" hidden="1">"c5770"</definedName>
    <definedName name="IQ_OPEB_CI_OTHER_MISC_ADJ" hidden="1">"c5768"</definedName>
    <definedName name="IQ_OPEB_CI_OTHER_MISC_ADJ_DOM" hidden="1">"c5766"</definedName>
    <definedName name="IQ_OPEB_CI_OTHER_MISC_ADJ_FOREIGN" hidden="1">"c5767"</definedName>
    <definedName name="IQ_OPEB_CI_PRIOR_SERVICE" hidden="1">"c5762"</definedName>
    <definedName name="IQ_OPEB_CI_PRIOR_SERVICE_DOM" hidden="1">"c5760"</definedName>
    <definedName name="IQ_OPEB_CI_PRIOR_SERVICE_FOREIGN" hidden="1">"c5761"</definedName>
    <definedName name="IQ_OPEB_CI_TRANSITION" hidden="1">"c5765"</definedName>
    <definedName name="IQ_OPEB_CI_TRANSITION_DOM" hidden="1">"c5763"</definedName>
    <definedName name="IQ_OPEB_CI_TRANSITION_FOREIGN" hidden="1">"c5764"</definedName>
    <definedName name="IQ_OPEB_CL" hidden="1">"c5789"</definedName>
    <definedName name="IQ_OPEB_CL_DOM" hidden="1">"c5787"</definedName>
    <definedName name="IQ_OPEB_CL_FOREIGN" hidden="1">"c5788"</definedName>
    <definedName name="IQ_OPEB_DECREASE_EFFECT_PBO" hidden="1">"c3458"</definedName>
    <definedName name="IQ_OPEB_DECREASE_EFFECT_PBO_DOM" hidden="1">"c3456"</definedName>
    <definedName name="IQ_OPEB_DECREASE_EFFECT_PBO_FOREIGN" hidden="1">"c3457"</definedName>
    <definedName name="IQ_OPEB_DECREASE_EFFECT_SERVICE_INT_COST" hidden="1">"c3455"</definedName>
    <definedName name="IQ_OPEB_DECREASE_EFFECT_SERVICE_INT_COST_DOM" hidden="1">"c3453"</definedName>
    <definedName name="IQ_OPEB_DECREASE_EFFECT_SERVICE_INT_COST_FOREIGN" hidden="1">"c3454"</definedName>
    <definedName name="IQ_OPEB_DISC_RATE_MAX" hidden="1">"c3422"</definedName>
    <definedName name="IQ_OPEB_DISC_RATE_MAX_DOM" hidden="1">"c3420"</definedName>
    <definedName name="IQ_OPEB_DISC_RATE_MAX_FOREIGN" hidden="1">"c3421"</definedName>
    <definedName name="IQ_OPEB_DISC_RATE_MIN" hidden="1">"c3419"</definedName>
    <definedName name="IQ_OPEB_DISC_RATE_MIN_DOM" hidden="1">"c3417"</definedName>
    <definedName name="IQ_OPEB_DISC_RATE_MIN_FOREIGN" hidden="1">"c3418"</definedName>
    <definedName name="IQ_OPEB_EST_BENEFIT_1YR" hidden="1">"c3287"</definedName>
    <definedName name="IQ_OPEB_EST_BENEFIT_1YR_DOM" hidden="1">"c3285"</definedName>
    <definedName name="IQ_OPEB_EST_BENEFIT_1YR_FOREIGN" hidden="1">"c3286"</definedName>
    <definedName name="IQ_OPEB_EST_BENEFIT_2YR" hidden="1">"c3290"</definedName>
    <definedName name="IQ_OPEB_EST_BENEFIT_2YR_DOM" hidden="1">"c3288"</definedName>
    <definedName name="IQ_OPEB_EST_BENEFIT_2YR_FOREIGN" hidden="1">"c3289"</definedName>
    <definedName name="IQ_OPEB_EST_BENEFIT_3YR" hidden="1">"c3293"</definedName>
    <definedName name="IQ_OPEB_EST_BENEFIT_3YR_DOM" hidden="1">"c3291"</definedName>
    <definedName name="IQ_OPEB_EST_BENEFIT_3YR_FOREIGN" hidden="1">"c3292"</definedName>
    <definedName name="IQ_OPEB_EST_BENEFIT_4YR" hidden="1">"c3296"</definedName>
    <definedName name="IQ_OPEB_EST_BENEFIT_4YR_DOM" hidden="1">"c3294"</definedName>
    <definedName name="IQ_OPEB_EST_BENEFIT_4YR_FOREIGN" hidden="1">"c3295"</definedName>
    <definedName name="IQ_OPEB_EST_BENEFIT_5YR" hidden="1">"c3299"</definedName>
    <definedName name="IQ_OPEB_EST_BENEFIT_5YR_DOM" hidden="1">"c3297"</definedName>
    <definedName name="IQ_OPEB_EST_BENEFIT_5YR_FOREIGN" hidden="1">"c3298"</definedName>
    <definedName name="IQ_OPEB_EST_BENEFIT_AFTER5" hidden="1">"c3302"</definedName>
    <definedName name="IQ_OPEB_EST_BENEFIT_AFTER5_DOM" hidden="1">"c3300"</definedName>
    <definedName name="IQ_OPEB_EST_BENEFIT_AFTER5_FOREIGN" hidden="1">"c3301"</definedName>
    <definedName name="IQ_OPEB_EXP_RATE_RETURN_MAX" hidden="1">"c3434"</definedName>
    <definedName name="IQ_OPEB_EXP_RATE_RETURN_MAX_DOM" hidden="1">"c3432"</definedName>
    <definedName name="IQ_OPEB_EXP_RATE_RETURN_MAX_FOREIGN" hidden="1">"c3433"</definedName>
    <definedName name="IQ_OPEB_EXP_RATE_RETURN_MIN" hidden="1">"c3431"</definedName>
    <definedName name="IQ_OPEB_EXP_RATE_RETURN_MIN_DOM" hidden="1">"c3429"</definedName>
    <definedName name="IQ_OPEB_EXP_RATE_RETURN_MIN_FOREIGN" hidden="1">"c3430"</definedName>
    <definedName name="IQ_OPEB_EXP_RETURN" hidden="1">"c3398"</definedName>
    <definedName name="IQ_OPEB_EXP_RETURN_DOM" hidden="1">"c3396"</definedName>
    <definedName name="IQ_OPEB_EXP_RETURN_FOREIGN" hidden="1">"c3397"</definedName>
    <definedName name="IQ_OPEB_HEALTH_COST_TREND_INITIAL" hidden="1">"c3413"</definedName>
    <definedName name="IQ_OPEB_HEALTH_COST_TREND_INITIAL_DOM" hidden="1">"c3411"</definedName>
    <definedName name="IQ_OPEB_HEALTH_COST_TREND_INITIAL_FOREIGN" hidden="1">"c3412"</definedName>
    <definedName name="IQ_OPEB_HEALTH_COST_TREND_ULTIMATE" hidden="1">"c3416"</definedName>
    <definedName name="IQ_OPEB_HEALTH_COST_TREND_ULTIMATE_DOM" hidden="1">"c3414"</definedName>
    <definedName name="IQ_OPEB_HEALTH_COST_TREND_ULTIMATE_FOREIGN" hidden="1">"c3415"</definedName>
    <definedName name="IQ_OPEB_INCREASE_EFFECT_PBO" hidden="1">"c3452"</definedName>
    <definedName name="IQ_OPEB_INCREASE_EFFECT_PBO_DOM" hidden="1">"c3450"</definedName>
    <definedName name="IQ_OPEB_INCREASE_EFFECT_PBO_FOREIGN" hidden="1">"c3451"</definedName>
    <definedName name="IQ_OPEB_INCREASE_EFFECT_SERVICE_INT_COST" hidden="1">"c3449"</definedName>
    <definedName name="IQ_OPEB_INCREASE_EFFECT_SERVICE_INT_COST_DOM" hidden="1">"c3447"</definedName>
    <definedName name="IQ_OPEB_INCREASE_EFFECT_SERVICE_INT_COST_FOREIGN" hidden="1">"c3448"</definedName>
    <definedName name="IQ_OPEB_INTAN_ASSETS" hidden="1">"c3311"</definedName>
    <definedName name="IQ_OPEB_INTAN_ASSETS_DOM" hidden="1">"c3309"</definedName>
    <definedName name="IQ_OPEB_INTAN_ASSETS_FOREIGN" hidden="1">"c3310"</definedName>
    <definedName name="IQ_OPEB_INTEREST_COST" hidden="1">"c3395"</definedName>
    <definedName name="IQ_OPEB_INTEREST_COST_DOM" hidden="1">"c3393"</definedName>
    <definedName name="IQ_OPEB_INTEREST_COST_FOREIGN" hidden="1">"c3394"</definedName>
    <definedName name="IQ_OPEB_LT_ASSETS" hidden="1">"c5786"</definedName>
    <definedName name="IQ_OPEB_LT_ASSETS_DOM" hidden="1">"c5784"</definedName>
    <definedName name="IQ_OPEB_LT_ASSETS_FOREIGN" hidden="1">"c5785"</definedName>
    <definedName name="IQ_OPEB_LT_LIAB" hidden="1">"c5792"</definedName>
    <definedName name="IQ_OPEB_LT_LIAB_DOM" hidden="1">"c5790"</definedName>
    <definedName name="IQ_OPEB_LT_LIAB_FOREIGN" hidden="1">"c5791"</definedName>
    <definedName name="IQ_OPEB_NET_ASSET_RECOG" hidden="1">"c3326"</definedName>
    <definedName name="IQ_OPEB_NET_ASSET_RECOG_DOM" hidden="1">"c3324"</definedName>
    <definedName name="IQ_OPEB_NET_ASSET_RECOG_FOREIGN" hidden="1">"c3325"</definedName>
    <definedName name="IQ_OPEB_OBLIGATION_ACCUMULATED" hidden="1">"c3407"</definedName>
    <definedName name="IQ_OPEB_OBLIGATION_ACCUMULATED_DOM" hidden="1">"c3405"</definedName>
    <definedName name="IQ_OPEB_OBLIGATION_ACCUMULATED_FOREIGN" hidden="1">"c3406"</definedName>
    <definedName name="IQ_OPEB_OBLIGATION_ACQ" hidden="1">"c3380"</definedName>
    <definedName name="IQ_OPEB_OBLIGATION_ACQ_DOM" hidden="1">"c3378"</definedName>
    <definedName name="IQ_OPEB_OBLIGATION_ACQ_FOREIGN" hidden="1">"c3379"</definedName>
    <definedName name="IQ_OPEB_OBLIGATION_ACTUARIAL_GAIN_LOSS" hidden="1">"c3371"</definedName>
    <definedName name="IQ_OPEB_OBLIGATION_ACTUARIAL_GAIN_LOSS_DOM" hidden="1">"c3369"</definedName>
    <definedName name="IQ_OPEB_OBLIGATION_ACTUARIAL_GAIN_LOSS_FOREIGN" hidden="1">"c3370"</definedName>
    <definedName name="IQ_OPEB_OBLIGATION_BEG" hidden="1">"c3359"</definedName>
    <definedName name="IQ_OPEB_OBLIGATION_BEG_DOM" hidden="1">"c3357"</definedName>
    <definedName name="IQ_OPEB_OBLIGATION_BEG_FOREIGN" hidden="1">"c3358"</definedName>
    <definedName name="IQ_OPEB_OBLIGATION_CURTAIL" hidden="1">"c3383"</definedName>
    <definedName name="IQ_OPEB_OBLIGATION_CURTAIL_DOM" hidden="1">"c3381"</definedName>
    <definedName name="IQ_OPEB_OBLIGATION_CURTAIL_FOREIGN" hidden="1">"c3382"</definedName>
    <definedName name="IQ_OPEB_OBLIGATION_EMPLOYEE_CONTRIBUTIONS" hidden="1">"c3368"</definedName>
    <definedName name="IQ_OPEB_OBLIGATION_EMPLOYEE_CONTRIBUTIONS_DOM" hidden="1">"c3366"</definedName>
    <definedName name="IQ_OPEB_OBLIGATION_EMPLOYEE_CONTRIBUTIONS_FOREIGN" hidden="1">"c3367"</definedName>
    <definedName name="IQ_OPEB_OBLIGATION_FX_ADJ" hidden="1">"c3377"</definedName>
    <definedName name="IQ_OPEB_OBLIGATION_FX_ADJ_DOM" hidden="1">"c3375"</definedName>
    <definedName name="IQ_OPEB_OBLIGATION_FX_ADJ_FOREIGN" hidden="1">"c3376"</definedName>
    <definedName name="IQ_OPEB_OBLIGATION_INTEREST_COST" hidden="1">"c3365"</definedName>
    <definedName name="IQ_OPEB_OBLIGATION_INTEREST_COST_DOM" hidden="1">"c3363"</definedName>
    <definedName name="IQ_OPEB_OBLIGATION_INTEREST_COST_FOREIGN" hidden="1">"c3364"</definedName>
    <definedName name="IQ_OPEB_OBLIGATION_OTHER_PLAN_ADJ" hidden="1">"c3386"</definedName>
    <definedName name="IQ_OPEB_OBLIGATION_OTHER_PLAN_ADJ_DOM" hidden="1">"c3384"</definedName>
    <definedName name="IQ_OPEB_OBLIGATION_OTHER_PLAN_ADJ_FOREIGN" hidden="1">"c3385"</definedName>
    <definedName name="IQ_OPEB_OBLIGATION_PAID" hidden="1">"c3374"</definedName>
    <definedName name="IQ_OPEB_OBLIGATION_PAID_DOM" hidden="1">"c3372"</definedName>
    <definedName name="IQ_OPEB_OBLIGATION_PAID_FOREIGN" hidden="1">"c3373"</definedName>
    <definedName name="IQ_OPEB_OBLIGATION_PROJECTED" hidden="1">"c3389"</definedName>
    <definedName name="IQ_OPEB_OBLIGATION_PROJECTED_DOM" hidden="1">"c3387"</definedName>
    <definedName name="IQ_OPEB_OBLIGATION_PROJECTED_FOREIGN" hidden="1">"c3388"</definedName>
    <definedName name="IQ_OPEB_OBLIGATION_SERVICE_COST" hidden="1">"c3362"</definedName>
    <definedName name="IQ_OPEB_OBLIGATION_SERVICE_COST_DOM" hidden="1">"c3360"</definedName>
    <definedName name="IQ_OPEB_OBLIGATION_SERVICE_COST_FOREIGN" hidden="1">"c3361"</definedName>
    <definedName name="IQ_OPEB_OTHER" hidden="1">"c3317"</definedName>
    <definedName name="IQ_OPEB_OTHER_ADJ" hidden="1">"c3323"</definedName>
    <definedName name="IQ_OPEB_OTHER_ADJ_DOM" hidden="1">"c3321"</definedName>
    <definedName name="IQ_OPEB_OTHER_ADJ_FOREIGN" hidden="1">"c3322"</definedName>
    <definedName name="IQ_OPEB_OTHER_COST" hidden="1">"c3401"</definedName>
    <definedName name="IQ_OPEB_OTHER_COST_DOM" hidden="1">"c3399"</definedName>
    <definedName name="IQ_OPEB_OTHER_COST_FOREIGN" hidden="1">"c3400"</definedName>
    <definedName name="IQ_OPEB_OTHER_DOM" hidden="1">"c3315"</definedName>
    <definedName name="IQ_OPEB_OTHER_FOREIGN" hidden="1">"c3316"</definedName>
    <definedName name="IQ_OPEB_PBO_ASSUMED_RATE_RET_MAX" hidden="1">"c3440"</definedName>
    <definedName name="IQ_OPEB_PBO_ASSUMED_RATE_RET_MAX_DOM" hidden="1">"c3438"</definedName>
    <definedName name="IQ_OPEB_PBO_ASSUMED_RATE_RET_MAX_FOREIGN" hidden="1">"c3439"</definedName>
    <definedName name="IQ_OPEB_PBO_ASSUMED_RATE_RET_MIN" hidden="1">"c3437"</definedName>
    <definedName name="IQ_OPEB_PBO_ASSUMED_RATE_RET_MIN_DOM" hidden="1">"c3435"</definedName>
    <definedName name="IQ_OPEB_PBO_ASSUMED_RATE_RET_MIN_FOREIGN" hidden="1">"c3436"</definedName>
    <definedName name="IQ_OPEB_PBO_RATE_COMP_INCREASE_MAX" hidden="1">"c3446"</definedName>
    <definedName name="IQ_OPEB_PBO_RATE_COMP_INCREASE_MAX_DOM" hidden="1">"c3444"</definedName>
    <definedName name="IQ_OPEB_PBO_RATE_COMP_INCREASE_MAX_FOREIGN" hidden="1">"c3445"</definedName>
    <definedName name="IQ_OPEB_PBO_RATE_COMP_INCREASE_MIN" hidden="1">"c3443"</definedName>
    <definedName name="IQ_OPEB_PBO_RATE_COMP_INCREASE_MIN_DOM" hidden="1">"c3441"</definedName>
    <definedName name="IQ_OPEB_PBO_RATE_COMP_INCREASE_MIN_FOREIGN" hidden="1">"c3442"</definedName>
    <definedName name="IQ_OPEB_PREPAID_COST" hidden="1">"c3305"</definedName>
    <definedName name="IQ_OPEB_PREPAID_COST_DOM" hidden="1">"c3303"</definedName>
    <definedName name="IQ_OPEB_PREPAID_COST_FOREIGN" hidden="1">"c3304"</definedName>
    <definedName name="IQ_OPEB_PRIOR_SERVICE_NEXT" hidden="1">"c5777"</definedName>
    <definedName name="IQ_OPEB_PRIOR_SERVICE_NEXT_DOM" hidden="1">"c5775"</definedName>
    <definedName name="IQ_OPEB_PRIOR_SERVICE_NEXT_FOREIGN" hidden="1">"c5776"</definedName>
    <definedName name="IQ_OPEB_RATE_COMP_INCREASE_MAX" hidden="1">"c3428"</definedName>
    <definedName name="IQ_OPEB_RATE_COMP_INCREASE_MAX_DOM" hidden="1">"c3426"</definedName>
    <definedName name="IQ_OPEB_RATE_COMP_INCREASE_MAX_FOREIGN" hidden="1">"c3427"</definedName>
    <definedName name="IQ_OPEB_RATE_COMP_INCREASE_MIN" hidden="1">"c3425"</definedName>
    <definedName name="IQ_OPEB_RATE_COMP_INCREASE_MIN_DOM" hidden="1">"c3423"</definedName>
    <definedName name="IQ_OPEB_RATE_COMP_INCREASE_MIN_FOREIGN" hidden="1">"c3424"</definedName>
    <definedName name="IQ_OPEB_SERVICE_COST" hidden="1">"c3392"</definedName>
    <definedName name="IQ_OPEB_SERVICE_COST_DOM" hidden="1">"c3390"</definedName>
    <definedName name="IQ_OPEB_SERVICE_COST_FOREIGN" hidden="1">"c3391"</definedName>
    <definedName name="IQ_OPEB_TOTAL_COST" hidden="1">"c3404"</definedName>
    <definedName name="IQ_OPEB_TOTAL_COST_DOM" hidden="1">"c3402"</definedName>
    <definedName name="IQ_OPEB_TOTAL_COST_FOREIGN" hidden="1">"c3403"</definedName>
    <definedName name="IQ_OPEB_TRANSITION_NEXT" hidden="1">"c5780"</definedName>
    <definedName name="IQ_OPEB_TRANSITION_NEXT_DOM" hidden="1">"c5778"</definedName>
    <definedName name="IQ_OPEB_TRANSITION_NEXT_FOREIGN" hidden="1">"c5779"</definedName>
    <definedName name="IQ_OPEB_UNRECOG_PRIOR" hidden="1">"c3320"</definedName>
    <definedName name="IQ_OPEB_UNRECOG_PRIOR_DOM" hidden="1">"c3318"</definedName>
    <definedName name="IQ_OPEB_UNRECOG_PRIOR_FOREIGN" hidden="1">"c3319"</definedName>
    <definedName name="IQ_OPENED55" hidden="1">1</definedName>
    <definedName name="IQ_OPENPRICE" hidden="1">"c848"</definedName>
    <definedName name="IQ_OPER_INC" hidden="1">"c849"</definedName>
    <definedName name="IQ_OPER_INC_ACT_OR_EST" hidden="1">"c2220"</definedName>
    <definedName name="IQ_OPER_INC_ACT_OR_EST_THOM" hidden="1">"c5304"</definedName>
    <definedName name="IQ_OPER_INC_BR" hidden="1">"c850"</definedName>
    <definedName name="IQ_OPER_INC_EST" hidden="1">"c1688"</definedName>
    <definedName name="IQ_OPER_INC_EST_THOM" hidden="1">"c5112"</definedName>
    <definedName name="IQ_OPER_INC_FIN" hidden="1">"c851"</definedName>
    <definedName name="IQ_OPER_INC_HIGH_EST" hidden="1">"c1690"</definedName>
    <definedName name="IQ_OPER_INC_HIGH_EST_THOM" hidden="1">"c5114"</definedName>
    <definedName name="IQ_OPER_INC_INS" hidden="1">"c852"</definedName>
    <definedName name="IQ_OPER_INC_LOW_EST" hidden="1">"c1691"</definedName>
    <definedName name="IQ_OPER_INC_LOW_EST_THOM" hidden="1">"c5115"</definedName>
    <definedName name="IQ_OPER_INC_MARGIN" hidden="1">"c362"</definedName>
    <definedName name="IQ_OPER_INC_MEDIAN_EST" hidden="1">"c1689"</definedName>
    <definedName name="IQ_OPER_INC_MEDIAN_EST_THOM" hidden="1">"c5113"</definedName>
    <definedName name="IQ_OPER_INC_NUM_EST" hidden="1">"c1692"</definedName>
    <definedName name="IQ_OPER_INC_NUM_EST_THOM" hidden="1">"c5116"</definedName>
    <definedName name="IQ_OPER_INC_RE" hidden="1">"c6240"</definedName>
    <definedName name="IQ_OPER_INC_REIT" hidden="1">"c853"</definedName>
    <definedName name="IQ_OPER_INC_STDDEV_EST" hidden="1">"c1693"</definedName>
    <definedName name="IQ_OPER_INC_STDDEV_EST_THOM" hidden="1">"c5117"</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ERCISABLE_END_OS" hidden="1">"c5804"</definedName>
    <definedName name="IQ_OPTIONS_EXERCISED" hidden="1">"c2116"</definedName>
    <definedName name="IQ_OPTIONS_GRANTED" hidden="1">"c2673"</definedName>
    <definedName name="IQ_OPTIONS_ISSUED" hidden="1">"c857"</definedName>
    <definedName name="IQ_OPTIONS_STRIKE_PRICE_BEG_OS" hidden="1">"c5805"</definedName>
    <definedName name="IQ_OPTIONS_STRIKE_PRICE_CANCELLED" hidden="1">"c5807"</definedName>
    <definedName name="IQ_OPTIONS_STRIKE_PRICE_EXERCISABLE" hidden="1">"c5808"</definedName>
    <definedName name="IQ_OPTIONS_STRIKE_PRICE_EXERCISED" hidden="1">"c5806"</definedName>
    <definedName name="IQ_OPTIONS_STRIKE_PRICE_GRANTED" hidden="1">"c2678"</definedName>
    <definedName name="IQ_OPTIONS_STRIKE_PRICE_OS" hidden="1">"c2677"</definedName>
    <definedName name="IQ_ORDER_BACKLOG" hidden="1">"c2090"</definedName>
    <definedName name="IQ_OREO_1_4_RESIDENTIAL_FDIC" hidden="1">"c6454"</definedName>
    <definedName name="IQ_OREO_COMMERCIAL_RE_FDIC" hidden="1">"c6456"</definedName>
    <definedName name="IQ_OREO_CONSTRUCTION_DEVELOPMENT_FDIC" hidden="1">"c6457"</definedName>
    <definedName name="IQ_OREO_FARMLAND_FDIC" hidden="1">"c6458"</definedName>
    <definedName name="IQ_OREO_FOREIGN_FDIC" hidden="1">"c6460"</definedName>
    <definedName name="IQ_OREO_MULTI_FAMILY_RESIDENTIAL_FDIC" hidden="1">"c6455"</definedName>
    <definedName name="IQ_OTHER_ADJUST_GROSS_LOANS" hidden="1">"c859"</definedName>
    <definedName name="IQ_OTHER_AMORT" hidden="1">"c5563"</definedName>
    <definedName name="IQ_OTHER_AMORT_BNK" hidden="1">"c5565"</definedName>
    <definedName name="IQ_OTHER_AMORT_BR" hidden="1">"c5566"</definedName>
    <definedName name="IQ_OTHER_AMORT_FIN" hidden="1">"c5567"</definedName>
    <definedName name="IQ_OTHER_AMORT_INS" hidden="1">"c5568"</definedName>
    <definedName name="IQ_OTHER_AMORT_RE" hidden="1">"c6287"</definedName>
    <definedName name="IQ_OTHER_AMORT_REIT" hidden="1">"c5569"</definedName>
    <definedName name="IQ_OTHER_AMORT_UTI" hidden="1">"c5570"</definedName>
    <definedName name="IQ_OTHER_ASSETS" hidden="1">"c860"</definedName>
    <definedName name="IQ_OTHER_ASSETS_BNK" hidden="1">"c861"</definedName>
    <definedName name="IQ_OTHER_ASSETS_BR" hidden="1">"c862"</definedName>
    <definedName name="IQ_OTHER_ASSETS_FDIC" hidden="1">"c6338"</definedName>
    <definedName name="IQ_OTHER_ASSETS_FIN" hidden="1">"c863"</definedName>
    <definedName name="IQ_OTHER_ASSETS_INS" hidden="1">"c864"</definedName>
    <definedName name="IQ_OTHER_ASSETS_RE" hidden="1">"c6241"</definedName>
    <definedName name="IQ_OTHER_ASSETS_REIT" hidden="1">"c865"</definedName>
    <definedName name="IQ_OTHER_ASSETS_SERV_RIGHTS" hidden="1">"c2243"</definedName>
    <definedName name="IQ_OTHER_ASSETS_UTI" hidden="1">"c866"</definedName>
    <definedName name="IQ_OTHER_BEARING_LIAB" hidden="1">"c1608"</definedName>
    <definedName name="IQ_OTHER_BENEFITS_OBLIGATION" hidden="1">"c867"</definedName>
    <definedName name="IQ_OTHER_BORROWED_FUNDS_FDIC" hidden="1">"c6345"</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 hidden="1">"c6242"</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INS" hidden="1">"C6021"</definedName>
    <definedName name="IQ_OTHER_CL_SUPPL_RE" hidden="1">"c6243"</definedName>
    <definedName name="IQ_OTHER_CL_SUPPL_REIT" hidden="1">"c882"</definedName>
    <definedName name="IQ_OTHER_CL_SUPPL_UTI" hidden="1">"c883"</definedName>
    <definedName name="IQ_OTHER_CL_UTI" hidden="1">"c884"</definedName>
    <definedName name="IQ_OTHER_COMPREHENSIVE_INCOME_FDIC" hidden="1">"c6503"</definedName>
    <definedName name="IQ_OTHER_CURRENT_ASSETS" hidden="1">"c868"</definedName>
    <definedName name="IQ_OTHER_CURRENT_LIAB" hidden="1">"c877"</definedName>
    <definedName name="IQ_OTHER_DEBT" hidden="1">"c2507"</definedName>
    <definedName name="IQ_OTHER_DEBT_PCT" hidden="1">"c2508"</definedName>
    <definedName name="IQ_OTHER_DEP" hidden="1">"c885"</definedName>
    <definedName name="IQ_OTHER_DEPOSITORY_INSTITUTIONS_LOANS_FDIC" hidden="1">"c6436"</definedName>
    <definedName name="IQ_OTHER_DEPOSITORY_INSTITUTIONS_TOTAL_LOANS_FOREIGN_FDIC" hidden="1">"c6442"</definedName>
    <definedName name="IQ_OTHER_DOMESTIC_DEBT_SECURITIES_FDIC" hidden="1">"c6302"</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 hidden="1">"c6244"</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 hidden="1">"c6245"</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 hidden="1">"c6246"</definedName>
    <definedName name="IQ_OTHER_FINANCE_ACT_SUPPL_REIT" hidden="1">"c904"</definedName>
    <definedName name="IQ_OTHER_FINANCE_ACT_SUPPL_UTI" hidden="1">"c905"</definedName>
    <definedName name="IQ_OTHER_FINANCE_ACT_UTI" hidden="1">"c906"</definedName>
    <definedName name="IQ_OTHER_INSURANCE_FEES_FDIC" hidden="1">"c6672"</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 hidden="1">"c6247"</definedName>
    <definedName name="IQ_OTHER_INTAN_REIT" hidden="1">"c912"</definedName>
    <definedName name="IQ_OTHER_INTAN_UTI" hidden="1">"c913"</definedName>
    <definedName name="IQ_OTHER_INTANGIBLE_FDIC" hidden="1">"c6337"</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 hidden="1">"c6248"</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 hidden="1">"c6249"</definedName>
    <definedName name="IQ_OTHER_INVEST_ACT_SUPPL_REIT" hidden="1">"c927"</definedName>
    <definedName name="IQ_OTHER_INVEST_ACT_SUPPL_UTI" hidden="1">"c928"</definedName>
    <definedName name="IQ_OTHER_INVEST_ACT_UTI" hidden="1">"c929"</definedName>
    <definedName name="IQ_OTHER_INVESTING" hidden="1">"c916"</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 hidden="1">"c6250"</definedName>
    <definedName name="IQ_OTHER_LIAB_LT_REIT" hidden="1">"c940"</definedName>
    <definedName name="IQ_OTHER_LIAB_LT_UTI" hidden="1">"c941"</definedName>
    <definedName name="IQ_OTHER_LIAB_RE" hidden="1">"c6251"</definedName>
    <definedName name="IQ_OTHER_LIAB_REIT" hidden="1">"c942"</definedName>
    <definedName name="IQ_OTHER_LIAB_UTI" hidden="1">"c943"</definedName>
    <definedName name="IQ_OTHER_LIAB_WRITTEN" hidden="1">"c944"</definedName>
    <definedName name="IQ_OTHER_LIABILITIES_FDIC" hidden="1">"c6347"</definedName>
    <definedName name="IQ_OTHER_LOANS" hidden="1">"c945"</definedName>
    <definedName name="IQ_OTHER_LOANS_CHARGE_OFFS_FDIC" hidden="1">"c6601"</definedName>
    <definedName name="IQ_OTHER_LOANS_FOREIGN_FDIC" hidden="1">"c6446"</definedName>
    <definedName name="IQ_OTHER_LOANS_LEASES_FDIC" hidden="1">"c6322"</definedName>
    <definedName name="IQ_OTHER_LOANS_NET_CHARGE_OFFS_FDIC" hidden="1">"c6639"</definedName>
    <definedName name="IQ_OTHER_LOANS_RECOVERIES_FDIC" hidden="1">"c6620"</definedName>
    <definedName name="IQ_OTHER_LOANS_TOTAL_FDIC" hidden="1">"c6432"</definedName>
    <definedName name="IQ_OTHER_LONG_TERM" hidden="1">"c946"</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 hidden="1">"c6252"</definedName>
    <definedName name="IQ_OTHER_LT_ASSETS_REIT" hidden="1">"c951"</definedName>
    <definedName name="IQ_OTHER_LT_ASSETS_UTI" hidden="1">"c952"</definedName>
    <definedName name="IQ_OTHER_NET" hidden="1">"c959"</definedName>
    <definedName name="IQ_OTHER_NON_INT_EXP" hidden="1">"c953"</definedName>
    <definedName name="IQ_OTHER_NON_INT_EXP_FDIC" hidden="1">"c6578"</definedName>
    <definedName name="IQ_OTHER_NON_INT_EXP_TOTAL" hidden="1">"c954"</definedName>
    <definedName name="IQ_OTHER_NON_INT_EXPENSE_FDIC" hidden="1">"c6679"</definedName>
    <definedName name="IQ_OTHER_NON_INT_INC" hidden="1">"c955"</definedName>
    <definedName name="IQ_OTHER_NON_INT_INC_FDIC" hidden="1">"c6676"</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 hidden="1">"c6253"</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 hidden="1">"c6254"</definedName>
    <definedName name="IQ_OTHER_NON_OPER_EXP_SUPPL_REIT" hidden="1">"c965"</definedName>
    <definedName name="IQ_OTHER_NON_OPER_EXP_SUPPL_UTI" hidden="1">"c966"</definedName>
    <definedName name="IQ_OTHER_NON_OPER_EXP_UTI" hidden="1">"c967"</definedName>
    <definedName name="IQ_OTHER_OFF_BS_LIAB_FDIC" hidden="1">"c6533"</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 hidden="1">"c6255"</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 hidden="1">"c6256"</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 hidden="1">"c6257"</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 hidden="1">"c6258"</definedName>
    <definedName name="IQ_OTHER_OPER_TOT_REIT" hidden="1">"c1003"</definedName>
    <definedName name="IQ_OTHER_OPER_TOT_UTI" hidden="1">"c1004"</definedName>
    <definedName name="IQ_OTHER_OPER_UTI" hidden="1">"c1005"</definedName>
    <definedName name="IQ_OTHER_OPTIONS_BEG_OS" hidden="1">"c2686"</definedName>
    <definedName name="IQ_OTHER_OPTIONS_CANCELLED" hidden="1">"c2689"</definedName>
    <definedName name="IQ_OTHER_OPTIONS_END_OS" hidden="1">"c2690"</definedName>
    <definedName name="IQ_OTHER_OPTIONS_EXERCISABLE_END_OS" hidden="1">"c5814"</definedName>
    <definedName name="IQ_OTHER_OPTIONS_EXERCISED" hidden="1">"c2688"</definedName>
    <definedName name="IQ_OTHER_OPTIONS_GRANTED" hidden="1">"c2687"</definedName>
    <definedName name="IQ_OTHER_OPTIONS_STRIKE_PRICE_BEG_OS" hidden="1">"c5815"</definedName>
    <definedName name="IQ_OTHER_OPTIONS_STRIKE_PRICE_CANCELLED" hidden="1">"c5817"</definedName>
    <definedName name="IQ_OTHER_OPTIONS_STRIKE_PRICE_EXERCISABLE" hidden="1">"c5818"</definedName>
    <definedName name="IQ_OTHER_OPTIONS_STRIKE_PRICE_EXERCISED" hidden="1">"c5816"</definedName>
    <definedName name="IQ_OTHER_OPTIONS_STRIKE_PRICE_OS" hidden="1">"c2691"</definedName>
    <definedName name="IQ_OTHER_OUTSTANDING_BS_DATE" hidden="1">"c1972"</definedName>
    <definedName name="IQ_OTHER_OUTSTANDING_FILING_DATE" hidden="1">"c1974"</definedName>
    <definedName name="IQ_OTHER_PC_WRITTEN" hidden="1">"c1006"</definedName>
    <definedName name="IQ_OTHER_RE_OWNED_FDIC" hidden="1">"c6330"</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 hidden="1">"c6259"</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 hidden="1">"c6260"</definedName>
    <definedName name="IQ_OTHER_REV_SUPPL_REIT" hidden="1">"c1019"</definedName>
    <definedName name="IQ_OTHER_REV_SUPPL_UTI" hidden="1">"c1020"</definedName>
    <definedName name="IQ_OTHER_REV_UTI" hidden="1">"c1021"</definedName>
    <definedName name="IQ_OTHER_REVENUE" hidden="1">"c1010"</definedName>
    <definedName name="IQ_OTHER_SAVINGS_DEPOSITS_FDIC" hidden="1">"c6554"</definedName>
    <definedName name="IQ_OTHER_STRIKE_PRICE_GRANTED" hidden="1">"c2692"</definedName>
    <definedName name="IQ_OTHER_TRANSACTIONS_FDIC" hidden="1">"c6504"</definedName>
    <definedName name="IQ_OTHER_UNDRAWN" hidden="1">"c2522"</definedName>
    <definedName name="IQ_OTHER_UNUSED_COMMITMENTS_FDIC" hidden="1">"c6530"</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 hidden="1">"c6282"</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 hidden="1">"c6281"</definedName>
    <definedName name="IQ_OTHER_UNUSUAL_SUPPL_REIT" hidden="1">"c1499"</definedName>
    <definedName name="IQ_OTHER_UNUSUAL_SUPPL_UTI" hidden="1">"c1500"</definedName>
    <definedName name="IQ_OTHER_UNUSUAL_UTI" hidden="1">"c1565"</definedName>
    <definedName name="IQ_OTHER_WARRANTS_BEG_OS" hidden="1">"c2712"</definedName>
    <definedName name="IQ_OTHER_WARRANTS_CANCELLED" hidden="1">"c2715"</definedName>
    <definedName name="IQ_OTHER_WARRANTS_END_OS" hidden="1">"c2716"</definedName>
    <definedName name="IQ_OTHER_WARRANTS_EXERCISED" hidden="1">"c2714"</definedName>
    <definedName name="IQ_OTHER_WARRANTS_ISSUED" hidden="1">"c2713"</definedName>
    <definedName name="IQ_OTHER_WARRANTS_STRIKE_PRICE_ISSUED" hidden="1">"c2718"</definedName>
    <definedName name="IQ_OTHER_WARRANTS_STRIKE_PRICE_OS" hidden="1">"c2717"</definedName>
    <definedName name="IQ_OUTSTANDING_BS_DATE" hidden="1">"c1022"</definedName>
    <definedName name="IQ_OUTSTANDING_FILING_DATE" hidden="1">"c1023"</definedName>
    <definedName name="IQ_OVER_FIFETEEN_YEAR_MORTGAGE_PASS_THROUGHS_FDIC" hidden="1">"c6416"</definedName>
    <definedName name="IQ_OVER_FIFTEEN_YEAR_FIXED_AND_FLOATING_RATE_FDIC" hidden="1">"c6424"</definedName>
    <definedName name="IQ_OVER_THREE_YEARS_FDIC" hidden="1">"c6418"</definedName>
    <definedName name="IQ_OWNERSHIP" hidden="1">"c2160"</definedName>
    <definedName name="IQ_PART_TIME" hidden="1">"c1024"</definedName>
    <definedName name="IQ_PARTICIPATION_POOLS_RESIDENTIAL_MORTGAGES_FDIC" hidden="1">"c6403"</definedName>
    <definedName name="IQ_PAST_DUE_30_1_4_FAMILY_LOANS_FDIC" hidden="1">"c6693"</definedName>
    <definedName name="IQ_PAST_DUE_30_AUTO_LOANS_FDIC" hidden="1">"c6687"</definedName>
    <definedName name="IQ_PAST_DUE_30_CL_LOANS_FDIC" hidden="1">"c6688"</definedName>
    <definedName name="IQ_PAST_DUE_30_CREDIT_CARDS_RECEIVABLES_FDIC" hidden="1">"c6690"</definedName>
    <definedName name="IQ_PAST_DUE_30_HOME_EQUITY_LINES_FDIC" hidden="1">"c6691"</definedName>
    <definedName name="IQ_PAST_DUE_30_OTHER_CONSUMER_LOANS_FDIC" hidden="1">"c6689"</definedName>
    <definedName name="IQ_PAST_DUE_30_OTHER_LOANS_FDIC" hidden="1">"c6692"</definedName>
    <definedName name="IQ_PAST_DUE_90_1_4_FAMILY_LOANS_FDIC" hidden="1">"c6700"</definedName>
    <definedName name="IQ_PAST_DUE_90_AUTO_LOANS_FDIC" hidden="1">"c6694"</definedName>
    <definedName name="IQ_PAST_DUE_90_CL_LOANS_FDIC" hidden="1">"c6695"</definedName>
    <definedName name="IQ_PAST_DUE_90_CREDIT_CARDS_RECEIVABLES_FDIC" hidden="1">"c6697"</definedName>
    <definedName name="IQ_PAST_DUE_90_HOME_EQUITY_LINES_FDIC" hidden="1">"c6698"</definedName>
    <definedName name="IQ_PAST_DUE_90_OTHER_CONSUMER_LOANS_FDIC" hidden="1">"c6696"</definedName>
    <definedName name="IQ_PAST_DUE_90_OTHER_LOANS_FDIC" hidden="1">"c6699"</definedName>
    <definedName name="IQ_PAY_ACCRUED" hidden="1">"c8"</definedName>
    <definedName name="IQ_PAYOUT_RATIO" hidden="1">"c1900"</definedName>
    <definedName name="IQ_PBV" hidden="1">"c1025"</definedName>
    <definedName name="IQ_PBV_AVG" hidden="1">"c1026"</definedName>
    <definedName name="IQ_PC_EARNED" hidden="1">"c2749"</definedName>
    <definedName name="IQ_PC_GAAP_COMBINED_RATIO" hidden="1">"c2781"</definedName>
    <definedName name="IQ_PC_GAAP_COMBINED_RATIO_EXCL_CL" hidden="1">"c2782"</definedName>
    <definedName name="IQ_PC_GAAP_EXPENSE_RATIO" hidden="1">"c2780"</definedName>
    <definedName name="IQ_PC_GAAP_LOSS" hidden="1">"c2779"</definedName>
    <definedName name="IQ_PC_POLICY_BENEFITS_EXP" hidden="1">"c2790"</definedName>
    <definedName name="IQ_PC_STAT_COMBINED_RATIO" hidden="1">"c2778"</definedName>
    <definedName name="IQ_PC_STAT_COMBINED_RATIO_EXCL_DIV" hidden="1">"c2777"</definedName>
    <definedName name="IQ_PC_STAT_DIVIDEND_RATIO" hidden="1">"c2776"</definedName>
    <definedName name="IQ_PC_STAT_EXPENSE_RATIO" hidden="1">"c2775"</definedName>
    <definedName name="IQ_PC_STAT_LOSS_RATIO" hidden="1">"c2774"</definedName>
    <definedName name="IQ_PC_STATUTORY_SURPLUS" hidden="1">"c2770"</definedName>
    <definedName name="IQ_PC_WRITTEN" hidden="1">"c1027"</definedName>
    <definedName name="IQ_PE_EXCL" hidden="1">"c1028"</definedName>
    <definedName name="IQ_PE_EXCL_AVG" hidden="1">"c1029"</definedName>
    <definedName name="IQ_PE_EXCL_FWD" hidden="1">"c1030"</definedName>
    <definedName name="IQ_PE_EXCL_FWD_REUT" hidden="1">"c4049"</definedName>
    <definedName name="IQ_PE_EXCL_FWD_THOM" hidden="1">"c4056"</definedName>
    <definedName name="IQ_PE_NORMALIZED" hidden="1">"c2207"</definedName>
    <definedName name="IQ_PE_RATIO" hidden="1">"c1610"</definedName>
    <definedName name="IQ_PEG_FWD" hidden="1">"c1863"</definedName>
    <definedName name="IQ_PEG_FWD_REUT" hidden="1">"c4052"</definedName>
    <definedName name="IQ_PEG_FWD_THOM" hidden="1">"c4059"</definedName>
    <definedName name="IQ_PENSION" hidden="1">"c1031"</definedName>
    <definedName name="IQ_PENSION_ACCRUED_LIAB" hidden="1">"c3134"</definedName>
    <definedName name="IQ_PENSION_ACCRUED_LIAB_DOM" hidden="1">"c3132"</definedName>
    <definedName name="IQ_PENSION_ACCRUED_LIAB_FOREIGN" hidden="1">"c3133"</definedName>
    <definedName name="IQ_PENSION_ACCUM_OTHER_CI" hidden="1">"c3140"</definedName>
    <definedName name="IQ_PENSION_ACCUM_OTHER_CI_DOM" hidden="1">"c3138"</definedName>
    <definedName name="IQ_PENSION_ACCUM_OTHER_CI_FOREIGN" hidden="1">"c3139"</definedName>
    <definedName name="IQ_PENSION_ACCUMULATED_OBLIGATION" hidden="1">"c3570"</definedName>
    <definedName name="IQ_PENSION_ACCUMULATED_OBLIGATION_DOMESTIC" hidden="1">"c3568"</definedName>
    <definedName name="IQ_PENSION_ACCUMULATED_OBLIGATION_FOREIGN" hidden="1">"c3569"</definedName>
    <definedName name="IQ_PENSION_ACT_NEXT" hidden="1">"c5738"</definedName>
    <definedName name="IQ_PENSION_ACT_NEXT_DOM" hidden="1">"c5736"</definedName>
    <definedName name="IQ_PENSION_ACT_NEXT_FOREIGN" hidden="1">"c5737"</definedName>
    <definedName name="IQ_PENSION_AMT_RECOG_NEXT_DOM" hidden="1">"c5745"</definedName>
    <definedName name="IQ_PENSION_AMT_RECOG_NEXT_FOREIGN" hidden="1">"c5746"</definedName>
    <definedName name="IQ_PENSION_AMT_RECOG_PERIOD" hidden="1">"c5747"</definedName>
    <definedName name="IQ_PENSION_ASSETS" hidden="1">"c3182"</definedName>
    <definedName name="IQ_PENSION_ASSETS_ACQ" hidden="1">"c3173"</definedName>
    <definedName name="IQ_PENSION_ASSETS_ACQ_DOM" hidden="1">"c3171"</definedName>
    <definedName name="IQ_PENSION_ASSETS_ACQ_FOREIGN" hidden="1">"c3172"</definedName>
    <definedName name="IQ_PENSION_ASSETS_ACTUAL_RETURN" hidden="1">"c3158"</definedName>
    <definedName name="IQ_PENSION_ASSETS_ACTUAL_RETURN_DOM" hidden="1">"c3156"</definedName>
    <definedName name="IQ_PENSION_ASSETS_ACTUAL_RETURN_FOREIGN" hidden="1">"c3157"</definedName>
    <definedName name="IQ_PENSION_ASSETS_BEG" hidden="1">"c3155"</definedName>
    <definedName name="IQ_PENSION_ASSETS_BEG_DOM" hidden="1">"c3153"</definedName>
    <definedName name="IQ_PENSION_ASSETS_BEG_FOREIGN" hidden="1">"c3154"</definedName>
    <definedName name="IQ_PENSION_ASSETS_BENEFITS_PAID" hidden="1">"c3167"</definedName>
    <definedName name="IQ_PENSION_ASSETS_BENEFITS_PAID_DOM" hidden="1">"c3165"</definedName>
    <definedName name="IQ_PENSION_ASSETS_BENEFITS_PAID_FOREIGN" hidden="1">"c3166"</definedName>
    <definedName name="IQ_PENSION_ASSETS_CURTAIL" hidden="1">"c3176"</definedName>
    <definedName name="IQ_PENSION_ASSETS_CURTAIL_DOM" hidden="1">"c3174"</definedName>
    <definedName name="IQ_PENSION_ASSETS_CURTAIL_FOREIGN" hidden="1">"c3175"</definedName>
    <definedName name="IQ_PENSION_ASSETS_DOM" hidden="1">"c3180"</definedName>
    <definedName name="IQ_PENSION_ASSETS_EMPLOYER_CONTRIBUTIONS" hidden="1">"c3161"</definedName>
    <definedName name="IQ_PENSION_ASSETS_EMPLOYER_CONTRIBUTIONS_DOM" hidden="1">"c3159"</definedName>
    <definedName name="IQ_PENSION_ASSETS_EMPLOYER_CONTRIBUTIONS_FOREIGN" hidden="1">"c3160"</definedName>
    <definedName name="IQ_PENSION_ASSETS_FOREIGN" hidden="1">"c3181"</definedName>
    <definedName name="IQ_PENSION_ASSETS_FX_ADJ" hidden="1">"c3170"</definedName>
    <definedName name="IQ_PENSION_ASSETS_FX_ADJ_DOM" hidden="1">"c3168"</definedName>
    <definedName name="IQ_PENSION_ASSETS_FX_ADJ_FOREIGN" hidden="1">"c3169"</definedName>
    <definedName name="IQ_PENSION_ASSETS_OTHER_PLAN_ADJ" hidden="1">"c3179"</definedName>
    <definedName name="IQ_PENSION_ASSETS_OTHER_PLAN_ADJ_DOM" hidden="1">"c3177"</definedName>
    <definedName name="IQ_PENSION_ASSETS_OTHER_PLAN_ADJ_FOREIGN" hidden="1">"c3178"</definedName>
    <definedName name="IQ_PENSION_ASSETS_PARTICIP_CONTRIBUTIONS" hidden="1">"c3164"</definedName>
    <definedName name="IQ_PENSION_ASSETS_PARTICIP_CONTRIBUTIONS_DOM" hidden="1">"c3162"</definedName>
    <definedName name="IQ_PENSION_ASSETS_PARTICIP_CONTRIBUTIONS_FOREIGN" hidden="1">"c3163"</definedName>
    <definedName name="IQ_PENSION_BENEFIT_INFO_DATE" hidden="1">"c3230"</definedName>
    <definedName name="IQ_PENSION_BENEFIT_INFO_DATE_DOM" hidden="1">"c3228"</definedName>
    <definedName name="IQ_PENSION_BENEFIT_INFO_DATE_FOREIGN" hidden="1">"c3229"</definedName>
    <definedName name="IQ_PENSION_BREAKDOWN_EQ" hidden="1">"c3101"</definedName>
    <definedName name="IQ_PENSION_BREAKDOWN_EQ_DOM" hidden="1">"c3099"</definedName>
    <definedName name="IQ_PENSION_BREAKDOWN_EQ_FOREIGN" hidden="1">"c3100"</definedName>
    <definedName name="IQ_PENSION_BREAKDOWN_FI" hidden="1">"c3104"</definedName>
    <definedName name="IQ_PENSION_BREAKDOWN_FI_DOM" hidden="1">"c3102"</definedName>
    <definedName name="IQ_PENSION_BREAKDOWN_FI_FOREIGN" hidden="1">"c3103"</definedName>
    <definedName name="IQ_PENSION_BREAKDOWN_OTHER" hidden="1">"c3110"</definedName>
    <definedName name="IQ_PENSION_BREAKDOWN_OTHER_DOM" hidden="1">"c3108"</definedName>
    <definedName name="IQ_PENSION_BREAKDOWN_OTHER_FOREIGN" hidden="1">"c3109"</definedName>
    <definedName name="IQ_PENSION_BREAKDOWN_PCT_EQ" hidden="1">"c3089"</definedName>
    <definedName name="IQ_PENSION_BREAKDOWN_PCT_EQ_DOM" hidden="1">"c3087"</definedName>
    <definedName name="IQ_PENSION_BREAKDOWN_PCT_EQ_FOREIGN" hidden="1">"c3088"</definedName>
    <definedName name="IQ_PENSION_BREAKDOWN_PCT_FI" hidden="1">"c3092"</definedName>
    <definedName name="IQ_PENSION_BREAKDOWN_PCT_FI_DOM" hidden="1">"c3090"</definedName>
    <definedName name="IQ_PENSION_BREAKDOWN_PCT_FI_FOREIGN" hidden="1">"c3091"</definedName>
    <definedName name="IQ_PENSION_BREAKDOWN_PCT_OTHER" hidden="1">"c3098"</definedName>
    <definedName name="IQ_PENSION_BREAKDOWN_PCT_OTHER_DOM" hidden="1">"c3096"</definedName>
    <definedName name="IQ_PENSION_BREAKDOWN_PCT_OTHER_FOREIGN" hidden="1">"c3097"</definedName>
    <definedName name="IQ_PENSION_BREAKDOWN_PCT_RE" hidden="1">"c3095"</definedName>
    <definedName name="IQ_PENSION_BREAKDOWN_PCT_RE_DOM" hidden="1">"c3093"</definedName>
    <definedName name="IQ_PENSION_BREAKDOWN_PCT_RE_FOREIGN" hidden="1">"c3094"</definedName>
    <definedName name="IQ_PENSION_BREAKDOWN_RE" hidden="1">"c3107"</definedName>
    <definedName name="IQ_PENSION_BREAKDOWN_RE_DOM" hidden="1">"c3105"</definedName>
    <definedName name="IQ_PENSION_BREAKDOWN_RE_FOREIGN" hidden="1">"c3106"</definedName>
    <definedName name="IQ_PENSION_CI_ACT" hidden="1">"c5723"</definedName>
    <definedName name="IQ_PENSION_CI_ACT_DOM" hidden="1">"c5721"</definedName>
    <definedName name="IQ_PENSION_CI_ACT_FOREIGN" hidden="1">"c5722"</definedName>
    <definedName name="IQ_PENSION_CI_NET_AMT_RECOG" hidden="1">"c5735"</definedName>
    <definedName name="IQ_PENSION_CI_NET_AMT_RECOG_DOM" hidden="1">"c5733"</definedName>
    <definedName name="IQ_PENSION_CI_NET_AMT_RECOG_FOREIGN" hidden="1">"c5734"</definedName>
    <definedName name="IQ_PENSION_CI_OTHER_MISC_ADJ" hidden="1">"c5732"</definedName>
    <definedName name="IQ_PENSION_CI_OTHER_MISC_ADJ_DOM" hidden="1">"c5730"</definedName>
    <definedName name="IQ_PENSION_CI_OTHER_MISC_ADJ_FOREIGN" hidden="1">"c5731"</definedName>
    <definedName name="IQ_PENSION_CI_PRIOR_SERVICE" hidden="1">"c5726"</definedName>
    <definedName name="IQ_PENSION_CI_PRIOR_SERVICE_DOM" hidden="1">"c5724"</definedName>
    <definedName name="IQ_PENSION_CI_PRIOR_SERVICE_FOREIGN" hidden="1">"c5725"</definedName>
    <definedName name="IQ_PENSION_CI_TRANSITION" hidden="1">"c5729"</definedName>
    <definedName name="IQ_PENSION_CI_TRANSITION_DOM" hidden="1">"c5727"</definedName>
    <definedName name="IQ_PENSION_CI_TRANSITION_FOREIGN" hidden="1">"c5728"</definedName>
    <definedName name="IQ_PENSION_CL" hidden="1">"c5753"</definedName>
    <definedName name="IQ_PENSION_CL_DOM" hidden="1">"c5751"</definedName>
    <definedName name="IQ_PENSION_CL_FOREIGN" hidden="1">"c5752"</definedName>
    <definedName name="IQ_PENSION_CONTRIBUTION_TOTAL_COST" hidden="1">"c3559"</definedName>
    <definedName name="IQ_PENSION_DISC_RATE_MAX" hidden="1">"c3236"</definedName>
    <definedName name="IQ_PENSION_DISC_RATE_MAX_DOM" hidden="1">"c3234"</definedName>
    <definedName name="IQ_PENSION_DISC_RATE_MAX_FOREIGN" hidden="1">"c3235"</definedName>
    <definedName name="IQ_PENSION_DISC_RATE_MIN" hidden="1">"c3233"</definedName>
    <definedName name="IQ_PENSION_DISC_RATE_MIN_DOM" hidden="1">"c3231"</definedName>
    <definedName name="IQ_PENSION_DISC_RATE_MIN_FOREIGN" hidden="1">"c3232"</definedName>
    <definedName name="IQ_PENSION_DISCOUNT_RATE_DOMESTIC" hidden="1">"c3573"</definedName>
    <definedName name="IQ_PENSION_DISCOUNT_RATE_FOREIGN" hidden="1">"c3574"</definedName>
    <definedName name="IQ_PENSION_EST_BENEFIT_1YR" hidden="1">"c3113"</definedName>
    <definedName name="IQ_PENSION_EST_BENEFIT_1YR_DOM" hidden="1">"c3111"</definedName>
    <definedName name="IQ_PENSION_EST_BENEFIT_1YR_FOREIGN" hidden="1">"c3112"</definedName>
    <definedName name="IQ_PENSION_EST_BENEFIT_2YR" hidden="1">"c3116"</definedName>
    <definedName name="IQ_PENSION_EST_BENEFIT_2YR_DOM" hidden="1">"c3114"</definedName>
    <definedName name="IQ_PENSION_EST_BENEFIT_2YR_FOREIGN" hidden="1">"c3115"</definedName>
    <definedName name="IQ_PENSION_EST_BENEFIT_3YR" hidden="1">"c3119"</definedName>
    <definedName name="IQ_PENSION_EST_BENEFIT_3YR_DOM" hidden="1">"c3117"</definedName>
    <definedName name="IQ_PENSION_EST_BENEFIT_3YR_FOREIGN" hidden="1">"c3118"</definedName>
    <definedName name="IQ_PENSION_EST_BENEFIT_4YR" hidden="1">"c3122"</definedName>
    <definedName name="IQ_PENSION_EST_BENEFIT_4YR_DOM" hidden="1">"c3120"</definedName>
    <definedName name="IQ_PENSION_EST_BENEFIT_4YR_FOREIGN" hidden="1">"c3121"</definedName>
    <definedName name="IQ_PENSION_EST_BENEFIT_5YR" hidden="1">"c3125"</definedName>
    <definedName name="IQ_PENSION_EST_BENEFIT_5YR_DOM" hidden="1">"c3123"</definedName>
    <definedName name="IQ_PENSION_EST_BENEFIT_5YR_FOREIGN" hidden="1">"c3124"</definedName>
    <definedName name="IQ_PENSION_EST_BENEFIT_AFTER5" hidden="1">"c3128"</definedName>
    <definedName name="IQ_PENSION_EST_BENEFIT_AFTER5_DOM" hidden="1">"c3126"</definedName>
    <definedName name="IQ_PENSION_EST_BENEFIT_AFTER5_FOREIGN" hidden="1">"c3127"</definedName>
    <definedName name="IQ_PENSION_EST_CONTRIBUTIONS_NEXTYR" hidden="1">"c3218"</definedName>
    <definedName name="IQ_PENSION_EST_CONTRIBUTIONS_NEXTYR_DOM" hidden="1">"c3216"</definedName>
    <definedName name="IQ_PENSION_EST_CONTRIBUTIONS_NEXTYR_FOREIGN" hidden="1">"c3217"</definedName>
    <definedName name="IQ_PENSION_EXP_RATE_RETURN_MAX" hidden="1">"c3248"</definedName>
    <definedName name="IQ_PENSION_EXP_RATE_RETURN_MAX_DOM" hidden="1">"c3246"</definedName>
    <definedName name="IQ_PENSION_EXP_RATE_RETURN_MAX_FOREIGN" hidden="1">"c3247"</definedName>
    <definedName name="IQ_PENSION_EXP_RATE_RETURN_MIN" hidden="1">"c3245"</definedName>
    <definedName name="IQ_PENSION_EXP_RATE_RETURN_MIN_DOM" hidden="1">"c3243"</definedName>
    <definedName name="IQ_PENSION_EXP_RATE_RETURN_MIN_FOREIGN" hidden="1">"c3244"</definedName>
    <definedName name="IQ_PENSION_EXP_RETURN_DOMESTIC" hidden="1">"c3571"</definedName>
    <definedName name="IQ_PENSION_EXP_RETURN_FOREIGN" hidden="1">"c3572"</definedName>
    <definedName name="IQ_PENSION_INTAN_ASSETS" hidden="1">"c3137"</definedName>
    <definedName name="IQ_PENSION_INTAN_ASSETS_DOM" hidden="1">"c3135"</definedName>
    <definedName name="IQ_PENSION_INTAN_ASSETS_FOREIGN" hidden="1">"c3136"</definedName>
    <definedName name="IQ_PENSION_INTEREST_COST" hidden="1">"c3582"</definedName>
    <definedName name="IQ_PENSION_INTEREST_COST_DOM" hidden="1">"c3580"</definedName>
    <definedName name="IQ_PENSION_INTEREST_COST_FOREIGN" hidden="1">"c3581"</definedName>
    <definedName name="IQ_PENSION_LT_ASSETS" hidden="1">"c5750"</definedName>
    <definedName name="IQ_PENSION_LT_ASSETS_DOM" hidden="1">"c5748"</definedName>
    <definedName name="IQ_PENSION_LT_ASSETS_FOREIGN" hidden="1">"c5749"</definedName>
    <definedName name="IQ_PENSION_LT_LIAB" hidden="1">"c5756"</definedName>
    <definedName name="IQ_PENSION_LT_LIAB_DOM" hidden="1">"c5754"</definedName>
    <definedName name="IQ_PENSION_LT_LIAB_FOREIGN" hidden="1">"c5755"</definedName>
    <definedName name="IQ_PENSION_NET_ASSET_RECOG" hidden="1">"c3152"</definedName>
    <definedName name="IQ_PENSION_NET_ASSET_RECOG_DOM" hidden="1">"c3150"</definedName>
    <definedName name="IQ_PENSION_NET_ASSET_RECOG_FOREIGN" hidden="1">"c3151"</definedName>
    <definedName name="IQ_PENSION_OBLIGATION_ACQ" hidden="1">"c3206"</definedName>
    <definedName name="IQ_PENSION_OBLIGATION_ACQ_DOM" hidden="1">"c3204"</definedName>
    <definedName name="IQ_PENSION_OBLIGATION_ACQ_FOREIGN" hidden="1">"c3205"</definedName>
    <definedName name="IQ_PENSION_OBLIGATION_ACTUARIAL_GAIN_LOSS" hidden="1">"c3197"</definedName>
    <definedName name="IQ_PENSION_OBLIGATION_ACTUARIAL_GAIN_LOSS_DOM" hidden="1">"c3195"</definedName>
    <definedName name="IQ_PENSION_OBLIGATION_ACTUARIAL_GAIN_LOSS_FOREIGN" hidden="1">"c3196"</definedName>
    <definedName name="IQ_PENSION_OBLIGATION_BEG" hidden="1">"c3185"</definedName>
    <definedName name="IQ_PENSION_OBLIGATION_BEG_DOM" hidden="1">"c3183"</definedName>
    <definedName name="IQ_PENSION_OBLIGATION_BEG_FOREIGN" hidden="1">"c3184"</definedName>
    <definedName name="IQ_PENSION_OBLIGATION_CURTAIL" hidden="1">"c3209"</definedName>
    <definedName name="IQ_PENSION_OBLIGATION_CURTAIL_DOM" hidden="1">"c3207"</definedName>
    <definedName name="IQ_PENSION_OBLIGATION_CURTAIL_FOREIGN" hidden="1">"c3208"</definedName>
    <definedName name="IQ_PENSION_OBLIGATION_EMPLOYEE_CONTRIBUTIONS" hidden="1">"c3194"</definedName>
    <definedName name="IQ_PENSION_OBLIGATION_EMPLOYEE_CONTRIBUTIONS_DOM" hidden="1">"c3192"</definedName>
    <definedName name="IQ_PENSION_OBLIGATION_EMPLOYEE_CONTRIBUTIONS_FOREIGN" hidden="1">"c3193"</definedName>
    <definedName name="IQ_PENSION_OBLIGATION_FX_ADJ" hidden="1">"c3203"</definedName>
    <definedName name="IQ_PENSION_OBLIGATION_FX_ADJ_DOM" hidden="1">"c3201"</definedName>
    <definedName name="IQ_PENSION_OBLIGATION_FX_ADJ_FOREIGN" hidden="1">"c3202"</definedName>
    <definedName name="IQ_PENSION_OBLIGATION_INTEREST_COST" hidden="1">"c3191"</definedName>
    <definedName name="IQ_PENSION_OBLIGATION_INTEREST_COST_DOM" hidden="1">"c3189"</definedName>
    <definedName name="IQ_PENSION_OBLIGATION_INTEREST_COST_FOREIGN" hidden="1">"c3190"</definedName>
    <definedName name="IQ_PENSION_OBLIGATION_OTHER_COST" hidden="1">"c3555"</definedName>
    <definedName name="IQ_PENSION_OBLIGATION_OTHER_COST_DOM" hidden="1">"c3553"</definedName>
    <definedName name="IQ_PENSION_OBLIGATION_OTHER_COST_FOREIGN" hidden="1">"c3554"</definedName>
    <definedName name="IQ_PENSION_OBLIGATION_OTHER_PLAN_ADJ" hidden="1">"c3212"</definedName>
    <definedName name="IQ_PENSION_OBLIGATION_OTHER_PLAN_ADJ_DOM" hidden="1">"c3210"</definedName>
    <definedName name="IQ_PENSION_OBLIGATION_OTHER_PLAN_ADJ_FOREIGN" hidden="1">"c3211"</definedName>
    <definedName name="IQ_PENSION_OBLIGATION_PAID" hidden="1">"c3200"</definedName>
    <definedName name="IQ_PENSION_OBLIGATION_PAID_DOM" hidden="1">"c3198"</definedName>
    <definedName name="IQ_PENSION_OBLIGATION_PAID_FOREIGN" hidden="1">"c3199"</definedName>
    <definedName name="IQ_PENSION_OBLIGATION_PROJECTED" hidden="1">"c3215"</definedName>
    <definedName name="IQ_PENSION_OBLIGATION_PROJECTED_DOM" hidden="1">"c3213"</definedName>
    <definedName name="IQ_PENSION_OBLIGATION_PROJECTED_FOREIGN" hidden="1">"c3214"</definedName>
    <definedName name="IQ_PENSION_OBLIGATION_ROA" hidden="1">"c3552"</definedName>
    <definedName name="IQ_PENSION_OBLIGATION_ROA_DOM" hidden="1">"c3550"</definedName>
    <definedName name="IQ_PENSION_OBLIGATION_ROA_FOREIGN" hidden="1">"c3551"</definedName>
    <definedName name="IQ_PENSION_OBLIGATION_SERVICE_COST" hidden="1">"c3188"</definedName>
    <definedName name="IQ_PENSION_OBLIGATION_SERVICE_COST_DOM" hidden="1">"c3186"</definedName>
    <definedName name="IQ_PENSION_OBLIGATION_SERVICE_COST_FOREIGN" hidden="1">"c3187"</definedName>
    <definedName name="IQ_PENSION_OBLIGATION_TOTAL_COST" hidden="1">"c3558"</definedName>
    <definedName name="IQ_PENSION_OBLIGATION_TOTAL_COST_DOM" hidden="1">"c3556"</definedName>
    <definedName name="IQ_PENSION_OBLIGATION_TOTAL_COST_FOREIGN" hidden="1">"c3557"</definedName>
    <definedName name="IQ_PENSION_OTHER" hidden="1">"c3143"</definedName>
    <definedName name="IQ_PENSION_OTHER_ADJ" hidden="1">"c3149"</definedName>
    <definedName name="IQ_PENSION_OTHER_ADJ_DOM" hidden="1">"c3147"</definedName>
    <definedName name="IQ_PENSION_OTHER_ADJ_FOREIGN" hidden="1">"c3148"</definedName>
    <definedName name="IQ_PENSION_OTHER_DOM" hidden="1">"c3141"</definedName>
    <definedName name="IQ_PENSION_OTHER_FOREIGN" hidden="1">"c3142"</definedName>
    <definedName name="IQ_PENSION_PBO_ASSUMED_RATE_RET_MAX" hidden="1">"c3254"</definedName>
    <definedName name="IQ_PENSION_PBO_ASSUMED_RATE_RET_MAX_DOM" hidden="1">"c3252"</definedName>
    <definedName name="IQ_PENSION_PBO_ASSUMED_RATE_RET_MAX_FOREIGN" hidden="1">"c3253"</definedName>
    <definedName name="IQ_PENSION_PBO_ASSUMED_RATE_RET_MIN" hidden="1">"c3251"</definedName>
    <definedName name="IQ_PENSION_PBO_ASSUMED_RATE_RET_MIN_DOM" hidden="1">"c3249"</definedName>
    <definedName name="IQ_PENSION_PBO_ASSUMED_RATE_RET_MIN_FOREIGN" hidden="1">"c3250"</definedName>
    <definedName name="IQ_PENSION_PBO_RATE_COMP_INCREASE_MAX" hidden="1">"c3260"</definedName>
    <definedName name="IQ_PENSION_PBO_RATE_COMP_INCREASE_MAX_DOM" hidden="1">"c3258"</definedName>
    <definedName name="IQ_PENSION_PBO_RATE_COMP_INCREASE_MAX_FOREIGN" hidden="1">"c3259"</definedName>
    <definedName name="IQ_PENSION_PBO_RATE_COMP_INCREASE_MIN" hidden="1">"c3257"</definedName>
    <definedName name="IQ_PENSION_PBO_RATE_COMP_INCREASE_MIN_DOM" hidden="1">"c3255"</definedName>
    <definedName name="IQ_PENSION_PBO_RATE_COMP_INCREASE_MIN_FOREIGN" hidden="1">"c3256"</definedName>
    <definedName name="IQ_PENSION_PREPAID_COST" hidden="1">"c3131"</definedName>
    <definedName name="IQ_PENSION_PREPAID_COST_DOM" hidden="1">"c3129"</definedName>
    <definedName name="IQ_PENSION_PREPAID_COST_FOREIGN" hidden="1">"c3130"</definedName>
    <definedName name="IQ_PENSION_PRIOR_SERVICE_NEXT" hidden="1">"c5741"</definedName>
    <definedName name="IQ_PENSION_PRIOR_SERVICE_NEXT_DOM" hidden="1">"c5739"</definedName>
    <definedName name="IQ_PENSION_PRIOR_SERVICE_NEXT_FOREIGN" hidden="1">"c5740"</definedName>
    <definedName name="IQ_PENSION_PROJECTED_OBLIGATION" hidden="1">"c3566"</definedName>
    <definedName name="IQ_PENSION_PROJECTED_OBLIGATION_DOMESTIC" hidden="1">"c3564"</definedName>
    <definedName name="IQ_PENSION_PROJECTED_OBLIGATION_FOREIGN" hidden="1">"c3565"</definedName>
    <definedName name="IQ_PENSION_QUART_ADDL_CONTRIBUTIONS_EXP" hidden="1">"c3224"</definedName>
    <definedName name="IQ_PENSION_QUART_ADDL_CONTRIBUTIONS_EXP_DOM" hidden="1">"c3222"</definedName>
    <definedName name="IQ_PENSION_QUART_ADDL_CONTRIBUTIONS_EXP_FOREIGN" hidden="1">"c3223"</definedName>
    <definedName name="IQ_PENSION_QUART_EMPLOYER_CONTRIBUTIONS" hidden="1">"c3221"</definedName>
    <definedName name="IQ_PENSION_QUART_EMPLOYER_CONTRIBUTIONS_DOM" hidden="1">"c3219"</definedName>
    <definedName name="IQ_PENSION_QUART_EMPLOYER_CONTRIBUTIONS_FOREIGN" hidden="1">"c3220"</definedName>
    <definedName name="IQ_PENSION_RATE_COMP_GROWTH_DOMESTIC" hidden="1">"c3575"</definedName>
    <definedName name="IQ_PENSION_RATE_COMP_GROWTH_FOREIGN" hidden="1">"c3576"</definedName>
    <definedName name="IQ_PENSION_RATE_COMP_INCREASE_MAX" hidden="1">"c3242"</definedName>
    <definedName name="IQ_PENSION_RATE_COMP_INCREASE_MAX_DOM" hidden="1">"c3240"</definedName>
    <definedName name="IQ_PENSION_RATE_COMP_INCREASE_MAX_FOREIGN" hidden="1">"c3241"</definedName>
    <definedName name="IQ_PENSION_RATE_COMP_INCREASE_MIN" hidden="1">"c3239"</definedName>
    <definedName name="IQ_PENSION_RATE_COMP_INCREASE_MIN_DOM" hidden="1">"c3237"</definedName>
    <definedName name="IQ_PENSION_RATE_COMP_INCREASE_MIN_FOREIGN" hidden="1">"c3238"</definedName>
    <definedName name="IQ_PENSION_SERVICE_COST" hidden="1">"c3579"</definedName>
    <definedName name="IQ_PENSION_SERVICE_COST_DOM" hidden="1">"c3577"</definedName>
    <definedName name="IQ_PENSION_SERVICE_COST_FOREIGN" hidden="1">"c3578"</definedName>
    <definedName name="IQ_PENSION_TOTAL_ASSETS" hidden="1">"c3563"</definedName>
    <definedName name="IQ_PENSION_TOTAL_ASSETS_DOMESTIC" hidden="1">"c3561"</definedName>
    <definedName name="IQ_PENSION_TOTAL_ASSETS_FOREIGN" hidden="1">"c3562"</definedName>
    <definedName name="IQ_PENSION_TOTAL_EXP" hidden="1">"c3560"</definedName>
    <definedName name="IQ_PENSION_TRANSITION_NEXT" hidden="1">"c5744"</definedName>
    <definedName name="IQ_PENSION_TRANSITION_NEXT_DOM" hidden="1">"c5742"</definedName>
    <definedName name="IQ_PENSION_TRANSITION_NEXT_FOREIGN" hidden="1">"c5743"</definedName>
    <definedName name="IQ_PENSION_UNFUNDED_ADDL_MIN_LIAB" hidden="1">"c3227"</definedName>
    <definedName name="IQ_PENSION_UNFUNDED_ADDL_MIN_LIAB_DOM" hidden="1">"c3225"</definedName>
    <definedName name="IQ_PENSION_UNFUNDED_ADDL_MIN_LIAB_FOREIGN" hidden="1">"c3226"</definedName>
    <definedName name="IQ_PENSION_UNRECOG_PRIOR" hidden="1">"c3146"</definedName>
    <definedName name="IQ_PENSION_UNRECOG_PRIOR_DOM" hidden="1">"c3144"</definedName>
    <definedName name="IQ_PENSION_UNRECOG_PRIOR_FOREIGN" hidden="1">"c3145"</definedName>
    <definedName name="IQ_PENSION_UV_LIAB" hidden="1">"c3567"</definedName>
    <definedName name="IQ_PERCENT_CHANGE_EST_5YR_GROWTH_RATE_12MONTHS" hidden="1">"c1852"</definedName>
    <definedName name="IQ_PERCENT_CHANGE_EST_5YR_GROWTH_RATE_12MONTHS_THOM" hidden="1">"c5269"</definedName>
    <definedName name="IQ_PERCENT_CHANGE_EST_5YR_GROWTH_RATE_18MONTHS" hidden="1">"c1853"</definedName>
    <definedName name="IQ_PERCENT_CHANGE_EST_5YR_GROWTH_RATE_18MONTHS_THOM" hidden="1">"c5270"</definedName>
    <definedName name="IQ_PERCENT_CHANGE_EST_5YR_GROWTH_RATE_3MONTHS" hidden="1">"c1849"</definedName>
    <definedName name="IQ_PERCENT_CHANGE_EST_5YR_GROWTH_RATE_3MONTHS_THOM" hidden="1">"c5266"</definedName>
    <definedName name="IQ_PERCENT_CHANGE_EST_5YR_GROWTH_RATE_6MONTHS" hidden="1">"c1850"</definedName>
    <definedName name="IQ_PERCENT_CHANGE_EST_5YR_GROWTH_RATE_6MONTHS_THOM" hidden="1">"c5267"</definedName>
    <definedName name="IQ_PERCENT_CHANGE_EST_5YR_GROWTH_RATE_9MONTHS" hidden="1">"c1851"</definedName>
    <definedName name="IQ_PERCENT_CHANGE_EST_5YR_GROWTH_RATE_9MONTHS_THOM" hidden="1">"c5268"</definedName>
    <definedName name="IQ_PERCENT_CHANGE_EST_5YR_GROWTH_RATE_DAY" hidden="1">"c1846"</definedName>
    <definedName name="IQ_PERCENT_CHANGE_EST_5YR_GROWTH_RATE_DAY_THOM" hidden="1">"c5264"</definedName>
    <definedName name="IQ_PERCENT_CHANGE_EST_5YR_GROWTH_RATE_MONTH" hidden="1">"c1848"</definedName>
    <definedName name="IQ_PERCENT_CHANGE_EST_5YR_GROWTH_RATE_MONTH_THOM" hidden="1">"c5265"</definedName>
    <definedName name="IQ_PERCENT_CHANGE_EST_5YR_GROWTH_RATE_WEEK" hidden="1">"c1847"</definedName>
    <definedName name="IQ_PERCENT_CHANGE_EST_5YR_GROWTH_RATE_WEEK_THOM" hidden="1">"c5277"</definedName>
    <definedName name="IQ_PERCENT_CHANGE_EST_CFPS_12MONTHS" hidden="1">"c1812"</definedName>
    <definedName name="IQ_PERCENT_CHANGE_EST_CFPS_12MONTHS_THOM" hidden="1">"c5234"</definedName>
    <definedName name="IQ_PERCENT_CHANGE_EST_CFPS_18MONTHS" hidden="1">"c1813"</definedName>
    <definedName name="IQ_PERCENT_CHANGE_EST_CFPS_18MONTHS_THOM" hidden="1">"c5235"</definedName>
    <definedName name="IQ_PERCENT_CHANGE_EST_CFPS_3MONTHS" hidden="1">"c1809"</definedName>
    <definedName name="IQ_PERCENT_CHANGE_EST_CFPS_3MONTHS_THOM" hidden="1">"c5231"</definedName>
    <definedName name="IQ_PERCENT_CHANGE_EST_CFPS_6MONTHS" hidden="1">"c1810"</definedName>
    <definedName name="IQ_PERCENT_CHANGE_EST_CFPS_6MONTHS_THOM" hidden="1">"c5232"</definedName>
    <definedName name="IQ_PERCENT_CHANGE_EST_CFPS_9MONTHS" hidden="1">"c1811"</definedName>
    <definedName name="IQ_PERCENT_CHANGE_EST_CFPS_9MONTHS_THOM" hidden="1">"c5233"</definedName>
    <definedName name="IQ_PERCENT_CHANGE_EST_CFPS_DAY" hidden="1">"c1806"</definedName>
    <definedName name="IQ_PERCENT_CHANGE_EST_CFPS_DAY_THOM" hidden="1">"c5229"</definedName>
    <definedName name="IQ_PERCENT_CHANGE_EST_CFPS_MONTH" hidden="1">"c1808"</definedName>
    <definedName name="IQ_PERCENT_CHANGE_EST_CFPS_MONTH_THOM" hidden="1">"c5230"</definedName>
    <definedName name="IQ_PERCENT_CHANGE_EST_CFPS_WEEK" hidden="1">"c1807"</definedName>
    <definedName name="IQ_PERCENT_CHANGE_EST_CFPS_WEEK_THOM" hidden="1">"c5272"</definedName>
    <definedName name="IQ_PERCENT_CHANGE_EST_DPS_12MONTHS" hidden="1">"c1820"</definedName>
    <definedName name="IQ_PERCENT_CHANGE_EST_DPS_12MONTHS_THOM" hidden="1">"c5241"</definedName>
    <definedName name="IQ_PERCENT_CHANGE_EST_DPS_18MONTHS" hidden="1">"c1821"</definedName>
    <definedName name="IQ_PERCENT_CHANGE_EST_DPS_18MONTHS_THOM" hidden="1">"c5242"</definedName>
    <definedName name="IQ_PERCENT_CHANGE_EST_DPS_3MONTHS" hidden="1">"c1817"</definedName>
    <definedName name="IQ_PERCENT_CHANGE_EST_DPS_3MONTHS_THOM" hidden="1">"c5238"</definedName>
    <definedName name="IQ_PERCENT_CHANGE_EST_DPS_6MONTHS" hidden="1">"c1818"</definedName>
    <definedName name="IQ_PERCENT_CHANGE_EST_DPS_6MONTHS_THOM" hidden="1">"c5239"</definedName>
    <definedName name="IQ_PERCENT_CHANGE_EST_DPS_9MONTHS" hidden="1">"c1819"</definedName>
    <definedName name="IQ_PERCENT_CHANGE_EST_DPS_9MONTHS_THOM" hidden="1">"c5240"</definedName>
    <definedName name="IQ_PERCENT_CHANGE_EST_DPS_DAY" hidden="1">"c1814"</definedName>
    <definedName name="IQ_PERCENT_CHANGE_EST_DPS_DAY_THOM" hidden="1">"c5236"</definedName>
    <definedName name="IQ_PERCENT_CHANGE_EST_DPS_MONTH" hidden="1">"c1816"</definedName>
    <definedName name="IQ_PERCENT_CHANGE_EST_DPS_MONTH_THOM" hidden="1">"c5237"</definedName>
    <definedName name="IQ_PERCENT_CHANGE_EST_DPS_WEEK" hidden="1">"c1815"</definedName>
    <definedName name="IQ_PERCENT_CHANGE_EST_DPS_WEEK_THOM" hidden="1">"c5273"</definedName>
    <definedName name="IQ_PERCENT_CHANGE_EST_EBITDA_12MONTHS" hidden="1">"c1804"</definedName>
    <definedName name="IQ_PERCENT_CHANGE_EST_EBITDA_12MONTHS_THOM" hidden="1">"c5227"</definedName>
    <definedName name="IQ_PERCENT_CHANGE_EST_EBITDA_18MONTHS" hidden="1">"c1805"</definedName>
    <definedName name="IQ_PERCENT_CHANGE_EST_EBITDA_18MONTHS_THOM" hidden="1">"c5228"</definedName>
    <definedName name="IQ_PERCENT_CHANGE_EST_EBITDA_3MONTHS" hidden="1">"c1801"</definedName>
    <definedName name="IQ_PERCENT_CHANGE_EST_EBITDA_3MONTHS_THOM" hidden="1">"c5224"</definedName>
    <definedName name="IQ_PERCENT_CHANGE_EST_EBITDA_6MONTHS" hidden="1">"c1802"</definedName>
    <definedName name="IQ_PERCENT_CHANGE_EST_EBITDA_6MONTHS_THOM" hidden="1">"c5225"</definedName>
    <definedName name="IQ_PERCENT_CHANGE_EST_EBITDA_9MONTHS" hidden="1">"c1803"</definedName>
    <definedName name="IQ_PERCENT_CHANGE_EST_EBITDA_9MONTHS_THOM" hidden="1">"c5226"</definedName>
    <definedName name="IQ_PERCENT_CHANGE_EST_EBITDA_DAY" hidden="1">"c1798"</definedName>
    <definedName name="IQ_PERCENT_CHANGE_EST_EBITDA_DAY_THOM" hidden="1">"c5222"</definedName>
    <definedName name="IQ_PERCENT_CHANGE_EST_EBITDA_MONTH" hidden="1">"c1800"</definedName>
    <definedName name="IQ_PERCENT_CHANGE_EST_EBITDA_MONTH_THOM" hidden="1">"c5223"</definedName>
    <definedName name="IQ_PERCENT_CHANGE_EST_EBITDA_WEEK" hidden="1">"c1799"</definedName>
    <definedName name="IQ_PERCENT_CHANGE_EST_EBITDA_WEEK_THOM" hidden="1">"c5271"</definedName>
    <definedName name="IQ_PERCENT_CHANGE_EST_EPS_12MONTHS" hidden="1">"c1788"</definedName>
    <definedName name="IQ_PERCENT_CHANGE_EST_EPS_12MONTHS_THOM" hidden="1">"c5212"</definedName>
    <definedName name="IQ_PERCENT_CHANGE_EST_EPS_18MONTHS" hidden="1">"c1789"</definedName>
    <definedName name="IQ_PERCENT_CHANGE_EST_EPS_18MONTHS_THOM" hidden="1">"c5213"</definedName>
    <definedName name="IQ_PERCENT_CHANGE_EST_EPS_3MONTHS" hidden="1">"c1785"</definedName>
    <definedName name="IQ_PERCENT_CHANGE_EST_EPS_3MONTHS_THOM" hidden="1">"c5209"</definedName>
    <definedName name="IQ_PERCENT_CHANGE_EST_EPS_6MONTHS" hidden="1">"c1786"</definedName>
    <definedName name="IQ_PERCENT_CHANGE_EST_EPS_6MONTHS_THOM" hidden="1">"c5210"</definedName>
    <definedName name="IQ_PERCENT_CHANGE_EST_EPS_9MONTHS" hidden="1">"c1787"</definedName>
    <definedName name="IQ_PERCENT_CHANGE_EST_EPS_9MONTHS_THOM" hidden="1">"c5211"</definedName>
    <definedName name="IQ_PERCENT_CHANGE_EST_EPS_DAY" hidden="1">"c1782"</definedName>
    <definedName name="IQ_PERCENT_CHANGE_EST_EPS_DAY_THOM" hidden="1">"c5206"</definedName>
    <definedName name="IQ_PERCENT_CHANGE_EST_EPS_MONTH" hidden="1">"c1784"</definedName>
    <definedName name="IQ_PERCENT_CHANGE_EST_EPS_MONTH_THOM" hidden="1">"c5208"</definedName>
    <definedName name="IQ_PERCENT_CHANGE_EST_EPS_WEEK" hidden="1">"c1783"</definedName>
    <definedName name="IQ_PERCENT_CHANGE_EST_EPS_WEEK_THOM" hidden="1">"c5207"</definedName>
    <definedName name="IQ_PERCENT_CHANGE_EST_FFO_12MONTHS" hidden="1">"c1828"</definedName>
    <definedName name="IQ_PERCENT_CHANGE_EST_FFO_12MONTHS_THOM" hidden="1">"c5248"</definedName>
    <definedName name="IQ_PERCENT_CHANGE_EST_FFO_18MONTHS" hidden="1">"c1829"</definedName>
    <definedName name="IQ_PERCENT_CHANGE_EST_FFO_18MONTHS_THOM" hidden="1">"c5249"</definedName>
    <definedName name="IQ_PERCENT_CHANGE_EST_FFO_3MONTHS" hidden="1">"c1825"</definedName>
    <definedName name="IQ_PERCENT_CHANGE_EST_FFO_3MONTHS_THOM" hidden="1">"c5245"</definedName>
    <definedName name="IQ_PERCENT_CHANGE_EST_FFO_6MONTHS" hidden="1">"c1826"</definedName>
    <definedName name="IQ_PERCENT_CHANGE_EST_FFO_6MONTHS_THOM" hidden="1">"c5246"</definedName>
    <definedName name="IQ_PERCENT_CHANGE_EST_FFO_9MONTHS" hidden="1">"c1827"</definedName>
    <definedName name="IQ_PERCENT_CHANGE_EST_FFO_9MONTHS_THOM" hidden="1">"c5247"</definedName>
    <definedName name="IQ_PERCENT_CHANGE_EST_FFO_DAY" hidden="1">"c1822"</definedName>
    <definedName name="IQ_PERCENT_CHANGE_EST_FFO_DAY_THOM" hidden="1">"c5243"</definedName>
    <definedName name="IQ_PERCENT_CHANGE_EST_FFO_MONTH" hidden="1">"c1824"</definedName>
    <definedName name="IQ_PERCENT_CHANGE_EST_FFO_MONTH_THOM" hidden="1">"c5244"</definedName>
    <definedName name="IQ_PERCENT_CHANGE_EST_FFO_WEEK" hidden="1">"c1823"</definedName>
    <definedName name="IQ_PERCENT_CHANGE_EST_FFO_WEEK_THOM" hidden="1">"c5274"</definedName>
    <definedName name="IQ_PERCENT_CHANGE_EST_PRICE_TARGET_12MONTHS" hidden="1">"c1844"</definedName>
    <definedName name="IQ_PERCENT_CHANGE_EST_PRICE_TARGET_12MONTHS_THOM" hidden="1">"c5262"</definedName>
    <definedName name="IQ_PERCENT_CHANGE_EST_PRICE_TARGET_18MONTHS" hidden="1">"c1845"</definedName>
    <definedName name="IQ_PERCENT_CHANGE_EST_PRICE_TARGET_18MONTHS_THOM" hidden="1">"c5263"</definedName>
    <definedName name="IQ_PERCENT_CHANGE_EST_PRICE_TARGET_3MONTHS" hidden="1">"c1841"</definedName>
    <definedName name="IQ_PERCENT_CHANGE_EST_PRICE_TARGET_3MONTHS_THOM" hidden="1">"c5259"</definedName>
    <definedName name="IQ_PERCENT_CHANGE_EST_PRICE_TARGET_6MONTHS" hidden="1">"c1842"</definedName>
    <definedName name="IQ_PERCENT_CHANGE_EST_PRICE_TARGET_6MONTHS_THOM" hidden="1">"c5260"</definedName>
    <definedName name="IQ_PERCENT_CHANGE_EST_PRICE_TARGET_9MONTHS" hidden="1">"c1843"</definedName>
    <definedName name="IQ_PERCENT_CHANGE_EST_PRICE_TARGET_9MONTHS_THOM" hidden="1">"c5261"</definedName>
    <definedName name="IQ_PERCENT_CHANGE_EST_PRICE_TARGET_DAY" hidden="1">"c1838"</definedName>
    <definedName name="IQ_PERCENT_CHANGE_EST_PRICE_TARGET_DAY_THOM" hidden="1">"c5257"</definedName>
    <definedName name="IQ_PERCENT_CHANGE_EST_PRICE_TARGET_MONTH" hidden="1">"c1840"</definedName>
    <definedName name="IQ_PERCENT_CHANGE_EST_PRICE_TARGET_MONTH_THOM" hidden="1">"c5258"</definedName>
    <definedName name="IQ_PERCENT_CHANGE_EST_PRICE_TARGET_WEEK" hidden="1">"c1839"</definedName>
    <definedName name="IQ_PERCENT_CHANGE_EST_PRICE_TARGET_WEEK_THOM" hidden="1">"c5276"</definedName>
    <definedName name="IQ_PERCENT_CHANGE_EST_RECO_12MONTHS" hidden="1">"c1836"</definedName>
    <definedName name="IQ_PERCENT_CHANGE_EST_RECO_12MONTHS_THOM" hidden="1">"c5255"</definedName>
    <definedName name="IQ_PERCENT_CHANGE_EST_RECO_18MONTHS" hidden="1">"c1837"</definedName>
    <definedName name="IQ_PERCENT_CHANGE_EST_RECO_18MONTHS_THOM" hidden="1">"c5256"</definedName>
    <definedName name="IQ_PERCENT_CHANGE_EST_RECO_3MONTHS" hidden="1">"c1833"</definedName>
    <definedName name="IQ_PERCENT_CHANGE_EST_RECO_3MONTHS_THOM" hidden="1">"c5252"</definedName>
    <definedName name="IQ_PERCENT_CHANGE_EST_RECO_6MONTHS" hidden="1">"c1834"</definedName>
    <definedName name="IQ_PERCENT_CHANGE_EST_RECO_6MONTHS_THOM" hidden="1">"c5253"</definedName>
    <definedName name="IQ_PERCENT_CHANGE_EST_RECO_9MONTHS" hidden="1">"c1835"</definedName>
    <definedName name="IQ_PERCENT_CHANGE_EST_RECO_9MONTHS_THOM" hidden="1">"c5254"</definedName>
    <definedName name="IQ_PERCENT_CHANGE_EST_RECO_DAY" hidden="1">"c1830"</definedName>
    <definedName name="IQ_PERCENT_CHANGE_EST_RECO_DAY_THOM" hidden="1">"c5250"</definedName>
    <definedName name="IQ_PERCENT_CHANGE_EST_RECO_MONTH" hidden="1">"c1832"</definedName>
    <definedName name="IQ_PERCENT_CHANGE_EST_RECO_MONTH_THOM" hidden="1">"c5251"</definedName>
    <definedName name="IQ_PERCENT_CHANGE_EST_RECO_WEEK" hidden="1">"c1831"</definedName>
    <definedName name="IQ_PERCENT_CHANGE_EST_RECO_WEEK_THOM" hidden="1">"c5275"</definedName>
    <definedName name="IQ_PERCENT_CHANGE_EST_REV_12MONTHS" hidden="1">"c1796"</definedName>
    <definedName name="IQ_PERCENT_CHANGE_EST_REV_12MONTHS_THOM" hidden="1">"c5220"</definedName>
    <definedName name="IQ_PERCENT_CHANGE_EST_REV_18MONTHS" hidden="1">"c1797"</definedName>
    <definedName name="IQ_PERCENT_CHANGE_EST_REV_18MONTHS_THOM" hidden="1">"c5221"</definedName>
    <definedName name="IQ_PERCENT_CHANGE_EST_REV_3MONTHS" hidden="1">"c1793"</definedName>
    <definedName name="IQ_PERCENT_CHANGE_EST_REV_3MONTHS_THOM" hidden="1">"c5217"</definedName>
    <definedName name="IQ_PERCENT_CHANGE_EST_REV_6MONTHS" hidden="1">"c1794"</definedName>
    <definedName name="IQ_PERCENT_CHANGE_EST_REV_6MONTHS_THOM" hidden="1">"c5218"</definedName>
    <definedName name="IQ_PERCENT_CHANGE_EST_REV_9MONTHS" hidden="1">"c1795"</definedName>
    <definedName name="IQ_PERCENT_CHANGE_EST_REV_9MONTHS_THOM" hidden="1">"c5219"</definedName>
    <definedName name="IQ_PERCENT_CHANGE_EST_REV_DAY" hidden="1">"c1790"</definedName>
    <definedName name="IQ_PERCENT_CHANGE_EST_REV_DAY_THOM" hidden="1">"c5214"</definedName>
    <definedName name="IQ_PERCENT_CHANGE_EST_REV_MONTH" hidden="1">"c1792"</definedName>
    <definedName name="IQ_PERCENT_CHANGE_EST_REV_MONTH_THOM" hidden="1">"c5216"</definedName>
    <definedName name="IQ_PERCENT_CHANGE_EST_REV_WEEK" hidden="1">"c1791"</definedName>
    <definedName name="IQ_PERCENT_CHANGE_EST_REV_WEEK_THOM" hidden="1">"c5215"</definedName>
    <definedName name="IQ_PERCENT_INSURED_FDIC" hidden="1">"c6374"</definedName>
    <definedName name="IQ_PERIODDATE" hidden="1">"c1034"</definedName>
    <definedName name="IQ_PERIODDATE_BS" hidden="1">"c1032"</definedName>
    <definedName name="IQ_PERIODDATE_CF" hidden="1">"c1033"</definedName>
    <definedName name="IQ_PERIODDATE_IS" hidden="1">"c1034"</definedName>
    <definedName name="IQ_PERIODLENGTH_CF" hidden="1">"c1502"</definedName>
    <definedName name="IQ_PERIODLENGTH_IS" hidden="1">"c1503"</definedName>
    <definedName name="IQ_PERTYPE" hidden="1">"c1611"</definedName>
    <definedName name="IQ_PLEDGED_SECURITIES_FDIC" hidden="1">"c6401"</definedName>
    <definedName name="IQ_PLL" hidden="1">"c2114"</definedName>
    <definedName name="IQ_PMT_FREQ" hidden="1">"c2236"</definedName>
    <definedName name="IQ_POISON_PUT_EFFECT_DATE" hidden="1">"c2486"</definedName>
    <definedName name="IQ_POISON_PUT_EXPIRATION_DATE" hidden="1">"c2487"</definedName>
    <definedName name="IQ_POISON_PUT_PRICE" hidden="1">"c2488"</definedName>
    <definedName name="IQ_POLICY_BENEFITS" hidden="1">"c1036"</definedName>
    <definedName name="IQ_POLICY_COST" hidden="1">"c1037"</definedName>
    <definedName name="IQ_POLICY_LIAB" hidden="1">"c1612"</definedName>
    <definedName name="IQ_POLICY_LOANS" hidden="1">"c1038"</definedName>
    <definedName name="IQ_POST_RETIRE_EXP" hidden="1">"c1039"</definedName>
    <definedName name="IQ_POSTPAID_CHURN" hidden="1">"c2121"</definedName>
    <definedName name="IQ_POSTPAID_SUBS" hidden="1">"c2118"</definedName>
    <definedName name="IQ_POTENTIAL_UPSIDE" hidden="1">"c1855"</definedName>
    <definedName name="IQ_POTENTIAL_UPSIDE_THOM" hidden="1">"c5279"</definedName>
    <definedName name="IQ_PRE_OPEN_COST" hidden="1">"c1040"</definedName>
    <definedName name="IQ_PRE_TAX_ACT_OR_EST" hidden="1">"c2221"</definedName>
    <definedName name="IQ_PRE_TAX_ACT_OR_EST_THOM" hidden="1">"c5305"</definedName>
    <definedName name="IQ_PRE_TAX_INCOME_FDIC" hidden="1">"c6581"</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 hidden="1">"c6261"</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 hidden="1">"c6262"</definedName>
    <definedName name="IQ_PREF_OTHER_REIT" hidden="1">"c1058"</definedName>
    <definedName name="IQ_PREF_OTHER_UTI" hidden="1">"C6022"</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 hidden="1">"c6263"</definedName>
    <definedName name="IQ_PREF_REP_REIT" hidden="1">"c1065"</definedName>
    <definedName name="IQ_PREF_REP_UTI" hidden="1">"c1066"</definedName>
    <definedName name="IQ_PREF_STOCK" hidden="1">"c1052"</definedName>
    <definedName name="IQ_PREF_TOT" hidden="1">"c1044"</definedName>
    <definedName name="IQ_PREFERRED_FDIC" hidden="1">"c6349"</definedName>
    <definedName name="IQ_PREMISES_EQUIPMENT_FDIC" hidden="1">"c6577"</definedName>
    <definedName name="IQ_PREMIUMS_ANNUITY_REV" hidden="1">"c1067"</definedName>
    <definedName name="IQ_PREPAID_CHURN" hidden="1">"c2120"</definedName>
    <definedName name="IQ_PREPAID_EXP" hidden="1">"c1068"</definedName>
    <definedName name="IQ_PREPAID_EXPEN" hidden="1">"c1068"</definedName>
    <definedName name="IQ_PREPAID_SUBS" hidden="1">"c2117"</definedName>
    <definedName name="IQ_PRETAX_GW_INC_EST" hidden="1">"c1702"</definedName>
    <definedName name="IQ_PRETAX_GW_INC_HIGH_EST" hidden="1">"c1704"</definedName>
    <definedName name="IQ_PRETAX_GW_INC_LOW_EST" hidden="1">"c1705"</definedName>
    <definedName name="IQ_PRETAX_GW_INC_MEDIAN_EST" hidden="1">"c1703"</definedName>
    <definedName name="IQ_PRETAX_GW_INC_NUM_EST" hidden="1">"c1706"</definedName>
    <definedName name="IQ_PRETAX_GW_INC_STDDEV_EST" hidden="1">"c1707"</definedName>
    <definedName name="IQ_PRETAX_INC" hidden="1">"IQ_PRETAX_INC"</definedName>
    <definedName name="IQ_PRETAX_INC_10K" hidden="1">"IQ_PRETAX_INC_10K"</definedName>
    <definedName name="IQ_PRETAX_INC_10Q" hidden="1">"IQ_PRETAX_INC_10Q"</definedName>
    <definedName name="IQ_PRETAX_INC_10Q1" hidden="1">"IQ_PRETAX_INC_10Q1"</definedName>
    <definedName name="IQ_PRETAX_INC_EST" hidden="1">"c1695"</definedName>
    <definedName name="IQ_PRETAX_INC_EST_THOM" hidden="1">"c5119"</definedName>
    <definedName name="IQ_PRETAX_INC_HIGH_EST" hidden="1">"c1697"</definedName>
    <definedName name="IQ_PRETAX_INC_HIGH_EST_THOM" hidden="1">"c5121"</definedName>
    <definedName name="IQ_PRETAX_INC_LOW_EST" hidden="1">"c1698"</definedName>
    <definedName name="IQ_PRETAX_INC_LOW_EST_THOM" hidden="1">"c5122"</definedName>
    <definedName name="IQ_PRETAX_INC_MEDIAN_EST" hidden="1">"c1696"</definedName>
    <definedName name="IQ_PRETAX_INC_MEDIAN_EST_THOM" hidden="1">"c5120"</definedName>
    <definedName name="IQ_PRETAX_INC_NUM_EST" hidden="1">"c1699"</definedName>
    <definedName name="IQ_PRETAX_INC_NUM_EST_THOM" hidden="1">"c5123"</definedName>
    <definedName name="IQ_PRETAX_INC_STDDEV_EST" hidden="1">"c1700"</definedName>
    <definedName name="IQ_PRETAX_INC_STDDEV_EST_THOM" hidden="1">"c5124"</definedName>
    <definedName name="IQ_PRETAX_REPORT_INC_EST" hidden="1">"c1709"</definedName>
    <definedName name="IQ_PRETAX_REPORT_INC_HIGH_EST" hidden="1">"c1711"</definedName>
    <definedName name="IQ_PRETAX_REPORT_INC_LOW_EST" hidden="1">"c1712"</definedName>
    <definedName name="IQ_PRETAX_REPORT_INC_MEDIAN_EST" hidden="1">"c1710"</definedName>
    <definedName name="IQ_PRETAX_REPORT_INC_NUM_EST" hidden="1">"c1713"</definedName>
    <definedName name="IQ_PRETAX_REPORT_INC_STDDEV_EST" hidden="1">"c1714"</definedName>
    <definedName name="IQ_PRETAX_RETURN_ASSETS_FDIC" hidden="1">"c6731"</definedName>
    <definedName name="IQ_PRICE_CFPS_FWD" hidden="1">"c2237"</definedName>
    <definedName name="IQ_PRICE_CFPS_FWD_THOM" hidden="1">"c4060"</definedName>
    <definedName name="IQ_PRICE_OVER_BVPS" hidden="1">"c1026"</definedName>
    <definedName name="IQ_PRICE_OVER_EPS_EST" hidden="1">"IQ_PRICE_OVER_EPS_EST"</definedName>
    <definedName name="IQ_PRICE_OVER_EPS_EST_1" hidden="1">"IQ_PRICE_OVER_EPS_EST_1"</definedName>
    <definedName name="IQ_PRICE_OVER_LTM_EPS" hidden="1">"c1029"</definedName>
    <definedName name="IQ_PRICE_TARGET" hidden="1">"c82"</definedName>
    <definedName name="IQ_PRICE_TARGET_REUT" hidden="1">"c3631"</definedName>
    <definedName name="IQ_PRICE_TARGET_THOM" hidden="1">"c3649"</definedName>
    <definedName name="IQ_PRICEDATE" hidden="1">"c1069"</definedName>
    <definedName name="IQ_PRICEDATETIME" hidden="1">"IQ_PRICEDATETIME"</definedName>
    <definedName name="IQ_PRICING_DATE" hidden="1">"c1613"</definedName>
    <definedName name="IQ_PRIMARY_EPS_TYPE" hidden="1">"c4498"</definedName>
    <definedName name="IQ_PRIMARY_INDUSTRY" hidden="1">"c1070"</definedName>
    <definedName name="IQ_PRINCIPAL_AMT" hidden="1">"c2157"</definedName>
    <definedName name="IQ_PRIVATE_CONST_TOTAL_APR_FC_UNUSED_UNUSED_UNUSED" hidden="1">"c8559"</definedName>
    <definedName name="IQ_PRIVATE_CONST_TOTAL_APR_UNUSED_UNUSED_UNUSED" hidden="1">"c7679"</definedName>
    <definedName name="IQ_PRIVATE_CONST_TOTAL_FC_UNUSED_UNUSED_UNUSED" hidden="1">"c7899"</definedName>
    <definedName name="IQ_PRIVATE_CONST_TOTAL_POP_FC_UNUSED_UNUSED_UNUSED" hidden="1">"c8119"</definedName>
    <definedName name="IQ_PRIVATE_CONST_TOTAL_POP_UNUSED_UNUSED_UNUSED" hidden="1">"c7239"</definedName>
    <definedName name="IQ_PRIVATE_CONST_TOTAL_UNUSED_UNUSED_UNUSED" hidden="1">"c7019"</definedName>
    <definedName name="IQ_PRIVATE_CONST_TOTAL_YOY_FC_UNUSED_UNUSED_UNUSED" hidden="1">"c8339"</definedName>
    <definedName name="IQ_PRIVATE_CONST_TOTAL_YOY_UNUSED_UNUSED_UNUSED" hidden="1">"c7459"</definedName>
    <definedName name="IQ_PRIVATE_RES_CONST_REAL_APR_FC_UNUSED_UNUSED_UNUSED" hidden="1">"c8535"</definedName>
    <definedName name="IQ_PRIVATE_RES_CONST_REAL_APR_UNUSED_UNUSED_UNUSED" hidden="1">"c7655"</definedName>
    <definedName name="IQ_PRIVATE_RES_CONST_REAL_FC_UNUSED_UNUSED_UNUSED" hidden="1">"c7875"</definedName>
    <definedName name="IQ_PRIVATE_RES_CONST_REAL_POP_FC_UNUSED_UNUSED_UNUSED" hidden="1">"c8095"</definedName>
    <definedName name="IQ_PRIVATE_RES_CONST_REAL_POP_UNUSED_UNUSED_UNUSED" hidden="1">"c7215"</definedName>
    <definedName name="IQ_PRIVATE_RES_CONST_REAL_UNUSED_UNUSED_UNUSED" hidden="1">"c6995"</definedName>
    <definedName name="IQ_PRIVATE_RES_CONST_REAL_YOY_FC_UNUSED_UNUSED_UNUSED" hidden="1">"c8315"</definedName>
    <definedName name="IQ_PRIVATE_RES_CONST_REAL_YOY_UNUSED_UNUSED_UNUSED" hidden="1">"c7435"</definedName>
    <definedName name="IQ_PRIVATELY_ISSUED_MORTGAGE_BACKED_SECURITIES_FDIC" hidden="1">"c6407"</definedName>
    <definedName name="IQ_PRIVATELY_ISSUED_MORTGAGE_PASS_THROUGHS_FDIC" hidden="1">"c6405"</definedName>
    <definedName name="IQ_PRO_FORMA_BASIC_EPS" hidden="1">"c1614"</definedName>
    <definedName name="IQ_PRO_FORMA_DILUT_EPS" hidden="1">"c1615"</definedName>
    <definedName name="IQ_PRO_FORMA_NET_INC" hidden="1">"c795"</definedName>
    <definedName name="IQ_PROFESSIONAL" hidden="1">"c1071"</definedName>
    <definedName name="IQ_PROFESSIONAL_TITLE" hidden="1">"c1072"</definedName>
    <definedName name="IQ_PROJECTED_PENSION_OBLIGATION" hidden="1">"c1292"</definedName>
    <definedName name="IQ_PROJECTED_PENSION_OBLIGATION_DOMESTIC" hidden="1">"c2656"</definedName>
    <definedName name="IQ_PROJECTED_PENSION_OBLIGATION_FOREIGN" hidden="1">"c2664"</definedName>
    <definedName name="IQ_PROPERTY_EXP" hidden="1">"c1073"</definedName>
    <definedName name="IQ_PROPERTY_GROSS" hidden="1">"c518"</definedName>
    <definedName name="IQ_PROPERTY_MGMT_FEE" hidden="1">"c1074"</definedName>
    <definedName name="IQ_PROPERTY_NET" hidden="1">"c829"</definedName>
    <definedName name="IQ_PROV_BAD_DEBTS" hidden="1">"c1075"</definedName>
    <definedName name="IQ_PROV_BAD_DEBTS_CF" hidden="1">"c1076"</definedName>
    <definedName name="IQ_PROVISION_10YR_ANN_CAGR" hidden="1">"c6135"</definedName>
    <definedName name="IQ_PROVISION_10YR_ANN_GROWTH" hidden="1">"c1077"</definedName>
    <definedName name="IQ_PROVISION_1YR_ANN_GROWTH" hidden="1">"c1078"</definedName>
    <definedName name="IQ_PROVISION_2YR_ANN_CAGR" hidden="1">"c6136"</definedName>
    <definedName name="IQ_PROVISION_2YR_ANN_GROWTH" hidden="1">"c1079"</definedName>
    <definedName name="IQ_PROVISION_3YR_ANN_CAGR" hidden="1">"c6137"</definedName>
    <definedName name="IQ_PROVISION_3YR_ANN_GROWTH" hidden="1">"c1080"</definedName>
    <definedName name="IQ_PROVISION_5YR_ANN_CAGR" hidden="1">"c6138"</definedName>
    <definedName name="IQ_PROVISION_5YR_ANN_GROWTH" hidden="1">"c1081"</definedName>
    <definedName name="IQ_PROVISION_7YR_ANN_CAGR" hidden="1">"c6139"</definedName>
    <definedName name="IQ_PROVISION_7YR_ANN_GROWTH" hidden="1">"c1082"</definedName>
    <definedName name="IQ_PROVISION_CHARGE_OFFS" hidden="1">"c1083"</definedName>
    <definedName name="IQ_PTBV" hidden="1">"c1084"</definedName>
    <definedName name="IQ_PTBV_AVG" hidden="1">"c1085"</definedName>
    <definedName name="IQ_PURCHASE_FOREIGN_CURRENCIES_FDIC" hidden="1">"c6513"</definedName>
    <definedName name="IQ_PURCHASED_OPTION_CONTRACTS_FDIC" hidden="1">"c6510"</definedName>
    <definedName name="IQ_PURCHASED_OPTION_CONTRACTS_FX_RISK_FDIC" hidden="1">"c6515"</definedName>
    <definedName name="IQ_PURCHASED_OPTION_CONTRACTS_NON_FX_IR_FDIC" hidden="1">"c6520"</definedName>
    <definedName name="IQ_PURCHASES_EQUIP_NONRES_SAAR_APR_FC_UNUSED_UNUSED_UNUSED" hidden="1">"c8491"</definedName>
    <definedName name="IQ_PURCHASES_EQUIP_NONRES_SAAR_APR_UNUSED_UNUSED_UNUSED" hidden="1">"c7611"</definedName>
    <definedName name="IQ_PURCHASES_EQUIP_NONRES_SAAR_FC_UNUSED_UNUSED_UNUSED" hidden="1">"c7831"</definedName>
    <definedName name="IQ_PURCHASES_EQUIP_NONRES_SAAR_POP_FC_UNUSED_UNUSED_UNUSED" hidden="1">"c8051"</definedName>
    <definedName name="IQ_PURCHASES_EQUIP_NONRES_SAAR_POP_UNUSED_UNUSED_UNUSED" hidden="1">"c7171"</definedName>
    <definedName name="IQ_PURCHASES_EQUIP_NONRES_SAAR_UNUSED_UNUSED_UNUSED" hidden="1">"c6951"</definedName>
    <definedName name="IQ_PURCHASES_EQUIP_NONRES_SAAR_YOY_FC_UNUSED_UNUSED_UNUSED" hidden="1">"c8271"</definedName>
    <definedName name="IQ_PURCHASES_EQUIP_NONRES_SAAR_YOY_UNUSED_UNUSED_UNUSED" hidden="1">"c7391"</definedName>
    <definedName name="IQ_PUT_DATE_SCHEDULE" hidden="1">"c2483"</definedName>
    <definedName name="IQ_PUT_NOTIFICATION" hidden="1">"c2485"</definedName>
    <definedName name="IQ_PUT_PRICE_SCHEDULE" hidden="1">"c2484"</definedName>
    <definedName name="IQ_QTD" hidden="1">750000</definedName>
    <definedName name="IQ_QUICK_RATIO" hidden="1">"c1086"</definedName>
    <definedName name="IQ_RATE_COMP_GROWTH_DOMESTIC" hidden="1">"c1087"</definedName>
    <definedName name="IQ_RATE_COMP_GROWTH_FOREIGN" hidden="1">"c1088"</definedName>
    <definedName name="IQ_RAW_INV" hidden="1">"c1089"</definedName>
    <definedName name="IQ_RC" hidden="1">"c2497"</definedName>
    <definedName name="IQ_RC_PCT" hidden="1">"c2498"</definedName>
    <definedName name="IQ_RD_EXP" hidden="1">"c1090"</definedName>
    <definedName name="IQ_RD_EXP_FN" hidden="1">"c1091"</definedName>
    <definedName name="IQ_RE" hidden="1">"c1092"</definedName>
    <definedName name="IQ_RE_FORECLOSURE_FDIC" hidden="1">"c6332"</definedName>
    <definedName name="IQ_RE_INVEST_FDIC" hidden="1">"c6331"</definedName>
    <definedName name="IQ_RE_LOANS_DOMESTIC_CHARGE_OFFS_FDIC" hidden="1">"c6589"</definedName>
    <definedName name="IQ_RE_LOANS_DOMESTIC_FDIC" hidden="1">"c6309"</definedName>
    <definedName name="IQ_RE_LOANS_DOMESTIC_NET_CHARGE_OFFS_FDIC" hidden="1">"c6627"</definedName>
    <definedName name="IQ_RE_LOANS_DOMESTIC_RECOVERIES_FDIC" hidden="1">"c6608"</definedName>
    <definedName name="IQ_RE_LOANS_FDIC" hidden="1">"c6308"</definedName>
    <definedName name="IQ_RE_LOANS_FOREIGN_CHARGE_OFFS_FDIC" hidden="1">"c6595"</definedName>
    <definedName name="IQ_RE_LOANS_FOREIGN_NET_CHARGE_OFFS_FDIC" hidden="1">"c6633"</definedName>
    <definedName name="IQ_RE_LOANS_FOREIGN_RECOVERIES_FDIC" hidden="1">"c6614"</definedName>
    <definedName name="IQ_REAL_ESTATE" hidden="1">"c1093"</definedName>
    <definedName name="IQ_REAL_ESTATE_ASSETS" hidden="1">"c1094"</definedName>
    <definedName name="IQ_RECOVERIES_1_4_FAMILY_LOANS_FDIC" hidden="1">"c6707"</definedName>
    <definedName name="IQ_RECOVERIES_AUTO_LOANS_FDIC" hidden="1">"c6701"</definedName>
    <definedName name="IQ_RECOVERIES_CL_LOANS_FDIC" hidden="1">"c6702"</definedName>
    <definedName name="IQ_RECOVERIES_CREDIT_CARDS_RECEIVABLES_FDIC" hidden="1">"c6704"</definedName>
    <definedName name="IQ_RECOVERIES_HOME_EQUITY_LINES_FDIC" hidden="1">"c6705"</definedName>
    <definedName name="IQ_RECOVERIES_OTHER_CONSUMER_LOANS_FDIC" hidden="1">"c6703"</definedName>
    <definedName name="IQ_RECOVERIES_OTHER_LOANS_FDIC" hidden="1">"c6706"</definedName>
    <definedName name="IQ_RECURRING_PROFIT_ACT_OR_EST" hidden="1">"c4507"</definedName>
    <definedName name="IQ_RECURRING_PROFIT_SHARE_ACT_OR_EST" hidden="1">"c4508"</definedName>
    <definedName name="IQ_REDEEM_PREF_STOCK" hidden="1">"c1059"</definedName>
    <definedName name="IQ_REF_ENTITY" hidden="1">"c6033"</definedName>
    <definedName name="IQ_REF_ENTITY_CIQID" hidden="1">"c6024"</definedName>
    <definedName name="IQ_REF_ENTITY_TICKER" hidden="1">"c6023"</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LATED_PLANS_FDIC" hidden="1">"c6320"</definedName>
    <definedName name="IQ_RENTAL_REV" hidden="1">"c1101"</definedName>
    <definedName name="IQ_RES_CONST_REAL_APR_FC_UNUSED_UNUSED_UNUSED" hidden="1">"c8536"</definedName>
    <definedName name="IQ_RES_CONST_REAL_APR_UNUSED_UNUSED_UNUSED" hidden="1">"c7656"</definedName>
    <definedName name="IQ_RES_CONST_REAL_FC_UNUSED_UNUSED_UNUSED" hidden="1">"c7876"</definedName>
    <definedName name="IQ_RES_CONST_REAL_POP_FC_UNUSED_UNUSED_UNUSED" hidden="1">"c8096"</definedName>
    <definedName name="IQ_RES_CONST_REAL_POP_UNUSED_UNUSED_UNUSED" hidden="1">"c7216"</definedName>
    <definedName name="IQ_RES_CONST_REAL_SAAR_APR_FC_UNUSED_UNUSED_UNUSED" hidden="1">"c8537"</definedName>
    <definedName name="IQ_RES_CONST_REAL_SAAR_APR_UNUSED_UNUSED_UNUSED" hidden="1">"c7657"</definedName>
    <definedName name="IQ_RES_CONST_REAL_SAAR_FC_UNUSED_UNUSED_UNUSED" hidden="1">"c7877"</definedName>
    <definedName name="IQ_RES_CONST_REAL_SAAR_POP_FC_UNUSED_UNUSED_UNUSED" hidden="1">"c8097"</definedName>
    <definedName name="IQ_RES_CONST_REAL_SAAR_POP_UNUSED_UNUSED_UNUSED" hidden="1">"c7217"</definedName>
    <definedName name="IQ_RES_CONST_REAL_SAAR_UNUSED_UNUSED_UNUSED" hidden="1">"c6997"</definedName>
    <definedName name="IQ_RES_CONST_REAL_SAAR_YOY_FC_UNUSED_UNUSED_UNUSED" hidden="1">"c8317"</definedName>
    <definedName name="IQ_RES_CONST_REAL_SAAR_YOY_UNUSED_UNUSED_UNUSED" hidden="1">"c7437"</definedName>
    <definedName name="IQ_RES_CONST_REAL_UNUSED_UNUSED_UNUSED" hidden="1">"c6996"</definedName>
    <definedName name="IQ_RES_CONST_REAL_YOY_FC_UNUSED_UNUSED_UNUSED" hidden="1">"c8316"</definedName>
    <definedName name="IQ_RES_CONST_REAL_YOY_UNUSED_UNUSED_UNUSED" hidden="1">"c7436"</definedName>
    <definedName name="IQ_RES_CONST_SAAR_APR_FC_UNUSED_UNUSED_UNUSED" hidden="1">"c8540"</definedName>
    <definedName name="IQ_RES_CONST_SAAR_APR_UNUSED_UNUSED_UNUSED" hidden="1">"c7660"</definedName>
    <definedName name="IQ_RES_CONST_SAAR_FC_UNUSED_UNUSED_UNUSED" hidden="1">"c7880"</definedName>
    <definedName name="IQ_RES_CONST_SAAR_POP_FC_UNUSED_UNUSED_UNUSED" hidden="1">"c8100"</definedName>
    <definedName name="IQ_RES_CONST_SAAR_POP_UNUSED_UNUSED_UNUSED" hidden="1">"c7220"</definedName>
    <definedName name="IQ_RES_CONST_SAAR_UNUSED_UNUSED_UNUSED" hidden="1">"c7000"</definedName>
    <definedName name="IQ_RES_CONST_SAAR_YOY_FC_UNUSED_UNUSED_UNUSED" hidden="1">"c8320"</definedName>
    <definedName name="IQ_RES_CONST_SAAR_YOY_UNUSED_UNUSED_UNUSED" hidden="1">"c7440"</definedName>
    <definedName name="IQ_RESEARCH_DEV" hidden="1">"c1090"</definedName>
    <definedName name="IQ_RESIDENTIAL_LOANS" hidden="1">"c1102"</definedName>
    <definedName name="IQ_RESTATEMENT_BS" hidden="1">"c1643"</definedName>
    <definedName name="IQ_RESTATEMENT_CF" hidden="1">"c1644"</definedName>
    <definedName name="IQ_RESTATEMENT_IS" hidden="1">"c1642"</definedName>
    <definedName name="IQ_RESTATEMENTS_NET_FDIC" hidden="1">"c6500"</definedName>
    <definedName name="IQ_RESTR_STOCK_COMP" hidden="1">"c3506"</definedName>
    <definedName name="IQ_RESTR_STOCK_COMP_PRETAX" hidden="1">"c3504"</definedName>
    <definedName name="IQ_RESTR_STOCK_COMP_TAX" hidden="1">"c3505"</definedName>
    <definedName name="IQ_RESTRICTED_CASH" hidden="1">"c1103"</definedName>
    <definedName name="IQ_RESTRICTED_CASH_NON_CURRENT" hidden="1">"c6192"</definedName>
    <definedName name="IQ_RESTRICTED_CASH_TOTAL" hidden="1">"c6193"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 hidden="1">"c6264"</definedName>
    <definedName name="IQ_RESTRUCTURE_REIT" hidden="1">"c1110"</definedName>
    <definedName name="IQ_RESTRUCTURE_UTI" hidden="1">"c1111"</definedName>
    <definedName name="IQ_RESTRUCTURED_LOANS" hidden="1">"c1112"</definedName>
    <definedName name="IQ_RESTRUCTURED_LOANS_1_4_RESIDENTIAL_FDIC" hidden="1">"c6378"</definedName>
    <definedName name="IQ_RESTRUCTURED_LOANS_LEASES_FDIC" hidden="1">"c6377"</definedName>
    <definedName name="IQ_RESTRUCTURED_LOANS_NON_1_4_FDIC" hidden="1">"c6379"</definedName>
    <definedName name="IQ_RETAIL_ACQUIRED_FRANCHISE_STORES" hidden="1">"c2895"</definedName>
    <definedName name="IQ_RETAIL_ACQUIRED_OWNED_STORES" hidden="1">"c2903"</definedName>
    <definedName name="IQ_RETAIL_ACQUIRED_STORES" hidden="1">"c2887"</definedName>
    <definedName name="IQ_RETAIL_AVG_STORE_SIZE_GROSS" hidden="1">"c2066"</definedName>
    <definedName name="IQ_RETAIL_AVG_STORE_SIZE_NET" hidden="1">"c2067"</definedName>
    <definedName name="IQ_RETAIL_AVG_WK_SALES" hidden="1">"c2891"</definedName>
    <definedName name="IQ_RETAIL_AVG_WK_SALES_FRANCHISE" hidden="1">"c2899"</definedName>
    <definedName name="IQ_RETAIL_AVG_WK_SALES_OWNED" hidden="1">"c2907"</definedName>
    <definedName name="IQ_RETAIL_CLOSED_FRANCHISE_STORES" hidden="1">"c2896"</definedName>
    <definedName name="IQ_RETAIL_CLOSED_OWNED_STORES" hidden="1">"c2904"</definedName>
    <definedName name="IQ_RETAIL_CLOSED_STORES" hidden="1">"c2063"</definedName>
    <definedName name="IQ_RETAIL_DEPOSITS_FDIC" hidden="1">"c6488"</definedName>
    <definedName name="IQ_RETAIL_FRANCHISE_STORES_BEG" hidden="1">"c2893"</definedName>
    <definedName name="IQ_RETAIL_OPENED_FRANCHISE_STORES" hidden="1">"c2894"</definedName>
    <definedName name="IQ_RETAIL_OPENED_OWNED_STORES" hidden="1">"c2902"</definedName>
    <definedName name="IQ_RETAIL_OPENED_STORES" hidden="1">"c2062"</definedName>
    <definedName name="IQ_RETAIL_OWNED_STORES_BEG" hidden="1">"c2901"</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OLD_FRANCHISE_STORES" hidden="1">"c2897"</definedName>
    <definedName name="IQ_RETAIL_SOLD_OWNED_STORES" hidden="1">"c2905"</definedName>
    <definedName name="IQ_RETAIL_SOLD_STORES" hidden="1">"c2889"</definedName>
    <definedName name="IQ_RETAIL_SQ_FOOTAGE" hidden="1">"c2064"</definedName>
    <definedName name="IQ_RETAIL_STORE_SELLING_AREA" hidden="1">"c2065"</definedName>
    <definedName name="IQ_RETAIL_STORES_BEG" hidden="1">"c2885"</definedName>
    <definedName name="IQ_RETAIL_TOTAL_FRANCHISE_STORES" hidden="1">"c2898"</definedName>
    <definedName name="IQ_RETAIL_TOTAL_OWNED_STORES" hidden="1">"c2906"</definedName>
    <definedName name="IQ_RETAIL_TOTAL_STORES" hidden="1">"c2061"</definedName>
    <definedName name="IQ_RETAINED_EARN" hidden="1">"c1092"</definedName>
    <definedName name="IQ_RETAINED_EARNINGS_AVERAGE_EQUITY_FDIC" hidden="1">"c6733"</definedName>
    <definedName name="IQ_RETURN_ASSETS" hidden="1">"c1113"</definedName>
    <definedName name="IQ_RETURN_ASSETS_ACT_OR_EST" hidden="1">"c3585"</definedName>
    <definedName name="IQ_RETURN_ASSETS_ACT_OR_EST_THOM" hidden="1">"c5310"</definedName>
    <definedName name="IQ_RETURN_ASSETS_BANK" hidden="1">"c1114"</definedName>
    <definedName name="IQ_RETURN_ASSETS_BROK" hidden="1">"c1115"</definedName>
    <definedName name="IQ_RETURN_ASSETS_EST" hidden="1">"c3529"</definedName>
    <definedName name="IQ_RETURN_ASSETS_EST_THOM" hidden="1">"c4034"</definedName>
    <definedName name="IQ_RETURN_ASSETS_FDIC" hidden="1">"c6730"</definedName>
    <definedName name="IQ_RETURN_ASSETS_FS" hidden="1">"c1116"</definedName>
    <definedName name="IQ_RETURN_ASSETS_HIGH_EST" hidden="1">"c3530"</definedName>
    <definedName name="IQ_RETURN_ASSETS_HIGH_EST_THOM" hidden="1">"c4036"</definedName>
    <definedName name="IQ_RETURN_ASSETS_LOW_EST" hidden="1">"c3531"</definedName>
    <definedName name="IQ_RETURN_ASSETS_LOW_EST_THOM" hidden="1">"c4037"</definedName>
    <definedName name="IQ_RETURN_ASSETS_MEDIAN_EST" hidden="1">"c3532"</definedName>
    <definedName name="IQ_RETURN_ASSETS_MEDIAN_EST_THOM" hidden="1">"c4035"</definedName>
    <definedName name="IQ_RETURN_ASSETS_NUM_EST" hidden="1">"c3527"</definedName>
    <definedName name="IQ_RETURN_ASSETS_NUM_EST_THOM" hidden="1">"c4038"</definedName>
    <definedName name="IQ_RETURN_ASSETS_STDDEV_EST" hidden="1">"c3528"</definedName>
    <definedName name="IQ_RETURN_ASSETS_STDDEV_EST_THOM" hidden="1">"c4039"</definedName>
    <definedName name="IQ_RETURN_CAPITAL" hidden="1">"c1117"</definedName>
    <definedName name="IQ_RETURN_EQUITY" hidden="1">"c1118"</definedName>
    <definedName name="IQ_RETURN_EQUITY_ACT_OR_EST" hidden="1">"c3586"</definedName>
    <definedName name="IQ_RETURN_EQUITY_ACT_OR_EST_THOM" hidden="1">"c5311"</definedName>
    <definedName name="IQ_RETURN_EQUITY_BANK" hidden="1">"c1119"</definedName>
    <definedName name="IQ_RETURN_EQUITY_BROK" hidden="1">"c1120"</definedName>
    <definedName name="IQ_RETURN_EQUITY_EST" hidden="1">"c3535"</definedName>
    <definedName name="IQ_RETURN_EQUITY_EST_THOM" hidden="1">"c5479"</definedName>
    <definedName name="IQ_RETURN_EQUITY_FDIC" hidden="1">"c6732"</definedName>
    <definedName name="IQ_RETURN_EQUITY_FS" hidden="1">"c1121"</definedName>
    <definedName name="IQ_RETURN_EQUITY_HIGH_EST" hidden="1">"c3536"</definedName>
    <definedName name="IQ_RETURN_EQUITY_HIGH_EST_THOM" hidden="1">"c5283"</definedName>
    <definedName name="IQ_RETURN_EQUITY_LOW_EST" hidden="1">"c3537"</definedName>
    <definedName name="IQ_RETURN_EQUITY_LOW_EST_THOM" hidden="1">"c5284"</definedName>
    <definedName name="IQ_RETURN_EQUITY_MEDIAN_EST" hidden="1">"c3538"</definedName>
    <definedName name="IQ_RETURN_EQUITY_MEDIAN_EST_THOM" hidden="1">"c5282"</definedName>
    <definedName name="IQ_RETURN_EQUITY_NUM_EST" hidden="1">"c3533"</definedName>
    <definedName name="IQ_RETURN_EQUITY_NUM_EST_THOM" hidden="1">"c5285"</definedName>
    <definedName name="IQ_RETURN_EQUITY_STDDEV_EST" hidden="1">"c3534"</definedName>
    <definedName name="IQ_RETURN_EQUITY_STDDEV_EST_THOM" hidden="1">"c5286"</definedName>
    <definedName name="IQ_RETURN_INVESTMENT" hidden="1">"c1117"</definedName>
    <definedName name="IQ_REV" hidden="1">"c1122"</definedName>
    <definedName name="IQ_REV_BEFORE_LL" hidden="1">"c1123"</definedName>
    <definedName name="IQ_REV_STDDEV_EST" hidden="1">"c1124"</definedName>
    <definedName name="IQ_REV_STDDEV_EST_REUT" hidden="1">"c3639"</definedName>
    <definedName name="IQ_REV_STDDEV_EST_THOM" hidden="1">"c3657"</definedName>
    <definedName name="IQ_REV_UTI" hidden="1">"c1125"</definedName>
    <definedName name="IQ_REVALUATION_GAINS_FDIC" hidden="1">"c6428"</definedName>
    <definedName name="IQ_REVALUATION_LOSSES_FDIC" hidden="1">"c6429"</definedName>
    <definedName name="IQ_REVENUE" hidden="1">"c1122"</definedName>
    <definedName name="IQ_REVENUE_10K" hidden="1">"IQ_REVENUE_10K"</definedName>
    <definedName name="IQ_REVENUE_10Q" hidden="1">"IQ_REVENUE_10Q"</definedName>
    <definedName name="IQ_REVENUE_10Q1" hidden="1">"IQ_REVENUE_10Q1"</definedName>
    <definedName name="IQ_REVENUE_ACT_OR_EST" hidden="1">"c2214"</definedName>
    <definedName name="IQ_REVENUE_ACT_OR_EST_THOM" hidden="1">"c5299"</definedName>
    <definedName name="IQ_REVENUE_EST" hidden="1">"c1126"</definedName>
    <definedName name="IQ_REVENUE_EST_1" hidden="1">"IQ_REVENUE_EST_1"</definedName>
    <definedName name="IQ_REVENUE_EST_REUT" hidden="1">"c3634"</definedName>
    <definedName name="IQ_REVENUE_EST_THOM" hidden="1">"c3652"</definedName>
    <definedName name="IQ_REVENUE_GROWTH_1" hidden="1">"IQ_REVENUE_GROWTH_1"</definedName>
    <definedName name="IQ_REVENUE_GROWTH_2" hidden="1">"IQ_REVENUE_GROWTH_2"</definedName>
    <definedName name="IQ_REVENUE_HIGH_EST" hidden="1">"c1127"</definedName>
    <definedName name="IQ_REVENUE_HIGH_EST_REUT" hidden="1">"c3636"</definedName>
    <definedName name="IQ_REVENUE_HIGH_EST_THOM" hidden="1">"c3654"</definedName>
    <definedName name="IQ_REVENUE_LOW_EST" hidden="1">"c1128"</definedName>
    <definedName name="IQ_REVENUE_LOW_EST_REUT" hidden="1">"c3637"</definedName>
    <definedName name="IQ_REVENUE_LOW_EST_THOM" hidden="1">"c3655"</definedName>
    <definedName name="IQ_REVENUE_MEDIAN_EST" hidden="1">"c1662"</definedName>
    <definedName name="IQ_REVENUE_MEDIAN_EST_REUT" hidden="1">"c3635"</definedName>
    <definedName name="IQ_REVENUE_MEDIAN_EST_THOM" hidden="1">"c3653"</definedName>
    <definedName name="IQ_REVENUE_NUM_EST" hidden="1">"c1129"</definedName>
    <definedName name="IQ_REVENUE_NUM_EST_REUT" hidden="1">"c3638"</definedName>
    <definedName name="IQ_REVENUE_NUM_EST_THOM" hidden="1">"c3656"</definedName>
    <definedName name="IQ_REVISION_DATE_" hidden="1">39381.1484027778</definedName>
    <definedName name="IQ_RISK_ADJ_BANK_ASSETS" hidden="1">"c2670"</definedName>
    <definedName name="IQ_RISK_WEIGHTED_ASSETS_FDIC" hidden="1">"c6370"</definedName>
    <definedName name="IQ_SALARY" hidden="1">"c1130"</definedName>
    <definedName name="IQ_SALARY_FDIC" hidden="1">"c6576"</definedName>
    <definedName name="IQ_SALE_CONVERSION_RETIREMENT_STOCK_FDIC" hidden="1">"c6661"</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 hidden="1">"c6284"</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S_MARKETING" hidden="1">"c2240"</definedName>
    <definedName name="IQ_SAME_STORE" hidden="1">"c1149"</definedName>
    <definedName name="IQ_SAME_STORE_FRANCHISE" hidden="1">"c2900"</definedName>
    <definedName name="IQ_SAME_STORE_OWNED" hidden="1">"c2908"</definedName>
    <definedName name="IQ_SAME_STORE_TOTAL" hidden="1">"c2892"</definedName>
    <definedName name="IQ_SAVING_DEP" hidden="1">"c1150"</definedName>
    <definedName name="IQ_SEC_PURCHASED_RESELL" hidden="1">"c5513"</definedName>
    <definedName name="IQ_SECUR_RECEIV" hidden="1">"c1151"</definedName>
    <definedName name="IQ_SECURED_1_4_FAMILY_RESIDENTIAL_CHARGE_OFFS_FDIC" hidden="1">"c6590"</definedName>
    <definedName name="IQ_SECURED_1_4_FAMILY_RESIDENTIAL_NET_CHARGE_OFFS_FDIC" hidden="1">"c6628"</definedName>
    <definedName name="IQ_SECURED_1_4_FAMILY_RESIDENTIAL_RECOVERIES_FDIC" hidden="1">"c6609"</definedName>
    <definedName name="IQ_SECURED_DEBT" hidden="1">"c2546"</definedName>
    <definedName name="IQ_SECURED_DEBT_PCT" hidden="1">"c2547"</definedName>
    <definedName name="IQ_SECURED_FARMLAND_CHARGE_OFFS_FDIC" hidden="1">"c6593"</definedName>
    <definedName name="IQ_SECURED_FARMLAND_NET_CHARGE_OFFS_FDIC" hidden="1">"c6631"</definedName>
    <definedName name="IQ_SECURED_FARMLAND_RECOVERIES_FDIC" hidden="1">"c6612"</definedName>
    <definedName name="IQ_SECURED_MULTIFAMILY_RESIDENTIAL_CHARGE_OFFS_FDIC" hidden="1">"c6591"</definedName>
    <definedName name="IQ_SECURED_MULTIFAMILY_RESIDENTIAL_NET_CHARGE_OFFS_FDIC" hidden="1">"c6629"</definedName>
    <definedName name="IQ_SECURED_MULTIFAMILY_RESIDENTIAL_RECOVERIES_FDIC" hidden="1">"c6610"</definedName>
    <definedName name="IQ_SECURED_NONFARM_NONRESIDENTIAL_CHARGE_OFFS_FDIC" hidden="1">"c6592"</definedName>
    <definedName name="IQ_SECURED_NONFARM_NONRESIDENTIAL_NET_CHARGE_OFFS_FDIC" hidden="1">"c6630"</definedName>
    <definedName name="IQ_SECURED_NONFARM_NONRESIDENTIAL_RECOVERIES_FDIC" hidden="1">"c6611"</definedName>
    <definedName name="IQ_SECURITIES_GAINS_FDIC" hidden="1">"c6584"</definedName>
    <definedName name="IQ_SECURITIES_ISSUED_STATES_FDIC" hidden="1">"c6300"</definedName>
    <definedName name="IQ_SECURITIES_LENT_FDIC" hidden="1">"c6532"</definedName>
    <definedName name="IQ_SECURITIES_UNDERWRITING_FDIC" hidden="1">"c6529"</definedName>
    <definedName name="IQ_SECURITY_BORROW" hidden="1">"c1152"</definedName>
    <definedName name="IQ_SECURITY_LEVEL" hidden="1">"c2159"</definedName>
    <definedName name="IQ_SECURITY_NOTES" hidden="1">"c2202"</definedName>
    <definedName name="IQ_SECURITY_OWN" hidden="1">"c1153"</definedName>
    <definedName name="IQ_SECURITY_RESELL" hidden="1">"c1154"</definedName>
    <definedName name="IQ_SECURITY_TYPE" hidden="1">"c2158"</definedName>
    <definedName name="IQ_SEPARATE_ACCT_ASSETS" hidden="1">"c1155"</definedName>
    <definedName name="IQ_SEPARATE_ACCT_LIAB" hidden="1">"c1156"</definedName>
    <definedName name="IQ_SERV_CHARGE_DEPOSITS" hidden="1">"c1157"</definedName>
    <definedName name="IQ_SERVICE_CHARGES_FDIC" hidden="1">"c6572"</definedName>
    <definedName name="IQ_SGA" hidden="1">"c1158"</definedName>
    <definedName name="IQ_SGA_BNK" hidden="1">"c1159"</definedName>
    <definedName name="IQ_SGA_INS" hidden="1">"c1160"</definedName>
    <definedName name="IQ_SGA_MARGIN" hidden="1">"c1898"</definedName>
    <definedName name="IQ_SGA_RE" hidden="1">"c6265"</definedName>
    <definedName name="IQ_SGA_REIT" hidden="1">"c1161"</definedName>
    <definedName name="IQ_SGA_SUPPL" hidden="1">"c1162"</definedName>
    <definedName name="IQ_SGA_UTI" hidden="1">"c1163"</definedName>
    <definedName name="IQ_SHAREOUTSTANDING" hidden="1">"c1347"</definedName>
    <definedName name="IQ_SHARES_PURCHASED_AVERAGE_PRICE" hidden="1">"c5821"</definedName>
    <definedName name="IQ_SHARES_PURCHASED_QUARTER" hidden="1">"c5820"</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"c1197"</definedName>
    <definedName name="IQ_SMALL_INT_BEAR_CD" hidden="1">"c1166"</definedName>
    <definedName name="IQ_SOFTWARE" hidden="1">"c1167"</definedName>
    <definedName name="IQ_SOURCE" hidden="1">"c1168"</definedName>
    <definedName name="IQ_SP" hidden="1">"c2171"</definedName>
    <definedName name="IQ_SP_BANK" hidden="1">"c2637"</definedName>
    <definedName name="IQ_SP_BANK_ACTION" hidden="1">"c2636"</definedName>
    <definedName name="IQ_SP_BANK_DATE" hidden="1">"c2635"</definedName>
    <definedName name="IQ_SP_DATE" hidden="1">"c2172"</definedName>
    <definedName name="IQ_SP_FIN_ENHANCE_FX" hidden="1">"c2631"</definedName>
    <definedName name="IQ_SP_FIN_ENHANCE_FX_ACTION" hidden="1">"c2630"</definedName>
    <definedName name="IQ_SP_FIN_ENHANCE_FX_DATE" hidden="1">"c2629"</definedName>
    <definedName name="IQ_SP_FIN_ENHANCE_LC" hidden="1">"c2634"</definedName>
    <definedName name="IQ_SP_FIN_ENHANCE_LC_ACTION" hidden="1">"c2633"</definedName>
    <definedName name="IQ_SP_FIN_ENHANCE_LC_DATE" hidden="1">"c2632"</definedName>
    <definedName name="IQ_SP_FIN_STRENGTH_LC_ACTION_LT" hidden="1">"c2625"</definedName>
    <definedName name="IQ_SP_FIN_STRENGTH_LC_ACTION_ST" hidden="1">"c2626"</definedName>
    <definedName name="IQ_SP_FIN_STRENGTH_LC_DATE_LT" hidden="1">"c2623"</definedName>
    <definedName name="IQ_SP_FIN_STRENGTH_LC_DATE_ST" hidden="1">"c2624"</definedName>
    <definedName name="IQ_SP_FIN_STRENGTH_LC_LT" hidden="1">"c2627"</definedName>
    <definedName name="IQ_SP_FIN_STRENGTH_LC_ST" hidden="1">"c2628"</definedName>
    <definedName name="IQ_SP_FX_ACTION_LT" hidden="1">"c2613"</definedName>
    <definedName name="IQ_SP_FX_ACTION_ST" hidden="1">"c2614"</definedName>
    <definedName name="IQ_SP_FX_DATE_LT" hidden="1">"c2611"</definedName>
    <definedName name="IQ_SP_FX_DATE_ST" hidden="1">"c2612"</definedName>
    <definedName name="IQ_SP_FX_LT" hidden="1">"c2615"</definedName>
    <definedName name="IQ_SP_FX_ST" hidden="1">"c2616"</definedName>
    <definedName name="IQ_SP_ISSUE_ACTION" hidden="1">"c2644"</definedName>
    <definedName name="IQ_SP_ISSUE_DATE" hidden="1">"c2643"</definedName>
    <definedName name="IQ_SP_ISSUE_LT" hidden="1">"c2645"</definedName>
    <definedName name="IQ_SP_ISSUE_OUTLOOK_WATCH" hidden="1">"c2650"</definedName>
    <definedName name="IQ_SP_ISSUE_OUTLOOK_WATCH_DATE" hidden="1">"c2649"</definedName>
    <definedName name="IQ_SP_ISSUE_RECOVER" hidden="1">"c2648"</definedName>
    <definedName name="IQ_SP_ISSUE_RECOVER_ACTION" hidden="1">"c2647"</definedName>
    <definedName name="IQ_SP_ISSUE_RECOVER_DATE" hidden="1">"c2646"</definedName>
    <definedName name="IQ_SP_LC_ACTION_LT" hidden="1">"c2619"</definedName>
    <definedName name="IQ_SP_LC_ACTION_ST" hidden="1">"c2620"</definedName>
    <definedName name="IQ_SP_LC_DATE_LT" hidden="1">"c2617"</definedName>
    <definedName name="IQ_SP_LC_DATE_ST" hidden="1">"c2618"</definedName>
    <definedName name="IQ_SP_LC_LT" hidden="1">"c2621"</definedName>
    <definedName name="IQ_SP_LC_ST" hidden="1">"c2622"</definedName>
    <definedName name="IQ_SP_OUTLOOK_WATCH" hidden="1">"c2639"</definedName>
    <definedName name="IQ_SP_OUTLOOK_WATCH_DATE" hidden="1">"c2638"</definedName>
    <definedName name="IQ_SP_REASON" hidden="1">"c2174"</definedName>
    <definedName name="IQ_SP_STATUS" hidden="1">"c2173"</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 hidden="1">"c6266"</definedName>
    <definedName name="IQ_SPECIAL_DIV_CF_REIT" hidden="1">"c1174"</definedName>
    <definedName name="IQ_SPECIAL_DIV_CF_UTI" hidden="1">"c1175"</definedName>
    <definedName name="IQ_SPECIAL_DIV_SHARE" hidden="1">"c3007"</definedName>
    <definedName name="IQ_SR_BONDS_NOTES" hidden="1">"c2501"</definedName>
    <definedName name="IQ_SR_BONDS_NOTES_PCT" hidden="1">"c2502"</definedName>
    <definedName name="IQ_SR_DEBT" hidden="1">"c2526"</definedName>
    <definedName name="IQ_SR_DEBT_EBITDA" hidden="1">"c2552"</definedName>
    <definedName name="IQ_SR_DEBT_EBITDA_CAPEX" hidden="1">"c2553"</definedName>
    <definedName name="IQ_SR_DEBT_PCT" hidden="1">"c2527"</definedName>
    <definedName name="IQ_SR_SUB_DEBT" hidden="1">"c2530"</definedName>
    <definedName name="IQ_SR_SUB_DEBT_EBITDA" hidden="1">"c2556"</definedName>
    <definedName name="IQ_SR_SUB_DEBT_EBITDA_CAPEX" hidden="1">"c2557"</definedName>
    <definedName name="IQ_SR_SUB_DEBT_PCT" hidden="1">"c2531"</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 hidden="1">"c6267"</definedName>
    <definedName name="IQ_ST_DEBT_ISSUED_REIT" hidden="1">"c1186"</definedName>
    <definedName name="IQ_ST_DEBT_ISSUED_UTI" hidden="1">"c1187"</definedName>
    <definedName name="IQ_ST_DEBT_PCT" hidden="1">"c2539"</definedName>
    <definedName name="IQ_ST_DEBT_RE" hidden="1">"c6268"</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 hidden="1">"c6269"</definedName>
    <definedName name="IQ_ST_DEBT_REPAID_REIT" hidden="1">"c1194"</definedName>
    <definedName name="IQ_ST_DEBT_REPAID_UTI" hidden="1">"c1195"</definedName>
    <definedName name="IQ_ST_DEBT_UTI" hidden="1">"c1196"</definedName>
    <definedName name="IQ_ST_FHLB_DEBT" hidden="1">"c5658"</definedName>
    <definedName name="IQ_ST_INVEST" hidden="1">"c1197"</definedName>
    <definedName name="IQ_ST_INVEST_UTI" hidden="1">"c1198"</definedName>
    <definedName name="IQ_ST_NOTE_RECEIV" hidden="1">"c1199"</definedName>
    <definedName name="IQ_STATE" hidden="1">"c1200"</definedName>
    <definedName name="IQ_STATES_NONTRANSACTION_ACCOUNTS_FDIC" hidden="1">"c6547"</definedName>
    <definedName name="IQ_STATES_TOTAL_DEPOSITS_FDIC" hidden="1">"c6473"</definedName>
    <definedName name="IQ_STATES_TRANSACTION_ACCOUNTS_FDIC" hidden="1">"c6539"</definedName>
    <definedName name="IQ_STATUTORY_SURPLUS" hidden="1">"c1201"</definedName>
    <definedName name="IQ_STOCK_BASED" hidden="1">"c1202"</definedName>
    <definedName name="IQ_STOCK_BASED_AT" hidden="1">"c2999"</definedName>
    <definedName name="IQ_STOCK_BASED_CF" hidden="1">"c1203"</definedName>
    <definedName name="IQ_STOCK_BASED_COGS" hidden="1">"c2990"</definedName>
    <definedName name="IQ_STOCK_BASED_COMP" hidden="1">"c3512"</definedName>
    <definedName name="IQ_STOCK_BASED_COMP_PRETAX" hidden="1">"c3510"</definedName>
    <definedName name="IQ_STOCK_BASED_COMP_TAX" hidden="1">"c3511"</definedName>
    <definedName name="IQ_STOCK_BASED_GA" hidden="1">"c2993"</definedName>
    <definedName name="IQ_STOCK_BASED_OTHER" hidden="1">"c2995"</definedName>
    <definedName name="IQ_STOCK_BASED_RD" hidden="1">"c2991"</definedName>
    <definedName name="IQ_STOCK_BASED_SGA" hidden="1">"c2994"</definedName>
    <definedName name="IQ_STOCK_BASED_SM" hidden="1">"c2992"</definedName>
    <definedName name="IQ_STOCK_BASED_TOTAL" hidden="1">"c3040"</definedName>
    <definedName name="IQ_STOCK_OPTIONS_COMP" hidden="1">"c3509"</definedName>
    <definedName name="IQ_STOCK_OPTIONS_COMP_PRETAX" hidden="1">"c3507"</definedName>
    <definedName name="IQ_STOCK_OPTIONS_COMP_TAX" hidden="1">"c3508"</definedName>
    <definedName name="IQ_STRATEGY_NOTE" hidden="1">"c6791"</definedName>
    <definedName name="IQ_STRIKE_PRICE_ISSUED" hidden="1">"c1645"</definedName>
    <definedName name="IQ_STRIKE_PRICE_OS" hidden="1">"c1646"</definedName>
    <definedName name="IQ_STW" hidden="1">"c2166"</definedName>
    <definedName name="IQ_SUB_BONDS_NOTES" hidden="1">"c2503"</definedName>
    <definedName name="IQ_SUB_BONDS_NOTES_PCT" hidden="1">"c2504"</definedName>
    <definedName name="IQ_SUB_DEBT" hidden="1">"c2532"</definedName>
    <definedName name="IQ_SUB_DEBT_EBITDA" hidden="1">"c2558"</definedName>
    <definedName name="IQ_SUB_DEBT_EBITDA_CAPEX" hidden="1">"c2559"</definedName>
    <definedName name="IQ_SUB_DEBT_FDIC" hidden="1">"c6346"</definedName>
    <definedName name="IQ_SUB_DEBT_PCT" hidden="1">"c2533"</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URPLUS_FDIC" hidden="1">"c6351"</definedName>
    <definedName name="IQ_SVA" hidden="1">"c1214"</definedName>
    <definedName name="IQ_TARGET_PRICE_NUM" hidden="1">"c1653"</definedName>
    <definedName name="IQ_TARGET_PRICE_NUM_REUT" hidden="1">"c5319"</definedName>
    <definedName name="IQ_TARGET_PRICE_NUM_THOM" hidden="1">"c5098"</definedName>
    <definedName name="IQ_TARGET_PRICE_STDDEV" hidden="1">"c1654"</definedName>
    <definedName name="IQ_TARGET_PRICE_STDDEV_REUT" hidden="1">"c5320"</definedName>
    <definedName name="IQ_TARGET_PRICE_STDDEV_THOM" hidden="1">"c5099"</definedName>
    <definedName name="IQ_TAX_BENEFIT_CF_1YR" hidden="1">"c3483"</definedName>
    <definedName name="IQ_TAX_BENEFIT_CF_2YR" hidden="1">"c3484"</definedName>
    <definedName name="IQ_TAX_BENEFIT_CF_3YR" hidden="1">"c3485"</definedName>
    <definedName name="IQ_TAX_BENEFIT_CF_4YR" hidden="1">"c3486"</definedName>
    <definedName name="IQ_TAX_BENEFIT_CF_5YR" hidden="1">"c3487"</definedName>
    <definedName name="IQ_TAX_BENEFIT_CF_AFTER_FIVE" hidden="1">"c3488"</definedName>
    <definedName name="IQ_TAX_BENEFIT_CF_MAX_YEAR" hidden="1">"c3491"</definedName>
    <definedName name="IQ_TAX_BENEFIT_CF_NO_EXP" hidden="1">"c3489"</definedName>
    <definedName name="IQ_TAX_BENEFIT_CF_TOTAL" hidden="1">"c3490"</definedName>
    <definedName name="IQ_TAX_BENEFIT_OPTIONS" hidden="1">"c1215"</definedName>
    <definedName name="IQ_TAX_EQUIV_NET_INT_INC" hidden="1">"c1216"</definedName>
    <definedName name="IQ_TBV" hidden="1">"c1906"</definedName>
    <definedName name="IQ_TBV_10YR_ANN_CAGR" hidden="1">"c6169"</definedName>
    <definedName name="IQ_TBV_10YR_ANN_GROWTH" hidden="1">"c1936"</definedName>
    <definedName name="IQ_TBV_1YR_ANN_GROWTH" hidden="1">"c1931"</definedName>
    <definedName name="IQ_TBV_2YR_ANN_CAGR" hidden="1">"c6165"</definedName>
    <definedName name="IQ_TBV_2YR_ANN_GROWTH" hidden="1">"c1932"</definedName>
    <definedName name="IQ_TBV_3YR_ANN_CAGR" hidden="1">"c6166"</definedName>
    <definedName name="IQ_TBV_3YR_ANN_GROWTH" hidden="1">"c1933"</definedName>
    <definedName name="IQ_TBV_5YR_ANN_CAGR" hidden="1">"c6167"</definedName>
    <definedName name="IQ_TBV_5YR_ANN_GROWTH" hidden="1">"c1934"</definedName>
    <definedName name="IQ_TBV_7YR_ANN_CAGR" hidden="1">"c6168"</definedName>
    <definedName name="IQ_TBV_7YR_ANN_GROWTH" hidden="1">"c1935"</definedName>
    <definedName name="IQ_TBV_SHARE" hidden="1">"c1217"</definedName>
    <definedName name="IQ_TEMPLATE" hidden="1">"c1521"</definedName>
    <definedName name="IQ_TENANT" hidden="1">"c1218"</definedName>
    <definedName name="IQ_TERM_LOANS" hidden="1">"c2499"</definedName>
    <definedName name="IQ_TERM_LOANS_PCT" hidden="1">"c2500"</definedName>
    <definedName name="IQ_TEV" hidden="1">"c1219"</definedName>
    <definedName name="IQ_TEV_EBIT" hidden="1">"c1220"</definedName>
    <definedName name="IQ_TEV_EBIT_AVG" hidden="1">"c1221"</definedName>
    <definedName name="IQ_TEV_EBIT_FWD" hidden="1">"c2238"</definedName>
    <definedName name="IQ_TEV_EBIT_FWD_THOM" hidden="1">"c4061"</definedName>
    <definedName name="IQ_TEV_EBITDA" hidden="1">"c1222"</definedName>
    <definedName name="IQ_TEV_EBITDA_AVG" hidden="1">"c1223"</definedName>
    <definedName name="IQ_TEV_EBITDA_FWD" hidden="1">"c1224"</definedName>
    <definedName name="IQ_TEV_EBITDA_FWD_REUT" hidden="1">"c4050"</definedName>
    <definedName name="IQ_TEV_EBITDA_FWD_THOM" hidden="1">"c4057"</definedName>
    <definedName name="IQ_TEV_EMPLOYEE_AVG" hidden="1">"c1225"</definedName>
    <definedName name="IQ_TEV_EST" hidden="1">"c4526"</definedName>
    <definedName name="IQ_TEV_EST_THOM" hidden="1">"c5529"</definedName>
    <definedName name="IQ_TEV_HIGH_EST" hidden="1">"c4527"</definedName>
    <definedName name="IQ_TEV_HIGH_EST_THOM" hidden="1">"c5530"</definedName>
    <definedName name="IQ_TEV_LOW_EST" hidden="1">"c4528"</definedName>
    <definedName name="IQ_TEV_LOW_EST_THOM" hidden="1">"c5531"</definedName>
    <definedName name="IQ_TEV_MEDIAN_EST" hidden="1">"c4529"</definedName>
    <definedName name="IQ_TEV_MEDIAN_EST_THOM" hidden="1">"c5532"</definedName>
    <definedName name="IQ_TEV_NUM_EST" hidden="1">"c4530"</definedName>
    <definedName name="IQ_TEV_NUM_EST_THOM" hidden="1">"c5533"</definedName>
    <definedName name="IQ_TEV_STDDEV_EST" hidden="1">"c4531"</definedName>
    <definedName name="IQ_TEV_STDDEV_EST_THOM" hidden="1">"c5534"</definedName>
    <definedName name="IQ_TEV_TOTAL_REV" hidden="1">"c1226"</definedName>
    <definedName name="IQ_TEV_TOTAL_REV_AVG" hidden="1">"c1227"</definedName>
    <definedName name="IQ_TEV_TOTAL_REV_FWD" hidden="1">"c1228"</definedName>
    <definedName name="IQ_TEV_TOTAL_REV_FWD_REUT" hidden="1">"c4051"</definedName>
    <definedName name="IQ_TEV_TOTAL_REV_FWD_THOM" hidden="1">"c4058"</definedName>
    <definedName name="IQ_TEV_UFCF" hidden="1">"c2208"</definedName>
    <definedName name="IQ_THREE_MONTHS_FIXED_AND_FLOATING_FDIC" hidden="1">"c6419"</definedName>
    <definedName name="IQ_THREE_MONTHS_MORTGAGE_PASS_THROUGHS_FDIC" hidden="1">"c6411"</definedName>
    <definedName name="IQ_THREE_YEAR_FIXED_AND_FLOATING_RATE_FDIC" hidden="1">"c6421"</definedName>
    <definedName name="IQ_THREE_YEAR_MORTGAGE_PASS_THROUGHS_FDIC" hidden="1">"c6413"</definedName>
    <definedName name="IQ_THREE_YEARS_LESS_FDIC" hidden="1">"c6417"</definedName>
    <definedName name="IQ_TIER_1_RISK_BASED_CAPITAL_RATIO_FDIC" hidden="1">"c6746"</definedName>
    <definedName name="IQ_TIER_ONE_CAPITAL" hidden="1">"c2667"</definedName>
    <definedName name="IQ_TIER_ONE_FDIC" hidden="1">"c6369"</definedName>
    <definedName name="IQ_TIER_ONE_RATIO" hidden="1">"c1229"</definedName>
    <definedName name="IQ_TIER_TWO_CAPITAL" hidden="1">"c2669"</definedName>
    <definedName name="IQ_TIME_DEP" hidden="1">"c1230"</definedName>
    <definedName name="IQ_TIME_DEPOSITS_LESS_THAN_100K_FDIC" hidden="1">"c6465"</definedName>
    <definedName name="IQ_TIME_DEPOSITS_MORE_THAN_100K_FDIC" hidden="1">"c6470"</definedName>
    <definedName name="IQ_TODAY" hidden="1">0</definedName>
    <definedName name="IQ_TOT_ADJ_INC" hidden="1">"c1616"</definedName>
    <definedName name="IQ_TOTAL_AR_BR" hidden="1">"c1231"</definedName>
    <definedName name="IQ_TOTAL_AR_RE" hidden="1">"c6270"</definedName>
    <definedName name="IQ_TOTAL_AR_REIT" hidden="1">"c1232"</definedName>
    <definedName name="IQ_TOTAL_AR_UTI" hidden="1">"c1233"</definedName>
    <definedName name="IQ_TOTAL_ASSETS" hidden="1">"c1234"</definedName>
    <definedName name="IQ_TOTAL_ASSETS_10YR_ANN_CAGR" hidden="1">"c6140"</definedName>
    <definedName name="IQ_TOTAL_ASSETS_10YR_ANN_GROWTH" hidden="1">"c1235"</definedName>
    <definedName name="IQ_TOTAL_ASSETS_1YR_ANN_GROWTH" hidden="1">"c1236"</definedName>
    <definedName name="IQ_TOTAL_ASSETS_2YR_ANN_CAGR" hidden="1">"c6141"</definedName>
    <definedName name="IQ_TOTAL_ASSETS_2YR_ANN_GROWTH" hidden="1">"c1237"</definedName>
    <definedName name="IQ_TOTAL_ASSETS_3YR_ANN_CAGR" hidden="1">"c6142"</definedName>
    <definedName name="IQ_TOTAL_ASSETS_3YR_ANN_GROWTH" hidden="1">"c1238"</definedName>
    <definedName name="IQ_TOTAL_ASSETS_5YR_ANN_CAGR" hidden="1">"c6143"</definedName>
    <definedName name="IQ_TOTAL_ASSETS_5YR_ANN_GROWTH" hidden="1">"c1239"</definedName>
    <definedName name="IQ_TOTAL_ASSETS_7YR_ANN_CAGR" hidden="1">"c6144"</definedName>
    <definedName name="IQ_TOTAL_ASSETS_7YR_ANN_GROWTH" hidden="1">"c1240"</definedName>
    <definedName name="IQ_TOTAL_ASSETS_FDIC" hidden="1">"c6339"</definedName>
    <definedName name="IQ_TOTAL_AVG_CE_TOTAL_AVG_ASSETS" hidden="1">"c1241"</definedName>
    <definedName name="IQ_TOTAL_AVG_EQUITY_TOTAL_AVG_ASSETS" hidden="1">"c1242"</definedName>
    <definedName name="IQ_TOTAL_BANK_CAPITAL" hidden="1">"c2668"</definedName>
    <definedName name="IQ_TOTAL_CA" hidden="1">"c1243"</definedName>
    <definedName name="IQ_TOTAL_CAP" hidden="1">"c1507"</definedName>
    <definedName name="IQ_TOTAL_CAPITAL_RATIO" hidden="1">"c1244"</definedName>
    <definedName name="IQ_TOTAL_CASH_DIVID" hidden="1">"c1266"</definedName>
    <definedName name="IQ_TOTAL_CASH_FINAN" hidden="1">"c119"</definedName>
    <definedName name="IQ_TOTAL_CASH_INVEST" hidden="1">"c121"</definedName>
    <definedName name="IQ_TOTAL_CASH_OPER" hidden="1">"c122"</definedName>
    <definedName name="IQ_TOTAL_CHARGE_OFFS_FDIC" hidden="1">"c6603"</definedName>
    <definedName name="IQ_TOTAL_CHURN" hidden="1">"c2122"</definedName>
    <definedName name="IQ_TOTAL_CL" hidden="1">"c1245"</definedName>
    <definedName name="IQ_TOTAL_COMMON" hidden="1">"c1022"</definedName>
    <definedName name="IQ_TOTAL_COMMON_EQUITY" hidden="1">"c1246"</definedName>
    <definedName name="IQ_TOTAL_CURRENT_ASSETS" hidden="1">"c1243"</definedName>
    <definedName name="IQ_TOTAL_CURRENT_LIAB" hidden="1">"c1245"</definedName>
    <definedName name="IQ_TOTAL_DEBT" hidden="1">"c1247"</definedName>
    <definedName name="IQ_TOTAL_DEBT_CAPITAL" hidden="1">"c1248"</definedName>
    <definedName name="IQ_TOTAL_DEBT_EBITDA" hidden="1">"c1249"</definedName>
    <definedName name="IQ_TOTAL_DEBT_EBITDA_CAPEX" hidden="1">"c2948"</definedName>
    <definedName name="IQ_TOTAL_DEBT_EQUITY" hidden="1">"c1250"</definedName>
    <definedName name="IQ_TOTAL_DEBT_EXCL_FIN" hidden="1">"c2937"</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 hidden="1">"c6271"</definedName>
    <definedName name="IQ_TOTAL_DEBT_ISSUED_REIT" hidden="1">"c1255"</definedName>
    <definedName name="IQ_TOTAL_DEBT_ISSUED_UTI" hidden="1">"c1256"</definedName>
    <definedName name="IQ_TOTAL_DEBT_ISSUES_INS" hidden="1">"c1257"</definedName>
    <definedName name="IQ_TOTAL_DEBT_OVER_EBITDA" hidden="1">"c1249"</definedName>
    <definedName name="IQ_TOTAL_DEBT_OVER_TOTAL_BV" hidden="1">"c1250"</definedName>
    <definedName name="IQ_TOTAL_DEBT_OVER_TOTAL_CAP" hidden="1">"c1248"</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 hidden="1">"c6272"</definedName>
    <definedName name="IQ_TOTAL_DEBT_REPAID_REIT" hidden="1">"c1263"</definedName>
    <definedName name="IQ_TOTAL_DEBT_REPAID_UTI" hidden="1">"c1264"</definedName>
    <definedName name="IQ_TOTAL_DEBT_SECURITIES_FDIC" hidden="1">"c6410"</definedName>
    <definedName name="IQ_TOTAL_DEPOSITS" hidden="1">"c1265"</definedName>
    <definedName name="IQ_TOTAL_DEPOSITS_FDIC" hidden="1">"c6342"</definedName>
    <definedName name="IQ_TOTAL_DIV_PAID_CF" hidden="1">"c1266"</definedName>
    <definedName name="IQ_TOTAL_EMPLOYEE" hidden="1">"c1522"</definedName>
    <definedName name="IQ_TOTAL_EMPLOYEES" hidden="1">"c1522"</definedName>
    <definedName name="IQ_TOTAL_EMPLOYEES_FDIC" hidden="1">"c6355"</definedName>
    <definedName name="IQ_TOTAL_EQUITY" hidden="1">"c1267"</definedName>
    <definedName name="IQ_TOTAL_EQUITY_10YR_ANN_CAGR" hidden="1">"c6145"</definedName>
    <definedName name="IQ_TOTAL_EQUITY_10YR_ANN_GROWTH" hidden="1">"c1268"</definedName>
    <definedName name="IQ_TOTAL_EQUITY_1YR_ANN_GROWTH" hidden="1">"c1269"</definedName>
    <definedName name="IQ_TOTAL_EQUITY_2YR_ANN_CAGR" hidden="1">"c6146"</definedName>
    <definedName name="IQ_TOTAL_EQUITY_2YR_ANN_GROWTH" hidden="1">"c1270"</definedName>
    <definedName name="IQ_TOTAL_EQUITY_3YR_ANN_CAGR" hidden="1">"c6147"</definedName>
    <definedName name="IQ_TOTAL_EQUITY_3YR_ANN_GROWTH" hidden="1">"c1271"</definedName>
    <definedName name="IQ_TOTAL_EQUITY_5YR_ANN_CAGR" hidden="1">"c6148"</definedName>
    <definedName name="IQ_TOTAL_EQUITY_5YR_ANN_GROWTH" hidden="1">"c1272"</definedName>
    <definedName name="IQ_TOTAL_EQUITY_7YR_ANN_CAGR" hidden="1">"c6149"</definedName>
    <definedName name="IQ_TOTAL_EQUITY_7YR_ANN_GROWTH" hidden="1">"c1273"</definedName>
    <definedName name="IQ_TOTAL_EQUITY_ALLOWANCE_TOTAL_LOANS" hidden="1">"c1274"</definedName>
    <definedName name="IQ_TOTAL_INTEREST_EXP" hidden="1">"c591"</definedName>
    <definedName name="IQ_TOTAL_INVENTORY" hidden="1">"c622"</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EQUITY_FDIC" hidden="1">"c6354"</definedName>
    <definedName name="IQ_TOTAL_LIAB_FIN" hidden="1">"c1280"</definedName>
    <definedName name="IQ_TOTAL_LIAB_INS" hidden="1">"c1281"</definedName>
    <definedName name="IQ_TOTAL_LIAB_RE" hidden="1">"c6273"</definedName>
    <definedName name="IQ_TOTAL_LIAB_REIT" hidden="1">"c1282"</definedName>
    <definedName name="IQ_TOTAL_LIAB_SHAREHOLD" hidden="1">"c1279"</definedName>
    <definedName name="IQ_TOTAL_LIAB_TOTAL_ASSETS" hidden="1">"c1283"</definedName>
    <definedName name="IQ_TOTAL_LIABILITIES_FDIC" hidden="1">"c6348"</definedName>
    <definedName name="IQ_TOTAL_LOANS" hidden="1">"c5653"</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 hidden="1">"c6274"</definedName>
    <definedName name="IQ_TOTAL_OPER_EXP_REIT" hidden="1">"c1287"</definedName>
    <definedName name="IQ_TOTAL_OPER_EXP_UTI" hidden="1">"c1288"</definedName>
    <definedName name="IQ_TOTAL_OPER_EXPEN" hidden="1">"c1445"</definedName>
    <definedName name="IQ_TOTAL_OPTIONS_BEG_OS" hidden="1">"c2693"</definedName>
    <definedName name="IQ_TOTAL_OPTIONS_CANCELLED" hidden="1">"c2696"</definedName>
    <definedName name="IQ_TOTAL_OPTIONS_END_OS" hidden="1">"c2697"</definedName>
    <definedName name="IQ_TOTAL_OPTIONS_EXERCISABLE_END_OS" hidden="1">"c5819"</definedName>
    <definedName name="IQ_TOTAL_OPTIONS_EXERCISED" hidden="1">"c2695"</definedName>
    <definedName name="IQ_TOTAL_OPTIONS_GRANTED" hidden="1">"c2694"</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ASSETS_DOMESTIC" hidden="1">"c2658"</definedName>
    <definedName name="IQ_TOTAL_PENSION_ASSETS_FOREIGN" hidden="1">"c2666"</definedName>
    <definedName name="IQ_TOTAL_PENSION_EXP" hidden="1">"c1291"</definedName>
    <definedName name="IQ_TOTAL_PENSION_OBLIGATION" hidden="1">"c1292"</definedName>
    <definedName name="IQ_TOTAL_PRINCIPAL" hidden="1">"c2509"</definedName>
    <definedName name="IQ_TOTAL_PRINCIPAL_PCT" hidden="1">"c2510"</definedName>
    <definedName name="IQ_TOTAL_PROVED_RESERVES_NGL" hidden="1">"c2924"</definedName>
    <definedName name="IQ_TOTAL_PROVED_RESERVES_OIL" hidden="1">"c2040"</definedName>
    <definedName name="IQ_TOTAL_RECEIV" hidden="1">"c1293"</definedName>
    <definedName name="IQ_TOTAL_RECOVERIES_FDIC" hidden="1">"c6622"</definedName>
    <definedName name="IQ_TOTAL_REV" hidden="1">"c1294"</definedName>
    <definedName name="IQ_TOTAL_REV_10YR_ANN_CAGR" hidden="1">"c6150"</definedName>
    <definedName name="IQ_TOTAL_REV_10YR_ANN_GROWTH" hidden="1">"c1295"</definedName>
    <definedName name="IQ_TOTAL_REV_1YR_ANN_GROWTH" hidden="1">"c1296"</definedName>
    <definedName name="IQ_TOTAL_REV_2YR_ANN_CAGR" hidden="1">"c6151"</definedName>
    <definedName name="IQ_TOTAL_REV_2YR_ANN_GROWTH" hidden="1">"c1297"</definedName>
    <definedName name="IQ_TOTAL_REV_3YR_ANN_CAGR" hidden="1">"c6152"</definedName>
    <definedName name="IQ_TOTAL_REV_3YR_ANN_GROWTH" hidden="1">"c1298"</definedName>
    <definedName name="IQ_TOTAL_REV_5YR_ANN_CAGR" hidden="1">"c6153"</definedName>
    <definedName name="IQ_TOTAL_REV_5YR_ANN_GROWTH" hidden="1">"c1299"</definedName>
    <definedName name="IQ_TOTAL_REV_7YR_ANN_CAGR" hidden="1">"c6154"</definedName>
    <definedName name="IQ_TOTAL_REV_7YR_ANN_GROWTH" hidden="1">"c1300"</definedName>
    <definedName name="IQ_TOTAL_REV_AS_REPORTED" hidden="1">"c1301"</definedName>
    <definedName name="IQ_TOTAL_REV_BNK" hidden="1">"c1302"</definedName>
    <definedName name="IQ_TOTAL_REV_BNK_FDIC" hidden="1">"c6786"</definedName>
    <definedName name="IQ_TOTAL_REV_BR" hidden="1">"c1303"</definedName>
    <definedName name="IQ_TOTAL_REV_EMPLOYEE" hidden="1">"c1304"</definedName>
    <definedName name="IQ_TOTAL_REV_FIN" hidden="1">"c1305"</definedName>
    <definedName name="IQ_TOTAL_REV_INS" hidden="1">"c1306"</definedName>
    <definedName name="IQ_TOTAL_REV_RE" hidden="1">"c6275"</definedName>
    <definedName name="IQ_TOTAL_REV_REIT" hidden="1">"c1307"</definedName>
    <definedName name="IQ_TOTAL_REV_SHARE" hidden="1">"c1912"</definedName>
    <definedName name="IQ_TOTAL_REV_UTI" hidden="1">"c1308"</definedName>
    <definedName name="IQ_TOTAL_REVENUE" hidden="1">"c1294"</definedName>
    <definedName name="IQ_TOTAL_RISK_BASED_CAPITAL_RATIO_FDIC" hidden="1">"c6747"</definedName>
    <definedName name="IQ_TOTAL_SECURITIES_FDIC" hidden="1">"c6306"</definedName>
    <definedName name="IQ_TOTAL_SPECIAL" hidden="1">"c1618"</definedName>
    <definedName name="IQ_TOTAL_ST_BORROW" hidden="1">"c1177"</definedName>
    <definedName name="IQ_TOTAL_SUB_DEBT" hidden="1">"c2528"</definedName>
    <definedName name="IQ_TOTAL_SUB_DEBT_EBITDA" hidden="1">"c2554"</definedName>
    <definedName name="IQ_TOTAL_SUB_DEBT_EBITDA_CAPEX" hidden="1">"c2555"</definedName>
    <definedName name="IQ_TOTAL_SUB_DEBT_PCT" hidden="1">"c2529"</definedName>
    <definedName name="IQ_TOTAL_SUBS" hidden="1">"c2119"</definedName>
    <definedName name="IQ_TOTAL_TIME_DEPOSITS_FDIC" hidden="1">"c6497"</definedName>
    <definedName name="IQ_TOTAL_TIME_SAVINGS_DEPOSITS_FDIC" hidden="1">"c6498"</definedName>
    <definedName name="IQ_TOTAL_UNUSED_COMMITMENTS_FDIC" hidden="1">"c6536"</definedName>
    <definedName name="IQ_TOTAL_UNUSUAL" hidden="1">"c1508"</definedName>
    <definedName name="IQ_TOTAL_UNUSUAL_BNK" hidden="1">"c5516"</definedName>
    <definedName name="IQ_TOTAL_UNUSUAL_BR" hidden="1">"c5517"</definedName>
    <definedName name="IQ_TOTAL_UNUSUAL_FIN" hidden="1">"c5518"</definedName>
    <definedName name="IQ_TOTAL_UNUSUAL_INS" hidden="1">"c5519"</definedName>
    <definedName name="IQ_TOTAL_UNUSUAL_RE" hidden="1">"c6286"</definedName>
    <definedName name="IQ_TOTAL_UNUSUAL_REIT" hidden="1">"c5520"</definedName>
    <definedName name="IQ_TOTAL_UNUSUAL_UTI" hidden="1">"c5521"</definedName>
    <definedName name="IQ_TOTAL_WARRANTS_BEG_OS" hidden="1">"c2719"</definedName>
    <definedName name="IQ_TOTAL_WARRANTS_CANCELLED" hidden="1">"c2722"</definedName>
    <definedName name="IQ_TOTAL_WARRANTS_END_OS" hidden="1">"c2723"</definedName>
    <definedName name="IQ_TOTAL_WARRANTS_EXERCISED" hidden="1">"c2721"</definedName>
    <definedName name="IQ_TOTAL_WARRANTS_ISSUED" hidden="1">"c2720"</definedName>
    <definedName name="IQ_TR_ACCT_METHOD" hidden="1">"c2363"</definedName>
    <definedName name="IQ_TR_ACQ_52_WK_HI_PCT" hidden="1">"c2348"</definedName>
    <definedName name="IQ_TR_ACQ_52_WK_LOW_PCT" hidden="1">"c2347"</definedName>
    <definedName name="IQ_TR_ACQ_CASH_ST_INVEST" hidden="1">"c2372"</definedName>
    <definedName name="IQ_TR_ACQ_CLOSEPRICE_1D" hidden="1">"c3027"</definedName>
    <definedName name="IQ_TR_ACQ_DILUT_EPS_EXCL" hidden="1">"c3028"</definedName>
    <definedName name="IQ_TR_ACQ_EARNING_CO" hidden="1">"c2379"</definedName>
    <definedName name="IQ_TR_ACQ_EBIT" hidden="1">"c2380"</definedName>
    <definedName name="IQ_TR_ACQ_EBIT_EQ_INC" hidden="1">"c3611"</definedName>
    <definedName name="IQ_TR_ACQ_EBITDA" hidden="1">"c2381"</definedName>
    <definedName name="IQ_TR_ACQ_EBITDA_EQ_INC" hidden="1">"c3610"</definedName>
    <definedName name="IQ_TR_ACQ_FILING_CURRENCY" hidden="1">"c3033"</definedName>
    <definedName name="IQ_TR_ACQ_FILINGDATE" hidden="1">"c3607"</definedName>
    <definedName name="IQ_TR_ACQ_MCAP_1DAY" hidden="1">"c2345"</definedName>
    <definedName name="IQ_TR_ACQ_MIN_INT" hidden="1">"c2374"</definedName>
    <definedName name="IQ_TR_ACQ_NET_DEBT" hidden="1">"c2373"</definedName>
    <definedName name="IQ_TR_ACQ_NI" hidden="1">"c2378"</definedName>
    <definedName name="IQ_TR_ACQ_PERIODDATE" hidden="1">"c3606"</definedName>
    <definedName name="IQ_TR_ACQ_PRICEDATE_1D" hidden="1">"c2346"</definedName>
    <definedName name="IQ_TR_ACQ_RETURN" hidden="1">"c2349"</definedName>
    <definedName name="IQ_TR_ACQ_STOCKYEARHIGH_1D" hidden="1">"c2343"</definedName>
    <definedName name="IQ_TR_ACQ_STOCKYEARLOW_1D" hidden="1">"c2344"</definedName>
    <definedName name="IQ_TR_ACQ_TOTAL_ASSETS" hidden="1">"c2371"</definedName>
    <definedName name="IQ_TR_ACQ_TOTAL_COMMON_EQ" hidden="1">"c2377"</definedName>
    <definedName name="IQ_TR_ACQ_TOTAL_DEBT" hidden="1">"c2376"</definedName>
    <definedName name="IQ_TR_ACQ_TOTAL_PREF" hidden="1">"c2375"</definedName>
    <definedName name="IQ_TR_ACQ_TOTAL_REV" hidden="1">"c2382"</definedName>
    <definedName name="IQ_TR_ADJ_SIZE" hidden="1">"c3024"</definedName>
    <definedName name="IQ_TR_ANN_DATE" hidden="1">"c2395"</definedName>
    <definedName name="IQ_TR_ANN_DATE_BL" hidden="1">"c2394"</definedName>
    <definedName name="IQ_TR_BID_DATE" hidden="1">"c2357"</definedName>
    <definedName name="IQ_TR_BLUESKY_FEES" hidden="1">"c2277"</definedName>
    <definedName name="IQ_TR_BUY_ACC_ADVISORS" hidden="1">"c3048"</definedName>
    <definedName name="IQ_TR_BUY_FIN_ADVISORS" hidden="1">"c3045"</definedName>
    <definedName name="IQ_TR_BUY_LEG_ADVISORS" hidden="1">"c2387"</definedName>
    <definedName name="IQ_TR_BUYER_ID" hidden="1">"c2404"</definedName>
    <definedName name="IQ_TR_BUYERNAME" hidden="1">"c2401"</definedName>
    <definedName name="IQ_TR_CANCELLED_DATE" hidden="1">"c2284"</definedName>
    <definedName name="IQ_TR_CASH_CONSID_PCT" hidden="1">"c2296"</definedName>
    <definedName name="IQ_TR_CASH_ST_INVEST" hidden="1">"c3025"</definedName>
    <definedName name="IQ_TR_CHANGE_CONTROL" hidden="1">"c2365"</definedName>
    <definedName name="IQ_TR_CLOSED_DATE" hidden="1">"c2283"</definedName>
    <definedName name="IQ_TR_CO_NET_PROCEEDS" hidden="1">"c2268"</definedName>
    <definedName name="IQ_TR_CO_NET_PROCEEDS_PCT" hidden="1">"c2270"</definedName>
    <definedName name="IQ_TR_COMMENTS" hidden="1">"c2383"</definedName>
    <definedName name="IQ_TR_CURRENCY" hidden="1">"c3016"</definedName>
    <definedName name="IQ_TR_DEAL_ATTITUDE" hidden="1">"c2364"</definedName>
    <definedName name="IQ_TR_DEAL_CONDITIONS" hidden="1">"c2367"</definedName>
    <definedName name="IQ_TR_DEAL_RESOLUTION" hidden="1">"c2391"</definedName>
    <definedName name="IQ_TR_DEAL_RESPONSES" hidden="1">"c2366"</definedName>
    <definedName name="IQ_TR_DEBT_CONSID_PCT" hidden="1">"c2299"</definedName>
    <definedName name="IQ_TR_DEF_AGRMT_DATE" hidden="1">"c2285"</definedName>
    <definedName name="IQ_TR_DISCLOSED_FEES_EXP" hidden="1">"c2288"</definedName>
    <definedName name="IQ_TR_EARNOUTS" hidden="1">"c3023"</definedName>
    <definedName name="IQ_TR_EXPIRED_DATE" hidden="1">"c2412"</definedName>
    <definedName name="IQ_TR_GROSS_OFFERING_AMT" hidden="1">"c2262"</definedName>
    <definedName name="IQ_TR_HYBRID_CONSID_PCT" hidden="1">"c2300"</definedName>
    <definedName name="IQ_TR_IMPLIED_EQ" hidden="1">"c3018"</definedName>
    <definedName name="IQ_TR_IMPLIED_EQ_BV" hidden="1">"c3019"</definedName>
    <definedName name="IQ_TR_IMPLIED_EQ_NI_LTM" hidden="1">"c3020"</definedName>
    <definedName name="IQ_TR_IMPLIED_EV" hidden="1">"c2301"</definedName>
    <definedName name="IQ_TR_IMPLIED_EV_BV" hidden="1">"c2306"</definedName>
    <definedName name="IQ_TR_IMPLIED_EV_EBIT" hidden="1">"c2302"</definedName>
    <definedName name="IQ_TR_IMPLIED_EV_EBITDA" hidden="1">"c2303"</definedName>
    <definedName name="IQ_TR_IMPLIED_EV_NI_LTM" hidden="1">"c2307"</definedName>
    <definedName name="IQ_TR_IMPLIED_EV_REV" hidden="1">"c2304"</definedName>
    <definedName name="IQ_TR_INIT_FILED_DATE" hidden="1">"c3495"</definedName>
    <definedName name="IQ_TR_LOI_DATE" hidden="1">"c2282"</definedName>
    <definedName name="IQ_TR_MAJ_MIN_STAKE" hidden="1">"c2389"</definedName>
    <definedName name="IQ_TR_NEGOTIATED_BUYBACK_PRICE" hidden="1">"c2414"</definedName>
    <definedName name="IQ_TR_NET_ASSUM_LIABILITIES" hidden="1">"c2308"</definedName>
    <definedName name="IQ_TR_NET_PROCEEDS" hidden="1">"c2267"</definedName>
    <definedName name="IQ_TR_OFFER_DATE" hidden="1">"c2265"</definedName>
    <definedName name="IQ_TR_OFFER_DATE_MA" hidden="1">"c3035"</definedName>
    <definedName name="IQ_TR_OFFER_PER_SHARE" hidden="1">"c3017"</definedName>
    <definedName name="IQ_TR_OPTIONS_CONSID_PCT" hidden="1">"c2311"</definedName>
    <definedName name="IQ_TR_OTHER_CONSID" hidden="1">"c3022"</definedName>
    <definedName name="IQ_TR_PCT_SOUGHT" hidden="1">"c2309"</definedName>
    <definedName name="IQ_TR_PFEATURES" hidden="1">"c2384"</definedName>
    <definedName name="IQ_TR_PIPE_CONV_PRICE_SHARE" hidden="1">"c2292"</definedName>
    <definedName name="IQ_TR_PIPE_CPN_PCT" hidden="1">"c2291"</definedName>
    <definedName name="IQ_TR_PIPE_NUMBER_SHARES" hidden="1">"c2293"</definedName>
    <definedName name="IQ_TR_PIPE_PPS" hidden="1">"c2290"</definedName>
    <definedName name="IQ_TR_POSTMONEY_VAL" hidden="1">"c2286"</definedName>
    <definedName name="IQ_TR_PREDEAL_SITUATION" hidden="1">"c2390"</definedName>
    <definedName name="IQ_TR_PREF_CONSID_PCT" hidden="1">"c2310"</definedName>
    <definedName name="IQ_TR_PREMONEY_VAL" hidden="1">"c2287"</definedName>
    <definedName name="IQ_TR_PRINTING_FEES" hidden="1">"c2276"</definedName>
    <definedName name="IQ_TR_PT_MONETARY_VALUES" hidden="1">"c2415"</definedName>
    <definedName name="IQ_TR_PT_NUMBER_SHARES" hidden="1">"c2417"</definedName>
    <definedName name="IQ_TR_PT_PCT_SHARES" hidden="1">"c2416"</definedName>
    <definedName name="IQ_TR_RATING_FEES" hidden="1">"c2275"</definedName>
    <definedName name="IQ_TR_REG_EFFECT_DATE" hidden="1">"c2264"</definedName>
    <definedName name="IQ_TR_REG_FILED_DATE" hidden="1">"c2263"</definedName>
    <definedName name="IQ_TR_RENEWAL_BUYBACK" hidden="1">"c2413"</definedName>
    <definedName name="IQ_TR_ROUND_NUMBER" hidden="1">"c2295"</definedName>
    <definedName name="IQ_TR_SEC_FEES" hidden="1">"c2274"</definedName>
    <definedName name="IQ_TR_SECURITY_TYPE_REG" hidden="1">"c2279"</definedName>
    <definedName name="IQ_TR_SELL_ACC_ADVISORS" hidden="1">"c3049"</definedName>
    <definedName name="IQ_TR_SELL_FIN_ADVISORS" hidden="1">"c3046"</definedName>
    <definedName name="IQ_TR_SELL_LEG_ADVISORS" hidden="1">"c2388"</definedName>
    <definedName name="IQ_TR_SELLER_ID" hidden="1">"c2406"</definedName>
    <definedName name="IQ_TR_SELLERNAME" hidden="1">"c2402"</definedName>
    <definedName name="IQ_TR_SFEATURES" hidden="1">"c2385"</definedName>
    <definedName name="IQ_TR_SH_NET_PROCEEDS" hidden="1">"c2269"</definedName>
    <definedName name="IQ_TR_SH_NET_PROCEEDS_PCT" hidden="1">"c2271"</definedName>
    <definedName name="IQ_TR_SPECIAL_COMMITTEE" hidden="1">"c2362"</definedName>
    <definedName name="IQ_TR_STATUS" hidden="1">"c2399"</definedName>
    <definedName name="IQ_TR_STOCK_CONSID_PCT" hidden="1">"c2312"</definedName>
    <definedName name="IQ_TR_SUSPENDED_DATE" hidden="1">"c2407"</definedName>
    <definedName name="IQ_TR_TARGET_52WKHI_PCT" hidden="1">"c2351"</definedName>
    <definedName name="IQ_TR_TARGET_52WKLOW_PCT" hidden="1">"c2350"</definedName>
    <definedName name="IQ_TR_TARGET_ACC_ADVISORS" hidden="1">"c3047"</definedName>
    <definedName name="IQ_TR_TARGET_CASH_ST_INVEST" hidden="1">"c2327"</definedName>
    <definedName name="IQ_TR_TARGET_CLOSEPRICE_1D" hidden="1">"c2352"</definedName>
    <definedName name="IQ_TR_TARGET_CLOSEPRICE_1M" hidden="1">"c2354"</definedName>
    <definedName name="IQ_TR_TARGET_CLOSEPRICE_1W" hidden="1">"c2353"</definedName>
    <definedName name="IQ_TR_TARGET_DILUT_EPS_EXCL" hidden="1">"c2324"</definedName>
    <definedName name="IQ_TR_TARGET_EARNING_CO" hidden="1">"c2332"</definedName>
    <definedName name="IQ_TR_TARGET_EBIT" hidden="1">"c2333"</definedName>
    <definedName name="IQ_TR_TARGET_EBIT_EQ_INC" hidden="1">"c3609"</definedName>
    <definedName name="IQ_TR_TARGET_EBITDA" hidden="1">"c2334"</definedName>
    <definedName name="IQ_TR_TARGET_EBITDA_EQ_INC" hidden="1">"c3608"</definedName>
    <definedName name="IQ_TR_TARGET_FILING_CURRENCY" hidden="1">"c3034"</definedName>
    <definedName name="IQ_TR_TARGET_FILINGDATE" hidden="1">"c3605"</definedName>
    <definedName name="IQ_TR_TARGET_FIN_ADVISORS" hidden="1">"c3044"</definedName>
    <definedName name="IQ_TR_TARGET_ID" hidden="1">"c2405"</definedName>
    <definedName name="IQ_TR_TARGET_LEG_ADVISORS" hidden="1">"c2386"</definedName>
    <definedName name="IQ_TR_TARGET_MARKETCAP" hidden="1">"c2342"</definedName>
    <definedName name="IQ_TR_TARGET_MIN_INT" hidden="1">"c2328"</definedName>
    <definedName name="IQ_TR_TARGET_NET_DEBT" hidden="1">"c2326"</definedName>
    <definedName name="IQ_TR_TARGET_NI" hidden="1">"c2331"</definedName>
    <definedName name="IQ_TR_TARGET_PERIODDATE" hidden="1">"c3604"</definedName>
    <definedName name="IQ_TR_TARGET_PRICEDATE_1D" hidden="1">"c2341"</definedName>
    <definedName name="IQ_TR_TARGET_RETURN" hidden="1">"c2355"</definedName>
    <definedName name="IQ_TR_TARGET_SEC_DETAIL" hidden="1">"c3021"</definedName>
    <definedName name="IQ_TR_TARGET_SEC_TI_ID" hidden="1">"c2368"</definedName>
    <definedName name="IQ_TR_TARGET_SEC_TYPE" hidden="1">"c2369"</definedName>
    <definedName name="IQ_TR_TARGET_SPD" hidden="1">"c2313"</definedName>
    <definedName name="IQ_TR_TARGET_SPD_PCT" hidden="1">"c2314"</definedName>
    <definedName name="IQ_TR_TARGET_STOCKPREMIUM_1D" hidden="1">"c2336"</definedName>
    <definedName name="IQ_TR_TARGET_STOCKPREMIUM_1M" hidden="1">"c2337"</definedName>
    <definedName name="IQ_TR_TARGET_STOCKPREMIUM_1W" hidden="1">"c2338"</definedName>
    <definedName name="IQ_TR_TARGET_STOCKYEARHIGH_1D" hidden="1">"c2339"</definedName>
    <definedName name="IQ_TR_TARGET_STOCKYEARLOW_1D" hidden="1">"c2340"</definedName>
    <definedName name="IQ_TR_TARGET_TOTAL_ASSETS" hidden="1">"c2325"</definedName>
    <definedName name="IQ_TR_TARGET_TOTAL_COMMON_EQ" hidden="1">"c2421"</definedName>
    <definedName name="IQ_TR_TARGET_TOTAL_DEBT" hidden="1">"c2330"</definedName>
    <definedName name="IQ_TR_TARGET_TOTAL_PREF" hidden="1">"c2329"</definedName>
    <definedName name="IQ_TR_TARGET_TOTAL_REV" hidden="1">"c2335"</definedName>
    <definedName name="IQ_TR_TARGETNAME" hidden="1">"c2403"</definedName>
    <definedName name="IQ_TR_TERM_FEE" hidden="1">"c2298"</definedName>
    <definedName name="IQ_TR_TERM_FEE_PCT" hidden="1">"c2297"</definedName>
    <definedName name="IQ_TR_TODATE" hidden="1">"c3036"</definedName>
    <definedName name="IQ_TR_TODATE_MONETARY_VALUE" hidden="1">"c2418"</definedName>
    <definedName name="IQ_TR_TODATE_NUMBER_SHARES" hidden="1">"c2420"</definedName>
    <definedName name="IQ_TR_TODATE_PCT_SHARES" hidden="1">"c2419"</definedName>
    <definedName name="IQ_TR_TOTAL_ACCT_FEES" hidden="1">"c2273"</definedName>
    <definedName name="IQ_TR_TOTAL_CASH" hidden="1">"c2315"</definedName>
    <definedName name="IQ_TR_TOTAL_CONSID_SH" hidden="1">"c2316"</definedName>
    <definedName name="IQ_TR_TOTAL_DEBT" hidden="1">"c2317"</definedName>
    <definedName name="IQ_TR_TOTAL_GROSS_TV" hidden="1">"c2318"</definedName>
    <definedName name="IQ_TR_TOTAL_HYBRID" hidden="1">"c2319"</definedName>
    <definedName name="IQ_TR_TOTAL_LEGAL_FEES" hidden="1">"c2272"</definedName>
    <definedName name="IQ_TR_TOTAL_NET_TV" hidden="1">"c2320"</definedName>
    <definedName name="IQ_TR_TOTAL_NEWMONEY" hidden="1">"c2289"</definedName>
    <definedName name="IQ_TR_TOTAL_OPTIONS" hidden="1">"c2322"</definedName>
    <definedName name="IQ_TR_TOTAL_OPTIONS_BUYER" hidden="1">"c3026"</definedName>
    <definedName name="IQ_TR_TOTAL_PREFERRED" hidden="1">"c2321"</definedName>
    <definedName name="IQ_TR_TOTAL_REG_AMT" hidden="1">"c2261"</definedName>
    <definedName name="IQ_TR_TOTAL_STOCK" hidden="1">"c2323"</definedName>
    <definedName name="IQ_TR_TOTAL_TAKEDOWNS" hidden="1">"c2278"</definedName>
    <definedName name="IQ_TR_TOTAL_UW_COMP" hidden="1">"c2280"</definedName>
    <definedName name="IQ_TR_TOTALVALUE" hidden="1">"c2400"</definedName>
    <definedName name="IQ_TR_TRANSACTION_TYPE" hidden="1">"c2398"</definedName>
    <definedName name="IQ_TR_WITHDRAWN_DTE" hidden="1">"c2266"</definedName>
    <definedName name="IQ_TRADE_AR" hidden="1">"c40"</definedName>
    <definedName name="IQ_TRADE_PRINCIPAL" hidden="1">"c1309"</definedName>
    <definedName name="IQ_TRADING_ACCOUNT_GAINS_FEES_FDIC" hidden="1">"c6573"</definedName>
    <definedName name="IQ_TRADING_ASSETS" hidden="1">"c1310"</definedName>
    <definedName name="IQ_TRADING_ASSETS_FDIC" hidden="1">"c6328"</definedName>
    <definedName name="IQ_TRADING_CURRENCY" hidden="1">"c2212"</definedName>
    <definedName name="IQ_TRADING_LIABILITIES_FDIC" hidden="1">"c6344"</definedName>
    <definedName name="IQ_TRANSACTION_ACCOUNTS_FDIC" hidden="1">"c6544"</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 hidden="1">"c6276"</definedName>
    <definedName name="IQ_TREASURY_OTHER_EQUITY_REIT" hidden="1">"c1317"</definedName>
    <definedName name="IQ_TREASURY_OTHER_EQUITY_UTI" hidden="1">"c1318"</definedName>
    <definedName name="IQ_TREASURY_STOCK" hidden="1">"c1311"</definedName>
    <definedName name="IQ_TREASURY_STOCK_TRANSACTIONS_FDIC" hidden="1">"c6501"</definedName>
    <definedName name="IQ_TRUST_INC" hidden="1">"c1319"</definedName>
    <definedName name="IQ_TRUST_PREF" hidden="1">"c1320"</definedName>
    <definedName name="IQ_TRUST_PREFERRED" hidden="1">"c3029"</definedName>
    <definedName name="IQ_TRUST_PREFERRED_PCT" hidden="1">"c3030"</definedName>
    <definedName name="IQ_TWELVE_MONTHS_FIXED_AND_FLOATING_FDIC" hidden="1">"c6420"</definedName>
    <definedName name="IQ_TWELVE_MONTHS_MORTGAGE_PASS_THROUGHS_FDIC" hidden="1">"c6412"</definedName>
    <definedName name="IQ_UFCF_10YR_ANN_CAGR" hidden="1">"c6179"</definedName>
    <definedName name="IQ_UFCF_10YR_ANN_GROWTH" hidden="1">"c1948"</definedName>
    <definedName name="IQ_UFCF_1YR_ANN_GROWTH" hidden="1">"c1943"</definedName>
    <definedName name="IQ_UFCF_2YR_ANN_CAGR" hidden="1">"c6175"</definedName>
    <definedName name="IQ_UFCF_2YR_ANN_GROWTH" hidden="1">"c1944"</definedName>
    <definedName name="IQ_UFCF_3YR_ANN_CAGR" hidden="1">"c6176"</definedName>
    <definedName name="IQ_UFCF_3YR_ANN_GROWTH" hidden="1">"c1945"</definedName>
    <definedName name="IQ_UFCF_5YR_ANN_CAGR" hidden="1">"c6177"</definedName>
    <definedName name="IQ_UFCF_5YR_ANN_GROWTH" hidden="1">"c1946"</definedName>
    <definedName name="IQ_UFCF_7YR_ANN_CAGR" hidden="1">"c6178"</definedName>
    <definedName name="IQ_UFCF_7YR_ANN_GROWTH" hidden="1">"c1947"</definedName>
    <definedName name="IQ_UFCF_MARGIN" hidden="1">"c1962"</definedName>
    <definedName name="IQ_ULT_PARENT" hidden="1">"c3037"</definedName>
    <definedName name="IQ_ULT_PARENT_CIQID" hidden="1">"c3039"</definedName>
    <definedName name="IQ_ULT_PARENT_TICKER" hidden="1">"c3038"</definedName>
    <definedName name="IQ_UNAMORT_DISC" hidden="1">"c2513"</definedName>
    <definedName name="IQ_UNAMORT_DISC_PCT" hidden="1">"c2514"</definedName>
    <definedName name="IQ_UNAMORT_PREMIUM" hidden="1">"c2511"</definedName>
    <definedName name="IQ_UNAMORT_PREMIUM_PCT" hidden="1">"c2512"</definedName>
    <definedName name="IQ_UNDIVIDED_PROFITS_FDIC" hidden="1">"c6352"</definedName>
    <definedName name="IQ_UNDRAWN_CP" hidden="1">"c2518"</definedName>
    <definedName name="IQ_UNDRAWN_CREDIT" hidden="1">"c3032"</definedName>
    <definedName name="IQ_UNDRAWN_RC" hidden="1">"c2517"</definedName>
    <definedName name="IQ_UNDRAWN_TL" hidden="1">"c2519"</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 hidden="1">"c6277"</definedName>
    <definedName name="IQ_UNEARN_REV_CURRENT_REIT" hidden="1">"c1327"</definedName>
    <definedName name="IQ_UNEARN_REV_CURRENT_UTI" hidden="1">"c1328"</definedName>
    <definedName name="IQ_UNEARN_REV_LT" hidden="1">"c1329"</definedName>
    <definedName name="IQ_UNEARNED_INCOME_FDIC" hidden="1">"c6324"</definedName>
    <definedName name="IQ_UNEARNED_INCOME_FOREIGN_FDIC" hidden="1">"c6385"</definedName>
    <definedName name="IQ_UNLEVERED_FCF" hidden="1">"c1908"</definedName>
    <definedName name="IQ_UNPAID_CLAIMS" hidden="1">"c1330"</definedName>
    <definedName name="IQ_UNPROFITABLE_INSTITUTIONS_FDIC" hidden="1">"c6722"</definedName>
    <definedName name="IQ_UNREALIZED_GAIN" hidden="1">"c1619"</definedName>
    <definedName name="IQ_UNSECURED_DEBT" hidden="1">"c2548"</definedName>
    <definedName name="IQ_UNSECURED_DEBT_PCT" hidden="1">"c2549"</definedName>
    <definedName name="IQ_UNUSED_LOAN_COMMITMENTS_FDIC" hidden="1">"c6368"</definedName>
    <definedName name="IQ_UNUSUAL_EXP" hidden="1">"c1456"</definedName>
    <definedName name="IQ_US_BRANCHES_FOREIGN_BANK_LOANS_FDIC" hidden="1">"c6435"</definedName>
    <definedName name="IQ_US_BRANCHES_FOREIGN_BANKS_FDIC" hidden="1">"c6390"</definedName>
    <definedName name="IQ_US_GAAP" hidden="1">"c1331"</definedName>
    <definedName name="IQ_US_GAAP_BASIC_EPS_EXCL" hidden="1">"c2984"</definedName>
    <definedName name="IQ_US_GAAP_BASIC_EPS_INCL" hidden="1">"c2982"</definedName>
    <definedName name="IQ_US_GAAP_BASIC_WEIGHT" hidden="1">"c2980"</definedName>
    <definedName name="IQ_US_GAAP_CA_ADJ" hidden="1">"c2925"</definedName>
    <definedName name="IQ_US_GAAP_CASH_FINAN" hidden="1">"c2945"</definedName>
    <definedName name="IQ_US_GAAP_CASH_FINAN_ADJ" hidden="1">"c2941"</definedName>
    <definedName name="IQ_US_GAAP_CASH_INVEST" hidden="1">"c2944"</definedName>
    <definedName name="IQ_US_GAAP_CASH_INVEST_ADJ" hidden="1">"c2940"</definedName>
    <definedName name="IQ_US_GAAP_CASH_OPER" hidden="1">"c2943"</definedName>
    <definedName name="IQ_US_GAAP_CASH_OPER_ADJ" hidden="1">"c2939"</definedName>
    <definedName name="IQ_US_GAAP_CL_ADJ" hidden="1">"c2927"</definedName>
    <definedName name="IQ_US_GAAP_COST_REV_ADJ" hidden="1">"c2951"</definedName>
    <definedName name="IQ_US_GAAP_DILUT_EPS_EXCL" hidden="1">"c2985"</definedName>
    <definedName name="IQ_US_GAAP_DILUT_EPS_INCL" hidden="1">"c2983"</definedName>
    <definedName name="IQ_US_GAAP_DILUT_NI" hidden="1">"c2979"</definedName>
    <definedName name="IQ_US_GAAP_DILUT_WEIGHT" hidden="1">"c2981"</definedName>
    <definedName name="IQ_US_GAAP_DO_ADJ" hidden="1">"c2959"</definedName>
    <definedName name="IQ_US_GAAP_EXTRA_ACC_ITEMS_ADJ" hidden="1">"c2958"</definedName>
    <definedName name="IQ_US_GAAP_INC_TAX_ADJ" hidden="1">"c2961"</definedName>
    <definedName name="IQ_US_GAAP_INTEREST_EXP_ADJ" hidden="1">"c2957"</definedName>
    <definedName name="IQ_US_GAAP_LIAB_LT_ADJ" hidden="1">"c2928"</definedName>
    <definedName name="IQ_US_GAAP_LIAB_TOTAL_LIAB" hidden="1">"c2933"</definedName>
    <definedName name="IQ_US_GAAP_MINORITY_INTEREST_IS_ADJ" hidden="1">"c2960"</definedName>
    <definedName name="IQ_US_GAAP_NCA_ADJ" hidden="1">"c2926"</definedName>
    <definedName name="IQ_US_GAAP_NET_CHANGE" hidden="1">"c2946"</definedName>
    <definedName name="IQ_US_GAAP_NET_CHANGE_ADJ" hidden="1">"c2942"</definedName>
    <definedName name="IQ_US_GAAP_NI" hidden="1">"c2976"</definedName>
    <definedName name="IQ_US_GAAP_NI_ADJ" hidden="1">"c2963"</definedName>
    <definedName name="IQ_US_GAAP_NI_AVAIL_INCL" hidden="1">"c2978"</definedName>
    <definedName name="IQ_US_GAAP_OTHER_ADJ_ADJ" hidden="1">"c2962"</definedName>
    <definedName name="IQ_US_GAAP_OTHER_NON_OPER_ADJ" hidden="1">"c2955"</definedName>
    <definedName name="IQ_US_GAAP_OTHER_OPER_ADJ" hidden="1">"c2954"</definedName>
    <definedName name="IQ_US_GAAP_RD_ADJ" hidden="1">"c2953"</definedName>
    <definedName name="IQ_US_GAAP_SGA_ADJ" hidden="1">"c2952"</definedName>
    <definedName name="IQ_US_GAAP_TOTAL_ASSETS" hidden="1">"c2931"</definedName>
    <definedName name="IQ_US_GAAP_TOTAL_EQUITY" hidden="1">"c2934"</definedName>
    <definedName name="IQ_US_GAAP_TOTAL_EQUITY_ADJ" hidden="1">"c2929"</definedName>
    <definedName name="IQ_US_GAAP_TOTAL_REV_ADJ" hidden="1">"c2950"</definedName>
    <definedName name="IQ_US_GAAP_TOTAL_UNUSUAL_ADJ" hidden="1">"c2956"</definedName>
    <definedName name="IQ_US_GOV_AGENCIES_FDIC" hidden="1">"c6395"</definedName>
    <definedName name="IQ_US_GOV_DEPOSITS_FDIC" hidden="1">"c6483"</definedName>
    <definedName name="IQ_US_GOV_ENTERPRISES_FDIC" hidden="1">"c6396"</definedName>
    <definedName name="IQ_US_GOV_NONCURRENT_LOANS_TOTAL_NONCURRENT_FDIC" hidden="1">"c6779"</definedName>
    <definedName name="IQ_US_GOV_NONTRANSACTION_ACCOUNTS_FDIC" hidden="1">"c6546"</definedName>
    <definedName name="IQ_US_GOV_OBLIGATIONS_FDIC" hidden="1">"c6299"</definedName>
    <definedName name="IQ_US_GOV_SECURITIES_FDIC" hidden="1">"c6297"</definedName>
    <definedName name="IQ_US_GOV_TOTAL_DEPOSITS_FDIC" hidden="1">"c6472"</definedName>
    <definedName name="IQ_US_GOV_TRANSACTION_ACCOUNTS_FDIC" hidden="1">"c6538"</definedName>
    <definedName name="IQ_US_TREASURY_SECURITIES_FDIC" hidden="1">"c6298"</definedName>
    <definedName name="IQ_UTIL_PPE_NET" hidden="1">"c1620"</definedName>
    <definedName name="IQ_UTIL_REV" hidden="1">"c2091"</definedName>
    <definedName name="IQ_UV_PENSION_LIAB" hidden="1">"c1332"</definedName>
    <definedName name="IQ_VALUATION_ALLOWANCES_FDIC" hidden="1">"c6400"</definedName>
    <definedName name="IQ_VALUE_TRADED" hidden="1">"c1519"</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C_REVENUE_FDIC" hidden="1">"c6667"</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ATILE_LIABILITIES_FDIC" hidden="1">"c6364"</definedName>
    <definedName name="IQ_VOLUME" hidden="1">"c1333"</definedName>
    <definedName name="IQ_WARRANTS_BEG_OS" hidden="1">"c2698"</definedName>
    <definedName name="IQ_WARRANTS_CANCELLED" hidden="1">"c2701"</definedName>
    <definedName name="IQ_WARRANTS_END_OS" hidden="1">"c2702"</definedName>
    <definedName name="IQ_WARRANTS_EXERCISED" hidden="1">"c2700"</definedName>
    <definedName name="IQ_WARRANTS_ISSUED" hidden="1">"c2699"</definedName>
    <definedName name="IQ_WARRANTS_STRIKE_PRICE_ISSUED" hidden="1">"c2704"</definedName>
    <definedName name="IQ_WARRANTS_STRIKE_PRICE_OS" hidden="1">"c2703"</definedName>
    <definedName name="IQ_WEEK" hidden="1">50000</definedName>
    <definedName name="IQ_WEIGHTED_AVG_PRICE" hidden="1">"c1334"</definedName>
    <definedName name="IQ_WIP_INV" hidden="1">"c1335"</definedName>
    <definedName name="IQ_WORKING_CAP" hidden="1">"c3494"</definedName>
    <definedName name="IQ_WORKMEN_WRITTEN" hidden="1">"c1336"</definedName>
    <definedName name="IQ_WRITTEN_OPTION_CONTRACTS_FDIC" hidden="1">"c6509"</definedName>
    <definedName name="IQ_WRITTEN_OPTION_CONTRACTS_FX_RISK_FDIC" hidden="1">"c6514"</definedName>
    <definedName name="IQ_WRITTEN_OPTION_CONTRACTS_NON_FX_IR_FDIC" hidden="1">"c6519"</definedName>
    <definedName name="IQ_XDIV_DATE" hidden="1">"c2203"</definedName>
    <definedName name="IQ_YEAR_FOUNDED" hidden="1">"c6793"</definedName>
    <definedName name="IQ_YEARHIGH" hidden="1">"c1337"</definedName>
    <definedName name="IQ_YEARHIGH_DATE" hidden="1">"c2250"</definedName>
    <definedName name="IQ_YEARLOW" hidden="1">"c1338"</definedName>
    <definedName name="IQ_YEARLOW_DATE" hidden="1">"c2251"</definedName>
    <definedName name="IQ_YTD" hidden="1">3000</definedName>
    <definedName name="IQ_YTDMONTH" hidden="1">130000</definedName>
    <definedName name="IQ_YTW" hidden="1">"c2163"</definedName>
    <definedName name="IQ_YTW_DATE" hidden="1">"c2164"</definedName>
    <definedName name="IQ_YTW_DATE_TYPE" hidden="1">"c2165"</definedName>
    <definedName name="IQ_Z_SCORE" hidden="1">"c1339"</definedName>
    <definedName name="IQRAB7" hidden="1">"$AB$8:$AB$78"</definedName>
    <definedName name="IQRAD7" hidden="1">"$AD$8:$AD$78"</definedName>
    <definedName name="IQRAF7" hidden="1">"$AF$8:$AF$78"</definedName>
    <definedName name="IQRAH7" hidden="1">"$AH$8:$AH$77"</definedName>
    <definedName name="IQRAJ7" hidden="1">"$AJ$8:$AJ$78"</definedName>
    <definedName name="IQRAL7" hidden="1">"$AL$8:$AL$76"</definedName>
    <definedName name="IQRAN7" hidden="1">"$AN$8:$AN$39"</definedName>
    <definedName name="IQRAP7" hidden="1">"$AP$8:$AP$77"</definedName>
    <definedName name="IQRAR7" hidden="1">"$AR$8:$AR$77"</definedName>
    <definedName name="IQRAT7" hidden="1">"$AT$8:$AT$78"</definedName>
    <definedName name="IQRAV7" hidden="1">"$AV$8:$AV$57"</definedName>
    <definedName name="IQRAX7" hidden="1">"$AX$8:$AX$78"</definedName>
    <definedName name="IQRAZ7" hidden="1">"$AZ$8:$AZ$32"</definedName>
    <definedName name="IQRB7" hidden="1">"$B$8:$B$260"</definedName>
    <definedName name="IQRBB7" hidden="1">"$BB$8:$BB$78"</definedName>
    <definedName name="IQRD7" hidden="1">"$D$8:$D$260"</definedName>
    <definedName name="IQRF7" hidden="1">"$F$8:$F$260"</definedName>
    <definedName name="IQRH7" hidden="1">"$H$8:$H$260"</definedName>
    <definedName name="IQRJ7" hidden="1">"$J$8:$J$260"</definedName>
    <definedName name="IQRL7" hidden="1">"$L$8:$L$260"</definedName>
    <definedName name="IQRN7" hidden="1">"$N$8:$N$260"</definedName>
    <definedName name="IQRP7" hidden="1">"$P$8:$P$260"</definedName>
    <definedName name="IQRR7" hidden="1">"$R$8:$R$260"</definedName>
    <definedName name="IQRT7" hidden="1">"$T$8:$T$260"</definedName>
    <definedName name="IQRV7" hidden="1">"$V$8:$V$260"</definedName>
    <definedName name="IQRX7" hidden="1">"$X$8:$X$78"</definedName>
    <definedName name="IQRZ7" hidden="1">"$Z$8:$Z$78"</definedName>
    <definedName name="IQSSheet3B2" localSheetId="12" hidden="1">#REF!</definedName>
    <definedName name="IQSSheet3B2" localSheetId="13" hidden="1">#REF!</definedName>
    <definedName name="IQSSheet3B2" localSheetId="10" hidden="1">#REF!</definedName>
    <definedName name="IQSSheet3B2" localSheetId="1" hidden="1">#REF!</definedName>
    <definedName name="IsColHidden" hidden="1">FALSE</definedName>
    <definedName name="IsLTMColHidden" hidden="1">FALSE</definedName>
    <definedName name="JEV" localSheetId="11" hidden="1">{"assumptions",#N/A,FALSE,"Assumption Summary";"proforma97",#N/A,FALSE,"97 pro forma";"sensitivity97",#N/A,FALSE,"97 sensitivity ";"proforma98",#N/A,FALSE,"98 pro forma";"sensitivity98",#N/A,FALSE,"98 sensitivity"}</definedName>
    <definedName name="JEV" localSheetId="9" hidden="1">{"assumptions",#N/A,FALSE,"Assumption Summary";"proforma97",#N/A,FALSE,"97 pro forma";"sensitivity97",#N/A,FALSE,"97 sensitivity ";"proforma98",#N/A,FALSE,"98 pro forma";"sensitivity98",#N/A,FALSE,"98 sensitivity"}</definedName>
    <definedName name="JEV" localSheetId="2" hidden="1">{"assumptions",#N/A,FALSE,"Assumption Summary";"proforma97",#N/A,FALSE,"97 pro forma";"sensitivity97",#N/A,FALSE,"97 sensitivity ";"proforma98",#N/A,FALSE,"98 pro forma";"sensitivity98",#N/A,FALSE,"98 sensitivity"}</definedName>
    <definedName name="JEV" localSheetId="12" hidden="1">{"assumptions",#N/A,FALSE,"Assumption Summary";"proforma97",#N/A,FALSE,"97 pro forma";"sensitivity97",#N/A,FALSE,"97 sensitivity ";"proforma98",#N/A,FALSE,"98 pro forma";"sensitivity98",#N/A,FALSE,"98 sensitivity"}</definedName>
    <definedName name="JEV" localSheetId="13" hidden="1">{"assumptions",#N/A,FALSE,"Assumption Summary";"proforma97",#N/A,FALSE,"97 pro forma";"sensitivity97",#N/A,FALSE,"97 sensitivity ";"proforma98",#N/A,FALSE,"98 pro forma";"sensitivity98",#N/A,FALSE,"98 sensitivity"}</definedName>
    <definedName name="JEV" localSheetId="10" hidden="1">{"assumptions",#N/A,FALSE,"Assumption Summary";"proforma97",#N/A,FALSE,"97 pro forma";"sensitivity97",#N/A,FALSE,"97 sensitivity ";"proforma98",#N/A,FALSE,"98 pro forma";"sensitivity98",#N/A,FALSE,"98 sensitivity"}</definedName>
    <definedName name="JEV" localSheetId="1" hidden="1">{"assumptions",#N/A,FALSE,"Assumption Summary";"proforma97",#N/A,FALSE,"97 pro forma";"sensitivity97",#N/A,FALSE,"97 sensitivity ";"proforma98",#N/A,FALSE,"98 pro forma";"sensitivity98",#N/A,FALSE,"98 sensitivity"}</definedName>
    <definedName name="JEV" localSheetId="0" hidden="1">{"assumptions",#N/A,FALSE,"Assumption Summary";"proforma97",#N/A,FALSE,"97 pro forma";"sensitivity97",#N/A,FALSE,"97 sensitivity ";"proforma98",#N/A,FALSE,"98 pro forma";"sensitivity98",#N/A,FALSE,"98 sensitivity"}</definedName>
    <definedName name="jf" localSheetId="11" hidden="1">{#N/A,#N/A,FALSE,"Sum A (1)";#N/A,#N/A,FALSE,"Sum A (2)";#N/A,#N/A,FALSE,"KPI A";#N/A,#N/A,FALSE,"EN A";#N/A,#N/A,FALSE,"HU A";#N/A,#N/A,FALSE,"PO A";#N/A,#N/A,FALSE,"DE A";#N/A,#N/A,FALSE,"CR A";#N/A,#N/A,FALSE,"CZ A";#N/A,#N/A,FALSE,"FR A";#N/A,#N/A,FALSE,"RO A";#N/A,#N/A,FALSE,"CP A"}</definedName>
    <definedName name="jf" localSheetId="9" hidden="1">{#N/A,#N/A,FALSE,"Sum A (1)";#N/A,#N/A,FALSE,"Sum A (2)";#N/A,#N/A,FALSE,"KPI A";#N/A,#N/A,FALSE,"EN A";#N/A,#N/A,FALSE,"HU A";#N/A,#N/A,FALSE,"PO A";#N/A,#N/A,FALSE,"DE A";#N/A,#N/A,FALSE,"CR A";#N/A,#N/A,FALSE,"CZ A";#N/A,#N/A,FALSE,"FR A";#N/A,#N/A,FALSE,"RO A";#N/A,#N/A,FALSE,"CP A"}</definedName>
    <definedName name="jf" localSheetId="2" hidden="1">{#N/A,#N/A,FALSE,"Sum A (1)";#N/A,#N/A,FALSE,"Sum A (2)";#N/A,#N/A,FALSE,"KPI A";#N/A,#N/A,FALSE,"EN A";#N/A,#N/A,FALSE,"HU A";#N/A,#N/A,FALSE,"PO A";#N/A,#N/A,FALSE,"DE A";#N/A,#N/A,FALSE,"CR A";#N/A,#N/A,FALSE,"CZ A";#N/A,#N/A,FALSE,"FR A";#N/A,#N/A,FALSE,"RO A";#N/A,#N/A,FALSE,"CP A"}</definedName>
    <definedName name="jf" localSheetId="12" hidden="1">{#N/A,#N/A,FALSE,"Sum A (1)";#N/A,#N/A,FALSE,"Sum A (2)";#N/A,#N/A,FALSE,"KPI A";#N/A,#N/A,FALSE,"EN A";#N/A,#N/A,FALSE,"HU A";#N/A,#N/A,FALSE,"PO A";#N/A,#N/A,FALSE,"DE A";#N/A,#N/A,FALSE,"CR A";#N/A,#N/A,FALSE,"CZ A";#N/A,#N/A,FALSE,"FR A";#N/A,#N/A,FALSE,"RO A";#N/A,#N/A,FALSE,"CP A"}</definedName>
    <definedName name="jf" localSheetId="13" hidden="1">{#N/A,#N/A,FALSE,"Sum A (1)";#N/A,#N/A,FALSE,"Sum A (2)";#N/A,#N/A,FALSE,"KPI A";#N/A,#N/A,FALSE,"EN A";#N/A,#N/A,FALSE,"HU A";#N/A,#N/A,FALSE,"PO A";#N/A,#N/A,FALSE,"DE A";#N/A,#N/A,FALSE,"CR A";#N/A,#N/A,FALSE,"CZ A";#N/A,#N/A,FALSE,"FR A";#N/A,#N/A,FALSE,"RO A";#N/A,#N/A,FALSE,"CP A"}</definedName>
    <definedName name="jf" localSheetId="10" hidden="1">{#N/A,#N/A,FALSE,"Sum A (1)";#N/A,#N/A,FALSE,"Sum A (2)";#N/A,#N/A,FALSE,"KPI A";#N/A,#N/A,FALSE,"EN A";#N/A,#N/A,FALSE,"HU A";#N/A,#N/A,FALSE,"PO A";#N/A,#N/A,FALSE,"DE A";#N/A,#N/A,FALSE,"CR A";#N/A,#N/A,FALSE,"CZ A";#N/A,#N/A,FALSE,"FR A";#N/A,#N/A,FALSE,"RO A";#N/A,#N/A,FALSE,"CP A"}</definedName>
    <definedName name="jf" localSheetId="1" hidden="1">{#N/A,#N/A,FALSE,"Sum A (1)";#N/A,#N/A,FALSE,"Sum A (2)";#N/A,#N/A,FALSE,"KPI A";#N/A,#N/A,FALSE,"EN A";#N/A,#N/A,FALSE,"HU A";#N/A,#N/A,FALSE,"PO A";#N/A,#N/A,FALSE,"DE A";#N/A,#N/A,FALSE,"CR A";#N/A,#N/A,FALSE,"CZ A";#N/A,#N/A,FALSE,"FR A";#N/A,#N/A,FALSE,"RO A";#N/A,#N/A,FALSE,"CP A"}</definedName>
    <definedName name="jf" localSheetId="0" hidden="1">{#N/A,#N/A,FALSE,"Sum A (1)";#N/A,#N/A,FALSE,"Sum A (2)";#N/A,#N/A,FALSE,"KPI A";#N/A,#N/A,FALSE,"EN A";#N/A,#N/A,FALSE,"HU A";#N/A,#N/A,FALSE,"PO A";#N/A,#N/A,FALSE,"DE A";#N/A,#N/A,FALSE,"CR A";#N/A,#N/A,FALSE,"CZ A";#N/A,#N/A,FALSE,"FR A";#N/A,#N/A,FALSE,"RO A";#N/A,#N/A,FALSE,"CP A"}</definedName>
    <definedName name="JJG" localSheetId="11" hidden="1">{"cred comp",#N/A,FALSE,"Comparable Credit Analysis";"IS",#N/A,FALSE,"IS";"Sensitivity",#N/A,FALSE,"Sensitivity";"BS",#N/A,FALSE,"BS";"Bond Summary",#N/A,FALSE,"B Summary";"AD",#N/A,FALSE,"Accretion";"NAV",#N/A,FALSE,"NAV";"SU",#N/A,FALSE,"S&amp;U";"acq. study",#N/A,FALSE,"Acq. Study";"F Charges",#N/A,FALSE,"Fixed Charges"}</definedName>
    <definedName name="JJG" localSheetId="9" hidden="1">{"cred comp",#N/A,FALSE,"Comparable Credit Analysis";"IS",#N/A,FALSE,"IS";"Sensitivity",#N/A,FALSE,"Sensitivity";"BS",#N/A,FALSE,"BS";"Bond Summary",#N/A,FALSE,"B Summary";"AD",#N/A,FALSE,"Accretion";"NAV",#N/A,FALSE,"NAV";"SU",#N/A,FALSE,"S&amp;U";"acq. study",#N/A,FALSE,"Acq. Study";"F Charges",#N/A,FALSE,"Fixed Charges"}</definedName>
    <definedName name="JJG" localSheetId="2" hidden="1">{"cred comp",#N/A,FALSE,"Comparable Credit Analysis";"IS",#N/A,FALSE,"IS";"Sensitivity",#N/A,FALSE,"Sensitivity";"BS",#N/A,FALSE,"BS";"Bond Summary",#N/A,FALSE,"B Summary";"AD",#N/A,FALSE,"Accretion";"NAV",#N/A,FALSE,"NAV";"SU",#N/A,FALSE,"S&amp;U";"acq. study",#N/A,FALSE,"Acq. Study";"F Charges",#N/A,FALSE,"Fixed Charges"}</definedName>
    <definedName name="JJG" localSheetId="12" hidden="1">{"cred comp",#N/A,FALSE,"Comparable Credit Analysis";"IS",#N/A,FALSE,"IS";"Sensitivity",#N/A,FALSE,"Sensitivity";"BS",#N/A,FALSE,"BS";"Bond Summary",#N/A,FALSE,"B Summary";"AD",#N/A,FALSE,"Accretion";"NAV",#N/A,FALSE,"NAV";"SU",#N/A,FALSE,"S&amp;U";"acq. study",#N/A,FALSE,"Acq. Study";"F Charges",#N/A,FALSE,"Fixed Charges"}</definedName>
    <definedName name="JJG" localSheetId="13" hidden="1">{"cred comp",#N/A,FALSE,"Comparable Credit Analysis";"IS",#N/A,FALSE,"IS";"Sensitivity",#N/A,FALSE,"Sensitivity";"BS",#N/A,FALSE,"BS";"Bond Summary",#N/A,FALSE,"B Summary";"AD",#N/A,FALSE,"Accretion";"NAV",#N/A,FALSE,"NAV";"SU",#N/A,FALSE,"S&amp;U";"acq. study",#N/A,FALSE,"Acq. Study";"F Charges",#N/A,FALSE,"Fixed Charges"}</definedName>
    <definedName name="JJG" localSheetId="10" hidden="1">{"cred comp",#N/A,FALSE,"Comparable Credit Analysis";"IS",#N/A,FALSE,"IS";"Sensitivity",#N/A,FALSE,"Sensitivity";"BS",#N/A,FALSE,"BS";"Bond Summary",#N/A,FALSE,"B Summary";"AD",#N/A,FALSE,"Accretion";"NAV",#N/A,FALSE,"NAV";"SU",#N/A,FALSE,"S&amp;U";"acq. study",#N/A,FALSE,"Acq. Study";"F Charges",#N/A,FALSE,"Fixed Charges"}</definedName>
    <definedName name="JJG" localSheetId="1" hidden="1">{"cred comp",#N/A,FALSE,"Comparable Credit Analysis";"IS",#N/A,FALSE,"IS";"Sensitivity",#N/A,FALSE,"Sensitivity";"BS",#N/A,FALSE,"BS";"Bond Summary",#N/A,FALSE,"B Summary";"AD",#N/A,FALSE,"Accretion";"NAV",#N/A,FALSE,"NAV";"SU",#N/A,FALSE,"S&amp;U";"acq. study",#N/A,FALSE,"Acq. Study";"F Charges",#N/A,FALSE,"Fixed Charges"}</definedName>
    <definedName name="JJG" localSheetId="0" hidden="1">{"cred comp",#N/A,FALSE,"Comparable Credit Analysis";"IS",#N/A,FALSE,"IS";"Sensitivity",#N/A,FALSE,"Sensitivity";"BS",#N/A,FALSE,"BS";"Bond Summary",#N/A,FALSE,"B Summary";"AD",#N/A,FALSE,"Accretion";"NAV",#N/A,FALSE,"NAV";"SU",#N/A,FALSE,"S&amp;U";"acq. study",#N/A,FALSE,"Acq. Study";"F Charges",#N/A,FALSE,"Fixed Charges"}</definedName>
    <definedName name="JJG_1" localSheetId="11" hidden="1">{"cred comp",#N/A,FALSE,"Comparable Credit Analysis";"IS",#N/A,FALSE,"IS";"Sensitivity",#N/A,FALSE,"Sensitivity";"BS",#N/A,FALSE,"BS";"Bond Summary",#N/A,FALSE,"B Summary";"AD",#N/A,FALSE,"Accretion";"NAV",#N/A,FALSE,"NAV";"SU",#N/A,FALSE,"S&amp;U";"acq. study",#N/A,FALSE,"Acq. Study";"F Charges",#N/A,FALSE,"Fixed Charges"}</definedName>
    <definedName name="JJG_1" localSheetId="9" hidden="1">{"cred comp",#N/A,FALSE,"Comparable Credit Analysis";"IS",#N/A,FALSE,"IS";"Sensitivity",#N/A,FALSE,"Sensitivity";"BS",#N/A,FALSE,"BS";"Bond Summary",#N/A,FALSE,"B Summary";"AD",#N/A,FALSE,"Accretion";"NAV",#N/A,FALSE,"NAV";"SU",#N/A,FALSE,"S&amp;U";"acq. study",#N/A,FALSE,"Acq. Study";"F Charges",#N/A,FALSE,"Fixed Charges"}</definedName>
    <definedName name="JJG_1" localSheetId="2" hidden="1">{"cred comp",#N/A,FALSE,"Comparable Credit Analysis";"IS",#N/A,FALSE,"IS";"Sensitivity",#N/A,FALSE,"Sensitivity";"BS",#N/A,FALSE,"BS";"Bond Summary",#N/A,FALSE,"B Summary";"AD",#N/A,FALSE,"Accretion";"NAV",#N/A,FALSE,"NAV";"SU",#N/A,FALSE,"S&amp;U";"acq. study",#N/A,FALSE,"Acq. Study";"F Charges",#N/A,FALSE,"Fixed Charges"}</definedName>
    <definedName name="JJG_1" localSheetId="12" hidden="1">{"cred comp",#N/A,FALSE,"Comparable Credit Analysis";"IS",#N/A,FALSE,"IS";"Sensitivity",#N/A,FALSE,"Sensitivity";"BS",#N/A,FALSE,"BS";"Bond Summary",#N/A,FALSE,"B Summary";"AD",#N/A,FALSE,"Accretion";"NAV",#N/A,FALSE,"NAV";"SU",#N/A,FALSE,"S&amp;U";"acq. study",#N/A,FALSE,"Acq. Study";"F Charges",#N/A,FALSE,"Fixed Charges"}</definedName>
    <definedName name="JJG_1" localSheetId="13" hidden="1">{"cred comp",#N/A,FALSE,"Comparable Credit Analysis";"IS",#N/A,FALSE,"IS";"Sensitivity",#N/A,FALSE,"Sensitivity";"BS",#N/A,FALSE,"BS";"Bond Summary",#N/A,FALSE,"B Summary";"AD",#N/A,FALSE,"Accretion";"NAV",#N/A,FALSE,"NAV";"SU",#N/A,FALSE,"S&amp;U";"acq. study",#N/A,FALSE,"Acq. Study";"F Charges",#N/A,FALSE,"Fixed Charges"}</definedName>
    <definedName name="JJG_1" localSheetId="10" hidden="1">{"cred comp",#N/A,FALSE,"Comparable Credit Analysis";"IS",#N/A,FALSE,"IS";"Sensitivity",#N/A,FALSE,"Sensitivity";"BS",#N/A,FALSE,"BS";"Bond Summary",#N/A,FALSE,"B Summary";"AD",#N/A,FALSE,"Accretion";"NAV",#N/A,FALSE,"NAV";"SU",#N/A,FALSE,"S&amp;U";"acq. study",#N/A,FALSE,"Acq. Study";"F Charges",#N/A,FALSE,"Fixed Charges"}</definedName>
    <definedName name="JJG_1" localSheetId="1" hidden="1">{"cred comp",#N/A,FALSE,"Comparable Credit Analysis";"IS",#N/A,FALSE,"IS";"Sensitivity",#N/A,FALSE,"Sensitivity";"BS",#N/A,FALSE,"BS";"Bond Summary",#N/A,FALSE,"B Summary";"AD",#N/A,FALSE,"Accretion";"NAV",#N/A,FALSE,"NAV";"SU",#N/A,FALSE,"S&amp;U";"acq. study",#N/A,FALSE,"Acq. Study";"F Charges",#N/A,FALSE,"Fixed Charges"}</definedName>
    <definedName name="JJG_1" localSheetId="0" hidden="1">{"cred comp",#N/A,FALSE,"Comparable Credit Analysis";"IS",#N/A,FALSE,"IS";"Sensitivity",#N/A,FALSE,"Sensitivity";"BS",#N/A,FALSE,"BS";"Bond Summary",#N/A,FALSE,"B Summary";"AD",#N/A,FALSE,"Accretion";"NAV",#N/A,FALSE,"NAV";"SU",#N/A,FALSE,"S&amp;U";"acq. study",#N/A,FALSE,"Acq. Study";"F Charges",#N/A,FALSE,"Fixed Charges"}</definedName>
    <definedName name="JJG_2" localSheetId="11" hidden="1">{"cred comp",#N/A,FALSE,"Comparable Credit Analysis";"IS",#N/A,FALSE,"IS";"Sensitivity",#N/A,FALSE,"Sensitivity";"BS",#N/A,FALSE,"BS";"Bond Summary",#N/A,FALSE,"B Summary";"AD",#N/A,FALSE,"Accretion";"NAV",#N/A,FALSE,"NAV";"SU",#N/A,FALSE,"S&amp;U";"acq. study",#N/A,FALSE,"Acq. Study";"F Charges",#N/A,FALSE,"Fixed Charges"}</definedName>
    <definedName name="JJG_2" localSheetId="9" hidden="1">{"cred comp",#N/A,FALSE,"Comparable Credit Analysis";"IS",#N/A,FALSE,"IS";"Sensitivity",#N/A,FALSE,"Sensitivity";"BS",#N/A,FALSE,"BS";"Bond Summary",#N/A,FALSE,"B Summary";"AD",#N/A,FALSE,"Accretion";"NAV",#N/A,FALSE,"NAV";"SU",#N/A,FALSE,"S&amp;U";"acq. study",#N/A,FALSE,"Acq. Study";"F Charges",#N/A,FALSE,"Fixed Charges"}</definedName>
    <definedName name="JJG_2" localSheetId="2" hidden="1">{"cred comp",#N/A,FALSE,"Comparable Credit Analysis";"IS",#N/A,FALSE,"IS";"Sensitivity",#N/A,FALSE,"Sensitivity";"BS",#N/A,FALSE,"BS";"Bond Summary",#N/A,FALSE,"B Summary";"AD",#N/A,FALSE,"Accretion";"NAV",#N/A,FALSE,"NAV";"SU",#N/A,FALSE,"S&amp;U";"acq. study",#N/A,FALSE,"Acq. Study";"F Charges",#N/A,FALSE,"Fixed Charges"}</definedName>
    <definedName name="JJG_2" localSheetId="12" hidden="1">{"cred comp",#N/A,FALSE,"Comparable Credit Analysis";"IS",#N/A,FALSE,"IS";"Sensitivity",#N/A,FALSE,"Sensitivity";"BS",#N/A,FALSE,"BS";"Bond Summary",#N/A,FALSE,"B Summary";"AD",#N/A,FALSE,"Accretion";"NAV",#N/A,FALSE,"NAV";"SU",#N/A,FALSE,"S&amp;U";"acq. study",#N/A,FALSE,"Acq. Study";"F Charges",#N/A,FALSE,"Fixed Charges"}</definedName>
    <definedName name="JJG_2" localSheetId="13" hidden="1">{"cred comp",#N/A,FALSE,"Comparable Credit Analysis";"IS",#N/A,FALSE,"IS";"Sensitivity",#N/A,FALSE,"Sensitivity";"BS",#N/A,FALSE,"BS";"Bond Summary",#N/A,FALSE,"B Summary";"AD",#N/A,FALSE,"Accretion";"NAV",#N/A,FALSE,"NAV";"SU",#N/A,FALSE,"S&amp;U";"acq. study",#N/A,FALSE,"Acq. Study";"F Charges",#N/A,FALSE,"Fixed Charges"}</definedName>
    <definedName name="JJG_2" localSheetId="10" hidden="1">{"cred comp",#N/A,FALSE,"Comparable Credit Analysis";"IS",#N/A,FALSE,"IS";"Sensitivity",#N/A,FALSE,"Sensitivity";"BS",#N/A,FALSE,"BS";"Bond Summary",#N/A,FALSE,"B Summary";"AD",#N/A,FALSE,"Accretion";"NAV",#N/A,FALSE,"NAV";"SU",#N/A,FALSE,"S&amp;U";"acq. study",#N/A,FALSE,"Acq. Study";"F Charges",#N/A,FALSE,"Fixed Charges"}</definedName>
    <definedName name="JJG_2" localSheetId="1" hidden="1">{"cred comp",#N/A,FALSE,"Comparable Credit Analysis";"IS",#N/A,FALSE,"IS";"Sensitivity",#N/A,FALSE,"Sensitivity";"BS",#N/A,FALSE,"BS";"Bond Summary",#N/A,FALSE,"B Summary";"AD",#N/A,FALSE,"Accretion";"NAV",#N/A,FALSE,"NAV";"SU",#N/A,FALSE,"S&amp;U";"acq. study",#N/A,FALSE,"Acq. Study";"F Charges",#N/A,FALSE,"Fixed Charges"}</definedName>
    <definedName name="JJG_2" localSheetId="0" hidden="1">{"cred comp",#N/A,FALSE,"Comparable Credit Analysis";"IS",#N/A,FALSE,"IS";"Sensitivity",#N/A,FALSE,"Sensitivity";"BS",#N/A,FALSE,"BS";"Bond Summary",#N/A,FALSE,"B Summary";"AD",#N/A,FALSE,"Accretion";"NAV",#N/A,FALSE,"NAV";"SU",#N/A,FALSE,"S&amp;U";"acq. study",#N/A,FALSE,"Acq. Study";"F Charges",#N/A,FALSE,"Fixed Charges"}</definedName>
    <definedName name="JJG_3" localSheetId="11" hidden="1">{"cred comp",#N/A,FALSE,"Comparable Credit Analysis";"IS",#N/A,FALSE,"IS";"Sensitivity",#N/A,FALSE,"Sensitivity";"BS",#N/A,FALSE,"BS";"Bond Summary",#N/A,FALSE,"B Summary";"AD",#N/A,FALSE,"Accretion";"NAV",#N/A,FALSE,"NAV";"SU",#N/A,FALSE,"S&amp;U";"acq. study",#N/A,FALSE,"Acq. Study";"F Charges",#N/A,FALSE,"Fixed Charges"}</definedName>
    <definedName name="JJG_3" localSheetId="9" hidden="1">{"cred comp",#N/A,FALSE,"Comparable Credit Analysis";"IS",#N/A,FALSE,"IS";"Sensitivity",#N/A,FALSE,"Sensitivity";"BS",#N/A,FALSE,"BS";"Bond Summary",#N/A,FALSE,"B Summary";"AD",#N/A,FALSE,"Accretion";"NAV",#N/A,FALSE,"NAV";"SU",#N/A,FALSE,"S&amp;U";"acq. study",#N/A,FALSE,"Acq. Study";"F Charges",#N/A,FALSE,"Fixed Charges"}</definedName>
    <definedName name="JJG_3" localSheetId="2" hidden="1">{"cred comp",#N/A,FALSE,"Comparable Credit Analysis";"IS",#N/A,FALSE,"IS";"Sensitivity",#N/A,FALSE,"Sensitivity";"BS",#N/A,FALSE,"BS";"Bond Summary",#N/A,FALSE,"B Summary";"AD",#N/A,FALSE,"Accretion";"NAV",#N/A,FALSE,"NAV";"SU",#N/A,FALSE,"S&amp;U";"acq. study",#N/A,FALSE,"Acq. Study";"F Charges",#N/A,FALSE,"Fixed Charges"}</definedName>
    <definedName name="JJG_3" localSheetId="12" hidden="1">{"cred comp",#N/A,FALSE,"Comparable Credit Analysis";"IS",#N/A,FALSE,"IS";"Sensitivity",#N/A,FALSE,"Sensitivity";"BS",#N/A,FALSE,"BS";"Bond Summary",#N/A,FALSE,"B Summary";"AD",#N/A,FALSE,"Accretion";"NAV",#N/A,FALSE,"NAV";"SU",#N/A,FALSE,"S&amp;U";"acq. study",#N/A,FALSE,"Acq. Study";"F Charges",#N/A,FALSE,"Fixed Charges"}</definedName>
    <definedName name="JJG_3" localSheetId="13" hidden="1">{"cred comp",#N/A,FALSE,"Comparable Credit Analysis";"IS",#N/A,FALSE,"IS";"Sensitivity",#N/A,FALSE,"Sensitivity";"BS",#N/A,FALSE,"BS";"Bond Summary",#N/A,FALSE,"B Summary";"AD",#N/A,FALSE,"Accretion";"NAV",#N/A,FALSE,"NAV";"SU",#N/A,FALSE,"S&amp;U";"acq. study",#N/A,FALSE,"Acq. Study";"F Charges",#N/A,FALSE,"Fixed Charges"}</definedName>
    <definedName name="JJG_3" localSheetId="10" hidden="1">{"cred comp",#N/A,FALSE,"Comparable Credit Analysis";"IS",#N/A,FALSE,"IS";"Sensitivity",#N/A,FALSE,"Sensitivity";"BS",#N/A,FALSE,"BS";"Bond Summary",#N/A,FALSE,"B Summary";"AD",#N/A,FALSE,"Accretion";"NAV",#N/A,FALSE,"NAV";"SU",#N/A,FALSE,"S&amp;U";"acq. study",#N/A,FALSE,"Acq. Study";"F Charges",#N/A,FALSE,"Fixed Charges"}</definedName>
    <definedName name="JJG_3" localSheetId="1" hidden="1">{"cred comp",#N/A,FALSE,"Comparable Credit Analysis";"IS",#N/A,FALSE,"IS";"Sensitivity",#N/A,FALSE,"Sensitivity";"BS",#N/A,FALSE,"BS";"Bond Summary",#N/A,FALSE,"B Summary";"AD",#N/A,FALSE,"Accretion";"NAV",#N/A,FALSE,"NAV";"SU",#N/A,FALSE,"S&amp;U";"acq. study",#N/A,FALSE,"Acq. Study";"F Charges",#N/A,FALSE,"Fixed Charges"}</definedName>
    <definedName name="JJG_3" localSheetId="0" hidden="1">{"cred comp",#N/A,FALSE,"Comparable Credit Analysis";"IS",#N/A,FALSE,"IS";"Sensitivity",#N/A,FALSE,"Sensitivity";"BS",#N/A,FALSE,"BS";"Bond Summary",#N/A,FALSE,"B Summary";"AD",#N/A,FALSE,"Accretion";"NAV",#N/A,FALSE,"NAV";"SU",#N/A,FALSE,"S&amp;U";"acq. study",#N/A,FALSE,"Acq. Study";"F Charges",#N/A,FALSE,"Fixed Charges"}</definedName>
    <definedName name="JJG_4" localSheetId="11" hidden="1">{"cred comp",#N/A,FALSE,"Comparable Credit Analysis";"IS",#N/A,FALSE,"IS";"Sensitivity",#N/A,FALSE,"Sensitivity";"BS",#N/A,FALSE,"BS";"Bond Summary",#N/A,FALSE,"B Summary";"AD",#N/A,FALSE,"Accretion";"NAV",#N/A,FALSE,"NAV";"SU",#N/A,FALSE,"S&amp;U";"acq. study",#N/A,FALSE,"Acq. Study";"F Charges",#N/A,FALSE,"Fixed Charges"}</definedName>
    <definedName name="JJG_4" localSheetId="9" hidden="1">{"cred comp",#N/A,FALSE,"Comparable Credit Analysis";"IS",#N/A,FALSE,"IS";"Sensitivity",#N/A,FALSE,"Sensitivity";"BS",#N/A,FALSE,"BS";"Bond Summary",#N/A,FALSE,"B Summary";"AD",#N/A,FALSE,"Accretion";"NAV",#N/A,FALSE,"NAV";"SU",#N/A,FALSE,"S&amp;U";"acq. study",#N/A,FALSE,"Acq. Study";"F Charges",#N/A,FALSE,"Fixed Charges"}</definedName>
    <definedName name="JJG_4" localSheetId="2" hidden="1">{"cred comp",#N/A,FALSE,"Comparable Credit Analysis";"IS",#N/A,FALSE,"IS";"Sensitivity",#N/A,FALSE,"Sensitivity";"BS",#N/A,FALSE,"BS";"Bond Summary",#N/A,FALSE,"B Summary";"AD",#N/A,FALSE,"Accretion";"NAV",#N/A,FALSE,"NAV";"SU",#N/A,FALSE,"S&amp;U";"acq. study",#N/A,FALSE,"Acq. Study";"F Charges",#N/A,FALSE,"Fixed Charges"}</definedName>
    <definedName name="JJG_4" localSheetId="12" hidden="1">{"cred comp",#N/A,FALSE,"Comparable Credit Analysis";"IS",#N/A,FALSE,"IS";"Sensitivity",#N/A,FALSE,"Sensitivity";"BS",#N/A,FALSE,"BS";"Bond Summary",#N/A,FALSE,"B Summary";"AD",#N/A,FALSE,"Accretion";"NAV",#N/A,FALSE,"NAV";"SU",#N/A,FALSE,"S&amp;U";"acq. study",#N/A,FALSE,"Acq. Study";"F Charges",#N/A,FALSE,"Fixed Charges"}</definedName>
    <definedName name="JJG_4" localSheetId="13" hidden="1">{"cred comp",#N/A,FALSE,"Comparable Credit Analysis";"IS",#N/A,FALSE,"IS";"Sensitivity",#N/A,FALSE,"Sensitivity";"BS",#N/A,FALSE,"BS";"Bond Summary",#N/A,FALSE,"B Summary";"AD",#N/A,FALSE,"Accretion";"NAV",#N/A,FALSE,"NAV";"SU",#N/A,FALSE,"S&amp;U";"acq. study",#N/A,FALSE,"Acq. Study";"F Charges",#N/A,FALSE,"Fixed Charges"}</definedName>
    <definedName name="JJG_4" localSheetId="10" hidden="1">{"cred comp",#N/A,FALSE,"Comparable Credit Analysis";"IS",#N/A,FALSE,"IS";"Sensitivity",#N/A,FALSE,"Sensitivity";"BS",#N/A,FALSE,"BS";"Bond Summary",#N/A,FALSE,"B Summary";"AD",#N/A,FALSE,"Accretion";"NAV",#N/A,FALSE,"NAV";"SU",#N/A,FALSE,"S&amp;U";"acq. study",#N/A,FALSE,"Acq. Study";"F Charges",#N/A,FALSE,"Fixed Charges"}</definedName>
    <definedName name="JJG_4" localSheetId="1" hidden="1">{"cred comp",#N/A,FALSE,"Comparable Credit Analysis";"IS",#N/A,FALSE,"IS";"Sensitivity",#N/A,FALSE,"Sensitivity";"BS",#N/A,FALSE,"BS";"Bond Summary",#N/A,FALSE,"B Summary";"AD",#N/A,FALSE,"Accretion";"NAV",#N/A,FALSE,"NAV";"SU",#N/A,FALSE,"S&amp;U";"acq. study",#N/A,FALSE,"Acq. Study";"F Charges",#N/A,FALSE,"Fixed Charges"}</definedName>
    <definedName name="JJG_4" localSheetId="0" hidden="1">{"cred comp",#N/A,FALSE,"Comparable Credit Analysis";"IS",#N/A,FALSE,"IS";"Sensitivity",#N/A,FALSE,"Sensitivity";"BS",#N/A,FALSE,"BS";"Bond Summary",#N/A,FALSE,"B Summary";"AD",#N/A,FALSE,"Accretion";"NAV",#N/A,FALSE,"NAV";"SU",#N/A,FALSE,"S&amp;U";"acq. study",#N/A,FALSE,"Acq. Study";"F Charges",#N/A,FALSE,"Fixed Charges"}</definedName>
    <definedName name="JJG_5" localSheetId="11" hidden="1">{"cred comp",#N/A,FALSE,"Comparable Credit Analysis";"IS",#N/A,FALSE,"IS";"Sensitivity",#N/A,FALSE,"Sensitivity";"BS",#N/A,FALSE,"BS";"Bond Summary",#N/A,FALSE,"B Summary";"AD",#N/A,FALSE,"Accretion";"NAV",#N/A,FALSE,"NAV";"SU",#N/A,FALSE,"S&amp;U";"acq. study",#N/A,FALSE,"Acq. Study";"F Charges",#N/A,FALSE,"Fixed Charges"}</definedName>
    <definedName name="JJG_5" localSheetId="9" hidden="1">{"cred comp",#N/A,FALSE,"Comparable Credit Analysis";"IS",#N/A,FALSE,"IS";"Sensitivity",#N/A,FALSE,"Sensitivity";"BS",#N/A,FALSE,"BS";"Bond Summary",#N/A,FALSE,"B Summary";"AD",#N/A,FALSE,"Accretion";"NAV",#N/A,FALSE,"NAV";"SU",#N/A,FALSE,"S&amp;U";"acq. study",#N/A,FALSE,"Acq. Study";"F Charges",#N/A,FALSE,"Fixed Charges"}</definedName>
    <definedName name="JJG_5" localSheetId="2" hidden="1">{"cred comp",#N/A,FALSE,"Comparable Credit Analysis";"IS",#N/A,FALSE,"IS";"Sensitivity",#N/A,FALSE,"Sensitivity";"BS",#N/A,FALSE,"BS";"Bond Summary",#N/A,FALSE,"B Summary";"AD",#N/A,FALSE,"Accretion";"NAV",#N/A,FALSE,"NAV";"SU",#N/A,FALSE,"S&amp;U";"acq. study",#N/A,FALSE,"Acq. Study";"F Charges",#N/A,FALSE,"Fixed Charges"}</definedName>
    <definedName name="JJG_5" localSheetId="12" hidden="1">{"cred comp",#N/A,FALSE,"Comparable Credit Analysis";"IS",#N/A,FALSE,"IS";"Sensitivity",#N/A,FALSE,"Sensitivity";"BS",#N/A,FALSE,"BS";"Bond Summary",#N/A,FALSE,"B Summary";"AD",#N/A,FALSE,"Accretion";"NAV",#N/A,FALSE,"NAV";"SU",#N/A,FALSE,"S&amp;U";"acq. study",#N/A,FALSE,"Acq. Study";"F Charges",#N/A,FALSE,"Fixed Charges"}</definedName>
    <definedName name="JJG_5" localSheetId="13" hidden="1">{"cred comp",#N/A,FALSE,"Comparable Credit Analysis";"IS",#N/A,FALSE,"IS";"Sensitivity",#N/A,FALSE,"Sensitivity";"BS",#N/A,FALSE,"BS";"Bond Summary",#N/A,FALSE,"B Summary";"AD",#N/A,FALSE,"Accretion";"NAV",#N/A,FALSE,"NAV";"SU",#N/A,FALSE,"S&amp;U";"acq. study",#N/A,FALSE,"Acq. Study";"F Charges",#N/A,FALSE,"Fixed Charges"}</definedName>
    <definedName name="JJG_5" localSheetId="10" hidden="1">{"cred comp",#N/A,FALSE,"Comparable Credit Analysis";"IS",#N/A,FALSE,"IS";"Sensitivity",#N/A,FALSE,"Sensitivity";"BS",#N/A,FALSE,"BS";"Bond Summary",#N/A,FALSE,"B Summary";"AD",#N/A,FALSE,"Accretion";"NAV",#N/A,FALSE,"NAV";"SU",#N/A,FALSE,"S&amp;U";"acq. study",#N/A,FALSE,"Acq. Study";"F Charges",#N/A,FALSE,"Fixed Charges"}</definedName>
    <definedName name="JJG_5" localSheetId="1" hidden="1">{"cred comp",#N/A,FALSE,"Comparable Credit Analysis";"IS",#N/A,FALSE,"IS";"Sensitivity",#N/A,FALSE,"Sensitivity";"BS",#N/A,FALSE,"BS";"Bond Summary",#N/A,FALSE,"B Summary";"AD",#N/A,FALSE,"Accretion";"NAV",#N/A,FALSE,"NAV";"SU",#N/A,FALSE,"S&amp;U";"acq. study",#N/A,FALSE,"Acq. Study";"F Charges",#N/A,FALSE,"Fixed Charges"}</definedName>
    <definedName name="JJG_5" localSheetId="0" hidden="1">{"cred comp",#N/A,FALSE,"Comparable Credit Analysis";"IS",#N/A,FALSE,"IS";"Sensitivity",#N/A,FALSE,"Sensitivity";"BS",#N/A,FALSE,"BS";"Bond Summary",#N/A,FALSE,"B Summary";"AD",#N/A,FALSE,"Accretion";"NAV",#N/A,FALSE,"NAV";"SU",#N/A,FALSE,"S&amp;U";"acq. study",#N/A,FALSE,"Acq. Study";"F Charges",#N/A,FALSE,"Fixed Charges"}</definedName>
    <definedName name="jjjj" localSheetId="11" hidden="1">{"Assumptions",#N/A,FALSE,"Sheet1";"Main Report",#N/A,FALSE,"Sheet1";"Results",#N/A,FALSE,"Sheet1";"Advances",#N/A,FALSE,"Sheet1"}</definedName>
    <definedName name="jjjj" localSheetId="9" hidden="1">{"Assumptions",#N/A,FALSE,"Sheet1";"Main Report",#N/A,FALSE,"Sheet1";"Results",#N/A,FALSE,"Sheet1";"Advances",#N/A,FALSE,"Sheet1"}</definedName>
    <definedName name="jjjj" localSheetId="2" hidden="1">{"Assumptions",#N/A,FALSE,"Sheet1";"Main Report",#N/A,FALSE,"Sheet1";"Results",#N/A,FALSE,"Sheet1";"Advances",#N/A,FALSE,"Sheet1"}</definedName>
    <definedName name="jjjj" localSheetId="12" hidden="1">{"Assumptions",#N/A,FALSE,"Sheet1";"Main Report",#N/A,FALSE,"Sheet1";"Results",#N/A,FALSE,"Sheet1";"Advances",#N/A,FALSE,"Sheet1"}</definedName>
    <definedName name="jjjj" localSheetId="13" hidden="1">{"Assumptions",#N/A,FALSE,"Sheet1";"Main Report",#N/A,FALSE,"Sheet1";"Results",#N/A,FALSE,"Sheet1";"Advances",#N/A,FALSE,"Sheet1"}</definedName>
    <definedName name="jjjj" localSheetId="10" hidden="1">{"Assumptions",#N/A,FALSE,"Sheet1";"Main Report",#N/A,FALSE,"Sheet1";"Results",#N/A,FALSE,"Sheet1";"Advances",#N/A,FALSE,"Sheet1"}</definedName>
    <definedName name="jjjj" localSheetId="1" hidden="1">{"Assumptions",#N/A,FALSE,"Sheet1";"Main Report",#N/A,FALSE,"Sheet1";"Results",#N/A,FALSE,"Sheet1";"Advances",#N/A,FALSE,"Sheet1"}</definedName>
    <definedName name="jjjj" localSheetId="0" hidden="1">{"Assumptions",#N/A,FALSE,"Sheet1";"Main Report",#N/A,FALSE,"Sheet1";"Results",#N/A,FALSE,"Sheet1";"Advances",#N/A,FALSE,"Sheet1"}</definedName>
    <definedName name="l" localSheetId="11" hidden="1">{"common_pl",#N/A,FALSE,"Commonized PL";"analyst",#N/A,FALSE,"Budget to Analyst";"sec",#N/A,FALSE,"SEC PL";"summary",#N/A,FALSE,"Summary";"detail",#N/A,FALSE,"Detail"}</definedName>
    <definedName name="l" localSheetId="9" hidden="1">{"common_pl",#N/A,FALSE,"Commonized PL";"analyst",#N/A,FALSE,"Budget to Analyst";"sec",#N/A,FALSE,"SEC PL";"summary",#N/A,FALSE,"Summary";"detail",#N/A,FALSE,"Detail"}</definedName>
    <definedName name="l" localSheetId="2" hidden="1">{"common_pl",#N/A,FALSE,"Commonized PL";"analyst",#N/A,FALSE,"Budget to Analyst";"sec",#N/A,FALSE,"SEC PL";"summary",#N/A,FALSE,"Summary";"detail",#N/A,FALSE,"Detail"}</definedName>
    <definedName name="l" localSheetId="12" hidden="1">{"common_pl",#N/A,FALSE,"Commonized PL";"analyst",#N/A,FALSE,"Budget to Analyst";"sec",#N/A,FALSE,"SEC PL";"summary",#N/A,FALSE,"Summary";"detail",#N/A,FALSE,"Detail"}</definedName>
    <definedName name="l" localSheetId="13" hidden="1">{"common_pl",#N/A,FALSE,"Commonized PL";"analyst",#N/A,FALSE,"Budget to Analyst";"sec",#N/A,FALSE,"SEC PL";"summary",#N/A,FALSE,"Summary";"detail",#N/A,FALSE,"Detail"}</definedName>
    <definedName name="l" localSheetId="10" hidden="1">{"common_pl",#N/A,FALSE,"Commonized PL";"analyst",#N/A,FALSE,"Budget to Analyst";"sec",#N/A,FALSE,"SEC PL";"summary",#N/A,FALSE,"Summary";"detail",#N/A,FALSE,"Detail"}</definedName>
    <definedName name="l" localSheetId="1" hidden="1">{"common_pl",#N/A,FALSE,"Commonized PL";"analyst",#N/A,FALSE,"Budget to Analyst";"sec",#N/A,FALSE,"SEC PL";"summary",#N/A,FALSE,"Summary";"detail",#N/A,FALSE,"Detail"}</definedName>
    <definedName name="l" localSheetId="0" hidden="1">{"common_pl",#N/A,FALSE,"Commonized PL";"analyst",#N/A,FALSE,"Budget to Analyst";"sec",#N/A,FALSE,"SEC PL";"summary",#N/A,FALSE,"Summary";"detail",#N/A,FALSE,"Detail"}</definedName>
    <definedName name="LCES34109736" localSheetId="12" hidden="1">#REF!</definedName>
    <definedName name="LCES34109736" localSheetId="13" hidden="1">#REF!</definedName>
    <definedName name="LCES34109736" localSheetId="10" hidden="1">#REF!</definedName>
    <definedName name="LCES34109736" localSheetId="1" hidden="1">#REF!</definedName>
    <definedName name="LCLEQTBL" localSheetId="12" hidden="1">#REF!</definedName>
    <definedName name="LCLEQTBL" localSheetId="13" hidden="1">#REF!</definedName>
    <definedName name="LCLEQTBL" localSheetId="10" hidden="1">#REF!</definedName>
    <definedName name="LCLEQTBL" localSheetId="1" hidden="1">#REF!</definedName>
    <definedName name="lcline1" localSheetId="12" hidden="1">#REF!,#REF!,#REF!,#REF!,#REF!</definedName>
    <definedName name="lcline1" localSheetId="13" hidden="1">#REF!,#REF!,#REF!,#REF!,#REF!</definedName>
    <definedName name="lcline1" localSheetId="10" hidden="1">#REF!,#REF!,#REF!,#REF!,#REF!</definedName>
    <definedName name="lcline1" localSheetId="1" hidden="1">#REF!,#REF!,#REF!,#REF!,#REF!</definedName>
    <definedName name="LEQTBL" localSheetId="12" hidden="1">#REF!</definedName>
    <definedName name="LEQTBL" localSheetId="13" hidden="1">#REF!</definedName>
    <definedName name="LEQTBL" localSheetId="10" hidden="1">#REF!</definedName>
    <definedName name="LEQTBL" localSheetId="1" hidden="1">#REF!</definedName>
    <definedName name="LIBORLOCK" localSheetId="12" hidden="1">#REF!</definedName>
    <definedName name="LIBORLOCK" localSheetId="13" hidden="1">#REF!</definedName>
    <definedName name="LIBORLOCK" localSheetId="10" hidden="1">#REF!</definedName>
    <definedName name="LIBORLOCK" localSheetId="1" hidden="1">#REF!</definedName>
    <definedName name="LIBORLock2" localSheetId="12" hidden="1">#REF!</definedName>
    <definedName name="LIBORLock2" localSheetId="13" hidden="1">#REF!</definedName>
    <definedName name="LIBORLock2" localSheetId="10" hidden="1">#REF!</definedName>
    <definedName name="LIBORLock2" localSheetId="1" hidden="1">#REF!</definedName>
    <definedName name="LiquidityExp" localSheetId="12" hidden="1">#REF!</definedName>
    <definedName name="LiquidityExp" localSheetId="13" hidden="1">#REF!</definedName>
    <definedName name="LiquidityExp" localSheetId="10" hidden="1">#REF!</definedName>
    <definedName name="LiquidityExp" localSheetId="1" hidden="1">#REF!</definedName>
    <definedName name="ListOffset" hidden="1">1</definedName>
    <definedName name="LLRRATECAPA" localSheetId="12" hidden="1">#REF!</definedName>
    <definedName name="LLRRATECAPA" localSheetId="13" hidden="1">#REF!</definedName>
    <definedName name="LLRRATECAPA" localSheetId="10" hidden="1">#REF!</definedName>
    <definedName name="LLRRATECAPA" localSheetId="1" hidden="1">#REF!</definedName>
    <definedName name="LLRRATECURRENT" localSheetId="12" hidden="1">#REF!</definedName>
    <definedName name="LLRRATECURRENT" localSheetId="13" hidden="1">#REF!</definedName>
    <definedName name="LLRRATECURRENT" localSheetId="10" hidden="1">#REF!</definedName>
    <definedName name="LLRRATECURRENT" localSheetId="1" hidden="1">#REF!</definedName>
    <definedName name="LN6231554316" localSheetId="12" hidden="1">#REF!</definedName>
    <definedName name="LN6231554316" localSheetId="13" hidden="1">#REF!</definedName>
    <definedName name="LN6231554316" localSheetId="10" hidden="1">#REF!</definedName>
    <definedName name="LN6231554316" localSheetId="1" hidden="1">#REF!</definedName>
    <definedName name="LN62513154387" localSheetId="12" hidden="1">#REF!</definedName>
    <definedName name="LN62513154387" localSheetId="13" hidden="1">#REF!</definedName>
    <definedName name="LN62513154387" localSheetId="10" hidden="1">#REF!</definedName>
    <definedName name="LN62513154387" localSheetId="1" hidden="1">#REF!</definedName>
    <definedName name="LN62513155227" localSheetId="12" hidden="1">#REF!</definedName>
    <definedName name="LN62513155227" localSheetId="13" hidden="1">#REF!</definedName>
    <definedName name="LN62513155227" localSheetId="10" hidden="1">#REF!</definedName>
    <definedName name="LN62513155227" localSheetId="1" hidden="1">#REF!</definedName>
    <definedName name="LN62516321509" localSheetId="12" hidden="1">#REF!</definedName>
    <definedName name="LN62516321509" localSheetId="13" hidden="1">#REF!</definedName>
    <definedName name="LN62516321509" localSheetId="10" hidden="1">#REF!</definedName>
    <definedName name="LN62516321509" localSheetId="1" hidden="1">#REF!</definedName>
    <definedName name="LN62914241690" localSheetId="12" hidden="1">#REF!</definedName>
    <definedName name="LN62914241690" localSheetId="13" hidden="1">#REF!</definedName>
    <definedName name="LN62914241690" localSheetId="10" hidden="1">#REF!</definedName>
    <definedName name="LN62914241690" localSheetId="1" hidden="1">#REF!</definedName>
    <definedName name="LNBSL6231554316" localSheetId="12" hidden="1">#REF!</definedName>
    <definedName name="LNBSL6231554316" localSheetId="13" hidden="1">#REF!</definedName>
    <definedName name="LNBSL6231554316" localSheetId="10" hidden="1">#REF!</definedName>
    <definedName name="LNBSL6231554316" localSheetId="1" hidden="1">#REF!</definedName>
    <definedName name="LNBSL62513154387" localSheetId="12" hidden="1">#REF!</definedName>
    <definedName name="LNBSL62513154387" localSheetId="13" hidden="1">#REF!</definedName>
    <definedName name="LNBSL62513154387" localSheetId="10" hidden="1">#REF!</definedName>
    <definedName name="LNBSL62513154387" localSheetId="1" hidden="1">#REF!</definedName>
    <definedName name="LNBSL62513155227" localSheetId="12" hidden="1">#REF!</definedName>
    <definedName name="LNBSL62513155227" localSheetId="13" hidden="1">#REF!</definedName>
    <definedName name="LNBSL62513155227" localSheetId="10" hidden="1">#REF!</definedName>
    <definedName name="LNBSL62513155227" localSheetId="1" hidden="1">#REF!</definedName>
    <definedName name="LNBSL62516321509" localSheetId="12" hidden="1">#REF!</definedName>
    <definedName name="LNBSL62516321509" localSheetId="13" hidden="1">#REF!</definedName>
    <definedName name="LNBSL62516321509" localSheetId="10" hidden="1">#REF!</definedName>
    <definedName name="LNBSL62516321509" localSheetId="1" hidden="1">#REF!</definedName>
    <definedName name="LNBSL62914241690" localSheetId="12" hidden="1">#REF!</definedName>
    <definedName name="LNBSL62914241690" localSheetId="13" hidden="1">#REF!</definedName>
    <definedName name="LNBSL62914241690" localSheetId="10" hidden="1">#REF!</definedName>
    <definedName name="LNBSL62914241690" localSheetId="1" hidden="1">#REF!</definedName>
    <definedName name="LNBSU6231554316" localSheetId="12" hidden="1">#REF!</definedName>
    <definedName name="LNBSU6231554316" localSheetId="13" hidden="1">#REF!</definedName>
    <definedName name="LNBSU6231554316" localSheetId="10" hidden="1">#REF!</definedName>
    <definedName name="LNBSU6231554316" localSheetId="1" hidden="1">#REF!</definedName>
    <definedName name="LNBSU62513154387" localSheetId="12" hidden="1">#REF!</definedName>
    <definedName name="LNBSU62513154387" localSheetId="13" hidden="1">#REF!</definedName>
    <definedName name="LNBSU62513154387" localSheetId="10" hidden="1">#REF!</definedName>
    <definedName name="LNBSU62513154387" localSheetId="1" hidden="1">#REF!</definedName>
    <definedName name="LNBSU62513155227" localSheetId="12" hidden="1">#REF!</definedName>
    <definedName name="LNBSU62513155227" localSheetId="13" hidden="1">#REF!</definedName>
    <definedName name="LNBSU62513155227" localSheetId="10" hidden="1">#REF!</definedName>
    <definedName name="LNBSU62513155227" localSheetId="1" hidden="1">#REF!</definedName>
    <definedName name="LNBSU62516321509" localSheetId="12" hidden="1">#REF!</definedName>
    <definedName name="LNBSU62516321509" localSheetId="13" hidden="1">#REF!</definedName>
    <definedName name="LNBSU62516321509" localSheetId="10" hidden="1">#REF!</definedName>
    <definedName name="LNBSU62516321509" localSheetId="1" hidden="1">#REF!</definedName>
    <definedName name="LNBSU62914241690" localSheetId="12" hidden="1">#REF!</definedName>
    <definedName name="LNBSU62914241690" localSheetId="13" hidden="1">#REF!</definedName>
    <definedName name="LNBSU62914241690" localSheetId="10" hidden="1">#REF!</definedName>
    <definedName name="LNBSU62914241690" localSheetId="1" hidden="1">#REF!</definedName>
    <definedName name="LNEBSL6231554316" localSheetId="12" hidden="1">#REF!</definedName>
    <definedName name="LNEBSL6231554316" localSheetId="13" hidden="1">#REF!</definedName>
    <definedName name="LNEBSL6231554316" localSheetId="10" hidden="1">#REF!</definedName>
    <definedName name="LNEBSL6231554316" localSheetId="1" hidden="1">#REF!</definedName>
    <definedName name="LNEBSL62513154387" localSheetId="12" hidden="1">#REF!</definedName>
    <definedName name="LNEBSL62513154387" localSheetId="13" hidden="1">#REF!</definedName>
    <definedName name="LNEBSL62513154387" localSheetId="10" hidden="1">#REF!</definedName>
    <definedName name="LNEBSL62513154387" localSheetId="1" hidden="1">#REF!</definedName>
    <definedName name="LNEBSL62513155227" localSheetId="12" hidden="1">#REF!</definedName>
    <definedName name="LNEBSL62513155227" localSheetId="13" hidden="1">#REF!</definedName>
    <definedName name="LNEBSL62513155227" localSheetId="10" hidden="1">#REF!</definedName>
    <definedName name="LNEBSL62513155227" localSheetId="1" hidden="1">#REF!</definedName>
    <definedName name="LNEBSL62516321509" localSheetId="12" hidden="1">#REF!</definedName>
    <definedName name="LNEBSL62516321509" localSheetId="13" hidden="1">#REF!</definedName>
    <definedName name="LNEBSL62516321509" localSheetId="10" hidden="1">#REF!</definedName>
    <definedName name="LNEBSL62516321509" localSheetId="1" hidden="1">#REF!</definedName>
    <definedName name="LNEBSL62914241690" localSheetId="12" hidden="1">#REF!</definedName>
    <definedName name="LNEBSL62914241690" localSheetId="13" hidden="1">#REF!</definedName>
    <definedName name="LNEBSL62914241690" localSheetId="10" hidden="1">#REF!</definedName>
    <definedName name="LNEBSL62914241690" localSheetId="1" hidden="1">#REF!</definedName>
    <definedName name="LNEBSU6231554316" localSheetId="12" hidden="1">#REF!</definedName>
    <definedName name="LNEBSU6231554316" localSheetId="13" hidden="1">#REF!</definedName>
    <definedName name="LNEBSU6231554316" localSheetId="10" hidden="1">#REF!</definedName>
    <definedName name="LNEBSU6231554316" localSheetId="1" hidden="1">#REF!</definedName>
    <definedName name="LNEBSU62513154387" localSheetId="12" hidden="1">#REF!</definedName>
    <definedName name="LNEBSU62513154387" localSheetId="13" hidden="1">#REF!</definedName>
    <definedName name="LNEBSU62513154387" localSheetId="10" hidden="1">#REF!</definedName>
    <definedName name="LNEBSU62513154387" localSheetId="1" hidden="1">#REF!</definedName>
    <definedName name="LNEBSU62513155227" localSheetId="12" hidden="1">#REF!</definedName>
    <definedName name="LNEBSU62513155227" localSheetId="13" hidden="1">#REF!</definedName>
    <definedName name="LNEBSU62513155227" localSheetId="10" hidden="1">#REF!</definedName>
    <definedName name="LNEBSU62513155227" localSheetId="1" hidden="1">#REF!</definedName>
    <definedName name="LNEBSU62516321509" localSheetId="12" hidden="1">#REF!</definedName>
    <definedName name="LNEBSU62516321509" localSheetId="13" hidden="1">#REF!</definedName>
    <definedName name="LNEBSU62516321509" localSheetId="10" hidden="1">#REF!</definedName>
    <definedName name="LNEBSU62516321509" localSheetId="1" hidden="1">#REF!</definedName>
    <definedName name="LNEBSU62914241690" localSheetId="12" hidden="1">#REF!</definedName>
    <definedName name="LNEBSU62914241690" localSheetId="13" hidden="1">#REF!</definedName>
    <definedName name="LNEBSU62914241690" localSheetId="10" hidden="1">#REF!</definedName>
    <definedName name="LNEBSU62914241690" localSheetId="1" hidden="1">#REF!</definedName>
    <definedName name="LNEIS6231554316" localSheetId="12" hidden="1">#REF!</definedName>
    <definedName name="LNEIS6231554316" localSheetId="13" hidden="1">#REF!</definedName>
    <definedName name="LNEIS6231554316" localSheetId="10" hidden="1">#REF!</definedName>
    <definedName name="LNEIS6231554316" localSheetId="1" hidden="1">#REF!</definedName>
    <definedName name="LNEIS62513154387" localSheetId="12" hidden="1">#REF!</definedName>
    <definedName name="LNEIS62513154387" localSheetId="13" hidden="1">#REF!</definedName>
    <definedName name="LNEIS62513154387" localSheetId="10" hidden="1">#REF!</definedName>
    <definedName name="LNEIS62513154387" localSheetId="1" hidden="1">#REF!</definedName>
    <definedName name="LNEIS62513155227" localSheetId="12" hidden="1">#REF!</definedName>
    <definedName name="LNEIS62513155227" localSheetId="13" hidden="1">#REF!</definedName>
    <definedName name="LNEIS62513155227" localSheetId="10" hidden="1">#REF!</definedName>
    <definedName name="LNEIS62513155227" localSheetId="1" hidden="1">#REF!</definedName>
    <definedName name="LNEIS62516321509" localSheetId="12" hidden="1">#REF!</definedName>
    <definedName name="LNEIS62516321509" localSheetId="13" hidden="1">#REF!</definedName>
    <definedName name="LNEIS62516321509" localSheetId="10" hidden="1">#REF!</definedName>
    <definedName name="LNEIS62516321509" localSheetId="1" hidden="1">#REF!</definedName>
    <definedName name="LNEIS62914241690" localSheetId="12" hidden="1">#REF!</definedName>
    <definedName name="LNEIS62914241690" localSheetId="13" hidden="1">#REF!</definedName>
    <definedName name="LNEIS62914241690" localSheetId="10" hidden="1">#REF!</definedName>
    <definedName name="LNEIS62914241690" localSheetId="1" hidden="1">#REF!</definedName>
    <definedName name="LNES2107294445" localSheetId="12" hidden="1">#REF!</definedName>
    <definedName name="LNES2107294445" localSheetId="13" hidden="1">#REF!</definedName>
    <definedName name="LNES2107294445" localSheetId="10" hidden="1">#REF!</definedName>
    <definedName name="LNES2107294445" localSheetId="1" hidden="1">#REF!</definedName>
    <definedName name="LNES551064370" localSheetId="12" hidden="1">#REF!</definedName>
    <definedName name="LNES551064370" localSheetId="13" hidden="1">#REF!</definedName>
    <definedName name="LNES551064370" localSheetId="10" hidden="1">#REF!</definedName>
    <definedName name="LNES551064370" localSheetId="1" hidden="1">#REF!</definedName>
    <definedName name="LNES5910314600" localSheetId="12" hidden="1">#REF!</definedName>
    <definedName name="LNES5910314600" localSheetId="10" hidden="1">#REF!</definedName>
    <definedName name="LNES5910314600" localSheetId="1" hidden="1">#REF!</definedName>
    <definedName name="LNES6231554316" localSheetId="12" hidden="1">#REF!</definedName>
    <definedName name="LNES6231554316" localSheetId="10" hidden="1">#REF!</definedName>
    <definedName name="LNES6231554316" localSheetId="1" hidden="1">#REF!</definedName>
    <definedName name="LNES62513154387" localSheetId="12" hidden="1">#REF!</definedName>
    <definedName name="LNES62513154387" localSheetId="10" hidden="1">#REF!</definedName>
    <definedName name="LNES62513154387" localSheetId="1" hidden="1">#REF!</definedName>
    <definedName name="LNES62513155227" localSheetId="12" hidden="1">#REF!</definedName>
    <definedName name="LNES62513155227" localSheetId="10" hidden="1">#REF!</definedName>
    <definedName name="LNES62513155227" localSheetId="1" hidden="1">#REF!</definedName>
    <definedName name="LNES62516321509" localSheetId="12" hidden="1">#REF!</definedName>
    <definedName name="LNES62516321509" localSheetId="10" hidden="1">#REF!</definedName>
    <definedName name="LNES62516321509" localSheetId="1" hidden="1">#REF!</definedName>
    <definedName name="LNES62914241690" localSheetId="12" hidden="1">#REF!</definedName>
    <definedName name="LNES62914241690" localSheetId="10" hidden="1">#REF!</definedName>
    <definedName name="LNES62914241690" localSheetId="1" hidden="1">#REF!</definedName>
    <definedName name="LNES6814412133" localSheetId="12" hidden="1">#REF!</definedName>
    <definedName name="LNES6814412133" localSheetId="10" hidden="1">#REF!</definedName>
    <definedName name="LNES6814412133" localSheetId="1" hidden="1">#REF!</definedName>
    <definedName name="LNIS6231554316" localSheetId="12" hidden="1">#REF!</definedName>
    <definedName name="LNIS6231554316" localSheetId="13" hidden="1">#REF!</definedName>
    <definedName name="LNIS6231554316" localSheetId="10" hidden="1">#REF!</definedName>
    <definedName name="LNIS6231554316" localSheetId="1" hidden="1">#REF!</definedName>
    <definedName name="LNIS62513154387" localSheetId="12" hidden="1">#REF!</definedName>
    <definedName name="LNIS62513154387" localSheetId="13" hidden="1">#REF!</definedName>
    <definedName name="LNIS62513154387" localSheetId="10" hidden="1">#REF!</definedName>
    <definedName name="LNIS62513154387" localSheetId="1" hidden="1">#REF!</definedName>
    <definedName name="LNIS62513155227" localSheetId="12" hidden="1">#REF!</definedName>
    <definedName name="LNIS62513155227" localSheetId="13" hidden="1">#REF!</definedName>
    <definedName name="LNIS62513155227" localSheetId="10" hidden="1">#REF!</definedName>
    <definedName name="LNIS62513155227" localSheetId="1" hidden="1">#REF!</definedName>
    <definedName name="LNIS62516321509" localSheetId="12" hidden="1">#REF!</definedName>
    <definedName name="LNIS62516321509" localSheetId="13" hidden="1">#REF!</definedName>
    <definedName name="LNIS62516321509" localSheetId="10" hidden="1">#REF!</definedName>
    <definedName name="LNIS62516321509" localSheetId="1" hidden="1">#REF!</definedName>
    <definedName name="LNIS62914241690" localSheetId="12" hidden="1">#REF!</definedName>
    <definedName name="LNIS62914241690" localSheetId="13" hidden="1">#REF!</definedName>
    <definedName name="LNIS62914241690" localSheetId="10" hidden="1">#REF!</definedName>
    <definedName name="LNIS62914241690" localSheetId="1" hidden="1">#REF!</definedName>
    <definedName name="LNNBSL6231554316" localSheetId="12" hidden="1">#REF!</definedName>
    <definedName name="LNNBSL6231554316" localSheetId="13" hidden="1">#REF!</definedName>
    <definedName name="LNNBSL6231554316" localSheetId="10" hidden="1">#REF!</definedName>
    <definedName name="LNNBSL6231554316" localSheetId="1" hidden="1">#REF!</definedName>
    <definedName name="LNNBSL62513154387" localSheetId="12" hidden="1">#REF!</definedName>
    <definedName name="LNNBSL62513154387" localSheetId="13" hidden="1">#REF!</definedName>
    <definedName name="LNNBSL62513154387" localSheetId="10" hidden="1">#REF!</definedName>
    <definedName name="LNNBSL62513154387" localSheetId="1" hidden="1">#REF!</definedName>
    <definedName name="LNNBSL62513155227" localSheetId="12" hidden="1">#REF!</definedName>
    <definedName name="LNNBSL62513155227" localSheetId="13" hidden="1">#REF!</definedName>
    <definedName name="LNNBSL62513155227" localSheetId="10" hidden="1">#REF!</definedName>
    <definedName name="LNNBSL62513155227" localSheetId="1" hidden="1">#REF!</definedName>
    <definedName name="LNNBSL62516321509" localSheetId="12" hidden="1">#REF!</definedName>
    <definedName name="LNNBSL62516321509" localSheetId="13" hidden="1">#REF!</definedName>
    <definedName name="LNNBSL62516321509" localSheetId="10" hidden="1">#REF!</definedName>
    <definedName name="LNNBSL62516321509" localSheetId="1" hidden="1">#REF!</definedName>
    <definedName name="LNNBSL62914241690" localSheetId="12" hidden="1">#REF!</definedName>
    <definedName name="LNNBSL62914241690" localSheetId="13" hidden="1">#REF!</definedName>
    <definedName name="LNNBSL62914241690" localSheetId="10" hidden="1">#REF!</definedName>
    <definedName name="LNNBSL62914241690" localSheetId="1" hidden="1">#REF!</definedName>
    <definedName name="LNNBSU6231554316" localSheetId="12" hidden="1">#REF!</definedName>
    <definedName name="LNNBSU6231554316" localSheetId="13" hidden="1">#REF!</definedName>
    <definedName name="LNNBSU6231554316" localSheetId="10" hidden="1">#REF!</definedName>
    <definedName name="LNNBSU6231554316" localSheetId="1" hidden="1">#REF!</definedName>
    <definedName name="LNNBSU62513154387" localSheetId="12" hidden="1">#REF!</definedName>
    <definedName name="LNNBSU62513154387" localSheetId="13" hidden="1">#REF!</definedName>
    <definedName name="LNNBSU62513154387" localSheetId="10" hidden="1">#REF!</definedName>
    <definedName name="LNNBSU62513154387" localSheetId="1" hidden="1">#REF!</definedName>
    <definedName name="LNNBSU62513155227" localSheetId="12" hidden="1">#REF!</definedName>
    <definedName name="LNNBSU62513155227" localSheetId="13" hidden="1">#REF!</definedName>
    <definedName name="LNNBSU62513155227" localSheetId="10" hidden="1">#REF!</definedName>
    <definedName name="LNNBSU62513155227" localSheetId="1" hidden="1">#REF!</definedName>
    <definedName name="LNNBSU62516321509" localSheetId="12" hidden="1">#REF!</definedName>
    <definedName name="LNNBSU62516321509" localSheetId="13" hidden="1">#REF!</definedName>
    <definedName name="LNNBSU62516321509" localSheetId="10" hidden="1">#REF!</definedName>
    <definedName name="LNNBSU62516321509" localSheetId="1" hidden="1">#REF!</definedName>
    <definedName name="LNNBSU62914241690" localSheetId="12" hidden="1">#REF!</definedName>
    <definedName name="LNNBSU62914241690" localSheetId="13" hidden="1">#REF!</definedName>
    <definedName name="LNNBSU62914241690" localSheetId="10" hidden="1">#REF!</definedName>
    <definedName name="LNNBSU62914241690" localSheetId="1" hidden="1">#REF!</definedName>
    <definedName name="LNNIS6231554316" localSheetId="12" hidden="1">#REF!</definedName>
    <definedName name="LNNIS6231554316" localSheetId="13" hidden="1">#REF!</definedName>
    <definedName name="LNNIS6231554316" localSheetId="10" hidden="1">#REF!</definedName>
    <definedName name="LNNIS6231554316" localSheetId="1" hidden="1">#REF!</definedName>
    <definedName name="LNNIS62513154387" localSheetId="12" hidden="1">#REF!</definedName>
    <definedName name="LNNIS62513154387" localSheetId="13" hidden="1">#REF!</definedName>
    <definedName name="LNNIS62513154387" localSheetId="10" hidden="1">#REF!</definedName>
    <definedName name="LNNIS62513154387" localSheetId="1" hidden="1">#REF!</definedName>
    <definedName name="LNNIS62513155227" localSheetId="12" hidden="1">#REF!</definedName>
    <definedName name="LNNIS62513155227" localSheetId="13" hidden="1">#REF!</definedName>
    <definedName name="LNNIS62513155227" localSheetId="10" hidden="1">#REF!</definedName>
    <definedName name="LNNIS62513155227" localSheetId="1" hidden="1">#REF!</definedName>
    <definedName name="LNNIS62516321509" localSheetId="12" hidden="1">#REF!</definedName>
    <definedName name="LNNIS62516321509" localSheetId="13" hidden="1">#REF!</definedName>
    <definedName name="LNNIS62516321509" localSheetId="10" hidden="1">#REF!</definedName>
    <definedName name="LNNIS62516321509" localSheetId="1" hidden="1">#REF!</definedName>
    <definedName name="LNNIS62914241690" localSheetId="12" hidden="1">#REF!</definedName>
    <definedName name="LNNIS62914241690" localSheetId="13" hidden="1">#REF!</definedName>
    <definedName name="LNNIS62914241690" localSheetId="10" hidden="1">#REF!</definedName>
    <definedName name="LNNIS62914241690" localSheetId="1" hidden="1">#REF!</definedName>
    <definedName name="loanline1" localSheetId="12" hidden="1">#REF!,#REF!,#REF!,#REF!,#REF!</definedName>
    <definedName name="loanline1" localSheetId="13" hidden="1">#REF!,#REF!,#REF!,#REF!,#REF!</definedName>
    <definedName name="loanline1" localSheetId="10" hidden="1">#REF!,#REF!,#REF!,#REF!,#REF!</definedName>
    <definedName name="loanline1" localSheetId="1" hidden="1">#REF!,#REF!,#REF!,#REF!,#REF!</definedName>
    <definedName name="mmm" localSheetId="11" hidden="1">{"Analysis1Q95",#N/A,FALSE,"Japan";"Analysis2Q95",#N/A,FALSE,"Japan";"Analysis1H95",#N/A,FALSE,"Japan";"Data",#N/A,FALSE,"Japan";"Margin Summary",#N/A,FALSE,"Japan";"Sales Summary",#N/A,FALSE,"Japan"}</definedName>
    <definedName name="mmm" localSheetId="9" hidden="1">{"Analysis1Q95",#N/A,FALSE,"Japan";"Analysis2Q95",#N/A,FALSE,"Japan";"Analysis1H95",#N/A,FALSE,"Japan";"Data",#N/A,FALSE,"Japan";"Margin Summary",#N/A,FALSE,"Japan";"Sales Summary",#N/A,FALSE,"Japan"}</definedName>
    <definedName name="mmm" localSheetId="2" hidden="1">{"Analysis1Q95",#N/A,FALSE,"Japan";"Analysis2Q95",#N/A,FALSE,"Japan";"Analysis1H95",#N/A,FALSE,"Japan";"Data",#N/A,FALSE,"Japan";"Margin Summary",#N/A,FALSE,"Japan";"Sales Summary",#N/A,FALSE,"Japan"}</definedName>
    <definedName name="mmm" localSheetId="12" hidden="1">{"Analysis1Q95",#N/A,FALSE,"Japan";"Analysis2Q95",#N/A,FALSE,"Japan";"Analysis1H95",#N/A,FALSE,"Japan";"Data",#N/A,FALSE,"Japan";"Margin Summary",#N/A,FALSE,"Japan";"Sales Summary",#N/A,FALSE,"Japan"}</definedName>
    <definedName name="mmm" localSheetId="13" hidden="1">{"Analysis1Q95",#N/A,FALSE,"Japan";"Analysis2Q95",#N/A,FALSE,"Japan";"Analysis1H95",#N/A,FALSE,"Japan";"Data",#N/A,FALSE,"Japan";"Margin Summary",#N/A,FALSE,"Japan";"Sales Summary",#N/A,FALSE,"Japan"}</definedName>
    <definedName name="mmm" localSheetId="10" hidden="1">{"Analysis1Q95",#N/A,FALSE,"Japan";"Analysis2Q95",#N/A,FALSE,"Japan";"Analysis1H95",#N/A,FALSE,"Japan";"Data",#N/A,FALSE,"Japan";"Margin Summary",#N/A,FALSE,"Japan";"Sales Summary",#N/A,FALSE,"Japan"}</definedName>
    <definedName name="mmm" localSheetId="1" hidden="1">{"Analysis1Q95",#N/A,FALSE,"Japan";"Analysis2Q95",#N/A,FALSE,"Japan";"Analysis1H95",#N/A,FALSE,"Japan";"Data",#N/A,FALSE,"Japan";"Margin Summary",#N/A,FALSE,"Japan";"Sales Summary",#N/A,FALSE,"Japan"}</definedName>
    <definedName name="mmm" localSheetId="0" hidden="1">{"Analysis1Q95",#N/A,FALSE,"Japan";"Analysis2Q95",#N/A,FALSE,"Japan";"Analysis1H95",#N/A,FALSE,"Japan";"Data",#N/A,FALSE,"Japan";"Margin Summary",#N/A,FALSE,"Japan";"Sales Summary",#N/A,FALSE,"Japan"}</definedName>
    <definedName name="MTG182715124602" localSheetId="12" hidden="1">#REF!</definedName>
    <definedName name="MTG182715124602" localSheetId="13" hidden="1">#REF!</definedName>
    <definedName name="MTG182715124602" localSheetId="10" hidden="1">#REF!</definedName>
    <definedName name="MTG182715124602" localSheetId="1" hidden="1">#REF!</definedName>
    <definedName name="MTG282715124602" localSheetId="12" hidden="1">#REF!</definedName>
    <definedName name="MTG282715124602" localSheetId="13" hidden="1">#REF!</definedName>
    <definedName name="MTG282715124602" localSheetId="10" hidden="1">#REF!</definedName>
    <definedName name="MTG282715124602" localSheetId="1" hidden="1">#REF!</definedName>
    <definedName name="MTG82714404809" localSheetId="12" hidden="1">#REF!</definedName>
    <definedName name="MTG82714404809" localSheetId="13" hidden="1">#REF!</definedName>
    <definedName name="MTG82714404809" localSheetId="10" hidden="1">#REF!</definedName>
    <definedName name="MTG82714404809" localSheetId="1" hidden="1">#REF!</definedName>
    <definedName name="MTG82714444243" localSheetId="12" hidden="1">#REF!</definedName>
    <definedName name="MTG82714444243" localSheetId="13" hidden="1">#REF!</definedName>
    <definedName name="MTG82714444243" localSheetId="10" hidden="1">#REF!</definedName>
    <definedName name="MTG82714444243" localSheetId="1" hidden="1">#REF!</definedName>
    <definedName name="MTG82714452266" localSheetId="12" hidden="1">#REF!</definedName>
    <definedName name="MTG82714452266" localSheetId="13" hidden="1">#REF!</definedName>
    <definedName name="MTG82714452266" localSheetId="10" hidden="1">#REF!</definedName>
    <definedName name="MTG82714452266" localSheetId="1" hidden="1">#REF!</definedName>
    <definedName name="MTG82714461576" localSheetId="12" hidden="1">#REF!</definedName>
    <definedName name="MTG82714461576" localSheetId="13" hidden="1">#REF!</definedName>
    <definedName name="MTG82714461576" localSheetId="10" hidden="1">#REF!</definedName>
    <definedName name="MTG82714461576" localSheetId="1" hidden="1">#REF!</definedName>
    <definedName name="MTG82714575062" localSheetId="12" hidden="1">#REF!</definedName>
    <definedName name="MTG82714575062" localSheetId="13" hidden="1">#REF!</definedName>
    <definedName name="MTG82714575062" localSheetId="10" hidden="1">#REF!</definedName>
    <definedName name="MTG82714575062" localSheetId="1" hidden="1">#REF!</definedName>
    <definedName name="MTG82715105447" localSheetId="12" hidden="1">#REF!</definedName>
    <definedName name="MTG82715105447" localSheetId="13" hidden="1">#REF!</definedName>
    <definedName name="MTG82715105447" localSheetId="10" hidden="1">#REF!</definedName>
    <definedName name="MTG82715105447" localSheetId="1" hidden="1">#REF!</definedName>
    <definedName name="MTG82715124602" localSheetId="12" hidden="1">#REF!</definedName>
    <definedName name="MTG82715124602" localSheetId="13" hidden="1">#REF!</definedName>
    <definedName name="MTG82715124602" localSheetId="10" hidden="1">#REF!</definedName>
    <definedName name="MTG82715124602" localSheetId="1" hidden="1">#REF!</definedName>
    <definedName name="MTG8271514283" localSheetId="12" hidden="1">#REF!</definedName>
    <definedName name="MTG8271514283" localSheetId="13" hidden="1">#REF!</definedName>
    <definedName name="MTG8271514283" localSheetId="10" hidden="1">#REF!</definedName>
    <definedName name="MTG8271514283" localSheetId="1" hidden="1">#REF!</definedName>
    <definedName name="MTGline1" localSheetId="12" hidden="1">#REF!,#REF!</definedName>
    <definedName name="MTGline1" localSheetId="13" hidden="1">#REF!,#REF!</definedName>
    <definedName name="MTGline1" localSheetId="10" hidden="1">#REF!,#REF!</definedName>
    <definedName name="MTGline1" localSheetId="1" hidden="1">#REF!,#REF!</definedName>
    <definedName name="MTGTable" localSheetId="12" hidden="1">#REF!</definedName>
    <definedName name="MTGTable" localSheetId="13" hidden="1">#REF!</definedName>
    <definedName name="MTGTable" localSheetId="10" hidden="1">#REF!</definedName>
    <definedName name="MTGTable" localSheetId="1" hidden="1">#REF!</definedName>
    <definedName name="new" localSheetId="11" hidden="1">{"assumptions",#N/A,FALSE,"Assumption Summary";"proforma97",#N/A,FALSE,"97 pro forma";"sensitivity97",#N/A,FALSE,"97 sensitivity ";"proforma98",#N/A,FALSE,"98 pro forma";"sensitivity98",#N/A,FALSE,"98 sensitivity"}</definedName>
    <definedName name="new" localSheetId="9" hidden="1">{"assumptions",#N/A,FALSE,"Assumption Summary";"proforma97",#N/A,FALSE,"97 pro forma";"sensitivity97",#N/A,FALSE,"97 sensitivity ";"proforma98",#N/A,FALSE,"98 pro forma";"sensitivity98",#N/A,FALSE,"98 sensitivity"}</definedName>
    <definedName name="new" localSheetId="2" hidden="1">{"assumptions",#N/A,FALSE,"Assumption Summary";"proforma97",#N/A,FALSE,"97 pro forma";"sensitivity97",#N/A,FALSE,"97 sensitivity ";"proforma98",#N/A,FALSE,"98 pro forma";"sensitivity98",#N/A,FALSE,"98 sensitivity"}</definedName>
    <definedName name="new" localSheetId="12" hidden="1">{"assumptions",#N/A,FALSE,"Assumption Summary";"proforma97",#N/A,FALSE,"97 pro forma";"sensitivity97",#N/A,FALSE,"97 sensitivity ";"proforma98",#N/A,FALSE,"98 pro forma";"sensitivity98",#N/A,FALSE,"98 sensitivity"}</definedName>
    <definedName name="new" localSheetId="13" hidden="1">{"assumptions",#N/A,FALSE,"Assumption Summary";"proforma97",#N/A,FALSE,"97 pro forma";"sensitivity97",#N/A,FALSE,"97 sensitivity ";"proforma98",#N/A,FALSE,"98 pro forma";"sensitivity98",#N/A,FALSE,"98 sensitivity"}</definedName>
    <definedName name="new" localSheetId="10" hidden="1">{"assumptions",#N/A,FALSE,"Assumption Summary";"proforma97",#N/A,FALSE,"97 pro forma";"sensitivity97",#N/A,FALSE,"97 sensitivity ";"proforma98",#N/A,FALSE,"98 pro forma";"sensitivity98",#N/A,FALSE,"98 sensitivity"}</definedName>
    <definedName name="new" localSheetId="1" hidden="1">{"assumptions",#N/A,FALSE,"Assumption Summary";"proforma97",#N/A,FALSE,"97 pro forma";"sensitivity97",#N/A,FALSE,"97 sensitivity ";"proforma98",#N/A,FALSE,"98 pro forma";"sensitivity98",#N/A,FALSE,"98 sensitivity"}</definedName>
    <definedName name="new" localSheetId="0" hidden="1">{"assumptions",#N/A,FALSE,"Assumption Summary";"proforma97",#N/A,FALSE,"97 pro forma";"sensitivity97",#N/A,FALSE,"97 sensitivity ";"proforma98",#N/A,FALSE,"98 pro forma";"sensitivity98",#N/A,FALSE,"98 sensitivity"}</definedName>
    <definedName name="NEWPREM" localSheetId="12" hidden="1">#REF!</definedName>
    <definedName name="NEWPREM" localSheetId="13" hidden="1">#REF!</definedName>
    <definedName name="NEWPREM" localSheetId="10" hidden="1">#REF!</definedName>
    <definedName name="NEWPREM" localSheetId="1" hidden="1">#REF!</definedName>
    <definedName name="O611911676" localSheetId="12" hidden="1">#REF!</definedName>
    <definedName name="O611911676" localSheetId="13" hidden="1">#REF!</definedName>
    <definedName name="O611911676" localSheetId="10" hidden="1">#REF!</definedName>
    <definedName name="O611911676" localSheetId="1" hidden="1">#REF!</definedName>
    <definedName name="OEIS611911676" localSheetId="12" hidden="1">#REF!</definedName>
    <definedName name="OEIS611911676" localSheetId="13" hidden="1">#REF!</definedName>
    <definedName name="OEIS611911676" localSheetId="10" hidden="1">#REF!</definedName>
    <definedName name="OEIS611911676" localSheetId="1" hidden="1">#REF!</definedName>
    <definedName name="OIS611911676" localSheetId="12" hidden="1">#REF!</definedName>
    <definedName name="OIS611911676" localSheetId="13" hidden="1">#REF!</definedName>
    <definedName name="OIS611911676" localSheetId="10" hidden="1">#REF!</definedName>
    <definedName name="OIS611911676" localSheetId="1" hidden="1">#REF!</definedName>
    <definedName name="ONIS611911676" localSheetId="12" hidden="1">#REF!</definedName>
    <definedName name="ONIS611911676" localSheetId="13" hidden="1">#REF!</definedName>
    <definedName name="ONIS611911676" localSheetId="10" hidden="1">#REF!</definedName>
    <definedName name="ONIS611911676" localSheetId="1" hidden="1">#REF!</definedName>
    <definedName name="OTHERCOST" localSheetId="12" hidden="1">#REF!</definedName>
    <definedName name="OTHERCOST" localSheetId="13" hidden="1">#REF!</definedName>
    <definedName name="OTHERCOST" localSheetId="10" hidden="1">#REF!</definedName>
    <definedName name="OTHERCOST" localSheetId="1" hidden="1">#REF!</definedName>
    <definedName name="otherline1" localSheetId="12" hidden="1">#REF!,#REF!</definedName>
    <definedName name="otherline1" localSheetId="13" hidden="1">#REF!,#REF!</definedName>
    <definedName name="otherline1" localSheetId="10" hidden="1">#REF!,#REF!</definedName>
    <definedName name="otherline1" localSheetId="1" hidden="1">#REF!,#REF!</definedName>
    <definedName name="PRICEGRID" localSheetId="12" hidden="1">#REF!</definedName>
    <definedName name="PRICEGRID" localSheetId="13" hidden="1">#REF!</definedName>
    <definedName name="PRICEGRID" localSheetId="10" hidden="1">#REF!</definedName>
    <definedName name="PRICEGRID" localSheetId="1" hidden="1">#REF!</definedName>
    <definedName name="PRIMEONLY" localSheetId="12" hidden="1">#REF!</definedName>
    <definedName name="PRIMEONLY" localSheetId="13" hidden="1">#REF!</definedName>
    <definedName name="PRIMEONLY" localSheetId="10" hidden="1">#REF!</definedName>
    <definedName name="PRIMEONLY" localSheetId="1" hidden="1">#REF!</definedName>
    <definedName name="PRIMEOnly2" localSheetId="12" hidden="1">#REF!</definedName>
    <definedName name="PRIMEOnly2" localSheetId="13" hidden="1">#REF!</definedName>
    <definedName name="PRIMEOnly2" localSheetId="10" hidden="1">#REF!</definedName>
    <definedName name="PRIMEOnly2" localSheetId="1" hidden="1">#REF!</definedName>
    <definedName name="PRIMEOPTION" localSheetId="12" hidden="1">#REF!</definedName>
    <definedName name="PRIMEOPTION" localSheetId="13" hidden="1">#REF!</definedName>
    <definedName name="PRIMEOPTION" localSheetId="10" hidden="1">#REF!</definedName>
    <definedName name="PRIMEOPTION" localSheetId="1" hidden="1">#REF!</definedName>
    <definedName name="PRIMEOption2" localSheetId="12" hidden="1">#REF!</definedName>
    <definedName name="PRIMEOption2" localSheetId="13" hidden="1">#REF!</definedName>
    <definedName name="PRIMEOption2" localSheetId="10" hidden="1">#REF!</definedName>
    <definedName name="PRIMEOption2" localSheetId="1" hidden="1">#REF!</definedName>
    <definedName name="quarterlybs" localSheetId="11" hidden="1">{#N/A,#N/A,FALSE,"JKFLASH2";#N/A,#N/A,FALSE,"Page 4";#N/A,#N/A,FALSE,"page 3"}</definedName>
    <definedName name="quarterlybs" localSheetId="9" hidden="1">{#N/A,#N/A,FALSE,"JKFLASH2";#N/A,#N/A,FALSE,"Page 4";#N/A,#N/A,FALSE,"page 3"}</definedName>
    <definedName name="quarterlybs" localSheetId="2" hidden="1">{#N/A,#N/A,FALSE,"JKFLASH2";#N/A,#N/A,FALSE,"Page 4";#N/A,#N/A,FALSE,"page 3"}</definedName>
    <definedName name="quarterlybs" localSheetId="12" hidden="1">{#N/A,#N/A,FALSE,"JKFLASH2";#N/A,#N/A,FALSE,"Page 4";#N/A,#N/A,FALSE,"page 3"}</definedName>
    <definedName name="quarterlybs" localSheetId="13" hidden="1">{#N/A,#N/A,FALSE,"JKFLASH2";#N/A,#N/A,FALSE,"Page 4";#N/A,#N/A,FALSE,"page 3"}</definedName>
    <definedName name="quarterlybs" localSheetId="10" hidden="1">{#N/A,#N/A,FALSE,"JKFLASH2";#N/A,#N/A,FALSE,"Page 4";#N/A,#N/A,FALSE,"page 3"}</definedName>
    <definedName name="quarterlybs" localSheetId="1" hidden="1">{#N/A,#N/A,FALSE,"JKFLASH2";#N/A,#N/A,FALSE,"Page 4";#N/A,#N/A,FALSE,"page 3"}</definedName>
    <definedName name="quarterlybs" localSheetId="0" hidden="1">{#N/A,#N/A,FALSE,"JKFLASH2";#N/A,#N/A,FALSE,"Page 4";#N/A,#N/A,FALSE,"page 3"}</definedName>
    <definedName name="qwq" localSheetId="11" hidden="1">{"AT","COMPANIES",TRUE}</definedName>
    <definedName name="qwq" localSheetId="9" hidden="1">{"AT","COMPANIES",TRUE}</definedName>
    <definedName name="qwq" localSheetId="2" hidden="1">{"AT","COMPANIES",TRUE}</definedName>
    <definedName name="qwq" localSheetId="12" hidden="1">{"AT","COMPANIES",TRUE}</definedName>
    <definedName name="qwq" localSheetId="13" hidden="1">{"AT","COMPANIES",TRUE}</definedName>
    <definedName name="qwq" localSheetId="10" hidden="1">{"AT","COMPANIES",TRUE}</definedName>
    <definedName name="qwq" localSheetId="1" hidden="1">{"AT","COMPANIES",TRUE}</definedName>
    <definedName name="qwq" localSheetId="0" hidden="1">{"AT","COMPANIES",TRUE}</definedName>
    <definedName name="qwqwqw" localSheetId="11" hidden="1">{"AT","COMPANIES",TRUE}</definedName>
    <definedName name="qwqwqw" localSheetId="9" hidden="1">{"AT","COMPANIES",TRUE}</definedName>
    <definedName name="qwqwqw" localSheetId="2" hidden="1">{"AT","COMPANIES",TRUE}</definedName>
    <definedName name="qwqwqw" localSheetId="12" hidden="1">{"AT","COMPANIES",TRUE}</definedName>
    <definedName name="qwqwqw" localSheetId="13" hidden="1">{"AT","COMPANIES",TRUE}</definedName>
    <definedName name="qwqwqw" localSheetId="10" hidden="1">{"AT","COMPANIES",TRUE}</definedName>
    <definedName name="qwqwqw" localSheetId="1" hidden="1">{"AT","COMPANIES",TRUE}</definedName>
    <definedName name="qwqwqw" localSheetId="0" hidden="1">{"AT","COMPANIES",TRUE}</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6</definedName>
    <definedName name="RiskMinimizeOnStart" hidden="1">FALSE</definedName>
    <definedName name="RiskMonitorConvergence" hidden="1">FALSE</definedName>
    <definedName name="RiskMultipleCPUSupportEnabled" hidden="1">TRUE</definedName>
    <definedName name="RiskNumIterations" hidden="1">100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 name="Rwvu.ADMIN._.OTHER._.MEALS." localSheetId="12" hidden="1">#REF!,#REF!,#REF!</definedName>
    <definedName name="Rwvu.ADMIN._.OTHER._.MEALS." localSheetId="13" hidden="1">#REF!,#REF!,#REF!</definedName>
    <definedName name="Rwvu.ADMIN._.OTHER._.MEALS." localSheetId="10" hidden="1">#REF!,#REF!,#REF!</definedName>
    <definedName name="Rwvu.ADMIN._.OTHER._.MEALS." localSheetId="1" hidden="1">#REF!,#REF!,#REF!</definedName>
    <definedName name="Rwvu.ADMIN._.OTHER._.REGISTRATIONS." localSheetId="12" hidden="1">#REF!,#REF!</definedName>
    <definedName name="Rwvu.ADMIN._.OTHER._.REGISTRATIONS." localSheetId="13" hidden="1">#REF!,#REF!</definedName>
    <definedName name="Rwvu.ADMIN._.OTHER._.REGISTRATIONS." localSheetId="10" hidden="1">#REF!,#REF!</definedName>
    <definedName name="Rwvu.ADMIN._.OTHER._.REGISTRATIONS." localSheetId="1" hidden="1">#REF!,#REF!</definedName>
    <definedName name="Rwvu.Analysis1H95." localSheetId="12" hidden="1">#REF!,#REF!</definedName>
    <definedName name="Rwvu.Analysis1H95." localSheetId="13" hidden="1">#REF!,#REF!</definedName>
    <definedName name="Rwvu.Analysis1H95." localSheetId="10" hidden="1">#REF!,#REF!</definedName>
    <definedName name="Rwvu.Analysis1H95." localSheetId="1" hidden="1">#REF!,#REF!</definedName>
    <definedName name="Rwvu.Analysis1Q95." localSheetId="12" hidden="1">#REF!,#REF!</definedName>
    <definedName name="Rwvu.Analysis1Q95." localSheetId="13" hidden="1">#REF!,#REF!</definedName>
    <definedName name="Rwvu.Analysis1Q95." localSheetId="10" hidden="1">#REF!,#REF!</definedName>
    <definedName name="Rwvu.Analysis1Q95." localSheetId="1" hidden="1">#REF!,#REF!</definedName>
    <definedName name="Rwvu.Analysis2Q95." localSheetId="12" hidden="1">#REF!,#REF!</definedName>
    <definedName name="Rwvu.Analysis2Q95." localSheetId="10" hidden="1">#REF!,#REF!</definedName>
    <definedName name="Rwvu.Analysis2Q95." localSheetId="1" hidden="1">#REF!,#REF!</definedName>
    <definedName name="Rwvu.Margin._.Summary." localSheetId="12" hidden="1">#REF!,#REF!</definedName>
    <definedName name="Rwvu.Margin._.Summary." localSheetId="10" hidden="1">#REF!,#REF!</definedName>
    <definedName name="Rwvu.Margin._.Summary." localSheetId="1" hidden="1">#REF!,#REF!</definedName>
    <definedName name="s" localSheetId="11" hidden="1">{"AT","COMPANIES",TRUE}</definedName>
    <definedName name="s" localSheetId="9" hidden="1">{"AT","COMPANIES",TRUE}</definedName>
    <definedName name="s" localSheetId="2" hidden="1">{"AT","COMPANIES",TRUE}</definedName>
    <definedName name="s" localSheetId="12" hidden="1">{"AT","COMPANIES",TRUE}</definedName>
    <definedName name="s" localSheetId="13" hidden="1">{"AT","COMPANIES",TRUE}</definedName>
    <definedName name="s" localSheetId="10" hidden="1">{"AT","COMPANIES",TRUE}</definedName>
    <definedName name="s" localSheetId="1" hidden="1">{"AT","COMPANIES",TRUE}</definedName>
    <definedName name="s" localSheetId="0" hidden="1">{"AT","COMPANIES",TRUE}</definedName>
    <definedName name="sadf" localSheetId="11" hidden="1">{"ReportTop",#N/A,FALSE,"report top"}</definedName>
    <definedName name="sadf" localSheetId="9" hidden="1">{"ReportTop",#N/A,FALSE,"report top"}</definedName>
    <definedName name="sadf" localSheetId="2" hidden="1">{"ReportTop",#N/A,FALSE,"report top"}</definedName>
    <definedName name="sadf" localSheetId="12" hidden="1">{"ReportTop",#N/A,FALSE,"report top"}</definedName>
    <definedName name="sadf" localSheetId="13" hidden="1">{"ReportTop",#N/A,FALSE,"report top"}</definedName>
    <definedName name="sadf" localSheetId="10" hidden="1">{"ReportTop",#N/A,FALSE,"report top"}</definedName>
    <definedName name="sadf" localSheetId="1" hidden="1">{"ReportTop",#N/A,FALSE,"report top"}</definedName>
    <definedName name="sadf" localSheetId="0" hidden="1">{"ReportTop",#N/A,FALSE,"report top"}</definedName>
    <definedName name="sadf_1" localSheetId="11" hidden="1">{"ReportTop",#N/A,FALSE,"report top"}</definedName>
    <definedName name="sadf_1" localSheetId="9" hidden="1">{"ReportTop",#N/A,FALSE,"report top"}</definedName>
    <definedName name="sadf_1" localSheetId="2" hidden="1">{"ReportTop",#N/A,FALSE,"report top"}</definedName>
    <definedName name="sadf_1" localSheetId="12" hidden="1">{"ReportTop",#N/A,FALSE,"report top"}</definedName>
    <definedName name="sadf_1" localSheetId="13" hidden="1">{"ReportTop",#N/A,FALSE,"report top"}</definedName>
    <definedName name="sadf_1" localSheetId="10" hidden="1">{"ReportTop",#N/A,FALSE,"report top"}</definedName>
    <definedName name="sadf_1" localSheetId="1" hidden="1">{"ReportTop",#N/A,FALSE,"report top"}</definedName>
    <definedName name="sadf_1" localSheetId="0" hidden="1">{"ReportTop",#N/A,FALSE,"report top"}</definedName>
    <definedName name="sadf_2" localSheetId="11" hidden="1">{"ReportTop",#N/A,FALSE,"report top"}</definedName>
    <definedName name="sadf_2" localSheetId="9" hidden="1">{"ReportTop",#N/A,FALSE,"report top"}</definedName>
    <definedName name="sadf_2" localSheetId="2" hidden="1">{"ReportTop",#N/A,FALSE,"report top"}</definedName>
    <definedName name="sadf_2" localSheetId="12" hidden="1">{"ReportTop",#N/A,FALSE,"report top"}</definedName>
    <definedName name="sadf_2" localSheetId="13" hidden="1">{"ReportTop",#N/A,FALSE,"report top"}</definedName>
    <definedName name="sadf_2" localSheetId="10" hidden="1">{"ReportTop",#N/A,FALSE,"report top"}</definedName>
    <definedName name="sadf_2" localSheetId="1" hidden="1">{"ReportTop",#N/A,FALSE,"report top"}</definedName>
    <definedName name="sadf_2" localSheetId="0" hidden="1">{"ReportTop",#N/A,FALSE,"report top"}</definedName>
    <definedName name="sadf_3" localSheetId="11" hidden="1">{"ReportTop",#N/A,FALSE,"report top"}</definedName>
    <definedName name="sadf_3" localSheetId="9" hidden="1">{"ReportTop",#N/A,FALSE,"report top"}</definedName>
    <definedName name="sadf_3" localSheetId="2" hidden="1">{"ReportTop",#N/A,FALSE,"report top"}</definedName>
    <definedName name="sadf_3" localSheetId="12" hidden="1">{"ReportTop",#N/A,FALSE,"report top"}</definedName>
    <definedName name="sadf_3" localSheetId="13" hidden="1">{"ReportTop",#N/A,FALSE,"report top"}</definedName>
    <definedName name="sadf_3" localSheetId="10" hidden="1">{"ReportTop",#N/A,FALSE,"report top"}</definedName>
    <definedName name="sadf_3" localSheetId="1" hidden="1">{"ReportTop",#N/A,FALSE,"report top"}</definedName>
    <definedName name="sadf_3" localSheetId="0" hidden="1">{"ReportTop",#N/A,FALSE,"report top"}</definedName>
    <definedName name="sadf_4" localSheetId="11" hidden="1">{"ReportTop",#N/A,FALSE,"report top"}</definedName>
    <definedName name="sadf_4" localSheetId="9" hidden="1">{"ReportTop",#N/A,FALSE,"report top"}</definedName>
    <definedName name="sadf_4" localSheetId="2" hidden="1">{"ReportTop",#N/A,FALSE,"report top"}</definedName>
    <definedName name="sadf_4" localSheetId="12" hidden="1">{"ReportTop",#N/A,FALSE,"report top"}</definedName>
    <definedName name="sadf_4" localSheetId="13" hidden="1">{"ReportTop",#N/A,FALSE,"report top"}</definedName>
    <definedName name="sadf_4" localSheetId="10" hidden="1">{"ReportTop",#N/A,FALSE,"report top"}</definedName>
    <definedName name="sadf_4" localSheetId="1" hidden="1">{"ReportTop",#N/A,FALSE,"report top"}</definedName>
    <definedName name="sadf_4" localSheetId="0" hidden="1">{"ReportTop",#N/A,FALSE,"report top"}</definedName>
    <definedName name="sadf_5" localSheetId="11" hidden="1">{"ReportTop",#N/A,FALSE,"report top"}</definedName>
    <definedName name="sadf_5" localSheetId="9" hidden="1">{"ReportTop",#N/A,FALSE,"report top"}</definedName>
    <definedName name="sadf_5" localSheetId="2" hidden="1">{"ReportTop",#N/A,FALSE,"report top"}</definedName>
    <definedName name="sadf_5" localSheetId="12" hidden="1">{"ReportTop",#N/A,FALSE,"report top"}</definedName>
    <definedName name="sadf_5" localSheetId="13" hidden="1">{"ReportTop",#N/A,FALSE,"report top"}</definedName>
    <definedName name="sadf_5" localSheetId="10" hidden="1">{"ReportTop",#N/A,FALSE,"report top"}</definedName>
    <definedName name="sadf_5" localSheetId="1" hidden="1">{"ReportTop",#N/A,FALSE,"report top"}</definedName>
    <definedName name="sadf_5" localSheetId="0" hidden="1">{"ReportTop",#N/A,FALSE,"report top"}</definedName>
    <definedName name="sdfasdfsd"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g" localSheetId="11" hidden="1">{#N/A,#N/A,FALSE,"Sheet1"}</definedName>
    <definedName name="sdfg" localSheetId="9" hidden="1">{#N/A,#N/A,FALSE,"Sheet1"}</definedName>
    <definedName name="sdfg" localSheetId="2" hidden="1">{#N/A,#N/A,FALSE,"Sheet1"}</definedName>
    <definedName name="sdfg" localSheetId="12" hidden="1">{#N/A,#N/A,FALSE,"Sheet1"}</definedName>
    <definedName name="sdfg" localSheetId="13" hidden="1">{#N/A,#N/A,FALSE,"Sheet1"}</definedName>
    <definedName name="sdfg" localSheetId="10" hidden="1">{#N/A,#N/A,FALSE,"Sheet1"}</definedName>
    <definedName name="sdfg" localSheetId="1" hidden="1">{#N/A,#N/A,FALSE,"Sheet1"}</definedName>
    <definedName name="sdfg" localSheetId="0" hidden="1">{#N/A,#N/A,FALSE,"Sheet1"}</definedName>
    <definedName name="sdKJTHGF"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eismic" localSheetId="11"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9"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3"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0"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0"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ncount" hidden="1">1</definedName>
    <definedName name="shg" localSheetId="11"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9"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2"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2"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3"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0"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0" hidden="1">{#N/A,#N/A,FALSE,"Index";#N/A,#N/A,FALSE,"IncStmt";#N/A,#N/A,FALSE,"Ratios";#N/A,#N/A,FALSE,"CashFlows";#N/A,#N/A,FALSE,"Ins1";#N/A,#N/A,FALSE,"Ins2";#N/A,#N/A,FALSE,"SelfFund";#N/A,#N/A,FALSE,"SGA";#N/A,#N/A,FALSE,"Recon";#N/A,#N/A,FALSE,"Earnings";#N/A,#N/A,FALSE,"Earnings (2)";#N/A,#N/A,FALSE,"Stock";#N/A,#N/A,FALSE,"Stock (2)";#N/A,#N/A,FALSE,"PeerRatios";#N/A,#N/A,FALSE,"PeerRanks"}</definedName>
    <definedName name="solver_lin" hidden="1">0</definedName>
    <definedName name="solver_num" hidden="1">0</definedName>
    <definedName name="solver_typ" hidden="1">3</definedName>
    <definedName name="solver_val" hidden="1">0.6</definedName>
    <definedName name="SPREADREF" localSheetId="12" hidden="1">#REF!</definedName>
    <definedName name="SPREADREF" localSheetId="13" hidden="1">#REF!</definedName>
    <definedName name="SPREADREF" localSheetId="10" hidden="1">#REF!</definedName>
    <definedName name="SPREADREF" localSheetId="1" hidden="1">#REF!</definedName>
    <definedName name="SUMMARY_BOOK" localSheetId="11" hidden="1">{"page1",#N/A,FALSE,"GIRLBO";"page2",#N/A,FALSE,"GIRLBO";"page3",#N/A,FALSE,"GIRLBO";"page4",#N/A,FALSE,"GIRLBO";"page5",#N/A,FALSE,"GIRLBO"}</definedName>
    <definedName name="SUMMARY_BOOK" localSheetId="9" hidden="1">{"page1",#N/A,FALSE,"GIRLBO";"page2",#N/A,FALSE,"GIRLBO";"page3",#N/A,FALSE,"GIRLBO";"page4",#N/A,FALSE,"GIRLBO";"page5",#N/A,FALSE,"GIRLBO"}</definedName>
    <definedName name="SUMMARY_BOOK" localSheetId="2" hidden="1">{"page1",#N/A,FALSE,"GIRLBO";"page2",#N/A,FALSE,"GIRLBO";"page3",#N/A,FALSE,"GIRLBO";"page4",#N/A,FALSE,"GIRLBO";"page5",#N/A,FALSE,"GIRLBO"}</definedName>
    <definedName name="SUMMARY_BOOK" localSheetId="12" hidden="1">{"page1",#N/A,FALSE,"GIRLBO";"page2",#N/A,FALSE,"GIRLBO";"page3",#N/A,FALSE,"GIRLBO";"page4",#N/A,FALSE,"GIRLBO";"page5",#N/A,FALSE,"GIRLBO"}</definedName>
    <definedName name="SUMMARY_BOOK" localSheetId="13" hidden="1">{"page1",#N/A,FALSE,"GIRLBO";"page2",#N/A,FALSE,"GIRLBO";"page3",#N/A,FALSE,"GIRLBO";"page4",#N/A,FALSE,"GIRLBO";"page5",#N/A,FALSE,"GIRLBO"}</definedName>
    <definedName name="SUMMARY_BOOK" localSheetId="10" hidden="1">{"page1",#N/A,FALSE,"GIRLBO";"page2",#N/A,FALSE,"GIRLBO";"page3",#N/A,FALSE,"GIRLBO";"page4",#N/A,FALSE,"GIRLBO";"page5",#N/A,FALSE,"GIRLBO"}</definedName>
    <definedName name="SUMMARY_BOOK" localSheetId="1" hidden="1">{"page1",#N/A,FALSE,"GIRLBO";"page2",#N/A,FALSE,"GIRLBO";"page3",#N/A,FALSE,"GIRLBO";"page4",#N/A,FALSE,"GIRLBO";"page5",#N/A,FALSE,"GIRLBO"}</definedName>
    <definedName name="SUMMARY_BOOK" localSheetId="0" hidden="1">{"page1",#N/A,FALSE,"GIRLBO";"page2",#N/A,FALSE,"GIRLBO";"page3",#N/A,FALSE,"GIRLBO";"page4",#N/A,FALSE,"GIRLBO";"page5",#N/A,FALSE,"GIRLBO"}</definedName>
    <definedName name="Swvu.ADM._.GEN._.MGMNT._.DETAIL." localSheetId="12" hidden="1">#REF!</definedName>
    <definedName name="Swvu.ADM._.GEN._.MGMNT._.DETAIL." localSheetId="13" hidden="1">#REF!</definedName>
    <definedName name="Swvu.ADM._.GEN._.MGMNT._.DETAIL." localSheetId="10" hidden="1">#REF!</definedName>
    <definedName name="Swvu.ADM._.GEN._.MGMNT._.DETAIL." localSheetId="1" hidden="1">#REF!</definedName>
    <definedName name="Swvu.Analysis1H95." localSheetId="12" hidden="1">#REF!</definedName>
    <definedName name="Swvu.Analysis1H95." localSheetId="13" hidden="1">#REF!</definedName>
    <definedName name="Swvu.Analysis1H95." localSheetId="10" hidden="1">#REF!</definedName>
    <definedName name="Swvu.Analysis1H95." localSheetId="1" hidden="1">#REF!</definedName>
    <definedName name="Swvu.Analysis1Q95." localSheetId="12" hidden="1">#REF!</definedName>
    <definedName name="Swvu.Analysis1Q95." localSheetId="13" hidden="1">#REF!</definedName>
    <definedName name="Swvu.Analysis1Q95." localSheetId="10" hidden="1">#REF!</definedName>
    <definedName name="Swvu.Analysis1Q95." localSheetId="1" hidden="1">#REF!</definedName>
    <definedName name="Swvu.Analysis2Q95." localSheetId="12" hidden="1">#REF!</definedName>
    <definedName name="Swvu.Analysis2Q95." localSheetId="10" hidden="1">#REF!</definedName>
    <definedName name="Swvu.Analysis2Q95." localSheetId="1" hidden="1">#REF!</definedName>
    <definedName name="Swvu.inputs._.raw._.data." localSheetId="12" hidden="1">#REF!</definedName>
    <definedName name="Swvu.inputs._.raw._.data." localSheetId="10" hidden="1">#REF!</definedName>
    <definedName name="Swvu.inputs._.raw._.data." localSheetId="1" hidden="1">#REF!</definedName>
    <definedName name="Swvu.Margin._.Summary." localSheetId="12" hidden="1">#REF!</definedName>
    <definedName name="Swvu.Margin._.Summary." localSheetId="10" hidden="1">#REF!</definedName>
    <definedName name="Swvu.Margin._.Summary." localSheetId="1" hidden="1">#REF!</definedName>
    <definedName name="Swvu.STORAGE._.RENTS." localSheetId="12" hidden="1">#REF!</definedName>
    <definedName name="Swvu.STORAGE._.RENTS." localSheetId="10" hidden="1">#REF!</definedName>
    <definedName name="Swvu.STORAGE._.RENTS." localSheetId="1" hidden="1">#REF!</definedName>
    <definedName name="Swvu.summary1." localSheetId="12" hidden="1">#REF!</definedName>
    <definedName name="Swvu.summary1." localSheetId="10" hidden="1">#REF!</definedName>
    <definedName name="Swvu.summary1." localSheetId="1" hidden="1">#REF!</definedName>
    <definedName name="Swvu.summary2." localSheetId="12" hidden="1">#REF!</definedName>
    <definedName name="Swvu.summary2." localSheetId="10" hidden="1">#REF!</definedName>
    <definedName name="Swvu.summary2." localSheetId="1" hidden="1">#REF!</definedName>
    <definedName name="Swvu.summary3." localSheetId="12" hidden="1">#REF!</definedName>
    <definedName name="Swvu.summary3." localSheetId="10" hidden="1">#REF!</definedName>
    <definedName name="Swvu.summary3." localSheetId="1" hidden="1">#REF!</definedName>
    <definedName name="TargetDCF2" localSheetId="11" hidden="1">{#N/A,#N/A,FALSE,"Sheet1"}</definedName>
    <definedName name="TargetDCF2" localSheetId="9" hidden="1">{#N/A,#N/A,FALSE,"Sheet1"}</definedName>
    <definedName name="TargetDCF2" localSheetId="2" hidden="1">{#N/A,#N/A,FALSE,"Sheet1"}</definedName>
    <definedName name="TargetDCF2" localSheetId="12" hidden="1">{#N/A,#N/A,FALSE,"Sheet1"}</definedName>
    <definedName name="TargetDCF2" localSheetId="13" hidden="1">{#N/A,#N/A,FALSE,"Sheet1"}</definedName>
    <definedName name="TargetDCF2" localSheetId="10" hidden="1">{#N/A,#N/A,FALSE,"Sheet1"}</definedName>
    <definedName name="TargetDCF2" localSheetId="1" hidden="1">{#N/A,#N/A,FALSE,"Sheet1"}</definedName>
    <definedName name="TargetDCF2" localSheetId="0" hidden="1">{#N/A,#N/A,FALSE,"Sheet1"}</definedName>
    <definedName name="TERMPREM" localSheetId="12" hidden="1">#REF!</definedName>
    <definedName name="TERMPREM" localSheetId="13" hidden="1">#REF!</definedName>
    <definedName name="TERMPREM" localSheetId="10" hidden="1">#REF!</definedName>
    <definedName name="TERMPREM" localSheetId="1" hidden="1">#REF!</definedName>
    <definedName name="TERMTYPE" localSheetId="12" hidden="1">#REF!</definedName>
    <definedName name="TERMTYPE" localSheetId="13" hidden="1">#REF!</definedName>
    <definedName name="TERMTYPE" localSheetId="10" hidden="1">#REF!</definedName>
    <definedName name="TERMTYPE" localSheetId="1" hidden="1">#REF!</definedName>
    <definedName name="test" localSheetId="11" hidden="1">{"histincome",#N/A,FALSE,"hyfins";"closing balance",#N/A,FALSE,"hyfins"}</definedName>
    <definedName name="test" localSheetId="9" hidden="1">{"histincome",#N/A,FALSE,"hyfins";"closing balance",#N/A,FALSE,"hyfins"}</definedName>
    <definedName name="test" localSheetId="2" hidden="1">{"histincome",#N/A,FALSE,"hyfins";"closing balance",#N/A,FALSE,"hyfins"}</definedName>
    <definedName name="test" localSheetId="12" hidden="1">{"histincome",#N/A,FALSE,"hyfins";"closing balance",#N/A,FALSE,"hyfins"}</definedName>
    <definedName name="test" localSheetId="13" hidden="1">{"histincome",#N/A,FALSE,"hyfins";"closing balance",#N/A,FALSE,"hyfins"}</definedName>
    <definedName name="test" localSheetId="10" hidden="1">{"histincome",#N/A,FALSE,"hyfins";"closing balance",#N/A,FALSE,"hyfins"}</definedName>
    <definedName name="test" localSheetId="1" hidden="1">{"histincome",#N/A,FALSE,"hyfins";"closing balance",#N/A,FALSE,"hyfins"}</definedName>
    <definedName name="test" localSheetId="0" hidden="1">{"histincome",#N/A,FALSE,"hyfins";"closing balance",#N/A,FALSE,"hyfins"}</definedName>
    <definedName name="test3" localSheetId="11" hidden="1">{"AT","COMPANIES",TRUE}</definedName>
    <definedName name="test3" localSheetId="9" hidden="1">{"AT","COMPANIES",TRUE}</definedName>
    <definedName name="test3" localSheetId="2" hidden="1">{"AT","COMPANIES",TRUE}</definedName>
    <definedName name="test3" localSheetId="12" hidden="1">{"AT","COMPANIES",TRUE}</definedName>
    <definedName name="test3" localSheetId="13" hidden="1">{"AT","COMPANIES",TRUE}</definedName>
    <definedName name="test3" localSheetId="10" hidden="1">{"AT","COMPANIES",TRUE}</definedName>
    <definedName name="test3" localSheetId="1" hidden="1">{"AT","COMPANIES",TRUE}</definedName>
    <definedName name="test3" localSheetId="0" hidden="1">{"AT","COMPANIES",TRUE}</definedName>
    <definedName name="test5" localSheetId="11" hidden="1">{"AT","COMPANIES",TRUE}</definedName>
    <definedName name="test5" localSheetId="9" hidden="1">{"AT","COMPANIES",TRUE}</definedName>
    <definedName name="test5" localSheetId="2" hidden="1">{"AT","COMPANIES",TRUE}</definedName>
    <definedName name="test5" localSheetId="12" hidden="1">{"AT","COMPANIES",TRUE}</definedName>
    <definedName name="test5" localSheetId="13" hidden="1">{"AT","COMPANIES",TRUE}</definedName>
    <definedName name="test5" localSheetId="10" hidden="1">{"AT","COMPANIES",TRUE}</definedName>
    <definedName name="test5" localSheetId="1" hidden="1">{"AT","COMPANIES",TRUE}</definedName>
    <definedName name="test5" localSheetId="0" hidden="1">{"AT","COMPANIES",TRUE}</definedName>
    <definedName name="TextRefCopyRangeCount" hidden="1">38</definedName>
    <definedName name="TMline1" localSheetId="12" hidden="1">#REF!,#REF!</definedName>
    <definedName name="TMline1" localSheetId="13" hidden="1">#REF!,#REF!</definedName>
    <definedName name="TMline1" localSheetId="10" hidden="1">#REF!,#REF!</definedName>
    <definedName name="TMline1" localSheetId="1" hidden="1">#REF!,#REF!</definedName>
    <definedName name="to" localSheetId="11" hidden="1">{"common_pl",#N/A,FALSE,"Commonized PL";"analyst",#N/A,FALSE,"Budget to Analyst";"sec",#N/A,FALSE,"SEC PL";"summary",#N/A,FALSE,"Summary";"detail",#N/A,FALSE,"Detail"}</definedName>
    <definedName name="to" localSheetId="9" hidden="1">{"common_pl",#N/A,FALSE,"Commonized PL";"analyst",#N/A,FALSE,"Budget to Analyst";"sec",#N/A,FALSE,"SEC PL";"summary",#N/A,FALSE,"Summary";"detail",#N/A,FALSE,"Detail"}</definedName>
    <definedName name="to" localSheetId="2" hidden="1">{"common_pl",#N/A,FALSE,"Commonized PL";"analyst",#N/A,FALSE,"Budget to Analyst";"sec",#N/A,FALSE,"SEC PL";"summary",#N/A,FALSE,"Summary";"detail",#N/A,FALSE,"Detail"}</definedName>
    <definedName name="to" localSheetId="12" hidden="1">{"common_pl",#N/A,FALSE,"Commonized PL";"analyst",#N/A,FALSE,"Budget to Analyst";"sec",#N/A,FALSE,"SEC PL";"summary",#N/A,FALSE,"Summary";"detail",#N/A,FALSE,"Detail"}</definedName>
    <definedName name="to" localSheetId="13" hidden="1">{"common_pl",#N/A,FALSE,"Commonized PL";"analyst",#N/A,FALSE,"Budget to Analyst";"sec",#N/A,FALSE,"SEC PL";"summary",#N/A,FALSE,"Summary";"detail",#N/A,FALSE,"Detail"}</definedName>
    <definedName name="to" localSheetId="10" hidden="1">{"common_pl",#N/A,FALSE,"Commonized PL";"analyst",#N/A,FALSE,"Budget to Analyst";"sec",#N/A,FALSE,"SEC PL";"summary",#N/A,FALSE,"Summary";"detail",#N/A,FALSE,"Detail"}</definedName>
    <definedName name="to" localSheetId="1" hidden="1">{"common_pl",#N/A,FALSE,"Commonized PL";"analyst",#N/A,FALSE,"Budget to Analyst";"sec",#N/A,FALSE,"SEC PL";"summary",#N/A,FALSE,"Summary";"detail",#N/A,FALSE,"Detail"}</definedName>
    <definedName name="to" localSheetId="0" hidden="1">{"common_pl",#N/A,FALSE,"Commonized PL";"analyst",#N/A,FALSE,"Budget to Analyst";"sec",#N/A,FALSE,"SEC PL";"summary",#N/A,FALSE,"Summary";"detail",#N/A,FALSE,"Detail"}</definedName>
    <definedName name="treeList" hidden="1">"11110000000000000000000000000000000000000000000000000000000000000000000000000000000000000000000000000000000000000000000000000000000000000000000000000000000000000000000000000000000000000000000000000000"</definedName>
    <definedName name="UNUSEDLEQTBL" localSheetId="12" hidden="1">#REF!</definedName>
    <definedName name="UNUSEDLEQTBL" localSheetId="13" hidden="1">#REF!</definedName>
    <definedName name="UNUSEDLEQTBL" localSheetId="10" hidden="1">#REF!</definedName>
    <definedName name="UNUSEDLEQTBL" localSheetId="1" hidden="1">#REF!</definedName>
    <definedName name="WCC" localSheetId="11" hidden="1">{#N/A,#N/A,TRUE,"Report"}</definedName>
    <definedName name="WCC" localSheetId="9" hidden="1">{#N/A,#N/A,TRUE,"Report"}</definedName>
    <definedName name="WCC" localSheetId="2" hidden="1">{#N/A,#N/A,TRUE,"Report"}</definedName>
    <definedName name="WCC" localSheetId="12" hidden="1">{#N/A,#N/A,TRUE,"Report"}</definedName>
    <definedName name="WCC" localSheetId="13" hidden="1">{#N/A,#N/A,TRUE,"Report"}</definedName>
    <definedName name="WCC" localSheetId="10" hidden="1">{#N/A,#N/A,TRUE,"Report"}</definedName>
    <definedName name="WCC" localSheetId="1" hidden="1">{#N/A,#N/A,TRUE,"Report"}</definedName>
    <definedName name="WCC" localSheetId="0" hidden="1">{#N/A,#N/A,TRUE,"Report"}</definedName>
    <definedName name="WCCa" localSheetId="11" hidden="1">{#N/A,#N/A,TRUE,"Report"}</definedName>
    <definedName name="WCCa" localSheetId="9" hidden="1">{#N/A,#N/A,TRUE,"Report"}</definedName>
    <definedName name="WCCa" localSheetId="2" hidden="1">{#N/A,#N/A,TRUE,"Report"}</definedName>
    <definedName name="WCCa" localSheetId="12" hidden="1">{#N/A,#N/A,TRUE,"Report"}</definedName>
    <definedName name="WCCa" localSheetId="13" hidden="1">{#N/A,#N/A,TRUE,"Report"}</definedName>
    <definedName name="WCCa" localSheetId="10" hidden="1">{#N/A,#N/A,TRUE,"Report"}</definedName>
    <definedName name="WCCa" localSheetId="1" hidden="1">{#N/A,#N/A,TRUE,"Report"}</definedName>
    <definedName name="WCCa" localSheetId="0" hidden="1">{#N/A,#N/A,TRUE,"Report"}</definedName>
    <definedName name="whatever" localSheetId="12" hidden="1">#REF!</definedName>
    <definedName name="whatever" localSheetId="13" hidden="1">#REF!</definedName>
    <definedName name="whatever" localSheetId="10" hidden="1">#REF!</definedName>
    <definedName name="whatever" localSheetId="1" hidden="1">#REF!</definedName>
    <definedName name="whoknows" localSheetId="11"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9"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3"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0"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0"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r" localSheetId="11" hidden="1">{#N/A,#N/A,FALSE,"Sheet1"}</definedName>
    <definedName name="wr" localSheetId="9" hidden="1">{#N/A,#N/A,FALSE,"Sheet1"}</definedName>
    <definedName name="wr" localSheetId="2" hidden="1">{#N/A,#N/A,FALSE,"Sheet1"}</definedName>
    <definedName name="wr" localSheetId="12" hidden="1">{#N/A,#N/A,FALSE,"Sheet1"}</definedName>
    <definedName name="wr" localSheetId="13" hidden="1">{#N/A,#N/A,FALSE,"Sheet1"}</definedName>
    <definedName name="wr" localSheetId="10" hidden="1">{#N/A,#N/A,FALSE,"Sheet1"}</definedName>
    <definedName name="wr" localSheetId="1" hidden="1">{#N/A,#N/A,FALSE,"Sheet1"}</definedName>
    <definedName name="wr" localSheetId="0" hidden="1">{#N/A,#N/A,FALSE,"Sheet1"}</definedName>
    <definedName name="wrn.1999._.budget." localSheetId="11" hidden="1">{"common_pl",#N/A,FALSE,"Commonized PL";"analyst",#N/A,FALSE,"Budget to Analyst";"sec",#N/A,FALSE,"SEC PL";"summary",#N/A,FALSE,"Summary";"detail",#N/A,FALSE,"Detail"}</definedName>
    <definedName name="wrn.1999._.budget." localSheetId="9" hidden="1">{"common_pl",#N/A,FALSE,"Commonized PL";"analyst",#N/A,FALSE,"Budget to Analyst";"sec",#N/A,FALSE,"SEC PL";"summary",#N/A,FALSE,"Summary";"detail",#N/A,FALSE,"Detail"}</definedName>
    <definedName name="wrn.1999._.budget." localSheetId="2" hidden="1">{"common_pl",#N/A,FALSE,"Commonized PL";"analyst",#N/A,FALSE,"Budget to Analyst";"sec",#N/A,FALSE,"SEC PL";"summary",#N/A,FALSE,"Summary";"detail",#N/A,FALSE,"Detail"}</definedName>
    <definedName name="wrn.1999._.budget." localSheetId="12" hidden="1">{"common_pl",#N/A,FALSE,"Commonized PL";"analyst",#N/A,FALSE,"Budget to Analyst";"sec",#N/A,FALSE,"SEC PL";"summary",#N/A,FALSE,"Summary";"detail",#N/A,FALSE,"Detail"}</definedName>
    <definedName name="wrn.1999._.budget." localSheetId="13" hidden="1">{"common_pl",#N/A,FALSE,"Commonized PL";"analyst",#N/A,FALSE,"Budget to Analyst";"sec",#N/A,FALSE,"SEC PL";"summary",#N/A,FALSE,"Summary";"detail",#N/A,FALSE,"Detail"}</definedName>
    <definedName name="wrn.1999._.budget." localSheetId="10" hidden="1">{"common_pl",#N/A,FALSE,"Commonized PL";"analyst",#N/A,FALSE,"Budget to Analyst";"sec",#N/A,FALSE,"SEC PL";"summary",#N/A,FALSE,"Summary";"detail",#N/A,FALSE,"Detail"}</definedName>
    <definedName name="wrn.1999._.budget." localSheetId="1" hidden="1">{"common_pl",#N/A,FALSE,"Commonized PL";"analyst",#N/A,FALSE,"Budget to Analyst";"sec",#N/A,FALSE,"SEC PL";"summary",#N/A,FALSE,"Summary";"detail",#N/A,FALSE,"Detail"}</definedName>
    <definedName name="wrn.1999._.budget." localSheetId="0" hidden="1">{"common_pl",#N/A,FALSE,"Commonized PL";"analyst",#N/A,FALSE,"Budget to Analyst";"sec",#N/A,FALSE,"SEC PL";"summary",#N/A,FALSE,"Summary";"detail",#N/A,FALSE,"Detail"}</definedName>
    <definedName name="wrn.A_VALUATION." localSheetId="11" hidden="1">{#N/A,#N/A,FALSE,"A_D";#N/A,#N/A,FALSE,"WACC";#N/A,#N/A,FALSE,"DCF";#N/A,#N/A,FALSE,"A";#N/A,#N/A,FALSE,"LBO";#N/A,#N/A,FALSE,"C";#N/A,#N/A,FALSE,"impd";#N/A,#N/A,FALSE,"comps"}</definedName>
    <definedName name="wrn.A_VALUATION." localSheetId="9" hidden="1">{#N/A,#N/A,FALSE,"A_D";#N/A,#N/A,FALSE,"WACC";#N/A,#N/A,FALSE,"DCF";#N/A,#N/A,FALSE,"A";#N/A,#N/A,FALSE,"LBO";#N/A,#N/A,FALSE,"C";#N/A,#N/A,FALSE,"impd";#N/A,#N/A,FALSE,"comps"}</definedName>
    <definedName name="wrn.A_VALUATION." localSheetId="2" hidden="1">{#N/A,#N/A,FALSE,"A_D";#N/A,#N/A,FALSE,"WACC";#N/A,#N/A,FALSE,"DCF";#N/A,#N/A,FALSE,"A";#N/A,#N/A,FALSE,"LBO";#N/A,#N/A,FALSE,"C";#N/A,#N/A,FALSE,"impd";#N/A,#N/A,FALSE,"comps"}</definedName>
    <definedName name="wrn.A_VALUATION." localSheetId="12" hidden="1">{#N/A,#N/A,FALSE,"A_D";#N/A,#N/A,FALSE,"WACC";#N/A,#N/A,FALSE,"DCF";#N/A,#N/A,FALSE,"A";#N/A,#N/A,FALSE,"LBO";#N/A,#N/A,FALSE,"C";#N/A,#N/A,FALSE,"impd";#N/A,#N/A,FALSE,"comps"}</definedName>
    <definedName name="wrn.A_VALUATION." localSheetId="13" hidden="1">{#N/A,#N/A,FALSE,"A_D";#N/A,#N/A,FALSE,"WACC";#N/A,#N/A,FALSE,"DCF";#N/A,#N/A,FALSE,"A";#N/A,#N/A,FALSE,"LBO";#N/A,#N/A,FALSE,"C";#N/A,#N/A,FALSE,"impd";#N/A,#N/A,FALSE,"comps"}</definedName>
    <definedName name="wrn.A_VALUATION." localSheetId="10" hidden="1">{#N/A,#N/A,FALSE,"A_D";#N/A,#N/A,FALSE,"WACC";#N/A,#N/A,FALSE,"DCF";#N/A,#N/A,FALSE,"A";#N/A,#N/A,FALSE,"LBO";#N/A,#N/A,FALSE,"C";#N/A,#N/A,FALSE,"impd";#N/A,#N/A,FALSE,"comps"}</definedName>
    <definedName name="wrn.A_VALUATION." localSheetId="1" hidden="1">{#N/A,#N/A,FALSE,"A_D";#N/A,#N/A,FALSE,"WACC";#N/A,#N/A,FALSE,"DCF";#N/A,#N/A,FALSE,"A";#N/A,#N/A,FALSE,"LBO";#N/A,#N/A,FALSE,"C";#N/A,#N/A,FALSE,"impd";#N/A,#N/A,FALSE,"comps"}</definedName>
    <definedName name="wrn.A_VALUATION." localSheetId="0" hidden="1">{#N/A,#N/A,FALSE,"A_D";#N/A,#N/A,FALSE,"WACC";#N/A,#N/A,FALSE,"DCF";#N/A,#N/A,FALSE,"A";#N/A,#N/A,FALSE,"LBO";#N/A,#N/A,FALSE,"C";#N/A,#N/A,FALSE,"impd";#N/A,#N/A,FALSE,"comps"}</definedName>
    <definedName name="wrn.abc" localSheetId="11"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9"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2"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2"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3"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0"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0" hidden="1">{#N/A,#N/A,FALSE,"Index";#N/A,#N/A,FALSE,"IncStmt";#N/A,#N/A,FALSE,"Ratios";#N/A,#N/A,FALSE,"CashFlows";#N/A,#N/A,FALSE,"Ins1";#N/A,#N/A,FALSE,"Ins2";#N/A,#N/A,FALSE,"SelfFund";#N/A,#N/A,FALSE,"SGA";#N/A,#N/A,FALSE,"Recon";#N/A,#N/A,FALSE,"Earnings";#N/A,#N/A,FALSE,"Earnings (2)";#N/A,#N/A,FALSE,"Stock";#N/A,#N/A,FALSE,"Stock (2)";#N/A,#N/A,FALSE,"PeerRatios";#N/A,#N/A,FALSE,"PeerRanks"}</definedName>
    <definedName name="wrn.Accr_Dil." localSheetId="11" hidden="1">{#N/A,#N/A,FALSE,"Debt Accr";#N/A,#N/A,FALSE,"Stock Accr";#N/A,#N/A,FALSE,"Debt Stock Accr"}</definedName>
    <definedName name="wrn.Accr_Dil." localSheetId="9" hidden="1">{#N/A,#N/A,FALSE,"Debt Accr";#N/A,#N/A,FALSE,"Stock Accr";#N/A,#N/A,FALSE,"Debt Stock Accr"}</definedName>
    <definedName name="wrn.Accr_Dil." localSheetId="2" hidden="1">{#N/A,#N/A,FALSE,"Debt Accr";#N/A,#N/A,FALSE,"Stock Accr";#N/A,#N/A,FALSE,"Debt Stock Accr"}</definedName>
    <definedName name="wrn.Accr_Dil." localSheetId="12" hidden="1">{#N/A,#N/A,FALSE,"Debt Accr";#N/A,#N/A,FALSE,"Stock Accr";#N/A,#N/A,FALSE,"Debt Stock Accr"}</definedName>
    <definedName name="wrn.Accr_Dil." localSheetId="13" hidden="1">{#N/A,#N/A,FALSE,"Debt Accr";#N/A,#N/A,FALSE,"Stock Accr";#N/A,#N/A,FALSE,"Debt Stock Accr"}</definedName>
    <definedName name="wrn.Accr_Dil." localSheetId="10" hidden="1">{#N/A,#N/A,FALSE,"Debt Accr";#N/A,#N/A,FALSE,"Stock Accr";#N/A,#N/A,FALSE,"Debt Stock Accr"}</definedName>
    <definedName name="wrn.Accr_Dil." localSheetId="1" hidden="1">{#N/A,#N/A,FALSE,"Debt Accr";#N/A,#N/A,FALSE,"Stock Accr";#N/A,#N/A,FALSE,"Debt Stock Accr"}</definedName>
    <definedName name="wrn.Accr_Dil." localSheetId="0" hidden="1">{#N/A,#N/A,FALSE,"Debt Accr";#N/A,#N/A,FALSE,"Stock Accr";#N/A,#N/A,FALSE,"Debt Stock Accr"}</definedName>
    <definedName name="wrn.AcqState." localSheetId="11" hidden="1">{#N/A,#N/A,TRUE,"Acq-Ass";#N/A,#N/A,TRUE,"Acq-IS";#N/A,#N/A,TRUE,"Acq-BS";#N/A,#N/A,TRUE,"Acq-CF"}</definedName>
    <definedName name="wrn.AcqState." localSheetId="9" hidden="1">{#N/A,#N/A,TRUE,"Acq-Ass";#N/A,#N/A,TRUE,"Acq-IS";#N/A,#N/A,TRUE,"Acq-BS";#N/A,#N/A,TRUE,"Acq-CF"}</definedName>
    <definedName name="wrn.AcqState." localSheetId="2" hidden="1">{#N/A,#N/A,TRUE,"Acq-Ass";#N/A,#N/A,TRUE,"Acq-IS";#N/A,#N/A,TRUE,"Acq-BS";#N/A,#N/A,TRUE,"Acq-CF"}</definedName>
    <definedName name="wrn.AcqState." localSheetId="12" hidden="1">{#N/A,#N/A,TRUE,"Acq-Ass";#N/A,#N/A,TRUE,"Acq-IS";#N/A,#N/A,TRUE,"Acq-BS";#N/A,#N/A,TRUE,"Acq-CF"}</definedName>
    <definedName name="wrn.AcqState." localSheetId="13" hidden="1">{#N/A,#N/A,TRUE,"Acq-Ass";#N/A,#N/A,TRUE,"Acq-IS";#N/A,#N/A,TRUE,"Acq-BS";#N/A,#N/A,TRUE,"Acq-CF"}</definedName>
    <definedName name="wrn.AcqState." localSheetId="10" hidden="1">{#N/A,#N/A,TRUE,"Acq-Ass";#N/A,#N/A,TRUE,"Acq-IS";#N/A,#N/A,TRUE,"Acq-BS";#N/A,#N/A,TRUE,"Acq-CF"}</definedName>
    <definedName name="wrn.AcqState." localSheetId="1" hidden="1">{#N/A,#N/A,TRUE,"Acq-Ass";#N/A,#N/A,TRUE,"Acq-IS";#N/A,#N/A,TRUE,"Acq-BS";#N/A,#N/A,TRUE,"Acq-CF"}</definedName>
    <definedName name="wrn.AcqState." localSheetId="0" hidden="1">{#N/A,#N/A,TRUE,"Acq-Ass";#N/A,#N/A,TRUE,"Acq-IS";#N/A,#N/A,TRUE,"Acq-BS";#N/A,#N/A,TRUE,"Acq-CF"}</definedName>
    <definedName name="wrn.AcqState1" localSheetId="11" hidden="1">{#N/A,#N/A,TRUE,"Acq-Ass";#N/A,#N/A,TRUE,"Acq-IS";#N/A,#N/A,TRUE,"Acq-BS";#N/A,#N/A,TRUE,"Acq-CF"}</definedName>
    <definedName name="wrn.AcqState1" localSheetId="9" hidden="1">{#N/A,#N/A,TRUE,"Acq-Ass";#N/A,#N/A,TRUE,"Acq-IS";#N/A,#N/A,TRUE,"Acq-BS";#N/A,#N/A,TRUE,"Acq-CF"}</definedName>
    <definedName name="wrn.AcqState1" localSheetId="2" hidden="1">{#N/A,#N/A,TRUE,"Acq-Ass";#N/A,#N/A,TRUE,"Acq-IS";#N/A,#N/A,TRUE,"Acq-BS";#N/A,#N/A,TRUE,"Acq-CF"}</definedName>
    <definedName name="wrn.AcqState1" localSheetId="12" hidden="1">{#N/A,#N/A,TRUE,"Acq-Ass";#N/A,#N/A,TRUE,"Acq-IS";#N/A,#N/A,TRUE,"Acq-BS";#N/A,#N/A,TRUE,"Acq-CF"}</definedName>
    <definedName name="wrn.AcqState1" localSheetId="13" hidden="1">{#N/A,#N/A,TRUE,"Acq-Ass";#N/A,#N/A,TRUE,"Acq-IS";#N/A,#N/A,TRUE,"Acq-BS";#N/A,#N/A,TRUE,"Acq-CF"}</definedName>
    <definedName name="wrn.AcqState1" localSheetId="10" hidden="1">{#N/A,#N/A,TRUE,"Acq-Ass";#N/A,#N/A,TRUE,"Acq-IS";#N/A,#N/A,TRUE,"Acq-BS";#N/A,#N/A,TRUE,"Acq-CF"}</definedName>
    <definedName name="wrn.AcqState1" localSheetId="1" hidden="1">{#N/A,#N/A,TRUE,"Acq-Ass";#N/A,#N/A,TRUE,"Acq-IS";#N/A,#N/A,TRUE,"Acq-BS";#N/A,#N/A,TRUE,"Acq-CF"}</definedName>
    <definedName name="wrn.AcqState1" localSheetId="0" hidden="1">{#N/A,#N/A,TRUE,"Acq-Ass";#N/A,#N/A,TRUE,"Acq-IS";#N/A,#N/A,TRUE,"Acq-BS";#N/A,#N/A,TRUE,"Acq-CF"}</definedName>
    <definedName name="wrn.Acquiror." localSheetId="11" hidden="1">{#N/A,#N/A,TRUE,"Acq-Ass";#N/A,#N/A,TRUE,"Acq-IS";#N/A,#N/A,TRUE,"Acq-BS";#N/A,#N/A,TRUE,"Acq-CF";#N/A,#N/A,TRUE,"Acq-Proj";#N/A,#N/A,TRUE,"Acq-CapEx";#N/A,#N/A,TRUE,"Acq-Debt";#N/A,#N/A,TRUE,"Acq-Int";#N/A,#N/A,TRUE,"Acq-BD";#N/A,#N/A,TRUE,"Acq-TD";#N/A,#N/A,TRUE,"Acq-Taxes";#N/A,#N/A,TRUE,"Acq-Credit";#N/A,#N/A,TRUE,"Acq-Val";#N/A,#N/A,TRUE,"Acq-Mult Val"}</definedName>
    <definedName name="wrn.Acquiror." localSheetId="9" hidden="1">{#N/A,#N/A,TRUE,"Acq-Ass";#N/A,#N/A,TRUE,"Acq-IS";#N/A,#N/A,TRUE,"Acq-BS";#N/A,#N/A,TRUE,"Acq-CF";#N/A,#N/A,TRUE,"Acq-Proj";#N/A,#N/A,TRUE,"Acq-CapEx";#N/A,#N/A,TRUE,"Acq-Debt";#N/A,#N/A,TRUE,"Acq-Int";#N/A,#N/A,TRUE,"Acq-BD";#N/A,#N/A,TRUE,"Acq-TD";#N/A,#N/A,TRUE,"Acq-Taxes";#N/A,#N/A,TRUE,"Acq-Credit";#N/A,#N/A,TRUE,"Acq-Val";#N/A,#N/A,TRUE,"Acq-Mult Val"}</definedName>
    <definedName name="wrn.Acquiror." localSheetId="2" hidden="1">{#N/A,#N/A,TRUE,"Acq-Ass";#N/A,#N/A,TRUE,"Acq-IS";#N/A,#N/A,TRUE,"Acq-BS";#N/A,#N/A,TRUE,"Acq-CF";#N/A,#N/A,TRUE,"Acq-Proj";#N/A,#N/A,TRUE,"Acq-CapEx";#N/A,#N/A,TRUE,"Acq-Debt";#N/A,#N/A,TRUE,"Acq-Int";#N/A,#N/A,TRUE,"Acq-BD";#N/A,#N/A,TRUE,"Acq-TD";#N/A,#N/A,TRUE,"Acq-Taxes";#N/A,#N/A,TRUE,"Acq-Credit";#N/A,#N/A,TRUE,"Acq-Val";#N/A,#N/A,TRUE,"Acq-Mult Val"}</definedName>
    <definedName name="wrn.Acquiror." localSheetId="12" hidden="1">{#N/A,#N/A,TRUE,"Acq-Ass";#N/A,#N/A,TRUE,"Acq-IS";#N/A,#N/A,TRUE,"Acq-BS";#N/A,#N/A,TRUE,"Acq-CF";#N/A,#N/A,TRUE,"Acq-Proj";#N/A,#N/A,TRUE,"Acq-CapEx";#N/A,#N/A,TRUE,"Acq-Debt";#N/A,#N/A,TRUE,"Acq-Int";#N/A,#N/A,TRUE,"Acq-BD";#N/A,#N/A,TRUE,"Acq-TD";#N/A,#N/A,TRUE,"Acq-Taxes";#N/A,#N/A,TRUE,"Acq-Credit";#N/A,#N/A,TRUE,"Acq-Val";#N/A,#N/A,TRUE,"Acq-Mult Val"}</definedName>
    <definedName name="wrn.Acquiror." localSheetId="13" hidden="1">{#N/A,#N/A,TRUE,"Acq-Ass";#N/A,#N/A,TRUE,"Acq-IS";#N/A,#N/A,TRUE,"Acq-BS";#N/A,#N/A,TRUE,"Acq-CF";#N/A,#N/A,TRUE,"Acq-Proj";#N/A,#N/A,TRUE,"Acq-CapEx";#N/A,#N/A,TRUE,"Acq-Debt";#N/A,#N/A,TRUE,"Acq-Int";#N/A,#N/A,TRUE,"Acq-BD";#N/A,#N/A,TRUE,"Acq-TD";#N/A,#N/A,TRUE,"Acq-Taxes";#N/A,#N/A,TRUE,"Acq-Credit";#N/A,#N/A,TRUE,"Acq-Val";#N/A,#N/A,TRUE,"Acq-Mult Val"}</definedName>
    <definedName name="wrn.Acquiror." localSheetId="10" hidden="1">{#N/A,#N/A,TRUE,"Acq-Ass";#N/A,#N/A,TRUE,"Acq-IS";#N/A,#N/A,TRUE,"Acq-BS";#N/A,#N/A,TRUE,"Acq-CF";#N/A,#N/A,TRUE,"Acq-Proj";#N/A,#N/A,TRUE,"Acq-CapEx";#N/A,#N/A,TRUE,"Acq-Debt";#N/A,#N/A,TRUE,"Acq-Int";#N/A,#N/A,TRUE,"Acq-BD";#N/A,#N/A,TRUE,"Acq-TD";#N/A,#N/A,TRUE,"Acq-Taxes";#N/A,#N/A,TRUE,"Acq-Credit";#N/A,#N/A,TRUE,"Acq-Val";#N/A,#N/A,TRUE,"Acq-Mult Val"}</definedName>
    <definedName name="wrn.Acquiror." localSheetId="1" hidden="1">{#N/A,#N/A,TRUE,"Acq-Ass";#N/A,#N/A,TRUE,"Acq-IS";#N/A,#N/A,TRUE,"Acq-BS";#N/A,#N/A,TRUE,"Acq-CF";#N/A,#N/A,TRUE,"Acq-Proj";#N/A,#N/A,TRUE,"Acq-CapEx";#N/A,#N/A,TRUE,"Acq-Debt";#N/A,#N/A,TRUE,"Acq-Int";#N/A,#N/A,TRUE,"Acq-BD";#N/A,#N/A,TRUE,"Acq-TD";#N/A,#N/A,TRUE,"Acq-Taxes";#N/A,#N/A,TRUE,"Acq-Credit";#N/A,#N/A,TRUE,"Acq-Val";#N/A,#N/A,TRUE,"Acq-Mult Val"}</definedName>
    <definedName name="wrn.Acquiror." localSheetId="0" hidden="1">{#N/A,#N/A,TRUE,"Acq-Ass";#N/A,#N/A,TRUE,"Acq-IS";#N/A,#N/A,TRUE,"Acq-BS";#N/A,#N/A,TRUE,"Acq-CF";#N/A,#N/A,TRUE,"Acq-Proj";#N/A,#N/A,TRUE,"Acq-CapEx";#N/A,#N/A,TRUE,"Acq-Debt";#N/A,#N/A,TRUE,"Acq-Int";#N/A,#N/A,TRUE,"Acq-BD";#N/A,#N/A,TRUE,"Acq-TD";#N/A,#N/A,TRUE,"Acq-Taxes";#N/A,#N/A,TRUE,"Acq-Credit";#N/A,#N/A,TRUE,"Acq-Val";#N/A,#N/A,TRUE,"Acq-Mult Val"}</definedName>
    <definedName name="wrn.AcqVal." localSheetId="11" hidden="1">{#N/A,#N/A,FALSE,"Acq-Val";#N/A,#N/A,FALSE,"Acq-Mult Val"}</definedName>
    <definedName name="wrn.AcqVal." localSheetId="9" hidden="1">{#N/A,#N/A,FALSE,"Acq-Val";#N/A,#N/A,FALSE,"Acq-Mult Val"}</definedName>
    <definedName name="wrn.AcqVal." localSheetId="2" hidden="1">{#N/A,#N/A,FALSE,"Acq-Val";#N/A,#N/A,FALSE,"Acq-Mult Val"}</definedName>
    <definedName name="wrn.AcqVal." localSheetId="12" hidden="1">{#N/A,#N/A,FALSE,"Acq-Val";#N/A,#N/A,FALSE,"Acq-Mult Val"}</definedName>
    <definedName name="wrn.AcqVal." localSheetId="13" hidden="1">{#N/A,#N/A,FALSE,"Acq-Val";#N/A,#N/A,FALSE,"Acq-Mult Val"}</definedName>
    <definedName name="wrn.AcqVal." localSheetId="10" hidden="1">{#N/A,#N/A,FALSE,"Acq-Val";#N/A,#N/A,FALSE,"Acq-Mult Val"}</definedName>
    <definedName name="wrn.AcqVal." localSheetId="1" hidden="1">{#N/A,#N/A,FALSE,"Acq-Val";#N/A,#N/A,FALSE,"Acq-Mult Val"}</definedName>
    <definedName name="wrn.AcqVal." localSheetId="0" hidden="1">{#N/A,#N/A,FALSE,"Acq-Val";#N/A,#N/A,FALSE,"Acq-Mult Val"}</definedName>
    <definedName name="wrn.Adjustments." localSheetId="11" hidden="1">{"Page1",#N/A,FALSE,"Matrix (1)";"Page2",#N/A,FALSE,"Pay-Out";"Page3",#N/A,FALSE,"Prems_Reserves";"Page4",#N/A,FALSE,"Adj. EPS";"Page5",#N/A,FALSE,"Acc_Dil"}</definedName>
    <definedName name="wrn.Adjustments." localSheetId="9" hidden="1">{"Page1",#N/A,FALSE,"Matrix (1)";"Page2",#N/A,FALSE,"Pay-Out";"Page3",#N/A,FALSE,"Prems_Reserves";"Page4",#N/A,FALSE,"Adj. EPS";"Page5",#N/A,FALSE,"Acc_Dil"}</definedName>
    <definedName name="wrn.Adjustments." localSheetId="2" hidden="1">{"Page1",#N/A,FALSE,"Matrix (1)";"Page2",#N/A,FALSE,"Pay-Out";"Page3",#N/A,FALSE,"Prems_Reserves";"Page4",#N/A,FALSE,"Adj. EPS";"Page5",#N/A,FALSE,"Acc_Dil"}</definedName>
    <definedName name="wrn.Adjustments." localSheetId="12" hidden="1">{"Page1",#N/A,FALSE,"Matrix (1)";"Page2",#N/A,FALSE,"Pay-Out";"Page3",#N/A,FALSE,"Prems_Reserves";"Page4",#N/A,FALSE,"Adj. EPS";"Page5",#N/A,FALSE,"Acc_Dil"}</definedName>
    <definedName name="wrn.Adjustments." localSheetId="13" hidden="1">{"Page1",#N/A,FALSE,"Matrix (1)";"Page2",#N/A,FALSE,"Pay-Out";"Page3",#N/A,FALSE,"Prems_Reserves";"Page4",#N/A,FALSE,"Adj. EPS";"Page5",#N/A,FALSE,"Acc_Dil"}</definedName>
    <definedName name="wrn.Adjustments." localSheetId="10" hidden="1">{"Page1",#N/A,FALSE,"Matrix (1)";"Page2",#N/A,FALSE,"Pay-Out";"Page3",#N/A,FALSE,"Prems_Reserves";"Page4",#N/A,FALSE,"Adj. EPS";"Page5",#N/A,FALSE,"Acc_Dil"}</definedName>
    <definedName name="wrn.Adjustments." localSheetId="1" hidden="1">{"Page1",#N/A,FALSE,"Matrix (1)";"Page2",#N/A,FALSE,"Pay-Out";"Page3",#N/A,FALSE,"Prems_Reserves";"Page4",#N/A,FALSE,"Adj. EPS";"Page5",#N/A,FALSE,"Acc_Dil"}</definedName>
    <definedName name="wrn.Adjustments." localSheetId="0" hidden="1">{"Page1",#N/A,FALSE,"Matrix (1)";"Page2",#N/A,FALSE,"Pay-Out";"Page3",#N/A,FALSE,"Prems_Reserves";"Page4",#N/A,FALSE,"Adj. EPS";"Page5",#N/A,FALSE,"Acc_Dil"}</definedName>
    <definedName name="wrn.Aggressive." localSheetId="11" hidden="1">{#N/A,#N/A,FALSE,"Sum A (1)";#N/A,#N/A,FALSE,"Sum A (2)";#N/A,#N/A,FALSE,"KPI A";#N/A,#N/A,FALSE,"EN A";#N/A,#N/A,FALSE,"HU A";#N/A,#N/A,FALSE,"PO A";#N/A,#N/A,FALSE,"DE A";#N/A,#N/A,FALSE,"CR A";#N/A,#N/A,FALSE,"CZ A";#N/A,#N/A,FALSE,"FR A";#N/A,#N/A,FALSE,"RO A";#N/A,#N/A,FALSE,"CP A"}</definedName>
    <definedName name="wrn.Aggressive." localSheetId="9" hidden="1">{#N/A,#N/A,FALSE,"Sum A (1)";#N/A,#N/A,FALSE,"Sum A (2)";#N/A,#N/A,FALSE,"KPI A";#N/A,#N/A,FALSE,"EN A";#N/A,#N/A,FALSE,"HU A";#N/A,#N/A,FALSE,"PO A";#N/A,#N/A,FALSE,"DE A";#N/A,#N/A,FALSE,"CR A";#N/A,#N/A,FALSE,"CZ A";#N/A,#N/A,FALSE,"FR A";#N/A,#N/A,FALSE,"RO A";#N/A,#N/A,FALSE,"CP A"}</definedName>
    <definedName name="wrn.Aggressive." localSheetId="2" hidden="1">{#N/A,#N/A,FALSE,"Sum A (1)";#N/A,#N/A,FALSE,"Sum A (2)";#N/A,#N/A,FALSE,"KPI A";#N/A,#N/A,FALSE,"EN A";#N/A,#N/A,FALSE,"HU A";#N/A,#N/A,FALSE,"PO A";#N/A,#N/A,FALSE,"DE A";#N/A,#N/A,FALSE,"CR A";#N/A,#N/A,FALSE,"CZ A";#N/A,#N/A,FALSE,"FR A";#N/A,#N/A,FALSE,"RO A";#N/A,#N/A,FALSE,"CP A"}</definedName>
    <definedName name="wrn.Aggressive." localSheetId="12" hidden="1">{#N/A,#N/A,FALSE,"Sum A (1)";#N/A,#N/A,FALSE,"Sum A (2)";#N/A,#N/A,FALSE,"KPI A";#N/A,#N/A,FALSE,"EN A";#N/A,#N/A,FALSE,"HU A";#N/A,#N/A,FALSE,"PO A";#N/A,#N/A,FALSE,"DE A";#N/A,#N/A,FALSE,"CR A";#N/A,#N/A,FALSE,"CZ A";#N/A,#N/A,FALSE,"FR A";#N/A,#N/A,FALSE,"RO A";#N/A,#N/A,FALSE,"CP A"}</definedName>
    <definedName name="wrn.Aggressive." localSheetId="13" hidden="1">{#N/A,#N/A,FALSE,"Sum A (1)";#N/A,#N/A,FALSE,"Sum A (2)";#N/A,#N/A,FALSE,"KPI A";#N/A,#N/A,FALSE,"EN A";#N/A,#N/A,FALSE,"HU A";#N/A,#N/A,FALSE,"PO A";#N/A,#N/A,FALSE,"DE A";#N/A,#N/A,FALSE,"CR A";#N/A,#N/A,FALSE,"CZ A";#N/A,#N/A,FALSE,"FR A";#N/A,#N/A,FALSE,"RO A";#N/A,#N/A,FALSE,"CP A"}</definedName>
    <definedName name="wrn.Aggressive." localSheetId="10" hidden="1">{#N/A,#N/A,FALSE,"Sum A (1)";#N/A,#N/A,FALSE,"Sum A (2)";#N/A,#N/A,FALSE,"KPI A";#N/A,#N/A,FALSE,"EN A";#N/A,#N/A,FALSE,"HU A";#N/A,#N/A,FALSE,"PO A";#N/A,#N/A,FALSE,"DE A";#N/A,#N/A,FALSE,"CR A";#N/A,#N/A,FALSE,"CZ A";#N/A,#N/A,FALSE,"FR A";#N/A,#N/A,FALSE,"RO A";#N/A,#N/A,FALSE,"CP A"}</definedName>
    <definedName name="wrn.Aggressive." localSheetId="1" hidden="1">{#N/A,#N/A,FALSE,"Sum A (1)";#N/A,#N/A,FALSE,"Sum A (2)";#N/A,#N/A,FALSE,"KPI A";#N/A,#N/A,FALSE,"EN A";#N/A,#N/A,FALSE,"HU A";#N/A,#N/A,FALSE,"PO A";#N/A,#N/A,FALSE,"DE A";#N/A,#N/A,FALSE,"CR A";#N/A,#N/A,FALSE,"CZ A";#N/A,#N/A,FALSE,"FR A";#N/A,#N/A,FALSE,"RO A";#N/A,#N/A,FALSE,"CP A"}</definedName>
    <definedName name="wrn.Aggressive." localSheetId="0" hidden="1">{#N/A,#N/A,FALSE,"Sum A (1)";#N/A,#N/A,FALSE,"Sum A (2)";#N/A,#N/A,FALSE,"KPI A";#N/A,#N/A,FALSE,"EN A";#N/A,#N/A,FALSE,"HU A";#N/A,#N/A,FALSE,"PO A";#N/A,#N/A,FALSE,"DE A";#N/A,#N/A,FALSE,"CR A";#N/A,#N/A,FALSE,"CZ A";#N/A,#N/A,FALSE,"FR A";#N/A,#N/A,FALSE,"RO A";#N/A,#N/A,FALSE,"CP A"}</definedName>
    <definedName name="wrn.Aging._.and._.Trend._.Analysis." localSheetId="11" hidden="1">{#N/A,#N/A,FALSE,"Aging Summary";#N/A,#N/A,FALSE,"Ratio Analysis";#N/A,#N/A,FALSE,"Test 120 Day Accts";#N/A,#N/A,FALSE,"Tickmarks"}</definedName>
    <definedName name="wrn.Aging._.and._.Trend._.Analysis." localSheetId="9" hidden="1">{#N/A,#N/A,FALSE,"Aging Summary";#N/A,#N/A,FALSE,"Ratio Analysis";#N/A,#N/A,FALSE,"Test 120 Day Accts";#N/A,#N/A,FALSE,"Tickmarks"}</definedName>
    <definedName name="wrn.Aging._.and._.Trend._.Analysis." localSheetId="2" hidden="1">{#N/A,#N/A,FALSE,"Aging Summary";#N/A,#N/A,FALSE,"Ratio Analysis";#N/A,#N/A,FALSE,"Test 120 Day Accts";#N/A,#N/A,FALSE,"Tickmarks"}</definedName>
    <definedName name="wrn.Aging._.and._.Trend._.Analysis." localSheetId="12" hidden="1">{#N/A,#N/A,FALSE,"Aging Summary";#N/A,#N/A,FALSE,"Ratio Analysis";#N/A,#N/A,FALSE,"Test 120 Day Accts";#N/A,#N/A,FALSE,"Tickmarks"}</definedName>
    <definedName name="wrn.Aging._.and._.Trend._.Analysis." localSheetId="13" hidden="1">{#N/A,#N/A,FALSE,"Aging Summary";#N/A,#N/A,FALSE,"Ratio Analysis";#N/A,#N/A,FALSE,"Test 120 Day Accts";#N/A,#N/A,FALSE,"Tickmarks"}</definedName>
    <definedName name="wrn.Aging._.and._.Trend._.Analysis." localSheetId="10" hidden="1">{#N/A,#N/A,FALSE,"Aging Summary";#N/A,#N/A,FALSE,"Ratio Analysis";#N/A,#N/A,FALSE,"Test 120 Day Accts";#N/A,#N/A,FALSE,"Tickmarks"}</definedName>
    <definedName name="wrn.Aging._.and._.Trend._.Analysis." localSheetId="1" hidden="1">{#N/A,#N/A,FALSE,"Aging Summary";#N/A,#N/A,FALSE,"Ratio Analysis";#N/A,#N/A,FALSE,"Test 120 Day Accts";#N/A,#N/A,FALSE,"Tickmarks"}</definedName>
    <definedName name="wrn.Aging._.and._.Trend._.Analysis." localSheetId="0" hidden="1">{#N/A,#N/A,FALSE,"Aging Summary";#N/A,#N/A,FALSE,"Ratio Analysis";#N/A,#N/A,FALSE,"Test 120 Day Accts";#N/A,#N/A,FALSE,"Tickmarks"}</definedName>
    <definedName name="wrn.Aging._.and._.Trend._.Analysis._1" localSheetId="11" hidden="1">{#N/A,#N/A,FALSE,"Aging Summary";#N/A,#N/A,FALSE,"Ratio Analysis";#N/A,#N/A,FALSE,"Test 120 Day Accts";#N/A,#N/A,FALSE,"Tickmarks"}</definedName>
    <definedName name="wrn.Aging._.and._.Trend._.Analysis._1" localSheetId="9" hidden="1">{#N/A,#N/A,FALSE,"Aging Summary";#N/A,#N/A,FALSE,"Ratio Analysis";#N/A,#N/A,FALSE,"Test 120 Day Accts";#N/A,#N/A,FALSE,"Tickmarks"}</definedName>
    <definedName name="wrn.Aging._.and._.Trend._.Analysis._1" localSheetId="2" hidden="1">{#N/A,#N/A,FALSE,"Aging Summary";#N/A,#N/A,FALSE,"Ratio Analysis";#N/A,#N/A,FALSE,"Test 120 Day Accts";#N/A,#N/A,FALSE,"Tickmarks"}</definedName>
    <definedName name="wrn.Aging._.and._.Trend._.Analysis._1" localSheetId="12" hidden="1">{#N/A,#N/A,FALSE,"Aging Summary";#N/A,#N/A,FALSE,"Ratio Analysis";#N/A,#N/A,FALSE,"Test 120 Day Accts";#N/A,#N/A,FALSE,"Tickmarks"}</definedName>
    <definedName name="wrn.Aging._.and._.Trend._.Analysis._1" localSheetId="13" hidden="1">{#N/A,#N/A,FALSE,"Aging Summary";#N/A,#N/A,FALSE,"Ratio Analysis";#N/A,#N/A,FALSE,"Test 120 Day Accts";#N/A,#N/A,FALSE,"Tickmarks"}</definedName>
    <definedName name="wrn.Aging._.and._.Trend._.Analysis._1" localSheetId="10" hidden="1">{#N/A,#N/A,FALSE,"Aging Summary";#N/A,#N/A,FALSE,"Ratio Analysis";#N/A,#N/A,FALSE,"Test 120 Day Accts";#N/A,#N/A,FALSE,"Tickmarks"}</definedName>
    <definedName name="wrn.Aging._.and._.Trend._.Analysis._1" localSheetId="1" hidden="1">{#N/A,#N/A,FALSE,"Aging Summary";#N/A,#N/A,FALSE,"Ratio Analysis";#N/A,#N/A,FALSE,"Test 120 Day Accts";#N/A,#N/A,FALSE,"Tickmarks"}</definedName>
    <definedName name="wrn.Aging._.and._.Trend._.Analysis._1" localSheetId="0" hidden="1">{#N/A,#N/A,FALSE,"Aging Summary";#N/A,#N/A,FALSE,"Ratio Analysis";#N/A,#N/A,FALSE,"Test 120 Day Accts";#N/A,#N/A,FALSE,"Tickmarks"}</definedName>
    <definedName name="wrn.Aging._.and._.Trend._.Analysis._2" localSheetId="11" hidden="1">{#N/A,#N/A,FALSE,"Aging Summary";#N/A,#N/A,FALSE,"Ratio Analysis";#N/A,#N/A,FALSE,"Test 120 Day Accts";#N/A,#N/A,FALSE,"Tickmarks"}</definedName>
    <definedName name="wrn.Aging._.and._.Trend._.Analysis._2" localSheetId="9" hidden="1">{#N/A,#N/A,FALSE,"Aging Summary";#N/A,#N/A,FALSE,"Ratio Analysis";#N/A,#N/A,FALSE,"Test 120 Day Accts";#N/A,#N/A,FALSE,"Tickmarks"}</definedName>
    <definedName name="wrn.Aging._.and._.Trend._.Analysis._2" localSheetId="2" hidden="1">{#N/A,#N/A,FALSE,"Aging Summary";#N/A,#N/A,FALSE,"Ratio Analysis";#N/A,#N/A,FALSE,"Test 120 Day Accts";#N/A,#N/A,FALSE,"Tickmarks"}</definedName>
    <definedName name="wrn.Aging._.and._.Trend._.Analysis._2" localSheetId="12" hidden="1">{#N/A,#N/A,FALSE,"Aging Summary";#N/A,#N/A,FALSE,"Ratio Analysis";#N/A,#N/A,FALSE,"Test 120 Day Accts";#N/A,#N/A,FALSE,"Tickmarks"}</definedName>
    <definedName name="wrn.Aging._.and._.Trend._.Analysis._2" localSheetId="13" hidden="1">{#N/A,#N/A,FALSE,"Aging Summary";#N/A,#N/A,FALSE,"Ratio Analysis";#N/A,#N/A,FALSE,"Test 120 Day Accts";#N/A,#N/A,FALSE,"Tickmarks"}</definedName>
    <definedName name="wrn.Aging._.and._.Trend._.Analysis._2" localSheetId="10" hidden="1">{#N/A,#N/A,FALSE,"Aging Summary";#N/A,#N/A,FALSE,"Ratio Analysis";#N/A,#N/A,FALSE,"Test 120 Day Accts";#N/A,#N/A,FALSE,"Tickmarks"}</definedName>
    <definedName name="wrn.Aging._.and._.Trend._.Analysis._2" localSheetId="1" hidden="1">{#N/A,#N/A,FALSE,"Aging Summary";#N/A,#N/A,FALSE,"Ratio Analysis";#N/A,#N/A,FALSE,"Test 120 Day Accts";#N/A,#N/A,FALSE,"Tickmarks"}</definedName>
    <definedName name="wrn.Aging._.and._.Trend._.Analysis._2" localSheetId="0" hidden="1">{#N/A,#N/A,FALSE,"Aging Summary";#N/A,#N/A,FALSE,"Ratio Analysis";#N/A,#N/A,FALSE,"Test 120 Day Accts";#N/A,#N/A,FALSE,"Tickmarks"}</definedName>
    <definedName name="wrn.Aging._.and._.Trend._.Analysis._3" localSheetId="11" hidden="1">{#N/A,#N/A,FALSE,"Aging Summary";#N/A,#N/A,FALSE,"Ratio Analysis";#N/A,#N/A,FALSE,"Test 120 Day Accts";#N/A,#N/A,FALSE,"Tickmarks"}</definedName>
    <definedName name="wrn.Aging._.and._.Trend._.Analysis._3" localSheetId="9" hidden="1">{#N/A,#N/A,FALSE,"Aging Summary";#N/A,#N/A,FALSE,"Ratio Analysis";#N/A,#N/A,FALSE,"Test 120 Day Accts";#N/A,#N/A,FALSE,"Tickmarks"}</definedName>
    <definedName name="wrn.Aging._.and._.Trend._.Analysis._3" localSheetId="2" hidden="1">{#N/A,#N/A,FALSE,"Aging Summary";#N/A,#N/A,FALSE,"Ratio Analysis";#N/A,#N/A,FALSE,"Test 120 Day Accts";#N/A,#N/A,FALSE,"Tickmarks"}</definedName>
    <definedName name="wrn.Aging._.and._.Trend._.Analysis._3" localSheetId="12" hidden="1">{#N/A,#N/A,FALSE,"Aging Summary";#N/A,#N/A,FALSE,"Ratio Analysis";#N/A,#N/A,FALSE,"Test 120 Day Accts";#N/A,#N/A,FALSE,"Tickmarks"}</definedName>
    <definedName name="wrn.Aging._.and._.Trend._.Analysis._3" localSheetId="13" hidden="1">{#N/A,#N/A,FALSE,"Aging Summary";#N/A,#N/A,FALSE,"Ratio Analysis";#N/A,#N/A,FALSE,"Test 120 Day Accts";#N/A,#N/A,FALSE,"Tickmarks"}</definedName>
    <definedName name="wrn.Aging._.and._.Trend._.Analysis._3" localSheetId="10" hidden="1">{#N/A,#N/A,FALSE,"Aging Summary";#N/A,#N/A,FALSE,"Ratio Analysis";#N/A,#N/A,FALSE,"Test 120 Day Accts";#N/A,#N/A,FALSE,"Tickmarks"}</definedName>
    <definedName name="wrn.Aging._.and._.Trend._.Analysis._3" localSheetId="1" hidden="1">{#N/A,#N/A,FALSE,"Aging Summary";#N/A,#N/A,FALSE,"Ratio Analysis";#N/A,#N/A,FALSE,"Test 120 Day Accts";#N/A,#N/A,FALSE,"Tickmarks"}</definedName>
    <definedName name="wrn.Aging._.and._.Trend._.Analysis._3" localSheetId="0" hidden="1">{#N/A,#N/A,FALSE,"Aging Summary";#N/A,#N/A,FALSE,"Ratio Analysis";#N/A,#N/A,FALSE,"Test 120 Day Accts";#N/A,#N/A,FALSE,"Tickmarks"}</definedName>
    <definedName name="wrn.Aging._.and._.Trend._.Analysis._4" localSheetId="11" hidden="1">{#N/A,#N/A,FALSE,"Aging Summary";#N/A,#N/A,FALSE,"Ratio Analysis";#N/A,#N/A,FALSE,"Test 120 Day Accts";#N/A,#N/A,FALSE,"Tickmarks"}</definedName>
    <definedName name="wrn.Aging._.and._.Trend._.Analysis._4" localSheetId="9" hidden="1">{#N/A,#N/A,FALSE,"Aging Summary";#N/A,#N/A,FALSE,"Ratio Analysis";#N/A,#N/A,FALSE,"Test 120 Day Accts";#N/A,#N/A,FALSE,"Tickmarks"}</definedName>
    <definedName name="wrn.Aging._.and._.Trend._.Analysis._4" localSheetId="2" hidden="1">{#N/A,#N/A,FALSE,"Aging Summary";#N/A,#N/A,FALSE,"Ratio Analysis";#N/A,#N/A,FALSE,"Test 120 Day Accts";#N/A,#N/A,FALSE,"Tickmarks"}</definedName>
    <definedName name="wrn.Aging._.and._.Trend._.Analysis._4" localSheetId="12" hidden="1">{#N/A,#N/A,FALSE,"Aging Summary";#N/A,#N/A,FALSE,"Ratio Analysis";#N/A,#N/A,FALSE,"Test 120 Day Accts";#N/A,#N/A,FALSE,"Tickmarks"}</definedName>
    <definedName name="wrn.Aging._.and._.Trend._.Analysis._4" localSheetId="13" hidden="1">{#N/A,#N/A,FALSE,"Aging Summary";#N/A,#N/A,FALSE,"Ratio Analysis";#N/A,#N/A,FALSE,"Test 120 Day Accts";#N/A,#N/A,FALSE,"Tickmarks"}</definedName>
    <definedName name="wrn.Aging._.and._.Trend._.Analysis._4" localSheetId="10" hidden="1">{#N/A,#N/A,FALSE,"Aging Summary";#N/A,#N/A,FALSE,"Ratio Analysis";#N/A,#N/A,FALSE,"Test 120 Day Accts";#N/A,#N/A,FALSE,"Tickmarks"}</definedName>
    <definedName name="wrn.Aging._.and._.Trend._.Analysis._4" localSheetId="1" hidden="1">{#N/A,#N/A,FALSE,"Aging Summary";#N/A,#N/A,FALSE,"Ratio Analysis";#N/A,#N/A,FALSE,"Test 120 Day Accts";#N/A,#N/A,FALSE,"Tickmarks"}</definedName>
    <definedName name="wrn.Aging._.and._.Trend._.Analysis._4" localSheetId="0" hidden="1">{#N/A,#N/A,FALSE,"Aging Summary";#N/A,#N/A,FALSE,"Ratio Analysis";#N/A,#N/A,FALSE,"Test 120 Day Accts";#N/A,#N/A,FALSE,"Tickmarks"}</definedName>
    <definedName name="wrn.Aging._.and._.Trend._.Analysis._5" localSheetId="11" hidden="1">{#N/A,#N/A,FALSE,"Aging Summary";#N/A,#N/A,FALSE,"Ratio Analysis";#N/A,#N/A,FALSE,"Test 120 Day Accts";#N/A,#N/A,FALSE,"Tickmarks"}</definedName>
    <definedName name="wrn.Aging._.and._.Trend._.Analysis._5" localSheetId="9" hidden="1">{#N/A,#N/A,FALSE,"Aging Summary";#N/A,#N/A,FALSE,"Ratio Analysis";#N/A,#N/A,FALSE,"Test 120 Day Accts";#N/A,#N/A,FALSE,"Tickmarks"}</definedName>
    <definedName name="wrn.Aging._.and._.Trend._.Analysis._5" localSheetId="2" hidden="1">{#N/A,#N/A,FALSE,"Aging Summary";#N/A,#N/A,FALSE,"Ratio Analysis";#N/A,#N/A,FALSE,"Test 120 Day Accts";#N/A,#N/A,FALSE,"Tickmarks"}</definedName>
    <definedName name="wrn.Aging._.and._.Trend._.Analysis._5" localSheetId="12" hidden="1">{#N/A,#N/A,FALSE,"Aging Summary";#N/A,#N/A,FALSE,"Ratio Analysis";#N/A,#N/A,FALSE,"Test 120 Day Accts";#N/A,#N/A,FALSE,"Tickmarks"}</definedName>
    <definedName name="wrn.Aging._.and._.Trend._.Analysis._5" localSheetId="13" hidden="1">{#N/A,#N/A,FALSE,"Aging Summary";#N/A,#N/A,FALSE,"Ratio Analysis";#N/A,#N/A,FALSE,"Test 120 Day Accts";#N/A,#N/A,FALSE,"Tickmarks"}</definedName>
    <definedName name="wrn.Aging._.and._.Trend._.Analysis._5" localSheetId="10" hidden="1">{#N/A,#N/A,FALSE,"Aging Summary";#N/A,#N/A,FALSE,"Ratio Analysis";#N/A,#N/A,FALSE,"Test 120 Day Accts";#N/A,#N/A,FALSE,"Tickmarks"}</definedName>
    <definedName name="wrn.Aging._.and._.Trend._.Analysis._5" localSheetId="1" hidden="1">{#N/A,#N/A,FALSE,"Aging Summary";#N/A,#N/A,FALSE,"Ratio Analysis";#N/A,#N/A,FALSE,"Test 120 Day Accts";#N/A,#N/A,FALSE,"Tickmarks"}</definedName>
    <definedName name="wrn.Aging._.and._.Trend._.Analysis._5" localSheetId="0" hidden="1">{#N/A,#N/A,FALSE,"Aging Summary";#N/A,#N/A,FALSE,"Ratio Analysis";#N/A,#N/A,FALSE,"Test 120 Day Accts";#N/A,#N/A,FALSE,"Tickmarks"}</definedName>
    <definedName name="wrn.all._.gulp._.sheets." localSheetId="11"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9"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2"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2"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3"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0"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0"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PAGES." localSheetId="11" hidden="1">{#N/A,#N/A,FALSE,"puboff";#N/A,#N/A,FALSE,"financials";#N/A,#N/A,FALSE,"valuation";#N/A,#N/A,FALSE,"split"}</definedName>
    <definedName name="wrn.ALL._.PAGES." localSheetId="9" hidden="1">{#N/A,#N/A,FALSE,"puboff";#N/A,#N/A,FALSE,"financials";#N/A,#N/A,FALSE,"valuation";#N/A,#N/A,FALSE,"split"}</definedName>
    <definedName name="wrn.ALL._.PAGES." localSheetId="2" hidden="1">{#N/A,#N/A,FALSE,"puboff";#N/A,#N/A,FALSE,"financials";#N/A,#N/A,FALSE,"valuation";#N/A,#N/A,FALSE,"split"}</definedName>
    <definedName name="wrn.ALL._.PAGES." localSheetId="12" hidden="1">{#N/A,#N/A,FALSE,"puboff";#N/A,#N/A,FALSE,"financials";#N/A,#N/A,FALSE,"valuation";#N/A,#N/A,FALSE,"split"}</definedName>
    <definedName name="wrn.ALL._.PAGES." localSheetId="13" hidden="1">{#N/A,#N/A,FALSE,"puboff";#N/A,#N/A,FALSE,"financials";#N/A,#N/A,FALSE,"valuation";#N/A,#N/A,FALSE,"split"}</definedName>
    <definedName name="wrn.ALL._.PAGES." localSheetId="10" hidden="1">{#N/A,#N/A,FALSE,"puboff";#N/A,#N/A,FALSE,"financials";#N/A,#N/A,FALSE,"valuation";#N/A,#N/A,FALSE,"split"}</definedName>
    <definedName name="wrn.ALL._.PAGES." localSheetId="1" hidden="1">{#N/A,#N/A,FALSE,"puboff";#N/A,#N/A,FALSE,"financials";#N/A,#N/A,FALSE,"valuation";#N/A,#N/A,FALSE,"split"}</definedName>
    <definedName name="wrn.ALL._.PAGES." localSheetId="0" hidden="1">{#N/A,#N/A,FALSE,"puboff";#N/A,#N/A,FALSE,"financials";#N/A,#N/A,FALSE,"valuation";#N/A,#N/A,FALSE,"split"}</definedName>
    <definedName name="wrn.ALL._.SHEETS." localSheetId="11" hidden="1">{#N/A,#N/A,FALSE,"Adj Proj";#N/A,#N/A,FALSE,"Sheet1";#N/A,#N/A,FALSE,"LBO";#N/A,#N/A,FALSE,"LBOMER";#N/A,#N/A,FALSE,"WACC";#N/A,#N/A,FALSE,"DCF";#N/A,#N/A,FALSE,"DCFMER";#N/A,#N/A,FALSE,"Pooling";#N/A,#N/A,FALSE,"income";#N/A,#N/A,FALSE,"Offer"}</definedName>
    <definedName name="wrn.ALL._.SHEETS." localSheetId="9" hidden="1">{#N/A,#N/A,FALSE,"Adj Proj";#N/A,#N/A,FALSE,"Sheet1";#N/A,#N/A,FALSE,"LBO";#N/A,#N/A,FALSE,"LBOMER";#N/A,#N/A,FALSE,"WACC";#N/A,#N/A,FALSE,"DCF";#N/A,#N/A,FALSE,"DCFMER";#N/A,#N/A,FALSE,"Pooling";#N/A,#N/A,FALSE,"income";#N/A,#N/A,FALSE,"Offer"}</definedName>
    <definedName name="wrn.ALL._.SHEETS." localSheetId="2" hidden="1">{#N/A,#N/A,FALSE,"Adj Proj";#N/A,#N/A,FALSE,"Sheet1";#N/A,#N/A,FALSE,"LBO";#N/A,#N/A,FALSE,"LBOMER";#N/A,#N/A,FALSE,"WACC";#N/A,#N/A,FALSE,"DCF";#N/A,#N/A,FALSE,"DCFMER";#N/A,#N/A,FALSE,"Pooling";#N/A,#N/A,FALSE,"income";#N/A,#N/A,FALSE,"Offer"}</definedName>
    <definedName name="wrn.ALL._.SHEETS." localSheetId="12" hidden="1">{#N/A,#N/A,FALSE,"Adj Proj";#N/A,#N/A,FALSE,"Sheet1";#N/A,#N/A,FALSE,"LBO";#N/A,#N/A,FALSE,"LBOMER";#N/A,#N/A,FALSE,"WACC";#N/A,#N/A,FALSE,"DCF";#N/A,#N/A,FALSE,"DCFMER";#N/A,#N/A,FALSE,"Pooling";#N/A,#N/A,FALSE,"income";#N/A,#N/A,FALSE,"Offer"}</definedName>
    <definedName name="wrn.ALL._.SHEETS." localSheetId="13" hidden="1">{#N/A,#N/A,FALSE,"Adj Proj";#N/A,#N/A,FALSE,"Sheet1";#N/A,#N/A,FALSE,"LBO";#N/A,#N/A,FALSE,"LBOMER";#N/A,#N/A,FALSE,"WACC";#N/A,#N/A,FALSE,"DCF";#N/A,#N/A,FALSE,"DCFMER";#N/A,#N/A,FALSE,"Pooling";#N/A,#N/A,FALSE,"income";#N/A,#N/A,FALSE,"Offer"}</definedName>
    <definedName name="wrn.ALL._.SHEETS." localSheetId="10" hidden="1">{#N/A,#N/A,FALSE,"Adj Proj";#N/A,#N/A,FALSE,"Sheet1";#N/A,#N/A,FALSE,"LBO";#N/A,#N/A,FALSE,"LBOMER";#N/A,#N/A,FALSE,"WACC";#N/A,#N/A,FALSE,"DCF";#N/A,#N/A,FALSE,"DCFMER";#N/A,#N/A,FALSE,"Pooling";#N/A,#N/A,FALSE,"income";#N/A,#N/A,FALSE,"Offer"}</definedName>
    <definedName name="wrn.ALL._.SHEETS." localSheetId="1" hidden="1">{#N/A,#N/A,FALSE,"Adj Proj";#N/A,#N/A,FALSE,"Sheet1";#N/A,#N/A,FALSE,"LBO";#N/A,#N/A,FALSE,"LBOMER";#N/A,#N/A,FALSE,"WACC";#N/A,#N/A,FALSE,"DCF";#N/A,#N/A,FALSE,"DCFMER";#N/A,#N/A,FALSE,"Pooling";#N/A,#N/A,FALSE,"income";#N/A,#N/A,FALSE,"Offer"}</definedName>
    <definedName name="wrn.ALL._.SHEETS." localSheetId="0" hidden="1">{#N/A,#N/A,FALSE,"Adj Proj";#N/A,#N/A,FALSE,"Sheet1";#N/A,#N/A,FALSE,"LBO";#N/A,#N/A,FALSE,"LBOMER";#N/A,#N/A,FALSE,"WACC";#N/A,#N/A,FALSE,"DCF";#N/A,#N/A,FALSE,"DCFMER";#N/A,#N/A,FALSE,"Pooling";#N/A,#N/A,FALSE,"income";#N/A,#N/A,FALSE,"Offer"}</definedName>
    <definedName name="wrn.All_Models." localSheetId="11" hidden="1">{#N/A,#N/A,FALSE,"Summary";#N/A,#N/A,FALSE,"Projections";#N/A,#N/A,FALSE,"Mkt Mults";#N/A,#N/A,FALSE,"DCF";#N/A,#N/A,FALSE,"Accr Dil";#N/A,#N/A,FALSE,"PIC LBO";#N/A,#N/A,FALSE,"MULT10_4";#N/A,#N/A,FALSE,"CBI LBO"}</definedName>
    <definedName name="wrn.All_Models." localSheetId="9" hidden="1">{#N/A,#N/A,FALSE,"Summary";#N/A,#N/A,FALSE,"Projections";#N/A,#N/A,FALSE,"Mkt Mults";#N/A,#N/A,FALSE,"DCF";#N/A,#N/A,FALSE,"Accr Dil";#N/A,#N/A,FALSE,"PIC LBO";#N/A,#N/A,FALSE,"MULT10_4";#N/A,#N/A,FALSE,"CBI LBO"}</definedName>
    <definedName name="wrn.All_Models." localSheetId="2" hidden="1">{#N/A,#N/A,FALSE,"Summary";#N/A,#N/A,FALSE,"Projections";#N/A,#N/A,FALSE,"Mkt Mults";#N/A,#N/A,FALSE,"DCF";#N/A,#N/A,FALSE,"Accr Dil";#N/A,#N/A,FALSE,"PIC LBO";#N/A,#N/A,FALSE,"MULT10_4";#N/A,#N/A,FALSE,"CBI LBO"}</definedName>
    <definedName name="wrn.All_Models." localSheetId="12" hidden="1">{#N/A,#N/A,FALSE,"Summary";#N/A,#N/A,FALSE,"Projections";#N/A,#N/A,FALSE,"Mkt Mults";#N/A,#N/A,FALSE,"DCF";#N/A,#N/A,FALSE,"Accr Dil";#N/A,#N/A,FALSE,"PIC LBO";#N/A,#N/A,FALSE,"MULT10_4";#N/A,#N/A,FALSE,"CBI LBO"}</definedName>
    <definedName name="wrn.All_Models." localSheetId="13" hidden="1">{#N/A,#N/A,FALSE,"Summary";#N/A,#N/A,FALSE,"Projections";#N/A,#N/A,FALSE,"Mkt Mults";#N/A,#N/A,FALSE,"DCF";#N/A,#N/A,FALSE,"Accr Dil";#N/A,#N/A,FALSE,"PIC LBO";#N/A,#N/A,FALSE,"MULT10_4";#N/A,#N/A,FALSE,"CBI LBO"}</definedName>
    <definedName name="wrn.All_Models." localSheetId="10" hidden="1">{#N/A,#N/A,FALSE,"Summary";#N/A,#N/A,FALSE,"Projections";#N/A,#N/A,FALSE,"Mkt Mults";#N/A,#N/A,FALSE,"DCF";#N/A,#N/A,FALSE,"Accr Dil";#N/A,#N/A,FALSE,"PIC LBO";#N/A,#N/A,FALSE,"MULT10_4";#N/A,#N/A,FALSE,"CBI LBO"}</definedName>
    <definedName name="wrn.All_Models." localSheetId="1" hidden="1">{#N/A,#N/A,FALSE,"Summary";#N/A,#N/A,FALSE,"Projections";#N/A,#N/A,FALSE,"Mkt Mults";#N/A,#N/A,FALSE,"DCF";#N/A,#N/A,FALSE,"Accr Dil";#N/A,#N/A,FALSE,"PIC LBO";#N/A,#N/A,FALSE,"MULT10_4";#N/A,#N/A,FALSE,"CBI LBO"}</definedName>
    <definedName name="wrn.All_Models." localSheetId="0" hidden="1">{#N/A,#N/A,FALSE,"Summary";#N/A,#N/A,FALSE,"Projections";#N/A,#N/A,FALSE,"Mkt Mults";#N/A,#N/A,FALSE,"DCF";#N/A,#N/A,FALSE,"Accr Dil";#N/A,#N/A,FALSE,"PIC LBO";#N/A,#N/A,FALSE,"MULT10_4";#N/A,#N/A,FALSE,"CBI LBO"}</definedName>
    <definedName name="wrn.All_Sheets." localSheetId="11" hidden="1">{#N/A,#N/A,FALSE,"Projections";#N/A,#N/A,FALSE,"Contribution_Stock";#N/A,#N/A,FALSE,"PF_Combo_Stock";#N/A,#N/A,FALSE,"Projections";#N/A,#N/A,FALSE,"Contribution_Cash";#N/A,#N/A,FALSE,"PF_Combo_Cash";#N/A,#N/A,FALSE,"IPO_Cash"}</definedName>
    <definedName name="wrn.All_Sheets." localSheetId="9" hidden="1">{#N/A,#N/A,FALSE,"Projections";#N/A,#N/A,FALSE,"Contribution_Stock";#N/A,#N/A,FALSE,"PF_Combo_Stock";#N/A,#N/A,FALSE,"Projections";#N/A,#N/A,FALSE,"Contribution_Cash";#N/A,#N/A,FALSE,"PF_Combo_Cash";#N/A,#N/A,FALSE,"IPO_Cash"}</definedName>
    <definedName name="wrn.All_Sheets." localSheetId="2" hidden="1">{#N/A,#N/A,FALSE,"Projections";#N/A,#N/A,FALSE,"Contribution_Stock";#N/A,#N/A,FALSE,"PF_Combo_Stock";#N/A,#N/A,FALSE,"Projections";#N/A,#N/A,FALSE,"Contribution_Cash";#N/A,#N/A,FALSE,"PF_Combo_Cash";#N/A,#N/A,FALSE,"IPO_Cash"}</definedName>
    <definedName name="wrn.All_Sheets." localSheetId="12" hidden="1">{#N/A,#N/A,FALSE,"Projections";#N/A,#N/A,FALSE,"Contribution_Stock";#N/A,#N/A,FALSE,"PF_Combo_Stock";#N/A,#N/A,FALSE,"Projections";#N/A,#N/A,FALSE,"Contribution_Cash";#N/A,#N/A,FALSE,"PF_Combo_Cash";#N/A,#N/A,FALSE,"IPO_Cash"}</definedName>
    <definedName name="wrn.All_Sheets." localSheetId="13" hidden="1">{#N/A,#N/A,FALSE,"Projections";#N/A,#N/A,FALSE,"Contribution_Stock";#N/A,#N/A,FALSE,"PF_Combo_Stock";#N/A,#N/A,FALSE,"Projections";#N/A,#N/A,FALSE,"Contribution_Cash";#N/A,#N/A,FALSE,"PF_Combo_Cash";#N/A,#N/A,FALSE,"IPO_Cash"}</definedName>
    <definedName name="wrn.All_Sheets." localSheetId="10" hidden="1">{#N/A,#N/A,FALSE,"Projections";#N/A,#N/A,FALSE,"Contribution_Stock";#N/A,#N/A,FALSE,"PF_Combo_Stock";#N/A,#N/A,FALSE,"Projections";#N/A,#N/A,FALSE,"Contribution_Cash";#N/A,#N/A,FALSE,"PF_Combo_Cash";#N/A,#N/A,FALSE,"IPO_Cash"}</definedName>
    <definedName name="wrn.All_Sheets." localSheetId="1" hidden="1">{#N/A,#N/A,FALSE,"Projections";#N/A,#N/A,FALSE,"Contribution_Stock";#N/A,#N/A,FALSE,"PF_Combo_Stock";#N/A,#N/A,FALSE,"Projections";#N/A,#N/A,FALSE,"Contribution_Cash";#N/A,#N/A,FALSE,"PF_Combo_Cash";#N/A,#N/A,FALSE,"IPO_Cash"}</definedName>
    <definedName name="wrn.All_Sheets." localSheetId="0" hidden="1">{#N/A,#N/A,FALSE,"Projections";#N/A,#N/A,FALSE,"Contribution_Stock";#N/A,#N/A,FALSE,"PF_Combo_Stock";#N/A,#N/A,FALSE,"Projections";#N/A,#N/A,FALSE,"Contribution_Cash";#N/A,#N/A,FALSE,"PF_Combo_Cash";#N/A,#N/A,FALSE,"IPO_Cash"}</definedName>
    <definedName name="wrn.ALLbutPREMIUM." localSheetId="11"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9"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2"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2"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3"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0"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0" hidden="1">{#N/A,#N/A,FALSE,"Projections";#N/A,#N/A,FALSE,"AccrDil";#N/A,#N/A,FALSE,"PurchPriMult";#N/A,#N/A,FALSE,"Mults7_13";#N/A,#N/A,FALSE,"Mkt Mults";#N/A,#N/A,FALSE,"Acq Mults";#N/A,#N/A,FALSE,"StockPrices";#N/A,#N/A,FALSE,"Prem Paid";#N/A,#N/A,FALSE,"DCF";#N/A,#N/A,FALSE,"AUTO";#N/A,#N/A,FALSE,"Relative Trading";#N/A,#N/A,FALSE,"Mkt Val";#N/A,#N/A,FALSE,"Acq Val"}</definedName>
    <definedName name="wrn.AllModels." localSheetId="11" hidden="1">{#N/A,#N/A,FALSE,"AD_Purchase";#N/A,#N/A,FALSE,"Credit";#N/A,#N/A,FALSE,"PF Acquisition";#N/A,#N/A,FALSE,"PF Offering"}</definedName>
    <definedName name="wrn.AllModels." localSheetId="9" hidden="1">{#N/A,#N/A,FALSE,"AD_Purchase";#N/A,#N/A,FALSE,"Credit";#N/A,#N/A,FALSE,"PF Acquisition";#N/A,#N/A,FALSE,"PF Offering"}</definedName>
    <definedName name="wrn.AllModels." localSheetId="2" hidden="1">{#N/A,#N/A,FALSE,"AD_Purchase";#N/A,#N/A,FALSE,"Credit";#N/A,#N/A,FALSE,"PF Acquisition";#N/A,#N/A,FALSE,"PF Offering"}</definedName>
    <definedName name="wrn.AllModels." localSheetId="12" hidden="1">{#N/A,#N/A,FALSE,"AD_Purchase";#N/A,#N/A,FALSE,"Credit";#N/A,#N/A,FALSE,"PF Acquisition";#N/A,#N/A,FALSE,"PF Offering"}</definedName>
    <definedName name="wrn.AllModels." localSheetId="13" hidden="1">{#N/A,#N/A,FALSE,"AD_Purchase";#N/A,#N/A,FALSE,"Credit";#N/A,#N/A,FALSE,"PF Acquisition";#N/A,#N/A,FALSE,"PF Offering"}</definedName>
    <definedName name="wrn.AllModels." localSheetId="10" hidden="1">{#N/A,#N/A,FALSE,"AD_Purchase";#N/A,#N/A,FALSE,"Credit";#N/A,#N/A,FALSE,"PF Acquisition";#N/A,#N/A,FALSE,"PF Offering"}</definedName>
    <definedName name="wrn.AllModels." localSheetId="1" hidden="1">{#N/A,#N/A,FALSE,"AD_Purchase";#N/A,#N/A,FALSE,"Credit";#N/A,#N/A,FALSE,"PF Acquisition";#N/A,#N/A,FALSE,"PF Offering"}</definedName>
    <definedName name="wrn.AllModels." localSheetId="0" hidden="1">{#N/A,#N/A,FALSE,"AD_Purchase";#N/A,#N/A,FALSE,"Credit";#N/A,#N/A,FALSE,"PF Acquisition";#N/A,#N/A,FALSE,"PF Offering"}</definedName>
    <definedName name="wrn.allpages." localSheetId="11" hidden="1">{#N/A,#N/A,TRUE,"Historicals";#N/A,#N/A,TRUE,"Charts";#N/A,#N/A,TRUE,"Forecasts"}</definedName>
    <definedName name="wrn.allpages." localSheetId="9" hidden="1">{#N/A,#N/A,TRUE,"Historicals";#N/A,#N/A,TRUE,"Charts";#N/A,#N/A,TRUE,"Forecasts"}</definedName>
    <definedName name="wrn.allpages." localSheetId="2" hidden="1">{#N/A,#N/A,TRUE,"Historicals";#N/A,#N/A,TRUE,"Charts";#N/A,#N/A,TRUE,"Forecasts"}</definedName>
    <definedName name="wrn.allpages." localSheetId="12" hidden="1">{#N/A,#N/A,TRUE,"Historicals";#N/A,#N/A,TRUE,"Charts";#N/A,#N/A,TRUE,"Forecasts"}</definedName>
    <definedName name="wrn.allpages." localSheetId="13" hidden="1">{#N/A,#N/A,TRUE,"Historicals";#N/A,#N/A,TRUE,"Charts";#N/A,#N/A,TRUE,"Forecasts"}</definedName>
    <definedName name="wrn.allpages." localSheetId="10" hidden="1">{#N/A,#N/A,TRUE,"Historicals";#N/A,#N/A,TRUE,"Charts";#N/A,#N/A,TRUE,"Forecasts"}</definedName>
    <definedName name="wrn.allpages." localSheetId="1" hidden="1">{#N/A,#N/A,TRUE,"Historicals";#N/A,#N/A,TRUE,"Charts";#N/A,#N/A,TRUE,"Forecasts"}</definedName>
    <definedName name="wrn.allpages." localSheetId="0" hidden="1">{#N/A,#N/A,TRUE,"Historicals";#N/A,#N/A,TRUE,"Charts";#N/A,#N/A,TRUE,"Forecasts"}</definedName>
    <definedName name="wrn.Amortization." localSheetId="11" hidden="1">{"Exist Debt Amort",#N/A,TRUE,"Financials";"Intangible Amort",#N/A,TRUE,"Financials";"Proj Debt Amort",#N/A,TRUE,"Financials";"Proj Pfd Amort",#N/A,TRUE,"Financials"}</definedName>
    <definedName name="wrn.Amortization." localSheetId="9" hidden="1">{"Exist Debt Amort",#N/A,TRUE,"Financials";"Intangible Amort",#N/A,TRUE,"Financials";"Proj Debt Amort",#N/A,TRUE,"Financials";"Proj Pfd Amort",#N/A,TRUE,"Financials"}</definedName>
    <definedName name="wrn.Amortization." localSheetId="2" hidden="1">{"Exist Debt Amort",#N/A,TRUE,"Financials";"Intangible Amort",#N/A,TRUE,"Financials";"Proj Debt Amort",#N/A,TRUE,"Financials";"Proj Pfd Amort",#N/A,TRUE,"Financials"}</definedName>
    <definedName name="wrn.Amortization." localSheetId="12" hidden="1">{"Exist Debt Amort",#N/A,TRUE,"Financials";"Intangible Amort",#N/A,TRUE,"Financials";"Proj Debt Amort",#N/A,TRUE,"Financials";"Proj Pfd Amort",#N/A,TRUE,"Financials"}</definedName>
    <definedName name="wrn.Amortization." localSheetId="13" hidden="1">{"Exist Debt Amort",#N/A,TRUE,"Financials";"Intangible Amort",#N/A,TRUE,"Financials";"Proj Debt Amort",#N/A,TRUE,"Financials";"Proj Pfd Amort",#N/A,TRUE,"Financials"}</definedName>
    <definedName name="wrn.Amortization." localSheetId="10" hidden="1">{"Exist Debt Amort",#N/A,TRUE,"Financials";"Intangible Amort",#N/A,TRUE,"Financials";"Proj Debt Amort",#N/A,TRUE,"Financials";"Proj Pfd Amort",#N/A,TRUE,"Financials"}</definedName>
    <definedName name="wrn.Amortization." localSheetId="1" hidden="1">{"Exist Debt Amort",#N/A,TRUE,"Financials";"Intangible Amort",#N/A,TRUE,"Financials";"Proj Debt Amort",#N/A,TRUE,"Financials";"Proj Pfd Amort",#N/A,TRUE,"Financials"}</definedName>
    <definedName name="wrn.Amortization." localSheetId="0" hidden="1">{"Exist Debt Amort",#N/A,TRUE,"Financials";"Intangible Amort",#N/A,TRUE,"Financials";"Proj Debt Amort",#N/A,TRUE,"Financials";"Proj Pfd Amort",#N/A,TRUE,"Financials"}</definedName>
    <definedName name="wrn.Assumptions." localSheetId="11" hidden="1">{"Rev and Exp",#N/A,TRUE,"Financials";"Working Capital",#N/A,TRUE,"Financials"}</definedName>
    <definedName name="wrn.Assumptions." localSheetId="9" hidden="1">{"Rev and Exp",#N/A,TRUE,"Financials";"Working Capital",#N/A,TRUE,"Financials"}</definedName>
    <definedName name="wrn.Assumptions." localSheetId="2" hidden="1">{"Rev and Exp",#N/A,TRUE,"Financials";"Working Capital",#N/A,TRUE,"Financials"}</definedName>
    <definedName name="wrn.Assumptions." localSheetId="12" hidden="1">{"Rev and Exp",#N/A,TRUE,"Financials";"Working Capital",#N/A,TRUE,"Financials"}</definedName>
    <definedName name="wrn.Assumptions." localSheetId="13" hidden="1">{"Rev and Exp",#N/A,TRUE,"Financials";"Working Capital",#N/A,TRUE,"Financials"}</definedName>
    <definedName name="wrn.Assumptions." localSheetId="10" hidden="1">{"Rev and Exp",#N/A,TRUE,"Financials";"Working Capital",#N/A,TRUE,"Financials"}</definedName>
    <definedName name="wrn.Assumptions." localSheetId="1" hidden="1">{"Rev and Exp",#N/A,TRUE,"Financials";"Working Capital",#N/A,TRUE,"Financials"}</definedName>
    <definedName name="wrn.Assumptions." localSheetId="0" hidden="1">{"Rev and Exp",#N/A,TRUE,"Financials";"Working Capital",#N/A,TRUE,"Financials"}</definedName>
    <definedName name="wrn.Auto._.Comp." localSheetId="11" hidden="1">{#N/A,#N/A,FALSE,"Sheet1"}</definedName>
    <definedName name="wrn.Auto._.Comp." localSheetId="9" hidden="1">{#N/A,#N/A,FALSE,"Sheet1"}</definedName>
    <definedName name="wrn.Auto._.Comp." localSheetId="2" hidden="1">{#N/A,#N/A,FALSE,"Sheet1"}</definedName>
    <definedName name="wrn.Auto._.Comp." localSheetId="12" hidden="1">{#N/A,#N/A,FALSE,"Sheet1"}</definedName>
    <definedName name="wrn.Auto._.Comp." localSheetId="13" hidden="1">{#N/A,#N/A,FALSE,"Sheet1"}</definedName>
    <definedName name="wrn.Auto._.Comp." localSheetId="10" hidden="1">{#N/A,#N/A,FALSE,"Sheet1"}</definedName>
    <definedName name="wrn.Auto._.Comp." localSheetId="1" hidden="1">{#N/A,#N/A,FALSE,"Sheet1"}</definedName>
    <definedName name="wrn.Auto._.Comp." localSheetId="0" hidden="1">{#N/A,#N/A,FALSE,"Sheet1"}</definedName>
    <definedName name="wrn.Baseline." localSheetId="11" hidden="1">{#N/A,#N/A,FALSE,"Sum C (1)";#N/A,#N/A,FALSE,"Sum C (2)";#N/A,#N/A,FALSE,"KPI C";#N/A,#N/A,FALSE,"EN C";#N/A,#N/A,FALSE,"HU C";#N/A,#N/A,FALSE,"PO C";#N/A,#N/A,FALSE,"DE C";#N/A,#N/A,FALSE,"CR C";#N/A,#N/A,FALSE,"CZ C";#N/A,#N/A,FALSE,"FR C";#N/A,#N/A,FALSE,"RO C";#N/A,#N/A,FALSE,"CP C"}</definedName>
    <definedName name="wrn.Baseline." localSheetId="9" hidden="1">{#N/A,#N/A,FALSE,"Sum C (1)";#N/A,#N/A,FALSE,"Sum C (2)";#N/A,#N/A,FALSE,"KPI C";#N/A,#N/A,FALSE,"EN C";#N/A,#N/A,FALSE,"HU C";#N/A,#N/A,FALSE,"PO C";#N/A,#N/A,FALSE,"DE C";#N/A,#N/A,FALSE,"CR C";#N/A,#N/A,FALSE,"CZ C";#N/A,#N/A,FALSE,"FR C";#N/A,#N/A,FALSE,"RO C";#N/A,#N/A,FALSE,"CP C"}</definedName>
    <definedName name="wrn.Baseline." localSheetId="2" hidden="1">{#N/A,#N/A,FALSE,"Sum C (1)";#N/A,#N/A,FALSE,"Sum C (2)";#N/A,#N/A,FALSE,"KPI C";#N/A,#N/A,FALSE,"EN C";#N/A,#N/A,FALSE,"HU C";#N/A,#N/A,FALSE,"PO C";#N/A,#N/A,FALSE,"DE C";#N/A,#N/A,FALSE,"CR C";#N/A,#N/A,FALSE,"CZ C";#N/A,#N/A,FALSE,"FR C";#N/A,#N/A,FALSE,"RO C";#N/A,#N/A,FALSE,"CP C"}</definedName>
    <definedName name="wrn.Baseline." localSheetId="12" hidden="1">{#N/A,#N/A,FALSE,"Sum C (1)";#N/A,#N/A,FALSE,"Sum C (2)";#N/A,#N/A,FALSE,"KPI C";#N/A,#N/A,FALSE,"EN C";#N/A,#N/A,FALSE,"HU C";#N/A,#N/A,FALSE,"PO C";#N/A,#N/A,FALSE,"DE C";#N/A,#N/A,FALSE,"CR C";#N/A,#N/A,FALSE,"CZ C";#N/A,#N/A,FALSE,"FR C";#N/A,#N/A,FALSE,"RO C";#N/A,#N/A,FALSE,"CP C"}</definedName>
    <definedName name="wrn.Baseline." localSheetId="13" hidden="1">{#N/A,#N/A,FALSE,"Sum C (1)";#N/A,#N/A,FALSE,"Sum C (2)";#N/A,#N/A,FALSE,"KPI C";#N/A,#N/A,FALSE,"EN C";#N/A,#N/A,FALSE,"HU C";#N/A,#N/A,FALSE,"PO C";#N/A,#N/A,FALSE,"DE C";#N/A,#N/A,FALSE,"CR C";#N/A,#N/A,FALSE,"CZ C";#N/A,#N/A,FALSE,"FR C";#N/A,#N/A,FALSE,"RO C";#N/A,#N/A,FALSE,"CP C"}</definedName>
    <definedName name="wrn.Baseline." localSheetId="10" hidden="1">{#N/A,#N/A,FALSE,"Sum C (1)";#N/A,#N/A,FALSE,"Sum C (2)";#N/A,#N/A,FALSE,"KPI C";#N/A,#N/A,FALSE,"EN C";#N/A,#N/A,FALSE,"HU C";#N/A,#N/A,FALSE,"PO C";#N/A,#N/A,FALSE,"DE C";#N/A,#N/A,FALSE,"CR C";#N/A,#N/A,FALSE,"CZ C";#N/A,#N/A,FALSE,"FR C";#N/A,#N/A,FALSE,"RO C";#N/A,#N/A,FALSE,"CP C"}</definedName>
    <definedName name="wrn.Baseline." localSheetId="1" hidden="1">{#N/A,#N/A,FALSE,"Sum C (1)";#N/A,#N/A,FALSE,"Sum C (2)";#N/A,#N/A,FALSE,"KPI C";#N/A,#N/A,FALSE,"EN C";#N/A,#N/A,FALSE,"HU C";#N/A,#N/A,FALSE,"PO C";#N/A,#N/A,FALSE,"DE C";#N/A,#N/A,FALSE,"CR C";#N/A,#N/A,FALSE,"CZ C";#N/A,#N/A,FALSE,"FR C";#N/A,#N/A,FALSE,"RO C";#N/A,#N/A,FALSE,"CP C"}</definedName>
    <definedName name="wrn.Baseline." localSheetId="0" hidden="1">{#N/A,#N/A,FALSE,"Sum C (1)";#N/A,#N/A,FALSE,"Sum C (2)";#N/A,#N/A,FALSE,"KPI C";#N/A,#N/A,FALSE,"EN C";#N/A,#N/A,FALSE,"HU C";#N/A,#N/A,FALSE,"PO C";#N/A,#N/A,FALSE,"DE C";#N/A,#N/A,FALSE,"CR C";#N/A,#N/A,FALSE,"CZ C";#N/A,#N/A,FALSE,"FR C";#N/A,#N/A,FALSE,"RO C";#N/A,#N/A,FALSE,"CP C"}</definedName>
    <definedName name="wrn.basics." localSheetId="11" hidden="1">{#N/A,#N/A,FALSE,"TSUM";#N/A,#N/A,FALSE,"shares";#N/A,#N/A,FALSE,"earnout";#N/A,#N/A,FALSE,"Heaty";#N/A,#N/A,FALSE,"self-tend";#N/A,#N/A,FALSE,"self-sum"}</definedName>
    <definedName name="wrn.basics." localSheetId="9" hidden="1">{#N/A,#N/A,FALSE,"TSUM";#N/A,#N/A,FALSE,"shares";#N/A,#N/A,FALSE,"earnout";#N/A,#N/A,FALSE,"Heaty";#N/A,#N/A,FALSE,"self-tend";#N/A,#N/A,FALSE,"self-sum"}</definedName>
    <definedName name="wrn.basics." localSheetId="2" hidden="1">{#N/A,#N/A,FALSE,"TSUM";#N/A,#N/A,FALSE,"shares";#N/A,#N/A,FALSE,"earnout";#N/A,#N/A,FALSE,"Heaty";#N/A,#N/A,FALSE,"self-tend";#N/A,#N/A,FALSE,"self-sum"}</definedName>
    <definedName name="wrn.basics." localSheetId="12" hidden="1">{#N/A,#N/A,FALSE,"TSUM";#N/A,#N/A,FALSE,"shares";#N/A,#N/A,FALSE,"earnout";#N/A,#N/A,FALSE,"Heaty";#N/A,#N/A,FALSE,"self-tend";#N/A,#N/A,FALSE,"self-sum"}</definedName>
    <definedName name="wrn.basics." localSheetId="13" hidden="1">{#N/A,#N/A,FALSE,"TSUM";#N/A,#N/A,FALSE,"shares";#N/A,#N/A,FALSE,"earnout";#N/A,#N/A,FALSE,"Heaty";#N/A,#N/A,FALSE,"self-tend";#N/A,#N/A,FALSE,"self-sum"}</definedName>
    <definedName name="wrn.basics." localSheetId="10" hidden="1">{#N/A,#N/A,FALSE,"TSUM";#N/A,#N/A,FALSE,"shares";#N/A,#N/A,FALSE,"earnout";#N/A,#N/A,FALSE,"Heaty";#N/A,#N/A,FALSE,"self-tend";#N/A,#N/A,FALSE,"self-sum"}</definedName>
    <definedName name="wrn.basics." localSheetId="1" hidden="1">{#N/A,#N/A,FALSE,"TSUM";#N/A,#N/A,FALSE,"shares";#N/A,#N/A,FALSE,"earnout";#N/A,#N/A,FALSE,"Heaty";#N/A,#N/A,FALSE,"self-tend";#N/A,#N/A,FALSE,"self-sum"}</definedName>
    <definedName name="wrn.basics." localSheetId="0" hidden="1">{#N/A,#N/A,FALSE,"TSUM";#N/A,#N/A,FALSE,"shares";#N/A,#N/A,FALSE,"earnout";#N/A,#N/A,FALSE,"Heaty";#N/A,#N/A,FALSE,"self-tend";#N/A,#N/A,FALSE,"self-sum"}</definedName>
    <definedName name="wrn.book." localSheetId="11" hidden="1">{"book",#N/A,TRUE,"BS";"book",#N/A,TRUE,"CF";"book",#N/A,TRUE,"IS%";"book",#N/A,TRUE,"IS";#N/A,#N/A,TRUE,"Warranty"}</definedName>
    <definedName name="wrn.book." localSheetId="9" hidden="1">{"book",#N/A,TRUE,"BS";"book",#N/A,TRUE,"CF";"book",#N/A,TRUE,"IS%";"book",#N/A,TRUE,"IS";#N/A,#N/A,TRUE,"Warranty"}</definedName>
    <definedName name="wrn.book." localSheetId="2" hidden="1">{"book",#N/A,TRUE,"BS";"book",#N/A,TRUE,"CF";"book",#N/A,TRUE,"IS%";"book",#N/A,TRUE,"IS";#N/A,#N/A,TRUE,"Warranty"}</definedName>
    <definedName name="wrn.book." localSheetId="12" hidden="1">{"book",#N/A,TRUE,"BS";"book",#N/A,TRUE,"CF";"book",#N/A,TRUE,"IS%";"book",#N/A,TRUE,"IS";#N/A,#N/A,TRUE,"Warranty"}</definedName>
    <definedName name="wrn.book." localSheetId="13" hidden="1">{"book",#N/A,TRUE,"BS";"book",#N/A,TRUE,"CF";"book",#N/A,TRUE,"IS%";"book",#N/A,TRUE,"IS";#N/A,#N/A,TRUE,"Warranty"}</definedName>
    <definedName name="wrn.book." localSheetId="10" hidden="1">{"book",#N/A,TRUE,"BS";"book",#N/A,TRUE,"CF";"book",#N/A,TRUE,"IS%";"book",#N/A,TRUE,"IS";#N/A,#N/A,TRUE,"Warranty"}</definedName>
    <definedName name="wrn.book." localSheetId="1" hidden="1">{"book",#N/A,TRUE,"BS";"book",#N/A,TRUE,"CF";"book",#N/A,TRUE,"IS%";"book",#N/A,TRUE,"IS";#N/A,#N/A,TRUE,"Warranty"}</definedName>
    <definedName name="wrn.book." localSheetId="0" hidden="1">{"book",#N/A,TRUE,"BS";"book",#N/A,TRUE,"CF";"book",#N/A,TRUE,"IS%";"book",#N/A,TRUE,"IS";#N/A,#N/A,TRUE,"Warranty"}</definedName>
    <definedName name="wrn.BU." localSheetId="11" hidden="1">{#N/A,#N/A,FALSE,"Rsum";#N/A,#N/A,FALSE,"IS%";#N/A,#N/A,FALSE,"IS";#N/A,#N/A,FALSE,"COSsum";#N/A,#N/A,FALSE,"Warranty"}</definedName>
    <definedName name="wrn.BU." localSheetId="9" hidden="1">{#N/A,#N/A,FALSE,"Rsum";#N/A,#N/A,FALSE,"IS%";#N/A,#N/A,FALSE,"IS";#N/A,#N/A,FALSE,"COSsum";#N/A,#N/A,FALSE,"Warranty"}</definedName>
    <definedName name="wrn.BU." localSheetId="2" hidden="1">{#N/A,#N/A,FALSE,"Rsum";#N/A,#N/A,FALSE,"IS%";#N/A,#N/A,FALSE,"IS";#N/A,#N/A,FALSE,"COSsum";#N/A,#N/A,FALSE,"Warranty"}</definedName>
    <definedName name="wrn.BU." localSheetId="12" hidden="1">{#N/A,#N/A,FALSE,"Rsum";#N/A,#N/A,FALSE,"IS%";#N/A,#N/A,FALSE,"IS";#N/A,#N/A,FALSE,"COSsum";#N/A,#N/A,FALSE,"Warranty"}</definedName>
    <definedName name="wrn.BU." localSheetId="13" hidden="1">{#N/A,#N/A,FALSE,"Rsum";#N/A,#N/A,FALSE,"IS%";#N/A,#N/A,FALSE,"IS";#N/A,#N/A,FALSE,"COSsum";#N/A,#N/A,FALSE,"Warranty"}</definedName>
    <definedName name="wrn.BU." localSheetId="10" hidden="1">{#N/A,#N/A,FALSE,"Rsum";#N/A,#N/A,FALSE,"IS%";#N/A,#N/A,FALSE,"IS";#N/A,#N/A,FALSE,"COSsum";#N/A,#N/A,FALSE,"Warranty"}</definedName>
    <definedName name="wrn.BU." localSheetId="1" hidden="1">{#N/A,#N/A,FALSE,"Rsum";#N/A,#N/A,FALSE,"IS%";#N/A,#N/A,FALSE,"IS";#N/A,#N/A,FALSE,"COSsum";#N/A,#N/A,FALSE,"Warranty"}</definedName>
    <definedName name="wrn.BU." localSheetId="0" hidden="1">{#N/A,#N/A,FALSE,"Rsum";#N/A,#N/A,FALSE,"IS%";#N/A,#N/A,FALSE,"IS";#N/A,#N/A,FALSE,"COSsum";#N/A,#N/A,FALSE,"Warranty"}</definedName>
    <definedName name="wrn.Budget." localSheetId="11" hidden="1">{#N/A,#N/A,FALSE,"QSum";#N/A,#N/A,FALSE,"1Q";#N/A,#N/A,FALSE,"2Q";#N/A,#N/A,FALSE,"3Q";#N/A,#N/A,FALSE,"4Q";#N/A,#N/A,FALSE,"Mthly";#N/A,#N/A,FALSE,"Cur.vs.Prior"}</definedName>
    <definedName name="wrn.Budget." localSheetId="9" hidden="1">{#N/A,#N/A,FALSE,"QSum";#N/A,#N/A,FALSE,"1Q";#N/A,#N/A,FALSE,"2Q";#N/A,#N/A,FALSE,"3Q";#N/A,#N/A,FALSE,"4Q";#N/A,#N/A,FALSE,"Mthly";#N/A,#N/A,FALSE,"Cur.vs.Prior"}</definedName>
    <definedName name="wrn.Budget." localSheetId="2" hidden="1">{#N/A,#N/A,FALSE,"QSum";#N/A,#N/A,FALSE,"1Q";#N/A,#N/A,FALSE,"2Q";#N/A,#N/A,FALSE,"3Q";#N/A,#N/A,FALSE,"4Q";#N/A,#N/A,FALSE,"Mthly";#N/A,#N/A,FALSE,"Cur.vs.Prior"}</definedName>
    <definedName name="wrn.Budget." localSheetId="12" hidden="1">{#N/A,#N/A,FALSE,"QSum";#N/A,#N/A,FALSE,"1Q";#N/A,#N/A,FALSE,"2Q";#N/A,#N/A,FALSE,"3Q";#N/A,#N/A,FALSE,"4Q";#N/A,#N/A,FALSE,"Mthly";#N/A,#N/A,FALSE,"Cur.vs.Prior"}</definedName>
    <definedName name="wrn.Budget." localSheetId="13" hidden="1">{#N/A,#N/A,FALSE,"QSum";#N/A,#N/A,FALSE,"1Q";#N/A,#N/A,FALSE,"2Q";#N/A,#N/A,FALSE,"3Q";#N/A,#N/A,FALSE,"4Q";#N/A,#N/A,FALSE,"Mthly";#N/A,#N/A,FALSE,"Cur.vs.Prior"}</definedName>
    <definedName name="wrn.Budget." localSheetId="10" hidden="1">{#N/A,#N/A,FALSE,"QSum";#N/A,#N/A,FALSE,"1Q";#N/A,#N/A,FALSE,"2Q";#N/A,#N/A,FALSE,"3Q";#N/A,#N/A,FALSE,"4Q";#N/A,#N/A,FALSE,"Mthly";#N/A,#N/A,FALSE,"Cur.vs.Prior"}</definedName>
    <definedName name="wrn.Budget." localSheetId="1" hidden="1">{#N/A,#N/A,FALSE,"QSum";#N/A,#N/A,FALSE,"1Q";#N/A,#N/A,FALSE,"2Q";#N/A,#N/A,FALSE,"3Q";#N/A,#N/A,FALSE,"4Q";#N/A,#N/A,FALSE,"Mthly";#N/A,#N/A,FALSE,"Cur.vs.Prior"}</definedName>
    <definedName name="wrn.Budget." localSheetId="0" hidden="1">{#N/A,#N/A,FALSE,"QSum";#N/A,#N/A,FALSE,"1Q";#N/A,#N/A,FALSE,"2Q";#N/A,#N/A,FALSE,"3Q";#N/A,#N/A,FALSE,"4Q";#N/A,#N/A,FALSE,"Mthly";#N/A,#N/A,FALSE,"Cur.vs.Prior"}</definedName>
    <definedName name="wrn.Budget._.Detail." localSheetId="11" hidden="1">{#N/A,#N/A,FALSE,"Salaries";#N/A,#N/A,FALSE,"Carmen";#N/A,#N/A,FALSE,"Bonus";#N/A,#N/A,FALSE,"Benefits1";#N/A,#N/A,FALSE,"Benefits2";#N/A,#N/A,FALSE,"Benefits3";#N/A,#N/A,FALSE,"Benefits4";#N/A,#N/A,FALSE,"Other1";#N/A,#N/A,FALSE,"Other2";#N/A,#N/A,FALSE,"Other3";#N/A,#N/A,FALSE,"Other4";#N/A,#N/A,FALSE,"Other5";#N/A,#N/A,FALSE,"MIS Other"}</definedName>
    <definedName name="wrn.Budget._.Detail." localSheetId="9" hidden="1">{#N/A,#N/A,FALSE,"Salaries";#N/A,#N/A,FALSE,"Carmen";#N/A,#N/A,FALSE,"Bonus";#N/A,#N/A,FALSE,"Benefits1";#N/A,#N/A,FALSE,"Benefits2";#N/A,#N/A,FALSE,"Benefits3";#N/A,#N/A,FALSE,"Benefits4";#N/A,#N/A,FALSE,"Other1";#N/A,#N/A,FALSE,"Other2";#N/A,#N/A,FALSE,"Other3";#N/A,#N/A,FALSE,"Other4";#N/A,#N/A,FALSE,"Other5";#N/A,#N/A,FALSE,"MIS Other"}</definedName>
    <definedName name="wrn.Budget._.Detail." localSheetId="2" hidden="1">{#N/A,#N/A,FALSE,"Salaries";#N/A,#N/A,FALSE,"Carmen";#N/A,#N/A,FALSE,"Bonus";#N/A,#N/A,FALSE,"Benefits1";#N/A,#N/A,FALSE,"Benefits2";#N/A,#N/A,FALSE,"Benefits3";#N/A,#N/A,FALSE,"Benefits4";#N/A,#N/A,FALSE,"Other1";#N/A,#N/A,FALSE,"Other2";#N/A,#N/A,FALSE,"Other3";#N/A,#N/A,FALSE,"Other4";#N/A,#N/A,FALSE,"Other5";#N/A,#N/A,FALSE,"MIS Other"}</definedName>
    <definedName name="wrn.Budget._.Detail." localSheetId="12" hidden="1">{#N/A,#N/A,FALSE,"Salaries";#N/A,#N/A,FALSE,"Carmen";#N/A,#N/A,FALSE,"Bonus";#N/A,#N/A,FALSE,"Benefits1";#N/A,#N/A,FALSE,"Benefits2";#N/A,#N/A,FALSE,"Benefits3";#N/A,#N/A,FALSE,"Benefits4";#N/A,#N/A,FALSE,"Other1";#N/A,#N/A,FALSE,"Other2";#N/A,#N/A,FALSE,"Other3";#N/A,#N/A,FALSE,"Other4";#N/A,#N/A,FALSE,"Other5";#N/A,#N/A,FALSE,"MIS Other"}</definedName>
    <definedName name="wrn.Budget._.Detail." localSheetId="13" hidden="1">{#N/A,#N/A,FALSE,"Salaries";#N/A,#N/A,FALSE,"Carmen";#N/A,#N/A,FALSE,"Bonus";#N/A,#N/A,FALSE,"Benefits1";#N/A,#N/A,FALSE,"Benefits2";#N/A,#N/A,FALSE,"Benefits3";#N/A,#N/A,FALSE,"Benefits4";#N/A,#N/A,FALSE,"Other1";#N/A,#N/A,FALSE,"Other2";#N/A,#N/A,FALSE,"Other3";#N/A,#N/A,FALSE,"Other4";#N/A,#N/A,FALSE,"Other5";#N/A,#N/A,FALSE,"MIS Other"}</definedName>
    <definedName name="wrn.Budget._.Detail." localSheetId="10" hidden="1">{#N/A,#N/A,FALSE,"Salaries";#N/A,#N/A,FALSE,"Carmen";#N/A,#N/A,FALSE,"Bonus";#N/A,#N/A,FALSE,"Benefits1";#N/A,#N/A,FALSE,"Benefits2";#N/A,#N/A,FALSE,"Benefits3";#N/A,#N/A,FALSE,"Benefits4";#N/A,#N/A,FALSE,"Other1";#N/A,#N/A,FALSE,"Other2";#N/A,#N/A,FALSE,"Other3";#N/A,#N/A,FALSE,"Other4";#N/A,#N/A,FALSE,"Other5";#N/A,#N/A,FALSE,"MIS Other"}</definedName>
    <definedName name="wrn.Budget._.Detail." localSheetId="1" hidden="1">{#N/A,#N/A,FALSE,"Salaries";#N/A,#N/A,FALSE,"Carmen";#N/A,#N/A,FALSE,"Bonus";#N/A,#N/A,FALSE,"Benefits1";#N/A,#N/A,FALSE,"Benefits2";#N/A,#N/A,FALSE,"Benefits3";#N/A,#N/A,FALSE,"Benefits4";#N/A,#N/A,FALSE,"Other1";#N/A,#N/A,FALSE,"Other2";#N/A,#N/A,FALSE,"Other3";#N/A,#N/A,FALSE,"Other4";#N/A,#N/A,FALSE,"Other5";#N/A,#N/A,FALSE,"MIS Other"}</definedName>
    <definedName name="wrn.Budget._.Detail." localSheetId="0" hidden="1">{#N/A,#N/A,FALSE,"Salaries";#N/A,#N/A,FALSE,"Carmen";#N/A,#N/A,FALSE,"Bonus";#N/A,#N/A,FALSE,"Benefits1";#N/A,#N/A,FALSE,"Benefits2";#N/A,#N/A,FALSE,"Benefits3";#N/A,#N/A,FALSE,"Benefits4";#N/A,#N/A,FALSE,"Other1";#N/A,#N/A,FALSE,"Other2";#N/A,#N/A,FALSE,"Other3";#N/A,#N/A,FALSE,"Other4";#N/A,#N/A,FALSE,"Other5";#N/A,#N/A,FALSE,"MIS Other"}</definedName>
    <definedName name="wrn.bullshit1." localSheetId="11" hidden="1">{#N/A,#N/A,FALSE,"Sheet1";#N/A,#N/A,FALSE,"Summary";#N/A,#N/A,FALSE,"proj1";#N/A,#N/A,FALSE,"proj2"}</definedName>
    <definedName name="wrn.bullshit1." localSheetId="9" hidden="1">{#N/A,#N/A,FALSE,"Sheet1";#N/A,#N/A,FALSE,"Summary";#N/A,#N/A,FALSE,"proj1";#N/A,#N/A,FALSE,"proj2"}</definedName>
    <definedName name="wrn.bullshit1." localSheetId="2" hidden="1">{#N/A,#N/A,FALSE,"Sheet1";#N/A,#N/A,FALSE,"Summary";#N/A,#N/A,FALSE,"proj1";#N/A,#N/A,FALSE,"proj2"}</definedName>
    <definedName name="wrn.bullshit1." localSheetId="12" hidden="1">{#N/A,#N/A,FALSE,"Sheet1";#N/A,#N/A,FALSE,"Summary";#N/A,#N/A,FALSE,"proj1";#N/A,#N/A,FALSE,"proj2"}</definedName>
    <definedName name="wrn.bullshit1." localSheetId="13" hidden="1">{#N/A,#N/A,FALSE,"Sheet1";#N/A,#N/A,FALSE,"Summary";#N/A,#N/A,FALSE,"proj1";#N/A,#N/A,FALSE,"proj2"}</definedName>
    <definedName name="wrn.bullshit1." localSheetId="10" hidden="1">{#N/A,#N/A,FALSE,"Sheet1";#N/A,#N/A,FALSE,"Summary";#N/A,#N/A,FALSE,"proj1";#N/A,#N/A,FALSE,"proj2"}</definedName>
    <definedName name="wrn.bullshit1." localSheetId="1" hidden="1">{#N/A,#N/A,FALSE,"Sheet1";#N/A,#N/A,FALSE,"Summary";#N/A,#N/A,FALSE,"proj1";#N/A,#N/A,FALSE,"proj2"}</definedName>
    <definedName name="wrn.bullshit1." localSheetId="0" hidden="1">{#N/A,#N/A,FALSE,"Sheet1";#N/A,#N/A,FALSE,"Summary";#N/A,#N/A,FALSE,"proj1";#N/A,#N/A,FALSE,"proj2"}</definedName>
    <definedName name="wrn.Capacity._.Calculations._.for._.FM3." localSheetId="11" hidden="1">{#N/A,#N/A,TRUE,"Report"}</definedName>
    <definedName name="wrn.Capacity._.Calculations._.for._.FM3." localSheetId="9" hidden="1">{#N/A,#N/A,TRUE,"Report"}</definedName>
    <definedName name="wrn.Capacity._.Calculations._.for._.FM3." localSheetId="2" hidden="1">{#N/A,#N/A,TRUE,"Report"}</definedName>
    <definedName name="wrn.Capacity._.Calculations._.for._.FM3." localSheetId="12" hidden="1">{#N/A,#N/A,TRUE,"Report"}</definedName>
    <definedName name="wrn.Capacity._.Calculations._.for._.FM3." localSheetId="13" hidden="1">{#N/A,#N/A,TRUE,"Report"}</definedName>
    <definedName name="wrn.Capacity._.Calculations._.for._.FM3." localSheetId="10" hidden="1">{#N/A,#N/A,TRUE,"Report"}</definedName>
    <definedName name="wrn.Capacity._.Calculations._.for._.FM3." localSheetId="1" hidden="1">{#N/A,#N/A,TRUE,"Report"}</definedName>
    <definedName name="wrn.Capacity._.Calculations._.for._.FM3." localSheetId="0" hidden="1">{#N/A,#N/A,TRUE,"Report"}</definedName>
    <definedName name="wrn.Combination." localSheetId="11"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9"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2"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2"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3"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0"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0"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oResults." localSheetId="11" hidden="1">{#N/A,#N/A,FALSE,"Combo-Ass ";#N/A,#N/A,FALSE,"Combo-AD sum";#N/A,#N/A,FALSE,"Combo-Syn Sens";#N/A,#N/A,FALSE,"Combo-Contr";#N/A,#N/A,FALSE,"Combo-Credit Sum";#N/A,#N/A,FALSE,"Combo-Credit";#N/A,#N/A,FALSE,"Combo-AD";#N/A,#N/A,FALSE,"Combo-AD CF"}</definedName>
    <definedName name="wrn.ComboResults." localSheetId="9" hidden="1">{#N/A,#N/A,FALSE,"Combo-Ass ";#N/A,#N/A,FALSE,"Combo-AD sum";#N/A,#N/A,FALSE,"Combo-Syn Sens";#N/A,#N/A,FALSE,"Combo-Contr";#N/A,#N/A,FALSE,"Combo-Credit Sum";#N/A,#N/A,FALSE,"Combo-Credit";#N/A,#N/A,FALSE,"Combo-AD";#N/A,#N/A,FALSE,"Combo-AD CF"}</definedName>
    <definedName name="wrn.ComboResults." localSheetId="2" hidden="1">{#N/A,#N/A,FALSE,"Combo-Ass ";#N/A,#N/A,FALSE,"Combo-AD sum";#N/A,#N/A,FALSE,"Combo-Syn Sens";#N/A,#N/A,FALSE,"Combo-Contr";#N/A,#N/A,FALSE,"Combo-Credit Sum";#N/A,#N/A,FALSE,"Combo-Credit";#N/A,#N/A,FALSE,"Combo-AD";#N/A,#N/A,FALSE,"Combo-AD CF"}</definedName>
    <definedName name="wrn.ComboResults." localSheetId="12" hidden="1">{#N/A,#N/A,FALSE,"Combo-Ass ";#N/A,#N/A,FALSE,"Combo-AD sum";#N/A,#N/A,FALSE,"Combo-Syn Sens";#N/A,#N/A,FALSE,"Combo-Contr";#N/A,#N/A,FALSE,"Combo-Credit Sum";#N/A,#N/A,FALSE,"Combo-Credit";#N/A,#N/A,FALSE,"Combo-AD";#N/A,#N/A,FALSE,"Combo-AD CF"}</definedName>
    <definedName name="wrn.ComboResults." localSheetId="13" hidden="1">{#N/A,#N/A,FALSE,"Combo-Ass ";#N/A,#N/A,FALSE,"Combo-AD sum";#N/A,#N/A,FALSE,"Combo-Syn Sens";#N/A,#N/A,FALSE,"Combo-Contr";#N/A,#N/A,FALSE,"Combo-Credit Sum";#N/A,#N/A,FALSE,"Combo-Credit";#N/A,#N/A,FALSE,"Combo-AD";#N/A,#N/A,FALSE,"Combo-AD CF"}</definedName>
    <definedName name="wrn.ComboResults." localSheetId="10" hidden="1">{#N/A,#N/A,FALSE,"Combo-Ass ";#N/A,#N/A,FALSE,"Combo-AD sum";#N/A,#N/A,FALSE,"Combo-Syn Sens";#N/A,#N/A,FALSE,"Combo-Contr";#N/A,#N/A,FALSE,"Combo-Credit Sum";#N/A,#N/A,FALSE,"Combo-Credit";#N/A,#N/A,FALSE,"Combo-AD";#N/A,#N/A,FALSE,"Combo-AD CF"}</definedName>
    <definedName name="wrn.ComboResults." localSheetId="1" hidden="1">{#N/A,#N/A,FALSE,"Combo-Ass ";#N/A,#N/A,FALSE,"Combo-AD sum";#N/A,#N/A,FALSE,"Combo-Syn Sens";#N/A,#N/A,FALSE,"Combo-Contr";#N/A,#N/A,FALSE,"Combo-Credit Sum";#N/A,#N/A,FALSE,"Combo-Credit";#N/A,#N/A,FALSE,"Combo-AD";#N/A,#N/A,FALSE,"Combo-AD CF"}</definedName>
    <definedName name="wrn.ComboResults." localSheetId="0" hidden="1">{#N/A,#N/A,FALSE,"Combo-Ass ";#N/A,#N/A,FALSE,"Combo-AD sum";#N/A,#N/A,FALSE,"Combo-Syn Sens";#N/A,#N/A,FALSE,"Combo-Contr";#N/A,#N/A,FALSE,"Combo-Credit Sum";#N/A,#N/A,FALSE,"Combo-Credit";#N/A,#N/A,FALSE,"Combo-AD";#N/A,#N/A,FALSE,"Combo-AD CF"}</definedName>
    <definedName name="wrn.ComboState." localSheetId="11" hidden="1">{#N/A,#N/A,FALSE,"Combo-Ass ";#N/A,#N/A,FALSE,"Combo-IS";#N/A,#N/A,FALSE,"Combo-BS";#N/A,#N/A,FALSE,"Combo-CF"}</definedName>
    <definedName name="wrn.ComboState." localSheetId="9" hidden="1">{#N/A,#N/A,FALSE,"Combo-Ass ";#N/A,#N/A,FALSE,"Combo-IS";#N/A,#N/A,FALSE,"Combo-BS";#N/A,#N/A,FALSE,"Combo-CF"}</definedName>
    <definedName name="wrn.ComboState." localSheetId="2" hidden="1">{#N/A,#N/A,FALSE,"Combo-Ass ";#N/A,#N/A,FALSE,"Combo-IS";#N/A,#N/A,FALSE,"Combo-BS";#N/A,#N/A,FALSE,"Combo-CF"}</definedName>
    <definedName name="wrn.ComboState." localSheetId="12" hidden="1">{#N/A,#N/A,FALSE,"Combo-Ass ";#N/A,#N/A,FALSE,"Combo-IS";#N/A,#N/A,FALSE,"Combo-BS";#N/A,#N/A,FALSE,"Combo-CF"}</definedName>
    <definedName name="wrn.ComboState." localSheetId="13" hidden="1">{#N/A,#N/A,FALSE,"Combo-Ass ";#N/A,#N/A,FALSE,"Combo-IS";#N/A,#N/A,FALSE,"Combo-BS";#N/A,#N/A,FALSE,"Combo-CF"}</definedName>
    <definedName name="wrn.ComboState." localSheetId="10" hidden="1">{#N/A,#N/A,FALSE,"Combo-Ass ";#N/A,#N/A,FALSE,"Combo-IS";#N/A,#N/A,FALSE,"Combo-BS";#N/A,#N/A,FALSE,"Combo-CF"}</definedName>
    <definedName name="wrn.ComboState." localSheetId="1" hidden="1">{#N/A,#N/A,FALSE,"Combo-Ass ";#N/A,#N/A,FALSE,"Combo-IS";#N/A,#N/A,FALSE,"Combo-BS";#N/A,#N/A,FALSE,"Combo-CF"}</definedName>
    <definedName name="wrn.ComboState." localSheetId="0" hidden="1">{#N/A,#N/A,FALSE,"Combo-Ass ";#N/A,#N/A,FALSE,"Combo-IS";#N/A,#N/A,FALSE,"Combo-BS";#N/A,#N/A,FALSE,"Combo-CF"}</definedName>
    <definedName name="wrn.compare." localSheetId="11" hidden="1">{"page1",#N/A,FALSE,"Temp";"page2",#N/A,FALSE,"Temp";"page3",#N/A,FALSE,"Temp";"page4",#N/A,FALSE,"Temp";"page5",#N/A,FALSE,"Temp";"page6",#N/A,FALSE,"Temp"}</definedName>
    <definedName name="wrn.compare." localSheetId="9" hidden="1">{"page1",#N/A,FALSE,"Temp";"page2",#N/A,FALSE,"Temp";"page3",#N/A,FALSE,"Temp";"page4",#N/A,FALSE,"Temp";"page5",#N/A,FALSE,"Temp";"page6",#N/A,FALSE,"Temp"}</definedName>
    <definedName name="wrn.compare." localSheetId="2" hidden="1">{"page1",#N/A,FALSE,"Temp";"page2",#N/A,FALSE,"Temp";"page3",#N/A,FALSE,"Temp";"page4",#N/A,FALSE,"Temp";"page5",#N/A,FALSE,"Temp";"page6",#N/A,FALSE,"Temp"}</definedName>
    <definedName name="wrn.compare." localSheetId="12" hidden="1">{"page1",#N/A,FALSE,"Temp";"page2",#N/A,FALSE,"Temp";"page3",#N/A,FALSE,"Temp";"page4",#N/A,FALSE,"Temp";"page5",#N/A,FALSE,"Temp";"page6",#N/A,FALSE,"Temp"}</definedName>
    <definedName name="wrn.compare." localSheetId="13" hidden="1">{"page1",#N/A,FALSE,"Temp";"page2",#N/A,FALSE,"Temp";"page3",#N/A,FALSE,"Temp";"page4",#N/A,FALSE,"Temp";"page5",#N/A,FALSE,"Temp";"page6",#N/A,FALSE,"Temp"}</definedName>
    <definedName name="wrn.compare." localSheetId="10" hidden="1">{"page1",#N/A,FALSE,"Temp";"page2",#N/A,FALSE,"Temp";"page3",#N/A,FALSE,"Temp";"page4",#N/A,FALSE,"Temp";"page5",#N/A,FALSE,"Temp";"page6",#N/A,FALSE,"Temp"}</definedName>
    <definedName name="wrn.compare." localSheetId="1" hidden="1">{"page1",#N/A,FALSE,"Temp";"page2",#N/A,FALSE,"Temp";"page3",#N/A,FALSE,"Temp";"page4",#N/A,FALSE,"Temp";"page5",#N/A,FALSE,"Temp";"page6",#N/A,FALSE,"Temp"}</definedName>
    <definedName name="wrn.compare." localSheetId="0" hidden="1">{"page1",#N/A,FALSE,"Temp";"page2",#N/A,FALSE,"Temp";"page3",#N/A,FALSE,"Temp";"page4",#N/A,FALSE,"Temp";"page5",#N/A,FALSE,"Temp";"page6",#N/A,FALSE,"Temp"}</definedName>
    <definedName name="wrn.compare.s" localSheetId="11" hidden="1">{"page1",#N/A,FALSE,"Temp";"page2",#N/A,FALSE,"Temp";"page3",#N/A,FALSE,"Temp";"page4",#N/A,FALSE,"Temp";"page5",#N/A,FALSE,"Temp";"page6",#N/A,FALSE,"Temp"}</definedName>
    <definedName name="wrn.compare.s" localSheetId="9" hidden="1">{"page1",#N/A,FALSE,"Temp";"page2",#N/A,FALSE,"Temp";"page3",#N/A,FALSE,"Temp";"page4",#N/A,FALSE,"Temp";"page5",#N/A,FALSE,"Temp";"page6",#N/A,FALSE,"Temp"}</definedName>
    <definedName name="wrn.compare.s" localSheetId="2" hidden="1">{"page1",#N/A,FALSE,"Temp";"page2",#N/A,FALSE,"Temp";"page3",#N/A,FALSE,"Temp";"page4",#N/A,FALSE,"Temp";"page5",#N/A,FALSE,"Temp";"page6",#N/A,FALSE,"Temp"}</definedName>
    <definedName name="wrn.compare.s" localSheetId="12" hidden="1">{"page1",#N/A,FALSE,"Temp";"page2",#N/A,FALSE,"Temp";"page3",#N/A,FALSE,"Temp";"page4",#N/A,FALSE,"Temp";"page5",#N/A,FALSE,"Temp";"page6",#N/A,FALSE,"Temp"}</definedName>
    <definedName name="wrn.compare.s" localSheetId="13" hidden="1">{"page1",#N/A,FALSE,"Temp";"page2",#N/A,FALSE,"Temp";"page3",#N/A,FALSE,"Temp";"page4",#N/A,FALSE,"Temp";"page5",#N/A,FALSE,"Temp";"page6",#N/A,FALSE,"Temp"}</definedName>
    <definedName name="wrn.compare.s" localSheetId="10" hidden="1">{"page1",#N/A,FALSE,"Temp";"page2",#N/A,FALSE,"Temp";"page3",#N/A,FALSE,"Temp";"page4",#N/A,FALSE,"Temp";"page5",#N/A,FALSE,"Temp";"page6",#N/A,FALSE,"Temp"}</definedName>
    <definedName name="wrn.compare.s" localSheetId="1" hidden="1">{"page1",#N/A,FALSE,"Temp";"page2",#N/A,FALSE,"Temp";"page3",#N/A,FALSE,"Temp";"page4",#N/A,FALSE,"Temp";"page5",#N/A,FALSE,"Temp";"page6",#N/A,FALSE,"Temp"}</definedName>
    <definedName name="wrn.compare.s" localSheetId="0" hidden="1">{"page1",#N/A,FALSE,"Temp";"page2",#N/A,FALSE,"Temp";"page3",#N/A,FALSE,"Temp";"page4",#N/A,FALSE,"Temp";"page5",#N/A,FALSE,"Temp";"page6",#N/A,FALSE,"Temp"}</definedName>
    <definedName name="wrn.Consolidated._.Statements." localSheetId="11" hidden="1">{"view1",#N/A,FALSE,"EARN (US$)";"view1",#N/A,FALSE,"DASTBS (US$)";"view1",#N/A,FALSE,"DASTCF (US$)"}</definedName>
    <definedName name="wrn.Consolidated._.Statements." localSheetId="9" hidden="1">{"view1",#N/A,FALSE,"EARN (US$)";"view1",#N/A,FALSE,"DASTBS (US$)";"view1",#N/A,FALSE,"DASTCF (US$)"}</definedName>
    <definedName name="wrn.Consolidated._.Statements." localSheetId="2" hidden="1">{"view1",#N/A,FALSE,"EARN (US$)";"view1",#N/A,FALSE,"DASTBS (US$)";"view1",#N/A,FALSE,"DASTCF (US$)"}</definedName>
    <definedName name="wrn.Consolidated._.Statements." localSheetId="12" hidden="1">{"view1",#N/A,FALSE,"EARN (US$)";"view1",#N/A,FALSE,"DASTBS (US$)";"view1",#N/A,FALSE,"DASTCF (US$)"}</definedName>
    <definedName name="wrn.Consolidated._.Statements." localSheetId="13" hidden="1">{"view1",#N/A,FALSE,"EARN (US$)";"view1",#N/A,FALSE,"DASTBS (US$)";"view1",#N/A,FALSE,"DASTCF (US$)"}</definedName>
    <definedName name="wrn.Consolidated._.Statements." localSheetId="10" hidden="1">{"view1",#N/A,FALSE,"EARN (US$)";"view1",#N/A,FALSE,"DASTBS (US$)";"view1",#N/A,FALSE,"DASTCF (US$)"}</definedName>
    <definedName name="wrn.Consolidated._.Statements." localSheetId="1" hidden="1">{"view1",#N/A,FALSE,"EARN (US$)";"view1",#N/A,FALSE,"DASTBS (US$)";"view1",#N/A,FALSE,"DASTCF (US$)"}</definedName>
    <definedName name="wrn.Consolidated._.Statements." localSheetId="0" hidden="1">{"view1",#N/A,FALSE,"EARN (US$)";"view1",#N/A,FALSE,"DASTBS (US$)";"view1",#N/A,FALSE,"DASTCF (US$)"}</definedName>
    <definedName name="wrn.CORR." localSheetId="11" hidden="1">{"INCSTMT1",#N/A,FALSE,"COR";"INCSTMT2",#N/A,FALSE,"COR"}</definedName>
    <definedName name="wrn.CORR." localSheetId="9" hidden="1">{"INCSTMT1",#N/A,FALSE,"COR";"INCSTMT2",#N/A,FALSE,"COR"}</definedName>
    <definedName name="wrn.CORR." localSheetId="2" hidden="1">{"INCSTMT1",#N/A,FALSE,"COR";"INCSTMT2",#N/A,FALSE,"COR"}</definedName>
    <definedName name="wrn.CORR." localSheetId="12" hidden="1">{"INCSTMT1",#N/A,FALSE,"COR";"INCSTMT2",#N/A,FALSE,"COR"}</definedName>
    <definedName name="wrn.CORR." localSheetId="13" hidden="1">{"INCSTMT1",#N/A,FALSE,"COR";"INCSTMT2",#N/A,FALSE,"COR"}</definedName>
    <definedName name="wrn.CORR." localSheetId="10" hidden="1">{"INCSTMT1",#N/A,FALSE,"COR";"INCSTMT2",#N/A,FALSE,"COR"}</definedName>
    <definedName name="wrn.CORR." localSheetId="1" hidden="1">{"INCSTMT1",#N/A,FALSE,"COR";"INCSTMT2",#N/A,FALSE,"COR"}</definedName>
    <definedName name="wrn.CORR." localSheetId="0" hidden="1">{"INCSTMT1",#N/A,FALSE,"COR";"INCSTMT2",#N/A,FALSE,"COR"}</definedName>
    <definedName name="wrn.cost." localSheetId="11" hidden="1">{#N/A,#N/A,FALSE,"TOTAL COSTS";#N/A,#N/A,FALSE,"Building";#N/A,#N/A,FALSE,"Software";#N/A,#N/A,FALSE,"EDP EXT";#N/A,#N/A,FALSE,"EDP INT";#N/A,#N/A,FALSE,"TRAINING";#N/A,#N/A,FALSE,"SPARES";#N/A,#N/A,FALSE,"TEST EXT";#N/A,#N/A,FALSE,"TEST INT";#N/A,#N/A,FALSE,"DEMO";#N/A,#N/A,FALSE,"OFFICE EXT";#N/A,#N/A,FALSE,"OFFICE INT";#N/A,#N/A,FALSE,"OTHER EXT"}</definedName>
    <definedName name="wrn.cost." localSheetId="9" hidden="1">{#N/A,#N/A,FALSE,"TOTAL COSTS";#N/A,#N/A,FALSE,"Building";#N/A,#N/A,FALSE,"Software";#N/A,#N/A,FALSE,"EDP EXT";#N/A,#N/A,FALSE,"EDP INT";#N/A,#N/A,FALSE,"TRAINING";#N/A,#N/A,FALSE,"SPARES";#N/A,#N/A,FALSE,"TEST EXT";#N/A,#N/A,FALSE,"TEST INT";#N/A,#N/A,FALSE,"DEMO";#N/A,#N/A,FALSE,"OFFICE EXT";#N/A,#N/A,FALSE,"OFFICE INT";#N/A,#N/A,FALSE,"OTHER EXT"}</definedName>
    <definedName name="wrn.cost." localSheetId="2" hidden="1">{#N/A,#N/A,FALSE,"TOTAL COSTS";#N/A,#N/A,FALSE,"Building";#N/A,#N/A,FALSE,"Software";#N/A,#N/A,FALSE,"EDP EXT";#N/A,#N/A,FALSE,"EDP INT";#N/A,#N/A,FALSE,"TRAINING";#N/A,#N/A,FALSE,"SPARES";#N/A,#N/A,FALSE,"TEST EXT";#N/A,#N/A,FALSE,"TEST INT";#N/A,#N/A,FALSE,"DEMO";#N/A,#N/A,FALSE,"OFFICE EXT";#N/A,#N/A,FALSE,"OFFICE INT";#N/A,#N/A,FALSE,"OTHER EXT"}</definedName>
    <definedName name="wrn.cost." localSheetId="12" hidden="1">{#N/A,#N/A,FALSE,"TOTAL COSTS";#N/A,#N/A,FALSE,"Building";#N/A,#N/A,FALSE,"Software";#N/A,#N/A,FALSE,"EDP EXT";#N/A,#N/A,FALSE,"EDP INT";#N/A,#N/A,FALSE,"TRAINING";#N/A,#N/A,FALSE,"SPARES";#N/A,#N/A,FALSE,"TEST EXT";#N/A,#N/A,FALSE,"TEST INT";#N/A,#N/A,FALSE,"DEMO";#N/A,#N/A,FALSE,"OFFICE EXT";#N/A,#N/A,FALSE,"OFFICE INT";#N/A,#N/A,FALSE,"OTHER EXT"}</definedName>
    <definedName name="wrn.cost." localSheetId="13" hidden="1">{#N/A,#N/A,FALSE,"TOTAL COSTS";#N/A,#N/A,FALSE,"Building";#N/A,#N/A,FALSE,"Software";#N/A,#N/A,FALSE,"EDP EXT";#N/A,#N/A,FALSE,"EDP INT";#N/A,#N/A,FALSE,"TRAINING";#N/A,#N/A,FALSE,"SPARES";#N/A,#N/A,FALSE,"TEST EXT";#N/A,#N/A,FALSE,"TEST INT";#N/A,#N/A,FALSE,"DEMO";#N/A,#N/A,FALSE,"OFFICE EXT";#N/A,#N/A,FALSE,"OFFICE INT";#N/A,#N/A,FALSE,"OTHER EXT"}</definedName>
    <definedName name="wrn.cost." localSheetId="10" hidden="1">{#N/A,#N/A,FALSE,"TOTAL COSTS";#N/A,#N/A,FALSE,"Building";#N/A,#N/A,FALSE,"Software";#N/A,#N/A,FALSE,"EDP EXT";#N/A,#N/A,FALSE,"EDP INT";#N/A,#N/A,FALSE,"TRAINING";#N/A,#N/A,FALSE,"SPARES";#N/A,#N/A,FALSE,"TEST EXT";#N/A,#N/A,FALSE,"TEST INT";#N/A,#N/A,FALSE,"DEMO";#N/A,#N/A,FALSE,"OFFICE EXT";#N/A,#N/A,FALSE,"OFFICE INT";#N/A,#N/A,FALSE,"OTHER EXT"}</definedName>
    <definedName name="wrn.cost." localSheetId="1" hidden="1">{#N/A,#N/A,FALSE,"TOTAL COSTS";#N/A,#N/A,FALSE,"Building";#N/A,#N/A,FALSE,"Software";#N/A,#N/A,FALSE,"EDP EXT";#N/A,#N/A,FALSE,"EDP INT";#N/A,#N/A,FALSE,"TRAINING";#N/A,#N/A,FALSE,"SPARES";#N/A,#N/A,FALSE,"TEST EXT";#N/A,#N/A,FALSE,"TEST INT";#N/A,#N/A,FALSE,"DEMO";#N/A,#N/A,FALSE,"OFFICE EXT";#N/A,#N/A,FALSE,"OFFICE INT";#N/A,#N/A,FALSE,"OTHER EXT"}</definedName>
    <definedName name="wrn.cost." localSheetId="0" hidden="1">{#N/A,#N/A,FALSE,"TOTAL COSTS";#N/A,#N/A,FALSE,"Building";#N/A,#N/A,FALSE,"Software";#N/A,#N/A,FALSE,"EDP EXT";#N/A,#N/A,FALSE,"EDP INT";#N/A,#N/A,FALSE,"TRAINING";#N/A,#N/A,FALSE,"SPARES";#N/A,#N/A,FALSE,"TEST EXT";#N/A,#N/A,FALSE,"TEST INT";#N/A,#N/A,FALSE,"DEMO";#N/A,#N/A,FALSE,"OFFICE EXT";#N/A,#N/A,FALSE,"OFFICE INT";#N/A,#N/A,FALSE,"OTHER EXT"}</definedName>
    <definedName name="wrn.cotop." localSheetId="11" hidden="1">{"ReportTop",#N/A,FALSE,"report top"}</definedName>
    <definedName name="wrn.cotop." localSheetId="9" hidden="1">{"ReportTop",#N/A,FALSE,"report top"}</definedName>
    <definedName name="wrn.cotop." localSheetId="2" hidden="1">{"ReportTop",#N/A,FALSE,"report top"}</definedName>
    <definedName name="wrn.cotop." localSheetId="12" hidden="1">{"ReportTop",#N/A,FALSE,"report top"}</definedName>
    <definedName name="wrn.cotop." localSheetId="13" hidden="1">{"ReportTop",#N/A,FALSE,"report top"}</definedName>
    <definedName name="wrn.cotop." localSheetId="10" hidden="1">{"ReportTop",#N/A,FALSE,"report top"}</definedName>
    <definedName name="wrn.cotop." localSheetId="1" hidden="1">{"ReportTop",#N/A,FALSE,"report top"}</definedName>
    <definedName name="wrn.cotop." localSheetId="0" hidden="1">{"ReportTop",#N/A,FALSE,"report top"}</definedName>
    <definedName name="wrn.cotop._1" localSheetId="11" hidden="1">{"ReportTop",#N/A,FALSE,"report top"}</definedName>
    <definedName name="wrn.cotop._1" localSheetId="9" hidden="1">{"ReportTop",#N/A,FALSE,"report top"}</definedName>
    <definedName name="wrn.cotop._1" localSheetId="2" hidden="1">{"ReportTop",#N/A,FALSE,"report top"}</definedName>
    <definedName name="wrn.cotop._1" localSheetId="12" hidden="1">{"ReportTop",#N/A,FALSE,"report top"}</definedName>
    <definedName name="wrn.cotop._1" localSheetId="13" hidden="1">{"ReportTop",#N/A,FALSE,"report top"}</definedName>
    <definedName name="wrn.cotop._1" localSheetId="10" hidden="1">{"ReportTop",#N/A,FALSE,"report top"}</definedName>
    <definedName name="wrn.cotop._1" localSheetId="1" hidden="1">{"ReportTop",#N/A,FALSE,"report top"}</definedName>
    <definedName name="wrn.cotop._1" localSheetId="0" hidden="1">{"ReportTop",#N/A,FALSE,"report top"}</definedName>
    <definedName name="wrn.cotop._2" localSheetId="11" hidden="1">{"ReportTop",#N/A,FALSE,"report top"}</definedName>
    <definedName name="wrn.cotop._2" localSheetId="9" hidden="1">{"ReportTop",#N/A,FALSE,"report top"}</definedName>
    <definedName name="wrn.cotop._2" localSheetId="2" hidden="1">{"ReportTop",#N/A,FALSE,"report top"}</definedName>
    <definedName name="wrn.cotop._2" localSheetId="12" hidden="1">{"ReportTop",#N/A,FALSE,"report top"}</definedName>
    <definedName name="wrn.cotop._2" localSheetId="13" hidden="1">{"ReportTop",#N/A,FALSE,"report top"}</definedName>
    <definedName name="wrn.cotop._2" localSheetId="10" hidden="1">{"ReportTop",#N/A,FALSE,"report top"}</definedName>
    <definedName name="wrn.cotop._2" localSheetId="1" hidden="1">{"ReportTop",#N/A,FALSE,"report top"}</definedName>
    <definedName name="wrn.cotop._2" localSheetId="0" hidden="1">{"ReportTop",#N/A,FALSE,"report top"}</definedName>
    <definedName name="wrn.cotop._3" localSheetId="11" hidden="1">{"ReportTop",#N/A,FALSE,"report top"}</definedName>
    <definedName name="wrn.cotop._3" localSheetId="9" hidden="1">{"ReportTop",#N/A,FALSE,"report top"}</definedName>
    <definedName name="wrn.cotop._3" localSheetId="2" hidden="1">{"ReportTop",#N/A,FALSE,"report top"}</definedName>
    <definedName name="wrn.cotop._3" localSheetId="12" hidden="1">{"ReportTop",#N/A,FALSE,"report top"}</definedName>
    <definedName name="wrn.cotop._3" localSheetId="13" hidden="1">{"ReportTop",#N/A,FALSE,"report top"}</definedName>
    <definedName name="wrn.cotop._3" localSheetId="10" hidden="1">{"ReportTop",#N/A,FALSE,"report top"}</definedName>
    <definedName name="wrn.cotop._3" localSheetId="1" hidden="1">{"ReportTop",#N/A,FALSE,"report top"}</definedName>
    <definedName name="wrn.cotop._3" localSheetId="0" hidden="1">{"ReportTop",#N/A,FALSE,"report top"}</definedName>
    <definedName name="wrn.cotop._4" localSheetId="11" hidden="1">{"ReportTop",#N/A,FALSE,"report top"}</definedName>
    <definedName name="wrn.cotop._4" localSheetId="9" hidden="1">{"ReportTop",#N/A,FALSE,"report top"}</definedName>
    <definedName name="wrn.cotop._4" localSheetId="2" hidden="1">{"ReportTop",#N/A,FALSE,"report top"}</definedName>
    <definedName name="wrn.cotop._4" localSheetId="12" hidden="1">{"ReportTop",#N/A,FALSE,"report top"}</definedName>
    <definedName name="wrn.cotop._4" localSheetId="13" hidden="1">{"ReportTop",#N/A,FALSE,"report top"}</definedName>
    <definedName name="wrn.cotop._4" localSheetId="10" hidden="1">{"ReportTop",#N/A,FALSE,"report top"}</definedName>
    <definedName name="wrn.cotop._4" localSheetId="1" hidden="1">{"ReportTop",#N/A,FALSE,"report top"}</definedName>
    <definedName name="wrn.cotop._4" localSheetId="0" hidden="1">{"ReportTop",#N/A,FALSE,"report top"}</definedName>
    <definedName name="wrn.cotop._5" localSheetId="11" hidden="1">{"ReportTop",#N/A,FALSE,"report top"}</definedName>
    <definedName name="wrn.cotop._5" localSheetId="9" hidden="1">{"ReportTop",#N/A,FALSE,"report top"}</definedName>
    <definedName name="wrn.cotop._5" localSheetId="2" hidden="1">{"ReportTop",#N/A,FALSE,"report top"}</definedName>
    <definedName name="wrn.cotop._5" localSheetId="12" hidden="1">{"ReportTop",#N/A,FALSE,"report top"}</definedName>
    <definedName name="wrn.cotop._5" localSheetId="13" hidden="1">{"ReportTop",#N/A,FALSE,"report top"}</definedName>
    <definedName name="wrn.cotop._5" localSheetId="10" hidden="1">{"ReportTop",#N/A,FALSE,"report top"}</definedName>
    <definedName name="wrn.cotop._5" localSheetId="1" hidden="1">{"ReportTop",#N/A,FALSE,"report top"}</definedName>
    <definedName name="wrn.cotop._5" localSheetId="0" hidden="1">{"ReportTop",#N/A,FALSE,"report top"}</definedName>
    <definedName name="wrn.Covers." localSheetId="11" hidden="1">{"view1",#N/A,FALSE,"MOTEARN";"view1",#N/A,FALSE,"Bal Sht";"view1",#N/A,FALSE,"Cash Flows"}</definedName>
    <definedName name="wrn.Covers." localSheetId="9" hidden="1">{"view1",#N/A,FALSE,"MOTEARN";"view1",#N/A,FALSE,"Bal Sht";"view1",#N/A,FALSE,"Cash Flows"}</definedName>
    <definedName name="wrn.Covers." localSheetId="2" hidden="1">{"view1",#N/A,FALSE,"MOTEARN";"view1",#N/A,FALSE,"Bal Sht";"view1",#N/A,FALSE,"Cash Flows"}</definedName>
    <definedName name="wrn.Covers." localSheetId="12" hidden="1">{"view1",#N/A,FALSE,"MOTEARN";"view1",#N/A,FALSE,"Bal Sht";"view1",#N/A,FALSE,"Cash Flows"}</definedName>
    <definedName name="wrn.Covers." localSheetId="13" hidden="1">{"view1",#N/A,FALSE,"MOTEARN";"view1",#N/A,FALSE,"Bal Sht";"view1",#N/A,FALSE,"Cash Flows"}</definedName>
    <definedName name="wrn.Covers." localSheetId="10" hidden="1">{"view1",#N/A,FALSE,"MOTEARN";"view1",#N/A,FALSE,"Bal Sht";"view1",#N/A,FALSE,"Cash Flows"}</definedName>
    <definedName name="wrn.Covers." localSheetId="1" hidden="1">{"view1",#N/A,FALSE,"MOTEARN";"view1",#N/A,FALSE,"Bal Sht";"view1",#N/A,FALSE,"Cash Flows"}</definedName>
    <definedName name="wrn.Covers." localSheetId="0" hidden="1">{"view1",#N/A,FALSE,"MOTEARN";"view1",#N/A,FALSE,"Bal Sht";"view1",#N/A,FALSE,"Cash Flows"}</definedName>
    <definedName name="wrn.cowboy." localSheetId="11" hidden="1">{"assumptions",#N/A,FALSE,"Assumption Summary";"proforma97",#N/A,FALSE,"97 pro forma";"sensitivity97",#N/A,FALSE,"97 sensitivity ";"proforma98",#N/A,FALSE,"98 pro forma";"sensitivity98",#N/A,FALSE,"98 sensitivity"}</definedName>
    <definedName name="wrn.cowboy." localSheetId="9" hidden="1">{"assumptions",#N/A,FALSE,"Assumption Summary";"proforma97",#N/A,FALSE,"97 pro forma";"sensitivity97",#N/A,FALSE,"97 sensitivity ";"proforma98",#N/A,FALSE,"98 pro forma";"sensitivity98",#N/A,FALSE,"98 sensitivity"}</definedName>
    <definedName name="wrn.cowboy." localSheetId="2" hidden="1">{"assumptions",#N/A,FALSE,"Assumption Summary";"proforma97",#N/A,FALSE,"97 pro forma";"sensitivity97",#N/A,FALSE,"97 sensitivity ";"proforma98",#N/A,FALSE,"98 pro forma";"sensitivity98",#N/A,FALSE,"98 sensitivity"}</definedName>
    <definedName name="wrn.cowboy." localSheetId="12" hidden="1">{"assumptions",#N/A,FALSE,"Assumption Summary";"proforma97",#N/A,FALSE,"97 pro forma";"sensitivity97",#N/A,FALSE,"97 sensitivity ";"proforma98",#N/A,FALSE,"98 pro forma";"sensitivity98",#N/A,FALSE,"98 sensitivity"}</definedName>
    <definedName name="wrn.cowboy." localSheetId="13" hidden="1">{"assumptions",#N/A,FALSE,"Assumption Summary";"proforma97",#N/A,FALSE,"97 pro forma";"sensitivity97",#N/A,FALSE,"97 sensitivity ";"proforma98",#N/A,FALSE,"98 pro forma";"sensitivity98",#N/A,FALSE,"98 sensitivity"}</definedName>
    <definedName name="wrn.cowboy." localSheetId="10" hidden="1">{"assumptions",#N/A,FALSE,"Assumption Summary";"proforma97",#N/A,FALSE,"97 pro forma";"sensitivity97",#N/A,FALSE,"97 sensitivity ";"proforma98",#N/A,FALSE,"98 pro forma";"sensitivity98",#N/A,FALSE,"98 sensitivity"}</definedName>
    <definedName name="wrn.cowboy." localSheetId="1" hidden="1">{"assumptions",#N/A,FALSE,"Assumption Summary";"proforma97",#N/A,FALSE,"97 pro forma";"sensitivity97",#N/A,FALSE,"97 sensitivity ";"proforma98",#N/A,FALSE,"98 pro forma";"sensitivity98",#N/A,FALSE,"98 sensitivity"}</definedName>
    <definedName name="wrn.cowboy." localSheetId="0" hidden="1">{"assumptions",#N/A,FALSE,"Assumption Summary";"proforma97",#N/A,FALSE,"97 pro forma";"sensitivity97",#N/A,FALSE,"97 sensitivity ";"proforma98",#N/A,FALSE,"98 pro forma";"sensitivity98",#N/A,FALSE,"98 sensitivity"}</definedName>
    <definedName name="wrn.cowboy2" localSheetId="11" hidden="1">{"assumptions",#N/A,FALSE,"Assumption Summary";"proforma97",#N/A,FALSE,"97 pro forma";"sensitivity97",#N/A,FALSE,"97 sensitivity ";"proforma98",#N/A,FALSE,"98 pro forma";"sensitivity98",#N/A,FALSE,"98 sensitivity"}</definedName>
    <definedName name="wrn.cowboy2" localSheetId="9" hidden="1">{"assumptions",#N/A,FALSE,"Assumption Summary";"proforma97",#N/A,FALSE,"97 pro forma";"sensitivity97",#N/A,FALSE,"97 sensitivity ";"proforma98",#N/A,FALSE,"98 pro forma";"sensitivity98",#N/A,FALSE,"98 sensitivity"}</definedName>
    <definedName name="wrn.cowboy2" localSheetId="2" hidden="1">{"assumptions",#N/A,FALSE,"Assumption Summary";"proforma97",#N/A,FALSE,"97 pro forma";"sensitivity97",#N/A,FALSE,"97 sensitivity ";"proforma98",#N/A,FALSE,"98 pro forma";"sensitivity98",#N/A,FALSE,"98 sensitivity"}</definedName>
    <definedName name="wrn.cowboy2" localSheetId="12" hidden="1">{"assumptions",#N/A,FALSE,"Assumption Summary";"proforma97",#N/A,FALSE,"97 pro forma";"sensitivity97",#N/A,FALSE,"97 sensitivity ";"proforma98",#N/A,FALSE,"98 pro forma";"sensitivity98",#N/A,FALSE,"98 sensitivity"}</definedName>
    <definedName name="wrn.cowboy2" localSheetId="13" hidden="1">{"assumptions",#N/A,FALSE,"Assumption Summary";"proforma97",#N/A,FALSE,"97 pro forma";"sensitivity97",#N/A,FALSE,"97 sensitivity ";"proforma98",#N/A,FALSE,"98 pro forma";"sensitivity98",#N/A,FALSE,"98 sensitivity"}</definedName>
    <definedName name="wrn.cowboy2" localSheetId="10" hidden="1">{"assumptions",#N/A,FALSE,"Assumption Summary";"proforma97",#N/A,FALSE,"97 pro forma";"sensitivity97",#N/A,FALSE,"97 sensitivity ";"proforma98",#N/A,FALSE,"98 pro forma";"sensitivity98",#N/A,FALSE,"98 sensitivity"}</definedName>
    <definedName name="wrn.cowboy2" localSheetId="1" hidden="1">{"assumptions",#N/A,FALSE,"Assumption Summary";"proforma97",#N/A,FALSE,"97 pro forma";"sensitivity97",#N/A,FALSE,"97 sensitivity ";"proforma98",#N/A,FALSE,"98 pro forma";"sensitivity98",#N/A,FALSE,"98 sensitivity"}</definedName>
    <definedName name="wrn.cowboy2" localSheetId="0" hidden="1">{"assumptions",#N/A,FALSE,"Assumption Summary";"proforma97",#N/A,FALSE,"97 pro forma";"sensitivity97",#N/A,FALSE,"97 sensitivity ";"proforma98",#N/A,FALSE,"98 pro forma";"sensitivity98",#N/A,FALSE,"98 sensitivity"}</definedName>
    <definedName name="wrn.cowboy3" localSheetId="11" hidden="1">{"assumptions",#N/A,FALSE,"Assumption Summary";"proforma97",#N/A,FALSE,"97 pro forma";"sensitivity97",#N/A,FALSE,"97 sensitivity ";"proforma98",#N/A,FALSE,"98 pro forma";"sensitivity98",#N/A,FALSE,"98 sensitivity"}</definedName>
    <definedName name="wrn.cowboy3" localSheetId="9" hidden="1">{"assumptions",#N/A,FALSE,"Assumption Summary";"proforma97",#N/A,FALSE,"97 pro forma";"sensitivity97",#N/A,FALSE,"97 sensitivity ";"proforma98",#N/A,FALSE,"98 pro forma";"sensitivity98",#N/A,FALSE,"98 sensitivity"}</definedName>
    <definedName name="wrn.cowboy3" localSheetId="2" hidden="1">{"assumptions",#N/A,FALSE,"Assumption Summary";"proforma97",#N/A,FALSE,"97 pro forma";"sensitivity97",#N/A,FALSE,"97 sensitivity ";"proforma98",#N/A,FALSE,"98 pro forma";"sensitivity98",#N/A,FALSE,"98 sensitivity"}</definedName>
    <definedName name="wrn.cowboy3" localSheetId="12" hidden="1">{"assumptions",#N/A,FALSE,"Assumption Summary";"proforma97",#N/A,FALSE,"97 pro forma";"sensitivity97",#N/A,FALSE,"97 sensitivity ";"proforma98",#N/A,FALSE,"98 pro forma";"sensitivity98",#N/A,FALSE,"98 sensitivity"}</definedName>
    <definedName name="wrn.cowboy3" localSheetId="13" hidden="1">{"assumptions",#N/A,FALSE,"Assumption Summary";"proforma97",#N/A,FALSE,"97 pro forma";"sensitivity97",#N/A,FALSE,"97 sensitivity ";"proforma98",#N/A,FALSE,"98 pro forma";"sensitivity98",#N/A,FALSE,"98 sensitivity"}</definedName>
    <definedName name="wrn.cowboy3" localSheetId="10" hidden="1">{"assumptions",#N/A,FALSE,"Assumption Summary";"proforma97",#N/A,FALSE,"97 pro forma";"sensitivity97",#N/A,FALSE,"97 sensitivity ";"proforma98",#N/A,FALSE,"98 pro forma";"sensitivity98",#N/A,FALSE,"98 sensitivity"}</definedName>
    <definedName name="wrn.cowboy3" localSheetId="1" hidden="1">{"assumptions",#N/A,FALSE,"Assumption Summary";"proforma97",#N/A,FALSE,"97 pro forma";"sensitivity97",#N/A,FALSE,"97 sensitivity ";"proforma98",#N/A,FALSE,"98 pro forma";"sensitivity98",#N/A,FALSE,"98 sensitivity"}</definedName>
    <definedName name="wrn.cowboy3" localSheetId="0" hidden="1">{"assumptions",#N/A,FALSE,"Assumption Summary";"proforma97",#N/A,FALSE,"97 pro forma";"sensitivity97",#N/A,FALSE,"97 sensitivity ";"proforma98",#N/A,FALSE,"98 pro forma";"sensitivity98",#N/A,FALSE,"98 sensitivity"}</definedName>
    <definedName name="wrn.cowboy4" localSheetId="11" hidden="1">{"assumptions",#N/A,FALSE,"Assumption Summary";"proforma97",#N/A,FALSE,"97 pro forma";"sensitivity97",#N/A,FALSE,"97 sensitivity ";"proforma98",#N/A,FALSE,"98 pro forma";"sensitivity98",#N/A,FALSE,"98 sensitivity"}</definedName>
    <definedName name="wrn.cowboy4" localSheetId="9" hidden="1">{"assumptions",#N/A,FALSE,"Assumption Summary";"proforma97",#N/A,FALSE,"97 pro forma";"sensitivity97",#N/A,FALSE,"97 sensitivity ";"proforma98",#N/A,FALSE,"98 pro forma";"sensitivity98",#N/A,FALSE,"98 sensitivity"}</definedName>
    <definedName name="wrn.cowboy4" localSheetId="2" hidden="1">{"assumptions",#N/A,FALSE,"Assumption Summary";"proforma97",#N/A,FALSE,"97 pro forma";"sensitivity97",#N/A,FALSE,"97 sensitivity ";"proforma98",#N/A,FALSE,"98 pro forma";"sensitivity98",#N/A,FALSE,"98 sensitivity"}</definedName>
    <definedName name="wrn.cowboy4" localSheetId="12" hidden="1">{"assumptions",#N/A,FALSE,"Assumption Summary";"proforma97",#N/A,FALSE,"97 pro forma";"sensitivity97",#N/A,FALSE,"97 sensitivity ";"proforma98",#N/A,FALSE,"98 pro forma";"sensitivity98",#N/A,FALSE,"98 sensitivity"}</definedName>
    <definedName name="wrn.cowboy4" localSheetId="13" hidden="1">{"assumptions",#N/A,FALSE,"Assumption Summary";"proforma97",#N/A,FALSE,"97 pro forma";"sensitivity97",#N/A,FALSE,"97 sensitivity ";"proforma98",#N/A,FALSE,"98 pro forma";"sensitivity98",#N/A,FALSE,"98 sensitivity"}</definedName>
    <definedName name="wrn.cowboy4" localSheetId="10" hidden="1">{"assumptions",#N/A,FALSE,"Assumption Summary";"proforma97",#N/A,FALSE,"97 pro forma";"sensitivity97",#N/A,FALSE,"97 sensitivity ";"proforma98",#N/A,FALSE,"98 pro forma";"sensitivity98",#N/A,FALSE,"98 sensitivity"}</definedName>
    <definedName name="wrn.cowboy4" localSheetId="1" hidden="1">{"assumptions",#N/A,FALSE,"Assumption Summary";"proforma97",#N/A,FALSE,"97 pro forma";"sensitivity97",#N/A,FALSE,"97 sensitivity ";"proforma98",#N/A,FALSE,"98 pro forma";"sensitivity98",#N/A,FALSE,"98 sensitivity"}</definedName>
    <definedName name="wrn.cowboy4" localSheetId="0" hidden="1">{"assumptions",#N/A,FALSE,"Assumption Summary";"proforma97",#N/A,FALSE,"97 pro forma";"sensitivity97",#N/A,FALSE,"97 sensitivity ";"proforma98",#N/A,FALSE,"98 pro forma";"sensitivity98",#N/A,FALSE,"98 sensitivity"}</definedName>
    <definedName name="wrn.Depreciation." localSheetId="11" hidden="1">{"GAAP Deprec",#N/A,TRUE,"Financials";"Tax Deprec",#N/A,TRUE,"Financials"}</definedName>
    <definedName name="wrn.Depreciation." localSheetId="9" hidden="1">{"GAAP Deprec",#N/A,TRUE,"Financials";"Tax Deprec",#N/A,TRUE,"Financials"}</definedName>
    <definedName name="wrn.Depreciation." localSheetId="2" hidden="1">{"GAAP Deprec",#N/A,TRUE,"Financials";"Tax Deprec",#N/A,TRUE,"Financials"}</definedName>
    <definedName name="wrn.Depreciation." localSheetId="12" hidden="1">{"GAAP Deprec",#N/A,TRUE,"Financials";"Tax Deprec",#N/A,TRUE,"Financials"}</definedName>
    <definedName name="wrn.Depreciation." localSheetId="13" hidden="1">{"GAAP Deprec",#N/A,TRUE,"Financials";"Tax Deprec",#N/A,TRUE,"Financials"}</definedName>
    <definedName name="wrn.Depreciation." localSheetId="10" hidden="1">{"GAAP Deprec",#N/A,TRUE,"Financials";"Tax Deprec",#N/A,TRUE,"Financials"}</definedName>
    <definedName name="wrn.Depreciation." localSheetId="1" hidden="1">{"GAAP Deprec",#N/A,TRUE,"Financials";"Tax Deprec",#N/A,TRUE,"Financials"}</definedName>
    <definedName name="wrn.Depreciation." localSheetId="0" hidden="1">{"GAAP Deprec",#N/A,TRUE,"Financials";"Tax Deprec",#N/A,TRUE,"Financials"}</definedName>
    <definedName name="wrn.FC." localSheetId="11" hidden="1">{"fc",#N/A,FALSE,"BS";"fc",#N/A,FALSE,"IS";"fc",#N/A,FALSE,"IS%";"fc",#N/A,FALSE,"CF";"fc",#N/A,FALSE,"Sum"}</definedName>
    <definedName name="wrn.FC." localSheetId="9" hidden="1">{"fc",#N/A,FALSE,"BS";"fc",#N/A,FALSE,"IS";"fc",#N/A,FALSE,"IS%";"fc",#N/A,FALSE,"CF";"fc",#N/A,FALSE,"Sum"}</definedName>
    <definedName name="wrn.FC." localSheetId="2" hidden="1">{"fc",#N/A,FALSE,"BS";"fc",#N/A,FALSE,"IS";"fc",#N/A,FALSE,"IS%";"fc",#N/A,FALSE,"CF";"fc",#N/A,FALSE,"Sum"}</definedName>
    <definedName name="wrn.FC." localSheetId="12" hidden="1">{"fc",#N/A,FALSE,"BS";"fc",#N/A,FALSE,"IS";"fc",#N/A,FALSE,"IS%";"fc",#N/A,FALSE,"CF";"fc",#N/A,FALSE,"Sum"}</definedName>
    <definedName name="wrn.FC." localSheetId="13" hidden="1">{"fc",#N/A,FALSE,"BS";"fc",#N/A,FALSE,"IS";"fc",#N/A,FALSE,"IS%";"fc",#N/A,FALSE,"CF";"fc",#N/A,FALSE,"Sum"}</definedName>
    <definedName name="wrn.FC." localSheetId="10" hidden="1">{"fc",#N/A,FALSE,"BS";"fc",#N/A,FALSE,"IS";"fc",#N/A,FALSE,"IS%";"fc",#N/A,FALSE,"CF";"fc",#N/A,FALSE,"Sum"}</definedName>
    <definedName name="wrn.FC." localSheetId="1" hidden="1">{"fc",#N/A,FALSE,"BS";"fc",#N/A,FALSE,"IS";"fc",#N/A,FALSE,"IS%";"fc",#N/A,FALSE,"CF";"fc",#N/A,FALSE,"Sum"}</definedName>
    <definedName name="wrn.FC." localSheetId="0" hidden="1">{"fc",#N/A,FALSE,"BS";"fc",#N/A,FALSE,"IS";"fc",#N/A,FALSE,"IS%";"fc",#N/A,FALSE,"CF";"fc",#N/A,FALSE,"Sum"}</definedName>
    <definedName name="wrn.Filter." localSheetId="11" hidden="1">{#N/A,#N/A,FALSE,"Assump2";#N/A,#N/A,FALSE,"Income2";#N/A,#N/A,FALSE,"Balance2";#N/A,#N/A,FALSE,"DCF Filter";#N/A,#N/A,FALSE,"Trans Assump2";#N/A,#N/A,FALSE,"Combined Income2";#N/A,#N/A,FALSE,"Combined Balance2"}</definedName>
    <definedName name="wrn.Filter." localSheetId="9" hidden="1">{#N/A,#N/A,FALSE,"Assump2";#N/A,#N/A,FALSE,"Income2";#N/A,#N/A,FALSE,"Balance2";#N/A,#N/A,FALSE,"DCF Filter";#N/A,#N/A,FALSE,"Trans Assump2";#N/A,#N/A,FALSE,"Combined Income2";#N/A,#N/A,FALSE,"Combined Balance2"}</definedName>
    <definedName name="wrn.Filter." localSheetId="2" hidden="1">{#N/A,#N/A,FALSE,"Assump2";#N/A,#N/A,FALSE,"Income2";#N/A,#N/A,FALSE,"Balance2";#N/A,#N/A,FALSE,"DCF Filter";#N/A,#N/A,FALSE,"Trans Assump2";#N/A,#N/A,FALSE,"Combined Income2";#N/A,#N/A,FALSE,"Combined Balance2"}</definedName>
    <definedName name="wrn.Filter." localSheetId="12" hidden="1">{#N/A,#N/A,FALSE,"Assump2";#N/A,#N/A,FALSE,"Income2";#N/A,#N/A,FALSE,"Balance2";#N/A,#N/A,FALSE,"DCF Filter";#N/A,#N/A,FALSE,"Trans Assump2";#N/A,#N/A,FALSE,"Combined Income2";#N/A,#N/A,FALSE,"Combined Balance2"}</definedName>
    <definedName name="wrn.Filter." localSheetId="13" hidden="1">{#N/A,#N/A,FALSE,"Assump2";#N/A,#N/A,FALSE,"Income2";#N/A,#N/A,FALSE,"Balance2";#N/A,#N/A,FALSE,"DCF Filter";#N/A,#N/A,FALSE,"Trans Assump2";#N/A,#N/A,FALSE,"Combined Income2";#N/A,#N/A,FALSE,"Combined Balance2"}</definedName>
    <definedName name="wrn.Filter." localSheetId="10" hidden="1">{#N/A,#N/A,FALSE,"Assump2";#N/A,#N/A,FALSE,"Income2";#N/A,#N/A,FALSE,"Balance2";#N/A,#N/A,FALSE,"DCF Filter";#N/A,#N/A,FALSE,"Trans Assump2";#N/A,#N/A,FALSE,"Combined Income2";#N/A,#N/A,FALSE,"Combined Balance2"}</definedName>
    <definedName name="wrn.Filter." localSheetId="1" hidden="1">{#N/A,#N/A,FALSE,"Assump2";#N/A,#N/A,FALSE,"Income2";#N/A,#N/A,FALSE,"Balance2";#N/A,#N/A,FALSE,"DCF Filter";#N/A,#N/A,FALSE,"Trans Assump2";#N/A,#N/A,FALSE,"Combined Income2";#N/A,#N/A,FALSE,"Combined Balance2"}</definedName>
    <definedName name="wrn.Filter." localSheetId="0" hidden="1">{#N/A,#N/A,FALSE,"Assump2";#N/A,#N/A,FALSE,"Income2";#N/A,#N/A,FALSE,"Balance2";#N/A,#N/A,FALSE,"DCF Filter";#N/A,#N/A,FALSE,"Trans Assump2";#N/A,#N/A,FALSE,"Combined Income2";#N/A,#N/A,FALSE,"Combined Balance2"}</definedName>
    <definedName name="wrn.Financial._.Package." localSheetId="11" hidden="1">{#N/A,#N/A,FALSE,"ytdpl";#N/A,#N/A,FALSE,"assets";#N/A,#N/A,FALSE,"l&amp;oe";#N/A,#N/A,FALSE,"Cashflows";#N/A,#N/A,FALSE,"DebtCvnts";#N/A,#N/A,FALSE,"696pl"}</definedName>
    <definedName name="wrn.Financial._.Package." localSheetId="9" hidden="1">{#N/A,#N/A,FALSE,"ytdpl";#N/A,#N/A,FALSE,"assets";#N/A,#N/A,FALSE,"l&amp;oe";#N/A,#N/A,FALSE,"Cashflows";#N/A,#N/A,FALSE,"DebtCvnts";#N/A,#N/A,FALSE,"696pl"}</definedName>
    <definedName name="wrn.Financial._.Package." localSheetId="2" hidden="1">{#N/A,#N/A,FALSE,"ytdpl";#N/A,#N/A,FALSE,"assets";#N/A,#N/A,FALSE,"l&amp;oe";#N/A,#N/A,FALSE,"Cashflows";#N/A,#N/A,FALSE,"DebtCvnts";#N/A,#N/A,FALSE,"696pl"}</definedName>
    <definedName name="wrn.Financial._.Package." localSheetId="12" hidden="1">{#N/A,#N/A,FALSE,"ytdpl";#N/A,#N/A,FALSE,"assets";#N/A,#N/A,FALSE,"l&amp;oe";#N/A,#N/A,FALSE,"Cashflows";#N/A,#N/A,FALSE,"DebtCvnts";#N/A,#N/A,FALSE,"696pl"}</definedName>
    <definedName name="wrn.Financial._.Package." localSheetId="13" hidden="1">{#N/A,#N/A,FALSE,"ytdpl";#N/A,#N/A,FALSE,"assets";#N/A,#N/A,FALSE,"l&amp;oe";#N/A,#N/A,FALSE,"Cashflows";#N/A,#N/A,FALSE,"DebtCvnts";#N/A,#N/A,FALSE,"696pl"}</definedName>
    <definedName name="wrn.Financial._.Package." localSheetId="10" hidden="1">{#N/A,#N/A,FALSE,"ytdpl";#N/A,#N/A,FALSE,"assets";#N/A,#N/A,FALSE,"l&amp;oe";#N/A,#N/A,FALSE,"Cashflows";#N/A,#N/A,FALSE,"DebtCvnts";#N/A,#N/A,FALSE,"696pl"}</definedName>
    <definedName name="wrn.Financial._.Package." localSheetId="1" hidden="1">{#N/A,#N/A,FALSE,"ytdpl";#N/A,#N/A,FALSE,"assets";#N/A,#N/A,FALSE,"l&amp;oe";#N/A,#N/A,FALSE,"Cashflows";#N/A,#N/A,FALSE,"DebtCvnts";#N/A,#N/A,FALSE,"696pl"}</definedName>
    <definedName name="wrn.Financial._.Package." localSheetId="0" hidden="1">{#N/A,#N/A,FALSE,"ytdpl";#N/A,#N/A,FALSE,"assets";#N/A,#N/A,FALSE,"l&amp;oe";#N/A,#N/A,FALSE,"Cashflows";#N/A,#N/A,FALSE,"DebtCvnts";#N/A,#N/A,FALSE,"696pl"}</definedName>
    <definedName name="wrn.Financials." localSheetId="11" hidden="1">{"Inc Stmt",#N/A,TRUE,"Financials";"Common Size",#N/A,TRUE,"Financials";"BS Assets",#N/A,TRUE,"Financials";"BS Liabilities",#N/A,TRUE,"Financials";"Cash Flow Stmt",#N/A,TRUE,"Financials";"DCF",#N/A,TRUE,"Financials"}</definedName>
    <definedName name="wrn.Financials." localSheetId="9" hidden="1">{"Inc Stmt",#N/A,TRUE,"Financials";"Common Size",#N/A,TRUE,"Financials";"BS Assets",#N/A,TRUE,"Financials";"BS Liabilities",#N/A,TRUE,"Financials";"Cash Flow Stmt",#N/A,TRUE,"Financials";"DCF",#N/A,TRUE,"Financials"}</definedName>
    <definedName name="wrn.Financials." localSheetId="2" hidden="1">{"Inc Stmt",#N/A,TRUE,"Financials";"Common Size",#N/A,TRUE,"Financials";"BS Assets",#N/A,TRUE,"Financials";"BS Liabilities",#N/A,TRUE,"Financials";"Cash Flow Stmt",#N/A,TRUE,"Financials";"DCF",#N/A,TRUE,"Financials"}</definedName>
    <definedName name="wrn.Financials." localSheetId="12" hidden="1">{"Inc Stmt",#N/A,TRUE,"Financials";"Common Size",#N/A,TRUE,"Financials";"BS Assets",#N/A,TRUE,"Financials";"BS Liabilities",#N/A,TRUE,"Financials";"Cash Flow Stmt",#N/A,TRUE,"Financials";"DCF",#N/A,TRUE,"Financials"}</definedName>
    <definedName name="wrn.Financials." localSheetId="13" hidden="1">{"Inc Stmt",#N/A,TRUE,"Financials";"Common Size",#N/A,TRUE,"Financials";"BS Assets",#N/A,TRUE,"Financials";"BS Liabilities",#N/A,TRUE,"Financials";"Cash Flow Stmt",#N/A,TRUE,"Financials";"DCF",#N/A,TRUE,"Financials"}</definedName>
    <definedName name="wrn.Financials." localSheetId="10" hidden="1">{"Inc Stmt",#N/A,TRUE,"Financials";"Common Size",#N/A,TRUE,"Financials";"BS Assets",#N/A,TRUE,"Financials";"BS Liabilities",#N/A,TRUE,"Financials";"Cash Flow Stmt",#N/A,TRUE,"Financials";"DCF",#N/A,TRUE,"Financials"}</definedName>
    <definedName name="wrn.Financials." localSheetId="1" hidden="1">{"Inc Stmt",#N/A,TRUE,"Financials";"Common Size",#N/A,TRUE,"Financials";"BS Assets",#N/A,TRUE,"Financials";"BS Liabilities",#N/A,TRUE,"Financials";"Cash Flow Stmt",#N/A,TRUE,"Financials";"DCF",#N/A,TRUE,"Financials"}</definedName>
    <definedName name="wrn.Financials." localSheetId="0" hidden="1">{"Inc Stmt",#N/A,TRUE,"Financials";"Common Size",#N/A,TRUE,"Financials";"BS Assets",#N/A,TRUE,"Financials";"BS Liabilities",#N/A,TRUE,"Financials";"Cash Flow Stmt",#N/A,TRUE,"Financials";"DCF",#N/A,TRUE,"Financials"}</definedName>
    <definedName name="wrn.First._.Grap._.on._.Things." localSheetId="11" hidden="1">{#N/A,#N/A,FALSE,"Overview"}</definedName>
    <definedName name="wrn.First._.Grap._.on._.Things." localSheetId="9" hidden="1">{#N/A,#N/A,FALSE,"Overview"}</definedName>
    <definedName name="wrn.First._.Grap._.on._.Things." localSheetId="2" hidden="1">{#N/A,#N/A,FALSE,"Overview"}</definedName>
    <definedName name="wrn.First._.Grap._.on._.Things." localSheetId="12" hidden="1">{#N/A,#N/A,FALSE,"Overview"}</definedName>
    <definedName name="wrn.First._.Grap._.on._.Things." localSheetId="13" hidden="1">{#N/A,#N/A,FALSE,"Overview"}</definedName>
    <definedName name="wrn.First._.Grap._.on._.Things." localSheetId="10" hidden="1">{#N/A,#N/A,FALSE,"Overview"}</definedName>
    <definedName name="wrn.First._.Grap._.on._.Things." localSheetId="1" hidden="1">{#N/A,#N/A,FALSE,"Overview"}</definedName>
    <definedName name="wrn.First._.Grap._.on._.Things." localSheetId="0" hidden="1">{#N/A,#N/A,FALSE,"Overview"}</definedName>
    <definedName name="wrn.first2." localSheetId="11" hidden="1">{#N/A,#N/A,FALSE,"sum-don";#N/A,#N/A,FALSE,"inc-don"}</definedName>
    <definedName name="wrn.first2." localSheetId="9" hidden="1">{#N/A,#N/A,FALSE,"sum-don";#N/A,#N/A,FALSE,"inc-don"}</definedName>
    <definedName name="wrn.first2." localSheetId="2" hidden="1">{#N/A,#N/A,FALSE,"sum-don";#N/A,#N/A,FALSE,"inc-don"}</definedName>
    <definedName name="wrn.first2." localSheetId="12" hidden="1">{#N/A,#N/A,FALSE,"sum-don";#N/A,#N/A,FALSE,"inc-don"}</definedName>
    <definedName name="wrn.first2." localSheetId="13" hidden="1">{#N/A,#N/A,FALSE,"sum-don";#N/A,#N/A,FALSE,"inc-don"}</definedName>
    <definedName name="wrn.first2." localSheetId="10" hidden="1">{#N/A,#N/A,FALSE,"sum-don";#N/A,#N/A,FALSE,"inc-don"}</definedName>
    <definedName name="wrn.first2." localSheetId="1" hidden="1">{#N/A,#N/A,FALSE,"sum-don";#N/A,#N/A,FALSE,"inc-don"}</definedName>
    <definedName name="wrn.first2." localSheetId="0" hidden="1">{#N/A,#N/A,FALSE,"sum-don";#N/A,#N/A,FALSE,"inc-don"}</definedName>
    <definedName name="wrn.first3." localSheetId="11" hidden="1">{#N/A,#N/A,FALSE,"Summary";#N/A,#N/A,FALSE,"proj1";#N/A,#N/A,FALSE,"proj2"}</definedName>
    <definedName name="wrn.first3." localSheetId="9" hidden="1">{#N/A,#N/A,FALSE,"Summary";#N/A,#N/A,FALSE,"proj1";#N/A,#N/A,FALSE,"proj2"}</definedName>
    <definedName name="wrn.first3." localSheetId="2" hidden="1">{#N/A,#N/A,FALSE,"Summary";#N/A,#N/A,FALSE,"proj1";#N/A,#N/A,FALSE,"proj2"}</definedName>
    <definedName name="wrn.first3." localSheetId="12" hidden="1">{#N/A,#N/A,FALSE,"Summary";#N/A,#N/A,FALSE,"proj1";#N/A,#N/A,FALSE,"proj2"}</definedName>
    <definedName name="wrn.first3." localSheetId="13" hidden="1">{#N/A,#N/A,FALSE,"Summary";#N/A,#N/A,FALSE,"proj1";#N/A,#N/A,FALSE,"proj2"}</definedName>
    <definedName name="wrn.first3." localSheetId="10" hidden="1">{#N/A,#N/A,FALSE,"Summary";#N/A,#N/A,FALSE,"proj1";#N/A,#N/A,FALSE,"proj2"}</definedName>
    <definedName name="wrn.first3." localSheetId="1" hidden="1">{#N/A,#N/A,FALSE,"Summary";#N/A,#N/A,FALSE,"proj1";#N/A,#N/A,FALSE,"proj2"}</definedName>
    <definedName name="wrn.first3." localSheetId="0" hidden="1">{#N/A,#N/A,FALSE,"Summary";#N/A,#N/A,FALSE,"proj1";#N/A,#N/A,FALSE,"proj2"}</definedName>
    <definedName name="wrn.first4." localSheetId="11" hidden="1">{#N/A,#N/A,FALSE,"Summary";#N/A,#N/A,FALSE,"proj1";#N/A,#N/A,FALSE,"proj2";#N/A,#N/A,FALSE,"DCF"}</definedName>
    <definedName name="wrn.first4." localSheetId="9" hidden="1">{#N/A,#N/A,FALSE,"Summary";#N/A,#N/A,FALSE,"proj1";#N/A,#N/A,FALSE,"proj2";#N/A,#N/A,FALSE,"DCF"}</definedName>
    <definedName name="wrn.first4." localSheetId="2" hidden="1">{#N/A,#N/A,FALSE,"Summary";#N/A,#N/A,FALSE,"proj1";#N/A,#N/A,FALSE,"proj2";#N/A,#N/A,FALSE,"DCF"}</definedName>
    <definedName name="wrn.first4." localSheetId="12" hidden="1">{#N/A,#N/A,FALSE,"Summary";#N/A,#N/A,FALSE,"proj1";#N/A,#N/A,FALSE,"proj2";#N/A,#N/A,FALSE,"DCF"}</definedName>
    <definedName name="wrn.first4." localSheetId="13" hidden="1">{#N/A,#N/A,FALSE,"Summary";#N/A,#N/A,FALSE,"proj1";#N/A,#N/A,FALSE,"proj2";#N/A,#N/A,FALSE,"DCF"}</definedName>
    <definedName name="wrn.first4." localSheetId="10" hidden="1">{#N/A,#N/A,FALSE,"Summary";#N/A,#N/A,FALSE,"proj1";#N/A,#N/A,FALSE,"proj2";#N/A,#N/A,FALSE,"DCF"}</definedName>
    <definedName name="wrn.first4." localSheetId="1" hidden="1">{#N/A,#N/A,FALSE,"Summary";#N/A,#N/A,FALSE,"proj1";#N/A,#N/A,FALSE,"proj2";#N/A,#N/A,FALSE,"DCF"}</definedName>
    <definedName name="wrn.first4." localSheetId="0" hidden="1">{#N/A,#N/A,FALSE,"Summary";#N/A,#N/A,FALSE,"proj1";#N/A,#N/A,FALSE,"proj2";#N/A,#N/A,FALSE,"DCF"}</definedName>
    <definedName name="wrn.Five._.Year._.Projections." localSheetId="11"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9"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2"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2"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3"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0"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0"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lash." localSheetId="11" hidden="1">{#N/A,#N/A,FALSE,"JKFLASH2";#N/A,#N/A,FALSE,"Page 4";#N/A,#N/A,FALSE,"page 3"}</definedName>
    <definedName name="wrn.Flash." localSheetId="9" hidden="1">{#N/A,#N/A,FALSE,"JKFLASH2";#N/A,#N/A,FALSE,"Page 4";#N/A,#N/A,FALSE,"page 3"}</definedName>
    <definedName name="wrn.Flash." localSheetId="2" hidden="1">{#N/A,#N/A,FALSE,"JKFLASH2";#N/A,#N/A,FALSE,"Page 4";#N/A,#N/A,FALSE,"page 3"}</definedName>
    <definedName name="wrn.Flash." localSheetId="12" hidden="1">{#N/A,#N/A,FALSE,"JKFLASH2";#N/A,#N/A,FALSE,"Page 4";#N/A,#N/A,FALSE,"page 3"}</definedName>
    <definedName name="wrn.Flash." localSheetId="13" hidden="1">{#N/A,#N/A,FALSE,"JKFLASH2";#N/A,#N/A,FALSE,"Page 4";#N/A,#N/A,FALSE,"page 3"}</definedName>
    <definedName name="wrn.Flash." localSheetId="10" hidden="1">{#N/A,#N/A,FALSE,"JKFLASH2";#N/A,#N/A,FALSE,"Page 4";#N/A,#N/A,FALSE,"page 3"}</definedName>
    <definedName name="wrn.Flash." localSheetId="1" hidden="1">{#N/A,#N/A,FALSE,"JKFLASH2";#N/A,#N/A,FALSE,"Page 4";#N/A,#N/A,FALSE,"page 3"}</definedName>
    <definedName name="wrn.Flash." localSheetId="0" hidden="1">{#N/A,#N/A,FALSE,"JKFLASH2";#N/A,#N/A,FALSE,"Page 4";#N/A,#N/A,FALSE,"page 3"}</definedName>
    <definedName name="wrn.Full._.Report." localSheetId="11" hidden="1">{"Assumptions",#N/A,FALSE,"Sheet1";"Main Report",#N/A,FALSE,"Sheet1";"Results",#N/A,FALSE,"Sheet1";"Advances",#N/A,FALSE,"Sheet1"}</definedName>
    <definedName name="wrn.Full._.Report." localSheetId="9" hidden="1">{"Assumptions",#N/A,FALSE,"Sheet1";"Main Report",#N/A,FALSE,"Sheet1";"Results",#N/A,FALSE,"Sheet1";"Advances",#N/A,FALSE,"Sheet1"}</definedName>
    <definedName name="wrn.Full._.Report." localSheetId="2" hidden="1">{"Assumptions",#N/A,FALSE,"Sheet1";"Main Report",#N/A,FALSE,"Sheet1";"Results",#N/A,FALSE,"Sheet1";"Advances",#N/A,FALSE,"Sheet1"}</definedName>
    <definedName name="wrn.Full._.Report." localSheetId="12" hidden="1">{"Assumptions",#N/A,FALSE,"Sheet1";"Main Report",#N/A,FALSE,"Sheet1";"Results",#N/A,FALSE,"Sheet1";"Advances",#N/A,FALSE,"Sheet1"}</definedName>
    <definedName name="wrn.Full._.Report." localSheetId="13" hidden="1">{"Assumptions",#N/A,FALSE,"Sheet1";"Main Report",#N/A,FALSE,"Sheet1";"Results",#N/A,FALSE,"Sheet1";"Advances",#N/A,FALSE,"Sheet1"}</definedName>
    <definedName name="wrn.Full._.Report." localSheetId="10" hidden="1">{"Assumptions",#N/A,FALSE,"Sheet1";"Main Report",#N/A,FALSE,"Sheet1";"Results",#N/A,FALSE,"Sheet1";"Advances",#N/A,FALSE,"Sheet1"}</definedName>
    <definedName name="wrn.Full._.Report." localSheetId="1" hidden="1">{"Assumptions",#N/A,FALSE,"Sheet1";"Main Report",#N/A,FALSE,"Sheet1";"Results",#N/A,FALSE,"Sheet1";"Advances",#N/A,FALSE,"Sheet1"}</definedName>
    <definedName name="wrn.Full._.Report." localSheetId="0" hidden="1">{"Assumptions",#N/A,FALSE,"Sheet1";"Main Report",#N/A,FALSE,"Sheet1";"Results",#N/A,FALSE,"Sheet1";"Advances",#N/A,FALSE,"Sheet1"}</definedName>
    <definedName name="wrn.FY97SBP." localSheetId="11" hidden="1">{#N/A,#N/A,FALSE,"FY97";#N/A,#N/A,FALSE,"FY98";#N/A,#N/A,FALSE,"FY99";#N/A,#N/A,FALSE,"FY00";#N/A,#N/A,FALSE,"FY01"}</definedName>
    <definedName name="wrn.FY97SBP." localSheetId="9" hidden="1">{#N/A,#N/A,FALSE,"FY97";#N/A,#N/A,FALSE,"FY98";#N/A,#N/A,FALSE,"FY99";#N/A,#N/A,FALSE,"FY00";#N/A,#N/A,FALSE,"FY01"}</definedName>
    <definedName name="wrn.FY97SBP." localSheetId="2" hidden="1">{#N/A,#N/A,FALSE,"FY97";#N/A,#N/A,FALSE,"FY98";#N/A,#N/A,FALSE,"FY99";#N/A,#N/A,FALSE,"FY00";#N/A,#N/A,FALSE,"FY01"}</definedName>
    <definedName name="wrn.FY97SBP." localSheetId="12" hidden="1">{#N/A,#N/A,FALSE,"FY97";#N/A,#N/A,FALSE,"FY98";#N/A,#N/A,FALSE,"FY99";#N/A,#N/A,FALSE,"FY00";#N/A,#N/A,FALSE,"FY01"}</definedName>
    <definedName name="wrn.FY97SBP." localSheetId="13" hidden="1">{#N/A,#N/A,FALSE,"FY97";#N/A,#N/A,FALSE,"FY98";#N/A,#N/A,FALSE,"FY99";#N/A,#N/A,FALSE,"FY00";#N/A,#N/A,FALSE,"FY01"}</definedName>
    <definedName name="wrn.FY97SBP." localSheetId="10" hidden="1">{#N/A,#N/A,FALSE,"FY97";#N/A,#N/A,FALSE,"FY98";#N/A,#N/A,FALSE,"FY99";#N/A,#N/A,FALSE,"FY00";#N/A,#N/A,FALSE,"FY01"}</definedName>
    <definedName name="wrn.FY97SBP." localSheetId="1" hidden="1">{#N/A,#N/A,FALSE,"FY97";#N/A,#N/A,FALSE,"FY98";#N/A,#N/A,FALSE,"FY99";#N/A,#N/A,FALSE,"FY00";#N/A,#N/A,FALSE,"FY01"}</definedName>
    <definedName name="wrn.FY97SBP." localSheetId="0" hidden="1">{#N/A,#N/A,FALSE,"FY97";#N/A,#N/A,FALSE,"FY98";#N/A,#N/A,FALSE,"FY99";#N/A,#N/A,FALSE,"FY00";#N/A,#N/A,FALSE,"FY01"}</definedName>
    <definedName name="wrn.graphs." localSheetId="11" hidden="1">{"mkt cap",#N/A,FALSE,"Graph-market-cap";"price",#N/A,FALSE,"Graph-Price";"ebit",#N/A,FALSE,"Graph-EBIT-DA";"ebitda",#N/A,FALSE,"Graph-EBIT-DA"}</definedName>
    <definedName name="wrn.graphs." localSheetId="9" hidden="1">{"mkt cap",#N/A,FALSE,"Graph-market-cap";"price",#N/A,FALSE,"Graph-Price";"ebit",#N/A,FALSE,"Graph-EBIT-DA";"ebitda",#N/A,FALSE,"Graph-EBIT-DA"}</definedName>
    <definedName name="wrn.graphs." localSheetId="2" hidden="1">{"mkt cap",#N/A,FALSE,"Graph-market-cap";"price",#N/A,FALSE,"Graph-Price";"ebit",#N/A,FALSE,"Graph-EBIT-DA";"ebitda",#N/A,FALSE,"Graph-EBIT-DA"}</definedName>
    <definedName name="wrn.graphs." localSheetId="12" hidden="1">{"mkt cap",#N/A,FALSE,"Graph-market-cap";"price",#N/A,FALSE,"Graph-Price";"ebit",#N/A,FALSE,"Graph-EBIT-DA";"ebitda",#N/A,FALSE,"Graph-EBIT-DA"}</definedName>
    <definedName name="wrn.graphs." localSheetId="13" hidden="1">{"mkt cap",#N/A,FALSE,"Graph-market-cap";"price",#N/A,FALSE,"Graph-Price";"ebit",#N/A,FALSE,"Graph-EBIT-DA";"ebitda",#N/A,FALSE,"Graph-EBIT-DA"}</definedName>
    <definedName name="wrn.graphs." localSheetId="10" hidden="1">{"mkt cap",#N/A,FALSE,"Graph-market-cap";"price",#N/A,FALSE,"Graph-Price";"ebit",#N/A,FALSE,"Graph-EBIT-DA";"ebitda",#N/A,FALSE,"Graph-EBIT-DA"}</definedName>
    <definedName name="wrn.graphs." localSheetId="1" hidden="1">{"mkt cap",#N/A,FALSE,"Graph-market-cap";"price",#N/A,FALSE,"Graph-Price";"ebit",#N/A,FALSE,"Graph-EBIT-DA";"ebitda",#N/A,FALSE,"Graph-EBIT-DA"}</definedName>
    <definedName name="wrn.graphs." localSheetId="0" hidden="1">{"mkt cap",#N/A,FALSE,"Graph-market-cap";"price",#N/A,FALSE,"Graph-Price";"ebit",#N/A,FALSE,"Graph-EBIT-DA";"ebitda",#N/A,FALSE,"Graph-EBIT-DA"}</definedName>
    <definedName name="wrn.HEAT." localSheetId="11" hidden="1">{#N/A,#N/A,FALSE,"Heat";#N/A,#N/A,FALSE,"DCF";#N/A,#N/A,FALSE,"LBO";#N/A,#N/A,FALSE,"A";#N/A,#N/A,FALSE,"C";#N/A,#N/A,FALSE,"impd";#N/A,#N/A,FALSE,"Accr-Dilu"}</definedName>
    <definedName name="wrn.HEAT." localSheetId="9" hidden="1">{#N/A,#N/A,FALSE,"Heat";#N/A,#N/A,FALSE,"DCF";#N/A,#N/A,FALSE,"LBO";#N/A,#N/A,FALSE,"A";#N/A,#N/A,FALSE,"C";#N/A,#N/A,FALSE,"impd";#N/A,#N/A,FALSE,"Accr-Dilu"}</definedName>
    <definedName name="wrn.HEAT." localSheetId="2" hidden="1">{#N/A,#N/A,FALSE,"Heat";#N/A,#N/A,FALSE,"DCF";#N/A,#N/A,FALSE,"LBO";#N/A,#N/A,FALSE,"A";#N/A,#N/A,FALSE,"C";#N/A,#N/A,FALSE,"impd";#N/A,#N/A,FALSE,"Accr-Dilu"}</definedName>
    <definedName name="wrn.HEAT." localSheetId="12" hidden="1">{#N/A,#N/A,FALSE,"Heat";#N/A,#N/A,FALSE,"DCF";#N/A,#N/A,FALSE,"LBO";#N/A,#N/A,FALSE,"A";#N/A,#N/A,FALSE,"C";#N/A,#N/A,FALSE,"impd";#N/A,#N/A,FALSE,"Accr-Dilu"}</definedName>
    <definedName name="wrn.HEAT." localSheetId="13" hidden="1">{#N/A,#N/A,FALSE,"Heat";#N/A,#N/A,FALSE,"DCF";#N/A,#N/A,FALSE,"LBO";#N/A,#N/A,FALSE,"A";#N/A,#N/A,FALSE,"C";#N/A,#N/A,FALSE,"impd";#N/A,#N/A,FALSE,"Accr-Dilu"}</definedName>
    <definedName name="wrn.HEAT." localSheetId="10" hidden="1">{#N/A,#N/A,FALSE,"Heat";#N/A,#N/A,FALSE,"DCF";#N/A,#N/A,FALSE,"LBO";#N/A,#N/A,FALSE,"A";#N/A,#N/A,FALSE,"C";#N/A,#N/A,FALSE,"impd";#N/A,#N/A,FALSE,"Accr-Dilu"}</definedName>
    <definedName name="wrn.HEAT." localSheetId="1" hidden="1">{#N/A,#N/A,FALSE,"Heat";#N/A,#N/A,FALSE,"DCF";#N/A,#N/A,FALSE,"LBO";#N/A,#N/A,FALSE,"A";#N/A,#N/A,FALSE,"C";#N/A,#N/A,FALSE,"impd";#N/A,#N/A,FALSE,"Accr-Dilu"}</definedName>
    <definedName name="wrn.HEAT." localSheetId="0" hidden="1">{#N/A,#N/A,FALSE,"Heat";#N/A,#N/A,FALSE,"DCF";#N/A,#N/A,FALSE,"LBO";#N/A,#N/A,FALSE,"A";#N/A,#N/A,FALSE,"C";#N/A,#N/A,FALSE,"impd";#N/A,#N/A,FALSE,"Accr-Dilu"}</definedName>
    <definedName name="wrn.Hydraulic." localSheetId="11"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9"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2"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2"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3"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0"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0"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2." localSheetId="11" hidden="1">{#N/A,#N/A,FALSE,"HuscoCombined-Summ";#N/A,#N/A,FALSE,"HuscoCombined-Income";#N/A,#N/A,FALSE,"HuscoCombined-Offering";#N/A,#N/A,FALSE,"Husco-Income";#N/A,#N/A,FALSE,"TargetEngineer";#N/A,#N/A,FALSE,"TargetAcqCalc";#N/A,#N/A,FALSE,"Husco-Acq"}</definedName>
    <definedName name="wrn.Hydraulic2." localSheetId="9" hidden="1">{#N/A,#N/A,FALSE,"HuscoCombined-Summ";#N/A,#N/A,FALSE,"HuscoCombined-Income";#N/A,#N/A,FALSE,"HuscoCombined-Offering";#N/A,#N/A,FALSE,"Husco-Income";#N/A,#N/A,FALSE,"TargetEngineer";#N/A,#N/A,FALSE,"TargetAcqCalc";#N/A,#N/A,FALSE,"Husco-Acq"}</definedName>
    <definedName name="wrn.Hydraulic2." localSheetId="2" hidden="1">{#N/A,#N/A,FALSE,"HuscoCombined-Summ";#N/A,#N/A,FALSE,"HuscoCombined-Income";#N/A,#N/A,FALSE,"HuscoCombined-Offering";#N/A,#N/A,FALSE,"Husco-Income";#N/A,#N/A,FALSE,"TargetEngineer";#N/A,#N/A,FALSE,"TargetAcqCalc";#N/A,#N/A,FALSE,"Husco-Acq"}</definedName>
    <definedName name="wrn.Hydraulic2." localSheetId="12" hidden="1">{#N/A,#N/A,FALSE,"HuscoCombined-Summ";#N/A,#N/A,FALSE,"HuscoCombined-Income";#N/A,#N/A,FALSE,"HuscoCombined-Offering";#N/A,#N/A,FALSE,"Husco-Income";#N/A,#N/A,FALSE,"TargetEngineer";#N/A,#N/A,FALSE,"TargetAcqCalc";#N/A,#N/A,FALSE,"Husco-Acq"}</definedName>
    <definedName name="wrn.Hydraulic2." localSheetId="13" hidden="1">{#N/A,#N/A,FALSE,"HuscoCombined-Summ";#N/A,#N/A,FALSE,"HuscoCombined-Income";#N/A,#N/A,FALSE,"HuscoCombined-Offering";#N/A,#N/A,FALSE,"Husco-Income";#N/A,#N/A,FALSE,"TargetEngineer";#N/A,#N/A,FALSE,"TargetAcqCalc";#N/A,#N/A,FALSE,"Husco-Acq"}</definedName>
    <definedName name="wrn.Hydraulic2." localSheetId="10" hidden="1">{#N/A,#N/A,FALSE,"HuscoCombined-Summ";#N/A,#N/A,FALSE,"HuscoCombined-Income";#N/A,#N/A,FALSE,"HuscoCombined-Offering";#N/A,#N/A,FALSE,"Husco-Income";#N/A,#N/A,FALSE,"TargetEngineer";#N/A,#N/A,FALSE,"TargetAcqCalc";#N/A,#N/A,FALSE,"Husco-Acq"}</definedName>
    <definedName name="wrn.Hydraulic2." localSheetId="1" hidden="1">{#N/A,#N/A,FALSE,"HuscoCombined-Summ";#N/A,#N/A,FALSE,"HuscoCombined-Income";#N/A,#N/A,FALSE,"HuscoCombined-Offering";#N/A,#N/A,FALSE,"Husco-Income";#N/A,#N/A,FALSE,"TargetEngineer";#N/A,#N/A,FALSE,"TargetAcqCalc";#N/A,#N/A,FALSE,"Husco-Acq"}</definedName>
    <definedName name="wrn.Hydraulic2." localSheetId="0" hidden="1">{#N/A,#N/A,FALSE,"HuscoCombined-Summ";#N/A,#N/A,FALSE,"HuscoCombined-Income";#N/A,#N/A,FALSE,"HuscoCombined-Offering";#N/A,#N/A,FALSE,"Husco-Income";#N/A,#N/A,FALSE,"TargetEngineer";#N/A,#N/A,FALSE,"TargetAcqCalc";#N/A,#N/A,FALSE,"Husco-Acq"}</definedName>
    <definedName name="wrn.input._.and._.output." localSheetId="11"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9"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2"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2"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3"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0"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0" hidden="1">{"EBITDA",#N/A,TRUE,"P&amp;L Net of Disc Ops";"output net of disc ops",#N/A,TRUE,"Revenue";"input",#N/A,TRUE,"Revenue";"output",#N/A,TRUE,"DC";"Input",#N/A,TRUE,"DC";"MTN and MCN",#N/A,TRUE,"Margin";"output detail line items",#N/A,TRUE,"SGA";"personnel by year",#N/A,TRUE,"Payroll";#N/A,#N/A,TRUE,"CapEx"}</definedName>
    <definedName name="wrn.Inputs." localSheetId="11" hidden="1">{"Input1",#N/A,FALSE,"PF";"Input2",#N/A,FALSE,"PF";"Input3",#N/A,FALSE,"PF"}</definedName>
    <definedName name="wrn.Inputs." localSheetId="9" hidden="1">{"Input1",#N/A,FALSE,"PF";"Input2",#N/A,FALSE,"PF";"Input3",#N/A,FALSE,"PF"}</definedName>
    <definedName name="wrn.Inputs." localSheetId="2" hidden="1">{"Input1",#N/A,FALSE,"PF";"Input2",#N/A,FALSE,"PF";"Input3",#N/A,FALSE,"PF"}</definedName>
    <definedName name="wrn.Inputs." localSheetId="12" hidden="1">{"Input1",#N/A,FALSE,"PF";"Input2",#N/A,FALSE,"PF";"Input3",#N/A,FALSE,"PF"}</definedName>
    <definedName name="wrn.Inputs." localSheetId="13" hidden="1">{"Input1",#N/A,FALSE,"PF";"Input2",#N/A,FALSE,"PF";"Input3",#N/A,FALSE,"PF"}</definedName>
    <definedName name="wrn.Inputs." localSheetId="10" hidden="1">{"Input1",#N/A,FALSE,"PF";"Input2",#N/A,FALSE,"PF";"Input3",#N/A,FALSE,"PF"}</definedName>
    <definedName name="wrn.Inputs." localSheetId="1" hidden="1">{"Input1",#N/A,FALSE,"PF";"Input2",#N/A,FALSE,"PF";"Input3",#N/A,FALSE,"PF"}</definedName>
    <definedName name="wrn.Inputs." localSheetId="0" hidden="1">{"Input1",#N/A,FALSE,"PF";"Input2",#N/A,FALSE,"PF";"Input3",#N/A,FALSE,"PF"}</definedName>
    <definedName name="wrn.IPO._.Valuation." localSheetId="11" hidden="1">{"assumptions",#N/A,FALSE,"Scenario 1";"valuation",#N/A,FALSE,"Scenario 1"}</definedName>
    <definedName name="wrn.IPO._.Valuation." localSheetId="9" hidden="1">{"assumptions",#N/A,FALSE,"Scenario 1";"valuation",#N/A,FALSE,"Scenario 1"}</definedName>
    <definedName name="wrn.IPO._.Valuation." localSheetId="2" hidden="1">{"assumptions",#N/A,FALSE,"Scenario 1";"valuation",#N/A,FALSE,"Scenario 1"}</definedName>
    <definedName name="wrn.IPO._.Valuation." localSheetId="12" hidden="1">{"assumptions",#N/A,FALSE,"Scenario 1";"valuation",#N/A,FALSE,"Scenario 1"}</definedName>
    <definedName name="wrn.IPO._.Valuation." localSheetId="13" hidden="1">{"assumptions",#N/A,FALSE,"Scenario 1";"valuation",#N/A,FALSE,"Scenario 1"}</definedName>
    <definedName name="wrn.IPO._.Valuation." localSheetId="10" hidden="1">{"assumptions",#N/A,FALSE,"Scenario 1";"valuation",#N/A,FALSE,"Scenario 1"}</definedName>
    <definedName name="wrn.IPO._.Valuation." localSheetId="1" hidden="1">{"assumptions",#N/A,FALSE,"Scenario 1";"valuation",#N/A,FALSE,"Scenario 1"}</definedName>
    <definedName name="wrn.IPO._.Valuation." localSheetId="0" hidden="1">{"assumptions",#N/A,FALSE,"Scenario 1";"valuation",#N/A,FALSE,"Scenario 1"}</definedName>
    <definedName name="wrn.ipovalue." localSheetId="11" hidden="1">{#N/A,#N/A,FALSE,"puboff";#N/A,#N/A,FALSE,"valuation";#N/A,#N/A,FALSE,"finanalsis";#N/A,#N/A,FALSE,"split";#N/A,#N/A,FALSE,"ownership"}</definedName>
    <definedName name="wrn.ipovalue." localSheetId="9" hidden="1">{#N/A,#N/A,FALSE,"puboff";#N/A,#N/A,FALSE,"valuation";#N/A,#N/A,FALSE,"finanalsis";#N/A,#N/A,FALSE,"split";#N/A,#N/A,FALSE,"ownership"}</definedName>
    <definedName name="wrn.ipovalue." localSheetId="2" hidden="1">{#N/A,#N/A,FALSE,"puboff";#N/A,#N/A,FALSE,"valuation";#N/A,#N/A,FALSE,"finanalsis";#N/A,#N/A,FALSE,"split";#N/A,#N/A,FALSE,"ownership"}</definedName>
    <definedName name="wrn.ipovalue." localSheetId="12" hidden="1">{#N/A,#N/A,FALSE,"puboff";#N/A,#N/A,FALSE,"valuation";#N/A,#N/A,FALSE,"finanalsis";#N/A,#N/A,FALSE,"split";#N/A,#N/A,FALSE,"ownership"}</definedName>
    <definedName name="wrn.ipovalue." localSheetId="13" hidden="1">{#N/A,#N/A,FALSE,"puboff";#N/A,#N/A,FALSE,"valuation";#N/A,#N/A,FALSE,"finanalsis";#N/A,#N/A,FALSE,"split";#N/A,#N/A,FALSE,"ownership"}</definedName>
    <definedName name="wrn.ipovalue." localSheetId="10" hidden="1">{#N/A,#N/A,FALSE,"puboff";#N/A,#N/A,FALSE,"valuation";#N/A,#N/A,FALSE,"finanalsis";#N/A,#N/A,FALSE,"split";#N/A,#N/A,FALSE,"ownership"}</definedName>
    <definedName name="wrn.ipovalue." localSheetId="1" hidden="1">{#N/A,#N/A,FALSE,"puboff";#N/A,#N/A,FALSE,"valuation";#N/A,#N/A,FALSE,"finanalsis";#N/A,#N/A,FALSE,"split";#N/A,#N/A,FALSE,"ownership"}</definedName>
    <definedName name="wrn.ipovalue." localSheetId="0" hidden="1">{#N/A,#N/A,FALSE,"puboff";#N/A,#N/A,FALSE,"valuation";#N/A,#N/A,FALSE,"finanalsis";#N/A,#N/A,FALSE,"split";#N/A,#N/A,FALSE,"ownership"}</definedName>
    <definedName name="wrn.ISCG._.model." localSheetId="11" hidden="1">{#N/A,#N/A,FALSE,"Second";#N/A,#N/A,FALSE,"ownership";#N/A,#N/A,FALSE,"Valuation";#N/A,#N/A,FALSE,"Eqiv";#N/A,#N/A,FALSE,"Mults";#N/A,#N/A,FALSE,"ISCG Graphics"}</definedName>
    <definedName name="wrn.ISCG._.model." localSheetId="9" hidden="1">{#N/A,#N/A,FALSE,"Second";#N/A,#N/A,FALSE,"ownership";#N/A,#N/A,FALSE,"Valuation";#N/A,#N/A,FALSE,"Eqiv";#N/A,#N/A,FALSE,"Mults";#N/A,#N/A,FALSE,"ISCG Graphics"}</definedName>
    <definedName name="wrn.ISCG._.model." localSheetId="2" hidden="1">{#N/A,#N/A,FALSE,"Second";#N/A,#N/A,FALSE,"ownership";#N/A,#N/A,FALSE,"Valuation";#N/A,#N/A,FALSE,"Eqiv";#N/A,#N/A,FALSE,"Mults";#N/A,#N/A,FALSE,"ISCG Graphics"}</definedName>
    <definedName name="wrn.ISCG._.model." localSheetId="12" hidden="1">{#N/A,#N/A,FALSE,"Second";#N/A,#N/A,FALSE,"ownership";#N/A,#N/A,FALSE,"Valuation";#N/A,#N/A,FALSE,"Eqiv";#N/A,#N/A,FALSE,"Mults";#N/A,#N/A,FALSE,"ISCG Graphics"}</definedName>
    <definedName name="wrn.ISCG._.model." localSheetId="13" hidden="1">{#N/A,#N/A,FALSE,"Second";#N/A,#N/A,FALSE,"ownership";#N/A,#N/A,FALSE,"Valuation";#N/A,#N/A,FALSE,"Eqiv";#N/A,#N/A,FALSE,"Mults";#N/A,#N/A,FALSE,"ISCG Graphics"}</definedName>
    <definedName name="wrn.ISCG._.model." localSheetId="10" hidden="1">{#N/A,#N/A,FALSE,"Second";#N/A,#N/A,FALSE,"ownership";#N/A,#N/A,FALSE,"Valuation";#N/A,#N/A,FALSE,"Eqiv";#N/A,#N/A,FALSE,"Mults";#N/A,#N/A,FALSE,"ISCG Graphics"}</definedName>
    <definedName name="wrn.ISCG._.model." localSheetId="1" hidden="1">{#N/A,#N/A,FALSE,"Second";#N/A,#N/A,FALSE,"ownership";#N/A,#N/A,FALSE,"Valuation";#N/A,#N/A,FALSE,"Eqiv";#N/A,#N/A,FALSE,"Mults";#N/A,#N/A,FALSE,"ISCG Graphics"}</definedName>
    <definedName name="wrn.ISCG._.model." localSheetId="0" hidden="1">{#N/A,#N/A,FALSE,"Second";#N/A,#N/A,FALSE,"ownership";#N/A,#N/A,FALSE,"Valuation";#N/A,#N/A,FALSE,"Eqiv";#N/A,#N/A,FALSE,"Mults";#N/A,#N/A,FALSE,"ISCG Graphics"}</definedName>
    <definedName name="wrn.Japan._.Data." localSheetId="11" hidden="1">{"Analysis1Q95",#N/A,FALSE,"Japan";"Analysis2Q95",#N/A,FALSE,"Japan";"Analysis1H95",#N/A,FALSE,"Japan";"Data",#N/A,FALSE,"Japan";"Margin Summary",#N/A,FALSE,"Japan";"Sales Summary",#N/A,FALSE,"Japan"}</definedName>
    <definedName name="wrn.Japan._.Data." localSheetId="9" hidden="1">{"Analysis1Q95",#N/A,FALSE,"Japan";"Analysis2Q95",#N/A,FALSE,"Japan";"Analysis1H95",#N/A,FALSE,"Japan";"Data",#N/A,FALSE,"Japan";"Margin Summary",#N/A,FALSE,"Japan";"Sales Summary",#N/A,FALSE,"Japan"}</definedName>
    <definedName name="wrn.Japan._.Data." localSheetId="2" hidden="1">{"Analysis1Q95",#N/A,FALSE,"Japan";"Analysis2Q95",#N/A,FALSE,"Japan";"Analysis1H95",#N/A,FALSE,"Japan";"Data",#N/A,FALSE,"Japan";"Margin Summary",#N/A,FALSE,"Japan";"Sales Summary",#N/A,FALSE,"Japan"}</definedName>
    <definedName name="wrn.Japan._.Data." localSheetId="12" hidden="1">{"Analysis1Q95",#N/A,FALSE,"Japan";"Analysis2Q95",#N/A,FALSE,"Japan";"Analysis1H95",#N/A,FALSE,"Japan";"Data",#N/A,FALSE,"Japan";"Margin Summary",#N/A,FALSE,"Japan";"Sales Summary",#N/A,FALSE,"Japan"}</definedName>
    <definedName name="wrn.Japan._.Data." localSheetId="13" hidden="1">{"Analysis1Q95",#N/A,FALSE,"Japan";"Analysis2Q95",#N/A,FALSE,"Japan";"Analysis1H95",#N/A,FALSE,"Japan";"Data",#N/A,FALSE,"Japan";"Margin Summary",#N/A,FALSE,"Japan";"Sales Summary",#N/A,FALSE,"Japan"}</definedName>
    <definedName name="wrn.Japan._.Data." localSheetId="10" hidden="1">{"Analysis1Q95",#N/A,FALSE,"Japan";"Analysis2Q95",#N/A,FALSE,"Japan";"Analysis1H95",#N/A,FALSE,"Japan";"Data",#N/A,FALSE,"Japan";"Margin Summary",#N/A,FALSE,"Japan";"Sales Summary",#N/A,FALSE,"Japan"}</definedName>
    <definedName name="wrn.Japan._.Data." localSheetId="1" hidden="1">{"Analysis1Q95",#N/A,FALSE,"Japan";"Analysis2Q95",#N/A,FALSE,"Japan";"Analysis1H95",#N/A,FALSE,"Japan";"Data",#N/A,FALSE,"Japan";"Margin Summary",#N/A,FALSE,"Japan";"Sales Summary",#N/A,FALSE,"Japan"}</definedName>
    <definedName name="wrn.Japan._.Data." localSheetId="0" hidden="1">{"Analysis1Q95",#N/A,FALSE,"Japan";"Analysis2Q95",#N/A,FALSE,"Japan";"Analysis1H95",#N/A,FALSE,"Japan";"Data",#N/A,FALSE,"Japan";"Margin Summary",#N/A,FALSE,"Japan";"Sales Summary",#N/A,FALSE,"Japan"}</definedName>
    <definedName name="wrn.JODM._.Graphs." localSheetId="11" hidden="1">{"graph",#N/A,FALSE,"WWJU";"graph",#N/A,FALSE,"WWSEM";"graph",#N/A,FALSE,"GOMJU";"graph",#N/A,FALSE,"GOMSEM";"graph",#N/A,FALSE,"NSJU";"graph",#N/A,FALSE,"NSSEM";"graph",#N/A,FALSE,"WAJU";"graph",#N/A,FALSE,"STOCKPRI";"graph",#N/A,FALSE,"CFTEV";"graph",#N/A,FALSE,"NAV-RCV";"graph",#N/A,FALSE,"CRUDEWW"}</definedName>
    <definedName name="wrn.JODM._.Graphs." localSheetId="9" hidden="1">{"graph",#N/A,FALSE,"WWJU";"graph",#N/A,FALSE,"WWSEM";"graph",#N/A,FALSE,"GOMJU";"graph",#N/A,FALSE,"GOMSEM";"graph",#N/A,FALSE,"NSJU";"graph",#N/A,FALSE,"NSSEM";"graph",#N/A,FALSE,"WAJU";"graph",#N/A,FALSE,"STOCKPRI";"graph",#N/A,FALSE,"CFTEV";"graph",#N/A,FALSE,"NAV-RCV";"graph",#N/A,FALSE,"CRUDEWW"}</definedName>
    <definedName name="wrn.JODM._.Graphs." localSheetId="2" hidden="1">{"graph",#N/A,FALSE,"WWJU";"graph",#N/A,FALSE,"WWSEM";"graph",#N/A,FALSE,"GOMJU";"graph",#N/A,FALSE,"GOMSEM";"graph",#N/A,FALSE,"NSJU";"graph",#N/A,FALSE,"NSSEM";"graph",#N/A,FALSE,"WAJU";"graph",#N/A,FALSE,"STOCKPRI";"graph",#N/A,FALSE,"CFTEV";"graph",#N/A,FALSE,"NAV-RCV";"graph",#N/A,FALSE,"CRUDEWW"}</definedName>
    <definedName name="wrn.JODM._.Graphs." localSheetId="12" hidden="1">{"graph",#N/A,FALSE,"WWJU";"graph",#N/A,FALSE,"WWSEM";"graph",#N/A,FALSE,"GOMJU";"graph",#N/A,FALSE,"GOMSEM";"graph",#N/A,FALSE,"NSJU";"graph",#N/A,FALSE,"NSSEM";"graph",#N/A,FALSE,"WAJU";"graph",#N/A,FALSE,"STOCKPRI";"graph",#N/A,FALSE,"CFTEV";"graph",#N/A,FALSE,"NAV-RCV";"graph",#N/A,FALSE,"CRUDEWW"}</definedName>
    <definedName name="wrn.JODM._.Graphs." localSheetId="13" hidden="1">{"graph",#N/A,FALSE,"WWJU";"graph",#N/A,FALSE,"WWSEM";"graph",#N/A,FALSE,"GOMJU";"graph",#N/A,FALSE,"GOMSEM";"graph",#N/A,FALSE,"NSJU";"graph",#N/A,FALSE,"NSSEM";"graph",#N/A,FALSE,"WAJU";"graph",#N/A,FALSE,"STOCKPRI";"graph",#N/A,FALSE,"CFTEV";"graph",#N/A,FALSE,"NAV-RCV";"graph",#N/A,FALSE,"CRUDEWW"}</definedName>
    <definedName name="wrn.JODM._.Graphs." localSheetId="10" hidden="1">{"graph",#N/A,FALSE,"WWJU";"graph",#N/A,FALSE,"WWSEM";"graph",#N/A,FALSE,"GOMJU";"graph",#N/A,FALSE,"GOMSEM";"graph",#N/A,FALSE,"NSJU";"graph",#N/A,FALSE,"NSSEM";"graph",#N/A,FALSE,"WAJU";"graph",#N/A,FALSE,"STOCKPRI";"graph",#N/A,FALSE,"CFTEV";"graph",#N/A,FALSE,"NAV-RCV";"graph",#N/A,FALSE,"CRUDEWW"}</definedName>
    <definedName name="wrn.JODM._.Graphs." localSheetId="1" hidden="1">{"graph",#N/A,FALSE,"WWJU";"graph",#N/A,FALSE,"WWSEM";"graph",#N/A,FALSE,"GOMJU";"graph",#N/A,FALSE,"GOMSEM";"graph",#N/A,FALSE,"NSJU";"graph",#N/A,FALSE,"NSSEM";"graph",#N/A,FALSE,"WAJU";"graph",#N/A,FALSE,"STOCKPRI";"graph",#N/A,FALSE,"CFTEV";"graph",#N/A,FALSE,"NAV-RCV";"graph",#N/A,FALSE,"CRUDEWW"}</definedName>
    <definedName name="wrn.JODM._.Graphs." localSheetId="0" hidden="1">{"graph",#N/A,FALSE,"WWJU";"graph",#N/A,FALSE,"WWSEM";"graph",#N/A,FALSE,"GOMJU";"graph",#N/A,FALSE,"GOMSEM";"graph",#N/A,FALSE,"NSJU";"graph",#N/A,FALSE,"NSSEM";"graph",#N/A,FALSE,"WAJU";"graph",#N/A,FALSE,"STOCKPRI";"graph",#N/A,FALSE,"CFTEV";"graph",#N/A,FALSE,"NAV-RCV";"graph",#N/A,FALSE,"CRUDEWW"}</definedName>
    <definedName name="wrn.JODM._.Graphs._1" localSheetId="11" hidden="1">{"graph",#N/A,FALSE,"WWJU";"graph",#N/A,FALSE,"WWSEM";"graph",#N/A,FALSE,"GOMJU";"graph",#N/A,FALSE,"GOMSEM";"graph",#N/A,FALSE,"NSJU";"graph",#N/A,FALSE,"NSSEM";"graph",#N/A,FALSE,"WAJU";"graph",#N/A,FALSE,"STOCKPRI";"graph",#N/A,FALSE,"CFTEV";"graph",#N/A,FALSE,"NAV-RCV";"graph",#N/A,FALSE,"CRUDEWW"}</definedName>
    <definedName name="wrn.JODM._.Graphs._1" localSheetId="9" hidden="1">{"graph",#N/A,FALSE,"WWJU";"graph",#N/A,FALSE,"WWSEM";"graph",#N/A,FALSE,"GOMJU";"graph",#N/A,FALSE,"GOMSEM";"graph",#N/A,FALSE,"NSJU";"graph",#N/A,FALSE,"NSSEM";"graph",#N/A,FALSE,"WAJU";"graph",#N/A,FALSE,"STOCKPRI";"graph",#N/A,FALSE,"CFTEV";"graph",#N/A,FALSE,"NAV-RCV";"graph",#N/A,FALSE,"CRUDEWW"}</definedName>
    <definedName name="wrn.JODM._.Graphs._1" localSheetId="2" hidden="1">{"graph",#N/A,FALSE,"WWJU";"graph",#N/A,FALSE,"WWSEM";"graph",#N/A,FALSE,"GOMJU";"graph",#N/A,FALSE,"GOMSEM";"graph",#N/A,FALSE,"NSJU";"graph",#N/A,FALSE,"NSSEM";"graph",#N/A,FALSE,"WAJU";"graph",#N/A,FALSE,"STOCKPRI";"graph",#N/A,FALSE,"CFTEV";"graph",#N/A,FALSE,"NAV-RCV";"graph",#N/A,FALSE,"CRUDEWW"}</definedName>
    <definedName name="wrn.JODM._.Graphs._1" localSheetId="12" hidden="1">{"graph",#N/A,FALSE,"WWJU";"graph",#N/A,FALSE,"WWSEM";"graph",#N/A,FALSE,"GOMJU";"graph",#N/A,FALSE,"GOMSEM";"graph",#N/A,FALSE,"NSJU";"graph",#N/A,FALSE,"NSSEM";"graph",#N/A,FALSE,"WAJU";"graph",#N/A,FALSE,"STOCKPRI";"graph",#N/A,FALSE,"CFTEV";"graph",#N/A,FALSE,"NAV-RCV";"graph",#N/A,FALSE,"CRUDEWW"}</definedName>
    <definedName name="wrn.JODM._.Graphs._1" localSheetId="13" hidden="1">{"graph",#N/A,FALSE,"WWJU";"graph",#N/A,FALSE,"WWSEM";"graph",#N/A,FALSE,"GOMJU";"graph",#N/A,FALSE,"GOMSEM";"graph",#N/A,FALSE,"NSJU";"graph",#N/A,FALSE,"NSSEM";"graph",#N/A,FALSE,"WAJU";"graph",#N/A,FALSE,"STOCKPRI";"graph",#N/A,FALSE,"CFTEV";"graph",#N/A,FALSE,"NAV-RCV";"graph",#N/A,FALSE,"CRUDEWW"}</definedName>
    <definedName name="wrn.JODM._.Graphs._1" localSheetId="10" hidden="1">{"graph",#N/A,FALSE,"WWJU";"graph",#N/A,FALSE,"WWSEM";"graph",#N/A,FALSE,"GOMJU";"graph",#N/A,FALSE,"GOMSEM";"graph",#N/A,FALSE,"NSJU";"graph",#N/A,FALSE,"NSSEM";"graph",#N/A,FALSE,"WAJU";"graph",#N/A,FALSE,"STOCKPRI";"graph",#N/A,FALSE,"CFTEV";"graph",#N/A,FALSE,"NAV-RCV";"graph",#N/A,FALSE,"CRUDEWW"}</definedName>
    <definedName name="wrn.JODM._.Graphs._1" localSheetId="1" hidden="1">{"graph",#N/A,FALSE,"WWJU";"graph",#N/A,FALSE,"WWSEM";"graph",#N/A,FALSE,"GOMJU";"graph",#N/A,FALSE,"GOMSEM";"graph",#N/A,FALSE,"NSJU";"graph",#N/A,FALSE,"NSSEM";"graph",#N/A,FALSE,"WAJU";"graph",#N/A,FALSE,"STOCKPRI";"graph",#N/A,FALSE,"CFTEV";"graph",#N/A,FALSE,"NAV-RCV";"graph",#N/A,FALSE,"CRUDEWW"}</definedName>
    <definedName name="wrn.JODM._.Graphs._1" localSheetId="0" hidden="1">{"graph",#N/A,FALSE,"WWJU";"graph",#N/A,FALSE,"WWSEM";"graph",#N/A,FALSE,"GOMJU";"graph",#N/A,FALSE,"GOMSEM";"graph",#N/A,FALSE,"NSJU";"graph",#N/A,FALSE,"NSSEM";"graph",#N/A,FALSE,"WAJU";"graph",#N/A,FALSE,"STOCKPRI";"graph",#N/A,FALSE,"CFTEV";"graph",#N/A,FALSE,"NAV-RCV";"graph",#N/A,FALSE,"CRUDEWW"}</definedName>
    <definedName name="wrn.JODM._.Graphs._2" localSheetId="11" hidden="1">{"graph",#N/A,FALSE,"WWJU";"graph",#N/A,FALSE,"WWSEM";"graph",#N/A,FALSE,"GOMJU";"graph",#N/A,FALSE,"GOMSEM";"graph",#N/A,FALSE,"NSJU";"graph",#N/A,FALSE,"NSSEM";"graph",#N/A,FALSE,"WAJU";"graph",#N/A,FALSE,"STOCKPRI";"graph",#N/A,FALSE,"CFTEV";"graph",#N/A,FALSE,"NAV-RCV";"graph",#N/A,FALSE,"CRUDEWW"}</definedName>
    <definedName name="wrn.JODM._.Graphs._2" localSheetId="9" hidden="1">{"graph",#N/A,FALSE,"WWJU";"graph",#N/A,FALSE,"WWSEM";"graph",#N/A,FALSE,"GOMJU";"graph",#N/A,FALSE,"GOMSEM";"graph",#N/A,FALSE,"NSJU";"graph",#N/A,FALSE,"NSSEM";"graph",#N/A,FALSE,"WAJU";"graph",#N/A,FALSE,"STOCKPRI";"graph",#N/A,FALSE,"CFTEV";"graph",#N/A,FALSE,"NAV-RCV";"graph",#N/A,FALSE,"CRUDEWW"}</definedName>
    <definedName name="wrn.JODM._.Graphs._2" localSheetId="2" hidden="1">{"graph",#N/A,FALSE,"WWJU";"graph",#N/A,FALSE,"WWSEM";"graph",#N/A,FALSE,"GOMJU";"graph",#N/A,FALSE,"GOMSEM";"graph",#N/A,FALSE,"NSJU";"graph",#N/A,FALSE,"NSSEM";"graph",#N/A,FALSE,"WAJU";"graph",#N/A,FALSE,"STOCKPRI";"graph",#N/A,FALSE,"CFTEV";"graph",#N/A,FALSE,"NAV-RCV";"graph",#N/A,FALSE,"CRUDEWW"}</definedName>
    <definedName name="wrn.JODM._.Graphs._2" localSheetId="12" hidden="1">{"graph",#N/A,FALSE,"WWJU";"graph",#N/A,FALSE,"WWSEM";"graph",#N/A,FALSE,"GOMJU";"graph",#N/A,FALSE,"GOMSEM";"graph",#N/A,FALSE,"NSJU";"graph",#N/A,FALSE,"NSSEM";"graph",#N/A,FALSE,"WAJU";"graph",#N/A,FALSE,"STOCKPRI";"graph",#N/A,FALSE,"CFTEV";"graph",#N/A,FALSE,"NAV-RCV";"graph",#N/A,FALSE,"CRUDEWW"}</definedName>
    <definedName name="wrn.JODM._.Graphs._2" localSheetId="13" hidden="1">{"graph",#N/A,FALSE,"WWJU";"graph",#N/A,FALSE,"WWSEM";"graph",#N/A,FALSE,"GOMJU";"graph",#N/A,FALSE,"GOMSEM";"graph",#N/A,FALSE,"NSJU";"graph",#N/A,FALSE,"NSSEM";"graph",#N/A,FALSE,"WAJU";"graph",#N/A,FALSE,"STOCKPRI";"graph",#N/A,FALSE,"CFTEV";"graph",#N/A,FALSE,"NAV-RCV";"graph",#N/A,FALSE,"CRUDEWW"}</definedName>
    <definedName name="wrn.JODM._.Graphs._2" localSheetId="10" hidden="1">{"graph",#N/A,FALSE,"WWJU";"graph",#N/A,FALSE,"WWSEM";"graph",#N/A,FALSE,"GOMJU";"graph",#N/A,FALSE,"GOMSEM";"graph",#N/A,FALSE,"NSJU";"graph",#N/A,FALSE,"NSSEM";"graph",#N/A,FALSE,"WAJU";"graph",#N/A,FALSE,"STOCKPRI";"graph",#N/A,FALSE,"CFTEV";"graph",#N/A,FALSE,"NAV-RCV";"graph",#N/A,FALSE,"CRUDEWW"}</definedName>
    <definedName name="wrn.JODM._.Graphs._2" localSheetId="1" hidden="1">{"graph",#N/A,FALSE,"WWJU";"graph",#N/A,FALSE,"WWSEM";"graph",#N/A,FALSE,"GOMJU";"graph",#N/A,FALSE,"GOMSEM";"graph",#N/A,FALSE,"NSJU";"graph",#N/A,FALSE,"NSSEM";"graph",#N/A,FALSE,"WAJU";"graph",#N/A,FALSE,"STOCKPRI";"graph",#N/A,FALSE,"CFTEV";"graph",#N/A,FALSE,"NAV-RCV";"graph",#N/A,FALSE,"CRUDEWW"}</definedName>
    <definedName name="wrn.JODM._.Graphs._2" localSheetId="0" hidden="1">{"graph",#N/A,FALSE,"WWJU";"graph",#N/A,FALSE,"WWSEM";"graph",#N/A,FALSE,"GOMJU";"graph",#N/A,FALSE,"GOMSEM";"graph",#N/A,FALSE,"NSJU";"graph",#N/A,FALSE,"NSSEM";"graph",#N/A,FALSE,"WAJU";"graph",#N/A,FALSE,"STOCKPRI";"graph",#N/A,FALSE,"CFTEV";"graph",#N/A,FALSE,"NAV-RCV";"graph",#N/A,FALSE,"CRUDEWW"}</definedName>
    <definedName name="wrn.JODM._.Graphs._3" localSheetId="11" hidden="1">{"graph",#N/A,FALSE,"WWJU";"graph",#N/A,FALSE,"WWSEM";"graph",#N/A,FALSE,"GOMJU";"graph",#N/A,FALSE,"GOMSEM";"graph",#N/A,FALSE,"NSJU";"graph",#N/A,FALSE,"NSSEM";"graph",#N/A,FALSE,"WAJU";"graph",#N/A,FALSE,"STOCKPRI";"graph",#N/A,FALSE,"CFTEV";"graph",#N/A,FALSE,"NAV-RCV";"graph",#N/A,FALSE,"CRUDEWW"}</definedName>
    <definedName name="wrn.JODM._.Graphs._3" localSheetId="9" hidden="1">{"graph",#N/A,FALSE,"WWJU";"graph",#N/A,FALSE,"WWSEM";"graph",#N/A,FALSE,"GOMJU";"graph",#N/A,FALSE,"GOMSEM";"graph",#N/A,FALSE,"NSJU";"graph",#N/A,FALSE,"NSSEM";"graph",#N/A,FALSE,"WAJU";"graph",#N/A,FALSE,"STOCKPRI";"graph",#N/A,FALSE,"CFTEV";"graph",#N/A,FALSE,"NAV-RCV";"graph",#N/A,FALSE,"CRUDEWW"}</definedName>
    <definedName name="wrn.JODM._.Graphs._3" localSheetId="2" hidden="1">{"graph",#N/A,FALSE,"WWJU";"graph",#N/A,FALSE,"WWSEM";"graph",#N/A,FALSE,"GOMJU";"graph",#N/A,FALSE,"GOMSEM";"graph",#N/A,FALSE,"NSJU";"graph",#N/A,FALSE,"NSSEM";"graph",#N/A,FALSE,"WAJU";"graph",#N/A,FALSE,"STOCKPRI";"graph",#N/A,FALSE,"CFTEV";"graph",#N/A,FALSE,"NAV-RCV";"graph",#N/A,FALSE,"CRUDEWW"}</definedName>
    <definedName name="wrn.JODM._.Graphs._3" localSheetId="12" hidden="1">{"graph",#N/A,FALSE,"WWJU";"graph",#N/A,FALSE,"WWSEM";"graph",#N/A,FALSE,"GOMJU";"graph",#N/A,FALSE,"GOMSEM";"graph",#N/A,FALSE,"NSJU";"graph",#N/A,FALSE,"NSSEM";"graph",#N/A,FALSE,"WAJU";"graph",#N/A,FALSE,"STOCKPRI";"graph",#N/A,FALSE,"CFTEV";"graph",#N/A,FALSE,"NAV-RCV";"graph",#N/A,FALSE,"CRUDEWW"}</definedName>
    <definedName name="wrn.JODM._.Graphs._3" localSheetId="13" hidden="1">{"graph",#N/A,FALSE,"WWJU";"graph",#N/A,FALSE,"WWSEM";"graph",#N/A,FALSE,"GOMJU";"graph",#N/A,FALSE,"GOMSEM";"graph",#N/A,FALSE,"NSJU";"graph",#N/A,FALSE,"NSSEM";"graph",#N/A,FALSE,"WAJU";"graph",#N/A,FALSE,"STOCKPRI";"graph",#N/A,FALSE,"CFTEV";"graph",#N/A,FALSE,"NAV-RCV";"graph",#N/A,FALSE,"CRUDEWW"}</definedName>
    <definedName name="wrn.JODM._.Graphs._3" localSheetId="10" hidden="1">{"graph",#N/A,FALSE,"WWJU";"graph",#N/A,FALSE,"WWSEM";"graph",#N/A,FALSE,"GOMJU";"graph",#N/A,FALSE,"GOMSEM";"graph",#N/A,FALSE,"NSJU";"graph",#N/A,FALSE,"NSSEM";"graph",#N/A,FALSE,"WAJU";"graph",#N/A,FALSE,"STOCKPRI";"graph",#N/A,FALSE,"CFTEV";"graph",#N/A,FALSE,"NAV-RCV";"graph",#N/A,FALSE,"CRUDEWW"}</definedName>
    <definedName name="wrn.JODM._.Graphs._3" localSheetId="1" hidden="1">{"graph",#N/A,FALSE,"WWJU";"graph",#N/A,FALSE,"WWSEM";"graph",#N/A,FALSE,"GOMJU";"graph",#N/A,FALSE,"GOMSEM";"graph",#N/A,FALSE,"NSJU";"graph",#N/A,FALSE,"NSSEM";"graph",#N/A,FALSE,"WAJU";"graph",#N/A,FALSE,"STOCKPRI";"graph",#N/A,FALSE,"CFTEV";"graph",#N/A,FALSE,"NAV-RCV";"graph",#N/A,FALSE,"CRUDEWW"}</definedName>
    <definedName name="wrn.JODM._.Graphs._3" localSheetId="0" hidden="1">{"graph",#N/A,FALSE,"WWJU";"graph",#N/A,FALSE,"WWSEM";"graph",#N/A,FALSE,"GOMJU";"graph",#N/A,FALSE,"GOMSEM";"graph",#N/A,FALSE,"NSJU";"graph",#N/A,FALSE,"NSSEM";"graph",#N/A,FALSE,"WAJU";"graph",#N/A,FALSE,"STOCKPRI";"graph",#N/A,FALSE,"CFTEV";"graph",#N/A,FALSE,"NAV-RCV";"graph",#N/A,FALSE,"CRUDEWW"}</definedName>
    <definedName name="wrn.JODM._.Graphs._4" localSheetId="11" hidden="1">{"graph",#N/A,FALSE,"WWJU";"graph",#N/A,FALSE,"WWSEM";"graph",#N/A,FALSE,"GOMJU";"graph",#N/A,FALSE,"GOMSEM";"graph",#N/A,FALSE,"NSJU";"graph",#N/A,FALSE,"NSSEM";"graph",#N/A,FALSE,"WAJU";"graph",#N/A,FALSE,"STOCKPRI";"graph",#N/A,FALSE,"CFTEV";"graph",#N/A,FALSE,"NAV-RCV";"graph",#N/A,FALSE,"CRUDEWW"}</definedName>
    <definedName name="wrn.JODM._.Graphs._4" localSheetId="9" hidden="1">{"graph",#N/A,FALSE,"WWJU";"graph",#N/A,FALSE,"WWSEM";"graph",#N/A,FALSE,"GOMJU";"graph",#N/A,FALSE,"GOMSEM";"graph",#N/A,FALSE,"NSJU";"graph",#N/A,FALSE,"NSSEM";"graph",#N/A,FALSE,"WAJU";"graph",#N/A,FALSE,"STOCKPRI";"graph",#N/A,FALSE,"CFTEV";"graph",#N/A,FALSE,"NAV-RCV";"graph",#N/A,FALSE,"CRUDEWW"}</definedName>
    <definedName name="wrn.JODM._.Graphs._4" localSheetId="2" hidden="1">{"graph",#N/A,FALSE,"WWJU";"graph",#N/A,FALSE,"WWSEM";"graph",#N/A,FALSE,"GOMJU";"graph",#N/A,FALSE,"GOMSEM";"graph",#N/A,FALSE,"NSJU";"graph",#N/A,FALSE,"NSSEM";"graph",#N/A,FALSE,"WAJU";"graph",#N/A,FALSE,"STOCKPRI";"graph",#N/A,FALSE,"CFTEV";"graph",#N/A,FALSE,"NAV-RCV";"graph",#N/A,FALSE,"CRUDEWW"}</definedName>
    <definedName name="wrn.JODM._.Graphs._4" localSheetId="12" hidden="1">{"graph",#N/A,FALSE,"WWJU";"graph",#N/A,FALSE,"WWSEM";"graph",#N/A,FALSE,"GOMJU";"graph",#N/A,FALSE,"GOMSEM";"graph",#N/A,FALSE,"NSJU";"graph",#N/A,FALSE,"NSSEM";"graph",#N/A,FALSE,"WAJU";"graph",#N/A,FALSE,"STOCKPRI";"graph",#N/A,FALSE,"CFTEV";"graph",#N/A,FALSE,"NAV-RCV";"graph",#N/A,FALSE,"CRUDEWW"}</definedName>
    <definedName name="wrn.JODM._.Graphs._4" localSheetId="13" hidden="1">{"graph",#N/A,FALSE,"WWJU";"graph",#N/A,FALSE,"WWSEM";"graph",#N/A,FALSE,"GOMJU";"graph",#N/A,FALSE,"GOMSEM";"graph",#N/A,FALSE,"NSJU";"graph",#N/A,FALSE,"NSSEM";"graph",#N/A,FALSE,"WAJU";"graph",#N/A,FALSE,"STOCKPRI";"graph",#N/A,FALSE,"CFTEV";"graph",#N/A,FALSE,"NAV-RCV";"graph",#N/A,FALSE,"CRUDEWW"}</definedName>
    <definedName name="wrn.JODM._.Graphs._4" localSheetId="10" hidden="1">{"graph",#N/A,FALSE,"WWJU";"graph",#N/A,FALSE,"WWSEM";"graph",#N/A,FALSE,"GOMJU";"graph",#N/A,FALSE,"GOMSEM";"graph",#N/A,FALSE,"NSJU";"graph",#N/A,FALSE,"NSSEM";"graph",#N/A,FALSE,"WAJU";"graph",#N/A,FALSE,"STOCKPRI";"graph",#N/A,FALSE,"CFTEV";"graph",#N/A,FALSE,"NAV-RCV";"graph",#N/A,FALSE,"CRUDEWW"}</definedName>
    <definedName name="wrn.JODM._.Graphs._4" localSheetId="1" hidden="1">{"graph",#N/A,FALSE,"WWJU";"graph",#N/A,FALSE,"WWSEM";"graph",#N/A,FALSE,"GOMJU";"graph",#N/A,FALSE,"GOMSEM";"graph",#N/A,FALSE,"NSJU";"graph",#N/A,FALSE,"NSSEM";"graph",#N/A,FALSE,"WAJU";"graph",#N/A,FALSE,"STOCKPRI";"graph",#N/A,FALSE,"CFTEV";"graph",#N/A,FALSE,"NAV-RCV";"graph",#N/A,FALSE,"CRUDEWW"}</definedName>
    <definedName name="wrn.JODM._.Graphs._4" localSheetId="0" hidden="1">{"graph",#N/A,FALSE,"WWJU";"graph",#N/A,FALSE,"WWSEM";"graph",#N/A,FALSE,"GOMJU";"graph",#N/A,FALSE,"GOMSEM";"graph",#N/A,FALSE,"NSJU";"graph",#N/A,FALSE,"NSSEM";"graph",#N/A,FALSE,"WAJU";"graph",#N/A,FALSE,"STOCKPRI";"graph",#N/A,FALSE,"CFTEV";"graph",#N/A,FALSE,"NAV-RCV";"graph",#N/A,FALSE,"CRUDEWW"}</definedName>
    <definedName name="wrn.JODM._.Graphs._5" localSheetId="11" hidden="1">{"graph",#N/A,FALSE,"WWJU";"graph",#N/A,FALSE,"WWSEM";"graph",#N/A,FALSE,"GOMJU";"graph",#N/A,FALSE,"GOMSEM";"graph",#N/A,FALSE,"NSJU";"graph",#N/A,FALSE,"NSSEM";"graph",#N/A,FALSE,"WAJU";"graph",#N/A,FALSE,"STOCKPRI";"graph",#N/A,FALSE,"CFTEV";"graph",#N/A,FALSE,"NAV-RCV";"graph",#N/A,FALSE,"CRUDEWW"}</definedName>
    <definedName name="wrn.JODM._.Graphs._5" localSheetId="9" hidden="1">{"graph",#N/A,FALSE,"WWJU";"graph",#N/A,FALSE,"WWSEM";"graph",#N/A,FALSE,"GOMJU";"graph",#N/A,FALSE,"GOMSEM";"graph",#N/A,FALSE,"NSJU";"graph",#N/A,FALSE,"NSSEM";"graph",#N/A,FALSE,"WAJU";"graph",#N/A,FALSE,"STOCKPRI";"graph",#N/A,FALSE,"CFTEV";"graph",#N/A,FALSE,"NAV-RCV";"graph",#N/A,FALSE,"CRUDEWW"}</definedName>
    <definedName name="wrn.JODM._.Graphs._5" localSheetId="2" hidden="1">{"graph",#N/A,FALSE,"WWJU";"graph",#N/A,FALSE,"WWSEM";"graph",#N/A,FALSE,"GOMJU";"graph",#N/A,FALSE,"GOMSEM";"graph",#N/A,FALSE,"NSJU";"graph",#N/A,FALSE,"NSSEM";"graph",#N/A,FALSE,"WAJU";"graph",#N/A,FALSE,"STOCKPRI";"graph",#N/A,FALSE,"CFTEV";"graph",#N/A,FALSE,"NAV-RCV";"graph",#N/A,FALSE,"CRUDEWW"}</definedName>
    <definedName name="wrn.JODM._.Graphs._5" localSheetId="12" hidden="1">{"graph",#N/A,FALSE,"WWJU";"graph",#N/A,FALSE,"WWSEM";"graph",#N/A,FALSE,"GOMJU";"graph",#N/A,FALSE,"GOMSEM";"graph",#N/A,FALSE,"NSJU";"graph",#N/A,FALSE,"NSSEM";"graph",#N/A,FALSE,"WAJU";"graph",#N/A,FALSE,"STOCKPRI";"graph",#N/A,FALSE,"CFTEV";"graph",#N/A,FALSE,"NAV-RCV";"graph",#N/A,FALSE,"CRUDEWW"}</definedName>
    <definedName name="wrn.JODM._.Graphs._5" localSheetId="13" hidden="1">{"graph",#N/A,FALSE,"WWJU";"graph",#N/A,FALSE,"WWSEM";"graph",#N/A,FALSE,"GOMJU";"graph",#N/A,FALSE,"GOMSEM";"graph",#N/A,FALSE,"NSJU";"graph",#N/A,FALSE,"NSSEM";"graph",#N/A,FALSE,"WAJU";"graph",#N/A,FALSE,"STOCKPRI";"graph",#N/A,FALSE,"CFTEV";"graph",#N/A,FALSE,"NAV-RCV";"graph",#N/A,FALSE,"CRUDEWW"}</definedName>
    <definedName name="wrn.JODM._.Graphs._5" localSheetId="10" hidden="1">{"graph",#N/A,FALSE,"WWJU";"graph",#N/A,FALSE,"WWSEM";"graph",#N/A,FALSE,"GOMJU";"graph",#N/A,FALSE,"GOMSEM";"graph",#N/A,FALSE,"NSJU";"graph",#N/A,FALSE,"NSSEM";"graph",#N/A,FALSE,"WAJU";"graph",#N/A,FALSE,"STOCKPRI";"graph",#N/A,FALSE,"CFTEV";"graph",#N/A,FALSE,"NAV-RCV";"graph",#N/A,FALSE,"CRUDEWW"}</definedName>
    <definedName name="wrn.JODM._.Graphs._5" localSheetId="1" hidden="1">{"graph",#N/A,FALSE,"WWJU";"graph",#N/A,FALSE,"WWSEM";"graph",#N/A,FALSE,"GOMJU";"graph",#N/A,FALSE,"GOMSEM";"graph",#N/A,FALSE,"NSJU";"graph",#N/A,FALSE,"NSSEM";"graph",#N/A,FALSE,"WAJU";"graph",#N/A,FALSE,"STOCKPRI";"graph",#N/A,FALSE,"CFTEV";"graph",#N/A,FALSE,"NAV-RCV";"graph",#N/A,FALSE,"CRUDEWW"}</definedName>
    <definedName name="wrn.JODM._.Graphs._5" localSheetId="0" hidden="1">{"graph",#N/A,FALSE,"WWJU";"graph",#N/A,FALSE,"WWSEM";"graph",#N/A,FALSE,"GOMJU";"graph",#N/A,FALSE,"GOMSEM";"graph",#N/A,FALSE,"NSJU";"graph",#N/A,FALSE,"NSSEM";"graph",#N/A,FALSE,"WAJU";"graph",#N/A,FALSE,"STOCKPRI";"graph",#N/A,FALSE,"CFTEV";"graph",#N/A,FALSE,"NAV-RCV";"graph",#N/A,FALSE,"CRUDEWW"}</definedName>
    <definedName name="wrn.Journal._.Entry." localSheetId="11" hidden="1">{#N/A,#N/A,TRUE,"Header Data";#N/A,#N/A,TRUE,"Line Items"}</definedName>
    <definedName name="wrn.Journal._.Entry." localSheetId="9" hidden="1">{#N/A,#N/A,TRUE,"Header Data";#N/A,#N/A,TRUE,"Line Items"}</definedName>
    <definedName name="wrn.Journal._.Entry." localSheetId="2" hidden="1">{#N/A,#N/A,TRUE,"Header Data";#N/A,#N/A,TRUE,"Line Items"}</definedName>
    <definedName name="wrn.Journal._.Entry." localSheetId="12" hidden="1">{#N/A,#N/A,TRUE,"Header Data";#N/A,#N/A,TRUE,"Line Items"}</definedName>
    <definedName name="wrn.Journal._.Entry." localSheetId="13" hidden="1">{#N/A,#N/A,TRUE,"Header Data";#N/A,#N/A,TRUE,"Line Items"}</definedName>
    <definedName name="wrn.Journal._.Entry." localSheetId="10" hidden="1">{#N/A,#N/A,TRUE,"Header Data";#N/A,#N/A,TRUE,"Line Items"}</definedName>
    <definedName name="wrn.Journal._.Entry." localSheetId="1" hidden="1">{#N/A,#N/A,TRUE,"Header Data";#N/A,#N/A,TRUE,"Line Items"}</definedName>
    <definedName name="wrn.Journal._.Entry." localSheetId="0" hidden="1">{#N/A,#N/A,TRUE,"Header Data";#N/A,#N/A,TRUE,"Line Items"}</definedName>
    <definedName name="wrn.LBO._.Summary." localSheetId="11" hidden="1">{"LBO Summary",#N/A,FALSE,"Summary"}</definedName>
    <definedName name="wrn.LBO._.Summary." localSheetId="9" hidden="1">{"LBO Summary",#N/A,FALSE,"Summary"}</definedName>
    <definedName name="wrn.LBO._.Summary." localSheetId="2" hidden="1">{"LBO Summary",#N/A,FALSE,"Summary"}</definedName>
    <definedName name="wrn.LBO._.Summary." localSheetId="12" hidden="1">{"LBO Summary",#N/A,FALSE,"Summary"}</definedName>
    <definedName name="wrn.LBO._.Summary." localSheetId="13" hidden="1">{"LBO Summary",#N/A,FALSE,"Summary"}</definedName>
    <definedName name="wrn.LBO._.Summary." localSheetId="10" hidden="1">{"LBO Summary",#N/A,FALSE,"Summary"}</definedName>
    <definedName name="wrn.LBO._.Summary." localSheetId="1" hidden="1">{"LBO Summary",#N/A,FALSE,"Summary"}</definedName>
    <definedName name="wrn.LBO._.Summary." localSheetId="0" hidden="1">{"LBO Summary",#N/A,FALSE,"Summary"}</definedName>
    <definedName name="wrn.legal." localSheetId="11" hidden="1">{"long",#N/A,FALSE,"ESC"}</definedName>
    <definedName name="wrn.legal." localSheetId="9" hidden="1">{"long",#N/A,FALSE,"ESC"}</definedName>
    <definedName name="wrn.legal." localSheetId="2" hidden="1">{"long",#N/A,FALSE,"ESC"}</definedName>
    <definedName name="wrn.legal." localSheetId="12" hidden="1">{"long",#N/A,FALSE,"ESC"}</definedName>
    <definedName name="wrn.legal." localSheetId="13" hidden="1">{"long",#N/A,FALSE,"ESC"}</definedName>
    <definedName name="wrn.legal." localSheetId="10" hidden="1">{"long",#N/A,FALSE,"ESC"}</definedName>
    <definedName name="wrn.legal." localSheetId="1" hidden="1">{"long",#N/A,FALSE,"ESC"}</definedName>
    <definedName name="wrn.legal." localSheetId="0" hidden="1">{"long",#N/A,FALSE,"ESC"}</definedName>
    <definedName name="wrn.LOB." localSheetId="11"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9"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2"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2"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3"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0"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0"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Maine." localSheetId="11" hidden="1">{"Assumptions",#N/A,TRUE,"Assumptions";"Income",#N/A,TRUE,"Income";"Balance",#N/A,TRUE,"Balance"}</definedName>
    <definedName name="wrn.Maine." localSheetId="9" hidden="1">{"Assumptions",#N/A,TRUE,"Assumptions";"Income",#N/A,TRUE,"Income";"Balance",#N/A,TRUE,"Balance"}</definedName>
    <definedName name="wrn.Maine." localSheetId="2" hidden="1">{"Assumptions",#N/A,TRUE,"Assumptions";"Income",#N/A,TRUE,"Income";"Balance",#N/A,TRUE,"Balance"}</definedName>
    <definedName name="wrn.Maine." localSheetId="12" hidden="1">{"Assumptions",#N/A,TRUE,"Assumptions";"Income",#N/A,TRUE,"Income";"Balance",#N/A,TRUE,"Balance"}</definedName>
    <definedName name="wrn.Maine." localSheetId="13" hidden="1">{"Assumptions",#N/A,TRUE,"Assumptions";"Income",#N/A,TRUE,"Income";"Balance",#N/A,TRUE,"Balance"}</definedName>
    <definedName name="wrn.Maine." localSheetId="10" hidden="1">{"Assumptions",#N/A,TRUE,"Assumptions";"Income",#N/A,TRUE,"Income";"Balance",#N/A,TRUE,"Balance"}</definedName>
    <definedName name="wrn.Maine." localSheetId="1" hidden="1">{"Assumptions",#N/A,TRUE,"Assumptions";"Income",#N/A,TRUE,"Income";"Balance",#N/A,TRUE,"Balance"}</definedName>
    <definedName name="wrn.Maine." localSheetId="0" hidden="1">{"Assumptions",#N/A,TRUE,"Assumptions";"Income",#N/A,TRUE,"Income";"Balance",#N/A,TRUE,"Balance"}</definedName>
    <definedName name="wrn.Maine2." localSheetId="11"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9"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2"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2"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3"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0"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0"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erge." localSheetId="11" hidden="1">{#N/A,#N/A,FALSE,"IPO";#N/A,#N/A,FALSE,"DCF";#N/A,#N/A,FALSE,"LBO";#N/A,#N/A,FALSE,"MULT_VAL";#N/A,#N/A,FALSE,"Status Quo";#N/A,#N/A,FALSE,"Recap"}</definedName>
    <definedName name="wrn.merge." localSheetId="9" hidden="1">{#N/A,#N/A,FALSE,"IPO";#N/A,#N/A,FALSE,"DCF";#N/A,#N/A,FALSE,"LBO";#N/A,#N/A,FALSE,"MULT_VAL";#N/A,#N/A,FALSE,"Status Quo";#N/A,#N/A,FALSE,"Recap"}</definedName>
    <definedName name="wrn.merge." localSheetId="2" hidden="1">{#N/A,#N/A,FALSE,"IPO";#N/A,#N/A,FALSE,"DCF";#N/A,#N/A,FALSE,"LBO";#N/A,#N/A,FALSE,"MULT_VAL";#N/A,#N/A,FALSE,"Status Quo";#N/A,#N/A,FALSE,"Recap"}</definedName>
    <definedName name="wrn.merge." localSheetId="12" hidden="1">{#N/A,#N/A,FALSE,"IPO";#N/A,#N/A,FALSE,"DCF";#N/A,#N/A,FALSE,"LBO";#N/A,#N/A,FALSE,"MULT_VAL";#N/A,#N/A,FALSE,"Status Quo";#N/A,#N/A,FALSE,"Recap"}</definedName>
    <definedName name="wrn.merge." localSheetId="13" hidden="1">{#N/A,#N/A,FALSE,"IPO";#N/A,#N/A,FALSE,"DCF";#N/A,#N/A,FALSE,"LBO";#N/A,#N/A,FALSE,"MULT_VAL";#N/A,#N/A,FALSE,"Status Quo";#N/A,#N/A,FALSE,"Recap"}</definedName>
    <definedName name="wrn.merge." localSheetId="10" hidden="1">{#N/A,#N/A,FALSE,"IPO";#N/A,#N/A,FALSE,"DCF";#N/A,#N/A,FALSE,"LBO";#N/A,#N/A,FALSE,"MULT_VAL";#N/A,#N/A,FALSE,"Status Quo";#N/A,#N/A,FALSE,"Recap"}</definedName>
    <definedName name="wrn.merge." localSheetId="1" hidden="1">{#N/A,#N/A,FALSE,"IPO";#N/A,#N/A,FALSE,"DCF";#N/A,#N/A,FALSE,"LBO";#N/A,#N/A,FALSE,"MULT_VAL";#N/A,#N/A,FALSE,"Status Quo";#N/A,#N/A,FALSE,"Recap"}</definedName>
    <definedName name="wrn.merge." localSheetId="0" hidden="1">{#N/A,#N/A,FALSE,"IPO";#N/A,#N/A,FALSE,"DCF";#N/A,#N/A,FALSE,"LBO";#N/A,#N/A,FALSE,"MULT_VAL";#N/A,#N/A,FALSE,"Status Quo";#N/A,#N/A,FALSE,"Recap"}</definedName>
    <definedName name="wrn.MIE._.Summary." localSheetId="11" hidden="1">{#N/A,#N/A,FALSE,"MIE Total";#N/A,#N/A,FALSE,"Japan";#N/A,#N/A,FALSE,"North America";#N/A,#N/A,FALSE,"Asia";#N/A,#N/A,FALSE,"Europe"}</definedName>
    <definedName name="wrn.MIE._.Summary." localSheetId="9" hidden="1">{#N/A,#N/A,FALSE,"MIE Total";#N/A,#N/A,FALSE,"Japan";#N/A,#N/A,FALSE,"North America";#N/A,#N/A,FALSE,"Asia";#N/A,#N/A,FALSE,"Europe"}</definedName>
    <definedName name="wrn.MIE._.Summary." localSheetId="2" hidden="1">{#N/A,#N/A,FALSE,"MIE Total";#N/A,#N/A,FALSE,"Japan";#N/A,#N/A,FALSE,"North America";#N/A,#N/A,FALSE,"Asia";#N/A,#N/A,FALSE,"Europe"}</definedName>
    <definedName name="wrn.MIE._.Summary." localSheetId="12" hidden="1">{#N/A,#N/A,FALSE,"MIE Total";#N/A,#N/A,FALSE,"Japan";#N/A,#N/A,FALSE,"North America";#N/A,#N/A,FALSE,"Asia";#N/A,#N/A,FALSE,"Europe"}</definedName>
    <definedName name="wrn.MIE._.Summary." localSheetId="13" hidden="1">{#N/A,#N/A,FALSE,"MIE Total";#N/A,#N/A,FALSE,"Japan";#N/A,#N/A,FALSE,"North America";#N/A,#N/A,FALSE,"Asia";#N/A,#N/A,FALSE,"Europe"}</definedName>
    <definedName name="wrn.MIE._.Summary." localSheetId="10" hidden="1">{#N/A,#N/A,FALSE,"MIE Total";#N/A,#N/A,FALSE,"Japan";#N/A,#N/A,FALSE,"North America";#N/A,#N/A,FALSE,"Asia";#N/A,#N/A,FALSE,"Europe"}</definedName>
    <definedName name="wrn.MIE._.Summary." localSheetId="1" hidden="1">{#N/A,#N/A,FALSE,"MIE Total";#N/A,#N/A,FALSE,"Japan";#N/A,#N/A,FALSE,"North America";#N/A,#N/A,FALSE,"Asia";#N/A,#N/A,FALSE,"Europe"}</definedName>
    <definedName name="wrn.MIE._.Summary." localSheetId="0" hidden="1">{#N/A,#N/A,FALSE,"MIE Total";#N/A,#N/A,FALSE,"Japan";#N/A,#N/A,FALSE,"North America";#N/A,#N/A,FALSE,"Asia";#N/A,#N/A,FALSE,"Europe"}</definedName>
    <definedName name="wrn.model." localSheetId="11" hidden="1">{"page1",#N/A,FALSE,"GIRLBO";"page2",#N/A,FALSE,"GIRLBO";"page3",#N/A,FALSE,"GIRLBO";"page4",#N/A,FALSE,"GIRLBO";"page5",#N/A,FALSE,"GIRLBO"}</definedName>
    <definedName name="wrn.model." localSheetId="9" hidden="1">{"page1",#N/A,FALSE,"GIRLBO";"page2",#N/A,FALSE,"GIRLBO";"page3",#N/A,FALSE,"GIRLBO";"page4",#N/A,FALSE,"GIRLBO";"page5",#N/A,FALSE,"GIRLBO"}</definedName>
    <definedName name="wrn.model." localSheetId="2" hidden="1">{"page1",#N/A,FALSE,"GIRLBO";"page2",#N/A,FALSE,"GIRLBO";"page3",#N/A,FALSE,"GIRLBO";"page4",#N/A,FALSE,"GIRLBO";"page5",#N/A,FALSE,"GIRLBO"}</definedName>
    <definedName name="wrn.model." localSheetId="12" hidden="1">{"page1",#N/A,FALSE,"GIRLBO";"page2",#N/A,FALSE,"GIRLBO";"page3",#N/A,FALSE,"GIRLBO";"page4",#N/A,FALSE,"GIRLBO";"page5",#N/A,FALSE,"GIRLBO"}</definedName>
    <definedName name="wrn.model." localSheetId="13" hidden="1">{"page1",#N/A,FALSE,"GIRLBO";"page2",#N/A,FALSE,"GIRLBO";"page3",#N/A,FALSE,"GIRLBO";"page4",#N/A,FALSE,"GIRLBO";"page5",#N/A,FALSE,"GIRLBO"}</definedName>
    <definedName name="wrn.model." localSheetId="10" hidden="1">{"page1",#N/A,FALSE,"GIRLBO";"page2",#N/A,FALSE,"GIRLBO";"page3",#N/A,FALSE,"GIRLBO";"page4",#N/A,FALSE,"GIRLBO";"page5",#N/A,FALSE,"GIRLBO"}</definedName>
    <definedName name="wrn.model." localSheetId="1" hidden="1">{"page1",#N/A,FALSE,"GIRLBO";"page2",#N/A,FALSE,"GIRLBO";"page3",#N/A,FALSE,"GIRLBO";"page4",#N/A,FALSE,"GIRLBO";"page5",#N/A,FALSE,"GIRLBO"}</definedName>
    <definedName name="wrn.model." localSheetId="0" hidden="1">{"page1",#N/A,FALSE,"GIRLBO";"page2",#N/A,FALSE,"GIRLBO";"page3",#N/A,FALSE,"GIRLBO";"page4",#N/A,FALSE,"GIRLBO";"page5",#N/A,FALSE,"GIRLBO"}</definedName>
    <definedName name="wrn.Model._.Output." localSheetId="11" hidden="1">{#N/A,#N/A,FALSE,"Purchase_50_Stock";#N/A,#N/A,FALSE,"Purchase_All_Stock";"Summary",#N/A,FALSE,"PF";"Income Statement",#N/A,FALSE,"PF";"Earnings",#N/A,FALSE,"PF";"Balance Sheet",#N/A,FALSE,"PF"}</definedName>
    <definedName name="wrn.Model._.Output." localSheetId="9" hidden="1">{#N/A,#N/A,FALSE,"Purchase_50_Stock";#N/A,#N/A,FALSE,"Purchase_All_Stock";"Summary",#N/A,FALSE,"PF";"Income Statement",#N/A,FALSE,"PF";"Earnings",#N/A,FALSE,"PF";"Balance Sheet",#N/A,FALSE,"PF"}</definedName>
    <definedName name="wrn.Model._.Output." localSheetId="2" hidden="1">{#N/A,#N/A,FALSE,"Purchase_50_Stock";#N/A,#N/A,FALSE,"Purchase_All_Stock";"Summary",#N/A,FALSE,"PF";"Income Statement",#N/A,FALSE,"PF";"Earnings",#N/A,FALSE,"PF";"Balance Sheet",#N/A,FALSE,"PF"}</definedName>
    <definedName name="wrn.Model._.Output." localSheetId="12" hidden="1">{#N/A,#N/A,FALSE,"Purchase_50_Stock";#N/A,#N/A,FALSE,"Purchase_All_Stock";"Summary",#N/A,FALSE,"PF";"Income Statement",#N/A,FALSE,"PF";"Earnings",#N/A,FALSE,"PF";"Balance Sheet",#N/A,FALSE,"PF"}</definedName>
    <definedName name="wrn.Model._.Output." localSheetId="13" hidden="1">{#N/A,#N/A,FALSE,"Purchase_50_Stock";#N/A,#N/A,FALSE,"Purchase_All_Stock";"Summary",#N/A,FALSE,"PF";"Income Statement",#N/A,FALSE,"PF";"Earnings",#N/A,FALSE,"PF";"Balance Sheet",#N/A,FALSE,"PF"}</definedName>
    <definedName name="wrn.Model._.Output." localSheetId="10" hidden="1">{#N/A,#N/A,FALSE,"Purchase_50_Stock";#N/A,#N/A,FALSE,"Purchase_All_Stock";"Summary",#N/A,FALSE,"PF";"Income Statement",#N/A,FALSE,"PF";"Earnings",#N/A,FALSE,"PF";"Balance Sheet",#N/A,FALSE,"PF"}</definedName>
    <definedName name="wrn.Model._.Output." localSheetId="1" hidden="1">{#N/A,#N/A,FALSE,"Purchase_50_Stock";#N/A,#N/A,FALSE,"Purchase_All_Stock";"Summary",#N/A,FALSE,"PF";"Income Statement",#N/A,FALSE,"PF";"Earnings",#N/A,FALSE,"PF";"Balance Sheet",#N/A,FALSE,"PF"}</definedName>
    <definedName name="wrn.Model._.Output." localSheetId="0" hidden="1">{#N/A,#N/A,FALSE,"Purchase_50_Stock";#N/A,#N/A,FALSE,"Purchase_All_Stock";"Summary",#N/A,FALSE,"PF";"Income Statement",#N/A,FALSE,"PF";"Earnings",#N/A,FALSE,"PF";"Balance Sheet",#N/A,FALSE,"PF"}</definedName>
    <definedName name="wrn.Munsell." localSheetId="11"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9"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2"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2"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3"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0"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0" hidden="1">{#N/A,#N/A,FALSE,"Index";#N/A,#N/A,FALSE,"IncStmt";#N/A,#N/A,FALSE,"Ratios";#N/A,#N/A,FALSE,"CashFlows";#N/A,#N/A,FALSE,"Ins1";#N/A,#N/A,FALSE,"Ins2";#N/A,#N/A,FALSE,"SelfFund";#N/A,#N/A,FALSE,"SGA";#N/A,#N/A,FALSE,"Recon";#N/A,#N/A,FALSE,"Earnings";#N/A,#N/A,FALSE,"Earnings (2)";#N/A,#N/A,FALSE,"Stock";#N/A,#N/A,FALSE,"Stock (2)";#N/A,#N/A,FALSE,"PeerRatios";#N/A,#N/A,FALSE,"PeerRanks"}</definedName>
    <definedName name="wrn.newest." localSheetId="11" hidden="1">{#N/A,#N/A,TRUE,"TS";#N/A,#N/A,TRUE,"Combo";#N/A,#N/A,TRUE,"FAIR";#N/A,#N/A,TRUE,"RBC";#N/A,#N/A,TRUE,"xxxx"}</definedName>
    <definedName name="wrn.newest." localSheetId="9" hidden="1">{#N/A,#N/A,TRUE,"TS";#N/A,#N/A,TRUE,"Combo";#N/A,#N/A,TRUE,"FAIR";#N/A,#N/A,TRUE,"RBC";#N/A,#N/A,TRUE,"xxxx"}</definedName>
    <definedName name="wrn.newest." localSheetId="2" hidden="1">{#N/A,#N/A,TRUE,"TS";#N/A,#N/A,TRUE,"Combo";#N/A,#N/A,TRUE,"FAIR";#N/A,#N/A,TRUE,"RBC";#N/A,#N/A,TRUE,"xxxx"}</definedName>
    <definedName name="wrn.newest." localSheetId="12" hidden="1">{#N/A,#N/A,TRUE,"TS";#N/A,#N/A,TRUE,"Combo";#N/A,#N/A,TRUE,"FAIR";#N/A,#N/A,TRUE,"RBC";#N/A,#N/A,TRUE,"xxxx"}</definedName>
    <definedName name="wrn.newest." localSheetId="13" hidden="1">{#N/A,#N/A,TRUE,"TS";#N/A,#N/A,TRUE,"Combo";#N/A,#N/A,TRUE,"FAIR";#N/A,#N/A,TRUE,"RBC";#N/A,#N/A,TRUE,"xxxx"}</definedName>
    <definedName name="wrn.newest." localSheetId="10" hidden="1">{#N/A,#N/A,TRUE,"TS";#N/A,#N/A,TRUE,"Combo";#N/A,#N/A,TRUE,"FAIR";#N/A,#N/A,TRUE,"RBC";#N/A,#N/A,TRUE,"xxxx"}</definedName>
    <definedName name="wrn.newest." localSheetId="1" hidden="1">{#N/A,#N/A,TRUE,"TS";#N/A,#N/A,TRUE,"Combo";#N/A,#N/A,TRUE,"FAIR";#N/A,#N/A,TRUE,"RBC";#N/A,#N/A,TRUE,"xxxx"}</definedName>
    <definedName name="wrn.newest." localSheetId="0" hidden="1">{#N/A,#N/A,TRUE,"TS";#N/A,#N/A,TRUE,"Combo";#N/A,#N/A,TRUE,"FAIR";#N/A,#N/A,TRUE,"RBC";#N/A,#N/A,TRUE,"xxxx"}</definedName>
    <definedName name="wrn.No.._.America._.Data." localSheetId="11" hidden="1">{"Data",#N/A,FALSE,"North America";"Sales Summary",#N/A,FALSE,"North America"}</definedName>
    <definedName name="wrn.No.._.America._.Data." localSheetId="9" hidden="1">{"Data",#N/A,FALSE,"North America";"Sales Summary",#N/A,FALSE,"North America"}</definedName>
    <definedName name="wrn.No.._.America._.Data." localSheetId="2" hidden="1">{"Data",#N/A,FALSE,"North America";"Sales Summary",#N/A,FALSE,"North America"}</definedName>
    <definedName name="wrn.No.._.America._.Data." localSheetId="12" hidden="1">{"Data",#N/A,FALSE,"North America";"Sales Summary",#N/A,FALSE,"North America"}</definedName>
    <definedName name="wrn.No.._.America._.Data." localSheetId="13" hidden="1">{"Data",#N/A,FALSE,"North America";"Sales Summary",#N/A,FALSE,"North America"}</definedName>
    <definedName name="wrn.No.._.America._.Data." localSheetId="10" hidden="1">{"Data",#N/A,FALSE,"North America";"Sales Summary",#N/A,FALSE,"North America"}</definedName>
    <definedName name="wrn.No.._.America._.Data." localSheetId="1" hidden="1">{"Data",#N/A,FALSE,"North America";"Sales Summary",#N/A,FALSE,"North America"}</definedName>
    <definedName name="wrn.No.._.America._.Data." localSheetId="0" hidden="1">{"Data",#N/A,FALSE,"North America";"Sales Summary",#N/A,FALSE,"North America"}</definedName>
    <definedName name="wrn.Operating._.Models." localSheetId="11" hidden="1">{#N/A,#N/A,TRUE,"Eastern Market";#N/A,#N/A,TRUE,"Western Market";#N/A,#N/A,TRUE,"Sulphur Services";#N/A,#N/A,TRUE,"Global Business";#N/A,#N/A,TRUE,"Incremental Overhead";#N/A,#N/A,TRUE,"Acquired Business"}</definedName>
    <definedName name="wrn.Operating._.Models." localSheetId="9" hidden="1">{#N/A,#N/A,TRUE,"Eastern Market";#N/A,#N/A,TRUE,"Western Market";#N/A,#N/A,TRUE,"Sulphur Services";#N/A,#N/A,TRUE,"Global Business";#N/A,#N/A,TRUE,"Incremental Overhead";#N/A,#N/A,TRUE,"Acquired Business"}</definedName>
    <definedName name="wrn.Operating._.Models." localSheetId="2" hidden="1">{#N/A,#N/A,TRUE,"Eastern Market";#N/A,#N/A,TRUE,"Western Market";#N/A,#N/A,TRUE,"Sulphur Services";#N/A,#N/A,TRUE,"Global Business";#N/A,#N/A,TRUE,"Incremental Overhead";#N/A,#N/A,TRUE,"Acquired Business"}</definedName>
    <definedName name="wrn.Operating._.Models." localSheetId="12" hidden="1">{#N/A,#N/A,TRUE,"Eastern Market";#N/A,#N/A,TRUE,"Western Market";#N/A,#N/A,TRUE,"Sulphur Services";#N/A,#N/A,TRUE,"Global Business";#N/A,#N/A,TRUE,"Incremental Overhead";#N/A,#N/A,TRUE,"Acquired Business"}</definedName>
    <definedName name="wrn.Operating._.Models." localSheetId="13" hidden="1">{#N/A,#N/A,TRUE,"Eastern Market";#N/A,#N/A,TRUE,"Western Market";#N/A,#N/A,TRUE,"Sulphur Services";#N/A,#N/A,TRUE,"Global Business";#N/A,#N/A,TRUE,"Incremental Overhead";#N/A,#N/A,TRUE,"Acquired Business"}</definedName>
    <definedName name="wrn.Operating._.Models." localSheetId="10" hidden="1">{#N/A,#N/A,TRUE,"Eastern Market";#N/A,#N/A,TRUE,"Western Market";#N/A,#N/A,TRUE,"Sulphur Services";#N/A,#N/A,TRUE,"Global Business";#N/A,#N/A,TRUE,"Incremental Overhead";#N/A,#N/A,TRUE,"Acquired Business"}</definedName>
    <definedName name="wrn.Operating._.Models." localSheetId="1" hidden="1">{#N/A,#N/A,TRUE,"Eastern Market";#N/A,#N/A,TRUE,"Western Market";#N/A,#N/A,TRUE,"Sulphur Services";#N/A,#N/A,TRUE,"Global Business";#N/A,#N/A,TRUE,"Incremental Overhead";#N/A,#N/A,TRUE,"Acquired Business"}</definedName>
    <definedName name="wrn.Operating._.Models." localSheetId="0" hidden="1">{#N/A,#N/A,TRUE,"Eastern Market";#N/A,#N/A,TRUE,"Western Market";#N/A,#N/A,TRUE,"Sulphur Services";#N/A,#N/A,TRUE,"Global Business";#N/A,#N/A,TRUE,"Incremental Overhead";#N/A,#N/A,TRUE,"Acquired Business"}</definedName>
    <definedName name="wrn.Operating._.Models._1" localSheetId="11" hidden="1">{#N/A,#N/A,TRUE,"Eastern Market";#N/A,#N/A,TRUE,"Western Market";#N/A,#N/A,TRUE,"Sulphur Services";#N/A,#N/A,TRUE,"Global Business";#N/A,#N/A,TRUE,"Incremental Overhead";#N/A,#N/A,TRUE,"Acquired Business"}</definedName>
    <definedName name="wrn.Operating._.Models._1" localSheetId="9" hidden="1">{#N/A,#N/A,TRUE,"Eastern Market";#N/A,#N/A,TRUE,"Western Market";#N/A,#N/A,TRUE,"Sulphur Services";#N/A,#N/A,TRUE,"Global Business";#N/A,#N/A,TRUE,"Incremental Overhead";#N/A,#N/A,TRUE,"Acquired Business"}</definedName>
    <definedName name="wrn.Operating._.Models._1" localSheetId="2" hidden="1">{#N/A,#N/A,TRUE,"Eastern Market";#N/A,#N/A,TRUE,"Western Market";#N/A,#N/A,TRUE,"Sulphur Services";#N/A,#N/A,TRUE,"Global Business";#N/A,#N/A,TRUE,"Incremental Overhead";#N/A,#N/A,TRUE,"Acquired Business"}</definedName>
    <definedName name="wrn.Operating._.Models._1" localSheetId="12" hidden="1">{#N/A,#N/A,TRUE,"Eastern Market";#N/A,#N/A,TRUE,"Western Market";#N/A,#N/A,TRUE,"Sulphur Services";#N/A,#N/A,TRUE,"Global Business";#N/A,#N/A,TRUE,"Incremental Overhead";#N/A,#N/A,TRUE,"Acquired Business"}</definedName>
    <definedName name="wrn.Operating._.Models._1" localSheetId="13" hidden="1">{#N/A,#N/A,TRUE,"Eastern Market";#N/A,#N/A,TRUE,"Western Market";#N/A,#N/A,TRUE,"Sulphur Services";#N/A,#N/A,TRUE,"Global Business";#N/A,#N/A,TRUE,"Incremental Overhead";#N/A,#N/A,TRUE,"Acquired Business"}</definedName>
    <definedName name="wrn.Operating._.Models._1" localSheetId="10" hidden="1">{#N/A,#N/A,TRUE,"Eastern Market";#N/A,#N/A,TRUE,"Western Market";#N/A,#N/A,TRUE,"Sulphur Services";#N/A,#N/A,TRUE,"Global Business";#N/A,#N/A,TRUE,"Incremental Overhead";#N/A,#N/A,TRUE,"Acquired Business"}</definedName>
    <definedName name="wrn.Operating._.Models._1" localSheetId="1" hidden="1">{#N/A,#N/A,TRUE,"Eastern Market";#N/A,#N/A,TRUE,"Western Market";#N/A,#N/A,TRUE,"Sulphur Services";#N/A,#N/A,TRUE,"Global Business";#N/A,#N/A,TRUE,"Incremental Overhead";#N/A,#N/A,TRUE,"Acquired Business"}</definedName>
    <definedName name="wrn.Operating._.Models._1" localSheetId="0" hidden="1">{#N/A,#N/A,TRUE,"Eastern Market";#N/A,#N/A,TRUE,"Western Market";#N/A,#N/A,TRUE,"Sulphur Services";#N/A,#N/A,TRUE,"Global Business";#N/A,#N/A,TRUE,"Incremental Overhead";#N/A,#N/A,TRUE,"Acquired Business"}</definedName>
    <definedName name="wrn.Operating._.Models._2" localSheetId="11" hidden="1">{#N/A,#N/A,TRUE,"Eastern Market";#N/A,#N/A,TRUE,"Western Market";#N/A,#N/A,TRUE,"Sulphur Services";#N/A,#N/A,TRUE,"Global Business";#N/A,#N/A,TRUE,"Incremental Overhead";#N/A,#N/A,TRUE,"Acquired Business"}</definedName>
    <definedName name="wrn.Operating._.Models._2" localSheetId="9" hidden="1">{#N/A,#N/A,TRUE,"Eastern Market";#N/A,#N/A,TRUE,"Western Market";#N/A,#N/A,TRUE,"Sulphur Services";#N/A,#N/A,TRUE,"Global Business";#N/A,#N/A,TRUE,"Incremental Overhead";#N/A,#N/A,TRUE,"Acquired Business"}</definedName>
    <definedName name="wrn.Operating._.Models._2" localSheetId="2" hidden="1">{#N/A,#N/A,TRUE,"Eastern Market";#N/A,#N/A,TRUE,"Western Market";#N/A,#N/A,TRUE,"Sulphur Services";#N/A,#N/A,TRUE,"Global Business";#N/A,#N/A,TRUE,"Incremental Overhead";#N/A,#N/A,TRUE,"Acquired Business"}</definedName>
    <definedName name="wrn.Operating._.Models._2" localSheetId="12" hidden="1">{#N/A,#N/A,TRUE,"Eastern Market";#N/A,#N/A,TRUE,"Western Market";#N/A,#N/A,TRUE,"Sulphur Services";#N/A,#N/A,TRUE,"Global Business";#N/A,#N/A,TRUE,"Incremental Overhead";#N/A,#N/A,TRUE,"Acquired Business"}</definedName>
    <definedName name="wrn.Operating._.Models._2" localSheetId="13" hidden="1">{#N/A,#N/A,TRUE,"Eastern Market";#N/A,#N/A,TRUE,"Western Market";#N/A,#N/A,TRUE,"Sulphur Services";#N/A,#N/A,TRUE,"Global Business";#N/A,#N/A,TRUE,"Incremental Overhead";#N/A,#N/A,TRUE,"Acquired Business"}</definedName>
    <definedName name="wrn.Operating._.Models._2" localSheetId="10" hidden="1">{#N/A,#N/A,TRUE,"Eastern Market";#N/A,#N/A,TRUE,"Western Market";#N/A,#N/A,TRUE,"Sulphur Services";#N/A,#N/A,TRUE,"Global Business";#N/A,#N/A,TRUE,"Incremental Overhead";#N/A,#N/A,TRUE,"Acquired Business"}</definedName>
    <definedName name="wrn.Operating._.Models._2" localSheetId="1" hidden="1">{#N/A,#N/A,TRUE,"Eastern Market";#N/A,#N/A,TRUE,"Western Market";#N/A,#N/A,TRUE,"Sulphur Services";#N/A,#N/A,TRUE,"Global Business";#N/A,#N/A,TRUE,"Incremental Overhead";#N/A,#N/A,TRUE,"Acquired Business"}</definedName>
    <definedName name="wrn.Operating._.Models._2" localSheetId="0" hidden="1">{#N/A,#N/A,TRUE,"Eastern Market";#N/A,#N/A,TRUE,"Western Market";#N/A,#N/A,TRUE,"Sulphur Services";#N/A,#N/A,TRUE,"Global Business";#N/A,#N/A,TRUE,"Incremental Overhead";#N/A,#N/A,TRUE,"Acquired Business"}</definedName>
    <definedName name="wrn.Operating._.Models._3" localSheetId="11" hidden="1">{#N/A,#N/A,TRUE,"Eastern Market";#N/A,#N/A,TRUE,"Western Market";#N/A,#N/A,TRUE,"Sulphur Services";#N/A,#N/A,TRUE,"Global Business";#N/A,#N/A,TRUE,"Incremental Overhead";#N/A,#N/A,TRUE,"Acquired Business"}</definedName>
    <definedName name="wrn.Operating._.Models._3" localSheetId="9" hidden="1">{#N/A,#N/A,TRUE,"Eastern Market";#N/A,#N/A,TRUE,"Western Market";#N/A,#N/A,TRUE,"Sulphur Services";#N/A,#N/A,TRUE,"Global Business";#N/A,#N/A,TRUE,"Incremental Overhead";#N/A,#N/A,TRUE,"Acquired Business"}</definedName>
    <definedName name="wrn.Operating._.Models._3" localSheetId="2" hidden="1">{#N/A,#N/A,TRUE,"Eastern Market";#N/A,#N/A,TRUE,"Western Market";#N/A,#N/A,TRUE,"Sulphur Services";#N/A,#N/A,TRUE,"Global Business";#N/A,#N/A,TRUE,"Incremental Overhead";#N/A,#N/A,TRUE,"Acquired Business"}</definedName>
    <definedName name="wrn.Operating._.Models._3" localSheetId="12" hidden="1">{#N/A,#N/A,TRUE,"Eastern Market";#N/A,#N/A,TRUE,"Western Market";#N/A,#N/A,TRUE,"Sulphur Services";#N/A,#N/A,TRUE,"Global Business";#N/A,#N/A,TRUE,"Incremental Overhead";#N/A,#N/A,TRUE,"Acquired Business"}</definedName>
    <definedName name="wrn.Operating._.Models._3" localSheetId="13" hidden="1">{#N/A,#N/A,TRUE,"Eastern Market";#N/A,#N/A,TRUE,"Western Market";#N/A,#N/A,TRUE,"Sulphur Services";#N/A,#N/A,TRUE,"Global Business";#N/A,#N/A,TRUE,"Incremental Overhead";#N/A,#N/A,TRUE,"Acquired Business"}</definedName>
    <definedName name="wrn.Operating._.Models._3" localSheetId="10" hidden="1">{#N/A,#N/A,TRUE,"Eastern Market";#N/A,#N/A,TRUE,"Western Market";#N/A,#N/A,TRUE,"Sulphur Services";#N/A,#N/A,TRUE,"Global Business";#N/A,#N/A,TRUE,"Incremental Overhead";#N/A,#N/A,TRUE,"Acquired Business"}</definedName>
    <definedName name="wrn.Operating._.Models._3" localSheetId="1" hidden="1">{#N/A,#N/A,TRUE,"Eastern Market";#N/A,#N/A,TRUE,"Western Market";#N/A,#N/A,TRUE,"Sulphur Services";#N/A,#N/A,TRUE,"Global Business";#N/A,#N/A,TRUE,"Incremental Overhead";#N/A,#N/A,TRUE,"Acquired Business"}</definedName>
    <definedName name="wrn.Operating._.Models._3" localSheetId="0" hidden="1">{#N/A,#N/A,TRUE,"Eastern Market";#N/A,#N/A,TRUE,"Western Market";#N/A,#N/A,TRUE,"Sulphur Services";#N/A,#N/A,TRUE,"Global Business";#N/A,#N/A,TRUE,"Incremental Overhead";#N/A,#N/A,TRUE,"Acquired Business"}</definedName>
    <definedName name="wrn.Operating._.Models._4" localSheetId="11" hidden="1">{#N/A,#N/A,TRUE,"Eastern Market";#N/A,#N/A,TRUE,"Western Market";#N/A,#N/A,TRUE,"Sulphur Services";#N/A,#N/A,TRUE,"Global Business";#N/A,#N/A,TRUE,"Incremental Overhead";#N/A,#N/A,TRUE,"Acquired Business"}</definedName>
    <definedName name="wrn.Operating._.Models._4" localSheetId="9" hidden="1">{#N/A,#N/A,TRUE,"Eastern Market";#N/A,#N/A,TRUE,"Western Market";#N/A,#N/A,TRUE,"Sulphur Services";#N/A,#N/A,TRUE,"Global Business";#N/A,#N/A,TRUE,"Incremental Overhead";#N/A,#N/A,TRUE,"Acquired Business"}</definedName>
    <definedName name="wrn.Operating._.Models._4" localSheetId="2" hidden="1">{#N/A,#N/A,TRUE,"Eastern Market";#N/A,#N/A,TRUE,"Western Market";#N/A,#N/A,TRUE,"Sulphur Services";#N/A,#N/A,TRUE,"Global Business";#N/A,#N/A,TRUE,"Incremental Overhead";#N/A,#N/A,TRUE,"Acquired Business"}</definedName>
    <definedName name="wrn.Operating._.Models._4" localSheetId="12" hidden="1">{#N/A,#N/A,TRUE,"Eastern Market";#N/A,#N/A,TRUE,"Western Market";#N/A,#N/A,TRUE,"Sulphur Services";#N/A,#N/A,TRUE,"Global Business";#N/A,#N/A,TRUE,"Incremental Overhead";#N/A,#N/A,TRUE,"Acquired Business"}</definedName>
    <definedName name="wrn.Operating._.Models._4" localSheetId="13" hidden="1">{#N/A,#N/A,TRUE,"Eastern Market";#N/A,#N/A,TRUE,"Western Market";#N/A,#N/A,TRUE,"Sulphur Services";#N/A,#N/A,TRUE,"Global Business";#N/A,#N/A,TRUE,"Incremental Overhead";#N/A,#N/A,TRUE,"Acquired Business"}</definedName>
    <definedName name="wrn.Operating._.Models._4" localSheetId="10" hidden="1">{#N/A,#N/A,TRUE,"Eastern Market";#N/A,#N/A,TRUE,"Western Market";#N/A,#N/A,TRUE,"Sulphur Services";#N/A,#N/A,TRUE,"Global Business";#N/A,#N/A,TRUE,"Incremental Overhead";#N/A,#N/A,TRUE,"Acquired Business"}</definedName>
    <definedName name="wrn.Operating._.Models._4" localSheetId="1" hidden="1">{#N/A,#N/A,TRUE,"Eastern Market";#N/A,#N/A,TRUE,"Western Market";#N/A,#N/A,TRUE,"Sulphur Services";#N/A,#N/A,TRUE,"Global Business";#N/A,#N/A,TRUE,"Incremental Overhead";#N/A,#N/A,TRUE,"Acquired Business"}</definedName>
    <definedName name="wrn.Operating._.Models._4" localSheetId="0" hidden="1">{#N/A,#N/A,TRUE,"Eastern Market";#N/A,#N/A,TRUE,"Western Market";#N/A,#N/A,TRUE,"Sulphur Services";#N/A,#N/A,TRUE,"Global Business";#N/A,#N/A,TRUE,"Incremental Overhead";#N/A,#N/A,TRUE,"Acquired Business"}</definedName>
    <definedName name="wrn.Operating._.Models._5" localSheetId="11" hidden="1">{#N/A,#N/A,TRUE,"Eastern Market";#N/A,#N/A,TRUE,"Western Market";#N/A,#N/A,TRUE,"Sulphur Services";#N/A,#N/A,TRUE,"Global Business";#N/A,#N/A,TRUE,"Incremental Overhead";#N/A,#N/A,TRUE,"Acquired Business"}</definedName>
    <definedName name="wrn.Operating._.Models._5" localSheetId="9" hidden="1">{#N/A,#N/A,TRUE,"Eastern Market";#N/A,#N/A,TRUE,"Western Market";#N/A,#N/A,TRUE,"Sulphur Services";#N/A,#N/A,TRUE,"Global Business";#N/A,#N/A,TRUE,"Incremental Overhead";#N/A,#N/A,TRUE,"Acquired Business"}</definedName>
    <definedName name="wrn.Operating._.Models._5" localSheetId="2" hidden="1">{#N/A,#N/A,TRUE,"Eastern Market";#N/A,#N/A,TRUE,"Western Market";#N/A,#N/A,TRUE,"Sulphur Services";#N/A,#N/A,TRUE,"Global Business";#N/A,#N/A,TRUE,"Incremental Overhead";#N/A,#N/A,TRUE,"Acquired Business"}</definedName>
    <definedName name="wrn.Operating._.Models._5" localSheetId="12" hidden="1">{#N/A,#N/A,TRUE,"Eastern Market";#N/A,#N/A,TRUE,"Western Market";#N/A,#N/A,TRUE,"Sulphur Services";#N/A,#N/A,TRUE,"Global Business";#N/A,#N/A,TRUE,"Incremental Overhead";#N/A,#N/A,TRUE,"Acquired Business"}</definedName>
    <definedName name="wrn.Operating._.Models._5" localSheetId="13" hidden="1">{#N/A,#N/A,TRUE,"Eastern Market";#N/A,#N/A,TRUE,"Western Market";#N/A,#N/A,TRUE,"Sulphur Services";#N/A,#N/A,TRUE,"Global Business";#N/A,#N/A,TRUE,"Incremental Overhead";#N/A,#N/A,TRUE,"Acquired Business"}</definedName>
    <definedName name="wrn.Operating._.Models._5" localSheetId="10" hidden="1">{#N/A,#N/A,TRUE,"Eastern Market";#N/A,#N/A,TRUE,"Western Market";#N/A,#N/A,TRUE,"Sulphur Services";#N/A,#N/A,TRUE,"Global Business";#N/A,#N/A,TRUE,"Incremental Overhead";#N/A,#N/A,TRUE,"Acquired Business"}</definedName>
    <definedName name="wrn.Operating._.Models._5" localSheetId="1" hidden="1">{#N/A,#N/A,TRUE,"Eastern Market";#N/A,#N/A,TRUE,"Western Market";#N/A,#N/A,TRUE,"Sulphur Services";#N/A,#N/A,TRUE,"Global Business";#N/A,#N/A,TRUE,"Incremental Overhead";#N/A,#N/A,TRUE,"Acquired Business"}</definedName>
    <definedName name="wrn.Operating._.Models._5" localSheetId="0" hidden="1">{#N/A,#N/A,TRUE,"Eastern Market";#N/A,#N/A,TRUE,"Western Market";#N/A,#N/A,TRUE,"Sulphur Services";#N/A,#N/A,TRUE,"Global Business";#N/A,#N/A,TRUE,"Incremental Overhead";#N/A,#N/A,TRUE,"Acquired Business"}</definedName>
    <definedName name="wrn.packer._.1." localSheetId="11"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9"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2"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2"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3"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0"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0"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LX." localSheetId="11" hidden="1">{"cred comp",#N/A,FALSE,"Comparable Credit Analysis";"IS",#N/A,FALSE,"IS";"Sensitivity",#N/A,FALSE,"Sensitivity";"BS",#N/A,FALSE,"BS";"Bond Summary",#N/A,FALSE,"B Summary";"AD",#N/A,FALSE,"Accretion";"NAV",#N/A,FALSE,"NAV";"SU",#N/A,FALSE,"S&amp;U";"acq. study",#N/A,FALSE,"Acq. Study";"F Charges",#N/A,FALSE,"Fixed Charges"}</definedName>
    <definedName name="wrn.PLX." localSheetId="9" hidden="1">{"cred comp",#N/A,FALSE,"Comparable Credit Analysis";"IS",#N/A,FALSE,"IS";"Sensitivity",#N/A,FALSE,"Sensitivity";"BS",#N/A,FALSE,"BS";"Bond Summary",#N/A,FALSE,"B Summary";"AD",#N/A,FALSE,"Accretion";"NAV",#N/A,FALSE,"NAV";"SU",#N/A,FALSE,"S&amp;U";"acq. study",#N/A,FALSE,"Acq. Study";"F Charges",#N/A,FALSE,"Fixed Charges"}</definedName>
    <definedName name="wrn.PLX." localSheetId="2" hidden="1">{"cred comp",#N/A,FALSE,"Comparable Credit Analysis";"IS",#N/A,FALSE,"IS";"Sensitivity",#N/A,FALSE,"Sensitivity";"BS",#N/A,FALSE,"BS";"Bond Summary",#N/A,FALSE,"B Summary";"AD",#N/A,FALSE,"Accretion";"NAV",#N/A,FALSE,"NAV";"SU",#N/A,FALSE,"S&amp;U";"acq. study",#N/A,FALSE,"Acq. Study";"F Charges",#N/A,FALSE,"Fixed Charges"}</definedName>
    <definedName name="wrn.PLX." localSheetId="12" hidden="1">{"cred comp",#N/A,FALSE,"Comparable Credit Analysis";"IS",#N/A,FALSE,"IS";"Sensitivity",#N/A,FALSE,"Sensitivity";"BS",#N/A,FALSE,"BS";"Bond Summary",#N/A,FALSE,"B Summary";"AD",#N/A,FALSE,"Accretion";"NAV",#N/A,FALSE,"NAV";"SU",#N/A,FALSE,"S&amp;U";"acq. study",#N/A,FALSE,"Acq. Study";"F Charges",#N/A,FALSE,"Fixed Charges"}</definedName>
    <definedName name="wrn.PLX." localSheetId="13" hidden="1">{"cred comp",#N/A,FALSE,"Comparable Credit Analysis";"IS",#N/A,FALSE,"IS";"Sensitivity",#N/A,FALSE,"Sensitivity";"BS",#N/A,FALSE,"BS";"Bond Summary",#N/A,FALSE,"B Summary";"AD",#N/A,FALSE,"Accretion";"NAV",#N/A,FALSE,"NAV";"SU",#N/A,FALSE,"S&amp;U";"acq. study",#N/A,FALSE,"Acq. Study";"F Charges",#N/A,FALSE,"Fixed Charges"}</definedName>
    <definedName name="wrn.PLX." localSheetId="10" hidden="1">{"cred comp",#N/A,FALSE,"Comparable Credit Analysis";"IS",#N/A,FALSE,"IS";"Sensitivity",#N/A,FALSE,"Sensitivity";"BS",#N/A,FALSE,"BS";"Bond Summary",#N/A,FALSE,"B Summary";"AD",#N/A,FALSE,"Accretion";"NAV",#N/A,FALSE,"NAV";"SU",#N/A,FALSE,"S&amp;U";"acq. study",#N/A,FALSE,"Acq. Study";"F Charges",#N/A,FALSE,"Fixed Charges"}</definedName>
    <definedName name="wrn.PLX." localSheetId="1" hidden="1">{"cred comp",#N/A,FALSE,"Comparable Credit Analysis";"IS",#N/A,FALSE,"IS";"Sensitivity",#N/A,FALSE,"Sensitivity";"BS",#N/A,FALSE,"BS";"Bond Summary",#N/A,FALSE,"B Summary";"AD",#N/A,FALSE,"Accretion";"NAV",#N/A,FALSE,"NAV";"SU",#N/A,FALSE,"S&amp;U";"acq. study",#N/A,FALSE,"Acq. Study";"F Charges",#N/A,FALSE,"Fixed Charges"}</definedName>
    <definedName name="wrn.PLX." localSheetId="0" hidden="1">{"cred comp",#N/A,FALSE,"Comparable Credit Analysis";"IS",#N/A,FALSE,"IS";"Sensitivity",#N/A,FALSE,"Sensitivity";"BS",#N/A,FALSE,"BS";"Bond Summary",#N/A,FALSE,"B Summary";"AD",#N/A,FALSE,"Accretion";"NAV",#N/A,FALSE,"NAV";"SU",#N/A,FALSE,"S&amp;U";"acq. study",#N/A,FALSE,"Acq. Study";"F Charges",#N/A,FALSE,"Fixed Charges"}</definedName>
    <definedName name="wrn.PLX._1" localSheetId="11" hidden="1">{"cred comp",#N/A,FALSE,"Comparable Credit Analysis";"IS",#N/A,FALSE,"IS";"Sensitivity",#N/A,FALSE,"Sensitivity";"BS",#N/A,FALSE,"BS";"Bond Summary",#N/A,FALSE,"B Summary";"AD",#N/A,FALSE,"Accretion";"NAV",#N/A,FALSE,"NAV";"SU",#N/A,FALSE,"S&amp;U";"acq. study",#N/A,FALSE,"Acq. Study";"F Charges",#N/A,FALSE,"Fixed Charges"}</definedName>
    <definedName name="wrn.PLX._1" localSheetId="9" hidden="1">{"cred comp",#N/A,FALSE,"Comparable Credit Analysis";"IS",#N/A,FALSE,"IS";"Sensitivity",#N/A,FALSE,"Sensitivity";"BS",#N/A,FALSE,"BS";"Bond Summary",#N/A,FALSE,"B Summary";"AD",#N/A,FALSE,"Accretion";"NAV",#N/A,FALSE,"NAV";"SU",#N/A,FALSE,"S&amp;U";"acq. study",#N/A,FALSE,"Acq. Study";"F Charges",#N/A,FALSE,"Fixed Charges"}</definedName>
    <definedName name="wrn.PLX._1" localSheetId="2" hidden="1">{"cred comp",#N/A,FALSE,"Comparable Credit Analysis";"IS",#N/A,FALSE,"IS";"Sensitivity",#N/A,FALSE,"Sensitivity";"BS",#N/A,FALSE,"BS";"Bond Summary",#N/A,FALSE,"B Summary";"AD",#N/A,FALSE,"Accretion";"NAV",#N/A,FALSE,"NAV";"SU",#N/A,FALSE,"S&amp;U";"acq. study",#N/A,FALSE,"Acq. Study";"F Charges",#N/A,FALSE,"Fixed Charges"}</definedName>
    <definedName name="wrn.PLX._1" localSheetId="12" hidden="1">{"cred comp",#N/A,FALSE,"Comparable Credit Analysis";"IS",#N/A,FALSE,"IS";"Sensitivity",#N/A,FALSE,"Sensitivity";"BS",#N/A,FALSE,"BS";"Bond Summary",#N/A,FALSE,"B Summary";"AD",#N/A,FALSE,"Accretion";"NAV",#N/A,FALSE,"NAV";"SU",#N/A,FALSE,"S&amp;U";"acq. study",#N/A,FALSE,"Acq. Study";"F Charges",#N/A,FALSE,"Fixed Charges"}</definedName>
    <definedName name="wrn.PLX._1" localSheetId="13" hidden="1">{"cred comp",#N/A,FALSE,"Comparable Credit Analysis";"IS",#N/A,FALSE,"IS";"Sensitivity",#N/A,FALSE,"Sensitivity";"BS",#N/A,FALSE,"BS";"Bond Summary",#N/A,FALSE,"B Summary";"AD",#N/A,FALSE,"Accretion";"NAV",#N/A,FALSE,"NAV";"SU",#N/A,FALSE,"S&amp;U";"acq. study",#N/A,FALSE,"Acq. Study";"F Charges",#N/A,FALSE,"Fixed Charges"}</definedName>
    <definedName name="wrn.PLX._1" localSheetId="10" hidden="1">{"cred comp",#N/A,FALSE,"Comparable Credit Analysis";"IS",#N/A,FALSE,"IS";"Sensitivity",#N/A,FALSE,"Sensitivity";"BS",#N/A,FALSE,"BS";"Bond Summary",#N/A,FALSE,"B Summary";"AD",#N/A,FALSE,"Accretion";"NAV",#N/A,FALSE,"NAV";"SU",#N/A,FALSE,"S&amp;U";"acq. study",#N/A,FALSE,"Acq. Study";"F Charges",#N/A,FALSE,"Fixed Charges"}</definedName>
    <definedName name="wrn.PLX._1" localSheetId="1" hidden="1">{"cred comp",#N/A,FALSE,"Comparable Credit Analysis";"IS",#N/A,FALSE,"IS";"Sensitivity",#N/A,FALSE,"Sensitivity";"BS",#N/A,FALSE,"BS";"Bond Summary",#N/A,FALSE,"B Summary";"AD",#N/A,FALSE,"Accretion";"NAV",#N/A,FALSE,"NAV";"SU",#N/A,FALSE,"S&amp;U";"acq. study",#N/A,FALSE,"Acq. Study";"F Charges",#N/A,FALSE,"Fixed Charges"}</definedName>
    <definedName name="wrn.PLX._1" localSheetId="0" hidden="1">{"cred comp",#N/A,FALSE,"Comparable Credit Analysis";"IS",#N/A,FALSE,"IS";"Sensitivity",#N/A,FALSE,"Sensitivity";"BS",#N/A,FALSE,"BS";"Bond Summary",#N/A,FALSE,"B Summary";"AD",#N/A,FALSE,"Accretion";"NAV",#N/A,FALSE,"NAV";"SU",#N/A,FALSE,"S&amp;U";"acq. study",#N/A,FALSE,"Acq. Study";"F Charges",#N/A,FALSE,"Fixed Charges"}</definedName>
    <definedName name="wrn.PLX._2" localSheetId="11" hidden="1">{"cred comp",#N/A,FALSE,"Comparable Credit Analysis";"IS",#N/A,FALSE,"IS";"Sensitivity",#N/A,FALSE,"Sensitivity";"BS",#N/A,FALSE,"BS";"Bond Summary",#N/A,FALSE,"B Summary";"AD",#N/A,FALSE,"Accretion";"NAV",#N/A,FALSE,"NAV";"SU",#N/A,FALSE,"S&amp;U";"acq. study",#N/A,FALSE,"Acq. Study";"F Charges",#N/A,FALSE,"Fixed Charges"}</definedName>
    <definedName name="wrn.PLX._2" localSheetId="9" hidden="1">{"cred comp",#N/A,FALSE,"Comparable Credit Analysis";"IS",#N/A,FALSE,"IS";"Sensitivity",#N/A,FALSE,"Sensitivity";"BS",#N/A,FALSE,"BS";"Bond Summary",#N/A,FALSE,"B Summary";"AD",#N/A,FALSE,"Accretion";"NAV",#N/A,FALSE,"NAV";"SU",#N/A,FALSE,"S&amp;U";"acq. study",#N/A,FALSE,"Acq. Study";"F Charges",#N/A,FALSE,"Fixed Charges"}</definedName>
    <definedName name="wrn.PLX._2" localSheetId="2" hidden="1">{"cred comp",#N/A,FALSE,"Comparable Credit Analysis";"IS",#N/A,FALSE,"IS";"Sensitivity",#N/A,FALSE,"Sensitivity";"BS",#N/A,FALSE,"BS";"Bond Summary",#N/A,FALSE,"B Summary";"AD",#N/A,FALSE,"Accretion";"NAV",#N/A,FALSE,"NAV";"SU",#N/A,FALSE,"S&amp;U";"acq. study",#N/A,FALSE,"Acq. Study";"F Charges",#N/A,FALSE,"Fixed Charges"}</definedName>
    <definedName name="wrn.PLX._2" localSheetId="12" hidden="1">{"cred comp",#N/A,FALSE,"Comparable Credit Analysis";"IS",#N/A,FALSE,"IS";"Sensitivity",#N/A,FALSE,"Sensitivity";"BS",#N/A,FALSE,"BS";"Bond Summary",#N/A,FALSE,"B Summary";"AD",#N/A,FALSE,"Accretion";"NAV",#N/A,FALSE,"NAV";"SU",#N/A,FALSE,"S&amp;U";"acq. study",#N/A,FALSE,"Acq. Study";"F Charges",#N/A,FALSE,"Fixed Charges"}</definedName>
    <definedName name="wrn.PLX._2" localSheetId="13" hidden="1">{"cred comp",#N/A,FALSE,"Comparable Credit Analysis";"IS",#N/A,FALSE,"IS";"Sensitivity",#N/A,FALSE,"Sensitivity";"BS",#N/A,FALSE,"BS";"Bond Summary",#N/A,FALSE,"B Summary";"AD",#N/A,FALSE,"Accretion";"NAV",#N/A,FALSE,"NAV";"SU",#N/A,FALSE,"S&amp;U";"acq. study",#N/A,FALSE,"Acq. Study";"F Charges",#N/A,FALSE,"Fixed Charges"}</definedName>
    <definedName name="wrn.PLX._2" localSheetId="10" hidden="1">{"cred comp",#N/A,FALSE,"Comparable Credit Analysis";"IS",#N/A,FALSE,"IS";"Sensitivity",#N/A,FALSE,"Sensitivity";"BS",#N/A,FALSE,"BS";"Bond Summary",#N/A,FALSE,"B Summary";"AD",#N/A,FALSE,"Accretion";"NAV",#N/A,FALSE,"NAV";"SU",#N/A,FALSE,"S&amp;U";"acq. study",#N/A,FALSE,"Acq. Study";"F Charges",#N/A,FALSE,"Fixed Charges"}</definedName>
    <definedName name="wrn.PLX._2" localSheetId="1" hidden="1">{"cred comp",#N/A,FALSE,"Comparable Credit Analysis";"IS",#N/A,FALSE,"IS";"Sensitivity",#N/A,FALSE,"Sensitivity";"BS",#N/A,FALSE,"BS";"Bond Summary",#N/A,FALSE,"B Summary";"AD",#N/A,FALSE,"Accretion";"NAV",#N/A,FALSE,"NAV";"SU",#N/A,FALSE,"S&amp;U";"acq. study",#N/A,FALSE,"Acq. Study";"F Charges",#N/A,FALSE,"Fixed Charges"}</definedName>
    <definedName name="wrn.PLX._2" localSheetId="0" hidden="1">{"cred comp",#N/A,FALSE,"Comparable Credit Analysis";"IS",#N/A,FALSE,"IS";"Sensitivity",#N/A,FALSE,"Sensitivity";"BS",#N/A,FALSE,"BS";"Bond Summary",#N/A,FALSE,"B Summary";"AD",#N/A,FALSE,"Accretion";"NAV",#N/A,FALSE,"NAV";"SU",#N/A,FALSE,"S&amp;U";"acq. study",#N/A,FALSE,"Acq. Study";"F Charges",#N/A,FALSE,"Fixed Charges"}</definedName>
    <definedName name="wrn.PLX._3" localSheetId="11" hidden="1">{"cred comp",#N/A,FALSE,"Comparable Credit Analysis";"IS",#N/A,FALSE,"IS";"Sensitivity",#N/A,FALSE,"Sensitivity";"BS",#N/A,FALSE,"BS";"Bond Summary",#N/A,FALSE,"B Summary";"AD",#N/A,FALSE,"Accretion";"NAV",#N/A,FALSE,"NAV";"SU",#N/A,FALSE,"S&amp;U";"acq. study",#N/A,FALSE,"Acq. Study";"F Charges",#N/A,FALSE,"Fixed Charges"}</definedName>
    <definedName name="wrn.PLX._3" localSheetId="9" hidden="1">{"cred comp",#N/A,FALSE,"Comparable Credit Analysis";"IS",#N/A,FALSE,"IS";"Sensitivity",#N/A,FALSE,"Sensitivity";"BS",#N/A,FALSE,"BS";"Bond Summary",#N/A,FALSE,"B Summary";"AD",#N/A,FALSE,"Accretion";"NAV",#N/A,FALSE,"NAV";"SU",#N/A,FALSE,"S&amp;U";"acq. study",#N/A,FALSE,"Acq. Study";"F Charges",#N/A,FALSE,"Fixed Charges"}</definedName>
    <definedName name="wrn.PLX._3" localSheetId="2" hidden="1">{"cred comp",#N/A,FALSE,"Comparable Credit Analysis";"IS",#N/A,FALSE,"IS";"Sensitivity",#N/A,FALSE,"Sensitivity";"BS",#N/A,FALSE,"BS";"Bond Summary",#N/A,FALSE,"B Summary";"AD",#N/A,FALSE,"Accretion";"NAV",#N/A,FALSE,"NAV";"SU",#N/A,FALSE,"S&amp;U";"acq. study",#N/A,FALSE,"Acq. Study";"F Charges",#N/A,FALSE,"Fixed Charges"}</definedName>
    <definedName name="wrn.PLX._3" localSheetId="12" hidden="1">{"cred comp",#N/A,FALSE,"Comparable Credit Analysis";"IS",#N/A,FALSE,"IS";"Sensitivity",#N/A,FALSE,"Sensitivity";"BS",#N/A,FALSE,"BS";"Bond Summary",#N/A,FALSE,"B Summary";"AD",#N/A,FALSE,"Accretion";"NAV",#N/A,FALSE,"NAV";"SU",#N/A,FALSE,"S&amp;U";"acq. study",#N/A,FALSE,"Acq. Study";"F Charges",#N/A,FALSE,"Fixed Charges"}</definedName>
    <definedName name="wrn.PLX._3" localSheetId="13" hidden="1">{"cred comp",#N/A,FALSE,"Comparable Credit Analysis";"IS",#N/A,FALSE,"IS";"Sensitivity",#N/A,FALSE,"Sensitivity";"BS",#N/A,FALSE,"BS";"Bond Summary",#N/A,FALSE,"B Summary";"AD",#N/A,FALSE,"Accretion";"NAV",#N/A,FALSE,"NAV";"SU",#N/A,FALSE,"S&amp;U";"acq. study",#N/A,FALSE,"Acq. Study";"F Charges",#N/A,FALSE,"Fixed Charges"}</definedName>
    <definedName name="wrn.PLX._3" localSheetId="10" hidden="1">{"cred comp",#N/A,FALSE,"Comparable Credit Analysis";"IS",#N/A,FALSE,"IS";"Sensitivity",#N/A,FALSE,"Sensitivity";"BS",#N/A,FALSE,"BS";"Bond Summary",#N/A,FALSE,"B Summary";"AD",#N/A,FALSE,"Accretion";"NAV",#N/A,FALSE,"NAV";"SU",#N/A,FALSE,"S&amp;U";"acq. study",#N/A,FALSE,"Acq. Study";"F Charges",#N/A,FALSE,"Fixed Charges"}</definedName>
    <definedName name="wrn.PLX._3" localSheetId="1" hidden="1">{"cred comp",#N/A,FALSE,"Comparable Credit Analysis";"IS",#N/A,FALSE,"IS";"Sensitivity",#N/A,FALSE,"Sensitivity";"BS",#N/A,FALSE,"BS";"Bond Summary",#N/A,FALSE,"B Summary";"AD",#N/A,FALSE,"Accretion";"NAV",#N/A,FALSE,"NAV";"SU",#N/A,FALSE,"S&amp;U";"acq. study",#N/A,FALSE,"Acq. Study";"F Charges",#N/A,FALSE,"Fixed Charges"}</definedName>
    <definedName name="wrn.PLX._3" localSheetId="0" hidden="1">{"cred comp",#N/A,FALSE,"Comparable Credit Analysis";"IS",#N/A,FALSE,"IS";"Sensitivity",#N/A,FALSE,"Sensitivity";"BS",#N/A,FALSE,"BS";"Bond Summary",#N/A,FALSE,"B Summary";"AD",#N/A,FALSE,"Accretion";"NAV",#N/A,FALSE,"NAV";"SU",#N/A,FALSE,"S&amp;U";"acq. study",#N/A,FALSE,"Acq. Study";"F Charges",#N/A,FALSE,"Fixed Charges"}</definedName>
    <definedName name="wrn.PLX._4" localSheetId="11" hidden="1">{"cred comp",#N/A,FALSE,"Comparable Credit Analysis";"IS",#N/A,FALSE,"IS";"Sensitivity",#N/A,FALSE,"Sensitivity";"BS",#N/A,FALSE,"BS";"Bond Summary",#N/A,FALSE,"B Summary";"AD",#N/A,FALSE,"Accretion";"NAV",#N/A,FALSE,"NAV";"SU",#N/A,FALSE,"S&amp;U";"acq. study",#N/A,FALSE,"Acq. Study";"F Charges",#N/A,FALSE,"Fixed Charges"}</definedName>
    <definedName name="wrn.PLX._4" localSheetId="9" hidden="1">{"cred comp",#N/A,FALSE,"Comparable Credit Analysis";"IS",#N/A,FALSE,"IS";"Sensitivity",#N/A,FALSE,"Sensitivity";"BS",#N/A,FALSE,"BS";"Bond Summary",#N/A,FALSE,"B Summary";"AD",#N/A,FALSE,"Accretion";"NAV",#N/A,FALSE,"NAV";"SU",#N/A,FALSE,"S&amp;U";"acq. study",#N/A,FALSE,"Acq. Study";"F Charges",#N/A,FALSE,"Fixed Charges"}</definedName>
    <definedName name="wrn.PLX._4" localSheetId="2" hidden="1">{"cred comp",#N/A,FALSE,"Comparable Credit Analysis";"IS",#N/A,FALSE,"IS";"Sensitivity",#N/A,FALSE,"Sensitivity";"BS",#N/A,FALSE,"BS";"Bond Summary",#N/A,FALSE,"B Summary";"AD",#N/A,FALSE,"Accretion";"NAV",#N/A,FALSE,"NAV";"SU",#N/A,FALSE,"S&amp;U";"acq. study",#N/A,FALSE,"Acq. Study";"F Charges",#N/A,FALSE,"Fixed Charges"}</definedName>
    <definedName name="wrn.PLX._4" localSheetId="12" hidden="1">{"cred comp",#N/A,FALSE,"Comparable Credit Analysis";"IS",#N/A,FALSE,"IS";"Sensitivity",#N/A,FALSE,"Sensitivity";"BS",#N/A,FALSE,"BS";"Bond Summary",#N/A,FALSE,"B Summary";"AD",#N/A,FALSE,"Accretion";"NAV",#N/A,FALSE,"NAV";"SU",#N/A,FALSE,"S&amp;U";"acq. study",#N/A,FALSE,"Acq. Study";"F Charges",#N/A,FALSE,"Fixed Charges"}</definedName>
    <definedName name="wrn.PLX._4" localSheetId="13" hidden="1">{"cred comp",#N/A,FALSE,"Comparable Credit Analysis";"IS",#N/A,FALSE,"IS";"Sensitivity",#N/A,FALSE,"Sensitivity";"BS",#N/A,FALSE,"BS";"Bond Summary",#N/A,FALSE,"B Summary";"AD",#N/A,FALSE,"Accretion";"NAV",#N/A,FALSE,"NAV";"SU",#N/A,FALSE,"S&amp;U";"acq. study",#N/A,FALSE,"Acq. Study";"F Charges",#N/A,FALSE,"Fixed Charges"}</definedName>
    <definedName name="wrn.PLX._4" localSheetId="10" hidden="1">{"cred comp",#N/A,FALSE,"Comparable Credit Analysis";"IS",#N/A,FALSE,"IS";"Sensitivity",#N/A,FALSE,"Sensitivity";"BS",#N/A,FALSE,"BS";"Bond Summary",#N/A,FALSE,"B Summary";"AD",#N/A,FALSE,"Accretion";"NAV",#N/A,FALSE,"NAV";"SU",#N/A,FALSE,"S&amp;U";"acq. study",#N/A,FALSE,"Acq. Study";"F Charges",#N/A,FALSE,"Fixed Charges"}</definedName>
    <definedName name="wrn.PLX._4" localSheetId="1" hidden="1">{"cred comp",#N/A,FALSE,"Comparable Credit Analysis";"IS",#N/A,FALSE,"IS";"Sensitivity",#N/A,FALSE,"Sensitivity";"BS",#N/A,FALSE,"BS";"Bond Summary",#N/A,FALSE,"B Summary";"AD",#N/A,FALSE,"Accretion";"NAV",#N/A,FALSE,"NAV";"SU",#N/A,FALSE,"S&amp;U";"acq. study",#N/A,FALSE,"Acq. Study";"F Charges",#N/A,FALSE,"Fixed Charges"}</definedName>
    <definedName name="wrn.PLX._4" localSheetId="0" hidden="1">{"cred comp",#N/A,FALSE,"Comparable Credit Analysis";"IS",#N/A,FALSE,"IS";"Sensitivity",#N/A,FALSE,"Sensitivity";"BS",#N/A,FALSE,"BS";"Bond Summary",#N/A,FALSE,"B Summary";"AD",#N/A,FALSE,"Accretion";"NAV",#N/A,FALSE,"NAV";"SU",#N/A,FALSE,"S&amp;U";"acq. study",#N/A,FALSE,"Acq. Study";"F Charges",#N/A,FALSE,"Fixed Charges"}</definedName>
    <definedName name="wrn.PLX._5" localSheetId="11" hidden="1">{"cred comp",#N/A,FALSE,"Comparable Credit Analysis";"IS",#N/A,FALSE,"IS";"Sensitivity",#N/A,FALSE,"Sensitivity";"BS",#N/A,FALSE,"BS";"Bond Summary",#N/A,FALSE,"B Summary";"AD",#N/A,FALSE,"Accretion";"NAV",#N/A,FALSE,"NAV";"SU",#N/A,FALSE,"S&amp;U";"acq. study",#N/A,FALSE,"Acq. Study";"F Charges",#N/A,FALSE,"Fixed Charges"}</definedName>
    <definedName name="wrn.PLX._5" localSheetId="9" hidden="1">{"cred comp",#N/A,FALSE,"Comparable Credit Analysis";"IS",#N/A,FALSE,"IS";"Sensitivity",#N/A,FALSE,"Sensitivity";"BS",#N/A,FALSE,"BS";"Bond Summary",#N/A,FALSE,"B Summary";"AD",#N/A,FALSE,"Accretion";"NAV",#N/A,FALSE,"NAV";"SU",#N/A,FALSE,"S&amp;U";"acq. study",#N/A,FALSE,"Acq. Study";"F Charges",#N/A,FALSE,"Fixed Charges"}</definedName>
    <definedName name="wrn.PLX._5" localSheetId="2" hidden="1">{"cred comp",#N/A,FALSE,"Comparable Credit Analysis";"IS",#N/A,FALSE,"IS";"Sensitivity",#N/A,FALSE,"Sensitivity";"BS",#N/A,FALSE,"BS";"Bond Summary",#N/A,FALSE,"B Summary";"AD",#N/A,FALSE,"Accretion";"NAV",#N/A,FALSE,"NAV";"SU",#N/A,FALSE,"S&amp;U";"acq. study",#N/A,FALSE,"Acq. Study";"F Charges",#N/A,FALSE,"Fixed Charges"}</definedName>
    <definedName name="wrn.PLX._5" localSheetId="12" hidden="1">{"cred comp",#N/A,FALSE,"Comparable Credit Analysis";"IS",#N/A,FALSE,"IS";"Sensitivity",#N/A,FALSE,"Sensitivity";"BS",#N/A,FALSE,"BS";"Bond Summary",#N/A,FALSE,"B Summary";"AD",#N/A,FALSE,"Accretion";"NAV",#N/A,FALSE,"NAV";"SU",#N/A,FALSE,"S&amp;U";"acq. study",#N/A,FALSE,"Acq. Study";"F Charges",#N/A,FALSE,"Fixed Charges"}</definedName>
    <definedName name="wrn.PLX._5" localSheetId="13" hidden="1">{"cred comp",#N/A,FALSE,"Comparable Credit Analysis";"IS",#N/A,FALSE,"IS";"Sensitivity",#N/A,FALSE,"Sensitivity";"BS",#N/A,FALSE,"BS";"Bond Summary",#N/A,FALSE,"B Summary";"AD",#N/A,FALSE,"Accretion";"NAV",#N/A,FALSE,"NAV";"SU",#N/A,FALSE,"S&amp;U";"acq. study",#N/A,FALSE,"Acq. Study";"F Charges",#N/A,FALSE,"Fixed Charges"}</definedName>
    <definedName name="wrn.PLX._5" localSheetId="10" hidden="1">{"cred comp",#N/A,FALSE,"Comparable Credit Analysis";"IS",#N/A,FALSE,"IS";"Sensitivity",#N/A,FALSE,"Sensitivity";"BS",#N/A,FALSE,"BS";"Bond Summary",#N/A,FALSE,"B Summary";"AD",#N/A,FALSE,"Accretion";"NAV",#N/A,FALSE,"NAV";"SU",#N/A,FALSE,"S&amp;U";"acq. study",#N/A,FALSE,"Acq. Study";"F Charges",#N/A,FALSE,"Fixed Charges"}</definedName>
    <definedName name="wrn.PLX._5" localSheetId="1" hidden="1">{"cred comp",#N/A,FALSE,"Comparable Credit Analysis";"IS",#N/A,FALSE,"IS";"Sensitivity",#N/A,FALSE,"Sensitivity";"BS",#N/A,FALSE,"BS";"Bond Summary",#N/A,FALSE,"B Summary";"AD",#N/A,FALSE,"Accretion";"NAV",#N/A,FALSE,"NAV";"SU",#N/A,FALSE,"S&amp;U";"acq. study",#N/A,FALSE,"Acq. Study";"F Charges",#N/A,FALSE,"Fixed Charges"}</definedName>
    <definedName name="wrn.PLX._5" localSheetId="0" hidden="1">{"cred comp",#N/A,FALSE,"Comparable Credit Analysis";"IS",#N/A,FALSE,"IS";"Sensitivity",#N/A,FALSE,"Sensitivity";"BS",#N/A,FALSE,"BS";"Bond Summary",#N/A,FALSE,"B Summary";"AD",#N/A,FALSE,"Accretion";"NAV",#N/A,FALSE,"NAV";"SU",#N/A,FALSE,"S&amp;U";"acq. study",#N/A,FALSE,"Acq. Study";"F Charges",#N/A,FALSE,"Fixed Charges"}</definedName>
    <definedName name="wrn.print." localSheetId="11" hidden="1">{"page1",#N/A,FALSE,"PF";"page2",#N/A,FALSE,"PF";"page3",#N/A,FALSE,"PF";"page4",#N/A,FALSE,"Bal_Sht"}</definedName>
    <definedName name="wrn.print." localSheetId="9" hidden="1">{"page1",#N/A,FALSE,"PF";"page2",#N/A,FALSE,"PF";"page3",#N/A,FALSE,"PF";"page4",#N/A,FALSE,"Bal_Sht"}</definedName>
    <definedName name="wrn.print." localSheetId="2" hidden="1">{"page1",#N/A,FALSE,"PF";"page2",#N/A,FALSE,"PF";"page3",#N/A,FALSE,"PF";"page4",#N/A,FALSE,"Bal_Sht"}</definedName>
    <definedName name="wrn.print." localSheetId="12" hidden="1">{"page1",#N/A,FALSE,"PF";"page2",#N/A,FALSE,"PF";"page3",#N/A,FALSE,"PF";"page4",#N/A,FALSE,"Bal_Sht"}</definedName>
    <definedName name="wrn.print." localSheetId="13" hidden="1">{"page1",#N/A,FALSE,"PF";"page2",#N/A,FALSE,"PF";"page3",#N/A,FALSE,"PF";"page4",#N/A,FALSE,"Bal_Sht"}</definedName>
    <definedName name="wrn.print." localSheetId="10" hidden="1">{"page1",#N/A,FALSE,"PF";"page2",#N/A,FALSE,"PF";"page3",#N/A,FALSE,"PF";"page4",#N/A,FALSE,"Bal_Sht"}</definedName>
    <definedName name="wrn.print." localSheetId="1" hidden="1">{"page1",#N/A,FALSE,"PF";"page2",#N/A,FALSE,"PF";"page3",#N/A,FALSE,"PF";"page4",#N/A,FALSE,"Bal_Sht"}</definedName>
    <definedName name="wrn.print." localSheetId="0" hidden="1">{"page1",#N/A,FALSE,"PF";"page2",#N/A,FALSE,"PF";"page3",#N/A,FALSE,"PF";"page4",#N/A,FALSE,"Bal_Sht"}</definedName>
    <definedName name="wrn.Print._.All._.Pages." localSheetId="11" hidden="1">{"LBO Summary",#N/A,FALSE,"Summary";"Income Statement",#N/A,FALSE,"Model";"Cash Flow",#N/A,FALSE,"Model";"Balance Sheet",#N/A,FALSE,"Model";"Working Capital",#N/A,FALSE,"Model";"Pro Forma Balance Sheets",#N/A,FALSE,"PFBS";"Debt Balances",#N/A,FALSE,"Model";"Fee Schedules",#N/A,FALSE,"Model"}</definedName>
    <definedName name="wrn.Print._.All._.Pages." localSheetId="9" hidden="1">{"LBO Summary",#N/A,FALSE,"Summary";"Income Statement",#N/A,FALSE,"Model";"Cash Flow",#N/A,FALSE,"Model";"Balance Sheet",#N/A,FALSE,"Model";"Working Capital",#N/A,FALSE,"Model";"Pro Forma Balance Sheets",#N/A,FALSE,"PFBS";"Debt Balances",#N/A,FALSE,"Model";"Fee Schedules",#N/A,FALSE,"Model"}</definedName>
    <definedName name="wrn.Print._.All._.Pages." localSheetId="2" hidden="1">{"LBO Summary",#N/A,FALSE,"Summary";"Income Statement",#N/A,FALSE,"Model";"Cash Flow",#N/A,FALSE,"Model";"Balance Sheet",#N/A,FALSE,"Model";"Working Capital",#N/A,FALSE,"Model";"Pro Forma Balance Sheets",#N/A,FALSE,"PFBS";"Debt Balances",#N/A,FALSE,"Model";"Fee Schedules",#N/A,FALSE,"Model"}</definedName>
    <definedName name="wrn.Print._.All._.Pages." localSheetId="12" hidden="1">{"LBO Summary",#N/A,FALSE,"Summary";"Income Statement",#N/A,FALSE,"Model";"Cash Flow",#N/A,FALSE,"Model";"Balance Sheet",#N/A,FALSE,"Model";"Working Capital",#N/A,FALSE,"Model";"Pro Forma Balance Sheets",#N/A,FALSE,"PFBS";"Debt Balances",#N/A,FALSE,"Model";"Fee Schedules",#N/A,FALSE,"Model"}</definedName>
    <definedName name="wrn.Print._.All._.Pages." localSheetId="13" hidden="1">{"LBO Summary",#N/A,FALSE,"Summary";"Income Statement",#N/A,FALSE,"Model";"Cash Flow",#N/A,FALSE,"Model";"Balance Sheet",#N/A,FALSE,"Model";"Working Capital",#N/A,FALSE,"Model";"Pro Forma Balance Sheets",#N/A,FALSE,"PFBS";"Debt Balances",#N/A,FALSE,"Model";"Fee Schedules",#N/A,FALSE,"Model"}</definedName>
    <definedName name="wrn.Print._.All._.Pages." localSheetId="10" hidden="1">{"LBO Summary",#N/A,FALSE,"Summary";"Income Statement",#N/A,FALSE,"Model";"Cash Flow",#N/A,FALSE,"Model";"Balance Sheet",#N/A,FALSE,"Model";"Working Capital",#N/A,FALSE,"Model";"Pro Forma Balance Sheets",#N/A,FALSE,"PFBS";"Debt Balances",#N/A,FALSE,"Model";"Fee Schedules",#N/A,FALSE,"Model"}</definedName>
    <definedName name="wrn.Print._.All._.Pages." localSheetId="1" hidden="1">{"LBO Summary",#N/A,FALSE,"Summary";"Income Statement",#N/A,FALSE,"Model";"Cash Flow",#N/A,FALSE,"Model";"Balance Sheet",#N/A,FALSE,"Model";"Working Capital",#N/A,FALSE,"Model";"Pro Forma Balance Sheets",#N/A,FALSE,"PFBS";"Debt Balances",#N/A,FALSE,"Model";"Fee Schedules",#N/A,FALSE,"Model"}</definedName>
    <definedName name="wrn.Print._.All._.Pages." localSheetId="0" hidden="1">{"LBO Summary",#N/A,FALSE,"Summary";"Income Statement",#N/A,FALSE,"Model";"Cash Flow",#N/A,FALSE,"Model";"Balance Sheet",#N/A,FALSE,"Model";"Working Capital",#N/A,FALSE,"Model";"Pro Forma Balance Sheets",#N/A,FALSE,"PFBS";"Debt Balances",#N/A,FALSE,"Model";"Fee Schedules",#N/A,FALSE,"Model"}</definedName>
    <definedName name="wrn.print._.graphs." localSheetId="11" hidden="1">{"cap_structure",#N/A,FALSE,"Graph-Mkt Cap";"price",#N/A,FALSE,"Graph-Price";"ebit",#N/A,FALSE,"Graph-EBITDA";"ebitda",#N/A,FALSE,"Graph-EBITDA"}</definedName>
    <definedName name="wrn.print._.graphs." localSheetId="9" hidden="1">{"cap_structure",#N/A,FALSE,"Graph-Mkt Cap";"price",#N/A,FALSE,"Graph-Price";"ebit",#N/A,FALSE,"Graph-EBITDA";"ebitda",#N/A,FALSE,"Graph-EBITDA"}</definedName>
    <definedName name="wrn.print._.graphs." localSheetId="2" hidden="1">{"cap_structure",#N/A,FALSE,"Graph-Mkt Cap";"price",#N/A,FALSE,"Graph-Price";"ebit",#N/A,FALSE,"Graph-EBITDA";"ebitda",#N/A,FALSE,"Graph-EBITDA"}</definedName>
    <definedName name="wrn.print._.graphs." localSheetId="12" hidden="1">{"cap_structure",#N/A,FALSE,"Graph-Mkt Cap";"price",#N/A,FALSE,"Graph-Price";"ebit",#N/A,FALSE,"Graph-EBITDA";"ebitda",#N/A,FALSE,"Graph-EBITDA"}</definedName>
    <definedName name="wrn.print._.graphs." localSheetId="13" hidden="1">{"cap_structure",#N/A,FALSE,"Graph-Mkt Cap";"price",#N/A,FALSE,"Graph-Price";"ebit",#N/A,FALSE,"Graph-EBITDA";"ebitda",#N/A,FALSE,"Graph-EBITDA"}</definedName>
    <definedName name="wrn.print._.graphs." localSheetId="10" hidden="1">{"cap_structure",#N/A,FALSE,"Graph-Mkt Cap";"price",#N/A,FALSE,"Graph-Price";"ebit",#N/A,FALSE,"Graph-EBITDA";"ebitda",#N/A,FALSE,"Graph-EBITDA"}</definedName>
    <definedName name="wrn.print._.graphs." localSheetId="1" hidden="1">{"cap_structure",#N/A,FALSE,"Graph-Mkt Cap";"price",#N/A,FALSE,"Graph-Price";"ebit",#N/A,FALSE,"Graph-EBITDA";"ebitda",#N/A,FALSE,"Graph-EBITDA"}</definedName>
    <definedName name="wrn.print._.graphs." localSheetId="0" hidden="1">{"cap_structure",#N/A,FALSE,"Graph-Mkt Cap";"price",#N/A,FALSE,"Graph-Price";"ebit",#N/A,FALSE,"Graph-EBITDA";"ebitda",#N/A,FALSE,"Graph-EBITDA"}</definedName>
    <definedName name="wrn.print._.graphs._1" localSheetId="11" hidden="1">{"cap_structure",#N/A,FALSE,"Graph-Mkt Cap";"price",#N/A,FALSE,"Graph-Price";"ebit",#N/A,FALSE,"Graph-EBITDA";"ebitda",#N/A,FALSE,"Graph-EBITDA"}</definedName>
    <definedName name="wrn.print._.graphs._1" localSheetId="9" hidden="1">{"cap_structure",#N/A,FALSE,"Graph-Mkt Cap";"price",#N/A,FALSE,"Graph-Price";"ebit",#N/A,FALSE,"Graph-EBITDA";"ebitda",#N/A,FALSE,"Graph-EBITDA"}</definedName>
    <definedName name="wrn.print._.graphs._1" localSheetId="2" hidden="1">{"cap_structure",#N/A,FALSE,"Graph-Mkt Cap";"price",#N/A,FALSE,"Graph-Price";"ebit",#N/A,FALSE,"Graph-EBITDA";"ebitda",#N/A,FALSE,"Graph-EBITDA"}</definedName>
    <definedName name="wrn.print._.graphs._1" localSheetId="12" hidden="1">{"cap_structure",#N/A,FALSE,"Graph-Mkt Cap";"price",#N/A,FALSE,"Graph-Price";"ebit",#N/A,FALSE,"Graph-EBITDA";"ebitda",#N/A,FALSE,"Graph-EBITDA"}</definedName>
    <definedName name="wrn.print._.graphs._1" localSheetId="13" hidden="1">{"cap_structure",#N/A,FALSE,"Graph-Mkt Cap";"price",#N/A,FALSE,"Graph-Price";"ebit",#N/A,FALSE,"Graph-EBITDA";"ebitda",#N/A,FALSE,"Graph-EBITDA"}</definedName>
    <definedName name="wrn.print._.graphs._1" localSheetId="10" hidden="1">{"cap_structure",#N/A,FALSE,"Graph-Mkt Cap";"price",#N/A,FALSE,"Graph-Price";"ebit",#N/A,FALSE,"Graph-EBITDA";"ebitda",#N/A,FALSE,"Graph-EBITDA"}</definedName>
    <definedName name="wrn.print._.graphs._1" localSheetId="1" hidden="1">{"cap_structure",#N/A,FALSE,"Graph-Mkt Cap";"price",#N/A,FALSE,"Graph-Price";"ebit",#N/A,FALSE,"Graph-EBITDA";"ebitda",#N/A,FALSE,"Graph-EBITDA"}</definedName>
    <definedName name="wrn.print._.graphs._1" localSheetId="0" hidden="1">{"cap_structure",#N/A,FALSE,"Graph-Mkt Cap";"price",#N/A,FALSE,"Graph-Price";"ebit",#N/A,FALSE,"Graph-EBITDA";"ebitda",#N/A,FALSE,"Graph-EBITDA"}</definedName>
    <definedName name="wrn.print._.graphs._2" localSheetId="11" hidden="1">{"cap_structure",#N/A,FALSE,"Graph-Mkt Cap";"price",#N/A,FALSE,"Graph-Price";"ebit",#N/A,FALSE,"Graph-EBITDA";"ebitda",#N/A,FALSE,"Graph-EBITDA"}</definedName>
    <definedName name="wrn.print._.graphs._2" localSheetId="9" hidden="1">{"cap_structure",#N/A,FALSE,"Graph-Mkt Cap";"price",#N/A,FALSE,"Graph-Price";"ebit",#N/A,FALSE,"Graph-EBITDA";"ebitda",#N/A,FALSE,"Graph-EBITDA"}</definedName>
    <definedName name="wrn.print._.graphs._2" localSheetId="2" hidden="1">{"cap_structure",#N/A,FALSE,"Graph-Mkt Cap";"price",#N/A,FALSE,"Graph-Price";"ebit",#N/A,FALSE,"Graph-EBITDA";"ebitda",#N/A,FALSE,"Graph-EBITDA"}</definedName>
    <definedName name="wrn.print._.graphs._2" localSheetId="12" hidden="1">{"cap_structure",#N/A,FALSE,"Graph-Mkt Cap";"price",#N/A,FALSE,"Graph-Price";"ebit",#N/A,FALSE,"Graph-EBITDA";"ebitda",#N/A,FALSE,"Graph-EBITDA"}</definedName>
    <definedName name="wrn.print._.graphs._2" localSheetId="13" hidden="1">{"cap_structure",#N/A,FALSE,"Graph-Mkt Cap";"price",#N/A,FALSE,"Graph-Price";"ebit",#N/A,FALSE,"Graph-EBITDA";"ebitda",#N/A,FALSE,"Graph-EBITDA"}</definedName>
    <definedName name="wrn.print._.graphs._2" localSheetId="10" hidden="1">{"cap_structure",#N/A,FALSE,"Graph-Mkt Cap";"price",#N/A,FALSE,"Graph-Price";"ebit",#N/A,FALSE,"Graph-EBITDA";"ebitda",#N/A,FALSE,"Graph-EBITDA"}</definedName>
    <definedName name="wrn.print._.graphs._2" localSheetId="1" hidden="1">{"cap_structure",#N/A,FALSE,"Graph-Mkt Cap";"price",#N/A,FALSE,"Graph-Price";"ebit",#N/A,FALSE,"Graph-EBITDA";"ebitda",#N/A,FALSE,"Graph-EBITDA"}</definedName>
    <definedName name="wrn.print._.graphs._2" localSheetId="0" hidden="1">{"cap_structure",#N/A,FALSE,"Graph-Mkt Cap";"price",#N/A,FALSE,"Graph-Price";"ebit",#N/A,FALSE,"Graph-EBITDA";"ebitda",#N/A,FALSE,"Graph-EBITDA"}</definedName>
    <definedName name="wrn.print._.graphs._3" localSheetId="11" hidden="1">{"cap_structure",#N/A,FALSE,"Graph-Mkt Cap";"price",#N/A,FALSE,"Graph-Price";"ebit",#N/A,FALSE,"Graph-EBITDA";"ebitda",#N/A,FALSE,"Graph-EBITDA"}</definedName>
    <definedName name="wrn.print._.graphs._3" localSheetId="9" hidden="1">{"cap_structure",#N/A,FALSE,"Graph-Mkt Cap";"price",#N/A,FALSE,"Graph-Price";"ebit",#N/A,FALSE,"Graph-EBITDA";"ebitda",#N/A,FALSE,"Graph-EBITDA"}</definedName>
    <definedName name="wrn.print._.graphs._3" localSheetId="2" hidden="1">{"cap_structure",#N/A,FALSE,"Graph-Mkt Cap";"price",#N/A,FALSE,"Graph-Price";"ebit",#N/A,FALSE,"Graph-EBITDA";"ebitda",#N/A,FALSE,"Graph-EBITDA"}</definedName>
    <definedName name="wrn.print._.graphs._3" localSheetId="12" hidden="1">{"cap_structure",#N/A,FALSE,"Graph-Mkt Cap";"price",#N/A,FALSE,"Graph-Price";"ebit",#N/A,FALSE,"Graph-EBITDA";"ebitda",#N/A,FALSE,"Graph-EBITDA"}</definedName>
    <definedName name="wrn.print._.graphs._3" localSheetId="13" hidden="1">{"cap_structure",#N/A,FALSE,"Graph-Mkt Cap";"price",#N/A,FALSE,"Graph-Price";"ebit",#N/A,FALSE,"Graph-EBITDA";"ebitda",#N/A,FALSE,"Graph-EBITDA"}</definedName>
    <definedName name="wrn.print._.graphs._3" localSheetId="10" hidden="1">{"cap_structure",#N/A,FALSE,"Graph-Mkt Cap";"price",#N/A,FALSE,"Graph-Price";"ebit",#N/A,FALSE,"Graph-EBITDA";"ebitda",#N/A,FALSE,"Graph-EBITDA"}</definedName>
    <definedName name="wrn.print._.graphs._3" localSheetId="1" hidden="1">{"cap_structure",#N/A,FALSE,"Graph-Mkt Cap";"price",#N/A,FALSE,"Graph-Price";"ebit",#N/A,FALSE,"Graph-EBITDA";"ebitda",#N/A,FALSE,"Graph-EBITDA"}</definedName>
    <definedName name="wrn.print._.graphs._3" localSheetId="0" hidden="1">{"cap_structure",#N/A,FALSE,"Graph-Mkt Cap";"price",#N/A,FALSE,"Graph-Price";"ebit",#N/A,FALSE,"Graph-EBITDA";"ebitda",#N/A,FALSE,"Graph-EBITDA"}</definedName>
    <definedName name="wrn.print._.graphs._4" localSheetId="11" hidden="1">{"cap_structure",#N/A,FALSE,"Graph-Mkt Cap";"price",#N/A,FALSE,"Graph-Price";"ebit",#N/A,FALSE,"Graph-EBITDA";"ebitda",#N/A,FALSE,"Graph-EBITDA"}</definedName>
    <definedName name="wrn.print._.graphs._4" localSheetId="9" hidden="1">{"cap_structure",#N/A,FALSE,"Graph-Mkt Cap";"price",#N/A,FALSE,"Graph-Price";"ebit",#N/A,FALSE,"Graph-EBITDA";"ebitda",#N/A,FALSE,"Graph-EBITDA"}</definedName>
    <definedName name="wrn.print._.graphs._4" localSheetId="2" hidden="1">{"cap_structure",#N/A,FALSE,"Graph-Mkt Cap";"price",#N/A,FALSE,"Graph-Price";"ebit",#N/A,FALSE,"Graph-EBITDA";"ebitda",#N/A,FALSE,"Graph-EBITDA"}</definedName>
    <definedName name="wrn.print._.graphs._4" localSheetId="12" hidden="1">{"cap_structure",#N/A,FALSE,"Graph-Mkt Cap";"price",#N/A,FALSE,"Graph-Price";"ebit",#N/A,FALSE,"Graph-EBITDA";"ebitda",#N/A,FALSE,"Graph-EBITDA"}</definedName>
    <definedName name="wrn.print._.graphs._4" localSheetId="13" hidden="1">{"cap_structure",#N/A,FALSE,"Graph-Mkt Cap";"price",#N/A,FALSE,"Graph-Price";"ebit",#N/A,FALSE,"Graph-EBITDA";"ebitda",#N/A,FALSE,"Graph-EBITDA"}</definedName>
    <definedName name="wrn.print._.graphs._4" localSheetId="10" hidden="1">{"cap_structure",#N/A,FALSE,"Graph-Mkt Cap";"price",#N/A,FALSE,"Graph-Price";"ebit",#N/A,FALSE,"Graph-EBITDA";"ebitda",#N/A,FALSE,"Graph-EBITDA"}</definedName>
    <definedName name="wrn.print._.graphs._4" localSheetId="1" hidden="1">{"cap_structure",#N/A,FALSE,"Graph-Mkt Cap";"price",#N/A,FALSE,"Graph-Price";"ebit",#N/A,FALSE,"Graph-EBITDA";"ebitda",#N/A,FALSE,"Graph-EBITDA"}</definedName>
    <definedName name="wrn.print._.graphs._4" localSheetId="0" hidden="1">{"cap_structure",#N/A,FALSE,"Graph-Mkt Cap";"price",#N/A,FALSE,"Graph-Price";"ebit",#N/A,FALSE,"Graph-EBITDA";"ebitda",#N/A,FALSE,"Graph-EBITDA"}</definedName>
    <definedName name="wrn.print._.graphs._5" localSheetId="11" hidden="1">{"cap_structure",#N/A,FALSE,"Graph-Mkt Cap";"price",#N/A,FALSE,"Graph-Price";"ebit",#N/A,FALSE,"Graph-EBITDA";"ebitda",#N/A,FALSE,"Graph-EBITDA"}</definedName>
    <definedName name="wrn.print._.graphs._5" localSheetId="9" hidden="1">{"cap_structure",#N/A,FALSE,"Graph-Mkt Cap";"price",#N/A,FALSE,"Graph-Price";"ebit",#N/A,FALSE,"Graph-EBITDA";"ebitda",#N/A,FALSE,"Graph-EBITDA"}</definedName>
    <definedName name="wrn.print._.graphs._5" localSheetId="2" hidden="1">{"cap_structure",#N/A,FALSE,"Graph-Mkt Cap";"price",#N/A,FALSE,"Graph-Price";"ebit",#N/A,FALSE,"Graph-EBITDA";"ebitda",#N/A,FALSE,"Graph-EBITDA"}</definedName>
    <definedName name="wrn.print._.graphs._5" localSheetId="12" hidden="1">{"cap_structure",#N/A,FALSE,"Graph-Mkt Cap";"price",#N/A,FALSE,"Graph-Price";"ebit",#N/A,FALSE,"Graph-EBITDA";"ebitda",#N/A,FALSE,"Graph-EBITDA"}</definedName>
    <definedName name="wrn.print._.graphs._5" localSheetId="13" hidden="1">{"cap_structure",#N/A,FALSE,"Graph-Mkt Cap";"price",#N/A,FALSE,"Graph-Price";"ebit",#N/A,FALSE,"Graph-EBITDA";"ebitda",#N/A,FALSE,"Graph-EBITDA"}</definedName>
    <definedName name="wrn.print._.graphs._5" localSheetId="10" hidden="1">{"cap_structure",#N/A,FALSE,"Graph-Mkt Cap";"price",#N/A,FALSE,"Graph-Price";"ebit",#N/A,FALSE,"Graph-EBITDA";"ebitda",#N/A,FALSE,"Graph-EBITDA"}</definedName>
    <definedName name="wrn.print._.graphs._5" localSheetId="1" hidden="1">{"cap_structure",#N/A,FALSE,"Graph-Mkt Cap";"price",#N/A,FALSE,"Graph-Price";"ebit",#N/A,FALSE,"Graph-EBITDA";"ebitda",#N/A,FALSE,"Graph-EBITDA"}</definedName>
    <definedName name="wrn.print._.graphs._5" localSheetId="0" hidden="1">{"cap_structure",#N/A,FALSE,"Graph-Mkt Cap";"price",#N/A,FALSE,"Graph-Price";"ebit",#N/A,FALSE,"Graph-EBITDA";"ebitda",#N/A,FALSE,"Graph-EBITDA"}</definedName>
    <definedName name="wrn.Print._.LBO._.Model."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Model." localSheetId="11" hidden="1">{"Summary",#N/A,TRUE,"Model";"Returns I",#N/A,TRUE,"Model";"BS - Open",#N/A,TRUE,"Model";"Assumptions",#N/A,TRUE,"Model";"IS",#N/A,TRUE,"Model";"BS",#N/A,TRUE,"Model";"CF",#N/A,TRUE,"Model";"Debt",#N/A,TRUE,"Model";"Debt / Tax",#N/A,TRUE,"Model";"Returns II",#N/A,TRUE,"Model"}</definedName>
    <definedName name="wrn.Print._.Model." localSheetId="9" hidden="1">{"Summary",#N/A,TRUE,"Model";"Returns I",#N/A,TRUE,"Model";"BS - Open",#N/A,TRUE,"Model";"Assumptions",#N/A,TRUE,"Model";"IS",#N/A,TRUE,"Model";"BS",#N/A,TRUE,"Model";"CF",#N/A,TRUE,"Model";"Debt",#N/A,TRUE,"Model";"Debt / Tax",#N/A,TRUE,"Model";"Returns II",#N/A,TRUE,"Model"}</definedName>
    <definedName name="wrn.Print._.Model." localSheetId="2" hidden="1">{"Summary",#N/A,TRUE,"Model";"Returns I",#N/A,TRUE,"Model";"BS - Open",#N/A,TRUE,"Model";"Assumptions",#N/A,TRUE,"Model";"IS",#N/A,TRUE,"Model";"BS",#N/A,TRUE,"Model";"CF",#N/A,TRUE,"Model";"Debt",#N/A,TRUE,"Model";"Debt / Tax",#N/A,TRUE,"Model";"Returns II",#N/A,TRUE,"Model"}</definedName>
    <definedName name="wrn.Print._.Model." localSheetId="12" hidden="1">{"Summary",#N/A,TRUE,"Model";"Returns I",#N/A,TRUE,"Model";"BS - Open",#N/A,TRUE,"Model";"Assumptions",#N/A,TRUE,"Model";"IS",#N/A,TRUE,"Model";"BS",#N/A,TRUE,"Model";"CF",#N/A,TRUE,"Model";"Debt",#N/A,TRUE,"Model";"Debt / Tax",#N/A,TRUE,"Model";"Returns II",#N/A,TRUE,"Model"}</definedName>
    <definedName name="wrn.Print._.Model." localSheetId="13" hidden="1">{"Summary",#N/A,TRUE,"Model";"Returns I",#N/A,TRUE,"Model";"BS - Open",#N/A,TRUE,"Model";"Assumptions",#N/A,TRUE,"Model";"IS",#N/A,TRUE,"Model";"BS",#N/A,TRUE,"Model";"CF",#N/A,TRUE,"Model";"Debt",#N/A,TRUE,"Model";"Debt / Tax",#N/A,TRUE,"Model";"Returns II",#N/A,TRUE,"Model"}</definedName>
    <definedName name="wrn.Print._.Model." localSheetId="10" hidden="1">{"Summary",#N/A,TRUE,"Model";"Returns I",#N/A,TRUE,"Model";"BS - Open",#N/A,TRUE,"Model";"Assumptions",#N/A,TRUE,"Model";"IS",#N/A,TRUE,"Model";"BS",#N/A,TRUE,"Model";"CF",#N/A,TRUE,"Model";"Debt",#N/A,TRUE,"Model";"Debt / Tax",#N/A,TRUE,"Model";"Returns II",#N/A,TRUE,"Model"}</definedName>
    <definedName name="wrn.Print._.Model." localSheetId="1" hidden="1">{"Summary",#N/A,TRUE,"Model";"Returns I",#N/A,TRUE,"Model";"BS - Open",#N/A,TRUE,"Model";"Assumptions",#N/A,TRUE,"Model";"IS",#N/A,TRUE,"Model";"BS",#N/A,TRUE,"Model";"CF",#N/A,TRUE,"Model";"Debt",#N/A,TRUE,"Model";"Debt / Tax",#N/A,TRUE,"Model";"Returns II",#N/A,TRUE,"Model"}</definedName>
    <definedName name="wrn.Print._.Model." localSheetId="0" hidden="1">{"Summary",#N/A,TRUE,"Model";"Returns I",#N/A,TRUE,"Model";"BS - Open",#N/A,TRUE,"Model";"Assumptions",#N/A,TRUE,"Model";"IS",#N/A,TRUE,"Model";"BS",#N/A,TRUE,"Model";"CF",#N/A,TRUE,"Model";"Debt",#N/A,TRUE,"Model";"Debt / Tax",#N/A,TRUE,"Model";"Returns II",#N/A,TRUE,"Model"}</definedName>
    <definedName name="wrn.Print._.Model._1" localSheetId="11" hidden="1">{"Summary",#N/A,TRUE,"Model";"Returns I",#N/A,TRUE,"Model";"BS - Open",#N/A,TRUE,"Model";"Assumptions",#N/A,TRUE,"Model";"IS",#N/A,TRUE,"Model";"BS",#N/A,TRUE,"Model";"CF",#N/A,TRUE,"Model";"Debt",#N/A,TRUE,"Model";"Debt / Tax",#N/A,TRUE,"Model";"Returns II",#N/A,TRUE,"Model"}</definedName>
    <definedName name="wrn.Print._.Model._1" localSheetId="9" hidden="1">{"Summary",#N/A,TRUE,"Model";"Returns I",#N/A,TRUE,"Model";"BS - Open",#N/A,TRUE,"Model";"Assumptions",#N/A,TRUE,"Model";"IS",#N/A,TRUE,"Model";"BS",#N/A,TRUE,"Model";"CF",#N/A,TRUE,"Model";"Debt",#N/A,TRUE,"Model";"Debt / Tax",#N/A,TRUE,"Model";"Returns II",#N/A,TRUE,"Model"}</definedName>
    <definedName name="wrn.Print._.Model._1" localSheetId="2" hidden="1">{"Summary",#N/A,TRUE,"Model";"Returns I",#N/A,TRUE,"Model";"BS - Open",#N/A,TRUE,"Model";"Assumptions",#N/A,TRUE,"Model";"IS",#N/A,TRUE,"Model";"BS",#N/A,TRUE,"Model";"CF",#N/A,TRUE,"Model";"Debt",#N/A,TRUE,"Model";"Debt / Tax",#N/A,TRUE,"Model";"Returns II",#N/A,TRUE,"Model"}</definedName>
    <definedName name="wrn.Print._.Model._1" localSheetId="12" hidden="1">{"Summary",#N/A,TRUE,"Model";"Returns I",#N/A,TRUE,"Model";"BS - Open",#N/A,TRUE,"Model";"Assumptions",#N/A,TRUE,"Model";"IS",#N/A,TRUE,"Model";"BS",#N/A,TRUE,"Model";"CF",#N/A,TRUE,"Model";"Debt",#N/A,TRUE,"Model";"Debt / Tax",#N/A,TRUE,"Model";"Returns II",#N/A,TRUE,"Model"}</definedName>
    <definedName name="wrn.Print._.Model._1" localSheetId="13" hidden="1">{"Summary",#N/A,TRUE,"Model";"Returns I",#N/A,TRUE,"Model";"BS - Open",#N/A,TRUE,"Model";"Assumptions",#N/A,TRUE,"Model";"IS",#N/A,TRUE,"Model";"BS",#N/A,TRUE,"Model";"CF",#N/A,TRUE,"Model";"Debt",#N/A,TRUE,"Model";"Debt / Tax",#N/A,TRUE,"Model";"Returns II",#N/A,TRUE,"Model"}</definedName>
    <definedName name="wrn.Print._.Model._1" localSheetId="10" hidden="1">{"Summary",#N/A,TRUE,"Model";"Returns I",#N/A,TRUE,"Model";"BS - Open",#N/A,TRUE,"Model";"Assumptions",#N/A,TRUE,"Model";"IS",#N/A,TRUE,"Model";"BS",#N/A,TRUE,"Model";"CF",#N/A,TRUE,"Model";"Debt",#N/A,TRUE,"Model";"Debt / Tax",#N/A,TRUE,"Model";"Returns II",#N/A,TRUE,"Model"}</definedName>
    <definedName name="wrn.Print._.Model._1" localSheetId="1" hidden="1">{"Summary",#N/A,TRUE,"Model";"Returns I",#N/A,TRUE,"Model";"BS - Open",#N/A,TRUE,"Model";"Assumptions",#N/A,TRUE,"Model";"IS",#N/A,TRUE,"Model";"BS",#N/A,TRUE,"Model";"CF",#N/A,TRUE,"Model";"Debt",#N/A,TRUE,"Model";"Debt / Tax",#N/A,TRUE,"Model";"Returns II",#N/A,TRUE,"Model"}</definedName>
    <definedName name="wrn.Print._.Model._1" localSheetId="0" hidden="1">{"Summary",#N/A,TRUE,"Model";"Returns I",#N/A,TRUE,"Model";"BS - Open",#N/A,TRUE,"Model";"Assumptions",#N/A,TRUE,"Model";"IS",#N/A,TRUE,"Model";"BS",#N/A,TRUE,"Model";"CF",#N/A,TRUE,"Model";"Debt",#N/A,TRUE,"Model";"Debt / Tax",#N/A,TRUE,"Model";"Returns II",#N/A,TRUE,"Model"}</definedName>
    <definedName name="wrn.Print._.Model._2" localSheetId="11" hidden="1">{"Summary",#N/A,TRUE,"Model";"Returns I",#N/A,TRUE,"Model";"BS - Open",#N/A,TRUE,"Model";"Assumptions",#N/A,TRUE,"Model";"IS",#N/A,TRUE,"Model";"BS",#N/A,TRUE,"Model";"CF",#N/A,TRUE,"Model";"Debt",#N/A,TRUE,"Model";"Debt / Tax",#N/A,TRUE,"Model";"Returns II",#N/A,TRUE,"Model"}</definedName>
    <definedName name="wrn.Print._.Model._2" localSheetId="9" hidden="1">{"Summary",#N/A,TRUE,"Model";"Returns I",#N/A,TRUE,"Model";"BS - Open",#N/A,TRUE,"Model";"Assumptions",#N/A,TRUE,"Model";"IS",#N/A,TRUE,"Model";"BS",#N/A,TRUE,"Model";"CF",#N/A,TRUE,"Model";"Debt",#N/A,TRUE,"Model";"Debt / Tax",#N/A,TRUE,"Model";"Returns II",#N/A,TRUE,"Model"}</definedName>
    <definedName name="wrn.Print._.Model._2" localSheetId="2" hidden="1">{"Summary",#N/A,TRUE,"Model";"Returns I",#N/A,TRUE,"Model";"BS - Open",#N/A,TRUE,"Model";"Assumptions",#N/A,TRUE,"Model";"IS",#N/A,TRUE,"Model";"BS",#N/A,TRUE,"Model";"CF",#N/A,TRUE,"Model";"Debt",#N/A,TRUE,"Model";"Debt / Tax",#N/A,TRUE,"Model";"Returns II",#N/A,TRUE,"Model"}</definedName>
    <definedName name="wrn.Print._.Model._2" localSheetId="12" hidden="1">{"Summary",#N/A,TRUE,"Model";"Returns I",#N/A,TRUE,"Model";"BS - Open",#N/A,TRUE,"Model";"Assumptions",#N/A,TRUE,"Model";"IS",#N/A,TRUE,"Model";"BS",#N/A,TRUE,"Model";"CF",#N/A,TRUE,"Model";"Debt",#N/A,TRUE,"Model";"Debt / Tax",#N/A,TRUE,"Model";"Returns II",#N/A,TRUE,"Model"}</definedName>
    <definedName name="wrn.Print._.Model._2" localSheetId="13" hidden="1">{"Summary",#N/A,TRUE,"Model";"Returns I",#N/A,TRUE,"Model";"BS - Open",#N/A,TRUE,"Model";"Assumptions",#N/A,TRUE,"Model";"IS",#N/A,TRUE,"Model";"BS",#N/A,TRUE,"Model";"CF",#N/A,TRUE,"Model";"Debt",#N/A,TRUE,"Model";"Debt / Tax",#N/A,TRUE,"Model";"Returns II",#N/A,TRUE,"Model"}</definedName>
    <definedName name="wrn.Print._.Model._2" localSheetId="10" hidden="1">{"Summary",#N/A,TRUE,"Model";"Returns I",#N/A,TRUE,"Model";"BS - Open",#N/A,TRUE,"Model";"Assumptions",#N/A,TRUE,"Model";"IS",#N/A,TRUE,"Model";"BS",#N/A,TRUE,"Model";"CF",#N/A,TRUE,"Model";"Debt",#N/A,TRUE,"Model";"Debt / Tax",#N/A,TRUE,"Model";"Returns II",#N/A,TRUE,"Model"}</definedName>
    <definedName name="wrn.Print._.Model._2" localSheetId="1" hidden="1">{"Summary",#N/A,TRUE,"Model";"Returns I",#N/A,TRUE,"Model";"BS - Open",#N/A,TRUE,"Model";"Assumptions",#N/A,TRUE,"Model";"IS",#N/A,TRUE,"Model";"BS",#N/A,TRUE,"Model";"CF",#N/A,TRUE,"Model";"Debt",#N/A,TRUE,"Model";"Debt / Tax",#N/A,TRUE,"Model";"Returns II",#N/A,TRUE,"Model"}</definedName>
    <definedName name="wrn.Print._.Model._2" localSheetId="0" hidden="1">{"Summary",#N/A,TRUE,"Model";"Returns I",#N/A,TRUE,"Model";"BS - Open",#N/A,TRUE,"Model";"Assumptions",#N/A,TRUE,"Model";"IS",#N/A,TRUE,"Model";"BS",#N/A,TRUE,"Model";"CF",#N/A,TRUE,"Model";"Debt",#N/A,TRUE,"Model";"Debt / Tax",#N/A,TRUE,"Model";"Returns II",#N/A,TRUE,"Model"}</definedName>
    <definedName name="wrn.Print._.Model._3" localSheetId="11" hidden="1">{"Summary",#N/A,TRUE,"Model";"Returns I",#N/A,TRUE,"Model";"BS - Open",#N/A,TRUE,"Model";"Assumptions",#N/A,TRUE,"Model";"IS",#N/A,TRUE,"Model";"BS",#N/A,TRUE,"Model";"CF",#N/A,TRUE,"Model";"Debt",#N/A,TRUE,"Model";"Debt / Tax",#N/A,TRUE,"Model";"Returns II",#N/A,TRUE,"Model"}</definedName>
    <definedName name="wrn.Print._.Model._3" localSheetId="9" hidden="1">{"Summary",#N/A,TRUE,"Model";"Returns I",#N/A,TRUE,"Model";"BS - Open",#N/A,TRUE,"Model";"Assumptions",#N/A,TRUE,"Model";"IS",#N/A,TRUE,"Model";"BS",#N/A,TRUE,"Model";"CF",#N/A,TRUE,"Model";"Debt",#N/A,TRUE,"Model";"Debt / Tax",#N/A,TRUE,"Model";"Returns II",#N/A,TRUE,"Model"}</definedName>
    <definedName name="wrn.Print._.Model._3" localSheetId="2" hidden="1">{"Summary",#N/A,TRUE,"Model";"Returns I",#N/A,TRUE,"Model";"BS - Open",#N/A,TRUE,"Model";"Assumptions",#N/A,TRUE,"Model";"IS",#N/A,TRUE,"Model";"BS",#N/A,TRUE,"Model";"CF",#N/A,TRUE,"Model";"Debt",#N/A,TRUE,"Model";"Debt / Tax",#N/A,TRUE,"Model";"Returns II",#N/A,TRUE,"Model"}</definedName>
    <definedName name="wrn.Print._.Model._3" localSheetId="12" hidden="1">{"Summary",#N/A,TRUE,"Model";"Returns I",#N/A,TRUE,"Model";"BS - Open",#N/A,TRUE,"Model";"Assumptions",#N/A,TRUE,"Model";"IS",#N/A,TRUE,"Model";"BS",#N/A,TRUE,"Model";"CF",#N/A,TRUE,"Model";"Debt",#N/A,TRUE,"Model";"Debt / Tax",#N/A,TRUE,"Model";"Returns II",#N/A,TRUE,"Model"}</definedName>
    <definedName name="wrn.Print._.Model._3" localSheetId="13" hidden="1">{"Summary",#N/A,TRUE,"Model";"Returns I",#N/A,TRUE,"Model";"BS - Open",#N/A,TRUE,"Model";"Assumptions",#N/A,TRUE,"Model";"IS",#N/A,TRUE,"Model";"BS",#N/A,TRUE,"Model";"CF",#N/A,TRUE,"Model";"Debt",#N/A,TRUE,"Model";"Debt / Tax",#N/A,TRUE,"Model";"Returns II",#N/A,TRUE,"Model"}</definedName>
    <definedName name="wrn.Print._.Model._3" localSheetId="10" hidden="1">{"Summary",#N/A,TRUE,"Model";"Returns I",#N/A,TRUE,"Model";"BS - Open",#N/A,TRUE,"Model";"Assumptions",#N/A,TRUE,"Model";"IS",#N/A,TRUE,"Model";"BS",#N/A,TRUE,"Model";"CF",#N/A,TRUE,"Model";"Debt",#N/A,TRUE,"Model";"Debt / Tax",#N/A,TRUE,"Model";"Returns II",#N/A,TRUE,"Model"}</definedName>
    <definedName name="wrn.Print._.Model._3" localSheetId="1" hidden="1">{"Summary",#N/A,TRUE,"Model";"Returns I",#N/A,TRUE,"Model";"BS - Open",#N/A,TRUE,"Model";"Assumptions",#N/A,TRUE,"Model";"IS",#N/A,TRUE,"Model";"BS",#N/A,TRUE,"Model";"CF",#N/A,TRUE,"Model";"Debt",#N/A,TRUE,"Model";"Debt / Tax",#N/A,TRUE,"Model";"Returns II",#N/A,TRUE,"Model"}</definedName>
    <definedName name="wrn.Print._.Model._3" localSheetId="0" hidden="1">{"Summary",#N/A,TRUE,"Model";"Returns I",#N/A,TRUE,"Model";"BS - Open",#N/A,TRUE,"Model";"Assumptions",#N/A,TRUE,"Model";"IS",#N/A,TRUE,"Model";"BS",#N/A,TRUE,"Model";"CF",#N/A,TRUE,"Model";"Debt",#N/A,TRUE,"Model";"Debt / Tax",#N/A,TRUE,"Model";"Returns II",#N/A,TRUE,"Model"}</definedName>
    <definedName name="wrn.Print._.Model._4" localSheetId="11" hidden="1">{"Summary",#N/A,TRUE,"Model";"Returns I",#N/A,TRUE,"Model";"BS - Open",#N/A,TRUE,"Model";"Assumptions",#N/A,TRUE,"Model";"IS",#N/A,TRUE,"Model";"BS",#N/A,TRUE,"Model";"CF",#N/A,TRUE,"Model";"Debt",#N/A,TRUE,"Model";"Debt / Tax",#N/A,TRUE,"Model";"Returns II",#N/A,TRUE,"Model"}</definedName>
    <definedName name="wrn.Print._.Model._4" localSheetId="9" hidden="1">{"Summary",#N/A,TRUE,"Model";"Returns I",#N/A,TRUE,"Model";"BS - Open",#N/A,TRUE,"Model";"Assumptions",#N/A,TRUE,"Model";"IS",#N/A,TRUE,"Model";"BS",#N/A,TRUE,"Model";"CF",#N/A,TRUE,"Model";"Debt",#N/A,TRUE,"Model";"Debt / Tax",#N/A,TRUE,"Model";"Returns II",#N/A,TRUE,"Model"}</definedName>
    <definedName name="wrn.Print._.Model._4" localSheetId="2" hidden="1">{"Summary",#N/A,TRUE,"Model";"Returns I",#N/A,TRUE,"Model";"BS - Open",#N/A,TRUE,"Model";"Assumptions",#N/A,TRUE,"Model";"IS",#N/A,TRUE,"Model";"BS",#N/A,TRUE,"Model";"CF",#N/A,TRUE,"Model";"Debt",#N/A,TRUE,"Model";"Debt / Tax",#N/A,TRUE,"Model";"Returns II",#N/A,TRUE,"Model"}</definedName>
    <definedName name="wrn.Print._.Model._4" localSheetId="12" hidden="1">{"Summary",#N/A,TRUE,"Model";"Returns I",#N/A,TRUE,"Model";"BS - Open",#N/A,TRUE,"Model";"Assumptions",#N/A,TRUE,"Model";"IS",#N/A,TRUE,"Model";"BS",#N/A,TRUE,"Model";"CF",#N/A,TRUE,"Model";"Debt",#N/A,TRUE,"Model";"Debt / Tax",#N/A,TRUE,"Model";"Returns II",#N/A,TRUE,"Model"}</definedName>
    <definedName name="wrn.Print._.Model._4" localSheetId="13" hidden="1">{"Summary",#N/A,TRUE,"Model";"Returns I",#N/A,TRUE,"Model";"BS - Open",#N/A,TRUE,"Model";"Assumptions",#N/A,TRUE,"Model";"IS",#N/A,TRUE,"Model";"BS",#N/A,TRUE,"Model";"CF",#N/A,TRUE,"Model";"Debt",#N/A,TRUE,"Model";"Debt / Tax",#N/A,TRUE,"Model";"Returns II",#N/A,TRUE,"Model"}</definedName>
    <definedName name="wrn.Print._.Model._4" localSheetId="10" hidden="1">{"Summary",#N/A,TRUE,"Model";"Returns I",#N/A,TRUE,"Model";"BS - Open",#N/A,TRUE,"Model";"Assumptions",#N/A,TRUE,"Model";"IS",#N/A,TRUE,"Model";"BS",#N/A,TRUE,"Model";"CF",#N/A,TRUE,"Model";"Debt",#N/A,TRUE,"Model";"Debt / Tax",#N/A,TRUE,"Model";"Returns II",#N/A,TRUE,"Model"}</definedName>
    <definedName name="wrn.Print._.Model._4" localSheetId="1" hidden="1">{"Summary",#N/A,TRUE,"Model";"Returns I",#N/A,TRUE,"Model";"BS - Open",#N/A,TRUE,"Model";"Assumptions",#N/A,TRUE,"Model";"IS",#N/A,TRUE,"Model";"BS",#N/A,TRUE,"Model";"CF",#N/A,TRUE,"Model";"Debt",#N/A,TRUE,"Model";"Debt / Tax",#N/A,TRUE,"Model";"Returns II",#N/A,TRUE,"Model"}</definedName>
    <definedName name="wrn.Print._.Model._4" localSheetId="0" hidden="1">{"Summary",#N/A,TRUE,"Model";"Returns I",#N/A,TRUE,"Model";"BS - Open",#N/A,TRUE,"Model";"Assumptions",#N/A,TRUE,"Model";"IS",#N/A,TRUE,"Model";"BS",#N/A,TRUE,"Model";"CF",#N/A,TRUE,"Model";"Debt",#N/A,TRUE,"Model";"Debt / Tax",#N/A,TRUE,"Model";"Returns II",#N/A,TRUE,"Model"}</definedName>
    <definedName name="wrn.Print._.Model._5" localSheetId="11" hidden="1">{"Summary",#N/A,TRUE,"Model";"Returns I",#N/A,TRUE,"Model";"BS - Open",#N/A,TRUE,"Model";"Assumptions",#N/A,TRUE,"Model";"IS",#N/A,TRUE,"Model";"BS",#N/A,TRUE,"Model";"CF",#N/A,TRUE,"Model";"Debt",#N/A,TRUE,"Model";"Debt / Tax",#N/A,TRUE,"Model";"Returns II",#N/A,TRUE,"Model"}</definedName>
    <definedName name="wrn.Print._.Model._5" localSheetId="9" hidden="1">{"Summary",#N/A,TRUE,"Model";"Returns I",#N/A,TRUE,"Model";"BS - Open",#N/A,TRUE,"Model";"Assumptions",#N/A,TRUE,"Model";"IS",#N/A,TRUE,"Model";"BS",#N/A,TRUE,"Model";"CF",#N/A,TRUE,"Model";"Debt",#N/A,TRUE,"Model";"Debt / Tax",#N/A,TRUE,"Model";"Returns II",#N/A,TRUE,"Model"}</definedName>
    <definedName name="wrn.Print._.Model._5" localSheetId="2" hidden="1">{"Summary",#N/A,TRUE,"Model";"Returns I",#N/A,TRUE,"Model";"BS - Open",#N/A,TRUE,"Model";"Assumptions",#N/A,TRUE,"Model";"IS",#N/A,TRUE,"Model";"BS",#N/A,TRUE,"Model";"CF",#N/A,TRUE,"Model";"Debt",#N/A,TRUE,"Model";"Debt / Tax",#N/A,TRUE,"Model";"Returns II",#N/A,TRUE,"Model"}</definedName>
    <definedName name="wrn.Print._.Model._5" localSheetId="12" hidden="1">{"Summary",#N/A,TRUE,"Model";"Returns I",#N/A,TRUE,"Model";"BS - Open",#N/A,TRUE,"Model";"Assumptions",#N/A,TRUE,"Model";"IS",#N/A,TRUE,"Model";"BS",#N/A,TRUE,"Model";"CF",#N/A,TRUE,"Model";"Debt",#N/A,TRUE,"Model";"Debt / Tax",#N/A,TRUE,"Model";"Returns II",#N/A,TRUE,"Model"}</definedName>
    <definedName name="wrn.Print._.Model._5" localSheetId="13" hidden="1">{"Summary",#N/A,TRUE,"Model";"Returns I",#N/A,TRUE,"Model";"BS - Open",#N/A,TRUE,"Model";"Assumptions",#N/A,TRUE,"Model";"IS",#N/A,TRUE,"Model";"BS",#N/A,TRUE,"Model";"CF",#N/A,TRUE,"Model";"Debt",#N/A,TRUE,"Model";"Debt / Tax",#N/A,TRUE,"Model";"Returns II",#N/A,TRUE,"Model"}</definedName>
    <definedName name="wrn.Print._.Model._5" localSheetId="10" hidden="1">{"Summary",#N/A,TRUE,"Model";"Returns I",#N/A,TRUE,"Model";"BS - Open",#N/A,TRUE,"Model";"Assumptions",#N/A,TRUE,"Model";"IS",#N/A,TRUE,"Model";"BS",#N/A,TRUE,"Model";"CF",#N/A,TRUE,"Model";"Debt",#N/A,TRUE,"Model";"Debt / Tax",#N/A,TRUE,"Model";"Returns II",#N/A,TRUE,"Model"}</definedName>
    <definedName name="wrn.Print._.Model._5" localSheetId="1" hidden="1">{"Summary",#N/A,TRUE,"Model";"Returns I",#N/A,TRUE,"Model";"BS - Open",#N/A,TRUE,"Model";"Assumptions",#N/A,TRUE,"Model";"IS",#N/A,TRUE,"Model";"BS",#N/A,TRUE,"Model";"CF",#N/A,TRUE,"Model";"Debt",#N/A,TRUE,"Model";"Debt / Tax",#N/A,TRUE,"Model";"Returns II",#N/A,TRUE,"Model"}</definedName>
    <definedName name="wrn.Print._.Model._5" localSheetId="0" hidden="1">{"Summary",#N/A,TRUE,"Model";"Returns I",#N/A,TRUE,"Model";"BS - Open",#N/A,TRUE,"Model";"Assumptions",#N/A,TRUE,"Model";"IS",#N/A,TRUE,"Model";"BS",#N/A,TRUE,"Model";"CF",#N/A,TRUE,"Model";"Debt",#N/A,TRUE,"Model";"Debt / Tax",#N/A,TRUE,"Model";"Returns II",#N/A,TRUE,"Model"}</definedName>
    <definedName name="wrn.print._.raw._.data._.entry." localSheetId="11" hidden="1">{"inputs raw data",#N/A,TRUE,"INPUT"}</definedName>
    <definedName name="wrn.print._.raw._.data._.entry." localSheetId="9" hidden="1">{"inputs raw data",#N/A,TRUE,"INPUT"}</definedName>
    <definedName name="wrn.print._.raw._.data._.entry." localSheetId="2" hidden="1">{"inputs raw data",#N/A,TRUE,"INPUT"}</definedName>
    <definedName name="wrn.print._.raw._.data._.entry." localSheetId="12" hidden="1">{"inputs raw data",#N/A,TRUE,"INPUT"}</definedName>
    <definedName name="wrn.print._.raw._.data._.entry." localSheetId="13" hidden="1">{"inputs raw data",#N/A,TRUE,"INPUT"}</definedName>
    <definedName name="wrn.print._.raw._.data._.entry." localSheetId="10" hidden="1">{"inputs raw data",#N/A,TRUE,"INPUT"}</definedName>
    <definedName name="wrn.print._.raw._.data._.entry." localSheetId="1" hidden="1">{"inputs raw data",#N/A,TRUE,"INPUT"}</definedName>
    <definedName name="wrn.print._.raw._.data._.entry." localSheetId="0" hidden="1">{"inputs raw data",#N/A,TRUE,"INPUT"}</definedName>
    <definedName name="wrn.print._.raw._.data._.entry._1" localSheetId="11" hidden="1">{"inputs raw data",#N/A,TRUE,"INPUT"}</definedName>
    <definedName name="wrn.print._.raw._.data._.entry._1" localSheetId="9" hidden="1">{"inputs raw data",#N/A,TRUE,"INPUT"}</definedName>
    <definedName name="wrn.print._.raw._.data._.entry._1" localSheetId="2" hidden="1">{"inputs raw data",#N/A,TRUE,"INPUT"}</definedName>
    <definedName name="wrn.print._.raw._.data._.entry._1" localSheetId="12" hidden="1">{"inputs raw data",#N/A,TRUE,"INPUT"}</definedName>
    <definedName name="wrn.print._.raw._.data._.entry._1" localSheetId="13" hidden="1">{"inputs raw data",#N/A,TRUE,"INPUT"}</definedName>
    <definedName name="wrn.print._.raw._.data._.entry._1" localSheetId="10" hidden="1">{"inputs raw data",#N/A,TRUE,"INPUT"}</definedName>
    <definedName name="wrn.print._.raw._.data._.entry._1" localSheetId="1" hidden="1">{"inputs raw data",#N/A,TRUE,"INPUT"}</definedName>
    <definedName name="wrn.print._.raw._.data._.entry._1" localSheetId="0" hidden="1">{"inputs raw data",#N/A,TRUE,"INPUT"}</definedName>
    <definedName name="wrn.print._.raw._.data._.entry._2" localSheetId="11" hidden="1">{"inputs raw data",#N/A,TRUE,"INPUT"}</definedName>
    <definedName name="wrn.print._.raw._.data._.entry._2" localSheetId="9" hidden="1">{"inputs raw data",#N/A,TRUE,"INPUT"}</definedName>
    <definedName name="wrn.print._.raw._.data._.entry._2" localSheetId="2" hidden="1">{"inputs raw data",#N/A,TRUE,"INPUT"}</definedName>
    <definedName name="wrn.print._.raw._.data._.entry._2" localSheetId="12" hidden="1">{"inputs raw data",#N/A,TRUE,"INPUT"}</definedName>
    <definedName name="wrn.print._.raw._.data._.entry._2" localSheetId="13" hidden="1">{"inputs raw data",#N/A,TRUE,"INPUT"}</definedName>
    <definedName name="wrn.print._.raw._.data._.entry._2" localSheetId="10" hidden="1">{"inputs raw data",#N/A,TRUE,"INPUT"}</definedName>
    <definedName name="wrn.print._.raw._.data._.entry._2" localSheetId="1" hidden="1">{"inputs raw data",#N/A,TRUE,"INPUT"}</definedName>
    <definedName name="wrn.print._.raw._.data._.entry._2" localSheetId="0" hidden="1">{"inputs raw data",#N/A,TRUE,"INPUT"}</definedName>
    <definedName name="wrn.print._.raw._.data._.entry._3" localSheetId="11" hidden="1">{"inputs raw data",#N/A,TRUE,"INPUT"}</definedName>
    <definedName name="wrn.print._.raw._.data._.entry._3" localSheetId="9" hidden="1">{"inputs raw data",#N/A,TRUE,"INPUT"}</definedName>
    <definedName name="wrn.print._.raw._.data._.entry._3" localSheetId="2" hidden="1">{"inputs raw data",#N/A,TRUE,"INPUT"}</definedName>
    <definedName name="wrn.print._.raw._.data._.entry._3" localSheetId="12" hidden="1">{"inputs raw data",#N/A,TRUE,"INPUT"}</definedName>
    <definedName name="wrn.print._.raw._.data._.entry._3" localSheetId="13" hidden="1">{"inputs raw data",#N/A,TRUE,"INPUT"}</definedName>
    <definedName name="wrn.print._.raw._.data._.entry._3" localSheetId="10" hidden="1">{"inputs raw data",#N/A,TRUE,"INPUT"}</definedName>
    <definedName name="wrn.print._.raw._.data._.entry._3" localSheetId="1" hidden="1">{"inputs raw data",#N/A,TRUE,"INPUT"}</definedName>
    <definedName name="wrn.print._.raw._.data._.entry._3" localSheetId="0" hidden="1">{"inputs raw data",#N/A,TRUE,"INPUT"}</definedName>
    <definedName name="wrn.print._.raw._.data._.entry._4" localSheetId="11" hidden="1">{"inputs raw data",#N/A,TRUE,"INPUT"}</definedName>
    <definedName name="wrn.print._.raw._.data._.entry._4" localSheetId="9" hidden="1">{"inputs raw data",#N/A,TRUE,"INPUT"}</definedName>
    <definedName name="wrn.print._.raw._.data._.entry._4" localSheetId="2" hidden="1">{"inputs raw data",#N/A,TRUE,"INPUT"}</definedName>
    <definedName name="wrn.print._.raw._.data._.entry._4" localSheetId="12" hidden="1">{"inputs raw data",#N/A,TRUE,"INPUT"}</definedName>
    <definedName name="wrn.print._.raw._.data._.entry._4" localSheetId="13" hidden="1">{"inputs raw data",#N/A,TRUE,"INPUT"}</definedName>
    <definedName name="wrn.print._.raw._.data._.entry._4" localSheetId="10" hidden="1">{"inputs raw data",#N/A,TRUE,"INPUT"}</definedName>
    <definedName name="wrn.print._.raw._.data._.entry._4" localSheetId="1" hidden="1">{"inputs raw data",#N/A,TRUE,"INPUT"}</definedName>
    <definedName name="wrn.print._.raw._.data._.entry._4" localSheetId="0" hidden="1">{"inputs raw data",#N/A,TRUE,"INPUT"}</definedName>
    <definedName name="wrn.print._.raw._.data._.entry._5" localSheetId="11" hidden="1">{"inputs raw data",#N/A,TRUE,"INPUT"}</definedName>
    <definedName name="wrn.print._.raw._.data._.entry._5" localSheetId="9" hidden="1">{"inputs raw data",#N/A,TRUE,"INPUT"}</definedName>
    <definedName name="wrn.print._.raw._.data._.entry._5" localSheetId="2" hidden="1">{"inputs raw data",#N/A,TRUE,"INPUT"}</definedName>
    <definedName name="wrn.print._.raw._.data._.entry._5" localSheetId="12" hidden="1">{"inputs raw data",#N/A,TRUE,"INPUT"}</definedName>
    <definedName name="wrn.print._.raw._.data._.entry._5" localSheetId="13" hidden="1">{"inputs raw data",#N/A,TRUE,"INPUT"}</definedName>
    <definedName name="wrn.print._.raw._.data._.entry._5" localSheetId="10" hidden="1">{"inputs raw data",#N/A,TRUE,"INPUT"}</definedName>
    <definedName name="wrn.print._.raw._.data._.entry._5" localSheetId="1" hidden="1">{"inputs raw data",#N/A,TRUE,"INPUT"}</definedName>
    <definedName name="wrn.print._.raw._.data._.entry._5" localSheetId="0" hidden="1">{"inputs raw data",#N/A,TRUE,"INPUT"}</definedName>
    <definedName name="wrn.print._.summary._.sheets." localSheetId="11" hidden="1">{"summary1",#N/A,TRUE,"Comps";"summary2",#N/A,TRUE,"Comps";"summary3",#N/A,TRUE,"Comps"}</definedName>
    <definedName name="wrn.print._.summary._.sheets." localSheetId="9" hidden="1">{"summary1",#N/A,TRUE,"Comps";"summary2",#N/A,TRUE,"Comps";"summary3",#N/A,TRUE,"Comps"}</definedName>
    <definedName name="wrn.print._.summary._.sheets." localSheetId="2" hidden="1">{"summary1",#N/A,TRUE,"Comps";"summary2",#N/A,TRUE,"Comps";"summary3",#N/A,TRUE,"Comps"}</definedName>
    <definedName name="wrn.print._.summary._.sheets." localSheetId="12" hidden="1">{"summary1",#N/A,TRUE,"Comps";"summary2",#N/A,TRUE,"Comps";"summary3",#N/A,TRUE,"Comps"}</definedName>
    <definedName name="wrn.print._.summary._.sheets." localSheetId="13" hidden="1">{"summary1",#N/A,TRUE,"Comps";"summary2",#N/A,TRUE,"Comps";"summary3",#N/A,TRUE,"Comps"}</definedName>
    <definedName name="wrn.print._.summary._.sheets." localSheetId="10" hidden="1">{"summary1",#N/A,TRUE,"Comps";"summary2",#N/A,TRUE,"Comps";"summary3",#N/A,TRUE,"Comps"}</definedName>
    <definedName name="wrn.print._.summary._.sheets." localSheetId="1" hidden="1">{"summary1",#N/A,TRUE,"Comps";"summary2",#N/A,TRUE,"Comps";"summary3",#N/A,TRUE,"Comps"}</definedName>
    <definedName name="wrn.print._.summary._.sheets." localSheetId="0" hidden="1">{"summary1",#N/A,TRUE,"Comps";"summary2",#N/A,TRUE,"Comps";"summary3",#N/A,TRUE,"Comps"}</definedName>
    <definedName name="wrn.print._.summary._.sheets._1" localSheetId="11" hidden="1">{"summary1",#N/A,TRUE,"Comps";"summary2",#N/A,TRUE,"Comps";"summary3",#N/A,TRUE,"Comps"}</definedName>
    <definedName name="wrn.print._.summary._.sheets._1" localSheetId="9" hidden="1">{"summary1",#N/A,TRUE,"Comps";"summary2",#N/A,TRUE,"Comps";"summary3",#N/A,TRUE,"Comps"}</definedName>
    <definedName name="wrn.print._.summary._.sheets._1" localSheetId="2" hidden="1">{"summary1",#N/A,TRUE,"Comps";"summary2",#N/A,TRUE,"Comps";"summary3",#N/A,TRUE,"Comps"}</definedName>
    <definedName name="wrn.print._.summary._.sheets._1" localSheetId="12" hidden="1">{"summary1",#N/A,TRUE,"Comps";"summary2",#N/A,TRUE,"Comps";"summary3",#N/A,TRUE,"Comps"}</definedName>
    <definedName name="wrn.print._.summary._.sheets._1" localSheetId="13" hidden="1">{"summary1",#N/A,TRUE,"Comps";"summary2",#N/A,TRUE,"Comps";"summary3",#N/A,TRUE,"Comps"}</definedName>
    <definedName name="wrn.print._.summary._.sheets._1" localSheetId="10" hidden="1">{"summary1",#N/A,TRUE,"Comps";"summary2",#N/A,TRUE,"Comps";"summary3",#N/A,TRUE,"Comps"}</definedName>
    <definedName name="wrn.print._.summary._.sheets._1" localSheetId="1" hidden="1">{"summary1",#N/A,TRUE,"Comps";"summary2",#N/A,TRUE,"Comps";"summary3",#N/A,TRUE,"Comps"}</definedName>
    <definedName name="wrn.print._.summary._.sheets._1" localSheetId="0" hidden="1">{"summary1",#N/A,TRUE,"Comps";"summary2",#N/A,TRUE,"Comps";"summary3",#N/A,TRUE,"Comps"}</definedName>
    <definedName name="wrn.print._.summary._.sheets._2" localSheetId="11" hidden="1">{"summary1",#N/A,TRUE,"Comps";"summary2",#N/A,TRUE,"Comps";"summary3",#N/A,TRUE,"Comps"}</definedName>
    <definedName name="wrn.print._.summary._.sheets._2" localSheetId="9" hidden="1">{"summary1",#N/A,TRUE,"Comps";"summary2",#N/A,TRUE,"Comps";"summary3",#N/A,TRUE,"Comps"}</definedName>
    <definedName name="wrn.print._.summary._.sheets._2" localSheetId="2" hidden="1">{"summary1",#N/A,TRUE,"Comps";"summary2",#N/A,TRUE,"Comps";"summary3",#N/A,TRUE,"Comps"}</definedName>
    <definedName name="wrn.print._.summary._.sheets._2" localSheetId="12" hidden="1">{"summary1",#N/A,TRUE,"Comps";"summary2",#N/A,TRUE,"Comps";"summary3",#N/A,TRUE,"Comps"}</definedName>
    <definedName name="wrn.print._.summary._.sheets._2" localSheetId="13" hidden="1">{"summary1",#N/A,TRUE,"Comps";"summary2",#N/A,TRUE,"Comps";"summary3",#N/A,TRUE,"Comps"}</definedName>
    <definedName name="wrn.print._.summary._.sheets._2" localSheetId="10" hidden="1">{"summary1",#N/A,TRUE,"Comps";"summary2",#N/A,TRUE,"Comps";"summary3",#N/A,TRUE,"Comps"}</definedName>
    <definedName name="wrn.print._.summary._.sheets._2" localSheetId="1" hidden="1">{"summary1",#N/A,TRUE,"Comps";"summary2",#N/A,TRUE,"Comps";"summary3",#N/A,TRUE,"Comps"}</definedName>
    <definedName name="wrn.print._.summary._.sheets._2" localSheetId="0" hidden="1">{"summary1",#N/A,TRUE,"Comps";"summary2",#N/A,TRUE,"Comps";"summary3",#N/A,TRUE,"Comps"}</definedName>
    <definedName name="wrn.print._.summary._.sheets._3" localSheetId="11" hidden="1">{"summary1",#N/A,TRUE,"Comps";"summary2",#N/A,TRUE,"Comps";"summary3",#N/A,TRUE,"Comps"}</definedName>
    <definedName name="wrn.print._.summary._.sheets._3" localSheetId="9" hidden="1">{"summary1",#N/A,TRUE,"Comps";"summary2",#N/A,TRUE,"Comps";"summary3",#N/A,TRUE,"Comps"}</definedName>
    <definedName name="wrn.print._.summary._.sheets._3" localSheetId="2" hidden="1">{"summary1",#N/A,TRUE,"Comps";"summary2",#N/A,TRUE,"Comps";"summary3",#N/A,TRUE,"Comps"}</definedName>
    <definedName name="wrn.print._.summary._.sheets._3" localSheetId="12" hidden="1">{"summary1",#N/A,TRUE,"Comps";"summary2",#N/A,TRUE,"Comps";"summary3",#N/A,TRUE,"Comps"}</definedName>
    <definedName name="wrn.print._.summary._.sheets._3" localSheetId="13" hidden="1">{"summary1",#N/A,TRUE,"Comps";"summary2",#N/A,TRUE,"Comps";"summary3",#N/A,TRUE,"Comps"}</definedName>
    <definedName name="wrn.print._.summary._.sheets._3" localSheetId="10" hidden="1">{"summary1",#N/A,TRUE,"Comps";"summary2",#N/A,TRUE,"Comps";"summary3",#N/A,TRUE,"Comps"}</definedName>
    <definedName name="wrn.print._.summary._.sheets._3" localSheetId="1" hidden="1">{"summary1",#N/A,TRUE,"Comps";"summary2",#N/A,TRUE,"Comps";"summary3",#N/A,TRUE,"Comps"}</definedName>
    <definedName name="wrn.print._.summary._.sheets._3" localSheetId="0" hidden="1">{"summary1",#N/A,TRUE,"Comps";"summary2",#N/A,TRUE,"Comps";"summary3",#N/A,TRUE,"Comps"}</definedName>
    <definedName name="wrn.print._.summary._.sheets._4" localSheetId="11" hidden="1">{"summary1",#N/A,TRUE,"Comps";"summary2",#N/A,TRUE,"Comps";"summary3",#N/A,TRUE,"Comps"}</definedName>
    <definedName name="wrn.print._.summary._.sheets._4" localSheetId="9" hidden="1">{"summary1",#N/A,TRUE,"Comps";"summary2",#N/A,TRUE,"Comps";"summary3",#N/A,TRUE,"Comps"}</definedName>
    <definedName name="wrn.print._.summary._.sheets._4" localSheetId="2" hidden="1">{"summary1",#N/A,TRUE,"Comps";"summary2",#N/A,TRUE,"Comps";"summary3",#N/A,TRUE,"Comps"}</definedName>
    <definedName name="wrn.print._.summary._.sheets._4" localSheetId="12" hidden="1">{"summary1",#N/A,TRUE,"Comps";"summary2",#N/A,TRUE,"Comps";"summary3",#N/A,TRUE,"Comps"}</definedName>
    <definedName name="wrn.print._.summary._.sheets._4" localSheetId="13" hidden="1">{"summary1",#N/A,TRUE,"Comps";"summary2",#N/A,TRUE,"Comps";"summary3",#N/A,TRUE,"Comps"}</definedName>
    <definedName name="wrn.print._.summary._.sheets._4" localSheetId="10" hidden="1">{"summary1",#N/A,TRUE,"Comps";"summary2",#N/A,TRUE,"Comps";"summary3",#N/A,TRUE,"Comps"}</definedName>
    <definedName name="wrn.print._.summary._.sheets._4" localSheetId="1" hidden="1">{"summary1",#N/A,TRUE,"Comps";"summary2",#N/A,TRUE,"Comps";"summary3",#N/A,TRUE,"Comps"}</definedName>
    <definedName name="wrn.print._.summary._.sheets._4" localSheetId="0" hidden="1">{"summary1",#N/A,TRUE,"Comps";"summary2",#N/A,TRUE,"Comps";"summary3",#N/A,TRUE,"Comps"}</definedName>
    <definedName name="wrn.print._.summary._.sheets._5" localSheetId="11" hidden="1">{"summary1",#N/A,TRUE,"Comps";"summary2",#N/A,TRUE,"Comps";"summary3",#N/A,TRUE,"Comps"}</definedName>
    <definedName name="wrn.print._.summary._.sheets._5" localSheetId="9" hidden="1">{"summary1",#N/A,TRUE,"Comps";"summary2",#N/A,TRUE,"Comps";"summary3",#N/A,TRUE,"Comps"}</definedName>
    <definedName name="wrn.print._.summary._.sheets._5" localSheetId="2" hidden="1">{"summary1",#N/A,TRUE,"Comps";"summary2",#N/A,TRUE,"Comps";"summary3",#N/A,TRUE,"Comps"}</definedName>
    <definedName name="wrn.print._.summary._.sheets._5" localSheetId="12" hidden="1">{"summary1",#N/A,TRUE,"Comps";"summary2",#N/A,TRUE,"Comps";"summary3",#N/A,TRUE,"Comps"}</definedName>
    <definedName name="wrn.print._.summary._.sheets._5" localSheetId="13" hidden="1">{"summary1",#N/A,TRUE,"Comps";"summary2",#N/A,TRUE,"Comps";"summary3",#N/A,TRUE,"Comps"}</definedName>
    <definedName name="wrn.print._.summary._.sheets._5" localSheetId="10" hidden="1">{"summary1",#N/A,TRUE,"Comps";"summary2",#N/A,TRUE,"Comps";"summary3",#N/A,TRUE,"Comps"}</definedName>
    <definedName name="wrn.print._.summary._.sheets._5" localSheetId="1" hidden="1">{"summary1",#N/A,TRUE,"Comps";"summary2",#N/A,TRUE,"Comps";"summary3",#N/A,TRUE,"Comps"}</definedName>
    <definedName name="wrn.print._.summary._.sheets._5" localSheetId="0" hidden="1">{"summary1",#N/A,TRUE,"Comps";"summary2",#N/A,TRUE,"Comps";"summary3",#N/A,TRUE,"Comps"}</definedName>
    <definedName name="wrn.PRINT1." localSheetId="11" hidden="1">{"page1",#N/A,FALSE,"PF";"page2",#N/A,FALSE,"PF";"page3",#N/A,FALSE,"PF";"page4",#N/A,FALSE,"Bal_Sht"}</definedName>
    <definedName name="wrn.PRINT1." localSheetId="9" hidden="1">{"page1",#N/A,FALSE,"PF";"page2",#N/A,FALSE,"PF";"page3",#N/A,FALSE,"PF";"page4",#N/A,FALSE,"Bal_Sht"}</definedName>
    <definedName name="wrn.PRINT1." localSheetId="2" hidden="1">{"page1",#N/A,FALSE,"PF";"page2",#N/A,FALSE,"PF";"page3",#N/A,FALSE,"PF";"page4",#N/A,FALSE,"Bal_Sht"}</definedName>
    <definedName name="wrn.PRINT1." localSheetId="12" hidden="1">{"page1",#N/A,FALSE,"PF";"page2",#N/A,FALSE,"PF";"page3",#N/A,FALSE,"PF";"page4",#N/A,FALSE,"Bal_Sht"}</definedName>
    <definedName name="wrn.PRINT1." localSheetId="13" hidden="1">{"page1",#N/A,FALSE,"PF";"page2",#N/A,FALSE,"PF";"page3",#N/A,FALSE,"PF";"page4",#N/A,FALSE,"Bal_Sht"}</definedName>
    <definedName name="wrn.PRINT1." localSheetId="10" hidden="1">{"page1",#N/A,FALSE,"PF";"page2",#N/A,FALSE,"PF";"page3",#N/A,FALSE,"PF";"page4",#N/A,FALSE,"Bal_Sht"}</definedName>
    <definedName name="wrn.PRINT1." localSheetId="1" hidden="1">{"page1",#N/A,FALSE,"PF";"page2",#N/A,FALSE,"PF";"page3",#N/A,FALSE,"PF";"page4",#N/A,FALSE,"Bal_Sht"}</definedName>
    <definedName name="wrn.PRINT1." localSheetId="0" hidden="1">{"page1",#N/A,FALSE,"PF";"page2",#N/A,FALSE,"PF";"page3",#N/A,FALSE,"PF";"page4",#N/A,FALSE,"Bal_Sht"}</definedName>
    <definedName name="wrn.print2." localSheetId="11" hidden="1">{"page1",#N/A,FALSE,"PF";"page2",#N/A,FALSE,"PF";"page3",#N/A,FALSE,"PF";"page4",#N/A,FALSE,"Bal_Sht"}</definedName>
    <definedName name="wrn.print2." localSheetId="9" hidden="1">{"page1",#N/A,FALSE,"PF";"page2",#N/A,FALSE,"PF";"page3",#N/A,FALSE,"PF";"page4",#N/A,FALSE,"Bal_Sht"}</definedName>
    <definedName name="wrn.print2." localSheetId="2" hidden="1">{"page1",#N/A,FALSE,"PF";"page2",#N/A,FALSE,"PF";"page3",#N/A,FALSE,"PF";"page4",#N/A,FALSE,"Bal_Sht"}</definedName>
    <definedName name="wrn.print2." localSheetId="12" hidden="1">{"page1",#N/A,FALSE,"PF";"page2",#N/A,FALSE,"PF";"page3",#N/A,FALSE,"PF";"page4",#N/A,FALSE,"Bal_Sht"}</definedName>
    <definedName name="wrn.print2." localSheetId="13" hidden="1">{"page1",#N/A,FALSE,"PF";"page2",#N/A,FALSE,"PF";"page3",#N/A,FALSE,"PF";"page4",#N/A,FALSE,"Bal_Sht"}</definedName>
    <definedName name="wrn.print2." localSheetId="10" hidden="1">{"page1",#N/A,FALSE,"PF";"page2",#N/A,FALSE,"PF";"page3",#N/A,FALSE,"PF";"page4",#N/A,FALSE,"Bal_Sht"}</definedName>
    <definedName name="wrn.print2." localSheetId="1" hidden="1">{"page1",#N/A,FALSE,"PF";"page2",#N/A,FALSE,"PF";"page3",#N/A,FALSE,"PF";"page4",#N/A,FALSE,"Bal_Sht"}</definedName>
    <definedName name="wrn.print2." localSheetId="0" hidden="1">{"page1",#N/A,FALSE,"PF";"page2",#N/A,FALSE,"PF";"page3",#N/A,FALSE,"PF";"page4",#N/A,FALSE,"Bal_Sht"}</definedName>
    <definedName name="wrn.print3." localSheetId="11" hidden="1">{"page1",#N/A,FALSE,"PF";"page2",#N/A,FALSE,"PF";"page3",#N/A,FALSE,"PF";"page4",#N/A,FALSE,"Bal_Sht"}</definedName>
    <definedName name="wrn.print3." localSheetId="9" hidden="1">{"page1",#N/A,FALSE,"PF";"page2",#N/A,FALSE,"PF";"page3",#N/A,FALSE,"PF";"page4",#N/A,FALSE,"Bal_Sht"}</definedName>
    <definedName name="wrn.print3." localSheetId="2" hidden="1">{"page1",#N/A,FALSE,"PF";"page2",#N/A,FALSE,"PF";"page3",#N/A,FALSE,"PF";"page4",#N/A,FALSE,"Bal_Sht"}</definedName>
    <definedName name="wrn.print3." localSheetId="12" hidden="1">{"page1",#N/A,FALSE,"PF";"page2",#N/A,FALSE,"PF";"page3",#N/A,FALSE,"PF";"page4",#N/A,FALSE,"Bal_Sht"}</definedName>
    <definedName name="wrn.print3." localSheetId="13" hidden="1">{"page1",#N/A,FALSE,"PF";"page2",#N/A,FALSE,"PF";"page3",#N/A,FALSE,"PF";"page4",#N/A,FALSE,"Bal_Sht"}</definedName>
    <definedName name="wrn.print3." localSheetId="10" hidden="1">{"page1",#N/A,FALSE,"PF";"page2",#N/A,FALSE,"PF";"page3",#N/A,FALSE,"PF";"page4",#N/A,FALSE,"Bal_Sht"}</definedName>
    <definedName name="wrn.print3." localSheetId="1" hidden="1">{"page1",#N/A,FALSE,"PF";"page2",#N/A,FALSE,"PF";"page3",#N/A,FALSE,"PF";"page4",#N/A,FALSE,"Bal_Sht"}</definedName>
    <definedName name="wrn.print3." localSheetId="0" hidden="1">{"page1",#N/A,FALSE,"PF";"page2",#N/A,FALSE,"PF";"page3",#N/A,FALSE,"PF";"page4",#N/A,FALSE,"Bal_Sht"}</definedName>
    <definedName name="wrn.Pump." localSheetId="11" hidden="1">{#N/A,#N/A,FALSE,"Assump";#N/A,#N/A,FALSE,"Income";#N/A,#N/A,FALSE,"Balance";#N/A,#N/A,FALSE,"DCF Pump";#N/A,#N/A,FALSE,"Trans Assump";#N/A,#N/A,FALSE,"Combined Income";#N/A,#N/A,FALSE,"Combined Balance"}</definedName>
    <definedName name="wrn.Pump." localSheetId="9" hidden="1">{#N/A,#N/A,FALSE,"Assump";#N/A,#N/A,FALSE,"Income";#N/A,#N/A,FALSE,"Balance";#N/A,#N/A,FALSE,"DCF Pump";#N/A,#N/A,FALSE,"Trans Assump";#N/A,#N/A,FALSE,"Combined Income";#N/A,#N/A,FALSE,"Combined Balance"}</definedName>
    <definedName name="wrn.Pump." localSheetId="2" hidden="1">{#N/A,#N/A,FALSE,"Assump";#N/A,#N/A,FALSE,"Income";#N/A,#N/A,FALSE,"Balance";#N/A,#N/A,FALSE,"DCF Pump";#N/A,#N/A,FALSE,"Trans Assump";#N/A,#N/A,FALSE,"Combined Income";#N/A,#N/A,FALSE,"Combined Balance"}</definedName>
    <definedName name="wrn.Pump." localSheetId="12" hidden="1">{#N/A,#N/A,FALSE,"Assump";#N/A,#N/A,FALSE,"Income";#N/A,#N/A,FALSE,"Balance";#N/A,#N/A,FALSE,"DCF Pump";#N/A,#N/A,FALSE,"Trans Assump";#N/A,#N/A,FALSE,"Combined Income";#N/A,#N/A,FALSE,"Combined Balance"}</definedName>
    <definedName name="wrn.Pump." localSheetId="13" hidden="1">{#N/A,#N/A,FALSE,"Assump";#N/A,#N/A,FALSE,"Income";#N/A,#N/A,FALSE,"Balance";#N/A,#N/A,FALSE,"DCF Pump";#N/A,#N/A,FALSE,"Trans Assump";#N/A,#N/A,FALSE,"Combined Income";#N/A,#N/A,FALSE,"Combined Balance"}</definedName>
    <definedName name="wrn.Pump." localSheetId="10" hidden="1">{#N/A,#N/A,FALSE,"Assump";#N/A,#N/A,FALSE,"Income";#N/A,#N/A,FALSE,"Balance";#N/A,#N/A,FALSE,"DCF Pump";#N/A,#N/A,FALSE,"Trans Assump";#N/A,#N/A,FALSE,"Combined Income";#N/A,#N/A,FALSE,"Combined Balance"}</definedName>
    <definedName name="wrn.Pump." localSheetId="1" hidden="1">{#N/A,#N/A,FALSE,"Assump";#N/A,#N/A,FALSE,"Income";#N/A,#N/A,FALSE,"Balance";#N/A,#N/A,FALSE,"DCF Pump";#N/A,#N/A,FALSE,"Trans Assump";#N/A,#N/A,FALSE,"Combined Income";#N/A,#N/A,FALSE,"Combined Balance"}</definedName>
    <definedName name="wrn.Pump." localSheetId="0" hidden="1">{#N/A,#N/A,FALSE,"Assump";#N/A,#N/A,FALSE,"Income";#N/A,#N/A,FALSE,"Balance";#N/A,#N/A,FALSE,"DCF Pump";#N/A,#N/A,FALSE,"Trans Assump";#N/A,#N/A,FALSE,"Combined Income";#N/A,#N/A,FALSE,"Combined Balance"}</definedName>
    <definedName name="wrn.Q3._.Prof._.Serv._.Summary." localSheetId="11" hidden="1">{"Professional Service Summary",#N/A,FALSE,"Q3 Prof Serv"}</definedName>
    <definedName name="wrn.Q3._.Prof._.Serv._.Summary." localSheetId="9" hidden="1">{"Professional Service Summary",#N/A,FALSE,"Q3 Prof Serv"}</definedName>
    <definedName name="wrn.Q3._.Prof._.Serv._.Summary." localSheetId="2" hidden="1">{"Professional Service Summary",#N/A,FALSE,"Q3 Prof Serv"}</definedName>
    <definedName name="wrn.Q3._.Prof._.Serv._.Summary." localSheetId="12" hidden="1">{"Professional Service Summary",#N/A,FALSE,"Q3 Prof Serv"}</definedName>
    <definedName name="wrn.Q3._.Prof._.Serv._.Summary." localSheetId="13" hidden="1">{"Professional Service Summary",#N/A,FALSE,"Q3 Prof Serv"}</definedName>
    <definedName name="wrn.Q3._.Prof._.Serv._.Summary." localSheetId="10" hidden="1">{"Professional Service Summary",#N/A,FALSE,"Q3 Prof Serv"}</definedName>
    <definedName name="wrn.Q3._.Prof._.Serv._.Summary." localSheetId="1" hidden="1">{"Professional Service Summary",#N/A,FALSE,"Q3 Prof Serv"}</definedName>
    <definedName name="wrn.Q3._.Prof._.Serv._.Summary." localSheetId="0" hidden="1">{"Professional Service Summary",#N/A,FALSE,"Q3 Prof Serv"}</definedName>
    <definedName name="wrn.Q3._.Professional._.service._.detail." localSheetId="11" hidden="1">{"Professional Service Detail",#N/A,FALSE,"Q3 Prof Serv"}</definedName>
    <definedName name="wrn.Q3._.Professional._.service._.detail." localSheetId="9" hidden="1">{"Professional Service Detail",#N/A,FALSE,"Q3 Prof Serv"}</definedName>
    <definedName name="wrn.Q3._.Professional._.service._.detail." localSheetId="2" hidden="1">{"Professional Service Detail",#N/A,FALSE,"Q3 Prof Serv"}</definedName>
    <definedName name="wrn.Q3._.Professional._.service._.detail." localSheetId="12" hidden="1">{"Professional Service Detail",#N/A,FALSE,"Q3 Prof Serv"}</definedName>
    <definedName name="wrn.Q3._.Professional._.service._.detail." localSheetId="13" hidden="1">{"Professional Service Detail",#N/A,FALSE,"Q3 Prof Serv"}</definedName>
    <definedName name="wrn.Q3._.Professional._.service._.detail." localSheetId="10" hidden="1">{"Professional Service Detail",#N/A,FALSE,"Q3 Prof Serv"}</definedName>
    <definedName name="wrn.Q3._.Professional._.service._.detail." localSheetId="1" hidden="1">{"Professional Service Detail",#N/A,FALSE,"Q3 Prof Serv"}</definedName>
    <definedName name="wrn.Q3._.Professional._.service._.detail." localSheetId="0" hidden="1">{"Professional Service Detail",#N/A,FALSE,"Q3 Prof Serv"}</definedName>
    <definedName name="wrn.RELEVANTSHEETS." localSheetId="11" hidden="1">{#N/A,#N/A,FALSE,"AD_Purch";#N/A,#N/A,FALSE,"Projections";#N/A,#N/A,FALSE,"DCF";#N/A,#N/A,FALSE,"Mkt Val"}</definedName>
    <definedName name="wrn.RELEVANTSHEETS." localSheetId="9" hidden="1">{#N/A,#N/A,FALSE,"AD_Purch";#N/A,#N/A,FALSE,"Projections";#N/A,#N/A,FALSE,"DCF";#N/A,#N/A,FALSE,"Mkt Val"}</definedName>
    <definedName name="wrn.RELEVANTSHEETS." localSheetId="2" hidden="1">{#N/A,#N/A,FALSE,"AD_Purch";#N/A,#N/A,FALSE,"Projections";#N/A,#N/A,FALSE,"DCF";#N/A,#N/A,FALSE,"Mkt Val"}</definedName>
    <definedName name="wrn.RELEVANTSHEETS." localSheetId="12" hidden="1">{#N/A,#N/A,FALSE,"AD_Purch";#N/A,#N/A,FALSE,"Projections";#N/A,#N/A,FALSE,"DCF";#N/A,#N/A,FALSE,"Mkt Val"}</definedName>
    <definedName name="wrn.RELEVANTSHEETS." localSheetId="13" hidden="1">{#N/A,#N/A,FALSE,"AD_Purch";#N/A,#N/A,FALSE,"Projections";#N/A,#N/A,FALSE,"DCF";#N/A,#N/A,FALSE,"Mkt Val"}</definedName>
    <definedName name="wrn.RELEVANTSHEETS." localSheetId="10" hidden="1">{#N/A,#N/A,FALSE,"AD_Purch";#N/A,#N/A,FALSE,"Projections";#N/A,#N/A,FALSE,"DCF";#N/A,#N/A,FALSE,"Mkt Val"}</definedName>
    <definedName name="wrn.RELEVANTSHEETS." localSheetId="1" hidden="1">{#N/A,#N/A,FALSE,"AD_Purch";#N/A,#N/A,FALSE,"Projections";#N/A,#N/A,FALSE,"DCF";#N/A,#N/A,FALSE,"Mkt Val"}</definedName>
    <definedName name="wrn.RELEVANTSHEETS." localSheetId="0" hidden="1">{#N/A,#N/A,FALSE,"AD_Purch";#N/A,#N/A,FALSE,"Projections";#N/A,#N/A,FALSE,"DCF";#N/A,#N/A,FALSE,"Mkt Val"}</definedName>
    <definedName name="wrn.report" localSheetId="11"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9"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3"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0"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0"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1"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9"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3"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0"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0"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stricted._.Rpts." localSheetId="11" hidden="1">{"RptRY",#N/A,FALSE,"CDGy";"RptRQ",#N/A,FALSE,"CDGq";"RptRM",#N/A,FALSE,"CDGm"}</definedName>
    <definedName name="wrn.Restricted._.Rpts." localSheetId="9" hidden="1">{"RptRY",#N/A,FALSE,"CDGy";"RptRQ",#N/A,FALSE,"CDGq";"RptRM",#N/A,FALSE,"CDGm"}</definedName>
    <definedName name="wrn.Restricted._.Rpts." localSheetId="2" hidden="1">{"RptRY",#N/A,FALSE,"CDGy";"RptRQ",#N/A,FALSE,"CDGq";"RptRM",#N/A,FALSE,"CDGm"}</definedName>
    <definedName name="wrn.Restricted._.Rpts." localSheetId="12" hidden="1">{"RptRY",#N/A,FALSE,"CDGy";"RptRQ",#N/A,FALSE,"CDGq";"RptRM",#N/A,FALSE,"CDGm"}</definedName>
    <definedName name="wrn.Restricted._.Rpts." localSheetId="13" hidden="1">{"RptRY",#N/A,FALSE,"CDGy";"RptRQ",#N/A,FALSE,"CDGq";"RptRM",#N/A,FALSE,"CDGm"}</definedName>
    <definedName name="wrn.Restricted._.Rpts." localSheetId="10" hidden="1">{"RptRY",#N/A,FALSE,"CDGy";"RptRQ",#N/A,FALSE,"CDGq";"RptRM",#N/A,FALSE,"CDGm"}</definedName>
    <definedName name="wrn.Restricted._.Rpts." localSheetId="1" hidden="1">{"RptRY",#N/A,FALSE,"CDGy";"RptRQ",#N/A,FALSE,"CDGq";"RptRM",#N/A,FALSE,"CDGm"}</definedName>
    <definedName name="wrn.Restricted._.Rpts." localSheetId="0" hidden="1">{"RptRY",#N/A,FALSE,"CDGy";"RptRQ",#N/A,FALSE,"CDGq";"RptRM",#N/A,FALSE,"CDGm"}</definedName>
    <definedName name="wrn.Restricted._.Rpts._1" localSheetId="11" hidden="1">{"RptRY",#N/A,FALSE,"CDGy";"RptRQ",#N/A,FALSE,"CDGq";"RptRM",#N/A,FALSE,"CDGm"}</definedName>
    <definedName name="wrn.Restricted._.Rpts._1" localSheetId="9" hidden="1">{"RptRY",#N/A,FALSE,"CDGy";"RptRQ",#N/A,FALSE,"CDGq";"RptRM",#N/A,FALSE,"CDGm"}</definedName>
    <definedName name="wrn.Restricted._.Rpts._1" localSheetId="2" hidden="1">{"RptRY",#N/A,FALSE,"CDGy";"RptRQ",#N/A,FALSE,"CDGq";"RptRM",#N/A,FALSE,"CDGm"}</definedName>
    <definedName name="wrn.Restricted._.Rpts._1" localSheetId="12" hidden="1">{"RptRY",#N/A,FALSE,"CDGy";"RptRQ",#N/A,FALSE,"CDGq";"RptRM",#N/A,FALSE,"CDGm"}</definedName>
    <definedName name="wrn.Restricted._.Rpts._1" localSheetId="13" hidden="1">{"RptRY",#N/A,FALSE,"CDGy";"RptRQ",#N/A,FALSE,"CDGq";"RptRM",#N/A,FALSE,"CDGm"}</definedName>
    <definedName name="wrn.Restricted._.Rpts._1" localSheetId="10" hidden="1">{"RptRY",#N/A,FALSE,"CDGy";"RptRQ",#N/A,FALSE,"CDGq";"RptRM",#N/A,FALSE,"CDGm"}</definedName>
    <definedName name="wrn.Restricted._.Rpts._1" localSheetId="1" hidden="1">{"RptRY",#N/A,FALSE,"CDGy";"RptRQ",#N/A,FALSE,"CDGq";"RptRM",#N/A,FALSE,"CDGm"}</definedName>
    <definedName name="wrn.Restricted._.Rpts._1" localSheetId="0" hidden="1">{"RptRY",#N/A,FALSE,"CDGy";"RptRQ",#N/A,FALSE,"CDGq";"RptRM",#N/A,FALSE,"CDGm"}</definedName>
    <definedName name="wrn.Restricted._.Rpts._2" localSheetId="11" hidden="1">{"RptRY",#N/A,FALSE,"CDGy";"RptRQ",#N/A,FALSE,"CDGq";"RptRM",#N/A,FALSE,"CDGm"}</definedName>
    <definedName name="wrn.Restricted._.Rpts._2" localSheetId="9" hidden="1">{"RptRY",#N/A,FALSE,"CDGy";"RptRQ",#N/A,FALSE,"CDGq";"RptRM",#N/A,FALSE,"CDGm"}</definedName>
    <definedName name="wrn.Restricted._.Rpts._2" localSheetId="2" hidden="1">{"RptRY",#N/A,FALSE,"CDGy";"RptRQ",#N/A,FALSE,"CDGq";"RptRM",#N/A,FALSE,"CDGm"}</definedName>
    <definedName name="wrn.Restricted._.Rpts._2" localSheetId="12" hidden="1">{"RptRY",#N/A,FALSE,"CDGy";"RptRQ",#N/A,FALSE,"CDGq";"RptRM",#N/A,FALSE,"CDGm"}</definedName>
    <definedName name="wrn.Restricted._.Rpts._2" localSheetId="13" hidden="1">{"RptRY",#N/A,FALSE,"CDGy";"RptRQ",#N/A,FALSE,"CDGq";"RptRM",#N/A,FALSE,"CDGm"}</definedName>
    <definedName name="wrn.Restricted._.Rpts._2" localSheetId="10" hidden="1">{"RptRY",#N/A,FALSE,"CDGy";"RptRQ",#N/A,FALSE,"CDGq";"RptRM",#N/A,FALSE,"CDGm"}</definedName>
    <definedName name="wrn.Restricted._.Rpts._2" localSheetId="1" hidden="1">{"RptRY",#N/A,FALSE,"CDGy";"RptRQ",#N/A,FALSE,"CDGq";"RptRM",#N/A,FALSE,"CDGm"}</definedName>
    <definedName name="wrn.Restricted._.Rpts._2" localSheetId="0" hidden="1">{"RptRY",#N/A,FALSE,"CDGy";"RptRQ",#N/A,FALSE,"CDGq";"RptRM",#N/A,FALSE,"CDGm"}</definedName>
    <definedName name="wrn.Restricted._.Rpts._3" localSheetId="11" hidden="1">{"RptRY",#N/A,FALSE,"CDGy";"RptRQ",#N/A,FALSE,"CDGq";"RptRM",#N/A,FALSE,"CDGm"}</definedName>
    <definedName name="wrn.Restricted._.Rpts._3" localSheetId="9" hidden="1">{"RptRY",#N/A,FALSE,"CDGy";"RptRQ",#N/A,FALSE,"CDGq";"RptRM",#N/A,FALSE,"CDGm"}</definedName>
    <definedName name="wrn.Restricted._.Rpts._3" localSheetId="2" hidden="1">{"RptRY",#N/A,FALSE,"CDGy";"RptRQ",#N/A,FALSE,"CDGq";"RptRM",#N/A,FALSE,"CDGm"}</definedName>
    <definedName name="wrn.Restricted._.Rpts._3" localSheetId="12" hidden="1">{"RptRY",#N/A,FALSE,"CDGy";"RptRQ",#N/A,FALSE,"CDGq";"RptRM",#N/A,FALSE,"CDGm"}</definedName>
    <definedName name="wrn.Restricted._.Rpts._3" localSheetId="13" hidden="1">{"RptRY",#N/A,FALSE,"CDGy";"RptRQ",#N/A,FALSE,"CDGq";"RptRM",#N/A,FALSE,"CDGm"}</definedName>
    <definedName name="wrn.Restricted._.Rpts._3" localSheetId="10" hidden="1">{"RptRY",#N/A,FALSE,"CDGy";"RptRQ",#N/A,FALSE,"CDGq";"RptRM",#N/A,FALSE,"CDGm"}</definedName>
    <definedName name="wrn.Restricted._.Rpts._3" localSheetId="1" hidden="1">{"RptRY",#N/A,FALSE,"CDGy";"RptRQ",#N/A,FALSE,"CDGq";"RptRM",#N/A,FALSE,"CDGm"}</definedName>
    <definedName name="wrn.Restricted._.Rpts._3" localSheetId="0" hidden="1">{"RptRY",#N/A,FALSE,"CDGy";"RptRQ",#N/A,FALSE,"CDGq";"RptRM",#N/A,FALSE,"CDGm"}</definedName>
    <definedName name="wrn.Restricted._.Rpts._4" localSheetId="11" hidden="1">{"RptRY",#N/A,FALSE,"CDGy";"RptRQ",#N/A,FALSE,"CDGq";"RptRM",#N/A,FALSE,"CDGm"}</definedName>
    <definedName name="wrn.Restricted._.Rpts._4" localSheetId="9" hidden="1">{"RptRY",#N/A,FALSE,"CDGy";"RptRQ",#N/A,FALSE,"CDGq";"RptRM",#N/A,FALSE,"CDGm"}</definedName>
    <definedName name="wrn.Restricted._.Rpts._4" localSheetId="2" hidden="1">{"RptRY",#N/A,FALSE,"CDGy";"RptRQ",#N/A,FALSE,"CDGq";"RptRM",#N/A,FALSE,"CDGm"}</definedName>
    <definedName name="wrn.Restricted._.Rpts._4" localSheetId="12" hidden="1">{"RptRY",#N/A,FALSE,"CDGy";"RptRQ",#N/A,FALSE,"CDGq";"RptRM",#N/A,FALSE,"CDGm"}</definedName>
    <definedName name="wrn.Restricted._.Rpts._4" localSheetId="13" hidden="1">{"RptRY",#N/A,FALSE,"CDGy";"RptRQ",#N/A,FALSE,"CDGq";"RptRM",#N/A,FALSE,"CDGm"}</definedName>
    <definedName name="wrn.Restricted._.Rpts._4" localSheetId="10" hidden="1">{"RptRY",#N/A,FALSE,"CDGy";"RptRQ",#N/A,FALSE,"CDGq";"RptRM",#N/A,FALSE,"CDGm"}</definedName>
    <definedName name="wrn.Restricted._.Rpts._4" localSheetId="1" hidden="1">{"RptRY",#N/A,FALSE,"CDGy";"RptRQ",#N/A,FALSE,"CDGq";"RptRM",#N/A,FALSE,"CDGm"}</definedName>
    <definedName name="wrn.Restricted._.Rpts._4" localSheetId="0" hidden="1">{"RptRY",#N/A,FALSE,"CDGy";"RptRQ",#N/A,FALSE,"CDGq";"RptRM",#N/A,FALSE,"CDGm"}</definedName>
    <definedName name="wrn.Restricted._.Rpts._5" localSheetId="11" hidden="1">{"RptRY",#N/A,FALSE,"CDGy";"RptRQ",#N/A,FALSE,"CDGq";"RptRM",#N/A,FALSE,"CDGm"}</definedName>
    <definedName name="wrn.Restricted._.Rpts._5" localSheetId="9" hidden="1">{"RptRY",#N/A,FALSE,"CDGy";"RptRQ",#N/A,FALSE,"CDGq";"RptRM",#N/A,FALSE,"CDGm"}</definedName>
    <definedName name="wrn.Restricted._.Rpts._5" localSheetId="2" hidden="1">{"RptRY",#N/A,FALSE,"CDGy";"RptRQ",#N/A,FALSE,"CDGq";"RptRM",#N/A,FALSE,"CDGm"}</definedName>
    <definedName name="wrn.Restricted._.Rpts._5" localSheetId="12" hidden="1">{"RptRY",#N/A,FALSE,"CDGy";"RptRQ",#N/A,FALSE,"CDGq";"RptRM",#N/A,FALSE,"CDGm"}</definedName>
    <definedName name="wrn.Restricted._.Rpts._5" localSheetId="13" hidden="1">{"RptRY",#N/A,FALSE,"CDGy";"RptRQ",#N/A,FALSE,"CDGq";"RptRM",#N/A,FALSE,"CDGm"}</definedName>
    <definedName name="wrn.Restricted._.Rpts._5" localSheetId="10" hidden="1">{"RptRY",#N/A,FALSE,"CDGy";"RptRQ",#N/A,FALSE,"CDGq";"RptRM",#N/A,FALSE,"CDGm"}</definedName>
    <definedName name="wrn.Restricted._.Rpts._5" localSheetId="1" hidden="1">{"RptRY",#N/A,FALSE,"CDGy";"RptRQ",#N/A,FALSE,"CDGq";"RptRM",#N/A,FALSE,"CDGm"}</definedName>
    <definedName name="wrn.Restricted._.Rpts._5" localSheetId="0" hidden="1">{"RptRY",#N/A,FALSE,"CDGy";"RptRQ",#N/A,FALSE,"CDGq";"RptRM",#N/A,FALSE,"CDGm"}</definedName>
    <definedName name="wrn.Segments." localSheetId="11" hidden="1">{"view1",#N/A,FALSE,"Consolidated";"view2",#N/A,FALSE,"Consolidated (sum)";"view1",#N/A,FALSE,"Gen Sys";"view1",#N/A,FALSE,"Semicon";"view1",#N/A,FALSE,"Mess|Med";"view1",#N/A,FALSE,"Land Mob";"view1",#N/A,FALSE,"Other Prod";"view1",#N/A,FALSE,"Adj|Elim"}</definedName>
    <definedName name="wrn.Segments." localSheetId="9" hidden="1">{"view1",#N/A,FALSE,"Consolidated";"view2",#N/A,FALSE,"Consolidated (sum)";"view1",#N/A,FALSE,"Gen Sys";"view1",#N/A,FALSE,"Semicon";"view1",#N/A,FALSE,"Mess|Med";"view1",#N/A,FALSE,"Land Mob";"view1",#N/A,FALSE,"Other Prod";"view1",#N/A,FALSE,"Adj|Elim"}</definedName>
    <definedName name="wrn.Segments." localSheetId="2" hidden="1">{"view1",#N/A,FALSE,"Consolidated";"view2",#N/A,FALSE,"Consolidated (sum)";"view1",#N/A,FALSE,"Gen Sys";"view1",#N/A,FALSE,"Semicon";"view1",#N/A,FALSE,"Mess|Med";"view1",#N/A,FALSE,"Land Mob";"view1",#N/A,FALSE,"Other Prod";"view1",#N/A,FALSE,"Adj|Elim"}</definedName>
    <definedName name="wrn.Segments." localSheetId="12" hidden="1">{"view1",#N/A,FALSE,"Consolidated";"view2",#N/A,FALSE,"Consolidated (sum)";"view1",#N/A,FALSE,"Gen Sys";"view1",#N/A,FALSE,"Semicon";"view1",#N/A,FALSE,"Mess|Med";"view1",#N/A,FALSE,"Land Mob";"view1",#N/A,FALSE,"Other Prod";"view1",#N/A,FALSE,"Adj|Elim"}</definedName>
    <definedName name="wrn.Segments." localSheetId="13" hidden="1">{"view1",#N/A,FALSE,"Consolidated";"view2",#N/A,FALSE,"Consolidated (sum)";"view1",#N/A,FALSE,"Gen Sys";"view1",#N/A,FALSE,"Semicon";"view1",#N/A,FALSE,"Mess|Med";"view1",#N/A,FALSE,"Land Mob";"view1",#N/A,FALSE,"Other Prod";"view1",#N/A,FALSE,"Adj|Elim"}</definedName>
    <definedName name="wrn.Segments." localSheetId="10" hidden="1">{"view1",#N/A,FALSE,"Consolidated";"view2",#N/A,FALSE,"Consolidated (sum)";"view1",#N/A,FALSE,"Gen Sys";"view1",#N/A,FALSE,"Semicon";"view1",#N/A,FALSE,"Mess|Med";"view1",#N/A,FALSE,"Land Mob";"view1",#N/A,FALSE,"Other Prod";"view1",#N/A,FALSE,"Adj|Elim"}</definedName>
    <definedName name="wrn.Segments." localSheetId="1" hidden="1">{"view1",#N/A,FALSE,"Consolidated";"view2",#N/A,FALSE,"Consolidated (sum)";"view1",#N/A,FALSE,"Gen Sys";"view1",#N/A,FALSE,"Semicon";"view1",#N/A,FALSE,"Mess|Med";"view1",#N/A,FALSE,"Land Mob";"view1",#N/A,FALSE,"Other Prod";"view1",#N/A,FALSE,"Adj|Elim"}</definedName>
    <definedName name="wrn.Segments." localSheetId="0" hidden="1">{"view1",#N/A,FALSE,"Consolidated";"view2",#N/A,FALSE,"Consolidated (sum)";"view1",#N/A,FALSE,"Gen Sys";"view1",#N/A,FALSE,"Semicon";"view1",#N/A,FALSE,"Mess|Med";"view1",#N/A,FALSE,"Land Mob";"view1",#N/A,FALSE,"Other Prod";"view1",#N/A,FALSE,"Adj|Elim"}</definedName>
    <definedName name="wrn.sens." localSheetId="11" hidden="1">{"sens1\",#N/A,FALSE,"PF";"sens2",#N/A,FALSE,"PF";"sens3",#N/A,FALSE,"PF";"sens4",#N/A,FALSE,"PF"}</definedName>
    <definedName name="wrn.sens." localSheetId="9" hidden="1">{"sens1\",#N/A,FALSE,"PF";"sens2",#N/A,FALSE,"PF";"sens3",#N/A,FALSE,"PF";"sens4",#N/A,FALSE,"PF"}</definedName>
    <definedName name="wrn.sens." localSheetId="2" hidden="1">{"sens1\",#N/A,FALSE,"PF";"sens2",#N/A,FALSE,"PF";"sens3",#N/A,FALSE,"PF";"sens4",#N/A,FALSE,"PF"}</definedName>
    <definedName name="wrn.sens." localSheetId="12" hidden="1">{"sens1\",#N/A,FALSE,"PF";"sens2",#N/A,FALSE,"PF";"sens3",#N/A,FALSE,"PF";"sens4",#N/A,FALSE,"PF"}</definedName>
    <definedName name="wrn.sens." localSheetId="13" hidden="1">{"sens1\",#N/A,FALSE,"PF";"sens2",#N/A,FALSE,"PF";"sens3",#N/A,FALSE,"PF";"sens4",#N/A,FALSE,"PF"}</definedName>
    <definedName name="wrn.sens." localSheetId="10" hidden="1">{"sens1\",#N/A,FALSE,"PF";"sens2",#N/A,FALSE,"PF";"sens3",#N/A,FALSE,"PF";"sens4",#N/A,FALSE,"PF"}</definedName>
    <definedName name="wrn.sens." localSheetId="1" hidden="1">{"sens1\",#N/A,FALSE,"PF";"sens2",#N/A,FALSE,"PF";"sens3",#N/A,FALSE,"PF";"sens4",#N/A,FALSE,"PF"}</definedName>
    <definedName name="wrn.sens." localSheetId="0" hidden="1">{"sens1\",#N/A,FALSE,"PF";"sens2",#N/A,FALSE,"PF";"sens3",#N/A,FALSE,"PF";"sens4",#N/A,FALSE,"PF"}</definedName>
    <definedName name="wrn.sens3." localSheetId="11" hidden="1">{"sens1\",#N/A,FALSE,"PF";"sens2",#N/A,FALSE,"PF";"sens3",#N/A,FALSE,"PF";"sens4",#N/A,FALSE,"PF"}</definedName>
    <definedName name="wrn.sens3." localSheetId="9" hidden="1">{"sens1\",#N/A,FALSE,"PF";"sens2",#N/A,FALSE,"PF";"sens3",#N/A,FALSE,"PF";"sens4",#N/A,FALSE,"PF"}</definedName>
    <definedName name="wrn.sens3." localSheetId="2" hidden="1">{"sens1\",#N/A,FALSE,"PF";"sens2",#N/A,FALSE,"PF";"sens3",#N/A,FALSE,"PF";"sens4",#N/A,FALSE,"PF"}</definedName>
    <definedName name="wrn.sens3." localSheetId="12" hidden="1">{"sens1\",#N/A,FALSE,"PF";"sens2",#N/A,FALSE,"PF";"sens3",#N/A,FALSE,"PF";"sens4",#N/A,FALSE,"PF"}</definedName>
    <definedName name="wrn.sens3." localSheetId="13" hidden="1">{"sens1\",#N/A,FALSE,"PF";"sens2",#N/A,FALSE,"PF";"sens3",#N/A,FALSE,"PF";"sens4",#N/A,FALSE,"PF"}</definedName>
    <definedName name="wrn.sens3." localSheetId="10" hidden="1">{"sens1\",#N/A,FALSE,"PF";"sens2",#N/A,FALSE,"PF";"sens3",#N/A,FALSE,"PF";"sens4",#N/A,FALSE,"PF"}</definedName>
    <definedName name="wrn.sens3." localSheetId="1" hidden="1">{"sens1\",#N/A,FALSE,"PF";"sens2",#N/A,FALSE,"PF";"sens3",#N/A,FALSE,"PF";"sens4",#N/A,FALSE,"PF"}</definedName>
    <definedName name="wrn.sens3." localSheetId="0" hidden="1">{"sens1\",#N/A,FALSE,"PF";"sens2",#N/A,FALSE,"PF";"sens3",#N/A,FALSE,"PF";"sens4",#N/A,FALSE,"PF"}</definedName>
    <definedName name="wrn.Tables." localSheetId="11" hidden="1">{"view1",#N/A,FALSE,"Tables";"view2",#N/A,FALSE,"Tables";"view3",#N/A,FALSE,"Tables"}</definedName>
    <definedName name="wrn.Tables." localSheetId="9" hidden="1">{"view1",#N/A,FALSE,"Tables";"view2",#N/A,FALSE,"Tables";"view3",#N/A,FALSE,"Tables"}</definedName>
    <definedName name="wrn.Tables." localSheetId="2" hidden="1">{"view1",#N/A,FALSE,"Tables";"view2",#N/A,FALSE,"Tables";"view3",#N/A,FALSE,"Tables"}</definedName>
    <definedName name="wrn.Tables." localSheetId="12" hidden="1">{"view1",#N/A,FALSE,"Tables";"view2",#N/A,FALSE,"Tables";"view3",#N/A,FALSE,"Tables"}</definedName>
    <definedName name="wrn.Tables." localSheetId="13" hidden="1">{"view1",#N/A,FALSE,"Tables";"view2",#N/A,FALSE,"Tables";"view3",#N/A,FALSE,"Tables"}</definedName>
    <definedName name="wrn.Tables." localSheetId="10" hidden="1">{"view1",#N/A,FALSE,"Tables";"view2",#N/A,FALSE,"Tables";"view3",#N/A,FALSE,"Tables"}</definedName>
    <definedName name="wrn.Tables." localSheetId="1" hidden="1">{"view1",#N/A,FALSE,"Tables";"view2",#N/A,FALSE,"Tables";"view3",#N/A,FALSE,"Tables"}</definedName>
    <definedName name="wrn.Tables." localSheetId="0" hidden="1">{"view1",#N/A,FALSE,"Tables";"view2",#N/A,FALSE,"Tables";"view3",#N/A,FALSE,"Tables"}</definedName>
    <definedName name="wrn.Target." localSheetId="11"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9"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2"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2"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3"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0"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0"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LBO." localSheetId="11" hidden="1">{#N/A,#N/A,TRUE,"Tar-Ass";#N/A,#N/A,TRUE,"Tar-Ass LBO";#N/A,#N/A,TRUE,"LBO Ret";#N/A,#N/A,TRUE,"Tar-BS LBO";#N/A,#N/A,TRUE,"Tar-IS LBO";#N/A,#N/A,TRUE,"Tar-CF LBO";#N/A,#N/A,TRUE,"Tar-Debt LBO";#N/A,#N/A,TRUE,"Tar-Int LBO";#N/A,#N/A,TRUE,"Tar-Taxes LBO";#N/A,#N/A,TRUE,"Tar-Val LBO"}</definedName>
    <definedName name="wrn.TargetLBO." localSheetId="9" hidden="1">{#N/A,#N/A,TRUE,"Tar-Ass";#N/A,#N/A,TRUE,"Tar-Ass LBO";#N/A,#N/A,TRUE,"LBO Ret";#N/A,#N/A,TRUE,"Tar-BS LBO";#N/A,#N/A,TRUE,"Tar-IS LBO";#N/A,#N/A,TRUE,"Tar-CF LBO";#N/A,#N/A,TRUE,"Tar-Debt LBO";#N/A,#N/A,TRUE,"Tar-Int LBO";#N/A,#N/A,TRUE,"Tar-Taxes LBO";#N/A,#N/A,TRUE,"Tar-Val LBO"}</definedName>
    <definedName name="wrn.TargetLBO." localSheetId="2" hidden="1">{#N/A,#N/A,TRUE,"Tar-Ass";#N/A,#N/A,TRUE,"Tar-Ass LBO";#N/A,#N/A,TRUE,"LBO Ret";#N/A,#N/A,TRUE,"Tar-BS LBO";#N/A,#N/A,TRUE,"Tar-IS LBO";#N/A,#N/A,TRUE,"Tar-CF LBO";#N/A,#N/A,TRUE,"Tar-Debt LBO";#N/A,#N/A,TRUE,"Tar-Int LBO";#N/A,#N/A,TRUE,"Tar-Taxes LBO";#N/A,#N/A,TRUE,"Tar-Val LBO"}</definedName>
    <definedName name="wrn.TargetLBO." localSheetId="12" hidden="1">{#N/A,#N/A,TRUE,"Tar-Ass";#N/A,#N/A,TRUE,"Tar-Ass LBO";#N/A,#N/A,TRUE,"LBO Ret";#N/A,#N/A,TRUE,"Tar-BS LBO";#N/A,#N/A,TRUE,"Tar-IS LBO";#N/A,#N/A,TRUE,"Tar-CF LBO";#N/A,#N/A,TRUE,"Tar-Debt LBO";#N/A,#N/A,TRUE,"Tar-Int LBO";#N/A,#N/A,TRUE,"Tar-Taxes LBO";#N/A,#N/A,TRUE,"Tar-Val LBO"}</definedName>
    <definedName name="wrn.TargetLBO." localSheetId="13" hidden="1">{#N/A,#N/A,TRUE,"Tar-Ass";#N/A,#N/A,TRUE,"Tar-Ass LBO";#N/A,#N/A,TRUE,"LBO Ret";#N/A,#N/A,TRUE,"Tar-BS LBO";#N/A,#N/A,TRUE,"Tar-IS LBO";#N/A,#N/A,TRUE,"Tar-CF LBO";#N/A,#N/A,TRUE,"Tar-Debt LBO";#N/A,#N/A,TRUE,"Tar-Int LBO";#N/A,#N/A,TRUE,"Tar-Taxes LBO";#N/A,#N/A,TRUE,"Tar-Val LBO"}</definedName>
    <definedName name="wrn.TargetLBO." localSheetId="10" hidden="1">{#N/A,#N/A,TRUE,"Tar-Ass";#N/A,#N/A,TRUE,"Tar-Ass LBO";#N/A,#N/A,TRUE,"LBO Ret";#N/A,#N/A,TRUE,"Tar-BS LBO";#N/A,#N/A,TRUE,"Tar-IS LBO";#N/A,#N/A,TRUE,"Tar-CF LBO";#N/A,#N/A,TRUE,"Tar-Debt LBO";#N/A,#N/A,TRUE,"Tar-Int LBO";#N/A,#N/A,TRUE,"Tar-Taxes LBO";#N/A,#N/A,TRUE,"Tar-Val LBO"}</definedName>
    <definedName name="wrn.TargetLBO." localSheetId="1" hidden="1">{#N/A,#N/A,TRUE,"Tar-Ass";#N/A,#N/A,TRUE,"Tar-Ass LBO";#N/A,#N/A,TRUE,"LBO Ret";#N/A,#N/A,TRUE,"Tar-BS LBO";#N/A,#N/A,TRUE,"Tar-IS LBO";#N/A,#N/A,TRUE,"Tar-CF LBO";#N/A,#N/A,TRUE,"Tar-Debt LBO";#N/A,#N/A,TRUE,"Tar-Int LBO";#N/A,#N/A,TRUE,"Tar-Taxes LBO";#N/A,#N/A,TRUE,"Tar-Val LBO"}</definedName>
    <definedName name="wrn.TargetLBO." localSheetId="0" hidden="1">{#N/A,#N/A,TRUE,"Tar-Ass";#N/A,#N/A,TRUE,"Tar-Ass LBO";#N/A,#N/A,TRUE,"LBO Ret";#N/A,#N/A,TRUE,"Tar-BS LBO";#N/A,#N/A,TRUE,"Tar-IS LBO";#N/A,#N/A,TRUE,"Tar-CF LBO";#N/A,#N/A,TRUE,"Tar-Debt LBO";#N/A,#N/A,TRUE,"Tar-Int LBO";#N/A,#N/A,TRUE,"Tar-Taxes LBO";#N/A,#N/A,TRUE,"Tar-Val LBO"}</definedName>
    <definedName name="wrn.TargetState." localSheetId="11" hidden="1">{#N/A,#N/A,FALSE,"Tar-Ass";#N/A,#N/A,FALSE,"Tar-IS";#N/A,#N/A,FALSE,"Tar-BS";#N/A,#N/A,FALSE,"Tar-Adg BS";#N/A,#N/A,FALSE,"Tar-CF"}</definedName>
    <definedName name="wrn.TargetState." localSheetId="9" hidden="1">{#N/A,#N/A,FALSE,"Tar-Ass";#N/A,#N/A,FALSE,"Tar-IS";#N/A,#N/A,FALSE,"Tar-BS";#N/A,#N/A,FALSE,"Tar-Adg BS";#N/A,#N/A,FALSE,"Tar-CF"}</definedName>
    <definedName name="wrn.TargetState." localSheetId="2" hidden="1">{#N/A,#N/A,FALSE,"Tar-Ass";#N/A,#N/A,FALSE,"Tar-IS";#N/A,#N/A,FALSE,"Tar-BS";#N/A,#N/A,FALSE,"Tar-Adg BS";#N/A,#N/A,FALSE,"Tar-CF"}</definedName>
    <definedName name="wrn.TargetState." localSheetId="12" hidden="1">{#N/A,#N/A,FALSE,"Tar-Ass";#N/A,#N/A,FALSE,"Tar-IS";#N/A,#N/A,FALSE,"Tar-BS";#N/A,#N/A,FALSE,"Tar-Adg BS";#N/A,#N/A,FALSE,"Tar-CF"}</definedName>
    <definedName name="wrn.TargetState." localSheetId="13" hidden="1">{#N/A,#N/A,FALSE,"Tar-Ass";#N/A,#N/A,FALSE,"Tar-IS";#N/A,#N/A,FALSE,"Tar-BS";#N/A,#N/A,FALSE,"Tar-Adg BS";#N/A,#N/A,FALSE,"Tar-CF"}</definedName>
    <definedName name="wrn.TargetState." localSheetId="10" hidden="1">{#N/A,#N/A,FALSE,"Tar-Ass";#N/A,#N/A,FALSE,"Tar-IS";#N/A,#N/A,FALSE,"Tar-BS";#N/A,#N/A,FALSE,"Tar-Adg BS";#N/A,#N/A,FALSE,"Tar-CF"}</definedName>
    <definedName name="wrn.TargetState." localSheetId="1" hidden="1">{#N/A,#N/A,FALSE,"Tar-Ass";#N/A,#N/A,FALSE,"Tar-IS";#N/A,#N/A,FALSE,"Tar-BS";#N/A,#N/A,FALSE,"Tar-Adg BS";#N/A,#N/A,FALSE,"Tar-CF"}</definedName>
    <definedName name="wrn.TargetState." localSheetId="0" hidden="1">{#N/A,#N/A,FALSE,"Tar-Ass";#N/A,#N/A,FALSE,"Tar-IS";#N/A,#N/A,FALSE,"Tar-BS";#N/A,#N/A,FALSE,"Tar-Adg BS";#N/A,#N/A,FALSE,"Tar-CF"}</definedName>
    <definedName name="wrn.TargetVal." localSheetId="11" hidden="1">{#N/A,#N/A,TRUE,"Val - sum";#N/A,#N/A,TRUE,"Val - Sum1";#N/A,#N/A,TRUE,"Val - sum2";#N/A,#N/A,TRUE,"Val - Sum3";#N/A,#N/A,TRUE,"Tar-DCF";#N/A,#N/A,TRUE,"Tar-Val LBO";#N/A,#N/A,TRUE,"Tar-Mult Val"}</definedName>
    <definedName name="wrn.TargetVal." localSheetId="9" hidden="1">{#N/A,#N/A,TRUE,"Val - sum";#N/A,#N/A,TRUE,"Val - Sum1";#N/A,#N/A,TRUE,"Val - sum2";#N/A,#N/A,TRUE,"Val - Sum3";#N/A,#N/A,TRUE,"Tar-DCF";#N/A,#N/A,TRUE,"Tar-Val LBO";#N/A,#N/A,TRUE,"Tar-Mult Val"}</definedName>
    <definedName name="wrn.TargetVal." localSheetId="2" hidden="1">{#N/A,#N/A,TRUE,"Val - sum";#N/A,#N/A,TRUE,"Val - Sum1";#N/A,#N/A,TRUE,"Val - sum2";#N/A,#N/A,TRUE,"Val - Sum3";#N/A,#N/A,TRUE,"Tar-DCF";#N/A,#N/A,TRUE,"Tar-Val LBO";#N/A,#N/A,TRUE,"Tar-Mult Val"}</definedName>
    <definedName name="wrn.TargetVal." localSheetId="12" hidden="1">{#N/A,#N/A,TRUE,"Val - sum";#N/A,#N/A,TRUE,"Val - Sum1";#N/A,#N/A,TRUE,"Val - sum2";#N/A,#N/A,TRUE,"Val - Sum3";#N/A,#N/A,TRUE,"Tar-DCF";#N/A,#N/A,TRUE,"Tar-Val LBO";#N/A,#N/A,TRUE,"Tar-Mult Val"}</definedName>
    <definedName name="wrn.TargetVal." localSheetId="13" hidden="1">{#N/A,#N/A,TRUE,"Val - sum";#N/A,#N/A,TRUE,"Val - Sum1";#N/A,#N/A,TRUE,"Val - sum2";#N/A,#N/A,TRUE,"Val - Sum3";#N/A,#N/A,TRUE,"Tar-DCF";#N/A,#N/A,TRUE,"Tar-Val LBO";#N/A,#N/A,TRUE,"Tar-Mult Val"}</definedName>
    <definedName name="wrn.TargetVal." localSheetId="10" hidden="1">{#N/A,#N/A,TRUE,"Val - sum";#N/A,#N/A,TRUE,"Val - Sum1";#N/A,#N/A,TRUE,"Val - sum2";#N/A,#N/A,TRUE,"Val - Sum3";#N/A,#N/A,TRUE,"Tar-DCF";#N/A,#N/A,TRUE,"Tar-Val LBO";#N/A,#N/A,TRUE,"Tar-Mult Val"}</definedName>
    <definedName name="wrn.TargetVal." localSheetId="1" hidden="1">{#N/A,#N/A,TRUE,"Val - sum";#N/A,#N/A,TRUE,"Val - Sum1";#N/A,#N/A,TRUE,"Val - sum2";#N/A,#N/A,TRUE,"Val - Sum3";#N/A,#N/A,TRUE,"Tar-DCF";#N/A,#N/A,TRUE,"Tar-Val LBO";#N/A,#N/A,TRUE,"Tar-Mult Val"}</definedName>
    <definedName name="wrn.TargetVal." localSheetId="0" hidden="1">{#N/A,#N/A,TRUE,"Val - sum";#N/A,#N/A,TRUE,"Val - Sum1";#N/A,#N/A,TRUE,"Val - sum2";#N/A,#N/A,TRUE,"Val - Sum3";#N/A,#N/A,TRUE,"Tar-DCF";#N/A,#N/A,TRUE,"Tar-Val LBO";#N/A,#N/A,TRUE,"Tar-Mult Val"}</definedName>
    <definedName name="wrn.Taxes." localSheetId="11" hidden="1">{"Def Tax Long",#N/A,TRUE,"Financials";"Def Tax Short",#N/A,TRUE,"Financials";"Cons Tax Sched",#N/A,TRUE,"Financials"}</definedName>
    <definedName name="wrn.Taxes." localSheetId="9" hidden="1">{"Def Tax Long",#N/A,TRUE,"Financials";"Def Tax Short",#N/A,TRUE,"Financials";"Cons Tax Sched",#N/A,TRUE,"Financials"}</definedName>
    <definedName name="wrn.Taxes." localSheetId="2" hidden="1">{"Def Tax Long",#N/A,TRUE,"Financials";"Def Tax Short",#N/A,TRUE,"Financials";"Cons Tax Sched",#N/A,TRUE,"Financials"}</definedName>
    <definedName name="wrn.Taxes." localSheetId="12" hidden="1">{"Def Tax Long",#N/A,TRUE,"Financials";"Def Tax Short",#N/A,TRUE,"Financials";"Cons Tax Sched",#N/A,TRUE,"Financials"}</definedName>
    <definedName name="wrn.Taxes." localSheetId="13" hidden="1">{"Def Tax Long",#N/A,TRUE,"Financials";"Def Tax Short",#N/A,TRUE,"Financials";"Cons Tax Sched",#N/A,TRUE,"Financials"}</definedName>
    <definedName name="wrn.Taxes." localSheetId="10" hidden="1">{"Def Tax Long",#N/A,TRUE,"Financials";"Def Tax Short",#N/A,TRUE,"Financials";"Cons Tax Sched",#N/A,TRUE,"Financials"}</definedName>
    <definedName name="wrn.Taxes." localSheetId="1" hidden="1">{"Def Tax Long",#N/A,TRUE,"Financials";"Def Tax Short",#N/A,TRUE,"Financials";"Cons Tax Sched",#N/A,TRUE,"Financials"}</definedName>
    <definedName name="wrn.Taxes." localSheetId="0" hidden="1">{"Def Tax Long",#N/A,TRUE,"Financials";"Def Tax Short",#N/A,TRUE,"Financials";"Cons Tax Sched",#N/A,TRUE,"Financials"}</definedName>
    <definedName name="wrn.TOOL." localSheetId="11"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9"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2"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2"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3"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0"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0"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tal." localSheetId="11" hidden="1">{#N/A,#N/A,FALSE,"Trans-Sum";#N/A,#N/A,FALSE,"Accr-Dilu2";#N/A,#N/A,FALSE,"Contribution";#N/A,#N/A,FALSE,"Combined";#N/A,#N/A,FALSE,"ASTF";#N/A,#N/A,FALSE,"BRA";#N/A,#N/A,FALSE,"Bra_C";#N/A,#N/A,FALSE,"AcqMults";#N/A,#N/A,FALSE,"CompMults";#N/A,#N/A,FALSE,"DCF";#N/A,#N/A,FALSE,"WACC";#N/A,#N/A,FALSE,"LBO";#N/A,#N/A,FALSE,"Summary";#N/A,#N/A,FALSE,"StructSum"}</definedName>
    <definedName name="wrn.Total." localSheetId="9" hidden="1">{#N/A,#N/A,FALSE,"Trans-Sum";#N/A,#N/A,FALSE,"Accr-Dilu2";#N/A,#N/A,FALSE,"Contribution";#N/A,#N/A,FALSE,"Combined";#N/A,#N/A,FALSE,"ASTF";#N/A,#N/A,FALSE,"BRA";#N/A,#N/A,FALSE,"Bra_C";#N/A,#N/A,FALSE,"AcqMults";#N/A,#N/A,FALSE,"CompMults";#N/A,#N/A,FALSE,"DCF";#N/A,#N/A,FALSE,"WACC";#N/A,#N/A,FALSE,"LBO";#N/A,#N/A,FALSE,"Summary";#N/A,#N/A,FALSE,"StructSum"}</definedName>
    <definedName name="wrn.Total." localSheetId="2" hidden="1">{#N/A,#N/A,FALSE,"Trans-Sum";#N/A,#N/A,FALSE,"Accr-Dilu2";#N/A,#N/A,FALSE,"Contribution";#N/A,#N/A,FALSE,"Combined";#N/A,#N/A,FALSE,"ASTF";#N/A,#N/A,FALSE,"BRA";#N/A,#N/A,FALSE,"Bra_C";#N/A,#N/A,FALSE,"AcqMults";#N/A,#N/A,FALSE,"CompMults";#N/A,#N/A,FALSE,"DCF";#N/A,#N/A,FALSE,"WACC";#N/A,#N/A,FALSE,"LBO";#N/A,#N/A,FALSE,"Summary";#N/A,#N/A,FALSE,"StructSum"}</definedName>
    <definedName name="wrn.Total." localSheetId="12" hidden="1">{#N/A,#N/A,FALSE,"Trans-Sum";#N/A,#N/A,FALSE,"Accr-Dilu2";#N/A,#N/A,FALSE,"Contribution";#N/A,#N/A,FALSE,"Combined";#N/A,#N/A,FALSE,"ASTF";#N/A,#N/A,FALSE,"BRA";#N/A,#N/A,FALSE,"Bra_C";#N/A,#N/A,FALSE,"AcqMults";#N/A,#N/A,FALSE,"CompMults";#N/A,#N/A,FALSE,"DCF";#N/A,#N/A,FALSE,"WACC";#N/A,#N/A,FALSE,"LBO";#N/A,#N/A,FALSE,"Summary";#N/A,#N/A,FALSE,"StructSum"}</definedName>
    <definedName name="wrn.Total." localSheetId="13" hidden="1">{#N/A,#N/A,FALSE,"Trans-Sum";#N/A,#N/A,FALSE,"Accr-Dilu2";#N/A,#N/A,FALSE,"Contribution";#N/A,#N/A,FALSE,"Combined";#N/A,#N/A,FALSE,"ASTF";#N/A,#N/A,FALSE,"BRA";#N/A,#N/A,FALSE,"Bra_C";#N/A,#N/A,FALSE,"AcqMults";#N/A,#N/A,FALSE,"CompMults";#N/A,#N/A,FALSE,"DCF";#N/A,#N/A,FALSE,"WACC";#N/A,#N/A,FALSE,"LBO";#N/A,#N/A,FALSE,"Summary";#N/A,#N/A,FALSE,"StructSum"}</definedName>
    <definedName name="wrn.Total." localSheetId="10" hidden="1">{#N/A,#N/A,FALSE,"Trans-Sum";#N/A,#N/A,FALSE,"Accr-Dilu2";#N/A,#N/A,FALSE,"Contribution";#N/A,#N/A,FALSE,"Combined";#N/A,#N/A,FALSE,"ASTF";#N/A,#N/A,FALSE,"BRA";#N/A,#N/A,FALSE,"Bra_C";#N/A,#N/A,FALSE,"AcqMults";#N/A,#N/A,FALSE,"CompMults";#N/A,#N/A,FALSE,"DCF";#N/A,#N/A,FALSE,"WACC";#N/A,#N/A,FALSE,"LBO";#N/A,#N/A,FALSE,"Summary";#N/A,#N/A,FALSE,"StructSum"}</definedName>
    <definedName name="wrn.Total." localSheetId="1" hidden="1">{#N/A,#N/A,FALSE,"Trans-Sum";#N/A,#N/A,FALSE,"Accr-Dilu2";#N/A,#N/A,FALSE,"Contribution";#N/A,#N/A,FALSE,"Combined";#N/A,#N/A,FALSE,"ASTF";#N/A,#N/A,FALSE,"BRA";#N/A,#N/A,FALSE,"Bra_C";#N/A,#N/A,FALSE,"AcqMults";#N/A,#N/A,FALSE,"CompMults";#N/A,#N/A,FALSE,"DCF";#N/A,#N/A,FALSE,"WACC";#N/A,#N/A,FALSE,"LBO";#N/A,#N/A,FALSE,"Summary";#N/A,#N/A,FALSE,"StructSum"}</definedName>
    <definedName name="wrn.Total." localSheetId="0" hidden="1">{#N/A,#N/A,FALSE,"Trans-Sum";#N/A,#N/A,FALSE,"Accr-Dilu2";#N/A,#N/A,FALSE,"Contribution";#N/A,#N/A,FALSE,"Combined";#N/A,#N/A,FALSE,"ASTF";#N/A,#N/A,FALSE,"BRA";#N/A,#N/A,FALSE,"Bra_C";#N/A,#N/A,FALSE,"AcqMults";#N/A,#N/A,FALSE,"CompMults";#N/A,#N/A,FALSE,"DCF";#N/A,#N/A,FALSE,"WACC";#N/A,#N/A,FALSE,"LBO";#N/A,#N/A,FALSE,"Summary";#N/A,#N/A,FALSE,"StructSum"}</definedName>
    <definedName name="wrn.TransPrcd_123." localSheetId="11" hidden="1">{#N/A,#N/A,TRUE,"TransPrcd 1";#N/A,#N/A,TRUE,"TransPrcd 2";#N/A,#N/A,TRUE,"TransPrcd 3"}</definedName>
    <definedName name="wrn.TransPrcd_123." localSheetId="9" hidden="1">{#N/A,#N/A,TRUE,"TransPrcd 1";#N/A,#N/A,TRUE,"TransPrcd 2";#N/A,#N/A,TRUE,"TransPrcd 3"}</definedName>
    <definedName name="wrn.TransPrcd_123." localSheetId="2" hidden="1">{#N/A,#N/A,TRUE,"TransPrcd 1";#N/A,#N/A,TRUE,"TransPrcd 2";#N/A,#N/A,TRUE,"TransPrcd 3"}</definedName>
    <definedName name="wrn.TransPrcd_123." localSheetId="12" hidden="1">{#N/A,#N/A,TRUE,"TransPrcd 1";#N/A,#N/A,TRUE,"TransPrcd 2";#N/A,#N/A,TRUE,"TransPrcd 3"}</definedName>
    <definedName name="wrn.TransPrcd_123." localSheetId="13" hidden="1">{#N/A,#N/A,TRUE,"TransPrcd 1";#N/A,#N/A,TRUE,"TransPrcd 2";#N/A,#N/A,TRUE,"TransPrcd 3"}</definedName>
    <definedName name="wrn.TransPrcd_123." localSheetId="10" hidden="1">{#N/A,#N/A,TRUE,"TransPrcd 1";#N/A,#N/A,TRUE,"TransPrcd 2";#N/A,#N/A,TRUE,"TransPrcd 3"}</definedName>
    <definedName name="wrn.TransPrcd_123." localSheetId="1" hidden="1">{#N/A,#N/A,TRUE,"TransPrcd 1";#N/A,#N/A,TRUE,"TransPrcd 2";#N/A,#N/A,TRUE,"TransPrcd 3"}</definedName>
    <definedName name="wrn.TransPrcd_123." localSheetId="0" hidden="1">{#N/A,#N/A,TRUE,"TransPrcd 1";#N/A,#N/A,TRUE,"TransPrcd 2";#N/A,#N/A,TRUE,"TransPrcd 3"}</definedName>
    <definedName name="wrn.TRIALS." localSheetId="11" hidden="1">{#N/A,#N/A,FALSE,"exp-tr";#N/A,#N/A,FALSE,"696PL-TR";#N/A,#N/A,FALSE,"696bs-tr"}</definedName>
    <definedName name="wrn.TRIALS." localSheetId="9" hidden="1">{#N/A,#N/A,FALSE,"exp-tr";#N/A,#N/A,FALSE,"696PL-TR";#N/A,#N/A,FALSE,"696bs-tr"}</definedName>
    <definedName name="wrn.TRIALS." localSheetId="2" hidden="1">{#N/A,#N/A,FALSE,"exp-tr";#N/A,#N/A,FALSE,"696PL-TR";#N/A,#N/A,FALSE,"696bs-tr"}</definedName>
    <definedName name="wrn.TRIALS." localSheetId="12" hidden="1">{#N/A,#N/A,FALSE,"exp-tr";#N/A,#N/A,FALSE,"696PL-TR";#N/A,#N/A,FALSE,"696bs-tr"}</definedName>
    <definedName name="wrn.TRIALS." localSheetId="13" hidden="1">{#N/A,#N/A,FALSE,"exp-tr";#N/A,#N/A,FALSE,"696PL-TR";#N/A,#N/A,FALSE,"696bs-tr"}</definedName>
    <definedName name="wrn.TRIALS." localSheetId="10" hidden="1">{#N/A,#N/A,FALSE,"exp-tr";#N/A,#N/A,FALSE,"696PL-TR";#N/A,#N/A,FALSE,"696bs-tr"}</definedName>
    <definedName name="wrn.TRIALS." localSheetId="1" hidden="1">{#N/A,#N/A,FALSE,"exp-tr";#N/A,#N/A,FALSE,"696PL-TR";#N/A,#N/A,FALSE,"696bs-tr"}</definedName>
    <definedName name="wrn.TRIALS." localSheetId="0" hidden="1">{#N/A,#N/A,FALSE,"exp-tr";#N/A,#N/A,FALSE,"696PL-TR";#N/A,#N/A,FALSE,"696bs-tr"}</definedName>
    <definedName name="wrn.Universe." localSheetId="11" hidden="1">{"View_6",#N/A,FALSE,"Mix-Int-R&amp;D";"View_4",#N/A,FALSE,"Margins";"View_5",#N/A,FALSE,"Ratios";"View_3",#N/A,FALSE,"Mix";"View_2",#N/A,FALSE,"FV-EBITDA";"View_1",#N/A,FALSE,"EPS"}</definedName>
    <definedName name="wrn.Universe." localSheetId="9" hidden="1">{"View_6",#N/A,FALSE,"Mix-Int-R&amp;D";"View_4",#N/A,FALSE,"Margins";"View_5",#N/A,FALSE,"Ratios";"View_3",#N/A,FALSE,"Mix";"View_2",#N/A,FALSE,"FV-EBITDA";"View_1",#N/A,FALSE,"EPS"}</definedName>
    <definedName name="wrn.Universe." localSheetId="2" hidden="1">{"View_6",#N/A,FALSE,"Mix-Int-R&amp;D";"View_4",#N/A,FALSE,"Margins";"View_5",#N/A,FALSE,"Ratios";"View_3",#N/A,FALSE,"Mix";"View_2",#N/A,FALSE,"FV-EBITDA";"View_1",#N/A,FALSE,"EPS"}</definedName>
    <definedName name="wrn.Universe." localSheetId="12" hidden="1">{"View_6",#N/A,FALSE,"Mix-Int-R&amp;D";"View_4",#N/A,FALSE,"Margins";"View_5",#N/A,FALSE,"Ratios";"View_3",#N/A,FALSE,"Mix";"View_2",#N/A,FALSE,"FV-EBITDA";"View_1",#N/A,FALSE,"EPS"}</definedName>
    <definedName name="wrn.Universe." localSheetId="13" hidden="1">{"View_6",#N/A,FALSE,"Mix-Int-R&amp;D";"View_4",#N/A,FALSE,"Margins";"View_5",#N/A,FALSE,"Ratios";"View_3",#N/A,FALSE,"Mix";"View_2",#N/A,FALSE,"FV-EBITDA";"View_1",#N/A,FALSE,"EPS"}</definedName>
    <definedName name="wrn.Universe." localSheetId="10" hidden="1">{"View_6",#N/A,FALSE,"Mix-Int-R&amp;D";"View_4",#N/A,FALSE,"Margins";"View_5",#N/A,FALSE,"Ratios";"View_3",#N/A,FALSE,"Mix";"View_2",#N/A,FALSE,"FV-EBITDA";"View_1",#N/A,FALSE,"EPS"}</definedName>
    <definedName name="wrn.Universe." localSheetId="1" hidden="1">{"View_6",#N/A,FALSE,"Mix-Int-R&amp;D";"View_4",#N/A,FALSE,"Margins";"View_5",#N/A,FALSE,"Ratios";"View_3",#N/A,FALSE,"Mix";"View_2",#N/A,FALSE,"FV-EBITDA";"View_1",#N/A,FALSE,"EPS"}</definedName>
    <definedName name="wrn.Universe." localSheetId="0" hidden="1">{"View_6",#N/A,FALSE,"Mix-Int-R&amp;D";"View_4",#N/A,FALSE,"Margins";"View_5",#N/A,FALSE,"Ratios";"View_3",#N/A,FALSE,"Mix";"View_2",#N/A,FALSE,"FV-EBITDA";"View_1",#N/A,FALSE,"EPS"}</definedName>
    <definedName name="wrn.upstairs." localSheetId="11" hidden="1">{"histincome",#N/A,FALSE,"hyfins";"closing balance",#N/A,FALSE,"hyfins"}</definedName>
    <definedName name="wrn.upstairs." localSheetId="9" hidden="1">{"histincome",#N/A,FALSE,"hyfins";"closing balance",#N/A,FALSE,"hyfins"}</definedName>
    <definedName name="wrn.upstairs." localSheetId="2" hidden="1">{"histincome",#N/A,FALSE,"hyfins";"closing balance",#N/A,FALSE,"hyfins"}</definedName>
    <definedName name="wrn.upstairs." localSheetId="12" hidden="1">{"histincome",#N/A,FALSE,"hyfins";"closing balance",#N/A,FALSE,"hyfins"}</definedName>
    <definedName name="wrn.upstairs." localSheetId="13" hidden="1">{"histincome",#N/A,FALSE,"hyfins";"closing balance",#N/A,FALSE,"hyfins"}</definedName>
    <definedName name="wrn.upstairs." localSheetId="10" hidden="1">{"histincome",#N/A,FALSE,"hyfins";"closing balance",#N/A,FALSE,"hyfins"}</definedName>
    <definedName name="wrn.upstairs." localSheetId="1" hidden="1">{"histincome",#N/A,FALSE,"hyfins";"closing balance",#N/A,FALSE,"hyfins"}</definedName>
    <definedName name="wrn.upstairs." localSheetId="0" hidden="1">{"histincome",#N/A,FALSE,"hyfins";"closing balance",#N/A,FALSE,"hyfins"}</definedName>
    <definedName name="wrn.VALUATION." localSheetId="11" hidden="1">{#N/A,#N/A,FALSE,"Pooling";#N/A,#N/A,FALSE,"income";#N/A,#N/A,FALSE,"valuation"}</definedName>
    <definedName name="wrn.VALUATION." localSheetId="9" hidden="1">{#N/A,#N/A,FALSE,"Pooling";#N/A,#N/A,FALSE,"income";#N/A,#N/A,FALSE,"valuation"}</definedName>
    <definedName name="wrn.VALUATION." localSheetId="2" hidden="1">{#N/A,#N/A,FALSE,"Pooling";#N/A,#N/A,FALSE,"income";#N/A,#N/A,FALSE,"valuation"}</definedName>
    <definedName name="wrn.VALUATION." localSheetId="12" hidden="1">{#N/A,#N/A,FALSE,"Pooling";#N/A,#N/A,FALSE,"income";#N/A,#N/A,FALSE,"valuation"}</definedName>
    <definedName name="wrn.VALUATION." localSheetId="13" hidden="1">{#N/A,#N/A,FALSE,"Pooling";#N/A,#N/A,FALSE,"income";#N/A,#N/A,FALSE,"valuation"}</definedName>
    <definedName name="wrn.VALUATION." localSheetId="10" hidden="1">{#N/A,#N/A,FALSE,"Pooling";#N/A,#N/A,FALSE,"income";#N/A,#N/A,FALSE,"valuation"}</definedName>
    <definedName name="wrn.VALUATION." localSheetId="1" hidden="1">{#N/A,#N/A,FALSE,"Pooling";#N/A,#N/A,FALSE,"income";#N/A,#N/A,FALSE,"valuation"}</definedName>
    <definedName name="wrn.VALUATION." localSheetId="0" hidden="1">{#N/A,#N/A,FALSE,"Pooling";#N/A,#N/A,FALSE,"income";#N/A,#N/A,FALSE,"valuation"}</definedName>
    <definedName name="wrn.wicor." localSheetId="11" hidden="1">{#N/A,#N/A,FALSE,"FACTSHEETS";#N/A,#N/A,FALSE,"pump";#N/A,#N/A,FALSE,"filter"}</definedName>
    <definedName name="wrn.wicor." localSheetId="9" hidden="1">{#N/A,#N/A,FALSE,"FACTSHEETS";#N/A,#N/A,FALSE,"pump";#N/A,#N/A,FALSE,"filter"}</definedName>
    <definedName name="wrn.wicor." localSheetId="2" hidden="1">{#N/A,#N/A,FALSE,"FACTSHEETS";#N/A,#N/A,FALSE,"pump";#N/A,#N/A,FALSE,"filter"}</definedName>
    <definedName name="wrn.wicor." localSheetId="12" hidden="1">{#N/A,#N/A,FALSE,"FACTSHEETS";#N/A,#N/A,FALSE,"pump";#N/A,#N/A,FALSE,"filter"}</definedName>
    <definedName name="wrn.wicor." localSheetId="13" hidden="1">{#N/A,#N/A,FALSE,"FACTSHEETS";#N/A,#N/A,FALSE,"pump";#N/A,#N/A,FALSE,"filter"}</definedName>
    <definedName name="wrn.wicor." localSheetId="10" hidden="1">{#N/A,#N/A,FALSE,"FACTSHEETS";#N/A,#N/A,FALSE,"pump";#N/A,#N/A,FALSE,"filter"}</definedName>
    <definedName name="wrn.wicor." localSheetId="1" hidden="1">{#N/A,#N/A,FALSE,"FACTSHEETS";#N/A,#N/A,FALSE,"pump";#N/A,#N/A,FALSE,"filter"}</definedName>
    <definedName name="wrn.wicor." localSheetId="0" hidden="1">{#N/A,#N/A,FALSE,"FACTSHEETS";#N/A,#N/A,FALSE,"pump";#N/A,#N/A,FALSE,"filter"}</definedName>
    <definedName name="wvu.ADM._.ACCTG._.BUDGET." localSheetId="11"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9"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3"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0"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0"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DETAIL." localSheetId="11"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9"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2"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2"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3"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0"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0"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CONST._.DETAIL." localSheetId="11"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9"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3"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0"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0"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GEN._.MGMNT._.DETAIL." localSheetId="11"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9"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2"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2"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3"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0"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0"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VMNT._.DETAIL." localSheetId="11"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9"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2"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2"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3"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0"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0"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T._.BUDGET." localSheetId="11"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9"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2"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2"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3"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0"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0"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OTHER." localSheetId="11"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9"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2"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2"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3"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0"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0" hidden="1">{TRUE,TRUE,-1.25,-15.5,484.5,253.5,FALSE,TRUE,TRUE,TRUE,0,1,16,1,381,3,9,4,TRUE,TRUE,3,TRUE,1,TRUE,75,"Swvu.ADM._.OTHER.","ACwvu.ADM._.OTHER.",#N/A,FALSE,FALSE,0.58,0.53,0.56,0.8,2,"","",FALSE,FALSE,FALSE,FALSE,1,#N/A,1,#N/A,"=R1C1:R388C17","=R1:R9",#N/A,"Cwvu.ADM._.OTHER.",FALSE,FALSE,FALSE,5,65532,300,FALSE,FALSE,TRUE,TRUE,TRUE}</definedName>
    <definedName name="wvu.ADM._.OTHER._.DETAIL." localSheetId="11"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9"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2"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2"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3"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0"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0"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SUMMARY." localSheetId="11"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9"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2"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2"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3"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0"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0" hidden="1">{TRUE,TRUE,-1.25,-15.5,484.5,253.5,FALSE,FALSE,TRUE,TRUE,0,1,13,1,391,3,9,4,TRUE,TRUE,3,TRUE,1,TRUE,75,"Swvu.ADM._.SUMMARY.","ACwvu.ADM._.SUMMARY.",#N/A,FALSE,FALSE,0.1,0.1,0.34,0.33,2,"","",FALSE,FALSE,FALSE,FALSE,1,#N/A,1,#N/A,"=R4C1:R398C19","=R4:R9",#N/A,"Cwvu.ADM._.SUMMARY.",FALSE,FALSE,FALSE,5,65532,300,FALSE,FALSE,TRUE,TRUE,TRUE}</definedName>
    <definedName name="wvu.ADMIN._.CONST._.BUDGET." localSheetId="11"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9"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2"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2"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3"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0"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0"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GEN._.MGMNT._.BUDGET." localSheetId="11"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9"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2"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2"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3"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0"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0"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OTHER._.MEALS." localSheetId="11"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9"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2"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2"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3"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0"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0"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REGISTRATIONS." localSheetId="11"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9"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2"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2"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3"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0"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0"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TRAVEL." localSheetId="11"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9"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2"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2"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3"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0"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0"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mort._.depr._.cam." localSheetId="11"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9"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2"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2"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3"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0"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0" hidden="1">{TRUE,TRUE,-1.25,-15.5,484.5,253.5,FALSE,FALSE,TRUE,TRUE,0,1,#N/A,1,#N/A,8.7,18.7333333333333,1,FALSE,FALSE,3,TRUE,1,FALSE,75,"Swvu.amort._.depr._.cam.","ACwvu.amort._.depr._.cam.",#N/A,FALSE,FALSE,0.5,0.5,0.25,0.3,2,"","",FALSE,FALSE,FALSE,FALSE,1,#N/A,1,#N/A,"=R1C1:R131C17","=R1:R9",#N/A,#N/A,FALSE,FALSE,FALSE,5,65532,300,FALSE,TRUE,TRUE,TRUE,TRUE}</definedName>
    <definedName name="wvu.Analysis1H95." localSheetId="11"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9"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2"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2"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3"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0"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0"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Q95." localSheetId="11"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9"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2"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2"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3"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0"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0"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2Q95." localSheetId="11"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9"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2"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2"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3"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0"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0"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NUAL._.ALLOCATION." localSheetId="11"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9"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2"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2"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3"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0"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0"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SSESSED._.VALUES._.LEVY." localSheetId="11"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9"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2"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2"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3"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0"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0"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BON._.HOME._.MONTHLY._.DETAIL." localSheetId="11"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9"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2"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2"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3"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0"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0"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CAM._.DEPREC." localSheetId="11"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9"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2"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2"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3"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0"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0"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RECAP." localSheetId="11"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9"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3"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0"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0"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PITAL._.ADDS." localSheetId="11"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9"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2"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2"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3"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0"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0"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DEPRECIATION." localSheetId="11"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9"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2"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2"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3"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0"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0"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SHFLOW." localSheetId="11"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9"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2"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2"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3"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0"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0"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HOICES." localSheetId="11"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9"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2"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2"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3"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0"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0" hidden="1">{TRUE,TRUE,-1.25,-15.5,478.5,269.25,FALSE,FALSE,TRUE,TRUE,0,7,#N/A,159,#N/A,8.8030303030303,20,1,FALSE,FALSE,3,TRUE,1,FALSE,75,"Swvu.CHOICES.","ACwvu.CHOICES.",#N/A,FALSE,FALSE,0.5,0.5,0,0,2,"","",FALSE,FALSE,FALSE,FALSE,1,73,#N/A,#N/A,"=R1C1:R49C17",FALSE,#N/A,#N/A,FALSE,FALSE,TRUE,5,65532,65532,FALSE,FALSE,TRUE,TRUE,TRUE}</definedName>
    <definedName name="wvu.clean._.and._.sweep._.bud." localSheetId="11"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9"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2"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2"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3"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0"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0"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N._.SWEEP._.BUDGET." localSheetId="11"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9"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2"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2"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3"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0"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0"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P._.HRS._.PER._.MONTH." localSheetId="11"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9"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2"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2"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3"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0"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0"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WK." localSheetId="11"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9"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2"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2"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3"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0"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0"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PAYRL._.COSTS." localSheetId="11"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9"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2"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2"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3"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0"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0"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URR.YR._.WITH._.PRIOR._.YR._.COMP." localSheetId="11"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9"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2"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2"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3"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0"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0"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ENT._.YEAR._.CAM._.RATE." localSheetId="11"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9"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2"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2"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3"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0"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0"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depreciation." localSheetId="11"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9"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2"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2"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3"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0"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0"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FIXED._.ASSET._.ADDITIONS." localSheetId="11"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9"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2"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2"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3"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0"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0"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gr._.rents._.monthly." localSheetId="11"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9"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2"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2"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3"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0"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0"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OUND._.RENT._.CALC." localSheetId="11"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9"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2"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2"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3"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0"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0"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INCOME._.STMT." localSheetId="11"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9"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2"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2"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3"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0"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0"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FO._.BOOTH._.BUDGET." localSheetId="11"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9"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2"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2"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3"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0"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0"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PAYROLL." localSheetId="11"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9"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2"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2"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3"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0"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0"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puts._.raw._.data."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SURANCE._.BUDGET." localSheetId="11"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9"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2"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2"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3"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0"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0"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DETAIL." localSheetId="11"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9"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2"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2"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3"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0"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0"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TEREST._.ON._.EQPT." localSheetId="11"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9"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2"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2"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3"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0"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0" hidden="1">{TRUE,TRUE,-1.25,-15.5,484.5,253.5,FALSE,FALSE,TRUE,TRUE,0,1,13,1,46,3,9,4,TRUE,TRUE,3,TRUE,1,TRUE,75,"Swvu.INTEREST._.ON._.EQPT.","ACwvu.INTEREST._.ON._.EQPT.",#N/A,FALSE,FALSE,0.5,0.5,0.25,0.3,2,"","",FALSE,FALSE,FALSE,FALSE,1,#N/A,1,1,"=R1C1:R54C17",FALSE,#N/A,#N/A,FALSE,FALSE,FALSE,5,65532,300,FALSE,FALSE,TRUE,TRUE,TRUE}</definedName>
    <definedName name="wvu.JENNIFERS._.BUDGET." localSheetId="11"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9"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2"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2"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3"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0"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0"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LANDSCAPE._.BUDGET." localSheetId="11"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9"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2"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2"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3"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0"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0"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IGHTING._.BUDGET." localSheetId="11"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9"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2"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2"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3"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0"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0"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MAJORS._.CAM." localSheetId="11"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9"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2"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2"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3"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0"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0" hidden="1">{TRUE,TRUE,-1.25,-15.5,478.5,269.25,FALSE,FALSE,TRUE,TRUE,0,1,#N/A,1,#N/A,5.82,20.0666666666667,1,FALSE,FALSE,3,TRUE,1,FALSE,75,"Swvu.MAJORS._.CAM.","ACwvu.MAJORS._.CAM.",#N/A,FALSE,FALSE,0.5,0.5,0.25,0.3,2,"","",FALSE,FALSE,FALSE,FALSE,1,#N/A,1,1,"=R1C1:R43C16",FALSE,#N/A,#N/A,FALSE,FALSE,FALSE,5,65532,65532,FALSE,FALSE,TRUE,TRUE,TRUE}</definedName>
    <definedName name="wvu.MAJORS._.ENCL.._.MALL." localSheetId="11"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9"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2"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2"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3"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0"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0"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rgin._.Summary." localSheetId="11"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9"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2"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2"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3"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0"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0"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ISC._.BUDGET." localSheetId="11"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9"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2"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2"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3"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0"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0"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ONTHLY._.EXP._.AND._.KEY._.MAN._.LIFE." localSheetId="11"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9"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2"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2"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3"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0"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0"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HOURS." localSheetId="11"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9"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2"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2"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3"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0"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0"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SALARY._.DOLLARS." localSheetId="11"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9"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2"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2"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3"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0"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0"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PARKING._.PAYROLL._.SUPPLIES." localSheetId="11"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9"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2"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2"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3"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0"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0"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YROLL._.BUDGET." localSheetId="11"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9"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2"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2"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3"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0"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0" hidden="1">{TRUE,TRUE,-1.25,-15.5,478.5,269.25,FALSE,TRUE,TRUE,TRUE,0,1,#N/A,700,#N/A,7.4625,20.125,1,FALSE,FALSE,3,TRUE,1,FALSE,75,"Swvu.PAYROLL._.BUDGET.","ACwvu.PAYROLL._.BUDGET.",#N/A,FALSE,FALSE,0,0,0,0,2,"","",FALSE,FALSE,FALSE,FALSE,1,70,#N/A,#N/A,"=R710C3:R752C21",FALSE,#N/A,#N/A,FALSE,FALSE,TRUE,5,65532,65532,FALSE,TRUE,TRUE,TRUE,TRUE}</definedName>
    <definedName name="wvu.PERS._.PROP._.BUDGET." localSheetId="11"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9"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2"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2"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3"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0"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0" hidden="1">{TRUE,TRUE,-1.25,-15.5,484.5,253.5,FALSE,FALSE,TRUE,TRUE,0,1,4,1,45,3,9,4,TRUE,TRUE,3,TRUE,1,TRUE,75,"Swvu.PERS._.PROP._.BUDGET.","ACwvu.PERS._.PROP._.BUDGET.",#N/A,FALSE,FALSE,0.5,0.5,0.25,0.3,2,"","",FALSE,FALSE,FALSE,FALSE,1,#N/A,1,1,"=R1C1:R43C17",FALSE,#N/A,#N/A,FALSE,FALSE,FALSE,5,65532,300,FALSE,FALSE,TRUE,TRUE,TRUE}</definedName>
    <definedName name="wvu.PERS._.PROP._.DETAIL." localSheetId="11"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9"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2"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2"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3"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0"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0" hidden="1">{TRUE,TRUE,-1.25,-15.5,484.5,253.5,FALSE,FALSE,TRUE,TRUE,0,1,4,1,59,3,9,4,TRUE,TRUE,3,TRUE,1,TRUE,75,"Swvu.PERS._.PROP._.DETAIL.","ACwvu.PERS._.PROP._.DETAIL.",#N/A,FALSE,FALSE,0.5,0.5,0,0,2,"","",FALSE,FALSE,FALSE,FALSE,1,#N/A,1,#N/A,"=R47C1:R121C11",FALSE,#N/A,"Cwvu.PERS._.PROP._.DETAIL.",FALSE,FALSE,FALSE,5,65532,300,FALSE,TRUE,TRUE,TRUE,TRUE}</definedName>
    <definedName name="wvu.PKG._.TRAFFIC._.BUDGET." localSheetId="11"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9"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2"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2"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3"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0"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0"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RE._.TAX._.SCHEDULES." localSheetId="11"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9"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2"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2"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3"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0"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0"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nt._.calc." localSheetId="11"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9"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2"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2"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3"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0"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0"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PAIR._.N._.MAINT._.BUDGET." localSheetId="11"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9"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2"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2"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3"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0"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0"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PAYROLL." localSheetId="11"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9"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2"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2"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3"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0"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0"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SCHEDULED._.HOURS." localSheetId="11"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9"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2"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2"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3"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0"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0" hidden="1">{TRUE,TRUE,-1.25,-15.5,484.5,253.5,FALSE,TRUE,TRUE,TRUE,0,3,#N/A,662,#N/A,7.475,18.6,1,FALSE,FALSE,3,TRUE,1,FALSE,75,"Swvu.SCHEDULED._.HOURS.","ACwvu.SCHEDULED._.HOURS.",#N/A,FALSE,FALSE,0.25,0,0.5,0,2,"","",FALSE,FALSE,FALSE,FALSE,1,#N/A,1,#N/A,"=R671C6:R709C21",FALSE,#N/A,#N/A,FALSE,FALSE,FALSE,5,65532,65532,FALSE,TRUE,TRUE,TRUE,TRUE}</definedName>
    <definedName name="wvu.SECURITY._.BUDGET." localSheetId="11"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9"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2"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2"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3"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0"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0"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HRS._.PER._.MONTH." localSheetId="11"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9"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2"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2"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3"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0"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0"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WEEK." localSheetId="11"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9"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2"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2"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3"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0"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0"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PAYROLL._.COST." localSheetId="11"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9"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2"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2"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3"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0"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0"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TORAGE._.RENTS." localSheetId="11"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9"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2"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2"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3"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0"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0"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ummary1."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2."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3."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TRAFFIC._.N._.OFFSITE._.DETAIL." localSheetId="11"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9"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2"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2"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3"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0"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0"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PKG._.BDGT." localSheetId="11"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9"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2"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2"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3"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0"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0"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UTILITIES." localSheetId="11"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9"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2"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2"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3"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0"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0" hidden="1">{TRUE,TRUE,-1.25,-15.5,482.25,269.25,FALSE,TRUE,TRUE,TRUE,0,1,#N/A,1,#N/A,8.60606060606061,20.1333333333333,1,FALSE,FALSE,3,TRUE,1,FALSE,75,"Swvu.UTILITIES.","ACwvu.UTILITIES.",#N/A,FALSE,FALSE,0,0,0,0,2,"","",FALSE,FALSE,FALSE,FALSE,1,85,#N/A,#N/A,"=R2C1:R255C17","=R2:R8",#N/A,#N/A,FALSE,FALSE,FALSE,5,65532,65532,FALSE,FALSE,TRUE,TRUE,TRUE}</definedName>
    <definedName name="wvu.WATER._.SEWER._.RECAPTURE." localSheetId="11"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9"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2"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2"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3"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0"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0"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EEKLY._.STAFFING." localSheetId="11"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9"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2"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2"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3"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0"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0" hidden="1">{TRUE,TRUE,-1.25,-15.5,483,269.25,FALSE,TRUE,TRUE,TRUE,0,19,#N/A,1,#N/A,19.225,19.8,1,FALSE,FALSE,3,TRUE,1,FALSE,75,"Swvu.WEEKLY._.STAFFING.","ACwvu.WEEKLY._.STAFFING.",#N/A,FALSE,FALSE,0,0,0,0,2,"","",FALSE,FALSE,FALSE,TRUE,1,#N/A,1,1,"=R1C22:R52C48","=R2:R7","Rwvu.WEEKLY._.STAFFING.",#N/A,FALSE,FALSE,FALSE,5,65532,65532,FALSE,FALSE,TRUE,TRUE,TRUE}</definedName>
    <definedName name="x" localSheetId="11" hidden="1">{#N/A,#N/A,FALSE,"FY97";#N/A,#N/A,FALSE,"FY98";#N/A,#N/A,FALSE,"FY99";#N/A,#N/A,FALSE,"FY00";#N/A,#N/A,FALSE,"FY01"}</definedName>
    <definedName name="x" localSheetId="9" hidden="1">{#N/A,#N/A,FALSE,"FY97";#N/A,#N/A,FALSE,"FY98";#N/A,#N/A,FALSE,"FY99";#N/A,#N/A,FALSE,"FY00";#N/A,#N/A,FALSE,"FY01"}</definedName>
    <definedName name="x" localSheetId="2" hidden="1">{#N/A,#N/A,FALSE,"FY97";#N/A,#N/A,FALSE,"FY98";#N/A,#N/A,FALSE,"FY99";#N/A,#N/A,FALSE,"FY00";#N/A,#N/A,FALSE,"FY01"}</definedName>
    <definedName name="x" localSheetId="12" hidden="1">{#N/A,#N/A,FALSE,"FY97";#N/A,#N/A,FALSE,"FY98";#N/A,#N/A,FALSE,"FY99";#N/A,#N/A,FALSE,"FY00";#N/A,#N/A,FALSE,"FY01"}</definedName>
    <definedName name="x" localSheetId="13" hidden="1">{#N/A,#N/A,FALSE,"FY97";#N/A,#N/A,FALSE,"FY98";#N/A,#N/A,FALSE,"FY99";#N/A,#N/A,FALSE,"FY00";#N/A,#N/A,FALSE,"FY01"}</definedName>
    <definedName name="x" localSheetId="10" hidden="1">{#N/A,#N/A,FALSE,"FY97";#N/A,#N/A,FALSE,"FY98";#N/A,#N/A,FALSE,"FY99";#N/A,#N/A,FALSE,"FY00";#N/A,#N/A,FALSE,"FY01"}</definedName>
    <definedName name="x" localSheetId="1" hidden="1">{#N/A,#N/A,FALSE,"FY97";#N/A,#N/A,FALSE,"FY98";#N/A,#N/A,FALSE,"FY99";#N/A,#N/A,FALSE,"FY00";#N/A,#N/A,FALSE,"FY01"}</definedName>
    <definedName name="x" localSheetId="0" hidden="1">{#N/A,#N/A,FALSE,"FY97";#N/A,#N/A,FALSE,"FY98";#N/A,#N/A,FALSE,"FY99";#N/A,#N/A,FALSE,"FY00";#N/A,#N/A,FALSE,"FY01"}</definedName>
    <definedName name="xyz" localSheetId="11" hidden="1">{"histincome",#N/A,FALSE,"hyfins";"closing balance",#N/A,FALSE,"hyfins"}</definedName>
    <definedName name="xyz" localSheetId="9" hidden="1">{"histincome",#N/A,FALSE,"hyfins";"closing balance",#N/A,FALSE,"hyfins"}</definedName>
    <definedName name="xyz" localSheetId="2" hidden="1">{"histincome",#N/A,FALSE,"hyfins";"closing balance",#N/A,FALSE,"hyfins"}</definedName>
    <definedName name="xyz" localSheetId="12" hidden="1">{"histincome",#N/A,FALSE,"hyfins";"closing balance",#N/A,FALSE,"hyfins"}</definedName>
    <definedName name="xyz" localSheetId="13" hidden="1">{"histincome",#N/A,FALSE,"hyfins";"closing balance",#N/A,FALSE,"hyfins"}</definedName>
    <definedName name="xyz" localSheetId="10" hidden="1">{"histincome",#N/A,FALSE,"hyfins";"closing balance",#N/A,FALSE,"hyfins"}</definedName>
    <definedName name="xyz" localSheetId="1" hidden="1">{"histincome",#N/A,FALSE,"hyfins";"closing balance",#N/A,FALSE,"hyfins"}</definedName>
    <definedName name="xyz" localSheetId="0" hidden="1">{"histincome",#N/A,FALSE,"hyfins";"closing balance",#N/A,FALSE,"hyfins"}</definedName>
    <definedName name="Z_0ED1E0EB_DE2C_11D2_B938_00C04F5826AB_.wvu.PrintArea" localSheetId="12" hidden="1">#REF!</definedName>
    <definedName name="Z_0ED1E0EB_DE2C_11D2_B938_00C04F5826AB_.wvu.PrintArea" localSheetId="13" hidden="1">#REF!</definedName>
    <definedName name="Z_0ED1E0EB_DE2C_11D2_B938_00C04F5826AB_.wvu.PrintArea" localSheetId="10" hidden="1">#REF!</definedName>
    <definedName name="Z_0ED1E0EB_DE2C_11D2_B938_00C04F5826AB_.wvu.PrintArea" localSheetId="1" hidden="1">#REF!</definedName>
    <definedName name="Z_0EDF2572_F2C1_11D2_926B_00C04F5F225D_.wvu.PrintArea" localSheetId="12" hidden="1">#REF!</definedName>
    <definedName name="Z_0EDF2572_F2C1_11D2_926B_00C04F5F225D_.wvu.PrintArea" localSheetId="13" hidden="1">#REF!</definedName>
    <definedName name="Z_0EDF2572_F2C1_11D2_926B_00C04F5F225D_.wvu.PrintArea" localSheetId="10" hidden="1">#REF!</definedName>
    <definedName name="Z_0EDF2572_F2C1_11D2_926B_00C04F5F225D_.wvu.PrintArea" localSheetId="1" hidden="1">#REF!</definedName>
    <definedName name="Z_11F9FE5D_DD66_11D2_925D_00C04F5F225D_.wvu.PrintArea" localSheetId="12" hidden="1">#REF!</definedName>
    <definedName name="Z_11F9FE5D_DD66_11D2_925D_00C04F5F225D_.wvu.PrintArea" localSheetId="10" hidden="1">#REF!</definedName>
    <definedName name="Z_11F9FE5D_DD66_11D2_925D_00C04F5F225D_.wvu.PrintArea" localSheetId="1" hidden="1">#REF!</definedName>
    <definedName name="Z_16754C5B_0808_11D3_B965_00C04F5826AB_.wvu.PrintArea" localSheetId="12" hidden="1">#REF!</definedName>
    <definedName name="Z_16754C5B_0808_11D3_B965_00C04F5826AB_.wvu.PrintArea" localSheetId="10" hidden="1">#REF!</definedName>
    <definedName name="Z_16754C5B_0808_11D3_B965_00C04F5826AB_.wvu.PrintArea" localSheetId="1" hidden="1">#REF!</definedName>
    <definedName name="Z_19A07FCD_0D47_11D3_B969_00C04F582879_.wvu.PrintArea" localSheetId="12" hidden="1">#REF!</definedName>
    <definedName name="Z_19A07FCD_0D47_11D3_B969_00C04F582879_.wvu.PrintArea" localSheetId="10" hidden="1">#REF!</definedName>
    <definedName name="Z_19A07FCD_0D47_11D3_B969_00C04F582879_.wvu.PrintArea" localSheetId="1" hidden="1">#REF!</definedName>
    <definedName name="Z_1D7323BC_F695_11D2_9270_00C04F5F225D_.wvu.PrintArea" localSheetId="12" hidden="1">#REF!</definedName>
    <definedName name="Z_1D7323BC_F695_11D2_9270_00C04F5F225D_.wvu.PrintArea" localSheetId="10" hidden="1">#REF!</definedName>
    <definedName name="Z_1D7323BC_F695_11D2_9270_00C04F5F225D_.wvu.PrintArea" localSheetId="1" hidden="1">#REF!</definedName>
    <definedName name="Z_2369292A_F429_11D2_B94E_00C04F5826AB_.wvu.PrintArea" localSheetId="12" hidden="1">#REF!</definedName>
    <definedName name="Z_2369292A_F429_11D2_B94E_00C04F5826AB_.wvu.PrintArea" localSheetId="10" hidden="1">#REF!</definedName>
    <definedName name="Z_2369292A_F429_11D2_B94E_00C04F5826AB_.wvu.PrintArea" localSheetId="1" hidden="1">#REF!</definedName>
    <definedName name="Z_2D4BBD51_E78F_11D2_B93F_00C04F5826AB_.wvu.PrintArea" localSheetId="12" hidden="1">#REF!</definedName>
    <definedName name="Z_2D4BBD51_E78F_11D2_B93F_00C04F5826AB_.wvu.PrintArea" localSheetId="10" hidden="1">#REF!</definedName>
    <definedName name="Z_2D4BBD51_E78F_11D2_B93F_00C04F5826AB_.wvu.PrintArea" localSheetId="1" hidden="1">#REF!</definedName>
    <definedName name="Z_2E8248AF_0C95_11D3_B968_00C04F5826AB_.wvu.PrintArea" localSheetId="12" hidden="1">#REF!</definedName>
    <definedName name="Z_2E8248AF_0C95_11D3_B968_00C04F5826AB_.wvu.PrintArea" localSheetId="10" hidden="1">#REF!</definedName>
    <definedName name="Z_2E8248AF_0C95_11D3_B968_00C04F5826AB_.wvu.PrintArea" localSheetId="1" hidden="1">#REF!</definedName>
    <definedName name="Z_338AB5B2_F1BA_11D2_B949_00C04F5826AB_.wvu.PrintArea" localSheetId="12" hidden="1">#REF!</definedName>
    <definedName name="Z_338AB5B2_F1BA_11D2_B949_00C04F5826AB_.wvu.PrintArea" localSheetId="10" hidden="1">#REF!</definedName>
    <definedName name="Z_338AB5B2_F1BA_11D2_B949_00C04F5826AB_.wvu.PrintArea" localSheetId="1" hidden="1">#REF!</definedName>
    <definedName name="Z_34B767E5_0728_11D3_B964_00C04F5826AB_.wvu.PrintArea" localSheetId="12" hidden="1">#REF!</definedName>
    <definedName name="Z_34B767E5_0728_11D3_B964_00C04F5826AB_.wvu.PrintArea" localSheetId="10" hidden="1">#REF!</definedName>
    <definedName name="Z_34B767E5_0728_11D3_B964_00C04F5826AB_.wvu.PrintArea" localSheetId="1" hidden="1">#REF!</definedName>
    <definedName name="Z_374751BD_0A3F_11D3_B967_00C04F5826AB_.wvu.PrintArea" localSheetId="12" hidden="1">#REF!</definedName>
    <definedName name="Z_374751BD_0A3F_11D3_B967_00C04F5826AB_.wvu.PrintArea" localSheetId="10" hidden="1">#REF!</definedName>
    <definedName name="Z_374751BD_0A3F_11D3_B967_00C04F5826AB_.wvu.PrintArea" localSheetId="1" hidden="1">#REF!</definedName>
    <definedName name="Z_4770041C_F430_11D2_B94E_00C04F5826AB_.wvu.PrintArea" localSheetId="12" hidden="1">#REF!</definedName>
    <definedName name="Z_4770041C_F430_11D2_B94E_00C04F5826AB_.wvu.PrintArea" localSheetId="10" hidden="1">#REF!</definedName>
    <definedName name="Z_4770041C_F430_11D2_B94E_00C04F5826AB_.wvu.PrintArea" localSheetId="1" hidden="1">#REF!</definedName>
    <definedName name="Z_4E54E25B_F83D_11D2_B951_00C04F582879_.wvu.PrintArea" localSheetId="12" hidden="1">#REF!</definedName>
    <definedName name="Z_4E54E25B_F83D_11D2_B951_00C04F582879_.wvu.PrintArea" localSheetId="10" hidden="1">#REF!</definedName>
    <definedName name="Z_4E54E25B_F83D_11D2_B951_00C04F582879_.wvu.PrintArea" localSheetId="1" hidden="1">#REF!</definedName>
    <definedName name="Z_515AEF27_F40F_11D2_B94D_00C04F5826AB_.wvu.PrintArea" localSheetId="12" hidden="1">#REF!</definedName>
    <definedName name="Z_515AEF27_F40F_11D2_B94D_00C04F5826AB_.wvu.PrintArea" localSheetId="10" hidden="1">#REF!</definedName>
    <definedName name="Z_515AEF27_F40F_11D2_B94D_00C04F5826AB_.wvu.PrintArea" localSheetId="1" hidden="1">#REF!</definedName>
    <definedName name="Z_55834EDC_F6B0_11D2_9270_00C04F5F225D_.wvu.PrintArea" localSheetId="12" hidden="1">#REF!</definedName>
    <definedName name="Z_55834EDC_F6B0_11D2_9270_00C04F5F225D_.wvu.PrintArea" localSheetId="10" hidden="1">#REF!</definedName>
    <definedName name="Z_55834EDC_F6B0_11D2_9270_00C04F5F225D_.wvu.PrintArea" localSheetId="1" hidden="1">#REF!</definedName>
    <definedName name="Z_5ADE4FB4_DB2F_11D2_B934_00C04F5826AB_.wvu.PrintArea" localSheetId="12" hidden="1">#REF!</definedName>
    <definedName name="Z_5ADE4FB4_DB2F_11D2_B934_00C04F5826AB_.wvu.PrintArea" localSheetId="10" hidden="1">#REF!</definedName>
    <definedName name="Z_5ADE4FB4_DB2F_11D2_B934_00C04F5826AB_.wvu.PrintArea" localSheetId="1" hidden="1">#REF!</definedName>
    <definedName name="Z_5D4EE358_F74B_11D2_B950_00C04F582879_.wvu.PrintArea" localSheetId="12" hidden="1">#REF!</definedName>
    <definedName name="Z_5D4EE358_F74B_11D2_B950_00C04F582879_.wvu.PrintArea" localSheetId="10" hidden="1">#REF!</definedName>
    <definedName name="Z_5D4EE358_F74B_11D2_B950_00C04F582879_.wvu.PrintArea" localSheetId="1" hidden="1">#REF!</definedName>
    <definedName name="Z_5E8B326E_DD59_11D2_B937_00C04F5826AB_.wvu.PrintArea" localSheetId="12" hidden="1">#REF!</definedName>
    <definedName name="Z_5E8B326E_DD59_11D2_B937_00C04F5826AB_.wvu.PrintArea" localSheetId="10" hidden="1">#REF!</definedName>
    <definedName name="Z_5E8B326E_DD59_11D2_B937_00C04F5826AB_.wvu.PrintArea" localSheetId="1" hidden="1">#REF!</definedName>
    <definedName name="Z_5E8B32AD_DD59_11D2_B937_00C04F5826AB_.wvu.PrintArea" localSheetId="12" hidden="1">#REF!</definedName>
    <definedName name="Z_5E8B32AD_DD59_11D2_B937_00C04F5826AB_.wvu.PrintArea" localSheetId="10" hidden="1">#REF!</definedName>
    <definedName name="Z_5E8B32AD_DD59_11D2_B937_00C04F5826AB_.wvu.PrintArea" localSheetId="1" hidden="1">#REF!</definedName>
    <definedName name="Z_6042F49B_080C_11D3_B965_00C04F5826AB_.wvu.PrintArea" localSheetId="12" hidden="1">#REF!</definedName>
    <definedName name="Z_6042F49B_080C_11D3_B965_00C04F5826AB_.wvu.PrintArea" localSheetId="10" hidden="1">#REF!</definedName>
    <definedName name="Z_6042F49B_080C_11D3_B965_00C04F5826AB_.wvu.PrintArea" localSheetId="1" hidden="1">#REF!</definedName>
    <definedName name="Z_65C45D10_F349_11D2_926C_00C04F5F225D_.wvu.PrintArea" localSheetId="12" hidden="1">#REF!</definedName>
    <definedName name="Z_65C45D10_F349_11D2_926C_00C04F5F225D_.wvu.PrintArea" localSheetId="10" hidden="1">#REF!</definedName>
    <definedName name="Z_65C45D10_F349_11D2_926C_00C04F5F225D_.wvu.PrintArea" localSheetId="1" hidden="1">#REF!</definedName>
    <definedName name="Z_65C45D53_F349_11D2_926C_00C04F5F225D_.wvu.PrintArea" localSheetId="12" hidden="1">#REF!</definedName>
    <definedName name="Z_65C45D53_F349_11D2_926C_00C04F5F225D_.wvu.PrintArea" localSheetId="10" hidden="1">#REF!</definedName>
    <definedName name="Z_65C45D53_F349_11D2_926C_00C04F5F225D_.wvu.PrintArea" localSheetId="1" hidden="1">#REF!</definedName>
    <definedName name="Z_6C9C16C8_DC99_11D2_B936_00C04F5826AB_.wvu.PrintArea" localSheetId="12" hidden="1">#REF!</definedName>
    <definedName name="Z_6C9C16C8_DC99_11D2_B936_00C04F5826AB_.wvu.PrintArea" localSheetId="10" hidden="1">#REF!</definedName>
    <definedName name="Z_6C9C16C8_DC99_11D2_B936_00C04F5826AB_.wvu.PrintArea" localSheetId="1" hidden="1">#REF!</definedName>
    <definedName name="Z_6CB243F4_ED2D_11D2_B946_00C04F5826AB_.wvu.PrintArea" localSheetId="12" hidden="1">#REF!</definedName>
    <definedName name="Z_6CB243F4_ED2D_11D2_B946_00C04F5826AB_.wvu.PrintArea" localSheetId="10" hidden="1">#REF!</definedName>
    <definedName name="Z_6CB243F4_ED2D_11D2_B946_00C04F5826AB_.wvu.PrintArea" localSheetId="1" hidden="1">#REF!</definedName>
    <definedName name="Z_70A4360D_D1BF_11D2_B92A_00C04F5826AB_.wvu.PrintArea" localSheetId="12" hidden="1">#REF!</definedName>
    <definedName name="Z_70A4360D_D1BF_11D2_B92A_00C04F5826AB_.wvu.PrintArea" localSheetId="10" hidden="1">#REF!</definedName>
    <definedName name="Z_70A4360D_D1BF_11D2_B92A_00C04F5826AB_.wvu.PrintArea" localSheetId="1" hidden="1">#REF!</definedName>
    <definedName name="Z_78D9A7EE_F34E_11D2_B94B_00C04F5826AB_.wvu.PrintArea" localSheetId="12" hidden="1">#REF!</definedName>
    <definedName name="Z_78D9A7EE_F34E_11D2_B94B_00C04F5826AB_.wvu.PrintArea" localSheetId="10" hidden="1">#REF!</definedName>
    <definedName name="Z_78D9A7EE_F34E_11D2_B94B_00C04F5826AB_.wvu.PrintArea" localSheetId="1" hidden="1">#REF!</definedName>
    <definedName name="Z_85241E64_F1D6_11D2_B949_00C04F5826AB_.wvu.PrintArea" localSheetId="12" hidden="1">#REF!</definedName>
    <definedName name="Z_85241E64_F1D6_11D2_B949_00C04F5826AB_.wvu.PrintArea" localSheetId="10" hidden="1">#REF!</definedName>
    <definedName name="Z_85241E64_F1D6_11D2_B949_00C04F5826AB_.wvu.PrintArea" localSheetId="1" hidden="1">#REF!</definedName>
    <definedName name="Z_8E2C2973_08AE_11D3_B966_00C04F5826AB_.wvu.PrintArea" localSheetId="12" hidden="1">#REF!</definedName>
    <definedName name="Z_8E2C2973_08AE_11D3_B966_00C04F5826AB_.wvu.PrintArea" localSheetId="10" hidden="1">#REF!</definedName>
    <definedName name="Z_8E2C2973_08AE_11D3_B966_00C04F5826AB_.wvu.PrintArea" localSheetId="1" hidden="1">#REF!</definedName>
    <definedName name="Z_8F7CF4F4_DC05_11D2_B935_00C04F5826AB_.wvu.PrintArea" localSheetId="12" hidden="1">#REF!</definedName>
    <definedName name="Z_8F7CF4F4_DC05_11D2_B935_00C04F5826AB_.wvu.PrintArea" localSheetId="10" hidden="1">#REF!</definedName>
    <definedName name="Z_8F7CF4F4_DC05_11D2_B935_00C04F5826AB_.wvu.PrintArea" localSheetId="1" hidden="1">#REF!</definedName>
    <definedName name="Z_8F7CF50A_DC05_11D2_B935_00C04F5826AB_.wvu.PrintArea" localSheetId="12" hidden="1">#REF!</definedName>
    <definedName name="Z_8F7CF50A_DC05_11D2_B935_00C04F5826AB_.wvu.PrintArea" localSheetId="10" hidden="1">#REF!</definedName>
    <definedName name="Z_8F7CF50A_DC05_11D2_B935_00C04F5826AB_.wvu.PrintArea" localSheetId="1" hidden="1">#REF!</definedName>
    <definedName name="Z_A73F022C_DBF0_11D2_B935_00C04F5826AB_.wvu.PrintArea" localSheetId="12" hidden="1">#REF!</definedName>
    <definedName name="Z_A73F022C_DBF0_11D2_B935_00C04F5826AB_.wvu.PrintArea" localSheetId="10" hidden="1">#REF!</definedName>
    <definedName name="Z_A73F022C_DBF0_11D2_B935_00C04F5826AB_.wvu.PrintArea" localSheetId="1" hidden="1">#REF!</definedName>
    <definedName name="Z_A73F0257_DBF0_11D2_B935_00C04F5826AB_.wvu.PrintArea" localSheetId="12" hidden="1">#REF!</definedName>
    <definedName name="Z_A73F0257_DBF0_11D2_B935_00C04F5826AB_.wvu.PrintArea" localSheetId="10" hidden="1">#REF!</definedName>
    <definedName name="Z_A73F0257_DBF0_11D2_B935_00C04F5826AB_.wvu.PrintArea" localSheetId="1" hidden="1">#REF!</definedName>
    <definedName name="Z_ABB84380_5919_11D2_BBB7_00104B2ACF13_.wvu.Rows" localSheetId="12" hidden="1">#REF!,#REF!,#REF!,#REF!</definedName>
    <definedName name="Z_ABB84380_5919_11D2_BBB7_00104B2ACF13_.wvu.Rows" localSheetId="13" hidden="1">#REF!,#REF!,#REF!,#REF!</definedName>
    <definedName name="Z_ABB84380_5919_11D2_BBB7_00104B2ACF13_.wvu.Rows" localSheetId="10" hidden="1">#REF!,#REF!,#REF!,#REF!</definedName>
    <definedName name="Z_ABB84380_5919_11D2_BBB7_00104B2ACF13_.wvu.Rows" localSheetId="1" hidden="1">#REF!,#REF!,#REF!,#REF!</definedName>
    <definedName name="Z_C1E23D69_F2CE_11D2_B94A_00C04F5826AB_.wvu.PrintArea" localSheetId="12" hidden="1">#REF!</definedName>
    <definedName name="Z_C1E23D69_F2CE_11D2_B94A_00C04F5826AB_.wvu.PrintArea" localSheetId="13" hidden="1">#REF!</definedName>
    <definedName name="Z_C1E23D69_F2CE_11D2_B94A_00C04F5826AB_.wvu.PrintArea" localSheetId="10" hidden="1">#REF!</definedName>
    <definedName name="Z_C1E23D69_F2CE_11D2_B94A_00C04F5826AB_.wvu.PrintArea" localSheetId="1" hidden="1">#REF!</definedName>
    <definedName name="Z_C5573F9A_F360_11D2_B94B_00C04F5826AB_.wvu.PrintArea" localSheetId="12" hidden="1">#REF!</definedName>
    <definedName name="Z_C5573F9A_F360_11D2_B94B_00C04F5826AB_.wvu.PrintArea" localSheetId="13" hidden="1">#REF!</definedName>
    <definedName name="Z_C5573F9A_F360_11D2_B94B_00C04F5826AB_.wvu.PrintArea" localSheetId="10" hidden="1">#REF!</definedName>
    <definedName name="Z_C5573F9A_F360_11D2_B94B_00C04F5826AB_.wvu.PrintArea" localSheetId="1" hidden="1">#REF!</definedName>
    <definedName name="Z_C5574037_F360_11D2_B94B_00C04F5826AB_.wvu.PrintArea" localSheetId="12" hidden="1">#REF!</definedName>
    <definedName name="Z_C5574037_F360_11D2_B94B_00C04F5826AB_.wvu.PrintArea" localSheetId="10" hidden="1">#REF!</definedName>
    <definedName name="Z_C5574037_F360_11D2_B94B_00C04F5826AB_.wvu.PrintArea" localSheetId="1" hidden="1">#REF!</definedName>
    <definedName name="Z_CD1F122B_F37D_11D2_B94B_00C04F5826AB_.wvu.PrintArea" localSheetId="12" hidden="1">#REF!</definedName>
    <definedName name="Z_CD1F122B_F37D_11D2_B94B_00C04F5826AB_.wvu.PrintArea" localSheetId="10" hidden="1">#REF!</definedName>
    <definedName name="Z_CD1F122B_F37D_11D2_B94B_00C04F5826AB_.wvu.PrintArea" localSheetId="1" hidden="1">#REF!</definedName>
    <definedName name="Z_CFDC8565_F290_11D2_B94A_00C04F5826AB_.wvu.PrintArea" localSheetId="12" hidden="1">#REF!</definedName>
    <definedName name="Z_CFDC8565_F290_11D2_B94A_00C04F5826AB_.wvu.PrintArea" localSheetId="10" hidden="1">#REF!</definedName>
    <definedName name="Z_CFDC8565_F290_11D2_B94A_00C04F5826AB_.wvu.PrintArea" localSheetId="1" hidden="1">#REF!</definedName>
    <definedName name="Z_CFE2687B_F433_11D2_926E_00C04F5F225D_.wvu.PrintArea" localSheetId="12" hidden="1">#REF!</definedName>
    <definedName name="Z_CFE2687B_F433_11D2_926E_00C04F5F225D_.wvu.PrintArea" localSheetId="10" hidden="1">#REF!</definedName>
    <definedName name="Z_CFE2687B_F433_11D2_926E_00C04F5F225D_.wvu.PrintArea" localSheetId="1" hidden="1">#REF!</definedName>
    <definedName name="Z_D24F4BCD_0D76_11D3_B969_00C04F5826AB_.wvu.PrintArea" localSheetId="12" hidden="1">#REF!</definedName>
    <definedName name="Z_D24F4BCD_0D76_11D3_B969_00C04F5826AB_.wvu.PrintArea" localSheetId="10" hidden="1">#REF!</definedName>
    <definedName name="Z_D24F4BCD_0D76_11D3_B969_00C04F5826AB_.wvu.PrintArea" localSheetId="1" hidden="1">#REF!</definedName>
    <definedName name="Z_D250B94D_123F_11D1_9C77_B72C6A03E447_.wvu.Rows" localSheetId="12" hidden="1">#REF!,#REF!,#REF!,#REF!,#REF!,#REF!,#REF!,#REF!</definedName>
    <definedName name="Z_D250B94D_123F_11D1_9C77_B72C6A03E447_.wvu.Rows" localSheetId="13" hidden="1">#REF!,#REF!,#REF!,#REF!,#REF!,#REF!,#REF!,#REF!</definedName>
    <definedName name="Z_D250B94D_123F_11D1_9C77_B72C6A03E447_.wvu.Rows" localSheetId="10" hidden="1">#REF!,#REF!,#REF!,#REF!,#REF!,#REF!,#REF!,#REF!</definedName>
    <definedName name="Z_D250B94D_123F_11D1_9C77_B72C6A03E447_.wvu.Rows" localSheetId="1" hidden="1">#REF!,#REF!,#REF!,#REF!,#REF!,#REF!,#REF!,#REF!</definedName>
    <definedName name="Z_D250B94E_123F_11D1_9C77_B72C6A03E447_.wvu.Rows" localSheetId="12" hidden="1">#REF!,#REF!,#REF!,#REF!,#REF!,#REF!,#REF!</definedName>
    <definedName name="Z_D250B94E_123F_11D1_9C77_B72C6A03E447_.wvu.Rows" localSheetId="13" hidden="1">#REF!,#REF!,#REF!,#REF!,#REF!,#REF!,#REF!</definedName>
    <definedName name="Z_D250B94E_123F_11D1_9C77_B72C6A03E447_.wvu.Rows" localSheetId="10" hidden="1">#REF!,#REF!,#REF!,#REF!,#REF!,#REF!,#REF!</definedName>
    <definedName name="Z_D250B94E_123F_11D1_9C77_B72C6A03E447_.wvu.Rows" localSheetId="1" hidden="1">#REF!,#REF!,#REF!,#REF!,#REF!,#REF!,#REF!</definedName>
    <definedName name="Z_D250B951_123F_11D1_9C77_B72C6A03E447_.wvu.Rows" localSheetId="12" hidden="1">#REF!,#REF!,#REF!,#REF!,#REF!</definedName>
    <definedName name="Z_D250B951_123F_11D1_9C77_B72C6A03E447_.wvu.Rows" localSheetId="13" hidden="1">#REF!,#REF!,#REF!,#REF!,#REF!</definedName>
    <definedName name="Z_D250B951_123F_11D1_9C77_B72C6A03E447_.wvu.Rows" localSheetId="10" hidden="1">#REF!,#REF!,#REF!,#REF!,#REF!</definedName>
    <definedName name="Z_D250B951_123F_11D1_9C77_B72C6A03E447_.wvu.Rows" localSheetId="1" hidden="1">#REF!,#REF!,#REF!,#REF!,#REF!</definedName>
    <definedName name="Z_D250B955_123F_11D1_9C77_B72C6A03E447_.wvu.Rows" localSheetId="12" hidden="1">#REF!,#REF!,#REF!,#REF!,#REF!</definedName>
    <definedName name="Z_D250B955_123F_11D1_9C77_B72C6A03E447_.wvu.Rows" localSheetId="13" hidden="1">#REF!,#REF!,#REF!,#REF!,#REF!</definedName>
    <definedName name="Z_D250B955_123F_11D1_9C77_B72C6A03E447_.wvu.Rows" localSheetId="10" hidden="1">#REF!,#REF!,#REF!,#REF!,#REF!</definedName>
    <definedName name="Z_D250B955_123F_11D1_9C77_B72C6A03E447_.wvu.Rows" localSheetId="1" hidden="1">#REF!,#REF!,#REF!,#REF!,#REF!</definedName>
    <definedName name="Z_D250B966_123F_11D1_9C77_B72C6A03E447_.wvu.Rows" localSheetId="12" hidden="1">#REF!,#REF!,#REF!,#REF!,#REF!</definedName>
    <definedName name="Z_D250B966_123F_11D1_9C77_B72C6A03E447_.wvu.Rows" localSheetId="13" hidden="1">#REF!,#REF!,#REF!,#REF!,#REF!</definedName>
    <definedName name="Z_D250B966_123F_11D1_9C77_B72C6A03E447_.wvu.Rows" localSheetId="10" hidden="1">#REF!,#REF!,#REF!,#REF!,#REF!</definedName>
    <definedName name="Z_D250B966_123F_11D1_9C77_B72C6A03E447_.wvu.Rows" localSheetId="1" hidden="1">#REF!,#REF!,#REF!,#REF!,#REF!</definedName>
    <definedName name="Z_D4CC0A83_DCC3_11D2_B936_00C04F5826AB_.wvu.PrintArea" localSheetId="12" hidden="1">#REF!</definedName>
    <definedName name="Z_D4CC0A83_DCC3_11D2_B936_00C04F5826AB_.wvu.PrintArea" localSheetId="13" hidden="1">#REF!</definedName>
    <definedName name="Z_D4CC0A83_DCC3_11D2_B936_00C04F5826AB_.wvu.PrintArea" localSheetId="10" hidden="1">#REF!</definedName>
    <definedName name="Z_D4CC0A83_DCC3_11D2_B936_00C04F5826AB_.wvu.PrintArea" localSheetId="1" hidden="1">#REF!</definedName>
    <definedName name="Z_D4CC0AB0_DCC3_11D2_B936_00C04F5826AB_.wvu.PrintArea" localSheetId="12" hidden="1">#REF!</definedName>
    <definedName name="Z_D4CC0AB0_DCC3_11D2_B936_00C04F5826AB_.wvu.PrintArea" localSheetId="13" hidden="1">#REF!</definedName>
    <definedName name="Z_D4CC0AB0_DCC3_11D2_B936_00C04F5826AB_.wvu.PrintArea" localSheetId="10" hidden="1">#REF!</definedName>
    <definedName name="Z_D4CC0AB0_DCC3_11D2_B936_00C04F5826AB_.wvu.PrintArea" localSheetId="1" hidden="1">#REF!</definedName>
    <definedName name="Z_D4CC0AE0_DCC3_11D2_B936_00C04F5826AB_.wvu.PrintArea" localSheetId="12" hidden="1">#REF!</definedName>
    <definedName name="Z_D4CC0AE0_DCC3_11D2_B936_00C04F5826AB_.wvu.PrintArea" localSheetId="10" hidden="1">#REF!</definedName>
    <definedName name="Z_D4CC0AE0_DCC3_11D2_B936_00C04F5826AB_.wvu.PrintArea" localSheetId="1" hidden="1">#REF!</definedName>
    <definedName name="Z_D4F64ACB_0A26_11D3_B967_00C04F5826AB_.wvu.PrintArea" localSheetId="12" hidden="1">#REF!</definedName>
    <definedName name="Z_D4F64ACB_0A26_11D3_B967_00C04F5826AB_.wvu.PrintArea" localSheetId="10" hidden="1">#REF!</definedName>
    <definedName name="Z_D4F64ACB_0A26_11D3_B967_00C04F5826AB_.wvu.PrintArea" localSheetId="1" hidden="1">#REF!</definedName>
    <definedName name="Z_DA5C128B_DD9F_11D2_B937_00C04F5826AB_.wvu.PrintArea" localSheetId="12" hidden="1">#REF!</definedName>
    <definedName name="Z_DA5C128B_DD9F_11D2_B937_00C04F5826AB_.wvu.PrintArea" localSheetId="10" hidden="1">#REF!</definedName>
    <definedName name="Z_DA5C128B_DD9F_11D2_B937_00C04F5826AB_.wvu.PrintArea" localSheetId="1" hidden="1">#REF!</definedName>
    <definedName name="Z_DED5673B_071B_11D3_B964_00C04F5826AB_.wvu.PrintArea" localSheetId="12" hidden="1">#REF!</definedName>
    <definedName name="Z_DED5673B_071B_11D3_B964_00C04F5826AB_.wvu.PrintArea" localSheetId="10" hidden="1">#REF!</definedName>
    <definedName name="Z_DED5673B_071B_11D3_B964_00C04F5826AB_.wvu.PrintArea" localSheetId="1" hidden="1">#REF!</definedName>
    <definedName name="Z_DED56759_071B_11D3_B964_00C04F5826AB_.wvu.PrintArea" localSheetId="12" hidden="1">#REF!</definedName>
    <definedName name="Z_DED56759_071B_11D3_B964_00C04F5826AB_.wvu.PrintArea" localSheetId="10" hidden="1">#REF!</definedName>
    <definedName name="Z_DED56759_071B_11D3_B964_00C04F5826AB_.wvu.PrintArea" localSheetId="1" hidden="1">#REF!</definedName>
    <definedName name="Z_DFA3EC7E_F2A1_11D2_B94A_00C04F5826AB_.wvu.PrintArea" localSheetId="12" hidden="1">#REF!</definedName>
    <definedName name="Z_DFA3EC7E_F2A1_11D2_B94A_00C04F5826AB_.wvu.PrintArea" localSheetId="10" hidden="1">#REF!</definedName>
    <definedName name="Z_DFA3EC7E_F2A1_11D2_B94A_00C04F5826AB_.wvu.PrintArea" localSheetId="1" hidden="1">#REF!</definedName>
    <definedName name="Z_E4F4E82B_E17E_11D2_B93A_00C04F5826AB_.wvu.PrintArea" localSheetId="12" hidden="1">#REF!</definedName>
    <definedName name="Z_E4F4E82B_E17E_11D2_B93A_00C04F5826AB_.wvu.PrintArea" localSheetId="10" hidden="1">#REF!</definedName>
    <definedName name="Z_E4F4E82B_E17E_11D2_B93A_00C04F5826AB_.wvu.PrintArea" localSheetId="1" hidden="1">#REF!</definedName>
    <definedName name="Z_E6414D44_F200_11D2_B949_00C04F5826AB_.wvu.PrintArea" localSheetId="12" hidden="1">#REF!</definedName>
    <definedName name="Z_E6414D44_F200_11D2_B949_00C04F5826AB_.wvu.PrintArea" localSheetId="10" hidden="1">#REF!</definedName>
    <definedName name="Z_E6414D44_F200_11D2_B949_00C04F5826AB_.wvu.PrintArea" localSheetId="1" hidden="1">#REF!</definedName>
  </definedNames>
  <calcPr calcId="181029" iterate="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N6" i="861" l="1"/>
  <c r="N5" i="861"/>
  <c r="R22" i="861"/>
  <c r="Q22" i="861"/>
  <c r="J22" i="861"/>
  <c r="I22" i="861"/>
  <c r="G22" i="861"/>
  <c r="F22" i="861"/>
  <c r="D22" i="861"/>
  <c r="C22" i="861"/>
  <c r="B22" i="861"/>
  <c r="R17" i="861"/>
  <c r="Q17" i="861"/>
  <c r="J17" i="861"/>
  <c r="I17" i="861"/>
  <c r="G17" i="861"/>
  <c r="F17" i="861"/>
  <c r="D17" i="861"/>
  <c r="C17" i="861"/>
  <c r="B17" i="861"/>
  <c r="CN2" i="1151"/>
  <c r="CN7" i="1151" s="1"/>
  <c r="CP2" i="1151"/>
  <c r="CQ2" i="1151" s="1"/>
  <c r="CO3" i="1151"/>
  <c r="CO7" i="1151"/>
  <c r="CO8" i="1151"/>
  <c r="E11" i="1151"/>
  <c r="E12" i="1151"/>
  <c r="B12" i="1151" s="1"/>
  <c r="E13" i="1151"/>
  <c r="B13" i="1151" s="1"/>
  <c r="E14" i="1151"/>
  <c r="E15" i="1151"/>
  <c r="B15" i="1151" s="1"/>
  <c r="E16" i="1151"/>
  <c r="B16" i="1151" s="1"/>
  <c r="E17" i="1151"/>
  <c r="B17" i="1151" s="1"/>
  <c r="E18" i="1151"/>
  <c r="B18" i="1151" s="1"/>
  <c r="E19" i="1151"/>
  <c r="B19" i="1151" s="1"/>
  <c r="E20" i="1151"/>
  <c r="B20" i="1151" s="1"/>
  <c r="CN20" i="1151"/>
  <c r="CN36" i="1151" s="1"/>
  <c r="E21" i="1151"/>
  <c r="E22" i="1151"/>
  <c r="E23" i="1151"/>
  <c r="E24" i="1151"/>
  <c r="E25" i="1151"/>
  <c r="E26" i="1151"/>
  <c r="E27" i="1151"/>
  <c r="E28" i="1151"/>
  <c r="E29" i="1151"/>
  <c r="E30" i="1151"/>
  <c r="E31" i="1151"/>
  <c r="E32" i="1151"/>
  <c r="E33" i="1151"/>
  <c r="E34" i="1151"/>
  <c r="E35" i="1151"/>
  <c r="E36" i="1151"/>
  <c r="E37" i="1151"/>
  <c r="E38" i="1151"/>
  <c r="E39" i="1151"/>
  <c r="E40" i="1151"/>
  <c r="E41" i="1151"/>
  <c r="E42" i="1151"/>
  <c r="E43" i="1151"/>
  <c r="E44" i="1151"/>
  <c r="E45" i="1151"/>
  <c r="E46" i="1151"/>
  <c r="E47" i="1151"/>
  <c r="E48" i="1151"/>
  <c r="E49" i="1151"/>
  <c r="E50" i="1151"/>
  <c r="E51" i="1151"/>
  <c r="E17" i="861" s="1"/>
  <c r="E52" i="1151"/>
  <c r="E53" i="1151"/>
  <c r="E54" i="1151"/>
  <c r="E55" i="1151"/>
  <c r="E56" i="1151"/>
  <c r="E57" i="1151"/>
  <c r="E58" i="1151"/>
  <c r="E59" i="1151"/>
  <c r="E60" i="1151"/>
  <c r="E61" i="1151"/>
  <c r="E62" i="1151"/>
  <c r="E63" i="1151"/>
  <c r="E64" i="1151"/>
  <c r="E65" i="1151"/>
  <c r="E66" i="1151"/>
  <c r="E22" i="861" s="1"/>
  <c r="E67" i="1151"/>
  <c r="E68" i="1151"/>
  <c r="E69" i="1151"/>
  <c r="E70" i="1151"/>
  <c r="E698" i="64"/>
  <c r="E699" i="64"/>
  <c r="E700" i="64"/>
  <c r="G658" i="64"/>
  <c r="E697" i="64"/>
  <c r="E696" i="64"/>
  <c r="E695" i="64"/>
  <c r="E694" i="64"/>
  <c r="E693" i="64"/>
  <c r="E692" i="64"/>
  <c r="E691" i="64"/>
  <c r="E690" i="64"/>
  <c r="E689" i="64"/>
  <c r="E688" i="64"/>
  <c r="E687" i="64"/>
  <c r="E686" i="64"/>
  <c r="E685" i="64"/>
  <c r="E684" i="64"/>
  <c r="E683" i="64"/>
  <c r="E707" i="64"/>
  <c r="E708" i="64"/>
  <c r="E652" i="64"/>
  <c r="E653" i="64"/>
  <c r="E654" i="64"/>
  <c r="E655" i="64"/>
  <c r="E656" i="64"/>
  <c r="E657" i="64"/>
  <c r="E658" i="64"/>
  <c r="E659" i="64"/>
  <c r="E660" i="64"/>
  <c r="E661" i="64"/>
  <c r="E662" i="64"/>
  <c r="E663" i="64"/>
  <c r="E664" i="64"/>
  <c r="E665" i="64"/>
  <c r="E666" i="64"/>
  <c r="E667" i="64"/>
  <c r="E668" i="64"/>
  <c r="E669" i="64"/>
  <c r="E670" i="64"/>
  <c r="E671" i="64"/>
  <c r="E672" i="64"/>
  <c r="E673" i="64"/>
  <c r="E674" i="64"/>
  <c r="E675" i="64"/>
  <c r="E676" i="64"/>
  <c r="E677" i="64"/>
  <c r="E678" i="64"/>
  <c r="E679" i="64"/>
  <c r="E680" i="64"/>
  <c r="E681" i="64"/>
  <c r="E682" i="64"/>
  <c r="E701" i="64"/>
  <c r="E702" i="64"/>
  <c r="E703" i="64"/>
  <c r="E704" i="64"/>
  <c r="E705" i="64"/>
  <c r="E706" i="64"/>
  <c r="CM644" i="64"/>
  <c r="CN644" i="64"/>
  <c r="E650" i="64"/>
  <c r="E651" i="64"/>
  <c r="G708" i="64"/>
  <c r="G707" i="64"/>
  <c r="G706" i="64"/>
  <c r="G705" i="64"/>
  <c r="G704" i="64"/>
  <c r="DL701" i="64"/>
  <c r="DK701" i="64"/>
  <c r="DJ701" i="64"/>
  <c r="DI701" i="64"/>
  <c r="DH701" i="64"/>
  <c r="DG701" i="64"/>
  <c r="DF701" i="64"/>
  <c r="DE701" i="64"/>
  <c r="DD701" i="64"/>
  <c r="DC701" i="64"/>
  <c r="DB701" i="64"/>
  <c r="DA701" i="64"/>
  <c r="CZ701" i="64"/>
  <c r="CY701" i="64"/>
  <c r="CX701" i="64"/>
  <c r="CW701" i="64"/>
  <c r="CV701" i="64"/>
  <c r="CU701" i="64"/>
  <c r="CT701" i="64"/>
  <c r="CS701" i="64"/>
  <c r="CR701" i="64"/>
  <c r="CQ701" i="64"/>
  <c r="CP701" i="64"/>
  <c r="CO701" i="64"/>
  <c r="CN701" i="64"/>
  <c r="CM701" i="64"/>
  <c r="CL701" i="64"/>
  <c r="CK701" i="64"/>
  <c r="CJ701" i="64"/>
  <c r="CI701" i="64"/>
  <c r="CH701" i="64"/>
  <c r="CG701" i="64"/>
  <c r="CF701" i="64"/>
  <c r="CE701" i="64"/>
  <c r="CD701" i="64"/>
  <c r="CC701" i="64"/>
  <c r="CB701" i="64"/>
  <c r="CA701" i="64"/>
  <c r="BZ701" i="64"/>
  <c r="BY701" i="64"/>
  <c r="BX701" i="64"/>
  <c r="BW701" i="64"/>
  <c r="BV701" i="64"/>
  <c r="BU701" i="64"/>
  <c r="BT701" i="64"/>
  <c r="BS701" i="64"/>
  <c r="BR701" i="64"/>
  <c r="BQ701" i="64"/>
  <c r="BP701" i="64"/>
  <c r="BO701" i="64"/>
  <c r="BN701" i="64"/>
  <c r="BM701" i="64"/>
  <c r="BL701" i="64"/>
  <c r="BK701" i="64"/>
  <c r="BJ701" i="64"/>
  <c r="BI701" i="64"/>
  <c r="BH701" i="64"/>
  <c r="BG701" i="64"/>
  <c r="BF701" i="64"/>
  <c r="BE701" i="64"/>
  <c r="BD701" i="64"/>
  <c r="BC701" i="64"/>
  <c r="BB701" i="64"/>
  <c r="BA701" i="64"/>
  <c r="AZ701" i="64"/>
  <c r="AY701" i="64"/>
  <c r="AX701" i="64"/>
  <c r="AW701" i="64"/>
  <c r="AV701" i="64"/>
  <c r="AU701" i="64"/>
  <c r="AT701" i="64"/>
  <c r="AS701" i="64"/>
  <c r="AR701" i="64"/>
  <c r="AQ701" i="64"/>
  <c r="AP701" i="64"/>
  <c r="AO701" i="64"/>
  <c r="AN701" i="64"/>
  <c r="AM701" i="64"/>
  <c r="AL701" i="64"/>
  <c r="AK701" i="64"/>
  <c r="AJ701" i="64"/>
  <c r="AI701" i="64"/>
  <c r="AH701" i="64"/>
  <c r="AG701" i="64"/>
  <c r="AF701" i="64"/>
  <c r="AE701" i="64"/>
  <c r="AD701" i="64"/>
  <c r="AC701" i="64"/>
  <c r="AB701" i="64"/>
  <c r="AA701" i="64"/>
  <c r="Z701" i="64"/>
  <c r="Y701" i="64"/>
  <c r="X701" i="64"/>
  <c r="W701" i="64"/>
  <c r="V701" i="64"/>
  <c r="U701" i="64"/>
  <c r="T701" i="64"/>
  <c r="S701" i="64"/>
  <c r="G703" i="64"/>
  <c r="G702" i="64"/>
  <c r="G666" i="64" s="1"/>
  <c r="G701" i="64"/>
  <c r="E649" i="64"/>
  <c r="DL643" i="64"/>
  <c r="DK643" i="64"/>
  <c r="DJ643" i="64"/>
  <c r="DI643" i="64"/>
  <c r="DH643" i="64"/>
  <c r="DG643" i="64"/>
  <c r="DF643" i="64"/>
  <c r="DE643" i="64"/>
  <c r="DD643" i="64"/>
  <c r="DC643" i="64"/>
  <c r="DB643" i="64"/>
  <c r="DA643" i="64"/>
  <c r="CZ643" i="64"/>
  <c r="CY643" i="64"/>
  <c r="CX643" i="64"/>
  <c r="CW643" i="64"/>
  <c r="CV643" i="64"/>
  <c r="CU643" i="64"/>
  <c r="CT643" i="64"/>
  <c r="CS643" i="64"/>
  <c r="CR643" i="64"/>
  <c r="CQ643" i="64"/>
  <c r="CP643" i="64"/>
  <c r="CO643" i="64"/>
  <c r="CN643" i="64"/>
  <c r="CM643" i="64"/>
  <c r="CL643" i="64"/>
  <c r="CK643" i="64"/>
  <c r="CJ643" i="64"/>
  <c r="CI643" i="64"/>
  <c r="CH643" i="64"/>
  <c r="CG643" i="64"/>
  <c r="CF643" i="64"/>
  <c r="CE643" i="64"/>
  <c r="CD643" i="64"/>
  <c r="CC643" i="64"/>
  <c r="CB643" i="64"/>
  <c r="CA643" i="64"/>
  <c r="BZ643" i="64"/>
  <c r="BY643" i="64"/>
  <c r="BX643" i="64"/>
  <c r="BW643" i="64"/>
  <c r="BV643" i="64"/>
  <c r="BU643" i="64"/>
  <c r="BT643" i="64"/>
  <c r="BS643" i="64"/>
  <c r="BR643" i="64"/>
  <c r="BQ643" i="64"/>
  <c r="BP643" i="64"/>
  <c r="BO643" i="64"/>
  <c r="BN643" i="64"/>
  <c r="BM643" i="64"/>
  <c r="BL643" i="64"/>
  <c r="BK643" i="64"/>
  <c r="BJ643" i="64"/>
  <c r="BI643" i="64"/>
  <c r="BH643" i="64"/>
  <c r="BG643" i="64"/>
  <c r="BF643" i="64"/>
  <c r="BE643" i="64"/>
  <c r="BD643" i="64"/>
  <c r="BC643" i="64"/>
  <c r="BB643" i="64"/>
  <c r="BA643" i="64"/>
  <c r="AZ643" i="64"/>
  <c r="AY643" i="64"/>
  <c r="AX643" i="64"/>
  <c r="AW643" i="64"/>
  <c r="AV643" i="64"/>
  <c r="AU643" i="64"/>
  <c r="AT643" i="64"/>
  <c r="AS643" i="64"/>
  <c r="AR643" i="64"/>
  <c r="AQ643" i="64"/>
  <c r="AP643" i="64"/>
  <c r="AO643" i="64"/>
  <c r="AN643" i="64"/>
  <c r="AM643" i="64"/>
  <c r="AL643" i="64"/>
  <c r="AK643" i="64"/>
  <c r="AJ643" i="64"/>
  <c r="AI643" i="64"/>
  <c r="AH643" i="64"/>
  <c r="AG643" i="64"/>
  <c r="AF643" i="64"/>
  <c r="AE643" i="64"/>
  <c r="AD643" i="64"/>
  <c r="AC643" i="64"/>
  <c r="AB643" i="64"/>
  <c r="AA643" i="64"/>
  <c r="Z643" i="64"/>
  <c r="Y643" i="64"/>
  <c r="X643" i="64"/>
  <c r="W643" i="64"/>
  <c r="V643" i="64"/>
  <c r="U643" i="64"/>
  <c r="T643" i="64"/>
  <c r="S643" i="64"/>
  <c r="E142" i="64"/>
  <c r="B142" i="64" s="1"/>
  <c r="E143" i="64"/>
  <c r="B143" i="64" s="1"/>
  <c r="S147" i="64"/>
  <c r="U147" i="64"/>
  <c r="V147" i="64"/>
  <c r="W147" i="64"/>
  <c r="X147" i="64"/>
  <c r="Y147" i="64"/>
  <c r="Z147" i="64"/>
  <c r="AA147" i="64"/>
  <c r="AB147" i="64"/>
  <c r="AC147" i="64"/>
  <c r="AD147" i="64"/>
  <c r="AE147" i="64"/>
  <c r="AF147" i="64"/>
  <c r="AG147" i="64"/>
  <c r="AH147" i="64"/>
  <c r="AI147" i="64"/>
  <c r="AJ147" i="64"/>
  <c r="AK147" i="64"/>
  <c r="AL147" i="64"/>
  <c r="AM147" i="64"/>
  <c r="AN147" i="64"/>
  <c r="AO147" i="64"/>
  <c r="AP147" i="64"/>
  <c r="AQ147" i="64"/>
  <c r="AR147" i="64"/>
  <c r="AS147" i="64"/>
  <c r="AT147" i="64"/>
  <c r="AU147" i="64"/>
  <c r="AV147" i="64"/>
  <c r="AW147" i="64"/>
  <c r="AX147" i="64"/>
  <c r="AY147" i="64"/>
  <c r="AZ147" i="64"/>
  <c r="BA147" i="64"/>
  <c r="BB147" i="64"/>
  <c r="BC147" i="64"/>
  <c r="BD147" i="64"/>
  <c r="BE147" i="64"/>
  <c r="BF147" i="64"/>
  <c r="BG147" i="64"/>
  <c r="BH147" i="64"/>
  <c r="BI147" i="64"/>
  <c r="BJ147" i="64"/>
  <c r="BK147" i="64"/>
  <c r="BL147" i="64"/>
  <c r="BM147" i="64"/>
  <c r="BN147" i="64"/>
  <c r="BO147" i="64"/>
  <c r="BP147" i="64"/>
  <c r="BQ147" i="64"/>
  <c r="BR147" i="64"/>
  <c r="BS147" i="64"/>
  <c r="BT147" i="64"/>
  <c r="BU147" i="64"/>
  <c r="BV147" i="64"/>
  <c r="BW147" i="64"/>
  <c r="BX147" i="64"/>
  <c r="BY147" i="64"/>
  <c r="BZ147" i="64"/>
  <c r="CA147" i="64"/>
  <c r="CB147" i="64"/>
  <c r="CC147" i="64"/>
  <c r="CD147" i="64"/>
  <c r="CE147" i="64"/>
  <c r="CF147" i="64"/>
  <c r="CG147" i="64"/>
  <c r="CH147" i="64"/>
  <c r="CI147" i="64"/>
  <c r="CJ147" i="64"/>
  <c r="CK147" i="64"/>
  <c r="CL147" i="64"/>
  <c r="CM147" i="64"/>
  <c r="CN147" i="64"/>
  <c r="CO147" i="64"/>
  <c r="CP147" i="64"/>
  <c r="CQ147" i="64"/>
  <c r="CR147" i="64"/>
  <c r="CS147" i="64"/>
  <c r="CT147" i="64"/>
  <c r="CU147" i="64"/>
  <c r="CV147" i="64"/>
  <c r="CW147" i="64"/>
  <c r="CX147" i="64"/>
  <c r="CY147" i="64"/>
  <c r="CZ147" i="64"/>
  <c r="DA147" i="64"/>
  <c r="DB147" i="64"/>
  <c r="DC147" i="64"/>
  <c r="DD147" i="64"/>
  <c r="DE147" i="64"/>
  <c r="DF147" i="64"/>
  <c r="DG147" i="64"/>
  <c r="DH147" i="64"/>
  <c r="DI147" i="64"/>
  <c r="DJ147" i="64"/>
  <c r="DK147" i="64"/>
  <c r="DL147" i="64"/>
  <c r="T147" i="64"/>
  <c r="CN143" i="64"/>
  <c r="E151" i="64"/>
  <c r="E150" i="64"/>
  <c r="E149" i="64"/>
  <c r="E148" i="64"/>
  <c r="E147" i="64"/>
  <c r="E146" i="64"/>
  <c r="G145" i="64"/>
  <c r="E145" i="64"/>
  <c r="G144" i="64"/>
  <c r="E144" i="64"/>
  <c r="G141" i="64"/>
  <c r="E141" i="64"/>
  <c r="B141" i="64" s="1"/>
  <c r="E140" i="64"/>
  <c r="B140" i="64" s="1"/>
  <c r="E139" i="64"/>
  <c r="B139" i="64" s="1"/>
  <c r="E138" i="64"/>
  <c r="B138" i="64" s="1"/>
  <c r="E137" i="64"/>
  <c r="G864" i="64"/>
  <c r="E862" i="64"/>
  <c r="DL861" i="64"/>
  <c r="DK861" i="64"/>
  <c r="DJ861" i="64"/>
  <c r="DI861" i="64"/>
  <c r="DH861" i="64"/>
  <c r="DG861" i="64"/>
  <c r="DF861" i="64"/>
  <c r="DE861" i="64"/>
  <c r="DD861" i="64"/>
  <c r="DC861" i="64"/>
  <c r="DB861" i="64"/>
  <c r="DA861" i="64"/>
  <c r="CZ861" i="64"/>
  <c r="CY861" i="64"/>
  <c r="CX861" i="64"/>
  <c r="CW861" i="64"/>
  <c r="CV861" i="64"/>
  <c r="CU861" i="64"/>
  <c r="CT861" i="64"/>
  <c r="CS861" i="64"/>
  <c r="CR861" i="64"/>
  <c r="CQ861" i="64"/>
  <c r="CP861" i="64"/>
  <c r="CO861" i="64"/>
  <c r="CL861" i="64"/>
  <c r="CK861" i="64"/>
  <c r="CJ861" i="64"/>
  <c r="CI861" i="64"/>
  <c r="CH861" i="64"/>
  <c r="CG861" i="64"/>
  <c r="CF861" i="64"/>
  <c r="CE861" i="64"/>
  <c r="CD861" i="64"/>
  <c r="CC861" i="64"/>
  <c r="CB861" i="64"/>
  <c r="CA861" i="64"/>
  <c r="BZ861" i="64"/>
  <c r="BY861" i="64"/>
  <c r="BX861" i="64"/>
  <c r="BW861" i="64"/>
  <c r="BV861" i="64"/>
  <c r="BU861" i="64"/>
  <c r="BT861" i="64"/>
  <c r="BS861" i="64"/>
  <c r="BR861" i="64"/>
  <c r="BQ861" i="64"/>
  <c r="BP861" i="64"/>
  <c r="BO861" i="64"/>
  <c r="BN861" i="64"/>
  <c r="BM861" i="64"/>
  <c r="BL861" i="64"/>
  <c r="BK861" i="64"/>
  <c r="BJ861" i="64"/>
  <c r="BI861" i="64"/>
  <c r="BH861" i="64"/>
  <c r="BG861" i="64"/>
  <c r="BF861" i="64"/>
  <c r="BE861" i="64"/>
  <c r="BD861" i="64"/>
  <c r="BC861" i="64"/>
  <c r="BB861" i="64"/>
  <c r="BA861" i="64"/>
  <c r="AZ861" i="64"/>
  <c r="AY861" i="64"/>
  <c r="AX861" i="64"/>
  <c r="AW861" i="64"/>
  <c r="AV861" i="64"/>
  <c r="AU861" i="64"/>
  <c r="AT861" i="64"/>
  <c r="AS861" i="64"/>
  <c r="AR861" i="64"/>
  <c r="AQ861" i="64"/>
  <c r="AP861" i="64"/>
  <c r="AO861" i="64"/>
  <c r="AN861" i="64"/>
  <c r="AM861" i="64"/>
  <c r="AL861" i="64"/>
  <c r="AK861" i="64"/>
  <c r="AJ861" i="64"/>
  <c r="AI861" i="64"/>
  <c r="AH861" i="64"/>
  <c r="AG861" i="64"/>
  <c r="AF861" i="64"/>
  <c r="AE861" i="64"/>
  <c r="AD861" i="64"/>
  <c r="AC861" i="64"/>
  <c r="AB861" i="64"/>
  <c r="AA861" i="64"/>
  <c r="Z861" i="64"/>
  <c r="Y861" i="64"/>
  <c r="X861" i="64"/>
  <c r="W861" i="64"/>
  <c r="V861" i="64"/>
  <c r="U861" i="64"/>
  <c r="T861" i="64"/>
  <c r="S861" i="64"/>
  <c r="G863" i="64"/>
  <c r="E861" i="64"/>
  <c r="G862" i="64"/>
  <c r="E860" i="64"/>
  <c r="DL859" i="64"/>
  <c r="DK859" i="64"/>
  <c r="DJ859" i="64"/>
  <c r="DI859" i="64"/>
  <c r="DH859" i="64"/>
  <c r="DG859" i="64"/>
  <c r="DF859" i="64"/>
  <c r="DE859" i="64"/>
  <c r="DD859" i="64"/>
  <c r="DC859" i="64"/>
  <c r="DB859" i="64"/>
  <c r="DA859" i="64"/>
  <c r="CZ859" i="64"/>
  <c r="CY859" i="64"/>
  <c r="CX859" i="64"/>
  <c r="CW859" i="64"/>
  <c r="CV859" i="64"/>
  <c r="CU859" i="64"/>
  <c r="CT859" i="64"/>
  <c r="CS859" i="64"/>
  <c r="CR859" i="64"/>
  <c r="CQ859" i="64"/>
  <c r="CP859" i="64"/>
  <c r="CO859" i="64"/>
  <c r="CL859" i="64"/>
  <c r="CK859" i="64"/>
  <c r="CJ859" i="64"/>
  <c r="CI859" i="64"/>
  <c r="CH859" i="64"/>
  <c r="CG859" i="64"/>
  <c r="CF859" i="64"/>
  <c r="CE859" i="64"/>
  <c r="CD859" i="64"/>
  <c r="CC859" i="64"/>
  <c r="CB859" i="64"/>
  <c r="CA859" i="64"/>
  <c r="BZ859" i="64"/>
  <c r="BY859" i="64"/>
  <c r="BX859" i="64"/>
  <c r="BW859" i="64"/>
  <c r="BV859" i="64"/>
  <c r="BU859" i="64"/>
  <c r="BT859" i="64"/>
  <c r="BS859" i="64"/>
  <c r="BR859" i="64"/>
  <c r="BQ859" i="64"/>
  <c r="BP859" i="64"/>
  <c r="BO859" i="64"/>
  <c r="BN859" i="64"/>
  <c r="BM859" i="64"/>
  <c r="BL859" i="64"/>
  <c r="BK859" i="64"/>
  <c r="BJ859" i="64"/>
  <c r="BI859" i="64"/>
  <c r="BH859" i="64"/>
  <c r="BG859" i="64"/>
  <c r="BF859" i="64"/>
  <c r="BE859" i="64"/>
  <c r="BD859" i="64"/>
  <c r="BC859" i="64"/>
  <c r="BB859" i="64"/>
  <c r="BA859" i="64"/>
  <c r="AZ859" i="64"/>
  <c r="AY859" i="64"/>
  <c r="AX859" i="64"/>
  <c r="AW859" i="64"/>
  <c r="AV859" i="64"/>
  <c r="AU859" i="64"/>
  <c r="AT859" i="64"/>
  <c r="AS859" i="64"/>
  <c r="AR859" i="64"/>
  <c r="AQ859" i="64"/>
  <c r="AP859" i="64"/>
  <c r="AO859" i="64"/>
  <c r="AN859" i="64"/>
  <c r="AM859" i="64"/>
  <c r="AL859" i="64"/>
  <c r="AK859" i="64"/>
  <c r="AJ859" i="64"/>
  <c r="AI859" i="64"/>
  <c r="AH859" i="64"/>
  <c r="AG859" i="64"/>
  <c r="AF859" i="64"/>
  <c r="AE859" i="64"/>
  <c r="AD859" i="64"/>
  <c r="AC859" i="64"/>
  <c r="AB859" i="64"/>
  <c r="AA859" i="64"/>
  <c r="Z859" i="64"/>
  <c r="Y859" i="64"/>
  <c r="X859" i="64"/>
  <c r="W859" i="64"/>
  <c r="V859" i="64"/>
  <c r="U859" i="64"/>
  <c r="T859" i="64"/>
  <c r="S859" i="64"/>
  <c r="G861" i="64"/>
  <c r="E859" i="64"/>
  <c r="G860" i="64"/>
  <c r="E858" i="64"/>
  <c r="G859" i="64"/>
  <c r="E857" i="64"/>
  <c r="G858" i="64"/>
  <c r="G851" i="64" s="1"/>
  <c r="E856" i="64"/>
  <c r="G857" i="64"/>
  <c r="G852" i="64" s="1"/>
  <c r="G850" i="64" s="1"/>
  <c r="E855" i="64"/>
  <c r="E854" i="64"/>
  <c r="E853" i="64"/>
  <c r="E852" i="64"/>
  <c r="E851" i="64"/>
  <c r="E850" i="64"/>
  <c r="E849" i="64"/>
  <c r="B849" i="64" s="1"/>
  <c r="E848" i="64"/>
  <c r="E847" i="64"/>
  <c r="G124" i="64"/>
  <c r="E423" i="64"/>
  <c r="E441" i="64"/>
  <c r="E639" i="64"/>
  <c r="T634" i="64"/>
  <c r="U634" i="64"/>
  <c r="V634" i="64"/>
  <c r="W634" i="64"/>
  <c r="X634" i="64"/>
  <c r="Y634" i="64"/>
  <c r="Z634" i="64"/>
  <c r="AA634" i="64"/>
  <c r="AB634" i="64"/>
  <c r="AC634" i="64"/>
  <c r="AD634" i="64"/>
  <c r="AE634" i="64"/>
  <c r="AF634" i="64"/>
  <c r="AG634" i="64"/>
  <c r="AH634" i="64"/>
  <c r="AI634" i="64"/>
  <c r="AJ634" i="64"/>
  <c r="AK634" i="64"/>
  <c r="AL634" i="64"/>
  <c r="AM634" i="64"/>
  <c r="AN634" i="64"/>
  <c r="AO634" i="64"/>
  <c r="AP634" i="64"/>
  <c r="AQ634" i="64"/>
  <c r="AR634" i="64"/>
  <c r="AS634" i="64"/>
  <c r="AT634" i="64"/>
  <c r="AU634" i="64"/>
  <c r="AV634" i="64"/>
  <c r="AW634" i="64"/>
  <c r="AX634" i="64"/>
  <c r="AY634" i="64"/>
  <c r="AZ634" i="64"/>
  <c r="BA634" i="64"/>
  <c r="BB634" i="64"/>
  <c r="BC634" i="64"/>
  <c r="BD634" i="64"/>
  <c r="BE634" i="64"/>
  <c r="BF634" i="64"/>
  <c r="BG634" i="64"/>
  <c r="BH634" i="64"/>
  <c r="BI634" i="64"/>
  <c r="BJ634" i="64"/>
  <c r="BK634" i="64"/>
  <c r="BL634" i="64"/>
  <c r="BM634" i="64"/>
  <c r="BN634" i="64"/>
  <c r="BO634" i="64"/>
  <c r="BP634" i="64"/>
  <c r="BQ634" i="64"/>
  <c r="BR634" i="64"/>
  <c r="BS634" i="64"/>
  <c r="BT634" i="64"/>
  <c r="BU634" i="64"/>
  <c r="BV634" i="64"/>
  <c r="BW634" i="64"/>
  <c r="BX634" i="64"/>
  <c r="BY634" i="64"/>
  <c r="BZ634" i="64"/>
  <c r="CA634" i="64"/>
  <c r="CB634" i="64"/>
  <c r="CC634" i="64"/>
  <c r="CD634" i="64"/>
  <c r="CE634" i="64"/>
  <c r="CF634" i="64"/>
  <c r="CG634" i="64"/>
  <c r="CH634" i="64"/>
  <c r="CI634" i="64"/>
  <c r="CJ634" i="64"/>
  <c r="CK634" i="64"/>
  <c r="CL634" i="64"/>
  <c r="CM634" i="64"/>
  <c r="CN634" i="64"/>
  <c r="CO634" i="64"/>
  <c r="CP634" i="64"/>
  <c r="CQ634" i="64"/>
  <c r="CR634" i="64"/>
  <c r="CS634" i="64"/>
  <c r="CT634" i="64"/>
  <c r="CU634" i="64"/>
  <c r="CV634" i="64"/>
  <c r="CW634" i="64"/>
  <c r="CX634" i="64"/>
  <c r="CY634" i="64"/>
  <c r="CZ634" i="64"/>
  <c r="DA634" i="64"/>
  <c r="DB634" i="64"/>
  <c r="DC634" i="64"/>
  <c r="DD634" i="64"/>
  <c r="DE634" i="64"/>
  <c r="DF634" i="64"/>
  <c r="DG634" i="64"/>
  <c r="DH634" i="64"/>
  <c r="DI634" i="64"/>
  <c r="DJ634" i="64"/>
  <c r="DK634" i="64"/>
  <c r="DL634" i="64"/>
  <c r="S634" i="64"/>
  <c r="G635" i="64"/>
  <c r="G636" i="64"/>
  <c r="G637" i="64"/>
  <c r="G638" i="64"/>
  <c r="G639" i="64"/>
  <c r="G634" i="64"/>
  <c r="G632" i="64"/>
  <c r="G630" i="64" s="1"/>
  <c r="S618" i="64"/>
  <c r="S619" i="64" s="1"/>
  <c r="S635" i="64" s="1"/>
  <c r="U618" i="64"/>
  <c r="U619" i="64" s="1"/>
  <c r="U635" i="64" s="1"/>
  <c r="V618" i="64"/>
  <c r="V619" i="64" s="1"/>
  <c r="V635" i="64" s="1"/>
  <c r="W618" i="64"/>
  <c r="W619" i="64" s="1"/>
  <c r="W635" i="64" s="1"/>
  <c r="X618" i="64"/>
  <c r="X619" i="64" s="1"/>
  <c r="X635" i="64" s="1"/>
  <c r="Y618" i="64"/>
  <c r="Y619" i="64" s="1"/>
  <c r="Y635" i="64" s="1"/>
  <c r="Z618" i="64"/>
  <c r="Z619" i="64" s="1"/>
  <c r="Z635" i="64" s="1"/>
  <c r="AA618" i="64"/>
  <c r="AA619" i="64" s="1"/>
  <c r="AA635" i="64" s="1"/>
  <c r="AB618" i="64"/>
  <c r="AB619" i="64" s="1"/>
  <c r="AB635" i="64" s="1"/>
  <c r="AC618" i="64"/>
  <c r="AC619" i="64" s="1"/>
  <c r="AC635" i="64" s="1"/>
  <c r="AD618" i="64"/>
  <c r="AD619" i="64" s="1"/>
  <c r="AD635" i="64" s="1"/>
  <c r="AE618" i="64"/>
  <c r="AE619" i="64" s="1"/>
  <c r="AE635" i="64" s="1"/>
  <c r="AF618" i="64"/>
  <c r="AF619" i="64" s="1"/>
  <c r="AF635" i="64" s="1"/>
  <c r="AG618" i="64"/>
  <c r="AG619" i="64" s="1"/>
  <c r="AG635" i="64" s="1"/>
  <c r="AH618" i="64"/>
  <c r="AH619" i="64" s="1"/>
  <c r="AH635" i="64" s="1"/>
  <c r="AI618" i="64"/>
  <c r="AI619" i="64" s="1"/>
  <c r="AI635" i="64" s="1"/>
  <c r="AJ618" i="64"/>
  <c r="AJ619" i="64" s="1"/>
  <c r="AJ635" i="64" s="1"/>
  <c r="AK618" i="64"/>
  <c r="AK619" i="64" s="1"/>
  <c r="AK635" i="64" s="1"/>
  <c r="AL618" i="64"/>
  <c r="AL619" i="64" s="1"/>
  <c r="AL635" i="64" s="1"/>
  <c r="AM618" i="64"/>
  <c r="AM619" i="64" s="1"/>
  <c r="AM635" i="64" s="1"/>
  <c r="AN618" i="64"/>
  <c r="AN619" i="64" s="1"/>
  <c r="AN635" i="64" s="1"/>
  <c r="AO618" i="64"/>
  <c r="AO619" i="64" s="1"/>
  <c r="AO635" i="64" s="1"/>
  <c r="AP618" i="64"/>
  <c r="AP619" i="64" s="1"/>
  <c r="AP635" i="64" s="1"/>
  <c r="AQ618" i="64"/>
  <c r="AQ619" i="64" s="1"/>
  <c r="AQ635" i="64" s="1"/>
  <c r="AR618" i="64"/>
  <c r="AR619" i="64" s="1"/>
  <c r="AR635" i="64" s="1"/>
  <c r="AS618" i="64"/>
  <c r="AS619" i="64" s="1"/>
  <c r="AS635" i="64" s="1"/>
  <c r="AT618" i="64"/>
  <c r="AT619" i="64" s="1"/>
  <c r="AT635" i="64" s="1"/>
  <c r="AU618" i="64"/>
  <c r="AU619" i="64" s="1"/>
  <c r="AU635" i="64" s="1"/>
  <c r="AV618" i="64"/>
  <c r="AV619" i="64" s="1"/>
  <c r="AV635" i="64" s="1"/>
  <c r="AW618" i="64"/>
  <c r="AW619" i="64" s="1"/>
  <c r="AW635" i="64" s="1"/>
  <c r="AX618" i="64"/>
  <c r="AX619" i="64" s="1"/>
  <c r="AX635" i="64" s="1"/>
  <c r="AY618" i="64"/>
  <c r="AY619" i="64" s="1"/>
  <c r="AY635" i="64" s="1"/>
  <c r="AZ618" i="64"/>
  <c r="AZ619" i="64" s="1"/>
  <c r="AZ635" i="64" s="1"/>
  <c r="BA618" i="64"/>
  <c r="BA619" i="64" s="1"/>
  <c r="BA635" i="64" s="1"/>
  <c r="BB618" i="64"/>
  <c r="BB619" i="64" s="1"/>
  <c r="BB635" i="64" s="1"/>
  <c r="BC618" i="64"/>
  <c r="BC619" i="64" s="1"/>
  <c r="BC635" i="64" s="1"/>
  <c r="BD618" i="64"/>
  <c r="BD619" i="64" s="1"/>
  <c r="BD635" i="64" s="1"/>
  <c r="BE618" i="64"/>
  <c r="BE619" i="64" s="1"/>
  <c r="BE635" i="64" s="1"/>
  <c r="BF618" i="64"/>
  <c r="BF619" i="64" s="1"/>
  <c r="BF635" i="64" s="1"/>
  <c r="BG618" i="64"/>
  <c r="BG619" i="64" s="1"/>
  <c r="BG635" i="64" s="1"/>
  <c r="BH618" i="64"/>
  <c r="BH619" i="64" s="1"/>
  <c r="BH635" i="64" s="1"/>
  <c r="BI618" i="64"/>
  <c r="BI619" i="64" s="1"/>
  <c r="BI635" i="64" s="1"/>
  <c r="BJ618" i="64"/>
  <c r="BJ619" i="64" s="1"/>
  <c r="BJ635" i="64" s="1"/>
  <c r="BK618" i="64"/>
  <c r="BK619" i="64" s="1"/>
  <c r="BK635" i="64" s="1"/>
  <c r="BL618" i="64"/>
  <c r="BL619" i="64" s="1"/>
  <c r="BL635" i="64" s="1"/>
  <c r="BM618" i="64"/>
  <c r="BM619" i="64" s="1"/>
  <c r="BM635" i="64" s="1"/>
  <c r="BN618" i="64"/>
  <c r="BN619" i="64" s="1"/>
  <c r="BN635" i="64" s="1"/>
  <c r="BO618" i="64"/>
  <c r="BO619" i="64" s="1"/>
  <c r="BO635" i="64" s="1"/>
  <c r="BP618" i="64"/>
  <c r="BP619" i="64" s="1"/>
  <c r="BP635" i="64" s="1"/>
  <c r="BQ618" i="64"/>
  <c r="BQ619" i="64" s="1"/>
  <c r="BQ635" i="64" s="1"/>
  <c r="BR618" i="64"/>
  <c r="BR619" i="64" s="1"/>
  <c r="BR635" i="64" s="1"/>
  <c r="BS618" i="64"/>
  <c r="BS619" i="64" s="1"/>
  <c r="BS635" i="64" s="1"/>
  <c r="BT618" i="64"/>
  <c r="BT619" i="64" s="1"/>
  <c r="BT635" i="64" s="1"/>
  <c r="BU618" i="64"/>
  <c r="BU619" i="64" s="1"/>
  <c r="BU635" i="64" s="1"/>
  <c r="BV618" i="64"/>
  <c r="BV619" i="64" s="1"/>
  <c r="BV635" i="64" s="1"/>
  <c r="BW618" i="64"/>
  <c r="BW619" i="64" s="1"/>
  <c r="BW635" i="64" s="1"/>
  <c r="BX618" i="64"/>
  <c r="BX619" i="64" s="1"/>
  <c r="BX635" i="64" s="1"/>
  <c r="BY618" i="64"/>
  <c r="BY619" i="64" s="1"/>
  <c r="BY635" i="64" s="1"/>
  <c r="BZ618" i="64"/>
  <c r="BZ619" i="64" s="1"/>
  <c r="BZ635" i="64" s="1"/>
  <c r="CA618" i="64"/>
  <c r="CA619" i="64" s="1"/>
  <c r="CA635" i="64" s="1"/>
  <c r="CB618" i="64"/>
  <c r="CB619" i="64" s="1"/>
  <c r="CB635" i="64" s="1"/>
  <c r="CC618" i="64"/>
  <c r="CC619" i="64" s="1"/>
  <c r="CC635" i="64" s="1"/>
  <c r="CD618" i="64"/>
  <c r="CD619" i="64" s="1"/>
  <c r="CD635" i="64" s="1"/>
  <c r="CE618" i="64"/>
  <c r="CE619" i="64" s="1"/>
  <c r="CE635" i="64" s="1"/>
  <c r="CF618" i="64"/>
  <c r="CF619" i="64" s="1"/>
  <c r="CF635" i="64" s="1"/>
  <c r="CG618" i="64"/>
  <c r="CG619" i="64" s="1"/>
  <c r="CG635" i="64" s="1"/>
  <c r="CH618" i="64"/>
  <c r="CH619" i="64" s="1"/>
  <c r="CH635" i="64" s="1"/>
  <c r="CI618" i="64"/>
  <c r="CI619" i="64" s="1"/>
  <c r="CI635" i="64" s="1"/>
  <c r="CJ618" i="64"/>
  <c r="CJ619" i="64" s="1"/>
  <c r="CJ635" i="64" s="1"/>
  <c r="CK618" i="64"/>
  <c r="CK619" i="64" s="1"/>
  <c r="CK635" i="64" s="1"/>
  <c r="CL618" i="64"/>
  <c r="CL619" i="64" s="1"/>
  <c r="CL635" i="64" s="1"/>
  <c r="CM618" i="64"/>
  <c r="CM619" i="64" s="1"/>
  <c r="CM635" i="64" s="1"/>
  <c r="CN618" i="64"/>
  <c r="CN619" i="64" s="1"/>
  <c r="CN635" i="64" s="1"/>
  <c r="CO618" i="64"/>
  <c r="CO619" i="64" s="1"/>
  <c r="CO635" i="64" s="1"/>
  <c r="CP618" i="64"/>
  <c r="CP619" i="64" s="1"/>
  <c r="CP635" i="64" s="1"/>
  <c r="CQ618" i="64"/>
  <c r="CQ619" i="64" s="1"/>
  <c r="CQ635" i="64" s="1"/>
  <c r="CR618" i="64"/>
  <c r="CR619" i="64" s="1"/>
  <c r="CR635" i="64" s="1"/>
  <c r="CS618" i="64"/>
  <c r="CS619" i="64" s="1"/>
  <c r="CS635" i="64" s="1"/>
  <c r="CT618" i="64"/>
  <c r="CT619" i="64" s="1"/>
  <c r="CT635" i="64" s="1"/>
  <c r="CU618" i="64"/>
  <c r="CU619" i="64" s="1"/>
  <c r="CU635" i="64" s="1"/>
  <c r="CV618" i="64"/>
  <c r="CV619" i="64" s="1"/>
  <c r="CV635" i="64" s="1"/>
  <c r="CW618" i="64"/>
  <c r="CW619" i="64" s="1"/>
  <c r="CW635" i="64" s="1"/>
  <c r="CX618" i="64"/>
  <c r="CX619" i="64" s="1"/>
  <c r="CX635" i="64" s="1"/>
  <c r="CY618" i="64"/>
  <c r="CY619" i="64" s="1"/>
  <c r="CY635" i="64" s="1"/>
  <c r="CZ618" i="64"/>
  <c r="CZ619" i="64" s="1"/>
  <c r="CZ635" i="64" s="1"/>
  <c r="DA618" i="64"/>
  <c r="DA619" i="64" s="1"/>
  <c r="DA635" i="64" s="1"/>
  <c r="DB618" i="64"/>
  <c r="DB619" i="64" s="1"/>
  <c r="DB635" i="64" s="1"/>
  <c r="DC618" i="64"/>
  <c r="DC619" i="64" s="1"/>
  <c r="DC635" i="64" s="1"/>
  <c r="DD618" i="64"/>
  <c r="DD619" i="64" s="1"/>
  <c r="DD635" i="64" s="1"/>
  <c r="DE618" i="64"/>
  <c r="DE619" i="64" s="1"/>
  <c r="DE635" i="64" s="1"/>
  <c r="DF618" i="64"/>
  <c r="DF619" i="64" s="1"/>
  <c r="DF635" i="64" s="1"/>
  <c r="DG618" i="64"/>
  <c r="DG619" i="64" s="1"/>
  <c r="DG635" i="64" s="1"/>
  <c r="DH618" i="64"/>
  <c r="DH619" i="64" s="1"/>
  <c r="DH635" i="64" s="1"/>
  <c r="DI618" i="64"/>
  <c r="DI619" i="64" s="1"/>
  <c r="DI635" i="64" s="1"/>
  <c r="DJ618" i="64"/>
  <c r="DJ619" i="64" s="1"/>
  <c r="DJ635" i="64" s="1"/>
  <c r="DK618" i="64"/>
  <c r="DK619" i="64" s="1"/>
  <c r="DK635" i="64" s="1"/>
  <c r="DL618" i="64"/>
  <c r="DL619" i="64" s="1"/>
  <c r="DL635" i="64" s="1"/>
  <c r="T618" i="64"/>
  <c r="T619" i="64" s="1"/>
  <c r="T635" i="64" s="1"/>
  <c r="E628" i="64"/>
  <c r="E638" i="64"/>
  <c r="E637" i="64"/>
  <c r="E636" i="64"/>
  <c r="E635" i="64"/>
  <c r="E634" i="64"/>
  <c r="G633" i="64"/>
  <c r="E633" i="64"/>
  <c r="E632" i="64"/>
  <c r="E631" i="64"/>
  <c r="E630" i="64"/>
  <c r="E629" i="64"/>
  <c r="E627" i="64"/>
  <c r="E626" i="64"/>
  <c r="E625" i="64"/>
  <c r="E624" i="64"/>
  <c r="E270" i="64"/>
  <c r="E269" i="64"/>
  <c r="E268" i="64"/>
  <c r="E267" i="64"/>
  <c r="DL266" i="64"/>
  <c r="DK266" i="64"/>
  <c r="DJ266" i="64"/>
  <c r="DI266" i="64"/>
  <c r="DH266" i="64"/>
  <c r="DG266" i="64"/>
  <c r="DF266" i="64"/>
  <c r="DE266" i="64"/>
  <c r="DD266" i="64"/>
  <c r="DC266" i="64"/>
  <c r="DB266" i="64"/>
  <c r="DA266" i="64"/>
  <c r="CZ266" i="64"/>
  <c r="CY266" i="64"/>
  <c r="CX266" i="64"/>
  <c r="CW266" i="64"/>
  <c r="CV266" i="64"/>
  <c r="CU266" i="64"/>
  <c r="CT266" i="64"/>
  <c r="CS266" i="64"/>
  <c r="CR266" i="64"/>
  <c r="CQ266" i="64"/>
  <c r="CP266" i="64"/>
  <c r="CO266" i="64"/>
  <c r="CL266" i="64"/>
  <c r="CK266" i="64"/>
  <c r="CJ266" i="64"/>
  <c r="CI266" i="64"/>
  <c r="CH266" i="64"/>
  <c r="CG266" i="64"/>
  <c r="CF266" i="64"/>
  <c r="CE266" i="64"/>
  <c r="CD266" i="64"/>
  <c r="CC266" i="64"/>
  <c r="CB266" i="64"/>
  <c r="CA266" i="64"/>
  <c r="BZ266" i="64"/>
  <c r="BY266" i="64"/>
  <c r="BX266" i="64"/>
  <c r="BW266" i="64"/>
  <c r="BV266" i="64"/>
  <c r="BU266" i="64"/>
  <c r="BT266" i="64"/>
  <c r="BS266" i="64"/>
  <c r="BR266" i="64"/>
  <c r="BQ266" i="64"/>
  <c r="BP266" i="64"/>
  <c r="BO266" i="64"/>
  <c r="BN266" i="64"/>
  <c r="BM266" i="64"/>
  <c r="BL266" i="64"/>
  <c r="BK266" i="64"/>
  <c r="BJ266" i="64"/>
  <c r="BI266" i="64"/>
  <c r="BH266" i="64"/>
  <c r="BG266" i="64"/>
  <c r="BF266" i="64"/>
  <c r="BE266" i="64"/>
  <c r="BD266" i="64"/>
  <c r="BC266" i="64"/>
  <c r="BB266" i="64"/>
  <c r="BA266" i="64"/>
  <c r="AZ266" i="64"/>
  <c r="AY266" i="64"/>
  <c r="AX266" i="64"/>
  <c r="AW266" i="64"/>
  <c r="AV266" i="64"/>
  <c r="AU266" i="64"/>
  <c r="AT266" i="64"/>
  <c r="AS266" i="64"/>
  <c r="AR266" i="64"/>
  <c r="AQ266" i="64"/>
  <c r="AP266" i="64"/>
  <c r="AO266" i="64"/>
  <c r="AN266" i="64"/>
  <c r="AM266" i="64"/>
  <c r="AL266" i="64"/>
  <c r="AK266" i="64"/>
  <c r="AJ266" i="64"/>
  <c r="AI266" i="64"/>
  <c r="AH266" i="64"/>
  <c r="AG266" i="64"/>
  <c r="AF266" i="64"/>
  <c r="AE266" i="64"/>
  <c r="AD266" i="64"/>
  <c r="AC266" i="64"/>
  <c r="AB266" i="64"/>
  <c r="AA266" i="64"/>
  <c r="Z266" i="64"/>
  <c r="Y266" i="64"/>
  <c r="X266" i="64"/>
  <c r="W266" i="64"/>
  <c r="V266" i="64"/>
  <c r="U266" i="64"/>
  <c r="T266" i="64"/>
  <c r="S266" i="64"/>
  <c r="E266" i="64"/>
  <c r="E265" i="64"/>
  <c r="G264" i="64"/>
  <c r="E264" i="64"/>
  <c r="G263" i="64"/>
  <c r="E263" i="64"/>
  <c r="G262" i="64"/>
  <c r="E262" i="64"/>
  <c r="B262" i="64" s="1"/>
  <c r="E261" i="64"/>
  <c r="B261" i="64" s="1"/>
  <c r="E260" i="64"/>
  <c r="B260" i="64" s="1"/>
  <c r="G259" i="64"/>
  <c r="E259" i="64"/>
  <c r="B259" i="64" s="1"/>
  <c r="E258" i="64"/>
  <c r="B258" i="64" s="1"/>
  <c r="E257" i="64"/>
  <c r="B257" i="64" s="1"/>
  <c r="E256" i="64"/>
  <c r="E244" i="64"/>
  <c r="B244" i="64" s="1"/>
  <c r="L243" i="64"/>
  <c r="M243" i="64" s="1"/>
  <c r="N243" i="64" s="1"/>
  <c r="O243" i="64" s="1"/>
  <c r="P243" i="64" s="1"/>
  <c r="E252" i="64"/>
  <c r="E251" i="64"/>
  <c r="E250" i="64"/>
  <c r="E249" i="64"/>
  <c r="DL248" i="64"/>
  <c r="DK248" i="64"/>
  <c r="DJ248" i="64"/>
  <c r="DI248" i="64"/>
  <c r="DH248" i="64"/>
  <c r="DG248" i="64"/>
  <c r="DF248" i="64"/>
  <c r="DE248" i="64"/>
  <c r="DD248" i="64"/>
  <c r="DC248" i="64"/>
  <c r="DB248" i="64"/>
  <c r="DA248" i="64"/>
  <c r="CZ248" i="64"/>
  <c r="CY248" i="64"/>
  <c r="CX248" i="64"/>
  <c r="CW248" i="64"/>
  <c r="CV248" i="64"/>
  <c r="CU248" i="64"/>
  <c r="CT248" i="64"/>
  <c r="CS248" i="64"/>
  <c r="CR248" i="64"/>
  <c r="CQ248" i="64"/>
  <c r="CP248" i="64"/>
  <c r="CO248" i="64"/>
  <c r="CL248" i="64"/>
  <c r="CK248" i="64"/>
  <c r="CJ248" i="64"/>
  <c r="CI248" i="64"/>
  <c r="CH248" i="64"/>
  <c r="CG248" i="64"/>
  <c r="CF248" i="64"/>
  <c r="CE248" i="64"/>
  <c r="CD248" i="64"/>
  <c r="CC248" i="64"/>
  <c r="CB248" i="64"/>
  <c r="CA248" i="64"/>
  <c r="BZ248" i="64"/>
  <c r="BY248" i="64"/>
  <c r="BX248" i="64"/>
  <c r="BW248" i="64"/>
  <c r="BV248" i="64"/>
  <c r="BU248" i="64"/>
  <c r="BT248" i="64"/>
  <c r="BS248" i="64"/>
  <c r="BR248" i="64"/>
  <c r="BQ248" i="64"/>
  <c r="BP248" i="64"/>
  <c r="BO248" i="64"/>
  <c r="BN248" i="64"/>
  <c r="BM248" i="64"/>
  <c r="BL248" i="64"/>
  <c r="BK248" i="64"/>
  <c r="BJ248" i="64"/>
  <c r="BI248" i="64"/>
  <c r="BH248" i="64"/>
  <c r="BG248" i="64"/>
  <c r="BF248" i="64"/>
  <c r="BE248" i="64"/>
  <c r="BD248" i="64"/>
  <c r="BC248" i="64"/>
  <c r="BB248" i="64"/>
  <c r="BA248" i="64"/>
  <c r="AZ248" i="64"/>
  <c r="AY248" i="64"/>
  <c r="AX248" i="64"/>
  <c r="AW248" i="64"/>
  <c r="AV248" i="64"/>
  <c r="AU248" i="64"/>
  <c r="AT248" i="64"/>
  <c r="AS248" i="64"/>
  <c r="AR248" i="64"/>
  <c r="AQ248" i="64"/>
  <c r="AP248" i="64"/>
  <c r="AO248" i="64"/>
  <c r="AN248" i="64"/>
  <c r="AM248" i="64"/>
  <c r="AL248" i="64"/>
  <c r="AK248" i="64"/>
  <c r="AJ248" i="64"/>
  <c r="AI248" i="64"/>
  <c r="AH248" i="64"/>
  <c r="AG248" i="64"/>
  <c r="AF248" i="64"/>
  <c r="AE248" i="64"/>
  <c r="AD248" i="64"/>
  <c r="AC248" i="64"/>
  <c r="AB248" i="64"/>
  <c r="AA248" i="64"/>
  <c r="Z248" i="64"/>
  <c r="Y248" i="64"/>
  <c r="X248" i="64"/>
  <c r="W248" i="64"/>
  <c r="V248" i="64"/>
  <c r="U248" i="64"/>
  <c r="T248" i="64"/>
  <c r="S248" i="64"/>
  <c r="E248" i="64"/>
  <c r="E247" i="64"/>
  <c r="G246" i="64"/>
  <c r="E246" i="64"/>
  <c r="G245" i="64"/>
  <c r="E245" i="64"/>
  <c r="G243" i="64"/>
  <c r="E243" i="64"/>
  <c r="B243" i="64" s="1"/>
  <c r="E242" i="64"/>
  <c r="E225" i="64"/>
  <c r="B225" i="64" s="1"/>
  <c r="E226" i="64"/>
  <c r="B226" i="64" s="1"/>
  <c r="E227" i="64"/>
  <c r="B227" i="64" s="1"/>
  <c r="E228" i="64"/>
  <c r="B228" i="64" s="1"/>
  <c r="E229" i="64"/>
  <c r="B229" i="64" s="1"/>
  <c r="G230" i="64"/>
  <c r="G227" i="64"/>
  <c r="E238" i="64"/>
  <c r="E237" i="64"/>
  <c r="E236" i="64"/>
  <c r="E235" i="64"/>
  <c r="DL234" i="64"/>
  <c r="DK234" i="64"/>
  <c r="DJ234" i="64"/>
  <c r="DI234" i="64"/>
  <c r="DH234" i="64"/>
  <c r="DG234" i="64"/>
  <c r="DF234" i="64"/>
  <c r="DE234" i="64"/>
  <c r="DD234" i="64"/>
  <c r="DC234" i="64"/>
  <c r="DB234" i="64"/>
  <c r="DA234" i="64"/>
  <c r="CZ234" i="64"/>
  <c r="CY234" i="64"/>
  <c r="CX234" i="64"/>
  <c r="CW234" i="64"/>
  <c r="CV234" i="64"/>
  <c r="CU234" i="64"/>
  <c r="CT234" i="64"/>
  <c r="CS234" i="64"/>
  <c r="CR234" i="64"/>
  <c r="CQ234" i="64"/>
  <c r="CP234" i="64"/>
  <c r="CO234" i="64"/>
  <c r="CL234" i="64"/>
  <c r="CK234" i="64"/>
  <c r="CJ234" i="64"/>
  <c r="CI234" i="64"/>
  <c r="CH234" i="64"/>
  <c r="CG234" i="64"/>
  <c r="CF234" i="64"/>
  <c r="CE234" i="64"/>
  <c r="CD234" i="64"/>
  <c r="CC234" i="64"/>
  <c r="CB234" i="64"/>
  <c r="CA234" i="64"/>
  <c r="BZ234" i="64"/>
  <c r="BY234" i="64"/>
  <c r="BX234" i="64"/>
  <c r="BW234" i="64"/>
  <c r="BV234" i="64"/>
  <c r="BU234" i="64"/>
  <c r="BT234" i="64"/>
  <c r="BS234" i="64"/>
  <c r="BR234" i="64"/>
  <c r="BQ234" i="64"/>
  <c r="BP234" i="64"/>
  <c r="BO234" i="64"/>
  <c r="BN234" i="64"/>
  <c r="BM234" i="64"/>
  <c r="BL234" i="64"/>
  <c r="BK234" i="64"/>
  <c r="BJ234" i="64"/>
  <c r="BI234" i="64"/>
  <c r="BH234" i="64"/>
  <c r="BG234" i="64"/>
  <c r="BF234" i="64"/>
  <c r="BE234" i="64"/>
  <c r="BD234" i="64"/>
  <c r="BC234" i="64"/>
  <c r="BB234" i="64"/>
  <c r="BA234" i="64"/>
  <c r="AZ234" i="64"/>
  <c r="AY234" i="64"/>
  <c r="AX234" i="64"/>
  <c r="AW234" i="64"/>
  <c r="AV234" i="64"/>
  <c r="AU234" i="64"/>
  <c r="AT234" i="64"/>
  <c r="AS234" i="64"/>
  <c r="AR234" i="64"/>
  <c r="AQ234" i="64"/>
  <c r="AP234" i="64"/>
  <c r="AO234" i="64"/>
  <c r="AN234" i="64"/>
  <c r="AM234" i="64"/>
  <c r="AL234" i="64"/>
  <c r="AK234" i="64"/>
  <c r="AJ234" i="64"/>
  <c r="AI234" i="64"/>
  <c r="AH234" i="64"/>
  <c r="AG234" i="64"/>
  <c r="AF234" i="64"/>
  <c r="AE234" i="64"/>
  <c r="AD234" i="64"/>
  <c r="AC234" i="64"/>
  <c r="AB234" i="64"/>
  <c r="AA234" i="64"/>
  <c r="Z234" i="64"/>
  <c r="Y234" i="64"/>
  <c r="X234" i="64"/>
  <c r="W234" i="64"/>
  <c r="V234" i="64"/>
  <c r="U234" i="64"/>
  <c r="T234" i="64"/>
  <c r="S234" i="64"/>
  <c r="E234" i="64"/>
  <c r="E233" i="64"/>
  <c r="G232" i="64"/>
  <c r="E232" i="64"/>
  <c r="G231" i="64"/>
  <c r="E231" i="64"/>
  <c r="E230" i="64"/>
  <c r="B230" i="64" s="1"/>
  <c r="E224" i="64"/>
  <c r="E588" i="64"/>
  <c r="E589" i="64"/>
  <c r="E590" i="64"/>
  <c r="E591" i="64"/>
  <c r="E594" i="64"/>
  <c r="E595" i="64"/>
  <c r="E597" i="64"/>
  <c r="E596" i="64"/>
  <c r="G605" i="64"/>
  <c r="E605" i="64"/>
  <c r="G604" i="64"/>
  <c r="E604" i="64"/>
  <c r="G603" i="64"/>
  <c r="E603" i="64"/>
  <c r="DL602" i="64"/>
  <c r="DK602" i="64"/>
  <c r="DJ602" i="64"/>
  <c r="DI602" i="64"/>
  <c r="DH602" i="64"/>
  <c r="DG602" i="64"/>
  <c r="DF602" i="64"/>
  <c r="DE602" i="64"/>
  <c r="DD602" i="64"/>
  <c r="DC602" i="64"/>
  <c r="DB602" i="64"/>
  <c r="DA602" i="64"/>
  <c r="CZ602" i="64"/>
  <c r="CY602" i="64"/>
  <c r="CX602" i="64"/>
  <c r="CW602" i="64"/>
  <c r="CV602" i="64"/>
  <c r="CU602" i="64"/>
  <c r="CT602" i="64"/>
  <c r="CS602" i="64"/>
  <c r="CR602" i="64"/>
  <c r="CQ602" i="64"/>
  <c r="CP602" i="64"/>
  <c r="CO602" i="64"/>
  <c r="CL602" i="64"/>
  <c r="CK602" i="64"/>
  <c r="CJ602" i="64"/>
  <c r="CI602" i="64"/>
  <c r="CH602" i="64"/>
  <c r="CG602" i="64"/>
  <c r="CF602" i="64"/>
  <c r="CE602" i="64"/>
  <c r="CD602" i="64"/>
  <c r="CC602" i="64"/>
  <c r="CB602" i="64"/>
  <c r="CA602" i="64"/>
  <c r="BZ602" i="64"/>
  <c r="BY602" i="64"/>
  <c r="BX602" i="64"/>
  <c r="BW602" i="64"/>
  <c r="BV602" i="64"/>
  <c r="BU602" i="64"/>
  <c r="BT602" i="64"/>
  <c r="BS602" i="64"/>
  <c r="BR602" i="64"/>
  <c r="BQ602" i="64"/>
  <c r="BP602" i="64"/>
  <c r="BO602" i="64"/>
  <c r="BN602" i="64"/>
  <c r="BM602" i="64"/>
  <c r="BL602" i="64"/>
  <c r="BK602" i="64"/>
  <c r="BJ602" i="64"/>
  <c r="BI602" i="64"/>
  <c r="BH602" i="64"/>
  <c r="BG602" i="64"/>
  <c r="BF602" i="64"/>
  <c r="BE602" i="64"/>
  <c r="BD602" i="64"/>
  <c r="BC602" i="64"/>
  <c r="BB602" i="64"/>
  <c r="BA602" i="64"/>
  <c r="AZ602" i="64"/>
  <c r="AY602" i="64"/>
  <c r="AX602" i="64"/>
  <c r="AW602" i="64"/>
  <c r="AV602" i="64"/>
  <c r="AU602" i="64"/>
  <c r="AT602" i="64"/>
  <c r="AS602" i="64"/>
  <c r="AR602" i="64"/>
  <c r="AQ602" i="64"/>
  <c r="AP602" i="64"/>
  <c r="AO602" i="64"/>
  <c r="AN602" i="64"/>
  <c r="AM602" i="64"/>
  <c r="AL602" i="64"/>
  <c r="AK602" i="64"/>
  <c r="AJ602" i="64"/>
  <c r="AI602" i="64"/>
  <c r="AH602" i="64"/>
  <c r="AG602" i="64"/>
  <c r="AF602" i="64"/>
  <c r="AE602" i="64"/>
  <c r="AD602" i="64"/>
  <c r="AC602" i="64"/>
  <c r="AB602" i="64"/>
  <c r="AA602" i="64"/>
  <c r="Z602" i="64"/>
  <c r="Y602" i="64"/>
  <c r="X602" i="64"/>
  <c r="W602" i="64"/>
  <c r="V602" i="64"/>
  <c r="U602" i="64"/>
  <c r="T602" i="64"/>
  <c r="S602" i="64"/>
  <c r="G602" i="64"/>
  <c r="G594" i="64" s="1"/>
  <c r="E602" i="64"/>
  <c r="E601" i="64"/>
  <c r="DL600" i="64"/>
  <c r="DK600" i="64"/>
  <c r="DJ600" i="64"/>
  <c r="DI600" i="64"/>
  <c r="DH600" i="64"/>
  <c r="DG600" i="64"/>
  <c r="DF600" i="64"/>
  <c r="DE600" i="64"/>
  <c r="DD600" i="64"/>
  <c r="DC600" i="64"/>
  <c r="DB600" i="64"/>
  <c r="DA600" i="64"/>
  <c r="CZ600" i="64"/>
  <c r="CY600" i="64"/>
  <c r="CX600" i="64"/>
  <c r="CW600" i="64"/>
  <c r="CV600" i="64"/>
  <c r="CU600" i="64"/>
  <c r="CT600" i="64"/>
  <c r="CS600" i="64"/>
  <c r="CR600" i="64"/>
  <c r="CQ600" i="64"/>
  <c r="CP600" i="64"/>
  <c r="CO600" i="64"/>
  <c r="CL600" i="64"/>
  <c r="CK600" i="64"/>
  <c r="CJ600" i="64"/>
  <c r="CI600" i="64"/>
  <c r="CH600" i="64"/>
  <c r="CG600" i="64"/>
  <c r="CF600" i="64"/>
  <c r="CE600" i="64"/>
  <c r="CD600" i="64"/>
  <c r="CC600" i="64"/>
  <c r="CB600" i="64"/>
  <c r="CA600" i="64"/>
  <c r="BZ600" i="64"/>
  <c r="BY600" i="64"/>
  <c r="BX600" i="64"/>
  <c r="BW600" i="64"/>
  <c r="BV600" i="64"/>
  <c r="BU600" i="64"/>
  <c r="BT600" i="64"/>
  <c r="BS600" i="64"/>
  <c r="BR600" i="64"/>
  <c r="BQ600" i="64"/>
  <c r="BP600" i="64"/>
  <c r="BO600" i="64"/>
  <c r="BN600" i="64"/>
  <c r="BM600" i="64"/>
  <c r="BL600" i="64"/>
  <c r="BK600" i="64"/>
  <c r="BJ600" i="64"/>
  <c r="BI600" i="64"/>
  <c r="BH600" i="64"/>
  <c r="BG600" i="64"/>
  <c r="BF600" i="64"/>
  <c r="BE600" i="64"/>
  <c r="BD600" i="64"/>
  <c r="BC600" i="64"/>
  <c r="BB600" i="64"/>
  <c r="BA600" i="64"/>
  <c r="AZ600" i="64"/>
  <c r="AY600" i="64"/>
  <c r="AX600" i="64"/>
  <c r="AW600" i="64"/>
  <c r="AV600" i="64"/>
  <c r="AU600" i="64"/>
  <c r="AT600" i="64"/>
  <c r="AS600" i="64"/>
  <c r="AR600" i="64"/>
  <c r="AQ600" i="64"/>
  <c r="AP600" i="64"/>
  <c r="AO600" i="64"/>
  <c r="AN600" i="64"/>
  <c r="AM600" i="64"/>
  <c r="AL600" i="64"/>
  <c r="AK600" i="64"/>
  <c r="AJ600" i="64"/>
  <c r="AI600" i="64"/>
  <c r="AH600" i="64"/>
  <c r="AG600" i="64"/>
  <c r="AF600" i="64"/>
  <c r="AE600" i="64"/>
  <c r="AD600" i="64"/>
  <c r="AC600" i="64"/>
  <c r="AB600" i="64"/>
  <c r="AA600" i="64"/>
  <c r="Z600" i="64"/>
  <c r="Y600" i="64"/>
  <c r="X600" i="64"/>
  <c r="W600" i="64"/>
  <c r="V600" i="64"/>
  <c r="U600" i="64"/>
  <c r="T600" i="64"/>
  <c r="S600" i="64"/>
  <c r="E600" i="64"/>
  <c r="G599" i="64"/>
  <c r="G586" i="64" s="1"/>
  <c r="E599" i="64"/>
  <c r="G598" i="64"/>
  <c r="G592" i="64" s="1"/>
  <c r="E598" i="64"/>
  <c r="E593" i="64"/>
  <c r="E592" i="64"/>
  <c r="E587" i="64"/>
  <c r="B587" i="64" s="1"/>
  <c r="E586" i="64"/>
  <c r="E585" i="64"/>
  <c r="CM108" i="64"/>
  <c r="CN108" i="64"/>
  <c r="G458" i="64"/>
  <c r="G480" i="64"/>
  <c r="G507" i="64"/>
  <c r="G529" i="64"/>
  <c r="G567" i="64"/>
  <c r="G435" i="64"/>
  <c r="G406" i="64"/>
  <c r="G347" i="64"/>
  <c r="G343" i="64" s="1"/>
  <c r="G370" i="64"/>
  <c r="G366" i="64" s="1"/>
  <c r="G323" i="64"/>
  <c r="CM588" i="64" a="1"/>
  <c r="CM666" i="64" a="1"/>
  <c r="CN850" i="64" a="1"/>
  <c r="CN666" i="64" a="1"/>
  <c r="CM586" i="64" a="1"/>
  <c r="CN588" i="64" a="1"/>
  <c r="CN586" i="64" a="1"/>
  <c r="CP8" i="1151" l="1"/>
  <c r="CN8" i="1151"/>
  <c r="CP7" i="1151"/>
  <c r="CO1" i="1151"/>
  <c r="CN3" i="1151"/>
  <c r="CN4" i="1151" s="1"/>
  <c r="CQ7" i="1151"/>
  <c r="CQ8" i="1151"/>
  <c r="CR2" i="1151"/>
  <c r="CQ3" i="1151"/>
  <c r="CO4" i="1151"/>
  <c r="CP3" i="1151"/>
  <c r="G683" i="64"/>
  <c r="G668" i="64"/>
  <c r="CN666" i="64"/>
  <c r="CM666" i="64"/>
  <c r="CM702" i="64"/>
  <c r="CN702" i="64"/>
  <c r="CN850" i="64"/>
  <c r="G628" i="64"/>
  <c r="G629" i="64"/>
  <c r="G625" i="64"/>
  <c r="G596" i="64"/>
  <c r="CM586" i="64"/>
  <c r="CN586" i="64"/>
  <c r="CN588" i="64"/>
  <c r="CN596" i="64" s="1"/>
  <c r="CM588" i="64"/>
  <c r="CM596" i="64" s="1"/>
  <c r="G587" i="64"/>
  <c r="G590" i="64"/>
  <c r="CN36" i="861"/>
  <c r="Q36" i="861"/>
  <c r="G36" i="861"/>
  <c r="CN35" i="861"/>
  <c r="Q35" i="861"/>
  <c r="G35" i="861"/>
  <c r="DL24" i="863"/>
  <c r="DL35" i="861" s="1"/>
  <c r="DK24" i="863"/>
  <c r="DK35" i="861" s="1"/>
  <c r="DJ24" i="863"/>
  <c r="DJ35" i="861" s="1"/>
  <c r="DI24" i="863"/>
  <c r="DI35" i="861" s="1"/>
  <c r="DH24" i="863"/>
  <c r="DH35" i="861" s="1"/>
  <c r="DG24" i="863"/>
  <c r="DG35" i="861" s="1"/>
  <c r="DF24" i="863"/>
  <c r="DF35" i="861" s="1"/>
  <c r="DE24" i="863"/>
  <c r="DE35" i="861" s="1"/>
  <c r="DD24" i="863"/>
  <c r="DD35" i="861" s="1"/>
  <c r="DC24" i="863"/>
  <c r="DC35" i="861" s="1"/>
  <c r="DB24" i="863"/>
  <c r="DB35" i="861" s="1"/>
  <c r="DA24" i="863"/>
  <c r="DA35" i="861" s="1"/>
  <c r="CZ24" i="863"/>
  <c r="CZ35" i="861" s="1"/>
  <c r="CY24" i="863"/>
  <c r="CY35" i="861" s="1"/>
  <c r="CX24" i="863"/>
  <c r="CX35" i="861" s="1"/>
  <c r="CW24" i="863"/>
  <c r="CW35" i="861" s="1"/>
  <c r="CV24" i="863"/>
  <c r="CV35" i="861" s="1"/>
  <c r="CU24" i="863"/>
  <c r="CU35" i="861" s="1"/>
  <c r="CT24" i="863"/>
  <c r="CT35" i="861" s="1"/>
  <c r="CS24" i="863"/>
  <c r="CS35" i="861" s="1"/>
  <c r="CR24" i="863"/>
  <c r="CR35" i="861" s="1"/>
  <c r="CQ24" i="863"/>
  <c r="CQ35" i="861" s="1"/>
  <c r="CP24" i="863"/>
  <c r="CP35" i="861" s="1"/>
  <c r="CO24" i="863"/>
  <c r="CO35" i="861" s="1"/>
  <c r="CL24" i="863"/>
  <c r="CL35" i="861" s="1"/>
  <c r="CK24" i="863"/>
  <c r="CK35" i="861" s="1"/>
  <c r="CJ24" i="863"/>
  <c r="CJ35" i="861" s="1"/>
  <c r="CI24" i="863"/>
  <c r="CI35" i="861" s="1"/>
  <c r="CH24" i="863"/>
  <c r="CH35" i="861" s="1"/>
  <c r="CG24" i="863"/>
  <c r="CG35" i="861" s="1"/>
  <c r="CF24" i="863"/>
  <c r="CF35" i="861" s="1"/>
  <c r="CE24" i="863"/>
  <c r="CE35" i="861" s="1"/>
  <c r="CD24" i="863"/>
  <c r="CD35" i="861" s="1"/>
  <c r="CC24" i="863"/>
  <c r="CC35" i="861" s="1"/>
  <c r="CB24" i="863"/>
  <c r="CB35" i="861" s="1"/>
  <c r="CA24" i="863"/>
  <c r="CA35" i="861" s="1"/>
  <c r="BZ24" i="863"/>
  <c r="BZ35" i="861" s="1"/>
  <c r="BY24" i="863"/>
  <c r="BY35" i="861" s="1"/>
  <c r="BX24" i="863"/>
  <c r="BX35" i="861" s="1"/>
  <c r="BW24" i="863"/>
  <c r="BW35" i="861" s="1"/>
  <c r="BV24" i="863"/>
  <c r="BV35" i="861" s="1"/>
  <c r="BU24" i="863"/>
  <c r="BU35" i="861" s="1"/>
  <c r="BT24" i="863"/>
  <c r="BT35" i="861" s="1"/>
  <c r="BS24" i="863"/>
  <c r="BS35" i="861" s="1"/>
  <c r="BR24" i="863"/>
  <c r="BR35" i="861" s="1"/>
  <c r="BQ24" i="863"/>
  <c r="BQ35" i="861" s="1"/>
  <c r="BP24" i="863"/>
  <c r="BP35" i="861" s="1"/>
  <c r="BO24" i="863"/>
  <c r="BO35" i="861" s="1"/>
  <c r="BN24" i="863"/>
  <c r="BN35" i="861" s="1"/>
  <c r="BM24" i="863"/>
  <c r="BM35" i="861" s="1"/>
  <c r="BL24" i="863"/>
  <c r="BL35" i="861" s="1"/>
  <c r="BK24" i="863"/>
  <c r="BK35" i="861" s="1"/>
  <c r="BJ24" i="863"/>
  <c r="BJ35" i="861" s="1"/>
  <c r="BI24" i="863"/>
  <c r="BI35" i="861" s="1"/>
  <c r="BH24" i="863"/>
  <c r="BH35" i="861" s="1"/>
  <c r="BG24" i="863"/>
  <c r="BG35" i="861" s="1"/>
  <c r="BF24" i="863"/>
  <c r="BF35" i="861" s="1"/>
  <c r="BE24" i="863"/>
  <c r="BE35" i="861" s="1"/>
  <c r="BD24" i="863"/>
  <c r="BD35" i="861" s="1"/>
  <c r="BC24" i="863"/>
  <c r="BC35" i="861" s="1"/>
  <c r="BB24" i="863"/>
  <c r="BB35" i="861" s="1"/>
  <c r="BA24" i="863"/>
  <c r="BA35" i="861" s="1"/>
  <c r="AZ24" i="863"/>
  <c r="AZ35" i="861" s="1"/>
  <c r="AY24" i="863"/>
  <c r="AY35" i="861" s="1"/>
  <c r="AX24" i="863"/>
  <c r="AX35" i="861" s="1"/>
  <c r="AW24" i="863"/>
  <c r="AW35" i="861" s="1"/>
  <c r="AV24" i="863"/>
  <c r="AV35" i="861" s="1"/>
  <c r="AU24" i="863"/>
  <c r="AU35" i="861" s="1"/>
  <c r="AT24" i="863"/>
  <c r="AT35" i="861" s="1"/>
  <c r="AS24" i="863"/>
  <c r="AS35" i="861" s="1"/>
  <c r="AR24" i="863"/>
  <c r="AR35" i="861" s="1"/>
  <c r="AQ24" i="863"/>
  <c r="AQ35" i="861" s="1"/>
  <c r="AP24" i="863"/>
  <c r="AP35" i="861" s="1"/>
  <c r="AO24" i="863"/>
  <c r="AO35" i="861" s="1"/>
  <c r="AN24" i="863"/>
  <c r="AN35" i="861" s="1"/>
  <c r="AM24" i="863"/>
  <c r="AM35" i="861" s="1"/>
  <c r="AL24" i="863"/>
  <c r="AL35" i="861" s="1"/>
  <c r="AK24" i="863"/>
  <c r="AK35" i="861" s="1"/>
  <c r="AJ24" i="863"/>
  <c r="AJ35" i="861" s="1"/>
  <c r="AI24" i="863"/>
  <c r="AI35" i="861" s="1"/>
  <c r="AH24" i="863"/>
  <c r="AH35" i="861" s="1"/>
  <c r="AG24" i="863"/>
  <c r="AG35" i="861" s="1"/>
  <c r="AF24" i="863"/>
  <c r="AF35" i="861" s="1"/>
  <c r="AE24" i="863"/>
  <c r="AE35" i="861" s="1"/>
  <c r="AD24" i="863"/>
  <c r="AD35" i="861" s="1"/>
  <c r="AC24" i="863"/>
  <c r="AC35" i="861" s="1"/>
  <c r="AB24" i="863"/>
  <c r="AB35" i="861" s="1"/>
  <c r="AA24" i="863"/>
  <c r="AA35" i="861" s="1"/>
  <c r="Z24" i="863"/>
  <c r="Z35" i="861" s="1"/>
  <c r="Y24" i="863"/>
  <c r="Y35" i="861" s="1"/>
  <c r="X24" i="863"/>
  <c r="X35" i="861" s="1"/>
  <c r="W24" i="863"/>
  <c r="W35" i="861" s="1"/>
  <c r="V24" i="863"/>
  <c r="V35" i="861" s="1"/>
  <c r="U24" i="863"/>
  <c r="U35" i="861" s="1"/>
  <c r="T24" i="863"/>
  <c r="T35" i="861" s="1"/>
  <c r="S24" i="863"/>
  <c r="S35" i="861" s="1"/>
  <c r="CO40" i="863"/>
  <c r="E546" i="64"/>
  <c r="G1223" i="64"/>
  <c r="G1179" i="64"/>
  <c r="G1072" i="64"/>
  <c r="G1037" i="64"/>
  <c r="E1752" i="64"/>
  <c r="E1708" i="64"/>
  <c r="E1674" i="64"/>
  <c r="E1640" i="64"/>
  <c r="E1608" i="64"/>
  <c r="E1576" i="64"/>
  <c r="E1540" i="64"/>
  <c r="E1475" i="64"/>
  <c r="E1497" i="64"/>
  <c r="E1246" i="64"/>
  <c r="E527" i="64"/>
  <c r="E505" i="64"/>
  <c r="E478" i="64"/>
  <c r="E456" i="64"/>
  <c r="E433" i="64"/>
  <c r="E404" i="64"/>
  <c r="E368" i="64"/>
  <c r="E345" i="64"/>
  <c r="E13" i="64"/>
  <c r="B13" i="64" s="1"/>
  <c r="E321" i="64"/>
  <c r="G1539" i="64"/>
  <c r="G1541" i="64" s="1"/>
  <c r="G1518" i="64"/>
  <c r="G1520" i="64" s="1"/>
  <c r="G1496" i="64"/>
  <c r="G1498" i="64" s="1"/>
  <c r="G1474" i="64"/>
  <c r="G1476" i="64" s="1"/>
  <c r="G2206" i="64"/>
  <c r="G1404" i="64"/>
  <c r="G1017" i="64"/>
  <c r="G993" i="64"/>
  <c r="G971" i="64"/>
  <c r="G1270" i="64"/>
  <c r="G1356" i="64"/>
  <c r="G1302" i="64"/>
  <c r="E1693" i="64"/>
  <c r="B1693" i="64" s="1"/>
  <c r="E1659" i="64"/>
  <c r="B1659" i="64" s="1"/>
  <c r="E1158" i="64"/>
  <c r="E1122" i="64"/>
  <c r="E1087" i="64"/>
  <c r="E1052" i="64"/>
  <c r="E922" i="64"/>
  <c r="E803" i="64"/>
  <c r="B803" i="64" s="1"/>
  <c r="E828" i="64"/>
  <c r="E946" i="64"/>
  <c r="E970" i="64"/>
  <c r="E1627" i="64"/>
  <c r="B1627" i="64" s="1"/>
  <c r="E1727" i="64"/>
  <c r="B1727" i="64" s="1"/>
  <c r="E1595" i="64"/>
  <c r="B1595" i="64" s="1"/>
  <c r="E1559" i="64"/>
  <c r="B1559" i="64" s="1"/>
  <c r="G1116" i="64"/>
  <c r="G1121" i="64"/>
  <c r="G1122" i="64"/>
  <c r="G1123" i="64"/>
  <c r="G1113" i="64"/>
  <c r="G1078" i="64"/>
  <c r="G1051" i="64"/>
  <c r="G1053" i="64"/>
  <c r="G1052" i="64"/>
  <c r="G1046" i="64"/>
  <c r="G1043" i="64"/>
  <c r="G1753" i="64"/>
  <c r="G1752" i="64"/>
  <c r="G1751" i="64"/>
  <c r="G1746" i="64"/>
  <c r="G1743" i="64"/>
  <c r="G1709" i="64"/>
  <c r="G1707" i="64"/>
  <c r="G1675" i="64"/>
  <c r="G1673" i="64"/>
  <c r="G1641" i="64"/>
  <c r="G1639" i="64"/>
  <c r="G1609" i="64"/>
  <c r="G1607" i="64"/>
  <c r="G1573" i="64"/>
  <c r="G1568" i="64"/>
  <c r="G1569" i="64"/>
  <c r="G1570" i="64"/>
  <c r="G1571" i="64"/>
  <c r="G1238" i="64"/>
  <c r="G1233" i="64"/>
  <c r="G1234" i="64"/>
  <c r="G1235" i="64"/>
  <c r="G1236" i="64"/>
  <c r="G1194" i="64"/>
  <c r="G1192" i="64"/>
  <c r="G1191" i="64"/>
  <c r="G1188" i="64"/>
  <c r="G1149" i="64"/>
  <c r="G1159" i="64"/>
  <c r="G1158" i="64"/>
  <c r="G1157" i="64"/>
  <c r="G1152" i="64"/>
  <c r="G1088" i="64"/>
  <c r="G1086" i="64"/>
  <c r="G1087" i="64"/>
  <c r="G1081" i="64"/>
  <c r="G1190" i="64"/>
  <c r="CN1400" i="64" a="1"/>
  <c r="CM1400" i="64" a="1"/>
  <c r="CP1" i="1151" l="1"/>
  <c r="CQ1" i="1151"/>
  <c r="CN1" i="1151"/>
  <c r="CP4" i="1151"/>
  <c r="CQ4" i="1151"/>
  <c r="CR3" i="1151"/>
  <c r="CR7" i="1151"/>
  <c r="CR8" i="1151"/>
  <c r="CS2" i="1151"/>
  <c r="CM1400" i="64"/>
  <c r="CN1400" i="64"/>
  <c r="CO23" i="864"/>
  <c r="P1" i="206"/>
  <c r="R17" i="864"/>
  <c r="E1141" i="64"/>
  <c r="B1141" i="64" s="1"/>
  <c r="E1069" i="64"/>
  <c r="E1035" i="64"/>
  <c r="B1035" i="64" s="1"/>
  <c r="E1105" i="64"/>
  <c r="B1105" i="64" s="1"/>
  <c r="G176" i="64"/>
  <c r="B31" i="206"/>
  <c r="B32" i="206"/>
  <c r="B33" i="206"/>
  <c r="B34" i="206"/>
  <c r="B35" i="206"/>
  <c r="B36" i="206"/>
  <c r="B37" i="206"/>
  <c r="G1107" i="64"/>
  <c r="G1143" i="64"/>
  <c r="G1456" i="64"/>
  <c r="G1431" i="64" s="1"/>
  <c r="G1561" i="64"/>
  <c r="G1597" i="64"/>
  <c r="G1629" i="64"/>
  <c r="G1729" i="64"/>
  <c r="G1695" i="64"/>
  <c r="G1661" i="64"/>
  <c r="E1355" i="64"/>
  <c r="E1320" i="64"/>
  <c r="E1221" i="64"/>
  <c r="B1221" i="64" s="1"/>
  <c r="E1177" i="64"/>
  <c r="B1177" i="64" s="1"/>
  <c r="B56" i="206"/>
  <c r="G212" i="64"/>
  <c r="G214" i="64"/>
  <c r="G213" i="64"/>
  <c r="G217" i="64"/>
  <c r="S215" i="64"/>
  <c r="S198" i="64"/>
  <c r="R179" i="64"/>
  <c r="CO8" i="64"/>
  <c r="CO7" i="64"/>
  <c r="CO3" i="64"/>
  <c r="CP2" i="64"/>
  <c r="CP7" i="64" s="1"/>
  <c r="CN2" i="64"/>
  <c r="CN8" i="64" s="1"/>
  <c r="CO22" i="864"/>
  <c r="CO21" i="864"/>
  <c r="CO20" i="864"/>
  <c r="CO8" i="864"/>
  <c r="AB8" i="864"/>
  <c r="AA8" i="864"/>
  <c r="Z8" i="864"/>
  <c r="Y8" i="864"/>
  <c r="X8" i="864"/>
  <c r="W8" i="864"/>
  <c r="V8" i="864"/>
  <c r="U8" i="864"/>
  <c r="T8" i="864"/>
  <c r="S8" i="864"/>
  <c r="R8" i="864"/>
  <c r="CO7" i="864"/>
  <c r="AO7" i="864"/>
  <c r="AN7" i="864"/>
  <c r="AZ7" i="864" s="1"/>
  <c r="BL7" i="864" s="1"/>
  <c r="BX7" i="864" s="1"/>
  <c r="AM7" i="864"/>
  <c r="AY7" i="864" s="1"/>
  <c r="BK7" i="864" s="1"/>
  <c r="BW7" i="864" s="1"/>
  <c r="CI7" i="864" s="1"/>
  <c r="AL7" i="864"/>
  <c r="AK7" i="864"/>
  <c r="AW7" i="864" s="1"/>
  <c r="AJ7" i="864"/>
  <c r="AI7" i="864"/>
  <c r="AU7" i="864" s="1"/>
  <c r="BG7" i="864" s="1"/>
  <c r="BS7" i="864" s="1"/>
  <c r="CE7" i="864" s="1"/>
  <c r="AH7" i="864"/>
  <c r="AG7" i="864"/>
  <c r="AF7" i="864"/>
  <c r="AR7" i="864" s="1"/>
  <c r="AE7" i="864"/>
  <c r="AQ7" i="864" s="1"/>
  <c r="AD7" i="864"/>
  <c r="AC8" i="864" s="1"/>
  <c r="CP6" i="864"/>
  <c r="CQ6" i="864" s="1"/>
  <c r="CR6" i="864" s="1"/>
  <c r="CS6" i="864" s="1"/>
  <c r="CT6" i="864" s="1"/>
  <c r="CU6" i="864" s="1"/>
  <c r="CV6" i="864" s="1"/>
  <c r="CW6" i="864" s="1"/>
  <c r="CX6" i="864" s="1"/>
  <c r="CY6" i="864" s="1"/>
  <c r="CZ6" i="864" s="1"/>
  <c r="DA6" i="864" s="1"/>
  <c r="DB6" i="864" s="1"/>
  <c r="DC6" i="864" s="1"/>
  <c r="DD6" i="864" s="1"/>
  <c r="DE6" i="864" s="1"/>
  <c r="DF6" i="864" s="1"/>
  <c r="DG6" i="864" s="1"/>
  <c r="DH6" i="864" s="1"/>
  <c r="DI6" i="864" s="1"/>
  <c r="DJ6" i="864" s="1"/>
  <c r="DK6" i="864" s="1"/>
  <c r="DL6" i="864" s="1"/>
  <c r="CO3" i="864"/>
  <c r="CP2" i="864"/>
  <c r="CP8" i="864" s="1"/>
  <c r="CN2" i="864"/>
  <c r="CN7" i="864" s="1"/>
  <c r="G70" i="863"/>
  <c r="G68" i="863"/>
  <c r="G66" i="863"/>
  <c r="CO41" i="863"/>
  <c r="CO39" i="863"/>
  <c r="CO38" i="863"/>
  <c r="G12" i="863"/>
  <c r="CO8" i="863"/>
  <c r="CO7" i="863"/>
  <c r="CP6" i="863"/>
  <c r="CQ6" i="863" s="1"/>
  <c r="CR6" i="863" s="1"/>
  <c r="CS6" i="863" s="1"/>
  <c r="CT6" i="863" s="1"/>
  <c r="CU6" i="863" s="1"/>
  <c r="CV6" i="863" s="1"/>
  <c r="CW6" i="863" s="1"/>
  <c r="CX6" i="863" s="1"/>
  <c r="CY6" i="863" s="1"/>
  <c r="CZ6" i="863" s="1"/>
  <c r="DA6" i="863" s="1"/>
  <c r="DB6" i="863" s="1"/>
  <c r="DC6" i="863" s="1"/>
  <c r="DD6" i="863" s="1"/>
  <c r="DE6" i="863" s="1"/>
  <c r="DF6" i="863" s="1"/>
  <c r="DG6" i="863" s="1"/>
  <c r="DH6" i="863" s="1"/>
  <c r="DI6" i="863" s="1"/>
  <c r="DJ6" i="863" s="1"/>
  <c r="DK6" i="863" s="1"/>
  <c r="DL6" i="863" s="1"/>
  <c r="S6" i="863"/>
  <c r="T6" i="863" s="1"/>
  <c r="U6" i="863" s="1"/>
  <c r="V6" i="863" s="1"/>
  <c r="W6" i="863" s="1"/>
  <c r="X6" i="863" s="1"/>
  <c r="Y6" i="863" s="1"/>
  <c r="Z6" i="863" s="1"/>
  <c r="AA6" i="863" s="1"/>
  <c r="AB6" i="863" s="1"/>
  <c r="AC6" i="863" s="1"/>
  <c r="AD6" i="863" s="1"/>
  <c r="AE6" i="863" s="1"/>
  <c r="AF6" i="863" s="1"/>
  <c r="AG6" i="863" s="1"/>
  <c r="AH6" i="863" s="1"/>
  <c r="AI6" i="863" s="1"/>
  <c r="AJ6" i="863" s="1"/>
  <c r="AK6" i="863" s="1"/>
  <c r="AL6" i="863" s="1"/>
  <c r="AM6" i="863" s="1"/>
  <c r="AN6" i="863" s="1"/>
  <c r="AO6" i="863" s="1"/>
  <c r="AP6" i="863" s="1"/>
  <c r="AQ6" i="863" s="1"/>
  <c r="AR6" i="863" s="1"/>
  <c r="AS6" i="863" s="1"/>
  <c r="AT6" i="863" s="1"/>
  <c r="AU6" i="863" s="1"/>
  <c r="AV6" i="863" s="1"/>
  <c r="AW6" i="863" s="1"/>
  <c r="AX6" i="863" s="1"/>
  <c r="AY6" i="863" s="1"/>
  <c r="AZ6" i="863" s="1"/>
  <c r="BA6" i="863" s="1"/>
  <c r="BB6" i="863" s="1"/>
  <c r="BC6" i="863" s="1"/>
  <c r="BD6" i="863" s="1"/>
  <c r="BE6" i="863" s="1"/>
  <c r="BF6" i="863" s="1"/>
  <c r="BG6" i="863" s="1"/>
  <c r="BH6" i="863" s="1"/>
  <c r="BI6" i="863" s="1"/>
  <c r="BJ6" i="863" s="1"/>
  <c r="BK6" i="863" s="1"/>
  <c r="BL6" i="863" s="1"/>
  <c r="BM6" i="863" s="1"/>
  <c r="BN6" i="863" s="1"/>
  <c r="BO6" i="863" s="1"/>
  <c r="BP6" i="863" s="1"/>
  <c r="BQ6" i="863" s="1"/>
  <c r="BR6" i="863" s="1"/>
  <c r="BS6" i="863" s="1"/>
  <c r="BT6" i="863" s="1"/>
  <c r="BU6" i="863" s="1"/>
  <c r="BV6" i="863" s="1"/>
  <c r="BW6" i="863" s="1"/>
  <c r="BX6" i="863" s="1"/>
  <c r="BY6" i="863" s="1"/>
  <c r="BZ6" i="863" s="1"/>
  <c r="CA6" i="863" s="1"/>
  <c r="CB6" i="863" s="1"/>
  <c r="CC6" i="863" s="1"/>
  <c r="CD6" i="863" s="1"/>
  <c r="CE6" i="863" s="1"/>
  <c r="CF6" i="863" s="1"/>
  <c r="CG6" i="863" s="1"/>
  <c r="CH6" i="863" s="1"/>
  <c r="CI6" i="863" s="1"/>
  <c r="CJ6" i="863" s="1"/>
  <c r="CK6" i="863" s="1"/>
  <c r="CL6" i="863" s="1"/>
  <c r="AO5" i="863"/>
  <c r="BA5" i="863" s="1"/>
  <c r="BM5" i="863" s="1"/>
  <c r="BY5" i="863" s="1"/>
  <c r="CK5" i="863" s="1"/>
  <c r="AN5" i="863"/>
  <c r="AZ5" i="863" s="1"/>
  <c r="BL5" i="863" s="1"/>
  <c r="BX5" i="863" s="1"/>
  <c r="CJ5" i="863" s="1"/>
  <c r="AM5" i="863"/>
  <c r="AY5" i="863" s="1"/>
  <c r="BK5" i="863" s="1"/>
  <c r="BW5" i="863" s="1"/>
  <c r="CI5" i="863" s="1"/>
  <c r="AL5" i="863"/>
  <c r="AX5" i="863" s="1"/>
  <c r="BJ5" i="863" s="1"/>
  <c r="BV5" i="863" s="1"/>
  <c r="CH5" i="863" s="1"/>
  <c r="AK5" i="863"/>
  <c r="AW5" i="863" s="1"/>
  <c r="BI5" i="863" s="1"/>
  <c r="BU5" i="863" s="1"/>
  <c r="CG5" i="863" s="1"/>
  <c r="AJ5" i="863"/>
  <c r="AV5" i="863" s="1"/>
  <c r="BH5" i="863" s="1"/>
  <c r="BT5" i="863" s="1"/>
  <c r="CF5" i="863" s="1"/>
  <c r="AI5" i="863"/>
  <c r="AU5" i="863" s="1"/>
  <c r="BG5" i="863" s="1"/>
  <c r="BS5" i="863" s="1"/>
  <c r="CE5" i="863" s="1"/>
  <c r="AH5" i="863"/>
  <c r="AT5" i="863" s="1"/>
  <c r="BF5" i="863" s="1"/>
  <c r="BR5" i="863" s="1"/>
  <c r="CD5" i="863" s="1"/>
  <c r="AG5" i="863"/>
  <c r="AS5" i="863" s="1"/>
  <c r="BE5" i="863" s="1"/>
  <c r="BQ5" i="863" s="1"/>
  <c r="CC5" i="863" s="1"/>
  <c r="AF5" i="863"/>
  <c r="AR5" i="863" s="1"/>
  <c r="BD5" i="863" s="1"/>
  <c r="BP5" i="863" s="1"/>
  <c r="CB5" i="863" s="1"/>
  <c r="AE5" i="863"/>
  <c r="AQ5" i="863" s="1"/>
  <c r="BC5" i="863" s="1"/>
  <c r="BO5" i="863" s="1"/>
  <c r="CA5" i="863" s="1"/>
  <c r="AD5" i="863"/>
  <c r="AP5" i="863" s="1"/>
  <c r="BB5" i="863" s="1"/>
  <c r="BN5" i="863" s="1"/>
  <c r="BZ5" i="863" s="1"/>
  <c r="CL5" i="863" s="1"/>
  <c r="CO3" i="863"/>
  <c r="CP2" i="863"/>
  <c r="CN2" i="863"/>
  <c r="CM1" i="863"/>
  <c r="CN34" i="861"/>
  <c r="Q34" i="861"/>
  <c r="G34" i="861"/>
  <c r="CN33" i="861"/>
  <c r="Q33" i="861"/>
  <c r="G33" i="861"/>
  <c r="CN32" i="861"/>
  <c r="Q32" i="861"/>
  <c r="CO9" i="861"/>
  <c r="CO8" i="861"/>
  <c r="CP7" i="861"/>
  <c r="CQ7" i="861" s="1"/>
  <c r="CR7" i="861" s="1"/>
  <c r="CS7" i="861" s="1"/>
  <c r="CT7" i="861" s="1"/>
  <c r="CU7" i="861" s="1"/>
  <c r="CV7" i="861" s="1"/>
  <c r="CW7" i="861" s="1"/>
  <c r="CX7" i="861" s="1"/>
  <c r="CY7" i="861" s="1"/>
  <c r="CZ7" i="861" s="1"/>
  <c r="DA7" i="861" s="1"/>
  <c r="DB7" i="861" s="1"/>
  <c r="DC7" i="861" s="1"/>
  <c r="DD7" i="861" s="1"/>
  <c r="DE7" i="861" s="1"/>
  <c r="DF7" i="861" s="1"/>
  <c r="DG7" i="861" s="1"/>
  <c r="DH7" i="861" s="1"/>
  <c r="DI7" i="861" s="1"/>
  <c r="DJ7" i="861" s="1"/>
  <c r="DK7" i="861" s="1"/>
  <c r="DL7" i="861" s="1"/>
  <c r="AC7" i="861"/>
  <c r="AB7" i="861"/>
  <c r="AA7" i="861"/>
  <c r="Z7" i="861"/>
  <c r="Y7" i="861"/>
  <c r="X7" i="861"/>
  <c r="W7" i="861"/>
  <c r="V7" i="861"/>
  <c r="U7" i="861"/>
  <c r="T7" i="861"/>
  <c r="S7" i="861"/>
  <c r="AP6" i="861"/>
  <c r="AO6" i="861"/>
  <c r="AN6" i="861"/>
  <c r="AM6" i="861"/>
  <c r="AL6" i="861"/>
  <c r="AX6" i="861" s="1"/>
  <c r="AK6" i="861"/>
  <c r="AW6" i="861" s="1"/>
  <c r="AJ6" i="861"/>
  <c r="AV6" i="861" s="1"/>
  <c r="AI6" i="861"/>
  <c r="AH6" i="861"/>
  <c r="AG6" i="861"/>
  <c r="AF6" i="861"/>
  <c r="AR6" i="861" s="1"/>
  <c r="BD6" i="861" s="1"/>
  <c r="AE6" i="861"/>
  <c r="CO4" i="861"/>
  <c r="CO5" i="861" s="1"/>
  <c r="CP3" i="861"/>
  <c r="CP4" i="861" s="1"/>
  <c r="CP5" i="861" s="1"/>
  <c r="CN3" i="861"/>
  <c r="CN8" i="861" s="1"/>
  <c r="S3" i="861"/>
  <c r="S2" i="1151" s="1"/>
  <c r="K3" i="861"/>
  <c r="K2" i="1151" s="1"/>
  <c r="K2" i="861"/>
  <c r="K1" i="1151" s="1"/>
  <c r="G41" i="64"/>
  <c r="E220" i="64"/>
  <c r="E219" i="64"/>
  <c r="E218" i="64"/>
  <c r="E217" i="64"/>
  <c r="DL216" i="64"/>
  <c r="DK216" i="64"/>
  <c r="DJ216" i="64"/>
  <c r="DI216" i="64"/>
  <c r="DH216" i="64"/>
  <c r="DG216" i="64"/>
  <c r="DF216" i="64"/>
  <c r="DE216" i="64"/>
  <c r="DD216" i="64"/>
  <c r="DC216" i="64"/>
  <c r="DB216" i="64"/>
  <c r="DA216" i="64"/>
  <c r="CZ216" i="64"/>
  <c r="CY216" i="64"/>
  <c r="CX216" i="64"/>
  <c r="CW216" i="64"/>
  <c r="CV216" i="64"/>
  <c r="CU216" i="64"/>
  <c r="CT216" i="64"/>
  <c r="CS216" i="64"/>
  <c r="CR216" i="64"/>
  <c r="CQ216" i="64"/>
  <c r="CP216" i="64"/>
  <c r="E216" i="64"/>
  <c r="CL215" i="64"/>
  <c r="CK215" i="64"/>
  <c r="CJ215" i="64"/>
  <c r="CI215" i="64"/>
  <c r="CH215" i="64"/>
  <c r="CG215" i="64"/>
  <c r="CF215" i="64"/>
  <c r="CE215" i="64"/>
  <c r="CD215" i="64"/>
  <c r="CC215" i="64"/>
  <c r="CB215" i="64"/>
  <c r="CA215" i="64"/>
  <c r="BZ215" i="64"/>
  <c r="BY215" i="64"/>
  <c r="BX215" i="64"/>
  <c r="BW215" i="64"/>
  <c r="BV215" i="64"/>
  <c r="BU215" i="64"/>
  <c r="BT215" i="64"/>
  <c r="BS215" i="64"/>
  <c r="BR215" i="64"/>
  <c r="BQ215" i="64"/>
  <c r="BP215" i="64"/>
  <c r="BO215" i="64"/>
  <c r="BN215" i="64"/>
  <c r="BM215" i="64"/>
  <c r="BL215" i="64"/>
  <c r="BK215" i="64"/>
  <c r="BJ215" i="64"/>
  <c r="BI215" i="64"/>
  <c r="BH215" i="64"/>
  <c r="BG215" i="64"/>
  <c r="BF215" i="64"/>
  <c r="BE215" i="64"/>
  <c r="BD215" i="64"/>
  <c r="BC215" i="64"/>
  <c r="BB215" i="64"/>
  <c r="BA215" i="64"/>
  <c r="AZ215" i="64"/>
  <c r="AY215" i="64"/>
  <c r="AX215" i="64"/>
  <c r="AW215" i="64"/>
  <c r="AV215" i="64"/>
  <c r="AU215" i="64"/>
  <c r="AT215" i="64"/>
  <c r="AS215" i="64"/>
  <c r="AR215" i="64"/>
  <c r="AQ215" i="64"/>
  <c r="AP215" i="64"/>
  <c r="AO215" i="64"/>
  <c r="AN215" i="64"/>
  <c r="AM215" i="64"/>
  <c r="AL215" i="64"/>
  <c r="AK215" i="64"/>
  <c r="AJ215" i="64"/>
  <c r="AI215" i="64"/>
  <c r="AH215" i="64"/>
  <c r="AG215" i="64"/>
  <c r="AF215" i="64"/>
  <c r="AE215" i="64"/>
  <c r="AD215" i="64"/>
  <c r="AC215" i="64"/>
  <c r="AB215" i="64"/>
  <c r="AA215" i="64"/>
  <c r="Z215" i="64"/>
  <c r="Y215" i="64"/>
  <c r="X215" i="64"/>
  <c r="W215" i="64"/>
  <c r="V215" i="64"/>
  <c r="U215" i="64"/>
  <c r="T215" i="64"/>
  <c r="E215" i="64"/>
  <c r="E214" i="64"/>
  <c r="E213" i="64"/>
  <c r="E212" i="64"/>
  <c r="B212" i="64" s="1"/>
  <c r="E211" i="64"/>
  <c r="B211" i="64" s="1"/>
  <c r="E210" i="64"/>
  <c r="B210" i="64" s="1"/>
  <c r="I209" i="64"/>
  <c r="E209" i="64"/>
  <c r="B209" i="64" s="1"/>
  <c r="E208" i="64"/>
  <c r="B208" i="64" s="1"/>
  <c r="E207" i="64"/>
  <c r="B207" i="64" s="1"/>
  <c r="E206" i="64"/>
  <c r="E202" i="64"/>
  <c r="E201" i="64"/>
  <c r="E200" i="64"/>
  <c r="G199" i="64"/>
  <c r="E199" i="64"/>
  <c r="DL198" i="64"/>
  <c r="DK198" i="64"/>
  <c r="DJ198" i="64"/>
  <c r="DI198" i="64"/>
  <c r="DH198" i="64"/>
  <c r="DG198" i="64"/>
  <c r="DF198" i="64"/>
  <c r="DE198" i="64"/>
  <c r="DD198" i="64"/>
  <c r="DC198" i="64"/>
  <c r="DB198" i="64"/>
  <c r="DA198" i="64"/>
  <c r="CZ198" i="64"/>
  <c r="CY198" i="64"/>
  <c r="CX198" i="64"/>
  <c r="CW198" i="64"/>
  <c r="CV198" i="64"/>
  <c r="CU198" i="64"/>
  <c r="CT198" i="64"/>
  <c r="CS198" i="64"/>
  <c r="CR198" i="64"/>
  <c r="CQ198" i="64"/>
  <c r="CP198" i="64"/>
  <c r="CL198" i="64"/>
  <c r="CK198" i="64"/>
  <c r="CJ198" i="64"/>
  <c r="CI198" i="64"/>
  <c r="CH198" i="64"/>
  <c r="CG198" i="64"/>
  <c r="CF198" i="64"/>
  <c r="CE198" i="64"/>
  <c r="CD198" i="64"/>
  <c r="CC198" i="64"/>
  <c r="CB198" i="64"/>
  <c r="CA198" i="64"/>
  <c r="BZ198" i="64"/>
  <c r="BY198" i="64"/>
  <c r="BX198" i="64"/>
  <c r="BW198" i="64"/>
  <c r="BV198" i="64"/>
  <c r="BU198" i="64"/>
  <c r="BT198" i="64"/>
  <c r="BS198" i="64"/>
  <c r="BR198" i="64"/>
  <c r="BQ198" i="64"/>
  <c r="BP198" i="64"/>
  <c r="BO198" i="64"/>
  <c r="BN198" i="64"/>
  <c r="BM198" i="64"/>
  <c r="BL198" i="64"/>
  <c r="BK198" i="64"/>
  <c r="BJ198" i="64"/>
  <c r="BI198" i="64"/>
  <c r="BH198" i="64"/>
  <c r="BG198" i="64"/>
  <c r="BF198" i="64"/>
  <c r="BE198" i="64"/>
  <c r="BD198" i="64"/>
  <c r="BC198" i="64"/>
  <c r="BB198" i="64"/>
  <c r="BA198" i="64"/>
  <c r="AZ198" i="64"/>
  <c r="AY198" i="64"/>
  <c r="AX198" i="64"/>
  <c r="AW198" i="64"/>
  <c r="AV198" i="64"/>
  <c r="AU198" i="64"/>
  <c r="AT198" i="64"/>
  <c r="AS198" i="64"/>
  <c r="AR198" i="64"/>
  <c r="AQ198" i="64"/>
  <c r="AP198" i="64"/>
  <c r="AO198" i="64"/>
  <c r="AN198" i="64"/>
  <c r="AM198" i="64"/>
  <c r="AL198" i="64"/>
  <c r="AK198" i="64"/>
  <c r="AJ198" i="64"/>
  <c r="AI198" i="64"/>
  <c r="AH198" i="64"/>
  <c r="AG198" i="64"/>
  <c r="AF198" i="64"/>
  <c r="AE198" i="64"/>
  <c r="AD198" i="64"/>
  <c r="AC198" i="64"/>
  <c r="AB198" i="64"/>
  <c r="AA198" i="64"/>
  <c r="Z198" i="64"/>
  <c r="Y198" i="64"/>
  <c r="X198" i="64"/>
  <c r="W198" i="64"/>
  <c r="V198" i="64"/>
  <c r="U198" i="64"/>
  <c r="T198" i="64"/>
  <c r="E198" i="64"/>
  <c r="E197" i="64"/>
  <c r="G196" i="64"/>
  <c r="E196" i="64"/>
  <c r="G195" i="64"/>
  <c r="E195" i="64"/>
  <c r="E194" i="64"/>
  <c r="B194" i="64" s="1"/>
  <c r="E193" i="64"/>
  <c r="B193" i="64" s="1"/>
  <c r="E192" i="64"/>
  <c r="B192" i="64" s="1"/>
  <c r="I191" i="64"/>
  <c r="E191" i="64"/>
  <c r="B191" i="64" s="1"/>
  <c r="E190" i="64"/>
  <c r="B190" i="64" s="1"/>
  <c r="E189" i="64"/>
  <c r="B189" i="64" s="1"/>
  <c r="E188" i="64"/>
  <c r="I1" i="1151" l="1"/>
  <c r="J1" i="1151"/>
  <c r="I2" i="1151"/>
  <c r="L2" i="1151"/>
  <c r="J2" i="1151"/>
  <c r="T2" i="1151"/>
  <c r="S3" i="1151"/>
  <c r="R2" i="1151"/>
  <c r="S1" i="1151"/>
  <c r="S7" i="1151"/>
  <c r="CT2" i="1151"/>
  <c r="CS3" i="1151"/>
  <c r="CS7" i="1151"/>
  <c r="CS8" i="1151"/>
  <c r="CR1" i="1151"/>
  <c r="CR4" i="1151"/>
  <c r="CO4" i="64"/>
  <c r="CP39" i="863"/>
  <c r="CP40" i="863"/>
  <c r="CN7" i="863"/>
  <c r="CN40" i="863"/>
  <c r="CP23" i="864"/>
  <c r="CN23" i="864"/>
  <c r="T3" i="861"/>
  <c r="T8" i="861" s="1"/>
  <c r="J3" i="861"/>
  <c r="J2" i="861"/>
  <c r="J1" i="861" s="1"/>
  <c r="CP190" i="64"/>
  <c r="CP208" i="64"/>
  <c r="AK8" i="864"/>
  <c r="S2" i="64"/>
  <c r="S7" i="64" s="1"/>
  <c r="CP3" i="863"/>
  <c r="CP4" i="863" s="1"/>
  <c r="CP7" i="863"/>
  <c r="K2" i="64"/>
  <c r="K1" i="64"/>
  <c r="CP3" i="64"/>
  <c r="CO1" i="64"/>
  <c r="CP8" i="64"/>
  <c r="CN7" i="64"/>
  <c r="CN3" i="64"/>
  <c r="CQ2" i="64"/>
  <c r="CQ191" i="64" s="1"/>
  <c r="AH8" i="864"/>
  <c r="AH7" i="861"/>
  <c r="CO1" i="864"/>
  <c r="AM8" i="864"/>
  <c r="CP3" i="864"/>
  <c r="CP4" i="864" s="1"/>
  <c r="AP7" i="864"/>
  <c r="AO8" i="864" s="1"/>
  <c r="BK8" i="864"/>
  <c r="AJ8" i="864"/>
  <c r="CO24" i="864"/>
  <c r="AQ8" i="864"/>
  <c r="BC7" i="864"/>
  <c r="BO7" i="864" s="1"/>
  <c r="AE8" i="864"/>
  <c r="CQ2" i="863"/>
  <c r="CO1" i="863"/>
  <c r="AE7" i="861"/>
  <c r="AM7" i="861"/>
  <c r="AI7" i="861"/>
  <c r="CN8" i="864"/>
  <c r="AY6" i="861"/>
  <c r="AX7" i="861" s="1"/>
  <c r="AG7" i="861"/>
  <c r="AO7" i="861"/>
  <c r="CO4" i="863"/>
  <c r="AS6" i="861"/>
  <c r="BE6" i="861" s="1"/>
  <c r="BQ6" i="861" s="1"/>
  <c r="S1" i="861"/>
  <c r="CO2" i="861"/>
  <c r="CO1" i="861" s="1"/>
  <c r="AT6" i="861"/>
  <c r="BF6" i="861" s="1"/>
  <c r="BR6" i="861" s="1"/>
  <c r="R3" i="861"/>
  <c r="R1" i="861" s="1"/>
  <c r="AF7" i="861"/>
  <c r="AN7" i="861"/>
  <c r="AZ6" i="861"/>
  <c r="BL6" i="861" s="1"/>
  <c r="CN9" i="861"/>
  <c r="CO4" i="864"/>
  <c r="CN22" i="864"/>
  <c r="BA6" i="861"/>
  <c r="BM6" i="861" s="1"/>
  <c r="BB6" i="861"/>
  <c r="BN6" i="861" s="1"/>
  <c r="BZ6" i="861" s="1"/>
  <c r="AQ6" i="861"/>
  <c r="BC6" i="861" s="1"/>
  <c r="BO6" i="861" s="1"/>
  <c r="AV7" i="861"/>
  <c r="BH6" i="861"/>
  <c r="BP6" i="861"/>
  <c r="AW7" i="861"/>
  <c r="BI6" i="861"/>
  <c r="BJ6" i="861"/>
  <c r="K1" i="861"/>
  <c r="S2" i="864"/>
  <c r="S23" i="864" s="1"/>
  <c r="S2" i="863"/>
  <c r="S40" i="863" s="1"/>
  <c r="S4" i="861"/>
  <c r="CN4" i="861"/>
  <c r="CN5" i="861" s="1"/>
  <c r="AJ7" i="861"/>
  <c r="CP8" i="861"/>
  <c r="CP2" i="861" s="1"/>
  <c r="CP1" i="861" s="1"/>
  <c r="X26" i="861"/>
  <c r="AF26" i="861"/>
  <c r="AN26" i="861"/>
  <c r="AV26" i="861"/>
  <c r="BD26" i="861"/>
  <c r="BL26" i="861"/>
  <c r="BT26" i="861"/>
  <c r="CB26" i="861"/>
  <c r="CJ26" i="861"/>
  <c r="CS26" i="861"/>
  <c r="DF26" i="861"/>
  <c r="AK7" i="861"/>
  <c r="CN95" i="861"/>
  <c r="CN86" i="861"/>
  <c r="CN70" i="861"/>
  <c r="CN67" i="861"/>
  <c r="R70" i="861"/>
  <c r="R67" i="861"/>
  <c r="R59" i="861"/>
  <c r="DE49" i="861"/>
  <c r="CW49" i="861"/>
  <c r="CO49" i="861"/>
  <c r="CF49" i="861"/>
  <c r="BX49" i="861"/>
  <c r="BP49" i="861"/>
  <c r="BH49" i="861"/>
  <c r="AZ49" i="861"/>
  <c r="AR49" i="861"/>
  <c r="AJ49" i="861"/>
  <c r="AB49" i="861"/>
  <c r="T49" i="861"/>
  <c r="DL49" i="861"/>
  <c r="DD49" i="861"/>
  <c r="CV49" i="861"/>
  <c r="CN49" i="861"/>
  <c r="CE49" i="861"/>
  <c r="BW49" i="861"/>
  <c r="BO49" i="861"/>
  <c r="BG49" i="861"/>
  <c r="AY49" i="861"/>
  <c r="AQ49" i="861"/>
  <c r="AI49" i="861"/>
  <c r="AA49" i="861"/>
  <c r="S49" i="861"/>
  <c r="CN37" i="861"/>
  <c r="DK26" i="861"/>
  <c r="DC26" i="861"/>
  <c r="DK49" i="861"/>
  <c r="DC49" i="861"/>
  <c r="CU49" i="861"/>
  <c r="CL49" i="861"/>
  <c r="CD49" i="861"/>
  <c r="BV49" i="861"/>
  <c r="BN49" i="861"/>
  <c r="BF49" i="861"/>
  <c r="AX49" i="861"/>
  <c r="AP49" i="861"/>
  <c r="AH49" i="861"/>
  <c r="Z49" i="861"/>
  <c r="DJ49" i="861"/>
  <c r="DB49" i="861"/>
  <c r="CT49" i="861"/>
  <c r="CK49" i="861"/>
  <c r="CC49" i="861"/>
  <c r="BU49" i="861"/>
  <c r="BM49" i="861"/>
  <c r="BE49" i="861"/>
  <c r="AW49" i="861"/>
  <c r="AO49" i="861"/>
  <c r="AG49" i="861"/>
  <c r="Y49" i="861"/>
  <c r="DI26" i="861"/>
  <c r="DA26" i="861"/>
  <c r="DI49" i="861"/>
  <c r="DA49" i="861"/>
  <c r="CS49" i="861"/>
  <c r="CJ49" i="861"/>
  <c r="CB49" i="861"/>
  <c r="BT49" i="861"/>
  <c r="BL49" i="861"/>
  <c r="BD49" i="861"/>
  <c r="AV49" i="861"/>
  <c r="AN49" i="861"/>
  <c r="AF49" i="861"/>
  <c r="X49" i="861"/>
  <c r="DH49" i="861"/>
  <c r="CZ49" i="861"/>
  <c r="CR49" i="861"/>
  <c r="CI49" i="861"/>
  <c r="CA49" i="861"/>
  <c r="BS49" i="861"/>
  <c r="BK49" i="861"/>
  <c r="BC49" i="861"/>
  <c r="AU49" i="861"/>
  <c r="AM49" i="861"/>
  <c r="AE49" i="861"/>
  <c r="W49" i="861"/>
  <c r="DG26" i="861"/>
  <c r="CY26" i="861"/>
  <c r="DG49" i="861"/>
  <c r="CY49" i="861"/>
  <c r="CQ49" i="861"/>
  <c r="CH49" i="861"/>
  <c r="BZ49" i="861"/>
  <c r="BR49" i="861"/>
  <c r="BJ49" i="861"/>
  <c r="BB49" i="861"/>
  <c r="AT49" i="861"/>
  <c r="AL49" i="861"/>
  <c r="AD49" i="861"/>
  <c r="V49" i="861"/>
  <c r="DF49" i="861"/>
  <c r="CX49" i="861"/>
  <c r="CP49" i="861"/>
  <c r="CG49" i="861"/>
  <c r="BY49" i="861"/>
  <c r="BQ49" i="861"/>
  <c r="BI49" i="861"/>
  <c r="BA49" i="861"/>
  <c r="AS49" i="861"/>
  <c r="AK49" i="861"/>
  <c r="AC49" i="861"/>
  <c r="U49" i="861"/>
  <c r="DE26" i="861"/>
  <c r="CW26" i="861"/>
  <c r="Y26" i="861"/>
  <c r="AG26" i="861"/>
  <c r="AO26" i="861"/>
  <c r="AW26" i="861"/>
  <c r="BE26" i="861"/>
  <c r="BM26" i="861"/>
  <c r="BU26" i="861"/>
  <c r="CC26" i="861"/>
  <c r="CK26" i="861"/>
  <c r="CT26" i="861"/>
  <c r="DH26" i="861"/>
  <c r="K1" i="864"/>
  <c r="K1" i="863"/>
  <c r="L1" i="863" s="1"/>
  <c r="M1" i="863" s="1"/>
  <c r="N1" i="863" s="1"/>
  <c r="O1" i="863" s="1"/>
  <c r="P1" i="863" s="1"/>
  <c r="K2" i="864"/>
  <c r="K2" i="863"/>
  <c r="CP9" i="861"/>
  <c r="L2" i="861"/>
  <c r="L3" i="861"/>
  <c r="CQ3" i="861"/>
  <c r="AD7" i="861"/>
  <c r="AL7" i="861"/>
  <c r="Z26" i="861"/>
  <c r="AH26" i="861"/>
  <c r="AP26" i="861"/>
  <c r="AX26" i="861"/>
  <c r="BF26" i="861"/>
  <c r="BN26" i="861"/>
  <c r="BV26" i="861"/>
  <c r="CD26" i="861"/>
  <c r="CL26" i="861"/>
  <c r="CU26" i="861"/>
  <c r="DJ26" i="861"/>
  <c r="AU6" i="861"/>
  <c r="S26" i="861"/>
  <c r="AA26" i="861"/>
  <c r="AI26" i="861"/>
  <c r="AQ26" i="861"/>
  <c r="AY26" i="861"/>
  <c r="BG26" i="861"/>
  <c r="BO26" i="861"/>
  <c r="BW26" i="861"/>
  <c r="CE26" i="861"/>
  <c r="CN26" i="861"/>
  <c r="CV26" i="861"/>
  <c r="DL26" i="861"/>
  <c r="T26" i="861"/>
  <c r="AB26" i="861"/>
  <c r="AJ26" i="861"/>
  <c r="AR26" i="861"/>
  <c r="AZ26" i="861"/>
  <c r="BH26" i="861"/>
  <c r="BP26" i="861"/>
  <c r="BX26" i="861"/>
  <c r="CF26" i="861"/>
  <c r="CO26" i="861"/>
  <c r="CX26" i="861"/>
  <c r="U26" i="861"/>
  <c r="AC26" i="861"/>
  <c r="AK26" i="861"/>
  <c r="AS26" i="861"/>
  <c r="BA26" i="861"/>
  <c r="BI26" i="861"/>
  <c r="BQ26" i="861"/>
  <c r="BY26" i="861"/>
  <c r="CG26" i="861"/>
  <c r="CP26" i="861"/>
  <c r="CZ26" i="861"/>
  <c r="S8" i="861"/>
  <c r="V26" i="861"/>
  <c r="AD26" i="861"/>
  <c r="AL26" i="861"/>
  <c r="AT26" i="861"/>
  <c r="BB26" i="861"/>
  <c r="BJ26" i="861"/>
  <c r="BR26" i="861"/>
  <c r="BZ26" i="861"/>
  <c r="CH26" i="861"/>
  <c r="CQ26" i="861"/>
  <c r="DB26" i="861"/>
  <c r="W26" i="861"/>
  <c r="AE26" i="861"/>
  <c r="AM26" i="861"/>
  <c r="AU26" i="861"/>
  <c r="BC26" i="861"/>
  <c r="BK26" i="861"/>
  <c r="BS26" i="861"/>
  <c r="CA26" i="861"/>
  <c r="CI26" i="861"/>
  <c r="CR26" i="861"/>
  <c r="DD26" i="861"/>
  <c r="CN3" i="863"/>
  <c r="CN4" i="863" s="1"/>
  <c r="CN39" i="863"/>
  <c r="CN38" i="863"/>
  <c r="CN41" i="863"/>
  <c r="CN8" i="863"/>
  <c r="CP41" i="863"/>
  <c r="CP8" i="863"/>
  <c r="CO42" i="863"/>
  <c r="CO21" i="863" s="1"/>
  <c r="CO43" i="863"/>
  <c r="CP38" i="863"/>
  <c r="CJ7" i="864"/>
  <c r="CI8" i="864" s="1"/>
  <c r="AG8" i="864"/>
  <c r="AF8" i="864"/>
  <c r="AS7" i="864"/>
  <c r="AR8" i="864" s="1"/>
  <c r="BA7" i="864"/>
  <c r="AZ8" i="864" s="1"/>
  <c r="AN8" i="864"/>
  <c r="BD7" i="864"/>
  <c r="AY8" i="864"/>
  <c r="AV7" i="864"/>
  <c r="AI8" i="864"/>
  <c r="BI7" i="864"/>
  <c r="AT7" i="864"/>
  <c r="BW8" i="864"/>
  <c r="AD8" i="864"/>
  <c r="AL8" i="864"/>
  <c r="CP22" i="864"/>
  <c r="CP21" i="864"/>
  <c r="CP20" i="864"/>
  <c r="CN3" i="864"/>
  <c r="CN20" i="864"/>
  <c r="CN21" i="864"/>
  <c r="CQ2" i="864"/>
  <c r="CQ23" i="864" s="1"/>
  <c r="AX7" i="864"/>
  <c r="CP7" i="864"/>
  <c r="I192" i="64"/>
  <c r="CP191" i="64"/>
  <c r="CP209" i="64"/>
  <c r="I210" i="64"/>
  <c r="R3" i="1151" l="1"/>
  <c r="R7" i="1151"/>
  <c r="R1" i="1151"/>
  <c r="S23" i="1151"/>
  <c r="S17" i="1151"/>
  <c r="S57" i="1151"/>
  <c r="S24" i="1151"/>
  <c r="S58" i="1151"/>
  <c r="S25" i="1151"/>
  <c r="S26" i="1151"/>
  <c r="S39" i="1151"/>
  <c r="S27" i="1151"/>
  <c r="S40" i="1151"/>
  <c r="S41" i="1151"/>
  <c r="S54" i="1151"/>
  <c r="S4" i="1151"/>
  <c r="S42" i="1151"/>
  <c r="S55" i="1151"/>
  <c r="S43" i="1151"/>
  <c r="S56" i="1151"/>
  <c r="U2" i="1151"/>
  <c r="T3" i="1151"/>
  <c r="T7" i="1151"/>
  <c r="S8" i="1151" s="1"/>
  <c r="T1" i="1151"/>
  <c r="S16" i="1151"/>
  <c r="L1" i="1151"/>
  <c r="M2" i="1151"/>
  <c r="CS1" i="1151"/>
  <c r="CS4" i="1151"/>
  <c r="CU2" i="1151"/>
  <c r="CT3" i="1151"/>
  <c r="CT7" i="1151"/>
  <c r="CT8" i="1151"/>
  <c r="K230" i="64"/>
  <c r="K262" i="64"/>
  <c r="CN4" i="64"/>
  <c r="CP4" i="64"/>
  <c r="J2" i="64"/>
  <c r="S5" i="861"/>
  <c r="CQ41" i="863"/>
  <c r="CQ40" i="863"/>
  <c r="I1" i="64"/>
  <c r="J1" i="64"/>
  <c r="CN43" i="861"/>
  <c r="R2072" i="64"/>
  <c r="R2149" i="64"/>
  <c r="R2123" i="64"/>
  <c r="R2175" i="64"/>
  <c r="R2098" i="64"/>
  <c r="CN46" i="861"/>
  <c r="CN87" i="861" s="1"/>
  <c r="T4" i="861"/>
  <c r="T5" i="861" s="1"/>
  <c r="U3" i="861"/>
  <c r="U1" i="861" s="1"/>
  <c r="CQ38" i="863"/>
  <c r="T1" i="861"/>
  <c r="BK6" i="861"/>
  <c r="BW6" i="861" s="1"/>
  <c r="S210" i="64"/>
  <c r="CQ209" i="64"/>
  <c r="S3" i="64"/>
  <c r="S208" i="64"/>
  <c r="S190" i="64"/>
  <c r="S209" i="64"/>
  <c r="S192" i="64"/>
  <c r="S191" i="64"/>
  <c r="L2" i="64"/>
  <c r="I2" i="64"/>
  <c r="CP1" i="864"/>
  <c r="CP1" i="863"/>
  <c r="CQ8" i="863"/>
  <c r="CQ7" i="863"/>
  <c r="CQ39" i="863"/>
  <c r="CQ3" i="863"/>
  <c r="CQ53" i="863" a="1"/>
  <c r="CQ53" i="863" s="1"/>
  <c r="CR2" i="863"/>
  <c r="BB7" i="861"/>
  <c r="BC8" i="864"/>
  <c r="CQ52" i="863" a="1"/>
  <c r="CQ52" i="863" s="1"/>
  <c r="T2" i="64"/>
  <c r="S1" i="64"/>
  <c r="CP54" i="863" a="1"/>
  <c r="CP54" i="863" s="1"/>
  <c r="CQ55" i="863" a="1"/>
  <c r="CQ55" i="863" s="1"/>
  <c r="R2" i="64"/>
  <c r="CP53" i="863" a="1"/>
  <c r="CP53" i="863" s="1"/>
  <c r="CP56" i="863" a="1"/>
  <c r="CP56" i="863" s="1"/>
  <c r="CQ54" i="863" a="1"/>
  <c r="CQ54" i="863" s="1"/>
  <c r="CP55" i="863" a="1"/>
  <c r="CP55" i="863" s="1"/>
  <c r="CQ56" i="863" a="1"/>
  <c r="CQ56" i="863" s="1"/>
  <c r="CP52" i="863" a="1"/>
  <c r="CP52" i="863" s="1"/>
  <c r="BL7" i="861"/>
  <c r="BA7" i="861"/>
  <c r="CP1" i="64"/>
  <c r="CN1" i="64"/>
  <c r="CQ8" i="64"/>
  <c r="CQ208" i="64"/>
  <c r="CQ190" i="64"/>
  <c r="CQ3" i="64"/>
  <c r="CQ7" i="64"/>
  <c r="CR2" i="64"/>
  <c r="CR210" i="64" s="1"/>
  <c r="BC7" i="861"/>
  <c r="BM7" i="861"/>
  <c r="AQ7" i="861"/>
  <c r="AP7" i="861"/>
  <c r="BB7" i="864"/>
  <c r="BA8" i="864" s="1"/>
  <c r="AP8" i="864"/>
  <c r="CP24" i="864"/>
  <c r="AS7" i="861"/>
  <c r="BD7" i="861"/>
  <c r="BE7" i="861"/>
  <c r="BN7" i="861"/>
  <c r="R72" i="861"/>
  <c r="AR7" i="861"/>
  <c r="BY6" i="861"/>
  <c r="CK6" i="861" s="1"/>
  <c r="CN72" i="861"/>
  <c r="BX6" i="861"/>
  <c r="CJ6" i="861" s="1"/>
  <c r="AY7" i="861"/>
  <c r="AZ7" i="861"/>
  <c r="CN1" i="863"/>
  <c r="AT8" i="864"/>
  <c r="BF7" i="864"/>
  <c r="AS8" i="864"/>
  <c r="BE7" i="864"/>
  <c r="BD8" i="864" s="1"/>
  <c r="BJ7" i="864"/>
  <c r="BI8" i="864" s="1"/>
  <c r="AX8" i="864"/>
  <c r="AW8" i="864"/>
  <c r="CO32" i="861"/>
  <c r="M2" i="861"/>
  <c r="L1" i="861"/>
  <c r="BV6" i="861"/>
  <c r="BT6" i="861"/>
  <c r="BH7" i="861"/>
  <c r="BG6" i="861"/>
  <c r="AU7" i="861"/>
  <c r="CN43" i="863"/>
  <c r="CN42" i="863"/>
  <c r="AT7" i="861"/>
  <c r="L2" i="864"/>
  <c r="CC6" i="861"/>
  <c r="BQ7" i="861"/>
  <c r="CL6" i="861"/>
  <c r="CL7" i="861" s="1"/>
  <c r="CN24" i="864"/>
  <c r="CQ22" i="864"/>
  <c r="CQ21" i="864"/>
  <c r="CQ20" i="864"/>
  <c r="CQ8" i="864"/>
  <c r="CR2" i="864"/>
  <c r="CR23" i="864" s="1"/>
  <c r="CQ7" i="864"/>
  <c r="CQ3" i="864"/>
  <c r="CQ4" i="864" s="1"/>
  <c r="CA7" i="864"/>
  <c r="CN1" i="864"/>
  <c r="CN4" i="864"/>
  <c r="BH7" i="864"/>
  <c r="AU8" i="864"/>
  <c r="AV8" i="864"/>
  <c r="BM7" i="864"/>
  <c r="BU6" i="861"/>
  <c r="BI7" i="861"/>
  <c r="CQ4" i="861"/>
  <c r="CQ5" i="861" s="1"/>
  <c r="CR3" i="861"/>
  <c r="CQ9" i="861"/>
  <c r="CQ8" i="861"/>
  <c r="S55" i="863" a="1"/>
  <c r="S55" i="863" s="1"/>
  <c r="S56" i="863" a="1"/>
  <c r="S56" i="863" s="1"/>
  <c r="S39" i="863"/>
  <c r="S53" i="863" a="1"/>
  <c r="S53" i="863" s="1"/>
  <c r="S52" i="863" a="1"/>
  <c r="S52" i="863" s="1"/>
  <c r="S54" i="863" a="1"/>
  <c r="S54" i="863" s="1"/>
  <c r="S38" i="863"/>
  <c r="T2" i="863"/>
  <c r="T40" i="863" s="1"/>
  <c r="S41" i="863"/>
  <c r="S1" i="863"/>
  <c r="S3" i="863"/>
  <c r="BO7" i="861"/>
  <c r="CA6" i="861"/>
  <c r="CP43" i="863"/>
  <c r="CP42" i="863"/>
  <c r="CP21" i="863" s="1"/>
  <c r="CO54" i="863" a="1"/>
  <c r="CO54" i="863" s="1"/>
  <c r="CO55" i="863" a="1"/>
  <c r="CO55" i="863" s="1"/>
  <c r="CO56" i="863" a="1"/>
  <c r="CO56" i="863" s="1"/>
  <c r="CO53" i="863" a="1"/>
  <c r="CO53" i="863" s="1"/>
  <c r="CO52" i="863" a="1"/>
  <c r="CO52" i="863" s="1"/>
  <c r="L2" i="863"/>
  <c r="K43" i="863"/>
  <c r="S20" i="864"/>
  <c r="S3" i="864"/>
  <c r="S4" i="864" s="1"/>
  <c r="S21" i="864"/>
  <c r="S22" i="864"/>
  <c r="T2" i="864"/>
  <c r="T23" i="864" s="1"/>
  <c r="S1" i="864"/>
  <c r="R2" i="864"/>
  <c r="R23" i="864" s="1"/>
  <c r="CD6" i="861"/>
  <c r="CB6" i="861"/>
  <c r="BP7" i="861"/>
  <c r="BU7" i="864"/>
  <c r="BP7" i="864"/>
  <c r="M3" i="861"/>
  <c r="CN2" i="861"/>
  <c r="CN1" i="861" s="1"/>
  <c r="I193" i="64"/>
  <c r="S193" i="64" s="1"/>
  <c r="CQ192" i="64"/>
  <c r="CP192" i="64"/>
  <c r="I211" i="64"/>
  <c r="S211" i="64" s="1"/>
  <c r="CQ210" i="64"/>
  <c r="CP210" i="64"/>
  <c r="T54" i="1151" l="1"/>
  <c r="T57" i="1151"/>
  <c r="T55" i="1151"/>
  <c r="T4" i="1151"/>
  <c r="T58" i="1151"/>
  <c r="T16" i="1151"/>
  <c r="T24" i="1151"/>
  <c r="T27" i="1151"/>
  <c r="T26" i="1151"/>
  <c r="T23" i="1151"/>
  <c r="T25" i="1151"/>
  <c r="T39" i="1151"/>
  <c r="T43" i="1151"/>
  <c r="T41" i="1151"/>
  <c r="T42" i="1151"/>
  <c r="T40" i="1151"/>
  <c r="T56" i="1151"/>
  <c r="T17" i="1151"/>
  <c r="V2" i="1151"/>
  <c r="U3" i="1151"/>
  <c r="U7" i="1151"/>
  <c r="U1" i="1151"/>
  <c r="R8" i="1151"/>
  <c r="R16" i="1151"/>
  <c r="R15" i="1151"/>
  <c r="R4" i="1151"/>
  <c r="M1" i="1151"/>
  <c r="N2" i="1151"/>
  <c r="CT1" i="1151"/>
  <c r="CT4" i="1151"/>
  <c r="CV2" i="1151"/>
  <c r="CU3" i="1151"/>
  <c r="CU7" i="1151"/>
  <c r="CU8" i="1151"/>
  <c r="S686" i="64" a="1"/>
  <c r="S686" i="64" s="1"/>
  <c r="S685" i="64" a="1"/>
  <c r="S685" i="64" s="1"/>
  <c r="S688" i="64" a="1"/>
  <c r="S688" i="64" s="1"/>
  <c r="S684" i="64" a="1"/>
  <c r="S684" i="64" s="1"/>
  <c r="S687" i="64" a="1"/>
  <c r="S687" i="64" s="1"/>
  <c r="S669" i="64" a="1"/>
  <c r="S669" i="64" s="1"/>
  <c r="S670" i="64" a="1"/>
  <c r="S670" i="64" s="1"/>
  <c r="S671" i="64" a="1"/>
  <c r="S671" i="64" s="1"/>
  <c r="S672" i="64" a="1"/>
  <c r="S672" i="64" s="1"/>
  <c r="S673" i="64" a="1"/>
  <c r="S673" i="64" s="1"/>
  <c r="S657" i="64" a="1"/>
  <c r="S657" i="64" s="1"/>
  <c r="S653" i="64" a="1"/>
  <c r="S653" i="64" s="1"/>
  <c r="S656" i="64" a="1"/>
  <c r="S656" i="64" s="1"/>
  <c r="S654" i="64" a="1"/>
  <c r="S654" i="64" s="1"/>
  <c r="S655" i="64" a="1"/>
  <c r="S655" i="64" s="1"/>
  <c r="S140" i="64" a="1"/>
  <c r="S140" i="64" s="1"/>
  <c r="S139" i="64" a="1"/>
  <c r="S139" i="64" s="1"/>
  <c r="S849" i="64" a="1"/>
  <c r="S849" i="64" s="1"/>
  <c r="S262" i="64" a="1"/>
  <c r="S262" i="64" s="1"/>
  <c r="S629" i="64" a="1"/>
  <c r="S629" i="64" s="1"/>
  <c r="S230" i="64" a="1"/>
  <c r="S230" i="64" s="1"/>
  <c r="S243" i="64" a="1"/>
  <c r="S243" i="64" s="1"/>
  <c r="S591" i="64" a="1"/>
  <c r="S591" i="64" s="1"/>
  <c r="S595" i="64" a="1"/>
  <c r="S595" i="64" s="1"/>
  <c r="S587" i="64" a="1"/>
  <c r="S587" i="64" s="1"/>
  <c r="CQ4" i="64"/>
  <c r="S4" i="64"/>
  <c r="CR39" i="863"/>
  <c r="CR40" i="863"/>
  <c r="T208" i="64"/>
  <c r="T7" i="64"/>
  <c r="R3" i="64"/>
  <c r="R7" i="64"/>
  <c r="R8" i="64" s="1"/>
  <c r="L1" i="64"/>
  <c r="CR56" i="863" a="1"/>
  <c r="CR56" i="863" s="1"/>
  <c r="R62" i="861"/>
  <c r="R64" i="861" s="1"/>
  <c r="R77" i="861" s="1"/>
  <c r="CQ43" i="863"/>
  <c r="V3" i="861"/>
  <c r="W3" i="861" s="1"/>
  <c r="U8" i="861"/>
  <c r="U4" i="861"/>
  <c r="BJ7" i="861"/>
  <c r="BK7" i="861"/>
  <c r="S212" i="64"/>
  <c r="S194" i="64"/>
  <c r="CS2" i="863"/>
  <c r="CR3" i="863"/>
  <c r="CR4" i="863" s="1"/>
  <c r="CR8" i="863"/>
  <c r="CR41" i="863"/>
  <c r="CR38" i="863"/>
  <c r="CR52" i="863" a="1"/>
  <c r="CR52" i="863" s="1"/>
  <c r="CR53" i="863" a="1"/>
  <c r="CR53" i="863" s="1"/>
  <c r="CR55" i="863" a="1"/>
  <c r="CR55" i="863" s="1"/>
  <c r="T3" i="64"/>
  <c r="T190" i="64"/>
  <c r="M2" i="64"/>
  <c r="CR7" i="863"/>
  <c r="CR54" i="863" a="1"/>
  <c r="CR54" i="863" s="1"/>
  <c r="CQ42" i="863"/>
  <c r="CQ21" i="863" s="1"/>
  <c r="CQ32" i="861" s="1"/>
  <c r="CQ1" i="863"/>
  <c r="CQ4" i="863"/>
  <c r="T1" i="64"/>
  <c r="U2" i="64"/>
  <c r="U7" i="64" s="1"/>
  <c r="R1" i="64"/>
  <c r="CQ57" i="863"/>
  <c r="CP57" i="863"/>
  <c r="CR192" i="64"/>
  <c r="CR8" i="64"/>
  <c r="CR208" i="64"/>
  <c r="CR3" i="64"/>
  <c r="CR190" i="64"/>
  <c r="CR7" i="64"/>
  <c r="CS2" i="64"/>
  <c r="CS211" i="64" s="1"/>
  <c r="CR191" i="64"/>
  <c r="CR209" i="64"/>
  <c r="CQ1" i="64"/>
  <c r="BX7" i="861"/>
  <c r="BY7" i="861"/>
  <c r="BB8" i="864"/>
  <c r="BN7" i="864"/>
  <c r="BM8" i="864" s="1"/>
  <c r="S24" i="864"/>
  <c r="CB7" i="861"/>
  <c r="L43" i="863"/>
  <c r="M2" i="863"/>
  <c r="CB7" i="864"/>
  <c r="CA8" i="864" s="1"/>
  <c r="CA7" i="861"/>
  <c r="CQ2" i="861"/>
  <c r="CQ1" i="861" s="1"/>
  <c r="CG7" i="864"/>
  <c r="T22" i="864"/>
  <c r="T20" i="864"/>
  <c r="T21" i="864"/>
  <c r="T3" i="864"/>
  <c r="T4" i="864" s="1"/>
  <c r="U2" i="864"/>
  <c r="U23" i="864" s="1"/>
  <c r="T1" i="864"/>
  <c r="BT7" i="864"/>
  <c r="BH8" i="864"/>
  <c r="BG8" i="864"/>
  <c r="BZ7" i="861"/>
  <c r="CI6" i="861"/>
  <c r="CI7" i="861" s="1"/>
  <c r="BW7" i="861"/>
  <c r="CO57" i="863"/>
  <c r="S4" i="863"/>
  <c r="CR4" i="861"/>
  <c r="CR5" i="861" s="1"/>
  <c r="CS3" i="861"/>
  <c r="CR9" i="861"/>
  <c r="CR8" i="861"/>
  <c r="CQ24" i="864"/>
  <c r="M2" i="864"/>
  <c r="L1" i="864"/>
  <c r="BJ8" i="864"/>
  <c r="BV7" i="864"/>
  <c r="BE8" i="864"/>
  <c r="BQ7" i="864"/>
  <c r="BP8" i="864" s="1"/>
  <c r="N2" i="861"/>
  <c r="M1" i="861"/>
  <c r="CC7" i="861"/>
  <c r="BR7" i="864"/>
  <c r="BF8" i="864"/>
  <c r="BU7" i="861"/>
  <c r="CG6" i="861"/>
  <c r="T55" i="863" a="1"/>
  <c r="T55" i="863" s="1"/>
  <c r="T53" i="863" a="1"/>
  <c r="T53" i="863" s="1"/>
  <c r="T52" i="863" a="1"/>
  <c r="T52" i="863" s="1"/>
  <c r="T41" i="863"/>
  <c r="T54" i="863" a="1"/>
  <c r="T54" i="863" s="1"/>
  <c r="T56" i="863" a="1"/>
  <c r="T56" i="863" s="1"/>
  <c r="T39" i="863"/>
  <c r="T38" i="863"/>
  <c r="T3" i="863"/>
  <c r="T1" i="863"/>
  <c r="U2" i="863"/>
  <c r="U40" i="863" s="1"/>
  <c r="CJ7" i="861"/>
  <c r="BY7" i="864"/>
  <c r="BL8" i="864"/>
  <c r="BO8" i="864"/>
  <c r="BS6" i="861"/>
  <c r="BG7" i="861"/>
  <c r="BF7" i="861"/>
  <c r="CP32" i="861"/>
  <c r="S43" i="863"/>
  <c r="S42" i="863"/>
  <c r="S21" i="863" s="1"/>
  <c r="CK7" i="861"/>
  <c r="BT7" i="861"/>
  <c r="CF6" i="861"/>
  <c r="N3" i="861"/>
  <c r="R22" i="864"/>
  <c r="R21" i="864"/>
  <c r="R20" i="864"/>
  <c r="R3" i="864"/>
  <c r="R1" i="864"/>
  <c r="CQ1" i="864"/>
  <c r="S57" i="863"/>
  <c r="CR22" i="864"/>
  <c r="CR21" i="864"/>
  <c r="CR20" i="864"/>
  <c r="CR8" i="864"/>
  <c r="CS2" i="864"/>
  <c r="CS23" i="864" s="1"/>
  <c r="CR7" i="864"/>
  <c r="CR3" i="864"/>
  <c r="CR4" i="864" s="1"/>
  <c r="BV7" i="861"/>
  <c r="CH6" i="861"/>
  <c r="CR211" i="64"/>
  <c r="CQ211" i="64"/>
  <c r="CQ212" i="64" s="1"/>
  <c r="CP211" i="64"/>
  <c r="CR193" i="64"/>
  <c r="CQ193" i="64"/>
  <c r="CQ194" i="64" s="1"/>
  <c r="CP193" i="64"/>
  <c r="CP194" i="64" s="1"/>
  <c r="S628" i="64" a="1"/>
  <c r="U58" i="1151" l="1"/>
  <c r="U56" i="1151"/>
  <c r="U54" i="1151"/>
  <c r="U57" i="1151"/>
  <c r="U23" i="1151"/>
  <c r="U55" i="1151"/>
  <c r="U4" i="1151"/>
  <c r="U16" i="1151"/>
  <c r="U27" i="1151"/>
  <c r="U25" i="1151"/>
  <c r="U24" i="1151"/>
  <c r="U26" i="1151"/>
  <c r="U43" i="1151"/>
  <c r="U41" i="1151"/>
  <c r="U39" i="1151"/>
  <c r="U42" i="1151"/>
  <c r="U40" i="1151"/>
  <c r="W2" i="1151"/>
  <c r="V3" i="1151"/>
  <c r="V7" i="1151"/>
  <c r="V1" i="1151"/>
  <c r="O2" i="1151"/>
  <c r="N1" i="1151"/>
  <c r="U17" i="1151"/>
  <c r="S15" i="1151"/>
  <c r="T8" i="1151"/>
  <c r="CU1" i="1151"/>
  <c r="CU4" i="1151"/>
  <c r="CW2" i="1151"/>
  <c r="CV3" i="1151"/>
  <c r="CV7" i="1151"/>
  <c r="CV8" i="1151"/>
  <c r="T686" i="64" a="1"/>
  <c r="T686" i="64" s="1"/>
  <c r="T685" i="64" a="1"/>
  <c r="T685" i="64" s="1"/>
  <c r="T688" i="64" a="1"/>
  <c r="T688" i="64" s="1"/>
  <c r="T684" i="64" a="1"/>
  <c r="T684" i="64" s="1"/>
  <c r="T687" i="64" a="1"/>
  <c r="T687" i="64" s="1"/>
  <c r="T673" i="64" a="1"/>
  <c r="T673" i="64" s="1"/>
  <c r="T669" i="64" a="1"/>
  <c r="T669" i="64" s="1"/>
  <c r="T653" i="64" a="1"/>
  <c r="T653" i="64" s="1"/>
  <c r="T670" i="64" a="1"/>
  <c r="T670" i="64" s="1"/>
  <c r="T654" i="64" a="1"/>
  <c r="T654" i="64" s="1"/>
  <c r="T655" i="64" a="1"/>
  <c r="T655" i="64" s="1"/>
  <c r="T656" i="64" a="1"/>
  <c r="T656" i="64" s="1"/>
  <c r="T657" i="64" a="1"/>
  <c r="T657" i="64" s="1"/>
  <c r="T671" i="64" a="1"/>
  <c r="T671" i="64" s="1"/>
  <c r="T672" i="64" a="1"/>
  <c r="T672" i="64" s="1"/>
  <c r="R121" i="64" a="1"/>
  <c r="R121" i="64" s="1"/>
  <c r="R138" i="64" a="1"/>
  <c r="R138" i="64" s="1"/>
  <c r="S138" i="64" s="1"/>
  <c r="S141" i="64" s="1"/>
  <c r="S143" i="64" s="1"/>
  <c r="R139" i="64" a="1"/>
  <c r="R139" i="64" s="1"/>
  <c r="T139" i="64" a="1"/>
  <c r="T139" i="64" s="1"/>
  <c r="T140" i="64" a="1"/>
  <c r="T140" i="64" s="1"/>
  <c r="T262" i="64" a="1"/>
  <c r="T262" i="64" s="1"/>
  <c r="T849" i="64" a="1"/>
  <c r="T849" i="64" s="1"/>
  <c r="S628" i="64"/>
  <c r="S630" i="64" s="1"/>
  <c r="L230" i="64"/>
  <c r="L262" i="64"/>
  <c r="T629" i="64" a="1"/>
  <c r="T629" i="64" s="1"/>
  <c r="T230" i="64" a="1"/>
  <c r="T230" i="64" s="1"/>
  <c r="T243" i="64" a="1"/>
  <c r="T243" i="64" s="1"/>
  <c r="T591" i="64" a="1"/>
  <c r="T591" i="64" s="1"/>
  <c r="T595" i="64" a="1"/>
  <c r="T595" i="64" s="1"/>
  <c r="T587" i="64" a="1"/>
  <c r="T587" i="64" s="1"/>
  <c r="CR4" i="64"/>
  <c r="R4" i="64"/>
  <c r="R76" i="861"/>
  <c r="U5" i="861"/>
  <c r="CS38" i="863"/>
  <c r="CS40" i="863"/>
  <c r="S94" i="861"/>
  <c r="T8" i="64"/>
  <c r="S8" i="64"/>
  <c r="S43" i="861"/>
  <c r="R2201" i="64"/>
  <c r="N2" i="64"/>
  <c r="V4" i="861"/>
  <c r="V5" i="861" s="1"/>
  <c r="V8" i="861"/>
  <c r="V1" i="861"/>
  <c r="CS39" i="863"/>
  <c r="CR43" i="863"/>
  <c r="CS193" i="64"/>
  <c r="CR42" i="863"/>
  <c r="CR21" i="863" s="1"/>
  <c r="CR32" i="861" s="1"/>
  <c r="CS41" i="863"/>
  <c r="CS56" i="863" a="1"/>
  <c r="CS56" i="863" s="1"/>
  <c r="CS8" i="863"/>
  <c r="CS52" i="863" a="1"/>
  <c r="CS52" i="863" s="1"/>
  <c r="CS53" i="863" a="1"/>
  <c r="CS53" i="863" s="1"/>
  <c r="CS55" i="863" a="1"/>
  <c r="CS55" i="863" s="1"/>
  <c r="CT2" i="863"/>
  <c r="CS3" i="863"/>
  <c r="CS4" i="863" s="1"/>
  <c r="CS54" i="863" a="1"/>
  <c r="CS54" i="863" s="1"/>
  <c r="CS7" i="863"/>
  <c r="M1" i="64"/>
  <c r="CR1" i="863"/>
  <c r="CR57" i="863"/>
  <c r="T4" i="64"/>
  <c r="V2" i="64"/>
  <c r="U190" i="64"/>
  <c r="U1" i="64"/>
  <c r="U3" i="64"/>
  <c r="CH7" i="861"/>
  <c r="CR212" i="64"/>
  <c r="CR194" i="64"/>
  <c r="CS8" i="64"/>
  <c r="CS208" i="64"/>
  <c r="CS3" i="64"/>
  <c r="CS190" i="64"/>
  <c r="CS7" i="64"/>
  <c r="CT2" i="64"/>
  <c r="CS191" i="64"/>
  <c r="CS209" i="64"/>
  <c r="CS192" i="64"/>
  <c r="CS210" i="64"/>
  <c r="CR1" i="64"/>
  <c r="CR24" i="864"/>
  <c r="BZ7" i="864"/>
  <c r="BY8" i="864" s="1"/>
  <c r="BN8" i="864"/>
  <c r="CF7" i="861"/>
  <c r="CR2" i="861"/>
  <c r="CR1" i="861" s="1"/>
  <c r="R4" i="864"/>
  <c r="CS20" i="864"/>
  <c r="CS7" i="864"/>
  <c r="CS8" i="864"/>
  <c r="CT2" i="864"/>
  <c r="CT23" i="864" s="1"/>
  <c r="CS3" i="864"/>
  <c r="CS4" i="864" s="1"/>
  <c r="CS22" i="864"/>
  <c r="CS21" i="864"/>
  <c r="CK7" i="864"/>
  <c r="BX8" i="864"/>
  <c r="N1" i="861"/>
  <c r="O2" i="861"/>
  <c r="CH7" i="864"/>
  <c r="CH8" i="864" s="1"/>
  <c r="BV8" i="864"/>
  <c r="U55" i="863" a="1"/>
  <c r="U55" i="863" s="1"/>
  <c r="U54" i="863" a="1"/>
  <c r="U54" i="863" s="1"/>
  <c r="U53" i="863" a="1"/>
  <c r="U53" i="863" s="1"/>
  <c r="U52" i="863" a="1"/>
  <c r="U52" i="863" s="1"/>
  <c r="U56" i="863" a="1"/>
  <c r="U56" i="863" s="1"/>
  <c r="U41" i="863"/>
  <c r="U39" i="863"/>
  <c r="V2" i="863"/>
  <c r="V40" i="863" s="1"/>
  <c r="U38" i="863"/>
  <c r="U1" i="863"/>
  <c r="U3" i="863"/>
  <c r="T57" i="863"/>
  <c r="X3" i="861"/>
  <c r="W4" i="861"/>
  <c r="W1" i="861"/>
  <c r="W8" i="861"/>
  <c r="S32" i="861"/>
  <c r="BS7" i="861"/>
  <c r="CE6" i="861"/>
  <c r="BR7" i="861"/>
  <c r="CS4" i="861"/>
  <c r="CS5" i="861" s="1"/>
  <c r="CT3" i="861"/>
  <c r="CS9" i="861"/>
  <c r="CS8" i="861"/>
  <c r="T4" i="863"/>
  <c r="O3" i="861"/>
  <c r="T43" i="863"/>
  <c r="T42" i="863"/>
  <c r="T21" i="863" s="1"/>
  <c r="BR8" i="864"/>
  <c r="CD7" i="864"/>
  <c r="CD8" i="864" s="1"/>
  <c r="CC7" i="864"/>
  <c r="BQ8" i="864"/>
  <c r="T24" i="864"/>
  <c r="BU8" i="864"/>
  <c r="CG7" i="861"/>
  <c r="N2" i="864"/>
  <c r="M1" i="864"/>
  <c r="CF7" i="864"/>
  <c r="BT8" i="864"/>
  <c r="BS8" i="864"/>
  <c r="U22" i="864"/>
  <c r="U21" i="864"/>
  <c r="U20" i="864"/>
  <c r="U3" i="864"/>
  <c r="U4" i="864" s="1"/>
  <c r="U1" i="864"/>
  <c r="V2" i="864"/>
  <c r="V23" i="864" s="1"/>
  <c r="M43" i="863"/>
  <c r="N2" i="863"/>
  <c r="CR1" i="864"/>
  <c r="CP212" i="64"/>
  <c r="T628" i="64" a="1"/>
  <c r="V23" i="1151" l="1"/>
  <c r="V24" i="1151"/>
  <c r="V25" i="1151"/>
  <c r="V27" i="1151"/>
  <c r="V26" i="1151"/>
  <c r="V43" i="1151"/>
  <c r="V41" i="1151"/>
  <c r="V39" i="1151"/>
  <c r="V58" i="1151"/>
  <c r="V42" i="1151"/>
  <c r="V40" i="1151"/>
  <c r="V54" i="1151"/>
  <c r="V56" i="1151"/>
  <c r="V16" i="1151"/>
  <c r="V57" i="1151"/>
  <c r="V4" i="1151"/>
  <c r="V55" i="1151"/>
  <c r="V17" i="1151"/>
  <c r="X2" i="1151"/>
  <c r="W3" i="1151"/>
  <c r="W7" i="1151"/>
  <c r="W1" i="1151"/>
  <c r="U8" i="1151"/>
  <c r="T15" i="1151"/>
  <c r="S18" i="1151"/>
  <c r="P2" i="1151"/>
  <c r="CQ17" i="1151" s="1"/>
  <c r="O1" i="1151"/>
  <c r="CV4" i="1151"/>
  <c r="CX2" i="1151"/>
  <c r="CW3" i="1151"/>
  <c r="CW7" i="1151"/>
  <c r="CW8" i="1151"/>
  <c r="CV1" i="1151"/>
  <c r="U685" i="64" a="1"/>
  <c r="U685" i="64" s="1"/>
  <c r="U688" i="64" a="1"/>
  <c r="U688" i="64" s="1"/>
  <c r="U684" i="64" a="1"/>
  <c r="U684" i="64" s="1"/>
  <c r="U687" i="64" a="1"/>
  <c r="U687" i="64" s="1"/>
  <c r="U686" i="64" a="1"/>
  <c r="U686" i="64" s="1"/>
  <c r="U673" i="64" a="1"/>
  <c r="U673" i="64" s="1"/>
  <c r="U669" i="64" a="1"/>
  <c r="U669" i="64" s="1"/>
  <c r="U653" i="64" a="1"/>
  <c r="U653" i="64" s="1"/>
  <c r="U670" i="64" a="1"/>
  <c r="U670" i="64" s="1"/>
  <c r="U654" i="64" a="1"/>
  <c r="U654" i="64" s="1"/>
  <c r="U655" i="64" a="1"/>
  <c r="U655" i="64" s="1"/>
  <c r="U656" i="64" a="1"/>
  <c r="U656" i="64" s="1"/>
  <c r="U657" i="64" a="1"/>
  <c r="U657" i="64" s="1"/>
  <c r="U671" i="64" a="1"/>
  <c r="U671" i="64" s="1"/>
  <c r="U672" i="64" a="1"/>
  <c r="U672" i="64" s="1"/>
  <c r="T138" i="64"/>
  <c r="T141" i="64" s="1"/>
  <c r="T143" i="64" s="1"/>
  <c r="U139" i="64" a="1"/>
  <c r="U139" i="64" s="1"/>
  <c r="U140" i="64" a="1"/>
  <c r="U140" i="64" s="1"/>
  <c r="T628" i="64"/>
  <c r="T630" i="64" s="1"/>
  <c r="U262" i="64" a="1"/>
  <c r="U262" i="64" s="1"/>
  <c r="U849" i="64" a="1"/>
  <c r="U849" i="64" s="1"/>
  <c r="M230" i="64"/>
  <c r="M262" i="64"/>
  <c r="U243" i="64" a="1"/>
  <c r="U243" i="64" s="1"/>
  <c r="U629" i="64" a="1"/>
  <c r="U629" i="64" s="1"/>
  <c r="U595" i="64" a="1"/>
  <c r="U595" i="64" s="1"/>
  <c r="U230" i="64" a="1"/>
  <c r="U230" i="64" s="1"/>
  <c r="U591" i="64" a="1"/>
  <c r="U591" i="64" s="1"/>
  <c r="N1" i="64"/>
  <c r="U4" i="64"/>
  <c r="U587" i="64" a="1"/>
  <c r="U587" i="64" s="1"/>
  <c r="CS4" i="64"/>
  <c r="CT38" i="863"/>
  <c r="CT40" i="863"/>
  <c r="T94" i="861"/>
  <c r="V190" i="64"/>
  <c r="V7" i="64"/>
  <c r="O2" i="64"/>
  <c r="CS42" i="863"/>
  <c r="CS21" i="863" s="1"/>
  <c r="CS32" i="861" s="1"/>
  <c r="CT52" i="863" a="1"/>
  <c r="CT52" i="863" s="1"/>
  <c r="CT53" i="863" a="1"/>
  <c r="CT53" i="863" s="1"/>
  <c r="CT41" i="863"/>
  <c r="S176" i="64" a="1"/>
  <c r="S176" i="64" s="1"/>
  <c r="CS43" i="863"/>
  <c r="CU2" i="863"/>
  <c r="CT54" i="863" a="1"/>
  <c r="CT54" i="863" s="1"/>
  <c r="CT7" i="863"/>
  <c r="CS1" i="863"/>
  <c r="CS57" i="863"/>
  <c r="CT56" i="863" a="1"/>
  <c r="CT56" i="863" s="1"/>
  <c r="CT39" i="863"/>
  <c r="CT55" i="863" a="1"/>
  <c r="CT55" i="863" s="1"/>
  <c r="CT8" i="863"/>
  <c r="CT3" i="863"/>
  <c r="W2" i="64"/>
  <c r="V3" i="64"/>
  <c r="V1" i="64"/>
  <c r="CG8" i="864"/>
  <c r="CS194" i="64"/>
  <c r="CS212" i="64"/>
  <c r="CS1" i="64"/>
  <c r="CT8" i="64"/>
  <c r="CT208" i="64"/>
  <c r="CT3" i="64"/>
  <c r="CT190" i="64"/>
  <c r="CT7" i="64"/>
  <c r="CU2" i="64"/>
  <c r="CT191" i="64"/>
  <c r="CT209" i="64"/>
  <c r="CT192" i="64"/>
  <c r="CT210" i="64"/>
  <c r="CT211" i="64"/>
  <c r="CT193" i="64"/>
  <c r="CC8" i="864"/>
  <c r="BZ8" i="864"/>
  <c r="CL7" i="864"/>
  <c r="CL8" i="864" s="1"/>
  <c r="CS1" i="864"/>
  <c r="V22" i="864"/>
  <c r="V21" i="864"/>
  <c r="V20" i="864"/>
  <c r="V3" i="864"/>
  <c r="V1" i="864"/>
  <c r="W2" i="864"/>
  <c r="W23" i="864" s="1"/>
  <c r="T32" i="861"/>
  <c r="U57" i="863"/>
  <c r="CS24" i="864"/>
  <c r="U4" i="863"/>
  <c r="P2" i="861"/>
  <c r="P1" i="861" s="1"/>
  <c r="O1" i="861"/>
  <c r="CS2" i="861"/>
  <c r="CS1" i="861" s="1"/>
  <c r="U24" i="864"/>
  <c r="CE7" i="861"/>
  <c r="CD7" i="861"/>
  <c r="U42" i="863"/>
  <c r="U21" i="863" s="1"/>
  <c r="U43" i="863"/>
  <c r="CF8" i="864"/>
  <c r="CE8" i="864"/>
  <c r="P3" i="861"/>
  <c r="O2" i="864"/>
  <c r="N1" i="864"/>
  <c r="CB8" i="864"/>
  <c r="CT4" i="861"/>
  <c r="CT5" i="861" s="1"/>
  <c r="CU3" i="861"/>
  <c r="CT9" i="861"/>
  <c r="CT8" i="861"/>
  <c r="V56" i="863" a="1"/>
  <c r="V56" i="863" s="1"/>
  <c r="V55" i="863" a="1"/>
  <c r="V55" i="863" s="1"/>
  <c r="V54" i="863" a="1"/>
  <c r="V54" i="863" s="1"/>
  <c r="V38" i="863"/>
  <c r="V53" i="863" a="1"/>
  <c r="V53" i="863" s="1"/>
  <c r="V52" i="863" a="1"/>
  <c r="V52" i="863" s="1"/>
  <c r="V39" i="863"/>
  <c r="V3" i="863"/>
  <c r="V1" i="863"/>
  <c r="V41" i="863"/>
  <c r="W2" i="863"/>
  <c r="W40" i="863" s="1"/>
  <c r="N43" i="863"/>
  <c r="O2" i="863"/>
  <c r="W5" i="861"/>
  <c r="Y3" i="861"/>
  <c r="X1" i="861"/>
  <c r="X8" i="861"/>
  <c r="X4" i="861"/>
  <c r="CT8" i="864"/>
  <c r="CT20" i="864"/>
  <c r="CT22" i="864"/>
  <c r="CT21" i="864"/>
  <c r="CT3" i="864"/>
  <c r="CT4" i="864" s="1"/>
  <c r="CT7" i="864"/>
  <c r="CU2" i="864"/>
  <c r="CU23" i="864" s="1"/>
  <c r="CJ8" i="864"/>
  <c r="E13" i="860"/>
  <c r="B13" i="860" s="1"/>
  <c r="E12" i="860"/>
  <c r="B12" i="860" s="1"/>
  <c r="E11" i="860"/>
  <c r="CN9" i="860"/>
  <c r="CN8" i="860"/>
  <c r="CP7" i="860"/>
  <c r="CQ7" i="860" s="1"/>
  <c r="CR7" i="860" s="1"/>
  <c r="CS7" i="860" s="1"/>
  <c r="CT7" i="860" s="1"/>
  <c r="CU7" i="860" s="1"/>
  <c r="CV7" i="860" s="1"/>
  <c r="CW7" i="860" s="1"/>
  <c r="CX7" i="860" s="1"/>
  <c r="CY7" i="860" s="1"/>
  <c r="CZ7" i="860" s="1"/>
  <c r="DA7" i="860" s="1"/>
  <c r="DB7" i="860" s="1"/>
  <c r="DC7" i="860" s="1"/>
  <c r="DD7" i="860" s="1"/>
  <c r="DE7" i="860" s="1"/>
  <c r="DF7" i="860" s="1"/>
  <c r="DG7" i="860" s="1"/>
  <c r="DH7" i="860" s="1"/>
  <c r="DI7" i="860" s="1"/>
  <c r="DJ7" i="860" s="1"/>
  <c r="DK7" i="860" s="1"/>
  <c r="CO7" i="860"/>
  <c r="CL7" i="860"/>
  <c r="CN3" i="860"/>
  <c r="CN1" i="860" s="1"/>
  <c r="CM1" i="860" s="1"/>
  <c r="CO2" i="860"/>
  <c r="CM2" i="860"/>
  <c r="B2" i="860"/>
  <c r="G1702" i="64"/>
  <c r="G1708" i="64"/>
  <c r="G1665" i="64"/>
  <c r="G1668" i="64"/>
  <c r="G1674" i="64"/>
  <c r="G1076" i="64"/>
  <c r="G1147" i="64"/>
  <c r="E1145" i="64"/>
  <c r="G1111" i="64"/>
  <c r="E1109" i="64"/>
  <c r="G1041" i="64"/>
  <c r="E1039" i="64"/>
  <c r="B1039" i="64" s="1"/>
  <c r="E1746" i="64"/>
  <c r="B1746" i="64" s="1"/>
  <c r="R1746" i="64"/>
  <c r="CN1746" i="64"/>
  <c r="E1747" i="64"/>
  <c r="E1705" i="64"/>
  <c r="E1706" i="64"/>
  <c r="E1707" i="64"/>
  <c r="E1083" i="64"/>
  <c r="E1084" i="64"/>
  <c r="E1085" i="64"/>
  <c r="E1086" i="64"/>
  <c r="E1074" i="64"/>
  <c r="U628" i="64" a="1"/>
  <c r="CV58" i="1151" l="1"/>
  <c r="CV56" i="1151"/>
  <c r="CV55" i="1151"/>
  <c r="CV39" i="1151"/>
  <c r="CV41" i="1151"/>
  <c r="CV43" i="1151"/>
  <c r="CU56" i="1151"/>
  <c r="CV42" i="1151"/>
  <c r="CV54" i="1151"/>
  <c r="CV25" i="1151"/>
  <c r="CV26" i="1151"/>
  <c r="CV27" i="1151"/>
  <c r="CS43" i="1151"/>
  <c r="CV23" i="1151"/>
  <c r="CT17" i="1151"/>
  <c r="CV16" i="1151"/>
  <c r="CT43" i="1151"/>
  <c r="CN26" i="1151"/>
  <c r="CN34" i="1151" s="1"/>
  <c r="CV24" i="1151"/>
  <c r="CT27" i="1151"/>
  <c r="CT25" i="1151"/>
  <c r="CR55" i="1151"/>
  <c r="CS24" i="1151"/>
  <c r="CR42" i="1151"/>
  <c r="CV57" i="1151"/>
  <c r="CN43" i="1151"/>
  <c r="CP17" i="1151"/>
  <c r="CO25" i="1151"/>
  <c r="CM43" i="1151"/>
  <c r="CM54" i="1151"/>
  <c r="CR41" i="1151"/>
  <c r="CO54" i="1151"/>
  <c r="CP41" i="1151"/>
  <c r="CN24" i="1151"/>
  <c r="CN32" i="1151" s="1"/>
  <c r="CP25" i="1151"/>
  <c r="CU40" i="1151"/>
  <c r="CP42" i="1151"/>
  <c r="CT57" i="1151"/>
  <c r="CR57" i="1151"/>
  <c r="CO40" i="1151"/>
  <c r="CQ16" i="1151"/>
  <c r="CS56" i="1151"/>
  <c r="CT23" i="1151"/>
  <c r="CU43" i="1151"/>
  <c r="CO43" i="1151"/>
  <c r="CQ58" i="1151"/>
  <c r="CS17" i="1151"/>
  <c r="CM40" i="1151"/>
  <c r="CM41" i="1151"/>
  <c r="CO27" i="1151"/>
  <c r="CT42" i="1151"/>
  <c r="CR16" i="1151"/>
  <c r="CR26" i="1151"/>
  <c r="CR54" i="1151"/>
  <c r="CU41" i="1151"/>
  <c r="CN25" i="1151"/>
  <c r="CN33" i="1151" s="1"/>
  <c r="CS40" i="1151"/>
  <c r="CP23" i="1151"/>
  <c r="CN23" i="1151"/>
  <c r="CN31" i="1151" s="1"/>
  <c r="CM26" i="1151"/>
  <c r="CR58" i="1151"/>
  <c r="CR25" i="1151"/>
  <c r="CP26" i="1151"/>
  <c r="CQ26" i="1151"/>
  <c r="CU39" i="1151"/>
  <c r="CR40" i="1151"/>
  <c r="CS41" i="1151"/>
  <c r="CP55" i="1151"/>
  <c r="CM55" i="1151"/>
  <c r="CS55" i="1151"/>
  <c r="CQ54" i="1151"/>
  <c r="CP54" i="1151"/>
  <c r="CQ25" i="1151"/>
  <c r="CU42" i="1151"/>
  <c r="CM39" i="1151"/>
  <c r="CT55" i="1151"/>
  <c r="CM42" i="1151"/>
  <c r="CR43" i="1151"/>
  <c r="CT16" i="1151"/>
  <c r="CQ41" i="1151"/>
  <c r="CR39" i="1151"/>
  <c r="CN54" i="1151"/>
  <c r="CM24" i="1151"/>
  <c r="CR17" i="1151"/>
  <c r="CU55" i="1151"/>
  <c r="CS25" i="1151"/>
  <c r="CT56" i="1151"/>
  <c r="CT41" i="1151"/>
  <c r="CP40" i="1151"/>
  <c r="CP27" i="1151"/>
  <c r="CN40" i="1151"/>
  <c r="CQ43" i="1151"/>
  <c r="CM58" i="1151"/>
  <c r="CU58" i="1151"/>
  <c r="CM23" i="1151"/>
  <c r="CN42" i="1151"/>
  <c r="CS42" i="1151"/>
  <c r="CU54" i="1151"/>
  <c r="CQ55" i="1151"/>
  <c r="CM25" i="1151"/>
  <c r="CT40" i="1151"/>
  <c r="CM57" i="1151"/>
  <c r="CT39" i="1151"/>
  <c r="CS16" i="1151"/>
  <c r="CO55" i="1151"/>
  <c r="CU57" i="1151"/>
  <c r="CT24" i="1151"/>
  <c r="CQ42" i="1151"/>
  <c r="CQ23" i="1151"/>
  <c r="CS54" i="1151"/>
  <c r="CS27" i="1151"/>
  <c r="CU25" i="1151"/>
  <c r="CS39" i="1151"/>
  <c r="CS26" i="1151"/>
  <c r="CT26" i="1151"/>
  <c r="CS23" i="1151"/>
  <c r="CP57" i="1151"/>
  <c r="CN55" i="1151"/>
  <c r="CM56" i="1151"/>
  <c r="CU26" i="1151"/>
  <c r="P1" i="1151"/>
  <c r="CO57" i="1151"/>
  <c r="CN27" i="1151"/>
  <c r="CN35" i="1151" s="1"/>
  <c r="CR23" i="1151"/>
  <c r="CP43" i="1151"/>
  <c r="CQ39" i="1151"/>
  <c r="CP24" i="1151"/>
  <c r="CN58" i="1151"/>
  <c r="CO39" i="1151"/>
  <c r="CU16" i="1151"/>
  <c r="CP16" i="1151"/>
  <c r="CO17" i="1151"/>
  <c r="CO58" i="1151"/>
  <c r="CN56" i="1151"/>
  <c r="CP39" i="1151"/>
  <c r="CN57" i="1151"/>
  <c r="CN64" i="1151" s="1"/>
  <c r="CQ27" i="1151"/>
  <c r="CO56" i="1151"/>
  <c r="CR56" i="1151"/>
  <c r="CU17" i="1151"/>
  <c r="CR24" i="1151"/>
  <c r="CS57" i="1151"/>
  <c r="CO26" i="1151"/>
  <c r="CP56" i="1151"/>
  <c r="CN41" i="1151"/>
  <c r="CS58" i="1151"/>
  <c r="CT54" i="1151"/>
  <c r="CU23" i="1151"/>
  <c r="CO24" i="1151"/>
  <c r="CO23" i="1151"/>
  <c r="CN39" i="1151"/>
  <c r="CQ40" i="1151"/>
  <c r="CO42" i="1151"/>
  <c r="CM27" i="1151"/>
  <c r="CO16" i="1151"/>
  <c r="CO15" i="1151" s="1"/>
  <c r="CQ24" i="1151"/>
  <c r="CU24" i="1151"/>
  <c r="CP58" i="1151"/>
  <c r="CU27" i="1151"/>
  <c r="CO41" i="1151"/>
  <c r="CR27" i="1151"/>
  <c r="Y2" i="1151"/>
  <c r="X3" i="1151"/>
  <c r="X7" i="1151"/>
  <c r="X1" i="1151"/>
  <c r="S20" i="1151"/>
  <c r="CV40" i="1151"/>
  <c r="U15" i="1151"/>
  <c r="T18" i="1151"/>
  <c r="V8" i="1151"/>
  <c r="CQ57" i="1151"/>
  <c r="CQ56" i="1151"/>
  <c r="CV17" i="1151"/>
  <c r="CT58" i="1151"/>
  <c r="W26" i="1151"/>
  <c r="W43" i="1151"/>
  <c r="W41" i="1151"/>
  <c r="W39" i="1151"/>
  <c r="W42" i="1151"/>
  <c r="W40" i="1151"/>
  <c r="W58" i="1151"/>
  <c r="W56" i="1151"/>
  <c r="W54" i="1151"/>
  <c r="W16" i="1151"/>
  <c r="W57" i="1151"/>
  <c r="W4" i="1151"/>
  <c r="W55" i="1151"/>
  <c r="W24" i="1151"/>
  <c r="W17" i="1151"/>
  <c r="W23" i="1151"/>
  <c r="W25" i="1151"/>
  <c r="W27" i="1151"/>
  <c r="CW1" i="1151"/>
  <c r="CW4" i="1151"/>
  <c r="CW23" i="1151"/>
  <c r="CW17" i="1151"/>
  <c r="CW16" i="1151"/>
  <c r="CW27" i="1151"/>
  <c r="CW24" i="1151"/>
  <c r="CW26" i="1151"/>
  <c r="CW43" i="1151"/>
  <c r="CW39" i="1151"/>
  <c r="CW42" i="1151"/>
  <c r="CW40" i="1151"/>
  <c r="CW41" i="1151"/>
  <c r="CW25" i="1151"/>
  <c r="CW55" i="1151"/>
  <c r="CW56" i="1151"/>
  <c r="CW54" i="1151"/>
  <c r="CW57" i="1151"/>
  <c r="CW58" i="1151"/>
  <c r="CY2" i="1151"/>
  <c r="CX3" i="1151"/>
  <c r="CX7" i="1151"/>
  <c r="CX8" i="1151"/>
  <c r="V685" i="64" a="1"/>
  <c r="V685" i="64" s="1"/>
  <c r="V688" i="64" a="1"/>
  <c r="V688" i="64" s="1"/>
  <c r="V684" i="64" a="1"/>
  <c r="V684" i="64" s="1"/>
  <c r="V687" i="64" a="1"/>
  <c r="V687" i="64" s="1"/>
  <c r="V686" i="64" a="1"/>
  <c r="V686" i="64" s="1"/>
  <c r="V669" i="64" a="1"/>
  <c r="V669" i="64" s="1"/>
  <c r="V673" i="64" a="1"/>
  <c r="V673" i="64" s="1"/>
  <c r="V653" i="64" a="1"/>
  <c r="V653" i="64" s="1"/>
  <c r="V670" i="64" a="1"/>
  <c r="V670" i="64" s="1"/>
  <c r="V654" i="64" a="1"/>
  <c r="V654" i="64" s="1"/>
  <c r="V655" i="64" a="1"/>
  <c r="V655" i="64" s="1"/>
  <c r="V656" i="64" a="1"/>
  <c r="V656" i="64" s="1"/>
  <c r="V657" i="64" a="1"/>
  <c r="V657" i="64" s="1"/>
  <c r="V671" i="64" a="1"/>
  <c r="V671" i="64" s="1"/>
  <c r="V672" i="64" a="1"/>
  <c r="V672" i="64" s="1"/>
  <c r="U138" i="64"/>
  <c r="U141" i="64" s="1"/>
  <c r="U143" i="64" s="1"/>
  <c r="V139" i="64" a="1"/>
  <c r="V139" i="64" s="1"/>
  <c r="V140" i="64" a="1"/>
  <c r="V140" i="64" s="1"/>
  <c r="U628" i="64"/>
  <c r="U630" i="64" s="1"/>
  <c r="V262" i="64" a="1"/>
  <c r="V262" i="64" s="1"/>
  <c r="V849" i="64" a="1"/>
  <c r="V849" i="64" s="1"/>
  <c r="V243" i="64" a="1"/>
  <c r="V243" i="64" s="1"/>
  <c r="V629" i="64" a="1"/>
  <c r="V629" i="64" s="1"/>
  <c r="N230" i="64"/>
  <c r="N262" i="64"/>
  <c r="V595" i="64" a="1"/>
  <c r="V595" i="64" s="1"/>
  <c r="V230" i="64" a="1"/>
  <c r="V230" i="64" s="1"/>
  <c r="V591" i="64" a="1"/>
  <c r="V591" i="64" s="1"/>
  <c r="CT4" i="64"/>
  <c r="V587" i="64" a="1"/>
  <c r="V587" i="64" s="1"/>
  <c r="CU56" i="863" a="1"/>
  <c r="CU56" i="863" s="1"/>
  <c r="CU40" i="863"/>
  <c r="U94" i="861"/>
  <c r="W190" i="64"/>
  <c r="W7" i="64"/>
  <c r="V8" i="64" s="1"/>
  <c r="U8" i="64"/>
  <c r="S95" i="861"/>
  <c r="O1" i="64"/>
  <c r="P2" i="64"/>
  <c r="CM686" i="64" s="1" a="1"/>
  <c r="CM686" i="64" s="1"/>
  <c r="CU7" i="863"/>
  <c r="CT43" i="863"/>
  <c r="CU54" i="863" a="1"/>
  <c r="CU54" i="863" s="1"/>
  <c r="CU38" i="863"/>
  <c r="CU52" i="863" a="1"/>
  <c r="CU52" i="863" s="1"/>
  <c r="CU8" i="863"/>
  <c r="CU53" i="863" a="1"/>
  <c r="CU53" i="863" s="1"/>
  <c r="CV2" i="863"/>
  <c r="CU55" i="863" a="1"/>
  <c r="CU55" i="863" s="1"/>
  <c r="CU41" i="863"/>
  <c r="CU39" i="863"/>
  <c r="CU3" i="863"/>
  <c r="CT1" i="863"/>
  <c r="W3" i="64"/>
  <c r="X2" i="64"/>
  <c r="CT4" i="863"/>
  <c r="W1" i="64"/>
  <c r="CT57" i="863"/>
  <c r="CT42" i="863"/>
  <c r="CT21" i="863" s="1"/>
  <c r="CT32" i="861" s="1"/>
  <c r="V4" i="64"/>
  <c r="CT212" i="64"/>
  <c r="CT194" i="64"/>
  <c r="CT1" i="64"/>
  <c r="CU8" i="64"/>
  <c r="CU208" i="64"/>
  <c r="CU190" i="64"/>
  <c r="CU3" i="64"/>
  <c r="CU7" i="64"/>
  <c r="CV2" i="64"/>
  <c r="CU191" i="64"/>
  <c r="CU209" i="64"/>
  <c r="CU210" i="64"/>
  <c r="CU192" i="64"/>
  <c r="CU211" i="64"/>
  <c r="CU193" i="64"/>
  <c r="CK8" i="864"/>
  <c r="CT24" i="864"/>
  <c r="V24" i="864"/>
  <c r="V94" i="861" s="1"/>
  <c r="CU22" i="864"/>
  <c r="CU21" i="864"/>
  <c r="CU20" i="864"/>
  <c r="CU8" i="864"/>
  <c r="CU3" i="864"/>
  <c r="CU4" i="864" s="1"/>
  <c r="CU7" i="864"/>
  <c r="CV2" i="864"/>
  <c r="CV23" i="864" s="1"/>
  <c r="O43" i="863"/>
  <c r="P2" i="863"/>
  <c r="V4" i="863"/>
  <c r="CT2" i="861"/>
  <c r="CT1" i="861" s="1"/>
  <c r="X5" i="861"/>
  <c r="V57" i="863"/>
  <c r="P2" i="864"/>
  <c r="O1" i="864"/>
  <c r="CU9" i="861"/>
  <c r="CU8" i="861"/>
  <c r="CU4" i="861"/>
  <c r="CU5" i="861" s="1"/>
  <c r="CV3" i="861"/>
  <c r="V42" i="863"/>
  <c r="V21" i="863" s="1"/>
  <c r="V43" i="863"/>
  <c r="W22" i="864"/>
  <c r="W21" i="864"/>
  <c r="W20" i="864"/>
  <c r="W3" i="864"/>
  <c r="W1" i="864"/>
  <c r="X2" i="864"/>
  <c r="X23" i="864" s="1"/>
  <c r="CT1" i="864"/>
  <c r="Z3" i="861"/>
  <c r="Y4" i="861"/>
  <c r="Y1" i="861"/>
  <c r="Y8" i="861"/>
  <c r="W55" i="863" a="1"/>
  <c r="W55" i="863" s="1"/>
  <c r="W56" i="863" a="1"/>
  <c r="W56" i="863" s="1"/>
  <c r="W54" i="863" a="1"/>
  <c r="W54" i="863" s="1"/>
  <c r="W38" i="863"/>
  <c r="W53" i="863" a="1"/>
  <c r="W53" i="863" s="1"/>
  <c r="W52" i="863" a="1"/>
  <c r="W52" i="863" s="1"/>
  <c r="W39" i="863"/>
  <c r="X2" i="863"/>
  <c r="X40" i="863" s="1"/>
  <c r="W41" i="863"/>
  <c r="W3" i="863"/>
  <c r="W1" i="863"/>
  <c r="U32" i="861"/>
  <c r="V4" i="864"/>
  <c r="CP2" i="860"/>
  <c r="CO3" i="860"/>
  <c r="CN4" i="860"/>
  <c r="CO8" i="860"/>
  <c r="CO9" i="860"/>
  <c r="G1756" i="64"/>
  <c r="G1757" i="64"/>
  <c r="G1758" i="64"/>
  <c r="G1759" i="64"/>
  <c r="G1760" i="64"/>
  <c r="G1761" i="64"/>
  <c r="G1762" i="64"/>
  <c r="G1755" i="64"/>
  <c r="G2010" i="64"/>
  <c r="G2012" i="64" s="1"/>
  <c r="R540" i="64"/>
  <c r="T540" i="64"/>
  <c r="U540" i="64"/>
  <c r="V540" i="64"/>
  <c r="W540" i="64"/>
  <c r="X540" i="64"/>
  <c r="Y540" i="64"/>
  <c r="Z540" i="64"/>
  <c r="AA540" i="64"/>
  <c r="AB540" i="64"/>
  <c r="AC540" i="64"/>
  <c r="AD540" i="64"/>
  <c r="AE540" i="64"/>
  <c r="AF540" i="64"/>
  <c r="AG540" i="64"/>
  <c r="AH540" i="64"/>
  <c r="AI540" i="64"/>
  <c r="AJ540" i="64"/>
  <c r="AK540" i="64"/>
  <c r="AL540" i="64"/>
  <c r="AM540" i="64"/>
  <c r="AN540" i="64"/>
  <c r="AO540" i="64"/>
  <c r="AP540" i="64"/>
  <c r="AQ540" i="64"/>
  <c r="AR540" i="64"/>
  <c r="AS540" i="64"/>
  <c r="AT540" i="64"/>
  <c r="AU540" i="64"/>
  <c r="AV540" i="64"/>
  <c r="AW540" i="64"/>
  <c r="AX540" i="64"/>
  <c r="AY540" i="64"/>
  <c r="AZ540" i="64"/>
  <c r="BA540" i="64"/>
  <c r="BB540" i="64"/>
  <c r="BC540" i="64"/>
  <c r="BD540" i="64"/>
  <c r="BE540" i="64"/>
  <c r="BF540" i="64"/>
  <c r="BG540" i="64"/>
  <c r="BH540" i="64"/>
  <c r="BI540" i="64"/>
  <c r="BJ540" i="64"/>
  <c r="BK540" i="64"/>
  <c r="BL540" i="64"/>
  <c r="BM540" i="64"/>
  <c r="BN540" i="64"/>
  <c r="BO540" i="64"/>
  <c r="BP540" i="64"/>
  <c r="BQ540" i="64"/>
  <c r="BR540" i="64"/>
  <c r="BS540" i="64"/>
  <c r="BT540" i="64"/>
  <c r="BU540" i="64"/>
  <c r="BV540" i="64"/>
  <c r="BW540" i="64"/>
  <c r="BX540" i="64"/>
  <c r="BY540" i="64"/>
  <c r="BZ540" i="64"/>
  <c r="CA540" i="64"/>
  <c r="CB540" i="64"/>
  <c r="CC540" i="64"/>
  <c r="CD540" i="64"/>
  <c r="CE540" i="64"/>
  <c r="CF540" i="64"/>
  <c r="CG540" i="64"/>
  <c r="CH540" i="64"/>
  <c r="CI540" i="64"/>
  <c r="CJ540" i="64"/>
  <c r="CK540" i="64"/>
  <c r="CL540" i="64"/>
  <c r="S540" i="64"/>
  <c r="E548" i="64"/>
  <c r="E549" i="64"/>
  <c r="E550" i="64"/>
  <c r="E551" i="64"/>
  <c r="E552" i="64"/>
  <c r="E553" i="64"/>
  <c r="E554" i="64"/>
  <c r="E555" i="64"/>
  <c r="E556" i="64"/>
  <c r="E557" i="64"/>
  <c r="E558" i="64"/>
  <c r="B558" i="64" s="1"/>
  <c r="G573" i="64"/>
  <c r="E573" i="64"/>
  <c r="G572" i="64"/>
  <c r="E572" i="64"/>
  <c r="G571" i="64"/>
  <c r="E571" i="64"/>
  <c r="DL570" i="64"/>
  <c r="DK570" i="64"/>
  <c r="DJ570" i="64"/>
  <c r="DI570" i="64"/>
  <c r="DH570" i="64"/>
  <c r="DG570" i="64"/>
  <c r="DF570" i="64"/>
  <c r="DE570" i="64"/>
  <c r="DD570" i="64"/>
  <c r="DC570" i="64"/>
  <c r="DB570" i="64"/>
  <c r="DA570" i="64"/>
  <c r="CZ570" i="64"/>
  <c r="CY570" i="64"/>
  <c r="CX570" i="64"/>
  <c r="CW570" i="64"/>
  <c r="CV570" i="64"/>
  <c r="CU570" i="64"/>
  <c r="CT570" i="64"/>
  <c r="CS570" i="64"/>
  <c r="CR570" i="64"/>
  <c r="CQ570" i="64"/>
  <c r="CP570" i="64"/>
  <c r="CO570" i="64"/>
  <c r="CL570" i="64"/>
  <c r="CK570" i="64"/>
  <c r="CJ570" i="64"/>
  <c r="CI570" i="64"/>
  <c r="CH570" i="64"/>
  <c r="CG570" i="64"/>
  <c r="CF570" i="64"/>
  <c r="CE570" i="64"/>
  <c r="CD570" i="64"/>
  <c r="CC570" i="64"/>
  <c r="CB570" i="64"/>
  <c r="CA570" i="64"/>
  <c r="BZ570" i="64"/>
  <c r="BY570" i="64"/>
  <c r="BX570" i="64"/>
  <c r="BW570" i="64"/>
  <c r="BV570" i="64"/>
  <c r="BU570" i="64"/>
  <c r="BT570" i="64"/>
  <c r="BS570" i="64"/>
  <c r="BR570" i="64"/>
  <c r="BQ570" i="64"/>
  <c r="BP570" i="64"/>
  <c r="BO570" i="64"/>
  <c r="BN570" i="64"/>
  <c r="BM570" i="64"/>
  <c r="BL570" i="64"/>
  <c r="BK570" i="64"/>
  <c r="BJ570" i="64"/>
  <c r="BI570" i="64"/>
  <c r="BH570" i="64"/>
  <c r="BG570" i="64"/>
  <c r="BF570" i="64"/>
  <c r="BE570" i="64"/>
  <c r="BD570" i="64"/>
  <c r="BC570" i="64"/>
  <c r="BB570" i="64"/>
  <c r="BA570" i="64"/>
  <c r="AZ570" i="64"/>
  <c r="AY570" i="64"/>
  <c r="AX570" i="64"/>
  <c r="AW570" i="64"/>
  <c r="AV570" i="64"/>
  <c r="AU570" i="64"/>
  <c r="AT570" i="64"/>
  <c r="AS570" i="64"/>
  <c r="AR570" i="64"/>
  <c r="AQ570" i="64"/>
  <c r="AP570" i="64"/>
  <c r="AO570" i="64"/>
  <c r="AN570" i="64"/>
  <c r="AM570" i="64"/>
  <c r="AL570" i="64"/>
  <c r="AK570" i="64"/>
  <c r="AJ570" i="64"/>
  <c r="AI570" i="64"/>
  <c r="AH570" i="64"/>
  <c r="AG570" i="64"/>
  <c r="AF570" i="64"/>
  <c r="AE570" i="64"/>
  <c r="AD570" i="64"/>
  <c r="AC570" i="64"/>
  <c r="AB570" i="64"/>
  <c r="AA570" i="64"/>
  <c r="Z570" i="64"/>
  <c r="Y570" i="64"/>
  <c r="X570" i="64"/>
  <c r="W570" i="64"/>
  <c r="V570" i="64"/>
  <c r="U570" i="64"/>
  <c r="T570" i="64"/>
  <c r="S570" i="64"/>
  <c r="G570" i="64"/>
  <c r="E570" i="64"/>
  <c r="E569" i="64"/>
  <c r="DL568" i="64"/>
  <c r="DK568" i="64"/>
  <c r="DJ568" i="64"/>
  <c r="DI568" i="64"/>
  <c r="DH568" i="64"/>
  <c r="DG568" i="64"/>
  <c r="DF568" i="64"/>
  <c r="DE568" i="64"/>
  <c r="DD568" i="64"/>
  <c r="DC568" i="64"/>
  <c r="DB568" i="64"/>
  <c r="DA568" i="64"/>
  <c r="CZ568" i="64"/>
  <c r="CY568" i="64"/>
  <c r="CX568" i="64"/>
  <c r="CW568" i="64"/>
  <c r="CV568" i="64"/>
  <c r="CU568" i="64"/>
  <c r="CT568" i="64"/>
  <c r="CS568" i="64"/>
  <c r="CR568" i="64"/>
  <c r="CQ568" i="64"/>
  <c r="CP568" i="64"/>
  <c r="CO568" i="64"/>
  <c r="CL568" i="64"/>
  <c r="CK568" i="64"/>
  <c r="CJ568" i="64"/>
  <c r="CI568" i="64"/>
  <c r="CH568" i="64"/>
  <c r="CG568" i="64"/>
  <c r="CF568" i="64"/>
  <c r="CE568" i="64"/>
  <c r="CD568" i="64"/>
  <c r="CC568" i="64"/>
  <c r="CB568" i="64"/>
  <c r="CA568" i="64"/>
  <c r="BZ568" i="64"/>
  <c r="BY568" i="64"/>
  <c r="BX568" i="64"/>
  <c r="BW568" i="64"/>
  <c r="BV568" i="64"/>
  <c r="BU568" i="64"/>
  <c r="BT568" i="64"/>
  <c r="BS568" i="64"/>
  <c r="BR568" i="64"/>
  <c r="BQ568" i="64"/>
  <c r="BP568" i="64"/>
  <c r="BO568" i="64"/>
  <c r="BN568" i="64"/>
  <c r="BM568" i="64"/>
  <c r="BL568" i="64"/>
  <c r="BK568" i="64"/>
  <c r="BJ568" i="64"/>
  <c r="BI568" i="64"/>
  <c r="BH568" i="64"/>
  <c r="BG568" i="64"/>
  <c r="BF568" i="64"/>
  <c r="BE568" i="64"/>
  <c r="BD568" i="64"/>
  <c r="BC568" i="64"/>
  <c r="BB568" i="64"/>
  <c r="BA568" i="64"/>
  <c r="AZ568" i="64"/>
  <c r="AY568" i="64"/>
  <c r="AX568" i="64"/>
  <c r="AW568" i="64"/>
  <c r="AV568" i="64"/>
  <c r="AU568" i="64"/>
  <c r="AT568" i="64"/>
  <c r="AS568" i="64"/>
  <c r="AR568" i="64"/>
  <c r="AQ568" i="64"/>
  <c r="AP568" i="64"/>
  <c r="AO568" i="64"/>
  <c r="AN568" i="64"/>
  <c r="AM568" i="64"/>
  <c r="AL568" i="64"/>
  <c r="AK568" i="64"/>
  <c r="AJ568" i="64"/>
  <c r="AI568" i="64"/>
  <c r="AH568" i="64"/>
  <c r="AG568" i="64"/>
  <c r="AF568" i="64"/>
  <c r="AE568" i="64"/>
  <c r="AD568" i="64"/>
  <c r="AC568" i="64"/>
  <c r="AB568" i="64"/>
  <c r="AA568" i="64"/>
  <c r="Z568" i="64"/>
  <c r="Y568" i="64"/>
  <c r="X568" i="64"/>
  <c r="W568" i="64"/>
  <c r="V568" i="64"/>
  <c r="U568" i="64"/>
  <c r="T568" i="64"/>
  <c r="S568" i="64"/>
  <c r="E568" i="64"/>
  <c r="E567" i="64"/>
  <c r="G566" i="64"/>
  <c r="E566" i="64"/>
  <c r="E559" i="64"/>
  <c r="E547" i="64"/>
  <c r="E545" i="64"/>
  <c r="E1070" i="64"/>
  <c r="B1070" i="64" s="1"/>
  <c r="E1731" i="64"/>
  <c r="E1732" i="64"/>
  <c r="E1733" i="64"/>
  <c r="E1734" i="64"/>
  <c r="E1735" i="64"/>
  <c r="E1736" i="64"/>
  <c r="E1737" i="64"/>
  <c r="E1738" i="64"/>
  <c r="E1739" i="64"/>
  <c r="E1740" i="64"/>
  <c r="G1733" i="64"/>
  <c r="DL1760" i="64"/>
  <c r="DK1760" i="64"/>
  <c r="DJ1760" i="64"/>
  <c r="DI1760" i="64"/>
  <c r="DH1760" i="64"/>
  <c r="DG1760" i="64"/>
  <c r="DF1760" i="64"/>
  <c r="DE1760" i="64"/>
  <c r="DD1760" i="64"/>
  <c r="DC1760" i="64"/>
  <c r="DB1760" i="64"/>
  <c r="DA1760" i="64"/>
  <c r="CZ1760" i="64"/>
  <c r="CY1760" i="64"/>
  <c r="CX1760" i="64"/>
  <c r="CW1760" i="64"/>
  <c r="CV1760" i="64"/>
  <c r="CU1760" i="64"/>
  <c r="CT1760" i="64"/>
  <c r="CS1760" i="64"/>
  <c r="CR1760" i="64"/>
  <c r="CQ1760" i="64"/>
  <c r="CP1760" i="64"/>
  <c r="CO1760" i="64"/>
  <c r="E1760" i="64"/>
  <c r="DL1759" i="64"/>
  <c r="DK1759" i="64"/>
  <c r="DJ1759" i="64"/>
  <c r="DI1759" i="64"/>
  <c r="DH1759" i="64"/>
  <c r="DG1759" i="64"/>
  <c r="DF1759" i="64"/>
  <c r="DE1759" i="64"/>
  <c r="DD1759" i="64"/>
  <c r="DC1759" i="64"/>
  <c r="DB1759" i="64"/>
  <c r="DA1759" i="64"/>
  <c r="CZ1759" i="64"/>
  <c r="CY1759" i="64"/>
  <c r="CX1759" i="64"/>
  <c r="CW1759" i="64"/>
  <c r="CV1759" i="64"/>
  <c r="CU1759" i="64"/>
  <c r="CT1759" i="64"/>
  <c r="CS1759" i="64"/>
  <c r="CR1759" i="64"/>
  <c r="CQ1759" i="64"/>
  <c r="CP1759" i="64"/>
  <c r="CO1759" i="64"/>
  <c r="E1759" i="64"/>
  <c r="E1758" i="64"/>
  <c r="DL1757" i="64"/>
  <c r="DK1757" i="64"/>
  <c r="DJ1757" i="64"/>
  <c r="DI1757" i="64"/>
  <c r="DH1757" i="64"/>
  <c r="DG1757" i="64"/>
  <c r="DF1757" i="64"/>
  <c r="DE1757" i="64"/>
  <c r="DD1757" i="64"/>
  <c r="DC1757" i="64"/>
  <c r="DB1757" i="64"/>
  <c r="DA1757" i="64"/>
  <c r="CZ1757" i="64"/>
  <c r="CY1757" i="64"/>
  <c r="CX1757" i="64"/>
  <c r="CW1757" i="64"/>
  <c r="CV1757" i="64"/>
  <c r="CU1757" i="64"/>
  <c r="CT1757" i="64"/>
  <c r="CS1757" i="64"/>
  <c r="CR1757" i="64"/>
  <c r="CQ1757" i="64"/>
  <c r="CP1757" i="64"/>
  <c r="CO1757" i="64"/>
  <c r="E1757" i="64"/>
  <c r="E1756" i="64"/>
  <c r="E1755" i="64"/>
  <c r="E1754" i="64"/>
  <c r="E1753" i="64"/>
  <c r="E1751" i="64"/>
  <c r="E1750" i="64"/>
  <c r="J1749" i="64"/>
  <c r="E1749" i="64"/>
  <c r="E1748" i="64"/>
  <c r="CN1749" i="64"/>
  <c r="E1745" i="64"/>
  <c r="E1744" i="64"/>
  <c r="E1743" i="64"/>
  <c r="E1742" i="64"/>
  <c r="E1741" i="64"/>
  <c r="B1741" i="64" s="1"/>
  <c r="E1730" i="64"/>
  <c r="E1729" i="64"/>
  <c r="B1729" i="64" s="1"/>
  <c r="E1728" i="64"/>
  <c r="B1728" i="64" s="1"/>
  <c r="E1726" i="64"/>
  <c r="G2020" i="64"/>
  <c r="E2018" i="64"/>
  <c r="G2019" i="64"/>
  <c r="E2017" i="64"/>
  <c r="G2018" i="64"/>
  <c r="E2016" i="64"/>
  <c r="G2017" i="64"/>
  <c r="E2015" i="64"/>
  <c r="DL2014" i="64"/>
  <c r="DK2014" i="64"/>
  <c r="DJ2014" i="64"/>
  <c r="DI2014" i="64"/>
  <c r="DH2014" i="64"/>
  <c r="DG2014" i="64"/>
  <c r="DF2014" i="64"/>
  <c r="DE2014" i="64"/>
  <c r="DD2014" i="64"/>
  <c r="DC2014" i="64"/>
  <c r="DB2014" i="64"/>
  <c r="DA2014" i="64"/>
  <c r="CZ2014" i="64"/>
  <c r="CY2014" i="64"/>
  <c r="CX2014" i="64"/>
  <c r="CW2014" i="64"/>
  <c r="CV2014" i="64"/>
  <c r="CU2014" i="64"/>
  <c r="CT2014" i="64"/>
  <c r="CS2014" i="64"/>
  <c r="CR2014" i="64"/>
  <c r="CQ2014" i="64"/>
  <c r="CP2014" i="64"/>
  <c r="CO2014" i="64"/>
  <c r="CL2014" i="64"/>
  <c r="CK2014" i="64"/>
  <c r="CJ2014" i="64"/>
  <c r="CI2014" i="64"/>
  <c r="CH2014" i="64"/>
  <c r="CG2014" i="64"/>
  <c r="CF2014" i="64"/>
  <c r="CE2014" i="64"/>
  <c r="CD2014" i="64"/>
  <c r="CC2014" i="64"/>
  <c r="CB2014" i="64"/>
  <c r="CA2014" i="64"/>
  <c r="BZ2014" i="64"/>
  <c r="BY2014" i="64"/>
  <c r="BX2014" i="64"/>
  <c r="BW2014" i="64"/>
  <c r="BV2014" i="64"/>
  <c r="BU2014" i="64"/>
  <c r="BT2014" i="64"/>
  <c r="BS2014" i="64"/>
  <c r="BR2014" i="64"/>
  <c r="BQ2014" i="64"/>
  <c r="BP2014" i="64"/>
  <c r="BO2014" i="64"/>
  <c r="BN2014" i="64"/>
  <c r="BM2014" i="64"/>
  <c r="BL2014" i="64"/>
  <c r="BK2014" i="64"/>
  <c r="BJ2014" i="64"/>
  <c r="BI2014" i="64"/>
  <c r="BH2014" i="64"/>
  <c r="BG2014" i="64"/>
  <c r="BF2014" i="64"/>
  <c r="BE2014" i="64"/>
  <c r="BD2014" i="64"/>
  <c r="BC2014" i="64"/>
  <c r="BB2014" i="64"/>
  <c r="BA2014" i="64"/>
  <c r="AZ2014" i="64"/>
  <c r="AY2014" i="64"/>
  <c r="AX2014" i="64"/>
  <c r="AW2014" i="64"/>
  <c r="AV2014" i="64"/>
  <c r="AU2014" i="64"/>
  <c r="AT2014" i="64"/>
  <c r="AS2014" i="64"/>
  <c r="AR2014" i="64"/>
  <c r="AQ2014" i="64"/>
  <c r="AP2014" i="64"/>
  <c r="AO2014" i="64"/>
  <c r="AN2014" i="64"/>
  <c r="AM2014" i="64"/>
  <c r="AL2014" i="64"/>
  <c r="AK2014" i="64"/>
  <c r="AJ2014" i="64"/>
  <c r="AI2014" i="64"/>
  <c r="AH2014" i="64"/>
  <c r="AG2014" i="64"/>
  <c r="AF2014" i="64"/>
  <c r="AE2014" i="64"/>
  <c r="AD2014" i="64"/>
  <c r="AC2014" i="64"/>
  <c r="AB2014" i="64"/>
  <c r="AA2014" i="64"/>
  <c r="Z2014" i="64"/>
  <c r="Y2014" i="64"/>
  <c r="X2014" i="64"/>
  <c r="W2014" i="64"/>
  <c r="V2014" i="64"/>
  <c r="U2014" i="64"/>
  <c r="T2014" i="64"/>
  <c r="S2014" i="64"/>
  <c r="E2014" i="64"/>
  <c r="E2013" i="64"/>
  <c r="G2014" i="64"/>
  <c r="E2012" i="64"/>
  <c r="G2013" i="64"/>
  <c r="E2011" i="64"/>
  <c r="E2010" i="64"/>
  <c r="E2009" i="64"/>
  <c r="E2008" i="64"/>
  <c r="E2007" i="64"/>
  <c r="E376" i="64"/>
  <c r="G375" i="64"/>
  <c r="E375" i="64"/>
  <c r="G374" i="64"/>
  <c r="E374" i="64"/>
  <c r="G373" i="64"/>
  <c r="E373" i="64"/>
  <c r="G372" i="64"/>
  <c r="E372" i="64"/>
  <c r="DL371" i="64"/>
  <c r="DK371" i="64"/>
  <c r="DJ371" i="64"/>
  <c r="DI371" i="64"/>
  <c r="DH371" i="64"/>
  <c r="DG371" i="64"/>
  <c r="DF371" i="64"/>
  <c r="DE371" i="64"/>
  <c r="DD371" i="64"/>
  <c r="DC371" i="64"/>
  <c r="DB371" i="64"/>
  <c r="DA371" i="64"/>
  <c r="CZ371" i="64"/>
  <c r="CY371" i="64"/>
  <c r="CX371" i="64"/>
  <c r="CW371" i="64"/>
  <c r="CV371" i="64"/>
  <c r="CU371" i="64"/>
  <c r="CT371" i="64"/>
  <c r="CS371" i="64"/>
  <c r="CR371" i="64"/>
  <c r="CQ371" i="64"/>
  <c r="CP371" i="64"/>
  <c r="CO371" i="64"/>
  <c r="CL371" i="64"/>
  <c r="CK371" i="64"/>
  <c r="CJ371" i="64"/>
  <c r="CI371" i="64"/>
  <c r="CH371" i="64"/>
  <c r="CG371" i="64"/>
  <c r="CF371" i="64"/>
  <c r="CE371" i="64"/>
  <c r="CD371" i="64"/>
  <c r="CC371" i="64"/>
  <c r="CB371" i="64"/>
  <c r="CA371" i="64"/>
  <c r="BZ371" i="64"/>
  <c r="BX371" i="64"/>
  <c r="BW371" i="64"/>
  <c r="BV371" i="64"/>
  <c r="BU371" i="64"/>
  <c r="BT371" i="64"/>
  <c r="BS371" i="64"/>
  <c r="BR371" i="64"/>
  <c r="BQ371" i="64"/>
  <c r="BP371" i="64"/>
  <c r="BO371" i="64"/>
  <c r="BN371" i="64"/>
  <c r="BM371" i="64"/>
  <c r="BL371" i="64"/>
  <c r="BK371" i="64"/>
  <c r="BJ371" i="64"/>
  <c r="BI371" i="64"/>
  <c r="BH371" i="64"/>
  <c r="BG371" i="64"/>
  <c r="BF371" i="64"/>
  <c r="BE371" i="64"/>
  <c r="BD371" i="64"/>
  <c r="BC371" i="64"/>
  <c r="BB371" i="64"/>
  <c r="BA371" i="64"/>
  <c r="AZ371" i="64"/>
  <c r="AY371" i="64"/>
  <c r="AX371" i="64"/>
  <c r="AW371" i="64"/>
  <c r="AV371" i="64"/>
  <c r="AU371" i="64"/>
  <c r="AT371" i="64"/>
  <c r="AS371" i="64"/>
  <c r="AR371" i="64"/>
  <c r="AQ371" i="64"/>
  <c r="AP371" i="64"/>
  <c r="AO371" i="64"/>
  <c r="AN371" i="64"/>
  <c r="AM371" i="64"/>
  <c r="AL371" i="64"/>
  <c r="AK371" i="64"/>
  <c r="AJ371" i="64"/>
  <c r="AI371" i="64"/>
  <c r="AH371" i="64"/>
  <c r="AG371" i="64"/>
  <c r="AF371" i="64"/>
  <c r="AE371" i="64"/>
  <c r="AD371" i="64"/>
  <c r="AC371" i="64"/>
  <c r="AB371" i="64"/>
  <c r="AA371" i="64"/>
  <c r="Z371" i="64"/>
  <c r="Y371" i="64"/>
  <c r="X371" i="64"/>
  <c r="W371" i="64"/>
  <c r="V371" i="64"/>
  <c r="U371" i="64"/>
  <c r="T371" i="64"/>
  <c r="S371" i="64"/>
  <c r="G371" i="64"/>
  <c r="E371" i="64"/>
  <c r="E370" i="64"/>
  <c r="G369" i="64"/>
  <c r="G367" i="64" s="1"/>
  <c r="E369" i="64"/>
  <c r="E367" i="64"/>
  <c r="E366" i="64"/>
  <c r="E365" i="64"/>
  <c r="E364" i="64"/>
  <c r="E363" i="64"/>
  <c r="CP127" i="64"/>
  <c r="CQ127" i="64"/>
  <c r="CR127" i="64"/>
  <c r="CS127" i="64"/>
  <c r="CT127" i="64"/>
  <c r="CU127" i="64"/>
  <c r="CV127" i="64"/>
  <c r="CW127" i="64"/>
  <c r="CX127" i="64"/>
  <c r="CY127" i="64"/>
  <c r="CZ127" i="64"/>
  <c r="DA127" i="64"/>
  <c r="DB127" i="64"/>
  <c r="DC127" i="64"/>
  <c r="DD127" i="64"/>
  <c r="DE127" i="64"/>
  <c r="DF127" i="64"/>
  <c r="DG127" i="64"/>
  <c r="DH127" i="64"/>
  <c r="DI127" i="64"/>
  <c r="DJ127" i="64"/>
  <c r="DK127" i="64"/>
  <c r="DL127" i="64"/>
  <c r="CO127" i="64"/>
  <c r="E1981" i="64"/>
  <c r="E1982" i="64"/>
  <c r="E1983" i="64"/>
  <c r="E1984" i="64"/>
  <c r="E1985" i="64"/>
  <c r="E1986" i="64"/>
  <c r="E1987" i="64"/>
  <c r="E1988" i="64"/>
  <c r="E1989" i="64"/>
  <c r="G1984" i="64"/>
  <c r="CN1997" i="64"/>
  <c r="G1999" i="64"/>
  <c r="E1997" i="64"/>
  <c r="CN1996" i="64"/>
  <c r="G1998" i="64"/>
  <c r="E1996" i="64"/>
  <c r="G1997" i="64"/>
  <c r="E1995" i="64"/>
  <c r="G1996" i="64"/>
  <c r="E1994" i="64"/>
  <c r="CN1993" i="64"/>
  <c r="G1995" i="64"/>
  <c r="E1993" i="64"/>
  <c r="DL1992" i="64"/>
  <c r="DK1992" i="64"/>
  <c r="DJ1992" i="64"/>
  <c r="DI1992" i="64"/>
  <c r="DH1992" i="64"/>
  <c r="DG1992" i="64"/>
  <c r="DF1992" i="64"/>
  <c r="DE1992" i="64"/>
  <c r="DD1992" i="64"/>
  <c r="DC1992" i="64"/>
  <c r="DB1992" i="64"/>
  <c r="DA1992" i="64"/>
  <c r="CZ1992" i="64"/>
  <c r="CY1992" i="64"/>
  <c r="CX1992" i="64"/>
  <c r="CW1992" i="64"/>
  <c r="CV1992" i="64"/>
  <c r="CU1992" i="64"/>
  <c r="CT1992" i="64"/>
  <c r="CS1992" i="64"/>
  <c r="CR1992" i="64"/>
  <c r="CQ1992" i="64"/>
  <c r="CP1992" i="64"/>
  <c r="CO1992" i="64"/>
  <c r="CN1992" i="64"/>
  <c r="G1994" i="64"/>
  <c r="E1992" i="64"/>
  <c r="G1993" i="64"/>
  <c r="E1991" i="64"/>
  <c r="G1992" i="64"/>
  <c r="E1990" i="64"/>
  <c r="H1989" i="64"/>
  <c r="I1986" i="64"/>
  <c r="I1987" i="64" s="1"/>
  <c r="I1988" i="64" s="1"/>
  <c r="G1983" i="64"/>
  <c r="E1980" i="64"/>
  <c r="T1938" i="64"/>
  <c r="U1938" i="64"/>
  <c r="V1938" i="64"/>
  <c r="W1938" i="64"/>
  <c r="X1938" i="64"/>
  <c r="Y1938" i="64"/>
  <c r="Z1938" i="64"/>
  <c r="AA1938" i="64"/>
  <c r="AB1938" i="64"/>
  <c r="AC1938" i="64"/>
  <c r="AD1938" i="64"/>
  <c r="AE1938" i="64"/>
  <c r="AF1938" i="64"/>
  <c r="AG1938" i="64"/>
  <c r="AH1938" i="64"/>
  <c r="AI1938" i="64"/>
  <c r="AJ1938" i="64"/>
  <c r="AK1938" i="64"/>
  <c r="AL1938" i="64"/>
  <c r="AM1938" i="64"/>
  <c r="AN1938" i="64"/>
  <c r="AO1938" i="64"/>
  <c r="AP1938" i="64"/>
  <c r="AQ1938" i="64"/>
  <c r="AR1938" i="64"/>
  <c r="AS1938" i="64"/>
  <c r="AT1938" i="64"/>
  <c r="AU1938" i="64"/>
  <c r="AV1938" i="64"/>
  <c r="AW1938" i="64"/>
  <c r="AX1938" i="64"/>
  <c r="AY1938" i="64"/>
  <c r="AZ1938" i="64"/>
  <c r="BA1938" i="64"/>
  <c r="BB1938" i="64"/>
  <c r="BC1938" i="64"/>
  <c r="BD1938" i="64"/>
  <c r="BE1938" i="64"/>
  <c r="BF1938" i="64"/>
  <c r="BG1938" i="64"/>
  <c r="BH1938" i="64"/>
  <c r="BI1938" i="64"/>
  <c r="BJ1938" i="64"/>
  <c r="BK1938" i="64"/>
  <c r="BL1938" i="64"/>
  <c r="BM1938" i="64"/>
  <c r="BN1938" i="64"/>
  <c r="BO1938" i="64"/>
  <c r="BP1938" i="64"/>
  <c r="BQ1938" i="64"/>
  <c r="BR1938" i="64"/>
  <c r="BS1938" i="64"/>
  <c r="BT1938" i="64"/>
  <c r="BU1938" i="64"/>
  <c r="BV1938" i="64"/>
  <c r="BW1938" i="64"/>
  <c r="BX1938" i="64"/>
  <c r="BY1938" i="64"/>
  <c r="BZ1938" i="64"/>
  <c r="CA1938" i="64"/>
  <c r="CB1938" i="64"/>
  <c r="CC1938" i="64"/>
  <c r="CD1938" i="64"/>
  <c r="CE1938" i="64"/>
  <c r="CF1938" i="64"/>
  <c r="CG1938" i="64"/>
  <c r="CH1938" i="64"/>
  <c r="CI1938" i="64"/>
  <c r="CJ1938" i="64"/>
  <c r="CK1938" i="64"/>
  <c r="CL1938" i="64"/>
  <c r="S1938" i="64"/>
  <c r="T1905" i="64"/>
  <c r="U1905" i="64"/>
  <c r="V1905" i="64"/>
  <c r="W1905" i="64"/>
  <c r="X1905" i="64"/>
  <c r="Y1905" i="64"/>
  <c r="Z1905" i="64"/>
  <c r="AA1905" i="64"/>
  <c r="AB1905" i="64"/>
  <c r="AC1905" i="64"/>
  <c r="AD1905" i="64"/>
  <c r="AE1905" i="64"/>
  <c r="AF1905" i="64"/>
  <c r="AG1905" i="64"/>
  <c r="AH1905" i="64"/>
  <c r="AI1905" i="64"/>
  <c r="AJ1905" i="64"/>
  <c r="AK1905" i="64"/>
  <c r="AL1905" i="64"/>
  <c r="AM1905" i="64"/>
  <c r="AN1905" i="64"/>
  <c r="AO1905" i="64"/>
  <c r="AP1905" i="64"/>
  <c r="AQ1905" i="64"/>
  <c r="AR1905" i="64"/>
  <c r="AS1905" i="64"/>
  <c r="AT1905" i="64"/>
  <c r="AU1905" i="64"/>
  <c r="AV1905" i="64"/>
  <c r="AW1905" i="64"/>
  <c r="AX1905" i="64"/>
  <c r="AY1905" i="64"/>
  <c r="AZ1905" i="64"/>
  <c r="BA1905" i="64"/>
  <c r="BB1905" i="64"/>
  <c r="BC1905" i="64"/>
  <c r="BD1905" i="64"/>
  <c r="BE1905" i="64"/>
  <c r="BF1905" i="64"/>
  <c r="BG1905" i="64"/>
  <c r="BH1905" i="64"/>
  <c r="BI1905" i="64"/>
  <c r="BJ1905" i="64"/>
  <c r="BK1905" i="64"/>
  <c r="BL1905" i="64"/>
  <c r="BM1905" i="64"/>
  <c r="BN1905" i="64"/>
  <c r="BO1905" i="64"/>
  <c r="BP1905" i="64"/>
  <c r="BQ1905" i="64"/>
  <c r="BR1905" i="64"/>
  <c r="BS1905" i="64"/>
  <c r="BT1905" i="64"/>
  <c r="BU1905" i="64"/>
  <c r="BV1905" i="64"/>
  <c r="BW1905" i="64"/>
  <c r="BX1905" i="64"/>
  <c r="BY1905" i="64"/>
  <c r="BZ1905" i="64"/>
  <c r="CA1905" i="64"/>
  <c r="CB1905" i="64"/>
  <c r="CC1905" i="64"/>
  <c r="CD1905" i="64"/>
  <c r="CE1905" i="64"/>
  <c r="CF1905" i="64"/>
  <c r="CG1905" i="64"/>
  <c r="CH1905" i="64"/>
  <c r="CI1905" i="64"/>
  <c r="CJ1905" i="64"/>
  <c r="CK1905" i="64"/>
  <c r="CL1905" i="64"/>
  <c r="S1905" i="64"/>
  <c r="CP1965" i="64"/>
  <c r="CQ1965" i="64"/>
  <c r="CR1965" i="64"/>
  <c r="CS1965" i="64"/>
  <c r="CT1965" i="64"/>
  <c r="CU1965" i="64"/>
  <c r="CV1965" i="64"/>
  <c r="CW1965" i="64"/>
  <c r="CX1965" i="64"/>
  <c r="CY1965" i="64"/>
  <c r="CZ1965" i="64"/>
  <c r="DA1965" i="64"/>
  <c r="DB1965" i="64"/>
  <c r="DC1965" i="64"/>
  <c r="DD1965" i="64"/>
  <c r="DE1965" i="64"/>
  <c r="DF1965" i="64"/>
  <c r="DG1965" i="64"/>
  <c r="DH1965" i="64"/>
  <c r="DI1965" i="64"/>
  <c r="DJ1965" i="64"/>
  <c r="DK1965" i="64"/>
  <c r="DL1965" i="64"/>
  <c r="CO1965" i="64"/>
  <c r="CN1965" i="64"/>
  <c r="CN1966" i="64"/>
  <c r="CN1969" i="64"/>
  <c r="CN1970" i="64"/>
  <c r="G1972" i="64"/>
  <c r="E1970" i="64"/>
  <c r="G1971" i="64"/>
  <c r="E1969" i="64"/>
  <c r="G1970" i="64"/>
  <c r="E1968" i="64"/>
  <c r="G1969" i="64"/>
  <c r="E1967" i="64"/>
  <c r="G1968" i="64"/>
  <c r="E1966" i="64"/>
  <c r="G1967" i="64"/>
  <c r="E1965" i="64"/>
  <c r="G1966" i="64"/>
  <c r="E1964" i="64"/>
  <c r="G1965" i="64"/>
  <c r="E1963" i="64"/>
  <c r="H1962" i="64"/>
  <c r="I1959" i="64"/>
  <c r="I1960" i="64" s="1"/>
  <c r="I1961" i="64" s="1"/>
  <c r="G1957" i="64"/>
  <c r="G1956" i="64"/>
  <c r="E1954" i="64"/>
  <c r="E1953" i="64"/>
  <c r="G1922" i="64"/>
  <c r="G1945" i="64"/>
  <c r="E1943" i="64"/>
  <c r="G1944" i="64"/>
  <c r="E1942" i="64"/>
  <c r="G1943" i="64"/>
  <c r="E1941" i="64"/>
  <c r="G1942" i="64"/>
  <c r="E1940" i="64"/>
  <c r="DL1939" i="64"/>
  <c r="DK1939" i="64"/>
  <c r="DJ1939" i="64"/>
  <c r="DI1939" i="64"/>
  <c r="DH1939" i="64"/>
  <c r="DG1939" i="64"/>
  <c r="DF1939" i="64"/>
  <c r="DE1939" i="64"/>
  <c r="DD1939" i="64"/>
  <c r="DC1939" i="64"/>
  <c r="DB1939" i="64"/>
  <c r="DA1939" i="64"/>
  <c r="CZ1939" i="64"/>
  <c r="CY1939" i="64"/>
  <c r="CX1939" i="64"/>
  <c r="CW1939" i="64"/>
  <c r="CV1939" i="64"/>
  <c r="CU1939" i="64"/>
  <c r="CT1939" i="64"/>
  <c r="CS1939" i="64"/>
  <c r="CR1939" i="64"/>
  <c r="CQ1939" i="64"/>
  <c r="CP1939" i="64"/>
  <c r="CO1939" i="64"/>
  <c r="G1941" i="64"/>
  <c r="E1939" i="64"/>
  <c r="G1940" i="64"/>
  <c r="E1938" i="64"/>
  <c r="G1939" i="64"/>
  <c r="E1937" i="64"/>
  <c r="G1938" i="64"/>
  <c r="E1936" i="64"/>
  <c r="H1935" i="64"/>
  <c r="I1924" i="64"/>
  <c r="I1925" i="64" s="1"/>
  <c r="I1926" i="64" s="1"/>
  <c r="I1927" i="64" s="1"/>
  <c r="I1928" i="64" s="1"/>
  <c r="I1929" i="64" s="1"/>
  <c r="I1930" i="64" s="1"/>
  <c r="I1931" i="64" s="1"/>
  <c r="I1932" i="64" s="1"/>
  <c r="I1933" i="64" s="1"/>
  <c r="I1934" i="64" s="1"/>
  <c r="G1926" i="64"/>
  <c r="G1927" i="64" s="1"/>
  <c r="G1928" i="64" s="1"/>
  <c r="G1929" i="64" s="1"/>
  <c r="G1930" i="64" s="1"/>
  <c r="G1931" i="64" s="1"/>
  <c r="G1932" i="64" s="1"/>
  <c r="G1933" i="64" s="1"/>
  <c r="G1934" i="64" s="1"/>
  <c r="G1935" i="64" s="1"/>
  <c r="G1936" i="64" s="1"/>
  <c r="G1921" i="64"/>
  <c r="E1919" i="64"/>
  <c r="E1918" i="64"/>
  <c r="G1905" i="64"/>
  <c r="G1906" i="64"/>
  <c r="G1907" i="64"/>
  <c r="G1908" i="64"/>
  <c r="G1909" i="64"/>
  <c r="G1910" i="64"/>
  <c r="G1911" i="64"/>
  <c r="G1888" i="64"/>
  <c r="I1890" i="64"/>
  <c r="I1891" i="64" s="1"/>
  <c r="I1892" i="64" s="1"/>
  <c r="I1893" i="64" s="1"/>
  <c r="I1894" i="64" s="1"/>
  <c r="I1895" i="64" s="1"/>
  <c r="I1896" i="64" s="1"/>
  <c r="I1897" i="64" s="1"/>
  <c r="I1898" i="64" s="1"/>
  <c r="I1899" i="64" s="1"/>
  <c r="I1900" i="64" s="1"/>
  <c r="G1892" i="64"/>
  <c r="G1893" i="64" s="1"/>
  <c r="G1894" i="64" s="1"/>
  <c r="G1895" i="64" s="1"/>
  <c r="G1896" i="64" s="1"/>
  <c r="G1897" i="64" s="1"/>
  <c r="G1898" i="64" s="1"/>
  <c r="G1899" i="64" s="1"/>
  <c r="G1900" i="64" s="1"/>
  <c r="G1901" i="64" s="1"/>
  <c r="G1902" i="64" s="1"/>
  <c r="E1909" i="64"/>
  <c r="E1908" i="64"/>
  <c r="E1907" i="64"/>
  <c r="E1906" i="64"/>
  <c r="DL1905" i="64"/>
  <c r="DK1905" i="64"/>
  <c r="DJ1905" i="64"/>
  <c r="DI1905" i="64"/>
  <c r="DH1905" i="64"/>
  <c r="DG1905" i="64"/>
  <c r="DF1905" i="64"/>
  <c r="DE1905" i="64"/>
  <c r="DD1905" i="64"/>
  <c r="DC1905" i="64"/>
  <c r="DB1905" i="64"/>
  <c r="DA1905" i="64"/>
  <c r="CZ1905" i="64"/>
  <c r="CY1905" i="64"/>
  <c r="CX1905" i="64"/>
  <c r="CW1905" i="64"/>
  <c r="CV1905" i="64"/>
  <c r="CU1905" i="64"/>
  <c r="CT1905" i="64"/>
  <c r="CS1905" i="64"/>
  <c r="CR1905" i="64"/>
  <c r="CQ1905" i="64"/>
  <c r="CP1905" i="64"/>
  <c r="CO1905" i="64"/>
  <c r="E1905" i="64"/>
  <c r="E1904" i="64"/>
  <c r="E1903" i="64"/>
  <c r="G1904" i="64"/>
  <c r="E1902" i="64"/>
  <c r="G1887" i="64"/>
  <c r="E1885" i="64"/>
  <c r="E1884" i="64"/>
  <c r="Y547" i="64" a="1"/>
  <c r="CE547" i="64" a="1"/>
  <c r="S547" i="64" a="1"/>
  <c r="AY547" i="64" a="1"/>
  <c r="AA547" i="64" a="1"/>
  <c r="CF547" i="64" a="1"/>
  <c r="CC547" i="64" a="1"/>
  <c r="AG547" i="64" a="1"/>
  <c r="AP547" i="64" a="1"/>
  <c r="CN547" i="64" a="1"/>
  <c r="AR547" i="64" a="1"/>
  <c r="AS547" i="64" a="1"/>
  <c r="CH547" i="64" a="1"/>
  <c r="W547" i="64" a="1"/>
  <c r="BE547" i="64" a="1"/>
  <c r="AM547" i="64" a="1"/>
  <c r="CB547" i="64" a="1"/>
  <c r="AT547" i="64" a="1"/>
  <c r="BJ547" i="64" a="1"/>
  <c r="CA547" i="64" a="1"/>
  <c r="BW547" i="64" a="1"/>
  <c r="BV547" i="64" a="1"/>
  <c r="BZ547" i="64" a="1"/>
  <c r="V628" i="64" a="1"/>
  <c r="BQ547" i="64" a="1"/>
  <c r="CJ547" i="64" a="1"/>
  <c r="X547" i="64" a="1"/>
  <c r="BM547" i="64" a="1"/>
  <c r="AX547" i="64" a="1"/>
  <c r="AJ547" i="64" a="1"/>
  <c r="Z547" i="64" a="1"/>
  <c r="AV547" i="64" a="1"/>
  <c r="AD547" i="64" a="1"/>
  <c r="BA547" i="64" a="1"/>
  <c r="BK547" i="64" a="1"/>
  <c r="CK547" i="64" a="1"/>
  <c r="AO547" i="64" a="1"/>
  <c r="T547" i="64" a="1"/>
  <c r="AQ547" i="64" a="1"/>
  <c r="AK547" i="64" a="1"/>
  <c r="CL547" i="64" a="1"/>
  <c r="CG547" i="64" a="1"/>
  <c r="BB547" i="64" a="1"/>
  <c r="BX547" i="64" a="1"/>
  <c r="BF547" i="64" a="1"/>
  <c r="CI547" i="64" a="1"/>
  <c r="AL547" i="64" a="1"/>
  <c r="V547" i="64" a="1"/>
  <c r="AH547" i="64" a="1"/>
  <c r="CN549" i="64" a="1"/>
  <c r="AC547" i="64" a="1"/>
  <c r="BI547" i="64" a="1"/>
  <c r="BD547" i="64" a="1"/>
  <c r="BH547" i="64" a="1"/>
  <c r="AB547" i="64" a="1"/>
  <c r="BO547" i="64" a="1"/>
  <c r="BS547" i="64" a="1"/>
  <c r="AF547" i="64" a="1"/>
  <c r="AZ547" i="64" a="1"/>
  <c r="BG547" i="64" a="1"/>
  <c r="AW547" i="64" a="1"/>
  <c r="BN547" i="64" a="1"/>
  <c r="AE547" i="64" a="1"/>
  <c r="BY547" i="64" a="1"/>
  <c r="U547" i="64" a="1"/>
  <c r="AN547" i="64" a="1"/>
  <c r="BL547" i="64" a="1"/>
  <c r="AU547" i="64" a="1"/>
  <c r="BC547" i="64" a="1"/>
  <c r="BR547" i="64" a="1"/>
  <c r="BT547" i="64" a="1"/>
  <c r="BU547" i="64" a="1"/>
  <c r="BP547" i="64" a="1"/>
  <c r="CD547" i="64" a="1"/>
  <c r="AI547" i="64" a="1"/>
  <c r="CN50" i="1151" l="1"/>
  <c r="CN49" i="1151"/>
  <c r="CN65" i="1151"/>
  <c r="T20" i="1151"/>
  <c r="U18" i="1151"/>
  <c r="V15" i="1151"/>
  <c r="W8" i="1151"/>
  <c r="X43" i="1151"/>
  <c r="X41" i="1151"/>
  <c r="X39" i="1151"/>
  <c r="X56" i="1151"/>
  <c r="X54" i="1151"/>
  <c r="X57" i="1151"/>
  <c r="X4" i="1151"/>
  <c r="X55" i="1151"/>
  <c r="X24" i="1151"/>
  <c r="X58" i="1151"/>
  <c r="X17" i="1151"/>
  <c r="X25" i="1151"/>
  <c r="X26" i="1151"/>
  <c r="X23" i="1151"/>
  <c r="X16" i="1151"/>
  <c r="X27" i="1151"/>
  <c r="X42" i="1151"/>
  <c r="X40" i="1151"/>
  <c r="Z2" i="1151"/>
  <c r="Y3" i="1151"/>
  <c r="Y7" i="1151"/>
  <c r="X8" i="1151" s="1"/>
  <c r="Y1" i="1151"/>
  <c r="CN47" i="1151"/>
  <c r="CN62" i="1151"/>
  <c r="S36" i="1151"/>
  <c r="CN22" i="861"/>
  <c r="CN23" i="861" s="1"/>
  <c r="CP15" i="1151"/>
  <c r="CO18" i="1151"/>
  <c r="CO20" i="1151" s="1"/>
  <c r="CO36" i="1151" s="1"/>
  <c r="CN61" i="1151"/>
  <c r="CN66" i="1151" s="1"/>
  <c r="CN46" i="1151"/>
  <c r="CN51" i="1151" s="1"/>
  <c r="CN17" i="861"/>
  <c r="CN48" i="1151"/>
  <c r="CN63" i="1151"/>
  <c r="CX1" i="1151"/>
  <c r="CX17" i="1151"/>
  <c r="CX4" i="1151"/>
  <c r="CX25" i="1151"/>
  <c r="CX16" i="1151"/>
  <c r="CX24" i="1151"/>
  <c r="CX27" i="1151"/>
  <c r="CX23" i="1151"/>
  <c r="CX42" i="1151"/>
  <c r="CX40" i="1151"/>
  <c r="CX43" i="1151"/>
  <c r="CX26" i="1151"/>
  <c r="CX41" i="1151"/>
  <c r="CX58" i="1151"/>
  <c r="CX39" i="1151"/>
  <c r="CX54" i="1151"/>
  <c r="CX57" i="1151"/>
  <c r="CX55" i="1151"/>
  <c r="CX56" i="1151"/>
  <c r="CZ2" i="1151"/>
  <c r="CY3" i="1151"/>
  <c r="CY7" i="1151"/>
  <c r="CY8" i="1151"/>
  <c r="CQ684" i="64" a="1"/>
  <c r="CQ684" i="64" s="1"/>
  <c r="CQ686" i="64" a="1"/>
  <c r="CQ686" i="64" s="1"/>
  <c r="CT684" i="64" a="1"/>
  <c r="CT684" i="64" s="1"/>
  <c r="CP686" i="64" a="1"/>
  <c r="CP686" i="64" s="1"/>
  <c r="CT688" i="64" a="1"/>
  <c r="CT688" i="64" s="1"/>
  <c r="CO688" i="64" a="1"/>
  <c r="CO688" i="64" s="1"/>
  <c r="CT685" i="64" a="1"/>
  <c r="CT685" i="64" s="1"/>
  <c r="CN685" i="64" a="1"/>
  <c r="CN685" i="64" s="1"/>
  <c r="CT686" i="64" a="1"/>
  <c r="CT686" i="64" s="1"/>
  <c r="CS687" i="64" a="1"/>
  <c r="CS687" i="64" s="1"/>
  <c r="CT687" i="64" a="1"/>
  <c r="CT687" i="64" s="1"/>
  <c r="CP688" i="64" a="1"/>
  <c r="CP688" i="64" s="1"/>
  <c r="CR685" i="64" a="1"/>
  <c r="CR685" i="64" s="1"/>
  <c r="CS686" i="64" a="1"/>
  <c r="CS686" i="64" s="1"/>
  <c r="CR687" i="64" a="1"/>
  <c r="CR687" i="64" s="1"/>
  <c r="CP684" i="64" a="1"/>
  <c r="CP684" i="64" s="1"/>
  <c r="CQ685" i="64" a="1"/>
  <c r="CQ685" i="64" s="1"/>
  <c r="CN688" i="64" a="1"/>
  <c r="CN688" i="64" s="1"/>
  <c r="CQ688" i="64" a="1"/>
  <c r="CQ688" i="64" s="1"/>
  <c r="CM670" i="64" a="1"/>
  <c r="CM670" i="64" s="1"/>
  <c r="CO686" i="64" a="1"/>
  <c r="CO686" i="64" s="1"/>
  <c r="CO684" i="64" a="1"/>
  <c r="CO684" i="64" s="1"/>
  <c r="CS684" i="64" a="1"/>
  <c r="CS684" i="64" s="1"/>
  <c r="CM684" i="64" a="1"/>
  <c r="CM684" i="64" s="1"/>
  <c r="CM685" i="64" a="1"/>
  <c r="CM685" i="64" s="1"/>
  <c r="CO687" i="64" a="1"/>
  <c r="CO687" i="64" s="1"/>
  <c r="CM687" i="64" a="1"/>
  <c r="CM687" i="64" s="1"/>
  <c r="CN684" i="64" a="1"/>
  <c r="CN684" i="64" s="1"/>
  <c r="W685" i="64" a="1"/>
  <c r="W685" i="64" s="1"/>
  <c r="W688" i="64" a="1"/>
  <c r="W688" i="64" s="1"/>
  <c r="W684" i="64" a="1"/>
  <c r="W684" i="64" s="1"/>
  <c r="W687" i="64" a="1"/>
  <c r="W687" i="64" s="1"/>
  <c r="W686" i="64" a="1"/>
  <c r="W686" i="64" s="1"/>
  <c r="CR684" i="64" a="1"/>
  <c r="CR684" i="64" s="1"/>
  <c r="CO685" i="64" a="1"/>
  <c r="CO685" i="64" s="1"/>
  <c r="CP687" i="64" a="1"/>
  <c r="CP687" i="64" s="1"/>
  <c r="CM688" i="64" a="1"/>
  <c r="CM688" i="64" s="1"/>
  <c r="CR686" i="64" a="1"/>
  <c r="CR686" i="64" s="1"/>
  <c r="CS685" i="64" a="1"/>
  <c r="CS685" i="64" s="1"/>
  <c r="CP685" i="64" a="1"/>
  <c r="CP685" i="64" s="1"/>
  <c r="CN686" i="64" a="1"/>
  <c r="CN686" i="64" s="1"/>
  <c r="CS688" i="64" a="1"/>
  <c r="CS688" i="64" s="1"/>
  <c r="CU687" i="64" a="1"/>
  <c r="CU687" i="64" s="1"/>
  <c r="CU686" i="64" a="1"/>
  <c r="CU686" i="64" s="1"/>
  <c r="CU685" i="64" a="1"/>
  <c r="CU685" i="64" s="1"/>
  <c r="CU688" i="64" a="1"/>
  <c r="CU688" i="64" s="1"/>
  <c r="CU684" i="64" a="1"/>
  <c r="CU684" i="64" s="1"/>
  <c r="CR688" i="64" a="1"/>
  <c r="CR688" i="64" s="1"/>
  <c r="CN687" i="64" a="1"/>
  <c r="CN687" i="64" s="1"/>
  <c r="CQ687" i="64" a="1"/>
  <c r="CQ687" i="64" s="1"/>
  <c r="CQ673" i="64" a="1"/>
  <c r="CQ673" i="64" s="1"/>
  <c r="CQ672" i="64" a="1"/>
  <c r="CQ672" i="64" s="1"/>
  <c r="CT671" i="64" a="1"/>
  <c r="CT671" i="64" s="1"/>
  <c r="CO673" i="64" a="1"/>
  <c r="CO673" i="64" s="1"/>
  <c r="CS657" i="64" a="1"/>
  <c r="CS657" i="64" s="1"/>
  <c r="CN655" i="64" a="1"/>
  <c r="CN655" i="64" s="1"/>
  <c r="CN663" i="64" s="1"/>
  <c r="CR670" i="64" a="1"/>
  <c r="CR670" i="64" s="1"/>
  <c r="CQ655" i="64" a="1"/>
  <c r="CQ655" i="64" s="1"/>
  <c r="CS653" i="64" a="1"/>
  <c r="CS653" i="64" s="1"/>
  <c r="CO671" i="64" a="1"/>
  <c r="CO671" i="64" s="1"/>
  <c r="CR653" i="64" a="1"/>
  <c r="CR653" i="64" s="1"/>
  <c r="CO653" i="64" a="1"/>
  <c r="CO653" i="64" s="1"/>
  <c r="CO670" i="64" a="1"/>
  <c r="CO670" i="64" s="1"/>
  <c r="CM669" i="64" a="1"/>
  <c r="CM669" i="64" s="1"/>
  <c r="CS654" i="64" a="1"/>
  <c r="CS654" i="64" s="1"/>
  <c r="CM673" i="64" a="1"/>
  <c r="CM673" i="64" s="1"/>
  <c r="CT673" i="64" a="1"/>
  <c r="CT673" i="64" s="1"/>
  <c r="CN672" i="64" a="1"/>
  <c r="CN672" i="64" s="1"/>
  <c r="CS670" i="64" a="1"/>
  <c r="CS670" i="64" s="1"/>
  <c r="CS656" i="64" a="1"/>
  <c r="CS656" i="64" s="1"/>
  <c r="CR654" i="64" a="1"/>
  <c r="CR654" i="64" s="1"/>
  <c r="CQ670" i="64" a="1"/>
  <c r="CQ670" i="64" s="1"/>
  <c r="CR673" i="64" a="1"/>
  <c r="CR673" i="64" s="1"/>
  <c r="CP669" i="64" a="1"/>
  <c r="CP669" i="64" s="1"/>
  <c r="CU673" i="64" a="1"/>
  <c r="CU673" i="64" s="1"/>
  <c r="CU669" i="64" a="1"/>
  <c r="CU669" i="64" s="1"/>
  <c r="CU653" i="64" a="1"/>
  <c r="CU653" i="64" s="1"/>
  <c r="CU654" i="64" a="1"/>
  <c r="CU654" i="64" s="1"/>
  <c r="CU670" i="64" a="1"/>
  <c r="CU670" i="64" s="1"/>
  <c r="CU655" i="64" a="1"/>
  <c r="CU655" i="64" s="1"/>
  <c r="CU656" i="64" a="1"/>
  <c r="CU656" i="64" s="1"/>
  <c r="CU657" i="64" a="1"/>
  <c r="CU657" i="64" s="1"/>
  <c r="CU671" i="64" a="1"/>
  <c r="CU671" i="64" s="1"/>
  <c r="CU672" i="64" a="1"/>
  <c r="CU672" i="64" s="1"/>
  <c r="CN670" i="64" a="1"/>
  <c r="CN670" i="64" s="1"/>
  <c r="CM653" i="64" a="1"/>
  <c r="CM653" i="64" s="1"/>
  <c r="CM661" i="64" s="1"/>
  <c r="CR655" i="64" a="1"/>
  <c r="CR655" i="64" s="1"/>
  <c r="CR657" i="64" a="1"/>
  <c r="CR657" i="64" s="1"/>
  <c r="CT672" i="64" a="1"/>
  <c r="CT672" i="64" s="1"/>
  <c r="CQ653" i="64" a="1"/>
  <c r="CQ653" i="64" s="1"/>
  <c r="CQ669" i="64" a="1"/>
  <c r="CQ669" i="64" s="1"/>
  <c r="CT657" i="64" a="1"/>
  <c r="CT657" i="64" s="1"/>
  <c r="CS655" i="64" a="1"/>
  <c r="CS655" i="64" s="1"/>
  <c r="CM655" i="64" a="1"/>
  <c r="CM655" i="64" s="1"/>
  <c r="CN669" i="64" a="1"/>
  <c r="CN669" i="64" s="1"/>
  <c r="CT656" i="64" a="1"/>
  <c r="CT656" i="64" s="1"/>
  <c r="CR669" i="64" a="1"/>
  <c r="CR669" i="64" s="1"/>
  <c r="CP670" i="64" a="1"/>
  <c r="CP670" i="64" s="1"/>
  <c r="CP671" i="64" a="1"/>
  <c r="CP671" i="64" s="1"/>
  <c r="CS672" i="64" a="1"/>
  <c r="CS672" i="64" s="1"/>
  <c r="CT655" i="64" a="1"/>
  <c r="CT655" i="64" s="1"/>
  <c r="CP654" i="64" a="1"/>
  <c r="CP654" i="64" s="1"/>
  <c r="CO672" i="64" a="1"/>
  <c r="CO672" i="64" s="1"/>
  <c r="CP656" i="64" a="1"/>
  <c r="CP656" i="64" s="1"/>
  <c r="CT669" i="64" a="1"/>
  <c r="CT669" i="64" s="1"/>
  <c r="CS671" i="64" a="1"/>
  <c r="CS671" i="64" s="1"/>
  <c r="CM671" i="64" a="1"/>
  <c r="CM671" i="64" s="1"/>
  <c r="CP653" i="64" a="1"/>
  <c r="CP653" i="64" s="1"/>
  <c r="CQ656" i="64" a="1"/>
  <c r="CQ656" i="64" s="1"/>
  <c r="CT670" i="64" a="1"/>
  <c r="CT670" i="64" s="1"/>
  <c r="CN654" i="64" a="1"/>
  <c r="CN654" i="64" s="1"/>
  <c r="CN662" i="64" s="1"/>
  <c r="CO669" i="64" a="1"/>
  <c r="CO669" i="64" s="1"/>
  <c r="CP657" i="64" a="1"/>
  <c r="CP657" i="64" s="1"/>
  <c r="CQ654" i="64" a="1"/>
  <c r="CQ654" i="64" s="1"/>
  <c r="CP673" i="64" a="1"/>
  <c r="CP673" i="64" s="1"/>
  <c r="CM672" i="64" a="1"/>
  <c r="CM672" i="64" s="1"/>
  <c r="CN657" i="64" a="1"/>
  <c r="CN657" i="64" s="1"/>
  <c r="CN665" i="64" s="1"/>
  <c r="CN673" i="64" a="1"/>
  <c r="CN673" i="64" s="1"/>
  <c r="CO657" i="64" a="1"/>
  <c r="CO657" i="64" s="1"/>
  <c r="CN656" i="64" a="1"/>
  <c r="CN656" i="64" s="1"/>
  <c r="CN664" i="64" s="1"/>
  <c r="CN671" i="64" a="1"/>
  <c r="CN671" i="64" s="1"/>
  <c r="CO655" i="64" a="1"/>
  <c r="CO655" i="64" s="1"/>
  <c r="CN653" i="64" a="1"/>
  <c r="CN653" i="64" s="1"/>
  <c r="CN661" i="64" s="1"/>
  <c r="CS669" i="64" a="1"/>
  <c r="CS669" i="64" s="1"/>
  <c r="CM656" i="64" a="1"/>
  <c r="CM656" i="64" s="1"/>
  <c r="CM664" i="64" s="1"/>
  <c r="CO654" i="64" a="1"/>
  <c r="CO654" i="64" s="1"/>
  <c r="CQ657" i="64" a="1"/>
  <c r="CQ657" i="64" s="1"/>
  <c r="CR672" i="64" a="1"/>
  <c r="CR672" i="64" s="1"/>
  <c r="CS673" i="64" a="1"/>
  <c r="CS673" i="64" s="1"/>
  <c r="CR671" i="64" a="1"/>
  <c r="CR671" i="64" s="1"/>
  <c r="CP655" i="64" a="1"/>
  <c r="CP655" i="64" s="1"/>
  <c r="CM654" i="64" a="1"/>
  <c r="CM654" i="64" s="1"/>
  <c r="CM662" i="64" s="1"/>
  <c r="CO656" i="64" a="1"/>
  <c r="CO656" i="64" s="1"/>
  <c r="CT654" i="64" a="1"/>
  <c r="CT654" i="64" s="1"/>
  <c r="CQ671" i="64" a="1"/>
  <c r="CQ671" i="64" s="1"/>
  <c r="CR656" i="64" a="1"/>
  <c r="CR656" i="64" s="1"/>
  <c r="CT653" i="64" a="1"/>
  <c r="CT653" i="64" s="1"/>
  <c r="CM657" i="64" a="1"/>
  <c r="CM657" i="64" s="1"/>
  <c r="CM665" i="64" s="1"/>
  <c r="CP672" i="64" a="1"/>
  <c r="CP672" i="64" s="1"/>
  <c r="W669" i="64" a="1"/>
  <c r="W669" i="64" s="1"/>
  <c r="W673" i="64" a="1"/>
  <c r="W673" i="64" s="1"/>
  <c r="W653" i="64" a="1"/>
  <c r="W653" i="64" s="1"/>
  <c r="W670" i="64" a="1"/>
  <c r="W670" i="64" s="1"/>
  <c r="W654" i="64" a="1"/>
  <c r="W654" i="64" s="1"/>
  <c r="W655" i="64" a="1"/>
  <c r="W655" i="64" s="1"/>
  <c r="W672" i="64" a="1"/>
  <c r="W672" i="64" s="1"/>
  <c r="W656" i="64" a="1"/>
  <c r="W656" i="64" s="1"/>
  <c r="W657" i="64" a="1"/>
  <c r="W657" i="64" s="1"/>
  <c r="W671" i="64" a="1"/>
  <c r="W671" i="64" s="1"/>
  <c r="CR139" i="64" a="1"/>
  <c r="CR139" i="64" s="1"/>
  <c r="V138" i="64"/>
  <c r="V141" i="64" s="1"/>
  <c r="V143" i="64" s="1"/>
  <c r="CQ139" i="64" a="1"/>
  <c r="CQ139" i="64" s="1"/>
  <c r="CO139" i="64" a="1"/>
  <c r="CO139" i="64" s="1"/>
  <c r="CO138" i="64" s="1"/>
  <c r="CP139" i="64" a="1"/>
  <c r="CP139" i="64" s="1"/>
  <c r="CT140" i="64" a="1"/>
  <c r="CT140" i="64" s="1"/>
  <c r="CR140" i="64" a="1"/>
  <c r="CR140" i="64" s="1"/>
  <c r="CQ140" i="64" a="1"/>
  <c r="CQ140" i="64" s="1"/>
  <c r="CP140" i="64" a="1"/>
  <c r="CP140" i="64" s="1"/>
  <c r="CS140" i="64" a="1"/>
  <c r="CS140" i="64" s="1"/>
  <c r="CS849" i="64" a="1"/>
  <c r="CS849" i="64" s="1"/>
  <c r="CS139" i="64" a="1"/>
  <c r="CS139" i="64" s="1"/>
  <c r="CO140" i="64" a="1"/>
  <c r="CO140" i="64" s="1"/>
  <c r="CT139" i="64" a="1"/>
  <c r="CT139" i="64" s="1"/>
  <c r="W139" i="64" a="1"/>
  <c r="W139" i="64" s="1"/>
  <c r="W140" i="64" a="1"/>
  <c r="W140" i="64" s="1"/>
  <c r="CU140" i="64" a="1"/>
  <c r="CU140" i="64" s="1"/>
  <c r="CU139" i="64" a="1"/>
  <c r="CU139" i="64" s="1"/>
  <c r="CQ849" i="64" a="1"/>
  <c r="CQ849" i="64" s="1"/>
  <c r="CU849" i="64" a="1"/>
  <c r="CU849" i="64" s="1"/>
  <c r="CP262" i="64" a="1"/>
  <c r="CP262" i="64" s="1"/>
  <c r="CP849" i="64" a="1"/>
  <c r="CP849" i="64" s="1"/>
  <c r="CO849" i="64" a="1"/>
  <c r="CO849" i="64" s="1"/>
  <c r="CT849" i="64" a="1"/>
  <c r="CT849" i="64" s="1"/>
  <c r="CR849" i="64" a="1"/>
  <c r="CR849" i="64" s="1"/>
  <c r="V628" i="64"/>
  <c r="V630" i="64" s="1"/>
  <c r="W262" i="64" a="1"/>
  <c r="W262" i="64" s="1"/>
  <c r="W849" i="64" a="1"/>
  <c r="W849" i="64" s="1"/>
  <c r="CT262" i="64" a="1"/>
  <c r="CT262" i="64" s="1"/>
  <c r="CR262" i="64" a="1"/>
  <c r="CR262" i="64" s="1"/>
  <c r="CU262" i="64" a="1"/>
  <c r="CU262" i="64" s="1"/>
  <c r="CQ262" i="64" a="1"/>
  <c r="CQ262" i="64" s="1"/>
  <c r="CM262" i="64" a="1"/>
  <c r="CM262" i="64" s="1"/>
  <c r="CO262" i="64" a="1"/>
  <c r="CO262" i="64" s="1"/>
  <c r="CS262" i="64" a="1"/>
  <c r="CS262" i="64" s="1"/>
  <c r="CN262" i="64" a="1"/>
  <c r="CN262" i="64" s="1"/>
  <c r="CT243" i="64" a="1"/>
  <c r="CT243" i="64" s="1"/>
  <c r="CO629" i="64" a="1"/>
  <c r="CO629" i="64" s="1"/>
  <c r="CP629" i="64" a="1"/>
  <c r="CP629" i="64" s="1"/>
  <c r="O230" i="64"/>
  <c r="O262" i="64"/>
  <c r="CR629" i="64" a="1"/>
  <c r="CR629" i="64" s="1"/>
  <c r="W243" i="64" a="1"/>
  <c r="W243" i="64" s="1"/>
  <c r="W629" i="64" a="1"/>
  <c r="W629" i="64" s="1"/>
  <c r="CU629" i="64" a="1"/>
  <c r="CU629" i="64" s="1"/>
  <c r="CT629" i="64" a="1"/>
  <c r="CT629" i="64" s="1"/>
  <c r="CQ629" i="64" a="1"/>
  <c r="CQ629" i="64" s="1"/>
  <c r="CS629" i="64" a="1"/>
  <c r="CS629" i="64" s="1"/>
  <c r="CR230" i="64" a="1"/>
  <c r="CR230" i="64" s="1"/>
  <c r="CO243" i="64" a="1"/>
  <c r="CO243" i="64" s="1"/>
  <c r="CP243" i="64" a="1"/>
  <c r="CP243" i="64" s="1"/>
  <c r="CS243" i="64" a="1"/>
  <c r="CS243" i="64" s="1"/>
  <c r="CQ243" i="64" a="1"/>
  <c r="CQ243" i="64" s="1"/>
  <c r="CU243" i="64" a="1"/>
  <c r="CU243" i="64" s="1"/>
  <c r="CR243" i="64" a="1"/>
  <c r="CR243" i="64" s="1"/>
  <c r="CS230" i="64" a="1"/>
  <c r="CS230" i="64" s="1"/>
  <c r="CT230" i="64" a="1"/>
  <c r="CT230" i="64" s="1"/>
  <c r="CU230" i="64" a="1"/>
  <c r="CU230" i="64" s="1"/>
  <c r="CO230" i="64" a="1"/>
  <c r="CO230" i="64" s="1"/>
  <c r="CP230" i="64" a="1"/>
  <c r="CP230" i="64" s="1"/>
  <c r="W595" i="64" a="1"/>
  <c r="W595" i="64" s="1"/>
  <c r="W230" i="64" a="1"/>
  <c r="W230" i="64" s="1"/>
  <c r="CQ230" i="64" a="1"/>
  <c r="CQ230" i="64" s="1"/>
  <c r="CR595" i="64" a="1"/>
  <c r="CR595" i="64" s="1"/>
  <c r="CU595" i="64" a="1"/>
  <c r="CU595" i="64" s="1"/>
  <c r="CP591" i="64" a="1"/>
  <c r="CP591" i="64" s="1"/>
  <c r="CO595" i="64" a="1"/>
  <c r="CO595" i="64" s="1"/>
  <c r="CS595" i="64" a="1"/>
  <c r="CS595" i="64" s="1"/>
  <c r="CP595" i="64" a="1"/>
  <c r="CP595" i="64" s="1"/>
  <c r="CQ595" i="64" a="1"/>
  <c r="CQ595" i="64" s="1"/>
  <c r="CT595" i="64" a="1"/>
  <c r="CT595" i="64" s="1"/>
  <c r="CP587" i="64" a="1"/>
  <c r="CP587" i="64" s="1"/>
  <c r="CO591" i="64" a="1"/>
  <c r="CO591" i="64" s="1"/>
  <c r="CQ591" i="64" a="1"/>
  <c r="CQ591" i="64" s="1"/>
  <c r="W591" i="64" a="1"/>
  <c r="W591" i="64" s="1"/>
  <c r="CU591" i="64" a="1"/>
  <c r="CU591" i="64" s="1"/>
  <c r="CR591" i="64" a="1"/>
  <c r="CR591" i="64" s="1"/>
  <c r="CT591" i="64" a="1"/>
  <c r="CT591" i="64" s="1"/>
  <c r="CS591" i="64" a="1"/>
  <c r="CS591" i="64" s="1"/>
  <c r="CM592" i="64"/>
  <c r="CT587" i="64" a="1"/>
  <c r="CT587" i="64" s="1"/>
  <c r="CN592" i="64"/>
  <c r="CO587" i="64" a="1"/>
  <c r="CO587" i="64" s="1"/>
  <c r="CR587" i="64" a="1"/>
  <c r="CR587" i="64" s="1"/>
  <c r="W587" i="64" a="1"/>
  <c r="W587" i="64" s="1"/>
  <c r="CS587" i="64" a="1"/>
  <c r="CS587" i="64" s="1"/>
  <c r="CQ587" i="64" a="1"/>
  <c r="CQ587" i="64" s="1"/>
  <c r="CU4" i="64"/>
  <c r="CU587" i="64" a="1"/>
  <c r="CU587" i="64" s="1"/>
  <c r="G556" i="64"/>
  <c r="G546" i="64"/>
  <c r="CV38" i="863"/>
  <c r="CV40" i="863"/>
  <c r="CQ66" i="863" a="1"/>
  <c r="CQ66" i="863" s="1"/>
  <c r="S70" i="861"/>
  <c r="X190" i="64"/>
  <c r="X7" i="64"/>
  <c r="W8" i="64" s="1"/>
  <c r="P1" i="64"/>
  <c r="W4" i="64"/>
  <c r="CU1" i="863"/>
  <c r="CU43" i="863"/>
  <c r="CU42" i="863"/>
  <c r="CU21" i="863" s="1"/>
  <c r="CU32" i="861" s="1"/>
  <c r="CV52" i="863" a="1"/>
  <c r="CV52" i="863" s="1"/>
  <c r="CV55" i="863" a="1"/>
  <c r="CV55" i="863" s="1"/>
  <c r="CV7" i="863"/>
  <c r="CV39" i="863"/>
  <c r="CW2" i="863"/>
  <c r="CV53" i="863" a="1"/>
  <c r="CV53" i="863" s="1"/>
  <c r="CV3" i="863"/>
  <c r="CV4" i="863" s="1"/>
  <c r="CV54" i="863" a="1"/>
  <c r="CV54" i="863" s="1"/>
  <c r="CV8" i="863"/>
  <c r="CV56" i="863" a="1"/>
  <c r="CV56" i="863" s="1"/>
  <c r="CV41" i="863"/>
  <c r="CU57" i="863"/>
  <c r="CU4" i="863"/>
  <c r="V66" i="863" a="1"/>
  <c r="V66" i="863" s="1"/>
  <c r="U70" i="863" a="1"/>
  <c r="U70" i="863" s="1"/>
  <c r="X1" i="64"/>
  <c r="Y2" i="64"/>
  <c r="X3" i="64"/>
  <c r="CR68" i="863" a="1"/>
  <c r="CR68" i="863" s="1"/>
  <c r="CU66" i="863" a="1"/>
  <c r="CU66" i="863" s="1"/>
  <c r="V70" i="863" a="1"/>
  <c r="V70" i="863" s="1"/>
  <c r="S66" i="863" a="1"/>
  <c r="S66" i="863" s="1"/>
  <c r="U68" i="863" a="1"/>
  <c r="U68" i="863" s="1"/>
  <c r="S70" i="863" a="1"/>
  <c r="S70" i="863" s="1"/>
  <c r="U66" i="863" a="1"/>
  <c r="U66" i="863" s="1"/>
  <c r="T70" i="863" a="1"/>
  <c r="T70" i="863" s="1"/>
  <c r="T68" i="863" a="1"/>
  <c r="T68" i="863" s="1"/>
  <c r="V68" i="863" a="1"/>
  <c r="V68" i="863" s="1"/>
  <c r="S68" i="863" a="1"/>
  <c r="S68" i="863" s="1"/>
  <c r="T66" i="863" a="1"/>
  <c r="T66" i="863" s="1"/>
  <c r="CU194" i="64"/>
  <c r="CU212" i="64"/>
  <c r="CV8" i="64"/>
  <c r="CV208" i="64"/>
  <c r="CV3" i="64"/>
  <c r="CV190" i="64"/>
  <c r="CV7" i="64"/>
  <c r="CW2" i="64"/>
  <c r="CV209" i="64"/>
  <c r="CV191" i="64"/>
  <c r="CV192" i="64"/>
  <c r="CV210" i="64"/>
  <c r="CV211" i="64"/>
  <c r="CV193" i="64"/>
  <c r="CU1" i="64"/>
  <c r="CP70" i="863" a="1"/>
  <c r="CP70" i="863" s="1"/>
  <c r="CO68" i="863" a="1"/>
  <c r="CO68" i="863" s="1"/>
  <c r="CT68" i="863" a="1"/>
  <c r="CT68" i="863" s="1"/>
  <c r="CR66" i="863" a="1"/>
  <c r="CR66" i="863" s="1"/>
  <c r="CQ68" i="863" a="1"/>
  <c r="CQ68" i="863" s="1"/>
  <c r="CU70" i="863" a="1"/>
  <c r="CU70" i="863" s="1"/>
  <c r="CO70" i="863" a="1"/>
  <c r="CO70" i="863" s="1"/>
  <c r="CU68" i="863" a="1"/>
  <c r="CU68" i="863" s="1"/>
  <c r="W24" i="864"/>
  <c r="W94" i="861" s="1"/>
  <c r="CT70" i="863" a="1"/>
  <c r="CT70" i="863" s="1"/>
  <c r="CP66" i="863" a="1"/>
  <c r="CP66" i="863" s="1"/>
  <c r="W43" i="863"/>
  <c r="W42" i="863"/>
  <c r="W21" i="863" s="1"/>
  <c r="V32" i="861"/>
  <c r="CS66" i="863" a="1"/>
  <c r="CS66" i="863" s="1"/>
  <c r="CU24" i="864"/>
  <c r="CS68" i="863" a="1"/>
  <c r="CS68" i="863" s="1"/>
  <c r="CV9" i="861"/>
  <c r="CV8" i="861"/>
  <c r="CV4" i="861"/>
  <c r="CV5" i="861" s="1"/>
  <c r="CW3" i="861"/>
  <c r="CO66" i="863" a="1"/>
  <c r="CO66" i="863" s="1"/>
  <c r="W70" i="863" a="1"/>
  <c r="W70" i="863" s="1"/>
  <c r="W66" i="863" a="1"/>
  <c r="W66" i="863" s="1"/>
  <c r="W68" i="863" a="1"/>
  <c r="W68" i="863" s="1"/>
  <c r="W4" i="863"/>
  <c r="X22" i="864"/>
  <c r="X21" i="864"/>
  <c r="X3" i="864"/>
  <c r="X1" i="864"/>
  <c r="Y2" i="864"/>
  <c r="Y23" i="864" s="1"/>
  <c r="X20" i="864"/>
  <c r="CU2" i="861"/>
  <c r="CU1" i="861" s="1"/>
  <c r="X56" i="863" a="1"/>
  <c r="X56" i="863" s="1"/>
  <c r="X53" i="863" a="1"/>
  <c r="X53" i="863" s="1"/>
  <c r="X52" i="863" a="1"/>
  <c r="X52" i="863" s="1"/>
  <c r="X39" i="863"/>
  <c r="X41" i="863"/>
  <c r="X54" i="863" a="1"/>
  <c r="X54" i="863" s="1"/>
  <c r="X55" i="863" a="1"/>
  <c r="X55" i="863" s="1"/>
  <c r="X3" i="863"/>
  <c r="X1" i="863"/>
  <c r="X38" i="863"/>
  <c r="Y2" i="863"/>
  <c r="Y40" i="863" s="1"/>
  <c r="P1" i="864"/>
  <c r="CV7" i="864"/>
  <c r="CV8" i="864"/>
  <c r="CV3" i="864"/>
  <c r="CV4" i="864" s="1"/>
  <c r="CW2" i="864"/>
  <c r="CW23" i="864" s="1"/>
  <c r="CV22" i="864"/>
  <c r="CV20" i="864"/>
  <c r="CV21" i="864"/>
  <c r="CR70" i="863" a="1"/>
  <c r="CR70" i="863" s="1"/>
  <c r="W4" i="864"/>
  <c r="CS70" i="863" a="1"/>
  <c r="CS70" i="863" s="1"/>
  <c r="CU1" i="864"/>
  <c r="W57" i="863"/>
  <c r="Y5" i="861"/>
  <c r="Z4" i="861"/>
  <c r="Z1" i="861"/>
  <c r="Z8" i="861"/>
  <c r="AA3" i="861"/>
  <c r="P43" i="863"/>
  <c r="CT66" i="863" a="1"/>
  <c r="CT66" i="863" s="1"/>
  <c r="CP68" i="863" a="1"/>
  <c r="CP68" i="863" s="1"/>
  <c r="CQ70" i="863" a="1"/>
  <c r="CQ70" i="863" s="1"/>
  <c r="CO1" i="860"/>
  <c r="CO4" i="860"/>
  <c r="CP9" i="860"/>
  <c r="CP8" i="860"/>
  <c r="CP3" i="860"/>
  <c r="CQ2" i="860"/>
  <c r="CN549" i="64"/>
  <c r="CN547" i="64"/>
  <c r="Z547" i="64"/>
  <c r="V547" i="64"/>
  <c r="Y547" i="64"/>
  <c r="U547" i="64"/>
  <c r="X547" i="64"/>
  <c r="T547" i="64"/>
  <c r="W547" i="64"/>
  <c r="S547" i="64"/>
  <c r="AA547" i="64"/>
  <c r="CI547" i="64"/>
  <c r="CE547" i="64"/>
  <c r="CA547" i="64"/>
  <c r="BW547" i="64"/>
  <c r="BS547" i="64"/>
  <c r="BO547" i="64"/>
  <c r="BK547" i="64"/>
  <c r="BG547" i="64"/>
  <c r="BC547" i="64"/>
  <c r="AY547" i="64"/>
  <c r="AU547" i="64"/>
  <c r="AQ547" i="64"/>
  <c r="AM547" i="64"/>
  <c r="AI547" i="64"/>
  <c r="AE547" i="64"/>
  <c r="CL547" i="64"/>
  <c r="CH547" i="64"/>
  <c r="CD547" i="64"/>
  <c r="BZ547" i="64"/>
  <c r="BV547" i="64"/>
  <c r="BR547" i="64"/>
  <c r="BN547" i="64"/>
  <c r="BJ547" i="64"/>
  <c r="BF547" i="64"/>
  <c r="BB547" i="64"/>
  <c r="AX547" i="64"/>
  <c r="AT547" i="64"/>
  <c r="AP547" i="64"/>
  <c r="AL547" i="64"/>
  <c r="AH547" i="64"/>
  <c r="AD547" i="64"/>
  <c r="CK547" i="64"/>
  <c r="CG547" i="64"/>
  <c r="CC547" i="64"/>
  <c r="BY547" i="64"/>
  <c r="BU547" i="64"/>
  <c r="BQ547" i="64"/>
  <c r="BM547" i="64"/>
  <c r="BI547" i="64"/>
  <c r="BE547" i="64"/>
  <c r="BA547" i="64"/>
  <c r="AW547" i="64"/>
  <c r="AS547" i="64"/>
  <c r="AO547" i="64"/>
  <c r="AK547" i="64"/>
  <c r="AG547" i="64"/>
  <c r="AC547" i="64"/>
  <c r="CJ547" i="64"/>
  <c r="CF547" i="64"/>
  <c r="CB547" i="64"/>
  <c r="BX547" i="64"/>
  <c r="BT547" i="64"/>
  <c r="BP547" i="64"/>
  <c r="BL547" i="64"/>
  <c r="BH547" i="64"/>
  <c r="BD547" i="64"/>
  <c r="AZ547" i="64"/>
  <c r="AV547" i="64"/>
  <c r="AR547" i="64"/>
  <c r="AN547" i="64"/>
  <c r="AJ547" i="64"/>
  <c r="AF547" i="64"/>
  <c r="AB547" i="64"/>
  <c r="R1749" i="64"/>
  <c r="J1750" i="64"/>
  <c r="R1750" i="64" s="1"/>
  <c r="CN1750" i="64"/>
  <c r="H1901" i="64"/>
  <c r="W628" i="64" a="1"/>
  <c r="CU628" i="64" a="1"/>
  <c r="CO628" i="64" a="1"/>
  <c r="CQ628" i="64" a="1"/>
  <c r="CR628" i="64" a="1"/>
  <c r="CT628" i="64" a="1"/>
  <c r="CN628" i="64" a="1"/>
  <c r="CP628" i="64" a="1"/>
  <c r="CM628" i="64" a="1"/>
  <c r="CS628" i="64" a="1"/>
  <c r="CN68" i="1151" l="1"/>
  <c r="CN69" i="1151" s="1"/>
  <c r="CO32" i="1151"/>
  <c r="CO33" i="1151"/>
  <c r="CO35" i="1151"/>
  <c r="CO31" i="1151"/>
  <c r="CO34" i="1151"/>
  <c r="CQ15" i="1151"/>
  <c r="CP18" i="1151"/>
  <c r="CP20" i="1151" s="1"/>
  <c r="CP36" i="1151" s="1"/>
  <c r="S32" i="1151"/>
  <c r="S33" i="1151"/>
  <c r="S34" i="1151"/>
  <c r="S31" i="1151"/>
  <c r="S35" i="1151"/>
  <c r="V18" i="1151"/>
  <c r="W15" i="1151"/>
  <c r="U20" i="1151"/>
  <c r="Y16" i="1151"/>
  <c r="Y27" i="1151"/>
  <c r="Y23" i="1151"/>
  <c r="Y24" i="1151"/>
  <c r="Y43" i="1151"/>
  <c r="Y26" i="1151"/>
  <c r="Y40" i="1151"/>
  <c r="Y41" i="1151"/>
  <c r="Y39" i="1151"/>
  <c r="Y57" i="1151"/>
  <c r="Y42" i="1151"/>
  <c r="Y58" i="1151"/>
  <c r="Y56" i="1151"/>
  <c r="Y4" i="1151"/>
  <c r="Y54" i="1151"/>
  <c r="Y17" i="1151"/>
  <c r="Y55" i="1151"/>
  <c r="Y25" i="1151"/>
  <c r="AA2" i="1151"/>
  <c r="Z7" i="1151"/>
  <c r="Z1" i="1151"/>
  <c r="Z3" i="1151"/>
  <c r="T36" i="1151"/>
  <c r="CY1" i="1151"/>
  <c r="CY4" i="1151"/>
  <c r="CY16" i="1151"/>
  <c r="CY17" i="1151"/>
  <c r="CY24" i="1151"/>
  <c r="CY27" i="1151"/>
  <c r="CY42" i="1151"/>
  <c r="CY40" i="1151"/>
  <c r="CY43" i="1151"/>
  <c r="CY26" i="1151"/>
  <c r="CY25" i="1151"/>
  <c r="CY41" i="1151"/>
  <c r="CY39" i="1151"/>
  <c r="CY23" i="1151"/>
  <c r="CY57" i="1151"/>
  <c r="CY55" i="1151"/>
  <c r="CY56" i="1151"/>
  <c r="CY54" i="1151"/>
  <c r="CY58" i="1151"/>
  <c r="DA2" i="1151"/>
  <c r="CZ3" i="1151"/>
  <c r="CZ7" i="1151"/>
  <c r="CZ8" i="1151"/>
  <c r="CM663" i="64"/>
  <c r="CM693" i="64" s="1"/>
  <c r="CN695" i="64"/>
  <c r="CN691" i="64"/>
  <c r="CN696" i="64" s="1"/>
  <c r="CN694" i="64"/>
  <c r="CN692" i="64"/>
  <c r="CM694" i="64"/>
  <c r="CM692" i="64"/>
  <c r="CN693" i="64"/>
  <c r="CM695" i="64"/>
  <c r="CM691" i="64"/>
  <c r="CM696" i="64" s="1"/>
  <c r="CV685" i="64" a="1"/>
  <c r="CV685" i="64" s="1"/>
  <c r="CV688" i="64" a="1"/>
  <c r="CV688" i="64" s="1"/>
  <c r="CV684" i="64" a="1"/>
  <c r="CV684" i="64" s="1"/>
  <c r="CV686" i="64" a="1"/>
  <c r="CV686" i="64" s="1"/>
  <c r="CV687" i="64" a="1"/>
  <c r="CV687" i="64" s="1"/>
  <c r="X688" i="64" a="1"/>
  <c r="X688" i="64" s="1"/>
  <c r="X684" i="64" a="1"/>
  <c r="X684" i="64" s="1"/>
  <c r="X687" i="64" a="1"/>
  <c r="X687" i="64" s="1"/>
  <c r="X686" i="64" a="1"/>
  <c r="X686" i="64" s="1"/>
  <c r="X685" i="64" a="1"/>
  <c r="X685" i="64" s="1"/>
  <c r="CM677" i="64"/>
  <c r="CN676" i="64"/>
  <c r="CN678" i="64"/>
  <c r="CN679" i="64"/>
  <c r="CM680" i="64"/>
  <c r="CM676" i="64"/>
  <c r="CN680" i="64"/>
  <c r="CN677" i="64"/>
  <c r="CM679" i="64"/>
  <c r="CV673" i="64" a="1"/>
  <c r="CV673" i="64" s="1"/>
  <c r="CV669" i="64" a="1"/>
  <c r="CV669" i="64" s="1"/>
  <c r="CV653" i="64" a="1"/>
  <c r="CV653" i="64" s="1"/>
  <c r="CV654" i="64" a="1"/>
  <c r="CV654" i="64" s="1"/>
  <c r="CV670" i="64" a="1"/>
  <c r="CV670" i="64" s="1"/>
  <c r="CV655" i="64" a="1"/>
  <c r="CV655" i="64" s="1"/>
  <c r="CV656" i="64" a="1"/>
  <c r="CV656" i="64" s="1"/>
  <c r="CV657" i="64" a="1"/>
  <c r="CV657" i="64" s="1"/>
  <c r="CV671" i="64" a="1"/>
  <c r="CV671" i="64" s="1"/>
  <c r="CV672" i="64" a="1"/>
  <c r="CV672" i="64" s="1"/>
  <c r="X672" i="64" a="1"/>
  <c r="X672" i="64" s="1"/>
  <c r="X673" i="64" a="1"/>
  <c r="X673" i="64" s="1"/>
  <c r="X653" i="64" a="1"/>
  <c r="X653" i="64" s="1"/>
  <c r="X670" i="64" a="1"/>
  <c r="X670" i="64" s="1"/>
  <c r="X654" i="64" a="1"/>
  <c r="X654" i="64" s="1"/>
  <c r="X655" i="64" a="1"/>
  <c r="X655" i="64" s="1"/>
  <c r="X656" i="64" a="1"/>
  <c r="X656" i="64" s="1"/>
  <c r="X669" i="64" a="1"/>
  <c r="X669" i="64" s="1"/>
  <c r="X657" i="64" a="1"/>
  <c r="X657" i="64" s="1"/>
  <c r="X671" i="64" a="1"/>
  <c r="X671" i="64" s="1"/>
  <c r="CP138" i="64"/>
  <c r="CP141" i="64" s="1"/>
  <c r="CO141" i="64"/>
  <c r="CO143" i="64" s="1"/>
  <c r="W138" i="64"/>
  <c r="W141" i="64" s="1"/>
  <c r="W143" i="64" s="1"/>
  <c r="CV140" i="64" a="1"/>
  <c r="CV140" i="64" s="1"/>
  <c r="CV139" i="64" a="1"/>
  <c r="CV139" i="64" s="1"/>
  <c r="X139" i="64" a="1"/>
  <c r="X139" i="64" s="1"/>
  <c r="X140" i="64" a="1"/>
  <c r="X140" i="64" s="1"/>
  <c r="CP628" i="64"/>
  <c r="CP630" i="64" s="1"/>
  <c r="W628" i="64"/>
  <c r="W630" i="64" s="1"/>
  <c r="CV262" i="64" a="1"/>
  <c r="CV262" i="64" s="1"/>
  <c r="CV849" i="64" a="1"/>
  <c r="CV849" i="64" s="1"/>
  <c r="X262" i="64" a="1"/>
  <c r="X262" i="64" s="1"/>
  <c r="X849" i="64" a="1"/>
  <c r="X849" i="64" s="1"/>
  <c r="CQ628" i="64"/>
  <c r="CQ630" i="64" s="1"/>
  <c r="CR628" i="64"/>
  <c r="CR630" i="64" s="1"/>
  <c r="CN628" i="64"/>
  <c r="CN630" i="64" s="1"/>
  <c r="CS628" i="64"/>
  <c r="CS630" i="64" s="1"/>
  <c r="CT628" i="64"/>
  <c r="CT630" i="64" s="1"/>
  <c r="CO628" i="64"/>
  <c r="CO630" i="64" s="1"/>
  <c r="CM628" i="64"/>
  <c r="CM630" i="64" s="1"/>
  <c r="CU628" i="64"/>
  <c r="CU630" i="64" s="1"/>
  <c r="X243" i="64" a="1"/>
  <c r="X243" i="64" s="1"/>
  <c r="X629" i="64" a="1"/>
  <c r="X629" i="64" s="1"/>
  <c r="P230" i="64"/>
  <c r="P262" i="64"/>
  <c r="CV243" i="64" a="1"/>
  <c r="CV243" i="64" s="1"/>
  <c r="CV629" i="64" a="1"/>
  <c r="CV629" i="64" s="1"/>
  <c r="CV595" i="64" a="1"/>
  <c r="CV595" i="64" s="1"/>
  <c r="CV230" i="64" a="1"/>
  <c r="CV230" i="64" s="1"/>
  <c r="X595" i="64" a="1"/>
  <c r="X595" i="64" s="1"/>
  <c r="X230" i="64" a="1"/>
  <c r="X230" i="64" s="1"/>
  <c r="CV591" i="64" a="1"/>
  <c r="CV591" i="64" s="1"/>
  <c r="X591" i="64" a="1"/>
  <c r="X591" i="64" s="1"/>
  <c r="CV4" i="64"/>
  <c r="CV587" i="64" a="1"/>
  <c r="CV587" i="64" s="1"/>
  <c r="X4" i="64"/>
  <c r="X587" i="64" a="1"/>
  <c r="X587" i="64" s="1"/>
  <c r="CW55" i="863" a="1"/>
  <c r="CW55" i="863" s="1"/>
  <c r="CW40" i="863"/>
  <c r="Y190" i="64"/>
  <c r="Y7" i="64"/>
  <c r="X8" i="64" s="1"/>
  <c r="CW3" i="863"/>
  <c r="CW4" i="863" s="1"/>
  <c r="CN91" i="861"/>
  <c r="CV43" i="863"/>
  <c r="CV42" i="863"/>
  <c r="CV21" i="863" s="1"/>
  <c r="CV32" i="861" s="1"/>
  <c r="CW52" i="863" a="1"/>
  <c r="CW52" i="863" s="1"/>
  <c r="CV66" i="863" a="1"/>
  <c r="CV66" i="863" s="1"/>
  <c r="CX2" i="863"/>
  <c r="CW41" i="863"/>
  <c r="CW54" i="863" a="1"/>
  <c r="CW54" i="863" s="1"/>
  <c r="CW8" i="863"/>
  <c r="CV70" i="863" a="1"/>
  <c r="CV70" i="863" s="1"/>
  <c r="CV68" i="863" a="1"/>
  <c r="CV68" i="863" s="1"/>
  <c r="CV1" i="863"/>
  <c r="CW38" i="863"/>
  <c r="CW56" i="863" a="1"/>
  <c r="CW56" i="863" s="1"/>
  <c r="CW39" i="863"/>
  <c r="CW53" i="863" a="1"/>
  <c r="CW53" i="863" s="1"/>
  <c r="CW7" i="863"/>
  <c r="CV57" i="863"/>
  <c r="Z2" i="64"/>
  <c r="Y3" i="64"/>
  <c r="Y1" i="64"/>
  <c r="CV1" i="64"/>
  <c r="CV212" i="64"/>
  <c r="CV194" i="64"/>
  <c r="CW3" i="64"/>
  <c r="CW190" i="64"/>
  <c r="CW7" i="64"/>
  <c r="CX2" i="64"/>
  <c r="CW8" i="64"/>
  <c r="CW208" i="64"/>
  <c r="CW191" i="64"/>
  <c r="CW209" i="64"/>
  <c r="CW210" i="64"/>
  <c r="CW192" i="64"/>
  <c r="CW193" i="64"/>
  <c r="CW211" i="64"/>
  <c r="X24" i="864"/>
  <c r="X94" i="861" s="1"/>
  <c r="X4" i="864"/>
  <c r="CV2" i="861"/>
  <c r="CV1" i="861" s="1"/>
  <c r="CV24" i="864"/>
  <c r="Y56" i="863" a="1"/>
  <c r="Y56" i="863" s="1"/>
  <c r="Y55" i="863" a="1"/>
  <c r="Y55" i="863" s="1"/>
  <c r="Y54" i="863" a="1"/>
  <c r="Y54" i="863" s="1"/>
  <c r="Y53" i="863" a="1"/>
  <c r="Y53" i="863" s="1"/>
  <c r="Y52" i="863" a="1"/>
  <c r="Y52" i="863" s="1"/>
  <c r="Y41" i="863"/>
  <c r="Y39" i="863"/>
  <c r="Y38" i="863"/>
  <c r="Z2" i="863"/>
  <c r="Z40" i="863" s="1"/>
  <c r="Y3" i="863"/>
  <c r="Y1" i="863"/>
  <c r="X57" i="863"/>
  <c r="AA8" i="861"/>
  <c r="AB3" i="861"/>
  <c r="AA4" i="861"/>
  <c r="AA1" i="861"/>
  <c r="X43" i="863"/>
  <c r="X42" i="863"/>
  <c r="X21" i="863" s="1"/>
  <c r="Y22" i="864"/>
  <c r="Y21" i="864"/>
  <c r="Y20" i="864"/>
  <c r="Y1" i="864"/>
  <c r="Z2" i="864"/>
  <c r="Z23" i="864" s="1"/>
  <c r="Y3" i="864"/>
  <c r="Z5" i="861"/>
  <c r="CV1" i="864"/>
  <c r="X68" i="863" a="1"/>
  <c r="X68" i="863" s="1"/>
  <c r="X70" i="863" a="1"/>
  <c r="X70" i="863" s="1"/>
  <c r="X66" i="863" a="1"/>
  <c r="X66" i="863" s="1"/>
  <c r="X4" i="863"/>
  <c r="CW8" i="861"/>
  <c r="CX3" i="861"/>
  <c r="CW4" i="861"/>
  <c r="CW5" i="861" s="1"/>
  <c r="CW9" i="861"/>
  <c r="W32" i="861"/>
  <c r="CW22" i="864"/>
  <c r="CW21" i="864"/>
  <c r="CW20" i="864"/>
  <c r="CW3" i="864"/>
  <c r="CW4" i="864" s="1"/>
  <c r="CX2" i="864"/>
  <c r="CX23" i="864" s="1"/>
  <c r="CW7" i="864"/>
  <c r="CW8" i="864"/>
  <c r="CP1" i="860"/>
  <c r="CQ9" i="860"/>
  <c r="CQ8" i="860"/>
  <c r="CQ3" i="860"/>
  <c r="CR2" i="860"/>
  <c r="CP4" i="860"/>
  <c r="CN552" i="64"/>
  <c r="CN1751" i="64"/>
  <c r="J1751" i="64"/>
  <c r="R1751" i="64" s="1"/>
  <c r="E1672" i="64"/>
  <c r="E1671" i="64"/>
  <c r="E1156" i="64"/>
  <c r="E1155" i="64"/>
  <c r="E1157" i="64"/>
  <c r="E1121" i="64"/>
  <c r="E1120" i="64"/>
  <c r="E1119" i="64"/>
  <c r="E1118" i="64"/>
  <c r="I1084" i="64"/>
  <c r="R1084" i="64" s="1"/>
  <c r="CV628" i="64" a="1"/>
  <c r="X628" i="64" a="1"/>
  <c r="Y8" i="1151" l="1"/>
  <c r="S50" i="1151"/>
  <c r="S65" i="1151"/>
  <c r="S46" i="1151"/>
  <c r="S61" i="1151"/>
  <c r="S64" i="1151"/>
  <c r="S49" i="1151"/>
  <c r="S48" i="1151"/>
  <c r="S63" i="1151"/>
  <c r="U36" i="1151"/>
  <c r="S47" i="1151"/>
  <c r="S62" i="1151"/>
  <c r="CP31" i="1151"/>
  <c r="CP32" i="1151"/>
  <c r="CP35" i="1151"/>
  <c r="CP34" i="1151"/>
  <c r="CP33" i="1151"/>
  <c r="CR15" i="1151"/>
  <c r="CQ18" i="1151"/>
  <c r="CQ20" i="1151" s="1"/>
  <c r="CQ36" i="1151" s="1"/>
  <c r="T33" i="1151"/>
  <c r="T35" i="1151"/>
  <c r="T31" i="1151"/>
  <c r="T34" i="1151"/>
  <c r="T32" i="1151"/>
  <c r="X15" i="1151"/>
  <c r="W18" i="1151"/>
  <c r="CO49" i="1151"/>
  <c r="CO64" i="1151"/>
  <c r="CO46" i="1151"/>
  <c r="CO51" i="1151" s="1"/>
  <c r="CO61" i="1151"/>
  <c r="CO66" i="1151" s="1"/>
  <c r="Z17" i="1151"/>
  <c r="Z54" i="1151"/>
  <c r="Z4" i="1151"/>
  <c r="Z57" i="1151"/>
  <c r="Z24" i="1151"/>
  <c r="Z23" i="1151"/>
  <c r="Z16" i="1151"/>
  <c r="Z25" i="1151"/>
  <c r="Z27" i="1151"/>
  <c r="Z26" i="1151"/>
  <c r="Z40" i="1151"/>
  <c r="Z43" i="1151"/>
  <c r="Z41" i="1151"/>
  <c r="Z39" i="1151"/>
  <c r="Z42" i="1151"/>
  <c r="Z58" i="1151"/>
  <c r="Z55" i="1151"/>
  <c r="Z56" i="1151"/>
  <c r="V20" i="1151"/>
  <c r="CO50" i="1151"/>
  <c r="CO65" i="1151"/>
  <c r="CO63" i="1151"/>
  <c r="CO48" i="1151"/>
  <c r="CO22" i="861"/>
  <c r="CO47" i="1151"/>
  <c r="CO62" i="1151"/>
  <c r="AA7" i="1151"/>
  <c r="AA1" i="1151"/>
  <c r="AB2" i="1151"/>
  <c r="AA3" i="1151"/>
  <c r="CZ1" i="1151"/>
  <c r="CZ16" i="1151"/>
  <c r="CZ4" i="1151"/>
  <c r="CZ24" i="1151"/>
  <c r="CZ26" i="1151"/>
  <c r="CZ17" i="1151"/>
  <c r="CZ27" i="1151"/>
  <c r="CZ23" i="1151"/>
  <c r="CZ42" i="1151"/>
  <c r="CZ40" i="1151"/>
  <c r="CZ43" i="1151"/>
  <c r="CZ25" i="1151"/>
  <c r="CZ41" i="1151"/>
  <c r="CZ39" i="1151"/>
  <c r="CZ55" i="1151"/>
  <c r="CZ58" i="1151"/>
  <c r="CZ56" i="1151"/>
  <c r="CZ54" i="1151"/>
  <c r="CZ57" i="1151"/>
  <c r="DB2" i="1151"/>
  <c r="DA3" i="1151"/>
  <c r="DA7" i="1151"/>
  <c r="DA8" i="1151"/>
  <c r="CM678" i="64"/>
  <c r="CW685" i="64" a="1"/>
  <c r="CW685" i="64" s="1"/>
  <c r="CW688" i="64" a="1"/>
  <c r="CW688" i="64" s="1"/>
  <c r="CW684" i="64" a="1"/>
  <c r="CW684" i="64" s="1"/>
  <c r="CW687" i="64" a="1"/>
  <c r="CW687" i="64" s="1"/>
  <c r="CW686" i="64" a="1"/>
  <c r="CW686" i="64" s="1"/>
  <c r="Y688" i="64" a="1"/>
  <c r="Y688" i="64" s="1"/>
  <c r="Y684" i="64" a="1"/>
  <c r="Y684" i="64" s="1"/>
  <c r="Y687" i="64" a="1"/>
  <c r="Y687" i="64" s="1"/>
  <c r="Y686" i="64" a="1"/>
  <c r="Y686" i="64" s="1"/>
  <c r="Y685" i="64" a="1"/>
  <c r="Y685" i="64" s="1"/>
  <c r="CM681" i="64"/>
  <c r="CM698" i="64" s="1"/>
  <c r="CM699" i="64" s="1"/>
  <c r="CN681" i="64"/>
  <c r="CN698" i="64" s="1"/>
  <c r="CN699" i="64" s="1"/>
  <c r="CW669" i="64" a="1"/>
  <c r="CW669" i="64" s="1"/>
  <c r="CW673" i="64" a="1"/>
  <c r="CW673" i="64" s="1"/>
  <c r="CW653" i="64" a="1"/>
  <c r="CW653" i="64" s="1"/>
  <c r="CW654" i="64" a="1"/>
  <c r="CW654" i="64" s="1"/>
  <c r="CW670" i="64" a="1"/>
  <c r="CW670" i="64" s="1"/>
  <c r="CW655" i="64" a="1"/>
  <c r="CW655" i="64" s="1"/>
  <c r="CW656" i="64" a="1"/>
  <c r="CW656" i="64" s="1"/>
  <c r="CW657" i="64" a="1"/>
  <c r="CW657" i="64" s="1"/>
  <c r="CW671" i="64" a="1"/>
  <c r="CW671" i="64" s="1"/>
  <c r="CW672" i="64" a="1"/>
  <c r="CW672" i="64" s="1"/>
  <c r="Y672" i="64" a="1"/>
  <c r="Y672" i="64" s="1"/>
  <c r="Y671" i="64" a="1"/>
  <c r="Y671" i="64" s="1"/>
  <c r="Y673" i="64" a="1"/>
  <c r="Y673" i="64" s="1"/>
  <c r="Y653" i="64" a="1"/>
  <c r="Y653" i="64" s="1"/>
  <c r="Y670" i="64" a="1"/>
  <c r="Y670" i="64" s="1"/>
  <c r="Y654" i="64" a="1"/>
  <c r="Y654" i="64" s="1"/>
  <c r="Y655" i="64" a="1"/>
  <c r="Y655" i="64" s="1"/>
  <c r="Y656" i="64" a="1"/>
  <c r="Y656" i="64" s="1"/>
  <c r="Y669" i="64" a="1"/>
  <c r="Y669" i="64" s="1"/>
  <c r="Y657" i="64" a="1"/>
  <c r="Y657" i="64" s="1"/>
  <c r="CP143" i="64"/>
  <c r="CQ138" i="64"/>
  <c r="CR138" i="64" s="1"/>
  <c r="CR141" i="64" s="1"/>
  <c r="X138" i="64"/>
  <c r="X141" i="64" s="1"/>
  <c r="X143" i="64" s="1"/>
  <c r="Y139" i="64" a="1"/>
  <c r="Y139" i="64" s="1"/>
  <c r="Y140" i="64" a="1"/>
  <c r="Y140" i="64" s="1"/>
  <c r="CW140" i="64" a="1"/>
  <c r="CW140" i="64" s="1"/>
  <c r="CW139" i="64" a="1"/>
  <c r="CW139" i="64" s="1"/>
  <c r="X628" i="64"/>
  <c r="X630" i="64" s="1"/>
  <c r="CW262" i="64" a="1"/>
  <c r="CW262" i="64" s="1"/>
  <c r="CW849" i="64" a="1"/>
  <c r="CW849" i="64" s="1"/>
  <c r="Y262" i="64" a="1"/>
  <c r="Y262" i="64" s="1"/>
  <c r="Y849" i="64" a="1"/>
  <c r="Y849" i="64" s="1"/>
  <c r="CV628" i="64"/>
  <c r="CV630" i="64" s="1"/>
  <c r="Y628" i="64" a="1"/>
  <c r="CO17" i="861" l="1"/>
  <c r="T48" i="1151"/>
  <c r="T63" i="1151"/>
  <c r="AA58" i="1151"/>
  <c r="AA56" i="1151"/>
  <c r="AA16" i="1151"/>
  <c r="AA54" i="1151"/>
  <c r="AA17" i="1151"/>
  <c r="AA57" i="1151"/>
  <c r="AA4" i="1151"/>
  <c r="AA24" i="1151"/>
  <c r="AA25" i="1151"/>
  <c r="AA26" i="1151"/>
  <c r="AA23" i="1151"/>
  <c r="AA27" i="1151"/>
  <c r="AA41" i="1151"/>
  <c r="AA42" i="1151"/>
  <c r="AA40" i="1151"/>
  <c r="AA43" i="1151"/>
  <c r="AA39" i="1151"/>
  <c r="AA55" i="1151"/>
  <c r="V36" i="1151"/>
  <c r="AB7" i="1151"/>
  <c r="AB1" i="1151"/>
  <c r="AC2" i="1151"/>
  <c r="AB3" i="1151"/>
  <c r="CQ35" i="1151"/>
  <c r="CQ31" i="1151"/>
  <c r="CQ32" i="1151"/>
  <c r="CQ34" i="1151"/>
  <c r="CQ33" i="1151"/>
  <c r="CS15" i="1151"/>
  <c r="CR18" i="1151"/>
  <c r="CR20" i="1151" s="1"/>
  <c r="CR36" i="1151" s="1"/>
  <c r="Z8" i="1151"/>
  <c r="CP48" i="1151"/>
  <c r="CP63" i="1151"/>
  <c r="CP49" i="1151"/>
  <c r="CP64" i="1151"/>
  <c r="S66" i="1151"/>
  <c r="S22" i="861" s="1"/>
  <c r="CO68" i="1151"/>
  <c r="CO69" i="1151" s="1"/>
  <c r="CP50" i="1151"/>
  <c r="CP65" i="1151"/>
  <c r="S51" i="1151"/>
  <c r="S17" i="861" s="1"/>
  <c r="CP47" i="1151"/>
  <c r="CP62" i="1151"/>
  <c r="CP46" i="1151"/>
  <c r="CP51" i="1151" s="1"/>
  <c r="CP61" i="1151"/>
  <c r="CP66" i="1151" s="1"/>
  <c r="W20" i="1151"/>
  <c r="X18" i="1151"/>
  <c r="Y15" i="1151"/>
  <c r="T47" i="1151"/>
  <c r="T62" i="1151"/>
  <c r="CP22" i="861"/>
  <c r="CP17" i="861"/>
  <c r="T64" i="1151"/>
  <c r="T49" i="1151"/>
  <c r="T46" i="1151"/>
  <c r="T61" i="1151"/>
  <c r="U31" i="1151"/>
  <c r="U33" i="1151"/>
  <c r="U32" i="1151"/>
  <c r="U34" i="1151"/>
  <c r="U35" i="1151"/>
  <c r="T50" i="1151"/>
  <c r="T65" i="1151"/>
  <c r="DA1" i="1151"/>
  <c r="DA16" i="1151"/>
  <c r="DA4" i="1151"/>
  <c r="DA23" i="1151"/>
  <c r="DA24" i="1151"/>
  <c r="DA17" i="1151"/>
  <c r="DA27" i="1151"/>
  <c r="DA25" i="1151"/>
  <c r="DA43" i="1151"/>
  <c r="DA42" i="1151"/>
  <c r="DA40" i="1151"/>
  <c r="DA26" i="1151"/>
  <c r="DA57" i="1151"/>
  <c r="DA41" i="1151"/>
  <c r="DA39" i="1151"/>
  <c r="DA55" i="1151"/>
  <c r="DA58" i="1151"/>
  <c r="DA56" i="1151"/>
  <c r="DA54" i="1151"/>
  <c r="DB8" i="1151"/>
  <c r="DC2" i="1151"/>
  <c r="DB3" i="1151"/>
  <c r="DB7" i="1151"/>
  <c r="CQ141" i="64"/>
  <c r="CQ143" i="64" s="1"/>
  <c r="CS138" i="64"/>
  <c r="CT138" i="64" s="1"/>
  <c r="Y138" i="64"/>
  <c r="Y141" i="64" s="1"/>
  <c r="Y143" i="64" s="1"/>
  <c r="Y628" i="64"/>
  <c r="Y243" i="64" a="1"/>
  <c r="Y243" i="64" s="1"/>
  <c r="Y629" i="64" a="1"/>
  <c r="Y629" i="64" s="1"/>
  <c r="CW243" i="64" a="1"/>
  <c r="CW243" i="64" s="1"/>
  <c r="CW629" i="64" a="1"/>
  <c r="CW629" i="64" s="1"/>
  <c r="Y595" i="64" a="1"/>
  <c r="Y595" i="64" s="1"/>
  <c r="Y230" i="64" a="1"/>
  <c r="Y230" i="64" s="1"/>
  <c r="CW595" i="64" a="1"/>
  <c r="CW595" i="64" s="1"/>
  <c r="CW230" i="64" a="1"/>
  <c r="CW230" i="64" s="1"/>
  <c r="Y591" i="64" a="1"/>
  <c r="Y591" i="64" s="1"/>
  <c r="CW591" i="64" a="1"/>
  <c r="CW591" i="64" s="1"/>
  <c r="CW4" i="64"/>
  <c r="CW587" i="64" a="1"/>
  <c r="CW587" i="64" s="1"/>
  <c r="Y587" i="64" a="1"/>
  <c r="Y587" i="64" s="1"/>
  <c r="CX39" i="863"/>
  <c r="CX40" i="863"/>
  <c r="T43" i="861"/>
  <c r="T95" i="861"/>
  <c r="Z190" i="64"/>
  <c r="Z7" i="64"/>
  <c r="Y8" i="64" s="1"/>
  <c r="CO43" i="861"/>
  <c r="Y4" i="64"/>
  <c r="S46" i="861"/>
  <c r="S87" i="861" s="1"/>
  <c r="CO67" i="861"/>
  <c r="CX38" i="863"/>
  <c r="CX52" i="863" a="1"/>
  <c r="CX52" i="863" s="1"/>
  <c r="CW66" i="863" a="1"/>
  <c r="CW66" i="863" s="1"/>
  <c r="CW68" i="863" a="1"/>
  <c r="CW68" i="863" s="1"/>
  <c r="CX3" i="863"/>
  <c r="CX68" i="863" s="1" a="1"/>
  <c r="CX68" i="863" s="1"/>
  <c r="CW70" i="863" a="1"/>
  <c r="CW70" i="863" s="1"/>
  <c r="CW1" i="863"/>
  <c r="CX41" i="863"/>
  <c r="CX54" i="863" a="1"/>
  <c r="CX54" i="863" s="1"/>
  <c r="CX55" i="863" a="1"/>
  <c r="CX55" i="863" s="1"/>
  <c r="CX8" i="863"/>
  <c r="CN18" i="861"/>
  <c r="CN28" i="861" s="1"/>
  <c r="CX7" i="863"/>
  <c r="CX53" i="863" a="1"/>
  <c r="CX53" i="863" s="1"/>
  <c r="CY2" i="863"/>
  <c r="CX56" i="863" a="1"/>
  <c r="CX56" i="863" s="1"/>
  <c r="CW43" i="863"/>
  <c r="CW42" i="863"/>
  <c r="CW21" i="863" s="1"/>
  <c r="CW32" i="861" s="1"/>
  <c r="CW57" i="863"/>
  <c r="CO23" i="861"/>
  <c r="Z3" i="64"/>
  <c r="Z1" i="64"/>
  <c r="AA2" i="64"/>
  <c r="CW194" i="64"/>
  <c r="CW1" i="64"/>
  <c r="CW212" i="64"/>
  <c r="CX7" i="64"/>
  <c r="CY2" i="64"/>
  <c r="CX8" i="64"/>
  <c r="CX208" i="64"/>
  <c r="CX190" i="64"/>
  <c r="CX3" i="64"/>
  <c r="CX209" i="64"/>
  <c r="CX191" i="64"/>
  <c r="CX192" i="64"/>
  <c r="CX210" i="64"/>
  <c r="CX193" i="64"/>
  <c r="CX211" i="64"/>
  <c r="CW2" i="861"/>
  <c r="CW1" i="861" s="1"/>
  <c r="CW1" i="864"/>
  <c r="CX22" i="864"/>
  <c r="CX21" i="864"/>
  <c r="CX20" i="864"/>
  <c r="CY2" i="864"/>
  <c r="CY23" i="864" s="1"/>
  <c r="CX7" i="864"/>
  <c r="CX3" i="864"/>
  <c r="CX4" i="864" s="1"/>
  <c r="CX8" i="864"/>
  <c r="Y57" i="863"/>
  <c r="AA5" i="861"/>
  <c r="CW24" i="864"/>
  <c r="Y4" i="864"/>
  <c r="AB8" i="861"/>
  <c r="AC3" i="861"/>
  <c r="AB4" i="861"/>
  <c r="AB1" i="861"/>
  <c r="Z22" i="864"/>
  <c r="Z21" i="864"/>
  <c r="Z20" i="864"/>
  <c r="Z3" i="864"/>
  <c r="AA2" i="864"/>
  <c r="AA23" i="864" s="1"/>
  <c r="Z1" i="864"/>
  <c r="Y68" i="863" a="1"/>
  <c r="Y68" i="863" s="1"/>
  <c r="Y66" i="863" a="1"/>
  <c r="Y66" i="863" s="1"/>
  <c r="Y70" i="863" a="1"/>
  <c r="Y70" i="863" s="1"/>
  <c r="Y4" i="863"/>
  <c r="CX4" i="861"/>
  <c r="CX5" i="861" s="1"/>
  <c r="CY3" i="861"/>
  <c r="CX9" i="861"/>
  <c r="CX8" i="861"/>
  <c r="Z56" i="863" a="1"/>
  <c r="Z56" i="863" s="1"/>
  <c r="Z55" i="863" a="1"/>
  <c r="Z55" i="863" s="1"/>
  <c r="Z54" i="863" a="1"/>
  <c r="Z54" i="863" s="1"/>
  <c r="Z53" i="863" a="1"/>
  <c r="Z53" i="863" s="1"/>
  <c r="Z52" i="863" a="1"/>
  <c r="Z52" i="863" s="1"/>
  <c r="Z39" i="863"/>
  <c r="Z38" i="863"/>
  <c r="Z41" i="863"/>
  <c r="Z3" i="863"/>
  <c r="Z1" i="863"/>
  <c r="AA2" i="863"/>
  <c r="AA40" i="863" s="1"/>
  <c r="Y24" i="864"/>
  <c r="Y94" i="861" s="1"/>
  <c r="Y43" i="863"/>
  <c r="Y42" i="863"/>
  <c r="Y21" i="863" s="1"/>
  <c r="X32" i="861"/>
  <c r="CQ1" i="860"/>
  <c r="CR9" i="860"/>
  <c r="CR8" i="860"/>
  <c r="CR3" i="860"/>
  <c r="CS2" i="860"/>
  <c r="CQ4" i="860"/>
  <c r="I1085" i="64"/>
  <c r="I1086" i="64" s="1"/>
  <c r="R1086" i="64" s="1"/>
  <c r="CN1472" i="64"/>
  <c r="CN1494" i="64"/>
  <c r="CO1494" i="64" s="1"/>
  <c r="CO1496" i="64" s="1"/>
  <c r="CN1516" i="64"/>
  <c r="CO1516" i="64" s="1"/>
  <c r="CP1516" i="64" s="1"/>
  <c r="CP1455" i="64"/>
  <c r="CQ1455" i="64"/>
  <c r="CR1455" i="64"/>
  <c r="CS1455" i="64"/>
  <c r="CT1455" i="64"/>
  <c r="CU1455" i="64"/>
  <c r="CV1455" i="64"/>
  <c r="CW1455" i="64"/>
  <c r="CX1455" i="64"/>
  <c r="CY1455" i="64"/>
  <c r="CZ1455" i="64"/>
  <c r="DA1455" i="64"/>
  <c r="DB1455" i="64"/>
  <c r="DC1455" i="64"/>
  <c r="DD1455" i="64"/>
  <c r="DE1455" i="64"/>
  <c r="DF1455" i="64"/>
  <c r="DG1455" i="64"/>
  <c r="DH1455" i="64"/>
  <c r="DI1455" i="64"/>
  <c r="DJ1455" i="64"/>
  <c r="DK1455" i="64"/>
  <c r="DL1455" i="64"/>
  <c r="CP1459" i="64"/>
  <c r="CQ1459" i="64"/>
  <c r="CR1459" i="64"/>
  <c r="CS1459" i="64"/>
  <c r="CT1459" i="64"/>
  <c r="CU1459" i="64"/>
  <c r="CV1459" i="64"/>
  <c r="CW1459" i="64"/>
  <c r="CX1459" i="64"/>
  <c r="CY1459" i="64"/>
  <c r="CZ1459" i="64"/>
  <c r="DA1459" i="64"/>
  <c r="DB1459" i="64"/>
  <c r="DC1459" i="64"/>
  <c r="DD1459" i="64"/>
  <c r="DE1459" i="64"/>
  <c r="DF1459" i="64"/>
  <c r="DG1459" i="64"/>
  <c r="DH1459" i="64"/>
  <c r="DI1459" i="64"/>
  <c r="DJ1459" i="64"/>
  <c r="DK1459" i="64"/>
  <c r="DL1459" i="64"/>
  <c r="CO1459" i="64"/>
  <c r="CO1455" i="64"/>
  <c r="CP1849" i="64"/>
  <c r="CQ1849" i="64"/>
  <c r="CR1849" i="64"/>
  <c r="CS1849" i="64"/>
  <c r="CT1849" i="64"/>
  <c r="CU1849" i="64"/>
  <c r="CV1849" i="64"/>
  <c r="CW1849" i="64"/>
  <c r="CX1849" i="64"/>
  <c r="CY1849" i="64"/>
  <c r="CZ1849" i="64"/>
  <c r="DA1849" i="64"/>
  <c r="DB1849" i="64"/>
  <c r="DC1849" i="64"/>
  <c r="DD1849" i="64"/>
  <c r="DE1849" i="64"/>
  <c r="DF1849" i="64"/>
  <c r="DG1849" i="64"/>
  <c r="DH1849" i="64"/>
  <c r="DI1849" i="64"/>
  <c r="DJ1849" i="64"/>
  <c r="DK1849" i="64"/>
  <c r="DL1849" i="64"/>
  <c r="CO1849" i="64"/>
  <c r="CP1870" i="64"/>
  <c r="CQ1870" i="64"/>
  <c r="CR1870" i="64"/>
  <c r="CS1870" i="64"/>
  <c r="CT1870" i="64"/>
  <c r="CU1870" i="64"/>
  <c r="CV1870" i="64"/>
  <c r="CW1870" i="64"/>
  <c r="CX1870" i="64"/>
  <c r="CY1870" i="64"/>
  <c r="CZ1870" i="64"/>
  <c r="DA1870" i="64"/>
  <c r="DB1870" i="64"/>
  <c r="DC1870" i="64"/>
  <c r="DD1870" i="64"/>
  <c r="DE1870" i="64"/>
  <c r="DF1870" i="64"/>
  <c r="DG1870" i="64"/>
  <c r="DH1870" i="64"/>
  <c r="DI1870" i="64"/>
  <c r="DJ1870" i="64"/>
  <c r="DK1870" i="64"/>
  <c r="DL1870" i="64"/>
  <c r="CO1870" i="64"/>
  <c r="DL20" i="64"/>
  <c r="DL841" i="64" s="1"/>
  <c r="DL857" i="64" s="1"/>
  <c r="DL21" i="64"/>
  <c r="DL842" i="64" s="1"/>
  <c r="DL858" i="64" s="1"/>
  <c r="DL22" i="64"/>
  <c r="DL23" i="64"/>
  <c r="DL44" i="64"/>
  <c r="DL2082" i="64" s="1"/>
  <c r="DL65" i="64"/>
  <c r="DL70" i="64"/>
  <c r="DL79" i="64"/>
  <c r="DL97" i="64"/>
  <c r="DL112" i="64"/>
  <c r="DL179" i="64"/>
  <c r="DL324" i="64"/>
  <c r="DL348" i="64"/>
  <c r="DL407" i="64"/>
  <c r="DL437" i="64"/>
  <c r="DL460" i="64"/>
  <c r="DL480" i="64"/>
  <c r="DL508" i="64"/>
  <c r="DL524" i="64"/>
  <c r="DL530" i="64"/>
  <c r="DL532" i="64"/>
  <c r="DL808" i="64"/>
  <c r="DL2087" i="64" s="1"/>
  <c r="DL810" i="64"/>
  <c r="DL833" i="64"/>
  <c r="DL835" i="64"/>
  <c r="DL914" i="64"/>
  <c r="DL927" i="64"/>
  <c r="DL929" i="64"/>
  <c r="DL951" i="64"/>
  <c r="DL975" i="64"/>
  <c r="DL978" i="64"/>
  <c r="DL997" i="64"/>
  <c r="DL999" i="64"/>
  <c r="DL1021" i="64"/>
  <c r="DL1023" i="64"/>
  <c r="DL1024" i="64"/>
  <c r="DL1057" i="64"/>
  <c r="DL1059" i="64"/>
  <c r="DL1092" i="64"/>
  <c r="DL1094" i="64"/>
  <c r="DL1127" i="64"/>
  <c r="DL1129" i="64"/>
  <c r="DL1163" i="64"/>
  <c r="DL1165" i="64"/>
  <c r="DL1196" i="64"/>
  <c r="DL1207" i="64"/>
  <c r="DL1209" i="64"/>
  <c r="DL1240" i="64"/>
  <c r="DL1251" i="64"/>
  <c r="DL1253" i="64"/>
  <c r="DL1274" i="64"/>
  <c r="DL1276" i="64"/>
  <c r="DL1306" i="64"/>
  <c r="DL1308" i="64"/>
  <c r="DL1309" i="64"/>
  <c r="DL1329" i="64"/>
  <c r="DL1331" i="64"/>
  <c r="DL1360" i="64"/>
  <c r="DL1362" i="64"/>
  <c r="DL1363" i="64"/>
  <c r="DL1384" i="64"/>
  <c r="DL1386" i="64"/>
  <c r="DL1410" i="64"/>
  <c r="DL1411" i="64"/>
  <c r="DL1480" i="64"/>
  <c r="DL1482" i="64"/>
  <c r="DL1502" i="64"/>
  <c r="DL1504" i="64"/>
  <c r="DL1523" i="64"/>
  <c r="DL1525" i="64"/>
  <c r="DL1545" i="64"/>
  <c r="DL1547" i="64"/>
  <c r="DL1581" i="64"/>
  <c r="DL1583" i="64"/>
  <c r="DL1613" i="64"/>
  <c r="DL1615" i="64"/>
  <c r="DL1645" i="64"/>
  <c r="DL1647" i="64"/>
  <c r="DL1679" i="64"/>
  <c r="DL1681" i="64"/>
  <c r="DL1713" i="64"/>
  <c r="DL1756" i="64" s="1"/>
  <c r="DL1715" i="64"/>
  <c r="DL1829" i="64"/>
  <c r="DL1831" i="64"/>
  <c r="DL1832" i="64"/>
  <c r="DL2083" i="64"/>
  <c r="DL2084" i="64"/>
  <c r="DL2086" i="64"/>
  <c r="DL2108" i="64"/>
  <c r="DL2109" i="64"/>
  <c r="DL2111" i="64"/>
  <c r="DL2112" i="64"/>
  <c r="DL2133" i="64"/>
  <c r="DL2135" i="64"/>
  <c r="DL2137" i="64"/>
  <c r="DL2138" i="64"/>
  <c r="DL2160" i="64"/>
  <c r="DL2161" i="64"/>
  <c r="DL2163" i="64"/>
  <c r="DL2164" i="64"/>
  <c r="DL2185" i="64"/>
  <c r="DL2186" i="64"/>
  <c r="DL2187" i="64"/>
  <c r="DL2189" i="64"/>
  <c r="DL2190" i="64"/>
  <c r="DL2210" i="64"/>
  <c r="DL2212" i="64"/>
  <c r="CP1240" i="64"/>
  <c r="CQ1240" i="64"/>
  <c r="CR1240" i="64"/>
  <c r="CS1240" i="64"/>
  <c r="CT1240" i="64"/>
  <c r="CU1240" i="64"/>
  <c r="CV1240" i="64"/>
  <c r="CW1240" i="64"/>
  <c r="CX1240" i="64"/>
  <c r="CY1240" i="64"/>
  <c r="CZ1240" i="64"/>
  <c r="DA1240" i="64"/>
  <c r="DB1240" i="64"/>
  <c r="DC1240" i="64"/>
  <c r="DD1240" i="64"/>
  <c r="DE1240" i="64"/>
  <c r="DF1240" i="64"/>
  <c r="DG1240" i="64"/>
  <c r="DH1240" i="64"/>
  <c r="DI1240" i="64"/>
  <c r="DJ1240" i="64"/>
  <c r="DK1240" i="64"/>
  <c r="CO1240" i="64"/>
  <c r="CN1152" i="64"/>
  <c r="CN1155" i="64" s="1"/>
  <c r="CN1156" i="64" s="1"/>
  <c r="CN1116" i="64"/>
  <c r="CN1119" i="64" s="1"/>
  <c r="CN1120" i="64" s="1"/>
  <c r="CN1081" i="64"/>
  <c r="CN1084" i="64" s="1"/>
  <c r="CN1085" i="64" s="1"/>
  <c r="CN1086" i="64" s="1"/>
  <c r="CN1046" i="64"/>
  <c r="CN1049" i="64" s="1"/>
  <c r="CN1050" i="64" s="1"/>
  <c r="CN1668" i="64"/>
  <c r="CN1671" i="64" s="1"/>
  <c r="CN1702" i="64"/>
  <c r="CN1705" i="64" s="1"/>
  <c r="CN1706" i="64" s="1"/>
  <c r="E1821" i="64"/>
  <c r="E1822" i="64"/>
  <c r="B1822" i="64" s="1"/>
  <c r="E1823" i="64"/>
  <c r="B1823" i="64" s="1"/>
  <c r="E1824" i="64"/>
  <c r="B1824" i="64" s="1"/>
  <c r="E1825" i="64"/>
  <c r="G1827" i="64"/>
  <c r="E1826" i="64"/>
  <c r="G1828" i="64"/>
  <c r="E1827" i="64"/>
  <c r="G1829" i="64"/>
  <c r="E1828" i="64"/>
  <c r="G1830" i="64"/>
  <c r="E1829" i="64"/>
  <c r="G1831" i="64"/>
  <c r="S1829" i="64"/>
  <c r="T1829" i="64"/>
  <c r="U1829" i="64"/>
  <c r="V1829" i="64"/>
  <c r="W1829" i="64"/>
  <c r="X1829" i="64"/>
  <c r="Y1829" i="64"/>
  <c r="Z1829" i="64"/>
  <c r="AA1829" i="64"/>
  <c r="AB1829" i="64"/>
  <c r="AC1829" i="64"/>
  <c r="AD1829" i="64"/>
  <c r="AE1829" i="64"/>
  <c r="AF1829" i="64"/>
  <c r="AG1829" i="64"/>
  <c r="AH1829" i="64"/>
  <c r="AI1829" i="64"/>
  <c r="AJ1829" i="64"/>
  <c r="AK1829" i="64"/>
  <c r="AL1829" i="64"/>
  <c r="AM1829" i="64"/>
  <c r="AN1829" i="64"/>
  <c r="AO1829" i="64"/>
  <c r="AP1829" i="64"/>
  <c r="AQ1829" i="64"/>
  <c r="AR1829" i="64"/>
  <c r="AS1829" i="64"/>
  <c r="AT1829" i="64"/>
  <c r="AU1829" i="64"/>
  <c r="AV1829" i="64"/>
  <c r="AW1829" i="64"/>
  <c r="AX1829" i="64"/>
  <c r="AY1829" i="64"/>
  <c r="AZ1829" i="64"/>
  <c r="BA1829" i="64"/>
  <c r="BB1829" i="64"/>
  <c r="BC1829" i="64"/>
  <c r="BD1829" i="64"/>
  <c r="BE1829" i="64"/>
  <c r="BF1829" i="64"/>
  <c r="BG1829" i="64"/>
  <c r="BH1829" i="64"/>
  <c r="BI1829" i="64"/>
  <c r="BJ1829" i="64"/>
  <c r="BK1829" i="64"/>
  <c r="BL1829" i="64"/>
  <c r="BM1829" i="64"/>
  <c r="BN1829" i="64"/>
  <c r="BO1829" i="64"/>
  <c r="BP1829" i="64"/>
  <c r="BQ1829" i="64"/>
  <c r="BR1829" i="64"/>
  <c r="BS1829" i="64"/>
  <c r="BT1829" i="64"/>
  <c r="BU1829" i="64"/>
  <c r="BV1829" i="64"/>
  <c r="BW1829" i="64"/>
  <c r="BX1829" i="64"/>
  <c r="BY1829" i="64"/>
  <c r="BZ1829" i="64"/>
  <c r="CA1829" i="64"/>
  <c r="CB1829" i="64"/>
  <c r="CC1829" i="64"/>
  <c r="CD1829" i="64"/>
  <c r="CE1829" i="64"/>
  <c r="CF1829" i="64"/>
  <c r="CG1829" i="64"/>
  <c r="CH1829" i="64"/>
  <c r="CI1829" i="64"/>
  <c r="CJ1829" i="64"/>
  <c r="CK1829" i="64"/>
  <c r="CL1829" i="64"/>
  <c r="CO1829" i="64"/>
  <c r="CP1829" i="64"/>
  <c r="CQ1829" i="64"/>
  <c r="CR1829" i="64"/>
  <c r="CS1829" i="64"/>
  <c r="CT1829" i="64"/>
  <c r="CU1829" i="64"/>
  <c r="CV1829" i="64"/>
  <c r="CW1829" i="64"/>
  <c r="CX1829" i="64"/>
  <c r="CY1829" i="64"/>
  <c r="CZ1829" i="64"/>
  <c r="DA1829" i="64"/>
  <c r="DB1829" i="64"/>
  <c r="DC1829" i="64"/>
  <c r="DD1829" i="64"/>
  <c r="DE1829" i="64"/>
  <c r="DF1829" i="64"/>
  <c r="DG1829" i="64"/>
  <c r="DH1829" i="64"/>
  <c r="DI1829" i="64"/>
  <c r="DJ1829" i="64"/>
  <c r="DK1829" i="64"/>
  <c r="E1830" i="64"/>
  <c r="G1832" i="64"/>
  <c r="E1831" i="64"/>
  <c r="G1833" i="64"/>
  <c r="S1831" i="64"/>
  <c r="T1831" i="64"/>
  <c r="U1831" i="64"/>
  <c r="V1831" i="64"/>
  <c r="W1831" i="64"/>
  <c r="X1831" i="64"/>
  <c r="Y1831" i="64"/>
  <c r="Z1831" i="64"/>
  <c r="AA1831" i="64"/>
  <c r="AB1831" i="64"/>
  <c r="AC1831" i="64"/>
  <c r="AD1831" i="64"/>
  <c r="AE1831" i="64"/>
  <c r="AF1831" i="64"/>
  <c r="AG1831" i="64"/>
  <c r="AH1831" i="64"/>
  <c r="AI1831" i="64"/>
  <c r="AJ1831" i="64"/>
  <c r="AK1831" i="64"/>
  <c r="AL1831" i="64"/>
  <c r="AM1831" i="64"/>
  <c r="AN1831" i="64"/>
  <c r="AO1831" i="64"/>
  <c r="AP1831" i="64"/>
  <c r="AQ1831" i="64"/>
  <c r="AR1831" i="64"/>
  <c r="AS1831" i="64"/>
  <c r="AT1831" i="64"/>
  <c r="AU1831" i="64"/>
  <c r="AV1831" i="64"/>
  <c r="AW1831" i="64"/>
  <c r="AX1831" i="64"/>
  <c r="AY1831" i="64"/>
  <c r="AZ1831" i="64"/>
  <c r="BA1831" i="64"/>
  <c r="BB1831" i="64"/>
  <c r="BC1831" i="64"/>
  <c r="BD1831" i="64"/>
  <c r="BE1831" i="64"/>
  <c r="BF1831" i="64"/>
  <c r="BG1831" i="64"/>
  <c r="BH1831" i="64"/>
  <c r="BI1831" i="64"/>
  <c r="BJ1831" i="64"/>
  <c r="BK1831" i="64"/>
  <c r="BL1831" i="64"/>
  <c r="BM1831" i="64"/>
  <c r="BN1831" i="64"/>
  <c r="BO1831" i="64"/>
  <c r="BP1831" i="64"/>
  <c r="BQ1831" i="64"/>
  <c r="BR1831" i="64"/>
  <c r="BS1831" i="64"/>
  <c r="BT1831" i="64"/>
  <c r="BU1831" i="64"/>
  <c r="BV1831" i="64"/>
  <c r="BW1831" i="64"/>
  <c r="BX1831" i="64"/>
  <c r="BY1831" i="64"/>
  <c r="BZ1831" i="64"/>
  <c r="CA1831" i="64"/>
  <c r="CB1831" i="64"/>
  <c r="CC1831" i="64"/>
  <c r="CD1831" i="64"/>
  <c r="CE1831" i="64"/>
  <c r="CF1831" i="64"/>
  <c r="CG1831" i="64"/>
  <c r="CH1831" i="64"/>
  <c r="CI1831" i="64"/>
  <c r="CJ1831" i="64"/>
  <c r="CK1831" i="64"/>
  <c r="CL1831" i="64"/>
  <c r="CO1831" i="64"/>
  <c r="CP1831" i="64"/>
  <c r="CQ1831" i="64"/>
  <c r="CR1831" i="64"/>
  <c r="CS1831" i="64"/>
  <c r="CT1831" i="64"/>
  <c r="CU1831" i="64"/>
  <c r="CV1831" i="64"/>
  <c r="CW1831" i="64"/>
  <c r="CX1831" i="64"/>
  <c r="CY1831" i="64"/>
  <c r="CZ1831" i="64"/>
  <c r="DA1831" i="64"/>
  <c r="DB1831" i="64"/>
  <c r="DC1831" i="64"/>
  <c r="DD1831" i="64"/>
  <c r="DE1831" i="64"/>
  <c r="DF1831" i="64"/>
  <c r="DG1831" i="64"/>
  <c r="DH1831" i="64"/>
  <c r="DI1831" i="64"/>
  <c r="DJ1831" i="64"/>
  <c r="DK1831" i="64"/>
  <c r="E1832" i="64"/>
  <c r="G1834" i="64"/>
  <c r="S1832" i="64"/>
  <c r="T1832" i="64"/>
  <c r="U1832" i="64"/>
  <c r="V1832" i="64"/>
  <c r="W1832" i="64"/>
  <c r="X1832" i="64"/>
  <c r="Y1832" i="64"/>
  <c r="Z1832" i="64"/>
  <c r="AA1832" i="64"/>
  <c r="AB1832" i="64"/>
  <c r="AC1832" i="64"/>
  <c r="AD1832" i="64"/>
  <c r="AE1832" i="64"/>
  <c r="AF1832" i="64"/>
  <c r="AG1832" i="64"/>
  <c r="AH1832" i="64"/>
  <c r="AI1832" i="64"/>
  <c r="AJ1832" i="64"/>
  <c r="AK1832" i="64"/>
  <c r="AL1832" i="64"/>
  <c r="AM1832" i="64"/>
  <c r="AN1832" i="64"/>
  <c r="AO1832" i="64"/>
  <c r="AP1832" i="64"/>
  <c r="AQ1832" i="64"/>
  <c r="AR1832" i="64"/>
  <c r="AS1832" i="64"/>
  <c r="AT1832" i="64"/>
  <c r="AU1832" i="64"/>
  <c r="AV1832" i="64"/>
  <c r="AW1832" i="64"/>
  <c r="AX1832" i="64"/>
  <c r="AY1832" i="64"/>
  <c r="AZ1832" i="64"/>
  <c r="BA1832" i="64"/>
  <c r="BB1832" i="64"/>
  <c r="BC1832" i="64"/>
  <c r="BD1832" i="64"/>
  <c r="BE1832" i="64"/>
  <c r="BF1832" i="64"/>
  <c r="BG1832" i="64"/>
  <c r="BH1832" i="64"/>
  <c r="BI1832" i="64"/>
  <c r="BJ1832" i="64"/>
  <c r="BK1832" i="64"/>
  <c r="BL1832" i="64"/>
  <c r="BM1832" i="64"/>
  <c r="BN1832" i="64"/>
  <c r="BO1832" i="64"/>
  <c r="BP1832" i="64"/>
  <c r="BQ1832" i="64"/>
  <c r="BR1832" i="64"/>
  <c r="BS1832" i="64"/>
  <c r="BT1832" i="64"/>
  <c r="BU1832" i="64"/>
  <c r="BV1832" i="64"/>
  <c r="BW1832" i="64"/>
  <c r="BX1832" i="64"/>
  <c r="BY1832" i="64"/>
  <c r="BZ1832" i="64"/>
  <c r="CA1832" i="64"/>
  <c r="CB1832" i="64"/>
  <c r="CC1832" i="64"/>
  <c r="CD1832" i="64"/>
  <c r="CE1832" i="64"/>
  <c r="CF1832" i="64"/>
  <c r="CG1832" i="64"/>
  <c r="CH1832" i="64"/>
  <c r="CI1832" i="64"/>
  <c r="CJ1832" i="64"/>
  <c r="CK1832" i="64"/>
  <c r="CL1832" i="64"/>
  <c r="CO1832" i="64"/>
  <c r="CP1832" i="64"/>
  <c r="CQ1832" i="64"/>
  <c r="CR1832" i="64"/>
  <c r="CS1832" i="64"/>
  <c r="CT1832" i="64"/>
  <c r="CU1832" i="64"/>
  <c r="CV1832" i="64"/>
  <c r="CW1832" i="64"/>
  <c r="CX1832" i="64"/>
  <c r="CY1832" i="64"/>
  <c r="CZ1832" i="64"/>
  <c r="DA1832" i="64"/>
  <c r="DB1832" i="64"/>
  <c r="DC1832" i="64"/>
  <c r="DD1832" i="64"/>
  <c r="DE1832" i="64"/>
  <c r="DF1832" i="64"/>
  <c r="DG1832" i="64"/>
  <c r="DH1832" i="64"/>
  <c r="DI1832" i="64"/>
  <c r="DJ1832" i="64"/>
  <c r="DK1832" i="64"/>
  <c r="E1842" i="64"/>
  <c r="E1843" i="64"/>
  <c r="G1845" i="64"/>
  <c r="E1844" i="64"/>
  <c r="E1845" i="64"/>
  <c r="E1846" i="64"/>
  <c r="G1848" i="64"/>
  <c r="E1847" i="64"/>
  <c r="G1849" i="64"/>
  <c r="E1848" i="64"/>
  <c r="E1849" i="64"/>
  <c r="S1849" i="64"/>
  <c r="T1849" i="64"/>
  <c r="U1849" i="64"/>
  <c r="V1849" i="64"/>
  <c r="W1849" i="64"/>
  <c r="X1849" i="64"/>
  <c r="Y1849" i="64"/>
  <c r="Z1849" i="64"/>
  <c r="AA1849" i="64"/>
  <c r="AB1849" i="64"/>
  <c r="AC1849" i="64"/>
  <c r="AD1849" i="64"/>
  <c r="AE1849" i="64"/>
  <c r="AF1849" i="64"/>
  <c r="AG1849" i="64"/>
  <c r="AH1849" i="64"/>
  <c r="AI1849" i="64"/>
  <c r="AJ1849" i="64"/>
  <c r="AK1849" i="64"/>
  <c r="AL1849" i="64"/>
  <c r="AM1849" i="64"/>
  <c r="AN1849" i="64"/>
  <c r="AO1849" i="64"/>
  <c r="AP1849" i="64"/>
  <c r="AQ1849" i="64"/>
  <c r="AR1849" i="64"/>
  <c r="AS1849" i="64"/>
  <c r="AT1849" i="64"/>
  <c r="AU1849" i="64"/>
  <c r="AV1849" i="64"/>
  <c r="AW1849" i="64"/>
  <c r="AX1849" i="64"/>
  <c r="AY1849" i="64"/>
  <c r="AZ1849" i="64"/>
  <c r="BA1849" i="64"/>
  <c r="BB1849" i="64"/>
  <c r="BC1849" i="64"/>
  <c r="BD1849" i="64"/>
  <c r="BE1849" i="64"/>
  <c r="BF1849" i="64"/>
  <c r="BG1849" i="64"/>
  <c r="BH1849" i="64"/>
  <c r="BI1849" i="64"/>
  <c r="BJ1849" i="64"/>
  <c r="BK1849" i="64"/>
  <c r="BL1849" i="64"/>
  <c r="BM1849" i="64"/>
  <c r="BN1849" i="64"/>
  <c r="BO1849" i="64"/>
  <c r="BP1849" i="64"/>
  <c r="BQ1849" i="64"/>
  <c r="BR1849" i="64"/>
  <c r="BS1849" i="64"/>
  <c r="BT1849" i="64"/>
  <c r="BU1849" i="64"/>
  <c r="BV1849" i="64"/>
  <c r="BW1849" i="64"/>
  <c r="BX1849" i="64"/>
  <c r="BY1849" i="64"/>
  <c r="BZ1849" i="64"/>
  <c r="CA1849" i="64"/>
  <c r="CB1849" i="64"/>
  <c r="CC1849" i="64"/>
  <c r="CD1849" i="64"/>
  <c r="CE1849" i="64"/>
  <c r="CF1849" i="64"/>
  <c r="CG1849" i="64"/>
  <c r="CH1849" i="64"/>
  <c r="CI1849" i="64"/>
  <c r="CJ1849" i="64"/>
  <c r="CK1849" i="64"/>
  <c r="CL1849" i="64"/>
  <c r="E1850" i="64"/>
  <c r="G1852" i="64"/>
  <c r="E1851" i="64"/>
  <c r="G1853" i="64"/>
  <c r="E1852" i="64"/>
  <c r="G1854" i="64"/>
  <c r="E1853" i="64"/>
  <c r="G1855" i="64"/>
  <c r="G1550" i="64"/>
  <c r="E1548" i="64"/>
  <c r="DK1547" i="64"/>
  <c r="DJ1547" i="64"/>
  <c r="DI1547" i="64"/>
  <c r="DH1547" i="64"/>
  <c r="DG1547" i="64"/>
  <c r="DF1547" i="64"/>
  <c r="DE1547" i="64"/>
  <c r="DD1547" i="64"/>
  <c r="DC1547" i="64"/>
  <c r="DB1547" i="64"/>
  <c r="DA1547" i="64"/>
  <c r="CZ1547" i="64"/>
  <c r="CY1547" i="64"/>
  <c r="CX1547" i="64"/>
  <c r="CW1547" i="64"/>
  <c r="CV1547" i="64"/>
  <c r="CU1547" i="64"/>
  <c r="CT1547" i="64"/>
  <c r="CS1547" i="64"/>
  <c r="CR1547" i="64"/>
  <c r="CQ1547" i="64"/>
  <c r="CP1547" i="64"/>
  <c r="CO1547" i="64"/>
  <c r="CL1547" i="64"/>
  <c r="CK1547" i="64"/>
  <c r="CJ1547" i="64"/>
  <c r="CI1547" i="64"/>
  <c r="CH1547" i="64"/>
  <c r="CG1547" i="64"/>
  <c r="CF1547" i="64"/>
  <c r="CE1547" i="64"/>
  <c r="CD1547" i="64"/>
  <c r="CC1547" i="64"/>
  <c r="CB1547" i="64"/>
  <c r="CA1547" i="64"/>
  <c r="BZ1547" i="64"/>
  <c r="BY1547" i="64"/>
  <c r="BX1547" i="64"/>
  <c r="BW1547" i="64"/>
  <c r="BV1547" i="64"/>
  <c r="BU1547" i="64"/>
  <c r="BT1547" i="64"/>
  <c r="BS1547" i="64"/>
  <c r="BR1547" i="64"/>
  <c r="BQ1547" i="64"/>
  <c r="BP1547" i="64"/>
  <c r="BO1547" i="64"/>
  <c r="BN1547" i="64"/>
  <c r="BM1547" i="64"/>
  <c r="BL1547" i="64"/>
  <c r="BK1547" i="64"/>
  <c r="BJ1547" i="64"/>
  <c r="BI1547" i="64"/>
  <c r="BH1547" i="64"/>
  <c r="BG1547" i="64"/>
  <c r="BF1547" i="64"/>
  <c r="BE1547" i="64"/>
  <c r="BD1547" i="64"/>
  <c r="BC1547" i="64"/>
  <c r="BB1547" i="64"/>
  <c r="BA1547" i="64"/>
  <c r="AZ1547" i="64"/>
  <c r="AY1547" i="64"/>
  <c r="AX1547" i="64"/>
  <c r="AW1547" i="64"/>
  <c r="AV1547" i="64"/>
  <c r="AU1547" i="64"/>
  <c r="AT1547" i="64"/>
  <c r="AS1547" i="64"/>
  <c r="AR1547" i="64"/>
  <c r="AQ1547" i="64"/>
  <c r="AP1547" i="64"/>
  <c r="AO1547" i="64"/>
  <c r="AN1547" i="64"/>
  <c r="AM1547" i="64"/>
  <c r="AL1547" i="64"/>
  <c r="AK1547" i="64"/>
  <c r="AJ1547" i="64"/>
  <c r="AI1547" i="64"/>
  <c r="AH1547" i="64"/>
  <c r="AG1547" i="64"/>
  <c r="AF1547" i="64"/>
  <c r="AE1547" i="64"/>
  <c r="AD1547" i="64"/>
  <c r="AC1547" i="64"/>
  <c r="AB1547" i="64"/>
  <c r="AA1547" i="64"/>
  <c r="Z1547" i="64"/>
  <c r="Y1547" i="64"/>
  <c r="X1547" i="64"/>
  <c r="W1547" i="64"/>
  <c r="V1547" i="64"/>
  <c r="U1547" i="64"/>
  <c r="T1547" i="64"/>
  <c r="S1547" i="64"/>
  <c r="G1549" i="64"/>
  <c r="E1547" i="64"/>
  <c r="G1548" i="64"/>
  <c r="E1546" i="64"/>
  <c r="DK1545" i="64"/>
  <c r="DJ1545" i="64"/>
  <c r="DI1545" i="64"/>
  <c r="DH1545" i="64"/>
  <c r="DG1545" i="64"/>
  <c r="DF1545" i="64"/>
  <c r="DE1545" i="64"/>
  <c r="DD1545" i="64"/>
  <c r="DC1545" i="64"/>
  <c r="DB1545" i="64"/>
  <c r="DA1545" i="64"/>
  <c r="CZ1545" i="64"/>
  <c r="CY1545" i="64"/>
  <c r="CX1545" i="64"/>
  <c r="CW1545" i="64"/>
  <c r="CV1545" i="64"/>
  <c r="CU1545" i="64"/>
  <c r="CT1545" i="64"/>
  <c r="CS1545" i="64"/>
  <c r="CR1545" i="64"/>
  <c r="CQ1545" i="64"/>
  <c r="CP1545" i="64"/>
  <c r="CO1545" i="64"/>
  <c r="CL1545" i="64"/>
  <c r="CK1545" i="64"/>
  <c r="CJ1545" i="64"/>
  <c r="CI1545" i="64"/>
  <c r="CH1545" i="64"/>
  <c r="CG1545" i="64"/>
  <c r="CF1545" i="64"/>
  <c r="CE1545" i="64"/>
  <c r="CD1545" i="64"/>
  <c r="CC1545" i="64"/>
  <c r="CB1545" i="64"/>
  <c r="CA1545" i="64"/>
  <c r="BZ1545" i="64"/>
  <c r="BY1545" i="64"/>
  <c r="BX1545" i="64"/>
  <c r="BW1545" i="64"/>
  <c r="BV1545" i="64"/>
  <c r="BU1545" i="64"/>
  <c r="BT1545" i="64"/>
  <c r="BS1545" i="64"/>
  <c r="BR1545" i="64"/>
  <c r="BQ1545" i="64"/>
  <c r="BP1545" i="64"/>
  <c r="BO1545" i="64"/>
  <c r="BN1545" i="64"/>
  <c r="BM1545" i="64"/>
  <c r="BL1545" i="64"/>
  <c r="BK1545" i="64"/>
  <c r="BJ1545" i="64"/>
  <c r="BI1545" i="64"/>
  <c r="BH1545" i="64"/>
  <c r="BG1545" i="64"/>
  <c r="BF1545" i="64"/>
  <c r="BE1545" i="64"/>
  <c r="BD1545" i="64"/>
  <c r="BC1545" i="64"/>
  <c r="BB1545" i="64"/>
  <c r="BA1545" i="64"/>
  <c r="AZ1545" i="64"/>
  <c r="AY1545" i="64"/>
  <c r="AX1545" i="64"/>
  <c r="AW1545" i="64"/>
  <c r="AV1545" i="64"/>
  <c r="AU1545" i="64"/>
  <c r="AT1545" i="64"/>
  <c r="AS1545" i="64"/>
  <c r="AR1545" i="64"/>
  <c r="AQ1545" i="64"/>
  <c r="AP1545" i="64"/>
  <c r="AO1545" i="64"/>
  <c r="AN1545" i="64"/>
  <c r="AM1545" i="64"/>
  <c r="AL1545" i="64"/>
  <c r="AK1545" i="64"/>
  <c r="AJ1545" i="64"/>
  <c r="AI1545" i="64"/>
  <c r="AH1545" i="64"/>
  <c r="AG1545" i="64"/>
  <c r="AF1545" i="64"/>
  <c r="AE1545" i="64"/>
  <c r="AD1545" i="64"/>
  <c r="AC1545" i="64"/>
  <c r="AB1545" i="64"/>
  <c r="AA1545" i="64"/>
  <c r="Z1545" i="64"/>
  <c r="Y1545" i="64"/>
  <c r="X1545" i="64"/>
  <c r="W1545" i="64"/>
  <c r="V1545" i="64"/>
  <c r="U1545" i="64"/>
  <c r="T1545" i="64"/>
  <c r="S1545" i="64"/>
  <c r="G1547" i="64"/>
  <c r="E1545" i="64"/>
  <c r="G1546" i="64"/>
  <c r="E1544" i="64"/>
  <c r="G1545" i="64"/>
  <c r="E1543" i="64"/>
  <c r="G1544" i="64"/>
  <c r="E1542" i="64"/>
  <c r="G1543" i="64"/>
  <c r="E1541" i="64"/>
  <c r="E1539" i="64"/>
  <c r="E1538" i="64"/>
  <c r="CO1537" i="64"/>
  <c r="R1537" i="64"/>
  <c r="S1537" i="64" s="1"/>
  <c r="E1537" i="64"/>
  <c r="B1537" i="64" s="1"/>
  <c r="E1536" i="64"/>
  <c r="G1528" i="64"/>
  <c r="E1526" i="64"/>
  <c r="DK1525" i="64"/>
  <c r="DJ1525" i="64"/>
  <c r="DI1525" i="64"/>
  <c r="DH1525" i="64"/>
  <c r="DG1525" i="64"/>
  <c r="DF1525" i="64"/>
  <c r="DE1525" i="64"/>
  <c r="DD1525" i="64"/>
  <c r="DC1525" i="64"/>
  <c r="DB1525" i="64"/>
  <c r="DA1525" i="64"/>
  <c r="CZ1525" i="64"/>
  <c r="CY1525" i="64"/>
  <c r="CX1525" i="64"/>
  <c r="CW1525" i="64"/>
  <c r="CV1525" i="64"/>
  <c r="CU1525" i="64"/>
  <c r="CT1525" i="64"/>
  <c r="CS1525" i="64"/>
  <c r="CR1525" i="64"/>
  <c r="CQ1525" i="64"/>
  <c r="CP1525" i="64"/>
  <c r="CO1525" i="64"/>
  <c r="CL1525" i="64"/>
  <c r="CK1525" i="64"/>
  <c r="CJ1525" i="64"/>
  <c r="CI1525" i="64"/>
  <c r="CH1525" i="64"/>
  <c r="CG1525" i="64"/>
  <c r="CF1525" i="64"/>
  <c r="CE1525" i="64"/>
  <c r="CD1525" i="64"/>
  <c r="CC1525" i="64"/>
  <c r="CB1525" i="64"/>
  <c r="CA1525" i="64"/>
  <c r="BZ1525" i="64"/>
  <c r="BY1525" i="64"/>
  <c r="BX1525" i="64"/>
  <c r="BW1525" i="64"/>
  <c r="BV1525" i="64"/>
  <c r="BU1525" i="64"/>
  <c r="BT1525" i="64"/>
  <c r="BS1525" i="64"/>
  <c r="BR1525" i="64"/>
  <c r="BQ1525" i="64"/>
  <c r="BP1525" i="64"/>
  <c r="BO1525" i="64"/>
  <c r="BN1525" i="64"/>
  <c r="BM1525" i="64"/>
  <c r="BL1525" i="64"/>
  <c r="BK1525" i="64"/>
  <c r="BJ1525" i="64"/>
  <c r="BI1525" i="64"/>
  <c r="BH1525" i="64"/>
  <c r="BG1525" i="64"/>
  <c r="BF1525" i="64"/>
  <c r="BE1525" i="64"/>
  <c r="BD1525" i="64"/>
  <c r="BC1525" i="64"/>
  <c r="BB1525" i="64"/>
  <c r="BA1525" i="64"/>
  <c r="AZ1525" i="64"/>
  <c r="AY1525" i="64"/>
  <c r="AX1525" i="64"/>
  <c r="AW1525" i="64"/>
  <c r="AV1525" i="64"/>
  <c r="AU1525" i="64"/>
  <c r="AT1525" i="64"/>
  <c r="AS1525" i="64"/>
  <c r="AR1525" i="64"/>
  <c r="AQ1525" i="64"/>
  <c r="AP1525" i="64"/>
  <c r="AO1525" i="64"/>
  <c r="AN1525" i="64"/>
  <c r="AM1525" i="64"/>
  <c r="AL1525" i="64"/>
  <c r="AK1525" i="64"/>
  <c r="AJ1525" i="64"/>
  <c r="AI1525" i="64"/>
  <c r="AH1525" i="64"/>
  <c r="AG1525" i="64"/>
  <c r="AF1525" i="64"/>
  <c r="AE1525" i="64"/>
  <c r="AD1525" i="64"/>
  <c r="AC1525" i="64"/>
  <c r="AB1525" i="64"/>
  <c r="AA1525" i="64"/>
  <c r="Z1525" i="64"/>
  <c r="Y1525" i="64"/>
  <c r="X1525" i="64"/>
  <c r="W1525" i="64"/>
  <c r="V1525" i="64"/>
  <c r="U1525" i="64"/>
  <c r="T1525" i="64"/>
  <c r="S1525" i="64"/>
  <c r="G1527" i="64"/>
  <c r="E1525" i="64"/>
  <c r="G1526" i="64"/>
  <c r="E1524" i="64"/>
  <c r="DK1523" i="64"/>
  <c r="DJ1523" i="64"/>
  <c r="DI1523" i="64"/>
  <c r="DH1523" i="64"/>
  <c r="DG1523" i="64"/>
  <c r="DF1523" i="64"/>
  <c r="DE1523" i="64"/>
  <c r="DD1523" i="64"/>
  <c r="DC1523" i="64"/>
  <c r="DB1523" i="64"/>
  <c r="DA1523" i="64"/>
  <c r="CZ1523" i="64"/>
  <c r="CY1523" i="64"/>
  <c r="CX1523" i="64"/>
  <c r="CW1523" i="64"/>
  <c r="CV1523" i="64"/>
  <c r="CU1523" i="64"/>
  <c r="CT1523" i="64"/>
  <c r="CS1523" i="64"/>
  <c r="CR1523" i="64"/>
  <c r="CQ1523" i="64"/>
  <c r="CP1523" i="64"/>
  <c r="CO1523" i="64"/>
  <c r="CL1523" i="64"/>
  <c r="CK1523" i="64"/>
  <c r="CJ1523" i="64"/>
  <c r="CI1523" i="64"/>
  <c r="CH1523" i="64"/>
  <c r="CG1523" i="64"/>
  <c r="CF1523" i="64"/>
  <c r="CE1523" i="64"/>
  <c r="CD1523" i="64"/>
  <c r="CC1523" i="64"/>
  <c r="CB1523" i="64"/>
  <c r="CA1523" i="64"/>
  <c r="BZ1523" i="64"/>
  <c r="BY1523" i="64"/>
  <c r="BX1523" i="64"/>
  <c r="BW1523" i="64"/>
  <c r="BV1523" i="64"/>
  <c r="BU1523" i="64"/>
  <c r="BT1523" i="64"/>
  <c r="BS1523" i="64"/>
  <c r="BR1523" i="64"/>
  <c r="BQ1523" i="64"/>
  <c r="BP1523" i="64"/>
  <c r="BO1523" i="64"/>
  <c r="BN1523" i="64"/>
  <c r="BM1523" i="64"/>
  <c r="BL1523" i="64"/>
  <c r="BK1523" i="64"/>
  <c r="BJ1523" i="64"/>
  <c r="BI1523" i="64"/>
  <c r="BH1523" i="64"/>
  <c r="BG1523" i="64"/>
  <c r="BF1523" i="64"/>
  <c r="BE1523" i="64"/>
  <c r="BD1523" i="64"/>
  <c r="BC1523" i="64"/>
  <c r="BB1523" i="64"/>
  <c r="BA1523" i="64"/>
  <c r="AZ1523" i="64"/>
  <c r="AY1523" i="64"/>
  <c r="AX1523" i="64"/>
  <c r="AW1523" i="64"/>
  <c r="AV1523" i="64"/>
  <c r="AU1523" i="64"/>
  <c r="AT1523" i="64"/>
  <c r="AS1523" i="64"/>
  <c r="AR1523" i="64"/>
  <c r="AQ1523" i="64"/>
  <c r="AP1523" i="64"/>
  <c r="AO1523" i="64"/>
  <c r="AN1523" i="64"/>
  <c r="AM1523" i="64"/>
  <c r="AL1523" i="64"/>
  <c r="AK1523" i="64"/>
  <c r="AJ1523" i="64"/>
  <c r="AI1523" i="64"/>
  <c r="AH1523" i="64"/>
  <c r="AG1523" i="64"/>
  <c r="AF1523" i="64"/>
  <c r="AE1523" i="64"/>
  <c r="AD1523" i="64"/>
  <c r="AC1523" i="64"/>
  <c r="AB1523" i="64"/>
  <c r="AA1523" i="64"/>
  <c r="Z1523" i="64"/>
  <c r="Y1523" i="64"/>
  <c r="X1523" i="64"/>
  <c r="W1523" i="64"/>
  <c r="V1523" i="64"/>
  <c r="U1523" i="64"/>
  <c r="T1523" i="64"/>
  <c r="S1523" i="64"/>
  <c r="G1525" i="64"/>
  <c r="E1523" i="64"/>
  <c r="G1524" i="64"/>
  <c r="E1522" i="64"/>
  <c r="G1523" i="64"/>
  <c r="E1521" i="64"/>
  <c r="G1522" i="64"/>
  <c r="E1520" i="64"/>
  <c r="G1521" i="64"/>
  <c r="E1519" i="64"/>
  <c r="E1518" i="64"/>
  <c r="E1517" i="64"/>
  <c r="R1516" i="64"/>
  <c r="S1516" i="64" s="1"/>
  <c r="E1516" i="64"/>
  <c r="B1516" i="64" s="1"/>
  <c r="E1515" i="64"/>
  <c r="G1507" i="64"/>
  <c r="E1505" i="64"/>
  <c r="DK1504" i="64"/>
  <c r="DJ1504" i="64"/>
  <c r="DI1504" i="64"/>
  <c r="DH1504" i="64"/>
  <c r="DG1504" i="64"/>
  <c r="DF1504" i="64"/>
  <c r="DE1504" i="64"/>
  <c r="DD1504" i="64"/>
  <c r="DC1504" i="64"/>
  <c r="DB1504" i="64"/>
  <c r="DA1504" i="64"/>
  <c r="CZ1504" i="64"/>
  <c r="CY1504" i="64"/>
  <c r="CX1504" i="64"/>
  <c r="CW1504" i="64"/>
  <c r="CV1504" i="64"/>
  <c r="CU1504" i="64"/>
  <c r="CT1504" i="64"/>
  <c r="CS1504" i="64"/>
  <c r="CR1504" i="64"/>
  <c r="CQ1504" i="64"/>
  <c r="CP1504" i="64"/>
  <c r="CO1504" i="64"/>
  <c r="CL1504" i="64"/>
  <c r="CK1504" i="64"/>
  <c r="CJ1504" i="64"/>
  <c r="CI1504" i="64"/>
  <c r="CH1504" i="64"/>
  <c r="CG1504" i="64"/>
  <c r="CF1504" i="64"/>
  <c r="CE1504" i="64"/>
  <c r="CD1504" i="64"/>
  <c r="CC1504" i="64"/>
  <c r="CB1504" i="64"/>
  <c r="CA1504" i="64"/>
  <c r="BZ1504" i="64"/>
  <c r="BY1504" i="64"/>
  <c r="BX1504" i="64"/>
  <c r="BW1504" i="64"/>
  <c r="BV1504" i="64"/>
  <c r="BU1504" i="64"/>
  <c r="BT1504" i="64"/>
  <c r="BS1504" i="64"/>
  <c r="BR1504" i="64"/>
  <c r="BQ1504" i="64"/>
  <c r="BP1504" i="64"/>
  <c r="BO1504" i="64"/>
  <c r="BN1504" i="64"/>
  <c r="BM1504" i="64"/>
  <c r="BL1504" i="64"/>
  <c r="BK1504" i="64"/>
  <c r="BJ1504" i="64"/>
  <c r="BI1504" i="64"/>
  <c r="BH1504" i="64"/>
  <c r="BG1504" i="64"/>
  <c r="BF1504" i="64"/>
  <c r="BE1504" i="64"/>
  <c r="BD1504" i="64"/>
  <c r="BC1504" i="64"/>
  <c r="BB1504" i="64"/>
  <c r="BA1504" i="64"/>
  <c r="AZ1504" i="64"/>
  <c r="AY1504" i="64"/>
  <c r="AX1504" i="64"/>
  <c r="AW1504" i="64"/>
  <c r="AV1504" i="64"/>
  <c r="AU1504" i="64"/>
  <c r="AT1504" i="64"/>
  <c r="AS1504" i="64"/>
  <c r="AR1504" i="64"/>
  <c r="AQ1504" i="64"/>
  <c r="AP1504" i="64"/>
  <c r="AO1504" i="64"/>
  <c r="AN1504" i="64"/>
  <c r="AM1504" i="64"/>
  <c r="AL1504" i="64"/>
  <c r="AK1504" i="64"/>
  <c r="AJ1504" i="64"/>
  <c r="AI1504" i="64"/>
  <c r="AH1504" i="64"/>
  <c r="AG1504" i="64"/>
  <c r="AF1504" i="64"/>
  <c r="AE1504" i="64"/>
  <c r="AD1504" i="64"/>
  <c r="AC1504" i="64"/>
  <c r="AB1504" i="64"/>
  <c r="AA1504" i="64"/>
  <c r="Z1504" i="64"/>
  <c r="Y1504" i="64"/>
  <c r="X1504" i="64"/>
  <c r="W1504" i="64"/>
  <c r="V1504" i="64"/>
  <c r="U1504" i="64"/>
  <c r="T1504" i="64"/>
  <c r="S1504" i="64"/>
  <c r="G1506" i="64"/>
  <c r="E1504" i="64"/>
  <c r="G1505" i="64"/>
  <c r="E1503" i="64"/>
  <c r="DK1502" i="64"/>
  <c r="DJ1502" i="64"/>
  <c r="DI1502" i="64"/>
  <c r="DH1502" i="64"/>
  <c r="DG1502" i="64"/>
  <c r="DF1502" i="64"/>
  <c r="DE1502" i="64"/>
  <c r="DD1502" i="64"/>
  <c r="DC1502" i="64"/>
  <c r="DB1502" i="64"/>
  <c r="DA1502" i="64"/>
  <c r="CZ1502" i="64"/>
  <c r="CY1502" i="64"/>
  <c r="CX1502" i="64"/>
  <c r="CW1502" i="64"/>
  <c r="CV1502" i="64"/>
  <c r="CU1502" i="64"/>
  <c r="CT1502" i="64"/>
  <c r="CS1502" i="64"/>
  <c r="CR1502" i="64"/>
  <c r="CQ1502" i="64"/>
  <c r="CP1502" i="64"/>
  <c r="CO1502" i="64"/>
  <c r="CL1502" i="64"/>
  <c r="CK1502" i="64"/>
  <c r="CJ1502" i="64"/>
  <c r="CI1502" i="64"/>
  <c r="CH1502" i="64"/>
  <c r="CG1502" i="64"/>
  <c r="CF1502" i="64"/>
  <c r="CE1502" i="64"/>
  <c r="CD1502" i="64"/>
  <c r="CC1502" i="64"/>
  <c r="CB1502" i="64"/>
  <c r="CA1502" i="64"/>
  <c r="BZ1502" i="64"/>
  <c r="BY1502" i="64"/>
  <c r="BX1502" i="64"/>
  <c r="BW1502" i="64"/>
  <c r="BV1502" i="64"/>
  <c r="BU1502" i="64"/>
  <c r="BT1502" i="64"/>
  <c r="BS1502" i="64"/>
  <c r="BR1502" i="64"/>
  <c r="BQ1502" i="64"/>
  <c r="BP1502" i="64"/>
  <c r="BO1502" i="64"/>
  <c r="BN1502" i="64"/>
  <c r="BM1502" i="64"/>
  <c r="BL1502" i="64"/>
  <c r="BK1502" i="64"/>
  <c r="BJ1502" i="64"/>
  <c r="BI1502" i="64"/>
  <c r="BH1502" i="64"/>
  <c r="BG1502" i="64"/>
  <c r="BF1502" i="64"/>
  <c r="BE1502" i="64"/>
  <c r="BD1502" i="64"/>
  <c r="BC1502" i="64"/>
  <c r="BB1502" i="64"/>
  <c r="BA1502" i="64"/>
  <c r="AZ1502" i="64"/>
  <c r="AY1502" i="64"/>
  <c r="AX1502" i="64"/>
  <c r="AW1502" i="64"/>
  <c r="AV1502" i="64"/>
  <c r="AU1502" i="64"/>
  <c r="AT1502" i="64"/>
  <c r="AS1502" i="64"/>
  <c r="AR1502" i="64"/>
  <c r="AQ1502" i="64"/>
  <c r="AP1502" i="64"/>
  <c r="AO1502" i="64"/>
  <c r="AN1502" i="64"/>
  <c r="AM1502" i="64"/>
  <c r="AL1502" i="64"/>
  <c r="AK1502" i="64"/>
  <c r="AJ1502" i="64"/>
  <c r="AI1502" i="64"/>
  <c r="AH1502" i="64"/>
  <c r="AG1502" i="64"/>
  <c r="AF1502" i="64"/>
  <c r="AE1502" i="64"/>
  <c r="AD1502" i="64"/>
  <c r="AC1502" i="64"/>
  <c r="AB1502" i="64"/>
  <c r="AA1502" i="64"/>
  <c r="Z1502" i="64"/>
  <c r="Y1502" i="64"/>
  <c r="X1502" i="64"/>
  <c r="W1502" i="64"/>
  <c r="V1502" i="64"/>
  <c r="U1502" i="64"/>
  <c r="T1502" i="64"/>
  <c r="S1502" i="64"/>
  <c r="G1504" i="64"/>
  <c r="E1502" i="64"/>
  <c r="G1503" i="64"/>
  <c r="E1501" i="64"/>
  <c r="G1502" i="64"/>
  <c r="E1500" i="64"/>
  <c r="G1501" i="64"/>
  <c r="E1499" i="64"/>
  <c r="G1500" i="64"/>
  <c r="E1498" i="64"/>
  <c r="E1496" i="64"/>
  <c r="E1495" i="64"/>
  <c r="R1494" i="64"/>
  <c r="S1494" i="64" s="1"/>
  <c r="E1494" i="64"/>
  <c r="B1494" i="64" s="1"/>
  <c r="E1493" i="64"/>
  <c r="DK2190" i="64"/>
  <c r="DJ2190" i="64"/>
  <c r="DI2190" i="64"/>
  <c r="DH2190" i="64"/>
  <c r="DG2190" i="64"/>
  <c r="DF2190" i="64"/>
  <c r="DE2190" i="64"/>
  <c r="DD2190" i="64"/>
  <c r="DC2190" i="64"/>
  <c r="DB2190" i="64"/>
  <c r="DA2190" i="64"/>
  <c r="CZ2190" i="64"/>
  <c r="CY2190" i="64"/>
  <c r="CX2190" i="64"/>
  <c r="CW2190" i="64"/>
  <c r="CV2190" i="64"/>
  <c r="CU2190" i="64"/>
  <c r="CT2190" i="64"/>
  <c r="CS2190" i="64"/>
  <c r="CR2190" i="64"/>
  <c r="CQ2190" i="64"/>
  <c r="CP2190" i="64"/>
  <c r="CO2190" i="64"/>
  <c r="CL2190" i="64"/>
  <c r="CK2190" i="64"/>
  <c r="CJ2190" i="64"/>
  <c r="CI2190" i="64"/>
  <c r="CH2190" i="64"/>
  <c r="CG2190" i="64"/>
  <c r="CF2190" i="64"/>
  <c r="CE2190" i="64"/>
  <c r="CD2190" i="64"/>
  <c r="CC2190" i="64"/>
  <c r="CB2190" i="64"/>
  <c r="CA2190" i="64"/>
  <c r="BZ2190" i="64"/>
  <c r="BY2190" i="64"/>
  <c r="BX2190" i="64"/>
  <c r="BW2190" i="64"/>
  <c r="BV2190" i="64"/>
  <c r="BU2190" i="64"/>
  <c r="BT2190" i="64"/>
  <c r="BS2190" i="64"/>
  <c r="BR2190" i="64"/>
  <c r="BQ2190" i="64"/>
  <c r="BP2190" i="64"/>
  <c r="BO2190" i="64"/>
  <c r="BN2190" i="64"/>
  <c r="BM2190" i="64"/>
  <c r="BL2190" i="64"/>
  <c r="BK2190" i="64"/>
  <c r="BJ2190" i="64"/>
  <c r="BI2190" i="64"/>
  <c r="BH2190" i="64"/>
  <c r="BG2190" i="64"/>
  <c r="BF2190" i="64"/>
  <c r="BE2190" i="64"/>
  <c r="BD2190" i="64"/>
  <c r="BC2190" i="64"/>
  <c r="BB2190" i="64"/>
  <c r="BA2190" i="64"/>
  <c r="AZ2190" i="64"/>
  <c r="AY2190" i="64"/>
  <c r="AX2190" i="64"/>
  <c r="AW2190" i="64"/>
  <c r="AV2190" i="64"/>
  <c r="AU2190" i="64"/>
  <c r="AT2190" i="64"/>
  <c r="AS2190" i="64"/>
  <c r="AR2190" i="64"/>
  <c r="AQ2190" i="64"/>
  <c r="AP2190" i="64"/>
  <c r="AO2190" i="64"/>
  <c r="AN2190" i="64"/>
  <c r="AM2190" i="64"/>
  <c r="AL2190" i="64"/>
  <c r="AK2190" i="64"/>
  <c r="AJ2190" i="64"/>
  <c r="AI2190" i="64"/>
  <c r="AH2190" i="64"/>
  <c r="AG2190" i="64"/>
  <c r="AF2190" i="64"/>
  <c r="AE2190" i="64"/>
  <c r="AD2190" i="64"/>
  <c r="AC2190" i="64"/>
  <c r="AB2190" i="64"/>
  <c r="AA2190" i="64"/>
  <c r="Z2190" i="64"/>
  <c r="Y2190" i="64"/>
  <c r="X2190" i="64"/>
  <c r="W2190" i="64"/>
  <c r="V2190" i="64"/>
  <c r="U2190" i="64"/>
  <c r="T2190" i="64"/>
  <c r="S2190" i="64"/>
  <c r="E2190" i="64"/>
  <c r="DK2189" i="64"/>
  <c r="DJ2189" i="64"/>
  <c r="DI2189" i="64"/>
  <c r="DH2189" i="64"/>
  <c r="DG2189" i="64"/>
  <c r="DF2189" i="64"/>
  <c r="DE2189" i="64"/>
  <c r="DD2189" i="64"/>
  <c r="DC2189" i="64"/>
  <c r="DB2189" i="64"/>
  <c r="DA2189" i="64"/>
  <c r="CZ2189" i="64"/>
  <c r="CY2189" i="64"/>
  <c r="CX2189" i="64"/>
  <c r="CW2189" i="64"/>
  <c r="CV2189" i="64"/>
  <c r="CU2189" i="64"/>
  <c r="CT2189" i="64"/>
  <c r="CS2189" i="64"/>
  <c r="CR2189" i="64"/>
  <c r="CQ2189" i="64"/>
  <c r="CP2189" i="64"/>
  <c r="CO2189" i="64"/>
  <c r="CL2189" i="64"/>
  <c r="CK2189" i="64"/>
  <c r="CJ2189" i="64"/>
  <c r="CI2189" i="64"/>
  <c r="CH2189" i="64"/>
  <c r="CG2189" i="64"/>
  <c r="CF2189" i="64"/>
  <c r="CE2189" i="64"/>
  <c r="CD2189" i="64"/>
  <c r="CC2189" i="64"/>
  <c r="CB2189" i="64"/>
  <c r="CA2189" i="64"/>
  <c r="BZ2189" i="64"/>
  <c r="BY2189" i="64"/>
  <c r="BX2189" i="64"/>
  <c r="BW2189" i="64"/>
  <c r="BV2189" i="64"/>
  <c r="BU2189" i="64"/>
  <c r="BT2189" i="64"/>
  <c r="BS2189" i="64"/>
  <c r="BR2189" i="64"/>
  <c r="BQ2189" i="64"/>
  <c r="BP2189" i="64"/>
  <c r="BO2189" i="64"/>
  <c r="BN2189" i="64"/>
  <c r="BM2189" i="64"/>
  <c r="BL2189" i="64"/>
  <c r="BK2189" i="64"/>
  <c r="BJ2189" i="64"/>
  <c r="BI2189" i="64"/>
  <c r="BH2189" i="64"/>
  <c r="BG2189" i="64"/>
  <c r="BF2189" i="64"/>
  <c r="BE2189" i="64"/>
  <c r="BD2189" i="64"/>
  <c r="BC2189" i="64"/>
  <c r="BB2189" i="64"/>
  <c r="BA2189" i="64"/>
  <c r="AZ2189" i="64"/>
  <c r="AY2189" i="64"/>
  <c r="AX2189" i="64"/>
  <c r="AW2189" i="64"/>
  <c r="AV2189" i="64"/>
  <c r="AU2189" i="64"/>
  <c r="AT2189" i="64"/>
  <c r="AS2189" i="64"/>
  <c r="AR2189" i="64"/>
  <c r="AQ2189" i="64"/>
  <c r="AP2189" i="64"/>
  <c r="AO2189" i="64"/>
  <c r="AN2189" i="64"/>
  <c r="AM2189" i="64"/>
  <c r="AL2189" i="64"/>
  <c r="AK2189" i="64"/>
  <c r="AJ2189" i="64"/>
  <c r="AI2189" i="64"/>
  <c r="AH2189" i="64"/>
  <c r="AG2189" i="64"/>
  <c r="AF2189" i="64"/>
  <c r="AE2189" i="64"/>
  <c r="AD2189" i="64"/>
  <c r="AC2189" i="64"/>
  <c r="AB2189" i="64"/>
  <c r="AA2189" i="64"/>
  <c r="Z2189" i="64"/>
  <c r="Y2189" i="64"/>
  <c r="X2189" i="64"/>
  <c r="W2189" i="64"/>
  <c r="V2189" i="64"/>
  <c r="U2189" i="64"/>
  <c r="T2189" i="64"/>
  <c r="S2189" i="64"/>
  <c r="E2189" i="64"/>
  <c r="G2190" i="64"/>
  <c r="E2188" i="64"/>
  <c r="DK2187" i="64"/>
  <c r="DJ2187" i="64"/>
  <c r="DI2187" i="64"/>
  <c r="DH2187" i="64"/>
  <c r="DG2187" i="64"/>
  <c r="DF2187" i="64"/>
  <c r="DE2187" i="64"/>
  <c r="DD2187" i="64"/>
  <c r="DC2187" i="64"/>
  <c r="DB2187" i="64"/>
  <c r="DA2187" i="64"/>
  <c r="CZ2187" i="64"/>
  <c r="CY2187" i="64"/>
  <c r="CX2187" i="64"/>
  <c r="CW2187" i="64"/>
  <c r="CV2187" i="64"/>
  <c r="CU2187" i="64"/>
  <c r="CT2187" i="64"/>
  <c r="CS2187" i="64"/>
  <c r="CR2187" i="64"/>
  <c r="CQ2187" i="64"/>
  <c r="CP2187" i="64"/>
  <c r="CO2187" i="64"/>
  <c r="CL2187" i="64"/>
  <c r="CK2187" i="64"/>
  <c r="CJ2187" i="64"/>
  <c r="CI2187" i="64"/>
  <c r="CH2187" i="64"/>
  <c r="CG2187" i="64"/>
  <c r="CF2187" i="64"/>
  <c r="CE2187" i="64"/>
  <c r="CD2187" i="64"/>
  <c r="CC2187" i="64"/>
  <c r="CB2187" i="64"/>
  <c r="CA2187" i="64"/>
  <c r="BZ2187" i="64"/>
  <c r="BY2187" i="64"/>
  <c r="BX2187" i="64"/>
  <c r="BW2187" i="64"/>
  <c r="BV2187" i="64"/>
  <c r="BU2187" i="64"/>
  <c r="BT2187" i="64"/>
  <c r="BS2187" i="64"/>
  <c r="BR2187" i="64"/>
  <c r="BQ2187" i="64"/>
  <c r="BP2187" i="64"/>
  <c r="BO2187" i="64"/>
  <c r="BN2187" i="64"/>
  <c r="BM2187" i="64"/>
  <c r="BL2187" i="64"/>
  <c r="BK2187" i="64"/>
  <c r="BJ2187" i="64"/>
  <c r="BI2187" i="64"/>
  <c r="BH2187" i="64"/>
  <c r="BG2187" i="64"/>
  <c r="BF2187" i="64"/>
  <c r="BE2187" i="64"/>
  <c r="BD2187" i="64"/>
  <c r="BC2187" i="64"/>
  <c r="BB2187" i="64"/>
  <c r="BA2187" i="64"/>
  <c r="AZ2187" i="64"/>
  <c r="AY2187" i="64"/>
  <c r="AX2187" i="64"/>
  <c r="AW2187" i="64"/>
  <c r="AV2187" i="64"/>
  <c r="AU2187" i="64"/>
  <c r="AT2187" i="64"/>
  <c r="AS2187" i="64"/>
  <c r="AR2187" i="64"/>
  <c r="AQ2187" i="64"/>
  <c r="AP2187" i="64"/>
  <c r="AO2187" i="64"/>
  <c r="AN2187" i="64"/>
  <c r="AM2187" i="64"/>
  <c r="AL2187" i="64"/>
  <c r="AK2187" i="64"/>
  <c r="AJ2187" i="64"/>
  <c r="AI2187" i="64"/>
  <c r="AH2187" i="64"/>
  <c r="AG2187" i="64"/>
  <c r="AF2187" i="64"/>
  <c r="AE2187" i="64"/>
  <c r="AD2187" i="64"/>
  <c r="AC2187" i="64"/>
  <c r="AB2187" i="64"/>
  <c r="AA2187" i="64"/>
  <c r="Z2187" i="64"/>
  <c r="Y2187" i="64"/>
  <c r="X2187" i="64"/>
  <c r="W2187" i="64"/>
  <c r="V2187" i="64"/>
  <c r="U2187" i="64"/>
  <c r="T2187" i="64"/>
  <c r="S2187" i="64"/>
  <c r="E2187" i="64"/>
  <c r="DK2186" i="64"/>
  <c r="DJ2186" i="64"/>
  <c r="DI2186" i="64"/>
  <c r="DH2186" i="64"/>
  <c r="DG2186" i="64"/>
  <c r="DF2186" i="64"/>
  <c r="DE2186" i="64"/>
  <c r="DD2186" i="64"/>
  <c r="DC2186" i="64"/>
  <c r="DB2186" i="64"/>
  <c r="DA2186" i="64"/>
  <c r="CZ2186" i="64"/>
  <c r="CY2186" i="64"/>
  <c r="CX2186" i="64"/>
  <c r="CW2186" i="64"/>
  <c r="CV2186" i="64"/>
  <c r="CU2186" i="64"/>
  <c r="CT2186" i="64"/>
  <c r="CS2186" i="64"/>
  <c r="CR2186" i="64"/>
  <c r="CQ2186" i="64"/>
  <c r="CP2186" i="64"/>
  <c r="CO2186" i="64"/>
  <c r="E2186" i="64"/>
  <c r="DK2185" i="64"/>
  <c r="DJ2185" i="64"/>
  <c r="DI2185" i="64"/>
  <c r="DH2185" i="64"/>
  <c r="DG2185" i="64"/>
  <c r="DF2185" i="64"/>
  <c r="DE2185" i="64"/>
  <c r="DD2185" i="64"/>
  <c r="DC2185" i="64"/>
  <c r="DB2185" i="64"/>
  <c r="DA2185" i="64"/>
  <c r="CZ2185" i="64"/>
  <c r="CY2185" i="64"/>
  <c r="CX2185" i="64"/>
  <c r="CW2185" i="64"/>
  <c r="CV2185" i="64"/>
  <c r="CU2185" i="64"/>
  <c r="CT2185" i="64"/>
  <c r="CS2185" i="64"/>
  <c r="CR2185" i="64"/>
  <c r="CQ2185" i="64"/>
  <c r="CP2185" i="64"/>
  <c r="CO2185" i="64"/>
  <c r="E2185" i="64"/>
  <c r="E2184" i="64"/>
  <c r="E2183" i="64"/>
  <c r="E2182" i="64"/>
  <c r="B2182" i="64" s="1"/>
  <c r="G2183" i="64"/>
  <c r="E2181" i="64"/>
  <c r="B2181" i="64" s="1"/>
  <c r="E2180" i="64"/>
  <c r="B2180" i="64" s="1"/>
  <c r="E2179" i="64"/>
  <c r="B2179" i="64" s="1"/>
  <c r="E2178" i="64"/>
  <c r="B2178" i="64" s="1"/>
  <c r="G2179" i="64"/>
  <c r="E2177" i="64"/>
  <c r="B2177" i="64" s="1"/>
  <c r="E2176" i="64"/>
  <c r="B2176" i="64" s="1"/>
  <c r="E2175" i="64"/>
  <c r="B2175" i="64" s="1"/>
  <c r="E2174" i="64"/>
  <c r="CW628" i="64" a="1"/>
  <c r="CP68" i="1151" l="1"/>
  <c r="CP69" i="1151" s="1"/>
  <c r="CQ47" i="1151"/>
  <c r="CQ62" i="1151"/>
  <c r="CQ22" i="861"/>
  <c r="CQ46" i="1151"/>
  <c r="CQ51" i="1151" s="1"/>
  <c r="CQ61" i="1151"/>
  <c r="CQ66" i="1151" s="1"/>
  <c r="CQ50" i="1151"/>
  <c r="CQ65" i="1151"/>
  <c r="AB27" i="1151"/>
  <c r="AB23" i="1151"/>
  <c r="AB24" i="1151"/>
  <c r="AB42" i="1151"/>
  <c r="AB40" i="1151"/>
  <c r="AB43" i="1151"/>
  <c r="AB41" i="1151"/>
  <c r="AB56" i="1151"/>
  <c r="AB39" i="1151"/>
  <c r="AB55" i="1151"/>
  <c r="AB58" i="1151"/>
  <c r="AB16" i="1151"/>
  <c r="AB54" i="1151"/>
  <c r="AB17" i="1151"/>
  <c r="AB57" i="1151"/>
  <c r="AB4" i="1151"/>
  <c r="AB25" i="1151"/>
  <c r="AB26" i="1151"/>
  <c r="U65" i="1151"/>
  <c r="U50" i="1151"/>
  <c r="Y18" i="1151"/>
  <c r="Z15" i="1151"/>
  <c r="AC7" i="1151"/>
  <c r="AC1" i="1151"/>
  <c r="AD2" i="1151"/>
  <c r="AC3" i="1151"/>
  <c r="U64" i="1151"/>
  <c r="U49" i="1151"/>
  <c r="U62" i="1151"/>
  <c r="U47" i="1151"/>
  <c r="X20" i="1151"/>
  <c r="AA8" i="1151"/>
  <c r="U63" i="1151"/>
  <c r="U48" i="1151"/>
  <c r="U46" i="1151"/>
  <c r="U61" i="1151"/>
  <c r="V35" i="1151"/>
  <c r="V34" i="1151"/>
  <c r="V31" i="1151"/>
  <c r="V33" i="1151"/>
  <c r="V32" i="1151"/>
  <c r="T66" i="1151"/>
  <c r="T22" i="861" s="1"/>
  <c r="W36" i="1151"/>
  <c r="T51" i="1151"/>
  <c r="T17" i="861" s="1"/>
  <c r="CR33" i="1151"/>
  <c r="CR31" i="1151"/>
  <c r="CR34" i="1151"/>
  <c r="CR32" i="1151"/>
  <c r="CR35" i="1151"/>
  <c r="CT15" i="1151"/>
  <c r="CS18" i="1151"/>
  <c r="CS20" i="1151" s="1"/>
  <c r="CS36" i="1151" s="1"/>
  <c r="CQ48" i="1151"/>
  <c r="CQ63" i="1151"/>
  <c r="S68" i="1151"/>
  <c r="CQ49" i="1151"/>
  <c r="CQ64" i="1151"/>
  <c r="DB1" i="1151"/>
  <c r="DB4" i="1151"/>
  <c r="DB24" i="1151"/>
  <c r="DB23" i="1151"/>
  <c r="DB16" i="1151"/>
  <c r="DB17" i="1151"/>
  <c r="DB25" i="1151"/>
  <c r="DB26" i="1151"/>
  <c r="DB39" i="1151"/>
  <c r="DB42" i="1151"/>
  <c r="DB40" i="1151"/>
  <c r="DB43" i="1151"/>
  <c r="DB27" i="1151"/>
  <c r="DB41" i="1151"/>
  <c r="DB58" i="1151"/>
  <c r="DB57" i="1151"/>
  <c r="DB55" i="1151"/>
  <c r="DB56" i="1151"/>
  <c r="DB54" i="1151"/>
  <c r="DC8" i="1151"/>
  <c r="DD2" i="1151"/>
  <c r="DC3" i="1151"/>
  <c r="DC7" i="1151"/>
  <c r="CX685" i="64" a="1"/>
  <c r="CX685" i="64" s="1"/>
  <c r="CX688" i="64" a="1"/>
  <c r="CX688" i="64" s="1"/>
  <c r="CX684" i="64" a="1"/>
  <c r="CX684" i="64" s="1"/>
  <c r="CX687" i="64" a="1"/>
  <c r="CX687" i="64" s="1"/>
  <c r="CX686" i="64" a="1"/>
  <c r="CX686" i="64" s="1"/>
  <c r="Z688" i="64" a="1"/>
  <c r="Z688" i="64" s="1"/>
  <c r="Z684" i="64" a="1"/>
  <c r="Z684" i="64" s="1"/>
  <c r="Z687" i="64" a="1"/>
  <c r="Z687" i="64" s="1"/>
  <c r="Z686" i="64" a="1"/>
  <c r="Z686" i="64" s="1"/>
  <c r="Z685" i="64" a="1"/>
  <c r="Z685" i="64" s="1"/>
  <c r="Z671" i="64" a="1"/>
  <c r="Z671" i="64" s="1"/>
  <c r="Z672" i="64" a="1"/>
  <c r="Z672" i="64" s="1"/>
  <c r="Z673" i="64" a="1"/>
  <c r="Z673" i="64" s="1"/>
  <c r="Z657" i="64" a="1"/>
  <c r="Z657" i="64" s="1"/>
  <c r="Z653" i="64" a="1"/>
  <c r="Z653" i="64" s="1"/>
  <c r="Z670" i="64" a="1"/>
  <c r="Z670" i="64" s="1"/>
  <c r="Z654" i="64" a="1"/>
  <c r="Z654" i="64" s="1"/>
  <c r="Z669" i="64" a="1"/>
  <c r="Z669" i="64" s="1"/>
  <c r="Z655" i="64" a="1"/>
  <c r="Z655" i="64" s="1"/>
  <c r="Z656" i="64" a="1"/>
  <c r="Z656" i="64" s="1"/>
  <c r="CX669" i="64" a="1"/>
  <c r="CX669" i="64" s="1"/>
  <c r="CX673" i="64" a="1"/>
  <c r="CX673" i="64" s="1"/>
  <c r="CX653" i="64" a="1"/>
  <c r="CX653" i="64" s="1"/>
  <c r="CX654" i="64" a="1"/>
  <c r="CX654" i="64" s="1"/>
  <c r="CX670" i="64" a="1"/>
  <c r="CX670" i="64" s="1"/>
  <c r="CX655" i="64" a="1"/>
  <c r="CX655" i="64" s="1"/>
  <c r="CX656" i="64" a="1"/>
  <c r="CX656" i="64" s="1"/>
  <c r="CX657" i="64" a="1"/>
  <c r="CX657" i="64" s="1"/>
  <c r="CX671" i="64" a="1"/>
  <c r="CX671" i="64" s="1"/>
  <c r="CX672" i="64" a="1"/>
  <c r="CX672" i="64" s="1"/>
  <c r="DL846" i="64"/>
  <c r="DL862" i="64" s="1"/>
  <c r="DL648" i="64"/>
  <c r="DL845" i="64"/>
  <c r="DL647" i="64"/>
  <c r="CR143" i="64"/>
  <c r="CS141" i="64"/>
  <c r="CS143" i="64" s="1"/>
  <c r="CT141" i="64"/>
  <c r="CU138" i="64"/>
  <c r="CX139" i="64" a="1"/>
  <c r="CX139" i="64" s="1"/>
  <c r="CX140" i="64" a="1"/>
  <c r="CX140" i="64" s="1"/>
  <c r="Z139" i="64" a="1"/>
  <c r="Z139" i="64" s="1"/>
  <c r="Z138" i="64" s="1"/>
  <c r="Z140" i="64" a="1"/>
  <c r="Z140" i="64" s="1"/>
  <c r="CP23" i="861"/>
  <c r="Y630" i="64"/>
  <c r="Z262" i="64" a="1"/>
  <c r="Z262" i="64" s="1"/>
  <c r="Z849" i="64" a="1"/>
  <c r="Z849" i="64" s="1"/>
  <c r="CX262" i="64" a="1"/>
  <c r="CX262" i="64" s="1"/>
  <c r="CX849" i="64" a="1"/>
  <c r="CX849" i="64" s="1"/>
  <c r="CW628" i="64"/>
  <c r="CW630" i="64" s="1"/>
  <c r="Z628" i="64" a="1"/>
  <c r="CQ17" i="861" l="1"/>
  <c r="U66" i="1151"/>
  <c r="U22" i="861" s="1"/>
  <c r="CR22" i="861"/>
  <c r="CR17" i="861"/>
  <c r="AB8" i="1151"/>
  <c r="CS34" i="1151"/>
  <c r="CS35" i="1151"/>
  <c r="CS31" i="1151"/>
  <c r="CS33" i="1151"/>
  <c r="CS32" i="1151"/>
  <c r="CT18" i="1151"/>
  <c r="CT20" i="1151" s="1"/>
  <c r="CT36" i="1151" s="1"/>
  <c r="CU15" i="1151"/>
  <c r="Z18" i="1151"/>
  <c r="AA15" i="1151"/>
  <c r="CR47" i="1151"/>
  <c r="CR62" i="1151"/>
  <c r="V48" i="1151"/>
  <c r="V63" i="1151"/>
  <c r="Y20" i="1151"/>
  <c r="CR50" i="1151"/>
  <c r="CR65" i="1151"/>
  <c r="CR64" i="1151"/>
  <c r="CR49" i="1151"/>
  <c r="V61" i="1151"/>
  <c r="V46" i="1151"/>
  <c r="X36" i="1151"/>
  <c r="CR46" i="1151"/>
  <c r="CR51" i="1151" s="1"/>
  <c r="CR61" i="1151"/>
  <c r="CR66" i="1151" s="1"/>
  <c r="V49" i="1151"/>
  <c r="V64" i="1151"/>
  <c r="CQ68" i="1151"/>
  <c r="CQ69" i="1151" s="1"/>
  <c r="V47" i="1151"/>
  <c r="V62" i="1151"/>
  <c r="CR48" i="1151"/>
  <c r="CR63" i="1151"/>
  <c r="V50" i="1151"/>
  <c r="V65" i="1151"/>
  <c r="T68" i="1151"/>
  <c r="S69" i="1151"/>
  <c r="U51" i="1151"/>
  <c r="U17" i="861" s="1"/>
  <c r="AC27" i="1151"/>
  <c r="AC42" i="1151"/>
  <c r="AC25" i="1151"/>
  <c r="AC24" i="1151"/>
  <c r="AC56" i="1151"/>
  <c r="AC16" i="1151"/>
  <c r="AC26" i="1151"/>
  <c r="AC41" i="1151"/>
  <c r="AC40" i="1151"/>
  <c r="AC43" i="1151"/>
  <c r="AC58" i="1151"/>
  <c r="AC39" i="1151"/>
  <c r="AC57" i="1151"/>
  <c r="AC55" i="1151"/>
  <c r="AC4" i="1151"/>
  <c r="AC54" i="1151"/>
  <c r="AC17" i="1151"/>
  <c r="AC23" i="1151"/>
  <c r="W32" i="1151"/>
  <c r="W33" i="1151"/>
  <c r="W34" i="1151"/>
  <c r="W35" i="1151"/>
  <c r="W31" i="1151"/>
  <c r="AE2" i="1151"/>
  <c r="AD3" i="1151"/>
  <c r="AD7" i="1151"/>
  <c r="AD1" i="1151"/>
  <c r="DC1" i="1151"/>
  <c r="DC4" i="1151"/>
  <c r="DC25" i="1151"/>
  <c r="DC24" i="1151"/>
  <c r="DC16" i="1151"/>
  <c r="DC26" i="1151"/>
  <c r="DC17" i="1151"/>
  <c r="DC41" i="1151"/>
  <c r="DC23" i="1151"/>
  <c r="DC39" i="1151"/>
  <c r="DC42" i="1151"/>
  <c r="DC40" i="1151"/>
  <c r="DC43" i="1151"/>
  <c r="DC27" i="1151"/>
  <c r="DC57" i="1151"/>
  <c r="DC55" i="1151"/>
  <c r="DC56" i="1151"/>
  <c r="DC54" i="1151"/>
  <c r="DC58" i="1151"/>
  <c r="DD7" i="1151"/>
  <c r="DE2" i="1151"/>
  <c r="DD3" i="1151"/>
  <c r="DD8" i="1151"/>
  <c r="CT143" i="64"/>
  <c r="Z141" i="64"/>
  <c r="Z143" i="64" s="1"/>
  <c r="CU141" i="64"/>
  <c r="CU143" i="64" s="1"/>
  <c r="CV138" i="64"/>
  <c r="CQ23" i="861"/>
  <c r="Z628" i="64"/>
  <c r="DL579" i="64"/>
  <c r="Z243" i="64" a="1"/>
  <c r="Z243" i="64" s="1"/>
  <c r="Z629" i="64" a="1"/>
  <c r="Z629" i="64" s="1"/>
  <c r="DL584" i="64"/>
  <c r="DL605" i="64" s="1"/>
  <c r="DL623" i="64"/>
  <c r="DL583" i="64"/>
  <c r="DL604" i="64" s="1"/>
  <c r="DL622" i="64"/>
  <c r="DL580" i="64"/>
  <c r="CX243" i="64" a="1"/>
  <c r="CX243" i="64" s="1"/>
  <c r="CX629" i="64" a="1"/>
  <c r="CX629" i="64" s="1"/>
  <c r="Z595" i="64" a="1"/>
  <c r="Z595" i="64" s="1"/>
  <c r="Z230" i="64" a="1"/>
  <c r="Z230" i="64" s="1"/>
  <c r="CX595" i="64" a="1"/>
  <c r="CX595" i="64" s="1"/>
  <c r="CX230" i="64" a="1"/>
  <c r="CX230" i="64" s="1"/>
  <c r="CX591" i="64" a="1"/>
  <c r="CX591" i="64" s="1"/>
  <c r="Z591" i="64" a="1"/>
  <c r="Z591" i="64" s="1"/>
  <c r="CX4" i="64"/>
  <c r="CX587" i="64" a="1"/>
  <c r="CX587" i="64" s="1"/>
  <c r="Z4" i="64"/>
  <c r="Z587" i="64" a="1"/>
  <c r="Z587" i="64" s="1"/>
  <c r="CY38" i="863"/>
  <c r="CY40" i="863"/>
  <c r="AA190" i="64"/>
  <c r="AA7" i="64"/>
  <c r="Z8" i="64" s="1"/>
  <c r="T46" i="861"/>
  <c r="T87" i="861" s="1"/>
  <c r="CP67" i="861"/>
  <c r="CX42" i="863"/>
  <c r="CX21" i="863" s="1"/>
  <c r="CX32" i="861" s="1"/>
  <c r="CY3" i="863"/>
  <c r="CY66" i="863" s="1" a="1"/>
  <c r="CY66" i="863" s="1"/>
  <c r="CY54" i="863" a="1"/>
  <c r="CY54" i="863" s="1"/>
  <c r="CY53" i="863" a="1"/>
  <c r="CY53" i="863" s="1"/>
  <c r="CX1" i="863"/>
  <c r="CX4" i="863"/>
  <c r="CX66" i="863" a="1"/>
  <c r="CX66" i="863" s="1"/>
  <c r="CX43" i="863"/>
  <c r="CX70" i="863" a="1"/>
  <c r="CX70" i="863" s="1"/>
  <c r="CY7" i="863"/>
  <c r="CN12" i="863"/>
  <c r="CN71" i="863" s="1"/>
  <c r="CN39" i="861"/>
  <c r="CN29" i="861"/>
  <c r="CY52" i="863" a="1"/>
  <c r="CY52" i="863" s="1"/>
  <c r="CY8" i="863"/>
  <c r="CY55" i="863" a="1"/>
  <c r="CY55" i="863" s="1"/>
  <c r="CZ2" i="863"/>
  <c r="CY39" i="863"/>
  <c r="CX57" i="863"/>
  <c r="CY41" i="863"/>
  <c r="CY56" i="863" a="1"/>
  <c r="CY56" i="863" s="1"/>
  <c r="AA3" i="64"/>
  <c r="AA1" i="64"/>
  <c r="AB2" i="64"/>
  <c r="CX212" i="64"/>
  <c r="CX194" i="64"/>
  <c r="CY8" i="64"/>
  <c r="CY208" i="64"/>
  <c r="CY3" i="64"/>
  <c r="CY190" i="64"/>
  <c r="CY7" i="64"/>
  <c r="CZ2" i="64"/>
  <c r="CY191" i="64"/>
  <c r="CY209" i="64"/>
  <c r="CY210" i="64"/>
  <c r="CY192" i="64"/>
  <c r="CY193" i="64"/>
  <c r="CY211" i="64"/>
  <c r="CX1" i="64"/>
  <c r="Z70" i="863" a="1"/>
  <c r="Z70" i="863" s="1"/>
  <c r="Z68" i="863" a="1"/>
  <c r="Z68" i="863" s="1"/>
  <c r="Z66" i="863" a="1"/>
  <c r="Z66" i="863" s="1"/>
  <c r="Z4" i="863"/>
  <c r="CX24" i="864"/>
  <c r="AA22" i="864"/>
  <c r="AA3" i="864"/>
  <c r="AA21" i="864"/>
  <c r="AB2" i="864"/>
  <c r="AB23" i="864" s="1"/>
  <c r="AA20" i="864"/>
  <c r="AA1" i="864"/>
  <c r="AB5" i="861"/>
  <c r="Z43" i="863"/>
  <c r="Z42" i="863"/>
  <c r="Z21" i="863" s="1"/>
  <c r="CX2" i="861"/>
  <c r="CX1" i="861" s="1"/>
  <c r="Z4" i="864"/>
  <c r="AD3" i="861"/>
  <c r="AC4" i="861"/>
  <c r="AC1" i="861"/>
  <c r="AC8" i="861"/>
  <c r="Z24" i="864"/>
  <c r="Z94" i="861" s="1"/>
  <c r="Z57" i="863"/>
  <c r="CZ3" i="861"/>
  <c r="CY4" i="861"/>
  <c r="CY5" i="861" s="1"/>
  <c r="CY9" i="861"/>
  <c r="CY8" i="861"/>
  <c r="Y32" i="861"/>
  <c r="AA55" i="863" a="1"/>
  <c r="AA55" i="863" s="1"/>
  <c r="AA56" i="863" a="1"/>
  <c r="AA56" i="863" s="1"/>
  <c r="AA39" i="863"/>
  <c r="AA54" i="863" a="1"/>
  <c r="AA54" i="863" s="1"/>
  <c r="AA53" i="863" a="1"/>
  <c r="AA53" i="863" s="1"/>
  <c r="AA52" i="863" a="1"/>
  <c r="AA52" i="863" s="1"/>
  <c r="AA38" i="863"/>
  <c r="AA41" i="863"/>
  <c r="AB2" i="863"/>
  <c r="AB40" i="863" s="1"/>
  <c r="AA1" i="863"/>
  <c r="AA3" i="863"/>
  <c r="CX1" i="864"/>
  <c r="CY22" i="864"/>
  <c r="CY21" i="864"/>
  <c r="CY20" i="864"/>
  <c r="CY8" i="864"/>
  <c r="CY7" i="864"/>
  <c r="CZ2" i="864"/>
  <c r="CZ23" i="864" s="1"/>
  <c r="CY3" i="864"/>
  <c r="CY4" i="864" s="1"/>
  <c r="CR1" i="860"/>
  <c r="CS3" i="860"/>
  <c r="CT2" i="860"/>
  <c r="CS9" i="860"/>
  <c r="CS8" i="860"/>
  <c r="CR4" i="860"/>
  <c r="DL1769" i="64"/>
  <c r="DL1764" i="64"/>
  <c r="DL1768" i="64"/>
  <c r="DL1765" i="64"/>
  <c r="DL543" i="64"/>
  <c r="DL572" i="64" s="1"/>
  <c r="DL1724" i="64"/>
  <c r="DL540" i="64"/>
  <c r="DL1721" i="64"/>
  <c r="DL539" i="64"/>
  <c r="DL1720" i="64"/>
  <c r="DL544" i="64"/>
  <c r="DL573" i="64" s="1"/>
  <c r="DL1725" i="64"/>
  <c r="DL1978" i="64"/>
  <c r="DL1996" i="64" s="1"/>
  <c r="DL2005" i="64"/>
  <c r="DL361" i="64"/>
  <c r="DL1975" i="64"/>
  <c r="DL1993" i="64" s="1"/>
  <c r="DL2002" i="64"/>
  <c r="DL358" i="64"/>
  <c r="CN1639" i="64"/>
  <c r="CN1744" i="64"/>
  <c r="DL1857" i="64"/>
  <c r="DL1869" i="64" s="1"/>
  <c r="DL2001" i="64"/>
  <c r="DL2013" i="64" s="1"/>
  <c r="DL357" i="64"/>
  <c r="DL2006" i="64"/>
  <c r="DL362" i="64"/>
  <c r="DL1395" i="64"/>
  <c r="DL1819" i="64"/>
  <c r="DL2146" i="64"/>
  <c r="DL497" i="64"/>
  <c r="DL2172" i="64"/>
  <c r="DL1340" i="64"/>
  <c r="DL938" i="64"/>
  <c r="DL953" i="64" s="1"/>
  <c r="DL1534" i="64"/>
  <c r="DL1218" i="64"/>
  <c r="DL962" i="64"/>
  <c r="DL977" i="64" s="1"/>
  <c r="DL819" i="64"/>
  <c r="DL1592" i="64"/>
  <c r="DL2069" i="64"/>
  <c r="DL1491" i="64"/>
  <c r="DL1285" i="64"/>
  <c r="DL1067" i="64"/>
  <c r="DL521" i="64"/>
  <c r="DL534" i="64" s="1"/>
  <c r="R1085" i="64"/>
  <c r="DL473" i="64"/>
  <c r="DL1979" i="64"/>
  <c r="DL1997" i="64" s="1"/>
  <c r="DL1487" i="64"/>
  <c r="DL1500" i="64" s="1"/>
  <c r="DL1974" i="64"/>
  <c r="DL1815" i="64"/>
  <c r="DL1827" i="64" s="1"/>
  <c r="DL1557" i="64"/>
  <c r="DL1584" i="64" s="1"/>
  <c r="DL1175" i="64"/>
  <c r="DL1210" i="64" s="1"/>
  <c r="DL987" i="64"/>
  <c r="DL1000" i="64" s="1"/>
  <c r="DL2121" i="64"/>
  <c r="DL1625" i="64"/>
  <c r="DL1648" i="64" s="1"/>
  <c r="DL522" i="64"/>
  <c r="DL535" i="64" s="1"/>
  <c r="DL2199" i="64"/>
  <c r="DL2213" i="64" s="1"/>
  <c r="DL1492" i="64"/>
  <c r="DL1505" i="64" s="1"/>
  <c r="DL1318" i="64"/>
  <c r="DL1332" i="64" s="1"/>
  <c r="DL1514" i="64"/>
  <c r="DL1526" i="64" s="1"/>
  <c r="DL2147" i="64"/>
  <c r="DL1535" i="64"/>
  <c r="DL1548" i="64" s="1"/>
  <c r="DL1139" i="64"/>
  <c r="DL1166" i="64" s="1"/>
  <c r="DL339" i="64"/>
  <c r="DL349" i="64" s="1"/>
  <c r="DL1841" i="64"/>
  <c r="DL1691" i="64"/>
  <c r="DL1716" i="64" s="1"/>
  <c r="DL1593" i="64"/>
  <c r="DL1616" i="64" s="1"/>
  <c r="DL2173" i="64"/>
  <c r="DL2096" i="64"/>
  <c r="DL1341" i="64"/>
  <c r="DL1883" i="64"/>
  <c r="DL1917" i="64"/>
  <c r="DL1952" i="64"/>
  <c r="DL1970" i="64" s="1"/>
  <c r="DL1686" i="64"/>
  <c r="DL1711" i="64" s="1"/>
  <c r="DL1882" i="64"/>
  <c r="DL1916" i="64"/>
  <c r="DL1951" i="64"/>
  <c r="DL1969" i="64" s="1"/>
  <c r="DL494" i="64"/>
  <c r="DL500" i="64" s="1"/>
  <c r="DL1913" i="64"/>
  <c r="DL1948" i="64"/>
  <c r="DL1966" i="64" s="1"/>
  <c r="DL1947" i="64"/>
  <c r="DL1912" i="64"/>
  <c r="DL1938" i="64" s="1"/>
  <c r="DL1652" i="64"/>
  <c r="DL1677" i="64" s="1"/>
  <c r="DL1134" i="64"/>
  <c r="DL1161" i="64" s="1"/>
  <c r="DL1281" i="64"/>
  <c r="DL1304" i="64" s="1"/>
  <c r="DL1861" i="64"/>
  <c r="DL1656" i="64"/>
  <c r="DL1008" i="64"/>
  <c r="DL420" i="64"/>
  <c r="DL2198" i="64"/>
  <c r="DL1138" i="64"/>
  <c r="DL795" i="64"/>
  <c r="DL388" i="64"/>
  <c r="DL2095" i="64"/>
  <c r="DL1840" i="64"/>
  <c r="DL1690" i="64"/>
  <c r="DL1371" i="64"/>
  <c r="DL1032" i="64"/>
  <c r="DL986" i="64"/>
  <c r="DL472" i="64"/>
  <c r="DL2120" i="64"/>
  <c r="DL1624" i="64"/>
  <c r="DL1556" i="64"/>
  <c r="DL1513" i="64"/>
  <c r="DL1469" i="64"/>
  <c r="DL1317" i="64"/>
  <c r="DL1263" i="64"/>
  <c r="DL1419" i="64"/>
  <c r="DL1174" i="64"/>
  <c r="DL1102" i="64"/>
  <c r="DL448" i="64"/>
  <c r="DL1068" i="64"/>
  <c r="DL1095" i="64" s="1"/>
  <c r="DL915" i="64"/>
  <c r="DL930" i="64" s="1"/>
  <c r="DL796" i="64"/>
  <c r="DL498" i="64"/>
  <c r="DL338" i="64"/>
  <c r="DL1264" i="64"/>
  <c r="DL1277" i="64" s="1"/>
  <c r="DL1009" i="64"/>
  <c r="DL963" i="64"/>
  <c r="DL421" i="64"/>
  <c r="DL2070" i="64"/>
  <c r="DL1396" i="64"/>
  <c r="DL316" i="64"/>
  <c r="DL1862" i="64"/>
  <c r="DL1820" i="64"/>
  <c r="DL1470" i="64"/>
  <c r="DL1483" i="64" s="1"/>
  <c r="DL1286" i="64"/>
  <c r="DL1103" i="64"/>
  <c r="DL1130" i="64" s="1"/>
  <c r="DL1033" i="64"/>
  <c r="DL1060" i="64" s="1"/>
  <c r="DL939" i="64"/>
  <c r="DL954" i="64" s="1"/>
  <c r="DL820" i="64"/>
  <c r="DL836" i="64" s="1"/>
  <c r="DL389" i="64"/>
  <c r="DL1657" i="64"/>
  <c r="DL1682" i="64" s="1"/>
  <c r="DL1420" i="64"/>
  <c r="DL1372" i="64"/>
  <c r="DL1387" i="64" s="1"/>
  <c r="DL1219" i="64"/>
  <c r="DL1254" i="64" s="1"/>
  <c r="DL449" i="64"/>
  <c r="DL1837" i="64"/>
  <c r="DL1488" i="64"/>
  <c r="DL1501" i="64" s="1"/>
  <c r="DL2066" i="64"/>
  <c r="DL1589" i="64"/>
  <c r="DL1612" i="64" s="1"/>
  <c r="DL1416" i="64"/>
  <c r="DL1456" i="64" s="1"/>
  <c r="DL1337" i="64"/>
  <c r="DL1359" i="64" s="1"/>
  <c r="DL1171" i="64"/>
  <c r="DL1206" i="64" s="1"/>
  <c r="DL959" i="64"/>
  <c r="DL974" i="64" s="1"/>
  <c r="DL2092" i="64"/>
  <c r="DL1510" i="64"/>
  <c r="DL1522" i="64" s="1"/>
  <c r="DL983" i="64"/>
  <c r="DL996" i="64" s="1"/>
  <c r="DL2117" i="64"/>
  <c r="DL1621" i="64"/>
  <c r="DL1644" i="64" s="1"/>
  <c r="DL1368" i="64"/>
  <c r="DL1383" i="64" s="1"/>
  <c r="DL1215" i="64"/>
  <c r="DL1250" i="64" s="1"/>
  <c r="DL1064" i="64"/>
  <c r="DL1091" i="64" s="1"/>
  <c r="DL315" i="64"/>
  <c r="DL2143" i="64"/>
  <c r="DL1858" i="64"/>
  <c r="DL1653" i="64"/>
  <c r="DL1678" i="64" s="1"/>
  <c r="DL1260" i="64"/>
  <c r="DL1273" i="64" s="1"/>
  <c r="DL911" i="64"/>
  <c r="DL926" i="64" s="1"/>
  <c r="DL385" i="64"/>
  <c r="DL2195" i="64"/>
  <c r="DL2209" i="64" s="1"/>
  <c r="DL2169" i="64"/>
  <c r="DL1687" i="64"/>
  <c r="DL1712" i="64" s="1"/>
  <c r="DL1755" i="64" s="1"/>
  <c r="DL1531" i="64"/>
  <c r="DL1544" i="64" s="1"/>
  <c r="DL1282" i="64"/>
  <c r="DL1305" i="64" s="1"/>
  <c r="DL1816" i="64"/>
  <c r="DL1828" i="64" s="1"/>
  <c r="DL1466" i="64"/>
  <c r="DL1479" i="64" s="1"/>
  <c r="DL1392" i="64"/>
  <c r="DL1407" i="64" s="1"/>
  <c r="DL935" i="64"/>
  <c r="DL950" i="64" s="1"/>
  <c r="DL1553" i="64"/>
  <c r="DL1580" i="64" s="1"/>
  <c r="DL1314" i="64"/>
  <c r="DL1328" i="64" s="1"/>
  <c r="DL1135" i="64"/>
  <c r="DL1162" i="64" s="1"/>
  <c r="DL417" i="64"/>
  <c r="DL1879" i="64"/>
  <c r="DL416" i="64"/>
  <c r="DL436" i="64" s="1"/>
  <c r="DL1878" i="64"/>
  <c r="DL1904" i="64" s="1"/>
  <c r="DL2116" i="64"/>
  <c r="DL1391" i="64"/>
  <c r="DL1099" i="64"/>
  <c r="DL1126" i="64" s="1"/>
  <c r="DL910" i="64"/>
  <c r="DL925" i="64" s="1"/>
  <c r="DL816" i="64"/>
  <c r="DL832" i="64" s="1"/>
  <c r="DL1530" i="64"/>
  <c r="DL1543" i="64" s="1"/>
  <c r="DL1415" i="64"/>
  <c r="DL1313" i="64"/>
  <c r="DL1327" i="64" s="1"/>
  <c r="DL1098" i="64"/>
  <c r="DL1125" i="64" s="1"/>
  <c r="DL815" i="64"/>
  <c r="DL2142" i="64"/>
  <c r="DL1836" i="64"/>
  <c r="DL1848" i="64" s="1"/>
  <c r="DL1465" i="64"/>
  <c r="DL1478" i="64" s="1"/>
  <c r="DL982" i="64"/>
  <c r="DL995" i="64" s="1"/>
  <c r="DL958" i="64"/>
  <c r="DL934" i="64"/>
  <c r="DL949" i="64" s="1"/>
  <c r="DL493" i="64"/>
  <c r="DL469" i="64"/>
  <c r="DL335" i="64"/>
  <c r="DL1259" i="64"/>
  <c r="DL1272" i="64" s="1"/>
  <c r="DL1063" i="64"/>
  <c r="DL1090" i="64" s="1"/>
  <c r="DL518" i="64"/>
  <c r="DL531" i="64" s="1"/>
  <c r="DL468" i="64"/>
  <c r="DL334" i="64"/>
  <c r="DL2168" i="64"/>
  <c r="DL2065" i="64"/>
  <c r="DL1588" i="64"/>
  <c r="DL1611" i="64" s="1"/>
  <c r="DL1509" i="64"/>
  <c r="DL1521" i="64" s="1"/>
  <c r="DL1336" i="64"/>
  <c r="DL1029" i="64"/>
  <c r="DL1056" i="64" s="1"/>
  <c r="DL1005" i="64"/>
  <c r="DL517" i="64"/>
  <c r="DL445" i="64"/>
  <c r="DL312" i="64"/>
  <c r="DL325" i="64" s="1"/>
  <c r="DL384" i="64"/>
  <c r="DL1620" i="64"/>
  <c r="DL1643" i="64" s="1"/>
  <c r="DL1170" i="64"/>
  <c r="DL1205" i="64" s="1"/>
  <c r="DL1028" i="64"/>
  <c r="DL1055" i="64" s="1"/>
  <c r="DL1004" i="64"/>
  <c r="DL1019" i="64" s="1"/>
  <c r="DL792" i="64"/>
  <c r="DL807" i="64" s="1"/>
  <c r="DL444" i="64"/>
  <c r="DL311" i="64"/>
  <c r="DL2194" i="64"/>
  <c r="DL2208" i="64" s="1"/>
  <c r="DL2091" i="64"/>
  <c r="DL1552" i="64"/>
  <c r="DL1579" i="64" s="1"/>
  <c r="DL1367" i="64"/>
  <c r="DL1382" i="64" s="1"/>
  <c r="DL1214" i="64"/>
  <c r="DL1249" i="64" s="1"/>
  <c r="DL791" i="64"/>
  <c r="DL806" i="64" s="1"/>
  <c r="CN1672" i="64"/>
  <c r="CN1673" i="64" s="1"/>
  <c r="CN1079" i="64"/>
  <c r="CN1044" i="64"/>
  <c r="CN1157" i="64"/>
  <c r="CN1121" i="64"/>
  <c r="CN1051" i="64"/>
  <c r="CN1707" i="64"/>
  <c r="CN1666" i="64"/>
  <c r="CN1571" i="64"/>
  <c r="CN1574" i="64"/>
  <c r="CN1575" i="64"/>
  <c r="CN1607" i="64"/>
  <c r="G1846" i="64"/>
  <c r="G1847" i="64"/>
  <c r="S1539" i="64"/>
  <c r="T1537" i="64"/>
  <c r="CO1539" i="64"/>
  <c r="CP1537" i="64"/>
  <c r="CQ1537" i="64" s="1"/>
  <c r="CR1537" i="64" s="1"/>
  <c r="CS1537" i="64" s="1"/>
  <c r="CT1537" i="64" s="1"/>
  <c r="CT1539" i="64" s="1"/>
  <c r="T1516" i="64"/>
  <c r="T1518" i="64" s="1"/>
  <c r="S1518" i="64"/>
  <c r="CP1518" i="64"/>
  <c r="CO1518" i="64"/>
  <c r="CQ1516" i="64"/>
  <c r="T1494" i="64"/>
  <c r="T1496" i="64" s="1"/>
  <c r="S1496" i="64"/>
  <c r="CP1494" i="64"/>
  <c r="G1451" i="64"/>
  <c r="G177" i="64"/>
  <c r="G125" i="64"/>
  <c r="G109" i="64"/>
  <c r="G94" i="64"/>
  <c r="G76" i="64"/>
  <c r="G63" i="64"/>
  <c r="E1441" i="64"/>
  <c r="E1450" i="64"/>
  <c r="E1451" i="64"/>
  <c r="E1452" i="64"/>
  <c r="T1459" i="64"/>
  <c r="U1459" i="64"/>
  <c r="V1459" i="64"/>
  <c r="W1459" i="64"/>
  <c r="X1459" i="64"/>
  <c r="Y1459" i="64"/>
  <c r="Z1459" i="64"/>
  <c r="AA1459" i="64"/>
  <c r="AB1459" i="64"/>
  <c r="AC1459" i="64"/>
  <c r="AD1459" i="64"/>
  <c r="AE1459" i="64"/>
  <c r="AF1459" i="64"/>
  <c r="AG1459" i="64"/>
  <c r="AH1459" i="64"/>
  <c r="AI1459" i="64"/>
  <c r="AJ1459" i="64"/>
  <c r="AK1459" i="64"/>
  <c r="AL1459" i="64"/>
  <c r="AM1459" i="64"/>
  <c r="AN1459" i="64"/>
  <c r="AO1459" i="64"/>
  <c r="AP1459" i="64"/>
  <c r="AQ1459" i="64"/>
  <c r="AR1459" i="64"/>
  <c r="AS1459" i="64"/>
  <c r="AT1459" i="64"/>
  <c r="AU1459" i="64"/>
  <c r="AV1459" i="64"/>
  <c r="AW1459" i="64"/>
  <c r="AX1459" i="64"/>
  <c r="AY1459" i="64"/>
  <c r="AZ1459" i="64"/>
  <c r="BA1459" i="64"/>
  <c r="BB1459" i="64"/>
  <c r="BC1459" i="64"/>
  <c r="BD1459" i="64"/>
  <c r="BE1459" i="64"/>
  <c r="BF1459" i="64"/>
  <c r="BG1459" i="64"/>
  <c r="BH1459" i="64"/>
  <c r="BI1459" i="64"/>
  <c r="BJ1459" i="64"/>
  <c r="BK1459" i="64"/>
  <c r="BL1459" i="64"/>
  <c r="BM1459" i="64"/>
  <c r="BN1459" i="64"/>
  <c r="BO1459" i="64"/>
  <c r="BP1459" i="64"/>
  <c r="BQ1459" i="64"/>
  <c r="BR1459" i="64"/>
  <c r="BS1459" i="64"/>
  <c r="BT1459" i="64"/>
  <c r="BU1459" i="64"/>
  <c r="BV1459" i="64"/>
  <c r="BW1459" i="64"/>
  <c r="BX1459" i="64"/>
  <c r="BY1459" i="64"/>
  <c r="BZ1459" i="64"/>
  <c r="CA1459" i="64"/>
  <c r="CB1459" i="64"/>
  <c r="CC1459" i="64"/>
  <c r="CD1459" i="64"/>
  <c r="CE1459" i="64"/>
  <c r="CF1459" i="64"/>
  <c r="CG1459" i="64"/>
  <c r="CH1459" i="64"/>
  <c r="CI1459" i="64"/>
  <c r="CJ1459" i="64"/>
  <c r="CK1459" i="64"/>
  <c r="CL1459" i="64"/>
  <c r="S1459" i="64"/>
  <c r="G1435" i="64"/>
  <c r="E1449" i="64"/>
  <c r="E1448" i="64"/>
  <c r="E1447" i="64"/>
  <c r="E1446" i="64"/>
  <c r="E1445" i="64"/>
  <c r="E1444" i="64"/>
  <c r="E1443" i="64"/>
  <c r="E1442" i="64"/>
  <c r="E1423" i="64"/>
  <c r="E1424" i="64"/>
  <c r="E1425" i="64"/>
  <c r="E1426" i="64"/>
  <c r="E1427" i="64"/>
  <c r="E1428" i="64"/>
  <c r="E1429" i="64"/>
  <c r="E1430" i="64"/>
  <c r="E1431" i="64"/>
  <c r="E1432" i="64"/>
  <c r="E1433" i="64"/>
  <c r="E1434" i="64"/>
  <c r="E1435" i="64"/>
  <c r="E1436" i="64"/>
  <c r="E1437" i="64"/>
  <c r="E1438" i="64"/>
  <c r="E1439" i="64"/>
  <c r="T1455" i="64"/>
  <c r="U1455" i="64"/>
  <c r="V1455" i="64"/>
  <c r="W1455" i="64"/>
  <c r="X1455" i="64"/>
  <c r="Y1455" i="64"/>
  <c r="Z1455" i="64"/>
  <c r="AA1455" i="64"/>
  <c r="AB1455" i="64"/>
  <c r="AC1455" i="64"/>
  <c r="AD1455" i="64"/>
  <c r="AE1455" i="64"/>
  <c r="AF1455" i="64"/>
  <c r="AG1455" i="64"/>
  <c r="AH1455" i="64"/>
  <c r="AI1455" i="64"/>
  <c r="AJ1455" i="64"/>
  <c r="AK1455" i="64"/>
  <c r="AL1455" i="64"/>
  <c r="AM1455" i="64"/>
  <c r="AN1455" i="64"/>
  <c r="AO1455" i="64"/>
  <c r="AP1455" i="64"/>
  <c r="AQ1455" i="64"/>
  <c r="AR1455" i="64"/>
  <c r="AS1455" i="64"/>
  <c r="AT1455" i="64"/>
  <c r="AU1455" i="64"/>
  <c r="AV1455" i="64"/>
  <c r="AW1455" i="64"/>
  <c r="AX1455" i="64"/>
  <c r="AY1455" i="64"/>
  <c r="AZ1455" i="64"/>
  <c r="BA1455" i="64"/>
  <c r="BB1455" i="64"/>
  <c r="BC1455" i="64"/>
  <c r="BD1455" i="64"/>
  <c r="BE1455" i="64"/>
  <c r="BF1455" i="64"/>
  <c r="BG1455" i="64"/>
  <c r="BH1455" i="64"/>
  <c r="BI1455" i="64"/>
  <c r="BJ1455" i="64"/>
  <c r="BK1455" i="64"/>
  <c r="BL1455" i="64"/>
  <c r="BM1455" i="64"/>
  <c r="BN1455" i="64"/>
  <c r="BO1455" i="64"/>
  <c r="BP1455" i="64"/>
  <c r="BQ1455" i="64"/>
  <c r="BR1455" i="64"/>
  <c r="BS1455" i="64"/>
  <c r="BT1455" i="64"/>
  <c r="BU1455" i="64"/>
  <c r="BV1455" i="64"/>
  <c r="BW1455" i="64"/>
  <c r="BX1455" i="64"/>
  <c r="BY1455" i="64"/>
  <c r="BZ1455" i="64"/>
  <c r="CA1455" i="64"/>
  <c r="CB1455" i="64"/>
  <c r="CC1455" i="64"/>
  <c r="CD1455" i="64"/>
  <c r="CE1455" i="64"/>
  <c r="CF1455" i="64"/>
  <c r="CG1455" i="64"/>
  <c r="CH1455" i="64"/>
  <c r="CI1455" i="64"/>
  <c r="CJ1455" i="64"/>
  <c r="CK1455" i="64"/>
  <c r="CL1455" i="64"/>
  <c r="S1455" i="64"/>
  <c r="G1442" i="64"/>
  <c r="G1437" i="64"/>
  <c r="G1441" i="64" s="1"/>
  <c r="G1436" i="64"/>
  <c r="G1440" i="64" s="1"/>
  <c r="G1433" i="64"/>
  <c r="G1432" i="64"/>
  <c r="L1426" i="64"/>
  <c r="L1427" i="64" s="1"/>
  <c r="M1426" i="64"/>
  <c r="N1426" i="64"/>
  <c r="N1427" i="64" s="1"/>
  <c r="O1426" i="64"/>
  <c r="O1427" i="64" s="1"/>
  <c r="P1426" i="64"/>
  <c r="P1427" i="64" s="1"/>
  <c r="K1426" i="64"/>
  <c r="K1427" i="64" s="1"/>
  <c r="G1462" i="64"/>
  <c r="E1460" i="64"/>
  <c r="G1461" i="64"/>
  <c r="E1459" i="64"/>
  <c r="G1460" i="64"/>
  <c r="E1458" i="64"/>
  <c r="E1457" i="64"/>
  <c r="E1456" i="64"/>
  <c r="E1455" i="64"/>
  <c r="E1454" i="64"/>
  <c r="G1455" i="64"/>
  <c r="E1453" i="64"/>
  <c r="E1440" i="64"/>
  <c r="G1424" i="64"/>
  <c r="G1426" i="64" s="1"/>
  <c r="E1422" i="64"/>
  <c r="E1421" i="64"/>
  <c r="G178" i="64"/>
  <c r="G126" i="64"/>
  <c r="G110" i="64"/>
  <c r="G95" i="64"/>
  <c r="G77" i="64"/>
  <c r="G64" i="64"/>
  <c r="G42" i="64"/>
  <c r="G1866" i="64"/>
  <c r="G1876" i="64"/>
  <c r="E1874" i="64"/>
  <c r="G1875" i="64"/>
  <c r="E1873" i="64"/>
  <c r="G1874" i="64"/>
  <c r="E1872" i="64"/>
  <c r="G1873" i="64"/>
  <c r="E1871" i="64"/>
  <c r="CL1870" i="64"/>
  <c r="CK1870" i="64"/>
  <c r="CJ1870" i="64"/>
  <c r="CI1870" i="64"/>
  <c r="CH1870" i="64"/>
  <c r="CG1870" i="64"/>
  <c r="CF1870" i="64"/>
  <c r="CE1870" i="64"/>
  <c r="CD1870" i="64"/>
  <c r="CC1870" i="64"/>
  <c r="CB1870" i="64"/>
  <c r="CA1870" i="64"/>
  <c r="BZ1870" i="64"/>
  <c r="BY1870" i="64"/>
  <c r="BX1870" i="64"/>
  <c r="BW1870" i="64"/>
  <c r="BV1870" i="64"/>
  <c r="BU1870" i="64"/>
  <c r="BT1870" i="64"/>
  <c r="BS1870" i="64"/>
  <c r="BR1870" i="64"/>
  <c r="BQ1870" i="64"/>
  <c r="BP1870" i="64"/>
  <c r="BO1870" i="64"/>
  <c r="BN1870" i="64"/>
  <c r="BM1870" i="64"/>
  <c r="BL1870" i="64"/>
  <c r="BK1870" i="64"/>
  <c r="BJ1870" i="64"/>
  <c r="BI1870" i="64"/>
  <c r="BH1870" i="64"/>
  <c r="BG1870" i="64"/>
  <c r="BF1870" i="64"/>
  <c r="BE1870" i="64"/>
  <c r="BD1870" i="64"/>
  <c r="BC1870" i="64"/>
  <c r="BB1870" i="64"/>
  <c r="BA1870" i="64"/>
  <c r="AZ1870" i="64"/>
  <c r="AY1870" i="64"/>
  <c r="AX1870" i="64"/>
  <c r="AW1870" i="64"/>
  <c r="AV1870" i="64"/>
  <c r="AU1870" i="64"/>
  <c r="AT1870" i="64"/>
  <c r="AS1870" i="64"/>
  <c r="AR1870" i="64"/>
  <c r="AQ1870" i="64"/>
  <c r="AP1870" i="64"/>
  <c r="AO1870" i="64"/>
  <c r="AN1870" i="64"/>
  <c r="AM1870" i="64"/>
  <c r="AL1870" i="64"/>
  <c r="AK1870" i="64"/>
  <c r="AJ1870" i="64"/>
  <c r="AI1870" i="64"/>
  <c r="AH1870" i="64"/>
  <c r="AG1870" i="64"/>
  <c r="AF1870" i="64"/>
  <c r="AE1870" i="64"/>
  <c r="AD1870" i="64"/>
  <c r="AC1870" i="64"/>
  <c r="AB1870" i="64"/>
  <c r="AA1870" i="64"/>
  <c r="Z1870" i="64"/>
  <c r="Y1870" i="64"/>
  <c r="X1870" i="64"/>
  <c r="W1870" i="64"/>
  <c r="V1870" i="64"/>
  <c r="U1870" i="64"/>
  <c r="T1870" i="64"/>
  <c r="S1870" i="64"/>
  <c r="E1870" i="64"/>
  <c r="E1869" i="64"/>
  <c r="G1870" i="64"/>
  <c r="G1868" i="64" s="1"/>
  <c r="E1868" i="64"/>
  <c r="G1869" i="64"/>
  <c r="E1867" i="64"/>
  <c r="E1866" i="64"/>
  <c r="E1865" i="64"/>
  <c r="E1864" i="64"/>
  <c r="E1863" i="64"/>
  <c r="DL586" i="64" a="1"/>
  <c r="DL547" i="64" a="1"/>
  <c r="DL549" i="64" a="1"/>
  <c r="DL395" i="64" a="1"/>
  <c r="CX628" i="64" a="1"/>
  <c r="W49" i="1151" l="1"/>
  <c r="W64" i="1151"/>
  <c r="V51" i="1151"/>
  <c r="V17" i="861" s="1"/>
  <c r="Z20" i="1151"/>
  <c r="W48" i="1151"/>
  <c r="W63" i="1151"/>
  <c r="CV15" i="1151"/>
  <c r="CU18" i="1151"/>
  <c r="CU20" i="1151" s="1"/>
  <c r="CU36" i="1151" s="1"/>
  <c r="CS22" i="861"/>
  <c r="V66" i="1151"/>
  <c r="V22" i="861" s="1"/>
  <c r="CT33" i="1151"/>
  <c r="CT34" i="1151"/>
  <c r="CT35" i="1151"/>
  <c r="CT32" i="1151"/>
  <c r="CT31" i="1151"/>
  <c r="W47" i="1151"/>
  <c r="W62" i="1151"/>
  <c r="CS47" i="1151"/>
  <c r="CS62" i="1151"/>
  <c r="CS63" i="1151"/>
  <c r="CS48" i="1151"/>
  <c r="CS46" i="1151"/>
  <c r="CS51" i="1151" s="1"/>
  <c r="CS61" i="1151"/>
  <c r="CS66" i="1151" s="1"/>
  <c r="CS65" i="1151"/>
  <c r="CS50" i="1151"/>
  <c r="U68" i="1151"/>
  <c r="Y36" i="1151"/>
  <c r="CS49" i="1151"/>
  <c r="CS64" i="1151"/>
  <c r="AC8" i="1151"/>
  <c r="AD26" i="1151"/>
  <c r="AD42" i="1151"/>
  <c r="AD43" i="1151"/>
  <c r="AD41" i="1151"/>
  <c r="AD27" i="1151"/>
  <c r="AD39" i="1151"/>
  <c r="AD57" i="1151"/>
  <c r="AD55" i="1151"/>
  <c r="AD58" i="1151"/>
  <c r="AD4" i="1151"/>
  <c r="AD56" i="1151"/>
  <c r="AD16" i="1151"/>
  <c r="AD54" i="1151"/>
  <c r="AD17" i="1151"/>
  <c r="AD23" i="1151"/>
  <c r="AD25" i="1151"/>
  <c r="AD24" i="1151"/>
  <c r="AD40" i="1151"/>
  <c r="AE3" i="1151"/>
  <c r="AE7" i="1151"/>
  <c r="AE1" i="1151"/>
  <c r="AF2" i="1151"/>
  <c r="T69" i="1151"/>
  <c r="CR68" i="1151"/>
  <c r="CR69" i="1151" s="1"/>
  <c r="W46" i="1151"/>
  <c r="W61" i="1151"/>
  <c r="AA18" i="1151"/>
  <c r="AB15" i="1151"/>
  <c r="AC15" i="1151" s="1"/>
  <c r="W65" i="1151"/>
  <c r="W50" i="1151"/>
  <c r="X34" i="1151"/>
  <c r="X31" i="1151"/>
  <c r="X33" i="1151"/>
  <c r="X32" i="1151"/>
  <c r="X35" i="1151"/>
  <c r="DD1" i="1151"/>
  <c r="DD4" i="1151"/>
  <c r="DD23" i="1151"/>
  <c r="DD16" i="1151"/>
  <c r="DD26" i="1151"/>
  <c r="DD17" i="1151"/>
  <c r="DD27" i="1151"/>
  <c r="DD25" i="1151"/>
  <c r="DD24" i="1151"/>
  <c r="DD42" i="1151"/>
  <c r="DD41" i="1151"/>
  <c r="DD39" i="1151"/>
  <c r="DD40" i="1151"/>
  <c r="DD56" i="1151"/>
  <c r="DD43" i="1151"/>
  <c r="DD54" i="1151"/>
  <c r="DD57" i="1151"/>
  <c r="DD55" i="1151"/>
  <c r="DD58" i="1151"/>
  <c r="DE7" i="1151"/>
  <c r="DE8" i="1151"/>
  <c r="DF2" i="1151"/>
  <c r="DE3" i="1151"/>
  <c r="CY685" i="64" a="1"/>
  <c r="CY685" i="64" s="1"/>
  <c r="CY684" i="64" a="1"/>
  <c r="CY684" i="64" s="1"/>
  <c r="CY688" i="64" a="1"/>
  <c r="CY688" i="64" s="1"/>
  <c r="CY687" i="64" a="1"/>
  <c r="CY687" i="64" s="1"/>
  <c r="CY686" i="64" a="1"/>
  <c r="CY686" i="64" s="1"/>
  <c r="AA688" i="64" a="1"/>
  <c r="AA688" i="64" s="1"/>
  <c r="AA684" i="64" a="1"/>
  <c r="AA684" i="64" s="1"/>
  <c r="AA687" i="64" a="1"/>
  <c r="AA687" i="64" s="1"/>
  <c r="AA686" i="64" a="1"/>
  <c r="AA686" i="64" s="1"/>
  <c r="AA685" i="64" a="1"/>
  <c r="AA685" i="64" s="1"/>
  <c r="AA657" i="64" a="1"/>
  <c r="AA657" i="64" s="1"/>
  <c r="AA671" i="64" a="1"/>
  <c r="AA671" i="64" s="1"/>
  <c r="AA656" i="64" a="1"/>
  <c r="AA656" i="64" s="1"/>
  <c r="AA672" i="64" a="1"/>
  <c r="AA672" i="64" s="1"/>
  <c r="AA673" i="64" a="1"/>
  <c r="AA673" i="64" s="1"/>
  <c r="AA669" i="64" a="1"/>
  <c r="AA669" i="64" s="1"/>
  <c r="AA653" i="64" a="1"/>
  <c r="AA653" i="64" s="1"/>
  <c r="AA670" i="64" a="1"/>
  <c r="AA670" i="64" s="1"/>
  <c r="AA654" i="64" a="1"/>
  <c r="AA654" i="64" s="1"/>
  <c r="AA655" i="64" a="1"/>
  <c r="AA655" i="64" s="1"/>
  <c r="CY672" i="64" a="1"/>
  <c r="CY672" i="64" s="1"/>
  <c r="CY669" i="64" a="1"/>
  <c r="CY669" i="64" s="1"/>
  <c r="CY673" i="64" a="1"/>
  <c r="CY673" i="64" s="1"/>
  <c r="CY653" i="64" a="1"/>
  <c r="CY653" i="64" s="1"/>
  <c r="CY654" i="64" a="1"/>
  <c r="CY654" i="64" s="1"/>
  <c r="CY670" i="64" a="1"/>
  <c r="CY670" i="64" s="1"/>
  <c r="CY655" i="64" a="1"/>
  <c r="CY655" i="64" s="1"/>
  <c r="CY656" i="64" a="1"/>
  <c r="CY656" i="64" s="1"/>
  <c r="CY657" i="64" a="1"/>
  <c r="CY657" i="64" s="1"/>
  <c r="CY671" i="64" a="1"/>
  <c r="CY671" i="64" s="1"/>
  <c r="DL601" i="64"/>
  <c r="DL644" i="64"/>
  <c r="CW138" i="64"/>
  <c r="CV141" i="64"/>
  <c r="CV143" i="64" s="1"/>
  <c r="AA139" i="64" a="1"/>
  <c r="AA139" i="64" s="1"/>
  <c r="AA138" i="64" s="1"/>
  <c r="AA140" i="64" a="1"/>
  <c r="AA140" i="64" s="1"/>
  <c r="CY139" i="64" a="1"/>
  <c r="CY139" i="64" s="1"/>
  <c r="CY140" i="64" a="1"/>
  <c r="CY140" i="64" s="1"/>
  <c r="CR23" i="861"/>
  <c r="Z630" i="64"/>
  <c r="CY262" i="64" a="1"/>
  <c r="CY262" i="64" s="1"/>
  <c r="CY849" i="64" a="1"/>
  <c r="CY849" i="64" s="1"/>
  <c r="AA262" i="64" a="1"/>
  <c r="AA262" i="64" s="1"/>
  <c r="AA849" i="64" a="1"/>
  <c r="AA849" i="64" s="1"/>
  <c r="CX628" i="64"/>
  <c r="CX630" i="64" s="1"/>
  <c r="DL586" i="64"/>
  <c r="AA243" i="64" a="1"/>
  <c r="AA243" i="64" s="1"/>
  <c r="AA629" i="64" a="1"/>
  <c r="AA629" i="64" s="1"/>
  <c r="CY243" i="64" a="1"/>
  <c r="CY243" i="64" s="1"/>
  <c r="CY629" i="64" a="1"/>
  <c r="CY629" i="64" s="1"/>
  <c r="AA595" i="64" a="1"/>
  <c r="AA595" i="64" s="1"/>
  <c r="AA230" i="64" a="1"/>
  <c r="AA230" i="64" s="1"/>
  <c r="CY595" i="64" a="1"/>
  <c r="CY595" i="64" s="1"/>
  <c r="CY230" i="64" a="1"/>
  <c r="CY230" i="64" s="1"/>
  <c r="CY591" i="64" a="1"/>
  <c r="CY591" i="64" s="1"/>
  <c r="AA591" i="64" a="1"/>
  <c r="AA591" i="64" s="1"/>
  <c r="CY4" i="64"/>
  <c r="CY587" i="64" a="1"/>
  <c r="CY587" i="64" s="1"/>
  <c r="AA4" i="64"/>
  <c r="AA587" i="64" a="1"/>
  <c r="AA587" i="64" s="1"/>
  <c r="CZ56" i="863" a="1"/>
  <c r="CZ56" i="863" s="1"/>
  <c r="CZ40" i="863"/>
  <c r="T70" i="861"/>
  <c r="AB190" i="64"/>
  <c r="AB7" i="64"/>
  <c r="AA8" i="64" s="1"/>
  <c r="U46" i="861"/>
  <c r="U87" i="861" s="1"/>
  <c r="CQ67" i="861"/>
  <c r="CY43" i="863"/>
  <c r="CY1" i="863"/>
  <c r="CY70" i="863" a="1"/>
  <c r="CY70" i="863" s="1"/>
  <c r="CY68" i="863" a="1"/>
  <c r="CY68" i="863" s="1"/>
  <c r="CY4" i="863"/>
  <c r="CZ39" i="863"/>
  <c r="CZ7" i="863"/>
  <c r="CZ8" i="863"/>
  <c r="CZ52" i="863" a="1"/>
  <c r="CZ52" i="863" s="1"/>
  <c r="CZ53" i="863" a="1"/>
  <c r="CZ53" i="863" s="1"/>
  <c r="CZ54" i="863" a="1"/>
  <c r="CZ54" i="863" s="1"/>
  <c r="DA2" i="863"/>
  <c r="CZ38" i="863"/>
  <c r="CZ55" i="863" a="1"/>
  <c r="CZ55" i="863" s="1"/>
  <c r="CZ3" i="863"/>
  <c r="CZ41" i="863"/>
  <c r="CN67" i="863"/>
  <c r="CN69" i="863"/>
  <c r="CN51" i="861"/>
  <c r="CN52" i="861" s="1"/>
  <c r="CN53" i="861" s="1"/>
  <c r="CN40" i="861"/>
  <c r="CY42" i="863"/>
  <c r="CY21" i="863" s="1"/>
  <c r="CY32" i="861" s="1"/>
  <c r="CY57" i="863"/>
  <c r="AC2" i="64"/>
  <c r="AB1" i="64"/>
  <c r="AB3" i="64"/>
  <c r="CY212" i="64"/>
  <c r="CY1" i="64"/>
  <c r="CZ8" i="64"/>
  <c r="CZ208" i="64"/>
  <c r="CZ3" i="64"/>
  <c r="CZ190" i="64"/>
  <c r="CZ7" i="64"/>
  <c r="DA2" i="64"/>
  <c r="CZ209" i="64"/>
  <c r="CZ191" i="64"/>
  <c r="CZ192" i="64"/>
  <c r="CZ210" i="64"/>
  <c r="CZ193" i="64"/>
  <c r="CZ211" i="64"/>
  <c r="CY194" i="64"/>
  <c r="CY24" i="864"/>
  <c r="CY1" i="864"/>
  <c r="AE3" i="861"/>
  <c r="AD4" i="861"/>
  <c r="AD1" i="861"/>
  <c r="AD8" i="861"/>
  <c r="AA70" i="863" a="1"/>
  <c r="AA70" i="863" s="1"/>
  <c r="AA68" i="863" a="1"/>
  <c r="AA68" i="863" s="1"/>
  <c r="AA66" i="863" a="1"/>
  <c r="AA66" i="863" s="1"/>
  <c r="AA4" i="863"/>
  <c r="Z32" i="861"/>
  <c r="AB56" i="863" a="1"/>
  <c r="AB56" i="863" s="1"/>
  <c r="AB55" i="863" a="1"/>
  <c r="AB55" i="863" s="1"/>
  <c r="AB41" i="863"/>
  <c r="AB54" i="863" a="1"/>
  <c r="AB54" i="863" s="1"/>
  <c r="AB53" i="863" a="1"/>
  <c r="AB53" i="863" s="1"/>
  <c r="AB52" i="863" a="1"/>
  <c r="AB52" i="863" s="1"/>
  <c r="AB39" i="863"/>
  <c r="AB38" i="863"/>
  <c r="AB3" i="863"/>
  <c r="AB1" i="863"/>
  <c r="AC2" i="863"/>
  <c r="AC40" i="863" s="1"/>
  <c r="AA24" i="864"/>
  <c r="AA94" i="861" s="1"/>
  <c r="CY2" i="861"/>
  <c r="CY1" i="861" s="1"/>
  <c r="AB22" i="864"/>
  <c r="AB21" i="864"/>
  <c r="AB20" i="864"/>
  <c r="AB3" i="864"/>
  <c r="AC2" i="864"/>
  <c r="AC23" i="864" s="1"/>
  <c r="AB1" i="864"/>
  <c r="CZ22" i="864"/>
  <c r="CZ21" i="864"/>
  <c r="CZ20" i="864"/>
  <c r="CZ7" i="864"/>
  <c r="DA2" i="864"/>
  <c r="DA23" i="864" s="1"/>
  <c r="CZ8" i="864"/>
  <c r="CZ3" i="864"/>
  <c r="CZ4" i="864" s="1"/>
  <c r="AA43" i="863"/>
  <c r="AA42" i="863"/>
  <c r="AA21" i="863" s="1"/>
  <c r="AA57" i="863"/>
  <c r="AA4" i="864"/>
  <c r="CZ4" i="861"/>
  <c r="CZ5" i="861" s="1"/>
  <c r="DA3" i="861"/>
  <c r="CZ9" i="861"/>
  <c r="CZ8" i="861"/>
  <c r="AC5" i="861"/>
  <c r="CS1" i="860"/>
  <c r="CT3" i="860"/>
  <c r="CU2" i="860"/>
  <c r="CT9" i="860"/>
  <c r="CT8" i="860"/>
  <c r="CS4" i="860"/>
  <c r="DL549" i="64"/>
  <c r="DL547" i="64"/>
  <c r="DL569" i="64"/>
  <c r="DL372" i="64"/>
  <c r="DL509" i="64"/>
  <c r="DL395" i="64"/>
  <c r="DL408" i="64"/>
  <c r="DL459" i="64"/>
  <c r="DL831" i="64"/>
  <c r="DL2110" i="64" s="1"/>
  <c r="DL1406" i="64"/>
  <c r="DL1020" i="64"/>
  <c r="DL973" i="64"/>
  <c r="DL1358" i="64"/>
  <c r="CS1539" i="64"/>
  <c r="CR1539" i="64"/>
  <c r="CQ1539" i="64"/>
  <c r="T1539" i="64"/>
  <c r="U1537" i="64"/>
  <c r="CP1539" i="64"/>
  <c r="CU1537" i="64"/>
  <c r="CU1539" i="64" s="1"/>
  <c r="CR1516" i="64"/>
  <c r="CQ1518" i="64"/>
  <c r="U1516" i="64"/>
  <c r="U1494" i="64"/>
  <c r="U1496" i="64" s="1"/>
  <c r="CQ1494" i="64"/>
  <c r="CP1496" i="64"/>
  <c r="G1445" i="64"/>
  <c r="G1449" i="64" s="1"/>
  <c r="G1446" i="64"/>
  <c r="G1450" i="64" s="1"/>
  <c r="G1444" i="64"/>
  <c r="G1459" i="64"/>
  <c r="M1427" i="64"/>
  <c r="E425" i="64"/>
  <c r="E452" i="64"/>
  <c r="E453" i="64"/>
  <c r="G2164" i="64"/>
  <c r="G2138" i="64"/>
  <c r="G2113" i="64"/>
  <c r="G2087" i="64"/>
  <c r="G1410" i="64"/>
  <c r="G1387" i="64"/>
  <c r="G1363" i="64"/>
  <c r="G1332" i="64"/>
  <c r="G1309" i="64"/>
  <c r="G1277" i="64"/>
  <c r="G1483" i="64"/>
  <c r="G2213" i="64"/>
  <c r="G1254" i="64"/>
  <c r="G1210" i="64"/>
  <c r="G1648" i="64"/>
  <c r="G1616" i="64"/>
  <c r="G1584" i="64"/>
  <c r="G1166" i="64"/>
  <c r="G1130" i="64"/>
  <c r="G1095" i="64"/>
  <c r="G1060" i="64"/>
  <c r="G1042" i="64" s="1"/>
  <c r="G1682" i="64"/>
  <c r="G1716" i="64"/>
  <c r="G1024" i="64"/>
  <c r="G1000" i="64"/>
  <c r="G954" i="64"/>
  <c r="G930" i="64"/>
  <c r="G836" i="64"/>
  <c r="G811" i="64"/>
  <c r="G455" i="64"/>
  <c r="G431" i="64"/>
  <c r="G978" i="64"/>
  <c r="G2083" i="64"/>
  <c r="DL666" i="64" a="1"/>
  <c r="CY628" i="64" a="1"/>
  <c r="AA628" i="64" a="1"/>
  <c r="CS17" i="861" l="1"/>
  <c r="AC18" i="1151"/>
  <c r="AA20" i="1151"/>
  <c r="W66" i="1151"/>
  <c r="W22" i="861" s="1"/>
  <c r="AD15" i="1151"/>
  <c r="X50" i="1151"/>
  <c r="X65" i="1151"/>
  <c r="W51" i="1151"/>
  <c r="W17" i="861" s="1"/>
  <c r="CS68" i="1151"/>
  <c r="CS69" i="1151" s="1"/>
  <c r="CT61" i="1151"/>
  <c r="CT66" i="1151" s="1"/>
  <c r="CT46" i="1151"/>
  <c r="CT51" i="1151" s="1"/>
  <c r="CT68" i="1151" s="1"/>
  <c r="CT69" i="1151" s="1"/>
  <c r="X62" i="1151"/>
  <c r="X47" i="1151"/>
  <c r="CT62" i="1151"/>
  <c r="CT47" i="1151"/>
  <c r="X63" i="1151"/>
  <c r="X48" i="1151"/>
  <c r="Y31" i="1151"/>
  <c r="Y33" i="1151"/>
  <c r="Y32" i="1151"/>
  <c r="Y34" i="1151"/>
  <c r="Y35" i="1151"/>
  <c r="CT50" i="1151"/>
  <c r="CT65" i="1151"/>
  <c r="X46" i="1151"/>
  <c r="X61" i="1151"/>
  <c r="CT49" i="1151"/>
  <c r="CT64" i="1151"/>
  <c r="Z36" i="1151"/>
  <c r="AF3" i="1151"/>
  <c r="AF7" i="1151"/>
  <c r="AF1" i="1151"/>
  <c r="AG2" i="1151"/>
  <c r="CT48" i="1151"/>
  <c r="CT63" i="1151"/>
  <c r="V68" i="1151"/>
  <c r="X49" i="1151"/>
  <c r="X64" i="1151"/>
  <c r="AD8" i="1151"/>
  <c r="CT22" i="861"/>
  <c r="CT17" i="861"/>
  <c r="AE25" i="1151"/>
  <c r="AE54" i="1151"/>
  <c r="AE24" i="1151"/>
  <c r="AE16" i="1151"/>
  <c r="AE39" i="1151"/>
  <c r="AE17" i="1151"/>
  <c r="AE23" i="1151"/>
  <c r="AE43" i="1151"/>
  <c r="AE26" i="1151"/>
  <c r="AE41" i="1151"/>
  <c r="AE27" i="1151"/>
  <c r="AE42" i="1151"/>
  <c r="AE40" i="1151"/>
  <c r="AE55" i="1151"/>
  <c r="AE57" i="1151"/>
  <c r="AE58" i="1151"/>
  <c r="AE4" i="1151"/>
  <c r="AE56" i="1151"/>
  <c r="U69" i="1151"/>
  <c r="AB18" i="1151"/>
  <c r="CU34" i="1151"/>
  <c r="CU35" i="1151"/>
  <c r="CU31" i="1151"/>
  <c r="CU32" i="1151"/>
  <c r="CU33" i="1151"/>
  <c r="CV18" i="1151"/>
  <c r="CV20" i="1151" s="1"/>
  <c r="CV36" i="1151" s="1"/>
  <c r="CW15" i="1151"/>
  <c r="DE17" i="1151"/>
  <c r="DE4" i="1151"/>
  <c r="DE23" i="1151"/>
  <c r="DE24" i="1151"/>
  <c r="DE16" i="1151"/>
  <c r="DE26" i="1151"/>
  <c r="DE25" i="1151"/>
  <c r="DE27" i="1151"/>
  <c r="DE41" i="1151"/>
  <c r="DE39" i="1151"/>
  <c r="DE42" i="1151"/>
  <c r="DE40" i="1151"/>
  <c r="DE43" i="1151"/>
  <c r="DE57" i="1151"/>
  <c r="DE54" i="1151"/>
  <c r="DE55" i="1151"/>
  <c r="DE58" i="1151"/>
  <c r="DE56" i="1151"/>
  <c r="DF7" i="1151"/>
  <c r="DF8" i="1151"/>
  <c r="DG2" i="1151"/>
  <c r="DF3" i="1151"/>
  <c r="DE1" i="1151"/>
  <c r="AB688" i="64" a="1"/>
  <c r="AB688" i="64" s="1"/>
  <c r="AB684" i="64" a="1"/>
  <c r="AB684" i="64" s="1"/>
  <c r="AB687" i="64" a="1"/>
  <c r="AB687" i="64" s="1"/>
  <c r="AB686" i="64" a="1"/>
  <c r="AB686" i="64" s="1"/>
  <c r="AB685" i="64" a="1"/>
  <c r="AB685" i="64" s="1"/>
  <c r="CZ685" i="64" a="1"/>
  <c r="CZ685" i="64" s="1"/>
  <c r="CZ684" i="64" a="1"/>
  <c r="CZ684" i="64" s="1"/>
  <c r="CZ688" i="64" a="1"/>
  <c r="CZ688" i="64" s="1"/>
  <c r="CZ687" i="64" a="1"/>
  <c r="CZ687" i="64" s="1"/>
  <c r="CZ686" i="64" a="1"/>
  <c r="CZ686" i="64" s="1"/>
  <c r="DL666" i="64"/>
  <c r="CZ672" i="64" a="1"/>
  <c r="CZ672" i="64" s="1"/>
  <c r="CZ673" i="64" a="1"/>
  <c r="CZ673" i="64" s="1"/>
  <c r="CZ653" i="64" a="1"/>
  <c r="CZ653" i="64" s="1"/>
  <c r="CZ654" i="64" a="1"/>
  <c r="CZ654" i="64" s="1"/>
  <c r="CZ670" i="64" a="1"/>
  <c r="CZ670" i="64" s="1"/>
  <c r="CZ655" i="64" a="1"/>
  <c r="CZ655" i="64" s="1"/>
  <c r="CZ656" i="64" a="1"/>
  <c r="CZ656" i="64" s="1"/>
  <c r="CZ657" i="64" a="1"/>
  <c r="CZ657" i="64" s="1"/>
  <c r="CZ671" i="64" a="1"/>
  <c r="CZ671" i="64" s="1"/>
  <c r="CZ669" i="64" a="1"/>
  <c r="CZ669" i="64" s="1"/>
  <c r="DL702" i="64"/>
  <c r="AB656" i="64" a="1"/>
  <c r="AB656" i="64" s="1"/>
  <c r="AB657" i="64" a="1"/>
  <c r="AB657" i="64" s="1"/>
  <c r="AB671" i="64" a="1"/>
  <c r="AB671" i="64" s="1"/>
  <c r="AB672" i="64" a="1"/>
  <c r="AB672" i="64" s="1"/>
  <c r="AB673" i="64" a="1"/>
  <c r="AB673" i="64" s="1"/>
  <c r="AB655" i="64" a="1"/>
  <c r="AB655" i="64" s="1"/>
  <c r="AB669" i="64" a="1"/>
  <c r="AB669" i="64" s="1"/>
  <c r="AB653" i="64" a="1"/>
  <c r="AB653" i="64" s="1"/>
  <c r="AB670" i="64" a="1"/>
  <c r="AB670" i="64" s="1"/>
  <c r="AB654" i="64" a="1"/>
  <c r="AB654" i="64" s="1"/>
  <c r="CW141" i="64"/>
  <c r="CW143" i="64" s="1"/>
  <c r="CX138" i="64"/>
  <c r="CX141" i="64" s="1"/>
  <c r="CZ140" i="64" a="1"/>
  <c r="CZ140" i="64" s="1"/>
  <c r="CZ139" i="64" a="1"/>
  <c r="CZ139" i="64" s="1"/>
  <c r="AB139" i="64" a="1"/>
  <c r="AB139" i="64" s="1"/>
  <c r="AB138" i="64" s="1"/>
  <c r="AB140" i="64" a="1"/>
  <c r="AB140" i="64" s="1"/>
  <c r="AA141" i="64"/>
  <c r="AA143" i="64" s="1"/>
  <c r="CS23" i="861"/>
  <c r="AA628" i="64"/>
  <c r="AA630" i="64" s="1"/>
  <c r="AB262" i="64" a="1"/>
  <c r="AB262" i="64" s="1"/>
  <c r="AB849" i="64" a="1"/>
  <c r="AB849" i="64" s="1"/>
  <c r="CZ262" i="64" a="1"/>
  <c r="CZ262" i="64" s="1"/>
  <c r="CZ849" i="64" a="1"/>
  <c r="CZ849" i="64" s="1"/>
  <c r="CY628" i="64"/>
  <c r="CY630" i="64" s="1"/>
  <c r="CZ243" i="64" a="1"/>
  <c r="CZ243" i="64" s="1"/>
  <c r="CZ629" i="64" a="1"/>
  <c r="CZ629" i="64" s="1"/>
  <c r="AB243" i="64" a="1"/>
  <c r="AB243" i="64" s="1"/>
  <c r="AB629" i="64" a="1"/>
  <c r="AB629" i="64" s="1"/>
  <c r="AB595" i="64" a="1"/>
  <c r="AB595" i="64" s="1"/>
  <c r="AB230" i="64" a="1"/>
  <c r="AB230" i="64" s="1"/>
  <c r="CZ595" i="64" a="1"/>
  <c r="CZ595" i="64" s="1"/>
  <c r="CZ230" i="64" a="1"/>
  <c r="CZ230" i="64" s="1"/>
  <c r="CZ591" i="64" a="1"/>
  <c r="CZ591" i="64" s="1"/>
  <c r="AB591" i="64" a="1"/>
  <c r="AB591" i="64" s="1"/>
  <c r="CZ4" i="64"/>
  <c r="CZ587" i="64" a="1"/>
  <c r="CZ587" i="64" s="1"/>
  <c r="AB4" i="64"/>
  <c r="AB587" i="64" a="1"/>
  <c r="AB587" i="64" s="1"/>
  <c r="G398" i="64"/>
  <c r="G391" i="64"/>
  <c r="DA56" i="863" a="1"/>
  <c r="DA56" i="863" s="1"/>
  <c r="DA40" i="863"/>
  <c r="AC190" i="64"/>
  <c r="AC7" i="64"/>
  <c r="AB8" i="64" s="1"/>
  <c r="V46" i="861"/>
  <c r="V87" i="861" s="1"/>
  <c r="CR67" i="861"/>
  <c r="DA38" i="863"/>
  <c r="CZ42" i="863"/>
  <c r="CZ21" i="863" s="1"/>
  <c r="CZ32" i="861" s="1"/>
  <c r="DA3" i="863"/>
  <c r="DA70" i="863" s="1" a="1"/>
  <c r="DA70" i="863" s="1"/>
  <c r="DA39" i="863"/>
  <c r="DA55" i="863" a="1"/>
  <c r="DA55" i="863" s="1"/>
  <c r="DA54" i="863" a="1"/>
  <c r="DA54" i="863" s="1"/>
  <c r="CZ1" i="863"/>
  <c r="DB2" i="863"/>
  <c r="CZ43" i="863"/>
  <c r="CZ57" i="863"/>
  <c r="DA41" i="863"/>
  <c r="DA52" i="863" a="1"/>
  <c r="DA52" i="863" s="1"/>
  <c r="DA8" i="863"/>
  <c r="DA53" i="863" a="1"/>
  <c r="DA53" i="863" s="1"/>
  <c r="DA7" i="863"/>
  <c r="CZ70" i="863" a="1"/>
  <c r="CZ70" i="863" s="1"/>
  <c r="CZ66" i="863" a="1"/>
  <c r="CZ66" i="863" s="1"/>
  <c r="CZ4" i="863"/>
  <c r="CZ68" i="863" a="1"/>
  <c r="CZ68" i="863" s="1"/>
  <c r="CN83" i="861"/>
  <c r="CN88" i="861" s="1"/>
  <c r="CN97" i="861" s="1"/>
  <c r="CN58" i="861" s="1"/>
  <c r="CN59" i="861" s="1"/>
  <c r="CN76" i="861"/>
  <c r="CN77" i="861" s="1"/>
  <c r="CN54" i="861"/>
  <c r="AC3" i="64"/>
  <c r="AD2" i="64"/>
  <c r="AC1" i="64"/>
  <c r="CZ2" i="861"/>
  <c r="CZ1" i="861" s="1"/>
  <c r="CZ212" i="64"/>
  <c r="DA8" i="64"/>
  <c r="DA208" i="64"/>
  <c r="DA190" i="64"/>
  <c r="DA3" i="64"/>
  <c r="DA7" i="64"/>
  <c r="DB2" i="64"/>
  <c r="DA191" i="64"/>
  <c r="DA209" i="64"/>
  <c r="DA192" i="64"/>
  <c r="DA210" i="64"/>
  <c r="DA211" i="64"/>
  <c r="DA193" i="64"/>
  <c r="CZ1" i="64"/>
  <c r="CZ194" i="64"/>
  <c r="CZ1" i="864"/>
  <c r="AB24" i="864"/>
  <c r="AB94" i="861" s="1"/>
  <c r="AB4" i="864"/>
  <c r="AB43" i="863"/>
  <c r="AB42" i="863"/>
  <c r="AB21" i="863" s="1"/>
  <c r="AD5" i="861"/>
  <c r="AF3" i="861"/>
  <c r="AE4" i="861"/>
  <c r="AE1" i="861"/>
  <c r="AE8" i="861"/>
  <c r="DA7" i="864"/>
  <c r="DA21" i="864"/>
  <c r="DA20" i="864"/>
  <c r="DA22" i="864"/>
  <c r="DB2" i="864"/>
  <c r="DB23" i="864" s="1"/>
  <c r="DA8" i="864"/>
  <c r="DA3" i="864"/>
  <c r="DA4" i="864" s="1"/>
  <c r="AB57" i="863"/>
  <c r="DA4" i="861"/>
  <c r="DA5" i="861" s="1"/>
  <c r="DB3" i="861"/>
  <c r="DA9" i="861"/>
  <c r="DA8" i="861"/>
  <c r="CZ24" i="864"/>
  <c r="AC56" i="863" a="1"/>
  <c r="AC56" i="863" s="1"/>
  <c r="AC54" i="863" a="1"/>
  <c r="AC54" i="863" s="1"/>
  <c r="AC53" i="863" a="1"/>
  <c r="AC53" i="863" s="1"/>
  <c r="AC52" i="863" a="1"/>
  <c r="AC52" i="863" s="1"/>
  <c r="AC55" i="863" a="1"/>
  <c r="AC55" i="863" s="1"/>
  <c r="AC41" i="863"/>
  <c r="AD2" i="863"/>
  <c r="AD40" i="863" s="1"/>
  <c r="AC39" i="863"/>
  <c r="AC38" i="863"/>
  <c r="AC1" i="863"/>
  <c r="AC3" i="863"/>
  <c r="AA32" i="861"/>
  <c r="AC22" i="864"/>
  <c r="AC21" i="864"/>
  <c r="AC20" i="864"/>
  <c r="AC1" i="864"/>
  <c r="AC3" i="864"/>
  <c r="AD2" i="864"/>
  <c r="AD23" i="864" s="1"/>
  <c r="AB66" i="863" a="1"/>
  <c r="AB66" i="863" s="1"/>
  <c r="AB70" i="863" a="1"/>
  <c r="AB70" i="863" s="1"/>
  <c r="AB68" i="863" a="1"/>
  <c r="AB68" i="863" s="1"/>
  <c r="AB4" i="863"/>
  <c r="CT1" i="860"/>
  <c r="CU9" i="860"/>
  <c r="CU8" i="860"/>
  <c r="CU3" i="860"/>
  <c r="CV2" i="860"/>
  <c r="CT4" i="860"/>
  <c r="U1539" i="64"/>
  <c r="V1537" i="64"/>
  <c r="CS1516" i="64"/>
  <c r="CS1518" i="64" s="1"/>
  <c r="CR1518" i="64"/>
  <c r="CV1537" i="64"/>
  <c r="CV1539" i="64" s="1"/>
  <c r="V1516" i="64"/>
  <c r="U1518" i="64"/>
  <c r="V1494" i="64"/>
  <c r="V1496" i="64" s="1"/>
  <c r="CR1494" i="64"/>
  <c r="CQ1496" i="64"/>
  <c r="DK2164" i="64"/>
  <c r="DJ2164" i="64"/>
  <c r="DI2164" i="64"/>
  <c r="DH2164" i="64"/>
  <c r="DG2164" i="64"/>
  <c r="DF2164" i="64"/>
  <c r="DE2164" i="64"/>
  <c r="DD2164" i="64"/>
  <c r="DC2164" i="64"/>
  <c r="DB2164" i="64"/>
  <c r="DA2164" i="64"/>
  <c r="CZ2164" i="64"/>
  <c r="CY2164" i="64"/>
  <c r="CX2164" i="64"/>
  <c r="CW2164" i="64"/>
  <c r="CV2164" i="64"/>
  <c r="CU2164" i="64"/>
  <c r="CT2164" i="64"/>
  <c r="CS2164" i="64"/>
  <c r="CR2164" i="64"/>
  <c r="CQ2164" i="64"/>
  <c r="CP2164" i="64"/>
  <c r="CO2164" i="64"/>
  <c r="DK2163" i="64"/>
  <c r="DJ2163" i="64"/>
  <c r="DI2163" i="64"/>
  <c r="DH2163" i="64"/>
  <c r="DG2163" i="64"/>
  <c r="DF2163" i="64"/>
  <c r="DE2163" i="64"/>
  <c r="DD2163" i="64"/>
  <c r="DC2163" i="64"/>
  <c r="DB2163" i="64"/>
  <c r="DA2163" i="64"/>
  <c r="CZ2163" i="64"/>
  <c r="CY2163" i="64"/>
  <c r="CX2163" i="64"/>
  <c r="CW2163" i="64"/>
  <c r="CV2163" i="64"/>
  <c r="CU2163" i="64"/>
  <c r="CT2163" i="64"/>
  <c r="CS2163" i="64"/>
  <c r="CR2163" i="64"/>
  <c r="CQ2163" i="64"/>
  <c r="CP2163" i="64"/>
  <c r="CO2163" i="64"/>
  <c r="DK2161" i="64"/>
  <c r="DJ2161" i="64"/>
  <c r="DI2161" i="64"/>
  <c r="DH2161" i="64"/>
  <c r="DG2161" i="64"/>
  <c r="DF2161" i="64"/>
  <c r="DE2161" i="64"/>
  <c r="DD2161" i="64"/>
  <c r="DC2161" i="64"/>
  <c r="DB2161" i="64"/>
  <c r="DA2161" i="64"/>
  <c r="CZ2161" i="64"/>
  <c r="CY2161" i="64"/>
  <c r="CX2161" i="64"/>
  <c r="CW2161" i="64"/>
  <c r="CV2161" i="64"/>
  <c r="CU2161" i="64"/>
  <c r="CT2161" i="64"/>
  <c r="CS2161" i="64"/>
  <c r="CR2161" i="64"/>
  <c r="CQ2161" i="64"/>
  <c r="CP2161" i="64"/>
  <c r="CO2161" i="64"/>
  <c r="DK2160" i="64"/>
  <c r="DJ2160" i="64"/>
  <c r="DI2160" i="64"/>
  <c r="DH2160" i="64"/>
  <c r="DG2160" i="64"/>
  <c r="DF2160" i="64"/>
  <c r="DE2160" i="64"/>
  <c r="DD2160" i="64"/>
  <c r="DC2160" i="64"/>
  <c r="DB2160" i="64"/>
  <c r="DA2160" i="64"/>
  <c r="CZ2160" i="64"/>
  <c r="CY2160" i="64"/>
  <c r="CX2160" i="64"/>
  <c r="CW2160" i="64"/>
  <c r="CV2160" i="64"/>
  <c r="CU2160" i="64"/>
  <c r="CT2160" i="64"/>
  <c r="CS2160" i="64"/>
  <c r="CR2160" i="64"/>
  <c r="CQ2160" i="64"/>
  <c r="CP2160" i="64"/>
  <c r="CO2160" i="64"/>
  <c r="DK2138" i="64"/>
  <c r="DJ2138" i="64"/>
  <c r="DI2138" i="64"/>
  <c r="DH2138" i="64"/>
  <c r="DG2138" i="64"/>
  <c r="DF2138" i="64"/>
  <c r="DE2138" i="64"/>
  <c r="DD2138" i="64"/>
  <c r="DC2138" i="64"/>
  <c r="DB2138" i="64"/>
  <c r="DA2138" i="64"/>
  <c r="CZ2138" i="64"/>
  <c r="CY2138" i="64"/>
  <c r="CX2138" i="64"/>
  <c r="CW2138" i="64"/>
  <c r="CV2138" i="64"/>
  <c r="CU2138" i="64"/>
  <c r="CT2138" i="64"/>
  <c r="CS2138" i="64"/>
  <c r="CR2138" i="64"/>
  <c r="CQ2138" i="64"/>
  <c r="CP2138" i="64"/>
  <c r="CO2138" i="64"/>
  <c r="DK2137" i="64"/>
  <c r="DJ2137" i="64"/>
  <c r="DI2137" i="64"/>
  <c r="DH2137" i="64"/>
  <c r="DG2137" i="64"/>
  <c r="DF2137" i="64"/>
  <c r="DE2137" i="64"/>
  <c r="DD2137" i="64"/>
  <c r="DC2137" i="64"/>
  <c r="DB2137" i="64"/>
  <c r="DA2137" i="64"/>
  <c r="CZ2137" i="64"/>
  <c r="CY2137" i="64"/>
  <c r="CX2137" i="64"/>
  <c r="CW2137" i="64"/>
  <c r="CV2137" i="64"/>
  <c r="CU2137" i="64"/>
  <c r="CT2137" i="64"/>
  <c r="CS2137" i="64"/>
  <c r="CR2137" i="64"/>
  <c r="CQ2137" i="64"/>
  <c r="CP2137" i="64"/>
  <c r="CO2137" i="64"/>
  <c r="DK2135" i="64"/>
  <c r="DJ2135" i="64"/>
  <c r="DI2135" i="64"/>
  <c r="DH2135" i="64"/>
  <c r="DG2135" i="64"/>
  <c r="DF2135" i="64"/>
  <c r="DE2135" i="64"/>
  <c r="DD2135" i="64"/>
  <c r="DC2135" i="64"/>
  <c r="DB2135" i="64"/>
  <c r="DA2135" i="64"/>
  <c r="CZ2135" i="64"/>
  <c r="CY2135" i="64"/>
  <c r="CX2135" i="64"/>
  <c r="CW2135" i="64"/>
  <c r="CV2135" i="64"/>
  <c r="CU2135" i="64"/>
  <c r="CT2135" i="64"/>
  <c r="CS2135" i="64"/>
  <c r="CR2135" i="64"/>
  <c r="CQ2135" i="64"/>
  <c r="CP2135" i="64"/>
  <c r="CO2135" i="64"/>
  <c r="DK2133" i="64"/>
  <c r="DJ2133" i="64"/>
  <c r="DI2133" i="64"/>
  <c r="DH2133" i="64"/>
  <c r="DG2133" i="64"/>
  <c r="DF2133" i="64"/>
  <c r="DE2133" i="64"/>
  <c r="DD2133" i="64"/>
  <c r="DC2133" i="64"/>
  <c r="DB2133" i="64"/>
  <c r="DA2133" i="64"/>
  <c r="CZ2133" i="64"/>
  <c r="CY2133" i="64"/>
  <c r="CX2133" i="64"/>
  <c r="CW2133" i="64"/>
  <c r="CV2133" i="64"/>
  <c r="CU2133" i="64"/>
  <c r="CT2133" i="64"/>
  <c r="CS2133" i="64"/>
  <c r="CR2133" i="64"/>
  <c r="CQ2133" i="64"/>
  <c r="CP2133" i="64"/>
  <c r="CO2133" i="64"/>
  <c r="DK2112" i="64"/>
  <c r="DJ2112" i="64"/>
  <c r="DI2112" i="64"/>
  <c r="DH2112" i="64"/>
  <c r="DG2112" i="64"/>
  <c r="DF2112" i="64"/>
  <c r="DE2112" i="64"/>
  <c r="DD2112" i="64"/>
  <c r="DC2112" i="64"/>
  <c r="DB2112" i="64"/>
  <c r="DA2112" i="64"/>
  <c r="CZ2112" i="64"/>
  <c r="CY2112" i="64"/>
  <c r="CX2112" i="64"/>
  <c r="CW2112" i="64"/>
  <c r="CV2112" i="64"/>
  <c r="CU2112" i="64"/>
  <c r="CT2112" i="64"/>
  <c r="CS2112" i="64"/>
  <c r="CR2112" i="64"/>
  <c r="CQ2112" i="64"/>
  <c r="CP2112" i="64"/>
  <c r="CO2112" i="64"/>
  <c r="DK2111" i="64"/>
  <c r="DJ2111" i="64"/>
  <c r="DI2111" i="64"/>
  <c r="DH2111" i="64"/>
  <c r="DG2111" i="64"/>
  <c r="DF2111" i="64"/>
  <c r="DE2111" i="64"/>
  <c r="DD2111" i="64"/>
  <c r="DC2111" i="64"/>
  <c r="DB2111" i="64"/>
  <c r="DA2111" i="64"/>
  <c r="CZ2111" i="64"/>
  <c r="CY2111" i="64"/>
  <c r="CX2111" i="64"/>
  <c r="CW2111" i="64"/>
  <c r="CV2111" i="64"/>
  <c r="CU2111" i="64"/>
  <c r="CT2111" i="64"/>
  <c r="CS2111" i="64"/>
  <c r="CR2111" i="64"/>
  <c r="CQ2111" i="64"/>
  <c r="CP2111" i="64"/>
  <c r="CO2111" i="64"/>
  <c r="DK2109" i="64"/>
  <c r="DJ2109" i="64"/>
  <c r="DI2109" i="64"/>
  <c r="DH2109" i="64"/>
  <c r="DG2109" i="64"/>
  <c r="DF2109" i="64"/>
  <c r="DE2109" i="64"/>
  <c r="DD2109" i="64"/>
  <c r="DC2109" i="64"/>
  <c r="DB2109" i="64"/>
  <c r="DA2109" i="64"/>
  <c r="CZ2109" i="64"/>
  <c r="CY2109" i="64"/>
  <c r="CX2109" i="64"/>
  <c r="CW2109" i="64"/>
  <c r="CV2109" i="64"/>
  <c r="CU2109" i="64"/>
  <c r="CT2109" i="64"/>
  <c r="CS2109" i="64"/>
  <c r="CR2109" i="64"/>
  <c r="CQ2109" i="64"/>
  <c r="CP2109" i="64"/>
  <c r="CO2109" i="64"/>
  <c r="DK2108" i="64"/>
  <c r="DJ2108" i="64"/>
  <c r="DI2108" i="64"/>
  <c r="DH2108" i="64"/>
  <c r="DG2108" i="64"/>
  <c r="DF2108" i="64"/>
  <c r="DE2108" i="64"/>
  <c r="DD2108" i="64"/>
  <c r="DC2108" i="64"/>
  <c r="DB2108" i="64"/>
  <c r="DA2108" i="64"/>
  <c r="CZ2108" i="64"/>
  <c r="CY2108" i="64"/>
  <c r="CX2108" i="64"/>
  <c r="CW2108" i="64"/>
  <c r="CV2108" i="64"/>
  <c r="CU2108" i="64"/>
  <c r="CT2108" i="64"/>
  <c r="CS2108" i="64"/>
  <c r="CR2108" i="64"/>
  <c r="CQ2108" i="64"/>
  <c r="CP2108" i="64"/>
  <c r="CO2108" i="64"/>
  <c r="DK2086" i="64"/>
  <c r="DJ2086" i="64"/>
  <c r="DI2086" i="64"/>
  <c r="DH2086" i="64"/>
  <c r="DG2086" i="64"/>
  <c r="DF2086" i="64"/>
  <c r="DE2086" i="64"/>
  <c r="DD2086" i="64"/>
  <c r="DC2086" i="64"/>
  <c r="DB2086" i="64"/>
  <c r="DA2086" i="64"/>
  <c r="CZ2086" i="64"/>
  <c r="CY2086" i="64"/>
  <c r="CX2086" i="64"/>
  <c r="CW2086" i="64"/>
  <c r="CV2086" i="64"/>
  <c r="CU2086" i="64"/>
  <c r="CT2086" i="64"/>
  <c r="CS2086" i="64"/>
  <c r="CR2086" i="64"/>
  <c r="CQ2086" i="64"/>
  <c r="CP2086" i="64"/>
  <c r="CO2086" i="64"/>
  <c r="DK2084" i="64"/>
  <c r="DJ2084" i="64"/>
  <c r="DI2084" i="64"/>
  <c r="DH2084" i="64"/>
  <c r="DG2084" i="64"/>
  <c r="DF2084" i="64"/>
  <c r="DE2084" i="64"/>
  <c r="DD2084" i="64"/>
  <c r="DC2084" i="64"/>
  <c r="DB2084" i="64"/>
  <c r="DA2084" i="64"/>
  <c r="CZ2084" i="64"/>
  <c r="CY2084" i="64"/>
  <c r="CX2084" i="64"/>
  <c r="CW2084" i="64"/>
  <c r="CV2084" i="64"/>
  <c r="CU2084" i="64"/>
  <c r="CT2084" i="64"/>
  <c r="CS2084" i="64"/>
  <c r="CR2084" i="64"/>
  <c r="CQ2084" i="64"/>
  <c r="CP2084" i="64"/>
  <c r="CO2084" i="64"/>
  <c r="DK2083" i="64"/>
  <c r="DJ2083" i="64"/>
  <c r="DI2083" i="64"/>
  <c r="DH2083" i="64"/>
  <c r="DG2083" i="64"/>
  <c r="DF2083" i="64"/>
  <c r="DE2083" i="64"/>
  <c r="DD2083" i="64"/>
  <c r="DC2083" i="64"/>
  <c r="DB2083" i="64"/>
  <c r="DA2083" i="64"/>
  <c r="CZ2083" i="64"/>
  <c r="CY2083" i="64"/>
  <c r="CX2083" i="64"/>
  <c r="CW2083" i="64"/>
  <c r="CV2083" i="64"/>
  <c r="CU2083" i="64"/>
  <c r="CT2083" i="64"/>
  <c r="CS2083" i="64"/>
  <c r="CR2083" i="64"/>
  <c r="CQ2083" i="64"/>
  <c r="CP2083" i="64"/>
  <c r="CO2083" i="64"/>
  <c r="DK1386" i="64"/>
  <c r="DJ1386" i="64"/>
  <c r="DI1386" i="64"/>
  <c r="DH1386" i="64"/>
  <c r="DG1386" i="64"/>
  <c r="DF1386" i="64"/>
  <c r="DE1386" i="64"/>
  <c r="DD1386" i="64"/>
  <c r="DC1386" i="64"/>
  <c r="DB1386" i="64"/>
  <c r="DA1386" i="64"/>
  <c r="CZ1386" i="64"/>
  <c r="CY1386" i="64"/>
  <c r="CX1386" i="64"/>
  <c r="CW1386" i="64"/>
  <c r="CV1386" i="64"/>
  <c r="CU1386" i="64"/>
  <c r="CT1386" i="64"/>
  <c r="CS1386" i="64"/>
  <c r="CR1386" i="64"/>
  <c r="CQ1386" i="64"/>
  <c r="CP1386" i="64"/>
  <c r="CO1386" i="64"/>
  <c r="DK1384" i="64"/>
  <c r="DJ1384" i="64"/>
  <c r="DI1384" i="64"/>
  <c r="DH1384" i="64"/>
  <c r="DG1384" i="64"/>
  <c r="DF1384" i="64"/>
  <c r="DE1384" i="64"/>
  <c r="DD1384" i="64"/>
  <c r="DC1384" i="64"/>
  <c r="DB1384" i="64"/>
  <c r="DA1384" i="64"/>
  <c r="CZ1384" i="64"/>
  <c r="CY1384" i="64"/>
  <c r="CX1384" i="64"/>
  <c r="CW1384" i="64"/>
  <c r="CV1384" i="64"/>
  <c r="CU1384" i="64"/>
  <c r="CT1384" i="64"/>
  <c r="CS1384" i="64"/>
  <c r="CR1384" i="64"/>
  <c r="CQ1384" i="64"/>
  <c r="CP1384" i="64"/>
  <c r="CO1384" i="64"/>
  <c r="DK1276" i="64"/>
  <c r="DJ1276" i="64"/>
  <c r="DI1276" i="64"/>
  <c r="DH1276" i="64"/>
  <c r="DG1276" i="64"/>
  <c r="DF1276" i="64"/>
  <c r="DE1276" i="64"/>
  <c r="DD1276" i="64"/>
  <c r="DC1276" i="64"/>
  <c r="DB1276" i="64"/>
  <c r="DA1276" i="64"/>
  <c r="CZ1276" i="64"/>
  <c r="CY1276" i="64"/>
  <c r="CX1276" i="64"/>
  <c r="CW1276" i="64"/>
  <c r="CV1276" i="64"/>
  <c r="CU1276" i="64"/>
  <c r="CT1276" i="64"/>
  <c r="CS1276" i="64"/>
  <c r="CR1276" i="64"/>
  <c r="CQ1276" i="64"/>
  <c r="CP1276" i="64"/>
  <c r="CO1276" i="64"/>
  <c r="DK524" i="64"/>
  <c r="DJ524" i="64"/>
  <c r="DI524" i="64"/>
  <c r="DH524" i="64"/>
  <c r="DG524" i="64"/>
  <c r="DF524" i="64"/>
  <c r="DE524" i="64"/>
  <c r="DD524" i="64"/>
  <c r="DC524" i="64"/>
  <c r="DB524" i="64"/>
  <c r="DA524" i="64"/>
  <c r="CZ524" i="64"/>
  <c r="CY524" i="64"/>
  <c r="CX524" i="64"/>
  <c r="CW524" i="64"/>
  <c r="CV524" i="64"/>
  <c r="CU524" i="64"/>
  <c r="CT524" i="64"/>
  <c r="CS524" i="64"/>
  <c r="CR524" i="64"/>
  <c r="CQ524" i="64"/>
  <c r="CP524" i="64"/>
  <c r="CO524" i="64"/>
  <c r="CO20" i="64"/>
  <c r="CO841" i="64" s="1"/>
  <c r="CP20" i="64"/>
  <c r="CP841" i="64" s="1"/>
  <c r="CQ20" i="64"/>
  <c r="CQ841" i="64" s="1"/>
  <c r="CR20" i="64"/>
  <c r="CR841" i="64" s="1"/>
  <c r="CS20" i="64"/>
  <c r="CS841" i="64" s="1"/>
  <c r="CT20" i="64"/>
  <c r="CT841" i="64" s="1"/>
  <c r="CU20" i="64"/>
  <c r="CU841" i="64" s="1"/>
  <c r="CV20" i="64"/>
  <c r="CV841" i="64" s="1"/>
  <c r="CW20" i="64"/>
  <c r="CW841" i="64" s="1"/>
  <c r="CX20" i="64"/>
  <c r="CX841" i="64" s="1"/>
  <c r="CY20" i="64"/>
  <c r="CY841" i="64" s="1"/>
  <c r="CY857" i="64" s="1"/>
  <c r="CZ20" i="64"/>
  <c r="CZ841" i="64" s="1"/>
  <c r="CZ857" i="64" s="1"/>
  <c r="DA20" i="64"/>
  <c r="DA841" i="64" s="1"/>
  <c r="DA857" i="64" s="1"/>
  <c r="DB20" i="64"/>
  <c r="DB841" i="64" s="1"/>
  <c r="DB857" i="64" s="1"/>
  <c r="DC20" i="64"/>
  <c r="DC841" i="64" s="1"/>
  <c r="DC857" i="64" s="1"/>
  <c r="DD20" i="64"/>
  <c r="DD841" i="64" s="1"/>
  <c r="DD857" i="64" s="1"/>
  <c r="DE20" i="64"/>
  <c r="DE841" i="64" s="1"/>
  <c r="DE857" i="64" s="1"/>
  <c r="DF20" i="64"/>
  <c r="DF841" i="64" s="1"/>
  <c r="DF857" i="64" s="1"/>
  <c r="DG20" i="64"/>
  <c r="DG841" i="64" s="1"/>
  <c r="DG857" i="64" s="1"/>
  <c r="DH20" i="64"/>
  <c r="DH841" i="64" s="1"/>
  <c r="DH857" i="64" s="1"/>
  <c r="DI20" i="64"/>
  <c r="DI841" i="64" s="1"/>
  <c r="DI857" i="64" s="1"/>
  <c r="DJ20" i="64"/>
  <c r="DJ841" i="64" s="1"/>
  <c r="DJ857" i="64" s="1"/>
  <c r="DK20" i="64"/>
  <c r="DK841" i="64" s="1"/>
  <c r="DK857" i="64" s="1"/>
  <c r="CO21" i="64"/>
  <c r="CO842" i="64" s="1"/>
  <c r="CP21" i="64"/>
  <c r="CP842" i="64" s="1"/>
  <c r="CQ21" i="64"/>
  <c r="CQ842" i="64" s="1"/>
  <c r="CR21" i="64"/>
  <c r="CR842" i="64" s="1"/>
  <c r="CS21" i="64"/>
  <c r="CS842" i="64" s="1"/>
  <c r="CT21" i="64"/>
  <c r="CT842" i="64" s="1"/>
  <c r="CU21" i="64"/>
  <c r="CU842" i="64" s="1"/>
  <c r="CV21" i="64"/>
  <c r="CV842" i="64" s="1"/>
  <c r="CW21" i="64"/>
  <c r="CW842" i="64" s="1"/>
  <c r="CX21" i="64"/>
  <c r="CX842" i="64" s="1"/>
  <c r="CY21" i="64"/>
  <c r="CY842" i="64" s="1"/>
  <c r="CZ21" i="64"/>
  <c r="CZ842" i="64" s="1"/>
  <c r="CZ858" i="64" s="1"/>
  <c r="DA21" i="64"/>
  <c r="DA842" i="64" s="1"/>
  <c r="DA858" i="64" s="1"/>
  <c r="DB21" i="64"/>
  <c r="DB842" i="64" s="1"/>
  <c r="DB858" i="64" s="1"/>
  <c r="DC21" i="64"/>
  <c r="DC842" i="64" s="1"/>
  <c r="DC858" i="64" s="1"/>
  <c r="DD21" i="64"/>
  <c r="DD842" i="64" s="1"/>
  <c r="DD858" i="64" s="1"/>
  <c r="DE21" i="64"/>
  <c r="DE842" i="64" s="1"/>
  <c r="DE858" i="64" s="1"/>
  <c r="DF21" i="64"/>
  <c r="DF842" i="64" s="1"/>
  <c r="DF858" i="64" s="1"/>
  <c r="DG21" i="64"/>
  <c r="DG842" i="64" s="1"/>
  <c r="DG858" i="64" s="1"/>
  <c r="DH21" i="64"/>
  <c r="DH842" i="64" s="1"/>
  <c r="DH858" i="64" s="1"/>
  <c r="DI21" i="64"/>
  <c r="DI842" i="64" s="1"/>
  <c r="DI858" i="64" s="1"/>
  <c r="DJ21" i="64"/>
  <c r="DJ842" i="64" s="1"/>
  <c r="DJ858" i="64" s="1"/>
  <c r="DK21" i="64"/>
  <c r="DK842" i="64" s="1"/>
  <c r="DK858" i="64" s="1"/>
  <c r="CO22" i="64"/>
  <c r="CP22" i="64"/>
  <c r="CQ22" i="64"/>
  <c r="CR22" i="64"/>
  <c r="CS22" i="64"/>
  <c r="CT22" i="64"/>
  <c r="CU22" i="64"/>
  <c r="CV22" i="64"/>
  <c r="CW22" i="64"/>
  <c r="CX22" i="64"/>
  <c r="CY22" i="64"/>
  <c r="CZ22" i="64"/>
  <c r="DA22" i="64"/>
  <c r="DB22" i="64"/>
  <c r="DC22" i="64"/>
  <c r="DD22" i="64"/>
  <c r="DE22" i="64"/>
  <c r="DF22" i="64"/>
  <c r="DG22" i="64"/>
  <c r="DG647" i="64" s="1"/>
  <c r="DH22" i="64"/>
  <c r="DI22" i="64"/>
  <c r="DJ22" i="64"/>
  <c r="DK22" i="64"/>
  <c r="CO23" i="64"/>
  <c r="CP23" i="64"/>
  <c r="CQ23" i="64"/>
  <c r="CR23" i="64"/>
  <c r="CS23" i="64"/>
  <c r="CT23" i="64"/>
  <c r="CU23" i="64"/>
  <c r="CV23" i="64"/>
  <c r="CW23" i="64"/>
  <c r="CX23" i="64"/>
  <c r="CY23" i="64"/>
  <c r="CZ23" i="64"/>
  <c r="DA23" i="64"/>
  <c r="DB23" i="64"/>
  <c r="DC23" i="64"/>
  <c r="DD23" i="64"/>
  <c r="DE23" i="64"/>
  <c r="DF23" i="64"/>
  <c r="DG23" i="64"/>
  <c r="DH23" i="64"/>
  <c r="DI23" i="64"/>
  <c r="DJ23" i="64"/>
  <c r="DK23" i="64"/>
  <c r="CO44" i="64"/>
  <c r="CO2082" i="64" s="1"/>
  <c r="CP44" i="64"/>
  <c r="CP2082" i="64" s="1"/>
  <c r="CQ44" i="64"/>
  <c r="CQ2082" i="64" s="1"/>
  <c r="CR44" i="64"/>
  <c r="CR2082" i="64" s="1"/>
  <c r="CS44" i="64"/>
  <c r="CS2082" i="64" s="1"/>
  <c r="CT44" i="64"/>
  <c r="CT2082" i="64" s="1"/>
  <c r="CU44" i="64"/>
  <c r="CU2082" i="64" s="1"/>
  <c r="CV44" i="64"/>
  <c r="CV2082" i="64" s="1"/>
  <c r="CW44" i="64"/>
  <c r="CW2082" i="64" s="1"/>
  <c r="CX44" i="64"/>
  <c r="CX2082" i="64" s="1"/>
  <c r="CY44" i="64"/>
  <c r="CY2082" i="64" s="1"/>
  <c r="CZ44" i="64"/>
  <c r="CZ2082" i="64" s="1"/>
  <c r="DA44" i="64"/>
  <c r="DA2082" i="64" s="1"/>
  <c r="DB44" i="64"/>
  <c r="DB2082" i="64" s="1"/>
  <c r="DC44" i="64"/>
  <c r="DC2082" i="64" s="1"/>
  <c r="DD44" i="64"/>
  <c r="DD2082" i="64" s="1"/>
  <c r="DE44" i="64"/>
  <c r="DE2082" i="64" s="1"/>
  <c r="DF44" i="64"/>
  <c r="DF2082" i="64" s="1"/>
  <c r="DG44" i="64"/>
  <c r="DG2082" i="64" s="1"/>
  <c r="DH44" i="64"/>
  <c r="DH2082" i="64" s="1"/>
  <c r="DI44" i="64"/>
  <c r="DI2082" i="64" s="1"/>
  <c r="DJ44" i="64"/>
  <c r="DJ2082" i="64" s="1"/>
  <c r="DK44" i="64"/>
  <c r="DK2082" i="64" s="1"/>
  <c r="CO65" i="64"/>
  <c r="CP65" i="64"/>
  <c r="CQ65" i="64"/>
  <c r="CR65" i="64"/>
  <c r="CS65" i="64"/>
  <c r="CT65" i="64"/>
  <c r="CU65" i="64"/>
  <c r="CV65" i="64"/>
  <c r="CW65" i="64"/>
  <c r="CX65" i="64"/>
  <c r="CY65" i="64"/>
  <c r="CZ65" i="64"/>
  <c r="DA65" i="64"/>
  <c r="DB65" i="64"/>
  <c r="DC65" i="64"/>
  <c r="DD65" i="64"/>
  <c r="DE65" i="64"/>
  <c r="DF65" i="64"/>
  <c r="DG65" i="64"/>
  <c r="DH65" i="64"/>
  <c r="DI65" i="64"/>
  <c r="DJ65" i="64"/>
  <c r="DK65" i="64"/>
  <c r="CO70" i="64"/>
  <c r="CP70" i="64"/>
  <c r="CQ70" i="64"/>
  <c r="CR70" i="64"/>
  <c r="CS70" i="64"/>
  <c r="CT70" i="64"/>
  <c r="CU70" i="64"/>
  <c r="CV70" i="64"/>
  <c r="CW70" i="64"/>
  <c r="CX70" i="64"/>
  <c r="CY70" i="64"/>
  <c r="CZ70" i="64"/>
  <c r="DA70" i="64"/>
  <c r="DB70" i="64"/>
  <c r="DC70" i="64"/>
  <c r="DD70" i="64"/>
  <c r="DE70" i="64"/>
  <c r="DF70" i="64"/>
  <c r="DG70" i="64"/>
  <c r="DH70" i="64"/>
  <c r="DI70" i="64"/>
  <c r="DJ70" i="64"/>
  <c r="DK70" i="64"/>
  <c r="CO79" i="64"/>
  <c r="CP79" i="64"/>
  <c r="CQ79" i="64"/>
  <c r="CR79" i="64"/>
  <c r="CS79" i="64"/>
  <c r="CT79" i="64"/>
  <c r="CU79" i="64"/>
  <c r="CV79" i="64"/>
  <c r="CW79" i="64"/>
  <c r="CX79" i="64"/>
  <c r="CY79" i="64"/>
  <c r="CZ79" i="64"/>
  <c r="DA79" i="64"/>
  <c r="DB79" i="64"/>
  <c r="DC79" i="64"/>
  <c r="DD79" i="64"/>
  <c r="DE79" i="64"/>
  <c r="DF79" i="64"/>
  <c r="DG79" i="64"/>
  <c r="DH79" i="64"/>
  <c r="DI79" i="64"/>
  <c r="DJ79" i="64"/>
  <c r="DK79" i="64"/>
  <c r="CO97" i="64"/>
  <c r="CP97" i="64"/>
  <c r="CQ97" i="64"/>
  <c r="CR97" i="64"/>
  <c r="CS97" i="64"/>
  <c r="CT97" i="64"/>
  <c r="CU97" i="64"/>
  <c r="CV97" i="64"/>
  <c r="CW97" i="64"/>
  <c r="CX97" i="64"/>
  <c r="CY97" i="64"/>
  <c r="CZ97" i="64"/>
  <c r="DA97" i="64"/>
  <c r="DB97" i="64"/>
  <c r="DC97" i="64"/>
  <c r="DD97" i="64"/>
  <c r="DE97" i="64"/>
  <c r="DF97" i="64"/>
  <c r="DG97" i="64"/>
  <c r="DH97" i="64"/>
  <c r="DI97" i="64"/>
  <c r="DJ97" i="64"/>
  <c r="DK97" i="64"/>
  <c r="CO112" i="64"/>
  <c r="CP112" i="64"/>
  <c r="CQ112" i="64"/>
  <c r="CR112" i="64"/>
  <c r="CS112" i="64"/>
  <c r="CT112" i="64"/>
  <c r="CU112" i="64"/>
  <c r="CV112" i="64"/>
  <c r="CW112" i="64"/>
  <c r="CX112" i="64"/>
  <c r="CY112" i="64"/>
  <c r="CZ112" i="64"/>
  <c r="DA112" i="64"/>
  <c r="DB112" i="64"/>
  <c r="DC112" i="64"/>
  <c r="DD112" i="64"/>
  <c r="DE112" i="64"/>
  <c r="DF112" i="64"/>
  <c r="DG112" i="64"/>
  <c r="DH112" i="64"/>
  <c r="DI112" i="64"/>
  <c r="DJ112" i="64"/>
  <c r="DK112" i="64"/>
  <c r="CO179" i="64"/>
  <c r="CP179" i="64"/>
  <c r="CQ179" i="64"/>
  <c r="CR179" i="64"/>
  <c r="CS179" i="64"/>
  <c r="CT179" i="64"/>
  <c r="CU179" i="64"/>
  <c r="CV179" i="64"/>
  <c r="CW179" i="64"/>
  <c r="CX179" i="64"/>
  <c r="CY179" i="64"/>
  <c r="CZ179" i="64"/>
  <c r="DA179" i="64"/>
  <c r="DB179" i="64"/>
  <c r="DC179" i="64"/>
  <c r="DD179" i="64"/>
  <c r="DE179" i="64"/>
  <c r="DF179" i="64"/>
  <c r="DG179" i="64"/>
  <c r="DH179" i="64"/>
  <c r="DI179" i="64"/>
  <c r="DJ179" i="64"/>
  <c r="DK179" i="64"/>
  <c r="CO324" i="64"/>
  <c r="CP324" i="64"/>
  <c r="CQ324" i="64"/>
  <c r="CR324" i="64"/>
  <c r="CS324" i="64"/>
  <c r="CT324" i="64"/>
  <c r="CU324" i="64"/>
  <c r="CV324" i="64"/>
  <c r="CW324" i="64"/>
  <c r="CX324" i="64"/>
  <c r="CY324" i="64"/>
  <c r="CZ324" i="64"/>
  <c r="DA324" i="64"/>
  <c r="DB324" i="64"/>
  <c r="DC324" i="64"/>
  <c r="DD324" i="64"/>
  <c r="DE324" i="64"/>
  <c r="DF324" i="64"/>
  <c r="DG324" i="64"/>
  <c r="DH324" i="64"/>
  <c r="DI324" i="64"/>
  <c r="DJ324" i="64"/>
  <c r="DK324" i="64"/>
  <c r="CO348" i="64"/>
  <c r="CP348" i="64"/>
  <c r="CQ348" i="64"/>
  <c r="CR348" i="64"/>
  <c r="CS348" i="64"/>
  <c r="CT348" i="64"/>
  <c r="CU348" i="64"/>
  <c r="CV348" i="64"/>
  <c r="CW348" i="64"/>
  <c r="CX348" i="64"/>
  <c r="CY348" i="64"/>
  <c r="CZ348" i="64"/>
  <c r="DA348" i="64"/>
  <c r="DB348" i="64"/>
  <c r="DC348" i="64"/>
  <c r="DD348" i="64"/>
  <c r="DE348" i="64"/>
  <c r="DF348" i="64"/>
  <c r="DG348" i="64"/>
  <c r="DH348" i="64"/>
  <c r="DI348" i="64"/>
  <c r="DJ348" i="64"/>
  <c r="DK348" i="64"/>
  <c r="CO407" i="64"/>
  <c r="CP407" i="64"/>
  <c r="CQ407" i="64"/>
  <c r="CR407" i="64"/>
  <c r="CS407" i="64"/>
  <c r="CT407" i="64"/>
  <c r="CU407" i="64"/>
  <c r="CV407" i="64"/>
  <c r="CW407" i="64"/>
  <c r="CX407" i="64"/>
  <c r="CY407" i="64"/>
  <c r="CZ407" i="64"/>
  <c r="DA407" i="64"/>
  <c r="DB407" i="64"/>
  <c r="DC407" i="64"/>
  <c r="DD407" i="64"/>
  <c r="DE407" i="64"/>
  <c r="DF407" i="64"/>
  <c r="DG407" i="64"/>
  <c r="DH407" i="64"/>
  <c r="DI407" i="64"/>
  <c r="DJ407" i="64"/>
  <c r="DK407" i="64"/>
  <c r="CO437" i="64"/>
  <c r="CP437" i="64"/>
  <c r="CQ437" i="64"/>
  <c r="CR437" i="64"/>
  <c r="CS437" i="64"/>
  <c r="CT437" i="64"/>
  <c r="CU437" i="64"/>
  <c r="CV437" i="64"/>
  <c r="CW437" i="64"/>
  <c r="CX437" i="64"/>
  <c r="CY437" i="64"/>
  <c r="CZ437" i="64"/>
  <c r="DA437" i="64"/>
  <c r="DB437" i="64"/>
  <c r="DC437" i="64"/>
  <c r="DD437" i="64"/>
  <c r="DE437" i="64"/>
  <c r="DF437" i="64"/>
  <c r="DG437" i="64"/>
  <c r="DH437" i="64"/>
  <c r="DI437" i="64"/>
  <c r="DJ437" i="64"/>
  <c r="DK437" i="64"/>
  <c r="CO460" i="64"/>
  <c r="CP460" i="64"/>
  <c r="CQ460" i="64"/>
  <c r="CR460" i="64"/>
  <c r="CS460" i="64"/>
  <c r="CT460" i="64"/>
  <c r="CU460" i="64"/>
  <c r="CV460" i="64"/>
  <c r="CW460" i="64"/>
  <c r="CX460" i="64"/>
  <c r="CY460" i="64"/>
  <c r="CZ460" i="64"/>
  <c r="DA460" i="64"/>
  <c r="DB460" i="64"/>
  <c r="DC460" i="64"/>
  <c r="DD460" i="64"/>
  <c r="DE460" i="64"/>
  <c r="DF460" i="64"/>
  <c r="DG460" i="64"/>
  <c r="DH460" i="64"/>
  <c r="DI460" i="64"/>
  <c r="DJ460" i="64"/>
  <c r="DK460" i="64"/>
  <c r="CO480" i="64"/>
  <c r="CP480" i="64"/>
  <c r="CQ480" i="64"/>
  <c r="CR480" i="64"/>
  <c r="CS480" i="64"/>
  <c r="CT480" i="64"/>
  <c r="CU480" i="64"/>
  <c r="CV480" i="64"/>
  <c r="CW480" i="64"/>
  <c r="CX480" i="64"/>
  <c r="CY480" i="64"/>
  <c r="CZ480" i="64"/>
  <c r="DA480" i="64"/>
  <c r="DB480" i="64"/>
  <c r="DC480" i="64"/>
  <c r="DD480" i="64"/>
  <c r="DE480" i="64"/>
  <c r="DF480" i="64"/>
  <c r="DG480" i="64"/>
  <c r="DH480" i="64"/>
  <c r="DI480" i="64"/>
  <c r="DJ480" i="64"/>
  <c r="DK480" i="64"/>
  <c r="CO508" i="64"/>
  <c r="CP508" i="64"/>
  <c r="CQ508" i="64"/>
  <c r="CR508" i="64"/>
  <c r="CS508" i="64"/>
  <c r="CT508" i="64"/>
  <c r="CU508" i="64"/>
  <c r="CV508" i="64"/>
  <c r="CW508" i="64"/>
  <c r="CX508" i="64"/>
  <c r="CY508" i="64"/>
  <c r="CZ508" i="64"/>
  <c r="DA508" i="64"/>
  <c r="DB508" i="64"/>
  <c r="DC508" i="64"/>
  <c r="DD508" i="64"/>
  <c r="DE508" i="64"/>
  <c r="DF508" i="64"/>
  <c r="DG508" i="64"/>
  <c r="DH508" i="64"/>
  <c r="DI508" i="64"/>
  <c r="DJ508" i="64"/>
  <c r="DK508" i="64"/>
  <c r="CO530" i="64"/>
  <c r="CP530" i="64"/>
  <c r="CQ530" i="64"/>
  <c r="CR530" i="64"/>
  <c r="CS530" i="64"/>
  <c r="CT530" i="64"/>
  <c r="CU530" i="64"/>
  <c r="CV530" i="64"/>
  <c r="CW530" i="64"/>
  <c r="CX530" i="64"/>
  <c r="CY530" i="64"/>
  <c r="CZ530" i="64"/>
  <c r="DA530" i="64"/>
  <c r="DB530" i="64"/>
  <c r="DC530" i="64"/>
  <c r="DD530" i="64"/>
  <c r="DE530" i="64"/>
  <c r="DF530" i="64"/>
  <c r="DG530" i="64"/>
  <c r="DH530" i="64"/>
  <c r="DI530" i="64"/>
  <c r="DJ530" i="64"/>
  <c r="DK530" i="64"/>
  <c r="CO532" i="64"/>
  <c r="CP532" i="64"/>
  <c r="CQ532" i="64"/>
  <c r="CR532" i="64"/>
  <c r="CS532" i="64"/>
  <c r="CT532" i="64"/>
  <c r="CU532" i="64"/>
  <c r="CV532" i="64"/>
  <c r="CW532" i="64"/>
  <c r="CX532" i="64"/>
  <c r="CY532" i="64"/>
  <c r="CZ532" i="64"/>
  <c r="DA532" i="64"/>
  <c r="DB532" i="64"/>
  <c r="DC532" i="64"/>
  <c r="DD532" i="64"/>
  <c r="DE532" i="64"/>
  <c r="DF532" i="64"/>
  <c r="DG532" i="64"/>
  <c r="DH532" i="64"/>
  <c r="DI532" i="64"/>
  <c r="DJ532" i="64"/>
  <c r="DK532" i="64"/>
  <c r="CO808" i="64"/>
  <c r="CO2087" i="64" s="1"/>
  <c r="CP808" i="64"/>
  <c r="CP2087" i="64" s="1"/>
  <c r="CQ808" i="64"/>
  <c r="CQ2087" i="64" s="1"/>
  <c r="CR808" i="64"/>
  <c r="CR2087" i="64" s="1"/>
  <c r="CS808" i="64"/>
  <c r="CS2087" i="64" s="1"/>
  <c r="CT808" i="64"/>
  <c r="CT2087" i="64" s="1"/>
  <c r="CU808" i="64"/>
  <c r="CU2087" i="64" s="1"/>
  <c r="CV808" i="64"/>
  <c r="CV2087" i="64" s="1"/>
  <c r="CW808" i="64"/>
  <c r="CW2087" i="64" s="1"/>
  <c r="CX808" i="64"/>
  <c r="CX2087" i="64" s="1"/>
  <c r="CY808" i="64"/>
  <c r="CY2087" i="64" s="1"/>
  <c r="CZ808" i="64"/>
  <c r="CZ2087" i="64" s="1"/>
  <c r="DA808" i="64"/>
  <c r="DA2087" i="64" s="1"/>
  <c r="DB808" i="64"/>
  <c r="DB2087" i="64" s="1"/>
  <c r="DC808" i="64"/>
  <c r="DC2087" i="64" s="1"/>
  <c r="DD808" i="64"/>
  <c r="DD2087" i="64" s="1"/>
  <c r="DE808" i="64"/>
  <c r="DE2087" i="64" s="1"/>
  <c r="DF808" i="64"/>
  <c r="DF2087" i="64" s="1"/>
  <c r="DG808" i="64"/>
  <c r="DG2087" i="64" s="1"/>
  <c r="DH808" i="64"/>
  <c r="DH2087" i="64" s="1"/>
  <c r="DI808" i="64"/>
  <c r="DI2087" i="64" s="1"/>
  <c r="DJ808" i="64"/>
  <c r="DJ2087" i="64" s="1"/>
  <c r="DK808" i="64"/>
  <c r="DK2087" i="64" s="1"/>
  <c r="CO810" i="64"/>
  <c r="CP810" i="64"/>
  <c r="CQ810" i="64"/>
  <c r="CR810" i="64"/>
  <c r="CS810" i="64"/>
  <c r="CT810" i="64"/>
  <c r="CU810" i="64"/>
  <c r="CV810" i="64"/>
  <c r="CW810" i="64"/>
  <c r="CX810" i="64"/>
  <c r="CY810" i="64"/>
  <c r="CZ810" i="64"/>
  <c r="DA810" i="64"/>
  <c r="DB810" i="64"/>
  <c r="DC810" i="64"/>
  <c r="DD810" i="64"/>
  <c r="DE810" i="64"/>
  <c r="DF810" i="64"/>
  <c r="DG810" i="64"/>
  <c r="DH810" i="64"/>
  <c r="DI810" i="64"/>
  <c r="DJ810" i="64"/>
  <c r="DK810" i="64"/>
  <c r="CO833" i="64"/>
  <c r="CP833" i="64"/>
  <c r="CQ833" i="64"/>
  <c r="CR833" i="64"/>
  <c r="CS833" i="64"/>
  <c r="CT833" i="64"/>
  <c r="CU833" i="64"/>
  <c r="CV833" i="64"/>
  <c r="CW833" i="64"/>
  <c r="CX833" i="64"/>
  <c r="CY833" i="64"/>
  <c r="CZ833" i="64"/>
  <c r="DA833" i="64"/>
  <c r="DB833" i="64"/>
  <c r="DC833" i="64"/>
  <c r="DD833" i="64"/>
  <c r="DE833" i="64"/>
  <c r="DF833" i="64"/>
  <c r="DG833" i="64"/>
  <c r="DH833" i="64"/>
  <c r="DI833" i="64"/>
  <c r="DJ833" i="64"/>
  <c r="DK833" i="64"/>
  <c r="CO835" i="64"/>
  <c r="CP835" i="64"/>
  <c r="CQ835" i="64"/>
  <c r="CR835" i="64"/>
  <c r="CS835" i="64"/>
  <c r="CT835" i="64"/>
  <c r="CU835" i="64"/>
  <c r="CV835" i="64"/>
  <c r="CW835" i="64"/>
  <c r="CX835" i="64"/>
  <c r="CY835" i="64"/>
  <c r="CZ835" i="64"/>
  <c r="DA835" i="64"/>
  <c r="DB835" i="64"/>
  <c r="DC835" i="64"/>
  <c r="DD835" i="64"/>
  <c r="DE835" i="64"/>
  <c r="DF835" i="64"/>
  <c r="DG835" i="64"/>
  <c r="DH835" i="64"/>
  <c r="DI835" i="64"/>
  <c r="DJ835" i="64"/>
  <c r="DK835" i="64"/>
  <c r="CO914" i="64"/>
  <c r="CP914" i="64"/>
  <c r="CQ914" i="64"/>
  <c r="CR914" i="64"/>
  <c r="CS914" i="64"/>
  <c r="CT914" i="64"/>
  <c r="CU914" i="64"/>
  <c r="CV914" i="64"/>
  <c r="CW914" i="64"/>
  <c r="CX914" i="64"/>
  <c r="CY914" i="64"/>
  <c r="CZ914" i="64"/>
  <c r="DA914" i="64"/>
  <c r="DB914" i="64"/>
  <c r="DC914" i="64"/>
  <c r="DD914" i="64"/>
  <c r="DE914" i="64"/>
  <c r="DF914" i="64"/>
  <c r="DG914" i="64"/>
  <c r="DH914" i="64"/>
  <c r="DI914" i="64"/>
  <c r="DJ914" i="64"/>
  <c r="DK914" i="64"/>
  <c r="CO927" i="64"/>
  <c r="CP927" i="64"/>
  <c r="CQ927" i="64"/>
  <c r="CR927" i="64"/>
  <c r="CS927" i="64"/>
  <c r="CT927" i="64"/>
  <c r="CU927" i="64"/>
  <c r="CV927" i="64"/>
  <c r="CW927" i="64"/>
  <c r="CX927" i="64"/>
  <c r="CY927" i="64"/>
  <c r="CZ927" i="64"/>
  <c r="DA927" i="64"/>
  <c r="DB927" i="64"/>
  <c r="DC927" i="64"/>
  <c r="DD927" i="64"/>
  <c r="DE927" i="64"/>
  <c r="DF927" i="64"/>
  <c r="DG927" i="64"/>
  <c r="DH927" i="64"/>
  <c r="DI927" i="64"/>
  <c r="DJ927" i="64"/>
  <c r="DK927" i="64"/>
  <c r="CO929" i="64"/>
  <c r="CP929" i="64"/>
  <c r="CQ929" i="64"/>
  <c r="CR929" i="64"/>
  <c r="CS929" i="64"/>
  <c r="CT929" i="64"/>
  <c r="CU929" i="64"/>
  <c r="CV929" i="64"/>
  <c r="CW929" i="64"/>
  <c r="CX929" i="64"/>
  <c r="CY929" i="64"/>
  <c r="CZ929" i="64"/>
  <c r="DA929" i="64"/>
  <c r="DB929" i="64"/>
  <c r="DC929" i="64"/>
  <c r="DD929" i="64"/>
  <c r="DE929" i="64"/>
  <c r="DF929" i="64"/>
  <c r="DG929" i="64"/>
  <c r="DH929" i="64"/>
  <c r="DI929" i="64"/>
  <c r="DJ929" i="64"/>
  <c r="DK929" i="64"/>
  <c r="CO951" i="64"/>
  <c r="CP951" i="64"/>
  <c r="CQ951" i="64"/>
  <c r="CR951" i="64"/>
  <c r="CS951" i="64"/>
  <c r="CT951" i="64"/>
  <c r="CU951" i="64"/>
  <c r="CV951" i="64"/>
  <c r="CW951" i="64"/>
  <c r="CX951" i="64"/>
  <c r="CY951" i="64"/>
  <c r="CZ951" i="64"/>
  <c r="DA951" i="64"/>
  <c r="DB951" i="64"/>
  <c r="DC951" i="64"/>
  <c r="DD951" i="64"/>
  <c r="DE951" i="64"/>
  <c r="DF951" i="64"/>
  <c r="DG951" i="64"/>
  <c r="DH951" i="64"/>
  <c r="DI951" i="64"/>
  <c r="DJ951" i="64"/>
  <c r="DK951" i="64"/>
  <c r="CO975" i="64"/>
  <c r="CP975" i="64"/>
  <c r="CQ975" i="64"/>
  <c r="CR975" i="64"/>
  <c r="CS975" i="64"/>
  <c r="CT975" i="64"/>
  <c r="CU975" i="64"/>
  <c r="CV975" i="64"/>
  <c r="CW975" i="64"/>
  <c r="CX975" i="64"/>
  <c r="CY975" i="64"/>
  <c r="CZ975" i="64"/>
  <c r="DA975" i="64"/>
  <c r="DB975" i="64"/>
  <c r="DC975" i="64"/>
  <c r="DD975" i="64"/>
  <c r="DE975" i="64"/>
  <c r="DF975" i="64"/>
  <c r="DG975" i="64"/>
  <c r="DH975" i="64"/>
  <c r="DI975" i="64"/>
  <c r="DJ975" i="64"/>
  <c r="DK975" i="64"/>
  <c r="CO978" i="64"/>
  <c r="CP978" i="64"/>
  <c r="CQ978" i="64"/>
  <c r="CR978" i="64"/>
  <c r="CS978" i="64"/>
  <c r="CT978" i="64"/>
  <c r="CU978" i="64"/>
  <c r="CV978" i="64"/>
  <c r="CW978" i="64"/>
  <c r="CX978" i="64"/>
  <c r="CY978" i="64"/>
  <c r="CZ978" i="64"/>
  <c r="DA978" i="64"/>
  <c r="DB978" i="64"/>
  <c r="DC978" i="64"/>
  <c r="DD978" i="64"/>
  <c r="DE978" i="64"/>
  <c r="DF978" i="64"/>
  <c r="DG978" i="64"/>
  <c r="DH978" i="64"/>
  <c r="DI978" i="64"/>
  <c r="DJ978" i="64"/>
  <c r="DK978" i="64"/>
  <c r="CO997" i="64"/>
  <c r="CP997" i="64"/>
  <c r="CQ997" i="64"/>
  <c r="CR997" i="64"/>
  <c r="CS997" i="64"/>
  <c r="CT997" i="64"/>
  <c r="CU997" i="64"/>
  <c r="CV997" i="64"/>
  <c r="CW997" i="64"/>
  <c r="CX997" i="64"/>
  <c r="CY997" i="64"/>
  <c r="CZ997" i="64"/>
  <c r="DA997" i="64"/>
  <c r="DB997" i="64"/>
  <c r="DC997" i="64"/>
  <c r="DD997" i="64"/>
  <c r="DE997" i="64"/>
  <c r="DF997" i="64"/>
  <c r="DG997" i="64"/>
  <c r="DH997" i="64"/>
  <c r="DI997" i="64"/>
  <c r="DJ997" i="64"/>
  <c r="DK997" i="64"/>
  <c r="CO999" i="64"/>
  <c r="CP999" i="64"/>
  <c r="CQ999" i="64"/>
  <c r="CR999" i="64"/>
  <c r="CS999" i="64"/>
  <c r="CT999" i="64"/>
  <c r="CU999" i="64"/>
  <c r="CV999" i="64"/>
  <c r="CW999" i="64"/>
  <c r="CX999" i="64"/>
  <c r="CY999" i="64"/>
  <c r="CZ999" i="64"/>
  <c r="DA999" i="64"/>
  <c r="DB999" i="64"/>
  <c r="DC999" i="64"/>
  <c r="DD999" i="64"/>
  <c r="DE999" i="64"/>
  <c r="DF999" i="64"/>
  <c r="DG999" i="64"/>
  <c r="DH999" i="64"/>
  <c r="DI999" i="64"/>
  <c r="DJ999" i="64"/>
  <c r="DK999" i="64"/>
  <c r="CO1021" i="64"/>
  <c r="CP1021" i="64"/>
  <c r="CQ1021" i="64"/>
  <c r="CR1021" i="64"/>
  <c r="CS1021" i="64"/>
  <c r="CT1021" i="64"/>
  <c r="CU1021" i="64"/>
  <c r="CV1021" i="64"/>
  <c r="CW1021" i="64"/>
  <c r="CX1021" i="64"/>
  <c r="CY1021" i="64"/>
  <c r="CZ1021" i="64"/>
  <c r="DA1021" i="64"/>
  <c r="DB1021" i="64"/>
  <c r="DC1021" i="64"/>
  <c r="DD1021" i="64"/>
  <c r="DE1021" i="64"/>
  <c r="DF1021" i="64"/>
  <c r="DG1021" i="64"/>
  <c r="DH1021" i="64"/>
  <c r="DI1021" i="64"/>
  <c r="DJ1021" i="64"/>
  <c r="DK1021" i="64"/>
  <c r="CO1023" i="64"/>
  <c r="CP1023" i="64"/>
  <c r="CQ1023" i="64"/>
  <c r="CR1023" i="64"/>
  <c r="CS1023" i="64"/>
  <c r="CT1023" i="64"/>
  <c r="CU1023" i="64"/>
  <c r="CV1023" i="64"/>
  <c r="CW1023" i="64"/>
  <c r="CX1023" i="64"/>
  <c r="CY1023" i="64"/>
  <c r="CZ1023" i="64"/>
  <c r="DA1023" i="64"/>
  <c r="DB1023" i="64"/>
  <c r="DC1023" i="64"/>
  <c r="DD1023" i="64"/>
  <c r="DE1023" i="64"/>
  <c r="DF1023" i="64"/>
  <c r="DG1023" i="64"/>
  <c r="DH1023" i="64"/>
  <c r="DI1023" i="64"/>
  <c r="DJ1023" i="64"/>
  <c r="DK1023" i="64"/>
  <c r="CO1024" i="64"/>
  <c r="CP1024" i="64"/>
  <c r="CQ1024" i="64"/>
  <c r="CR1024" i="64"/>
  <c r="CS1024" i="64"/>
  <c r="CT1024" i="64"/>
  <c r="CU1024" i="64"/>
  <c r="CV1024" i="64"/>
  <c r="CW1024" i="64"/>
  <c r="CX1024" i="64"/>
  <c r="CY1024" i="64"/>
  <c r="CZ1024" i="64"/>
  <c r="DA1024" i="64"/>
  <c r="DB1024" i="64"/>
  <c r="DC1024" i="64"/>
  <c r="DD1024" i="64"/>
  <c r="DE1024" i="64"/>
  <c r="DF1024" i="64"/>
  <c r="DG1024" i="64"/>
  <c r="DH1024" i="64"/>
  <c r="DI1024" i="64"/>
  <c r="DJ1024" i="64"/>
  <c r="DK1024" i="64"/>
  <c r="CO1713" i="64"/>
  <c r="CO1756" i="64" s="1"/>
  <c r="CP1713" i="64"/>
  <c r="CP1756" i="64" s="1"/>
  <c r="CQ1713" i="64"/>
  <c r="CQ1756" i="64" s="1"/>
  <c r="CR1713" i="64"/>
  <c r="CR1756" i="64" s="1"/>
  <c r="CS1713" i="64"/>
  <c r="CS1756" i="64" s="1"/>
  <c r="CT1713" i="64"/>
  <c r="CT1756" i="64" s="1"/>
  <c r="CU1713" i="64"/>
  <c r="CU1756" i="64" s="1"/>
  <c r="CV1713" i="64"/>
  <c r="CV1756" i="64" s="1"/>
  <c r="CW1713" i="64"/>
  <c r="CW1756" i="64" s="1"/>
  <c r="CX1713" i="64"/>
  <c r="CX1756" i="64" s="1"/>
  <c r="CY1713" i="64"/>
  <c r="CY1756" i="64" s="1"/>
  <c r="CZ1713" i="64"/>
  <c r="CZ1756" i="64" s="1"/>
  <c r="DA1713" i="64"/>
  <c r="DA1756" i="64" s="1"/>
  <c r="DB1713" i="64"/>
  <c r="DB1756" i="64" s="1"/>
  <c r="DC1713" i="64"/>
  <c r="DC1756" i="64" s="1"/>
  <c r="DD1713" i="64"/>
  <c r="DD1756" i="64" s="1"/>
  <c r="DE1713" i="64"/>
  <c r="DE1756" i="64" s="1"/>
  <c r="DF1713" i="64"/>
  <c r="DF1756" i="64" s="1"/>
  <c r="DG1713" i="64"/>
  <c r="DG1756" i="64" s="1"/>
  <c r="DH1713" i="64"/>
  <c r="DH1756" i="64" s="1"/>
  <c r="DI1713" i="64"/>
  <c r="DI1756" i="64" s="1"/>
  <c r="DJ1713" i="64"/>
  <c r="DJ1756" i="64" s="1"/>
  <c r="DK1713" i="64"/>
  <c r="DK1756" i="64" s="1"/>
  <c r="CO1715" i="64"/>
  <c r="CP1715" i="64"/>
  <c r="CQ1715" i="64"/>
  <c r="CR1715" i="64"/>
  <c r="CS1715" i="64"/>
  <c r="CT1715" i="64"/>
  <c r="CU1715" i="64"/>
  <c r="CV1715" i="64"/>
  <c r="CW1715" i="64"/>
  <c r="CX1715" i="64"/>
  <c r="CY1715" i="64"/>
  <c r="CZ1715" i="64"/>
  <c r="DA1715" i="64"/>
  <c r="DB1715" i="64"/>
  <c r="DC1715" i="64"/>
  <c r="DD1715" i="64"/>
  <c r="DE1715" i="64"/>
  <c r="DF1715" i="64"/>
  <c r="DG1715" i="64"/>
  <c r="DH1715" i="64"/>
  <c r="DI1715" i="64"/>
  <c r="DJ1715" i="64"/>
  <c r="DK1715" i="64"/>
  <c r="CO1679" i="64"/>
  <c r="CP1679" i="64"/>
  <c r="CQ1679" i="64"/>
  <c r="CR1679" i="64"/>
  <c r="CS1679" i="64"/>
  <c r="CT1679" i="64"/>
  <c r="CU1679" i="64"/>
  <c r="CV1679" i="64"/>
  <c r="CW1679" i="64"/>
  <c r="CX1679" i="64"/>
  <c r="CY1679" i="64"/>
  <c r="CZ1679" i="64"/>
  <c r="DA1679" i="64"/>
  <c r="DB1679" i="64"/>
  <c r="DC1679" i="64"/>
  <c r="DD1679" i="64"/>
  <c r="DE1679" i="64"/>
  <c r="DF1679" i="64"/>
  <c r="DG1679" i="64"/>
  <c r="DH1679" i="64"/>
  <c r="DI1679" i="64"/>
  <c r="DJ1679" i="64"/>
  <c r="DK1679" i="64"/>
  <c r="CO1681" i="64"/>
  <c r="CP1681" i="64"/>
  <c r="CQ1681" i="64"/>
  <c r="CR1681" i="64"/>
  <c r="CS1681" i="64"/>
  <c r="CT1681" i="64"/>
  <c r="CU1681" i="64"/>
  <c r="CV1681" i="64"/>
  <c r="CW1681" i="64"/>
  <c r="CX1681" i="64"/>
  <c r="CY1681" i="64"/>
  <c r="CZ1681" i="64"/>
  <c r="DA1681" i="64"/>
  <c r="DB1681" i="64"/>
  <c r="DC1681" i="64"/>
  <c r="DD1681" i="64"/>
  <c r="DE1681" i="64"/>
  <c r="DF1681" i="64"/>
  <c r="DG1681" i="64"/>
  <c r="DH1681" i="64"/>
  <c r="DI1681" i="64"/>
  <c r="DJ1681" i="64"/>
  <c r="DK1681" i="64"/>
  <c r="CO1057" i="64"/>
  <c r="CP1057" i="64"/>
  <c r="CQ1057" i="64"/>
  <c r="CR1057" i="64"/>
  <c r="CS1057" i="64"/>
  <c r="CT1057" i="64"/>
  <c r="CU1057" i="64"/>
  <c r="CV1057" i="64"/>
  <c r="CW1057" i="64"/>
  <c r="CX1057" i="64"/>
  <c r="CY1057" i="64"/>
  <c r="CZ1057" i="64"/>
  <c r="DA1057" i="64"/>
  <c r="DB1057" i="64"/>
  <c r="DC1057" i="64"/>
  <c r="DD1057" i="64"/>
  <c r="DE1057" i="64"/>
  <c r="DF1057" i="64"/>
  <c r="DG1057" i="64"/>
  <c r="DH1057" i="64"/>
  <c r="DI1057" i="64"/>
  <c r="DJ1057" i="64"/>
  <c r="DK1057" i="64"/>
  <c r="CO1059" i="64"/>
  <c r="CP1059" i="64"/>
  <c r="CQ1059" i="64"/>
  <c r="CR1059" i="64"/>
  <c r="CS1059" i="64"/>
  <c r="CT1059" i="64"/>
  <c r="CU1059" i="64"/>
  <c r="CV1059" i="64"/>
  <c r="CW1059" i="64"/>
  <c r="CX1059" i="64"/>
  <c r="CY1059" i="64"/>
  <c r="CZ1059" i="64"/>
  <c r="DA1059" i="64"/>
  <c r="DB1059" i="64"/>
  <c r="DC1059" i="64"/>
  <c r="DD1059" i="64"/>
  <c r="DE1059" i="64"/>
  <c r="DF1059" i="64"/>
  <c r="DG1059" i="64"/>
  <c r="DH1059" i="64"/>
  <c r="DI1059" i="64"/>
  <c r="DJ1059" i="64"/>
  <c r="DK1059" i="64"/>
  <c r="CO1092" i="64"/>
  <c r="CP1092" i="64"/>
  <c r="CQ1092" i="64"/>
  <c r="CR1092" i="64"/>
  <c r="CS1092" i="64"/>
  <c r="CT1092" i="64"/>
  <c r="CU1092" i="64"/>
  <c r="CV1092" i="64"/>
  <c r="CW1092" i="64"/>
  <c r="CX1092" i="64"/>
  <c r="CY1092" i="64"/>
  <c r="CZ1092" i="64"/>
  <c r="DA1092" i="64"/>
  <c r="DB1092" i="64"/>
  <c r="DC1092" i="64"/>
  <c r="DD1092" i="64"/>
  <c r="DE1092" i="64"/>
  <c r="DF1092" i="64"/>
  <c r="DG1092" i="64"/>
  <c r="DH1092" i="64"/>
  <c r="DI1092" i="64"/>
  <c r="DJ1092" i="64"/>
  <c r="DK1092" i="64"/>
  <c r="CO1094" i="64"/>
  <c r="CP1094" i="64"/>
  <c r="CQ1094" i="64"/>
  <c r="CR1094" i="64"/>
  <c r="CS1094" i="64"/>
  <c r="CT1094" i="64"/>
  <c r="CU1094" i="64"/>
  <c r="CV1094" i="64"/>
  <c r="CW1094" i="64"/>
  <c r="CX1094" i="64"/>
  <c r="CY1094" i="64"/>
  <c r="CZ1094" i="64"/>
  <c r="DA1094" i="64"/>
  <c r="DB1094" i="64"/>
  <c r="DC1094" i="64"/>
  <c r="DD1094" i="64"/>
  <c r="DE1094" i="64"/>
  <c r="DF1094" i="64"/>
  <c r="DG1094" i="64"/>
  <c r="DH1094" i="64"/>
  <c r="DI1094" i="64"/>
  <c r="DJ1094" i="64"/>
  <c r="DK1094" i="64"/>
  <c r="CO1127" i="64"/>
  <c r="CP1127" i="64"/>
  <c r="CQ1127" i="64"/>
  <c r="CR1127" i="64"/>
  <c r="CS1127" i="64"/>
  <c r="CT1127" i="64"/>
  <c r="CU1127" i="64"/>
  <c r="CV1127" i="64"/>
  <c r="CW1127" i="64"/>
  <c r="CX1127" i="64"/>
  <c r="CY1127" i="64"/>
  <c r="CZ1127" i="64"/>
  <c r="DA1127" i="64"/>
  <c r="DB1127" i="64"/>
  <c r="DC1127" i="64"/>
  <c r="DD1127" i="64"/>
  <c r="DE1127" i="64"/>
  <c r="DF1127" i="64"/>
  <c r="DG1127" i="64"/>
  <c r="DH1127" i="64"/>
  <c r="DI1127" i="64"/>
  <c r="DJ1127" i="64"/>
  <c r="DK1127" i="64"/>
  <c r="CO1129" i="64"/>
  <c r="CP1129" i="64"/>
  <c r="CQ1129" i="64"/>
  <c r="CR1129" i="64"/>
  <c r="CS1129" i="64"/>
  <c r="CT1129" i="64"/>
  <c r="CU1129" i="64"/>
  <c r="CV1129" i="64"/>
  <c r="CW1129" i="64"/>
  <c r="CX1129" i="64"/>
  <c r="CY1129" i="64"/>
  <c r="CZ1129" i="64"/>
  <c r="DA1129" i="64"/>
  <c r="DB1129" i="64"/>
  <c r="DC1129" i="64"/>
  <c r="DD1129" i="64"/>
  <c r="DE1129" i="64"/>
  <c r="DF1129" i="64"/>
  <c r="DG1129" i="64"/>
  <c r="DH1129" i="64"/>
  <c r="DI1129" i="64"/>
  <c r="DJ1129" i="64"/>
  <c r="DK1129" i="64"/>
  <c r="CO1163" i="64"/>
  <c r="CP1163" i="64"/>
  <c r="CQ1163" i="64"/>
  <c r="CR1163" i="64"/>
  <c r="CS1163" i="64"/>
  <c r="CT1163" i="64"/>
  <c r="CU1163" i="64"/>
  <c r="CV1163" i="64"/>
  <c r="CW1163" i="64"/>
  <c r="CX1163" i="64"/>
  <c r="CY1163" i="64"/>
  <c r="CZ1163" i="64"/>
  <c r="DA1163" i="64"/>
  <c r="DB1163" i="64"/>
  <c r="DC1163" i="64"/>
  <c r="DD1163" i="64"/>
  <c r="DE1163" i="64"/>
  <c r="DF1163" i="64"/>
  <c r="DG1163" i="64"/>
  <c r="DH1163" i="64"/>
  <c r="DI1163" i="64"/>
  <c r="DJ1163" i="64"/>
  <c r="DK1163" i="64"/>
  <c r="CO1165" i="64"/>
  <c r="CP1165" i="64"/>
  <c r="CQ1165" i="64"/>
  <c r="CR1165" i="64"/>
  <c r="CS1165" i="64"/>
  <c r="CT1165" i="64"/>
  <c r="CU1165" i="64"/>
  <c r="CV1165" i="64"/>
  <c r="CW1165" i="64"/>
  <c r="CX1165" i="64"/>
  <c r="CY1165" i="64"/>
  <c r="CZ1165" i="64"/>
  <c r="DA1165" i="64"/>
  <c r="DB1165" i="64"/>
  <c r="DC1165" i="64"/>
  <c r="DD1165" i="64"/>
  <c r="DE1165" i="64"/>
  <c r="DF1165" i="64"/>
  <c r="DG1165" i="64"/>
  <c r="DH1165" i="64"/>
  <c r="DI1165" i="64"/>
  <c r="DJ1165" i="64"/>
  <c r="DK1165" i="64"/>
  <c r="CO1581" i="64"/>
  <c r="CP1581" i="64"/>
  <c r="CQ1581" i="64"/>
  <c r="CR1581" i="64"/>
  <c r="CS1581" i="64"/>
  <c r="CT1581" i="64"/>
  <c r="CU1581" i="64"/>
  <c r="CV1581" i="64"/>
  <c r="CW1581" i="64"/>
  <c r="CX1581" i="64"/>
  <c r="CY1581" i="64"/>
  <c r="CZ1581" i="64"/>
  <c r="DA1581" i="64"/>
  <c r="DB1581" i="64"/>
  <c r="DC1581" i="64"/>
  <c r="DD1581" i="64"/>
  <c r="DE1581" i="64"/>
  <c r="DF1581" i="64"/>
  <c r="DG1581" i="64"/>
  <c r="DH1581" i="64"/>
  <c r="DI1581" i="64"/>
  <c r="DJ1581" i="64"/>
  <c r="DK1581" i="64"/>
  <c r="CO1583" i="64"/>
  <c r="CP1583" i="64"/>
  <c r="CQ1583" i="64"/>
  <c r="CR1583" i="64"/>
  <c r="CS1583" i="64"/>
  <c r="CT1583" i="64"/>
  <c r="CU1583" i="64"/>
  <c r="CV1583" i="64"/>
  <c r="CW1583" i="64"/>
  <c r="CX1583" i="64"/>
  <c r="CY1583" i="64"/>
  <c r="CZ1583" i="64"/>
  <c r="DA1583" i="64"/>
  <c r="DB1583" i="64"/>
  <c r="DC1583" i="64"/>
  <c r="DD1583" i="64"/>
  <c r="DE1583" i="64"/>
  <c r="DF1583" i="64"/>
  <c r="DG1583" i="64"/>
  <c r="DH1583" i="64"/>
  <c r="DI1583" i="64"/>
  <c r="DJ1583" i="64"/>
  <c r="DK1583" i="64"/>
  <c r="CO1613" i="64"/>
  <c r="CP1613" i="64"/>
  <c r="CQ1613" i="64"/>
  <c r="CR1613" i="64"/>
  <c r="CS1613" i="64"/>
  <c r="CT1613" i="64"/>
  <c r="CU1613" i="64"/>
  <c r="CV1613" i="64"/>
  <c r="CW1613" i="64"/>
  <c r="CX1613" i="64"/>
  <c r="CY1613" i="64"/>
  <c r="CZ1613" i="64"/>
  <c r="DA1613" i="64"/>
  <c r="DB1613" i="64"/>
  <c r="DC1613" i="64"/>
  <c r="DD1613" i="64"/>
  <c r="DE1613" i="64"/>
  <c r="DF1613" i="64"/>
  <c r="DG1613" i="64"/>
  <c r="DH1613" i="64"/>
  <c r="DI1613" i="64"/>
  <c r="DJ1613" i="64"/>
  <c r="DK1613" i="64"/>
  <c r="CO1615" i="64"/>
  <c r="CP1615" i="64"/>
  <c r="CQ1615" i="64"/>
  <c r="CR1615" i="64"/>
  <c r="CS1615" i="64"/>
  <c r="CT1615" i="64"/>
  <c r="CU1615" i="64"/>
  <c r="CV1615" i="64"/>
  <c r="CW1615" i="64"/>
  <c r="CX1615" i="64"/>
  <c r="CY1615" i="64"/>
  <c r="CZ1615" i="64"/>
  <c r="DA1615" i="64"/>
  <c r="DB1615" i="64"/>
  <c r="DC1615" i="64"/>
  <c r="DD1615" i="64"/>
  <c r="DE1615" i="64"/>
  <c r="DF1615" i="64"/>
  <c r="DG1615" i="64"/>
  <c r="DH1615" i="64"/>
  <c r="DI1615" i="64"/>
  <c r="DJ1615" i="64"/>
  <c r="DK1615" i="64"/>
  <c r="CO1635" i="64"/>
  <c r="CO1645" i="64"/>
  <c r="CP1645" i="64"/>
  <c r="CQ1645" i="64"/>
  <c r="CR1645" i="64"/>
  <c r="CS1645" i="64"/>
  <c r="CT1645" i="64"/>
  <c r="CU1645" i="64"/>
  <c r="CV1645" i="64"/>
  <c r="CW1645" i="64"/>
  <c r="CX1645" i="64"/>
  <c r="CY1645" i="64"/>
  <c r="CZ1645" i="64"/>
  <c r="DA1645" i="64"/>
  <c r="DB1645" i="64"/>
  <c r="DC1645" i="64"/>
  <c r="DD1645" i="64"/>
  <c r="DE1645" i="64"/>
  <c r="DF1645" i="64"/>
  <c r="DG1645" i="64"/>
  <c r="DH1645" i="64"/>
  <c r="DI1645" i="64"/>
  <c r="DJ1645" i="64"/>
  <c r="DK1645" i="64"/>
  <c r="CO1647" i="64"/>
  <c r="CP1647" i="64"/>
  <c r="CQ1647" i="64"/>
  <c r="CR1647" i="64"/>
  <c r="CS1647" i="64"/>
  <c r="CT1647" i="64"/>
  <c r="CU1647" i="64"/>
  <c r="CV1647" i="64"/>
  <c r="CW1647" i="64"/>
  <c r="CX1647" i="64"/>
  <c r="CY1647" i="64"/>
  <c r="CZ1647" i="64"/>
  <c r="DA1647" i="64"/>
  <c r="DB1647" i="64"/>
  <c r="DC1647" i="64"/>
  <c r="DD1647" i="64"/>
  <c r="DE1647" i="64"/>
  <c r="DF1647" i="64"/>
  <c r="DG1647" i="64"/>
  <c r="DH1647" i="64"/>
  <c r="DI1647" i="64"/>
  <c r="DJ1647" i="64"/>
  <c r="DK1647" i="64"/>
  <c r="CO1196" i="64"/>
  <c r="CP1196" i="64"/>
  <c r="CQ1196" i="64"/>
  <c r="CR1196" i="64"/>
  <c r="CS1196" i="64"/>
  <c r="CT1196" i="64"/>
  <c r="CU1196" i="64"/>
  <c r="CV1196" i="64"/>
  <c r="CW1196" i="64"/>
  <c r="CX1196" i="64"/>
  <c r="CY1196" i="64"/>
  <c r="CZ1196" i="64"/>
  <c r="DA1196" i="64"/>
  <c r="DB1196" i="64"/>
  <c r="DC1196" i="64"/>
  <c r="DD1196" i="64"/>
  <c r="DE1196" i="64"/>
  <c r="DF1196" i="64"/>
  <c r="DG1196" i="64"/>
  <c r="DH1196" i="64"/>
  <c r="DI1196" i="64"/>
  <c r="DJ1196" i="64"/>
  <c r="DK1196" i="64"/>
  <c r="CO1207" i="64"/>
  <c r="CP1207" i="64"/>
  <c r="CQ1207" i="64"/>
  <c r="CR1207" i="64"/>
  <c r="CS1207" i="64"/>
  <c r="CT1207" i="64"/>
  <c r="CU1207" i="64"/>
  <c r="CV1207" i="64"/>
  <c r="CW1207" i="64"/>
  <c r="CX1207" i="64"/>
  <c r="CY1207" i="64"/>
  <c r="CZ1207" i="64"/>
  <c r="DA1207" i="64"/>
  <c r="DB1207" i="64"/>
  <c r="DC1207" i="64"/>
  <c r="DD1207" i="64"/>
  <c r="DE1207" i="64"/>
  <c r="DF1207" i="64"/>
  <c r="DG1207" i="64"/>
  <c r="DH1207" i="64"/>
  <c r="DI1207" i="64"/>
  <c r="DJ1207" i="64"/>
  <c r="DK1207" i="64"/>
  <c r="CO1209" i="64"/>
  <c r="CP1209" i="64"/>
  <c r="CQ1209" i="64"/>
  <c r="CR1209" i="64"/>
  <c r="CS1209" i="64"/>
  <c r="CT1209" i="64"/>
  <c r="CU1209" i="64"/>
  <c r="CV1209" i="64"/>
  <c r="CW1209" i="64"/>
  <c r="CX1209" i="64"/>
  <c r="CY1209" i="64"/>
  <c r="CZ1209" i="64"/>
  <c r="DA1209" i="64"/>
  <c r="DB1209" i="64"/>
  <c r="DC1209" i="64"/>
  <c r="DD1209" i="64"/>
  <c r="DE1209" i="64"/>
  <c r="DF1209" i="64"/>
  <c r="DG1209" i="64"/>
  <c r="DH1209" i="64"/>
  <c r="DI1209" i="64"/>
  <c r="DJ1209" i="64"/>
  <c r="DK1209" i="64"/>
  <c r="CO1251" i="64"/>
  <c r="CP1251" i="64"/>
  <c r="CQ1251" i="64"/>
  <c r="CR1251" i="64"/>
  <c r="CS1251" i="64"/>
  <c r="CT1251" i="64"/>
  <c r="CU1251" i="64"/>
  <c r="CV1251" i="64"/>
  <c r="CW1251" i="64"/>
  <c r="CX1251" i="64"/>
  <c r="CY1251" i="64"/>
  <c r="CZ1251" i="64"/>
  <c r="DA1251" i="64"/>
  <c r="DB1251" i="64"/>
  <c r="DC1251" i="64"/>
  <c r="DD1251" i="64"/>
  <c r="DE1251" i="64"/>
  <c r="DF1251" i="64"/>
  <c r="DG1251" i="64"/>
  <c r="DH1251" i="64"/>
  <c r="DI1251" i="64"/>
  <c r="DJ1251" i="64"/>
  <c r="DK1251" i="64"/>
  <c r="CO1253" i="64"/>
  <c r="CP1253" i="64"/>
  <c r="CQ1253" i="64"/>
  <c r="CR1253" i="64"/>
  <c r="CS1253" i="64"/>
  <c r="CT1253" i="64"/>
  <c r="CU1253" i="64"/>
  <c r="CV1253" i="64"/>
  <c r="CW1253" i="64"/>
  <c r="CX1253" i="64"/>
  <c r="CY1253" i="64"/>
  <c r="CZ1253" i="64"/>
  <c r="DA1253" i="64"/>
  <c r="DB1253" i="64"/>
  <c r="DC1253" i="64"/>
  <c r="DD1253" i="64"/>
  <c r="DE1253" i="64"/>
  <c r="DF1253" i="64"/>
  <c r="DG1253" i="64"/>
  <c r="DH1253" i="64"/>
  <c r="DI1253" i="64"/>
  <c r="DJ1253" i="64"/>
  <c r="DK1253" i="64"/>
  <c r="CO2210" i="64"/>
  <c r="CP2210" i="64"/>
  <c r="CQ2210" i="64"/>
  <c r="CR2210" i="64"/>
  <c r="CS2210" i="64"/>
  <c r="CT2210" i="64"/>
  <c r="CU2210" i="64"/>
  <c r="CV2210" i="64"/>
  <c r="CW2210" i="64"/>
  <c r="CX2210" i="64"/>
  <c r="CY2210" i="64"/>
  <c r="CZ2210" i="64"/>
  <c r="DA2210" i="64"/>
  <c r="DB2210" i="64"/>
  <c r="DC2210" i="64"/>
  <c r="DD2210" i="64"/>
  <c r="DE2210" i="64"/>
  <c r="DF2210" i="64"/>
  <c r="DG2210" i="64"/>
  <c r="DH2210" i="64"/>
  <c r="DI2210" i="64"/>
  <c r="DJ2210" i="64"/>
  <c r="DK2210" i="64"/>
  <c r="CO2212" i="64"/>
  <c r="CP2212" i="64"/>
  <c r="CQ2212" i="64"/>
  <c r="CR2212" i="64"/>
  <c r="CS2212" i="64"/>
  <c r="CT2212" i="64"/>
  <c r="CU2212" i="64"/>
  <c r="CV2212" i="64"/>
  <c r="CW2212" i="64"/>
  <c r="CX2212" i="64"/>
  <c r="CY2212" i="64"/>
  <c r="CZ2212" i="64"/>
  <c r="DA2212" i="64"/>
  <c r="DB2212" i="64"/>
  <c r="DC2212" i="64"/>
  <c r="DD2212" i="64"/>
  <c r="DE2212" i="64"/>
  <c r="DF2212" i="64"/>
  <c r="DG2212" i="64"/>
  <c r="DH2212" i="64"/>
  <c r="DI2212" i="64"/>
  <c r="DJ2212" i="64"/>
  <c r="DK2212" i="64"/>
  <c r="CO1480" i="64"/>
  <c r="CP1480" i="64"/>
  <c r="CQ1480" i="64"/>
  <c r="CR1480" i="64"/>
  <c r="CS1480" i="64"/>
  <c r="CT1480" i="64"/>
  <c r="CU1480" i="64"/>
  <c r="CV1480" i="64"/>
  <c r="CW1480" i="64"/>
  <c r="CX1480" i="64"/>
  <c r="CY1480" i="64"/>
  <c r="CZ1480" i="64"/>
  <c r="DA1480" i="64"/>
  <c r="DB1480" i="64"/>
  <c r="DC1480" i="64"/>
  <c r="DD1480" i="64"/>
  <c r="DE1480" i="64"/>
  <c r="DF1480" i="64"/>
  <c r="DG1480" i="64"/>
  <c r="DH1480" i="64"/>
  <c r="DI1480" i="64"/>
  <c r="DJ1480" i="64"/>
  <c r="DK1480" i="64"/>
  <c r="CO1482" i="64"/>
  <c r="CP1482" i="64"/>
  <c r="CQ1482" i="64"/>
  <c r="CR1482" i="64"/>
  <c r="CS1482" i="64"/>
  <c r="CT1482" i="64"/>
  <c r="CU1482" i="64"/>
  <c r="CV1482" i="64"/>
  <c r="CW1482" i="64"/>
  <c r="CX1482" i="64"/>
  <c r="CY1482" i="64"/>
  <c r="CZ1482" i="64"/>
  <c r="DA1482" i="64"/>
  <c r="DB1482" i="64"/>
  <c r="DC1482" i="64"/>
  <c r="DD1482" i="64"/>
  <c r="DE1482" i="64"/>
  <c r="DF1482" i="64"/>
  <c r="DG1482" i="64"/>
  <c r="DH1482" i="64"/>
  <c r="DI1482" i="64"/>
  <c r="DJ1482" i="64"/>
  <c r="DK1482" i="64"/>
  <c r="CO1274" i="64"/>
  <c r="CP1274" i="64"/>
  <c r="CQ1274" i="64"/>
  <c r="CR1274" i="64"/>
  <c r="CS1274" i="64"/>
  <c r="CT1274" i="64"/>
  <c r="CU1274" i="64"/>
  <c r="CV1274" i="64"/>
  <c r="CW1274" i="64"/>
  <c r="CX1274" i="64"/>
  <c r="CY1274" i="64"/>
  <c r="CZ1274" i="64"/>
  <c r="DA1274" i="64"/>
  <c r="DB1274" i="64"/>
  <c r="DC1274" i="64"/>
  <c r="DD1274" i="64"/>
  <c r="DE1274" i="64"/>
  <c r="DF1274" i="64"/>
  <c r="DG1274" i="64"/>
  <c r="DH1274" i="64"/>
  <c r="DI1274" i="64"/>
  <c r="DJ1274" i="64"/>
  <c r="DK1274" i="64"/>
  <c r="CO1306" i="64"/>
  <c r="CP1306" i="64"/>
  <c r="CQ1306" i="64"/>
  <c r="CR1306" i="64"/>
  <c r="CS1306" i="64"/>
  <c r="CT1306" i="64"/>
  <c r="CU1306" i="64"/>
  <c r="CV1306" i="64"/>
  <c r="CW1306" i="64"/>
  <c r="CX1306" i="64"/>
  <c r="CY1306" i="64"/>
  <c r="CZ1306" i="64"/>
  <c r="DA1306" i="64"/>
  <c r="DB1306" i="64"/>
  <c r="DC1306" i="64"/>
  <c r="DD1306" i="64"/>
  <c r="DE1306" i="64"/>
  <c r="DF1306" i="64"/>
  <c r="DG1306" i="64"/>
  <c r="DH1306" i="64"/>
  <c r="DI1306" i="64"/>
  <c r="DJ1306" i="64"/>
  <c r="DK1306" i="64"/>
  <c r="CO1308" i="64"/>
  <c r="CP1308" i="64"/>
  <c r="CQ1308" i="64"/>
  <c r="CR1308" i="64"/>
  <c r="CS1308" i="64"/>
  <c r="CT1308" i="64"/>
  <c r="CU1308" i="64"/>
  <c r="CV1308" i="64"/>
  <c r="CW1308" i="64"/>
  <c r="CX1308" i="64"/>
  <c r="CY1308" i="64"/>
  <c r="CZ1308" i="64"/>
  <c r="DA1308" i="64"/>
  <c r="DB1308" i="64"/>
  <c r="DC1308" i="64"/>
  <c r="DD1308" i="64"/>
  <c r="DE1308" i="64"/>
  <c r="DF1308" i="64"/>
  <c r="DG1308" i="64"/>
  <c r="DH1308" i="64"/>
  <c r="DI1308" i="64"/>
  <c r="DJ1308" i="64"/>
  <c r="DK1308" i="64"/>
  <c r="CO1309" i="64"/>
  <c r="CP1309" i="64"/>
  <c r="CQ1309" i="64"/>
  <c r="CR1309" i="64"/>
  <c r="CS1309" i="64"/>
  <c r="CT1309" i="64"/>
  <c r="CU1309" i="64"/>
  <c r="CV1309" i="64"/>
  <c r="CW1309" i="64"/>
  <c r="CX1309" i="64"/>
  <c r="CY1309" i="64"/>
  <c r="CZ1309" i="64"/>
  <c r="DA1309" i="64"/>
  <c r="DB1309" i="64"/>
  <c r="DC1309" i="64"/>
  <c r="DD1309" i="64"/>
  <c r="DE1309" i="64"/>
  <c r="DF1309" i="64"/>
  <c r="DG1309" i="64"/>
  <c r="DH1309" i="64"/>
  <c r="DI1309" i="64"/>
  <c r="DJ1309" i="64"/>
  <c r="DK1309" i="64"/>
  <c r="CO1329" i="64"/>
  <c r="CP1329" i="64"/>
  <c r="CQ1329" i="64"/>
  <c r="CR1329" i="64"/>
  <c r="CS1329" i="64"/>
  <c r="CT1329" i="64"/>
  <c r="CU1329" i="64"/>
  <c r="CV1329" i="64"/>
  <c r="CW1329" i="64"/>
  <c r="CX1329" i="64"/>
  <c r="CY1329" i="64"/>
  <c r="CZ1329" i="64"/>
  <c r="DA1329" i="64"/>
  <c r="DB1329" i="64"/>
  <c r="DC1329" i="64"/>
  <c r="DD1329" i="64"/>
  <c r="DE1329" i="64"/>
  <c r="DF1329" i="64"/>
  <c r="DG1329" i="64"/>
  <c r="DH1329" i="64"/>
  <c r="DI1329" i="64"/>
  <c r="DJ1329" i="64"/>
  <c r="DK1329" i="64"/>
  <c r="CO1331" i="64"/>
  <c r="CP1331" i="64"/>
  <c r="CQ1331" i="64"/>
  <c r="CR1331" i="64"/>
  <c r="CS1331" i="64"/>
  <c r="CT1331" i="64"/>
  <c r="CU1331" i="64"/>
  <c r="CV1331" i="64"/>
  <c r="CW1331" i="64"/>
  <c r="CX1331" i="64"/>
  <c r="CY1331" i="64"/>
  <c r="CZ1331" i="64"/>
  <c r="DA1331" i="64"/>
  <c r="DB1331" i="64"/>
  <c r="DC1331" i="64"/>
  <c r="DD1331" i="64"/>
  <c r="DE1331" i="64"/>
  <c r="DF1331" i="64"/>
  <c r="DG1331" i="64"/>
  <c r="DH1331" i="64"/>
  <c r="DI1331" i="64"/>
  <c r="DJ1331" i="64"/>
  <c r="DK1331" i="64"/>
  <c r="CO1360" i="64"/>
  <c r="CP1360" i="64"/>
  <c r="CQ1360" i="64"/>
  <c r="CR1360" i="64"/>
  <c r="CS1360" i="64"/>
  <c r="CT1360" i="64"/>
  <c r="CU1360" i="64"/>
  <c r="CV1360" i="64"/>
  <c r="CW1360" i="64"/>
  <c r="CX1360" i="64"/>
  <c r="CY1360" i="64"/>
  <c r="CZ1360" i="64"/>
  <c r="DA1360" i="64"/>
  <c r="DB1360" i="64"/>
  <c r="DC1360" i="64"/>
  <c r="DD1360" i="64"/>
  <c r="DE1360" i="64"/>
  <c r="DF1360" i="64"/>
  <c r="DG1360" i="64"/>
  <c r="DH1360" i="64"/>
  <c r="DI1360" i="64"/>
  <c r="DJ1360" i="64"/>
  <c r="DK1360" i="64"/>
  <c r="CO1362" i="64"/>
  <c r="CP1362" i="64"/>
  <c r="CQ1362" i="64"/>
  <c r="CR1362" i="64"/>
  <c r="CS1362" i="64"/>
  <c r="CT1362" i="64"/>
  <c r="CU1362" i="64"/>
  <c r="CV1362" i="64"/>
  <c r="CW1362" i="64"/>
  <c r="CX1362" i="64"/>
  <c r="CY1362" i="64"/>
  <c r="CZ1362" i="64"/>
  <c r="DA1362" i="64"/>
  <c r="DB1362" i="64"/>
  <c r="DC1362" i="64"/>
  <c r="DD1362" i="64"/>
  <c r="DE1362" i="64"/>
  <c r="DF1362" i="64"/>
  <c r="DG1362" i="64"/>
  <c r="DH1362" i="64"/>
  <c r="DI1362" i="64"/>
  <c r="DJ1362" i="64"/>
  <c r="DK1362" i="64"/>
  <c r="CO1363" i="64"/>
  <c r="CP1363" i="64"/>
  <c r="CQ1363" i="64"/>
  <c r="CR1363" i="64"/>
  <c r="CS1363" i="64"/>
  <c r="CT1363" i="64"/>
  <c r="CU1363" i="64"/>
  <c r="CV1363" i="64"/>
  <c r="CW1363" i="64"/>
  <c r="CX1363" i="64"/>
  <c r="CY1363" i="64"/>
  <c r="CZ1363" i="64"/>
  <c r="DA1363" i="64"/>
  <c r="DB1363" i="64"/>
  <c r="DC1363" i="64"/>
  <c r="DD1363" i="64"/>
  <c r="DE1363" i="64"/>
  <c r="DF1363" i="64"/>
  <c r="DG1363" i="64"/>
  <c r="DH1363" i="64"/>
  <c r="DI1363" i="64"/>
  <c r="DJ1363" i="64"/>
  <c r="DK1363" i="64"/>
  <c r="CO1410" i="64"/>
  <c r="CP1410" i="64"/>
  <c r="CQ1410" i="64"/>
  <c r="CR1410" i="64"/>
  <c r="CS1410" i="64"/>
  <c r="CT1410" i="64"/>
  <c r="CU1410" i="64"/>
  <c r="CV1410" i="64"/>
  <c r="CW1410" i="64"/>
  <c r="CX1410" i="64"/>
  <c r="CY1410" i="64"/>
  <c r="CZ1410" i="64"/>
  <c r="DA1410" i="64"/>
  <c r="DB1410" i="64"/>
  <c r="DC1410" i="64"/>
  <c r="DD1410" i="64"/>
  <c r="DE1410" i="64"/>
  <c r="DF1410" i="64"/>
  <c r="DG1410" i="64"/>
  <c r="DH1410" i="64"/>
  <c r="DI1410" i="64"/>
  <c r="DJ1410" i="64"/>
  <c r="DK1410" i="64"/>
  <c r="CO1411" i="64"/>
  <c r="CP1411" i="64"/>
  <c r="CQ1411" i="64"/>
  <c r="CR1411" i="64"/>
  <c r="CS1411" i="64"/>
  <c r="CT1411" i="64"/>
  <c r="CU1411" i="64"/>
  <c r="CV1411" i="64"/>
  <c r="CW1411" i="64"/>
  <c r="CX1411" i="64"/>
  <c r="CY1411" i="64"/>
  <c r="CZ1411" i="64"/>
  <c r="DA1411" i="64"/>
  <c r="DB1411" i="64"/>
  <c r="DC1411" i="64"/>
  <c r="DD1411" i="64"/>
  <c r="DE1411" i="64"/>
  <c r="DF1411" i="64"/>
  <c r="DG1411" i="64"/>
  <c r="DH1411" i="64"/>
  <c r="DI1411" i="64"/>
  <c r="DJ1411" i="64"/>
  <c r="DK1411" i="64"/>
  <c r="C124" i="64"/>
  <c r="C56" i="64"/>
  <c r="T530" i="64"/>
  <c r="U530" i="64"/>
  <c r="V530" i="64"/>
  <c r="W530" i="64"/>
  <c r="X530" i="64"/>
  <c r="Y530" i="64"/>
  <c r="Z530" i="64"/>
  <c r="AA530" i="64"/>
  <c r="AB530" i="64"/>
  <c r="AC530" i="64"/>
  <c r="AD530" i="64"/>
  <c r="AE530" i="64"/>
  <c r="AF530" i="64"/>
  <c r="AG530" i="64"/>
  <c r="AH530" i="64"/>
  <c r="AI530" i="64"/>
  <c r="AJ530" i="64"/>
  <c r="AK530" i="64"/>
  <c r="AL530" i="64"/>
  <c r="AM530" i="64"/>
  <c r="AN530" i="64"/>
  <c r="AO530" i="64"/>
  <c r="AP530" i="64"/>
  <c r="AQ530" i="64"/>
  <c r="AR530" i="64"/>
  <c r="AS530" i="64"/>
  <c r="AT530" i="64"/>
  <c r="AU530" i="64"/>
  <c r="AV530" i="64"/>
  <c r="AW530" i="64"/>
  <c r="AX530" i="64"/>
  <c r="AY530" i="64"/>
  <c r="AZ530" i="64"/>
  <c r="BA530" i="64"/>
  <c r="BB530" i="64"/>
  <c r="BC530" i="64"/>
  <c r="BD530" i="64"/>
  <c r="BE530" i="64"/>
  <c r="BF530" i="64"/>
  <c r="BG530" i="64"/>
  <c r="BH530" i="64"/>
  <c r="BI530" i="64"/>
  <c r="BJ530" i="64"/>
  <c r="BK530" i="64"/>
  <c r="BL530" i="64"/>
  <c r="BM530" i="64"/>
  <c r="BN530" i="64"/>
  <c r="BO530" i="64"/>
  <c r="BP530" i="64"/>
  <c r="BQ530" i="64"/>
  <c r="BR530" i="64"/>
  <c r="BS530" i="64"/>
  <c r="BT530" i="64"/>
  <c r="BU530" i="64"/>
  <c r="BV530" i="64"/>
  <c r="BW530" i="64"/>
  <c r="BX530" i="64"/>
  <c r="BY530" i="64"/>
  <c r="BZ530" i="64"/>
  <c r="CA530" i="64"/>
  <c r="CB530" i="64"/>
  <c r="CC530" i="64"/>
  <c r="CD530" i="64"/>
  <c r="CE530" i="64"/>
  <c r="CF530" i="64"/>
  <c r="CG530" i="64"/>
  <c r="CH530" i="64"/>
  <c r="CI530" i="64"/>
  <c r="CJ530" i="64"/>
  <c r="CK530" i="64"/>
  <c r="CL530" i="64"/>
  <c r="S530" i="64"/>
  <c r="T1645" i="64"/>
  <c r="U1645" i="64"/>
  <c r="V1645" i="64"/>
  <c r="W1645" i="64"/>
  <c r="X1645" i="64"/>
  <c r="Y1645" i="64"/>
  <c r="Z1645" i="64"/>
  <c r="AA1645" i="64"/>
  <c r="AB1645" i="64"/>
  <c r="AC1645" i="64"/>
  <c r="AD1645" i="64"/>
  <c r="AE1645" i="64"/>
  <c r="AF1645" i="64"/>
  <c r="AG1645" i="64"/>
  <c r="AH1645" i="64"/>
  <c r="AI1645" i="64"/>
  <c r="AJ1645" i="64"/>
  <c r="AK1645" i="64"/>
  <c r="AL1645" i="64"/>
  <c r="AM1645" i="64"/>
  <c r="AN1645" i="64"/>
  <c r="AO1645" i="64"/>
  <c r="AP1645" i="64"/>
  <c r="AQ1645" i="64"/>
  <c r="AR1645" i="64"/>
  <c r="AS1645" i="64"/>
  <c r="AT1645" i="64"/>
  <c r="AU1645" i="64"/>
  <c r="AV1645" i="64"/>
  <c r="AW1645" i="64"/>
  <c r="AX1645" i="64"/>
  <c r="AY1645" i="64"/>
  <c r="AZ1645" i="64"/>
  <c r="BA1645" i="64"/>
  <c r="BB1645" i="64"/>
  <c r="BC1645" i="64"/>
  <c r="BD1645" i="64"/>
  <c r="BE1645" i="64"/>
  <c r="BF1645" i="64"/>
  <c r="BG1645" i="64"/>
  <c r="BH1645" i="64"/>
  <c r="BI1645" i="64"/>
  <c r="BJ1645" i="64"/>
  <c r="BK1645" i="64"/>
  <c r="BL1645" i="64"/>
  <c r="BM1645" i="64"/>
  <c r="BN1645" i="64"/>
  <c r="BO1645" i="64"/>
  <c r="BP1645" i="64"/>
  <c r="BQ1645" i="64"/>
  <c r="BR1645" i="64"/>
  <c r="BS1645" i="64"/>
  <c r="BT1645" i="64"/>
  <c r="BU1645" i="64"/>
  <c r="BV1645" i="64"/>
  <c r="BW1645" i="64"/>
  <c r="BX1645" i="64"/>
  <c r="BY1645" i="64"/>
  <c r="BZ1645" i="64"/>
  <c r="CA1645" i="64"/>
  <c r="CB1645" i="64"/>
  <c r="CC1645" i="64"/>
  <c r="CD1645" i="64"/>
  <c r="CE1645" i="64"/>
  <c r="CF1645" i="64"/>
  <c r="CG1645" i="64"/>
  <c r="CH1645" i="64"/>
  <c r="CI1645" i="64"/>
  <c r="CJ1645" i="64"/>
  <c r="CK1645" i="64"/>
  <c r="CL1645" i="64"/>
  <c r="T1647" i="64"/>
  <c r="U1647" i="64"/>
  <c r="V1647" i="64"/>
  <c r="W1647" i="64"/>
  <c r="X1647" i="64"/>
  <c r="Y1647" i="64"/>
  <c r="Z1647" i="64"/>
  <c r="AA1647" i="64"/>
  <c r="AB1647" i="64"/>
  <c r="AC1647" i="64"/>
  <c r="AD1647" i="64"/>
  <c r="AE1647" i="64"/>
  <c r="AF1647" i="64"/>
  <c r="AG1647" i="64"/>
  <c r="AH1647" i="64"/>
  <c r="AI1647" i="64"/>
  <c r="AJ1647" i="64"/>
  <c r="AK1647" i="64"/>
  <c r="AL1647" i="64"/>
  <c r="AM1647" i="64"/>
  <c r="AN1647" i="64"/>
  <c r="AO1647" i="64"/>
  <c r="AP1647" i="64"/>
  <c r="AQ1647" i="64"/>
  <c r="AR1647" i="64"/>
  <c r="AS1647" i="64"/>
  <c r="AT1647" i="64"/>
  <c r="AU1647" i="64"/>
  <c r="AV1647" i="64"/>
  <c r="AW1647" i="64"/>
  <c r="AX1647" i="64"/>
  <c r="AY1647" i="64"/>
  <c r="AZ1647" i="64"/>
  <c r="BA1647" i="64"/>
  <c r="BB1647" i="64"/>
  <c r="BC1647" i="64"/>
  <c r="BD1647" i="64"/>
  <c r="BE1647" i="64"/>
  <c r="BF1647" i="64"/>
  <c r="BG1647" i="64"/>
  <c r="BH1647" i="64"/>
  <c r="BI1647" i="64"/>
  <c r="BJ1647" i="64"/>
  <c r="BK1647" i="64"/>
  <c r="BL1647" i="64"/>
  <c r="BM1647" i="64"/>
  <c r="BN1647" i="64"/>
  <c r="BO1647" i="64"/>
  <c r="BP1647" i="64"/>
  <c r="BQ1647" i="64"/>
  <c r="BR1647" i="64"/>
  <c r="BS1647" i="64"/>
  <c r="BT1647" i="64"/>
  <c r="BU1647" i="64"/>
  <c r="BV1647" i="64"/>
  <c r="BW1647" i="64"/>
  <c r="BX1647" i="64"/>
  <c r="BY1647" i="64"/>
  <c r="BZ1647" i="64"/>
  <c r="CA1647" i="64"/>
  <c r="CB1647" i="64"/>
  <c r="CC1647" i="64"/>
  <c r="CD1647" i="64"/>
  <c r="CE1647" i="64"/>
  <c r="CF1647" i="64"/>
  <c r="CG1647" i="64"/>
  <c r="CH1647" i="64"/>
  <c r="CI1647" i="64"/>
  <c r="CJ1647" i="64"/>
  <c r="CK1647" i="64"/>
  <c r="CL1647" i="64"/>
  <c r="E44" i="64"/>
  <c r="E45" i="64"/>
  <c r="E46" i="64"/>
  <c r="E47" i="64"/>
  <c r="E48" i="64"/>
  <c r="G93" i="64"/>
  <c r="CL2164" i="64"/>
  <c r="CK2164" i="64"/>
  <c r="CJ2164" i="64"/>
  <c r="CI2164" i="64"/>
  <c r="CH2164" i="64"/>
  <c r="CG2164" i="64"/>
  <c r="CF2164" i="64"/>
  <c r="CE2164" i="64"/>
  <c r="CD2164" i="64"/>
  <c r="CC2164" i="64"/>
  <c r="CB2164" i="64"/>
  <c r="CA2164" i="64"/>
  <c r="BZ2164" i="64"/>
  <c r="BY2164" i="64"/>
  <c r="BX2164" i="64"/>
  <c r="BW2164" i="64"/>
  <c r="BV2164" i="64"/>
  <c r="BU2164" i="64"/>
  <c r="BT2164" i="64"/>
  <c r="BS2164" i="64"/>
  <c r="BR2164" i="64"/>
  <c r="BQ2164" i="64"/>
  <c r="BP2164" i="64"/>
  <c r="BO2164" i="64"/>
  <c r="BN2164" i="64"/>
  <c r="BM2164" i="64"/>
  <c r="BL2164" i="64"/>
  <c r="BK2164" i="64"/>
  <c r="BJ2164" i="64"/>
  <c r="BI2164" i="64"/>
  <c r="BH2164" i="64"/>
  <c r="BG2164" i="64"/>
  <c r="BF2164" i="64"/>
  <c r="BE2164" i="64"/>
  <c r="BD2164" i="64"/>
  <c r="BC2164" i="64"/>
  <c r="BB2164" i="64"/>
  <c r="BA2164" i="64"/>
  <c r="AZ2164" i="64"/>
  <c r="AY2164" i="64"/>
  <c r="AX2164" i="64"/>
  <c r="AW2164" i="64"/>
  <c r="AV2164" i="64"/>
  <c r="AU2164" i="64"/>
  <c r="AT2164" i="64"/>
  <c r="AS2164" i="64"/>
  <c r="AR2164" i="64"/>
  <c r="AQ2164" i="64"/>
  <c r="AP2164" i="64"/>
  <c r="AO2164" i="64"/>
  <c r="AN2164" i="64"/>
  <c r="AM2164" i="64"/>
  <c r="AL2164" i="64"/>
  <c r="AK2164" i="64"/>
  <c r="AJ2164" i="64"/>
  <c r="AI2164" i="64"/>
  <c r="AH2164" i="64"/>
  <c r="AG2164" i="64"/>
  <c r="AF2164" i="64"/>
  <c r="AE2164" i="64"/>
  <c r="AD2164" i="64"/>
  <c r="AC2164" i="64"/>
  <c r="AB2164" i="64"/>
  <c r="AA2164" i="64"/>
  <c r="Z2164" i="64"/>
  <c r="Y2164" i="64"/>
  <c r="X2164" i="64"/>
  <c r="W2164" i="64"/>
  <c r="V2164" i="64"/>
  <c r="U2164" i="64"/>
  <c r="T2164" i="64"/>
  <c r="S2164" i="64"/>
  <c r="CL2163" i="64"/>
  <c r="CK2163" i="64"/>
  <c r="CJ2163" i="64"/>
  <c r="CI2163" i="64"/>
  <c r="CH2163" i="64"/>
  <c r="CG2163" i="64"/>
  <c r="CF2163" i="64"/>
  <c r="CE2163" i="64"/>
  <c r="CD2163" i="64"/>
  <c r="CC2163" i="64"/>
  <c r="CB2163" i="64"/>
  <c r="CA2163" i="64"/>
  <c r="BZ2163" i="64"/>
  <c r="BY2163" i="64"/>
  <c r="BX2163" i="64"/>
  <c r="BW2163" i="64"/>
  <c r="BV2163" i="64"/>
  <c r="BU2163" i="64"/>
  <c r="BT2163" i="64"/>
  <c r="BS2163" i="64"/>
  <c r="BR2163" i="64"/>
  <c r="BQ2163" i="64"/>
  <c r="BP2163" i="64"/>
  <c r="BO2163" i="64"/>
  <c r="BN2163" i="64"/>
  <c r="BM2163" i="64"/>
  <c r="BL2163" i="64"/>
  <c r="BK2163" i="64"/>
  <c r="BJ2163" i="64"/>
  <c r="BI2163" i="64"/>
  <c r="BH2163" i="64"/>
  <c r="BG2163" i="64"/>
  <c r="BF2163" i="64"/>
  <c r="BE2163" i="64"/>
  <c r="BD2163" i="64"/>
  <c r="BC2163" i="64"/>
  <c r="BB2163" i="64"/>
  <c r="BA2163" i="64"/>
  <c r="AZ2163" i="64"/>
  <c r="AY2163" i="64"/>
  <c r="AX2163" i="64"/>
  <c r="AW2163" i="64"/>
  <c r="AV2163" i="64"/>
  <c r="AU2163" i="64"/>
  <c r="AT2163" i="64"/>
  <c r="AS2163" i="64"/>
  <c r="AR2163" i="64"/>
  <c r="AQ2163" i="64"/>
  <c r="AP2163" i="64"/>
  <c r="AO2163" i="64"/>
  <c r="AN2163" i="64"/>
  <c r="AM2163" i="64"/>
  <c r="AL2163" i="64"/>
  <c r="AK2163" i="64"/>
  <c r="AJ2163" i="64"/>
  <c r="AI2163" i="64"/>
  <c r="AH2163" i="64"/>
  <c r="AG2163" i="64"/>
  <c r="AF2163" i="64"/>
  <c r="AE2163" i="64"/>
  <c r="AD2163" i="64"/>
  <c r="AC2163" i="64"/>
  <c r="AB2163" i="64"/>
  <c r="AA2163" i="64"/>
  <c r="Z2163" i="64"/>
  <c r="Y2163" i="64"/>
  <c r="X2163" i="64"/>
  <c r="W2163" i="64"/>
  <c r="V2163" i="64"/>
  <c r="U2163" i="64"/>
  <c r="T2163" i="64"/>
  <c r="S2163" i="64"/>
  <c r="T2137" i="64"/>
  <c r="U2137" i="64"/>
  <c r="V2137" i="64"/>
  <c r="W2137" i="64"/>
  <c r="X2137" i="64"/>
  <c r="Y2137" i="64"/>
  <c r="Z2137" i="64"/>
  <c r="AA2137" i="64"/>
  <c r="AB2137" i="64"/>
  <c r="AC2137" i="64"/>
  <c r="AD2137" i="64"/>
  <c r="AE2137" i="64"/>
  <c r="AF2137" i="64"/>
  <c r="AG2137" i="64"/>
  <c r="AH2137" i="64"/>
  <c r="AI2137" i="64"/>
  <c r="AJ2137" i="64"/>
  <c r="AK2137" i="64"/>
  <c r="AL2137" i="64"/>
  <c r="AM2137" i="64"/>
  <c r="AN2137" i="64"/>
  <c r="AO2137" i="64"/>
  <c r="AP2137" i="64"/>
  <c r="AQ2137" i="64"/>
  <c r="AR2137" i="64"/>
  <c r="AS2137" i="64"/>
  <c r="AT2137" i="64"/>
  <c r="AU2137" i="64"/>
  <c r="AV2137" i="64"/>
  <c r="AW2137" i="64"/>
  <c r="AX2137" i="64"/>
  <c r="AY2137" i="64"/>
  <c r="AZ2137" i="64"/>
  <c r="BA2137" i="64"/>
  <c r="BB2137" i="64"/>
  <c r="BC2137" i="64"/>
  <c r="BD2137" i="64"/>
  <c r="BE2137" i="64"/>
  <c r="BF2137" i="64"/>
  <c r="BG2137" i="64"/>
  <c r="BH2137" i="64"/>
  <c r="BI2137" i="64"/>
  <c r="BJ2137" i="64"/>
  <c r="BK2137" i="64"/>
  <c r="BL2137" i="64"/>
  <c r="BM2137" i="64"/>
  <c r="BN2137" i="64"/>
  <c r="BO2137" i="64"/>
  <c r="BP2137" i="64"/>
  <c r="BQ2137" i="64"/>
  <c r="BR2137" i="64"/>
  <c r="BS2137" i="64"/>
  <c r="BT2137" i="64"/>
  <c r="BU2137" i="64"/>
  <c r="BV2137" i="64"/>
  <c r="BW2137" i="64"/>
  <c r="BX2137" i="64"/>
  <c r="BY2137" i="64"/>
  <c r="BZ2137" i="64"/>
  <c r="CA2137" i="64"/>
  <c r="CB2137" i="64"/>
  <c r="CC2137" i="64"/>
  <c r="CD2137" i="64"/>
  <c r="CE2137" i="64"/>
  <c r="CF2137" i="64"/>
  <c r="CG2137" i="64"/>
  <c r="CH2137" i="64"/>
  <c r="CI2137" i="64"/>
  <c r="CJ2137" i="64"/>
  <c r="CK2137" i="64"/>
  <c r="CL2137" i="64"/>
  <c r="T2138" i="64"/>
  <c r="U2138" i="64"/>
  <c r="V2138" i="64"/>
  <c r="W2138" i="64"/>
  <c r="X2138" i="64"/>
  <c r="Y2138" i="64"/>
  <c r="Z2138" i="64"/>
  <c r="AA2138" i="64"/>
  <c r="AB2138" i="64"/>
  <c r="AC2138" i="64"/>
  <c r="AD2138" i="64"/>
  <c r="AE2138" i="64"/>
  <c r="AF2138" i="64"/>
  <c r="AG2138" i="64"/>
  <c r="AH2138" i="64"/>
  <c r="AI2138" i="64"/>
  <c r="AJ2138" i="64"/>
  <c r="AK2138" i="64"/>
  <c r="AL2138" i="64"/>
  <c r="AM2138" i="64"/>
  <c r="AN2138" i="64"/>
  <c r="AO2138" i="64"/>
  <c r="AP2138" i="64"/>
  <c r="AQ2138" i="64"/>
  <c r="AR2138" i="64"/>
  <c r="AS2138" i="64"/>
  <c r="AT2138" i="64"/>
  <c r="AU2138" i="64"/>
  <c r="AV2138" i="64"/>
  <c r="AW2138" i="64"/>
  <c r="AX2138" i="64"/>
  <c r="AY2138" i="64"/>
  <c r="AZ2138" i="64"/>
  <c r="BA2138" i="64"/>
  <c r="BB2138" i="64"/>
  <c r="BC2138" i="64"/>
  <c r="BD2138" i="64"/>
  <c r="BE2138" i="64"/>
  <c r="BF2138" i="64"/>
  <c r="BG2138" i="64"/>
  <c r="BH2138" i="64"/>
  <c r="BI2138" i="64"/>
  <c r="BJ2138" i="64"/>
  <c r="BK2138" i="64"/>
  <c r="BL2138" i="64"/>
  <c r="BM2138" i="64"/>
  <c r="BN2138" i="64"/>
  <c r="BO2138" i="64"/>
  <c r="BP2138" i="64"/>
  <c r="BQ2138" i="64"/>
  <c r="BR2138" i="64"/>
  <c r="BS2138" i="64"/>
  <c r="BT2138" i="64"/>
  <c r="BU2138" i="64"/>
  <c r="BV2138" i="64"/>
  <c r="BW2138" i="64"/>
  <c r="BX2138" i="64"/>
  <c r="BY2138" i="64"/>
  <c r="BZ2138" i="64"/>
  <c r="CA2138" i="64"/>
  <c r="CB2138" i="64"/>
  <c r="CC2138" i="64"/>
  <c r="CD2138" i="64"/>
  <c r="CE2138" i="64"/>
  <c r="CF2138" i="64"/>
  <c r="CG2138" i="64"/>
  <c r="CH2138" i="64"/>
  <c r="CI2138" i="64"/>
  <c r="CJ2138" i="64"/>
  <c r="CK2138" i="64"/>
  <c r="CL2138" i="64"/>
  <c r="S2138" i="64"/>
  <c r="G2140" i="64"/>
  <c r="G2166" i="64" s="1"/>
  <c r="G2192" i="64" s="1"/>
  <c r="S2137" i="64"/>
  <c r="G2137" i="64"/>
  <c r="G2163" i="64" s="1"/>
  <c r="G2189" i="64" s="1"/>
  <c r="G2134" i="64"/>
  <c r="G2160" i="64" s="1"/>
  <c r="G2186" i="64" s="1"/>
  <c r="G2135" i="64"/>
  <c r="G2161" i="64" s="1"/>
  <c r="G2187" i="64" s="1"/>
  <c r="G2136" i="64"/>
  <c r="G2162" i="64" s="1"/>
  <c r="G2188" i="64" s="1"/>
  <c r="G2139" i="64"/>
  <c r="G2165" i="64" s="1"/>
  <c r="G2191" i="64" s="1"/>
  <c r="G2133" i="64"/>
  <c r="G2159" i="64" s="1"/>
  <c r="G2185" i="64" s="1"/>
  <c r="T2112" i="64"/>
  <c r="U2112" i="64"/>
  <c r="V2112" i="64"/>
  <c r="W2112" i="64"/>
  <c r="X2112" i="64"/>
  <c r="Y2112" i="64"/>
  <c r="Z2112" i="64"/>
  <c r="AA2112" i="64"/>
  <c r="AB2112" i="64"/>
  <c r="AC2112" i="64"/>
  <c r="AD2112" i="64"/>
  <c r="AE2112" i="64"/>
  <c r="AF2112" i="64"/>
  <c r="AG2112" i="64"/>
  <c r="AH2112" i="64"/>
  <c r="AI2112" i="64"/>
  <c r="AJ2112" i="64"/>
  <c r="AK2112" i="64"/>
  <c r="AL2112" i="64"/>
  <c r="AM2112" i="64"/>
  <c r="AN2112" i="64"/>
  <c r="AO2112" i="64"/>
  <c r="AP2112" i="64"/>
  <c r="AQ2112" i="64"/>
  <c r="AR2112" i="64"/>
  <c r="AS2112" i="64"/>
  <c r="AT2112" i="64"/>
  <c r="AU2112" i="64"/>
  <c r="AV2112" i="64"/>
  <c r="AW2112" i="64"/>
  <c r="AX2112" i="64"/>
  <c r="AY2112" i="64"/>
  <c r="AZ2112" i="64"/>
  <c r="BA2112" i="64"/>
  <c r="BB2112" i="64"/>
  <c r="BC2112" i="64"/>
  <c r="BD2112" i="64"/>
  <c r="BE2112" i="64"/>
  <c r="BF2112" i="64"/>
  <c r="BG2112" i="64"/>
  <c r="BH2112" i="64"/>
  <c r="BI2112" i="64"/>
  <c r="BJ2112" i="64"/>
  <c r="BK2112" i="64"/>
  <c r="BL2112" i="64"/>
  <c r="BM2112" i="64"/>
  <c r="BN2112" i="64"/>
  <c r="BO2112" i="64"/>
  <c r="BP2112" i="64"/>
  <c r="BQ2112" i="64"/>
  <c r="BR2112" i="64"/>
  <c r="BS2112" i="64"/>
  <c r="BT2112" i="64"/>
  <c r="BU2112" i="64"/>
  <c r="BV2112" i="64"/>
  <c r="BW2112" i="64"/>
  <c r="BX2112" i="64"/>
  <c r="BY2112" i="64"/>
  <c r="BZ2112" i="64"/>
  <c r="CA2112" i="64"/>
  <c r="CB2112" i="64"/>
  <c r="CC2112" i="64"/>
  <c r="CD2112" i="64"/>
  <c r="CE2112" i="64"/>
  <c r="CF2112" i="64"/>
  <c r="CG2112" i="64"/>
  <c r="CH2112" i="64"/>
  <c r="CI2112" i="64"/>
  <c r="CJ2112" i="64"/>
  <c r="CK2112" i="64"/>
  <c r="CL2112" i="64"/>
  <c r="S2112" i="64"/>
  <c r="T2111" i="64"/>
  <c r="U2111" i="64"/>
  <c r="V2111" i="64"/>
  <c r="W2111" i="64"/>
  <c r="X2111" i="64"/>
  <c r="Y2111" i="64"/>
  <c r="Z2111" i="64"/>
  <c r="AA2111" i="64"/>
  <c r="AB2111" i="64"/>
  <c r="AC2111" i="64"/>
  <c r="AD2111" i="64"/>
  <c r="AE2111" i="64"/>
  <c r="AF2111" i="64"/>
  <c r="AG2111" i="64"/>
  <c r="AH2111" i="64"/>
  <c r="AI2111" i="64"/>
  <c r="AJ2111" i="64"/>
  <c r="AK2111" i="64"/>
  <c r="AL2111" i="64"/>
  <c r="AM2111" i="64"/>
  <c r="AN2111" i="64"/>
  <c r="AO2111" i="64"/>
  <c r="AP2111" i="64"/>
  <c r="AQ2111" i="64"/>
  <c r="AR2111" i="64"/>
  <c r="AS2111" i="64"/>
  <c r="AT2111" i="64"/>
  <c r="AU2111" i="64"/>
  <c r="AV2111" i="64"/>
  <c r="AW2111" i="64"/>
  <c r="AX2111" i="64"/>
  <c r="AY2111" i="64"/>
  <c r="AZ2111" i="64"/>
  <c r="BA2111" i="64"/>
  <c r="BB2111" i="64"/>
  <c r="BC2111" i="64"/>
  <c r="BD2111" i="64"/>
  <c r="BE2111" i="64"/>
  <c r="BF2111" i="64"/>
  <c r="BG2111" i="64"/>
  <c r="BH2111" i="64"/>
  <c r="BI2111" i="64"/>
  <c r="BJ2111" i="64"/>
  <c r="BK2111" i="64"/>
  <c r="BL2111" i="64"/>
  <c r="BM2111" i="64"/>
  <c r="BN2111" i="64"/>
  <c r="BO2111" i="64"/>
  <c r="BP2111" i="64"/>
  <c r="BQ2111" i="64"/>
  <c r="BR2111" i="64"/>
  <c r="BS2111" i="64"/>
  <c r="BT2111" i="64"/>
  <c r="BU2111" i="64"/>
  <c r="BV2111" i="64"/>
  <c r="BW2111" i="64"/>
  <c r="BX2111" i="64"/>
  <c r="BY2111" i="64"/>
  <c r="BZ2111" i="64"/>
  <c r="CA2111" i="64"/>
  <c r="CB2111" i="64"/>
  <c r="CC2111" i="64"/>
  <c r="CD2111" i="64"/>
  <c r="CE2111" i="64"/>
  <c r="CF2111" i="64"/>
  <c r="CG2111" i="64"/>
  <c r="CH2111" i="64"/>
  <c r="CI2111" i="64"/>
  <c r="CJ2111" i="64"/>
  <c r="CK2111" i="64"/>
  <c r="CL2111" i="64"/>
  <c r="S2111" i="64"/>
  <c r="G2112" i="64"/>
  <c r="G2109" i="64"/>
  <c r="G2110" i="64"/>
  <c r="G2111" i="64"/>
  <c r="G2114" i="64"/>
  <c r="G2108" i="64"/>
  <c r="S2086" i="64"/>
  <c r="T2086" i="64"/>
  <c r="U2086" i="64"/>
  <c r="V2086" i="64"/>
  <c r="W2086" i="64"/>
  <c r="X2086" i="64"/>
  <c r="Y2086" i="64"/>
  <c r="Z2086" i="64"/>
  <c r="AA2086" i="64"/>
  <c r="AB2086" i="64"/>
  <c r="AC2086" i="64"/>
  <c r="AD2086" i="64"/>
  <c r="AE2086" i="64"/>
  <c r="AF2086" i="64"/>
  <c r="AG2086" i="64"/>
  <c r="AH2086" i="64"/>
  <c r="AI2086" i="64"/>
  <c r="AJ2086" i="64"/>
  <c r="AK2086" i="64"/>
  <c r="AL2086" i="64"/>
  <c r="AM2086" i="64"/>
  <c r="AN2086" i="64"/>
  <c r="AO2086" i="64"/>
  <c r="AP2086" i="64"/>
  <c r="AQ2086" i="64"/>
  <c r="AR2086" i="64"/>
  <c r="AS2086" i="64"/>
  <c r="AT2086" i="64"/>
  <c r="AU2086" i="64"/>
  <c r="AV2086" i="64"/>
  <c r="AW2086" i="64"/>
  <c r="AX2086" i="64"/>
  <c r="AY2086" i="64"/>
  <c r="AZ2086" i="64"/>
  <c r="BA2086" i="64"/>
  <c r="BB2086" i="64"/>
  <c r="BC2086" i="64"/>
  <c r="BD2086" i="64"/>
  <c r="BE2086" i="64"/>
  <c r="BF2086" i="64"/>
  <c r="BG2086" i="64"/>
  <c r="BH2086" i="64"/>
  <c r="BI2086" i="64"/>
  <c r="BJ2086" i="64"/>
  <c r="BK2086" i="64"/>
  <c r="BL2086" i="64"/>
  <c r="BM2086" i="64"/>
  <c r="BN2086" i="64"/>
  <c r="BO2086" i="64"/>
  <c r="BP2086" i="64"/>
  <c r="BQ2086" i="64"/>
  <c r="BR2086" i="64"/>
  <c r="BS2086" i="64"/>
  <c r="BT2086" i="64"/>
  <c r="BU2086" i="64"/>
  <c r="BV2086" i="64"/>
  <c r="BW2086" i="64"/>
  <c r="BX2086" i="64"/>
  <c r="BY2086" i="64"/>
  <c r="BZ2086" i="64"/>
  <c r="CA2086" i="64"/>
  <c r="CB2086" i="64"/>
  <c r="CC2086" i="64"/>
  <c r="CD2086" i="64"/>
  <c r="CE2086" i="64"/>
  <c r="CF2086" i="64"/>
  <c r="CG2086" i="64"/>
  <c r="CH2086" i="64"/>
  <c r="CI2086" i="64"/>
  <c r="CJ2086" i="64"/>
  <c r="CK2086" i="64"/>
  <c r="CL2086" i="64"/>
  <c r="G2089" i="64"/>
  <c r="G2086" i="64"/>
  <c r="G2084" i="64"/>
  <c r="G2085" i="64"/>
  <c r="G2088" i="64"/>
  <c r="G2082" i="64"/>
  <c r="G1409" i="64"/>
  <c r="G1407" i="64"/>
  <c r="G1408" i="64"/>
  <c r="G1411" i="64"/>
  <c r="G1412" i="64"/>
  <c r="G1413" i="64"/>
  <c r="G1406" i="64"/>
  <c r="CL1386" i="64"/>
  <c r="CK1386" i="64"/>
  <c r="CJ1386" i="64"/>
  <c r="CI1386" i="64"/>
  <c r="CH1386" i="64"/>
  <c r="CG1386" i="64"/>
  <c r="CF1386" i="64"/>
  <c r="CE1386" i="64"/>
  <c r="CD1386" i="64"/>
  <c r="CC1386" i="64"/>
  <c r="CB1386" i="64"/>
  <c r="CA1386" i="64"/>
  <c r="BZ1386" i="64"/>
  <c r="BY1386" i="64"/>
  <c r="BX1386" i="64"/>
  <c r="BW1386" i="64"/>
  <c r="BV1386" i="64"/>
  <c r="BU1386" i="64"/>
  <c r="BT1386" i="64"/>
  <c r="BS1386" i="64"/>
  <c r="BR1386" i="64"/>
  <c r="BQ1386" i="64"/>
  <c r="BP1386" i="64"/>
  <c r="BO1386" i="64"/>
  <c r="BN1386" i="64"/>
  <c r="BM1386" i="64"/>
  <c r="BL1386" i="64"/>
  <c r="BK1386" i="64"/>
  <c r="BJ1386" i="64"/>
  <c r="BI1386" i="64"/>
  <c r="BH1386" i="64"/>
  <c r="BG1386" i="64"/>
  <c r="BF1386" i="64"/>
  <c r="BE1386" i="64"/>
  <c r="BD1386" i="64"/>
  <c r="BC1386" i="64"/>
  <c r="BB1386" i="64"/>
  <c r="BA1386" i="64"/>
  <c r="AZ1386" i="64"/>
  <c r="AY1386" i="64"/>
  <c r="AX1386" i="64"/>
  <c r="AW1386" i="64"/>
  <c r="AV1386" i="64"/>
  <c r="AU1386" i="64"/>
  <c r="AT1386" i="64"/>
  <c r="AS1386" i="64"/>
  <c r="AR1386" i="64"/>
  <c r="AQ1386" i="64"/>
  <c r="AP1386" i="64"/>
  <c r="AO1386" i="64"/>
  <c r="AN1386" i="64"/>
  <c r="AM1386" i="64"/>
  <c r="AL1386" i="64"/>
  <c r="AK1386" i="64"/>
  <c r="AJ1386" i="64"/>
  <c r="AI1386" i="64"/>
  <c r="AH1386" i="64"/>
  <c r="AG1386" i="64"/>
  <c r="AF1386" i="64"/>
  <c r="AE1386" i="64"/>
  <c r="AD1386" i="64"/>
  <c r="AC1386" i="64"/>
  <c r="AB1386" i="64"/>
  <c r="AA1386" i="64"/>
  <c r="Z1386" i="64"/>
  <c r="Y1386" i="64"/>
  <c r="X1386" i="64"/>
  <c r="W1386" i="64"/>
  <c r="V1386" i="64"/>
  <c r="U1386" i="64"/>
  <c r="T1386" i="64"/>
  <c r="S1386" i="64"/>
  <c r="G1386" i="64"/>
  <c r="G1383" i="64"/>
  <c r="G1384" i="64"/>
  <c r="G1385" i="64"/>
  <c r="G1388" i="64"/>
  <c r="G1389" i="64"/>
  <c r="G1382" i="64"/>
  <c r="G1378" i="64" s="1"/>
  <c r="T1362" i="64"/>
  <c r="U1362" i="64"/>
  <c r="V1362" i="64"/>
  <c r="W1362" i="64"/>
  <c r="X1362" i="64"/>
  <c r="Y1362" i="64"/>
  <c r="Z1362" i="64"/>
  <c r="AA1362" i="64"/>
  <c r="AB1362" i="64"/>
  <c r="AC1362" i="64"/>
  <c r="AD1362" i="64"/>
  <c r="AE1362" i="64"/>
  <c r="AF1362" i="64"/>
  <c r="AG1362" i="64"/>
  <c r="AH1362" i="64"/>
  <c r="AI1362" i="64"/>
  <c r="AJ1362" i="64"/>
  <c r="AK1362" i="64"/>
  <c r="AL1362" i="64"/>
  <c r="AM1362" i="64"/>
  <c r="AN1362" i="64"/>
  <c r="AO1362" i="64"/>
  <c r="AP1362" i="64"/>
  <c r="AQ1362" i="64"/>
  <c r="AR1362" i="64"/>
  <c r="AS1362" i="64"/>
  <c r="AT1362" i="64"/>
  <c r="AU1362" i="64"/>
  <c r="AV1362" i="64"/>
  <c r="AW1362" i="64"/>
  <c r="AX1362" i="64"/>
  <c r="AY1362" i="64"/>
  <c r="AZ1362" i="64"/>
  <c r="BA1362" i="64"/>
  <c r="BB1362" i="64"/>
  <c r="BC1362" i="64"/>
  <c r="BD1362" i="64"/>
  <c r="BE1362" i="64"/>
  <c r="BF1362" i="64"/>
  <c r="BG1362" i="64"/>
  <c r="BH1362" i="64"/>
  <c r="BI1362" i="64"/>
  <c r="BJ1362" i="64"/>
  <c r="BK1362" i="64"/>
  <c r="BL1362" i="64"/>
  <c r="BM1362" i="64"/>
  <c r="BN1362" i="64"/>
  <c r="BO1362" i="64"/>
  <c r="BP1362" i="64"/>
  <c r="BQ1362" i="64"/>
  <c r="BR1362" i="64"/>
  <c r="BS1362" i="64"/>
  <c r="BT1362" i="64"/>
  <c r="BU1362" i="64"/>
  <c r="BV1362" i="64"/>
  <c r="BW1362" i="64"/>
  <c r="BX1362" i="64"/>
  <c r="BY1362" i="64"/>
  <c r="BZ1362" i="64"/>
  <c r="CA1362" i="64"/>
  <c r="CB1362" i="64"/>
  <c r="CC1362" i="64"/>
  <c r="CD1362" i="64"/>
  <c r="CE1362" i="64"/>
  <c r="CF1362" i="64"/>
  <c r="CG1362" i="64"/>
  <c r="CH1362" i="64"/>
  <c r="CI1362" i="64"/>
  <c r="CJ1362" i="64"/>
  <c r="CK1362" i="64"/>
  <c r="CL1362" i="64"/>
  <c r="T1363" i="64"/>
  <c r="U1363" i="64"/>
  <c r="V1363" i="64"/>
  <c r="W1363" i="64"/>
  <c r="X1363" i="64"/>
  <c r="Y1363" i="64"/>
  <c r="Z1363" i="64"/>
  <c r="AA1363" i="64"/>
  <c r="AB1363" i="64"/>
  <c r="AC1363" i="64"/>
  <c r="AD1363" i="64"/>
  <c r="AE1363" i="64"/>
  <c r="AF1363" i="64"/>
  <c r="AG1363" i="64"/>
  <c r="AH1363" i="64"/>
  <c r="AI1363" i="64"/>
  <c r="AJ1363" i="64"/>
  <c r="AK1363" i="64"/>
  <c r="AL1363" i="64"/>
  <c r="AM1363" i="64"/>
  <c r="AN1363" i="64"/>
  <c r="AO1363" i="64"/>
  <c r="AP1363" i="64"/>
  <c r="AQ1363" i="64"/>
  <c r="AR1363" i="64"/>
  <c r="AS1363" i="64"/>
  <c r="AT1363" i="64"/>
  <c r="AU1363" i="64"/>
  <c r="AV1363" i="64"/>
  <c r="AW1363" i="64"/>
  <c r="AX1363" i="64"/>
  <c r="AY1363" i="64"/>
  <c r="AZ1363" i="64"/>
  <c r="BA1363" i="64"/>
  <c r="BB1363" i="64"/>
  <c r="BC1363" i="64"/>
  <c r="BD1363" i="64"/>
  <c r="BE1363" i="64"/>
  <c r="BF1363" i="64"/>
  <c r="BG1363" i="64"/>
  <c r="BH1363" i="64"/>
  <c r="BI1363" i="64"/>
  <c r="BJ1363" i="64"/>
  <c r="BK1363" i="64"/>
  <c r="BL1363" i="64"/>
  <c r="BM1363" i="64"/>
  <c r="BN1363" i="64"/>
  <c r="BO1363" i="64"/>
  <c r="BP1363" i="64"/>
  <c r="BQ1363" i="64"/>
  <c r="BR1363" i="64"/>
  <c r="BS1363" i="64"/>
  <c r="BT1363" i="64"/>
  <c r="BU1363" i="64"/>
  <c r="BV1363" i="64"/>
  <c r="BW1363" i="64"/>
  <c r="BX1363" i="64"/>
  <c r="BY1363" i="64"/>
  <c r="BZ1363" i="64"/>
  <c r="CA1363" i="64"/>
  <c r="CB1363" i="64"/>
  <c r="CC1363" i="64"/>
  <c r="CD1363" i="64"/>
  <c r="CE1363" i="64"/>
  <c r="CF1363" i="64"/>
  <c r="CG1363" i="64"/>
  <c r="CH1363" i="64"/>
  <c r="CI1363" i="64"/>
  <c r="CJ1363" i="64"/>
  <c r="CK1363" i="64"/>
  <c r="CL1363" i="64"/>
  <c r="S1363" i="64"/>
  <c r="S1362" i="64"/>
  <c r="G1362" i="64"/>
  <c r="G1359" i="64"/>
  <c r="G1360" i="64"/>
  <c r="G1361" i="64"/>
  <c r="G1364" i="64"/>
  <c r="G1365" i="64"/>
  <c r="G1358" i="64"/>
  <c r="G1331" i="64"/>
  <c r="CL1331" i="64"/>
  <c r="CK1331" i="64"/>
  <c r="CJ1331" i="64"/>
  <c r="CI1331" i="64"/>
  <c r="CH1331" i="64"/>
  <c r="CG1331" i="64"/>
  <c r="CF1331" i="64"/>
  <c r="CE1331" i="64"/>
  <c r="CD1331" i="64"/>
  <c r="CC1331" i="64"/>
  <c r="CB1331" i="64"/>
  <c r="CA1331" i="64"/>
  <c r="BZ1331" i="64"/>
  <c r="BY1331" i="64"/>
  <c r="BX1331" i="64"/>
  <c r="BW1331" i="64"/>
  <c r="BV1331" i="64"/>
  <c r="BU1331" i="64"/>
  <c r="BT1331" i="64"/>
  <c r="BS1331" i="64"/>
  <c r="BR1331" i="64"/>
  <c r="BQ1331" i="64"/>
  <c r="BP1331" i="64"/>
  <c r="BO1331" i="64"/>
  <c r="BN1331" i="64"/>
  <c r="BM1331" i="64"/>
  <c r="BL1331" i="64"/>
  <c r="BK1331" i="64"/>
  <c r="BJ1331" i="64"/>
  <c r="BI1331" i="64"/>
  <c r="BH1331" i="64"/>
  <c r="BG1331" i="64"/>
  <c r="BF1331" i="64"/>
  <c r="BE1331" i="64"/>
  <c r="BD1331" i="64"/>
  <c r="BC1331" i="64"/>
  <c r="BB1331" i="64"/>
  <c r="BA1331" i="64"/>
  <c r="AZ1331" i="64"/>
  <c r="AY1331" i="64"/>
  <c r="AX1331" i="64"/>
  <c r="AW1331" i="64"/>
  <c r="AV1331" i="64"/>
  <c r="AU1331" i="64"/>
  <c r="AT1331" i="64"/>
  <c r="AS1331" i="64"/>
  <c r="AR1331" i="64"/>
  <c r="AQ1331" i="64"/>
  <c r="AP1331" i="64"/>
  <c r="AO1331" i="64"/>
  <c r="AN1331" i="64"/>
  <c r="AM1331" i="64"/>
  <c r="AL1331" i="64"/>
  <c r="AK1331" i="64"/>
  <c r="AJ1331" i="64"/>
  <c r="AI1331" i="64"/>
  <c r="AH1331" i="64"/>
  <c r="AG1331" i="64"/>
  <c r="AF1331" i="64"/>
  <c r="AE1331" i="64"/>
  <c r="AD1331" i="64"/>
  <c r="AC1331" i="64"/>
  <c r="AB1331" i="64"/>
  <c r="AA1331" i="64"/>
  <c r="Z1331" i="64"/>
  <c r="Y1331" i="64"/>
  <c r="X1331" i="64"/>
  <c r="W1331" i="64"/>
  <c r="V1331" i="64"/>
  <c r="U1331" i="64"/>
  <c r="T1331" i="64"/>
  <c r="S1331" i="64"/>
  <c r="G1328" i="64"/>
  <c r="G1329" i="64"/>
  <c r="G1330" i="64"/>
  <c r="G1333" i="64"/>
  <c r="G1334" i="64"/>
  <c r="G1327" i="64"/>
  <c r="G1308" i="64"/>
  <c r="T1309" i="64"/>
  <c r="U1309" i="64"/>
  <c r="V1309" i="64"/>
  <c r="W1309" i="64"/>
  <c r="X1309" i="64"/>
  <c r="Y1309" i="64"/>
  <c r="Z1309" i="64"/>
  <c r="AA1309" i="64"/>
  <c r="AB1309" i="64"/>
  <c r="AC1309" i="64"/>
  <c r="AD1309" i="64"/>
  <c r="AE1309" i="64"/>
  <c r="AF1309" i="64"/>
  <c r="AG1309" i="64"/>
  <c r="AH1309" i="64"/>
  <c r="AI1309" i="64"/>
  <c r="AJ1309" i="64"/>
  <c r="AK1309" i="64"/>
  <c r="AL1309" i="64"/>
  <c r="AM1309" i="64"/>
  <c r="AN1309" i="64"/>
  <c r="AO1309" i="64"/>
  <c r="AP1309" i="64"/>
  <c r="AQ1309" i="64"/>
  <c r="AR1309" i="64"/>
  <c r="AS1309" i="64"/>
  <c r="AT1309" i="64"/>
  <c r="AU1309" i="64"/>
  <c r="AV1309" i="64"/>
  <c r="AW1309" i="64"/>
  <c r="AX1309" i="64"/>
  <c r="AY1309" i="64"/>
  <c r="AZ1309" i="64"/>
  <c r="BA1309" i="64"/>
  <c r="BB1309" i="64"/>
  <c r="BC1309" i="64"/>
  <c r="BD1309" i="64"/>
  <c r="BE1309" i="64"/>
  <c r="BF1309" i="64"/>
  <c r="BG1309" i="64"/>
  <c r="BH1309" i="64"/>
  <c r="BI1309" i="64"/>
  <c r="BJ1309" i="64"/>
  <c r="BK1309" i="64"/>
  <c r="BL1309" i="64"/>
  <c r="BM1309" i="64"/>
  <c r="BN1309" i="64"/>
  <c r="BO1309" i="64"/>
  <c r="BP1309" i="64"/>
  <c r="BQ1309" i="64"/>
  <c r="BR1309" i="64"/>
  <c r="BS1309" i="64"/>
  <c r="BT1309" i="64"/>
  <c r="BU1309" i="64"/>
  <c r="BV1309" i="64"/>
  <c r="BW1309" i="64"/>
  <c r="BX1309" i="64"/>
  <c r="BY1309" i="64"/>
  <c r="BZ1309" i="64"/>
  <c r="CA1309" i="64"/>
  <c r="CB1309" i="64"/>
  <c r="CC1309" i="64"/>
  <c r="CD1309" i="64"/>
  <c r="CE1309" i="64"/>
  <c r="CF1309" i="64"/>
  <c r="CG1309" i="64"/>
  <c r="CH1309" i="64"/>
  <c r="CI1309" i="64"/>
  <c r="CJ1309" i="64"/>
  <c r="CK1309" i="64"/>
  <c r="CL1309" i="64"/>
  <c r="S1309" i="64"/>
  <c r="T1308" i="64"/>
  <c r="U1308" i="64"/>
  <c r="V1308" i="64"/>
  <c r="W1308" i="64"/>
  <c r="X1308" i="64"/>
  <c r="Y1308" i="64"/>
  <c r="Z1308" i="64"/>
  <c r="AA1308" i="64"/>
  <c r="AB1308" i="64"/>
  <c r="AC1308" i="64"/>
  <c r="AD1308" i="64"/>
  <c r="AE1308" i="64"/>
  <c r="AF1308" i="64"/>
  <c r="AG1308" i="64"/>
  <c r="AH1308" i="64"/>
  <c r="AI1308" i="64"/>
  <c r="AJ1308" i="64"/>
  <c r="AK1308" i="64"/>
  <c r="AL1308" i="64"/>
  <c r="AM1308" i="64"/>
  <c r="AN1308" i="64"/>
  <c r="AO1308" i="64"/>
  <c r="AP1308" i="64"/>
  <c r="AQ1308" i="64"/>
  <c r="AR1308" i="64"/>
  <c r="AS1308" i="64"/>
  <c r="AT1308" i="64"/>
  <c r="AU1308" i="64"/>
  <c r="AV1308" i="64"/>
  <c r="AW1308" i="64"/>
  <c r="AX1308" i="64"/>
  <c r="AY1308" i="64"/>
  <c r="AZ1308" i="64"/>
  <c r="BA1308" i="64"/>
  <c r="BB1308" i="64"/>
  <c r="BC1308" i="64"/>
  <c r="BD1308" i="64"/>
  <c r="BE1308" i="64"/>
  <c r="BF1308" i="64"/>
  <c r="BG1308" i="64"/>
  <c r="BH1308" i="64"/>
  <c r="BI1308" i="64"/>
  <c r="BJ1308" i="64"/>
  <c r="BK1308" i="64"/>
  <c r="BL1308" i="64"/>
  <c r="BM1308" i="64"/>
  <c r="BN1308" i="64"/>
  <c r="BO1308" i="64"/>
  <c r="BP1308" i="64"/>
  <c r="BQ1308" i="64"/>
  <c r="BR1308" i="64"/>
  <c r="BS1308" i="64"/>
  <c r="BT1308" i="64"/>
  <c r="BU1308" i="64"/>
  <c r="BV1308" i="64"/>
  <c r="BW1308" i="64"/>
  <c r="BX1308" i="64"/>
  <c r="BY1308" i="64"/>
  <c r="BZ1308" i="64"/>
  <c r="CA1308" i="64"/>
  <c r="CB1308" i="64"/>
  <c r="CC1308" i="64"/>
  <c r="CD1308" i="64"/>
  <c r="CE1308" i="64"/>
  <c r="CF1308" i="64"/>
  <c r="CG1308" i="64"/>
  <c r="CH1308" i="64"/>
  <c r="CI1308" i="64"/>
  <c r="CJ1308" i="64"/>
  <c r="CK1308" i="64"/>
  <c r="CL1308" i="64"/>
  <c r="S1308" i="64"/>
  <c r="G1305" i="64"/>
  <c r="G1290" i="64" s="1"/>
  <c r="G1306" i="64"/>
  <c r="G1307" i="64"/>
  <c r="G1310" i="64"/>
  <c r="G1311" i="64"/>
  <c r="G1304" i="64"/>
  <c r="G1276" i="64"/>
  <c r="T1276" i="64"/>
  <c r="U1276" i="64"/>
  <c r="V1276" i="64"/>
  <c r="W1276" i="64"/>
  <c r="X1276" i="64"/>
  <c r="Y1276" i="64"/>
  <c r="Z1276" i="64"/>
  <c r="AA1276" i="64"/>
  <c r="AB1276" i="64"/>
  <c r="AC1276" i="64"/>
  <c r="AD1276" i="64"/>
  <c r="AE1276" i="64"/>
  <c r="AF1276" i="64"/>
  <c r="AG1276" i="64"/>
  <c r="AH1276" i="64"/>
  <c r="AI1276" i="64"/>
  <c r="AJ1276" i="64"/>
  <c r="AK1276" i="64"/>
  <c r="AL1276" i="64"/>
  <c r="AM1276" i="64"/>
  <c r="AN1276" i="64"/>
  <c r="AO1276" i="64"/>
  <c r="AP1276" i="64"/>
  <c r="AQ1276" i="64"/>
  <c r="AR1276" i="64"/>
  <c r="AS1276" i="64"/>
  <c r="AT1276" i="64"/>
  <c r="AU1276" i="64"/>
  <c r="AV1276" i="64"/>
  <c r="AW1276" i="64"/>
  <c r="AX1276" i="64"/>
  <c r="AY1276" i="64"/>
  <c r="AZ1276" i="64"/>
  <c r="BA1276" i="64"/>
  <c r="BB1276" i="64"/>
  <c r="BC1276" i="64"/>
  <c r="BD1276" i="64"/>
  <c r="BE1276" i="64"/>
  <c r="BF1276" i="64"/>
  <c r="BG1276" i="64"/>
  <c r="BH1276" i="64"/>
  <c r="BI1276" i="64"/>
  <c r="BJ1276" i="64"/>
  <c r="BK1276" i="64"/>
  <c r="BL1276" i="64"/>
  <c r="BM1276" i="64"/>
  <c r="BN1276" i="64"/>
  <c r="BO1276" i="64"/>
  <c r="BP1276" i="64"/>
  <c r="BQ1276" i="64"/>
  <c r="BR1276" i="64"/>
  <c r="BS1276" i="64"/>
  <c r="BT1276" i="64"/>
  <c r="BU1276" i="64"/>
  <c r="BV1276" i="64"/>
  <c r="BW1276" i="64"/>
  <c r="BX1276" i="64"/>
  <c r="BY1276" i="64"/>
  <c r="BZ1276" i="64"/>
  <c r="CA1276" i="64"/>
  <c r="CB1276" i="64"/>
  <c r="CC1276" i="64"/>
  <c r="CD1276" i="64"/>
  <c r="CE1276" i="64"/>
  <c r="CF1276" i="64"/>
  <c r="CG1276" i="64"/>
  <c r="CH1276" i="64"/>
  <c r="CI1276" i="64"/>
  <c r="CJ1276" i="64"/>
  <c r="CK1276" i="64"/>
  <c r="CL1276" i="64"/>
  <c r="S1276" i="64"/>
  <c r="G1273" i="64"/>
  <c r="G1274" i="64"/>
  <c r="G1275" i="64"/>
  <c r="G1278" i="64"/>
  <c r="G1279" i="64"/>
  <c r="G1272" i="64"/>
  <c r="T1482" i="64"/>
  <c r="U1482" i="64"/>
  <c r="V1482" i="64"/>
  <c r="W1482" i="64"/>
  <c r="X1482" i="64"/>
  <c r="Y1482" i="64"/>
  <c r="Z1482" i="64"/>
  <c r="AA1482" i="64"/>
  <c r="AB1482" i="64"/>
  <c r="AC1482" i="64"/>
  <c r="AD1482" i="64"/>
  <c r="AE1482" i="64"/>
  <c r="AF1482" i="64"/>
  <c r="AG1482" i="64"/>
  <c r="AH1482" i="64"/>
  <c r="AI1482" i="64"/>
  <c r="AJ1482" i="64"/>
  <c r="AK1482" i="64"/>
  <c r="AL1482" i="64"/>
  <c r="AM1482" i="64"/>
  <c r="AN1482" i="64"/>
  <c r="AO1482" i="64"/>
  <c r="AP1482" i="64"/>
  <c r="AQ1482" i="64"/>
  <c r="AR1482" i="64"/>
  <c r="AS1482" i="64"/>
  <c r="AT1482" i="64"/>
  <c r="AU1482" i="64"/>
  <c r="AV1482" i="64"/>
  <c r="AW1482" i="64"/>
  <c r="AX1482" i="64"/>
  <c r="AY1482" i="64"/>
  <c r="AZ1482" i="64"/>
  <c r="BA1482" i="64"/>
  <c r="BB1482" i="64"/>
  <c r="BC1482" i="64"/>
  <c r="BD1482" i="64"/>
  <c r="BE1482" i="64"/>
  <c r="BF1482" i="64"/>
  <c r="BG1482" i="64"/>
  <c r="BH1482" i="64"/>
  <c r="BI1482" i="64"/>
  <c r="BJ1482" i="64"/>
  <c r="BK1482" i="64"/>
  <c r="BL1482" i="64"/>
  <c r="BM1482" i="64"/>
  <c r="BN1482" i="64"/>
  <c r="BO1482" i="64"/>
  <c r="BP1482" i="64"/>
  <c r="BQ1482" i="64"/>
  <c r="BR1482" i="64"/>
  <c r="BS1482" i="64"/>
  <c r="BT1482" i="64"/>
  <c r="BU1482" i="64"/>
  <c r="BV1482" i="64"/>
  <c r="BW1482" i="64"/>
  <c r="BX1482" i="64"/>
  <c r="BY1482" i="64"/>
  <c r="BZ1482" i="64"/>
  <c r="CA1482" i="64"/>
  <c r="CB1482" i="64"/>
  <c r="CC1482" i="64"/>
  <c r="CD1482" i="64"/>
  <c r="CE1482" i="64"/>
  <c r="CF1482" i="64"/>
  <c r="CG1482" i="64"/>
  <c r="CH1482" i="64"/>
  <c r="CI1482" i="64"/>
  <c r="CJ1482" i="64"/>
  <c r="CK1482" i="64"/>
  <c r="CL1482" i="64"/>
  <c r="S1482" i="64"/>
  <c r="G1482" i="64"/>
  <c r="G921" i="64"/>
  <c r="G1479" i="64"/>
  <c r="G1480" i="64"/>
  <c r="G1481" i="64"/>
  <c r="G1484" i="64"/>
  <c r="G1485" i="64"/>
  <c r="G1478" i="64"/>
  <c r="S2212" i="64"/>
  <c r="CL2212" i="64"/>
  <c r="CK2212" i="64"/>
  <c r="CJ2212" i="64"/>
  <c r="CI2212" i="64"/>
  <c r="CH2212" i="64"/>
  <c r="CG2212" i="64"/>
  <c r="CF2212" i="64"/>
  <c r="CE2212" i="64"/>
  <c r="CD2212" i="64"/>
  <c r="CC2212" i="64"/>
  <c r="CB2212" i="64"/>
  <c r="CA2212" i="64"/>
  <c r="BZ2212" i="64"/>
  <c r="BY2212" i="64"/>
  <c r="BX2212" i="64"/>
  <c r="BW2212" i="64"/>
  <c r="BV2212" i="64"/>
  <c r="BU2212" i="64"/>
  <c r="BT2212" i="64"/>
  <c r="BS2212" i="64"/>
  <c r="BR2212" i="64"/>
  <c r="BQ2212" i="64"/>
  <c r="BP2212" i="64"/>
  <c r="BO2212" i="64"/>
  <c r="BN2212" i="64"/>
  <c r="BM2212" i="64"/>
  <c r="BL2212" i="64"/>
  <c r="BK2212" i="64"/>
  <c r="BJ2212" i="64"/>
  <c r="BI2212" i="64"/>
  <c r="BH2212" i="64"/>
  <c r="BG2212" i="64"/>
  <c r="BF2212" i="64"/>
  <c r="BE2212" i="64"/>
  <c r="BD2212" i="64"/>
  <c r="BC2212" i="64"/>
  <c r="BB2212" i="64"/>
  <c r="BA2212" i="64"/>
  <c r="AZ2212" i="64"/>
  <c r="AY2212" i="64"/>
  <c r="AX2212" i="64"/>
  <c r="AW2212" i="64"/>
  <c r="AV2212" i="64"/>
  <c r="AU2212" i="64"/>
  <c r="AT2212" i="64"/>
  <c r="AS2212" i="64"/>
  <c r="AR2212" i="64"/>
  <c r="AQ2212" i="64"/>
  <c r="AP2212" i="64"/>
  <c r="AO2212" i="64"/>
  <c r="AN2212" i="64"/>
  <c r="AM2212" i="64"/>
  <c r="AL2212" i="64"/>
  <c r="AK2212" i="64"/>
  <c r="AJ2212" i="64"/>
  <c r="AI2212" i="64"/>
  <c r="AH2212" i="64"/>
  <c r="AG2212" i="64"/>
  <c r="AF2212" i="64"/>
  <c r="AE2212" i="64"/>
  <c r="AD2212" i="64"/>
  <c r="AC2212" i="64"/>
  <c r="AB2212" i="64"/>
  <c r="AA2212" i="64"/>
  <c r="Z2212" i="64"/>
  <c r="Y2212" i="64"/>
  <c r="X2212" i="64"/>
  <c r="W2212" i="64"/>
  <c r="V2212" i="64"/>
  <c r="U2212" i="64"/>
  <c r="T2212" i="64"/>
  <c r="G2212" i="64"/>
  <c r="G2209" i="64"/>
  <c r="G2210" i="64"/>
  <c r="G2211" i="64"/>
  <c r="G2214" i="64"/>
  <c r="G2215" i="64"/>
  <c r="G2208" i="64"/>
  <c r="G1253" i="64"/>
  <c r="CL1253" i="64"/>
  <c r="CK1253" i="64"/>
  <c r="CJ1253" i="64"/>
  <c r="CI1253" i="64"/>
  <c r="CH1253" i="64"/>
  <c r="CG1253" i="64"/>
  <c r="CF1253" i="64"/>
  <c r="CE1253" i="64"/>
  <c r="CD1253" i="64"/>
  <c r="CC1253" i="64"/>
  <c r="CB1253" i="64"/>
  <c r="CA1253" i="64"/>
  <c r="BZ1253" i="64"/>
  <c r="BY1253" i="64"/>
  <c r="BX1253" i="64"/>
  <c r="BW1253" i="64"/>
  <c r="BV1253" i="64"/>
  <c r="BU1253" i="64"/>
  <c r="BT1253" i="64"/>
  <c r="BS1253" i="64"/>
  <c r="BR1253" i="64"/>
  <c r="BQ1253" i="64"/>
  <c r="BP1253" i="64"/>
  <c r="BO1253" i="64"/>
  <c r="BN1253" i="64"/>
  <c r="BM1253" i="64"/>
  <c r="BL1253" i="64"/>
  <c r="BK1253" i="64"/>
  <c r="BJ1253" i="64"/>
  <c r="BI1253" i="64"/>
  <c r="BH1253" i="64"/>
  <c r="BG1253" i="64"/>
  <c r="BF1253" i="64"/>
  <c r="BE1253" i="64"/>
  <c r="BD1253" i="64"/>
  <c r="BC1253" i="64"/>
  <c r="BB1253" i="64"/>
  <c r="BA1253" i="64"/>
  <c r="AZ1253" i="64"/>
  <c r="AY1253" i="64"/>
  <c r="AX1253" i="64"/>
  <c r="AW1253" i="64"/>
  <c r="AV1253" i="64"/>
  <c r="AU1253" i="64"/>
  <c r="AT1253" i="64"/>
  <c r="AS1253" i="64"/>
  <c r="AR1253" i="64"/>
  <c r="AQ1253" i="64"/>
  <c r="AP1253" i="64"/>
  <c r="AO1253" i="64"/>
  <c r="AN1253" i="64"/>
  <c r="AM1253" i="64"/>
  <c r="AL1253" i="64"/>
  <c r="AK1253" i="64"/>
  <c r="AJ1253" i="64"/>
  <c r="AI1253" i="64"/>
  <c r="AH1253" i="64"/>
  <c r="AG1253" i="64"/>
  <c r="AF1253" i="64"/>
  <c r="AE1253" i="64"/>
  <c r="AD1253" i="64"/>
  <c r="AC1253" i="64"/>
  <c r="AB1253" i="64"/>
  <c r="AA1253" i="64"/>
  <c r="Z1253" i="64"/>
  <c r="Y1253" i="64"/>
  <c r="X1253" i="64"/>
  <c r="W1253" i="64"/>
  <c r="V1253" i="64"/>
  <c r="U1253" i="64"/>
  <c r="T1253" i="64"/>
  <c r="S1253" i="64"/>
  <c r="G1211" i="64"/>
  <c r="G1250" i="64"/>
  <c r="G1251" i="64"/>
  <c r="G1252" i="64"/>
  <c r="G1255" i="64"/>
  <c r="G1256" i="64"/>
  <c r="G1249" i="64"/>
  <c r="T1209" i="64"/>
  <c r="U1209" i="64"/>
  <c r="V1209" i="64"/>
  <c r="W1209" i="64"/>
  <c r="X1209" i="64"/>
  <c r="Y1209" i="64"/>
  <c r="Z1209" i="64"/>
  <c r="AA1209" i="64"/>
  <c r="AB1209" i="64"/>
  <c r="AC1209" i="64"/>
  <c r="AD1209" i="64"/>
  <c r="AE1209" i="64"/>
  <c r="AF1209" i="64"/>
  <c r="AG1209" i="64"/>
  <c r="AH1209" i="64"/>
  <c r="AI1209" i="64"/>
  <c r="AJ1209" i="64"/>
  <c r="AK1209" i="64"/>
  <c r="AL1209" i="64"/>
  <c r="AM1209" i="64"/>
  <c r="AN1209" i="64"/>
  <c r="AO1209" i="64"/>
  <c r="AP1209" i="64"/>
  <c r="AQ1209" i="64"/>
  <c r="AR1209" i="64"/>
  <c r="AS1209" i="64"/>
  <c r="AT1209" i="64"/>
  <c r="AU1209" i="64"/>
  <c r="AV1209" i="64"/>
  <c r="AW1209" i="64"/>
  <c r="AX1209" i="64"/>
  <c r="AY1209" i="64"/>
  <c r="AZ1209" i="64"/>
  <c r="BA1209" i="64"/>
  <c r="BB1209" i="64"/>
  <c r="BC1209" i="64"/>
  <c r="BD1209" i="64"/>
  <c r="BE1209" i="64"/>
  <c r="BF1209" i="64"/>
  <c r="BG1209" i="64"/>
  <c r="BH1209" i="64"/>
  <c r="BI1209" i="64"/>
  <c r="BJ1209" i="64"/>
  <c r="BK1209" i="64"/>
  <c r="BL1209" i="64"/>
  <c r="BM1209" i="64"/>
  <c r="BN1209" i="64"/>
  <c r="BO1209" i="64"/>
  <c r="BP1209" i="64"/>
  <c r="BQ1209" i="64"/>
  <c r="BR1209" i="64"/>
  <c r="BS1209" i="64"/>
  <c r="BT1209" i="64"/>
  <c r="BU1209" i="64"/>
  <c r="BV1209" i="64"/>
  <c r="BW1209" i="64"/>
  <c r="BX1209" i="64"/>
  <c r="BY1209" i="64"/>
  <c r="BZ1209" i="64"/>
  <c r="CA1209" i="64"/>
  <c r="CB1209" i="64"/>
  <c r="CC1209" i="64"/>
  <c r="CD1209" i="64"/>
  <c r="CE1209" i="64"/>
  <c r="CF1209" i="64"/>
  <c r="CG1209" i="64"/>
  <c r="CH1209" i="64"/>
  <c r="CI1209" i="64"/>
  <c r="CJ1209" i="64"/>
  <c r="CK1209" i="64"/>
  <c r="CL1209" i="64"/>
  <c r="S1209" i="64"/>
  <c r="G1209" i="64"/>
  <c r="G1206" i="64"/>
  <c r="G1207" i="64"/>
  <c r="G1208" i="64"/>
  <c r="G1212" i="64"/>
  <c r="G1205" i="64"/>
  <c r="S1647" i="64"/>
  <c r="G1647" i="64"/>
  <c r="G1644" i="64"/>
  <c r="G1645" i="64"/>
  <c r="G1646" i="64"/>
  <c r="G1649" i="64"/>
  <c r="G1650" i="64"/>
  <c r="G1643" i="64"/>
  <c r="T1615" i="64"/>
  <c r="U1615" i="64"/>
  <c r="V1615" i="64"/>
  <c r="W1615" i="64"/>
  <c r="X1615" i="64"/>
  <c r="Y1615" i="64"/>
  <c r="Z1615" i="64"/>
  <c r="AA1615" i="64"/>
  <c r="AB1615" i="64"/>
  <c r="AC1615" i="64"/>
  <c r="AD1615" i="64"/>
  <c r="AE1615" i="64"/>
  <c r="AF1615" i="64"/>
  <c r="AG1615" i="64"/>
  <c r="AH1615" i="64"/>
  <c r="AI1615" i="64"/>
  <c r="AJ1615" i="64"/>
  <c r="AK1615" i="64"/>
  <c r="AL1615" i="64"/>
  <c r="AM1615" i="64"/>
  <c r="AN1615" i="64"/>
  <c r="AO1615" i="64"/>
  <c r="AP1615" i="64"/>
  <c r="AQ1615" i="64"/>
  <c r="AR1615" i="64"/>
  <c r="AS1615" i="64"/>
  <c r="AT1615" i="64"/>
  <c r="AU1615" i="64"/>
  <c r="AV1615" i="64"/>
  <c r="AW1615" i="64"/>
  <c r="AX1615" i="64"/>
  <c r="AY1615" i="64"/>
  <c r="AZ1615" i="64"/>
  <c r="BA1615" i="64"/>
  <c r="BB1615" i="64"/>
  <c r="BC1615" i="64"/>
  <c r="BD1615" i="64"/>
  <c r="BE1615" i="64"/>
  <c r="BF1615" i="64"/>
  <c r="BG1615" i="64"/>
  <c r="BH1615" i="64"/>
  <c r="BI1615" i="64"/>
  <c r="BJ1615" i="64"/>
  <c r="BK1615" i="64"/>
  <c r="BL1615" i="64"/>
  <c r="BM1615" i="64"/>
  <c r="BN1615" i="64"/>
  <c r="BO1615" i="64"/>
  <c r="BP1615" i="64"/>
  <c r="BQ1615" i="64"/>
  <c r="BR1615" i="64"/>
  <c r="BS1615" i="64"/>
  <c r="BT1615" i="64"/>
  <c r="BU1615" i="64"/>
  <c r="BV1615" i="64"/>
  <c r="BW1615" i="64"/>
  <c r="BX1615" i="64"/>
  <c r="BY1615" i="64"/>
  <c r="BZ1615" i="64"/>
  <c r="CA1615" i="64"/>
  <c r="CB1615" i="64"/>
  <c r="CC1615" i="64"/>
  <c r="CD1615" i="64"/>
  <c r="CE1615" i="64"/>
  <c r="CF1615" i="64"/>
  <c r="CG1615" i="64"/>
  <c r="CH1615" i="64"/>
  <c r="CI1615" i="64"/>
  <c r="CJ1615" i="64"/>
  <c r="CK1615" i="64"/>
  <c r="CL1615" i="64"/>
  <c r="S1615" i="64"/>
  <c r="G1615" i="64"/>
  <c r="G1612" i="64"/>
  <c r="G1613" i="64"/>
  <c r="G1614" i="64"/>
  <c r="G1617" i="64"/>
  <c r="G1618" i="64"/>
  <c r="G1611" i="64"/>
  <c r="T1583" i="64"/>
  <c r="U1583" i="64"/>
  <c r="V1583" i="64"/>
  <c r="W1583" i="64"/>
  <c r="X1583" i="64"/>
  <c r="Y1583" i="64"/>
  <c r="Z1583" i="64"/>
  <c r="AA1583" i="64"/>
  <c r="AB1583" i="64"/>
  <c r="AC1583" i="64"/>
  <c r="AD1583" i="64"/>
  <c r="AE1583" i="64"/>
  <c r="AF1583" i="64"/>
  <c r="AG1583" i="64"/>
  <c r="AH1583" i="64"/>
  <c r="AI1583" i="64"/>
  <c r="AJ1583" i="64"/>
  <c r="AK1583" i="64"/>
  <c r="AL1583" i="64"/>
  <c r="AM1583" i="64"/>
  <c r="AN1583" i="64"/>
  <c r="AO1583" i="64"/>
  <c r="AP1583" i="64"/>
  <c r="AQ1583" i="64"/>
  <c r="AR1583" i="64"/>
  <c r="AS1583" i="64"/>
  <c r="AT1583" i="64"/>
  <c r="AU1583" i="64"/>
  <c r="AV1583" i="64"/>
  <c r="AW1583" i="64"/>
  <c r="AX1583" i="64"/>
  <c r="AY1583" i="64"/>
  <c r="AZ1583" i="64"/>
  <c r="BA1583" i="64"/>
  <c r="BB1583" i="64"/>
  <c r="BC1583" i="64"/>
  <c r="BD1583" i="64"/>
  <c r="BE1583" i="64"/>
  <c r="BF1583" i="64"/>
  <c r="BG1583" i="64"/>
  <c r="BH1583" i="64"/>
  <c r="BI1583" i="64"/>
  <c r="BJ1583" i="64"/>
  <c r="BK1583" i="64"/>
  <c r="BL1583" i="64"/>
  <c r="BM1583" i="64"/>
  <c r="BN1583" i="64"/>
  <c r="BO1583" i="64"/>
  <c r="BP1583" i="64"/>
  <c r="BQ1583" i="64"/>
  <c r="BR1583" i="64"/>
  <c r="BS1583" i="64"/>
  <c r="BT1583" i="64"/>
  <c r="BU1583" i="64"/>
  <c r="BV1583" i="64"/>
  <c r="BW1583" i="64"/>
  <c r="BX1583" i="64"/>
  <c r="BY1583" i="64"/>
  <c r="BZ1583" i="64"/>
  <c r="CA1583" i="64"/>
  <c r="CB1583" i="64"/>
  <c r="CC1583" i="64"/>
  <c r="CD1583" i="64"/>
  <c r="CE1583" i="64"/>
  <c r="CF1583" i="64"/>
  <c r="CG1583" i="64"/>
  <c r="CH1583" i="64"/>
  <c r="CI1583" i="64"/>
  <c r="CJ1583" i="64"/>
  <c r="CK1583" i="64"/>
  <c r="CL1583" i="64"/>
  <c r="S1583" i="64"/>
  <c r="G1583" i="64"/>
  <c r="G1580" i="64"/>
  <c r="G1581" i="64"/>
  <c r="G1582" i="64"/>
  <c r="G1585" i="64"/>
  <c r="G1586" i="64"/>
  <c r="G1579" i="64"/>
  <c r="G1165" i="64"/>
  <c r="T1165" i="64"/>
  <c r="U1165" i="64"/>
  <c r="V1165" i="64"/>
  <c r="W1165" i="64"/>
  <c r="X1165" i="64"/>
  <c r="Y1165" i="64"/>
  <c r="Z1165" i="64"/>
  <c r="AA1165" i="64"/>
  <c r="AB1165" i="64"/>
  <c r="AC1165" i="64"/>
  <c r="AD1165" i="64"/>
  <c r="AE1165" i="64"/>
  <c r="AF1165" i="64"/>
  <c r="AG1165" i="64"/>
  <c r="AH1165" i="64"/>
  <c r="AI1165" i="64"/>
  <c r="AJ1165" i="64"/>
  <c r="AK1165" i="64"/>
  <c r="AL1165" i="64"/>
  <c r="AM1165" i="64"/>
  <c r="AN1165" i="64"/>
  <c r="AO1165" i="64"/>
  <c r="AP1165" i="64"/>
  <c r="AQ1165" i="64"/>
  <c r="AR1165" i="64"/>
  <c r="AS1165" i="64"/>
  <c r="AT1165" i="64"/>
  <c r="AU1165" i="64"/>
  <c r="AV1165" i="64"/>
  <c r="AW1165" i="64"/>
  <c r="AX1165" i="64"/>
  <c r="AY1165" i="64"/>
  <c r="AZ1165" i="64"/>
  <c r="BA1165" i="64"/>
  <c r="BB1165" i="64"/>
  <c r="BC1165" i="64"/>
  <c r="BD1165" i="64"/>
  <c r="BE1165" i="64"/>
  <c r="BF1165" i="64"/>
  <c r="BG1165" i="64"/>
  <c r="BH1165" i="64"/>
  <c r="BI1165" i="64"/>
  <c r="BJ1165" i="64"/>
  <c r="BK1165" i="64"/>
  <c r="BL1165" i="64"/>
  <c r="BM1165" i="64"/>
  <c r="BN1165" i="64"/>
  <c r="BO1165" i="64"/>
  <c r="BP1165" i="64"/>
  <c r="BQ1165" i="64"/>
  <c r="BR1165" i="64"/>
  <c r="BS1165" i="64"/>
  <c r="BT1165" i="64"/>
  <c r="BU1165" i="64"/>
  <c r="BV1165" i="64"/>
  <c r="BW1165" i="64"/>
  <c r="BX1165" i="64"/>
  <c r="BY1165" i="64"/>
  <c r="BZ1165" i="64"/>
  <c r="CA1165" i="64"/>
  <c r="CB1165" i="64"/>
  <c r="CC1165" i="64"/>
  <c r="CD1165" i="64"/>
  <c r="CE1165" i="64"/>
  <c r="CF1165" i="64"/>
  <c r="CG1165" i="64"/>
  <c r="CH1165" i="64"/>
  <c r="CI1165" i="64"/>
  <c r="CJ1165" i="64"/>
  <c r="CK1165" i="64"/>
  <c r="CL1165" i="64"/>
  <c r="S1165" i="64"/>
  <c r="G1162" i="64"/>
  <c r="G1163" i="64"/>
  <c r="G1164" i="64"/>
  <c r="G1167" i="64"/>
  <c r="G1168" i="64"/>
  <c r="G1161" i="64"/>
  <c r="T1129" i="64"/>
  <c r="U1129" i="64"/>
  <c r="V1129" i="64"/>
  <c r="W1129" i="64"/>
  <c r="X1129" i="64"/>
  <c r="Y1129" i="64"/>
  <c r="Z1129" i="64"/>
  <c r="AA1129" i="64"/>
  <c r="AB1129" i="64"/>
  <c r="AC1129" i="64"/>
  <c r="AD1129" i="64"/>
  <c r="AE1129" i="64"/>
  <c r="AF1129" i="64"/>
  <c r="AG1129" i="64"/>
  <c r="AH1129" i="64"/>
  <c r="AI1129" i="64"/>
  <c r="AJ1129" i="64"/>
  <c r="AK1129" i="64"/>
  <c r="AL1129" i="64"/>
  <c r="AM1129" i="64"/>
  <c r="AN1129" i="64"/>
  <c r="AO1129" i="64"/>
  <c r="AP1129" i="64"/>
  <c r="AQ1129" i="64"/>
  <c r="AR1129" i="64"/>
  <c r="AS1129" i="64"/>
  <c r="AT1129" i="64"/>
  <c r="AU1129" i="64"/>
  <c r="AV1129" i="64"/>
  <c r="AW1129" i="64"/>
  <c r="AX1129" i="64"/>
  <c r="AY1129" i="64"/>
  <c r="AZ1129" i="64"/>
  <c r="BA1129" i="64"/>
  <c r="BB1129" i="64"/>
  <c r="BC1129" i="64"/>
  <c r="BD1129" i="64"/>
  <c r="BE1129" i="64"/>
  <c r="BF1129" i="64"/>
  <c r="BG1129" i="64"/>
  <c r="BH1129" i="64"/>
  <c r="BI1129" i="64"/>
  <c r="BJ1129" i="64"/>
  <c r="BK1129" i="64"/>
  <c r="BL1129" i="64"/>
  <c r="BM1129" i="64"/>
  <c r="BN1129" i="64"/>
  <c r="BO1129" i="64"/>
  <c r="BP1129" i="64"/>
  <c r="BQ1129" i="64"/>
  <c r="BR1129" i="64"/>
  <c r="BS1129" i="64"/>
  <c r="BT1129" i="64"/>
  <c r="BU1129" i="64"/>
  <c r="BV1129" i="64"/>
  <c r="BW1129" i="64"/>
  <c r="BX1129" i="64"/>
  <c r="BY1129" i="64"/>
  <c r="BZ1129" i="64"/>
  <c r="CA1129" i="64"/>
  <c r="CB1129" i="64"/>
  <c r="CC1129" i="64"/>
  <c r="CD1129" i="64"/>
  <c r="CE1129" i="64"/>
  <c r="CF1129" i="64"/>
  <c r="CG1129" i="64"/>
  <c r="CH1129" i="64"/>
  <c r="CI1129" i="64"/>
  <c r="CJ1129" i="64"/>
  <c r="CK1129" i="64"/>
  <c r="CL1129" i="64"/>
  <c r="S1129" i="64"/>
  <c r="G1129" i="64"/>
  <c r="G1126" i="64"/>
  <c r="G1127" i="64"/>
  <c r="G1128" i="64"/>
  <c r="G1131" i="64"/>
  <c r="G1132" i="64"/>
  <c r="G1125" i="64"/>
  <c r="T1094" i="64"/>
  <c r="U1094" i="64"/>
  <c r="V1094" i="64"/>
  <c r="W1094" i="64"/>
  <c r="X1094" i="64"/>
  <c r="Y1094" i="64"/>
  <c r="Z1094" i="64"/>
  <c r="AA1094" i="64"/>
  <c r="AB1094" i="64"/>
  <c r="AC1094" i="64"/>
  <c r="AD1094" i="64"/>
  <c r="AE1094" i="64"/>
  <c r="AF1094" i="64"/>
  <c r="AG1094" i="64"/>
  <c r="AH1094" i="64"/>
  <c r="AI1094" i="64"/>
  <c r="AJ1094" i="64"/>
  <c r="AK1094" i="64"/>
  <c r="AL1094" i="64"/>
  <c r="AM1094" i="64"/>
  <c r="AN1094" i="64"/>
  <c r="AO1094" i="64"/>
  <c r="AP1094" i="64"/>
  <c r="AQ1094" i="64"/>
  <c r="AR1094" i="64"/>
  <c r="AS1094" i="64"/>
  <c r="AT1094" i="64"/>
  <c r="AU1094" i="64"/>
  <c r="AV1094" i="64"/>
  <c r="AW1094" i="64"/>
  <c r="AX1094" i="64"/>
  <c r="AY1094" i="64"/>
  <c r="AZ1094" i="64"/>
  <c r="BA1094" i="64"/>
  <c r="BB1094" i="64"/>
  <c r="BC1094" i="64"/>
  <c r="BD1094" i="64"/>
  <c r="BE1094" i="64"/>
  <c r="BF1094" i="64"/>
  <c r="BG1094" i="64"/>
  <c r="BH1094" i="64"/>
  <c r="BI1094" i="64"/>
  <c r="BJ1094" i="64"/>
  <c r="BK1094" i="64"/>
  <c r="BL1094" i="64"/>
  <c r="BM1094" i="64"/>
  <c r="BN1094" i="64"/>
  <c r="BO1094" i="64"/>
  <c r="BP1094" i="64"/>
  <c r="BQ1094" i="64"/>
  <c r="BR1094" i="64"/>
  <c r="BS1094" i="64"/>
  <c r="BT1094" i="64"/>
  <c r="BU1094" i="64"/>
  <c r="BV1094" i="64"/>
  <c r="BW1094" i="64"/>
  <c r="BX1094" i="64"/>
  <c r="BY1094" i="64"/>
  <c r="BZ1094" i="64"/>
  <c r="CA1094" i="64"/>
  <c r="CB1094" i="64"/>
  <c r="CC1094" i="64"/>
  <c r="CD1094" i="64"/>
  <c r="CE1094" i="64"/>
  <c r="CF1094" i="64"/>
  <c r="CG1094" i="64"/>
  <c r="CH1094" i="64"/>
  <c r="CI1094" i="64"/>
  <c r="CJ1094" i="64"/>
  <c r="CK1094" i="64"/>
  <c r="CL1094" i="64"/>
  <c r="S1094" i="64"/>
  <c r="G1094" i="64"/>
  <c r="G1091" i="64"/>
  <c r="G1092" i="64"/>
  <c r="G1093" i="64"/>
  <c r="G1096" i="64"/>
  <c r="G1097" i="64"/>
  <c r="G1090" i="64"/>
  <c r="T1059" i="64"/>
  <c r="U1059" i="64"/>
  <c r="V1059" i="64"/>
  <c r="W1059" i="64"/>
  <c r="X1059" i="64"/>
  <c r="Y1059" i="64"/>
  <c r="Z1059" i="64"/>
  <c r="AA1059" i="64"/>
  <c r="AB1059" i="64"/>
  <c r="AC1059" i="64"/>
  <c r="AD1059" i="64"/>
  <c r="AE1059" i="64"/>
  <c r="AF1059" i="64"/>
  <c r="AG1059" i="64"/>
  <c r="AH1059" i="64"/>
  <c r="AI1059" i="64"/>
  <c r="AJ1059" i="64"/>
  <c r="AK1059" i="64"/>
  <c r="AL1059" i="64"/>
  <c r="AM1059" i="64"/>
  <c r="AN1059" i="64"/>
  <c r="AO1059" i="64"/>
  <c r="AP1059" i="64"/>
  <c r="AQ1059" i="64"/>
  <c r="AR1059" i="64"/>
  <c r="AS1059" i="64"/>
  <c r="AT1059" i="64"/>
  <c r="AU1059" i="64"/>
  <c r="AV1059" i="64"/>
  <c r="AW1059" i="64"/>
  <c r="AX1059" i="64"/>
  <c r="AY1059" i="64"/>
  <c r="AZ1059" i="64"/>
  <c r="BA1059" i="64"/>
  <c r="BB1059" i="64"/>
  <c r="BC1059" i="64"/>
  <c r="BD1059" i="64"/>
  <c r="BE1059" i="64"/>
  <c r="BF1059" i="64"/>
  <c r="BG1059" i="64"/>
  <c r="BH1059" i="64"/>
  <c r="BI1059" i="64"/>
  <c r="BJ1059" i="64"/>
  <c r="BK1059" i="64"/>
  <c r="BL1059" i="64"/>
  <c r="BM1059" i="64"/>
  <c r="BN1059" i="64"/>
  <c r="BO1059" i="64"/>
  <c r="BP1059" i="64"/>
  <c r="BQ1059" i="64"/>
  <c r="BR1059" i="64"/>
  <c r="BS1059" i="64"/>
  <c r="BT1059" i="64"/>
  <c r="BU1059" i="64"/>
  <c r="BV1059" i="64"/>
  <c r="BW1059" i="64"/>
  <c r="BX1059" i="64"/>
  <c r="BY1059" i="64"/>
  <c r="BZ1059" i="64"/>
  <c r="CA1059" i="64"/>
  <c r="CB1059" i="64"/>
  <c r="CC1059" i="64"/>
  <c r="CD1059" i="64"/>
  <c r="CE1059" i="64"/>
  <c r="CF1059" i="64"/>
  <c r="CG1059" i="64"/>
  <c r="CH1059" i="64"/>
  <c r="CI1059" i="64"/>
  <c r="CJ1059" i="64"/>
  <c r="CK1059" i="64"/>
  <c r="CL1059" i="64"/>
  <c r="S1059" i="64"/>
  <c r="G1059" i="64"/>
  <c r="G1056" i="64"/>
  <c r="G1077" i="64" s="1"/>
  <c r="G1057" i="64"/>
  <c r="G1058" i="64"/>
  <c r="G1061" i="64"/>
  <c r="G1062" i="64"/>
  <c r="G1055" i="64"/>
  <c r="G1681" i="64"/>
  <c r="T1681" i="64"/>
  <c r="U1681" i="64"/>
  <c r="V1681" i="64"/>
  <c r="W1681" i="64"/>
  <c r="X1681" i="64"/>
  <c r="Y1681" i="64"/>
  <c r="Z1681" i="64"/>
  <c r="AA1681" i="64"/>
  <c r="AB1681" i="64"/>
  <c r="AC1681" i="64"/>
  <c r="AD1681" i="64"/>
  <c r="AE1681" i="64"/>
  <c r="AF1681" i="64"/>
  <c r="AG1681" i="64"/>
  <c r="AH1681" i="64"/>
  <c r="AI1681" i="64"/>
  <c r="AJ1681" i="64"/>
  <c r="AK1681" i="64"/>
  <c r="AL1681" i="64"/>
  <c r="AM1681" i="64"/>
  <c r="AN1681" i="64"/>
  <c r="AO1681" i="64"/>
  <c r="AP1681" i="64"/>
  <c r="AQ1681" i="64"/>
  <c r="AR1681" i="64"/>
  <c r="AS1681" i="64"/>
  <c r="AT1681" i="64"/>
  <c r="AU1681" i="64"/>
  <c r="AV1681" i="64"/>
  <c r="AW1681" i="64"/>
  <c r="AX1681" i="64"/>
  <c r="AY1681" i="64"/>
  <c r="AZ1681" i="64"/>
  <c r="BA1681" i="64"/>
  <c r="BB1681" i="64"/>
  <c r="BC1681" i="64"/>
  <c r="BD1681" i="64"/>
  <c r="BE1681" i="64"/>
  <c r="BF1681" i="64"/>
  <c r="BG1681" i="64"/>
  <c r="BH1681" i="64"/>
  <c r="BI1681" i="64"/>
  <c r="BJ1681" i="64"/>
  <c r="BK1681" i="64"/>
  <c r="BL1681" i="64"/>
  <c r="BM1681" i="64"/>
  <c r="BN1681" i="64"/>
  <c r="BO1681" i="64"/>
  <c r="BP1681" i="64"/>
  <c r="BQ1681" i="64"/>
  <c r="BR1681" i="64"/>
  <c r="BS1681" i="64"/>
  <c r="BT1681" i="64"/>
  <c r="BU1681" i="64"/>
  <c r="BV1681" i="64"/>
  <c r="BW1681" i="64"/>
  <c r="BX1681" i="64"/>
  <c r="BY1681" i="64"/>
  <c r="BZ1681" i="64"/>
  <c r="CA1681" i="64"/>
  <c r="CB1681" i="64"/>
  <c r="CC1681" i="64"/>
  <c r="CD1681" i="64"/>
  <c r="CE1681" i="64"/>
  <c r="CF1681" i="64"/>
  <c r="CG1681" i="64"/>
  <c r="CH1681" i="64"/>
  <c r="CI1681" i="64"/>
  <c r="CJ1681" i="64"/>
  <c r="CK1681" i="64"/>
  <c r="CL1681" i="64"/>
  <c r="S1681" i="64"/>
  <c r="G1678" i="64"/>
  <c r="G1679" i="64"/>
  <c r="G1680" i="64"/>
  <c r="G1683" i="64"/>
  <c r="G1684" i="64"/>
  <c r="G1677" i="64"/>
  <c r="T1715" i="64"/>
  <c r="U1715" i="64"/>
  <c r="V1715" i="64"/>
  <c r="W1715" i="64"/>
  <c r="X1715" i="64"/>
  <c r="Y1715" i="64"/>
  <c r="Z1715" i="64"/>
  <c r="AA1715" i="64"/>
  <c r="AB1715" i="64"/>
  <c r="AC1715" i="64"/>
  <c r="AD1715" i="64"/>
  <c r="AE1715" i="64"/>
  <c r="AF1715" i="64"/>
  <c r="AG1715" i="64"/>
  <c r="AH1715" i="64"/>
  <c r="AI1715" i="64"/>
  <c r="AJ1715" i="64"/>
  <c r="AK1715" i="64"/>
  <c r="AL1715" i="64"/>
  <c r="AM1715" i="64"/>
  <c r="AN1715" i="64"/>
  <c r="AO1715" i="64"/>
  <c r="AP1715" i="64"/>
  <c r="AQ1715" i="64"/>
  <c r="AR1715" i="64"/>
  <c r="AS1715" i="64"/>
  <c r="AT1715" i="64"/>
  <c r="AU1715" i="64"/>
  <c r="AV1715" i="64"/>
  <c r="AW1715" i="64"/>
  <c r="AX1715" i="64"/>
  <c r="AY1715" i="64"/>
  <c r="AZ1715" i="64"/>
  <c r="BA1715" i="64"/>
  <c r="BB1715" i="64"/>
  <c r="BC1715" i="64"/>
  <c r="BD1715" i="64"/>
  <c r="BE1715" i="64"/>
  <c r="BF1715" i="64"/>
  <c r="BG1715" i="64"/>
  <c r="BH1715" i="64"/>
  <c r="BI1715" i="64"/>
  <c r="BJ1715" i="64"/>
  <c r="BK1715" i="64"/>
  <c r="BL1715" i="64"/>
  <c r="BM1715" i="64"/>
  <c r="BN1715" i="64"/>
  <c r="BO1715" i="64"/>
  <c r="BP1715" i="64"/>
  <c r="BQ1715" i="64"/>
  <c r="BR1715" i="64"/>
  <c r="BS1715" i="64"/>
  <c r="BT1715" i="64"/>
  <c r="BU1715" i="64"/>
  <c r="BV1715" i="64"/>
  <c r="BW1715" i="64"/>
  <c r="BX1715" i="64"/>
  <c r="BY1715" i="64"/>
  <c r="BZ1715" i="64"/>
  <c r="CA1715" i="64"/>
  <c r="CB1715" i="64"/>
  <c r="CC1715" i="64"/>
  <c r="CD1715" i="64"/>
  <c r="CE1715" i="64"/>
  <c r="CF1715" i="64"/>
  <c r="CG1715" i="64"/>
  <c r="CH1715" i="64"/>
  <c r="CI1715" i="64"/>
  <c r="CJ1715" i="64"/>
  <c r="CK1715" i="64"/>
  <c r="CL1715" i="64"/>
  <c r="S1715" i="64"/>
  <c r="G1715" i="64"/>
  <c r="G1712" i="64"/>
  <c r="G1713" i="64"/>
  <c r="G1714" i="64"/>
  <c r="G1717" i="64"/>
  <c r="G1718" i="64"/>
  <c r="G1711" i="64"/>
  <c r="T1021" i="64"/>
  <c r="U1021" i="64"/>
  <c r="V1021" i="64"/>
  <c r="W1021" i="64"/>
  <c r="X1021" i="64"/>
  <c r="Y1021" i="64"/>
  <c r="Z1021" i="64"/>
  <c r="AA1021" i="64"/>
  <c r="AB1021" i="64"/>
  <c r="AC1021" i="64"/>
  <c r="AD1021" i="64"/>
  <c r="AE1021" i="64"/>
  <c r="AF1021" i="64"/>
  <c r="AG1021" i="64"/>
  <c r="AH1021" i="64"/>
  <c r="AI1021" i="64"/>
  <c r="AJ1021" i="64"/>
  <c r="AK1021" i="64"/>
  <c r="AL1021" i="64"/>
  <c r="AM1021" i="64"/>
  <c r="AN1021" i="64"/>
  <c r="AO1021" i="64"/>
  <c r="AP1021" i="64"/>
  <c r="AQ1021" i="64"/>
  <c r="AR1021" i="64"/>
  <c r="AS1021" i="64"/>
  <c r="AT1021" i="64"/>
  <c r="AU1021" i="64"/>
  <c r="AV1021" i="64"/>
  <c r="AW1021" i="64"/>
  <c r="AX1021" i="64"/>
  <c r="AY1021" i="64"/>
  <c r="AZ1021" i="64"/>
  <c r="BA1021" i="64"/>
  <c r="BB1021" i="64"/>
  <c r="BC1021" i="64"/>
  <c r="BD1021" i="64"/>
  <c r="BE1021" i="64"/>
  <c r="BF1021" i="64"/>
  <c r="BG1021" i="64"/>
  <c r="BH1021" i="64"/>
  <c r="BI1021" i="64"/>
  <c r="BJ1021" i="64"/>
  <c r="BK1021" i="64"/>
  <c r="BL1021" i="64"/>
  <c r="BM1021" i="64"/>
  <c r="BN1021" i="64"/>
  <c r="BO1021" i="64"/>
  <c r="BP1021" i="64"/>
  <c r="BQ1021" i="64"/>
  <c r="BR1021" i="64"/>
  <c r="BS1021" i="64"/>
  <c r="BT1021" i="64"/>
  <c r="BU1021" i="64"/>
  <c r="BV1021" i="64"/>
  <c r="BW1021" i="64"/>
  <c r="BX1021" i="64"/>
  <c r="BY1021" i="64"/>
  <c r="BZ1021" i="64"/>
  <c r="CA1021" i="64"/>
  <c r="CB1021" i="64"/>
  <c r="CC1021" i="64"/>
  <c r="CD1021" i="64"/>
  <c r="CE1021" i="64"/>
  <c r="CF1021" i="64"/>
  <c r="CG1021" i="64"/>
  <c r="CH1021" i="64"/>
  <c r="CI1021" i="64"/>
  <c r="CJ1021" i="64"/>
  <c r="CK1021" i="64"/>
  <c r="CL1021" i="64"/>
  <c r="T1023" i="64"/>
  <c r="U1023" i="64"/>
  <c r="V1023" i="64"/>
  <c r="W1023" i="64"/>
  <c r="X1023" i="64"/>
  <c r="Y1023" i="64"/>
  <c r="Z1023" i="64"/>
  <c r="AA1023" i="64"/>
  <c r="AB1023" i="64"/>
  <c r="AC1023" i="64"/>
  <c r="AD1023" i="64"/>
  <c r="AE1023" i="64"/>
  <c r="AF1023" i="64"/>
  <c r="AG1023" i="64"/>
  <c r="AH1023" i="64"/>
  <c r="AI1023" i="64"/>
  <c r="AJ1023" i="64"/>
  <c r="AK1023" i="64"/>
  <c r="AL1023" i="64"/>
  <c r="AM1023" i="64"/>
  <c r="AN1023" i="64"/>
  <c r="AO1023" i="64"/>
  <c r="AP1023" i="64"/>
  <c r="AQ1023" i="64"/>
  <c r="AR1023" i="64"/>
  <c r="AS1023" i="64"/>
  <c r="AT1023" i="64"/>
  <c r="AU1023" i="64"/>
  <c r="AV1023" i="64"/>
  <c r="AW1023" i="64"/>
  <c r="AX1023" i="64"/>
  <c r="AY1023" i="64"/>
  <c r="AZ1023" i="64"/>
  <c r="BA1023" i="64"/>
  <c r="BB1023" i="64"/>
  <c r="BC1023" i="64"/>
  <c r="BD1023" i="64"/>
  <c r="BE1023" i="64"/>
  <c r="BF1023" i="64"/>
  <c r="BG1023" i="64"/>
  <c r="BH1023" i="64"/>
  <c r="BI1023" i="64"/>
  <c r="BJ1023" i="64"/>
  <c r="BK1023" i="64"/>
  <c r="BL1023" i="64"/>
  <c r="BM1023" i="64"/>
  <c r="BN1023" i="64"/>
  <c r="BO1023" i="64"/>
  <c r="BP1023" i="64"/>
  <c r="BQ1023" i="64"/>
  <c r="BR1023" i="64"/>
  <c r="BS1023" i="64"/>
  <c r="BT1023" i="64"/>
  <c r="BU1023" i="64"/>
  <c r="BV1023" i="64"/>
  <c r="BW1023" i="64"/>
  <c r="BX1023" i="64"/>
  <c r="BY1023" i="64"/>
  <c r="BZ1023" i="64"/>
  <c r="CA1023" i="64"/>
  <c r="CB1023" i="64"/>
  <c r="CC1023" i="64"/>
  <c r="CD1023" i="64"/>
  <c r="CE1023" i="64"/>
  <c r="CF1023" i="64"/>
  <c r="CG1023" i="64"/>
  <c r="CH1023" i="64"/>
  <c r="CI1023" i="64"/>
  <c r="CJ1023" i="64"/>
  <c r="CK1023" i="64"/>
  <c r="CL1023" i="64"/>
  <c r="T1024" i="64"/>
  <c r="U1024" i="64"/>
  <c r="V1024" i="64"/>
  <c r="W1024" i="64"/>
  <c r="X1024" i="64"/>
  <c r="Y1024" i="64"/>
  <c r="Z1024" i="64"/>
  <c r="AA1024" i="64"/>
  <c r="AB1024" i="64"/>
  <c r="AC1024" i="64"/>
  <c r="AD1024" i="64"/>
  <c r="AE1024" i="64"/>
  <c r="AF1024" i="64"/>
  <c r="AG1024" i="64"/>
  <c r="AH1024" i="64"/>
  <c r="AI1024" i="64"/>
  <c r="AJ1024" i="64"/>
  <c r="AK1024" i="64"/>
  <c r="AL1024" i="64"/>
  <c r="AM1024" i="64"/>
  <c r="AN1024" i="64"/>
  <c r="AO1024" i="64"/>
  <c r="AP1024" i="64"/>
  <c r="AQ1024" i="64"/>
  <c r="AR1024" i="64"/>
  <c r="AS1024" i="64"/>
  <c r="AT1024" i="64"/>
  <c r="AU1024" i="64"/>
  <c r="AV1024" i="64"/>
  <c r="AW1024" i="64"/>
  <c r="AX1024" i="64"/>
  <c r="AY1024" i="64"/>
  <c r="AZ1024" i="64"/>
  <c r="BA1024" i="64"/>
  <c r="BB1024" i="64"/>
  <c r="BC1024" i="64"/>
  <c r="BD1024" i="64"/>
  <c r="BE1024" i="64"/>
  <c r="BF1024" i="64"/>
  <c r="BG1024" i="64"/>
  <c r="BH1024" i="64"/>
  <c r="BI1024" i="64"/>
  <c r="BJ1024" i="64"/>
  <c r="BK1024" i="64"/>
  <c r="BL1024" i="64"/>
  <c r="BM1024" i="64"/>
  <c r="BN1024" i="64"/>
  <c r="BO1024" i="64"/>
  <c r="BP1024" i="64"/>
  <c r="BQ1024" i="64"/>
  <c r="BR1024" i="64"/>
  <c r="BS1024" i="64"/>
  <c r="BT1024" i="64"/>
  <c r="BU1024" i="64"/>
  <c r="BV1024" i="64"/>
  <c r="BW1024" i="64"/>
  <c r="BX1024" i="64"/>
  <c r="BY1024" i="64"/>
  <c r="BZ1024" i="64"/>
  <c r="CA1024" i="64"/>
  <c r="CB1024" i="64"/>
  <c r="CC1024" i="64"/>
  <c r="CD1024" i="64"/>
  <c r="CE1024" i="64"/>
  <c r="CF1024" i="64"/>
  <c r="CG1024" i="64"/>
  <c r="CH1024" i="64"/>
  <c r="CI1024" i="64"/>
  <c r="CJ1024" i="64"/>
  <c r="CK1024" i="64"/>
  <c r="CL1024" i="64"/>
  <c r="S1024" i="64"/>
  <c r="S1023" i="64"/>
  <c r="G1023" i="64"/>
  <c r="G1020" i="64"/>
  <c r="G1014" i="64" s="1"/>
  <c r="G1021" i="64"/>
  <c r="G1022" i="64"/>
  <c r="G1025" i="64"/>
  <c r="G1026" i="64"/>
  <c r="G1019" i="64"/>
  <c r="T999" i="64"/>
  <c r="U999" i="64"/>
  <c r="V999" i="64"/>
  <c r="W999" i="64"/>
  <c r="X999" i="64"/>
  <c r="Y999" i="64"/>
  <c r="Z999" i="64"/>
  <c r="AA999" i="64"/>
  <c r="AB999" i="64"/>
  <c r="AC999" i="64"/>
  <c r="AD999" i="64"/>
  <c r="AE999" i="64"/>
  <c r="AF999" i="64"/>
  <c r="AG999" i="64"/>
  <c r="AH999" i="64"/>
  <c r="AI999" i="64"/>
  <c r="AJ999" i="64"/>
  <c r="AK999" i="64"/>
  <c r="AL999" i="64"/>
  <c r="AM999" i="64"/>
  <c r="AN999" i="64"/>
  <c r="AO999" i="64"/>
  <c r="AP999" i="64"/>
  <c r="AQ999" i="64"/>
  <c r="AR999" i="64"/>
  <c r="AS999" i="64"/>
  <c r="AT999" i="64"/>
  <c r="AU999" i="64"/>
  <c r="AV999" i="64"/>
  <c r="AW999" i="64"/>
  <c r="AX999" i="64"/>
  <c r="AY999" i="64"/>
  <c r="AZ999" i="64"/>
  <c r="BA999" i="64"/>
  <c r="BB999" i="64"/>
  <c r="BC999" i="64"/>
  <c r="BD999" i="64"/>
  <c r="BE999" i="64"/>
  <c r="BF999" i="64"/>
  <c r="BG999" i="64"/>
  <c r="BH999" i="64"/>
  <c r="BI999" i="64"/>
  <c r="BJ999" i="64"/>
  <c r="BK999" i="64"/>
  <c r="BL999" i="64"/>
  <c r="BM999" i="64"/>
  <c r="BN999" i="64"/>
  <c r="BO999" i="64"/>
  <c r="BP999" i="64"/>
  <c r="BQ999" i="64"/>
  <c r="BR999" i="64"/>
  <c r="BS999" i="64"/>
  <c r="BT999" i="64"/>
  <c r="BU999" i="64"/>
  <c r="BV999" i="64"/>
  <c r="BW999" i="64"/>
  <c r="BX999" i="64"/>
  <c r="BY999" i="64"/>
  <c r="BZ999" i="64"/>
  <c r="CA999" i="64"/>
  <c r="CB999" i="64"/>
  <c r="CC999" i="64"/>
  <c r="CD999" i="64"/>
  <c r="CE999" i="64"/>
  <c r="CF999" i="64"/>
  <c r="CG999" i="64"/>
  <c r="CH999" i="64"/>
  <c r="CI999" i="64"/>
  <c r="CJ999" i="64"/>
  <c r="CK999" i="64"/>
  <c r="CL999" i="64"/>
  <c r="S999" i="64"/>
  <c r="G999" i="64"/>
  <c r="G996" i="64"/>
  <c r="G997" i="64"/>
  <c r="G998" i="64"/>
  <c r="G1001" i="64"/>
  <c r="G1002" i="64"/>
  <c r="G995" i="64"/>
  <c r="T978" i="64"/>
  <c r="U978" i="64"/>
  <c r="V978" i="64"/>
  <c r="W978" i="64"/>
  <c r="X978" i="64"/>
  <c r="Y978" i="64"/>
  <c r="Z978" i="64"/>
  <c r="AA978" i="64"/>
  <c r="AB978" i="64"/>
  <c r="AC978" i="64"/>
  <c r="AD978" i="64"/>
  <c r="AE978" i="64"/>
  <c r="AF978" i="64"/>
  <c r="AG978" i="64"/>
  <c r="AH978" i="64"/>
  <c r="AI978" i="64"/>
  <c r="AJ978" i="64"/>
  <c r="AK978" i="64"/>
  <c r="AL978" i="64"/>
  <c r="AM978" i="64"/>
  <c r="AN978" i="64"/>
  <c r="AO978" i="64"/>
  <c r="AP978" i="64"/>
  <c r="AQ978" i="64"/>
  <c r="AR978" i="64"/>
  <c r="AS978" i="64"/>
  <c r="AT978" i="64"/>
  <c r="AU978" i="64"/>
  <c r="AV978" i="64"/>
  <c r="AW978" i="64"/>
  <c r="AX978" i="64"/>
  <c r="AY978" i="64"/>
  <c r="AZ978" i="64"/>
  <c r="BA978" i="64"/>
  <c r="BB978" i="64"/>
  <c r="BC978" i="64"/>
  <c r="BD978" i="64"/>
  <c r="BE978" i="64"/>
  <c r="BF978" i="64"/>
  <c r="BG978" i="64"/>
  <c r="BH978" i="64"/>
  <c r="BI978" i="64"/>
  <c r="BJ978" i="64"/>
  <c r="BK978" i="64"/>
  <c r="BL978" i="64"/>
  <c r="BM978" i="64"/>
  <c r="BN978" i="64"/>
  <c r="BO978" i="64"/>
  <c r="BP978" i="64"/>
  <c r="BQ978" i="64"/>
  <c r="BR978" i="64"/>
  <c r="BS978" i="64"/>
  <c r="BT978" i="64"/>
  <c r="BU978" i="64"/>
  <c r="BV978" i="64"/>
  <c r="BW978" i="64"/>
  <c r="BX978" i="64"/>
  <c r="BY978" i="64"/>
  <c r="BZ978" i="64"/>
  <c r="CA978" i="64"/>
  <c r="CB978" i="64"/>
  <c r="CC978" i="64"/>
  <c r="CD978" i="64"/>
  <c r="CE978" i="64"/>
  <c r="CF978" i="64"/>
  <c r="CG978" i="64"/>
  <c r="CH978" i="64"/>
  <c r="CI978" i="64"/>
  <c r="CJ978" i="64"/>
  <c r="CK978" i="64"/>
  <c r="CL978" i="64"/>
  <c r="S978" i="64"/>
  <c r="S977" i="64"/>
  <c r="G977" i="64"/>
  <c r="G974" i="64"/>
  <c r="G975" i="64"/>
  <c r="G976" i="64"/>
  <c r="G979" i="64"/>
  <c r="G980" i="64"/>
  <c r="G973" i="64"/>
  <c r="G953" i="64"/>
  <c r="T929" i="64"/>
  <c r="U929" i="64"/>
  <c r="V929" i="64"/>
  <c r="W929" i="64"/>
  <c r="X929" i="64"/>
  <c r="Y929" i="64"/>
  <c r="Z929" i="64"/>
  <c r="AA929" i="64"/>
  <c r="AB929" i="64"/>
  <c r="AC929" i="64"/>
  <c r="AD929" i="64"/>
  <c r="AE929" i="64"/>
  <c r="AF929" i="64"/>
  <c r="AG929" i="64"/>
  <c r="AH929" i="64"/>
  <c r="AI929" i="64"/>
  <c r="AJ929" i="64"/>
  <c r="AK929" i="64"/>
  <c r="AL929" i="64"/>
  <c r="AM929" i="64"/>
  <c r="AN929" i="64"/>
  <c r="AO929" i="64"/>
  <c r="AP929" i="64"/>
  <c r="AQ929" i="64"/>
  <c r="AR929" i="64"/>
  <c r="AS929" i="64"/>
  <c r="AT929" i="64"/>
  <c r="AU929" i="64"/>
  <c r="AV929" i="64"/>
  <c r="AW929" i="64"/>
  <c r="AX929" i="64"/>
  <c r="AY929" i="64"/>
  <c r="AZ929" i="64"/>
  <c r="BA929" i="64"/>
  <c r="BB929" i="64"/>
  <c r="BC929" i="64"/>
  <c r="BD929" i="64"/>
  <c r="BE929" i="64"/>
  <c r="BF929" i="64"/>
  <c r="BG929" i="64"/>
  <c r="BH929" i="64"/>
  <c r="BI929" i="64"/>
  <c r="BJ929" i="64"/>
  <c r="BK929" i="64"/>
  <c r="BL929" i="64"/>
  <c r="BM929" i="64"/>
  <c r="BN929" i="64"/>
  <c r="BO929" i="64"/>
  <c r="BP929" i="64"/>
  <c r="BQ929" i="64"/>
  <c r="BR929" i="64"/>
  <c r="BS929" i="64"/>
  <c r="BT929" i="64"/>
  <c r="BU929" i="64"/>
  <c r="BV929" i="64"/>
  <c r="BW929" i="64"/>
  <c r="BX929" i="64"/>
  <c r="BY929" i="64"/>
  <c r="BZ929" i="64"/>
  <c r="CA929" i="64"/>
  <c r="CB929" i="64"/>
  <c r="CC929" i="64"/>
  <c r="CD929" i="64"/>
  <c r="CE929" i="64"/>
  <c r="CF929" i="64"/>
  <c r="CG929" i="64"/>
  <c r="CH929" i="64"/>
  <c r="CI929" i="64"/>
  <c r="CJ929" i="64"/>
  <c r="CK929" i="64"/>
  <c r="CL929" i="64"/>
  <c r="S929" i="64"/>
  <c r="G929" i="64"/>
  <c r="G950" i="64"/>
  <c r="G951" i="64"/>
  <c r="G952" i="64"/>
  <c r="G955" i="64"/>
  <c r="G956" i="64"/>
  <c r="G949" i="64"/>
  <c r="G947" i="64" s="1"/>
  <c r="G926" i="64"/>
  <c r="G927" i="64"/>
  <c r="G928" i="64"/>
  <c r="G931" i="64"/>
  <c r="G932" i="64"/>
  <c r="G925" i="64"/>
  <c r="T914" i="64"/>
  <c r="U914" i="64"/>
  <c r="V914" i="64"/>
  <c r="W914" i="64"/>
  <c r="X914" i="64"/>
  <c r="Y914" i="64"/>
  <c r="Z914" i="64"/>
  <c r="AA914" i="64"/>
  <c r="AB914" i="64"/>
  <c r="AC914" i="64"/>
  <c r="AD914" i="64"/>
  <c r="AE914" i="64"/>
  <c r="AF914" i="64"/>
  <c r="AG914" i="64"/>
  <c r="AH914" i="64"/>
  <c r="AI914" i="64"/>
  <c r="AJ914" i="64"/>
  <c r="AK914" i="64"/>
  <c r="AL914" i="64"/>
  <c r="AM914" i="64"/>
  <c r="AN914" i="64"/>
  <c r="AO914" i="64"/>
  <c r="AP914" i="64"/>
  <c r="AQ914" i="64"/>
  <c r="AR914" i="64"/>
  <c r="AS914" i="64"/>
  <c r="AT914" i="64"/>
  <c r="AU914" i="64"/>
  <c r="AV914" i="64"/>
  <c r="AW914" i="64"/>
  <c r="AX914" i="64"/>
  <c r="AY914" i="64"/>
  <c r="AZ914" i="64"/>
  <c r="BA914" i="64"/>
  <c r="BB914" i="64"/>
  <c r="BC914" i="64"/>
  <c r="BD914" i="64"/>
  <c r="BE914" i="64"/>
  <c r="BF914" i="64"/>
  <c r="BG914" i="64"/>
  <c r="BH914" i="64"/>
  <c r="BI914" i="64"/>
  <c r="BJ914" i="64"/>
  <c r="BK914" i="64"/>
  <c r="BL914" i="64"/>
  <c r="BM914" i="64"/>
  <c r="BN914" i="64"/>
  <c r="BO914" i="64"/>
  <c r="BP914" i="64"/>
  <c r="BQ914" i="64"/>
  <c r="BR914" i="64"/>
  <c r="BS914" i="64"/>
  <c r="BT914" i="64"/>
  <c r="BU914" i="64"/>
  <c r="BV914" i="64"/>
  <c r="BW914" i="64"/>
  <c r="BX914" i="64"/>
  <c r="BY914" i="64"/>
  <c r="BZ914" i="64"/>
  <c r="CA914" i="64"/>
  <c r="CB914" i="64"/>
  <c r="CC914" i="64"/>
  <c r="CD914" i="64"/>
  <c r="CE914" i="64"/>
  <c r="CF914" i="64"/>
  <c r="CG914" i="64"/>
  <c r="CH914" i="64"/>
  <c r="CI914" i="64"/>
  <c r="CJ914" i="64"/>
  <c r="CK914" i="64"/>
  <c r="CL914" i="64"/>
  <c r="S914" i="64"/>
  <c r="G835" i="64"/>
  <c r="G832" i="64"/>
  <c r="G825" i="64" s="1"/>
  <c r="G833" i="64"/>
  <c r="G834" i="64"/>
  <c r="G837" i="64"/>
  <c r="G838" i="64"/>
  <c r="G831" i="64"/>
  <c r="G826" i="64" s="1"/>
  <c r="G807" i="64"/>
  <c r="G808" i="64"/>
  <c r="G809" i="64"/>
  <c r="G810" i="64"/>
  <c r="G812" i="64"/>
  <c r="G813" i="64"/>
  <c r="G806" i="64"/>
  <c r="G533" i="64"/>
  <c r="G534" i="64"/>
  <c r="G535" i="64"/>
  <c r="G532" i="64"/>
  <c r="G528" i="64"/>
  <c r="G525" i="64"/>
  <c r="G524" i="64"/>
  <c r="G511" i="64"/>
  <c r="G510" i="64"/>
  <c r="G506" i="64"/>
  <c r="G501" i="64"/>
  <c r="G500" i="64"/>
  <c r="G481" i="64"/>
  <c r="G482" i="64"/>
  <c r="G483" i="64"/>
  <c r="G484" i="64"/>
  <c r="G485" i="64"/>
  <c r="G479" i="64"/>
  <c r="G477" i="64" s="1"/>
  <c r="G459" i="64"/>
  <c r="G460" i="64"/>
  <c r="G462" i="64"/>
  <c r="G463" i="64"/>
  <c r="G464" i="64"/>
  <c r="G461" i="64"/>
  <c r="G457" i="64"/>
  <c r="G436" i="64"/>
  <c r="G437" i="64"/>
  <c r="G439" i="64"/>
  <c r="G440" i="64"/>
  <c r="G434" i="64"/>
  <c r="G423" i="64" s="1"/>
  <c r="G438" i="64" s="1"/>
  <c r="G411" i="64"/>
  <c r="G412" i="64"/>
  <c r="G407" i="64"/>
  <c r="G408" i="64"/>
  <c r="G409" i="64"/>
  <c r="G410" i="64"/>
  <c r="E406" i="64"/>
  <c r="G405" i="64"/>
  <c r="G346" i="64"/>
  <c r="G344" i="64" s="1"/>
  <c r="G322" i="64"/>
  <c r="G320" i="64" s="1"/>
  <c r="E1361" i="64"/>
  <c r="E1327" i="64"/>
  <c r="E533" i="64"/>
  <c r="E434" i="64"/>
  <c r="E435" i="64"/>
  <c r="E436" i="64"/>
  <c r="E437" i="64"/>
  <c r="E438" i="64"/>
  <c r="E439" i="64"/>
  <c r="E405" i="64"/>
  <c r="E407" i="64"/>
  <c r="E408" i="64"/>
  <c r="E409" i="64"/>
  <c r="E410" i="64"/>
  <c r="E411" i="64"/>
  <c r="E347" i="64"/>
  <c r="E348" i="64"/>
  <c r="G348" i="64"/>
  <c r="E349" i="64"/>
  <c r="G349" i="64"/>
  <c r="E350" i="64"/>
  <c r="G350" i="64"/>
  <c r="E351" i="64"/>
  <c r="G351" i="64"/>
  <c r="E352" i="64"/>
  <c r="G352" i="64"/>
  <c r="E323" i="64"/>
  <c r="E324" i="64"/>
  <c r="E325" i="64"/>
  <c r="E326" i="64"/>
  <c r="E327" i="64"/>
  <c r="E328" i="64"/>
  <c r="E329" i="64"/>
  <c r="E178" i="64"/>
  <c r="E179" i="64"/>
  <c r="E180" i="64"/>
  <c r="E181" i="64"/>
  <c r="E182" i="64"/>
  <c r="E126" i="64"/>
  <c r="E127" i="64"/>
  <c r="E128" i="64"/>
  <c r="E129" i="64"/>
  <c r="E130" i="64"/>
  <c r="E110" i="64"/>
  <c r="E108" i="64"/>
  <c r="B108" i="64" s="1"/>
  <c r="E95" i="64"/>
  <c r="E96" i="64"/>
  <c r="E97" i="64"/>
  <c r="E98" i="64"/>
  <c r="E99" i="64"/>
  <c r="E77" i="64"/>
  <c r="E78" i="64"/>
  <c r="E79" i="64"/>
  <c r="E80" i="64"/>
  <c r="E81" i="64"/>
  <c r="E82" i="64"/>
  <c r="E64" i="64"/>
  <c r="T835" i="64"/>
  <c r="U835" i="64"/>
  <c r="V835" i="64"/>
  <c r="W835" i="64"/>
  <c r="X835" i="64"/>
  <c r="Y835" i="64"/>
  <c r="Z835" i="64"/>
  <c r="AA835" i="64"/>
  <c r="AB835" i="64"/>
  <c r="AC835" i="64"/>
  <c r="AD835" i="64"/>
  <c r="AE835" i="64"/>
  <c r="AF835" i="64"/>
  <c r="AG835" i="64"/>
  <c r="AH835" i="64"/>
  <c r="AI835" i="64"/>
  <c r="AJ835" i="64"/>
  <c r="AK835" i="64"/>
  <c r="AL835" i="64"/>
  <c r="AM835" i="64"/>
  <c r="AN835" i="64"/>
  <c r="AO835" i="64"/>
  <c r="AP835" i="64"/>
  <c r="AQ835" i="64"/>
  <c r="AR835" i="64"/>
  <c r="AS835" i="64"/>
  <c r="AT835" i="64"/>
  <c r="AU835" i="64"/>
  <c r="AV835" i="64"/>
  <c r="AW835" i="64"/>
  <c r="AX835" i="64"/>
  <c r="AY835" i="64"/>
  <c r="AZ835" i="64"/>
  <c r="BA835" i="64"/>
  <c r="BB835" i="64"/>
  <c r="BC835" i="64"/>
  <c r="BD835" i="64"/>
  <c r="BE835" i="64"/>
  <c r="BF835" i="64"/>
  <c r="BG835" i="64"/>
  <c r="BH835" i="64"/>
  <c r="BI835" i="64"/>
  <c r="BJ835" i="64"/>
  <c r="BK835" i="64"/>
  <c r="BL835" i="64"/>
  <c r="BM835" i="64"/>
  <c r="BN835" i="64"/>
  <c r="BO835" i="64"/>
  <c r="BP835" i="64"/>
  <c r="BQ835" i="64"/>
  <c r="BR835" i="64"/>
  <c r="BS835" i="64"/>
  <c r="BT835" i="64"/>
  <c r="BU835" i="64"/>
  <c r="BV835" i="64"/>
  <c r="BW835" i="64"/>
  <c r="BX835" i="64"/>
  <c r="BY835" i="64"/>
  <c r="BZ835" i="64"/>
  <c r="CA835" i="64"/>
  <c r="CB835" i="64"/>
  <c r="CC835" i="64"/>
  <c r="CD835" i="64"/>
  <c r="CE835" i="64"/>
  <c r="CF835" i="64"/>
  <c r="CG835" i="64"/>
  <c r="CH835" i="64"/>
  <c r="CI835" i="64"/>
  <c r="CJ835" i="64"/>
  <c r="CK835" i="64"/>
  <c r="CL835" i="64"/>
  <c r="S835" i="64"/>
  <c r="T810" i="64"/>
  <c r="U810" i="64"/>
  <c r="V810" i="64"/>
  <c r="W810" i="64"/>
  <c r="X810" i="64"/>
  <c r="Y810" i="64"/>
  <c r="Z810" i="64"/>
  <c r="AA810" i="64"/>
  <c r="AB810" i="64"/>
  <c r="AC810" i="64"/>
  <c r="AD810" i="64"/>
  <c r="AE810" i="64"/>
  <c r="AF810" i="64"/>
  <c r="AG810" i="64"/>
  <c r="AH810" i="64"/>
  <c r="AI810" i="64"/>
  <c r="AJ810" i="64"/>
  <c r="AK810" i="64"/>
  <c r="AL810" i="64"/>
  <c r="AM810" i="64"/>
  <c r="AN810" i="64"/>
  <c r="AO810" i="64"/>
  <c r="AP810" i="64"/>
  <c r="AQ810" i="64"/>
  <c r="AR810" i="64"/>
  <c r="AS810" i="64"/>
  <c r="AT810" i="64"/>
  <c r="AU810" i="64"/>
  <c r="AV810" i="64"/>
  <c r="AW810" i="64"/>
  <c r="AX810" i="64"/>
  <c r="AY810" i="64"/>
  <c r="AZ810" i="64"/>
  <c r="BA810" i="64"/>
  <c r="BB810" i="64"/>
  <c r="BC810" i="64"/>
  <c r="BD810" i="64"/>
  <c r="BE810" i="64"/>
  <c r="BF810" i="64"/>
  <c r="BG810" i="64"/>
  <c r="BH810" i="64"/>
  <c r="BI810" i="64"/>
  <c r="BJ810" i="64"/>
  <c r="BK810" i="64"/>
  <c r="BL810" i="64"/>
  <c r="BM810" i="64"/>
  <c r="BN810" i="64"/>
  <c r="BO810" i="64"/>
  <c r="BP810" i="64"/>
  <c r="BQ810" i="64"/>
  <c r="BR810" i="64"/>
  <c r="BS810" i="64"/>
  <c r="BT810" i="64"/>
  <c r="BU810" i="64"/>
  <c r="BV810" i="64"/>
  <c r="BW810" i="64"/>
  <c r="BX810" i="64"/>
  <c r="BY810" i="64"/>
  <c r="BZ810" i="64"/>
  <c r="CA810" i="64"/>
  <c r="CB810" i="64"/>
  <c r="CC810" i="64"/>
  <c r="CD810" i="64"/>
  <c r="CE810" i="64"/>
  <c r="CF810" i="64"/>
  <c r="CG810" i="64"/>
  <c r="CH810" i="64"/>
  <c r="CI810" i="64"/>
  <c r="CJ810" i="64"/>
  <c r="CK810" i="64"/>
  <c r="CL810" i="64"/>
  <c r="S810" i="64"/>
  <c r="E511" i="64"/>
  <c r="T508" i="64"/>
  <c r="U508" i="64"/>
  <c r="V508" i="64"/>
  <c r="W508" i="64"/>
  <c r="X508" i="64"/>
  <c r="Y508" i="64"/>
  <c r="Z508" i="64"/>
  <c r="AA508" i="64"/>
  <c r="AB508" i="64"/>
  <c r="AC508" i="64"/>
  <c r="AD508" i="64"/>
  <c r="AE508" i="64"/>
  <c r="AF508" i="64"/>
  <c r="AG508" i="64"/>
  <c r="AH508" i="64"/>
  <c r="AI508" i="64"/>
  <c r="AJ508" i="64"/>
  <c r="AK508" i="64"/>
  <c r="AL508" i="64"/>
  <c r="AM508" i="64"/>
  <c r="AN508" i="64"/>
  <c r="AO508" i="64"/>
  <c r="AP508" i="64"/>
  <c r="AQ508" i="64"/>
  <c r="AR508" i="64"/>
  <c r="AS508" i="64"/>
  <c r="AT508" i="64"/>
  <c r="AU508" i="64"/>
  <c r="AV508" i="64"/>
  <c r="AW508" i="64"/>
  <c r="AX508" i="64"/>
  <c r="AY508" i="64"/>
  <c r="AZ508" i="64"/>
  <c r="BA508" i="64"/>
  <c r="BB508" i="64"/>
  <c r="BC508" i="64"/>
  <c r="BD508" i="64"/>
  <c r="BE508" i="64"/>
  <c r="BF508" i="64"/>
  <c r="BG508" i="64"/>
  <c r="BH508" i="64"/>
  <c r="BI508" i="64"/>
  <c r="BJ508" i="64"/>
  <c r="BK508" i="64"/>
  <c r="BL508" i="64"/>
  <c r="BM508" i="64"/>
  <c r="BN508" i="64"/>
  <c r="BO508" i="64"/>
  <c r="BP508" i="64"/>
  <c r="BQ508" i="64"/>
  <c r="BR508" i="64"/>
  <c r="BS508" i="64"/>
  <c r="BT508" i="64"/>
  <c r="BU508" i="64"/>
  <c r="BV508" i="64"/>
  <c r="BW508" i="64"/>
  <c r="BX508" i="64"/>
  <c r="BY508" i="64"/>
  <c r="BZ508" i="64"/>
  <c r="CA508" i="64"/>
  <c r="CB508" i="64"/>
  <c r="CC508" i="64"/>
  <c r="CD508" i="64"/>
  <c r="CE508" i="64"/>
  <c r="CF508" i="64"/>
  <c r="CG508" i="64"/>
  <c r="CH508" i="64"/>
  <c r="CI508" i="64"/>
  <c r="CJ508" i="64"/>
  <c r="CK508" i="64"/>
  <c r="CL508" i="64"/>
  <c r="S508" i="64"/>
  <c r="T480" i="64"/>
  <c r="U480" i="64"/>
  <c r="V480" i="64"/>
  <c r="W480" i="64"/>
  <c r="X480" i="64"/>
  <c r="Y480" i="64"/>
  <c r="Z480" i="64"/>
  <c r="AA480" i="64"/>
  <c r="AB480" i="64"/>
  <c r="AC480" i="64"/>
  <c r="AD480" i="64"/>
  <c r="AE480" i="64"/>
  <c r="AF480" i="64"/>
  <c r="AG480" i="64"/>
  <c r="AH480" i="64"/>
  <c r="AI480" i="64"/>
  <c r="AJ480" i="64"/>
  <c r="AK480" i="64"/>
  <c r="AL480" i="64"/>
  <c r="AM480" i="64"/>
  <c r="AN480" i="64"/>
  <c r="AO480" i="64"/>
  <c r="AP480" i="64"/>
  <c r="AQ480" i="64"/>
  <c r="AR480" i="64"/>
  <c r="AS480" i="64"/>
  <c r="AT480" i="64"/>
  <c r="AU480" i="64"/>
  <c r="AV480" i="64"/>
  <c r="AW480" i="64"/>
  <c r="AX480" i="64"/>
  <c r="AY480" i="64"/>
  <c r="AZ480" i="64"/>
  <c r="BA480" i="64"/>
  <c r="BB480" i="64"/>
  <c r="BC480" i="64"/>
  <c r="BD480" i="64"/>
  <c r="BE480" i="64"/>
  <c r="BF480" i="64"/>
  <c r="BG480" i="64"/>
  <c r="BH480" i="64"/>
  <c r="BI480" i="64"/>
  <c r="BJ480" i="64"/>
  <c r="BK480" i="64"/>
  <c r="BL480" i="64"/>
  <c r="BM480" i="64"/>
  <c r="BN480" i="64"/>
  <c r="BO480" i="64"/>
  <c r="BP480" i="64"/>
  <c r="BQ480" i="64"/>
  <c r="BR480" i="64"/>
  <c r="BS480" i="64"/>
  <c r="BT480" i="64"/>
  <c r="BU480" i="64"/>
  <c r="BV480" i="64"/>
  <c r="BW480" i="64"/>
  <c r="BX480" i="64"/>
  <c r="BY480" i="64"/>
  <c r="BZ480" i="64"/>
  <c r="CA480" i="64"/>
  <c r="CB480" i="64"/>
  <c r="CC480" i="64"/>
  <c r="CD480" i="64"/>
  <c r="CE480" i="64"/>
  <c r="CF480" i="64"/>
  <c r="CG480" i="64"/>
  <c r="CH480" i="64"/>
  <c r="CI480" i="64"/>
  <c r="CJ480" i="64"/>
  <c r="CK480" i="64"/>
  <c r="CL480" i="64"/>
  <c r="S480" i="64"/>
  <c r="T460" i="64"/>
  <c r="U460" i="64"/>
  <c r="V460" i="64"/>
  <c r="W460" i="64"/>
  <c r="X460" i="64"/>
  <c r="Y460" i="64"/>
  <c r="Z460" i="64"/>
  <c r="AA460" i="64"/>
  <c r="AB460" i="64"/>
  <c r="AC460" i="64"/>
  <c r="AD460" i="64"/>
  <c r="AE460" i="64"/>
  <c r="AF460" i="64"/>
  <c r="AG460" i="64"/>
  <c r="AH460" i="64"/>
  <c r="AI460" i="64"/>
  <c r="AJ460" i="64"/>
  <c r="AK460" i="64"/>
  <c r="AL460" i="64"/>
  <c r="AM460" i="64"/>
  <c r="AN460" i="64"/>
  <c r="AO460" i="64"/>
  <c r="AP460" i="64"/>
  <c r="AQ460" i="64"/>
  <c r="AR460" i="64"/>
  <c r="AS460" i="64"/>
  <c r="AT460" i="64"/>
  <c r="AU460" i="64"/>
  <c r="AV460" i="64"/>
  <c r="AW460" i="64"/>
  <c r="AX460" i="64"/>
  <c r="AY460" i="64"/>
  <c r="AZ460" i="64"/>
  <c r="BA460" i="64"/>
  <c r="BB460" i="64"/>
  <c r="BC460" i="64"/>
  <c r="BD460" i="64"/>
  <c r="BE460" i="64"/>
  <c r="BF460" i="64"/>
  <c r="BG460" i="64"/>
  <c r="BH460" i="64"/>
  <c r="BI460" i="64"/>
  <c r="BJ460" i="64"/>
  <c r="BK460" i="64"/>
  <c r="BL460" i="64"/>
  <c r="BM460" i="64"/>
  <c r="BN460" i="64"/>
  <c r="BO460" i="64"/>
  <c r="BP460" i="64"/>
  <c r="BQ460" i="64"/>
  <c r="BR460" i="64"/>
  <c r="BS460" i="64"/>
  <c r="BT460" i="64"/>
  <c r="BU460" i="64"/>
  <c r="BV460" i="64"/>
  <c r="BW460" i="64"/>
  <c r="BX460" i="64"/>
  <c r="BY460" i="64"/>
  <c r="BZ460" i="64"/>
  <c r="CA460" i="64"/>
  <c r="CB460" i="64"/>
  <c r="CC460" i="64"/>
  <c r="CD460" i="64"/>
  <c r="CE460" i="64"/>
  <c r="CF460" i="64"/>
  <c r="CG460" i="64"/>
  <c r="CH460" i="64"/>
  <c r="CI460" i="64"/>
  <c r="CJ460" i="64"/>
  <c r="CK460" i="64"/>
  <c r="CL460" i="64"/>
  <c r="S460" i="64"/>
  <c r="T437" i="64"/>
  <c r="U437" i="64"/>
  <c r="V437" i="64"/>
  <c r="W437" i="64"/>
  <c r="X437" i="64"/>
  <c r="Y437" i="64"/>
  <c r="Z437" i="64"/>
  <c r="AA437" i="64"/>
  <c r="AB437" i="64"/>
  <c r="AC437" i="64"/>
  <c r="AD437" i="64"/>
  <c r="AE437" i="64"/>
  <c r="AF437" i="64"/>
  <c r="AG437" i="64"/>
  <c r="AH437" i="64"/>
  <c r="AI437" i="64"/>
  <c r="AJ437" i="64"/>
  <c r="AK437" i="64"/>
  <c r="AL437" i="64"/>
  <c r="AM437" i="64"/>
  <c r="AN437" i="64"/>
  <c r="AO437" i="64"/>
  <c r="AP437" i="64"/>
  <c r="AQ437" i="64"/>
  <c r="AR437" i="64"/>
  <c r="AS437" i="64"/>
  <c r="AT437" i="64"/>
  <c r="AU437" i="64"/>
  <c r="AV437" i="64"/>
  <c r="AW437" i="64"/>
  <c r="AX437" i="64"/>
  <c r="AY437" i="64"/>
  <c r="AZ437" i="64"/>
  <c r="BA437" i="64"/>
  <c r="BB437" i="64"/>
  <c r="BC437" i="64"/>
  <c r="BD437" i="64"/>
  <c r="BE437" i="64"/>
  <c r="BF437" i="64"/>
  <c r="BG437" i="64"/>
  <c r="BH437" i="64"/>
  <c r="BI437" i="64"/>
  <c r="BJ437" i="64"/>
  <c r="BK437" i="64"/>
  <c r="BL437" i="64"/>
  <c r="BM437" i="64"/>
  <c r="BN437" i="64"/>
  <c r="BO437" i="64"/>
  <c r="BP437" i="64"/>
  <c r="BQ437" i="64"/>
  <c r="BR437" i="64"/>
  <c r="BS437" i="64"/>
  <c r="BT437" i="64"/>
  <c r="BU437" i="64"/>
  <c r="BV437" i="64"/>
  <c r="BW437" i="64"/>
  <c r="BX437" i="64"/>
  <c r="BY437" i="64"/>
  <c r="BZ437" i="64"/>
  <c r="CA437" i="64"/>
  <c r="CB437" i="64"/>
  <c r="CC437" i="64"/>
  <c r="CD437" i="64"/>
  <c r="CE437" i="64"/>
  <c r="CF437" i="64"/>
  <c r="CG437" i="64"/>
  <c r="CH437" i="64"/>
  <c r="CI437" i="64"/>
  <c r="CJ437" i="64"/>
  <c r="CK437" i="64"/>
  <c r="CL437" i="64"/>
  <c r="S437" i="64"/>
  <c r="S1360" i="64"/>
  <c r="T1360" i="64"/>
  <c r="U1360" i="64"/>
  <c r="V1360" i="64"/>
  <c r="W1360" i="64"/>
  <c r="X1360" i="64"/>
  <c r="Y1360" i="64"/>
  <c r="Z1360" i="64"/>
  <c r="AA1360" i="64"/>
  <c r="AB1360" i="64"/>
  <c r="AC1360" i="64"/>
  <c r="AD1360" i="64"/>
  <c r="AE1360" i="64"/>
  <c r="AF1360" i="64"/>
  <c r="AG1360" i="64"/>
  <c r="AH1360" i="64"/>
  <c r="AI1360" i="64"/>
  <c r="AJ1360" i="64"/>
  <c r="AK1360" i="64"/>
  <c r="AL1360" i="64"/>
  <c r="AM1360" i="64"/>
  <c r="AN1360" i="64"/>
  <c r="AO1360" i="64"/>
  <c r="AP1360" i="64"/>
  <c r="AQ1360" i="64"/>
  <c r="AR1360" i="64"/>
  <c r="AS1360" i="64"/>
  <c r="AT1360" i="64"/>
  <c r="AU1360" i="64"/>
  <c r="AV1360" i="64"/>
  <c r="AW1360" i="64"/>
  <c r="AX1360" i="64"/>
  <c r="AY1360" i="64"/>
  <c r="AZ1360" i="64"/>
  <c r="BA1360" i="64"/>
  <c r="BB1360" i="64"/>
  <c r="BC1360" i="64"/>
  <c r="BD1360" i="64"/>
  <c r="BE1360" i="64"/>
  <c r="BF1360" i="64"/>
  <c r="BG1360" i="64"/>
  <c r="BH1360" i="64"/>
  <c r="BI1360" i="64"/>
  <c r="BJ1360" i="64"/>
  <c r="BK1360" i="64"/>
  <c r="BL1360" i="64"/>
  <c r="BM1360" i="64"/>
  <c r="BN1360" i="64"/>
  <c r="BO1360" i="64"/>
  <c r="BP1360" i="64"/>
  <c r="BQ1360" i="64"/>
  <c r="BR1360" i="64"/>
  <c r="BS1360" i="64"/>
  <c r="BT1360" i="64"/>
  <c r="BU1360" i="64"/>
  <c r="BV1360" i="64"/>
  <c r="BW1360" i="64"/>
  <c r="BX1360" i="64"/>
  <c r="BY1360" i="64"/>
  <c r="BZ1360" i="64"/>
  <c r="CA1360" i="64"/>
  <c r="CB1360" i="64"/>
  <c r="CC1360" i="64"/>
  <c r="CD1360" i="64"/>
  <c r="CE1360" i="64"/>
  <c r="CF1360" i="64"/>
  <c r="CG1360" i="64"/>
  <c r="CH1360" i="64"/>
  <c r="CI1360" i="64"/>
  <c r="CJ1360" i="64"/>
  <c r="CK1360" i="64"/>
  <c r="CL1360" i="64"/>
  <c r="S2161" i="64"/>
  <c r="T2161" i="64"/>
  <c r="U2161" i="64"/>
  <c r="V2161" i="64"/>
  <c r="W2161" i="64"/>
  <c r="X2161" i="64"/>
  <c r="Y2161" i="64"/>
  <c r="Z2161" i="64"/>
  <c r="AA2161" i="64"/>
  <c r="AB2161" i="64"/>
  <c r="AC2161" i="64"/>
  <c r="AD2161" i="64"/>
  <c r="AE2161" i="64"/>
  <c r="AF2161" i="64"/>
  <c r="AG2161" i="64"/>
  <c r="AH2161" i="64"/>
  <c r="AI2161" i="64"/>
  <c r="AJ2161" i="64"/>
  <c r="AK2161" i="64"/>
  <c r="AL2161" i="64"/>
  <c r="AM2161" i="64"/>
  <c r="AN2161" i="64"/>
  <c r="AO2161" i="64"/>
  <c r="AP2161" i="64"/>
  <c r="AQ2161" i="64"/>
  <c r="AR2161" i="64"/>
  <c r="AS2161" i="64"/>
  <c r="AT2161" i="64"/>
  <c r="AU2161" i="64"/>
  <c r="AV2161" i="64"/>
  <c r="AW2161" i="64"/>
  <c r="AX2161" i="64"/>
  <c r="AY2161" i="64"/>
  <c r="AZ2161" i="64"/>
  <c r="BA2161" i="64"/>
  <c r="BB2161" i="64"/>
  <c r="BC2161" i="64"/>
  <c r="BD2161" i="64"/>
  <c r="BE2161" i="64"/>
  <c r="BF2161" i="64"/>
  <c r="BG2161" i="64"/>
  <c r="BH2161" i="64"/>
  <c r="BI2161" i="64"/>
  <c r="BJ2161" i="64"/>
  <c r="BK2161" i="64"/>
  <c r="BL2161" i="64"/>
  <c r="BM2161" i="64"/>
  <c r="BN2161" i="64"/>
  <c r="BO2161" i="64"/>
  <c r="BP2161" i="64"/>
  <c r="BQ2161" i="64"/>
  <c r="BR2161" i="64"/>
  <c r="BS2161" i="64"/>
  <c r="BT2161" i="64"/>
  <c r="BU2161" i="64"/>
  <c r="BV2161" i="64"/>
  <c r="BW2161" i="64"/>
  <c r="BX2161" i="64"/>
  <c r="BY2161" i="64"/>
  <c r="BZ2161" i="64"/>
  <c r="CA2161" i="64"/>
  <c r="CB2161" i="64"/>
  <c r="CC2161" i="64"/>
  <c r="CD2161" i="64"/>
  <c r="CE2161" i="64"/>
  <c r="CF2161" i="64"/>
  <c r="CG2161" i="64"/>
  <c r="CH2161" i="64"/>
  <c r="CI2161" i="64"/>
  <c r="CJ2161" i="64"/>
  <c r="CK2161" i="64"/>
  <c r="CL2161" i="64"/>
  <c r="S2135" i="64"/>
  <c r="T2135" i="64"/>
  <c r="U2135" i="64"/>
  <c r="V2135" i="64"/>
  <c r="W2135" i="64"/>
  <c r="X2135" i="64"/>
  <c r="Y2135" i="64"/>
  <c r="Z2135" i="64"/>
  <c r="AA2135" i="64"/>
  <c r="AB2135" i="64"/>
  <c r="AC2135" i="64"/>
  <c r="AD2135" i="64"/>
  <c r="AE2135" i="64"/>
  <c r="AF2135" i="64"/>
  <c r="AG2135" i="64"/>
  <c r="AH2135" i="64"/>
  <c r="AI2135" i="64"/>
  <c r="AJ2135" i="64"/>
  <c r="AK2135" i="64"/>
  <c r="AL2135" i="64"/>
  <c r="AM2135" i="64"/>
  <c r="AN2135" i="64"/>
  <c r="AO2135" i="64"/>
  <c r="AP2135" i="64"/>
  <c r="AQ2135" i="64"/>
  <c r="AR2135" i="64"/>
  <c r="AS2135" i="64"/>
  <c r="AT2135" i="64"/>
  <c r="AU2135" i="64"/>
  <c r="AV2135" i="64"/>
  <c r="AW2135" i="64"/>
  <c r="AX2135" i="64"/>
  <c r="AY2135" i="64"/>
  <c r="AZ2135" i="64"/>
  <c r="BA2135" i="64"/>
  <c r="BB2135" i="64"/>
  <c r="BC2135" i="64"/>
  <c r="BD2135" i="64"/>
  <c r="BE2135" i="64"/>
  <c r="BF2135" i="64"/>
  <c r="BG2135" i="64"/>
  <c r="BH2135" i="64"/>
  <c r="BI2135" i="64"/>
  <c r="BJ2135" i="64"/>
  <c r="BK2135" i="64"/>
  <c r="BL2135" i="64"/>
  <c r="BM2135" i="64"/>
  <c r="BN2135" i="64"/>
  <c r="BO2135" i="64"/>
  <c r="BP2135" i="64"/>
  <c r="BQ2135" i="64"/>
  <c r="BR2135" i="64"/>
  <c r="BS2135" i="64"/>
  <c r="BT2135" i="64"/>
  <c r="BU2135" i="64"/>
  <c r="BV2135" i="64"/>
  <c r="BW2135" i="64"/>
  <c r="BX2135" i="64"/>
  <c r="BY2135" i="64"/>
  <c r="BZ2135" i="64"/>
  <c r="CA2135" i="64"/>
  <c r="CB2135" i="64"/>
  <c r="CC2135" i="64"/>
  <c r="CD2135" i="64"/>
  <c r="CE2135" i="64"/>
  <c r="CF2135" i="64"/>
  <c r="CG2135" i="64"/>
  <c r="CH2135" i="64"/>
  <c r="CI2135" i="64"/>
  <c r="CJ2135" i="64"/>
  <c r="CK2135" i="64"/>
  <c r="CL2135" i="64"/>
  <c r="S2110" i="64"/>
  <c r="T2110" i="64"/>
  <c r="U2110" i="64"/>
  <c r="V2110" i="64"/>
  <c r="W2110" i="64"/>
  <c r="X2110" i="64"/>
  <c r="Y2110" i="64"/>
  <c r="Z2110" i="64"/>
  <c r="AA2110" i="64"/>
  <c r="AB2110" i="64"/>
  <c r="AC2110" i="64"/>
  <c r="AD2110" i="64"/>
  <c r="AE2110" i="64"/>
  <c r="AF2110" i="64"/>
  <c r="AG2110" i="64"/>
  <c r="AH2110" i="64"/>
  <c r="AI2110" i="64"/>
  <c r="AJ2110" i="64"/>
  <c r="AK2110" i="64"/>
  <c r="AL2110" i="64"/>
  <c r="AM2110" i="64"/>
  <c r="AN2110" i="64"/>
  <c r="AO2110" i="64"/>
  <c r="AP2110" i="64"/>
  <c r="AQ2110" i="64"/>
  <c r="AR2110" i="64"/>
  <c r="AS2110" i="64"/>
  <c r="AT2110" i="64"/>
  <c r="AU2110" i="64"/>
  <c r="AV2110" i="64"/>
  <c r="AW2110" i="64"/>
  <c r="AX2110" i="64"/>
  <c r="AY2110" i="64"/>
  <c r="AZ2110" i="64"/>
  <c r="BA2110" i="64"/>
  <c r="BB2110" i="64"/>
  <c r="BC2110" i="64"/>
  <c r="BD2110" i="64"/>
  <c r="BE2110" i="64"/>
  <c r="BF2110" i="64"/>
  <c r="BG2110" i="64"/>
  <c r="BH2110" i="64"/>
  <c r="BI2110" i="64"/>
  <c r="BJ2110" i="64"/>
  <c r="BK2110" i="64"/>
  <c r="BL2110" i="64"/>
  <c r="BM2110" i="64"/>
  <c r="BN2110" i="64"/>
  <c r="BO2110" i="64"/>
  <c r="BP2110" i="64"/>
  <c r="BQ2110" i="64"/>
  <c r="BR2110" i="64"/>
  <c r="BS2110" i="64"/>
  <c r="BT2110" i="64"/>
  <c r="BU2110" i="64"/>
  <c r="BV2110" i="64"/>
  <c r="BW2110" i="64"/>
  <c r="BX2110" i="64"/>
  <c r="BY2110" i="64"/>
  <c r="BZ2110" i="64"/>
  <c r="CA2110" i="64"/>
  <c r="CB2110" i="64"/>
  <c r="CC2110" i="64"/>
  <c r="CD2110" i="64"/>
  <c r="CE2110" i="64"/>
  <c r="CF2110" i="64"/>
  <c r="CG2110" i="64"/>
  <c r="CH2110" i="64"/>
  <c r="CI2110" i="64"/>
  <c r="CJ2110" i="64"/>
  <c r="CK2110" i="64"/>
  <c r="CL2110" i="64"/>
  <c r="S2084" i="64"/>
  <c r="T2084" i="64"/>
  <c r="U2084" i="64"/>
  <c r="V2084" i="64"/>
  <c r="W2084" i="64"/>
  <c r="X2084" i="64"/>
  <c r="Y2084" i="64"/>
  <c r="Z2084" i="64"/>
  <c r="AA2084" i="64"/>
  <c r="AB2084" i="64"/>
  <c r="AC2084" i="64"/>
  <c r="AD2084" i="64"/>
  <c r="AE2084" i="64"/>
  <c r="AF2084" i="64"/>
  <c r="AG2084" i="64"/>
  <c r="AH2084" i="64"/>
  <c r="AI2084" i="64"/>
  <c r="AJ2084" i="64"/>
  <c r="AK2084" i="64"/>
  <c r="AL2084" i="64"/>
  <c r="AM2084" i="64"/>
  <c r="AN2084" i="64"/>
  <c r="AO2084" i="64"/>
  <c r="AP2084" i="64"/>
  <c r="AQ2084" i="64"/>
  <c r="AR2084" i="64"/>
  <c r="AS2084" i="64"/>
  <c r="AT2084" i="64"/>
  <c r="AU2084" i="64"/>
  <c r="AV2084" i="64"/>
  <c r="AW2084" i="64"/>
  <c r="AX2084" i="64"/>
  <c r="AY2084" i="64"/>
  <c r="AZ2084" i="64"/>
  <c r="BA2084" i="64"/>
  <c r="BB2084" i="64"/>
  <c r="BC2084" i="64"/>
  <c r="BD2084" i="64"/>
  <c r="BE2084" i="64"/>
  <c r="BF2084" i="64"/>
  <c r="BG2084" i="64"/>
  <c r="BH2084" i="64"/>
  <c r="BI2084" i="64"/>
  <c r="BJ2084" i="64"/>
  <c r="BK2084" i="64"/>
  <c r="BL2084" i="64"/>
  <c r="BM2084" i="64"/>
  <c r="BN2084" i="64"/>
  <c r="BO2084" i="64"/>
  <c r="BP2084" i="64"/>
  <c r="BQ2084" i="64"/>
  <c r="BR2084" i="64"/>
  <c r="BS2084" i="64"/>
  <c r="BT2084" i="64"/>
  <c r="BU2084" i="64"/>
  <c r="BV2084" i="64"/>
  <c r="BW2084" i="64"/>
  <c r="BX2084" i="64"/>
  <c r="BY2084" i="64"/>
  <c r="BZ2084" i="64"/>
  <c r="CA2084" i="64"/>
  <c r="CB2084" i="64"/>
  <c r="CC2084" i="64"/>
  <c r="CD2084" i="64"/>
  <c r="CE2084" i="64"/>
  <c r="CF2084" i="64"/>
  <c r="CG2084" i="64"/>
  <c r="CH2084" i="64"/>
  <c r="CI2084" i="64"/>
  <c r="CJ2084" i="64"/>
  <c r="CK2084" i="64"/>
  <c r="CL2084" i="64"/>
  <c r="S1329" i="64"/>
  <c r="T1329" i="64"/>
  <c r="U1329" i="64"/>
  <c r="V1329" i="64"/>
  <c r="W1329" i="64"/>
  <c r="X1329" i="64"/>
  <c r="Y1329" i="64"/>
  <c r="Z1329" i="64"/>
  <c r="AA1329" i="64"/>
  <c r="AB1329" i="64"/>
  <c r="AC1329" i="64"/>
  <c r="AD1329" i="64"/>
  <c r="AE1329" i="64"/>
  <c r="AF1329" i="64"/>
  <c r="AG1329" i="64"/>
  <c r="AH1329" i="64"/>
  <c r="AI1329" i="64"/>
  <c r="AJ1329" i="64"/>
  <c r="AK1329" i="64"/>
  <c r="AL1329" i="64"/>
  <c r="AM1329" i="64"/>
  <c r="AN1329" i="64"/>
  <c r="AO1329" i="64"/>
  <c r="AP1329" i="64"/>
  <c r="AQ1329" i="64"/>
  <c r="AR1329" i="64"/>
  <c r="AS1329" i="64"/>
  <c r="AT1329" i="64"/>
  <c r="AU1329" i="64"/>
  <c r="AV1329" i="64"/>
  <c r="AW1329" i="64"/>
  <c r="AX1329" i="64"/>
  <c r="AY1329" i="64"/>
  <c r="AZ1329" i="64"/>
  <c r="BA1329" i="64"/>
  <c r="BB1329" i="64"/>
  <c r="BC1329" i="64"/>
  <c r="BD1329" i="64"/>
  <c r="BE1329" i="64"/>
  <c r="BF1329" i="64"/>
  <c r="BG1329" i="64"/>
  <c r="BH1329" i="64"/>
  <c r="BI1329" i="64"/>
  <c r="BJ1329" i="64"/>
  <c r="BK1329" i="64"/>
  <c r="BL1329" i="64"/>
  <c r="BM1329" i="64"/>
  <c r="BN1329" i="64"/>
  <c r="BO1329" i="64"/>
  <c r="BP1329" i="64"/>
  <c r="BQ1329" i="64"/>
  <c r="BR1329" i="64"/>
  <c r="BS1329" i="64"/>
  <c r="BT1329" i="64"/>
  <c r="BU1329" i="64"/>
  <c r="BV1329" i="64"/>
  <c r="BW1329" i="64"/>
  <c r="BX1329" i="64"/>
  <c r="BY1329" i="64"/>
  <c r="BZ1329" i="64"/>
  <c r="CA1329" i="64"/>
  <c r="CB1329" i="64"/>
  <c r="CC1329" i="64"/>
  <c r="CD1329" i="64"/>
  <c r="CE1329" i="64"/>
  <c r="CF1329" i="64"/>
  <c r="CG1329" i="64"/>
  <c r="CH1329" i="64"/>
  <c r="CI1329" i="64"/>
  <c r="CJ1329" i="64"/>
  <c r="CK1329" i="64"/>
  <c r="CL1329" i="64"/>
  <c r="S1306" i="64"/>
  <c r="T1306" i="64"/>
  <c r="U1306" i="64"/>
  <c r="V1306" i="64"/>
  <c r="W1306" i="64"/>
  <c r="X1306" i="64"/>
  <c r="Y1306" i="64"/>
  <c r="Z1306" i="64"/>
  <c r="AA1306" i="64"/>
  <c r="AB1306" i="64"/>
  <c r="AC1306" i="64"/>
  <c r="AD1306" i="64"/>
  <c r="AE1306" i="64"/>
  <c r="AF1306" i="64"/>
  <c r="AG1306" i="64"/>
  <c r="AH1306" i="64"/>
  <c r="AI1306" i="64"/>
  <c r="AJ1306" i="64"/>
  <c r="AK1306" i="64"/>
  <c r="AL1306" i="64"/>
  <c r="AM1306" i="64"/>
  <c r="AN1306" i="64"/>
  <c r="AO1306" i="64"/>
  <c r="AP1306" i="64"/>
  <c r="AQ1306" i="64"/>
  <c r="AR1306" i="64"/>
  <c r="AS1306" i="64"/>
  <c r="AT1306" i="64"/>
  <c r="AU1306" i="64"/>
  <c r="AV1306" i="64"/>
  <c r="AW1306" i="64"/>
  <c r="AX1306" i="64"/>
  <c r="AY1306" i="64"/>
  <c r="AZ1306" i="64"/>
  <c r="BA1306" i="64"/>
  <c r="BB1306" i="64"/>
  <c r="BC1306" i="64"/>
  <c r="BD1306" i="64"/>
  <c r="BE1306" i="64"/>
  <c r="BF1306" i="64"/>
  <c r="BG1306" i="64"/>
  <c r="BH1306" i="64"/>
  <c r="BI1306" i="64"/>
  <c r="BJ1306" i="64"/>
  <c r="BK1306" i="64"/>
  <c r="BL1306" i="64"/>
  <c r="BM1306" i="64"/>
  <c r="BN1306" i="64"/>
  <c r="BO1306" i="64"/>
  <c r="BP1306" i="64"/>
  <c r="BQ1306" i="64"/>
  <c r="BR1306" i="64"/>
  <c r="BS1306" i="64"/>
  <c r="BT1306" i="64"/>
  <c r="BU1306" i="64"/>
  <c r="BV1306" i="64"/>
  <c r="BW1306" i="64"/>
  <c r="BX1306" i="64"/>
  <c r="BY1306" i="64"/>
  <c r="BZ1306" i="64"/>
  <c r="CA1306" i="64"/>
  <c r="CB1306" i="64"/>
  <c r="CC1306" i="64"/>
  <c r="CD1306" i="64"/>
  <c r="CE1306" i="64"/>
  <c r="CF1306" i="64"/>
  <c r="CG1306" i="64"/>
  <c r="CH1306" i="64"/>
  <c r="CI1306" i="64"/>
  <c r="CJ1306" i="64"/>
  <c r="CK1306" i="64"/>
  <c r="CL1306" i="64"/>
  <c r="S1274" i="64"/>
  <c r="T1274" i="64"/>
  <c r="U1274" i="64"/>
  <c r="V1274" i="64"/>
  <c r="W1274" i="64"/>
  <c r="X1274" i="64"/>
  <c r="Y1274" i="64"/>
  <c r="Z1274" i="64"/>
  <c r="AA1274" i="64"/>
  <c r="AB1274" i="64"/>
  <c r="AC1274" i="64"/>
  <c r="AD1274" i="64"/>
  <c r="AE1274" i="64"/>
  <c r="AF1274" i="64"/>
  <c r="AG1274" i="64"/>
  <c r="AH1274" i="64"/>
  <c r="AI1274" i="64"/>
  <c r="AJ1274" i="64"/>
  <c r="AK1274" i="64"/>
  <c r="AL1274" i="64"/>
  <c r="AM1274" i="64"/>
  <c r="AN1274" i="64"/>
  <c r="AO1274" i="64"/>
  <c r="AP1274" i="64"/>
  <c r="AQ1274" i="64"/>
  <c r="AR1274" i="64"/>
  <c r="AS1274" i="64"/>
  <c r="AT1274" i="64"/>
  <c r="AU1274" i="64"/>
  <c r="AV1274" i="64"/>
  <c r="AW1274" i="64"/>
  <c r="AX1274" i="64"/>
  <c r="AY1274" i="64"/>
  <c r="AZ1274" i="64"/>
  <c r="BA1274" i="64"/>
  <c r="BB1274" i="64"/>
  <c r="BC1274" i="64"/>
  <c r="BD1274" i="64"/>
  <c r="BE1274" i="64"/>
  <c r="BF1274" i="64"/>
  <c r="BG1274" i="64"/>
  <c r="BH1274" i="64"/>
  <c r="BI1274" i="64"/>
  <c r="BJ1274" i="64"/>
  <c r="BK1274" i="64"/>
  <c r="BL1274" i="64"/>
  <c r="BM1274" i="64"/>
  <c r="BN1274" i="64"/>
  <c r="BO1274" i="64"/>
  <c r="BP1274" i="64"/>
  <c r="BQ1274" i="64"/>
  <c r="BR1274" i="64"/>
  <c r="BS1274" i="64"/>
  <c r="BT1274" i="64"/>
  <c r="BU1274" i="64"/>
  <c r="BV1274" i="64"/>
  <c r="BW1274" i="64"/>
  <c r="BX1274" i="64"/>
  <c r="BY1274" i="64"/>
  <c r="BZ1274" i="64"/>
  <c r="CA1274" i="64"/>
  <c r="CB1274" i="64"/>
  <c r="CC1274" i="64"/>
  <c r="CD1274" i="64"/>
  <c r="CE1274" i="64"/>
  <c r="CF1274" i="64"/>
  <c r="CG1274" i="64"/>
  <c r="CH1274" i="64"/>
  <c r="CI1274" i="64"/>
  <c r="CJ1274" i="64"/>
  <c r="CK1274" i="64"/>
  <c r="CL1274" i="64"/>
  <c r="S1480" i="64"/>
  <c r="T1480" i="64"/>
  <c r="U1480" i="64"/>
  <c r="V1480" i="64"/>
  <c r="W1480" i="64"/>
  <c r="X1480" i="64"/>
  <c r="Y1480" i="64"/>
  <c r="Z1480" i="64"/>
  <c r="AA1480" i="64"/>
  <c r="AB1480" i="64"/>
  <c r="AC1480" i="64"/>
  <c r="AD1480" i="64"/>
  <c r="AE1480" i="64"/>
  <c r="AF1480" i="64"/>
  <c r="AG1480" i="64"/>
  <c r="AH1480" i="64"/>
  <c r="AI1480" i="64"/>
  <c r="AJ1480" i="64"/>
  <c r="AK1480" i="64"/>
  <c r="AL1480" i="64"/>
  <c r="AM1480" i="64"/>
  <c r="AN1480" i="64"/>
  <c r="AO1480" i="64"/>
  <c r="AP1480" i="64"/>
  <c r="AQ1480" i="64"/>
  <c r="AR1480" i="64"/>
  <c r="AS1480" i="64"/>
  <c r="AT1480" i="64"/>
  <c r="AU1480" i="64"/>
  <c r="AV1480" i="64"/>
  <c r="AW1480" i="64"/>
  <c r="AX1480" i="64"/>
  <c r="AY1480" i="64"/>
  <c r="AZ1480" i="64"/>
  <c r="BA1480" i="64"/>
  <c r="BB1480" i="64"/>
  <c r="BC1480" i="64"/>
  <c r="BD1480" i="64"/>
  <c r="BE1480" i="64"/>
  <c r="BF1480" i="64"/>
  <c r="BG1480" i="64"/>
  <c r="BH1480" i="64"/>
  <c r="BI1480" i="64"/>
  <c r="BJ1480" i="64"/>
  <c r="BK1480" i="64"/>
  <c r="BL1480" i="64"/>
  <c r="BM1480" i="64"/>
  <c r="BN1480" i="64"/>
  <c r="BO1480" i="64"/>
  <c r="BP1480" i="64"/>
  <c r="BQ1480" i="64"/>
  <c r="BR1480" i="64"/>
  <c r="BS1480" i="64"/>
  <c r="BT1480" i="64"/>
  <c r="BU1480" i="64"/>
  <c r="BV1480" i="64"/>
  <c r="BW1480" i="64"/>
  <c r="BX1480" i="64"/>
  <c r="BY1480" i="64"/>
  <c r="BZ1480" i="64"/>
  <c r="CA1480" i="64"/>
  <c r="CB1480" i="64"/>
  <c r="CC1480" i="64"/>
  <c r="CD1480" i="64"/>
  <c r="CE1480" i="64"/>
  <c r="CF1480" i="64"/>
  <c r="CG1480" i="64"/>
  <c r="CH1480" i="64"/>
  <c r="CI1480" i="64"/>
  <c r="CJ1480" i="64"/>
  <c r="CK1480" i="64"/>
  <c r="CL1480" i="64"/>
  <c r="S2210" i="64"/>
  <c r="T2210" i="64"/>
  <c r="U2210" i="64"/>
  <c r="V2210" i="64"/>
  <c r="W2210" i="64"/>
  <c r="X2210" i="64"/>
  <c r="Y2210" i="64"/>
  <c r="Z2210" i="64"/>
  <c r="AA2210" i="64"/>
  <c r="AB2210" i="64"/>
  <c r="AC2210" i="64"/>
  <c r="AD2210" i="64"/>
  <c r="AE2210" i="64"/>
  <c r="AF2210" i="64"/>
  <c r="AG2210" i="64"/>
  <c r="AH2210" i="64"/>
  <c r="AI2210" i="64"/>
  <c r="AJ2210" i="64"/>
  <c r="AK2210" i="64"/>
  <c r="AL2210" i="64"/>
  <c r="AM2210" i="64"/>
  <c r="AN2210" i="64"/>
  <c r="AO2210" i="64"/>
  <c r="AP2210" i="64"/>
  <c r="AQ2210" i="64"/>
  <c r="AR2210" i="64"/>
  <c r="AS2210" i="64"/>
  <c r="AT2210" i="64"/>
  <c r="AU2210" i="64"/>
  <c r="AV2210" i="64"/>
  <c r="AW2210" i="64"/>
  <c r="AX2210" i="64"/>
  <c r="AY2210" i="64"/>
  <c r="AZ2210" i="64"/>
  <c r="BA2210" i="64"/>
  <c r="BB2210" i="64"/>
  <c r="BC2210" i="64"/>
  <c r="BD2210" i="64"/>
  <c r="BE2210" i="64"/>
  <c r="BF2210" i="64"/>
  <c r="BG2210" i="64"/>
  <c r="BH2210" i="64"/>
  <c r="BI2210" i="64"/>
  <c r="BJ2210" i="64"/>
  <c r="BK2210" i="64"/>
  <c r="BL2210" i="64"/>
  <c r="BM2210" i="64"/>
  <c r="BN2210" i="64"/>
  <c r="BO2210" i="64"/>
  <c r="BP2210" i="64"/>
  <c r="BQ2210" i="64"/>
  <c r="BR2210" i="64"/>
  <c r="BS2210" i="64"/>
  <c r="BT2210" i="64"/>
  <c r="BU2210" i="64"/>
  <c r="BV2210" i="64"/>
  <c r="BW2210" i="64"/>
  <c r="BX2210" i="64"/>
  <c r="BY2210" i="64"/>
  <c r="BZ2210" i="64"/>
  <c r="CA2210" i="64"/>
  <c r="CB2210" i="64"/>
  <c r="CC2210" i="64"/>
  <c r="CD2210" i="64"/>
  <c r="CE2210" i="64"/>
  <c r="CF2210" i="64"/>
  <c r="CG2210" i="64"/>
  <c r="CH2210" i="64"/>
  <c r="CI2210" i="64"/>
  <c r="CJ2210" i="64"/>
  <c r="CK2210" i="64"/>
  <c r="CL2210" i="64"/>
  <c r="S1251" i="64"/>
  <c r="T1251" i="64"/>
  <c r="U1251" i="64"/>
  <c r="V1251" i="64"/>
  <c r="W1251" i="64"/>
  <c r="X1251" i="64"/>
  <c r="Y1251" i="64"/>
  <c r="Z1251" i="64"/>
  <c r="AA1251" i="64"/>
  <c r="AB1251" i="64"/>
  <c r="AC1251" i="64"/>
  <c r="AD1251" i="64"/>
  <c r="AE1251" i="64"/>
  <c r="AF1251" i="64"/>
  <c r="AG1251" i="64"/>
  <c r="AH1251" i="64"/>
  <c r="AI1251" i="64"/>
  <c r="AJ1251" i="64"/>
  <c r="AK1251" i="64"/>
  <c r="AL1251" i="64"/>
  <c r="AM1251" i="64"/>
  <c r="AN1251" i="64"/>
  <c r="AO1251" i="64"/>
  <c r="AP1251" i="64"/>
  <c r="AQ1251" i="64"/>
  <c r="AR1251" i="64"/>
  <c r="AS1251" i="64"/>
  <c r="AT1251" i="64"/>
  <c r="AU1251" i="64"/>
  <c r="AV1251" i="64"/>
  <c r="AW1251" i="64"/>
  <c r="AX1251" i="64"/>
  <c r="AY1251" i="64"/>
  <c r="AZ1251" i="64"/>
  <c r="BA1251" i="64"/>
  <c r="BB1251" i="64"/>
  <c r="BC1251" i="64"/>
  <c r="BD1251" i="64"/>
  <c r="BE1251" i="64"/>
  <c r="BF1251" i="64"/>
  <c r="BG1251" i="64"/>
  <c r="BH1251" i="64"/>
  <c r="BI1251" i="64"/>
  <c r="BJ1251" i="64"/>
  <c r="BK1251" i="64"/>
  <c r="BL1251" i="64"/>
  <c r="BM1251" i="64"/>
  <c r="BN1251" i="64"/>
  <c r="BO1251" i="64"/>
  <c r="BP1251" i="64"/>
  <c r="BQ1251" i="64"/>
  <c r="BR1251" i="64"/>
  <c r="BS1251" i="64"/>
  <c r="BT1251" i="64"/>
  <c r="BU1251" i="64"/>
  <c r="BV1251" i="64"/>
  <c r="BW1251" i="64"/>
  <c r="BX1251" i="64"/>
  <c r="BY1251" i="64"/>
  <c r="BZ1251" i="64"/>
  <c r="CA1251" i="64"/>
  <c r="CB1251" i="64"/>
  <c r="CC1251" i="64"/>
  <c r="CD1251" i="64"/>
  <c r="CE1251" i="64"/>
  <c r="CF1251" i="64"/>
  <c r="CG1251" i="64"/>
  <c r="CH1251" i="64"/>
  <c r="CI1251" i="64"/>
  <c r="CJ1251" i="64"/>
  <c r="CK1251" i="64"/>
  <c r="CL1251" i="64"/>
  <c r="S1207" i="64"/>
  <c r="T1207" i="64"/>
  <c r="U1207" i="64"/>
  <c r="V1207" i="64"/>
  <c r="W1207" i="64"/>
  <c r="X1207" i="64"/>
  <c r="Y1207" i="64"/>
  <c r="Z1207" i="64"/>
  <c r="AA1207" i="64"/>
  <c r="AB1207" i="64"/>
  <c r="AC1207" i="64"/>
  <c r="AD1207" i="64"/>
  <c r="AE1207" i="64"/>
  <c r="AF1207" i="64"/>
  <c r="AG1207" i="64"/>
  <c r="AH1207" i="64"/>
  <c r="AI1207" i="64"/>
  <c r="AJ1207" i="64"/>
  <c r="AK1207" i="64"/>
  <c r="AL1207" i="64"/>
  <c r="AM1207" i="64"/>
  <c r="AN1207" i="64"/>
  <c r="AO1207" i="64"/>
  <c r="AP1207" i="64"/>
  <c r="AQ1207" i="64"/>
  <c r="AR1207" i="64"/>
  <c r="AS1207" i="64"/>
  <c r="AT1207" i="64"/>
  <c r="AU1207" i="64"/>
  <c r="AV1207" i="64"/>
  <c r="AW1207" i="64"/>
  <c r="AX1207" i="64"/>
  <c r="AY1207" i="64"/>
  <c r="AZ1207" i="64"/>
  <c r="BA1207" i="64"/>
  <c r="BB1207" i="64"/>
  <c r="BC1207" i="64"/>
  <c r="BD1207" i="64"/>
  <c r="BE1207" i="64"/>
  <c r="BF1207" i="64"/>
  <c r="BG1207" i="64"/>
  <c r="BH1207" i="64"/>
  <c r="BI1207" i="64"/>
  <c r="BJ1207" i="64"/>
  <c r="BK1207" i="64"/>
  <c r="BL1207" i="64"/>
  <c r="BM1207" i="64"/>
  <c r="BN1207" i="64"/>
  <c r="BO1207" i="64"/>
  <c r="BP1207" i="64"/>
  <c r="BQ1207" i="64"/>
  <c r="BR1207" i="64"/>
  <c r="BS1207" i="64"/>
  <c r="BT1207" i="64"/>
  <c r="BU1207" i="64"/>
  <c r="BV1207" i="64"/>
  <c r="BW1207" i="64"/>
  <c r="BX1207" i="64"/>
  <c r="BY1207" i="64"/>
  <c r="BZ1207" i="64"/>
  <c r="CA1207" i="64"/>
  <c r="CB1207" i="64"/>
  <c r="CC1207" i="64"/>
  <c r="CD1207" i="64"/>
  <c r="CE1207" i="64"/>
  <c r="CF1207" i="64"/>
  <c r="CG1207" i="64"/>
  <c r="CH1207" i="64"/>
  <c r="CI1207" i="64"/>
  <c r="CJ1207" i="64"/>
  <c r="CK1207" i="64"/>
  <c r="CL1207" i="64"/>
  <c r="S1645" i="64"/>
  <c r="S1613" i="64"/>
  <c r="T1613" i="64"/>
  <c r="U1613" i="64"/>
  <c r="V1613" i="64"/>
  <c r="W1613" i="64"/>
  <c r="X1613" i="64"/>
  <c r="Y1613" i="64"/>
  <c r="Z1613" i="64"/>
  <c r="AA1613" i="64"/>
  <c r="AB1613" i="64"/>
  <c r="AC1613" i="64"/>
  <c r="AD1613" i="64"/>
  <c r="AE1613" i="64"/>
  <c r="AF1613" i="64"/>
  <c r="AG1613" i="64"/>
  <c r="AH1613" i="64"/>
  <c r="AI1613" i="64"/>
  <c r="AJ1613" i="64"/>
  <c r="AK1613" i="64"/>
  <c r="AL1613" i="64"/>
  <c r="AM1613" i="64"/>
  <c r="AN1613" i="64"/>
  <c r="AO1613" i="64"/>
  <c r="AP1613" i="64"/>
  <c r="AQ1613" i="64"/>
  <c r="AR1613" i="64"/>
  <c r="AS1613" i="64"/>
  <c r="AT1613" i="64"/>
  <c r="AU1613" i="64"/>
  <c r="AV1613" i="64"/>
  <c r="AW1613" i="64"/>
  <c r="AX1613" i="64"/>
  <c r="AY1613" i="64"/>
  <c r="AZ1613" i="64"/>
  <c r="BA1613" i="64"/>
  <c r="BB1613" i="64"/>
  <c r="BC1613" i="64"/>
  <c r="BD1613" i="64"/>
  <c r="BE1613" i="64"/>
  <c r="BF1613" i="64"/>
  <c r="BG1613" i="64"/>
  <c r="BH1613" i="64"/>
  <c r="BI1613" i="64"/>
  <c r="BJ1613" i="64"/>
  <c r="BK1613" i="64"/>
  <c r="BL1613" i="64"/>
  <c r="BM1613" i="64"/>
  <c r="BN1613" i="64"/>
  <c r="BO1613" i="64"/>
  <c r="BP1613" i="64"/>
  <c r="BQ1613" i="64"/>
  <c r="BR1613" i="64"/>
  <c r="BS1613" i="64"/>
  <c r="BT1613" i="64"/>
  <c r="BU1613" i="64"/>
  <c r="BV1613" i="64"/>
  <c r="BW1613" i="64"/>
  <c r="BX1613" i="64"/>
  <c r="BY1613" i="64"/>
  <c r="BZ1613" i="64"/>
  <c r="CA1613" i="64"/>
  <c r="CB1613" i="64"/>
  <c r="CC1613" i="64"/>
  <c r="CD1613" i="64"/>
  <c r="CE1613" i="64"/>
  <c r="CF1613" i="64"/>
  <c r="CG1613" i="64"/>
  <c r="CH1613" i="64"/>
  <c r="CI1613" i="64"/>
  <c r="CJ1613" i="64"/>
  <c r="CK1613" i="64"/>
  <c r="CL1613" i="64"/>
  <c r="S1581" i="64"/>
  <c r="T1581" i="64"/>
  <c r="U1581" i="64"/>
  <c r="V1581" i="64"/>
  <c r="W1581" i="64"/>
  <c r="X1581" i="64"/>
  <c r="Y1581" i="64"/>
  <c r="Z1581" i="64"/>
  <c r="AA1581" i="64"/>
  <c r="AB1581" i="64"/>
  <c r="AC1581" i="64"/>
  <c r="AD1581" i="64"/>
  <c r="AE1581" i="64"/>
  <c r="AF1581" i="64"/>
  <c r="AG1581" i="64"/>
  <c r="AH1581" i="64"/>
  <c r="AI1581" i="64"/>
  <c r="AJ1581" i="64"/>
  <c r="AK1581" i="64"/>
  <c r="AL1581" i="64"/>
  <c r="AM1581" i="64"/>
  <c r="AN1581" i="64"/>
  <c r="AO1581" i="64"/>
  <c r="AP1581" i="64"/>
  <c r="AQ1581" i="64"/>
  <c r="AR1581" i="64"/>
  <c r="AS1581" i="64"/>
  <c r="AT1581" i="64"/>
  <c r="AU1581" i="64"/>
  <c r="AV1581" i="64"/>
  <c r="AW1581" i="64"/>
  <c r="AX1581" i="64"/>
  <c r="AY1581" i="64"/>
  <c r="AZ1581" i="64"/>
  <c r="BA1581" i="64"/>
  <c r="BB1581" i="64"/>
  <c r="BC1581" i="64"/>
  <c r="BD1581" i="64"/>
  <c r="BE1581" i="64"/>
  <c r="BF1581" i="64"/>
  <c r="BG1581" i="64"/>
  <c r="BH1581" i="64"/>
  <c r="BI1581" i="64"/>
  <c r="BJ1581" i="64"/>
  <c r="BK1581" i="64"/>
  <c r="BL1581" i="64"/>
  <c r="BM1581" i="64"/>
  <c r="BN1581" i="64"/>
  <c r="BO1581" i="64"/>
  <c r="BP1581" i="64"/>
  <c r="BQ1581" i="64"/>
  <c r="BR1581" i="64"/>
  <c r="BS1581" i="64"/>
  <c r="BT1581" i="64"/>
  <c r="BU1581" i="64"/>
  <c r="BV1581" i="64"/>
  <c r="BW1581" i="64"/>
  <c r="BX1581" i="64"/>
  <c r="BY1581" i="64"/>
  <c r="BZ1581" i="64"/>
  <c r="CA1581" i="64"/>
  <c r="CB1581" i="64"/>
  <c r="CC1581" i="64"/>
  <c r="CD1581" i="64"/>
  <c r="CE1581" i="64"/>
  <c r="CF1581" i="64"/>
  <c r="CG1581" i="64"/>
  <c r="CH1581" i="64"/>
  <c r="CI1581" i="64"/>
  <c r="CJ1581" i="64"/>
  <c r="CK1581" i="64"/>
  <c r="CL1581" i="64"/>
  <c r="S1163" i="64"/>
  <c r="T1163" i="64"/>
  <c r="U1163" i="64"/>
  <c r="V1163" i="64"/>
  <c r="W1163" i="64"/>
  <c r="X1163" i="64"/>
  <c r="Y1163" i="64"/>
  <c r="Z1163" i="64"/>
  <c r="AA1163" i="64"/>
  <c r="AB1163" i="64"/>
  <c r="AC1163" i="64"/>
  <c r="AD1163" i="64"/>
  <c r="AE1163" i="64"/>
  <c r="AF1163" i="64"/>
  <c r="AG1163" i="64"/>
  <c r="AH1163" i="64"/>
  <c r="AI1163" i="64"/>
  <c r="AJ1163" i="64"/>
  <c r="AK1163" i="64"/>
  <c r="AL1163" i="64"/>
  <c r="AM1163" i="64"/>
  <c r="AN1163" i="64"/>
  <c r="AO1163" i="64"/>
  <c r="AP1163" i="64"/>
  <c r="AQ1163" i="64"/>
  <c r="AR1163" i="64"/>
  <c r="AS1163" i="64"/>
  <c r="AT1163" i="64"/>
  <c r="AU1163" i="64"/>
  <c r="AV1163" i="64"/>
  <c r="AW1163" i="64"/>
  <c r="AX1163" i="64"/>
  <c r="AY1163" i="64"/>
  <c r="AZ1163" i="64"/>
  <c r="BA1163" i="64"/>
  <c r="BB1163" i="64"/>
  <c r="BC1163" i="64"/>
  <c r="BD1163" i="64"/>
  <c r="BE1163" i="64"/>
  <c r="BF1163" i="64"/>
  <c r="BG1163" i="64"/>
  <c r="BH1163" i="64"/>
  <c r="BI1163" i="64"/>
  <c r="BJ1163" i="64"/>
  <c r="BK1163" i="64"/>
  <c r="BL1163" i="64"/>
  <c r="BM1163" i="64"/>
  <c r="BN1163" i="64"/>
  <c r="BO1163" i="64"/>
  <c r="BP1163" i="64"/>
  <c r="BQ1163" i="64"/>
  <c r="BR1163" i="64"/>
  <c r="BS1163" i="64"/>
  <c r="BT1163" i="64"/>
  <c r="BU1163" i="64"/>
  <c r="BV1163" i="64"/>
  <c r="BW1163" i="64"/>
  <c r="BX1163" i="64"/>
  <c r="BY1163" i="64"/>
  <c r="BZ1163" i="64"/>
  <c r="CA1163" i="64"/>
  <c r="CB1163" i="64"/>
  <c r="CC1163" i="64"/>
  <c r="CD1163" i="64"/>
  <c r="CE1163" i="64"/>
  <c r="CF1163" i="64"/>
  <c r="CG1163" i="64"/>
  <c r="CH1163" i="64"/>
  <c r="CI1163" i="64"/>
  <c r="CJ1163" i="64"/>
  <c r="CK1163" i="64"/>
  <c r="CL1163" i="64"/>
  <c r="S1127" i="64"/>
  <c r="T1127" i="64"/>
  <c r="U1127" i="64"/>
  <c r="V1127" i="64"/>
  <c r="W1127" i="64"/>
  <c r="X1127" i="64"/>
  <c r="Y1127" i="64"/>
  <c r="Z1127" i="64"/>
  <c r="AA1127" i="64"/>
  <c r="AB1127" i="64"/>
  <c r="AC1127" i="64"/>
  <c r="AD1127" i="64"/>
  <c r="AE1127" i="64"/>
  <c r="AF1127" i="64"/>
  <c r="AG1127" i="64"/>
  <c r="AH1127" i="64"/>
  <c r="AI1127" i="64"/>
  <c r="AJ1127" i="64"/>
  <c r="AK1127" i="64"/>
  <c r="AL1127" i="64"/>
  <c r="AM1127" i="64"/>
  <c r="AN1127" i="64"/>
  <c r="AO1127" i="64"/>
  <c r="AP1127" i="64"/>
  <c r="AQ1127" i="64"/>
  <c r="AR1127" i="64"/>
  <c r="AS1127" i="64"/>
  <c r="AT1127" i="64"/>
  <c r="AU1127" i="64"/>
  <c r="AV1127" i="64"/>
  <c r="AW1127" i="64"/>
  <c r="AX1127" i="64"/>
  <c r="AY1127" i="64"/>
  <c r="AZ1127" i="64"/>
  <c r="BA1127" i="64"/>
  <c r="BB1127" i="64"/>
  <c r="BC1127" i="64"/>
  <c r="BD1127" i="64"/>
  <c r="BE1127" i="64"/>
  <c r="BF1127" i="64"/>
  <c r="BG1127" i="64"/>
  <c r="BH1127" i="64"/>
  <c r="BI1127" i="64"/>
  <c r="BJ1127" i="64"/>
  <c r="BK1127" i="64"/>
  <c r="BL1127" i="64"/>
  <c r="BM1127" i="64"/>
  <c r="BN1127" i="64"/>
  <c r="BO1127" i="64"/>
  <c r="BP1127" i="64"/>
  <c r="BQ1127" i="64"/>
  <c r="BR1127" i="64"/>
  <c r="BS1127" i="64"/>
  <c r="BT1127" i="64"/>
  <c r="BU1127" i="64"/>
  <c r="BV1127" i="64"/>
  <c r="BW1127" i="64"/>
  <c r="BX1127" i="64"/>
  <c r="BY1127" i="64"/>
  <c r="BZ1127" i="64"/>
  <c r="CA1127" i="64"/>
  <c r="CB1127" i="64"/>
  <c r="CC1127" i="64"/>
  <c r="CD1127" i="64"/>
  <c r="CE1127" i="64"/>
  <c r="CF1127" i="64"/>
  <c r="CG1127" i="64"/>
  <c r="CH1127" i="64"/>
  <c r="CI1127" i="64"/>
  <c r="CJ1127" i="64"/>
  <c r="CK1127" i="64"/>
  <c r="CL1127" i="64"/>
  <c r="S1092" i="64"/>
  <c r="T1092" i="64"/>
  <c r="U1092" i="64"/>
  <c r="V1092" i="64"/>
  <c r="W1092" i="64"/>
  <c r="X1092" i="64"/>
  <c r="Y1092" i="64"/>
  <c r="Z1092" i="64"/>
  <c r="AA1092" i="64"/>
  <c r="AB1092" i="64"/>
  <c r="AC1092" i="64"/>
  <c r="AD1092" i="64"/>
  <c r="AE1092" i="64"/>
  <c r="AF1092" i="64"/>
  <c r="AG1092" i="64"/>
  <c r="AH1092" i="64"/>
  <c r="AI1092" i="64"/>
  <c r="AJ1092" i="64"/>
  <c r="AK1092" i="64"/>
  <c r="AL1092" i="64"/>
  <c r="AM1092" i="64"/>
  <c r="AN1092" i="64"/>
  <c r="AO1092" i="64"/>
  <c r="AP1092" i="64"/>
  <c r="AQ1092" i="64"/>
  <c r="AR1092" i="64"/>
  <c r="AS1092" i="64"/>
  <c r="AT1092" i="64"/>
  <c r="AU1092" i="64"/>
  <c r="AV1092" i="64"/>
  <c r="AW1092" i="64"/>
  <c r="AX1092" i="64"/>
  <c r="AY1092" i="64"/>
  <c r="AZ1092" i="64"/>
  <c r="BA1092" i="64"/>
  <c r="BB1092" i="64"/>
  <c r="BC1092" i="64"/>
  <c r="BD1092" i="64"/>
  <c r="BE1092" i="64"/>
  <c r="BF1092" i="64"/>
  <c r="BG1092" i="64"/>
  <c r="BH1092" i="64"/>
  <c r="BI1092" i="64"/>
  <c r="BJ1092" i="64"/>
  <c r="BK1092" i="64"/>
  <c r="BL1092" i="64"/>
  <c r="BM1092" i="64"/>
  <c r="BN1092" i="64"/>
  <c r="BO1092" i="64"/>
  <c r="BP1092" i="64"/>
  <c r="BQ1092" i="64"/>
  <c r="BR1092" i="64"/>
  <c r="BS1092" i="64"/>
  <c r="BT1092" i="64"/>
  <c r="BU1092" i="64"/>
  <c r="BV1092" i="64"/>
  <c r="BW1092" i="64"/>
  <c r="BX1092" i="64"/>
  <c r="BY1092" i="64"/>
  <c r="BZ1092" i="64"/>
  <c r="CA1092" i="64"/>
  <c r="CB1092" i="64"/>
  <c r="CC1092" i="64"/>
  <c r="CD1092" i="64"/>
  <c r="CE1092" i="64"/>
  <c r="CF1092" i="64"/>
  <c r="CG1092" i="64"/>
  <c r="CH1092" i="64"/>
  <c r="CI1092" i="64"/>
  <c r="CJ1092" i="64"/>
  <c r="CK1092" i="64"/>
  <c r="CL1092" i="64"/>
  <c r="S1057" i="64"/>
  <c r="T1057" i="64"/>
  <c r="U1057" i="64"/>
  <c r="V1057" i="64"/>
  <c r="W1057" i="64"/>
  <c r="X1057" i="64"/>
  <c r="Y1057" i="64"/>
  <c r="Z1057" i="64"/>
  <c r="AA1057" i="64"/>
  <c r="AB1057" i="64"/>
  <c r="AC1057" i="64"/>
  <c r="AD1057" i="64"/>
  <c r="AE1057" i="64"/>
  <c r="AF1057" i="64"/>
  <c r="AG1057" i="64"/>
  <c r="AH1057" i="64"/>
  <c r="AI1057" i="64"/>
  <c r="AJ1057" i="64"/>
  <c r="AK1057" i="64"/>
  <c r="AL1057" i="64"/>
  <c r="AM1057" i="64"/>
  <c r="AN1057" i="64"/>
  <c r="AO1057" i="64"/>
  <c r="AP1057" i="64"/>
  <c r="AQ1057" i="64"/>
  <c r="AR1057" i="64"/>
  <c r="AS1057" i="64"/>
  <c r="AT1057" i="64"/>
  <c r="AU1057" i="64"/>
  <c r="AV1057" i="64"/>
  <c r="AW1057" i="64"/>
  <c r="AX1057" i="64"/>
  <c r="AY1057" i="64"/>
  <c r="AZ1057" i="64"/>
  <c r="BA1057" i="64"/>
  <c r="BB1057" i="64"/>
  <c r="BC1057" i="64"/>
  <c r="BD1057" i="64"/>
  <c r="BE1057" i="64"/>
  <c r="BF1057" i="64"/>
  <c r="BG1057" i="64"/>
  <c r="BH1057" i="64"/>
  <c r="BI1057" i="64"/>
  <c r="BJ1057" i="64"/>
  <c r="BK1057" i="64"/>
  <c r="BL1057" i="64"/>
  <c r="BM1057" i="64"/>
  <c r="BN1057" i="64"/>
  <c r="BO1057" i="64"/>
  <c r="BP1057" i="64"/>
  <c r="BQ1057" i="64"/>
  <c r="BR1057" i="64"/>
  <c r="BS1057" i="64"/>
  <c r="BT1057" i="64"/>
  <c r="BU1057" i="64"/>
  <c r="BV1057" i="64"/>
  <c r="BW1057" i="64"/>
  <c r="BX1057" i="64"/>
  <c r="BY1057" i="64"/>
  <c r="BZ1057" i="64"/>
  <c r="CA1057" i="64"/>
  <c r="CB1057" i="64"/>
  <c r="CC1057" i="64"/>
  <c r="CD1057" i="64"/>
  <c r="CE1057" i="64"/>
  <c r="CF1057" i="64"/>
  <c r="CG1057" i="64"/>
  <c r="CH1057" i="64"/>
  <c r="CI1057" i="64"/>
  <c r="CJ1057" i="64"/>
  <c r="CK1057" i="64"/>
  <c r="CL1057" i="64"/>
  <c r="S1679" i="64"/>
  <c r="T1679" i="64"/>
  <c r="U1679" i="64"/>
  <c r="V1679" i="64"/>
  <c r="W1679" i="64"/>
  <c r="X1679" i="64"/>
  <c r="Y1679" i="64"/>
  <c r="Z1679" i="64"/>
  <c r="AA1679" i="64"/>
  <c r="AB1679" i="64"/>
  <c r="AC1679" i="64"/>
  <c r="AD1679" i="64"/>
  <c r="AE1679" i="64"/>
  <c r="AF1679" i="64"/>
  <c r="AG1679" i="64"/>
  <c r="AH1679" i="64"/>
  <c r="AI1679" i="64"/>
  <c r="AJ1679" i="64"/>
  <c r="AK1679" i="64"/>
  <c r="AL1679" i="64"/>
  <c r="AM1679" i="64"/>
  <c r="AN1679" i="64"/>
  <c r="AO1679" i="64"/>
  <c r="AP1679" i="64"/>
  <c r="AQ1679" i="64"/>
  <c r="AR1679" i="64"/>
  <c r="AS1679" i="64"/>
  <c r="AT1679" i="64"/>
  <c r="AU1679" i="64"/>
  <c r="AV1679" i="64"/>
  <c r="AW1679" i="64"/>
  <c r="AX1679" i="64"/>
  <c r="AY1679" i="64"/>
  <c r="AZ1679" i="64"/>
  <c r="BA1679" i="64"/>
  <c r="BB1679" i="64"/>
  <c r="BC1679" i="64"/>
  <c r="BD1679" i="64"/>
  <c r="BE1679" i="64"/>
  <c r="BF1679" i="64"/>
  <c r="BG1679" i="64"/>
  <c r="BH1679" i="64"/>
  <c r="BI1679" i="64"/>
  <c r="BJ1679" i="64"/>
  <c r="BK1679" i="64"/>
  <c r="BL1679" i="64"/>
  <c r="BM1679" i="64"/>
  <c r="BN1679" i="64"/>
  <c r="BO1679" i="64"/>
  <c r="BP1679" i="64"/>
  <c r="BQ1679" i="64"/>
  <c r="BR1679" i="64"/>
  <c r="BS1679" i="64"/>
  <c r="BT1679" i="64"/>
  <c r="BU1679" i="64"/>
  <c r="BV1679" i="64"/>
  <c r="BW1679" i="64"/>
  <c r="BX1679" i="64"/>
  <c r="BY1679" i="64"/>
  <c r="BZ1679" i="64"/>
  <c r="CA1679" i="64"/>
  <c r="CB1679" i="64"/>
  <c r="CC1679" i="64"/>
  <c r="CD1679" i="64"/>
  <c r="CE1679" i="64"/>
  <c r="CF1679" i="64"/>
  <c r="CG1679" i="64"/>
  <c r="CH1679" i="64"/>
  <c r="CI1679" i="64"/>
  <c r="CJ1679" i="64"/>
  <c r="CK1679" i="64"/>
  <c r="CL1679" i="64"/>
  <c r="S1713" i="64"/>
  <c r="T1713" i="64"/>
  <c r="U1713" i="64"/>
  <c r="V1713" i="64"/>
  <c r="W1713" i="64"/>
  <c r="X1713" i="64"/>
  <c r="Y1713" i="64"/>
  <c r="Z1713" i="64"/>
  <c r="AA1713" i="64"/>
  <c r="AB1713" i="64"/>
  <c r="AC1713" i="64"/>
  <c r="AD1713" i="64"/>
  <c r="AE1713" i="64"/>
  <c r="AF1713" i="64"/>
  <c r="AG1713" i="64"/>
  <c r="AH1713" i="64"/>
  <c r="AI1713" i="64"/>
  <c r="AJ1713" i="64"/>
  <c r="AK1713" i="64"/>
  <c r="AL1713" i="64"/>
  <c r="AM1713" i="64"/>
  <c r="AN1713" i="64"/>
  <c r="AO1713" i="64"/>
  <c r="AP1713" i="64"/>
  <c r="AQ1713" i="64"/>
  <c r="AR1713" i="64"/>
  <c r="AS1713" i="64"/>
  <c r="AT1713" i="64"/>
  <c r="AU1713" i="64"/>
  <c r="AV1713" i="64"/>
  <c r="AW1713" i="64"/>
  <c r="AX1713" i="64"/>
  <c r="AY1713" i="64"/>
  <c r="AZ1713" i="64"/>
  <c r="BA1713" i="64"/>
  <c r="BB1713" i="64"/>
  <c r="BC1713" i="64"/>
  <c r="BD1713" i="64"/>
  <c r="BE1713" i="64"/>
  <c r="BF1713" i="64"/>
  <c r="BG1713" i="64"/>
  <c r="BH1713" i="64"/>
  <c r="BI1713" i="64"/>
  <c r="BJ1713" i="64"/>
  <c r="BK1713" i="64"/>
  <c r="BL1713" i="64"/>
  <c r="BM1713" i="64"/>
  <c r="BN1713" i="64"/>
  <c r="BO1713" i="64"/>
  <c r="BP1713" i="64"/>
  <c r="BQ1713" i="64"/>
  <c r="BR1713" i="64"/>
  <c r="BS1713" i="64"/>
  <c r="BT1713" i="64"/>
  <c r="BU1713" i="64"/>
  <c r="BV1713" i="64"/>
  <c r="BW1713" i="64"/>
  <c r="BX1713" i="64"/>
  <c r="BY1713" i="64"/>
  <c r="BZ1713" i="64"/>
  <c r="CA1713" i="64"/>
  <c r="CB1713" i="64"/>
  <c r="CC1713" i="64"/>
  <c r="CD1713" i="64"/>
  <c r="CE1713" i="64"/>
  <c r="CF1713" i="64"/>
  <c r="CG1713" i="64"/>
  <c r="CH1713" i="64"/>
  <c r="CI1713" i="64"/>
  <c r="CJ1713" i="64"/>
  <c r="CK1713" i="64"/>
  <c r="CL1713" i="64"/>
  <c r="S1021" i="64"/>
  <c r="S997" i="64"/>
  <c r="T997" i="64"/>
  <c r="U997" i="64"/>
  <c r="V997" i="64"/>
  <c r="W997" i="64"/>
  <c r="X997" i="64"/>
  <c r="Y997" i="64"/>
  <c r="Z997" i="64"/>
  <c r="AA997" i="64"/>
  <c r="AB997" i="64"/>
  <c r="AC997" i="64"/>
  <c r="AD997" i="64"/>
  <c r="AE997" i="64"/>
  <c r="AF997" i="64"/>
  <c r="AG997" i="64"/>
  <c r="AH997" i="64"/>
  <c r="AI997" i="64"/>
  <c r="AJ997" i="64"/>
  <c r="AK997" i="64"/>
  <c r="AL997" i="64"/>
  <c r="AM997" i="64"/>
  <c r="AN997" i="64"/>
  <c r="AO997" i="64"/>
  <c r="AP997" i="64"/>
  <c r="AQ997" i="64"/>
  <c r="AR997" i="64"/>
  <c r="AS997" i="64"/>
  <c r="AT997" i="64"/>
  <c r="AU997" i="64"/>
  <c r="AV997" i="64"/>
  <c r="AW997" i="64"/>
  <c r="AX997" i="64"/>
  <c r="AY997" i="64"/>
  <c r="AZ997" i="64"/>
  <c r="BA997" i="64"/>
  <c r="BB997" i="64"/>
  <c r="BC997" i="64"/>
  <c r="BD997" i="64"/>
  <c r="BE997" i="64"/>
  <c r="BF997" i="64"/>
  <c r="BG997" i="64"/>
  <c r="BH997" i="64"/>
  <c r="BI997" i="64"/>
  <c r="BJ997" i="64"/>
  <c r="BK997" i="64"/>
  <c r="BL997" i="64"/>
  <c r="BM997" i="64"/>
  <c r="BN997" i="64"/>
  <c r="BO997" i="64"/>
  <c r="BP997" i="64"/>
  <c r="BQ997" i="64"/>
  <c r="BR997" i="64"/>
  <c r="BS997" i="64"/>
  <c r="BT997" i="64"/>
  <c r="BU997" i="64"/>
  <c r="BV997" i="64"/>
  <c r="BW997" i="64"/>
  <c r="BX997" i="64"/>
  <c r="BY997" i="64"/>
  <c r="BZ997" i="64"/>
  <c r="CA997" i="64"/>
  <c r="CB997" i="64"/>
  <c r="CC997" i="64"/>
  <c r="CD997" i="64"/>
  <c r="CE997" i="64"/>
  <c r="CF997" i="64"/>
  <c r="CG997" i="64"/>
  <c r="CH997" i="64"/>
  <c r="CI997" i="64"/>
  <c r="CJ997" i="64"/>
  <c r="CK997" i="64"/>
  <c r="CL997" i="64"/>
  <c r="S975" i="64"/>
  <c r="T975" i="64"/>
  <c r="U975" i="64"/>
  <c r="V975" i="64"/>
  <c r="W975" i="64"/>
  <c r="X975" i="64"/>
  <c r="Y975" i="64"/>
  <c r="Z975" i="64"/>
  <c r="AA975" i="64"/>
  <c r="AB975" i="64"/>
  <c r="AC975" i="64"/>
  <c r="AD975" i="64"/>
  <c r="AE975" i="64"/>
  <c r="AF975" i="64"/>
  <c r="AG975" i="64"/>
  <c r="AH975" i="64"/>
  <c r="AI975" i="64"/>
  <c r="AJ975" i="64"/>
  <c r="AK975" i="64"/>
  <c r="AL975" i="64"/>
  <c r="AM975" i="64"/>
  <c r="AN975" i="64"/>
  <c r="AO975" i="64"/>
  <c r="AP975" i="64"/>
  <c r="AQ975" i="64"/>
  <c r="AR975" i="64"/>
  <c r="AS975" i="64"/>
  <c r="AT975" i="64"/>
  <c r="AU975" i="64"/>
  <c r="AV975" i="64"/>
  <c r="AW975" i="64"/>
  <c r="AX975" i="64"/>
  <c r="AY975" i="64"/>
  <c r="AZ975" i="64"/>
  <c r="BA975" i="64"/>
  <c r="BB975" i="64"/>
  <c r="BC975" i="64"/>
  <c r="BD975" i="64"/>
  <c r="BE975" i="64"/>
  <c r="BF975" i="64"/>
  <c r="BG975" i="64"/>
  <c r="BH975" i="64"/>
  <c r="BI975" i="64"/>
  <c r="BJ975" i="64"/>
  <c r="BK975" i="64"/>
  <c r="BL975" i="64"/>
  <c r="BM975" i="64"/>
  <c r="BN975" i="64"/>
  <c r="BO975" i="64"/>
  <c r="BP975" i="64"/>
  <c r="BQ975" i="64"/>
  <c r="BR975" i="64"/>
  <c r="BS975" i="64"/>
  <c r="BT975" i="64"/>
  <c r="BU975" i="64"/>
  <c r="BV975" i="64"/>
  <c r="BW975" i="64"/>
  <c r="BX975" i="64"/>
  <c r="BY975" i="64"/>
  <c r="BZ975" i="64"/>
  <c r="CA975" i="64"/>
  <c r="CB975" i="64"/>
  <c r="CC975" i="64"/>
  <c r="CD975" i="64"/>
  <c r="CE975" i="64"/>
  <c r="CF975" i="64"/>
  <c r="CG975" i="64"/>
  <c r="CH975" i="64"/>
  <c r="CI975" i="64"/>
  <c r="CJ975" i="64"/>
  <c r="CK975" i="64"/>
  <c r="CL975" i="64"/>
  <c r="S951" i="64"/>
  <c r="T951" i="64"/>
  <c r="U951" i="64"/>
  <c r="V951" i="64"/>
  <c r="W951" i="64"/>
  <c r="X951" i="64"/>
  <c r="Y951" i="64"/>
  <c r="Z951" i="64"/>
  <c r="AA951" i="64"/>
  <c r="AB951" i="64"/>
  <c r="AC951" i="64"/>
  <c r="AD951" i="64"/>
  <c r="AE951" i="64"/>
  <c r="AF951" i="64"/>
  <c r="AG951" i="64"/>
  <c r="AH951" i="64"/>
  <c r="AI951" i="64"/>
  <c r="AJ951" i="64"/>
  <c r="AK951" i="64"/>
  <c r="AL951" i="64"/>
  <c r="AM951" i="64"/>
  <c r="AN951" i="64"/>
  <c r="AO951" i="64"/>
  <c r="AP951" i="64"/>
  <c r="AQ951" i="64"/>
  <c r="AR951" i="64"/>
  <c r="AS951" i="64"/>
  <c r="AT951" i="64"/>
  <c r="AU951" i="64"/>
  <c r="AV951" i="64"/>
  <c r="AW951" i="64"/>
  <c r="AX951" i="64"/>
  <c r="AY951" i="64"/>
  <c r="AZ951" i="64"/>
  <c r="BA951" i="64"/>
  <c r="BB951" i="64"/>
  <c r="BC951" i="64"/>
  <c r="BD951" i="64"/>
  <c r="BE951" i="64"/>
  <c r="BF951" i="64"/>
  <c r="BG951" i="64"/>
  <c r="BH951" i="64"/>
  <c r="BI951" i="64"/>
  <c r="BJ951" i="64"/>
  <c r="BK951" i="64"/>
  <c r="BL951" i="64"/>
  <c r="BM951" i="64"/>
  <c r="BN951" i="64"/>
  <c r="BO951" i="64"/>
  <c r="BP951" i="64"/>
  <c r="BQ951" i="64"/>
  <c r="BR951" i="64"/>
  <c r="BS951" i="64"/>
  <c r="BT951" i="64"/>
  <c r="BU951" i="64"/>
  <c r="BV951" i="64"/>
  <c r="BW951" i="64"/>
  <c r="BX951" i="64"/>
  <c r="BY951" i="64"/>
  <c r="BZ951" i="64"/>
  <c r="CA951" i="64"/>
  <c r="CB951" i="64"/>
  <c r="CC951" i="64"/>
  <c r="CD951" i="64"/>
  <c r="CE951" i="64"/>
  <c r="CF951" i="64"/>
  <c r="CG951" i="64"/>
  <c r="CH951" i="64"/>
  <c r="CI951" i="64"/>
  <c r="CJ951" i="64"/>
  <c r="CK951" i="64"/>
  <c r="CL951" i="64"/>
  <c r="S927" i="64"/>
  <c r="T927" i="64"/>
  <c r="U927" i="64"/>
  <c r="V927" i="64"/>
  <c r="W927" i="64"/>
  <c r="X927" i="64"/>
  <c r="Y927" i="64"/>
  <c r="Z927" i="64"/>
  <c r="AA927" i="64"/>
  <c r="AB927" i="64"/>
  <c r="AC927" i="64"/>
  <c r="AD927" i="64"/>
  <c r="AE927" i="64"/>
  <c r="AF927" i="64"/>
  <c r="AG927" i="64"/>
  <c r="AH927" i="64"/>
  <c r="AI927" i="64"/>
  <c r="AJ927" i="64"/>
  <c r="AK927" i="64"/>
  <c r="AL927" i="64"/>
  <c r="AM927" i="64"/>
  <c r="AN927" i="64"/>
  <c r="AO927" i="64"/>
  <c r="AP927" i="64"/>
  <c r="AQ927" i="64"/>
  <c r="AR927" i="64"/>
  <c r="AS927" i="64"/>
  <c r="AT927" i="64"/>
  <c r="AU927" i="64"/>
  <c r="AV927" i="64"/>
  <c r="AW927" i="64"/>
  <c r="AX927" i="64"/>
  <c r="AY927" i="64"/>
  <c r="AZ927" i="64"/>
  <c r="BA927" i="64"/>
  <c r="BB927" i="64"/>
  <c r="BC927" i="64"/>
  <c r="BD927" i="64"/>
  <c r="BE927" i="64"/>
  <c r="BF927" i="64"/>
  <c r="BG927" i="64"/>
  <c r="BH927" i="64"/>
  <c r="BI927" i="64"/>
  <c r="BJ927" i="64"/>
  <c r="BK927" i="64"/>
  <c r="BL927" i="64"/>
  <c r="BM927" i="64"/>
  <c r="BN927" i="64"/>
  <c r="BO927" i="64"/>
  <c r="BP927" i="64"/>
  <c r="BQ927" i="64"/>
  <c r="BR927" i="64"/>
  <c r="BS927" i="64"/>
  <c r="BT927" i="64"/>
  <c r="BU927" i="64"/>
  <c r="BV927" i="64"/>
  <c r="BW927" i="64"/>
  <c r="BX927" i="64"/>
  <c r="BY927" i="64"/>
  <c r="BZ927" i="64"/>
  <c r="CA927" i="64"/>
  <c r="CB927" i="64"/>
  <c r="CC927" i="64"/>
  <c r="CD927" i="64"/>
  <c r="CE927" i="64"/>
  <c r="CF927" i="64"/>
  <c r="CG927" i="64"/>
  <c r="CH927" i="64"/>
  <c r="CI927" i="64"/>
  <c r="CJ927" i="64"/>
  <c r="CK927" i="64"/>
  <c r="CL927" i="64"/>
  <c r="S532" i="64"/>
  <c r="T532" i="64"/>
  <c r="U532" i="64"/>
  <c r="V532" i="64"/>
  <c r="W532" i="64"/>
  <c r="X532" i="64"/>
  <c r="Y532" i="64"/>
  <c r="Z532" i="64"/>
  <c r="AA532" i="64"/>
  <c r="AB532" i="64"/>
  <c r="AC532" i="64"/>
  <c r="AD532" i="64"/>
  <c r="AE532" i="64"/>
  <c r="AF532" i="64"/>
  <c r="AG532" i="64"/>
  <c r="AH532" i="64"/>
  <c r="AI532" i="64"/>
  <c r="AJ532" i="64"/>
  <c r="AK532" i="64"/>
  <c r="AL532" i="64"/>
  <c r="AM532" i="64"/>
  <c r="AN532" i="64"/>
  <c r="AO532" i="64"/>
  <c r="AP532" i="64"/>
  <c r="AQ532" i="64"/>
  <c r="AR532" i="64"/>
  <c r="AS532" i="64"/>
  <c r="AT532" i="64"/>
  <c r="AU532" i="64"/>
  <c r="AV532" i="64"/>
  <c r="AW532" i="64"/>
  <c r="AX532" i="64"/>
  <c r="AY532" i="64"/>
  <c r="AZ532" i="64"/>
  <c r="BA532" i="64"/>
  <c r="BB532" i="64"/>
  <c r="BC532" i="64"/>
  <c r="BD532" i="64"/>
  <c r="BE532" i="64"/>
  <c r="BF532" i="64"/>
  <c r="BG532" i="64"/>
  <c r="BH532" i="64"/>
  <c r="BI532" i="64"/>
  <c r="BJ532" i="64"/>
  <c r="BK532" i="64"/>
  <c r="BL532" i="64"/>
  <c r="BM532" i="64"/>
  <c r="BN532" i="64"/>
  <c r="BO532" i="64"/>
  <c r="BP532" i="64"/>
  <c r="BQ532" i="64"/>
  <c r="BR532" i="64"/>
  <c r="BS532" i="64"/>
  <c r="BT532" i="64"/>
  <c r="BU532" i="64"/>
  <c r="BV532" i="64"/>
  <c r="BW532" i="64"/>
  <c r="BX532" i="64"/>
  <c r="BY532" i="64"/>
  <c r="BZ532" i="64"/>
  <c r="CA532" i="64"/>
  <c r="CB532" i="64"/>
  <c r="CC532" i="64"/>
  <c r="CD532" i="64"/>
  <c r="CE532" i="64"/>
  <c r="CF532" i="64"/>
  <c r="CG532" i="64"/>
  <c r="CH532" i="64"/>
  <c r="CI532" i="64"/>
  <c r="CJ532" i="64"/>
  <c r="CK532" i="64"/>
  <c r="CL532" i="64"/>
  <c r="S833" i="64"/>
  <c r="T833" i="64"/>
  <c r="U833" i="64"/>
  <c r="V833" i="64"/>
  <c r="W833" i="64"/>
  <c r="X833" i="64"/>
  <c r="Y833" i="64"/>
  <c r="Z833" i="64"/>
  <c r="AA833" i="64"/>
  <c r="AB833" i="64"/>
  <c r="AC833" i="64"/>
  <c r="AD833" i="64"/>
  <c r="AE833" i="64"/>
  <c r="AF833" i="64"/>
  <c r="AG833" i="64"/>
  <c r="AH833" i="64"/>
  <c r="AI833" i="64"/>
  <c r="AJ833" i="64"/>
  <c r="AK833" i="64"/>
  <c r="AL833" i="64"/>
  <c r="AM833" i="64"/>
  <c r="AN833" i="64"/>
  <c r="AO833" i="64"/>
  <c r="AP833" i="64"/>
  <c r="AQ833" i="64"/>
  <c r="AR833" i="64"/>
  <c r="AS833" i="64"/>
  <c r="AT833" i="64"/>
  <c r="AU833" i="64"/>
  <c r="AV833" i="64"/>
  <c r="AW833" i="64"/>
  <c r="AX833" i="64"/>
  <c r="AY833" i="64"/>
  <c r="AZ833" i="64"/>
  <c r="BA833" i="64"/>
  <c r="BB833" i="64"/>
  <c r="BC833" i="64"/>
  <c r="BD833" i="64"/>
  <c r="BE833" i="64"/>
  <c r="BF833" i="64"/>
  <c r="BG833" i="64"/>
  <c r="BH833" i="64"/>
  <c r="BI833" i="64"/>
  <c r="BJ833" i="64"/>
  <c r="BK833" i="64"/>
  <c r="BL833" i="64"/>
  <c r="BM833" i="64"/>
  <c r="BN833" i="64"/>
  <c r="BO833" i="64"/>
  <c r="BP833" i="64"/>
  <c r="BQ833" i="64"/>
  <c r="BR833" i="64"/>
  <c r="BS833" i="64"/>
  <c r="BT833" i="64"/>
  <c r="BU833" i="64"/>
  <c r="BV833" i="64"/>
  <c r="BW833" i="64"/>
  <c r="BX833" i="64"/>
  <c r="BY833" i="64"/>
  <c r="BZ833" i="64"/>
  <c r="CA833" i="64"/>
  <c r="CB833" i="64"/>
  <c r="CC833" i="64"/>
  <c r="CD833" i="64"/>
  <c r="CE833" i="64"/>
  <c r="CF833" i="64"/>
  <c r="CG833" i="64"/>
  <c r="CH833" i="64"/>
  <c r="CI833" i="64"/>
  <c r="CJ833" i="64"/>
  <c r="CK833" i="64"/>
  <c r="CL833" i="64"/>
  <c r="S808" i="64"/>
  <c r="T808" i="64"/>
  <c r="U808" i="64"/>
  <c r="V808" i="64"/>
  <c r="W808" i="64"/>
  <c r="X808" i="64"/>
  <c r="Y808" i="64"/>
  <c r="Z808" i="64"/>
  <c r="AA808" i="64"/>
  <c r="AB808" i="64"/>
  <c r="AC808" i="64"/>
  <c r="AD808" i="64"/>
  <c r="AE808" i="64"/>
  <c r="AF808" i="64"/>
  <c r="AG808" i="64"/>
  <c r="AH808" i="64"/>
  <c r="AI808" i="64"/>
  <c r="AJ808" i="64"/>
  <c r="AK808" i="64"/>
  <c r="AL808" i="64"/>
  <c r="AM808" i="64"/>
  <c r="AN808" i="64"/>
  <c r="AO808" i="64"/>
  <c r="AP808" i="64"/>
  <c r="AQ808" i="64"/>
  <c r="AR808" i="64"/>
  <c r="AS808" i="64"/>
  <c r="AT808" i="64"/>
  <c r="AU808" i="64"/>
  <c r="AV808" i="64"/>
  <c r="AW808" i="64"/>
  <c r="AX808" i="64"/>
  <c r="AY808" i="64"/>
  <c r="AZ808" i="64"/>
  <c r="BA808" i="64"/>
  <c r="BB808" i="64"/>
  <c r="BC808" i="64"/>
  <c r="BD808" i="64"/>
  <c r="BE808" i="64"/>
  <c r="BF808" i="64"/>
  <c r="BG808" i="64"/>
  <c r="BH808" i="64"/>
  <c r="BI808" i="64"/>
  <c r="BJ808" i="64"/>
  <c r="BK808" i="64"/>
  <c r="BL808" i="64"/>
  <c r="BM808" i="64"/>
  <c r="BN808" i="64"/>
  <c r="BO808" i="64"/>
  <c r="BP808" i="64"/>
  <c r="BQ808" i="64"/>
  <c r="BR808" i="64"/>
  <c r="BS808" i="64"/>
  <c r="BT808" i="64"/>
  <c r="BU808" i="64"/>
  <c r="BV808" i="64"/>
  <c r="BW808" i="64"/>
  <c r="BX808" i="64"/>
  <c r="BY808" i="64"/>
  <c r="BZ808" i="64"/>
  <c r="CA808" i="64"/>
  <c r="CB808" i="64"/>
  <c r="CC808" i="64"/>
  <c r="CD808" i="64"/>
  <c r="CE808" i="64"/>
  <c r="CF808" i="64"/>
  <c r="CG808" i="64"/>
  <c r="CH808" i="64"/>
  <c r="CI808" i="64"/>
  <c r="CJ808" i="64"/>
  <c r="CK808" i="64"/>
  <c r="CL808" i="64"/>
  <c r="S1384" i="64"/>
  <c r="T1384" i="64"/>
  <c r="U1384" i="64"/>
  <c r="V1384" i="64"/>
  <c r="W1384" i="64"/>
  <c r="X1384" i="64"/>
  <c r="Y1384" i="64"/>
  <c r="Z1384" i="64"/>
  <c r="AA1384" i="64"/>
  <c r="AB1384" i="64"/>
  <c r="AC1384" i="64"/>
  <c r="AD1384" i="64"/>
  <c r="AE1384" i="64"/>
  <c r="AF1384" i="64"/>
  <c r="AG1384" i="64"/>
  <c r="AH1384" i="64"/>
  <c r="AI1384" i="64"/>
  <c r="AJ1384" i="64"/>
  <c r="AK1384" i="64"/>
  <c r="AL1384" i="64"/>
  <c r="AM1384" i="64"/>
  <c r="AN1384" i="64"/>
  <c r="AO1384" i="64"/>
  <c r="AP1384" i="64"/>
  <c r="AQ1384" i="64"/>
  <c r="AR1384" i="64"/>
  <c r="AS1384" i="64"/>
  <c r="AT1384" i="64"/>
  <c r="AU1384" i="64"/>
  <c r="AV1384" i="64"/>
  <c r="AW1384" i="64"/>
  <c r="AX1384" i="64"/>
  <c r="AY1384" i="64"/>
  <c r="AZ1384" i="64"/>
  <c r="BA1384" i="64"/>
  <c r="BB1384" i="64"/>
  <c r="BC1384" i="64"/>
  <c r="BD1384" i="64"/>
  <c r="BE1384" i="64"/>
  <c r="BF1384" i="64"/>
  <c r="BG1384" i="64"/>
  <c r="BH1384" i="64"/>
  <c r="BI1384" i="64"/>
  <c r="BJ1384" i="64"/>
  <c r="BK1384" i="64"/>
  <c r="BL1384" i="64"/>
  <c r="BM1384" i="64"/>
  <c r="BN1384" i="64"/>
  <c r="BO1384" i="64"/>
  <c r="BP1384" i="64"/>
  <c r="BQ1384" i="64"/>
  <c r="BR1384" i="64"/>
  <c r="BS1384" i="64"/>
  <c r="BT1384" i="64"/>
  <c r="BU1384" i="64"/>
  <c r="BV1384" i="64"/>
  <c r="BW1384" i="64"/>
  <c r="BX1384" i="64"/>
  <c r="BY1384" i="64"/>
  <c r="BZ1384" i="64"/>
  <c r="CA1384" i="64"/>
  <c r="CB1384" i="64"/>
  <c r="CC1384" i="64"/>
  <c r="CD1384" i="64"/>
  <c r="CE1384" i="64"/>
  <c r="CF1384" i="64"/>
  <c r="CG1384" i="64"/>
  <c r="CH1384" i="64"/>
  <c r="CI1384" i="64"/>
  <c r="CJ1384" i="64"/>
  <c r="CK1384" i="64"/>
  <c r="CL1384" i="64"/>
  <c r="T1411" i="64"/>
  <c r="U1411" i="64"/>
  <c r="V1411" i="64"/>
  <c r="W1411" i="64"/>
  <c r="X1411" i="64"/>
  <c r="Y1411" i="64"/>
  <c r="Z1411" i="64"/>
  <c r="AA1411" i="64"/>
  <c r="AB1411" i="64"/>
  <c r="AC1411" i="64"/>
  <c r="AD1411" i="64"/>
  <c r="AE1411" i="64"/>
  <c r="AF1411" i="64"/>
  <c r="AG1411" i="64"/>
  <c r="AH1411" i="64"/>
  <c r="AI1411" i="64"/>
  <c r="AJ1411" i="64"/>
  <c r="AK1411" i="64"/>
  <c r="AL1411" i="64"/>
  <c r="AM1411" i="64"/>
  <c r="AN1411" i="64"/>
  <c r="AO1411" i="64"/>
  <c r="AP1411" i="64"/>
  <c r="AQ1411" i="64"/>
  <c r="AR1411" i="64"/>
  <c r="AS1411" i="64"/>
  <c r="AT1411" i="64"/>
  <c r="AU1411" i="64"/>
  <c r="AV1411" i="64"/>
  <c r="AW1411" i="64"/>
  <c r="AX1411" i="64"/>
  <c r="AY1411" i="64"/>
  <c r="AZ1411" i="64"/>
  <c r="BA1411" i="64"/>
  <c r="BB1411" i="64"/>
  <c r="BC1411" i="64"/>
  <c r="BD1411" i="64"/>
  <c r="BE1411" i="64"/>
  <c r="BF1411" i="64"/>
  <c r="BG1411" i="64"/>
  <c r="BH1411" i="64"/>
  <c r="BI1411" i="64"/>
  <c r="BJ1411" i="64"/>
  <c r="BK1411" i="64"/>
  <c r="BL1411" i="64"/>
  <c r="BM1411" i="64"/>
  <c r="BN1411" i="64"/>
  <c r="BO1411" i="64"/>
  <c r="BP1411" i="64"/>
  <c r="BQ1411" i="64"/>
  <c r="BR1411" i="64"/>
  <c r="BS1411" i="64"/>
  <c r="BT1411" i="64"/>
  <c r="BU1411" i="64"/>
  <c r="BV1411" i="64"/>
  <c r="BW1411" i="64"/>
  <c r="BX1411" i="64"/>
  <c r="BY1411" i="64"/>
  <c r="BZ1411" i="64"/>
  <c r="CA1411" i="64"/>
  <c r="CB1411" i="64"/>
  <c r="CC1411" i="64"/>
  <c r="CD1411" i="64"/>
  <c r="CE1411" i="64"/>
  <c r="CF1411" i="64"/>
  <c r="CG1411" i="64"/>
  <c r="CH1411" i="64"/>
  <c r="CI1411" i="64"/>
  <c r="CJ1411" i="64"/>
  <c r="CK1411" i="64"/>
  <c r="CL1411" i="64"/>
  <c r="S1411" i="64"/>
  <c r="CL1410" i="64"/>
  <c r="CK1410" i="64"/>
  <c r="CJ1410" i="64"/>
  <c r="CI1410" i="64"/>
  <c r="CH1410" i="64"/>
  <c r="CG1410" i="64"/>
  <c r="CF1410" i="64"/>
  <c r="CE1410" i="64"/>
  <c r="CD1410" i="64"/>
  <c r="CC1410" i="64"/>
  <c r="CB1410" i="64"/>
  <c r="CA1410" i="64"/>
  <c r="BZ1410" i="64"/>
  <c r="BY1410" i="64"/>
  <c r="BX1410" i="64"/>
  <c r="BW1410" i="64"/>
  <c r="BV1410" i="64"/>
  <c r="BU1410" i="64"/>
  <c r="BT1410" i="64"/>
  <c r="BS1410" i="64"/>
  <c r="BR1410" i="64"/>
  <c r="BQ1410" i="64"/>
  <c r="BP1410" i="64"/>
  <c r="BO1410" i="64"/>
  <c r="BN1410" i="64"/>
  <c r="BM1410" i="64"/>
  <c r="BL1410" i="64"/>
  <c r="BK1410" i="64"/>
  <c r="BJ1410" i="64"/>
  <c r="BI1410" i="64"/>
  <c r="BH1410" i="64"/>
  <c r="BG1410" i="64"/>
  <c r="BF1410" i="64"/>
  <c r="BE1410" i="64"/>
  <c r="BD1410" i="64"/>
  <c r="BC1410" i="64"/>
  <c r="BB1410" i="64"/>
  <c r="BA1410" i="64"/>
  <c r="AZ1410" i="64"/>
  <c r="AY1410" i="64"/>
  <c r="AX1410" i="64"/>
  <c r="AW1410" i="64"/>
  <c r="AV1410" i="64"/>
  <c r="AU1410" i="64"/>
  <c r="AT1410" i="64"/>
  <c r="AS1410" i="64"/>
  <c r="AR1410" i="64"/>
  <c r="AQ1410" i="64"/>
  <c r="AP1410" i="64"/>
  <c r="AO1410" i="64"/>
  <c r="AN1410" i="64"/>
  <c r="AM1410" i="64"/>
  <c r="AL1410" i="64"/>
  <c r="AK1410" i="64"/>
  <c r="AJ1410" i="64"/>
  <c r="AI1410" i="64"/>
  <c r="AH1410" i="64"/>
  <c r="AG1410" i="64"/>
  <c r="AF1410" i="64"/>
  <c r="AE1410" i="64"/>
  <c r="AD1410" i="64"/>
  <c r="AC1410" i="64"/>
  <c r="AB1410" i="64"/>
  <c r="AA1410" i="64"/>
  <c r="Z1410" i="64"/>
  <c r="Y1410" i="64"/>
  <c r="X1410" i="64"/>
  <c r="W1410" i="64"/>
  <c r="V1410" i="64"/>
  <c r="U1410" i="64"/>
  <c r="T1410" i="64"/>
  <c r="S1410" i="64"/>
  <c r="E1220" i="64"/>
  <c r="G326" i="64"/>
  <c r="E2097" i="64"/>
  <c r="E523" i="64"/>
  <c r="E916" i="64"/>
  <c r="T324" i="64"/>
  <c r="U324" i="64"/>
  <c r="V324" i="64"/>
  <c r="W324" i="64"/>
  <c r="X324" i="64"/>
  <c r="Y324" i="64"/>
  <c r="Z324" i="64"/>
  <c r="AA324" i="64"/>
  <c r="AB324" i="64"/>
  <c r="AC324" i="64"/>
  <c r="AD324" i="64"/>
  <c r="AE324" i="64"/>
  <c r="AF324" i="64"/>
  <c r="AG324" i="64"/>
  <c r="AH324" i="64"/>
  <c r="AI324" i="64"/>
  <c r="AJ324" i="64"/>
  <c r="AK324" i="64"/>
  <c r="AL324" i="64"/>
  <c r="AM324" i="64"/>
  <c r="AN324" i="64"/>
  <c r="AO324" i="64"/>
  <c r="AP324" i="64"/>
  <c r="AQ324" i="64"/>
  <c r="AR324" i="64"/>
  <c r="AS324" i="64"/>
  <c r="AT324" i="64"/>
  <c r="AU324" i="64"/>
  <c r="AV324" i="64"/>
  <c r="AW324" i="64"/>
  <c r="AX324" i="64"/>
  <c r="AY324" i="64"/>
  <c r="AZ324" i="64"/>
  <c r="BA324" i="64"/>
  <c r="BB324" i="64"/>
  <c r="BC324" i="64"/>
  <c r="BD324" i="64"/>
  <c r="BE324" i="64"/>
  <c r="BF324" i="64"/>
  <c r="BG324" i="64"/>
  <c r="BH324" i="64"/>
  <c r="BI324" i="64"/>
  <c r="BJ324" i="64"/>
  <c r="BK324" i="64"/>
  <c r="BL324" i="64"/>
  <c r="BM324" i="64"/>
  <c r="BN324" i="64"/>
  <c r="BO324" i="64"/>
  <c r="BP324" i="64"/>
  <c r="BQ324" i="64"/>
  <c r="BR324" i="64"/>
  <c r="BS324" i="64"/>
  <c r="BT324" i="64"/>
  <c r="BU324" i="64"/>
  <c r="BV324" i="64"/>
  <c r="BW324" i="64"/>
  <c r="BX324" i="64"/>
  <c r="BY324" i="64"/>
  <c r="BZ324" i="64"/>
  <c r="CA324" i="64"/>
  <c r="CB324" i="64"/>
  <c r="CC324" i="64"/>
  <c r="CD324" i="64"/>
  <c r="CE324" i="64"/>
  <c r="CF324" i="64"/>
  <c r="CG324" i="64"/>
  <c r="CH324" i="64"/>
  <c r="CI324" i="64"/>
  <c r="CJ324" i="64"/>
  <c r="CK324" i="64"/>
  <c r="CL324" i="64"/>
  <c r="S324" i="64"/>
  <c r="T97" i="64"/>
  <c r="U97" i="64"/>
  <c r="V97" i="64"/>
  <c r="W97" i="64"/>
  <c r="X97" i="64"/>
  <c r="Y97" i="64"/>
  <c r="Z97" i="64"/>
  <c r="AA97" i="64"/>
  <c r="AB97" i="64"/>
  <c r="AC97" i="64"/>
  <c r="AD97" i="64"/>
  <c r="AE97" i="64"/>
  <c r="AF97" i="64"/>
  <c r="AG97" i="64"/>
  <c r="AH97" i="64"/>
  <c r="AI97" i="64"/>
  <c r="AJ97" i="64"/>
  <c r="AK97" i="64"/>
  <c r="AL97" i="64"/>
  <c r="AM97" i="64"/>
  <c r="AN97" i="64"/>
  <c r="AO97" i="64"/>
  <c r="AP97" i="64"/>
  <c r="AQ97" i="64"/>
  <c r="AR97" i="64"/>
  <c r="AS97" i="64"/>
  <c r="AT97" i="64"/>
  <c r="AU97" i="64"/>
  <c r="AV97" i="64"/>
  <c r="AW97" i="64"/>
  <c r="AX97" i="64"/>
  <c r="AY97" i="64"/>
  <c r="AZ97" i="64"/>
  <c r="BA97" i="64"/>
  <c r="BB97" i="64"/>
  <c r="BC97" i="64"/>
  <c r="BD97" i="64"/>
  <c r="BE97" i="64"/>
  <c r="BF97" i="64"/>
  <c r="BG97" i="64"/>
  <c r="BH97" i="64"/>
  <c r="BI97" i="64"/>
  <c r="BJ97" i="64"/>
  <c r="BK97" i="64"/>
  <c r="BL97" i="64"/>
  <c r="BM97" i="64"/>
  <c r="BN97" i="64"/>
  <c r="BO97" i="64"/>
  <c r="BP97" i="64"/>
  <c r="BQ97" i="64"/>
  <c r="BR97" i="64"/>
  <c r="BS97" i="64"/>
  <c r="BT97" i="64"/>
  <c r="BU97" i="64"/>
  <c r="BV97" i="64"/>
  <c r="BW97" i="64"/>
  <c r="BX97" i="64"/>
  <c r="BY97" i="64"/>
  <c r="BZ97" i="64"/>
  <c r="CA97" i="64"/>
  <c r="CB97" i="64"/>
  <c r="CC97" i="64"/>
  <c r="CD97" i="64"/>
  <c r="CE97" i="64"/>
  <c r="CF97" i="64"/>
  <c r="CG97" i="64"/>
  <c r="CH97" i="64"/>
  <c r="CI97" i="64"/>
  <c r="CJ97" i="64"/>
  <c r="CK97" i="64"/>
  <c r="CL97" i="64"/>
  <c r="S97" i="64"/>
  <c r="T179" i="64"/>
  <c r="U179" i="64"/>
  <c r="V179" i="64"/>
  <c r="W179" i="64"/>
  <c r="X179" i="64"/>
  <c r="Y179" i="64"/>
  <c r="Z179" i="64"/>
  <c r="AA179" i="64"/>
  <c r="AB179" i="64"/>
  <c r="AC179" i="64"/>
  <c r="AD179" i="64"/>
  <c r="AE179" i="64"/>
  <c r="AF179" i="64"/>
  <c r="AG179" i="64"/>
  <c r="AH179" i="64"/>
  <c r="AI179" i="64"/>
  <c r="AJ179" i="64"/>
  <c r="AK179" i="64"/>
  <c r="AL179" i="64"/>
  <c r="AM179" i="64"/>
  <c r="AN179" i="64"/>
  <c r="AO179" i="64"/>
  <c r="AP179" i="64"/>
  <c r="AQ179" i="64"/>
  <c r="AR179" i="64"/>
  <c r="AS179" i="64"/>
  <c r="AT179" i="64"/>
  <c r="AU179" i="64"/>
  <c r="AV179" i="64"/>
  <c r="AW179" i="64"/>
  <c r="AX179" i="64"/>
  <c r="AY179" i="64"/>
  <c r="AZ179" i="64"/>
  <c r="BA179" i="64"/>
  <c r="BB179" i="64"/>
  <c r="BC179" i="64"/>
  <c r="BD179" i="64"/>
  <c r="BE179" i="64"/>
  <c r="BF179" i="64"/>
  <c r="BG179" i="64"/>
  <c r="BH179" i="64"/>
  <c r="BI179" i="64"/>
  <c r="BJ179" i="64"/>
  <c r="BK179" i="64"/>
  <c r="BL179" i="64"/>
  <c r="BM179" i="64"/>
  <c r="BN179" i="64"/>
  <c r="BO179" i="64"/>
  <c r="BP179" i="64"/>
  <c r="BQ179" i="64"/>
  <c r="BR179" i="64"/>
  <c r="BS179" i="64"/>
  <c r="BT179" i="64"/>
  <c r="BU179" i="64"/>
  <c r="BV179" i="64"/>
  <c r="BW179" i="64"/>
  <c r="BX179" i="64"/>
  <c r="BY179" i="64"/>
  <c r="BZ179" i="64"/>
  <c r="CA179" i="64"/>
  <c r="CB179" i="64"/>
  <c r="CC179" i="64"/>
  <c r="CD179" i="64"/>
  <c r="CE179" i="64"/>
  <c r="CF179" i="64"/>
  <c r="CG179" i="64"/>
  <c r="CH179" i="64"/>
  <c r="CI179" i="64"/>
  <c r="CJ179" i="64"/>
  <c r="CK179" i="64"/>
  <c r="CL179" i="64"/>
  <c r="S179" i="64"/>
  <c r="T127" i="64"/>
  <c r="U127" i="64"/>
  <c r="V127" i="64"/>
  <c r="W127" i="64"/>
  <c r="X127" i="64"/>
  <c r="Y127" i="64"/>
  <c r="Z127" i="64"/>
  <c r="AA127" i="64"/>
  <c r="AB127" i="64"/>
  <c r="AC127" i="64"/>
  <c r="AD127" i="64"/>
  <c r="AE127" i="64"/>
  <c r="AF127" i="64"/>
  <c r="AG127" i="64"/>
  <c r="AH127" i="64"/>
  <c r="AI127" i="64"/>
  <c r="AJ127" i="64"/>
  <c r="AK127" i="64"/>
  <c r="AL127" i="64"/>
  <c r="AM127" i="64"/>
  <c r="AN127" i="64"/>
  <c r="AO127" i="64"/>
  <c r="AP127" i="64"/>
  <c r="AQ127" i="64"/>
  <c r="AR127" i="64"/>
  <c r="AS127" i="64"/>
  <c r="AT127" i="64"/>
  <c r="AU127" i="64"/>
  <c r="AV127" i="64"/>
  <c r="AW127" i="64"/>
  <c r="AX127" i="64"/>
  <c r="AY127" i="64"/>
  <c r="AZ127" i="64"/>
  <c r="BA127" i="64"/>
  <c r="BB127" i="64"/>
  <c r="BC127" i="64"/>
  <c r="BD127" i="64"/>
  <c r="BE127" i="64"/>
  <c r="BF127" i="64"/>
  <c r="BG127" i="64"/>
  <c r="BH127" i="64"/>
  <c r="BI127" i="64"/>
  <c r="BJ127" i="64"/>
  <c r="BK127" i="64"/>
  <c r="BL127" i="64"/>
  <c r="BM127" i="64"/>
  <c r="BN127" i="64"/>
  <c r="BO127" i="64"/>
  <c r="BP127" i="64"/>
  <c r="BQ127" i="64"/>
  <c r="BR127" i="64"/>
  <c r="BS127" i="64"/>
  <c r="BT127" i="64"/>
  <c r="BU127" i="64"/>
  <c r="BV127" i="64"/>
  <c r="BW127" i="64"/>
  <c r="BX127" i="64"/>
  <c r="BY127" i="64"/>
  <c r="BZ127" i="64"/>
  <c r="CA127" i="64"/>
  <c r="CB127" i="64"/>
  <c r="CC127" i="64"/>
  <c r="CD127" i="64"/>
  <c r="CE127" i="64"/>
  <c r="CF127" i="64"/>
  <c r="CG127" i="64"/>
  <c r="CH127" i="64"/>
  <c r="CI127" i="64"/>
  <c r="CJ127" i="64"/>
  <c r="CK127" i="64"/>
  <c r="CL127" i="64"/>
  <c r="S127" i="64"/>
  <c r="T112" i="64"/>
  <c r="U112" i="64"/>
  <c r="V112" i="64"/>
  <c r="W112" i="64"/>
  <c r="X112" i="64"/>
  <c r="Y112" i="64"/>
  <c r="Z112" i="64"/>
  <c r="AA112" i="64"/>
  <c r="AB112" i="64"/>
  <c r="AC112" i="64"/>
  <c r="AD112" i="64"/>
  <c r="AE112" i="64"/>
  <c r="AF112" i="64"/>
  <c r="AG112" i="64"/>
  <c r="AH112" i="64"/>
  <c r="AI112" i="64"/>
  <c r="AJ112" i="64"/>
  <c r="AK112" i="64"/>
  <c r="AL112" i="64"/>
  <c r="AM112" i="64"/>
  <c r="AN112" i="64"/>
  <c r="AO112" i="64"/>
  <c r="AP112" i="64"/>
  <c r="AQ112" i="64"/>
  <c r="AR112" i="64"/>
  <c r="AS112" i="64"/>
  <c r="AT112" i="64"/>
  <c r="AU112" i="64"/>
  <c r="AV112" i="64"/>
  <c r="AW112" i="64"/>
  <c r="AX112" i="64"/>
  <c r="AY112" i="64"/>
  <c r="AZ112" i="64"/>
  <c r="BA112" i="64"/>
  <c r="BB112" i="64"/>
  <c r="BC112" i="64"/>
  <c r="BD112" i="64"/>
  <c r="BE112" i="64"/>
  <c r="BF112" i="64"/>
  <c r="BG112" i="64"/>
  <c r="BH112" i="64"/>
  <c r="BI112" i="64"/>
  <c r="BJ112" i="64"/>
  <c r="BK112" i="64"/>
  <c r="BL112" i="64"/>
  <c r="BM112" i="64"/>
  <c r="BN112" i="64"/>
  <c r="BO112" i="64"/>
  <c r="BP112" i="64"/>
  <c r="BQ112" i="64"/>
  <c r="BR112" i="64"/>
  <c r="BS112" i="64"/>
  <c r="BT112" i="64"/>
  <c r="BU112" i="64"/>
  <c r="BV112" i="64"/>
  <c r="BW112" i="64"/>
  <c r="BX112" i="64"/>
  <c r="BY112" i="64"/>
  <c r="BZ112" i="64"/>
  <c r="CA112" i="64"/>
  <c r="CB112" i="64"/>
  <c r="CC112" i="64"/>
  <c r="CD112" i="64"/>
  <c r="CE112" i="64"/>
  <c r="CF112" i="64"/>
  <c r="CG112" i="64"/>
  <c r="CH112" i="64"/>
  <c r="CI112" i="64"/>
  <c r="CJ112" i="64"/>
  <c r="CK112" i="64"/>
  <c r="CL112" i="64"/>
  <c r="S112" i="64"/>
  <c r="G108" i="64"/>
  <c r="G56" i="64"/>
  <c r="R21" i="64"/>
  <c r="S21" i="64"/>
  <c r="S842" i="64" s="1"/>
  <c r="T21" i="64"/>
  <c r="T842" i="64" s="1"/>
  <c r="U21" i="64"/>
  <c r="U842" i="64" s="1"/>
  <c r="V21" i="64"/>
  <c r="V842" i="64" s="1"/>
  <c r="W21" i="64"/>
  <c r="W842" i="64" s="1"/>
  <c r="X21" i="64"/>
  <c r="X842" i="64" s="1"/>
  <c r="Y21" i="64"/>
  <c r="Y842" i="64" s="1"/>
  <c r="Z21" i="64"/>
  <c r="Z842" i="64" s="1"/>
  <c r="AA21" i="64"/>
  <c r="AA842" i="64" s="1"/>
  <c r="AB21" i="64"/>
  <c r="AB842" i="64" s="1"/>
  <c r="AB858" i="64" s="1"/>
  <c r="AC21" i="64"/>
  <c r="AC842" i="64" s="1"/>
  <c r="AC858" i="64" s="1"/>
  <c r="AD21" i="64"/>
  <c r="AD842" i="64" s="1"/>
  <c r="AD858" i="64" s="1"/>
  <c r="AE21" i="64"/>
  <c r="AE842" i="64" s="1"/>
  <c r="AE858" i="64" s="1"/>
  <c r="AF21" i="64"/>
  <c r="AF842" i="64" s="1"/>
  <c r="AF858" i="64" s="1"/>
  <c r="AG21" i="64"/>
  <c r="AG842" i="64" s="1"/>
  <c r="AG858" i="64" s="1"/>
  <c r="AH21" i="64"/>
  <c r="AH842" i="64" s="1"/>
  <c r="AH858" i="64" s="1"/>
  <c r="AI21" i="64"/>
  <c r="AI842" i="64" s="1"/>
  <c r="AI858" i="64" s="1"/>
  <c r="AJ21" i="64"/>
  <c r="AJ842" i="64" s="1"/>
  <c r="AJ858" i="64" s="1"/>
  <c r="AK21" i="64"/>
  <c r="AK842" i="64" s="1"/>
  <c r="AK858" i="64" s="1"/>
  <c r="AL21" i="64"/>
  <c r="AL842" i="64" s="1"/>
  <c r="AL858" i="64" s="1"/>
  <c r="AM21" i="64"/>
  <c r="AM842" i="64" s="1"/>
  <c r="AM858" i="64" s="1"/>
  <c r="AN21" i="64"/>
  <c r="AN842" i="64" s="1"/>
  <c r="AN858" i="64" s="1"/>
  <c r="AO21" i="64"/>
  <c r="AO842" i="64" s="1"/>
  <c r="AO858" i="64" s="1"/>
  <c r="AP21" i="64"/>
  <c r="AP842" i="64" s="1"/>
  <c r="AP858" i="64" s="1"/>
  <c r="AQ21" i="64"/>
  <c r="AQ842" i="64" s="1"/>
  <c r="AQ858" i="64" s="1"/>
  <c r="AR21" i="64"/>
  <c r="AR842" i="64" s="1"/>
  <c r="AR858" i="64" s="1"/>
  <c r="AS21" i="64"/>
  <c r="AS842" i="64" s="1"/>
  <c r="AS858" i="64" s="1"/>
  <c r="AT21" i="64"/>
  <c r="AT842" i="64" s="1"/>
  <c r="AT858" i="64" s="1"/>
  <c r="AU21" i="64"/>
  <c r="AU842" i="64" s="1"/>
  <c r="AU858" i="64" s="1"/>
  <c r="AV21" i="64"/>
  <c r="AV842" i="64" s="1"/>
  <c r="AV858" i="64" s="1"/>
  <c r="AW21" i="64"/>
  <c r="AW842" i="64" s="1"/>
  <c r="AW858" i="64" s="1"/>
  <c r="AX21" i="64"/>
  <c r="AX842" i="64" s="1"/>
  <c r="AX858" i="64" s="1"/>
  <c r="AY21" i="64"/>
  <c r="AY842" i="64" s="1"/>
  <c r="AY858" i="64" s="1"/>
  <c r="AZ21" i="64"/>
  <c r="AZ842" i="64" s="1"/>
  <c r="AZ858" i="64" s="1"/>
  <c r="BA21" i="64"/>
  <c r="BA842" i="64" s="1"/>
  <c r="BA858" i="64" s="1"/>
  <c r="BB21" i="64"/>
  <c r="BB842" i="64" s="1"/>
  <c r="BB858" i="64" s="1"/>
  <c r="BC21" i="64"/>
  <c r="BC842" i="64" s="1"/>
  <c r="BC858" i="64" s="1"/>
  <c r="BD21" i="64"/>
  <c r="BD842" i="64" s="1"/>
  <c r="BD858" i="64" s="1"/>
  <c r="BE21" i="64"/>
  <c r="BE842" i="64" s="1"/>
  <c r="BE858" i="64" s="1"/>
  <c r="BF21" i="64"/>
  <c r="BF842" i="64" s="1"/>
  <c r="BF858" i="64" s="1"/>
  <c r="BG21" i="64"/>
  <c r="BG842" i="64" s="1"/>
  <c r="BG858" i="64" s="1"/>
  <c r="BH21" i="64"/>
  <c r="BH842" i="64" s="1"/>
  <c r="BH858" i="64" s="1"/>
  <c r="BI21" i="64"/>
  <c r="BI842" i="64" s="1"/>
  <c r="BI858" i="64" s="1"/>
  <c r="BJ21" i="64"/>
  <c r="BJ842" i="64" s="1"/>
  <c r="BJ858" i="64" s="1"/>
  <c r="BK21" i="64"/>
  <c r="BK842" i="64" s="1"/>
  <c r="BK858" i="64" s="1"/>
  <c r="BL21" i="64"/>
  <c r="BL842" i="64" s="1"/>
  <c r="BL858" i="64" s="1"/>
  <c r="BM21" i="64"/>
  <c r="BM842" i="64" s="1"/>
  <c r="BM858" i="64" s="1"/>
  <c r="BN21" i="64"/>
  <c r="BN842" i="64" s="1"/>
  <c r="BN858" i="64" s="1"/>
  <c r="BO21" i="64"/>
  <c r="BO842" i="64" s="1"/>
  <c r="BO858" i="64" s="1"/>
  <c r="BP21" i="64"/>
  <c r="BP842" i="64" s="1"/>
  <c r="BP858" i="64" s="1"/>
  <c r="BQ21" i="64"/>
  <c r="BQ842" i="64" s="1"/>
  <c r="BQ858" i="64" s="1"/>
  <c r="BR21" i="64"/>
  <c r="BR842" i="64" s="1"/>
  <c r="BR858" i="64" s="1"/>
  <c r="BS21" i="64"/>
  <c r="BS842" i="64" s="1"/>
  <c r="BS858" i="64" s="1"/>
  <c r="BT21" i="64"/>
  <c r="BT842" i="64" s="1"/>
  <c r="BT858" i="64" s="1"/>
  <c r="BU21" i="64"/>
  <c r="BU842" i="64" s="1"/>
  <c r="BU858" i="64" s="1"/>
  <c r="BV21" i="64"/>
  <c r="BV842" i="64" s="1"/>
  <c r="BV858" i="64" s="1"/>
  <c r="BW21" i="64"/>
  <c r="BW842" i="64" s="1"/>
  <c r="BW858" i="64" s="1"/>
  <c r="BX21" i="64"/>
  <c r="BX842" i="64" s="1"/>
  <c r="BX858" i="64" s="1"/>
  <c r="BY21" i="64"/>
  <c r="BY842" i="64" s="1"/>
  <c r="BY858" i="64" s="1"/>
  <c r="BZ21" i="64"/>
  <c r="BZ842" i="64" s="1"/>
  <c r="BZ858" i="64" s="1"/>
  <c r="CA21" i="64"/>
  <c r="CA842" i="64" s="1"/>
  <c r="CA858" i="64" s="1"/>
  <c r="CB21" i="64"/>
  <c r="CB842" i="64" s="1"/>
  <c r="CB858" i="64" s="1"/>
  <c r="CC21" i="64"/>
  <c r="CC842" i="64" s="1"/>
  <c r="CC858" i="64" s="1"/>
  <c r="CD21" i="64"/>
  <c r="CD842" i="64" s="1"/>
  <c r="CD858" i="64" s="1"/>
  <c r="CE21" i="64"/>
  <c r="CE842" i="64" s="1"/>
  <c r="CE858" i="64" s="1"/>
  <c r="CF21" i="64"/>
  <c r="CF842" i="64" s="1"/>
  <c r="CF858" i="64" s="1"/>
  <c r="CG21" i="64"/>
  <c r="CG842" i="64" s="1"/>
  <c r="CG858" i="64" s="1"/>
  <c r="CH21" i="64"/>
  <c r="CH842" i="64" s="1"/>
  <c r="CH858" i="64" s="1"/>
  <c r="CI21" i="64"/>
  <c r="CI842" i="64" s="1"/>
  <c r="CI858" i="64" s="1"/>
  <c r="CJ21" i="64"/>
  <c r="CJ842" i="64" s="1"/>
  <c r="CJ858" i="64" s="1"/>
  <c r="CK21" i="64"/>
  <c r="CK842" i="64" s="1"/>
  <c r="CK858" i="64" s="1"/>
  <c r="CL21" i="64"/>
  <c r="CL842" i="64" s="1"/>
  <c r="R22" i="64"/>
  <c r="S22" i="64"/>
  <c r="T22" i="64"/>
  <c r="U22" i="64"/>
  <c r="V22" i="64"/>
  <c r="W22" i="64"/>
  <c r="X22" i="64"/>
  <c r="Y22" i="64"/>
  <c r="Z22" i="64"/>
  <c r="AA22" i="64"/>
  <c r="AB22" i="64"/>
  <c r="AC22" i="64"/>
  <c r="AD22" i="64"/>
  <c r="AE22" i="64"/>
  <c r="AF22" i="64"/>
  <c r="AG22" i="64"/>
  <c r="AH22" i="64"/>
  <c r="AI22" i="64"/>
  <c r="AJ22" i="64"/>
  <c r="AK22" i="64"/>
  <c r="AL22" i="64"/>
  <c r="AM22" i="64"/>
  <c r="AN22" i="64"/>
  <c r="AO22" i="64"/>
  <c r="AP22" i="64"/>
  <c r="AQ22" i="64"/>
  <c r="AR22" i="64"/>
  <c r="AS22" i="64"/>
  <c r="AT22" i="64"/>
  <c r="AU22" i="64"/>
  <c r="AV22" i="64"/>
  <c r="AW22" i="64"/>
  <c r="AX22" i="64"/>
  <c r="AY22" i="64"/>
  <c r="AZ22" i="64"/>
  <c r="BA22" i="64"/>
  <c r="BB22" i="64"/>
  <c r="BC22" i="64"/>
  <c r="BD22" i="64"/>
  <c r="BE22" i="64"/>
  <c r="BF22" i="64"/>
  <c r="BG22" i="64"/>
  <c r="BH22" i="64"/>
  <c r="BI22" i="64"/>
  <c r="BJ22" i="64"/>
  <c r="BK22" i="64"/>
  <c r="BL22" i="64"/>
  <c r="BM22" i="64"/>
  <c r="BN22" i="64"/>
  <c r="BO22" i="64"/>
  <c r="BP22" i="64"/>
  <c r="BQ22" i="64"/>
  <c r="BR22" i="64"/>
  <c r="BS22" i="64"/>
  <c r="BT22" i="64"/>
  <c r="BU22" i="64"/>
  <c r="BV22" i="64"/>
  <c r="BW22" i="64"/>
  <c r="BX22" i="64"/>
  <c r="BY22" i="64"/>
  <c r="BZ22" i="64"/>
  <c r="CA22" i="64"/>
  <c r="CB22" i="64"/>
  <c r="CC22" i="64"/>
  <c r="CD22" i="64"/>
  <c r="CE22" i="64"/>
  <c r="CF22" i="64"/>
  <c r="CG22" i="64"/>
  <c r="CH22" i="64"/>
  <c r="CI22" i="64"/>
  <c r="CJ22" i="64"/>
  <c r="CK22" i="64"/>
  <c r="CL22" i="64"/>
  <c r="R23" i="64"/>
  <c r="S23" i="64"/>
  <c r="T23" i="64"/>
  <c r="U23" i="64"/>
  <c r="V23" i="64"/>
  <c r="W23" i="64"/>
  <c r="X23" i="64"/>
  <c r="Y23" i="64"/>
  <c r="Z23" i="64"/>
  <c r="AA23" i="64"/>
  <c r="AB23" i="64"/>
  <c r="AC23" i="64"/>
  <c r="AD23" i="64"/>
  <c r="AE23" i="64"/>
  <c r="AF23" i="64"/>
  <c r="AG23" i="64"/>
  <c r="AH23" i="64"/>
  <c r="AI23" i="64"/>
  <c r="AJ23" i="64"/>
  <c r="AK23" i="64"/>
  <c r="AL23" i="64"/>
  <c r="AM23" i="64"/>
  <c r="AN23" i="64"/>
  <c r="AO23" i="64"/>
  <c r="AP23" i="64"/>
  <c r="AQ23" i="64"/>
  <c r="AR23" i="64"/>
  <c r="AS23" i="64"/>
  <c r="AT23" i="64"/>
  <c r="AU23" i="64"/>
  <c r="AV23" i="64"/>
  <c r="AW23" i="64"/>
  <c r="AX23" i="64"/>
  <c r="AY23" i="64"/>
  <c r="AZ23" i="64"/>
  <c r="BA23" i="64"/>
  <c r="BB23" i="64"/>
  <c r="BC23" i="64"/>
  <c r="BD23" i="64"/>
  <c r="BE23" i="64"/>
  <c r="BF23" i="64"/>
  <c r="BG23" i="64"/>
  <c r="BH23" i="64"/>
  <c r="BI23" i="64"/>
  <c r="BJ23" i="64"/>
  <c r="BK23" i="64"/>
  <c r="BL23" i="64"/>
  <c r="BM23" i="64"/>
  <c r="BN23" i="64"/>
  <c r="BO23" i="64"/>
  <c r="BP23" i="64"/>
  <c r="BQ23" i="64"/>
  <c r="BR23" i="64"/>
  <c r="BS23" i="64"/>
  <c r="BT23" i="64"/>
  <c r="BU23" i="64"/>
  <c r="BV23" i="64"/>
  <c r="BW23" i="64"/>
  <c r="BX23" i="64"/>
  <c r="BY23" i="64"/>
  <c r="BZ23" i="64"/>
  <c r="CA23" i="64"/>
  <c r="CB23" i="64"/>
  <c r="CC23" i="64"/>
  <c r="CD23" i="64"/>
  <c r="CE23" i="64"/>
  <c r="CF23" i="64"/>
  <c r="CG23" i="64"/>
  <c r="CH23" i="64"/>
  <c r="CI23" i="64"/>
  <c r="CJ23" i="64"/>
  <c r="CK23" i="64"/>
  <c r="CL23" i="64"/>
  <c r="S20" i="64"/>
  <c r="S841" i="64" s="1"/>
  <c r="T20" i="64"/>
  <c r="T841" i="64" s="1"/>
  <c r="U20" i="64"/>
  <c r="U841" i="64" s="1"/>
  <c r="V20" i="64"/>
  <c r="V841" i="64" s="1"/>
  <c r="W20" i="64"/>
  <c r="W841" i="64" s="1"/>
  <c r="X20" i="64"/>
  <c r="X841" i="64" s="1"/>
  <c r="Y20" i="64"/>
  <c r="Y841" i="64" s="1"/>
  <c r="Z20" i="64"/>
  <c r="Z841" i="64" s="1"/>
  <c r="AA20" i="64"/>
  <c r="AA841" i="64" s="1"/>
  <c r="AA857" i="64" s="1"/>
  <c r="AB20" i="64"/>
  <c r="AB841" i="64" s="1"/>
  <c r="AB857" i="64" s="1"/>
  <c r="AC20" i="64"/>
  <c r="AC841" i="64" s="1"/>
  <c r="AC857" i="64" s="1"/>
  <c r="AD20" i="64"/>
  <c r="AD841" i="64" s="1"/>
  <c r="AD857" i="64" s="1"/>
  <c r="AE20" i="64"/>
  <c r="AE841" i="64" s="1"/>
  <c r="AE857" i="64" s="1"/>
  <c r="AF20" i="64"/>
  <c r="AF841" i="64" s="1"/>
  <c r="AF857" i="64" s="1"/>
  <c r="AG20" i="64"/>
  <c r="AG841" i="64" s="1"/>
  <c r="AG857" i="64" s="1"/>
  <c r="AH20" i="64"/>
  <c r="AH841" i="64" s="1"/>
  <c r="AH857" i="64" s="1"/>
  <c r="AI20" i="64"/>
  <c r="AI841" i="64" s="1"/>
  <c r="AI857" i="64" s="1"/>
  <c r="AJ20" i="64"/>
  <c r="AJ841" i="64" s="1"/>
  <c r="AJ857" i="64" s="1"/>
  <c r="AK20" i="64"/>
  <c r="AK841" i="64" s="1"/>
  <c r="AK857" i="64" s="1"/>
  <c r="AL20" i="64"/>
  <c r="AL841" i="64" s="1"/>
  <c r="AL857" i="64" s="1"/>
  <c r="AM20" i="64"/>
  <c r="AM841" i="64" s="1"/>
  <c r="AM857" i="64" s="1"/>
  <c r="AN20" i="64"/>
  <c r="AN841" i="64" s="1"/>
  <c r="AN857" i="64" s="1"/>
  <c r="AO20" i="64"/>
  <c r="AO841" i="64" s="1"/>
  <c r="AO857" i="64" s="1"/>
  <c r="AP20" i="64"/>
  <c r="AP841" i="64" s="1"/>
  <c r="AP857" i="64" s="1"/>
  <c r="AQ20" i="64"/>
  <c r="AQ841" i="64" s="1"/>
  <c r="AQ857" i="64" s="1"/>
  <c r="AR20" i="64"/>
  <c r="AR841" i="64" s="1"/>
  <c r="AR857" i="64" s="1"/>
  <c r="AS20" i="64"/>
  <c r="AS841" i="64" s="1"/>
  <c r="AS857" i="64" s="1"/>
  <c r="AT20" i="64"/>
  <c r="AT841" i="64" s="1"/>
  <c r="AT857" i="64" s="1"/>
  <c r="AU20" i="64"/>
  <c r="AU841" i="64" s="1"/>
  <c r="AU857" i="64" s="1"/>
  <c r="AV20" i="64"/>
  <c r="AV841" i="64" s="1"/>
  <c r="AV857" i="64" s="1"/>
  <c r="AW20" i="64"/>
  <c r="AW841" i="64" s="1"/>
  <c r="AW857" i="64" s="1"/>
  <c r="AX20" i="64"/>
  <c r="AX841" i="64" s="1"/>
  <c r="AX857" i="64" s="1"/>
  <c r="AY20" i="64"/>
  <c r="AY841" i="64" s="1"/>
  <c r="AY857" i="64" s="1"/>
  <c r="AZ20" i="64"/>
  <c r="AZ841" i="64" s="1"/>
  <c r="AZ857" i="64" s="1"/>
  <c r="BA20" i="64"/>
  <c r="BA841" i="64" s="1"/>
  <c r="BA857" i="64" s="1"/>
  <c r="BB20" i="64"/>
  <c r="BB841" i="64" s="1"/>
  <c r="BB857" i="64" s="1"/>
  <c r="BC20" i="64"/>
  <c r="BC841" i="64" s="1"/>
  <c r="BC857" i="64" s="1"/>
  <c r="BD20" i="64"/>
  <c r="BD841" i="64" s="1"/>
  <c r="BD857" i="64" s="1"/>
  <c r="BE20" i="64"/>
  <c r="BE841" i="64" s="1"/>
  <c r="BE857" i="64" s="1"/>
  <c r="BF20" i="64"/>
  <c r="BF841" i="64" s="1"/>
  <c r="BF857" i="64" s="1"/>
  <c r="BG20" i="64"/>
  <c r="BG841" i="64" s="1"/>
  <c r="BG857" i="64" s="1"/>
  <c r="BH20" i="64"/>
  <c r="BH841" i="64" s="1"/>
  <c r="BH857" i="64" s="1"/>
  <c r="BI20" i="64"/>
  <c r="BI841" i="64" s="1"/>
  <c r="BI857" i="64" s="1"/>
  <c r="BJ20" i="64"/>
  <c r="BJ841" i="64" s="1"/>
  <c r="BJ857" i="64" s="1"/>
  <c r="BK20" i="64"/>
  <c r="BK841" i="64" s="1"/>
  <c r="BK857" i="64" s="1"/>
  <c r="BL20" i="64"/>
  <c r="BL841" i="64" s="1"/>
  <c r="BL857" i="64" s="1"/>
  <c r="BM20" i="64"/>
  <c r="BM841" i="64" s="1"/>
  <c r="BM857" i="64" s="1"/>
  <c r="BN20" i="64"/>
  <c r="BN841" i="64" s="1"/>
  <c r="BN857" i="64" s="1"/>
  <c r="BO20" i="64"/>
  <c r="BO841" i="64" s="1"/>
  <c r="BO857" i="64" s="1"/>
  <c r="BP20" i="64"/>
  <c r="BP841" i="64" s="1"/>
  <c r="BP857" i="64" s="1"/>
  <c r="BQ20" i="64"/>
  <c r="BQ841" i="64" s="1"/>
  <c r="BQ857" i="64" s="1"/>
  <c r="BR20" i="64"/>
  <c r="BR841" i="64" s="1"/>
  <c r="BR857" i="64" s="1"/>
  <c r="BS20" i="64"/>
  <c r="BS841" i="64" s="1"/>
  <c r="BS857" i="64" s="1"/>
  <c r="BT20" i="64"/>
  <c r="BT841" i="64" s="1"/>
  <c r="BT857" i="64" s="1"/>
  <c r="BU20" i="64"/>
  <c r="BU841" i="64" s="1"/>
  <c r="BU857" i="64" s="1"/>
  <c r="BV20" i="64"/>
  <c r="BV841" i="64" s="1"/>
  <c r="BV857" i="64" s="1"/>
  <c r="BW20" i="64"/>
  <c r="BW841" i="64" s="1"/>
  <c r="BW857" i="64" s="1"/>
  <c r="BX20" i="64"/>
  <c r="BX841" i="64" s="1"/>
  <c r="BX857" i="64" s="1"/>
  <c r="BY20" i="64"/>
  <c r="BY841" i="64" s="1"/>
  <c r="BY857" i="64" s="1"/>
  <c r="BZ20" i="64"/>
  <c r="BZ841" i="64" s="1"/>
  <c r="BZ857" i="64" s="1"/>
  <c r="CA20" i="64"/>
  <c r="CA841" i="64" s="1"/>
  <c r="CA857" i="64" s="1"/>
  <c r="CB20" i="64"/>
  <c r="CB841" i="64" s="1"/>
  <c r="CB857" i="64" s="1"/>
  <c r="CC20" i="64"/>
  <c r="CC841" i="64" s="1"/>
  <c r="CC857" i="64" s="1"/>
  <c r="CD20" i="64"/>
  <c r="CD841" i="64" s="1"/>
  <c r="CD857" i="64" s="1"/>
  <c r="CE20" i="64"/>
  <c r="CE841" i="64" s="1"/>
  <c r="CE857" i="64" s="1"/>
  <c r="CF20" i="64"/>
  <c r="CF841" i="64" s="1"/>
  <c r="CF857" i="64" s="1"/>
  <c r="CG20" i="64"/>
  <c r="CG841" i="64" s="1"/>
  <c r="CG857" i="64" s="1"/>
  <c r="CH20" i="64"/>
  <c r="CH841" i="64" s="1"/>
  <c r="CH857" i="64" s="1"/>
  <c r="CI20" i="64"/>
  <c r="CI841" i="64" s="1"/>
  <c r="CI857" i="64" s="1"/>
  <c r="CJ20" i="64"/>
  <c r="CJ841" i="64" s="1"/>
  <c r="CJ857" i="64" s="1"/>
  <c r="CK20" i="64"/>
  <c r="CK841" i="64" s="1"/>
  <c r="CK857" i="64" s="1"/>
  <c r="CL20" i="64"/>
  <c r="CL841" i="64" s="1"/>
  <c r="CL857" i="64" s="1"/>
  <c r="R20" i="64"/>
  <c r="G21" i="64"/>
  <c r="G22" i="64"/>
  <c r="G23" i="64"/>
  <c r="G20" i="64"/>
  <c r="E1558" i="64"/>
  <c r="E1140" i="64"/>
  <c r="E390" i="64"/>
  <c r="E1397" i="64"/>
  <c r="G40" i="64"/>
  <c r="E2085" i="64"/>
  <c r="E1330" i="64"/>
  <c r="E1581" i="64"/>
  <c r="E928" i="64"/>
  <c r="E535" i="64"/>
  <c r="E113" i="64"/>
  <c r="G98" i="64"/>
  <c r="CL70" i="64"/>
  <c r="CK70" i="64"/>
  <c r="CJ70" i="64"/>
  <c r="CI70" i="64"/>
  <c r="CH70" i="64"/>
  <c r="CG70" i="64"/>
  <c r="CF70" i="64"/>
  <c r="CE70" i="64"/>
  <c r="CD70" i="64"/>
  <c r="CC70" i="64"/>
  <c r="CB70" i="64"/>
  <c r="CA70" i="64"/>
  <c r="BZ70" i="64"/>
  <c r="BY70" i="64"/>
  <c r="BX70" i="64"/>
  <c r="BW70" i="64"/>
  <c r="BV70" i="64"/>
  <c r="BU70" i="64"/>
  <c r="BT70" i="64"/>
  <c r="BS70" i="64"/>
  <c r="BR70" i="64"/>
  <c r="BQ70" i="64"/>
  <c r="BP70" i="64"/>
  <c r="BO70" i="64"/>
  <c r="BN70" i="64"/>
  <c r="BM70" i="64"/>
  <c r="BL70" i="64"/>
  <c r="BK70" i="64"/>
  <c r="BJ70" i="64"/>
  <c r="BI70" i="64"/>
  <c r="BH70" i="64"/>
  <c r="BG70" i="64"/>
  <c r="BF70" i="64"/>
  <c r="BE70" i="64"/>
  <c r="BD70" i="64"/>
  <c r="BC70" i="64"/>
  <c r="BB70" i="64"/>
  <c r="BA70" i="64"/>
  <c r="AZ70" i="64"/>
  <c r="AY70" i="64"/>
  <c r="AX70" i="64"/>
  <c r="AW70" i="64"/>
  <c r="AV70" i="64"/>
  <c r="AU70" i="64"/>
  <c r="AT70" i="64"/>
  <c r="AS70" i="64"/>
  <c r="AR70" i="64"/>
  <c r="AQ70" i="64"/>
  <c r="AP70" i="64"/>
  <c r="AO70" i="64"/>
  <c r="AN70" i="64"/>
  <c r="AM70" i="64"/>
  <c r="AL70" i="64"/>
  <c r="AK70" i="64"/>
  <c r="AJ70" i="64"/>
  <c r="AI70" i="64"/>
  <c r="AH70" i="64"/>
  <c r="AG70" i="64"/>
  <c r="AF70" i="64"/>
  <c r="AE70" i="64"/>
  <c r="AD70" i="64"/>
  <c r="AC70" i="64"/>
  <c r="AB70" i="64"/>
  <c r="AA70" i="64"/>
  <c r="Z70" i="64"/>
  <c r="Y70" i="64"/>
  <c r="X70" i="64"/>
  <c r="W70" i="64"/>
  <c r="V70" i="64"/>
  <c r="U70" i="64"/>
  <c r="T70" i="64"/>
  <c r="S70" i="64"/>
  <c r="G67" i="64"/>
  <c r="E67" i="64"/>
  <c r="G75" i="64"/>
  <c r="S407" i="64"/>
  <c r="E424" i="64"/>
  <c r="B424" i="64" s="1"/>
  <c r="E432" i="64"/>
  <c r="E431" i="64"/>
  <c r="E430" i="64"/>
  <c r="E429" i="64"/>
  <c r="B429" i="64" s="1"/>
  <c r="E428" i="64"/>
  <c r="S427" i="64"/>
  <c r="E427" i="64"/>
  <c r="E426" i="64"/>
  <c r="E422" i="64"/>
  <c r="T79" i="64"/>
  <c r="U79" i="64"/>
  <c r="V79" i="64"/>
  <c r="W79" i="64"/>
  <c r="X79" i="64"/>
  <c r="Y79" i="64"/>
  <c r="Z79" i="64"/>
  <c r="AA79" i="64"/>
  <c r="AB79" i="64"/>
  <c r="AC79" i="64"/>
  <c r="AD79" i="64"/>
  <c r="AE79" i="64"/>
  <c r="AF79" i="64"/>
  <c r="AG79" i="64"/>
  <c r="AH79" i="64"/>
  <c r="AI79" i="64"/>
  <c r="AJ79" i="64"/>
  <c r="AK79" i="64"/>
  <c r="AL79" i="64"/>
  <c r="AM79" i="64"/>
  <c r="AN79" i="64"/>
  <c r="AO79" i="64"/>
  <c r="AP79" i="64"/>
  <c r="AQ79" i="64"/>
  <c r="AR79" i="64"/>
  <c r="AS79" i="64"/>
  <c r="AT79" i="64"/>
  <c r="AU79" i="64"/>
  <c r="AV79" i="64"/>
  <c r="AW79" i="64"/>
  <c r="AX79" i="64"/>
  <c r="AY79" i="64"/>
  <c r="AZ79" i="64"/>
  <c r="BA79" i="64"/>
  <c r="BB79" i="64"/>
  <c r="BC79" i="64"/>
  <c r="BD79" i="64"/>
  <c r="BE79" i="64"/>
  <c r="BF79" i="64"/>
  <c r="BG79" i="64"/>
  <c r="BH79" i="64"/>
  <c r="BI79" i="64"/>
  <c r="BJ79" i="64"/>
  <c r="BK79" i="64"/>
  <c r="BL79" i="64"/>
  <c r="BM79" i="64"/>
  <c r="BN79" i="64"/>
  <c r="BO79" i="64"/>
  <c r="BP79" i="64"/>
  <c r="BQ79" i="64"/>
  <c r="BR79" i="64"/>
  <c r="BS79" i="64"/>
  <c r="BT79" i="64"/>
  <c r="BU79" i="64"/>
  <c r="BV79" i="64"/>
  <c r="BW79" i="64"/>
  <c r="BX79" i="64"/>
  <c r="BY79" i="64"/>
  <c r="BZ79" i="64"/>
  <c r="CA79" i="64"/>
  <c r="CB79" i="64"/>
  <c r="CC79" i="64"/>
  <c r="CD79" i="64"/>
  <c r="CE79" i="64"/>
  <c r="CF79" i="64"/>
  <c r="CG79" i="64"/>
  <c r="CH79" i="64"/>
  <c r="CI79" i="64"/>
  <c r="CJ79" i="64"/>
  <c r="CK79" i="64"/>
  <c r="CL79" i="64"/>
  <c r="S79" i="64"/>
  <c r="T348" i="64"/>
  <c r="U348" i="64"/>
  <c r="V348" i="64"/>
  <c r="W348" i="64"/>
  <c r="X348" i="64"/>
  <c r="Y348" i="64"/>
  <c r="Z348" i="64"/>
  <c r="AA348" i="64"/>
  <c r="AB348" i="64"/>
  <c r="AC348" i="64"/>
  <c r="AD348" i="64"/>
  <c r="AE348" i="64"/>
  <c r="AF348" i="64"/>
  <c r="AG348" i="64"/>
  <c r="AH348" i="64"/>
  <c r="AI348" i="64"/>
  <c r="AJ348" i="64"/>
  <c r="AK348" i="64"/>
  <c r="AL348" i="64"/>
  <c r="AM348" i="64"/>
  <c r="AN348" i="64"/>
  <c r="AO348" i="64"/>
  <c r="AP348" i="64"/>
  <c r="AQ348" i="64"/>
  <c r="AR348" i="64"/>
  <c r="AS348" i="64"/>
  <c r="AT348" i="64"/>
  <c r="AU348" i="64"/>
  <c r="AV348" i="64"/>
  <c r="AW348" i="64"/>
  <c r="AX348" i="64"/>
  <c r="AY348" i="64"/>
  <c r="AZ348" i="64"/>
  <c r="BA348" i="64"/>
  <c r="BB348" i="64"/>
  <c r="BC348" i="64"/>
  <c r="BD348" i="64"/>
  <c r="BE348" i="64"/>
  <c r="BF348" i="64"/>
  <c r="BG348" i="64"/>
  <c r="BH348" i="64"/>
  <c r="BI348" i="64"/>
  <c r="BJ348" i="64"/>
  <c r="BK348" i="64"/>
  <c r="BL348" i="64"/>
  <c r="BM348" i="64"/>
  <c r="BN348" i="64"/>
  <c r="BO348" i="64"/>
  <c r="BP348" i="64"/>
  <c r="BQ348" i="64"/>
  <c r="BR348" i="64"/>
  <c r="BS348" i="64"/>
  <c r="BT348" i="64"/>
  <c r="BU348" i="64"/>
  <c r="BV348" i="64"/>
  <c r="BW348" i="64"/>
  <c r="BX348" i="64"/>
  <c r="BZ348" i="64"/>
  <c r="CA348" i="64"/>
  <c r="CB348" i="64"/>
  <c r="CC348" i="64"/>
  <c r="CD348" i="64"/>
  <c r="CE348" i="64"/>
  <c r="CF348" i="64"/>
  <c r="CG348" i="64"/>
  <c r="CH348" i="64"/>
  <c r="CI348" i="64"/>
  <c r="CJ348" i="64"/>
  <c r="CK348" i="64"/>
  <c r="CL348" i="64"/>
  <c r="S348" i="64"/>
  <c r="E346" i="64"/>
  <c r="E344" i="64"/>
  <c r="E343" i="64"/>
  <c r="E342" i="64"/>
  <c r="E341" i="64"/>
  <c r="E340" i="64"/>
  <c r="E76" i="64"/>
  <c r="E75" i="64"/>
  <c r="B75" i="64" s="1"/>
  <c r="E74" i="64"/>
  <c r="G62" i="64"/>
  <c r="E58" i="64"/>
  <c r="B58" i="64" s="1"/>
  <c r="E59" i="64"/>
  <c r="B59" i="64" s="1"/>
  <c r="E60" i="64"/>
  <c r="B60" i="64" s="1"/>
  <c r="E61" i="64"/>
  <c r="B61" i="64" s="1"/>
  <c r="E62" i="64"/>
  <c r="B62" i="64" s="1"/>
  <c r="E63" i="64"/>
  <c r="E65" i="64"/>
  <c r="E66" i="64"/>
  <c r="E56" i="64"/>
  <c r="B56" i="64" s="1"/>
  <c r="T65" i="64"/>
  <c r="U65" i="64"/>
  <c r="V65" i="64"/>
  <c r="W65" i="64"/>
  <c r="X65" i="64"/>
  <c r="Y65" i="64"/>
  <c r="Z65" i="64"/>
  <c r="AA65" i="64"/>
  <c r="AB65" i="64"/>
  <c r="AC65" i="64"/>
  <c r="AD65" i="64"/>
  <c r="AE65" i="64"/>
  <c r="AF65" i="64"/>
  <c r="AG65" i="64"/>
  <c r="AH65" i="64"/>
  <c r="AI65" i="64"/>
  <c r="AJ65" i="64"/>
  <c r="AK65" i="64"/>
  <c r="AL65" i="64"/>
  <c r="AM65" i="64"/>
  <c r="AN65" i="64"/>
  <c r="AO65" i="64"/>
  <c r="AP65" i="64"/>
  <c r="AQ65" i="64"/>
  <c r="AR65" i="64"/>
  <c r="AS65" i="64"/>
  <c r="AT65" i="64"/>
  <c r="AU65" i="64"/>
  <c r="AV65" i="64"/>
  <c r="AW65" i="64"/>
  <c r="AX65" i="64"/>
  <c r="AY65" i="64"/>
  <c r="AZ65" i="64"/>
  <c r="BA65" i="64"/>
  <c r="BB65" i="64"/>
  <c r="BC65" i="64"/>
  <c r="BD65" i="64"/>
  <c r="BE65" i="64"/>
  <c r="BF65" i="64"/>
  <c r="BG65" i="64"/>
  <c r="BH65" i="64"/>
  <c r="BI65" i="64"/>
  <c r="BJ65" i="64"/>
  <c r="BK65" i="64"/>
  <c r="BL65" i="64"/>
  <c r="BM65" i="64"/>
  <c r="BN65" i="64"/>
  <c r="BO65" i="64"/>
  <c r="BP65" i="64"/>
  <c r="BQ65" i="64"/>
  <c r="BR65" i="64"/>
  <c r="BS65" i="64"/>
  <c r="BT65" i="64"/>
  <c r="BU65" i="64"/>
  <c r="BV65" i="64"/>
  <c r="BW65" i="64"/>
  <c r="BX65" i="64"/>
  <c r="BY65" i="64"/>
  <c r="BZ65" i="64"/>
  <c r="CA65" i="64"/>
  <c r="CB65" i="64"/>
  <c r="CC65" i="64"/>
  <c r="CD65" i="64"/>
  <c r="CE65" i="64"/>
  <c r="CF65" i="64"/>
  <c r="CG65" i="64"/>
  <c r="CH65" i="64"/>
  <c r="CI65" i="64"/>
  <c r="CJ65" i="64"/>
  <c r="CK65" i="64"/>
  <c r="CL65" i="64"/>
  <c r="S65" i="64"/>
  <c r="G1351" i="64"/>
  <c r="G1297" i="64"/>
  <c r="E57" i="64"/>
  <c r="B57" i="64" s="1"/>
  <c r="E55" i="64"/>
  <c r="B55" i="64" s="1"/>
  <c r="E54" i="64"/>
  <c r="B54" i="64" s="1"/>
  <c r="E53" i="64"/>
  <c r="B53" i="64" s="1"/>
  <c r="E52" i="64"/>
  <c r="G475" i="64"/>
  <c r="E474" i="64"/>
  <c r="G1325" i="64"/>
  <c r="G1322" i="64" s="1"/>
  <c r="X850" i="64" a="1"/>
  <c r="AB850" i="64" a="1"/>
  <c r="Y850" i="64" a="1"/>
  <c r="CX850" i="64" a="1"/>
  <c r="CM850" i="64" a="1"/>
  <c r="CU850" i="64" a="1"/>
  <c r="CO850" i="64" a="1"/>
  <c r="CP850" i="64" a="1"/>
  <c r="V850" i="64" a="1"/>
  <c r="CS850" i="64" a="1"/>
  <c r="CW850" i="64" a="1"/>
  <c r="CQ850" i="64" a="1"/>
  <c r="CY850" i="64" a="1"/>
  <c r="T850" i="64" a="1"/>
  <c r="CZ628" i="64" a="1"/>
  <c r="AB628" i="64" a="1"/>
  <c r="AA850" i="64" a="1"/>
  <c r="S850" i="64" a="1"/>
  <c r="CV850" i="64" a="1"/>
  <c r="CT850" i="64" a="1"/>
  <c r="CR850" i="64" a="1"/>
  <c r="U850" i="64" a="1"/>
  <c r="Z850" i="64" a="1"/>
  <c r="W850" i="64" a="1"/>
  <c r="CZ850" i="64" a="1"/>
  <c r="Z33" i="1151" l="1"/>
  <c r="Z31" i="1151"/>
  <c r="Z34" i="1151"/>
  <c r="Z35" i="1151"/>
  <c r="Z32" i="1151"/>
  <c r="CW18" i="1151"/>
  <c r="CW20" i="1151" s="1"/>
  <c r="CW36" i="1151" s="1"/>
  <c r="CX15" i="1151"/>
  <c r="CU22" i="861"/>
  <c r="CU17" i="861"/>
  <c r="CV33" i="1151"/>
  <c r="CV34" i="1151"/>
  <c r="CV31" i="1151"/>
  <c r="CV35" i="1151"/>
  <c r="CV32" i="1151"/>
  <c r="X66" i="1151"/>
  <c r="X22" i="861" s="1"/>
  <c r="AE15" i="1151"/>
  <c r="V69" i="1151"/>
  <c r="X51" i="1151"/>
  <c r="X17" i="861" s="1"/>
  <c r="CU48" i="1151"/>
  <c r="CU63" i="1151"/>
  <c r="CU47" i="1151"/>
  <c r="CU62" i="1151"/>
  <c r="CU61" i="1151"/>
  <c r="CU66" i="1151" s="1"/>
  <c r="CU46" i="1151"/>
  <c r="CU51" i="1151" s="1"/>
  <c r="CU50" i="1151"/>
  <c r="CU65" i="1151"/>
  <c r="Y50" i="1151"/>
  <c r="Y65" i="1151"/>
  <c r="CU49" i="1151"/>
  <c r="CU64" i="1151"/>
  <c r="Y49" i="1151"/>
  <c r="Y64" i="1151"/>
  <c r="W68" i="1151"/>
  <c r="AD18" i="1151"/>
  <c r="AH2" i="1151"/>
  <c r="AG3" i="1151"/>
  <c r="AG7" i="1151"/>
  <c r="AF8" i="1151" s="1"/>
  <c r="AG1" i="1151"/>
  <c r="Y47" i="1151"/>
  <c r="Y62" i="1151"/>
  <c r="Y48" i="1151"/>
  <c r="Y63" i="1151"/>
  <c r="AE8" i="1151"/>
  <c r="Y46" i="1151"/>
  <c r="Y61" i="1151"/>
  <c r="AA36" i="1151"/>
  <c r="AB20" i="1151"/>
  <c r="AF23" i="1151"/>
  <c r="AF26" i="1151"/>
  <c r="AF27" i="1151"/>
  <c r="AF17" i="1151"/>
  <c r="AF25" i="1151"/>
  <c r="AF39" i="1151"/>
  <c r="AF42" i="1151"/>
  <c r="AF40" i="1151"/>
  <c r="AF43" i="1151"/>
  <c r="AF41" i="1151"/>
  <c r="AF56" i="1151"/>
  <c r="AF55" i="1151"/>
  <c r="AF58" i="1151"/>
  <c r="AF24" i="1151"/>
  <c r="AF4" i="1151"/>
  <c r="AF54" i="1151"/>
  <c r="AF16" i="1151"/>
  <c r="AF57" i="1151"/>
  <c r="AC20" i="1151"/>
  <c r="DF4" i="1151"/>
  <c r="DF16" i="1151"/>
  <c r="DF17" i="1151"/>
  <c r="DF25" i="1151"/>
  <c r="DF24" i="1151"/>
  <c r="DF26" i="1151"/>
  <c r="DF40" i="1151"/>
  <c r="DF23" i="1151"/>
  <c r="DF27" i="1151"/>
  <c r="DF41" i="1151"/>
  <c r="DF39" i="1151"/>
  <c r="DF42" i="1151"/>
  <c r="DF43" i="1151"/>
  <c r="DF56" i="1151"/>
  <c r="DF54" i="1151"/>
  <c r="DF55" i="1151"/>
  <c r="DF57" i="1151"/>
  <c r="DF58" i="1151"/>
  <c r="DG7" i="1151"/>
  <c r="DG8" i="1151"/>
  <c r="DH2" i="1151"/>
  <c r="DG3" i="1151"/>
  <c r="DF1" i="1151"/>
  <c r="AC687" i="64" a="1"/>
  <c r="AC687" i="64" s="1"/>
  <c r="AC686" i="64" a="1"/>
  <c r="AC686" i="64" s="1"/>
  <c r="AC684" i="64" a="1"/>
  <c r="AC684" i="64" s="1"/>
  <c r="AC685" i="64" a="1"/>
  <c r="AC685" i="64" s="1"/>
  <c r="AC688" i="64" a="1"/>
  <c r="AC688" i="64" s="1"/>
  <c r="DA685" i="64" a="1"/>
  <c r="DA685" i="64" s="1"/>
  <c r="DA684" i="64" a="1"/>
  <c r="DA684" i="64" s="1"/>
  <c r="DA688" i="64" a="1"/>
  <c r="DA688" i="64" s="1"/>
  <c r="DA687" i="64" a="1"/>
  <c r="DA687" i="64" s="1"/>
  <c r="DA686" i="64" a="1"/>
  <c r="DA686" i="64" s="1"/>
  <c r="AC655" i="64" a="1"/>
  <c r="AC655" i="64" s="1"/>
  <c r="AC656" i="64" a="1"/>
  <c r="AC656" i="64" s="1"/>
  <c r="AC657" i="64" a="1"/>
  <c r="AC657" i="64" s="1"/>
  <c r="AC671" i="64" a="1"/>
  <c r="AC671" i="64" s="1"/>
  <c r="AC672" i="64" a="1"/>
  <c r="AC672" i="64" s="1"/>
  <c r="AC673" i="64" a="1"/>
  <c r="AC673" i="64" s="1"/>
  <c r="AC669" i="64" a="1"/>
  <c r="AC669" i="64" s="1"/>
  <c r="AC670" i="64" a="1"/>
  <c r="AC670" i="64" s="1"/>
  <c r="AC653" i="64" a="1"/>
  <c r="AC653" i="64" s="1"/>
  <c r="AC654" i="64" a="1"/>
  <c r="AC654" i="64" s="1"/>
  <c r="DA672" i="64" a="1"/>
  <c r="DA672" i="64" s="1"/>
  <c r="DA673" i="64" a="1"/>
  <c r="DA673" i="64" s="1"/>
  <c r="DA671" i="64" a="1"/>
  <c r="DA671" i="64" s="1"/>
  <c r="DA653" i="64" a="1"/>
  <c r="DA653" i="64" s="1"/>
  <c r="DA654" i="64" a="1"/>
  <c r="DA654" i="64" s="1"/>
  <c r="DA670" i="64" a="1"/>
  <c r="DA670" i="64" s="1"/>
  <c r="DA655" i="64" a="1"/>
  <c r="DA655" i="64" s="1"/>
  <c r="DA656" i="64" a="1"/>
  <c r="DA656" i="64" s="1"/>
  <c r="DA669" i="64" a="1"/>
  <c r="DA669" i="64" s="1"/>
  <c r="DA657" i="64" a="1"/>
  <c r="DA657" i="64" s="1"/>
  <c r="CB846" i="64"/>
  <c r="CB862" i="64" s="1"/>
  <c r="CB648" i="64"/>
  <c r="AN846" i="64"/>
  <c r="AN862" i="64" s="1"/>
  <c r="AN648" i="64"/>
  <c r="BM845" i="64"/>
  <c r="BM647" i="64"/>
  <c r="DC845" i="64"/>
  <c r="DC647" i="64"/>
  <c r="BC846" i="64"/>
  <c r="BC862" i="64" s="1"/>
  <c r="BC648" i="64"/>
  <c r="CJ845" i="64"/>
  <c r="CJ647" i="64"/>
  <c r="AV845" i="64"/>
  <c r="AV647" i="64"/>
  <c r="CT845" i="64"/>
  <c r="CT647" i="64"/>
  <c r="BJ846" i="64"/>
  <c r="BJ862" i="64" s="1"/>
  <c r="BJ648" i="64"/>
  <c r="CI845" i="64"/>
  <c r="CI647" i="64"/>
  <c r="AU845" i="64"/>
  <c r="AU647" i="64"/>
  <c r="W845" i="64"/>
  <c r="W647" i="64"/>
  <c r="DJ846" i="64"/>
  <c r="DJ862" i="64" s="1"/>
  <c r="DJ648" i="64"/>
  <c r="DB846" i="64"/>
  <c r="DB862" i="64" s="1"/>
  <c r="DB648" i="64"/>
  <c r="CT846" i="64"/>
  <c r="CT862" i="64" s="1"/>
  <c r="CT648" i="64"/>
  <c r="DI845" i="64"/>
  <c r="DI647" i="64"/>
  <c r="DA845" i="64"/>
  <c r="DA647" i="64"/>
  <c r="CS845" i="64"/>
  <c r="CS647" i="64"/>
  <c r="BD846" i="64"/>
  <c r="BD862" i="64" s="1"/>
  <c r="BD648" i="64"/>
  <c r="CC845" i="64"/>
  <c r="CC647" i="64"/>
  <c r="Y845" i="64"/>
  <c r="Y647" i="64"/>
  <c r="DD846" i="64"/>
  <c r="DD862" i="64" s="1"/>
  <c r="DD648" i="64"/>
  <c r="W846" i="64"/>
  <c r="W862" i="64" s="1"/>
  <c r="W648" i="64"/>
  <c r="CH846" i="64"/>
  <c r="CH862" i="64" s="1"/>
  <c r="CH648" i="64"/>
  <c r="V846" i="64"/>
  <c r="V862" i="64" s="1"/>
  <c r="V648" i="64"/>
  <c r="AM845" i="64"/>
  <c r="AM647" i="64"/>
  <c r="CG846" i="64"/>
  <c r="CG862" i="64" s="1"/>
  <c r="CG648" i="64"/>
  <c r="BY846" i="64"/>
  <c r="BY862" i="64" s="1"/>
  <c r="BY648" i="64"/>
  <c r="BQ846" i="64"/>
  <c r="BQ862" i="64" s="1"/>
  <c r="BQ648" i="64"/>
  <c r="BI846" i="64"/>
  <c r="BI862" i="64" s="1"/>
  <c r="BI648" i="64"/>
  <c r="BA846" i="64"/>
  <c r="BA862" i="64" s="1"/>
  <c r="BA648" i="64"/>
  <c r="AS846" i="64"/>
  <c r="AS862" i="64" s="1"/>
  <c r="AS648" i="64"/>
  <c r="AK846" i="64"/>
  <c r="AK862" i="64" s="1"/>
  <c r="AK648" i="64"/>
  <c r="AC846" i="64"/>
  <c r="AC862" i="64" s="1"/>
  <c r="AC648" i="64"/>
  <c r="U846" i="64"/>
  <c r="U862" i="64" s="1"/>
  <c r="U648" i="64"/>
  <c r="CH845" i="64"/>
  <c r="CH647" i="64"/>
  <c r="BZ845" i="64"/>
  <c r="BZ647" i="64"/>
  <c r="BR845" i="64"/>
  <c r="BR647" i="64"/>
  <c r="BJ845" i="64"/>
  <c r="BJ647" i="64"/>
  <c r="BB845" i="64"/>
  <c r="BB647" i="64"/>
  <c r="AT845" i="64"/>
  <c r="AT647" i="64"/>
  <c r="AL845" i="64"/>
  <c r="AL647" i="64"/>
  <c r="AD845" i="64"/>
  <c r="AD647" i="64"/>
  <c r="V845" i="64"/>
  <c r="V647" i="64"/>
  <c r="DI846" i="64"/>
  <c r="DI862" i="64" s="1"/>
  <c r="DI648" i="64"/>
  <c r="DA846" i="64"/>
  <c r="DA862" i="64" s="1"/>
  <c r="DA648" i="64"/>
  <c r="CS846" i="64"/>
  <c r="CS862" i="64" s="1"/>
  <c r="CS648" i="64"/>
  <c r="DH845" i="64"/>
  <c r="DH647" i="64"/>
  <c r="CZ845" i="64"/>
  <c r="CZ647" i="64"/>
  <c r="CR845" i="64"/>
  <c r="CR647" i="64"/>
  <c r="X846" i="64"/>
  <c r="X862" i="64" s="1"/>
  <c r="X648" i="64"/>
  <c r="AG845" i="64"/>
  <c r="AG647" i="64"/>
  <c r="CA846" i="64"/>
  <c r="CA862" i="64" s="1"/>
  <c r="CA648" i="64"/>
  <c r="BD845" i="64"/>
  <c r="BD647" i="64"/>
  <c r="DC846" i="64"/>
  <c r="DC862" i="64" s="1"/>
  <c r="DC648" i="64"/>
  <c r="BB846" i="64"/>
  <c r="BB862" i="64" s="1"/>
  <c r="BB648" i="64"/>
  <c r="BC845" i="64"/>
  <c r="BC647" i="64"/>
  <c r="CF846" i="64"/>
  <c r="CF862" i="64" s="1"/>
  <c r="CF648" i="64"/>
  <c r="AZ846" i="64"/>
  <c r="AZ862" i="64" s="1"/>
  <c r="AZ648" i="64"/>
  <c r="T846" i="64"/>
  <c r="T862" i="64" s="1"/>
  <c r="T648" i="64"/>
  <c r="BQ845" i="64"/>
  <c r="BQ647" i="64"/>
  <c r="AK845" i="64"/>
  <c r="AK647" i="64"/>
  <c r="DH846" i="64"/>
  <c r="DH862" i="64" s="1"/>
  <c r="DH648" i="64"/>
  <c r="CZ846" i="64"/>
  <c r="CZ862" i="64" s="1"/>
  <c r="CZ648" i="64"/>
  <c r="CR846" i="64"/>
  <c r="CR862" i="64" s="1"/>
  <c r="CR648" i="64"/>
  <c r="CY845" i="64"/>
  <c r="CY647" i="64"/>
  <c r="CQ845" i="64"/>
  <c r="CQ647" i="64"/>
  <c r="BT846" i="64"/>
  <c r="BT862" i="64" s="1"/>
  <c r="BT648" i="64"/>
  <c r="AF846" i="64"/>
  <c r="AF862" i="64" s="1"/>
  <c r="AF648" i="64"/>
  <c r="AW845" i="64"/>
  <c r="AW647" i="64"/>
  <c r="DK845" i="64"/>
  <c r="DK647" i="64"/>
  <c r="BK846" i="64"/>
  <c r="BK862" i="64" s="1"/>
  <c r="BK648" i="64"/>
  <c r="AM846" i="64"/>
  <c r="AM862" i="64" s="1"/>
  <c r="AM648" i="64"/>
  <c r="CB845" i="64"/>
  <c r="CB647" i="64"/>
  <c r="AN845" i="64"/>
  <c r="AN647" i="64"/>
  <c r="DK846" i="64"/>
  <c r="DK862" i="64" s="1"/>
  <c r="DK648" i="64"/>
  <c r="BR846" i="64"/>
  <c r="BR862" i="64" s="1"/>
  <c r="BR648" i="64"/>
  <c r="AD846" i="64"/>
  <c r="AD862" i="64" s="1"/>
  <c r="AD648" i="64"/>
  <c r="BK845" i="64"/>
  <c r="BK647" i="64"/>
  <c r="BX846" i="64"/>
  <c r="BX862" i="64" s="1"/>
  <c r="BX648" i="64"/>
  <c r="U845" i="64"/>
  <c r="U647" i="64"/>
  <c r="CE846" i="64"/>
  <c r="CE862" i="64" s="1"/>
  <c r="CE648" i="64"/>
  <c r="BO846" i="64"/>
  <c r="BO862" i="64" s="1"/>
  <c r="BO648" i="64"/>
  <c r="AY846" i="64"/>
  <c r="AY862" i="64" s="1"/>
  <c r="AY648" i="64"/>
  <c r="AI846" i="64"/>
  <c r="AI862" i="64" s="1"/>
  <c r="AI648" i="64"/>
  <c r="S846" i="64"/>
  <c r="S862" i="64" s="1"/>
  <c r="S648" i="64"/>
  <c r="BX845" i="64"/>
  <c r="BX647" i="64"/>
  <c r="BH845" i="64"/>
  <c r="BH647" i="64"/>
  <c r="AR845" i="64"/>
  <c r="AR647" i="64"/>
  <c r="AB845" i="64"/>
  <c r="AB647" i="64"/>
  <c r="DG846" i="64"/>
  <c r="DG862" i="64" s="1"/>
  <c r="DG648" i="64"/>
  <c r="CY846" i="64"/>
  <c r="CY862" i="64" s="1"/>
  <c r="CY648" i="64"/>
  <c r="CQ846" i="64"/>
  <c r="CQ862" i="64" s="1"/>
  <c r="CQ648" i="64"/>
  <c r="DF845" i="64"/>
  <c r="DF647" i="64"/>
  <c r="CX845" i="64"/>
  <c r="CX647" i="64"/>
  <c r="CP845" i="64"/>
  <c r="CP647" i="64"/>
  <c r="CJ846" i="64"/>
  <c r="CJ862" i="64" s="1"/>
  <c r="CJ648" i="64"/>
  <c r="AV846" i="64"/>
  <c r="AV862" i="64" s="1"/>
  <c r="AV648" i="64"/>
  <c r="BU845" i="64"/>
  <c r="BU647" i="64"/>
  <c r="AO845" i="64"/>
  <c r="AO647" i="64"/>
  <c r="CV846" i="64"/>
  <c r="CV862" i="64" s="1"/>
  <c r="CV648" i="64"/>
  <c r="BS846" i="64"/>
  <c r="BS862" i="64" s="1"/>
  <c r="BS648" i="64"/>
  <c r="AE846" i="64"/>
  <c r="AE862" i="64" s="1"/>
  <c r="AE648" i="64"/>
  <c r="BL845" i="64"/>
  <c r="BL647" i="64"/>
  <c r="X845" i="64"/>
  <c r="X647" i="64"/>
  <c r="DJ845" i="64"/>
  <c r="DJ647" i="64"/>
  <c r="AT846" i="64"/>
  <c r="AT862" i="64" s="1"/>
  <c r="AT648" i="64"/>
  <c r="CA845" i="64"/>
  <c r="CA647" i="64"/>
  <c r="BP846" i="64"/>
  <c r="BP862" i="64" s="1"/>
  <c r="BP648" i="64"/>
  <c r="AR846" i="64"/>
  <c r="AR862" i="64" s="1"/>
  <c r="AR648" i="64"/>
  <c r="AB846" i="64"/>
  <c r="AB862" i="64" s="1"/>
  <c r="AB648" i="64"/>
  <c r="CG845" i="64"/>
  <c r="CG647" i="64"/>
  <c r="BI845" i="64"/>
  <c r="BI647" i="64"/>
  <c r="AS845" i="64"/>
  <c r="AS647" i="64"/>
  <c r="BW846" i="64"/>
  <c r="BW862" i="64" s="1"/>
  <c r="BW648" i="64"/>
  <c r="BG846" i="64"/>
  <c r="BG862" i="64" s="1"/>
  <c r="BG648" i="64"/>
  <c r="AQ846" i="64"/>
  <c r="AQ862" i="64" s="1"/>
  <c r="AQ648" i="64"/>
  <c r="AA846" i="64"/>
  <c r="AA862" i="64" s="1"/>
  <c r="AA648" i="64"/>
  <c r="CF845" i="64"/>
  <c r="CF647" i="64"/>
  <c r="BP845" i="64"/>
  <c r="BP647" i="64"/>
  <c r="AZ845" i="64"/>
  <c r="AZ647" i="64"/>
  <c r="AJ845" i="64"/>
  <c r="AJ647" i="64"/>
  <c r="T845" i="64"/>
  <c r="T647" i="64"/>
  <c r="CL846" i="64"/>
  <c r="CL862" i="64" s="1"/>
  <c r="CL648" i="64"/>
  <c r="CD846" i="64"/>
  <c r="CD862" i="64" s="1"/>
  <c r="CD648" i="64"/>
  <c r="BV846" i="64"/>
  <c r="BV862" i="64" s="1"/>
  <c r="BV648" i="64"/>
  <c r="BN846" i="64"/>
  <c r="BN862" i="64" s="1"/>
  <c r="BN648" i="64"/>
  <c r="BF846" i="64"/>
  <c r="BF862" i="64" s="1"/>
  <c r="BF648" i="64"/>
  <c r="AX846" i="64"/>
  <c r="AX862" i="64" s="1"/>
  <c r="AX648" i="64"/>
  <c r="AP846" i="64"/>
  <c r="AP862" i="64" s="1"/>
  <c r="AP648" i="64"/>
  <c r="AH846" i="64"/>
  <c r="AH862" i="64" s="1"/>
  <c r="AH648" i="64"/>
  <c r="Z846" i="64"/>
  <c r="Z862" i="64" s="1"/>
  <c r="Z648" i="64"/>
  <c r="CE845" i="64"/>
  <c r="CE647" i="64"/>
  <c r="BW845" i="64"/>
  <c r="BW647" i="64"/>
  <c r="BO845" i="64"/>
  <c r="BO647" i="64"/>
  <c r="BG845" i="64"/>
  <c r="BG647" i="64"/>
  <c r="AY845" i="64"/>
  <c r="AY647" i="64"/>
  <c r="AQ845" i="64"/>
  <c r="AQ647" i="64"/>
  <c r="AI845" i="64"/>
  <c r="AI647" i="64"/>
  <c r="AA845" i="64"/>
  <c r="AA647" i="64"/>
  <c r="S845" i="64"/>
  <c r="S647" i="64"/>
  <c r="DF846" i="64"/>
  <c r="DF862" i="64" s="1"/>
  <c r="DF648" i="64"/>
  <c r="CX846" i="64"/>
  <c r="CX862" i="64" s="1"/>
  <c r="CX648" i="64"/>
  <c r="CP846" i="64"/>
  <c r="CP862" i="64" s="1"/>
  <c r="CP648" i="64"/>
  <c r="DE845" i="64"/>
  <c r="DE647" i="64"/>
  <c r="CW845" i="64"/>
  <c r="CW647" i="64"/>
  <c r="CO845" i="64"/>
  <c r="CO647" i="64"/>
  <c r="BL846" i="64"/>
  <c r="BL862" i="64" s="1"/>
  <c r="BL648" i="64"/>
  <c r="CK845" i="64"/>
  <c r="CK647" i="64"/>
  <c r="BE845" i="64"/>
  <c r="BE647" i="64"/>
  <c r="CU845" i="64"/>
  <c r="CU647" i="64"/>
  <c r="CI846" i="64"/>
  <c r="CI862" i="64" s="1"/>
  <c r="CI648" i="64"/>
  <c r="AU846" i="64"/>
  <c r="AU862" i="64" s="1"/>
  <c r="AU648" i="64"/>
  <c r="BT845" i="64"/>
  <c r="BT647" i="64"/>
  <c r="AF845" i="64"/>
  <c r="AF647" i="64"/>
  <c r="CU846" i="64"/>
  <c r="CU862" i="64" s="1"/>
  <c r="CU648" i="64"/>
  <c r="DB845" i="64"/>
  <c r="DB647" i="64"/>
  <c r="BZ846" i="64"/>
  <c r="BZ862" i="64" s="1"/>
  <c r="BZ648" i="64"/>
  <c r="AL846" i="64"/>
  <c r="AL862" i="64" s="1"/>
  <c r="AL648" i="64"/>
  <c r="BS845" i="64"/>
  <c r="BS647" i="64"/>
  <c r="AE845" i="64"/>
  <c r="AE647" i="64"/>
  <c r="BH846" i="64"/>
  <c r="BH862" i="64" s="1"/>
  <c r="BH648" i="64"/>
  <c r="AJ846" i="64"/>
  <c r="AJ862" i="64" s="1"/>
  <c r="AJ648" i="64"/>
  <c r="BY845" i="64"/>
  <c r="BY647" i="64"/>
  <c r="BA845" i="64"/>
  <c r="BA647" i="64"/>
  <c r="AC845" i="64"/>
  <c r="AC647" i="64"/>
  <c r="CK846" i="64"/>
  <c r="CK862" i="64" s="1"/>
  <c r="CK648" i="64"/>
  <c r="CC846" i="64"/>
  <c r="CC862" i="64" s="1"/>
  <c r="CC648" i="64"/>
  <c r="BU846" i="64"/>
  <c r="BU862" i="64" s="1"/>
  <c r="BU648" i="64"/>
  <c r="BM846" i="64"/>
  <c r="BM862" i="64" s="1"/>
  <c r="BM648" i="64"/>
  <c r="BE846" i="64"/>
  <c r="BE862" i="64" s="1"/>
  <c r="BE648" i="64"/>
  <c r="AW846" i="64"/>
  <c r="AW862" i="64" s="1"/>
  <c r="AW648" i="64"/>
  <c r="AO846" i="64"/>
  <c r="AO862" i="64" s="1"/>
  <c r="AO648" i="64"/>
  <c r="AG846" i="64"/>
  <c r="AG862" i="64" s="1"/>
  <c r="AG648" i="64"/>
  <c r="Y846" i="64"/>
  <c r="Y862" i="64" s="1"/>
  <c r="Y648" i="64"/>
  <c r="CL845" i="64"/>
  <c r="CL647" i="64"/>
  <c r="CD845" i="64"/>
  <c r="CD647" i="64"/>
  <c r="BV845" i="64"/>
  <c r="BV647" i="64"/>
  <c r="BN845" i="64"/>
  <c r="BN647" i="64"/>
  <c r="BF845" i="64"/>
  <c r="BF647" i="64"/>
  <c r="AX845" i="64"/>
  <c r="AX647" i="64"/>
  <c r="AP845" i="64"/>
  <c r="AP647" i="64"/>
  <c r="AH845" i="64"/>
  <c r="AH647" i="64"/>
  <c r="Z845" i="64"/>
  <c r="Z647" i="64"/>
  <c r="DE846" i="64"/>
  <c r="DE862" i="64" s="1"/>
  <c r="DE648" i="64"/>
  <c r="CW846" i="64"/>
  <c r="CW862" i="64" s="1"/>
  <c r="CW648" i="64"/>
  <c r="CO846" i="64"/>
  <c r="CO862" i="64" s="1"/>
  <c r="CO648" i="64"/>
  <c r="DD845" i="64"/>
  <c r="DD647" i="64"/>
  <c r="CV845" i="64"/>
  <c r="CV647" i="64"/>
  <c r="CX143" i="64"/>
  <c r="CY138" i="64"/>
  <c r="CY141" i="64" s="1"/>
  <c r="CY143" i="64" s="1"/>
  <c r="AB141" i="64"/>
  <c r="AB143" i="64" s="1"/>
  <c r="DA140" i="64" a="1"/>
  <c r="DA140" i="64" s="1"/>
  <c r="DA139" i="64" a="1"/>
  <c r="DA139" i="64" s="1"/>
  <c r="AC139" i="64" a="1"/>
  <c r="AC139" i="64" s="1"/>
  <c r="AC138" i="64" s="1"/>
  <c r="AC140" i="64" a="1"/>
  <c r="AC140" i="64" s="1"/>
  <c r="CM850" i="64"/>
  <c r="CT850" i="64"/>
  <c r="S850" i="64"/>
  <c r="Y850" i="64"/>
  <c r="CS850" i="64"/>
  <c r="CR850" i="64"/>
  <c r="W850" i="64"/>
  <c r="CY850" i="64"/>
  <c r="CQ850" i="64"/>
  <c r="V850" i="64"/>
  <c r="CX850" i="64"/>
  <c r="CP850" i="64"/>
  <c r="X850" i="64"/>
  <c r="U850" i="64"/>
  <c r="CW850" i="64"/>
  <c r="CO850" i="64"/>
  <c r="AA850" i="64"/>
  <c r="Z850" i="64"/>
  <c r="T850" i="64"/>
  <c r="CV850" i="64"/>
  <c r="CU850" i="64"/>
  <c r="Y857" i="64"/>
  <c r="CL858" i="64"/>
  <c r="CT858" i="64"/>
  <c r="CS857" i="64"/>
  <c r="S858" i="64"/>
  <c r="X857" i="64"/>
  <c r="W857" i="64"/>
  <c r="Y858" i="64"/>
  <c r="CS858" i="64"/>
  <c r="CR857" i="64"/>
  <c r="CR858" i="64"/>
  <c r="CQ857" i="64"/>
  <c r="W858" i="64"/>
  <c r="CY858" i="64"/>
  <c r="CQ858" i="64"/>
  <c r="CX857" i="64"/>
  <c r="CP857" i="64"/>
  <c r="U857" i="64"/>
  <c r="T857" i="64"/>
  <c r="V858" i="64"/>
  <c r="DG622" i="64"/>
  <c r="DG845" i="64"/>
  <c r="CX858" i="64"/>
  <c r="CP858" i="64"/>
  <c r="CW857" i="64"/>
  <c r="CO857" i="64"/>
  <c r="X858" i="64"/>
  <c r="S857" i="64"/>
  <c r="U858" i="64"/>
  <c r="CW858" i="64"/>
  <c r="CO858" i="64"/>
  <c r="CV857" i="64"/>
  <c r="AA858" i="64"/>
  <c r="Z858" i="64"/>
  <c r="V857" i="64"/>
  <c r="Z857" i="64"/>
  <c r="T858" i="64"/>
  <c r="CV858" i="64"/>
  <c r="CU857" i="64"/>
  <c r="CU858" i="64"/>
  <c r="CT857" i="64"/>
  <c r="CT23" i="861"/>
  <c r="AB850" i="64"/>
  <c r="AB628" i="64"/>
  <c r="AB630" i="64" s="1"/>
  <c r="CZ850" i="64"/>
  <c r="DA262" i="64" a="1"/>
  <c r="DA262" i="64" s="1"/>
  <c r="DA849" i="64" a="1"/>
  <c r="DA849" i="64" s="1"/>
  <c r="AC262" i="64" a="1"/>
  <c r="AC262" i="64" s="1"/>
  <c r="AC849" i="64" a="1"/>
  <c r="AC849" i="64" s="1"/>
  <c r="CZ628" i="64"/>
  <c r="CZ630" i="64" s="1"/>
  <c r="CI579" i="64"/>
  <c r="CA579" i="64"/>
  <c r="BS579" i="64"/>
  <c r="BK579" i="64"/>
  <c r="BC579" i="64"/>
  <c r="AU579" i="64"/>
  <c r="AM579" i="64"/>
  <c r="AE579" i="64"/>
  <c r="W579" i="64"/>
  <c r="CI584" i="64"/>
  <c r="CI605" i="64" s="1"/>
  <c r="CI623" i="64"/>
  <c r="CA584" i="64"/>
  <c r="CA605" i="64" s="1"/>
  <c r="CA623" i="64"/>
  <c r="BS584" i="64"/>
  <c r="BS605" i="64" s="1"/>
  <c r="BS623" i="64"/>
  <c r="BK584" i="64"/>
  <c r="BK605" i="64" s="1"/>
  <c r="BK623" i="64"/>
  <c r="BC584" i="64"/>
  <c r="BC605" i="64" s="1"/>
  <c r="BC623" i="64"/>
  <c r="AU584" i="64"/>
  <c r="AU605" i="64" s="1"/>
  <c r="AU623" i="64"/>
  <c r="AM584" i="64"/>
  <c r="AM605" i="64" s="1"/>
  <c r="AM623" i="64"/>
  <c r="AE584" i="64"/>
  <c r="AE605" i="64" s="1"/>
  <c r="AE623" i="64"/>
  <c r="W584" i="64"/>
  <c r="W605" i="64" s="1"/>
  <c r="W623" i="64"/>
  <c r="CJ583" i="64"/>
  <c r="CJ604" i="64" s="1"/>
  <c r="CJ622" i="64"/>
  <c r="CB583" i="64"/>
  <c r="CB604" i="64" s="1"/>
  <c r="CB622" i="64"/>
  <c r="BT583" i="64"/>
  <c r="BT604" i="64" s="1"/>
  <c r="BT622" i="64"/>
  <c r="BL583" i="64"/>
  <c r="BL604" i="64" s="1"/>
  <c r="BL622" i="64"/>
  <c r="BD583" i="64"/>
  <c r="BD604" i="64" s="1"/>
  <c r="BD622" i="64"/>
  <c r="AV583" i="64"/>
  <c r="AV604" i="64" s="1"/>
  <c r="AV622" i="64"/>
  <c r="AN583" i="64"/>
  <c r="AN604" i="64" s="1"/>
  <c r="AN622" i="64"/>
  <c r="AF583" i="64"/>
  <c r="AF604" i="64" s="1"/>
  <c r="AF622" i="64"/>
  <c r="X583" i="64"/>
  <c r="X604" i="64" s="1"/>
  <c r="X622" i="64"/>
  <c r="DD584" i="64"/>
  <c r="DD605" i="64" s="1"/>
  <c r="DD623" i="64"/>
  <c r="CV584" i="64"/>
  <c r="CV605" i="64" s="1"/>
  <c r="CV623" i="64"/>
  <c r="DK583" i="64"/>
  <c r="DK604" i="64" s="1"/>
  <c r="DK622" i="64"/>
  <c r="DC583" i="64"/>
  <c r="DC604" i="64" s="1"/>
  <c r="DC622" i="64"/>
  <c r="CU583" i="64"/>
  <c r="CU604" i="64" s="1"/>
  <c r="CU622" i="64"/>
  <c r="DJ580" i="64"/>
  <c r="DB580" i="64"/>
  <c r="CT580" i="64"/>
  <c r="DI579" i="64"/>
  <c r="DA579" i="64"/>
  <c r="CS579" i="64"/>
  <c r="CH579" i="64"/>
  <c r="BZ579" i="64"/>
  <c r="BR579" i="64"/>
  <c r="BJ579" i="64"/>
  <c r="BB579" i="64"/>
  <c r="AT579" i="64"/>
  <c r="AL579" i="64"/>
  <c r="AD579" i="64"/>
  <c r="V579" i="64"/>
  <c r="CH584" i="64"/>
  <c r="CH605" i="64" s="1"/>
  <c r="CH623" i="64"/>
  <c r="BZ584" i="64"/>
  <c r="BZ605" i="64" s="1"/>
  <c r="BZ623" i="64"/>
  <c r="BR584" i="64"/>
  <c r="BR605" i="64" s="1"/>
  <c r="BR623" i="64"/>
  <c r="BJ584" i="64"/>
  <c r="BJ605" i="64" s="1"/>
  <c r="BJ623" i="64"/>
  <c r="BB584" i="64"/>
  <c r="BB605" i="64" s="1"/>
  <c r="BB623" i="64"/>
  <c r="AT584" i="64"/>
  <c r="AT605" i="64" s="1"/>
  <c r="AT623" i="64"/>
  <c r="AL584" i="64"/>
  <c r="AL605" i="64" s="1"/>
  <c r="AL623" i="64"/>
  <c r="AD584" i="64"/>
  <c r="AD605" i="64" s="1"/>
  <c r="AD623" i="64"/>
  <c r="V584" i="64"/>
  <c r="V605" i="64" s="1"/>
  <c r="V623" i="64"/>
  <c r="CI583" i="64"/>
  <c r="CI604" i="64" s="1"/>
  <c r="CI622" i="64"/>
  <c r="CA583" i="64"/>
  <c r="CA604" i="64" s="1"/>
  <c r="CA622" i="64"/>
  <c r="BS583" i="64"/>
  <c r="BS604" i="64" s="1"/>
  <c r="BS622" i="64"/>
  <c r="BK583" i="64"/>
  <c r="BK604" i="64" s="1"/>
  <c r="BK622" i="64"/>
  <c r="BC583" i="64"/>
  <c r="BC604" i="64" s="1"/>
  <c r="BC622" i="64"/>
  <c r="AU583" i="64"/>
  <c r="AU604" i="64" s="1"/>
  <c r="AU622" i="64"/>
  <c r="AM583" i="64"/>
  <c r="AM604" i="64" s="1"/>
  <c r="AM622" i="64"/>
  <c r="AE583" i="64"/>
  <c r="AE604" i="64" s="1"/>
  <c r="AE622" i="64"/>
  <c r="W583" i="64"/>
  <c r="W604" i="64" s="1"/>
  <c r="W622" i="64"/>
  <c r="DK584" i="64"/>
  <c r="DK605" i="64" s="1"/>
  <c r="DK623" i="64"/>
  <c r="DC584" i="64"/>
  <c r="DC605" i="64" s="1"/>
  <c r="DC623" i="64"/>
  <c r="CU584" i="64"/>
  <c r="CU605" i="64" s="1"/>
  <c r="CU623" i="64"/>
  <c r="DJ583" i="64"/>
  <c r="DJ604" i="64" s="1"/>
  <c r="DJ622" i="64"/>
  <c r="DB583" i="64"/>
  <c r="DB604" i="64" s="1"/>
  <c r="DB622" i="64"/>
  <c r="CT583" i="64"/>
  <c r="CT604" i="64" s="1"/>
  <c r="CT622" i="64"/>
  <c r="DI580" i="64"/>
  <c r="DA580" i="64"/>
  <c r="CS580" i="64"/>
  <c r="DH579" i="64"/>
  <c r="CZ579" i="64"/>
  <c r="CR579" i="64"/>
  <c r="DA243" i="64" a="1"/>
  <c r="DA243" i="64" s="1"/>
  <c r="DA629" i="64" a="1"/>
  <c r="DA629" i="64" s="1"/>
  <c r="AC243" i="64" a="1"/>
  <c r="AC243" i="64" s="1"/>
  <c r="AC629" i="64" a="1"/>
  <c r="AC629" i="64" s="1"/>
  <c r="CG579" i="64"/>
  <c r="BY579" i="64"/>
  <c r="BQ579" i="64"/>
  <c r="BI579" i="64"/>
  <c r="BA579" i="64"/>
  <c r="AS579" i="64"/>
  <c r="AK579" i="64"/>
  <c r="AC579" i="64"/>
  <c r="U579" i="64"/>
  <c r="CG584" i="64"/>
  <c r="CG605" i="64" s="1"/>
  <c r="CG623" i="64"/>
  <c r="BY584" i="64"/>
  <c r="BY605" i="64" s="1"/>
  <c r="BY623" i="64"/>
  <c r="BQ584" i="64"/>
  <c r="BQ605" i="64" s="1"/>
  <c r="BQ623" i="64"/>
  <c r="BI584" i="64"/>
  <c r="BI605" i="64" s="1"/>
  <c r="BI623" i="64"/>
  <c r="BA584" i="64"/>
  <c r="BA605" i="64" s="1"/>
  <c r="BA623" i="64"/>
  <c r="AS584" i="64"/>
  <c r="AS605" i="64" s="1"/>
  <c r="AS623" i="64"/>
  <c r="AK584" i="64"/>
  <c r="AK605" i="64" s="1"/>
  <c r="AK623" i="64"/>
  <c r="AC584" i="64"/>
  <c r="AC605" i="64" s="1"/>
  <c r="AC623" i="64"/>
  <c r="U584" i="64"/>
  <c r="U605" i="64" s="1"/>
  <c r="U623" i="64"/>
  <c r="CH583" i="64"/>
  <c r="CH604" i="64" s="1"/>
  <c r="CH622" i="64"/>
  <c r="BZ583" i="64"/>
  <c r="BZ604" i="64" s="1"/>
  <c r="BZ622" i="64"/>
  <c r="BR583" i="64"/>
  <c r="BR604" i="64" s="1"/>
  <c r="BR622" i="64"/>
  <c r="BJ583" i="64"/>
  <c r="BJ604" i="64" s="1"/>
  <c r="BJ622" i="64"/>
  <c r="BB583" i="64"/>
  <c r="BB604" i="64" s="1"/>
  <c r="BB622" i="64"/>
  <c r="AT583" i="64"/>
  <c r="AT604" i="64" s="1"/>
  <c r="AT622" i="64"/>
  <c r="AL583" i="64"/>
  <c r="AL604" i="64" s="1"/>
  <c r="AL622" i="64"/>
  <c r="AD583" i="64"/>
  <c r="AD604" i="64" s="1"/>
  <c r="AD622" i="64"/>
  <c r="V583" i="64"/>
  <c r="V604" i="64" s="1"/>
  <c r="V622" i="64"/>
  <c r="DJ584" i="64"/>
  <c r="DJ605" i="64" s="1"/>
  <c r="DJ623" i="64"/>
  <c r="DB584" i="64"/>
  <c r="DB605" i="64" s="1"/>
  <c r="DB623" i="64"/>
  <c r="CT584" i="64"/>
  <c r="CT605" i="64" s="1"/>
  <c r="CT623" i="64"/>
  <c r="DI583" i="64"/>
  <c r="DI604" i="64" s="1"/>
  <c r="DI622" i="64"/>
  <c r="DA583" i="64"/>
  <c r="DA604" i="64" s="1"/>
  <c r="DA622" i="64"/>
  <c r="CS583" i="64"/>
  <c r="CS604" i="64" s="1"/>
  <c r="CS622" i="64"/>
  <c r="DH580" i="64"/>
  <c r="CZ580" i="64"/>
  <c r="CR580" i="64"/>
  <c r="DG579" i="64"/>
  <c r="CY579" i="64"/>
  <c r="CQ579" i="64"/>
  <c r="CF579" i="64"/>
  <c r="BX579" i="64"/>
  <c r="BP579" i="64"/>
  <c r="BH579" i="64"/>
  <c r="AZ579" i="64"/>
  <c r="AR579" i="64"/>
  <c r="AJ579" i="64"/>
  <c r="AB579" i="64"/>
  <c r="T579" i="64"/>
  <c r="CF584" i="64"/>
  <c r="CF605" i="64" s="1"/>
  <c r="CF623" i="64"/>
  <c r="BX584" i="64"/>
  <c r="BX605" i="64" s="1"/>
  <c r="BX623" i="64"/>
  <c r="BP584" i="64"/>
  <c r="BP605" i="64" s="1"/>
  <c r="BP623" i="64"/>
  <c r="BH584" i="64"/>
  <c r="BH605" i="64" s="1"/>
  <c r="BH623" i="64"/>
  <c r="AZ584" i="64"/>
  <c r="AZ605" i="64" s="1"/>
  <c r="AZ623" i="64"/>
  <c r="AR584" i="64"/>
  <c r="AR605" i="64" s="1"/>
  <c r="AR623" i="64"/>
  <c r="AJ584" i="64"/>
  <c r="AJ605" i="64" s="1"/>
  <c r="AJ623" i="64"/>
  <c r="AB584" i="64"/>
  <c r="AB605" i="64" s="1"/>
  <c r="AB623" i="64"/>
  <c r="T584" i="64"/>
  <c r="T605" i="64" s="1"/>
  <c r="T623" i="64"/>
  <c r="CG583" i="64"/>
  <c r="CG604" i="64" s="1"/>
  <c r="CG622" i="64"/>
  <c r="BY583" i="64"/>
  <c r="BY604" i="64" s="1"/>
  <c r="BY622" i="64"/>
  <c r="BQ583" i="64"/>
  <c r="BQ604" i="64" s="1"/>
  <c r="BQ622" i="64"/>
  <c r="BI583" i="64"/>
  <c r="BI604" i="64" s="1"/>
  <c r="BI622" i="64"/>
  <c r="BA583" i="64"/>
  <c r="BA604" i="64" s="1"/>
  <c r="BA622" i="64"/>
  <c r="AS583" i="64"/>
  <c r="AS604" i="64" s="1"/>
  <c r="AS622" i="64"/>
  <c r="AK583" i="64"/>
  <c r="AK604" i="64" s="1"/>
  <c r="AK622" i="64"/>
  <c r="AC583" i="64"/>
  <c r="AC604" i="64" s="1"/>
  <c r="AC622" i="64"/>
  <c r="U583" i="64"/>
  <c r="U604" i="64" s="1"/>
  <c r="U622" i="64"/>
  <c r="DI584" i="64"/>
  <c r="DI605" i="64" s="1"/>
  <c r="DI623" i="64"/>
  <c r="DA584" i="64"/>
  <c r="DA605" i="64" s="1"/>
  <c r="DA623" i="64"/>
  <c r="CS584" i="64"/>
  <c r="CS605" i="64" s="1"/>
  <c r="CS623" i="64"/>
  <c r="DH583" i="64"/>
  <c r="DH604" i="64" s="1"/>
  <c r="DH622" i="64"/>
  <c r="CZ583" i="64"/>
  <c r="CZ604" i="64" s="1"/>
  <c r="CZ622" i="64"/>
  <c r="CR583" i="64"/>
  <c r="CR604" i="64" s="1"/>
  <c r="CR622" i="64"/>
  <c r="DG580" i="64"/>
  <c r="CY580" i="64"/>
  <c r="CQ580" i="64"/>
  <c r="DF579" i="64"/>
  <c r="CX579" i="64"/>
  <c r="CE579" i="64"/>
  <c r="BW579" i="64"/>
  <c r="BO579" i="64"/>
  <c r="BG579" i="64"/>
  <c r="AY579" i="64"/>
  <c r="AQ579" i="64"/>
  <c r="AI579" i="64"/>
  <c r="AA579" i="64"/>
  <c r="S579" i="64"/>
  <c r="CE584" i="64"/>
  <c r="CE605" i="64" s="1"/>
  <c r="CE623" i="64"/>
  <c r="BW584" i="64"/>
  <c r="BW605" i="64" s="1"/>
  <c r="BW623" i="64"/>
  <c r="BO584" i="64"/>
  <c r="BO605" i="64" s="1"/>
  <c r="BO623" i="64"/>
  <c r="BG584" i="64"/>
  <c r="BG605" i="64" s="1"/>
  <c r="BG623" i="64"/>
  <c r="AY584" i="64"/>
  <c r="AY605" i="64" s="1"/>
  <c r="AY623" i="64"/>
  <c r="AQ584" i="64"/>
  <c r="AQ605" i="64" s="1"/>
  <c r="AQ623" i="64"/>
  <c r="AI584" i="64"/>
  <c r="AI605" i="64" s="1"/>
  <c r="AI623" i="64"/>
  <c r="AA584" i="64"/>
  <c r="AA605" i="64" s="1"/>
  <c r="AA623" i="64"/>
  <c r="S584" i="64"/>
  <c r="S605" i="64" s="1"/>
  <c r="S623" i="64"/>
  <c r="CF583" i="64"/>
  <c r="CF604" i="64" s="1"/>
  <c r="CF622" i="64"/>
  <c r="BX583" i="64"/>
  <c r="BX604" i="64" s="1"/>
  <c r="BX622" i="64"/>
  <c r="BP583" i="64"/>
  <c r="BP604" i="64" s="1"/>
  <c r="BP622" i="64"/>
  <c r="BH583" i="64"/>
  <c r="BH604" i="64" s="1"/>
  <c r="BH622" i="64"/>
  <c r="AZ583" i="64"/>
  <c r="AZ604" i="64" s="1"/>
  <c r="AZ622" i="64"/>
  <c r="AR583" i="64"/>
  <c r="AR604" i="64" s="1"/>
  <c r="AR622" i="64"/>
  <c r="AJ583" i="64"/>
  <c r="AJ604" i="64" s="1"/>
  <c r="AJ622" i="64"/>
  <c r="AB583" i="64"/>
  <c r="AB604" i="64" s="1"/>
  <c r="AB622" i="64"/>
  <c r="T583" i="64"/>
  <c r="T604" i="64" s="1"/>
  <c r="T622" i="64"/>
  <c r="DH584" i="64"/>
  <c r="DH605" i="64" s="1"/>
  <c r="DH623" i="64"/>
  <c r="CZ584" i="64"/>
  <c r="CZ605" i="64" s="1"/>
  <c r="CZ623" i="64"/>
  <c r="CR584" i="64"/>
  <c r="CR605" i="64" s="1"/>
  <c r="CR623" i="64"/>
  <c r="CY583" i="64"/>
  <c r="CY604" i="64" s="1"/>
  <c r="CY622" i="64"/>
  <c r="CQ583" i="64"/>
  <c r="CQ604" i="64" s="1"/>
  <c r="CQ622" i="64"/>
  <c r="DF580" i="64"/>
  <c r="CX580" i="64"/>
  <c r="CP580" i="64"/>
  <c r="DE579" i="64"/>
  <c r="CW579" i="64"/>
  <c r="CL579" i="64"/>
  <c r="CD579" i="64"/>
  <c r="BV579" i="64"/>
  <c r="BN579" i="64"/>
  <c r="BF579" i="64"/>
  <c r="AX579" i="64"/>
  <c r="AP579" i="64"/>
  <c r="AH579" i="64"/>
  <c r="Z579" i="64"/>
  <c r="CL584" i="64"/>
  <c r="CL605" i="64" s="1"/>
  <c r="CL623" i="64"/>
  <c r="CD584" i="64"/>
  <c r="CD605" i="64" s="1"/>
  <c r="CD623" i="64"/>
  <c r="BV584" i="64"/>
  <c r="BV605" i="64" s="1"/>
  <c r="BV623" i="64"/>
  <c r="BN584" i="64"/>
  <c r="BN605" i="64" s="1"/>
  <c r="BN623" i="64"/>
  <c r="BF584" i="64"/>
  <c r="BF605" i="64" s="1"/>
  <c r="BF623" i="64"/>
  <c r="AX584" i="64"/>
  <c r="AX605" i="64" s="1"/>
  <c r="AX623" i="64"/>
  <c r="AP584" i="64"/>
  <c r="AP605" i="64" s="1"/>
  <c r="AP623" i="64"/>
  <c r="AH584" i="64"/>
  <c r="AH605" i="64" s="1"/>
  <c r="AH623" i="64"/>
  <c r="Z584" i="64"/>
  <c r="Z605" i="64" s="1"/>
  <c r="Z623" i="64"/>
  <c r="CE583" i="64"/>
  <c r="CE604" i="64" s="1"/>
  <c r="CE622" i="64"/>
  <c r="BW583" i="64"/>
  <c r="BW604" i="64" s="1"/>
  <c r="BW622" i="64"/>
  <c r="BO583" i="64"/>
  <c r="BO604" i="64" s="1"/>
  <c r="BO622" i="64"/>
  <c r="BG583" i="64"/>
  <c r="BG604" i="64" s="1"/>
  <c r="BG622" i="64"/>
  <c r="AY583" i="64"/>
  <c r="AY604" i="64" s="1"/>
  <c r="AY622" i="64"/>
  <c r="AQ583" i="64"/>
  <c r="AQ604" i="64" s="1"/>
  <c r="AQ622" i="64"/>
  <c r="AI583" i="64"/>
  <c r="AI604" i="64" s="1"/>
  <c r="AI622" i="64"/>
  <c r="AA583" i="64"/>
  <c r="AA604" i="64" s="1"/>
  <c r="AA622" i="64"/>
  <c r="S583" i="64"/>
  <c r="S604" i="64" s="1"/>
  <c r="S622" i="64"/>
  <c r="DG584" i="64"/>
  <c r="DG605" i="64" s="1"/>
  <c r="DG623" i="64"/>
  <c r="CY584" i="64"/>
  <c r="CY605" i="64" s="1"/>
  <c r="CY623" i="64"/>
  <c r="CQ584" i="64"/>
  <c r="CQ605" i="64" s="1"/>
  <c r="CQ623" i="64"/>
  <c r="DF583" i="64"/>
  <c r="DF604" i="64" s="1"/>
  <c r="DF622" i="64"/>
  <c r="CX583" i="64"/>
  <c r="CX604" i="64" s="1"/>
  <c r="CX622" i="64"/>
  <c r="CP583" i="64"/>
  <c r="CP604" i="64" s="1"/>
  <c r="CP622" i="64"/>
  <c r="DE580" i="64"/>
  <c r="CW580" i="64"/>
  <c r="CO580" i="64"/>
  <c r="DD579" i="64"/>
  <c r="CV579" i="64"/>
  <c r="CK579" i="64"/>
  <c r="CC579" i="64"/>
  <c r="BU579" i="64"/>
  <c r="BM579" i="64"/>
  <c r="BE579" i="64"/>
  <c r="AW579" i="64"/>
  <c r="AO579" i="64"/>
  <c r="AG579" i="64"/>
  <c r="Y579" i="64"/>
  <c r="CK584" i="64"/>
  <c r="CK605" i="64" s="1"/>
  <c r="CK623" i="64"/>
  <c r="CC584" i="64"/>
  <c r="CC605" i="64" s="1"/>
  <c r="CC623" i="64"/>
  <c r="BU584" i="64"/>
  <c r="BU605" i="64" s="1"/>
  <c r="BU623" i="64"/>
  <c r="BM584" i="64"/>
  <c r="BM605" i="64" s="1"/>
  <c r="BM623" i="64"/>
  <c r="BE584" i="64"/>
  <c r="BE605" i="64" s="1"/>
  <c r="BE623" i="64"/>
  <c r="AW584" i="64"/>
  <c r="AW605" i="64" s="1"/>
  <c r="AW623" i="64"/>
  <c r="AO584" i="64"/>
  <c r="AO605" i="64" s="1"/>
  <c r="AO623" i="64"/>
  <c r="AG584" i="64"/>
  <c r="AG605" i="64" s="1"/>
  <c r="AG623" i="64"/>
  <c r="Y584" i="64"/>
  <c r="Y605" i="64" s="1"/>
  <c r="Y623" i="64"/>
  <c r="CL583" i="64"/>
  <c r="CL604" i="64" s="1"/>
  <c r="CL622" i="64"/>
  <c r="CD583" i="64"/>
  <c r="CD604" i="64" s="1"/>
  <c r="CD622" i="64"/>
  <c r="BV583" i="64"/>
  <c r="BV604" i="64" s="1"/>
  <c r="BV622" i="64"/>
  <c r="BN583" i="64"/>
  <c r="BN604" i="64" s="1"/>
  <c r="BN622" i="64"/>
  <c r="BF583" i="64"/>
  <c r="BF604" i="64" s="1"/>
  <c r="BF622" i="64"/>
  <c r="AX583" i="64"/>
  <c r="AX604" i="64" s="1"/>
  <c r="AX622" i="64"/>
  <c r="AP583" i="64"/>
  <c r="AP604" i="64" s="1"/>
  <c r="AP622" i="64"/>
  <c r="AH583" i="64"/>
  <c r="AH604" i="64" s="1"/>
  <c r="AH622" i="64"/>
  <c r="Z583" i="64"/>
  <c r="Z604" i="64" s="1"/>
  <c r="Z622" i="64"/>
  <c r="DF584" i="64"/>
  <c r="DF605" i="64" s="1"/>
  <c r="DF623" i="64"/>
  <c r="CX584" i="64"/>
  <c r="CX605" i="64" s="1"/>
  <c r="CX623" i="64"/>
  <c r="CP584" i="64"/>
  <c r="CP605" i="64" s="1"/>
  <c r="CP623" i="64"/>
  <c r="DE583" i="64"/>
  <c r="DE604" i="64" s="1"/>
  <c r="DE622" i="64"/>
  <c r="CW583" i="64"/>
  <c r="CW604" i="64" s="1"/>
  <c r="CW622" i="64"/>
  <c r="CO583" i="64"/>
  <c r="CO604" i="64" s="1"/>
  <c r="CO622" i="64"/>
  <c r="DD580" i="64"/>
  <c r="CV580" i="64"/>
  <c r="CV644" i="64" s="1"/>
  <c r="DK579" i="64"/>
  <c r="DC579" i="64"/>
  <c r="CU579" i="64"/>
  <c r="CJ579" i="64"/>
  <c r="CB579" i="64"/>
  <c r="BT579" i="64"/>
  <c r="BL579" i="64"/>
  <c r="BD579" i="64"/>
  <c r="AV579" i="64"/>
  <c r="AN579" i="64"/>
  <c r="AF579" i="64"/>
  <c r="X579" i="64"/>
  <c r="CJ584" i="64"/>
  <c r="CJ605" i="64" s="1"/>
  <c r="CJ623" i="64"/>
  <c r="CB584" i="64"/>
  <c r="CB605" i="64" s="1"/>
  <c r="CB623" i="64"/>
  <c r="BT584" i="64"/>
  <c r="BT605" i="64" s="1"/>
  <c r="BT623" i="64"/>
  <c r="BL584" i="64"/>
  <c r="BL605" i="64" s="1"/>
  <c r="BL623" i="64"/>
  <c r="BD584" i="64"/>
  <c r="BD605" i="64" s="1"/>
  <c r="BD623" i="64"/>
  <c r="AV584" i="64"/>
  <c r="AV605" i="64" s="1"/>
  <c r="AV623" i="64"/>
  <c r="AN584" i="64"/>
  <c r="AN605" i="64" s="1"/>
  <c r="AN623" i="64"/>
  <c r="AF584" i="64"/>
  <c r="AF605" i="64" s="1"/>
  <c r="AF623" i="64"/>
  <c r="X584" i="64"/>
  <c r="X605" i="64" s="1"/>
  <c r="X623" i="64"/>
  <c r="CK583" i="64"/>
  <c r="CK604" i="64" s="1"/>
  <c r="CK622" i="64"/>
  <c r="CC583" i="64"/>
  <c r="CC604" i="64" s="1"/>
  <c r="CC622" i="64"/>
  <c r="BU583" i="64"/>
  <c r="BU604" i="64" s="1"/>
  <c r="BU622" i="64"/>
  <c r="BM583" i="64"/>
  <c r="BM604" i="64" s="1"/>
  <c r="BM622" i="64"/>
  <c r="BE583" i="64"/>
  <c r="BE604" i="64" s="1"/>
  <c r="BE622" i="64"/>
  <c r="AW583" i="64"/>
  <c r="AW604" i="64" s="1"/>
  <c r="AW622" i="64"/>
  <c r="AO583" i="64"/>
  <c r="AO604" i="64" s="1"/>
  <c r="AO622" i="64"/>
  <c r="AG583" i="64"/>
  <c r="AG604" i="64" s="1"/>
  <c r="AG622" i="64"/>
  <c r="Y583" i="64"/>
  <c r="Y604" i="64" s="1"/>
  <c r="Y622" i="64"/>
  <c r="DE584" i="64"/>
  <c r="DE605" i="64" s="1"/>
  <c r="DE623" i="64"/>
  <c r="CW584" i="64"/>
  <c r="CW605" i="64" s="1"/>
  <c r="CW623" i="64"/>
  <c r="CO584" i="64"/>
  <c r="CO605" i="64" s="1"/>
  <c r="CO623" i="64"/>
  <c r="DD583" i="64"/>
  <c r="DD604" i="64" s="1"/>
  <c r="DD622" i="64"/>
  <c r="CV583" i="64"/>
  <c r="CV604" i="64" s="1"/>
  <c r="CV622" i="64"/>
  <c r="DK580" i="64"/>
  <c r="DC580" i="64"/>
  <c r="CU580" i="64"/>
  <c r="DJ579" i="64"/>
  <c r="DB579" i="64"/>
  <c r="CT579" i="64"/>
  <c r="DA595" i="64" a="1"/>
  <c r="DA595" i="64" s="1"/>
  <c r="DA230" i="64" a="1"/>
  <c r="DA230" i="64" s="1"/>
  <c r="AC595" i="64" a="1"/>
  <c r="AC595" i="64" s="1"/>
  <c r="AC230" i="64" a="1"/>
  <c r="AC230" i="64" s="1"/>
  <c r="DA591" i="64" a="1"/>
  <c r="DA591" i="64" s="1"/>
  <c r="AC591" i="64" a="1"/>
  <c r="AC591" i="64" s="1"/>
  <c r="CP1764" i="64"/>
  <c r="CP579" i="64"/>
  <c r="BK1765" i="64"/>
  <c r="BK580" i="64"/>
  <c r="BK644" i="64" s="1"/>
  <c r="AE1765" i="64"/>
  <c r="AE580" i="64"/>
  <c r="AE644" i="64" s="1"/>
  <c r="AT1765" i="64"/>
  <c r="AT580" i="64"/>
  <c r="AT644" i="64" s="1"/>
  <c r="BI1765" i="64"/>
  <c r="BI580" i="64"/>
  <c r="BI644" i="64" s="1"/>
  <c r="DG1768" i="64"/>
  <c r="DG583" i="64"/>
  <c r="DG604" i="64" s="1"/>
  <c r="CO1764" i="64"/>
  <c r="CO579" i="64"/>
  <c r="CA1765" i="64"/>
  <c r="CA580" i="64"/>
  <c r="CA644" i="64" s="1"/>
  <c r="W1765" i="64"/>
  <c r="W580" i="64"/>
  <c r="W644" i="64" s="1"/>
  <c r="BZ1765" i="64"/>
  <c r="BZ580" i="64"/>
  <c r="BZ644" i="64" s="1"/>
  <c r="AL1765" i="64"/>
  <c r="AL580" i="64"/>
  <c r="AL644" i="64" s="1"/>
  <c r="AK1765" i="64"/>
  <c r="AK580" i="64"/>
  <c r="AK644" i="64" s="1"/>
  <c r="CF1765" i="64"/>
  <c r="CF580" i="64"/>
  <c r="CF644" i="64" s="1"/>
  <c r="BX1765" i="64"/>
  <c r="BX580" i="64"/>
  <c r="BX644" i="64" s="1"/>
  <c r="BP1765" i="64"/>
  <c r="BP580" i="64"/>
  <c r="BP644" i="64" s="1"/>
  <c r="BH1765" i="64"/>
  <c r="BH580" i="64"/>
  <c r="BH644" i="64" s="1"/>
  <c r="AZ1765" i="64"/>
  <c r="AZ580" i="64"/>
  <c r="AZ644" i="64" s="1"/>
  <c r="AR1765" i="64"/>
  <c r="AR580" i="64"/>
  <c r="AR644" i="64" s="1"/>
  <c r="AJ1765" i="64"/>
  <c r="AJ580" i="64"/>
  <c r="AJ644" i="64" s="1"/>
  <c r="AB1765" i="64"/>
  <c r="AB580" i="64"/>
  <c r="AB644" i="64" s="1"/>
  <c r="T1765" i="64"/>
  <c r="T580" i="64"/>
  <c r="T644" i="64" s="1"/>
  <c r="CI1765" i="64"/>
  <c r="CI580" i="64"/>
  <c r="CI644" i="64" s="1"/>
  <c r="AU1765" i="64"/>
  <c r="AU580" i="64"/>
  <c r="AU644" i="64" s="1"/>
  <c r="CH1765" i="64"/>
  <c r="CH580" i="64"/>
  <c r="CH644" i="64" s="1"/>
  <c r="AD1765" i="64"/>
  <c r="AD580" i="64"/>
  <c r="AD644" i="64" s="1"/>
  <c r="CG1765" i="64"/>
  <c r="CG580" i="64"/>
  <c r="CG644" i="64" s="1"/>
  <c r="AS1765" i="64"/>
  <c r="AS580" i="64"/>
  <c r="AS644" i="64" s="1"/>
  <c r="CE1765" i="64"/>
  <c r="CE580" i="64"/>
  <c r="CE644" i="64" s="1"/>
  <c r="BW1765" i="64"/>
  <c r="BW580" i="64"/>
  <c r="BW644" i="64" s="1"/>
  <c r="BO1765" i="64"/>
  <c r="BO580" i="64"/>
  <c r="BO644" i="64" s="1"/>
  <c r="BG1765" i="64"/>
  <c r="BG580" i="64"/>
  <c r="BG644" i="64" s="1"/>
  <c r="AY1765" i="64"/>
  <c r="AY580" i="64"/>
  <c r="AY644" i="64" s="1"/>
  <c r="AQ1765" i="64"/>
  <c r="AQ580" i="64"/>
  <c r="AQ644" i="64" s="1"/>
  <c r="AI1765" i="64"/>
  <c r="AI580" i="64"/>
  <c r="AI644" i="64" s="1"/>
  <c r="AA1765" i="64"/>
  <c r="AA580" i="64"/>
  <c r="AA644" i="64" s="1"/>
  <c r="S1765" i="64"/>
  <c r="S580" i="64"/>
  <c r="S644" i="64" s="1"/>
  <c r="BC1765" i="64"/>
  <c r="BC580" i="64"/>
  <c r="BC644" i="64" s="1"/>
  <c r="BB1765" i="64"/>
  <c r="BB580" i="64"/>
  <c r="BB644" i="64" s="1"/>
  <c r="BQ1765" i="64"/>
  <c r="BQ580" i="64"/>
  <c r="BQ644" i="64" s="1"/>
  <c r="AC1765" i="64"/>
  <c r="AC580" i="64"/>
  <c r="AC644" i="64" s="1"/>
  <c r="CD1765" i="64"/>
  <c r="CD580" i="64"/>
  <c r="CD644" i="64" s="1"/>
  <c r="BF1765" i="64"/>
  <c r="BF580" i="64"/>
  <c r="BF644" i="64" s="1"/>
  <c r="Z1765" i="64"/>
  <c r="Z580" i="64"/>
  <c r="Z644" i="64" s="1"/>
  <c r="BS1765" i="64"/>
  <c r="BS580" i="64"/>
  <c r="BS644" i="64" s="1"/>
  <c r="AM1765" i="64"/>
  <c r="AM580" i="64"/>
  <c r="AM644" i="64" s="1"/>
  <c r="BR1765" i="64"/>
  <c r="BR580" i="64"/>
  <c r="BR644" i="64" s="1"/>
  <c r="V1765" i="64"/>
  <c r="V580" i="64"/>
  <c r="V644" i="64" s="1"/>
  <c r="BA1765" i="64"/>
  <c r="BA580" i="64"/>
  <c r="BA644" i="64" s="1"/>
  <c r="BV1765" i="64"/>
  <c r="BV580" i="64"/>
  <c r="BV644" i="64" s="1"/>
  <c r="AX1765" i="64"/>
  <c r="AX580" i="64"/>
  <c r="AX644" i="64" s="1"/>
  <c r="AH1765" i="64"/>
  <c r="AH580" i="64"/>
  <c r="AH644" i="64" s="1"/>
  <c r="CK1765" i="64"/>
  <c r="CK580" i="64"/>
  <c r="CK644" i="64" s="1"/>
  <c r="CC1765" i="64"/>
  <c r="CC580" i="64"/>
  <c r="CC644" i="64" s="1"/>
  <c r="BU1765" i="64"/>
  <c r="BU580" i="64"/>
  <c r="BU644" i="64" s="1"/>
  <c r="BM1765" i="64"/>
  <c r="BM580" i="64"/>
  <c r="BM644" i="64" s="1"/>
  <c r="BE1765" i="64"/>
  <c r="BE580" i="64"/>
  <c r="BE644" i="64" s="1"/>
  <c r="AW1765" i="64"/>
  <c r="AW580" i="64"/>
  <c r="AW644" i="64" s="1"/>
  <c r="AO1765" i="64"/>
  <c r="AO580" i="64"/>
  <c r="AO644" i="64" s="1"/>
  <c r="AG1765" i="64"/>
  <c r="AG580" i="64"/>
  <c r="AG644" i="64" s="1"/>
  <c r="Y1765" i="64"/>
  <c r="Y580" i="64"/>
  <c r="Y644" i="64" s="1"/>
  <c r="BJ1765" i="64"/>
  <c r="BJ580" i="64"/>
  <c r="BJ644" i="64" s="1"/>
  <c r="BY1765" i="64"/>
  <c r="BY580" i="64"/>
  <c r="BY644" i="64" s="1"/>
  <c r="U1765" i="64"/>
  <c r="U580" i="64"/>
  <c r="U644" i="64" s="1"/>
  <c r="CL1765" i="64"/>
  <c r="CL580" i="64"/>
  <c r="CL644" i="64" s="1"/>
  <c r="BN1765" i="64"/>
  <c r="BN580" i="64"/>
  <c r="BN644" i="64" s="1"/>
  <c r="AP1765" i="64"/>
  <c r="AP580" i="64"/>
  <c r="AP644" i="64" s="1"/>
  <c r="CJ1765" i="64"/>
  <c r="CJ580" i="64"/>
  <c r="CJ644" i="64" s="1"/>
  <c r="CB1765" i="64"/>
  <c r="CB580" i="64"/>
  <c r="CB644" i="64" s="1"/>
  <c r="BT1765" i="64"/>
  <c r="BT580" i="64"/>
  <c r="BT644" i="64" s="1"/>
  <c r="BL1765" i="64"/>
  <c r="BL580" i="64"/>
  <c r="BL644" i="64" s="1"/>
  <c r="BD1765" i="64"/>
  <c r="BD580" i="64"/>
  <c r="BD644" i="64" s="1"/>
  <c r="AV1765" i="64"/>
  <c r="AV580" i="64"/>
  <c r="AV644" i="64" s="1"/>
  <c r="AN1765" i="64"/>
  <c r="AN580" i="64"/>
  <c r="AN644" i="64" s="1"/>
  <c r="AF1765" i="64"/>
  <c r="AF580" i="64"/>
  <c r="AF644" i="64" s="1"/>
  <c r="X1765" i="64"/>
  <c r="X580" i="64"/>
  <c r="X644" i="64" s="1"/>
  <c r="DA4" i="64"/>
  <c r="DA587" i="64" a="1"/>
  <c r="DA587" i="64" s="1"/>
  <c r="AC4" i="64"/>
  <c r="AC587" i="64" a="1"/>
  <c r="AC587" i="64" s="1"/>
  <c r="DB41" i="863"/>
  <c r="DB40" i="863"/>
  <c r="U43" i="861"/>
  <c r="U95" i="861"/>
  <c r="AD190" i="64"/>
  <c r="AD7" i="64"/>
  <c r="AC8" i="64" s="1"/>
  <c r="W46" i="861"/>
  <c r="W87" i="861" s="1"/>
  <c r="G403" i="64"/>
  <c r="CS67" i="861"/>
  <c r="DB8" i="863"/>
  <c r="DB39" i="863"/>
  <c r="DA43" i="863"/>
  <c r="DB38" i="863"/>
  <c r="DB56" i="863" a="1"/>
  <c r="DB56" i="863" s="1"/>
  <c r="DB52" i="863" a="1"/>
  <c r="DB52" i="863" s="1"/>
  <c r="DA42" i="863"/>
  <c r="DA21" i="863" s="1"/>
  <c r="DA32" i="861" s="1"/>
  <c r="DB54" i="863" a="1"/>
  <c r="DB54" i="863" s="1"/>
  <c r="DB7" i="863"/>
  <c r="DC2" i="863"/>
  <c r="DB53" i="863" a="1"/>
  <c r="DB53" i="863" s="1"/>
  <c r="DB55" i="863" a="1"/>
  <c r="DB55" i="863" s="1"/>
  <c r="DB3" i="863"/>
  <c r="DB68" i="863" s="1" a="1"/>
  <c r="DB68" i="863" s="1"/>
  <c r="DA4" i="863"/>
  <c r="DA66" i="863" a="1"/>
  <c r="DA66" i="863" s="1"/>
  <c r="DA68" i="863" a="1"/>
  <c r="DA68" i="863" s="1"/>
  <c r="DA1" i="863"/>
  <c r="DA57" i="863"/>
  <c r="AD1" i="64"/>
  <c r="AE2" i="64"/>
  <c r="AD3" i="64"/>
  <c r="DA212" i="64"/>
  <c r="DA194" i="64"/>
  <c r="DA1" i="64"/>
  <c r="DB8" i="64"/>
  <c r="DB208" i="64"/>
  <c r="DB3" i="64"/>
  <c r="DB190" i="64"/>
  <c r="DB7" i="64"/>
  <c r="DC2" i="64"/>
  <c r="DB209" i="64"/>
  <c r="DB191" i="64"/>
  <c r="DB192" i="64"/>
  <c r="DB210" i="64"/>
  <c r="DB211" i="64"/>
  <c r="DB193" i="64"/>
  <c r="AD22" i="864"/>
  <c r="AD21" i="864"/>
  <c r="AD20" i="864"/>
  <c r="AD1" i="864"/>
  <c r="AD3" i="864"/>
  <c r="AD4" i="864" s="1"/>
  <c r="AE2" i="864"/>
  <c r="AE23" i="864" s="1"/>
  <c r="AC4" i="864"/>
  <c r="AD56" i="863" a="1"/>
  <c r="AD56" i="863" s="1"/>
  <c r="AD55" i="863" a="1"/>
  <c r="AD55" i="863" s="1"/>
  <c r="AD54" i="863" a="1"/>
  <c r="AD54" i="863" s="1"/>
  <c r="AD53" i="863" a="1"/>
  <c r="AD53" i="863" s="1"/>
  <c r="AD52" i="863" a="1"/>
  <c r="AD52" i="863" s="1"/>
  <c r="AD38" i="863"/>
  <c r="AD41" i="863"/>
  <c r="AD3" i="863"/>
  <c r="AD1" i="863"/>
  <c r="AD39" i="863"/>
  <c r="AE2" i="863"/>
  <c r="AE40" i="863" s="1"/>
  <c r="DB8" i="864"/>
  <c r="DB22" i="864"/>
  <c r="DB21" i="864"/>
  <c r="DC2" i="864"/>
  <c r="DC23" i="864" s="1"/>
  <c r="DB20" i="864"/>
  <c r="DB3" i="864"/>
  <c r="DB4" i="864" s="1"/>
  <c r="DB7" i="864"/>
  <c r="AC24" i="864"/>
  <c r="AC94" i="861" s="1"/>
  <c r="DA2" i="861"/>
  <c r="DA1" i="861" s="1"/>
  <c r="AC57" i="863"/>
  <c r="DA24" i="864"/>
  <c r="AE5" i="861"/>
  <c r="AB32" i="861"/>
  <c r="AC70" i="863" a="1"/>
  <c r="AC70" i="863" s="1"/>
  <c r="AC68" i="863" a="1"/>
  <c r="AC68" i="863" s="1"/>
  <c r="AC66" i="863" a="1"/>
  <c r="AC66" i="863" s="1"/>
  <c r="AC4" i="863"/>
  <c r="DB4" i="861"/>
  <c r="DB5" i="861" s="1"/>
  <c r="DC3" i="861"/>
  <c r="DB9" i="861"/>
  <c r="DB8" i="861"/>
  <c r="AG3" i="861"/>
  <c r="AF4" i="861"/>
  <c r="AF5" i="861" s="1"/>
  <c r="AF1" i="861"/>
  <c r="AF8" i="861"/>
  <c r="AC43" i="863"/>
  <c r="AC42" i="863"/>
  <c r="AC21" i="863" s="1"/>
  <c r="DA1" i="864"/>
  <c r="J2" i="860"/>
  <c r="I2" i="860" s="1"/>
  <c r="J1" i="860"/>
  <c r="I1" i="860" s="1"/>
  <c r="R2" i="860"/>
  <c r="CV9" i="860"/>
  <c r="CV8" i="860"/>
  <c r="CV3" i="860"/>
  <c r="CW2" i="860"/>
  <c r="CU4" i="860"/>
  <c r="CU1" i="860"/>
  <c r="AO1764" i="64"/>
  <c r="BE1769" i="64"/>
  <c r="CD1768" i="64"/>
  <c r="AH1768" i="64"/>
  <c r="DJ1765" i="64"/>
  <c r="CJ1764" i="64"/>
  <c r="CB1764" i="64"/>
  <c r="BT1764" i="64"/>
  <c r="BL1764" i="64"/>
  <c r="BD1764" i="64"/>
  <c r="AV1764" i="64"/>
  <c r="AN1764" i="64"/>
  <c r="AF1764" i="64"/>
  <c r="X1764" i="64"/>
  <c r="CJ1769" i="64"/>
  <c r="CB1769" i="64"/>
  <c r="BT1769" i="64"/>
  <c r="BL1769" i="64"/>
  <c r="BD1769" i="64"/>
  <c r="AV1769" i="64"/>
  <c r="AN1769" i="64"/>
  <c r="AF1769" i="64"/>
  <c r="X1769" i="64"/>
  <c r="CK1768" i="64"/>
  <c r="CC1768" i="64"/>
  <c r="BU1768" i="64"/>
  <c r="BM1768" i="64"/>
  <c r="BE1768" i="64"/>
  <c r="AW1768" i="64"/>
  <c r="AO1768" i="64"/>
  <c r="AG1768" i="64"/>
  <c r="Y1768" i="64"/>
  <c r="DK1769" i="64"/>
  <c r="DC1769" i="64"/>
  <c r="CU1769" i="64"/>
  <c r="DJ1768" i="64"/>
  <c r="DB1768" i="64"/>
  <c r="CT1768" i="64"/>
  <c r="DI1765" i="64"/>
  <c r="DA1765" i="64"/>
  <c r="CS1765" i="64"/>
  <c r="DH1764" i="64"/>
  <c r="CZ1764" i="64"/>
  <c r="CR1764" i="64"/>
  <c r="BE1764" i="64"/>
  <c r="BU1769" i="64"/>
  <c r="BV1768" i="64"/>
  <c r="CU1768" i="64"/>
  <c r="CI1764" i="64"/>
  <c r="CA1764" i="64"/>
  <c r="BS1764" i="64"/>
  <c r="BK1764" i="64"/>
  <c r="BC1764" i="64"/>
  <c r="AU1764" i="64"/>
  <c r="AM1764" i="64"/>
  <c r="AE1764" i="64"/>
  <c r="W1764" i="64"/>
  <c r="CI1769" i="64"/>
  <c r="CA1769" i="64"/>
  <c r="BS1769" i="64"/>
  <c r="BK1769" i="64"/>
  <c r="BC1769" i="64"/>
  <c r="AU1769" i="64"/>
  <c r="AM1769" i="64"/>
  <c r="AE1769" i="64"/>
  <c r="W1769" i="64"/>
  <c r="CJ1768" i="64"/>
  <c r="CB1768" i="64"/>
  <c r="BT1768" i="64"/>
  <c r="BL1768" i="64"/>
  <c r="BD1768" i="64"/>
  <c r="AV1768" i="64"/>
  <c r="AN1768" i="64"/>
  <c r="AF1768" i="64"/>
  <c r="X1768" i="64"/>
  <c r="DJ1769" i="64"/>
  <c r="DB1769" i="64"/>
  <c r="CT1769" i="64"/>
  <c r="DI1768" i="64"/>
  <c r="DA1768" i="64"/>
  <c r="CS1768" i="64"/>
  <c r="DH1765" i="64"/>
  <c r="CZ1765" i="64"/>
  <c r="CR1765" i="64"/>
  <c r="DG1764" i="64"/>
  <c r="CY1764" i="64"/>
  <c r="CQ1764" i="64"/>
  <c r="AW1764" i="64"/>
  <c r="AW1769" i="64"/>
  <c r="AP1768" i="64"/>
  <c r="CS1764" i="64"/>
  <c r="CH1764" i="64"/>
  <c r="BZ1764" i="64"/>
  <c r="BR1764" i="64"/>
  <c r="BJ1764" i="64"/>
  <c r="BB1764" i="64"/>
  <c r="AT1764" i="64"/>
  <c r="AL1764" i="64"/>
  <c r="AD1764" i="64"/>
  <c r="V1764" i="64"/>
  <c r="CH1769" i="64"/>
  <c r="BZ1769" i="64"/>
  <c r="BR1769" i="64"/>
  <c r="BJ1769" i="64"/>
  <c r="BB1769" i="64"/>
  <c r="AT1769" i="64"/>
  <c r="AL1769" i="64"/>
  <c r="AD1769" i="64"/>
  <c r="V1769" i="64"/>
  <c r="CI1768" i="64"/>
  <c r="CA1768" i="64"/>
  <c r="BS1768" i="64"/>
  <c r="BK1768" i="64"/>
  <c r="BC1768" i="64"/>
  <c r="AU1768" i="64"/>
  <c r="AM1768" i="64"/>
  <c r="AE1768" i="64"/>
  <c r="W1768" i="64"/>
  <c r="DI1769" i="64"/>
  <c r="DA1769" i="64"/>
  <c r="CS1769" i="64"/>
  <c r="DH1768" i="64"/>
  <c r="CZ1768" i="64"/>
  <c r="CR1768" i="64"/>
  <c r="DG1765" i="64"/>
  <c r="CY1765" i="64"/>
  <c r="CQ1765" i="64"/>
  <c r="DF1764" i="64"/>
  <c r="CX1764" i="64"/>
  <c r="BU1764" i="64"/>
  <c r="CK1769" i="64"/>
  <c r="AG1769" i="64"/>
  <c r="BF1768" i="64"/>
  <c r="DD1769" i="64"/>
  <c r="DB1765" i="64"/>
  <c r="CG1764" i="64"/>
  <c r="BY1764" i="64"/>
  <c r="BQ1764" i="64"/>
  <c r="BI1764" i="64"/>
  <c r="BA1764" i="64"/>
  <c r="AS1764" i="64"/>
  <c r="AK1764" i="64"/>
  <c r="AC1764" i="64"/>
  <c r="U1764" i="64"/>
  <c r="CG1769" i="64"/>
  <c r="BY1769" i="64"/>
  <c r="BQ1769" i="64"/>
  <c r="BI1769" i="64"/>
  <c r="BA1769" i="64"/>
  <c r="AS1769" i="64"/>
  <c r="AK1769" i="64"/>
  <c r="AC1769" i="64"/>
  <c r="U1769" i="64"/>
  <c r="CH1768" i="64"/>
  <c r="BZ1768" i="64"/>
  <c r="BR1768" i="64"/>
  <c r="BJ1768" i="64"/>
  <c r="BB1768" i="64"/>
  <c r="AT1768" i="64"/>
  <c r="AL1768" i="64"/>
  <c r="AD1768" i="64"/>
  <c r="V1768" i="64"/>
  <c r="DH1769" i="64"/>
  <c r="CZ1769" i="64"/>
  <c r="CR1769" i="64"/>
  <c r="CY1768" i="64"/>
  <c r="CQ1768" i="64"/>
  <c r="DF1765" i="64"/>
  <c r="CX1765" i="64"/>
  <c r="CP1765" i="64"/>
  <c r="DE1764" i="64"/>
  <c r="CW1764" i="64"/>
  <c r="CC1764" i="64"/>
  <c r="Y1764" i="64"/>
  <c r="AO1769" i="64"/>
  <c r="BN1768" i="64"/>
  <c r="Z1768" i="64"/>
  <c r="CV1769" i="64"/>
  <c r="DA1764" i="64"/>
  <c r="CF1764" i="64"/>
  <c r="BX1764" i="64"/>
  <c r="BP1764" i="64"/>
  <c r="BH1764" i="64"/>
  <c r="AZ1764" i="64"/>
  <c r="AR1764" i="64"/>
  <c r="AJ1764" i="64"/>
  <c r="AB1764" i="64"/>
  <c r="T1764" i="64"/>
  <c r="CF1769" i="64"/>
  <c r="BX1769" i="64"/>
  <c r="BP1769" i="64"/>
  <c r="BH1769" i="64"/>
  <c r="AZ1769" i="64"/>
  <c r="AR1769" i="64"/>
  <c r="AJ1769" i="64"/>
  <c r="AB1769" i="64"/>
  <c r="T1769" i="64"/>
  <c r="CG1768" i="64"/>
  <c r="BY1768" i="64"/>
  <c r="BQ1768" i="64"/>
  <c r="BI1768" i="64"/>
  <c r="BA1768" i="64"/>
  <c r="AS1768" i="64"/>
  <c r="AK1768" i="64"/>
  <c r="AC1768" i="64"/>
  <c r="U1768" i="64"/>
  <c r="DG1769" i="64"/>
  <c r="CY1769" i="64"/>
  <c r="CQ1769" i="64"/>
  <c r="DF1768" i="64"/>
  <c r="CX1768" i="64"/>
  <c r="CP1768" i="64"/>
  <c r="DE1765" i="64"/>
  <c r="CW1765" i="64"/>
  <c r="CO1765" i="64"/>
  <c r="DD1764" i="64"/>
  <c r="CV1764" i="64"/>
  <c r="CK1764" i="64"/>
  <c r="AG1764" i="64"/>
  <c r="BM1769" i="64"/>
  <c r="Y1769" i="64"/>
  <c r="AX1768" i="64"/>
  <c r="DC1768" i="64"/>
  <c r="CT1765" i="64"/>
  <c r="CE1764" i="64"/>
  <c r="BW1764" i="64"/>
  <c r="BO1764" i="64"/>
  <c r="BG1764" i="64"/>
  <c r="AY1764" i="64"/>
  <c r="AQ1764" i="64"/>
  <c r="AI1764" i="64"/>
  <c r="AA1764" i="64"/>
  <c r="S1764" i="64"/>
  <c r="CE1769" i="64"/>
  <c r="BW1769" i="64"/>
  <c r="BO1769" i="64"/>
  <c r="BG1769" i="64"/>
  <c r="AY1769" i="64"/>
  <c r="AQ1769" i="64"/>
  <c r="AI1769" i="64"/>
  <c r="AA1769" i="64"/>
  <c r="S1769" i="64"/>
  <c r="CF1768" i="64"/>
  <c r="BX1768" i="64"/>
  <c r="BP1768" i="64"/>
  <c r="BH1768" i="64"/>
  <c r="AZ1768" i="64"/>
  <c r="AR1768" i="64"/>
  <c r="AJ1768" i="64"/>
  <c r="AB1768" i="64"/>
  <c r="T1768" i="64"/>
  <c r="DF1769" i="64"/>
  <c r="CX1769" i="64"/>
  <c r="CP1769" i="64"/>
  <c r="DE1768" i="64"/>
  <c r="CW1768" i="64"/>
  <c r="CO1768" i="64"/>
  <c r="DD1765" i="64"/>
  <c r="CV1765" i="64"/>
  <c r="DK1764" i="64"/>
  <c r="DC1764" i="64"/>
  <c r="CU1764" i="64"/>
  <c r="BM1764" i="64"/>
  <c r="CC1769" i="64"/>
  <c r="CL1768" i="64"/>
  <c r="DK1768" i="64"/>
  <c r="DI1764" i="64"/>
  <c r="CL1764" i="64"/>
  <c r="CD1764" i="64"/>
  <c r="BV1764" i="64"/>
  <c r="BN1764" i="64"/>
  <c r="BF1764" i="64"/>
  <c r="AX1764" i="64"/>
  <c r="AP1764" i="64"/>
  <c r="AH1764" i="64"/>
  <c r="Z1764" i="64"/>
  <c r="CL1769" i="64"/>
  <c r="CD1769" i="64"/>
  <c r="BV1769" i="64"/>
  <c r="BN1769" i="64"/>
  <c r="BF1769" i="64"/>
  <c r="AX1769" i="64"/>
  <c r="AP1769" i="64"/>
  <c r="AH1769" i="64"/>
  <c r="Z1769" i="64"/>
  <c r="CE1768" i="64"/>
  <c r="BW1768" i="64"/>
  <c r="BO1768" i="64"/>
  <c r="BG1768" i="64"/>
  <c r="AY1768" i="64"/>
  <c r="AQ1768" i="64"/>
  <c r="AI1768" i="64"/>
  <c r="AA1768" i="64"/>
  <c r="S1768" i="64"/>
  <c r="DE1769" i="64"/>
  <c r="CW1769" i="64"/>
  <c r="CO1769" i="64"/>
  <c r="DD1768" i="64"/>
  <c r="CV1768" i="64"/>
  <c r="DK1765" i="64"/>
  <c r="DC1765" i="64"/>
  <c r="CU1765" i="64"/>
  <c r="DJ1764" i="64"/>
  <c r="DB1764" i="64"/>
  <c r="CT1764" i="64"/>
  <c r="AC1721" i="64"/>
  <c r="AC1756" i="64" s="1"/>
  <c r="CE1721" i="64"/>
  <c r="CE1756" i="64" s="1"/>
  <c r="BW1721" i="64"/>
  <c r="BW1756" i="64" s="1"/>
  <c r="BO1721" i="64"/>
  <c r="BO1756" i="64" s="1"/>
  <c r="BG1721" i="64"/>
  <c r="BG1756" i="64" s="1"/>
  <c r="AY1721" i="64"/>
  <c r="AY1756" i="64" s="1"/>
  <c r="AQ1721" i="64"/>
  <c r="AQ1756" i="64" s="1"/>
  <c r="AI1721" i="64"/>
  <c r="AI1756" i="64" s="1"/>
  <c r="AA1721" i="64"/>
  <c r="AA1756" i="64" s="1"/>
  <c r="S1721" i="64"/>
  <c r="S1756" i="64" s="1"/>
  <c r="CL1721" i="64"/>
  <c r="CL1756" i="64" s="1"/>
  <c r="CD1721" i="64"/>
  <c r="CD1756" i="64" s="1"/>
  <c r="BV1721" i="64"/>
  <c r="BV1756" i="64" s="1"/>
  <c r="BN1721" i="64"/>
  <c r="BN1756" i="64" s="1"/>
  <c r="BF1721" i="64"/>
  <c r="BF1756" i="64" s="1"/>
  <c r="AX1721" i="64"/>
  <c r="AX1756" i="64" s="1"/>
  <c r="AP1721" i="64"/>
  <c r="AP1756" i="64" s="1"/>
  <c r="AH1721" i="64"/>
  <c r="AH1756" i="64" s="1"/>
  <c r="Z1721" i="64"/>
  <c r="Z1756" i="64" s="1"/>
  <c r="CC1721" i="64"/>
  <c r="CC1756" i="64" s="1"/>
  <c r="BM1721" i="64"/>
  <c r="BM1756" i="64" s="1"/>
  <c r="BE1721" i="64"/>
  <c r="BE1756" i="64" s="1"/>
  <c r="AO1721" i="64"/>
  <c r="AO1756" i="64" s="1"/>
  <c r="AG1721" i="64"/>
  <c r="AG1756" i="64" s="1"/>
  <c r="CK1721" i="64"/>
  <c r="CK1756" i="64" s="1"/>
  <c r="AW1721" i="64"/>
  <c r="AW1756" i="64" s="1"/>
  <c r="CJ1721" i="64"/>
  <c r="CJ1756" i="64" s="1"/>
  <c r="CB1721" i="64"/>
  <c r="CB1756" i="64" s="1"/>
  <c r="BT1721" i="64"/>
  <c r="BT1756" i="64" s="1"/>
  <c r="BL1721" i="64"/>
  <c r="BL1756" i="64" s="1"/>
  <c r="BD1721" i="64"/>
  <c r="BD1756" i="64" s="1"/>
  <c r="AV1721" i="64"/>
  <c r="AV1756" i="64" s="1"/>
  <c r="AN1721" i="64"/>
  <c r="AN1756" i="64" s="1"/>
  <c r="AF1721" i="64"/>
  <c r="AF1756" i="64" s="1"/>
  <c r="X1721" i="64"/>
  <c r="X1756" i="64" s="1"/>
  <c r="CP311" i="64"/>
  <c r="BU1721" i="64"/>
  <c r="BU1756" i="64" s="1"/>
  <c r="Y1721" i="64"/>
  <c r="Y1756" i="64" s="1"/>
  <c r="CI1721" i="64"/>
  <c r="CI1756" i="64" s="1"/>
  <c r="CA1721" i="64"/>
  <c r="CA1756" i="64" s="1"/>
  <c r="BS1721" i="64"/>
  <c r="BS1756" i="64" s="1"/>
  <c r="BK1721" i="64"/>
  <c r="BK1756" i="64" s="1"/>
  <c r="BC1721" i="64"/>
  <c r="BC1756" i="64" s="1"/>
  <c r="AU1721" i="64"/>
  <c r="AU1756" i="64" s="1"/>
  <c r="AM1721" i="64"/>
  <c r="AM1756" i="64" s="1"/>
  <c r="AE1721" i="64"/>
  <c r="AE1756" i="64" s="1"/>
  <c r="W1721" i="64"/>
  <c r="W1756" i="64" s="1"/>
  <c r="DG1724" i="64"/>
  <c r="CO1720" i="64"/>
  <c r="CH1721" i="64"/>
  <c r="CH1756" i="64" s="1"/>
  <c r="BZ1721" i="64"/>
  <c r="BZ1756" i="64" s="1"/>
  <c r="BR1721" i="64"/>
  <c r="BR1756" i="64" s="1"/>
  <c r="BJ1721" i="64"/>
  <c r="BJ1756" i="64" s="1"/>
  <c r="BB1721" i="64"/>
  <c r="BB1756" i="64" s="1"/>
  <c r="AT1721" i="64"/>
  <c r="AT1756" i="64" s="1"/>
  <c r="AL1721" i="64"/>
  <c r="AL1756" i="64" s="1"/>
  <c r="AD1721" i="64"/>
  <c r="AD1756" i="64" s="1"/>
  <c r="V1721" i="64"/>
  <c r="V1756" i="64" s="1"/>
  <c r="BY1721" i="64"/>
  <c r="BY1756" i="64" s="1"/>
  <c r="BQ1721" i="64"/>
  <c r="BQ1756" i="64" s="1"/>
  <c r="BI1721" i="64"/>
  <c r="BI1756" i="64" s="1"/>
  <c r="BA1721" i="64"/>
  <c r="BA1756" i="64" s="1"/>
  <c r="AS1721" i="64"/>
  <c r="AS1756" i="64" s="1"/>
  <c r="U1721" i="64"/>
  <c r="U1756" i="64" s="1"/>
  <c r="CG1721" i="64"/>
  <c r="CG1756" i="64" s="1"/>
  <c r="AK1721" i="64"/>
  <c r="AK1756" i="64" s="1"/>
  <c r="CF1721" i="64"/>
  <c r="CF1756" i="64" s="1"/>
  <c r="BX1721" i="64"/>
  <c r="BX1756" i="64" s="1"/>
  <c r="BP1721" i="64"/>
  <c r="BP1756" i="64" s="1"/>
  <c r="BH1721" i="64"/>
  <c r="BH1756" i="64" s="1"/>
  <c r="AZ1721" i="64"/>
  <c r="AZ1756" i="64" s="1"/>
  <c r="AR1721" i="64"/>
  <c r="AR1756" i="64" s="1"/>
  <c r="AJ1721" i="64"/>
  <c r="AJ1756" i="64" s="1"/>
  <c r="AB1721" i="64"/>
  <c r="AB1756" i="64" s="1"/>
  <c r="T1721" i="64"/>
  <c r="T1756" i="64" s="1"/>
  <c r="AS539" i="64"/>
  <c r="AS1720" i="64"/>
  <c r="AS1755" i="64" s="1"/>
  <c r="BQ544" i="64"/>
  <c r="BQ573" i="64" s="1"/>
  <c r="BQ1725" i="64"/>
  <c r="BQ1760" i="64" s="1"/>
  <c r="CH543" i="64"/>
  <c r="CH572" i="64" s="1"/>
  <c r="CH1724" i="64"/>
  <c r="CH1759" i="64" s="1"/>
  <c r="BB543" i="64"/>
  <c r="BB572" i="64" s="1"/>
  <c r="BB1724" i="64"/>
  <c r="BB1759" i="64" s="1"/>
  <c r="BX539" i="64"/>
  <c r="BX1720" i="64"/>
  <c r="BX1755" i="64" s="1"/>
  <c r="AZ539" i="64"/>
  <c r="AZ1720" i="64"/>
  <c r="AZ1755" i="64" s="1"/>
  <c r="AJ539" i="64"/>
  <c r="AJ1720" i="64"/>
  <c r="AJ1755" i="64" s="1"/>
  <c r="CF544" i="64"/>
  <c r="CF573" i="64" s="1"/>
  <c r="CF1725" i="64"/>
  <c r="CF1760" i="64" s="1"/>
  <c r="BH544" i="64"/>
  <c r="BH573" i="64" s="1"/>
  <c r="BH1725" i="64"/>
  <c r="BH1760" i="64" s="1"/>
  <c r="AJ544" i="64"/>
  <c r="AJ573" i="64" s="1"/>
  <c r="AJ1725" i="64"/>
  <c r="AJ1760" i="64" s="1"/>
  <c r="BY543" i="64"/>
  <c r="BY572" i="64" s="1"/>
  <c r="BY1724" i="64"/>
  <c r="BY1759" i="64" s="1"/>
  <c r="BA543" i="64"/>
  <c r="BA572" i="64" s="1"/>
  <c r="BA1724" i="64"/>
  <c r="BA1759" i="64" s="1"/>
  <c r="AC543" i="64"/>
  <c r="AC572" i="64" s="1"/>
  <c r="AC1724" i="64"/>
  <c r="AC1759" i="64" s="1"/>
  <c r="CE539" i="64"/>
  <c r="CE1720" i="64"/>
  <c r="CE1755" i="64" s="1"/>
  <c r="BO539" i="64"/>
  <c r="BO1720" i="64"/>
  <c r="BO1755" i="64" s="1"/>
  <c r="AY539" i="64"/>
  <c r="AY1720" i="64"/>
  <c r="AY1755" i="64" s="1"/>
  <c r="AI539" i="64"/>
  <c r="AI1720" i="64"/>
  <c r="AI1755" i="64" s="1"/>
  <c r="BW544" i="64"/>
  <c r="BW573" i="64" s="1"/>
  <c r="BW1725" i="64"/>
  <c r="BW1760" i="64" s="1"/>
  <c r="BG544" i="64"/>
  <c r="BG573" i="64" s="1"/>
  <c r="BG1725" i="64"/>
  <c r="BG1760" i="64" s="1"/>
  <c r="AQ544" i="64"/>
  <c r="AQ573" i="64" s="1"/>
  <c r="AQ1725" i="64"/>
  <c r="AQ1760" i="64" s="1"/>
  <c r="AA544" i="64"/>
  <c r="AA573" i="64" s="1"/>
  <c r="AA1725" i="64"/>
  <c r="AA1760" i="64" s="1"/>
  <c r="BP543" i="64"/>
  <c r="BP572" i="64" s="1"/>
  <c r="BP1724" i="64"/>
  <c r="BP1759" i="64" s="1"/>
  <c r="CL539" i="64"/>
  <c r="CL1720" i="64"/>
  <c r="CL1755" i="64" s="1"/>
  <c r="CD539" i="64"/>
  <c r="CD1720" i="64"/>
  <c r="CD1755" i="64" s="1"/>
  <c r="BV539" i="64"/>
  <c r="BV1720" i="64"/>
  <c r="BV1755" i="64" s="1"/>
  <c r="BN539" i="64"/>
  <c r="BN1720" i="64"/>
  <c r="BN1755" i="64" s="1"/>
  <c r="BF539" i="64"/>
  <c r="BF1720" i="64"/>
  <c r="BF1755" i="64" s="1"/>
  <c r="AX539" i="64"/>
  <c r="AX1720" i="64"/>
  <c r="AX1755" i="64" s="1"/>
  <c r="AP539" i="64"/>
  <c r="AP1720" i="64"/>
  <c r="AP1755" i="64" s="1"/>
  <c r="AH539" i="64"/>
  <c r="AH1720" i="64"/>
  <c r="AH1755" i="64" s="1"/>
  <c r="Z539" i="64"/>
  <c r="Z1720" i="64"/>
  <c r="Z1755" i="64" s="1"/>
  <c r="CL544" i="64"/>
  <c r="CL573" i="64" s="1"/>
  <c r="CL1725" i="64"/>
  <c r="CL1760" i="64" s="1"/>
  <c r="CD544" i="64"/>
  <c r="CD573" i="64" s="1"/>
  <c r="CD1725" i="64"/>
  <c r="CD1760" i="64" s="1"/>
  <c r="BV544" i="64"/>
  <c r="BV573" i="64" s="1"/>
  <c r="BV1725" i="64"/>
  <c r="BV1760" i="64" s="1"/>
  <c r="BN544" i="64"/>
  <c r="BN573" i="64" s="1"/>
  <c r="BN1725" i="64"/>
  <c r="BN1760" i="64" s="1"/>
  <c r="BF544" i="64"/>
  <c r="BF573" i="64" s="1"/>
  <c r="BF1725" i="64"/>
  <c r="BF1760" i="64" s="1"/>
  <c r="AX544" i="64"/>
  <c r="AX573" i="64" s="1"/>
  <c r="AX1725" i="64"/>
  <c r="AX1760" i="64" s="1"/>
  <c r="AP544" i="64"/>
  <c r="AP573" i="64" s="1"/>
  <c r="AP1725" i="64"/>
  <c r="AP1760" i="64" s="1"/>
  <c r="AH544" i="64"/>
  <c r="AH573" i="64" s="1"/>
  <c r="AH1725" i="64"/>
  <c r="AH1760" i="64" s="1"/>
  <c r="Z544" i="64"/>
  <c r="Z573" i="64" s="1"/>
  <c r="Z1725" i="64"/>
  <c r="Z1760" i="64" s="1"/>
  <c r="CE543" i="64"/>
  <c r="CE572" i="64" s="1"/>
  <c r="CE1724" i="64"/>
  <c r="CE1759" i="64" s="1"/>
  <c r="BW543" i="64"/>
  <c r="BW572" i="64" s="1"/>
  <c r="BW1724" i="64"/>
  <c r="BW1759" i="64" s="1"/>
  <c r="BO543" i="64"/>
  <c r="BO572" i="64" s="1"/>
  <c r="BO1724" i="64"/>
  <c r="BO1759" i="64" s="1"/>
  <c r="BG543" i="64"/>
  <c r="BG572" i="64" s="1"/>
  <c r="BG1724" i="64"/>
  <c r="BG1759" i="64" s="1"/>
  <c r="AY543" i="64"/>
  <c r="AY572" i="64" s="1"/>
  <c r="AY1724" i="64"/>
  <c r="AY1759" i="64" s="1"/>
  <c r="AQ543" i="64"/>
  <c r="AQ572" i="64" s="1"/>
  <c r="AQ1724" i="64"/>
  <c r="AQ1759" i="64" s="1"/>
  <c r="AI543" i="64"/>
  <c r="AI572" i="64" s="1"/>
  <c r="AI1724" i="64"/>
  <c r="AI1759" i="64" s="1"/>
  <c r="AA543" i="64"/>
  <c r="AA572" i="64" s="1"/>
  <c r="AA1724" i="64"/>
  <c r="AA1759" i="64" s="1"/>
  <c r="S543" i="64"/>
  <c r="S572" i="64" s="1"/>
  <c r="S1724" i="64"/>
  <c r="S1759" i="64" s="1"/>
  <c r="DF544" i="64"/>
  <c r="DF573" i="64" s="1"/>
  <c r="DF1725" i="64"/>
  <c r="CX544" i="64"/>
  <c r="CX573" i="64" s="1"/>
  <c r="CX1725" i="64"/>
  <c r="CP544" i="64"/>
  <c r="CP573" i="64" s="1"/>
  <c r="CP1725" i="64"/>
  <c r="DE543" i="64"/>
  <c r="DE572" i="64" s="1"/>
  <c r="DE1724" i="64"/>
  <c r="CW543" i="64"/>
  <c r="CW572" i="64" s="1"/>
  <c r="CW1724" i="64"/>
  <c r="CO543" i="64"/>
  <c r="CO572" i="64" s="1"/>
  <c r="CO1724" i="64"/>
  <c r="DD540" i="64"/>
  <c r="DD569" i="64" s="1"/>
  <c r="DD1721" i="64"/>
  <c r="CV540" i="64"/>
  <c r="CV569" i="64" s="1"/>
  <c r="CV1721" i="64"/>
  <c r="DK539" i="64"/>
  <c r="DK1720" i="64"/>
  <c r="DC539" i="64"/>
  <c r="DC1720" i="64"/>
  <c r="CU539" i="64"/>
  <c r="CU1720" i="64"/>
  <c r="BA539" i="64"/>
  <c r="BA1720" i="64"/>
  <c r="BA1755" i="64" s="1"/>
  <c r="AS544" i="64"/>
  <c r="AS573" i="64" s="1"/>
  <c r="AS1725" i="64"/>
  <c r="AS1760" i="64" s="1"/>
  <c r="CK539" i="64"/>
  <c r="CK1720" i="64"/>
  <c r="CK1755" i="64" s="1"/>
  <c r="BM539" i="64"/>
  <c r="BM1720" i="64"/>
  <c r="BM1755" i="64" s="1"/>
  <c r="AO539" i="64"/>
  <c r="AO1720" i="64"/>
  <c r="AO1755" i="64" s="1"/>
  <c r="CK544" i="64"/>
  <c r="CK573" i="64" s="1"/>
  <c r="CK1725" i="64"/>
  <c r="CK1760" i="64" s="1"/>
  <c r="BM544" i="64"/>
  <c r="BM573" i="64" s="1"/>
  <c r="BM1725" i="64"/>
  <c r="BM1760" i="64" s="1"/>
  <c r="AO544" i="64"/>
  <c r="AO573" i="64" s="1"/>
  <c r="AO1725" i="64"/>
  <c r="AO1760" i="64" s="1"/>
  <c r="CL543" i="64"/>
  <c r="CL572" i="64" s="1"/>
  <c r="CL1724" i="64"/>
  <c r="CL1759" i="64" s="1"/>
  <c r="BN543" i="64"/>
  <c r="BN572" i="64" s="1"/>
  <c r="BN1724" i="64"/>
  <c r="BN1759" i="64" s="1"/>
  <c r="AP543" i="64"/>
  <c r="AP572" i="64" s="1"/>
  <c r="AP1724" i="64"/>
  <c r="AP1759" i="64" s="1"/>
  <c r="DE544" i="64"/>
  <c r="DE573" i="64" s="1"/>
  <c r="DE1725" i="64"/>
  <c r="CW544" i="64"/>
  <c r="CW573" i="64" s="1"/>
  <c r="CW1725" i="64"/>
  <c r="CO544" i="64"/>
  <c r="CO573" i="64" s="1"/>
  <c r="CO1725" i="64"/>
  <c r="DD543" i="64"/>
  <c r="DD572" i="64" s="1"/>
  <c r="DD1724" i="64"/>
  <c r="CV543" i="64"/>
  <c r="CV572" i="64" s="1"/>
  <c r="CV1724" i="64"/>
  <c r="DK540" i="64"/>
  <c r="DK569" i="64" s="1"/>
  <c r="DK1721" i="64"/>
  <c r="DC540" i="64"/>
  <c r="DC569" i="64" s="1"/>
  <c r="DC1721" i="64"/>
  <c r="CU540" i="64"/>
  <c r="CU569" i="64" s="1"/>
  <c r="CU1721" i="64"/>
  <c r="DJ539" i="64"/>
  <c r="DJ1720" i="64"/>
  <c r="DB539" i="64"/>
  <c r="DB1720" i="64"/>
  <c r="CT539" i="64"/>
  <c r="CT1720" i="64"/>
  <c r="CG539" i="64"/>
  <c r="CG1720" i="64"/>
  <c r="CG1755" i="64" s="1"/>
  <c r="AC539" i="64"/>
  <c r="AC1720" i="64"/>
  <c r="AC1755" i="64" s="1"/>
  <c r="AC544" i="64"/>
  <c r="AC573" i="64" s="1"/>
  <c r="AC1725" i="64"/>
  <c r="AC1760" i="64" s="1"/>
  <c r="BU539" i="64"/>
  <c r="BU1720" i="64"/>
  <c r="BU1755" i="64" s="1"/>
  <c r="AW539" i="64"/>
  <c r="AW1720" i="64"/>
  <c r="AW1755" i="64" s="1"/>
  <c r="Y539" i="64"/>
  <c r="Y1720" i="64"/>
  <c r="Y1755" i="64" s="1"/>
  <c r="BU544" i="64"/>
  <c r="BU573" i="64" s="1"/>
  <c r="BU1725" i="64"/>
  <c r="BU1760" i="64" s="1"/>
  <c r="AW544" i="64"/>
  <c r="AW573" i="64" s="1"/>
  <c r="AW1725" i="64"/>
  <c r="AW1760" i="64" s="1"/>
  <c r="Y544" i="64"/>
  <c r="Y573" i="64" s="1"/>
  <c r="Y1725" i="64"/>
  <c r="Y1760" i="64" s="1"/>
  <c r="BV543" i="64"/>
  <c r="BV572" i="64" s="1"/>
  <c r="BV1724" i="64"/>
  <c r="BV1759" i="64" s="1"/>
  <c r="AX543" i="64"/>
  <c r="AX572" i="64" s="1"/>
  <c r="AX1724" i="64"/>
  <c r="AX1759" i="64" s="1"/>
  <c r="Z543" i="64"/>
  <c r="Z572" i="64" s="1"/>
  <c r="Z1724" i="64"/>
  <c r="Z1759" i="64" s="1"/>
  <c r="CB539" i="64"/>
  <c r="CB1720" i="64"/>
  <c r="CB1755" i="64" s="1"/>
  <c r="BL539" i="64"/>
  <c r="BL1720" i="64"/>
  <c r="BL1755" i="64" s="1"/>
  <c r="AV539" i="64"/>
  <c r="AV1720" i="64"/>
  <c r="AV1755" i="64" s="1"/>
  <c r="AF539" i="64"/>
  <c r="AF1720" i="64"/>
  <c r="AF1755" i="64" s="1"/>
  <c r="CJ544" i="64"/>
  <c r="CJ573" i="64" s="1"/>
  <c r="CJ1725" i="64"/>
  <c r="CJ1760" i="64" s="1"/>
  <c r="CB544" i="64"/>
  <c r="CB573" i="64" s="1"/>
  <c r="CB1725" i="64"/>
  <c r="CB1760" i="64" s="1"/>
  <c r="BT544" i="64"/>
  <c r="BT573" i="64" s="1"/>
  <c r="BT1725" i="64"/>
  <c r="BT1760" i="64" s="1"/>
  <c r="BD544" i="64"/>
  <c r="BD573" i="64" s="1"/>
  <c r="BD1725" i="64"/>
  <c r="BD1760" i="64" s="1"/>
  <c r="AN544" i="64"/>
  <c r="AN573" i="64" s="1"/>
  <c r="AN1725" i="64"/>
  <c r="AN1760" i="64" s="1"/>
  <c r="AF544" i="64"/>
  <c r="AF573" i="64" s="1"/>
  <c r="AF1725" i="64"/>
  <c r="AF1760" i="64" s="1"/>
  <c r="X544" i="64"/>
  <c r="X573" i="64" s="1"/>
  <c r="X1725" i="64"/>
  <c r="X1760" i="64" s="1"/>
  <c r="CC543" i="64"/>
  <c r="CC572" i="64" s="1"/>
  <c r="CC1724" i="64"/>
  <c r="CC1759" i="64" s="1"/>
  <c r="BU543" i="64"/>
  <c r="BU572" i="64" s="1"/>
  <c r="BU1724" i="64"/>
  <c r="BU1759" i="64" s="1"/>
  <c r="BM543" i="64"/>
  <c r="BM572" i="64" s="1"/>
  <c r="BM1724" i="64"/>
  <c r="BM1759" i="64" s="1"/>
  <c r="BE543" i="64"/>
  <c r="BE572" i="64" s="1"/>
  <c r="BE1724" i="64"/>
  <c r="BE1759" i="64" s="1"/>
  <c r="AW543" i="64"/>
  <c r="AW572" i="64" s="1"/>
  <c r="AW1724" i="64"/>
  <c r="AW1759" i="64" s="1"/>
  <c r="AO543" i="64"/>
  <c r="AO572" i="64" s="1"/>
  <c r="AO1724" i="64"/>
  <c r="AO1759" i="64" s="1"/>
  <c r="AG543" i="64"/>
  <c r="AG572" i="64" s="1"/>
  <c r="AG1724" i="64"/>
  <c r="AG1759" i="64" s="1"/>
  <c r="Y543" i="64"/>
  <c r="Y572" i="64" s="1"/>
  <c r="Y1724" i="64"/>
  <c r="Y1759" i="64" s="1"/>
  <c r="DD544" i="64"/>
  <c r="DD573" i="64" s="1"/>
  <c r="DD1725" i="64"/>
  <c r="CV544" i="64"/>
  <c r="CV573" i="64" s="1"/>
  <c r="CV1725" i="64"/>
  <c r="DK543" i="64"/>
  <c r="DK572" i="64" s="1"/>
  <c r="DK1724" i="64"/>
  <c r="DC543" i="64"/>
  <c r="DC572" i="64" s="1"/>
  <c r="DC1724" i="64"/>
  <c r="CU543" i="64"/>
  <c r="CU572" i="64" s="1"/>
  <c r="CU1724" i="64"/>
  <c r="DJ540" i="64"/>
  <c r="DJ569" i="64" s="1"/>
  <c r="DJ1721" i="64"/>
  <c r="DB540" i="64"/>
  <c r="DB569" i="64" s="1"/>
  <c r="DB1721" i="64"/>
  <c r="CT540" i="64"/>
  <c r="CT569" i="64" s="1"/>
  <c r="CT1721" i="64"/>
  <c r="DI539" i="64"/>
  <c r="DI1720" i="64"/>
  <c r="DA539" i="64"/>
  <c r="DA1720" i="64"/>
  <c r="CS539" i="64"/>
  <c r="CS1720" i="64"/>
  <c r="BQ539" i="64"/>
  <c r="BQ1720" i="64"/>
  <c r="BQ1755" i="64" s="1"/>
  <c r="CG544" i="64"/>
  <c r="CG573" i="64" s="1"/>
  <c r="CG1725" i="64"/>
  <c r="CG1760" i="64" s="1"/>
  <c r="U544" i="64"/>
  <c r="U573" i="64" s="1"/>
  <c r="U1725" i="64"/>
  <c r="U1760" i="64" s="1"/>
  <c r="CC539" i="64"/>
  <c r="CC1720" i="64"/>
  <c r="CC1755" i="64" s="1"/>
  <c r="BE539" i="64"/>
  <c r="BE1720" i="64"/>
  <c r="BE1755" i="64" s="1"/>
  <c r="AG539" i="64"/>
  <c r="AG1720" i="64"/>
  <c r="AG1755" i="64" s="1"/>
  <c r="CC544" i="64"/>
  <c r="CC573" i="64" s="1"/>
  <c r="CC1725" i="64"/>
  <c r="CC1760" i="64" s="1"/>
  <c r="BE544" i="64"/>
  <c r="BE573" i="64" s="1"/>
  <c r="BE1725" i="64"/>
  <c r="BE1760" i="64" s="1"/>
  <c r="AG544" i="64"/>
  <c r="AG573" i="64" s="1"/>
  <c r="AG1725" i="64"/>
  <c r="AG1760" i="64" s="1"/>
  <c r="CD543" i="64"/>
  <c r="CD572" i="64" s="1"/>
  <c r="CD1724" i="64"/>
  <c r="CD1759" i="64" s="1"/>
  <c r="BF543" i="64"/>
  <c r="BF572" i="64" s="1"/>
  <c r="BF1724" i="64"/>
  <c r="BF1759" i="64" s="1"/>
  <c r="AH543" i="64"/>
  <c r="AH572" i="64" s="1"/>
  <c r="AH1724" i="64"/>
  <c r="AH1759" i="64" s="1"/>
  <c r="CJ539" i="64"/>
  <c r="CJ1720" i="64"/>
  <c r="CJ1755" i="64" s="1"/>
  <c r="BT539" i="64"/>
  <c r="BT1720" i="64"/>
  <c r="BT1755" i="64" s="1"/>
  <c r="BD539" i="64"/>
  <c r="BD1720" i="64"/>
  <c r="BD1755" i="64" s="1"/>
  <c r="AN539" i="64"/>
  <c r="AN1720" i="64"/>
  <c r="AN1755" i="64" s="1"/>
  <c r="X539" i="64"/>
  <c r="X1720" i="64"/>
  <c r="X1755" i="64" s="1"/>
  <c r="BL544" i="64"/>
  <c r="BL573" i="64" s="1"/>
  <c r="BL1725" i="64"/>
  <c r="BL1760" i="64" s="1"/>
  <c r="AV544" i="64"/>
  <c r="AV573" i="64" s="1"/>
  <c r="AV1725" i="64"/>
  <c r="AV1760" i="64" s="1"/>
  <c r="CK543" i="64"/>
  <c r="CK572" i="64" s="1"/>
  <c r="CK1724" i="64"/>
  <c r="CK1759" i="64" s="1"/>
  <c r="CI539" i="64"/>
  <c r="CI1720" i="64"/>
  <c r="CI1755" i="64" s="1"/>
  <c r="CA539" i="64"/>
  <c r="CA1720" i="64"/>
  <c r="CA1755" i="64" s="1"/>
  <c r="BS539" i="64"/>
  <c r="BS1720" i="64"/>
  <c r="BS1755" i="64" s="1"/>
  <c r="BK539" i="64"/>
  <c r="BK1720" i="64"/>
  <c r="BK1755" i="64" s="1"/>
  <c r="BC539" i="64"/>
  <c r="BC1720" i="64"/>
  <c r="BC1755" i="64" s="1"/>
  <c r="AU539" i="64"/>
  <c r="AU1720" i="64"/>
  <c r="AU1755" i="64" s="1"/>
  <c r="AM539" i="64"/>
  <c r="AM1720" i="64"/>
  <c r="AM1755" i="64" s="1"/>
  <c r="AE539" i="64"/>
  <c r="AE1720" i="64"/>
  <c r="AE1755" i="64" s="1"/>
  <c r="W539" i="64"/>
  <c r="W1720" i="64"/>
  <c r="W1755" i="64" s="1"/>
  <c r="CI544" i="64"/>
  <c r="CI573" i="64" s="1"/>
  <c r="CI1725" i="64"/>
  <c r="CI1760" i="64" s="1"/>
  <c r="CA544" i="64"/>
  <c r="CA573" i="64" s="1"/>
  <c r="CA1725" i="64"/>
  <c r="CA1760" i="64" s="1"/>
  <c r="BS544" i="64"/>
  <c r="BS573" i="64" s="1"/>
  <c r="BS1725" i="64"/>
  <c r="BS1760" i="64" s="1"/>
  <c r="BK544" i="64"/>
  <c r="BK573" i="64" s="1"/>
  <c r="BK1725" i="64"/>
  <c r="BK1760" i="64" s="1"/>
  <c r="BC544" i="64"/>
  <c r="BC573" i="64" s="1"/>
  <c r="BC1725" i="64"/>
  <c r="BC1760" i="64" s="1"/>
  <c r="AU544" i="64"/>
  <c r="AU573" i="64" s="1"/>
  <c r="AU1725" i="64"/>
  <c r="AU1760" i="64" s="1"/>
  <c r="AM544" i="64"/>
  <c r="AM573" i="64" s="1"/>
  <c r="AM1725" i="64"/>
  <c r="AM1760" i="64" s="1"/>
  <c r="AE544" i="64"/>
  <c r="AE573" i="64" s="1"/>
  <c r="AE1725" i="64"/>
  <c r="AE1760" i="64" s="1"/>
  <c r="W544" i="64"/>
  <c r="W573" i="64" s="1"/>
  <c r="W1725" i="64"/>
  <c r="W1760" i="64" s="1"/>
  <c r="CJ543" i="64"/>
  <c r="CJ572" i="64" s="1"/>
  <c r="CJ1724" i="64"/>
  <c r="CJ1759" i="64" s="1"/>
  <c r="CB543" i="64"/>
  <c r="CB572" i="64" s="1"/>
  <c r="CB1724" i="64"/>
  <c r="CB1759" i="64" s="1"/>
  <c r="BT543" i="64"/>
  <c r="BT572" i="64" s="1"/>
  <c r="BT1724" i="64"/>
  <c r="BT1759" i="64" s="1"/>
  <c r="BL543" i="64"/>
  <c r="BL572" i="64" s="1"/>
  <c r="BL1724" i="64"/>
  <c r="BL1759" i="64" s="1"/>
  <c r="BD543" i="64"/>
  <c r="BD572" i="64" s="1"/>
  <c r="BD1724" i="64"/>
  <c r="BD1759" i="64" s="1"/>
  <c r="AV543" i="64"/>
  <c r="AV572" i="64" s="1"/>
  <c r="AV1724" i="64"/>
  <c r="AV1759" i="64" s="1"/>
  <c r="AN543" i="64"/>
  <c r="AN572" i="64" s="1"/>
  <c r="AN1724" i="64"/>
  <c r="AN1759" i="64" s="1"/>
  <c r="AF543" i="64"/>
  <c r="AF572" i="64" s="1"/>
  <c r="AF1724" i="64"/>
  <c r="AF1759" i="64" s="1"/>
  <c r="X543" i="64"/>
  <c r="X572" i="64" s="1"/>
  <c r="X1724" i="64"/>
  <c r="X1759" i="64" s="1"/>
  <c r="DK544" i="64"/>
  <c r="DK573" i="64" s="1"/>
  <c r="DK1725" i="64"/>
  <c r="DC544" i="64"/>
  <c r="DC573" i="64" s="1"/>
  <c r="DC1725" i="64"/>
  <c r="CU544" i="64"/>
  <c r="CU573" i="64" s="1"/>
  <c r="CU1725" i="64"/>
  <c r="DJ543" i="64"/>
  <c r="DJ572" i="64" s="1"/>
  <c r="DJ1724" i="64"/>
  <c r="DB543" i="64"/>
  <c r="DB572" i="64" s="1"/>
  <c r="DB1724" i="64"/>
  <c r="CT543" i="64"/>
  <c r="CT572" i="64" s="1"/>
  <c r="CT1724" i="64"/>
  <c r="DI540" i="64"/>
  <c r="DI569" i="64" s="1"/>
  <c r="DI1721" i="64"/>
  <c r="DA540" i="64"/>
  <c r="DA569" i="64" s="1"/>
  <c r="DA1721" i="64"/>
  <c r="CS540" i="64"/>
  <c r="CS1721" i="64"/>
  <c r="DH539" i="64"/>
  <c r="DH1720" i="64"/>
  <c r="CZ539" i="64"/>
  <c r="CZ1720" i="64"/>
  <c r="CR539" i="64"/>
  <c r="CR1720" i="64"/>
  <c r="CH539" i="64"/>
  <c r="CH1720" i="64"/>
  <c r="CH1755" i="64" s="1"/>
  <c r="BZ539" i="64"/>
  <c r="BZ1720" i="64"/>
  <c r="BZ1755" i="64" s="1"/>
  <c r="BR539" i="64"/>
  <c r="BR1720" i="64"/>
  <c r="BR1755" i="64" s="1"/>
  <c r="BJ539" i="64"/>
  <c r="BJ1720" i="64"/>
  <c r="BJ1755" i="64" s="1"/>
  <c r="BB539" i="64"/>
  <c r="BB1720" i="64"/>
  <c r="BB1755" i="64" s="1"/>
  <c r="AT539" i="64"/>
  <c r="AT1720" i="64"/>
  <c r="AT1755" i="64" s="1"/>
  <c r="AL539" i="64"/>
  <c r="AL1720" i="64"/>
  <c r="AL1755" i="64" s="1"/>
  <c r="AD539" i="64"/>
  <c r="AD1720" i="64"/>
  <c r="AD1755" i="64" s="1"/>
  <c r="V539" i="64"/>
  <c r="V1720" i="64"/>
  <c r="V1755" i="64" s="1"/>
  <c r="CH544" i="64"/>
  <c r="CH573" i="64" s="1"/>
  <c r="CH1725" i="64"/>
  <c r="CH1760" i="64" s="1"/>
  <c r="BZ544" i="64"/>
  <c r="BZ573" i="64" s="1"/>
  <c r="BZ1725" i="64"/>
  <c r="BZ1760" i="64" s="1"/>
  <c r="BR544" i="64"/>
  <c r="BR573" i="64" s="1"/>
  <c r="BR1725" i="64"/>
  <c r="BR1760" i="64" s="1"/>
  <c r="BJ544" i="64"/>
  <c r="BJ573" i="64" s="1"/>
  <c r="BJ1725" i="64"/>
  <c r="BJ1760" i="64" s="1"/>
  <c r="BB544" i="64"/>
  <c r="BB573" i="64" s="1"/>
  <c r="BB1725" i="64"/>
  <c r="BB1760" i="64" s="1"/>
  <c r="AT544" i="64"/>
  <c r="AT573" i="64" s="1"/>
  <c r="AT1725" i="64"/>
  <c r="AT1760" i="64" s="1"/>
  <c r="AL544" i="64"/>
  <c r="AL573" i="64" s="1"/>
  <c r="AL1725" i="64"/>
  <c r="AL1760" i="64" s="1"/>
  <c r="AD544" i="64"/>
  <c r="AD573" i="64" s="1"/>
  <c r="AD1725" i="64"/>
  <c r="AD1760" i="64" s="1"/>
  <c r="V544" i="64"/>
  <c r="V573" i="64" s="1"/>
  <c r="V1725" i="64"/>
  <c r="V1760" i="64" s="1"/>
  <c r="CI543" i="64"/>
  <c r="CI572" i="64" s="1"/>
  <c r="CI1724" i="64"/>
  <c r="CI1759" i="64" s="1"/>
  <c r="CA543" i="64"/>
  <c r="CA572" i="64" s="1"/>
  <c r="CA1724" i="64"/>
  <c r="CA1759" i="64" s="1"/>
  <c r="BS543" i="64"/>
  <c r="BS572" i="64" s="1"/>
  <c r="BS1724" i="64"/>
  <c r="BS1759" i="64" s="1"/>
  <c r="BK543" i="64"/>
  <c r="BK572" i="64" s="1"/>
  <c r="BK1724" i="64"/>
  <c r="BK1759" i="64" s="1"/>
  <c r="BC543" i="64"/>
  <c r="BC572" i="64" s="1"/>
  <c r="BC1724" i="64"/>
  <c r="BC1759" i="64" s="1"/>
  <c r="AU543" i="64"/>
  <c r="AU572" i="64" s="1"/>
  <c r="AU1724" i="64"/>
  <c r="AU1759" i="64" s="1"/>
  <c r="AM543" i="64"/>
  <c r="AM572" i="64" s="1"/>
  <c r="AM1724" i="64"/>
  <c r="AM1759" i="64" s="1"/>
  <c r="AE543" i="64"/>
  <c r="AE572" i="64" s="1"/>
  <c r="AE1724" i="64"/>
  <c r="AE1759" i="64" s="1"/>
  <c r="W543" i="64"/>
  <c r="W572" i="64" s="1"/>
  <c r="W1724" i="64"/>
  <c r="W1759" i="64" s="1"/>
  <c r="DJ544" i="64"/>
  <c r="DJ573" i="64" s="1"/>
  <c r="DJ1725" i="64"/>
  <c r="DB544" i="64"/>
  <c r="DB573" i="64" s="1"/>
  <c r="DB1725" i="64"/>
  <c r="CT544" i="64"/>
  <c r="CT573" i="64" s="1"/>
  <c r="CT1725" i="64"/>
  <c r="DI543" i="64"/>
  <c r="DI572" i="64" s="1"/>
  <c r="DI1724" i="64"/>
  <c r="DA543" i="64"/>
  <c r="DA572" i="64" s="1"/>
  <c r="DA1724" i="64"/>
  <c r="CS543" i="64"/>
  <c r="CS572" i="64" s="1"/>
  <c r="CS1724" i="64"/>
  <c r="DH540" i="64"/>
  <c r="DH1721" i="64"/>
  <c r="CZ540" i="64"/>
  <c r="CZ569" i="64" s="1"/>
  <c r="CZ1721" i="64"/>
  <c r="CR540" i="64"/>
  <c r="CR569" i="64" s="1"/>
  <c r="CR1721" i="64"/>
  <c r="DG539" i="64"/>
  <c r="DG1720" i="64"/>
  <c r="CY539" i="64"/>
  <c r="CY1720" i="64"/>
  <c r="CQ539" i="64"/>
  <c r="CQ1720" i="64"/>
  <c r="BI539" i="64"/>
  <c r="BI1720" i="64"/>
  <c r="BI1755" i="64" s="1"/>
  <c r="BY544" i="64"/>
  <c r="BY573" i="64" s="1"/>
  <c r="BY1725" i="64"/>
  <c r="BY1760" i="64" s="1"/>
  <c r="AK544" i="64"/>
  <c r="AK573" i="64" s="1"/>
  <c r="AK1725" i="64"/>
  <c r="AK1760" i="64" s="1"/>
  <c r="BJ543" i="64"/>
  <c r="BJ572" i="64" s="1"/>
  <c r="BJ1724" i="64"/>
  <c r="BJ1759" i="64" s="1"/>
  <c r="AD543" i="64"/>
  <c r="AD572" i="64" s="1"/>
  <c r="AD1724" i="64"/>
  <c r="AD1759" i="64" s="1"/>
  <c r="DI544" i="64"/>
  <c r="DI573" i="64" s="1"/>
  <c r="DI1725" i="64"/>
  <c r="DA544" i="64"/>
  <c r="DA573" i="64" s="1"/>
  <c r="DA1725" i="64"/>
  <c r="CS544" i="64"/>
  <c r="CS573" i="64" s="1"/>
  <c r="CS1725" i="64"/>
  <c r="DH543" i="64"/>
  <c r="DH572" i="64" s="1"/>
  <c r="DH1724" i="64"/>
  <c r="CZ543" i="64"/>
  <c r="CZ572" i="64" s="1"/>
  <c r="CZ1724" i="64"/>
  <c r="CR543" i="64"/>
  <c r="CR572" i="64" s="1"/>
  <c r="CR1724" i="64"/>
  <c r="DG540" i="64"/>
  <c r="DG1721" i="64"/>
  <c r="CY540" i="64"/>
  <c r="CY569" i="64" s="1"/>
  <c r="CY1721" i="64"/>
  <c r="CQ540" i="64"/>
  <c r="CQ1721" i="64"/>
  <c r="DF539" i="64"/>
  <c r="DF1720" i="64"/>
  <c r="CX539" i="64"/>
  <c r="CX1720" i="64"/>
  <c r="CP539" i="64"/>
  <c r="CP1720" i="64"/>
  <c r="BY539" i="64"/>
  <c r="BY1720" i="64"/>
  <c r="BY1755" i="64" s="1"/>
  <c r="U539" i="64"/>
  <c r="U1720" i="64"/>
  <c r="U1755" i="64" s="1"/>
  <c r="BA544" i="64"/>
  <c r="BA573" i="64" s="1"/>
  <c r="BA1725" i="64"/>
  <c r="BA1760" i="64" s="1"/>
  <c r="BR543" i="64"/>
  <c r="BR572" i="64" s="1"/>
  <c r="BR1724" i="64"/>
  <c r="BR1759" i="64" s="1"/>
  <c r="AL543" i="64"/>
  <c r="AL572" i="64" s="1"/>
  <c r="AL1724" i="64"/>
  <c r="AL1759" i="64" s="1"/>
  <c r="CF539" i="64"/>
  <c r="CF1720" i="64"/>
  <c r="CF1755" i="64" s="1"/>
  <c r="BP539" i="64"/>
  <c r="BP1720" i="64"/>
  <c r="BP1755" i="64" s="1"/>
  <c r="AR539" i="64"/>
  <c r="AR1720" i="64"/>
  <c r="AR1755" i="64" s="1"/>
  <c r="T539" i="64"/>
  <c r="T1720" i="64"/>
  <c r="T1755" i="64" s="1"/>
  <c r="BP544" i="64"/>
  <c r="BP573" i="64" s="1"/>
  <c r="BP1725" i="64"/>
  <c r="BP1760" i="64" s="1"/>
  <c r="AR544" i="64"/>
  <c r="AR573" i="64" s="1"/>
  <c r="AR1725" i="64"/>
  <c r="AR1760" i="64" s="1"/>
  <c r="T544" i="64"/>
  <c r="T573" i="64" s="1"/>
  <c r="T1725" i="64"/>
  <c r="T1760" i="64" s="1"/>
  <c r="BQ543" i="64"/>
  <c r="BQ572" i="64" s="1"/>
  <c r="BQ1724" i="64"/>
  <c r="BQ1759" i="64" s="1"/>
  <c r="AS543" i="64"/>
  <c r="AS572" i="64" s="1"/>
  <c r="AS1724" i="64"/>
  <c r="AS1759" i="64" s="1"/>
  <c r="U543" i="64"/>
  <c r="U572" i="64" s="1"/>
  <c r="U1724" i="64"/>
  <c r="U1759" i="64" s="1"/>
  <c r="DH544" i="64"/>
  <c r="DH573" i="64" s="1"/>
  <c r="DH1725" i="64"/>
  <c r="CZ544" i="64"/>
  <c r="CZ573" i="64" s="1"/>
  <c r="CZ1725" i="64"/>
  <c r="CR544" i="64"/>
  <c r="CR573" i="64" s="1"/>
  <c r="CR1725" i="64"/>
  <c r="CY543" i="64"/>
  <c r="CY572" i="64" s="1"/>
  <c r="CY1724" i="64"/>
  <c r="CQ543" i="64"/>
  <c r="CQ572" i="64" s="1"/>
  <c r="CQ1724" i="64"/>
  <c r="DF540" i="64"/>
  <c r="DF1721" i="64"/>
  <c r="CX540" i="64"/>
  <c r="CX569" i="64" s="1"/>
  <c r="CX1721" i="64"/>
  <c r="CP540" i="64"/>
  <c r="CP569" i="64" s="1"/>
  <c r="CP1721" i="64"/>
  <c r="DE539" i="64"/>
  <c r="DE1720" i="64"/>
  <c r="CW539" i="64"/>
  <c r="CW1720" i="64"/>
  <c r="AK539" i="64"/>
  <c r="AK1720" i="64"/>
  <c r="AK1755" i="64" s="1"/>
  <c r="BI544" i="64"/>
  <c r="BI573" i="64" s="1"/>
  <c r="BI1725" i="64"/>
  <c r="BI1760" i="64" s="1"/>
  <c r="BZ543" i="64"/>
  <c r="BZ572" i="64" s="1"/>
  <c r="BZ1724" i="64"/>
  <c r="BZ1759" i="64" s="1"/>
  <c r="AT543" i="64"/>
  <c r="AT572" i="64" s="1"/>
  <c r="AT1724" i="64"/>
  <c r="AT1759" i="64" s="1"/>
  <c r="V543" i="64"/>
  <c r="V572" i="64" s="1"/>
  <c r="V1724" i="64"/>
  <c r="V1759" i="64" s="1"/>
  <c r="BH539" i="64"/>
  <c r="BH1720" i="64"/>
  <c r="BH1755" i="64" s="1"/>
  <c r="AB539" i="64"/>
  <c r="AB1720" i="64"/>
  <c r="AB1755" i="64" s="1"/>
  <c r="BX544" i="64"/>
  <c r="BX573" i="64" s="1"/>
  <c r="BX1725" i="64"/>
  <c r="BX1760" i="64" s="1"/>
  <c r="AZ544" i="64"/>
  <c r="AZ573" i="64" s="1"/>
  <c r="AZ1725" i="64"/>
  <c r="AZ1760" i="64" s="1"/>
  <c r="AB544" i="64"/>
  <c r="AB573" i="64" s="1"/>
  <c r="AB1725" i="64"/>
  <c r="AB1760" i="64" s="1"/>
  <c r="CG543" i="64"/>
  <c r="CG572" i="64" s="1"/>
  <c r="CG1724" i="64"/>
  <c r="CG1759" i="64" s="1"/>
  <c r="BI543" i="64"/>
  <c r="BI572" i="64" s="1"/>
  <c r="BI1724" i="64"/>
  <c r="BI1759" i="64" s="1"/>
  <c r="AK543" i="64"/>
  <c r="AK572" i="64" s="1"/>
  <c r="AK1724" i="64"/>
  <c r="AK1759" i="64" s="1"/>
  <c r="BW539" i="64"/>
  <c r="BW1720" i="64"/>
  <c r="BW1755" i="64" s="1"/>
  <c r="BG539" i="64"/>
  <c r="BG1720" i="64"/>
  <c r="BG1755" i="64" s="1"/>
  <c r="AQ539" i="64"/>
  <c r="AQ1720" i="64"/>
  <c r="AQ1755" i="64" s="1"/>
  <c r="AA539" i="64"/>
  <c r="AA1720" i="64"/>
  <c r="AA1755" i="64" s="1"/>
  <c r="S539" i="64"/>
  <c r="S1720" i="64"/>
  <c r="S1755" i="64" s="1"/>
  <c r="CE544" i="64"/>
  <c r="CE573" i="64" s="1"/>
  <c r="CE1725" i="64"/>
  <c r="CE1760" i="64" s="1"/>
  <c r="BO544" i="64"/>
  <c r="BO573" i="64" s="1"/>
  <c r="BO1725" i="64"/>
  <c r="BO1760" i="64" s="1"/>
  <c r="AY544" i="64"/>
  <c r="AY573" i="64" s="1"/>
  <c r="AY1725" i="64"/>
  <c r="AY1760" i="64" s="1"/>
  <c r="AI544" i="64"/>
  <c r="AI573" i="64" s="1"/>
  <c r="AI1725" i="64"/>
  <c r="AI1760" i="64" s="1"/>
  <c r="S544" i="64"/>
  <c r="S573" i="64" s="1"/>
  <c r="S1725" i="64"/>
  <c r="S1760" i="64" s="1"/>
  <c r="CF543" i="64"/>
  <c r="CF572" i="64" s="1"/>
  <c r="CF1724" i="64"/>
  <c r="CF1759" i="64" s="1"/>
  <c r="BX543" i="64"/>
  <c r="BX572" i="64" s="1"/>
  <c r="BX1724" i="64"/>
  <c r="BX1759" i="64" s="1"/>
  <c r="BH543" i="64"/>
  <c r="BH572" i="64" s="1"/>
  <c r="BH1724" i="64"/>
  <c r="BH1759" i="64" s="1"/>
  <c r="AZ543" i="64"/>
  <c r="AZ572" i="64" s="1"/>
  <c r="AZ1724" i="64"/>
  <c r="AZ1759" i="64" s="1"/>
  <c r="AR543" i="64"/>
  <c r="AR572" i="64" s="1"/>
  <c r="AR1724" i="64"/>
  <c r="AR1759" i="64" s="1"/>
  <c r="AJ543" i="64"/>
  <c r="AJ572" i="64" s="1"/>
  <c r="AJ1724" i="64"/>
  <c r="AJ1759" i="64" s="1"/>
  <c r="AB543" i="64"/>
  <c r="AB572" i="64" s="1"/>
  <c r="AB1724" i="64"/>
  <c r="AB1759" i="64" s="1"/>
  <c r="T543" i="64"/>
  <c r="T572" i="64" s="1"/>
  <c r="T1724" i="64"/>
  <c r="T1759" i="64" s="1"/>
  <c r="DG544" i="64"/>
  <c r="DG573" i="64" s="1"/>
  <c r="DG1725" i="64"/>
  <c r="CY544" i="64"/>
  <c r="CY573" i="64" s="1"/>
  <c r="CY1725" i="64"/>
  <c r="CQ544" i="64"/>
  <c r="CQ573" i="64" s="1"/>
  <c r="CQ1725" i="64"/>
  <c r="DF543" i="64"/>
  <c r="DF572" i="64" s="1"/>
  <c r="DF1724" i="64"/>
  <c r="CX543" i="64"/>
  <c r="CX572" i="64" s="1"/>
  <c r="CX1724" i="64"/>
  <c r="CP543" i="64"/>
  <c r="CP572" i="64" s="1"/>
  <c r="CP1724" i="64"/>
  <c r="DE540" i="64"/>
  <c r="DE569" i="64" s="1"/>
  <c r="DE1721" i="64"/>
  <c r="CW540" i="64"/>
  <c r="CW569" i="64" s="1"/>
  <c r="CW1721" i="64"/>
  <c r="CO540" i="64"/>
  <c r="CO1721" i="64"/>
  <c r="DD539" i="64"/>
  <c r="DD1720" i="64"/>
  <c r="CV539" i="64"/>
  <c r="CV1720" i="64"/>
  <c r="CC569" i="64"/>
  <c r="Y569" i="64"/>
  <c r="BU569" i="64"/>
  <c r="CJ569" i="64"/>
  <c r="CB569" i="64"/>
  <c r="BT569" i="64"/>
  <c r="BL569" i="64"/>
  <c r="BD569" i="64"/>
  <c r="AV569" i="64"/>
  <c r="AN569" i="64"/>
  <c r="AF569" i="64"/>
  <c r="X569" i="64"/>
  <c r="DH569" i="64"/>
  <c r="AW569" i="64"/>
  <c r="CI569" i="64"/>
  <c r="CA569" i="64"/>
  <c r="BS569" i="64"/>
  <c r="BK569" i="64"/>
  <c r="BC569" i="64"/>
  <c r="AU569" i="64"/>
  <c r="AM569" i="64"/>
  <c r="AE569" i="64"/>
  <c r="W569" i="64"/>
  <c r="CH569" i="64"/>
  <c r="BZ569" i="64"/>
  <c r="BR569" i="64"/>
  <c r="BJ569" i="64"/>
  <c r="BB569" i="64"/>
  <c r="AT569" i="64"/>
  <c r="AL569" i="64"/>
  <c r="AD569" i="64"/>
  <c r="V569" i="64"/>
  <c r="CK569" i="64"/>
  <c r="AG569" i="64"/>
  <c r="CG569" i="64"/>
  <c r="BY569" i="64"/>
  <c r="BQ569" i="64"/>
  <c r="BI569" i="64"/>
  <c r="BA569" i="64"/>
  <c r="AS569" i="64"/>
  <c r="AK569" i="64"/>
  <c r="AC569" i="64"/>
  <c r="U569" i="64"/>
  <c r="BM569" i="64"/>
  <c r="CF569" i="64"/>
  <c r="BX569" i="64"/>
  <c r="BP569" i="64"/>
  <c r="BH569" i="64"/>
  <c r="AZ569" i="64"/>
  <c r="AR569" i="64"/>
  <c r="AJ569" i="64"/>
  <c r="AB569" i="64"/>
  <c r="T569" i="64"/>
  <c r="BE569" i="64"/>
  <c r="CE569" i="64"/>
  <c r="BW569" i="64"/>
  <c r="BO569" i="64"/>
  <c r="BG569" i="64"/>
  <c r="AY569" i="64"/>
  <c r="AQ569" i="64"/>
  <c r="AI569" i="64"/>
  <c r="AA569" i="64"/>
  <c r="S569" i="64"/>
  <c r="AO569" i="64"/>
  <c r="CL569" i="64"/>
  <c r="CD569" i="64"/>
  <c r="BV569" i="64"/>
  <c r="BN569" i="64"/>
  <c r="BF569" i="64"/>
  <c r="AX569" i="64"/>
  <c r="AP569" i="64"/>
  <c r="AH569" i="64"/>
  <c r="Z569" i="64"/>
  <c r="DG315" i="64"/>
  <c r="DG543" i="64"/>
  <c r="DG572" i="64" s="1"/>
  <c r="CO311" i="64"/>
  <c r="CO539" i="64"/>
  <c r="AV1974" i="64"/>
  <c r="AV357" i="64"/>
  <c r="AV2001" i="64"/>
  <c r="AV2013" i="64" s="1"/>
  <c r="BT1979" i="64"/>
  <c r="BT2006" i="64"/>
  <c r="BT362" i="64"/>
  <c r="AN1979" i="64"/>
  <c r="AN2006" i="64"/>
  <c r="AN362" i="64"/>
  <c r="BM1978" i="64"/>
  <c r="BM361" i="64"/>
  <c r="BM2005" i="64"/>
  <c r="CD1975" i="64"/>
  <c r="CD2002" i="64"/>
  <c r="CD358" i="64"/>
  <c r="AH1975" i="64"/>
  <c r="AH2002" i="64"/>
  <c r="AH358" i="64"/>
  <c r="DF1979" i="64"/>
  <c r="DF1997" i="64" s="1"/>
  <c r="DF2006" i="64"/>
  <c r="DF362" i="64"/>
  <c r="CX1979" i="64"/>
  <c r="CX1997" i="64" s="1"/>
  <c r="CX2006" i="64"/>
  <c r="CX362" i="64"/>
  <c r="CP1979" i="64"/>
  <c r="CP1997" i="64" s="1"/>
  <c r="CP2006" i="64"/>
  <c r="CP362" i="64"/>
  <c r="DE1978" i="64"/>
  <c r="DE1996" i="64" s="1"/>
  <c r="DE2005" i="64"/>
  <c r="DE361" i="64"/>
  <c r="CW1978" i="64"/>
  <c r="CW1996" i="64" s="1"/>
  <c r="CW2005" i="64"/>
  <c r="CW361" i="64"/>
  <c r="CO1978" i="64"/>
  <c r="CO1996" i="64" s="1"/>
  <c r="CO2005" i="64"/>
  <c r="CO361" i="64"/>
  <c r="DD1975" i="64"/>
  <c r="DD1993" i="64" s="1"/>
  <c r="DD2002" i="64"/>
  <c r="DD358" i="64"/>
  <c r="CV1975" i="64"/>
  <c r="CV1993" i="64" s="1"/>
  <c r="CV2002" i="64"/>
  <c r="CV358" i="64"/>
  <c r="DK1974" i="64"/>
  <c r="DK357" i="64"/>
  <c r="DK2001" i="64"/>
  <c r="DK2013" i="64" s="1"/>
  <c r="CI1974" i="64"/>
  <c r="CI2001" i="64"/>
  <c r="CI2013" i="64" s="1"/>
  <c r="CI357" i="64"/>
  <c r="CA1974" i="64"/>
  <c r="CA2001" i="64"/>
  <c r="CA2013" i="64" s="1"/>
  <c r="CA357" i="64"/>
  <c r="BS1974" i="64"/>
  <c r="BS2001" i="64"/>
  <c r="BS2013" i="64" s="1"/>
  <c r="BS357" i="64"/>
  <c r="BK1974" i="64"/>
  <c r="BK2001" i="64"/>
  <c r="BK2013" i="64" s="1"/>
  <c r="BK357" i="64"/>
  <c r="BC1974" i="64"/>
  <c r="BC2001" i="64"/>
  <c r="BC2013" i="64" s="1"/>
  <c r="BC357" i="64"/>
  <c r="AU1974" i="64"/>
  <c r="AU2001" i="64"/>
  <c r="AU2013" i="64" s="1"/>
  <c r="AU357" i="64"/>
  <c r="AM1974" i="64"/>
  <c r="AM2001" i="64"/>
  <c r="AM2013" i="64" s="1"/>
  <c r="AM357" i="64"/>
  <c r="AE1974" i="64"/>
  <c r="AE2001" i="64"/>
  <c r="AE2013" i="64" s="1"/>
  <c r="AE357" i="64"/>
  <c r="W1974" i="64"/>
  <c r="W2001" i="64"/>
  <c r="W2013" i="64" s="1"/>
  <c r="W357" i="64"/>
  <c r="CI1979" i="64"/>
  <c r="CI2006" i="64"/>
  <c r="CI362" i="64"/>
  <c r="CA1979" i="64"/>
  <c r="CA2006" i="64"/>
  <c r="CA362" i="64"/>
  <c r="BS1979" i="64"/>
  <c r="BS2006" i="64"/>
  <c r="BS362" i="64"/>
  <c r="BK1979" i="64"/>
  <c r="BK2006" i="64"/>
  <c r="BK362" i="64"/>
  <c r="BC1979" i="64"/>
  <c r="BC2006" i="64"/>
  <c r="BC362" i="64"/>
  <c r="AU1979" i="64"/>
  <c r="AU2006" i="64"/>
  <c r="AU362" i="64"/>
  <c r="AM1979" i="64"/>
  <c r="AM2006" i="64"/>
  <c r="AM362" i="64"/>
  <c r="AE1979" i="64"/>
  <c r="AE2006" i="64"/>
  <c r="AE362" i="64"/>
  <c r="W1979" i="64"/>
  <c r="W2006" i="64"/>
  <c r="W362" i="64"/>
  <c r="CJ1978" i="64"/>
  <c r="CJ2005" i="64"/>
  <c r="CJ361" i="64"/>
  <c r="CB1978" i="64"/>
  <c r="CB2005" i="64"/>
  <c r="CB361" i="64"/>
  <c r="BT1978" i="64"/>
  <c r="BT2005" i="64"/>
  <c r="BT361" i="64"/>
  <c r="BL1978" i="64"/>
  <c r="BL2005" i="64"/>
  <c r="BL361" i="64"/>
  <c r="BD1978" i="64"/>
  <c r="BD2005" i="64"/>
  <c r="BD361" i="64"/>
  <c r="AV1978" i="64"/>
  <c r="AV2005" i="64"/>
  <c r="AV361" i="64"/>
  <c r="AN1978" i="64"/>
  <c r="AN2005" i="64"/>
  <c r="AN361" i="64"/>
  <c r="AF1978" i="64"/>
  <c r="AF2005" i="64"/>
  <c r="AF361" i="64"/>
  <c r="X1978" i="64"/>
  <c r="X2005" i="64"/>
  <c r="X361" i="64"/>
  <c r="CK1975" i="64"/>
  <c r="CK2002" i="64"/>
  <c r="CK358" i="64"/>
  <c r="CC1975" i="64"/>
  <c r="CC2002" i="64"/>
  <c r="CC358" i="64"/>
  <c r="BU1975" i="64"/>
  <c r="BU2002" i="64"/>
  <c r="BU358" i="64"/>
  <c r="BM1975" i="64"/>
  <c r="BM358" i="64"/>
  <c r="BM2002" i="64"/>
  <c r="BE1975" i="64"/>
  <c r="BE2002" i="64"/>
  <c r="BE358" i="64"/>
  <c r="AW1975" i="64"/>
  <c r="AW2002" i="64"/>
  <c r="AW358" i="64"/>
  <c r="AO1975" i="64"/>
  <c r="AO2002" i="64"/>
  <c r="AO358" i="64"/>
  <c r="AG1975" i="64"/>
  <c r="AG2002" i="64"/>
  <c r="AG358" i="64"/>
  <c r="Y1975" i="64"/>
  <c r="Y2002" i="64"/>
  <c r="Y358" i="64"/>
  <c r="DE1979" i="64"/>
  <c r="DE1997" i="64" s="1"/>
  <c r="DE2006" i="64"/>
  <c r="DE362" i="64"/>
  <c r="CW1979" i="64"/>
  <c r="CW1997" i="64" s="1"/>
  <c r="CW2006" i="64"/>
  <c r="CW362" i="64"/>
  <c r="CO1979" i="64"/>
  <c r="CO1997" i="64" s="1"/>
  <c r="CO2006" i="64"/>
  <c r="CO362" i="64"/>
  <c r="DD1978" i="64"/>
  <c r="DD1996" i="64" s="1"/>
  <c r="DD2005" i="64"/>
  <c r="DD361" i="64"/>
  <c r="CV1978" i="64"/>
  <c r="CV1996" i="64" s="1"/>
  <c r="CV2005" i="64"/>
  <c r="CV361" i="64"/>
  <c r="DK1975" i="64"/>
  <c r="DK1993" i="64" s="1"/>
  <c r="DK2002" i="64"/>
  <c r="DK358" i="64"/>
  <c r="DC1975" i="64"/>
  <c r="DC1993" i="64" s="1"/>
  <c r="DC2002" i="64"/>
  <c r="DC358" i="64"/>
  <c r="CU1975" i="64"/>
  <c r="CU1993" i="64" s="1"/>
  <c r="CU2002" i="64"/>
  <c r="CU358" i="64"/>
  <c r="DJ1974" i="64"/>
  <c r="DJ2001" i="64"/>
  <c r="DJ2013" i="64" s="1"/>
  <c r="DJ357" i="64"/>
  <c r="DB1974" i="64"/>
  <c r="DB2001" i="64"/>
  <c r="DB2013" i="64" s="1"/>
  <c r="DB357" i="64"/>
  <c r="CT1974" i="64"/>
  <c r="CT2001" i="64"/>
  <c r="CT2013" i="64" s="1"/>
  <c r="CT357" i="64"/>
  <c r="CB1974" i="64"/>
  <c r="CB2001" i="64"/>
  <c r="CB2013" i="64" s="1"/>
  <c r="CB357" i="64"/>
  <c r="X1974" i="64"/>
  <c r="X2001" i="64"/>
  <c r="X2013" i="64" s="1"/>
  <c r="X357" i="64"/>
  <c r="X1979" i="64"/>
  <c r="X2006" i="64"/>
  <c r="X362" i="64"/>
  <c r="AO1978" i="64"/>
  <c r="AO2005" i="64"/>
  <c r="AO361" i="64"/>
  <c r="BF1975" i="64"/>
  <c r="BF2002" i="64"/>
  <c r="BF358" i="64"/>
  <c r="DC1974" i="64"/>
  <c r="DC2001" i="64"/>
  <c r="DC2013" i="64" s="1"/>
  <c r="DC357" i="64"/>
  <c r="BR1974" i="64"/>
  <c r="BR2001" i="64"/>
  <c r="BR2013" i="64" s="1"/>
  <c r="BR357" i="64"/>
  <c r="V1974" i="64"/>
  <c r="V2001" i="64"/>
  <c r="V2013" i="64" s="1"/>
  <c r="V357" i="64"/>
  <c r="BB1979" i="64"/>
  <c r="BB2006" i="64"/>
  <c r="BB362" i="64"/>
  <c r="CI1978" i="64"/>
  <c r="CI2005" i="64"/>
  <c r="CI361" i="64"/>
  <c r="CJ1975" i="64"/>
  <c r="CJ2002" i="64"/>
  <c r="CJ358" i="64"/>
  <c r="DD1979" i="64"/>
  <c r="DD1997" i="64" s="1"/>
  <c r="DD2006" i="64"/>
  <c r="DD362" i="64"/>
  <c r="CV1979" i="64"/>
  <c r="CV1997" i="64" s="1"/>
  <c r="CV2006" i="64"/>
  <c r="CV362" i="64"/>
  <c r="DK1978" i="64"/>
  <c r="DK1996" i="64" s="1"/>
  <c r="DK2005" i="64"/>
  <c r="DK361" i="64"/>
  <c r="DC1978" i="64"/>
  <c r="DC1996" i="64" s="1"/>
  <c r="DC2005" i="64"/>
  <c r="DC361" i="64"/>
  <c r="CU1978" i="64"/>
  <c r="CU1996" i="64" s="1"/>
  <c r="CU361" i="64"/>
  <c r="CU2005" i="64"/>
  <c r="DJ1975" i="64"/>
  <c r="DJ1993" i="64" s="1"/>
  <c r="DJ2002" i="64"/>
  <c r="DJ358" i="64"/>
  <c r="DB1975" i="64"/>
  <c r="DB1993" i="64" s="1"/>
  <c r="DB2002" i="64"/>
  <c r="DB358" i="64"/>
  <c r="CT1975" i="64"/>
  <c r="CT1993" i="64" s="1"/>
  <c r="CT2002" i="64"/>
  <c r="CT358" i="64"/>
  <c r="DI1974" i="64"/>
  <c r="DI2001" i="64"/>
  <c r="DI2013" i="64" s="1"/>
  <c r="DI357" i="64"/>
  <c r="DA1974" i="64"/>
  <c r="DA2001" i="64"/>
  <c r="DA2013" i="64" s="1"/>
  <c r="DA357" i="64"/>
  <c r="CS1974" i="64"/>
  <c r="CS2001" i="64"/>
  <c r="CS2013" i="64" s="1"/>
  <c r="CS357" i="64"/>
  <c r="CG1974" i="64"/>
  <c r="CG2001" i="64"/>
  <c r="CG2013" i="64" s="1"/>
  <c r="CG357" i="64"/>
  <c r="BY1974" i="64"/>
  <c r="BY2001" i="64"/>
  <c r="BY2013" i="64" s="1"/>
  <c r="BY357" i="64"/>
  <c r="BY371" i="64" s="1"/>
  <c r="BQ1974" i="64"/>
  <c r="BQ2001" i="64"/>
  <c r="BQ2013" i="64" s="1"/>
  <c r="BQ357" i="64"/>
  <c r="AK1974" i="64"/>
  <c r="AK2001" i="64"/>
  <c r="AK2013" i="64" s="1"/>
  <c r="AK357" i="64"/>
  <c r="AC1974" i="64"/>
  <c r="AC2001" i="64"/>
  <c r="AC2013" i="64" s="1"/>
  <c r="AC357" i="64"/>
  <c r="U1974" i="64"/>
  <c r="U2001" i="64"/>
  <c r="U2013" i="64" s="1"/>
  <c r="U357" i="64"/>
  <c r="CG1979" i="64"/>
  <c r="CG2006" i="64"/>
  <c r="CG362" i="64"/>
  <c r="BY1979" i="64"/>
  <c r="BY2006" i="64"/>
  <c r="BY362" i="64"/>
  <c r="BQ1979" i="64"/>
  <c r="BQ2006" i="64"/>
  <c r="BQ362" i="64"/>
  <c r="BI1979" i="64"/>
  <c r="BI2006" i="64"/>
  <c r="BI362" i="64"/>
  <c r="BA1979" i="64"/>
  <c r="BA2006" i="64"/>
  <c r="BA362" i="64"/>
  <c r="AS1979" i="64"/>
  <c r="AS2006" i="64"/>
  <c r="AS362" i="64"/>
  <c r="AK1979" i="64"/>
  <c r="AK2006" i="64"/>
  <c r="AK362" i="64"/>
  <c r="AC1979" i="64"/>
  <c r="AC2006" i="64"/>
  <c r="AC362" i="64"/>
  <c r="U1979" i="64"/>
  <c r="U2006" i="64"/>
  <c r="U362" i="64"/>
  <c r="CH1978" i="64"/>
  <c r="CH2005" i="64"/>
  <c r="CH361" i="64"/>
  <c r="BZ1978" i="64"/>
  <c r="BZ2005" i="64"/>
  <c r="BZ361" i="64"/>
  <c r="BR1978" i="64"/>
  <c r="BR2005" i="64"/>
  <c r="BR361" i="64"/>
  <c r="BJ1978" i="64"/>
  <c r="BJ361" i="64"/>
  <c r="BJ2005" i="64"/>
  <c r="BB1978" i="64"/>
  <c r="BB2005" i="64"/>
  <c r="BB361" i="64"/>
  <c r="AT1978" i="64"/>
  <c r="AT2005" i="64"/>
  <c r="AT361" i="64"/>
  <c r="AL1978" i="64"/>
  <c r="AL2005" i="64"/>
  <c r="AL361" i="64"/>
  <c r="AD1978" i="64"/>
  <c r="AD2005" i="64"/>
  <c r="AD361" i="64"/>
  <c r="V1978" i="64"/>
  <c r="V2005" i="64"/>
  <c r="V361" i="64"/>
  <c r="CI1975" i="64"/>
  <c r="CI2002" i="64"/>
  <c r="CI358" i="64"/>
  <c r="CA1975" i="64"/>
  <c r="CA2002" i="64"/>
  <c r="CA358" i="64"/>
  <c r="BS1975" i="64"/>
  <c r="BS2002" i="64"/>
  <c r="BS358" i="64"/>
  <c r="BK1975" i="64"/>
  <c r="BK2002" i="64"/>
  <c r="BK358" i="64"/>
  <c r="BC1975" i="64"/>
  <c r="BC2002" i="64"/>
  <c r="BC358" i="64"/>
  <c r="AU1975" i="64"/>
  <c r="AU2002" i="64"/>
  <c r="AU358" i="64"/>
  <c r="AM1975" i="64"/>
  <c r="AM2002" i="64"/>
  <c r="AM358" i="64"/>
  <c r="AE1975" i="64"/>
  <c r="AE2002" i="64"/>
  <c r="AE358" i="64"/>
  <c r="W1975" i="64"/>
  <c r="W2002" i="64"/>
  <c r="W358" i="64"/>
  <c r="DK1979" i="64"/>
  <c r="DK1997" i="64" s="1"/>
  <c r="DK2006" i="64"/>
  <c r="DK362" i="64"/>
  <c r="DC1979" i="64"/>
  <c r="DC1997" i="64" s="1"/>
  <c r="DC2006" i="64"/>
  <c r="DC362" i="64"/>
  <c r="CU1979" i="64"/>
  <c r="CU1997" i="64" s="1"/>
  <c r="CU2006" i="64"/>
  <c r="CU362" i="64"/>
  <c r="DJ1978" i="64"/>
  <c r="DJ1996" i="64" s="1"/>
  <c r="DJ2005" i="64"/>
  <c r="DJ361" i="64"/>
  <c r="DB1978" i="64"/>
  <c r="DB1996" i="64" s="1"/>
  <c r="DB2005" i="64"/>
  <c r="DB361" i="64"/>
  <c r="CT1978" i="64"/>
  <c r="CT1996" i="64" s="1"/>
  <c r="CT2005" i="64"/>
  <c r="CT361" i="64"/>
  <c r="DI1975" i="64"/>
  <c r="DI1993" i="64" s="1"/>
  <c r="DI2002" i="64"/>
  <c r="DI358" i="64"/>
  <c r="DA1975" i="64"/>
  <c r="DA1993" i="64" s="1"/>
  <c r="DA2002" i="64"/>
  <c r="DA358" i="64"/>
  <c r="CS1975" i="64"/>
  <c r="CS1993" i="64" s="1"/>
  <c r="CS2002" i="64"/>
  <c r="CS358" i="64"/>
  <c r="DH1974" i="64"/>
  <c r="DH2001" i="64"/>
  <c r="DH2013" i="64" s="1"/>
  <c r="DH357" i="64"/>
  <c r="CZ1974" i="64"/>
  <c r="CZ2001" i="64"/>
  <c r="CZ2013" i="64" s="1"/>
  <c r="CZ357" i="64"/>
  <c r="CR1974" i="64"/>
  <c r="CR2001" i="64"/>
  <c r="CR2013" i="64" s="1"/>
  <c r="CR357" i="64"/>
  <c r="BT1974" i="64"/>
  <c r="BT2001" i="64"/>
  <c r="BT2013" i="64" s="1"/>
  <c r="BT357" i="64"/>
  <c r="AF1974" i="64"/>
  <c r="AF2001" i="64"/>
  <c r="AF2013" i="64" s="1"/>
  <c r="AF357" i="64"/>
  <c r="BD1979" i="64"/>
  <c r="BD2006" i="64"/>
  <c r="BD362" i="64"/>
  <c r="CC1978" i="64"/>
  <c r="CC2005" i="64"/>
  <c r="CC361" i="64"/>
  <c r="Y1978" i="64"/>
  <c r="Y2005" i="64"/>
  <c r="Y361" i="64"/>
  <c r="AP1975" i="64"/>
  <c r="AP2002" i="64"/>
  <c r="AP358" i="64"/>
  <c r="CU1974" i="64"/>
  <c r="CU2001" i="64"/>
  <c r="CU2013" i="64" s="1"/>
  <c r="CU357" i="64"/>
  <c r="BJ1974" i="64"/>
  <c r="BJ2001" i="64"/>
  <c r="BJ2013" i="64" s="1"/>
  <c r="BJ357" i="64"/>
  <c r="AD1974" i="64"/>
  <c r="AD2001" i="64"/>
  <c r="AD2013" i="64" s="1"/>
  <c r="AD357" i="64"/>
  <c r="BJ1979" i="64"/>
  <c r="BJ362" i="64"/>
  <c r="BJ2006" i="64"/>
  <c r="V1979" i="64"/>
  <c r="V2006" i="64"/>
  <c r="V362" i="64"/>
  <c r="BC1978" i="64"/>
  <c r="BC2005" i="64"/>
  <c r="BC361" i="64"/>
  <c r="W1978" i="64"/>
  <c r="W2005" i="64"/>
  <c r="W361" i="64"/>
  <c r="BD1975" i="64"/>
  <c r="BD2002" i="64"/>
  <c r="BD358" i="64"/>
  <c r="X1975" i="64"/>
  <c r="X2002" i="64"/>
  <c r="X358" i="64"/>
  <c r="AS1974" i="64"/>
  <c r="AS2001" i="64"/>
  <c r="AS2013" i="64" s="1"/>
  <c r="AS357" i="64"/>
  <c r="CF1974" i="64"/>
  <c r="CF2001" i="64"/>
  <c r="CF2013" i="64" s="1"/>
  <c r="CF357" i="64"/>
  <c r="BX1974" i="64"/>
  <c r="BX2001" i="64"/>
  <c r="BX2013" i="64" s="1"/>
  <c r="BX357" i="64"/>
  <c r="BP1974" i="64"/>
  <c r="BP2001" i="64"/>
  <c r="BP2013" i="64" s="1"/>
  <c r="BP357" i="64"/>
  <c r="BH1974" i="64"/>
  <c r="BH2001" i="64"/>
  <c r="BH2013" i="64" s="1"/>
  <c r="BH357" i="64"/>
  <c r="AZ1974" i="64"/>
  <c r="AZ2001" i="64"/>
  <c r="AZ2013" i="64" s="1"/>
  <c r="AZ357" i="64"/>
  <c r="AR1974" i="64"/>
  <c r="AR2001" i="64"/>
  <c r="AR2013" i="64" s="1"/>
  <c r="AR357" i="64"/>
  <c r="AJ1974" i="64"/>
  <c r="AJ2001" i="64"/>
  <c r="AJ2013" i="64" s="1"/>
  <c r="AJ357" i="64"/>
  <c r="AB1974" i="64"/>
  <c r="AB2001" i="64"/>
  <c r="AB2013" i="64" s="1"/>
  <c r="AB357" i="64"/>
  <c r="T1974" i="64"/>
  <c r="T2001" i="64"/>
  <c r="T2013" i="64" s="1"/>
  <c r="T357" i="64"/>
  <c r="CF1979" i="64"/>
  <c r="CF2006" i="64"/>
  <c r="CF362" i="64"/>
  <c r="BX1979" i="64"/>
  <c r="BX2006" i="64"/>
  <c r="BX362" i="64"/>
  <c r="BP1979" i="64"/>
  <c r="BP2006" i="64"/>
  <c r="BP362" i="64"/>
  <c r="BH1979" i="64"/>
  <c r="BH2006" i="64"/>
  <c r="BH362" i="64"/>
  <c r="AZ1979" i="64"/>
  <c r="AZ2006" i="64"/>
  <c r="AZ362" i="64"/>
  <c r="AR1979" i="64"/>
  <c r="AR2006" i="64"/>
  <c r="AR362" i="64"/>
  <c r="AJ1979" i="64"/>
  <c r="AJ2006" i="64"/>
  <c r="AJ362" i="64"/>
  <c r="AB1979" i="64"/>
  <c r="AB2006" i="64"/>
  <c r="AB362" i="64"/>
  <c r="T1979" i="64"/>
  <c r="T2006" i="64"/>
  <c r="T362" i="64"/>
  <c r="CG1978" i="64"/>
  <c r="CG2005" i="64"/>
  <c r="CG361" i="64"/>
  <c r="BY1978" i="64"/>
  <c r="BY2005" i="64"/>
  <c r="BY361" i="64"/>
  <c r="BQ1978" i="64"/>
  <c r="BQ2005" i="64"/>
  <c r="BQ361" i="64"/>
  <c r="BI1978" i="64"/>
  <c r="BI2005" i="64"/>
  <c r="BI361" i="64"/>
  <c r="BA1978" i="64"/>
  <c r="BA2005" i="64"/>
  <c r="BA361" i="64"/>
  <c r="AS1978" i="64"/>
  <c r="AS2005" i="64"/>
  <c r="AS361" i="64"/>
  <c r="AK1978" i="64"/>
  <c r="AK2005" i="64"/>
  <c r="AK361" i="64"/>
  <c r="AC1978" i="64"/>
  <c r="AC2005" i="64"/>
  <c r="AC361" i="64"/>
  <c r="U1978" i="64"/>
  <c r="U2005" i="64"/>
  <c r="U361" i="64"/>
  <c r="CH1975" i="64"/>
  <c r="CH358" i="64"/>
  <c r="CH2002" i="64"/>
  <c r="BZ1975" i="64"/>
  <c r="BZ2002" i="64"/>
  <c r="BZ358" i="64"/>
  <c r="BR1975" i="64"/>
  <c r="BR2002" i="64"/>
  <c r="BR358" i="64"/>
  <c r="BJ1975" i="64"/>
  <c r="BJ2002" i="64"/>
  <c r="BJ358" i="64"/>
  <c r="BB1975" i="64"/>
  <c r="BB2002" i="64"/>
  <c r="BB358" i="64"/>
  <c r="AT1975" i="64"/>
  <c r="AT2002" i="64"/>
  <c r="AT358" i="64"/>
  <c r="AL1975" i="64"/>
  <c r="AL2002" i="64"/>
  <c r="AL358" i="64"/>
  <c r="AD1975" i="64"/>
  <c r="AD2002" i="64"/>
  <c r="AD358" i="64"/>
  <c r="V1975" i="64"/>
  <c r="V2002" i="64"/>
  <c r="V358" i="64"/>
  <c r="DJ1979" i="64"/>
  <c r="DJ1997" i="64" s="1"/>
  <c r="DJ2006" i="64"/>
  <c r="DJ362" i="64"/>
  <c r="DB1979" i="64"/>
  <c r="DB1997" i="64" s="1"/>
  <c r="DB2006" i="64"/>
  <c r="DB362" i="64"/>
  <c r="CT1979" i="64"/>
  <c r="CT1997" i="64" s="1"/>
  <c r="CT2006" i="64"/>
  <c r="CT362" i="64"/>
  <c r="DI1978" i="64"/>
  <c r="DI1996" i="64" s="1"/>
  <c r="DI2005" i="64"/>
  <c r="DI361" i="64"/>
  <c r="DA1978" i="64"/>
  <c r="DA1996" i="64" s="1"/>
  <c r="DA2005" i="64"/>
  <c r="DA361" i="64"/>
  <c r="CS1978" i="64"/>
  <c r="CS1996" i="64" s="1"/>
  <c r="CS2005" i="64"/>
  <c r="CS361" i="64"/>
  <c r="DH1975" i="64"/>
  <c r="DH1993" i="64" s="1"/>
  <c r="DH2002" i="64"/>
  <c r="DH358" i="64"/>
  <c r="CZ1975" i="64"/>
  <c r="CZ1993" i="64" s="1"/>
  <c r="CZ2002" i="64"/>
  <c r="CZ358" i="64"/>
  <c r="CR1975" i="64"/>
  <c r="CR1993" i="64" s="1"/>
  <c r="CR2002" i="64"/>
  <c r="CR358" i="64"/>
  <c r="DG1974" i="64"/>
  <c r="DG2001" i="64"/>
  <c r="DG2013" i="64" s="1"/>
  <c r="DG357" i="64"/>
  <c r="CY1974" i="64"/>
  <c r="CY2001" i="64"/>
  <c r="CY2013" i="64" s="1"/>
  <c r="CY357" i="64"/>
  <c r="CQ1974" i="64"/>
  <c r="CQ2001" i="64"/>
  <c r="CQ2013" i="64" s="1"/>
  <c r="CQ357" i="64"/>
  <c r="CJ1974" i="64"/>
  <c r="CJ2001" i="64"/>
  <c r="CJ2013" i="64" s="1"/>
  <c r="CJ357" i="64"/>
  <c r="AN1974" i="64"/>
  <c r="AN2001" i="64"/>
  <c r="AN2013" i="64" s="1"/>
  <c r="AN357" i="64"/>
  <c r="BL1979" i="64"/>
  <c r="BL2006" i="64"/>
  <c r="BL362" i="64"/>
  <c r="CK1978" i="64"/>
  <c r="CK2005" i="64"/>
  <c r="CK361" i="64"/>
  <c r="AW1978" i="64"/>
  <c r="AW2005" i="64"/>
  <c r="AW361" i="64"/>
  <c r="BV1975" i="64"/>
  <c r="BV2002" i="64"/>
  <c r="BV358" i="64"/>
  <c r="Z1975" i="64"/>
  <c r="Z2002" i="64"/>
  <c r="Z358" i="64"/>
  <c r="BZ1974" i="64"/>
  <c r="BZ2001" i="64"/>
  <c r="BZ2013" i="64" s="1"/>
  <c r="BZ357" i="64"/>
  <c r="BB1974" i="64"/>
  <c r="BB2001" i="64"/>
  <c r="BB2013" i="64" s="1"/>
  <c r="BB357" i="64"/>
  <c r="CH1979" i="64"/>
  <c r="CH2006" i="64"/>
  <c r="CH362" i="64"/>
  <c r="AT1979" i="64"/>
  <c r="AT2006" i="64"/>
  <c r="AT362" i="64"/>
  <c r="CA1978" i="64"/>
  <c r="CA2005" i="64"/>
  <c r="CA361" i="64"/>
  <c r="AU1978" i="64"/>
  <c r="AU2005" i="64"/>
  <c r="AU361" i="64"/>
  <c r="CB1975" i="64"/>
  <c r="CB2002" i="64"/>
  <c r="CB358" i="64"/>
  <c r="AV1975" i="64"/>
  <c r="AV2002" i="64"/>
  <c r="AV358" i="64"/>
  <c r="BA1974" i="64"/>
  <c r="BA2001" i="64"/>
  <c r="BA2013" i="64" s="1"/>
  <c r="BA357" i="64"/>
  <c r="CE1974" i="64"/>
  <c r="CE2001" i="64"/>
  <c r="CE2013" i="64" s="1"/>
  <c r="CE357" i="64"/>
  <c r="BW1974" i="64"/>
  <c r="BW2001" i="64"/>
  <c r="BW2013" i="64" s="1"/>
  <c r="BW357" i="64"/>
  <c r="BO1974" i="64"/>
  <c r="BO2001" i="64"/>
  <c r="BO2013" i="64" s="1"/>
  <c r="BO357" i="64"/>
  <c r="BG1974" i="64"/>
  <c r="BG2001" i="64"/>
  <c r="BG2013" i="64" s="1"/>
  <c r="BG357" i="64"/>
  <c r="AY1974" i="64"/>
  <c r="AY2001" i="64"/>
  <c r="AY2013" i="64" s="1"/>
  <c r="AY357" i="64"/>
  <c r="AQ1974" i="64"/>
  <c r="AQ2001" i="64"/>
  <c r="AQ2013" i="64" s="1"/>
  <c r="AQ357" i="64"/>
  <c r="AI1974" i="64"/>
  <c r="AI2001" i="64"/>
  <c r="AI2013" i="64" s="1"/>
  <c r="AI357" i="64"/>
  <c r="AA1974" i="64"/>
  <c r="AA2001" i="64"/>
  <c r="AA2013" i="64" s="1"/>
  <c r="AA357" i="64"/>
  <c r="S1974" i="64"/>
  <c r="S2001" i="64"/>
  <c r="S2013" i="64" s="1"/>
  <c r="S357" i="64"/>
  <c r="CE1979" i="64"/>
  <c r="CE2006" i="64"/>
  <c r="CE362" i="64"/>
  <c r="BW1979" i="64"/>
  <c r="BW2006" i="64"/>
  <c r="BW362" i="64"/>
  <c r="BO1979" i="64"/>
  <c r="BO2006" i="64"/>
  <c r="BO362" i="64"/>
  <c r="BG1979" i="64"/>
  <c r="BG2006" i="64"/>
  <c r="BG362" i="64"/>
  <c r="AY1979" i="64"/>
  <c r="AY2006" i="64"/>
  <c r="AY362" i="64"/>
  <c r="AQ1979" i="64"/>
  <c r="AQ2006" i="64"/>
  <c r="AQ362" i="64"/>
  <c r="AI1979" i="64"/>
  <c r="AI2006" i="64"/>
  <c r="AI362" i="64"/>
  <c r="AA1979" i="64"/>
  <c r="AA2006" i="64"/>
  <c r="AA362" i="64"/>
  <c r="S1979" i="64"/>
  <c r="S2006" i="64"/>
  <c r="S362" i="64"/>
  <c r="CF1978" i="64"/>
  <c r="CF2005" i="64"/>
  <c r="CF361" i="64"/>
  <c r="BX1978" i="64"/>
  <c r="BX2005" i="64"/>
  <c r="BX361" i="64"/>
  <c r="BP1978" i="64"/>
  <c r="BP2005" i="64"/>
  <c r="BP361" i="64"/>
  <c r="BH1978" i="64"/>
  <c r="BH2005" i="64"/>
  <c r="BH361" i="64"/>
  <c r="AZ1978" i="64"/>
  <c r="AZ2005" i="64"/>
  <c r="AZ361" i="64"/>
  <c r="AR1978" i="64"/>
  <c r="AR2005" i="64"/>
  <c r="AR361" i="64"/>
  <c r="AJ1978" i="64"/>
  <c r="AJ361" i="64"/>
  <c r="AJ2005" i="64"/>
  <c r="AB1978" i="64"/>
  <c r="AB2005" i="64"/>
  <c r="AB361" i="64"/>
  <c r="T1978" i="64"/>
  <c r="T2005" i="64"/>
  <c r="T361" i="64"/>
  <c r="CG1975" i="64"/>
  <c r="CG2002" i="64"/>
  <c r="CG358" i="64"/>
  <c r="BY1975" i="64"/>
  <c r="BY2002" i="64"/>
  <c r="BY358" i="64"/>
  <c r="BQ1975" i="64"/>
  <c r="BQ2002" i="64"/>
  <c r="BQ358" i="64"/>
  <c r="BI1975" i="64"/>
  <c r="BI2002" i="64"/>
  <c r="BI358" i="64"/>
  <c r="BA1975" i="64"/>
  <c r="BA2002" i="64"/>
  <c r="BA358" i="64"/>
  <c r="AS1975" i="64"/>
  <c r="AS2002" i="64"/>
  <c r="AS358" i="64"/>
  <c r="AK1975" i="64"/>
  <c r="AK2002" i="64"/>
  <c r="AK358" i="64"/>
  <c r="AC1975" i="64"/>
  <c r="AC2002" i="64"/>
  <c r="AC358" i="64"/>
  <c r="U1975" i="64"/>
  <c r="U2002" i="64"/>
  <c r="U358" i="64"/>
  <c r="DI1979" i="64"/>
  <c r="DI1997" i="64" s="1"/>
  <c r="DI2006" i="64"/>
  <c r="DI362" i="64"/>
  <c r="DA1979" i="64"/>
  <c r="DA1997" i="64" s="1"/>
  <c r="DA2006" i="64"/>
  <c r="DA362" i="64"/>
  <c r="CS1979" i="64"/>
  <c r="CS1997" i="64" s="1"/>
  <c r="CS2006" i="64"/>
  <c r="CS362" i="64"/>
  <c r="DH1978" i="64"/>
  <c r="DH1996" i="64" s="1"/>
  <c r="DH2005" i="64"/>
  <c r="DH361" i="64"/>
  <c r="CZ1978" i="64"/>
  <c r="CZ1996" i="64" s="1"/>
  <c r="CZ2005" i="64"/>
  <c r="CZ361" i="64"/>
  <c r="CR1978" i="64"/>
  <c r="CR1996" i="64" s="1"/>
  <c r="CR2005" i="64"/>
  <c r="CR361" i="64"/>
  <c r="DG1975" i="64"/>
  <c r="DG1993" i="64" s="1"/>
  <c r="DG2002" i="64"/>
  <c r="DG358" i="64"/>
  <c r="CY1975" i="64"/>
  <c r="CY1993" i="64" s="1"/>
  <c r="CY2002" i="64"/>
  <c r="CY358" i="64"/>
  <c r="CQ1975" i="64"/>
  <c r="CQ1993" i="64" s="1"/>
  <c r="CQ2002" i="64"/>
  <c r="CQ358" i="64"/>
  <c r="DF1974" i="64"/>
  <c r="DF2001" i="64"/>
  <c r="DF2013" i="64" s="1"/>
  <c r="DF357" i="64"/>
  <c r="CX1974" i="64"/>
  <c r="CX2001" i="64"/>
  <c r="CX2013" i="64" s="1"/>
  <c r="CX357" i="64"/>
  <c r="CP1974" i="64"/>
  <c r="CP2001" i="64"/>
  <c r="CP2013" i="64" s="1"/>
  <c r="CP357" i="64"/>
  <c r="BD1974" i="64"/>
  <c r="BD2001" i="64"/>
  <c r="BD2013" i="64" s="1"/>
  <c r="BD357" i="64"/>
  <c r="CB1979" i="64"/>
  <c r="CB2006" i="64"/>
  <c r="CB362" i="64"/>
  <c r="AF1979" i="64"/>
  <c r="AF2006" i="64"/>
  <c r="AF362" i="64"/>
  <c r="BE1978" i="64"/>
  <c r="BE2005" i="64"/>
  <c r="BE361" i="64"/>
  <c r="CL1975" i="64"/>
  <c r="CL2002" i="64"/>
  <c r="CL358" i="64"/>
  <c r="AX1975" i="64"/>
  <c r="AX2002" i="64"/>
  <c r="AX358" i="64"/>
  <c r="AL1974" i="64"/>
  <c r="AL2001" i="64"/>
  <c r="AL2013" i="64" s="1"/>
  <c r="AL357" i="64"/>
  <c r="BR1979" i="64"/>
  <c r="BR2006" i="64"/>
  <c r="BR362" i="64"/>
  <c r="AL1979" i="64"/>
  <c r="AL2006" i="64"/>
  <c r="AL362" i="64"/>
  <c r="BS1978" i="64"/>
  <c r="BS2005" i="64"/>
  <c r="BS361" i="64"/>
  <c r="AM1978" i="64"/>
  <c r="AM2005" i="64"/>
  <c r="AM361" i="64"/>
  <c r="BT1975" i="64"/>
  <c r="BT2002" i="64"/>
  <c r="BT358" i="64"/>
  <c r="AF1975" i="64"/>
  <c r="AF2002" i="64"/>
  <c r="AF358" i="64"/>
  <c r="BI1974" i="64"/>
  <c r="BI2001" i="64"/>
  <c r="BI2013" i="64" s="1"/>
  <c r="BI357" i="64"/>
  <c r="CL1974" i="64"/>
  <c r="CL2001" i="64"/>
  <c r="CL2013" i="64" s="1"/>
  <c r="CL357" i="64"/>
  <c r="CD1974" i="64"/>
  <c r="CD2001" i="64"/>
  <c r="CD2013" i="64" s="1"/>
  <c r="CD357" i="64"/>
  <c r="BV1974" i="64"/>
  <c r="BV2001" i="64"/>
  <c r="BV2013" i="64" s="1"/>
  <c r="BV357" i="64"/>
  <c r="BN1974" i="64"/>
  <c r="BN2001" i="64"/>
  <c r="BN2013" i="64" s="1"/>
  <c r="BN357" i="64"/>
  <c r="BF1974" i="64"/>
  <c r="BF2001" i="64"/>
  <c r="BF2013" i="64" s="1"/>
  <c r="BF357" i="64"/>
  <c r="AX1974" i="64"/>
  <c r="AX2001" i="64"/>
  <c r="AX2013" i="64" s="1"/>
  <c r="AX357" i="64"/>
  <c r="AP1974" i="64"/>
  <c r="AP2001" i="64"/>
  <c r="AP2013" i="64" s="1"/>
  <c r="AP357" i="64"/>
  <c r="AH1974" i="64"/>
  <c r="AH2001" i="64"/>
  <c r="AH2013" i="64" s="1"/>
  <c r="AH357" i="64"/>
  <c r="Z1974" i="64"/>
  <c r="Z2001" i="64"/>
  <c r="Z2013" i="64" s="1"/>
  <c r="Z357" i="64"/>
  <c r="CL1979" i="64"/>
  <c r="CL2006" i="64"/>
  <c r="CL362" i="64"/>
  <c r="CD1979" i="64"/>
  <c r="CD2006" i="64"/>
  <c r="CD362" i="64"/>
  <c r="BV1979" i="64"/>
  <c r="BV2006" i="64"/>
  <c r="BV362" i="64"/>
  <c r="BN1979" i="64"/>
  <c r="BN2006" i="64"/>
  <c r="BN362" i="64"/>
  <c r="BF1979" i="64"/>
  <c r="BF2006" i="64"/>
  <c r="BF362" i="64"/>
  <c r="AX1979" i="64"/>
  <c r="AX2006" i="64"/>
  <c r="AX362" i="64"/>
  <c r="AP1979" i="64"/>
  <c r="AP2006" i="64"/>
  <c r="AP362" i="64"/>
  <c r="AH1979" i="64"/>
  <c r="AH2006" i="64"/>
  <c r="AH362" i="64"/>
  <c r="Z1979" i="64"/>
  <c r="Z2006" i="64"/>
  <c r="Z362" i="64"/>
  <c r="CE1978" i="64"/>
  <c r="CE2005" i="64"/>
  <c r="CE361" i="64"/>
  <c r="BW1978" i="64"/>
  <c r="BW2005" i="64"/>
  <c r="BW361" i="64"/>
  <c r="BO1978" i="64"/>
  <c r="BO2005" i="64"/>
  <c r="BO361" i="64"/>
  <c r="BG1978" i="64"/>
  <c r="BG2005" i="64"/>
  <c r="BG361" i="64"/>
  <c r="AY1978" i="64"/>
  <c r="AY2005" i="64"/>
  <c r="AY361" i="64"/>
  <c r="AQ1978" i="64"/>
  <c r="AQ2005" i="64"/>
  <c r="AQ361" i="64"/>
  <c r="AI1978" i="64"/>
  <c r="AI2005" i="64"/>
  <c r="AI361" i="64"/>
  <c r="AA1978" i="64"/>
  <c r="AA2005" i="64"/>
  <c r="AA361" i="64"/>
  <c r="S1978" i="64"/>
  <c r="S2005" i="64"/>
  <c r="S361" i="64"/>
  <c r="CF1975" i="64"/>
  <c r="CF2002" i="64"/>
  <c r="CF358" i="64"/>
  <c r="BX1975" i="64"/>
  <c r="BX2002" i="64"/>
  <c r="BX358" i="64"/>
  <c r="BP1975" i="64"/>
  <c r="BP358" i="64"/>
  <c r="BP2002" i="64"/>
  <c r="BH1975" i="64"/>
  <c r="BH2002" i="64"/>
  <c r="BH358" i="64"/>
  <c r="AZ1975" i="64"/>
  <c r="AZ358" i="64"/>
  <c r="AZ2002" i="64"/>
  <c r="AR1975" i="64"/>
  <c r="AR2002" i="64"/>
  <c r="AR358" i="64"/>
  <c r="AJ1975" i="64"/>
  <c r="AJ2002" i="64"/>
  <c r="AJ358" i="64"/>
  <c r="AB1975" i="64"/>
  <c r="AB2002" i="64"/>
  <c r="AB358" i="64"/>
  <c r="T1975" i="64"/>
  <c r="T2002" i="64"/>
  <c r="T358" i="64"/>
  <c r="DH1979" i="64"/>
  <c r="DH1997" i="64" s="1"/>
  <c r="DH2006" i="64"/>
  <c r="DH362" i="64"/>
  <c r="CZ1979" i="64"/>
  <c r="CZ1997" i="64" s="1"/>
  <c r="CZ2006" i="64"/>
  <c r="CZ362" i="64"/>
  <c r="CR1979" i="64"/>
  <c r="CR1997" i="64" s="1"/>
  <c r="CR2006" i="64"/>
  <c r="CR362" i="64"/>
  <c r="DG1978" i="64"/>
  <c r="DG1996" i="64" s="1"/>
  <c r="DG2005" i="64"/>
  <c r="DG361" i="64"/>
  <c r="CY1978" i="64"/>
  <c r="CY1996" i="64" s="1"/>
  <c r="CY2005" i="64"/>
  <c r="CY361" i="64"/>
  <c r="CQ1978" i="64"/>
  <c r="CQ1996" i="64" s="1"/>
  <c r="CQ2005" i="64"/>
  <c r="CQ361" i="64"/>
  <c r="DF1975" i="64"/>
  <c r="DF1993" i="64" s="1"/>
  <c r="DF2002" i="64"/>
  <c r="DF358" i="64"/>
  <c r="CX1975" i="64"/>
  <c r="CX1993" i="64" s="1"/>
  <c r="CX2002" i="64"/>
  <c r="CX358" i="64"/>
  <c r="CP1975" i="64"/>
  <c r="CP1993" i="64" s="1"/>
  <c r="CP2002" i="64"/>
  <c r="CP358" i="64"/>
  <c r="DE1974" i="64"/>
  <c r="DE2001" i="64"/>
  <c r="DE2013" i="64" s="1"/>
  <c r="DE357" i="64"/>
  <c r="CW1974" i="64"/>
  <c r="CW2001" i="64"/>
  <c r="CW2013" i="64" s="1"/>
  <c r="CW357" i="64"/>
  <c r="CO1974" i="64"/>
  <c r="CO2001" i="64"/>
  <c r="CO2013" i="64" s="1"/>
  <c r="CO357" i="64"/>
  <c r="BL1974" i="64"/>
  <c r="BL2001" i="64"/>
  <c r="BL2013" i="64" s="1"/>
  <c r="BL357" i="64"/>
  <c r="CJ1979" i="64"/>
  <c r="CJ2006" i="64"/>
  <c r="CJ362" i="64"/>
  <c r="AV1979" i="64"/>
  <c r="AV2006" i="64"/>
  <c r="AV362" i="64"/>
  <c r="BU1978" i="64"/>
  <c r="BU2005" i="64"/>
  <c r="BU361" i="64"/>
  <c r="AG1978" i="64"/>
  <c r="AG361" i="64"/>
  <c r="AG2005" i="64"/>
  <c r="BN1975" i="64"/>
  <c r="BN2002" i="64"/>
  <c r="BN358" i="64"/>
  <c r="CH1974" i="64"/>
  <c r="CH2001" i="64"/>
  <c r="CH2013" i="64" s="1"/>
  <c r="CH357" i="64"/>
  <c r="AT1974" i="64"/>
  <c r="AT2001" i="64"/>
  <c r="AT2013" i="64" s="1"/>
  <c r="AT357" i="64"/>
  <c r="BZ1979" i="64"/>
  <c r="BZ2006" i="64"/>
  <c r="BZ362" i="64"/>
  <c r="AD1979" i="64"/>
  <c r="AD2006" i="64"/>
  <c r="AD362" i="64"/>
  <c r="BK1978" i="64"/>
  <c r="BK2005" i="64"/>
  <c r="BK361" i="64"/>
  <c r="AE1978" i="64"/>
  <c r="AE2005" i="64"/>
  <c r="AE361" i="64"/>
  <c r="BL1975" i="64"/>
  <c r="BL2002" i="64"/>
  <c r="BL358" i="64"/>
  <c r="AN1975" i="64"/>
  <c r="AN2002" i="64"/>
  <c r="AN358" i="64"/>
  <c r="CK1974" i="64"/>
  <c r="CK2001" i="64"/>
  <c r="CK2013" i="64" s="1"/>
  <c r="CK357" i="64"/>
  <c r="CC1974" i="64"/>
  <c r="CC357" i="64"/>
  <c r="CC2001" i="64"/>
  <c r="CC2013" i="64" s="1"/>
  <c r="BU1974" i="64"/>
  <c r="BU2001" i="64"/>
  <c r="BU2013" i="64" s="1"/>
  <c r="BU357" i="64"/>
  <c r="BM1974" i="64"/>
  <c r="BM2001" i="64"/>
  <c r="BM2013" i="64" s="1"/>
  <c r="BM357" i="64"/>
  <c r="BE1974" i="64"/>
  <c r="BE2001" i="64"/>
  <c r="BE2013" i="64" s="1"/>
  <c r="BE357" i="64"/>
  <c r="AW1974" i="64"/>
  <c r="AW357" i="64"/>
  <c r="AW2001" i="64"/>
  <c r="AW2013" i="64" s="1"/>
  <c r="AO1974" i="64"/>
  <c r="AO2001" i="64"/>
  <c r="AO2013" i="64" s="1"/>
  <c r="AO357" i="64"/>
  <c r="AG1974" i="64"/>
  <c r="AG2001" i="64"/>
  <c r="AG2013" i="64" s="1"/>
  <c r="AG357" i="64"/>
  <c r="Y1974" i="64"/>
  <c r="Y2001" i="64"/>
  <c r="Y2013" i="64" s="1"/>
  <c r="Y357" i="64"/>
  <c r="CK1979" i="64"/>
  <c r="CK2006" i="64"/>
  <c r="CK362" i="64"/>
  <c r="CC1979" i="64"/>
  <c r="CC2006" i="64"/>
  <c r="CC362" i="64"/>
  <c r="BU1979" i="64"/>
  <c r="BU2006" i="64"/>
  <c r="BU362" i="64"/>
  <c r="BM1979" i="64"/>
  <c r="BM362" i="64"/>
  <c r="BM2006" i="64"/>
  <c r="BE1979" i="64"/>
  <c r="BE2006" i="64"/>
  <c r="BE362" i="64"/>
  <c r="AW1979" i="64"/>
  <c r="AW2006" i="64"/>
  <c r="AW362" i="64"/>
  <c r="AO1979" i="64"/>
  <c r="AO2006" i="64"/>
  <c r="AO362" i="64"/>
  <c r="AG1979" i="64"/>
  <c r="AG2006" i="64"/>
  <c r="AG362" i="64"/>
  <c r="Y1979" i="64"/>
  <c r="Y2006" i="64"/>
  <c r="Y362" i="64"/>
  <c r="CL1978" i="64"/>
  <c r="CL2005" i="64"/>
  <c r="CL361" i="64"/>
  <c r="CD1978" i="64"/>
  <c r="CD2005" i="64"/>
  <c r="CD361" i="64"/>
  <c r="BV1978" i="64"/>
  <c r="BV2005" i="64"/>
  <c r="BV361" i="64"/>
  <c r="BN1978" i="64"/>
  <c r="BN2005" i="64"/>
  <c r="BN361" i="64"/>
  <c r="BF1978" i="64"/>
  <c r="BF2005" i="64"/>
  <c r="BF361" i="64"/>
  <c r="AX1978" i="64"/>
  <c r="AX2005" i="64"/>
  <c r="AX361" i="64"/>
  <c r="AP1978" i="64"/>
  <c r="AP2005" i="64"/>
  <c r="AP361" i="64"/>
  <c r="AH1978" i="64"/>
  <c r="AH2005" i="64"/>
  <c r="AH361" i="64"/>
  <c r="Z1978" i="64"/>
  <c r="Z2005" i="64"/>
  <c r="Z361" i="64"/>
  <c r="CE1975" i="64"/>
  <c r="CE2002" i="64"/>
  <c r="CE358" i="64"/>
  <c r="BW1975" i="64"/>
  <c r="BW2002" i="64"/>
  <c r="BW358" i="64"/>
  <c r="BO1975" i="64"/>
  <c r="BO2002" i="64"/>
  <c r="BO358" i="64"/>
  <c r="BG1975" i="64"/>
  <c r="BG2002" i="64"/>
  <c r="BG358" i="64"/>
  <c r="AY1975" i="64"/>
  <c r="AY2002" i="64"/>
  <c r="AY358" i="64"/>
  <c r="AQ1975" i="64"/>
  <c r="AQ2002" i="64"/>
  <c r="AQ358" i="64"/>
  <c r="AI1975" i="64"/>
  <c r="AI2002" i="64"/>
  <c r="AI358" i="64"/>
  <c r="AA1975" i="64"/>
  <c r="AA2002" i="64"/>
  <c r="AA358" i="64"/>
  <c r="S1975" i="64"/>
  <c r="S2002" i="64"/>
  <c r="S358" i="64"/>
  <c r="DG1979" i="64"/>
  <c r="DG1997" i="64" s="1"/>
  <c r="DG2006" i="64"/>
  <c r="DG362" i="64"/>
  <c r="CY1979" i="64"/>
  <c r="CY1997" i="64" s="1"/>
  <c r="CY2006" i="64"/>
  <c r="CY362" i="64"/>
  <c r="CQ1979" i="64"/>
  <c r="CQ1997" i="64" s="1"/>
  <c r="CQ2006" i="64"/>
  <c r="CQ362" i="64"/>
  <c r="DF1978" i="64"/>
  <c r="DF1996" i="64" s="1"/>
  <c r="DF2005" i="64"/>
  <c r="DF361" i="64"/>
  <c r="CX1978" i="64"/>
  <c r="CX1996" i="64" s="1"/>
  <c r="CX2005" i="64"/>
  <c r="CX361" i="64"/>
  <c r="CP1978" i="64"/>
  <c r="CP1996" i="64" s="1"/>
  <c r="CP2005" i="64"/>
  <c r="CP361" i="64"/>
  <c r="DE1975" i="64"/>
  <c r="DE1993" i="64" s="1"/>
  <c r="DE2002" i="64"/>
  <c r="DE358" i="64"/>
  <c r="CW1975" i="64"/>
  <c r="CW1993" i="64" s="1"/>
  <c r="CW2002" i="64"/>
  <c r="CW358" i="64"/>
  <c r="CO1975" i="64"/>
  <c r="CO2002" i="64"/>
  <c r="CO358" i="64"/>
  <c r="DD1974" i="64"/>
  <c r="DD2001" i="64"/>
  <c r="DD2013" i="64" s="1"/>
  <c r="DD357" i="64"/>
  <c r="CV1974" i="64"/>
  <c r="CV2001" i="64"/>
  <c r="CV2013" i="64" s="1"/>
  <c r="CV357" i="64"/>
  <c r="DJ1883" i="64"/>
  <c r="DJ1917" i="64"/>
  <c r="DJ1952" i="64"/>
  <c r="DJ1970" i="64" s="1"/>
  <c r="DB1883" i="64"/>
  <c r="DB1952" i="64"/>
  <c r="DB1970" i="64" s="1"/>
  <c r="DB1917" i="64"/>
  <c r="CT1883" i="64"/>
  <c r="CT1917" i="64"/>
  <c r="CT1952" i="64"/>
  <c r="CT1970" i="64" s="1"/>
  <c r="DI1882" i="64"/>
  <c r="DI1951" i="64"/>
  <c r="DI1969" i="64" s="1"/>
  <c r="DI1916" i="64"/>
  <c r="DA1882" i="64"/>
  <c r="DA1951" i="64"/>
  <c r="DA1969" i="64" s="1"/>
  <c r="DA1916" i="64"/>
  <c r="CS1882" i="64"/>
  <c r="CS1951" i="64"/>
  <c r="CS1969" i="64" s="1"/>
  <c r="CS1916" i="64"/>
  <c r="DH1879" i="64"/>
  <c r="DH1948" i="64"/>
  <c r="DH1966" i="64" s="1"/>
  <c r="DH1913" i="64"/>
  <c r="CZ1879" i="64"/>
  <c r="CZ1948" i="64"/>
  <c r="CZ1966" i="64" s="1"/>
  <c r="CZ1913" i="64"/>
  <c r="CR1879" i="64"/>
  <c r="CR1948" i="64"/>
  <c r="CR1966" i="64" s="1"/>
  <c r="CR1913" i="64"/>
  <c r="DG1878" i="64"/>
  <c r="DG1904" i="64" s="1"/>
  <c r="DG1947" i="64"/>
  <c r="DG1912" i="64"/>
  <c r="DG1938" i="64" s="1"/>
  <c r="CY1878" i="64"/>
  <c r="CY1904" i="64" s="1"/>
  <c r="CY1947" i="64"/>
  <c r="CY1912" i="64"/>
  <c r="CY1938" i="64" s="1"/>
  <c r="CQ1878" i="64"/>
  <c r="CQ1904" i="64" s="1"/>
  <c r="CQ1947" i="64"/>
  <c r="CQ1912" i="64"/>
  <c r="CQ1938" i="64" s="1"/>
  <c r="AZ1878" i="64"/>
  <c r="AZ1904" i="64" s="1"/>
  <c r="AZ1947" i="64"/>
  <c r="AZ1912" i="64"/>
  <c r="BP1883" i="64"/>
  <c r="BP1909" i="64" s="1"/>
  <c r="BP1917" i="64"/>
  <c r="BP1943" i="64" s="1"/>
  <c r="BP1952" i="64"/>
  <c r="CG1882" i="64"/>
  <c r="CG1908" i="64" s="1"/>
  <c r="CG1916" i="64"/>
  <c r="CG1942" i="64" s="1"/>
  <c r="CG1951" i="64"/>
  <c r="AK1882" i="64"/>
  <c r="AK1908" i="64" s="1"/>
  <c r="AK1916" i="64"/>
  <c r="AK1942" i="64" s="1"/>
  <c r="AK1951" i="64"/>
  <c r="BJ1879" i="64"/>
  <c r="BJ1948" i="64"/>
  <c r="BJ1913" i="64"/>
  <c r="BJ1939" i="64" s="1"/>
  <c r="CE1878" i="64"/>
  <c r="CE1904" i="64" s="1"/>
  <c r="CE1947" i="64"/>
  <c r="CE1912" i="64"/>
  <c r="BW1878" i="64"/>
  <c r="BW1904" i="64" s="1"/>
  <c r="BW1947" i="64"/>
  <c r="BW1912" i="64"/>
  <c r="BO1878" i="64"/>
  <c r="BO1904" i="64" s="1"/>
  <c r="BO1947" i="64"/>
  <c r="BO1912" i="64"/>
  <c r="BG1878" i="64"/>
  <c r="BG1904" i="64" s="1"/>
  <c r="BG1947" i="64"/>
  <c r="BG1912" i="64"/>
  <c r="AY1878" i="64"/>
  <c r="AY1904" i="64" s="1"/>
  <c r="AY1912" i="64"/>
  <c r="AY1947" i="64"/>
  <c r="AQ1878" i="64"/>
  <c r="AQ1904" i="64" s="1"/>
  <c r="AQ1947" i="64"/>
  <c r="AQ1912" i="64"/>
  <c r="AI1878" i="64"/>
  <c r="AI1904" i="64" s="1"/>
  <c r="AI1947" i="64"/>
  <c r="AI1912" i="64"/>
  <c r="AA1878" i="64"/>
  <c r="AA1904" i="64" s="1"/>
  <c r="AA1947" i="64"/>
  <c r="AA1912" i="64"/>
  <c r="S1878" i="64"/>
  <c r="S1904" i="64" s="1"/>
  <c r="S1947" i="64"/>
  <c r="S1912" i="64"/>
  <c r="CE1883" i="64"/>
  <c r="CE1909" i="64" s="1"/>
  <c r="CE1917" i="64"/>
  <c r="CE1943" i="64" s="1"/>
  <c r="CE1952" i="64"/>
  <c r="BW1883" i="64"/>
  <c r="BW1909" i="64" s="1"/>
  <c r="BW1917" i="64"/>
  <c r="BW1943" i="64" s="1"/>
  <c r="BW1952" i="64"/>
  <c r="BO1883" i="64"/>
  <c r="BO1909" i="64" s="1"/>
  <c r="BO1917" i="64"/>
  <c r="BO1943" i="64" s="1"/>
  <c r="BO1952" i="64"/>
  <c r="BG1883" i="64"/>
  <c r="BG1909" i="64" s="1"/>
  <c r="BG1917" i="64"/>
  <c r="BG1943" i="64" s="1"/>
  <c r="BG1952" i="64"/>
  <c r="AY1883" i="64"/>
  <c r="AY1909" i="64" s="1"/>
  <c r="AY1917" i="64"/>
  <c r="AY1943" i="64" s="1"/>
  <c r="AY1952" i="64"/>
  <c r="AQ1883" i="64"/>
  <c r="AQ1909" i="64" s="1"/>
  <c r="AQ1917" i="64"/>
  <c r="AQ1943" i="64" s="1"/>
  <c r="AQ1952" i="64"/>
  <c r="AI1883" i="64"/>
  <c r="AI1909" i="64" s="1"/>
  <c r="AI1917" i="64"/>
  <c r="AI1943" i="64" s="1"/>
  <c r="AI1952" i="64"/>
  <c r="AA1883" i="64"/>
  <c r="AA1909" i="64" s="1"/>
  <c r="AA1917" i="64"/>
  <c r="AA1943" i="64" s="1"/>
  <c r="AA1952" i="64"/>
  <c r="S1883" i="64"/>
  <c r="S1909" i="64" s="1"/>
  <c r="S1917" i="64"/>
  <c r="S1943" i="64" s="1"/>
  <c r="S1952" i="64"/>
  <c r="CF1882" i="64"/>
  <c r="CF1908" i="64" s="1"/>
  <c r="CF1916" i="64"/>
  <c r="CF1942" i="64" s="1"/>
  <c r="CF1951" i="64"/>
  <c r="BX1882" i="64"/>
  <c r="BX1908" i="64" s="1"/>
  <c r="BX1916" i="64"/>
  <c r="BX1942" i="64" s="1"/>
  <c r="BX1951" i="64"/>
  <c r="BP1882" i="64"/>
  <c r="BP1908" i="64" s="1"/>
  <c r="BP1916" i="64"/>
  <c r="BP1942" i="64" s="1"/>
  <c r="BP1951" i="64"/>
  <c r="BH1882" i="64"/>
  <c r="BH1908" i="64" s="1"/>
  <c r="BH1916" i="64"/>
  <c r="BH1942" i="64" s="1"/>
  <c r="BH1951" i="64"/>
  <c r="AZ1882" i="64"/>
  <c r="AZ1908" i="64" s="1"/>
  <c r="AZ1916" i="64"/>
  <c r="AZ1942" i="64" s="1"/>
  <c r="AZ1951" i="64"/>
  <c r="AR1882" i="64"/>
  <c r="AR1908" i="64" s="1"/>
  <c r="AR1916" i="64"/>
  <c r="AR1942" i="64" s="1"/>
  <c r="AR1951" i="64"/>
  <c r="AJ1882" i="64"/>
  <c r="AJ1908" i="64" s="1"/>
  <c r="AJ1916" i="64"/>
  <c r="AJ1942" i="64" s="1"/>
  <c r="AJ1951" i="64"/>
  <c r="AB1882" i="64"/>
  <c r="AB1908" i="64" s="1"/>
  <c r="AB1916" i="64"/>
  <c r="AB1942" i="64" s="1"/>
  <c r="AB1951" i="64"/>
  <c r="T1882" i="64"/>
  <c r="T1908" i="64" s="1"/>
  <c r="T1916" i="64"/>
  <c r="T1942" i="64" s="1"/>
  <c r="T1951" i="64"/>
  <c r="CG1879" i="64"/>
  <c r="CG1948" i="64"/>
  <c r="CG1913" i="64"/>
  <c r="CG1939" i="64" s="1"/>
  <c r="BY1879" i="64"/>
  <c r="BY1948" i="64"/>
  <c r="BY1913" i="64"/>
  <c r="BY1939" i="64" s="1"/>
  <c r="BQ1879" i="64"/>
  <c r="BQ1948" i="64"/>
  <c r="BQ1913" i="64"/>
  <c r="BQ1939" i="64" s="1"/>
  <c r="BI1879" i="64"/>
  <c r="BI1948" i="64"/>
  <c r="BI1913" i="64"/>
  <c r="BI1939" i="64" s="1"/>
  <c r="BA1879" i="64"/>
  <c r="BA1948" i="64"/>
  <c r="BA1913" i="64"/>
  <c r="BA1939" i="64" s="1"/>
  <c r="AS1879" i="64"/>
  <c r="AS1948" i="64"/>
  <c r="AS1913" i="64"/>
  <c r="AS1939" i="64" s="1"/>
  <c r="AK1879" i="64"/>
  <c r="AK1948" i="64"/>
  <c r="AK1913" i="64"/>
  <c r="AK1939" i="64" s="1"/>
  <c r="AC1879" i="64"/>
  <c r="AC1948" i="64"/>
  <c r="AC1913" i="64"/>
  <c r="AC1939" i="64" s="1"/>
  <c r="U1879" i="64"/>
  <c r="U1948" i="64"/>
  <c r="U1913" i="64"/>
  <c r="U1939" i="64" s="1"/>
  <c r="DI1883" i="64"/>
  <c r="DI1952" i="64"/>
  <c r="DI1970" i="64" s="1"/>
  <c r="DI1917" i="64"/>
  <c r="DA1883" i="64"/>
  <c r="DA1952" i="64"/>
  <c r="DA1970" i="64" s="1"/>
  <c r="DA1917" i="64"/>
  <c r="CS1883" i="64"/>
  <c r="CS1952" i="64"/>
  <c r="CS1970" i="64" s="1"/>
  <c r="CS1917" i="64"/>
  <c r="DH1882" i="64"/>
  <c r="DH1951" i="64"/>
  <c r="DH1969" i="64" s="1"/>
  <c r="DH1916" i="64"/>
  <c r="CZ1882" i="64"/>
  <c r="CZ1951" i="64"/>
  <c r="CZ1969" i="64" s="1"/>
  <c r="CZ1916" i="64"/>
  <c r="CR1882" i="64"/>
  <c r="CR1951" i="64"/>
  <c r="CR1969" i="64" s="1"/>
  <c r="CR1916" i="64"/>
  <c r="DG1879" i="64"/>
  <c r="DG1913" i="64"/>
  <c r="DG1948" i="64"/>
  <c r="DG1966" i="64" s="1"/>
  <c r="CY1879" i="64"/>
  <c r="CY1913" i="64"/>
  <c r="CY1948" i="64"/>
  <c r="CY1966" i="64" s="1"/>
  <c r="CQ1879" i="64"/>
  <c r="CQ1948" i="64"/>
  <c r="CQ1966" i="64" s="1"/>
  <c r="CQ1913" i="64"/>
  <c r="DF1878" i="64"/>
  <c r="DF1904" i="64" s="1"/>
  <c r="DF1947" i="64"/>
  <c r="DF1912" i="64"/>
  <c r="DF1938" i="64" s="1"/>
  <c r="CX1878" i="64"/>
  <c r="CX1904" i="64" s="1"/>
  <c r="CX1947" i="64"/>
  <c r="CX1912" i="64"/>
  <c r="CX1938" i="64" s="1"/>
  <c r="CP1878" i="64"/>
  <c r="CP1904" i="64" s="1"/>
  <c r="CP1947" i="64"/>
  <c r="CP1912" i="64"/>
  <c r="CP1938" i="64" s="1"/>
  <c r="AJ1878" i="64"/>
  <c r="AJ1904" i="64" s="1"/>
  <c r="AJ1947" i="64"/>
  <c r="AJ1912" i="64"/>
  <c r="AR1883" i="64"/>
  <c r="AR1909" i="64" s="1"/>
  <c r="AR1917" i="64"/>
  <c r="AR1943" i="64" s="1"/>
  <c r="AR1952" i="64"/>
  <c r="AS1882" i="64"/>
  <c r="AS1908" i="64" s="1"/>
  <c r="AS1916" i="64"/>
  <c r="AS1942" i="64" s="1"/>
  <c r="AS1951" i="64"/>
  <c r="AL1879" i="64"/>
  <c r="AL1948" i="64"/>
  <c r="AL1913" i="64"/>
  <c r="AL1939" i="64" s="1"/>
  <c r="AX1878" i="64"/>
  <c r="AX1904" i="64" s="1"/>
  <c r="AX1947" i="64"/>
  <c r="AX1912" i="64"/>
  <c r="CL1883" i="64"/>
  <c r="CL1909" i="64" s="1"/>
  <c r="CL1917" i="64"/>
  <c r="CL1943" i="64" s="1"/>
  <c r="CL1952" i="64"/>
  <c r="BF1883" i="64"/>
  <c r="BF1909" i="64" s="1"/>
  <c r="BF1917" i="64"/>
  <c r="BF1943" i="64" s="1"/>
  <c r="BF1952" i="64"/>
  <c r="AH1883" i="64"/>
  <c r="AH1909" i="64" s="1"/>
  <c r="AH1917" i="64"/>
  <c r="AH1943" i="64" s="1"/>
  <c r="AH1952" i="64"/>
  <c r="CE1882" i="64"/>
  <c r="CE1908" i="64" s="1"/>
  <c r="CE1916" i="64"/>
  <c r="CE1942" i="64" s="1"/>
  <c r="CE1951" i="64"/>
  <c r="BG1882" i="64"/>
  <c r="BG1908" i="64" s="1"/>
  <c r="BG1916" i="64"/>
  <c r="BG1942" i="64" s="1"/>
  <c r="BG1951" i="64"/>
  <c r="AQ1882" i="64"/>
  <c r="AQ1908" i="64" s="1"/>
  <c r="AQ1916" i="64"/>
  <c r="AQ1942" i="64" s="1"/>
  <c r="AQ1951" i="64"/>
  <c r="S1882" i="64"/>
  <c r="S1908" i="64" s="1"/>
  <c r="S1916" i="64"/>
  <c r="S1942" i="64" s="1"/>
  <c r="S1951" i="64"/>
  <c r="BX1879" i="64"/>
  <c r="BX1948" i="64"/>
  <c r="BX1913" i="64"/>
  <c r="BX1939" i="64" s="1"/>
  <c r="BH1879" i="64"/>
  <c r="BH1948" i="64"/>
  <c r="BH1913" i="64"/>
  <c r="BH1939" i="64" s="1"/>
  <c r="AJ1879" i="64"/>
  <c r="AJ1948" i="64"/>
  <c r="AJ1913" i="64"/>
  <c r="AJ1939" i="64" s="1"/>
  <c r="DH1883" i="64"/>
  <c r="DH1952" i="64"/>
  <c r="DH1970" i="64" s="1"/>
  <c r="DH1917" i="64"/>
  <c r="CZ1883" i="64"/>
  <c r="CZ1952" i="64"/>
  <c r="CZ1970" i="64" s="1"/>
  <c r="CZ1917" i="64"/>
  <c r="CR1883" i="64"/>
  <c r="CR1952" i="64"/>
  <c r="CR1970" i="64" s="1"/>
  <c r="CR1917" i="64"/>
  <c r="DG1882" i="64"/>
  <c r="DG1916" i="64"/>
  <c r="DG1951" i="64"/>
  <c r="DG1969" i="64" s="1"/>
  <c r="CY1882" i="64"/>
  <c r="CY1916" i="64"/>
  <c r="CY1951" i="64"/>
  <c r="CY1969" i="64" s="1"/>
  <c r="CQ1882" i="64"/>
  <c r="CQ1916" i="64"/>
  <c r="CQ1951" i="64"/>
  <c r="CQ1969" i="64" s="1"/>
  <c r="DF1879" i="64"/>
  <c r="DF1948" i="64"/>
  <c r="DF1966" i="64" s="1"/>
  <c r="DF1913" i="64"/>
  <c r="CX1879" i="64"/>
  <c r="CX1948" i="64"/>
  <c r="CX1966" i="64" s="1"/>
  <c r="CX1913" i="64"/>
  <c r="CP1879" i="64"/>
  <c r="CP1948" i="64"/>
  <c r="CP1966" i="64" s="1"/>
  <c r="CP1913" i="64"/>
  <c r="DE1878" i="64"/>
  <c r="DE1904" i="64" s="1"/>
  <c r="DE1947" i="64"/>
  <c r="DE1912" i="64"/>
  <c r="DE1938" i="64" s="1"/>
  <c r="CW1878" i="64"/>
  <c r="CW1904" i="64" s="1"/>
  <c r="CW1947" i="64"/>
  <c r="CW1912" i="64"/>
  <c r="CW1938" i="64" s="1"/>
  <c r="CO1878" i="64"/>
  <c r="CO1904" i="64" s="1"/>
  <c r="CO1947" i="64"/>
  <c r="CO1912" i="64"/>
  <c r="CO1938" i="64" s="1"/>
  <c r="AR1878" i="64"/>
  <c r="AR1904" i="64" s="1"/>
  <c r="AR1947" i="64"/>
  <c r="AR1912" i="64"/>
  <c r="BH1883" i="64"/>
  <c r="BH1909" i="64" s="1"/>
  <c r="BH1917" i="64"/>
  <c r="BH1943" i="64" s="1"/>
  <c r="BH1952" i="64"/>
  <c r="BY1882" i="64"/>
  <c r="BY1908" i="64" s="1"/>
  <c r="BY1916" i="64"/>
  <c r="BY1942" i="64" s="1"/>
  <c r="BY1951" i="64"/>
  <c r="AC1882" i="64"/>
  <c r="AC1908" i="64" s="1"/>
  <c r="AC1916" i="64"/>
  <c r="AC1942" i="64" s="1"/>
  <c r="AC1951" i="64"/>
  <c r="BB1879" i="64"/>
  <c r="BB1948" i="64"/>
  <c r="BB1913" i="64"/>
  <c r="BB1939" i="64" s="1"/>
  <c r="CL1878" i="64"/>
  <c r="CL1904" i="64" s="1"/>
  <c r="CL1947" i="64"/>
  <c r="CL1912" i="64"/>
  <c r="AP1878" i="64"/>
  <c r="AP1904" i="64" s="1"/>
  <c r="AP1947" i="64"/>
  <c r="AP1912" i="64"/>
  <c r="CD1883" i="64"/>
  <c r="CD1909" i="64" s="1"/>
  <c r="CD1917" i="64"/>
  <c r="CD1943" i="64" s="1"/>
  <c r="CD1952" i="64"/>
  <c r="BN1883" i="64"/>
  <c r="BN1909" i="64" s="1"/>
  <c r="BN1917" i="64"/>
  <c r="BN1943" i="64" s="1"/>
  <c r="BN1952" i="64"/>
  <c r="AP1883" i="64"/>
  <c r="AP1909" i="64" s="1"/>
  <c r="AP1917" i="64"/>
  <c r="AP1943" i="64" s="1"/>
  <c r="AP1952" i="64"/>
  <c r="Z1883" i="64"/>
  <c r="Z1909" i="64" s="1"/>
  <c r="Z1917" i="64"/>
  <c r="Z1943" i="64" s="1"/>
  <c r="Z1952" i="64"/>
  <c r="BO1882" i="64"/>
  <c r="BO1908" i="64" s="1"/>
  <c r="BO1916" i="64"/>
  <c r="BO1942" i="64" s="1"/>
  <c r="BO1951" i="64"/>
  <c r="AY1882" i="64"/>
  <c r="AY1908" i="64" s="1"/>
  <c r="AY1916" i="64"/>
  <c r="AY1942" i="64" s="1"/>
  <c r="AY1951" i="64"/>
  <c r="AI1882" i="64"/>
  <c r="AI1908" i="64" s="1"/>
  <c r="AI1916" i="64"/>
  <c r="AI1942" i="64" s="1"/>
  <c r="AI1951" i="64"/>
  <c r="AA1882" i="64"/>
  <c r="AA1908" i="64" s="1"/>
  <c r="AA1916" i="64"/>
  <c r="AA1942" i="64" s="1"/>
  <c r="AA1951" i="64"/>
  <c r="CF1879" i="64"/>
  <c r="CF1948" i="64"/>
  <c r="CF1913" i="64"/>
  <c r="CF1939" i="64" s="1"/>
  <c r="BP1879" i="64"/>
  <c r="BP1948" i="64"/>
  <c r="BP1913" i="64"/>
  <c r="BP1939" i="64" s="1"/>
  <c r="AZ1879" i="64"/>
  <c r="AZ1948" i="64"/>
  <c r="AZ1913" i="64"/>
  <c r="AZ1939" i="64" s="1"/>
  <c r="AR1879" i="64"/>
  <c r="AR1948" i="64"/>
  <c r="AR1913" i="64"/>
  <c r="AR1939" i="64" s="1"/>
  <c r="AB1879" i="64"/>
  <c r="AB1948" i="64"/>
  <c r="AB1913" i="64"/>
  <c r="AB1939" i="64" s="1"/>
  <c r="T1879" i="64"/>
  <c r="T1948" i="64"/>
  <c r="T1913" i="64"/>
  <c r="T1939" i="64" s="1"/>
  <c r="BU1878" i="64"/>
  <c r="BU1904" i="64" s="1"/>
  <c r="BU1947" i="64"/>
  <c r="BU1912" i="64"/>
  <c r="AG1878" i="64"/>
  <c r="AG1904" i="64" s="1"/>
  <c r="AG1947" i="64"/>
  <c r="AG1912" i="64"/>
  <c r="BM1883" i="64"/>
  <c r="BM1909" i="64" s="1"/>
  <c r="BM1952" i="64"/>
  <c r="BM1917" i="64"/>
  <c r="BM1943" i="64" s="1"/>
  <c r="Y1883" i="64"/>
  <c r="Y1909" i="64" s="1"/>
  <c r="Y1952" i="64"/>
  <c r="Y1917" i="64"/>
  <c r="Y1943" i="64" s="1"/>
  <c r="BF1882" i="64"/>
  <c r="BF1908" i="64" s="1"/>
  <c r="BF1916" i="64"/>
  <c r="BF1942" i="64" s="1"/>
  <c r="BF1951" i="64"/>
  <c r="AY1879" i="64"/>
  <c r="AY1948" i="64"/>
  <c r="AY1913" i="64"/>
  <c r="AY1939" i="64" s="1"/>
  <c r="S1879" i="64"/>
  <c r="S1913" i="64"/>
  <c r="S1939" i="64" s="1"/>
  <c r="S1948" i="64"/>
  <c r="DG1883" i="64"/>
  <c r="DG1917" i="64"/>
  <c r="DG1952" i="64"/>
  <c r="DG1970" i="64" s="1"/>
  <c r="CY1883" i="64"/>
  <c r="CY1917" i="64"/>
  <c r="CY1952" i="64"/>
  <c r="CY1970" i="64" s="1"/>
  <c r="CQ1883" i="64"/>
  <c r="CQ1917" i="64"/>
  <c r="CQ1952" i="64"/>
  <c r="CQ1970" i="64" s="1"/>
  <c r="DF1882" i="64"/>
  <c r="DF1916" i="64"/>
  <c r="DF1951" i="64"/>
  <c r="DF1969" i="64" s="1"/>
  <c r="CX1882" i="64"/>
  <c r="CX1916" i="64"/>
  <c r="CX1951" i="64"/>
  <c r="CX1969" i="64" s="1"/>
  <c r="CP1882" i="64"/>
  <c r="CP1916" i="64"/>
  <c r="CP1951" i="64"/>
  <c r="CP1969" i="64" s="1"/>
  <c r="DE1879" i="64"/>
  <c r="DE1913" i="64"/>
  <c r="DE1948" i="64"/>
  <c r="DE1966" i="64" s="1"/>
  <c r="CW1879" i="64"/>
  <c r="CW1913" i="64"/>
  <c r="CW1948" i="64"/>
  <c r="CW1966" i="64" s="1"/>
  <c r="CO1879" i="64"/>
  <c r="CO1913" i="64"/>
  <c r="CO1948" i="64"/>
  <c r="CO1966" i="64" s="1"/>
  <c r="DD1878" i="64"/>
  <c r="DD1904" i="64" s="1"/>
  <c r="DD1912" i="64"/>
  <c r="DD1938" i="64" s="1"/>
  <c r="DD1947" i="64"/>
  <c r="CV1878" i="64"/>
  <c r="CV1904" i="64" s="1"/>
  <c r="CV1947" i="64"/>
  <c r="CV1912" i="64"/>
  <c r="CV1938" i="64" s="1"/>
  <c r="BH1878" i="64"/>
  <c r="BH1904" i="64" s="1"/>
  <c r="BH1947" i="64"/>
  <c r="BH1912" i="64"/>
  <c r="BX1883" i="64"/>
  <c r="BX1909" i="64" s="1"/>
  <c r="BX1917" i="64"/>
  <c r="BX1943" i="64" s="1"/>
  <c r="BX1952" i="64"/>
  <c r="T1883" i="64"/>
  <c r="T1909" i="64" s="1"/>
  <c r="T1917" i="64"/>
  <c r="T1943" i="64" s="1"/>
  <c r="T1952" i="64"/>
  <c r="CH1879" i="64"/>
  <c r="CH1948" i="64"/>
  <c r="CH1913" i="64"/>
  <c r="CH1939" i="64" s="1"/>
  <c r="BF1878" i="64"/>
  <c r="BF1904" i="64" s="1"/>
  <c r="BF1947" i="64"/>
  <c r="BF1912" i="64"/>
  <c r="BM1878" i="64"/>
  <c r="BM1904" i="64" s="1"/>
  <c r="BM1947" i="64"/>
  <c r="BM1912" i="64"/>
  <c r="Y1878" i="64"/>
  <c r="Y1904" i="64" s="1"/>
  <c r="Y1947" i="64"/>
  <c r="Y1912" i="64"/>
  <c r="BE1883" i="64"/>
  <c r="BE1909" i="64" s="1"/>
  <c r="BE1952" i="64"/>
  <c r="BE1917" i="64"/>
  <c r="BE1943" i="64" s="1"/>
  <c r="CD1882" i="64"/>
  <c r="CD1908" i="64" s="1"/>
  <c r="CD1916" i="64"/>
  <c r="CD1942" i="64" s="1"/>
  <c r="CD1951" i="64"/>
  <c r="AH1882" i="64"/>
  <c r="AH1908" i="64" s="1"/>
  <c r="AH1916" i="64"/>
  <c r="AH1942" i="64" s="1"/>
  <c r="AH1951" i="64"/>
  <c r="BO1879" i="64"/>
  <c r="BO1948" i="64"/>
  <c r="BO1913" i="64"/>
  <c r="BO1939" i="64" s="1"/>
  <c r="AA1879" i="64"/>
  <c r="AA1948" i="64"/>
  <c r="AA1913" i="64"/>
  <c r="AA1939" i="64" s="1"/>
  <c r="CJ1878" i="64"/>
  <c r="CJ1904" i="64" s="1"/>
  <c r="CJ1912" i="64"/>
  <c r="CJ1947" i="64"/>
  <c r="CB1878" i="64"/>
  <c r="CB1904" i="64" s="1"/>
  <c r="CB1912" i="64"/>
  <c r="CB1947" i="64"/>
  <c r="BT1878" i="64"/>
  <c r="BT1904" i="64" s="1"/>
  <c r="BT1947" i="64"/>
  <c r="BT1912" i="64"/>
  <c r="BL1878" i="64"/>
  <c r="BL1904" i="64" s="1"/>
  <c r="BL1912" i="64"/>
  <c r="BL1947" i="64"/>
  <c r="BD1878" i="64"/>
  <c r="BD1904" i="64" s="1"/>
  <c r="BD1912" i="64"/>
  <c r="BD1947" i="64"/>
  <c r="AV1878" i="64"/>
  <c r="AV1904" i="64" s="1"/>
  <c r="AV1947" i="64"/>
  <c r="AV1912" i="64"/>
  <c r="AN1878" i="64"/>
  <c r="AN1904" i="64" s="1"/>
  <c r="AN1912" i="64"/>
  <c r="AN1947" i="64"/>
  <c r="AF1878" i="64"/>
  <c r="AF1904" i="64" s="1"/>
  <c r="AF1912" i="64"/>
  <c r="AF1947" i="64"/>
  <c r="X1878" i="64"/>
  <c r="X1904" i="64" s="1"/>
  <c r="X1912" i="64"/>
  <c r="X1947" i="64"/>
  <c r="CJ1883" i="64"/>
  <c r="CJ1909" i="64" s="1"/>
  <c r="CJ1917" i="64"/>
  <c r="CJ1943" i="64" s="1"/>
  <c r="CJ1952" i="64"/>
  <c r="CB1883" i="64"/>
  <c r="CB1909" i="64" s="1"/>
  <c r="CB1952" i="64"/>
  <c r="CB1917" i="64"/>
  <c r="CB1943" i="64" s="1"/>
  <c r="BT1883" i="64"/>
  <c r="BT1909" i="64" s="1"/>
  <c r="BT1917" i="64"/>
  <c r="BT1943" i="64" s="1"/>
  <c r="BT1952" i="64"/>
  <c r="BL1883" i="64"/>
  <c r="BL1909" i="64" s="1"/>
  <c r="BL1917" i="64"/>
  <c r="BL1943" i="64" s="1"/>
  <c r="BL1952" i="64"/>
  <c r="BD1883" i="64"/>
  <c r="BD1909" i="64" s="1"/>
  <c r="BD1952" i="64"/>
  <c r="BD1917" i="64"/>
  <c r="BD1943" i="64" s="1"/>
  <c r="AV1883" i="64"/>
  <c r="AV1909" i="64" s="1"/>
  <c r="AV1917" i="64"/>
  <c r="AV1943" i="64" s="1"/>
  <c r="AV1952" i="64"/>
  <c r="AN1883" i="64"/>
  <c r="AN1909" i="64" s="1"/>
  <c r="AN1952" i="64"/>
  <c r="AN1917" i="64"/>
  <c r="AN1943" i="64" s="1"/>
  <c r="AF1883" i="64"/>
  <c r="AF1909" i="64" s="1"/>
  <c r="AF1917" i="64"/>
  <c r="AF1943" i="64" s="1"/>
  <c r="AF1952" i="64"/>
  <c r="X1883" i="64"/>
  <c r="X1909" i="64" s="1"/>
  <c r="X1917" i="64"/>
  <c r="X1943" i="64" s="1"/>
  <c r="X1952" i="64"/>
  <c r="CK1882" i="64"/>
  <c r="CK1908" i="64" s="1"/>
  <c r="CK1951" i="64"/>
  <c r="CK1916" i="64"/>
  <c r="CK1942" i="64" s="1"/>
  <c r="CC1882" i="64"/>
  <c r="CC1908" i="64" s="1"/>
  <c r="CC1951" i="64"/>
  <c r="CC1916" i="64"/>
  <c r="CC1942" i="64" s="1"/>
  <c r="BU1882" i="64"/>
  <c r="BU1908" i="64" s="1"/>
  <c r="BU1951" i="64"/>
  <c r="BU1916" i="64"/>
  <c r="BU1942" i="64" s="1"/>
  <c r="BM1882" i="64"/>
  <c r="BM1908" i="64" s="1"/>
  <c r="BM1951" i="64"/>
  <c r="BM1916" i="64"/>
  <c r="BM1942" i="64" s="1"/>
  <c r="BE1882" i="64"/>
  <c r="BE1908" i="64" s="1"/>
  <c r="BE1951" i="64"/>
  <c r="BE1916" i="64"/>
  <c r="BE1942" i="64" s="1"/>
  <c r="AW1882" i="64"/>
  <c r="AW1908" i="64" s="1"/>
  <c r="AW1951" i="64"/>
  <c r="AW1916" i="64"/>
  <c r="AW1942" i="64" s="1"/>
  <c r="AO1882" i="64"/>
  <c r="AO1908" i="64" s="1"/>
  <c r="AO1951" i="64"/>
  <c r="AO1916" i="64"/>
  <c r="AO1942" i="64" s="1"/>
  <c r="AG1882" i="64"/>
  <c r="AG1908" i="64" s="1"/>
  <c r="AG1951" i="64"/>
  <c r="AG1916" i="64"/>
  <c r="AG1942" i="64" s="1"/>
  <c r="Y1882" i="64"/>
  <c r="Y1908" i="64" s="1"/>
  <c r="Y1951" i="64"/>
  <c r="Y1916" i="64"/>
  <c r="Y1942" i="64" s="1"/>
  <c r="CL1879" i="64"/>
  <c r="CL1913" i="64"/>
  <c r="CL1939" i="64" s="1"/>
  <c r="CL1948" i="64"/>
  <c r="CD1879" i="64"/>
  <c r="CD1948" i="64"/>
  <c r="CD1913" i="64"/>
  <c r="CD1939" i="64" s="1"/>
  <c r="BV1879" i="64"/>
  <c r="BV1913" i="64"/>
  <c r="BV1939" i="64" s="1"/>
  <c r="BV1948" i="64"/>
  <c r="BN1879" i="64"/>
  <c r="BN1948" i="64"/>
  <c r="BN1913" i="64"/>
  <c r="BN1939" i="64" s="1"/>
  <c r="BF1879" i="64"/>
  <c r="BF1948" i="64"/>
  <c r="BF1913" i="64"/>
  <c r="BF1939" i="64" s="1"/>
  <c r="AX1879" i="64"/>
  <c r="AX1913" i="64"/>
  <c r="AX1939" i="64" s="1"/>
  <c r="AX1948" i="64"/>
  <c r="AP1879" i="64"/>
  <c r="AP1948" i="64"/>
  <c r="AP1913" i="64"/>
  <c r="AP1939" i="64" s="1"/>
  <c r="AH1879" i="64"/>
  <c r="AH1948" i="64"/>
  <c r="AH1913" i="64"/>
  <c r="AH1939" i="64" s="1"/>
  <c r="Z1879" i="64"/>
  <c r="Z1913" i="64"/>
  <c r="Z1939" i="64" s="1"/>
  <c r="Z1948" i="64"/>
  <c r="DF1883" i="64"/>
  <c r="DF1917" i="64"/>
  <c r="DF1952" i="64"/>
  <c r="DF1970" i="64" s="1"/>
  <c r="CX1883" i="64"/>
  <c r="CX1917" i="64"/>
  <c r="CX1952" i="64"/>
  <c r="CX1970" i="64" s="1"/>
  <c r="CP1883" i="64"/>
  <c r="CP1917" i="64"/>
  <c r="CP1952" i="64"/>
  <c r="CP1970" i="64" s="1"/>
  <c r="DE1882" i="64"/>
  <c r="DE1916" i="64"/>
  <c r="DE1951" i="64"/>
  <c r="DE1969" i="64" s="1"/>
  <c r="CW1882" i="64"/>
  <c r="CW1916" i="64"/>
  <c r="CW1951" i="64"/>
  <c r="CW1969" i="64" s="1"/>
  <c r="CO1882" i="64"/>
  <c r="CO1916" i="64"/>
  <c r="CO1951" i="64"/>
  <c r="CO1969" i="64" s="1"/>
  <c r="DD1879" i="64"/>
  <c r="DD1913" i="64"/>
  <c r="DD1948" i="64"/>
  <c r="DD1966" i="64" s="1"/>
  <c r="CV1879" i="64"/>
  <c r="CV1913" i="64"/>
  <c r="CV1948" i="64"/>
  <c r="CV1966" i="64" s="1"/>
  <c r="DK1878" i="64"/>
  <c r="DK1904" i="64" s="1"/>
  <c r="DK1947" i="64"/>
  <c r="DK1912" i="64"/>
  <c r="DK1938" i="64" s="1"/>
  <c r="DC1878" i="64"/>
  <c r="DC1904" i="64" s="1"/>
  <c r="DC1947" i="64"/>
  <c r="DC1912" i="64"/>
  <c r="DC1938" i="64" s="1"/>
  <c r="CU1878" i="64"/>
  <c r="CU1904" i="64" s="1"/>
  <c r="CU1947" i="64"/>
  <c r="CU1912" i="64"/>
  <c r="CU1938" i="64" s="1"/>
  <c r="BX1878" i="64"/>
  <c r="BX1904" i="64" s="1"/>
  <c r="BX1947" i="64"/>
  <c r="BX1912" i="64"/>
  <c r="T1878" i="64"/>
  <c r="T1904" i="64" s="1"/>
  <c r="T1947" i="64"/>
  <c r="T1912" i="64"/>
  <c r="AJ1883" i="64"/>
  <c r="AJ1909" i="64" s="1"/>
  <c r="AJ1917" i="64"/>
  <c r="AJ1943" i="64" s="1"/>
  <c r="AJ1952" i="64"/>
  <c r="BI1882" i="64"/>
  <c r="BI1908" i="64" s="1"/>
  <c r="BI1916" i="64"/>
  <c r="BI1942" i="64" s="1"/>
  <c r="BI1951" i="64"/>
  <c r="BZ1879" i="64"/>
  <c r="BZ1948" i="64"/>
  <c r="BZ1913" i="64"/>
  <c r="BZ1939" i="64" s="1"/>
  <c r="AD1879" i="64"/>
  <c r="AD1948" i="64"/>
  <c r="AD1913" i="64"/>
  <c r="AD1939" i="64" s="1"/>
  <c r="BV1878" i="64"/>
  <c r="BV1904" i="64" s="1"/>
  <c r="BV1912" i="64"/>
  <c r="BV1947" i="64"/>
  <c r="AH1878" i="64"/>
  <c r="AH1904" i="64" s="1"/>
  <c r="AH1912" i="64"/>
  <c r="AH1947" i="64"/>
  <c r="AX1883" i="64"/>
  <c r="AX1909" i="64" s="1"/>
  <c r="AX1917" i="64"/>
  <c r="AX1943" i="64" s="1"/>
  <c r="AX1952" i="64"/>
  <c r="BE1878" i="64"/>
  <c r="BE1904" i="64" s="1"/>
  <c r="BE1947" i="64"/>
  <c r="BE1912" i="64"/>
  <c r="CK1883" i="64"/>
  <c r="CK1909" i="64" s="1"/>
  <c r="CK1952" i="64"/>
  <c r="CK1917" i="64"/>
  <c r="CK1943" i="64" s="1"/>
  <c r="AW1883" i="64"/>
  <c r="AW1909" i="64" s="1"/>
  <c r="AW1952" i="64"/>
  <c r="AW1917" i="64"/>
  <c r="AW1943" i="64" s="1"/>
  <c r="CL1882" i="64"/>
  <c r="CL1908" i="64" s="1"/>
  <c r="CL1916" i="64"/>
  <c r="CL1942" i="64" s="1"/>
  <c r="CL1951" i="64"/>
  <c r="AX1882" i="64"/>
  <c r="AX1908" i="64" s="1"/>
  <c r="AX1916" i="64"/>
  <c r="AX1942" i="64" s="1"/>
  <c r="AX1951" i="64"/>
  <c r="CE1879" i="64"/>
  <c r="CE1913" i="64"/>
  <c r="CE1939" i="64" s="1"/>
  <c r="CE1948" i="64"/>
  <c r="AI1879" i="64"/>
  <c r="AI1948" i="64"/>
  <c r="AI1913" i="64"/>
  <c r="AI1939" i="64" s="1"/>
  <c r="CI1878" i="64"/>
  <c r="CI1904" i="64" s="1"/>
  <c r="CI1947" i="64"/>
  <c r="CI1912" i="64"/>
  <c r="CA1878" i="64"/>
  <c r="CA1904" i="64" s="1"/>
  <c r="CA1947" i="64"/>
  <c r="CA1912" i="64"/>
  <c r="BS1878" i="64"/>
  <c r="BS1904" i="64" s="1"/>
  <c r="BS1947" i="64"/>
  <c r="BS1912" i="64"/>
  <c r="BK1878" i="64"/>
  <c r="BK1904" i="64" s="1"/>
  <c r="BK1947" i="64"/>
  <c r="BK1912" i="64"/>
  <c r="BC1878" i="64"/>
  <c r="BC1904" i="64" s="1"/>
  <c r="BC1947" i="64"/>
  <c r="BC1912" i="64"/>
  <c r="AU1878" i="64"/>
  <c r="AU1904" i="64" s="1"/>
  <c r="AU1947" i="64"/>
  <c r="AU1912" i="64"/>
  <c r="AM1878" i="64"/>
  <c r="AM1904" i="64" s="1"/>
  <c r="AM1947" i="64"/>
  <c r="AM1912" i="64"/>
  <c r="AE1878" i="64"/>
  <c r="AE1904" i="64" s="1"/>
  <c r="AE1947" i="64"/>
  <c r="AE1912" i="64"/>
  <c r="W1878" i="64"/>
  <c r="W1904" i="64" s="1"/>
  <c r="W1947" i="64"/>
  <c r="W1912" i="64"/>
  <c r="CI1883" i="64"/>
  <c r="CI1909" i="64" s="1"/>
  <c r="CI1952" i="64"/>
  <c r="CI1917" i="64"/>
  <c r="CI1943" i="64" s="1"/>
  <c r="CA1883" i="64"/>
  <c r="CA1909" i="64" s="1"/>
  <c r="CA1952" i="64"/>
  <c r="CA1917" i="64"/>
  <c r="CA1943" i="64" s="1"/>
  <c r="BS1883" i="64"/>
  <c r="BS1909" i="64" s="1"/>
  <c r="BS1952" i="64"/>
  <c r="BS1917" i="64"/>
  <c r="BS1943" i="64" s="1"/>
  <c r="BK1883" i="64"/>
  <c r="BK1909" i="64" s="1"/>
  <c r="BK1952" i="64"/>
  <c r="BK1917" i="64"/>
  <c r="BK1943" i="64" s="1"/>
  <c r="BC1883" i="64"/>
  <c r="BC1909" i="64" s="1"/>
  <c r="BC1952" i="64"/>
  <c r="BC1917" i="64"/>
  <c r="BC1943" i="64" s="1"/>
  <c r="AU1883" i="64"/>
  <c r="AU1909" i="64" s="1"/>
  <c r="AU1952" i="64"/>
  <c r="AU1917" i="64"/>
  <c r="AU1943" i="64" s="1"/>
  <c r="AM1883" i="64"/>
  <c r="AM1909" i="64" s="1"/>
  <c r="AM1952" i="64"/>
  <c r="AM1917" i="64"/>
  <c r="AM1943" i="64" s="1"/>
  <c r="AE1883" i="64"/>
  <c r="AE1909" i="64" s="1"/>
  <c r="AE1952" i="64"/>
  <c r="AE1917" i="64"/>
  <c r="AE1943" i="64" s="1"/>
  <c r="W1883" i="64"/>
  <c r="W1909" i="64" s="1"/>
  <c r="W1952" i="64"/>
  <c r="W1917" i="64"/>
  <c r="W1943" i="64" s="1"/>
  <c r="CJ1882" i="64"/>
  <c r="CJ1908" i="64" s="1"/>
  <c r="CJ1916" i="64"/>
  <c r="CJ1942" i="64" s="1"/>
  <c r="CJ1951" i="64"/>
  <c r="CB1882" i="64"/>
  <c r="CB1908" i="64" s="1"/>
  <c r="CB1916" i="64"/>
  <c r="CB1942" i="64" s="1"/>
  <c r="CB1951" i="64"/>
  <c r="BT1882" i="64"/>
  <c r="BT1908" i="64" s="1"/>
  <c r="BT1951" i="64"/>
  <c r="BT1916" i="64"/>
  <c r="BT1942" i="64" s="1"/>
  <c r="BL1882" i="64"/>
  <c r="BL1908" i="64" s="1"/>
  <c r="BL1916" i="64"/>
  <c r="BL1942" i="64" s="1"/>
  <c r="BL1951" i="64"/>
  <c r="BD1882" i="64"/>
  <c r="BD1908" i="64" s="1"/>
  <c r="BD1916" i="64"/>
  <c r="BD1942" i="64" s="1"/>
  <c r="BD1951" i="64"/>
  <c r="AV1882" i="64"/>
  <c r="AV1908" i="64" s="1"/>
  <c r="AV1951" i="64"/>
  <c r="AV1916" i="64"/>
  <c r="AV1942" i="64" s="1"/>
  <c r="AN1882" i="64"/>
  <c r="AN1908" i="64" s="1"/>
  <c r="AN1916" i="64"/>
  <c r="AN1942" i="64" s="1"/>
  <c r="AN1951" i="64"/>
  <c r="AF1882" i="64"/>
  <c r="AF1908" i="64" s="1"/>
  <c r="AF1916" i="64"/>
  <c r="AF1942" i="64" s="1"/>
  <c r="AF1951" i="64"/>
  <c r="X1882" i="64"/>
  <c r="X1908" i="64" s="1"/>
  <c r="X1951" i="64"/>
  <c r="X1916" i="64"/>
  <c r="X1942" i="64" s="1"/>
  <c r="CK1879" i="64"/>
  <c r="CK1948" i="64"/>
  <c r="CK1913" i="64"/>
  <c r="CK1939" i="64" s="1"/>
  <c r="CC1879" i="64"/>
  <c r="CC1948" i="64"/>
  <c r="CC1913" i="64"/>
  <c r="CC1939" i="64" s="1"/>
  <c r="BU1879" i="64"/>
  <c r="BU1948" i="64"/>
  <c r="BU1913" i="64"/>
  <c r="BU1939" i="64" s="1"/>
  <c r="BM1879" i="64"/>
  <c r="BM1948" i="64"/>
  <c r="BM1913" i="64"/>
  <c r="BM1939" i="64" s="1"/>
  <c r="BE1879" i="64"/>
  <c r="BE1948" i="64"/>
  <c r="BE1913" i="64"/>
  <c r="BE1939" i="64" s="1"/>
  <c r="AW1879" i="64"/>
  <c r="AW1948" i="64"/>
  <c r="AW1913" i="64"/>
  <c r="AW1939" i="64" s="1"/>
  <c r="AO1879" i="64"/>
  <c r="AO1948" i="64"/>
  <c r="AO1913" i="64"/>
  <c r="AO1939" i="64" s="1"/>
  <c r="AG1879" i="64"/>
  <c r="AG1948" i="64"/>
  <c r="AG1913" i="64"/>
  <c r="AG1939" i="64" s="1"/>
  <c r="Y1879" i="64"/>
  <c r="Y1948" i="64"/>
  <c r="Y1913" i="64"/>
  <c r="Y1939" i="64" s="1"/>
  <c r="DE1883" i="64"/>
  <c r="DE1917" i="64"/>
  <c r="DE1952" i="64"/>
  <c r="DE1970" i="64" s="1"/>
  <c r="CW1883" i="64"/>
  <c r="CW1917" i="64"/>
  <c r="CW1952" i="64"/>
  <c r="CW1970" i="64" s="1"/>
  <c r="CO1883" i="64"/>
  <c r="CO1917" i="64"/>
  <c r="CO1952" i="64"/>
  <c r="CO1970" i="64" s="1"/>
  <c r="DD1882" i="64"/>
  <c r="DD1916" i="64"/>
  <c r="DD1951" i="64"/>
  <c r="DD1969" i="64" s="1"/>
  <c r="CV1882" i="64"/>
  <c r="CV1916" i="64"/>
  <c r="CV1951" i="64"/>
  <c r="CV1969" i="64" s="1"/>
  <c r="DK1879" i="64"/>
  <c r="DK1948" i="64"/>
  <c r="DK1966" i="64" s="1"/>
  <c r="DK1913" i="64"/>
  <c r="DC1879" i="64"/>
  <c r="DC1948" i="64"/>
  <c r="DC1966" i="64" s="1"/>
  <c r="DC1913" i="64"/>
  <c r="CU1879" i="64"/>
  <c r="CU1948" i="64"/>
  <c r="CU1966" i="64" s="1"/>
  <c r="CU1913" i="64"/>
  <c r="DJ1878" i="64"/>
  <c r="DJ1904" i="64" s="1"/>
  <c r="DJ1947" i="64"/>
  <c r="DJ1912" i="64"/>
  <c r="DJ1938" i="64" s="1"/>
  <c r="DB1878" i="64"/>
  <c r="DB1904" i="64" s="1"/>
  <c r="DB1912" i="64"/>
  <c r="DB1938" i="64" s="1"/>
  <c r="DB1947" i="64"/>
  <c r="CT1878" i="64"/>
  <c r="CT1904" i="64" s="1"/>
  <c r="CT1912" i="64"/>
  <c r="CT1938" i="64" s="1"/>
  <c r="CT1947" i="64"/>
  <c r="BP1878" i="64"/>
  <c r="BP1904" i="64" s="1"/>
  <c r="BP1947" i="64"/>
  <c r="BP1912" i="64"/>
  <c r="CF1883" i="64"/>
  <c r="CF1909" i="64" s="1"/>
  <c r="CF1917" i="64"/>
  <c r="CF1943" i="64" s="1"/>
  <c r="CF1952" i="64"/>
  <c r="AB1883" i="64"/>
  <c r="AB1909" i="64" s="1"/>
  <c r="AB1917" i="64"/>
  <c r="AB1943" i="64" s="1"/>
  <c r="AB1952" i="64"/>
  <c r="BA1882" i="64"/>
  <c r="BA1908" i="64" s="1"/>
  <c r="BA1916" i="64"/>
  <c r="BA1942" i="64" s="1"/>
  <c r="BA1951" i="64"/>
  <c r="BR1879" i="64"/>
  <c r="BR1948" i="64"/>
  <c r="BR1913" i="64"/>
  <c r="BR1939" i="64" s="1"/>
  <c r="V1879" i="64"/>
  <c r="V1948" i="64"/>
  <c r="V1913" i="64"/>
  <c r="V1939" i="64" s="1"/>
  <c r="BN1878" i="64"/>
  <c r="BN1904" i="64" s="1"/>
  <c r="BN1947" i="64"/>
  <c r="BN1912" i="64"/>
  <c r="CK1878" i="64"/>
  <c r="CK1904" i="64" s="1"/>
  <c r="CK1947" i="64"/>
  <c r="CK1912" i="64"/>
  <c r="AW1878" i="64"/>
  <c r="AW1904" i="64" s="1"/>
  <c r="AW1947" i="64"/>
  <c r="AW1912" i="64"/>
  <c r="CC1883" i="64"/>
  <c r="CC1909" i="64" s="1"/>
  <c r="CC1952" i="64"/>
  <c r="CC1917" i="64"/>
  <c r="CC1943" i="64" s="1"/>
  <c r="AO1883" i="64"/>
  <c r="AO1909" i="64" s="1"/>
  <c r="AO1952" i="64"/>
  <c r="AO1917" i="64"/>
  <c r="AO1943" i="64" s="1"/>
  <c r="BV1882" i="64"/>
  <c r="BV1908" i="64" s="1"/>
  <c r="BV1916" i="64"/>
  <c r="BV1942" i="64" s="1"/>
  <c r="BV1951" i="64"/>
  <c r="AP1882" i="64"/>
  <c r="AP1908" i="64" s="1"/>
  <c r="AP1916" i="64"/>
  <c r="AP1942" i="64" s="1"/>
  <c r="AP1951" i="64"/>
  <c r="BW1879" i="64"/>
  <c r="BW1948" i="64"/>
  <c r="BW1913" i="64"/>
  <c r="BW1939" i="64" s="1"/>
  <c r="AQ1879" i="64"/>
  <c r="AQ1948" i="64"/>
  <c r="AQ1913" i="64"/>
  <c r="AQ1939" i="64" s="1"/>
  <c r="CH1878" i="64"/>
  <c r="CH1904" i="64" s="1"/>
  <c r="CH1947" i="64"/>
  <c r="CH1912" i="64"/>
  <c r="BZ1878" i="64"/>
  <c r="BZ1904" i="64" s="1"/>
  <c r="BZ1947" i="64"/>
  <c r="BZ1912" i="64"/>
  <c r="BR1878" i="64"/>
  <c r="BR1904" i="64" s="1"/>
  <c r="BR1947" i="64"/>
  <c r="BR1912" i="64"/>
  <c r="BJ1878" i="64"/>
  <c r="BJ1904" i="64" s="1"/>
  <c r="BJ1947" i="64"/>
  <c r="BJ1912" i="64"/>
  <c r="BB1878" i="64"/>
  <c r="BB1904" i="64" s="1"/>
  <c r="BB1947" i="64"/>
  <c r="BB1912" i="64"/>
  <c r="AT1878" i="64"/>
  <c r="AT1904" i="64" s="1"/>
  <c r="AT1947" i="64"/>
  <c r="AT1912" i="64"/>
  <c r="AL1878" i="64"/>
  <c r="AL1904" i="64" s="1"/>
  <c r="AL1947" i="64"/>
  <c r="AL1912" i="64"/>
  <c r="AD1878" i="64"/>
  <c r="AD1904" i="64" s="1"/>
  <c r="AD1947" i="64"/>
  <c r="AD1912" i="64"/>
  <c r="V1878" i="64"/>
  <c r="V1904" i="64" s="1"/>
  <c r="V1947" i="64"/>
  <c r="V1912" i="64"/>
  <c r="CH1883" i="64"/>
  <c r="CH1909" i="64" s="1"/>
  <c r="CH1952" i="64"/>
  <c r="CH1917" i="64"/>
  <c r="CH1943" i="64" s="1"/>
  <c r="BZ1883" i="64"/>
  <c r="BZ1909" i="64" s="1"/>
  <c r="BZ1952" i="64"/>
  <c r="BZ1917" i="64"/>
  <c r="BZ1943" i="64" s="1"/>
  <c r="BR1883" i="64"/>
  <c r="BR1909" i="64" s="1"/>
  <c r="BR1952" i="64"/>
  <c r="BR1917" i="64"/>
  <c r="BR1943" i="64" s="1"/>
  <c r="BJ1883" i="64"/>
  <c r="BJ1909" i="64" s="1"/>
  <c r="BJ1952" i="64"/>
  <c r="BJ1917" i="64"/>
  <c r="BJ1943" i="64" s="1"/>
  <c r="BB1883" i="64"/>
  <c r="BB1909" i="64" s="1"/>
  <c r="BB1952" i="64"/>
  <c r="BB1917" i="64"/>
  <c r="BB1943" i="64" s="1"/>
  <c r="AT1883" i="64"/>
  <c r="AT1909" i="64" s="1"/>
  <c r="AT1952" i="64"/>
  <c r="AT1917" i="64"/>
  <c r="AT1943" i="64" s="1"/>
  <c r="AL1883" i="64"/>
  <c r="AL1909" i="64" s="1"/>
  <c r="AL1952" i="64"/>
  <c r="AL1917" i="64"/>
  <c r="AL1943" i="64" s="1"/>
  <c r="AD1883" i="64"/>
  <c r="AD1909" i="64" s="1"/>
  <c r="AD1952" i="64"/>
  <c r="AD1917" i="64"/>
  <c r="AD1943" i="64" s="1"/>
  <c r="V1883" i="64"/>
  <c r="V1909" i="64" s="1"/>
  <c r="V1952" i="64"/>
  <c r="V1917" i="64"/>
  <c r="V1943" i="64" s="1"/>
  <c r="CI1882" i="64"/>
  <c r="CI1908" i="64" s="1"/>
  <c r="CI1951" i="64"/>
  <c r="CI1916" i="64"/>
  <c r="CI1942" i="64" s="1"/>
  <c r="CA1882" i="64"/>
  <c r="CA1908" i="64" s="1"/>
  <c r="CA1951" i="64"/>
  <c r="CA1916" i="64"/>
  <c r="CA1942" i="64" s="1"/>
  <c r="BS1882" i="64"/>
  <c r="BS1908" i="64" s="1"/>
  <c r="BS1951" i="64"/>
  <c r="BS1916" i="64"/>
  <c r="BS1942" i="64" s="1"/>
  <c r="BK1882" i="64"/>
  <c r="BK1908" i="64" s="1"/>
  <c r="BK1951" i="64"/>
  <c r="BK1916" i="64"/>
  <c r="BK1942" i="64" s="1"/>
  <c r="BC1882" i="64"/>
  <c r="BC1908" i="64" s="1"/>
  <c r="BC1951" i="64"/>
  <c r="BC1916" i="64"/>
  <c r="BC1942" i="64" s="1"/>
  <c r="AU1882" i="64"/>
  <c r="AU1908" i="64" s="1"/>
  <c r="AU1951" i="64"/>
  <c r="AU1916" i="64"/>
  <c r="AU1942" i="64" s="1"/>
  <c r="AM1882" i="64"/>
  <c r="AM1908" i="64" s="1"/>
  <c r="AM1951" i="64"/>
  <c r="AM1916" i="64"/>
  <c r="AM1942" i="64" s="1"/>
  <c r="AE1882" i="64"/>
  <c r="AE1908" i="64" s="1"/>
  <c r="AE1951" i="64"/>
  <c r="AE1916" i="64"/>
  <c r="AE1942" i="64" s="1"/>
  <c r="W1882" i="64"/>
  <c r="W1908" i="64" s="1"/>
  <c r="W1951" i="64"/>
  <c r="W1916" i="64"/>
  <c r="W1942" i="64" s="1"/>
  <c r="CJ1879" i="64"/>
  <c r="CJ1913" i="64"/>
  <c r="CJ1939" i="64" s="1"/>
  <c r="CJ1948" i="64"/>
  <c r="CB1879" i="64"/>
  <c r="CB1948" i="64"/>
  <c r="CB1913" i="64"/>
  <c r="CB1939" i="64" s="1"/>
  <c r="BT1879" i="64"/>
  <c r="BT1913" i="64"/>
  <c r="BT1939" i="64" s="1"/>
  <c r="BT1948" i="64"/>
  <c r="BL1879" i="64"/>
  <c r="BL1913" i="64"/>
  <c r="BL1939" i="64" s="1"/>
  <c r="BL1948" i="64"/>
  <c r="BD1879" i="64"/>
  <c r="BD1913" i="64"/>
  <c r="BD1939" i="64" s="1"/>
  <c r="BD1948" i="64"/>
  <c r="AV1879" i="64"/>
  <c r="AV1913" i="64"/>
  <c r="AV1939" i="64" s="1"/>
  <c r="AV1948" i="64"/>
  <c r="AN1879" i="64"/>
  <c r="AN1948" i="64"/>
  <c r="AN1913" i="64"/>
  <c r="AN1939" i="64" s="1"/>
  <c r="AF1879" i="64"/>
  <c r="AF1913" i="64"/>
  <c r="AF1939" i="64" s="1"/>
  <c r="AF1948" i="64"/>
  <c r="X1879" i="64"/>
  <c r="X1913" i="64"/>
  <c r="X1939" i="64" s="1"/>
  <c r="X1948" i="64"/>
  <c r="DD1883" i="64"/>
  <c r="DD1917" i="64"/>
  <c r="DD1952" i="64"/>
  <c r="DD1970" i="64" s="1"/>
  <c r="CV1883" i="64"/>
  <c r="CV1917" i="64"/>
  <c r="CV1952" i="64"/>
  <c r="CV1970" i="64" s="1"/>
  <c r="DK1882" i="64"/>
  <c r="DK1951" i="64"/>
  <c r="DK1969" i="64" s="1"/>
  <c r="DK1916" i="64"/>
  <c r="DC1882" i="64"/>
  <c r="DC1951" i="64"/>
  <c r="DC1969" i="64" s="1"/>
  <c r="DC1916" i="64"/>
  <c r="CU1882" i="64"/>
  <c r="CU1951" i="64"/>
  <c r="CU1969" i="64" s="1"/>
  <c r="CU1916" i="64"/>
  <c r="DJ1879" i="64"/>
  <c r="DJ1913" i="64"/>
  <c r="DJ1948" i="64"/>
  <c r="DJ1966" i="64" s="1"/>
  <c r="DB1879" i="64"/>
  <c r="DB1948" i="64"/>
  <c r="DB1966" i="64" s="1"/>
  <c r="DB1913" i="64"/>
  <c r="CT1879" i="64"/>
  <c r="CT1913" i="64"/>
  <c r="CT1948" i="64"/>
  <c r="CT1966" i="64" s="1"/>
  <c r="DI1878" i="64"/>
  <c r="DI1904" i="64" s="1"/>
  <c r="DI1947" i="64"/>
  <c r="DI1912" i="64"/>
  <c r="DI1938" i="64" s="1"/>
  <c r="DA1878" i="64"/>
  <c r="DA1904" i="64" s="1"/>
  <c r="DA1947" i="64"/>
  <c r="DA1912" i="64"/>
  <c r="DA1938" i="64" s="1"/>
  <c r="CS1878" i="64"/>
  <c r="CS1904" i="64" s="1"/>
  <c r="CS1947" i="64"/>
  <c r="CS1912" i="64"/>
  <c r="CS1938" i="64" s="1"/>
  <c r="CF1878" i="64"/>
  <c r="CF1904" i="64" s="1"/>
  <c r="CF1947" i="64"/>
  <c r="CF1912" i="64"/>
  <c r="AB1878" i="64"/>
  <c r="AB1904" i="64" s="1"/>
  <c r="AB1947" i="64"/>
  <c r="AB1912" i="64"/>
  <c r="AZ1883" i="64"/>
  <c r="AZ1909" i="64" s="1"/>
  <c r="AZ1917" i="64"/>
  <c r="AZ1943" i="64" s="1"/>
  <c r="AZ1952" i="64"/>
  <c r="BQ1882" i="64"/>
  <c r="BQ1908" i="64" s="1"/>
  <c r="BQ1916" i="64"/>
  <c r="BQ1942" i="64" s="1"/>
  <c r="BQ1951" i="64"/>
  <c r="U1882" i="64"/>
  <c r="U1908" i="64" s="1"/>
  <c r="U1916" i="64"/>
  <c r="U1942" i="64" s="1"/>
  <c r="U1951" i="64"/>
  <c r="AT1879" i="64"/>
  <c r="AT1948" i="64"/>
  <c r="AT1913" i="64"/>
  <c r="AT1939" i="64" s="1"/>
  <c r="CD1878" i="64"/>
  <c r="CD1904" i="64" s="1"/>
  <c r="CD1912" i="64"/>
  <c r="CD1947" i="64"/>
  <c r="Z1878" i="64"/>
  <c r="Z1904" i="64" s="1"/>
  <c r="Z1947" i="64"/>
  <c r="Z1912" i="64"/>
  <c r="BV1883" i="64"/>
  <c r="BV1909" i="64" s="1"/>
  <c r="BV1917" i="64"/>
  <c r="BV1943" i="64" s="1"/>
  <c r="BV1952" i="64"/>
  <c r="BW1882" i="64"/>
  <c r="BW1908" i="64" s="1"/>
  <c r="BW1916" i="64"/>
  <c r="BW1942" i="64" s="1"/>
  <c r="BW1951" i="64"/>
  <c r="CC1878" i="64"/>
  <c r="CC1904" i="64" s="1"/>
  <c r="CC1947" i="64"/>
  <c r="CC1912" i="64"/>
  <c r="AO1878" i="64"/>
  <c r="AO1904" i="64" s="1"/>
  <c r="AO1947" i="64"/>
  <c r="AO1912" i="64"/>
  <c r="BU1883" i="64"/>
  <c r="BU1909" i="64" s="1"/>
  <c r="BU1952" i="64"/>
  <c r="BU1917" i="64"/>
  <c r="BU1943" i="64" s="1"/>
  <c r="AG1883" i="64"/>
  <c r="AG1909" i="64" s="1"/>
  <c r="AG1952" i="64"/>
  <c r="AG1917" i="64"/>
  <c r="AG1943" i="64" s="1"/>
  <c r="BN1882" i="64"/>
  <c r="BN1908" i="64" s="1"/>
  <c r="BN1916" i="64"/>
  <c r="BN1942" i="64" s="1"/>
  <c r="BN1951" i="64"/>
  <c r="Z1882" i="64"/>
  <c r="Z1908" i="64" s="1"/>
  <c r="Z1916" i="64"/>
  <c r="Z1942" i="64" s="1"/>
  <c r="Z1951" i="64"/>
  <c r="BG1879" i="64"/>
  <c r="BG1948" i="64"/>
  <c r="BG1913" i="64"/>
  <c r="BG1939" i="64" s="1"/>
  <c r="CG1878" i="64"/>
  <c r="CG1904" i="64" s="1"/>
  <c r="CG1947" i="64"/>
  <c r="CG1912" i="64"/>
  <c r="BY1878" i="64"/>
  <c r="BY1904" i="64" s="1"/>
  <c r="BY1947" i="64"/>
  <c r="BY1912" i="64"/>
  <c r="BQ1878" i="64"/>
  <c r="BQ1904" i="64" s="1"/>
  <c r="BQ1947" i="64"/>
  <c r="BQ1912" i="64"/>
  <c r="BI1878" i="64"/>
  <c r="BI1904" i="64" s="1"/>
  <c r="BI1947" i="64"/>
  <c r="BI1912" i="64"/>
  <c r="BA1878" i="64"/>
  <c r="BA1904" i="64" s="1"/>
  <c r="BA1947" i="64"/>
  <c r="BA1912" i="64"/>
  <c r="AS1878" i="64"/>
  <c r="AS1904" i="64" s="1"/>
  <c r="AS1947" i="64"/>
  <c r="AS1912" i="64"/>
  <c r="AK1878" i="64"/>
  <c r="AK1904" i="64" s="1"/>
  <c r="AK1947" i="64"/>
  <c r="AK1912" i="64"/>
  <c r="AC1878" i="64"/>
  <c r="AC1904" i="64" s="1"/>
  <c r="AC1947" i="64"/>
  <c r="AC1912" i="64"/>
  <c r="U1878" i="64"/>
  <c r="U1904" i="64" s="1"/>
  <c r="U1947" i="64"/>
  <c r="U1912" i="64"/>
  <c r="CG1883" i="64"/>
  <c r="CG1909" i="64" s="1"/>
  <c r="CG1917" i="64"/>
  <c r="CG1943" i="64" s="1"/>
  <c r="CG1952" i="64"/>
  <c r="BY1883" i="64"/>
  <c r="BY1909" i="64" s="1"/>
  <c r="BY1917" i="64"/>
  <c r="BY1943" i="64" s="1"/>
  <c r="BY1952" i="64"/>
  <c r="BQ1883" i="64"/>
  <c r="BQ1909" i="64" s="1"/>
  <c r="BQ1917" i="64"/>
  <c r="BQ1943" i="64" s="1"/>
  <c r="BQ1952" i="64"/>
  <c r="BI1883" i="64"/>
  <c r="BI1909" i="64" s="1"/>
  <c r="BI1917" i="64"/>
  <c r="BI1943" i="64" s="1"/>
  <c r="BI1952" i="64"/>
  <c r="BA1883" i="64"/>
  <c r="BA1909" i="64" s="1"/>
  <c r="BA1917" i="64"/>
  <c r="BA1943" i="64" s="1"/>
  <c r="BA1952" i="64"/>
  <c r="AS1883" i="64"/>
  <c r="AS1909" i="64" s="1"/>
  <c r="AS1917" i="64"/>
  <c r="AS1943" i="64" s="1"/>
  <c r="AS1952" i="64"/>
  <c r="AK1883" i="64"/>
  <c r="AK1909" i="64" s="1"/>
  <c r="AK1917" i="64"/>
  <c r="AK1943" i="64" s="1"/>
  <c r="AK1952" i="64"/>
  <c r="AC1883" i="64"/>
  <c r="AC1909" i="64" s="1"/>
  <c r="AC1917" i="64"/>
  <c r="AC1943" i="64" s="1"/>
  <c r="AC1952" i="64"/>
  <c r="U1883" i="64"/>
  <c r="U1909" i="64" s="1"/>
  <c r="U1917" i="64"/>
  <c r="U1943" i="64" s="1"/>
  <c r="U1952" i="64"/>
  <c r="CH1882" i="64"/>
  <c r="CH1908" i="64" s="1"/>
  <c r="CH1951" i="64"/>
  <c r="CH1916" i="64"/>
  <c r="CH1942" i="64" s="1"/>
  <c r="BZ1882" i="64"/>
  <c r="BZ1908" i="64" s="1"/>
  <c r="BZ1951" i="64"/>
  <c r="BZ1916" i="64"/>
  <c r="BZ1942" i="64" s="1"/>
  <c r="BR1882" i="64"/>
  <c r="BR1908" i="64" s="1"/>
  <c r="BR1951" i="64"/>
  <c r="BR1916" i="64"/>
  <c r="BR1942" i="64" s="1"/>
  <c r="BJ1882" i="64"/>
  <c r="BJ1908" i="64" s="1"/>
  <c r="BJ1951" i="64"/>
  <c r="BJ1916" i="64"/>
  <c r="BJ1942" i="64" s="1"/>
  <c r="BB1882" i="64"/>
  <c r="BB1908" i="64" s="1"/>
  <c r="BB1951" i="64"/>
  <c r="BB1916" i="64"/>
  <c r="BB1942" i="64" s="1"/>
  <c r="AT1882" i="64"/>
  <c r="AT1908" i="64" s="1"/>
  <c r="AT1951" i="64"/>
  <c r="AT1916" i="64"/>
  <c r="AT1942" i="64" s="1"/>
  <c r="AL1882" i="64"/>
  <c r="AL1908" i="64" s="1"/>
  <c r="AL1951" i="64"/>
  <c r="AL1916" i="64"/>
  <c r="AL1942" i="64" s="1"/>
  <c r="AD1882" i="64"/>
  <c r="AD1908" i="64" s="1"/>
  <c r="AD1951" i="64"/>
  <c r="AD1916" i="64"/>
  <c r="AD1942" i="64" s="1"/>
  <c r="V1882" i="64"/>
  <c r="V1908" i="64" s="1"/>
  <c r="V1951" i="64"/>
  <c r="V1916" i="64"/>
  <c r="V1942" i="64" s="1"/>
  <c r="CI1879" i="64"/>
  <c r="CI1948" i="64"/>
  <c r="CI1913" i="64"/>
  <c r="CI1939" i="64" s="1"/>
  <c r="CA1879" i="64"/>
  <c r="CA1948" i="64"/>
  <c r="CA1913" i="64"/>
  <c r="CA1939" i="64" s="1"/>
  <c r="BS1879" i="64"/>
  <c r="BS1948" i="64"/>
  <c r="BS1913" i="64"/>
  <c r="BS1939" i="64" s="1"/>
  <c r="BK1879" i="64"/>
  <c r="BK1948" i="64"/>
  <c r="BK1913" i="64"/>
  <c r="BK1939" i="64" s="1"/>
  <c r="BC1879" i="64"/>
  <c r="BC1948" i="64"/>
  <c r="BC1913" i="64"/>
  <c r="BC1939" i="64" s="1"/>
  <c r="AU1879" i="64"/>
  <c r="AU1948" i="64"/>
  <c r="AU1913" i="64"/>
  <c r="AU1939" i="64" s="1"/>
  <c r="AM1879" i="64"/>
  <c r="AM1948" i="64"/>
  <c r="AM1913" i="64"/>
  <c r="AM1939" i="64" s="1"/>
  <c r="AE1879" i="64"/>
  <c r="AE1948" i="64"/>
  <c r="AE1913" i="64"/>
  <c r="AE1939" i="64" s="1"/>
  <c r="W1879" i="64"/>
  <c r="W1948" i="64"/>
  <c r="W1913" i="64"/>
  <c r="W1939" i="64" s="1"/>
  <c r="DK1883" i="64"/>
  <c r="DK1952" i="64"/>
  <c r="DK1970" i="64" s="1"/>
  <c r="DK1917" i="64"/>
  <c r="DC1883" i="64"/>
  <c r="DC1952" i="64"/>
  <c r="DC1970" i="64" s="1"/>
  <c r="DC1917" i="64"/>
  <c r="CU1883" i="64"/>
  <c r="CU1952" i="64"/>
  <c r="CU1970" i="64" s="1"/>
  <c r="CU1917" i="64"/>
  <c r="DJ1882" i="64"/>
  <c r="DJ1951" i="64"/>
  <c r="DJ1969" i="64" s="1"/>
  <c r="DJ1916" i="64"/>
  <c r="DB1882" i="64"/>
  <c r="DB1916" i="64"/>
  <c r="DB1951" i="64"/>
  <c r="DB1969" i="64" s="1"/>
  <c r="CT1882" i="64"/>
  <c r="CT1916" i="64"/>
  <c r="CT1951" i="64"/>
  <c r="CT1969" i="64" s="1"/>
  <c r="DI1879" i="64"/>
  <c r="DI1948" i="64"/>
  <c r="DI1966" i="64" s="1"/>
  <c r="DI1913" i="64"/>
  <c r="DA1879" i="64"/>
  <c r="DA1948" i="64"/>
  <c r="DA1966" i="64" s="1"/>
  <c r="DA1913" i="64"/>
  <c r="CS1879" i="64"/>
  <c r="CS1948" i="64"/>
  <c r="CS1966" i="64" s="1"/>
  <c r="CS1913" i="64"/>
  <c r="DH1878" i="64"/>
  <c r="DH1904" i="64" s="1"/>
  <c r="DH1947" i="64"/>
  <c r="DH1912" i="64"/>
  <c r="DH1938" i="64" s="1"/>
  <c r="CZ1878" i="64"/>
  <c r="CZ1904" i="64" s="1"/>
  <c r="CZ1947" i="64"/>
  <c r="CZ1912" i="64"/>
  <c r="CZ1938" i="64" s="1"/>
  <c r="CR1878" i="64"/>
  <c r="CR1904" i="64" s="1"/>
  <c r="CR1947" i="64"/>
  <c r="CR1912" i="64"/>
  <c r="CR1938" i="64" s="1"/>
  <c r="BA1815" i="64"/>
  <c r="BA1827" i="64" s="1"/>
  <c r="BA1836" i="64"/>
  <c r="BA1848" i="64" s="1"/>
  <c r="CL1815" i="64"/>
  <c r="CL1827" i="64" s="1"/>
  <c r="CL1836" i="64"/>
  <c r="CL1848" i="64" s="1"/>
  <c r="CD1815" i="64"/>
  <c r="CD1827" i="64" s="1"/>
  <c r="CD1836" i="64"/>
  <c r="CD1848" i="64" s="1"/>
  <c r="BV1815" i="64"/>
  <c r="BV1827" i="64" s="1"/>
  <c r="BV1836" i="64"/>
  <c r="BV1848" i="64" s="1"/>
  <c r="BN1815" i="64"/>
  <c r="BN1827" i="64" s="1"/>
  <c r="BN1836" i="64"/>
  <c r="BN1848" i="64" s="1"/>
  <c r="BF1815" i="64"/>
  <c r="BF1827" i="64" s="1"/>
  <c r="BF1836" i="64"/>
  <c r="BF1848" i="64" s="1"/>
  <c r="AX1815" i="64"/>
  <c r="AX1827" i="64" s="1"/>
  <c r="AX1836" i="64"/>
  <c r="AX1848" i="64" s="1"/>
  <c r="AP1815" i="64"/>
  <c r="AP1827" i="64" s="1"/>
  <c r="AP1836" i="64"/>
  <c r="AP1848" i="64" s="1"/>
  <c r="AH1815" i="64"/>
  <c r="AH1827" i="64" s="1"/>
  <c r="AH1836" i="64"/>
  <c r="AH1848" i="64" s="1"/>
  <c r="Z1815" i="64"/>
  <c r="Z1827" i="64" s="1"/>
  <c r="Z1836" i="64"/>
  <c r="Z1848" i="64" s="1"/>
  <c r="CL1820" i="64"/>
  <c r="CL1841" i="64"/>
  <c r="CD1820" i="64"/>
  <c r="CD1841" i="64"/>
  <c r="BV1820" i="64"/>
  <c r="BV1841" i="64"/>
  <c r="BN1820" i="64"/>
  <c r="BN1841" i="64"/>
  <c r="BF1820" i="64"/>
  <c r="BF1841" i="64"/>
  <c r="AX1820" i="64"/>
  <c r="AX1841" i="64"/>
  <c r="AP1820" i="64"/>
  <c r="AP1841" i="64"/>
  <c r="AH1820" i="64"/>
  <c r="AH1841" i="64"/>
  <c r="Z1820" i="64"/>
  <c r="Z1841" i="64"/>
  <c r="CE1819" i="64"/>
  <c r="CE1840" i="64"/>
  <c r="BW1819" i="64"/>
  <c r="BW1840" i="64"/>
  <c r="BO1819" i="64"/>
  <c r="BO1840" i="64"/>
  <c r="BG1819" i="64"/>
  <c r="BG1840" i="64"/>
  <c r="AY1819" i="64"/>
  <c r="AY1840" i="64"/>
  <c r="AQ1819" i="64"/>
  <c r="AQ1840" i="64"/>
  <c r="AI1819" i="64"/>
  <c r="AI1840" i="64"/>
  <c r="AA1819" i="64"/>
  <c r="AA1840" i="64"/>
  <c r="S1819" i="64"/>
  <c r="S1840" i="64"/>
  <c r="CF1816" i="64"/>
  <c r="CF1828" i="64" s="1"/>
  <c r="CF1837" i="64"/>
  <c r="BX1816" i="64"/>
  <c r="BX1828" i="64" s="1"/>
  <c r="BX1837" i="64"/>
  <c r="BP1816" i="64"/>
  <c r="BP1828" i="64" s="1"/>
  <c r="BP1837" i="64"/>
  <c r="BH1816" i="64"/>
  <c r="BH1828" i="64" s="1"/>
  <c r="BH1837" i="64"/>
  <c r="AZ1816" i="64"/>
  <c r="AZ1828" i="64" s="1"/>
  <c r="AZ1837" i="64"/>
  <c r="AR1816" i="64"/>
  <c r="AR1828" i="64" s="1"/>
  <c r="AR1837" i="64"/>
  <c r="AJ1816" i="64"/>
  <c r="AJ1828" i="64" s="1"/>
  <c r="AJ1837" i="64"/>
  <c r="AB1816" i="64"/>
  <c r="AB1828" i="64" s="1"/>
  <c r="AB1837" i="64"/>
  <c r="T1816" i="64"/>
  <c r="T1828" i="64" s="1"/>
  <c r="T1837" i="64"/>
  <c r="DF1820" i="64"/>
  <c r="DF1841" i="64"/>
  <c r="CX1820" i="64"/>
  <c r="CX1841" i="64"/>
  <c r="CP1820" i="64"/>
  <c r="CP1841" i="64"/>
  <c r="DF1819" i="64"/>
  <c r="DF1840" i="64"/>
  <c r="CX1819" i="64"/>
  <c r="CX1840" i="64"/>
  <c r="CP1819" i="64"/>
  <c r="CP1840" i="64"/>
  <c r="DF1816" i="64"/>
  <c r="DF1828" i="64" s="1"/>
  <c r="DF1837" i="64"/>
  <c r="CX1816" i="64"/>
  <c r="CX1828" i="64" s="1"/>
  <c r="CX1837" i="64"/>
  <c r="CP1816" i="64"/>
  <c r="CP1828" i="64" s="1"/>
  <c r="CP1837" i="64"/>
  <c r="DF1815" i="64"/>
  <c r="DF1827" i="64" s="1"/>
  <c r="DF1836" i="64"/>
  <c r="DF1848" i="64" s="1"/>
  <c r="CX1815" i="64"/>
  <c r="CX1827" i="64" s="1"/>
  <c r="CX1836" i="64"/>
  <c r="CX1848" i="64" s="1"/>
  <c r="CP1815" i="64"/>
  <c r="CP1827" i="64" s="1"/>
  <c r="CP1836" i="64"/>
  <c r="CP1848" i="64" s="1"/>
  <c r="BI1815" i="64"/>
  <c r="BI1827" i="64" s="1"/>
  <c r="BI1836" i="64"/>
  <c r="BI1848" i="64" s="1"/>
  <c r="CK1815" i="64"/>
  <c r="CK1827" i="64" s="1"/>
  <c r="CK1836" i="64"/>
  <c r="CK1848" i="64" s="1"/>
  <c r="CC1815" i="64"/>
  <c r="CC1827" i="64" s="1"/>
  <c r="CC1836" i="64"/>
  <c r="CC1848" i="64" s="1"/>
  <c r="BU1815" i="64"/>
  <c r="BU1827" i="64" s="1"/>
  <c r="BU1836" i="64"/>
  <c r="BU1848" i="64" s="1"/>
  <c r="BM1815" i="64"/>
  <c r="BM1827" i="64" s="1"/>
  <c r="BM1836" i="64"/>
  <c r="BM1848" i="64" s="1"/>
  <c r="BE1815" i="64"/>
  <c r="BE1827" i="64" s="1"/>
  <c r="BE1836" i="64"/>
  <c r="BE1848" i="64" s="1"/>
  <c r="AW1815" i="64"/>
  <c r="AW1827" i="64" s="1"/>
  <c r="AW1836" i="64"/>
  <c r="AW1848" i="64" s="1"/>
  <c r="AO1815" i="64"/>
  <c r="AO1827" i="64" s="1"/>
  <c r="AO1836" i="64"/>
  <c r="AO1848" i="64" s="1"/>
  <c r="AG1815" i="64"/>
  <c r="AG1827" i="64" s="1"/>
  <c r="AG1836" i="64"/>
  <c r="AG1848" i="64" s="1"/>
  <c r="Y1815" i="64"/>
  <c r="Y1827" i="64" s="1"/>
  <c r="Y1836" i="64"/>
  <c r="Y1848" i="64" s="1"/>
  <c r="CK1820" i="64"/>
  <c r="CK1841" i="64"/>
  <c r="CC1820" i="64"/>
  <c r="CC1841" i="64"/>
  <c r="BU1820" i="64"/>
  <c r="BU1841" i="64"/>
  <c r="BM1820" i="64"/>
  <c r="BM1841" i="64"/>
  <c r="BE1820" i="64"/>
  <c r="BE1841" i="64"/>
  <c r="AW1820" i="64"/>
  <c r="AW1841" i="64"/>
  <c r="AO1820" i="64"/>
  <c r="AO1841" i="64"/>
  <c r="AG1820" i="64"/>
  <c r="AG1841" i="64"/>
  <c r="Y1820" i="64"/>
  <c r="Y1841" i="64"/>
  <c r="CL1819" i="64"/>
  <c r="CL1840" i="64"/>
  <c r="CD1819" i="64"/>
  <c r="CD1840" i="64"/>
  <c r="BV1819" i="64"/>
  <c r="BV1840" i="64"/>
  <c r="BN1819" i="64"/>
  <c r="BN1840" i="64"/>
  <c r="BF1819" i="64"/>
  <c r="BF1840" i="64"/>
  <c r="AX1819" i="64"/>
  <c r="AX1840" i="64"/>
  <c r="AP1819" i="64"/>
  <c r="AP1840" i="64"/>
  <c r="AH1819" i="64"/>
  <c r="AH1840" i="64"/>
  <c r="Z1819" i="64"/>
  <c r="Z1840" i="64"/>
  <c r="CE1816" i="64"/>
  <c r="CE1828" i="64" s="1"/>
  <c r="CE1837" i="64"/>
  <c r="BW1816" i="64"/>
  <c r="BW1828" i="64" s="1"/>
  <c r="BW1837" i="64"/>
  <c r="BO1816" i="64"/>
  <c r="BO1828" i="64" s="1"/>
  <c r="BO1837" i="64"/>
  <c r="BG1816" i="64"/>
  <c r="BG1828" i="64" s="1"/>
  <c r="BG1837" i="64"/>
  <c r="AY1816" i="64"/>
  <c r="AY1828" i="64" s="1"/>
  <c r="AY1837" i="64"/>
  <c r="AQ1816" i="64"/>
  <c r="AQ1828" i="64" s="1"/>
  <c r="AQ1837" i="64"/>
  <c r="AI1816" i="64"/>
  <c r="AI1828" i="64" s="1"/>
  <c r="AI1837" i="64"/>
  <c r="AA1816" i="64"/>
  <c r="AA1828" i="64" s="1"/>
  <c r="AA1837" i="64"/>
  <c r="S1816" i="64"/>
  <c r="S1828" i="64" s="1"/>
  <c r="S1837" i="64"/>
  <c r="DE1820" i="64"/>
  <c r="DE1841" i="64"/>
  <c r="CW1820" i="64"/>
  <c r="CW1841" i="64"/>
  <c r="CO1820" i="64"/>
  <c r="CO1841" i="64"/>
  <c r="DE1819" i="64"/>
  <c r="DE1840" i="64"/>
  <c r="CW1819" i="64"/>
  <c r="CW1840" i="64"/>
  <c r="CO1819" i="64"/>
  <c r="CO1840" i="64"/>
  <c r="DE1816" i="64"/>
  <c r="DE1828" i="64" s="1"/>
  <c r="DE1837" i="64"/>
  <c r="CW1816" i="64"/>
  <c r="CW1828" i="64" s="1"/>
  <c r="CW1837" i="64"/>
  <c r="CO1816" i="64"/>
  <c r="CO1828" i="64" s="1"/>
  <c r="CO1837" i="64"/>
  <c r="DE1815" i="64"/>
  <c r="DE1827" i="64" s="1"/>
  <c r="DE1836" i="64"/>
  <c r="DE1848" i="64" s="1"/>
  <c r="CW1815" i="64"/>
  <c r="CW1827" i="64" s="1"/>
  <c r="CW1836" i="64"/>
  <c r="CW1848" i="64" s="1"/>
  <c r="CO1815" i="64"/>
  <c r="CO1827" i="64" s="1"/>
  <c r="CO1836" i="64"/>
  <c r="CO1848" i="64" s="1"/>
  <c r="CG1815" i="64"/>
  <c r="CG1827" i="64" s="1"/>
  <c r="CG1836" i="64"/>
  <c r="CG1848" i="64" s="1"/>
  <c r="AC1815" i="64"/>
  <c r="AC1827" i="64" s="1"/>
  <c r="AC1836" i="64"/>
  <c r="AC1848" i="64" s="1"/>
  <c r="CJ1815" i="64"/>
  <c r="CJ1827" i="64" s="1"/>
  <c r="CJ1836" i="64"/>
  <c r="CJ1848" i="64" s="1"/>
  <c r="CB1815" i="64"/>
  <c r="CB1827" i="64" s="1"/>
  <c r="CB1836" i="64"/>
  <c r="CB1848" i="64" s="1"/>
  <c r="BT1815" i="64"/>
  <c r="BT1827" i="64" s="1"/>
  <c r="BT1836" i="64"/>
  <c r="BT1848" i="64" s="1"/>
  <c r="BL1815" i="64"/>
  <c r="BL1827" i="64" s="1"/>
  <c r="BL1836" i="64"/>
  <c r="BL1848" i="64" s="1"/>
  <c r="BD1815" i="64"/>
  <c r="BD1827" i="64" s="1"/>
  <c r="BD1836" i="64"/>
  <c r="BD1848" i="64" s="1"/>
  <c r="AV1815" i="64"/>
  <c r="AV1827" i="64" s="1"/>
  <c r="AV1836" i="64"/>
  <c r="AV1848" i="64" s="1"/>
  <c r="AN1815" i="64"/>
  <c r="AN1827" i="64" s="1"/>
  <c r="AN1836" i="64"/>
  <c r="AN1848" i="64" s="1"/>
  <c r="AF1815" i="64"/>
  <c r="AF1827" i="64" s="1"/>
  <c r="AF1836" i="64"/>
  <c r="AF1848" i="64" s="1"/>
  <c r="X1815" i="64"/>
  <c r="X1827" i="64" s="1"/>
  <c r="X1836" i="64"/>
  <c r="X1848" i="64" s="1"/>
  <c r="CJ1820" i="64"/>
  <c r="CJ1841" i="64"/>
  <c r="CB1820" i="64"/>
  <c r="CB1841" i="64"/>
  <c r="BT1820" i="64"/>
  <c r="BT1841" i="64"/>
  <c r="BL1820" i="64"/>
  <c r="BL1841" i="64"/>
  <c r="BD1820" i="64"/>
  <c r="BD1841" i="64"/>
  <c r="AV1820" i="64"/>
  <c r="AV1841" i="64"/>
  <c r="AN1820" i="64"/>
  <c r="AN1841" i="64"/>
  <c r="AF1820" i="64"/>
  <c r="AF1841" i="64"/>
  <c r="X1820" i="64"/>
  <c r="X1841" i="64"/>
  <c r="CK1819" i="64"/>
  <c r="CK1840" i="64"/>
  <c r="CC1819" i="64"/>
  <c r="CC1840" i="64"/>
  <c r="BU1819" i="64"/>
  <c r="BU1840" i="64"/>
  <c r="BM1819" i="64"/>
  <c r="BM1840" i="64"/>
  <c r="BE1819" i="64"/>
  <c r="BE1840" i="64"/>
  <c r="AW1819" i="64"/>
  <c r="AW1840" i="64"/>
  <c r="AO1819" i="64"/>
  <c r="AO1840" i="64"/>
  <c r="AG1819" i="64"/>
  <c r="AG1840" i="64"/>
  <c r="Y1819" i="64"/>
  <c r="Y1840" i="64"/>
  <c r="CL1816" i="64"/>
  <c r="CL1828" i="64" s="1"/>
  <c r="CL1837" i="64"/>
  <c r="CD1816" i="64"/>
  <c r="CD1828" i="64" s="1"/>
  <c r="CD1837" i="64"/>
  <c r="BV1816" i="64"/>
  <c r="BV1828" i="64" s="1"/>
  <c r="BV1837" i="64"/>
  <c r="BN1816" i="64"/>
  <c r="BN1828" i="64" s="1"/>
  <c r="BN1837" i="64"/>
  <c r="BF1816" i="64"/>
  <c r="BF1828" i="64" s="1"/>
  <c r="BF1837" i="64"/>
  <c r="AX1816" i="64"/>
  <c r="AX1828" i="64" s="1"/>
  <c r="AX1837" i="64"/>
  <c r="AP1816" i="64"/>
  <c r="AP1828" i="64" s="1"/>
  <c r="AP1837" i="64"/>
  <c r="AH1816" i="64"/>
  <c r="AH1828" i="64" s="1"/>
  <c r="AH1837" i="64"/>
  <c r="Z1816" i="64"/>
  <c r="Z1828" i="64" s="1"/>
  <c r="Z1837" i="64"/>
  <c r="DD1820" i="64"/>
  <c r="DD1841" i="64"/>
  <c r="CV1820" i="64"/>
  <c r="CV1841" i="64"/>
  <c r="DD1819" i="64"/>
  <c r="DD1840" i="64"/>
  <c r="CV1819" i="64"/>
  <c r="CV1840" i="64"/>
  <c r="DD1816" i="64"/>
  <c r="DD1828" i="64" s="1"/>
  <c r="DD1837" i="64"/>
  <c r="CV1816" i="64"/>
  <c r="CV1828" i="64" s="1"/>
  <c r="CV1837" i="64"/>
  <c r="DD1815" i="64"/>
  <c r="DD1827" i="64" s="1"/>
  <c r="DD1836" i="64"/>
  <c r="DD1848" i="64" s="1"/>
  <c r="CV1815" i="64"/>
  <c r="CV1827" i="64" s="1"/>
  <c r="CV1836" i="64"/>
  <c r="CV1848" i="64" s="1"/>
  <c r="CI1815" i="64"/>
  <c r="CI1827" i="64" s="1"/>
  <c r="CI1836" i="64"/>
  <c r="CI1848" i="64" s="1"/>
  <c r="CA1815" i="64"/>
  <c r="CA1827" i="64" s="1"/>
  <c r="CA1836" i="64"/>
  <c r="CA1848" i="64" s="1"/>
  <c r="BS1815" i="64"/>
  <c r="BS1827" i="64" s="1"/>
  <c r="BS1836" i="64"/>
  <c r="BS1848" i="64" s="1"/>
  <c r="BK1815" i="64"/>
  <c r="BK1827" i="64" s="1"/>
  <c r="BK1836" i="64"/>
  <c r="BK1848" i="64" s="1"/>
  <c r="BC1815" i="64"/>
  <c r="BC1827" i="64" s="1"/>
  <c r="BC1836" i="64"/>
  <c r="BC1848" i="64" s="1"/>
  <c r="AU1815" i="64"/>
  <c r="AU1827" i="64" s="1"/>
  <c r="AU1836" i="64"/>
  <c r="AU1848" i="64" s="1"/>
  <c r="AM1815" i="64"/>
  <c r="AM1827" i="64" s="1"/>
  <c r="AM1836" i="64"/>
  <c r="AM1848" i="64" s="1"/>
  <c r="AE1815" i="64"/>
  <c r="AE1827" i="64" s="1"/>
  <c r="AE1836" i="64"/>
  <c r="AE1848" i="64" s="1"/>
  <c r="W1815" i="64"/>
  <c r="W1827" i="64" s="1"/>
  <c r="W1836" i="64"/>
  <c r="W1848" i="64" s="1"/>
  <c r="CI1820" i="64"/>
  <c r="CI1841" i="64"/>
  <c r="CA1820" i="64"/>
  <c r="CA1841" i="64"/>
  <c r="BS1820" i="64"/>
  <c r="BS1841" i="64"/>
  <c r="BK1820" i="64"/>
  <c r="BK1841" i="64"/>
  <c r="BC1820" i="64"/>
  <c r="BC1841" i="64"/>
  <c r="AU1820" i="64"/>
  <c r="AU1841" i="64"/>
  <c r="AM1820" i="64"/>
  <c r="AM1841" i="64"/>
  <c r="AE1820" i="64"/>
  <c r="AE1841" i="64"/>
  <c r="W1820" i="64"/>
  <c r="W1841" i="64"/>
  <c r="CJ1819" i="64"/>
  <c r="CJ1840" i="64"/>
  <c r="CB1819" i="64"/>
  <c r="CB1840" i="64"/>
  <c r="BT1819" i="64"/>
  <c r="BT1840" i="64"/>
  <c r="BL1819" i="64"/>
  <c r="BL1840" i="64"/>
  <c r="BD1819" i="64"/>
  <c r="BD1840" i="64"/>
  <c r="AV1819" i="64"/>
  <c r="AV1840" i="64"/>
  <c r="AN1819" i="64"/>
  <c r="AN1840" i="64"/>
  <c r="AF1819" i="64"/>
  <c r="AF1840" i="64"/>
  <c r="X1819" i="64"/>
  <c r="X1840" i="64"/>
  <c r="CK1816" i="64"/>
  <c r="CK1828" i="64" s="1"/>
  <c r="CK1837" i="64"/>
  <c r="CC1816" i="64"/>
  <c r="CC1828" i="64" s="1"/>
  <c r="CC1837" i="64"/>
  <c r="BU1816" i="64"/>
  <c r="BU1828" i="64" s="1"/>
  <c r="BU1837" i="64"/>
  <c r="BM1816" i="64"/>
  <c r="BM1828" i="64" s="1"/>
  <c r="BM1837" i="64"/>
  <c r="BE1816" i="64"/>
  <c r="BE1828" i="64" s="1"/>
  <c r="BE1837" i="64"/>
  <c r="AW1816" i="64"/>
  <c r="AW1828" i="64" s="1"/>
  <c r="AW1837" i="64"/>
  <c r="AO1816" i="64"/>
  <c r="AO1828" i="64" s="1"/>
  <c r="AO1837" i="64"/>
  <c r="AG1816" i="64"/>
  <c r="AG1828" i="64" s="1"/>
  <c r="AG1837" i="64"/>
  <c r="Y1816" i="64"/>
  <c r="Y1828" i="64" s="1"/>
  <c r="Y1837" i="64"/>
  <c r="DK1820" i="64"/>
  <c r="DK1841" i="64"/>
  <c r="DC1820" i="64"/>
  <c r="DC1841" i="64"/>
  <c r="CU1820" i="64"/>
  <c r="CU1841" i="64"/>
  <c r="DK1819" i="64"/>
  <c r="DK1840" i="64"/>
  <c r="DC1819" i="64"/>
  <c r="DC1840" i="64"/>
  <c r="CU1819" i="64"/>
  <c r="CU1840" i="64"/>
  <c r="DK1816" i="64"/>
  <c r="DK1828" i="64" s="1"/>
  <c r="DK1837" i="64"/>
  <c r="DC1816" i="64"/>
  <c r="DC1828" i="64" s="1"/>
  <c r="DC1837" i="64"/>
  <c r="CU1816" i="64"/>
  <c r="CU1828" i="64" s="1"/>
  <c r="CU1837" i="64"/>
  <c r="DK1815" i="64"/>
  <c r="DK1827" i="64" s="1"/>
  <c r="DK1836" i="64"/>
  <c r="DK1848" i="64" s="1"/>
  <c r="DC1815" i="64"/>
  <c r="DC1827" i="64" s="1"/>
  <c r="DC1836" i="64"/>
  <c r="DC1848" i="64" s="1"/>
  <c r="CU1815" i="64"/>
  <c r="CU1827" i="64" s="1"/>
  <c r="CU1836" i="64"/>
  <c r="CU1848" i="64" s="1"/>
  <c r="CH1815" i="64"/>
  <c r="CH1827" i="64" s="1"/>
  <c r="CH1836" i="64"/>
  <c r="CH1848" i="64" s="1"/>
  <c r="BZ1815" i="64"/>
  <c r="BZ1827" i="64" s="1"/>
  <c r="BZ1836" i="64"/>
  <c r="BZ1848" i="64" s="1"/>
  <c r="BR1815" i="64"/>
  <c r="BR1827" i="64" s="1"/>
  <c r="BR1836" i="64"/>
  <c r="BR1848" i="64" s="1"/>
  <c r="BJ1815" i="64"/>
  <c r="BJ1827" i="64" s="1"/>
  <c r="BJ1836" i="64"/>
  <c r="BJ1848" i="64" s="1"/>
  <c r="BB1815" i="64"/>
  <c r="BB1827" i="64" s="1"/>
  <c r="BB1836" i="64"/>
  <c r="BB1848" i="64" s="1"/>
  <c r="AT1815" i="64"/>
  <c r="AT1827" i="64" s="1"/>
  <c r="AT1836" i="64"/>
  <c r="AT1848" i="64" s="1"/>
  <c r="AL1815" i="64"/>
  <c r="AL1827" i="64" s="1"/>
  <c r="AL1836" i="64"/>
  <c r="AL1848" i="64" s="1"/>
  <c r="AD1815" i="64"/>
  <c r="AD1827" i="64" s="1"/>
  <c r="AD1836" i="64"/>
  <c r="AD1848" i="64" s="1"/>
  <c r="V1815" i="64"/>
  <c r="V1827" i="64" s="1"/>
  <c r="V1836" i="64"/>
  <c r="V1848" i="64" s="1"/>
  <c r="CH1820" i="64"/>
  <c r="CH1841" i="64"/>
  <c r="BZ1820" i="64"/>
  <c r="BZ1841" i="64"/>
  <c r="BR1820" i="64"/>
  <c r="BR1841" i="64"/>
  <c r="BJ1820" i="64"/>
  <c r="BJ1841" i="64"/>
  <c r="BB1820" i="64"/>
  <c r="BB1841" i="64"/>
  <c r="AT1820" i="64"/>
  <c r="AT1841" i="64"/>
  <c r="AL1820" i="64"/>
  <c r="AL1841" i="64"/>
  <c r="AD1820" i="64"/>
  <c r="AD1841" i="64"/>
  <c r="V1820" i="64"/>
  <c r="V1841" i="64"/>
  <c r="CI1819" i="64"/>
  <c r="CI1840" i="64"/>
  <c r="CA1819" i="64"/>
  <c r="CA1840" i="64"/>
  <c r="BS1819" i="64"/>
  <c r="BS1840" i="64"/>
  <c r="BK1819" i="64"/>
  <c r="BK1840" i="64"/>
  <c r="BC1819" i="64"/>
  <c r="BC1840" i="64"/>
  <c r="AU1819" i="64"/>
  <c r="AU1840" i="64"/>
  <c r="AM1819" i="64"/>
  <c r="AM1840" i="64"/>
  <c r="AE1819" i="64"/>
  <c r="AE1840" i="64"/>
  <c r="W1819" i="64"/>
  <c r="W1840" i="64"/>
  <c r="CJ1816" i="64"/>
  <c r="CJ1828" i="64" s="1"/>
  <c r="CJ1837" i="64"/>
  <c r="CB1816" i="64"/>
  <c r="CB1828" i="64" s="1"/>
  <c r="CB1837" i="64"/>
  <c r="BT1816" i="64"/>
  <c r="BT1828" i="64" s="1"/>
  <c r="BT1837" i="64"/>
  <c r="BL1816" i="64"/>
  <c r="BL1828" i="64" s="1"/>
  <c r="BL1837" i="64"/>
  <c r="BD1816" i="64"/>
  <c r="BD1828" i="64" s="1"/>
  <c r="BD1837" i="64"/>
  <c r="AV1816" i="64"/>
  <c r="AV1828" i="64" s="1"/>
  <c r="AV1837" i="64"/>
  <c r="AN1816" i="64"/>
  <c r="AN1828" i="64" s="1"/>
  <c r="AN1837" i="64"/>
  <c r="AF1816" i="64"/>
  <c r="AF1828" i="64" s="1"/>
  <c r="AF1837" i="64"/>
  <c r="X1816" i="64"/>
  <c r="X1828" i="64" s="1"/>
  <c r="X1837" i="64"/>
  <c r="DJ1820" i="64"/>
  <c r="DJ1841" i="64"/>
  <c r="DB1820" i="64"/>
  <c r="DB1841" i="64"/>
  <c r="CT1820" i="64"/>
  <c r="CT1841" i="64"/>
  <c r="DJ1819" i="64"/>
  <c r="DJ1840" i="64"/>
  <c r="DB1819" i="64"/>
  <c r="DB1840" i="64"/>
  <c r="CT1819" i="64"/>
  <c r="CT1840" i="64"/>
  <c r="DJ1816" i="64"/>
  <c r="DJ1828" i="64" s="1"/>
  <c r="DJ1837" i="64"/>
  <c r="DB1816" i="64"/>
  <c r="DB1828" i="64" s="1"/>
  <c r="DB1837" i="64"/>
  <c r="CT1816" i="64"/>
  <c r="CT1828" i="64" s="1"/>
  <c r="CT1837" i="64"/>
  <c r="DJ1815" i="64"/>
  <c r="DJ1827" i="64" s="1"/>
  <c r="DJ1836" i="64"/>
  <c r="DJ1848" i="64" s="1"/>
  <c r="DB1815" i="64"/>
  <c r="DB1827" i="64" s="1"/>
  <c r="DB1836" i="64"/>
  <c r="DB1848" i="64" s="1"/>
  <c r="CT1815" i="64"/>
  <c r="CT1827" i="64" s="1"/>
  <c r="CT1836" i="64"/>
  <c r="CT1848" i="64" s="1"/>
  <c r="BY1815" i="64"/>
  <c r="BY1827" i="64" s="1"/>
  <c r="BY1836" i="64"/>
  <c r="BY1848" i="64" s="1"/>
  <c r="BQ1815" i="64"/>
  <c r="BQ1827" i="64" s="1"/>
  <c r="BQ1836" i="64"/>
  <c r="BQ1848" i="64" s="1"/>
  <c r="AS1815" i="64"/>
  <c r="AS1827" i="64" s="1"/>
  <c r="AS1836" i="64"/>
  <c r="AS1848" i="64" s="1"/>
  <c r="CG1820" i="64"/>
  <c r="CG1841" i="64"/>
  <c r="BY1820" i="64"/>
  <c r="BY1841" i="64"/>
  <c r="BQ1820" i="64"/>
  <c r="BQ1841" i="64"/>
  <c r="BI1820" i="64"/>
  <c r="BI1841" i="64"/>
  <c r="BA1820" i="64"/>
  <c r="BA1841" i="64"/>
  <c r="AS1820" i="64"/>
  <c r="AS1841" i="64"/>
  <c r="AK1820" i="64"/>
  <c r="AK1841" i="64"/>
  <c r="AC1820" i="64"/>
  <c r="AC1841" i="64"/>
  <c r="U1820" i="64"/>
  <c r="U1841" i="64"/>
  <c r="CH1819" i="64"/>
  <c r="CH1840" i="64"/>
  <c r="BZ1819" i="64"/>
  <c r="BZ1840" i="64"/>
  <c r="BR1819" i="64"/>
  <c r="BR1840" i="64"/>
  <c r="BJ1819" i="64"/>
  <c r="BJ1840" i="64"/>
  <c r="BB1819" i="64"/>
  <c r="BB1840" i="64"/>
  <c r="AT1819" i="64"/>
  <c r="AT1840" i="64"/>
  <c r="AL1819" i="64"/>
  <c r="AL1840" i="64"/>
  <c r="AD1819" i="64"/>
  <c r="AD1840" i="64"/>
  <c r="V1819" i="64"/>
  <c r="V1840" i="64"/>
  <c r="CI1816" i="64"/>
  <c r="CI1828" i="64" s="1"/>
  <c r="CI1837" i="64"/>
  <c r="CA1816" i="64"/>
  <c r="CA1828" i="64" s="1"/>
  <c r="CA1837" i="64"/>
  <c r="BS1816" i="64"/>
  <c r="BS1828" i="64" s="1"/>
  <c r="BS1837" i="64"/>
  <c r="BK1816" i="64"/>
  <c r="BK1828" i="64" s="1"/>
  <c r="BK1837" i="64"/>
  <c r="BC1816" i="64"/>
  <c r="BC1828" i="64" s="1"/>
  <c r="BC1837" i="64"/>
  <c r="AU1816" i="64"/>
  <c r="AU1828" i="64" s="1"/>
  <c r="AU1837" i="64"/>
  <c r="AM1816" i="64"/>
  <c r="AM1828" i="64" s="1"/>
  <c r="AM1837" i="64"/>
  <c r="AE1816" i="64"/>
  <c r="AE1828" i="64" s="1"/>
  <c r="AE1837" i="64"/>
  <c r="W1816" i="64"/>
  <c r="W1828" i="64" s="1"/>
  <c r="W1837" i="64"/>
  <c r="DI1820" i="64"/>
  <c r="DI1841" i="64"/>
  <c r="DA1820" i="64"/>
  <c r="DA1841" i="64"/>
  <c r="CS1820" i="64"/>
  <c r="CS1841" i="64"/>
  <c r="DI1819" i="64"/>
  <c r="DI1840" i="64"/>
  <c r="DA1819" i="64"/>
  <c r="DA1840" i="64"/>
  <c r="CS1819" i="64"/>
  <c r="CS1840" i="64"/>
  <c r="DI1816" i="64"/>
  <c r="DI1828" i="64" s="1"/>
  <c r="DI1837" i="64"/>
  <c r="DA1816" i="64"/>
  <c r="DA1828" i="64" s="1"/>
  <c r="DA1837" i="64"/>
  <c r="CS1816" i="64"/>
  <c r="CS1828" i="64" s="1"/>
  <c r="CS1837" i="64"/>
  <c r="DI1815" i="64"/>
  <c r="DI1827" i="64" s="1"/>
  <c r="DI1836" i="64"/>
  <c r="DI1848" i="64" s="1"/>
  <c r="DA1815" i="64"/>
  <c r="DA1827" i="64" s="1"/>
  <c r="DA1836" i="64"/>
  <c r="DA1848" i="64" s="1"/>
  <c r="CS1815" i="64"/>
  <c r="CS1827" i="64" s="1"/>
  <c r="CS1836" i="64"/>
  <c r="CS1848" i="64" s="1"/>
  <c r="U1815" i="64"/>
  <c r="U1827" i="64" s="1"/>
  <c r="U1836" i="64"/>
  <c r="U1848" i="64" s="1"/>
  <c r="CF1815" i="64"/>
  <c r="CF1827" i="64" s="1"/>
  <c r="CF1836" i="64"/>
  <c r="CF1848" i="64" s="1"/>
  <c r="BX1815" i="64"/>
  <c r="BX1827" i="64" s="1"/>
  <c r="BX1836" i="64"/>
  <c r="BX1848" i="64" s="1"/>
  <c r="BP1815" i="64"/>
  <c r="BP1827" i="64" s="1"/>
  <c r="BP1836" i="64"/>
  <c r="BP1848" i="64" s="1"/>
  <c r="BH1815" i="64"/>
  <c r="BH1827" i="64" s="1"/>
  <c r="BH1836" i="64"/>
  <c r="BH1848" i="64" s="1"/>
  <c r="AZ1815" i="64"/>
  <c r="AZ1827" i="64" s="1"/>
  <c r="AZ1836" i="64"/>
  <c r="AZ1848" i="64" s="1"/>
  <c r="AR1815" i="64"/>
  <c r="AR1827" i="64" s="1"/>
  <c r="AR1836" i="64"/>
  <c r="AR1848" i="64" s="1"/>
  <c r="AJ1815" i="64"/>
  <c r="AJ1827" i="64" s="1"/>
  <c r="AJ1836" i="64"/>
  <c r="AJ1848" i="64" s="1"/>
  <c r="AB1815" i="64"/>
  <c r="AB1827" i="64" s="1"/>
  <c r="AB1836" i="64"/>
  <c r="AB1848" i="64" s="1"/>
  <c r="T1815" i="64"/>
  <c r="T1827" i="64" s="1"/>
  <c r="T1836" i="64"/>
  <c r="T1848" i="64" s="1"/>
  <c r="CF1820" i="64"/>
  <c r="CF1841" i="64"/>
  <c r="BX1820" i="64"/>
  <c r="BX1841" i="64"/>
  <c r="BP1820" i="64"/>
  <c r="BP1841" i="64"/>
  <c r="BH1820" i="64"/>
  <c r="BH1841" i="64"/>
  <c r="AZ1820" i="64"/>
  <c r="AZ1841" i="64"/>
  <c r="AR1820" i="64"/>
  <c r="AR1841" i="64"/>
  <c r="AJ1820" i="64"/>
  <c r="AJ1841" i="64"/>
  <c r="AB1820" i="64"/>
  <c r="AB1841" i="64"/>
  <c r="T1820" i="64"/>
  <c r="T1841" i="64"/>
  <c r="CG1819" i="64"/>
  <c r="CG1840" i="64"/>
  <c r="BY1819" i="64"/>
  <c r="BY1840" i="64"/>
  <c r="BQ1819" i="64"/>
  <c r="BQ1840" i="64"/>
  <c r="BI1819" i="64"/>
  <c r="BI1840" i="64"/>
  <c r="BA1819" i="64"/>
  <c r="BA1840" i="64"/>
  <c r="AS1819" i="64"/>
  <c r="AS1840" i="64"/>
  <c r="AK1819" i="64"/>
  <c r="AK1840" i="64"/>
  <c r="AC1819" i="64"/>
  <c r="AC1840" i="64"/>
  <c r="U1819" i="64"/>
  <c r="U1840" i="64"/>
  <c r="CH1816" i="64"/>
  <c r="CH1828" i="64" s="1"/>
  <c r="CH1837" i="64"/>
  <c r="BZ1816" i="64"/>
  <c r="BZ1828" i="64" s="1"/>
  <c r="BZ1837" i="64"/>
  <c r="BR1816" i="64"/>
  <c r="BR1828" i="64" s="1"/>
  <c r="BR1837" i="64"/>
  <c r="BJ1816" i="64"/>
  <c r="BJ1828" i="64" s="1"/>
  <c r="BJ1837" i="64"/>
  <c r="BB1816" i="64"/>
  <c r="BB1828" i="64" s="1"/>
  <c r="BB1837" i="64"/>
  <c r="AT1816" i="64"/>
  <c r="AT1828" i="64" s="1"/>
  <c r="AT1837" i="64"/>
  <c r="AL1816" i="64"/>
  <c r="AL1828" i="64" s="1"/>
  <c r="AL1837" i="64"/>
  <c r="AD1816" i="64"/>
  <c r="AD1828" i="64" s="1"/>
  <c r="AD1837" i="64"/>
  <c r="V1816" i="64"/>
  <c r="V1828" i="64" s="1"/>
  <c r="V1837" i="64"/>
  <c r="DH1820" i="64"/>
  <c r="DH1841" i="64"/>
  <c r="CZ1820" i="64"/>
  <c r="CZ1841" i="64"/>
  <c r="CR1820" i="64"/>
  <c r="CR1841" i="64"/>
  <c r="DH1819" i="64"/>
  <c r="DH1840" i="64"/>
  <c r="CZ1819" i="64"/>
  <c r="CZ1840" i="64"/>
  <c r="CR1819" i="64"/>
  <c r="CR1840" i="64"/>
  <c r="DH1816" i="64"/>
  <c r="DH1828" i="64" s="1"/>
  <c r="DH1837" i="64"/>
  <c r="CZ1816" i="64"/>
  <c r="CZ1828" i="64" s="1"/>
  <c r="CZ1837" i="64"/>
  <c r="CR1816" i="64"/>
  <c r="CR1828" i="64" s="1"/>
  <c r="CR1837" i="64"/>
  <c r="DH1815" i="64"/>
  <c r="DH1827" i="64" s="1"/>
  <c r="DH1836" i="64"/>
  <c r="DH1848" i="64" s="1"/>
  <c r="CZ1815" i="64"/>
  <c r="CZ1827" i="64" s="1"/>
  <c r="CZ1836" i="64"/>
  <c r="CZ1848" i="64" s="1"/>
  <c r="CR1815" i="64"/>
  <c r="CR1827" i="64" s="1"/>
  <c r="CR1836" i="64"/>
  <c r="CR1848" i="64" s="1"/>
  <c r="AK1815" i="64"/>
  <c r="AK1827" i="64" s="1"/>
  <c r="AK1836" i="64"/>
  <c r="AK1848" i="64" s="1"/>
  <c r="CE1815" i="64"/>
  <c r="CE1827" i="64" s="1"/>
  <c r="CE1836" i="64"/>
  <c r="CE1848" i="64" s="1"/>
  <c r="BW1815" i="64"/>
  <c r="BW1827" i="64" s="1"/>
  <c r="BW1836" i="64"/>
  <c r="BW1848" i="64" s="1"/>
  <c r="BO1815" i="64"/>
  <c r="BO1827" i="64" s="1"/>
  <c r="BO1836" i="64"/>
  <c r="BO1848" i="64" s="1"/>
  <c r="BG1815" i="64"/>
  <c r="BG1827" i="64" s="1"/>
  <c r="BG1836" i="64"/>
  <c r="BG1848" i="64" s="1"/>
  <c r="AY1815" i="64"/>
  <c r="AY1827" i="64" s="1"/>
  <c r="AY1836" i="64"/>
  <c r="AY1848" i="64" s="1"/>
  <c r="AQ1815" i="64"/>
  <c r="AQ1827" i="64" s="1"/>
  <c r="AQ1836" i="64"/>
  <c r="AQ1848" i="64" s="1"/>
  <c r="AI1815" i="64"/>
  <c r="AI1827" i="64" s="1"/>
  <c r="AI1836" i="64"/>
  <c r="AI1848" i="64" s="1"/>
  <c r="AA1815" i="64"/>
  <c r="AA1827" i="64" s="1"/>
  <c r="AA1836" i="64"/>
  <c r="AA1848" i="64" s="1"/>
  <c r="S1815" i="64"/>
  <c r="S1827" i="64" s="1"/>
  <c r="S1836" i="64"/>
  <c r="S1848" i="64" s="1"/>
  <c r="CE1820" i="64"/>
  <c r="CE1841" i="64"/>
  <c r="BW1820" i="64"/>
  <c r="BW1841" i="64"/>
  <c r="BO1820" i="64"/>
  <c r="BO1841" i="64"/>
  <c r="BG1820" i="64"/>
  <c r="BG1841" i="64"/>
  <c r="AY1820" i="64"/>
  <c r="AY1841" i="64"/>
  <c r="AQ1820" i="64"/>
  <c r="AQ1841" i="64"/>
  <c r="AI1820" i="64"/>
  <c r="AI1841" i="64"/>
  <c r="AA1820" i="64"/>
  <c r="AA1841" i="64"/>
  <c r="S1820" i="64"/>
  <c r="S1841" i="64"/>
  <c r="CF1819" i="64"/>
  <c r="CF1840" i="64"/>
  <c r="BX1819" i="64"/>
  <c r="BX1840" i="64"/>
  <c r="BP1819" i="64"/>
  <c r="BP1840" i="64"/>
  <c r="BH1819" i="64"/>
  <c r="BH1840" i="64"/>
  <c r="AZ1819" i="64"/>
  <c r="AZ1840" i="64"/>
  <c r="AR1819" i="64"/>
  <c r="AR1840" i="64"/>
  <c r="AJ1819" i="64"/>
  <c r="AJ1840" i="64"/>
  <c r="AB1819" i="64"/>
  <c r="AB1840" i="64"/>
  <c r="T1819" i="64"/>
  <c r="T1840" i="64"/>
  <c r="CG1816" i="64"/>
  <c r="CG1828" i="64" s="1"/>
  <c r="CG1837" i="64"/>
  <c r="BY1816" i="64"/>
  <c r="BY1828" i="64" s="1"/>
  <c r="BY1837" i="64"/>
  <c r="BQ1816" i="64"/>
  <c r="BQ1828" i="64" s="1"/>
  <c r="BQ1837" i="64"/>
  <c r="BI1816" i="64"/>
  <c r="BI1828" i="64" s="1"/>
  <c r="BI1837" i="64"/>
  <c r="BA1816" i="64"/>
  <c r="BA1828" i="64" s="1"/>
  <c r="BA1837" i="64"/>
  <c r="AS1816" i="64"/>
  <c r="AS1828" i="64" s="1"/>
  <c r="AS1837" i="64"/>
  <c r="AK1816" i="64"/>
  <c r="AK1828" i="64" s="1"/>
  <c r="AK1837" i="64"/>
  <c r="AC1816" i="64"/>
  <c r="AC1828" i="64" s="1"/>
  <c r="AC1837" i="64"/>
  <c r="U1816" i="64"/>
  <c r="U1828" i="64" s="1"/>
  <c r="U1837" i="64"/>
  <c r="DG1820" i="64"/>
  <c r="DG1841" i="64"/>
  <c r="CY1820" i="64"/>
  <c r="CY1841" i="64"/>
  <c r="CQ1820" i="64"/>
  <c r="CQ1841" i="64"/>
  <c r="DG1819" i="64"/>
  <c r="DG1840" i="64"/>
  <c r="CY1819" i="64"/>
  <c r="CY1840" i="64"/>
  <c r="CQ1819" i="64"/>
  <c r="CQ1840" i="64"/>
  <c r="DG1816" i="64"/>
  <c r="DG1828" i="64" s="1"/>
  <c r="DG1837" i="64"/>
  <c r="CY1816" i="64"/>
  <c r="CY1828" i="64" s="1"/>
  <c r="CY1837" i="64"/>
  <c r="CQ1816" i="64"/>
  <c r="CQ1828" i="64" s="1"/>
  <c r="CQ1837" i="64"/>
  <c r="DG1815" i="64"/>
  <c r="DG1827" i="64" s="1"/>
  <c r="DG1836" i="64"/>
  <c r="DG1848" i="64" s="1"/>
  <c r="CY1815" i="64"/>
  <c r="CY1827" i="64" s="1"/>
  <c r="CY1836" i="64"/>
  <c r="CY1848" i="64" s="1"/>
  <c r="CQ1815" i="64"/>
  <c r="CQ1827" i="64" s="1"/>
  <c r="CQ1836" i="64"/>
  <c r="CQ1848" i="64" s="1"/>
  <c r="AS1487" i="64"/>
  <c r="AS1500" i="64" s="1"/>
  <c r="AS1530" i="64"/>
  <c r="AS1543" i="64" s="1"/>
  <c r="AS1509" i="64"/>
  <c r="AS1521" i="64" s="1"/>
  <c r="BZ1491" i="64"/>
  <c r="BZ1534" i="64"/>
  <c r="BZ1513" i="64"/>
  <c r="AD1491" i="64"/>
  <c r="AD1534" i="64"/>
  <c r="AD1513" i="64"/>
  <c r="AM1488" i="64"/>
  <c r="AM1501" i="64" s="1"/>
  <c r="AM1531" i="64"/>
  <c r="AM1544" i="64" s="1"/>
  <c r="AM1510" i="64"/>
  <c r="AM1522" i="64" s="1"/>
  <c r="DH1491" i="64"/>
  <c r="DH1534" i="64"/>
  <c r="DH1513" i="64"/>
  <c r="CZ1487" i="64"/>
  <c r="CZ1500" i="64" s="1"/>
  <c r="CZ1530" i="64"/>
  <c r="CZ1543" i="64" s="1"/>
  <c r="CZ1509" i="64"/>
  <c r="CZ1521" i="64" s="1"/>
  <c r="CF1487" i="64"/>
  <c r="CF1500" i="64" s="1"/>
  <c r="CF1530" i="64"/>
  <c r="CF1543" i="64" s="1"/>
  <c r="CF1509" i="64"/>
  <c r="CF1521" i="64" s="1"/>
  <c r="BX1487" i="64"/>
  <c r="BX1500" i="64" s="1"/>
  <c r="BX1530" i="64"/>
  <c r="BX1543" i="64" s="1"/>
  <c r="BX1509" i="64"/>
  <c r="BX1521" i="64" s="1"/>
  <c r="BP1530" i="64"/>
  <c r="BP1543" i="64" s="1"/>
  <c r="BP1509" i="64"/>
  <c r="BP1521" i="64" s="1"/>
  <c r="BH1530" i="64"/>
  <c r="BH1543" i="64" s="1"/>
  <c r="BH1509" i="64"/>
  <c r="BH1521" i="64" s="1"/>
  <c r="AZ1530" i="64"/>
  <c r="AZ1543" i="64" s="1"/>
  <c r="AZ1509" i="64"/>
  <c r="AZ1521" i="64" s="1"/>
  <c r="AR1487" i="64"/>
  <c r="AR1500" i="64" s="1"/>
  <c r="AR1530" i="64"/>
  <c r="AR1543" i="64" s="1"/>
  <c r="AR1509" i="64"/>
  <c r="AR1521" i="64" s="1"/>
  <c r="AJ1530" i="64"/>
  <c r="AJ1543" i="64" s="1"/>
  <c r="AJ1509" i="64"/>
  <c r="AJ1521" i="64" s="1"/>
  <c r="AB1530" i="64"/>
  <c r="AB1543" i="64" s="1"/>
  <c r="AB1509" i="64"/>
  <c r="AB1521" i="64" s="1"/>
  <c r="T1530" i="64"/>
  <c r="T1543" i="64" s="1"/>
  <c r="T1509" i="64"/>
  <c r="T1521" i="64" s="1"/>
  <c r="CF1535" i="64"/>
  <c r="CF1548" i="64" s="1"/>
  <c r="CF1514" i="64"/>
  <c r="CF1526" i="64" s="1"/>
  <c r="BX1535" i="64"/>
  <c r="BX1548" i="64" s="1"/>
  <c r="BX1514" i="64"/>
  <c r="BX1526" i="64" s="1"/>
  <c r="BP1535" i="64"/>
  <c r="BP1548" i="64" s="1"/>
  <c r="BP1514" i="64"/>
  <c r="BP1526" i="64" s="1"/>
  <c r="BH1535" i="64"/>
  <c r="BH1548" i="64" s="1"/>
  <c r="BH1514" i="64"/>
  <c r="BH1526" i="64" s="1"/>
  <c r="AZ1535" i="64"/>
  <c r="AZ1548" i="64" s="1"/>
  <c r="AZ1514" i="64"/>
  <c r="AZ1526" i="64" s="1"/>
  <c r="AR1535" i="64"/>
  <c r="AR1548" i="64" s="1"/>
  <c r="AR1514" i="64"/>
  <c r="AR1526" i="64" s="1"/>
  <c r="AJ1535" i="64"/>
  <c r="AJ1548" i="64" s="1"/>
  <c r="AJ1514" i="64"/>
  <c r="AJ1526" i="64" s="1"/>
  <c r="AB1492" i="64"/>
  <c r="AB1505" i="64" s="1"/>
  <c r="AB1535" i="64"/>
  <c r="AB1548" i="64" s="1"/>
  <c r="AB1514" i="64"/>
  <c r="AB1526" i="64" s="1"/>
  <c r="T1535" i="64"/>
  <c r="T1548" i="64" s="1"/>
  <c r="T1514" i="64"/>
  <c r="T1526" i="64" s="1"/>
  <c r="CG1534" i="64"/>
  <c r="CG1513" i="64"/>
  <c r="BY1534" i="64"/>
  <c r="BY1513" i="64"/>
  <c r="BQ1513" i="64"/>
  <c r="BQ1534" i="64"/>
  <c r="BI1491" i="64"/>
  <c r="BI1534" i="64"/>
  <c r="BI1513" i="64"/>
  <c r="BA1534" i="64"/>
  <c r="BA1513" i="64"/>
  <c r="AS1534" i="64"/>
  <c r="AS1513" i="64"/>
  <c r="AK1534" i="64"/>
  <c r="AK1513" i="64"/>
  <c r="AC1534" i="64"/>
  <c r="AC1513" i="64"/>
  <c r="U1491" i="64"/>
  <c r="U1534" i="64"/>
  <c r="U1513" i="64"/>
  <c r="CH1488" i="64"/>
  <c r="CH1501" i="64" s="1"/>
  <c r="CH1531" i="64"/>
  <c r="CH1544" i="64" s="1"/>
  <c r="CH1510" i="64"/>
  <c r="CH1522" i="64" s="1"/>
  <c r="BZ1488" i="64"/>
  <c r="BZ1501" i="64" s="1"/>
  <c r="BZ1531" i="64"/>
  <c r="BZ1544" i="64" s="1"/>
  <c r="BZ1510" i="64"/>
  <c r="BZ1522" i="64" s="1"/>
  <c r="BR1488" i="64"/>
  <c r="BR1501" i="64" s="1"/>
  <c r="BR1531" i="64"/>
  <c r="BR1544" i="64" s="1"/>
  <c r="BR1510" i="64"/>
  <c r="BR1522" i="64" s="1"/>
  <c r="BJ1488" i="64"/>
  <c r="BJ1501" i="64" s="1"/>
  <c r="BJ1531" i="64"/>
  <c r="BJ1544" i="64" s="1"/>
  <c r="BJ1510" i="64"/>
  <c r="BJ1522" i="64" s="1"/>
  <c r="BB1531" i="64"/>
  <c r="BB1544" i="64" s="1"/>
  <c r="BB1510" i="64"/>
  <c r="BB1522" i="64" s="1"/>
  <c r="AT1488" i="64"/>
  <c r="AT1501" i="64" s="1"/>
  <c r="AT1531" i="64"/>
  <c r="AT1544" i="64" s="1"/>
  <c r="AT1510" i="64"/>
  <c r="AT1522" i="64" s="1"/>
  <c r="AL1531" i="64"/>
  <c r="AL1544" i="64" s="1"/>
  <c r="AL1510" i="64"/>
  <c r="AL1522" i="64" s="1"/>
  <c r="AD1488" i="64"/>
  <c r="AD1501" i="64" s="1"/>
  <c r="AD1531" i="64"/>
  <c r="AD1544" i="64" s="1"/>
  <c r="AD1510" i="64"/>
  <c r="AD1522" i="64" s="1"/>
  <c r="V1488" i="64"/>
  <c r="V1501" i="64" s="1"/>
  <c r="V1531" i="64"/>
  <c r="V1544" i="64" s="1"/>
  <c r="V1510" i="64"/>
  <c r="V1522" i="64" s="1"/>
  <c r="DG1492" i="64"/>
  <c r="DG1505" i="64" s="1"/>
  <c r="DG1514" i="64"/>
  <c r="DG1526" i="64" s="1"/>
  <c r="DG1535" i="64"/>
  <c r="DG1548" i="64" s="1"/>
  <c r="CY1492" i="64"/>
  <c r="CY1505" i="64" s="1"/>
  <c r="CY1514" i="64"/>
  <c r="CY1526" i="64" s="1"/>
  <c r="CY1535" i="64"/>
  <c r="CY1548" i="64" s="1"/>
  <c r="CQ1492" i="64"/>
  <c r="CQ1505" i="64" s="1"/>
  <c r="CQ1535" i="64"/>
  <c r="CQ1548" i="64" s="1"/>
  <c r="CQ1514" i="64"/>
  <c r="CQ1526" i="64" s="1"/>
  <c r="DG1491" i="64"/>
  <c r="DG1534" i="64"/>
  <c r="DG1513" i="64"/>
  <c r="CY1491" i="64"/>
  <c r="CY1513" i="64"/>
  <c r="CY1534" i="64"/>
  <c r="CQ1491" i="64"/>
  <c r="CQ1534" i="64"/>
  <c r="CQ1513" i="64"/>
  <c r="DG1488" i="64"/>
  <c r="DG1501" i="64" s="1"/>
  <c r="DG1531" i="64"/>
  <c r="DG1544" i="64" s="1"/>
  <c r="DG1510" i="64"/>
  <c r="DG1522" i="64" s="1"/>
  <c r="CY1488" i="64"/>
  <c r="CY1501" i="64" s="1"/>
  <c r="CY1510" i="64"/>
  <c r="CY1522" i="64" s="1"/>
  <c r="CY1531" i="64"/>
  <c r="CY1544" i="64" s="1"/>
  <c r="CQ1488" i="64"/>
  <c r="CQ1501" i="64" s="1"/>
  <c r="CQ1531" i="64"/>
  <c r="CQ1544" i="64" s="1"/>
  <c r="CQ1510" i="64"/>
  <c r="CQ1522" i="64" s="1"/>
  <c r="DG1487" i="64"/>
  <c r="DG1500" i="64" s="1"/>
  <c r="DG1530" i="64"/>
  <c r="DG1543" i="64" s="1"/>
  <c r="DG1509" i="64"/>
  <c r="DG1521" i="64" s="1"/>
  <c r="CY1487" i="64"/>
  <c r="CY1500" i="64" s="1"/>
  <c r="CY1530" i="64"/>
  <c r="CY1543" i="64" s="1"/>
  <c r="CY1509" i="64"/>
  <c r="CY1521" i="64" s="1"/>
  <c r="CQ1487" i="64"/>
  <c r="CQ1500" i="64" s="1"/>
  <c r="CQ1530" i="64"/>
  <c r="CQ1543" i="64" s="1"/>
  <c r="CQ1509" i="64"/>
  <c r="CQ1521" i="64" s="1"/>
  <c r="BQ1487" i="64"/>
  <c r="BQ1500" i="64" s="1"/>
  <c r="BQ1509" i="64"/>
  <c r="BQ1521" i="64" s="1"/>
  <c r="BQ1530" i="64"/>
  <c r="BQ1543" i="64" s="1"/>
  <c r="CG1535" i="64"/>
  <c r="CG1548" i="64" s="1"/>
  <c r="CG1514" i="64"/>
  <c r="CG1526" i="64" s="1"/>
  <c r="AS1535" i="64"/>
  <c r="AS1548" i="64" s="1"/>
  <c r="AS1514" i="64"/>
  <c r="AS1526" i="64" s="1"/>
  <c r="CH1534" i="64"/>
  <c r="CH1513" i="64"/>
  <c r="V1534" i="64"/>
  <c r="V1513" i="64"/>
  <c r="AU1488" i="64"/>
  <c r="AU1501" i="64" s="1"/>
  <c r="AU1531" i="64"/>
  <c r="AU1544" i="64" s="1"/>
  <c r="AU1510" i="64"/>
  <c r="AU1522" i="64" s="1"/>
  <c r="CR1492" i="64"/>
  <c r="CR1505" i="64" s="1"/>
  <c r="CR1535" i="64"/>
  <c r="CR1548" i="64" s="1"/>
  <c r="CR1514" i="64"/>
  <c r="CR1526" i="64" s="1"/>
  <c r="DH1487" i="64"/>
  <c r="DH1500" i="64" s="1"/>
  <c r="DH1530" i="64"/>
  <c r="DH1543" i="64" s="1"/>
  <c r="DH1509" i="64"/>
  <c r="DH1521" i="64" s="1"/>
  <c r="CE1530" i="64"/>
  <c r="CE1543" i="64" s="1"/>
  <c r="CE1509" i="64"/>
  <c r="CE1521" i="64" s="1"/>
  <c r="BW1530" i="64"/>
  <c r="BW1543" i="64" s="1"/>
  <c r="BW1509" i="64"/>
  <c r="BW1521" i="64" s="1"/>
  <c r="BO1530" i="64"/>
  <c r="BO1543" i="64" s="1"/>
  <c r="BO1509" i="64"/>
  <c r="BO1521" i="64" s="1"/>
  <c r="BG1530" i="64"/>
  <c r="BG1543" i="64" s="1"/>
  <c r="BG1509" i="64"/>
  <c r="BG1521" i="64" s="1"/>
  <c r="AY1530" i="64"/>
  <c r="AY1543" i="64" s="1"/>
  <c r="AY1509" i="64"/>
  <c r="AY1521" i="64" s="1"/>
  <c r="AQ1530" i="64"/>
  <c r="AQ1543" i="64" s="1"/>
  <c r="AQ1509" i="64"/>
  <c r="AQ1521" i="64" s="1"/>
  <c r="AI1530" i="64"/>
  <c r="AI1543" i="64" s="1"/>
  <c r="AI1509" i="64"/>
  <c r="AI1521" i="64" s="1"/>
  <c r="AA1530" i="64"/>
  <c r="AA1543" i="64" s="1"/>
  <c r="AA1509" i="64"/>
  <c r="AA1521" i="64" s="1"/>
  <c r="S1530" i="64"/>
  <c r="S1543" i="64" s="1"/>
  <c r="S1509" i="64"/>
  <c r="S1521" i="64" s="1"/>
  <c r="CE1535" i="64"/>
  <c r="CE1548" i="64" s="1"/>
  <c r="CE1514" i="64"/>
  <c r="CE1526" i="64" s="1"/>
  <c r="BW1535" i="64"/>
  <c r="BW1548" i="64" s="1"/>
  <c r="BW1514" i="64"/>
  <c r="BW1526" i="64" s="1"/>
  <c r="BO1535" i="64"/>
  <c r="BO1548" i="64" s="1"/>
  <c r="BO1514" i="64"/>
  <c r="BO1526" i="64" s="1"/>
  <c r="BG1535" i="64"/>
  <c r="BG1548" i="64" s="1"/>
  <c r="BG1514" i="64"/>
  <c r="BG1526" i="64" s="1"/>
  <c r="AY1535" i="64"/>
  <c r="AY1548" i="64" s="1"/>
  <c r="AY1514" i="64"/>
  <c r="AY1526" i="64" s="1"/>
  <c r="AQ1492" i="64"/>
  <c r="AQ1505" i="64" s="1"/>
  <c r="AQ1535" i="64"/>
  <c r="AQ1548" i="64" s="1"/>
  <c r="AQ1514" i="64"/>
  <c r="AQ1526" i="64" s="1"/>
  <c r="AI1535" i="64"/>
  <c r="AI1548" i="64" s="1"/>
  <c r="AI1514" i="64"/>
  <c r="AI1526" i="64" s="1"/>
  <c r="AA1535" i="64"/>
  <c r="AA1548" i="64" s="1"/>
  <c r="AA1514" i="64"/>
  <c r="AA1526" i="64" s="1"/>
  <c r="S1535" i="64"/>
  <c r="S1548" i="64" s="1"/>
  <c r="S1514" i="64"/>
  <c r="S1526" i="64" s="1"/>
  <c r="CF1534" i="64"/>
  <c r="CF1513" i="64"/>
  <c r="BX1491" i="64"/>
  <c r="BX1534" i="64"/>
  <c r="BX1513" i="64"/>
  <c r="BP1534" i="64"/>
  <c r="BP1513" i="64"/>
  <c r="BH1491" i="64"/>
  <c r="BH1534" i="64"/>
  <c r="BH1513" i="64"/>
  <c r="AZ1534" i="64"/>
  <c r="AZ1513" i="64"/>
  <c r="AR1534" i="64"/>
  <c r="AR1513" i="64"/>
  <c r="AJ1491" i="64"/>
  <c r="AJ1534" i="64"/>
  <c r="AJ1513" i="64"/>
  <c r="AB1534" i="64"/>
  <c r="AB1513" i="64"/>
  <c r="T1534" i="64"/>
  <c r="T1513" i="64"/>
  <c r="CG1488" i="64"/>
  <c r="CG1501" i="64" s="1"/>
  <c r="CG1531" i="64"/>
  <c r="CG1544" i="64" s="1"/>
  <c r="CG1510" i="64"/>
  <c r="CG1522" i="64" s="1"/>
  <c r="BY1531" i="64"/>
  <c r="BY1544" i="64" s="1"/>
  <c r="BY1510" i="64"/>
  <c r="BY1522" i="64" s="1"/>
  <c r="BQ1531" i="64"/>
  <c r="BQ1544" i="64" s="1"/>
  <c r="BQ1510" i="64"/>
  <c r="BQ1522" i="64" s="1"/>
  <c r="BI1488" i="64"/>
  <c r="BI1501" i="64" s="1"/>
  <c r="BI1531" i="64"/>
  <c r="BI1544" i="64" s="1"/>
  <c r="BI1510" i="64"/>
  <c r="BI1522" i="64" s="1"/>
  <c r="BA1488" i="64"/>
  <c r="BA1501" i="64" s="1"/>
  <c r="BA1531" i="64"/>
  <c r="BA1544" i="64" s="1"/>
  <c r="BA1510" i="64"/>
  <c r="BA1522" i="64" s="1"/>
  <c r="AS1488" i="64"/>
  <c r="AS1501" i="64" s="1"/>
  <c r="AS1531" i="64"/>
  <c r="AS1544" i="64" s="1"/>
  <c r="AS1510" i="64"/>
  <c r="AS1522" i="64" s="1"/>
  <c r="AK1488" i="64"/>
  <c r="AK1501" i="64" s="1"/>
  <c r="AK1510" i="64"/>
  <c r="AK1522" i="64" s="1"/>
  <c r="AK1531" i="64"/>
  <c r="AK1544" i="64" s="1"/>
  <c r="AC1531" i="64"/>
  <c r="AC1544" i="64" s="1"/>
  <c r="AC1510" i="64"/>
  <c r="AC1522" i="64" s="1"/>
  <c r="U1488" i="64"/>
  <c r="U1501" i="64" s="1"/>
  <c r="U1531" i="64"/>
  <c r="U1544" i="64" s="1"/>
  <c r="U1510" i="64"/>
  <c r="U1522" i="64" s="1"/>
  <c r="DF1492" i="64"/>
  <c r="DF1505" i="64" s="1"/>
  <c r="DF1535" i="64"/>
  <c r="DF1548" i="64" s="1"/>
  <c r="DF1514" i="64"/>
  <c r="DF1526" i="64" s="1"/>
  <c r="CX1492" i="64"/>
  <c r="CX1505" i="64" s="1"/>
  <c r="CX1535" i="64"/>
  <c r="CX1548" i="64" s="1"/>
  <c r="CX1514" i="64"/>
  <c r="CX1526" i="64" s="1"/>
  <c r="CP1492" i="64"/>
  <c r="CP1505" i="64" s="1"/>
  <c r="CP1535" i="64"/>
  <c r="CP1548" i="64" s="1"/>
  <c r="CP1514" i="64"/>
  <c r="CP1526" i="64" s="1"/>
  <c r="DF1491" i="64"/>
  <c r="DF1534" i="64"/>
  <c r="DF1513" i="64"/>
  <c r="CX1491" i="64"/>
  <c r="CX1534" i="64"/>
  <c r="CX1513" i="64"/>
  <c r="CP1491" i="64"/>
  <c r="CP1534" i="64"/>
  <c r="CP1513" i="64"/>
  <c r="DF1488" i="64"/>
  <c r="DF1501" i="64" s="1"/>
  <c r="DF1531" i="64"/>
  <c r="DF1544" i="64" s="1"/>
  <c r="DF1510" i="64"/>
  <c r="DF1522" i="64" s="1"/>
  <c r="CX1488" i="64"/>
  <c r="CX1501" i="64" s="1"/>
  <c r="CX1531" i="64"/>
  <c r="CX1544" i="64" s="1"/>
  <c r="CX1510" i="64"/>
  <c r="CX1522" i="64" s="1"/>
  <c r="CP1488" i="64"/>
  <c r="CP1501" i="64" s="1"/>
  <c r="CP1531" i="64"/>
  <c r="CP1544" i="64" s="1"/>
  <c r="CP1510" i="64"/>
  <c r="CP1522" i="64" s="1"/>
  <c r="DF1487" i="64"/>
  <c r="DF1500" i="64" s="1"/>
  <c r="DF1530" i="64"/>
  <c r="DF1543" i="64" s="1"/>
  <c r="DF1509" i="64"/>
  <c r="DF1521" i="64" s="1"/>
  <c r="CX1487" i="64"/>
  <c r="CX1500" i="64" s="1"/>
  <c r="CX1530" i="64"/>
  <c r="CX1543" i="64" s="1"/>
  <c r="CX1509" i="64"/>
  <c r="CX1521" i="64" s="1"/>
  <c r="CP1487" i="64"/>
  <c r="CP1500" i="64" s="1"/>
  <c r="CP1530" i="64"/>
  <c r="CP1543" i="64" s="1"/>
  <c r="CP1509" i="64"/>
  <c r="CP1521" i="64" s="1"/>
  <c r="BY1487" i="64"/>
  <c r="BY1500" i="64" s="1"/>
  <c r="BY1530" i="64"/>
  <c r="BY1543" i="64" s="1"/>
  <c r="BY1509" i="64"/>
  <c r="BY1521" i="64" s="1"/>
  <c r="U1530" i="64"/>
  <c r="U1543" i="64" s="1"/>
  <c r="U1509" i="64"/>
  <c r="U1521" i="64" s="1"/>
  <c r="BI1535" i="64"/>
  <c r="BI1548" i="64" s="1"/>
  <c r="BI1514" i="64"/>
  <c r="BI1526" i="64" s="1"/>
  <c r="U1535" i="64"/>
  <c r="U1548" i="64" s="1"/>
  <c r="U1514" i="64"/>
  <c r="U1526" i="64" s="1"/>
  <c r="AT1491" i="64"/>
  <c r="AT1534" i="64"/>
  <c r="AT1513" i="64"/>
  <c r="BS1531" i="64"/>
  <c r="BS1544" i="64" s="1"/>
  <c r="BS1510" i="64"/>
  <c r="BS1522" i="64" s="1"/>
  <c r="W1488" i="64"/>
  <c r="W1501" i="64" s="1"/>
  <c r="W1531" i="64"/>
  <c r="W1544" i="64" s="1"/>
  <c r="W1510" i="64"/>
  <c r="W1522" i="64" s="1"/>
  <c r="CZ1492" i="64"/>
  <c r="CZ1505" i="64" s="1"/>
  <c r="CZ1535" i="64"/>
  <c r="CZ1548" i="64" s="1"/>
  <c r="CZ1514" i="64"/>
  <c r="CZ1526" i="64" s="1"/>
  <c r="CZ1488" i="64"/>
  <c r="CZ1501" i="64" s="1"/>
  <c r="CZ1531" i="64"/>
  <c r="CZ1544" i="64" s="1"/>
  <c r="CZ1510" i="64"/>
  <c r="CZ1522" i="64" s="1"/>
  <c r="CL1530" i="64"/>
  <c r="CL1543" i="64" s="1"/>
  <c r="CL1509" i="64"/>
  <c r="CL1521" i="64" s="1"/>
  <c r="CD1530" i="64"/>
  <c r="CD1543" i="64" s="1"/>
  <c r="CD1509" i="64"/>
  <c r="CD1521" i="64" s="1"/>
  <c r="BV1530" i="64"/>
  <c r="BV1543" i="64" s="1"/>
  <c r="BV1509" i="64"/>
  <c r="BV1521" i="64" s="1"/>
  <c r="BN1530" i="64"/>
  <c r="BN1543" i="64" s="1"/>
  <c r="BN1509" i="64"/>
  <c r="BN1521" i="64" s="1"/>
  <c r="BF1487" i="64"/>
  <c r="BF1500" i="64" s="1"/>
  <c r="BF1530" i="64"/>
  <c r="BF1543" i="64" s="1"/>
  <c r="BF1509" i="64"/>
  <c r="BF1521" i="64" s="1"/>
  <c r="AX1530" i="64"/>
  <c r="AX1543" i="64" s="1"/>
  <c r="AX1509" i="64"/>
  <c r="AX1521" i="64" s="1"/>
  <c r="AP1530" i="64"/>
  <c r="AP1543" i="64" s="1"/>
  <c r="AP1509" i="64"/>
  <c r="AP1521" i="64" s="1"/>
  <c r="AH1530" i="64"/>
  <c r="AH1543" i="64" s="1"/>
  <c r="AH1509" i="64"/>
  <c r="AH1521" i="64" s="1"/>
  <c r="Z1530" i="64"/>
  <c r="Z1543" i="64" s="1"/>
  <c r="Z1509" i="64"/>
  <c r="Z1521" i="64" s="1"/>
  <c r="CL1535" i="64"/>
  <c r="CL1548" i="64" s="1"/>
  <c r="CL1514" i="64"/>
  <c r="CL1526" i="64" s="1"/>
  <c r="CD1535" i="64"/>
  <c r="CD1548" i="64" s="1"/>
  <c r="CD1514" i="64"/>
  <c r="CD1526" i="64" s="1"/>
  <c r="BV1535" i="64"/>
  <c r="BV1548" i="64" s="1"/>
  <c r="BV1514" i="64"/>
  <c r="BV1526" i="64" s="1"/>
  <c r="BN1535" i="64"/>
  <c r="BN1548" i="64" s="1"/>
  <c r="BN1514" i="64"/>
  <c r="BN1526" i="64" s="1"/>
  <c r="BF1535" i="64"/>
  <c r="BF1548" i="64" s="1"/>
  <c r="BF1514" i="64"/>
  <c r="BF1526" i="64" s="1"/>
  <c r="AX1535" i="64"/>
  <c r="AX1548" i="64" s="1"/>
  <c r="AX1514" i="64"/>
  <c r="AX1526" i="64" s="1"/>
  <c r="AP1535" i="64"/>
  <c r="AP1548" i="64" s="1"/>
  <c r="AP1514" i="64"/>
  <c r="AP1526" i="64" s="1"/>
  <c r="AH1535" i="64"/>
  <c r="AH1548" i="64" s="1"/>
  <c r="AH1514" i="64"/>
  <c r="AH1526" i="64" s="1"/>
  <c r="Z1535" i="64"/>
  <c r="Z1548" i="64" s="1"/>
  <c r="Z1514" i="64"/>
  <c r="Z1526" i="64" s="1"/>
  <c r="CE1534" i="64"/>
  <c r="CE1513" i="64"/>
  <c r="BW1491" i="64"/>
  <c r="BW1534" i="64"/>
  <c r="BW1513" i="64"/>
  <c r="BO1534" i="64"/>
  <c r="BO1513" i="64"/>
  <c r="BG1534" i="64"/>
  <c r="BG1513" i="64"/>
  <c r="AY1534" i="64"/>
  <c r="AY1513" i="64"/>
  <c r="AQ1534" i="64"/>
  <c r="AQ1513" i="64"/>
  <c r="AI1534" i="64"/>
  <c r="AI1513" i="64"/>
  <c r="AA1491" i="64"/>
  <c r="AA1534" i="64"/>
  <c r="AA1513" i="64"/>
  <c r="S1534" i="64"/>
  <c r="S1513" i="64"/>
  <c r="CF1531" i="64"/>
  <c r="CF1544" i="64" s="1"/>
  <c r="CF1510" i="64"/>
  <c r="CF1522" i="64" s="1"/>
  <c r="BX1488" i="64"/>
  <c r="BX1501" i="64" s="1"/>
  <c r="BX1531" i="64"/>
  <c r="BX1544" i="64" s="1"/>
  <c r="BX1510" i="64"/>
  <c r="BX1522" i="64" s="1"/>
  <c r="BP1531" i="64"/>
  <c r="BP1544" i="64" s="1"/>
  <c r="BP1510" i="64"/>
  <c r="BP1522" i="64" s="1"/>
  <c r="BH1531" i="64"/>
  <c r="BH1544" i="64" s="1"/>
  <c r="BH1510" i="64"/>
  <c r="BH1522" i="64" s="1"/>
  <c r="AZ1531" i="64"/>
  <c r="AZ1544" i="64" s="1"/>
  <c r="AZ1510" i="64"/>
  <c r="AZ1522" i="64" s="1"/>
  <c r="AR1531" i="64"/>
  <c r="AR1544" i="64" s="1"/>
  <c r="AR1510" i="64"/>
  <c r="AR1522" i="64" s="1"/>
  <c r="AJ1531" i="64"/>
  <c r="AJ1544" i="64" s="1"/>
  <c r="AJ1510" i="64"/>
  <c r="AJ1522" i="64" s="1"/>
  <c r="AB1531" i="64"/>
  <c r="AB1544" i="64" s="1"/>
  <c r="AB1510" i="64"/>
  <c r="AB1522" i="64" s="1"/>
  <c r="T1531" i="64"/>
  <c r="T1544" i="64" s="1"/>
  <c r="T1510" i="64"/>
  <c r="T1522" i="64" s="1"/>
  <c r="DE1492" i="64"/>
  <c r="DE1505" i="64" s="1"/>
  <c r="DE1535" i="64"/>
  <c r="DE1548" i="64" s="1"/>
  <c r="DE1514" i="64"/>
  <c r="DE1526" i="64" s="1"/>
  <c r="CW1492" i="64"/>
  <c r="CW1505" i="64" s="1"/>
  <c r="CW1535" i="64"/>
  <c r="CW1548" i="64" s="1"/>
  <c r="CW1514" i="64"/>
  <c r="CW1526" i="64" s="1"/>
  <c r="CO1492" i="64"/>
  <c r="CO1505" i="64" s="1"/>
  <c r="CO1535" i="64"/>
  <c r="CO1548" i="64" s="1"/>
  <c r="CO1514" i="64"/>
  <c r="CO1526" i="64" s="1"/>
  <c r="DE1491" i="64"/>
  <c r="DE1534" i="64"/>
  <c r="DE1513" i="64"/>
  <c r="CW1491" i="64"/>
  <c r="CW1534" i="64"/>
  <c r="CW1513" i="64"/>
  <c r="CO1491" i="64"/>
  <c r="CO1534" i="64"/>
  <c r="CO1513" i="64"/>
  <c r="DE1488" i="64"/>
  <c r="DE1501" i="64" s="1"/>
  <c r="DE1531" i="64"/>
  <c r="DE1544" i="64" s="1"/>
  <c r="DE1510" i="64"/>
  <c r="DE1522" i="64" s="1"/>
  <c r="CW1488" i="64"/>
  <c r="CW1501" i="64" s="1"/>
  <c r="CW1531" i="64"/>
  <c r="CW1544" i="64" s="1"/>
  <c r="CW1510" i="64"/>
  <c r="CW1522" i="64" s="1"/>
  <c r="CO1488" i="64"/>
  <c r="CO1501" i="64" s="1"/>
  <c r="CO1531" i="64"/>
  <c r="CO1544" i="64" s="1"/>
  <c r="CO1510" i="64"/>
  <c r="CO1522" i="64" s="1"/>
  <c r="DE1487" i="64"/>
  <c r="DE1500" i="64" s="1"/>
  <c r="DE1530" i="64"/>
  <c r="DE1543" i="64" s="1"/>
  <c r="DE1509" i="64"/>
  <c r="DE1521" i="64" s="1"/>
  <c r="CW1487" i="64"/>
  <c r="CW1500" i="64" s="1"/>
  <c r="CW1530" i="64"/>
  <c r="CW1543" i="64" s="1"/>
  <c r="CW1509" i="64"/>
  <c r="CW1521" i="64" s="1"/>
  <c r="CO1487" i="64"/>
  <c r="CO1500" i="64" s="1"/>
  <c r="CO1530" i="64"/>
  <c r="CO1543" i="64" s="1"/>
  <c r="CO1509" i="64"/>
  <c r="CO1521" i="64" s="1"/>
  <c r="W1494" i="64"/>
  <c r="W1496" i="64" s="1"/>
  <c r="BI1487" i="64"/>
  <c r="BI1500" i="64" s="1"/>
  <c r="BI1530" i="64"/>
  <c r="BI1543" i="64" s="1"/>
  <c r="BI1509" i="64"/>
  <c r="BI1521" i="64" s="1"/>
  <c r="BY1492" i="64"/>
  <c r="BY1505" i="64" s="1"/>
  <c r="BY1535" i="64"/>
  <c r="BY1548" i="64" s="1"/>
  <c r="BY1514" i="64"/>
  <c r="BY1526" i="64" s="1"/>
  <c r="AL1491" i="64"/>
  <c r="AL1534" i="64"/>
  <c r="AL1513" i="64"/>
  <c r="BK1488" i="64"/>
  <c r="BK1501" i="64" s="1"/>
  <c r="BK1531" i="64"/>
  <c r="BK1544" i="64" s="1"/>
  <c r="BK1510" i="64"/>
  <c r="BK1522" i="64" s="1"/>
  <c r="CZ1491" i="64"/>
  <c r="CZ1534" i="64"/>
  <c r="CZ1513" i="64"/>
  <c r="CR1487" i="64"/>
  <c r="CR1500" i="64" s="1"/>
  <c r="CR1530" i="64"/>
  <c r="CR1543" i="64" s="1"/>
  <c r="CR1509" i="64"/>
  <c r="CR1521" i="64" s="1"/>
  <c r="CK1530" i="64"/>
  <c r="CK1543" i="64" s="1"/>
  <c r="CK1509" i="64"/>
  <c r="CK1521" i="64" s="1"/>
  <c r="CC1530" i="64"/>
  <c r="CC1543" i="64" s="1"/>
  <c r="CC1509" i="64"/>
  <c r="CC1521" i="64" s="1"/>
  <c r="BU1530" i="64"/>
  <c r="BU1543" i="64" s="1"/>
  <c r="BU1509" i="64"/>
  <c r="BU1521" i="64" s="1"/>
  <c r="BM1530" i="64"/>
  <c r="BM1543" i="64" s="1"/>
  <c r="BM1509" i="64"/>
  <c r="BM1521" i="64" s="1"/>
  <c r="BE1530" i="64"/>
  <c r="BE1543" i="64" s="1"/>
  <c r="BE1509" i="64"/>
  <c r="BE1521" i="64" s="1"/>
  <c r="AW1530" i="64"/>
  <c r="AW1543" i="64" s="1"/>
  <c r="AW1509" i="64"/>
  <c r="AW1521" i="64" s="1"/>
  <c r="AO1530" i="64"/>
  <c r="AO1543" i="64" s="1"/>
  <c r="AO1509" i="64"/>
  <c r="AO1521" i="64" s="1"/>
  <c r="AG1530" i="64"/>
  <c r="AG1543" i="64" s="1"/>
  <c r="AG1509" i="64"/>
  <c r="AG1521" i="64" s="1"/>
  <c r="Y1530" i="64"/>
  <c r="Y1543" i="64" s="1"/>
  <c r="Y1509" i="64"/>
  <c r="Y1521" i="64" s="1"/>
  <c r="CK1535" i="64"/>
  <c r="CK1548" i="64" s="1"/>
  <c r="CK1514" i="64"/>
  <c r="CK1526" i="64" s="1"/>
  <c r="CC1535" i="64"/>
  <c r="CC1548" i="64" s="1"/>
  <c r="CC1514" i="64"/>
  <c r="CC1526" i="64" s="1"/>
  <c r="BU1535" i="64"/>
  <c r="BU1548" i="64" s="1"/>
  <c r="BU1514" i="64"/>
  <c r="BU1526" i="64" s="1"/>
  <c r="BM1535" i="64"/>
  <c r="BM1548" i="64" s="1"/>
  <c r="BM1514" i="64"/>
  <c r="BM1526" i="64" s="1"/>
  <c r="BE1535" i="64"/>
  <c r="BE1548" i="64" s="1"/>
  <c r="BE1514" i="64"/>
  <c r="BE1526" i="64" s="1"/>
  <c r="AW1535" i="64"/>
  <c r="AW1548" i="64" s="1"/>
  <c r="AW1514" i="64"/>
  <c r="AW1526" i="64" s="1"/>
  <c r="AO1535" i="64"/>
  <c r="AO1548" i="64" s="1"/>
  <c r="AO1514" i="64"/>
  <c r="AO1526" i="64" s="1"/>
  <c r="AG1492" i="64"/>
  <c r="AG1505" i="64" s="1"/>
  <c r="AG1535" i="64"/>
  <c r="AG1548" i="64" s="1"/>
  <c r="AG1514" i="64"/>
  <c r="AG1526" i="64" s="1"/>
  <c r="Y1535" i="64"/>
  <c r="Y1548" i="64" s="1"/>
  <c r="Y1514" i="64"/>
  <c r="Y1526" i="64" s="1"/>
  <c r="CL1534" i="64"/>
  <c r="CL1513" i="64"/>
  <c r="CD1534" i="64"/>
  <c r="CD1513" i="64"/>
  <c r="BV1534" i="64"/>
  <c r="BV1513" i="64"/>
  <c r="BN1534" i="64"/>
  <c r="BN1513" i="64"/>
  <c r="BF1534" i="64"/>
  <c r="BF1513" i="64"/>
  <c r="AX1534" i="64"/>
  <c r="AX1513" i="64"/>
  <c r="AP1534" i="64"/>
  <c r="AP1513" i="64"/>
  <c r="AH1534" i="64"/>
  <c r="AH1513" i="64"/>
  <c r="Z1534" i="64"/>
  <c r="Z1513" i="64"/>
  <c r="CE1531" i="64"/>
  <c r="CE1544" i="64" s="1"/>
  <c r="CE1510" i="64"/>
  <c r="CE1522" i="64" s="1"/>
  <c r="BW1531" i="64"/>
  <c r="BW1544" i="64" s="1"/>
  <c r="BW1510" i="64"/>
  <c r="BW1522" i="64" s="1"/>
  <c r="BO1531" i="64"/>
  <c r="BO1544" i="64" s="1"/>
  <c r="BO1510" i="64"/>
  <c r="BO1522" i="64" s="1"/>
  <c r="BG1531" i="64"/>
  <c r="BG1544" i="64" s="1"/>
  <c r="BG1510" i="64"/>
  <c r="BG1522" i="64" s="1"/>
  <c r="AY1531" i="64"/>
  <c r="AY1544" i="64" s="1"/>
  <c r="AY1510" i="64"/>
  <c r="AY1522" i="64" s="1"/>
  <c r="AQ1531" i="64"/>
  <c r="AQ1544" i="64" s="1"/>
  <c r="AQ1510" i="64"/>
  <c r="AQ1522" i="64" s="1"/>
  <c r="AI1531" i="64"/>
  <c r="AI1544" i="64" s="1"/>
  <c r="AI1510" i="64"/>
  <c r="AI1522" i="64" s="1"/>
  <c r="AA1531" i="64"/>
  <c r="AA1544" i="64" s="1"/>
  <c r="AA1510" i="64"/>
  <c r="AA1522" i="64" s="1"/>
  <c r="S1531" i="64"/>
  <c r="S1544" i="64" s="1"/>
  <c r="S1510" i="64"/>
  <c r="S1522" i="64" s="1"/>
  <c r="DD1492" i="64"/>
  <c r="DD1505" i="64" s="1"/>
  <c r="DD1535" i="64"/>
  <c r="DD1548" i="64" s="1"/>
  <c r="DD1514" i="64"/>
  <c r="DD1526" i="64" s="1"/>
  <c r="CV1535" i="64"/>
  <c r="CV1548" i="64" s="1"/>
  <c r="CV1514" i="64"/>
  <c r="CV1526" i="64" s="1"/>
  <c r="DD1534" i="64"/>
  <c r="DD1513" i="64"/>
  <c r="CV1534" i="64"/>
  <c r="CV1513" i="64"/>
  <c r="DD1531" i="64"/>
  <c r="DD1544" i="64" s="1"/>
  <c r="DD1510" i="64"/>
  <c r="DD1522" i="64" s="1"/>
  <c r="CV1531" i="64"/>
  <c r="CV1544" i="64" s="1"/>
  <c r="CV1510" i="64"/>
  <c r="CV1522" i="64" s="1"/>
  <c r="DD1530" i="64"/>
  <c r="DD1543" i="64" s="1"/>
  <c r="DD1509" i="64"/>
  <c r="DD1521" i="64" s="1"/>
  <c r="CV1530" i="64"/>
  <c r="CV1543" i="64" s="1"/>
  <c r="CV1509" i="64"/>
  <c r="CV1521" i="64" s="1"/>
  <c r="AK1487" i="64"/>
  <c r="AK1500" i="64" s="1"/>
  <c r="AK1509" i="64"/>
  <c r="AK1521" i="64" s="1"/>
  <c r="AK1530" i="64"/>
  <c r="AK1543" i="64" s="1"/>
  <c r="AK1514" i="64"/>
  <c r="AK1526" i="64" s="1"/>
  <c r="AK1535" i="64"/>
  <c r="AK1548" i="64" s="1"/>
  <c r="BJ1491" i="64"/>
  <c r="BJ1534" i="64"/>
  <c r="BJ1513" i="64"/>
  <c r="BC1488" i="64"/>
  <c r="BC1501" i="64" s="1"/>
  <c r="BC1531" i="64"/>
  <c r="BC1544" i="64" s="1"/>
  <c r="BC1510" i="64"/>
  <c r="BC1522" i="64" s="1"/>
  <c r="CR1491" i="64"/>
  <c r="CR1534" i="64"/>
  <c r="CR1513" i="64"/>
  <c r="CB1530" i="64"/>
  <c r="CB1543" i="64" s="1"/>
  <c r="CB1509" i="64"/>
  <c r="CB1521" i="64" s="1"/>
  <c r="BD1530" i="64"/>
  <c r="BD1543" i="64" s="1"/>
  <c r="BD1509" i="64"/>
  <c r="BD1521" i="64" s="1"/>
  <c r="AF1530" i="64"/>
  <c r="AF1543" i="64" s="1"/>
  <c r="AF1509" i="64"/>
  <c r="AF1521" i="64" s="1"/>
  <c r="CB1535" i="64"/>
  <c r="CB1548" i="64" s="1"/>
  <c r="CB1514" i="64"/>
  <c r="CB1526" i="64" s="1"/>
  <c r="BD1535" i="64"/>
  <c r="BD1548" i="64" s="1"/>
  <c r="BD1514" i="64"/>
  <c r="BD1526" i="64" s="1"/>
  <c r="AF1535" i="64"/>
  <c r="AF1548" i="64" s="1"/>
  <c r="AF1514" i="64"/>
  <c r="AF1526" i="64" s="1"/>
  <c r="X1535" i="64"/>
  <c r="X1548" i="64" s="1"/>
  <c r="X1514" i="64"/>
  <c r="X1526" i="64" s="1"/>
  <c r="CK1534" i="64"/>
  <c r="CK1513" i="64"/>
  <c r="BM1534" i="64"/>
  <c r="BM1513" i="64"/>
  <c r="BE1534" i="64"/>
  <c r="BE1513" i="64"/>
  <c r="AW1534" i="64"/>
  <c r="AW1513" i="64"/>
  <c r="AO1534" i="64"/>
  <c r="AO1513" i="64"/>
  <c r="AG1534" i="64"/>
  <c r="AG1513" i="64"/>
  <c r="Y1534" i="64"/>
  <c r="Y1513" i="64"/>
  <c r="CL1531" i="64"/>
  <c r="CL1544" i="64" s="1"/>
  <c r="CL1510" i="64"/>
  <c r="CL1522" i="64" s="1"/>
  <c r="CD1531" i="64"/>
  <c r="CD1544" i="64" s="1"/>
  <c r="CD1510" i="64"/>
  <c r="CD1522" i="64" s="1"/>
  <c r="BV1531" i="64"/>
  <c r="BV1544" i="64" s="1"/>
  <c r="BV1510" i="64"/>
  <c r="BV1522" i="64" s="1"/>
  <c r="BN1488" i="64"/>
  <c r="BN1501" i="64" s="1"/>
  <c r="BN1531" i="64"/>
  <c r="BN1544" i="64" s="1"/>
  <c r="BN1510" i="64"/>
  <c r="BN1522" i="64" s="1"/>
  <c r="BF1531" i="64"/>
  <c r="BF1544" i="64" s="1"/>
  <c r="BF1510" i="64"/>
  <c r="BF1522" i="64" s="1"/>
  <c r="AX1531" i="64"/>
  <c r="AX1544" i="64" s="1"/>
  <c r="AX1510" i="64"/>
  <c r="AX1522" i="64" s="1"/>
  <c r="AP1531" i="64"/>
  <c r="AP1544" i="64" s="1"/>
  <c r="AP1510" i="64"/>
  <c r="AP1522" i="64" s="1"/>
  <c r="AH1531" i="64"/>
  <c r="AH1544" i="64" s="1"/>
  <c r="AH1510" i="64"/>
  <c r="AH1522" i="64" s="1"/>
  <c r="Z1531" i="64"/>
  <c r="Z1544" i="64" s="1"/>
  <c r="Z1510" i="64"/>
  <c r="Z1522" i="64" s="1"/>
  <c r="DK1535" i="64"/>
  <c r="DK1548" i="64" s="1"/>
  <c r="DK1514" i="64"/>
  <c r="DK1526" i="64" s="1"/>
  <c r="DC1492" i="64"/>
  <c r="DC1505" i="64" s="1"/>
  <c r="DC1535" i="64"/>
  <c r="DC1548" i="64" s="1"/>
  <c r="DC1514" i="64"/>
  <c r="DC1526" i="64" s="1"/>
  <c r="CU1492" i="64"/>
  <c r="CU1505" i="64" s="1"/>
  <c r="CU1535" i="64"/>
  <c r="CU1548" i="64" s="1"/>
  <c r="CU1514" i="64"/>
  <c r="CU1526" i="64" s="1"/>
  <c r="DK1491" i="64"/>
  <c r="DK1534" i="64"/>
  <c r="DK1513" i="64"/>
  <c r="DC1534" i="64"/>
  <c r="DC1513" i="64"/>
  <c r="CU1534" i="64"/>
  <c r="CU1513" i="64"/>
  <c r="DK1488" i="64"/>
  <c r="DK1501" i="64" s="1"/>
  <c r="DK1531" i="64"/>
  <c r="DK1544" i="64" s="1"/>
  <c r="DK1510" i="64"/>
  <c r="DK1522" i="64" s="1"/>
  <c r="DC1488" i="64"/>
  <c r="DC1501" i="64" s="1"/>
  <c r="DC1531" i="64"/>
  <c r="DC1544" i="64" s="1"/>
  <c r="DC1510" i="64"/>
  <c r="DC1522" i="64" s="1"/>
  <c r="CU1531" i="64"/>
  <c r="CU1544" i="64" s="1"/>
  <c r="CU1510" i="64"/>
  <c r="CU1522" i="64" s="1"/>
  <c r="DK1530" i="64"/>
  <c r="DK1543" i="64" s="1"/>
  <c r="DK1509" i="64"/>
  <c r="DK1521" i="64" s="1"/>
  <c r="DC1530" i="64"/>
  <c r="DC1543" i="64" s="1"/>
  <c r="DC1509" i="64"/>
  <c r="DC1521" i="64" s="1"/>
  <c r="CU1530" i="64"/>
  <c r="CU1543" i="64" s="1"/>
  <c r="CU1509" i="64"/>
  <c r="CU1521" i="64" s="1"/>
  <c r="CG1487" i="64"/>
  <c r="CG1500" i="64" s="1"/>
  <c r="CG1530" i="64"/>
  <c r="CG1543" i="64" s="1"/>
  <c r="CG1509" i="64"/>
  <c r="CG1521" i="64" s="1"/>
  <c r="AC1487" i="64"/>
  <c r="AC1500" i="64" s="1"/>
  <c r="AC1530" i="64"/>
  <c r="AC1543" i="64" s="1"/>
  <c r="AC1509" i="64"/>
  <c r="AC1521" i="64" s="1"/>
  <c r="BA1535" i="64"/>
  <c r="BA1548" i="64" s="1"/>
  <c r="BA1514" i="64"/>
  <c r="BA1526" i="64" s="1"/>
  <c r="BR1491" i="64"/>
  <c r="BR1534" i="64"/>
  <c r="BR1513" i="64"/>
  <c r="CI1488" i="64"/>
  <c r="CI1501" i="64" s="1"/>
  <c r="CI1531" i="64"/>
  <c r="CI1544" i="64" s="1"/>
  <c r="CI1510" i="64"/>
  <c r="CI1522" i="64" s="1"/>
  <c r="AE1488" i="64"/>
  <c r="AE1501" i="64" s="1"/>
  <c r="AE1531" i="64"/>
  <c r="AE1544" i="64" s="1"/>
  <c r="AE1510" i="64"/>
  <c r="AE1522" i="64" s="1"/>
  <c r="DH1488" i="64"/>
  <c r="DH1501" i="64" s="1"/>
  <c r="DH1531" i="64"/>
  <c r="DH1544" i="64" s="1"/>
  <c r="DH1510" i="64"/>
  <c r="DH1522" i="64" s="1"/>
  <c r="CJ1530" i="64"/>
  <c r="CJ1543" i="64" s="1"/>
  <c r="CJ1509" i="64"/>
  <c r="CJ1521" i="64" s="1"/>
  <c r="BL1530" i="64"/>
  <c r="BL1543" i="64" s="1"/>
  <c r="BL1509" i="64"/>
  <c r="BL1521" i="64" s="1"/>
  <c r="AN1530" i="64"/>
  <c r="AN1543" i="64" s="1"/>
  <c r="AN1509" i="64"/>
  <c r="AN1521" i="64" s="1"/>
  <c r="CJ1492" i="64"/>
  <c r="CJ1505" i="64" s="1"/>
  <c r="CJ1535" i="64"/>
  <c r="CJ1548" i="64" s="1"/>
  <c r="CJ1514" i="64"/>
  <c r="CJ1526" i="64" s="1"/>
  <c r="BL1535" i="64"/>
  <c r="BL1548" i="64" s="1"/>
  <c r="BL1514" i="64"/>
  <c r="BL1526" i="64" s="1"/>
  <c r="AV1535" i="64"/>
  <c r="AV1548" i="64" s="1"/>
  <c r="AV1514" i="64"/>
  <c r="AV1526" i="64" s="1"/>
  <c r="BU1534" i="64"/>
  <c r="BU1513" i="64"/>
  <c r="CI1487" i="64"/>
  <c r="CI1500" i="64" s="1"/>
  <c r="CI1530" i="64"/>
  <c r="CI1543" i="64" s="1"/>
  <c r="CI1509" i="64"/>
  <c r="CI1521" i="64" s="1"/>
  <c r="CA1487" i="64"/>
  <c r="CA1500" i="64" s="1"/>
  <c r="CA1530" i="64"/>
  <c r="CA1543" i="64" s="1"/>
  <c r="CA1509" i="64"/>
  <c r="CA1521" i="64" s="1"/>
  <c r="BS1530" i="64"/>
  <c r="BS1543" i="64" s="1"/>
  <c r="BS1509" i="64"/>
  <c r="BS1521" i="64" s="1"/>
  <c r="BK1487" i="64"/>
  <c r="BK1500" i="64" s="1"/>
  <c r="BK1530" i="64"/>
  <c r="BK1543" i="64" s="1"/>
  <c r="BK1509" i="64"/>
  <c r="BK1521" i="64" s="1"/>
  <c r="BC1530" i="64"/>
  <c r="BC1543" i="64" s="1"/>
  <c r="BC1509" i="64"/>
  <c r="BC1521" i="64" s="1"/>
  <c r="AU1487" i="64"/>
  <c r="AU1500" i="64" s="1"/>
  <c r="AU1530" i="64"/>
  <c r="AU1543" i="64" s="1"/>
  <c r="AU1509" i="64"/>
  <c r="AU1521" i="64" s="1"/>
  <c r="AM1530" i="64"/>
  <c r="AM1543" i="64" s="1"/>
  <c r="AM1509" i="64"/>
  <c r="AM1521" i="64" s="1"/>
  <c r="AE1487" i="64"/>
  <c r="AE1500" i="64" s="1"/>
  <c r="AE1530" i="64"/>
  <c r="AE1543" i="64" s="1"/>
  <c r="AE1509" i="64"/>
  <c r="AE1521" i="64" s="1"/>
  <c r="W1530" i="64"/>
  <c r="W1543" i="64" s="1"/>
  <c r="W1509" i="64"/>
  <c r="W1521" i="64" s="1"/>
  <c r="CI1535" i="64"/>
  <c r="CI1548" i="64" s="1"/>
  <c r="CI1514" i="64"/>
  <c r="CI1526" i="64" s="1"/>
  <c r="CA1535" i="64"/>
  <c r="CA1548" i="64" s="1"/>
  <c r="CA1514" i="64"/>
  <c r="CA1526" i="64" s="1"/>
  <c r="BS1492" i="64"/>
  <c r="BS1505" i="64" s="1"/>
  <c r="BS1535" i="64"/>
  <c r="BS1548" i="64" s="1"/>
  <c r="BS1514" i="64"/>
  <c r="BS1526" i="64" s="1"/>
  <c r="BK1492" i="64"/>
  <c r="BK1505" i="64" s="1"/>
  <c r="BK1535" i="64"/>
  <c r="BK1548" i="64" s="1"/>
  <c r="BK1514" i="64"/>
  <c r="BK1526" i="64" s="1"/>
  <c r="BC1535" i="64"/>
  <c r="BC1548" i="64" s="1"/>
  <c r="BC1514" i="64"/>
  <c r="BC1526" i="64" s="1"/>
  <c r="AU1492" i="64"/>
  <c r="AU1505" i="64" s="1"/>
  <c r="AU1535" i="64"/>
  <c r="AU1548" i="64" s="1"/>
  <c r="AU1514" i="64"/>
  <c r="AU1526" i="64" s="1"/>
  <c r="AM1492" i="64"/>
  <c r="AM1505" i="64" s="1"/>
  <c r="AM1535" i="64"/>
  <c r="AM1548" i="64" s="1"/>
  <c r="AM1514" i="64"/>
  <c r="AM1526" i="64" s="1"/>
  <c r="AE1535" i="64"/>
  <c r="AE1548" i="64" s="1"/>
  <c r="AE1514" i="64"/>
  <c r="AE1526" i="64" s="1"/>
  <c r="W1535" i="64"/>
  <c r="W1548" i="64" s="1"/>
  <c r="W1514" i="64"/>
  <c r="W1526" i="64" s="1"/>
  <c r="CJ1534" i="64"/>
  <c r="CJ1513" i="64"/>
  <c r="CB1491" i="64"/>
  <c r="CB1534" i="64"/>
  <c r="CB1513" i="64"/>
  <c r="BT1534" i="64"/>
  <c r="BT1513" i="64"/>
  <c r="BL1491" i="64"/>
  <c r="BL1534" i="64"/>
  <c r="BL1513" i="64"/>
  <c r="BD1491" i="64"/>
  <c r="BD1534" i="64"/>
  <c r="BD1513" i="64"/>
  <c r="AV1491" i="64"/>
  <c r="AV1534" i="64"/>
  <c r="AV1513" i="64"/>
  <c r="AN1534" i="64"/>
  <c r="AN1513" i="64"/>
  <c r="AF1534" i="64"/>
  <c r="AF1513" i="64"/>
  <c r="X1534" i="64"/>
  <c r="X1513" i="64"/>
  <c r="CK1531" i="64"/>
  <c r="CK1544" i="64" s="1"/>
  <c r="CK1510" i="64"/>
  <c r="CK1522" i="64" s="1"/>
  <c r="CC1488" i="64"/>
  <c r="CC1501" i="64" s="1"/>
  <c r="CC1531" i="64"/>
  <c r="CC1544" i="64" s="1"/>
  <c r="CC1510" i="64"/>
  <c r="CC1522" i="64" s="1"/>
  <c r="BU1488" i="64"/>
  <c r="BU1501" i="64" s="1"/>
  <c r="BU1531" i="64"/>
  <c r="BU1544" i="64" s="1"/>
  <c r="BU1510" i="64"/>
  <c r="BU1522" i="64" s="1"/>
  <c r="BM1531" i="64"/>
  <c r="BM1544" i="64" s="1"/>
  <c r="BM1510" i="64"/>
  <c r="BM1522" i="64" s="1"/>
  <c r="BE1531" i="64"/>
  <c r="BE1544" i="64" s="1"/>
  <c r="BE1510" i="64"/>
  <c r="BE1522" i="64" s="1"/>
  <c r="AW1488" i="64"/>
  <c r="AW1501" i="64" s="1"/>
  <c r="AW1531" i="64"/>
  <c r="AW1544" i="64" s="1"/>
  <c r="AW1510" i="64"/>
  <c r="AW1522" i="64" s="1"/>
  <c r="AO1488" i="64"/>
  <c r="AO1501" i="64" s="1"/>
  <c r="AO1531" i="64"/>
  <c r="AO1544" i="64" s="1"/>
  <c r="AO1510" i="64"/>
  <c r="AO1522" i="64" s="1"/>
  <c r="AG1531" i="64"/>
  <c r="AG1544" i="64" s="1"/>
  <c r="AG1510" i="64"/>
  <c r="AG1522" i="64" s="1"/>
  <c r="Y1488" i="64"/>
  <c r="Y1501" i="64" s="1"/>
  <c r="Y1531" i="64"/>
  <c r="Y1544" i="64" s="1"/>
  <c r="Y1510" i="64"/>
  <c r="Y1522" i="64" s="1"/>
  <c r="DJ1492" i="64"/>
  <c r="DJ1505" i="64" s="1"/>
  <c r="DJ1535" i="64"/>
  <c r="DJ1548" i="64" s="1"/>
  <c r="DJ1514" i="64"/>
  <c r="DJ1526" i="64" s="1"/>
  <c r="DB1492" i="64"/>
  <c r="DB1505" i="64" s="1"/>
  <c r="DB1535" i="64"/>
  <c r="DB1548" i="64" s="1"/>
  <c r="DB1514" i="64"/>
  <c r="DB1526" i="64" s="1"/>
  <c r="CT1492" i="64"/>
  <c r="CT1505" i="64" s="1"/>
  <c r="CT1535" i="64"/>
  <c r="CT1548" i="64" s="1"/>
  <c r="CT1514" i="64"/>
  <c r="CT1526" i="64" s="1"/>
  <c r="DJ1491" i="64"/>
  <c r="DJ1534" i="64"/>
  <c r="DJ1513" i="64"/>
  <c r="DB1491" i="64"/>
  <c r="DB1534" i="64"/>
  <c r="DB1513" i="64"/>
  <c r="CT1491" i="64"/>
  <c r="CT1534" i="64"/>
  <c r="CT1513" i="64"/>
  <c r="DJ1488" i="64"/>
  <c r="DJ1501" i="64" s="1"/>
  <c r="DJ1531" i="64"/>
  <c r="DJ1544" i="64" s="1"/>
  <c r="DJ1510" i="64"/>
  <c r="DJ1522" i="64" s="1"/>
  <c r="DB1488" i="64"/>
  <c r="DB1501" i="64" s="1"/>
  <c r="DB1531" i="64"/>
  <c r="DB1544" i="64" s="1"/>
  <c r="DB1510" i="64"/>
  <c r="DB1522" i="64" s="1"/>
  <c r="CT1488" i="64"/>
  <c r="CT1501" i="64" s="1"/>
  <c r="CT1531" i="64"/>
  <c r="CT1544" i="64" s="1"/>
  <c r="CT1510" i="64"/>
  <c r="CT1522" i="64" s="1"/>
  <c r="DJ1487" i="64"/>
  <c r="DJ1500" i="64" s="1"/>
  <c r="DJ1530" i="64"/>
  <c r="DJ1543" i="64" s="1"/>
  <c r="DJ1509" i="64"/>
  <c r="DJ1521" i="64" s="1"/>
  <c r="DB1487" i="64"/>
  <c r="DB1500" i="64" s="1"/>
  <c r="DB1530" i="64"/>
  <c r="DB1543" i="64" s="1"/>
  <c r="DB1509" i="64"/>
  <c r="DB1521" i="64" s="1"/>
  <c r="CT1487" i="64"/>
  <c r="CT1500" i="64" s="1"/>
  <c r="CT1530" i="64"/>
  <c r="CT1543" i="64" s="1"/>
  <c r="CT1509" i="64"/>
  <c r="CT1521" i="64" s="1"/>
  <c r="W1537" i="64"/>
  <c r="V1539" i="64"/>
  <c r="BA1487" i="64"/>
  <c r="BA1500" i="64" s="1"/>
  <c r="BA1530" i="64"/>
  <c r="BA1543" i="64" s="1"/>
  <c r="BA1509" i="64"/>
  <c r="BA1521" i="64" s="1"/>
  <c r="BQ1535" i="64"/>
  <c r="BQ1548" i="64" s="1"/>
  <c r="BQ1514" i="64"/>
  <c r="BQ1526" i="64" s="1"/>
  <c r="AC1535" i="64"/>
  <c r="AC1548" i="64" s="1"/>
  <c r="AC1514" i="64"/>
  <c r="AC1526" i="64" s="1"/>
  <c r="BB1491" i="64"/>
  <c r="BB1534" i="64"/>
  <c r="BB1513" i="64"/>
  <c r="CA1488" i="64"/>
  <c r="CA1501" i="64" s="1"/>
  <c r="CA1531" i="64"/>
  <c r="CA1544" i="64" s="1"/>
  <c r="CA1510" i="64"/>
  <c r="CA1522" i="64" s="1"/>
  <c r="DH1492" i="64"/>
  <c r="DH1505" i="64" s="1"/>
  <c r="DH1535" i="64"/>
  <c r="DH1548" i="64" s="1"/>
  <c r="DH1514" i="64"/>
  <c r="DH1526" i="64" s="1"/>
  <c r="CR1488" i="64"/>
  <c r="CR1501" i="64" s="1"/>
  <c r="CR1531" i="64"/>
  <c r="CR1544" i="64" s="1"/>
  <c r="CR1510" i="64"/>
  <c r="CR1522" i="64" s="1"/>
  <c r="BT1530" i="64"/>
  <c r="BT1543" i="64" s="1"/>
  <c r="BT1509" i="64"/>
  <c r="BT1521" i="64" s="1"/>
  <c r="AV1530" i="64"/>
  <c r="AV1543" i="64" s="1"/>
  <c r="AV1509" i="64"/>
  <c r="AV1521" i="64" s="1"/>
  <c r="X1530" i="64"/>
  <c r="X1543" i="64" s="1"/>
  <c r="X1509" i="64"/>
  <c r="X1521" i="64" s="1"/>
  <c r="BT1535" i="64"/>
  <c r="BT1548" i="64" s="1"/>
  <c r="BT1514" i="64"/>
  <c r="BT1526" i="64" s="1"/>
  <c r="AN1535" i="64"/>
  <c r="AN1548" i="64" s="1"/>
  <c r="AN1514" i="64"/>
  <c r="AN1526" i="64" s="1"/>
  <c r="CC1491" i="64"/>
  <c r="CC1534" i="64"/>
  <c r="CC1513" i="64"/>
  <c r="CH1487" i="64"/>
  <c r="CH1500" i="64" s="1"/>
  <c r="CH1530" i="64"/>
  <c r="CH1543" i="64" s="1"/>
  <c r="CH1509" i="64"/>
  <c r="CH1521" i="64" s="1"/>
  <c r="BZ1487" i="64"/>
  <c r="BZ1500" i="64" s="1"/>
  <c r="BZ1530" i="64"/>
  <c r="BZ1543" i="64" s="1"/>
  <c r="BZ1509" i="64"/>
  <c r="BZ1521" i="64" s="1"/>
  <c r="BR1487" i="64"/>
  <c r="BR1500" i="64" s="1"/>
  <c r="BR1530" i="64"/>
  <c r="BR1543" i="64" s="1"/>
  <c r="BR1509" i="64"/>
  <c r="BR1521" i="64" s="1"/>
  <c r="BJ1487" i="64"/>
  <c r="BJ1500" i="64" s="1"/>
  <c r="BJ1530" i="64"/>
  <c r="BJ1543" i="64" s="1"/>
  <c r="BJ1509" i="64"/>
  <c r="BJ1521" i="64" s="1"/>
  <c r="BB1487" i="64"/>
  <c r="BB1500" i="64" s="1"/>
  <c r="BB1530" i="64"/>
  <c r="BB1543" i="64" s="1"/>
  <c r="BB1509" i="64"/>
  <c r="BB1521" i="64" s="1"/>
  <c r="AT1530" i="64"/>
  <c r="AT1543" i="64" s="1"/>
  <c r="AT1509" i="64"/>
  <c r="AT1521" i="64" s="1"/>
  <c r="AL1487" i="64"/>
  <c r="AL1500" i="64" s="1"/>
  <c r="AL1530" i="64"/>
  <c r="AL1543" i="64" s="1"/>
  <c r="AL1509" i="64"/>
  <c r="AL1521" i="64" s="1"/>
  <c r="AD1487" i="64"/>
  <c r="AD1500" i="64" s="1"/>
  <c r="AD1530" i="64"/>
  <c r="AD1543" i="64" s="1"/>
  <c r="AD1509" i="64"/>
  <c r="AD1521" i="64" s="1"/>
  <c r="V1487" i="64"/>
  <c r="V1500" i="64" s="1"/>
  <c r="V1530" i="64"/>
  <c r="V1543" i="64" s="1"/>
  <c r="V1509" i="64"/>
  <c r="V1521" i="64" s="1"/>
  <c r="CH1535" i="64"/>
  <c r="CH1548" i="64" s="1"/>
  <c r="CH1514" i="64"/>
  <c r="CH1526" i="64" s="1"/>
  <c r="BZ1535" i="64"/>
  <c r="BZ1548" i="64" s="1"/>
  <c r="BZ1514" i="64"/>
  <c r="BZ1526" i="64" s="1"/>
  <c r="BR1535" i="64"/>
  <c r="BR1548" i="64" s="1"/>
  <c r="BR1514" i="64"/>
  <c r="BR1526" i="64" s="1"/>
  <c r="BJ1492" i="64"/>
  <c r="BJ1505" i="64" s="1"/>
  <c r="BJ1535" i="64"/>
  <c r="BJ1548" i="64" s="1"/>
  <c r="BJ1514" i="64"/>
  <c r="BJ1526" i="64" s="1"/>
  <c r="BB1535" i="64"/>
  <c r="BB1548" i="64" s="1"/>
  <c r="BB1514" i="64"/>
  <c r="BB1526" i="64" s="1"/>
  <c r="AT1535" i="64"/>
  <c r="AT1548" i="64" s="1"/>
  <c r="AT1514" i="64"/>
  <c r="AT1526" i="64" s="1"/>
  <c r="AL1535" i="64"/>
  <c r="AL1548" i="64" s="1"/>
  <c r="AL1514" i="64"/>
  <c r="AL1526" i="64" s="1"/>
  <c r="AD1535" i="64"/>
  <c r="AD1548" i="64" s="1"/>
  <c r="AD1514" i="64"/>
  <c r="AD1526" i="64" s="1"/>
  <c r="V1535" i="64"/>
  <c r="V1548" i="64" s="1"/>
  <c r="V1514" i="64"/>
  <c r="V1526" i="64" s="1"/>
  <c r="CI1491" i="64"/>
  <c r="CI1534" i="64"/>
  <c r="CI1513" i="64"/>
  <c r="CA1491" i="64"/>
  <c r="CA1534" i="64"/>
  <c r="CA1513" i="64"/>
  <c r="BS1513" i="64"/>
  <c r="BS1534" i="64"/>
  <c r="BK1491" i="64"/>
  <c r="BK1534" i="64"/>
  <c r="BK1513" i="64"/>
  <c r="BC1491" i="64"/>
  <c r="BC1534" i="64"/>
  <c r="BC1513" i="64"/>
  <c r="AU1491" i="64"/>
  <c r="AU1534" i="64"/>
  <c r="AU1513" i="64"/>
  <c r="AM1491" i="64"/>
  <c r="AM1534" i="64"/>
  <c r="AM1513" i="64"/>
  <c r="AE1491" i="64"/>
  <c r="AE1534" i="64"/>
  <c r="AE1513" i="64"/>
  <c r="W1491" i="64"/>
  <c r="W1534" i="64"/>
  <c r="W1513" i="64"/>
  <c r="CJ1488" i="64"/>
  <c r="CJ1501" i="64" s="1"/>
  <c r="CJ1531" i="64"/>
  <c r="CJ1544" i="64" s="1"/>
  <c r="CJ1510" i="64"/>
  <c r="CJ1522" i="64" s="1"/>
  <c r="CB1488" i="64"/>
  <c r="CB1501" i="64" s="1"/>
  <c r="CB1531" i="64"/>
  <c r="CB1544" i="64" s="1"/>
  <c r="CB1510" i="64"/>
  <c r="CB1522" i="64" s="1"/>
  <c r="BT1488" i="64"/>
  <c r="BT1501" i="64" s="1"/>
  <c r="BT1531" i="64"/>
  <c r="BT1544" i="64" s="1"/>
  <c r="BT1510" i="64"/>
  <c r="BT1522" i="64" s="1"/>
  <c r="BL1488" i="64"/>
  <c r="BL1501" i="64" s="1"/>
  <c r="BL1531" i="64"/>
  <c r="BL1544" i="64" s="1"/>
  <c r="BL1510" i="64"/>
  <c r="BL1522" i="64" s="1"/>
  <c r="BD1531" i="64"/>
  <c r="BD1544" i="64" s="1"/>
  <c r="BD1510" i="64"/>
  <c r="BD1522" i="64" s="1"/>
  <c r="AV1488" i="64"/>
  <c r="AV1501" i="64" s="1"/>
  <c r="AV1531" i="64"/>
  <c r="AV1544" i="64" s="1"/>
  <c r="AV1510" i="64"/>
  <c r="AV1522" i="64" s="1"/>
  <c r="AN1488" i="64"/>
  <c r="AN1501" i="64" s="1"/>
  <c r="AN1531" i="64"/>
  <c r="AN1544" i="64" s="1"/>
  <c r="AN1510" i="64"/>
  <c r="AN1522" i="64" s="1"/>
  <c r="AF1488" i="64"/>
  <c r="AF1501" i="64" s="1"/>
  <c r="AF1531" i="64"/>
  <c r="AF1544" i="64" s="1"/>
  <c r="AF1510" i="64"/>
  <c r="AF1522" i="64" s="1"/>
  <c r="X1488" i="64"/>
  <c r="X1501" i="64" s="1"/>
  <c r="X1531" i="64"/>
  <c r="X1544" i="64" s="1"/>
  <c r="X1510" i="64"/>
  <c r="X1522" i="64" s="1"/>
  <c r="DI1514" i="64"/>
  <c r="DI1526" i="64" s="1"/>
  <c r="DI1535" i="64"/>
  <c r="DI1548" i="64" s="1"/>
  <c r="DA1492" i="64"/>
  <c r="DA1505" i="64" s="1"/>
  <c r="DA1535" i="64"/>
  <c r="DA1548" i="64" s="1"/>
  <c r="DA1514" i="64"/>
  <c r="DA1526" i="64" s="1"/>
  <c r="CS1492" i="64"/>
  <c r="CS1505" i="64" s="1"/>
  <c r="CS1535" i="64"/>
  <c r="CS1548" i="64" s="1"/>
  <c r="CS1514" i="64"/>
  <c r="CS1526" i="64" s="1"/>
  <c r="DI1534" i="64"/>
  <c r="DI1513" i="64"/>
  <c r="DA1534" i="64"/>
  <c r="DA1513" i="64"/>
  <c r="CS1491" i="64"/>
  <c r="CS1534" i="64"/>
  <c r="CS1513" i="64"/>
  <c r="DI1488" i="64"/>
  <c r="DI1501" i="64" s="1"/>
  <c r="DI1531" i="64"/>
  <c r="DI1544" i="64" s="1"/>
  <c r="DI1510" i="64"/>
  <c r="DI1522" i="64" s="1"/>
  <c r="DA1488" i="64"/>
  <c r="DA1501" i="64" s="1"/>
  <c r="DA1531" i="64"/>
  <c r="DA1544" i="64" s="1"/>
  <c r="DA1510" i="64"/>
  <c r="DA1522" i="64" s="1"/>
  <c r="CS1488" i="64"/>
  <c r="CS1501" i="64" s="1"/>
  <c r="CS1531" i="64"/>
  <c r="CS1544" i="64" s="1"/>
  <c r="CS1510" i="64"/>
  <c r="CS1522" i="64" s="1"/>
  <c r="DI1530" i="64"/>
  <c r="DI1543" i="64" s="1"/>
  <c r="DI1509" i="64"/>
  <c r="DI1521" i="64" s="1"/>
  <c r="DA1530" i="64"/>
  <c r="DA1543" i="64" s="1"/>
  <c r="DA1509" i="64"/>
  <c r="DA1521" i="64" s="1"/>
  <c r="CS1487" i="64"/>
  <c r="CS1500" i="64" s="1"/>
  <c r="CS1530" i="64"/>
  <c r="CS1543" i="64" s="1"/>
  <c r="CS1509" i="64"/>
  <c r="CS1521" i="64" s="1"/>
  <c r="W1516" i="64"/>
  <c r="V1518" i="64"/>
  <c r="CW1537" i="64"/>
  <c r="CW1539" i="64" s="1"/>
  <c r="CT1516" i="64"/>
  <c r="CT1518" i="64" s="1"/>
  <c r="CL2168" i="64"/>
  <c r="CL2185" i="64" s="1"/>
  <c r="CL1487" i="64"/>
  <c r="CL1500" i="64" s="1"/>
  <c r="Z2168" i="64"/>
  <c r="Z2185" i="64" s="1"/>
  <c r="Z1487" i="64"/>
  <c r="Z1500" i="64" s="1"/>
  <c r="AH2173" i="64"/>
  <c r="AH1492" i="64"/>
  <c r="AH1505" i="64" s="1"/>
  <c r="AZ2169" i="64"/>
  <c r="AZ2186" i="64" s="1"/>
  <c r="AZ1488" i="64"/>
  <c r="AZ1501" i="64" s="1"/>
  <c r="CD2168" i="64"/>
  <c r="CD2185" i="64" s="1"/>
  <c r="CD1487" i="64"/>
  <c r="CD1500" i="64" s="1"/>
  <c r="AH2168" i="64"/>
  <c r="AH2185" i="64" s="1"/>
  <c r="AH1487" i="64"/>
  <c r="AH1500" i="64" s="1"/>
  <c r="BF2173" i="64"/>
  <c r="BF1492" i="64"/>
  <c r="BF1505" i="64" s="1"/>
  <c r="CE2172" i="64"/>
  <c r="CE1491" i="64"/>
  <c r="AI2172" i="64"/>
  <c r="AI1491" i="64"/>
  <c r="BH2169" i="64"/>
  <c r="BH2186" i="64" s="1"/>
  <c r="BH1488" i="64"/>
  <c r="BH1501" i="64" s="1"/>
  <c r="CK2168" i="64"/>
  <c r="CK2185" i="64" s="1"/>
  <c r="CK1487" i="64"/>
  <c r="CK1500" i="64" s="1"/>
  <c r="CC2168" i="64"/>
  <c r="CC2185" i="64" s="1"/>
  <c r="CC1487" i="64"/>
  <c r="CC1500" i="64" s="1"/>
  <c r="BU2168" i="64"/>
  <c r="BU2185" i="64" s="1"/>
  <c r="BU1487" i="64"/>
  <c r="BU1500" i="64" s="1"/>
  <c r="BM2168" i="64"/>
  <c r="BM2185" i="64" s="1"/>
  <c r="BM1487" i="64"/>
  <c r="BM1500" i="64" s="1"/>
  <c r="BE2168" i="64"/>
  <c r="BE2185" i="64" s="1"/>
  <c r="BE1487" i="64"/>
  <c r="BE1500" i="64" s="1"/>
  <c r="AW2168" i="64"/>
  <c r="AW2185" i="64" s="1"/>
  <c r="AW1487" i="64"/>
  <c r="AW1500" i="64" s="1"/>
  <c r="AO2168" i="64"/>
  <c r="AO2185" i="64" s="1"/>
  <c r="AO1487" i="64"/>
  <c r="AO1500" i="64" s="1"/>
  <c r="AG2168" i="64"/>
  <c r="AG2185" i="64" s="1"/>
  <c r="AG1487" i="64"/>
  <c r="AG1500" i="64" s="1"/>
  <c r="Y2168" i="64"/>
  <c r="Y2185" i="64" s="1"/>
  <c r="Y1487" i="64"/>
  <c r="Y1500" i="64" s="1"/>
  <c r="CK2173" i="64"/>
  <c r="CK1492" i="64"/>
  <c r="CK1505" i="64" s="1"/>
  <c r="CC2173" i="64"/>
  <c r="CC1492" i="64"/>
  <c r="CC1505" i="64" s="1"/>
  <c r="BU2173" i="64"/>
  <c r="BU1492" i="64"/>
  <c r="BU1505" i="64" s="1"/>
  <c r="BM2173" i="64"/>
  <c r="BM1492" i="64"/>
  <c r="BM1505" i="64" s="1"/>
  <c r="BE2173" i="64"/>
  <c r="BE1492" i="64"/>
  <c r="BE1505" i="64" s="1"/>
  <c r="AW2173" i="64"/>
  <c r="AW1492" i="64"/>
  <c r="AW1505" i="64" s="1"/>
  <c r="AO2173" i="64"/>
  <c r="AO1492" i="64"/>
  <c r="AO1505" i="64" s="1"/>
  <c r="Y2173" i="64"/>
  <c r="Y1492" i="64"/>
  <c r="Y1505" i="64" s="1"/>
  <c r="CL2172" i="64"/>
  <c r="CL1491" i="64"/>
  <c r="CD2172" i="64"/>
  <c r="CD1491" i="64"/>
  <c r="BV2172" i="64"/>
  <c r="BV1491" i="64"/>
  <c r="BN2172" i="64"/>
  <c r="BN1491" i="64"/>
  <c r="BF2172" i="64"/>
  <c r="BF1491" i="64"/>
  <c r="AX2172" i="64"/>
  <c r="AX1491" i="64"/>
  <c r="AP2172" i="64"/>
  <c r="AP1491" i="64"/>
  <c r="AH2172" i="64"/>
  <c r="AH1491" i="64"/>
  <c r="Z2172" i="64"/>
  <c r="Z1491" i="64"/>
  <c r="CE2169" i="64"/>
  <c r="CE2186" i="64" s="1"/>
  <c r="CE1488" i="64"/>
  <c r="CE1501" i="64" s="1"/>
  <c r="BW2169" i="64"/>
  <c r="BW2186" i="64" s="1"/>
  <c r="BW1488" i="64"/>
  <c r="BW1501" i="64" s="1"/>
  <c r="BO2169" i="64"/>
  <c r="BO2186" i="64" s="1"/>
  <c r="BO1488" i="64"/>
  <c r="BO1501" i="64" s="1"/>
  <c r="BG2169" i="64"/>
  <c r="BG2186" i="64" s="1"/>
  <c r="BG1488" i="64"/>
  <c r="BG1501" i="64" s="1"/>
  <c r="AY2169" i="64"/>
  <c r="AY2186" i="64" s="1"/>
  <c r="AY1488" i="64"/>
  <c r="AY1501" i="64" s="1"/>
  <c r="AQ2169" i="64"/>
  <c r="AQ2186" i="64" s="1"/>
  <c r="AQ1488" i="64"/>
  <c r="AQ1501" i="64" s="1"/>
  <c r="AI2169" i="64"/>
  <c r="AI2186" i="64" s="1"/>
  <c r="AI1488" i="64"/>
  <c r="AI1501" i="64" s="1"/>
  <c r="AA2169" i="64"/>
  <c r="AA2186" i="64" s="1"/>
  <c r="AA1488" i="64"/>
  <c r="AA1501" i="64" s="1"/>
  <c r="S2169" i="64"/>
  <c r="S2186" i="64" s="1"/>
  <c r="S1488" i="64"/>
  <c r="S1501" i="64" s="1"/>
  <c r="BS2168" i="64"/>
  <c r="BS2185" i="64" s="1"/>
  <c r="BS1487" i="64"/>
  <c r="BS1500" i="64" s="1"/>
  <c r="BC2168" i="64"/>
  <c r="BC2185" i="64" s="1"/>
  <c r="BC1487" i="64"/>
  <c r="BC1500" i="64" s="1"/>
  <c r="AM2168" i="64"/>
  <c r="AM2185" i="64" s="1"/>
  <c r="AM1487" i="64"/>
  <c r="AM1500" i="64" s="1"/>
  <c r="W2168" i="64"/>
  <c r="W2185" i="64" s="1"/>
  <c r="W1487" i="64"/>
  <c r="W1500" i="64" s="1"/>
  <c r="CI2173" i="64"/>
  <c r="CI1492" i="64"/>
  <c r="CI1505" i="64" s="1"/>
  <c r="CA2173" i="64"/>
  <c r="CA1492" i="64"/>
  <c r="CA1505" i="64" s="1"/>
  <c r="BC2173" i="64"/>
  <c r="BC1492" i="64"/>
  <c r="BC1505" i="64" s="1"/>
  <c r="AE2173" i="64"/>
  <c r="AE1492" i="64"/>
  <c r="AE1505" i="64" s="1"/>
  <c r="W2173" i="64"/>
  <c r="W1492" i="64"/>
  <c r="W1505" i="64" s="1"/>
  <c r="CJ2172" i="64"/>
  <c r="CJ1491" i="64"/>
  <c r="BT2172" i="64"/>
  <c r="BT1491" i="64"/>
  <c r="AN2172" i="64"/>
  <c r="AN1491" i="64"/>
  <c r="AF2172" i="64"/>
  <c r="AF1491" i="64"/>
  <c r="X2172" i="64"/>
  <c r="X1491" i="64"/>
  <c r="CK2169" i="64"/>
  <c r="CK2186" i="64" s="1"/>
  <c r="CK1488" i="64"/>
  <c r="CK1501" i="64" s="1"/>
  <c r="BM2169" i="64"/>
  <c r="BM2186" i="64" s="1"/>
  <c r="BM1488" i="64"/>
  <c r="BM1501" i="64" s="1"/>
  <c r="BE2169" i="64"/>
  <c r="BE2186" i="64" s="1"/>
  <c r="BE1488" i="64"/>
  <c r="BE1501" i="64" s="1"/>
  <c r="AG2169" i="64"/>
  <c r="AG2186" i="64" s="1"/>
  <c r="AG1488" i="64"/>
  <c r="AG1501" i="64" s="1"/>
  <c r="CV2173" i="64"/>
  <c r="CV1492" i="64"/>
  <c r="CV1505" i="64" s="1"/>
  <c r="DD2172" i="64"/>
  <c r="DD1491" i="64"/>
  <c r="CV2172" i="64"/>
  <c r="CV1491" i="64"/>
  <c r="DD2169" i="64"/>
  <c r="DD1488" i="64"/>
  <c r="DD1501" i="64" s="1"/>
  <c r="CV2169" i="64"/>
  <c r="CV1488" i="64"/>
  <c r="CV1501" i="64" s="1"/>
  <c r="DD2168" i="64"/>
  <c r="DD1487" i="64"/>
  <c r="DD1500" i="64" s="1"/>
  <c r="CV2168" i="64"/>
  <c r="CV1487" i="64"/>
  <c r="CV1500" i="64" s="1"/>
  <c r="BV2168" i="64"/>
  <c r="BV2185" i="64" s="1"/>
  <c r="BV1487" i="64"/>
  <c r="BV1500" i="64" s="1"/>
  <c r="AP2168" i="64"/>
  <c r="AP2185" i="64" s="1"/>
  <c r="AP1487" i="64"/>
  <c r="AP1500" i="64" s="1"/>
  <c r="BN2173" i="64"/>
  <c r="BN1492" i="64"/>
  <c r="BN1505" i="64" s="1"/>
  <c r="Z2173" i="64"/>
  <c r="Z1492" i="64"/>
  <c r="Z1505" i="64" s="1"/>
  <c r="BG2172" i="64"/>
  <c r="BG1491" i="64"/>
  <c r="S2172" i="64"/>
  <c r="S1491" i="64"/>
  <c r="AR2169" i="64"/>
  <c r="AR2186" i="64" s="1"/>
  <c r="AR1488" i="64"/>
  <c r="AR1501" i="64" s="1"/>
  <c r="CB2168" i="64"/>
  <c r="CB2185" i="64" s="1"/>
  <c r="CB1487" i="64"/>
  <c r="CB1500" i="64" s="1"/>
  <c r="BL2168" i="64"/>
  <c r="BL2185" i="64" s="1"/>
  <c r="BL1487" i="64"/>
  <c r="BL1500" i="64" s="1"/>
  <c r="AV2168" i="64"/>
  <c r="AV2185" i="64" s="1"/>
  <c r="AV1487" i="64"/>
  <c r="AV1500" i="64" s="1"/>
  <c r="BT2173" i="64"/>
  <c r="BT1492" i="64"/>
  <c r="BT1505" i="64" s="1"/>
  <c r="BD2173" i="64"/>
  <c r="BD1492" i="64"/>
  <c r="BD1505" i="64" s="1"/>
  <c r="AN2173" i="64"/>
  <c r="AN1492" i="64"/>
  <c r="AN1505" i="64" s="1"/>
  <c r="AF2173" i="64"/>
  <c r="AF1492" i="64"/>
  <c r="AF1505" i="64" s="1"/>
  <c r="CK2172" i="64"/>
  <c r="CK1491" i="64"/>
  <c r="BU2172" i="64"/>
  <c r="BU1491" i="64"/>
  <c r="BE2172" i="64"/>
  <c r="BE1491" i="64"/>
  <c r="AO2172" i="64"/>
  <c r="AO1491" i="64"/>
  <c r="Y2172" i="64"/>
  <c r="Y1491" i="64"/>
  <c r="CD2169" i="64"/>
  <c r="CD2186" i="64" s="1"/>
  <c r="CD1488" i="64"/>
  <c r="CD1501" i="64" s="1"/>
  <c r="AX2169" i="64"/>
  <c r="AX2186" i="64" s="1"/>
  <c r="AX1488" i="64"/>
  <c r="AX1501" i="64" s="1"/>
  <c r="AP2169" i="64"/>
  <c r="AP2186" i="64" s="1"/>
  <c r="AP1488" i="64"/>
  <c r="AP1501" i="64" s="1"/>
  <c r="AH2169" i="64"/>
  <c r="AH2186" i="64" s="1"/>
  <c r="AH1488" i="64"/>
  <c r="AH1501" i="64" s="1"/>
  <c r="AT2168" i="64"/>
  <c r="AT2185" i="64" s="1"/>
  <c r="AT1487" i="64"/>
  <c r="AT1500" i="64" s="1"/>
  <c r="CH2173" i="64"/>
  <c r="CH1492" i="64"/>
  <c r="CH1505" i="64" s="1"/>
  <c r="BZ2173" i="64"/>
  <c r="BZ1492" i="64"/>
  <c r="BZ1505" i="64" s="1"/>
  <c r="BR2173" i="64"/>
  <c r="BR1492" i="64"/>
  <c r="BR1505" i="64" s="1"/>
  <c r="BB2173" i="64"/>
  <c r="BB1492" i="64"/>
  <c r="BB1505" i="64" s="1"/>
  <c r="AT2173" i="64"/>
  <c r="AT1492" i="64"/>
  <c r="AT1505" i="64" s="1"/>
  <c r="AL2173" i="64"/>
  <c r="AL1492" i="64"/>
  <c r="AL1505" i="64" s="1"/>
  <c r="AD2173" i="64"/>
  <c r="AD1492" i="64"/>
  <c r="AD1505" i="64" s="1"/>
  <c r="V2173" i="64"/>
  <c r="V1492" i="64"/>
  <c r="V1505" i="64" s="1"/>
  <c r="BS2172" i="64"/>
  <c r="BS1491" i="64"/>
  <c r="BD2169" i="64"/>
  <c r="BD2186" i="64" s="1"/>
  <c r="BD1488" i="64"/>
  <c r="BD1501" i="64" s="1"/>
  <c r="DK2173" i="64"/>
  <c r="DK1492" i="64"/>
  <c r="DK1505" i="64" s="1"/>
  <c r="DC2172" i="64"/>
  <c r="DC1491" i="64"/>
  <c r="CU2172" i="64"/>
  <c r="CU1491" i="64"/>
  <c r="CU2169" i="64"/>
  <c r="CU1488" i="64"/>
  <c r="CU1501" i="64" s="1"/>
  <c r="DK2168" i="64"/>
  <c r="DK1487" i="64"/>
  <c r="DK1500" i="64" s="1"/>
  <c r="DC2168" i="64"/>
  <c r="DC1487" i="64"/>
  <c r="DC1500" i="64" s="1"/>
  <c r="CU2168" i="64"/>
  <c r="CU1487" i="64"/>
  <c r="CU1500" i="64" s="1"/>
  <c r="AX2168" i="64"/>
  <c r="AX2185" i="64" s="1"/>
  <c r="AX1487" i="64"/>
  <c r="AX1500" i="64" s="1"/>
  <c r="BV2173" i="64"/>
  <c r="BV1492" i="64"/>
  <c r="BV1505" i="64" s="1"/>
  <c r="AQ2172" i="64"/>
  <c r="AQ1491" i="64"/>
  <c r="BP2169" i="64"/>
  <c r="BP2186" i="64" s="1"/>
  <c r="BP1488" i="64"/>
  <c r="BP1501" i="64" s="1"/>
  <c r="T2169" i="64"/>
  <c r="T2186" i="64" s="1"/>
  <c r="T1488" i="64"/>
  <c r="T1501" i="64" s="1"/>
  <c r="CJ2168" i="64"/>
  <c r="CJ2185" i="64" s="1"/>
  <c r="CJ1487" i="64"/>
  <c r="CJ1500" i="64" s="1"/>
  <c r="BT2168" i="64"/>
  <c r="BT2185" i="64" s="1"/>
  <c r="BT1487" i="64"/>
  <c r="BT1500" i="64" s="1"/>
  <c r="BD2168" i="64"/>
  <c r="BD2185" i="64" s="1"/>
  <c r="BD1487" i="64"/>
  <c r="BD1500" i="64" s="1"/>
  <c r="AN2168" i="64"/>
  <c r="AN2185" i="64" s="1"/>
  <c r="AN1487" i="64"/>
  <c r="AN1500" i="64" s="1"/>
  <c r="AF2168" i="64"/>
  <c r="AF2185" i="64" s="1"/>
  <c r="AF1487" i="64"/>
  <c r="AF1500" i="64" s="1"/>
  <c r="X2168" i="64"/>
  <c r="X2185" i="64" s="1"/>
  <c r="X1487" i="64"/>
  <c r="X1500" i="64" s="1"/>
  <c r="CB2173" i="64"/>
  <c r="CB1492" i="64"/>
  <c r="CB1505" i="64" s="1"/>
  <c r="BL2173" i="64"/>
  <c r="BL1492" i="64"/>
  <c r="BL1505" i="64" s="1"/>
  <c r="AV2173" i="64"/>
  <c r="AV1492" i="64"/>
  <c r="AV1505" i="64" s="1"/>
  <c r="X2173" i="64"/>
  <c r="X1492" i="64"/>
  <c r="X1505" i="64" s="1"/>
  <c r="BM2172" i="64"/>
  <c r="BM1491" i="64"/>
  <c r="AW2172" i="64"/>
  <c r="AW1491" i="64"/>
  <c r="AG2172" i="64"/>
  <c r="AG1491" i="64"/>
  <c r="CL2169" i="64"/>
  <c r="CL2186" i="64" s="1"/>
  <c r="CL1488" i="64"/>
  <c r="CL1501" i="64" s="1"/>
  <c r="BV2169" i="64"/>
  <c r="BV2186" i="64" s="1"/>
  <c r="BV1488" i="64"/>
  <c r="BV1501" i="64" s="1"/>
  <c r="BF2169" i="64"/>
  <c r="BF2186" i="64" s="1"/>
  <c r="BF1488" i="64"/>
  <c r="BF1501" i="64" s="1"/>
  <c r="U2168" i="64"/>
  <c r="U2185" i="64" s="1"/>
  <c r="U1487" i="64"/>
  <c r="U1500" i="64" s="1"/>
  <c r="CG2173" i="64"/>
  <c r="CG1492" i="64"/>
  <c r="CG1505" i="64" s="1"/>
  <c r="BQ2173" i="64"/>
  <c r="BQ1492" i="64"/>
  <c r="BQ1505" i="64" s="1"/>
  <c r="BI2173" i="64"/>
  <c r="BI1492" i="64"/>
  <c r="BI1505" i="64" s="1"/>
  <c r="BA2173" i="64"/>
  <c r="BA1492" i="64"/>
  <c r="BA1505" i="64" s="1"/>
  <c r="AS2173" i="64"/>
  <c r="AS1492" i="64"/>
  <c r="AS1505" i="64" s="1"/>
  <c r="AK2173" i="64"/>
  <c r="AK1492" i="64"/>
  <c r="AK1505" i="64" s="1"/>
  <c r="AC2173" i="64"/>
  <c r="AC1492" i="64"/>
  <c r="AC1505" i="64" s="1"/>
  <c r="U2173" i="64"/>
  <c r="U1492" i="64"/>
  <c r="U1505" i="64" s="1"/>
  <c r="CH2172" i="64"/>
  <c r="CH1491" i="64"/>
  <c r="V2172" i="64"/>
  <c r="V1491" i="64"/>
  <c r="BS2169" i="64"/>
  <c r="BS2186" i="64" s="1"/>
  <c r="BS1488" i="64"/>
  <c r="BS1501" i="64" s="1"/>
  <c r="CQ2121" i="64"/>
  <c r="CD2173" i="64"/>
  <c r="CD1492" i="64"/>
  <c r="CD1505" i="64" s="1"/>
  <c r="AP2173" i="64"/>
  <c r="AP1492" i="64"/>
  <c r="AP1505" i="64" s="1"/>
  <c r="BO2172" i="64"/>
  <c r="BO1491" i="64"/>
  <c r="AJ2169" i="64"/>
  <c r="AJ2186" i="64" s="1"/>
  <c r="AJ1488" i="64"/>
  <c r="AJ1501" i="64" s="1"/>
  <c r="BP2168" i="64"/>
  <c r="BP2185" i="64" s="1"/>
  <c r="BP1487" i="64"/>
  <c r="BP1500" i="64" s="1"/>
  <c r="BH2168" i="64"/>
  <c r="BH2185" i="64" s="1"/>
  <c r="BH1487" i="64"/>
  <c r="BH1500" i="64" s="1"/>
  <c r="AZ2168" i="64"/>
  <c r="AZ2185" i="64" s="1"/>
  <c r="AZ1487" i="64"/>
  <c r="AZ1500" i="64" s="1"/>
  <c r="AJ2168" i="64"/>
  <c r="AJ2185" i="64" s="1"/>
  <c r="AJ1487" i="64"/>
  <c r="AJ1500" i="64" s="1"/>
  <c r="AB2168" i="64"/>
  <c r="AB2185" i="64" s="1"/>
  <c r="AB1487" i="64"/>
  <c r="AB1500" i="64" s="1"/>
  <c r="T2168" i="64"/>
  <c r="T2185" i="64" s="1"/>
  <c r="T1487" i="64"/>
  <c r="T1500" i="64" s="1"/>
  <c r="CF2173" i="64"/>
  <c r="CF1492" i="64"/>
  <c r="CF1505" i="64" s="1"/>
  <c r="BX2173" i="64"/>
  <c r="BX1492" i="64"/>
  <c r="BX1505" i="64" s="1"/>
  <c r="BP2173" i="64"/>
  <c r="BP1492" i="64"/>
  <c r="BP1505" i="64" s="1"/>
  <c r="BH2173" i="64"/>
  <c r="BH1492" i="64"/>
  <c r="BH1505" i="64" s="1"/>
  <c r="AZ2173" i="64"/>
  <c r="AZ1492" i="64"/>
  <c r="AZ1505" i="64" s="1"/>
  <c r="AR2173" i="64"/>
  <c r="AR1492" i="64"/>
  <c r="AR1505" i="64" s="1"/>
  <c r="AJ2173" i="64"/>
  <c r="AJ1492" i="64"/>
  <c r="AJ1505" i="64" s="1"/>
  <c r="T2173" i="64"/>
  <c r="T1492" i="64"/>
  <c r="T1505" i="64" s="1"/>
  <c r="CG2172" i="64"/>
  <c r="CG1491" i="64"/>
  <c r="BY2172" i="64"/>
  <c r="BY1491" i="64"/>
  <c r="BQ2172" i="64"/>
  <c r="BQ1491" i="64"/>
  <c r="BA2172" i="64"/>
  <c r="BA1491" i="64"/>
  <c r="AS2172" i="64"/>
  <c r="AS1491" i="64"/>
  <c r="AK2172" i="64"/>
  <c r="AK1491" i="64"/>
  <c r="AC2172" i="64"/>
  <c r="AC1491" i="64"/>
  <c r="BB2169" i="64"/>
  <c r="BB2186" i="64" s="1"/>
  <c r="BB1488" i="64"/>
  <c r="BB1501" i="64" s="1"/>
  <c r="AL2169" i="64"/>
  <c r="AL2186" i="64" s="1"/>
  <c r="AL1488" i="64"/>
  <c r="AL1501" i="64" s="1"/>
  <c r="CY2095" i="64"/>
  <c r="DI2173" i="64"/>
  <c r="DI1492" i="64"/>
  <c r="DI1505" i="64" s="1"/>
  <c r="DI2172" i="64"/>
  <c r="DI1491" i="64"/>
  <c r="DA2172" i="64"/>
  <c r="DA1491" i="64"/>
  <c r="DI2168" i="64"/>
  <c r="DI1487" i="64"/>
  <c r="DI1500" i="64" s="1"/>
  <c r="DA2168" i="64"/>
  <c r="DA1487" i="64"/>
  <c r="DA1500" i="64" s="1"/>
  <c r="BN2168" i="64"/>
  <c r="BN2185" i="64" s="1"/>
  <c r="BN1487" i="64"/>
  <c r="BN1500" i="64" s="1"/>
  <c r="CL2173" i="64"/>
  <c r="CL1492" i="64"/>
  <c r="CL1505" i="64" s="1"/>
  <c r="AX2173" i="64"/>
  <c r="AX1492" i="64"/>
  <c r="AX1505" i="64" s="1"/>
  <c r="AY2172" i="64"/>
  <c r="AY1491" i="64"/>
  <c r="CF2169" i="64"/>
  <c r="CF2186" i="64" s="1"/>
  <c r="CF1488" i="64"/>
  <c r="CF1501" i="64" s="1"/>
  <c r="AB2169" i="64"/>
  <c r="AB2186" i="64" s="1"/>
  <c r="AB1488" i="64"/>
  <c r="AB1501" i="64" s="1"/>
  <c r="Z2169" i="64"/>
  <c r="Z2186" i="64" s="1"/>
  <c r="Z1488" i="64"/>
  <c r="Z1501" i="64" s="1"/>
  <c r="CE2168" i="64"/>
  <c r="CE2185" i="64" s="1"/>
  <c r="CE1487" i="64"/>
  <c r="CE1500" i="64" s="1"/>
  <c r="BW2168" i="64"/>
  <c r="BW2185" i="64" s="1"/>
  <c r="BW1487" i="64"/>
  <c r="BW1500" i="64" s="1"/>
  <c r="BO2168" i="64"/>
  <c r="BO2185" i="64" s="1"/>
  <c r="BO1487" i="64"/>
  <c r="BO1500" i="64" s="1"/>
  <c r="BG2168" i="64"/>
  <c r="BG2185" i="64" s="1"/>
  <c r="BG1487" i="64"/>
  <c r="BG1500" i="64" s="1"/>
  <c r="AY2168" i="64"/>
  <c r="AY2185" i="64" s="1"/>
  <c r="AY1487" i="64"/>
  <c r="AY1500" i="64" s="1"/>
  <c r="AQ2168" i="64"/>
  <c r="AQ2185" i="64" s="1"/>
  <c r="AQ1487" i="64"/>
  <c r="AQ1500" i="64" s="1"/>
  <c r="AI2168" i="64"/>
  <c r="AI2185" i="64" s="1"/>
  <c r="AI1487" i="64"/>
  <c r="AI1500" i="64" s="1"/>
  <c r="AA2168" i="64"/>
  <c r="AA2185" i="64" s="1"/>
  <c r="AA1487" i="64"/>
  <c r="AA1500" i="64" s="1"/>
  <c r="S2168" i="64"/>
  <c r="S2185" i="64" s="1"/>
  <c r="S1487" i="64"/>
  <c r="S1500" i="64" s="1"/>
  <c r="CE2173" i="64"/>
  <c r="CE1492" i="64"/>
  <c r="CE1505" i="64" s="1"/>
  <c r="BW2173" i="64"/>
  <c r="BW1492" i="64"/>
  <c r="BW1505" i="64" s="1"/>
  <c r="BO2173" i="64"/>
  <c r="BO1492" i="64"/>
  <c r="BO1505" i="64" s="1"/>
  <c r="BG2173" i="64"/>
  <c r="BG1492" i="64"/>
  <c r="BG1505" i="64" s="1"/>
  <c r="AY2173" i="64"/>
  <c r="AY1492" i="64"/>
  <c r="AY1505" i="64" s="1"/>
  <c r="AI2173" i="64"/>
  <c r="AI1492" i="64"/>
  <c r="AI1505" i="64" s="1"/>
  <c r="AA2173" i="64"/>
  <c r="AA1492" i="64"/>
  <c r="AA1505" i="64" s="1"/>
  <c r="S2173" i="64"/>
  <c r="S1492" i="64"/>
  <c r="S1505" i="64" s="1"/>
  <c r="CF2172" i="64"/>
  <c r="CF1491" i="64"/>
  <c r="BP2172" i="64"/>
  <c r="BP1491" i="64"/>
  <c r="AZ2172" i="64"/>
  <c r="AZ1491" i="64"/>
  <c r="AR2172" i="64"/>
  <c r="AR1491" i="64"/>
  <c r="AB2172" i="64"/>
  <c r="AB1491" i="64"/>
  <c r="T2172" i="64"/>
  <c r="T1491" i="64"/>
  <c r="BY2169" i="64"/>
  <c r="BY2186" i="64" s="1"/>
  <c r="BY1488" i="64"/>
  <c r="BY1501" i="64" s="1"/>
  <c r="BQ2169" i="64"/>
  <c r="BQ2186" i="64" s="1"/>
  <c r="BQ1488" i="64"/>
  <c r="BQ1501" i="64" s="1"/>
  <c r="AC2169" i="64"/>
  <c r="AC2186" i="64" s="1"/>
  <c r="AC1488" i="64"/>
  <c r="AC1501" i="64" s="1"/>
  <c r="CS1494" i="64"/>
  <c r="CS1496" i="64" s="1"/>
  <c r="CR1496" i="64"/>
  <c r="DF1420" i="64"/>
  <c r="DF2173" i="64"/>
  <c r="CX1416" i="64"/>
  <c r="CX1456" i="64" s="1"/>
  <c r="CX2169" i="64"/>
  <c r="CJ1420" i="64"/>
  <c r="CJ2173" i="64"/>
  <c r="CC1419" i="64"/>
  <c r="CC2172" i="64"/>
  <c r="BN1416" i="64"/>
  <c r="BN1456" i="64" s="1"/>
  <c r="BN2169" i="64"/>
  <c r="BN2186" i="64" s="1"/>
  <c r="DE1420" i="64"/>
  <c r="DE2173" i="64"/>
  <c r="CW1420" i="64"/>
  <c r="CW2173" i="64"/>
  <c r="CO1420" i="64"/>
  <c r="CO2173" i="64"/>
  <c r="DE1419" i="64"/>
  <c r="DE2172" i="64"/>
  <c r="CW1419" i="64"/>
  <c r="CW2172" i="64"/>
  <c r="CO1419" i="64"/>
  <c r="CO2172" i="64"/>
  <c r="DE1416" i="64"/>
  <c r="DE1456" i="64" s="1"/>
  <c r="DE2169" i="64"/>
  <c r="CW1416" i="64"/>
  <c r="CW1456" i="64" s="1"/>
  <c r="CW2169" i="64"/>
  <c r="CO1416" i="64"/>
  <c r="CO1456" i="64" s="1"/>
  <c r="CO2169" i="64"/>
  <c r="DE1415" i="64"/>
  <c r="DE2168" i="64"/>
  <c r="CW1415" i="64"/>
  <c r="CW2168" i="64"/>
  <c r="CO1415" i="64"/>
  <c r="CO2168" i="64"/>
  <c r="AG1420" i="64"/>
  <c r="AG2173" i="64"/>
  <c r="CP1415" i="64"/>
  <c r="CP2168" i="64"/>
  <c r="CI1415" i="64"/>
  <c r="CI2168" i="64"/>
  <c r="CI2185" i="64" s="1"/>
  <c r="CA1415" i="64"/>
  <c r="CA2168" i="64"/>
  <c r="CA2185" i="64" s="1"/>
  <c r="BK1415" i="64"/>
  <c r="BK2168" i="64"/>
  <c r="BK2185" i="64" s="1"/>
  <c r="AU1415" i="64"/>
  <c r="AU2168" i="64"/>
  <c r="AU2185" i="64" s="1"/>
  <c r="AE1415" i="64"/>
  <c r="AE2168" i="64"/>
  <c r="AE2185" i="64" s="1"/>
  <c r="BS1420" i="64"/>
  <c r="BS2173" i="64"/>
  <c r="BK1420" i="64"/>
  <c r="BK2173" i="64"/>
  <c r="AU1420" i="64"/>
  <c r="AU2173" i="64"/>
  <c r="AM1420" i="64"/>
  <c r="AM2173" i="64"/>
  <c r="CB1419" i="64"/>
  <c r="CB2172" i="64"/>
  <c r="BL1419" i="64"/>
  <c r="BL2172" i="64"/>
  <c r="BD1419" i="64"/>
  <c r="BD2172" i="64"/>
  <c r="AV1419" i="64"/>
  <c r="AV2172" i="64"/>
  <c r="CC1416" i="64"/>
  <c r="CC1456" i="64" s="1"/>
  <c r="CC2169" i="64"/>
  <c r="CC2186" i="64" s="1"/>
  <c r="BU1416" i="64"/>
  <c r="BU1456" i="64" s="1"/>
  <c r="BU2169" i="64"/>
  <c r="BU2186" i="64" s="1"/>
  <c r="AW1416" i="64"/>
  <c r="AW1456" i="64" s="1"/>
  <c r="AW2169" i="64"/>
  <c r="AW2186" i="64" s="1"/>
  <c r="AO1416" i="64"/>
  <c r="AO1456" i="64" s="1"/>
  <c r="AO2169" i="64"/>
  <c r="AO2186" i="64" s="1"/>
  <c r="Y1416" i="64"/>
  <c r="Y1456" i="64" s="1"/>
  <c r="Y2169" i="64"/>
  <c r="Y2186" i="64" s="1"/>
  <c r="DD1420" i="64"/>
  <c r="DD2173" i="64"/>
  <c r="CP1420" i="64"/>
  <c r="CP2173" i="64"/>
  <c r="DF1415" i="64"/>
  <c r="DF2168" i="64"/>
  <c r="CH1415" i="64"/>
  <c r="CH2168" i="64"/>
  <c r="CH2185" i="64" s="1"/>
  <c r="BZ1415" i="64"/>
  <c r="BZ2168" i="64"/>
  <c r="BZ2185" i="64" s="1"/>
  <c r="BR1415" i="64"/>
  <c r="BR2168" i="64"/>
  <c r="BR2185" i="64" s="1"/>
  <c r="BJ1415" i="64"/>
  <c r="BJ2168" i="64"/>
  <c r="BJ2185" i="64" s="1"/>
  <c r="BB1415" i="64"/>
  <c r="BB2168" i="64"/>
  <c r="BB2185" i="64" s="1"/>
  <c r="AL1415" i="64"/>
  <c r="AL2168" i="64"/>
  <c r="AL2185" i="64" s="1"/>
  <c r="AD1415" i="64"/>
  <c r="AD2168" i="64"/>
  <c r="AD2185" i="64" s="1"/>
  <c r="V1415" i="64"/>
  <c r="V2168" i="64"/>
  <c r="V2185" i="64" s="1"/>
  <c r="BJ1420" i="64"/>
  <c r="BJ2173" i="64"/>
  <c r="CI1419" i="64"/>
  <c r="CI2172" i="64"/>
  <c r="CA1419" i="64"/>
  <c r="CA2172" i="64"/>
  <c r="BK1419" i="64"/>
  <c r="BK2172" i="64"/>
  <c r="BC1419" i="64"/>
  <c r="BC2172" i="64"/>
  <c r="AU1419" i="64"/>
  <c r="AU2172" i="64"/>
  <c r="AM1419" i="64"/>
  <c r="AM2172" i="64"/>
  <c r="AE1419" i="64"/>
  <c r="AE2172" i="64"/>
  <c r="W1419" i="64"/>
  <c r="W2172" i="64"/>
  <c r="CJ1416" i="64"/>
  <c r="CJ1456" i="64" s="1"/>
  <c r="CJ2169" i="64"/>
  <c r="CJ2186" i="64" s="1"/>
  <c r="CB1416" i="64"/>
  <c r="CB1456" i="64" s="1"/>
  <c r="CB2169" i="64"/>
  <c r="CB2186" i="64" s="1"/>
  <c r="BT1416" i="64"/>
  <c r="BT1456" i="64" s="1"/>
  <c r="BT2169" i="64"/>
  <c r="BT2186" i="64" s="1"/>
  <c r="BL1416" i="64"/>
  <c r="BL1456" i="64" s="1"/>
  <c r="BL2169" i="64"/>
  <c r="BL2186" i="64" s="1"/>
  <c r="AV1416" i="64"/>
  <c r="AV1456" i="64" s="1"/>
  <c r="AV2169" i="64"/>
  <c r="AV2186" i="64" s="1"/>
  <c r="AN1416" i="64"/>
  <c r="AN1456" i="64" s="1"/>
  <c r="AN2169" i="64"/>
  <c r="AN2186" i="64" s="1"/>
  <c r="AF1416" i="64"/>
  <c r="AF1456" i="64" s="1"/>
  <c r="AF2169" i="64"/>
  <c r="AF2186" i="64" s="1"/>
  <c r="X1416" i="64"/>
  <c r="X1456" i="64" s="1"/>
  <c r="X2169" i="64"/>
  <c r="X2186" i="64" s="1"/>
  <c r="DC1420" i="64"/>
  <c r="DC2173" i="64"/>
  <c r="CU1420" i="64"/>
  <c r="CU2173" i="64"/>
  <c r="DK1419" i="64"/>
  <c r="DK2172" i="64"/>
  <c r="DK1416" i="64"/>
  <c r="DK1456" i="64" s="1"/>
  <c r="DK2169" i="64"/>
  <c r="DC1416" i="64"/>
  <c r="DC1456" i="64" s="1"/>
  <c r="DC2169" i="64"/>
  <c r="CX1420" i="64"/>
  <c r="CX2173" i="64"/>
  <c r="DF1416" i="64"/>
  <c r="DF1456" i="64" s="1"/>
  <c r="DF2169" i="64"/>
  <c r="CG1415" i="64"/>
  <c r="CG2168" i="64"/>
  <c r="CG2185" i="64" s="1"/>
  <c r="BY1415" i="64"/>
  <c r="BY2168" i="64"/>
  <c r="BY2185" i="64" s="1"/>
  <c r="BQ1415" i="64"/>
  <c r="BQ2168" i="64"/>
  <c r="BQ2185" i="64" s="1"/>
  <c r="BI1415" i="64"/>
  <c r="BI2168" i="64"/>
  <c r="BI2185" i="64" s="1"/>
  <c r="BA1415" i="64"/>
  <c r="BA2168" i="64"/>
  <c r="BA2185" i="64" s="1"/>
  <c r="AS1415" i="64"/>
  <c r="AS2168" i="64"/>
  <c r="AS2185" i="64" s="1"/>
  <c r="AK1415" i="64"/>
  <c r="AK2168" i="64"/>
  <c r="AK2185" i="64" s="1"/>
  <c r="AC1415" i="64"/>
  <c r="AC2168" i="64"/>
  <c r="AC2185" i="64" s="1"/>
  <c r="BY1420" i="64"/>
  <c r="BY2173" i="64"/>
  <c r="BZ1419" i="64"/>
  <c r="BZ2172" i="64"/>
  <c r="BR1419" i="64"/>
  <c r="BR2172" i="64"/>
  <c r="BJ1419" i="64"/>
  <c r="BJ2172" i="64"/>
  <c r="BB1419" i="64"/>
  <c r="BB2172" i="64"/>
  <c r="AT1419" i="64"/>
  <c r="AT2172" i="64"/>
  <c r="AL1419" i="64"/>
  <c r="AL2172" i="64"/>
  <c r="AD1419" i="64"/>
  <c r="AD2172" i="64"/>
  <c r="CI1416" i="64"/>
  <c r="CI1456" i="64" s="1"/>
  <c r="CI2169" i="64"/>
  <c r="CI2186" i="64" s="1"/>
  <c r="CA1416" i="64"/>
  <c r="CA1456" i="64" s="1"/>
  <c r="CA2169" i="64"/>
  <c r="CA2186" i="64" s="1"/>
  <c r="BK1416" i="64"/>
  <c r="BK1456" i="64" s="1"/>
  <c r="BK2169" i="64"/>
  <c r="BK2186" i="64" s="1"/>
  <c r="BC1416" i="64"/>
  <c r="BC1456" i="64" s="1"/>
  <c r="BC2169" i="64"/>
  <c r="BC2186" i="64" s="1"/>
  <c r="AU1416" i="64"/>
  <c r="AU1456" i="64" s="1"/>
  <c r="AU2169" i="64"/>
  <c r="AU2186" i="64" s="1"/>
  <c r="AM1416" i="64"/>
  <c r="AM1456" i="64" s="1"/>
  <c r="AM2169" i="64"/>
  <c r="AM2186" i="64" s="1"/>
  <c r="AE1416" i="64"/>
  <c r="AE1456" i="64" s="1"/>
  <c r="AE2169" i="64"/>
  <c r="AE2186" i="64" s="1"/>
  <c r="W1416" i="64"/>
  <c r="W1456" i="64" s="1"/>
  <c r="W2169" i="64"/>
  <c r="W2186" i="64" s="1"/>
  <c r="DJ1420" i="64"/>
  <c r="DJ2173" i="64"/>
  <c r="DB1420" i="64"/>
  <c r="DB2173" i="64"/>
  <c r="CT1420" i="64"/>
  <c r="CT2173" i="64"/>
  <c r="DJ1419" i="64"/>
  <c r="DJ2172" i="64"/>
  <c r="DB1419" i="64"/>
  <c r="DB2172" i="64"/>
  <c r="CT1419" i="64"/>
  <c r="CT2172" i="64"/>
  <c r="DJ1416" i="64"/>
  <c r="DJ1456" i="64" s="1"/>
  <c r="DJ2169" i="64"/>
  <c r="DB1416" i="64"/>
  <c r="DB1456" i="64" s="1"/>
  <c r="DB2169" i="64"/>
  <c r="CT1416" i="64"/>
  <c r="CT1456" i="64" s="1"/>
  <c r="CT2169" i="64"/>
  <c r="DJ1415" i="64"/>
  <c r="DJ2168" i="64"/>
  <c r="DB1415" i="64"/>
  <c r="DB2168" i="64"/>
  <c r="CT1415" i="64"/>
  <c r="CT2168" i="64"/>
  <c r="DF1419" i="64"/>
  <c r="DF2172" i="64"/>
  <c r="CP1416" i="64"/>
  <c r="CP1456" i="64" s="1"/>
  <c r="CP2169" i="64"/>
  <c r="CF1415" i="64"/>
  <c r="CF2168" i="64"/>
  <c r="CF2185" i="64" s="1"/>
  <c r="BX1415" i="64"/>
  <c r="BX2168" i="64"/>
  <c r="BX2185" i="64" s="1"/>
  <c r="AR1415" i="64"/>
  <c r="AR2168" i="64"/>
  <c r="AR2185" i="64" s="1"/>
  <c r="AB1420" i="64"/>
  <c r="AB2173" i="64"/>
  <c r="BI1419" i="64"/>
  <c r="BI2172" i="64"/>
  <c r="U1419" i="64"/>
  <c r="U2172" i="64"/>
  <c r="CH1416" i="64"/>
  <c r="CH1456" i="64" s="1"/>
  <c r="CH2169" i="64"/>
  <c r="CH2186" i="64" s="1"/>
  <c r="BZ1416" i="64"/>
  <c r="BZ1456" i="64" s="1"/>
  <c r="BZ2169" i="64"/>
  <c r="BZ2186" i="64" s="1"/>
  <c r="BR1416" i="64"/>
  <c r="BR1456" i="64" s="1"/>
  <c r="BR2169" i="64"/>
  <c r="BR2186" i="64" s="1"/>
  <c r="BJ1416" i="64"/>
  <c r="BJ1456" i="64" s="1"/>
  <c r="BJ2169" i="64"/>
  <c r="BJ2186" i="64" s="1"/>
  <c r="AT1416" i="64"/>
  <c r="AT1456" i="64" s="1"/>
  <c r="AT2169" i="64"/>
  <c r="AT2186" i="64" s="1"/>
  <c r="AD1416" i="64"/>
  <c r="AD1456" i="64" s="1"/>
  <c r="AD2169" i="64"/>
  <c r="AD2186" i="64" s="1"/>
  <c r="V1416" i="64"/>
  <c r="V1456" i="64" s="1"/>
  <c r="V2169" i="64"/>
  <c r="V2186" i="64" s="1"/>
  <c r="DA1420" i="64"/>
  <c r="DA2173" i="64"/>
  <c r="CS1420" i="64"/>
  <c r="CS2173" i="64"/>
  <c r="CS1419" i="64"/>
  <c r="CS2172" i="64"/>
  <c r="DI1416" i="64"/>
  <c r="DI1456" i="64" s="1"/>
  <c r="DI2169" i="64"/>
  <c r="DA1416" i="64"/>
  <c r="DA1456" i="64" s="1"/>
  <c r="DA2169" i="64"/>
  <c r="CS1416" i="64"/>
  <c r="CS1456" i="64" s="1"/>
  <c r="CS2169" i="64"/>
  <c r="CS1415" i="64"/>
  <c r="CS2168" i="64"/>
  <c r="CP1419" i="64"/>
  <c r="CP2172" i="64"/>
  <c r="AQ1420" i="64"/>
  <c r="AQ2173" i="64"/>
  <c r="BX1419" i="64"/>
  <c r="BX2172" i="64"/>
  <c r="BH1419" i="64"/>
  <c r="BH2172" i="64"/>
  <c r="AJ1419" i="64"/>
  <c r="AJ2172" i="64"/>
  <c r="CG1416" i="64"/>
  <c r="CG1456" i="64" s="1"/>
  <c r="CG2169" i="64"/>
  <c r="CG2186" i="64" s="1"/>
  <c r="BI1416" i="64"/>
  <c r="BI1456" i="64" s="1"/>
  <c r="BI2169" i="64"/>
  <c r="BI2186" i="64" s="1"/>
  <c r="BA1416" i="64"/>
  <c r="BA1456" i="64" s="1"/>
  <c r="BA2169" i="64"/>
  <c r="BA2186" i="64" s="1"/>
  <c r="AS1416" i="64"/>
  <c r="AS1456" i="64" s="1"/>
  <c r="AS2169" i="64"/>
  <c r="AS2186" i="64" s="1"/>
  <c r="AK1416" i="64"/>
  <c r="AK1456" i="64" s="1"/>
  <c r="AK2169" i="64"/>
  <c r="AK2186" i="64" s="1"/>
  <c r="U1416" i="64"/>
  <c r="U1456" i="64" s="1"/>
  <c r="U2169" i="64"/>
  <c r="U2186" i="64" s="1"/>
  <c r="DH1420" i="64"/>
  <c r="DH2173" i="64"/>
  <c r="CZ1420" i="64"/>
  <c r="CZ2173" i="64"/>
  <c r="CR1420" i="64"/>
  <c r="CR2173" i="64"/>
  <c r="DH1419" i="64"/>
  <c r="DH2172" i="64"/>
  <c r="CZ1419" i="64"/>
  <c r="CZ2172" i="64"/>
  <c r="CR1419" i="64"/>
  <c r="CR2172" i="64"/>
  <c r="DH1416" i="64"/>
  <c r="DH1456" i="64" s="1"/>
  <c r="DH2169" i="64"/>
  <c r="CZ1416" i="64"/>
  <c r="CZ1456" i="64" s="1"/>
  <c r="CZ2169" i="64"/>
  <c r="CR1416" i="64"/>
  <c r="CR1456" i="64" s="1"/>
  <c r="CR2169" i="64"/>
  <c r="DH1415" i="64"/>
  <c r="DH2168" i="64"/>
  <c r="CZ1415" i="64"/>
  <c r="CZ2168" i="64"/>
  <c r="CR1415" i="64"/>
  <c r="CR2168" i="64"/>
  <c r="CX1419" i="64"/>
  <c r="CX2172" i="64"/>
  <c r="CX1415" i="64"/>
  <c r="CX2168" i="64"/>
  <c r="BF1415" i="64"/>
  <c r="BF2168" i="64"/>
  <c r="BF2185" i="64" s="1"/>
  <c r="BW1419" i="64"/>
  <c r="BW2172" i="64"/>
  <c r="AA1419" i="64"/>
  <c r="AA2172" i="64"/>
  <c r="BX1416" i="64"/>
  <c r="BX1456" i="64" s="1"/>
  <c r="BX2169" i="64"/>
  <c r="BX2186" i="64" s="1"/>
  <c r="DG1420" i="64"/>
  <c r="DG2173" i="64"/>
  <c r="CY1420" i="64"/>
  <c r="CY2173" i="64"/>
  <c r="CQ1420" i="64"/>
  <c r="CQ2173" i="64"/>
  <c r="DG1419" i="64"/>
  <c r="DG2172" i="64"/>
  <c r="CY1419" i="64"/>
  <c r="CY2172" i="64"/>
  <c r="CQ1419" i="64"/>
  <c r="CQ2172" i="64"/>
  <c r="DG1416" i="64"/>
  <c r="DG1456" i="64" s="1"/>
  <c r="DG2169" i="64"/>
  <c r="CY1416" i="64"/>
  <c r="CY1456" i="64" s="1"/>
  <c r="CY2169" i="64"/>
  <c r="CQ1416" i="64"/>
  <c r="CQ1456" i="64" s="1"/>
  <c r="CQ2169" i="64"/>
  <c r="DG1415" i="64"/>
  <c r="DG2168" i="64"/>
  <c r="CY1415" i="64"/>
  <c r="CY2168" i="64"/>
  <c r="CQ1415" i="64"/>
  <c r="CQ2168" i="64"/>
  <c r="DJ1139" i="64"/>
  <c r="DJ1166" i="64" s="1"/>
  <c r="CT938" i="64"/>
  <c r="CT953" i="64" s="1"/>
  <c r="CT1318" i="64"/>
  <c r="CT1332" i="64" s="1"/>
  <c r="DB2199" i="64"/>
  <c r="DB2213" i="64" s="1"/>
  <c r="DB1170" i="64"/>
  <c r="DB1205" i="64" s="1"/>
  <c r="CT2146" i="64"/>
  <c r="CT2095" i="64"/>
  <c r="CT1371" i="64"/>
  <c r="CT1317" i="64"/>
  <c r="CT2199" i="64"/>
  <c r="CT2213" i="64" s="1"/>
  <c r="DB1139" i="64"/>
  <c r="DB1166" i="64" s="1"/>
  <c r="DB493" i="64"/>
  <c r="DB2121" i="64"/>
  <c r="DB2069" i="64"/>
  <c r="DJ1367" i="64"/>
  <c r="DJ1382" i="64" s="1"/>
  <c r="CT1313" i="64"/>
  <c r="CT1327" i="64" s="1"/>
  <c r="DB2198" i="64"/>
  <c r="DJ1625" i="64"/>
  <c r="DJ1648" i="64" s="1"/>
  <c r="DB1138" i="64"/>
  <c r="CT449" i="64"/>
  <c r="DJ1371" i="64"/>
  <c r="CT2121" i="64"/>
  <c r="DB2065" i="64"/>
  <c r="CT1367" i="64"/>
  <c r="CT1382" i="64" s="1"/>
  <c r="CT1286" i="64"/>
  <c r="CT2198" i="64"/>
  <c r="DJ1624" i="64"/>
  <c r="DB1098" i="64"/>
  <c r="DB1125" i="64" s="1"/>
  <c r="CT1341" i="64"/>
  <c r="CT1285" i="64"/>
  <c r="CT1214" i="64"/>
  <c r="DB1620" i="64"/>
  <c r="DB1643" i="64" s="1"/>
  <c r="DB1067" i="64"/>
  <c r="DB2120" i="64"/>
  <c r="DJ1340" i="64"/>
  <c r="CT1281" i="64"/>
  <c r="CT1304" i="64" s="1"/>
  <c r="CT1175" i="64"/>
  <c r="CT1210" i="64" s="1"/>
  <c r="CT1620" i="64"/>
  <c r="CT1643" i="64" s="1"/>
  <c r="DB987" i="64"/>
  <c r="DB1000" i="64" s="1"/>
  <c r="DJ2116" i="64"/>
  <c r="CT1340" i="64"/>
  <c r="DJ1469" i="64"/>
  <c r="CT1174" i="64"/>
  <c r="DJ1552" i="64"/>
  <c r="DJ1579" i="64" s="1"/>
  <c r="CT987" i="64"/>
  <c r="CT1000" i="64" s="1"/>
  <c r="CT2096" i="64"/>
  <c r="DJ1391" i="64"/>
  <c r="DJ1406" i="64" s="1"/>
  <c r="DB1318" i="64"/>
  <c r="DB1332" i="64" s="1"/>
  <c r="CT1465" i="64"/>
  <c r="CT1478" i="64" s="1"/>
  <c r="DJ1170" i="64"/>
  <c r="DJ1205" i="64" s="1"/>
  <c r="DB1552" i="64"/>
  <c r="DB1579" i="64" s="1"/>
  <c r="DB938" i="64"/>
  <c r="DB953" i="64" s="1"/>
  <c r="BT1857" i="64"/>
  <c r="BT1869" i="64" s="1"/>
  <c r="BT1415" i="64"/>
  <c r="AN1857" i="64"/>
  <c r="AN1869" i="64" s="1"/>
  <c r="AN1415" i="64"/>
  <c r="CB1862" i="64"/>
  <c r="CB1420" i="64"/>
  <c r="BD1862" i="64"/>
  <c r="BD1420" i="64"/>
  <c r="X1862" i="64"/>
  <c r="X1420" i="64"/>
  <c r="BM1861" i="64"/>
  <c r="BM1419" i="64"/>
  <c r="AW1861" i="64"/>
  <c r="AW1419" i="64"/>
  <c r="Y1861" i="64"/>
  <c r="Y1419" i="64"/>
  <c r="CD1858" i="64"/>
  <c r="CD1416" i="64"/>
  <c r="CD1456" i="64" s="1"/>
  <c r="AH1858" i="64"/>
  <c r="AH1416" i="64"/>
  <c r="AH1456" i="64" s="1"/>
  <c r="CH1862" i="64"/>
  <c r="CH1420" i="64"/>
  <c r="BR1862" i="64"/>
  <c r="BR1420" i="64"/>
  <c r="BB1862" i="64"/>
  <c r="BB1420" i="64"/>
  <c r="AL1862" i="64"/>
  <c r="AL1420" i="64"/>
  <c r="V1862" i="64"/>
  <c r="V1420" i="64"/>
  <c r="U1857" i="64"/>
  <c r="U1869" i="64" s="1"/>
  <c r="U1415" i="64"/>
  <c r="CG1862" i="64"/>
  <c r="CG1420" i="64"/>
  <c r="BQ1862" i="64"/>
  <c r="BQ1420" i="64"/>
  <c r="BI1862" i="64"/>
  <c r="BI1420" i="64"/>
  <c r="BA1862" i="64"/>
  <c r="BA1420" i="64"/>
  <c r="AS1862" i="64"/>
  <c r="AS1420" i="64"/>
  <c r="AK1862" i="64"/>
  <c r="AK1420" i="64"/>
  <c r="AC1862" i="64"/>
  <c r="AC1420" i="64"/>
  <c r="U1862" i="64"/>
  <c r="U1420" i="64"/>
  <c r="CH1861" i="64"/>
  <c r="CH1419" i="64"/>
  <c r="V1861" i="64"/>
  <c r="V1419" i="64"/>
  <c r="BS1858" i="64"/>
  <c r="BS1416" i="64"/>
  <c r="BS1456" i="64" s="1"/>
  <c r="DI1862" i="64"/>
  <c r="DI1420" i="64"/>
  <c r="DI1861" i="64"/>
  <c r="DI1419" i="64"/>
  <c r="DA1861" i="64"/>
  <c r="DA1419" i="64"/>
  <c r="DI1857" i="64"/>
  <c r="DI1869" i="64" s="1"/>
  <c r="DI1415" i="64"/>
  <c r="DA1028" i="64"/>
  <c r="DA1055" i="64" s="1"/>
  <c r="DA1415" i="64"/>
  <c r="BH1857" i="64"/>
  <c r="BH1869" i="64" s="1"/>
  <c r="BH1415" i="64"/>
  <c r="AJ1857" i="64"/>
  <c r="AJ1869" i="64" s="1"/>
  <c r="AJ1415" i="64"/>
  <c r="AB1857" i="64"/>
  <c r="AB1869" i="64" s="1"/>
  <c r="AB1415" i="64"/>
  <c r="BX1862" i="64"/>
  <c r="BX1420" i="64"/>
  <c r="BH1862" i="64"/>
  <c r="BH1420" i="64"/>
  <c r="AJ1862" i="64"/>
  <c r="AJ1420" i="64"/>
  <c r="T1862" i="64"/>
  <c r="T1420" i="64"/>
  <c r="BY1861" i="64"/>
  <c r="BY1419" i="64"/>
  <c r="BA1861" i="64"/>
  <c r="BA1419" i="64"/>
  <c r="AS1861" i="64"/>
  <c r="AS1419" i="64"/>
  <c r="AC1861" i="64"/>
  <c r="AC1419" i="64"/>
  <c r="BB1858" i="64"/>
  <c r="BB1416" i="64"/>
  <c r="BB1456" i="64" s="1"/>
  <c r="BP1857" i="64"/>
  <c r="BP1869" i="64" s="1"/>
  <c r="BP1415" i="64"/>
  <c r="T1857" i="64"/>
  <c r="T1869" i="64" s="1"/>
  <c r="T1415" i="64"/>
  <c r="BP1862" i="64"/>
  <c r="BP1420" i="64"/>
  <c r="AZ1862" i="64"/>
  <c r="AZ1420" i="64"/>
  <c r="CG1861" i="64"/>
  <c r="CG1419" i="64"/>
  <c r="BQ1861" i="64"/>
  <c r="BQ1419" i="64"/>
  <c r="AK1861" i="64"/>
  <c r="AK1419" i="64"/>
  <c r="AL1858" i="64"/>
  <c r="AL1416" i="64"/>
  <c r="AL1456" i="64" s="1"/>
  <c r="CE1857" i="64"/>
  <c r="CE1869" i="64" s="1"/>
  <c r="CE1415" i="64"/>
  <c r="BW1857" i="64"/>
  <c r="BW1869" i="64" s="1"/>
  <c r="BW1415" i="64"/>
  <c r="BO1857" i="64"/>
  <c r="BO1869" i="64" s="1"/>
  <c r="BO1415" i="64"/>
  <c r="BG1857" i="64"/>
  <c r="BG1869" i="64" s="1"/>
  <c r="BG1415" i="64"/>
  <c r="AY1857" i="64"/>
  <c r="AY1869" i="64" s="1"/>
  <c r="AY1415" i="64"/>
  <c r="AQ1857" i="64"/>
  <c r="AQ1869" i="64" s="1"/>
  <c r="AQ1415" i="64"/>
  <c r="AI1857" i="64"/>
  <c r="AI1869" i="64" s="1"/>
  <c r="AI1415" i="64"/>
  <c r="AA1857" i="64"/>
  <c r="AA1869" i="64" s="1"/>
  <c r="AA1415" i="64"/>
  <c r="S1857" i="64"/>
  <c r="S1869" i="64" s="1"/>
  <c r="S1415" i="64"/>
  <c r="CE1862" i="64"/>
  <c r="CE1420" i="64"/>
  <c r="BW1862" i="64"/>
  <c r="BW1420" i="64"/>
  <c r="BO1862" i="64"/>
  <c r="BO1420" i="64"/>
  <c r="BG1862" i="64"/>
  <c r="BG1420" i="64"/>
  <c r="AY1862" i="64"/>
  <c r="AY1420" i="64"/>
  <c r="AI1862" i="64"/>
  <c r="AI1420" i="64"/>
  <c r="AA1862" i="64"/>
  <c r="AA1420" i="64"/>
  <c r="S1862" i="64"/>
  <c r="S1420" i="64"/>
  <c r="CF1861" i="64"/>
  <c r="CF1419" i="64"/>
  <c r="BP1861" i="64"/>
  <c r="BP1419" i="64"/>
  <c r="AZ1861" i="64"/>
  <c r="AZ1419" i="64"/>
  <c r="AR1861" i="64"/>
  <c r="AR1419" i="64"/>
  <c r="AB1861" i="64"/>
  <c r="AB1419" i="64"/>
  <c r="T1861" i="64"/>
  <c r="T1419" i="64"/>
  <c r="BY1858" i="64"/>
  <c r="BY1416" i="64"/>
  <c r="BY1456" i="64" s="1"/>
  <c r="BQ1858" i="64"/>
  <c r="BQ1416" i="64"/>
  <c r="BQ1456" i="64" s="1"/>
  <c r="AC1858" i="64"/>
  <c r="AC1416" i="64"/>
  <c r="AC1456" i="64" s="1"/>
  <c r="CJ1857" i="64"/>
  <c r="CJ1869" i="64" s="1"/>
  <c r="CJ1415" i="64"/>
  <c r="BD1857" i="64"/>
  <c r="BD1869" i="64" s="1"/>
  <c r="BD1415" i="64"/>
  <c r="AN1862" i="64"/>
  <c r="AN1420" i="64"/>
  <c r="AX1858" i="64"/>
  <c r="AX1416" i="64"/>
  <c r="AX1456" i="64" s="1"/>
  <c r="AZ1857" i="64"/>
  <c r="AZ1869" i="64" s="1"/>
  <c r="AZ1415" i="64"/>
  <c r="AR1862" i="64"/>
  <c r="AR1420" i="64"/>
  <c r="BV1857" i="64"/>
  <c r="BV1869" i="64" s="1"/>
  <c r="BV1415" i="64"/>
  <c r="AH1857" i="64"/>
  <c r="AH1869" i="64" s="1"/>
  <c r="AH1415" i="64"/>
  <c r="CL1862" i="64"/>
  <c r="CL1420" i="64"/>
  <c r="BV1862" i="64"/>
  <c r="BV1420" i="64"/>
  <c r="BF1862" i="64"/>
  <c r="BF1420" i="64"/>
  <c r="AP1862" i="64"/>
  <c r="AP1420" i="64"/>
  <c r="Z1862" i="64"/>
  <c r="Z1420" i="64"/>
  <c r="BG1861" i="64"/>
  <c r="BG1419" i="64"/>
  <c r="AQ1861" i="64"/>
  <c r="AQ1419" i="64"/>
  <c r="CF1858" i="64"/>
  <c r="CF1416" i="64"/>
  <c r="CF1456" i="64" s="1"/>
  <c r="BP1858" i="64"/>
  <c r="BP1416" i="64"/>
  <c r="BP1456" i="64" s="1"/>
  <c r="AZ1858" i="64"/>
  <c r="AZ1416" i="64"/>
  <c r="AZ1456" i="64" s="1"/>
  <c r="AJ1858" i="64"/>
  <c r="AJ1416" i="64"/>
  <c r="AJ1456" i="64" s="1"/>
  <c r="T1858" i="64"/>
  <c r="T1416" i="64"/>
  <c r="T1456" i="64" s="1"/>
  <c r="CB1857" i="64"/>
  <c r="CB1869" i="64" s="1"/>
  <c r="CB1415" i="64"/>
  <c r="AV1857" i="64"/>
  <c r="AV1869" i="64" s="1"/>
  <c r="AV1415" i="64"/>
  <c r="X1857" i="64"/>
  <c r="X1869" i="64" s="1"/>
  <c r="X1415" i="64"/>
  <c r="BL1862" i="64"/>
  <c r="BL1420" i="64"/>
  <c r="AV1862" i="64"/>
  <c r="AV1420" i="64"/>
  <c r="CK1861" i="64"/>
  <c r="CK1419" i="64"/>
  <c r="BU1861" i="64"/>
  <c r="BU1419" i="64"/>
  <c r="BE1861" i="64"/>
  <c r="BE1419" i="64"/>
  <c r="AO1861" i="64"/>
  <c r="AO1419" i="64"/>
  <c r="AG1861" i="64"/>
  <c r="AG1419" i="64"/>
  <c r="CL1858" i="64"/>
  <c r="CL1416" i="64"/>
  <c r="CL1456" i="64" s="1"/>
  <c r="BV1858" i="64"/>
  <c r="BV1416" i="64"/>
  <c r="BV1456" i="64" s="1"/>
  <c r="BF1858" i="64"/>
  <c r="BF1416" i="64"/>
  <c r="BF1456" i="64" s="1"/>
  <c r="Z1858" i="64"/>
  <c r="Z1416" i="64"/>
  <c r="Z1456" i="64" s="1"/>
  <c r="CF1862" i="64"/>
  <c r="CF1420" i="64"/>
  <c r="CL1857" i="64"/>
  <c r="CL1869" i="64" s="1"/>
  <c r="CL1415" i="64"/>
  <c r="CD1857" i="64"/>
  <c r="CD1869" i="64" s="1"/>
  <c r="CD1415" i="64"/>
  <c r="BN1857" i="64"/>
  <c r="BN1869" i="64" s="1"/>
  <c r="BN1415" i="64"/>
  <c r="AX1857" i="64"/>
  <c r="AX1869" i="64" s="1"/>
  <c r="AX1415" i="64"/>
  <c r="AP1857" i="64"/>
  <c r="AP1869" i="64" s="1"/>
  <c r="AP1415" i="64"/>
  <c r="Z1857" i="64"/>
  <c r="Z1869" i="64" s="1"/>
  <c r="Z1415" i="64"/>
  <c r="CD1862" i="64"/>
  <c r="CD1420" i="64"/>
  <c r="BN1862" i="64"/>
  <c r="BN1420" i="64"/>
  <c r="AX1862" i="64"/>
  <c r="AX1420" i="64"/>
  <c r="AH1862" i="64"/>
  <c r="AH1420" i="64"/>
  <c r="CE1861" i="64"/>
  <c r="CE1419" i="64"/>
  <c r="BO1861" i="64"/>
  <c r="BO1419" i="64"/>
  <c r="AY1861" i="64"/>
  <c r="AY1419" i="64"/>
  <c r="AI1861" i="64"/>
  <c r="AI1419" i="64"/>
  <c r="S1861" i="64"/>
  <c r="S1419" i="64"/>
  <c r="BH1858" i="64"/>
  <c r="BH1416" i="64"/>
  <c r="BH1456" i="64" s="1"/>
  <c r="AR1858" i="64"/>
  <c r="AR1416" i="64"/>
  <c r="AR1456" i="64" s="1"/>
  <c r="AB1858" i="64"/>
  <c r="AB1416" i="64"/>
  <c r="AB1456" i="64" s="1"/>
  <c r="CK1857" i="64"/>
  <c r="CK1869" i="64" s="1"/>
  <c r="CK1415" i="64"/>
  <c r="CC1857" i="64"/>
  <c r="CC1869" i="64" s="1"/>
  <c r="CC1415" i="64"/>
  <c r="BU1857" i="64"/>
  <c r="BU1869" i="64" s="1"/>
  <c r="BU1415" i="64"/>
  <c r="BM1857" i="64"/>
  <c r="BM1869" i="64" s="1"/>
  <c r="BM1415" i="64"/>
  <c r="BE1857" i="64"/>
  <c r="BE1869" i="64" s="1"/>
  <c r="BE1415" i="64"/>
  <c r="AW1857" i="64"/>
  <c r="AW1869" i="64" s="1"/>
  <c r="AW1415" i="64"/>
  <c r="AO1857" i="64"/>
  <c r="AO1869" i="64" s="1"/>
  <c r="AO1415" i="64"/>
  <c r="AG1857" i="64"/>
  <c r="AG1869" i="64" s="1"/>
  <c r="AG1415" i="64"/>
  <c r="Y1857" i="64"/>
  <c r="Y1869" i="64" s="1"/>
  <c r="Y1415" i="64"/>
  <c r="CK1862" i="64"/>
  <c r="CK1420" i="64"/>
  <c r="CC1862" i="64"/>
  <c r="CC1420" i="64"/>
  <c r="BU1862" i="64"/>
  <c r="BU1420" i="64"/>
  <c r="BM1862" i="64"/>
  <c r="BM1420" i="64"/>
  <c r="BE1862" i="64"/>
  <c r="BE1420" i="64"/>
  <c r="AW1862" i="64"/>
  <c r="AW1420" i="64"/>
  <c r="AO1862" i="64"/>
  <c r="AO1420" i="64"/>
  <c r="Y1862" i="64"/>
  <c r="Y1420" i="64"/>
  <c r="CL1861" i="64"/>
  <c r="CL1419" i="64"/>
  <c r="CD1861" i="64"/>
  <c r="CD1419" i="64"/>
  <c r="BV1861" i="64"/>
  <c r="BV1419" i="64"/>
  <c r="BN1861" i="64"/>
  <c r="BN1419" i="64"/>
  <c r="BF1861" i="64"/>
  <c r="BF1419" i="64"/>
  <c r="AX1861" i="64"/>
  <c r="AX1419" i="64"/>
  <c r="AP1861" i="64"/>
  <c r="AP1419" i="64"/>
  <c r="AH1861" i="64"/>
  <c r="AH1419" i="64"/>
  <c r="Z1861" i="64"/>
  <c r="Z1419" i="64"/>
  <c r="CE1858" i="64"/>
  <c r="CE1416" i="64"/>
  <c r="CE1456" i="64" s="1"/>
  <c r="BW1858" i="64"/>
  <c r="BW1416" i="64"/>
  <c r="BW1456" i="64" s="1"/>
  <c r="BO1858" i="64"/>
  <c r="BO1416" i="64"/>
  <c r="BO1456" i="64" s="1"/>
  <c r="BG1858" i="64"/>
  <c r="BG1416" i="64"/>
  <c r="BG1456" i="64" s="1"/>
  <c r="AY1858" i="64"/>
  <c r="AY1416" i="64"/>
  <c r="AY1456" i="64" s="1"/>
  <c r="AQ1858" i="64"/>
  <c r="AQ1416" i="64"/>
  <c r="AQ1456" i="64" s="1"/>
  <c r="AI1858" i="64"/>
  <c r="AI1416" i="64"/>
  <c r="AI1456" i="64" s="1"/>
  <c r="AA1858" i="64"/>
  <c r="AA1416" i="64"/>
  <c r="AA1456" i="64" s="1"/>
  <c r="S1858" i="64"/>
  <c r="S1416" i="64"/>
  <c r="S1456" i="64" s="1"/>
  <c r="CV1862" i="64"/>
  <c r="CV1420" i="64"/>
  <c r="DD1861" i="64"/>
  <c r="DD1419" i="64"/>
  <c r="CV1861" i="64"/>
  <c r="CV1419" i="64"/>
  <c r="DD1858" i="64"/>
  <c r="DD1416" i="64"/>
  <c r="DD1456" i="64" s="1"/>
  <c r="CV1858" i="64"/>
  <c r="CV1416" i="64"/>
  <c r="CV1456" i="64" s="1"/>
  <c r="DD1857" i="64"/>
  <c r="DD1869" i="64" s="1"/>
  <c r="DD1415" i="64"/>
  <c r="CV1857" i="64"/>
  <c r="CV1869" i="64" s="1"/>
  <c r="CV1415" i="64"/>
  <c r="BS1857" i="64"/>
  <c r="BS1869" i="64" s="1"/>
  <c r="BS1415" i="64"/>
  <c r="BC1857" i="64"/>
  <c r="BC1869" i="64" s="1"/>
  <c r="BC1415" i="64"/>
  <c r="AM1857" i="64"/>
  <c r="AM1869" i="64" s="1"/>
  <c r="AM1415" i="64"/>
  <c r="W1857" i="64"/>
  <c r="W1869" i="64" s="1"/>
  <c r="W1415" i="64"/>
  <c r="CI1862" i="64"/>
  <c r="CI1420" i="64"/>
  <c r="CA1862" i="64"/>
  <c r="CA1420" i="64"/>
  <c r="BC1862" i="64"/>
  <c r="BC1420" i="64"/>
  <c r="AE1862" i="64"/>
  <c r="AE1420" i="64"/>
  <c r="W1862" i="64"/>
  <c r="W1420" i="64"/>
  <c r="CJ1861" i="64"/>
  <c r="CJ1419" i="64"/>
  <c r="BT1861" i="64"/>
  <c r="BT1419" i="64"/>
  <c r="AN1861" i="64"/>
  <c r="AN1419" i="64"/>
  <c r="AF1861" i="64"/>
  <c r="AF1419" i="64"/>
  <c r="X1861" i="64"/>
  <c r="X1419" i="64"/>
  <c r="CK1858" i="64"/>
  <c r="CK1416" i="64"/>
  <c r="CK1456" i="64" s="1"/>
  <c r="BM1858" i="64"/>
  <c r="BM1416" i="64"/>
  <c r="BM1456" i="64" s="1"/>
  <c r="BE1858" i="64"/>
  <c r="BE1416" i="64"/>
  <c r="BE1456" i="64" s="1"/>
  <c r="AG1858" i="64"/>
  <c r="AG1416" i="64"/>
  <c r="AG1456" i="64" s="1"/>
  <c r="DK1862" i="64"/>
  <c r="DK1420" i="64"/>
  <c r="DC1861" i="64"/>
  <c r="DC1419" i="64"/>
  <c r="CU1861" i="64"/>
  <c r="CU1419" i="64"/>
  <c r="CU1858" i="64"/>
  <c r="CU1416" i="64"/>
  <c r="CU1456" i="64" s="1"/>
  <c r="DK1857" i="64"/>
  <c r="DK1869" i="64" s="1"/>
  <c r="DK1415" i="64"/>
  <c r="DC1857" i="64"/>
  <c r="DC1869" i="64" s="1"/>
  <c r="DC1415" i="64"/>
  <c r="CU1857" i="64"/>
  <c r="CU1869" i="64" s="1"/>
  <c r="CU1415" i="64"/>
  <c r="BL1857" i="64"/>
  <c r="BL1869" i="64" s="1"/>
  <c r="BL1415" i="64"/>
  <c r="AF1857" i="64"/>
  <c r="AF1869" i="64" s="1"/>
  <c r="AF1415" i="64"/>
  <c r="BT1862" i="64"/>
  <c r="BT1420" i="64"/>
  <c r="AF1862" i="64"/>
  <c r="AF1420" i="64"/>
  <c r="AP1858" i="64"/>
  <c r="AP1416" i="64"/>
  <c r="AP1456" i="64" s="1"/>
  <c r="AT1857" i="64"/>
  <c r="AT1869" i="64" s="1"/>
  <c r="AT1415" i="64"/>
  <c r="BZ1862" i="64"/>
  <c r="BZ1420" i="64"/>
  <c r="AT1862" i="64"/>
  <c r="AT1420" i="64"/>
  <c r="AD1862" i="64"/>
  <c r="AD1420" i="64"/>
  <c r="BS1861" i="64"/>
  <c r="BS1419" i="64"/>
  <c r="BD1858" i="64"/>
  <c r="BD1416" i="64"/>
  <c r="BD1456" i="64" s="1"/>
  <c r="CG1858" i="64"/>
  <c r="AK1858" i="64"/>
  <c r="DK1858" i="64"/>
  <c r="BW1861" i="64"/>
  <c r="AA1861" i="64"/>
  <c r="BX1858" i="64"/>
  <c r="DJ1862" i="64"/>
  <c r="DB1862" i="64"/>
  <c r="CT1862" i="64"/>
  <c r="DJ1861" i="64"/>
  <c r="DB1861" i="64"/>
  <c r="CT1861" i="64"/>
  <c r="DJ1215" i="64"/>
  <c r="DJ1250" i="64" s="1"/>
  <c r="DJ1858" i="64"/>
  <c r="DB1858" i="64"/>
  <c r="CT1858" i="64"/>
  <c r="DJ1857" i="64"/>
  <c r="DJ1869" i="64" s="1"/>
  <c r="DB1857" i="64"/>
  <c r="DB1869" i="64" s="1"/>
  <c r="CT1857" i="64"/>
  <c r="CT1869" i="64" s="1"/>
  <c r="BX1861" i="64"/>
  <c r="BF1857" i="64"/>
  <c r="BF1869" i="64" s="1"/>
  <c r="AG1862" i="64"/>
  <c r="DB982" i="64"/>
  <c r="DB995" i="64" s="1"/>
  <c r="CT815" i="64"/>
  <c r="CT831" i="64" s="1"/>
  <c r="CT2110" i="64" s="1"/>
  <c r="CT420" i="64"/>
  <c r="DA2147" i="64"/>
  <c r="DA1862" i="64"/>
  <c r="CS963" i="64"/>
  <c r="CS1862" i="64"/>
  <c r="CS1861" i="64"/>
  <c r="DI1171" i="64"/>
  <c r="DI1206" i="64" s="1"/>
  <c r="DI1858" i="64"/>
  <c r="DA2117" i="64"/>
  <c r="DA1858" i="64"/>
  <c r="CS1858" i="64"/>
  <c r="DA2091" i="64"/>
  <c r="DA1857" i="64"/>
  <c r="DA1869" i="64" s="1"/>
  <c r="CS2142" i="64"/>
  <c r="CS1857" i="64"/>
  <c r="CS1869" i="64" s="1"/>
  <c r="U1858" i="64"/>
  <c r="DC1862" i="64"/>
  <c r="CJ1862" i="64"/>
  <c r="CC1861" i="64"/>
  <c r="BN1858" i="64"/>
  <c r="DB1656" i="64"/>
  <c r="CT982" i="64"/>
  <c r="CT995" i="64" s="1"/>
  <c r="DJ795" i="64"/>
  <c r="CT416" i="64"/>
  <c r="CT436" i="64" s="1"/>
  <c r="DH1372" i="64"/>
  <c r="DH1387" i="64" s="1"/>
  <c r="DH1862" i="64"/>
  <c r="CZ1862" i="64"/>
  <c r="CR1372" i="64"/>
  <c r="CR1387" i="64" s="1"/>
  <c r="CR1862" i="64"/>
  <c r="DH819" i="64"/>
  <c r="DH1861" i="64"/>
  <c r="CZ986" i="64"/>
  <c r="CZ1861" i="64"/>
  <c r="CR448" i="64"/>
  <c r="CR1861" i="64"/>
  <c r="DH494" i="64"/>
  <c r="DH500" i="64" s="1"/>
  <c r="DH1858" i="64"/>
  <c r="CZ2092" i="64"/>
  <c r="CZ1858" i="64"/>
  <c r="CR1099" i="64"/>
  <c r="CR1126" i="64" s="1"/>
  <c r="CR1858" i="64"/>
  <c r="DH468" i="64"/>
  <c r="DH1857" i="64"/>
  <c r="DH1869" i="64" s="1"/>
  <c r="CZ416" i="64"/>
  <c r="CZ436" i="64" s="1"/>
  <c r="CZ1857" i="64"/>
  <c r="CZ1869" i="64" s="1"/>
  <c r="CR791" i="64"/>
  <c r="CR806" i="64" s="1"/>
  <c r="CR1857" i="64"/>
  <c r="CR1869" i="64" s="1"/>
  <c r="AS1858" i="64"/>
  <c r="CI1857" i="64"/>
  <c r="CI1869" i="64" s="1"/>
  <c r="CA1857" i="64"/>
  <c r="CA1869" i="64" s="1"/>
  <c r="BK1857" i="64"/>
  <c r="BK1869" i="64" s="1"/>
  <c r="AU1857" i="64"/>
  <c r="AU1869" i="64" s="1"/>
  <c r="AE1857" i="64"/>
  <c r="AE1869" i="64" s="1"/>
  <c r="BS1862" i="64"/>
  <c r="BK1862" i="64"/>
  <c r="AU1862" i="64"/>
  <c r="AM1862" i="64"/>
  <c r="CB1861" i="64"/>
  <c r="BL1861" i="64"/>
  <c r="BD1861" i="64"/>
  <c r="AV1861" i="64"/>
  <c r="CC1858" i="64"/>
  <c r="BU1858" i="64"/>
  <c r="AW1858" i="64"/>
  <c r="AO1858" i="64"/>
  <c r="Y1858" i="64"/>
  <c r="CT1656" i="64"/>
  <c r="CT963" i="64"/>
  <c r="DJ522" i="64"/>
  <c r="DJ535" i="64" s="1"/>
  <c r="DG421" i="64"/>
  <c r="DG1862" i="64"/>
  <c r="CY796" i="64"/>
  <c r="CY1862" i="64"/>
  <c r="CQ473" i="64"/>
  <c r="CQ1862" i="64"/>
  <c r="DG795" i="64"/>
  <c r="DG1861" i="64"/>
  <c r="CY338" i="64"/>
  <c r="CY1861" i="64"/>
  <c r="CQ819" i="64"/>
  <c r="CQ1861" i="64"/>
  <c r="DG385" i="64"/>
  <c r="DG1858" i="64"/>
  <c r="CY312" i="64"/>
  <c r="CY325" i="64" s="1"/>
  <c r="CY1858" i="64"/>
  <c r="CQ1282" i="64"/>
  <c r="CQ1305" i="64" s="1"/>
  <c r="CQ1858" i="64"/>
  <c r="DG1004" i="64"/>
  <c r="DG1019" i="64" s="1"/>
  <c r="DG1857" i="64"/>
  <c r="DG1869" i="64" s="1"/>
  <c r="CY2194" i="64"/>
  <c r="CY2208" i="64" s="1"/>
  <c r="CY1857" i="64"/>
  <c r="CY1869" i="64" s="1"/>
  <c r="CQ517" i="64"/>
  <c r="CQ1857" i="64"/>
  <c r="CQ1869" i="64" s="1"/>
  <c r="BH1861" i="64"/>
  <c r="AJ1861" i="64"/>
  <c r="BI1858" i="64"/>
  <c r="DK1861" i="64"/>
  <c r="CH1857" i="64"/>
  <c r="CH1869" i="64" s="1"/>
  <c r="BZ1857" i="64"/>
  <c r="BZ1869" i="64" s="1"/>
  <c r="BR1857" i="64"/>
  <c r="BR1869" i="64" s="1"/>
  <c r="BJ1857" i="64"/>
  <c r="BJ1869" i="64" s="1"/>
  <c r="BB1857" i="64"/>
  <c r="BB1869" i="64" s="1"/>
  <c r="AL1857" i="64"/>
  <c r="AL1869" i="64" s="1"/>
  <c r="AD1857" i="64"/>
  <c r="AD1869" i="64" s="1"/>
  <c r="V1857" i="64"/>
  <c r="V1869" i="64" s="1"/>
  <c r="BJ1862" i="64"/>
  <c r="CI1861" i="64"/>
  <c r="CA1861" i="64"/>
  <c r="BK1861" i="64"/>
  <c r="BC1861" i="64"/>
  <c r="AU1861" i="64"/>
  <c r="AM1861" i="64"/>
  <c r="AE1861" i="64"/>
  <c r="W1861" i="64"/>
  <c r="CJ1858" i="64"/>
  <c r="CB1858" i="64"/>
  <c r="BT1858" i="64"/>
  <c r="BL1858" i="64"/>
  <c r="AV1858" i="64"/>
  <c r="AN1858" i="64"/>
  <c r="AF1858" i="64"/>
  <c r="X1858" i="64"/>
  <c r="DJ1691" i="64"/>
  <c r="DJ1716" i="64" s="1"/>
  <c r="CT962" i="64"/>
  <c r="CT977" i="64" s="1"/>
  <c r="DJ521" i="64"/>
  <c r="DJ534" i="64" s="1"/>
  <c r="DF1862" i="64"/>
  <c r="CX1862" i="64"/>
  <c r="CP1862" i="64"/>
  <c r="DF1861" i="64"/>
  <c r="CX1861" i="64"/>
  <c r="CP1861" i="64"/>
  <c r="DF1858" i="64"/>
  <c r="CX1858" i="64"/>
  <c r="CP1858" i="64"/>
  <c r="DF1857" i="64"/>
  <c r="DF1869" i="64" s="1"/>
  <c r="CX1857" i="64"/>
  <c r="CX1869" i="64" s="1"/>
  <c r="CP1857" i="64"/>
  <c r="CP1869" i="64" s="1"/>
  <c r="AQ1862" i="64"/>
  <c r="BA1858" i="64"/>
  <c r="DC1858" i="64"/>
  <c r="CG1857" i="64"/>
  <c r="CG1869" i="64" s="1"/>
  <c r="BY1857" i="64"/>
  <c r="BY1869" i="64" s="1"/>
  <c r="BQ1857" i="64"/>
  <c r="BQ1869" i="64" s="1"/>
  <c r="BI1857" i="64"/>
  <c r="BI1869" i="64" s="1"/>
  <c r="BA1857" i="64"/>
  <c r="BA1869" i="64" s="1"/>
  <c r="AS1857" i="64"/>
  <c r="AS1869" i="64" s="1"/>
  <c r="AK1857" i="64"/>
  <c r="AK1869" i="64" s="1"/>
  <c r="AC1857" i="64"/>
  <c r="AC1869" i="64" s="1"/>
  <c r="BY1862" i="64"/>
  <c r="BZ1861" i="64"/>
  <c r="BR1861" i="64"/>
  <c r="BJ1861" i="64"/>
  <c r="BB1861" i="64"/>
  <c r="AT1861" i="64"/>
  <c r="AL1861" i="64"/>
  <c r="AD1861" i="64"/>
  <c r="CI1858" i="64"/>
  <c r="CA1858" i="64"/>
  <c r="BK1858" i="64"/>
  <c r="BC1858" i="64"/>
  <c r="AU1858" i="64"/>
  <c r="AM1858" i="64"/>
  <c r="AE1858" i="64"/>
  <c r="W1858" i="64"/>
  <c r="DB1686" i="64"/>
  <c r="DB1711" i="64" s="1"/>
  <c r="DB958" i="64"/>
  <c r="DB973" i="64" s="1"/>
  <c r="DJ498" i="64"/>
  <c r="DE2070" i="64"/>
  <c r="DE1862" i="64"/>
  <c r="CW449" i="64"/>
  <c r="CW1862" i="64"/>
  <c r="CO2096" i="64"/>
  <c r="CO1862" i="64"/>
  <c r="DE521" i="64"/>
  <c r="DE534" i="64" s="1"/>
  <c r="DE1861" i="64"/>
  <c r="CW1263" i="64"/>
  <c r="CW1861" i="64"/>
  <c r="CO1395" i="64"/>
  <c r="CO1861" i="64"/>
  <c r="DE1171" i="64"/>
  <c r="DE1206" i="64" s="1"/>
  <c r="DE1858" i="64"/>
  <c r="CW1392" i="64"/>
  <c r="CW1407" i="64" s="1"/>
  <c r="CW1858" i="64"/>
  <c r="CO1005" i="64"/>
  <c r="CO1020" i="64" s="1"/>
  <c r="CO1858" i="64"/>
  <c r="DE1214" i="64"/>
  <c r="DE1857" i="64"/>
  <c r="DE1869" i="64" s="1"/>
  <c r="CW1652" i="64"/>
  <c r="CW1677" i="64" s="1"/>
  <c r="CW1857" i="64"/>
  <c r="CW1869" i="64" s="1"/>
  <c r="CO1588" i="64"/>
  <c r="CO1611" i="64" s="1"/>
  <c r="CO1857" i="64"/>
  <c r="CO1869" i="64" s="1"/>
  <c r="CU1862" i="64"/>
  <c r="CF1857" i="64"/>
  <c r="CF1869" i="64" s="1"/>
  <c r="BX1857" i="64"/>
  <c r="BX1869" i="64" s="1"/>
  <c r="AR1857" i="64"/>
  <c r="AR1869" i="64" s="1"/>
  <c r="AB1862" i="64"/>
  <c r="BI1861" i="64"/>
  <c r="U1861" i="64"/>
  <c r="CH1858" i="64"/>
  <c r="BZ1858" i="64"/>
  <c r="BR1858" i="64"/>
  <c r="BJ1858" i="64"/>
  <c r="AT1858" i="64"/>
  <c r="AD1858" i="64"/>
  <c r="V1858" i="64"/>
  <c r="CT1008" i="64"/>
  <c r="CT958" i="64"/>
  <c r="CT973" i="64" s="1"/>
  <c r="DJ493" i="64"/>
  <c r="DD2121" i="64"/>
  <c r="DD1862" i="64"/>
  <c r="CS2091" i="64"/>
  <c r="CS1396" i="64"/>
  <c r="DA2096" i="64"/>
  <c r="CY1341" i="64"/>
  <c r="CY2096" i="64"/>
  <c r="DG1592" i="64"/>
  <c r="CQ2065" i="64"/>
  <c r="CQ1395" i="64"/>
  <c r="CY1314" i="64"/>
  <c r="CY1328" i="64" s="1"/>
  <c r="CQ2147" i="64"/>
  <c r="CY2120" i="64"/>
  <c r="CY2092" i="64"/>
  <c r="CY2146" i="64"/>
  <c r="DG2117" i="64"/>
  <c r="CQ1340" i="64"/>
  <c r="CY2142" i="64"/>
  <c r="DG2065" i="64"/>
  <c r="CY1368" i="64"/>
  <c r="CY1383" i="64" s="1"/>
  <c r="CY1336" i="64"/>
  <c r="CY1358" i="64" s="1"/>
  <c r="CS2147" i="64"/>
  <c r="DA2066" i="64"/>
  <c r="DA1170" i="64"/>
  <c r="DA1205" i="64" s="1"/>
  <c r="CS2096" i="64"/>
  <c r="DA2142" i="64"/>
  <c r="CU2096" i="64"/>
  <c r="DB338" i="64"/>
  <c r="CX1063" i="64"/>
  <c r="CX1090" i="64" s="1"/>
  <c r="CT796" i="64"/>
  <c r="DJ448" i="64"/>
  <c r="CX1392" i="64"/>
  <c r="CX1407" i="64" s="1"/>
  <c r="CP2116" i="64"/>
  <c r="DF1259" i="64"/>
  <c r="DF1272" i="64" s="1"/>
  <c r="CP1214" i="64"/>
  <c r="CP493" i="64"/>
  <c r="DF1286" i="64"/>
  <c r="DF1135" i="64"/>
  <c r="DF1162" i="64" s="1"/>
  <c r="CP2199" i="64"/>
  <c r="CP2213" i="64" s="1"/>
  <c r="CP1553" i="64"/>
  <c r="CP1580" i="64" s="1"/>
  <c r="CX2092" i="64"/>
  <c r="CX2066" i="64"/>
  <c r="CP1372" i="64"/>
  <c r="CP1387" i="64" s="1"/>
  <c r="CX1469" i="64"/>
  <c r="CP1170" i="64"/>
  <c r="CP1205" i="64" s="1"/>
  <c r="DF1592" i="64"/>
  <c r="CP1103" i="64"/>
  <c r="CP1130" i="64" s="1"/>
  <c r="CX1029" i="64"/>
  <c r="CX1056" i="64" s="1"/>
  <c r="CP1652" i="64"/>
  <c r="CP1677" i="64" s="1"/>
  <c r="DF986" i="64"/>
  <c r="CP795" i="64"/>
  <c r="DF2091" i="64"/>
  <c r="DF1282" i="64"/>
  <c r="DF1305" i="64" s="1"/>
  <c r="CW1466" i="64"/>
  <c r="CW1479" i="64" s="1"/>
  <c r="CP2195" i="64"/>
  <c r="CP2209" i="64" s="1"/>
  <c r="CP1592" i="64"/>
  <c r="CP1099" i="64"/>
  <c r="CP1126" i="64" s="1"/>
  <c r="DF1028" i="64"/>
  <c r="DF1055" i="64" s="1"/>
  <c r="DE445" i="64"/>
  <c r="CP2121" i="64"/>
  <c r="CX1396" i="64"/>
  <c r="DF1371" i="64"/>
  <c r="DF1465" i="64"/>
  <c r="DF1478" i="64" s="1"/>
  <c r="CX2194" i="64"/>
  <c r="CX2208" i="64" s="1"/>
  <c r="CP1174" i="64"/>
  <c r="CP1588" i="64"/>
  <c r="CP1611" i="64" s="1"/>
  <c r="DF1686" i="64"/>
  <c r="DF1711" i="64" s="1"/>
  <c r="CX915" i="64"/>
  <c r="CX930" i="64" s="1"/>
  <c r="CP1336" i="64"/>
  <c r="CP1358" i="64" s="1"/>
  <c r="DF1103" i="64"/>
  <c r="DF1130" i="64" s="1"/>
  <c r="DF1652" i="64"/>
  <c r="DF1677" i="64" s="1"/>
  <c r="CX2142" i="64"/>
  <c r="DF1314" i="64"/>
  <c r="DF1328" i="64" s="1"/>
  <c r="CP1281" i="64"/>
  <c r="CP1304" i="64" s="1"/>
  <c r="CX1218" i="64"/>
  <c r="CX1557" i="64"/>
  <c r="CX1584" i="64" s="1"/>
  <c r="CO1139" i="64"/>
  <c r="CO1166" i="64" s="1"/>
  <c r="DF1067" i="64"/>
  <c r="DF1656" i="64"/>
  <c r="DF819" i="64"/>
  <c r="CX1175" i="64"/>
  <c r="CX1210" i="64" s="1"/>
  <c r="DF1033" i="64"/>
  <c r="DF1060" i="64" s="1"/>
  <c r="CP2096" i="64"/>
  <c r="CX2070" i="64"/>
  <c r="CP1396" i="64"/>
  <c r="CX1264" i="64"/>
  <c r="CX1277" i="64" s="1"/>
  <c r="DF1215" i="64"/>
  <c r="DF1250" i="64" s="1"/>
  <c r="DF1171" i="64"/>
  <c r="DF1206" i="64" s="1"/>
  <c r="CX1624" i="64"/>
  <c r="CO1557" i="64"/>
  <c r="CO1584" i="64" s="1"/>
  <c r="CP1686" i="64"/>
  <c r="CP1711" i="64" s="1"/>
  <c r="DF2069" i="64"/>
  <c r="CX1368" i="64"/>
  <c r="CX1383" i="64" s="1"/>
  <c r="DF1337" i="64"/>
  <c r="DF1359" i="64" s="1"/>
  <c r="CX1260" i="64"/>
  <c r="CX1273" i="64" s="1"/>
  <c r="DF1553" i="64"/>
  <c r="DF1580" i="64" s="1"/>
  <c r="CX1138" i="64"/>
  <c r="CX1067" i="64"/>
  <c r="CX1656" i="64"/>
  <c r="CW796" i="64"/>
  <c r="DF2147" i="64"/>
  <c r="CX2146" i="64"/>
  <c r="DF2117" i="64"/>
  <c r="DF2096" i="64"/>
  <c r="DF2095" i="64"/>
  <c r="CP2092" i="64"/>
  <c r="CP2070" i="64"/>
  <c r="CP2066" i="64"/>
  <c r="CP1392" i="64"/>
  <c r="CP1407" i="64" s="1"/>
  <c r="CP1368" i="64"/>
  <c r="CP1383" i="64" s="1"/>
  <c r="CX1341" i="64"/>
  <c r="CP1340" i="64"/>
  <c r="DF1318" i="64"/>
  <c r="DF1332" i="64" s="1"/>
  <c r="CP1317" i="64"/>
  <c r="CP1313" i="64"/>
  <c r="CP1327" i="64" s="1"/>
  <c r="CP1285" i="64"/>
  <c r="DF1264" i="64"/>
  <c r="DF1277" i="64" s="1"/>
  <c r="CP1260" i="64"/>
  <c r="CP1273" i="64" s="1"/>
  <c r="DF1469" i="64"/>
  <c r="CX1465" i="64"/>
  <c r="CX1478" i="64" s="1"/>
  <c r="DF2198" i="64"/>
  <c r="DF2194" i="64"/>
  <c r="DF2208" i="64" s="1"/>
  <c r="CP1218" i="64"/>
  <c r="DF1175" i="64"/>
  <c r="DF1210" i="64" s="1"/>
  <c r="CX1170" i="64"/>
  <c r="CX1205" i="64" s="1"/>
  <c r="DF1624" i="64"/>
  <c r="CX1620" i="64"/>
  <c r="CX1643" i="64" s="1"/>
  <c r="CX1592" i="64"/>
  <c r="DF1557" i="64"/>
  <c r="DF1584" i="64" s="1"/>
  <c r="CX1553" i="64"/>
  <c r="CX1580" i="64" s="1"/>
  <c r="DF1139" i="64"/>
  <c r="DF1166" i="64" s="1"/>
  <c r="CP1138" i="64"/>
  <c r="CX1103" i="64"/>
  <c r="CX1130" i="64" s="1"/>
  <c r="DF1098" i="64"/>
  <c r="DF1125" i="64" s="1"/>
  <c r="CP1063" i="64"/>
  <c r="CP1090" i="64" s="1"/>
  <c r="CP1029" i="64"/>
  <c r="CP1056" i="64" s="1"/>
  <c r="CX1652" i="64"/>
  <c r="CX1677" i="64" s="1"/>
  <c r="CP910" i="64"/>
  <c r="CP925" i="64" s="1"/>
  <c r="CX2147" i="64"/>
  <c r="CP2146" i="64"/>
  <c r="DF2120" i="64"/>
  <c r="CX2117" i="64"/>
  <c r="CX2095" i="64"/>
  <c r="DF2065" i="64"/>
  <c r="DF1395" i="64"/>
  <c r="DF1391" i="64"/>
  <c r="DF1406" i="64" s="1"/>
  <c r="CX1371" i="64"/>
  <c r="DF1367" i="64"/>
  <c r="DF1382" i="64" s="1"/>
  <c r="CP1341" i="64"/>
  <c r="CX1337" i="64"/>
  <c r="CX1359" i="64" s="1"/>
  <c r="CX1318" i="64"/>
  <c r="CX1332" i="64" s="1"/>
  <c r="CX1286" i="64"/>
  <c r="CX1282" i="64"/>
  <c r="CX1305" i="64" s="1"/>
  <c r="CP1264" i="64"/>
  <c r="CP1277" i="64" s="1"/>
  <c r="CX1259" i="64"/>
  <c r="CX1272" i="64" s="1"/>
  <c r="CP1469" i="64"/>
  <c r="CP1465" i="64"/>
  <c r="CP1478" i="64" s="1"/>
  <c r="CX2198" i="64"/>
  <c r="CP2194" i="64"/>
  <c r="CP2208" i="64" s="1"/>
  <c r="CX1215" i="64"/>
  <c r="CX1250" i="64" s="1"/>
  <c r="CX1171" i="64"/>
  <c r="CX1206" i="64" s="1"/>
  <c r="CP1624" i="64"/>
  <c r="CP1620" i="64"/>
  <c r="CP1643" i="64" s="1"/>
  <c r="DF1589" i="64"/>
  <c r="DF1612" i="64" s="1"/>
  <c r="CP1557" i="64"/>
  <c r="CP1584" i="64" s="1"/>
  <c r="CX1139" i="64"/>
  <c r="CX1166" i="64" s="1"/>
  <c r="CX1135" i="64"/>
  <c r="CX1162" i="64" s="1"/>
  <c r="DF1102" i="64"/>
  <c r="CX1098" i="64"/>
  <c r="CX1125" i="64" s="1"/>
  <c r="CP1067" i="64"/>
  <c r="CX1033" i="64"/>
  <c r="CX1060" i="64" s="1"/>
  <c r="CX1009" i="64"/>
  <c r="DF982" i="64"/>
  <c r="DF995" i="64" s="1"/>
  <c r="CX518" i="64"/>
  <c r="CX531" i="64" s="1"/>
  <c r="DF2143" i="64"/>
  <c r="CP2142" i="64"/>
  <c r="CP2117" i="64"/>
  <c r="CX2096" i="64"/>
  <c r="CX2091" i="64"/>
  <c r="CX2069" i="64"/>
  <c r="CX1395" i="64"/>
  <c r="CX1391" i="64"/>
  <c r="CX1406" i="64" s="1"/>
  <c r="CX1367" i="64"/>
  <c r="CX1382" i="64" s="1"/>
  <c r="CP1337" i="64"/>
  <c r="CP1359" i="64" s="1"/>
  <c r="CX1314" i="64"/>
  <c r="CX1328" i="64" s="1"/>
  <c r="CP1282" i="64"/>
  <c r="CP1305" i="64" s="1"/>
  <c r="DF1263" i="64"/>
  <c r="CP1259" i="64"/>
  <c r="CP1272" i="64" s="1"/>
  <c r="DF1466" i="64"/>
  <c r="DF1479" i="64" s="1"/>
  <c r="DF2199" i="64"/>
  <c r="DF2213" i="64" s="1"/>
  <c r="DF1219" i="64"/>
  <c r="DF1254" i="64" s="1"/>
  <c r="CP1215" i="64"/>
  <c r="CP1250" i="64" s="1"/>
  <c r="CP1175" i="64"/>
  <c r="CP1210" i="64" s="1"/>
  <c r="CP1171" i="64"/>
  <c r="CP1206" i="64" s="1"/>
  <c r="DF1621" i="64"/>
  <c r="DF1644" i="64" s="1"/>
  <c r="DF1593" i="64"/>
  <c r="DF1616" i="64" s="1"/>
  <c r="CX1589" i="64"/>
  <c r="CX1612" i="64" s="1"/>
  <c r="DF1552" i="64"/>
  <c r="DF1579" i="64" s="1"/>
  <c r="CP1139" i="64"/>
  <c r="CP1166" i="64" s="1"/>
  <c r="CP1135" i="64"/>
  <c r="CP1162" i="64" s="1"/>
  <c r="CX1102" i="64"/>
  <c r="CP1098" i="64"/>
  <c r="CP1125" i="64" s="1"/>
  <c r="DF1064" i="64"/>
  <c r="DF1091" i="64" s="1"/>
  <c r="CP1033" i="64"/>
  <c r="CP1060" i="64" s="1"/>
  <c r="CX1028" i="64"/>
  <c r="CX1055" i="64" s="1"/>
  <c r="CP1656" i="64"/>
  <c r="CP1691" i="64"/>
  <c r="CP1716" i="64" s="1"/>
  <c r="DF796" i="64"/>
  <c r="CX2143" i="64"/>
  <c r="DF2121" i="64"/>
  <c r="CP2095" i="64"/>
  <c r="CP2069" i="64"/>
  <c r="CX2065" i="64"/>
  <c r="CP1391" i="64"/>
  <c r="CP1406" i="64" s="1"/>
  <c r="CP1371" i="64"/>
  <c r="DF1340" i="64"/>
  <c r="DF1336" i="64"/>
  <c r="DF1358" i="64" s="1"/>
  <c r="CP1318" i="64"/>
  <c r="CP1332" i="64" s="1"/>
  <c r="CP1314" i="64"/>
  <c r="CP1328" i="64" s="1"/>
  <c r="CP1286" i="64"/>
  <c r="DF1281" i="64"/>
  <c r="DF1304" i="64" s="1"/>
  <c r="CX1263" i="64"/>
  <c r="DF1470" i="64"/>
  <c r="DF1483" i="64" s="1"/>
  <c r="CX1466" i="64"/>
  <c r="CX1479" i="64" s="1"/>
  <c r="CP2198" i="64"/>
  <c r="CX1219" i="64"/>
  <c r="CX1254" i="64" s="1"/>
  <c r="DF1214" i="64"/>
  <c r="DF1174" i="64"/>
  <c r="DF1625" i="64"/>
  <c r="DF1648" i="64" s="1"/>
  <c r="CX1621" i="64"/>
  <c r="CX1644" i="64" s="1"/>
  <c r="CX1593" i="64"/>
  <c r="CX1616" i="64" s="1"/>
  <c r="CP1589" i="64"/>
  <c r="CP1612" i="64" s="1"/>
  <c r="DF1556" i="64"/>
  <c r="DF1134" i="64"/>
  <c r="DF1161" i="64" s="1"/>
  <c r="CP1102" i="64"/>
  <c r="DF1068" i="64"/>
  <c r="DF1095" i="64" s="1"/>
  <c r="CX1064" i="64"/>
  <c r="CX1091" i="64" s="1"/>
  <c r="CX1032" i="64"/>
  <c r="CP1028" i="64"/>
  <c r="CP1055" i="64" s="1"/>
  <c r="DF1653" i="64"/>
  <c r="DF1678" i="64" s="1"/>
  <c r="CX1690" i="64"/>
  <c r="DF1005" i="64"/>
  <c r="DF1020" i="64" s="1"/>
  <c r="CX982" i="64"/>
  <c r="CX995" i="64" s="1"/>
  <c r="DF497" i="64"/>
  <c r="CP2147" i="64"/>
  <c r="CP2143" i="64"/>
  <c r="CX2120" i="64"/>
  <c r="DF2116" i="64"/>
  <c r="DF2092" i="64"/>
  <c r="CP2091" i="64"/>
  <c r="DF2066" i="64"/>
  <c r="CP1395" i="64"/>
  <c r="DF1372" i="64"/>
  <c r="DF1387" i="64" s="1"/>
  <c r="DF1368" i="64"/>
  <c r="DF1383" i="64" s="1"/>
  <c r="CP1367" i="64"/>
  <c r="CP1382" i="64" s="1"/>
  <c r="CX1340" i="64"/>
  <c r="DF1317" i="64"/>
  <c r="DF1313" i="64"/>
  <c r="DF1327" i="64" s="1"/>
  <c r="DF1285" i="64"/>
  <c r="CX1281" i="64"/>
  <c r="CX1304" i="64" s="1"/>
  <c r="CP1263" i="64"/>
  <c r="CX1470" i="64"/>
  <c r="CX1483" i="64" s="1"/>
  <c r="CX2199" i="64"/>
  <c r="CX2213" i="64" s="1"/>
  <c r="DF2195" i="64"/>
  <c r="DF2209" i="64" s="1"/>
  <c r="CP1219" i="64"/>
  <c r="CP1254" i="64" s="1"/>
  <c r="CX1214" i="64"/>
  <c r="CX1174" i="64"/>
  <c r="DF1170" i="64"/>
  <c r="DF1205" i="64" s="1"/>
  <c r="CX1625" i="64"/>
  <c r="CX1648" i="64" s="1"/>
  <c r="CP1621" i="64"/>
  <c r="CP1644" i="64" s="1"/>
  <c r="CP1593" i="64"/>
  <c r="CP1616" i="64" s="1"/>
  <c r="DF1588" i="64"/>
  <c r="DF1611" i="64" s="1"/>
  <c r="CX1556" i="64"/>
  <c r="CX1552" i="64"/>
  <c r="CX1579" i="64" s="1"/>
  <c r="DF1138" i="64"/>
  <c r="CX1134" i="64"/>
  <c r="CX1161" i="64" s="1"/>
  <c r="DF1099" i="64"/>
  <c r="DF1126" i="64" s="1"/>
  <c r="CX1068" i="64"/>
  <c r="CX1095" i="64" s="1"/>
  <c r="CP1064" i="64"/>
  <c r="CP1091" i="64" s="1"/>
  <c r="CP1032" i="64"/>
  <c r="DF1657" i="64"/>
  <c r="DF1682" i="64" s="1"/>
  <c r="CX1653" i="64"/>
  <c r="CX1678" i="64" s="1"/>
  <c r="DF1687" i="64"/>
  <c r="DF1712" i="64" s="1"/>
  <c r="DF1755" i="64" s="1"/>
  <c r="DF1004" i="64"/>
  <c r="DF1019" i="64" s="1"/>
  <c r="DF2146" i="64"/>
  <c r="DF2142" i="64"/>
  <c r="CX2121" i="64"/>
  <c r="CP2120" i="64"/>
  <c r="CX2116" i="64"/>
  <c r="DF2070" i="64"/>
  <c r="CP2065" i="64"/>
  <c r="DF1396" i="64"/>
  <c r="DF1392" i="64"/>
  <c r="DF1407" i="64" s="1"/>
  <c r="CX1372" i="64"/>
  <c r="CX1387" i="64" s="1"/>
  <c r="DF1341" i="64"/>
  <c r="CX1336" i="64"/>
  <c r="CX1358" i="64" s="1"/>
  <c r="CX1317" i="64"/>
  <c r="CX1313" i="64"/>
  <c r="CX1327" i="64" s="1"/>
  <c r="CX1285" i="64"/>
  <c r="DF1260" i="64"/>
  <c r="DF1273" i="64" s="1"/>
  <c r="CP1470" i="64"/>
  <c r="CP1483" i="64" s="1"/>
  <c r="CP1466" i="64"/>
  <c r="CP1479" i="64" s="1"/>
  <c r="CX2195" i="64"/>
  <c r="CX2209" i="64" s="1"/>
  <c r="DF1218" i="64"/>
  <c r="CP1625" i="64"/>
  <c r="CP1648" i="64" s="1"/>
  <c r="DF1620" i="64"/>
  <c r="DF1643" i="64" s="1"/>
  <c r="CX1588" i="64"/>
  <c r="CX1611" i="64" s="1"/>
  <c r="CP1556" i="64"/>
  <c r="CP1552" i="64"/>
  <c r="CP1579" i="64" s="1"/>
  <c r="CP1134" i="64"/>
  <c r="CP1161" i="64" s="1"/>
  <c r="CX1099" i="64"/>
  <c r="CX1126" i="64" s="1"/>
  <c r="CP1068" i="64"/>
  <c r="CP1095" i="64" s="1"/>
  <c r="DF1063" i="64"/>
  <c r="DF1090" i="64" s="1"/>
  <c r="DF1029" i="64"/>
  <c r="DF1056" i="64" s="1"/>
  <c r="CX1657" i="64"/>
  <c r="CX1682" i="64" s="1"/>
  <c r="CP1653" i="64"/>
  <c r="CP1678" i="64" s="1"/>
  <c r="CP1687" i="64"/>
  <c r="CP1712" i="64" s="1"/>
  <c r="CP1755" i="64" s="1"/>
  <c r="CP1004" i="64"/>
  <c r="CP1019" i="64" s="1"/>
  <c r="CP982" i="64"/>
  <c r="CP995" i="64" s="1"/>
  <c r="DF934" i="64"/>
  <c r="DF949" i="64" s="1"/>
  <c r="CP1657" i="64"/>
  <c r="CP1682" i="64" s="1"/>
  <c r="DF1690" i="64"/>
  <c r="CX1686" i="64"/>
  <c r="CX1711" i="64" s="1"/>
  <c r="CP1008" i="64"/>
  <c r="CX987" i="64"/>
  <c r="CX1000" i="64" s="1"/>
  <c r="CP963" i="64"/>
  <c r="CX958" i="64"/>
  <c r="CX973" i="64" s="1"/>
  <c r="CX938" i="64"/>
  <c r="CX953" i="64" s="1"/>
  <c r="CP915" i="64"/>
  <c r="CP930" i="64" s="1"/>
  <c r="CX819" i="64"/>
  <c r="CX796" i="64"/>
  <c r="DF791" i="64"/>
  <c r="DF806" i="64" s="1"/>
  <c r="DF517" i="64"/>
  <c r="CX497" i="64"/>
  <c r="CP473" i="64"/>
  <c r="CP416" i="64"/>
  <c r="CP436" i="64" s="1"/>
  <c r="DF962" i="64"/>
  <c r="DF977" i="64" s="1"/>
  <c r="DF910" i="64"/>
  <c r="DF925" i="64" s="1"/>
  <c r="CP819" i="64"/>
  <c r="CX791" i="64"/>
  <c r="CX806" i="64" s="1"/>
  <c r="CX517" i="64"/>
  <c r="CP497" i="64"/>
  <c r="DF468" i="64"/>
  <c r="CX444" i="64"/>
  <c r="CX459" i="64" s="1"/>
  <c r="CP389" i="64"/>
  <c r="CP1690" i="64"/>
  <c r="DF1009" i="64"/>
  <c r="CP1005" i="64"/>
  <c r="CP1020" i="64" s="1"/>
  <c r="CP987" i="64"/>
  <c r="CP1000" i="64" s="1"/>
  <c r="CX962" i="64"/>
  <c r="CX977" i="64" s="1"/>
  <c r="CP958" i="64"/>
  <c r="CP973" i="64" s="1"/>
  <c r="CP938" i="64"/>
  <c r="CP953" i="64" s="1"/>
  <c r="CX910" i="64"/>
  <c r="CX925" i="64" s="1"/>
  <c r="CP816" i="64"/>
  <c r="CP832" i="64" s="1"/>
  <c r="CP791" i="64"/>
  <c r="CP806" i="64" s="1"/>
  <c r="CP517" i="64"/>
  <c r="CP494" i="64"/>
  <c r="CP500" i="64" s="1"/>
  <c r="CX468" i="64"/>
  <c r="CP444" i="64"/>
  <c r="CP459" i="64" s="1"/>
  <c r="DF384" i="64"/>
  <c r="DF939" i="64"/>
  <c r="DF954" i="64" s="1"/>
  <c r="DF815" i="64"/>
  <c r="DF831" i="64" s="1"/>
  <c r="DF2110" i="64" s="1"/>
  <c r="CP796" i="64"/>
  <c r="CP468" i="64"/>
  <c r="DF421" i="64"/>
  <c r="CX339" i="64"/>
  <c r="CX349" i="64" s="1"/>
  <c r="DF1032" i="64"/>
  <c r="CX1687" i="64"/>
  <c r="CX1712" i="64" s="1"/>
  <c r="CX1755" i="64" s="1"/>
  <c r="CP1009" i="64"/>
  <c r="CX1004" i="64"/>
  <c r="CX1019" i="64" s="1"/>
  <c r="CX986" i="64"/>
  <c r="DF963" i="64"/>
  <c r="CP962" i="64"/>
  <c r="CP977" i="64" s="1"/>
  <c r="CX939" i="64"/>
  <c r="CX954" i="64" s="1"/>
  <c r="CX934" i="64"/>
  <c r="CX949" i="64" s="1"/>
  <c r="DF820" i="64"/>
  <c r="DF836" i="64" s="1"/>
  <c r="CX815" i="64"/>
  <c r="CX831" i="64" s="1"/>
  <c r="CX2110" i="64" s="1"/>
  <c r="CX522" i="64"/>
  <c r="CX535" i="64" s="1"/>
  <c r="DF498" i="64"/>
  <c r="DF493" i="64"/>
  <c r="DF449" i="64"/>
  <c r="CP421" i="64"/>
  <c r="DF1691" i="64"/>
  <c r="DF1716" i="64" s="1"/>
  <c r="DF1008" i="64"/>
  <c r="CP986" i="64"/>
  <c r="CX963" i="64"/>
  <c r="CX959" i="64"/>
  <c r="CX974" i="64" s="1"/>
  <c r="CP939" i="64"/>
  <c r="CP954" i="64" s="1"/>
  <c r="CP934" i="64"/>
  <c r="CP949" i="64" s="1"/>
  <c r="CX820" i="64"/>
  <c r="CX836" i="64" s="1"/>
  <c r="DF795" i="64"/>
  <c r="CP522" i="64"/>
  <c r="CP535" i="64" s="1"/>
  <c r="CX498" i="64"/>
  <c r="CX449" i="64"/>
  <c r="CX334" i="64"/>
  <c r="CX1691" i="64"/>
  <c r="CX1716" i="64" s="1"/>
  <c r="CX1008" i="64"/>
  <c r="DF987" i="64"/>
  <c r="DF1000" i="64" s="1"/>
  <c r="CP983" i="64"/>
  <c r="CP996" i="64" s="1"/>
  <c r="DF958" i="64"/>
  <c r="DF973" i="64" s="1"/>
  <c r="DF938" i="64"/>
  <c r="DF953" i="64" s="1"/>
  <c r="DF915" i="64"/>
  <c r="DF930" i="64" s="1"/>
  <c r="CP820" i="64"/>
  <c r="CP836" i="64" s="1"/>
  <c r="CP815" i="64"/>
  <c r="CP831" i="64" s="1"/>
  <c r="CP2110" i="64" s="1"/>
  <c r="CX795" i="64"/>
  <c r="CP498" i="64"/>
  <c r="CX493" i="64"/>
  <c r="CX416" i="64"/>
  <c r="CX436" i="64" s="1"/>
  <c r="CZ2143" i="64"/>
  <c r="DG1395" i="64"/>
  <c r="CY1470" i="64"/>
  <c r="CY1483" i="64" s="1"/>
  <c r="CQ1552" i="64"/>
  <c r="CQ1579" i="64" s="1"/>
  <c r="CQ1624" i="64"/>
  <c r="CQ1134" i="64"/>
  <c r="CQ1161" i="64" s="1"/>
  <c r="DG1099" i="64"/>
  <c r="DG1126" i="64" s="1"/>
  <c r="CQ1690" i="64"/>
  <c r="CQ1337" i="64"/>
  <c r="CQ1359" i="64" s="1"/>
  <c r="CQ1285" i="64"/>
  <c r="CQ1620" i="64"/>
  <c r="CQ1643" i="64" s="1"/>
  <c r="CY1286" i="64"/>
  <c r="CY1214" i="64"/>
  <c r="CY1396" i="64"/>
  <c r="DH1336" i="64"/>
  <c r="DH1358" i="64" s="1"/>
  <c r="DG1469" i="64"/>
  <c r="CY1589" i="64"/>
  <c r="CY1612" i="64" s="1"/>
  <c r="CQ1068" i="64"/>
  <c r="CQ1095" i="64" s="1"/>
  <c r="DG2198" i="64"/>
  <c r="CQ1687" i="64"/>
  <c r="CQ1712" i="64" s="1"/>
  <c r="CQ1755" i="64" s="1"/>
  <c r="CZ1589" i="64"/>
  <c r="CZ1612" i="64" s="1"/>
  <c r="DH1391" i="64"/>
  <c r="DH1406" i="64" s="1"/>
  <c r="DH2117" i="64"/>
  <c r="CY1691" i="64"/>
  <c r="CY1716" i="64" s="1"/>
  <c r="DG388" i="64"/>
  <c r="CZ1367" i="64"/>
  <c r="CZ1382" i="64" s="1"/>
  <c r="CQ518" i="64"/>
  <c r="CQ531" i="64" s="1"/>
  <c r="DH1314" i="64"/>
  <c r="DH1328" i="64" s="1"/>
  <c r="CR1552" i="64"/>
  <c r="CR1579" i="64" s="1"/>
  <c r="DG1008" i="64"/>
  <c r="DH517" i="64"/>
  <c r="CR417" i="64"/>
  <c r="CZ1368" i="64"/>
  <c r="CZ1383" i="64" s="1"/>
  <c r="DG959" i="64"/>
  <c r="DG974" i="64" s="1"/>
  <c r="CQ935" i="64"/>
  <c r="CQ950" i="64" s="1"/>
  <c r="DG445" i="64"/>
  <c r="CQ417" i="64"/>
  <c r="DF522" i="64"/>
  <c r="DF535" i="64" s="1"/>
  <c r="DF473" i="64"/>
  <c r="CP449" i="64"/>
  <c r="CX420" i="64"/>
  <c r="DJ389" i="64"/>
  <c r="CP334" i="64"/>
  <c r="CY498" i="64"/>
  <c r="DF416" i="64"/>
  <c r="DF436" i="64" s="1"/>
  <c r="CX384" i="64"/>
  <c r="DH2116" i="64"/>
  <c r="CR2092" i="64"/>
  <c r="CR2091" i="64"/>
  <c r="DH2065" i="64"/>
  <c r="DH1392" i="64"/>
  <c r="DH1407" i="64" s="1"/>
  <c r="DH1337" i="64"/>
  <c r="DH1359" i="64" s="1"/>
  <c r="CZ1313" i="64"/>
  <c r="CZ1327" i="64" s="1"/>
  <c r="DH1282" i="64"/>
  <c r="DH1305" i="64" s="1"/>
  <c r="CZ1281" i="64"/>
  <c r="CZ1304" i="64" s="1"/>
  <c r="DH1259" i="64"/>
  <c r="DH1272" i="64" s="1"/>
  <c r="CZ1214" i="64"/>
  <c r="CZ1553" i="64"/>
  <c r="CZ1580" i="64" s="1"/>
  <c r="CR1653" i="64"/>
  <c r="CR1678" i="64" s="1"/>
  <c r="DH1687" i="64"/>
  <c r="DH1712" i="64" s="1"/>
  <c r="DH1755" i="64" s="1"/>
  <c r="CZ1686" i="64"/>
  <c r="CZ1711" i="64" s="1"/>
  <c r="CR935" i="64"/>
  <c r="CR950" i="64" s="1"/>
  <c r="CZ911" i="64"/>
  <c r="CZ926" i="64" s="1"/>
  <c r="CR815" i="64"/>
  <c r="CR831" i="64" s="1"/>
  <c r="CR2110" i="64" s="1"/>
  <c r="DH795" i="64"/>
  <c r="CR493" i="64"/>
  <c r="DH444" i="64"/>
  <c r="DH459" i="64" s="1"/>
  <c r="CR311" i="64"/>
  <c r="CR2143" i="64"/>
  <c r="DH2066" i="64"/>
  <c r="CZ1391" i="64"/>
  <c r="CZ1406" i="64" s="1"/>
  <c r="CZ1336" i="64"/>
  <c r="CZ1358" i="64" s="1"/>
  <c r="CZ1314" i="64"/>
  <c r="CZ1328" i="64" s="1"/>
  <c r="CZ2194" i="64"/>
  <c r="CZ2208" i="64" s="1"/>
  <c r="CR1171" i="64"/>
  <c r="CR1206" i="64" s="1"/>
  <c r="DH1592" i="64"/>
  <c r="CR2142" i="64"/>
  <c r="CZ2116" i="64"/>
  <c r="DH2091" i="64"/>
  <c r="CZ1392" i="64"/>
  <c r="CZ1407" i="64" s="1"/>
  <c r="CR1368" i="64"/>
  <c r="CR1383" i="64" s="1"/>
  <c r="CR1367" i="64"/>
  <c r="CR1382" i="64" s="1"/>
  <c r="CZ1337" i="64"/>
  <c r="CZ1359" i="64" s="1"/>
  <c r="CZ1282" i="64"/>
  <c r="CZ1305" i="64" s="1"/>
  <c r="CZ1259" i="64"/>
  <c r="CZ1272" i="64" s="1"/>
  <c r="CR1466" i="64"/>
  <c r="CR1479" i="64" s="1"/>
  <c r="DH1215" i="64"/>
  <c r="DH1250" i="64" s="1"/>
  <c r="DH1099" i="64"/>
  <c r="DH1126" i="64" s="1"/>
  <c r="CZ1098" i="64"/>
  <c r="CZ1125" i="64" s="1"/>
  <c r="DH1063" i="64"/>
  <c r="DH1090" i="64" s="1"/>
  <c r="CZ983" i="64"/>
  <c r="CZ996" i="64" s="1"/>
  <c r="DH938" i="64"/>
  <c r="DH953" i="64" s="1"/>
  <c r="CZ910" i="64"/>
  <c r="CZ925" i="64" s="1"/>
  <c r="DH2142" i="64"/>
  <c r="CZ2117" i="64"/>
  <c r="DH2092" i="64"/>
  <c r="CR1391" i="64"/>
  <c r="CR1406" i="64" s="1"/>
  <c r="CZ1340" i="64"/>
  <c r="CR1313" i="64"/>
  <c r="CR1327" i="64" s="1"/>
  <c r="CR1281" i="64"/>
  <c r="CR1304" i="64" s="1"/>
  <c r="DH1260" i="64"/>
  <c r="DH1273" i="64" s="1"/>
  <c r="CR1620" i="64"/>
  <c r="CR1643" i="64" s="1"/>
  <c r="DH1588" i="64"/>
  <c r="DH1611" i="64" s="1"/>
  <c r="CZ1028" i="64"/>
  <c r="CZ1055" i="64" s="1"/>
  <c r="CZ1652" i="64"/>
  <c r="CZ1677" i="64" s="1"/>
  <c r="CR1687" i="64"/>
  <c r="CR1712" i="64" s="1"/>
  <c r="CR1755" i="64" s="1"/>
  <c r="DH959" i="64"/>
  <c r="DH974" i="64" s="1"/>
  <c r="CR958" i="64"/>
  <c r="CR973" i="64" s="1"/>
  <c r="CR816" i="64"/>
  <c r="CR832" i="64" s="1"/>
  <c r="CR2116" i="64"/>
  <c r="CZ2066" i="64"/>
  <c r="CZ2065" i="64"/>
  <c r="CR1392" i="64"/>
  <c r="CR1407" i="64" s="1"/>
  <c r="CR1337" i="64"/>
  <c r="CR1359" i="64" s="1"/>
  <c r="CR1336" i="64"/>
  <c r="CR1358" i="64" s="1"/>
  <c r="CR1314" i="64"/>
  <c r="CR1328" i="64" s="1"/>
  <c r="CR1282" i="64"/>
  <c r="CR1305" i="64" s="1"/>
  <c r="CZ1621" i="64"/>
  <c r="CZ1644" i="64" s="1"/>
  <c r="CZ1005" i="64"/>
  <c r="CZ1020" i="64" s="1"/>
  <c r="DH982" i="64"/>
  <c r="DH995" i="64" s="1"/>
  <c r="CZ334" i="64"/>
  <c r="DH2143" i="64"/>
  <c r="CR2117" i="64"/>
  <c r="CZ2091" i="64"/>
  <c r="DH1368" i="64"/>
  <c r="DH1383" i="64" s="1"/>
  <c r="DH1367" i="64"/>
  <c r="DH1382" i="64" s="1"/>
  <c r="CR1285" i="64"/>
  <c r="CZ1465" i="64"/>
  <c r="CZ1478" i="64" s="1"/>
  <c r="CR1215" i="64"/>
  <c r="CR1250" i="64" s="1"/>
  <c r="CR1063" i="64"/>
  <c r="CR1090" i="64" s="1"/>
  <c r="DH1029" i="64"/>
  <c r="DH1056" i="64" s="1"/>
  <c r="CR1005" i="64"/>
  <c r="CR1020" i="64" s="1"/>
  <c r="CZ468" i="64"/>
  <c r="DH448" i="64"/>
  <c r="CZ2142" i="64"/>
  <c r="CR2066" i="64"/>
  <c r="CR2065" i="64"/>
  <c r="DH1313" i="64"/>
  <c r="DH1327" i="64" s="1"/>
  <c r="DH1281" i="64"/>
  <c r="DH1304" i="64" s="1"/>
  <c r="CR1260" i="64"/>
  <c r="CR1273" i="64" s="1"/>
  <c r="DH1466" i="64"/>
  <c r="DH1479" i="64" s="1"/>
  <c r="CR2195" i="64"/>
  <c r="CR2209" i="64" s="1"/>
  <c r="DH1171" i="64"/>
  <c r="DH1206" i="64" s="1"/>
  <c r="CR1588" i="64"/>
  <c r="CR1611" i="64" s="1"/>
  <c r="CR1135" i="64"/>
  <c r="CR1162" i="64" s="1"/>
  <c r="DH1064" i="64"/>
  <c r="DH1091" i="64" s="1"/>
  <c r="DH958" i="64"/>
  <c r="DH973" i="64" s="1"/>
  <c r="DF445" i="64"/>
  <c r="DF420" i="64"/>
  <c r="CP384" i="64"/>
  <c r="CP316" i="64"/>
  <c r="DB315" i="64"/>
  <c r="CX473" i="64"/>
  <c r="DF444" i="64"/>
  <c r="DF459" i="64" s="1"/>
  <c r="CP420" i="64"/>
  <c r="CY389" i="64"/>
  <c r="DF334" i="64"/>
  <c r="CX311" i="64"/>
  <c r="DF316" i="64"/>
  <c r="DH2095" i="64"/>
  <c r="CZ1372" i="64"/>
  <c r="CZ1387" i="64" s="1"/>
  <c r="CZ1285" i="64"/>
  <c r="CZ1263" i="64"/>
  <c r="CZ962" i="64"/>
  <c r="CZ977" i="64" s="1"/>
  <c r="CR938" i="64"/>
  <c r="CR953" i="64" s="1"/>
  <c r="DH2120" i="64"/>
  <c r="DH1395" i="64"/>
  <c r="DH1340" i="64"/>
  <c r="CR1317" i="64"/>
  <c r="CR1138" i="64"/>
  <c r="CR1656" i="64"/>
  <c r="CZ521" i="64"/>
  <c r="CZ534" i="64" s="1"/>
  <c r="DF312" i="64"/>
  <c r="DF325" i="64" s="1"/>
  <c r="CR2146" i="64"/>
  <c r="CZ2095" i="64"/>
  <c r="DH2069" i="64"/>
  <c r="CR1371" i="64"/>
  <c r="CR1263" i="64"/>
  <c r="CR1624" i="64"/>
  <c r="CR1556" i="64"/>
  <c r="DF389" i="64"/>
  <c r="DF339" i="64"/>
  <c r="DF349" i="64" s="1"/>
  <c r="DF311" i="64"/>
  <c r="DH2146" i="64"/>
  <c r="CZ2120" i="64"/>
  <c r="CZ1395" i="64"/>
  <c r="DH1317" i="64"/>
  <c r="CZ1218" i="64"/>
  <c r="CZ1067" i="64"/>
  <c r="CZ1032" i="64"/>
  <c r="DH1656" i="64"/>
  <c r="CR819" i="64"/>
  <c r="CX421" i="64"/>
  <c r="CX389" i="64"/>
  <c r="CP339" i="64"/>
  <c r="CP349" i="64" s="1"/>
  <c r="CX316" i="64"/>
  <c r="CZ2069" i="64"/>
  <c r="DH1371" i="64"/>
  <c r="CR2198" i="64"/>
  <c r="DH1138" i="64"/>
  <c r="CZ2146" i="64"/>
  <c r="CR2095" i="64"/>
  <c r="CR1395" i="64"/>
  <c r="CR1340" i="64"/>
  <c r="CZ1317" i="64"/>
  <c r="DH1285" i="64"/>
  <c r="DH1263" i="64"/>
  <c r="CR795" i="64"/>
  <c r="DH420" i="64"/>
  <c r="CR338" i="64"/>
  <c r="DH315" i="64"/>
  <c r="CR2120" i="64"/>
  <c r="CR2069" i="64"/>
  <c r="CZ1371" i="64"/>
  <c r="DH2198" i="64"/>
  <c r="CZ1174" i="64"/>
  <c r="DH1624" i="64"/>
  <c r="CR1592" i="64"/>
  <c r="DH1556" i="64"/>
  <c r="CZ1102" i="64"/>
  <c r="CR1008" i="64"/>
  <c r="CU2147" i="64"/>
  <c r="DK2117" i="64"/>
  <c r="DK2066" i="64"/>
  <c r="DK1337" i="64"/>
  <c r="DK1359" i="64" s="1"/>
  <c r="DB2147" i="64"/>
  <c r="DJ2146" i="64"/>
  <c r="DJ2142" i="64"/>
  <c r="CT2142" i="64"/>
  <c r="DJ2096" i="64"/>
  <c r="DB2070" i="64"/>
  <c r="DB1396" i="64"/>
  <c r="DJ1372" i="64"/>
  <c r="DJ1387" i="64" s="1"/>
  <c r="CT1264" i="64"/>
  <c r="CT1277" i="64" s="1"/>
  <c r="CT1263" i="64"/>
  <c r="DJ1259" i="64"/>
  <c r="DJ1272" i="64" s="1"/>
  <c r="DJ1470" i="64"/>
  <c r="DJ1483" i="64" s="1"/>
  <c r="DJ2194" i="64"/>
  <c r="DJ2208" i="64" s="1"/>
  <c r="DJ1219" i="64"/>
  <c r="DJ1254" i="64" s="1"/>
  <c r="DB1218" i="64"/>
  <c r="DB1593" i="64"/>
  <c r="DB1616" i="64" s="1"/>
  <c r="DB1592" i="64"/>
  <c r="CT1588" i="64"/>
  <c r="CT1611" i="64" s="1"/>
  <c r="CT1557" i="64"/>
  <c r="CT1584" i="64" s="1"/>
  <c r="CT1556" i="64"/>
  <c r="DJ1102" i="64"/>
  <c r="DB1068" i="64"/>
  <c r="DB1095" i="64" s="1"/>
  <c r="DJ1063" i="64"/>
  <c r="DJ1090" i="64" s="1"/>
  <c r="DJ1032" i="64"/>
  <c r="DB1657" i="64"/>
  <c r="DB1682" i="64" s="1"/>
  <c r="DJ1652" i="64"/>
  <c r="DJ1677" i="64" s="1"/>
  <c r="DJ1690" i="64"/>
  <c r="CT1009" i="64"/>
  <c r="DB1004" i="64"/>
  <c r="DB1019" i="64" s="1"/>
  <c r="CT986" i="64"/>
  <c r="DB939" i="64"/>
  <c r="DB954" i="64" s="1"/>
  <c r="DB934" i="64"/>
  <c r="DB949" i="64" s="1"/>
  <c r="CT915" i="64"/>
  <c r="CT930" i="64" s="1"/>
  <c r="CT910" i="64"/>
  <c r="CT925" i="64" s="1"/>
  <c r="CT820" i="64"/>
  <c r="CT836" i="64" s="1"/>
  <c r="DB521" i="64"/>
  <c r="DB534" i="64" s="1"/>
  <c r="DJ497" i="64"/>
  <c r="DB473" i="64"/>
  <c r="CT421" i="64"/>
  <c r="DJ388" i="64"/>
  <c r="DJ339" i="64"/>
  <c r="DJ349" i="64" s="1"/>
  <c r="CT338" i="64"/>
  <c r="DB316" i="64"/>
  <c r="CT315" i="64"/>
  <c r="DB2116" i="64"/>
  <c r="DB2096" i="64"/>
  <c r="DJ2095" i="64"/>
  <c r="CT2091" i="64"/>
  <c r="CT2070" i="64"/>
  <c r="CT2069" i="64"/>
  <c r="DB1395" i="64"/>
  <c r="DB1391" i="64"/>
  <c r="DB1406" i="64" s="1"/>
  <c r="DJ1341" i="64"/>
  <c r="CT1336" i="64"/>
  <c r="CT1358" i="64" s="1"/>
  <c r="DJ1263" i="64"/>
  <c r="DB1470" i="64"/>
  <c r="DB1483" i="64" s="1"/>
  <c r="DB1469" i="64"/>
  <c r="DB2194" i="64"/>
  <c r="DB2208" i="64" s="1"/>
  <c r="DB1219" i="64"/>
  <c r="DB1254" i="64" s="1"/>
  <c r="DJ1174" i="64"/>
  <c r="DB1624" i="64"/>
  <c r="CT1593" i="64"/>
  <c r="CT1616" i="64" s="1"/>
  <c r="CT1592" i="64"/>
  <c r="DJ1134" i="64"/>
  <c r="DJ1161" i="64" s="1"/>
  <c r="DJ1103" i="64"/>
  <c r="DJ1130" i="64" s="1"/>
  <c r="DB1102" i="64"/>
  <c r="CT1098" i="64"/>
  <c r="CT1125" i="64" s="1"/>
  <c r="CT1068" i="64"/>
  <c r="CT1095" i="64" s="1"/>
  <c r="CT1067" i="64"/>
  <c r="DJ1033" i="64"/>
  <c r="DJ1060" i="64" s="1"/>
  <c r="DB1032" i="64"/>
  <c r="CT1028" i="64"/>
  <c r="CT1055" i="64" s="1"/>
  <c r="CT1657" i="64"/>
  <c r="CT1682" i="64" s="1"/>
  <c r="DB1652" i="64"/>
  <c r="DB1677" i="64" s="1"/>
  <c r="DB1690" i="64"/>
  <c r="CT1686" i="64"/>
  <c r="CT1711" i="64" s="1"/>
  <c r="DJ1008" i="64"/>
  <c r="CT1004" i="64"/>
  <c r="CT1019" i="64" s="1"/>
  <c r="DJ962" i="64"/>
  <c r="DJ977" i="64" s="1"/>
  <c r="CT939" i="64"/>
  <c r="CT954" i="64" s="1"/>
  <c r="CT934" i="64"/>
  <c r="CT949" i="64" s="1"/>
  <c r="DJ819" i="64"/>
  <c r="DJ796" i="64"/>
  <c r="DJ791" i="64"/>
  <c r="DJ806" i="64" s="1"/>
  <c r="CT521" i="64"/>
  <c r="CT534" i="64" s="1"/>
  <c r="DB497" i="64"/>
  <c r="CT473" i="64"/>
  <c r="DJ420" i="64"/>
  <c r="DB388" i="64"/>
  <c r="DB339" i="64"/>
  <c r="DB349" i="64" s="1"/>
  <c r="CT316" i="64"/>
  <c r="DB2146" i="64"/>
  <c r="DB2142" i="64"/>
  <c r="CT2120" i="64"/>
  <c r="DJ2091" i="64"/>
  <c r="CT1396" i="64"/>
  <c r="DB1372" i="64"/>
  <c r="DB1387" i="64" s="1"/>
  <c r="DJ1336" i="64"/>
  <c r="DJ1358" i="64" s="1"/>
  <c r="DJ1317" i="64"/>
  <c r="DJ1313" i="64"/>
  <c r="DJ1327" i="64" s="1"/>
  <c r="DJ1285" i="64"/>
  <c r="DJ1281" i="64"/>
  <c r="DJ1304" i="64" s="1"/>
  <c r="DB1259" i="64"/>
  <c r="DB1272" i="64" s="1"/>
  <c r="DJ2198" i="64"/>
  <c r="CT1218" i="64"/>
  <c r="DJ1214" i="64"/>
  <c r="DJ1175" i="64"/>
  <c r="DJ1210" i="64" s="1"/>
  <c r="DB1625" i="64"/>
  <c r="DB1648" i="64" s="1"/>
  <c r="DJ1588" i="64"/>
  <c r="DJ1611" i="64" s="1"/>
  <c r="DJ1556" i="64"/>
  <c r="CT1552" i="64"/>
  <c r="CT1579" i="64" s="1"/>
  <c r="CT1139" i="64"/>
  <c r="CT1166" i="64" s="1"/>
  <c r="CT1138" i="64"/>
  <c r="DB1063" i="64"/>
  <c r="DB1090" i="64" s="1"/>
  <c r="DB1691" i="64"/>
  <c r="DB1716" i="64" s="1"/>
  <c r="DJ986" i="64"/>
  <c r="DJ963" i="64"/>
  <c r="DJ910" i="64"/>
  <c r="DJ925" i="64" s="1"/>
  <c r="DJ815" i="64"/>
  <c r="DJ831" i="64" s="1"/>
  <c r="DJ2110" i="64" s="1"/>
  <c r="DB522" i="64"/>
  <c r="DB535" i="64" s="1"/>
  <c r="DB498" i="64"/>
  <c r="CT493" i="64"/>
  <c r="DJ449" i="64"/>
  <c r="DB448" i="64"/>
  <c r="DJ416" i="64"/>
  <c r="DJ436" i="64" s="1"/>
  <c r="DB389" i="64"/>
  <c r="CT388" i="64"/>
  <c r="CT2147" i="64"/>
  <c r="DJ2121" i="64"/>
  <c r="DJ2120" i="64"/>
  <c r="DJ2069" i="64"/>
  <c r="CT2065" i="64"/>
  <c r="DB1371" i="64"/>
  <c r="DB1367" i="64"/>
  <c r="DB1382" i="64" s="1"/>
  <c r="DB1341" i="64"/>
  <c r="DB1340" i="64"/>
  <c r="DJ1286" i="64"/>
  <c r="DJ1264" i="64"/>
  <c r="DJ1277" i="64" s="1"/>
  <c r="CT1469" i="64"/>
  <c r="DJ1465" i="64"/>
  <c r="DJ1478" i="64" s="1"/>
  <c r="CT1219" i="64"/>
  <c r="CT1254" i="64" s="1"/>
  <c r="DB1174" i="64"/>
  <c r="CT1170" i="64"/>
  <c r="CT1205" i="64" s="1"/>
  <c r="CT1624" i="64"/>
  <c r="DJ1592" i="64"/>
  <c r="DJ1557" i="64"/>
  <c r="DJ1584" i="64" s="1"/>
  <c r="DB1134" i="64"/>
  <c r="DB1161" i="64" s="1"/>
  <c r="DB1103" i="64"/>
  <c r="DB1130" i="64" s="1"/>
  <c r="DB1033" i="64"/>
  <c r="DB1060" i="64" s="1"/>
  <c r="DJ1028" i="64"/>
  <c r="DJ1055" i="64" s="1"/>
  <c r="DJ1656" i="64"/>
  <c r="CT1690" i="64"/>
  <c r="DJ1009" i="64"/>
  <c r="DJ982" i="64"/>
  <c r="DJ995" i="64" s="1"/>
  <c r="DB962" i="64"/>
  <c r="DB977" i="64" s="1"/>
  <c r="DJ958" i="64"/>
  <c r="DJ973" i="64" s="1"/>
  <c r="DJ938" i="64"/>
  <c r="DJ953" i="64" s="1"/>
  <c r="DJ915" i="64"/>
  <c r="DJ930" i="64" s="1"/>
  <c r="DJ820" i="64"/>
  <c r="DJ836" i="64" s="1"/>
  <c r="DB819" i="64"/>
  <c r="DB796" i="64"/>
  <c r="DB795" i="64"/>
  <c r="DB791" i="64"/>
  <c r="DB806" i="64" s="1"/>
  <c r="CT497" i="64"/>
  <c r="DJ472" i="64"/>
  <c r="CT448" i="64"/>
  <c r="DJ421" i="64"/>
  <c r="CT339" i="64"/>
  <c r="CT349" i="64" s="1"/>
  <c r="DJ315" i="64"/>
  <c r="CT2116" i="64"/>
  <c r="DB2095" i="64"/>
  <c r="DJ2065" i="64"/>
  <c r="CT1395" i="64"/>
  <c r="CT1391" i="64"/>
  <c r="CT1406" i="64" s="1"/>
  <c r="DJ1318" i="64"/>
  <c r="DJ1332" i="64" s="1"/>
  <c r="DB1263" i="64"/>
  <c r="CT1470" i="64"/>
  <c r="CT1483" i="64" s="1"/>
  <c r="DJ2199" i="64"/>
  <c r="DJ2213" i="64" s="1"/>
  <c r="CT2194" i="64"/>
  <c r="CT2208" i="64" s="1"/>
  <c r="DB1214" i="64"/>
  <c r="DB1175" i="64"/>
  <c r="DB1210" i="64" s="1"/>
  <c r="CT1625" i="64"/>
  <c r="CT1648" i="64" s="1"/>
  <c r="DJ1620" i="64"/>
  <c r="DJ1643" i="64" s="1"/>
  <c r="CT1102" i="64"/>
  <c r="DJ1098" i="64"/>
  <c r="DJ1125" i="64" s="1"/>
  <c r="DJ1067" i="64"/>
  <c r="CT1063" i="64"/>
  <c r="CT1090" i="64" s="1"/>
  <c r="CT1032" i="64"/>
  <c r="CT1652" i="64"/>
  <c r="CT1677" i="64" s="1"/>
  <c r="DJ1686" i="64"/>
  <c r="DJ1711" i="64" s="1"/>
  <c r="DB1008" i="64"/>
  <c r="DJ987" i="64"/>
  <c r="DJ1000" i="64" s="1"/>
  <c r="DB986" i="64"/>
  <c r="DB963" i="64"/>
  <c r="DB910" i="64"/>
  <c r="DB925" i="64" s="1"/>
  <c r="DB815" i="64"/>
  <c r="DB831" i="64" s="1"/>
  <c r="DB2110" i="64" s="1"/>
  <c r="CT522" i="64"/>
  <c r="CT535" i="64" s="1"/>
  <c r="DB472" i="64"/>
  <c r="DB449" i="64"/>
  <c r="DB420" i="64"/>
  <c r="DB416" i="64"/>
  <c r="DB436" i="64" s="1"/>
  <c r="DJ2147" i="64"/>
  <c r="DB2091" i="64"/>
  <c r="DJ2070" i="64"/>
  <c r="DJ1396" i="64"/>
  <c r="DJ1395" i="64"/>
  <c r="CT1372" i="64"/>
  <c r="CT1387" i="64" s="1"/>
  <c r="DB1336" i="64"/>
  <c r="DB1358" i="64" s="1"/>
  <c r="DB1317" i="64"/>
  <c r="DB1313" i="64"/>
  <c r="DB1327" i="64" s="1"/>
  <c r="DB1286" i="64"/>
  <c r="DB1285" i="64"/>
  <c r="DB1281" i="64"/>
  <c r="DB1304" i="64" s="1"/>
  <c r="DB1264" i="64"/>
  <c r="DB1277" i="64" s="1"/>
  <c r="CT1259" i="64"/>
  <c r="CT1272" i="64" s="1"/>
  <c r="DB1465" i="64"/>
  <c r="DB1478" i="64" s="1"/>
  <c r="DJ1218" i="64"/>
  <c r="DJ1593" i="64"/>
  <c r="DJ1616" i="64" s="1"/>
  <c r="DB1588" i="64"/>
  <c r="DB1611" i="64" s="1"/>
  <c r="DB1557" i="64"/>
  <c r="DB1584" i="64" s="1"/>
  <c r="DB1556" i="64"/>
  <c r="DJ1138" i="64"/>
  <c r="CT1134" i="64"/>
  <c r="CT1161" i="64" s="1"/>
  <c r="CT1103" i="64"/>
  <c r="CT1130" i="64" s="1"/>
  <c r="DJ1068" i="64"/>
  <c r="DJ1095" i="64" s="1"/>
  <c r="CT1033" i="64"/>
  <c r="CT1060" i="64" s="1"/>
  <c r="DB1028" i="64"/>
  <c r="DB1055" i="64" s="1"/>
  <c r="DJ1657" i="64"/>
  <c r="DJ1682" i="64" s="1"/>
  <c r="CT1691" i="64"/>
  <c r="CT1716" i="64" s="1"/>
  <c r="DB1009" i="64"/>
  <c r="DJ1004" i="64"/>
  <c r="DJ1019" i="64" s="1"/>
  <c r="DJ939" i="64"/>
  <c r="DJ954" i="64" s="1"/>
  <c r="DJ934" i="64"/>
  <c r="DJ949" i="64" s="1"/>
  <c r="DB915" i="64"/>
  <c r="DB930" i="64" s="1"/>
  <c r="DB820" i="64"/>
  <c r="DB836" i="64" s="1"/>
  <c r="CT819" i="64"/>
  <c r="CT795" i="64"/>
  <c r="CT791" i="64"/>
  <c r="CT806" i="64" s="1"/>
  <c r="CT498" i="64"/>
  <c r="DJ473" i="64"/>
  <c r="CT472" i="64"/>
  <c r="DB421" i="64"/>
  <c r="CT389" i="64"/>
  <c r="DJ338" i="64"/>
  <c r="DJ316" i="64"/>
  <c r="DG2142" i="64"/>
  <c r="DG2116" i="64"/>
  <c r="CQ2116" i="64"/>
  <c r="DE2091" i="64"/>
  <c r="CY2070" i="64"/>
  <c r="DG2069" i="64"/>
  <c r="CQ2069" i="64"/>
  <c r="CY2066" i="64"/>
  <c r="CY1372" i="64"/>
  <c r="CY1387" i="64" s="1"/>
  <c r="DG1371" i="64"/>
  <c r="CO1367" i="64"/>
  <c r="CO1382" i="64" s="1"/>
  <c r="CQ1341" i="64"/>
  <c r="CY1340" i="64"/>
  <c r="DG1317" i="64"/>
  <c r="CO1313" i="64"/>
  <c r="CO1327" i="64" s="1"/>
  <c r="CQ1286" i="64"/>
  <c r="CY1285" i="64"/>
  <c r="DG1282" i="64"/>
  <c r="DG1305" i="64" s="1"/>
  <c r="DG1263" i="64"/>
  <c r="CW2199" i="64"/>
  <c r="CW2213" i="64" s="1"/>
  <c r="CQ2195" i="64"/>
  <c r="CQ2209" i="64" s="1"/>
  <c r="CY1219" i="64"/>
  <c r="CY1254" i="64" s="1"/>
  <c r="CQ1215" i="64"/>
  <c r="CQ1250" i="64" s="1"/>
  <c r="DG1620" i="64"/>
  <c r="DG1643" i="64" s="1"/>
  <c r="CW1593" i="64"/>
  <c r="CW1616" i="64" s="1"/>
  <c r="DE1552" i="64"/>
  <c r="DE1579" i="64" s="1"/>
  <c r="CQ1138" i="64"/>
  <c r="DG1064" i="64"/>
  <c r="DG1091" i="64" s="1"/>
  <c r="CQ1656" i="64"/>
  <c r="DG1009" i="64"/>
  <c r="CY986" i="64"/>
  <c r="DG819" i="64"/>
  <c r="DE517" i="64"/>
  <c r="CY385" i="64"/>
  <c r="CO335" i="64"/>
  <c r="DG312" i="64"/>
  <c r="DG325" i="64" s="1"/>
  <c r="CY2143" i="64"/>
  <c r="DG2120" i="64"/>
  <c r="CQ2120" i="64"/>
  <c r="CY2117" i="64"/>
  <c r="DG2095" i="64"/>
  <c r="CQ2095" i="64"/>
  <c r="CQ2091" i="64"/>
  <c r="CQ1371" i="64"/>
  <c r="DG1337" i="64"/>
  <c r="DG1359" i="64" s="1"/>
  <c r="CY1318" i="64"/>
  <c r="CY1332" i="64" s="1"/>
  <c r="CQ1317" i="64"/>
  <c r="CY1264" i="64"/>
  <c r="CY1277" i="64" s="1"/>
  <c r="CQ1263" i="64"/>
  <c r="CQ1175" i="64"/>
  <c r="CQ1210" i="64" s="1"/>
  <c r="CQ1171" i="64"/>
  <c r="CQ1206" i="64" s="1"/>
  <c r="DG1625" i="64"/>
  <c r="DG1648" i="64" s="1"/>
  <c r="DG1624" i="64"/>
  <c r="DE1139" i="64"/>
  <c r="DE1166" i="64" s="1"/>
  <c r="DE1134" i="64"/>
  <c r="DE1161" i="64" s="1"/>
  <c r="CY1098" i="64"/>
  <c r="CY1125" i="64" s="1"/>
  <c r="CQ1029" i="64"/>
  <c r="CQ1056" i="64" s="1"/>
  <c r="CY1028" i="64"/>
  <c r="CY1055" i="64" s="1"/>
  <c r="DG1656" i="64"/>
  <c r="CY1005" i="64"/>
  <c r="CY1020" i="64" s="1"/>
  <c r="CY934" i="64"/>
  <c r="CY949" i="64" s="1"/>
  <c r="CQ816" i="64"/>
  <c r="CQ832" i="64" s="1"/>
  <c r="CY521" i="64"/>
  <c r="CY534" i="64" s="1"/>
  <c r="DG494" i="64"/>
  <c r="DG449" i="64"/>
  <c r="CW389" i="64"/>
  <c r="CQ385" i="64"/>
  <c r="CY2147" i="64"/>
  <c r="CQ2142" i="64"/>
  <c r="CY2121" i="64"/>
  <c r="CQ2092" i="64"/>
  <c r="CQ1392" i="64"/>
  <c r="CQ1407" i="64" s="1"/>
  <c r="CY1391" i="64"/>
  <c r="CY1406" i="64" s="1"/>
  <c r="CQ1368" i="64"/>
  <c r="CQ1383" i="64" s="1"/>
  <c r="CY1367" i="64"/>
  <c r="CY1382" i="64" s="1"/>
  <c r="DG1341" i="64"/>
  <c r="CW1340" i="64"/>
  <c r="CQ1314" i="64"/>
  <c r="CQ1328" i="64" s="1"/>
  <c r="CY1313" i="64"/>
  <c r="CY1327" i="64" s="1"/>
  <c r="DG1286" i="64"/>
  <c r="CW1285" i="64"/>
  <c r="DG1281" i="64"/>
  <c r="DG1304" i="64" s="1"/>
  <c r="CQ1281" i="64"/>
  <c r="CQ1304" i="64" s="1"/>
  <c r="CO1259" i="64"/>
  <c r="CO1272" i="64" s="1"/>
  <c r="CQ1469" i="64"/>
  <c r="CQ1170" i="64"/>
  <c r="CQ1205" i="64" s="1"/>
  <c r="CO1589" i="64"/>
  <c r="CO1612" i="64" s="1"/>
  <c r="CY1553" i="64"/>
  <c r="CY1580" i="64" s="1"/>
  <c r="DG1138" i="64"/>
  <c r="DG1690" i="64"/>
  <c r="CQ987" i="64"/>
  <c r="CQ1000" i="64" s="1"/>
  <c r="DE935" i="64"/>
  <c r="DE950" i="64" s="1"/>
  <c r="CY820" i="64"/>
  <c r="CY836" i="64" s="1"/>
  <c r="CW522" i="64"/>
  <c r="CW535" i="64" s="1"/>
  <c r="CY472" i="64"/>
  <c r="DE444" i="64"/>
  <c r="DE459" i="64" s="1"/>
  <c r="DG2146" i="64"/>
  <c r="CQ2146" i="64"/>
  <c r="DG2096" i="64"/>
  <c r="CQ2070" i="64"/>
  <c r="CQ2066" i="64"/>
  <c r="CY2065" i="64"/>
  <c r="DG1396" i="64"/>
  <c r="CQ1396" i="64"/>
  <c r="CY1395" i="64"/>
  <c r="DG1392" i="64"/>
  <c r="DG1407" i="64" s="1"/>
  <c r="DG1336" i="64"/>
  <c r="DG1358" i="64" s="1"/>
  <c r="CQ1336" i="64"/>
  <c r="CQ1358" i="64" s="1"/>
  <c r="CY1282" i="64"/>
  <c r="CY1305" i="64" s="1"/>
  <c r="CO1470" i="64"/>
  <c r="CO1483" i="64" s="1"/>
  <c r="CQ2198" i="64"/>
  <c r="CO1171" i="64"/>
  <c r="CO1206" i="64" s="1"/>
  <c r="CQ1592" i="64"/>
  <c r="CY1557" i="64"/>
  <c r="CY1584" i="64" s="1"/>
  <c r="CY1139" i="64"/>
  <c r="CY1166" i="64" s="1"/>
  <c r="CY1135" i="64"/>
  <c r="CY1162" i="64" s="1"/>
  <c r="CY1103" i="64"/>
  <c r="CY1130" i="64" s="1"/>
  <c r="CQ1099" i="64"/>
  <c r="CQ1126" i="64" s="1"/>
  <c r="CW1098" i="64"/>
  <c r="CW1125" i="64" s="1"/>
  <c r="CY1067" i="64"/>
  <c r="CW1033" i="64"/>
  <c r="CW1060" i="64" s="1"/>
  <c r="CY1657" i="64"/>
  <c r="CY1682" i="64" s="1"/>
  <c r="DE1656" i="64"/>
  <c r="CY1653" i="64"/>
  <c r="CY1678" i="64" s="1"/>
  <c r="CY1686" i="64"/>
  <c r="CY1711" i="64" s="1"/>
  <c r="CW1008" i="64"/>
  <c r="DG939" i="64"/>
  <c r="DG954" i="64" s="1"/>
  <c r="DG938" i="64"/>
  <c r="DG953" i="64" s="1"/>
  <c r="CY935" i="64"/>
  <c r="CY950" i="64" s="1"/>
  <c r="DG911" i="64"/>
  <c r="DG926" i="64" s="1"/>
  <c r="CQ792" i="64"/>
  <c r="CQ807" i="64" s="1"/>
  <c r="DE518" i="64"/>
  <c r="DE531" i="64" s="1"/>
  <c r="CY417" i="64"/>
  <c r="CY311" i="64"/>
  <c r="CQ2143" i="64"/>
  <c r="CO2142" i="64"/>
  <c r="CQ2117" i="64"/>
  <c r="CY2116" i="64"/>
  <c r="CQ2096" i="64"/>
  <c r="DG2092" i="64"/>
  <c r="CY2091" i="64"/>
  <c r="DG2070" i="64"/>
  <c r="CY2069" i="64"/>
  <c r="DG2066" i="64"/>
  <c r="DG1372" i="64"/>
  <c r="DG1387" i="64" s="1"/>
  <c r="CQ1372" i="64"/>
  <c r="CQ1387" i="64" s="1"/>
  <c r="CY1371" i="64"/>
  <c r="DG1368" i="64"/>
  <c r="DG1383" i="64" s="1"/>
  <c r="DG1340" i="64"/>
  <c r="CY1337" i="64"/>
  <c r="CY1359" i="64" s="1"/>
  <c r="CQ1318" i="64"/>
  <c r="CQ1332" i="64" s="1"/>
  <c r="CY1317" i="64"/>
  <c r="DG1314" i="64"/>
  <c r="DG1328" i="64" s="1"/>
  <c r="DG1285" i="64"/>
  <c r="CO1281" i="64"/>
  <c r="CO1304" i="64" s="1"/>
  <c r="CQ1264" i="64"/>
  <c r="CQ1277" i="64" s="1"/>
  <c r="CY1263" i="64"/>
  <c r="DG1260" i="64"/>
  <c r="DG1273" i="64" s="1"/>
  <c r="CO1170" i="64"/>
  <c r="CO1205" i="64" s="1"/>
  <c r="CY1621" i="64"/>
  <c r="CY1644" i="64" s="1"/>
  <c r="CW1620" i="64"/>
  <c r="CW1643" i="64" s="1"/>
  <c r="CQ1588" i="64"/>
  <c r="CQ1611" i="64" s="1"/>
  <c r="DG983" i="64"/>
  <c r="DG996" i="64" s="1"/>
  <c r="DE911" i="64"/>
  <c r="DE926" i="64" s="1"/>
  <c r="CW820" i="64"/>
  <c r="CW836" i="64" s="1"/>
  <c r="CQ448" i="64"/>
  <c r="CO2070" i="64"/>
  <c r="DE1396" i="64"/>
  <c r="DE1470" i="64"/>
  <c r="DE1483" i="64" s="1"/>
  <c r="CO1028" i="64"/>
  <c r="CO1055" i="64" s="1"/>
  <c r="DG2147" i="64"/>
  <c r="DG2143" i="64"/>
  <c r="DG2121" i="64"/>
  <c r="DG2091" i="64"/>
  <c r="CY1392" i="64"/>
  <c r="CY1407" i="64" s="1"/>
  <c r="DG1391" i="64"/>
  <c r="DG1406" i="64" s="1"/>
  <c r="CQ1391" i="64"/>
  <c r="CQ1406" i="64" s="1"/>
  <c r="CW1371" i="64"/>
  <c r="DG1367" i="64"/>
  <c r="DG1382" i="64" s="1"/>
  <c r="CQ1367" i="64"/>
  <c r="CQ1382" i="64" s="1"/>
  <c r="DG1318" i="64"/>
  <c r="DG1332" i="64" s="1"/>
  <c r="CW1317" i="64"/>
  <c r="DG1313" i="64"/>
  <c r="DG1327" i="64" s="1"/>
  <c r="CQ1313" i="64"/>
  <c r="CQ1327" i="64" s="1"/>
  <c r="CY1281" i="64"/>
  <c r="CY1304" i="64" s="1"/>
  <c r="DG1264" i="64"/>
  <c r="DG1277" i="64" s="1"/>
  <c r="CY1260" i="64"/>
  <c r="CY1273" i="64" s="1"/>
  <c r="CY2199" i="64"/>
  <c r="CY2213" i="64" s="1"/>
  <c r="CY1593" i="64"/>
  <c r="CY1616" i="64" s="1"/>
  <c r="DG1588" i="64"/>
  <c r="DG1611" i="64" s="1"/>
  <c r="DG1552" i="64"/>
  <c r="DG1579" i="64" s="1"/>
  <c r="DG1029" i="64"/>
  <c r="DG1056" i="64" s="1"/>
  <c r="CQ1652" i="64"/>
  <c r="CQ1677" i="64" s="1"/>
  <c r="DG522" i="64"/>
  <c r="DG535" i="64" s="1"/>
  <c r="BM416" i="64"/>
  <c r="BM436" i="64" s="1"/>
  <c r="Y311" i="64"/>
  <c r="BU473" i="64"/>
  <c r="AO316" i="64"/>
  <c r="BV472" i="64"/>
  <c r="AP315" i="64"/>
  <c r="BW1392" i="64"/>
  <c r="BW1407" i="64" s="1"/>
  <c r="AQ1392" i="64"/>
  <c r="AQ1407" i="64" s="1"/>
  <c r="AV384" i="64"/>
  <c r="BT389" i="64"/>
  <c r="X316" i="64"/>
  <c r="BE315" i="64"/>
  <c r="Y388" i="64"/>
  <c r="Z385" i="64"/>
  <c r="BS334" i="64"/>
  <c r="BC311" i="64"/>
  <c r="AM384" i="64"/>
  <c r="W1391" i="64"/>
  <c r="W1406" i="64" s="1"/>
  <c r="CI339" i="64"/>
  <c r="CI349" i="64" s="1"/>
  <c r="CA339" i="64"/>
  <c r="CA349" i="64" s="1"/>
  <c r="BC389" i="64"/>
  <c r="AE389" i="64"/>
  <c r="W339" i="64"/>
  <c r="W349" i="64" s="1"/>
  <c r="CJ420" i="64"/>
  <c r="BT315" i="64"/>
  <c r="AN388" i="64"/>
  <c r="AF315" i="64"/>
  <c r="X388" i="64"/>
  <c r="CK312" i="64"/>
  <c r="BM417" i="64"/>
  <c r="BE335" i="64"/>
  <c r="AG335" i="64"/>
  <c r="CR420" i="64"/>
  <c r="BU416" i="64"/>
  <c r="BU436" i="64" s="1"/>
  <c r="AO815" i="64"/>
  <c r="AO831" i="64" s="1"/>
  <c r="CC316" i="64"/>
  <c r="AW316" i="64"/>
  <c r="CL338" i="64"/>
  <c r="AX315" i="64"/>
  <c r="CE469" i="64"/>
  <c r="AY792" i="64"/>
  <c r="AY807" i="64" s="1"/>
  <c r="BD384" i="64"/>
  <c r="CB498" i="64"/>
  <c r="AO388" i="64"/>
  <c r="CD312" i="64"/>
  <c r="AX385" i="64"/>
  <c r="AT444" i="64"/>
  <c r="AT459" i="64" s="1"/>
  <c r="CH316" i="64"/>
  <c r="BZ316" i="64"/>
  <c r="BR316" i="64"/>
  <c r="BB316" i="64"/>
  <c r="AT316" i="64"/>
  <c r="AL389" i="64"/>
  <c r="AD316" i="64"/>
  <c r="V316" i="64"/>
  <c r="BS388" i="64"/>
  <c r="BD385" i="64"/>
  <c r="CQ522" i="64"/>
  <c r="CQ535" i="64" s="1"/>
  <c r="CC416" i="64"/>
  <c r="CC436" i="64" s="1"/>
  <c r="AG384" i="64"/>
  <c r="BM316" i="64"/>
  <c r="Y316" i="64"/>
  <c r="BF472" i="64"/>
  <c r="AI1392" i="64"/>
  <c r="AI1407" i="64" s="1"/>
  <c r="BT384" i="64"/>
  <c r="AF384" i="64"/>
  <c r="AN316" i="64"/>
  <c r="U1367" i="64"/>
  <c r="U1382" i="64" s="1"/>
  <c r="CG449" i="64"/>
  <c r="BQ316" i="64"/>
  <c r="BI316" i="64"/>
  <c r="BA316" i="64"/>
  <c r="AS316" i="64"/>
  <c r="AK316" i="64"/>
  <c r="AC316" i="64"/>
  <c r="U449" i="64"/>
  <c r="CH388" i="64"/>
  <c r="V388" i="64"/>
  <c r="BS385" i="64"/>
  <c r="DI1219" i="64"/>
  <c r="DI1254" i="64" s="1"/>
  <c r="DA473" i="64"/>
  <c r="DA1068" i="64"/>
  <c r="DA1095" i="64" s="1"/>
  <c r="CS1068" i="64"/>
  <c r="CS1095" i="64" s="1"/>
  <c r="CS1557" i="64"/>
  <c r="CS1584" i="64" s="1"/>
  <c r="DI1392" i="64"/>
  <c r="DI1407" i="64" s="1"/>
  <c r="DA935" i="64"/>
  <c r="DA950" i="64" s="1"/>
  <c r="DA1589" i="64"/>
  <c r="DA1612" i="64" s="1"/>
  <c r="DA1466" i="64"/>
  <c r="DA1479" i="64" s="1"/>
  <c r="DA494" i="64"/>
  <c r="DA500" i="64" s="1"/>
  <c r="CS2066" i="64"/>
  <c r="CS1099" i="64"/>
  <c r="CS1126" i="64" s="1"/>
  <c r="CS445" i="64"/>
  <c r="DI815" i="64"/>
  <c r="DI831" i="64" s="1"/>
  <c r="DI2110" i="64" s="1"/>
  <c r="DI311" i="64"/>
  <c r="DA1391" i="64"/>
  <c r="DA1406" i="64" s="1"/>
  <c r="DA493" i="64"/>
  <c r="CS1214" i="64"/>
  <c r="CJ311" i="64"/>
  <c r="X311" i="64"/>
  <c r="BD820" i="64"/>
  <c r="BD836" i="64" s="1"/>
  <c r="CK388" i="64"/>
  <c r="AG315" i="64"/>
  <c r="BF385" i="64"/>
  <c r="BH958" i="64"/>
  <c r="BH973" i="64" s="1"/>
  <c r="AB1391" i="64"/>
  <c r="AB1406" i="64" s="1"/>
  <c r="BP316" i="64"/>
  <c r="BY315" i="64"/>
  <c r="AS819" i="64"/>
  <c r="AL445" i="64"/>
  <c r="DH963" i="64"/>
  <c r="CR498" i="64"/>
  <c r="DH1690" i="64"/>
  <c r="DH1469" i="64"/>
  <c r="DH497" i="64"/>
  <c r="DH962" i="64"/>
  <c r="DH977" i="64" s="1"/>
  <c r="DH1032" i="64"/>
  <c r="DH1102" i="64"/>
  <c r="DH1174" i="64"/>
  <c r="DH1218" i="64"/>
  <c r="DH472" i="64"/>
  <c r="DH986" i="64"/>
  <c r="DH1067" i="64"/>
  <c r="DH338" i="64"/>
  <c r="DH521" i="64"/>
  <c r="DH534" i="64" s="1"/>
  <c r="CZ338" i="64"/>
  <c r="CZ420" i="64"/>
  <c r="CZ1556" i="64"/>
  <c r="CZ448" i="64"/>
  <c r="CZ819" i="64"/>
  <c r="CZ938" i="64"/>
  <c r="CZ953" i="64" s="1"/>
  <c r="CZ1008" i="64"/>
  <c r="CZ1656" i="64"/>
  <c r="CZ1138" i="64"/>
  <c r="CZ1592" i="64"/>
  <c r="CZ1624" i="64"/>
  <c r="CZ795" i="64"/>
  <c r="CZ2198" i="64"/>
  <c r="CZ315" i="64"/>
  <c r="CZ388" i="64"/>
  <c r="CZ1690" i="64"/>
  <c r="CZ1469" i="64"/>
  <c r="CR1690" i="64"/>
  <c r="CR1469" i="64"/>
  <c r="CR315" i="64"/>
  <c r="CR388" i="64"/>
  <c r="CR497" i="64"/>
  <c r="CR962" i="64"/>
  <c r="CR977" i="64" s="1"/>
  <c r="CR1032" i="64"/>
  <c r="CR1102" i="64"/>
  <c r="CR1174" i="64"/>
  <c r="CR1218" i="64"/>
  <c r="CR986" i="64"/>
  <c r="CR1067" i="64"/>
  <c r="CR472" i="64"/>
  <c r="CR521" i="64"/>
  <c r="CR534" i="64" s="1"/>
  <c r="DH911" i="64"/>
  <c r="DH926" i="64" s="1"/>
  <c r="DH417" i="64"/>
  <c r="DH1005" i="64"/>
  <c r="DH1020" i="64" s="1"/>
  <c r="DH1553" i="64"/>
  <c r="DH1580" i="64" s="1"/>
  <c r="DH1621" i="64"/>
  <c r="DH1644" i="64" s="1"/>
  <c r="DH816" i="64"/>
  <c r="DH832" i="64" s="1"/>
  <c r="DH935" i="64"/>
  <c r="DH950" i="64" s="1"/>
  <c r="DH1653" i="64"/>
  <c r="DH1678" i="64" s="1"/>
  <c r="DH1135" i="64"/>
  <c r="DH1162" i="64" s="1"/>
  <c r="DH1589" i="64"/>
  <c r="DH1612" i="64" s="1"/>
  <c r="DH792" i="64"/>
  <c r="DH807" i="64" s="1"/>
  <c r="DH2195" i="64"/>
  <c r="DH2209" i="64" s="1"/>
  <c r="CZ417" i="64"/>
  <c r="CZ935" i="64"/>
  <c r="CZ950" i="64" s="1"/>
  <c r="CZ1653" i="64"/>
  <c r="CZ1678" i="64" s="1"/>
  <c r="CZ1135" i="64"/>
  <c r="CZ1162" i="64" s="1"/>
  <c r="CZ1260" i="64"/>
  <c r="CZ1273" i="64" s="1"/>
  <c r="CZ816" i="64"/>
  <c r="CZ832" i="64" s="1"/>
  <c r="CZ1171" i="64"/>
  <c r="CZ1206" i="64" s="1"/>
  <c r="CZ2195" i="64"/>
  <c r="CZ2209" i="64" s="1"/>
  <c r="CZ1466" i="64"/>
  <c r="CZ1479" i="64" s="1"/>
  <c r="CZ792" i="64"/>
  <c r="CZ807" i="64" s="1"/>
  <c r="CZ1687" i="64"/>
  <c r="CZ1712" i="64" s="1"/>
  <c r="CZ1755" i="64" s="1"/>
  <c r="CZ1215" i="64"/>
  <c r="CZ1250" i="64" s="1"/>
  <c r="CZ494" i="64"/>
  <c r="CZ500" i="64" s="1"/>
  <c r="CZ1029" i="64"/>
  <c r="CZ1056" i="64" s="1"/>
  <c r="CZ1099" i="64"/>
  <c r="CZ1126" i="64" s="1"/>
  <c r="CZ959" i="64"/>
  <c r="CZ974" i="64" s="1"/>
  <c r="CZ1064" i="64"/>
  <c r="CZ1091" i="64" s="1"/>
  <c r="CR792" i="64"/>
  <c r="CR807" i="64" s="1"/>
  <c r="CR1029" i="64"/>
  <c r="CR1056" i="64" s="1"/>
  <c r="CR494" i="64"/>
  <c r="CR500" i="64" s="1"/>
  <c r="CR959" i="64"/>
  <c r="CR974" i="64" s="1"/>
  <c r="CR1064" i="64"/>
  <c r="CR1091" i="64" s="1"/>
  <c r="CR911" i="64"/>
  <c r="CR926" i="64" s="1"/>
  <c r="CR983" i="64"/>
  <c r="CR996" i="64" s="1"/>
  <c r="CR1553" i="64"/>
  <c r="CR1580" i="64" s="1"/>
  <c r="CR1589" i="64"/>
  <c r="CR1612" i="64" s="1"/>
  <c r="CR1621" i="64"/>
  <c r="CR1644" i="64" s="1"/>
  <c r="DH910" i="64"/>
  <c r="DH925" i="64" s="1"/>
  <c r="DH1004" i="64"/>
  <c r="DH1019" i="64" s="1"/>
  <c r="DH1552" i="64"/>
  <c r="DH1579" i="64" s="1"/>
  <c r="DH1620" i="64"/>
  <c r="DH1643" i="64" s="1"/>
  <c r="DH1652" i="64"/>
  <c r="DH1677" i="64" s="1"/>
  <c r="DH1134" i="64"/>
  <c r="DH1161" i="64" s="1"/>
  <c r="DH1170" i="64"/>
  <c r="DH1205" i="64" s="1"/>
  <c r="DH1465" i="64"/>
  <c r="DH1478" i="64" s="1"/>
  <c r="DH311" i="64"/>
  <c r="DH2194" i="64"/>
  <c r="DH2208" i="64" s="1"/>
  <c r="DH416" i="64"/>
  <c r="DH436" i="64" s="1"/>
  <c r="DH815" i="64"/>
  <c r="DH831" i="64" s="1"/>
  <c r="DH2110" i="64" s="1"/>
  <c r="DH934" i="64"/>
  <c r="DH949" i="64" s="1"/>
  <c r="DH1686" i="64"/>
  <c r="DH1711" i="64" s="1"/>
  <c r="DH1028" i="64"/>
  <c r="DH1055" i="64" s="1"/>
  <c r="DH1098" i="64"/>
  <c r="DH1125" i="64" s="1"/>
  <c r="DH1214" i="64"/>
  <c r="DH384" i="64"/>
  <c r="DH791" i="64"/>
  <c r="DH806" i="64" s="1"/>
  <c r="CZ311" i="64"/>
  <c r="CZ815" i="64"/>
  <c r="CZ831" i="64" s="1"/>
  <c r="CZ2110" i="64" s="1"/>
  <c r="CZ934" i="64"/>
  <c r="CZ949" i="64" s="1"/>
  <c r="CZ493" i="64"/>
  <c r="CZ791" i="64"/>
  <c r="CZ806" i="64" s="1"/>
  <c r="CZ1063" i="64"/>
  <c r="CZ1090" i="64" s="1"/>
  <c r="CZ384" i="64"/>
  <c r="CZ517" i="64"/>
  <c r="CZ1588" i="64"/>
  <c r="CZ1611" i="64" s="1"/>
  <c r="CZ958" i="64"/>
  <c r="CZ973" i="64" s="1"/>
  <c r="CZ1552" i="64"/>
  <c r="CZ1579" i="64" s="1"/>
  <c r="CZ444" i="64"/>
  <c r="CZ459" i="64" s="1"/>
  <c r="CZ982" i="64"/>
  <c r="CZ995" i="64" s="1"/>
  <c r="CZ1004" i="64"/>
  <c r="CZ1019" i="64" s="1"/>
  <c r="CZ1134" i="64"/>
  <c r="CZ1161" i="64" s="1"/>
  <c r="CZ1620" i="64"/>
  <c r="CZ1643" i="64" s="1"/>
  <c r="CZ1170" i="64"/>
  <c r="CZ1205" i="64" s="1"/>
  <c r="CR384" i="64"/>
  <c r="CR517" i="64"/>
  <c r="CR1652" i="64"/>
  <c r="CR1677" i="64" s="1"/>
  <c r="CR1134" i="64"/>
  <c r="CR1161" i="64" s="1"/>
  <c r="CR1170" i="64"/>
  <c r="CR1205" i="64" s="1"/>
  <c r="CR444" i="64"/>
  <c r="CR459" i="64" s="1"/>
  <c r="CR910" i="64"/>
  <c r="CR925" i="64" s="1"/>
  <c r="CR982" i="64"/>
  <c r="CR995" i="64" s="1"/>
  <c r="CR1004" i="64"/>
  <c r="CR1019" i="64" s="1"/>
  <c r="CR1465" i="64"/>
  <c r="CR1478" i="64" s="1"/>
  <c r="CR1259" i="64"/>
  <c r="CR1272" i="64" s="1"/>
  <c r="CR1028" i="64"/>
  <c r="CR1055" i="64" s="1"/>
  <c r="CR1098" i="64"/>
  <c r="CR1125" i="64" s="1"/>
  <c r="CR1214" i="64"/>
  <c r="CR2194" i="64"/>
  <c r="CR2208" i="64" s="1"/>
  <c r="CR334" i="64"/>
  <c r="CR468" i="64"/>
  <c r="CR1686" i="64"/>
  <c r="CR1711" i="64" s="1"/>
  <c r="CR416" i="64"/>
  <c r="CR436" i="64" s="1"/>
  <c r="CR934" i="64"/>
  <c r="CR949" i="64" s="1"/>
  <c r="BE384" i="64"/>
  <c r="CK316" i="64"/>
  <c r="BE389" i="64"/>
  <c r="CD315" i="64"/>
  <c r="AH315" i="64"/>
  <c r="BG469" i="64"/>
  <c r="S469" i="64"/>
  <c r="CB311" i="64"/>
  <c r="AN493" i="64"/>
  <c r="BL316" i="64"/>
  <c r="AF316" i="64"/>
  <c r="BM388" i="64"/>
  <c r="CL385" i="64"/>
  <c r="AP312" i="64"/>
  <c r="BP1391" i="64"/>
  <c r="BP1406" i="64" s="1"/>
  <c r="AZ1391" i="64"/>
  <c r="AZ1406" i="64" s="1"/>
  <c r="CF316" i="64"/>
  <c r="BH316" i="64"/>
  <c r="AR316" i="64"/>
  <c r="T316" i="64"/>
  <c r="AK448" i="64"/>
  <c r="CE1391" i="64"/>
  <c r="CE1406" i="64" s="1"/>
  <c r="BW468" i="64"/>
  <c r="BO468" i="64"/>
  <c r="BG791" i="64"/>
  <c r="BG806" i="64" s="1"/>
  <c r="AY334" i="64"/>
  <c r="AQ517" i="64"/>
  <c r="AI334" i="64"/>
  <c r="AA334" i="64"/>
  <c r="S1391" i="64"/>
  <c r="S1406" i="64" s="1"/>
  <c r="CE1396" i="64"/>
  <c r="BW1372" i="64"/>
  <c r="BW1387" i="64" s="1"/>
  <c r="BO316" i="64"/>
  <c r="BG316" i="64"/>
  <c r="AY473" i="64"/>
  <c r="AI316" i="64"/>
  <c r="AA316" i="64"/>
  <c r="S1396" i="64"/>
  <c r="CF338" i="64"/>
  <c r="BP315" i="64"/>
  <c r="AZ315" i="64"/>
  <c r="AR315" i="64"/>
  <c r="AB315" i="64"/>
  <c r="T315" i="64"/>
  <c r="BY1368" i="64"/>
  <c r="BY1383" i="64" s="1"/>
  <c r="BQ494" i="64"/>
  <c r="BQ509" i="64" s="1"/>
  <c r="AC494" i="64"/>
  <c r="AC509" i="64" s="1"/>
  <c r="DG316" i="64"/>
  <c r="DG820" i="64"/>
  <c r="DG836" i="64" s="1"/>
  <c r="DG915" i="64"/>
  <c r="DG930" i="64" s="1"/>
  <c r="DG1657" i="64"/>
  <c r="DG1682" i="64" s="1"/>
  <c r="DG1557" i="64"/>
  <c r="DG1584" i="64" s="1"/>
  <c r="DG1593" i="64"/>
  <c r="DG1616" i="64" s="1"/>
  <c r="DG389" i="64"/>
  <c r="DG796" i="64"/>
  <c r="DG1691" i="64"/>
  <c r="DG1716" i="64" s="1"/>
  <c r="DG1139" i="64"/>
  <c r="DG1166" i="64" s="1"/>
  <c r="DG2199" i="64"/>
  <c r="DG2213" i="64" s="1"/>
  <c r="DG498" i="64"/>
  <c r="DG1103" i="64"/>
  <c r="DG1130" i="64" s="1"/>
  <c r="DG1219" i="64"/>
  <c r="DG1254" i="64" s="1"/>
  <c r="DG473" i="64"/>
  <c r="DG963" i="64"/>
  <c r="DG987" i="64"/>
  <c r="DG1000" i="64" s="1"/>
  <c r="DG1033" i="64"/>
  <c r="DG1060" i="64" s="1"/>
  <c r="DG1175" i="64"/>
  <c r="DG1210" i="64" s="1"/>
  <c r="DG1470" i="64"/>
  <c r="DG1483" i="64" s="1"/>
  <c r="DG339" i="64"/>
  <c r="DG349" i="64" s="1"/>
  <c r="DG1068" i="64"/>
  <c r="DG1095" i="64" s="1"/>
  <c r="CY473" i="64"/>
  <c r="CY963" i="64"/>
  <c r="CY987" i="64"/>
  <c r="CY1000" i="64" s="1"/>
  <c r="CY1033" i="64"/>
  <c r="CY1060" i="64" s="1"/>
  <c r="CY1068" i="64"/>
  <c r="CY1095" i="64" s="1"/>
  <c r="CY1175" i="64"/>
  <c r="CY1210" i="64" s="1"/>
  <c r="CY339" i="64"/>
  <c r="CY349" i="64" s="1"/>
  <c r="CY522" i="64"/>
  <c r="CY535" i="64" s="1"/>
  <c r="CY421" i="64"/>
  <c r="CY449" i="64"/>
  <c r="CY939" i="64"/>
  <c r="CY954" i="64" s="1"/>
  <c r="CY1009" i="64"/>
  <c r="CY1625" i="64"/>
  <c r="CY1648" i="64" s="1"/>
  <c r="CQ421" i="64"/>
  <c r="CQ449" i="64"/>
  <c r="CQ820" i="64"/>
  <c r="CQ836" i="64" s="1"/>
  <c r="CQ939" i="64"/>
  <c r="CQ954" i="64" s="1"/>
  <c r="CQ1009" i="64"/>
  <c r="CQ1557" i="64"/>
  <c r="CQ1584" i="64" s="1"/>
  <c r="CQ1593" i="64"/>
  <c r="CQ1616" i="64" s="1"/>
  <c r="CQ1625" i="64"/>
  <c r="CQ1648" i="64" s="1"/>
  <c r="CQ316" i="64"/>
  <c r="CQ389" i="64"/>
  <c r="CQ796" i="64"/>
  <c r="CQ915" i="64"/>
  <c r="CQ930" i="64" s="1"/>
  <c r="CQ1657" i="64"/>
  <c r="CQ1682" i="64" s="1"/>
  <c r="CQ1139" i="64"/>
  <c r="CQ1166" i="64" s="1"/>
  <c r="CQ2199" i="64"/>
  <c r="CQ2213" i="64" s="1"/>
  <c r="CQ1691" i="64"/>
  <c r="CQ1716" i="64" s="1"/>
  <c r="CQ498" i="64"/>
  <c r="CQ963" i="64"/>
  <c r="CQ1033" i="64"/>
  <c r="CQ1060" i="64" s="1"/>
  <c r="CQ1103" i="64"/>
  <c r="CQ1130" i="64" s="1"/>
  <c r="CQ1219" i="64"/>
  <c r="CQ1254" i="64" s="1"/>
  <c r="CQ1470" i="64"/>
  <c r="CQ1483" i="64" s="1"/>
  <c r="DG497" i="64"/>
  <c r="DG962" i="64"/>
  <c r="DG977" i="64" s="1"/>
  <c r="DG1032" i="64"/>
  <c r="DG1102" i="64"/>
  <c r="DG1174" i="64"/>
  <c r="DG1218" i="64"/>
  <c r="DG472" i="64"/>
  <c r="DG986" i="64"/>
  <c r="DG1067" i="64"/>
  <c r="DG338" i="64"/>
  <c r="DG521" i="64"/>
  <c r="DG534" i="64" s="1"/>
  <c r="DG420" i="64"/>
  <c r="DG448" i="64"/>
  <c r="DG1556" i="64"/>
  <c r="CY420" i="64"/>
  <c r="CY1556" i="64"/>
  <c r="CY448" i="64"/>
  <c r="CY819" i="64"/>
  <c r="CY938" i="64"/>
  <c r="CY953" i="64" s="1"/>
  <c r="CY1008" i="64"/>
  <c r="CY1656" i="64"/>
  <c r="CY1138" i="64"/>
  <c r="CY1592" i="64"/>
  <c r="CY1624" i="64"/>
  <c r="CY795" i="64"/>
  <c r="CY2198" i="64"/>
  <c r="CY315" i="64"/>
  <c r="CY388" i="64"/>
  <c r="CY1690" i="64"/>
  <c r="CY1469" i="64"/>
  <c r="CY497" i="64"/>
  <c r="CY962" i="64"/>
  <c r="CY977" i="64" s="1"/>
  <c r="CY1032" i="64"/>
  <c r="CY1102" i="64"/>
  <c r="CY1174" i="64"/>
  <c r="CY1218" i="64"/>
  <c r="CQ315" i="64"/>
  <c r="CQ388" i="64"/>
  <c r="CQ497" i="64"/>
  <c r="CQ962" i="64"/>
  <c r="CQ977" i="64" s="1"/>
  <c r="CQ1032" i="64"/>
  <c r="CQ1102" i="64"/>
  <c r="CQ1174" i="64"/>
  <c r="CQ1218" i="64"/>
  <c r="CQ986" i="64"/>
  <c r="CQ1067" i="64"/>
  <c r="CQ472" i="64"/>
  <c r="CQ521" i="64"/>
  <c r="CQ534" i="64" s="1"/>
  <c r="CQ338" i="64"/>
  <c r="CQ420" i="64"/>
  <c r="CQ1008" i="64"/>
  <c r="CQ1556" i="64"/>
  <c r="DG417" i="64"/>
  <c r="DG1005" i="64"/>
  <c r="DG1020" i="64" s="1"/>
  <c r="DG1553" i="64"/>
  <c r="DG1580" i="64" s="1"/>
  <c r="DG1621" i="64"/>
  <c r="DG1644" i="64" s="1"/>
  <c r="DG469" i="64"/>
  <c r="DG518" i="64"/>
  <c r="DG531" i="64" s="1"/>
  <c r="DG816" i="64"/>
  <c r="DG832" i="64" s="1"/>
  <c r="DG935" i="64"/>
  <c r="DG950" i="64" s="1"/>
  <c r="DG1653" i="64"/>
  <c r="DG1678" i="64" s="1"/>
  <c r="DG1135" i="64"/>
  <c r="DG1162" i="64" s="1"/>
  <c r="DG1589" i="64"/>
  <c r="DG1612" i="64" s="1"/>
  <c r="DG335" i="64"/>
  <c r="DG792" i="64"/>
  <c r="DG807" i="64" s="1"/>
  <c r="DG2195" i="64"/>
  <c r="DG2209" i="64" s="1"/>
  <c r="DG1687" i="64"/>
  <c r="DG1712" i="64" s="1"/>
  <c r="DG1755" i="64" s="1"/>
  <c r="DG1171" i="64"/>
  <c r="DG1206" i="64" s="1"/>
  <c r="DG1215" i="64"/>
  <c r="DG1250" i="64" s="1"/>
  <c r="DG1466" i="64"/>
  <c r="DG1479" i="64" s="1"/>
  <c r="CY518" i="64"/>
  <c r="CY531" i="64" s="1"/>
  <c r="CY816" i="64"/>
  <c r="CY832" i="64" s="1"/>
  <c r="CY1171" i="64"/>
  <c r="CY1206" i="64" s="1"/>
  <c r="CY2195" i="64"/>
  <c r="CY2209" i="64" s="1"/>
  <c r="CY1466" i="64"/>
  <c r="CY1479" i="64" s="1"/>
  <c r="CY469" i="64"/>
  <c r="CY792" i="64"/>
  <c r="CY807" i="64" s="1"/>
  <c r="CY1687" i="64"/>
  <c r="CY1712" i="64" s="1"/>
  <c r="CY1755" i="64" s="1"/>
  <c r="CY1215" i="64"/>
  <c r="CY1250" i="64" s="1"/>
  <c r="CY335" i="64"/>
  <c r="CY445" i="64"/>
  <c r="CY494" i="64"/>
  <c r="CY500" i="64" s="1"/>
  <c r="CY1029" i="64"/>
  <c r="CY1056" i="64" s="1"/>
  <c r="CY1099" i="64"/>
  <c r="CY1126" i="64" s="1"/>
  <c r="CY959" i="64"/>
  <c r="CY974" i="64" s="1"/>
  <c r="CY1064" i="64"/>
  <c r="CY1091" i="64" s="1"/>
  <c r="CY911" i="64"/>
  <c r="CY926" i="64" s="1"/>
  <c r="CY983" i="64"/>
  <c r="CY996" i="64" s="1"/>
  <c r="CQ445" i="64"/>
  <c r="CQ469" i="64"/>
  <c r="CQ494" i="64"/>
  <c r="CQ959" i="64"/>
  <c r="CQ974" i="64" s="1"/>
  <c r="CQ1064" i="64"/>
  <c r="CQ1091" i="64" s="1"/>
  <c r="CQ335" i="64"/>
  <c r="CQ911" i="64"/>
  <c r="CQ926" i="64" s="1"/>
  <c r="CQ983" i="64"/>
  <c r="CQ996" i="64" s="1"/>
  <c r="CQ1553" i="64"/>
  <c r="CQ1580" i="64" s="1"/>
  <c r="CQ1589" i="64"/>
  <c r="CQ1612" i="64" s="1"/>
  <c r="CQ1621" i="64"/>
  <c r="CQ1644" i="64" s="1"/>
  <c r="CQ312" i="64"/>
  <c r="CQ325" i="64" s="1"/>
  <c r="CQ1005" i="64"/>
  <c r="CQ1020" i="64" s="1"/>
  <c r="CQ1653" i="64"/>
  <c r="CQ1678" i="64" s="1"/>
  <c r="CQ1135" i="64"/>
  <c r="CQ1162" i="64" s="1"/>
  <c r="CQ1466" i="64"/>
  <c r="CQ1479" i="64" s="1"/>
  <c r="CQ1260" i="64"/>
  <c r="CQ1273" i="64" s="1"/>
  <c r="DG1652" i="64"/>
  <c r="DG1677" i="64" s="1"/>
  <c r="DG1134" i="64"/>
  <c r="DG1161" i="64" s="1"/>
  <c r="DG1170" i="64"/>
  <c r="DG1205" i="64" s="1"/>
  <c r="DG1465" i="64"/>
  <c r="DG1478" i="64" s="1"/>
  <c r="DG1259" i="64"/>
  <c r="DG1272" i="64" s="1"/>
  <c r="DG2194" i="64"/>
  <c r="DG2208" i="64" s="1"/>
  <c r="DG416" i="64"/>
  <c r="DG436" i="64" s="1"/>
  <c r="DG1686" i="64"/>
  <c r="DG1711" i="64" s="1"/>
  <c r="DG1028" i="64"/>
  <c r="DG1055" i="64" s="1"/>
  <c r="DG1098" i="64"/>
  <c r="DG1125" i="64" s="1"/>
  <c r="DG1214" i="64"/>
  <c r="DG1063" i="64"/>
  <c r="DG1090" i="64" s="1"/>
  <c r="CY1063" i="64"/>
  <c r="CY1090" i="64" s="1"/>
  <c r="CY1588" i="64"/>
  <c r="CY1611" i="64" s="1"/>
  <c r="CY958" i="64"/>
  <c r="CY973" i="64" s="1"/>
  <c r="CY1552" i="64"/>
  <c r="CY1579" i="64" s="1"/>
  <c r="CY444" i="64"/>
  <c r="CY459" i="64" s="1"/>
  <c r="CY1134" i="64"/>
  <c r="CY1161" i="64" s="1"/>
  <c r="CY1620" i="64"/>
  <c r="CY1643" i="64" s="1"/>
  <c r="CY1170" i="64"/>
  <c r="CY1205" i="64" s="1"/>
  <c r="CY910" i="64"/>
  <c r="CY925" i="64" s="1"/>
  <c r="CY1652" i="64"/>
  <c r="CY1677" i="64" s="1"/>
  <c r="CY1465" i="64"/>
  <c r="CY1478" i="64" s="1"/>
  <c r="CY1259" i="64"/>
  <c r="CY1272" i="64" s="1"/>
  <c r="CQ982" i="64"/>
  <c r="CQ995" i="64" s="1"/>
  <c r="CQ1465" i="64"/>
  <c r="CQ1478" i="64" s="1"/>
  <c r="CQ1259" i="64"/>
  <c r="CQ1272" i="64" s="1"/>
  <c r="CQ1028" i="64"/>
  <c r="CQ1055" i="64" s="1"/>
  <c r="CQ1098" i="64"/>
  <c r="CQ1125" i="64" s="1"/>
  <c r="CQ1214" i="64"/>
  <c r="CQ2194" i="64"/>
  <c r="CQ2208" i="64" s="1"/>
  <c r="CQ1686" i="64"/>
  <c r="CQ1711" i="64" s="1"/>
  <c r="CQ1063" i="64"/>
  <c r="CQ1090" i="64" s="1"/>
  <c r="CK311" i="64"/>
  <c r="AW1391" i="64"/>
  <c r="AW1406" i="64" s="1"/>
  <c r="BN472" i="64"/>
  <c r="Z315" i="64"/>
  <c r="BO469" i="64"/>
  <c r="AA335" i="64"/>
  <c r="BL815" i="64"/>
  <c r="BL831" i="64" s="1"/>
  <c r="AV316" i="64"/>
  <c r="BU315" i="64"/>
  <c r="AW315" i="64"/>
  <c r="BV385" i="64"/>
  <c r="AH385" i="64"/>
  <c r="T493" i="64"/>
  <c r="BX316" i="64"/>
  <c r="AZ316" i="64"/>
  <c r="AJ316" i="64"/>
  <c r="CG338" i="64"/>
  <c r="BQ315" i="64"/>
  <c r="BA315" i="64"/>
  <c r="AC448" i="64"/>
  <c r="BB494" i="64"/>
  <c r="BB509" i="64" s="1"/>
  <c r="CL384" i="64"/>
  <c r="CD384" i="64"/>
  <c r="BV334" i="64"/>
  <c r="BN384" i="64"/>
  <c r="AX334" i="64"/>
  <c r="AP384" i="64"/>
  <c r="AH1391" i="64"/>
  <c r="AH1406" i="64" s="1"/>
  <c r="Z384" i="64"/>
  <c r="CL316" i="64"/>
  <c r="CD316" i="64"/>
  <c r="BV316" i="64"/>
  <c r="BN316" i="64"/>
  <c r="BF316" i="64"/>
  <c r="AX316" i="64"/>
  <c r="AP316" i="64"/>
  <c r="AH796" i="64"/>
  <c r="Z316" i="64"/>
  <c r="CE795" i="64"/>
  <c r="BO338" i="64"/>
  <c r="BG338" i="64"/>
  <c r="AY962" i="64"/>
  <c r="AY977" i="64" s="1"/>
  <c r="AQ338" i="64"/>
  <c r="AI1371" i="64"/>
  <c r="S1371" i="64"/>
  <c r="CF335" i="64"/>
  <c r="BP1392" i="64"/>
  <c r="BP1407" i="64" s="1"/>
  <c r="BH335" i="64"/>
  <c r="AZ335" i="64"/>
  <c r="AR335" i="64"/>
  <c r="AJ1392" i="64"/>
  <c r="AJ1407" i="64" s="1"/>
  <c r="AB792" i="64"/>
  <c r="AB807" i="64" s="1"/>
  <c r="T935" i="64"/>
  <c r="T950" i="64" s="1"/>
  <c r="DH1008" i="64"/>
  <c r="DH983" i="64"/>
  <c r="DH996" i="64" s="1"/>
  <c r="CQ938" i="64"/>
  <c r="CQ953" i="64" s="1"/>
  <c r="CY915" i="64"/>
  <c r="CY930" i="64" s="1"/>
  <c r="CQ795" i="64"/>
  <c r="CZ497" i="64"/>
  <c r="DH493" i="64"/>
  <c r="CZ472" i="64"/>
  <c r="DH388" i="64"/>
  <c r="CQ339" i="64"/>
  <c r="CQ349" i="64" s="1"/>
  <c r="DH334" i="64"/>
  <c r="CY316" i="64"/>
  <c r="DE473" i="64"/>
  <c r="CW1657" i="64"/>
  <c r="CW1682" i="64" s="1"/>
  <c r="CO473" i="64"/>
  <c r="DE1102" i="64"/>
  <c r="CW2120" i="64"/>
  <c r="CO1138" i="64"/>
  <c r="DE385" i="64"/>
  <c r="CW417" i="64"/>
  <c r="CO1029" i="64"/>
  <c r="CO1056" i="64" s="1"/>
  <c r="DE416" i="64"/>
  <c r="DE436" i="64" s="1"/>
  <c r="CW493" i="64"/>
  <c r="CO416" i="64"/>
  <c r="CO436" i="64" s="1"/>
  <c r="DD1103" i="64"/>
  <c r="DD1130" i="64" s="1"/>
  <c r="CV1009" i="64"/>
  <c r="DD521" i="64"/>
  <c r="DD534" i="64" s="1"/>
  <c r="CV420" i="64"/>
  <c r="DD385" i="64"/>
  <c r="CV312" i="64"/>
  <c r="CV325" i="64" s="1"/>
  <c r="DD311" i="64"/>
  <c r="CV334" i="64"/>
  <c r="DK1625" i="64"/>
  <c r="DK1648" i="64" s="1"/>
  <c r="DC1285" i="64"/>
  <c r="CU1317" i="64"/>
  <c r="CU518" i="64"/>
  <c r="CU531" i="64" s="1"/>
  <c r="DC910" i="64"/>
  <c r="DC925" i="64" s="1"/>
  <c r="DJ312" i="64"/>
  <c r="DJ325" i="64" s="1"/>
  <c r="DB518" i="64"/>
  <c r="DB531" i="64" s="1"/>
  <c r="CT1029" i="64"/>
  <c r="CT1056" i="64" s="1"/>
  <c r="DE2147" i="64"/>
  <c r="DE2146" i="64"/>
  <c r="CW2121" i="64"/>
  <c r="DE2117" i="64"/>
  <c r="CO2116" i="64"/>
  <c r="CW2066" i="64"/>
  <c r="CO1396" i="64"/>
  <c r="DE1391" i="64"/>
  <c r="DE1406" i="64" s="1"/>
  <c r="CW1372" i="64"/>
  <c r="CW1387" i="64" s="1"/>
  <c r="DE1368" i="64"/>
  <c r="DE1383" i="64" s="1"/>
  <c r="CO1368" i="64"/>
  <c r="CO1383" i="64" s="1"/>
  <c r="CO1336" i="64"/>
  <c r="CO1358" i="64" s="1"/>
  <c r="DE1314" i="64"/>
  <c r="DE1328" i="64" s="1"/>
  <c r="CO1314" i="64"/>
  <c r="CO1328" i="64" s="1"/>
  <c r="DE1282" i="64"/>
  <c r="DE1305" i="64" s="1"/>
  <c r="CO1282" i="64"/>
  <c r="CO1305" i="64" s="1"/>
  <c r="DE1260" i="64"/>
  <c r="DE1273" i="64" s="1"/>
  <c r="CO1260" i="64"/>
  <c r="CO1273" i="64" s="1"/>
  <c r="DE1465" i="64"/>
  <c r="DE1478" i="64" s="1"/>
  <c r="DE2198" i="64"/>
  <c r="CW2194" i="64"/>
  <c r="CW2208" i="64" s="1"/>
  <c r="CW1218" i="64"/>
  <c r="DE1174" i="64"/>
  <c r="CO1624" i="64"/>
  <c r="DE1592" i="64"/>
  <c r="CO1102" i="64"/>
  <c r="CW1099" i="64"/>
  <c r="CW1126" i="64" s="1"/>
  <c r="CW1067" i="64"/>
  <c r="CO1063" i="64"/>
  <c r="CO1090" i="64" s="1"/>
  <c r="DE1032" i="64"/>
  <c r="CW1690" i="64"/>
  <c r="CO1686" i="64"/>
  <c r="CO1711" i="64" s="1"/>
  <c r="DE1005" i="64"/>
  <c r="DE1020" i="64" s="1"/>
  <c r="CW1004" i="64"/>
  <c r="CW1019" i="64" s="1"/>
  <c r="CO959" i="64"/>
  <c r="CO974" i="64" s="1"/>
  <c r="DE939" i="64"/>
  <c r="DE954" i="64" s="1"/>
  <c r="CO939" i="64"/>
  <c r="CO954" i="64" s="1"/>
  <c r="CW915" i="64"/>
  <c r="CW930" i="64" s="1"/>
  <c r="DE468" i="64"/>
  <c r="CW421" i="64"/>
  <c r="CW385" i="64"/>
  <c r="CW384" i="64"/>
  <c r="DE339" i="64"/>
  <c r="DE349" i="64" s="1"/>
  <c r="CO339" i="64"/>
  <c r="CO349" i="64" s="1"/>
  <c r="CO334" i="64"/>
  <c r="CW316" i="64"/>
  <c r="DE312" i="64"/>
  <c r="DE325" i="64" s="1"/>
  <c r="DE311" i="64"/>
  <c r="CW2142" i="64"/>
  <c r="DE2120" i="64"/>
  <c r="CO2117" i="64"/>
  <c r="CW2096" i="64"/>
  <c r="CW2095" i="64"/>
  <c r="CW2069" i="64"/>
  <c r="DE2065" i="64"/>
  <c r="CW1341" i="64"/>
  <c r="DE1337" i="64"/>
  <c r="DE1359" i="64" s="1"/>
  <c r="CO1337" i="64"/>
  <c r="CO1359" i="64" s="1"/>
  <c r="CW1318" i="64"/>
  <c r="CW1332" i="64" s="1"/>
  <c r="CW1286" i="64"/>
  <c r="CW1264" i="64"/>
  <c r="CW1277" i="64" s="1"/>
  <c r="CW1469" i="64"/>
  <c r="CO1214" i="64"/>
  <c r="DE1625" i="64"/>
  <c r="DE1648" i="64" s="1"/>
  <c r="CO1625" i="64"/>
  <c r="CO1648" i="64" s="1"/>
  <c r="CW1621" i="64"/>
  <c r="CW1644" i="64" s="1"/>
  <c r="CW1556" i="64"/>
  <c r="CO1552" i="64"/>
  <c r="CO1579" i="64" s="1"/>
  <c r="CW1138" i="64"/>
  <c r="CO1134" i="64"/>
  <c r="CO1161" i="64" s="1"/>
  <c r="DE1103" i="64"/>
  <c r="DE1130" i="64" s="1"/>
  <c r="CO1103" i="64"/>
  <c r="CO1130" i="64" s="1"/>
  <c r="DE1064" i="64"/>
  <c r="DE1091" i="64" s="1"/>
  <c r="CO1064" i="64"/>
  <c r="CO1091" i="64" s="1"/>
  <c r="CO1656" i="64"/>
  <c r="CW1653" i="64"/>
  <c r="CW1678" i="64" s="1"/>
  <c r="DE1687" i="64"/>
  <c r="DE1712" i="64" s="1"/>
  <c r="DE1755" i="64" s="1"/>
  <c r="CO1687" i="64"/>
  <c r="CO1712" i="64" s="1"/>
  <c r="CO1755" i="64" s="1"/>
  <c r="CW1009" i="64"/>
  <c r="CW983" i="64"/>
  <c r="CW996" i="64" s="1"/>
  <c r="DE982" i="64"/>
  <c r="DE995" i="64" s="1"/>
  <c r="DE963" i="64"/>
  <c r="DE959" i="64"/>
  <c r="DE974" i="64" s="1"/>
  <c r="CW958" i="64"/>
  <c r="CW973" i="64" s="1"/>
  <c r="DE934" i="64"/>
  <c r="DE949" i="64" s="1"/>
  <c r="DE910" i="64"/>
  <c r="DE925" i="64" s="1"/>
  <c r="CO816" i="64"/>
  <c r="CO832" i="64" s="1"/>
  <c r="CW815" i="64"/>
  <c r="CW831" i="64" s="1"/>
  <c r="CW2110" i="64" s="1"/>
  <c r="CO792" i="64"/>
  <c r="CO807" i="64" s="1"/>
  <c r="CW494" i="64"/>
  <c r="DE493" i="64"/>
  <c r="DE469" i="64"/>
  <c r="CW445" i="64"/>
  <c r="CO417" i="64"/>
  <c r="CO2146" i="64"/>
  <c r="CW2143" i="64"/>
  <c r="DE2092" i="64"/>
  <c r="CO2092" i="64"/>
  <c r="CW1395" i="64"/>
  <c r="CO1391" i="64"/>
  <c r="CO1406" i="64" s="1"/>
  <c r="DE1371" i="64"/>
  <c r="CW1367" i="64"/>
  <c r="CW1382" i="64" s="1"/>
  <c r="DE1340" i="64"/>
  <c r="DE1317" i="64"/>
  <c r="CW1313" i="64"/>
  <c r="CW1327" i="64" s="1"/>
  <c r="DE1285" i="64"/>
  <c r="CW1281" i="64"/>
  <c r="CW1304" i="64" s="1"/>
  <c r="DE1263" i="64"/>
  <c r="CW1259" i="64"/>
  <c r="CW1272" i="64" s="1"/>
  <c r="DE1466" i="64"/>
  <c r="DE1479" i="64" s="1"/>
  <c r="CO1465" i="64"/>
  <c r="CO1478" i="64" s="1"/>
  <c r="CO2198" i="64"/>
  <c r="CW2195" i="64"/>
  <c r="CW2209" i="64" s="1"/>
  <c r="CW1219" i="64"/>
  <c r="CW1254" i="64" s="1"/>
  <c r="DE1215" i="64"/>
  <c r="DE1250" i="64" s="1"/>
  <c r="CO1215" i="64"/>
  <c r="CO1250" i="64" s="1"/>
  <c r="DE1175" i="64"/>
  <c r="DE1210" i="64" s="1"/>
  <c r="CO1175" i="64"/>
  <c r="CO1210" i="64" s="1"/>
  <c r="CO1174" i="64"/>
  <c r="CW1170" i="64"/>
  <c r="CW1205" i="64" s="1"/>
  <c r="DE1620" i="64"/>
  <c r="DE1643" i="64" s="1"/>
  <c r="CO1592" i="64"/>
  <c r="CW1588" i="64"/>
  <c r="CW1611" i="64" s="1"/>
  <c r="CW1557" i="64"/>
  <c r="CW1584" i="64" s="1"/>
  <c r="DE1553" i="64"/>
  <c r="DE1580" i="64" s="1"/>
  <c r="CO1553" i="64"/>
  <c r="CO1580" i="64" s="1"/>
  <c r="DE1135" i="64"/>
  <c r="DE1162" i="64" s="1"/>
  <c r="CO1135" i="64"/>
  <c r="CO1162" i="64" s="1"/>
  <c r="DE1098" i="64"/>
  <c r="DE1125" i="64" s="1"/>
  <c r="CW1068" i="64"/>
  <c r="CW1095" i="64" s="1"/>
  <c r="CO1032" i="64"/>
  <c r="CW1029" i="64"/>
  <c r="CW1056" i="64" s="1"/>
  <c r="CW1028" i="64"/>
  <c r="CW1055" i="64" s="1"/>
  <c r="DE1657" i="64"/>
  <c r="DE1682" i="64" s="1"/>
  <c r="CO1657" i="64"/>
  <c r="CO1682" i="64" s="1"/>
  <c r="DE1652" i="64"/>
  <c r="DE1677" i="64" s="1"/>
  <c r="CW1691" i="64"/>
  <c r="CW1716" i="64" s="1"/>
  <c r="DE1008" i="64"/>
  <c r="CW987" i="64"/>
  <c r="CW1000" i="64" s="1"/>
  <c r="CO982" i="64"/>
  <c r="CO995" i="64" s="1"/>
  <c r="CO963" i="64"/>
  <c r="CW935" i="64"/>
  <c r="CW950" i="64" s="1"/>
  <c r="CO934" i="64"/>
  <c r="CO949" i="64" s="1"/>
  <c r="CW911" i="64"/>
  <c r="CW926" i="64" s="1"/>
  <c r="CO910" i="64"/>
  <c r="CO925" i="64" s="1"/>
  <c r="DE816" i="64"/>
  <c r="DE832" i="64" s="1"/>
  <c r="CW791" i="64"/>
  <c r="CW806" i="64" s="1"/>
  <c r="CW518" i="64"/>
  <c r="CW531" i="64" s="1"/>
  <c r="CW517" i="64"/>
  <c r="CW498" i="64"/>
  <c r="CO493" i="64"/>
  <c r="CW473" i="64"/>
  <c r="CW416" i="64"/>
  <c r="CW436" i="64" s="1"/>
  <c r="CO385" i="64"/>
  <c r="DE334" i="64"/>
  <c r="CW312" i="64"/>
  <c r="CW325" i="64" s="1"/>
  <c r="CO2147" i="64"/>
  <c r="DE2142" i="64"/>
  <c r="DE2121" i="64"/>
  <c r="CO2120" i="64"/>
  <c r="CW2116" i="64"/>
  <c r="CO2091" i="64"/>
  <c r="CW2070" i="64"/>
  <c r="DE2066" i="64"/>
  <c r="CO2065" i="64"/>
  <c r="CW1396" i="64"/>
  <c r="DE1392" i="64"/>
  <c r="DE1407" i="64" s="1"/>
  <c r="CO1392" i="64"/>
  <c r="CO1407" i="64" s="1"/>
  <c r="DE1372" i="64"/>
  <c r="DE1387" i="64" s="1"/>
  <c r="CW1336" i="64"/>
  <c r="CW1358" i="64" s="1"/>
  <c r="CW1470" i="64"/>
  <c r="CW1483" i="64" s="1"/>
  <c r="CO1466" i="64"/>
  <c r="CO1479" i="64" s="1"/>
  <c r="DE2199" i="64"/>
  <c r="DE2213" i="64" s="1"/>
  <c r="CO2199" i="64"/>
  <c r="CO2213" i="64" s="1"/>
  <c r="DE2194" i="64"/>
  <c r="DE2208" i="64" s="1"/>
  <c r="DE1218" i="64"/>
  <c r="CW1171" i="64"/>
  <c r="CW1206" i="64" s="1"/>
  <c r="CW1624" i="64"/>
  <c r="DE1593" i="64"/>
  <c r="DE1616" i="64" s="1"/>
  <c r="CO1593" i="64"/>
  <c r="CO1616" i="64" s="1"/>
  <c r="CW1589" i="64"/>
  <c r="CW1612" i="64" s="1"/>
  <c r="CW1139" i="64"/>
  <c r="CW1166" i="64" s="1"/>
  <c r="CW1102" i="64"/>
  <c r="DE1067" i="64"/>
  <c r="CW1063" i="64"/>
  <c r="CW1090" i="64" s="1"/>
  <c r="DE1033" i="64"/>
  <c r="DE1060" i="64" s="1"/>
  <c r="CO1033" i="64"/>
  <c r="CO1060" i="64" s="1"/>
  <c r="DE1690" i="64"/>
  <c r="CW1686" i="64"/>
  <c r="CW1711" i="64" s="1"/>
  <c r="CW1005" i="64"/>
  <c r="CW1020" i="64" s="1"/>
  <c r="DE986" i="64"/>
  <c r="DE820" i="64"/>
  <c r="DE836" i="64" s="1"/>
  <c r="CO820" i="64"/>
  <c r="CO836" i="64" s="1"/>
  <c r="DE796" i="64"/>
  <c r="CO796" i="64"/>
  <c r="DE792" i="64"/>
  <c r="DE807" i="64" s="1"/>
  <c r="DE522" i="64"/>
  <c r="DE535" i="64" s="1"/>
  <c r="CO522" i="64"/>
  <c r="CO535" i="64" s="1"/>
  <c r="CW469" i="64"/>
  <c r="CW468" i="64"/>
  <c r="DE449" i="64"/>
  <c r="CO449" i="64"/>
  <c r="CW444" i="64"/>
  <c r="CW459" i="64" s="1"/>
  <c r="DE417" i="64"/>
  <c r="DE389" i="64"/>
  <c r="CO389" i="64"/>
  <c r="CO384" i="64"/>
  <c r="DE335" i="64"/>
  <c r="CO2121" i="64"/>
  <c r="DE2096" i="64"/>
  <c r="DE2095" i="64"/>
  <c r="DE2069" i="64"/>
  <c r="CO2066" i="64"/>
  <c r="CO1371" i="64"/>
  <c r="CW1368" i="64"/>
  <c r="CW1383" i="64" s="1"/>
  <c r="CO1340" i="64"/>
  <c r="CO1317" i="64"/>
  <c r="CW1314" i="64"/>
  <c r="CW1328" i="64" s="1"/>
  <c r="CO1285" i="64"/>
  <c r="CW1282" i="64"/>
  <c r="CW1305" i="64" s="1"/>
  <c r="CO1263" i="64"/>
  <c r="CW1260" i="64"/>
  <c r="CW1273" i="64" s="1"/>
  <c r="DE1469" i="64"/>
  <c r="CW1214" i="64"/>
  <c r="DE1170" i="64"/>
  <c r="DE1205" i="64" s="1"/>
  <c r="CO1620" i="64"/>
  <c r="CO1643" i="64" s="1"/>
  <c r="DE1556" i="64"/>
  <c r="CW1552" i="64"/>
  <c r="CW1579" i="64" s="1"/>
  <c r="DE1138" i="64"/>
  <c r="CW1134" i="64"/>
  <c r="CW1161" i="64" s="1"/>
  <c r="DE1099" i="64"/>
  <c r="DE1126" i="64" s="1"/>
  <c r="CO1098" i="64"/>
  <c r="CO1125" i="64" s="1"/>
  <c r="DE1028" i="64"/>
  <c r="DE1055" i="64" s="1"/>
  <c r="CW1656" i="64"/>
  <c r="CO1652" i="64"/>
  <c r="CO1677" i="64" s="1"/>
  <c r="CO1008" i="64"/>
  <c r="DE1004" i="64"/>
  <c r="DE1019" i="64" s="1"/>
  <c r="CO1004" i="64"/>
  <c r="CO1019" i="64" s="1"/>
  <c r="DE958" i="64"/>
  <c r="DE973" i="64" s="1"/>
  <c r="CW939" i="64"/>
  <c r="CW954" i="64" s="1"/>
  <c r="DE915" i="64"/>
  <c r="DE930" i="64" s="1"/>
  <c r="CO915" i="64"/>
  <c r="CO930" i="64" s="1"/>
  <c r="CW795" i="64"/>
  <c r="CO518" i="64"/>
  <c r="CO531" i="64" s="1"/>
  <c r="CO445" i="64"/>
  <c r="DE421" i="64"/>
  <c r="CO421" i="64"/>
  <c r="CW339" i="64"/>
  <c r="CW349" i="64" s="1"/>
  <c r="DE316" i="64"/>
  <c r="CO316" i="64"/>
  <c r="CO312" i="64"/>
  <c r="CO325" i="64" s="1"/>
  <c r="CW311" i="64"/>
  <c r="CW2147" i="64"/>
  <c r="CW2146" i="64"/>
  <c r="CW2117" i="64"/>
  <c r="CW2091" i="64"/>
  <c r="DE1395" i="64"/>
  <c r="CW1391" i="64"/>
  <c r="CW1406" i="64" s="1"/>
  <c r="CO1372" i="64"/>
  <c r="CO1387" i="64" s="1"/>
  <c r="DE1367" i="64"/>
  <c r="DE1382" i="64" s="1"/>
  <c r="DE1341" i="64"/>
  <c r="CO1341" i="64"/>
  <c r="CW1337" i="64"/>
  <c r="CW1359" i="64" s="1"/>
  <c r="DE1318" i="64"/>
  <c r="DE1332" i="64" s="1"/>
  <c r="CO1318" i="64"/>
  <c r="CO1332" i="64" s="1"/>
  <c r="DE1313" i="64"/>
  <c r="DE1327" i="64" s="1"/>
  <c r="DE1286" i="64"/>
  <c r="CO1286" i="64"/>
  <c r="DE1281" i="64"/>
  <c r="DE1304" i="64" s="1"/>
  <c r="DE1264" i="64"/>
  <c r="DE1277" i="64" s="1"/>
  <c r="CO1264" i="64"/>
  <c r="CO1277" i="64" s="1"/>
  <c r="DE1259" i="64"/>
  <c r="DE1272" i="64" s="1"/>
  <c r="CW1465" i="64"/>
  <c r="CW1478" i="64" s="1"/>
  <c r="CW2198" i="64"/>
  <c r="CO2194" i="64"/>
  <c r="CO2208" i="64" s="1"/>
  <c r="CO1218" i="64"/>
  <c r="CW1174" i="64"/>
  <c r="CW1625" i="64"/>
  <c r="CW1648" i="64" s="1"/>
  <c r="DE1621" i="64"/>
  <c r="DE1644" i="64" s="1"/>
  <c r="CO1621" i="64"/>
  <c r="CO1644" i="64" s="1"/>
  <c r="CW1592" i="64"/>
  <c r="DE1588" i="64"/>
  <c r="DE1611" i="64" s="1"/>
  <c r="CW1103" i="64"/>
  <c r="CW1130" i="64" s="1"/>
  <c r="CO1099" i="64"/>
  <c r="CO1126" i="64" s="1"/>
  <c r="DE1068" i="64"/>
  <c r="DE1095" i="64" s="1"/>
  <c r="CO1067" i="64"/>
  <c r="CW1064" i="64"/>
  <c r="CW1091" i="64" s="1"/>
  <c r="CW1032" i="64"/>
  <c r="DE1653" i="64"/>
  <c r="DE1678" i="64" s="1"/>
  <c r="CO1653" i="64"/>
  <c r="CO1678" i="64" s="1"/>
  <c r="CO1690" i="64"/>
  <c r="CW1687" i="64"/>
  <c r="CW1712" i="64" s="1"/>
  <c r="CW1755" i="64" s="1"/>
  <c r="DE1009" i="64"/>
  <c r="CO1009" i="64"/>
  <c r="CO983" i="64"/>
  <c r="CO996" i="64" s="1"/>
  <c r="CW982" i="64"/>
  <c r="CW995" i="64" s="1"/>
  <c r="CW963" i="64"/>
  <c r="CW959" i="64"/>
  <c r="CW974" i="64" s="1"/>
  <c r="CO958" i="64"/>
  <c r="CO973" i="64" s="1"/>
  <c r="CO935" i="64"/>
  <c r="CO950" i="64" s="1"/>
  <c r="CO911" i="64"/>
  <c r="CO926" i="64" s="1"/>
  <c r="CW816" i="64"/>
  <c r="CW832" i="64" s="1"/>
  <c r="DE815" i="64"/>
  <c r="DE831" i="64" s="1"/>
  <c r="DE2110" i="64" s="1"/>
  <c r="CO815" i="64"/>
  <c r="CO831" i="64" s="1"/>
  <c r="CO2110" i="64" s="1"/>
  <c r="DE494" i="64"/>
  <c r="DE509" i="64" s="1"/>
  <c r="CO494" i="64"/>
  <c r="CO509" i="64" s="1"/>
  <c r="CO469" i="64"/>
  <c r="DE384" i="64"/>
  <c r="CW335" i="64"/>
  <c r="CW334" i="64"/>
  <c r="DE2143" i="64"/>
  <c r="CO2143" i="64"/>
  <c r="DE2116" i="64"/>
  <c r="CO2095" i="64"/>
  <c r="CW2092" i="64"/>
  <c r="CO2069" i="64"/>
  <c r="CW2065" i="64"/>
  <c r="DE1336" i="64"/>
  <c r="DE1358" i="64" s="1"/>
  <c r="CO1469" i="64"/>
  <c r="DE2195" i="64"/>
  <c r="DE2209" i="64" s="1"/>
  <c r="CO2195" i="64"/>
  <c r="CO2209" i="64" s="1"/>
  <c r="DE1219" i="64"/>
  <c r="DE1254" i="64" s="1"/>
  <c r="CO1219" i="64"/>
  <c r="CO1254" i="64" s="1"/>
  <c r="CW1215" i="64"/>
  <c r="CW1250" i="64" s="1"/>
  <c r="CW1175" i="64"/>
  <c r="CW1210" i="64" s="1"/>
  <c r="DE1624" i="64"/>
  <c r="DE1589" i="64"/>
  <c r="DE1612" i="64" s="1"/>
  <c r="DE1557" i="64"/>
  <c r="DE1584" i="64" s="1"/>
  <c r="CO1556" i="64"/>
  <c r="CW1553" i="64"/>
  <c r="CW1580" i="64" s="1"/>
  <c r="CW1135" i="64"/>
  <c r="CW1162" i="64" s="1"/>
  <c r="CO1068" i="64"/>
  <c r="CO1095" i="64" s="1"/>
  <c r="DE1063" i="64"/>
  <c r="DE1090" i="64" s="1"/>
  <c r="DE1029" i="64"/>
  <c r="DE1056" i="64" s="1"/>
  <c r="DE1691" i="64"/>
  <c r="DE1716" i="64" s="1"/>
  <c r="CO1691" i="64"/>
  <c r="CO1716" i="64" s="1"/>
  <c r="DE1686" i="64"/>
  <c r="DE1711" i="64" s="1"/>
  <c r="DE987" i="64"/>
  <c r="DE1000" i="64" s="1"/>
  <c r="CO987" i="64"/>
  <c r="CO1000" i="64" s="1"/>
  <c r="DE983" i="64"/>
  <c r="DE996" i="64" s="1"/>
  <c r="CW934" i="64"/>
  <c r="CW949" i="64" s="1"/>
  <c r="CW910" i="64"/>
  <c r="CW925" i="64" s="1"/>
  <c r="CW792" i="64"/>
  <c r="CW807" i="64" s="1"/>
  <c r="DE791" i="64"/>
  <c r="DE806" i="64" s="1"/>
  <c r="CO791" i="64"/>
  <c r="CO806" i="64" s="1"/>
  <c r="CO517" i="64"/>
  <c r="DE498" i="64"/>
  <c r="CO498" i="64"/>
  <c r="CO468" i="64"/>
  <c r="CO444" i="64"/>
  <c r="CO459" i="64" s="1"/>
  <c r="DD2092" i="64"/>
  <c r="DD1372" i="64"/>
  <c r="DD1387" i="64" s="1"/>
  <c r="CV1285" i="64"/>
  <c r="DD910" i="64"/>
  <c r="DD925" i="64" s="1"/>
  <c r="DD792" i="64"/>
  <c r="DD807" i="64" s="1"/>
  <c r="CV2199" i="64"/>
  <c r="CV2213" i="64" s="1"/>
  <c r="DD1138" i="64"/>
  <c r="CV962" i="64"/>
  <c r="CV977" i="64" s="1"/>
  <c r="CV816" i="64"/>
  <c r="CV832" i="64" s="1"/>
  <c r="DD417" i="64"/>
  <c r="CV2117" i="64"/>
  <c r="DD1218" i="64"/>
  <c r="DD1170" i="64"/>
  <c r="DD1205" i="64" s="1"/>
  <c r="DD1099" i="64"/>
  <c r="DD1126" i="64" s="1"/>
  <c r="DD493" i="64"/>
  <c r="DD468" i="64"/>
  <c r="CV2070" i="64"/>
  <c r="CV1368" i="64"/>
  <c r="CV1383" i="64" s="1"/>
  <c r="CV1314" i="64"/>
  <c r="CV1328" i="64" s="1"/>
  <c r="DD1139" i="64"/>
  <c r="DD1166" i="64" s="1"/>
  <c r="CV986" i="64"/>
  <c r="CV388" i="64"/>
  <c r="DD1340" i="64"/>
  <c r="DD1469" i="64"/>
  <c r="DD1219" i="64"/>
  <c r="DD1254" i="64" s="1"/>
  <c r="CV1214" i="64"/>
  <c r="DD1171" i="64"/>
  <c r="DD1206" i="64" s="1"/>
  <c r="CV1653" i="64"/>
  <c r="CV1678" i="64" s="1"/>
  <c r="DD2120" i="64"/>
  <c r="CV1371" i="64"/>
  <c r="CV1317" i="64"/>
  <c r="CV987" i="64"/>
  <c r="CV1000" i="64" s="1"/>
  <c r="CV935" i="64"/>
  <c r="CV950" i="64" s="1"/>
  <c r="DD820" i="64"/>
  <c r="DD836" i="64" s="1"/>
  <c r="DD315" i="64"/>
  <c r="DD2091" i="64"/>
  <c r="DD1341" i="64"/>
  <c r="CV1336" i="64"/>
  <c r="CV1358" i="64" s="1"/>
  <c r="CV1282" i="64"/>
  <c r="CV1305" i="64" s="1"/>
  <c r="DD1470" i="64"/>
  <c r="DD1483" i="64" s="1"/>
  <c r="CV1465" i="64"/>
  <c r="CV1478" i="64" s="1"/>
  <c r="CV1656" i="64"/>
  <c r="CV1008" i="64"/>
  <c r="CV497" i="64"/>
  <c r="DD2147" i="64"/>
  <c r="CV2116" i="64"/>
  <c r="CV2069" i="64"/>
  <c r="CV1367" i="64"/>
  <c r="CV1382" i="64" s="1"/>
  <c r="CV1313" i="64"/>
  <c r="CV1327" i="64" s="1"/>
  <c r="CV1281" i="64"/>
  <c r="CV1304" i="64" s="1"/>
  <c r="DD1466" i="64"/>
  <c r="DD1479" i="64" s="1"/>
  <c r="CV2198" i="64"/>
  <c r="CV2195" i="64"/>
  <c r="CV2209" i="64" s="1"/>
  <c r="CV1625" i="64"/>
  <c r="CV1648" i="64" s="1"/>
  <c r="CV1593" i="64"/>
  <c r="CV1616" i="64" s="1"/>
  <c r="DD1135" i="64"/>
  <c r="DD1162" i="64" s="1"/>
  <c r="DD1134" i="64"/>
  <c r="DD1161" i="64" s="1"/>
  <c r="DD1098" i="64"/>
  <c r="DD1125" i="64" s="1"/>
  <c r="CV1068" i="64"/>
  <c r="CV1095" i="64" s="1"/>
  <c r="CV1652" i="64"/>
  <c r="CV1677" i="64" s="1"/>
  <c r="CV1691" i="64"/>
  <c r="CV1716" i="64" s="1"/>
  <c r="DD983" i="64"/>
  <c r="DD996" i="64" s="1"/>
  <c r="DD959" i="64"/>
  <c r="DD974" i="64" s="1"/>
  <c r="DD934" i="64"/>
  <c r="DD949" i="64" s="1"/>
  <c r="DD795" i="64"/>
  <c r="CV517" i="64"/>
  <c r="CV498" i="64"/>
  <c r="DD494" i="64"/>
  <c r="CV469" i="64"/>
  <c r="CV448" i="64"/>
  <c r="DD445" i="64"/>
  <c r="CV444" i="64"/>
  <c r="CV459" i="64" s="1"/>
  <c r="DD384" i="64"/>
  <c r="DD335" i="64"/>
  <c r="CV2146" i="64"/>
  <c r="CV2143" i="64"/>
  <c r="DD2117" i="64"/>
  <c r="CV2096" i="64"/>
  <c r="CV1396" i="64"/>
  <c r="DD1371" i="64"/>
  <c r="DD1337" i="64"/>
  <c r="DD1359" i="64" s="1"/>
  <c r="DD1336" i="64"/>
  <c r="DD1358" i="64" s="1"/>
  <c r="DD1318" i="64"/>
  <c r="DD1332" i="64" s="1"/>
  <c r="DD1317" i="64"/>
  <c r="DD1286" i="64"/>
  <c r="DD1285" i="64"/>
  <c r="CV1264" i="64"/>
  <c r="CV1277" i="64" s="1"/>
  <c r="DD1465" i="64"/>
  <c r="DD1478" i="64" s="1"/>
  <c r="CV2194" i="64"/>
  <c r="CV2208" i="64" s="1"/>
  <c r="DD1215" i="64"/>
  <c r="DD1250" i="64" s="1"/>
  <c r="DD1214" i="64"/>
  <c r="CV1624" i="64"/>
  <c r="CV1621" i="64"/>
  <c r="CV1644" i="64" s="1"/>
  <c r="CV1592" i="64"/>
  <c r="CV1557" i="64"/>
  <c r="CV1584" i="64" s="1"/>
  <c r="CV1067" i="64"/>
  <c r="CV1064" i="64"/>
  <c r="CV1091" i="64" s="1"/>
  <c r="CV1033" i="64"/>
  <c r="CV1060" i="64" s="1"/>
  <c r="DD1657" i="64"/>
  <c r="DD1682" i="64" s="1"/>
  <c r="DD1656" i="64"/>
  <c r="CV1690" i="64"/>
  <c r="CV1687" i="64"/>
  <c r="CV1712" i="64" s="1"/>
  <c r="CV1755" i="64" s="1"/>
  <c r="DD1009" i="64"/>
  <c r="DD1008" i="64"/>
  <c r="DD1004" i="64"/>
  <c r="DD1019" i="64" s="1"/>
  <c r="DD815" i="64"/>
  <c r="DD831" i="64" s="1"/>
  <c r="DD2110" i="64" s="1"/>
  <c r="CV791" i="64"/>
  <c r="CV806" i="64" s="1"/>
  <c r="DD518" i="64"/>
  <c r="DD531" i="64" s="1"/>
  <c r="DD420" i="64"/>
  <c r="CV385" i="64"/>
  <c r="CV338" i="64"/>
  <c r="DD2116" i="64"/>
  <c r="DD2070" i="64"/>
  <c r="DD2069" i="64"/>
  <c r="CV2066" i="64"/>
  <c r="DD1368" i="64"/>
  <c r="DD1383" i="64" s="1"/>
  <c r="DD1367" i="64"/>
  <c r="DD1382" i="64" s="1"/>
  <c r="DD1314" i="64"/>
  <c r="DD1328" i="64" s="1"/>
  <c r="DD1313" i="64"/>
  <c r="DD1327" i="64" s="1"/>
  <c r="DD1282" i="64"/>
  <c r="DD1305" i="64" s="1"/>
  <c r="DD1281" i="64"/>
  <c r="DD1304" i="64" s="1"/>
  <c r="CV1263" i="64"/>
  <c r="CV1260" i="64"/>
  <c r="CV1273" i="64" s="1"/>
  <c r="DD2199" i="64"/>
  <c r="DD2213" i="64" s="1"/>
  <c r="DD2198" i="64"/>
  <c r="CV1175" i="64"/>
  <c r="CV1210" i="64" s="1"/>
  <c r="CV1620" i="64"/>
  <c r="CV1643" i="64" s="1"/>
  <c r="CV1589" i="64"/>
  <c r="CV1612" i="64" s="1"/>
  <c r="DD1068" i="64"/>
  <c r="DD1095" i="64" s="1"/>
  <c r="CV1063" i="64"/>
  <c r="CV1090" i="64" s="1"/>
  <c r="CV1032" i="64"/>
  <c r="CV1029" i="64"/>
  <c r="CV1056" i="64" s="1"/>
  <c r="DD1653" i="64"/>
  <c r="DD1678" i="64" s="1"/>
  <c r="DD1652" i="64"/>
  <c r="DD1677" i="64" s="1"/>
  <c r="CV1686" i="64"/>
  <c r="CV1711" i="64" s="1"/>
  <c r="DD1005" i="64"/>
  <c r="DD1020" i="64" s="1"/>
  <c r="DD986" i="64"/>
  <c r="DD962" i="64"/>
  <c r="DD977" i="64" s="1"/>
  <c r="CV938" i="64"/>
  <c r="CV953" i="64" s="1"/>
  <c r="DD911" i="64"/>
  <c r="DD926" i="64" s="1"/>
  <c r="CV819" i="64"/>
  <c r="CV521" i="64"/>
  <c r="CV534" i="64" s="1"/>
  <c r="DD497" i="64"/>
  <c r="DD472" i="64"/>
  <c r="CV416" i="64"/>
  <c r="CV436" i="64" s="1"/>
  <c r="DD334" i="64"/>
  <c r="DD2146" i="64"/>
  <c r="CV2142" i="64"/>
  <c r="DD2096" i="64"/>
  <c r="CV2065" i="64"/>
  <c r="CV1395" i="64"/>
  <c r="CV1392" i="64"/>
  <c r="CV1407" i="64" s="1"/>
  <c r="CV1259" i="64"/>
  <c r="CV1272" i="64" s="1"/>
  <c r="DD2195" i="64"/>
  <c r="DD2209" i="64" s="1"/>
  <c r="DD2194" i="64"/>
  <c r="DD2208" i="64" s="1"/>
  <c r="CV1174" i="64"/>
  <c r="DD1625" i="64"/>
  <c r="DD1648" i="64" s="1"/>
  <c r="DD1624" i="64"/>
  <c r="DD1593" i="64"/>
  <c r="DD1616" i="64" s="1"/>
  <c r="DD1592" i="64"/>
  <c r="CV1588" i="64"/>
  <c r="CV1611" i="64" s="1"/>
  <c r="CV1556" i="64"/>
  <c r="CV1553" i="64"/>
  <c r="CV1580" i="64" s="1"/>
  <c r="CV1103" i="64"/>
  <c r="CV1130" i="64" s="1"/>
  <c r="DD1067" i="64"/>
  <c r="DD1691" i="64"/>
  <c r="DD1716" i="64" s="1"/>
  <c r="DD1690" i="64"/>
  <c r="CV982" i="64"/>
  <c r="CV995" i="64" s="1"/>
  <c r="DD963" i="64"/>
  <c r="DD935" i="64"/>
  <c r="DD950" i="64" s="1"/>
  <c r="DD816" i="64"/>
  <c r="DD832" i="64" s="1"/>
  <c r="CV792" i="64"/>
  <c r="CV807" i="64" s="1"/>
  <c r="CV468" i="64"/>
  <c r="CV445" i="64"/>
  <c r="DD444" i="64"/>
  <c r="DD459" i="64" s="1"/>
  <c r="CV417" i="64"/>
  <c r="DD388" i="64"/>
  <c r="CV335" i="64"/>
  <c r="CV315" i="64"/>
  <c r="DD312" i="64"/>
  <c r="DD325" i="64" s="1"/>
  <c r="CV311" i="64"/>
  <c r="DD2143" i="64"/>
  <c r="DD2142" i="64"/>
  <c r="CV2121" i="64"/>
  <c r="CV2095" i="64"/>
  <c r="CV2092" i="64"/>
  <c r="DD2066" i="64"/>
  <c r="DD1396" i="64"/>
  <c r="CV1391" i="64"/>
  <c r="CV1406" i="64" s="1"/>
  <c r="CV1341" i="64"/>
  <c r="DD1264" i="64"/>
  <c r="DD1277" i="64" s="1"/>
  <c r="DD1263" i="64"/>
  <c r="CV1470" i="64"/>
  <c r="CV1483" i="64" s="1"/>
  <c r="CV1219" i="64"/>
  <c r="CV1254" i="64" s="1"/>
  <c r="CV1171" i="64"/>
  <c r="CV1206" i="64" s="1"/>
  <c r="DD1621" i="64"/>
  <c r="DD1644" i="64" s="1"/>
  <c r="DD1620" i="64"/>
  <c r="DD1643" i="64" s="1"/>
  <c r="DD1589" i="64"/>
  <c r="DD1612" i="64" s="1"/>
  <c r="DD1557" i="64"/>
  <c r="DD1584" i="64" s="1"/>
  <c r="CV1552" i="64"/>
  <c r="CV1579" i="64" s="1"/>
  <c r="CV1139" i="64"/>
  <c r="CV1166" i="64" s="1"/>
  <c r="CV1102" i="64"/>
  <c r="CV1099" i="64"/>
  <c r="CV1126" i="64" s="1"/>
  <c r="DD1064" i="64"/>
  <c r="DD1091" i="64" s="1"/>
  <c r="DD1063" i="64"/>
  <c r="DD1090" i="64" s="1"/>
  <c r="DD1033" i="64"/>
  <c r="DD1060" i="64" s="1"/>
  <c r="DD1032" i="64"/>
  <c r="CV1028" i="64"/>
  <c r="CV1055" i="64" s="1"/>
  <c r="DD1687" i="64"/>
  <c r="DD1712" i="64" s="1"/>
  <c r="DD1755" i="64" s="1"/>
  <c r="DD1686" i="64"/>
  <c r="DD1711" i="64" s="1"/>
  <c r="CV983" i="64"/>
  <c r="CV996" i="64" s="1"/>
  <c r="CV958" i="64"/>
  <c r="CV973" i="64" s="1"/>
  <c r="DD791" i="64"/>
  <c r="DD806" i="64" s="1"/>
  <c r="DD517" i="64"/>
  <c r="DD448" i="64"/>
  <c r="CV384" i="64"/>
  <c r="CV2120" i="64"/>
  <c r="DD2065" i="64"/>
  <c r="DD1395" i="64"/>
  <c r="CV1372" i="64"/>
  <c r="CV1387" i="64" s="1"/>
  <c r="CV1340" i="64"/>
  <c r="DD1260" i="64"/>
  <c r="DD1273" i="64" s="1"/>
  <c r="DD1259" i="64"/>
  <c r="DD1272" i="64" s="1"/>
  <c r="CV1469" i="64"/>
  <c r="CV1218" i="64"/>
  <c r="DD1175" i="64"/>
  <c r="DD1210" i="64" s="1"/>
  <c r="DD1174" i="64"/>
  <c r="DD1588" i="64"/>
  <c r="DD1611" i="64" s="1"/>
  <c r="DD1556" i="64"/>
  <c r="CV1138" i="64"/>
  <c r="CV1135" i="64"/>
  <c r="CV1162" i="64" s="1"/>
  <c r="DD1029" i="64"/>
  <c r="DD1056" i="64" s="1"/>
  <c r="DD1028" i="64"/>
  <c r="DD1055" i="64" s="1"/>
  <c r="CV959" i="64"/>
  <c r="CV974" i="64" s="1"/>
  <c r="DD938" i="64"/>
  <c r="DD953" i="64" s="1"/>
  <c r="DD915" i="64"/>
  <c r="DD930" i="64" s="1"/>
  <c r="CV910" i="64"/>
  <c r="CV925" i="64" s="1"/>
  <c r="DD819" i="64"/>
  <c r="CV518" i="64"/>
  <c r="CV531" i="64" s="1"/>
  <c r="CV494" i="64"/>
  <c r="CV493" i="64"/>
  <c r="DD469" i="64"/>
  <c r="DD416" i="64"/>
  <c r="DD436" i="64" s="1"/>
  <c r="DD338" i="64"/>
  <c r="CV2147" i="64"/>
  <c r="DD2095" i="64"/>
  <c r="CV2091" i="64"/>
  <c r="DD1392" i="64"/>
  <c r="DD1407" i="64" s="1"/>
  <c r="DD1391" i="64"/>
  <c r="DD1406" i="64" s="1"/>
  <c r="CV1337" i="64"/>
  <c r="CV1359" i="64" s="1"/>
  <c r="CV1318" i="64"/>
  <c r="CV1332" i="64" s="1"/>
  <c r="CV1286" i="64"/>
  <c r="CV1466" i="64"/>
  <c r="CV1479" i="64" s="1"/>
  <c r="CV1215" i="64"/>
  <c r="CV1250" i="64" s="1"/>
  <c r="CV1170" i="64"/>
  <c r="CV1205" i="64" s="1"/>
  <c r="DD1553" i="64"/>
  <c r="DD1580" i="64" s="1"/>
  <c r="DD1552" i="64"/>
  <c r="DD1579" i="64" s="1"/>
  <c r="CV1134" i="64"/>
  <c r="CV1161" i="64" s="1"/>
  <c r="DD1102" i="64"/>
  <c r="CV1098" i="64"/>
  <c r="CV1125" i="64" s="1"/>
  <c r="CV1657" i="64"/>
  <c r="CV1682" i="64" s="1"/>
  <c r="CV1005" i="64"/>
  <c r="CV1020" i="64" s="1"/>
  <c r="CV1004" i="64"/>
  <c r="CV1019" i="64" s="1"/>
  <c r="DD982" i="64"/>
  <c r="DD995" i="64" s="1"/>
  <c r="DD958" i="64"/>
  <c r="DD973" i="64" s="1"/>
  <c r="CV934" i="64"/>
  <c r="CV949" i="64" s="1"/>
  <c r="CV911" i="64"/>
  <c r="CV926" i="64" s="1"/>
  <c r="CV815" i="64"/>
  <c r="CV831" i="64" s="1"/>
  <c r="CV2110" i="64" s="1"/>
  <c r="CV795" i="64"/>
  <c r="CV472" i="64"/>
  <c r="DI2116" i="64"/>
  <c r="DI2065" i="64"/>
  <c r="CS1391" i="64"/>
  <c r="CS1406" i="64" s="1"/>
  <c r="DI1313" i="64"/>
  <c r="DI1327" i="64" s="1"/>
  <c r="DI1259" i="64"/>
  <c r="DI1272" i="64" s="1"/>
  <c r="DA1098" i="64"/>
  <c r="DA1125" i="64" s="1"/>
  <c r="DI1063" i="64"/>
  <c r="DI1090" i="64" s="1"/>
  <c r="DA1653" i="64"/>
  <c r="DA1678" i="64" s="1"/>
  <c r="DI1691" i="64"/>
  <c r="DI1716" i="64" s="1"/>
  <c r="DI1004" i="64"/>
  <c r="DI1019" i="64" s="1"/>
  <c r="DA983" i="64"/>
  <c r="DA996" i="64" s="1"/>
  <c r="CS958" i="64"/>
  <c r="CS973" i="64" s="1"/>
  <c r="CS911" i="64"/>
  <c r="CS926" i="64" s="1"/>
  <c r="CS493" i="64"/>
  <c r="DI2143" i="64"/>
  <c r="DI2121" i="64"/>
  <c r="CS2117" i="64"/>
  <c r="DI2092" i="64"/>
  <c r="DI2070" i="64"/>
  <c r="CS1336" i="64"/>
  <c r="CS1358" i="64" s="1"/>
  <c r="DI1286" i="64"/>
  <c r="CS1264" i="64"/>
  <c r="CS1277" i="64" s="1"/>
  <c r="DI2199" i="64"/>
  <c r="DI2213" i="64" s="1"/>
  <c r="DA987" i="64"/>
  <c r="DA1000" i="64" s="1"/>
  <c r="DA522" i="64"/>
  <c r="DA535" i="64" s="1"/>
  <c r="CU1264" i="64"/>
  <c r="CU1277" i="64" s="1"/>
  <c r="CU1103" i="64"/>
  <c r="CU1130" i="64" s="1"/>
  <c r="CU1396" i="64"/>
  <c r="DI1593" i="64"/>
  <c r="DI1616" i="64" s="1"/>
  <c r="DI1470" i="64"/>
  <c r="DI1483" i="64" s="1"/>
  <c r="DI915" i="64"/>
  <c r="DI930" i="64" s="1"/>
  <c r="DI1557" i="64"/>
  <c r="DI1584" i="64" s="1"/>
  <c r="DI1396" i="64"/>
  <c r="DI473" i="64"/>
  <c r="DI522" i="64"/>
  <c r="DI535" i="64" s="1"/>
  <c r="DI939" i="64"/>
  <c r="DI954" i="64" s="1"/>
  <c r="DI963" i="64"/>
  <c r="DI987" i="64"/>
  <c r="DI1000" i="64" s="1"/>
  <c r="DI1033" i="64"/>
  <c r="DI1060" i="64" s="1"/>
  <c r="DI1139" i="64"/>
  <c r="DI1166" i="64" s="1"/>
  <c r="DI1175" i="64"/>
  <c r="DI1210" i="64" s="1"/>
  <c r="DI1341" i="64"/>
  <c r="DI1372" i="64"/>
  <c r="DI1387" i="64" s="1"/>
  <c r="DI449" i="64"/>
  <c r="DI498" i="64"/>
  <c r="DI796" i="64"/>
  <c r="DI1068" i="64"/>
  <c r="DI1095" i="64" s="1"/>
  <c r="DI339" i="64"/>
  <c r="DI349" i="64" s="1"/>
  <c r="DI389" i="64"/>
  <c r="DI1009" i="64"/>
  <c r="DI1264" i="64"/>
  <c r="DI1277" i="64" s="1"/>
  <c r="DI421" i="64"/>
  <c r="DI1657" i="64"/>
  <c r="DI1682" i="64" s="1"/>
  <c r="DI1625" i="64"/>
  <c r="DI1648" i="64" s="1"/>
  <c r="DI1318" i="64"/>
  <c r="DI1332" i="64" s="1"/>
  <c r="DA1657" i="64"/>
  <c r="DA1682" i="64" s="1"/>
  <c r="DA1625" i="64"/>
  <c r="DA1648" i="64" s="1"/>
  <c r="DA1318" i="64"/>
  <c r="DA1332" i="64" s="1"/>
  <c r="DA421" i="64"/>
  <c r="DA820" i="64"/>
  <c r="DA836" i="64" s="1"/>
  <c r="DA1691" i="64"/>
  <c r="DA1716" i="64" s="1"/>
  <c r="DA2199" i="64"/>
  <c r="DA2213" i="64" s="1"/>
  <c r="DA1286" i="64"/>
  <c r="DA316" i="64"/>
  <c r="DA1593" i="64"/>
  <c r="DA1616" i="64" s="1"/>
  <c r="DA1470" i="64"/>
  <c r="DA1483" i="64" s="1"/>
  <c r="DA915" i="64"/>
  <c r="DA930" i="64" s="1"/>
  <c r="DA1557" i="64"/>
  <c r="DA1584" i="64" s="1"/>
  <c r="DA963" i="64"/>
  <c r="DA1033" i="64"/>
  <c r="DA1060" i="64" s="1"/>
  <c r="DA1139" i="64"/>
  <c r="DA1166" i="64" s="1"/>
  <c r="DA1175" i="64"/>
  <c r="DA1210" i="64" s="1"/>
  <c r="DA1341" i="64"/>
  <c r="DA449" i="64"/>
  <c r="DA498" i="64"/>
  <c r="DA796" i="64"/>
  <c r="DA1009" i="64"/>
  <c r="DA1264" i="64"/>
  <c r="DA1277" i="64" s="1"/>
  <c r="CS473" i="64"/>
  <c r="CS498" i="64"/>
  <c r="CS522" i="64"/>
  <c r="CS535" i="64" s="1"/>
  <c r="CS939" i="64"/>
  <c r="CS954" i="64" s="1"/>
  <c r="CS1009" i="64"/>
  <c r="CS1103" i="64"/>
  <c r="CS1130" i="64" s="1"/>
  <c r="CS449" i="64"/>
  <c r="CS796" i="64"/>
  <c r="CS1219" i="64"/>
  <c r="CS1254" i="64" s="1"/>
  <c r="CS339" i="64"/>
  <c r="CS349" i="64" s="1"/>
  <c r="CS389" i="64"/>
  <c r="CS1657" i="64"/>
  <c r="CS1682" i="64" s="1"/>
  <c r="CS1625" i="64"/>
  <c r="CS1648" i="64" s="1"/>
  <c r="CS1318" i="64"/>
  <c r="CS1332" i="64" s="1"/>
  <c r="CS1691" i="64"/>
  <c r="CS1716" i="64" s="1"/>
  <c r="CS2199" i="64"/>
  <c r="CS2213" i="64" s="1"/>
  <c r="CS1286" i="64"/>
  <c r="CS421" i="64"/>
  <c r="CS820" i="64"/>
  <c r="CS836" i="64" s="1"/>
  <c r="CS1593" i="64"/>
  <c r="CS1616" i="64" s="1"/>
  <c r="CS1470" i="64"/>
  <c r="CS1483" i="64" s="1"/>
  <c r="CS1372" i="64"/>
  <c r="CS1387" i="64" s="1"/>
  <c r="CS915" i="64"/>
  <c r="CS930" i="64" s="1"/>
  <c r="CS1033" i="64"/>
  <c r="CS1060" i="64" s="1"/>
  <c r="CS1139" i="64"/>
  <c r="CS1166" i="64" s="1"/>
  <c r="CS1175" i="64"/>
  <c r="CS1210" i="64" s="1"/>
  <c r="CS1341" i="64"/>
  <c r="DI472" i="64"/>
  <c r="DI1218" i="64"/>
  <c r="DA2146" i="64"/>
  <c r="DA1218" i="64"/>
  <c r="CS2146" i="64"/>
  <c r="DI417" i="64"/>
  <c r="DI445" i="64"/>
  <c r="DI816" i="64"/>
  <c r="DI832" i="64" s="1"/>
  <c r="DI1064" i="64"/>
  <c r="DI1091" i="64" s="1"/>
  <c r="DI1260" i="64"/>
  <c r="DI1273" i="64" s="1"/>
  <c r="DI335" i="64"/>
  <c r="DI385" i="64"/>
  <c r="DI911" i="64"/>
  <c r="DI926" i="64" s="1"/>
  <c r="DI1005" i="64"/>
  <c r="DI1020" i="64" s="1"/>
  <c r="DI1099" i="64"/>
  <c r="DI1126" i="64" s="1"/>
  <c r="DI983" i="64"/>
  <c r="DI996" i="64" s="1"/>
  <c r="DI1314" i="64"/>
  <c r="DI1328" i="64" s="1"/>
  <c r="DI959" i="64"/>
  <c r="DI974" i="64" s="1"/>
  <c r="DI1653" i="64"/>
  <c r="DI1678" i="64" s="1"/>
  <c r="DI1621" i="64"/>
  <c r="DI1644" i="64" s="1"/>
  <c r="DI1282" i="64"/>
  <c r="DI1305" i="64" s="1"/>
  <c r="DI312" i="64"/>
  <c r="DI325" i="64" s="1"/>
  <c r="DI494" i="64"/>
  <c r="DI509" i="64" s="1"/>
  <c r="DI792" i="64"/>
  <c r="DI807" i="64" s="1"/>
  <c r="DI935" i="64"/>
  <c r="DI950" i="64" s="1"/>
  <c r="DI1687" i="64"/>
  <c r="DI1712" i="64" s="1"/>
  <c r="DI1755" i="64" s="1"/>
  <c r="DI2195" i="64"/>
  <c r="DI2209" i="64" s="1"/>
  <c r="DI1368" i="64"/>
  <c r="DI1383" i="64" s="1"/>
  <c r="DI518" i="64"/>
  <c r="DI531" i="64" s="1"/>
  <c r="DI1553" i="64"/>
  <c r="DI1580" i="64" s="1"/>
  <c r="DI1215" i="64"/>
  <c r="DI1250" i="64" s="1"/>
  <c r="DI1337" i="64"/>
  <c r="DI1359" i="64" s="1"/>
  <c r="DA1553" i="64"/>
  <c r="DA1580" i="64" s="1"/>
  <c r="DA1215" i="64"/>
  <c r="DA1250" i="64" s="1"/>
  <c r="DA1337" i="64"/>
  <c r="DA1359" i="64" s="1"/>
  <c r="DA1029" i="64"/>
  <c r="DA1056" i="64" s="1"/>
  <c r="DA1135" i="64"/>
  <c r="DA1162" i="64" s="1"/>
  <c r="DA1171" i="64"/>
  <c r="DA1206" i="64" s="1"/>
  <c r="DA518" i="64"/>
  <c r="DA531" i="64" s="1"/>
  <c r="DA1064" i="64"/>
  <c r="DA1091" i="64" s="1"/>
  <c r="DA1260" i="64"/>
  <c r="DA1273" i="64" s="1"/>
  <c r="DA417" i="64"/>
  <c r="DA445" i="64"/>
  <c r="DA469" i="64"/>
  <c r="DA816" i="64"/>
  <c r="DA832" i="64" s="1"/>
  <c r="DA1005" i="64"/>
  <c r="DA1020" i="64" s="1"/>
  <c r="DA1099" i="64"/>
  <c r="DA1126" i="64" s="1"/>
  <c r="DA911" i="64"/>
  <c r="DA926" i="64" s="1"/>
  <c r="DA1314" i="64"/>
  <c r="DA1328" i="64" s="1"/>
  <c r="DA959" i="64"/>
  <c r="DA974" i="64" s="1"/>
  <c r="DA1687" i="64"/>
  <c r="DA1712" i="64" s="1"/>
  <c r="DA1755" i="64" s="1"/>
  <c r="DA2195" i="64"/>
  <c r="DA2209" i="64" s="1"/>
  <c r="DA1368" i="64"/>
  <c r="DA1383" i="64" s="1"/>
  <c r="CS959" i="64"/>
  <c r="CS974" i="64" s="1"/>
  <c r="CS983" i="64"/>
  <c r="CS996" i="64" s="1"/>
  <c r="CS1687" i="64"/>
  <c r="CS1712" i="64" s="1"/>
  <c r="CS1755" i="64" s="1"/>
  <c r="CS2195" i="64"/>
  <c r="CS2209" i="64" s="1"/>
  <c r="CS1368" i="64"/>
  <c r="CS1383" i="64" s="1"/>
  <c r="CS335" i="64"/>
  <c r="CS385" i="64"/>
  <c r="CS1589" i="64"/>
  <c r="CS1612" i="64" s="1"/>
  <c r="CS1466" i="64"/>
  <c r="CS1479" i="64" s="1"/>
  <c r="CS1392" i="64"/>
  <c r="CS1407" i="64" s="1"/>
  <c r="CS494" i="64"/>
  <c r="CS509" i="64" s="1"/>
  <c r="CS792" i="64"/>
  <c r="CS807" i="64" s="1"/>
  <c r="CS935" i="64"/>
  <c r="CS950" i="64" s="1"/>
  <c r="CS1553" i="64"/>
  <c r="CS1580" i="64" s="1"/>
  <c r="CS1215" i="64"/>
  <c r="CS1250" i="64" s="1"/>
  <c r="CS1337" i="64"/>
  <c r="CS1359" i="64" s="1"/>
  <c r="CS312" i="64"/>
  <c r="CS325" i="64" s="1"/>
  <c r="CS1029" i="64"/>
  <c r="CS1056" i="64" s="1"/>
  <c r="CS1135" i="64"/>
  <c r="CS1162" i="64" s="1"/>
  <c r="CS1171" i="64"/>
  <c r="CS1206" i="64" s="1"/>
  <c r="CS518" i="64"/>
  <c r="CS531" i="64" s="1"/>
  <c r="CS1064" i="64"/>
  <c r="CS1091" i="64" s="1"/>
  <c r="CS1260" i="64"/>
  <c r="CS1273" i="64" s="1"/>
  <c r="CS417" i="64"/>
  <c r="CS816" i="64"/>
  <c r="CS832" i="64" s="1"/>
  <c r="CS1005" i="64"/>
  <c r="CS1020" i="64" s="1"/>
  <c r="CS1314" i="64"/>
  <c r="CS1328" i="64" s="1"/>
  <c r="DI416" i="64"/>
  <c r="DI436" i="64" s="1"/>
  <c r="DI517" i="64"/>
  <c r="DI1652" i="64"/>
  <c r="DI1677" i="64" s="1"/>
  <c r="DI1620" i="64"/>
  <c r="DI1643" i="64" s="1"/>
  <c r="DI1281" i="64"/>
  <c r="DI1304" i="64" s="1"/>
  <c r="DI910" i="64"/>
  <c r="DI925" i="64" s="1"/>
  <c r="DI982" i="64"/>
  <c r="DI995" i="64" s="1"/>
  <c r="DI1686" i="64"/>
  <c r="DI1711" i="64" s="1"/>
  <c r="DI2194" i="64"/>
  <c r="DI2208" i="64" s="1"/>
  <c r="DI1367" i="64"/>
  <c r="DI1382" i="64" s="1"/>
  <c r="DI958" i="64"/>
  <c r="DI973" i="64" s="1"/>
  <c r="DI1588" i="64"/>
  <c r="DI1611" i="64" s="1"/>
  <c r="DI1465" i="64"/>
  <c r="DI1478" i="64" s="1"/>
  <c r="DI1391" i="64"/>
  <c r="DI1406" i="64" s="1"/>
  <c r="DI444" i="64"/>
  <c r="DI459" i="64" s="1"/>
  <c r="DI468" i="64"/>
  <c r="DI493" i="64"/>
  <c r="DI1552" i="64"/>
  <c r="DI1579" i="64" s="1"/>
  <c r="DI1214" i="64"/>
  <c r="DI1336" i="64"/>
  <c r="DI1358" i="64" s="1"/>
  <c r="DI791" i="64"/>
  <c r="DI806" i="64" s="1"/>
  <c r="DI934" i="64"/>
  <c r="DI949" i="64" s="1"/>
  <c r="DI1028" i="64"/>
  <c r="DI1055" i="64" s="1"/>
  <c r="DI1134" i="64"/>
  <c r="DI1161" i="64" s="1"/>
  <c r="DI1170" i="64"/>
  <c r="DI1205" i="64" s="1"/>
  <c r="DI1098" i="64"/>
  <c r="DI1125" i="64" s="1"/>
  <c r="DA334" i="64"/>
  <c r="DA384" i="64"/>
  <c r="DA1004" i="64"/>
  <c r="DA1019" i="64" s="1"/>
  <c r="DA1313" i="64"/>
  <c r="DA1327" i="64" s="1"/>
  <c r="DA416" i="64"/>
  <c r="DA436" i="64" s="1"/>
  <c r="DA815" i="64"/>
  <c r="DA831" i="64" s="1"/>
  <c r="DA2110" i="64" s="1"/>
  <c r="DA1652" i="64"/>
  <c r="DA1677" i="64" s="1"/>
  <c r="DA1620" i="64"/>
  <c r="DA1643" i="64" s="1"/>
  <c r="DA1281" i="64"/>
  <c r="DA1304" i="64" s="1"/>
  <c r="DA311" i="64"/>
  <c r="DA1686" i="64"/>
  <c r="DA1711" i="64" s="1"/>
  <c r="DA2194" i="64"/>
  <c r="DA2208" i="64" s="1"/>
  <c r="DA1367" i="64"/>
  <c r="DA1382" i="64" s="1"/>
  <c r="DA517" i="64"/>
  <c r="DA910" i="64"/>
  <c r="DA925" i="64" s="1"/>
  <c r="DA982" i="64"/>
  <c r="DA995" i="64" s="1"/>
  <c r="DA1588" i="64"/>
  <c r="DA1611" i="64" s="1"/>
  <c r="DA1465" i="64"/>
  <c r="DA1478" i="64" s="1"/>
  <c r="DA958" i="64"/>
  <c r="DA973" i="64" s="1"/>
  <c r="DA1552" i="64"/>
  <c r="DA1579" i="64" s="1"/>
  <c r="DA1214" i="64"/>
  <c r="DA1336" i="64"/>
  <c r="DA1358" i="64" s="1"/>
  <c r="DA444" i="64"/>
  <c r="DA459" i="64" s="1"/>
  <c r="DA468" i="64"/>
  <c r="DA791" i="64"/>
  <c r="DA806" i="64" s="1"/>
  <c r="DA934" i="64"/>
  <c r="DA949" i="64" s="1"/>
  <c r="DA1063" i="64"/>
  <c r="DA1090" i="64" s="1"/>
  <c r="DA1259" i="64"/>
  <c r="DA1272" i="64" s="1"/>
  <c r="CS444" i="64"/>
  <c r="CS459" i="64" s="1"/>
  <c r="CS791" i="64"/>
  <c r="CS806" i="64" s="1"/>
  <c r="CS1098" i="64"/>
  <c r="CS1125" i="64" s="1"/>
  <c r="CS468" i="64"/>
  <c r="CS1313" i="64"/>
  <c r="CS1327" i="64" s="1"/>
  <c r="CS1004" i="64"/>
  <c r="CS1019" i="64" s="1"/>
  <c r="CS1652" i="64"/>
  <c r="CS1677" i="64" s="1"/>
  <c r="CS1620" i="64"/>
  <c r="CS1643" i="64" s="1"/>
  <c r="CS1281" i="64"/>
  <c r="CS1304" i="64" s="1"/>
  <c r="CS334" i="64"/>
  <c r="CS384" i="64"/>
  <c r="CS416" i="64"/>
  <c r="CS436" i="64" s="1"/>
  <c r="CS815" i="64"/>
  <c r="CS831" i="64" s="1"/>
  <c r="CS2110" i="64" s="1"/>
  <c r="CS1686" i="64"/>
  <c r="CS1711" i="64" s="1"/>
  <c r="CS2194" i="64"/>
  <c r="CS2208" i="64" s="1"/>
  <c r="CS311" i="64"/>
  <c r="CS910" i="64"/>
  <c r="CS925" i="64" s="1"/>
  <c r="CS1588" i="64"/>
  <c r="CS1611" i="64" s="1"/>
  <c r="CS1465" i="64"/>
  <c r="CS1478" i="64" s="1"/>
  <c r="CS517" i="64"/>
  <c r="CS1028" i="64"/>
  <c r="CS1055" i="64" s="1"/>
  <c r="CS1134" i="64"/>
  <c r="CS1161" i="64" s="1"/>
  <c r="CS1170" i="64"/>
  <c r="CS1205" i="64" s="1"/>
  <c r="DI2142" i="64"/>
  <c r="DI2091" i="64"/>
  <c r="DA1396" i="64"/>
  <c r="CS1621" i="64"/>
  <c r="CS1644" i="64" s="1"/>
  <c r="DI1589" i="64"/>
  <c r="DI1612" i="64" s="1"/>
  <c r="DA1134" i="64"/>
  <c r="DA1161" i="64" s="1"/>
  <c r="DI1029" i="64"/>
  <c r="DI1056" i="64" s="1"/>
  <c r="DI334" i="64"/>
  <c r="DA312" i="64"/>
  <c r="DA325" i="64" s="1"/>
  <c r="DI2147" i="64"/>
  <c r="CS2143" i="64"/>
  <c r="CS2121" i="64"/>
  <c r="DI2117" i="64"/>
  <c r="DI2096" i="64"/>
  <c r="CS2092" i="64"/>
  <c r="CS2070" i="64"/>
  <c r="DI2066" i="64"/>
  <c r="DA1372" i="64"/>
  <c r="DA1387" i="64" s="1"/>
  <c r="CS1282" i="64"/>
  <c r="CS1305" i="64" s="1"/>
  <c r="CS1259" i="64"/>
  <c r="CS1272" i="64" s="1"/>
  <c r="DI1466" i="64"/>
  <c r="DI1479" i="64" s="1"/>
  <c r="DI1135" i="64"/>
  <c r="DI1162" i="64" s="1"/>
  <c r="DA1103" i="64"/>
  <c r="DA1130" i="64" s="1"/>
  <c r="CS1063" i="64"/>
  <c r="CS1090" i="64" s="1"/>
  <c r="CS982" i="64"/>
  <c r="CS995" i="64" s="1"/>
  <c r="DA939" i="64"/>
  <c r="DA954" i="64" s="1"/>
  <c r="CS469" i="64"/>
  <c r="DA339" i="64"/>
  <c r="DA349" i="64" s="1"/>
  <c r="DA335" i="64"/>
  <c r="CS2116" i="64"/>
  <c r="CS2065" i="64"/>
  <c r="CS1218" i="64"/>
  <c r="DA1621" i="64"/>
  <c r="DA1644" i="64" s="1"/>
  <c r="CS1552" i="64"/>
  <c r="CS1579" i="64" s="1"/>
  <c r="CS1653" i="64"/>
  <c r="CS1678" i="64" s="1"/>
  <c r="CS934" i="64"/>
  <c r="CS949" i="64" s="1"/>
  <c r="DI820" i="64"/>
  <c r="DI836" i="64" s="1"/>
  <c r="DA792" i="64"/>
  <c r="DA807" i="64" s="1"/>
  <c r="DI469" i="64"/>
  <c r="DI384" i="64"/>
  <c r="DI316" i="64"/>
  <c r="DA2143" i="64"/>
  <c r="DA2121" i="64"/>
  <c r="DA2116" i="64"/>
  <c r="DA2092" i="64"/>
  <c r="DA2070" i="64"/>
  <c r="DA2065" i="64"/>
  <c r="DA1392" i="64"/>
  <c r="DA1407" i="64" s="1"/>
  <c r="CS1367" i="64"/>
  <c r="CS1382" i="64" s="1"/>
  <c r="DA1282" i="64"/>
  <c r="DA1305" i="64" s="1"/>
  <c r="DA1219" i="64"/>
  <c r="DA1254" i="64" s="1"/>
  <c r="DI1103" i="64"/>
  <c r="DI1130" i="64" s="1"/>
  <c r="CS987" i="64"/>
  <c r="CS1000" i="64" s="1"/>
  <c r="DA389" i="64"/>
  <c r="DA385" i="64"/>
  <c r="CS316" i="64"/>
  <c r="DK796" i="64"/>
  <c r="DK1691" i="64"/>
  <c r="DK1716" i="64" s="1"/>
  <c r="DK316" i="64"/>
  <c r="DK1009" i="64"/>
  <c r="DK421" i="64"/>
  <c r="DK987" i="64"/>
  <c r="DK1000" i="64" s="1"/>
  <c r="DK1657" i="64"/>
  <c r="DK1682" i="64" s="1"/>
  <c r="DK1033" i="64"/>
  <c r="DK1060" i="64" s="1"/>
  <c r="DK1068" i="64"/>
  <c r="DK1095" i="64" s="1"/>
  <c r="DK1557" i="64"/>
  <c r="DK1584" i="64" s="1"/>
  <c r="DK339" i="64"/>
  <c r="DK349" i="64" s="1"/>
  <c r="DK449" i="64"/>
  <c r="DK915" i="64"/>
  <c r="DK930" i="64" s="1"/>
  <c r="DK963" i="64"/>
  <c r="DK1219" i="64"/>
  <c r="DK1254" i="64" s="1"/>
  <c r="DK1470" i="64"/>
  <c r="DK1483" i="64" s="1"/>
  <c r="DK473" i="64"/>
  <c r="DK939" i="64"/>
  <c r="DK954" i="64" s="1"/>
  <c r="DK1286" i="64"/>
  <c r="DK1318" i="64"/>
  <c r="DK1332" i="64" s="1"/>
  <c r="DK389" i="64"/>
  <c r="DK522" i="64"/>
  <c r="DK535" i="64" s="1"/>
  <c r="DK1103" i="64"/>
  <c r="DK1130" i="64" s="1"/>
  <c r="DK1593" i="64"/>
  <c r="DK1616" i="64" s="1"/>
  <c r="DK1264" i="64"/>
  <c r="DK1277" i="64" s="1"/>
  <c r="DK1341" i="64"/>
  <c r="DK498" i="64"/>
  <c r="DK820" i="64"/>
  <c r="DK836" i="64" s="1"/>
  <c r="DK1139" i="64"/>
  <c r="DK1166" i="64" s="1"/>
  <c r="DC498" i="64"/>
  <c r="DC1691" i="64"/>
  <c r="DC1716" i="64" s="1"/>
  <c r="DC1625" i="64"/>
  <c r="DC1648" i="64" s="1"/>
  <c r="DC1175" i="64"/>
  <c r="DC1210" i="64" s="1"/>
  <c r="DC796" i="64"/>
  <c r="DC1009" i="64"/>
  <c r="DC316" i="64"/>
  <c r="DC1657" i="64"/>
  <c r="DC1682" i="64" s="1"/>
  <c r="DC1033" i="64"/>
  <c r="DC1060" i="64" s="1"/>
  <c r="DC1068" i="64"/>
  <c r="DC1095" i="64" s="1"/>
  <c r="DC1557" i="64"/>
  <c r="DC1584" i="64" s="1"/>
  <c r="DC421" i="64"/>
  <c r="DC915" i="64"/>
  <c r="DC930" i="64" s="1"/>
  <c r="DC963" i="64"/>
  <c r="DC987" i="64"/>
  <c r="DC1000" i="64" s="1"/>
  <c r="DC1219" i="64"/>
  <c r="DC1254" i="64" s="1"/>
  <c r="DC1470" i="64"/>
  <c r="DC1483" i="64" s="1"/>
  <c r="DC339" i="64"/>
  <c r="DC349" i="64" s="1"/>
  <c r="DC449" i="64"/>
  <c r="DC1286" i="64"/>
  <c r="DC1318" i="64"/>
  <c r="DC1332" i="64" s="1"/>
  <c r="DC473" i="64"/>
  <c r="DC939" i="64"/>
  <c r="DC954" i="64" s="1"/>
  <c r="DC1103" i="64"/>
  <c r="DC1130" i="64" s="1"/>
  <c r="DC1593" i="64"/>
  <c r="DC1616" i="64" s="1"/>
  <c r="DC1264" i="64"/>
  <c r="DC1277" i="64" s="1"/>
  <c r="CU473" i="64"/>
  <c r="CU939" i="64"/>
  <c r="CU954" i="64" s="1"/>
  <c r="CU1139" i="64"/>
  <c r="CU1166" i="64" s="1"/>
  <c r="CU389" i="64"/>
  <c r="CU498" i="64"/>
  <c r="CU522" i="64"/>
  <c r="CU535" i="64" s="1"/>
  <c r="CU820" i="64"/>
  <c r="CU836" i="64" s="1"/>
  <c r="CU2199" i="64"/>
  <c r="CU2213" i="64" s="1"/>
  <c r="CU1691" i="64"/>
  <c r="CU1716" i="64" s="1"/>
  <c r="CU1625" i="64"/>
  <c r="CU1648" i="64" s="1"/>
  <c r="CU1175" i="64"/>
  <c r="CU1210" i="64" s="1"/>
  <c r="CU1009" i="64"/>
  <c r="CU796" i="64"/>
  <c r="CU1657" i="64"/>
  <c r="CU1682" i="64" s="1"/>
  <c r="CU1033" i="64"/>
  <c r="CU1060" i="64" s="1"/>
  <c r="CU1068" i="64"/>
  <c r="CU1095" i="64" s="1"/>
  <c r="CU1557" i="64"/>
  <c r="CU1584" i="64" s="1"/>
  <c r="CU316" i="64"/>
  <c r="CU987" i="64"/>
  <c r="CU1000" i="64" s="1"/>
  <c r="CU1219" i="64"/>
  <c r="CU1254" i="64" s="1"/>
  <c r="CU1470" i="64"/>
  <c r="CU1483" i="64" s="1"/>
  <c r="CU421" i="64"/>
  <c r="CU915" i="64"/>
  <c r="CU930" i="64" s="1"/>
  <c r="CU963" i="64"/>
  <c r="CU1286" i="64"/>
  <c r="CU1318" i="64"/>
  <c r="CU1332" i="64" s="1"/>
  <c r="DK338" i="64"/>
  <c r="DK448" i="64"/>
  <c r="DK1102" i="64"/>
  <c r="DK472" i="64"/>
  <c r="DK938" i="64"/>
  <c r="DK953" i="64" s="1"/>
  <c r="DK1138" i="64"/>
  <c r="DK388" i="64"/>
  <c r="DK497" i="64"/>
  <c r="DK521" i="64"/>
  <c r="DK534" i="64" s="1"/>
  <c r="DK819" i="64"/>
  <c r="DK2198" i="64"/>
  <c r="DK1690" i="64"/>
  <c r="DK1624" i="64"/>
  <c r="DK1174" i="64"/>
  <c r="DK1008" i="64"/>
  <c r="DK795" i="64"/>
  <c r="DK1656" i="64"/>
  <c r="DK1032" i="64"/>
  <c r="DK1067" i="64"/>
  <c r="DK1556" i="64"/>
  <c r="DK315" i="64"/>
  <c r="DK986" i="64"/>
  <c r="DK1218" i="64"/>
  <c r="DK1469" i="64"/>
  <c r="DC315" i="64"/>
  <c r="DC420" i="64"/>
  <c r="DC962" i="64"/>
  <c r="DC977" i="64" s="1"/>
  <c r="DC1102" i="64"/>
  <c r="DC1592" i="64"/>
  <c r="DC1138" i="64"/>
  <c r="DC338" i="64"/>
  <c r="DC448" i="64"/>
  <c r="DC938" i="64"/>
  <c r="DC953" i="64" s="1"/>
  <c r="DC2198" i="64"/>
  <c r="DC472" i="64"/>
  <c r="DC497" i="64"/>
  <c r="DC521" i="64"/>
  <c r="DC534" i="64" s="1"/>
  <c r="DC819" i="64"/>
  <c r="DC1690" i="64"/>
  <c r="DC1624" i="64"/>
  <c r="DC1174" i="64"/>
  <c r="DC388" i="64"/>
  <c r="DC1008" i="64"/>
  <c r="DC1656" i="64"/>
  <c r="DC1032" i="64"/>
  <c r="DC1067" i="64"/>
  <c r="DC1556" i="64"/>
  <c r="DC1218" i="64"/>
  <c r="CU388" i="64"/>
  <c r="CU795" i="64"/>
  <c r="CU986" i="64"/>
  <c r="CU1102" i="64"/>
  <c r="CU1592" i="64"/>
  <c r="CU420" i="64"/>
  <c r="CU962" i="64"/>
  <c r="CU977" i="64" s="1"/>
  <c r="CU1138" i="64"/>
  <c r="CU315" i="64"/>
  <c r="CU2198" i="64"/>
  <c r="CU938" i="64"/>
  <c r="CU953" i="64" s="1"/>
  <c r="CU1690" i="64"/>
  <c r="CU1624" i="64"/>
  <c r="CU1174" i="64"/>
  <c r="CU338" i="64"/>
  <c r="CU448" i="64"/>
  <c r="CU497" i="64"/>
  <c r="CU819" i="64"/>
  <c r="CU1008" i="64"/>
  <c r="CU1218" i="64"/>
  <c r="DK494" i="64"/>
  <c r="DK816" i="64"/>
  <c r="DK832" i="64" s="1"/>
  <c r="DK1653" i="64"/>
  <c r="DK1678" i="64" s="1"/>
  <c r="DK1029" i="64"/>
  <c r="DK1056" i="64" s="1"/>
  <c r="DK1064" i="64"/>
  <c r="DK1091" i="64" s="1"/>
  <c r="DK1553" i="64"/>
  <c r="DK1580" i="64" s="1"/>
  <c r="DK335" i="64"/>
  <c r="DK445" i="64"/>
  <c r="DK1466" i="64"/>
  <c r="DK1479" i="64" s="1"/>
  <c r="DK469" i="64"/>
  <c r="DK518" i="64"/>
  <c r="DK531" i="64" s="1"/>
  <c r="DK792" i="64"/>
  <c r="DK807" i="64" s="1"/>
  <c r="DK385" i="64"/>
  <c r="DK983" i="64"/>
  <c r="DK996" i="64" s="1"/>
  <c r="DK1099" i="64"/>
  <c r="DK1126" i="64" s="1"/>
  <c r="DK1589" i="64"/>
  <c r="DK1612" i="64" s="1"/>
  <c r="DK1135" i="64"/>
  <c r="DK1162" i="64" s="1"/>
  <c r="DK417" i="64"/>
  <c r="DK959" i="64"/>
  <c r="DK974" i="64" s="1"/>
  <c r="DK2195" i="64"/>
  <c r="DK2209" i="64" s="1"/>
  <c r="DK1687" i="64"/>
  <c r="DK1712" i="64" s="1"/>
  <c r="DK1755" i="64" s="1"/>
  <c r="DK1621" i="64"/>
  <c r="DK1644" i="64" s="1"/>
  <c r="DK1171" i="64"/>
  <c r="DK1206" i="64" s="1"/>
  <c r="DK1215" i="64"/>
  <c r="DK1250" i="64" s="1"/>
  <c r="DC1005" i="64"/>
  <c r="DC1020" i="64" s="1"/>
  <c r="DC312" i="64"/>
  <c r="DC325" i="64" s="1"/>
  <c r="DC911" i="64"/>
  <c r="DC926" i="64" s="1"/>
  <c r="DC935" i="64"/>
  <c r="DC950" i="64" s="1"/>
  <c r="DC1653" i="64"/>
  <c r="DC1678" i="64" s="1"/>
  <c r="DC1029" i="64"/>
  <c r="DC1056" i="64" s="1"/>
  <c r="DC1064" i="64"/>
  <c r="DC1091" i="64" s="1"/>
  <c r="DC1553" i="64"/>
  <c r="DC1580" i="64" s="1"/>
  <c r="DC494" i="64"/>
  <c r="DC816" i="64"/>
  <c r="DC832" i="64" s="1"/>
  <c r="DC1466" i="64"/>
  <c r="DC1479" i="64" s="1"/>
  <c r="DC445" i="64"/>
  <c r="DC335" i="64"/>
  <c r="DC792" i="64"/>
  <c r="DC807" i="64" s="1"/>
  <c r="DC1099" i="64"/>
  <c r="DC1126" i="64" s="1"/>
  <c r="DC1589" i="64"/>
  <c r="DC1612" i="64" s="1"/>
  <c r="DC1260" i="64"/>
  <c r="DC1273" i="64" s="1"/>
  <c r="DC469" i="64"/>
  <c r="DC518" i="64"/>
  <c r="DC531" i="64" s="1"/>
  <c r="DC983" i="64"/>
  <c r="DC996" i="64" s="1"/>
  <c r="DC1135" i="64"/>
  <c r="DC1162" i="64" s="1"/>
  <c r="DC385" i="64"/>
  <c r="DC1215" i="64"/>
  <c r="DC1250" i="64" s="1"/>
  <c r="DC2195" i="64"/>
  <c r="DC2209" i="64" s="1"/>
  <c r="CU469" i="64"/>
  <c r="CU959" i="64"/>
  <c r="CU974" i="64" s="1"/>
  <c r="CU1687" i="64"/>
  <c r="CU1712" i="64" s="1"/>
  <c r="CU1755" i="64" s="1"/>
  <c r="CU385" i="64"/>
  <c r="CU417" i="64"/>
  <c r="CU1005" i="64"/>
  <c r="CU1020" i="64" s="1"/>
  <c r="CU1653" i="64"/>
  <c r="CU1678" i="64" s="1"/>
  <c r="CU1029" i="64"/>
  <c r="CU1056" i="64" s="1"/>
  <c r="CU1064" i="64"/>
  <c r="CU1091" i="64" s="1"/>
  <c r="CU1553" i="64"/>
  <c r="CU1580" i="64" s="1"/>
  <c r="CU911" i="64"/>
  <c r="CU926" i="64" s="1"/>
  <c r="CU935" i="64"/>
  <c r="CU950" i="64" s="1"/>
  <c r="CU1466" i="64"/>
  <c r="CU1479" i="64" s="1"/>
  <c r="CU312" i="64"/>
  <c r="CU325" i="64" s="1"/>
  <c r="CU494" i="64"/>
  <c r="CU816" i="64"/>
  <c r="CU832" i="64" s="1"/>
  <c r="CU1282" i="64"/>
  <c r="CU1305" i="64" s="1"/>
  <c r="CU1314" i="64"/>
  <c r="CU1328" i="64" s="1"/>
  <c r="CU1099" i="64"/>
  <c r="CU1126" i="64" s="1"/>
  <c r="CU1589" i="64"/>
  <c r="CU1612" i="64" s="1"/>
  <c r="CU1260" i="64"/>
  <c r="CU1273" i="64" s="1"/>
  <c r="CU1337" i="64"/>
  <c r="CU1359" i="64" s="1"/>
  <c r="CU445" i="64"/>
  <c r="CU792" i="64"/>
  <c r="CU807" i="64" s="1"/>
  <c r="CU1135" i="64"/>
  <c r="CU1162" i="64" s="1"/>
  <c r="DC2147" i="64"/>
  <c r="CU2120" i="64"/>
  <c r="DC2096" i="64"/>
  <c r="CU2069" i="64"/>
  <c r="DC1396" i="64"/>
  <c r="CU1340" i="64"/>
  <c r="DC1317" i="64"/>
  <c r="DK1285" i="64"/>
  <c r="DK1175" i="64"/>
  <c r="DK1210" i="64" s="1"/>
  <c r="CU1032" i="64"/>
  <c r="DC795" i="64"/>
  <c r="CU339" i="64"/>
  <c r="CU349" i="64" s="1"/>
  <c r="DK2147" i="64"/>
  <c r="CU2143" i="64"/>
  <c r="DC2120" i="64"/>
  <c r="DK2096" i="64"/>
  <c r="CU2092" i="64"/>
  <c r="DC2069" i="64"/>
  <c r="DK1396" i="64"/>
  <c r="CU1392" i="64"/>
  <c r="CU1407" i="64" s="1"/>
  <c r="CU1368" i="64"/>
  <c r="CU1383" i="64" s="1"/>
  <c r="DC1340" i="64"/>
  <c r="DK1317" i="64"/>
  <c r="DC2199" i="64"/>
  <c r="DC2213" i="64" s="1"/>
  <c r="CU1621" i="64"/>
  <c r="CU1644" i="64" s="1"/>
  <c r="DC986" i="64"/>
  <c r="CU521" i="64"/>
  <c r="CU534" i="64" s="1"/>
  <c r="DK420" i="64"/>
  <c r="DK312" i="64"/>
  <c r="DK325" i="64" s="1"/>
  <c r="DC2143" i="64"/>
  <c r="DK2120" i="64"/>
  <c r="DC2092" i="64"/>
  <c r="DK2069" i="64"/>
  <c r="DC1392" i="64"/>
  <c r="DC1407" i="64" s="1"/>
  <c r="DC1368" i="64"/>
  <c r="DC1383" i="64" s="1"/>
  <c r="DK1340" i="64"/>
  <c r="DK2199" i="64"/>
  <c r="DK2213" i="64" s="1"/>
  <c r="CU1171" i="64"/>
  <c r="CU1206" i="64" s="1"/>
  <c r="DC1621" i="64"/>
  <c r="DC1644" i="64" s="1"/>
  <c r="CU1556" i="64"/>
  <c r="DC1139" i="64"/>
  <c r="DC1166" i="64" s="1"/>
  <c r="DK1005" i="64"/>
  <c r="DK1020" i="64" s="1"/>
  <c r="DC959" i="64"/>
  <c r="DC974" i="64" s="1"/>
  <c r="DC389" i="64"/>
  <c r="DK2143" i="64"/>
  <c r="CU2121" i="64"/>
  <c r="DK2092" i="64"/>
  <c r="CU2070" i="64"/>
  <c r="DK1392" i="64"/>
  <c r="DK1407" i="64" s="1"/>
  <c r="DK1368" i="64"/>
  <c r="DK1383" i="64" s="1"/>
  <c r="CU1341" i="64"/>
  <c r="DK1260" i="64"/>
  <c r="DK1273" i="64" s="1"/>
  <c r="CU1469" i="64"/>
  <c r="DC1171" i="64"/>
  <c r="DC1206" i="64" s="1"/>
  <c r="DC1687" i="64"/>
  <c r="DC1712" i="64" s="1"/>
  <c r="DC1755" i="64" s="1"/>
  <c r="DK911" i="64"/>
  <c r="DK926" i="64" s="1"/>
  <c r="CU472" i="64"/>
  <c r="CU335" i="64"/>
  <c r="CU2146" i="64"/>
  <c r="DC2121" i="64"/>
  <c r="CU2095" i="64"/>
  <c r="DC2070" i="64"/>
  <c r="CU1395" i="64"/>
  <c r="CU1371" i="64"/>
  <c r="DC1341" i="64"/>
  <c r="DC1282" i="64"/>
  <c r="DC1305" i="64" s="1"/>
  <c r="CU1263" i="64"/>
  <c r="DC1469" i="64"/>
  <c r="CU2195" i="64"/>
  <c r="CU2209" i="64" s="1"/>
  <c r="CU1067" i="64"/>
  <c r="DC820" i="64"/>
  <c r="DC836" i="64" s="1"/>
  <c r="DC522" i="64"/>
  <c r="DC535" i="64" s="1"/>
  <c r="DC2146" i="64"/>
  <c r="DK2121" i="64"/>
  <c r="CU2117" i="64"/>
  <c r="DC2095" i="64"/>
  <c r="DK2070" i="64"/>
  <c r="CU2066" i="64"/>
  <c r="DC1395" i="64"/>
  <c r="DC1371" i="64"/>
  <c r="DC1314" i="64"/>
  <c r="DC1328" i="64" s="1"/>
  <c r="DK1282" i="64"/>
  <c r="DK1305" i="64" s="1"/>
  <c r="DC1263" i="64"/>
  <c r="DK1592" i="64"/>
  <c r="DK962" i="64"/>
  <c r="DK977" i="64" s="1"/>
  <c r="CU449" i="64"/>
  <c r="DK2146" i="64"/>
  <c r="DC2117" i="64"/>
  <c r="DK2095" i="64"/>
  <c r="DC2066" i="64"/>
  <c r="DK1395" i="64"/>
  <c r="DK1372" i="64"/>
  <c r="DK1387" i="64" s="1"/>
  <c r="DC1372" i="64"/>
  <c r="DC1387" i="64" s="1"/>
  <c r="CU1372" i="64"/>
  <c r="CU1387" i="64" s="1"/>
  <c r="DK1371" i="64"/>
  <c r="DC1337" i="64"/>
  <c r="DC1359" i="64" s="1"/>
  <c r="DK1314" i="64"/>
  <c r="DK1328" i="64" s="1"/>
  <c r="CU1285" i="64"/>
  <c r="DK1263" i="64"/>
  <c r="CU1215" i="64"/>
  <c r="CU1250" i="64" s="1"/>
  <c r="CU1593" i="64"/>
  <c r="CU1616" i="64" s="1"/>
  <c r="CU1656" i="64"/>
  <c r="CU983" i="64"/>
  <c r="CU996" i="64" s="1"/>
  <c r="DK935" i="64"/>
  <c r="DK950" i="64" s="1"/>
  <c r="DC417" i="64"/>
  <c r="DD796" i="64"/>
  <c r="DD987" i="64"/>
  <c r="DD1000" i="64" s="1"/>
  <c r="DD939" i="64"/>
  <c r="DD954" i="64" s="1"/>
  <c r="DD421" i="64"/>
  <c r="DD498" i="64"/>
  <c r="CV820" i="64"/>
  <c r="CV836" i="64" s="1"/>
  <c r="CV915" i="64"/>
  <c r="CV930" i="64" s="1"/>
  <c r="CV796" i="64"/>
  <c r="CV939" i="64"/>
  <c r="CV954" i="64" s="1"/>
  <c r="CV963" i="64"/>
  <c r="CV421" i="64"/>
  <c r="DE938" i="64"/>
  <c r="DE953" i="64" s="1"/>
  <c r="DE962" i="64"/>
  <c r="DE977" i="64" s="1"/>
  <c r="DE315" i="64"/>
  <c r="DE420" i="64"/>
  <c r="DE448" i="64"/>
  <c r="DE497" i="64"/>
  <c r="DE819" i="64"/>
  <c r="DE338" i="64"/>
  <c r="DE388" i="64"/>
  <c r="DE472" i="64"/>
  <c r="DE795" i="64"/>
  <c r="CW472" i="64"/>
  <c r="CW986" i="64"/>
  <c r="CW521" i="64"/>
  <c r="CW534" i="64" s="1"/>
  <c r="CW938" i="64"/>
  <c r="CW953" i="64" s="1"/>
  <c r="CW962" i="64"/>
  <c r="CW977" i="64" s="1"/>
  <c r="CW420" i="64"/>
  <c r="CW315" i="64"/>
  <c r="CW448" i="64"/>
  <c r="CW497" i="64"/>
  <c r="CW819" i="64"/>
  <c r="CW338" i="64"/>
  <c r="CW388" i="64"/>
  <c r="CO338" i="64"/>
  <c r="CO388" i="64"/>
  <c r="CO795" i="64"/>
  <c r="CO986" i="64"/>
  <c r="CO472" i="64"/>
  <c r="CO938" i="64"/>
  <c r="CO953" i="64" s="1"/>
  <c r="CO962" i="64"/>
  <c r="CO977" i="64" s="1"/>
  <c r="CO420" i="64"/>
  <c r="CO521" i="64"/>
  <c r="CO534" i="64" s="1"/>
  <c r="CO497" i="64"/>
  <c r="CO819" i="64"/>
  <c r="CO315" i="64"/>
  <c r="CO448" i="64"/>
  <c r="DF792" i="64"/>
  <c r="DF807" i="64" s="1"/>
  <c r="DF335" i="64"/>
  <c r="DF385" i="64"/>
  <c r="DF983" i="64"/>
  <c r="DF996" i="64" s="1"/>
  <c r="DF911" i="64"/>
  <c r="DF926" i="64" s="1"/>
  <c r="DF935" i="64"/>
  <c r="DF950" i="64" s="1"/>
  <c r="DF959" i="64"/>
  <c r="DF974" i="64" s="1"/>
  <c r="DF417" i="64"/>
  <c r="DF469" i="64"/>
  <c r="DF494" i="64"/>
  <c r="DF518" i="64"/>
  <c r="DF531" i="64" s="1"/>
  <c r="DF816" i="64"/>
  <c r="DF832" i="64" s="1"/>
  <c r="CX312" i="64"/>
  <c r="CX325" i="64" s="1"/>
  <c r="CX445" i="64"/>
  <c r="CX792" i="64"/>
  <c r="CX807" i="64" s="1"/>
  <c r="CX983" i="64"/>
  <c r="CX996" i="64" s="1"/>
  <c r="CX335" i="64"/>
  <c r="CX385" i="64"/>
  <c r="CX911" i="64"/>
  <c r="CX926" i="64" s="1"/>
  <c r="CX935" i="64"/>
  <c r="CX950" i="64" s="1"/>
  <c r="CX417" i="64"/>
  <c r="CX1005" i="64"/>
  <c r="CX1020" i="64" s="1"/>
  <c r="CX469" i="64"/>
  <c r="CX494" i="64"/>
  <c r="CX816" i="64"/>
  <c r="CX832" i="64" s="1"/>
  <c r="CP469" i="64"/>
  <c r="CP518" i="64"/>
  <c r="CP531" i="64" s="1"/>
  <c r="CP312" i="64"/>
  <c r="CP325" i="64" s="1"/>
  <c r="CP445" i="64"/>
  <c r="CP792" i="64"/>
  <c r="CP807" i="64" s="1"/>
  <c r="CP911" i="64"/>
  <c r="CP926" i="64" s="1"/>
  <c r="CP935" i="64"/>
  <c r="CP950" i="64" s="1"/>
  <c r="CP959" i="64"/>
  <c r="CP974" i="64" s="1"/>
  <c r="CP335" i="64"/>
  <c r="CP385" i="64"/>
  <c r="CP417" i="64"/>
  <c r="DG334" i="64"/>
  <c r="DG384" i="64"/>
  <c r="DG493" i="64"/>
  <c r="DG815" i="64"/>
  <c r="DG831" i="64" s="1"/>
  <c r="DG2110" i="64" s="1"/>
  <c r="DG468" i="64"/>
  <c r="DG517" i="64"/>
  <c r="DG791" i="64"/>
  <c r="DG806" i="64" s="1"/>
  <c r="DG311" i="64"/>
  <c r="DG444" i="64"/>
  <c r="DG459" i="64" s="1"/>
  <c r="DG982" i="64"/>
  <c r="DG995" i="64" s="1"/>
  <c r="DG910" i="64"/>
  <c r="DG925" i="64" s="1"/>
  <c r="DG934" i="64"/>
  <c r="DG949" i="64" s="1"/>
  <c r="DG958" i="64"/>
  <c r="DG973" i="64" s="1"/>
  <c r="CY416" i="64"/>
  <c r="CY436" i="64" s="1"/>
  <c r="CY1004" i="64"/>
  <c r="CY1019" i="64" s="1"/>
  <c r="CY493" i="64"/>
  <c r="CY815" i="64"/>
  <c r="CY831" i="64" s="1"/>
  <c r="CY2110" i="64" s="1"/>
  <c r="CY334" i="64"/>
  <c r="CY384" i="64"/>
  <c r="CY468" i="64"/>
  <c r="CY517" i="64"/>
  <c r="CY791" i="64"/>
  <c r="CY806" i="64" s="1"/>
  <c r="CY982" i="64"/>
  <c r="CY995" i="64" s="1"/>
  <c r="CQ910" i="64"/>
  <c r="CQ925" i="64" s="1"/>
  <c r="CQ934" i="64"/>
  <c r="CQ949" i="64" s="1"/>
  <c r="CQ958" i="64"/>
  <c r="CQ973" i="64" s="1"/>
  <c r="CQ311" i="64"/>
  <c r="CQ416" i="64"/>
  <c r="CQ436" i="64" s="1"/>
  <c r="CQ444" i="64"/>
  <c r="CQ459" i="64" s="1"/>
  <c r="CQ1004" i="64"/>
  <c r="CQ1019" i="64" s="1"/>
  <c r="CQ493" i="64"/>
  <c r="CQ815" i="64"/>
  <c r="CQ831" i="64" s="1"/>
  <c r="CQ2110" i="64" s="1"/>
  <c r="CQ334" i="64"/>
  <c r="CQ384" i="64"/>
  <c r="CQ468" i="64"/>
  <c r="CQ791" i="64"/>
  <c r="CQ806" i="64" s="1"/>
  <c r="CP1635" i="64"/>
  <c r="CZ1068" i="64"/>
  <c r="CZ1095" i="64" s="1"/>
  <c r="CZ1593" i="64"/>
  <c r="CZ1616" i="64" s="1"/>
  <c r="CZ421" i="64"/>
  <c r="CZ522" i="64"/>
  <c r="CZ535" i="64" s="1"/>
  <c r="CZ796" i="64"/>
  <c r="CZ316" i="64"/>
  <c r="CZ1625" i="64"/>
  <c r="CZ1648" i="64" s="1"/>
  <c r="CZ449" i="64"/>
  <c r="CZ987" i="64"/>
  <c r="CZ1000" i="64" s="1"/>
  <c r="CZ1009" i="64"/>
  <c r="CZ1103" i="64"/>
  <c r="CZ1130" i="64" s="1"/>
  <c r="CZ1139" i="64"/>
  <c r="CZ1166" i="64" s="1"/>
  <c r="CZ1557" i="64"/>
  <c r="CZ1584" i="64" s="1"/>
  <c r="CZ1691" i="64"/>
  <c r="CZ1716" i="64" s="1"/>
  <c r="CZ473" i="64"/>
  <c r="CZ939" i="64"/>
  <c r="CZ954" i="64" s="1"/>
  <c r="CZ339" i="64"/>
  <c r="CZ349" i="64" s="1"/>
  <c r="CZ820" i="64"/>
  <c r="CZ836" i="64" s="1"/>
  <c r="CZ915" i="64"/>
  <c r="CZ930" i="64" s="1"/>
  <c r="CZ1175" i="64"/>
  <c r="CZ1210" i="64" s="1"/>
  <c r="CU334" i="64"/>
  <c r="CU493" i="64"/>
  <c r="CU958" i="64"/>
  <c r="CU1652" i="64"/>
  <c r="CU1677" i="64" s="1"/>
  <c r="CU384" i="64"/>
  <c r="CU791" i="64"/>
  <c r="CU806" i="64" s="1"/>
  <c r="CU1063" i="64"/>
  <c r="CU1090" i="64" s="1"/>
  <c r="CU1588" i="64"/>
  <c r="CU1611" i="64" s="1"/>
  <c r="CU416" i="64"/>
  <c r="CU1214" i="64"/>
  <c r="CU517" i="64"/>
  <c r="CU1004" i="64"/>
  <c r="CU1019" i="64" s="1"/>
  <c r="CU1552" i="64"/>
  <c r="CU1579" i="64" s="1"/>
  <c r="CU1620" i="64"/>
  <c r="CU1643" i="64" s="1"/>
  <c r="CU311" i="64"/>
  <c r="CU982" i="64"/>
  <c r="CU1098" i="64"/>
  <c r="CU1134" i="64"/>
  <c r="CU444" i="64"/>
  <c r="CU1686" i="64"/>
  <c r="CU1711" i="64" s="1"/>
  <c r="CU815" i="64"/>
  <c r="CU831" i="64" s="1"/>
  <c r="CU2110" i="64" s="1"/>
  <c r="CU934" i="64"/>
  <c r="CU949" i="64" s="1"/>
  <c r="CU1170" i="64"/>
  <c r="CU1205" i="64" s="1"/>
  <c r="DH1219" i="64"/>
  <c r="DH1254" i="64" s="1"/>
  <c r="CZ1219" i="64"/>
  <c r="CZ1254" i="64" s="1"/>
  <c r="CR1219" i="64"/>
  <c r="CR1254" i="64" s="1"/>
  <c r="CZ963" i="64"/>
  <c r="CR963" i="64"/>
  <c r="DH522" i="64"/>
  <c r="DH535" i="64" s="1"/>
  <c r="DH1068" i="64"/>
  <c r="DH1095" i="64" s="1"/>
  <c r="DH1593" i="64"/>
  <c r="DH1616" i="64" s="1"/>
  <c r="DH316" i="64"/>
  <c r="DH421" i="64"/>
  <c r="DH796" i="64"/>
  <c r="DH449" i="64"/>
  <c r="DH1625" i="64"/>
  <c r="DH1648" i="64" s="1"/>
  <c r="DH987" i="64"/>
  <c r="DH1000" i="64" s="1"/>
  <c r="DH1009" i="64"/>
  <c r="DH1103" i="64"/>
  <c r="DH1130" i="64" s="1"/>
  <c r="DH1139" i="64"/>
  <c r="DH1166" i="64" s="1"/>
  <c r="DH1557" i="64"/>
  <c r="DH1584" i="64" s="1"/>
  <c r="DH473" i="64"/>
  <c r="DH1691" i="64"/>
  <c r="DH1716" i="64" s="1"/>
  <c r="DH339" i="64"/>
  <c r="DH349" i="64" s="1"/>
  <c r="DH939" i="64"/>
  <c r="DH954" i="64" s="1"/>
  <c r="DH389" i="64"/>
  <c r="DH820" i="64"/>
  <c r="DH836" i="64" s="1"/>
  <c r="DH915" i="64"/>
  <c r="DH930" i="64" s="1"/>
  <c r="DH1175" i="64"/>
  <c r="DH1210" i="64" s="1"/>
  <c r="DK493" i="64"/>
  <c r="DK958" i="64"/>
  <c r="DK1652" i="64"/>
  <c r="DK1677" i="64" s="1"/>
  <c r="DK517" i="64"/>
  <c r="DK791" i="64"/>
  <c r="DK806" i="64" s="1"/>
  <c r="DK1063" i="64"/>
  <c r="DK1090" i="64" s="1"/>
  <c r="DK1588" i="64"/>
  <c r="DK1611" i="64" s="1"/>
  <c r="DK311" i="64"/>
  <c r="DK416" i="64"/>
  <c r="DK1214" i="64"/>
  <c r="DK444" i="64"/>
  <c r="DK1004" i="64"/>
  <c r="DK1019" i="64" s="1"/>
  <c r="DK1552" i="64"/>
  <c r="DK1579" i="64" s="1"/>
  <c r="DK1620" i="64"/>
  <c r="DK1643" i="64" s="1"/>
  <c r="DK982" i="64"/>
  <c r="DK1098" i="64"/>
  <c r="DK1134" i="64"/>
  <c r="DK468" i="64"/>
  <c r="DK1686" i="64"/>
  <c r="DK1711" i="64" s="1"/>
  <c r="DK334" i="64"/>
  <c r="DK815" i="64"/>
  <c r="DK831" i="64" s="1"/>
  <c r="DK2110" i="64" s="1"/>
  <c r="DK934" i="64"/>
  <c r="DK949" i="64" s="1"/>
  <c r="DK1170" i="64"/>
  <c r="DK1205" i="64" s="1"/>
  <c r="DH2121" i="64"/>
  <c r="CZ2121" i="64"/>
  <c r="CR2121" i="64"/>
  <c r="DI2120" i="64"/>
  <c r="DA2120" i="64"/>
  <c r="CS2120" i="64"/>
  <c r="DJ2117" i="64"/>
  <c r="DB2117" i="64"/>
  <c r="CT2117" i="64"/>
  <c r="DK2116" i="64"/>
  <c r="DC2116" i="64"/>
  <c r="CU2116" i="64"/>
  <c r="DI1395" i="64"/>
  <c r="DA1395" i="64"/>
  <c r="CS1395" i="64"/>
  <c r="DJ1392" i="64"/>
  <c r="DJ1407" i="64" s="1"/>
  <c r="DB1392" i="64"/>
  <c r="DB1407" i="64" s="1"/>
  <c r="CT1392" i="64"/>
  <c r="CT1407" i="64" s="1"/>
  <c r="DK1391" i="64"/>
  <c r="DC1391" i="64"/>
  <c r="CU1391" i="64"/>
  <c r="DI1340" i="64"/>
  <c r="DA1340" i="64"/>
  <c r="CS1340" i="64"/>
  <c r="DJ1337" i="64"/>
  <c r="DJ1359" i="64" s="1"/>
  <c r="DB1337" i="64"/>
  <c r="DB1359" i="64" s="1"/>
  <c r="CT1337" i="64"/>
  <c r="CT1359" i="64" s="1"/>
  <c r="DK1336" i="64"/>
  <c r="DC1336" i="64"/>
  <c r="CU1336" i="64"/>
  <c r="DH1318" i="64"/>
  <c r="DH1332" i="64" s="1"/>
  <c r="CZ1318" i="64"/>
  <c r="CZ1332" i="64" s="1"/>
  <c r="CR1318" i="64"/>
  <c r="CR1332" i="64" s="1"/>
  <c r="DI1317" i="64"/>
  <c r="DA1317" i="64"/>
  <c r="CS1317" i="64"/>
  <c r="DJ1314" i="64"/>
  <c r="DJ1328" i="64" s="1"/>
  <c r="DB1314" i="64"/>
  <c r="DB1328" i="64" s="1"/>
  <c r="CT1314" i="64"/>
  <c r="CT1328" i="64" s="1"/>
  <c r="DK1313" i="64"/>
  <c r="DC1313" i="64"/>
  <c r="CU1313" i="64"/>
  <c r="DJ911" i="64"/>
  <c r="DJ926" i="64" s="1"/>
  <c r="DB911" i="64"/>
  <c r="DB926" i="64" s="1"/>
  <c r="CT911" i="64"/>
  <c r="CT926" i="64" s="1"/>
  <c r="DK910" i="64"/>
  <c r="DK925" i="64" s="1"/>
  <c r="CU910" i="64"/>
  <c r="CU925" i="64" s="1"/>
  <c r="DH498" i="64"/>
  <c r="CZ498" i="64"/>
  <c r="CR389" i="64"/>
  <c r="CR1068" i="64"/>
  <c r="CR1095" i="64" s="1"/>
  <c r="CR1593" i="64"/>
  <c r="CR1616" i="64" s="1"/>
  <c r="CR421" i="64"/>
  <c r="CR796" i="64"/>
  <c r="CR522" i="64"/>
  <c r="CR535" i="64" s="1"/>
  <c r="CR1625" i="64"/>
  <c r="CR1648" i="64" s="1"/>
  <c r="CR316" i="64"/>
  <c r="CR987" i="64"/>
  <c r="CR1000" i="64" s="1"/>
  <c r="CR1009" i="64"/>
  <c r="CR1103" i="64"/>
  <c r="CR1130" i="64" s="1"/>
  <c r="CR1139" i="64"/>
  <c r="CR1166" i="64" s="1"/>
  <c r="CR1557" i="64"/>
  <c r="CR1584" i="64" s="1"/>
  <c r="CR449" i="64"/>
  <c r="CR1691" i="64"/>
  <c r="CR1716" i="64" s="1"/>
  <c r="CR939" i="64"/>
  <c r="CR954" i="64" s="1"/>
  <c r="CR473" i="64"/>
  <c r="CR820" i="64"/>
  <c r="CR836" i="64" s="1"/>
  <c r="CR915" i="64"/>
  <c r="CR930" i="64" s="1"/>
  <c r="CR1175" i="64"/>
  <c r="CR1210" i="64" s="1"/>
  <c r="DC384" i="64"/>
  <c r="DC493" i="64"/>
  <c r="DC958" i="64"/>
  <c r="DC1652" i="64"/>
  <c r="DC1677" i="64" s="1"/>
  <c r="DC791" i="64"/>
  <c r="DC806" i="64" s="1"/>
  <c r="DC1063" i="64"/>
  <c r="DC1090" i="64" s="1"/>
  <c r="DC1588" i="64"/>
  <c r="DC1611" i="64" s="1"/>
  <c r="DC416" i="64"/>
  <c r="DC517" i="64"/>
  <c r="DC1214" i="64"/>
  <c r="DC311" i="64"/>
  <c r="DC1004" i="64"/>
  <c r="DC1019" i="64" s="1"/>
  <c r="DC1552" i="64"/>
  <c r="DC1579" i="64" s="1"/>
  <c r="DC1620" i="64"/>
  <c r="DC1643" i="64" s="1"/>
  <c r="DC444" i="64"/>
  <c r="DC982" i="64"/>
  <c r="DC1098" i="64"/>
  <c r="DC1134" i="64"/>
  <c r="DC1686" i="64"/>
  <c r="DC1711" i="64" s="1"/>
  <c r="DC468" i="64"/>
  <c r="DC815" i="64"/>
  <c r="DC831" i="64" s="1"/>
  <c r="DC2110" i="64" s="1"/>
  <c r="DC934" i="64"/>
  <c r="DC949" i="64" s="1"/>
  <c r="DC1170" i="64"/>
  <c r="DC1205" i="64" s="1"/>
  <c r="DH2147" i="64"/>
  <c r="CZ2147" i="64"/>
  <c r="CR2147" i="64"/>
  <c r="DI2146" i="64"/>
  <c r="DJ2143" i="64"/>
  <c r="DB2143" i="64"/>
  <c r="CT2143" i="64"/>
  <c r="DK2142" i="64"/>
  <c r="DC2142" i="64"/>
  <c r="CU2142" i="64"/>
  <c r="DH1396" i="64"/>
  <c r="CZ1396" i="64"/>
  <c r="CR1396" i="64"/>
  <c r="DH1341" i="64"/>
  <c r="CZ1341" i="64"/>
  <c r="CR1341" i="64"/>
  <c r="CZ389" i="64"/>
  <c r="DA472" i="64"/>
  <c r="DA497" i="64"/>
  <c r="DA962" i="64"/>
  <c r="DA977" i="64" s="1"/>
  <c r="DA1656" i="64"/>
  <c r="DA338" i="64"/>
  <c r="DA795" i="64"/>
  <c r="DA1067" i="64"/>
  <c r="DA1592" i="64"/>
  <c r="DA388" i="64"/>
  <c r="DA420" i="64"/>
  <c r="DA1008" i="64"/>
  <c r="DA1556" i="64"/>
  <c r="DA1624" i="64"/>
  <c r="DA521" i="64"/>
  <c r="DA534" i="64" s="1"/>
  <c r="DA986" i="64"/>
  <c r="DA1102" i="64"/>
  <c r="DA1138" i="64"/>
  <c r="DA315" i="64"/>
  <c r="DA1690" i="64"/>
  <c r="DA448" i="64"/>
  <c r="DA819" i="64"/>
  <c r="DA938" i="64"/>
  <c r="DA953" i="64" s="1"/>
  <c r="DA1174" i="64"/>
  <c r="CS497" i="64"/>
  <c r="CS962" i="64"/>
  <c r="CS977" i="64" s="1"/>
  <c r="CS1656" i="64"/>
  <c r="CS472" i="64"/>
  <c r="CS795" i="64"/>
  <c r="CS1067" i="64"/>
  <c r="CS1592" i="64"/>
  <c r="CS338" i="64"/>
  <c r="CS420" i="64"/>
  <c r="CS388" i="64"/>
  <c r="CS1008" i="64"/>
  <c r="CS1556" i="64"/>
  <c r="CS1624" i="64"/>
  <c r="CS986" i="64"/>
  <c r="CS1102" i="64"/>
  <c r="CS1138" i="64"/>
  <c r="CS521" i="64"/>
  <c r="CS534" i="64" s="1"/>
  <c r="CS1690" i="64"/>
  <c r="CS315" i="64"/>
  <c r="CS819" i="64"/>
  <c r="CS938" i="64"/>
  <c r="CS953" i="64" s="1"/>
  <c r="CS1174" i="64"/>
  <c r="DI1469" i="64"/>
  <c r="DA1469" i="64"/>
  <c r="CS1469" i="64"/>
  <c r="DJ1466" i="64"/>
  <c r="DJ1479" i="64" s="1"/>
  <c r="DB1466" i="64"/>
  <c r="DB1479" i="64" s="1"/>
  <c r="CT1466" i="64"/>
  <c r="CT1479" i="64" s="1"/>
  <c r="DK1465" i="64"/>
  <c r="DK1478" i="64" s="1"/>
  <c r="DC1465" i="64"/>
  <c r="DC1478" i="64" s="1"/>
  <c r="CU1465" i="64"/>
  <c r="CU1478" i="64" s="1"/>
  <c r="DH1033" i="64"/>
  <c r="DH1060" i="64" s="1"/>
  <c r="CZ1033" i="64"/>
  <c r="CZ1060" i="64" s="1"/>
  <c r="CR1033" i="64"/>
  <c r="CR1060" i="64" s="1"/>
  <c r="DI1032" i="64"/>
  <c r="DA1032" i="64"/>
  <c r="CS1032" i="64"/>
  <c r="DJ1029" i="64"/>
  <c r="DB1029" i="64"/>
  <c r="DK1028" i="64"/>
  <c r="DK1055" i="64" s="1"/>
  <c r="DC1028" i="64"/>
  <c r="DC1055" i="64" s="1"/>
  <c r="CU1028" i="64"/>
  <c r="CU1055" i="64" s="1"/>
  <c r="DH1657" i="64"/>
  <c r="DH1682" i="64" s="1"/>
  <c r="CZ1657" i="64"/>
  <c r="CZ1682" i="64" s="1"/>
  <c r="CR1657" i="64"/>
  <c r="CR1682" i="64" s="1"/>
  <c r="DK384" i="64"/>
  <c r="CT494" i="64"/>
  <c r="CT518" i="64"/>
  <c r="CT959" i="64"/>
  <c r="CT974" i="64" s="1"/>
  <c r="CT1653" i="64"/>
  <c r="CT1678" i="64" s="1"/>
  <c r="CT312" i="64"/>
  <c r="CT792" i="64"/>
  <c r="CT807" i="64" s="1"/>
  <c r="CT1064" i="64"/>
  <c r="CT1589" i="64"/>
  <c r="CT1612" i="64" s="1"/>
  <c r="CT417" i="64"/>
  <c r="CT445" i="64"/>
  <c r="CT1215" i="64"/>
  <c r="CT1250" i="64" s="1"/>
  <c r="CT1005" i="64"/>
  <c r="CT1553" i="64"/>
  <c r="CT1580" i="64" s="1"/>
  <c r="CT1621" i="64"/>
  <c r="CT1644" i="64" s="1"/>
  <c r="CT469" i="64"/>
  <c r="CT983" i="64"/>
  <c r="CT996" i="64" s="1"/>
  <c r="CT1099" i="64"/>
  <c r="CT1126" i="64" s="1"/>
  <c r="CT1135" i="64"/>
  <c r="CT1162" i="64" s="1"/>
  <c r="CT335" i="64"/>
  <c r="CT1687" i="64"/>
  <c r="CT1712" i="64" s="1"/>
  <c r="CT1755" i="64" s="1"/>
  <c r="CT385" i="64"/>
  <c r="CT408" i="64" s="1"/>
  <c r="CT816" i="64"/>
  <c r="CT935" i="64"/>
  <c r="CT1171" i="64"/>
  <c r="DI1285" i="64"/>
  <c r="DA1285" i="64"/>
  <c r="CS1285" i="64"/>
  <c r="DJ1282" i="64"/>
  <c r="DJ1305" i="64" s="1"/>
  <c r="DB1282" i="64"/>
  <c r="DB1305" i="64" s="1"/>
  <c r="CT1282" i="64"/>
  <c r="CT1305" i="64" s="1"/>
  <c r="DK1281" i="64"/>
  <c r="DC1281" i="64"/>
  <c r="CU1281" i="64"/>
  <c r="DH1470" i="64"/>
  <c r="DH1483" i="64" s="1"/>
  <c r="CZ1470" i="64"/>
  <c r="CZ1483" i="64" s="1"/>
  <c r="CR1470" i="64"/>
  <c r="CR1483" i="64" s="1"/>
  <c r="DI2198" i="64"/>
  <c r="DA2198" i="64"/>
  <c r="CS2198" i="64"/>
  <c r="DJ2195" i="64"/>
  <c r="DJ2209" i="64" s="1"/>
  <c r="DB2195" i="64"/>
  <c r="DB2209" i="64" s="1"/>
  <c r="CT2195" i="64"/>
  <c r="CT2209" i="64" s="1"/>
  <c r="DK2194" i="64"/>
  <c r="DK2208" i="64" s="1"/>
  <c r="DC2194" i="64"/>
  <c r="DC2208" i="64" s="1"/>
  <c r="CU2194" i="64"/>
  <c r="CU2208" i="64" s="1"/>
  <c r="DJ445" i="64"/>
  <c r="DJ494" i="64"/>
  <c r="DJ959" i="64"/>
  <c r="DJ974" i="64" s="1"/>
  <c r="DJ1653" i="64"/>
  <c r="DJ1678" i="64" s="1"/>
  <c r="DJ792" i="64"/>
  <c r="DJ807" i="64" s="1"/>
  <c r="DJ1064" i="64"/>
  <c r="DJ1589" i="64"/>
  <c r="DJ1612" i="64" s="1"/>
  <c r="DJ417" i="64"/>
  <c r="DJ469" i="64"/>
  <c r="DJ335" i="64"/>
  <c r="DJ1005" i="64"/>
  <c r="DJ1553" i="64"/>
  <c r="DJ1580" i="64" s="1"/>
  <c r="DJ1621" i="64"/>
  <c r="DJ1644" i="64" s="1"/>
  <c r="DJ385" i="64"/>
  <c r="DJ408" i="64" s="1"/>
  <c r="DJ983" i="64"/>
  <c r="DJ996" i="64" s="1"/>
  <c r="DJ1099" i="64"/>
  <c r="DJ1126" i="64" s="1"/>
  <c r="DJ1135" i="64"/>
  <c r="DJ1162" i="64" s="1"/>
  <c r="DJ1687" i="64"/>
  <c r="DJ1712" i="64" s="1"/>
  <c r="DJ1755" i="64" s="1"/>
  <c r="DJ518" i="64"/>
  <c r="DJ816" i="64"/>
  <c r="DJ935" i="64"/>
  <c r="DJ1171" i="64"/>
  <c r="DH2070" i="64"/>
  <c r="CZ2070" i="64"/>
  <c r="CR2070" i="64"/>
  <c r="DI2069" i="64"/>
  <c r="DA2069" i="64"/>
  <c r="CS2069" i="64"/>
  <c r="DJ2066" i="64"/>
  <c r="DB2066" i="64"/>
  <c r="CT2066" i="64"/>
  <c r="DK2065" i="64"/>
  <c r="DC2065" i="64"/>
  <c r="CU2065" i="64"/>
  <c r="DH1286" i="64"/>
  <c r="CZ1286" i="64"/>
  <c r="CR1286" i="64"/>
  <c r="DH1264" i="64"/>
  <c r="DH1277" i="64" s="1"/>
  <c r="CZ1264" i="64"/>
  <c r="CZ1277" i="64" s="1"/>
  <c r="CR1264" i="64"/>
  <c r="CR1277" i="64" s="1"/>
  <c r="DI1263" i="64"/>
  <c r="DA1263" i="64"/>
  <c r="CS1263" i="64"/>
  <c r="DJ1260" i="64"/>
  <c r="DJ1273" i="64" s="1"/>
  <c r="DB1260" i="64"/>
  <c r="DB1273" i="64" s="1"/>
  <c r="CT1260" i="64"/>
  <c r="CT1273" i="64" s="1"/>
  <c r="DK1259" i="64"/>
  <c r="DK1272" i="64" s="1"/>
  <c r="DC1259" i="64"/>
  <c r="DC1272" i="64" s="1"/>
  <c r="CU1259" i="64"/>
  <c r="CU1272" i="64" s="1"/>
  <c r="DH2199" i="64"/>
  <c r="DH2213" i="64" s="1"/>
  <c r="CZ2199" i="64"/>
  <c r="CZ2213" i="64" s="1"/>
  <c r="CR2199" i="64"/>
  <c r="CR2213" i="64" s="1"/>
  <c r="CS448" i="64"/>
  <c r="CR339" i="64"/>
  <c r="CR349" i="64" s="1"/>
  <c r="DI338" i="64"/>
  <c r="DI497" i="64"/>
  <c r="DI962" i="64"/>
  <c r="DI977" i="64" s="1"/>
  <c r="DI1656" i="64"/>
  <c r="DI388" i="64"/>
  <c r="DI795" i="64"/>
  <c r="DI1067" i="64"/>
  <c r="DI1592" i="64"/>
  <c r="DI420" i="64"/>
  <c r="DI521" i="64"/>
  <c r="DI534" i="64" s="1"/>
  <c r="DI1008" i="64"/>
  <c r="DI1556" i="64"/>
  <c r="DI1624" i="64"/>
  <c r="DI315" i="64"/>
  <c r="DI986" i="64"/>
  <c r="DI1102" i="64"/>
  <c r="DI1138" i="64"/>
  <c r="DI448" i="64"/>
  <c r="DI1690" i="64"/>
  <c r="DI819" i="64"/>
  <c r="DI938" i="64"/>
  <c r="DI953" i="64" s="1"/>
  <c r="DI1174" i="64"/>
  <c r="DB312" i="64"/>
  <c r="DB494" i="64"/>
  <c r="DB959" i="64"/>
  <c r="DB974" i="64" s="1"/>
  <c r="DB1653" i="64"/>
  <c r="DB1678" i="64" s="1"/>
  <c r="DB445" i="64"/>
  <c r="DB792" i="64"/>
  <c r="DB807" i="64" s="1"/>
  <c r="DB1064" i="64"/>
  <c r="DB1589" i="64"/>
  <c r="DB1612" i="64" s="1"/>
  <c r="DB417" i="64"/>
  <c r="DB1215" i="64"/>
  <c r="DB1250" i="64" s="1"/>
  <c r="DB469" i="64"/>
  <c r="DB1005" i="64"/>
  <c r="DB1553" i="64"/>
  <c r="DB1580" i="64" s="1"/>
  <c r="DB1621" i="64"/>
  <c r="DB1644" i="64" s="1"/>
  <c r="DB335" i="64"/>
  <c r="DB983" i="64"/>
  <c r="DB996" i="64" s="1"/>
  <c r="DB1099" i="64"/>
  <c r="DB1126" i="64" s="1"/>
  <c r="DB1135" i="64"/>
  <c r="DB1162" i="64" s="1"/>
  <c r="DB385" i="64"/>
  <c r="DB408" i="64" s="1"/>
  <c r="DB1687" i="64"/>
  <c r="DB1712" i="64" s="1"/>
  <c r="DB1755" i="64" s="1"/>
  <c r="DB816" i="64"/>
  <c r="DB935" i="64"/>
  <c r="DB1171" i="64"/>
  <c r="DH2096" i="64"/>
  <c r="CZ2096" i="64"/>
  <c r="CR2096" i="64"/>
  <c r="DI2095" i="64"/>
  <c r="DA2095" i="64"/>
  <c r="CS2095" i="64"/>
  <c r="DJ2092" i="64"/>
  <c r="DB2092" i="64"/>
  <c r="CT2092" i="64"/>
  <c r="DK2091" i="64"/>
  <c r="DC2091" i="64"/>
  <c r="CU2091" i="64"/>
  <c r="DI1371" i="64"/>
  <c r="DA1371" i="64"/>
  <c r="CS1371" i="64"/>
  <c r="DJ1368" i="64"/>
  <c r="DJ1383" i="64" s="1"/>
  <c r="DB1368" i="64"/>
  <c r="DB1383" i="64" s="1"/>
  <c r="CT1368" i="64"/>
  <c r="CT1383" i="64" s="1"/>
  <c r="DK1367" i="64"/>
  <c r="DK1382" i="64" s="1"/>
  <c r="DC1367" i="64"/>
  <c r="DC1382" i="64" s="1"/>
  <c r="CU1367" i="64"/>
  <c r="CU1382" i="64" s="1"/>
  <c r="CU468" i="64"/>
  <c r="DC334" i="64"/>
  <c r="CO1472" i="64"/>
  <c r="CO1474" i="64" s="1"/>
  <c r="DD339" i="64"/>
  <c r="DD349" i="64" s="1"/>
  <c r="DD316" i="64"/>
  <c r="DD449" i="64"/>
  <c r="DD522" i="64"/>
  <c r="DD535" i="64" s="1"/>
  <c r="DD389" i="64"/>
  <c r="DD473" i="64"/>
  <c r="CV339" i="64"/>
  <c r="CV349" i="64" s="1"/>
  <c r="CV316" i="64"/>
  <c r="CV449" i="64"/>
  <c r="CV522" i="64"/>
  <c r="CV535" i="64" s="1"/>
  <c r="CV389" i="64"/>
  <c r="CV473" i="64"/>
  <c r="DF338" i="64"/>
  <c r="DF315" i="64"/>
  <c r="DF448" i="64"/>
  <c r="DF521" i="64"/>
  <c r="DF534" i="64" s="1"/>
  <c r="DF388" i="64"/>
  <c r="DF472" i="64"/>
  <c r="CX338" i="64"/>
  <c r="CX315" i="64"/>
  <c r="CX448" i="64"/>
  <c r="CX521" i="64"/>
  <c r="CX534" i="64" s="1"/>
  <c r="CX388" i="64"/>
  <c r="CX472" i="64"/>
  <c r="CP338" i="64"/>
  <c r="CP315" i="64"/>
  <c r="CP448" i="64"/>
  <c r="CP521" i="64"/>
  <c r="CP534" i="64" s="1"/>
  <c r="CP388" i="64"/>
  <c r="CP472" i="64"/>
  <c r="DH335" i="64"/>
  <c r="DH312" i="64"/>
  <c r="DH445" i="64"/>
  <c r="DH518" i="64"/>
  <c r="DH531" i="64" s="1"/>
  <c r="DH385" i="64"/>
  <c r="DH469" i="64"/>
  <c r="CZ335" i="64"/>
  <c r="CZ312" i="64"/>
  <c r="CZ445" i="64"/>
  <c r="CZ518" i="64"/>
  <c r="CZ531" i="64" s="1"/>
  <c r="CZ385" i="64"/>
  <c r="CZ469" i="64"/>
  <c r="CR335" i="64"/>
  <c r="CR312" i="64"/>
  <c r="CR445" i="64"/>
  <c r="CR518" i="64"/>
  <c r="CR531" i="64" s="1"/>
  <c r="CR385" i="64"/>
  <c r="CR469" i="64"/>
  <c r="DJ334" i="64"/>
  <c r="DJ311" i="64"/>
  <c r="DJ444" i="64"/>
  <c r="DJ517" i="64"/>
  <c r="DJ384" i="64"/>
  <c r="DJ468" i="64"/>
  <c r="DB334" i="64"/>
  <c r="DB311" i="64"/>
  <c r="DB444" i="64"/>
  <c r="DB517" i="64"/>
  <c r="DB384" i="64"/>
  <c r="DB468" i="64"/>
  <c r="CT334" i="64"/>
  <c r="CT311" i="64"/>
  <c r="CT444" i="64"/>
  <c r="CT517" i="64"/>
  <c r="CT384" i="64"/>
  <c r="CT468" i="64"/>
  <c r="E68" i="64"/>
  <c r="E1331" i="64"/>
  <c r="E1275" i="64"/>
  <c r="E1164" i="64"/>
  <c r="E1582" i="64"/>
  <c r="E1128" i="64"/>
  <c r="E809" i="64"/>
  <c r="E834" i="64"/>
  <c r="E462" i="64"/>
  <c r="E463" i="64"/>
  <c r="E114" i="64"/>
  <c r="E475" i="64"/>
  <c r="E479" i="64"/>
  <c r="E476" i="64"/>
  <c r="B476" i="64" s="1"/>
  <c r="E510" i="64"/>
  <c r="U315" i="64"/>
  <c r="AA1392" i="64"/>
  <c r="AA1407" i="64" s="1"/>
  <c r="BP312" i="64"/>
  <c r="BW311" i="64"/>
  <c r="AH472" i="64"/>
  <c r="BA339" i="64"/>
  <c r="BA349" i="64" s="1"/>
  <c r="CJ316" i="64"/>
  <c r="CJ389" i="64"/>
  <c r="BW1691" i="64"/>
  <c r="BW1716" i="64" s="1"/>
  <c r="AA311" i="64"/>
  <c r="BY384" i="64"/>
  <c r="BQ385" i="64"/>
  <c r="U448" i="64"/>
  <c r="CC334" i="64"/>
  <c r="AT388" i="64"/>
  <c r="AO416" i="64"/>
  <c r="AO436" i="64" s="1"/>
  <c r="BI1368" i="64"/>
  <c r="BI1383" i="64" s="1"/>
  <c r="BI315" i="64"/>
  <c r="BH312" i="64"/>
  <c r="BO311" i="64"/>
  <c r="Y334" i="64"/>
  <c r="CK334" i="64"/>
  <c r="BM339" i="64"/>
  <c r="BM349" i="64" s="1"/>
  <c r="CK384" i="64"/>
  <c r="BE388" i="64"/>
  <c r="AZ1392" i="64"/>
  <c r="AZ1407" i="64" s="1"/>
  <c r="CG448" i="64"/>
  <c r="Z473" i="64"/>
  <c r="AL316" i="64"/>
  <c r="AS315" i="64"/>
  <c r="AZ312" i="64"/>
  <c r="BG311" i="64"/>
  <c r="AG334" i="64"/>
  <c r="BW339" i="64"/>
  <c r="BW349" i="64" s="1"/>
  <c r="AE385" i="64"/>
  <c r="CF1392" i="64"/>
  <c r="CF1407" i="64" s="1"/>
  <c r="BT421" i="64"/>
  <c r="BY449" i="64"/>
  <c r="AA1372" i="64"/>
  <c r="AA1387" i="64" s="1"/>
  <c r="AK315" i="64"/>
  <c r="AR312" i="64"/>
  <c r="AY311" i="64"/>
  <c r="AO334" i="64"/>
  <c r="BU338" i="64"/>
  <c r="AP385" i="64"/>
  <c r="CF388" i="64"/>
  <c r="AC315" i="64"/>
  <c r="AJ312" i="64"/>
  <c r="AQ311" i="64"/>
  <c r="AW334" i="64"/>
  <c r="CE338" i="64"/>
  <c r="X389" i="64"/>
  <c r="AA1391" i="64"/>
  <c r="BO1395" i="64"/>
  <c r="CG315" i="64"/>
  <c r="AB312" i="64"/>
  <c r="AB325" i="64" s="1"/>
  <c r="AI311" i="64"/>
  <c r="BE334" i="64"/>
  <c r="U339" i="64"/>
  <c r="U349" i="64" s="1"/>
  <c r="Y384" i="64"/>
  <c r="AO1391" i="64"/>
  <c r="BG1396" i="64"/>
  <c r="AY468" i="64"/>
  <c r="S795" i="64"/>
  <c r="CF312" i="64"/>
  <c r="T312" i="64"/>
  <c r="T325" i="64" s="1"/>
  <c r="BM334" i="64"/>
  <c r="AG339" i="64"/>
  <c r="AG349" i="64" s="1"/>
  <c r="AX384" i="64"/>
  <c r="AW389" i="64"/>
  <c r="AQ469" i="64"/>
  <c r="BJ316" i="64"/>
  <c r="BX312" i="64"/>
  <c r="CE311" i="64"/>
  <c r="BU334" i="64"/>
  <c r="AQ339" i="64"/>
  <c r="AQ349" i="64" s="1"/>
  <c r="BL384" i="64"/>
  <c r="T388" i="64"/>
  <c r="BX389" i="64"/>
  <c r="BN1391" i="64"/>
  <c r="CA1336" i="64"/>
  <c r="CA2091" i="64"/>
  <c r="CA2108" i="64" s="1"/>
  <c r="CA2142" i="64"/>
  <c r="CA2159" i="64" s="1"/>
  <c r="CA2116" i="64"/>
  <c r="CA2133" i="64" s="1"/>
  <c r="CA2065" i="64"/>
  <c r="CA2082" i="64" s="1"/>
  <c r="CA1281" i="64"/>
  <c r="CA1304" i="64" s="1"/>
  <c r="CA1465" i="64"/>
  <c r="CA1478" i="64" s="1"/>
  <c r="CA1170" i="64"/>
  <c r="CA1205" i="64" s="1"/>
  <c r="CA1313" i="64"/>
  <c r="CA1327" i="64" s="1"/>
  <c r="CA1259" i="64"/>
  <c r="CA1272" i="64" s="1"/>
  <c r="CA2194" i="64"/>
  <c r="CA2208" i="64" s="1"/>
  <c r="CA1214" i="64"/>
  <c r="CA1063" i="64"/>
  <c r="CA1090" i="64" s="1"/>
  <c r="CA1552" i="64"/>
  <c r="CA1579" i="64" s="1"/>
  <c r="CA1134" i="64"/>
  <c r="CA1161" i="64" s="1"/>
  <c r="CA1098" i="64"/>
  <c r="CA1125" i="64" s="1"/>
  <c r="CA1652" i="64"/>
  <c r="CA1677" i="64" s="1"/>
  <c r="CA1686" i="64"/>
  <c r="CA1711" i="64" s="1"/>
  <c r="CA1620" i="64"/>
  <c r="CA1643" i="64" s="1"/>
  <c r="CA1588" i="64"/>
  <c r="CA1611" i="64" s="1"/>
  <c r="CA1028" i="64"/>
  <c r="CA1055" i="64" s="1"/>
  <c r="CA982" i="64"/>
  <c r="CA995" i="64" s="1"/>
  <c r="CA934" i="64"/>
  <c r="CA949" i="64" s="1"/>
  <c r="CA815" i="64"/>
  <c r="CA831" i="64" s="1"/>
  <c r="CA958" i="64"/>
  <c r="CA973" i="64" s="1"/>
  <c r="CA910" i="64"/>
  <c r="CA925" i="64" s="1"/>
  <c r="CA791" i="64"/>
  <c r="CA806" i="64" s="1"/>
  <c r="CA1367" i="64"/>
  <c r="CA1382" i="64" s="1"/>
  <c r="CA1004" i="64"/>
  <c r="CA1019" i="64" s="1"/>
  <c r="CA517" i="64"/>
  <c r="CA416" i="64"/>
  <c r="CA436" i="64" s="1"/>
  <c r="CA468" i="64"/>
  <c r="CA493" i="64"/>
  <c r="CA444" i="64"/>
  <c r="CA459" i="64" s="1"/>
  <c r="AE1336" i="64"/>
  <c r="AE2142" i="64"/>
  <c r="AE2159" i="64" s="1"/>
  <c r="AE2116" i="64"/>
  <c r="AE2133" i="64" s="1"/>
  <c r="AE1313" i="64"/>
  <c r="AE1327" i="64" s="1"/>
  <c r="AE1281" i="64"/>
  <c r="AE1304" i="64" s="1"/>
  <c r="AE1465" i="64"/>
  <c r="AE1478" i="64" s="1"/>
  <c r="AE2091" i="64"/>
  <c r="AE2108" i="64" s="1"/>
  <c r="AE2065" i="64"/>
  <c r="AE2082" i="64" s="1"/>
  <c r="AE1259" i="64"/>
  <c r="AE1272" i="64" s="1"/>
  <c r="AE1170" i="64"/>
  <c r="AE1205" i="64" s="1"/>
  <c r="AE2194" i="64"/>
  <c r="AE2208" i="64" s="1"/>
  <c r="AE1214" i="64"/>
  <c r="AE1552" i="64"/>
  <c r="AE1579" i="64" s="1"/>
  <c r="AE1620" i="64"/>
  <c r="AE1643" i="64" s="1"/>
  <c r="AE1588" i="64"/>
  <c r="AE1611" i="64" s="1"/>
  <c r="AE1134" i="64"/>
  <c r="AE1161" i="64" s="1"/>
  <c r="AE1652" i="64"/>
  <c r="AE1677" i="64" s="1"/>
  <c r="AE1686" i="64"/>
  <c r="AE1711" i="64" s="1"/>
  <c r="AE1028" i="64"/>
  <c r="AE1055" i="64" s="1"/>
  <c r="AE1098" i="64"/>
  <c r="AE1125" i="64" s="1"/>
  <c r="AE1063" i="64"/>
  <c r="AE1090" i="64" s="1"/>
  <c r="AE1004" i="64"/>
  <c r="AE1019" i="64" s="1"/>
  <c r="AE958" i="64"/>
  <c r="AE973" i="64" s="1"/>
  <c r="AE815" i="64"/>
  <c r="AE831" i="64" s="1"/>
  <c r="AE910" i="64"/>
  <c r="AE925" i="64" s="1"/>
  <c r="AE791" i="64"/>
  <c r="AE806" i="64" s="1"/>
  <c r="AE934" i="64"/>
  <c r="AE949" i="64" s="1"/>
  <c r="AE1367" i="64"/>
  <c r="AE1382" i="64" s="1"/>
  <c r="AE517" i="64"/>
  <c r="AE982" i="64"/>
  <c r="AE995" i="64" s="1"/>
  <c r="AE416" i="64"/>
  <c r="AE436" i="64" s="1"/>
  <c r="AE468" i="64"/>
  <c r="AE493" i="64"/>
  <c r="AE444" i="64"/>
  <c r="AE459" i="64" s="1"/>
  <c r="AM1341" i="64"/>
  <c r="AM2147" i="64"/>
  <c r="AM2121" i="64"/>
  <c r="AM2096" i="64"/>
  <c r="AM1286" i="64"/>
  <c r="AM1318" i="64"/>
  <c r="AM1332" i="64" s="1"/>
  <c r="AM1264" i="64"/>
  <c r="AM1277" i="64" s="1"/>
  <c r="AM1470" i="64"/>
  <c r="AM1483" i="64" s="1"/>
  <c r="AM2070" i="64"/>
  <c r="AM2087" i="64" s="1"/>
  <c r="AM2199" i="64"/>
  <c r="AM2213" i="64" s="1"/>
  <c r="AM1175" i="64"/>
  <c r="AM1210" i="64" s="1"/>
  <c r="AM1219" i="64"/>
  <c r="AM1254" i="64" s="1"/>
  <c r="AM1625" i="64"/>
  <c r="AM1648" i="64" s="1"/>
  <c r="AM1557" i="64"/>
  <c r="AM1584" i="64" s="1"/>
  <c r="AM1139" i="64"/>
  <c r="AM1166" i="64" s="1"/>
  <c r="AM1657" i="64"/>
  <c r="AM1682" i="64" s="1"/>
  <c r="AM1593" i="64"/>
  <c r="AM1616" i="64" s="1"/>
  <c r="AM1068" i="64"/>
  <c r="AM1095" i="64" s="1"/>
  <c r="AM1691" i="64"/>
  <c r="AM1716" i="64" s="1"/>
  <c r="AM1033" i="64"/>
  <c r="AM1060" i="64" s="1"/>
  <c r="AM1103" i="64"/>
  <c r="AM1130" i="64" s="1"/>
  <c r="AM1009" i="64"/>
  <c r="AM963" i="64"/>
  <c r="AM939" i="64"/>
  <c r="AM954" i="64" s="1"/>
  <c r="AM987" i="64"/>
  <c r="AM1000" i="64" s="1"/>
  <c r="AM796" i="64"/>
  <c r="AM1372" i="64"/>
  <c r="AM1387" i="64" s="1"/>
  <c r="AM522" i="64"/>
  <c r="AM535" i="64" s="1"/>
  <c r="AM421" i="64"/>
  <c r="AM473" i="64"/>
  <c r="AM1396" i="64"/>
  <c r="AM915" i="64"/>
  <c r="AM930" i="64" s="1"/>
  <c r="AM498" i="64"/>
  <c r="AM449" i="64"/>
  <c r="AM820" i="64"/>
  <c r="AM836" i="64" s="1"/>
  <c r="BL1340" i="64"/>
  <c r="BL2146" i="64"/>
  <c r="BL2095" i="64"/>
  <c r="BL2120" i="64"/>
  <c r="BL2069" i="64"/>
  <c r="BL1317" i="64"/>
  <c r="BL1285" i="64"/>
  <c r="BL1263" i="64"/>
  <c r="BL1469" i="64"/>
  <c r="BL2198" i="64"/>
  <c r="BL1174" i="64"/>
  <c r="BL1556" i="64"/>
  <c r="BL1138" i="64"/>
  <c r="BL1624" i="64"/>
  <c r="BL1218" i="64"/>
  <c r="BL1592" i="64"/>
  <c r="BL1690" i="64"/>
  <c r="BL1032" i="64"/>
  <c r="BL1102" i="64"/>
  <c r="BL1656" i="64"/>
  <c r="BL986" i="64"/>
  <c r="BL962" i="64"/>
  <c r="BL977" i="64" s="1"/>
  <c r="BL1067" i="64"/>
  <c r="BL1008" i="64"/>
  <c r="BL938" i="64"/>
  <c r="BL953" i="64" s="1"/>
  <c r="BL1371" i="64"/>
  <c r="BL521" i="64"/>
  <c r="BL534" i="64" s="1"/>
  <c r="BL472" i="64"/>
  <c r="BL1395" i="64"/>
  <c r="BL497" i="64"/>
  <c r="BL448" i="64"/>
  <c r="CC1337" i="64"/>
  <c r="CC1359" i="64" s="1"/>
  <c r="CC2143" i="64"/>
  <c r="CC2160" i="64" s="1"/>
  <c r="CC2117" i="64"/>
  <c r="CC2134" i="64" s="1"/>
  <c r="CC2092" i="64"/>
  <c r="CC2109" i="64" s="1"/>
  <c r="CC2066" i="64"/>
  <c r="CC2083" i="64" s="1"/>
  <c r="CC1314" i="64"/>
  <c r="CC1328" i="64" s="1"/>
  <c r="CC1282" i="64"/>
  <c r="CC1305" i="64" s="1"/>
  <c r="CC2195" i="64"/>
  <c r="CC2209" i="64" s="1"/>
  <c r="CC1260" i="64"/>
  <c r="CC1273" i="64" s="1"/>
  <c r="CC1466" i="64"/>
  <c r="CC1479" i="64" s="1"/>
  <c r="CC1215" i="64"/>
  <c r="CC1250" i="64" s="1"/>
  <c r="CC1553" i="64"/>
  <c r="CC1580" i="64" s="1"/>
  <c r="CC1171" i="64"/>
  <c r="CC1206" i="64" s="1"/>
  <c r="CC1621" i="64"/>
  <c r="CC1644" i="64" s="1"/>
  <c r="CC1589" i="64"/>
  <c r="CC1612" i="64" s="1"/>
  <c r="CC1135" i="64"/>
  <c r="CC1162" i="64" s="1"/>
  <c r="CC1064" i="64"/>
  <c r="CC1091" i="64" s="1"/>
  <c r="CC1687" i="64"/>
  <c r="CC1712" i="64" s="1"/>
  <c r="CC1099" i="64"/>
  <c r="CC1126" i="64" s="1"/>
  <c r="CC1029" i="64"/>
  <c r="CC1056" i="64" s="1"/>
  <c r="CC1653" i="64"/>
  <c r="CC1678" i="64" s="1"/>
  <c r="CC959" i="64"/>
  <c r="CC974" i="64" s="1"/>
  <c r="CC983" i="64"/>
  <c r="CC996" i="64" s="1"/>
  <c r="CC935" i="64"/>
  <c r="CC950" i="64" s="1"/>
  <c r="CC911" i="64"/>
  <c r="CC926" i="64" s="1"/>
  <c r="CC1368" i="64"/>
  <c r="CC1383" i="64" s="1"/>
  <c r="CC518" i="64"/>
  <c r="CC531" i="64" s="1"/>
  <c r="CC494" i="64"/>
  <c r="CC469" i="64"/>
  <c r="CC1392" i="64"/>
  <c r="CC1407" i="64" s="1"/>
  <c r="CC792" i="64"/>
  <c r="CC807" i="64" s="1"/>
  <c r="CC445" i="64"/>
  <c r="CC816" i="64"/>
  <c r="CC832" i="64" s="1"/>
  <c r="CC1005" i="64"/>
  <c r="AW1337" i="64"/>
  <c r="AW1359" i="64" s="1"/>
  <c r="AW2143" i="64"/>
  <c r="AW2160" i="64" s="1"/>
  <c r="AW2117" i="64"/>
  <c r="AW2134" i="64" s="1"/>
  <c r="AW2092" i="64"/>
  <c r="AW2109" i="64" s="1"/>
  <c r="AW2066" i="64"/>
  <c r="AW2083" i="64" s="1"/>
  <c r="AW1314" i="64"/>
  <c r="AW1328" i="64" s="1"/>
  <c r="AW1282" i="64"/>
  <c r="AW1305" i="64" s="1"/>
  <c r="AW1260" i="64"/>
  <c r="AW1273" i="64" s="1"/>
  <c r="AW1466" i="64"/>
  <c r="AW1479" i="64" s="1"/>
  <c r="AW2195" i="64"/>
  <c r="AW2209" i="64" s="1"/>
  <c r="AW1215" i="64"/>
  <c r="AW1250" i="64" s="1"/>
  <c r="AW1553" i="64"/>
  <c r="AW1580" i="64" s="1"/>
  <c r="AW1621" i="64"/>
  <c r="AW1644" i="64" s="1"/>
  <c r="AW1171" i="64"/>
  <c r="AW1206" i="64" s="1"/>
  <c r="AW1135" i="64"/>
  <c r="AW1162" i="64" s="1"/>
  <c r="AW1589" i="64"/>
  <c r="AW1612" i="64" s="1"/>
  <c r="AW1099" i="64"/>
  <c r="AW1126" i="64" s="1"/>
  <c r="AW1687" i="64"/>
  <c r="AW1712" i="64" s="1"/>
  <c r="AW1029" i="64"/>
  <c r="AW1056" i="64" s="1"/>
  <c r="AW1064" i="64"/>
  <c r="AW1091" i="64" s="1"/>
  <c r="AW959" i="64"/>
  <c r="AW974" i="64" s="1"/>
  <c r="AW983" i="64"/>
  <c r="AW996" i="64" s="1"/>
  <c r="AW1653" i="64"/>
  <c r="AW1678" i="64" s="1"/>
  <c r="AW935" i="64"/>
  <c r="AW950" i="64" s="1"/>
  <c r="AW911" i="64"/>
  <c r="AW926" i="64" s="1"/>
  <c r="AW1005" i="64"/>
  <c r="AW1368" i="64"/>
  <c r="AW1383" i="64" s="1"/>
  <c r="AW518" i="64"/>
  <c r="AW531" i="64" s="1"/>
  <c r="AW792" i="64"/>
  <c r="AW807" i="64" s="1"/>
  <c r="AW816" i="64"/>
  <c r="AW832" i="64" s="1"/>
  <c r="AW494" i="64"/>
  <c r="AW469" i="64"/>
  <c r="AW1392" i="64"/>
  <c r="AW1407" i="64" s="1"/>
  <c r="AW445" i="64"/>
  <c r="AO335" i="64"/>
  <c r="CC335" i="64"/>
  <c r="AN338" i="64"/>
  <c r="CB420" i="64"/>
  <c r="CH2142" i="64"/>
  <c r="CH2159" i="64" s="1"/>
  <c r="CH1336" i="64"/>
  <c r="CH2116" i="64"/>
  <c r="CH2133" i="64" s="1"/>
  <c r="CH2065" i="64"/>
  <c r="CH2082" i="64" s="1"/>
  <c r="CH2091" i="64"/>
  <c r="CH2108" i="64" s="1"/>
  <c r="CH1313" i="64"/>
  <c r="CH1327" i="64" s="1"/>
  <c r="CH1281" i="64"/>
  <c r="CH1304" i="64" s="1"/>
  <c r="CH1259" i="64"/>
  <c r="CH1272" i="64" s="1"/>
  <c r="CH1170" i="64"/>
  <c r="CH1205" i="64" s="1"/>
  <c r="CH1465" i="64"/>
  <c r="CH1478" i="64" s="1"/>
  <c r="CH2194" i="64"/>
  <c r="CH2208" i="64" s="1"/>
  <c r="CH1214" i="64"/>
  <c r="CH1588" i="64"/>
  <c r="CH1611" i="64" s="1"/>
  <c r="CH1552" i="64"/>
  <c r="CH1579" i="64" s="1"/>
  <c r="CH1620" i="64"/>
  <c r="CH1643" i="64" s="1"/>
  <c r="CH1063" i="64"/>
  <c r="CH1090" i="64" s="1"/>
  <c r="CH1652" i="64"/>
  <c r="CH1677" i="64" s="1"/>
  <c r="CH982" i="64"/>
  <c r="CH995" i="64" s="1"/>
  <c r="CH1134" i="64"/>
  <c r="CH1161" i="64" s="1"/>
  <c r="CH1098" i="64"/>
  <c r="CH1125" i="64" s="1"/>
  <c r="CH934" i="64"/>
  <c r="CH949" i="64" s="1"/>
  <c r="CH1028" i="64"/>
  <c r="CH1055" i="64" s="1"/>
  <c r="CH1004" i="64"/>
  <c r="CH1019" i="64" s="1"/>
  <c r="CH1686" i="64"/>
  <c r="CH1711" i="64" s="1"/>
  <c r="CH958" i="64"/>
  <c r="CH973" i="64" s="1"/>
  <c r="CH910" i="64"/>
  <c r="CH925" i="64" s="1"/>
  <c r="CH791" i="64"/>
  <c r="CH806" i="64" s="1"/>
  <c r="CH493" i="64"/>
  <c r="CH416" i="64"/>
  <c r="CH436" i="64" s="1"/>
  <c r="CH384" i="64"/>
  <c r="CH468" i="64"/>
  <c r="CH1391" i="64"/>
  <c r="CH517" i="64"/>
  <c r="CH1367" i="64"/>
  <c r="CH1382" i="64" s="1"/>
  <c r="BZ2142" i="64"/>
  <c r="BZ2159" i="64" s="1"/>
  <c r="BZ1336" i="64"/>
  <c r="BZ2116" i="64"/>
  <c r="BZ2133" i="64" s="1"/>
  <c r="BZ2091" i="64"/>
  <c r="BZ2108" i="64" s="1"/>
  <c r="BZ1313" i="64"/>
  <c r="BZ1327" i="64" s="1"/>
  <c r="BZ2065" i="64"/>
  <c r="BZ2082" i="64" s="1"/>
  <c r="BZ1281" i="64"/>
  <c r="BZ1304" i="64" s="1"/>
  <c r="BZ1465" i="64"/>
  <c r="BZ1478" i="64" s="1"/>
  <c r="BZ1259" i="64"/>
  <c r="BZ1272" i="64" s="1"/>
  <c r="BZ2194" i="64"/>
  <c r="BZ2208" i="64" s="1"/>
  <c r="BZ1588" i="64"/>
  <c r="BZ1611" i="64" s="1"/>
  <c r="BZ1214" i="64"/>
  <c r="BZ1170" i="64"/>
  <c r="BZ1205" i="64" s="1"/>
  <c r="BZ1552" i="64"/>
  <c r="BZ1579" i="64" s="1"/>
  <c r="BZ1063" i="64"/>
  <c r="BZ1090" i="64" s="1"/>
  <c r="BZ1098" i="64"/>
  <c r="BZ1125" i="64" s="1"/>
  <c r="BZ1652" i="64"/>
  <c r="BZ1677" i="64" s="1"/>
  <c r="BZ982" i="64"/>
  <c r="BZ995" i="64" s="1"/>
  <c r="BZ1620" i="64"/>
  <c r="BZ1643" i="64" s="1"/>
  <c r="BZ1004" i="64"/>
  <c r="BZ1019" i="64" s="1"/>
  <c r="BZ934" i="64"/>
  <c r="BZ949" i="64" s="1"/>
  <c r="BZ1686" i="64"/>
  <c r="BZ1711" i="64" s="1"/>
  <c r="BZ1028" i="64"/>
  <c r="BZ1055" i="64" s="1"/>
  <c r="BZ958" i="64"/>
  <c r="BZ973" i="64" s="1"/>
  <c r="BZ1134" i="64"/>
  <c r="BZ1161" i="64" s="1"/>
  <c r="BZ910" i="64"/>
  <c r="BZ925" i="64" s="1"/>
  <c r="BZ791" i="64"/>
  <c r="BZ806" i="64" s="1"/>
  <c r="BZ517" i="64"/>
  <c r="BZ815" i="64"/>
  <c r="BZ831" i="64" s="1"/>
  <c r="BZ1367" i="64"/>
  <c r="BZ1382" i="64" s="1"/>
  <c r="BZ416" i="64"/>
  <c r="BZ436" i="64" s="1"/>
  <c r="BZ384" i="64"/>
  <c r="BZ468" i="64"/>
  <c r="BZ493" i="64"/>
  <c r="BZ1391" i="64"/>
  <c r="BR2142" i="64"/>
  <c r="BR2159" i="64" s="1"/>
  <c r="BR1336" i="64"/>
  <c r="BR2116" i="64"/>
  <c r="BR2133" i="64" s="1"/>
  <c r="BR2091" i="64"/>
  <c r="BR2108" i="64" s="1"/>
  <c r="BR1313" i="64"/>
  <c r="BR1327" i="64" s="1"/>
  <c r="BR1281" i="64"/>
  <c r="BR1304" i="64" s="1"/>
  <c r="BR2065" i="64"/>
  <c r="BR2082" i="64" s="1"/>
  <c r="BR1465" i="64"/>
  <c r="BR1478" i="64" s="1"/>
  <c r="BR1259" i="64"/>
  <c r="BR1272" i="64" s="1"/>
  <c r="BR1170" i="64"/>
  <c r="BR1205" i="64" s="1"/>
  <c r="BR1214" i="64"/>
  <c r="BR1588" i="64"/>
  <c r="BR1611" i="64" s="1"/>
  <c r="BR2194" i="64"/>
  <c r="BR2208" i="64" s="1"/>
  <c r="BR1552" i="64"/>
  <c r="BR1579" i="64" s="1"/>
  <c r="BR1620" i="64"/>
  <c r="BR1643" i="64" s="1"/>
  <c r="BR1063" i="64"/>
  <c r="BR1090" i="64" s="1"/>
  <c r="BR1134" i="64"/>
  <c r="BR1161" i="64" s="1"/>
  <c r="BR1652" i="64"/>
  <c r="BR1677" i="64" s="1"/>
  <c r="BR982" i="64"/>
  <c r="BR995" i="64" s="1"/>
  <c r="BR934" i="64"/>
  <c r="BR949" i="64" s="1"/>
  <c r="BR1028" i="64"/>
  <c r="BR1055" i="64" s="1"/>
  <c r="BR1686" i="64"/>
  <c r="BR1711" i="64" s="1"/>
  <c r="BR958" i="64"/>
  <c r="BR973" i="64" s="1"/>
  <c r="BR1098" i="64"/>
  <c r="BR1125" i="64" s="1"/>
  <c r="BR1004" i="64"/>
  <c r="BR1019" i="64" s="1"/>
  <c r="BR910" i="64"/>
  <c r="BR925" i="64" s="1"/>
  <c r="BR791" i="64"/>
  <c r="BR806" i="64" s="1"/>
  <c r="BR493" i="64"/>
  <c r="BR416" i="64"/>
  <c r="BR436" i="64" s="1"/>
  <c r="BR384" i="64"/>
  <c r="BR517" i="64"/>
  <c r="BR468" i="64"/>
  <c r="BR815" i="64"/>
  <c r="BR831" i="64" s="1"/>
  <c r="BR1391" i="64"/>
  <c r="BR1367" i="64"/>
  <c r="BR1382" i="64" s="1"/>
  <c r="BJ2142" i="64"/>
  <c r="BJ2159" i="64" s="1"/>
  <c r="BJ1336" i="64"/>
  <c r="BJ2116" i="64"/>
  <c r="BJ2133" i="64" s="1"/>
  <c r="BJ1313" i="64"/>
  <c r="BJ1327" i="64" s="1"/>
  <c r="BJ2065" i="64"/>
  <c r="BJ2082" i="64" s="1"/>
  <c r="BJ1281" i="64"/>
  <c r="BJ1304" i="64" s="1"/>
  <c r="BJ1259" i="64"/>
  <c r="BJ1272" i="64" s="1"/>
  <c r="BJ2091" i="64"/>
  <c r="BJ2108" i="64" s="1"/>
  <c r="BJ1465" i="64"/>
  <c r="BJ1478" i="64" s="1"/>
  <c r="BJ1214" i="64"/>
  <c r="BJ1588" i="64"/>
  <c r="BJ1611" i="64" s="1"/>
  <c r="BJ1552" i="64"/>
  <c r="BJ1579" i="64" s="1"/>
  <c r="BJ1620" i="64"/>
  <c r="BJ1643" i="64" s="1"/>
  <c r="BJ2194" i="64"/>
  <c r="BJ2208" i="64" s="1"/>
  <c r="BJ1063" i="64"/>
  <c r="BJ1090" i="64" s="1"/>
  <c r="BJ1170" i="64"/>
  <c r="BJ1205" i="64" s="1"/>
  <c r="BJ1652" i="64"/>
  <c r="BJ1677" i="64" s="1"/>
  <c r="BJ1134" i="64"/>
  <c r="BJ1161" i="64" s="1"/>
  <c r="BJ982" i="64"/>
  <c r="BJ995" i="64" s="1"/>
  <c r="BJ1098" i="64"/>
  <c r="BJ1125" i="64" s="1"/>
  <c r="BJ934" i="64"/>
  <c r="BJ949" i="64" s="1"/>
  <c r="BJ1686" i="64"/>
  <c r="BJ1711" i="64" s="1"/>
  <c r="BJ1004" i="64"/>
  <c r="BJ1019" i="64" s="1"/>
  <c r="BJ1028" i="64"/>
  <c r="BJ1055" i="64" s="1"/>
  <c r="BJ958" i="64"/>
  <c r="BJ973" i="64" s="1"/>
  <c r="BJ910" i="64"/>
  <c r="BJ925" i="64" s="1"/>
  <c r="BJ791" i="64"/>
  <c r="BJ806" i="64" s="1"/>
  <c r="BJ815" i="64"/>
  <c r="BJ831" i="64" s="1"/>
  <c r="BJ1367" i="64"/>
  <c r="BJ1382" i="64" s="1"/>
  <c r="BJ416" i="64"/>
  <c r="BJ436" i="64" s="1"/>
  <c r="BJ384" i="64"/>
  <c r="BJ468" i="64"/>
  <c r="BJ1391" i="64"/>
  <c r="BB2142" i="64"/>
  <c r="BB2159" i="64" s="1"/>
  <c r="BB1336" i="64"/>
  <c r="BB2116" i="64"/>
  <c r="BB2133" i="64" s="1"/>
  <c r="BB2091" i="64"/>
  <c r="BB2108" i="64" s="1"/>
  <c r="BB2065" i="64"/>
  <c r="BB2082" i="64" s="1"/>
  <c r="BB1313" i="64"/>
  <c r="BB1327" i="64" s="1"/>
  <c r="BB1281" i="64"/>
  <c r="BB1304" i="64" s="1"/>
  <c r="BB1465" i="64"/>
  <c r="BB1478" i="64" s="1"/>
  <c r="BB1259" i="64"/>
  <c r="BB1272" i="64" s="1"/>
  <c r="BB1170" i="64"/>
  <c r="BB1205" i="64" s="1"/>
  <c r="BB2194" i="64"/>
  <c r="BB2208" i="64" s="1"/>
  <c r="BB1214" i="64"/>
  <c r="BB1588" i="64"/>
  <c r="BB1611" i="64" s="1"/>
  <c r="BB1552" i="64"/>
  <c r="BB1579" i="64" s="1"/>
  <c r="BB1063" i="64"/>
  <c r="BB1090" i="64" s="1"/>
  <c r="BB1620" i="64"/>
  <c r="BB1643" i="64" s="1"/>
  <c r="BB1098" i="64"/>
  <c r="BB1125" i="64" s="1"/>
  <c r="BB1652" i="64"/>
  <c r="BB1677" i="64" s="1"/>
  <c r="BB982" i="64"/>
  <c r="BB995" i="64" s="1"/>
  <c r="BB1134" i="64"/>
  <c r="BB1161" i="64" s="1"/>
  <c r="BB934" i="64"/>
  <c r="BB949" i="64" s="1"/>
  <c r="BB1004" i="64"/>
  <c r="BB1019" i="64" s="1"/>
  <c r="BB1686" i="64"/>
  <c r="BB1711" i="64" s="1"/>
  <c r="BB958" i="64"/>
  <c r="BB973" i="64" s="1"/>
  <c r="BB1028" i="64"/>
  <c r="BB1055" i="64" s="1"/>
  <c r="BB910" i="64"/>
  <c r="BB925" i="64" s="1"/>
  <c r="BB791" i="64"/>
  <c r="BB806" i="64" s="1"/>
  <c r="BB517" i="64"/>
  <c r="BB416" i="64"/>
  <c r="BB436" i="64" s="1"/>
  <c r="BB815" i="64"/>
  <c r="BB831" i="64" s="1"/>
  <c r="BB384" i="64"/>
  <c r="BB468" i="64"/>
  <c r="BB493" i="64"/>
  <c r="BB1391" i="64"/>
  <c r="BB1367" i="64"/>
  <c r="BB1382" i="64" s="1"/>
  <c r="AT2142" i="64"/>
  <c r="AT2159" i="64" s="1"/>
  <c r="AT1336" i="64"/>
  <c r="AT2116" i="64"/>
  <c r="AT2133" i="64" s="1"/>
  <c r="AT2091" i="64"/>
  <c r="AT2108" i="64" s="1"/>
  <c r="AT2065" i="64"/>
  <c r="AT2082" i="64" s="1"/>
  <c r="AT1281" i="64"/>
  <c r="AT1304" i="64" s="1"/>
  <c r="AT1313" i="64"/>
  <c r="AT1327" i="64" s="1"/>
  <c r="AT1259" i="64"/>
  <c r="AT1272" i="64" s="1"/>
  <c r="AT1588" i="64"/>
  <c r="AT1611" i="64" s="1"/>
  <c r="AT2194" i="64"/>
  <c r="AT2208" i="64" s="1"/>
  <c r="AT1465" i="64"/>
  <c r="AT1478" i="64" s="1"/>
  <c r="AT1214" i="64"/>
  <c r="AT1552" i="64"/>
  <c r="AT1579" i="64" s="1"/>
  <c r="AT1170" i="64"/>
  <c r="AT1205" i="64" s="1"/>
  <c r="AT1620" i="64"/>
  <c r="AT1643" i="64" s="1"/>
  <c r="AT1063" i="64"/>
  <c r="AT1090" i="64" s="1"/>
  <c r="AT1652" i="64"/>
  <c r="AT1677" i="64" s="1"/>
  <c r="AT982" i="64"/>
  <c r="AT995" i="64" s="1"/>
  <c r="AT1098" i="64"/>
  <c r="AT1125" i="64" s="1"/>
  <c r="AT1004" i="64"/>
  <c r="AT1019" i="64" s="1"/>
  <c r="AT934" i="64"/>
  <c r="AT949" i="64" s="1"/>
  <c r="AT1686" i="64"/>
  <c r="AT1711" i="64" s="1"/>
  <c r="AT958" i="64"/>
  <c r="AT973" i="64" s="1"/>
  <c r="AT1134" i="64"/>
  <c r="AT1161" i="64" s="1"/>
  <c r="AT910" i="64"/>
  <c r="AT925" i="64" s="1"/>
  <c r="AT1028" i="64"/>
  <c r="AT1055" i="64" s="1"/>
  <c r="AT791" i="64"/>
  <c r="AT806" i="64" s="1"/>
  <c r="AT1367" i="64"/>
  <c r="AT1382" i="64" s="1"/>
  <c r="AT416" i="64"/>
  <c r="AT436" i="64" s="1"/>
  <c r="AT493" i="64"/>
  <c r="AT384" i="64"/>
  <c r="AT468" i="64"/>
  <c r="AT517" i="64"/>
  <c r="AT1391" i="64"/>
  <c r="AT815" i="64"/>
  <c r="AT831" i="64" s="1"/>
  <c r="AL2142" i="64"/>
  <c r="AL2159" i="64" s="1"/>
  <c r="AL1336" i="64"/>
  <c r="AL2116" i="64"/>
  <c r="AL2133" i="64" s="1"/>
  <c r="AL2065" i="64"/>
  <c r="AL2082" i="64" s="1"/>
  <c r="AL2091" i="64"/>
  <c r="AL2108" i="64" s="1"/>
  <c r="AL1313" i="64"/>
  <c r="AL1327" i="64" s="1"/>
  <c r="AL1281" i="64"/>
  <c r="AL1304" i="64" s="1"/>
  <c r="AL2194" i="64"/>
  <c r="AL2208" i="64" s="1"/>
  <c r="AL1259" i="64"/>
  <c r="AL1272" i="64" s="1"/>
  <c r="AL1465" i="64"/>
  <c r="AL1478" i="64" s="1"/>
  <c r="AL1170" i="64"/>
  <c r="AL1205" i="64" s="1"/>
  <c r="AL1588" i="64"/>
  <c r="AL1611" i="64" s="1"/>
  <c r="AL1552" i="64"/>
  <c r="AL1579" i="64" s="1"/>
  <c r="AL1620" i="64"/>
  <c r="AL1643" i="64" s="1"/>
  <c r="AL1063" i="64"/>
  <c r="AL1090" i="64" s="1"/>
  <c r="AL1214" i="64"/>
  <c r="AL1134" i="64"/>
  <c r="AL1161" i="64" s="1"/>
  <c r="AL1652" i="64"/>
  <c r="AL1677" i="64" s="1"/>
  <c r="AL1098" i="64"/>
  <c r="AL1125" i="64" s="1"/>
  <c r="AL982" i="64"/>
  <c r="AL995" i="64" s="1"/>
  <c r="AL1028" i="64"/>
  <c r="AL1055" i="64" s="1"/>
  <c r="AL934" i="64"/>
  <c r="AL949" i="64" s="1"/>
  <c r="AL1686" i="64"/>
  <c r="AL1711" i="64" s="1"/>
  <c r="AL958" i="64"/>
  <c r="AL973" i="64" s="1"/>
  <c r="AL1004" i="64"/>
  <c r="AL1019" i="64" s="1"/>
  <c r="AL910" i="64"/>
  <c r="AL925" i="64" s="1"/>
  <c r="AL791" i="64"/>
  <c r="AL806" i="64" s="1"/>
  <c r="AL517" i="64"/>
  <c r="AL815" i="64"/>
  <c r="AL831" i="64" s="1"/>
  <c r="AL493" i="64"/>
  <c r="AL416" i="64"/>
  <c r="AL436" i="64" s="1"/>
  <c r="AL384" i="64"/>
  <c r="AL468" i="64"/>
  <c r="AL1391" i="64"/>
  <c r="AL1367" i="64"/>
  <c r="AL1382" i="64" s="1"/>
  <c r="AD2142" i="64"/>
  <c r="AD2159" i="64" s="1"/>
  <c r="AD1336" i="64"/>
  <c r="AD2116" i="64"/>
  <c r="AD2133" i="64" s="1"/>
  <c r="AD1313" i="64"/>
  <c r="AD1327" i="64" s="1"/>
  <c r="AD1281" i="64"/>
  <c r="AD1304" i="64" s="1"/>
  <c r="AD2091" i="64"/>
  <c r="AD2108" i="64" s="1"/>
  <c r="AD1465" i="64"/>
  <c r="AD1478" i="64" s="1"/>
  <c r="AD2065" i="64"/>
  <c r="AD2082" i="64" s="1"/>
  <c r="AD1259" i="64"/>
  <c r="AD1272" i="64" s="1"/>
  <c r="AD1214" i="64"/>
  <c r="AD2194" i="64"/>
  <c r="AD2208" i="64" s="1"/>
  <c r="AD1588" i="64"/>
  <c r="AD1611" i="64" s="1"/>
  <c r="AD1552" i="64"/>
  <c r="AD1579" i="64" s="1"/>
  <c r="AD1063" i="64"/>
  <c r="AD1090" i="64" s="1"/>
  <c r="AD1620" i="64"/>
  <c r="AD1643" i="64" s="1"/>
  <c r="AD1098" i="64"/>
  <c r="AD1125" i="64" s="1"/>
  <c r="AD1652" i="64"/>
  <c r="AD1677" i="64" s="1"/>
  <c r="AD1170" i="64"/>
  <c r="AD1205" i="64" s="1"/>
  <c r="AD1134" i="64"/>
  <c r="AD1161" i="64" s="1"/>
  <c r="AD982" i="64"/>
  <c r="AD995" i="64" s="1"/>
  <c r="AD934" i="64"/>
  <c r="AD949" i="64" s="1"/>
  <c r="AD1028" i="64"/>
  <c r="AD1055" i="64" s="1"/>
  <c r="AD1686" i="64"/>
  <c r="AD1711" i="64" s="1"/>
  <c r="AD1004" i="64"/>
  <c r="AD1019" i="64" s="1"/>
  <c r="AD958" i="64"/>
  <c r="AD973" i="64" s="1"/>
  <c r="AD910" i="64"/>
  <c r="AD925" i="64" s="1"/>
  <c r="AD791" i="64"/>
  <c r="AD806" i="64" s="1"/>
  <c r="AD1367" i="64"/>
  <c r="AD1382" i="64" s="1"/>
  <c r="AD416" i="64"/>
  <c r="AD436" i="64" s="1"/>
  <c r="AD517" i="64"/>
  <c r="AD384" i="64"/>
  <c r="AD815" i="64"/>
  <c r="AD831" i="64" s="1"/>
  <c r="AD468" i="64"/>
  <c r="AD1391" i="64"/>
  <c r="V2142" i="64"/>
  <c r="V2159" i="64" s="1"/>
  <c r="V1336" i="64"/>
  <c r="V2116" i="64"/>
  <c r="V2133" i="64" s="1"/>
  <c r="V2065" i="64"/>
  <c r="V2082" i="64" s="1"/>
  <c r="V2091" i="64"/>
  <c r="V2108" i="64" s="1"/>
  <c r="V1313" i="64"/>
  <c r="V1327" i="64" s="1"/>
  <c r="V1281" i="64"/>
  <c r="V1304" i="64" s="1"/>
  <c r="V1259" i="64"/>
  <c r="V1272" i="64" s="1"/>
  <c r="V1465" i="64"/>
  <c r="V1478" i="64" s="1"/>
  <c r="V1170" i="64"/>
  <c r="V1205" i="64" s="1"/>
  <c r="V1588" i="64"/>
  <c r="V1611" i="64" s="1"/>
  <c r="V2194" i="64"/>
  <c r="V2208" i="64" s="1"/>
  <c r="V1552" i="64"/>
  <c r="V1579" i="64" s="1"/>
  <c r="V1620" i="64"/>
  <c r="V1643" i="64" s="1"/>
  <c r="V1063" i="64"/>
  <c r="V1090" i="64" s="1"/>
  <c r="V1652" i="64"/>
  <c r="V1677" i="64" s="1"/>
  <c r="V982" i="64"/>
  <c r="V995" i="64" s="1"/>
  <c r="V1134" i="64"/>
  <c r="V1161" i="64" s="1"/>
  <c r="V1098" i="64"/>
  <c r="V1125" i="64" s="1"/>
  <c r="V1214" i="64"/>
  <c r="V934" i="64"/>
  <c r="V949" i="64" s="1"/>
  <c r="V1028" i="64"/>
  <c r="V1055" i="64" s="1"/>
  <c r="V1004" i="64"/>
  <c r="V1019" i="64" s="1"/>
  <c r="V958" i="64"/>
  <c r="V973" i="64" s="1"/>
  <c r="V1686" i="64"/>
  <c r="V1711" i="64" s="1"/>
  <c r="V910" i="64"/>
  <c r="V925" i="64" s="1"/>
  <c r="V791" i="64"/>
  <c r="V806" i="64" s="1"/>
  <c r="V416" i="64"/>
  <c r="V436" i="64" s="1"/>
  <c r="V384" i="64"/>
  <c r="V468" i="64"/>
  <c r="V493" i="64"/>
  <c r="V1391" i="64"/>
  <c r="V517" i="64"/>
  <c r="V1367" i="64"/>
  <c r="V1382" i="64" s="1"/>
  <c r="CH1341" i="64"/>
  <c r="CH2121" i="64"/>
  <c r="CH2096" i="64"/>
  <c r="CH1318" i="64"/>
  <c r="CH1332" i="64" s="1"/>
  <c r="CH2147" i="64"/>
  <c r="CH2070" i="64"/>
  <c r="CH2087" i="64" s="1"/>
  <c r="CH1286" i="64"/>
  <c r="CH1264" i="64"/>
  <c r="CH1277" i="64" s="1"/>
  <c r="CH1470" i="64"/>
  <c r="CH1483" i="64" s="1"/>
  <c r="CH1175" i="64"/>
  <c r="CH1210" i="64" s="1"/>
  <c r="CH1625" i="64"/>
  <c r="CH1648" i="64" s="1"/>
  <c r="CH2199" i="64"/>
  <c r="CH2213" i="64" s="1"/>
  <c r="CH1219" i="64"/>
  <c r="CH1254" i="64" s="1"/>
  <c r="CH1557" i="64"/>
  <c r="CH1584" i="64" s="1"/>
  <c r="CH1103" i="64"/>
  <c r="CH1130" i="64" s="1"/>
  <c r="CH1593" i="64"/>
  <c r="CH1616" i="64" s="1"/>
  <c r="CH1068" i="64"/>
  <c r="CH1095" i="64" s="1"/>
  <c r="CH1657" i="64"/>
  <c r="CH1682" i="64" s="1"/>
  <c r="CH1139" i="64"/>
  <c r="CH1166" i="64" s="1"/>
  <c r="CH1691" i="64"/>
  <c r="CH1716" i="64" s="1"/>
  <c r="CH1033" i="64"/>
  <c r="CH1060" i="64" s="1"/>
  <c r="CH987" i="64"/>
  <c r="CH1000" i="64" s="1"/>
  <c r="CH963" i="64"/>
  <c r="CH1009" i="64"/>
  <c r="CH820" i="64"/>
  <c r="CH836" i="64" s="1"/>
  <c r="CH915" i="64"/>
  <c r="CH930" i="64" s="1"/>
  <c r="CH796" i="64"/>
  <c r="CH939" i="64"/>
  <c r="CH954" i="64" s="1"/>
  <c r="CH1372" i="64"/>
  <c r="CH1387" i="64" s="1"/>
  <c r="CH522" i="64"/>
  <c r="CH535" i="64" s="1"/>
  <c r="CH421" i="64"/>
  <c r="CH1396" i="64"/>
  <c r="CH498" i="64"/>
  <c r="CH339" i="64"/>
  <c r="CH349" i="64" s="1"/>
  <c r="CH473" i="64"/>
  <c r="CH449" i="64"/>
  <c r="BZ1341" i="64"/>
  <c r="BZ2147" i="64"/>
  <c r="BZ2096" i="64"/>
  <c r="BZ2121" i="64"/>
  <c r="BZ1318" i="64"/>
  <c r="BZ1332" i="64" s="1"/>
  <c r="BZ1264" i="64"/>
  <c r="BZ1277" i="64" s="1"/>
  <c r="BZ1470" i="64"/>
  <c r="BZ1483" i="64" s="1"/>
  <c r="BZ2070" i="64"/>
  <c r="BZ2087" i="64" s="1"/>
  <c r="BZ1286" i="64"/>
  <c r="BZ2199" i="64"/>
  <c r="BZ2213" i="64" s="1"/>
  <c r="BZ1175" i="64"/>
  <c r="BZ1210" i="64" s="1"/>
  <c r="BZ1219" i="64"/>
  <c r="BZ1254" i="64" s="1"/>
  <c r="BZ1625" i="64"/>
  <c r="BZ1648" i="64" s="1"/>
  <c r="BZ1103" i="64"/>
  <c r="BZ1130" i="64" s="1"/>
  <c r="BZ1068" i="64"/>
  <c r="BZ1095" i="64" s="1"/>
  <c r="BZ1139" i="64"/>
  <c r="BZ1166" i="64" s="1"/>
  <c r="BZ1557" i="64"/>
  <c r="BZ1584" i="64" s="1"/>
  <c r="BZ1657" i="64"/>
  <c r="BZ1682" i="64" s="1"/>
  <c r="BZ1593" i="64"/>
  <c r="BZ1616" i="64" s="1"/>
  <c r="BZ1691" i="64"/>
  <c r="BZ1716" i="64" s="1"/>
  <c r="BZ1033" i="64"/>
  <c r="BZ1060" i="64" s="1"/>
  <c r="BZ987" i="64"/>
  <c r="BZ1000" i="64" s="1"/>
  <c r="BZ1009" i="64"/>
  <c r="BZ963" i="64"/>
  <c r="BZ820" i="64"/>
  <c r="BZ836" i="64" s="1"/>
  <c r="BZ939" i="64"/>
  <c r="BZ954" i="64" s="1"/>
  <c r="BZ915" i="64"/>
  <c r="BZ930" i="64" s="1"/>
  <c r="BZ796" i="64"/>
  <c r="BZ1372" i="64"/>
  <c r="BZ1387" i="64" s="1"/>
  <c r="BZ522" i="64"/>
  <c r="BZ535" i="64" s="1"/>
  <c r="BZ498" i="64"/>
  <c r="BZ421" i="64"/>
  <c r="BZ473" i="64"/>
  <c r="BZ1396" i="64"/>
  <c r="BZ339" i="64"/>
  <c r="BZ349" i="64" s="1"/>
  <c r="BZ449" i="64"/>
  <c r="BR1341" i="64"/>
  <c r="BR2121" i="64"/>
  <c r="BR2147" i="64"/>
  <c r="BR2096" i="64"/>
  <c r="BR1318" i="64"/>
  <c r="BR1332" i="64" s="1"/>
  <c r="BR2070" i="64"/>
  <c r="BR2087" i="64" s="1"/>
  <c r="BR1286" i="64"/>
  <c r="BR1470" i="64"/>
  <c r="BR1483" i="64" s="1"/>
  <c r="BR1175" i="64"/>
  <c r="BR1210" i="64" s="1"/>
  <c r="BR1264" i="64"/>
  <c r="BR1277" i="64" s="1"/>
  <c r="BR2199" i="64"/>
  <c r="BR2213" i="64" s="1"/>
  <c r="BR1219" i="64"/>
  <c r="BR1254" i="64" s="1"/>
  <c r="BR1103" i="64"/>
  <c r="BR1130" i="64" s="1"/>
  <c r="BR1139" i="64"/>
  <c r="BR1166" i="64" s="1"/>
  <c r="BR1557" i="64"/>
  <c r="BR1584" i="64" s="1"/>
  <c r="BR1068" i="64"/>
  <c r="BR1095" i="64" s="1"/>
  <c r="BR1593" i="64"/>
  <c r="BR1616" i="64" s="1"/>
  <c r="BR1657" i="64"/>
  <c r="BR1682" i="64" s="1"/>
  <c r="BR1691" i="64"/>
  <c r="BR1716" i="64" s="1"/>
  <c r="BR1033" i="64"/>
  <c r="BR1060" i="64" s="1"/>
  <c r="BR1625" i="64"/>
  <c r="BR1648" i="64" s="1"/>
  <c r="BR1009" i="64"/>
  <c r="BR963" i="64"/>
  <c r="BR987" i="64"/>
  <c r="BR1000" i="64" s="1"/>
  <c r="BR915" i="64"/>
  <c r="BR930" i="64" s="1"/>
  <c r="BR820" i="64"/>
  <c r="BR836" i="64" s="1"/>
  <c r="BR796" i="64"/>
  <c r="BR1372" i="64"/>
  <c r="BR1387" i="64" s="1"/>
  <c r="BR522" i="64"/>
  <c r="BR535" i="64" s="1"/>
  <c r="BR421" i="64"/>
  <c r="BR473" i="64"/>
  <c r="BR1396" i="64"/>
  <c r="BR498" i="64"/>
  <c r="BR339" i="64"/>
  <c r="BR349" i="64" s="1"/>
  <c r="BR939" i="64"/>
  <c r="BR954" i="64" s="1"/>
  <c r="BR449" i="64"/>
  <c r="BJ1341" i="64"/>
  <c r="BJ2147" i="64"/>
  <c r="BJ2096" i="64"/>
  <c r="BJ2121" i="64"/>
  <c r="BJ1318" i="64"/>
  <c r="BJ1332" i="64" s="1"/>
  <c r="BJ2070" i="64"/>
  <c r="BJ2087" i="64" s="1"/>
  <c r="BJ1470" i="64"/>
  <c r="BJ1483" i="64" s="1"/>
  <c r="BJ1286" i="64"/>
  <c r="BJ1264" i="64"/>
  <c r="BJ1277" i="64" s="1"/>
  <c r="BJ2199" i="64"/>
  <c r="BJ2213" i="64" s="1"/>
  <c r="BJ1175" i="64"/>
  <c r="BJ1210" i="64" s="1"/>
  <c r="BJ1219" i="64"/>
  <c r="BJ1254" i="64" s="1"/>
  <c r="BJ1625" i="64"/>
  <c r="BJ1648" i="64" s="1"/>
  <c r="BJ1103" i="64"/>
  <c r="BJ1130" i="64" s="1"/>
  <c r="BJ1593" i="64"/>
  <c r="BJ1616" i="64" s="1"/>
  <c r="BJ1068" i="64"/>
  <c r="BJ1095" i="64" s="1"/>
  <c r="BJ1657" i="64"/>
  <c r="BJ1682" i="64" s="1"/>
  <c r="BJ1691" i="64"/>
  <c r="BJ1716" i="64" s="1"/>
  <c r="BJ1557" i="64"/>
  <c r="BJ1584" i="64" s="1"/>
  <c r="BJ1139" i="64"/>
  <c r="BJ1166" i="64" s="1"/>
  <c r="BJ1033" i="64"/>
  <c r="BJ1060" i="64" s="1"/>
  <c r="BJ1009" i="64"/>
  <c r="BJ963" i="64"/>
  <c r="BJ987" i="64"/>
  <c r="BJ1000" i="64" s="1"/>
  <c r="BJ820" i="64"/>
  <c r="BJ836" i="64" s="1"/>
  <c r="BJ939" i="64"/>
  <c r="BJ954" i="64" s="1"/>
  <c r="BJ796" i="64"/>
  <c r="BJ1372" i="64"/>
  <c r="BJ1387" i="64" s="1"/>
  <c r="BJ915" i="64"/>
  <c r="BJ930" i="64" s="1"/>
  <c r="BJ522" i="64"/>
  <c r="BJ535" i="64" s="1"/>
  <c r="BJ473" i="64"/>
  <c r="BJ498" i="64"/>
  <c r="BJ421" i="64"/>
  <c r="BJ1396" i="64"/>
  <c r="BJ339" i="64"/>
  <c r="BJ349" i="64" s="1"/>
  <c r="BJ449" i="64"/>
  <c r="BB1341" i="64"/>
  <c r="BB2121" i="64"/>
  <c r="BB2096" i="64"/>
  <c r="BB2147" i="64"/>
  <c r="BB1318" i="64"/>
  <c r="BB1332" i="64" s="1"/>
  <c r="BB2070" i="64"/>
  <c r="BB2087" i="64" s="1"/>
  <c r="BB1470" i="64"/>
  <c r="BB1483" i="64" s="1"/>
  <c r="BB2199" i="64"/>
  <c r="BB2213" i="64" s="1"/>
  <c r="BB1286" i="64"/>
  <c r="BB1264" i="64"/>
  <c r="BB1277" i="64" s="1"/>
  <c r="BB1175" i="64"/>
  <c r="BB1210" i="64" s="1"/>
  <c r="BB1625" i="64"/>
  <c r="BB1648" i="64" s="1"/>
  <c r="BB1219" i="64"/>
  <c r="BB1254" i="64" s="1"/>
  <c r="BB1103" i="64"/>
  <c r="BB1130" i="64" s="1"/>
  <c r="BB1139" i="64"/>
  <c r="BB1166" i="64" s="1"/>
  <c r="BB1068" i="64"/>
  <c r="BB1095" i="64" s="1"/>
  <c r="BB1557" i="64"/>
  <c r="BB1584" i="64" s="1"/>
  <c r="BB1657" i="64"/>
  <c r="BB1682" i="64" s="1"/>
  <c r="BB1691" i="64"/>
  <c r="BB1716" i="64" s="1"/>
  <c r="BB1593" i="64"/>
  <c r="BB1616" i="64" s="1"/>
  <c r="BB1033" i="64"/>
  <c r="BB1060" i="64" s="1"/>
  <c r="BB987" i="64"/>
  <c r="BB1000" i="64" s="1"/>
  <c r="BB963" i="64"/>
  <c r="BB1009" i="64"/>
  <c r="BB939" i="64"/>
  <c r="BB954" i="64" s="1"/>
  <c r="BB820" i="64"/>
  <c r="BB836" i="64" s="1"/>
  <c r="BB915" i="64"/>
  <c r="BB930" i="64" s="1"/>
  <c r="BB796" i="64"/>
  <c r="BB1372" i="64"/>
  <c r="BB1387" i="64" s="1"/>
  <c r="BB522" i="64"/>
  <c r="BB535" i="64" s="1"/>
  <c r="BB421" i="64"/>
  <c r="BB1396" i="64"/>
  <c r="BB498" i="64"/>
  <c r="BB339" i="64"/>
  <c r="BB349" i="64" s="1"/>
  <c r="BB473" i="64"/>
  <c r="BB449" i="64"/>
  <c r="AT1341" i="64"/>
  <c r="AT2096" i="64"/>
  <c r="AT2147" i="64"/>
  <c r="AT2121" i="64"/>
  <c r="AT1318" i="64"/>
  <c r="AT1332" i="64" s="1"/>
  <c r="AT2070" i="64"/>
  <c r="AT2087" i="64" s="1"/>
  <c r="AT1286" i="64"/>
  <c r="AT1470" i="64"/>
  <c r="AT1483" i="64" s="1"/>
  <c r="AT1175" i="64"/>
  <c r="AT1210" i="64" s="1"/>
  <c r="AT1264" i="64"/>
  <c r="AT1277" i="64" s="1"/>
  <c r="AT2199" i="64"/>
  <c r="AT2213" i="64" s="1"/>
  <c r="AT1219" i="64"/>
  <c r="AT1254" i="64" s="1"/>
  <c r="AT1139" i="64"/>
  <c r="AT1166" i="64" s="1"/>
  <c r="AT1103" i="64"/>
  <c r="AT1130" i="64" s="1"/>
  <c r="AT1557" i="64"/>
  <c r="AT1584" i="64" s="1"/>
  <c r="AT1593" i="64"/>
  <c r="AT1616" i="64" s="1"/>
  <c r="AT1068" i="64"/>
  <c r="AT1095" i="64" s="1"/>
  <c r="AT1625" i="64"/>
  <c r="AT1648" i="64" s="1"/>
  <c r="AT1657" i="64"/>
  <c r="AT1682" i="64" s="1"/>
  <c r="AT1691" i="64"/>
  <c r="AT1716" i="64" s="1"/>
  <c r="AT1033" i="64"/>
  <c r="AT1060" i="64" s="1"/>
  <c r="AT987" i="64"/>
  <c r="AT1000" i="64" s="1"/>
  <c r="AT1009" i="64"/>
  <c r="AT963" i="64"/>
  <c r="AT820" i="64"/>
  <c r="AT836" i="64" s="1"/>
  <c r="AT915" i="64"/>
  <c r="AT930" i="64" s="1"/>
  <c r="AT796" i="64"/>
  <c r="AT1372" i="64"/>
  <c r="AT1387" i="64" s="1"/>
  <c r="AT939" i="64"/>
  <c r="AT954" i="64" s="1"/>
  <c r="AT522" i="64"/>
  <c r="AT535" i="64" s="1"/>
  <c r="AT498" i="64"/>
  <c r="AT421" i="64"/>
  <c r="AT473" i="64"/>
  <c r="AT1396" i="64"/>
  <c r="AT339" i="64"/>
  <c r="AT349" i="64" s="1"/>
  <c r="AT449" i="64"/>
  <c r="AL1341" i="64"/>
  <c r="AL2121" i="64"/>
  <c r="AL2096" i="64"/>
  <c r="AL2147" i="64"/>
  <c r="AL1318" i="64"/>
  <c r="AL1332" i="64" s="1"/>
  <c r="AL1470" i="64"/>
  <c r="AL1483" i="64" s="1"/>
  <c r="AL1286" i="64"/>
  <c r="AL1264" i="64"/>
  <c r="AL1277" i="64" s="1"/>
  <c r="AL2070" i="64"/>
  <c r="AL2087" i="64" s="1"/>
  <c r="AL2199" i="64"/>
  <c r="AL2213" i="64" s="1"/>
  <c r="AL1175" i="64"/>
  <c r="AL1210" i="64" s="1"/>
  <c r="AL1219" i="64"/>
  <c r="AL1254" i="64" s="1"/>
  <c r="AL1625" i="64"/>
  <c r="AL1648" i="64" s="1"/>
  <c r="AL1593" i="64"/>
  <c r="AL1616" i="64" s="1"/>
  <c r="AL1103" i="64"/>
  <c r="AL1130" i="64" s="1"/>
  <c r="AL1068" i="64"/>
  <c r="AL1095" i="64" s="1"/>
  <c r="AL1139" i="64"/>
  <c r="AL1166" i="64" s="1"/>
  <c r="AL1557" i="64"/>
  <c r="AL1584" i="64" s="1"/>
  <c r="AL1657" i="64"/>
  <c r="AL1682" i="64" s="1"/>
  <c r="AL1691" i="64"/>
  <c r="AL1716" i="64" s="1"/>
  <c r="AL1033" i="64"/>
  <c r="AL1060" i="64" s="1"/>
  <c r="AL1009" i="64"/>
  <c r="AL963" i="64"/>
  <c r="AL915" i="64"/>
  <c r="AL930" i="64" s="1"/>
  <c r="AL820" i="64"/>
  <c r="AL836" i="64" s="1"/>
  <c r="AL939" i="64"/>
  <c r="AL954" i="64" s="1"/>
  <c r="AL987" i="64"/>
  <c r="AL1000" i="64" s="1"/>
  <c r="AL796" i="64"/>
  <c r="AL1372" i="64"/>
  <c r="AL1387" i="64" s="1"/>
  <c r="AL522" i="64"/>
  <c r="AL535" i="64" s="1"/>
  <c r="AL421" i="64"/>
  <c r="AL473" i="64"/>
  <c r="AL1396" i="64"/>
  <c r="AL498" i="64"/>
  <c r="AL339" i="64"/>
  <c r="AL349" i="64" s="1"/>
  <c r="AL449" i="64"/>
  <c r="AD1341" i="64"/>
  <c r="AD2096" i="64"/>
  <c r="AD2147" i="64"/>
  <c r="AD2121" i="64"/>
  <c r="AD1318" i="64"/>
  <c r="AD1332" i="64" s="1"/>
  <c r="AD2070" i="64"/>
  <c r="AD2087" i="64" s="1"/>
  <c r="AD1286" i="64"/>
  <c r="AD1470" i="64"/>
  <c r="AD1483" i="64" s="1"/>
  <c r="AD1264" i="64"/>
  <c r="AD1277" i="64" s="1"/>
  <c r="AD1175" i="64"/>
  <c r="AD1210" i="64" s="1"/>
  <c r="AD1219" i="64"/>
  <c r="AD1254" i="64" s="1"/>
  <c r="AD2199" i="64"/>
  <c r="AD2213" i="64" s="1"/>
  <c r="AD1139" i="64"/>
  <c r="AD1166" i="64" s="1"/>
  <c r="AD1625" i="64"/>
  <c r="AD1648" i="64" s="1"/>
  <c r="AD1557" i="64"/>
  <c r="AD1584" i="64" s="1"/>
  <c r="AD1068" i="64"/>
  <c r="AD1095" i="64" s="1"/>
  <c r="AD1593" i="64"/>
  <c r="AD1616" i="64" s="1"/>
  <c r="AD1103" i="64"/>
  <c r="AD1130" i="64" s="1"/>
  <c r="AD1657" i="64"/>
  <c r="AD1682" i="64" s="1"/>
  <c r="AD1691" i="64"/>
  <c r="AD1716" i="64" s="1"/>
  <c r="AD1033" i="64"/>
  <c r="AD1060" i="64" s="1"/>
  <c r="AD1009" i="64"/>
  <c r="AD963" i="64"/>
  <c r="AD987" i="64"/>
  <c r="AD1000" i="64" s="1"/>
  <c r="AD939" i="64"/>
  <c r="AD954" i="64" s="1"/>
  <c r="AD820" i="64"/>
  <c r="AD836" i="64" s="1"/>
  <c r="AD796" i="64"/>
  <c r="AD1372" i="64"/>
  <c r="AD1387" i="64" s="1"/>
  <c r="AD915" i="64"/>
  <c r="AD930" i="64" s="1"/>
  <c r="AD522" i="64"/>
  <c r="AD535" i="64" s="1"/>
  <c r="AD498" i="64"/>
  <c r="AD421" i="64"/>
  <c r="AD473" i="64"/>
  <c r="AD1396" i="64"/>
  <c r="AD339" i="64"/>
  <c r="AD349" i="64" s="1"/>
  <c r="AD449" i="64"/>
  <c r="V1341" i="64"/>
  <c r="V2096" i="64"/>
  <c r="V2121" i="64"/>
  <c r="V1318" i="64"/>
  <c r="V1332" i="64" s="1"/>
  <c r="V2147" i="64"/>
  <c r="V1286" i="64"/>
  <c r="V2070" i="64"/>
  <c r="V2087" i="64" s="1"/>
  <c r="V1470" i="64"/>
  <c r="V1483" i="64" s="1"/>
  <c r="V1175" i="64"/>
  <c r="V1210" i="64" s="1"/>
  <c r="V2199" i="64"/>
  <c r="V2213" i="64" s="1"/>
  <c r="V1625" i="64"/>
  <c r="V1648" i="64" s="1"/>
  <c r="V1264" i="64"/>
  <c r="V1277" i="64" s="1"/>
  <c r="V1219" i="64"/>
  <c r="V1254" i="64" s="1"/>
  <c r="V1557" i="64"/>
  <c r="V1584" i="64" s="1"/>
  <c r="V1593" i="64"/>
  <c r="V1616" i="64" s="1"/>
  <c r="V1068" i="64"/>
  <c r="V1095" i="64" s="1"/>
  <c r="V1657" i="64"/>
  <c r="V1682" i="64" s="1"/>
  <c r="V1103" i="64"/>
  <c r="V1130" i="64" s="1"/>
  <c r="V1691" i="64"/>
  <c r="V1716" i="64" s="1"/>
  <c r="V1139" i="64"/>
  <c r="V1166" i="64" s="1"/>
  <c r="V1033" i="64"/>
  <c r="V1060" i="64" s="1"/>
  <c r="V987" i="64"/>
  <c r="V1000" i="64" s="1"/>
  <c r="V963" i="64"/>
  <c r="V1009" i="64"/>
  <c r="V820" i="64"/>
  <c r="V836" i="64" s="1"/>
  <c r="V915" i="64"/>
  <c r="V930" i="64" s="1"/>
  <c r="V796" i="64"/>
  <c r="V939" i="64"/>
  <c r="V954" i="64" s="1"/>
  <c r="V1372" i="64"/>
  <c r="V1387" i="64" s="1"/>
  <c r="V522" i="64"/>
  <c r="V535" i="64" s="1"/>
  <c r="V421" i="64"/>
  <c r="V473" i="64"/>
  <c r="V1396" i="64"/>
  <c r="V498" i="64"/>
  <c r="V339" i="64"/>
  <c r="V349" i="64" s="1"/>
  <c r="V449" i="64"/>
  <c r="CI1340" i="64"/>
  <c r="CI2146" i="64"/>
  <c r="CI2120" i="64"/>
  <c r="CI2095" i="64"/>
  <c r="CI1285" i="64"/>
  <c r="CI1317" i="64"/>
  <c r="CI1263" i="64"/>
  <c r="CI1469" i="64"/>
  <c r="CI2069" i="64"/>
  <c r="CI1174" i="64"/>
  <c r="CI1624" i="64"/>
  <c r="CI1556" i="64"/>
  <c r="CI2198" i="64"/>
  <c r="CI1218" i="64"/>
  <c r="CI1138" i="64"/>
  <c r="CI1656" i="64"/>
  <c r="CI1067" i="64"/>
  <c r="CI1690" i="64"/>
  <c r="CI1592" i="64"/>
  <c r="CI1032" i="64"/>
  <c r="CI1102" i="64"/>
  <c r="CI986" i="64"/>
  <c r="CI1008" i="64"/>
  <c r="CI962" i="64"/>
  <c r="CI977" i="64" s="1"/>
  <c r="CI938" i="64"/>
  <c r="CI953" i="64" s="1"/>
  <c r="CI795" i="64"/>
  <c r="CI1371" i="64"/>
  <c r="CI521" i="64"/>
  <c r="CI534" i="64" s="1"/>
  <c r="CI497" i="64"/>
  <c r="CI420" i="64"/>
  <c r="CI472" i="64"/>
  <c r="CI1395" i="64"/>
  <c r="CI448" i="64"/>
  <c r="CA1340" i="64"/>
  <c r="CA2146" i="64"/>
  <c r="CA2120" i="64"/>
  <c r="CA2095" i="64"/>
  <c r="CA1285" i="64"/>
  <c r="CA2069" i="64"/>
  <c r="CA1317" i="64"/>
  <c r="CA1263" i="64"/>
  <c r="CA1469" i="64"/>
  <c r="CA1174" i="64"/>
  <c r="CA2198" i="64"/>
  <c r="CA1218" i="64"/>
  <c r="CA1556" i="64"/>
  <c r="CA1138" i="64"/>
  <c r="CA1624" i="64"/>
  <c r="CA1592" i="64"/>
  <c r="CA1656" i="64"/>
  <c r="CA1102" i="64"/>
  <c r="CA1690" i="64"/>
  <c r="CA1032" i="64"/>
  <c r="CA1067" i="64"/>
  <c r="CA1008" i="64"/>
  <c r="CA962" i="64"/>
  <c r="CA977" i="64" s="1"/>
  <c r="CA986" i="64"/>
  <c r="CA795" i="64"/>
  <c r="CA1371" i="64"/>
  <c r="CA521" i="64"/>
  <c r="CA534" i="64" s="1"/>
  <c r="CA938" i="64"/>
  <c r="CA953" i="64" s="1"/>
  <c r="CA420" i="64"/>
  <c r="CA819" i="64"/>
  <c r="CA472" i="64"/>
  <c r="CA1395" i="64"/>
  <c r="CA497" i="64"/>
  <c r="CA448" i="64"/>
  <c r="BS1340" i="64"/>
  <c r="BS2146" i="64"/>
  <c r="BS2095" i="64"/>
  <c r="BS1317" i="64"/>
  <c r="BS1285" i="64"/>
  <c r="BS2120" i="64"/>
  <c r="BS2069" i="64"/>
  <c r="BS1263" i="64"/>
  <c r="BS1469" i="64"/>
  <c r="BS1174" i="64"/>
  <c r="BS1218" i="64"/>
  <c r="BS2198" i="64"/>
  <c r="BS1556" i="64"/>
  <c r="BS1624" i="64"/>
  <c r="BS1592" i="64"/>
  <c r="BS1138" i="64"/>
  <c r="BS1656" i="64"/>
  <c r="BS1067" i="64"/>
  <c r="BS1690" i="64"/>
  <c r="BS1102" i="64"/>
  <c r="BS1032" i="64"/>
  <c r="BS962" i="64"/>
  <c r="BS977" i="64" s="1"/>
  <c r="BS986" i="64"/>
  <c r="BS1008" i="64"/>
  <c r="BS938" i="64"/>
  <c r="BS953" i="64" s="1"/>
  <c r="BS795" i="64"/>
  <c r="BS1371" i="64"/>
  <c r="BS521" i="64"/>
  <c r="BS534" i="64" s="1"/>
  <c r="BS497" i="64"/>
  <c r="BS420" i="64"/>
  <c r="BS472" i="64"/>
  <c r="BS1395" i="64"/>
  <c r="BS819" i="64"/>
  <c r="BS448" i="64"/>
  <c r="BK1340" i="64"/>
  <c r="BK2146" i="64"/>
  <c r="BK2095" i="64"/>
  <c r="BK2120" i="64"/>
  <c r="BK1285" i="64"/>
  <c r="BK2069" i="64"/>
  <c r="BK1263" i="64"/>
  <c r="BK1317" i="64"/>
  <c r="BK1469" i="64"/>
  <c r="BK1174" i="64"/>
  <c r="BK1218" i="64"/>
  <c r="BK1624" i="64"/>
  <c r="BK2198" i="64"/>
  <c r="BK1556" i="64"/>
  <c r="BK1138" i="64"/>
  <c r="BK1592" i="64"/>
  <c r="BK1067" i="64"/>
  <c r="BK1656" i="64"/>
  <c r="BK1690" i="64"/>
  <c r="BK1032" i="64"/>
  <c r="BK986" i="64"/>
  <c r="BK962" i="64"/>
  <c r="BK977" i="64" s="1"/>
  <c r="BK1102" i="64"/>
  <c r="BK1008" i="64"/>
  <c r="BK938" i="64"/>
  <c r="BK953" i="64" s="1"/>
  <c r="BK795" i="64"/>
  <c r="BK1371" i="64"/>
  <c r="BK521" i="64"/>
  <c r="BK534" i="64" s="1"/>
  <c r="BK819" i="64"/>
  <c r="BK420" i="64"/>
  <c r="BK472" i="64"/>
  <c r="BK1395" i="64"/>
  <c r="BK497" i="64"/>
  <c r="BK448" i="64"/>
  <c r="BC1340" i="64"/>
  <c r="BC2146" i="64"/>
  <c r="BC2095" i="64"/>
  <c r="BC2120" i="64"/>
  <c r="BC1285" i="64"/>
  <c r="BC1317" i="64"/>
  <c r="BC1263" i="64"/>
  <c r="BC2069" i="64"/>
  <c r="BC1469" i="64"/>
  <c r="BC1174" i="64"/>
  <c r="BC1218" i="64"/>
  <c r="BC1556" i="64"/>
  <c r="BC2198" i="64"/>
  <c r="BC1592" i="64"/>
  <c r="BC1624" i="64"/>
  <c r="BC1656" i="64"/>
  <c r="BC1102" i="64"/>
  <c r="BC1138" i="64"/>
  <c r="BC1690" i="64"/>
  <c r="BC1067" i="64"/>
  <c r="BC1032" i="64"/>
  <c r="BC986" i="64"/>
  <c r="BC1008" i="64"/>
  <c r="BC962" i="64"/>
  <c r="BC977" i="64" s="1"/>
  <c r="BC795" i="64"/>
  <c r="BC1371" i="64"/>
  <c r="BC938" i="64"/>
  <c r="BC953" i="64" s="1"/>
  <c r="BC521" i="64"/>
  <c r="BC534" i="64" s="1"/>
  <c r="BC497" i="64"/>
  <c r="BC420" i="64"/>
  <c r="BC472" i="64"/>
  <c r="BC819" i="64"/>
  <c r="BC1395" i="64"/>
  <c r="BC448" i="64"/>
  <c r="AU1340" i="64"/>
  <c r="AU2146" i="64"/>
  <c r="AU2095" i="64"/>
  <c r="AU2120" i="64"/>
  <c r="AU1285" i="64"/>
  <c r="AU1317" i="64"/>
  <c r="AU1469" i="64"/>
  <c r="AU2069" i="64"/>
  <c r="AU1263" i="64"/>
  <c r="AU1174" i="64"/>
  <c r="AU1218" i="64"/>
  <c r="AU1556" i="64"/>
  <c r="AU1138" i="64"/>
  <c r="AU2198" i="64"/>
  <c r="AU1624" i="64"/>
  <c r="AU1656" i="64"/>
  <c r="AU1067" i="64"/>
  <c r="AU1592" i="64"/>
  <c r="AU1690" i="64"/>
  <c r="AU1102" i="64"/>
  <c r="AU1032" i="64"/>
  <c r="AU1008" i="64"/>
  <c r="AU962" i="64"/>
  <c r="AU977" i="64" s="1"/>
  <c r="AU938" i="64"/>
  <c r="AU953" i="64" s="1"/>
  <c r="AU795" i="64"/>
  <c r="AU1371" i="64"/>
  <c r="AU521" i="64"/>
  <c r="AU534" i="64" s="1"/>
  <c r="AU420" i="64"/>
  <c r="AU472" i="64"/>
  <c r="AU1395" i="64"/>
  <c r="AU986" i="64"/>
  <c r="AU497" i="64"/>
  <c r="AU448" i="64"/>
  <c r="AU819" i="64"/>
  <c r="AM1340" i="64"/>
  <c r="AM2146" i="64"/>
  <c r="AM2095" i="64"/>
  <c r="AM2120" i="64"/>
  <c r="AM1285" i="64"/>
  <c r="AM2069" i="64"/>
  <c r="AM1317" i="64"/>
  <c r="AM1469" i="64"/>
  <c r="AM1174" i="64"/>
  <c r="AM1263" i="64"/>
  <c r="AM2198" i="64"/>
  <c r="AM1556" i="64"/>
  <c r="AM1624" i="64"/>
  <c r="AM1138" i="64"/>
  <c r="AM1592" i="64"/>
  <c r="AM1218" i="64"/>
  <c r="AM1102" i="64"/>
  <c r="AM1656" i="64"/>
  <c r="AM1690" i="64"/>
  <c r="AM1032" i="64"/>
  <c r="AM962" i="64"/>
  <c r="AM977" i="64" s="1"/>
  <c r="AM986" i="64"/>
  <c r="AM1067" i="64"/>
  <c r="AM1008" i="64"/>
  <c r="AM795" i="64"/>
  <c r="AM1371" i="64"/>
  <c r="AM521" i="64"/>
  <c r="AM534" i="64" s="1"/>
  <c r="AM497" i="64"/>
  <c r="AM420" i="64"/>
  <c r="AM819" i="64"/>
  <c r="AM472" i="64"/>
  <c r="AM1395" i="64"/>
  <c r="AM448" i="64"/>
  <c r="AM938" i="64"/>
  <c r="AM953" i="64" s="1"/>
  <c r="AE1340" i="64"/>
  <c r="AE2146" i="64"/>
  <c r="AE2095" i="64"/>
  <c r="AE2120" i="64"/>
  <c r="AE2069" i="64"/>
  <c r="AE1285" i="64"/>
  <c r="AE1317" i="64"/>
  <c r="AE1469" i="64"/>
  <c r="AE1263" i="64"/>
  <c r="AE1174" i="64"/>
  <c r="AE2198" i="64"/>
  <c r="AE1218" i="64"/>
  <c r="AE1556" i="64"/>
  <c r="AE1624" i="64"/>
  <c r="AE1592" i="64"/>
  <c r="AE1656" i="64"/>
  <c r="AE1102" i="64"/>
  <c r="AE1690" i="64"/>
  <c r="AE1067" i="64"/>
  <c r="AE1032" i="64"/>
  <c r="AE1138" i="64"/>
  <c r="AE986" i="64"/>
  <c r="AE962" i="64"/>
  <c r="AE977" i="64" s="1"/>
  <c r="AE1008" i="64"/>
  <c r="AE795" i="64"/>
  <c r="AE938" i="64"/>
  <c r="AE953" i="64" s="1"/>
  <c r="AE1371" i="64"/>
  <c r="AE521" i="64"/>
  <c r="AE534" i="64" s="1"/>
  <c r="AE420" i="64"/>
  <c r="AE472" i="64"/>
  <c r="AE1395" i="64"/>
  <c r="AE819" i="64"/>
  <c r="AE497" i="64"/>
  <c r="AE448" i="64"/>
  <c r="W1340" i="64"/>
  <c r="W2146" i="64"/>
  <c r="W2095" i="64"/>
  <c r="W2120" i="64"/>
  <c r="W1285" i="64"/>
  <c r="W2069" i="64"/>
  <c r="W1469" i="64"/>
  <c r="W1317" i="64"/>
  <c r="W1174" i="64"/>
  <c r="W1263" i="64"/>
  <c r="W1218" i="64"/>
  <c r="W1556" i="64"/>
  <c r="W2198" i="64"/>
  <c r="W1624" i="64"/>
  <c r="W1138" i="64"/>
  <c r="W1656" i="64"/>
  <c r="W1067" i="64"/>
  <c r="W1690" i="64"/>
  <c r="W1032" i="64"/>
  <c r="W1592" i="64"/>
  <c r="W1102" i="64"/>
  <c r="W986" i="64"/>
  <c r="W1008" i="64"/>
  <c r="W962" i="64"/>
  <c r="W977" i="64" s="1"/>
  <c r="W938" i="64"/>
  <c r="W953" i="64" s="1"/>
  <c r="W795" i="64"/>
  <c r="W1371" i="64"/>
  <c r="W521" i="64"/>
  <c r="W534" i="64" s="1"/>
  <c r="W497" i="64"/>
  <c r="W420" i="64"/>
  <c r="W472" i="64"/>
  <c r="W1395" i="64"/>
  <c r="W448" i="64"/>
  <c r="CJ1337" i="64"/>
  <c r="CJ1359" i="64" s="1"/>
  <c r="CJ2143" i="64"/>
  <c r="CJ2160" i="64" s="1"/>
  <c r="CJ2092" i="64"/>
  <c r="CJ2109" i="64" s="1"/>
  <c r="CJ2117" i="64"/>
  <c r="CJ2134" i="64" s="1"/>
  <c r="CJ1282" i="64"/>
  <c r="CJ1305" i="64" s="1"/>
  <c r="CJ2066" i="64"/>
  <c r="CJ2083" i="64" s="1"/>
  <c r="CJ1314" i="64"/>
  <c r="CJ1328" i="64" s="1"/>
  <c r="CJ1466" i="64"/>
  <c r="CJ1479" i="64" s="1"/>
  <c r="CJ1260" i="64"/>
  <c r="CJ1273" i="64" s="1"/>
  <c r="CJ1171" i="64"/>
  <c r="CJ1206" i="64" s="1"/>
  <c r="CJ1215" i="64"/>
  <c r="CJ1250" i="64" s="1"/>
  <c r="CJ2195" i="64"/>
  <c r="CJ2209" i="64" s="1"/>
  <c r="CJ1553" i="64"/>
  <c r="CJ1580" i="64" s="1"/>
  <c r="CJ1621" i="64"/>
  <c r="CJ1644" i="64" s="1"/>
  <c r="CJ1589" i="64"/>
  <c r="CJ1612" i="64" s="1"/>
  <c r="CJ1135" i="64"/>
  <c r="CJ1162" i="64" s="1"/>
  <c r="CJ1653" i="64"/>
  <c r="CJ1678" i="64" s="1"/>
  <c r="CJ1099" i="64"/>
  <c r="CJ1126" i="64" s="1"/>
  <c r="CJ1687" i="64"/>
  <c r="CJ1712" i="64" s="1"/>
  <c r="CJ1029" i="64"/>
  <c r="CJ1056" i="64" s="1"/>
  <c r="CJ1064" i="64"/>
  <c r="CJ1091" i="64" s="1"/>
  <c r="CJ1005" i="64"/>
  <c r="CJ959" i="64"/>
  <c r="CJ974" i="64" s="1"/>
  <c r="CJ911" i="64"/>
  <c r="CJ926" i="64" s="1"/>
  <c r="CJ792" i="64"/>
  <c r="CJ807" i="64" s="1"/>
  <c r="CJ1368" i="64"/>
  <c r="CJ1383" i="64" s="1"/>
  <c r="CJ518" i="64"/>
  <c r="CJ531" i="64" s="1"/>
  <c r="CJ983" i="64"/>
  <c r="CJ996" i="64" s="1"/>
  <c r="CJ417" i="64"/>
  <c r="CJ935" i="64"/>
  <c r="CJ950" i="64" s="1"/>
  <c r="CJ469" i="64"/>
  <c r="CJ816" i="64"/>
  <c r="CJ832" i="64" s="1"/>
  <c r="CJ1392" i="64"/>
  <c r="CJ1407" i="64" s="1"/>
  <c r="CJ494" i="64"/>
  <c r="CJ445" i="64"/>
  <c r="CB1337" i="64"/>
  <c r="CB1359" i="64" s="1"/>
  <c r="CB2143" i="64"/>
  <c r="CB2160" i="64" s="1"/>
  <c r="CB2092" i="64"/>
  <c r="CB2109" i="64" s="1"/>
  <c r="CB2117" i="64"/>
  <c r="CB2134" i="64" s="1"/>
  <c r="CB2066" i="64"/>
  <c r="CB2083" i="64" s="1"/>
  <c r="CB1314" i="64"/>
  <c r="CB1328" i="64" s="1"/>
  <c r="CB1282" i="64"/>
  <c r="CB1305" i="64" s="1"/>
  <c r="CB1466" i="64"/>
  <c r="CB1479" i="64" s="1"/>
  <c r="CB1171" i="64"/>
  <c r="CB1206" i="64" s="1"/>
  <c r="CB1260" i="64"/>
  <c r="CB1273" i="64" s="1"/>
  <c r="CB1215" i="64"/>
  <c r="CB1250" i="64" s="1"/>
  <c r="CB2195" i="64"/>
  <c r="CB2209" i="64" s="1"/>
  <c r="CB1553" i="64"/>
  <c r="CB1580" i="64" s="1"/>
  <c r="CB1621" i="64"/>
  <c r="CB1644" i="64" s="1"/>
  <c r="CB1589" i="64"/>
  <c r="CB1612" i="64" s="1"/>
  <c r="CB1135" i="64"/>
  <c r="CB1162" i="64" s="1"/>
  <c r="CB1653" i="64"/>
  <c r="CB1678" i="64" s="1"/>
  <c r="CB1064" i="64"/>
  <c r="CB1091" i="64" s="1"/>
  <c r="CB1687" i="64"/>
  <c r="CB1712" i="64" s="1"/>
  <c r="CB1099" i="64"/>
  <c r="CB1126" i="64" s="1"/>
  <c r="CB1029" i="64"/>
  <c r="CB1056" i="64" s="1"/>
  <c r="CB1005" i="64"/>
  <c r="CB959" i="64"/>
  <c r="CB974" i="64" s="1"/>
  <c r="CB983" i="64"/>
  <c r="CB996" i="64" s="1"/>
  <c r="CB911" i="64"/>
  <c r="CB926" i="64" s="1"/>
  <c r="CB792" i="64"/>
  <c r="CB807" i="64" s="1"/>
  <c r="CB935" i="64"/>
  <c r="CB950" i="64" s="1"/>
  <c r="CB1368" i="64"/>
  <c r="CB1383" i="64" s="1"/>
  <c r="CB518" i="64"/>
  <c r="CB531" i="64" s="1"/>
  <c r="CB417" i="64"/>
  <c r="CB494" i="64"/>
  <c r="CB469" i="64"/>
  <c r="CB1392" i="64"/>
  <c r="CB1407" i="64" s="1"/>
  <c r="CB445" i="64"/>
  <c r="CB816" i="64"/>
  <c r="CB832" i="64" s="1"/>
  <c r="BT1337" i="64"/>
  <c r="BT1359" i="64" s="1"/>
  <c r="BT2143" i="64"/>
  <c r="BT2160" i="64" s="1"/>
  <c r="BT2092" i="64"/>
  <c r="BT2109" i="64" s="1"/>
  <c r="BT2117" i="64"/>
  <c r="BT2134" i="64" s="1"/>
  <c r="BT1282" i="64"/>
  <c r="BT1305" i="64" s="1"/>
  <c r="BT2066" i="64"/>
  <c r="BT2083" i="64" s="1"/>
  <c r="BT1466" i="64"/>
  <c r="BT1479" i="64" s="1"/>
  <c r="BT1314" i="64"/>
  <c r="BT1328" i="64" s="1"/>
  <c r="BT1171" i="64"/>
  <c r="BT1206" i="64" s="1"/>
  <c r="BT1260" i="64"/>
  <c r="BT1273" i="64" s="1"/>
  <c r="BT1553" i="64"/>
  <c r="BT1580" i="64" s="1"/>
  <c r="BT2195" i="64"/>
  <c r="BT2209" i="64" s="1"/>
  <c r="BT1621" i="64"/>
  <c r="BT1644" i="64" s="1"/>
  <c r="BT1215" i="64"/>
  <c r="BT1250" i="64" s="1"/>
  <c r="BT1135" i="64"/>
  <c r="BT1162" i="64" s="1"/>
  <c r="BT1099" i="64"/>
  <c r="BT1126" i="64" s="1"/>
  <c r="BT1064" i="64"/>
  <c r="BT1091" i="64" s="1"/>
  <c r="BT1653" i="64"/>
  <c r="BT1678" i="64" s="1"/>
  <c r="BT1589" i="64"/>
  <c r="BT1612" i="64" s="1"/>
  <c r="BT1687" i="64"/>
  <c r="BT1712" i="64" s="1"/>
  <c r="BT1029" i="64"/>
  <c r="BT1056" i="64" s="1"/>
  <c r="BT983" i="64"/>
  <c r="BT996" i="64" s="1"/>
  <c r="BT959" i="64"/>
  <c r="BT974" i="64" s="1"/>
  <c r="BT1005" i="64"/>
  <c r="BT935" i="64"/>
  <c r="BT950" i="64" s="1"/>
  <c r="BT911" i="64"/>
  <c r="BT926" i="64" s="1"/>
  <c r="BT792" i="64"/>
  <c r="BT807" i="64" s="1"/>
  <c r="BT1368" i="64"/>
  <c r="BT1383" i="64" s="1"/>
  <c r="BT518" i="64"/>
  <c r="BT531" i="64" s="1"/>
  <c r="BT417" i="64"/>
  <c r="BT816" i="64"/>
  <c r="BT832" i="64" s="1"/>
  <c r="BT469" i="64"/>
  <c r="BT1392" i="64"/>
  <c r="BT1407" i="64" s="1"/>
  <c r="BT494" i="64"/>
  <c r="BT445" i="64"/>
  <c r="BL1337" i="64"/>
  <c r="BL1359" i="64" s="1"/>
  <c r="BL2143" i="64"/>
  <c r="BL2160" i="64" s="1"/>
  <c r="BL2092" i="64"/>
  <c r="BL2109" i="64" s="1"/>
  <c r="BL2117" i="64"/>
  <c r="BL2134" i="64" s="1"/>
  <c r="BL1282" i="64"/>
  <c r="BL1305" i="64" s="1"/>
  <c r="BL2066" i="64"/>
  <c r="BL2083" i="64" s="1"/>
  <c r="BL1314" i="64"/>
  <c r="BL1328" i="64" s="1"/>
  <c r="BL1466" i="64"/>
  <c r="BL1479" i="64" s="1"/>
  <c r="BL1260" i="64"/>
  <c r="BL1273" i="64" s="1"/>
  <c r="BL1171" i="64"/>
  <c r="BL1206" i="64" s="1"/>
  <c r="BL2195" i="64"/>
  <c r="BL2209" i="64" s="1"/>
  <c r="BL1215" i="64"/>
  <c r="BL1250" i="64" s="1"/>
  <c r="BL1553" i="64"/>
  <c r="BL1580" i="64" s="1"/>
  <c r="BL1621" i="64"/>
  <c r="BL1644" i="64" s="1"/>
  <c r="BL1589" i="64"/>
  <c r="BL1612" i="64" s="1"/>
  <c r="BL1135" i="64"/>
  <c r="BL1162" i="64" s="1"/>
  <c r="BL1653" i="64"/>
  <c r="BL1678" i="64" s="1"/>
  <c r="BL1099" i="64"/>
  <c r="BL1126" i="64" s="1"/>
  <c r="BL1687" i="64"/>
  <c r="BL1712" i="64" s="1"/>
  <c r="BL1064" i="64"/>
  <c r="BL1091" i="64" s="1"/>
  <c r="BL1029" i="64"/>
  <c r="BL1056" i="64" s="1"/>
  <c r="BL983" i="64"/>
  <c r="BL996" i="64" s="1"/>
  <c r="BL959" i="64"/>
  <c r="BL974" i="64" s="1"/>
  <c r="BL1005" i="64"/>
  <c r="BL911" i="64"/>
  <c r="BL926" i="64" s="1"/>
  <c r="BL792" i="64"/>
  <c r="BL807" i="64" s="1"/>
  <c r="BL1368" i="64"/>
  <c r="BL1383" i="64" s="1"/>
  <c r="BL518" i="64"/>
  <c r="BL531" i="64" s="1"/>
  <c r="BL935" i="64"/>
  <c r="BL950" i="64" s="1"/>
  <c r="BL417" i="64"/>
  <c r="BL494" i="64"/>
  <c r="BL469" i="64"/>
  <c r="BL1392" i="64"/>
  <c r="BL1407" i="64" s="1"/>
  <c r="BL816" i="64"/>
  <c r="BL832" i="64" s="1"/>
  <c r="BL445" i="64"/>
  <c r="BD1337" i="64"/>
  <c r="BD1359" i="64" s="1"/>
  <c r="BD2143" i="64"/>
  <c r="BD2160" i="64" s="1"/>
  <c r="BD2092" i="64"/>
  <c r="BD2109" i="64" s="1"/>
  <c r="BD2117" i="64"/>
  <c r="BD2134" i="64" s="1"/>
  <c r="BD1282" i="64"/>
  <c r="BD1305" i="64" s="1"/>
  <c r="BD2066" i="64"/>
  <c r="BD2083" i="64" s="1"/>
  <c r="BD1314" i="64"/>
  <c r="BD1328" i="64" s="1"/>
  <c r="BD1466" i="64"/>
  <c r="BD1479" i="64" s="1"/>
  <c r="BD1171" i="64"/>
  <c r="BD1206" i="64" s="1"/>
  <c r="BD1260" i="64"/>
  <c r="BD1273" i="64" s="1"/>
  <c r="BD1215" i="64"/>
  <c r="BD1250" i="64" s="1"/>
  <c r="BD2195" i="64"/>
  <c r="BD2209" i="64" s="1"/>
  <c r="BD1553" i="64"/>
  <c r="BD1580" i="64" s="1"/>
  <c r="BD1621" i="64"/>
  <c r="BD1644" i="64" s="1"/>
  <c r="BD1589" i="64"/>
  <c r="BD1612" i="64" s="1"/>
  <c r="BD1135" i="64"/>
  <c r="BD1162" i="64" s="1"/>
  <c r="BD1653" i="64"/>
  <c r="BD1678" i="64" s="1"/>
  <c r="BD1064" i="64"/>
  <c r="BD1091" i="64" s="1"/>
  <c r="BD1687" i="64"/>
  <c r="BD1712" i="64" s="1"/>
  <c r="BD1029" i="64"/>
  <c r="BD1056" i="64" s="1"/>
  <c r="BD1099" i="64"/>
  <c r="BD1126" i="64" s="1"/>
  <c r="BD1005" i="64"/>
  <c r="BD959" i="64"/>
  <c r="BD974" i="64" s="1"/>
  <c r="BD911" i="64"/>
  <c r="BD926" i="64" s="1"/>
  <c r="BD792" i="64"/>
  <c r="BD807" i="64" s="1"/>
  <c r="BD983" i="64"/>
  <c r="BD996" i="64" s="1"/>
  <c r="BD935" i="64"/>
  <c r="BD950" i="64" s="1"/>
  <c r="BD1368" i="64"/>
  <c r="BD1383" i="64" s="1"/>
  <c r="BD518" i="64"/>
  <c r="BD531" i="64" s="1"/>
  <c r="BD417" i="64"/>
  <c r="BD469" i="64"/>
  <c r="BD1392" i="64"/>
  <c r="BD1407" i="64" s="1"/>
  <c r="BD494" i="64"/>
  <c r="BD445" i="64"/>
  <c r="AV1337" i="64"/>
  <c r="AV1359" i="64" s="1"/>
  <c r="AV2143" i="64"/>
  <c r="AV2160" i="64" s="1"/>
  <c r="AV2092" i="64"/>
  <c r="AV2109" i="64" s="1"/>
  <c r="AV2117" i="64"/>
  <c r="AV2134" i="64" s="1"/>
  <c r="AV2066" i="64"/>
  <c r="AV2083" i="64" s="1"/>
  <c r="AV1314" i="64"/>
  <c r="AV1328" i="64" s="1"/>
  <c r="AV1282" i="64"/>
  <c r="AV1305" i="64" s="1"/>
  <c r="AV1466" i="64"/>
  <c r="AV1479" i="64" s="1"/>
  <c r="AV1260" i="64"/>
  <c r="AV1273" i="64" s="1"/>
  <c r="AV1171" i="64"/>
  <c r="AV1206" i="64" s="1"/>
  <c r="AV1215" i="64"/>
  <c r="AV1250" i="64" s="1"/>
  <c r="AV1553" i="64"/>
  <c r="AV1580" i="64" s="1"/>
  <c r="AV2195" i="64"/>
  <c r="AV2209" i="64" s="1"/>
  <c r="AV1621" i="64"/>
  <c r="AV1644" i="64" s="1"/>
  <c r="AV1135" i="64"/>
  <c r="AV1162" i="64" s="1"/>
  <c r="AV1589" i="64"/>
  <c r="AV1612" i="64" s="1"/>
  <c r="AV1653" i="64"/>
  <c r="AV1678" i="64" s="1"/>
  <c r="AV1099" i="64"/>
  <c r="AV1126" i="64" s="1"/>
  <c r="AV1687" i="64"/>
  <c r="AV1712" i="64" s="1"/>
  <c r="AV1029" i="64"/>
  <c r="AV1056" i="64" s="1"/>
  <c r="AV1005" i="64"/>
  <c r="AV1064" i="64"/>
  <c r="AV1091" i="64" s="1"/>
  <c r="AV959" i="64"/>
  <c r="AV974" i="64" s="1"/>
  <c r="AV983" i="64"/>
  <c r="AV996" i="64" s="1"/>
  <c r="AV935" i="64"/>
  <c r="AV950" i="64" s="1"/>
  <c r="AV911" i="64"/>
  <c r="AV926" i="64" s="1"/>
  <c r="AV792" i="64"/>
  <c r="AV807" i="64" s="1"/>
  <c r="AV1368" i="64"/>
  <c r="AV1383" i="64" s="1"/>
  <c r="AV518" i="64"/>
  <c r="AV531" i="64" s="1"/>
  <c r="AV417" i="64"/>
  <c r="AV816" i="64"/>
  <c r="AV832" i="64" s="1"/>
  <c r="AV494" i="64"/>
  <c r="AV469" i="64"/>
  <c r="AV1392" i="64"/>
  <c r="AV1407" i="64" s="1"/>
  <c r="AV445" i="64"/>
  <c r="AN1337" i="64"/>
  <c r="AN1359" i="64" s="1"/>
  <c r="AN2143" i="64"/>
  <c r="AN2160" i="64" s="1"/>
  <c r="AN2092" i="64"/>
  <c r="AN2109" i="64" s="1"/>
  <c r="AN2117" i="64"/>
  <c r="AN2134" i="64" s="1"/>
  <c r="AN1314" i="64"/>
  <c r="AN1328" i="64" s="1"/>
  <c r="AN1282" i="64"/>
  <c r="AN1305" i="64" s="1"/>
  <c r="AN2066" i="64"/>
  <c r="AN2083" i="64" s="1"/>
  <c r="AN1466" i="64"/>
  <c r="AN1479" i="64" s="1"/>
  <c r="AN1260" i="64"/>
  <c r="AN1273" i="64" s="1"/>
  <c r="AN1171" i="64"/>
  <c r="AN1206" i="64" s="1"/>
  <c r="AN1553" i="64"/>
  <c r="AN1580" i="64" s="1"/>
  <c r="AN1215" i="64"/>
  <c r="AN1250" i="64" s="1"/>
  <c r="AN1621" i="64"/>
  <c r="AN1644" i="64" s="1"/>
  <c r="AN2195" i="64"/>
  <c r="AN2209" i="64" s="1"/>
  <c r="AN1589" i="64"/>
  <c r="AN1612" i="64" s="1"/>
  <c r="AN1135" i="64"/>
  <c r="AN1162" i="64" s="1"/>
  <c r="AN1653" i="64"/>
  <c r="AN1678" i="64" s="1"/>
  <c r="AN1687" i="64"/>
  <c r="AN1712" i="64" s="1"/>
  <c r="AN1064" i="64"/>
  <c r="AN1091" i="64" s="1"/>
  <c r="AN1099" i="64"/>
  <c r="AN1126" i="64" s="1"/>
  <c r="AN1029" i="64"/>
  <c r="AN1056" i="64" s="1"/>
  <c r="AN983" i="64"/>
  <c r="AN996" i="64" s="1"/>
  <c r="AN959" i="64"/>
  <c r="AN974" i="64" s="1"/>
  <c r="AN1005" i="64"/>
  <c r="AN935" i="64"/>
  <c r="AN950" i="64" s="1"/>
  <c r="AN911" i="64"/>
  <c r="AN926" i="64" s="1"/>
  <c r="AN792" i="64"/>
  <c r="AN807" i="64" s="1"/>
  <c r="AN1368" i="64"/>
  <c r="AN1383" i="64" s="1"/>
  <c r="AN518" i="64"/>
  <c r="AN531" i="64" s="1"/>
  <c r="AN417" i="64"/>
  <c r="AN469" i="64"/>
  <c r="AN1392" i="64"/>
  <c r="AN1407" i="64" s="1"/>
  <c r="AN816" i="64"/>
  <c r="AN832" i="64" s="1"/>
  <c r="AN445" i="64"/>
  <c r="AF1337" i="64"/>
  <c r="AF1359" i="64" s="1"/>
  <c r="AF2143" i="64"/>
  <c r="AF2160" i="64" s="1"/>
  <c r="AF2092" i="64"/>
  <c r="AF2109" i="64" s="1"/>
  <c r="AF2117" i="64"/>
  <c r="AF2134" i="64" s="1"/>
  <c r="AF1282" i="64"/>
  <c r="AF1305" i="64" s="1"/>
  <c r="AF1466" i="64"/>
  <c r="AF1479" i="64" s="1"/>
  <c r="AF2066" i="64"/>
  <c r="AF2083" i="64" s="1"/>
  <c r="AF1314" i="64"/>
  <c r="AF1328" i="64" s="1"/>
  <c r="AF1171" i="64"/>
  <c r="AF1206" i="64" s="1"/>
  <c r="AF1260" i="64"/>
  <c r="AF1273" i="64" s="1"/>
  <c r="AF1215" i="64"/>
  <c r="AF1250" i="64" s="1"/>
  <c r="AF2195" i="64"/>
  <c r="AF2209" i="64" s="1"/>
  <c r="AF1553" i="64"/>
  <c r="AF1580" i="64" s="1"/>
  <c r="AF1621" i="64"/>
  <c r="AF1644" i="64" s="1"/>
  <c r="AF1135" i="64"/>
  <c r="AF1162" i="64" s="1"/>
  <c r="AF1653" i="64"/>
  <c r="AF1678" i="64" s="1"/>
  <c r="AF1099" i="64"/>
  <c r="AF1126" i="64" s="1"/>
  <c r="AF1064" i="64"/>
  <c r="AF1091" i="64" s="1"/>
  <c r="AF1589" i="64"/>
  <c r="AF1612" i="64" s="1"/>
  <c r="AF1687" i="64"/>
  <c r="AF1712" i="64" s="1"/>
  <c r="AF1029" i="64"/>
  <c r="AF1056" i="64" s="1"/>
  <c r="AF983" i="64"/>
  <c r="AF996" i="64" s="1"/>
  <c r="AF959" i="64"/>
  <c r="AF974" i="64" s="1"/>
  <c r="AF1005" i="64"/>
  <c r="AF911" i="64"/>
  <c r="AF926" i="64" s="1"/>
  <c r="AF792" i="64"/>
  <c r="AF807" i="64" s="1"/>
  <c r="AF1368" i="64"/>
  <c r="AF1383" i="64" s="1"/>
  <c r="AF518" i="64"/>
  <c r="AF531" i="64" s="1"/>
  <c r="AF935" i="64"/>
  <c r="AF950" i="64" s="1"/>
  <c r="AF816" i="64"/>
  <c r="AF832" i="64" s="1"/>
  <c r="AF417" i="64"/>
  <c r="AF469" i="64"/>
  <c r="AF1392" i="64"/>
  <c r="AF1407" i="64" s="1"/>
  <c r="AF494" i="64"/>
  <c r="AF445" i="64"/>
  <c r="X1337" i="64"/>
  <c r="X1359" i="64" s="1"/>
  <c r="X2143" i="64"/>
  <c r="X2160" i="64" s="1"/>
  <c r="X2092" i="64"/>
  <c r="X2109" i="64" s="1"/>
  <c r="X2117" i="64"/>
  <c r="X2134" i="64" s="1"/>
  <c r="X2066" i="64"/>
  <c r="X2083" i="64" s="1"/>
  <c r="X1282" i="64"/>
  <c r="X1305" i="64" s="1"/>
  <c r="X1314" i="64"/>
  <c r="X1328" i="64" s="1"/>
  <c r="X1466" i="64"/>
  <c r="X1479" i="64" s="1"/>
  <c r="X1260" i="64"/>
  <c r="X1273" i="64" s="1"/>
  <c r="X1171" i="64"/>
  <c r="X1206" i="64" s="1"/>
  <c r="X2195" i="64"/>
  <c r="X2209" i="64" s="1"/>
  <c r="X1553" i="64"/>
  <c r="X1580" i="64" s="1"/>
  <c r="X1215" i="64"/>
  <c r="X1250" i="64" s="1"/>
  <c r="X1621" i="64"/>
  <c r="X1644" i="64" s="1"/>
  <c r="X1589" i="64"/>
  <c r="X1612" i="64" s="1"/>
  <c r="X1135" i="64"/>
  <c r="X1162" i="64" s="1"/>
  <c r="X1653" i="64"/>
  <c r="X1678" i="64" s="1"/>
  <c r="X1687" i="64"/>
  <c r="X1712" i="64" s="1"/>
  <c r="X1029" i="64"/>
  <c r="X1056" i="64" s="1"/>
  <c r="X1099" i="64"/>
  <c r="X1126" i="64" s="1"/>
  <c r="X1064" i="64"/>
  <c r="X1091" i="64" s="1"/>
  <c r="X1005" i="64"/>
  <c r="X959" i="64"/>
  <c r="X974" i="64" s="1"/>
  <c r="X983" i="64"/>
  <c r="X996" i="64" s="1"/>
  <c r="X911" i="64"/>
  <c r="X926" i="64" s="1"/>
  <c r="X792" i="64"/>
  <c r="X807" i="64" s="1"/>
  <c r="X935" i="64"/>
  <c r="X950" i="64" s="1"/>
  <c r="X1368" i="64"/>
  <c r="X1383" i="64" s="1"/>
  <c r="X518" i="64"/>
  <c r="X531" i="64" s="1"/>
  <c r="X417" i="64"/>
  <c r="X494" i="64"/>
  <c r="X469" i="64"/>
  <c r="X816" i="64"/>
  <c r="X832" i="64" s="1"/>
  <c r="X1392" i="64"/>
  <c r="X1407" i="64" s="1"/>
  <c r="X445" i="64"/>
  <c r="CG316" i="64"/>
  <c r="BY316" i="64"/>
  <c r="U316" i="64"/>
  <c r="CF315" i="64"/>
  <c r="BX315" i="64"/>
  <c r="BH315" i="64"/>
  <c r="AJ315" i="64"/>
  <c r="CE312" i="64"/>
  <c r="BW312" i="64"/>
  <c r="BO312" i="64"/>
  <c r="BG312" i="64"/>
  <c r="AY312" i="64"/>
  <c r="AQ312" i="64"/>
  <c r="AI312" i="64"/>
  <c r="AA312" i="64"/>
  <c r="AA325" i="64" s="1"/>
  <c r="CL311" i="64"/>
  <c r="CD311" i="64"/>
  <c r="BV311" i="64"/>
  <c r="BN311" i="64"/>
  <c r="BF311" i="64"/>
  <c r="AX311" i="64"/>
  <c r="AP311" i="64"/>
  <c r="AH311" i="64"/>
  <c r="Z311" i="64"/>
  <c r="Z334" i="64"/>
  <c r="AH334" i="64"/>
  <c r="AP334" i="64"/>
  <c r="BF334" i="64"/>
  <c r="BN334" i="64"/>
  <c r="CD334" i="64"/>
  <c r="CL334" i="64"/>
  <c r="Z335" i="64"/>
  <c r="AH335" i="64"/>
  <c r="AP335" i="64"/>
  <c r="AX335" i="64"/>
  <c r="BF335" i="64"/>
  <c r="BN335" i="64"/>
  <c r="BV335" i="64"/>
  <c r="CD335" i="64"/>
  <c r="CL335" i="64"/>
  <c r="Y338" i="64"/>
  <c r="AG338" i="64"/>
  <c r="AO338" i="64"/>
  <c r="AW338" i="64"/>
  <c r="BE338" i="64"/>
  <c r="BM338" i="64"/>
  <c r="BV338" i="64"/>
  <c r="AH339" i="64"/>
  <c r="AH349" i="64" s="1"/>
  <c r="AR339" i="64"/>
  <c r="AR349" i="64" s="1"/>
  <c r="BC339" i="64"/>
  <c r="BC349" i="64" s="1"/>
  <c r="BN339" i="64"/>
  <c r="BN349" i="64" s="1"/>
  <c r="BX339" i="64"/>
  <c r="BX349" i="64" s="1"/>
  <c r="CK339" i="64"/>
  <c r="CK349" i="64" s="1"/>
  <c r="AN384" i="64"/>
  <c r="BA384" i="64"/>
  <c r="BM384" i="64"/>
  <c r="CA384" i="64"/>
  <c r="AF385" i="64"/>
  <c r="AS385" i="64"/>
  <c r="BE385" i="64"/>
  <c r="CD385" i="64"/>
  <c r="AG388" i="64"/>
  <c r="AU388" i="64"/>
  <c r="BH388" i="64"/>
  <c r="BT388" i="64"/>
  <c r="Y389" i="64"/>
  <c r="AM389" i="64"/>
  <c r="AZ389" i="64"/>
  <c r="BL389" i="64"/>
  <c r="BZ389" i="64"/>
  <c r="CK389" i="64"/>
  <c r="AP1391" i="64"/>
  <c r="BC1391" i="64"/>
  <c r="BO1391" i="64"/>
  <c r="CC1391" i="64"/>
  <c r="AB1392" i="64"/>
  <c r="AB1407" i="64" s="1"/>
  <c r="BG1392" i="64"/>
  <c r="BG1407" i="64" s="1"/>
  <c r="BW1395" i="64"/>
  <c r="BO1396" i="64"/>
  <c r="AW416" i="64"/>
  <c r="AW436" i="64" s="1"/>
  <c r="AO417" i="64"/>
  <c r="X420" i="64"/>
  <c r="CB421" i="64"/>
  <c r="BB444" i="64"/>
  <c r="BB459" i="64" s="1"/>
  <c r="AT445" i="64"/>
  <c r="BG468" i="64"/>
  <c r="AY469" i="64"/>
  <c r="AP472" i="64"/>
  <c r="AH473" i="64"/>
  <c r="AN494" i="64"/>
  <c r="BT497" i="64"/>
  <c r="AQ1372" i="64"/>
  <c r="AQ1387" i="64" s="1"/>
  <c r="AJ791" i="64"/>
  <c r="AJ806" i="64" s="1"/>
  <c r="AP795" i="64"/>
  <c r="V815" i="64"/>
  <c r="V831" i="64" s="1"/>
  <c r="W819" i="64"/>
  <c r="BI521" i="64"/>
  <c r="BI534" i="64" s="1"/>
  <c r="BK1336" i="64"/>
  <c r="BK2091" i="64"/>
  <c r="BK2108" i="64" s="1"/>
  <c r="BK2142" i="64"/>
  <c r="BK2159" i="64" s="1"/>
  <c r="BK2065" i="64"/>
  <c r="BK2082" i="64" s="1"/>
  <c r="BK2116" i="64"/>
  <c r="BK2133" i="64" s="1"/>
  <c r="BK1465" i="64"/>
  <c r="BK1478" i="64" s="1"/>
  <c r="BK1313" i="64"/>
  <c r="BK1327" i="64" s="1"/>
  <c r="BK1281" i="64"/>
  <c r="BK1304" i="64" s="1"/>
  <c r="BK1170" i="64"/>
  <c r="BK1205" i="64" s="1"/>
  <c r="BK2194" i="64"/>
  <c r="BK2208" i="64" s="1"/>
  <c r="BK1259" i="64"/>
  <c r="BK1272" i="64" s="1"/>
  <c r="BK1214" i="64"/>
  <c r="BK1620" i="64"/>
  <c r="BK1643" i="64" s="1"/>
  <c r="BK1588" i="64"/>
  <c r="BK1611" i="64" s="1"/>
  <c r="BK1063" i="64"/>
  <c r="BK1090" i="64" s="1"/>
  <c r="BK1134" i="64"/>
  <c r="BK1161" i="64" s="1"/>
  <c r="BK1552" i="64"/>
  <c r="BK1579" i="64" s="1"/>
  <c r="BK1652" i="64"/>
  <c r="BK1677" i="64" s="1"/>
  <c r="BK1098" i="64"/>
  <c r="BK1125" i="64" s="1"/>
  <c r="BK1686" i="64"/>
  <c r="BK1711" i="64" s="1"/>
  <c r="BK1028" i="64"/>
  <c r="BK1055" i="64" s="1"/>
  <c r="BK1004" i="64"/>
  <c r="BK1019" i="64" s="1"/>
  <c r="BK982" i="64"/>
  <c r="BK995" i="64" s="1"/>
  <c r="BK815" i="64"/>
  <c r="BK831" i="64" s="1"/>
  <c r="BK910" i="64"/>
  <c r="BK925" i="64" s="1"/>
  <c r="BK791" i="64"/>
  <c r="BK806" i="64" s="1"/>
  <c r="BK958" i="64"/>
  <c r="BK973" i="64" s="1"/>
  <c r="BK934" i="64"/>
  <c r="BK949" i="64" s="1"/>
  <c r="BK1367" i="64"/>
  <c r="BK1382" i="64" s="1"/>
  <c r="BK517" i="64"/>
  <c r="BK416" i="64"/>
  <c r="BK436" i="64" s="1"/>
  <c r="BK468" i="64"/>
  <c r="BK493" i="64"/>
  <c r="BK444" i="64"/>
  <c r="BK459" i="64" s="1"/>
  <c r="BS1341" i="64"/>
  <c r="BS2147" i="64"/>
  <c r="BS2096" i="64"/>
  <c r="BS2121" i="64"/>
  <c r="BS1286" i="64"/>
  <c r="BS2070" i="64"/>
  <c r="BS2087" i="64" s="1"/>
  <c r="BS1318" i="64"/>
  <c r="BS1332" i="64" s="1"/>
  <c r="BS1264" i="64"/>
  <c r="BS1277" i="64" s="1"/>
  <c r="BS1470" i="64"/>
  <c r="BS1483" i="64" s="1"/>
  <c r="BS2199" i="64"/>
  <c r="BS2213" i="64" s="1"/>
  <c r="BS1175" i="64"/>
  <c r="BS1210" i="64" s="1"/>
  <c r="BS1219" i="64"/>
  <c r="BS1254" i="64" s="1"/>
  <c r="BS1557" i="64"/>
  <c r="BS1584" i="64" s="1"/>
  <c r="BS1625" i="64"/>
  <c r="BS1648" i="64" s="1"/>
  <c r="BS1139" i="64"/>
  <c r="BS1166" i="64" s="1"/>
  <c r="BS1593" i="64"/>
  <c r="BS1616" i="64" s="1"/>
  <c r="BS1657" i="64"/>
  <c r="BS1682" i="64" s="1"/>
  <c r="BS1691" i="64"/>
  <c r="BS1716" i="64" s="1"/>
  <c r="BS1033" i="64"/>
  <c r="BS1060" i="64" s="1"/>
  <c r="BS1103" i="64"/>
  <c r="BS1130" i="64" s="1"/>
  <c r="BS1068" i="64"/>
  <c r="BS1095" i="64" s="1"/>
  <c r="BS1009" i="64"/>
  <c r="BS963" i="64"/>
  <c r="BS987" i="64"/>
  <c r="BS1000" i="64" s="1"/>
  <c r="BS796" i="64"/>
  <c r="BS1372" i="64"/>
  <c r="BS1387" i="64" s="1"/>
  <c r="BS522" i="64"/>
  <c r="BS535" i="64" s="1"/>
  <c r="BS939" i="64"/>
  <c r="BS954" i="64" s="1"/>
  <c r="BS421" i="64"/>
  <c r="BS915" i="64"/>
  <c r="BS930" i="64" s="1"/>
  <c r="BS473" i="64"/>
  <c r="BS820" i="64"/>
  <c r="BS836" i="64" s="1"/>
  <c r="BS1396" i="64"/>
  <c r="BS498" i="64"/>
  <c r="BS449" i="64"/>
  <c r="CJ1340" i="64"/>
  <c r="CJ2146" i="64"/>
  <c r="CJ2120" i="64"/>
  <c r="CJ2095" i="64"/>
  <c r="CJ2069" i="64"/>
  <c r="CJ1317" i="64"/>
  <c r="CJ1285" i="64"/>
  <c r="CJ1263" i="64"/>
  <c r="CJ1469" i="64"/>
  <c r="CJ2198" i="64"/>
  <c r="CJ1556" i="64"/>
  <c r="CJ1218" i="64"/>
  <c r="CJ1138" i="64"/>
  <c r="CJ1624" i="64"/>
  <c r="CJ1174" i="64"/>
  <c r="CJ1592" i="64"/>
  <c r="CJ1067" i="64"/>
  <c r="CJ1690" i="64"/>
  <c r="CJ1032" i="64"/>
  <c r="CJ1102" i="64"/>
  <c r="CJ1008" i="64"/>
  <c r="CJ962" i="64"/>
  <c r="CJ977" i="64" s="1"/>
  <c r="CJ938" i="64"/>
  <c r="CJ953" i="64" s="1"/>
  <c r="CJ1656" i="64"/>
  <c r="CJ986" i="64"/>
  <c r="CJ1371" i="64"/>
  <c r="CJ521" i="64"/>
  <c r="CJ534" i="64" s="1"/>
  <c r="CJ472" i="64"/>
  <c r="CJ1395" i="64"/>
  <c r="CJ338" i="64"/>
  <c r="CJ448" i="64"/>
  <c r="CJ819" i="64"/>
  <c r="CJ795" i="64"/>
  <c r="AV1340" i="64"/>
  <c r="AV2146" i="64"/>
  <c r="AV2095" i="64"/>
  <c r="AV2120" i="64"/>
  <c r="AV2069" i="64"/>
  <c r="AV1285" i="64"/>
  <c r="AV1263" i="64"/>
  <c r="AV1317" i="64"/>
  <c r="AV2198" i="64"/>
  <c r="AV1469" i="64"/>
  <c r="AV1174" i="64"/>
  <c r="AV1556" i="64"/>
  <c r="AV1218" i="64"/>
  <c r="AV1624" i="64"/>
  <c r="AV1138" i="64"/>
  <c r="AV1067" i="64"/>
  <c r="AV1592" i="64"/>
  <c r="AV1690" i="64"/>
  <c r="AV1102" i="64"/>
  <c r="AV1032" i="64"/>
  <c r="AV1008" i="64"/>
  <c r="AV962" i="64"/>
  <c r="AV977" i="64" s="1"/>
  <c r="AV1656" i="64"/>
  <c r="AV986" i="64"/>
  <c r="AV938" i="64"/>
  <c r="AV953" i="64" s="1"/>
  <c r="AV1371" i="64"/>
  <c r="AV521" i="64"/>
  <c r="AV534" i="64" s="1"/>
  <c r="AV472" i="64"/>
  <c r="AV1395" i="64"/>
  <c r="AV497" i="64"/>
  <c r="AV448" i="64"/>
  <c r="AV819" i="64"/>
  <c r="AV795" i="64"/>
  <c r="Y1337" i="64"/>
  <c r="Y1359" i="64" s="1"/>
  <c r="Y2143" i="64"/>
  <c r="Y2160" i="64" s="1"/>
  <c r="Y2117" i="64"/>
  <c r="Y2134" i="64" s="1"/>
  <c r="Y2092" i="64"/>
  <c r="Y2109" i="64" s="1"/>
  <c r="Y2066" i="64"/>
  <c r="Y2083" i="64" s="1"/>
  <c r="Y1314" i="64"/>
  <c r="Y1328" i="64" s="1"/>
  <c r="Y1282" i="64"/>
  <c r="Y1305" i="64" s="1"/>
  <c r="Y1260" i="64"/>
  <c r="Y1273" i="64" s="1"/>
  <c r="Y1466" i="64"/>
  <c r="Y1479" i="64" s="1"/>
  <c r="Y2195" i="64"/>
  <c r="Y2209" i="64" s="1"/>
  <c r="Y1553" i="64"/>
  <c r="Y1580" i="64" s="1"/>
  <c r="Y1171" i="64"/>
  <c r="Y1206" i="64" s="1"/>
  <c r="Y1215" i="64"/>
  <c r="Y1250" i="64" s="1"/>
  <c r="Y1621" i="64"/>
  <c r="Y1644" i="64" s="1"/>
  <c r="Y1589" i="64"/>
  <c r="Y1612" i="64" s="1"/>
  <c r="Y1135" i="64"/>
  <c r="Y1162" i="64" s="1"/>
  <c r="Y1687" i="64"/>
  <c r="Y1712" i="64" s="1"/>
  <c r="Y1029" i="64"/>
  <c r="Y1056" i="64" s="1"/>
  <c r="Y1099" i="64"/>
  <c r="Y1126" i="64" s="1"/>
  <c r="Y1064" i="64"/>
  <c r="Y1091" i="64" s="1"/>
  <c r="Y1653" i="64"/>
  <c r="Y1678" i="64" s="1"/>
  <c r="Y1005" i="64"/>
  <c r="Y959" i="64"/>
  <c r="Y974" i="64" s="1"/>
  <c r="Y983" i="64"/>
  <c r="Y996" i="64" s="1"/>
  <c r="Y935" i="64"/>
  <c r="Y950" i="64" s="1"/>
  <c r="Y911" i="64"/>
  <c r="Y926" i="64" s="1"/>
  <c r="Y1368" i="64"/>
  <c r="Y1383" i="64" s="1"/>
  <c r="Y518" i="64"/>
  <c r="Y531" i="64" s="1"/>
  <c r="Y494" i="64"/>
  <c r="Y792" i="64"/>
  <c r="Y807" i="64" s="1"/>
  <c r="Y469" i="64"/>
  <c r="Y816" i="64"/>
  <c r="Y832" i="64" s="1"/>
  <c r="Y1392" i="64"/>
  <c r="Y1407" i="64" s="1"/>
  <c r="Y445" i="64"/>
  <c r="CG1336" i="64"/>
  <c r="CG2116" i="64"/>
  <c r="CG2133" i="64" s="1"/>
  <c r="CG2142" i="64"/>
  <c r="CG2159" i="64" s="1"/>
  <c r="CG2091" i="64"/>
  <c r="CG2108" i="64" s="1"/>
  <c r="CG1313" i="64"/>
  <c r="CG1327" i="64" s="1"/>
  <c r="CG2065" i="64"/>
  <c r="CG2082" i="64" s="1"/>
  <c r="CG1281" i="64"/>
  <c r="CG1304" i="64" s="1"/>
  <c r="CG1259" i="64"/>
  <c r="CG1272" i="64" s="1"/>
  <c r="CG1465" i="64"/>
  <c r="CG1478" i="64" s="1"/>
  <c r="CG1214" i="64"/>
  <c r="CG2194" i="64"/>
  <c r="CG2208" i="64" s="1"/>
  <c r="CG1170" i="64"/>
  <c r="CG1205" i="64" s="1"/>
  <c r="CG1588" i="64"/>
  <c r="CG1611" i="64" s="1"/>
  <c r="CG1552" i="64"/>
  <c r="CG1579" i="64" s="1"/>
  <c r="CG1620" i="64"/>
  <c r="CG1643" i="64" s="1"/>
  <c r="CG1063" i="64"/>
  <c r="CG1090" i="64" s="1"/>
  <c r="CG1028" i="64"/>
  <c r="CG1055" i="64" s="1"/>
  <c r="CG1652" i="64"/>
  <c r="CG1677" i="64" s="1"/>
  <c r="CG982" i="64"/>
  <c r="CG995" i="64" s="1"/>
  <c r="CG1134" i="64"/>
  <c r="CG1161" i="64" s="1"/>
  <c r="CG1098" i="64"/>
  <c r="CG1125" i="64" s="1"/>
  <c r="CG1004" i="64"/>
  <c r="CG1019" i="64" s="1"/>
  <c r="CG1686" i="64"/>
  <c r="CG1711" i="64" s="1"/>
  <c r="CG815" i="64"/>
  <c r="CG831" i="64" s="1"/>
  <c r="CG934" i="64"/>
  <c r="CG949" i="64" s="1"/>
  <c r="CG910" i="64"/>
  <c r="CG925" i="64" s="1"/>
  <c r="CG791" i="64"/>
  <c r="CG806" i="64" s="1"/>
  <c r="CG444" i="64"/>
  <c r="CG459" i="64" s="1"/>
  <c r="CG493" i="64"/>
  <c r="CG416" i="64"/>
  <c r="CG436" i="64" s="1"/>
  <c r="CG958" i="64"/>
  <c r="CG973" i="64" s="1"/>
  <c r="CG468" i="64"/>
  <c r="CG1391" i="64"/>
  <c r="BY1336" i="64"/>
  <c r="BY2116" i="64"/>
  <c r="BY2133" i="64" s="1"/>
  <c r="BY2091" i="64"/>
  <c r="BY2108" i="64" s="1"/>
  <c r="BY2142" i="64"/>
  <c r="BY2159" i="64" s="1"/>
  <c r="BY2065" i="64"/>
  <c r="BY2082" i="64" s="1"/>
  <c r="BY1313" i="64"/>
  <c r="BY1327" i="64" s="1"/>
  <c r="BY1259" i="64"/>
  <c r="BY1272" i="64" s="1"/>
  <c r="BY1281" i="64"/>
  <c r="BY1304" i="64" s="1"/>
  <c r="BY1465" i="64"/>
  <c r="BY1478" i="64" s="1"/>
  <c r="BY1214" i="64"/>
  <c r="BY2194" i="64"/>
  <c r="BY2208" i="64" s="1"/>
  <c r="BY1588" i="64"/>
  <c r="BY1611" i="64" s="1"/>
  <c r="BY1620" i="64"/>
  <c r="BY1643" i="64" s="1"/>
  <c r="BY1170" i="64"/>
  <c r="BY1205" i="64" s="1"/>
  <c r="BY1552" i="64"/>
  <c r="BY1579" i="64" s="1"/>
  <c r="BY1063" i="64"/>
  <c r="BY1090" i="64" s="1"/>
  <c r="BY1134" i="64"/>
  <c r="BY1161" i="64" s="1"/>
  <c r="BY1028" i="64"/>
  <c r="BY1055" i="64" s="1"/>
  <c r="BY1098" i="64"/>
  <c r="BY1125" i="64" s="1"/>
  <c r="BY1652" i="64"/>
  <c r="BY1677" i="64" s="1"/>
  <c r="BY982" i="64"/>
  <c r="BY995" i="64" s="1"/>
  <c r="BY1004" i="64"/>
  <c r="BY1019" i="64" s="1"/>
  <c r="BY1686" i="64"/>
  <c r="BY1711" i="64" s="1"/>
  <c r="BY934" i="64"/>
  <c r="BY949" i="64" s="1"/>
  <c r="BY815" i="64"/>
  <c r="BY831" i="64" s="1"/>
  <c r="BY958" i="64"/>
  <c r="BY973" i="64" s="1"/>
  <c r="BY910" i="64"/>
  <c r="BY925" i="64" s="1"/>
  <c r="BY791" i="64"/>
  <c r="BY806" i="64" s="1"/>
  <c r="BY444" i="64"/>
  <c r="BY459" i="64" s="1"/>
  <c r="BY517" i="64"/>
  <c r="BY1367" i="64"/>
  <c r="BY1382" i="64" s="1"/>
  <c r="BY416" i="64"/>
  <c r="BY436" i="64" s="1"/>
  <c r="BY468" i="64"/>
  <c r="BY493" i="64"/>
  <c r="BY1391" i="64"/>
  <c r="BQ1336" i="64"/>
  <c r="BQ2116" i="64"/>
  <c r="BQ2133" i="64" s="1"/>
  <c r="BQ2142" i="64"/>
  <c r="BQ2159" i="64" s="1"/>
  <c r="BQ1313" i="64"/>
  <c r="BQ1327" i="64" s="1"/>
  <c r="BQ2065" i="64"/>
  <c r="BQ2082" i="64" s="1"/>
  <c r="BQ1281" i="64"/>
  <c r="BQ1304" i="64" s="1"/>
  <c r="BQ1259" i="64"/>
  <c r="BQ1272" i="64" s="1"/>
  <c r="BQ2091" i="64"/>
  <c r="BQ2108" i="64" s="1"/>
  <c r="BQ1465" i="64"/>
  <c r="BQ1478" i="64" s="1"/>
  <c r="BQ1214" i="64"/>
  <c r="BQ2194" i="64"/>
  <c r="BQ2208" i="64" s="1"/>
  <c r="BQ1170" i="64"/>
  <c r="BQ1205" i="64" s="1"/>
  <c r="BQ1588" i="64"/>
  <c r="BQ1611" i="64" s="1"/>
  <c r="BQ1552" i="64"/>
  <c r="BQ1579" i="64" s="1"/>
  <c r="BQ1620" i="64"/>
  <c r="BQ1643" i="64" s="1"/>
  <c r="BQ1063" i="64"/>
  <c r="BQ1090" i="64" s="1"/>
  <c r="BQ1098" i="64"/>
  <c r="BQ1125" i="64" s="1"/>
  <c r="BQ1028" i="64"/>
  <c r="BQ1055" i="64" s="1"/>
  <c r="BQ1134" i="64"/>
  <c r="BQ1161" i="64" s="1"/>
  <c r="BQ1652" i="64"/>
  <c r="BQ1677" i="64" s="1"/>
  <c r="BQ982" i="64"/>
  <c r="BQ995" i="64" s="1"/>
  <c r="BQ1686" i="64"/>
  <c r="BQ1711" i="64" s="1"/>
  <c r="BQ934" i="64"/>
  <c r="BQ949" i="64" s="1"/>
  <c r="BQ958" i="64"/>
  <c r="BQ973" i="64" s="1"/>
  <c r="BQ815" i="64"/>
  <c r="BQ831" i="64" s="1"/>
  <c r="BQ910" i="64"/>
  <c r="BQ925" i="64" s="1"/>
  <c r="BQ791" i="64"/>
  <c r="BQ806" i="64" s="1"/>
  <c r="BQ444" i="64"/>
  <c r="BQ459" i="64" s="1"/>
  <c r="BQ493" i="64"/>
  <c r="BQ416" i="64"/>
  <c r="BQ436" i="64" s="1"/>
  <c r="BQ517" i="64"/>
  <c r="BQ468" i="64"/>
  <c r="BQ1391" i="64"/>
  <c r="BI1336" i="64"/>
  <c r="BI2116" i="64"/>
  <c r="BI2133" i="64" s="1"/>
  <c r="BI2142" i="64"/>
  <c r="BI2159" i="64" s="1"/>
  <c r="BI2091" i="64"/>
  <c r="BI2108" i="64" s="1"/>
  <c r="BI1313" i="64"/>
  <c r="BI1327" i="64" s="1"/>
  <c r="BI2065" i="64"/>
  <c r="BI2082" i="64" s="1"/>
  <c r="BI1281" i="64"/>
  <c r="BI1304" i="64" s="1"/>
  <c r="BI1259" i="64"/>
  <c r="BI1272" i="64" s="1"/>
  <c r="BI1465" i="64"/>
  <c r="BI1478" i="64" s="1"/>
  <c r="BI1214" i="64"/>
  <c r="BI2194" i="64"/>
  <c r="BI2208" i="64" s="1"/>
  <c r="BI1588" i="64"/>
  <c r="BI1611" i="64" s="1"/>
  <c r="BI1170" i="64"/>
  <c r="BI1205" i="64" s="1"/>
  <c r="BI1620" i="64"/>
  <c r="BI1643" i="64" s="1"/>
  <c r="BI1063" i="64"/>
  <c r="BI1090" i="64" s="1"/>
  <c r="BI1028" i="64"/>
  <c r="BI1055" i="64" s="1"/>
  <c r="BI1552" i="64"/>
  <c r="BI1579" i="64" s="1"/>
  <c r="BI1652" i="64"/>
  <c r="BI1677" i="64" s="1"/>
  <c r="BI1134" i="64"/>
  <c r="BI1161" i="64" s="1"/>
  <c r="BI982" i="64"/>
  <c r="BI995" i="64" s="1"/>
  <c r="BI1098" i="64"/>
  <c r="BI1125" i="64" s="1"/>
  <c r="BI1686" i="64"/>
  <c r="BI1711" i="64" s="1"/>
  <c r="BI1004" i="64"/>
  <c r="BI1019" i="64" s="1"/>
  <c r="BI815" i="64"/>
  <c r="BI831" i="64" s="1"/>
  <c r="BI910" i="64"/>
  <c r="BI925" i="64" s="1"/>
  <c r="BI958" i="64"/>
  <c r="BI973" i="64" s="1"/>
  <c r="BI934" i="64"/>
  <c r="BI949" i="64" s="1"/>
  <c r="BI791" i="64"/>
  <c r="BI806" i="64" s="1"/>
  <c r="BI517" i="64"/>
  <c r="BI493" i="64"/>
  <c r="BI444" i="64"/>
  <c r="BI459" i="64" s="1"/>
  <c r="BI1367" i="64"/>
  <c r="BI1382" i="64" s="1"/>
  <c r="BI416" i="64"/>
  <c r="BI436" i="64" s="1"/>
  <c r="BI468" i="64"/>
  <c r="BI1391" i="64"/>
  <c r="BA1336" i="64"/>
  <c r="BA2142" i="64"/>
  <c r="BA2159" i="64" s="1"/>
  <c r="BA2116" i="64"/>
  <c r="BA2133" i="64" s="1"/>
  <c r="BA2091" i="64"/>
  <c r="BA2108" i="64" s="1"/>
  <c r="BA1313" i="64"/>
  <c r="BA1327" i="64" s="1"/>
  <c r="BA2065" i="64"/>
  <c r="BA2082" i="64" s="1"/>
  <c r="BA1259" i="64"/>
  <c r="BA1272" i="64" s="1"/>
  <c r="BA1281" i="64"/>
  <c r="BA1304" i="64" s="1"/>
  <c r="BA1465" i="64"/>
  <c r="BA1478" i="64" s="1"/>
  <c r="BA1214" i="64"/>
  <c r="BA2194" i="64"/>
  <c r="BA2208" i="64" s="1"/>
  <c r="BA1170" i="64"/>
  <c r="BA1205" i="64" s="1"/>
  <c r="BA1588" i="64"/>
  <c r="BA1611" i="64" s="1"/>
  <c r="BA1552" i="64"/>
  <c r="BA1579" i="64" s="1"/>
  <c r="BA1063" i="64"/>
  <c r="BA1090" i="64" s="1"/>
  <c r="BA1028" i="64"/>
  <c r="BA1055" i="64" s="1"/>
  <c r="BA1620" i="64"/>
  <c r="BA1643" i="64" s="1"/>
  <c r="BA1098" i="64"/>
  <c r="BA1125" i="64" s="1"/>
  <c r="BA1652" i="64"/>
  <c r="BA1677" i="64" s="1"/>
  <c r="BA982" i="64"/>
  <c r="BA995" i="64" s="1"/>
  <c r="BA1134" i="64"/>
  <c r="BA1161" i="64" s="1"/>
  <c r="BA1004" i="64"/>
  <c r="BA1019" i="64" s="1"/>
  <c r="BA1686" i="64"/>
  <c r="BA1711" i="64" s="1"/>
  <c r="BA958" i="64"/>
  <c r="BA973" i="64" s="1"/>
  <c r="BA815" i="64"/>
  <c r="BA831" i="64" s="1"/>
  <c r="BA934" i="64"/>
  <c r="BA949" i="64" s="1"/>
  <c r="BA910" i="64"/>
  <c r="BA925" i="64" s="1"/>
  <c r="BA791" i="64"/>
  <c r="BA806" i="64" s="1"/>
  <c r="BA444" i="64"/>
  <c r="BA459" i="64" s="1"/>
  <c r="BA517" i="64"/>
  <c r="BA416" i="64"/>
  <c r="BA436" i="64" s="1"/>
  <c r="BA468" i="64"/>
  <c r="BA493" i="64"/>
  <c r="BA1391" i="64"/>
  <c r="AS1336" i="64"/>
  <c r="AS2116" i="64"/>
  <c r="AS2133" i="64" s="1"/>
  <c r="AS2142" i="64"/>
  <c r="AS2159" i="64" s="1"/>
  <c r="AS2091" i="64"/>
  <c r="AS2108" i="64" s="1"/>
  <c r="AS1313" i="64"/>
  <c r="AS1327" i="64" s="1"/>
  <c r="AS2065" i="64"/>
  <c r="AS2082" i="64" s="1"/>
  <c r="AS1281" i="64"/>
  <c r="AS1304" i="64" s="1"/>
  <c r="AS1259" i="64"/>
  <c r="AS1272" i="64" s="1"/>
  <c r="AS1465" i="64"/>
  <c r="AS1478" i="64" s="1"/>
  <c r="AS1214" i="64"/>
  <c r="AS2194" i="64"/>
  <c r="AS2208" i="64" s="1"/>
  <c r="AS1588" i="64"/>
  <c r="AS1611" i="64" s="1"/>
  <c r="AS1552" i="64"/>
  <c r="AS1579" i="64" s="1"/>
  <c r="AS1170" i="64"/>
  <c r="AS1205" i="64" s="1"/>
  <c r="AS1620" i="64"/>
  <c r="AS1643" i="64" s="1"/>
  <c r="AS1063" i="64"/>
  <c r="AS1090" i="64" s="1"/>
  <c r="AS1134" i="64"/>
  <c r="AS1161" i="64" s="1"/>
  <c r="AS1028" i="64"/>
  <c r="AS1055" i="64" s="1"/>
  <c r="AS1652" i="64"/>
  <c r="AS1677" i="64" s="1"/>
  <c r="AS982" i="64"/>
  <c r="AS995" i="64" s="1"/>
  <c r="AS1098" i="64"/>
  <c r="AS1125" i="64" s="1"/>
  <c r="AS1004" i="64"/>
  <c r="AS1019" i="64" s="1"/>
  <c r="AS1686" i="64"/>
  <c r="AS1711" i="64" s="1"/>
  <c r="AS958" i="64"/>
  <c r="AS973" i="64" s="1"/>
  <c r="AS934" i="64"/>
  <c r="AS949" i="64" s="1"/>
  <c r="AS815" i="64"/>
  <c r="AS831" i="64" s="1"/>
  <c r="AS910" i="64"/>
  <c r="AS925" i="64" s="1"/>
  <c r="AS791" i="64"/>
  <c r="AS806" i="64" s="1"/>
  <c r="AS444" i="64"/>
  <c r="AS459" i="64" s="1"/>
  <c r="AS1367" i="64"/>
  <c r="AS1382" i="64" s="1"/>
  <c r="AS416" i="64"/>
  <c r="AS436" i="64" s="1"/>
  <c r="AS493" i="64"/>
  <c r="AS468" i="64"/>
  <c r="AS517" i="64"/>
  <c r="AS1391" i="64"/>
  <c r="AK1336" i="64"/>
  <c r="AK2116" i="64"/>
  <c r="AK2133" i="64" s="1"/>
  <c r="AK2142" i="64"/>
  <c r="AK2159" i="64" s="1"/>
  <c r="AK2091" i="64"/>
  <c r="AK2108" i="64" s="1"/>
  <c r="AK1313" i="64"/>
  <c r="AK1327" i="64" s="1"/>
  <c r="AK1259" i="64"/>
  <c r="AK1272" i="64" s="1"/>
  <c r="AK2065" i="64"/>
  <c r="AK2082" i="64" s="1"/>
  <c r="AK1465" i="64"/>
  <c r="AK1478" i="64" s="1"/>
  <c r="AK1281" i="64"/>
  <c r="AK1304" i="64" s="1"/>
  <c r="AK1214" i="64"/>
  <c r="AK2194" i="64"/>
  <c r="AK2208" i="64" s="1"/>
  <c r="AK1588" i="64"/>
  <c r="AK1611" i="64" s="1"/>
  <c r="AK1170" i="64"/>
  <c r="AK1205" i="64" s="1"/>
  <c r="AK1620" i="64"/>
  <c r="AK1643" i="64" s="1"/>
  <c r="AK1063" i="64"/>
  <c r="AK1090" i="64" s="1"/>
  <c r="AK1028" i="64"/>
  <c r="AK1055" i="64" s="1"/>
  <c r="AK1134" i="64"/>
  <c r="AK1161" i="64" s="1"/>
  <c r="AK1652" i="64"/>
  <c r="AK1677" i="64" s="1"/>
  <c r="AK1552" i="64"/>
  <c r="AK1579" i="64" s="1"/>
  <c r="AK1098" i="64"/>
  <c r="AK1125" i="64" s="1"/>
  <c r="AK982" i="64"/>
  <c r="AK995" i="64" s="1"/>
  <c r="AK1686" i="64"/>
  <c r="AK1711" i="64" s="1"/>
  <c r="AK934" i="64"/>
  <c r="AK949" i="64" s="1"/>
  <c r="AK1004" i="64"/>
  <c r="AK1019" i="64" s="1"/>
  <c r="AK815" i="64"/>
  <c r="AK831" i="64" s="1"/>
  <c r="AK958" i="64"/>
  <c r="AK973" i="64" s="1"/>
  <c r="AK910" i="64"/>
  <c r="AK925" i="64" s="1"/>
  <c r="AK791" i="64"/>
  <c r="AK806" i="64" s="1"/>
  <c r="AK444" i="64"/>
  <c r="AK459" i="64" s="1"/>
  <c r="AK517" i="64"/>
  <c r="AK493" i="64"/>
  <c r="AK416" i="64"/>
  <c r="AK436" i="64" s="1"/>
  <c r="AK468" i="64"/>
  <c r="AK1391" i="64"/>
  <c r="AC1336" i="64"/>
  <c r="AC2142" i="64"/>
  <c r="AC2159" i="64" s="1"/>
  <c r="AC2116" i="64"/>
  <c r="AC2133" i="64" s="1"/>
  <c r="AC2091" i="64"/>
  <c r="AC2108" i="64" s="1"/>
  <c r="AC1313" i="64"/>
  <c r="AC1327" i="64" s="1"/>
  <c r="AC2065" i="64"/>
  <c r="AC2082" i="64" s="1"/>
  <c r="AC1259" i="64"/>
  <c r="AC1272" i="64" s="1"/>
  <c r="AC1281" i="64"/>
  <c r="AC1304" i="64" s="1"/>
  <c r="AC1465" i="64"/>
  <c r="AC1478" i="64" s="1"/>
  <c r="AC1214" i="64"/>
  <c r="AC1170" i="64"/>
  <c r="AC1205" i="64" s="1"/>
  <c r="AC2194" i="64"/>
  <c r="AC2208" i="64" s="1"/>
  <c r="AC1588" i="64"/>
  <c r="AC1611" i="64" s="1"/>
  <c r="AC1552" i="64"/>
  <c r="AC1579" i="64" s="1"/>
  <c r="AC1063" i="64"/>
  <c r="AC1090" i="64" s="1"/>
  <c r="AC1028" i="64"/>
  <c r="AC1055" i="64" s="1"/>
  <c r="AC1098" i="64"/>
  <c r="AC1125" i="64" s="1"/>
  <c r="AC1652" i="64"/>
  <c r="AC1677" i="64" s="1"/>
  <c r="AC1134" i="64"/>
  <c r="AC1161" i="64" s="1"/>
  <c r="AC982" i="64"/>
  <c r="AC995" i="64" s="1"/>
  <c r="AC1620" i="64"/>
  <c r="AC1643" i="64" s="1"/>
  <c r="AC1686" i="64"/>
  <c r="AC1711" i="64" s="1"/>
  <c r="AC1004" i="64"/>
  <c r="AC1019" i="64" s="1"/>
  <c r="AC958" i="64"/>
  <c r="AC973" i="64" s="1"/>
  <c r="AC815" i="64"/>
  <c r="AC831" i="64" s="1"/>
  <c r="AC910" i="64"/>
  <c r="AC925" i="64" s="1"/>
  <c r="AC934" i="64"/>
  <c r="AC949" i="64" s="1"/>
  <c r="AC791" i="64"/>
  <c r="AC806" i="64" s="1"/>
  <c r="AC493" i="64"/>
  <c r="AC444" i="64"/>
  <c r="AC459" i="64" s="1"/>
  <c r="AC1367" i="64"/>
  <c r="AC1382" i="64" s="1"/>
  <c r="AC416" i="64"/>
  <c r="AC436" i="64" s="1"/>
  <c r="AC517" i="64"/>
  <c r="AC468" i="64"/>
  <c r="AC1391" i="64"/>
  <c r="U1336" i="64"/>
  <c r="U2116" i="64"/>
  <c r="U2133" i="64" s="1"/>
  <c r="U2142" i="64"/>
  <c r="U2159" i="64" s="1"/>
  <c r="U1313" i="64"/>
  <c r="U1327" i="64" s="1"/>
  <c r="U2065" i="64"/>
  <c r="U2082" i="64" s="1"/>
  <c r="U2091" i="64"/>
  <c r="U2108" i="64" s="1"/>
  <c r="U1281" i="64"/>
  <c r="U1304" i="64" s="1"/>
  <c r="U1259" i="64"/>
  <c r="U1272" i="64" s="1"/>
  <c r="U1465" i="64"/>
  <c r="U1478" i="64" s="1"/>
  <c r="U1214" i="64"/>
  <c r="U1588" i="64"/>
  <c r="U1611" i="64" s="1"/>
  <c r="U2194" i="64"/>
  <c r="U2208" i="64" s="1"/>
  <c r="U1170" i="64"/>
  <c r="U1205" i="64" s="1"/>
  <c r="U1552" i="64"/>
  <c r="U1579" i="64" s="1"/>
  <c r="U1620" i="64"/>
  <c r="U1643" i="64" s="1"/>
  <c r="U1028" i="64"/>
  <c r="U1055" i="64" s="1"/>
  <c r="U1652" i="64"/>
  <c r="U1677" i="64" s="1"/>
  <c r="U982" i="64"/>
  <c r="U995" i="64" s="1"/>
  <c r="U1134" i="64"/>
  <c r="U1161" i="64" s="1"/>
  <c r="U1098" i="64"/>
  <c r="U1125" i="64" s="1"/>
  <c r="U1063" i="64"/>
  <c r="U1090" i="64" s="1"/>
  <c r="U1004" i="64"/>
  <c r="U1019" i="64" s="1"/>
  <c r="U815" i="64"/>
  <c r="U831" i="64" s="1"/>
  <c r="U934" i="64"/>
  <c r="U949" i="64" s="1"/>
  <c r="U1686" i="64"/>
  <c r="U1711" i="64" s="1"/>
  <c r="U910" i="64"/>
  <c r="U925" i="64" s="1"/>
  <c r="U791" i="64"/>
  <c r="U806" i="64" s="1"/>
  <c r="U444" i="64"/>
  <c r="U459" i="64" s="1"/>
  <c r="U958" i="64"/>
  <c r="U973" i="64" s="1"/>
  <c r="U416" i="64"/>
  <c r="U436" i="64" s="1"/>
  <c r="U468" i="64"/>
  <c r="U493" i="64"/>
  <c r="U1391" i="64"/>
  <c r="CG2147" i="64"/>
  <c r="CG2121" i="64"/>
  <c r="CG1341" i="64"/>
  <c r="CG2096" i="64"/>
  <c r="CG1318" i="64"/>
  <c r="CG1332" i="64" s="1"/>
  <c r="CG1286" i="64"/>
  <c r="CG2070" i="64"/>
  <c r="CG2087" i="64" s="1"/>
  <c r="CG1470" i="64"/>
  <c r="CG1483" i="64" s="1"/>
  <c r="CG1264" i="64"/>
  <c r="CG1277" i="64" s="1"/>
  <c r="CG2199" i="64"/>
  <c r="CG2213" i="64" s="1"/>
  <c r="CG1219" i="64"/>
  <c r="CG1254" i="64" s="1"/>
  <c r="CG1593" i="64"/>
  <c r="CG1616" i="64" s="1"/>
  <c r="CG1625" i="64"/>
  <c r="CG1648" i="64" s="1"/>
  <c r="CG1175" i="64"/>
  <c r="CG1210" i="64" s="1"/>
  <c r="CG1557" i="64"/>
  <c r="CG1584" i="64" s="1"/>
  <c r="CG1139" i="64"/>
  <c r="CG1166" i="64" s="1"/>
  <c r="CG1103" i="64"/>
  <c r="CG1130" i="64" s="1"/>
  <c r="CG1068" i="64"/>
  <c r="CG1095" i="64" s="1"/>
  <c r="CG1657" i="64"/>
  <c r="CG1682" i="64" s="1"/>
  <c r="CG987" i="64"/>
  <c r="CG1000" i="64" s="1"/>
  <c r="CG939" i="64"/>
  <c r="CG954" i="64" s="1"/>
  <c r="CG1691" i="64"/>
  <c r="CG1716" i="64" s="1"/>
  <c r="CG963" i="64"/>
  <c r="CG1033" i="64"/>
  <c r="CG1060" i="64" s="1"/>
  <c r="CG1009" i="64"/>
  <c r="CG498" i="64"/>
  <c r="CG473" i="64"/>
  <c r="CG915" i="64"/>
  <c r="CG930" i="64" s="1"/>
  <c r="CG796" i="64"/>
  <c r="CG1372" i="64"/>
  <c r="CG1387" i="64" s="1"/>
  <c r="CG421" i="64"/>
  <c r="CG522" i="64"/>
  <c r="CG535" i="64" s="1"/>
  <c r="CG389" i="64"/>
  <c r="CG820" i="64"/>
  <c r="CG836" i="64" s="1"/>
  <c r="CG1396" i="64"/>
  <c r="CG339" i="64"/>
  <c r="CG349" i="64" s="1"/>
  <c r="BY2147" i="64"/>
  <c r="BY2121" i="64"/>
  <c r="BY1341" i="64"/>
  <c r="BY2096" i="64"/>
  <c r="BY1318" i="64"/>
  <c r="BY1332" i="64" s="1"/>
  <c r="BY1286" i="64"/>
  <c r="BY2070" i="64"/>
  <c r="BY2087" i="64" s="1"/>
  <c r="BY1264" i="64"/>
  <c r="BY1277" i="64" s="1"/>
  <c r="BY2199" i="64"/>
  <c r="BY2213" i="64" s="1"/>
  <c r="BY1470" i="64"/>
  <c r="BY1483" i="64" s="1"/>
  <c r="BY1219" i="64"/>
  <c r="BY1254" i="64" s="1"/>
  <c r="BY1175" i="64"/>
  <c r="BY1210" i="64" s="1"/>
  <c r="BY1625" i="64"/>
  <c r="BY1648" i="64" s="1"/>
  <c r="BY1593" i="64"/>
  <c r="BY1616" i="64" s="1"/>
  <c r="BY1557" i="64"/>
  <c r="BY1584" i="64" s="1"/>
  <c r="BY1103" i="64"/>
  <c r="BY1130" i="64" s="1"/>
  <c r="BY1068" i="64"/>
  <c r="BY1095" i="64" s="1"/>
  <c r="BY1139" i="64"/>
  <c r="BY1166" i="64" s="1"/>
  <c r="BY1657" i="64"/>
  <c r="BY1682" i="64" s="1"/>
  <c r="BY987" i="64"/>
  <c r="BY1000" i="64" s="1"/>
  <c r="BY939" i="64"/>
  <c r="BY954" i="64" s="1"/>
  <c r="BY1009" i="64"/>
  <c r="BY963" i="64"/>
  <c r="BY1691" i="64"/>
  <c r="BY1716" i="64" s="1"/>
  <c r="BY1033" i="64"/>
  <c r="BY1060" i="64" s="1"/>
  <c r="BY498" i="64"/>
  <c r="BY915" i="64"/>
  <c r="BY930" i="64" s="1"/>
  <c r="BY473" i="64"/>
  <c r="BY796" i="64"/>
  <c r="BY820" i="64"/>
  <c r="BY836" i="64" s="1"/>
  <c r="BY421" i="64"/>
  <c r="BY389" i="64"/>
  <c r="BY522" i="64"/>
  <c r="BY535" i="64" s="1"/>
  <c r="BY1372" i="64"/>
  <c r="BY1387" i="64" s="1"/>
  <c r="BY1396" i="64"/>
  <c r="BQ2147" i="64"/>
  <c r="BQ2121" i="64"/>
  <c r="BQ1341" i="64"/>
  <c r="BQ2096" i="64"/>
  <c r="BQ1318" i="64"/>
  <c r="BQ1332" i="64" s="1"/>
  <c r="BQ1286" i="64"/>
  <c r="BQ2070" i="64"/>
  <c r="BQ2087" i="64" s="1"/>
  <c r="BQ1470" i="64"/>
  <c r="BQ1483" i="64" s="1"/>
  <c r="BQ1264" i="64"/>
  <c r="BQ1277" i="64" s="1"/>
  <c r="BQ2199" i="64"/>
  <c r="BQ2213" i="64" s="1"/>
  <c r="BQ1219" i="64"/>
  <c r="BQ1254" i="64" s="1"/>
  <c r="BQ1593" i="64"/>
  <c r="BQ1616" i="64" s="1"/>
  <c r="BQ1175" i="64"/>
  <c r="BQ1210" i="64" s="1"/>
  <c r="BQ1557" i="64"/>
  <c r="BQ1584" i="64" s="1"/>
  <c r="BQ1625" i="64"/>
  <c r="BQ1648" i="64" s="1"/>
  <c r="BQ1103" i="64"/>
  <c r="BQ1130" i="64" s="1"/>
  <c r="BQ1139" i="64"/>
  <c r="BQ1166" i="64" s="1"/>
  <c r="BQ1068" i="64"/>
  <c r="BQ1095" i="64" s="1"/>
  <c r="BQ1657" i="64"/>
  <c r="BQ1682" i="64" s="1"/>
  <c r="BQ987" i="64"/>
  <c r="BQ1000" i="64" s="1"/>
  <c r="BQ1033" i="64"/>
  <c r="BQ1060" i="64" s="1"/>
  <c r="BQ1691" i="64"/>
  <c r="BQ1716" i="64" s="1"/>
  <c r="BQ939" i="64"/>
  <c r="BQ954" i="64" s="1"/>
  <c r="BQ1009" i="64"/>
  <c r="BQ963" i="64"/>
  <c r="BQ915" i="64"/>
  <c r="BQ930" i="64" s="1"/>
  <c r="BQ498" i="64"/>
  <c r="BQ473" i="64"/>
  <c r="BQ796" i="64"/>
  <c r="BQ1372" i="64"/>
  <c r="BQ1387" i="64" s="1"/>
  <c r="BQ421" i="64"/>
  <c r="BQ820" i="64"/>
  <c r="BQ836" i="64" s="1"/>
  <c r="BQ389" i="64"/>
  <c r="BQ522" i="64"/>
  <c r="BQ535" i="64" s="1"/>
  <c r="BQ1396" i="64"/>
  <c r="BI2147" i="64"/>
  <c r="BI2121" i="64"/>
  <c r="BI1341" i="64"/>
  <c r="BI2096" i="64"/>
  <c r="BI1318" i="64"/>
  <c r="BI1332" i="64" s="1"/>
  <c r="BI1286" i="64"/>
  <c r="BI2070" i="64"/>
  <c r="BI2087" i="64" s="1"/>
  <c r="BI1264" i="64"/>
  <c r="BI1277" i="64" s="1"/>
  <c r="BI1175" i="64"/>
  <c r="BI1210" i="64" s="1"/>
  <c r="BI1593" i="64"/>
  <c r="BI1616" i="64" s="1"/>
  <c r="BI1219" i="64"/>
  <c r="BI1254" i="64" s="1"/>
  <c r="BI1625" i="64"/>
  <c r="BI1648" i="64" s="1"/>
  <c r="BI2199" i="64"/>
  <c r="BI2213" i="64" s="1"/>
  <c r="BI1557" i="64"/>
  <c r="BI1584" i="64" s="1"/>
  <c r="BI1103" i="64"/>
  <c r="BI1130" i="64" s="1"/>
  <c r="BI1470" i="64"/>
  <c r="BI1483" i="64" s="1"/>
  <c r="BI1068" i="64"/>
  <c r="BI1095" i="64" s="1"/>
  <c r="BI1657" i="64"/>
  <c r="BI1682" i="64" s="1"/>
  <c r="BI987" i="64"/>
  <c r="BI1000" i="64" s="1"/>
  <c r="BI1139" i="64"/>
  <c r="BI1166" i="64" s="1"/>
  <c r="BI939" i="64"/>
  <c r="BI954" i="64" s="1"/>
  <c r="BI1033" i="64"/>
  <c r="BI1060" i="64" s="1"/>
  <c r="BI1009" i="64"/>
  <c r="BI1691" i="64"/>
  <c r="BI1716" i="64" s="1"/>
  <c r="BI963" i="64"/>
  <c r="BI498" i="64"/>
  <c r="BI473" i="64"/>
  <c r="BI796" i="64"/>
  <c r="BI915" i="64"/>
  <c r="BI930" i="64" s="1"/>
  <c r="BI421" i="64"/>
  <c r="BI389" i="64"/>
  <c r="BI1372" i="64"/>
  <c r="BI1387" i="64" s="1"/>
  <c r="BI1396" i="64"/>
  <c r="BI522" i="64"/>
  <c r="BI535" i="64" s="1"/>
  <c r="BI820" i="64"/>
  <c r="BI836" i="64" s="1"/>
  <c r="BA2147" i="64"/>
  <c r="BA2121" i="64"/>
  <c r="BA1341" i="64"/>
  <c r="BA2096" i="64"/>
  <c r="BA1318" i="64"/>
  <c r="BA1332" i="64" s="1"/>
  <c r="BA1286" i="64"/>
  <c r="BA2070" i="64"/>
  <c r="BA2087" i="64" s="1"/>
  <c r="BA2199" i="64"/>
  <c r="BA2213" i="64" s="1"/>
  <c r="BA1264" i="64"/>
  <c r="BA1277" i="64" s="1"/>
  <c r="BA1470" i="64"/>
  <c r="BA1483" i="64" s="1"/>
  <c r="BA1219" i="64"/>
  <c r="BA1254" i="64" s="1"/>
  <c r="BA1625" i="64"/>
  <c r="BA1648" i="64" s="1"/>
  <c r="BA1593" i="64"/>
  <c r="BA1616" i="64" s="1"/>
  <c r="BA1175" i="64"/>
  <c r="BA1210" i="64" s="1"/>
  <c r="BA1557" i="64"/>
  <c r="BA1584" i="64" s="1"/>
  <c r="BA1103" i="64"/>
  <c r="BA1130" i="64" s="1"/>
  <c r="BA1139" i="64"/>
  <c r="BA1166" i="64" s="1"/>
  <c r="BA1068" i="64"/>
  <c r="BA1095" i="64" s="1"/>
  <c r="BA1657" i="64"/>
  <c r="BA1682" i="64" s="1"/>
  <c r="BA987" i="64"/>
  <c r="BA1000" i="64" s="1"/>
  <c r="BA939" i="64"/>
  <c r="BA954" i="64" s="1"/>
  <c r="BA1033" i="64"/>
  <c r="BA1060" i="64" s="1"/>
  <c r="BA1691" i="64"/>
  <c r="BA1716" i="64" s="1"/>
  <c r="BA963" i="64"/>
  <c r="BA498" i="64"/>
  <c r="BA1009" i="64"/>
  <c r="BA473" i="64"/>
  <c r="BA915" i="64"/>
  <c r="BA930" i="64" s="1"/>
  <c r="BA796" i="64"/>
  <c r="BA820" i="64"/>
  <c r="BA836" i="64" s="1"/>
  <c r="BA1372" i="64"/>
  <c r="BA1387" i="64" s="1"/>
  <c r="BA421" i="64"/>
  <c r="BA389" i="64"/>
  <c r="BA1396" i="64"/>
  <c r="AS2147" i="64"/>
  <c r="AS2121" i="64"/>
  <c r="AS1341" i="64"/>
  <c r="AS2096" i="64"/>
  <c r="AS1318" i="64"/>
  <c r="AS1332" i="64" s="1"/>
  <c r="AS1286" i="64"/>
  <c r="AS2070" i="64"/>
  <c r="AS2087" i="64" s="1"/>
  <c r="AS1470" i="64"/>
  <c r="AS1483" i="64" s="1"/>
  <c r="AS1264" i="64"/>
  <c r="AS1277" i="64" s="1"/>
  <c r="AS1175" i="64"/>
  <c r="AS1210" i="64" s="1"/>
  <c r="AS2199" i="64"/>
  <c r="AS2213" i="64" s="1"/>
  <c r="AS1219" i="64"/>
  <c r="AS1254" i="64" s="1"/>
  <c r="AS1593" i="64"/>
  <c r="AS1616" i="64" s="1"/>
  <c r="AS1557" i="64"/>
  <c r="AS1584" i="64" s="1"/>
  <c r="AS1139" i="64"/>
  <c r="AS1166" i="64" s="1"/>
  <c r="AS1103" i="64"/>
  <c r="AS1130" i="64" s="1"/>
  <c r="AS1068" i="64"/>
  <c r="AS1095" i="64" s="1"/>
  <c r="AS1625" i="64"/>
  <c r="AS1648" i="64" s="1"/>
  <c r="AS1657" i="64"/>
  <c r="AS1682" i="64" s="1"/>
  <c r="AS987" i="64"/>
  <c r="AS1000" i="64" s="1"/>
  <c r="AS939" i="64"/>
  <c r="AS954" i="64" s="1"/>
  <c r="AS1033" i="64"/>
  <c r="AS1060" i="64" s="1"/>
  <c r="AS1009" i="64"/>
  <c r="AS963" i="64"/>
  <c r="AS1691" i="64"/>
  <c r="AS1716" i="64" s="1"/>
  <c r="AS498" i="64"/>
  <c r="AS915" i="64"/>
  <c r="AS930" i="64" s="1"/>
  <c r="AS796" i="64"/>
  <c r="AS522" i="64"/>
  <c r="AS535" i="64" s="1"/>
  <c r="AS421" i="64"/>
  <c r="AS389" i="64"/>
  <c r="AS820" i="64"/>
  <c r="AS836" i="64" s="1"/>
  <c r="AS1372" i="64"/>
  <c r="AS1387" i="64" s="1"/>
  <c r="AS473" i="64"/>
  <c r="AS1396" i="64"/>
  <c r="AK2147" i="64"/>
  <c r="AK2121" i="64"/>
  <c r="AK1341" i="64"/>
  <c r="AK2096" i="64"/>
  <c r="AK1318" i="64"/>
  <c r="AK1332" i="64" s="1"/>
  <c r="AK2070" i="64"/>
  <c r="AK2087" i="64" s="1"/>
  <c r="AK1286" i="64"/>
  <c r="AK1264" i="64"/>
  <c r="AK1277" i="64" s="1"/>
  <c r="AK2199" i="64"/>
  <c r="AK2213" i="64" s="1"/>
  <c r="AK1470" i="64"/>
  <c r="AK1483" i="64" s="1"/>
  <c r="AK1593" i="64"/>
  <c r="AK1616" i="64" s="1"/>
  <c r="AK1175" i="64"/>
  <c r="AK1210" i="64" s="1"/>
  <c r="AK1625" i="64"/>
  <c r="AK1648" i="64" s="1"/>
  <c r="AK1219" i="64"/>
  <c r="AK1254" i="64" s="1"/>
  <c r="AK1557" i="64"/>
  <c r="AK1584" i="64" s="1"/>
  <c r="AK1103" i="64"/>
  <c r="AK1130" i="64" s="1"/>
  <c r="AK1068" i="64"/>
  <c r="AK1095" i="64" s="1"/>
  <c r="AK1139" i="64"/>
  <c r="AK1166" i="64" s="1"/>
  <c r="AK1657" i="64"/>
  <c r="AK1682" i="64" s="1"/>
  <c r="AK987" i="64"/>
  <c r="AK1000" i="64" s="1"/>
  <c r="AK1691" i="64"/>
  <c r="AK1716" i="64" s="1"/>
  <c r="AK939" i="64"/>
  <c r="AK954" i="64" s="1"/>
  <c r="AK1009" i="64"/>
  <c r="AK1033" i="64"/>
  <c r="AK1060" i="64" s="1"/>
  <c r="AK963" i="64"/>
  <c r="AK915" i="64"/>
  <c r="AK930" i="64" s="1"/>
  <c r="AK498" i="64"/>
  <c r="AK796" i="64"/>
  <c r="AK522" i="64"/>
  <c r="AK535" i="64" s="1"/>
  <c r="AK1372" i="64"/>
  <c r="AK1387" i="64" s="1"/>
  <c r="AK421" i="64"/>
  <c r="AK389" i="64"/>
  <c r="AK473" i="64"/>
  <c r="AK1396" i="64"/>
  <c r="AC2147" i="64"/>
  <c r="AC2121" i="64"/>
  <c r="AC1341" i="64"/>
  <c r="AC2096" i="64"/>
  <c r="AC1318" i="64"/>
  <c r="AC1332" i="64" s="1"/>
  <c r="AC1286" i="64"/>
  <c r="AC2070" i="64"/>
  <c r="AC2087" i="64" s="1"/>
  <c r="AC2199" i="64"/>
  <c r="AC2213" i="64" s="1"/>
  <c r="AC1470" i="64"/>
  <c r="AC1483" i="64" s="1"/>
  <c r="AC1264" i="64"/>
  <c r="AC1277" i="64" s="1"/>
  <c r="AC1175" i="64"/>
  <c r="AC1210" i="64" s="1"/>
  <c r="AC1219" i="64"/>
  <c r="AC1254" i="64" s="1"/>
  <c r="AC1593" i="64"/>
  <c r="AC1616" i="64" s="1"/>
  <c r="AC1557" i="64"/>
  <c r="AC1584" i="64" s="1"/>
  <c r="AC1103" i="64"/>
  <c r="AC1130" i="64" s="1"/>
  <c r="AC1139" i="64"/>
  <c r="AC1166" i="64" s="1"/>
  <c r="AC1625" i="64"/>
  <c r="AC1648" i="64" s="1"/>
  <c r="AC1068" i="64"/>
  <c r="AC1095" i="64" s="1"/>
  <c r="AC1657" i="64"/>
  <c r="AC1682" i="64" s="1"/>
  <c r="AC987" i="64"/>
  <c r="AC1000" i="64" s="1"/>
  <c r="AC939" i="64"/>
  <c r="AC954" i="64" s="1"/>
  <c r="AC1009" i="64"/>
  <c r="AC1691" i="64"/>
  <c r="AC1716" i="64" s="1"/>
  <c r="AC1033" i="64"/>
  <c r="AC1060" i="64" s="1"/>
  <c r="AC963" i="64"/>
  <c r="AC498" i="64"/>
  <c r="AC796" i="64"/>
  <c r="AC522" i="64"/>
  <c r="AC535" i="64" s="1"/>
  <c r="AC820" i="64"/>
  <c r="AC836" i="64" s="1"/>
  <c r="AC421" i="64"/>
  <c r="AC389" i="64"/>
  <c r="AC473" i="64"/>
  <c r="AC915" i="64"/>
  <c r="AC930" i="64" s="1"/>
  <c r="AC1372" i="64"/>
  <c r="AC1387" i="64" s="1"/>
  <c r="AC1396" i="64"/>
  <c r="U2147" i="64"/>
  <c r="U2121" i="64"/>
  <c r="U1341" i="64"/>
  <c r="U2096" i="64"/>
  <c r="U1318" i="64"/>
  <c r="U1332" i="64" s="1"/>
  <c r="U2070" i="64"/>
  <c r="U2087" i="64" s="1"/>
  <c r="U1286" i="64"/>
  <c r="U1264" i="64"/>
  <c r="U1277" i="64" s="1"/>
  <c r="U1470" i="64"/>
  <c r="U1483" i="64" s="1"/>
  <c r="U2199" i="64"/>
  <c r="U2213" i="64" s="1"/>
  <c r="U1219" i="64"/>
  <c r="U1254" i="64" s="1"/>
  <c r="U1593" i="64"/>
  <c r="U1616" i="64" s="1"/>
  <c r="U1175" i="64"/>
  <c r="U1210" i="64" s="1"/>
  <c r="U1557" i="64"/>
  <c r="U1584" i="64" s="1"/>
  <c r="U1139" i="64"/>
  <c r="U1166" i="64" s="1"/>
  <c r="U1103" i="64"/>
  <c r="U1130" i="64" s="1"/>
  <c r="U1068" i="64"/>
  <c r="U1095" i="64" s="1"/>
  <c r="U1625" i="64"/>
  <c r="U1648" i="64" s="1"/>
  <c r="U1657" i="64"/>
  <c r="U1682" i="64" s="1"/>
  <c r="U987" i="64"/>
  <c r="U1000" i="64" s="1"/>
  <c r="U939" i="64"/>
  <c r="U954" i="64" s="1"/>
  <c r="U1691" i="64"/>
  <c r="U1716" i="64" s="1"/>
  <c r="U963" i="64"/>
  <c r="U1033" i="64"/>
  <c r="U1060" i="64" s="1"/>
  <c r="U498" i="64"/>
  <c r="U915" i="64"/>
  <c r="U930" i="64" s="1"/>
  <c r="U796" i="64"/>
  <c r="U1009" i="64"/>
  <c r="U1372" i="64"/>
  <c r="U1387" i="64" s="1"/>
  <c r="U421" i="64"/>
  <c r="U522" i="64"/>
  <c r="U535" i="64" s="1"/>
  <c r="U389" i="64"/>
  <c r="U473" i="64"/>
  <c r="U820" i="64"/>
  <c r="U836" i="64" s="1"/>
  <c r="U1396" i="64"/>
  <c r="CH1340" i="64"/>
  <c r="CH2146" i="64"/>
  <c r="CH2120" i="64"/>
  <c r="CH2095" i="64"/>
  <c r="CH1317" i="64"/>
  <c r="CH2069" i="64"/>
  <c r="CH1469" i="64"/>
  <c r="CH1263" i="64"/>
  <c r="CH1174" i="64"/>
  <c r="CH1285" i="64"/>
  <c r="CH2198" i="64"/>
  <c r="CH1218" i="64"/>
  <c r="CH1624" i="64"/>
  <c r="CH1067" i="64"/>
  <c r="CH1138" i="64"/>
  <c r="CH1556" i="64"/>
  <c r="CH1656" i="64"/>
  <c r="CH1690" i="64"/>
  <c r="CH1592" i="64"/>
  <c r="CH1032" i="64"/>
  <c r="CH986" i="64"/>
  <c r="CH1102" i="64"/>
  <c r="CH1008" i="64"/>
  <c r="CH962" i="64"/>
  <c r="CH977" i="64" s="1"/>
  <c r="CH819" i="64"/>
  <c r="CH938" i="64"/>
  <c r="CH953" i="64" s="1"/>
  <c r="CH795" i="64"/>
  <c r="CH1371" i="64"/>
  <c r="CH521" i="64"/>
  <c r="CH534" i="64" s="1"/>
  <c r="CH497" i="64"/>
  <c r="CH420" i="64"/>
  <c r="CH472" i="64"/>
  <c r="CH1395" i="64"/>
  <c r="CH338" i="64"/>
  <c r="CH448" i="64"/>
  <c r="BZ1340" i="64"/>
  <c r="BZ2146" i="64"/>
  <c r="BZ2120" i="64"/>
  <c r="BZ2095" i="64"/>
  <c r="BZ1317" i="64"/>
  <c r="BZ2069" i="64"/>
  <c r="BZ1285" i="64"/>
  <c r="BZ1469" i="64"/>
  <c r="BZ1174" i="64"/>
  <c r="BZ1263" i="64"/>
  <c r="BZ2198" i="64"/>
  <c r="BZ1218" i="64"/>
  <c r="BZ1138" i="64"/>
  <c r="BZ1556" i="64"/>
  <c r="BZ1624" i="64"/>
  <c r="BZ1067" i="64"/>
  <c r="BZ1592" i="64"/>
  <c r="BZ1656" i="64"/>
  <c r="BZ1102" i="64"/>
  <c r="BZ1690" i="64"/>
  <c r="BZ1032" i="64"/>
  <c r="BZ1008" i="64"/>
  <c r="BZ962" i="64"/>
  <c r="BZ977" i="64" s="1"/>
  <c r="BZ819" i="64"/>
  <c r="BZ986" i="64"/>
  <c r="BZ795" i="64"/>
  <c r="BZ1371" i="64"/>
  <c r="BZ521" i="64"/>
  <c r="BZ534" i="64" s="1"/>
  <c r="BZ420" i="64"/>
  <c r="BZ938" i="64"/>
  <c r="BZ953" i="64" s="1"/>
  <c r="BZ472" i="64"/>
  <c r="BZ1395" i="64"/>
  <c r="BZ497" i="64"/>
  <c r="BZ338" i="64"/>
  <c r="BZ448" i="64"/>
  <c r="BR1340" i="64"/>
  <c r="BR2120" i="64"/>
  <c r="BR2146" i="64"/>
  <c r="BR2095" i="64"/>
  <c r="BR1317" i="64"/>
  <c r="BR2069" i="64"/>
  <c r="BR1469" i="64"/>
  <c r="BR1285" i="64"/>
  <c r="BR1263" i="64"/>
  <c r="BR1174" i="64"/>
  <c r="BR2198" i="64"/>
  <c r="BR1218" i="64"/>
  <c r="BR1624" i="64"/>
  <c r="BR1592" i="64"/>
  <c r="BR1067" i="64"/>
  <c r="BR1556" i="64"/>
  <c r="BR1138" i="64"/>
  <c r="BR1656" i="64"/>
  <c r="BR1690" i="64"/>
  <c r="BR1102" i="64"/>
  <c r="BR1032" i="64"/>
  <c r="BR1008" i="64"/>
  <c r="BR962" i="64"/>
  <c r="BR977" i="64" s="1"/>
  <c r="BR986" i="64"/>
  <c r="BR819" i="64"/>
  <c r="BR938" i="64"/>
  <c r="BR953" i="64" s="1"/>
  <c r="BR795" i="64"/>
  <c r="BR1371" i="64"/>
  <c r="BR521" i="64"/>
  <c r="BR534" i="64" s="1"/>
  <c r="BR497" i="64"/>
  <c r="BR420" i="64"/>
  <c r="BR472" i="64"/>
  <c r="BR1395" i="64"/>
  <c r="BR338" i="64"/>
  <c r="BR448" i="64"/>
  <c r="BJ1340" i="64"/>
  <c r="BJ2095" i="64"/>
  <c r="BJ2146" i="64"/>
  <c r="BJ1317" i="64"/>
  <c r="BJ2120" i="64"/>
  <c r="BJ2069" i="64"/>
  <c r="BJ1285" i="64"/>
  <c r="BJ1469" i="64"/>
  <c r="BJ1263" i="64"/>
  <c r="BJ1174" i="64"/>
  <c r="BJ2198" i="64"/>
  <c r="BJ1218" i="64"/>
  <c r="BJ1624" i="64"/>
  <c r="BJ1138" i="64"/>
  <c r="BJ1067" i="64"/>
  <c r="BJ1556" i="64"/>
  <c r="BJ1592" i="64"/>
  <c r="BJ1102" i="64"/>
  <c r="BJ1656" i="64"/>
  <c r="BJ1690" i="64"/>
  <c r="BJ1032" i="64"/>
  <c r="BJ986" i="64"/>
  <c r="BJ962" i="64"/>
  <c r="BJ977" i="64" s="1"/>
  <c r="BJ1008" i="64"/>
  <c r="BJ938" i="64"/>
  <c r="BJ953" i="64" s="1"/>
  <c r="BJ819" i="64"/>
  <c r="BJ795" i="64"/>
  <c r="BJ1371" i="64"/>
  <c r="BJ521" i="64"/>
  <c r="BJ534" i="64" s="1"/>
  <c r="BJ420" i="64"/>
  <c r="BJ472" i="64"/>
  <c r="BJ1395" i="64"/>
  <c r="BJ497" i="64"/>
  <c r="BJ448" i="64"/>
  <c r="BB1340" i="64"/>
  <c r="BB2095" i="64"/>
  <c r="BB2146" i="64"/>
  <c r="BB2120" i="64"/>
  <c r="BB1317" i="64"/>
  <c r="BB2069" i="64"/>
  <c r="BB1285" i="64"/>
  <c r="BB1469" i="64"/>
  <c r="BB1174" i="64"/>
  <c r="BB1263" i="64"/>
  <c r="BB2198" i="64"/>
  <c r="BB1218" i="64"/>
  <c r="BB1138" i="64"/>
  <c r="BB1556" i="64"/>
  <c r="BB1592" i="64"/>
  <c r="BB1067" i="64"/>
  <c r="BB1624" i="64"/>
  <c r="BB1656" i="64"/>
  <c r="BB1102" i="64"/>
  <c r="BB1690" i="64"/>
  <c r="BB1032" i="64"/>
  <c r="BB986" i="64"/>
  <c r="BB1008" i="64"/>
  <c r="BB962" i="64"/>
  <c r="BB977" i="64" s="1"/>
  <c r="BB819" i="64"/>
  <c r="BB795" i="64"/>
  <c r="BB1371" i="64"/>
  <c r="BB938" i="64"/>
  <c r="BB953" i="64" s="1"/>
  <c r="BB521" i="64"/>
  <c r="BB534" i="64" s="1"/>
  <c r="BB497" i="64"/>
  <c r="BB420" i="64"/>
  <c r="BB472" i="64"/>
  <c r="BB1395" i="64"/>
  <c r="BB448" i="64"/>
  <c r="AT1340" i="64"/>
  <c r="AT2095" i="64"/>
  <c r="AT2146" i="64"/>
  <c r="AT1317" i="64"/>
  <c r="AT2120" i="64"/>
  <c r="AT2069" i="64"/>
  <c r="AT1469" i="64"/>
  <c r="AT1263" i="64"/>
  <c r="AT1174" i="64"/>
  <c r="AT2198" i="64"/>
  <c r="AT1218" i="64"/>
  <c r="AT1285" i="64"/>
  <c r="AT1592" i="64"/>
  <c r="AT1067" i="64"/>
  <c r="AT1138" i="64"/>
  <c r="AT1656" i="64"/>
  <c r="AT1556" i="64"/>
  <c r="AT1690" i="64"/>
  <c r="AT1624" i="64"/>
  <c r="AT1102" i="64"/>
  <c r="AT1032" i="64"/>
  <c r="AT1008" i="64"/>
  <c r="AT962" i="64"/>
  <c r="AT977" i="64" s="1"/>
  <c r="AT986" i="64"/>
  <c r="AT819" i="64"/>
  <c r="AT938" i="64"/>
  <c r="AT953" i="64" s="1"/>
  <c r="AT795" i="64"/>
  <c r="AT1371" i="64"/>
  <c r="AT521" i="64"/>
  <c r="AT534" i="64" s="1"/>
  <c r="AT420" i="64"/>
  <c r="AT472" i="64"/>
  <c r="AT1395" i="64"/>
  <c r="AT497" i="64"/>
  <c r="AT448" i="64"/>
  <c r="AL1340" i="64"/>
  <c r="AL2095" i="64"/>
  <c r="AL2146" i="64"/>
  <c r="AL1317" i="64"/>
  <c r="AL2120" i="64"/>
  <c r="AL1285" i="64"/>
  <c r="AL1469" i="64"/>
  <c r="AL1174" i="64"/>
  <c r="AL2069" i="64"/>
  <c r="AL1263" i="64"/>
  <c r="AL2198" i="64"/>
  <c r="AL1218" i="64"/>
  <c r="AL1624" i="64"/>
  <c r="AL1138" i="64"/>
  <c r="AL1556" i="64"/>
  <c r="AL1067" i="64"/>
  <c r="AL1592" i="64"/>
  <c r="AL1102" i="64"/>
  <c r="AL1656" i="64"/>
  <c r="AL1690" i="64"/>
  <c r="AL1032" i="64"/>
  <c r="AL1008" i="64"/>
  <c r="AL962" i="64"/>
  <c r="AL977" i="64" s="1"/>
  <c r="AL986" i="64"/>
  <c r="AL938" i="64"/>
  <c r="AL953" i="64" s="1"/>
  <c r="AL819" i="64"/>
  <c r="AL795" i="64"/>
  <c r="AL1371" i="64"/>
  <c r="AL521" i="64"/>
  <c r="AL534" i="64" s="1"/>
  <c r="AL497" i="64"/>
  <c r="AL420" i="64"/>
  <c r="AL472" i="64"/>
  <c r="AL1395" i="64"/>
  <c r="AL448" i="64"/>
  <c r="AD1340" i="64"/>
  <c r="AD2146" i="64"/>
  <c r="AD2095" i="64"/>
  <c r="AD1317" i="64"/>
  <c r="AD2120" i="64"/>
  <c r="AD1285" i="64"/>
  <c r="AD2069" i="64"/>
  <c r="AD1469" i="64"/>
  <c r="AD1263" i="64"/>
  <c r="AD1174" i="64"/>
  <c r="AD2198" i="64"/>
  <c r="AD1218" i="64"/>
  <c r="AD1556" i="64"/>
  <c r="AD1592" i="64"/>
  <c r="AD1067" i="64"/>
  <c r="AD1624" i="64"/>
  <c r="AD1656" i="64"/>
  <c r="AD1102" i="64"/>
  <c r="AD1690" i="64"/>
  <c r="AD1032" i="64"/>
  <c r="AD1138" i="64"/>
  <c r="AD986" i="64"/>
  <c r="AD962" i="64"/>
  <c r="AD977" i="64" s="1"/>
  <c r="AD1008" i="64"/>
  <c r="AD819" i="64"/>
  <c r="AD795" i="64"/>
  <c r="AD938" i="64"/>
  <c r="AD953" i="64" s="1"/>
  <c r="AD1371" i="64"/>
  <c r="AD521" i="64"/>
  <c r="AD534" i="64" s="1"/>
  <c r="AD420" i="64"/>
  <c r="AD472" i="64"/>
  <c r="AD1395" i="64"/>
  <c r="AD497" i="64"/>
  <c r="AD448" i="64"/>
  <c r="V1340" i="64"/>
  <c r="V2095" i="64"/>
  <c r="V2146" i="64"/>
  <c r="V1317" i="64"/>
  <c r="V2069" i="64"/>
  <c r="V1285" i="64"/>
  <c r="V2120" i="64"/>
  <c r="V1469" i="64"/>
  <c r="V1174" i="64"/>
  <c r="V1263" i="64"/>
  <c r="V2198" i="64"/>
  <c r="V1218" i="64"/>
  <c r="V1624" i="64"/>
  <c r="V1067" i="64"/>
  <c r="V1556" i="64"/>
  <c r="V1138" i="64"/>
  <c r="V1656" i="64"/>
  <c r="V1690" i="64"/>
  <c r="V1032" i="64"/>
  <c r="V1592" i="64"/>
  <c r="V986" i="64"/>
  <c r="V1008" i="64"/>
  <c r="V962" i="64"/>
  <c r="V977" i="64" s="1"/>
  <c r="V819" i="64"/>
  <c r="V938" i="64"/>
  <c r="V953" i="64" s="1"/>
  <c r="V795" i="64"/>
  <c r="V1371" i="64"/>
  <c r="V1102" i="64"/>
  <c r="V521" i="64"/>
  <c r="V534" i="64" s="1"/>
  <c r="V497" i="64"/>
  <c r="V420" i="64"/>
  <c r="V472" i="64"/>
  <c r="V1395" i="64"/>
  <c r="V448" i="64"/>
  <c r="CI1337" i="64"/>
  <c r="CI1359" i="64" s="1"/>
  <c r="CI2143" i="64"/>
  <c r="CI2160" i="64" s="1"/>
  <c r="CI2092" i="64"/>
  <c r="CI2109" i="64" s="1"/>
  <c r="CI1314" i="64"/>
  <c r="CI1328" i="64" s="1"/>
  <c r="CI2117" i="64"/>
  <c r="CI2134" i="64" s="1"/>
  <c r="CI1282" i="64"/>
  <c r="CI1305" i="64" s="1"/>
  <c r="CI1466" i="64"/>
  <c r="CI1479" i="64" s="1"/>
  <c r="CI2066" i="64"/>
  <c r="CI2083" i="64" s="1"/>
  <c r="CI1260" i="64"/>
  <c r="CI1273" i="64" s="1"/>
  <c r="CI1171" i="64"/>
  <c r="CI1206" i="64" s="1"/>
  <c r="CI2195" i="64"/>
  <c r="CI2209" i="64" s="1"/>
  <c r="CI1215" i="64"/>
  <c r="CI1250" i="64" s="1"/>
  <c r="CI1553" i="64"/>
  <c r="CI1580" i="64" s="1"/>
  <c r="CI1064" i="64"/>
  <c r="CI1091" i="64" s="1"/>
  <c r="CI1589" i="64"/>
  <c r="CI1612" i="64" s="1"/>
  <c r="CI1135" i="64"/>
  <c r="CI1162" i="64" s="1"/>
  <c r="CI1653" i="64"/>
  <c r="CI1678" i="64" s="1"/>
  <c r="CI1621" i="64"/>
  <c r="CI1644" i="64" s="1"/>
  <c r="CI1099" i="64"/>
  <c r="CI1126" i="64" s="1"/>
  <c r="CI1687" i="64"/>
  <c r="CI1712" i="64" s="1"/>
  <c r="CI1029" i="64"/>
  <c r="CI1056" i="64" s="1"/>
  <c r="CI1005" i="64"/>
  <c r="CI959" i="64"/>
  <c r="CI974" i="64" s="1"/>
  <c r="CI935" i="64"/>
  <c r="CI950" i="64" s="1"/>
  <c r="CI816" i="64"/>
  <c r="CI832" i="64" s="1"/>
  <c r="CI911" i="64"/>
  <c r="CI926" i="64" s="1"/>
  <c r="CI792" i="64"/>
  <c r="CI807" i="64" s="1"/>
  <c r="CI1368" i="64"/>
  <c r="CI1383" i="64" s="1"/>
  <c r="CI518" i="64"/>
  <c r="CI531" i="64" s="1"/>
  <c r="CI417" i="64"/>
  <c r="CI469" i="64"/>
  <c r="CI1392" i="64"/>
  <c r="CI1407" i="64" s="1"/>
  <c r="CI983" i="64"/>
  <c r="CI996" i="64" s="1"/>
  <c r="CI494" i="64"/>
  <c r="CI445" i="64"/>
  <c r="CA1337" i="64"/>
  <c r="CA1359" i="64" s="1"/>
  <c r="CA2092" i="64"/>
  <c r="CA2109" i="64" s="1"/>
  <c r="CA2143" i="64"/>
  <c r="CA2160" i="64" s="1"/>
  <c r="CA1314" i="64"/>
  <c r="CA1328" i="64" s="1"/>
  <c r="CA2066" i="64"/>
  <c r="CA2083" i="64" s="1"/>
  <c r="CA1466" i="64"/>
  <c r="CA1479" i="64" s="1"/>
  <c r="CA2117" i="64"/>
  <c r="CA2134" i="64" s="1"/>
  <c r="CA1260" i="64"/>
  <c r="CA1273" i="64" s="1"/>
  <c r="CA1282" i="64"/>
  <c r="CA1305" i="64" s="1"/>
  <c r="CA1171" i="64"/>
  <c r="CA1206" i="64" s="1"/>
  <c r="CA2195" i="64"/>
  <c r="CA2209" i="64" s="1"/>
  <c r="CA1215" i="64"/>
  <c r="CA1250" i="64" s="1"/>
  <c r="CA1621" i="64"/>
  <c r="CA1644" i="64" s="1"/>
  <c r="CA1589" i="64"/>
  <c r="CA1612" i="64" s="1"/>
  <c r="CA1064" i="64"/>
  <c r="CA1091" i="64" s="1"/>
  <c r="CA1135" i="64"/>
  <c r="CA1162" i="64" s="1"/>
  <c r="CA1653" i="64"/>
  <c r="CA1678" i="64" s="1"/>
  <c r="CA1553" i="64"/>
  <c r="CA1580" i="64" s="1"/>
  <c r="CA1687" i="64"/>
  <c r="CA1712" i="64" s="1"/>
  <c r="CA1099" i="64"/>
  <c r="CA1126" i="64" s="1"/>
  <c r="CA1029" i="64"/>
  <c r="CA1056" i="64" s="1"/>
  <c r="CA1005" i="64"/>
  <c r="CA959" i="64"/>
  <c r="CA974" i="64" s="1"/>
  <c r="CA983" i="64"/>
  <c r="CA996" i="64" s="1"/>
  <c r="CA816" i="64"/>
  <c r="CA832" i="64" s="1"/>
  <c r="CA911" i="64"/>
  <c r="CA926" i="64" s="1"/>
  <c r="CA792" i="64"/>
  <c r="CA807" i="64" s="1"/>
  <c r="CA935" i="64"/>
  <c r="CA950" i="64" s="1"/>
  <c r="CA1368" i="64"/>
  <c r="CA1383" i="64" s="1"/>
  <c r="CA518" i="64"/>
  <c r="CA531" i="64" s="1"/>
  <c r="CA417" i="64"/>
  <c r="CA494" i="64"/>
  <c r="CA469" i="64"/>
  <c r="CA1392" i="64"/>
  <c r="CA1407" i="64" s="1"/>
  <c r="CA445" i="64"/>
  <c r="BS1337" i="64"/>
  <c r="BS1359" i="64" s="1"/>
  <c r="BS2092" i="64"/>
  <c r="BS2109" i="64" s="1"/>
  <c r="BS2143" i="64"/>
  <c r="BS2160" i="64" s="1"/>
  <c r="BS2117" i="64"/>
  <c r="BS2134" i="64" s="1"/>
  <c r="BS1314" i="64"/>
  <c r="BS1328" i="64" s="1"/>
  <c r="BS2066" i="64"/>
  <c r="BS2083" i="64" s="1"/>
  <c r="BS1282" i="64"/>
  <c r="BS1305" i="64" s="1"/>
  <c r="BS1466" i="64"/>
  <c r="BS1479" i="64" s="1"/>
  <c r="BS1171" i="64"/>
  <c r="BS1206" i="64" s="1"/>
  <c r="BS1260" i="64"/>
  <c r="BS1273" i="64" s="1"/>
  <c r="BS2195" i="64"/>
  <c r="BS2209" i="64" s="1"/>
  <c r="BS1215" i="64"/>
  <c r="BS1250" i="64" s="1"/>
  <c r="BS1064" i="64"/>
  <c r="BS1091" i="64" s="1"/>
  <c r="BS1553" i="64"/>
  <c r="BS1580" i="64" s="1"/>
  <c r="BS1135" i="64"/>
  <c r="BS1162" i="64" s="1"/>
  <c r="BS1099" i="64"/>
  <c r="BS1126" i="64" s="1"/>
  <c r="BS1653" i="64"/>
  <c r="BS1678" i="64" s="1"/>
  <c r="BS1589" i="64"/>
  <c r="BS1612" i="64" s="1"/>
  <c r="BS1687" i="64"/>
  <c r="BS1712" i="64" s="1"/>
  <c r="BS1621" i="64"/>
  <c r="BS1644" i="64" s="1"/>
  <c r="BS1029" i="64"/>
  <c r="BS1056" i="64" s="1"/>
  <c r="BS983" i="64"/>
  <c r="BS996" i="64" s="1"/>
  <c r="BS959" i="64"/>
  <c r="BS974" i="64" s="1"/>
  <c r="BS1005" i="64"/>
  <c r="BS816" i="64"/>
  <c r="BS832" i="64" s="1"/>
  <c r="BS935" i="64"/>
  <c r="BS950" i="64" s="1"/>
  <c r="BS911" i="64"/>
  <c r="BS926" i="64" s="1"/>
  <c r="BS792" i="64"/>
  <c r="BS807" i="64" s="1"/>
  <c r="BS1368" i="64"/>
  <c r="BS1383" i="64" s="1"/>
  <c r="BS518" i="64"/>
  <c r="BS531" i="64" s="1"/>
  <c r="BS417" i="64"/>
  <c r="BS469" i="64"/>
  <c r="BS1392" i="64"/>
  <c r="BS1407" i="64" s="1"/>
  <c r="BS494" i="64"/>
  <c r="BS445" i="64"/>
  <c r="BK1337" i="64"/>
  <c r="BK1359" i="64" s="1"/>
  <c r="BK2143" i="64"/>
  <c r="BK2160" i="64" s="1"/>
  <c r="BK2092" i="64"/>
  <c r="BK2109" i="64" s="1"/>
  <c r="BK1314" i="64"/>
  <c r="BK1328" i="64" s="1"/>
  <c r="BK2117" i="64"/>
  <c r="BK2134" i="64" s="1"/>
  <c r="BK2066" i="64"/>
  <c r="BK2083" i="64" s="1"/>
  <c r="BK1282" i="64"/>
  <c r="BK1305" i="64" s="1"/>
  <c r="BK1466" i="64"/>
  <c r="BK1479" i="64" s="1"/>
  <c r="BK1260" i="64"/>
  <c r="BK1273" i="64" s="1"/>
  <c r="BK1171" i="64"/>
  <c r="BK1206" i="64" s="1"/>
  <c r="BK2195" i="64"/>
  <c r="BK2209" i="64" s="1"/>
  <c r="BK1215" i="64"/>
  <c r="BK1250" i="64" s="1"/>
  <c r="BK1553" i="64"/>
  <c r="BK1580" i="64" s="1"/>
  <c r="BK1621" i="64"/>
  <c r="BK1644" i="64" s="1"/>
  <c r="BK1064" i="64"/>
  <c r="BK1091" i="64" s="1"/>
  <c r="BK1589" i="64"/>
  <c r="BK1612" i="64" s="1"/>
  <c r="BK1135" i="64"/>
  <c r="BK1162" i="64" s="1"/>
  <c r="BK1653" i="64"/>
  <c r="BK1678" i="64" s="1"/>
  <c r="BK1099" i="64"/>
  <c r="BK1126" i="64" s="1"/>
  <c r="BK1687" i="64"/>
  <c r="BK1712" i="64" s="1"/>
  <c r="BK1029" i="64"/>
  <c r="BK1056" i="64" s="1"/>
  <c r="BK983" i="64"/>
  <c r="BK996" i="64" s="1"/>
  <c r="BK959" i="64"/>
  <c r="BK974" i="64" s="1"/>
  <c r="BK1005" i="64"/>
  <c r="BK816" i="64"/>
  <c r="BK832" i="64" s="1"/>
  <c r="BK911" i="64"/>
  <c r="BK926" i="64" s="1"/>
  <c r="BK792" i="64"/>
  <c r="BK807" i="64" s="1"/>
  <c r="BK1368" i="64"/>
  <c r="BK1383" i="64" s="1"/>
  <c r="BK518" i="64"/>
  <c r="BK531" i="64" s="1"/>
  <c r="BK417" i="64"/>
  <c r="BK494" i="64"/>
  <c r="BK935" i="64"/>
  <c r="BK950" i="64" s="1"/>
  <c r="BK469" i="64"/>
  <c r="BK1392" i="64"/>
  <c r="BK1407" i="64" s="1"/>
  <c r="BK445" i="64"/>
  <c r="BC1337" i="64"/>
  <c r="BC1359" i="64" s="1"/>
  <c r="BC2092" i="64"/>
  <c r="BC2109" i="64" s="1"/>
  <c r="BC2143" i="64"/>
  <c r="BC2160" i="64" s="1"/>
  <c r="BC1314" i="64"/>
  <c r="BC1328" i="64" s="1"/>
  <c r="BC2066" i="64"/>
  <c r="BC2083" i="64" s="1"/>
  <c r="BC1282" i="64"/>
  <c r="BC1305" i="64" s="1"/>
  <c r="BC1466" i="64"/>
  <c r="BC1479" i="64" s="1"/>
  <c r="BC2117" i="64"/>
  <c r="BC2134" i="64" s="1"/>
  <c r="BC1171" i="64"/>
  <c r="BC1206" i="64" s="1"/>
  <c r="BC2195" i="64"/>
  <c r="BC2209" i="64" s="1"/>
  <c r="BC1215" i="64"/>
  <c r="BC1250" i="64" s="1"/>
  <c r="BC1260" i="64"/>
  <c r="BC1273" i="64" s="1"/>
  <c r="BC1589" i="64"/>
  <c r="BC1612" i="64" s="1"/>
  <c r="BC1064" i="64"/>
  <c r="BC1091" i="64" s="1"/>
  <c r="BC1135" i="64"/>
  <c r="BC1162" i="64" s="1"/>
  <c r="BC1653" i="64"/>
  <c r="BC1678" i="64" s="1"/>
  <c r="BC1687" i="64"/>
  <c r="BC1712" i="64" s="1"/>
  <c r="BC1553" i="64"/>
  <c r="BC1580" i="64" s="1"/>
  <c r="BC1029" i="64"/>
  <c r="BC1056" i="64" s="1"/>
  <c r="BC1099" i="64"/>
  <c r="BC1126" i="64" s="1"/>
  <c r="BC1621" i="64"/>
  <c r="BC1644" i="64" s="1"/>
  <c r="BC1005" i="64"/>
  <c r="BC959" i="64"/>
  <c r="BC974" i="64" s="1"/>
  <c r="BC816" i="64"/>
  <c r="BC832" i="64" s="1"/>
  <c r="BC911" i="64"/>
  <c r="BC926" i="64" s="1"/>
  <c r="BC792" i="64"/>
  <c r="BC807" i="64" s="1"/>
  <c r="BC983" i="64"/>
  <c r="BC996" i="64" s="1"/>
  <c r="BC935" i="64"/>
  <c r="BC950" i="64" s="1"/>
  <c r="BC1368" i="64"/>
  <c r="BC1383" i="64" s="1"/>
  <c r="BC518" i="64"/>
  <c r="BC531" i="64" s="1"/>
  <c r="BC417" i="64"/>
  <c r="BC469" i="64"/>
  <c r="BC1392" i="64"/>
  <c r="BC1407" i="64" s="1"/>
  <c r="BC494" i="64"/>
  <c r="BC445" i="64"/>
  <c r="AU1337" i="64"/>
  <c r="AU1359" i="64" s="1"/>
  <c r="AU2092" i="64"/>
  <c r="AU2109" i="64" s="1"/>
  <c r="AU1314" i="64"/>
  <c r="AU1328" i="64" s="1"/>
  <c r="AU2143" i="64"/>
  <c r="AU2160" i="64" s="1"/>
  <c r="AU2117" i="64"/>
  <c r="AU2134" i="64" s="1"/>
  <c r="AU2066" i="64"/>
  <c r="AU2083" i="64" s="1"/>
  <c r="AU1282" i="64"/>
  <c r="AU1305" i="64" s="1"/>
  <c r="AU1466" i="64"/>
  <c r="AU1479" i="64" s="1"/>
  <c r="AU1260" i="64"/>
  <c r="AU1273" i="64" s="1"/>
  <c r="AU1171" i="64"/>
  <c r="AU1206" i="64" s="1"/>
  <c r="AU2195" i="64"/>
  <c r="AU2209" i="64" s="1"/>
  <c r="AU1215" i="64"/>
  <c r="AU1250" i="64" s="1"/>
  <c r="AU1621" i="64"/>
  <c r="AU1644" i="64" s="1"/>
  <c r="AU1553" i="64"/>
  <c r="AU1580" i="64" s="1"/>
  <c r="AU1064" i="64"/>
  <c r="AU1091" i="64" s="1"/>
  <c r="AU1135" i="64"/>
  <c r="AU1162" i="64" s="1"/>
  <c r="AU1653" i="64"/>
  <c r="AU1678" i="64" s="1"/>
  <c r="AU1099" i="64"/>
  <c r="AU1126" i="64" s="1"/>
  <c r="AU1687" i="64"/>
  <c r="AU1712" i="64" s="1"/>
  <c r="AU1029" i="64"/>
  <c r="AU1056" i="64" s="1"/>
  <c r="AU1005" i="64"/>
  <c r="AU1589" i="64"/>
  <c r="AU1612" i="64" s="1"/>
  <c r="AU959" i="64"/>
  <c r="AU974" i="64" s="1"/>
  <c r="AU983" i="64"/>
  <c r="AU996" i="64" s="1"/>
  <c r="AU816" i="64"/>
  <c r="AU832" i="64" s="1"/>
  <c r="AU935" i="64"/>
  <c r="AU950" i="64" s="1"/>
  <c r="AU911" i="64"/>
  <c r="AU926" i="64" s="1"/>
  <c r="AU792" i="64"/>
  <c r="AU807" i="64" s="1"/>
  <c r="AU1368" i="64"/>
  <c r="AU1383" i="64" s="1"/>
  <c r="AU518" i="64"/>
  <c r="AU531" i="64" s="1"/>
  <c r="AU417" i="64"/>
  <c r="AU494" i="64"/>
  <c r="AU469" i="64"/>
  <c r="AU1392" i="64"/>
  <c r="AU1407" i="64" s="1"/>
  <c r="AU445" i="64"/>
  <c r="AM1337" i="64"/>
  <c r="AM1359" i="64" s="1"/>
  <c r="AM2143" i="64"/>
  <c r="AM2160" i="64" s="1"/>
  <c r="AM2092" i="64"/>
  <c r="AM2109" i="64" s="1"/>
  <c r="AM1314" i="64"/>
  <c r="AM1328" i="64" s="1"/>
  <c r="AM2066" i="64"/>
  <c r="AM2083" i="64" s="1"/>
  <c r="AM1282" i="64"/>
  <c r="AM1305" i="64" s="1"/>
  <c r="AM1466" i="64"/>
  <c r="AM1479" i="64" s="1"/>
  <c r="AM2117" i="64"/>
  <c r="AM2134" i="64" s="1"/>
  <c r="AM1260" i="64"/>
  <c r="AM1273" i="64" s="1"/>
  <c r="AM1171" i="64"/>
  <c r="AM1206" i="64" s="1"/>
  <c r="AM2195" i="64"/>
  <c r="AM2209" i="64" s="1"/>
  <c r="AM1215" i="64"/>
  <c r="AM1250" i="64" s="1"/>
  <c r="AM1553" i="64"/>
  <c r="AM1580" i="64" s="1"/>
  <c r="AM1589" i="64"/>
  <c r="AM1612" i="64" s="1"/>
  <c r="AM1064" i="64"/>
  <c r="AM1091" i="64" s="1"/>
  <c r="AM1135" i="64"/>
  <c r="AM1162" i="64" s="1"/>
  <c r="AM1621" i="64"/>
  <c r="AM1644" i="64" s="1"/>
  <c r="AM1653" i="64"/>
  <c r="AM1678" i="64" s="1"/>
  <c r="AM1687" i="64"/>
  <c r="AM1712" i="64" s="1"/>
  <c r="AM1099" i="64"/>
  <c r="AM1126" i="64" s="1"/>
  <c r="AM1029" i="64"/>
  <c r="AM1056" i="64" s="1"/>
  <c r="AM983" i="64"/>
  <c r="AM996" i="64" s="1"/>
  <c r="AM959" i="64"/>
  <c r="AM974" i="64" s="1"/>
  <c r="AM935" i="64"/>
  <c r="AM950" i="64" s="1"/>
  <c r="AM816" i="64"/>
  <c r="AM832" i="64" s="1"/>
  <c r="AM1005" i="64"/>
  <c r="AM911" i="64"/>
  <c r="AM926" i="64" s="1"/>
  <c r="AM792" i="64"/>
  <c r="AM807" i="64" s="1"/>
  <c r="AM1368" i="64"/>
  <c r="AM1383" i="64" s="1"/>
  <c r="AM518" i="64"/>
  <c r="AM531" i="64" s="1"/>
  <c r="AM494" i="64"/>
  <c r="AM417" i="64"/>
  <c r="AM469" i="64"/>
  <c r="AM1392" i="64"/>
  <c r="AM1407" i="64" s="1"/>
  <c r="AM445" i="64"/>
  <c r="AE1337" i="64"/>
  <c r="AE1359" i="64" s="1"/>
  <c r="AE2092" i="64"/>
  <c r="AE2109" i="64" s="1"/>
  <c r="AE2143" i="64"/>
  <c r="AE2160" i="64" s="1"/>
  <c r="AE1314" i="64"/>
  <c r="AE1328" i="64" s="1"/>
  <c r="AE2117" i="64"/>
  <c r="AE2134" i="64" s="1"/>
  <c r="AE2066" i="64"/>
  <c r="AE2083" i="64" s="1"/>
  <c r="AE1466" i="64"/>
  <c r="AE1479" i="64" s="1"/>
  <c r="AE1282" i="64"/>
  <c r="AE1305" i="64" s="1"/>
  <c r="AE1171" i="64"/>
  <c r="AE1206" i="64" s="1"/>
  <c r="AE1260" i="64"/>
  <c r="AE1273" i="64" s="1"/>
  <c r="AE2195" i="64"/>
  <c r="AE2209" i="64" s="1"/>
  <c r="AE1215" i="64"/>
  <c r="AE1250" i="64" s="1"/>
  <c r="AE1589" i="64"/>
  <c r="AE1612" i="64" s="1"/>
  <c r="AE1621" i="64"/>
  <c r="AE1644" i="64" s="1"/>
  <c r="AE1064" i="64"/>
  <c r="AE1091" i="64" s="1"/>
  <c r="AE1553" i="64"/>
  <c r="AE1580" i="64" s="1"/>
  <c r="AE1135" i="64"/>
  <c r="AE1162" i="64" s="1"/>
  <c r="AE1653" i="64"/>
  <c r="AE1678" i="64" s="1"/>
  <c r="AE1099" i="64"/>
  <c r="AE1126" i="64" s="1"/>
  <c r="AE1687" i="64"/>
  <c r="AE1712" i="64" s="1"/>
  <c r="AE1029" i="64"/>
  <c r="AE1056" i="64" s="1"/>
  <c r="AE983" i="64"/>
  <c r="AE996" i="64" s="1"/>
  <c r="AE959" i="64"/>
  <c r="AE974" i="64" s="1"/>
  <c r="AE1005" i="64"/>
  <c r="AE816" i="64"/>
  <c r="AE832" i="64" s="1"/>
  <c r="AE911" i="64"/>
  <c r="AE926" i="64" s="1"/>
  <c r="AE792" i="64"/>
  <c r="AE807" i="64" s="1"/>
  <c r="AE1368" i="64"/>
  <c r="AE1383" i="64" s="1"/>
  <c r="AE518" i="64"/>
  <c r="AE531" i="64" s="1"/>
  <c r="AE417" i="64"/>
  <c r="AE469" i="64"/>
  <c r="AE494" i="64"/>
  <c r="AE935" i="64"/>
  <c r="AE950" i="64" s="1"/>
  <c r="AE445" i="64"/>
  <c r="W1337" i="64"/>
  <c r="W1359" i="64" s="1"/>
  <c r="W2143" i="64"/>
  <c r="W2160" i="64" s="1"/>
  <c r="W2092" i="64"/>
  <c r="W2109" i="64" s="1"/>
  <c r="W2117" i="64"/>
  <c r="W2134" i="64" s="1"/>
  <c r="W1314" i="64"/>
  <c r="W1328" i="64" s="1"/>
  <c r="W1282" i="64"/>
  <c r="W1305" i="64" s="1"/>
  <c r="W1466" i="64"/>
  <c r="W1479" i="64" s="1"/>
  <c r="W2066" i="64"/>
  <c r="W2083" i="64" s="1"/>
  <c r="W1260" i="64"/>
  <c r="W1273" i="64" s="1"/>
  <c r="W1171" i="64"/>
  <c r="W1206" i="64" s="1"/>
  <c r="W2195" i="64"/>
  <c r="W2209" i="64" s="1"/>
  <c r="W1215" i="64"/>
  <c r="W1250" i="64" s="1"/>
  <c r="W1553" i="64"/>
  <c r="W1580" i="64" s="1"/>
  <c r="W1064" i="64"/>
  <c r="W1091" i="64" s="1"/>
  <c r="W1589" i="64"/>
  <c r="W1612" i="64" s="1"/>
  <c r="W1135" i="64"/>
  <c r="W1162" i="64" s="1"/>
  <c r="W1653" i="64"/>
  <c r="W1678" i="64" s="1"/>
  <c r="W1621" i="64"/>
  <c r="W1644" i="64" s="1"/>
  <c r="W1687" i="64"/>
  <c r="W1712" i="64" s="1"/>
  <c r="W1029" i="64"/>
  <c r="W1056" i="64" s="1"/>
  <c r="W1005" i="64"/>
  <c r="W1099" i="64"/>
  <c r="W1126" i="64" s="1"/>
  <c r="W959" i="64"/>
  <c r="W974" i="64" s="1"/>
  <c r="W816" i="64"/>
  <c r="W832" i="64" s="1"/>
  <c r="W983" i="64"/>
  <c r="W996" i="64" s="1"/>
  <c r="W911" i="64"/>
  <c r="W926" i="64" s="1"/>
  <c r="W792" i="64"/>
  <c r="W807" i="64" s="1"/>
  <c r="W935" i="64"/>
  <c r="W950" i="64" s="1"/>
  <c r="W1368" i="64"/>
  <c r="W1383" i="64" s="1"/>
  <c r="W518" i="64"/>
  <c r="W531" i="64" s="1"/>
  <c r="W417" i="64"/>
  <c r="W494" i="64"/>
  <c r="W469" i="64"/>
  <c r="W445" i="64"/>
  <c r="AB316" i="64"/>
  <c r="CE315" i="64"/>
  <c r="BW315" i="64"/>
  <c r="BO315" i="64"/>
  <c r="BG315" i="64"/>
  <c r="AY315" i="64"/>
  <c r="AQ315" i="64"/>
  <c r="AI315" i="64"/>
  <c r="AA315" i="64"/>
  <c r="CL312" i="64"/>
  <c r="BV312" i="64"/>
  <c r="BN312" i="64"/>
  <c r="BF312" i="64"/>
  <c r="AX312" i="64"/>
  <c r="AH312" i="64"/>
  <c r="Z312" i="64"/>
  <c r="Z325" i="64" s="1"/>
  <c r="CC311" i="64"/>
  <c r="BU311" i="64"/>
  <c r="BM311" i="64"/>
  <c r="BE311" i="64"/>
  <c r="AW311" i="64"/>
  <c r="AO311" i="64"/>
  <c r="AG311" i="64"/>
  <c r="S334" i="64"/>
  <c r="AQ334" i="64"/>
  <c r="BG334" i="64"/>
  <c r="BO334" i="64"/>
  <c r="BW334" i="64"/>
  <c r="CE334" i="64"/>
  <c r="S335" i="64"/>
  <c r="AI335" i="64"/>
  <c r="AQ335" i="64"/>
  <c r="AY335" i="64"/>
  <c r="BG335" i="64"/>
  <c r="BO335" i="64"/>
  <c r="BW335" i="64"/>
  <c r="CE335" i="64"/>
  <c r="Z338" i="64"/>
  <c r="AH338" i="64"/>
  <c r="AP338" i="64"/>
  <c r="AX338" i="64"/>
  <c r="BF338" i="64"/>
  <c r="BN338" i="64"/>
  <c r="BW338" i="64"/>
  <c r="Y339" i="64"/>
  <c r="Y349" i="64" s="1"/>
  <c r="AI339" i="64"/>
  <c r="AI349" i="64" s="1"/>
  <c r="AS339" i="64"/>
  <c r="AS349" i="64" s="1"/>
  <c r="BE339" i="64"/>
  <c r="BE349" i="64" s="1"/>
  <c r="BO339" i="64"/>
  <c r="BO349" i="64" s="1"/>
  <c r="BY339" i="64"/>
  <c r="BY349" i="64" s="1"/>
  <c r="CL339" i="64"/>
  <c r="CL349" i="64" s="1"/>
  <c r="AC384" i="64"/>
  <c r="AO384" i="64"/>
  <c r="BC384" i="64"/>
  <c r="CB384" i="64"/>
  <c r="U385" i="64"/>
  <c r="AG385" i="64"/>
  <c r="AU385" i="64"/>
  <c r="BT385" i="64"/>
  <c r="CG385" i="64"/>
  <c r="W388" i="64"/>
  <c r="AJ388" i="64"/>
  <c r="AV388" i="64"/>
  <c r="BJ388" i="64"/>
  <c r="BU388" i="64"/>
  <c r="CI388" i="64"/>
  <c r="AB389" i="64"/>
  <c r="AN389" i="64"/>
  <c r="BB389" i="64"/>
  <c r="BM389" i="64"/>
  <c r="CA389" i="64"/>
  <c r="AE1391" i="64"/>
  <c r="AQ1391" i="64"/>
  <c r="BE1391" i="64"/>
  <c r="AE1392" i="64"/>
  <c r="AE1407" i="64" s="1"/>
  <c r="BH1392" i="64"/>
  <c r="BH1407" i="64" s="1"/>
  <c r="S1395" i="64"/>
  <c r="CE1395" i="64"/>
  <c r="BW1396" i="64"/>
  <c r="BE416" i="64"/>
  <c r="BE436" i="64" s="1"/>
  <c r="AW417" i="64"/>
  <c r="AF420" i="64"/>
  <c r="X421" i="64"/>
  <c r="CJ421" i="64"/>
  <c r="BJ444" i="64"/>
  <c r="BJ459" i="64" s="1"/>
  <c r="BB445" i="64"/>
  <c r="AC449" i="64"/>
  <c r="AX472" i="64"/>
  <c r="AP473" i="64"/>
  <c r="AD493" i="64"/>
  <c r="CJ497" i="64"/>
  <c r="AK1367" i="64"/>
  <c r="AK1382" i="64" s="1"/>
  <c r="BG1372" i="64"/>
  <c r="BG1387" i="64" s="1"/>
  <c r="BL795" i="64"/>
  <c r="U517" i="64"/>
  <c r="BA522" i="64"/>
  <c r="BA535" i="64" s="1"/>
  <c r="CI1336" i="64"/>
  <c r="CI2091" i="64"/>
  <c r="CI2108" i="64" s="1"/>
  <c r="CI2142" i="64"/>
  <c r="CI2159" i="64" s="1"/>
  <c r="CI1313" i="64"/>
  <c r="CI1327" i="64" s="1"/>
  <c r="CI2065" i="64"/>
  <c r="CI2082" i="64" s="1"/>
  <c r="CI2116" i="64"/>
  <c r="CI2133" i="64" s="1"/>
  <c r="CI1465" i="64"/>
  <c r="CI1478" i="64" s="1"/>
  <c r="CI1259" i="64"/>
  <c r="CI1272" i="64" s="1"/>
  <c r="CI1170" i="64"/>
  <c r="CI1205" i="64" s="1"/>
  <c r="CI1281" i="64"/>
  <c r="CI1304" i="64" s="1"/>
  <c r="CI2194" i="64"/>
  <c r="CI2208" i="64" s="1"/>
  <c r="CI1214" i="64"/>
  <c r="CI1620" i="64"/>
  <c r="CI1643" i="64" s="1"/>
  <c r="CI1588" i="64"/>
  <c r="CI1611" i="64" s="1"/>
  <c r="CI1063" i="64"/>
  <c r="CI1090" i="64" s="1"/>
  <c r="CI1134" i="64"/>
  <c r="CI1161" i="64" s="1"/>
  <c r="CI1652" i="64"/>
  <c r="CI1677" i="64" s="1"/>
  <c r="CI1098" i="64"/>
  <c r="CI1125" i="64" s="1"/>
  <c r="CI1686" i="64"/>
  <c r="CI1711" i="64" s="1"/>
  <c r="CI1552" i="64"/>
  <c r="CI1579" i="64" s="1"/>
  <c r="CI1028" i="64"/>
  <c r="CI1055" i="64" s="1"/>
  <c r="CI1004" i="64"/>
  <c r="CI1019" i="64" s="1"/>
  <c r="CI958" i="64"/>
  <c r="CI973" i="64" s="1"/>
  <c r="CI982" i="64"/>
  <c r="CI995" i="64" s="1"/>
  <c r="CI815" i="64"/>
  <c r="CI831" i="64" s="1"/>
  <c r="CI934" i="64"/>
  <c r="CI949" i="64" s="1"/>
  <c r="CI910" i="64"/>
  <c r="CI925" i="64" s="1"/>
  <c r="CI791" i="64"/>
  <c r="CI806" i="64" s="1"/>
  <c r="CI1367" i="64"/>
  <c r="CI1382" i="64" s="1"/>
  <c r="CI517" i="64"/>
  <c r="CI416" i="64"/>
  <c r="CI436" i="64" s="1"/>
  <c r="CI468" i="64"/>
  <c r="CI444" i="64"/>
  <c r="CI459" i="64" s="1"/>
  <c r="AU1336" i="64"/>
  <c r="AU2142" i="64"/>
  <c r="AU2159" i="64" s="1"/>
  <c r="AU2091" i="64"/>
  <c r="AU2108" i="64" s="1"/>
  <c r="AU2065" i="64"/>
  <c r="AU2082" i="64" s="1"/>
  <c r="AU2116" i="64"/>
  <c r="AU2133" i="64" s="1"/>
  <c r="AU1313" i="64"/>
  <c r="AU1327" i="64" s="1"/>
  <c r="AU1281" i="64"/>
  <c r="AU1304" i="64" s="1"/>
  <c r="AU1465" i="64"/>
  <c r="AU1478" i="64" s="1"/>
  <c r="AU1259" i="64"/>
  <c r="AU1272" i="64" s="1"/>
  <c r="AU1170" i="64"/>
  <c r="AU1205" i="64" s="1"/>
  <c r="AU2194" i="64"/>
  <c r="AU2208" i="64" s="1"/>
  <c r="AU1214" i="64"/>
  <c r="AU1552" i="64"/>
  <c r="AU1579" i="64" s="1"/>
  <c r="AU1620" i="64"/>
  <c r="AU1643" i="64" s="1"/>
  <c r="AU1588" i="64"/>
  <c r="AU1611" i="64" s="1"/>
  <c r="AU1063" i="64"/>
  <c r="AU1090" i="64" s="1"/>
  <c r="AU1134" i="64"/>
  <c r="AU1161" i="64" s="1"/>
  <c r="AU1652" i="64"/>
  <c r="AU1677" i="64" s="1"/>
  <c r="AU1686" i="64"/>
  <c r="AU1711" i="64" s="1"/>
  <c r="AU1098" i="64"/>
  <c r="AU1125" i="64" s="1"/>
  <c r="AU1028" i="64"/>
  <c r="AU1055" i="64" s="1"/>
  <c r="AU982" i="64"/>
  <c r="AU995" i="64" s="1"/>
  <c r="AU1004" i="64"/>
  <c r="AU1019" i="64" s="1"/>
  <c r="AU934" i="64"/>
  <c r="AU949" i="64" s="1"/>
  <c r="AU815" i="64"/>
  <c r="AU831" i="64" s="1"/>
  <c r="AU910" i="64"/>
  <c r="AU925" i="64" s="1"/>
  <c r="AU791" i="64"/>
  <c r="AU806" i="64" s="1"/>
  <c r="AU1367" i="64"/>
  <c r="AU1382" i="64" s="1"/>
  <c r="AU517" i="64"/>
  <c r="AU958" i="64"/>
  <c r="AU973" i="64" s="1"/>
  <c r="AU416" i="64"/>
  <c r="AU436" i="64" s="1"/>
  <c r="AU493" i="64"/>
  <c r="AU468" i="64"/>
  <c r="AU444" i="64"/>
  <c r="AU459" i="64" s="1"/>
  <c r="AU1341" i="64"/>
  <c r="AU2147" i="64"/>
  <c r="AU2096" i="64"/>
  <c r="AU2121" i="64"/>
  <c r="AU1286" i="64"/>
  <c r="AU1318" i="64"/>
  <c r="AU1332" i="64" s="1"/>
  <c r="AU2070" i="64"/>
  <c r="AU2087" i="64" s="1"/>
  <c r="AU1264" i="64"/>
  <c r="AU1277" i="64" s="1"/>
  <c r="AU1470" i="64"/>
  <c r="AU1483" i="64" s="1"/>
  <c r="AU2199" i="64"/>
  <c r="AU2213" i="64" s="1"/>
  <c r="AU1175" i="64"/>
  <c r="AU1210" i="64" s="1"/>
  <c r="AU1219" i="64"/>
  <c r="AU1254" i="64" s="1"/>
  <c r="AU1557" i="64"/>
  <c r="AU1584" i="64" s="1"/>
  <c r="AU1625" i="64"/>
  <c r="AU1648" i="64" s="1"/>
  <c r="AU1593" i="64"/>
  <c r="AU1616" i="64" s="1"/>
  <c r="AU1657" i="64"/>
  <c r="AU1682" i="64" s="1"/>
  <c r="AU1139" i="64"/>
  <c r="AU1166" i="64" s="1"/>
  <c r="AU1691" i="64"/>
  <c r="AU1716" i="64" s="1"/>
  <c r="AU1103" i="64"/>
  <c r="AU1130" i="64" s="1"/>
  <c r="AU1068" i="64"/>
  <c r="AU1095" i="64" s="1"/>
  <c r="AU1033" i="64"/>
  <c r="AU1060" i="64" s="1"/>
  <c r="AU987" i="64"/>
  <c r="AU1000" i="64" s="1"/>
  <c r="AU1009" i="64"/>
  <c r="AU963" i="64"/>
  <c r="AU915" i="64"/>
  <c r="AU930" i="64" s="1"/>
  <c r="AU796" i="64"/>
  <c r="AU1372" i="64"/>
  <c r="AU1387" i="64" s="1"/>
  <c r="AU939" i="64"/>
  <c r="AU954" i="64" s="1"/>
  <c r="AU522" i="64"/>
  <c r="AU535" i="64" s="1"/>
  <c r="AU498" i="64"/>
  <c r="AU421" i="64"/>
  <c r="AU820" i="64"/>
  <c r="AU836" i="64" s="1"/>
  <c r="AU473" i="64"/>
  <c r="AU1396" i="64"/>
  <c r="AU449" i="64"/>
  <c r="BD1340" i="64"/>
  <c r="BD2146" i="64"/>
  <c r="BD2095" i="64"/>
  <c r="BD2120" i="64"/>
  <c r="BD2069" i="64"/>
  <c r="BD1285" i="64"/>
  <c r="BD1317" i="64"/>
  <c r="BD1469" i="64"/>
  <c r="BD2198" i="64"/>
  <c r="BD1263" i="64"/>
  <c r="BD1218" i="64"/>
  <c r="BD1556" i="64"/>
  <c r="BD1174" i="64"/>
  <c r="BD1138" i="64"/>
  <c r="BD1592" i="64"/>
  <c r="BD1624" i="64"/>
  <c r="BD1102" i="64"/>
  <c r="BD1690" i="64"/>
  <c r="BD1067" i="64"/>
  <c r="BD1032" i="64"/>
  <c r="BD1656" i="64"/>
  <c r="BD1008" i="64"/>
  <c r="BD962" i="64"/>
  <c r="BD977" i="64" s="1"/>
  <c r="BD938" i="64"/>
  <c r="BD953" i="64" s="1"/>
  <c r="BD1371" i="64"/>
  <c r="BD521" i="64"/>
  <c r="BD534" i="64" s="1"/>
  <c r="BD986" i="64"/>
  <c r="BD472" i="64"/>
  <c r="BD819" i="64"/>
  <c r="BD795" i="64"/>
  <c r="BD1395" i="64"/>
  <c r="BD448" i="64"/>
  <c r="AW335" i="64"/>
  <c r="CK335" i="64"/>
  <c r="AF388" i="64"/>
  <c r="CF2116" i="64"/>
  <c r="CF2133" i="64" s="1"/>
  <c r="CF1336" i="64"/>
  <c r="CF2142" i="64"/>
  <c r="CF2159" i="64" s="1"/>
  <c r="CF2065" i="64"/>
  <c r="CF2082" i="64" s="1"/>
  <c r="CF1281" i="64"/>
  <c r="CF1304" i="64" s="1"/>
  <c r="CF2091" i="64"/>
  <c r="CF2108" i="64" s="1"/>
  <c r="CF1259" i="64"/>
  <c r="CF1272" i="64" s="1"/>
  <c r="CF1313" i="64"/>
  <c r="CF1327" i="64" s="1"/>
  <c r="CF2194" i="64"/>
  <c r="CF2208" i="64" s="1"/>
  <c r="CF1214" i="64"/>
  <c r="CF1170" i="64"/>
  <c r="CF1205" i="64" s="1"/>
  <c r="CF1134" i="64"/>
  <c r="CF1161" i="64" s="1"/>
  <c r="CF1552" i="64"/>
  <c r="CF1579" i="64" s="1"/>
  <c r="CF1588" i="64"/>
  <c r="CF1611" i="64" s="1"/>
  <c r="CF1098" i="64"/>
  <c r="CF1125" i="64" s="1"/>
  <c r="CF1620" i="64"/>
  <c r="CF1643" i="64" s="1"/>
  <c r="CF1028" i="64"/>
  <c r="CF1055" i="64" s="1"/>
  <c r="CF1465" i="64"/>
  <c r="CF1478" i="64" s="1"/>
  <c r="CF1063" i="64"/>
  <c r="CF1090" i="64" s="1"/>
  <c r="CF1652" i="64"/>
  <c r="CF1677" i="64" s="1"/>
  <c r="CF1004" i="64"/>
  <c r="CF1019" i="64" s="1"/>
  <c r="CF958" i="64"/>
  <c r="CF973" i="64" s="1"/>
  <c r="CF1686" i="64"/>
  <c r="CF1711" i="64" s="1"/>
  <c r="CF517" i="64"/>
  <c r="CF493" i="64"/>
  <c r="CF982" i="64"/>
  <c r="CF995" i="64" s="1"/>
  <c r="CF815" i="64"/>
  <c r="CF831" i="64" s="1"/>
  <c r="CF934" i="64"/>
  <c r="CF949" i="64" s="1"/>
  <c r="CF910" i="64"/>
  <c r="CF925" i="64" s="1"/>
  <c r="CF1367" i="64"/>
  <c r="CF1382" i="64" s="1"/>
  <c r="CF444" i="64"/>
  <c r="CF459" i="64" s="1"/>
  <c r="CF416" i="64"/>
  <c r="CF436" i="64" s="1"/>
  <c r="CF791" i="64"/>
  <c r="CF806" i="64" s="1"/>
  <c r="CF384" i="64"/>
  <c r="CF468" i="64"/>
  <c r="BX2142" i="64"/>
  <c r="BX2159" i="64" s="1"/>
  <c r="BX2116" i="64"/>
  <c r="BX2133" i="64" s="1"/>
  <c r="BX1336" i="64"/>
  <c r="BX2065" i="64"/>
  <c r="BX2082" i="64" s="1"/>
  <c r="BX2091" i="64"/>
  <c r="BX2108" i="64" s="1"/>
  <c r="BX1313" i="64"/>
  <c r="BX1327" i="64" s="1"/>
  <c r="BX1259" i="64"/>
  <c r="BX1272" i="64" s="1"/>
  <c r="BX2194" i="64"/>
  <c r="BX2208" i="64" s="1"/>
  <c r="BX1214" i="64"/>
  <c r="BX1170" i="64"/>
  <c r="BX1205" i="64" s="1"/>
  <c r="BX1465" i="64"/>
  <c r="BX1478" i="64" s="1"/>
  <c r="BX1281" i="64"/>
  <c r="BX1304" i="64" s="1"/>
  <c r="BX1588" i="64"/>
  <c r="BX1611" i="64" s="1"/>
  <c r="BX1134" i="64"/>
  <c r="BX1161" i="64" s="1"/>
  <c r="BX1620" i="64"/>
  <c r="BX1643" i="64" s="1"/>
  <c r="BX1098" i="64"/>
  <c r="BX1125" i="64" s="1"/>
  <c r="BX1063" i="64"/>
  <c r="BX1090" i="64" s="1"/>
  <c r="BX1028" i="64"/>
  <c r="BX1055" i="64" s="1"/>
  <c r="BX1652" i="64"/>
  <c r="BX1677" i="64" s="1"/>
  <c r="BX1552" i="64"/>
  <c r="BX1579" i="64" s="1"/>
  <c r="BX1004" i="64"/>
  <c r="BX1019" i="64" s="1"/>
  <c r="BX1686" i="64"/>
  <c r="BX1711" i="64" s="1"/>
  <c r="BX982" i="64"/>
  <c r="BX995" i="64" s="1"/>
  <c r="BX517" i="64"/>
  <c r="BX934" i="64"/>
  <c r="BX949" i="64" s="1"/>
  <c r="BX493" i="64"/>
  <c r="BX815" i="64"/>
  <c r="BX831" i="64" s="1"/>
  <c r="BX958" i="64"/>
  <c r="BX973" i="64" s="1"/>
  <c r="BX910" i="64"/>
  <c r="BX925" i="64" s="1"/>
  <c r="BX791" i="64"/>
  <c r="BX806" i="64" s="1"/>
  <c r="BX444" i="64"/>
  <c r="BX459" i="64" s="1"/>
  <c r="BX1367" i="64"/>
  <c r="BX1382" i="64" s="1"/>
  <c r="BX416" i="64"/>
  <c r="BX436" i="64" s="1"/>
  <c r="BX384" i="64"/>
  <c r="BX468" i="64"/>
  <c r="BP2116" i="64"/>
  <c r="BP2133" i="64" s="1"/>
  <c r="BP2142" i="64"/>
  <c r="BP2159" i="64" s="1"/>
  <c r="BP1336" i="64"/>
  <c r="BP2091" i="64"/>
  <c r="BP2108" i="64" s="1"/>
  <c r="BP2065" i="64"/>
  <c r="BP2082" i="64" s="1"/>
  <c r="BP1313" i="64"/>
  <c r="BP1327" i="64" s="1"/>
  <c r="BP1281" i="64"/>
  <c r="BP1304" i="64" s="1"/>
  <c r="BP1259" i="64"/>
  <c r="BP1272" i="64" s="1"/>
  <c r="BP2194" i="64"/>
  <c r="BP2208" i="64" s="1"/>
  <c r="BP1465" i="64"/>
  <c r="BP1478" i="64" s="1"/>
  <c r="BP1214" i="64"/>
  <c r="BP1170" i="64"/>
  <c r="BP1205" i="64" s="1"/>
  <c r="BP1134" i="64"/>
  <c r="BP1161" i="64" s="1"/>
  <c r="BP1552" i="64"/>
  <c r="BP1579" i="64" s="1"/>
  <c r="BP1098" i="64"/>
  <c r="BP1125" i="64" s="1"/>
  <c r="BP1588" i="64"/>
  <c r="BP1611" i="64" s="1"/>
  <c r="BP1028" i="64"/>
  <c r="BP1055" i="64" s="1"/>
  <c r="BP1652" i="64"/>
  <c r="BP1677" i="64" s="1"/>
  <c r="BP1063" i="64"/>
  <c r="BP1090" i="64" s="1"/>
  <c r="BP1004" i="64"/>
  <c r="BP1019" i="64" s="1"/>
  <c r="BP982" i="64"/>
  <c r="BP995" i="64" s="1"/>
  <c r="BP1620" i="64"/>
  <c r="BP1643" i="64" s="1"/>
  <c r="BP934" i="64"/>
  <c r="BP949" i="64" s="1"/>
  <c r="BP517" i="64"/>
  <c r="BP1686" i="64"/>
  <c r="BP1711" i="64" s="1"/>
  <c r="BP958" i="64"/>
  <c r="BP973" i="64" s="1"/>
  <c r="BP493" i="64"/>
  <c r="BP815" i="64"/>
  <c r="BP831" i="64" s="1"/>
  <c r="BP910" i="64"/>
  <c r="BP925" i="64" s="1"/>
  <c r="BP1367" i="64"/>
  <c r="BP1382" i="64" s="1"/>
  <c r="BP444" i="64"/>
  <c r="BP459" i="64" s="1"/>
  <c r="BP791" i="64"/>
  <c r="BP806" i="64" s="1"/>
  <c r="BP416" i="64"/>
  <c r="BP436" i="64" s="1"/>
  <c r="BP384" i="64"/>
  <c r="BP468" i="64"/>
  <c r="BH2116" i="64"/>
  <c r="BH2133" i="64" s="1"/>
  <c r="BH2142" i="64"/>
  <c r="BH2159" i="64" s="1"/>
  <c r="BH2065" i="64"/>
  <c r="BH2082" i="64" s="1"/>
  <c r="BH1336" i="64"/>
  <c r="BH2091" i="64"/>
  <c r="BH2108" i="64" s="1"/>
  <c r="BH1313" i="64"/>
  <c r="BH1327" i="64" s="1"/>
  <c r="BH1281" i="64"/>
  <c r="BH1304" i="64" s="1"/>
  <c r="BH1259" i="64"/>
  <c r="BH1272" i="64" s="1"/>
  <c r="BH2194" i="64"/>
  <c r="BH2208" i="64" s="1"/>
  <c r="BH1214" i="64"/>
  <c r="BH1170" i="64"/>
  <c r="BH1205" i="64" s="1"/>
  <c r="BH1465" i="64"/>
  <c r="BH1478" i="64" s="1"/>
  <c r="BH1552" i="64"/>
  <c r="BH1579" i="64" s="1"/>
  <c r="BH1134" i="64"/>
  <c r="BH1161" i="64" s="1"/>
  <c r="BH1588" i="64"/>
  <c r="BH1611" i="64" s="1"/>
  <c r="BH1620" i="64"/>
  <c r="BH1643" i="64" s="1"/>
  <c r="BH1098" i="64"/>
  <c r="BH1125" i="64" s="1"/>
  <c r="BH1028" i="64"/>
  <c r="BH1055" i="64" s="1"/>
  <c r="BH1063" i="64"/>
  <c r="BH1090" i="64" s="1"/>
  <c r="BH1652" i="64"/>
  <c r="BH1677" i="64" s="1"/>
  <c r="BH982" i="64"/>
  <c r="BH995" i="64" s="1"/>
  <c r="BH1686" i="64"/>
  <c r="BH1711" i="64" s="1"/>
  <c r="BH1004" i="64"/>
  <c r="BH1019" i="64" s="1"/>
  <c r="BH517" i="64"/>
  <c r="BH815" i="64"/>
  <c r="BH831" i="64" s="1"/>
  <c r="BH910" i="64"/>
  <c r="BH925" i="64" s="1"/>
  <c r="BH493" i="64"/>
  <c r="BH444" i="64"/>
  <c r="BH459" i="64" s="1"/>
  <c r="BH934" i="64"/>
  <c r="BH949" i="64" s="1"/>
  <c r="BH1367" i="64"/>
  <c r="BH1382" i="64" s="1"/>
  <c r="BH416" i="64"/>
  <c r="BH436" i="64" s="1"/>
  <c r="BH384" i="64"/>
  <c r="BH791" i="64"/>
  <c r="BH806" i="64" s="1"/>
  <c r="BH468" i="64"/>
  <c r="AZ1336" i="64"/>
  <c r="AZ2142" i="64"/>
  <c r="AZ2159" i="64" s="1"/>
  <c r="AZ2116" i="64"/>
  <c r="AZ2133" i="64" s="1"/>
  <c r="AZ2065" i="64"/>
  <c r="AZ2082" i="64" s="1"/>
  <c r="AZ2091" i="64"/>
  <c r="AZ2108" i="64" s="1"/>
  <c r="AZ1313" i="64"/>
  <c r="AZ1327" i="64" s="1"/>
  <c r="AZ1259" i="64"/>
  <c r="AZ1272" i="64" s="1"/>
  <c r="AZ1281" i="64"/>
  <c r="AZ1304" i="64" s="1"/>
  <c r="AZ2194" i="64"/>
  <c r="AZ2208" i="64" s="1"/>
  <c r="AZ1465" i="64"/>
  <c r="AZ1478" i="64" s="1"/>
  <c r="AZ1214" i="64"/>
  <c r="AZ1170" i="64"/>
  <c r="AZ1205" i="64" s="1"/>
  <c r="AZ1620" i="64"/>
  <c r="AZ1643" i="64" s="1"/>
  <c r="AZ1134" i="64"/>
  <c r="AZ1161" i="64" s="1"/>
  <c r="AZ1098" i="64"/>
  <c r="AZ1125" i="64" s="1"/>
  <c r="AZ1552" i="64"/>
  <c r="AZ1579" i="64" s="1"/>
  <c r="AZ1063" i="64"/>
  <c r="AZ1090" i="64" s="1"/>
  <c r="AZ1028" i="64"/>
  <c r="AZ1055" i="64" s="1"/>
  <c r="AZ1588" i="64"/>
  <c r="AZ1611" i="64" s="1"/>
  <c r="AZ1652" i="64"/>
  <c r="AZ1677" i="64" s="1"/>
  <c r="AZ1004" i="64"/>
  <c r="AZ1019" i="64" s="1"/>
  <c r="AZ517" i="64"/>
  <c r="AZ982" i="64"/>
  <c r="AZ995" i="64" s="1"/>
  <c r="AZ1686" i="64"/>
  <c r="AZ1711" i="64" s="1"/>
  <c r="AZ958" i="64"/>
  <c r="AZ973" i="64" s="1"/>
  <c r="AZ815" i="64"/>
  <c r="AZ831" i="64" s="1"/>
  <c r="AZ934" i="64"/>
  <c r="AZ949" i="64" s="1"/>
  <c r="AZ910" i="64"/>
  <c r="AZ925" i="64" s="1"/>
  <c r="AZ1367" i="64"/>
  <c r="AZ1382" i="64" s="1"/>
  <c r="AZ791" i="64"/>
  <c r="AZ806" i="64" s="1"/>
  <c r="AZ444" i="64"/>
  <c r="AZ459" i="64" s="1"/>
  <c r="AZ416" i="64"/>
  <c r="AZ436" i="64" s="1"/>
  <c r="AZ384" i="64"/>
  <c r="AZ468" i="64"/>
  <c r="AR1336" i="64"/>
  <c r="AR2116" i="64"/>
  <c r="AR2133" i="64" s="1"/>
  <c r="AR2142" i="64"/>
  <c r="AR2159" i="64" s="1"/>
  <c r="AR2065" i="64"/>
  <c r="AR2082" i="64" s="1"/>
  <c r="AR2091" i="64"/>
  <c r="AR2108" i="64" s="1"/>
  <c r="AR1313" i="64"/>
  <c r="AR1327" i="64" s="1"/>
  <c r="AR1281" i="64"/>
  <c r="AR1304" i="64" s="1"/>
  <c r="AR1259" i="64"/>
  <c r="AR1272" i="64" s="1"/>
  <c r="AR1465" i="64"/>
  <c r="AR1478" i="64" s="1"/>
  <c r="AR1214" i="64"/>
  <c r="AR1170" i="64"/>
  <c r="AR1205" i="64" s="1"/>
  <c r="AR2194" i="64"/>
  <c r="AR2208" i="64" s="1"/>
  <c r="AR1134" i="64"/>
  <c r="AR1161" i="64" s="1"/>
  <c r="AR1552" i="64"/>
  <c r="AR1579" i="64" s="1"/>
  <c r="AR1098" i="64"/>
  <c r="AR1125" i="64" s="1"/>
  <c r="AR1588" i="64"/>
  <c r="AR1611" i="64" s="1"/>
  <c r="AR1620" i="64"/>
  <c r="AR1643" i="64" s="1"/>
  <c r="AR1028" i="64"/>
  <c r="AR1055" i="64" s="1"/>
  <c r="AR1652" i="64"/>
  <c r="AR1677" i="64" s="1"/>
  <c r="AR1063" i="64"/>
  <c r="AR1090" i="64" s="1"/>
  <c r="AR1004" i="64"/>
  <c r="AR1019" i="64" s="1"/>
  <c r="AR1686" i="64"/>
  <c r="AR1711" i="64" s="1"/>
  <c r="AR982" i="64"/>
  <c r="AR995" i="64" s="1"/>
  <c r="AR958" i="64"/>
  <c r="AR973" i="64" s="1"/>
  <c r="AR517" i="64"/>
  <c r="AR934" i="64"/>
  <c r="AR949" i="64" s="1"/>
  <c r="AR815" i="64"/>
  <c r="AR831" i="64" s="1"/>
  <c r="AR910" i="64"/>
  <c r="AR925" i="64" s="1"/>
  <c r="AR444" i="64"/>
  <c r="AR459" i="64" s="1"/>
  <c r="AR791" i="64"/>
  <c r="AR806" i="64" s="1"/>
  <c r="AR1367" i="64"/>
  <c r="AR1382" i="64" s="1"/>
  <c r="AR416" i="64"/>
  <c r="AR436" i="64" s="1"/>
  <c r="AR493" i="64"/>
  <c r="AR384" i="64"/>
  <c r="AR468" i="64"/>
  <c r="AJ1336" i="64"/>
  <c r="AJ2116" i="64"/>
  <c r="AJ2133" i="64" s="1"/>
  <c r="AJ2065" i="64"/>
  <c r="AJ2082" i="64" s="1"/>
  <c r="AJ2091" i="64"/>
  <c r="AJ2108" i="64" s="1"/>
  <c r="AJ2142" i="64"/>
  <c r="AJ2159" i="64" s="1"/>
  <c r="AJ1313" i="64"/>
  <c r="AJ1327" i="64" s="1"/>
  <c r="AJ1281" i="64"/>
  <c r="AJ1304" i="64" s="1"/>
  <c r="AJ1259" i="64"/>
  <c r="AJ1272" i="64" s="1"/>
  <c r="AJ1214" i="64"/>
  <c r="AJ1465" i="64"/>
  <c r="AJ1478" i="64" s="1"/>
  <c r="AJ2194" i="64"/>
  <c r="AJ2208" i="64" s="1"/>
  <c r="AJ1170" i="64"/>
  <c r="AJ1205" i="64" s="1"/>
  <c r="AJ1134" i="64"/>
  <c r="AJ1161" i="64" s="1"/>
  <c r="AJ1588" i="64"/>
  <c r="AJ1611" i="64" s="1"/>
  <c r="AJ1620" i="64"/>
  <c r="AJ1643" i="64" s="1"/>
  <c r="AJ1098" i="64"/>
  <c r="AJ1125" i="64" s="1"/>
  <c r="AJ1028" i="64"/>
  <c r="AJ1055" i="64" s="1"/>
  <c r="AJ1063" i="64"/>
  <c r="AJ1090" i="64" s="1"/>
  <c r="AJ1652" i="64"/>
  <c r="AJ1677" i="64" s="1"/>
  <c r="AJ1552" i="64"/>
  <c r="AJ1579" i="64" s="1"/>
  <c r="AJ1004" i="64"/>
  <c r="AJ1019" i="64" s="1"/>
  <c r="AJ982" i="64"/>
  <c r="AJ995" i="64" s="1"/>
  <c r="AJ934" i="64"/>
  <c r="AJ949" i="64" s="1"/>
  <c r="AJ517" i="64"/>
  <c r="AJ1686" i="64"/>
  <c r="AJ1711" i="64" s="1"/>
  <c r="AJ815" i="64"/>
  <c r="AJ831" i="64" s="1"/>
  <c r="AJ958" i="64"/>
  <c r="AJ973" i="64" s="1"/>
  <c r="AJ910" i="64"/>
  <c r="AJ925" i="64" s="1"/>
  <c r="AJ1367" i="64"/>
  <c r="AJ1382" i="64" s="1"/>
  <c r="AJ444" i="64"/>
  <c r="AJ459" i="64" s="1"/>
  <c r="AJ493" i="64"/>
  <c r="AJ416" i="64"/>
  <c r="AJ436" i="64" s="1"/>
  <c r="AJ384" i="64"/>
  <c r="AJ468" i="64"/>
  <c r="AB2142" i="64"/>
  <c r="AB2159" i="64" s="1"/>
  <c r="AB2116" i="64"/>
  <c r="AB2133" i="64" s="1"/>
  <c r="AB1336" i="64"/>
  <c r="AB2091" i="64"/>
  <c r="AB2108" i="64" s="1"/>
  <c r="AB2065" i="64"/>
  <c r="AB2082" i="64" s="1"/>
  <c r="AB1313" i="64"/>
  <c r="AB1327" i="64" s="1"/>
  <c r="AB1259" i="64"/>
  <c r="AB1272" i="64" s="1"/>
  <c r="AB1281" i="64"/>
  <c r="AB1304" i="64" s="1"/>
  <c r="AB1465" i="64"/>
  <c r="AB1478" i="64" s="1"/>
  <c r="AB1214" i="64"/>
  <c r="AB1170" i="64"/>
  <c r="AB1205" i="64" s="1"/>
  <c r="AB2194" i="64"/>
  <c r="AB2208" i="64" s="1"/>
  <c r="AB1134" i="64"/>
  <c r="AB1161" i="64" s="1"/>
  <c r="AB1098" i="64"/>
  <c r="AB1125" i="64" s="1"/>
  <c r="AB1552" i="64"/>
  <c r="AB1579" i="64" s="1"/>
  <c r="AB1063" i="64"/>
  <c r="AB1090" i="64" s="1"/>
  <c r="AB1028" i="64"/>
  <c r="AB1055" i="64" s="1"/>
  <c r="AB1652" i="64"/>
  <c r="AB1677" i="64" s="1"/>
  <c r="AB1588" i="64"/>
  <c r="AB1611" i="64" s="1"/>
  <c r="AB1620" i="64"/>
  <c r="AB1643" i="64" s="1"/>
  <c r="AB982" i="64"/>
  <c r="AB995" i="64" s="1"/>
  <c r="AB1686" i="64"/>
  <c r="AB1711" i="64" s="1"/>
  <c r="AB1004" i="64"/>
  <c r="AB1019" i="64" s="1"/>
  <c r="AB517" i="64"/>
  <c r="AB958" i="64"/>
  <c r="AB973" i="64" s="1"/>
  <c r="AB815" i="64"/>
  <c r="AB831" i="64" s="1"/>
  <c r="AB910" i="64"/>
  <c r="AB925" i="64" s="1"/>
  <c r="AB493" i="64"/>
  <c r="AB444" i="64"/>
  <c r="AB459" i="64" s="1"/>
  <c r="AB791" i="64"/>
  <c r="AB806" i="64" s="1"/>
  <c r="AB1367" i="64"/>
  <c r="AB1382" i="64" s="1"/>
  <c r="AB416" i="64"/>
  <c r="AB436" i="64" s="1"/>
  <c r="AB934" i="64"/>
  <c r="AB949" i="64" s="1"/>
  <c r="AB384" i="64"/>
  <c r="AB468" i="64"/>
  <c r="T2116" i="64"/>
  <c r="T2133" i="64" s="1"/>
  <c r="T1336" i="64"/>
  <c r="T2142" i="64"/>
  <c r="T2159" i="64" s="1"/>
  <c r="T2065" i="64"/>
  <c r="T2082" i="64" s="1"/>
  <c r="T2091" i="64"/>
  <c r="T2108" i="64" s="1"/>
  <c r="T1281" i="64"/>
  <c r="T1304" i="64" s="1"/>
  <c r="T1259" i="64"/>
  <c r="T1272" i="64" s="1"/>
  <c r="T1313" i="64"/>
  <c r="T1327" i="64" s="1"/>
  <c r="T1214" i="64"/>
  <c r="T1465" i="64"/>
  <c r="T1478" i="64" s="1"/>
  <c r="T2194" i="64"/>
  <c r="T2208" i="64" s="1"/>
  <c r="T1170" i="64"/>
  <c r="T1205" i="64" s="1"/>
  <c r="T1134" i="64"/>
  <c r="T1161" i="64" s="1"/>
  <c r="T1552" i="64"/>
  <c r="T1579" i="64" s="1"/>
  <c r="T1588" i="64"/>
  <c r="T1611" i="64" s="1"/>
  <c r="T1098" i="64"/>
  <c r="T1125" i="64" s="1"/>
  <c r="T1620" i="64"/>
  <c r="T1643" i="64" s="1"/>
  <c r="T1028" i="64"/>
  <c r="T1055" i="64" s="1"/>
  <c r="T1652" i="64"/>
  <c r="T1677" i="64" s="1"/>
  <c r="T1686" i="64"/>
  <c r="T1711" i="64" s="1"/>
  <c r="T1063" i="64"/>
  <c r="T1090" i="64" s="1"/>
  <c r="T1004" i="64"/>
  <c r="T1019" i="64" s="1"/>
  <c r="T982" i="64"/>
  <c r="T995" i="64" s="1"/>
  <c r="T958" i="64"/>
  <c r="T973" i="64" s="1"/>
  <c r="T517" i="64"/>
  <c r="T815" i="64"/>
  <c r="T831" i="64" s="1"/>
  <c r="T934" i="64"/>
  <c r="T949" i="64" s="1"/>
  <c r="T910" i="64"/>
  <c r="T925" i="64" s="1"/>
  <c r="T1367" i="64"/>
  <c r="T1382" i="64" s="1"/>
  <c r="T444" i="64"/>
  <c r="T459" i="64" s="1"/>
  <c r="T416" i="64"/>
  <c r="T436" i="64" s="1"/>
  <c r="T791" i="64"/>
  <c r="T806" i="64" s="1"/>
  <c r="T384" i="64"/>
  <c r="T468" i="64"/>
  <c r="CF2147" i="64"/>
  <c r="CF2121" i="64"/>
  <c r="CF1341" i="64"/>
  <c r="CF2096" i="64"/>
  <c r="CF2070" i="64"/>
  <c r="CF2087" i="64" s="1"/>
  <c r="CF1318" i="64"/>
  <c r="CF1332" i="64" s="1"/>
  <c r="CF1286" i="64"/>
  <c r="CF1264" i="64"/>
  <c r="CF1277" i="64" s="1"/>
  <c r="CF1470" i="64"/>
  <c r="CF1483" i="64" s="1"/>
  <c r="CF1219" i="64"/>
  <c r="CF1254" i="64" s="1"/>
  <c r="CF2199" i="64"/>
  <c r="CF2213" i="64" s="1"/>
  <c r="CF1593" i="64"/>
  <c r="CF1616" i="64" s="1"/>
  <c r="CF1625" i="64"/>
  <c r="CF1648" i="64" s="1"/>
  <c r="CF1557" i="64"/>
  <c r="CF1584" i="64" s="1"/>
  <c r="CF1139" i="64"/>
  <c r="CF1166" i="64" s="1"/>
  <c r="CF1175" i="64"/>
  <c r="CF1210" i="64" s="1"/>
  <c r="CF1103" i="64"/>
  <c r="CF1130" i="64" s="1"/>
  <c r="CF1068" i="64"/>
  <c r="CF1095" i="64" s="1"/>
  <c r="CF1033" i="64"/>
  <c r="CF1060" i="64" s="1"/>
  <c r="CF1657" i="64"/>
  <c r="CF1682" i="64" s="1"/>
  <c r="CF987" i="64"/>
  <c r="CF1000" i="64" s="1"/>
  <c r="CF1691" i="64"/>
  <c r="CF1716" i="64" s="1"/>
  <c r="CF1009" i="64"/>
  <c r="CF522" i="64"/>
  <c r="CF535" i="64" s="1"/>
  <c r="CF820" i="64"/>
  <c r="CF836" i="64" s="1"/>
  <c r="CF963" i="64"/>
  <c r="CF473" i="64"/>
  <c r="CF939" i="64"/>
  <c r="CF954" i="64" s="1"/>
  <c r="CF915" i="64"/>
  <c r="CF930" i="64" s="1"/>
  <c r="CF796" i="64"/>
  <c r="CF449" i="64"/>
  <c r="CF1372" i="64"/>
  <c r="CF1387" i="64" s="1"/>
  <c r="CF421" i="64"/>
  <c r="CF498" i="64"/>
  <c r="CF1396" i="64"/>
  <c r="BX2147" i="64"/>
  <c r="BX2121" i="64"/>
  <c r="BX1341" i="64"/>
  <c r="BX2096" i="64"/>
  <c r="BX2070" i="64"/>
  <c r="BX2087" i="64" s="1"/>
  <c r="BX1286" i="64"/>
  <c r="BX1318" i="64"/>
  <c r="BX1332" i="64" s="1"/>
  <c r="BX1264" i="64"/>
  <c r="BX1277" i="64" s="1"/>
  <c r="BX1470" i="64"/>
  <c r="BX1483" i="64" s="1"/>
  <c r="BX1219" i="64"/>
  <c r="BX1254" i="64" s="1"/>
  <c r="BX2199" i="64"/>
  <c r="BX2213" i="64" s="1"/>
  <c r="BX1625" i="64"/>
  <c r="BX1648" i="64" s="1"/>
  <c r="BX1175" i="64"/>
  <c r="BX1210" i="64" s="1"/>
  <c r="BX1593" i="64"/>
  <c r="BX1616" i="64" s="1"/>
  <c r="BX1103" i="64"/>
  <c r="BX1130" i="64" s="1"/>
  <c r="BX1068" i="64"/>
  <c r="BX1095" i="64" s="1"/>
  <c r="BX1033" i="64"/>
  <c r="BX1060" i="64" s="1"/>
  <c r="BX1557" i="64"/>
  <c r="BX1584" i="64" s="1"/>
  <c r="BX1657" i="64"/>
  <c r="BX1682" i="64" s="1"/>
  <c r="BX1139" i="64"/>
  <c r="BX1166" i="64" s="1"/>
  <c r="BX987" i="64"/>
  <c r="BX1000" i="64" s="1"/>
  <c r="BX1691" i="64"/>
  <c r="BX1716" i="64" s="1"/>
  <c r="BX1009" i="64"/>
  <c r="BX522" i="64"/>
  <c r="BX535" i="64" s="1"/>
  <c r="BX939" i="64"/>
  <c r="BX954" i="64" s="1"/>
  <c r="BX820" i="64"/>
  <c r="BX836" i="64" s="1"/>
  <c r="BX915" i="64"/>
  <c r="BX930" i="64" s="1"/>
  <c r="BX473" i="64"/>
  <c r="BX963" i="64"/>
  <c r="BX796" i="64"/>
  <c r="BX449" i="64"/>
  <c r="BX498" i="64"/>
  <c r="BX421" i="64"/>
  <c r="BX1372" i="64"/>
  <c r="BX1387" i="64" s="1"/>
  <c r="BX1396" i="64"/>
  <c r="BP2147" i="64"/>
  <c r="BP2121" i="64"/>
  <c r="BP1341" i="64"/>
  <c r="BP2096" i="64"/>
  <c r="BP1286" i="64"/>
  <c r="BP2070" i="64"/>
  <c r="BP2087" i="64" s="1"/>
  <c r="BP1318" i="64"/>
  <c r="BP1332" i="64" s="1"/>
  <c r="BP1264" i="64"/>
  <c r="BP1277" i="64" s="1"/>
  <c r="BP1470" i="64"/>
  <c r="BP1483" i="64" s="1"/>
  <c r="BP2199" i="64"/>
  <c r="BP2213" i="64" s="1"/>
  <c r="BP1219" i="64"/>
  <c r="BP1254" i="64" s="1"/>
  <c r="BP1593" i="64"/>
  <c r="BP1616" i="64" s="1"/>
  <c r="BP1175" i="64"/>
  <c r="BP1210" i="64" s="1"/>
  <c r="BP1625" i="64"/>
  <c r="BP1648" i="64" s="1"/>
  <c r="BP1103" i="64"/>
  <c r="BP1130" i="64" s="1"/>
  <c r="BP1557" i="64"/>
  <c r="BP1584" i="64" s="1"/>
  <c r="BP1139" i="64"/>
  <c r="BP1166" i="64" s="1"/>
  <c r="BP1068" i="64"/>
  <c r="BP1095" i="64" s="1"/>
  <c r="BP1033" i="64"/>
  <c r="BP1060" i="64" s="1"/>
  <c r="BP1657" i="64"/>
  <c r="BP1682" i="64" s="1"/>
  <c r="BP987" i="64"/>
  <c r="BP1000" i="64" s="1"/>
  <c r="BP1691" i="64"/>
  <c r="BP1716" i="64" s="1"/>
  <c r="BP1009" i="64"/>
  <c r="BP963" i="64"/>
  <c r="BP939" i="64"/>
  <c r="BP954" i="64" s="1"/>
  <c r="BP522" i="64"/>
  <c r="BP535" i="64" s="1"/>
  <c r="BP915" i="64"/>
  <c r="BP930" i="64" s="1"/>
  <c r="BP820" i="64"/>
  <c r="BP836" i="64" s="1"/>
  <c r="BP473" i="64"/>
  <c r="BP796" i="64"/>
  <c r="BP449" i="64"/>
  <c r="BP1372" i="64"/>
  <c r="BP1387" i="64" s="1"/>
  <c r="BP421" i="64"/>
  <c r="BP498" i="64"/>
  <c r="BP1396" i="64"/>
  <c r="BH2147" i="64"/>
  <c r="BH2121" i="64"/>
  <c r="BH1341" i="64"/>
  <c r="BH2096" i="64"/>
  <c r="BH2070" i="64"/>
  <c r="BH2087" i="64" s="1"/>
  <c r="BH1286" i="64"/>
  <c r="BH1318" i="64"/>
  <c r="BH1332" i="64" s="1"/>
  <c r="BH1264" i="64"/>
  <c r="BH1277" i="64" s="1"/>
  <c r="BH1470" i="64"/>
  <c r="BH1483" i="64" s="1"/>
  <c r="BH1219" i="64"/>
  <c r="BH1254" i="64" s="1"/>
  <c r="BH2199" i="64"/>
  <c r="BH2213" i="64" s="1"/>
  <c r="BH1175" i="64"/>
  <c r="BH1210" i="64" s="1"/>
  <c r="BH1593" i="64"/>
  <c r="BH1616" i="64" s="1"/>
  <c r="BH1625" i="64"/>
  <c r="BH1648" i="64" s="1"/>
  <c r="BH1557" i="64"/>
  <c r="BH1584" i="64" s="1"/>
  <c r="BH1139" i="64"/>
  <c r="BH1166" i="64" s="1"/>
  <c r="BH1103" i="64"/>
  <c r="BH1130" i="64" s="1"/>
  <c r="BH1068" i="64"/>
  <c r="BH1095" i="64" s="1"/>
  <c r="BH1033" i="64"/>
  <c r="BH1060" i="64" s="1"/>
  <c r="BH1657" i="64"/>
  <c r="BH1682" i="64" s="1"/>
  <c r="BH987" i="64"/>
  <c r="BH1000" i="64" s="1"/>
  <c r="BH1691" i="64"/>
  <c r="BH1716" i="64" s="1"/>
  <c r="BH1009" i="64"/>
  <c r="BH915" i="64"/>
  <c r="BH930" i="64" s="1"/>
  <c r="BH522" i="64"/>
  <c r="BH535" i="64" s="1"/>
  <c r="BH963" i="64"/>
  <c r="BH820" i="64"/>
  <c r="BH836" i="64" s="1"/>
  <c r="BH939" i="64"/>
  <c r="BH954" i="64" s="1"/>
  <c r="BH473" i="64"/>
  <c r="BH796" i="64"/>
  <c r="BH449" i="64"/>
  <c r="BH498" i="64"/>
  <c r="BH421" i="64"/>
  <c r="BH1372" i="64"/>
  <c r="BH1387" i="64" s="1"/>
  <c r="BH1396" i="64"/>
  <c r="AZ2147" i="64"/>
  <c r="AZ2121" i="64"/>
  <c r="AZ1341" i="64"/>
  <c r="AZ2096" i="64"/>
  <c r="AZ1286" i="64"/>
  <c r="AZ2070" i="64"/>
  <c r="AZ2087" i="64" s="1"/>
  <c r="AZ1264" i="64"/>
  <c r="AZ1277" i="64" s="1"/>
  <c r="AZ1318" i="64"/>
  <c r="AZ1332" i="64" s="1"/>
  <c r="AZ1470" i="64"/>
  <c r="AZ1483" i="64" s="1"/>
  <c r="AZ2199" i="64"/>
  <c r="AZ2213" i="64" s="1"/>
  <c r="AZ1219" i="64"/>
  <c r="AZ1254" i="64" s="1"/>
  <c r="AZ1625" i="64"/>
  <c r="AZ1648" i="64" s="1"/>
  <c r="AZ1593" i="64"/>
  <c r="AZ1616" i="64" s="1"/>
  <c r="AZ1175" i="64"/>
  <c r="AZ1210" i="64" s="1"/>
  <c r="AZ1103" i="64"/>
  <c r="AZ1130" i="64" s="1"/>
  <c r="AZ1557" i="64"/>
  <c r="AZ1584" i="64" s="1"/>
  <c r="AZ1139" i="64"/>
  <c r="AZ1166" i="64" s="1"/>
  <c r="AZ1068" i="64"/>
  <c r="AZ1095" i="64" s="1"/>
  <c r="AZ1033" i="64"/>
  <c r="AZ1060" i="64" s="1"/>
  <c r="AZ1657" i="64"/>
  <c r="AZ1682" i="64" s="1"/>
  <c r="AZ987" i="64"/>
  <c r="AZ1000" i="64" s="1"/>
  <c r="AZ1691" i="64"/>
  <c r="AZ1716" i="64" s="1"/>
  <c r="AZ1009" i="64"/>
  <c r="AZ522" i="64"/>
  <c r="AZ535" i="64" s="1"/>
  <c r="AZ939" i="64"/>
  <c r="AZ954" i="64" s="1"/>
  <c r="AZ820" i="64"/>
  <c r="AZ836" i="64" s="1"/>
  <c r="AZ963" i="64"/>
  <c r="AZ473" i="64"/>
  <c r="AZ915" i="64"/>
  <c r="AZ930" i="64" s="1"/>
  <c r="AZ796" i="64"/>
  <c r="AZ449" i="64"/>
  <c r="AZ1372" i="64"/>
  <c r="AZ1387" i="64" s="1"/>
  <c r="AZ421" i="64"/>
  <c r="AZ498" i="64"/>
  <c r="AZ1396" i="64"/>
  <c r="AR2147" i="64"/>
  <c r="AR2121" i="64"/>
  <c r="AR1341" i="64"/>
  <c r="AR2096" i="64"/>
  <c r="AR1318" i="64"/>
  <c r="AR1332" i="64" s="1"/>
  <c r="AR1286" i="64"/>
  <c r="AR1264" i="64"/>
  <c r="AR1277" i="64" s="1"/>
  <c r="AR2070" i="64"/>
  <c r="AR2087" i="64" s="1"/>
  <c r="AR1470" i="64"/>
  <c r="AR1483" i="64" s="1"/>
  <c r="AR1219" i="64"/>
  <c r="AR1254" i="64" s="1"/>
  <c r="AR1625" i="64"/>
  <c r="AR1648" i="64" s="1"/>
  <c r="AR2199" i="64"/>
  <c r="AR2213" i="64" s="1"/>
  <c r="AR1593" i="64"/>
  <c r="AR1616" i="64" s="1"/>
  <c r="AR1557" i="64"/>
  <c r="AR1584" i="64" s="1"/>
  <c r="AR1139" i="64"/>
  <c r="AR1166" i="64" s="1"/>
  <c r="AR1103" i="64"/>
  <c r="AR1130" i="64" s="1"/>
  <c r="AR1068" i="64"/>
  <c r="AR1095" i="64" s="1"/>
  <c r="AR1033" i="64"/>
  <c r="AR1060" i="64" s="1"/>
  <c r="AR1175" i="64"/>
  <c r="AR1210" i="64" s="1"/>
  <c r="AR1657" i="64"/>
  <c r="AR1682" i="64" s="1"/>
  <c r="AR987" i="64"/>
  <c r="AR1000" i="64" s="1"/>
  <c r="AR1691" i="64"/>
  <c r="AR1716" i="64" s="1"/>
  <c r="AR1009" i="64"/>
  <c r="AR522" i="64"/>
  <c r="AR535" i="64" s="1"/>
  <c r="AR820" i="64"/>
  <c r="AR836" i="64" s="1"/>
  <c r="AR915" i="64"/>
  <c r="AR930" i="64" s="1"/>
  <c r="AR473" i="64"/>
  <c r="AR963" i="64"/>
  <c r="AR796" i="64"/>
  <c r="AR939" i="64"/>
  <c r="AR954" i="64" s="1"/>
  <c r="AR449" i="64"/>
  <c r="AR498" i="64"/>
  <c r="AR421" i="64"/>
  <c r="AR1372" i="64"/>
  <c r="AR1387" i="64" s="1"/>
  <c r="AR1396" i="64"/>
  <c r="AJ2147" i="64"/>
  <c r="AJ2121" i="64"/>
  <c r="AJ1341" i="64"/>
  <c r="AJ2096" i="64"/>
  <c r="AJ1318" i="64"/>
  <c r="AJ1332" i="64" s="1"/>
  <c r="AJ1286" i="64"/>
  <c r="AJ2070" i="64"/>
  <c r="AJ2087" i="64" s="1"/>
  <c r="AJ1264" i="64"/>
  <c r="AJ1277" i="64" s="1"/>
  <c r="AJ1470" i="64"/>
  <c r="AJ1483" i="64" s="1"/>
  <c r="AJ1219" i="64"/>
  <c r="AJ1254" i="64" s="1"/>
  <c r="AJ2199" i="64"/>
  <c r="AJ2213" i="64" s="1"/>
  <c r="AJ1593" i="64"/>
  <c r="AJ1616" i="64" s="1"/>
  <c r="AJ1175" i="64"/>
  <c r="AJ1210" i="64" s="1"/>
  <c r="AJ1625" i="64"/>
  <c r="AJ1648" i="64" s="1"/>
  <c r="AJ1103" i="64"/>
  <c r="AJ1130" i="64" s="1"/>
  <c r="AJ1068" i="64"/>
  <c r="AJ1095" i="64" s="1"/>
  <c r="AJ1033" i="64"/>
  <c r="AJ1060" i="64" s="1"/>
  <c r="AJ1557" i="64"/>
  <c r="AJ1584" i="64" s="1"/>
  <c r="AJ1139" i="64"/>
  <c r="AJ1166" i="64" s="1"/>
  <c r="AJ1657" i="64"/>
  <c r="AJ1682" i="64" s="1"/>
  <c r="AJ987" i="64"/>
  <c r="AJ1000" i="64" s="1"/>
  <c r="AJ1691" i="64"/>
  <c r="AJ1716" i="64" s="1"/>
  <c r="AJ1009" i="64"/>
  <c r="AJ963" i="64"/>
  <c r="AJ522" i="64"/>
  <c r="AJ535" i="64" s="1"/>
  <c r="AJ915" i="64"/>
  <c r="AJ930" i="64" s="1"/>
  <c r="AJ820" i="64"/>
  <c r="AJ836" i="64" s="1"/>
  <c r="AJ939" i="64"/>
  <c r="AJ954" i="64" s="1"/>
  <c r="AJ796" i="64"/>
  <c r="AJ449" i="64"/>
  <c r="AJ1372" i="64"/>
  <c r="AJ1387" i="64" s="1"/>
  <c r="AJ421" i="64"/>
  <c r="AJ473" i="64"/>
  <c r="AJ498" i="64"/>
  <c r="AJ1396" i="64"/>
  <c r="AB2147" i="64"/>
  <c r="AB1341" i="64"/>
  <c r="AB2096" i="64"/>
  <c r="AB2121" i="64"/>
  <c r="AB1286" i="64"/>
  <c r="AB2070" i="64"/>
  <c r="AB2087" i="64" s="1"/>
  <c r="AB1318" i="64"/>
  <c r="AB1332" i="64" s="1"/>
  <c r="AB1264" i="64"/>
  <c r="AB1277" i="64" s="1"/>
  <c r="AB1470" i="64"/>
  <c r="AB1483" i="64" s="1"/>
  <c r="AB2199" i="64"/>
  <c r="AB2213" i="64" s="1"/>
  <c r="AB1219" i="64"/>
  <c r="AB1254" i="64" s="1"/>
  <c r="AB1175" i="64"/>
  <c r="AB1210" i="64" s="1"/>
  <c r="AB1625" i="64"/>
  <c r="AB1648" i="64" s="1"/>
  <c r="AB1593" i="64"/>
  <c r="AB1616" i="64" s="1"/>
  <c r="AB1103" i="64"/>
  <c r="AB1130" i="64" s="1"/>
  <c r="AB1557" i="64"/>
  <c r="AB1584" i="64" s="1"/>
  <c r="AB1139" i="64"/>
  <c r="AB1166" i="64" s="1"/>
  <c r="AB1068" i="64"/>
  <c r="AB1095" i="64" s="1"/>
  <c r="AB1033" i="64"/>
  <c r="AB1060" i="64" s="1"/>
  <c r="AB1657" i="64"/>
  <c r="AB1682" i="64" s="1"/>
  <c r="AB987" i="64"/>
  <c r="AB1000" i="64" s="1"/>
  <c r="AB1691" i="64"/>
  <c r="AB1716" i="64" s="1"/>
  <c r="AB1009" i="64"/>
  <c r="AB915" i="64"/>
  <c r="AB930" i="64" s="1"/>
  <c r="AB522" i="64"/>
  <c r="AB535" i="64" s="1"/>
  <c r="AB939" i="64"/>
  <c r="AB954" i="64" s="1"/>
  <c r="AB963" i="64"/>
  <c r="AB820" i="64"/>
  <c r="AB836" i="64" s="1"/>
  <c r="AB796" i="64"/>
  <c r="AB449" i="64"/>
  <c r="AB498" i="64"/>
  <c r="AB421" i="64"/>
  <c r="AB473" i="64"/>
  <c r="AB1372" i="64"/>
  <c r="AB1387" i="64" s="1"/>
  <c r="AB1396" i="64"/>
  <c r="T2147" i="64"/>
  <c r="T1341" i="64"/>
  <c r="T2096" i="64"/>
  <c r="T2121" i="64"/>
  <c r="T1318" i="64"/>
  <c r="T1332" i="64" s="1"/>
  <c r="T2070" i="64"/>
  <c r="T2087" i="64" s="1"/>
  <c r="T1286" i="64"/>
  <c r="T1264" i="64"/>
  <c r="T1277" i="64" s="1"/>
  <c r="T1470" i="64"/>
  <c r="T1483" i="64" s="1"/>
  <c r="T1219" i="64"/>
  <c r="T1254" i="64" s="1"/>
  <c r="T1593" i="64"/>
  <c r="T1616" i="64" s="1"/>
  <c r="T2199" i="64"/>
  <c r="T2213" i="64" s="1"/>
  <c r="T1175" i="64"/>
  <c r="T1210" i="64" s="1"/>
  <c r="T1557" i="64"/>
  <c r="T1584" i="64" s="1"/>
  <c r="T1139" i="64"/>
  <c r="T1166" i="64" s="1"/>
  <c r="T1103" i="64"/>
  <c r="T1130" i="64" s="1"/>
  <c r="T1068" i="64"/>
  <c r="T1095" i="64" s="1"/>
  <c r="T1033" i="64"/>
  <c r="T1060" i="64" s="1"/>
  <c r="T1625" i="64"/>
  <c r="T1648" i="64" s="1"/>
  <c r="T1657" i="64"/>
  <c r="T1682" i="64" s="1"/>
  <c r="T987" i="64"/>
  <c r="T1000" i="64" s="1"/>
  <c r="T1691" i="64"/>
  <c r="T1716" i="64" s="1"/>
  <c r="T1009" i="64"/>
  <c r="T522" i="64"/>
  <c r="T535" i="64" s="1"/>
  <c r="T820" i="64"/>
  <c r="T836" i="64" s="1"/>
  <c r="T963" i="64"/>
  <c r="T939" i="64"/>
  <c r="T954" i="64" s="1"/>
  <c r="T915" i="64"/>
  <c r="T930" i="64" s="1"/>
  <c r="T796" i="64"/>
  <c r="T449" i="64"/>
  <c r="T1372" i="64"/>
  <c r="T1387" i="64" s="1"/>
  <c r="T421" i="64"/>
  <c r="T473" i="64"/>
  <c r="T498" i="64"/>
  <c r="T1396" i="64"/>
  <c r="CG2146" i="64"/>
  <c r="CG1340" i="64"/>
  <c r="CG2120" i="64"/>
  <c r="CG2095" i="64"/>
  <c r="CG1317" i="64"/>
  <c r="CG1285" i="64"/>
  <c r="CG2069" i="64"/>
  <c r="CG1263" i="64"/>
  <c r="CG1469" i="64"/>
  <c r="CG1218" i="64"/>
  <c r="CG1174" i="64"/>
  <c r="CG1592" i="64"/>
  <c r="CG1624" i="64"/>
  <c r="CG1556" i="64"/>
  <c r="CG1102" i="64"/>
  <c r="CG2198" i="64"/>
  <c r="CG1067" i="64"/>
  <c r="CG1138" i="64"/>
  <c r="CG1656" i="64"/>
  <c r="CG986" i="64"/>
  <c r="CG938" i="64"/>
  <c r="CG953" i="64" s="1"/>
  <c r="CG1008" i="64"/>
  <c r="CG962" i="64"/>
  <c r="CG977" i="64" s="1"/>
  <c r="CG1690" i="64"/>
  <c r="CG1032" i="64"/>
  <c r="CG497" i="64"/>
  <c r="CG795" i="64"/>
  <c r="CG819" i="64"/>
  <c r="CG420" i="64"/>
  <c r="CG388" i="64"/>
  <c r="CG521" i="64"/>
  <c r="CG534" i="64" s="1"/>
  <c r="CG472" i="64"/>
  <c r="CG1371" i="64"/>
  <c r="CG1395" i="64"/>
  <c r="BY2146" i="64"/>
  <c r="BY1340" i="64"/>
  <c r="BY2120" i="64"/>
  <c r="BY2095" i="64"/>
  <c r="BY1317" i="64"/>
  <c r="BY1285" i="64"/>
  <c r="BY2069" i="64"/>
  <c r="BY1469" i="64"/>
  <c r="BY1263" i="64"/>
  <c r="BY2198" i="64"/>
  <c r="BY1218" i="64"/>
  <c r="BY1174" i="64"/>
  <c r="BY1592" i="64"/>
  <c r="BY1556" i="64"/>
  <c r="BY1102" i="64"/>
  <c r="BY1138" i="64"/>
  <c r="BY1624" i="64"/>
  <c r="BY1067" i="64"/>
  <c r="BY1656" i="64"/>
  <c r="BY986" i="64"/>
  <c r="BY1032" i="64"/>
  <c r="BY1690" i="64"/>
  <c r="BY938" i="64"/>
  <c r="BY953" i="64" s="1"/>
  <c r="BY1008" i="64"/>
  <c r="BY962" i="64"/>
  <c r="BY977" i="64" s="1"/>
  <c r="BY497" i="64"/>
  <c r="BY795" i="64"/>
  <c r="BY1371" i="64"/>
  <c r="BY420" i="64"/>
  <c r="BY819" i="64"/>
  <c r="BY388" i="64"/>
  <c r="BY472" i="64"/>
  <c r="BY521" i="64"/>
  <c r="BY534" i="64" s="1"/>
  <c r="BY1395" i="64"/>
  <c r="BQ2146" i="64"/>
  <c r="BQ1340" i="64"/>
  <c r="BQ2120" i="64"/>
  <c r="BQ2095" i="64"/>
  <c r="BQ1317" i="64"/>
  <c r="BQ1285" i="64"/>
  <c r="BQ2069" i="64"/>
  <c r="BQ1263" i="64"/>
  <c r="BQ1174" i="64"/>
  <c r="BQ1469" i="64"/>
  <c r="BQ2198" i="64"/>
  <c r="BQ1592" i="64"/>
  <c r="BQ1218" i="64"/>
  <c r="BQ1556" i="64"/>
  <c r="BQ1102" i="64"/>
  <c r="BQ1067" i="64"/>
  <c r="BQ1624" i="64"/>
  <c r="BQ1138" i="64"/>
  <c r="BQ1656" i="64"/>
  <c r="BQ986" i="64"/>
  <c r="BQ938" i="64"/>
  <c r="BQ953" i="64" s="1"/>
  <c r="BQ1032" i="64"/>
  <c r="BQ1008" i="64"/>
  <c r="BQ1690" i="64"/>
  <c r="BQ962" i="64"/>
  <c r="BQ977" i="64" s="1"/>
  <c r="BQ497" i="64"/>
  <c r="BQ795" i="64"/>
  <c r="BQ420" i="64"/>
  <c r="BQ388" i="64"/>
  <c r="BQ472" i="64"/>
  <c r="BQ1371" i="64"/>
  <c r="BQ1395" i="64"/>
  <c r="BQ521" i="64"/>
  <c r="BQ534" i="64" s="1"/>
  <c r="BQ819" i="64"/>
  <c r="BI2146" i="64"/>
  <c r="BI1340" i="64"/>
  <c r="BI2120" i="64"/>
  <c r="BI2095" i="64"/>
  <c r="BI1317" i="64"/>
  <c r="BI1285" i="64"/>
  <c r="BI2069" i="64"/>
  <c r="BI1263" i="64"/>
  <c r="BI1469" i="64"/>
  <c r="BI2198" i="64"/>
  <c r="BI1218" i="64"/>
  <c r="BI1174" i="64"/>
  <c r="BI1592" i="64"/>
  <c r="BI1624" i="64"/>
  <c r="BI1556" i="64"/>
  <c r="BI1102" i="64"/>
  <c r="BI1138" i="64"/>
  <c r="BI1067" i="64"/>
  <c r="BI1656" i="64"/>
  <c r="BI986" i="64"/>
  <c r="BI938" i="64"/>
  <c r="BI953" i="64" s="1"/>
  <c r="BI1032" i="64"/>
  <c r="BI1690" i="64"/>
  <c r="BI962" i="64"/>
  <c r="BI977" i="64" s="1"/>
  <c r="BI1008" i="64"/>
  <c r="BI497" i="64"/>
  <c r="BI795" i="64"/>
  <c r="BI819" i="64"/>
  <c r="BI1371" i="64"/>
  <c r="BI420" i="64"/>
  <c r="BI388" i="64"/>
  <c r="BI472" i="64"/>
  <c r="BI1395" i="64"/>
  <c r="BA2146" i="64"/>
  <c r="BA1340" i="64"/>
  <c r="BA2120" i="64"/>
  <c r="BA2095" i="64"/>
  <c r="BA1317" i="64"/>
  <c r="BA1285" i="64"/>
  <c r="BA2069" i="64"/>
  <c r="BA1469" i="64"/>
  <c r="BA1263" i="64"/>
  <c r="BA1174" i="64"/>
  <c r="BA1624" i="64"/>
  <c r="BA1592" i="64"/>
  <c r="BA1218" i="64"/>
  <c r="BA2198" i="64"/>
  <c r="BA1556" i="64"/>
  <c r="BA1138" i="64"/>
  <c r="BA1102" i="64"/>
  <c r="BA1067" i="64"/>
  <c r="BA1656" i="64"/>
  <c r="BA986" i="64"/>
  <c r="BA1690" i="64"/>
  <c r="BA938" i="64"/>
  <c r="BA953" i="64" s="1"/>
  <c r="BA1032" i="64"/>
  <c r="BA1008" i="64"/>
  <c r="BA962" i="64"/>
  <c r="BA977" i="64" s="1"/>
  <c r="BA497" i="64"/>
  <c r="BA795" i="64"/>
  <c r="BA521" i="64"/>
  <c r="BA534" i="64" s="1"/>
  <c r="BA420" i="64"/>
  <c r="BA388" i="64"/>
  <c r="BA819" i="64"/>
  <c r="BA472" i="64"/>
  <c r="BA1371" i="64"/>
  <c r="BA1395" i="64"/>
  <c r="AS2146" i="64"/>
  <c r="AS1340" i="64"/>
  <c r="AS2120" i="64"/>
  <c r="AS2095" i="64"/>
  <c r="AS1317" i="64"/>
  <c r="AS2069" i="64"/>
  <c r="AS1285" i="64"/>
  <c r="AS1263" i="64"/>
  <c r="AS1469" i="64"/>
  <c r="AS2198" i="64"/>
  <c r="AS1174" i="64"/>
  <c r="AS1592" i="64"/>
  <c r="AS1556" i="64"/>
  <c r="AS1102" i="64"/>
  <c r="AS1218" i="64"/>
  <c r="AS1067" i="64"/>
  <c r="AS1656" i="64"/>
  <c r="AS986" i="64"/>
  <c r="AS1138" i="64"/>
  <c r="AS938" i="64"/>
  <c r="AS953" i="64" s="1"/>
  <c r="AS1624" i="64"/>
  <c r="AS1690" i="64"/>
  <c r="AS1008" i="64"/>
  <c r="AS1032" i="64"/>
  <c r="AS962" i="64"/>
  <c r="AS977" i="64" s="1"/>
  <c r="AS497" i="64"/>
  <c r="AS795" i="64"/>
  <c r="AS521" i="64"/>
  <c r="AS534" i="64" s="1"/>
  <c r="AS1371" i="64"/>
  <c r="AS420" i="64"/>
  <c r="AS388" i="64"/>
  <c r="AS472" i="64"/>
  <c r="AS1395" i="64"/>
  <c r="AK2146" i="64"/>
  <c r="AK1340" i="64"/>
  <c r="AK2120" i="64"/>
  <c r="AK2095" i="64"/>
  <c r="AK1317" i="64"/>
  <c r="AK1285" i="64"/>
  <c r="AK2069" i="64"/>
  <c r="AK1469" i="64"/>
  <c r="AK1174" i="64"/>
  <c r="AK2198" i="64"/>
  <c r="AK1218" i="64"/>
  <c r="AK1592" i="64"/>
  <c r="AK1263" i="64"/>
  <c r="AK1556" i="64"/>
  <c r="AK1102" i="64"/>
  <c r="AK1624" i="64"/>
  <c r="AK1138" i="64"/>
  <c r="AK1067" i="64"/>
  <c r="AK1656" i="64"/>
  <c r="AK986" i="64"/>
  <c r="AK938" i="64"/>
  <c r="AK953" i="64" s="1"/>
  <c r="AK1008" i="64"/>
  <c r="AK1032" i="64"/>
  <c r="AK962" i="64"/>
  <c r="AK977" i="64" s="1"/>
  <c r="AK1690" i="64"/>
  <c r="AK497" i="64"/>
  <c r="AK795" i="64"/>
  <c r="AK521" i="64"/>
  <c r="AK534" i="64" s="1"/>
  <c r="AK819" i="64"/>
  <c r="AK420" i="64"/>
  <c r="AK388" i="64"/>
  <c r="AK472" i="64"/>
  <c r="AK1371" i="64"/>
  <c r="AK1395" i="64"/>
  <c r="AC2146" i="64"/>
  <c r="AC1340" i="64"/>
  <c r="AC2120" i="64"/>
  <c r="AC2095" i="64"/>
  <c r="AC1317" i="64"/>
  <c r="AC2069" i="64"/>
  <c r="AC1285" i="64"/>
  <c r="AC1469" i="64"/>
  <c r="AC1263" i="64"/>
  <c r="AC2198" i="64"/>
  <c r="AC1218" i="64"/>
  <c r="AC1174" i="64"/>
  <c r="AC1592" i="64"/>
  <c r="AC1556" i="64"/>
  <c r="AC1138" i="64"/>
  <c r="AC1102" i="64"/>
  <c r="AC1067" i="64"/>
  <c r="AC1624" i="64"/>
  <c r="AC1656" i="64"/>
  <c r="AC986" i="64"/>
  <c r="AC938" i="64"/>
  <c r="AC953" i="64" s="1"/>
  <c r="AC1690" i="64"/>
  <c r="AC962" i="64"/>
  <c r="AC977" i="64" s="1"/>
  <c r="AC1032" i="64"/>
  <c r="AC497" i="64"/>
  <c r="AC1008" i="64"/>
  <c r="AC795" i="64"/>
  <c r="AC1371" i="64"/>
  <c r="AC420" i="64"/>
  <c r="AC521" i="64"/>
  <c r="AC534" i="64" s="1"/>
  <c r="AC388" i="64"/>
  <c r="AC472" i="64"/>
  <c r="AC819" i="64"/>
  <c r="AC1395" i="64"/>
  <c r="U2146" i="64"/>
  <c r="U1340" i="64"/>
  <c r="U2120" i="64"/>
  <c r="U2095" i="64"/>
  <c r="U1317" i="64"/>
  <c r="U1285" i="64"/>
  <c r="U2069" i="64"/>
  <c r="U1469" i="64"/>
  <c r="U1218" i="64"/>
  <c r="U1174" i="64"/>
  <c r="U1592" i="64"/>
  <c r="U1263" i="64"/>
  <c r="U2198" i="64"/>
  <c r="U1556" i="64"/>
  <c r="U1102" i="64"/>
  <c r="U1624" i="64"/>
  <c r="U1067" i="64"/>
  <c r="U1138" i="64"/>
  <c r="U1656" i="64"/>
  <c r="U986" i="64"/>
  <c r="U938" i="64"/>
  <c r="U953" i="64" s="1"/>
  <c r="U1690" i="64"/>
  <c r="U1008" i="64"/>
  <c r="U962" i="64"/>
  <c r="U977" i="64" s="1"/>
  <c r="U497" i="64"/>
  <c r="U1032" i="64"/>
  <c r="U795" i="64"/>
  <c r="U819" i="64"/>
  <c r="U420" i="64"/>
  <c r="U388" i="64"/>
  <c r="U521" i="64"/>
  <c r="U534" i="64" s="1"/>
  <c r="U472" i="64"/>
  <c r="U1371" i="64"/>
  <c r="U1395" i="64"/>
  <c r="CH2143" i="64"/>
  <c r="CH2160" i="64" s="1"/>
  <c r="CH1337" i="64"/>
  <c r="CH1359" i="64" s="1"/>
  <c r="CH2117" i="64"/>
  <c r="CH2134" i="64" s="1"/>
  <c r="CH2092" i="64"/>
  <c r="CH2109" i="64" s="1"/>
  <c r="CH1314" i="64"/>
  <c r="CH1328" i="64" s="1"/>
  <c r="CH1282" i="64"/>
  <c r="CH1305" i="64" s="1"/>
  <c r="CH1466" i="64"/>
  <c r="CH1479" i="64" s="1"/>
  <c r="CH1260" i="64"/>
  <c r="CH1273" i="64" s="1"/>
  <c r="CH2066" i="64"/>
  <c r="CH2083" i="64" s="1"/>
  <c r="CH2195" i="64"/>
  <c r="CH2209" i="64" s="1"/>
  <c r="CH1589" i="64"/>
  <c r="CH1612" i="64" s="1"/>
  <c r="CH1215" i="64"/>
  <c r="CH1250" i="64" s="1"/>
  <c r="CH1553" i="64"/>
  <c r="CH1580" i="64" s="1"/>
  <c r="CH1099" i="64"/>
  <c r="CH1126" i="64" s="1"/>
  <c r="CH1171" i="64"/>
  <c r="CH1206" i="64" s="1"/>
  <c r="CH1064" i="64"/>
  <c r="CH1091" i="64" s="1"/>
  <c r="CH1653" i="64"/>
  <c r="CH1678" i="64" s="1"/>
  <c r="CH1135" i="64"/>
  <c r="CH1162" i="64" s="1"/>
  <c r="CH983" i="64"/>
  <c r="CH996" i="64" s="1"/>
  <c r="CH1621" i="64"/>
  <c r="CH1644" i="64" s="1"/>
  <c r="CH935" i="64"/>
  <c r="CH950" i="64" s="1"/>
  <c r="CH1029" i="64"/>
  <c r="CH1056" i="64" s="1"/>
  <c r="CH1005" i="64"/>
  <c r="CH959" i="64"/>
  <c r="CH974" i="64" s="1"/>
  <c r="CH494" i="64"/>
  <c r="CH911" i="64"/>
  <c r="CH926" i="64" s="1"/>
  <c r="CH1687" i="64"/>
  <c r="CH1712" i="64" s="1"/>
  <c r="CH792" i="64"/>
  <c r="CH807" i="64" s="1"/>
  <c r="CH1368" i="64"/>
  <c r="CH1383" i="64" s="1"/>
  <c r="CH417" i="64"/>
  <c r="CH385" i="64"/>
  <c r="CH816" i="64"/>
  <c r="CH832" i="64" s="1"/>
  <c r="CH469" i="64"/>
  <c r="CH1392" i="64"/>
  <c r="CH1407" i="64" s="1"/>
  <c r="CH518" i="64"/>
  <c r="CH531" i="64" s="1"/>
  <c r="BZ2143" i="64"/>
  <c r="BZ2160" i="64" s="1"/>
  <c r="BZ1337" i="64"/>
  <c r="BZ1359" i="64" s="1"/>
  <c r="BZ2117" i="64"/>
  <c r="BZ2134" i="64" s="1"/>
  <c r="BZ1314" i="64"/>
  <c r="BZ1328" i="64" s="1"/>
  <c r="BZ2066" i="64"/>
  <c r="BZ2083" i="64" s="1"/>
  <c r="BZ1282" i="64"/>
  <c r="BZ1305" i="64" s="1"/>
  <c r="BZ2092" i="64"/>
  <c r="BZ2109" i="64" s="1"/>
  <c r="BZ1260" i="64"/>
  <c r="BZ1273" i="64" s="1"/>
  <c r="BZ1171" i="64"/>
  <c r="BZ1206" i="64" s="1"/>
  <c r="BZ1589" i="64"/>
  <c r="BZ1612" i="64" s="1"/>
  <c r="BZ2195" i="64"/>
  <c r="BZ2209" i="64" s="1"/>
  <c r="BZ1466" i="64"/>
  <c r="BZ1479" i="64" s="1"/>
  <c r="BZ1553" i="64"/>
  <c r="BZ1580" i="64" s="1"/>
  <c r="BZ1215" i="64"/>
  <c r="BZ1250" i="64" s="1"/>
  <c r="BZ1099" i="64"/>
  <c r="BZ1126" i="64" s="1"/>
  <c r="BZ1621" i="64"/>
  <c r="BZ1644" i="64" s="1"/>
  <c r="BZ1064" i="64"/>
  <c r="BZ1091" i="64" s="1"/>
  <c r="BZ1653" i="64"/>
  <c r="BZ1678" i="64" s="1"/>
  <c r="BZ983" i="64"/>
  <c r="BZ996" i="64" s="1"/>
  <c r="BZ1135" i="64"/>
  <c r="BZ1162" i="64" s="1"/>
  <c r="BZ935" i="64"/>
  <c r="BZ950" i="64" s="1"/>
  <c r="BZ1029" i="64"/>
  <c r="BZ1056" i="64" s="1"/>
  <c r="BZ1687" i="64"/>
  <c r="BZ1712" i="64" s="1"/>
  <c r="BZ1005" i="64"/>
  <c r="BZ959" i="64"/>
  <c r="BZ974" i="64" s="1"/>
  <c r="BZ494" i="64"/>
  <c r="BZ911" i="64"/>
  <c r="BZ926" i="64" s="1"/>
  <c r="BZ792" i="64"/>
  <c r="BZ807" i="64" s="1"/>
  <c r="BZ417" i="64"/>
  <c r="BZ385" i="64"/>
  <c r="BZ469" i="64"/>
  <c r="BZ1392" i="64"/>
  <c r="BZ1407" i="64" s="1"/>
  <c r="BZ1368" i="64"/>
  <c r="BZ1383" i="64" s="1"/>
  <c r="BR2143" i="64"/>
  <c r="BR2160" i="64" s="1"/>
  <c r="BR1337" i="64"/>
  <c r="BR1359" i="64" s="1"/>
  <c r="BR2117" i="64"/>
  <c r="BR2134" i="64" s="1"/>
  <c r="BR2092" i="64"/>
  <c r="BR2109" i="64" s="1"/>
  <c r="BR1314" i="64"/>
  <c r="BR1328" i="64" s="1"/>
  <c r="BR1282" i="64"/>
  <c r="BR1305" i="64" s="1"/>
  <c r="BR2066" i="64"/>
  <c r="BR2083" i="64" s="1"/>
  <c r="BR1466" i="64"/>
  <c r="BR1479" i="64" s="1"/>
  <c r="BR1260" i="64"/>
  <c r="BR1273" i="64" s="1"/>
  <c r="BR1215" i="64"/>
  <c r="BR1250" i="64" s="1"/>
  <c r="BR1171" i="64"/>
  <c r="BR1206" i="64" s="1"/>
  <c r="BR1589" i="64"/>
  <c r="BR1612" i="64" s="1"/>
  <c r="BR2195" i="64"/>
  <c r="BR2209" i="64" s="1"/>
  <c r="BR1553" i="64"/>
  <c r="BR1580" i="64" s="1"/>
  <c r="BR1099" i="64"/>
  <c r="BR1126" i="64" s="1"/>
  <c r="BR1064" i="64"/>
  <c r="BR1091" i="64" s="1"/>
  <c r="BR1653" i="64"/>
  <c r="BR1678" i="64" s="1"/>
  <c r="BR983" i="64"/>
  <c r="BR996" i="64" s="1"/>
  <c r="BR1621" i="64"/>
  <c r="BR1644" i="64" s="1"/>
  <c r="BR1005" i="64"/>
  <c r="BR935" i="64"/>
  <c r="BR950" i="64" s="1"/>
  <c r="BR1029" i="64"/>
  <c r="BR1056" i="64" s="1"/>
  <c r="BR1135" i="64"/>
  <c r="BR1162" i="64" s="1"/>
  <c r="BR1687" i="64"/>
  <c r="BR1712" i="64" s="1"/>
  <c r="BR959" i="64"/>
  <c r="BR974" i="64" s="1"/>
  <c r="BR494" i="64"/>
  <c r="BR911" i="64"/>
  <c r="BR926" i="64" s="1"/>
  <c r="BR792" i="64"/>
  <c r="BR807" i="64" s="1"/>
  <c r="BR518" i="64"/>
  <c r="BR531" i="64" s="1"/>
  <c r="BR816" i="64"/>
  <c r="BR832" i="64" s="1"/>
  <c r="BR1368" i="64"/>
  <c r="BR1383" i="64" s="1"/>
  <c r="BR417" i="64"/>
  <c r="BR385" i="64"/>
  <c r="BR469" i="64"/>
  <c r="BR1392" i="64"/>
  <c r="BR1407" i="64" s="1"/>
  <c r="BJ2143" i="64"/>
  <c r="BJ2160" i="64" s="1"/>
  <c r="BJ1337" i="64"/>
  <c r="BJ1359" i="64" s="1"/>
  <c r="BJ2117" i="64"/>
  <c r="BJ2134" i="64" s="1"/>
  <c r="BJ1314" i="64"/>
  <c r="BJ1328" i="64" s="1"/>
  <c r="BJ1282" i="64"/>
  <c r="BJ1305" i="64" s="1"/>
  <c r="BJ2092" i="64"/>
  <c r="BJ2109" i="64" s="1"/>
  <c r="BJ2066" i="64"/>
  <c r="BJ2083" i="64" s="1"/>
  <c r="BJ1466" i="64"/>
  <c r="BJ1479" i="64" s="1"/>
  <c r="BJ1260" i="64"/>
  <c r="BJ1273" i="64" s="1"/>
  <c r="BJ1171" i="64"/>
  <c r="BJ1206" i="64" s="1"/>
  <c r="BJ2195" i="64"/>
  <c r="BJ2209" i="64" s="1"/>
  <c r="BJ1589" i="64"/>
  <c r="BJ1612" i="64" s="1"/>
  <c r="BJ1215" i="64"/>
  <c r="BJ1250" i="64" s="1"/>
  <c r="BJ1553" i="64"/>
  <c r="BJ1580" i="64" s="1"/>
  <c r="BJ1099" i="64"/>
  <c r="BJ1126" i="64" s="1"/>
  <c r="BJ1621" i="64"/>
  <c r="BJ1644" i="64" s="1"/>
  <c r="BJ1064" i="64"/>
  <c r="BJ1091" i="64" s="1"/>
  <c r="BJ1135" i="64"/>
  <c r="BJ1162" i="64" s="1"/>
  <c r="BJ1653" i="64"/>
  <c r="BJ1678" i="64" s="1"/>
  <c r="BJ983" i="64"/>
  <c r="BJ996" i="64" s="1"/>
  <c r="BJ1687" i="64"/>
  <c r="BJ1712" i="64" s="1"/>
  <c r="BJ935" i="64"/>
  <c r="BJ950" i="64" s="1"/>
  <c r="BJ1029" i="64"/>
  <c r="BJ1056" i="64" s="1"/>
  <c r="BJ959" i="64"/>
  <c r="BJ974" i="64" s="1"/>
  <c r="BJ1005" i="64"/>
  <c r="BJ494" i="64"/>
  <c r="BJ911" i="64"/>
  <c r="BJ926" i="64" s="1"/>
  <c r="BJ792" i="64"/>
  <c r="BJ807" i="64" s="1"/>
  <c r="BJ518" i="64"/>
  <c r="BJ531" i="64" s="1"/>
  <c r="BJ417" i="64"/>
  <c r="BJ385" i="64"/>
  <c r="BJ469" i="64"/>
  <c r="BJ816" i="64"/>
  <c r="BJ832" i="64" s="1"/>
  <c r="BJ1392" i="64"/>
  <c r="BJ1407" i="64" s="1"/>
  <c r="BJ1368" i="64"/>
  <c r="BJ1383" i="64" s="1"/>
  <c r="BB2143" i="64"/>
  <c r="BB2160" i="64" s="1"/>
  <c r="BB1337" i="64"/>
  <c r="BB1359" i="64" s="1"/>
  <c r="BB2117" i="64"/>
  <c r="BB2134" i="64" s="1"/>
  <c r="BB1314" i="64"/>
  <c r="BB1328" i="64" s="1"/>
  <c r="BB2092" i="64"/>
  <c r="BB2109" i="64" s="1"/>
  <c r="BB1282" i="64"/>
  <c r="BB1305" i="64" s="1"/>
  <c r="BB2066" i="64"/>
  <c r="BB2083" i="64" s="1"/>
  <c r="BB1260" i="64"/>
  <c r="BB1273" i="64" s="1"/>
  <c r="BB1466" i="64"/>
  <c r="BB1479" i="64" s="1"/>
  <c r="BB1215" i="64"/>
  <c r="BB1250" i="64" s="1"/>
  <c r="BB2195" i="64"/>
  <c r="BB2209" i="64" s="1"/>
  <c r="BB1171" i="64"/>
  <c r="BB1206" i="64" s="1"/>
  <c r="BB1589" i="64"/>
  <c r="BB1612" i="64" s="1"/>
  <c r="BB1553" i="64"/>
  <c r="BB1580" i="64" s="1"/>
  <c r="BB1099" i="64"/>
  <c r="BB1126" i="64" s="1"/>
  <c r="BB1064" i="64"/>
  <c r="BB1091" i="64" s="1"/>
  <c r="BB1621" i="64"/>
  <c r="BB1644" i="64" s="1"/>
  <c r="BB1653" i="64"/>
  <c r="BB1678" i="64" s="1"/>
  <c r="BB1135" i="64"/>
  <c r="BB1162" i="64" s="1"/>
  <c r="BB983" i="64"/>
  <c r="BB996" i="64" s="1"/>
  <c r="BB935" i="64"/>
  <c r="BB950" i="64" s="1"/>
  <c r="BB1687" i="64"/>
  <c r="BB1712" i="64" s="1"/>
  <c r="BB1005" i="64"/>
  <c r="BB1029" i="64"/>
  <c r="BB1056" i="64" s="1"/>
  <c r="BB959" i="64"/>
  <c r="BB974" i="64" s="1"/>
  <c r="BB911" i="64"/>
  <c r="BB926" i="64" s="1"/>
  <c r="BB792" i="64"/>
  <c r="BB807" i="64" s="1"/>
  <c r="BB816" i="64"/>
  <c r="BB832" i="64" s="1"/>
  <c r="BB518" i="64"/>
  <c r="BB531" i="64" s="1"/>
  <c r="BB1368" i="64"/>
  <c r="BB1383" i="64" s="1"/>
  <c r="BB417" i="64"/>
  <c r="BB385" i="64"/>
  <c r="BB469" i="64"/>
  <c r="BB1392" i="64"/>
  <c r="BB1407" i="64" s="1"/>
  <c r="AT2143" i="64"/>
  <c r="AT2160" i="64" s="1"/>
  <c r="AT1337" i="64"/>
  <c r="AT1359" i="64" s="1"/>
  <c r="AT2117" i="64"/>
  <c r="AT2134" i="64" s="1"/>
  <c r="AT1314" i="64"/>
  <c r="AT1328" i="64" s="1"/>
  <c r="AT2066" i="64"/>
  <c r="AT2083" i="64" s="1"/>
  <c r="AT1282" i="64"/>
  <c r="AT1305" i="64" s="1"/>
  <c r="AT1466" i="64"/>
  <c r="AT1479" i="64" s="1"/>
  <c r="AT2092" i="64"/>
  <c r="AT2109" i="64" s="1"/>
  <c r="AT1260" i="64"/>
  <c r="AT1273" i="64" s="1"/>
  <c r="AT1171" i="64"/>
  <c r="AT1206" i="64" s="1"/>
  <c r="AT1589" i="64"/>
  <c r="AT1612" i="64" s="1"/>
  <c r="AT1215" i="64"/>
  <c r="AT1250" i="64" s="1"/>
  <c r="AT2195" i="64"/>
  <c r="AT2209" i="64" s="1"/>
  <c r="AT1553" i="64"/>
  <c r="AT1580" i="64" s="1"/>
  <c r="AT1621" i="64"/>
  <c r="AT1644" i="64" s="1"/>
  <c r="AT1064" i="64"/>
  <c r="AT1091" i="64" s="1"/>
  <c r="AT1653" i="64"/>
  <c r="AT1678" i="64" s="1"/>
  <c r="AT1099" i="64"/>
  <c r="AT1126" i="64" s="1"/>
  <c r="AT983" i="64"/>
  <c r="AT996" i="64" s="1"/>
  <c r="AT1135" i="64"/>
  <c r="AT1162" i="64" s="1"/>
  <c r="AT935" i="64"/>
  <c r="AT950" i="64" s="1"/>
  <c r="AT1005" i="64"/>
  <c r="AT959" i="64"/>
  <c r="AT974" i="64" s="1"/>
  <c r="AT1029" i="64"/>
  <c r="AT1056" i="64" s="1"/>
  <c r="AT1687" i="64"/>
  <c r="AT1712" i="64" s="1"/>
  <c r="AT911" i="64"/>
  <c r="AT926" i="64" s="1"/>
  <c r="AT792" i="64"/>
  <c r="AT807" i="64" s="1"/>
  <c r="AT417" i="64"/>
  <c r="AT816" i="64"/>
  <c r="AT832" i="64" s="1"/>
  <c r="AT385" i="64"/>
  <c r="AT518" i="64"/>
  <c r="AT531" i="64" s="1"/>
  <c r="AT494" i="64"/>
  <c r="AT469" i="64"/>
  <c r="AT1392" i="64"/>
  <c r="AT1407" i="64" s="1"/>
  <c r="AT1368" i="64"/>
  <c r="AT1383" i="64" s="1"/>
  <c r="AL2143" i="64"/>
  <c r="AL2160" i="64" s="1"/>
  <c r="AL1337" i="64"/>
  <c r="AL1359" i="64" s="1"/>
  <c r="AL2117" i="64"/>
  <c r="AL2134" i="64" s="1"/>
  <c r="AL2092" i="64"/>
  <c r="AL2109" i="64" s="1"/>
  <c r="AL1314" i="64"/>
  <c r="AL1328" i="64" s="1"/>
  <c r="AL2066" i="64"/>
  <c r="AL2083" i="64" s="1"/>
  <c r="AL1282" i="64"/>
  <c r="AL1305" i="64" s="1"/>
  <c r="AL1260" i="64"/>
  <c r="AL1273" i="64" s="1"/>
  <c r="AL1466" i="64"/>
  <c r="AL1479" i="64" s="1"/>
  <c r="AL2195" i="64"/>
  <c r="AL2209" i="64" s="1"/>
  <c r="AL1589" i="64"/>
  <c r="AL1612" i="64" s="1"/>
  <c r="AL1171" i="64"/>
  <c r="AL1206" i="64" s="1"/>
  <c r="AL1553" i="64"/>
  <c r="AL1580" i="64" s="1"/>
  <c r="AL1215" i="64"/>
  <c r="AL1250" i="64" s="1"/>
  <c r="AL1064" i="64"/>
  <c r="AL1091" i="64" s="1"/>
  <c r="AL1621" i="64"/>
  <c r="AL1644" i="64" s="1"/>
  <c r="AL1653" i="64"/>
  <c r="AL1678" i="64" s="1"/>
  <c r="AL983" i="64"/>
  <c r="AL996" i="64" s="1"/>
  <c r="AL1005" i="64"/>
  <c r="AL935" i="64"/>
  <c r="AL950" i="64" s="1"/>
  <c r="AL1687" i="64"/>
  <c r="AL1712" i="64" s="1"/>
  <c r="AL1099" i="64"/>
  <c r="AL1126" i="64" s="1"/>
  <c r="AL1135" i="64"/>
  <c r="AL1162" i="64" s="1"/>
  <c r="AL959" i="64"/>
  <c r="AL974" i="64" s="1"/>
  <c r="AL1029" i="64"/>
  <c r="AL1056" i="64" s="1"/>
  <c r="AL911" i="64"/>
  <c r="AL926" i="64" s="1"/>
  <c r="AL792" i="64"/>
  <c r="AL807" i="64" s="1"/>
  <c r="AL494" i="64"/>
  <c r="AL1368" i="64"/>
  <c r="AL1383" i="64" s="1"/>
  <c r="AL417" i="64"/>
  <c r="AL385" i="64"/>
  <c r="AL469" i="64"/>
  <c r="AL1392" i="64"/>
  <c r="AL1407" i="64" s="1"/>
  <c r="AL518" i="64"/>
  <c r="AL531" i="64" s="1"/>
  <c r="AL816" i="64"/>
  <c r="AL832" i="64" s="1"/>
  <c r="AD2143" i="64"/>
  <c r="AD2160" i="64" s="1"/>
  <c r="AD1337" i="64"/>
  <c r="AD1359" i="64" s="1"/>
  <c r="AD2117" i="64"/>
  <c r="AD2134" i="64" s="1"/>
  <c r="AD2066" i="64"/>
  <c r="AD2083" i="64" s="1"/>
  <c r="AD2092" i="64"/>
  <c r="AD2109" i="64" s="1"/>
  <c r="AD1282" i="64"/>
  <c r="AD1305" i="64" s="1"/>
  <c r="AD1314" i="64"/>
  <c r="AD1328" i="64" s="1"/>
  <c r="AD1260" i="64"/>
  <c r="AD1273" i="64" s="1"/>
  <c r="AD1171" i="64"/>
  <c r="AD1206" i="64" s="1"/>
  <c r="AD2195" i="64"/>
  <c r="AD2209" i="64" s="1"/>
  <c r="AD1215" i="64"/>
  <c r="AD1250" i="64" s="1"/>
  <c r="AD1589" i="64"/>
  <c r="AD1612" i="64" s="1"/>
  <c r="AD1466" i="64"/>
  <c r="AD1479" i="64" s="1"/>
  <c r="AD1553" i="64"/>
  <c r="AD1580" i="64" s="1"/>
  <c r="AD1621" i="64"/>
  <c r="AD1644" i="64" s="1"/>
  <c r="AD1064" i="64"/>
  <c r="AD1091" i="64" s="1"/>
  <c r="AD1135" i="64"/>
  <c r="AD1162" i="64" s="1"/>
  <c r="AD1653" i="64"/>
  <c r="AD1678" i="64" s="1"/>
  <c r="AD1099" i="64"/>
  <c r="AD1126" i="64" s="1"/>
  <c r="AD983" i="64"/>
  <c r="AD996" i="64" s="1"/>
  <c r="AD1029" i="64"/>
  <c r="AD1056" i="64" s="1"/>
  <c r="AD935" i="64"/>
  <c r="AD950" i="64" s="1"/>
  <c r="AD1687" i="64"/>
  <c r="AD1712" i="64" s="1"/>
  <c r="AD959" i="64"/>
  <c r="AD974" i="64" s="1"/>
  <c r="AD1005" i="64"/>
  <c r="AD911" i="64"/>
  <c r="AD926" i="64" s="1"/>
  <c r="AD792" i="64"/>
  <c r="AD807" i="64" s="1"/>
  <c r="AD518" i="64"/>
  <c r="AD531" i="64" s="1"/>
  <c r="AD816" i="64"/>
  <c r="AD832" i="64" s="1"/>
  <c r="AD417" i="64"/>
  <c r="AD385" i="64"/>
  <c r="AD469" i="64"/>
  <c r="AD1392" i="64"/>
  <c r="AD1407" i="64" s="1"/>
  <c r="AD1368" i="64"/>
  <c r="AD1383" i="64" s="1"/>
  <c r="AD494" i="64"/>
  <c r="V2143" i="64"/>
  <c r="V2160" i="64" s="1"/>
  <c r="V1337" i="64"/>
  <c r="V1359" i="64" s="1"/>
  <c r="V2117" i="64"/>
  <c r="V2134" i="64" s="1"/>
  <c r="V2092" i="64"/>
  <c r="V2109" i="64" s="1"/>
  <c r="V1314" i="64"/>
  <c r="V1328" i="64" s="1"/>
  <c r="V1282" i="64"/>
  <c r="V1305" i="64" s="1"/>
  <c r="V2066" i="64"/>
  <c r="V2083" i="64" s="1"/>
  <c r="V1466" i="64"/>
  <c r="V1479" i="64" s="1"/>
  <c r="V1260" i="64"/>
  <c r="V1273" i="64" s="1"/>
  <c r="V1215" i="64"/>
  <c r="V1250" i="64" s="1"/>
  <c r="V1589" i="64"/>
  <c r="V1612" i="64" s="1"/>
  <c r="V2195" i="64"/>
  <c r="V2209" i="64" s="1"/>
  <c r="V1171" i="64"/>
  <c r="V1206" i="64" s="1"/>
  <c r="V1553" i="64"/>
  <c r="V1580" i="64" s="1"/>
  <c r="V1064" i="64"/>
  <c r="V1091" i="64" s="1"/>
  <c r="V1099" i="64"/>
  <c r="V1126" i="64" s="1"/>
  <c r="V1653" i="64"/>
  <c r="V1678" i="64" s="1"/>
  <c r="V1135" i="64"/>
  <c r="V1162" i="64" s="1"/>
  <c r="V983" i="64"/>
  <c r="V996" i="64" s="1"/>
  <c r="V1621" i="64"/>
  <c r="V1644" i="64" s="1"/>
  <c r="V935" i="64"/>
  <c r="V950" i="64" s="1"/>
  <c r="V1029" i="64"/>
  <c r="V1056" i="64" s="1"/>
  <c r="V1687" i="64"/>
  <c r="V1712" i="64" s="1"/>
  <c r="V1005" i="64"/>
  <c r="V959" i="64"/>
  <c r="V974" i="64" s="1"/>
  <c r="V911" i="64"/>
  <c r="V926" i="64" s="1"/>
  <c r="V792" i="64"/>
  <c r="V807" i="64" s="1"/>
  <c r="V1368" i="64"/>
  <c r="V1383" i="64" s="1"/>
  <c r="V417" i="64"/>
  <c r="V518" i="64"/>
  <c r="V531" i="64" s="1"/>
  <c r="V494" i="64"/>
  <c r="V385" i="64"/>
  <c r="V816" i="64"/>
  <c r="V832" i="64" s="1"/>
  <c r="V469" i="64"/>
  <c r="V1392" i="64"/>
  <c r="V1407" i="64" s="1"/>
  <c r="CE316" i="64"/>
  <c r="BW316" i="64"/>
  <c r="AY316" i="64"/>
  <c r="AQ316" i="64"/>
  <c r="CL315" i="64"/>
  <c r="BV315" i="64"/>
  <c r="BN315" i="64"/>
  <c r="BF315" i="64"/>
  <c r="CC312" i="64"/>
  <c r="BU312" i="64"/>
  <c r="BM312" i="64"/>
  <c r="BE312" i="64"/>
  <c r="AW312" i="64"/>
  <c r="AO312" i="64"/>
  <c r="AG312" i="64"/>
  <c r="Y312" i="64"/>
  <c r="Y325" i="64" s="1"/>
  <c r="BT311" i="64"/>
  <c r="BL311" i="64"/>
  <c r="BD311" i="64"/>
  <c r="AV311" i="64"/>
  <c r="AN311" i="64"/>
  <c r="AF311" i="64"/>
  <c r="T334" i="64"/>
  <c r="AB334" i="64"/>
  <c r="AJ334" i="64"/>
  <c r="AR334" i="64"/>
  <c r="AZ334" i="64"/>
  <c r="BH334" i="64"/>
  <c r="BP334" i="64"/>
  <c r="BX334" i="64"/>
  <c r="CF334" i="64"/>
  <c r="T335" i="64"/>
  <c r="AB335" i="64"/>
  <c r="AJ335" i="64"/>
  <c r="BP335" i="64"/>
  <c r="BX335" i="64"/>
  <c r="S338" i="64"/>
  <c r="AA338" i="64"/>
  <c r="AI338" i="64"/>
  <c r="AY338" i="64"/>
  <c r="BX338" i="64"/>
  <c r="CI338" i="64"/>
  <c r="Z339" i="64"/>
  <c r="Z349" i="64" s="1"/>
  <c r="AJ339" i="64"/>
  <c r="AJ349" i="64" s="1"/>
  <c r="AU339" i="64"/>
  <c r="AU349" i="64" s="1"/>
  <c r="BF339" i="64"/>
  <c r="BF349" i="64" s="1"/>
  <c r="BP339" i="64"/>
  <c r="BP349" i="64" s="1"/>
  <c r="AE384" i="64"/>
  <c r="BQ384" i="64"/>
  <c r="CC384" i="64"/>
  <c r="W385" i="64"/>
  <c r="AV385" i="64"/>
  <c r="BI385" i="64"/>
  <c r="BU385" i="64"/>
  <c r="CI385" i="64"/>
  <c r="AL388" i="64"/>
  <c r="AW388" i="64"/>
  <c r="BK388" i="64"/>
  <c r="BX388" i="64"/>
  <c r="CJ388" i="64"/>
  <c r="AD389" i="64"/>
  <c r="AO389" i="64"/>
  <c r="BP389" i="64"/>
  <c r="CB389" i="64"/>
  <c r="AG1391" i="64"/>
  <c r="AR1391" i="64"/>
  <c r="BF1391" i="64"/>
  <c r="BS1391" i="64"/>
  <c r="CF1391" i="64"/>
  <c r="BO1392" i="64"/>
  <c r="BO1407" i="64" s="1"/>
  <c r="AA1395" i="64"/>
  <c r="BE417" i="64"/>
  <c r="AN420" i="64"/>
  <c r="AF421" i="64"/>
  <c r="BR444" i="64"/>
  <c r="BR459" i="64" s="1"/>
  <c r="BJ445" i="64"/>
  <c r="AS448" i="64"/>
  <c r="AK449" i="64"/>
  <c r="AF498" i="64"/>
  <c r="BA1367" i="64"/>
  <c r="BA1382" i="64" s="1"/>
  <c r="CC791" i="64"/>
  <c r="CC806" i="64" s="1"/>
  <c r="BL819" i="64"/>
  <c r="BQ1004" i="64"/>
  <c r="BQ1019" i="64" s="1"/>
  <c r="AM1336" i="64"/>
  <c r="AM2142" i="64"/>
  <c r="AM2159" i="64" s="1"/>
  <c r="AM2091" i="64"/>
  <c r="AM2108" i="64" s="1"/>
  <c r="AM2116" i="64"/>
  <c r="AM2133" i="64" s="1"/>
  <c r="AM2065" i="64"/>
  <c r="AM2082" i="64" s="1"/>
  <c r="AM1465" i="64"/>
  <c r="AM1478" i="64" s="1"/>
  <c r="AM1281" i="64"/>
  <c r="AM1304" i="64" s="1"/>
  <c r="AM1170" i="64"/>
  <c r="AM1205" i="64" s="1"/>
  <c r="AM1259" i="64"/>
  <c r="AM1272" i="64" s="1"/>
  <c r="AM2194" i="64"/>
  <c r="AM2208" i="64" s="1"/>
  <c r="AM1313" i="64"/>
  <c r="AM1327" i="64" s="1"/>
  <c r="AM1214" i="64"/>
  <c r="AM1588" i="64"/>
  <c r="AM1611" i="64" s="1"/>
  <c r="AM1063" i="64"/>
  <c r="AM1090" i="64" s="1"/>
  <c r="AM1552" i="64"/>
  <c r="AM1579" i="64" s="1"/>
  <c r="AM1134" i="64"/>
  <c r="AM1161" i="64" s="1"/>
  <c r="AM1652" i="64"/>
  <c r="AM1677" i="64" s="1"/>
  <c r="AM1098" i="64"/>
  <c r="AM1125" i="64" s="1"/>
  <c r="AM1620" i="64"/>
  <c r="AM1643" i="64" s="1"/>
  <c r="AM1686" i="64"/>
  <c r="AM1711" i="64" s="1"/>
  <c r="AM1028" i="64"/>
  <c r="AM1055" i="64" s="1"/>
  <c r="AM982" i="64"/>
  <c r="AM995" i="64" s="1"/>
  <c r="AM1004" i="64"/>
  <c r="AM1019" i="64" s="1"/>
  <c r="AM815" i="64"/>
  <c r="AM831" i="64" s="1"/>
  <c r="AM910" i="64"/>
  <c r="AM925" i="64" s="1"/>
  <c r="AM958" i="64"/>
  <c r="AM973" i="64" s="1"/>
  <c r="AM791" i="64"/>
  <c r="AM806" i="64" s="1"/>
  <c r="AM1367" i="64"/>
  <c r="AM1382" i="64" s="1"/>
  <c r="AM517" i="64"/>
  <c r="AM493" i="64"/>
  <c r="AM416" i="64"/>
  <c r="AM436" i="64" s="1"/>
  <c r="AM468" i="64"/>
  <c r="AM934" i="64"/>
  <c r="AM949" i="64" s="1"/>
  <c r="AM444" i="64"/>
  <c r="AM459" i="64" s="1"/>
  <c r="BK1341" i="64"/>
  <c r="BK2147" i="64"/>
  <c r="BK2096" i="64"/>
  <c r="BK2121" i="64"/>
  <c r="BK1318" i="64"/>
  <c r="BK1332" i="64" s="1"/>
  <c r="BK1286" i="64"/>
  <c r="BK2070" i="64"/>
  <c r="BK2087" i="64" s="1"/>
  <c r="BK1264" i="64"/>
  <c r="BK1277" i="64" s="1"/>
  <c r="BK1470" i="64"/>
  <c r="BK1483" i="64" s="1"/>
  <c r="BK2199" i="64"/>
  <c r="BK2213" i="64" s="1"/>
  <c r="BK1175" i="64"/>
  <c r="BK1210" i="64" s="1"/>
  <c r="BK1219" i="64"/>
  <c r="BK1254" i="64" s="1"/>
  <c r="BK1625" i="64"/>
  <c r="BK1648" i="64" s="1"/>
  <c r="BK1557" i="64"/>
  <c r="BK1584" i="64" s="1"/>
  <c r="BK1593" i="64"/>
  <c r="BK1616" i="64" s="1"/>
  <c r="BK1139" i="64"/>
  <c r="BK1166" i="64" s="1"/>
  <c r="BK1103" i="64"/>
  <c r="BK1130" i="64" s="1"/>
  <c r="BK1657" i="64"/>
  <c r="BK1682" i="64" s="1"/>
  <c r="BK1068" i="64"/>
  <c r="BK1095" i="64" s="1"/>
  <c r="BK1691" i="64"/>
  <c r="BK1716" i="64" s="1"/>
  <c r="BK1033" i="64"/>
  <c r="BK1060" i="64" s="1"/>
  <c r="BK963" i="64"/>
  <c r="BK987" i="64"/>
  <c r="BK1000" i="64" s="1"/>
  <c r="BK1009" i="64"/>
  <c r="BK939" i="64"/>
  <c r="BK954" i="64" s="1"/>
  <c r="BK796" i="64"/>
  <c r="BK1372" i="64"/>
  <c r="BK1387" i="64" s="1"/>
  <c r="BK915" i="64"/>
  <c r="BK930" i="64" s="1"/>
  <c r="BK522" i="64"/>
  <c r="BK535" i="64" s="1"/>
  <c r="BK498" i="64"/>
  <c r="BK421" i="64"/>
  <c r="BK1396" i="64"/>
  <c r="BK820" i="64"/>
  <c r="BK836" i="64" s="1"/>
  <c r="BK449" i="64"/>
  <c r="CB1340" i="64"/>
  <c r="CB2146" i="64"/>
  <c r="CB2095" i="64"/>
  <c r="CB2069" i="64"/>
  <c r="CB1317" i="64"/>
  <c r="CB2120" i="64"/>
  <c r="CB1285" i="64"/>
  <c r="CB1469" i="64"/>
  <c r="CB1263" i="64"/>
  <c r="CB2198" i="64"/>
  <c r="CB1174" i="64"/>
  <c r="CB1218" i="64"/>
  <c r="CB1556" i="64"/>
  <c r="CB1138" i="64"/>
  <c r="CB1624" i="64"/>
  <c r="CB1592" i="64"/>
  <c r="CB1102" i="64"/>
  <c r="CB1690" i="64"/>
  <c r="CB1032" i="64"/>
  <c r="CB1067" i="64"/>
  <c r="CB1008" i="64"/>
  <c r="CB962" i="64"/>
  <c r="CB977" i="64" s="1"/>
  <c r="CB986" i="64"/>
  <c r="CB938" i="64"/>
  <c r="CB953" i="64" s="1"/>
  <c r="CB1656" i="64"/>
  <c r="CB1371" i="64"/>
  <c r="CB521" i="64"/>
  <c r="CB534" i="64" s="1"/>
  <c r="CB819" i="64"/>
  <c r="CB795" i="64"/>
  <c r="CB472" i="64"/>
  <c r="CB1395" i="64"/>
  <c r="CB497" i="64"/>
  <c r="CB338" i="64"/>
  <c r="CB448" i="64"/>
  <c r="CK1337" i="64"/>
  <c r="CK1359" i="64" s="1"/>
  <c r="CK2143" i="64"/>
  <c r="CK2160" i="64" s="1"/>
  <c r="CK2092" i="64"/>
  <c r="CK2109" i="64" s="1"/>
  <c r="CK2117" i="64"/>
  <c r="CK2134" i="64" s="1"/>
  <c r="CK2066" i="64"/>
  <c r="CK2083" i="64" s="1"/>
  <c r="CK1314" i="64"/>
  <c r="CK1328" i="64" s="1"/>
  <c r="CK1282" i="64"/>
  <c r="CK1305" i="64" s="1"/>
  <c r="CK1260" i="64"/>
  <c r="CK1273" i="64" s="1"/>
  <c r="CK1466" i="64"/>
  <c r="CK1479" i="64" s="1"/>
  <c r="CK2195" i="64"/>
  <c r="CK2209" i="64" s="1"/>
  <c r="CK1171" i="64"/>
  <c r="CK1206" i="64" s="1"/>
  <c r="CK1215" i="64"/>
  <c r="CK1250" i="64" s="1"/>
  <c r="CK1553" i="64"/>
  <c r="CK1580" i="64" s="1"/>
  <c r="CK1621" i="64"/>
  <c r="CK1644" i="64" s="1"/>
  <c r="CK1589" i="64"/>
  <c r="CK1612" i="64" s="1"/>
  <c r="CK1135" i="64"/>
  <c r="CK1162" i="64" s="1"/>
  <c r="CK1099" i="64"/>
  <c r="CK1126" i="64" s="1"/>
  <c r="CK1687" i="64"/>
  <c r="CK1712" i="64" s="1"/>
  <c r="CK1029" i="64"/>
  <c r="CK1056" i="64" s="1"/>
  <c r="CK1064" i="64"/>
  <c r="CK1091" i="64" s="1"/>
  <c r="CK1653" i="64"/>
  <c r="CK1678" i="64" s="1"/>
  <c r="CK1005" i="64"/>
  <c r="CK959" i="64"/>
  <c r="CK974" i="64" s="1"/>
  <c r="CK983" i="64"/>
  <c r="CK996" i="64" s="1"/>
  <c r="CK935" i="64"/>
  <c r="CK950" i="64" s="1"/>
  <c r="CK911" i="64"/>
  <c r="CK926" i="64" s="1"/>
  <c r="CK1368" i="64"/>
  <c r="CK1383" i="64" s="1"/>
  <c r="CK518" i="64"/>
  <c r="CK531" i="64" s="1"/>
  <c r="CK792" i="64"/>
  <c r="CK807" i="64" s="1"/>
  <c r="CK469" i="64"/>
  <c r="CK816" i="64"/>
  <c r="CK832" i="64" s="1"/>
  <c r="CK1392" i="64"/>
  <c r="CK1407" i="64" s="1"/>
  <c r="CK494" i="64"/>
  <c r="CK445" i="64"/>
  <c r="AO1337" i="64"/>
  <c r="AO1359" i="64" s="1"/>
  <c r="AO2143" i="64"/>
  <c r="AO2160" i="64" s="1"/>
  <c r="AO2117" i="64"/>
  <c r="AO2134" i="64" s="1"/>
  <c r="AO2066" i="64"/>
  <c r="AO2083" i="64" s="1"/>
  <c r="AO2092" i="64"/>
  <c r="AO2109" i="64" s="1"/>
  <c r="AO1314" i="64"/>
  <c r="AO1328" i="64" s="1"/>
  <c r="AO1282" i="64"/>
  <c r="AO1305" i="64" s="1"/>
  <c r="AO2195" i="64"/>
  <c r="AO2209" i="64" s="1"/>
  <c r="AO1260" i="64"/>
  <c r="AO1273" i="64" s="1"/>
  <c r="AO1466" i="64"/>
  <c r="AO1479" i="64" s="1"/>
  <c r="AO1171" i="64"/>
  <c r="AO1206" i="64" s="1"/>
  <c r="AO1553" i="64"/>
  <c r="AO1580" i="64" s="1"/>
  <c r="AO1215" i="64"/>
  <c r="AO1250" i="64" s="1"/>
  <c r="AO1621" i="64"/>
  <c r="AO1644" i="64" s="1"/>
  <c r="AO1589" i="64"/>
  <c r="AO1612" i="64" s="1"/>
  <c r="AO1135" i="64"/>
  <c r="AO1162" i="64" s="1"/>
  <c r="AO1687" i="64"/>
  <c r="AO1712" i="64" s="1"/>
  <c r="AO1064" i="64"/>
  <c r="AO1091" i="64" s="1"/>
  <c r="AO1099" i="64"/>
  <c r="AO1126" i="64" s="1"/>
  <c r="AO1029" i="64"/>
  <c r="AO1056" i="64" s="1"/>
  <c r="AO983" i="64"/>
  <c r="AO996" i="64" s="1"/>
  <c r="AO959" i="64"/>
  <c r="AO974" i="64" s="1"/>
  <c r="AO1005" i="64"/>
  <c r="AO935" i="64"/>
  <c r="AO950" i="64" s="1"/>
  <c r="AO1653" i="64"/>
  <c r="AO1678" i="64" s="1"/>
  <c r="AO911" i="64"/>
  <c r="AO926" i="64" s="1"/>
  <c r="AO1368" i="64"/>
  <c r="AO1383" i="64" s="1"/>
  <c r="AO518" i="64"/>
  <c r="AO531" i="64" s="1"/>
  <c r="AO469" i="64"/>
  <c r="AO1392" i="64"/>
  <c r="AO1407" i="64" s="1"/>
  <c r="AO792" i="64"/>
  <c r="AO807" i="64" s="1"/>
  <c r="AO816" i="64"/>
  <c r="AO832" i="64" s="1"/>
  <c r="AO445" i="64"/>
  <c r="AO494" i="64"/>
  <c r="BU335" i="64"/>
  <c r="AV338" i="64"/>
  <c r="CC385" i="64"/>
  <c r="CE1336" i="64"/>
  <c r="CE2142" i="64"/>
  <c r="CE2159" i="64" s="1"/>
  <c r="CE2116" i="64"/>
  <c r="CE2133" i="64" s="1"/>
  <c r="CE2065" i="64"/>
  <c r="CE2082" i="64" s="1"/>
  <c r="CE1313" i="64"/>
  <c r="CE1327" i="64" s="1"/>
  <c r="CE1281" i="64"/>
  <c r="CE1304" i="64" s="1"/>
  <c r="CE2091" i="64"/>
  <c r="CE2108" i="64" s="1"/>
  <c r="CE1465" i="64"/>
  <c r="CE1478" i="64" s="1"/>
  <c r="CE1259" i="64"/>
  <c r="CE1272" i="64" s="1"/>
  <c r="CE1214" i="64"/>
  <c r="CE2194" i="64"/>
  <c r="CE2208" i="64" s="1"/>
  <c r="CE1620" i="64"/>
  <c r="CE1643" i="64" s="1"/>
  <c r="CE1170" i="64"/>
  <c r="CE1205" i="64" s="1"/>
  <c r="CE1588" i="64"/>
  <c r="CE1611" i="64" s="1"/>
  <c r="CE1134" i="64"/>
  <c r="CE1161" i="64" s="1"/>
  <c r="CE1552" i="64"/>
  <c r="CE1579" i="64" s="1"/>
  <c r="CE1098" i="64"/>
  <c r="CE1125" i="64" s="1"/>
  <c r="CE1028" i="64"/>
  <c r="CE1055" i="64" s="1"/>
  <c r="CE1004" i="64"/>
  <c r="CE1019" i="64" s="1"/>
  <c r="CE1063" i="64"/>
  <c r="CE1090" i="64" s="1"/>
  <c r="CE1652" i="64"/>
  <c r="CE1677" i="64" s="1"/>
  <c r="CE1686" i="64"/>
  <c r="CE1711" i="64" s="1"/>
  <c r="CE958" i="64"/>
  <c r="CE973" i="64" s="1"/>
  <c r="CE1367" i="64"/>
  <c r="CE1382" i="64" s="1"/>
  <c r="CE493" i="64"/>
  <c r="CE982" i="64"/>
  <c r="CE995" i="64" s="1"/>
  <c r="CE815" i="64"/>
  <c r="CE831" i="64" s="1"/>
  <c r="CE934" i="64"/>
  <c r="CE949" i="64" s="1"/>
  <c r="CE910" i="64"/>
  <c r="CE925" i="64" s="1"/>
  <c r="CE517" i="64"/>
  <c r="CE444" i="64"/>
  <c r="CE459" i="64" s="1"/>
  <c r="CE416" i="64"/>
  <c r="CE436" i="64" s="1"/>
  <c r="CE791" i="64"/>
  <c r="CE806" i="64" s="1"/>
  <c r="CE384" i="64"/>
  <c r="BW1336" i="64"/>
  <c r="BW2142" i="64"/>
  <c r="BW2159" i="64" s="1"/>
  <c r="BW2116" i="64"/>
  <c r="BW2133" i="64" s="1"/>
  <c r="BW2065" i="64"/>
  <c r="BW2082" i="64" s="1"/>
  <c r="BW2091" i="64"/>
  <c r="BW2108" i="64" s="1"/>
  <c r="BW1313" i="64"/>
  <c r="BW1327" i="64" s="1"/>
  <c r="BW1281" i="64"/>
  <c r="BW1304" i="64" s="1"/>
  <c r="BW1465" i="64"/>
  <c r="BW1478" i="64" s="1"/>
  <c r="BW1259" i="64"/>
  <c r="BW1272" i="64" s="1"/>
  <c r="BW2194" i="64"/>
  <c r="BW2208" i="64" s="1"/>
  <c r="BW1620" i="64"/>
  <c r="BW1643" i="64" s="1"/>
  <c r="BW1588" i="64"/>
  <c r="BW1611" i="64" s="1"/>
  <c r="BW1214" i="64"/>
  <c r="BW1134" i="64"/>
  <c r="BW1161" i="64" s="1"/>
  <c r="BW1098" i="64"/>
  <c r="BW1125" i="64" s="1"/>
  <c r="BW1170" i="64"/>
  <c r="BW1205" i="64" s="1"/>
  <c r="BW1063" i="64"/>
  <c r="BW1090" i="64" s="1"/>
  <c r="BW1028" i="64"/>
  <c r="BW1055" i="64" s="1"/>
  <c r="BW1004" i="64"/>
  <c r="BW1019" i="64" s="1"/>
  <c r="BW1652" i="64"/>
  <c r="BW1677" i="64" s="1"/>
  <c r="BW958" i="64"/>
  <c r="BW973" i="64" s="1"/>
  <c r="BW1552" i="64"/>
  <c r="BW1579" i="64" s="1"/>
  <c r="BW1686" i="64"/>
  <c r="BW1711" i="64" s="1"/>
  <c r="BW982" i="64"/>
  <c r="BW995" i="64" s="1"/>
  <c r="BW1367" i="64"/>
  <c r="BW1382" i="64" s="1"/>
  <c r="BW934" i="64"/>
  <c r="BW949" i="64" s="1"/>
  <c r="BW493" i="64"/>
  <c r="BW815" i="64"/>
  <c r="BW831" i="64" s="1"/>
  <c r="BW910" i="64"/>
  <c r="BW925" i="64" s="1"/>
  <c r="BW791" i="64"/>
  <c r="BW806" i="64" s="1"/>
  <c r="BW444" i="64"/>
  <c r="BW459" i="64" s="1"/>
  <c r="BW517" i="64"/>
  <c r="BW416" i="64"/>
  <c r="BW436" i="64" s="1"/>
  <c r="BW384" i="64"/>
  <c r="BO1336" i="64"/>
  <c r="BO2142" i="64"/>
  <c r="BO2159" i="64" s="1"/>
  <c r="BO2116" i="64"/>
  <c r="BO2133" i="64" s="1"/>
  <c r="BO2091" i="64"/>
  <c r="BO2108" i="64" s="1"/>
  <c r="BO2065" i="64"/>
  <c r="BO2082" i="64" s="1"/>
  <c r="BO1313" i="64"/>
  <c r="BO1327" i="64" s="1"/>
  <c r="BO1281" i="64"/>
  <c r="BO1304" i="64" s="1"/>
  <c r="BO1465" i="64"/>
  <c r="BO1478" i="64" s="1"/>
  <c r="BO1259" i="64"/>
  <c r="BO1272" i="64" s="1"/>
  <c r="BO2194" i="64"/>
  <c r="BO2208" i="64" s="1"/>
  <c r="BO1214" i="64"/>
  <c r="BO1620" i="64"/>
  <c r="BO1643" i="64" s="1"/>
  <c r="BO1170" i="64"/>
  <c r="BO1205" i="64" s="1"/>
  <c r="BO1588" i="64"/>
  <c r="BO1611" i="64" s="1"/>
  <c r="BO1134" i="64"/>
  <c r="BO1161" i="64" s="1"/>
  <c r="BO1552" i="64"/>
  <c r="BO1579" i="64" s="1"/>
  <c r="BO1098" i="64"/>
  <c r="BO1125" i="64" s="1"/>
  <c r="BO1028" i="64"/>
  <c r="BO1055" i="64" s="1"/>
  <c r="BO1004" i="64"/>
  <c r="BO1019" i="64" s="1"/>
  <c r="BO1652" i="64"/>
  <c r="BO1677" i="64" s="1"/>
  <c r="BO1686" i="64"/>
  <c r="BO1711" i="64" s="1"/>
  <c r="BO958" i="64"/>
  <c r="BO973" i="64" s="1"/>
  <c r="BO982" i="64"/>
  <c r="BO995" i="64" s="1"/>
  <c r="BO1367" i="64"/>
  <c r="BO1382" i="64" s="1"/>
  <c r="BO934" i="64"/>
  <c r="BO949" i="64" s="1"/>
  <c r="BO493" i="64"/>
  <c r="BO1063" i="64"/>
  <c r="BO1090" i="64" s="1"/>
  <c r="BO815" i="64"/>
  <c r="BO831" i="64" s="1"/>
  <c r="BO910" i="64"/>
  <c r="BO925" i="64" s="1"/>
  <c r="BO444" i="64"/>
  <c r="BO459" i="64" s="1"/>
  <c r="BO791" i="64"/>
  <c r="BO806" i="64" s="1"/>
  <c r="BO416" i="64"/>
  <c r="BO436" i="64" s="1"/>
  <c r="BO517" i="64"/>
  <c r="BO384" i="64"/>
  <c r="BG1336" i="64"/>
  <c r="BG2142" i="64"/>
  <c r="BG2159" i="64" s="1"/>
  <c r="BG2116" i="64"/>
  <c r="BG2133" i="64" s="1"/>
  <c r="BG2065" i="64"/>
  <c r="BG2082" i="64" s="1"/>
  <c r="BG1313" i="64"/>
  <c r="BG1327" i="64" s="1"/>
  <c r="BG1281" i="64"/>
  <c r="BG1304" i="64" s="1"/>
  <c r="BG2091" i="64"/>
  <c r="BG2108" i="64" s="1"/>
  <c r="BG1259" i="64"/>
  <c r="BG1272" i="64" s="1"/>
  <c r="BG1465" i="64"/>
  <c r="BG1478" i="64" s="1"/>
  <c r="BG2194" i="64"/>
  <c r="BG2208" i="64" s="1"/>
  <c r="BG1620" i="64"/>
  <c r="BG1643" i="64" s="1"/>
  <c r="BG1214" i="64"/>
  <c r="BG1588" i="64"/>
  <c r="BG1611" i="64" s="1"/>
  <c r="BG1170" i="64"/>
  <c r="BG1205" i="64" s="1"/>
  <c r="BG1552" i="64"/>
  <c r="BG1579" i="64" s="1"/>
  <c r="BG1134" i="64"/>
  <c r="BG1161" i="64" s="1"/>
  <c r="BG1098" i="64"/>
  <c r="BG1125" i="64" s="1"/>
  <c r="BG1028" i="64"/>
  <c r="BG1055" i="64" s="1"/>
  <c r="BG1004" i="64"/>
  <c r="BG1019" i="64" s="1"/>
  <c r="BG1063" i="64"/>
  <c r="BG1090" i="64" s="1"/>
  <c r="BG1652" i="64"/>
  <c r="BG1677" i="64" s="1"/>
  <c r="BG958" i="64"/>
  <c r="BG973" i="64" s="1"/>
  <c r="BG982" i="64"/>
  <c r="BG995" i="64" s="1"/>
  <c r="BG1686" i="64"/>
  <c r="BG1711" i="64" s="1"/>
  <c r="BG934" i="64"/>
  <c r="BG949" i="64" s="1"/>
  <c r="BG1367" i="64"/>
  <c r="BG1382" i="64" s="1"/>
  <c r="BG493" i="64"/>
  <c r="BG815" i="64"/>
  <c r="BG831" i="64" s="1"/>
  <c r="BG517" i="64"/>
  <c r="BG444" i="64"/>
  <c r="BG459" i="64" s="1"/>
  <c r="BG910" i="64"/>
  <c r="BG925" i="64" s="1"/>
  <c r="BG416" i="64"/>
  <c r="BG436" i="64" s="1"/>
  <c r="BG384" i="64"/>
  <c r="AY1336" i="64"/>
  <c r="AY2142" i="64"/>
  <c r="AY2159" i="64" s="1"/>
  <c r="AY2116" i="64"/>
  <c r="AY2133" i="64" s="1"/>
  <c r="AY2065" i="64"/>
  <c r="AY2082" i="64" s="1"/>
  <c r="AY1313" i="64"/>
  <c r="AY1327" i="64" s="1"/>
  <c r="AY1281" i="64"/>
  <c r="AY1304" i="64" s="1"/>
  <c r="AY2091" i="64"/>
  <c r="AY2108" i="64" s="1"/>
  <c r="AY1259" i="64"/>
  <c r="AY1272" i="64" s="1"/>
  <c r="AY1214" i="64"/>
  <c r="AY1465" i="64"/>
  <c r="AY1478" i="64" s="1"/>
  <c r="AY2194" i="64"/>
  <c r="AY2208" i="64" s="1"/>
  <c r="AY1620" i="64"/>
  <c r="AY1643" i="64" s="1"/>
  <c r="AY1170" i="64"/>
  <c r="AY1205" i="64" s="1"/>
  <c r="AY1588" i="64"/>
  <c r="AY1611" i="64" s="1"/>
  <c r="AY1134" i="64"/>
  <c r="AY1161" i="64" s="1"/>
  <c r="AY1098" i="64"/>
  <c r="AY1125" i="64" s="1"/>
  <c r="AY1063" i="64"/>
  <c r="AY1090" i="64" s="1"/>
  <c r="AY1552" i="64"/>
  <c r="AY1579" i="64" s="1"/>
  <c r="AY1028" i="64"/>
  <c r="AY1055" i="64" s="1"/>
  <c r="AY1004" i="64"/>
  <c r="AY1019" i="64" s="1"/>
  <c r="AY1652" i="64"/>
  <c r="AY1677" i="64" s="1"/>
  <c r="AY1686" i="64"/>
  <c r="AY1711" i="64" s="1"/>
  <c r="AY958" i="64"/>
  <c r="AY973" i="64" s="1"/>
  <c r="AY1367" i="64"/>
  <c r="AY1382" i="64" s="1"/>
  <c r="AY982" i="64"/>
  <c r="AY995" i="64" s="1"/>
  <c r="AY493" i="64"/>
  <c r="AY815" i="64"/>
  <c r="AY831" i="64" s="1"/>
  <c r="AY934" i="64"/>
  <c r="AY949" i="64" s="1"/>
  <c r="AY791" i="64"/>
  <c r="AY806" i="64" s="1"/>
  <c r="AY444" i="64"/>
  <c r="AY459" i="64" s="1"/>
  <c r="AY910" i="64"/>
  <c r="AY925" i="64" s="1"/>
  <c r="AY517" i="64"/>
  <c r="AY416" i="64"/>
  <c r="AY436" i="64" s="1"/>
  <c r="AY384" i="64"/>
  <c r="AQ1336" i="64"/>
  <c r="AQ2142" i="64"/>
  <c r="AQ2159" i="64" s="1"/>
  <c r="AQ2116" i="64"/>
  <c r="AQ2133" i="64" s="1"/>
  <c r="AQ2065" i="64"/>
  <c r="AQ2082" i="64" s="1"/>
  <c r="AQ2091" i="64"/>
  <c r="AQ2108" i="64" s="1"/>
  <c r="AQ1313" i="64"/>
  <c r="AQ1327" i="64" s="1"/>
  <c r="AQ1281" i="64"/>
  <c r="AQ1304" i="64" s="1"/>
  <c r="AQ1465" i="64"/>
  <c r="AQ1478" i="64" s="1"/>
  <c r="AQ1259" i="64"/>
  <c r="AQ1272" i="64" s="1"/>
  <c r="AQ1170" i="64"/>
  <c r="AQ1205" i="64" s="1"/>
  <c r="AQ1620" i="64"/>
  <c r="AQ1643" i="64" s="1"/>
  <c r="AQ2194" i="64"/>
  <c r="AQ2208" i="64" s="1"/>
  <c r="AQ1214" i="64"/>
  <c r="AQ1588" i="64"/>
  <c r="AQ1611" i="64" s="1"/>
  <c r="AQ1134" i="64"/>
  <c r="AQ1161" i="64" s="1"/>
  <c r="AQ1552" i="64"/>
  <c r="AQ1579" i="64" s="1"/>
  <c r="AQ1098" i="64"/>
  <c r="AQ1125" i="64" s="1"/>
  <c r="AQ1028" i="64"/>
  <c r="AQ1055" i="64" s="1"/>
  <c r="AQ1004" i="64"/>
  <c r="AQ1019" i="64" s="1"/>
  <c r="AQ1652" i="64"/>
  <c r="AQ1677" i="64" s="1"/>
  <c r="AQ1063" i="64"/>
  <c r="AQ1090" i="64" s="1"/>
  <c r="AQ958" i="64"/>
  <c r="AQ973" i="64" s="1"/>
  <c r="AQ1686" i="64"/>
  <c r="AQ1711" i="64" s="1"/>
  <c r="AQ982" i="64"/>
  <c r="AQ995" i="64" s="1"/>
  <c r="AQ1367" i="64"/>
  <c r="AQ1382" i="64" s="1"/>
  <c r="AQ934" i="64"/>
  <c r="AQ949" i="64" s="1"/>
  <c r="AQ493" i="64"/>
  <c r="AQ815" i="64"/>
  <c r="AQ831" i="64" s="1"/>
  <c r="AQ444" i="64"/>
  <c r="AQ459" i="64" s="1"/>
  <c r="AQ910" i="64"/>
  <c r="AQ925" i="64" s="1"/>
  <c r="AQ791" i="64"/>
  <c r="AQ806" i="64" s="1"/>
  <c r="AQ416" i="64"/>
  <c r="AQ436" i="64" s="1"/>
  <c r="AQ384" i="64"/>
  <c r="AI1336" i="64"/>
  <c r="AI2142" i="64"/>
  <c r="AI2159" i="64" s="1"/>
  <c r="AI2116" i="64"/>
  <c r="AI2133" i="64" s="1"/>
  <c r="AI2065" i="64"/>
  <c r="AI2082" i="64" s="1"/>
  <c r="AI1313" i="64"/>
  <c r="AI1327" i="64" s="1"/>
  <c r="AI1281" i="64"/>
  <c r="AI1304" i="64" s="1"/>
  <c r="AI2091" i="64"/>
  <c r="AI2108" i="64" s="1"/>
  <c r="AI1259" i="64"/>
  <c r="AI1272" i="64" s="1"/>
  <c r="AI1214" i="64"/>
  <c r="AI2194" i="64"/>
  <c r="AI2208" i="64" s="1"/>
  <c r="AI1620" i="64"/>
  <c r="AI1643" i="64" s="1"/>
  <c r="AI1465" i="64"/>
  <c r="AI1478" i="64" s="1"/>
  <c r="AI1588" i="64"/>
  <c r="AI1611" i="64" s="1"/>
  <c r="AI1552" i="64"/>
  <c r="AI1579" i="64" s="1"/>
  <c r="AI1134" i="64"/>
  <c r="AI1161" i="64" s="1"/>
  <c r="AI1098" i="64"/>
  <c r="AI1125" i="64" s="1"/>
  <c r="AI1170" i="64"/>
  <c r="AI1205" i="64" s="1"/>
  <c r="AI1028" i="64"/>
  <c r="AI1055" i="64" s="1"/>
  <c r="AI1063" i="64"/>
  <c r="AI1090" i="64" s="1"/>
  <c r="AI1004" i="64"/>
  <c r="AI1019" i="64" s="1"/>
  <c r="AI1652" i="64"/>
  <c r="AI1677" i="64" s="1"/>
  <c r="AI1686" i="64"/>
  <c r="AI1711" i="64" s="1"/>
  <c r="AI958" i="64"/>
  <c r="AI973" i="64" s="1"/>
  <c r="AI982" i="64"/>
  <c r="AI995" i="64" s="1"/>
  <c r="AI1367" i="64"/>
  <c r="AI1382" i="64" s="1"/>
  <c r="AI934" i="64"/>
  <c r="AI949" i="64" s="1"/>
  <c r="AI493" i="64"/>
  <c r="AI815" i="64"/>
  <c r="AI831" i="64" s="1"/>
  <c r="AI791" i="64"/>
  <c r="AI806" i="64" s="1"/>
  <c r="AI517" i="64"/>
  <c r="AI444" i="64"/>
  <c r="AI459" i="64" s="1"/>
  <c r="AI416" i="64"/>
  <c r="AI436" i="64" s="1"/>
  <c r="AI910" i="64"/>
  <c r="AI925" i="64" s="1"/>
  <c r="AI384" i="64"/>
  <c r="AA1336" i="64"/>
  <c r="AA2142" i="64"/>
  <c r="AA2159" i="64" s="1"/>
  <c r="AA2116" i="64"/>
  <c r="AA2133" i="64" s="1"/>
  <c r="AA2091" i="64"/>
  <c r="AA2108" i="64" s="1"/>
  <c r="AA2065" i="64"/>
  <c r="AA2082" i="64" s="1"/>
  <c r="AA1313" i="64"/>
  <c r="AA1327" i="64" s="1"/>
  <c r="AA1281" i="64"/>
  <c r="AA1304" i="64" s="1"/>
  <c r="AA1465" i="64"/>
  <c r="AA1478" i="64" s="1"/>
  <c r="AA1259" i="64"/>
  <c r="AA1272" i="64" s="1"/>
  <c r="AA2194" i="64"/>
  <c r="AA2208" i="64" s="1"/>
  <c r="AA1170" i="64"/>
  <c r="AA1205" i="64" s="1"/>
  <c r="AA1620" i="64"/>
  <c r="AA1643" i="64" s="1"/>
  <c r="AA1214" i="64"/>
  <c r="AA1588" i="64"/>
  <c r="AA1611" i="64" s="1"/>
  <c r="AA1134" i="64"/>
  <c r="AA1161" i="64" s="1"/>
  <c r="AA1098" i="64"/>
  <c r="AA1125" i="64" s="1"/>
  <c r="AA1552" i="64"/>
  <c r="AA1579" i="64" s="1"/>
  <c r="AA1063" i="64"/>
  <c r="AA1090" i="64" s="1"/>
  <c r="AA1028" i="64"/>
  <c r="AA1055" i="64" s="1"/>
  <c r="AA1004" i="64"/>
  <c r="AA1019" i="64" s="1"/>
  <c r="AA1652" i="64"/>
  <c r="AA1677" i="64" s="1"/>
  <c r="AA958" i="64"/>
  <c r="AA973" i="64" s="1"/>
  <c r="AA982" i="64"/>
  <c r="AA995" i="64" s="1"/>
  <c r="AA1686" i="64"/>
  <c r="AA1711" i="64" s="1"/>
  <c r="AA934" i="64"/>
  <c r="AA949" i="64" s="1"/>
  <c r="AA1367" i="64"/>
  <c r="AA1382" i="64" s="1"/>
  <c r="AA493" i="64"/>
  <c r="AA815" i="64"/>
  <c r="AA831" i="64" s="1"/>
  <c r="AA444" i="64"/>
  <c r="AA459" i="64" s="1"/>
  <c r="AA791" i="64"/>
  <c r="AA806" i="64" s="1"/>
  <c r="AA517" i="64"/>
  <c r="AA416" i="64"/>
  <c r="AA436" i="64" s="1"/>
  <c r="AA384" i="64"/>
  <c r="S1336" i="64"/>
  <c r="S2142" i="64"/>
  <c r="S2159" i="64" s="1"/>
  <c r="S2116" i="64"/>
  <c r="S2133" i="64" s="1"/>
  <c r="S2091" i="64"/>
  <c r="S2108" i="64" s="1"/>
  <c r="S2065" i="64"/>
  <c r="S2082" i="64" s="1"/>
  <c r="S1313" i="64"/>
  <c r="S1327" i="64" s="1"/>
  <c r="S1281" i="64"/>
  <c r="S1304" i="64" s="1"/>
  <c r="S1465" i="64"/>
  <c r="S1478" i="64" s="1"/>
  <c r="S1259" i="64"/>
  <c r="S1272" i="64" s="1"/>
  <c r="S1214" i="64"/>
  <c r="S1620" i="64"/>
  <c r="S1643" i="64" s="1"/>
  <c r="S1588" i="64"/>
  <c r="S1611" i="64" s="1"/>
  <c r="S1170" i="64"/>
  <c r="S1205" i="64" s="1"/>
  <c r="S1134" i="64"/>
  <c r="S1161" i="64" s="1"/>
  <c r="S1552" i="64"/>
  <c r="S1579" i="64" s="1"/>
  <c r="S2194" i="64"/>
  <c r="S2208" i="64" s="1"/>
  <c r="S1098" i="64"/>
  <c r="S1125" i="64" s="1"/>
  <c r="S1063" i="64"/>
  <c r="S1090" i="64" s="1"/>
  <c r="S1028" i="64"/>
  <c r="S1055" i="64" s="1"/>
  <c r="S1004" i="64"/>
  <c r="S1019" i="64" s="1"/>
  <c r="S1652" i="64"/>
  <c r="S1677" i="64" s="1"/>
  <c r="S958" i="64"/>
  <c r="S973" i="64" s="1"/>
  <c r="S1686" i="64"/>
  <c r="S1711" i="64" s="1"/>
  <c r="S982" i="64"/>
  <c r="S995" i="64" s="1"/>
  <c r="S1367" i="64"/>
  <c r="S1382" i="64" s="1"/>
  <c r="S493" i="64"/>
  <c r="S815" i="64"/>
  <c r="S831" i="64" s="1"/>
  <c r="S934" i="64"/>
  <c r="S949" i="64" s="1"/>
  <c r="S910" i="64"/>
  <c r="S925" i="64" s="1"/>
  <c r="S517" i="64"/>
  <c r="S444" i="64"/>
  <c r="S459" i="64" s="1"/>
  <c r="S416" i="64"/>
  <c r="S436" i="64" s="1"/>
  <c r="S791" i="64"/>
  <c r="S806" i="64" s="1"/>
  <c r="S384" i="64"/>
  <c r="CE2147" i="64"/>
  <c r="CE2121" i="64"/>
  <c r="CE1341" i="64"/>
  <c r="CE2096" i="64"/>
  <c r="CE2070" i="64"/>
  <c r="CE2087" i="64" s="1"/>
  <c r="CE1318" i="64"/>
  <c r="CE1332" i="64" s="1"/>
  <c r="CE1286" i="64"/>
  <c r="CE1264" i="64"/>
  <c r="CE1277" i="64" s="1"/>
  <c r="CE1470" i="64"/>
  <c r="CE1483" i="64" s="1"/>
  <c r="CE1219" i="64"/>
  <c r="CE1254" i="64" s="1"/>
  <c r="CE1175" i="64"/>
  <c r="CE1210" i="64" s="1"/>
  <c r="CE1139" i="64"/>
  <c r="CE1166" i="64" s="1"/>
  <c r="CE2199" i="64"/>
  <c r="CE2213" i="64" s="1"/>
  <c r="CE1557" i="64"/>
  <c r="CE1584" i="64" s="1"/>
  <c r="CE1593" i="64"/>
  <c r="CE1616" i="64" s="1"/>
  <c r="CE1103" i="64"/>
  <c r="CE1130" i="64" s="1"/>
  <c r="CE1625" i="64"/>
  <c r="CE1648" i="64" s="1"/>
  <c r="CE1033" i="64"/>
  <c r="CE1060" i="64" s="1"/>
  <c r="CE1657" i="64"/>
  <c r="CE1682" i="64" s="1"/>
  <c r="CE1068" i="64"/>
  <c r="CE1095" i="64" s="1"/>
  <c r="CE1009" i="64"/>
  <c r="CE987" i="64"/>
  <c r="CE1000" i="64" s="1"/>
  <c r="CE1691" i="64"/>
  <c r="CE1716" i="64" s="1"/>
  <c r="CE915" i="64"/>
  <c r="CE930" i="64" s="1"/>
  <c r="CE522" i="64"/>
  <c r="CE535" i="64" s="1"/>
  <c r="CE498" i="64"/>
  <c r="CE820" i="64"/>
  <c r="CE836" i="64" s="1"/>
  <c r="CE963" i="64"/>
  <c r="CE449" i="64"/>
  <c r="CE1372" i="64"/>
  <c r="CE1387" i="64" s="1"/>
  <c r="CE796" i="64"/>
  <c r="CE421" i="64"/>
  <c r="CE939" i="64"/>
  <c r="CE954" i="64" s="1"/>
  <c r="CE389" i="64"/>
  <c r="BW2147" i="64"/>
  <c r="BW2121" i="64"/>
  <c r="BW1341" i="64"/>
  <c r="BW2096" i="64"/>
  <c r="BW2070" i="64"/>
  <c r="BW2087" i="64" s="1"/>
  <c r="BW1318" i="64"/>
  <c r="BW1332" i="64" s="1"/>
  <c r="BW1264" i="64"/>
  <c r="BW1277" i="64" s="1"/>
  <c r="BW1286" i="64"/>
  <c r="BW1219" i="64"/>
  <c r="BW1254" i="64" s="1"/>
  <c r="BW1470" i="64"/>
  <c r="BW1483" i="64" s="1"/>
  <c r="BW1175" i="64"/>
  <c r="BW1210" i="64" s="1"/>
  <c r="BW1139" i="64"/>
  <c r="BW1166" i="64" s="1"/>
  <c r="BW1625" i="64"/>
  <c r="BW1648" i="64" s="1"/>
  <c r="BW2199" i="64"/>
  <c r="BW2213" i="64" s="1"/>
  <c r="BW1593" i="64"/>
  <c r="BW1616" i="64" s="1"/>
  <c r="BW1103" i="64"/>
  <c r="BW1130" i="64" s="1"/>
  <c r="BW1033" i="64"/>
  <c r="BW1060" i="64" s="1"/>
  <c r="BW1068" i="64"/>
  <c r="BW1095" i="64" s="1"/>
  <c r="BW1557" i="64"/>
  <c r="BW1584" i="64" s="1"/>
  <c r="BW1657" i="64"/>
  <c r="BW1682" i="64" s="1"/>
  <c r="BW987" i="64"/>
  <c r="BW1000" i="64" s="1"/>
  <c r="BW915" i="64"/>
  <c r="BW930" i="64" s="1"/>
  <c r="BW1009" i="64"/>
  <c r="BW522" i="64"/>
  <c r="BW535" i="64" s="1"/>
  <c r="BW498" i="64"/>
  <c r="BW939" i="64"/>
  <c r="BW954" i="64" s="1"/>
  <c r="BW820" i="64"/>
  <c r="BW836" i="64" s="1"/>
  <c r="BW449" i="64"/>
  <c r="BW963" i="64"/>
  <c r="BW421" i="64"/>
  <c r="BW473" i="64"/>
  <c r="BW389" i="64"/>
  <c r="BO2147" i="64"/>
  <c r="BO2121" i="64"/>
  <c r="BO1341" i="64"/>
  <c r="BO2096" i="64"/>
  <c r="BO2070" i="64"/>
  <c r="BO2087" i="64" s="1"/>
  <c r="BO1318" i="64"/>
  <c r="BO1332" i="64" s="1"/>
  <c r="BO1286" i="64"/>
  <c r="BO1264" i="64"/>
  <c r="BO1277" i="64" s="1"/>
  <c r="BO2199" i="64"/>
  <c r="BO2213" i="64" s="1"/>
  <c r="BO1470" i="64"/>
  <c r="BO1483" i="64" s="1"/>
  <c r="BO1219" i="64"/>
  <c r="BO1254" i="64" s="1"/>
  <c r="BO1175" i="64"/>
  <c r="BO1210" i="64" s="1"/>
  <c r="BO1625" i="64"/>
  <c r="BO1648" i="64" s="1"/>
  <c r="BO1139" i="64"/>
  <c r="BO1166" i="64" s="1"/>
  <c r="BO1103" i="64"/>
  <c r="BO1130" i="64" s="1"/>
  <c r="BO1557" i="64"/>
  <c r="BO1584" i="64" s="1"/>
  <c r="BO1593" i="64"/>
  <c r="BO1616" i="64" s="1"/>
  <c r="BO1033" i="64"/>
  <c r="BO1060" i="64" s="1"/>
  <c r="BO1657" i="64"/>
  <c r="BO1682" i="64" s="1"/>
  <c r="BO987" i="64"/>
  <c r="BO1000" i="64" s="1"/>
  <c r="BO1691" i="64"/>
  <c r="BO1716" i="64" s="1"/>
  <c r="BO1068" i="64"/>
  <c r="BO1095" i="64" s="1"/>
  <c r="BO1009" i="64"/>
  <c r="BO915" i="64"/>
  <c r="BO930" i="64" s="1"/>
  <c r="BO963" i="64"/>
  <c r="BO939" i="64"/>
  <c r="BO954" i="64" s="1"/>
  <c r="BO522" i="64"/>
  <c r="BO535" i="64" s="1"/>
  <c r="BO498" i="64"/>
  <c r="BO820" i="64"/>
  <c r="BO836" i="64" s="1"/>
  <c r="BO449" i="64"/>
  <c r="BO796" i="64"/>
  <c r="BO1372" i="64"/>
  <c r="BO1387" i="64" s="1"/>
  <c r="BO473" i="64"/>
  <c r="BO421" i="64"/>
  <c r="BO389" i="64"/>
  <c r="BG2147" i="64"/>
  <c r="BG2121" i="64"/>
  <c r="BG1341" i="64"/>
  <c r="BG2096" i="64"/>
  <c r="BG2070" i="64"/>
  <c r="BG2087" i="64" s="1"/>
  <c r="BG1318" i="64"/>
  <c r="BG1332" i="64" s="1"/>
  <c r="BG1286" i="64"/>
  <c r="BG1264" i="64"/>
  <c r="BG1277" i="64" s="1"/>
  <c r="BG1470" i="64"/>
  <c r="BG1483" i="64" s="1"/>
  <c r="BG1219" i="64"/>
  <c r="BG1254" i="64" s="1"/>
  <c r="BG1175" i="64"/>
  <c r="BG1210" i="64" s="1"/>
  <c r="BG1139" i="64"/>
  <c r="BG1166" i="64" s="1"/>
  <c r="BG1557" i="64"/>
  <c r="BG1584" i="64" s="1"/>
  <c r="BG1625" i="64"/>
  <c r="BG1648" i="64" s="1"/>
  <c r="BG1593" i="64"/>
  <c r="BG1616" i="64" s="1"/>
  <c r="BG2199" i="64"/>
  <c r="BG2213" i="64" s="1"/>
  <c r="BG1103" i="64"/>
  <c r="BG1130" i="64" s="1"/>
  <c r="BG1033" i="64"/>
  <c r="BG1060" i="64" s="1"/>
  <c r="BG1068" i="64"/>
  <c r="BG1095" i="64" s="1"/>
  <c r="BG1657" i="64"/>
  <c r="BG1682" i="64" s="1"/>
  <c r="BG1691" i="64"/>
  <c r="BG1716" i="64" s="1"/>
  <c r="BG1009" i="64"/>
  <c r="BG915" i="64"/>
  <c r="BG930" i="64" s="1"/>
  <c r="BG987" i="64"/>
  <c r="BG1000" i="64" s="1"/>
  <c r="BG522" i="64"/>
  <c r="BG535" i="64" s="1"/>
  <c r="BG963" i="64"/>
  <c r="BG498" i="64"/>
  <c r="BG820" i="64"/>
  <c r="BG836" i="64" s="1"/>
  <c r="BG939" i="64"/>
  <c r="BG954" i="64" s="1"/>
  <c r="BG473" i="64"/>
  <c r="BG449" i="64"/>
  <c r="BG421" i="64"/>
  <c r="BG796" i="64"/>
  <c r="BG389" i="64"/>
  <c r="AY2147" i="64"/>
  <c r="AY2121" i="64"/>
  <c r="AY1341" i="64"/>
  <c r="AY2096" i="64"/>
  <c r="AY2070" i="64"/>
  <c r="AY2087" i="64" s="1"/>
  <c r="AY1318" i="64"/>
  <c r="AY1332" i="64" s="1"/>
  <c r="AY1286" i="64"/>
  <c r="AY1264" i="64"/>
  <c r="AY1277" i="64" s="1"/>
  <c r="AY2199" i="64"/>
  <c r="AY2213" i="64" s="1"/>
  <c r="AY1219" i="64"/>
  <c r="AY1254" i="64" s="1"/>
  <c r="AY1470" i="64"/>
  <c r="AY1483" i="64" s="1"/>
  <c r="AY1175" i="64"/>
  <c r="AY1210" i="64" s="1"/>
  <c r="AY1139" i="64"/>
  <c r="AY1166" i="64" s="1"/>
  <c r="AY1625" i="64"/>
  <c r="AY1648" i="64" s="1"/>
  <c r="AY1103" i="64"/>
  <c r="AY1130" i="64" s="1"/>
  <c r="AY1068" i="64"/>
  <c r="AY1095" i="64" s="1"/>
  <c r="AY1033" i="64"/>
  <c r="AY1060" i="64" s="1"/>
  <c r="AY1657" i="64"/>
  <c r="AY1682" i="64" s="1"/>
  <c r="AY1009" i="64"/>
  <c r="AY987" i="64"/>
  <c r="AY1000" i="64" s="1"/>
  <c r="AY1691" i="64"/>
  <c r="AY1716" i="64" s="1"/>
  <c r="AY915" i="64"/>
  <c r="AY930" i="64" s="1"/>
  <c r="AY522" i="64"/>
  <c r="AY535" i="64" s="1"/>
  <c r="AY1593" i="64"/>
  <c r="AY1616" i="64" s="1"/>
  <c r="AY939" i="64"/>
  <c r="AY954" i="64" s="1"/>
  <c r="AY498" i="64"/>
  <c r="AY820" i="64"/>
  <c r="AY836" i="64" s="1"/>
  <c r="AY963" i="64"/>
  <c r="AY1557" i="64"/>
  <c r="AY1584" i="64" s="1"/>
  <c r="AY796" i="64"/>
  <c r="AY449" i="64"/>
  <c r="AY1372" i="64"/>
  <c r="AY1387" i="64" s="1"/>
  <c r="AY421" i="64"/>
  <c r="AY389" i="64"/>
  <c r="AQ2147" i="64"/>
  <c r="AQ1341" i="64"/>
  <c r="AQ2121" i="64"/>
  <c r="AQ2096" i="64"/>
  <c r="AQ2070" i="64"/>
  <c r="AQ2087" i="64" s="1"/>
  <c r="AQ1318" i="64"/>
  <c r="AQ1332" i="64" s="1"/>
  <c r="AQ1286" i="64"/>
  <c r="AQ1264" i="64"/>
  <c r="AQ1277" i="64" s="1"/>
  <c r="AQ2199" i="64"/>
  <c r="AQ2213" i="64" s="1"/>
  <c r="AQ1470" i="64"/>
  <c r="AQ1483" i="64" s="1"/>
  <c r="AQ1219" i="64"/>
  <c r="AQ1254" i="64" s="1"/>
  <c r="AQ1175" i="64"/>
  <c r="AQ1210" i="64" s="1"/>
  <c r="AQ1139" i="64"/>
  <c r="AQ1166" i="64" s="1"/>
  <c r="AQ1557" i="64"/>
  <c r="AQ1584" i="64" s="1"/>
  <c r="AQ1103" i="64"/>
  <c r="AQ1130" i="64" s="1"/>
  <c r="AQ1593" i="64"/>
  <c r="AQ1616" i="64" s="1"/>
  <c r="AQ1625" i="64"/>
  <c r="AQ1648" i="64" s="1"/>
  <c r="AQ1033" i="64"/>
  <c r="AQ1060" i="64" s="1"/>
  <c r="AQ1657" i="64"/>
  <c r="AQ1682" i="64" s="1"/>
  <c r="AQ1068" i="64"/>
  <c r="AQ1095" i="64" s="1"/>
  <c r="AQ987" i="64"/>
  <c r="AQ1000" i="64" s="1"/>
  <c r="AQ915" i="64"/>
  <c r="AQ930" i="64" s="1"/>
  <c r="AQ1691" i="64"/>
  <c r="AQ1716" i="64" s="1"/>
  <c r="AQ939" i="64"/>
  <c r="AQ954" i="64" s="1"/>
  <c r="AQ522" i="64"/>
  <c r="AQ535" i="64" s="1"/>
  <c r="AQ498" i="64"/>
  <c r="AQ1009" i="64"/>
  <c r="AQ820" i="64"/>
  <c r="AQ836" i="64" s="1"/>
  <c r="AQ449" i="64"/>
  <c r="AQ796" i="64"/>
  <c r="AQ421" i="64"/>
  <c r="AQ963" i="64"/>
  <c r="AQ389" i="64"/>
  <c r="AQ473" i="64"/>
  <c r="AI2147" i="64"/>
  <c r="AI2121" i="64"/>
  <c r="AI2096" i="64"/>
  <c r="AI1341" i="64"/>
  <c r="AI2070" i="64"/>
  <c r="AI2087" i="64" s="1"/>
  <c r="AI1318" i="64"/>
  <c r="AI1332" i="64" s="1"/>
  <c r="AI1264" i="64"/>
  <c r="AI1277" i="64" s="1"/>
  <c r="AI1286" i="64"/>
  <c r="AI1219" i="64"/>
  <c r="AI1254" i="64" s="1"/>
  <c r="AI2199" i="64"/>
  <c r="AI2213" i="64" s="1"/>
  <c r="AI1470" i="64"/>
  <c r="AI1483" i="64" s="1"/>
  <c r="AI1175" i="64"/>
  <c r="AI1210" i="64" s="1"/>
  <c r="AI1139" i="64"/>
  <c r="AI1166" i="64" s="1"/>
  <c r="AI1557" i="64"/>
  <c r="AI1584" i="64" s="1"/>
  <c r="AI1625" i="64"/>
  <c r="AI1648" i="64" s="1"/>
  <c r="AI1593" i="64"/>
  <c r="AI1616" i="64" s="1"/>
  <c r="AI1103" i="64"/>
  <c r="AI1130" i="64" s="1"/>
  <c r="AI1033" i="64"/>
  <c r="AI1060" i="64" s="1"/>
  <c r="AI1068" i="64"/>
  <c r="AI1095" i="64" s="1"/>
  <c r="AI1657" i="64"/>
  <c r="AI1682" i="64" s="1"/>
  <c r="AI987" i="64"/>
  <c r="AI1000" i="64" s="1"/>
  <c r="AI1691" i="64"/>
  <c r="AI1716" i="64" s="1"/>
  <c r="AI1009" i="64"/>
  <c r="AI915" i="64"/>
  <c r="AI930" i="64" s="1"/>
  <c r="AI963" i="64"/>
  <c r="AI522" i="64"/>
  <c r="AI535" i="64" s="1"/>
  <c r="AI498" i="64"/>
  <c r="AI820" i="64"/>
  <c r="AI836" i="64" s="1"/>
  <c r="AI939" i="64"/>
  <c r="AI954" i="64" s="1"/>
  <c r="AI449" i="64"/>
  <c r="AI1372" i="64"/>
  <c r="AI1387" i="64" s="1"/>
  <c r="AI421" i="64"/>
  <c r="AI389" i="64"/>
  <c r="AI796" i="64"/>
  <c r="AI473" i="64"/>
  <c r="AA2147" i="64"/>
  <c r="AA2121" i="64"/>
  <c r="AA2096" i="64"/>
  <c r="AA2070" i="64"/>
  <c r="AA2087" i="64" s="1"/>
  <c r="AA1318" i="64"/>
  <c r="AA1332" i="64" s="1"/>
  <c r="AA1341" i="64"/>
  <c r="AA1286" i="64"/>
  <c r="AA1264" i="64"/>
  <c r="AA1277" i="64" s="1"/>
  <c r="AA2199" i="64"/>
  <c r="AA2213" i="64" s="1"/>
  <c r="AA1470" i="64"/>
  <c r="AA1483" i="64" s="1"/>
  <c r="AA1219" i="64"/>
  <c r="AA1254" i="64" s="1"/>
  <c r="AA1139" i="64"/>
  <c r="AA1166" i="64" s="1"/>
  <c r="AA1625" i="64"/>
  <c r="AA1648" i="64" s="1"/>
  <c r="AA1175" i="64"/>
  <c r="AA1210" i="64" s="1"/>
  <c r="AA1103" i="64"/>
  <c r="AA1130" i="64" s="1"/>
  <c r="AA1557" i="64"/>
  <c r="AA1584" i="64" s="1"/>
  <c r="AA1068" i="64"/>
  <c r="AA1095" i="64" s="1"/>
  <c r="AA1033" i="64"/>
  <c r="AA1060" i="64" s="1"/>
  <c r="AA1593" i="64"/>
  <c r="AA1616" i="64" s="1"/>
  <c r="AA1657" i="64"/>
  <c r="AA1682" i="64" s="1"/>
  <c r="AA1691" i="64"/>
  <c r="AA1716" i="64" s="1"/>
  <c r="AA1009" i="64"/>
  <c r="AA915" i="64"/>
  <c r="AA930" i="64" s="1"/>
  <c r="AA522" i="64"/>
  <c r="AA535" i="64" s="1"/>
  <c r="AA939" i="64"/>
  <c r="AA954" i="64" s="1"/>
  <c r="AA963" i="64"/>
  <c r="AA498" i="64"/>
  <c r="AA820" i="64"/>
  <c r="AA836" i="64" s="1"/>
  <c r="AA987" i="64"/>
  <c r="AA1000" i="64" s="1"/>
  <c r="AA796" i="64"/>
  <c r="AA449" i="64"/>
  <c r="AA421" i="64"/>
  <c r="AA389" i="64"/>
  <c r="AA473" i="64"/>
  <c r="S2147" i="64"/>
  <c r="S1341" i="64"/>
  <c r="S2096" i="64"/>
  <c r="S2121" i="64"/>
  <c r="S2070" i="64"/>
  <c r="S2087" i="64" s="1"/>
  <c r="S1318" i="64"/>
  <c r="S1332" i="64" s="1"/>
  <c r="S1286" i="64"/>
  <c r="S1264" i="64"/>
  <c r="S1277" i="64" s="1"/>
  <c r="S1470" i="64"/>
  <c r="S1483" i="64" s="1"/>
  <c r="S2199" i="64"/>
  <c r="S2213" i="64" s="1"/>
  <c r="S1219" i="64"/>
  <c r="S1254" i="64" s="1"/>
  <c r="S1175" i="64"/>
  <c r="S1210" i="64" s="1"/>
  <c r="S1139" i="64"/>
  <c r="S1166" i="64" s="1"/>
  <c r="S1557" i="64"/>
  <c r="S1584" i="64" s="1"/>
  <c r="S1593" i="64"/>
  <c r="S1616" i="64" s="1"/>
  <c r="S1103" i="64"/>
  <c r="S1130" i="64" s="1"/>
  <c r="S1033" i="64"/>
  <c r="S1060" i="64" s="1"/>
  <c r="S1625" i="64"/>
  <c r="S1648" i="64" s="1"/>
  <c r="S1657" i="64"/>
  <c r="S1682" i="64" s="1"/>
  <c r="S1068" i="64"/>
  <c r="S1095" i="64" s="1"/>
  <c r="S1009" i="64"/>
  <c r="S987" i="64"/>
  <c r="S1000" i="64" s="1"/>
  <c r="S1691" i="64"/>
  <c r="S1716" i="64" s="1"/>
  <c r="S915" i="64"/>
  <c r="S930" i="64" s="1"/>
  <c r="S522" i="64"/>
  <c r="S535" i="64" s="1"/>
  <c r="S498" i="64"/>
  <c r="S820" i="64"/>
  <c r="S836" i="64" s="1"/>
  <c r="S963" i="64"/>
  <c r="S449" i="64"/>
  <c r="S939" i="64"/>
  <c r="S954" i="64" s="1"/>
  <c r="S1372" i="64"/>
  <c r="S1387" i="64" s="1"/>
  <c r="S796" i="64"/>
  <c r="S421" i="64"/>
  <c r="S389" i="64"/>
  <c r="S473" i="64"/>
  <c r="CF2146" i="64"/>
  <c r="CF1340" i="64"/>
  <c r="CF2120" i="64"/>
  <c r="CF2095" i="64"/>
  <c r="CF2069" i="64"/>
  <c r="CF1285" i="64"/>
  <c r="CF1263" i="64"/>
  <c r="CF1317" i="64"/>
  <c r="CF1469" i="64"/>
  <c r="CF1218" i="64"/>
  <c r="CF2198" i="64"/>
  <c r="CF1624" i="64"/>
  <c r="CF1174" i="64"/>
  <c r="CF1592" i="64"/>
  <c r="CF1102" i="64"/>
  <c r="CF1067" i="64"/>
  <c r="CF1032" i="64"/>
  <c r="CF1656" i="64"/>
  <c r="CF986" i="64"/>
  <c r="CF1556" i="64"/>
  <c r="CF1138" i="64"/>
  <c r="CF1690" i="64"/>
  <c r="CF1008" i="64"/>
  <c r="CF521" i="64"/>
  <c r="CF534" i="64" s="1"/>
  <c r="CF938" i="64"/>
  <c r="CF953" i="64" s="1"/>
  <c r="CF819" i="64"/>
  <c r="CF962" i="64"/>
  <c r="CF977" i="64" s="1"/>
  <c r="CF795" i="64"/>
  <c r="CF448" i="64"/>
  <c r="CF497" i="64"/>
  <c r="CF420" i="64"/>
  <c r="CF472" i="64"/>
  <c r="CF1371" i="64"/>
  <c r="CF1395" i="64"/>
  <c r="BX2146" i="64"/>
  <c r="BX1340" i="64"/>
  <c r="BX2120" i="64"/>
  <c r="BX2095" i="64"/>
  <c r="BX1285" i="64"/>
  <c r="BX1317" i="64"/>
  <c r="BX1263" i="64"/>
  <c r="BX2069" i="64"/>
  <c r="BX1469" i="64"/>
  <c r="BX1218" i="64"/>
  <c r="BX2198" i="64"/>
  <c r="BX1624" i="64"/>
  <c r="BX1174" i="64"/>
  <c r="BX1592" i="64"/>
  <c r="BX1102" i="64"/>
  <c r="BX1556" i="64"/>
  <c r="BX1138" i="64"/>
  <c r="BX1067" i="64"/>
  <c r="BX1032" i="64"/>
  <c r="BX1656" i="64"/>
  <c r="BX986" i="64"/>
  <c r="BX1690" i="64"/>
  <c r="BX1008" i="64"/>
  <c r="BX962" i="64"/>
  <c r="BX977" i="64" s="1"/>
  <c r="BX938" i="64"/>
  <c r="BX953" i="64" s="1"/>
  <c r="BX521" i="64"/>
  <c r="BX534" i="64" s="1"/>
  <c r="BX819" i="64"/>
  <c r="BX795" i="64"/>
  <c r="BX448" i="64"/>
  <c r="BX1371" i="64"/>
  <c r="BX420" i="64"/>
  <c r="BX472" i="64"/>
  <c r="BX497" i="64"/>
  <c r="BX1395" i="64"/>
  <c r="BP2146" i="64"/>
  <c r="BP1340" i="64"/>
  <c r="BP2120" i="64"/>
  <c r="BP2095" i="64"/>
  <c r="BP2069" i="64"/>
  <c r="BP1285" i="64"/>
  <c r="BP1317" i="64"/>
  <c r="BP1263" i="64"/>
  <c r="BP1469" i="64"/>
  <c r="BP1218" i="64"/>
  <c r="BP1174" i="64"/>
  <c r="BP2198" i="64"/>
  <c r="BP1592" i="64"/>
  <c r="BP1556" i="64"/>
  <c r="BP1138" i="64"/>
  <c r="BP1102" i="64"/>
  <c r="BP1067" i="64"/>
  <c r="BP1032" i="64"/>
  <c r="BP1656" i="64"/>
  <c r="BP1624" i="64"/>
  <c r="BP986" i="64"/>
  <c r="BP1690" i="64"/>
  <c r="BP1008" i="64"/>
  <c r="BP521" i="64"/>
  <c r="BP534" i="64" s="1"/>
  <c r="BP962" i="64"/>
  <c r="BP977" i="64" s="1"/>
  <c r="BP819" i="64"/>
  <c r="BP938" i="64"/>
  <c r="BP953" i="64" s="1"/>
  <c r="BP795" i="64"/>
  <c r="BP448" i="64"/>
  <c r="BP497" i="64"/>
  <c r="BP420" i="64"/>
  <c r="BP472" i="64"/>
  <c r="BP1371" i="64"/>
  <c r="BP1395" i="64"/>
  <c r="BH2146" i="64"/>
  <c r="BH1340" i="64"/>
  <c r="BH2120" i="64"/>
  <c r="BH2095" i="64"/>
  <c r="BH1285" i="64"/>
  <c r="BH2069" i="64"/>
  <c r="BH1263" i="64"/>
  <c r="BH1317" i="64"/>
  <c r="BH1469" i="64"/>
  <c r="BH1218" i="64"/>
  <c r="BH2198" i="64"/>
  <c r="BH1174" i="64"/>
  <c r="BH1592" i="64"/>
  <c r="BH1624" i="64"/>
  <c r="BH1102" i="64"/>
  <c r="BH1556" i="64"/>
  <c r="BH1138" i="64"/>
  <c r="BH1067" i="64"/>
  <c r="BH1032" i="64"/>
  <c r="BH1656" i="64"/>
  <c r="BH986" i="64"/>
  <c r="BH1690" i="64"/>
  <c r="BH1008" i="64"/>
  <c r="BH521" i="64"/>
  <c r="BH534" i="64" s="1"/>
  <c r="BH938" i="64"/>
  <c r="BH953" i="64" s="1"/>
  <c r="BH819" i="64"/>
  <c r="BH962" i="64"/>
  <c r="BH977" i="64" s="1"/>
  <c r="BH795" i="64"/>
  <c r="BH448" i="64"/>
  <c r="BH1371" i="64"/>
  <c r="BH420" i="64"/>
  <c r="BH472" i="64"/>
  <c r="BH497" i="64"/>
  <c r="BH1395" i="64"/>
  <c r="AZ2146" i="64"/>
  <c r="AZ1340" i="64"/>
  <c r="AZ2120" i="64"/>
  <c r="AZ2095" i="64"/>
  <c r="AZ1317" i="64"/>
  <c r="AZ1285" i="64"/>
  <c r="AZ1263" i="64"/>
  <c r="AZ2069" i="64"/>
  <c r="AZ1469" i="64"/>
  <c r="AZ1218" i="64"/>
  <c r="AZ2198" i="64"/>
  <c r="AZ1624" i="64"/>
  <c r="AZ1592" i="64"/>
  <c r="AZ1556" i="64"/>
  <c r="AZ1138" i="64"/>
  <c r="AZ1102" i="64"/>
  <c r="AZ1067" i="64"/>
  <c r="AZ1174" i="64"/>
  <c r="AZ1032" i="64"/>
  <c r="AZ1656" i="64"/>
  <c r="AZ986" i="64"/>
  <c r="AZ1690" i="64"/>
  <c r="AZ1008" i="64"/>
  <c r="AZ521" i="64"/>
  <c r="AZ534" i="64" s="1"/>
  <c r="AZ819" i="64"/>
  <c r="AZ962" i="64"/>
  <c r="AZ977" i="64" s="1"/>
  <c r="AZ795" i="64"/>
  <c r="AZ448" i="64"/>
  <c r="AZ497" i="64"/>
  <c r="AZ420" i="64"/>
  <c r="AZ938" i="64"/>
  <c r="AZ953" i="64" s="1"/>
  <c r="AZ472" i="64"/>
  <c r="AZ1371" i="64"/>
  <c r="AZ1395" i="64"/>
  <c r="AR2146" i="64"/>
  <c r="AR1340" i="64"/>
  <c r="AR2120" i="64"/>
  <c r="AR1317" i="64"/>
  <c r="AR1285" i="64"/>
  <c r="AR2069" i="64"/>
  <c r="AR2095" i="64"/>
  <c r="AR1263" i="64"/>
  <c r="AR1469" i="64"/>
  <c r="AR1218" i="64"/>
  <c r="AR2198" i="64"/>
  <c r="AR1174" i="64"/>
  <c r="AR1592" i="64"/>
  <c r="AR1624" i="64"/>
  <c r="AR1102" i="64"/>
  <c r="AR1067" i="64"/>
  <c r="AR1032" i="64"/>
  <c r="AR1656" i="64"/>
  <c r="AR1556" i="64"/>
  <c r="AR986" i="64"/>
  <c r="AR1138" i="64"/>
  <c r="AR1690" i="64"/>
  <c r="AR1008" i="64"/>
  <c r="AR962" i="64"/>
  <c r="AR977" i="64" s="1"/>
  <c r="AR521" i="64"/>
  <c r="AR534" i="64" s="1"/>
  <c r="AR819" i="64"/>
  <c r="AR938" i="64"/>
  <c r="AR953" i="64" s="1"/>
  <c r="AR795" i="64"/>
  <c r="AR448" i="64"/>
  <c r="AR1371" i="64"/>
  <c r="AR420" i="64"/>
  <c r="AR472" i="64"/>
  <c r="AR497" i="64"/>
  <c r="AR1395" i="64"/>
  <c r="AJ1340" i="64"/>
  <c r="AJ2120" i="64"/>
  <c r="AJ2095" i="64"/>
  <c r="AJ1285" i="64"/>
  <c r="AJ2069" i="64"/>
  <c r="AJ1317" i="64"/>
  <c r="AJ1263" i="64"/>
  <c r="AJ2146" i="64"/>
  <c r="AJ1469" i="64"/>
  <c r="AJ1218" i="64"/>
  <c r="AJ1174" i="64"/>
  <c r="AJ2198" i="64"/>
  <c r="AJ1592" i="64"/>
  <c r="AJ1102" i="64"/>
  <c r="AJ1624" i="64"/>
  <c r="AJ1556" i="64"/>
  <c r="AJ1138" i="64"/>
  <c r="AJ1067" i="64"/>
  <c r="AJ1032" i="64"/>
  <c r="AJ1656" i="64"/>
  <c r="AJ986" i="64"/>
  <c r="AJ1690" i="64"/>
  <c r="AJ1008" i="64"/>
  <c r="AJ521" i="64"/>
  <c r="AJ534" i="64" s="1"/>
  <c r="AJ938" i="64"/>
  <c r="AJ953" i="64" s="1"/>
  <c r="AJ962" i="64"/>
  <c r="AJ977" i="64" s="1"/>
  <c r="AJ819" i="64"/>
  <c r="AJ795" i="64"/>
  <c r="AJ448" i="64"/>
  <c r="AJ497" i="64"/>
  <c r="AJ420" i="64"/>
  <c r="AJ472" i="64"/>
  <c r="AJ1371" i="64"/>
  <c r="AJ1395" i="64"/>
  <c r="AB1340" i="64"/>
  <c r="AB2120" i="64"/>
  <c r="AB2146" i="64"/>
  <c r="AB2095" i="64"/>
  <c r="AB1317" i="64"/>
  <c r="AB2069" i="64"/>
  <c r="AB1285" i="64"/>
  <c r="AB1263" i="64"/>
  <c r="AB1469" i="64"/>
  <c r="AB1218" i="64"/>
  <c r="AB1174" i="64"/>
  <c r="AB2198" i="64"/>
  <c r="AB1592" i="64"/>
  <c r="AB1556" i="64"/>
  <c r="AB1138" i="64"/>
  <c r="AB1102" i="64"/>
  <c r="AB1067" i="64"/>
  <c r="AB1032" i="64"/>
  <c r="AB1624" i="64"/>
  <c r="AB1656" i="64"/>
  <c r="AB986" i="64"/>
  <c r="AB1690" i="64"/>
  <c r="AB1008" i="64"/>
  <c r="AB521" i="64"/>
  <c r="AB534" i="64" s="1"/>
  <c r="AB819" i="64"/>
  <c r="AB962" i="64"/>
  <c r="AB977" i="64" s="1"/>
  <c r="AB938" i="64"/>
  <c r="AB953" i="64" s="1"/>
  <c r="AB795" i="64"/>
  <c r="AB448" i="64"/>
  <c r="AB1371" i="64"/>
  <c r="AB420" i="64"/>
  <c r="AB472" i="64"/>
  <c r="AB497" i="64"/>
  <c r="AB1395" i="64"/>
  <c r="T1340" i="64"/>
  <c r="T2120" i="64"/>
  <c r="T2146" i="64"/>
  <c r="T2095" i="64"/>
  <c r="T2069" i="64"/>
  <c r="T1285" i="64"/>
  <c r="T1263" i="64"/>
  <c r="T1317" i="64"/>
  <c r="T1469" i="64"/>
  <c r="T1218" i="64"/>
  <c r="T2198" i="64"/>
  <c r="T1592" i="64"/>
  <c r="T1174" i="64"/>
  <c r="T1102" i="64"/>
  <c r="T1624" i="64"/>
  <c r="T1067" i="64"/>
  <c r="T1032" i="64"/>
  <c r="T1138" i="64"/>
  <c r="T1656" i="64"/>
  <c r="T986" i="64"/>
  <c r="T1690" i="64"/>
  <c r="T1556" i="64"/>
  <c r="T1008" i="64"/>
  <c r="T962" i="64"/>
  <c r="T977" i="64" s="1"/>
  <c r="T521" i="64"/>
  <c r="T534" i="64" s="1"/>
  <c r="T938" i="64"/>
  <c r="T953" i="64" s="1"/>
  <c r="T819" i="64"/>
  <c r="T795" i="64"/>
  <c r="T448" i="64"/>
  <c r="T497" i="64"/>
  <c r="T420" i="64"/>
  <c r="T472" i="64"/>
  <c r="T1371" i="64"/>
  <c r="T1395" i="64"/>
  <c r="CG1337" i="64"/>
  <c r="CG1359" i="64" s="1"/>
  <c r="CG2143" i="64"/>
  <c r="CG2160" i="64" s="1"/>
  <c r="CG2117" i="64"/>
  <c r="CG2134" i="64" s="1"/>
  <c r="CG2092" i="64"/>
  <c r="CG2109" i="64" s="1"/>
  <c r="CG1282" i="64"/>
  <c r="CG1305" i="64" s="1"/>
  <c r="CG1314" i="64"/>
  <c r="CG1328" i="64" s="1"/>
  <c r="CG2066" i="64"/>
  <c r="CG2083" i="64" s="1"/>
  <c r="CG1260" i="64"/>
  <c r="CG1273" i="64" s="1"/>
  <c r="CG1466" i="64"/>
  <c r="CG1479" i="64" s="1"/>
  <c r="CG1215" i="64"/>
  <c r="CG1250" i="64" s="1"/>
  <c r="CG2195" i="64"/>
  <c r="CG2209" i="64" s="1"/>
  <c r="CG1171" i="64"/>
  <c r="CG1206" i="64" s="1"/>
  <c r="CG1589" i="64"/>
  <c r="CG1612" i="64" s="1"/>
  <c r="CG1621" i="64"/>
  <c r="CG1644" i="64" s="1"/>
  <c r="CG1099" i="64"/>
  <c r="CG1126" i="64" s="1"/>
  <c r="CG1553" i="64"/>
  <c r="CG1580" i="64" s="1"/>
  <c r="CG1064" i="64"/>
  <c r="CG1091" i="64" s="1"/>
  <c r="CG1029" i="64"/>
  <c r="CG1056" i="64" s="1"/>
  <c r="CG1653" i="64"/>
  <c r="CG1678" i="64" s="1"/>
  <c r="CG1135" i="64"/>
  <c r="CG1162" i="64" s="1"/>
  <c r="CG983" i="64"/>
  <c r="CG996" i="64" s="1"/>
  <c r="CG1687" i="64"/>
  <c r="CG1712" i="64" s="1"/>
  <c r="CG1005" i="64"/>
  <c r="CG518" i="64"/>
  <c r="CG531" i="64" s="1"/>
  <c r="CG935" i="64"/>
  <c r="CG950" i="64" s="1"/>
  <c r="CG816" i="64"/>
  <c r="CG832" i="64" s="1"/>
  <c r="CG959" i="64"/>
  <c r="CG974" i="64" s="1"/>
  <c r="CG911" i="64"/>
  <c r="CG926" i="64" s="1"/>
  <c r="CG792" i="64"/>
  <c r="CG807" i="64" s="1"/>
  <c r="CG445" i="64"/>
  <c r="CG1368" i="64"/>
  <c r="CG1383" i="64" s="1"/>
  <c r="CG417" i="64"/>
  <c r="CG469" i="64"/>
  <c r="CG1392" i="64"/>
  <c r="CG1407" i="64" s="1"/>
  <c r="BY1337" i="64"/>
  <c r="BY1359" i="64" s="1"/>
  <c r="BY2117" i="64"/>
  <c r="BY2134" i="64" s="1"/>
  <c r="BY2143" i="64"/>
  <c r="BY2160" i="64" s="1"/>
  <c r="BY2092" i="64"/>
  <c r="BY2109" i="64" s="1"/>
  <c r="BY2066" i="64"/>
  <c r="BY2083" i="64" s="1"/>
  <c r="BY1282" i="64"/>
  <c r="BY1305" i="64" s="1"/>
  <c r="BY1314" i="64"/>
  <c r="BY1328" i="64" s="1"/>
  <c r="BY1260" i="64"/>
  <c r="BY1273" i="64" s="1"/>
  <c r="BY1466" i="64"/>
  <c r="BY1479" i="64" s="1"/>
  <c r="BY1215" i="64"/>
  <c r="BY1250" i="64" s="1"/>
  <c r="BY2195" i="64"/>
  <c r="BY2209" i="64" s="1"/>
  <c r="BY1589" i="64"/>
  <c r="BY1612" i="64" s="1"/>
  <c r="BY1171" i="64"/>
  <c r="BY1206" i="64" s="1"/>
  <c r="BY1553" i="64"/>
  <c r="BY1580" i="64" s="1"/>
  <c r="BY1099" i="64"/>
  <c r="BY1126" i="64" s="1"/>
  <c r="BY1621" i="64"/>
  <c r="BY1644" i="64" s="1"/>
  <c r="BY1064" i="64"/>
  <c r="BY1091" i="64" s="1"/>
  <c r="BY1029" i="64"/>
  <c r="BY1056" i="64" s="1"/>
  <c r="BY1653" i="64"/>
  <c r="BY1678" i="64" s="1"/>
  <c r="BY983" i="64"/>
  <c r="BY996" i="64" s="1"/>
  <c r="BY1135" i="64"/>
  <c r="BY1162" i="64" s="1"/>
  <c r="BY1687" i="64"/>
  <c r="BY1712" i="64" s="1"/>
  <c r="BY1005" i="64"/>
  <c r="BY518" i="64"/>
  <c r="BY531" i="64" s="1"/>
  <c r="BY816" i="64"/>
  <c r="BY832" i="64" s="1"/>
  <c r="BY911" i="64"/>
  <c r="BY926" i="64" s="1"/>
  <c r="BY935" i="64"/>
  <c r="BY950" i="64" s="1"/>
  <c r="BY792" i="64"/>
  <c r="BY807" i="64" s="1"/>
  <c r="BY445" i="64"/>
  <c r="BY959" i="64"/>
  <c r="BY974" i="64" s="1"/>
  <c r="BY494" i="64"/>
  <c r="BY417" i="64"/>
  <c r="BY469" i="64"/>
  <c r="BY1392" i="64"/>
  <c r="BY1407" i="64" s="1"/>
  <c r="BQ1337" i="64"/>
  <c r="BQ1359" i="64" s="1"/>
  <c r="BQ2117" i="64"/>
  <c r="BQ2134" i="64" s="1"/>
  <c r="BQ2143" i="64"/>
  <c r="BQ2160" i="64" s="1"/>
  <c r="BQ2092" i="64"/>
  <c r="BQ2109" i="64" s="1"/>
  <c r="BQ2066" i="64"/>
  <c r="BQ2083" i="64" s="1"/>
  <c r="BQ1282" i="64"/>
  <c r="BQ1305" i="64" s="1"/>
  <c r="BQ1260" i="64"/>
  <c r="BQ1273" i="64" s="1"/>
  <c r="BQ1314" i="64"/>
  <c r="BQ1328" i="64" s="1"/>
  <c r="BQ1466" i="64"/>
  <c r="BQ1479" i="64" s="1"/>
  <c r="BQ1215" i="64"/>
  <c r="BQ1250" i="64" s="1"/>
  <c r="BQ2195" i="64"/>
  <c r="BQ2209" i="64" s="1"/>
  <c r="BQ1171" i="64"/>
  <c r="BQ1206" i="64" s="1"/>
  <c r="BQ1589" i="64"/>
  <c r="BQ1612" i="64" s="1"/>
  <c r="BQ1621" i="64"/>
  <c r="BQ1644" i="64" s="1"/>
  <c r="BQ1099" i="64"/>
  <c r="BQ1126" i="64" s="1"/>
  <c r="BQ1553" i="64"/>
  <c r="BQ1580" i="64" s="1"/>
  <c r="BQ1064" i="64"/>
  <c r="BQ1091" i="64" s="1"/>
  <c r="BQ1135" i="64"/>
  <c r="BQ1162" i="64" s="1"/>
  <c r="BQ1029" i="64"/>
  <c r="BQ1056" i="64" s="1"/>
  <c r="BQ1653" i="64"/>
  <c r="BQ1678" i="64" s="1"/>
  <c r="BQ983" i="64"/>
  <c r="BQ996" i="64" s="1"/>
  <c r="BQ1687" i="64"/>
  <c r="BQ1712" i="64" s="1"/>
  <c r="BQ1005" i="64"/>
  <c r="BQ518" i="64"/>
  <c r="BQ531" i="64" s="1"/>
  <c r="BQ959" i="64"/>
  <c r="BQ974" i="64" s="1"/>
  <c r="BQ935" i="64"/>
  <c r="BQ950" i="64" s="1"/>
  <c r="BQ816" i="64"/>
  <c r="BQ832" i="64" s="1"/>
  <c r="BQ911" i="64"/>
  <c r="BQ926" i="64" s="1"/>
  <c r="BQ792" i="64"/>
  <c r="BQ807" i="64" s="1"/>
  <c r="BQ445" i="64"/>
  <c r="BQ1368" i="64"/>
  <c r="BQ1383" i="64" s="1"/>
  <c r="BQ417" i="64"/>
  <c r="BQ469" i="64"/>
  <c r="BQ1392" i="64"/>
  <c r="BQ1407" i="64" s="1"/>
  <c r="BI1337" i="64"/>
  <c r="BI1359" i="64" s="1"/>
  <c r="BI2117" i="64"/>
  <c r="BI2134" i="64" s="1"/>
  <c r="BI2143" i="64"/>
  <c r="BI2160" i="64" s="1"/>
  <c r="BI1314" i="64"/>
  <c r="BI1328" i="64" s="1"/>
  <c r="BI1282" i="64"/>
  <c r="BI1305" i="64" s="1"/>
  <c r="BI1260" i="64"/>
  <c r="BI1273" i="64" s="1"/>
  <c r="BI2092" i="64"/>
  <c r="BI2109" i="64" s="1"/>
  <c r="BI2066" i="64"/>
  <c r="BI2083" i="64" s="1"/>
  <c r="BI1466" i="64"/>
  <c r="BI1479" i="64" s="1"/>
  <c r="BI1215" i="64"/>
  <c r="BI1250" i="64" s="1"/>
  <c r="BI2195" i="64"/>
  <c r="BI2209" i="64" s="1"/>
  <c r="BI1589" i="64"/>
  <c r="BI1612" i="64" s="1"/>
  <c r="BI1171" i="64"/>
  <c r="BI1206" i="64" s="1"/>
  <c r="BI1553" i="64"/>
  <c r="BI1580" i="64" s="1"/>
  <c r="BI1099" i="64"/>
  <c r="BI1126" i="64" s="1"/>
  <c r="BI1621" i="64"/>
  <c r="BI1644" i="64" s="1"/>
  <c r="BI1064" i="64"/>
  <c r="BI1091" i="64" s="1"/>
  <c r="BI1029" i="64"/>
  <c r="BI1056" i="64" s="1"/>
  <c r="BI1135" i="64"/>
  <c r="BI1162" i="64" s="1"/>
  <c r="BI1653" i="64"/>
  <c r="BI1678" i="64" s="1"/>
  <c r="BI983" i="64"/>
  <c r="BI996" i="64" s="1"/>
  <c r="BI1687" i="64"/>
  <c r="BI1712" i="64" s="1"/>
  <c r="BI935" i="64"/>
  <c r="BI950" i="64" s="1"/>
  <c r="BI518" i="64"/>
  <c r="BI531" i="64" s="1"/>
  <c r="BI1005" i="64"/>
  <c r="BI816" i="64"/>
  <c r="BI832" i="64" s="1"/>
  <c r="BI959" i="64"/>
  <c r="BI974" i="64" s="1"/>
  <c r="BI911" i="64"/>
  <c r="BI926" i="64" s="1"/>
  <c r="BI792" i="64"/>
  <c r="BI807" i="64" s="1"/>
  <c r="BI445" i="64"/>
  <c r="BI494" i="64"/>
  <c r="BI417" i="64"/>
  <c r="BI469" i="64"/>
  <c r="BI1392" i="64"/>
  <c r="BI1407" i="64" s="1"/>
  <c r="BA1337" i="64"/>
  <c r="BA1359" i="64" s="1"/>
  <c r="BA2117" i="64"/>
  <c r="BA2134" i="64" s="1"/>
  <c r="BA2143" i="64"/>
  <c r="BA2160" i="64" s="1"/>
  <c r="BA1314" i="64"/>
  <c r="BA1328" i="64" s="1"/>
  <c r="BA2066" i="64"/>
  <c r="BA2083" i="64" s="1"/>
  <c r="BA1282" i="64"/>
  <c r="BA1305" i="64" s="1"/>
  <c r="BA1260" i="64"/>
  <c r="BA1273" i="64" s="1"/>
  <c r="BA2092" i="64"/>
  <c r="BA2109" i="64" s="1"/>
  <c r="BA1466" i="64"/>
  <c r="BA1479" i="64" s="1"/>
  <c r="BA1215" i="64"/>
  <c r="BA1250" i="64" s="1"/>
  <c r="BA2195" i="64"/>
  <c r="BA2209" i="64" s="1"/>
  <c r="BA1171" i="64"/>
  <c r="BA1206" i="64" s="1"/>
  <c r="BA1589" i="64"/>
  <c r="BA1612" i="64" s="1"/>
  <c r="BA1621" i="64"/>
  <c r="BA1644" i="64" s="1"/>
  <c r="BA1099" i="64"/>
  <c r="BA1126" i="64" s="1"/>
  <c r="BA1064" i="64"/>
  <c r="BA1091" i="64" s="1"/>
  <c r="BA1029" i="64"/>
  <c r="BA1056" i="64" s="1"/>
  <c r="BA1653" i="64"/>
  <c r="BA1678" i="64" s="1"/>
  <c r="BA1135" i="64"/>
  <c r="BA1162" i="64" s="1"/>
  <c r="BA983" i="64"/>
  <c r="BA996" i="64" s="1"/>
  <c r="BA1687" i="64"/>
  <c r="BA1712" i="64" s="1"/>
  <c r="BA1553" i="64"/>
  <c r="BA1580" i="64" s="1"/>
  <c r="BA1005" i="64"/>
  <c r="BA959" i="64"/>
  <c r="BA974" i="64" s="1"/>
  <c r="BA518" i="64"/>
  <c r="BA531" i="64" s="1"/>
  <c r="BA816" i="64"/>
  <c r="BA832" i="64" s="1"/>
  <c r="BA911" i="64"/>
  <c r="BA926" i="64" s="1"/>
  <c r="BA935" i="64"/>
  <c r="BA950" i="64" s="1"/>
  <c r="BA792" i="64"/>
  <c r="BA807" i="64" s="1"/>
  <c r="BA494" i="64"/>
  <c r="BA445" i="64"/>
  <c r="BA1368" i="64"/>
  <c r="BA1383" i="64" s="1"/>
  <c r="BA417" i="64"/>
  <c r="BA469" i="64"/>
  <c r="BA1392" i="64"/>
  <c r="BA1407" i="64" s="1"/>
  <c r="AS1337" i="64"/>
  <c r="AS1359" i="64" s="1"/>
  <c r="AS2143" i="64"/>
  <c r="AS2160" i="64" s="1"/>
  <c r="AS2117" i="64"/>
  <c r="AS2134" i="64" s="1"/>
  <c r="AS2092" i="64"/>
  <c r="AS2109" i="64" s="1"/>
  <c r="AS1282" i="64"/>
  <c r="AS1305" i="64" s="1"/>
  <c r="AS1314" i="64"/>
  <c r="AS1328" i="64" s="1"/>
  <c r="AS2066" i="64"/>
  <c r="AS2083" i="64" s="1"/>
  <c r="AS1260" i="64"/>
  <c r="AS1273" i="64" s="1"/>
  <c r="AS1466" i="64"/>
  <c r="AS1479" i="64" s="1"/>
  <c r="AS1215" i="64"/>
  <c r="AS1250" i="64" s="1"/>
  <c r="AS2195" i="64"/>
  <c r="AS2209" i="64" s="1"/>
  <c r="AS1589" i="64"/>
  <c r="AS1612" i="64" s="1"/>
  <c r="AS1099" i="64"/>
  <c r="AS1126" i="64" s="1"/>
  <c r="AS1171" i="64"/>
  <c r="AS1206" i="64" s="1"/>
  <c r="AS1621" i="64"/>
  <c r="AS1644" i="64" s="1"/>
  <c r="AS1553" i="64"/>
  <c r="AS1580" i="64" s="1"/>
  <c r="AS1064" i="64"/>
  <c r="AS1091" i="64" s="1"/>
  <c r="AS1029" i="64"/>
  <c r="AS1056" i="64" s="1"/>
  <c r="AS1653" i="64"/>
  <c r="AS1678" i="64" s="1"/>
  <c r="AS983" i="64"/>
  <c r="AS996" i="64" s="1"/>
  <c r="AS1135" i="64"/>
  <c r="AS1162" i="64" s="1"/>
  <c r="AS1687" i="64"/>
  <c r="AS1712" i="64" s="1"/>
  <c r="AS1005" i="64"/>
  <c r="AS518" i="64"/>
  <c r="AS531" i="64" s="1"/>
  <c r="AS959" i="64"/>
  <c r="AS974" i="64" s="1"/>
  <c r="AS816" i="64"/>
  <c r="AS832" i="64" s="1"/>
  <c r="AS935" i="64"/>
  <c r="AS950" i="64" s="1"/>
  <c r="AS911" i="64"/>
  <c r="AS926" i="64" s="1"/>
  <c r="AS792" i="64"/>
  <c r="AS807" i="64" s="1"/>
  <c r="AS445" i="64"/>
  <c r="AS417" i="64"/>
  <c r="AS494" i="64"/>
  <c r="AS469" i="64"/>
  <c r="AS1392" i="64"/>
  <c r="AS1407" i="64" s="1"/>
  <c r="AK1337" i="64"/>
  <c r="AK1359" i="64" s="1"/>
  <c r="AK2117" i="64"/>
  <c r="AK2134" i="64" s="1"/>
  <c r="AK2143" i="64"/>
  <c r="AK2160" i="64" s="1"/>
  <c r="AK2092" i="64"/>
  <c r="AK2109" i="64" s="1"/>
  <c r="AK1314" i="64"/>
  <c r="AK1328" i="64" s="1"/>
  <c r="AK2066" i="64"/>
  <c r="AK2083" i="64" s="1"/>
  <c r="AK1282" i="64"/>
  <c r="AK1305" i="64" s="1"/>
  <c r="AK1260" i="64"/>
  <c r="AK1273" i="64" s="1"/>
  <c r="AK1466" i="64"/>
  <c r="AK1479" i="64" s="1"/>
  <c r="AK1215" i="64"/>
  <c r="AK1250" i="64" s="1"/>
  <c r="AK2195" i="64"/>
  <c r="AK2209" i="64" s="1"/>
  <c r="AK1589" i="64"/>
  <c r="AK1612" i="64" s="1"/>
  <c r="AK1171" i="64"/>
  <c r="AK1206" i="64" s="1"/>
  <c r="AK1621" i="64"/>
  <c r="AK1644" i="64" s="1"/>
  <c r="AK1553" i="64"/>
  <c r="AK1580" i="64" s="1"/>
  <c r="AK1099" i="64"/>
  <c r="AK1126" i="64" s="1"/>
  <c r="AK1064" i="64"/>
  <c r="AK1091" i="64" s="1"/>
  <c r="AK1135" i="64"/>
  <c r="AK1162" i="64" s="1"/>
  <c r="AK1029" i="64"/>
  <c r="AK1056" i="64" s="1"/>
  <c r="AK1653" i="64"/>
  <c r="AK1678" i="64" s="1"/>
  <c r="AK983" i="64"/>
  <c r="AK996" i="64" s="1"/>
  <c r="AK1005" i="64"/>
  <c r="AK1687" i="64"/>
  <c r="AK1712" i="64" s="1"/>
  <c r="AK518" i="64"/>
  <c r="AK531" i="64" s="1"/>
  <c r="AK935" i="64"/>
  <c r="AK950" i="64" s="1"/>
  <c r="AK816" i="64"/>
  <c r="AK832" i="64" s="1"/>
  <c r="AK911" i="64"/>
  <c r="AK926" i="64" s="1"/>
  <c r="AK959" i="64"/>
  <c r="AK974" i="64" s="1"/>
  <c r="AK792" i="64"/>
  <c r="AK807" i="64" s="1"/>
  <c r="AK445" i="64"/>
  <c r="AK494" i="64"/>
  <c r="AK1368" i="64"/>
  <c r="AK1383" i="64" s="1"/>
  <c r="AK417" i="64"/>
  <c r="AK469" i="64"/>
  <c r="AK1392" i="64"/>
  <c r="AK1407" i="64" s="1"/>
  <c r="AC1337" i="64"/>
  <c r="AC1359" i="64" s="1"/>
  <c r="AC2117" i="64"/>
  <c r="AC2134" i="64" s="1"/>
  <c r="AC2143" i="64"/>
  <c r="AC2160" i="64" s="1"/>
  <c r="AC1314" i="64"/>
  <c r="AC1328" i="64" s="1"/>
  <c r="AC2092" i="64"/>
  <c r="AC2109" i="64" s="1"/>
  <c r="AC1260" i="64"/>
  <c r="AC1273" i="64" s="1"/>
  <c r="AC2066" i="64"/>
  <c r="AC2083" i="64" s="1"/>
  <c r="AC1466" i="64"/>
  <c r="AC1479" i="64" s="1"/>
  <c r="AC1215" i="64"/>
  <c r="AC1250" i="64" s="1"/>
  <c r="AC1282" i="64"/>
  <c r="AC1305" i="64" s="1"/>
  <c r="AC2195" i="64"/>
  <c r="AC2209" i="64" s="1"/>
  <c r="AC1589" i="64"/>
  <c r="AC1612" i="64" s="1"/>
  <c r="AC1171" i="64"/>
  <c r="AC1206" i="64" s="1"/>
  <c r="AC1621" i="64"/>
  <c r="AC1644" i="64" s="1"/>
  <c r="AC1064" i="64"/>
  <c r="AC1091" i="64" s="1"/>
  <c r="AC1029" i="64"/>
  <c r="AC1056" i="64" s="1"/>
  <c r="AC1553" i="64"/>
  <c r="AC1580" i="64" s="1"/>
  <c r="AC1135" i="64"/>
  <c r="AC1162" i="64" s="1"/>
  <c r="AC1653" i="64"/>
  <c r="AC1678" i="64" s="1"/>
  <c r="AC1099" i="64"/>
  <c r="AC1126" i="64" s="1"/>
  <c r="AC983" i="64"/>
  <c r="AC996" i="64" s="1"/>
  <c r="AC1687" i="64"/>
  <c r="AC1712" i="64" s="1"/>
  <c r="AC935" i="64"/>
  <c r="AC950" i="64" s="1"/>
  <c r="AC959" i="64"/>
  <c r="AC974" i="64" s="1"/>
  <c r="AC816" i="64"/>
  <c r="AC832" i="64" s="1"/>
  <c r="AC1005" i="64"/>
  <c r="AC911" i="64"/>
  <c r="AC926" i="64" s="1"/>
  <c r="AC792" i="64"/>
  <c r="AC807" i="64" s="1"/>
  <c r="AC445" i="64"/>
  <c r="AC518" i="64"/>
  <c r="AC531" i="64" s="1"/>
  <c r="AC417" i="64"/>
  <c r="AC469" i="64"/>
  <c r="AC1392" i="64"/>
  <c r="AC1407" i="64" s="1"/>
  <c r="U1337" i="64"/>
  <c r="U1359" i="64" s="1"/>
  <c r="U2143" i="64"/>
  <c r="U2160" i="64" s="1"/>
  <c r="U2117" i="64"/>
  <c r="U2134" i="64" s="1"/>
  <c r="U2092" i="64"/>
  <c r="U2109" i="64" s="1"/>
  <c r="U1314" i="64"/>
  <c r="U1328" i="64" s="1"/>
  <c r="U2066" i="64"/>
  <c r="U2083" i="64" s="1"/>
  <c r="U1260" i="64"/>
  <c r="U1273" i="64" s="1"/>
  <c r="U1282" i="64"/>
  <c r="U1305" i="64" s="1"/>
  <c r="U1466" i="64"/>
  <c r="U1479" i="64" s="1"/>
  <c r="U1215" i="64"/>
  <c r="U1250" i="64" s="1"/>
  <c r="U2195" i="64"/>
  <c r="U2209" i="64" s="1"/>
  <c r="U1589" i="64"/>
  <c r="U1612" i="64" s="1"/>
  <c r="U1171" i="64"/>
  <c r="U1206" i="64" s="1"/>
  <c r="U1621" i="64"/>
  <c r="U1644" i="64" s="1"/>
  <c r="U1553" i="64"/>
  <c r="U1580" i="64" s="1"/>
  <c r="U1064" i="64"/>
  <c r="U1091" i="64" s="1"/>
  <c r="U1029" i="64"/>
  <c r="U1056" i="64" s="1"/>
  <c r="U1099" i="64"/>
  <c r="U1126" i="64" s="1"/>
  <c r="U1653" i="64"/>
  <c r="U1678" i="64" s="1"/>
  <c r="U1135" i="64"/>
  <c r="U1162" i="64" s="1"/>
  <c r="U983" i="64"/>
  <c r="U996" i="64" s="1"/>
  <c r="U1687" i="64"/>
  <c r="U1712" i="64" s="1"/>
  <c r="U1005" i="64"/>
  <c r="U816" i="64"/>
  <c r="U832" i="64" s="1"/>
  <c r="U959" i="64"/>
  <c r="U974" i="64" s="1"/>
  <c r="U911" i="64"/>
  <c r="U926" i="64" s="1"/>
  <c r="U935" i="64"/>
  <c r="U950" i="64" s="1"/>
  <c r="U792" i="64"/>
  <c r="U807" i="64" s="1"/>
  <c r="U445" i="64"/>
  <c r="U1368" i="64"/>
  <c r="U1383" i="64" s="1"/>
  <c r="U417" i="64"/>
  <c r="U518" i="64"/>
  <c r="U531" i="64" s="1"/>
  <c r="U494" i="64"/>
  <c r="U469" i="64"/>
  <c r="U1392" i="64"/>
  <c r="U1407" i="64" s="1"/>
  <c r="AH316" i="64"/>
  <c r="CK315" i="64"/>
  <c r="CC315" i="64"/>
  <c r="BM315" i="64"/>
  <c r="AO315" i="64"/>
  <c r="Y315" i="64"/>
  <c r="CJ312" i="64"/>
  <c r="CB312" i="64"/>
  <c r="BT312" i="64"/>
  <c r="BL312" i="64"/>
  <c r="BD312" i="64"/>
  <c r="AV312" i="64"/>
  <c r="AN312" i="64"/>
  <c r="AF312" i="64"/>
  <c r="X312" i="64"/>
  <c r="X325" i="64" s="1"/>
  <c r="CI311" i="64"/>
  <c r="CA311" i="64"/>
  <c r="BS311" i="64"/>
  <c r="BK311" i="64"/>
  <c r="AU311" i="64"/>
  <c r="AM311" i="64"/>
  <c r="AE311" i="64"/>
  <c r="W311" i="64"/>
  <c r="U334" i="64"/>
  <c r="AC334" i="64"/>
  <c r="AK334" i="64"/>
  <c r="AS334" i="64"/>
  <c r="BA334" i="64"/>
  <c r="BI334" i="64"/>
  <c r="BQ334" i="64"/>
  <c r="BY334" i="64"/>
  <c r="BY348" i="64" s="1"/>
  <c r="CG334" i="64"/>
  <c r="U335" i="64"/>
  <c r="AC335" i="64"/>
  <c r="AK335" i="64"/>
  <c r="AS335" i="64"/>
  <c r="BA335" i="64"/>
  <c r="BI335" i="64"/>
  <c r="BQ335" i="64"/>
  <c r="BY335" i="64"/>
  <c r="CG335" i="64"/>
  <c r="T338" i="64"/>
  <c r="AB338" i="64"/>
  <c r="AJ338" i="64"/>
  <c r="AR338" i="64"/>
  <c r="AZ338" i="64"/>
  <c r="BH338" i="64"/>
  <c r="BP338" i="64"/>
  <c r="BY338" i="64"/>
  <c r="CK338" i="64"/>
  <c r="AA339" i="64"/>
  <c r="AA349" i="64" s="1"/>
  <c r="AK339" i="64"/>
  <c r="AK349" i="64" s="1"/>
  <c r="AW339" i="64"/>
  <c r="AW349" i="64" s="1"/>
  <c r="BG339" i="64"/>
  <c r="BG349" i="64" s="1"/>
  <c r="BQ339" i="64"/>
  <c r="BQ349" i="64" s="1"/>
  <c r="CC339" i="64"/>
  <c r="CC349" i="64" s="1"/>
  <c r="AS384" i="64"/>
  <c r="BS384" i="64"/>
  <c r="X385" i="64"/>
  <c r="AK385" i="64"/>
  <c r="AW385" i="64"/>
  <c r="BK385" i="64"/>
  <c r="CJ385" i="64"/>
  <c r="AM388" i="64"/>
  <c r="AZ388" i="64"/>
  <c r="BL388" i="64"/>
  <c r="BZ388" i="64"/>
  <c r="AR389" i="64"/>
  <c r="BD389" i="64"/>
  <c r="BR389" i="64"/>
  <c r="CC389" i="64"/>
  <c r="T1391" i="64"/>
  <c r="AU1391" i="64"/>
  <c r="BG1391" i="64"/>
  <c r="BU1391" i="64"/>
  <c r="CI1391" i="64"/>
  <c r="AI1395" i="64"/>
  <c r="AA1396" i="64"/>
  <c r="AV420" i="64"/>
  <c r="AN421" i="64"/>
  <c r="BZ444" i="64"/>
  <c r="BZ459" i="64" s="1"/>
  <c r="BR445" i="64"/>
  <c r="BA448" i="64"/>
  <c r="AS449" i="64"/>
  <c r="S468" i="64"/>
  <c r="CE468" i="64"/>
  <c r="BW469" i="64"/>
  <c r="BK473" i="64"/>
  <c r="AZ493" i="64"/>
  <c r="CG494" i="64"/>
  <c r="AV498" i="64"/>
  <c r="BQ1367" i="64"/>
  <c r="BQ1382" i="64" s="1"/>
  <c r="CH815" i="64"/>
  <c r="CH831" i="64" s="1"/>
  <c r="CI819" i="64"/>
  <c r="BJ517" i="64"/>
  <c r="BC1336" i="64"/>
  <c r="BC2091" i="64"/>
  <c r="BC2108" i="64" s="1"/>
  <c r="BC2116" i="64"/>
  <c r="BC2133" i="64" s="1"/>
  <c r="BC2142" i="64"/>
  <c r="BC2159" i="64" s="1"/>
  <c r="BC2065" i="64"/>
  <c r="BC2082" i="64" s="1"/>
  <c r="BC1313" i="64"/>
  <c r="BC1327" i="64" s="1"/>
  <c r="BC1281" i="64"/>
  <c r="BC1304" i="64" s="1"/>
  <c r="BC1465" i="64"/>
  <c r="BC1478" i="64" s="1"/>
  <c r="BC1259" i="64"/>
  <c r="BC1272" i="64" s="1"/>
  <c r="BC1170" i="64"/>
  <c r="BC1205" i="64" s="1"/>
  <c r="BC2194" i="64"/>
  <c r="BC2208" i="64" s="1"/>
  <c r="BC1214" i="64"/>
  <c r="BC1552" i="64"/>
  <c r="BC1579" i="64" s="1"/>
  <c r="BC1063" i="64"/>
  <c r="BC1090" i="64" s="1"/>
  <c r="BC1620" i="64"/>
  <c r="BC1643" i="64" s="1"/>
  <c r="BC1134" i="64"/>
  <c r="BC1161" i="64" s="1"/>
  <c r="BC1098" i="64"/>
  <c r="BC1125" i="64" s="1"/>
  <c r="BC1588" i="64"/>
  <c r="BC1611" i="64" s="1"/>
  <c r="BC1652" i="64"/>
  <c r="BC1677" i="64" s="1"/>
  <c r="BC1686" i="64"/>
  <c r="BC1711" i="64" s="1"/>
  <c r="BC1028" i="64"/>
  <c r="BC1055" i="64" s="1"/>
  <c r="BC1004" i="64"/>
  <c r="BC1019" i="64" s="1"/>
  <c r="BC982" i="64"/>
  <c r="BC995" i="64" s="1"/>
  <c r="BC815" i="64"/>
  <c r="BC831" i="64" s="1"/>
  <c r="BC958" i="64"/>
  <c r="BC973" i="64" s="1"/>
  <c r="BC934" i="64"/>
  <c r="BC949" i="64" s="1"/>
  <c r="BC910" i="64"/>
  <c r="BC925" i="64" s="1"/>
  <c r="BC791" i="64"/>
  <c r="BC806" i="64" s="1"/>
  <c r="BC1367" i="64"/>
  <c r="BC1382" i="64" s="1"/>
  <c r="BC517" i="64"/>
  <c r="BC416" i="64"/>
  <c r="BC436" i="64" s="1"/>
  <c r="BC468" i="64"/>
  <c r="BC493" i="64"/>
  <c r="BC444" i="64"/>
  <c r="BC459" i="64" s="1"/>
  <c r="CI1341" i="64"/>
  <c r="CI2147" i="64"/>
  <c r="CI2121" i="64"/>
  <c r="CI2096" i="64"/>
  <c r="CI1286" i="64"/>
  <c r="CI1264" i="64"/>
  <c r="CI1277" i="64" s="1"/>
  <c r="CI2070" i="64"/>
  <c r="CI2087" i="64" s="1"/>
  <c r="CI1470" i="64"/>
  <c r="CI1483" i="64" s="1"/>
  <c r="CI1318" i="64"/>
  <c r="CI1332" i="64" s="1"/>
  <c r="CI2199" i="64"/>
  <c r="CI2213" i="64" s="1"/>
  <c r="CI1175" i="64"/>
  <c r="CI1210" i="64" s="1"/>
  <c r="CI1219" i="64"/>
  <c r="CI1254" i="64" s="1"/>
  <c r="CI1625" i="64"/>
  <c r="CI1648" i="64" s="1"/>
  <c r="CI1557" i="64"/>
  <c r="CI1584" i="64" s="1"/>
  <c r="CI1593" i="64"/>
  <c r="CI1616" i="64" s="1"/>
  <c r="CI1657" i="64"/>
  <c r="CI1682" i="64" s="1"/>
  <c r="CI1139" i="64"/>
  <c r="CI1166" i="64" s="1"/>
  <c r="CI1103" i="64"/>
  <c r="CI1130" i="64" s="1"/>
  <c r="CI1691" i="64"/>
  <c r="CI1716" i="64" s="1"/>
  <c r="CI1068" i="64"/>
  <c r="CI1095" i="64" s="1"/>
  <c r="CI963" i="64"/>
  <c r="CI1033" i="64"/>
  <c r="CI1060" i="64" s="1"/>
  <c r="CI987" i="64"/>
  <c r="CI1000" i="64" s="1"/>
  <c r="CI1009" i="64"/>
  <c r="CI915" i="64"/>
  <c r="CI930" i="64" s="1"/>
  <c r="CI796" i="64"/>
  <c r="CI939" i="64"/>
  <c r="CI954" i="64" s="1"/>
  <c r="CI1372" i="64"/>
  <c r="CI1387" i="64" s="1"/>
  <c r="CI522" i="64"/>
  <c r="CI535" i="64" s="1"/>
  <c r="CI421" i="64"/>
  <c r="CI1396" i="64"/>
  <c r="CI820" i="64"/>
  <c r="CI836" i="64" s="1"/>
  <c r="CI498" i="64"/>
  <c r="CI473" i="64"/>
  <c r="CI449" i="64"/>
  <c r="AE1341" i="64"/>
  <c r="AE2147" i="64"/>
  <c r="AE2096" i="64"/>
  <c r="AE2121" i="64"/>
  <c r="AE1286" i="64"/>
  <c r="AE2070" i="64"/>
  <c r="AE2087" i="64" s="1"/>
  <c r="AE1264" i="64"/>
  <c r="AE1277" i="64" s="1"/>
  <c r="AE1318" i="64"/>
  <c r="AE1332" i="64" s="1"/>
  <c r="AE1470" i="64"/>
  <c r="AE1483" i="64" s="1"/>
  <c r="AE2199" i="64"/>
  <c r="AE2213" i="64" s="1"/>
  <c r="AE1175" i="64"/>
  <c r="AE1210" i="64" s="1"/>
  <c r="AE1219" i="64"/>
  <c r="AE1254" i="64" s="1"/>
  <c r="AE1557" i="64"/>
  <c r="AE1584" i="64" s="1"/>
  <c r="AE1139" i="64"/>
  <c r="AE1166" i="64" s="1"/>
  <c r="AE1625" i="64"/>
  <c r="AE1648" i="64" s="1"/>
  <c r="AE1593" i="64"/>
  <c r="AE1616" i="64" s="1"/>
  <c r="AE1103" i="64"/>
  <c r="AE1130" i="64" s="1"/>
  <c r="AE1657" i="64"/>
  <c r="AE1682" i="64" s="1"/>
  <c r="AE1691" i="64"/>
  <c r="AE1716" i="64" s="1"/>
  <c r="AE1033" i="64"/>
  <c r="AE1060" i="64" s="1"/>
  <c r="AE1068" i="64"/>
  <c r="AE1095" i="64" s="1"/>
  <c r="AE963" i="64"/>
  <c r="AE987" i="64"/>
  <c r="AE1000" i="64" s="1"/>
  <c r="AE796" i="64"/>
  <c r="AE1372" i="64"/>
  <c r="AE1387" i="64" s="1"/>
  <c r="AE1009" i="64"/>
  <c r="AE915" i="64"/>
  <c r="AE930" i="64" s="1"/>
  <c r="AE522" i="64"/>
  <c r="AE535" i="64" s="1"/>
  <c r="AE498" i="64"/>
  <c r="AE421" i="64"/>
  <c r="AE939" i="64"/>
  <c r="AE954" i="64" s="1"/>
  <c r="AE820" i="64"/>
  <c r="AE836" i="64" s="1"/>
  <c r="AE473" i="64"/>
  <c r="AE1396" i="64"/>
  <c r="AE449" i="64"/>
  <c r="X1340" i="64"/>
  <c r="X2146" i="64"/>
  <c r="X2095" i="64"/>
  <c r="X2120" i="64"/>
  <c r="X2069" i="64"/>
  <c r="X1317" i="64"/>
  <c r="X1285" i="64"/>
  <c r="X1263" i="64"/>
  <c r="X1469" i="64"/>
  <c r="X2198" i="64"/>
  <c r="X1556" i="64"/>
  <c r="X1174" i="64"/>
  <c r="X1624" i="64"/>
  <c r="X1138" i="64"/>
  <c r="X1592" i="64"/>
  <c r="X1218" i="64"/>
  <c r="X1067" i="64"/>
  <c r="X1690" i="64"/>
  <c r="X1032" i="64"/>
  <c r="X1102" i="64"/>
  <c r="X1008" i="64"/>
  <c r="X962" i="64"/>
  <c r="X977" i="64" s="1"/>
  <c r="X938" i="64"/>
  <c r="X953" i="64" s="1"/>
  <c r="X1656" i="64"/>
  <c r="X1371" i="64"/>
  <c r="X986" i="64"/>
  <c r="X521" i="64"/>
  <c r="X534" i="64" s="1"/>
  <c r="X472" i="64"/>
  <c r="X1395" i="64"/>
  <c r="X448" i="64"/>
  <c r="X819" i="64"/>
  <c r="X795" i="64"/>
  <c r="AG1337" i="64"/>
  <c r="AG1359" i="64" s="1"/>
  <c r="AG2143" i="64"/>
  <c r="AG2160" i="64" s="1"/>
  <c r="AG2117" i="64"/>
  <c r="AG2134" i="64" s="1"/>
  <c r="AG2066" i="64"/>
  <c r="AG2083" i="64" s="1"/>
  <c r="AG2092" i="64"/>
  <c r="AG2109" i="64" s="1"/>
  <c r="AG1282" i="64"/>
  <c r="AG1305" i="64" s="1"/>
  <c r="AG1314" i="64"/>
  <c r="AG1328" i="64" s="1"/>
  <c r="AG1260" i="64"/>
  <c r="AG1273" i="64" s="1"/>
  <c r="AG1466" i="64"/>
  <c r="AG1479" i="64" s="1"/>
  <c r="AG2195" i="64"/>
  <c r="AG2209" i="64" s="1"/>
  <c r="AG1215" i="64"/>
  <c r="AG1250" i="64" s="1"/>
  <c r="AG1553" i="64"/>
  <c r="AG1580" i="64" s="1"/>
  <c r="AG1621" i="64"/>
  <c r="AG1644" i="64" s="1"/>
  <c r="AG1135" i="64"/>
  <c r="AG1162" i="64" s="1"/>
  <c r="AG1099" i="64"/>
  <c r="AG1126" i="64" s="1"/>
  <c r="AG1064" i="64"/>
  <c r="AG1091" i="64" s="1"/>
  <c r="AG1589" i="64"/>
  <c r="AG1612" i="64" s="1"/>
  <c r="AG1687" i="64"/>
  <c r="AG1712" i="64" s="1"/>
  <c r="AG1029" i="64"/>
  <c r="AG1056" i="64" s="1"/>
  <c r="AG959" i="64"/>
  <c r="AG974" i="64" s="1"/>
  <c r="AG1005" i="64"/>
  <c r="AG1171" i="64"/>
  <c r="AG1206" i="64" s="1"/>
  <c r="AG935" i="64"/>
  <c r="AG950" i="64" s="1"/>
  <c r="AG983" i="64"/>
  <c r="AG996" i="64" s="1"/>
  <c r="AG911" i="64"/>
  <c r="AG926" i="64" s="1"/>
  <c r="AG1653" i="64"/>
  <c r="AG1678" i="64" s="1"/>
  <c r="AG1368" i="64"/>
  <c r="AG1383" i="64" s="1"/>
  <c r="AG518" i="64"/>
  <c r="AG531" i="64" s="1"/>
  <c r="AG469" i="64"/>
  <c r="AG1392" i="64"/>
  <c r="AG1407" i="64" s="1"/>
  <c r="AG494" i="64"/>
  <c r="AG445" i="64"/>
  <c r="AG792" i="64"/>
  <c r="AG807" i="64" s="1"/>
  <c r="X338" i="64"/>
  <c r="BD338" i="64"/>
  <c r="BK389" i="64"/>
  <c r="CL1336" i="64"/>
  <c r="CL2142" i="64"/>
  <c r="CL2159" i="64" s="1"/>
  <c r="CL2116" i="64"/>
  <c r="CL2133" i="64" s="1"/>
  <c r="CL2091" i="64"/>
  <c r="CL2108" i="64" s="1"/>
  <c r="CL1313" i="64"/>
  <c r="CL1327" i="64" s="1"/>
  <c r="CL2065" i="64"/>
  <c r="CL2082" i="64" s="1"/>
  <c r="CL1281" i="64"/>
  <c r="CL1304" i="64" s="1"/>
  <c r="CL1259" i="64"/>
  <c r="CL1272" i="64" s="1"/>
  <c r="CL2194" i="64"/>
  <c r="CL2208" i="64" s="1"/>
  <c r="CL1465" i="64"/>
  <c r="CL1478" i="64" s="1"/>
  <c r="CL1214" i="64"/>
  <c r="CL1620" i="64"/>
  <c r="CL1643" i="64" s="1"/>
  <c r="CL1170" i="64"/>
  <c r="CL1205" i="64" s="1"/>
  <c r="CL1134" i="64"/>
  <c r="CL1161" i="64" s="1"/>
  <c r="CL1098" i="64"/>
  <c r="CL1125" i="64" s="1"/>
  <c r="CL1063" i="64"/>
  <c r="CL1090" i="64" s="1"/>
  <c r="CL1686" i="64"/>
  <c r="CL1711" i="64" s="1"/>
  <c r="CL1028" i="64"/>
  <c r="CL1055" i="64" s="1"/>
  <c r="CL1588" i="64"/>
  <c r="CL1611" i="64" s="1"/>
  <c r="CL1552" i="64"/>
  <c r="CL1579" i="64" s="1"/>
  <c r="CL1004" i="64"/>
  <c r="CL1019" i="64" s="1"/>
  <c r="CL1652" i="64"/>
  <c r="CL1677" i="64" s="1"/>
  <c r="CL982" i="64"/>
  <c r="CL995" i="64" s="1"/>
  <c r="CL910" i="64"/>
  <c r="CL925" i="64" s="1"/>
  <c r="CL934" i="64"/>
  <c r="CL949" i="64" s="1"/>
  <c r="CL791" i="64"/>
  <c r="CL806" i="64" s="1"/>
  <c r="CL517" i="64"/>
  <c r="CL493" i="64"/>
  <c r="CL958" i="64"/>
  <c r="CL973" i="64" s="1"/>
  <c r="CL815" i="64"/>
  <c r="CL831" i="64" s="1"/>
  <c r="CL468" i="64"/>
  <c r="CL1391" i="64"/>
  <c r="CL444" i="64"/>
  <c r="CL459" i="64" s="1"/>
  <c r="CL1367" i="64"/>
  <c r="CL1382" i="64" s="1"/>
  <c r="CL416" i="64"/>
  <c r="CL436" i="64" s="1"/>
  <c r="CD1336" i="64"/>
  <c r="CD2142" i="64"/>
  <c r="CD2159" i="64" s="1"/>
  <c r="CD2116" i="64"/>
  <c r="CD2133" i="64" s="1"/>
  <c r="CD1313" i="64"/>
  <c r="CD1327" i="64" s="1"/>
  <c r="CD2091" i="64"/>
  <c r="CD2108" i="64" s="1"/>
  <c r="CD1281" i="64"/>
  <c r="CD1304" i="64" s="1"/>
  <c r="CD2065" i="64"/>
  <c r="CD2082" i="64" s="1"/>
  <c r="CD1259" i="64"/>
  <c r="CD1272" i="64" s="1"/>
  <c r="CD1465" i="64"/>
  <c r="CD1478" i="64" s="1"/>
  <c r="CD2194" i="64"/>
  <c r="CD2208" i="64" s="1"/>
  <c r="CD1214" i="64"/>
  <c r="CD1170" i="64"/>
  <c r="CD1205" i="64" s="1"/>
  <c r="CD1620" i="64"/>
  <c r="CD1643" i="64" s="1"/>
  <c r="CD1134" i="64"/>
  <c r="CD1161" i="64" s="1"/>
  <c r="CD1552" i="64"/>
  <c r="CD1579" i="64" s="1"/>
  <c r="CD1588" i="64"/>
  <c r="CD1611" i="64" s="1"/>
  <c r="CD1098" i="64"/>
  <c r="CD1125" i="64" s="1"/>
  <c r="CD1686" i="64"/>
  <c r="CD1711" i="64" s="1"/>
  <c r="CD1028" i="64"/>
  <c r="CD1055" i="64" s="1"/>
  <c r="CD1004" i="64"/>
  <c r="CD1019" i="64" s="1"/>
  <c r="CD1063" i="64"/>
  <c r="CD1090" i="64" s="1"/>
  <c r="CD1652" i="64"/>
  <c r="CD1677" i="64" s="1"/>
  <c r="CD982" i="64"/>
  <c r="CD995" i="64" s="1"/>
  <c r="CD910" i="64"/>
  <c r="CD925" i="64" s="1"/>
  <c r="CD958" i="64"/>
  <c r="CD973" i="64" s="1"/>
  <c r="CD791" i="64"/>
  <c r="CD806" i="64" s="1"/>
  <c r="CD517" i="64"/>
  <c r="CD493" i="64"/>
  <c r="CD815" i="64"/>
  <c r="CD831" i="64" s="1"/>
  <c r="CD934" i="64"/>
  <c r="CD949" i="64" s="1"/>
  <c r="CD468" i="64"/>
  <c r="CD1367" i="64"/>
  <c r="CD1382" i="64" s="1"/>
  <c r="CD1391" i="64"/>
  <c r="CD444" i="64"/>
  <c r="CD459" i="64" s="1"/>
  <c r="CD416" i="64"/>
  <c r="CD436" i="64" s="1"/>
  <c r="BV1336" i="64"/>
  <c r="BV2142" i="64"/>
  <c r="BV2159" i="64" s="1"/>
  <c r="BV2116" i="64"/>
  <c r="BV2133" i="64" s="1"/>
  <c r="BV1313" i="64"/>
  <c r="BV1327" i="64" s="1"/>
  <c r="BV2091" i="64"/>
  <c r="BV2108" i="64" s="1"/>
  <c r="BV1281" i="64"/>
  <c r="BV1304" i="64" s="1"/>
  <c r="BV2065" i="64"/>
  <c r="BV2082" i="64" s="1"/>
  <c r="BV1259" i="64"/>
  <c r="BV1272" i="64" s="1"/>
  <c r="BV2194" i="64"/>
  <c r="BV2208" i="64" s="1"/>
  <c r="BV1465" i="64"/>
  <c r="BV1478" i="64" s="1"/>
  <c r="BV1214" i="64"/>
  <c r="BV1620" i="64"/>
  <c r="BV1643" i="64" s="1"/>
  <c r="BV1552" i="64"/>
  <c r="BV1579" i="64" s="1"/>
  <c r="BV1588" i="64"/>
  <c r="BV1611" i="64" s="1"/>
  <c r="BV1134" i="64"/>
  <c r="BV1161" i="64" s="1"/>
  <c r="BV1098" i="64"/>
  <c r="BV1125" i="64" s="1"/>
  <c r="BV1170" i="64"/>
  <c r="BV1205" i="64" s="1"/>
  <c r="BV1686" i="64"/>
  <c r="BV1711" i="64" s="1"/>
  <c r="BV1063" i="64"/>
  <c r="BV1090" i="64" s="1"/>
  <c r="BV1028" i="64"/>
  <c r="BV1055" i="64" s="1"/>
  <c r="BV1004" i="64"/>
  <c r="BV1019" i="64" s="1"/>
  <c r="BV1652" i="64"/>
  <c r="BV1677" i="64" s="1"/>
  <c r="BV910" i="64"/>
  <c r="BV925" i="64" s="1"/>
  <c r="BV791" i="64"/>
  <c r="BV806" i="64" s="1"/>
  <c r="BV517" i="64"/>
  <c r="BV934" i="64"/>
  <c r="BV949" i="64" s="1"/>
  <c r="BV493" i="64"/>
  <c r="BV982" i="64"/>
  <c r="BV995" i="64" s="1"/>
  <c r="BV958" i="64"/>
  <c r="BV973" i="64" s="1"/>
  <c r="BV815" i="64"/>
  <c r="BV831" i="64" s="1"/>
  <c r="BV468" i="64"/>
  <c r="BV444" i="64"/>
  <c r="BV459" i="64" s="1"/>
  <c r="BV1367" i="64"/>
  <c r="BV1382" i="64" s="1"/>
  <c r="BV416" i="64"/>
  <c r="BV436" i="64" s="1"/>
  <c r="BN1336" i="64"/>
  <c r="BN2142" i="64"/>
  <c r="BN2159" i="64" s="1"/>
  <c r="BN2116" i="64"/>
  <c r="BN2133" i="64" s="1"/>
  <c r="BN1313" i="64"/>
  <c r="BN1327" i="64" s="1"/>
  <c r="BN2065" i="64"/>
  <c r="BN2082" i="64" s="1"/>
  <c r="BN1281" i="64"/>
  <c r="BN1304" i="64" s="1"/>
  <c r="BN2091" i="64"/>
  <c r="BN2108" i="64" s="1"/>
  <c r="BN1259" i="64"/>
  <c r="BN1272" i="64" s="1"/>
  <c r="BN2194" i="64"/>
  <c r="BN2208" i="64" s="1"/>
  <c r="BN1465" i="64"/>
  <c r="BN1478" i="64" s="1"/>
  <c r="BN1170" i="64"/>
  <c r="BN1205" i="64" s="1"/>
  <c r="BN1214" i="64"/>
  <c r="BN1620" i="64"/>
  <c r="BN1643" i="64" s="1"/>
  <c r="BN1134" i="64"/>
  <c r="BN1161" i="64" s="1"/>
  <c r="BN1552" i="64"/>
  <c r="BN1579" i="64" s="1"/>
  <c r="BN1098" i="64"/>
  <c r="BN1125" i="64" s="1"/>
  <c r="BN1063" i="64"/>
  <c r="BN1090" i="64" s="1"/>
  <c r="BN1686" i="64"/>
  <c r="BN1711" i="64" s="1"/>
  <c r="BN1028" i="64"/>
  <c r="BN1055" i="64" s="1"/>
  <c r="BN1004" i="64"/>
  <c r="BN1019" i="64" s="1"/>
  <c r="BN1652" i="64"/>
  <c r="BN1677" i="64" s="1"/>
  <c r="BN1588" i="64"/>
  <c r="BN1611" i="64" s="1"/>
  <c r="BN982" i="64"/>
  <c r="BN995" i="64" s="1"/>
  <c r="BN910" i="64"/>
  <c r="BN925" i="64" s="1"/>
  <c r="BN791" i="64"/>
  <c r="BN806" i="64" s="1"/>
  <c r="BN958" i="64"/>
  <c r="BN973" i="64" s="1"/>
  <c r="BN934" i="64"/>
  <c r="BN949" i="64" s="1"/>
  <c r="BN517" i="64"/>
  <c r="BN493" i="64"/>
  <c r="BN815" i="64"/>
  <c r="BN831" i="64" s="1"/>
  <c r="BN468" i="64"/>
  <c r="BN1367" i="64"/>
  <c r="BN1382" i="64" s="1"/>
  <c r="BN444" i="64"/>
  <c r="BN459" i="64" s="1"/>
  <c r="BN416" i="64"/>
  <c r="BN436" i="64" s="1"/>
  <c r="BF1336" i="64"/>
  <c r="BF2142" i="64"/>
  <c r="BF2159" i="64" s="1"/>
  <c r="BF2116" i="64"/>
  <c r="BF2133" i="64" s="1"/>
  <c r="BF2091" i="64"/>
  <c r="BF2108" i="64" s="1"/>
  <c r="BF2065" i="64"/>
  <c r="BF2082" i="64" s="1"/>
  <c r="BF1313" i="64"/>
  <c r="BF1327" i="64" s="1"/>
  <c r="BF1281" i="64"/>
  <c r="BF1304" i="64" s="1"/>
  <c r="BF1259" i="64"/>
  <c r="BF1272" i="64" s="1"/>
  <c r="BF1465" i="64"/>
  <c r="BF1478" i="64" s="1"/>
  <c r="BF2194" i="64"/>
  <c r="BF2208" i="64" s="1"/>
  <c r="BF1170" i="64"/>
  <c r="BF1205" i="64" s="1"/>
  <c r="BF1620" i="64"/>
  <c r="BF1643" i="64" s="1"/>
  <c r="BF1214" i="64"/>
  <c r="BF1552" i="64"/>
  <c r="BF1579" i="64" s="1"/>
  <c r="BF1134" i="64"/>
  <c r="BF1161" i="64" s="1"/>
  <c r="BF1588" i="64"/>
  <c r="BF1611" i="64" s="1"/>
  <c r="BF1098" i="64"/>
  <c r="BF1125" i="64" s="1"/>
  <c r="BF1686" i="64"/>
  <c r="BF1711" i="64" s="1"/>
  <c r="BF1028" i="64"/>
  <c r="BF1055" i="64" s="1"/>
  <c r="BF1004" i="64"/>
  <c r="BF1019" i="64" s="1"/>
  <c r="BF1063" i="64"/>
  <c r="BF1090" i="64" s="1"/>
  <c r="BF1652" i="64"/>
  <c r="BF1677" i="64" s="1"/>
  <c r="BF982" i="64"/>
  <c r="BF995" i="64" s="1"/>
  <c r="BF958" i="64"/>
  <c r="BF973" i="64" s="1"/>
  <c r="BF910" i="64"/>
  <c r="BF925" i="64" s="1"/>
  <c r="BF934" i="64"/>
  <c r="BF949" i="64" s="1"/>
  <c r="BF791" i="64"/>
  <c r="BF806" i="64" s="1"/>
  <c r="BF517" i="64"/>
  <c r="BF493" i="64"/>
  <c r="BF815" i="64"/>
  <c r="BF831" i="64" s="1"/>
  <c r="BF468" i="64"/>
  <c r="BF444" i="64"/>
  <c r="BF459" i="64" s="1"/>
  <c r="BF1367" i="64"/>
  <c r="BF1382" i="64" s="1"/>
  <c r="BF416" i="64"/>
  <c r="BF436" i="64" s="1"/>
  <c r="AX1336" i="64"/>
  <c r="AX2142" i="64"/>
  <c r="AX2159" i="64" s="1"/>
  <c r="AX2116" i="64"/>
  <c r="AX2133" i="64" s="1"/>
  <c r="AX2065" i="64"/>
  <c r="AX2082" i="64" s="1"/>
  <c r="AX1313" i="64"/>
  <c r="AX1327" i="64" s="1"/>
  <c r="AX1281" i="64"/>
  <c r="AX1304" i="64" s="1"/>
  <c r="AX2091" i="64"/>
  <c r="AX2108" i="64" s="1"/>
  <c r="AX1259" i="64"/>
  <c r="AX1272" i="64" s="1"/>
  <c r="AX2194" i="64"/>
  <c r="AX2208" i="64" s="1"/>
  <c r="AX1465" i="64"/>
  <c r="AX1478" i="64" s="1"/>
  <c r="AX1214" i="64"/>
  <c r="AX1170" i="64"/>
  <c r="AX1205" i="64" s="1"/>
  <c r="AX1620" i="64"/>
  <c r="AX1643" i="64" s="1"/>
  <c r="AX1588" i="64"/>
  <c r="AX1611" i="64" s="1"/>
  <c r="AX1134" i="64"/>
  <c r="AX1161" i="64" s="1"/>
  <c r="AX1098" i="64"/>
  <c r="AX1125" i="64" s="1"/>
  <c r="AX1686" i="64"/>
  <c r="AX1711" i="64" s="1"/>
  <c r="AX1063" i="64"/>
  <c r="AX1090" i="64" s="1"/>
  <c r="AX1552" i="64"/>
  <c r="AX1579" i="64" s="1"/>
  <c r="AX1028" i="64"/>
  <c r="AX1055" i="64" s="1"/>
  <c r="AX1004" i="64"/>
  <c r="AX1019" i="64" s="1"/>
  <c r="AX1652" i="64"/>
  <c r="AX1677" i="64" s="1"/>
  <c r="AX982" i="64"/>
  <c r="AX995" i="64" s="1"/>
  <c r="AX910" i="64"/>
  <c r="AX925" i="64" s="1"/>
  <c r="AX791" i="64"/>
  <c r="AX806" i="64" s="1"/>
  <c r="AX517" i="64"/>
  <c r="AX958" i="64"/>
  <c r="AX973" i="64" s="1"/>
  <c r="AX493" i="64"/>
  <c r="AX815" i="64"/>
  <c r="AX831" i="64" s="1"/>
  <c r="AX468" i="64"/>
  <c r="AX1367" i="64"/>
  <c r="AX1382" i="64" s="1"/>
  <c r="AX934" i="64"/>
  <c r="AX949" i="64" s="1"/>
  <c r="AX444" i="64"/>
  <c r="AX459" i="64" s="1"/>
  <c r="AX416" i="64"/>
  <c r="AX436" i="64" s="1"/>
  <c r="AP1336" i="64"/>
  <c r="AP2142" i="64"/>
  <c r="AP2159" i="64" s="1"/>
  <c r="AP2116" i="64"/>
  <c r="AP2133" i="64" s="1"/>
  <c r="AP2091" i="64"/>
  <c r="AP2108" i="64" s="1"/>
  <c r="AP1313" i="64"/>
  <c r="AP1327" i="64" s="1"/>
  <c r="AP1281" i="64"/>
  <c r="AP1304" i="64" s="1"/>
  <c r="AP2065" i="64"/>
  <c r="AP2082" i="64" s="1"/>
  <c r="AP1259" i="64"/>
  <c r="AP1272" i="64" s="1"/>
  <c r="AP1465" i="64"/>
  <c r="AP1478" i="64" s="1"/>
  <c r="AP2194" i="64"/>
  <c r="AP2208" i="64" s="1"/>
  <c r="AP1170" i="64"/>
  <c r="AP1205" i="64" s="1"/>
  <c r="AP1620" i="64"/>
  <c r="AP1643" i="64" s="1"/>
  <c r="AP1134" i="64"/>
  <c r="AP1161" i="64" s="1"/>
  <c r="AP1214" i="64"/>
  <c r="AP1552" i="64"/>
  <c r="AP1579" i="64" s="1"/>
  <c r="AP1588" i="64"/>
  <c r="AP1611" i="64" s="1"/>
  <c r="AP1098" i="64"/>
  <c r="AP1125" i="64" s="1"/>
  <c r="AP1686" i="64"/>
  <c r="AP1711" i="64" s="1"/>
  <c r="AP1028" i="64"/>
  <c r="AP1055" i="64" s="1"/>
  <c r="AP1004" i="64"/>
  <c r="AP1019" i="64" s="1"/>
  <c r="AP1652" i="64"/>
  <c r="AP1677" i="64" s="1"/>
  <c r="AP1063" i="64"/>
  <c r="AP1090" i="64" s="1"/>
  <c r="AP910" i="64"/>
  <c r="AP925" i="64" s="1"/>
  <c r="AP791" i="64"/>
  <c r="AP806" i="64" s="1"/>
  <c r="AP958" i="64"/>
  <c r="AP973" i="64" s="1"/>
  <c r="AP517" i="64"/>
  <c r="AP982" i="64"/>
  <c r="AP995" i="64" s="1"/>
  <c r="AP934" i="64"/>
  <c r="AP949" i="64" s="1"/>
  <c r="AP493" i="64"/>
  <c r="AP815" i="64"/>
  <c r="AP831" i="64" s="1"/>
  <c r="AP468" i="64"/>
  <c r="AP444" i="64"/>
  <c r="AP459" i="64" s="1"/>
  <c r="AP1367" i="64"/>
  <c r="AP1382" i="64" s="1"/>
  <c r="AP416" i="64"/>
  <c r="AP436" i="64" s="1"/>
  <c r="AH1336" i="64"/>
  <c r="AH2142" i="64"/>
  <c r="AH2159" i="64" s="1"/>
  <c r="AH2116" i="64"/>
  <c r="AH2133" i="64" s="1"/>
  <c r="AH2091" i="64"/>
  <c r="AH2108" i="64" s="1"/>
  <c r="AH2065" i="64"/>
  <c r="AH2082" i="64" s="1"/>
  <c r="AH1313" i="64"/>
  <c r="AH1327" i="64" s="1"/>
  <c r="AH1281" i="64"/>
  <c r="AH1304" i="64" s="1"/>
  <c r="AH1259" i="64"/>
  <c r="AH1272" i="64" s="1"/>
  <c r="AH2194" i="64"/>
  <c r="AH2208" i="64" s="1"/>
  <c r="AH1170" i="64"/>
  <c r="AH1205" i="64" s="1"/>
  <c r="AH1214" i="64"/>
  <c r="AH1620" i="64"/>
  <c r="AH1643" i="64" s="1"/>
  <c r="AH1465" i="64"/>
  <c r="AH1478" i="64" s="1"/>
  <c r="AH1552" i="64"/>
  <c r="AH1579" i="64" s="1"/>
  <c r="AH1588" i="64"/>
  <c r="AH1611" i="64" s="1"/>
  <c r="AH1134" i="64"/>
  <c r="AH1161" i="64" s="1"/>
  <c r="AH1098" i="64"/>
  <c r="AH1125" i="64" s="1"/>
  <c r="AH1686" i="64"/>
  <c r="AH1711" i="64" s="1"/>
  <c r="AH1028" i="64"/>
  <c r="AH1055" i="64" s="1"/>
  <c r="AH1063" i="64"/>
  <c r="AH1090" i="64" s="1"/>
  <c r="AH1004" i="64"/>
  <c r="AH1019" i="64" s="1"/>
  <c r="AH1652" i="64"/>
  <c r="AH1677" i="64" s="1"/>
  <c r="AH982" i="64"/>
  <c r="AH995" i="64" s="1"/>
  <c r="AH910" i="64"/>
  <c r="AH925" i="64" s="1"/>
  <c r="AH791" i="64"/>
  <c r="AH806" i="64" s="1"/>
  <c r="AH934" i="64"/>
  <c r="AH949" i="64" s="1"/>
  <c r="AH517" i="64"/>
  <c r="AH493" i="64"/>
  <c r="AH815" i="64"/>
  <c r="AH831" i="64" s="1"/>
  <c r="AH468" i="64"/>
  <c r="AH958" i="64"/>
  <c r="AH973" i="64" s="1"/>
  <c r="AH1367" i="64"/>
  <c r="AH1382" i="64" s="1"/>
  <c r="AH444" i="64"/>
  <c r="AH459" i="64" s="1"/>
  <c r="AH416" i="64"/>
  <c r="AH436" i="64" s="1"/>
  <c r="Z1336" i="64"/>
  <c r="Z2142" i="64"/>
  <c r="Z2159" i="64" s="1"/>
  <c r="Z2116" i="64"/>
  <c r="Z2133" i="64" s="1"/>
  <c r="Z1313" i="64"/>
  <c r="Z1327" i="64" s="1"/>
  <c r="Z2065" i="64"/>
  <c r="Z2082" i="64" s="1"/>
  <c r="Z1281" i="64"/>
  <c r="Z1304" i="64" s="1"/>
  <c r="Z1259" i="64"/>
  <c r="Z1272" i="64" s="1"/>
  <c r="Z2194" i="64"/>
  <c r="Z2208" i="64" s="1"/>
  <c r="Z2091" i="64"/>
  <c r="Z2108" i="64" s="1"/>
  <c r="Z1465" i="64"/>
  <c r="Z1478" i="64" s="1"/>
  <c r="Z1170" i="64"/>
  <c r="Z1205" i="64" s="1"/>
  <c r="Z1620" i="64"/>
  <c r="Z1643" i="64" s="1"/>
  <c r="Z1214" i="64"/>
  <c r="Z1134" i="64"/>
  <c r="Z1161" i="64" s="1"/>
  <c r="Z1098" i="64"/>
  <c r="Z1125" i="64" s="1"/>
  <c r="Z1063" i="64"/>
  <c r="Z1090" i="64" s="1"/>
  <c r="Z1028" i="64"/>
  <c r="Z1055" i="64" s="1"/>
  <c r="Z1004" i="64"/>
  <c r="Z1019" i="64" s="1"/>
  <c r="Z1588" i="64"/>
  <c r="Z1611" i="64" s="1"/>
  <c r="Z1552" i="64"/>
  <c r="Z1579" i="64" s="1"/>
  <c r="Z1652" i="64"/>
  <c r="Z1677" i="64" s="1"/>
  <c r="Z982" i="64"/>
  <c r="Z995" i="64" s="1"/>
  <c r="Z1686" i="64"/>
  <c r="Z1711" i="64" s="1"/>
  <c r="Z910" i="64"/>
  <c r="Z925" i="64" s="1"/>
  <c r="Z934" i="64"/>
  <c r="Z949" i="64" s="1"/>
  <c r="Z791" i="64"/>
  <c r="Z806" i="64" s="1"/>
  <c r="Z517" i="64"/>
  <c r="Z958" i="64"/>
  <c r="Z973" i="64" s="1"/>
  <c r="Z493" i="64"/>
  <c r="Z815" i="64"/>
  <c r="Z831" i="64" s="1"/>
  <c r="Z468" i="64"/>
  <c r="Z444" i="64"/>
  <c r="Z459" i="64" s="1"/>
  <c r="Z1367" i="64"/>
  <c r="Z1382" i="64" s="1"/>
  <c r="Z416" i="64"/>
  <c r="Z436" i="64" s="1"/>
  <c r="CL1341" i="64"/>
  <c r="CL2147" i="64"/>
  <c r="CL2121" i="64"/>
  <c r="CL2070" i="64"/>
  <c r="CL2087" i="64" s="1"/>
  <c r="CL2096" i="64"/>
  <c r="CL1286" i="64"/>
  <c r="CL1318" i="64"/>
  <c r="CL1332" i="64" s="1"/>
  <c r="CL2199" i="64"/>
  <c r="CL2213" i="64" s="1"/>
  <c r="CL1264" i="64"/>
  <c r="CL1277" i="64" s="1"/>
  <c r="CL1625" i="64"/>
  <c r="CL1648" i="64" s="1"/>
  <c r="CL1470" i="64"/>
  <c r="CL1483" i="64" s="1"/>
  <c r="CL1219" i="64"/>
  <c r="CL1254" i="64" s="1"/>
  <c r="CL1175" i="64"/>
  <c r="CL1210" i="64" s="1"/>
  <c r="CL1139" i="64"/>
  <c r="CL1166" i="64" s="1"/>
  <c r="CL1593" i="64"/>
  <c r="CL1616" i="64" s="1"/>
  <c r="CL1103" i="64"/>
  <c r="CL1130" i="64" s="1"/>
  <c r="CL1691" i="64"/>
  <c r="CL1716" i="64" s="1"/>
  <c r="CL1557" i="64"/>
  <c r="CL1584" i="64" s="1"/>
  <c r="CL1068" i="64"/>
  <c r="CL1095" i="64" s="1"/>
  <c r="CL1033" i="64"/>
  <c r="CL1060" i="64" s="1"/>
  <c r="CL1009" i="64"/>
  <c r="CL1657" i="64"/>
  <c r="CL1682" i="64" s="1"/>
  <c r="CL963" i="64"/>
  <c r="CL939" i="64"/>
  <c r="CL954" i="64" s="1"/>
  <c r="CL915" i="64"/>
  <c r="CL930" i="64" s="1"/>
  <c r="CL1372" i="64"/>
  <c r="CL1387" i="64" s="1"/>
  <c r="CL522" i="64"/>
  <c r="CL535" i="64" s="1"/>
  <c r="CL498" i="64"/>
  <c r="CL820" i="64"/>
  <c r="CL836" i="64" s="1"/>
  <c r="CL987" i="64"/>
  <c r="CL1000" i="64" s="1"/>
  <c r="CL1396" i="64"/>
  <c r="CL796" i="64"/>
  <c r="CL473" i="64"/>
  <c r="CL449" i="64"/>
  <c r="CL421" i="64"/>
  <c r="CL389" i="64"/>
  <c r="CD1341" i="64"/>
  <c r="CD2147" i="64"/>
  <c r="CD2121" i="64"/>
  <c r="CD2070" i="64"/>
  <c r="CD2087" i="64" s="1"/>
  <c r="CD2096" i="64"/>
  <c r="CD1318" i="64"/>
  <c r="CD1332" i="64" s="1"/>
  <c r="CD2199" i="64"/>
  <c r="CD2213" i="64" s="1"/>
  <c r="CD1286" i="64"/>
  <c r="CD1264" i="64"/>
  <c r="CD1277" i="64" s="1"/>
  <c r="CD1470" i="64"/>
  <c r="CD1483" i="64" s="1"/>
  <c r="CD1625" i="64"/>
  <c r="CD1648" i="64" s="1"/>
  <c r="CD1175" i="64"/>
  <c r="CD1210" i="64" s="1"/>
  <c r="CD1219" i="64"/>
  <c r="CD1254" i="64" s="1"/>
  <c r="CD1139" i="64"/>
  <c r="CD1166" i="64" s="1"/>
  <c r="CD1593" i="64"/>
  <c r="CD1616" i="64" s="1"/>
  <c r="CD1557" i="64"/>
  <c r="CD1584" i="64" s="1"/>
  <c r="CD1103" i="64"/>
  <c r="CD1130" i="64" s="1"/>
  <c r="CD1691" i="64"/>
  <c r="CD1716" i="64" s="1"/>
  <c r="CD1033" i="64"/>
  <c r="CD1060" i="64" s="1"/>
  <c r="CD1009" i="64"/>
  <c r="CD1657" i="64"/>
  <c r="CD1682" i="64" s="1"/>
  <c r="CD1068" i="64"/>
  <c r="CD1095" i="64" s="1"/>
  <c r="CD963" i="64"/>
  <c r="CD939" i="64"/>
  <c r="CD954" i="64" s="1"/>
  <c r="CD987" i="64"/>
  <c r="CD1000" i="64" s="1"/>
  <c r="CD1372" i="64"/>
  <c r="CD1387" i="64" s="1"/>
  <c r="CD522" i="64"/>
  <c r="CD535" i="64" s="1"/>
  <c r="CD498" i="64"/>
  <c r="CD820" i="64"/>
  <c r="CD836" i="64" s="1"/>
  <c r="CD915" i="64"/>
  <c r="CD930" i="64" s="1"/>
  <c r="CD473" i="64"/>
  <c r="CD1396" i="64"/>
  <c r="CD449" i="64"/>
  <c r="CD796" i="64"/>
  <c r="CD421" i="64"/>
  <c r="CD389" i="64"/>
  <c r="BV1341" i="64"/>
  <c r="BV2147" i="64"/>
  <c r="BV2121" i="64"/>
  <c r="BV2096" i="64"/>
  <c r="BV2070" i="64"/>
  <c r="BV2087" i="64" s="1"/>
  <c r="BV1318" i="64"/>
  <c r="BV1332" i="64" s="1"/>
  <c r="BV1286" i="64"/>
  <c r="BV2199" i="64"/>
  <c r="BV2213" i="64" s="1"/>
  <c r="BV1264" i="64"/>
  <c r="BV1277" i="64" s="1"/>
  <c r="BV1625" i="64"/>
  <c r="BV1648" i="64" s="1"/>
  <c r="BV1175" i="64"/>
  <c r="BV1210" i="64" s="1"/>
  <c r="BV1139" i="64"/>
  <c r="BV1166" i="64" s="1"/>
  <c r="BV1470" i="64"/>
  <c r="BV1483" i="64" s="1"/>
  <c r="BV1593" i="64"/>
  <c r="BV1616" i="64" s="1"/>
  <c r="BV1557" i="64"/>
  <c r="BV1584" i="64" s="1"/>
  <c r="BV1103" i="64"/>
  <c r="BV1130" i="64" s="1"/>
  <c r="BV1691" i="64"/>
  <c r="BV1716" i="64" s="1"/>
  <c r="BV1033" i="64"/>
  <c r="BV1060" i="64" s="1"/>
  <c r="BV1219" i="64"/>
  <c r="BV1254" i="64" s="1"/>
  <c r="BV1068" i="64"/>
  <c r="BV1095" i="64" s="1"/>
  <c r="BV1009" i="64"/>
  <c r="BV1657" i="64"/>
  <c r="BV1682" i="64" s="1"/>
  <c r="BV963" i="64"/>
  <c r="BV987" i="64"/>
  <c r="BV1000" i="64" s="1"/>
  <c r="BV939" i="64"/>
  <c r="BV954" i="64" s="1"/>
  <c r="BV1372" i="64"/>
  <c r="BV1387" i="64" s="1"/>
  <c r="BV522" i="64"/>
  <c r="BV535" i="64" s="1"/>
  <c r="BV498" i="64"/>
  <c r="BV915" i="64"/>
  <c r="BV930" i="64" s="1"/>
  <c r="BV820" i="64"/>
  <c r="BV836" i="64" s="1"/>
  <c r="BV796" i="64"/>
  <c r="BV1396" i="64"/>
  <c r="BV449" i="64"/>
  <c r="BV421" i="64"/>
  <c r="BV473" i="64"/>
  <c r="BV389" i="64"/>
  <c r="BN1341" i="64"/>
  <c r="BN2147" i="64"/>
  <c r="BN2121" i="64"/>
  <c r="BN2096" i="64"/>
  <c r="BN2070" i="64"/>
  <c r="BN2087" i="64" s="1"/>
  <c r="BN1318" i="64"/>
  <c r="BN1332" i="64" s="1"/>
  <c r="BN1286" i="64"/>
  <c r="BN2199" i="64"/>
  <c r="BN2213" i="64" s="1"/>
  <c r="BN1264" i="64"/>
  <c r="BN1277" i="64" s="1"/>
  <c r="BN1625" i="64"/>
  <c r="BN1648" i="64" s="1"/>
  <c r="BN1470" i="64"/>
  <c r="BN1483" i="64" s="1"/>
  <c r="BN1219" i="64"/>
  <c r="BN1254" i="64" s="1"/>
  <c r="BN1139" i="64"/>
  <c r="BN1166" i="64" s="1"/>
  <c r="BN1593" i="64"/>
  <c r="BN1616" i="64" s="1"/>
  <c r="BN1175" i="64"/>
  <c r="BN1210" i="64" s="1"/>
  <c r="BN1103" i="64"/>
  <c r="BN1130" i="64" s="1"/>
  <c r="BN1557" i="64"/>
  <c r="BN1584" i="64" s="1"/>
  <c r="BN1068" i="64"/>
  <c r="BN1095" i="64" s="1"/>
  <c r="BN1691" i="64"/>
  <c r="BN1716" i="64" s="1"/>
  <c r="BN1033" i="64"/>
  <c r="BN1060" i="64" s="1"/>
  <c r="BN1009" i="64"/>
  <c r="BN1657" i="64"/>
  <c r="BN1682" i="64" s="1"/>
  <c r="BN963" i="64"/>
  <c r="BN987" i="64"/>
  <c r="BN1000" i="64" s="1"/>
  <c r="BN939" i="64"/>
  <c r="BN954" i="64" s="1"/>
  <c r="BN1372" i="64"/>
  <c r="BN1387" i="64" s="1"/>
  <c r="BN522" i="64"/>
  <c r="BN535" i="64" s="1"/>
  <c r="BN915" i="64"/>
  <c r="BN930" i="64" s="1"/>
  <c r="BN498" i="64"/>
  <c r="BN820" i="64"/>
  <c r="BN836" i="64" s="1"/>
  <c r="BN1396" i="64"/>
  <c r="BN449" i="64"/>
  <c r="BN796" i="64"/>
  <c r="BN473" i="64"/>
  <c r="BN421" i="64"/>
  <c r="BN389" i="64"/>
  <c r="BF1341" i="64"/>
  <c r="BF2147" i="64"/>
  <c r="BF2121" i="64"/>
  <c r="BF2096" i="64"/>
  <c r="BF2070" i="64"/>
  <c r="BF2087" i="64" s="1"/>
  <c r="BF1318" i="64"/>
  <c r="BF1332" i="64" s="1"/>
  <c r="BF1286" i="64"/>
  <c r="BF2199" i="64"/>
  <c r="BF2213" i="64" s="1"/>
  <c r="BF1264" i="64"/>
  <c r="BF1277" i="64" s="1"/>
  <c r="BF1470" i="64"/>
  <c r="BF1483" i="64" s="1"/>
  <c r="BF1625" i="64"/>
  <c r="BF1648" i="64" s="1"/>
  <c r="BF1219" i="64"/>
  <c r="BF1254" i="64" s="1"/>
  <c r="BF1175" i="64"/>
  <c r="BF1210" i="64" s="1"/>
  <c r="BF1139" i="64"/>
  <c r="BF1166" i="64" s="1"/>
  <c r="BF1593" i="64"/>
  <c r="BF1616" i="64" s="1"/>
  <c r="BF1557" i="64"/>
  <c r="BF1584" i="64" s="1"/>
  <c r="BF1103" i="64"/>
  <c r="BF1130" i="64" s="1"/>
  <c r="BF1691" i="64"/>
  <c r="BF1716" i="64" s="1"/>
  <c r="BF1033" i="64"/>
  <c r="BF1060" i="64" s="1"/>
  <c r="BF1009" i="64"/>
  <c r="BF1068" i="64"/>
  <c r="BF1095" i="64" s="1"/>
  <c r="BF1657" i="64"/>
  <c r="BF1682" i="64" s="1"/>
  <c r="BF963" i="64"/>
  <c r="BF939" i="64"/>
  <c r="BF954" i="64" s="1"/>
  <c r="BF987" i="64"/>
  <c r="BF1000" i="64" s="1"/>
  <c r="BF915" i="64"/>
  <c r="BF930" i="64" s="1"/>
  <c r="BF1372" i="64"/>
  <c r="BF1387" i="64" s="1"/>
  <c r="BF522" i="64"/>
  <c r="BF535" i="64" s="1"/>
  <c r="BF498" i="64"/>
  <c r="BF820" i="64"/>
  <c r="BF836" i="64" s="1"/>
  <c r="BF1396" i="64"/>
  <c r="BF473" i="64"/>
  <c r="BF449" i="64"/>
  <c r="BF421" i="64"/>
  <c r="BF796" i="64"/>
  <c r="BF389" i="64"/>
  <c r="AX1341" i="64"/>
  <c r="AX2147" i="64"/>
  <c r="AX2121" i="64"/>
  <c r="AX2096" i="64"/>
  <c r="AX2070" i="64"/>
  <c r="AX2087" i="64" s="1"/>
  <c r="AX1286" i="64"/>
  <c r="AX2199" i="64"/>
  <c r="AX2213" i="64" s="1"/>
  <c r="AX1318" i="64"/>
  <c r="AX1332" i="64" s="1"/>
  <c r="AX1264" i="64"/>
  <c r="AX1277" i="64" s="1"/>
  <c r="AX1625" i="64"/>
  <c r="AX1648" i="64" s="1"/>
  <c r="AX1470" i="64"/>
  <c r="AX1483" i="64" s="1"/>
  <c r="AX1219" i="64"/>
  <c r="AX1254" i="64" s="1"/>
  <c r="AX1175" i="64"/>
  <c r="AX1210" i="64" s="1"/>
  <c r="AX1139" i="64"/>
  <c r="AX1166" i="64" s="1"/>
  <c r="AX1593" i="64"/>
  <c r="AX1616" i="64" s="1"/>
  <c r="AX1103" i="64"/>
  <c r="AX1130" i="64" s="1"/>
  <c r="AX1557" i="64"/>
  <c r="AX1584" i="64" s="1"/>
  <c r="AX1691" i="64"/>
  <c r="AX1716" i="64" s="1"/>
  <c r="AX1068" i="64"/>
  <c r="AX1095" i="64" s="1"/>
  <c r="AX1033" i="64"/>
  <c r="AX1060" i="64" s="1"/>
  <c r="AX1009" i="64"/>
  <c r="AX1657" i="64"/>
  <c r="AX1682" i="64" s="1"/>
  <c r="AX963" i="64"/>
  <c r="AX939" i="64"/>
  <c r="AX954" i="64" s="1"/>
  <c r="AX987" i="64"/>
  <c r="AX1000" i="64" s="1"/>
  <c r="AX1372" i="64"/>
  <c r="AX1387" i="64" s="1"/>
  <c r="AX522" i="64"/>
  <c r="AX535" i="64" s="1"/>
  <c r="AX498" i="64"/>
  <c r="AX820" i="64"/>
  <c r="AX836" i="64" s="1"/>
  <c r="AX473" i="64"/>
  <c r="AX1396" i="64"/>
  <c r="AX796" i="64"/>
  <c r="AX449" i="64"/>
  <c r="AX915" i="64"/>
  <c r="AX930" i="64" s="1"/>
  <c r="AX421" i="64"/>
  <c r="AX389" i="64"/>
  <c r="AP1341" i="64"/>
  <c r="AP2147" i="64"/>
  <c r="AP2121" i="64"/>
  <c r="AP2096" i="64"/>
  <c r="AP2070" i="64"/>
  <c r="AP2087" i="64" s="1"/>
  <c r="AP1286" i="64"/>
  <c r="AP2199" i="64"/>
  <c r="AP2213" i="64" s="1"/>
  <c r="AP1264" i="64"/>
  <c r="AP1277" i="64" s="1"/>
  <c r="AP1470" i="64"/>
  <c r="AP1483" i="64" s="1"/>
  <c r="AP1625" i="64"/>
  <c r="AP1648" i="64" s="1"/>
  <c r="AP1318" i="64"/>
  <c r="AP1332" i="64" s="1"/>
  <c r="AP1175" i="64"/>
  <c r="AP1210" i="64" s="1"/>
  <c r="AP1219" i="64"/>
  <c r="AP1254" i="64" s="1"/>
  <c r="AP1139" i="64"/>
  <c r="AP1166" i="64" s="1"/>
  <c r="AP1593" i="64"/>
  <c r="AP1616" i="64" s="1"/>
  <c r="AP1557" i="64"/>
  <c r="AP1584" i="64" s="1"/>
  <c r="AP1103" i="64"/>
  <c r="AP1130" i="64" s="1"/>
  <c r="AP1691" i="64"/>
  <c r="AP1716" i="64" s="1"/>
  <c r="AP1033" i="64"/>
  <c r="AP1060" i="64" s="1"/>
  <c r="AP1009" i="64"/>
  <c r="AP1657" i="64"/>
  <c r="AP1682" i="64" s="1"/>
  <c r="AP963" i="64"/>
  <c r="AP987" i="64"/>
  <c r="AP1000" i="64" s="1"/>
  <c r="AP939" i="64"/>
  <c r="AP954" i="64" s="1"/>
  <c r="AP1372" i="64"/>
  <c r="AP1387" i="64" s="1"/>
  <c r="AP522" i="64"/>
  <c r="AP535" i="64" s="1"/>
  <c r="AP1068" i="64"/>
  <c r="AP1095" i="64" s="1"/>
  <c r="AP498" i="64"/>
  <c r="AP915" i="64"/>
  <c r="AP930" i="64" s="1"/>
  <c r="AP820" i="64"/>
  <c r="AP836" i="64" s="1"/>
  <c r="AP1396" i="64"/>
  <c r="AP449" i="64"/>
  <c r="AP796" i="64"/>
  <c r="AP421" i="64"/>
  <c r="AP389" i="64"/>
  <c r="AH1341" i="64"/>
  <c r="AH2147" i="64"/>
  <c r="AH2121" i="64"/>
  <c r="AH2096" i="64"/>
  <c r="AH2070" i="64"/>
  <c r="AH2087" i="64" s="1"/>
  <c r="AH1286" i="64"/>
  <c r="AH1318" i="64"/>
  <c r="AH1332" i="64" s="1"/>
  <c r="AH2199" i="64"/>
  <c r="AH2213" i="64" s="1"/>
  <c r="AH1264" i="64"/>
  <c r="AH1277" i="64" s="1"/>
  <c r="AH1470" i="64"/>
  <c r="AH1483" i="64" s="1"/>
  <c r="AH1625" i="64"/>
  <c r="AH1648" i="64" s="1"/>
  <c r="AH1139" i="64"/>
  <c r="AH1166" i="64" s="1"/>
  <c r="AH1175" i="64"/>
  <c r="AH1210" i="64" s="1"/>
  <c r="AH1593" i="64"/>
  <c r="AH1616" i="64" s="1"/>
  <c r="AH1219" i="64"/>
  <c r="AH1254" i="64" s="1"/>
  <c r="AH1557" i="64"/>
  <c r="AH1584" i="64" s="1"/>
  <c r="AH1103" i="64"/>
  <c r="AH1130" i="64" s="1"/>
  <c r="AH1691" i="64"/>
  <c r="AH1716" i="64" s="1"/>
  <c r="AH1033" i="64"/>
  <c r="AH1060" i="64" s="1"/>
  <c r="AH1009" i="64"/>
  <c r="AH1068" i="64"/>
  <c r="AH1095" i="64" s="1"/>
  <c r="AH1657" i="64"/>
  <c r="AH1682" i="64" s="1"/>
  <c r="AH963" i="64"/>
  <c r="AH987" i="64"/>
  <c r="AH1000" i="64" s="1"/>
  <c r="AH939" i="64"/>
  <c r="AH954" i="64" s="1"/>
  <c r="AH1372" i="64"/>
  <c r="AH1387" i="64" s="1"/>
  <c r="AH522" i="64"/>
  <c r="AH535" i="64" s="1"/>
  <c r="AH915" i="64"/>
  <c r="AH930" i="64" s="1"/>
  <c r="AH498" i="64"/>
  <c r="AH820" i="64"/>
  <c r="AH836" i="64" s="1"/>
  <c r="AH1396" i="64"/>
  <c r="AH449" i="64"/>
  <c r="AH421" i="64"/>
  <c r="AH389" i="64"/>
  <c r="Z1341" i="64"/>
  <c r="Z2147" i="64"/>
  <c r="Z2121" i="64"/>
  <c r="Z2096" i="64"/>
  <c r="Z2070" i="64"/>
  <c r="Z2087" i="64" s="1"/>
  <c r="Z1286" i="64"/>
  <c r="Z1318" i="64"/>
  <c r="Z1332" i="64" s="1"/>
  <c r="Z1264" i="64"/>
  <c r="Z1277" i="64" s="1"/>
  <c r="Z1625" i="64"/>
  <c r="Z1648" i="64" s="1"/>
  <c r="Z2199" i="64"/>
  <c r="Z2213" i="64" s="1"/>
  <c r="Z1470" i="64"/>
  <c r="Z1483" i="64" s="1"/>
  <c r="Z1219" i="64"/>
  <c r="Z1254" i="64" s="1"/>
  <c r="Z1175" i="64"/>
  <c r="Z1210" i="64" s="1"/>
  <c r="Z1139" i="64"/>
  <c r="Z1166" i="64" s="1"/>
  <c r="Z1593" i="64"/>
  <c r="Z1616" i="64" s="1"/>
  <c r="Z1103" i="64"/>
  <c r="Z1130" i="64" s="1"/>
  <c r="Z1691" i="64"/>
  <c r="Z1716" i="64" s="1"/>
  <c r="Z1068" i="64"/>
  <c r="Z1095" i="64" s="1"/>
  <c r="Z1033" i="64"/>
  <c r="Z1060" i="64" s="1"/>
  <c r="Z1557" i="64"/>
  <c r="Z1584" i="64" s="1"/>
  <c r="Z1009" i="64"/>
  <c r="Z1657" i="64"/>
  <c r="Z1682" i="64" s="1"/>
  <c r="Z963" i="64"/>
  <c r="Z939" i="64"/>
  <c r="Z954" i="64" s="1"/>
  <c r="Z915" i="64"/>
  <c r="Z930" i="64" s="1"/>
  <c r="Z1372" i="64"/>
  <c r="Z1387" i="64" s="1"/>
  <c r="Z522" i="64"/>
  <c r="Z535" i="64" s="1"/>
  <c r="Z498" i="64"/>
  <c r="Z820" i="64"/>
  <c r="Z836" i="64" s="1"/>
  <c r="Z987" i="64"/>
  <c r="Z1000" i="64" s="1"/>
  <c r="Z1396" i="64"/>
  <c r="Z796" i="64"/>
  <c r="Z449" i="64"/>
  <c r="Z421" i="64"/>
  <c r="Z389" i="64"/>
  <c r="CE2146" i="64"/>
  <c r="CE1340" i="64"/>
  <c r="CE2120" i="64"/>
  <c r="CE2095" i="64"/>
  <c r="CE2069" i="64"/>
  <c r="CE1317" i="64"/>
  <c r="CE1285" i="64"/>
  <c r="CE1263" i="64"/>
  <c r="CE2198" i="64"/>
  <c r="CE1218" i="64"/>
  <c r="CE1469" i="64"/>
  <c r="CE1138" i="64"/>
  <c r="CE1624" i="64"/>
  <c r="CE1592" i="64"/>
  <c r="CE1174" i="64"/>
  <c r="CE1102" i="64"/>
  <c r="CE1032" i="64"/>
  <c r="CE1067" i="64"/>
  <c r="CE1656" i="64"/>
  <c r="CE1556" i="64"/>
  <c r="CE986" i="64"/>
  <c r="CE1690" i="64"/>
  <c r="CE521" i="64"/>
  <c r="CE534" i="64" s="1"/>
  <c r="CE497" i="64"/>
  <c r="CE938" i="64"/>
  <c r="CE953" i="64" s="1"/>
  <c r="CE819" i="64"/>
  <c r="CE448" i="64"/>
  <c r="CE1008" i="64"/>
  <c r="CE420" i="64"/>
  <c r="CE388" i="64"/>
  <c r="CE962" i="64"/>
  <c r="CE977" i="64" s="1"/>
  <c r="CE472" i="64"/>
  <c r="BW2146" i="64"/>
  <c r="BW1340" i="64"/>
  <c r="BW2120" i="64"/>
  <c r="BW2095" i="64"/>
  <c r="BW2069" i="64"/>
  <c r="BW1317" i="64"/>
  <c r="BW1285" i="64"/>
  <c r="BW1263" i="64"/>
  <c r="BW2198" i="64"/>
  <c r="BW1469" i="64"/>
  <c r="BW1218" i="64"/>
  <c r="BW1174" i="64"/>
  <c r="BW1138" i="64"/>
  <c r="BW1624" i="64"/>
  <c r="BW1102" i="64"/>
  <c r="BW1556" i="64"/>
  <c r="BW1592" i="64"/>
  <c r="BW1032" i="64"/>
  <c r="BW1656" i="64"/>
  <c r="BW986" i="64"/>
  <c r="BW1690" i="64"/>
  <c r="BW1067" i="64"/>
  <c r="BW1008" i="64"/>
  <c r="BW962" i="64"/>
  <c r="BW977" i="64" s="1"/>
  <c r="BW938" i="64"/>
  <c r="BW953" i="64" s="1"/>
  <c r="BW521" i="64"/>
  <c r="BW534" i="64" s="1"/>
  <c r="BW497" i="64"/>
  <c r="BW819" i="64"/>
  <c r="BW448" i="64"/>
  <c r="BW795" i="64"/>
  <c r="BW1371" i="64"/>
  <c r="BW420" i="64"/>
  <c r="BW388" i="64"/>
  <c r="BW472" i="64"/>
  <c r="BO2146" i="64"/>
  <c r="BO1340" i="64"/>
  <c r="BO2120" i="64"/>
  <c r="BO2095" i="64"/>
  <c r="BO2069" i="64"/>
  <c r="BO1317" i="64"/>
  <c r="BO1285" i="64"/>
  <c r="BO1263" i="64"/>
  <c r="BO1469" i="64"/>
  <c r="BO2198" i="64"/>
  <c r="BO1218" i="64"/>
  <c r="BO1174" i="64"/>
  <c r="BO1138" i="64"/>
  <c r="BO1556" i="64"/>
  <c r="BO1592" i="64"/>
  <c r="BO1102" i="64"/>
  <c r="BO1032" i="64"/>
  <c r="BO1067" i="64"/>
  <c r="BO1656" i="64"/>
  <c r="BO1624" i="64"/>
  <c r="BO1690" i="64"/>
  <c r="BO1008" i="64"/>
  <c r="BO521" i="64"/>
  <c r="BO534" i="64" s="1"/>
  <c r="BO986" i="64"/>
  <c r="BO962" i="64"/>
  <c r="BO977" i="64" s="1"/>
  <c r="BO497" i="64"/>
  <c r="BO819" i="64"/>
  <c r="BO938" i="64"/>
  <c r="BO953" i="64" s="1"/>
  <c r="BO448" i="64"/>
  <c r="BO420" i="64"/>
  <c r="BO795" i="64"/>
  <c r="BO388" i="64"/>
  <c r="BO472" i="64"/>
  <c r="BG2146" i="64"/>
  <c r="BG2120" i="64"/>
  <c r="BG1340" i="64"/>
  <c r="BG2095" i="64"/>
  <c r="BG2069" i="64"/>
  <c r="BG1317" i="64"/>
  <c r="BG1285" i="64"/>
  <c r="BG1263" i="64"/>
  <c r="BG2198" i="64"/>
  <c r="BG1218" i="64"/>
  <c r="BG1469" i="64"/>
  <c r="BG1174" i="64"/>
  <c r="BG1138" i="64"/>
  <c r="BG1624" i="64"/>
  <c r="BG1102" i="64"/>
  <c r="BG1592" i="64"/>
  <c r="BG1556" i="64"/>
  <c r="BG1067" i="64"/>
  <c r="BG1032" i="64"/>
  <c r="BG1656" i="64"/>
  <c r="BG1008" i="64"/>
  <c r="BG986" i="64"/>
  <c r="BG1690" i="64"/>
  <c r="BG521" i="64"/>
  <c r="BG534" i="64" s="1"/>
  <c r="BG938" i="64"/>
  <c r="BG953" i="64" s="1"/>
  <c r="BG497" i="64"/>
  <c r="BG819" i="64"/>
  <c r="BG962" i="64"/>
  <c r="BG977" i="64" s="1"/>
  <c r="BG795" i="64"/>
  <c r="BG448" i="64"/>
  <c r="BG1371" i="64"/>
  <c r="BG420" i="64"/>
  <c r="BG388" i="64"/>
  <c r="BG472" i="64"/>
  <c r="AY2146" i="64"/>
  <c r="AY2120" i="64"/>
  <c r="AY1340" i="64"/>
  <c r="AY2095" i="64"/>
  <c r="AY2069" i="64"/>
  <c r="AY1317" i="64"/>
  <c r="AY1285" i="64"/>
  <c r="AY1263" i="64"/>
  <c r="AY2198" i="64"/>
  <c r="AY1469" i="64"/>
  <c r="AY1218" i="64"/>
  <c r="AY1174" i="64"/>
  <c r="AY1138" i="64"/>
  <c r="AY1624" i="64"/>
  <c r="AY1556" i="64"/>
  <c r="AY1102" i="64"/>
  <c r="AY1592" i="64"/>
  <c r="AY1032" i="64"/>
  <c r="AY1656" i="64"/>
  <c r="AY1067" i="64"/>
  <c r="AY1690" i="64"/>
  <c r="AY986" i="64"/>
  <c r="AY938" i="64"/>
  <c r="AY953" i="64" s="1"/>
  <c r="AY521" i="64"/>
  <c r="AY534" i="64" s="1"/>
  <c r="AY1008" i="64"/>
  <c r="AY497" i="64"/>
  <c r="AY819" i="64"/>
  <c r="AY448" i="64"/>
  <c r="AY795" i="64"/>
  <c r="AY420" i="64"/>
  <c r="AY388" i="64"/>
  <c r="AY472" i="64"/>
  <c r="AQ2146" i="64"/>
  <c r="AQ2120" i="64"/>
  <c r="AQ2095" i="64"/>
  <c r="AQ1340" i="64"/>
  <c r="AQ2069" i="64"/>
  <c r="AQ1317" i="64"/>
  <c r="AQ1285" i="64"/>
  <c r="AQ1263" i="64"/>
  <c r="AQ2198" i="64"/>
  <c r="AQ1218" i="64"/>
  <c r="AQ1174" i="64"/>
  <c r="AQ1469" i="64"/>
  <c r="AQ1624" i="64"/>
  <c r="AQ1138" i="64"/>
  <c r="AQ1556" i="64"/>
  <c r="AQ1592" i="64"/>
  <c r="AQ1102" i="64"/>
  <c r="AQ1032" i="64"/>
  <c r="AQ1067" i="64"/>
  <c r="AQ1656" i="64"/>
  <c r="AQ986" i="64"/>
  <c r="AQ1690" i="64"/>
  <c r="AQ1008" i="64"/>
  <c r="AQ962" i="64"/>
  <c r="AQ977" i="64" s="1"/>
  <c r="AQ521" i="64"/>
  <c r="AQ534" i="64" s="1"/>
  <c r="AQ497" i="64"/>
  <c r="AQ819" i="64"/>
  <c r="AQ938" i="64"/>
  <c r="AQ953" i="64" s="1"/>
  <c r="AQ448" i="64"/>
  <c r="AQ1371" i="64"/>
  <c r="AQ420" i="64"/>
  <c r="AQ388" i="64"/>
  <c r="AQ795" i="64"/>
  <c r="AQ472" i="64"/>
  <c r="AI2146" i="64"/>
  <c r="AI2120" i="64"/>
  <c r="AI2095" i="64"/>
  <c r="AI2069" i="64"/>
  <c r="AI1317" i="64"/>
  <c r="AI1340" i="64"/>
  <c r="AI1285" i="64"/>
  <c r="AI1263" i="64"/>
  <c r="AI2198" i="64"/>
  <c r="AI1469" i="64"/>
  <c r="AI1218" i="64"/>
  <c r="AI1138" i="64"/>
  <c r="AI1174" i="64"/>
  <c r="AI1102" i="64"/>
  <c r="AI1624" i="64"/>
  <c r="AI1556" i="64"/>
  <c r="AI1067" i="64"/>
  <c r="AI1032" i="64"/>
  <c r="AI1592" i="64"/>
  <c r="AI1656" i="64"/>
  <c r="AI1008" i="64"/>
  <c r="AI986" i="64"/>
  <c r="AI521" i="64"/>
  <c r="AI534" i="64" s="1"/>
  <c r="AI938" i="64"/>
  <c r="AI953" i="64" s="1"/>
  <c r="AI1690" i="64"/>
  <c r="AI962" i="64"/>
  <c r="AI977" i="64" s="1"/>
  <c r="AI497" i="64"/>
  <c r="AI819" i="64"/>
  <c r="AI795" i="64"/>
  <c r="AI448" i="64"/>
  <c r="AI420" i="64"/>
  <c r="AI388" i="64"/>
  <c r="AI472" i="64"/>
  <c r="AA1340" i="64"/>
  <c r="AA2120" i="64"/>
  <c r="AA2146" i="64"/>
  <c r="AA2095" i="64"/>
  <c r="AA2069" i="64"/>
  <c r="AA1317" i="64"/>
  <c r="AA1285" i="64"/>
  <c r="AA1263" i="64"/>
  <c r="AA1469" i="64"/>
  <c r="AA2198" i="64"/>
  <c r="AA1218" i="64"/>
  <c r="AA1174" i="64"/>
  <c r="AA1624" i="64"/>
  <c r="AA1556" i="64"/>
  <c r="AA1138" i="64"/>
  <c r="AA1592" i="64"/>
  <c r="AA1102" i="64"/>
  <c r="AA1032" i="64"/>
  <c r="AA1656" i="64"/>
  <c r="AA1067" i="64"/>
  <c r="AA1008" i="64"/>
  <c r="AA1690" i="64"/>
  <c r="AA986" i="64"/>
  <c r="AA521" i="64"/>
  <c r="AA534" i="64" s="1"/>
  <c r="AA497" i="64"/>
  <c r="AA819" i="64"/>
  <c r="AA962" i="64"/>
  <c r="AA977" i="64" s="1"/>
  <c r="AA448" i="64"/>
  <c r="AA1371" i="64"/>
  <c r="AA795" i="64"/>
  <c r="AA420" i="64"/>
  <c r="AA388" i="64"/>
  <c r="AA472" i="64"/>
  <c r="S1340" i="64"/>
  <c r="S2120" i="64"/>
  <c r="S2095" i="64"/>
  <c r="S2146" i="64"/>
  <c r="S2069" i="64"/>
  <c r="S1317" i="64"/>
  <c r="S1285" i="64"/>
  <c r="S1263" i="64"/>
  <c r="S2198" i="64"/>
  <c r="S1218" i="64"/>
  <c r="S1469" i="64"/>
  <c r="S1592" i="64"/>
  <c r="S1138" i="64"/>
  <c r="S1174" i="64"/>
  <c r="S1102" i="64"/>
  <c r="S1624" i="64"/>
  <c r="S1556" i="64"/>
  <c r="S1032" i="64"/>
  <c r="S1067" i="64"/>
  <c r="S1656" i="64"/>
  <c r="S986" i="64"/>
  <c r="S1690" i="64"/>
  <c r="S962" i="64"/>
  <c r="S521" i="64"/>
  <c r="S534" i="64" s="1"/>
  <c r="S497" i="64"/>
  <c r="S938" i="64"/>
  <c r="S953" i="64" s="1"/>
  <c r="S819" i="64"/>
  <c r="S1008" i="64"/>
  <c r="S448" i="64"/>
  <c r="S420" i="64"/>
  <c r="S388" i="64"/>
  <c r="S472" i="64"/>
  <c r="CF2143" i="64"/>
  <c r="CF2160" i="64" s="1"/>
  <c r="CF2117" i="64"/>
  <c r="CF2134" i="64" s="1"/>
  <c r="CF1337" i="64"/>
  <c r="CF1359" i="64" s="1"/>
  <c r="CF2092" i="64"/>
  <c r="CF2109" i="64" s="1"/>
  <c r="CF2066" i="64"/>
  <c r="CF2083" i="64" s="1"/>
  <c r="CF1314" i="64"/>
  <c r="CF1328" i="64" s="1"/>
  <c r="CF1282" i="64"/>
  <c r="CF1305" i="64" s="1"/>
  <c r="CF1260" i="64"/>
  <c r="CF1273" i="64" s="1"/>
  <c r="CF2195" i="64"/>
  <c r="CF2209" i="64" s="1"/>
  <c r="CF1466" i="64"/>
  <c r="CF1479" i="64" s="1"/>
  <c r="CF1215" i="64"/>
  <c r="CF1250" i="64" s="1"/>
  <c r="CF1171" i="64"/>
  <c r="CF1206" i="64" s="1"/>
  <c r="CF1135" i="64"/>
  <c r="CF1162" i="64" s="1"/>
  <c r="CF1621" i="64"/>
  <c r="CF1644" i="64" s="1"/>
  <c r="CF1099" i="64"/>
  <c r="CF1126" i="64" s="1"/>
  <c r="CF1553" i="64"/>
  <c r="CF1580" i="64" s="1"/>
  <c r="CF1589" i="64"/>
  <c r="CF1612" i="64" s="1"/>
  <c r="CF1029" i="64"/>
  <c r="CF1056" i="64" s="1"/>
  <c r="CF1653" i="64"/>
  <c r="CF1678" i="64" s="1"/>
  <c r="CF1064" i="64"/>
  <c r="CF1091" i="64" s="1"/>
  <c r="CF1687" i="64"/>
  <c r="CF1712" i="64" s="1"/>
  <c r="CF983" i="64"/>
  <c r="CF996" i="64" s="1"/>
  <c r="CF1005" i="64"/>
  <c r="CF518" i="64"/>
  <c r="CF531" i="64" s="1"/>
  <c r="CF935" i="64"/>
  <c r="CF950" i="64" s="1"/>
  <c r="CF494" i="64"/>
  <c r="CF816" i="64"/>
  <c r="CF832" i="64" s="1"/>
  <c r="CF959" i="64"/>
  <c r="CF974" i="64" s="1"/>
  <c r="CF911" i="64"/>
  <c r="CF926" i="64" s="1"/>
  <c r="CF445" i="64"/>
  <c r="CF792" i="64"/>
  <c r="CF807" i="64" s="1"/>
  <c r="CF1368" i="64"/>
  <c r="CF1383" i="64" s="1"/>
  <c r="CF417" i="64"/>
  <c r="CF385" i="64"/>
  <c r="CF469" i="64"/>
  <c r="BX2117" i="64"/>
  <c r="BX2134" i="64" s="1"/>
  <c r="BX1337" i="64"/>
  <c r="BX1359" i="64" s="1"/>
  <c r="BX2143" i="64"/>
  <c r="BX2160" i="64" s="1"/>
  <c r="BX2066" i="64"/>
  <c r="BX2083" i="64" s="1"/>
  <c r="BX1314" i="64"/>
  <c r="BX1328" i="64" s="1"/>
  <c r="BX2092" i="64"/>
  <c r="BX2109" i="64" s="1"/>
  <c r="BX1282" i="64"/>
  <c r="BX1305" i="64" s="1"/>
  <c r="BX1260" i="64"/>
  <c r="BX1273" i="64" s="1"/>
  <c r="BX2195" i="64"/>
  <c r="BX2209" i="64" s="1"/>
  <c r="BX1215" i="64"/>
  <c r="BX1250" i="64" s="1"/>
  <c r="BX1466" i="64"/>
  <c r="BX1479" i="64" s="1"/>
  <c r="BX1135" i="64"/>
  <c r="BX1162" i="64" s="1"/>
  <c r="BX1553" i="64"/>
  <c r="BX1580" i="64" s="1"/>
  <c r="BX1589" i="64"/>
  <c r="BX1612" i="64" s="1"/>
  <c r="BX1099" i="64"/>
  <c r="BX1126" i="64" s="1"/>
  <c r="BX1171" i="64"/>
  <c r="BX1206" i="64" s="1"/>
  <c r="BX1621" i="64"/>
  <c r="BX1644" i="64" s="1"/>
  <c r="BX1029" i="64"/>
  <c r="BX1056" i="64" s="1"/>
  <c r="BX1064" i="64"/>
  <c r="BX1091" i="64" s="1"/>
  <c r="BX1653" i="64"/>
  <c r="BX1678" i="64" s="1"/>
  <c r="BX1687" i="64"/>
  <c r="BX1712" i="64" s="1"/>
  <c r="BX1005" i="64"/>
  <c r="BX983" i="64"/>
  <c r="BX996" i="64" s="1"/>
  <c r="BX959" i="64"/>
  <c r="BX974" i="64" s="1"/>
  <c r="BX518" i="64"/>
  <c r="BX531" i="64" s="1"/>
  <c r="BX494" i="64"/>
  <c r="BX816" i="64"/>
  <c r="BX832" i="64" s="1"/>
  <c r="BX911" i="64"/>
  <c r="BX926" i="64" s="1"/>
  <c r="BX1368" i="64"/>
  <c r="BX1383" i="64" s="1"/>
  <c r="BX445" i="64"/>
  <c r="BX935" i="64"/>
  <c r="BX950" i="64" s="1"/>
  <c r="BX417" i="64"/>
  <c r="BX792" i="64"/>
  <c r="BX807" i="64" s="1"/>
  <c r="BX385" i="64"/>
  <c r="BX469" i="64"/>
  <c r="BP2143" i="64"/>
  <c r="BP2160" i="64" s="1"/>
  <c r="BP2117" i="64"/>
  <c r="BP2134" i="64" s="1"/>
  <c r="BP1337" i="64"/>
  <c r="BP1359" i="64" s="1"/>
  <c r="BP2066" i="64"/>
  <c r="BP2083" i="64" s="1"/>
  <c r="BP1314" i="64"/>
  <c r="BP1328" i="64" s="1"/>
  <c r="BP2092" i="64"/>
  <c r="BP2109" i="64" s="1"/>
  <c r="BP1282" i="64"/>
  <c r="BP1305" i="64" s="1"/>
  <c r="BP1260" i="64"/>
  <c r="BP1273" i="64" s="1"/>
  <c r="BP2195" i="64"/>
  <c r="BP2209" i="64" s="1"/>
  <c r="BP1215" i="64"/>
  <c r="BP1250" i="64" s="1"/>
  <c r="BP1171" i="64"/>
  <c r="BP1206" i="64" s="1"/>
  <c r="BP1466" i="64"/>
  <c r="BP1479" i="64" s="1"/>
  <c r="BP1589" i="64"/>
  <c r="BP1612" i="64" s="1"/>
  <c r="BP1135" i="64"/>
  <c r="BP1162" i="64" s="1"/>
  <c r="BP1621" i="64"/>
  <c r="BP1644" i="64" s="1"/>
  <c r="BP1099" i="64"/>
  <c r="BP1126" i="64" s="1"/>
  <c r="BP1064" i="64"/>
  <c r="BP1091" i="64" s="1"/>
  <c r="BP1029" i="64"/>
  <c r="BP1056" i="64" s="1"/>
  <c r="BP1553" i="64"/>
  <c r="BP1580" i="64" s="1"/>
  <c r="BP1653" i="64"/>
  <c r="BP1678" i="64" s="1"/>
  <c r="BP1005" i="64"/>
  <c r="BP983" i="64"/>
  <c r="BP996" i="64" s="1"/>
  <c r="BP1687" i="64"/>
  <c r="BP1712" i="64" s="1"/>
  <c r="BP518" i="64"/>
  <c r="BP531" i="64" s="1"/>
  <c r="BP959" i="64"/>
  <c r="BP974" i="64" s="1"/>
  <c r="BP494" i="64"/>
  <c r="BP935" i="64"/>
  <c r="BP950" i="64" s="1"/>
  <c r="BP816" i="64"/>
  <c r="BP832" i="64" s="1"/>
  <c r="BP911" i="64"/>
  <c r="BP926" i="64" s="1"/>
  <c r="BP792" i="64"/>
  <c r="BP807" i="64" s="1"/>
  <c r="BP445" i="64"/>
  <c r="BP1368" i="64"/>
  <c r="BP1383" i="64" s="1"/>
  <c r="BP417" i="64"/>
  <c r="BP385" i="64"/>
  <c r="BP469" i="64"/>
  <c r="BH2117" i="64"/>
  <c r="BH2134" i="64" s="1"/>
  <c r="BH2143" i="64"/>
  <c r="BH2160" i="64" s="1"/>
  <c r="BH1337" i="64"/>
  <c r="BH1359" i="64" s="1"/>
  <c r="BH2092" i="64"/>
  <c r="BH2109" i="64" s="1"/>
  <c r="BH2066" i="64"/>
  <c r="BH2083" i="64" s="1"/>
  <c r="BH1314" i="64"/>
  <c r="BH1328" i="64" s="1"/>
  <c r="BH1260" i="64"/>
  <c r="BH1273" i="64" s="1"/>
  <c r="BH1282" i="64"/>
  <c r="BH1305" i="64" s="1"/>
  <c r="BH2195" i="64"/>
  <c r="BH2209" i="64" s="1"/>
  <c r="BH1466" i="64"/>
  <c r="BH1479" i="64" s="1"/>
  <c r="BH1215" i="64"/>
  <c r="BH1250" i="64" s="1"/>
  <c r="BH1135" i="64"/>
  <c r="BH1162" i="64" s="1"/>
  <c r="BH1171" i="64"/>
  <c r="BH1206" i="64" s="1"/>
  <c r="BH1553" i="64"/>
  <c r="BH1580" i="64" s="1"/>
  <c r="BH1099" i="64"/>
  <c r="BH1126" i="64" s="1"/>
  <c r="BH1621" i="64"/>
  <c r="BH1644" i="64" s="1"/>
  <c r="BH1589" i="64"/>
  <c r="BH1612" i="64" s="1"/>
  <c r="BH1029" i="64"/>
  <c r="BH1056" i="64" s="1"/>
  <c r="BH1653" i="64"/>
  <c r="BH1678" i="64" s="1"/>
  <c r="BH1064" i="64"/>
  <c r="BH1091" i="64" s="1"/>
  <c r="BH1005" i="64"/>
  <c r="BH1687" i="64"/>
  <c r="BH1712" i="64" s="1"/>
  <c r="BH983" i="64"/>
  <c r="BH996" i="64" s="1"/>
  <c r="BH935" i="64"/>
  <c r="BH950" i="64" s="1"/>
  <c r="BH518" i="64"/>
  <c r="BH531" i="64" s="1"/>
  <c r="BH494" i="64"/>
  <c r="BH816" i="64"/>
  <c r="BH832" i="64" s="1"/>
  <c r="BH959" i="64"/>
  <c r="BH974" i="64" s="1"/>
  <c r="BH911" i="64"/>
  <c r="BH926" i="64" s="1"/>
  <c r="BH1368" i="64"/>
  <c r="BH1383" i="64" s="1"/>
  <c r="BH445" i="64"/>
  <c r="BH792" i="64"/>
  <c r="BH807" i="64" s="1"/>
  <c r="BH417" i="64"/>
  <c r="BH385" i="64"/>
  <c r="BH469" i="64"/>
  <c r="AZ2117" i="64"/>
  <c r="AZ2134" i="64" s="1"/>
  <c r="AZ2143" i="64"/>
  <c r="AZ2160" i="64" s="1"/>
  <c r="AZ1337" i="64"/>
  <c r="AZ1359" i="64" s="1"/>
  <c r="AZ2066" i="64"/>
  <c r="AZ2083" i="64" s="1"/>
  <c r="AZ1314" i="64"/>
  <c r="AZ1328" i="64" s="1"/>
  <c r="AZ2092" i="64"/>
  <c r="AZ2109" i="64" s="1"/>
  <c r="AZ1282" i="64"/>
  <c r="AZ1305" i="64" s="1"/>
  <c r="AZ1260" i="64"/>
  <c r="AZ1273" i="64" s="1"/>
  <c r="AZ2195" i="64"/>
  <c r="AZ2209" i="64" s="1"/>
  <c r="AZ1215" i="64"/>
  <c r="AZ1250" i="64" s="1"/>
  <c r="AZ1466" i="64"/>
  <c r="AZ1479" i="64" s="1"/>
  <c r="AZ1171" i="64"/>
  <c r="AZ1206" i="64" s="1"/>
  <c r="AZ1553" i="64"/>
  <c r="AZ1580" i="64" s="1"/>
  <c r="AZ1135" i="64"/>
  <c r="AZ1162" i="64" s="1"/>
  <c r="AZ1621" i="64"/>
  <c r="AZ1644" i="64" s="1"/>
  <c r="AZ1589" i="64"/>
  <c r="AZ1612" i="64" s="1"/>
  <c r="AZ1099" i="64"/>
  <c r="AZ1126" i="64" s="1"/>
  <c r="AZ1029" i="64"/>
  <c r="AZ1056" i="64" s="1"/>
  <c r="AZ1064" i="64"/>
  <c r="AZ1091" i="64" s="1"/>
  <c r="AZ1653" i="64"/>
  <c r="AZ1678" i="64" s="1"/>
  <c r="AZ983" i="64"/>
  <c r="AZ996" i="64" s="1"/>
  <c r="AZ1687" i="64"/>
  <c r="AZ1712" i="64" s="1"/>
  <c r="AZ1005" i="64"/>
  <c r="AZ959" i="64"/>
  <c r="AZ974" i="64" s="1"/>
  <c r="AZ518" i="64"/>
  <c r="AZ531" i="64" s="1"/>
  <c r="AZ494" i="64"/>
  <c r="AZ816" i="64"/>
  <c r="AZ832" i="64" s="1"/>
  <c r="AZ911" i="64"/>
  <c r="AZ926" i="64" s="1"/>
  <c r="AZ445" i="64"/>
  <c r="AZ935" i="64"/>
  <c r="AZ950" i="64" s="1"/>
  <c r="AZ1368" i="64"/>
  <c r="AZ1383" i="64" s="1"/>
  <c r="AZ417" i="64"/>
  <c r="AZ385" i="64"/>
  <c r="AZ792" i="64"/>
  <c r="AZ807" i="64" s="1"/>
  <c r="AZ469" i="64"/>
  <c r="AR1337" i="64"/>
  <c r="AR1359" i="64" s="1"/>
  <c r="AR2143" i="64"/>
  <c r="AR2160" i="64" s="1"/>
  <c r="AR2117" i="64"/>
  <c r="AR2134" i="64" s="1"/>
  <c r="AR2066" i="64"/>
  <c r="AR2083" i="64" s="1"/>
  <c r="AR1314" i="64"/>
  <c r="AR1328" i="64" s="1"/>
  <c r="AR2092" i="64"/>
  <c r="AR2109" i="64" s="1"/>
  <c r="AR1260" i="64"/>
  <c r="AR1273" i="64" s="1"/>
  <c r="AR1282" i="64"/>
  <c r="AR1305" i="64" s="1"/>
  <c r="AR2195" i="64"/>
  <c r="AR2209" i="64" s="1"/>
  <c r="AR1466" i="64"/>
  <c r="AR1479" i="64" s="1"/>
  <c r="AR1215" i="64"/>
  <c r="AR1250" i="64" s="1"/>
  <c r="AR1135" i="64"/>
  <c r="AR1162" i="64" s="1"/>
  <c r="AR1099" i="64"/>
  <c r="AR1126" i="64" s="1"/>
  <c r="AR1171" i="64"/>
  <c r="AR1206" i="64" s="1"/>
  <c r="AR1621" i="64"/>
  <c r="AR1644" i="64" s="1"/>
  <c r="AR1553" i="64"/>
  <c r="AR1580" i="64" s="1"/>
  <c r="AR1589" i="64"/>
  <c r="AR1612" i="64" s="1"/>
  <c r="AR1064" i="64"/>
  <c r="AR1091" i="64" s="1"/>
  <c r="AR1029" i="64"/>
  <c r="AR1056" i="64" s="1"/>
  <c r="AR1653" i="64"/>
  <c r="AR1678" i="64" s="1"/>
  <c r="AR1005" i="64"/>
  <c r="AR518" i="64"/>
  <c r="AR531" i="64" s="1"/>
  <c r="AR494" i="64"/>
  <c r="AR959" i="64"/>
  <c r="AR974" i="64" s="1"/>
  <c r="AR816" i="64"/>
  <c r="AR832" i="64" s="1"/>
  <c r="AR935" i="64"/>
  <c r="AR950" i="64" s="1"/>
  <c r="AR983" i="64"/>
  <c r="AR996" i="64" s="1"/>
  <c r="AR911" i="64"/>
  <c r="AR926" i="64" s="1"/>
  <c r="AR1368" i="64"/>
  <c r="AR1383" i="64" s="1"/>
  <c r="AR1687" i="64"/>
  <c r="AR1712" i="64" s="1"/>
  <c r="AR792" i="64"/>
  <c r="AR807" i="64" s="1"/>
  <c r="AR445" i="64"/>
  <c r="AR417" i="64"/>
  <c r="AR385" i="64"/>
  <c r="AR469" i="64"/>
  <c r="AJ1337" i="64"/>
  <c r="AJ1359" i="64" s="1"/>
  <c r="AJ2117" i="64"/>
  <c r="AJ2134" i="64" s="1"/>
  <c r="AJ2143" i="64"/>
  <c r="AJ2160" i="64" s="1"/>
  <c r="AJ2066" i="64"/>
  <c r="AJ2083" i="64" s="1"/>
  <c r="AJ1314" i="64"/>
  <c r="AJ1328" i="64" s="1"/>
  <c r="AJ2092" i="64"/>
  <c r="AJ2109" i="64" s="1"/>
  <c r="AJ1282" i="64"/>
  <c r="AJ1305" i="64" s="1"/>
  <c r="AJ1260" i="64"/>
  <c r="AJ1273" i="64" s="1"/>
  <c r="AJ1466" i="64"/>
  <c r="AJ1479" i="64" s="1"/>
  <c r="AJ2195" i="64"/>
  <c r="AJ2209" i="64" s="1"/>
  <c r="AJ1215" i="64"/>
  <c r="AJ1250" i="64" s="1"/>
  <c r="AJ1171" i="64"/>
  <c r="AJ1206" i="64" s="1"/>
  <c r="AJ1135" i="64"/>
  <c r="AJ1162" i="64" s="1"/>
  <c r="AJ1621" i="64"/>
  <c r="AJ1644" i="64" s="1"/>
  <c r="AJ1553" i="64"/>
  <c r="AJ1580" i="64" s="1"/>
  <c r="AJ1099" i="64"/>
  <c r="AJ1126" i="64" s="1"/>
  <c r="AJ1589" i="64"/>
  <c r="AJ1612" i="64" s="1"/>
  <c r="AJ1029" i="64"/>
  <c r="AJ1056" i="64" s="1"/>
  <c r="AJ1653" i="64"/>
  <c r="AJ1678" i="64" s="1"/>
  <c r="AJ1064" i="64"/>
  <c r="AJ1091" i="64" s="1"/>
  <c r="AJ1005" i="64"/>
  <c r="AJ1687" i="64"/>
  <c r="AJ1712" i="64" s="1"/>
  <c r="AJ983" i="64"/>
  <c r="AJ996" i="64" s="1"/>
  <c r="AJ518" i="64"/>
  <c r="AJ531" i="64" s="1"/>
  <c r="AJ935" i="64"/>
  <c r="AJ950" i="64" s="1"/>
  <c r="AJ494" i="64"/>
  <c r="AJ816" i="64"/>
  <c r="AJ832" i="64" s="1"/>
  <c r="AJ911" i="64"/>
  <c r="AJ926" i="64" s="1"/>
  <c r="AJ445" i="64"/>
  <c r="AJ959" i="64"/>
  <c r="AJ974" i="64" s="1"/>
  <c r="AJ792" i="64"/>
  <c r="AJ807" i="64" s="1"/>
  <c r="AJ1368" i="64"/>
  <c r="AJ1383" i="64" s="1"/>
  <c r="AJ417" i="64"/>
  <c r="AJ385" i="64"/>
  <c r="AJ469" i="64"/>
  <c r="AB1337" i="64"/>
  <c r="AB1359" i="64" s="1"/>
  <c r="AB2117" i="64"/>
  <c r="AB2134" i="64" s="1"/>
  <c r="AB2092" i="64"/>
  <c r="AB2109" i="64" s="1"/>
  <c r="AB2066" i="64"/>
  <c r="AB2083" i="64" s="1"/>
  <c r="AB1314" i="64"/>
  <c r="AB1328" i="64" s="1"/>
  <c r="AB1282" i="64"/>
  <c r="AB1305" i="64" s="1"/>
  <c r="AB1260" i="64"/>
  <c r="AB1273" i="64" s="1"/>
  <c r="AB2195" i="64"/>
  <c r="AB2209" i="64" s="1"/>
  <c r="AB2143" i="64"/>
  <c r="AB2160" i="64" s="1"/>
  <c r="AB1215" i="64"/>
  <c r="AB1250" i="64" s="1"/>
  <c r="AB1466" i="64"/>
  <c r="AB1479" i="64" s="1"/>
  <c r="AB1171" i="64"/>
  <c r="AB1206" i="64" s="1"/>
  <c r="AB1135" i="64"/>
  <c r="AB1162" i="64" s="1"/>
  <c r="AB1589" i="64"/>
  <c r="AB1612" i="64" s="1"/>
  <c r="AB1099" i="64"/>
  <c r="AB1126" i="64" s="1"/>
  <c r="AB1621" i="64"/>
  <c r="AB1644" i="64" s="1"/>
  <c r="AB1029" i="64"/>
  <c r="AB1056" i="64" s="1"/>
  <c r="AB1064" i="64"/>
  <c r="AB1091" i="64" s="1"/>
  <c r="AB1553" i="64"/>
  <c r="AB1580" i="64" s="1"/>
  <c r="AB1653" i="64"/>
  <c r="AB1678" i="64" s="1"/>
  <c r="AB1005" i="64"/>
  <c r="AB983" i="64"/>
  <c r="AB996" i="64" s="1"/>
  <c r="AB1687" i="64"/>
  <c r="AB1712" i="64" s="1"/>
  <c r="AB935" i="64"/>
  <c r="AB950" i="64" s="1"/>
  <c r="AB518" i="64"/>
  <c r="AB531" i="64" s="1"/>
  <c r="AB959" i="64"/>
  <c r="AB974" i="64" s="1"/>
  <c r="AB494" i="64"/>
  <c r="AB816" i="64"/>
  <c r="AB832" i="64" s="1"/>
  <c r="AB911" i="64"/>
  <c r="AB926" i="64" s="1"/>
  <c r="AB1368" i="64"/>
  <c r="AB1383" i="64" s="1"/>
  <c r="AB445" i="64"/>
  <c r="AB417" i="64"/>
  <c r="AB385" i="64"/>
  <c r="AB469" i="64"/>
  <c r="T2143" i="64"/>
  <c r="T2160" i="64" s="1"/>
  <c r="T2117" i="64"/>
  <c r="T2134" i="64" s="1"/>
  <c r="T1337" i="64"/>
  <c r="T1359" i="64" s="1"/>
  <c r="T2066" i="64"/>
  <c r="T2083" i="64" s="1"/>
  <c r="T1314" i="64"/>
  <c r="T1328" i="64" s="1"/>
  <c r="T2092" i="64"/>
  <c r="T2109" i="64" s="1"/>
  <c r="T1260" i="64"/>
  <c r="T1273" i="64" s="1"/>
  <c r="T1282" i="64"/>
  <c r="T1305" i="64" s="1"/>
  <c r="T2195" i="64"/>
  <c r="T2209" i="64" s="1"/>
  <c r="T1466" i="64"/>
  <c r="T1479" i="64" s="1"/>
  <c r="T1215" i="64"/>
  <c r="T1250" i="64" s="1"/>
  <c r="T1171" i="64"/>
  <c r="T1206" i="64" s="1"/>
  <c r="T1135" i="64"/>
  <c r="T1162" i="64" s="1"/>
  <c r="T1621" i="64"/>
  <c r="T1644" i="64" s="1"/>
  <c r="T1099" i="64"/>
  <c r="T1126" i="64" s="1"/>
  <c r="T1553" i="64"/>
  <c r="T1580" i="64" s="1"/>
  <c r="T1029" i="64"/>
  <c r="T1056" i="64" s="1"/>
  <c r="T1589" i="64"/>
  <c r="T1612" i="64" s="1"/>
  <c r="T1653" i="64"/>
  <c r="T1678" i="64" s="1"/>
  <c r="T983" i="64"/>
  <c r="T996" i="64" s="1"/>
  <c r="T1687" i="64"/>
  <c r="T1712" i="64" s="1"/>
  <c r="T1064" i="64"/>
  <c r="T1091" i="64" s="1"/>
  <c r="T1005" i="64"/>
  <c r="T518" i="64"/>
  <c r="T531" i="64" s="1"/>
  <c r="T494" i="64"/>
  <c r="T816" i="64"/>
  <c r="T832" i="64" s="1"/>
  <c r="T959" i="64"/>
  <c r="T974" i="64" s="1"/>
  <c r="T911" i="64"/>
  <c r="T926" i="64" s="1"/>
  <c r="T445" i="64"/>
  <c r="T792" i="64"/>
  <c r="T807" i="64" s="1"/>
  <c r="T1368" i="64"/>
  <c r="T1383" i="64" s="1"/>
  <c r="T417" i="64"/>
  <c r="T385" i="64"/>
  <c r="T469" i="64"/>
  <c r="BU316" i="64"/>
  <c r="BE316" i="64"/>
  <c r="AG316" i="64"/>
  <c r="CJ315" i="64"/>
  <c r="CB315" i="64"/>
  <c r="BL315" i="64"/>
  <c r="BD315" i="64"/>
  <c r="AV315" i="64"/>
  <c r="AN315" i="64"/>
  <c r="X315" i="64"/>
  <c r="CI312" i="64"/>
  <c r="CA312" i="64"/>
  <c r="BS312" i="64"/>
  <c r="BK312" i="64"/>
  <c r="BC312" i="64"/>
  <c r="AU312" i="64"/>
  <c r="AM312" i="64"/>
  <c r="AE312" i="64"/>
  <c r="W312" i="64"/>
  <c r="W325" i="64" s="1"/>
  <c r="CH311" i="64"/>
  <c r="BZ311" i="64"/>
  <c r="BR311" i="64"/>
  <c r="BJ311" i="64"/>
  <c r="BB311" i="64"/>
  <c r="AT311" i="64"/>
  <c r="AL311" i="64"/>
  <c r="AD311" i="64"/>
  <c r="V311" i="64"/>
  <c r="V334" i="64"/>
  <c r="AD334" i="64"/>
  <c r="AL334" i="64"/>
  <c r="AT334" i="64"/>
  <c r="BB334" i="64"/>
  <c r="BJ334" i="64"/>
  <c r="BR334" i="64"/>
  <c r="BZ334" i="64"/>
  <c r="CH334" i="64"/>
  <c r="V335" i="64"/>
  <c r="AD335" i="64"/>
  <c r="AL335" i="64"/>
  <c r="AT335" i="64"/>
  <c r="BB335" i="64"/>
  <c r="BJ335" i="64"/>
  <c r="BR335" i="64"/>
  <c r="BZ335" i="64"/>
  <c r="CH335" i="64"/>
  <c r="U338" i="64"/>
  <c r="AC338" i="64"/>
  <c r="AK338" i="64"/>
  <c r="AS338" i="64"/>
  <c r="BA338" i="64"/>
  <c r="BI338" i="64"/>
  <c r="BQ338" i="64"/>
  <c r="CA338" i="64"/>
  <c r="AB339" i="64"/>
  <c r="AB349" i="64" s="1"/>
  <c r="AM339" i="64"/>
  <c r="AM349" i="64" s="1"/>
  <c r="AX339" i="64"/>
  <c r="AX349" i="64" s="1"/>
  <c r="BH339" i="64"/>
  <c r="BH349" i="64" s="1"/>
  <c r="BS339" i="64"/>
  <c r="BS349" i="64" s="1"/>
  <c r="CD339" i="64"/>
  <c r="CD349" i="64" s="1"/>
  <c r="U384" i="64"/>
  <c r="AU384" i="64"/>
  <c r="BF384" i="64"/>
  <c r="CG384" i="64"/>
  <c r="Y385" i="64"/>
  <c r="AM385" i="64"/>
  <c r="BL385" i="64"/>
  <c r="BY385" i="64"/>
  <c r="CK385" i="64"/>
  <c r="AB388" i="64"/>
  <c r="BB388" i="64"/>
  <c r="CA388" i="64"/>
  <c r="T389" i="64"/>
  <c r="AF389" i="64"/>
  <c r="AT389" i="64"/>
  <c r="BS389" i="64"/>
  <c r="CF389" i="64"/>
  <c r="AI1391" i="64"/>
  <c r="BH1391" i="64"/>
  <c r="BV1391" i="64"/>
  <c r="S1392" i="64"/>
  <c r="S1407" i="64" s="1"/>
  <c r="AQ1395" i="64"/>
  <c r="AI1396" i="64"/>
  <c r="BU417" i="64"/>
  <c r="BD420" i="64"/>
  <c r="AV421" i="64"/>
  <c r="V444" i="64"/>
  <c r="V459" i="64" s="1"/>
  <c r="CH444" i="64"/>
  <c r="CH459" i="64" s="1"/>
  <c r="BZ445" i="64"/>
  <c r="BI448" i="64"/>
  <c r="BA449" i="64"/>
  <c r="AA468" i="64"/>
  <c r="BJ493" i="64"/>
  <c r="BL498" i="64"/>
  <c r="CG1367" i="64"/>
  <c r="CG1382" i="64" s="1"/>
  <c r="AY1371" i="64"/>
  <c r="BD796" i="64"/>
  <c r="AG816" i="64"/>
  <c r="AG832" i="64" s="1"/>
  <c r="AK820" i="64"/>
  <c r="AK836" i="64" s="1"/>
  <c r="CG517" i="64"/>
  <c r="AA910" i="64"/>
  <c r="AA925" i="64" s="1"/>
  <c r="W1336" i="64"/>
  <c r="W2142" i="64"/>
  <c r="W2159" i="64" s="1"/>
  <c r="W2091" i="64"/>
  <c r="W2108" i="64" s="1"/>
  <c r="W1313" i="64"/>
  <c r="W1327" i="64" s="1"/>
  <c r="W2065" i="64"/>
  <c r="W2082" i="64" s="1"/>
  <c r="W2116" i="64"/>
  <c r="W2133" i="64" s="1"/>
  <c r="W1465" i="64"/>
  <c r="W1478" i="64" s="1"/>
  <c r="W1259" i="64"/>
  <c r="W1272" i="64" s="1"/>
  <c r="W1281" i="64"/>
  <c r="W1304" i="64" s="1"/>
  <c r="W1170" i="64"/>
  <c r="W1205" i="64" s="1"/>
  <c r="W2194" i="64"/>
  <c r="W2208" i="64" s="1"/>
  <c r="W1214" i="64"/>
  <c r="W1620" i="64"/>
  <c r="W1643" i="64" s="1"/>
  <c r="W1588" i="64"/>
  <c r="W1611" i="64" s="1"/>
  <c r="W1134" i="64"/>
  <c r="W1161" i="64" s="1"/>
  <c r="W1652" i="64"/>
  <c r="W1677" i="64" s="1"/>
  <c r="W1098" i="64"/>
  <c r="W1125" i="64" s="1"/>
  <c r="W1686" i="64"/>
  <c r="W1711" i="64" s="1"/>
  <c r="W1063" i="64"/>
  <c r="W1090" i="64" s="1"/>
  <c r="W1028" i="64"/>
  <c r="W1055" i="64" s="1"/>
  <c r="W1004" i="64"/>
  <c r="W1019" i="64" s="1"/>
  <c r="W1552" i="64"/>
  <c r="W1579" i="64" s="1"/>
  <c r="W982" i="64"/>
  <c r="W995" i="64" s="1"/>
  <c r="W815" i="64"/>
  <c r="W831" i="64" s="1"/>
  <c r="W934" i="64"/>
  <c r="W949" i="64" s="1"/>
  <c r="W910" i="64"/>
  <c r="W925" i="64" s="1"/>
  <c r="W791" i="64"/>
  <c r="W806" i="64" s="1"/>
  <c r="W1367" i="64"/>
  <c r="W1382" i="64" s="1"/>
  <c r="W958" i="64"/>
  <c r="W973" i="64" s="1"/>
  <c r="W517" i="64"/>
  <c r="W416" i="64"/>
  <c r="W436" i="64" s="1"/>
  <c r="W468" i="64"/>
  <c r="W493" i="64"/>
  <c r="W444" i="64"/>
  <c r="W459" i="64" s="1"/>
  <c r="BC1341" i="64"/>
  <c r="BC2147" i="64"/>
  <c r="BC2096" i="64"/>
  <c r="BC2121" i="64"/>
  <c r="BC1286" i="64"/>
  <c r="BC1318" i="64"/>
  <c r="BC1332" i="64" s="1"/>
  <c r="BC1264" i="64"/>
  <c r="BC1277" i="64" s="1"/>
  <c r="BC2070" i="64"/>
  <c r="BC2087" i="64" s="1"/>
  <c r="BC1470" i="64"/>
  <c r="BC1483" i="64" s="1"/>
  <c r="BC2199" i="64"/>
  <c r="BC2213" i="64" s="1"/>
  <c r="BC1175" i="64"/>
  <c r="BC1210" i="64" s="1"/>
  <c r="BC1557" i="64"/>
  <c r="BC1584" i="64" s="1"/>
  <c r="BC1219" i="64"/>
  <c r="BC1254" i="64" s="1"/>
  <c r="BC1139" i="64"/>
  <c r="BC1166" i="64" s="1"/>
  <c r="BC1625" i="64"/>
  <c r="BC1648" i="64" s="1"/>
  <c r="BC1593" i="64"/>
  <c r="BC1616" i="64" s="1"/>
  <c r="BC1068" i="64"/>
  <c r="BC1095" i="64" s="1"/>
  <c r="BC1657" i="64"/>
  <c r="BC1682" i="64" s="1"/>
  <c r="BC1103" i="64"/>
  <c r="BC1130" i="64" s="1"/>
  <c r="BC1691" i="64"/>
  <c r="BC1716" i="64" s="1"/>
  <c r="BC1033" i="64"/>
  <c r="BC1060" i="64" s="1"/>
  <c r="BC987" i="64"/>
  <c r="BC1000" i="64" s="1"/>
  <c r="BC963" i="64"/>
  <c r="BC1009" i="64"/>
  <c r="BC939" i="64"/>
  <c r="BC954" i="64" s="1"/>
  <c r="BC915" i="64"/>
  <c r="BC930" i="64" s="1"/>
  <c r="BC796" i="64"/>
  <c r="BC1372" i="64"/>
  <c r="BC1387" i="64" s="1"/>
  <c r="BC522" i="64"/>
  <c r="BC535" i="64" s="1"/>
  <c r="BC820" i="64"/>
  <c r="BC836" i="64" s="1"/>
  <c r="BC421" i="64"/>
  <c r="BC1396" i="64"/>
  <c r="BC498" i="64"/>
  <c r="BC473" i="64"/>
  <c r="BC449" i="64"/>
  <c r="BT1340" i="64"/>
  <c r="BT2146" i="64"/>
  <c r="BT2095" i="64"/>
  <c r="BT2120" i="64"/>
  <c r="BT2069" i="64"/>
  <c r="BT1317" i="64"/>
  <c r="BT1285" i="64"/>
  <c r="BT2198" i="64"/>
  <c r="BT1469" i="64"/>
  <c r="BT1218" i="64"/>
  <c r="BT1624" i="64"/>
  <c r="BT1263" i="64"/>
  <c r="BT1556" i="64"/>
  <c r="BT1138" i="64"/>
  <c r="BT1174" i="64"/>
  <c r="BT1067" i="64"/>
  <c r="BT1690" i="64"/>
  <c r="BT1102" i="64"/>
  <c r="BT1032" i="64"/>
  <c r="BT1592" i="64"/>
  <c r="BT1656" i="64"/>
  <c r="BT962" i="64"/>
  <c r="BT977" i="64" s="1"/>
  <c r="BT986" i="64"/>
  <c r="BT938" i="64"/>
  <c r="BT953" i="64" s="1"/>
  <c r="BT1008" i="64"/>
  <c r="BT1371" i="64"/>
  <c r="BT521" i="64"/>
  <c r="BT534" i="64" s="1"/>
  <c r="BT472" i="64"/>
  <c r="BT1395" i="64"/>
  <c r="BT819" i="64"/>
  <c r="BT795" i="64"/>
  <c r="BT448" i="64"/>
  <c r="AN1340" i="64"/>
  <c r="AN2146" i="64"/>
  <c r="AN2095" i="64"/>
  <c r="AN2120" i="64"/>
  <c r="AN2069" i="64"/>
  <c r="AN1317" i="64"/>
  <c r="AN1285" i="64"/>
  <c r="AN1469" i="64"/>
  <c r="AN1263" i="64"/>
  <c r="AN2198" i="64"/>
  <c r="AN1218" i="64"/>
  <c r="AN1556" i="64"/>
  <c r="AN1624" i="64"/>
  <c r="AN1174" i="64"/>
  <c r="AN1138" i="64"/>
  <c r="AN1592" i="64"/>
  <c r="AN1690" i="64"/>
  <c r="AN1032" i="64"/>
  <c r="AN1067" i="64"/>
  <c r="AN962" i="64"/>
  <c r="AN977" i="64" s="1"/>
  <c r="AN986" i="64"/>
  <c r="AN1656" i="64"/>
  <c r="AN938" i="64"/>
  <c r="AN953" i="64" s="1"/>
  <c r="AN1102" i="64"/>
  <c r="AN1008" i="64"/>
  <c r="AN1371" i="64"/>
  <c r="AN521" i="64"/>
  <c r="AN534" i="64" s="1"/>
  <c r="AN819" i="64"/>
  <c r="AN795" i="64"/>
  <c r="AN472" i="64"/>
  <c r="AN1395" i="64"/>
  <c r="AN448" i="64"/>
  <c r="BU1337" i="64"/>
  <c r="BU1359" i="64" s="1"/>
  <c r="BU2143" i="64"/>
  <c r="BU2160" i="64" s="1"/>
  <c r="BU2117" i="64"/>
  <c r="BU2134" i="64" s="1"/>
  <c r="BU2066" i="64"/>
  <c r="BU2083" i="64" s="1"/>
  <c r="BU2092" i="64"/>
  <c r="BU2109" i="64" s="1"/>
  <c r="BU1282" i="64"/>
  <c r="BU1305" i="64" s="1"/>
  <c r="BU1314" i="64"/>
  <c r="BU1328" i="64" s="1"/>
  <c r="BU1260" i="64"/>
  <c r="BU1273" i="64" s="1"/>
  <c r="BU1466" i="64"/>
  <c r="BU1479" i="64" s="1"/>
  <c r="BU2195" i="64"/>
  <c r="BU2209" i="64" s="1"/>
  <c r="BU1215" i="64"/>
  <c r="BU1250" i="64" s="1"/>
  <c r="BU1553" i="64"/>
  <c r="BU1580" i="64" s="1"/>
  <c r="BU1621" i="64"/>
  <c r="BU1644" i="64" s="1"/>
  <c r="BU1135" i="64"/>
  <c r="BU1162" i="64" s="1"/>
  <c r="BU1589" i="64"/>
  <c r="BU1612" i="64" s="1"/>
  <c r="BU1687" i="64"/>
  <c r="BU1712" i="64" s="1"/>
  <c r="BU1029" i="64"/>
  <c r="BU1056" i="64" s="1"/>
  <c r="BU1171" i="64"/>
  <c r="BU1206" i="64" s="1"/>
  <c r="BU1099" i="64"/>
  <c r="BU1126" i="64" s="1"/>
  <c r="BU1064" i="64"/>
  <c r="BU1091" i="64" s="1"/>
  <c r="BU983" i="64"/>
  <c r="BU996" i="64" s="1"/>
  <c r="BU1653" i="64"/>
  <c r="BU1678" i="64" s="1"/>
  <c r="BU959" i="64"/>
  <c r="BU974" i="64" s="1"/>
  <c r="BU1005" i="64"/>
  <c r="BU935" i="64"/>
  <c r="BU950" i="64" s="1"/>
  <c r="BU911" i="64"/>
  <c r="BU926" i="64" s="1"/>
  <c r="BU1368" i="64"/>
  <c r="BU1383" i="64" s="1"/>
  <c r="BU518" i="64"/>
  <c r="BU531" i="64" s="1"/>
  <c r="BU816" i="64"/>
  <c r="BU832" i="64" s="1"/>
  <c r="BU469" i="64"/>
  <c r="BU1392" i="64"/>
  <c r="BU1407" i="64" s="1"/>
  <c r="BU494" i="64"/>
  <c r="BU445" i="64"/>
  <c r="BM1337" i="64"/>
  <c r="BM1359" i="64" s="1"/>
  <c r="BM2143" i="64"/>
  <c r="BM2160" i="64" s="1"/>
  <c r="BM2117" i="64"/>
  <c r="BM2134" i="64" s="1"/>
  <c r="BM2066" i="64"/>
  <c r="BM2083" i="64" s="1"/>
  <c r="BM1282" i="64"/>
  <c r="BM1305" i="64" s="1"/>
  <c r="BM1314" i="64"/>
  <c r="BM1328" i="64" s="1"/>
  <c r="BM2092" i="64"/>
  <c r="BM2109" i="64" s="1"/>
  <c r="BM1260" i="64"/>
  <c r="BM1273" i="64" s="1"/>
  <c r="BM2195" i="64"/>
  <c r="BM2209" i="64" s="1"/>
  <c r="BM1466" i="64"/>
  <c r="BM1479" i="64" s="1"/>
  <c r="BM1215" i="64"/>
  <c r="BM1250" i="64" s="1"/>
  <c r="BM1553" i="64"/>
  <c r="BM1580" i="64" s="1"/>
  <c r="BM1621" i="64"/>
  <c r="BM1644" i="64" s="1"/>
  <c r="BM1171" i="64"/>
  <c r="BM1206" i="64" s="1"/>
  <c r="BM1589" i="64"/>
  <c r="BM1612" i="64" s="1"/>
  <c r="BM1135" i="64"/>
  <c r="BM1162" i="64" s="1"/>
  <c r="BM1099" i="64"/>
  <c r="BM1126" i="64" s="1"/>
  <c r="BM1687" i="64"/>
  <c r="BM1712" i="64" s="1"/>
  <c r="BM1064" i="64"/>
  <c r="BM1091" i="64" s="1"/>
  <c r="BM1029" i="64"/>
  <c r="BM1056" i="64" s="1"/>
  <c r="BM959" i="64"/>
  <c r="BM974" i="64" s="1"/>
  <c r="BM1653" i="64"/>
  <c r="BM1678" i="64" s="1"/>
  <c r="BM1005" i="64"/>
  <c r="BM935" i="64"/>
  <c r="BM950" i="64" s="1"/>
  <c r="BM911" i="64"/>
  <c r="BM926" i="64" s="1"/>
  <c r="BM983" i="64"/>
  <c r="BM996" i="64" s="1"/>
  <c r="BM1368" i="64"/>
  <c r="BM1383" i="64" s="1"/>
  <c r="BM518" i="64"/>
  <c r="BM531" i="64" s="1"/>
  <c r="BM494" i="64"/>
  <c r="BM469" i="64"/>
  <c r="BM792" i="64"/>
  <c r="BM807" i="64" s="1"/>
  <c r="BM1392" i="64"/>
  <c r="BM1407" i="64" s="1"/>
  <c r="BM816" i="64"/>
  <c r="BM832" i="64" s="1"/>
  <c r="BM445" i="64"/>
  <c r="Y335" i="64"/>
  <c r="BM335" i="64"/>
  <c r="BL338" i="64"/>
  <c r="CA1391" i="64"/>
  <c r="CK1336" i="64"/>
  <c r="CK2142" i="64"/>
  <c r="CK2159" i="64" s="1"/>
  <c r="CK2116" i="64"/>
  <c r="CK2133" i="64" s="1"/>
  <c r="CK2091" i="64"/>
  <c r="CK2108" i="64" s="1"/>
  <c r="CK2065" i="64"/>
  <c r="CK2082" i="64" s="1"/>
  <c r="CK1313" i="64"/>
  <c r="CK1327" i="64" s="1"/>
  <c r="CK1281" i="64"/>
  <c r="CK1304" i="64" s="1"/>
  <c r="CK2194" i="64"/>
  <c r="CK2208" i="64" s="1"/>
  <c r="CK1259" i="64"/>
  <c r="CK1272" i="64" s="1"/>
  <c r="CK1465" i="64"/>
  <c r="CK1478" i="64" s="1"/>
  <c r="CK1214" i="64"/>
  <c r="CK1552" i="64"/>
  <c r="CK1579" i="64" s="1"/>
  <c r="CK1620" i="64"/>
  <c r="CK1643" i="64" s="1"/>
  <c r="CK1588" i="64"/>
  <c r="CK1611" i="64" s="1"/>
  <c r="CK1170" i="64"/>
  <c r="CK1205" i="64" s="1"/>
  <c r="CK1134" i="64"/>
  <c r="CK1161" i="64" s="1"/>
  <c r="CK1098" i="64"/>
  <c r="CK1125" i="64" s="1"/>
  <c r="CK1063" i="64"/>
  <c r="CK1090" i="64" s="1"/>
  <c r="CK1686" i="64"/>
  <c r="CK1711" i="64" s="1"/>
  <c r="CK1028" i="64"/>
  <c r="CK1055" i="64" s="1"/>
  <c r="CK1652" i="64"/>
  <c r="CK1677" i="64" s="1"/>
  <c r="CK958" i="64"/>
  <c r="CK973" i="64" s="1"/>
  <c r="CK982" i="64"/>
  <c r="CK995" i="64" s="1"/>
  <c r="CK934" i="64"/>
  <c r="CK949" i="64" s="1"/>
  <c r="CK910" i="64"/>
  <c r="CK925" i="64" s="1"/>
  <c r="CK1367" i="64"/>
  <c r="CK1382" i="64" s="1"/>
  <c r="CK517" i="64"/>
  <c r="CK1004" i="64"/>
  <c r="CK1019" i="64" s="1"/>
  <c r="CK468" i="64"/>
  <c r="CK1391" i="64"/>
  <c r="CK791" i="64"/>
  <c r="CK806" i="64" s="1"/>
  <c r="CK444" i="64"/>
  <c r="CK459" i="64" s="1"/>
  <c r="CK815" i="64"/>
  <c r="CK831" i="64" s="1"/>
  <c r="CK493" i="64"/>
  <c r="CC1336" i="64"/>
  <c r="CC2142" i="64"/>
  <c r="CC2159" i="64" s="1"/>
  <c r="CC2116" i="64"/>
  <c r="CC2133" i="64" s="1"/>
  <c r="CC2065" i="64"/>
  <c r="CC2082" i="64" s="1"/>
  <c r="CC2091" i="64"/>
  <c r="CC2108" i="64" s="1"/>
  <c r="CC1313" i="64"/>
  <c r="CC1327" i="64" s="1"/>
  <c r="CC1281" i="64"/>
  <c r="CC1304" i="64" s="1"/>
  <c r="CC1259" i="64"/>
  <c r="CC1272" i="64" s="1"/>
  <c r="CC1465" i="64"/>
  <c r="CC1478" i="64" s="1"/>
  <c r="CC2194" i="64"/>
  <c r="CC2208" i="64" s="1"/>
  <c r="CC1552" i="64"/>
  <c r="CC1579" i="64" s="1"/>
  <c r="CC1214" i="64"/>
  <c r="CC1170" i="64"/>
  <c r="CC1205" i="64" s="1"/>
  <c r="CC1620" i="64"/>
  <c r="CC1643" i="64" s="1"/>
  <c r="CC1134" i="64"/>
  <c r="CC1161" i="64" s="1"/>
  <c r="CC1588" i="64"/>
  <c r="CC1611" i="64" s="1"/>
  <c r="CC1686" i="64"/>
  <c r="CC1711" i="64" s="1"/>
  <c r="CC1028" i="64"/>
  <c r="CC1055" i="64" s="1"/>
  <c r="CC982" i="64"/>
  <c r="CC995" i="64" s="1"/>
  <c r="CC1652" i="64"/>
  <c r="CC1677" i="64" s="1"/>
  <c r="CC1098" i="64"/>
  <c r="CC1125" i="64" s="1"/>
  <c r="CC1004" i="64"/>
  <c r="CC1019" i="64" s="1"/>
  <c r="CC934" i="64"/>
  <c r="CC949" i="64" s="1"/>
  <c r="CC1063" i="64"/>
  <c r="CC1090" i="64" s="1"/>
  <c r="CC910" i="64"/>
  <c r="CC925" i="64" s="1"/>
  <c r="CC958" i="64"/>
  <c r="CC973" i="64" s="1"/>
  <c r="CC1367" i="64"/>
  <c r="CC1382" i="64" s="1"/>
  <c r="CC517" i="64"/>
  <c r="CC815" i="64"/>
  <c r="CC831" i="64" s="1"/>
  <c r="CC468" i="64"/>
  <c r="CC493" i="64"/>
  <c r="CC444" i="64"/>
  <c r="CC459" i="64" s="1"/>
  <c r="BU1336" i="64"/>
  <c r="BU2142" i="64"/>
  <c r="BU2159" i="64" s="1"/>
  <c r="BU2116" i="64"/>
  <c r="BU2133" i="64" s="1"/>
  <c r="BU2065" i="64"/>
  <c r="BU2082" i="64" s="1"/>
  <c r="BU2091" i="64"/>
  <c r="BU2108" i="64" s="1"/>
  <c r="BU1313" i="64"/>
  <c r="BU1327" i="64" s="1"/>
  <c r="BU1281" i="64"/>
  <c r="BU1304" i="64" s="1"/>
  <c r="BU1259" i="64"/>
  <c r="BU1272" i="64" s="1"/>
  <c r="BU2194" i="64"/>
  <c r="BU2208" i="64" s="1"/>
  <c r="BU1214" i="64"/>
  <c r="BU1465" i="64"/>
  <c r="BU1478" i="64" s="1"/>
  <c r="BU1170" i="64"/>
  <c r="BU1205" i="64" s="1"/>
  <c r="BU1552" i="64"/>
  <c r="BU1579" i="64" s="1"/>
  <c r="BU1620" i="64"/>
  <c r="BU1643" i="64" s="1"/>
  <c r="BU1588" i="64"/>
  <c r="BU1611" i="64" s="1"/>
  <c r="BU1134" i="64"/>
  <c r="BU1161" i="64" s="1"/>
  <c r="BU1686" i="64"/>
  <c r="BU1711" i="64" s="1"/>
  <c r="BU1098" i="64"/>
  <c r="BU1125" i="64" s="1"/>
  <c r="BU1063" i="64"/>
  <c r="BU1090" i="64" s="1"/>
  <c r="BU1028" i="64"/>
  <c r="BU1055" i="64" s="1"/>
  <c r="BU1652" i="64"/>
  <c r="BU1677" i="64" s="1"/>
  <c r="BU1004" i="64"/>
  <c r="BU1019" i="64" s="1"/>
  <c r="BU934" i="64"/>
  <c r="BU949" i="64" s="1"/>
  <c r="BU910" i="64"/>
  <c r="BU925" i="64" s="1"/>
  <c r="BU1367" i="64"/>
  <c r="BU1382" i="64" s="1"/>
  <c r="BU517" i="64"/>
  <c r="BU982" i="64"/>
  <c r="BU995" i="64" s="1"/>
  <c r="BU468" i="64"/>
  <c r="BU791" i="64"/>
  <c r="BU806" i="64" s="1"/>
  <c r="BU815" i="64"/>
  <c r="BU831" i="64" s="1"/>
  <c r="BU444" i="64"/>
  <c r="BU459" i="64" s="1"/>
  <c r="BU958" i="64"/>
  <c r="BU973" i="64" s="1"/>
  <c r="BM1336" i="64"/>
  <c r="BM2142" i="64"/>
  <c r="BM2159" i="64" s="1"/>
  <c r="BM2116" i="64"/>
  <c r="BM2133" i="64" s="1"/>
  <c r="BM2091" i="64"/>
  <c r="BM2108" i="64" s="1"/>
  <c r="BM2065" i="64"/>
  <c r="BM2082" i="64" s="1"/>
  <c r="BM1313" i="64"/>
  <c r="BM1327" i="64" s="1"/>
  <c r="BM1281" i="64"/>
  <c r="BM1304" i="64" s="1"/>
  <c r="BM2194" i="64"/>
  <c r="BM2208" i="64" s="1"/>
  <c r="BM1259" i="64"/>
  <c r="BM1272" i="64" s="1"/>
  <c r="BM1465" i="64"/>
  <c r="BM1478" i="64" s="1"/>
  <c r="BM1552" i="64"/>
  <c r="BM1579" i="64" s="1"/>
  <c r="BM1214" i="64"/>
  <c r="BM1170" i="64"/>
  <c r="BM1205" i="64" s="1"/>
  <c r="BM1134" i="64"/>
  <c r="BM1161" i="64" s="1"/>
  <c r="BM1620" i="64"/>
  <c r="BM1643" i="64" s="1"/>
  <c r="BM1588" i="64"/>
  <c r="BM1611" i="64" s="1"/>
  <c r="BM1098" i="64"/>
  <c r="BM1125" i="64" s="1"/>
  <c r="BM1063" i="64"/>
  <c r="BM1090" i="64" s="1"/>
  <c r="BM1686" i="64"/>
  <c r="BM1711" i="64" s="1"/>
  <c r="BM1028" i="64"/>
  <c r="BM1055" i="64" s="1"/>
  <c r="BM1004" i="64"/>
  <c r="BM1019" i="64" s="1"/>
  <c r="BM1652" i="64"/>
  <c r="BM1677" i="64" s="1"/>
  <c r="BM982" i="64"/>
  <c r="BM995" i="64" s="1"/>
  <c r="BM934" i="64"/>
  <c r="BM949" i="64" s="1"/>
  <c r="BM910" i="64"/>
  <c r="BM925" i="64" s="1"/>
  <c r="BM1367" i="64"/>
  <c r="BM1382" i="64" s="1"/>
  <c r="BM958" i="64"/>
  <c r="BM973" i="64" s="1"/>
  <c r="BM517" i="64"/>
  <c r="BM468" i="64"/>
  <c r="BM493" i="64"/>
  <c r="BM444" i="64"/>
  <c r="BM459" i="64" s="1"/>
  <c r="BM791" i="64"/>
  <c r="BM806" i="64" s="1"/>
  <c r="BM815" i="64"/>
  <c r="BM831" i="64" s="1"/>
  <c r="BE1336" i="64"/>
  <c r="BE2142" i="64"/>
  <c r="BE2159" i="64" s="1"/>
  <c r="BE2116" i="64"/>
  <c r="BE2133" i="64" s="1"/>
  <c r="BE2091" i="64"/>
  <c r="BE2108" i="64" s="1"/>
  <c r="BE2065" i="64"/>
  <c r="BE2082" i="64" s="1"/>
  <c r="BE1281" i="64"/>
  <c r="BE1304" i="64" s="1"/>
  <c r="BE1259" i="64"/>
  <c r="BE1272" i="64" s="1"/>
  <c r="BE1465" i="64"/>
  <c r="BE1478" i="64" s="1"/>
  <c r="BE2194" i="64"/>
  <c r="BE2208" i="64" s="1"/>
  <c r="BE1313" i="64"/>
  <c r="BE1327" i="64" s="1"/>
  <c r="BE1214" i="64"/>
  <c r="BE1170" i="64"/>
  <c r="BE1205" i="64" s="1"/>
  <c r="BE1552" i="64"/>
  <c r="BE1579" i="64" s="1"/>
  <c r="BE1134" i="64"/>
  <c r="BE1161" i="64" s="1"/>
  <c r="BE1620" i="64"/>
  <c r="BE1643" i="64" s="1"/>
  <c r="BE1588" i="64"/>
  <c r="BE1611" i="64" s="1"/>
  <c r="BE1686" i="64"/>
  <c r="BE1711" i="64" s="1"/>
  <c r="BE1028" i="64"/>
  <c r="BE1055" i="64" s="1"/>
  <c r="BE1098" i="64"/>
  <c r="BE1125" i="64" s="1"/>
  <c r="BE1063" i="64"/>
  <c r="BE1090" i="64" s="1"/>
  <c r="BE982" i="64"/>
  <c r="BE995" i="64" s="1"/>
  <c r="BE1652" i="64"/>
  <c r="BE1677" i="64" s="1"/>
  <c r="BE934" i="64"/>
  <c r="BE949" i="64" s="1"/>
  <c r="BE1004" i="64"/>
  <c r="BE1019" i="64" s="1"/>
  <c r="BE958" i="64"/>
  <c r="BE973" i="64" s="1"/>
  <c r="BE910" i="64"/>
  <c r="BE925" i="64" s="1"/>
  <c r="BE1367" i="64"/>
  <c r="BE1382" i="64" s="1"/>
  <c r="BE517" i="64"/>
  <c r="BE791" i="64"/>
  <c r="BE806" i="64" s="1"/>
  <c r="BE815" i="64"/>
  <c r="BE831" i="64" s="1"/>
  <c r="BE468" i="64"/>
  <c r="BE493" i="64"/>
  <c r="BE444" i="64"/>
  <c r="BE459" i="64" s="1"/>
  <c r="AW1336" i="64"/>
  <c r="AW2142" i="64"/>
  <c r="AW2159" i="64" s="1"/>
  <c r="AW2116" i="64"/>
  <c r="AW2133" i="64" s="1"/>
  <c r="AW2065" i="64"/>
  <c r="AW2082" i="64" s="1"/>
  <c r="AW2091" i="64"/>
  <c r="AW2108" i="64" s="1"/>
  <c r="AW1313" i="64"/>
  <c r="AW1327" i="64" s="1"/>
  <c r="AW1281" i="64"/>
  <c r="AW1304" i="64" s="1"/>
  <c r="AW2194" i="64"/>
  <c r="AW2208" i="64" s="1"/>
  <c r="AW1259" i="64"/>
  <c r="AW1272" i="64" s="1"/>
  <c r="AW1214" i="64"/>
  <c r="AW1552" i="64"/>
  <c r="AW1579" i="64" s="1"/>
  <c r="AW1465" i="64"/>
  <c r="AW1478" i="64" s="1"/>
  <c r="AW1620" i="64"/>
  <c r="AW1643" i="64" s="1"/>
  <c r="AW1588" i="64"/>
  <c r="AW1611" i="64" s="1"/>
  <c r="AW1170" i="64"/>
  <c r="AW1205" i="64" s="1"/>
  <c r="AW1134" i="64"/>
  <c r="AW1161" i="64" s="1"/>
  <c r="AW1686" i="64"/>
  <c r="AW1711" i="64" s="1"/>
  <c r="AW1098" i="64"/>
  <c r="AW1125" i="64" s="1"/>
  <c r="AW1063" i="64"/>
  <c r="AW1090" i="64" s="1"/>
  <c r="AW1028" i="64"/>
  <c r="AW1055" i="64" s="1"/>
  <c r="AW982" i="64"/>
  <c r="AW995" i="64" s="1"/>
  <c r="AW1004" i="64"/>
  <c r="AW1019" i="64" s="1"/>
  <c r="AW934" i="64"/>
  <c r="AW949" i="64" s="1"/>
  <c r="AW1652" i="64"/>
  <c r="AW1677" i="64" s="1"/>
  <c r="AW910" i="64"/>
  <c r="AW925" i="64" s="1"/>
  <c r="AW1367" i="64"/>
  <c r="AW1382" i="64" s="1"/>
  <c r="AW517" i="64"/>
  <c r="AW958" i="64"/>
  <c r="AW973" i="64" s="1"/>
  <c r="AW493" i="64"/>
  <c r="AW468" i="64"/>
  <c r="AW791" i="64"/>
  <c r="AW806" i="64" s="1"/>
  <c r="AW815" i="64"/>
  <c r="AW831" i="64" s="1"/>
  <c r="AW444" i="64"/>
  <c r="AW459" i="64" s="1"/>
  <c r="AO1336" i="64"/>
  <c r="AO2142" i="64"/>
  <c r="AO2159" i="64" s="1"/>
  <c r="AO2116" i="64"/>
  <c r="AO2133" i="64" s="1"/>
  <c r="AO2065" i="64"/>
  <c r="AO2082" i="64" s="1"/>
  <c r="AO2091" i="64"/>
  <c r="AO2108" i="64" s="1"/>
  <c r="AO1281" i="64"/>
  <c r="AO1304" i="64" s="1"/>
  <c r="AO1313" i="64"/>
  <c r="AO1327" i="64" s="1"/>
  <c r="AO1259" i="64"/>
  <c r="AO1272" i="64" s="1"/>
  <c r="AO1465" i="64"/>
  <c r="AO1478" i="64" s="1"/>
  <c r="AO2194" i="64"/>
  <c r="AO2208" i="64" s="1"/>
  <c r="AO1214" i="64"/>
  <c r="AO1552" i="64"/>
  <c r="AO1579" i="64" s="1"/>
  <c r="AO1170" i="64"/>
  <c r="AO1205" i="64" s="1"/>
  <c r="AO1134" i="64"/>
  <c r="AO1161" i="64" s="1"/>
  <c r="AO1098" i="64"/>
  <c r="AO1125" i="64" s="1"/>
  <c r="AO1063" i="64"/>
  <c r="AO1090" i="64" s="1"/>
  <c r="AO1686" i="64"/>
  <c r="AO1711" i="64" s="1"/>
  <c r="AO1620" i="64"/>
  <c r="AO1643" i="64" s="1"/>
  <c r="AO1588" i="64"/>
  <c r="AO1611" i="64" s="1"/>
  <c r="AO1028" i="64"/>
  <c r="AO1055" i="64" s="1"/>
  <c r="AO1004" i="64"/>
  <c r="AO1019" i="64" s="1"/>
  <c r="AO934" i="64"/>
  <c r="AO949" i="64" s="1"/>
  <c r="AO910" i="64"/>
  <c r="AO925" i="64" s="1"/>
  <c r="AO958" i="64"/>
  <c r="AO973" i="64" s="1"/>
  <c r="AO1367" i="64"/>
  <c r="AO1382" i="64" s="1"/>
  <c r="AO1652" i="64"/>
  <c r="AO1677" i="64" s="1"/>
  <c r="AO517" i="64"/>
  <c r="AO982" i="64"/>
  <c r="AO995" i="64" s="1"/>
  <c r="AO468" i="64"/>
  <c r="AO444" i="64"/>
  <c r="AO459" i="64" s="1"/>
  <c r="AO791" i="64"/>
  <c r="AO806" i="64" s="1"/>
  <c r="AO493" i="64"/>
  <c r="AG1336" i="64"/>
  <c r="AG2142" i="64"/>
  <c r="AG2159" i="64" s="1"/>
  <c r="AG2116" i="64"/>
  <c r="AG2133" i="64" s="1"/>
  <c r="AG2065" i="64"/>
  <c r="AG2082" i="64" s="1"/>
  <c r="AG1313" i="64"/>
  <c r="AG1327" i="64" s="1"/>
  <c r="AG1281" i="64"/>
  <c r="AG1304" i="64" s="1"/>
  <c r="AG2091" i="64"/>
  <c r="AG2108" i="64" s="1"/>
  <c r="AG1259" i="64"/>
  <c r="AG1272" i="64" s="1"/>
  <c r="AG1465" i="64"/>
  <c r="AG1478" i="64" s="1"/>
  <c r="AG2194" i="64"/>
  <c r="AG2208" i="64" s="1"/>
  <c r="AG1214" i="64"/>
  <c r="AG1552" i="64"/>
  <c r="AG1579" i="64" s="1"/>
  <c r="AG1620" i="64"/>
  <c r="AG1643" i="64" s="1"/>
  <c r="AG1588" i="64"/>
  <c r="AG1611" i="64" s="1"/>
  <c r="AG1134" i="64"/>
  <c r="AG1161" i="64" s="1"/>
  <c r="AG1170" i="64"/>
  <c r="AG1205" i="64" s="1"/>
  <c r="AG1686" i="64"/>
  <c r="AG1711" i="64" s="1"/>
  <c r="AG1028" i="64"/>
  <c r="AG1055" i="64" s="1"/>
  <c r="AG1098" i="64"/>
  <c r="AG1125" i="64" s="1"/>
  <c r="AG1063" i="64"/>
  <c r="AG1090" i="64" s="1"/>
  <c r="AG1652" i="64"/>
  <c r="AG1677" i="64" s="1"/>
  <c r="AG1004" i="64"/>
  <c r="AG1019" i="64" s="1"/>
  <c r="AG982" i="64"/>
  <c r="AG995" i="64" s="1"/>
  <c r="AG934" i="64"/>
  <c r="AG949" i="64" s="1"/>
  <c r="AG958" i="64"/>
  <c r="AG973" i="64" s="1"/>
  <c r="AG910" i="64"/>
  <c r="AG925" i="64" s="1"/>
  <c r="AG1367" i="64"/>
  <c r="AG1382" i="64" s="1"/>
  <c r="AG517" i="64"/>
  <c r="AG791" i="64"/>
  <c r="AG806" i="64" s="1"/>
  <c r="AG468" i="64"/>
  <c r="AG815" i="64"/>
  <c r="AG831" i="64" s="1"/>
  <c r="AG493" i="64"/>
  <c r="AG444" i="64"/>
  <c r="AG459" i="64" s="1"/>
  <c r="Y1336" i="64"/>
  <c r="Y2142" i="64"/>
  <c r="Y2159" i="64" s="1"/>
  <c r="Y2116" i="64"/>
  <c r="Y2133" i="64" s="1"/>
  <c r="Y2091" i="64"/>
  <c r="Y2108" i="64" s="1"/>
  <c r="Y2065" i="64"/>
  <c r="Y2082" i="64" s="1"/>
  <c r="Y1313" i="64"/>
  <c r="Y1327" i="64" s="1"/>
  <c r="Y1281" i="64"/>
  <c r="Y1304" i="64" s="1"/>
  <c r="Y2194" i="64"/>
  <c r="Y2208" i="64" s="1"/>
  <c r="Y1259" i="64"/>
  <c r="Y1272" i="64" s="1"/>
  <c r="Y1465" i="64"/>
  <c r="Y1478" i="64" s="1"/>
  <c r="Y1214" i="64"/>
  <c r="Y1552" i="64"/>
  <c r="Y1579" i="64" s="1"/>
  <c r="Y1170" i="64"/>
  <c r="Y1205" i="64" s="1"/>
  <c r="Y1620" i="64"/>
  <c r="Y1643" i="64" s="1"/>
  <c r="Y1588" i="64"/>
  <c r="Y1611" i="64" s="1"/>
  <c r="Y1134" i="64"/>
  <c r="Y1161" i="64" s="1"/>
  <c r="Y1098" i="64"/>
  <c r="Y1125" i="64" s="1"/>
  <c r="Y1686" i="64"/>
  <c r="Y1711" i="64" s="1"/>
  <c r="Y1063" i="64"/>
  <c r="Y1090" i="64" s="1"/>
  <c r="Y1028" i="64"/>
  <c r="Y1055" i="64" s="1"/>
  <c r="Y1652" i="64"/>
  <c r="Y1677" i="64" s="1"/>
  <c r="Y982" i="64"/>
  <c r="Y995" i="64" s="1"/>
  <c r="Y934" i="64"/>
  <c r="Y949" i="64" s="1"/>
  <c r="Y910" i="64"/>
  <c r="Y925" i="64" s="1"/>
  <c r="Y1004" i="64"/>
  <c r="Y1019" i="64" s="1"/>
  <c r="Y1367" i="64"/>
  <c r="Y1382" i="64" s="1"/>
  <c r="Y517" i="64"/>
  <c r="Y958" i="64"/>
  <c r="Y973" i="64" s="1"/>
  <c r="Y468" i="64"/>
  <c r="Y493" i="64"/>
  <c r="Y791" i="64"/>
  <c r="Y806" i="64" s="1"/>
  <c r="Y444" i="64"/>
  <c r="Y459" i="64" s="1"/>
  <c r="Y815" i="64"/>
  <c r="Y831" i="64" s="1"/>
  <c r="CK1341" i="64"/>
  <c r="CK2147" i="64"/>
  <c r="CK2121" i="64"/>
  <c r="CK2070" i="64"/>
  <c r="CK2087" i="64" s="1"/>
  <c r="CK1286" i="64"/>
  <c r="CK2096" i="64"/>
  <c r="CK1318" i="64"/>
  <c r="CK1332" i="64" s="1"/>
  <c r="CK2199" i="64"/>
  <c r="CK2213" i="64" s="1"/>
  <c r="CK1264" i="64"/>
  <c r="CK1277" i="64" s="1"/>
  <c r="CK1625" i="64"/>
  <c r="CK1648" i="64" s="1"/>
  <c r="CK1470" i="64"/>
  <c r="CK1483" i="64" s="1"/>
  <c r="CK1219" i="64"/>
  <c r="CK1254" i="64" s="1"/>
  <c r="CK1175" i="64"/>
  <c r="CK1210" i="64" s="1"/>
  <c r="CK1139" i="64"/>
  <c r="CK1166" i="64" s="1"/>
  <c r="CK1103" i="64"/>
  <c r="CK1130" i="64" s="1"/>
  <c r="CK1593" i="64"/>
  <c r="CK1616" i="64" s="1"/>
  <c r="CK1691" i="64"/>
  <c r="CK1716" i="64" s="1"/>
  <c r="CK1557" i="64"/>
  <c r="CK1584" i="64" s="1"/>
  <c r="CK1068" i="64"/>
  <c r="CK1095" i="64" s="1"/>
  <c r="CK1033" i="64"/>
  <c r="CK1060" i="64" s="1"/>
  <c r="CK1009" i="64"/>
  <c r="CK1657" i="64"/>
  <c r="CK1682" i="64" s="1"/>
  <c r="CK987" i="64"/>
  <c r="CK1000" i="64" s="1"/>
  <c r="CK963" i="64"/>
  <c r="CK796" i="64"/>
  <c r="CK915" i="64"/>
  <c r="CK930" i="64" s="1"/>
  <c r="CK939" i="64"/>
  <c r="CK954" i="64" s="1"/>
  <c r="CK522" i="64"/>
  <c r="CK535" i="64" s="1"/>
  <c r="CK498" i="64"/>
  <c r="CK820" i="64"/>
  <c r="CK836" i="64" s="1"/>
  <c r="CK1372" i="64"/>
  <c r="CK1387" i="64" s="1"/>
  <c r="CK1396" i="64"/>
  <c r="CK473" i="64"/>
  <c r="CK449" i="64"/>
  <c r="CK421" i="64"/>
  <c r="CC1341" i="64"/>
  <c r="CC2147" i="64"/>
  <c r="CC2121" i="64"/>
  <c r="CC2096" i="64"/>
  <c r="CC1318" i="64"/>
  <c r="CC1332" i="64" s="1"/>
  <c r="CC1286" i="64"/>
  <c r="CC2070" i="64"/>
  <c r="CC2087" i="64" s="1"/>
  <c r="CC2199" i="64"/>
  <c r="CC2213" i="64" s="1"/>
  <c r="CC1264" i="64"/>
  <c r="CC1277" i="64" s="1"/>
  <c r="CC1470" i="64"/>
  <c r="CC1483" i="64" s="1"/>
  <c r="CC1625" i="64"/>
  <c r="CC1648" i="64" s="1"/>
  <c r="CC1219" i="64"/>
  <c r="CC1254" i="64" s="1"/>
  <c r="CC1175" i="64"/>
  <c r="CC1210" i="64" s="1"/>
  <c r="CC1139" i="64"/>
  <c r="CC1166" i="64" s="1"/>
  <c r="CC1593" i="64"/>
  <c r="CC1616" i="64" s="1"/>
  <c r="CC1557" i="64"/>
  <c r="CC1584" i="64" s="1"/>
  <c r="CC1103" i="64"/>
  <c r="CC1130" i="64" s="1"/>
  <c r="CC1691" i="64"/>
  <c r="CC1716" i="64" s="1"/>
  <c r="CC1033" i="64"/>
  <c r="CC1060" i="64" s="1"/>
  <c r="CC1009" i="64"/>
  <c r="CC1657" i="64"/>
  <c r="CC1682" i="64" s="1"/>
  <c r="CC963" i="64"/>
  <c r="CC1068" i="64"/>
  <c r="CC1095" i="64" s="1"/>
  <c r="CC987" i="64"/>
  <c r="CC1000" i="64" s="1"/>
  <c r="CC939" i="64"/>
  <c r="CC954" i="64" s="1"/>
  <c r="CC915" i="64"/>
  <c r="CC930" i="64" s="1"/>
  <c r="CC796" i="64"/>
  <c r="CC522" i="64"/>
  <c r="CC535" i="64" s="1"/>
  <c r="CC498" i="64"/>
  <c r="CC820" i="64"/>
  <c r="CC836" i="64" s="1"/>
  <c r="CC473" i="64"/>
  <c r="CC1396" i="64"/>
  <c r="CC449" i="64"/>
  <c r="CC1372" i="64"/>
  <c r="CC1387" i="64" s="1"/>
  <c r="CC421" i="64"/>
  <c r="BU1341" i="64"/>
  <c r="BU2147" i="64"/>
  <c r="BU2121" i="64"/>
  <c r="BU2096" i="64"/>
  <c r="BU1286" i="64"/>
  <c r="BU2070" i="64"/>
  <c r="BU2087" i="64" s="1"/>
  <c r="BU2199" i="64"/>
  <c r="BU2213" i="64" s="1"/>
  <c r="BU1264" i="64"/>
  <c r="BU1277" i="64" s="1"/>
  <c r="BU1470" i="64"/>
  <c r="BU1483" i="64" s="1"/>
  <c r="BU1625" i="64"/>
  <c r="BU1648" i="64" s="1"/>
  <c r="BU1318" i="64"/>
  <c r="BU1332" i="64" s="1"/>
  <c r="BU1219" i="64"/>
  <c r="BU1254" i="64" s="1"/>
  <c r="BU1175" i="64"/>
  <c r="BU1210" i="64" s="1"/>
  <c r="BU1593" i="64"/>
  <c r="BU1616" i="64" s="1"/>
  <c r="BU1557" i="64"/>
  <c r="BU1584" i="64" s="1"/>
  <c r="BU1103" i="64"/>
  <c r="BU1130" i="64" s="1"/>
  <c r="BU1691" i="64"/>
  <c r="BU1716" i="64" s="1"/>
  <c r="BU1033" i="64"/>
  <c r="BU1060" i="64" s="1"/>
  <c r="BU1068" i="64"/>
  <c r="BU1095" i="64" s="1"/>
  <c r="BU1009" i="64"/>
  <c r="BU1139" i="64"/>
  <c r="BU1166" i="64" s="1"/>
  <c r="BU1657" i="64"/>
  <c r="BU1682" i="64" s="1"/>
  <c r="BU963" i="64"/>
  <c r="BU987" i="64"/>
  <c r="BU1000" i="64" s="1"/>
  <c r="BU796" i="64"/>
  <c r="BU522" i="64"/>
  <c r="BU535" i="64" s="1"/>
  <c r="BU939" i="64"/>
  <c r="BU954" i="64" s="1"/>
  <c r="BU498" i="64"/>
  <c r="BU915" i="64"/>
  <c r="BU930" i="64" s="1"/>
  <c r="BU820" i="64"/>
  <c r="BU836" i="64" s="1"/>
  <c r="BU1372" i="64"/>
  <c r="BU1387" i="64" s="1"/>
  <c r="BU1396" i="64"/>
  <c r="BU449" i="64"/>
  <c r="BU421" i="64"/>
  <c r="BM1341" i="64"/>
  <c r="BM2147" i="64"/>
  <c r="BM2121" i="64"/>
  <c r="BM2096" i="64"/>
  <c r="BM1318" i="64"/>
  <c r="BM1332" i="64" s="1"/>
  <c r="BM1286" i="64"/>
  <c r="BM2199" i="64"/>
  <c r="BM2213" i="64" s="1"/>
  <c r="BM1264" i="64"/>
  <c r="BM1277" i="64" s="1"/>
  <c r="BM2070" i="64"/>
  <c r="BM2087" i="64" s="1"/>
  <c r="BM1625" i="64"/>
  <c r="BM1648" i="64" s="1"/>
  <c r="BM1470" i="64"/>
  <c r="BM1483" i="64" s="1"/>
  <c r="BM1219" i="64"/>
  <c r="BM1254" i="64" s="1"/>
  <c r="BM1175" i="64"/>
  <c r="BM1210" i="64" s="1"/>
  <c r="BM1139" i="64"/>
  <c r="BM1166" i="64" s="1"/>
  <c r="BM1103" i="64"/>
  <c r="BM1130" i="64" s="1"/>
  <c r="BM1068" i="64"/>
  <c r="BM1095" i="64" s="1"/>
  <c r="BM1691" i="64"/>
  <c r="BM1716" i="64" s="1"/>
  <c r="BM1033" i="64"/>
  <c r="BM1060" i="64" s="1"/>
  <c r="BM1593" i="64"/>
  <c r="BM1616" i="64" s="1"/>
  <c r="BM1009" i="64"/>
  <c r="BM1557" i="64"/>
  <c r="BM1584" i="64" s="1"/>
  <c r="BM1657" i="64"/>
  <c r="BM1682" i="64" s="1"/>
  <c r="BM963" i="64"/>
  <c r="BM987" i="64"/>
  <c r="BM1000" i="64" s="1"/>
  <c r="BM796" i="64"/>
  <c r="BM939" i="64"/>
  <c r="BM954" i="64" s="1"/>
  <c r="BM522" i="64"/>
  <c r="BM535" i="64" s="1"/>
  <c r="BM915" i="64"/>
  <c r="BM930" i="64" s="1"/>
  <c r="BM498" i="64"/>
  <c r="BM820" i="64"/>
  <c r="BM836" i="64" s="1"/>
  <c r="BM1396" i="64"/>
  <c r="BM449" i="64"/>
  <c r="BM1372" i="64"/>
  <c r="BM1387" i="64" s="1"/>
  <c r="BM473" i="64"/>
  <c r="BM421" i="64"/>
  <c r="BE1341" i="64"/>
  <c r="BE2147" i="64"/>
  <c r="BE2121" i="64"/>
  <c r="BE2070" i="64"/>
  <c r="BE2087" i="64" s="1"/>
  <c r="BE1318" i="64"/>
  <c r="BE1332" i="64" s="1"/>
  <c r="BE2199" i="64"/>
  <c r="BE2213" i="64" s="1"/>
  <c r="BE2096" i="64"/>
  <c r="BE1286" i="64"/>
  <c r="BE1264" i="64"/>
  <c r="BE1277" i="64" s="1"/>
  <c r="BE1470" i="64"/>
  <c r="BE1483" i="64" s="1"/>
  <c r="BE1625" i="64"/>
  <c r="BE1648" i="64" s="1"/>
  <c r="BE1219" i="64"/>
  <c r="BE1254" i="64" s="1"/>
  <c r="BE1175" i="64"/>
  <c r="BE1210" i="64" s="1"/>
  <c r="BE1139" i="64"/>
  <c r="BE1166" i="64" s="1"/>
  <c r="BE1593" i="64"/>
  <c r="BE1616" i="64" s="1"/>
  <c r="BE1557" i="64"/>
  <c r="BE1584" i="64" s="1"/>
  <c r="BE1103" i="64"/>
  <c r="BE1130" i="64" s="1"/>
  <c r="BE1691" i="64"/>
  <c r="BE1716" i="64" s="1"/>
  <c r="BE1033" i="64"/>
  <c r="BE1060" i="64" s="1"/>
  <c r="BE1009" i="64"/>
  <c r="BE1068" i="64"/>
  <c r="BE1095" i="64" s="1"/>
  <c r="BE1657" i="64"/>
  <c r="BE1682" i="64" s="1"/>
  <c r="BE987" i="64"/>
  <c r="BE1000" i="64" s="1"/>
  <c r="BE963" i="64"/>
  <c r="BE796" i="64"/>
  <c r="BE915" i="64"/>
  <c r="BE930" i="64" s="1"/>
  <c r="BE522" i="64"/>
  <c r="BE535" i="64" s="1"/>
  <c r="BE498" i="64"/>
  <c r="BE820" i="64"/>
  <c r="BE836" i="64" s="1"/>
  <c r="BE1372" i="64"/>
  <c r="BE1387" i="64" s="1"/>
  <c r="BE1396" i="64"/>
  <c r="BE473" i="64"/>
  <c r="BE449" i="64"/>
  <c r="BE421" i="64"/>
  <c r="AW1341" i="64"/>
  <c r="AW2147" i="64"/>
  <c r="AW2121" i="64"/>
  <c r="AW2070" i="64"/>
  <c r="AW2087" i="64" s="1"/>
  <c r="AW1318" i="64"/>
  <c r="AW1332" i="64" s="1"/>
  <c r="AW1286" i="64"/>
  <c r="AW2199" i="64"/>
  <c r="AW2213" i="64" s="1"/>
  <c r="AW2096" i="64"/>
  <c r="AW1264" i="64"/>
  <c r="AW1277" i="64" s="1"/>
  <c r="AW1625" i="64"/>
  <c r="AW1648" i="64" s="1"/>
  <c r="AW1219" i="64"/>
  <c r="AW1254" i="64" s="1"/>
  <c r="AW1470" i="64"/>
  <c r="AW1483" i="64" s="1"/>
  <c r="AW1593" i="64"/>
  <c r="AW1616" i="64" s="1"/>
  <c r="AW1557" i="64"/>
  <c r="AW1584" i="64" s="1"/>
  <c r="AW1103" i="64"/>
  <c r="AW1130" i="64" s="1"/>
  <c r="AW1175" i="64"/>
  <c r="AW1210" i="64" s="1"/>
  <c r="AW1139" i="64"/>
  <c r="AW1166" i="64" s="1"/>
  <c r="AW1691" i="64"/>
  <c r="AW1716" i="64" s="1"/>
  <c r="AW1068" i="64"/>
  <c r="AW1095" i="64" s="1"/>
  <c r="AW1033" i="64"/>
  <c r="AW1060" i="64" s="1"/>
  <c r="AW1009" i="64"/>
  <c r="AW1657" i="64"/>
  <c r="AW1682" i="64" s="1"/>
  <c r="AW963" i="64"/>
  <c r="AW987" i="64"/>
  <c r="AW1000" i="64" s="1"/>
  <c r="AW915" i="64"/>
  <c r="AW930" i="64" s="1"/>
  <c r="AW796" i="64"/>
  <c r="AW522" i="64"/>
  <c r="AW535" i="64" s="1"/>
  <c r="AW939" i="64"/>
  <c r="AW954" i="64" s="1"/>
  <c r="AW498" i="64"/>
  <c r="AW820" i="64"/>
  <c r="AW836" i="64" s="1"/>
  <c r="AW473" i="64"/>
  <c r="AW1396" i="64"/>
  <c r="AW449" i="64"/>
  <c r="AW1372" i="64"/>
  <c r="AW1387" i="64" s="1"/>
  <c r="AW421" i="64"/>
  <c r="AO1341" i="64"/>
  <c r="AO2147" i="64"/>
  <c r="AO2121" i="64"/>
  <c r="AO2096" i="64"/>
  <c r="AO1318" i="64"/>
  <c r="AO1332" i="64" s="1"/>
  <c r="AO1286" i="64"/>
  <c r="AO2199" i="64"/>
  <c r="AO2213" i="64" s="1"/>
  <c r="AO2070" i="64"/>
  <c r="AO2087" i="64" s="1"/>
  <c r="AO1264" i="64"/>
  <c r="AO1277" i="64" s="1"/>
  <c r="AO1470" i="64"/>
  <c r="AO1483" i="64" s="1"/>
  <c r="AO1625" i="64"/>
  <c r="AO1648" i="64" s="1"/>
  <c r="AO1219" i="64"/>
  <c r="AO1254" i="64" s="1"/>
  <c r="AO1175" i="64"/>
  <c r="AO1210" i="64" s="1"/>
  <c r="AO1139" i="64"/>
  <c r="AO1166" i="64" s="1"/>
  <c r="AO1593" i="64"/>
  <c r="AO1616" i="64" s="1"/>
  <c r="AO1557" i="64"/>
  <c r="AO1584" i="64" s="1"/>
  <c r="AO1103" i="64"/>
  <c r="AO1130" i="64" s="1"/>
  <c r="AO1068" i="64"/>
  <c r="AO1095" i="64" s="1"/>
  <c r="AO1691" i="64"/>
  <c r="AO1716" i="64" s="1"/>
  <c r="AO1033" i="64"/>
  <c r="AO1060" i="64" s="1"/>
  <c r="AO1009" i="64"/>
  <c r="AO1657" i="64"/>
  <c r="AO1682" i="64" s="1"/>
  <c r="AO963" i="64"/>
  <c r="AO987" i="64"/>
  <c r="AO1000" i="64" s="1"/>
  <c r="AO939" i="64"/>
  <c r="AO954" i="64" s="1"/>
  <c r="AO796" i="64"/>
  <c r="AO522" i="64"/>
  <c r="AO535" i="64" s="1"/>
  <c r="AO498" i="64"/>
  <c r="AO915" i="64"/>
  <c r="AO930" i="64" s="1"/>
  <c r="AO820" i="64"/>
  <c r="AO836" i="64" s="1"/>
  <c r="AO1372" i="64"/>
  <c r="AO1387" i="64" s="1"/>
  <c r="AO473" i="64"/>
  <c r="AO1396" i="64"/>
  <c r="AO449" i="64"/>
  <c r="AO421" i="64"/>
  <c r="AG1341" i="64"/>
  <c r="AG2147" i="64"/>
  <c r="AG2121" i="64"/>
  <c r="AG2096" i="64"/>
  <c r="AG2070" i="64"/>
  <c r="AG2087" i="64" s="1"/>
  <c r="AG1318" i="64"/>
  <c r="AG1332" i="64" s="1"/>
  <c r="AG1286" i="64"/>
  <c r="AG2199" i="64"/>
  <c r="AG2213" i="64" s="1"/>
  <c r="AG1264" i="64"/>
  <c r="AG1277" i="64" s="1"/>
  <c r="AG1470" i="64"/>
  <c r="AG1483" i="64" s="1"/>
  <c r="AG1625" i="64"/>
  <c r="AG1648" i="64" s="1"/>
  <c r="AG1219" i="64"/>
  <c r="AG1254" i="64" s="1"/>
  <c r="AG1175" i="64"/>
  <c r="AG1210" i="64" s="1"/>
  <c r="AG1139" i="64"/>
  <c r="AG1166" i="64" s="1"/>
  <c r="AG1593" i="64"/>
  <c r="AG1616" i="64" s="1"/>
  <c r="AG1557" i="64"/>
  <c r="AG1584" i="64" s="1"/>
  <c r="AG1103" i="64"/>
  <c r="AG1130" i="64" s="1"/>
  <c r="AG1691" i="64"/>
  <c r="AG1716" i="64" s="1"/>
  <c r="AG1033" i="64"/>
  <c r="AG1060" i="64" s="1"/>
  <c r="AG1009" i="64"/>
  <c r="AG1068" i="64"/>
  <c r="AG1095" i="64" s="1"/>
  <c r="AG1657" i="64"/>
  <c r="AG1682" i="64" s="1"/>
  <c r="AG963" i="64"/>
  <c r="AG987" i="64"/>
  <c r="AG1000" i="64" s="1"/>
  <c r="AG796" i="64"/>
  <c r="AG522" i="64"/>
  <c r="AG535" i="64" s="1"/>
  <c r="AG915" i="64"/>
  <c r="AG930" i="64" s="1"/>
  <c r="AG498" i="64"/>
  <c r="AG939" i="64"/>
  <c r="AG954" i="64" s="1"/>
  <c r="AG820" i="64"/>
  <c r="AG836" i="64" s="1"/>
  <c r="AG473" i="64"/>
  <c r="AG1396" i="64"/>
  <c r="AG449" i="64"/>
  <c r="AG1372" i="64"/>
  <c r="AG1387" i="64" s="1"/>
  <c r="AG421" i="64"/>
  <c r="Y1341" i="64"/>
  <c r="Y2147" i="64"/>
  <c r="Y2121" i="64"/>
  <c r="Y2096" i="64"/>
  <c r="Y2070" i="64"/>
  <c r="Y2087" i="64" s="1"/>
  <c r="Y1286" i="64"/>
  <c r="Y1318" i="64"/>
  <c r="Y1332" i="64" s="1"/>
  <c r="Y2199" i="64"/>
  <c r="Y2213" i="64" s="1"/>
  <c r="Y1264" i="64"/>
  <c r="Y1277" i="64" s="1"/>
  <c r="Y1625" i="64"/>
  <c r="Y1648" i="64" s="1"/>
  <c r="Y1470" i="64"/>
  <c r="Y1483" i="64" s="1"/>
  <c r="Y1219" i="64"/>
  <c r="Y1254" i="64" s="1"/>
  <c r="Y1175" i="64"/>
  <c r="Y1210" i="64" s="1"/>
  <c r="Y1139" i="64"/>
  <c r="Y1166" i="64" s="1"/>
  <c r="Y1103" i="64"/>
  <c r="Y1130" i="64" s="1"/>
  <c r="Y1691" i="64"/>
  <c r="Y1716" i="64" s="1"/>
  <c r="Y1068" i="64"/>
  <c r="Y1095" i="64" s="1"/>
  <c r="Y1593" i="64"/>
  <c r="Y1616" i="64" s="1"/>
  <c r="Y1033" i="64"/>
  <c r="Y1060" i="64" s="1"/>
  <c r="Y1557" i="64"/>
  <c r="Y1584" i="64" s="1"/>
  <c r="Y1009" i="64"/>
  <c r="Y1657" i="64"/>
  <c r="Y1682" i="64" s="1"/>
  <c r="Y987" i="64"/>
  <c r="Y1000" i="64" s="1"/>
  <c r="Y963" i="64"/>
  <c r="Y796" i="64"/>
  <c r="Y915" i="64"/>
  <c r="Y930" i="64" s="1"/>
  <c r="Y939" i="64"/>
  <c r="Y954" i="64" s="1"/>
  <c r="Y522" i="64"/>
  <c r="Y535" i="64" s="1"/>
  <c r="Y498" i="64"/>
  <c r="Y820" i="64"/>
  <c r="Y836" i="64" s="1"/>
  <c r="Y1372" i="64"/>
  <c r="Y1387" i="64" s="1"/>
  <c r="Y473" i="64"/>
  <c r="Y1396" i="64"/>
  <c r="Y449" i="64"/>
  <c r="Y421" i="64"/>
  <c r="CL1340" i="64"/>
  <c r="CL2146" i="64"/>
  <c r="CL2120" i="64"/>
  <c r="CL2095" i="64"/>
  <c r="CL2069" i="64"/>
  <c r="CL1317" i="64"/>
  <c r="CL1285" i="64"/>
  <c r="CL1263" i="64"/>
  <c r="CL1469" i="64"/>
  <c r="CL2198" i="64"/>
  <c r="CL1624" i="64"/>
  <c r="CL1174" i="64"/>
  <c r="CL1138" i="64"/>
  <c r="CL1218" i="64"/>
  <c r="CL1592" i="64"/>
  <c r="CL1556" i="64"/>
  <c r="CL1102" i="64"/>
  <c r="CL1690" i="64"/>
  <c r="CL1032" i="64"/>
  <c r="CL1008" i="64"/>
  <c r="CL1656" i="64"/>
  <c r="CL1067" i="64"/>
  <c r="CL962" i="64"/>
  <c r="CL977" i="64" s="1"/>
  <c r="CL938" i="64"/>
  <c r="CL953" i="64" s="1"/>
  <c r="CL986" i="64"/>
  <c r="CL1371" i="64"/>
  <c r="CL521" i="64"/>
  <c r="CL534" i="64" s="1"/>
  <c r="CL497" i="64"/>
  <c r="CL819" i="64"/>
  <c r="CL1395" i="64"/>
  <c r="CL448" i="64"/>
  <c r="CL795" i="64"/>
  <c r="CL420" i="64"/>
  <c r="CL388" i="64"/>
  <c r="CD1340" i="64"/>
  <c r="CD2146" i="64"/>
  <c r="CD2120" i="64"/>
  <c r="CD2095" i="64"/>
  <c r="CD2069" i="64"/>
  <c r="CD1317" i="64"/>
  <c r="CD1285" i="64"/>
  <c r="CD1263" i="64"/>
  <c r="CD2198" i="64"/>
  <c r="CD1624" i="64"/>
  <c r="CD1469" i="64"/>
  <c r="CD1218" i="64"/>
  <c r="CD1174" i="64"/>
  <c r="CD1138" i="64"/>
  <c r="CD1592" i="64"/>
  <c r="CD1556" i="64"/>
  <c r="CD1102" i="64"/>
  <c r="CD1690" i="64"/>
  <c r="CD1032" i="64"/>
  <c r="CD1067" i="64"/>
  <c r="CD1008" i="64"/>
  <c r="CD1656" i="64"/>
  <c r="CD962" i="64"/>
  <c r="CD977" i="64" s="1"/>
  <c r="CD986" i="64"/>
  <c r="CD938" i="64"/>
  <c r="CD953" i="64" s="1"/>
  <c r="CD1371" i="64"/>
  <c r="CD521" i="64"/>
  <c r="CD534" i="64" s="1"/>
  <c r="CD497" i="64"/>
  <c r="CD819" i="64"/>
  <c r="CD795" i="64"/>
  <c r="CD1395" i="64"/>
  <c r="CD448" i="64"/>
  <c r="CD420" i="64"/>
  <c r="CD388" i="64"/>
  <c r="BV1340" i="64"/>
  <c r="BV2146" i="64"/>
  <c r="BV2120" i="64"/>
  <c r="BV2095" i="64"/>
  <c r="BV2069" i="64"/>
  <c r="BV1317" i="64"/>
  <c r="BV1285" i="64"/>
  <c r="BV1263" i="64"/>
  <c r="BV2198" i="64"/>
  <c r="BV1624" i="64"/>
  <c r="BV1469" i="64"/>
  <c r="BV1218" i="64"/>
  <c r="BV1138" i="64"/>
  <c r="BV1174" i="64"/>
  <c r="BV1592" i="64"/>
  <c r="BV1102" i="64"/>
  <c r="BV1556" i="64"/>
  <c r="BV1067" i="64"/>
  <c r="BV1690" i="64"/>
  <c r="BV1032" i="64"/>
  <c r="BV1008" i="64"/>
  <c r="BV1656" i="64"/>
  <c r="BV962" i="64"/>
  <c r="BV977" i="64" s="1"/>
  <c r="BV986" i="64"/>
  <c r="BV938" i="64"/>
  <c r="BV953" i="64" s="1"/>
  <c r="BV1371" i="64"/>
  <c r="BV521" i="64"/>
  <c r="BV534" i="64" s="1"/>
  <c r="BV497" i="64"/>
  <c r="BV819" i="64"/>
  <c r="BV1395" i="64"/>
  <c r="BV448" i="64"/>
  <c r="BV795" i="64"/>
  <c r="BV420" i="64"/>
  <c r="BV388" i="64"/>
  <c r="BN1340" i="64"/>
  <c r="BN2146" i="64"/>
  <c r="BN2120" i="64"/>
  <c r="BN2095" i="64"/>
  <c r="BN2069" i="64"/>
  <c r="BN1317" i="64"/>
  <c r="BN1285" i="64"/>
  <c r="BN1263" i="64"/>
  <c r="BN1469" i="64"/>
  <c r="BN2198" i="64"/>
  <c r="BN1624" i="64"/>
  <c r="BN1218" i="64"/>
  <c r="BN1138" i="64"/>
  <c r="BN1592" i="64"/>
  <c r="BN1556" i="64"/>
  <c r="BN1102" i="64"/>
  <c r="BN1174" i="64"/>
  <c r="BN1032" i="64"/>
  <c r="BN1008" i="64"/>
  <c r="BN1067" i="64"/>
  <c r="BN1656" i="64"/>
  <c r="BN962" i="64"/>
  <c r="BN977" i="64" s="1"/>
  <c r="BN938" i="64"/>
  <c r="BN953" i="64" s="1"/>
  <c r="BN1690" i="64"/>
  <c r="BN1371" i="64"/>
  <c r="BN521" i="64"/>
  <c r="BN534" i="64" s="1"/>
  <c r="BN986" i="64"/>
  <c r="BN497" i="64"/>
  <c r="BN819" i="64"/>
  <c r="BN1395" i="64"/>
  <c r="BN448" i="64"/>
  <c r="BN420" i="64"/>
  <c r="BN795" i="64"/>
  <c r="BN388" i="64"/>
  <c r="BF1340" i="64"/>
  <c r="BF2146" i="64"/>
  <c r="BF2120" i="64"/>
  <c r="BF2095" i="64"/>
  <c r="BF2069" i="64"/>
  <c r="BF1285" i="64"/>
  <c r="BF1317" i="64"/>
  <c r="BF1263" i="64"/>
  <c r="BF2198" i="64"/>
  <c r="BF1624" i="64"/>
  <c r="BF1469" i="64"/>
  <c r="BF1218" i="64"/>
  <c r="BF1174" i="64"/>
  <c r="BF1138" i="64"/>
  <c r="BF1592" i="64"/>
  <c r="BF1102" i="64"/>
  <c r="BF1556" i="64"/>
  <c r="BF1067" i="64"/>
  <c r="BF1032" i="64"/>
  <c r="BF1008" i="64"/>
  <c r="BF1656" i="64"/>
  <c r="BF962" i="64"/>
  <c r="BF977" i="64" s="1"/>
  <c r="BF938" i="64"/>
  <c r="BF953" i="64" s="1"/>
  <c r="BF986" i="64"/>
  <c r="BF1371" i="64"/>
  <c r="BF1690" i="64"/>
  <c r="BF521" i="64"/>
  <c r="BF534" i="64" s="1"/>
  <c r="BF497" i="64"/>
  <c r="BF819" i="64"/>
  <c r="BF1395" i="64"/>
  <c r="BF795" i="64"/>
  <c r="BF448" i="64"/>
  <c r="BF420" i="64"/>
  <c r="BF388" i="64"/>
  <c r="AX1340" i="64"/>
  <c r="AX2146" i="64"/>
  <c r="AX2120" i="64"/>
  <c r="AX2095" i="64"/>
  <c r="AX2069" i="64"/>
  <c r="AX1317" i="64"/>
  <c r="AX1285" i="64"/>
  <c r="AX1263" i="64"/>
  <c r="AX2198" i="64"/>
  <c r="AX1469" i="64"/>
  <c r="AX1624" i="64"/>
  <c r="AX1138" i="64"/>
  <c r="AX1218" i="64"/>
  <c r="AX1592" i="64"/>
  <c r="AX1556" i="64"/>
  <c r="AX1102" i="64"/>
  <c r="AX1174" i="64"/>
  <c r="AX1032" i="64"/>
  <c r="AX1008" i="64"/>
  <c r="AX1656" i="64"/>
  <c r="AX962" i="64"/>
  <c r="AX977" i="64" s="1"/>
  <c r="AX1690" i="64"/>
  <c r="AX986" i="64"/>
  <c r="AX938" i="64"/>
  <c r="AX953" i="64" s="1"/>
  <c r="AX1067" i="64"/>
  <c r="AX1371" i="64"/>
  <c r="AX521" i="64"/>
  <c r="AX534" i="64" s="1"/>
  <c r="AX497" i="64"/>
  <c r="AX819" i="64"/>
  <c r="AX1395" i="64"/>
  <c r="AX448" i="64"/>
  <c r="AX795" i="64"/>
  <c r="AX420" i="64"/>
  <c r="AX388" i="64"/>
  <c r="AP1340" i="64"/>
  <c r="AP2146" i="64"/>
  <c r="AP2120" i="64"/>
  <c r="AP2095" i="64"/>
  <c r="AP2069" i="64"/>
  <c r="AP1285" i="64"/>
  <c r="AP1317" i="64"/>
  <c r="AP1263" i="64"/>
  <c r="AP1469" i="64"/>
  <c r="AP2198" i="64"/>
  <c r="AP1218" i="64"/>
  <c r="AP1174" i="64"/>
  <c r="AP1624" i="64"/>
  <c r="AP1138" i="64"/>
  <c r="AP1592" i="64"/>
  <c r="AP1556" i="64"/>
  <c r="AP1102" i="64"/>
  <c r="AP1032" i="64"/>
  <c r="AP1008" i="64"/>
  <c r="AP1067" i="64"/>
  <c r="AP1656" i="64"/>
  <c r="AP962" i="64"/>
  <c r="AP977" i="64" s="1"/>
  <c r="AP986" i="64"/>
  <c r="AP938" i="64"/>
  <c r="AP953" i="64" s="1"/>
  <c r="AP1690" i="64"/>
  <c r="AP1371" i="64"/>
  <c r="AP521" i="64"/>
  <c r="AP534" i="64" s="1"/>
  <c r="AP497" i="64"/>
  <c r="AP819" i="64"/>
  <c r="AP1395" i="64"/>
  <c r="AP448" i="64"/>
  <c r="AP420" i="64"/>
  <c r="AP388" i="64"/>
  <c r="AH1340" i="64"/>
  <c r="AH2146" i="64"/>
  <c r="AH2120" i="64"/>
  <c r="AH2095" i="64"/>
  <c r="AH2069" i="64"/>
  <c r="AH1317" i="64"/>
  <c r="AH1285" i="64"/>
  <c r="AH1263" i="64"/>
  <c r="AH2198" i="64"/>
  <c r="AH1469" i="64"/>
  <c r="AH1218" i="64"/>
  <c r="AH1174" i="64"/>
  <c r="AH1624" i="64"/>
  <c r="AH1138" i="64"/>
  <c r="AH1592" i="64"/>
  <c r="AH1102" i="64"/>
  <c r="AH1067" i="64"/>
  <c r="AH1032" i="64"/>
  <c r="AH1008" i="64"/>
  <c r="AH1556" i="64"/>
  <c r="AH1656" i="64"/>
  <c r="AH1690" i="64"/>
  <c r="AH962" i="64"/>
  <c r="AH977" i="64" s="1"/>
  <c r="AH938" i="64"/>
  <c r="AH953" i="64" s="1"/>
  <c r="AH1371" i="64"/>
  <c r="AH986" i="64"/>
  <c r="AH521" i="64"/>
  <c r="AH534" i="64" s="1"/>
  <c r="AH497" i="64"/>
  <c r="AH819" i="64"/>
  <c r="AH1395" i="64"/>
  <c r="AH795" i="64"/>
  <c r="AH448" i="64"/>
  <c r="AH420" i="64"/>
  <c r="AH388" i="64"/>
  <c r="Z1340" i="64"/>
  <c r="Z2146" i="64"/>
  <c r="Z2120" i="64"/>
  <c r="Z2095" i="64"/>
  <c r="Z2069" i="64"/>
  <c r="Z1317" i="64"/>
  <c r="Z1263" i="64"/>
  <c r="Z1285" i="64"/>
  <c r="Z1469" i="64"/>
  <c r="Z2198" i="64"/>
  <c r="Z1174" i="64"/>
  <c r="Z1624" i="64"/>
  <c r="Z1138" i="64"/>
  <c r="Z1218" i="64"/>
  <c r="Z1592" i="64"/>
  <c r="Z1556" i="64"/>
  <c r="Z1102" i="64"/>
  <c r="Z1032" i="64"/>
  <c r="Z1008" i="64"/>
  <c r="Z1656" i="64"/>
  <c r="Z1067" i="64"/>
  <c r="Z962" i="64"/>
  <c r="Z977" i="64" s="1"/>
  <c r="Z1690" i="64"/>
  <c r="Z938" i="64"/>
  <c r="Z953" i="64" s="1"/>
  <c r="Z986" i="64"/>
  <c r="Z1371" i="64"/>
  <c r="Z521" i="64"/>
  <c r="Z534" i="64" s="1"/>
  <c r="Z497" i="64"/>
  <c r="Z819" i="64"/>
  <c r="Z1395" i="64"/>
  <c r="Z448" i="64"/>
  <c r="Z795" i="64"/>
  <c r="Z420" i="64"/>
  <c r="Z388" i="64"/>
  <c r="CE1337" i="64"/>
  <c r="CE1359" i="64" s="1"/>
  <c r="CE2143" i="64"/>
  <c r="CE2160" i="64" s="1"/>
  <c r="CE2117" i="64"/>
  <c r="CE2134" i="64" s="1"/>
  <c r="CE2066" i="64"/>
  <c r="CE2083" i="64" s="1"/>
  <c r="CE1314" i="64"/>
  <c r="CE1328" i="64" s="1"/>
  <c r="CE2092" i="64"/>
  <c r="CE2109" i="64" s="1"/>
  <c r="CE1282" i="64"/>
  <c r="CE1305" i="64" s="1"/>
  <c r="CE1466" i="64"/>
  <c r="CE1479" i="64" s="1"/>
  <c r="CE1260" i="64"/>
  <c r="CE1273" i="64" s="1"/>
  <c r="CE2195" i="64"/>
  <c r="CE2209" i="64" s="1"/>
  <c r="CE1171" i="64"/>
  <c r="CE1206" i="64" s="1"/>
  <c r="CE1621" i="64"/>
  <c r="CE1644" i="64" s="1"/>
  <c r="CE1215" i="64"/>
  <c r="CE1250" i="64" s="1"/>
  <c r="CE1589" i="64"/>
  <c r="CE1612" i="64" s="1"/>
  <c r="CE1135" i="64"/>
  <c r="CE1162" i="64" s="1"/>
  <c r="CE1099" i="64"/>
  <c r="CE1126" i="64" s="1"/>
  <c r="CE1553" i="64"/>
  <c r="CE1580" i="64" s="1"/>
  <c r="CE1064" i="64"/>
  <c r="CE1091" i="64" s="1"/>
  <c r="CE1029" i="64"/>
  <c r="CE1056" i="64" s="1"/>
  <c r="CE1005" i="64"/>
  <c r="CE1653" i="64"/>
  <c r="CE1678" i="64" s="1"/>
  <c r="CE959" i="64"/>
  <c r="CE974" i="64" s="1"/>
  <c r="CE1687" i="64"/>
  <c r="CE1712" i="64" s="1"/>
  <c r="CE983" i="64"/>
  <c r="CE996" i="64" s="1"/>
  <c r="CE935" i="64"/>
  <c r="CE950" i="64" s="1"/>
  <c r="CE1368" i="64"/>
  <c r="CE1383" i="64" s="1"/>
  <c r="CE518" i="64"/>
  <c r="CE531" i="64" s="1"/>
  <c r="CE494" i="64"/>
  <c r="CE816" i="64"/>
  <c r="CE832" i="64" s="1"/>
  <c r="CE445" i="64"/>
  <c r="CE792" i="64"/>
  <c r="CE807" i="64" s="1"/>
  <c r="CE417" i="64"/>
  <c r="CE385" i="64"/>
  <c r="BW1337" i="64"/>
  <c r="BW1359" i="64" s="1"/>
  <c r="BW2143" i="64"/>
  <c r="BW2160" i="64" s="1"/>
  <c r="BW2117" i="64"/>
  <c r="BW2134" i="64" s="1"/>
  <c r="BW2066" i="64"/>
  <c r="BW2083" i="64" s="1"/>
  <c r="BW2092" i="64"/>
  <c r="BW2109" i="64" s="1"/>
  <c r="BW1314" i="64"/>
  <c r="BW1328" i="64" s="1"/>
  <c r="BW1282" i="64"/>
  <c r="BW1305" i="64" s="1"/>
  <c r="BW1466" i="64"/>
  <c r="BW1479" i="64" s="1"/>
  <c r="BW1260" i="64"/>
  <c r="BW1273" i="64" s="1"/>
  <c r="BW2195" i="64"/>
  <c r="BW2209" i="64" s="1"/>
  <c r="BW1215" i="64"/>
  <c r="BW1250" i="64" s="1"/>
  <c r="BW1621" i="64"/>
  <c r="BW1644" i="64" s="1"/>
  <c r="BW1589" i="64"/>
  <c r="BW1612" i="64" s="1"/>
  <c r="BW1135" i="64"/>
  <c r="BW1162" i="64" s="1"/>
  <c r="BW1553" i="64"/>
  <c r="BW1580" i="64" s="1"/>
  <c r="BW1099" i="64"/>
  <c r="BW1126" i="64" s="1"/>
  <c r="BW1029" i="64"/>
  <c r="BW1056" i="64" s="1"/>
  <c r="BW1005" i="64"/>
  <c r="BW1171" i="64"/>
  <c r="BW1206" i="64" s="1"/>
  <c r="BW1064" i="64"/>
  <c r="BW1091" i="64" s="1"/>
  <c r="BW1653" i="64"/>
  <c r="BW1678" i="64" s="1"/>
  <c r="BW959" i="64"/>
  <c r="BW974" i="64" s="1"/>
  <c r="BW935" i="64"/>
  <c r="BW950" i="64" s="1"/>
  <c r="BW1687" i="64"/>
  <c r="BW1712" i="64" s="1"/>
  <c r="BW983" i="64"/>
  <c r="BW996" i="64" s="1"/>
  <c r="BW1368" i="64"/>
  <c r="BW1383" i="64" s="1"/>
  <c r="BW518" i="64"/>
  <c r="BW531" i="64" s="1"/>
  <c r="BW494" i="64"/>
  <c r="BW816" i="64"/>
  <c r="BW832" i="64" s="1"/>
  <c r="BW911" i="64"/>
  <c r="BW926" i="64" s="1"/>
  <c r="BW445" i="64"/>
  <c r="BW417" i="64"/>
  <c r="BW792" i="64"/>
  <c r="BW807" i="64" s="1"/>
  <c r="BW385" i="64"/>
  <c r="BO1337" i="64"/>
  <c r="BO1359" i="64" s="1"/>
  <c r="BO2143" i="64"/>
  <c r="BO2160" i="64" s="1"/>
  <c r="BO2117" i="64"/>
  <c r="BO2134" i="64" s="1"/>
  <c r="BO2066" i="64"/>
  <c r="BO2083" i="64" s="1"/>
  <c r="BO2092" i="64"/>
  <c r="BO2109" i="64" s="1"/>
  <c r="BO1314" i="64"/>
  <c r="BO1328" i="64" s="1"/>
  <c r="BO1282" i="64"/>
  <c r="BO1305" i="64" s="1"/>
  <c r="BO1466" i="64"/>
  <c r="BO1479" i="64" s="1"/>
  <c r="BO1260" i="64"/>
  <c r="BO1273" i="64" s="1"/>
  <c r="BO1215" i="64"/>
  <c r="BO1250" i="64" s="1"/>
  <c r="BO1621" i="64"/>
  <c r="BO1644" i="64" s="1"/>
  <c r="BO1171" i="64"/>
  <c r="BO1206" i="64" s="1"/>
  <c r="BO1589" i="64"/>
  <c r="BO1612" i="64" s="1"/>
  <c r="BO1135" i="64"/>
  <c r="BO1162" i="64" s="1"/>
  <c r="BO1099" i="64"/>
  <c r="BO1126" i="64" s="1"/>
  <c r="BO2195" i="64"/>
  <c r="BO2209" i="64" s="1"/>
  <c r="BO1064" i="64"/>
  <c r="BO1091" i="64" s="1"/>
  <c r="BO1029" i="64"/>
  <c r="BO1056" i="64" s="1"/>
  <c r="BO1005" i="64"/>
  <c r="BO1553" i="64"/>
  <c r="BO1580" i="64" s="1"/>
  <c r="BO1653" i="64"/>
  <c r="BO1678" i="64" s="1"/>
  <c r="BO959" i="64"/>
  <c r="BO974" i="64" s="1"/>
  <c r="BO935" i="64"/>
  <c r="BO950" i="64" s="1"/>
  <c r="BO983" i="64"/>
  <c r="BO996" i="64" s="1"/>
  <c r="BO1368" i="64"/>
  <c r="BO1383" i="64" s="1"/>
  <c r="BO518" i="64"/>
  <c r="BO531" i="64" s="1"/>
  <c r="BO494" i="64"/>
  <c r="BO816" i="64"/>
  <c r="BO832" i="64" s="1"/>
  <c r="BO1687" i="64"/>
  <c r="BO1712" i="64" s="1"/>
  <c r="BO911" i="64"/>
  <c r="BO926" i="64" s="1"/>
  <c r="BO792" i="64"/>
  <c r="BO807" i="64" s="1"/>
  <c r="BO445" i="64"/>
  <c r="BO417" i="64"/>
  <c r="BO385" i="64"/>
  <c r="BG1337" i="64"/>
  <c r="BG1359" i="64" s="1"/>
  <c r="BG2143" i="64"/>
  <c r="BG2160" i="64" s="1"/>
  <c r="BG2117" i="64"/>
  <c r="BG2134" i="64" s="1"/>
  <c r="BG2092" i="64"/>
  <c r="BG2109" i="64" s="1"/>
  <c r="BG2066" i="64"/>
  <c r="BG2083" i="64" s="1"/>
  <c r="BG1282" i="64"/>
  <c r="BG1305" i="64" s="1"/>
  <c r="BG1314" i="64"/>
  <c r="BG1328" i="64" s="1"/>
  <c r="BG1466" i="64"/>
  <c r="BG1479" i="64" s="1"/>
  <c r="BG1260" i="64"/>
  <c r="BG1273" i="64" s="1"/>
  <c r="BG2195" i="64"/>
  <c r="BG2209" i="64" s="1"/>
  <c r="BG1621" i="64"/>
  <c r="BG1644" i="64" s="1"/>
  <c r="BG1215" i="64"/>
  <c r="BG1250" i="64" s="1"/>
  <c r="BG1589" i="64"/>
  <c r="BG1612" i="64" s="1"/>
  <c r="BG1135" i="64"/>
  <c r="BG1162" i="64" s="1"/>
  <c r="BG1171" i="64"/>
  <c r="BG1206" i="64" s="1"/>
  <c r="BG1553" i="64"/>
  <c r="BG1580" i="64" s="1"/>
  <c r="BG1099" i="64"/>
  <c r="BG1126" i="64" s="1"/>
  <c r="BG1029" i="64"/>
  <c r="BG1056" i="64" s="1"/>
  <c r="BG1005" i="64"/>
  <c r="BG1653" i="64"/>
  <c r="BG1678" i="64" s="1"/>
  <c r="BG959" i="64"/>
  <c r="BG974" i="64" s="1"/>
  <c r="BG1064" i="64"/>
  <c r="BG1091" i="64" s="1"/>
  <c r="BG1687" i="64"/>
  <c r="BG1712" i="64" s="1"/>
  <c r="BG983" i="64"/>
  <c r="BG996" i="64" s="1"/>
  <c r="BG1368" i="64"/>
  <c r="BG1383" i="64" s="1"/>
  <c r="BG935" i="64"/>
  <c r="BG950" i="64" s="1"/>
  <c r="BG518" i="64"/>
  <c r="BG531" i="64" s="1"/>
  <c r="BG494" i="64"/>
  <c r="BG816" i="64"/>
  <c r="BG832" i="64" s="1"/>
  <c r="BG911" i="64"/>
  <c r="BG926" i="64" s="1"/>
  <c r="BG445" i="64"/>
  <c r="BG792" i="64"/>
  <c r="BG807" i="64" s="1"/>
  <c r="BG417" i="64"/>
  <c r="BG385" i="64"/>
  <c r="AY1337" i="64"/>
  <c r="AY1359" i="64" s="1"/>
  <c r="AY2143" i="64"/>
  <c r="AY2160" i="64" s="1"/>
  <c r="AY2117" i="64"/>
  <c r="AY2134" i="64" s="1"/>
  <c r="AY2066" i="64"/>
  <c r="AY2083" i="64" s="1"/>
  <c r="AY2092" i="64"/>
  <c r="AY2109" i="64" s="1"/>
  <c r="AY1282" i="64"/>
  <c r="AY1305" i="64" s="1"/>
  <c r="AY1314" i="64"/>
  <c r="AY1328" i="64" s="1"/>
  <c r="AY1260" i="64"/>
  <c r="AY1273" i="64" s="1"/>
  <c r="AY1466" i="64"/>
  <c r="AY1479" i="64" s="1"/>
  <c r="AY1621" i="64"/>
  <c r="AY1644" i="64" s="1"/>
  <c r="AY2195" i="64"/>
  <c r="AY2209" i="64" s="1"/>
  <c r="AY1171" i="64"/>
  <c r="AY1206" i="64" s="1"/>
  <c r="AY1589" i="64"/>
  <c r="AY1612" i="64" s="1"/>
  <c r="AY1553" i="64"/>
  <c r="AY1580" i="64" s="1"/>
  <c r="AY1135" i="64"/>
  <c r="AY1162" i="64" s="1"/>
  <c r="AY1215" i="64"/>
  <c r="AY1250" i="64" s="1"/>
  <c r="AY1099" i="64"/>
  <c r="AY1126" i="64" s="1"/>
  <c r="AY1029" i="64"/>
  <c r="AY1056" i="64" s="1"/>
  <c r="AY1005" i="64"/>
  <c r="AY1064" i="64"/>
  <c r="AY1091" i="64" s="1"/>
  <c r="AY1653" i="64"/>
  <c r="AY1678" i="64" s="1"/>
  <c r="AY959" i="64"/>
  <c r="AY974" i="64" s="1"/>
  <c r="AY983" i="64"/>
  <c r="AY996" i="64" s="1"/>
  <c r="AY1687" i="64"/>
  <c r="AY1712" i="64" s="1"/>
  <c r="AY935" i="64"/>
  <c r="AY950" i="64" s="1"/>
  <c r="AY1368" i="64"/>
  <c r="AY1383" i="64" s="1"/>
  <c r="AY494" i="64"/>
  <c r="AY816" i="64"/>
  <c r="AY832" i="64" s="1"/>
  <c r="AY445" i="64"/>
  <c r="AY911" i="64"/>
  <c r="AY926" i="64" s="1"/>
  <c r="AY518" i="64"/>
  <c r="AY531" i="64" s="1"/>
  <c r="AY417" i="64"/>
  <c r="AY385" i="64"/>
  <c r="AQ1337" i="64"/>
  <c r="AQ1359" i="64" s="1"/>
  <c r="AQ2143" i="64"/>
  <c r="AQ2160" i="64" s="1"/>
  <c r="AQ2117" i="64"/>
  <c r="AQ2134" i="64" s="1"/>
  <c r="AQ2066" i="64"/>
  <c r="AQ2083" i="64" s="1"/>
  <c r="AQ2092" i="64"/>
  <c r="AQ2109" i="64" s="1"/>
  <c r="AQ1282" i="64"/>
  <c r="AQ1305" i="64" s="1"/>
  <c r="AQ1314" i="64"/>
  <c r="AQ1328" i="64" s="1"/>
  <c r="AQ1260" i="64"/>
  <c r="AQ1273" i="64" s="1"/>
  <c r="AQ1215" i="64"/>
  <c r="AQ1250" i="64" s="1"/>
  <c r="AQ2195" i="64"/>
  <c r="AQ2209" i="64" s="1"/>
  <c r="AQ1466" i="64"/>
  <c r="AQ1479" i="64" s="1"/>
  <c r="AQ1171" i="64"/>
  <c r="AQ1206" i="64" s="1"/>
  <c r="AQ1621" i="64"/>
  <c r="AQ1644" i="64" s="1"/>
  <c r="AQ1589" i="64"/>
  <c r="AQ1612" i="64" s="1"/>
  <c r="AQ1135" i="64"/>
  <c r="AQ1162" i="64" s="1"/>
  <c r="AQ1099" i="64"/>
  <c r="AQ1126" i="64" s="1"/>
  <c r="AQ1553" i="64"/>
  <c r="AQ1580" i="64" s="1"/>
  <c r="AQ1064" i="64"/>
  <c r="AQ1091" i="64" s="1"/>
  <c r="AQ1029" i="64"/>
  <c r="AQ1056" i="64" s="1"/>
  <c r="AQ1005" i="64"/>
  <c r="AQ1653" i="64"/>
  <c r="AQ1678" i="64" s="1"/>
  <c r="AQ1687" i="64"/>
  <c r="AQ1712" i="64" s="1"/>
  <c r="AQ959" i="64"/>
  <c r="AQ974" i="64" s="1"/>
  <c r="AQ1368" i="64"/>
  <c r="AQ1383" i="64" s="1"/>
  <c r="AQ494" i="64"/>
  <c r="AQ816" i="64"/>
  <c r="AQ832" i="64" s="1"/>
  <c r="AQ935" i="64"/>
  <c r="AQ950" i="64" s="1"/>
  <c r="AQ792" i="64"/>
  <c r="AQ807" i="64" s="1"/>
  <c r="AQ445" i="64"/>
  <c r="AQ911" i="64"/>
  <c r="AQ926" i="64" s="1"/>
  <c r="AQ518" i="64"/>
  <c r="AQ531" i="64" s="1"/>
  <c r="AQ417" i="64"/>
  <c r="AQ385" i="64"/>
  <c r="AI1337" i="64"/>
  <c r="AI1359" i="64" s="1"/>
  <c r="AI2143" i="64"/>
  <c r="AI2160" i="64" s="1"/>
  <c r="AI2117" i="64"/>
  <c r="AI2134" i="64" s="1"/>
  <c r="AI2066" i="64"/>
  <c r="AI2083" i="64" s="1"/>
  <c r="AI2092" i="64"/>
  <c r="AI2109" i="64" s="1"/>
  <c r="AI1314" i="64"/>
  <c r="AI1328" i="64" s="1"/>
  <c r="AI1282" i="64"/>
  <c r="AI1305" i="64" s="1"/>
  <c r="AI1466" i="64"/>
  <c r="AI1479" i="64" s="1"/>
  <c r="AI1260" i="64"/>
  <c r="AI1273" i="64" s="1"/>
  <c r="AI1215" i="64"/>
  <c r="AI1250" i="64" s="1"/>
  <c r="AI2195" i="64"/>
  <c r="AI2209" i="64" s="1"/>
  <c r="AI1621" i="64"/>
  <c r="AI1644" i="64" s="1"/>
  <c r="AI1171" i="64"/>
  <c r="AI1206" i="64" s="1"/>
  <c r="AI1589" i="64"/>
  <c r="AI1612" i="64" s="1"/>
  <c r="AI1135" i="64"/>
  <c r="AI1162" i="64" s="1"/>
  <c r="AI1553" i="64"/>
  <c r="AI1580" i="64" s="1"/>
  <c r="AI1099" i="64"/>
  <c r="AI1126" i="64" s="1"/>
  <c r="AI1029" i="64"/>
  <c r="AI1056" i="64" s="1"/>
  <c r="AI1005" i="64"/>
  <c r="AI1653" i="64"/>
  <c r="AI1678" i="64" s="1"/>
  <c r="AI1064" i="64"/>
  <c r="AI1091" i="64" s="1"/>
  <c r="AI959" i="64"/>
  <c r="AI974" i="64" s="1"/>
  <c r="AI1687" i="64"/>
  <c r="AI1712" i="64" s="1"/>
  <c r="AI983" i="64"/>
  <c r="AI996" i="64" s="1"/>
  <c r="AI1368" i="64"/>
  <c r="AI1383" i="64" s="1"/>
  <c r="AI935" i="64"/>
  <c r="AI950" i="64" s="1"/>
  <c r="AI494" i="64"/>
  <c r="AI816" i="64"/>
  <c r="AI832" i="64" s="1"/>
  <c r="AI445" i="64"/>
  <c r="AI911" i="64"/>
  <c r="AI926" i="64" s="1"/>
  <c r="AI792" i="64"/>
  <c r="AI807" i="64" s="1"/>
  <c r="AI417" i="64"/>
  <c r="AI385" i="64"/>
  <c r="AA1337" i="64"/>
  <c r="AA1359" i="64" s="1"/>
  <c r="AA2143" i="64"/>
  <c r="AA2160" i="64" s="1"/>
  <c r="AA2117" i="64"/>
  <c r="AA2134" i="64" s="1"/>
  <c r="AA2092" i="64"/>
  <c r="AA2109" i="64" s="1"/>
  <c r="AA2066" i="64"/>
  <c r="AA2083" i="64" s="1"/>
  <c r="AA1314" i="64"/>
  <c r="AA1328" i="64" s="1"/>
  <c r="AA1282" i="64"/>
  <c r="AA1305" i="64" s="1"/>
  <c r="AA1260" i="64"/>
  <c r="AA1273" i="64" s="1"/>
  <c r="AA2195" i="64"/>
  <c r="AA2209" i="64" s="1"/>
  <c r="AA1215" i="64"/>
  <c r="AA1250" i="64" s="1"/>
  <c r="AA1171" i="64"/>
  <c r="AA1206" i="64" s="1"/>
  <c r="AA1621" i="64"/>
  <c r="AA1644" i="64" s="1"/>
  <c r="AA1466" i="64"/>
  <c r="AA1479" i="64" s="1"/>
  <c r="AA1589" i="64"/>
  <c r="AA1612" i="64" s="1"/>
  <c r="AA1553" i="64"/>
  <c r="AA1580" i="64" s="1"/>
  <c r="AA1135" i="64"/>
  <c r="AA1162" i="64" s="1"/>
  <c r="AA1099" i="64"/>
  <c r="AA1126" i="64" s="1"/>
  <c r="AA1029" i="64"/>
  <c r="AA1056" i="64" s="1"/>
  <c r="AA1064" i="64"/>
  <c r="AA1091" i="64" s="1"/>
  <c r="AA1005" i="64"/>
  <c r="AA1653" i="64"/>
  <c r="AA1678" i="64" s="1"/>
  <c r="AA1687" i="64"/>
  <c r="AA1712" i="64" s="1"/>
  <c r="AA959" i="64"/>
  <c r="AA974" i="64" s="1"/>
  <c r="AA983" i="64"/>
  <c r="AA996" i="64" s="1"/>
  <c r="AA1368" i="64"/>
  <c r="AA1383" i="64" s="1"/>
  <c r="AA935" i="64"/>
  <c r="AA950" i="64" s="1"/>
  <c r="AA494" i="64"/>
  <c r="AA816" i="64"/>
  <c r="AA832" i="64" s="1"/>
  <c r="AA792" i="64"/>
  <c r="AA807" i="64" s="1"/>
  <c r="AA518" i="64"/>
  <c r="AA531" i="64" s="1"/>
  <c r="AA445" i="64"/>
  <c r="AA417" i="64"/>
  <c r="AA911" i="64"/>
  <c r="AA926" i="64" s="1"/>
  <c r="AA385" i="64"/>
  <c r="S1337" i="64"/>
  <c r="S1359" i="64" s="1"/>
  <c r="S2143" i="64"/>
  <c r="S2160" i="64" s="1"/>
  <c r="S2117" i="64"/>
  <c r="S2134" i="64" s="1"/>
  <c r="S2066" i="64"/>
  <c r="S2083" i="64" s="1"/>
  <c r="S2092" i="64"/>
  <c r="S2109" i="64" s="1"/>
  <c r="S1314" i="64"/>
  <c r="S1328" i="64" s="1"/>
  <c r="S1282" i="64"/>
  <c r="S1305" i="64" s="1"/>
  <c r="S1466" i="64"/>
  <c r="S1479" i="64" s="1"/>
  <c r="S1260" i="64"/>
  <c r="S1273" i="64" s="1"/>
  <c r="S1621" i="64"/>
  <c r="S1644" i="64" s="1"/>
  <c r="S2195" i="64"/>
  <c r="S2209" i="64" s="1"/>
  <c r="S1589" i="64"/>
  <c r="S1612" i="64" s="1"/>
  <c r="S1171" i="64"/>
  <c r="S1206" i="64" s="1"/>
  <c r="S1135" i="64"/>
  <c r="S1162" i="64" s="1"/>
  <c r="S1099" i="64"/>
  <c r="S1126" i="64" s="1"/>
  <c r="S1553" i="64"/>
  <c r="S1580" i="64" s="1"/>
  <c r="S1215" i="64"/>
  <c r="S1250" i="64" s="1"/>
  <c r="S1064" i="64"/>
  <c r="S1091" i="64" s="1"/>
  <c r="S1029" i="64"/>
  <c r="S1056" i="64" s="1"/>
  <c r="S1005" i="64"/>
  <c r="S1653" i="64"/>
  <c r="S1678" i="64" s="1"/>
  <c r="S959" i="64"/>
  <c r="S974" i="64" s="1"/>
  <c r="S983" i="64"/>
  <c r="S996" i="64" s="1"/>
  <c r="S1687" i="64"/>
  <c r="S1712" i="64" s="1"/>
  <c r="S935" i="64"/>
  <c r="S950" i="64" s="1"/>
  <c r="S1368" i="64"/>
  <c r="S1383" i="64" s="1"/>
  <c r="S494" i="64"/>
  <c r="S816" i="64"/>
  <c r="S832" i="64" s="1"/>
  <c r="S445" i="64"/>
  <c r="S792" i="64"/>
  <c r="S807" i="64" s="1"/>
  <c r="S518" i="64"/>
  <c r="S531" i="64" s="1"/>
  <c r="S417" i="64"/>
  <c r="S385" i="64"/>
  <c r="CB316" i="64"/>
  <c r="BT316" i="64"/>
  <c r="BD316" i="64"/>
  <c r="CI315" i="64"/>
  <c r="CA315" i="64"/>
  <c r="BS315" i="64"/>
  <c r="BK315" i="64"/>
  <c r="BC315" i="64"/>
  <c r="AU315" i="64"/>
  <c r="AM315" i="64"/>
  <c r="AE315" i="64"/>
  <c r="W315" i="64"/>
  <c r="CH312" i="64"/>
  <c r="BZ312" i="64"/>
  <c r="BR312" i="64"/>
  <c r="BJ312" i="64"/>
  <c r="BB312" i="64"/>
  <c r="AT312" i="64"/>
  <c r="AL312" i="64"/>
  <c r="AD312" i="64"/>
  <c r="V312" i="64"/>
  <c r="V325" i="64" s="1"/>
  <c r="CG311" i="64"/>
  <c r="BY311" i="64"/>
  <c r="BQ311" i="64"/>
  <c r="BI311" i="64"/>
  <c r="BA311" i="64"/>
  <c r="AS311" i="64"/>
  <c r="AK311" i="64"/>
  <c r="AC311" i="64"/>
  <c r="U311" i="64"/>
  <c r="W334" i="64"/>
  <c r="AE334" i="64"/>
  <c r="AM334" i="64"/>
  <c r="AU334" i="64"/>
  <c r="BC334" i="64"/>
  <c r="BK334" i="64"/>
  <c r="CA334" i="64"/>
  <c r="CI334" i="64"/>
  <c r="W335" i="64"/>
  <c r="AE335" i="64"/>
  <c r="AM335" i="64"/>
  <c r="AU335" i="64"/>
  <c r="BC335" i="64"/>
  <c r="BK335" i="64"/>
  <c r="BS335" i="64"/>
  <c r="CA335" i="64"/>
  <c r="CI335" i="64"/>
  <c r="V338" i="64"/>
  <c r="AD338" i="64"/>
  <c r="AL338" i="64"/>
  <c r="AT338" i="64"/>
  <c r="BB338" i="64"/>
  <c r="BJ338" i="64"/>
  <c r="BS338" i="64"/>
  <c r="CC338" i="64"/>
  <c r="S339" i="64"/>
  <c r="S349" i="64" s="1"/>
  <c r="AC339" i="64"/>
  <c r="AC349" i="64" s="1"/>
  <c r="AO339" i="64"/>
  <c r="AO349" i="64" s="1"/>
  <c r="AY339" i="64"/>
  <c r="AY349" i="64" s="1"/>
  <c r="BI339" i="64"/>
  <c r="BI349" i="64" s="1"/>
  <c r="BU339" i="64"/>
  <c r="BU349" i="64" s="1"/>
  <c r="CE339" i="64"/>
  <c r="CE349" i="64" s="1"/>
  <c r="W384" i="64"/>
  <c r="AH384" i="64"/>
  <c r="BI384" i="64"/>
  <c r="BU384" i="64"/>
  <c r="CI384" i="64"/>
  <c r="AN385" i="64"/>
  <c r="BA385" i="64"/>
  <c r="BM385" i="64"/>
  <c r="CA385" i="64"/>
  <c r="AD388" i="64"/>
  <c r="BC388" i="64"/>
  <c r="BP388" i="64"/>
  <c r="CB388" i="64"/>
  <c r="V389" i="64"/>
  <c r="AG389" i="64"/>
  <c r="AU389" i="64"/>
  <c r="BH389" i="64"/>
  <c r="CH389" i="64"/>
  <c r="Y1391" i="64"/>
  <c r="AJ1391" i="64"/>
  <c r="AX1391" i="64"/>
  <c r="BK1391" i="64"/>
  <c r="BW1391" i="64"/>
  <c r="T1392" i="64"/>
  <c r="T1407" i="64" s="1"/>
  <c r="AR1392" i="64"/>
  <c r="AR1407" i="64" s="1"/>
  <c r="BX1392" i="64"/>
  <c r="BX1407" i="64" s="1"/>
  <c r="AY1395" i="64"/>
  <c r="AQ1396" i="64"/>
  <c r="Y416" i="64"/>
  <c r="Y436" i="64" s="1"/>
  <c r="CK416" i="64"/>
  <c r="CK436" i="64" s="1"/>
  <c r="CC417" i="64"/>
  <c r="BL420" i="64"/>
  <c r="BD421" i="64"/>
  <c r="AD444" i="64"/>
  <c r="AD459" i="64" s="1"/>
  <c r="V445" i="64"/>
  <c r="CH445" i="64"/>
  <c r="BQ448" i="64"/>
  <c r="BI449" i="64"/>
  <c r="AI468" i="64"/>
  <c r="AA469" i="64"/>
  <c r="CD472" i="64"/>
  <c r="CE473" i="64"/>
  <c r="BU493" i="64"/>
  <c r="X497" i="64"/>
  <c r="AC1368" i="64"/>
  <c r="AC1383" i="64" s="1"/>
  <c r="BO1371" i="64"/>
  <c r="BU792" i="64"/>
  <c r="BU807" i="64" s="1"/>
  <c r="BW796" i="64"/>
  <c r="BD816" i="64"/>
  <c r="BD832" i="64" s="1"/>
  <c r="AI518" i="64"/>
  <c r="AI531" i="64" s="1"/>
  <c r="S911" i="64"/>
  <c r="S926" i="64" s="1"/>
  <c r="AA938" i="64"/>
  <c r="AA953" i="64" s="1"/>
  <c r="BS1336" i="64"/>
  <c r="BS2142" i="64"/>
  <c r="BS2159" i="64" s="1"/>
  <c r="BS2091" i="64"/>
  <c r="BS2108" i="64" s="1"/>
  <c r="BS2116" i="64"/>
  <c r="BS2133" i="64" s="1"/>
  <c r="BS2065" i="64"/>
  <c r="BS2082" i="64" s="1"/>
  <c r="BS1281" i="64"/>
  <c r="BS1304" i="64" s="1"/>
  <c r="BS1313" i="64"/>
  <c r="BS1327" i="64" s="1"/>
  <c r="BS1465" i="64"/>
  <c r="BS1478" i="64" s="1"/>
  <c r="BS1259" i="64"/>
  <c r="BS1272" i="64" s="1"/>
  <c r="BS1170" i="64"/>
  <c r="BS1205" i="64" s="1"/>
  <c r="BS2194" i="64"/>
  <c r="BS2208" i="64" s="1"/>
  <c r="BS1214" i="64"/>
  <c r="BS1552" i="64"/>
  <c r="BS1579" i="64" s="1"/>
  <c r="BS1620" i="64"/>
  <c r="BS1643" i="64" s="1"/>
  <c r="BS1063" i="64"/>
  <c r="BS1090" i="64" s="1"/>
  <c r="BS1588" i="64"/>
  <c r="BS1611" i="64" s="1"/>
  <c r="BS1134" i="64"/>
  <c r="BS1161" i="64" s="1"/>
  <c r="BS1652" i="64"/>
  <c r="BS1677" i="64" s="1"/>
  <c r="BS1686" i="64"/>
  <c r="BS1711" i="64" s="1"/>
  <c r="BS1098" i="64"/>
  <c r="BS1125" i="64" s="1"/>
  <c r="BS1028" i="64"/>
  <c r="BS1055" i="64" s="1"/>
  <c r="BS982" i="64"/>
  <c r="BS995" i="64" s="1"/>
  <c r="BS1004" i="64"/>
  <c r="BS1019" i="64" s="1"/>
  <c r="BS958" i="64"/>
  <c r="BS973" i="64" s="1"/>
  <c r="BS815" i="64"/>
  <c r="BS831" i="64" s="1"/>
  <c r="BS910" i="64"/>
  <c r="BS925" i="64" s="1"/>
  <c r="BS791" i="64"/>
  <c r="BS806" i="64" s="1"/>
  <c r="BS1367" i="64"/>
  <c r="BS1382" i="64" s="1"/>
  <c r="BS517" i="64"/>
  <c r="BS934" i="64"/>
  <c r="BS949" i="64" s="1"/>
  <c r="BS493" i="64"/>
  <c r="BS416" i="64"/>
  <c r="BS436" i="64" s="1"/>
  <c r="BS468" i="64"/>
  <c r="BS444" i="64"/>
  <c r="BS459" i="64" s="1"/>
  <c r="CA1341" i="64"/>
  <c r="CA2147" i="64"/>
  <c r="CA2096" i="64"/>
  <c r="CA2121" i="64"/>
  <c r="CA1286" i="64"/>
  <c r="CA1264" i="64"/>
  <c r="CA1277" i="64" s="1"/>
  <c r="CA1470" i="64"/>
  <c r="CA1483" i="64" s="1"/>
  <c r="CA2070" i="64"/>
  <c r="CA2087" i="64" s="1"/>
  <c r="CA1318" i="64"/>
  <c r="CA1332" i="64" s="1"/>
  <c r="CA2199" i="64"/>
  <c r="CA2213" i="64" s="1"/>
  <c r="CA1175" i="64"/>
  <c r="CA1210" i="64" s="1"/>
  <c r="CA1557" i="64"/>
  <c r="CA1584" i="64" s="1"/>
  <c r="CA1219" i="64"/>
  <c r="CA1254" i="64" s="1"/>
  <c r="CA1139" i="64"/>
  <c r="CA1166" i="64" s="1"/>
  <c r="CA1657" i="64"/>
  <c r="CA1682" i="64" s="1"/>
  <c r="CA1068" i="64"/>
  <c r="CA1095" i="64" s="1"/>
  <c r="CA1593" i="64"/>
  <c r="CA1616" i="64" s="1"/>
  <c r="CA1691" i="64"/>
  <c r="CA1716" i="64" s="1"/>
  <c r="CA1103" i="64"/>
  <c r="CA1130" i="64" s="1"/>
  <c r="CA1033" i="64"/>
  <c r="CA1060" i="64" s="1"/>
  <c r="CA1625" i="64"/>
  <c r="CA1648" i="64" s="1"/>
  <c r="CA987" i="64"/>
  <c r="CA1000" i="64" s="1"/>
  <c r="CA1009" i="64"/>
  <c r="CA963" i="64"/>
  <c r="CA939" i="64"/>
  <c r="CA954" i="64" s="1"/>
  <c r="CA915" i="64"/>
  <c r="CA930" i="64" s="1"/>
  <c r="CA796" i="64"/>
  <c r="CA1372" i="64"/>
  <c r="CA1387" i="64" s="1"/>
  <c r="CA522" i="64"/>
  <c r="CA535" i="64" s="1"/>
  <c r="CA498" i="64"/>
  <c r="CA421" i="64"/>
  <c r="CA473" i="64"/>
  <c r="CA1396" i="64"/>
  <c r="CA449" i="64"/>
  <c r="W1341" i="64"/>
  <c r="W2147" i="64"/>
  <c r="W2096" i="64"/>
  <c r="W2121" i="64"/>
  <c r="W2070" i="64"/>
  <c r="W2087" i="64" s="1"/>
  <c r="W1286" i="64"/>
  <c r="W1318" i="64"/>
  <c r="W1332" i="64" s="1"/>
  <c r="W1264" i="64"/>
  <c r="W1277" i="64" s="1"/>
  <c r="W1470" i="64"/>
  <c r="W1483" i="64" s="1"/>
  <c r="W2199" i="64"/>
  <c r="W2213" i="64" s="1"/>
  <c r="W1175" i="64"/>
  <c r="W1210" i="64" s="1"/>
  <c r="W1219" i="64"/>
  <c r="W1254" i="64" s="1"/>
  <c r="W1557" i="64"/>
  <c r="W1584" i="64" s="1"/>
  <c r="W1625" i="64"/>
  <c r="W1648" i="64" s="1"/>
  <c r="W1593" i="64"/>
  <c r="W1616" i="64" s="1"/>
  <c r="W1657" i="64"/>
  <c r="W1682" i="64" s="1"/>
  <c r="W1103" i="64"/>
  <c r="W1130" i="64" s="1"/>
  <c r="W1691" i="64"/>
  <c r="W1716" i="64" s="1"/>
  <c r="W1139" i="64"/>
  <c r="W1166" i="64" s="1"/>
  <c r="W1068" i="64"/>
  <c r="W1095" i="64" s="1"/>
  <c r="W1033" i="64"/>
  <c r="W1060" i="64" s="1"/>
  <c r="W987" i="64"/>
  <c r="W1000" i="64" s="1"/>
  <c r="W963" i="64"/>
  <c r="W1009" i="64"/>
  <c r="W915" i="64"/>
  <c r="W930" i="64" s="1"/>
  <c r="W796" i="64"/>
  <c r="W939" i="64"/>
  <c r="W954" i="64" s="1"/>
  <c r="W1372" i="64"/>
  <c r="W1387" i="64" s="1"/>
  <c r="W522" i="64"/>
  <c r="W535" i="64" s="1"/>
  <c r="W421" i="64"/>
  <c r="W473" i="64"/>
  <c r="W1396" i="64"/>
  <c r="W820" i="64"/>
  <c r="W836" i="64" s="1"/>
  <c r="W498" i="64"/>
  <c r="W449" i="64"/>
  <c r="AF1340" i="64"/>
  <c r="AF2146" i="64"/>
  <c r="AF2095" i="64"/>
  <c r="AF2120" i="64"/>
  <c r="AF2069" i="64"/>
  <c r="AF1317" i="64"/>
  <c r="AF1285" i="64"/>
  <c r="AF1263" i="64"/>
  <c r="AF2198" i="64"/>
  <c r="AF1218" i="64"/>
  <c r="AF1469" i="64"/>
  <c r="AF1556" i="64"/>
  <c r="AF1624" i="64"/>
  <c r="AF1138" i="64"/>
  <c r="AF1592" i="64"/>
  <c r="AF1174" i="64"/>
  <c r="AF1102" i="64"/>
  <c r="AF1690" i="64"/>
  <c r="AF1067" i="64"/>
  <c r="AF1032" i="64"/>
  <c r="AF986" i="64"/>
  <c r="AF962" i="64"/>
  <c r="AF977" i="64" s="1"/>
  <c r="AF1008" i="64"/>
  <c r="AF1656" i="64"/>
  <c r="AF938" i="64"/>
  <c r="AF953" i="64" s="1"/>
  <c r="AF1371" i="64"/>
  <c r="AF521" i="64"/>
  <c r="AF534" i="64" s="1"/>
  <c r="AF472" i="64"/>
  <c r="AF1395" i="64"/>
  <c r="AF819" i="64"/>
  <c r="AF795" i="64"/>
  <c r="AF497" i="64"/>
  <c r="AF448" i="64"/>
  <c r="BE1337" i="64"/>
  <c r="BE1359" i="64" s="1"/>
  <c r="BE2143" i="64"/>
  <c r="BE2160" i="64" s="1"/>
  <c r="BE2117" i="64"/>
  <c r="BE2134" i="64" s="1"/>
  <c r="BE2092" i="64"/>
  <c r="BE2109" i="64" s="1"/>
  <c r="BE2066" i="64"/>
  <c r="BE2083" i="64" s="1"/>
  <c r="BE1314" i="64"/>
  <c r="BE1328" i="64" s="1"/>
  <c r="BE1282" i="64"/>
  <c r="BE1305" i="64" s="1"/>
  <c r="BE2195" i="64"/>
  <c r="BE2209" i="64" s="1"/>
  <c r="BE1260" i="64"/>
  <c r="BE1273" i="64" s="1"/>
  <c r="BE1466" i="64"/>
  <c r="BE1479" i="64" s="1"/>
  <c r="BE1171" i="64"/>
  <c r="BE1206" i="64" s="1"/>
  <c r="BE1553" i="64"/>
  <c r="BE1580" i="64" s="1"/>
  <c r="BE1621" i="64"/>
  <c r="BE1644" i="64" s="1"/>
  <c r="BE1215" i="64"/>
  <c r="BE1250" i="64" s="1"/>
  <c r="BE1135" i="64"/>
  <c r="BE1162" i="64" s="1"/>
  <c r="BE1064" i="64"/>
  <c r="BE1091" i="64" s="1"/>
  <c r="BE1687" i="64"/>
  <c r="BE1712" i="64" s="1"/>
  <c r="BE1029" i="64"/>
  <c r="BE1056" i="64" s="1"/>
  <c r="BE1099" i="64"/>
  <c r="BE1126" i="64" s="1"/>
  <c r="BE1589" i="64"/>
  <c r="BE1612" i="64" s="1"/>
  <c r="BE1005" i="64"/>
  <c r="BE959" i="64"/>
  <c r="BE974" i="64" s="1"/>
  <c r="BE1653" i="64"/>
  <c r="BE1678" i="64" s="1"/>
  <c r="BE983" i="64"/>
  <c r="BE996" i="64" s="1"/>
  <c r="BE935" i="64"/>
  <c r="BE950" i="64" s="1"/>
  <c r="BE911" i="64"/>
  <c r="BE926" i="64" s="1"/>
  <c r="BE1368" i="64"/>
  <c r="BE1383" i="64" s="1"/>
  <c r="BE518" i="64"/>
  <c r="BE531" i="64" s="1"/>
  <c r="BE469" i="64"/>
  <c r="BE1392" i="64"/>
  <c r="BE1407" i="64" s="1"/>
  <c r="BE494" i="64"/>
  <c r="BE445" i="64"/>
  <c r="BE792" i="64"/>
  <c r="BE807" i="64" s="1"/>
  <c r="BE816" i="64"/>
  <c r="BE832" i="64" s="1"/>
  <c r="AF338" i="64"/>
  <c r="AG417" i="64"/>
  <c r="BD497" i="64"/>
  <c r="CJ1336" i="64"/>
  <c r="CJ2142" i="64"/>
  <c r="CJ2159" i="64" s="1"/>
  <c r="CJ2091" i="64"/>
  <c r="CJ2108" i="64" s="1"/>
  <c r="CJ2116" i="64"/>
  <c r="CJ2133" i="64" s="1"/>
  <c r="CJ2065" i="64"/>
  <c r="CJ2082" i="64" s="1"/>
  <c r="CJ1281" i="64"/>
  <c r="CJ1304" i="64" s="1"/>
  <c r="CJ1465" i="64"/>
  <c r="CJ1478" i="64" s="1"/>
  <c r="CJ1313" i="64"/>
  <c r="CJ1327" i="64" s="1"/>
  <c r="CJ1170" i="64"/>
  <c r="CJ1205" i="64" s="1"/>
  <c r="CJ1259" i="64"/>
  <c r="CJ1272" i="64" s="1"/>
  <c r="CJ1552" i="64"/>
  <c r="CJ1579" i="64" s="1"/>
  <c r="CJ1620" i="64"/>
  <c r="CJ1643" i="64" s="1"/>
  <c r="CJ2194" i="64"/>
  <c r="CJ2208" i="64" s="1"/>
  <c r="CJ1588" i="64"/>
  <c r="CJ1611" i="64" s="1"/>
  <c r="CJ1134" i="64"/>
  <c r="CJ1161" i="64" s="1"/>
  <c r="CJ1652" i="64"/>
  <c r="CJ1677" i="64" s="1"/>
  <c r="CJ1098" i="64"/>
  <c r="CJ1125" i="64" s="1"/>
  <c r="CJ1063" i="64"/>
  <c r="CJ1090" i="64" s="1"/>
  <c r="CJ1686" i="64"/>
  <c r="CJ1711" i="64" s="1"/>
  <c r="CJ1214" i="64"/>
  <c r="CJ1028" i="64"/>
  <c r="CJ1055" i="64" s="1"/>
  <c r="CJ1004" i="64"/>
  <c r="CJ1019" i="64" s="1"/>
  <c r="CJ958" i="64"/>
  <c r="CJ973" i="64" s="1"/>
  <c r="CJ982" i="64"/>
  <c r="CJ995" i="64" s="1"/>
  <c r="CJ934" i="64"/>
  <c r="CJ949" i="64" s="1"/>
  <c r="CJ910" i="64"/>
  <c r="CJ925" i="64" s="1"/>
  <c r="CJ791" i="64"/>
  <c r="CJ806" i="64" s="1"/>
  <c r="CJ1367" i="64"/>
  <c r="CJ1382" i="64" s="1"/>
  <c r="CJ517" i="64"/>
  <c r="CJ416" i="64"/>
  <c r="CJ436" i="64" s="1"/>
  <c r="CJ468" i="64"/>
  <c r="CJ1391" i="64"/>
  <c r="CJ444" i="64"/>
  <c r="CJ459" i="64" s="1"/>
  <c r="CJ815" i="64"/>
  <c r="CJ831" i="64" s="1"/>
  <c r="CJ493" i="64"/>
  <c r="CB1336" i="64"/>
  <c r="CB2142" i="64"/>
  <c r="CB2159" i="64" s="1"/>
  <c r="CB2091" i="64"/>
  <c r="CB2108" i="64" s="1"/>
  <c r="CB2116" i="64"/>
  <c r="CB2133" i="64" s="1"/>
  <c r="CB2065" i="64"/>
  <c r="CB2082" i="64" s="1"/>
  <c r="CB1281" i="64"/>
  <c r="CB1304" i="64" s="1"/>
  <c r="CB1465" i="64"/>
  <c r="CB1478" i="64" s="1"/>
  <c r="CB1313" i="64"/>
  <c r="CB1327" i="64" s="1"/>
  <c r="CB1170" i="64"/>
  <c r="CB1205" i="64" s="1"/>
  <c r="CB1259" i="64"/>
  <c r="CB1272" i="64" s="1"/>
  <c r="CB2194" i="64"/>
  <c r="CB2208" i="64" s="1"/>
  <c r="CB1552" i="64"/>
  <c r="CB1579" i="64" s="1"/>
  <c r="CB1214" i="64"/>
  <c r="CB1620" i="64"/>
  <c r="CB1643" i="64" s="1"/>
  <c r="CB1134" i="64"/>
  <c r="CB1161" i="64" s="1"/>
  <c r="CB1098" i="64"/>
  <c r="CB1125" i="64" s="1"/>
  <c r="CB1063" i="64"/>
  <c r="CB1090" i="64" s="1"/>
  <c r="CB1652" i="64"/>
  <c r="CB1677" i="64" s="1"/>
  <c r="CB1686" i="64"/>
  <c r="CB1711" i="64" s="1"/>
  <c r="CB1588" i="64"/>
  <c r="CB1611" i="64" s="1"/>
  <c r="CB1028" i="64"/>
  <c r="CB1055" i="64" s="1"/>
  <c r="CB982" i="64"/>
  <c r="CB995" i="64" s="1"/>
  <c r="CB958" i="64"/>
  <c r="CB973" i="64" s="1"/>
  <c r="CB1004" i="64"/>
  <c r="CB1019" i="64" s="1"/>
  <c r="CB934" i="64"/>
  <c r="CB949" i="64" s="1"/>
  <c r="CB910" i="64"/>
  <c r="CB925" i="64" s="1"/>
  <c r="CB791" i="64"/>
  <c r="CB806" i="64" s="1"/>
  <c r="CB1367" i="64"/>
  <c r="CB1382" i="64" s="1"/>
  <c r="CB517" i="64"/>
  <c r="CB416" i="64"/>
  <c r="CB436" i="64" s="1"/>
  <c r="CB815" i="64"/>
  <c r="CB831" i="64" s="1"/>
  <c r="CB468" i="64"/>
  <c r="CB493" i="64"/>
  <c r="CB1391" i="64"/>
  <c r="CB444" i="64"/>
  <c r="CB459" i="64" s="1"/>
  <c r="BT1336" i="64"/>
  <c r="BT2142" i="64"/>
  <c r="BT2159" i="64" s="1"/>
  <c r="BT2091" i="64"/>
  <c r="BT2108" i="64" s="1"/>
  <c r="BT2116" i="64"/>
  <c r="BT2133" i="64" s="1"/>
  <c r="BT2065" i="64"/>
  <c r="BT2082" i="64" s="1"/>
  <c r="BT1313" i="64"/>
  <c r="BT1327" i="64" s="1"/>
  <c r="BT1281" i="64"/>
  <c r="BT1304" i="64" s="1"/>
  <c r="BT1465" i="64"/>
  <c r="BT1478" i="64" s="1"/>
  <c r="BT1259" i="64"/>
  <c r="BT1272" i="64" s="1"/>
  <c r="BT1170" i="64"/>
  <c r="BT1205" i="64" s="1"/>
  <c r="BT1214" i="64"/>
  <c r="BT2194" i="64"/>
  <c r="BT2208" i="64" s="1"/>
  <c r="BT1552" i="64"/>
  <c r="BT1579" i="64" s="1"/>
  <c r="BT1620" i="64"/>
  <c r="BT1643" i="64" s="1"/>
  <c r="BT1588" i="64"/>
  <c r="BT1611" i="64" s="1"/>
  <c r="BT1134" i="64"/>
  <c r="BT1161" i="64" s="1"/>
  <c r="BT1652" i="64"/>
  <c r="BT1677" i="64" s="1"/>
  <c r="BT1686" i="64"/>
  <c r="BT1711" i="64" s="1"/>
  <c r="BT1098" i="64"/>
  <c r="BT1125" i="64" s="1"/>
  <c r="BT1063" i="64"/>
  <c r="BT1090" i="64" s="1"/>
  <c r="BT1028" i="64"/>
  <c r="BT1055" i="64" s="1"/>
  <c r="BT982" i="64"/>
  <c r="BT995" i="64" s="1"/>
  <c r="BT958" i="64"/>
  <c r="BT973" i="64" s="1"/>
  <c r="BT1004" i="64"/>
  <c r="BT1019" i="64" s="1"/>
  <c r="BT910" i="64"/>
  <c r="BT925" i="64" s="1"/>
  <c r="BT791" i="64"/>
  <c r="BT806" i="64" s="1"/>
  <c r="BT1367" i="64"/>
  <c r="BT1382" i="64" s="1"/>
  <c r="BT517" i="64"/>
  <c r="BT934" i="64"/>
  <c r="BT949" i="64" s="1"/>
  <c r="BT493" i="64"/>
  <c r="BT416" i="64"/>
  <c r="BT436" i="64" s="1"/>
  <c r="BT468" i="64"/>
  <c r="BT1391" i="64"/>
  <c r="BT815" i="64"/>
  <c r="BT831" i="64" s="1"/>
  <c r="BT444" i="64"/>
  <c r="BT459" i="64" s="1"/>
  <c r="BL1336" i="64"/>
  <c r="BL2142" i="64"/>
  <c r="BL2159" i="64" s="1"/>
  <c r="BL2091" i="64"/>
  <c r="BL2108" i="64" s="1"/>
  <c r="BL2116" i="64"/>
  <c r="BL2133" i="64" s="1"/>
  <c r="BL1281" i="64"/>
  <c r="BL1304" i="64" s="1"/>
  <c r="BL1465" i="64"/>
  <c r="BL1478" i="64" s="1"/>
  <c r="BL1313" i="64"/>
  <c r="BL1327" i="64" s="1"/>
  <c r="BL2065" i="64"/>
  <c r="BL2082" i="64" s="1"/>
  <c r="BL1170" i="64"/>
  <c r="BL1205" i="64" s="1"/>
  <c r="BL1259" i="64"/>
  <c r="BL1272" i="64" s="1"/>
  <c r="BL1552" i="64"/>
  <c r="BL1579" i="64" s="1"/>
  <c r="BL1214" i="64"/>
  <c r="BL2194" i="64"/>
  <c r="BL2208" i="64" s="1"/>
  <c r="BL1620" i="64"/>
  <c r="BL1643" i="64" s="1"/>
  <c r="BL1588" i="64"/>
  <c r="BL1611" i="64" s="1"/>
  <c r="BL1134" i="64"/>
  <c r="BL1161" i="64" s="1"/>
  <c r="BL1652" i="64"/>
  <c r="BL1677" i="64" s="1"/>
  <c r="BL1098" i="64"/>
  <c r="BL1125" i="64" s="1"/>
  <c r="BL1063" i="64"/>
  <c r="BL1090" i="64" s="1"/>
  <c r="BL1686" i="64"/>
  <c r="BL1711" i="64" s="1"/>
  <c r="BL1028" i="64"/>
  <c r="BL1055" i="64" s="1"/>
  <c r="BL1004" i="64"/>
  <c r="BL1019" i="64" s="1"/>
  <c r="BL958" i="64"/>
  <c r="BL973" i="64" s="1"/>
  <c r="BL982" i="64"/>
  <c r="BL995" i="64" s="1"/>
  <c r="BL910" i="64"/>
  <c r="BL925" i="64" s="1"/>
  <c r="BL791" i="64"/>
  <c r="BL806" i="64" s="1"/>
  <c r="BL934" i="64"/>
  <c r="BL949" i="64" s="1"/>
  <c r="BL1367" i="64"/>
  <c r="BL1382" i="64" s="1"/>
  <c r="BL517" i="64"/>
  <c r="BL416" i="64"/>
  <c r="BL436" i="64" s="1"/>
  <c r="BL468" i="64"/>
  <c r="BL1391" i="64"/>
  <c r="BL493" i="64"/>
  <c r="BL444" i="64"/>
  <c r="BL459" i="64" s="1"/>
  <c r="BD1336" i="64"/>
  <c r="BD2142" i="64"/>
  <c r="BD2159" i="64" s="1"/>
  <c r="BD2091" i="64"/>
  <c r="BD2108" i="64" s="1"/>
  <c r="BD2116" i="64"/>
  <c r="BD2133" i="64" s="1"/>
  <c r="BD1313" i="64"/>
  <c r="BD1327" i="64" s="1"/>
  <c r="BD1281" i="64"/>
  <c r="BD1304" i="64" s="1"/>
  <c r="BD1465" i="64"/>
  <c r="BD1478" i="64" s="1"/>
  <c r="BD2065" i="64"/>
  <c r="BD2082" i="64" s="1"/>
  <c r="BD1259" i="64"/>
  <c r="BD1272" i="64" s="1"/>
  <c r="BD1170" i="64"/>
  <c r="BD1205" i="64" s="1"/>
  <c r="BD1214" i="64"/>
  <c r="BD2194" i="64"/>
  <c r="BD2208" i="64" s="1"/>
  <c r="BD1552" i="64"/>
  <c r="BD1579" i="64" s="1"/>
  <c r="BD1620" i="64"/>
  <c r="BD1643" i="64" s="1"/>
  <c r="BD1134" i="64"/>
  <c r="BD1161" i="64" s="1"/>
  <c r="BD1588" i="64"/>
  <c r="BD1611" i="64" s="1"/>
  <c r="BD1652" i="64"/>
  <c r="BD1677" i="64" s="1"/>
  <c r="BD1686" i="64"/>
  <c r="BD1711" i="64" s="1"/>
  <c r="BD1028" i="64"/>
  <c r="BD1055" i="64" s="1"/>
  <c r="BD1063" i="64"/>
  <c r="BD1090" i="64" s="1"/>
  <c r="BD1004" i="64"/>
  <c r="BD1019" i="64" s="1"/>
  <c r="BD958" i="64"/>
  <c r="BD973" i="64" s="1"/>
  <c r="BD982" i="64"/>
  <c r="BD995" i="64" s="1"/>
  <c r="BD1098" i="64"/>
  <c r="BD1125" i="64" s="1"/>
  <c r="BD934" i="64"/>
  <c r="BD949" i="64" s="1"/>
  <c r="BD910" i="64"/>
  <c r="BD925" i="64" s="1"/>
  <c r="BD791" i="64"/>
  <c r="BD806" i="64" s="1"/>
  <c r="BD1367" i="64"/>
  <c r="BD1382" i="64" s="1"/>
  <c r="BD517" i="64"/>
  <c r="BD416" i="64"/>
  <c r="BD436" i="64" s="1"/>
  <c r="BD815" i="64"/>
  <c r="BD831" i="64" s="1"/>
  <c r="BD468" i="64"/>
  <c r="BD493" i="64"/>
  <c r="BD1391" i="64"/>
  <c r="BD444" i="64"/>
  <c r="BD459" i="64" s="1"/>
  <c r="AV1336" i="64"/>
  <c r="AV2142" i="64"/>
  <c r="AV2159" i="64" s="1"/>
  <c r="AV2091" i="64"/>
  <c r="AV2108" i="64" s="1"/>
  <c r="AV2116" i="64"/>
  <c r="AV2133" i="64" s="1"/>
  <c r="AV2065" i="64"/>
  <c r="AV2082" i="64" s="1"/>
  <c r="AV1313" i="64"/>
  <c r="AV1327" i="64" s="1"/>
  <c r="AV1281" i="64"/>
  <c r="AV1304" i="64" s="1"/>
  <c r="AV1465" i="64"/>
  <c r="AV1478" i="64" s="1"/>
  <c r="AV1259" i="64"/>
  <c r="AV1272" i="64" s="1"/>
  <c r="AV1170" i="64"/>
  <c r="AV1205" i="64" s="1"/>
  <c r="AV2194" i="64"/>
  <c r="AV2208" i="64" s="1"/>
  <c r="AV1214" i="64"/>
  <c r="AV1552" i="64"/>
  <c r="AV1579" i="64" s="1"/>
  <c r="AV1620" i="64"/>
  <c r="AV1643" i="64" s="1"/>
  <c r="AV1588" i="64"/>
  <c r="AV1611" i="64" s="1"/>
  <c r="AV1134" i="64"/>
  <c r="AV1161" i="64" s="1"/>
  <c r="AV1652" i="64"/>
  <c r="AV1677" i="64" s="1"/>
  <c r="AV1686" i="64"/>
  <c r="AV1711" i="64" s="1"/>
  <c r="AV1098" i="64"/>
  <c r="AV1125" i="64" s="1"/>
  <c r="AV1063" i="64"/>
  <c r="AV1090" i="64" s="1"/>
  <c r="AV1028" i="64"/>
  <c r="AV1055" i="64" s="1"/>
  <c r="AV982" i="64"/>
  <c r="AV995" i="64" s="1"/>
  <c r="AV958" i="64"/>
  <c r="AV973" i="64" s="1"/>
  <c r="AV1004" i="64"/>
  <c r="AV1019" i="64" s="1"/>
  <c r="AV934" i="64"/>
  <c r="AV949" i="64" s="1"/>
  <c r="AV910" i="64"/>
  <c r="AV925" i="64" s="1"/>
  <c r="AV791" i="64"/>
  <c r="AV806" i="64" s="1"/>
  <c r="AV1367" i="64"/>
  <c r="AV1382" i="64" s="1"/>
  <c r="AV517" i="64"/>
  <c r="AV416" i="64"/>
  <c r="AV436" i="64" s="1"/>
  <c r="AV493" i="64"/>
  <c r="AV468" i="64"/>
  <c r="AV1391" i="64"/>
  <c r="AV815" i="64"/>
  <c r="AV831" i="64" s="1"/>
  <c r="AV444" i="64"/>
  <c r="AV459" i="64" s="1"/>
  <c r="AN1336" i="64"/>
  <c r="AN2142" i="64"/>
  <c r="AN2159" i="64" s="1"/>
  <c r="AN2091" i="64"/>
  <c r="AN2108" i="64" s="1"/>
  <c r="AN2116" i="64"/>
  <c r="AN2133" i="64" s="1"/>
  <c r="AN2065" i="64"/>
  <c r="AN2082" i="64" s="1"/>
  <c r="AN1281" i="64"/>
  <c r="AN1304" i="64" s="1"/>
  <c r="AN1465" i="64"/>
  <c r="AN1478" i="64" s="1"/>
  <c r="AN1313" i="64"/>
  <c r="AN1327" i="64" s="1"/>
  <c r="AN1170" i="64"/>
  <c r="AN1205" i="64" s="1"/>
  <c r="AN1259" i="64"/>
  <c r="AN1272" i="64" s="1"/>
  <c r="AN1214" i="64"/>
  <c r="AN1552" i="64"/>
  <c r="AN1579" i="64" s="1"/>
  <c r="AN1620" i="64"/>
  <c r="AN1643" i="64" s="1"/>
  <c r="AN2194" i="64"/>
  <c r="AN2208" i="64" s="1"/>
  <c r="AN1134" i="64"/>
  <c r="AN1161" i="64" s="1"/>
  <c r="AN1652" i="64"/>
  <c r="AN1677" i="64" s="1"/>
  <c r="AN1098" i="64"/>
  <c r="AN1125" i="64" s="1"/>
  <c r="AN1063" i="64"/>
  <c r="AN1090" i="64" s="1"/>
  <c r="AN1686" i="64"/>
  <c r="AN1711" i="64" s="1"/>
  <c r="AN1588" i="64"/>
  <c r="AN1611" i="64" s="1"/>
  <c r="AN1028" i="64"/>
  <c r="AN1055" i="64" s="1"/>
  <c r="AN982" i="64"/>
  <c r="AN995" i="64" s="1"/>
  <c r="AN958" i="64"/>
  <c r="AN973" i="64" s="1"/>
  <c r="AN1004" i="64"/>
  <c r="AN1019" i="64" s="1"/>
  <c r="AN910" i="64"/>
  <c r="AN925" i="64" s="1"/>
  <c r="AN791" i="64"/>
  <c r="AN806" i="64" s="1"/>
  <c r="AN1367" i="64"/>
  <c r="AN1382" i="64" s="1"/>
  <c r="AN517" i="64"/>
  <c r="AN934" i="64"/>
  <c r="AN949" i="64" s="1"/>
  <c r="AN815" i="64"/>
  <c r="AN831" i="64" s="1"/>
  <c r="AN416" i="64"/>
  <c r="AN436" i="64" s="1"/>
  <c r="AN468" i="64"/>
  <c r="AN1391" i="64"/>
  <c r="AN444" i="64"/>
  <c r="AN459" i="64" s="1"/>
  <c r="AF1336" i="64"/>
  <c r="AF2142" i="64"/>
  <c r="AF2159" i="64" s="1"/>
  <c r="AF2091" i="64"/>
  <c r="AF2108" i="64" s="1"/>
  <c r="AF2116" i="64"/>
  <c r="AF2133" i="64" s="1"/>
  <c r="AF2065" i="64"/>
  <c r="AF2082" i="64" s="1"/>
  <c r="AF1281" i="64"/>
  <c r="AF1304" i="64" s="1"/>
  <c r="AF1313" i="64"/>
  <c r="AF1327" i="64" s="1"/>
  <c r="AF1465" i="64"/>
  <c r="AF1478" i="64" s="1"/>
  <c r="AF1259" i="64"/>
  <c r="AF1272" i="64" s="1"/>
  <c r="AF1170" i="64"/>
  <c r="AF1205" i="64" s="1"/>
  <c r="AF2194" i="64"/>
  <c r="AF2208" i="64" s="1"/>
  <c r="AF1214" i="64"/>
  <c r="AF1552" i="64"/>
  <c r="AF1579" i="64" s="1"/>
  <c r="AF1620" i="64"/>
  <c r="AF1643" i="64" s="1"/>
  <c r="AF1588" i="64"/>
  <c r="AF1611" i="64" s="1"/>
  <c r="AF1134" i="64"/>
  <c r="AF1161" i="64" s="1"/>
  <c r="AF1652" i="64"/>
  <c r="AF1677" i="64" s="1"/>
  <c r="AF1686" i="64"/>
  <c r="AF1711" i="64" s="1"/>
  <c r="AF1028" i="64"/>
  <c r="AF1055" i="64" s="1"/>
  <c r="AF1098" i="64"/>
  <c r="AF1125" i="64" s="1"/>
  <c r="AF1063" i="64"/>
  <c r="AF1090" i="64" s="1"/>
  <c r="AF1004" i="64"/>
  <c r="AF1019" i="64" s="1"/>
  <c r="AF958" i="64"/>
  <c r="AF973" i="64" s="1"/>
  <c r="AF910" i="64"/>
  <c r="AF925" i="64" s="1"/>
  <c r="AF791" i="64"/>
  <c r="AF806" i="64" s="1"/>
  <c r="AF934" i="64"/>
  <c r="AF949" i="64" s="1"/>
  <c r="AF1367" i="64"/>
  <c r="AF1382" i="64" s="1"/>
  <c r="AF517" i="64"/>
  <c r="AF982" i="64"/>
  <c r="AF995" i="64" s="1"/>
  <c r="AF416" i="64"/>
  <c r="AF436" i="64" s="1"/>
  <c r="AF468" i="64"/>
  <c r="AF815" i="64"/>
  <c r="AF831" i="64" s="1"/>
  <c r="AF1391" i="64"/>
  <c r="AF493" i="64"/>
  <c r="AF444" i="64"/>
  <c r="AF459" i="64" s="1"/>
  <c r="X1336" i="64"/>
  <c r="X2142" i="64"/>
  <c r="X2159" i="64" s="1"/>
  <c r="X2091" i="64"/>
  <c r="X2108" i="64" s="1"/>
  <c r="X2116" i="64"/>
  <c r="X2133" i="64" s="1"/>
  <c r="X2065" i="64"/>
  <c r="X2082" i="64" s="1"/>
  <c r="X1281" i="64"/>
  <c r="X1304" i="64" s="1"/>
  <c r="X1465" i="64"/>
  <c r="X1478" i="64" s="1"/>
  <c r="X1313" i="64"/>
  <c r="X1327" i="64" s="1"/>
  <c r="X1170" i="64"/>
  <c r="X1205" i="64" s="1"/>
  <c r="X2194" i="64"/>
  <c r="X2208" i="64" s="1"/>
  <c r="X1259" i="64"/>
  <c r="X1272" i="64" s="1"/>
  <c r="X1552" i="64"/>
  <c r="X1579" i="64" s="1"/>
  <c r="X1620" i="64"/>
  <c r="X1643" i="64" s="1"/>
  <c r="X1588" i="64"/>
  <c r="X1611" i="64" s="1"/>
  <c r="X1134" i="64"/>
  <c r="X1161" i="64" s="1"/>
  <c r="X1214" i="64"/>
  <c r="X1652" i="64"/>
  <c r="X1677" i="64" s="1"/>
  <c r="X1098" i="64"/>
  <c r="X1125" i="64" s="1"/>
  <c r="X1686" i="64"/>
  <c r="X1711" i="64" s="1"/>
  <c r="X1063" i="64"/>
  <c r="X1090" i="64" s="1"/>
  <c r="X1028" i="64"/>
  <c r="X1055" i="64" s="1"/>
  <c r="X1004" i="64"/>
  <c r="X1019" i="64" s="1"/>
  <c r="X958" i="64"/>
  <c r="X973" i="64" s="1"/>
  <c r="X982" i="64"/>
  <c r="X995" i="64" s="1"/>
  <c r="X934" i="64"/>
  <c r="X949" i="64" s="1"/>
  <c r="X910" i="64"/>
  <c r="X925" i="64" s="1"/>
  <c r="X791" i="64"/>
  <c r="X806" i="64" s="1"/>
  <c r="X1367" i="64"/>
  <c r="X1382" i="64" s="1"/>
  <c r="X517" i="64"/>
  <c r="X416" i="64"/>
  <c r="X436" i="64" s="1"/>
  <c r="X468" i="64"/>
  <c r="X493" i="64"/>
  <c r="X1391" i="64"/>
  <c r="X444" i="64"/>
  <c r="X459" i="64" s="1"/>
  <c r="X815" i="64"/>
  <c r="X831" i="64" s="1"/>
  <c r="CJ2121" i="64"/>
  <c r="CJ1341" i="64"/>
  <c r="CJ2147" i="64"/>
  <c r="CJ2096" i="64"/>
  <c r="CJ2070" i="64"/>
  <c r="CJ2087" i="64" s="1"/>
  <c r="CJ1318" i="64"/>
  <c r="CJ1332" i="64" s="1"/>
  <c r="CJ1286" i="64"/>
  <c r="CJ1264" i="64"/>
  <c r="CJ1277" i="64" s="1"/>
  <c r="CJ2199" i="64"/>
  <c r="CJ2213" i="64" s="1"/>
  <c r="CJ1219" i="64"/>
  <c r="CJ1254" i="64" s="1"/>
  <c r="CJ1625" i="64"/>
  <c r="CJ1648" i="64" s="1"/>
  <c r="CJ1557" i="64"/>
  <c r="CJ1584" i="64" s="1"/>
  <c r="CJ1470" i="64"/>
  <c r="CJ1483" i="64" s="1"/>
  <c r="CJ1175" i="64"/>
  <c r="CJ1210" i="64" s="1"/>
  <c r="CJ1139" i="64"/>
  <c r="CJ1166" i="64" s="1"/>
  <c r="CJ1593" i="64"/>
  <c r="CJ1616" i="64" s="1"/>
  <c r="CJ1033" i="64"/>
  <c r="CJ1060" i="64" s="1"/>
  <c r="CJ1103" i="64"/>
  <c r="CJ1130" i="64" s="1"/>
  <c r="CJ1691" i="64"/>
  <c r="CJ1716" i="64" s="1"/>
  <c r="CJ1068" i="64"/>
  <c r="CJ1095" i="64" s="1"/>
  <c r="CJ963" i="64"/>
  <c r="CJ915" i="64"/>
  <c r="CJ930" i="64" s="1"/>
  <c r="CJ987" i="64"/>
  <c r="CJ1000" i="64" s="1"/>
  <c r="CJ1009" i="64"/>
  <c r="CJ1657" i="64"/>
  <c r="CJ1682" i="64" s="1"/>
  <c r="CJ939" i="64"/>
  <c r="CJ954" i="64" s="1"/>
  <c r="CJ1372" i="64"/>
  <c r="CJ1387" i="64" s="1"/>
  <c r="CJ522" i="64"/>
  <c r="CJ535" i="64" s="1"/>
  <c r="CJ1396" i="64"/>
  <c r="CJ820" i="64"/>
  <c r="CJ836" i="64" s="1"/>
  <c r="CJ796" i="64"/>
  <c r="CJ498" i="64"/>
  <c r="CJ339" i="64"/>
  <c r="CJ349" i="64" s="1"/>
  <c r="CJ473" i="64"/>
  <c r="CJ449" i="64"/>
  <c r="CB2121" i="64"/>
  <c r="CB1341" i="64"/>
  <c r="CB2147" i="64"/>
  <c r="CB2096" i="64"/>
  <c r="CB2070" i="64"/>
  <c r="CB2087" i="64" s="1"/>
  <c r="CB1318" i="64"/>
  <c r="CB1332" i="64" s="1"/>
  <c r="CB1286" i="64"/>
  <c r="CB2199" i="64"/>
  <c r="CB2213" i="64" s="1"/>
  <c r="CB1264" i="64"/>
  <c r="CB1277" i="64" s="1"/>
  <c r="CB1470" i="64"/>
  <c r="CB1483" i="64" s="1"/>
  <c r="CB1557" i="64"/>
  <c r="CB1584" i="64" s="1"/>
  <c r="CB1219" i="64"/>
  <c r="CB1254" i="64" s="1"/>
  <c r="CB1139" i="64"/>
  <c r="CB1166" i="64" s="1"/>
  <c r="CB1175" i="64"/>
  <c r="CB1210" i="64" s="1"/>
  <c r="CB1625" i="64"/>
  <c r="CB1648" i="64" s="1"/>
  <c r="CB1593" i="64"/>
  <c r="CB1616" i="64" s="1"/>
  <c r="CB1068" i="64"/>
  <c r="CB1095" i="64" s="1"/>
  <c r="CB1691" i="64"/>
  <c r="CB1716" i="64" s="1"/>
  <c r="CB1103" i="64"/>
  <c r="CB1130" i="64" s="1"/>
  <c r="CB1033" i="64"/>
  <c r="CB1060" i="64" s="1"/>
  <c r="CB915" i="64"/>
  <c r="CB930" i="64" s="1"/>
  <c r="CB1009" i="64"/>
  <c r="CB963" i="64"/>
  <c r="CB939" i="64"/>
  <c r="CB954" i="64" s="1"/>
  <c r="CB1657" i="64"/>
  <c r="CB1682" i="64" s="1"/>
  <c r="CB1372" i="64"/>
  <c r="CB1387" i="64" s="1"/>
  <c r="CB522" i="64"/>
  <c r="CB535" i="64" s="1"/>
  <c r="CB987" i="64"/>
  <c r="CB1000" i="64" s="1"/>
  <c r="CB473" i="64"/>
  <c r="CB1396" i="64"/>
  <c r="CB339" i="64"/>
  <c r="CB349" i="64" s="1"/>
  <c r="CB449" i="64"/>
  <c r="CB820" i="64"/>
  <c r="CB836" i="64" s="1"/>
  <c r="CB796" i="64"/>
  <c r="BT2121" i="64"/>
  <c r="BT1341" i="64"/>
  <c r="BT2147" i="64"/>
  <c r="BT2096" i="64"/>
  <c r="BT2070" i="64"/>
  <c r="BT2087" i="64" s="1"/>
  <c r="BT1318" i="64"/>
  <c r="BT1332" i="64" s="1"/>
  <c r="BT1286" i="64"/>
  <c r="BT1470" i="64"/>
  <c r="BT1483" i="64" s="1"/>
  <c r="BT1264" i="64"/>
  <c r="BT1277" i="64" s="1"/>
  <c r="BT2199" i="64"/>
  <c r="BT2213" i="64" s="1"/>
  <c r="BT1175" i="64"/>
  <c r="BT1210" i="64" s="1"/>
  <c r="BT1219" i="64"/>
  <c r="BT1254" i="64" s="1"/>
  <c r="BT1557" i="64"/>
  <c r="BT1584" i="64" s="1"/>
  <c r="BT1625" i="64"/>
  <c r="BT1648" i="64" s="1"/>
  <c r="BT1139" i="64"/>
  <c r="BT1166" i="64" s="1"/>
  <c r="BT1593" i="64"/>
  <c r="BT1616" i="64" s="1"/>
  <c r="BT1691" i="64"/>
  <c r="BT1716" i="64" s="1"/>
  <c r="BT1033" i="64"/>
  <c r="BT1060" i="64" s="1"/>
  <c r="BT1103" i="64"/>
  <c r="BT1130" i="64" s="1"/>
  <c r="BT1068" i="64"/>
  <c r="BT1095" i="64" s="1"/>
  <c r="BT1009" i="64"/>
  <c r="BT915" i="64"/>
  <c r="BT930" i="64" s="1"/>
  <c r="BT963" i="64"/>
  <c r="BT987" i="64"/>
  <c r="BT1000" i="64" s="1"/>
  <c r="BT939" i="64"/>
  <c r="BT954" i="64" s="1"/>
  <c r="BT1657" i="64"/>
  <c r="BT1682" i="64" s="1"/>
  <c r="BT1372" i="64"/>
  <c r="BT1387" i="64" s="1"/>
  <c r="BT522" i="64"/>
  <c r="BT535" i="64" s="1"/>
  <c r="BT473" i="64"/>
  <c r="BT820" i="64"/>
  <c r="BT836" i="64" s="1"/>
  <c r="BT796" i="64"/>
  <c r="BT1396" i="64"/>
  <c r="BT498" i="64"/>
  <c r="BT339" i="64"/>
  <c r="BT349" i="64" s="1"/>
  <c r="BT449" i="64"/>
  <c r="BL1341" i="64"/>
  <c r="BL2147" i="64"/>
  <c r="BL2096" i="64"/>
  <c r="BL2121" i="64"/>
  <c r="BL2070" i="64"/>
  <c r="BL2087" i="64" s="1"/>
  <c r="BL1318" i="64"/>
  <c r="BL1332" i="64" s="1"/>
  <c r="BL1286" i="64"/>
  <c r="BL2199" i="64"/>
  <c r="BL2213" i="64" s="1"/>
  <c r="BL1470" i="64"/>
  <c r="BL1483" i="64" s="1"/>
  <c r="BL1264" i="64"/>
  <c r="BL1277" i="64" s="1"/>
  <c r="BL1219" i="64"/>
  <c r="BL1254" i="64" s="1"/>
  <c r="BL1625" i="64"/>
  <c r="BL1648" i="64" s="1"/>
  <c r="BL1557" i="64"/>
  <c r="BL1584" i="64" s="1"/>
  <c r="BL1139" i="64"/>
  <c r="BL1166" i="64" s="1"/>
  <c r="BL1175" i="64"/>
  <c r="BL1210" i="64" s="1"/>
  <c r="BL1068" i="64"/>
  <c r="BL1095" i="64" s="1"/>
  <c r="BL1691" i="64"/>
  <c r="BL1716" i="64" s="1"/>
  <c r="BL1033" i="64"/>
  <c r="BL1060" i="64" s="1"/>
  <c r="BL1593" i="64"/>
  <c r="BL1616" i="64" s="1"/>
  <c r="BL1657" i="64"/>
  <c r="BL1682" i="64" s="1"/>
  <c r="BL915" i="64"/>
  <c r="BL930" i="64" s="1"/>
  <c r="BL1103" i="64"/>
  <c r="BL1130" i="64" s="1"/>
  <c r="BL963" i="64"/>
  <c r="BL987" i="64"/>
  <c r="BL1000" i="64" s="1"/>
  <c r="BL939" i="64"/>
  <c r="BL954" i="64" s="1"/>
  <c r="BL1009" i="64"/>
  <c r="BL1372" i="64"/>
  <c r="BL1387" i="64" s="1"/>
  <c r="BL522" i="64"/>
  <c r="BL535" i="64" s="1"/>
  <c r="BL1396" i="64"/>
  <c r="BL339" i="64"/>
  <c r="BL349" i="64" s="1"/>
  <c r="BL820" i="64"/>
  <c r="BL836" i="64" s="1"/>
  <c r="BL796" i="64"/>
  <c r="BL449" i="64"/>
  <c r="BL473" i="64"/>
  <c r="BD1341" i="64"/>
  <c r="BD2147" i="64"/>
  <c r="BD2096" i="64"/>
  <c r="BD2121" i="64"/>
  <c r="BD2070" i="64"/>
  <c r="BD2087" i="64" s="1"/>
  <c r="BD1286" i="64"/>
  <c r="BD1318" i="64"/>
  <c r="BD1332" i="64" s="1"/>
  <c r="BD1264" i="64"/>
  <c r="BD1277" i="64" s="1"/>
  <c r="BD1470" i="64"/>
  <c r="BD1483" i="64" s="1"/>
  <c r="BD2199" i="64"/>
  <c r="BD2213" i="64" s="1"/>
  <c r="BD1557" i="64"/>
  <c r="BD1584" i="64" s="1"/>
  <c r="BD1175" i="64"/>
  <c r="BD1210" i="64" s="1"/>
  <c r="BD1219" i="64"/>
  <c r="BD1254" i="64" s="1"/>
  <c r="BD1139" i="64"/>
  <c r="BD1166" i="64" s="1"/>
  <c r="BD1625" i="64"/>
  <c r="BD1648" i="64" s="1"/>
  <c r="BD1593" i="64"/>
  <c r="BD1616" i="64" s="1"/>
  <c r="BD1103" i="64"/>
  <c r="BD1130" i="64" s="1"/>
  <c r="BD1691" i="64"/>
  <c r="BD1716" i="64" s="1"/>
  <c r="BD1033" i="64"/>
  <c r="BD1060" i="64" s="1"/>
  <c r="BD915" i="64"/>
  <c r="BD930" i="64" s="1"/>
  <c r="BD1657" i="64"/>
  <c r="BD1682" i="64" s="1"/>
  <c r="BD987" i="64"/>
  <c r="BD1000" i="64" s="1"/>
  <c r="BD963" i="64"/>
  <c r="BD1009" i="64"/>
  <c r="BD939" i="64"/>
  <c r="BD954" i="64" s="1"/>
  <c r="BD1068" i="64"/>
  <c r="BD1095" i="64" s="1"/>
  <c r="BD1372" i="64"/>
  <c r="BD1387" i="64" s="1"/>
  <c r="BD522" i="64"/>
  <c r="BD535" i="64" s="1"/>
  <c r="BD1396" i="64"/>
  <c r="BD498" i="64"/>
  <c r="BD339" i="64"/>
  <c r="BD349" i="64" s="1"/>
  <c r="BD473" i="64"/>
  <c r="BD449" i="64"/>
  <c r="AV1341" i="64"/>
  <c r="AV2147" i="64"/>
  <c r="AV2096" i="64"/>
  <c r="AV2121" i="64"/>
  <c r="AV2070" i="64"/>
  <c r="AV2087" i="64" s="1"/>
  <c r="AV1286" i="64"/>
  <c r="AV1318" i="64"/>
  <c r="AV1332" i="64" s="1"/>
  <c r="AV1470" i="64"/>
  <c r="AV1483" i="64" s="1"/>
  <c r="AV1264" i="64"/>
  <c r="AV1277" i="64" s="1"/>
  <c r="AV2199" i="64"/>
  <c r="AV2213" i="64" s="1"/>
  <c r="AV1175" i="64"/>
  <c r="AV1210" i="64" s="1"/>
  <c r="AV1219" i="64"/>
  <c r="AV1254" i="64" s="1"/>
  <c r="AV1557" i="64"/>
  <c r="AV1584" i="64" s="1"/>
  <c r="AV1625" i="64"/>
  <c r="AV1648" i="64" s="1"/>
  <c r="AV1139" i="64"/>
  <c r="AV1166" i="64" s="1"/>
  <c r="AV1593" i="64"/>
  <c r="AV1616" i="64" s="1"/>
  <c r="AV1691" i="64"/>
  <c r="AV1716" i="64" s="1"/>
  <c r="AV1103" i="64"/>
  <c r="AV1130" i="64" s="1"/>
  <c r="AV1068" i="64"/>
  <c r="AV1095" i="64" s="1"/>
  <c r="AV1033" i="64"/>
  <c r="AV1060" i="64" s="1"/>
  <c r="AV915" i="64"/>
  <c r="AV930" i="64" s="1"/>
  <c r="AV1657" i="64"/>
  <c r="AV1682" i="64" s="1"/>
  <c r="AV1009" i="64"/>
  <c r="AV963" i="64"/>
  <c r="AV939" i="64"/>
  <c r="AV954" i="64" s="1"/>
  <c r="AV987" i="64"/>
  <c r="AV1000" i="64" s="1"/>
  <c r="AV1372" i="64"/>
  <c r="AV1387" i="64" s="1"/>
  <c r="AV522" i="64"/>
  <c r="AV535" i="64" s="1"/>
  <c r="AV820" i="64"/>
  <c r="AV836" i="64" s="1"/>
  <c r="AV796" i="64"/>
  <c r="AV473" i="64"/>
  <c r="AV1396" i="64"/>
  <c r="AV339" i="64"/>
  <c r="AV349" i="64" s="1"/>
  <c r="AV449" i="64"/>
  <c r="AN1341" i="64"/>
  <c r="AN2147" i="64"/>
  <c r="AN2096" i="64"/>
  <c r="AN2070" i="64"/>
  <c r="AN2087" i="64" s="1"/>
  <c r="AN2121" i="64"/>
  <c r="AN1318" i="64"/>
  <c r="AN1332" i="64" s="1"/>
  <c r="AN1286" i="64"/>
  <c r="AN1264" i="64"/>
  <c r="AN1277" i="64" s="1"/>
  <c r="AN2199" i="64"/>
  <c r="AN2213" i="64" s="1"/>
  <c r="AN1470" i="64"/>
  <c r="AN1483" i="64" s="1"/>
  <c r="AN1175" i="64"/>
  <c r="AN1210" i="64" s="1"/>
  <c r="AN1557" i="64"/>
  <c r="AN1584" i="64" s="1"/>
  <c r="AN1219" i="64"/>
  <c r="AN1254" i="64" s="1"/>
  <c r="AN1139" i="64"/>
  <c r="AN1166" i="64" s="1"/>
  <c r="AN1625" i="64"/>
  <c r="AN1648" i="64" s="1"/>
  <c r="AN1593" i="64"/>
  <c r="AN1616" i="64" s="1"/>
  <c r="AN1068" i="64"/>
  <c r="AN1095" i="64" s="1"/>
  <c r="AN1691" i="64"/>
  <c r="AN1716" i="64" s="1"/>
  <c r="AN1033" i="64"/>
  <c r="AN1060" i="64" s="1"/>
  <c r="AN1103" i="64"/>
  <c r="AN1130" i="64" s="1"/>
  <c r="AN1009" i="64"/>
  <c r="AN915" i="64"/>
  <c r="AN930" i="64" s="1"/>
  <c r="AN963" i="64"/>
  <c r="AN1657" i="64"/>
  <c r="AN1682" i="64" s="1"/>
  <c r="AN987" i="64"/>
  <c r="AN1000" i="64" s="1"/>
  <c r="AN939" i="64"/>
  <c r="AN954" i="64" s="1"/>
  <c r="AN1372" i="64"/>
  <c r="AN1387" i="64" s="1"/>
  <c r="AN522" i="64"/>
  <c r="AN535" i="64" s="1"/>
  <c r="AN473" i="64"/>
  <c r="AN1396" i="64"/>
  <c r="AN498" i="64"/>
  <c r="AN339" i="64"/>
  <c r="AN349" i="64" s="1"/>
  <c r="AN449" i="64"/>
  <c r="AN820" i="64"/>
  <c r="AN836" i="64" s="1"/>
  <c r="AN796" i="64"/>
  <c r="AF1341" i="64"/>
  <c r="AF2147" i="64"/>
  <c r="AF2096" i="64"/>
  <c r="AF2121" i="64"/>
  <c r="AF2070" i="64"/>
  <c r="AF2087" i="64" s="1"/>
  <c r="AF1318" i="64"/>
  <c r="AF1332" i="64" s="1"/>
  <c r="AF1286" i="64"/>
  <c r="AF1470" i="64"/>
  <c r="AF1483" i="64" s="1"/>
  <c r="AF1264" i="64"/>
  <c r="AF1277" i="64" s="1"/>
  <c r="AF1625" i="64"/>
  <c r="AF1648" i="64" s="1"/>
  <c r="AF2199" i="64"/>
  <c r="AF2213" i="64" s="1"/>
  <c r="AF1219" i="64"/>
  <c r="AF1254" i="64" s="1"/>
  <c r="AF1175" i="64"/>
  <c r="AF1210" i="64" s="1"/>
  <c r="AF1557" i="64"/>
  <c r="AF1584" i="64" s="1"/>
  <c r="AF1139" i="64"/>
  <c r="AF1166" i="64" s="1"/>
  <c r="AF1593" i="64"/>
  <c r="AF1616" i="64" s="1"/>
  <c r="AF1691" i="64"/>
  <c r="AF1716" i="64" s="1"/>
  <c r="AF1033" i="64"/>
  <c r="AF1060" i="64" s="1"/>
  <c r="AF1068" i="64"/>
  <c r="AF1095" i="64" s="1"/>
  <c r="AF915" i="64"/>
  <c r="AF930" i="64" s="1"/>
  <c r="AF963" i="64"/>
  <c r="AF1103" i="64"/>
  <c r="AF1130" i="64" s="1"/>
  <c r="AF987" i="64"/>
  <c r="AF1000" i="64" s="1"/>
  <c r="AF1657" i="64"/>
  <c r="AF1682" i="64" s="1"/>
  <c r="AF939" i="64"/>
  <c r="AF954" i="64" s="1"/>
  <c r="AF1009" i="64"/>
  <c r="AF1372" i="64"/>
  <c r="AF1387" i="64" s="1"/>
  <c r="AF522" i="64"/>
  <c r="AF535" i="64" s="1"/>
  <c r="AF820" i="64"/>
  <c r="AF836" i="64" s="1"/>
  <c r="AF796" i="64"/>
  <c r="AF473" i="64"/>
  <c r="AF1396" i="64"/>
  <c r="AF339" i="64"/>
  <c r="AF349" i="64" s="1"/>
  <c r="AF449" i="64"/>
  <c r="X1341" i="64"/>
  <c r="X2147" i="64"/>
  <c r="X2096" i="64"/>
  <c r="X2121" i="64"/>
  <c r="X2070" i="64"/>
  <c r="X2087" i="64" s="1"/>
  <c r="X1318" i="64"/>
  <c r="X1332" i="64" s="1"/>
  <c r="X1286" i="64"/>
  <c r="X1264" i="64"/>
  <c r="X1277" i="64" s="1"/>
  <c r="X1219" i="64"/>
  <c r="X1254" i="64" s="1"/>
  <c r="X1470" i="64"/>
  <c r="X1483" i="64" s="1"/>
  <c r="X1175" i="64"/>
  <c r="X1210" i="64" s="1"/>
  <c r="X1557" i="64"/>
  <c r="X1584" i="64" s="1"/>
  <c r="X2199" i="64"/>
  <c r="X2213" i="64" s="1"/>
  <c r="X1625" i="64"/>
  <c r="X1648" i="64" s="1"/>
  <c r="X1139" i="64"/>
  <c r="X1166" i="64" s="1"/>
  <c r="X1593" i="64"/>
  <c r="X1616" i="64" s="1"/>
  <c r="X1103" i="64"/>
  <c r="X1130" i="64" s="1"/>
  <c r="X1691" i="64"/>
  <c r="X1716" i="64" s="1"/>
  <c r="X1068" i="64"/>
  <c r="X1095" i="64" s="1"/>
  <c r="X1033" i="64"/>
  <c r="X1060" i="64" s="1"/>
  <c r="X915" i="64"/>
  <c r="X930" i="64" s="1"/>
  <c r="X987" i="64"/>
  <c r="X1000" i="64" s="1"/>
  <c r="X963" i="64"/>
  <c r="X1009" i="64"/>
  <c r="X1657" i="64"/>
  <c r="X1682" i="64" s="1"/>
  <c r="X939" i="64"/>
  <c r="X954" i="64" s="1"/>
  <c r="X1372" i="64"/>
  <c r="X1387" i="64" s="1"/>
  <c r="X522" i="64"/>
  <c r="X535" i="64" s="1"/>
  <c r="X473" i="64"/>
  <c r="X1396" i="64"/>
  <c r="X820" i="64"/>
  <c r="X836" i="64" s="1"/>
  <c r="X796" i="64"/>
  <c r="X498" i="64"/>
  <c r="X339" i="64"/>
  <c r="X349" i="64" s="1"/>
  <c r="X449" i="64"/>
  <c r="CK1340" i="64"/>
  <c r="CK2146" i="64"/>
  <c r="CK2095" i="64"/>
  <c r="CK1317" i="64"/>
  <c r="CK1285" i="64"/>
  <c r="CK2120" i="64"/>
  <c r="CK2069" i="64"/>
  <c r="CK1263" i="64"/>
  <c r="CK1469" i="64"/>
  <c r="CK2198" i="64"/>
  <c r="CK1624" i="64"/>
  <c r="CK1218" i="64"/>
  <c r="CK1174" i="64"/>
  <c r="CK1138" i="64"/>
  <c r="CK1592" i="64"/>
  <c r="CK1556" i="64"/>
  <c r="CK1102" i="64"/>
  <c r="CK1690" i="64"/>
  <c r="CK1032" i="64"/>
  <c r="CK1008" i="64"/>
  <c r="CK1656" i="64"/>
  <c r="CK1067" i="64"/>
  <c r="CK962" i="64"/>
  <c r="CK977" i="64" s="1"/>
  <c r="CK938" i="64"/>
  <c r="CK953" i="64" s="1"/>
  <c r="CK795" i="64"/>
  <c r="CK521" i="64"/>
  <c r="CK534" i="64" s="1"/>
  <c r="CK497" i="64"/>
  <c r="CK819" i="64"/>
  <c r="CK472" i="64"/>
  <c r="CK1395" i="64"/>
  <c r="CK986" i="64"/>
  <c r="CK448" i="64"/>
  <c r="CK1371" i="64"/>
  <c r="CK420" i="64"/>
  <c r="CC1340" i="64"/>
  <c r="CC2146" i="64"/>
  <c r="CC2120" i="64"/>
  <c r="CC2095" i="64"/>
  <c r="CC1285" i="64"/>
  <c r="CC2069" i="64"/>
  <c r="CC1263" i="64"/>
  <c r="CC1317" i="64"/>
  <c r="CC1469" i="64"/>
  <c r="CC2198" i="64"/>
  <c r="CC1624" i="64"/>
  <c r="CC1218" i="64"/>
  <c r="CC1174" i="64"/>
  <c r="CC1592" i="64"/>
  <c r="CC1556" i="64"/>
  <c r="CC1102" i="64"/>
  <c r="CC1690" i="64"/>
  <c r="CC1032" i="64"/>
  <c r="CC1067" i="64"/>
  <c r="CC1008" i="64"/>
  <c r="CC1656" i="64"/>
  <c r="CC1138" i="64"/>
  <c r="CC962" i="64"/>
  <c r="CC977" i="64" s="1"/>
  <c r="CC986" i="64"/>
  <c r="CC795" i="64"/>
  <c r="CC521" i="64"/>
  <c r="CC534" i="64" s="1"/>
  <c r="CC938" i="64"/>
  <c r="CC953" i="64" s="1"/>
  <c r="CC497" i="64"/>
  <c r="CC819" i="64"/>
  <c r="CC1371" i="64"/>
  <c r="CC472" i="64"/>
  <c r="CC1395" i="64"/>
  <c r="CC448" i="64"/>
  <c r="CC420" i="64"/>
  <c r="BU1340" i="64"/>
  <c r="BU2146" i="64"/>
  <c r="BU2120" i="64"/>
  <c r="BU1317" i="64"/>
  <c r="BU2095" i="64"/>
  <c r="BU1285" i="64"/>
  <c r="BU1263" i="64"/>
  <c r="BU2198" i="64"/>
  <c r="BU2069" i="64"/>
  <c r="BU1624" i="64"/>
  <c r="BU1469" i="64"/>
  <c r="BU1218" i="64"/>
  <c r="BU1174" i="64"/>
  <c r="BU1138" i="64"/>
  <c r="BU1102" i="64"/>
  <c r="BU1067" i="64"/>
  <c r="BU1690" i="64"/>
  <c r="BU1032" i="64"/>
  <c r="BU1008" i="64"/>
  <c r="BU1592" i="64"/>
  <c r="BU1656" i="64"/>
  <c r="BU1556" i="64"/>
  <c r="BU962" i="64"/>
  <c r="BU977" i="64" s="1"/>
  <c r="BU986" i="64"/>
  <c r="BU795" i="64"/>
  <c r="BU938" i="64"/>
  <c r="BU953" i="64" s="1"/>
  <c r="BU521" i="64"/>
  <c r="BU534" i="64" s="1"/>
  <c r="BU497" i="64"/>
  <c r="BU819" i="64"/>
  <c r="BU472" i="64"/>
  <c r="BU1395" i="64"/>
  <c r="BU448" i="64"/>
  <c r="BU1371" i="64"/>
  <c r="BU420" i="64"/>
  <c r="BM1340" i="64"/>
  <c r="BM2146" i="64"/>
  <c r="BM2120" i="64"/>
  <c r="BM2095" i="64"/>
  <c r="BM2069" i="64"/>
  <c r="BM1317" i="64"/>
  <c r="BM1263" i="64"/>
  <c r="BM1469" i="64"/>
  <c r="BM2198" i="64"/>
  <c r="BM1624" i="64"/>
  <c r="BM1285" i="64"/>
  <c r="BM1218" i="64"/>
  <c r="BM1174" i="64"/>
  <c r="BM1138" i="64"/>
  <c r="BM1592" i="64"/>
  <c r="BM1556" i="64"/>
  <c r="BM1102" i="64"/>
  <c r="BM1690" i="64"/>
  <c r="BM1032" i="64"/>
  <c r="BM1008" i="64"/>
  <c r="BM1067" i="64"/>
  <c r="BM1656" i="64"/>
  <c r="BM986" i="64"/>
  <c r="BM962" i="64"/>
  <c r="BM977" i="64" s="1"/>
  <c r="BM795" i="64"/>
  <c r="BM521" i="64"/>
  <c r="BM534" i="64" s="1"/>
  <c r="BM497" i="64"/>
  <c r="BM819" i="64"/>
  <c r="BM1371" i="64"/>
  <c r="BM472" i="64"/>
  <c r="BM1395" i="64"/>
  <c r="BM448" i="64"/>
  <c r="BM938" i="64"/>
  <c r="BM953" i="64" s="1"/>
  <c r="BM420" i="64"/>
  <c r="BE1340" i="64"/>
  <c r="BE2146" i="64"/>
  <c r="BE2120" i="64"/>
  <c r="BE2069" i="64"/>
  <c r="BE1317" i="64"/>
  <c r="BE2095" i="64"/>
  <c r="BE1285" i="64"/>
  <c r="BE1263" i="64"/>
  <c r="BE2198" i="64"/>
  <c r="BE1624" i="64"/>
  <c r="BE1218" i="64"/>
  <c r="BE1469" i="64"/>
  <c r="BE1174" i="64"/>
  <c r="BE1592" i="64"/>
  <c r="BE1556" i="64"/>
  <c r="BE1102" i="64"/>
  <c r="BE1690" i="64"/>
  <c r="BE1138" i="64"/>
  <c r="BE1067" i="64"/>
  <c r="BE1032" i="64"/>
  <c r="BE1008" i="64"/>
  <c r="BE1656" i="64"/>
  <c r="BE962" i="64"/>
  <c r="BE977" i="64" s="1"/>
  <c r="BE795" i="64"/>
  <c r="BE521" i="64"/>
  <c r="BE534" i="64" s="1"/>
  <c r="BE938" i="64"/>
  <c r="BE953" i="64" s="1"/>
  <c r="BE986" i="64"/>
  <c r="BE497" i="64"/>
  <c r="BE819" i="64"/>
  <c r="BE472" i="64"/>
  <c r="BE1395" i="64"/>
  <c r="BE448" i="64"/>
  <c r="BE1371" i="64"/>
  <c r="BE420" i="64"/>
  <c r="AW1340" i="64"/>
  <c r="AW2146" i="64"/>
  <c r="AW2120" i="64"/>
  <c r="AW1317" i="64"/>
  <c r="AW2069" i="64"/>
  <c r="AW1285" i="64"/>
  <c r="AW1263" i="64"/>
  <c r="AW2095" i="64"/>
  <c r="AW2198" i="64"/>
  <c r="AW1469" i="64"/>
  <c r="AW1624" i="64"/>
  <c r="AW1218" i="64"/>
  <c r="AW1174" i="64"/>
  <c r="AW1138" i="64"/>
  <c r="AW1592" i="64"/>
  <c r="AW1556" i="64"/>
  <c r="AW1102" i="64"/>
  <c r="AW1067" i="64"/>
  <c r="AW1690" i="64"/>
  <c r="AW1032" i="64"/>
  <c r="AW1008" i="64"/>
  <c r="AW1656" i="64"/>
  <c r="AW962" i="64"/>
  <c r="AW977" i="64" s="1"/>
  <c r="AW986" i="64"/>
  <c r="AW938" i="64"/>
  <c r="AW953" i="64" s="1"/>
  <c r="AW795" i="64"/>
  <c r="AW521" i="64"/>
  <c r="AW534" i="64" s="1"/>
  <c r="AW497" i="64"/>
  <c r="AW819" i="64"/>
  <c r="AW1371" i="64"/>
  <c r="AW472" i="64"/>
  <c r="AW1395" i="64"/>
  <c r="AW448" i="64"/>
  <c r="AW420" i="64"/>
  <c r="AO1340" i="64"/>
  <c r="AO2146" i="64"/>
  <c r="AO2120" i="64"/>
  <c r="AO2069" i="64"/>
  <c r="AO1317" i="64"/>
  <c r="AO1285" i="64"/>
  <c r="AO2095" i="64"/>
  <c r="AO1263" i="64"/>
  <c r="AO1469" i="64"/>
  <c r="AO2198" i="64"/>
  <c r="AO1624" i="64"/>
  <c r="AO1218" i="64"/>
  <c r="AO1174" i="64"/>
  <c r="AO1138" i="64"/>
  <c r="AO1592" i="64"/>
  <c r="AO1556" i="64"/>
  <c r="AO1102" i="64"/>
  <c r="AO1690" i="64"/>
  <c r="AO1032" i="64"/>
  <c r="AO1008" i="64"/>
  <c r="AO1067" i="64"/>
  <c r="AO1656" i="64"/>
  <c r="AO962" i="64"/>
  <c r="AO977" i="64" s="1"/>
  <c r="AO986" i="64"/>
  <c r="AO795" i="64"/>
  <c r="AO521" i="64"/>
  <c r="AO534" i="64" s="1"/>
  <c r="AO497" i="64"/>
  <c r="AO938" i="64"/>
  <c r="AO953" i="64" s="1"/>
  <c r="AO819" i="64"/>
  <c r="AO472" i="64"/>
  <c r="AO1395" i="64"/>
  <c r="AO448" i="64"/>
  <c r="AO1371" i="64"/>
  <c r="AO420" i="64"/>
  <c r="AG1340" i="64"/>
  <c r="AG2146" i="64"/>
  <c r="AG2120" i="64"/>
  <c r="AG2095" i="64"/>
  <c r="AG1317" i="64"/>
  <c r="AG2069" i="64"/>
  <c r="AG1285" i="64"/>
  <c r="AG1263" i="64"/>
  <c r="AG2198" i="64"/>
  <c r="AG1469" i="64"/>
  <c r="AG1218" i="64"/>
  <c r="AG1174" i="64"/>
  <c r="AG1624" i="64"/>
  <c r="AG1138" i="64"/>
  <c r="AG1102" i="64"/>
  <c r="AG1690" i="64"/>
  <c r="AG1067" i="64"/>
  <c r="AG1032" i="64"/>
  <c r="AG1008" i="64"/>
  <c r="AG1592" i="64"/>
  <c r="AG1556" i="64"/>
  <c r="AG1656" i="64"/>
  <c r="AG986" i="64"/>
  <c r="AG795" i="64"/>
  <c r="AG938" i="64"/>
  <c r="AG953" i="64" s="1"/>
  <c r="AG521" i="64"/>
  <c r="AG534" i="64" s="1"/>
  <c r="AG962" i="64"/>
  <c r="AG977" i="64" s="1"/>
  <c r="AG497" i="64"/>
  <c r="AG819" i="64"/>
  <c r="AG1371" i="64"/>
  <c r="AG472" i="64"/>
  <c r="AG1395" i="64"/>
  <c r="AG448" i="64"/>
  <c r="AG420" i="64"/>
  <c r="Y1340" i="64"/>
  <c r="Y2146" i="64"/>
  <c r="Y2120" i="64"/>
  <c r="Y2095" i="64"/>
  <c r="Y1285" i="64"/>
  <c r="Y2069" i="64"/>
  <c r="Y1317" i="64"/>
  <c r="Y1263" i="64"/>
  <c r="Y1469" i="64"/>
  <c r="Y2198" i="64"/>
  <c r="Y1218" i="64"/>
  <c r="Y1174" i="64"/>
  <c r="Y1624" i="64"/>
  <c r="Y1138" i="64"/>
  <c r="Y1592" i="64"/>
  <c r="Y1556" i="64"/>
  <c r="Y1102" i="64"/>
  <c r="Y1690" i="64"/>
  <c r="Y1032" i="64"/>
  <c r="Y1008" i="64"/>
  <c r="Y1656" i="64"/>
  <c r="Y1067" i="64"/>
  <c r="Y938" i="64"/>
  <c r="Y953" i="64" s="1"/>
  <c r="Y795" i="64"/>
  <c r="Y986" i="64"/>
  <c r="Y521" i="64"/>
  <c r="Y534" i="64" s="1"/>
  <c r="Y497" i="64"/>
  <c r="Y819" i="64"/>
  <c r="Y962" i="64"/>
  <c r="Y977" i="64" s="1"/>
  <c r="Y472" i="64"/>
  <c r="Y1395" i="64"/>
  <c r="Y448" i="64"/>
  <c r="Y1371" i="64"/>
  <c r="Y420" i="64"/>
  <c r="CL1337" i="64"/>
  <c r="CL1359" i="64" s="1"/>
  <c r="CL2143" i="64"/>
  <c r="CL2160" i="64" s="1"/>
  <c r="CL2117" i="64"/>
  <c r="CL2134" i="64" s="1"/>
  <c r="CL2092" i="64"/>
  <c r="CL2109" i="64" s="1"/>
  <c r="CL2066" i="64"/>
  <c r="CL2083" i="64" s="1"/>
  <c r="CL1282" i="64"/>
  <c r="CL1305" i="64" s="1"/>
  <c r="CL1314" i="64"/>
  <c r="CL1328" i="64" s="1"/>
  <c r="CL1260" i="64"/>
  <c r="CL1273" i="64" s="1"/>
  <c r="CL1466" i="64"/>
  <c r="CL1479" i="64" s="1"/>
  <c r="CL2195" i="64"/>
  <c r="CL2209" i="64" s="1"/>
  <c r="CL1215" i="64"/>
  <c r="CL1250" i="64" s="1"/>
  <c r="CL1171" i="64"/>
  <c r="CL1206" i="64" s="1"/>
  <c r="CL1621" i="64"/>
  <c r="CL1644" i="64" s="1"/>
  <c r="CL1553" i="64"/>
  <c r="CL1580" i="64" s="1"/>
  <c r="CL1589" i="64"/>
  <c r="CL1612" i="64" s="1"/>
  <c r="CL1135" i="64"/>
  <c r="CL1162" i="64" s="1"/>
  <c r="CL1099" i="64"/>
  <c r="CL1126" i="64" s="1"/>
  <c r="CL1687" i="64"/>
  <c r="CL1712" i="64" s="1"/>
  <c r="CL1029" i="64"/>
  <c r="CL1056" i="64" s="1"/>
  <c r="CL1064" i="64"/>
  <c r="CL1091" i="64" s="1"/>
  <c r="CL1005" i="64"/>
  <c r="CL1653" i="64"/>
  <c r="CL1678" i="64" s="1"/>
  <c r="CL983" i="64"/>
  <c r="CL996" i="64" s="1"/>
  <c r="CL911" i="64"/>
  <c r="CL926" i="64" s="1"/>
  <c r="CL792" i="64"/>
  <c r="CL807" i="64" s="1"/>
  <c r="CL959" i="64"/>
  <c r="CL974" i="64" s="1"/>
  <c r="CL518" i="64"/>
  <c r="CL531" i="64" s="1"/>
  <c r="CL494" i="64"/>
  <c r="CL935" i="64"/>
  <c r="CL950" i="64" s="1"/>
  <c r="CL816" i="64"/>
  <c r="CL832" i="64" s="1"/>
  <c r="CL469" i="64"/>
  <c r="CL1368" i="64"/>
  <c r="CL1383" i="64" s="1"/>
  <c r="CL1392" i="64"/>
  <c r="CL1407" i="64" s="1"/>
  <c r="CL445" i="64"/>
  <c r="CL417" i="64"/>
  <c r="CD1337" i="64"/>
  <c r="CD1359" i="64" s="1"/>
  <c r="CD2143" i="64"/>
  <c r="CD2160" i="64" s="1"/>
  <c r="CD2117" i="64"/>
  <c r="CD2134" i="64" s="1"/>
  <c r="CD2092" i="64"/>
  <c r="CD2109" i="64" s="1"/>
  <c r="CD2066" i="64"/>
  <c r="CD2083" i="64" s="1"/>
  <c r="CD1314" i="64"/>
  <c r="CD1328" i="64" s="1"/>
  <c r="CD1282" i="64"/>
  <c r="CD1305" i="64" s="1"/>
  <c r="CD1260" i="64"/>
  <c r="CD1273" i="64" s="1"/>
  <c r="CD2195" i="64"/>
  <c r="CD2209" i="64" s="1"/>
  <c r="CD1215" i="64"/>
  <c r="CD1250" i="64" s="1"/>
  <c r="CD1466" i="64"/>
  <c r="CD1479" i="64" s="1"/>
  <c r="CD1171" i="64"/>
  <c r="CD1206" i="64" s="1"/>
  <c r="CD1621" i="64"/>
  <c r="CD1644" i="64" s="1"/>
  <c r="CD1135" i="64"/>
  <c r="CD1162" i="64" s="1"/>
  <c r="CD1099" i="64"/>
  <c r="CD1126" i="64" s="1"/>
  <c r="CD1064" i="64"/>
  <c r="CD1091" i="64" s="1"/>
  <c r="CD1687" i="64"/>
  <c r="CD1712" i="64" s="1"/>
  <c r="CD1589" i="64"/>
  <c r="CD1612" i="64" s="1"/>
  <c r="CD1553" i="64"/>
  <c r="CD1580" i="64" s="1"/>
  <c r="CD1029" i="64"/>
  <c r="CD1056" i="64" s="1"/>
  <c r="CD1005" i="64"/>
  <c r="CD1653" i="64"/>
  <c r="CD1678" i="64" s="1"/>
  <c r="CD983" i="64"/>
  <c r="CD996" i="64" s="1"/>
  <c r="CD911" i="64"/>
  <c r="CD926" i="64" s="1"/>
  <c r="CD792" i="64"/>
  <c r="CD807" i="64" s="1"/>
  <c r="CD935" i="64"/>
  <c r="CD950" i="64" s="1"/>
  <c r="CD518" i="64"/>
  <c r="CD531" i="64" s="1"/>
  <c r="CD494" i="64"/>
  <c r="CD959" i="64"/>
  <c r="CD974" i="64" s="1"/>
  <c r="CD816" i="64"/>
  <c r="CD832" i="64" s="1"/>
  <c r="CD469" i="64"/>
  <c r="CD1392" i="64"/>
  <c r="CD1407" i="64" s="1"/>
  <c r="CD445" i="64"/>
  <c r="CD1368" i="64"/>
  <c r="CD1383" i="64" s="1"/>
  <c r="CD417" i="64"/>
  <c r="BV1337" i="64"/>
  <c r="BV1359" i="64" s="1"/>
  <c r="BV2143" i="64"/>
  <c r="BV2160" i="64" s="1"/>
  <c r="BV2117" i="64"/>
  <c r="BV2134" i="64" s="1"/>
  <c r="BV2092" i="64"/>
  <c r="BV2109" i="64" s="1"/>
  <c r="BV1314" i="64"/>
  <c r="BV1328" i="64" s="1"/>
  <c r="BV2066" i="64"/>
  <c r="BV2083" i="64" s="1"/>
  <c r="BV1282" i="64"/>
  <c r="BV1305" i="64" s="1"/>
  <c r="BV1260" i="64"/>
  <c r="BV1273" i="64" s="1"/>
  <c r="BV1466" i="64"/>
  <c r="BV1479" i="64" s="1"/>
  <c r="BV2195" i="64"/>
  <c r="BV2209" i="64" s="1"/>
  <c r="BV1215" i="64"/>
  <c r="BV1250" i="64" s="1"/>
  <c r="BV1171" i="64"/>
  <c r="BV1206" i="64" s="1"/>
  <c r="BV1621" i="64"/>
  <c r="BV1644" i="64" s="1"/>
  <c r="BV1135" i="64"/>
  <c r="BV1162" i="64" s="1"/>
  <c r="BV1553" i="64"/>
  <c r="BV1580" i="64" s="1"/>
  <c r="BV1589" i="64"/>
  <c r="BV1612" i="64" s="1"/>
  <c r="BV1099" i="64"/>
  <c r="BV1126" i="64" s="1"/>
  <c r="BV1687" i="64"/>
  <c r="BV1712" i="64" s="1"/>
  <c r="BV1029" i="64"/>
  <c r="BV1056" i="64" s="1"/>
  <c r="BV1005" i="64"/>
  <c r="BV1064" i="64"/>
  <c r="BV1091" i="64" s="1"/>
  <c r="BV1653" i="64"/>
  <c r="BV1678" i="64" s="1"/>
  <c r="BV983" i="64"/>
  <c r="BV996" i="64" s="1"/>
  <c r="BV935" i="64"/>
  <c r="BV950" i="64" s="1"/>
  <c r="BV911" i="64"/>
  <c r="BV926" i="64" s="1"/>
  <c r="BV959" i="64"/>
  <c r="BV974" i="64" s="1"/>
  <c r="BV792" i="64"/>
  <c r="BV807" i="64" s="1"/>
  <c r="BV518" i="64"/>
  <c r="BV531" i="64" s="1"/>
  <c r="BV494" i="64"/>
  <c r="BV816" i="64"/>
  <c r="BV832" i="64" s="1"/>
  <c r="BV469" i="64"/>
  <c r="BV1368" i="64"/>
  <c r="BV1383" i="64" s="1"/>
  <c r="BV1392" i="64"/>
  <c r="BV1407" i="64" s="1"/>
  <c r="BV445" i="64"/>
  <c r="BV417" i="64"/>
  <c r="BN1337" i="64"/>
  <c r="BN1359" i="64" s="1"/>
  <c r="BN2143" i="64"/>
  <c r="BN2160" i="64" s="1"/>
  <c r="BN2117" i="64"/>
  <c r="BN2134" i="64" s="1"/>
  <c r="BN1314" i="64"/>
  <c r="BN1328" i="64" s="1"/>
  <c r="BN2092" i="64"/>
  <c r="BN2109" i="64" s="1"/>
  <c r="BN2066" i="64"/>
  <c r="BN2083" i="64" s="1"/>
  <c r="BN1282" i="64"/>
  <c r="BN1305" i="64" s="1"/>
  <c r="BN1260" i="64"/>
  <c r="BN1273" i="64" s="1"/>
  <c r="BN2195" i="64"/>
  <c r="BN2209" i="64" s="1"/>
  <c r="BN1215" i="64"/>
  <c r="BN1250" i="64" s="1"/>
  <c r="BN1621" i="64"/>
  <c r="BN1644" i="64" s="1"/>
  <c r="BN1171" i="64"/>
  <c r="BN1206" i="64" s="1"/>
  <c r="BN1553" i="64"/>
  <c r="BN1580" i="64" s="1"/>
  <c r="BN1589" i="64"/>
  <c r="BN1612" i="64" s="1"/>
  <c r="BN1135" i="64"/>
  <c r="BN1162" i="64" s="1"/>
  <c r="BN1099" i="64"/>
  <c r="BN1126" i="64" s="1"/>
  <c r="BN1466" i="64"/>
  <c r="BN1479" i="64" s="1"/>
  <c r="BN1687" i="64"/>
  <c r="BN1712" i="64" s="1"/>
  <c r="BN1064" i="64"/>
  <c r="BN1091" i="64" s="1"/>
  <c r="BN1029" i="64"/>
  <c r="BN1056" i="64" s="1"/>
  <c r="BN1005" i="64"/>
  <c r="BN1653" i="64"/>
  <c r="BN1678" i="64" s="1"/>
  <c r="BN911" i="64"/>
  <c r="BN926" i="64" s="1"/>
  <c r="BN792" i="64"/>
  <c r="BN807" i="64" s="1"/>
  <c r="BN983" i="64"/>
  <c r="BN996" i="64" s="1"/>
  <c r="BN518" i="64"/>
  <c r="BN531" i="64" s="1"/>
  <c r="BN959" i="64"/>
  <c r="BN974" i="64" s="1"/>
  <c r="BN935" i="64"/>
  <c r="BN950" i="64" s="1"/>
  <c r="BN494" i="64"/>
  <c r="BN816" i="64"/>
  <c r="BN832" i="64" s="1"/>
  <c r="BN469" i="64"/>
  <c r="BN1392" i="64"/>
  <c r="BN1407" i="64" s="1"/>
  <c r="BN445" i="64"/>
  <c r="BN1368" i="64"/>
  <c r="BN1383" i="64" s="1"/>
  <c r="BN417" i="64"/>
  <c r="BF1337" i="64"/>
  <c r="BF1359" i="64" s="1"/>
  <c r="BF2143" i="64"/>
  <c r="BF2160" i="64" s="1"/>
  <c r="BF2117" i="64"/>
  <c r="BF2134" i="64" s="1"/>
  <c r="BF2092" i="64"/>
  <c r="BF2109" i="64" s="1"/>
  <c r="BF2066" i="64"/>
  <c r="BF2083" i="64" s="1"/>
  <c r="BF1314" i="64"/>
  <c r="BF1328" i="64" s="1"/>
  <c r="BF1282" i="64"/>
  <c r="BF1305" i="64" s="1"/>
  <c r="BF1260" i="64"/>
  <c r="BF1273" i="64" s="1"/>
  <c r="BF2195" i="64"/>
  <c r="BF2209" i="64" s="1"/>
  <c r="BF1466" i="64"/>
  <c r="BF1479" i="64" s="1"/>
  <c r="BF1215" i="64"/>
  <c r="BF1250" i="64" s="1"/>
  <c r="BF1171" i="64"/>
  <c r="BF1206" i="64" s="1"/>
  <c r="BF1621" i="64"/>
  <c r="BF1644" i="64" s="1"/>
  <c r="BF1135" i="64"/>
  <c r="BF1162" i="64" s="1"/>
  <c r="BF1553" i="64"/>
  <c r="BF1580" i="64" s="1"/>
  <c r="BF1099" i="64"/>
  <c r="BF1126" i="64" s="1"/>
  <c r="BF1064" i="64"/>
  <c r="BF1091" i="64" s="1"/>
  <c r="BF1687" i="64"/>
  <c r="BF1712" i="64" s="1"/>
  <c r="BF1029" i="64"/>
  <c r="BF1056" i="64" s="1"/>
  <c r="BF1005" i="64"/>
  <c r="BF1589" i="64"/>
  <c r="BF1612" i="64" s="1"/>
  <c r="BF1653" i="64"/>
  <c r="BF1678" i="64" s="1"/>
  <c r="BF983" i="64"/>
  <c r="BF996" i="64" s="1"/>
  <c r="BF911" i="64"/>
  <c r="BF926" i="64" s="1"/>
  <c r="BF792" i="64"/>
  <c r="BF807" i="64" s="1"/>
  <c r="BF935" i="64"/>
  <c r="BF950" i="64" s="1"/>
  <c r="BF518" i="64"/>
  <c r="BF531" i="64" s="1"/>
  <c r="BF494" i="64"/>
  <c r="BF816" i="64"/>
  <c r="BF832" i="64" s="1"/>
  <c r="BF469" i="64"/>
  <c r="BF1368" i="64"/>
  <c r="BF1383" i="64" s="1"/>
  <c r="BF1392" i="64"/>
  <c r="BF1407" i="64" s="1"/>
  <c r="BF959" i="64"/>
  <c r="BF974" i="64" s="1"/>
  <c r="BF445" i="64"/>
  <c r="BF417" i="64"/>
  <c r="AX1337" i="64"/>
  <c r="AX1359" i="64" s="1"/>
  <c r="AX2143" i="64"/>
  <c r="AX2160" i="64" s="1"/>
  <c r="AX2117" i="64"/>
  <c r="AX2134" i="64" s="1"/>
  <c r="AX2092" i="64"/>
  <c r="AX2109" i="64" s="1"/>
  <c r="AX1314" i="64"/>
  <c r="AX1328" i="64" s="1"/>
  <c r="AX2066" i="64"/>
  <c r="AX2083" i="64" s="1"/>
  <c r="AX1282" i="64"/>
  <c r="AX1305" i="64" s="1"/>
  <c r="AX1260" i="64"/>
  <c r="AX1273" i="64" s="1"/>
  <c r="AX1466" i="64"/>
  <c r="AX1479" i="64" s="1"/>
  <c r="AX2195" i="64"/>
  <c r="AX2209" i="64" s="1"/>
  <c r="AX1215" i="64"/>
  <c r="AX1250" i="64" s="1"/>
  <c r="AX1621" i="64"/>
  <c r="AX1644" i="64" s="1"/>
  <c r="AX1171" i="64"/>
  <c r="AX1206" i="64" s="1"/>
  <c r="AX1553" i="64"/>
  <c r="AX1580" i="64" s="1"/>
  <c r="AX1135" i="64"/>
  <c r="AX1162" i="64" s="1"/>
  <c r="AX1589" i="64"/>
  <c r="AX1612" i="64" s="1"/>
  <c r="AX1099" i="64"/>
  <c r="AX1126" i="64" s="1"/>
  <c r="AX1687" i="64"/>
  <c r="AX1712" i="64" s="1"/>
  <c r="AX1029" i="64"/>
  <c r="AX1056" i="64" s="1"/>
  <c r="AX1005" i="64"/>
  <c r="AX1064" i="64"/>
  <c r="AX1091" i="64" s="1"/>
  <c r="AX1653" i="64"/>
  <c r="AX1678" i="64" s="1"/>
  <c r="AX983" i="64"/>
  <c r="AX996" i="64" s="1"/>
  <c r="AX911" i="64"/>
  <c r="AX926" i="64" s="1"/>
  <c r="AX935" i="64"/>
  <c r="AX950" i="64" s="1"/>
  <c r="AX792" i="64"/>
  <c r="AX807" i="64" s="1"/>
  <c r="AX959" i="64"/>
  <c r="AX974" i="64" s="1"/>
  <c r="AX518" i="64"/>
  <c r="AX531" i="64" s="1"/>
  <c r="AX494" i="64"/>
  <c r="AX816" i="64"/>
  <c r="AX832" i="64" s="1"/>
  <c r="AX469" i="64"/>
  <c r="AX1392" i="64"/>
  <c r="AX1407" i="64" s="1"/>
  <c r="AX445" i="64"/>
  <c r="AX1368" i="64"/>
  <c r="AX1383" i="64" s="1"/>
  <c r="AX417" i="64"/>
  <c r="AP1337" i="64"/>
  <c r="AP1359" i="64" s="1"/>
  <c r="AP2143" i="64"/>
  <c r="AP2160" i="64" s="1"/>
  <c r="AP2117" i="64"/>
  <c r="AP2134" i="64" s="1"/>
  <c r="AP2092" i="64"/>
  <c r="AP2109" i="64" s="1"/>
  <c r="AP2066" i="64"/>
  <c r="AP2083" i="64" s="1"/>
  <c r="AP1282" i="64"/>
  <c r="AP1305" i="64" s="1"/>
  <c r="AP1314" i="64"/>
  <c r="AP1328" i="64" s="1"/>
  <c r="AP1260" i="64"/>
  <c r="AP1273" i="64" s="1"/>
  <c r="AP2195" i="64"/>
  <c r="AP2209" i="64" s="1"/>
  <c r="AP1466" i="64"/>
  <c r="AP1479" i="64" s="1"/>
  <c r="AP1215" i="64"/>
  <c r="AP1250" i="64" s="1"/>
  <c r="AP1171" i="64"/>
  <c r="AP1206" i="64" s="1"/>
  <c r="AP1621" i="64"/>
  <c r="AP1644" i="64" s="1"/>
  <c r="AP1589" i="64"/>
  <c r="AP1612" i="64" s="1"/>
  <c r="AP1135" i="64"/>
  <c r="AP1162" i="64" s="1"/>
  <c r="AP1099" i="64"/>
  <c r="AP1126" i="64" s="1"/>
  <c r="AP1553" i="64"/>
  <c r="AP1580" i="64" s="1"/>
  <c r="AP1687" i="64"/>
  <c r="AP1712" i="64" s="1"/>
  <c r="AP1064" i="64"/>
  <c r="AP1091" i="64" s="1"/>
  <c r="AP1029" i="64"/>
  <c r="AP1056" i="64" s="1"/>
  <c r="AP1005" i="64"/>
  <c r="AP1653" i="64"/>
  <c r="AP1678" i="64" s="1"/>
  <c r="AP983" i="64"/>
  <c r="AP996" i="64" s="1"/>
  <c r="AP911" i="64"/>
  <c r="AP926" i="64" s="1"/>
  <c r="AP792" i="64"/>
  <c r="AP807" i="64" s="1"/>
  <c r="AP518" i="64"/>
  <c r="AP531" i="64" s="1"/>
  <c r="AP959" i="64"/>
  <c r="AP974" i="64" s="1"/>
  <c r="AP494" i="64"/>
  <c r="AP816" i="64"/>
  <c r="AP832" i="64" s="1"/>
  <c r="AP469" i="64"/>
  <c r="AP1368" i="64"/>
  <c r="AP1383" i="64" s="1"/>
  <c r="AP1392" i="64"/>
  <c r="AP1407" i="64" s="1"/>
  <c r="AP445" i="64"/>
  <c r="AP935" i="64"/>
  <c r="AP950" i="64" s="1"/>
  <c r="AP417" i="64"/>
  <c r="AH1337" i="64"/>
  <c r="AH1359" i="64" s="1"/>
  <c r="AH2143" i="64"/>
  <c r="AH2160" i="64" s="1"/>
  <c r="AH2117" i="64"/>
  <c r="AH2134" i="64" s="1"/>
  <c r="AH2092" i="64"/>
  <c r="AH2109" i="64" s="1"/>
  <c r="AH2066" i="64"/>
  <c r="AH2083" i="64" s="1"/>
  <c r="AH1282" i="64"/>
  <c r="AH1305" i="64" s="1"/>
  <c r="AH1314" i="64"/>
  <c r="AH1328" i="64" s="1"/>
  <c r="AH1260" i="64"/>
  <c r="AH1273" i="64" s="1"/>
  <c r="AH1466" i="64"/>
  <c r="AH1479" i="64" s="1"/>
  <c r="AH2195" i="64"/>
  <c r="AH2209" i="64" s="1"/>
  <c r="AH1621" i="64"/>
  <c r="AH1644" i="64" s="1"/>
  <c r="AH1135" i="64"/>
  <c r="AH1162" i="64" s="1"/>
  <c r="AH1553" i="64"/>
  <c r="AH1580" i="64" s="1"/>
  <c r="AH1215" i="64"/>
  <c r="AH1250" i="64" s="1"/>
  <c r="AH1589" i="64"/>
  <c r="AH1612" i="64" s="1"/>
  <c r="AH1099" i="64"/>
  <c r="AH1126" i="64" s="1"/>
  <c r="AH1687" i="64"/>
  <c r="AH1712" i="64" s="1"/>
  <c r="AH1029" i="64"/>
  <c r="AH1056" i="64" s="1"/>
  <c r="AH1005" i="64"/>
  <c r="AH1171" i="64"/>
  <c r="AH1206" i="64" s="1"/>
  <c r="AH1653" i="64"/>
  <c r="AH1678" i="64" s="1"/>
  <c r="AH1064" i="64"/>
  <c r="AH1091" i="64" s="1"/>
  <c r="AH983" i="64"/>
  <c r="AH996" i="64" s="1"/>
  <c r="AH959" i="64"/>
  <c r="AH974" i="64" s="1"/>
  <c r="AH911" i="64"/>
  <c r="AH926" i="64" s="1"/>
  <c r="AH792" i="64"/>
  <c r="AH807" i="64" s="1"/>
  <c r="AH518" i="64"/>
  <c r="AH531" i="64" s="1"/>
  <c r="AH935" i="64"/>
  <c r="AH950" i="64" s="1"/>
  <c r="AH494" i="64"/>
  <c r="AH816" i="64"/>
  <c r="AH832" i="64" s="1"/>
  <c r="AH469" i="64"/>
  <c r="AH1392" i="64"/>
  <c r="AH1407" i="64" s="1"/>
  <c r="AH445" i="64"/>
  <c r="AH1368" i="64"/>
  <c r="AH1383" i="64" s="1"/>
  <c r="AH417" i="64"/>
  <c r="Z1337" i="64"/>
  <c r="Z1359" i="64" s="1"/>
  <c r="Z2143" i="64"/>
  <c r="Z2160" i="64" s="1"/>
  <c r="Z2117" i="64"/>
  <c r="Z2134" i="64" s="1"/>
  <c r="Z2066" i="64"/>
  <c r="Z2083" i="64" s="1"/>
  <c r="Z1314" i="64"/>
  <c r="Z1328" i="64" s="1"/>
  <c r="Z1282" i="64"/>
  <c r="Z1305" i="64" s="1"/>
  <c r="Z2092" i="64"/>
  <c r="Z2109" i="64" s="1"/>
  <c r="Z1260" i="64"/>
  <c r="Z1273" i="64" s="1"/>
  <c r="Z2195" i="64"/>
  <c r="Z2209" i="64" s="1"/>
  <c r="Z1171" i="64"/>
  <c r="Z1206" i="64" s="1"/>
  <c r="Z1215" i="64"/>
  <c r="Z1250" i="64" s="1"/>
  <c r="Z1621" i="64"/>
  <c r="Z1644" i="64" s="1"/>
  <c r="Z1466" i="64"/>
  <c r="Z1479" i="64" s="1"/>
  <c r="Z1553" i="64"/>
  <c r="Z1580" i="64" s="1"/>
  <c r="Z1589" i="64"/>
  <c r="Z1612" i="64" s="1"/>
  <c r="Z1135" i="64"/>
  <c r="Z1162" i="64" s="1"/>
  <c r="Z1099" i="64"/>
  <c r="Z1126" i="64" s="1"/>
  <c r="Z1687" i="64"/>
  <c r="Z1712" i="64" s="1"/>
  <c r="Z1029" i="64"/>
  <c r="Z1056" i="64" s="1"/>
  <c r="Z1064" i="64"/>
  <c r="Z1091" i="64" s="1"/>
  <c r="Z1005" i="64"/>
  <c r="Z1653" i="64"/>
  <c r="Z1678" i="64" s="1"/>
  <c r="Z983" i="64"/>
  <c r="Z996" i="64" s="1"/>
  <c r="Z911" i="64"/>
  <c r="Z926" i="64" s="1"/>
  <c r="Z792" i="64"/>
  <c r="Z807" i="64" s="1"/>
  <c r="Z959" i="64"/>
  <c r="Z974" i="64" s="1"/>
  <c r="Z935" i="64"/>
  <c r="Z950" i="64" s="1"/>
  <c r="Z518" i="64"/>
  <c r="Z531" i="64" s="1"/>
  <c r="Z494" i="64"/>
  <c r="Z816" i="64"/>
  <c r="Z832" i="64" s="1"/>
  <c r="Z469" i="64"/>
  <c r="Z1368" i="64"/>
  <c r="Z1383" i="64" s="1"/>
  <c r="Z1392" i="64"/>
  <c r="Z1407" i="64" s="1"/>
  <c r="Z445" i="64"/>
  <c r="Z417" i="64"/>
  <c r="CI316" i="64"/>
  <c r="CA316" i="64"/>
  <c r="BS316" i="64"/>
  <c r="BK316" i="64"/>
  <c r="BC316" i="64"/>
  <c r="AU316" i="64"/>
  <c r="AM316" i="64"/>
  <c r="AE316" i="64"/>
  <c r="W316" i="64"/>
  <c r="CH315" i="64"/>
  <c r="BZ315" i="64"/>
  <c r="BR315" i="64"/>
  <c r="BJ315" i="64"/>
  <c r="BB315" i="64"/>
  <c r="AT315" i="64"/>
  <c r="AL315" i="64"/>
  <c r="AD315" i="64"/>
  <c r="V315" i="64"/>
  <c r="CG312" i="64"/>
  <c r="BY312" i="64"/>
  <c r="BQ312" i="64"/>
  <c r="BI312" i="64"/>
  <c r="BA312" i="64"/>
  <c r="AS312" i="64"/>
  <c r="AK312" i="64"/>
  <c r="AC312" i="64"/>
  <c r="AC325" i="64" s="1"/>
  <c r="U312" i="64"/>
  <c r="U325" i="64" s="1"/>
  <c r="CF311" i="64"/>
  <c r="BX311" i="64"/>
  <c r="BP311" i="64"/>
  <c r="BH311" i="64"/>
  <c r="AZ311" i="64"/>
  <c r="AR311" i="64"/>
  <c r="AJ311" i="64"/>
  <c r="AB311" i="64"/>
  <c r="T311" i="64"/>
  <c r="X334" i="64"/>
  <c r="AF334" i="64"/>
  <c r="AN334" i="64"/>
  <c r="AV334" i="64"/>
  <c r="BD334" i="64"/>
  <c r="BL334" i="64"/>
  <c r="BT334" i="64"/>
  <c r="CB334" i="64"/>
  <c r="CJ334" i="64"/>
  <c r="X335" i="64"/>
  <c r="AF335" i="64"/>
  <c r="AN335" i="64"/>
  <c r="AV335" i="64"/>
  <c r="BD335" i="64"/>
  <c r="BL335" i="64"/>
  <c r="BT335" i="64"/>
  <c r="CB335" i="64"/>
  <c r="CJ335" i="64"/>
  <c r="W338" i="64"/>
  <c r="AE338" i="64"/>
  <c r="AM338" i="64"/>
  <c r="AU338" i="64"/>
  <c r="BC338" i="64"/>
  <c r="BK338" i="64"/>
  <c r="BT338" i="64"/>
  <c r="CD338" i="64"/>
  <c r="T339" i="64"/>
  <c r="T349" i="64" s="1"/>
  <c r="AE339" i="64"/>
  <c r="AE349" i="64" s="1"/>
  <c r="AP339" i="64"/>
  <c r="AP349" i="64" s="1"/>
  <c r="AZ339" i="64"/>
  <c r="AZ349" i="64" s="1"/>
  <c r="BK339" i="64"/>
  <c r="BK349" i="64" s="1"/>
  <c r="BV339" i="64"/>
  <c r="BV349" i="64" s="1"/>
  <c r="CF339" i="64"/>
  <c r="CF349" i="64" s="1"/>
  <c r="X384" i="64"/>
  <c r="AK384" i="64"/>
  <c r="AW384" i="64"/>
  <c r="BK384" i="64"/>
  <c r="BV384" i="64"/>
  <c r="CJ384" i="64"/>
  <c r="AC385" i="64"/>
  <c r="AO385" i="64"/>
  <c r="BC385" i="64"/>
  <c r="BN385" i="64"/>
  <c r="CB385" i="64"/>
  <c r="AE388" i="64"/>
  <c r="AR388" i="64"/>
  <c r="BD388" i="64"/>
  <c r="BR388" i="64"/>
  <c r="CC388" i="64"/>
  <c r="W389" i="64"/>
  <c r="AJ389" i="64"/>
  <c r="AV389" i="64"/>
  <c r="BJ389" i="64"/>
  <c r="BU389" i="64"/>
  <c r="CI389" i="64"/>
  <c r="Z1391" i="64"/>
  <c r="AM1391" i="64"/>
  <c r="AY1391" i="64"/>
  <c r="BM1391" i="64"/>
  <c r="BX1391" i="64"/>
  <c r="W1392" i="64"/>
  <c r="W1407" i="64" s="1"/>
  <c r="AY1392" i="64"/>
  <c r="AY1407" i="64" s="1"/>
  <c r="CE1392" i="64"/>
  <c r="CE1407" i="64" s="1"/>
  <c r="BG1395" i="64"/>
  <c r="AY1396" i="64"/>
  <c r="AG416" i="64"/>
  <c r="AG436" i="64" s="1"/>
  <c r="Y417" i="64"/>
  <c r="CK417" i="64"/>
  <c r="BT420" i="64"/>
  <c r="BL421" i="64"/>
  <c r="AL444" i="64"/>
  <c r="AL459" i="64" s="1"/>
  <c r="AD445" i="64"/>
  <c r="BY448" i="64"/>
  <c r="BQ449" i="64"/>
  <c r="AQ468" i="64"/>
  <c r="AI469" i="64"/>
  <c r="Z472" i="64"/>
  <c r="CL472" i="64"/>
  <c r="CI493" i="64"/>
  <c r="AN497" i="64"/>
  <c r="AS1368" i="64"/>
  <c r="AS1383" i="64" s="1"/>
  <c r="CE1371" i="64"/>
  <c r="BZ816" i="64"/>
  <c r="BZ832" i="64" s="1"/>
  <c r="CA820" i="64"/>
  <c r="CA836" i="64" s="1"/>
  <c r="BZ518" i="64"/>
  <c r="BZ531" i="64" s="1"/>
  <c r="CE911" i="64"/>
  <c r="CE926" i="64" s="1"/>
  <c r="BE939" i="64"/>
  <c r="BE954" i="64" s="1"/>
  <c r="AQ983" i="64"/>
  <c r="AQ996" i="64" s="1"/>
  <c r="S315" i="64"/>
  <c r="S316" i="64"/>
  <c r="S311" i="64"/>
  <c r="S312" i="64"/>
  <c r="S325" i="64" s="1"/>
  <c r="E183" i="64"/>
  <c r="E2084" i="64"/>
  <c r="E532" i="64"/>
  <c r="E1127" i="64"/>
  <c r="E808" i="64"/>
  <c r="E512" i="64"/>
  <c r="E83" i="64"/>
  <c r="E1277" i="64"/>
  <c r="E1276" i="64"/>
  <c r="E811" i="64"/>
  <c r="E810" i="64"/>
  <c r="E440" i="64"/>
  <c r="E534" i="64"/>
  <c r="E1274" i="64"/>
  <c r="E2135" i="64"/>
  <c r="E1163" i="64"/>
  <c r="E1584" i="64"/>
  <c r="E70" i="64"/>
  <c r="E833" i="64"/>
  <c r="E927" i="64"/>
  <c r="E132" i="64"/>
  <c r="E131" i="64"/>
  <c r="E461" i="64"/>
  <c r="E1166" i="64"/>
  <c r="E1165" i="64"/>
  <c r="E1130" i="64"/>
  <c r="E1129" i="64"/>
  <c r="E2136" i="64"/>
  <c r="E2112" i="64"/>
  <c r="E2111" i="64"/>
  <c r="E2161" i="64"/>
  <c r="E2110" i="64"/>
  <c r="E353" i="64"/>
  <c r="E101" i="64"/>
  <c r="E100" i="64"/>
  <c r="E412" i="64"/>
  <c r="BK666" i="64" a="1"/>
  <c r="BZ666" i="64" a="1"/>
  <c r="AR666" i="64" a="1"/>
  <c r="CG666" i="64" a="1"/>
  <c r="AI666" i="64" a="1"/>
  <c r="BF666" i="64" a="1"/>
  <c r="AX666" i="64" a="1"/>
  <c r="AO666" i="64" a="1"/>
  <c r="AP666" i="64" a="1"/>
  <c r="AF666" i="64" a="1"/>
  <c r="AE666" i="64" a="1"/>
  <c r="AL666" i="64" a="1"/>
  <c r="AJ666" i="64" a="1"/>
  <c r="AS666" i="64" a="1"/>
  <c r="AA666" i="64" a="1"/>
  <c r="Z666" i="64" a="1"/>
  <c r="AH666" i="64" a="1"/>
  <c r="AG666" i="64" a="1"/>
  <c r="CJ666" i="64" a="1"/>
  <c r="X666" i="64" a="1"/>
  <c r="AT666" i="64" a="1"/>
  <c r="AK666" i="64" a="1"/>
  <c r="AB666" i="64" a="1"/>
  <c r="CE666" i="64" a="1"/>
  <c r="BS666" i="64" a="1"/>
  <c r="CK666" i="64" a="1"/>
  <c r="Y666" i="64" a="1"/>
  <c r="CB666" i="64" a="1"/>
  <c r="CV666" i="64" a="1"/>
  <c r="BI666" i="64" a="1"/>
  <c r="CF666" i="64" a="1"/>
  <c r="T666" i="64" a="1"/>
  <c r="BW666" i="64" a="1"/>
  <c r="BC666" i="64" a="1"/>
  <c r="AM666" i="64" a="1"/>
  <c r="CC666" i="64" a="1"/>
  <c r="BJ666" i="64" a="1"/>
  <c r="BT666" i="64" a="1"/>
  <c r="BX666" i="64" a="1"/>
  <c r="CI666" i="64" a="1"/>
  <c r="BO666" i="64" a="1"/>
  <c r="BB666" i="64" a="1"/>
  <c r="BR666" i="64" a="1"/>
  <c r="BU666" i="64" a="1"/>
  <c r="BY666" i="64" a="1"/>
  <c r="BL666" i="64" a="1"/>
  <c r="BP666" i="64" a="1"/>
  <c r="AU666" i="64" a="1"/>
  <c r="BG666" i="64" a="1"/>
  <c r="BQ666" i="64" a="1"/>
  <c r="V666" i="64" a="1"/>
  <c r="BM666" i="64" a="1"/>
  <c r="U666" i="64" a="1"/>
  <c r="BD666" i="64" a="1"/>
  <c r="CA666" i="64" a="1"/>
  <c r="BH666" i="64" a="1"/>
  <c r="CH666" i="64" a="1"/>
  <c r="AY666" i="64" a="1"/>
  <c r="AC666" i="64" a="1"/>
  <c r="BA666" i="64" a="1"/>
  <c r="BE666" i="64" a="1"/>
  <c r="CL666" i="64" a="1"/>
  <c r="AV666" i="64" a="1"/>
  <c r="W666" i="64" a="1"/>
  <c r="AZ666" i="64" a="1"/>
  <c r="AD666" i="64" a="1"/>
  <c r="AQ666" i="64" a="1"/>
  <c r="CD666" i="64" a="1"/>
  <c r="BV666" i="64" a="1"/>
  <c r="AW666" i="64" a="1"/>
  <c r="BN666" i="64" a="1"/>
  <c r="AN666" i="64" a="1"/>
  <c r="BM586" i="64" a="1"/>
  <c r="T395" i="64" a="1"/>
  <c r="DC549" i="64" a="1"/>
  <c r="DE395" i="64" a="1"/>
  <c r="CW547" i="64" a="1"/>
  <c r="CC586" i="64" a="1"/>
  <c r="AX2010" i="64" a="1"/>
  <c r="CP852" i="64" a="1"/>
  <c r="BN1231" i="64" a="1"/>
  <c r="BF2010" i="64" a="1"/>
  <c r="BV2010" i="64" a="1"/>
  <c r="CZ549" i="64" a="1"/>
  <c r="CB2010" i="64" a="1"/>
  <c r="CU852" i="64" a="1"/>
  <c r="BO2010" i="64" a="1"/>
  <c r="AT1231" i="64" a="1"/>
  <c r="CP588" i="64" a="1"/>
  <c r="CY547" i="64" a="1"/>
  <c r="CP549" i="64" a="1"/>
  <c r="CS586" i="64" a="1"/>
  <c r="DA395" i="64" a="1"/>
  <c r="DJ395" i="64" a="1"/>
  <c r="CK395" i="64" a="1"/>
  <c r="BD1231" i="64" a="1"/>
  <c r="BW395" i="64" a="1"/>
  <c r="Y586" i="64" a="1"/>
  <c r="BZ2010" i="64" a="1"/>
  <c r="V588" i="64" a="1"/>
  <c r="CQ549" i="64" a="1"/>
  <c r="CH395" i="64" a="1"/>
  <c r="CI2010" i="64" a="1"/>
  <c r="BI2010" i="64" a="1"/>
  <c r="BJ586" i="64" a="1"/>
  <c r="X586" i="64" a="1"/>
  <c r="CR549" i="64" a="1"/>
  <c r="BV395" i="64" a="1"/>
  <c r="CD1231" i="64" a="1"/>
  <c r="BV586" i="64" a="1"/>
  <c r="DF395" i="64" a="1"/>
  <c r="BL586" i="64" a="1"/>
  <c r="DJ547" i="64" a="1"/>
  <c r="CP1955" i="64" a="1"/>
  <c r="DD395" i="64" a="1"/>
  <c r="BY586" i="64" a="1"/>
  <c r="AK1231" i="64" a="1"/>
  <c r="BR586" i="64" a="1"/>
  <c r="T2010" i="64" a="1"/>
  <c r="AQ395" i="64" a="1"/>
  <c r="BM2010" i="64" a="1"/>
  <c r="AE395" i="64" a="1"/>
  <c r="CE586" i="64" a="1"/>
  <c r="T852" i="64" a="1"/>
  <c r="BH586" i="64" a="1"/>
  <c r="AD395" i="64" a="1"/>
  <c r="CH586" i="64" a="1"/>
  <c r="AC628" i="64" a="1"/>
  <c r="CS395" i="64" a="1"/>
  <c r="CY586" i="64" a="1"/>
  <c r="AK2010" i="64" a="1"/>
  <c r="AP586" i="64" a="1"/>
  <c r="DK549" i="64" a="1"/>
  <c r="BT395" i="64" a="1"/>
  <c r="AA395" i="64" a="1"/>
  <c r="CS588" i="64" a="1"/>
  <c r="AB395" i="64" a="1"/>
  <c r="AP1231" i="64" a="1"/>
  <c r="CI395" i="64" a="1"/>
  <c r="CR586" i="64" a="1"/>
  <c r="CQ586" i="64" a="1"/>
  <c r="AZ2010" i="64" a="1"/>
  <c r="AR586" i="64" a="1"/>
  <c r="CT395" i="64" a="1"/>
  <c r="BY1231" i="64" a="1"/>
  <c r="AR395" i="64" a="1"/>
  <c r="BT586" i="64" a="1"/>
  <c r="CW549" i="64" a="1"/>
  <c r="BB586" i="64" a="1"/>
  <c r="CF2010" i="64" a="1"/>
  <c r="BL1231" i="64" a="1"/>
  <c r="AI395" i="64" a="1"/>
  <c r="CV586" i="64" a="1"/>
  <c r="BS1231" i="64" a="1"/>
  <c r="AY2010" i="64" a="1"/>
  <c r="BC1231" i="64" a="1"/>
  <c r="BI586" i="64" a="1"/>
  <c r="DF586" i="64" a="1"/>
  <c r="CG586" i="64" a="1"/>
  <c r="CO549" i="64" a="1"/>
  <c r="AN1231" i="64" a="1"/>
  <c r="DA549" i="64" a="1"/>
  <c r="BU395" i="64" a="1"/>
  <c r="AD2010" i="64" a="1"/>
  <c r="AH2010" i="64" a="1"/>
  <c r="DC547" i="64" a="1"/>
  <c r="CQ588" i="64" a="1"/>
  <c r="DD547" i="64" a="1"/>
  <c r="CS547" i="64" a="1"/>
  <c r="BA2010" i="64" a="1"/>
  <c r="V586" i="64" a="1"/>
  <c r="BX586" i="64" a="1"/>
  <c r="AY1231" i="64" a="1"/>
  <c r="DJ586" i="64" a="1"/>
  <c r="AD1231" i="64" a="1"/>
  <c r="CV588" i="64" a="1"/>
  <c r="U588" i="64" a="1"/>
  <c r="CL395" i="64" a="1"/>
  <c r="AT2010" i="64" a="1"/>
  <c r="BP2010" i="64" a="1"/>
  <c r="DI547" i="64" a="1"/>
  <c r="BT1231" i="64" a="1"/>
  <c r="AM586" i="64" a="1"/>
  <c r="AX586" i="64" a="1"/>
  <c r="AS395" i="64" a="1"/>
  <c r="CO852" i="64" a="1"/>
  <c r="AZ395" i="64" a="1"/>
  <c r="CB1231" i="64" a="1"/>
  <c r="AV1231" i="64" a="1"/>
  <c r="CW586" i="64" a="1"/>
  <c r="BZ395" i="64" a="1"/>
  <c r="AU586" i="64" a="1"/>
  <c r="AW1231" i="64" a="1"/>
  <c r="Z588" i="64" a="1"/>
  <c r="CU586" i="64" a="1"/>
  <c r="CK586" i="64" a="1"/>
  <c r="CB586" i="64" a="1"/>
  <c r="BP1231" i="64" a="1"/>
  <c r="AB2010" i="64" a="1"/>
  <c r="CS549" i="64" a="1"/>
  <c r="AL395" i="64" a="1"/>
  <c r="CC1231" i="64" a="1"/>
  <c r="AU2010" i="64" a="1"/>
  <c r="BE2010" i="64" a="1"/>
  <c r="BQ586" i="64" a="1"/>
  <c r="AF395" i="64" a="1"/>
  <c r="AB852" i="64" a="1"/>
  <c r="AM2010" i="64" a="1"/>
  <c r="CX852" i="64" a="1"/>
  <c r="BC2010" i="64" a="1"/>
  <c r="BK1231" i="64" a="1"/>
  <c r="BW2010" i="64" a="1"/>
  <c r="DB395" i="64" a="1"/>
  <c r="CJ2010" i="64" a="1"/>
  <c r="AW586" i="64" a="1"/>
  <c r="BK395" i="64" a="1"/>
  <c r="BH395" i="64" a="1"/>
  <c r="BN586" i="64" a="1"/>
  <c r="BM1231" i="64" a="1"/>
  <c r="BQ2010" i="64" a="1"/>
  <c r="AB588" i="64" a="1"/>
  <c r="AE2010" i="64" a="1"/>
  <c r="DI549" i="64" a="1"/>
  <c r="BH2010" i="64" a="1"/>
  <c r="DH547" i="64" a="1"/>
  <c r="U1231" i="64" a="1"/>
  <c r="BJ395" i="64" a="1"/>
  <c r="CH2010" i="64" a="1"/>
  <c r="AA2010" i="64" a="1"/>
  <c r="BH1231" i="64" a="1"/>
  <c r="BJ1231" i="64" a="1"/>
  <c r="AO586" i="64" a="1"/>
  <c r="S1231" i="64" a="1"/>
  <c r="Z2010" i="64" a="1"/>
  <c r="DG547" i="64" a="1"/>
  <c r="CG2010" i="64" a="1"/>
  <c r="CZ547" i="64" a="1"/>
  <c r="CL1231" i="64" a="1"/>
  <c r="AC1231" i="64" a="1"/>
  <c r="CP1982" i="64" a="1"/>
  <c r="BR395" i="64" a="1"/>
  <c r="CR588" i="64" a="1"/>
  <c r="AG586" i="64" a="1"/>
  <c r="CY549" i="64" a="1"/>
  <c r="DA850" i="64" a="1"/>
  <c r="DH549" i="64" a="1"/>
  <c r="AX1231" i="64" a="1"/>
  <c r="DJ549" i="64" a="1"/>
  <c r="CW395" i="64" a="1"/>
  <c r="V395" i="64" a="1"/>
  <c r="CE395" i="64" a="1"/>
  <c r="AJ2010" i="64" a="1"/>
  <c r="BZ586" i="64" a="1"/>
  <c r="W852" i="64" a="1"/>
  <c r="AE1231" i="64" a="1"/>
  <c r="BF1231" i="64" a="1"/>
  <c r="CD586" i="64" a="1"/>
  <c r="AI1231" i="64" a="1"/>
  <c r="Z395" i="64" a="1"/>
  <c r="CU588" i="64" a="1"/>
  <c r="S852" i="64" a="1"/>
  <c r="CF586" i="64" a="1"/>
  <c r="DC586" i="64" a="1"/>
  <c r="AV395" i="64" a="1"/>
  <c r="DE549" i="64" a="1"/>
  <c r="AA1231" i="64" a="1"/>
  <c r="BW586" i="64" a="1"/>
  <c r="CO1982" i="64" a="1"/>
  <c r="AM395" i="64" a="1"/>
  <c r="CZ586" i="64" a="1"/>
  <c r="AC395" i="64" a="1"/>
  <c r="BO586" i="64" a="1"/>
  <c r="DG549" i="64" a="1"/>
  <c r="BX2010" i="64" a="1"/>
  <c r="AW395" i="64" a="1"/>
  <c r="AR1231" i="64" a="1"/>
  <c r="CA586" i="64" a="1"/>
  <c r="BS586" i="64" a="1"/>
  <c r="BD395" i="64" a="1"/>
  <c r="AV2010" i="64" a="1"/>
  <c r="BP586" i="64" a="1"/>
  <c r="AT395" i="64" a="1"/>
  <c r="AQ586" i="64" a="1"/>
  <c r="CI1231" i="64" a="1"/>
  <c r="BB395" i="64" a="1"/>
  <c r="AN586" i="64" a="1"/>
  <c r="CO586" i="64" a="1"/>
  <c r="CA2010" i="64" a="1"/>
  <c r="BW1231" i="64" a="1"/>
  <c r="Y852" i="64" a="1"/>
  <c r="CA395" i="64" a="1"/>
  <c r="BN2010" i="64" a="1"/>
  <c r="CW588" i="64" a="1"/>
  <c r="AG2010" i="64" a="1"/>
  <c r="BI1231" i="64" a="1"/>
  <c r="CG395" i="64" a="1"/>
  <c r="CP395" i="64" a="1"/>
  <c r="CU549" i="64" a="1"/>
  <c r="CJ586" i="64" a="1"/>
  <c r="AF586" i="64" a="1"/>
  <c r="DE586" i="64" a="1"/>
  <c r="DG586" i="64" a="1"/>
  <c r="V2010" i="64" a="1"/>
  <c r="CR547" i="64" a="1"/>
  <c r="DB586" i="64" a="1"/>
  <c r="AR2010" i="64" a="1"/>
  <c r="CV852" i="64" a="1"/>
  <c r="AX395" i="64" a="1"/>
  <c r="CL2010" i="64" a="1"/>
  <c r="CP547" i="64" a="1"/>
  <c r="S395" i="64" a="1"/>
  <c r="CJ1231" i="64" a="1"/>
  <c r="CU395" i="64" a="1"/>
  <c r="AW2010" i="64" a="1"/>
  <c r="BO395" i="64" a="1"/>
  <c r="Y2010" i="64" a="1"/>
  <c r="W1231" i="64" a="1"/>
  <c r="BE586" i="64" a="1"/>
  <c r="Y1231" i="64" a="1"/>
  <c r="CT549" i="64" a="1"/>
  <c r="DA588" i="64" a="1"/>
  <c r="AV586" i="64" a="1"/>
  <c r="BG1231" i="64" a="1"/>
  <c r="CC2010" i="64" a="1"/>
  <c r="CZ852" i="64" a="1"/>
  <c r="CQ1982" i="64" a="1"/>
  <c r="AS1231" i="64" a="1"/>
  <c r="AE586" i="64" a="1"/>
  <c r="BO1231" i="64" a="1"/>
  <c r="CD395" i="64" a="1"/>
  <c r="BB2010" i="64" a="1"/>
  <c r="Y588" i="64" a="1"/>
  <c r="CX395" i="64" a="1"/>
  <c r="W395" i="64" a="1"/>
  <c r="BB1231" i="64" a="1"/>
  <c r="T586" i="64" a="1"/>
  <c r="DE547" i="64" a="1"/>
  <c r="X395" i="64" a="1"/>
  <c r="BJ2010" i="64" a="1"/>
  <c r="BU2010" i="64" a="1"/>
  <c r="DI395" i="64" a="1"/>
  <c r="CJ395" i="64" a="1"/>
  <c r="AI586" i="64" a="1"/>
  <c r="CV395" i="64" a="1"/>
  <c r="AK395" i="64" a="1"/>
  <c r="AF1231" i="64" a="1"/>
  <c r="AP395" i="64" a="1"/>
  <c r="BA395" i="64" a="1"/>
  <c r="BA1231" i="64" a="1"/>
  <c r="CZ588" i="64" a="1"/>
  <c r="AB586" i="64" a="1"/>
  <c r="W588" i="64" a="1"/>
  <c r="CF395" i="64" a="1"/>
  <c r="U395" i="64" a="1"/>
  <c r="X2010" i="64" a="1"/>
  <c r="CT588" i="64" a="1"/>
  <c r="CW852" i="64" a="1"/>
  <c r="AT586" i="64" a="1"/>
  <c r="X588" i="64" a="1"/>
  <c r="BG395" i="64" a="1"/>
  <c r="AC850" i="64" a="1"/>
  <c r="Y395" i="64" a="1"/>
  <c r="AC588" i="64" a="1"/>
  <c r="CI586" i="64" a="1"/>
  <c r="BN395" i="64" a="1"/>
  <c r="BY2010" i="64" a="1"/>
  <c r="CQ547" i="64" a="1"/>
  <c r="AU1231" i="64" a="1"/>
  <c r="U2010" i="64" a="1"/>
  <c r="CX547" i="64" a="1"/>
  <c r="BL395" i="64" a="1"/>
  <c r="BS395" i="64" a="1"/>
  <c r="CL586" i="64" a="1"/>
  <c r="AO1231" i="64" a="1"/>
  <c r="BA586" i="64" a="1"/>
  <c r="CU547" i="64" a="1"/>
  <c r="DA586" i="64" a="1"/>
  <c r="CY852" i="64" a="1"/>
  <c r="BD586" i="64" a="1"/>
  <c r="BZ1231" i="64" a="1"/>
  <c r="AA586" i="64" a="1"/>
  <c r="V1231" i="64" a="1"/>
  <c r="CR852" i="64" a="1"/>
  <c r="DA628" i="64" a="1"/>
  <c r="AH586" i="64" a="1"/>
  <c r="AH395" i="64" a="1"/>
  <c r="BY395" i="64" a="1"/>
  <c r="BG586" i="64" a="1"/>
  <c r="CQ852" i="64" a="1"/>
  <c r="BU586" i="64" a="1"/>
  <c r="AD586" i="64" a="1"/>
  <c r="DK586" i="64" a="1"/>
  <c r="BK586" i="64" a="1"/>
  <c r="Z852" i="64" a="1"/>
  <c r="BI395" i="64" a="1"/>
  <c r="AQ1231" i="64" a="1"/>
  <c r="BK2010" i="64" a="1"/>
  <c r="BX1231" i="64" a="1"/>
  <c r="S588" i="64" a="1"/>
  <c r="BT2010" i="64" a="1"/>
  <c r="CT852" i="64" a="1"/>
  <c r="CE2010" i="64" a="1"/>
  <c r="DC395" i="64" a="1"/>
  <c r="BE1231" i="64" a="1"/>
  <c r="AJ586" i="64" a="1"/>
  <c r="CB395" i="64" a="1"/>
  <c r="DI586" i="64" a="1"/>
  <c r="Z1231" i="64" a="1"/>
  <c r="CK1231" i="64" a="1"/>
  <c r="CY395" i="64" a="1"/>
  <c r="AG395" i="64" a="1"/>
  <c r="Z586" i="64" a="1"/>
  <c r="BP395" i="64" a="1"/>
  <c r="AQ2010" i="64" a="1"/>
  <c r="DG395" i="64" a="1"/>
  <c r="DB547" i="64" a="1"/>
  <c r="AU395" i="64" a="1"/>
  <c r="BF395" i="64" a="1"/>
  <c r="AI2010" i="64" a="1"/>
  <c r="CY588" i="64" a="1"/>
  <c r="CV547" i="64" a="1"/>
  <c r="U852" i="64" a="1"/>
  <c r="AZ586" i="64" a="1"/>
  <c r="AA588" i="64" a="1"/>
  <c r="DD549" i="64" a="1"/>
  <c r="AM1231" i="64" a="1"/>
  <c r="AO395" i="64" a="1"/>
  <c r="AK586" i="64" a="1"/>
  <c r="CO1955" i="64" a="1"/>
  <c r="BS2010" i="64" a="1"/>
  <c r="BQ1231" i="64" a="1"/>
  <c r="AY395" i="64" a="1"/>
  <c r="DD586" i="64" a="1"/>
  <c r="BQ395" i="64" a="1"/>
  <c r="BC395" i="64" a="1"/>
  <c r="CO588" i="64" a="1"/>
  <c r="BC586" i="64" a="1"/>
  <c r="CO1231" i="64" a="1"/>
  <c r="AZ1231" i="64" a="1"/>
  <c r="CG1231" i="64" a="1"/>
  <c r="AS2010" i="64" a="1"/>
  <c r="BU1231" i="64" a="1"/>
  <c r="CF1231" i="64" a="1"/>
  <c r="T588" i="64" a="1"/>
  <c r="DF549" i="64" a="1"/>
  <c r="CQ1955" i="64" a="1"/>
  <c r="DK395" i="64" a="1"/>
  <c r="CK2010" i="64" a="1"/>
  <c r="AC2010" i="64" a="1"/>
  <c r="BR2010" i="64" a="1"/>
  <c r="CT586" i="64" a="1"/>
  <c r="CO395" i="64" a="1"/>
  <c r="DA547" i="64" a="1"/>
  <c r="DH586" i="64" a="1"/>
  <c r="BM395" i="64" a="1"/>
  <c r="CS852" i="64" a="1"/>
  <c r="CE1231" i="64" a="1"/>
  <c r="CV549" i="64" a="1"/>
  <c r="CO547" i="64" a="1"/>
  <c r="X852" i="64" a="1"/>
  <c r="CT547" i="64" a="1"/>
  <c r="CQ395" i="64" a="1"/>
  <c r="AC586" i="64" a="1"/>
  <c r="AJ395" i="64" a="1"/>
  <c r="DK547" i="64" a="1"/>
  <c r="AA852" i="64" a="1"/>
  <c r="BL2010" i="64" a="1"/>
  <c r="BX395" i="64" a="1"/>
  <c r="AG1231" i="64" a="1"/>
  <c r="AO2010" i="64" a="1"/>
  <c r="T1231" i="64" a="1"/>
  <c r="CX588" i="64" a="1"/>
  <c r="W586" i="64" a="1"/>
  <c r="AN2010" i="64" a="1"/>
  <c r="W2010" i="64" a="1"/>
  <c r="CX586" i="64" a="1"/>
  <c r="U586" i="64" a="1"/>
  <c r="AB1231" i="64" a="1"/>
  <c r="AL1231" i="64" a="1"/>
  <c r="AJ1231" i="64" a="1"/>
  <c r="CX549" i="64" a="1"/>
  <c r="DF547" i="64" a="1"/>
  <c r="BF586" i="64" a="1"/>
  <c r="CC395" i="64" a="1"/>
  <c r="BV1231" i="64" a="1"/>
  <c r="AH1231" i="64" a="1"/>
  <c r="AS586" i="64" a="1"/>
  <c r="CD2010" i="64" a="1"/>
  <c r="CH1231" i="64" a="1"/>
  <c r="BR1231" i="64" a="1"/>
  <c r="X1231" i="64" a="1"/>
  <c r="S586" i="64" a="1"/>
  <c r="AY586" i="64" a="1"/>
  <c r="CP586" i="64" a="1"/>
  <c r="BE395" i="64" a="1"/>
  <c r="CA1231" i="64" a="1"/>
  <c r="V852" i="64" a="1"/>
  <c r="AF2010" i="64" a="1"/>
  <c r="DB549" i="64" a="1"/>
  <c r="AL2010" i="64" a="1"/>
  <c r="BD2010" i="64" a="1"/>
  <c r="AL586" i="64" a="1"/>
  <c r="S666" i="64" a="1"/>
  <c r="S2010" i="64" a="1"/>
  <c r="AP2010" i="64" a="1"/>
  <c r="AN395" i="64" a="1"/>
  <c r="BG2010" i="64" a="1"/>
  <c r="AC36" i="1151" l="1"/>
  <c r="CU68" i="1151"/>
  <c r="CU69" i="1151" s="1"/>
  <c r="CY15" i="1151"/>
  <c r="CX18" i="1151"/>
  <c r="CX20" i="1151" s="1"/>
  <c r="CX36" i="1151" s="1"/>
  <c r="AF15" i="1151"/>
  <c r="CW33" i="1151"/>
  <c r="CW32" i="1151"/>
  <c r="CW31" i="1151"/>
  <c r="CW35" i="1151"/>
  <c r="CW34" i="1151"/>
  <c r="Z47" i="1151"/>
  <c r="Z62" i="1151"/>
  <c r="AE18" i="1151"/>
  <c r="Z65" i="1151"/>
  <c r="Z50" i="1151"/>
  <c r="AB36" i="1151"/>
  <c r="CV22" i="861"/>
  <c r="CV17" i="861"/>
  <c r="Z49" i="1151"/>
  <c r="Z64" i="1151"/>
  <c r="AG58" i="1151"/>
  <c r="AG54" i="1151"/>
  <c r="AG4" i="1151"/>
  <c r="AG56" i="1151"/>
  <c r="AG23" i="1151"/>
  <c r="AG24" i="1151"/>
  <c r="AG42" i="1151"/>
  <c r="AG17" i="1151"/>
  <c r="AG16" i="1151"/>
  <c r="AG26" i="1151"/>
  <c r="AG39" i="1151"/>
  <c r="AG27" i="1151"/>
  <c r="AG40" i="1151"/>
  <c r="AG43" i="1151"/>
  <c r="AG41" i="1151"/>
  <c r="AG57" i="1151"/>
  <c r="AG55" i="1151"/>
  <c r="AG25" i="1151"/>
  <c r="CV47" i="1151"/>
  <c r="CV62" i="1151"/>
  <c r="Z61" i="1151"/>
  <c r="Z46" i="1151"/>
  <c r="AA33" i="1151"/>
  <c r="AA32" i="1151"/>
  <c r="AA34" i="1151"/>
  <c r="AA35" i="1151"/>
  <c r="AA31" i="1151"/>
  <c r="AI2" i="1151"/>
  <c r="AH3" i="1151"/>
  <c r="AH7" i="1151"/>
  <c r="AH1" i="1151"/>
  <c r="CV50" i="1151"/>
  <c r="CV65" i="1151"/>
  <c r="Y66" i="1151"/>
  <c r="Y22" i="861" s="1"/>
  <c r="X68" i="1151"/>
  <c r="CV46" i="1151"/>
  <c r="CV51" i="1151" s="1"/>
  <c r="CV61" i="1151"/>
  <c r="CV66" i="1151" s="1"/>
  <c r="Z48" i="1151"/>
  <c r="Z63" i="1151"/>
  <c r="Y51" i="1151"/>
  <c r="Y17" i="861" s="1"/>
  <c r="AD20" i="1151"/>
  <c r="CV49" i="1151"/>
  <c r="CV64" i="1151"/>
  <c r="W69" i="1151"/>
  <c r="CV63" i="1151"/>
  <c r="CV48" i="1151"/>
  <c r="DG4" i="1151"/>
  <c r="DG16" i="1151"/>
  <c r="DG25" i="1151"/>
  <c r="DG17" i="1151"/>
  <c r="DG26" i="1151"/>
  <c r="DG23" i="1151"/>
  <c r="DG27" i="1151"/>
  <c r="DG24" i="1151"/>
  <c r="DG41" i="1151"/>
  <c r="DG43" i="1151"/>
  <c r="DG39" i="1151"/>
  <c r="DG42" i="1151"/>
  <c r="DG55" i="1151"/>
  <c r="DG40" i="1151"/>
  <c r="DG56" i="1151"/>
  <c r="DG54" i="1151"/>
  <c r="DG57" i="1151"/>
  <c r="DG58" i="1151"/>
  <c r="DH3" i="1151"/>
  <c r="DH7" i="1151"/>
  <c r="DH8" i="1151"/>
  <c r="DI2" i="1151"/>
  <c r="DG1" i="1151"/>
  <c r="DB684" i="64" a="1"/>
  <c r="DB684" i="64" s="1"/>
  <c r="DB688" i="64" a="1"/>
  <c r="DB688" i="64" s="1"/>
  <c r="DB687" i="64" a="1"/>
  <c r="DB687" i="64" s="1"/>
  <c r="DB686" i="64" a="1"/>
  <c r="DB686" i="64" s="1"/>
  <c r="DB685" i="64" a="1"/>
  <c r="DB685" i="64" s="1"/>
  <c r="AD687" i="64" a="1"/>
  <c r="AD687" i="64" s="1"/>
  <c r="AD686" i="64" a="1"/>
  <c r="AD686" i="64" s="1"/>
  <c r="AD685" i="64" a="1"/>
  <c r="AD685" i="64" s="1"/>
  <c r="AD688" i="64" a="1"/>
  <c r="AD688" i="64" s="1"/>
  <c r="AD684" i="64" a="1"/>
  <c r="AD684" i="64" s="1"/>
  <c r="AN666" i="64"/>
  <c r="BN666" i="64"/>
  <c r="AW666" i="64"/>
  <c r="BV666" i="64"/>
  <c r="CD666" i="64"/>
  <c r="AQ666" i="64"/>
  <c r="AD666" i="64"/>
  <c r="AZ666" i="64"/>
  <c r="W666" i="64"/>
  <c r="AV666" i="64"/>
  <c r="CL666" i="64"/>
  <c r="BE666" i="64"/>
  <c r="BA666" i="64"/>
  <c r="AC666" i="64"/>
  <c r="AC665" i="64" s="1"/>
  <c r="AY666" i="64"/>
  <c r="CH666" i="64"/>
  <c r="BH666" i="64"/>
  <c r="CA666" i="64"/>
  <c r="BD666" i="64"/>
  <c r="U666" i="64"/>
  <c r="BM666" i="64"/>
  <c r="V666" i="64"/>
  <c r="BQ666" i="64"/>
  <c r="BG666" i="64"/>
  <c r="AU666" i="64"/>
  <c r="BP666" i="64"/>
  <c r="BL666" i="64"/>
  <c r="BY666" i="64"/>
  <c r="BU666" i="64"/>
  <c r="BR666" i="64"/>
  <c r="BB666" i="64"/>
  <c r="BO666" i="64"/>
  <c r="CI666" i="64"/>
  <c r="BX666" i="64"/>
  <c r="BT666" i="64"/>
  <c r="BJ666" i="64"/>
  <c r="CC666" i="64"/>
  <c r="AM666" i="64"/>
  <c r="BC666" i="64"/>
  <c r="BW666" i="64"/>
  <c r="T666" i="64"/>
  <c r="CF666" i="64"/>
  <c r="BI666" i="64"/>
  <c r="CV666" i="64"/>
  <c r="CB666" i="64"/>
  <c r="Y666" i="64"/>
  <c r="CK666" i="64"/>
  <c r="BS666" i="64"/>
  <c r="CE666" i="64"/>
  <c r="AB666" i="64"/>
  <c r="AK666" i="64"/>
  <c r="AT666" i="64"/>
  <c r="X666" i="64"/>
  <c r="CJ666" i="64"/>
  <c r="AG666" i="64"/>
  <c r="AH666" i="64"/>
  <c r="Z666" i="64"/>
  <c r="AA666" i="64"/>
  <c r="AS666" i="64"/>
  <c r="AJ666" i="64"/>
  <c r="AL666" i="64"/>
  <c r="AE666" i="64"/>
  <c r="AF666" i="64"/>
  <c r="AP666" i="64"/>
  <c r="AO666" i="64"/>
  <c r="AX666" i="64"/>
  <c r="BF666" i="64"/>
  <c r="AI666" i="64"/>
  <c r="CG666" i="64"/>
  <c r="AR666" i="64"/>
  <c r="BZ666" i="64"/>
  <c r="BK666" i="64"/>
  <c r="AN702" i="64"/>
  <c r="BN702" i="64"/>
  <c r="AW702" i="64"/>
  <c r="BV702" i="64"/>
  <c r="CD702" i="64"/>
  <c r="AQ702" i="64"/>
  <c r="AD702" i="64"/>
  <c r="AZ702" i="64"/>
  <c r="AV702" i="64"/>
  <c r="CL702" i="64"/>
  <c r="BE702" i="64"/>
  <c r="BA702" i="64"/>
  <c r="AC702" i="64"/>
  <c r="AY702" i="64"/>
  <c r="CH702" i="64"/>
  <c r="BH702" i="64"/>
  <c r="CA702" i="64"/>
  <c r="DB671" i="64" a="1"/>
  <c r="DB671" i="64" s="1"/>
  <c r="DB672" i="64" a="1"/>
  <c r="DB672" i="64" s="1"/>
  <c r="DB657" i="64" a="1"/>
  <c r="DB657" i="64" s="1"/>
  <c r="DB673" i="64" a="1"/>
  <c r="DB673" i="64" s="1"/>
  <c r="DB653" i="64" a="1"/>
  <c r="DB653" i="64" s="1"/>
  <c r="DB654" i="64" a="1"/>
  <c r="DB654" i="64" s="1"/>
  <c r="DB670" i="64" a="1"/>
  <c r="DB670" i="64" s="1"/>
  <c r="DB669" i="64" a="1"/>
  <c r="DB669" i="64" s="1"/>
  <c r="DB655" i="64" a="1"/>
  <c r="DB655" i="64" s="1"/>
  <c r="DB656" i="64" a="1"/>
  <c r="DB656" i="64" s="1"/>
  <c r="BD702" i="64"/>
  <c r="BM702" i="64"/>
  <c r="BQ702" i="64"/>
  <c r="BG702" i="64"/>
  <c r="AU702" i="64"/>
  <c r="BP702" i="64"/>
  <c r="BL702" i="64"/>
  <c r="BY702" i="64"/>
  <c r="BU702" i="64"/>
  <c r="BR702" i="64"/>
  <c r="BB702" i="64"/>
  <c r="BO702" i="64"/>
  <c r="CI702" i="64"/>
  <c r="BX702" i="64"/>
  <c r="BT702" i="64"/>
  <c r="BJ702" i="64"/>
  <c r="CC702" i="64"/>
  <c r="AM702" i="64"/>
  <c r="BC702" i="64"/>
  <c r="BW702" i="64"/>
  <c r="CF702" i="64"/>
  <c r="BI702" i="64"/>
  <c r="AD670" i="64" a="1"/>
  <c r="AD670" i="64" s="1"/>
  <c r="AD654" i="64" a="1"/>
  <c r="AD654" i="64" s="1"/>
  <c r="AD655" i="64" a="1"/>
  <c r="AD655" i="64" s="1"/>
  <c r="AD656" i="64" a="1"/>
  <c r="AD656" i="64" s="1"/>
  <c r="AD657" i="64" a="1"/>
  <c r="AD657" i="64" s="1"/>
  <c r="AD671" i="64" a="1"/>
  <c r="AD671" i="64" s="1"/>
  <c r="AD672" i="64" a="1"/>
  <c r="AD672" i="64" s="1"/>
  <c r="AD653" i="64" a="1"/>
  <c r="AD653" i="64" s="1"/>
  <c r="AD669" i="64" a="1"/>
  <c r="AD669" i="64" s="1"/>
  <c r="AD673" i="64" a="1"/>
  <c r="AD673" i="64" s="1"/>
  <c r="CB702" i="64"/>
  <c r="CK702" i="64"/>
  <c r="BS702" i="64"/>
  <c r="CE702" i="64"/>
  <c r="AK702" i="64"/>
  <c r="AT702" i="64"/>
  <c r="CJ702" i="64"/>
  <c r="AG702" i="64"/>
  <c r="AH702" i="64"/>
  <c r="AS702" i="64"/>
  <c r="AJ702" i="64"/>
  <c r="AL702" i="64"/>
  <c r="AE702" i="64"/>
  <c r="AF702" i="64"/>
  <c r="AP702" i="64"/>
  <c r="AO702" i="64"/>
  <c r="AX702" i="64"/>
  <c r="BF702" i="64"/>
  <c r="AI702" i="64"/>
  <c r="CG702" i="64"/>
  <c r="AR702" i="64"/>
  <c r="BZ702" i="64"/>
  <c r="BK702" i="64"/>
  <c r="S666" i="64"/>
  <c r="DC601" i="64"/>
  <c r="DC644" i="64"/>
  <c r="CX601" i="64"/>
  <c r="CX644" i="64"/>
  <c r="X702" i="64"/>
  <c r="V702" i="64"/>
  <c r="Z702" i="64"/>
  <c r="DK601" i="64"/>
  <c r="DK644" i="64"/>
  <c r="CO601" i="64"/>
  <c r="CO644" i="64"/>
  <c r="DF601" i="64"/>
  <c r="DF644" i="64"/>
  <c r="CW601" i="64"/>
  <c r="CW644" i="64"/>
  <c r="CR601" i="64"/>
  <c r="CR644" i="64"/>
  <c r="DE601" i="64"/>
  <c r="DE644" i="64"/>
  <c r="CQ601" i="64"/>
  <c r="CQ644" i="64"/>
  <c r="CZ601" i="64"/>
  <c r="CZ644" i="64"/>
  <c r="AA702" i="64"/>
  <c r="T702" i="64"/>
  <c r="W702" i="64"/>
  <c r="CV702" i="64"/>
  <c r="CY601" i="64"/>
  <c r="CY644" i="64"/>
  <c r="DH601" i="64"/>
  <c r="DH644" i="64"/>
  <c r="CT601" i="64"/>
  <c r="CT644" i="64"/>
  <c r="DD601" i="64"/>
  <c r="DD644" i="64"/>
  <c r="DG601" i="64"/>
  <c r="DG644" i="64"/>
  <c r="CS601" i="64"/>
  <c r="CS644" i="64"/>
  <c r="DB601" i="64"/>
  <c r="DB644" i="64"/>
  <c r="U702" i="64"/>
  <c r="Y702" i="64"/>
  <c r="S702" i="64"/>
  <c r="AB702" i="64"/>
  <c r="DA601" i="64"/>
  <c r="DA644" i="64"/>
  <c r="DJ601" i="64"/>
  <c r="DJ644" i="64"/>
  <c r="CU601" i="64"/>
  <c r="CU644" i="64"/>
  <c r="CP601" i="64"/>
  <c r="CP644" i="64"/>
  <c r="DI601" i="64"/>
  <c r="DI644" i="64"/>
  <c r="CZ138" i="64"/>
  <c r="CZ141" i="64" s="1"/>
  <c r="CZ143" i="64" s="1"/>
  <c r="AC141" i="64"/>
  <c r="AC143" i="64" s="1"/>
  <c r="AD139" i="64" a="1"/>
  <c r="AD139" i="64" s="1"/>
  <c r="AD138" i="64" s="1"/>
  <c r="AD140" i="64" a="1"/>
  <c r="AD140" i="64" s="1"/>
  <c r="DB140" i="64" a="1"/>
  <c r="DB140" i="64" s="1"/>
  <c r="DB139" i="64" a="1"/>
  <c r="DB139" i="64" s="1"/>
  <c r="CO852" i="64"/>
  <c r="CY852" i="64"/>
  <c r="CW852" i="64"/>
  <c r="W852" i="64"/>
  <c r="U852" i="64"/>
  <c r="CR852" i="64"/>
  <c r="CU852" i="64"/>
  <c r="X852" i="64"/>
  <c r="CS852" i="64"/>
  <c r="CV852" i="64"/>
  <c r="CP852" i="64"/>
  <c r="Y852" i="64"/>
  <c r="T852" i="64"/>
  <c r="CX852" i="64"/>
  <c r="S852" i="64"/>
  <c r="Z852" i="64"/>
  <c r="V852" i="64"/>
  <c r="CT852" i="64"/>
  <c r="AA852" i="64"/>
  <c r="CQ852" i="64"/>
  <c r="CU23" i="861"/>
  <c r="AC628" i="64"/>
  <c r="AC630" i="64" s="1"/>
  <c r="DA850" i="64"/>
  <c r="CZ852" i="64"/>
  <c r="AC850" i="64"/>
  <c r="AB852" i="64"/>
  <c r="DB262" i="64" a="1"/>
  <c r="DB262" i="64" s="1"/>
  <c r="DB849" i="64" a="1"/>
  <c r="DB849" i="64" s="1"/>
  <c r="AD262" i="64" a="1"/>
  <c r="AD262" i="64" s="1"/>
  <c r="AD849" i="64" a="1"/>
  <c r="AD849" i="64" s="1"/>
  <c r="DA628" i="64"/>
  <c r="DA630" i="64" s="1"/>
  <c r="DC586" i="64"/>
  <c r="DE586" i="64"/>
  <c r="CP588" i="64"/>
  <c r="CP596" i="64" s="1"/>
  <c r="CP586" i="64"/>
  <c r="CR588" i="64"/>
  <c r="CR596" i="64" s="1"/>
  <c r="CR586" i="64"/>
  <c r="DI586" i="64"/>
  <c r="DK586" i="64"/>
  <c r="CV588" i="64"/>
  <c r="CV596" i="64" s="1"/>
  <c r="CV586" i="64"/>
  <c r="CX588" i="64"/>
  <c r="CX596" i="64" s="1"/>
  <c r="CX586" i="64"/>
  <c r="CQ588" i="64"/>
  <c r="CQ596" i="64" s="1"/>
  <c r="CQ586" i="64"/>
  <c r="CZ586" i="64"/>
  <c r="CZ588" i="64"/>
  <c r="CZ596" i="64" s="1"/>
  <c r="CT588" i="64"/>
  <c r="CT596" i="64" s="1"/>
  <c r="CT586" i="64"/>
  <c r="DD586" i="64"/>
  <c r="CO588" i="64"/>
  <c r="CO592" i="64" s="1"/>
  <c r="CO586" i="64"/>
  <c r="DF586" i="64"/>
  <c r="CY588" i="64"/>
  <c r="CY596" i="64" s="1"/>
  <c r="CY586" i="64"/>
  <c r="DH586" i="64"/>
  <c r="CS588" i="64"/>
  <c r="CS596" i="64" s="1"/>
  <c r="CS586" i="64"/>
  <c r="DB586" i="64"/>
  <c r="CU588" i="64"/>
  <c r="CU596" i="64" s="1"/>
  <c r="CU586" i="64"/>
  <c r="CW588" i="64"/>
  <c r="CW596" i="64" s="1"/>
  <c r="CW586" i="64"/>
  <c r="DG586" i="64"/>
  <c r="DA586" i="64"/>
  <c r="DJ586" i="64"/>
  <c r="AD243" i="64" a="1"/>
  <c r="AD243" i="64" s="1"/>
  <c r="AD629" i="64" a="1"/>
  <c r="AD629" i="64" s="1"/>
  <c r="DB243" i="64" a="1"/>
  <c r="DB243" i="64" s="1"/>
  <c r="DB629" i="64" a="1"/>
  <c r="DB629" i="64" s="1"/>
  <c r="CV601" i="64"/>
  <c r="AD595" i="64" a="1"/>
  <c r="AD595" i="64" s="1"/>
  <c r="AD230" i="64" a="1"/>
  <c r="AD230" i="64" s="1"/>
  <c r="DB595" i="64" a="1"/>
  <c r="DB595" i="64" s="1"/>
  <c r="DB230" i="64" a="1"/>
  <c r="DB230" i="64" s="1"/>
  <c r="X586" i="64"/>
  <c r="X588" i="64"/>
  <c r="BD586" i="64"/>
  <c r="CJ586" i="64"/>
  <c r="U586" i="64"/>
  <c r="U588" i="64"/>
  <c r="Y586" i="64"/>
  <c r="Y588" i="64"/>
  <c r="BE586" i="64"/>
  <c r="CK586" i="64"/>
  <c r="BA586" i="64"/>
  <c r="BS586" i="64"/>
  <c r="AQ586" i="64"/>
  <c r="BW586" i="64"/>
  <c r="AD586" i="64"/>
  <c r="AR586" i="64"/>
  <c r="BX586" i="64"/>
  <c r="BZ586" i="64"/>
  <c r="AE586" i="64"/>
  <c r="AC586" i="64"/>
  <c r="AF586" i="64"/>
  <c r="BL586" i="64"/>
  <c r="AP586" i="64"/>
  <c r="BY586" i="64"/>
  <c r="AG586" i="64"/>
  <c r="BM586" i="64"/>
  <c r="AH586" i="64"/>
  <c r="V586" i="64"/>
  <c r="V588" i="64"/>
  <c r="S586" i="64"/>
  <c r="S588" i="64"/>
  <c r="AY586" i="64"/>
  <c r="CE586" i="64"/>
  <c r="CH586" i="64"/>
  <c r="T586" i="64"/>
  <c r="T588" i="64"/>
  <c r="AZ586" i="64"/>
  <c r="CF586" i="64"/>
  <c r="W586" i="64"/>
  <c r="W588" i="64"/>
  <c r="BK586" i="64"/>
  <c r="Z586" i="64"/>
  <c r="Z588" i="64"/>
  <c r="BQ586" i="64"/>
  <c r="AN586" i="64"/>
  <c r="BT586" i="64"/>
  <c r="BN586" i="64"/>
  <c r="BJ586" i="64"/>
  <c r="AO586" i="64"/>
  <c r="BU586" i="64"/>
  <c r="AX586" i="64"/>
  <c r="BR586" i="64"/>
  <c r="AA586" i="64"/>
  <c r="AA588" i="64"/>
  <c r="BG586" i="64"/>
  <c r="AS586" i="64"/>
  <c r="AU586" i="64"/>
  <c r="AB586" i="64"/>
  <c r="AB588" i="64"/>
  <c r="AB596" i="64" s="1"/>
  <c r="BH586" i="64"/>
  <c r="AK586" i="64"/>
  <c r="CA586" i="64"/>
  <c r="BI586" i="64"/>
  <c r="BF586" i="64"/>
  <c r="BB586" i="64"/>
  <c r="AV586" i="64"/>
  <c r="CB586" i="64"/>
  <c r="CL586" i="64"/>
  <c r="AW586" i="64"/>
  <c r="CC586" i="64"/>
  <c r="BV586" i="64"/>
  <c r="AM586" i="64"/>
  <c r="AI586" i="64"/>
  <c r="BO586" i="64"/>
  <c r="CG586" i="64"/>
  <c r="CI586" i="64"/>
  <c r="AJ586" i="64"/>
  <c r="BP586" i="64"/>
  <c r="AL586" i="64"/>
  <c r="AT586" i="64"/>
  <c r="CD586" i="64"/>
  <c r="BC586" i="64"/>
  <c r="BD601" i="64"/>
  <c r="CJ601" i="64"/>
  <c r="BE601" i="64"/>
  <c r="CK601" i="64"/>
  <c r="BA601" i="64"/>
  <c r="BS601" i="64"/>
  <c r="AQ601" i="64"/>
  <c r="BW601" i="64"/>
  <c r="AD601" i="64"/>
  <c r="AR601" i="64"/>
  <c r="BX601" i="64"/>
  <c r="BZ601" i="64"/>
  <c r="AE601" i="64"/>
  <c r="AC601" i="64"/>
  <c r="AF601" i="64"/>
  <c r="BL601" i="64"/>
  <c r="AP601" i="64"/>
  <c r="BY601" i="64"/>
  <c r="AG601" i="64"/>
  <c r="BM601" i="64"/>
  <c r="AH601" i="64"/>
  <c r="AY601" i="64"/>
  <c r="CE601" i="64"/>
  <c r="CH601" i="64"/>
  <c r="AZ601" i="64"/>
  <c r="CF601" i="64"/>
  <c r="BK601" i="64"/>
  <c r="BQ601" i="64"/>
  <c r="AN601" i="64"/>
  <c r="BT601" i="64"/>
  <c r="BN601" i="64"/>
  <c r="BJ601" i="64"/>
  <c r="AO601" i="64"/>
  <c r="BU601" i="64"/>
  <c r="AX601" i="64"/>
  <c r="BR601" i="64"/>
  <c r="BG601" i="64"/>
  <c r="AS601" i="64"/>
  <c r="AU601" i="64"/>
  <c r="BH601" i="64"/>
  <c r="AK601" i="64"/>
  <c r="CA601" i="64"/>
  <c r="BI601" i="64"/>
  <c r="BF601" i="64"/>
  <c r="BB601" i="64"/>
  <c r="AV601" i="64"/>
  <c r="CB601" i="64"/>
  <c r="CL601" i="64"/>
  <c r="AW601" i="64"/>
  <c r="CC601" i="64"/>
  <c r="BV601" i="64"/>
  <c r="AM601" i="64"/>
  <c r="AI601" i="64"/>
  <c r="BO601" i="64"/>
  <c r="CG601" i="64"/>
  <c r="CI601" i="64"/>
  <c r="AJ601" i="64"/>
  <c r="BP601" i="64"/>
  <c r="AL601" i="64"/>
  <c r="AT601" i="64"/>
  <c r="CD601" i="64"/>
  <c r="BC601" i="64"/>
  <c r="AC588" i="64"/>
  <c r="AC596" i="64" s="1"/>
  <c r="DA588" i="64"/>
  <c r="DA596" i="64" s="1"/>
  <c r="AD591" i="64" a="1"/>
  <c r="AD591" i="64" s="1"/>
  <c r="DB591" i="64" a="1"/>
  <c r="DB591" i="64" s="1"/>
  <c r="DB4" i="64"/>
  <c r="DB587" i="64" a="1"/>
  <c r="DB587" i="64" s="1"/>
  <c r="AA601" i="64"/>
  <c r="X601" i="64"/>
  <c r="U601" i="64"/>
  <c r="Y601" i="64"/>
  <c r="AB601" i="64"/>
  <c r="AD4" i="64"/>
  <c r="AD587" i="64" a="1"/>
  <c r="AD587" i="64" s="1"/>
  <c r="V601" i="64"/>
  <c r="S601" i="64"/>
  <c r="T601" i="64"/>
  <c r="W601" i="64"/>
  <c r="Z601" i="64"/>
  <c r="DC41" i="863"/>
  <c r="DC40" i="863"/>
  <c r="AE190" i="64"/>
  <c r="AE7" i="64"/>
  <c r="X46" i="861"/>
  <c r="X87" i="861" s="1"/>
  <c r="CT67" i="861"/>
  <c r="DB42" i="863"/>
  <c r="DB21" i="863" s="1"/>
  <c r="DB32" i="861" s="1"/>
  <c r="DB43" i="863"/>
  <c r="DC38" i="863"/>
  <c r="DC52" i="863" a="1"/>
  <c r="DC52" i="863" s="1"/>
  <c r="DC54" i="863" a="1"/>
  <c r="DC54" i="863" s="1"/>
  <c r="DC55" i="863" a="1"/>
  <c r="DC55" i="863" s="1"/>
  <c r="DD2" i="863"/>
  <c r="DC56" i="863" a="1"/>
  <c r="DC56" i="863" s="1"/>
  <c r="DC3" i="863"/>
  <c r="DC70" i="863" s="1" a="1"/>
  <c r="DC70" i="863" s="1"/>
  <c r="DC39" i="863"/>
  <c r="DC7" i="863"/>
  <c r="DC8" i="863"/>
  <c r="DC53" i="863" a="1"/>
  <c r="DC53" i="863" s="1"/>
  <c r="DB1" i="863"/>
  <c r="DB70" i="863" a="1"/>
  <c r="DB70" i="863" s="1"/>
  <c r="DB57" i="863"/>
  <c r="DB4" i="863"/>
  <c r="DB66" i="863" a="1"/>
  <c r="DB66" i="863" s="1"/>
  <c r="AF2" i="64"/>
  <c r="AE3" i="64"/>
  <c r="AE1" i="64"/>
  <c r="DB194" i="64"/>
  <c r="DB212" i="64"/>
  <c r="DC8" i="64"/>
  <c r="DC208" i="64"/>
  <c r="DC3" i="64"/>
  <c r="DC190" i="64"/>
  <c r="DC7" i="64"/>
  <c r="DD2" i="64"/>
  <c r="DC191" i="64"/>
  <c r="DC209" i="64"/>
  <c r="DC192" i="64"/>
  <c r="DC210" i="64"/>
  <c r="DC211" i="64"/>
  <c r="DC193" i="64"/>
  <c r="DB1" i="64"/>
  <c r="DB24" i="864"/>
  <c r="DB1" i="864"/>
  <c r="AD24" i="864"/>
  <c r="AD94" i="861" s="1"/>
  <c r="AD57" i="863"/>
  <c r="AG4" i="861"/>
  <c r="AG5" i="861" s="1"/>
  <c r="AG8" i="861"/>
  <c r="AH3" i="861"/>
  <c r="AG1" i="861"/>
  <c r="AE22" i="864"/>
  <c r="AE21" i="864"/>
  <c r="AE20" i="864"/>
  <c r="AE1" i="864"/>
  <c r="AE3" i="864"/>
  <c r="AF2" i="864"/>
  <c r="AF23" i="864" s="1"/>
  <c r="DB2" i="861"/>
  <c r="DB1" i="861" s="1"/>
  <c r="AE55" i="863" a="1"/>
  <c r="AE55" i="863" s="1"/>
  <c r="AE54" i="863" a="1"/>
  <c r="AE54" i="863" s="1"/>
  <c r="AE53" i="863" a="1"/>
  <c r="AE53" i="863" s="1"/>
  <c r="AE52" i="863" a="1"/>
  <c r="AE52" i="863" s="1"/>
  <c r="AE56" i="863" a="1"/>
  <c r="AE56" i="863" s="1"/>
  <c r="AE38" i="863"/>
  <c r="AE39" i="863"/>
  <c r="AE41" i="863"/>
  <c r="AF2" i="863"/>
  <c r="AF40" i="863" s="1"/>
  <c r="AE1" i="863"/>
  <c r="AE3" i="863"/>
  <c r="AC32" i="861"/>
  <c r="DC4" i="861"/>
  <c r="DC5" i="861" s="1"/>
  <c r="DD3" i="861"/>
  <c r="DC9" i="861"/>
  <c r="DC8" i="861"/>
  <c r="DC22" i="864"/>
  <c r="DC21" i="864"/>
  <c r="DC20" i="864"/>
  <c r="DC3" i="864"/>
  <c r="DC4" i="864" s="1"/>
  <c r="DD2" i="864"/>
  <c r="DD23" i="864" s="1"/>
  <c r="DC8" i="864"/>
  <c r="DC7" i="864"/>
  <c r="AD70" i="863" a="1"/>
  <c r="AD70" i="863" s="1"/>
  <c r="AD68" i="863" a="1"/>
  <c r="AD68" i="863" s="1"/>
  <c r="AD66" i="863" a="1"/>
  <c r="AD66" i="863" s="1"/>
  <c r="AD4" i="863"/>
  <c r="AD43" i="863"/>
  <c r="AD42" i="863"/>
  <c r="AD21" i="863" s="1"/>
  <c r="R3" i="860"/>
  <c r="R4" i="860" s="1"/>
  <c r="R1" i="860"/>
  <c r="S2" i="860"/>
  <c r="Q2" i="860"/>
  <c r="R7" i="860"/>
  <c r="CW9" i="860"/>
  <c r="CW8" i="860"/>
  <c r="CW3" i="860"/>
  <c r="CX2" i="860"/>
  <c r="CV4" i="860"/>
  <c r="CV1" i="860"/>
  <c r="CO547" i="64"/>
  <c r="CO549" i="64"/>
  <c r="DF547" i="64"/>
  <c r="DF549" i="64"/>
  <c r="CQ549" i="64"/>
  <c r="CQ547" i="64"/>
  <c r="CS547" i="64"/>
  <c r="CS549" i="64"/>
  <c r="DB547" i="64"/>
  <c r="DB549" i="64"/>
  <c r="DD549" i="64"/>
  <c r="DD547" i="64"/>
  <c r="CW547" i="64"/>
  <c r="CW549" i="64"/>
  <c r="CY549" i="64"/>
  <c r="CY547" i="64"/>
  <c r="CR549" i="64"/>
  <c r="CR547" i="64"/>
  <c r="DA547" i="64"/>
  <c r="DA549" i="64"/>
  <c r="DJ547" i="64"/>
  <c r="DJ549" i="64"/>
  <c r="CU549" i="64"/>
  <c r="CU547" i="64"/>
  <c r="DE547" i="64"/>
  <c r="DE549" i="64"/>
  <c r="CP547" i="64"/>
  <c r="CP549" i="64"/>
  <c r="DG549" i="64"/>
  <c r="DG547" i="64"/>
  <c r="CZ549" i="64"/>
  <c r="CZ547" i="64"/>
  <c r="DI547" i="64"/>
  <c r="DI549" i="64"/>
  <c r="DC549" i="64"/>
  <c r="DC547" i="64"/>
  <c r="CX547" i="64"/>
  <c r="CX549" i="64"/>
  <c r="DH549" i="64"/>
  <c r="DH547" i="64"/>
  <c r="CT547" i="64"/>
  <c r="CT549" i="64"/>
  <c r="DK549" i="64"/>
  <c r="DK547" i="64"/>
  <c r="CV549" i="64"/>
  <c r="CV547" i="64"/>
  <c r="CO569" i="64"/>
  <c r="DF569" i="64"/>
  <c r="CQ569" i="64"/>
  <c r="DG569" i="64"/>
  <c r="CS569" i="64"/>
  <c r="AI2010" i="64"/>
  <c r="AX2010" i="64"/>
  <c r="BQ2010" i="64"/>
  <c r="CB2010" i="64"/>
  <c r="BV2010" i="64"/>
  <c r="BR2010" i="64"/>
  <c r="BD2010" i="64"/>
  <c r="AP2010" i="64"/>
  <c r="BS2010" i="64"/>
  <c r="BE2010" i="64"/>
  <c r="BG2010" i="64"/>
  <c r="BL2010" i="64"/>
  <c r="BX2010" i="64"/>
  <c r="AC2010" i="64"/>
  <c r="AD2010" i="64"/>
  <c r="AE2010" i="64"/>
  <c r="CC2010" i="64"/>
  <c r="S2010" i="64"/>
  <c r="CE2010" i="64"/>
  <c r="AJ2010" i="64"/>
  <c r="BA2010" i="64"/>
  <c r="BB2010" i="64"/>
  <c r="BC2010" i="64"/>
  <c r="CJ2010" i="64"/>
  <c r="AO2010" i="64"/>
  <c r="BM2010" i="64"/>
  <c r="AQ2010" i="64"/>
  <c r="BH2010" i="64"/>
  <c r="AF2010" i="64"/>
  <c r="CL2010" i="64"/>
  <c r="BY2010" i="64"/>
  <c r="BZ2010" i="64"/>
  <c r="CA2010" i="64"/>
  <c r="AH2010" i="64"/>
  <c r="BO2010" i="64"/>
  <c r="T2010" i="64"/>
  <c r="CF2010" i="64"/>
  <c r="AK2010" i="64"/>
  <c r="AL2010" i="64"/>
  <c r="AM2010" i="64"/>
  <c r="BF2010" i="64"/>
  <c r="Y2010" i="64"/>
  <c r="CK2010" i="64"/>
  <c r="AA2010" i="64"/>
  <c r="AR2010" i="64"/>
  <c r="BP2010" i="64"/>
  <c r="BI2010" i="64"/>
  <c r="AV2010" i="64"/>
  <c r="Z2010" i="64"/>
  <c r="BJ2010" i="64"/>
  <c r="CH2010" i="64"/>
  <c r="X2010" i="64"/>
  <c r="BK2010" i="64"/>
  <c r="AW2010" i="64"/>
  <c r="AY2010" i="64"/>
  <c r="AN2010" i="64"/>
  <c r="BN2010" i="64"/>
  <c r="BT2010" i="64"/>
  <c r="U2010" i="64"/>
  <c r="CG2010" i="64"/>
  <c r="V2010" i="64"/>
  <c r="W2010" i="64"/>
  <c r="CI2010" i="64"/>
  <c r="BU2010" i="64"/>
  <c r="CD2010" i="64"/>
  <c r="BW2010" i="64"/>
  <c r="AB2010" i="64"/>
  <c r="AZ2010" i="64"/>
  <c r="AS2010" i="64"/>
  <c r="AT2010" i="64"/>
  <c r="AU2010" i="64"/>
  <c r="AG2010" i="64"/>
  <c r="AI372" i="64"/>
  <c r="AX372" i="64"/>
  <c r="BQ372" i="64"/>
  <c r="CB372" i="64"/>
  <c r="BV372" i="64"/>
  <c r="BR372" i="64"/>
  <c r="BD372" i="64"/>
  <c r="AP372" i="64"/>
  <c r="BS372" i="64"/>
  <c r="DJ372" i="64"/>
  <c r="BE372" i="64"/>
  <c r="BG372" i="64"/>
  <c r="BL372" i="64"/>
  <c r="CP372" i="64"/>
  <c r="AZ372" i="64"/>
  <c r="BX372" i="64"/>
  <c r="DG372" i="64"/>
  <c r="AC372" i="64"/>
  <c r="DH372" i="64"/>
  <c r="AD372" i="64"/>
  <c r="DI372" i="64"/>
  <c r="AE372" i="64"/>
  <c r="CC372" i="64"/>
  <c r="CW372" i="64"/>
  <c r="S372" i="64"/>
  <c r="CE372" i="64"/>
  <c r="AJ372" i="64"/>
  <c r="BA372" i="64"/>
  <c r="BB372" i="64"/>
  <c r="BC372" i="64"/>
  <c r="CT372" i="64"/>
  <c r="CJ372" i="64"/>
  <c r="DK372" i="64"/>
  <c r="AO372" i="64"/>
  <c r="AQ372" i="64"/>
  <c r="BH372" i="64"/>
  <c r="AF372" i="64"/>
  <c r="CL372" i="64"/>
  <c r="CQ372" i="64"/>
  <c r="BY372" i="64"/>
  <c r="CR372" i="64"/>
  <c r="BZ372" i="64"/>
  <c r="CS372" i="64"/>
  <c r="CA372" i="64"/>
  <c r="CV372" i="64"/>
  <c r="AH372" i="64"/>
  <c r="BO372" i="64"/>
  <c r="CX372" i="64"/>
  <c r="T372" i="64"/>
  <c r="CF372" i="64"/>
  <c r="AK372" i="64"/>
  <c r="AL372" i="64"/>
  <c r="AM372" i="64"/>
  <c r="BF372" i="64"/>
  <c r="CU372" i="64"/>
  <c r="Y372" i="64"/>
  <c r="BM372" i="64"/>
  <c r="CK372" i="64"/>
  <c r="DE372" i="64"/>
  <c r="AA372" i="64"/>
  <c r="AR372" i="64"/>
  <c r="BI372" i="64"/>
  <c r="AV372" i="64"/>
  <c r="Z372" i="64"/>
  <c r="BJ372" i="64"/>
  <c r="X372" i="64"/>
  <c r="BK372" i="64"/>
  <c r="DB372" i="64"/>
  <c r="AW372" i="64"/>
  <c r="AY372" i="64"/>
  <c r="AN372" i="64"/>
  <c r="BN372" i="64"/>
  <c r="BT372" i="64"/>
  <c r="CY372" i="64"/>
  <c r="U372" i="64"/>
  <c r="CG372" i="64"/>
  <c r="CZ372" i="64"/>
  <c r="V372" i="64"/>
  <c r="DA372" i="64"/>
  <c r="W372" i="64"/>
  <c r="CI372" i="64"/>
  <c r="BU372" i="64"/>
  <c r="DD372" i="64"/>
  <c r="CD372" i="64"/>
  <c r="CO372" i="64"/>
  <c r="BW372" i="64"/>
  <c r="DF372" i="64"/>
  <c r="AB372" i="64"/>
  <c r="BP372" i="64"/>
  <c r="AS372" i="64"/>
  <c r="AT372" i="64"/>
  <c r="CH372" i="64"/>
  <c r="AU372" i="64"/>
  <c r="DC372" i="64"/>
  <c r="AG372" i="64"/>
  <c r="CO1982" i="64"/>
  <c r="CO1993" i="64"/>
  <c r="CP1982" i="64"/>
  <c r="CQ1982" i="64"/>
  <c r="CO1955" i="64"/>
  <c r="CQ1955" i="64"/>
  <c r="CP1955" i="64"/>
  <c r="X1494" i="64"/>
  <c r="X1496" i="64" s="1"/>
  <c r="W1539" i="64"/>
  <c r="X1537" i="64"/>
  <c r="CX1537" i="64"/>
  <c r="CX1539" i="64" s="1"/>
  <c r="X1516" i="64"/>
  <c r="CU1516" i="64"/>
  <c r="W1518" i="64"/>
  <c r="CT1494" i="64"/>
  <c r="CT1496" i="64" s="1"/>
  <c r="CT1249" i="64"/>
  <c r="DG395" i="64"/>
  <c r="DE1249" i="64"/>
  <c r="DH509" i="64"/>
  <c r="DG408" i="64"/>
  <c r="AC500" i="64"/>
  <c r="CP509" i="64"/>
  <c r="DA509" i="64"/>
  <c r="BB500" i="64"/>
  <c r="CS500" i="64"/>
  <c r="CP1249" i="64"/>
  <c r="CO500" i="64"/>
  <c r="CX1249" i="64"/>
  <c r="DF1249" i="64"/>
  <c r="CY1249" i="64"/>
  <c r="DI500" i="64"/>
  <c r="CZ1249" i="64"/>
  <c r="DE500" i="64"/>
  <c r="CR509" i="64"/>
  <c r="CZ509" i="64"/>
  <c r="DB1249" i="64"/>
  <c r="DJ1249" i="64"/>
  <c r="CQ395" i="64"/>
  <c r="CY395" i="64"/>
  <c r="CQ408" i="64"/>
  <c r="CY408" i="64"/>
  <c r="DG500" i="64"/>
  <c r="DG509" i="64"/>
  <c r="DE395" i="64"/>
  <c r="BF395" i="64"/>
  <c r="BV395" i="64"/>
  <c r="CL395" i="64"/>
  <c r="BD395" i="64"/>
  <c r="BS395" i="64"/>
  <c r="Z395" i="64"/>
  <c r="AH395" i="64"/>
  <c r="AX395" i="64"/>
  <c r="DD395" i="64"/>
  <c r="DE408" i="64"/>
  <c r="BF408" i="64"/>
  <c r="BV408" i="64"/>
  <c r="CY509" i="64"/>
  <c r="CR1249" i="64"/>
  <c r="CQ1249" i="64"/>
  <c r="CL408" i="64"/>
  <c r="BD408" i="64"/>
  <c r="DG1249" i="64"/>
  <c r="BS408" i="64"/>
  <c r="Z408" i="64"/>
  <c r="AH408" i="64"/>
  <c r="DH1249" i="64"/>
  <c r="CS1249" i="64"/>
  <c r="AX408" i="64"/>
  <c r="BQ500" i="64"/>
  <c r="DD408" i="64"/>
  <c r="CQ509" i="64"/>
  <c r="CQ500" i="64"/>
  <c r="CO395" i="64"/>
  <c r="CO1231" i="64"/>
  <c r="CW395" i="64"/>
  <c r="CO408" i="64"/>
  <c r="CW500" i="64"/>
  <c r="CW509" i="64"/>
  <c r="CO1249" i="64"/>
  <c r="CW408" i="64"/>
  <c r="CW1249" i="64"/>
  <c r="CV1249" i="64"/>
  <c r="CV395" i="64"/>
  <c r="CV500" i="64"/>
  <c r="CV509" i="64"/>
  <c r="CV408" i="64"/>
  <c r="DD500" i="64"/>
  <c r="DD509" i="64"/>
  <c r="DD1249" i="64"/>
  <c r="CS395" i="64"/>
  <c r="DI395" i="64"/>
  <c r="DA395" i="64"/>
  <c r="DI1249" i="64"/>
  <c r="CS408" i="64"/>
  <c r="DI408" i="64"/>
  <c r="DA408" i="64"/>
  <c r="DA1249" i="64"/>
  <c r="DC395" i="64"/>
  <c r="DK395" i="64"/>
  <c r="CU395" i="64"/>
  <c r="DC500" i="64"/>
  <c r="DC509" i="64"/>
  <c r="DK509" i="64"/>
  <c r="DK500" i="64"/>
  <c r="CU500" i="64"/>
  <c r="CU509" i="64"/>
  <c r="DC408" i="64"/>
  <c r="DK408" i="64"/>
  <c r="CU408" i="64"/>
  <c r="CP395" i="64"/>
  <c r="DF395" i="64"/>
  <c r="CX395" i="64"/>
  <c r="CP408" i="64"/>
  <c r="DF408" i="64"/>
  <c r="CX408" i="64"/>
  <c r="DF500" i="64"/>
  <c r="DF509" i="64"/>
  <c r="CX500" i="64"/>
  <c r="CX509" i="64"/>
  <c r="CQ1635" i="64"/>
  <c r="DK459" i="64"/>
  <c r="DB509" i="64"/>
  <c r="DB500" i="64"/>
  <c r="DK1304" i="64"/>
  <c r="CT950" i="64"/>
  <c r="CT1091" i="64"/>
  <c r="DB1056" i="64"/>
  <c r="DK1406" i="64"/>
  <c r="DK1249" i="64"/>
  <c r="DK973" i="64"/>
  <c r="CU459" i="64"/>
  <c r="CU973" i="64"/>
  <c r="DC1304" i="64"/>
  <c r="DK1358" i="64"/>
  <c r="DB325" i="64"/>
  <c r="CT832" i="64"/>
  <c r="DJ1056" i="64"/>
  <c r="CU1327" i="64"/>
  <c r="DK1161" i="64"/>
  <c r="DK436" i="64"/>
  <c r="CU1161" i="64"/>
  <c r="CU1249" i="64"/>
  <c r="CT1206" i="64"/>
  <c r="DJ1206" i="64"/>
  <c r="DJ1091" i="64"/>
  <c r="CT325" i="64"/>
  <c r="DC1327" i="64"/>
  <c r="DK1125" i="64"/>
  <c r="CU1125" i="64"/>
  <c r="CU436" i="64"/>
  <c r="DB1206" i="64"/>
  <c r="DB1091" i="64"/>
  <c r="DJ950" i="64"/>
  <c r="CT1020" i="64"/>
  <c r="DC973" i="64"/>
  <c r="DK1327" i="64"/>
  <c r="DK995" i="64"/>
  <c r="CU995" i="64"/>
  <c r="DB950" i="64"/>
  <c r="DJ832" i="64"/>
  <c r="DC1161" i="64"/>
  <c r="DC1249" i="64"/>
  <c r="DC459" i="64"/>
  <c r="DB832" i="64"/>
  <c r="DJ531" i="64"/>
  <c r="DJ1020" i="64"/>
  <c r="CT531" i="64"/>
  <c r="DC1125" i="64"/>
  <c r="CU1358" i="64"/>
  <c r="DC1406" i="64"/>
  <c r="DB1020" i="64"/>
  <c r="DJ500" i="64"/>
  <c r="DJ509" i="64"/>
  <c r="CU1304" i="64"/>
  <c r="CT509" i="64"/>
  <c r="CT500" i="64"/>
  <c r="DC995" i="64"/>
  <c r="DC436" i="64"/>
  <c r="DC1358" i="64"/>
  <c r="CU1406" i="64"/>
  <c r="DJ395" i="64"/>
  <c r="DB395" i="64"/>
  <c r="CT395" i="64"/>
  <c r="CZ325" i="64"/>
  <c r="CR325" i="64"/>
  <c r="CP1472" i="64"/>
  <c r="CP1474" i="64" s="1"/>
  <c r="DJ459" i="64"/>
  <c r="DH408" i="64"/>
  <c r="DB459" i="64"/>
  <c r="CZ408" i="64"/>
  <c r="DH325" i="64"/>
  <c r="CT459" i="64"/>
  <c r="CR408" i="64"/>
  <c r="BH1231" i="64"/>
  <c r="BH1244" i="64" s="1"/>
  <c r="X1231" i="64"/>
  <c r="X1244" i="64" s="1"/>
  <c r="AF1231" i="64"/>
  <c r="AF1244" i="64" s="1"/>
  <c r="AO1231" i="64"/>
  <c r="AO1244" i="64" s="1"/>
  <c r="BU1231" i="64"/>
  <c r="BU1244" i="64" s="1"/>
  <c r="Z1231" i="64"/>
  <c r="Z1244" i="64" s="1"/>
  <c r="BN1231" i="64"/>
  <c r="BN1244" i="64" s="1"/>
  <c r="CD1231" i="64"/>
  <c r="CD1244" i="64" s="1"/>
  <c r="AQ1231" i="64"/>
  <c r="AQ1244" i="64" s="1"/>
  <c r="T1231" i="64"/>
  <c r="T1244" i="64" s="1"/>
  <c r="BX1231" i="64"/>
  <c r="BX1244" i="64" s="1"/>
  <c r="AL1231" i="64"/>
  <c r="AL1244" i="64" s="1"/>
  <c r="AT1231" i="64"/>
  <c r="AT1244" i="64" s="1"/>
  <c r="BJ1231" i="64"/>
  <c r="BJ1244" i="64" s="1"/>
  <c r="CH1231" i="64"/>
  <c r="CH1244" i="64" s="1"/>
  <c r="CE1231" i="64"/>
  <c r="CE1244" i="64" s="1"/>
  <c r="AM1231" i="64"/>
  <c r="AM1244" i="64" s="1"/>
  <c r="AR1231" i="64"/>
  <c r="AR1244" i="64" s="1"/>
  <c r="AG1231" i="64"/>
  <c r="AG1244" i="64" s="1"/>
  <c r="CJ1231" i="64"/>
  <c r="CJ1244" i="64" s="1"/>
  <c r="AI1231" i="64"/>
  <c r="AI1244" i="64" s="1"/>
  <c r="BO1231" i="64"/>
  <c r="BO1244" i="64" s="1"/>
  <c r="BP1231" i="64"/>
  <c r="BP1244" i="64" s="1"/>
  <c r="AY1231" i="64"/>
  <c r="AY1244" i="64" s="1"/>
  <c r="BT1231" i="64"/>
  <c r="BT1244" i="64" s="1"/>
  <c r="AW1231" i="64"/>
  <c r="AW1244" i="64" s="1"/>
  <c r="CK1231" i="64"/>
  <c r="CK1244" i="64" s="1"/>
  <c r="AX1231" i="64"/>
  <c r="AX1244" i="64" s="1"/>
  <c r="BC1231" i="64"/>
  <c r="BC1244" i="64" s="1"/>
  <c r="AA1231" i="64"/>
  <c r="AA1244" i="64" s="1"/>
  <c r="BW1231" i="64"/>
  <c r="BW1244" i="64" s="1"/>
  <c r="AB1231" i="64"/>
  <c r="AB1244" i="64" s="1"/>
  <c r="AZ1231" i="64"/>
  <c r="AZ1244" i="64" s="1"/>
  <c r="CF1231" i="64"/>
  <c r="CF1244" i="64" s="1"/>
  <c r="AV1231" i="64"/>
  <c r="AV1244" i="64" s="1"/>
  <c r="AN1231" i="64"/>
  <c r="AN1244" i="64" s="1"/>
  <c r="BD1231" i="64"/>
  <c r="BD1244" i="64" s="1"/>
  <c r="BS1231" i="64"/>
  <c r="BS1244" i="64" s="1"/>
  <c r="BE1231" i="64"/>
  <c r="BE1244" i="64" s="1"/>
  <c r="W1231" i="64"/>
  <c r="W1244" i="64" s="1"/>
  <c r="BF1231" i="64"/>
  <c r="BF1244" i="64" s="1"/>
  <c r="BV1231" i="64"/>
  <c r="BV1244" i="64" s="1"/>
  <c r="CL1231" i="64"/>
  <c r="CL1244" i="64" s="1"/>
  <c r="S1231" i="64"/>
  <c r="AU1231" i="64"/>
  <c r="AU1244" i="64" s="1"/>
  <c r="CB1231" i="64"/>
  <c r="CB1244" i="64" s="1"/>
  <c r="Y1231" i="64"/>
  <c r="Y1244" i="64" s="1"/>
  <c r="BM1231" i="64"/>
  <c r="BM1244" i="64" s="1"/>
  <c r="AH1231" i="64"/>
  <c r="AH1244" i="64" s="1"/>
  <c r="AP1231" i="64"/>
  <c r="AP1244" i="64" s="1"/>
  <c r="CC1231" i="64"/>
  <c r="CC1244" i="64" s="1"/>
  <c r="BL1231" i="64"/>
  <c r="BL1244" i="64" s="1"/>
  <c r="BG1231" i="64"/>
  <c r="BG1244" i="64" s="1"/>
  <c r="AJ1231" i="64"/>
  <c r="AJ1244" i="64" s="1"/>
  <c r="BA1231" i="64"/>
  <c r="BA1244" i="64" s="1"/>
  <c r="BK1231" i="64"/>
  <c r="BK1244" i="64" s="1"/>
  <c r="AE1231" i="64"/>
  <c r="AE1244" i="64" s="1"/>
  <c r="AK1231" i="64"/>
  <c r="AK1244" i="64" s="1"/>
  <c r="AD1231" i="64"/>
  <c r="AD1244" i="64" s="1"/>
  <c r="U1231" i="64"/>
  <c r="U1244" i="64" s="1"/>
  <c r="BY1231" i="64"/>
  <c r="BY1244" i="64" s="1"/>
  <c r="BR1231" i="64"/>
  <c r="BR1244" i="64" s="1"/>
  <c r="BB1231" i="64"/>
  <c r="BB1244" i="64" s="1"/>
  <c r="CA1231" i="64"/>
  <c r="CA1244" i="64" s="1"/>
  <c r="BI1231" i="64"/>
  <c r="BI1244" i="64" s="1"/>
  <c r="CG1231" i="64"/>
  <c r="CG1244" i="64" s="1"/>
  <c r="V1231" i="64"/>
  <c r="V1244" i="64" s="1"/>
  <c r="BZ1231" i="64"/>
  <c r="BZ1244" i="64" s="1"/>
  <c r="CI1231" i="64"/>
  <c r="CI1244" i="64" s="1"/>
  <c r="AS1231" i="64"/>
  <c r="AS1244" i="64" s="1"/>
  <c r="AC1231" i="64"/>
  <c r="AC1244" i="64" s="1"/>
  <c r="BQ1231" i="64"/>
  <c r="BQ1244" i="64" s="1"/>
  <c r="T1358" i="64"/>
  <c r="BH1249" i="64"/>
  <c r="AU1358" i="64"/>
  <c r="W1358" i="64"/>
  <c r="BH1020" i="64"/>
  <c r="X1249" i="64"/>
  <c r="AF1249" i="64"/>
  <c r="AI1020" i="64"/>
  <c r="AO1249" i="64"/>
  <c r="BM1358" i="64"/>
  <c r="BU1249" i="64"/>
  <c r="Z1249" i="64"/>
  <c r="BF1358" i="64"/>
  <c r="BN1249" i="64"/>
  <c r="CD1249" i="64"/>
  <c r="BQ1020" i="64"/>
  <c r="AQ1249" i="64"/>
  <c r="BJ1020" i="64"/>
  <c r="BR1020" i="64"/>
  <c r="T1249" i="64"/>
  <c r="BX1249" i="64"/>
  <c r="BK1020" i="64"/>
  <c r="AC1358" i="64"/>
  <c r="BQ1358" i="64"/>
  <c r="AL1249" i="64"/>
  <c r="AT1249" i="64"/>
  <c r="BJ1249" i="64"/>
  <c r="BJ1358" i="64"/>
  <c r="CH1249" i="64"/>
  <c r="AQ1020" i="64"/>
  <c r="AG1358" i="64"/>
  <c r="BU1358" i="64"/>
  <c r="AZ1020" i="64"/>
  <c r="CF1020" i="64"/>
  <c r="BG1358" i="64"/>
  <c r="CE1249" i="64"/>
  <c r="AM1249" i="64"/>
  <c r="AD1020" i="64"/>
  <c r="AR1249" i="64"/>
  <c r="BF1020" i="64"/>
  <c r="AG1249" i="64"/>
  <c r="BN1020" i="64"/>
  <c r="CD1020" i="64"/>
  <c r="AV1358" i="64"/>
  <c r="CJ1249" i="64"/>
  <c r="S1020" i="64"/>
  <c r="BO1020" i="64"/>
  <c r="AO1358" i="64"/>
  <c r="CC1358" i="64"/>
  <c r="AP1358" i="64"/>
  <c r="CD1358" i="64"/>
  <c r="BA1020" i="64"/>
  <c r="AI1249" i="64"/>
  <c r="AI1358" i="64"/>
  <c r="BO1249" i="64"/>
  <c r="CE1358" i="64"/>
  <c r="AO1020" i="64"/>
  <c r="AB1358" i="64"/>
  <c r="AR1358" i="64"/>
  <c r="BP1249" i="64"/>
  <c r="BP1358" i="64"/>
  <c r="Y1358" i="64"/>
  <c r="BU1020" i="64"/>
  <c r="AR1020" i="64"/>
  <c r="AY1249" i="64"/>
  <c r="AX1020" i="64"/>
  <c r="AF1358" i="64"/>
  <c r="BT1249" i="64"/>
  <c r="AW1249" i="64"/>
  <c r="CK1249" i="64"/>
  <c r="T1020" i="64"/>
  <c r="AJ1020" i="64"/>
  <c r="BP1020" i="64"/>
  <c r="AX1249" i="64"/>
  <c r="BN1358" i="64"/>
  <c r="BC1249" i="64"/>
  <c r="AC1020" i="64"/>
  <c r="BI1020" i="64"/>
  <c r="BY1020" i="64"/>
  <c r="AA1249" i="64"/>
  <c r="BW1249" i="64"/>
  <c r="AL1020" i="64"/>
  <c r="CH1020" i="64"/>
  <c r="AB1249" i="64"/>
  <c r="AZ1249" i="64"/>
  <c r="CF1249" i="64"/>
  <c r="CF1358" i="64"/>
  <c r="X1358" i="64"/>
  <c r="AV1249" i="64"/>
  <c r="BG1020" i="64"/>
  <c r="AA1358" i="64"/>
  <c r="AY1358" i="64"/>
  <c r="CB1358" i="64"/>
  <c r="AH1020" i="64"/>
  <c r="AN1249" i="64"/>
  <c r="BD1249" i="64"/>
  <c r="BS1249" i="64"/>
  <c r="AY1020" i="64"/>
  <c r="AW1358" i="64"/>
  <c r="BE1249" i="64"/>
  <c r="W1249" i="64"/>
  <c r="Z1358" i="64"/>
  <c r="BF1249" i="64"/>
  <c r="BV1249" i="64"/>
  <c r="CL1249" i="64"/>
  <c r="AK1020" i="64"/>
  <c r="S1249" i="64"/>
  <c r="AQ1358" i="64"/>
  <c r="BO1358" i="64"/>
  <c r="AM1358" i="64"/>
  <c r="AT1020" i="64"/>
  <c r="AU1249" i="64"/>
  <c r="BV1020" i="64"/>
  <c r="BE1020" i="64"/>
  <c r="AG1020" i="64"/>
  <c r="BW1358" i="64"/>
  <c r="BT1358" i="64"/>
  <c r="CB1249" i="64"/>
  <c r="CJ1358" i="64"/>
  <c r="AA1020" i="64"/>
  <c r="Y1249" i="64"/>
  <c r="BM1249" i="64"/>
  <c r="CK1358" i="64"/>
  <c r="AH1249" i="64"/>
  <c r="AP1249" i="64"/>
  <c r="AX1358" i="64"/>
  <c r="U1020" i="64"/>
  <c r="S1358" i="64"/>
  <c r="AZ1358" i="64"/>
  <c r="BH1358" i="64"/>
  <c r="BS1358" i="64"/>
  <c r="CC1249" i="64"/>
  <c r="AB1020" i="64"/>
  <c r="AH1358" i="64"/>
  <c r="BL1358" i="64"/>
  <c r="Z1020" i="64"/>
  <c r="AP1020" i="64"/>
  <c r="CL1020" i="64"/>
  <c r="AN1358" i="64"/>
  <c r="BD1358" i="64"/>
  <c r="BL1249" i="64"/>
  <c r="BW1020" i="64"/>
  <c r="CE1020" i="64"/>
  <c r="BE1358" i="64"/>
  <c r="BM1020" i="64"/>
  <c r="BX1020" i="64"/>
  <c r="BV1358" i="64"/>
  <c r="CL1358" i="64"/>
  <c r="BC1358" i="64"/>
  <c r="AS1020" i="64"/>
  <c r="CG1020" i="64"/>
  <c r="BG1249" i="64"/>
  <c r="CK1020" i="64"/>
  <c r="V1020" i="64"/>
  <c r="BB1020" i="64"/>
  <c r="BZ1020" i="64"/>
  <c r="AJ1249" i="64"/>
  <c r="AJ1358" i="64"/>
  <c r="BX1358" i="64"/>
  <c r="CI1358" i="64"/>
  <c r="W1020" i="64"/>
  <c r="AE1020" i="64"/>
  <c r="BA1249" i="64"/>
  <c r="BK1249" i="64"/>
  <c r="AV1020" i="64"/>
  <c r="BT1020" i="64"/>
  <c r="AW1020" i="64"/>
  <c r="AE1249" i="64"/>
  <c r="CA1020" i="64"/>
  <c r="AK1249" i="64"/>
  <c r="BA1358" i="64"/>
  <c r="AN1020" i="64"/>
  <c r="AD1249" i="64"/>
  <c r="AD1358" i="64"/>
  <c r="AT1358" i="64"/>
  <c r="CH1358" i="64"/>
  <c r="AM1020" i="64"/>
  <c r="AU1020" i="64"/>
  <c r="U1249" i="64"/>
  <c r="AK1358" i="64"/>
  <c r="BY1249" i="64"/>
  <c r="BD1020" i="64"/>
  <c r="CJ1020" i="64"/>
  <c r="BR1249" i="64"/>
  <c r="CC1020" i="64"/>
  <c r="BS1020" i="64"/>
  <c r="U1358" i="64"/>
  <c r="BY1358" i="64"/>
  <c r="Y1020" i="64"/>
  <c r="BK1358" i="64"/>
  <c r="BB1249" i="64"/>
  <c r="BR1358" i="64"/>
  <c r="AE1358" i="64"/>
  <c r="CA1249" i="64"/>
  <c r="BI1249" i="64"/>
  <c r="CG1249" i="64"/>
  <c r="X1020" i="64"/>
  <c r="BL1020" i="64"/>
  <c r="V1249" i="64"/>
  <c r="BZ1249" i="64"/>
  <c r="CI1249" i="64"/>
  <c r="BC1020" i="64"/>
  <c r="CI1020" i="64"/>
  <c r="AS1249" i="64"/>
  <c r="BI1358" i="64"/>
  <c r="CG1358" i="64"/>
  <c r="AL1358" i="64"/>
  <c r="BB1358" i="64"/>
  <c r="AC1249" i="64"/>
  <c r="AS1358" i="64"/>
  <c r="BQ1249" i="64"/>
  <c r="AF1020" i="64"/>
  <c r="CB1020" i="64"/>
  <c r="V1358" i="64"/>
  <c r="BZ1358" i="64"/>
  <c r="CA1358" i="64"/>
  <c r="E2137" i="64"/>
  <c r="E2138" i="64"/>
  <c r="E2086" i="64"/>
  <c r="E2087" i="64"/>
  <c r="Z1406" i="64"/>
  <c r="BR1406" i="64"/>
  <c r="BD1406" i="64"/>
  <c r="BT1406" i="64"/>
  <c r="CI1406" i="64"/>
  <c r="AS1406" i="64"/>
  <c r="CC1406" i="64"/>
  <c r="CH1406" i="64"/>
  <c r="AA1406" i="64"/>
  <c r="AN1406" i="64"/>
  <c r="CJ1406" i="64"/>
  <c r="BU1406" i="64"/>
  <c r="CF1406" i="64"/>
  <c r="AC1406" i="64"/>
  <c r="CG1406" i="64"/>
  <c r="BO1406" i="64"/>
  <c r="BB1406" i="64"/>
  <c r="Y1406" i="64"/>
  <c r="X1406" i="64"/>
  <c r="CA1406" i="64"/>
  <c r="CL1406" i="64"/>
  <c r="BG1406" i="64"/>
  <c r="BS1406" i="64"/>
  <c r="BC1406" i="64"/>
  <c r="AL1406" i="64"/>
  <c r="BZ1406" i="64"/>
  <c r="BI1406" i="64"/>
  <c r="BX1406" i="64"/>
  <c r="CB1406" i="64"/>
  <c r="BW1406" i="64"/>
  <c r="CK1406" i="64"/>
  <c r="BV1406" i="64"/>
  <c r="AU1406" i="64"/>
  <c r="BF1406" i="64"/>
  <c r="BQ1406" i="64"/>
  <c r="AP1406" i="64"/>
  <c r="U1406" i="64"/>
  <c r="AO1406" i="64"/>
  <c r="BM1406" i="64"/>
  <c r="BK1406" i="64"/>
  <c r="BH1406" i="64"/>
  <c r="T1406" i="64"/>
  <c r="AR1406" i="64"/>
  <c r="BA1406" i="64"/>
  <c r="V1406" i="64"/>
  <c r="BJ1406" i="64"/>
  <c r="BN1406" i="64"/>
  <c r="AY1406" i="64"/>
  <c r="AV1406" i="64"/>
  <c r="BL1406" i="64"/>
  <c r="AX1406" i="64"/>
  <c r="AI1406" i="64"/>
  <c r="CD1406" i="64"/>
  <c r="AG1406" i="64"/>
  <c r="BE1406" i="64"/>
  <c r="AK1406" i="64"/>
  <c r="BY1406" i="64"/>
  <c r="AD1406" i="64"/>
  <c r="AT1406" i="64"/>
  <c r="AE1406" i="64"/>
  <c r="AM1406" i="64"/>
  <c r="AF1406" i="64"/>
  <c r="AJ1406" i="64"/>
  <c r="AQ1406" i="64"/>
  <c r="E464" i="64"/>
  <c r="BN395" i="64"/>
  <c r="BX395" i="64"/>
  <c r="BM395" i="64"/>
  <c r="AQ395" i="64"/>
  <c r="CI395" i="64"/>
  <c r="AU395" i="64"/>
  <c r="AS395" i="64"/>
  <c r="BA395" i="64"/>
  <c r="AA395" i="64"/>
  <c r="CK395" i="64"/>
  <c r="BU395" i="64"/>
  <c r="AD395" i="64"/>
  <c r="AG395" i="64"/>
  <c r="AF395" i="64"/>
  <c r="AC395" i="64"/>
  <c r="AN395" i="64"/>
  <c r="BO395" i="64"/>
  <c r="CE395" i="64"/>
  <c r="BY395" i="64"/>
  <c r="AZ395" i="64"/>
  <c r="BP395" i="64"/>
  <c r="CC395" i="64"/>
  <c r="BI395" i="64"/>
  <c r="V395" i="64"/>
  <c r="U395" i="64"/>
  <c r="AP395" i="64"/>
  <c r="AY395" i="64"/>
  <c r="BL395" i="64"/>
  <c r="AB395" i="64"/>
  <c r="AR395" i="64"/>
  <c r="CJ395" i="64"/>
  <c r="AV395" i="64"/>
  <c r="AT395" i="64"/>
  <c r="BJ395" i="64"/>
  <c r="BQ395" i="64"/>
  <c r="AM395" i="64"/>
  <c r="CF395" i="64"/>
  <c r="BK395" i="64"/>
  <c r="W395" i="64"/>
  <c r="BZ395" i="64"/>
  <c r="AE395" i="64"/>
  <c r="T395" i="64"/>
  <c r="X395" i="64"/>
  <c r="BT395" i="64"/>
  <c r="AO395" i="64"/>
  <c r="AI395" i="64"/>
  <c r="Y395" i="64"/>
  <c r="BH395" i="64"/>
  <c r="AW395" i="64"/>
  <c r="AL395" i="64"/>
  <c r="CA395" i="64"/>
  <c r="CH395" i="64"/>
  <c r="BE395" i="64"/>
  <c r="BC395" i="64"/>
  <c r="CB395" i="64"/>
  <c r="S395" i="64"/>
  <c r="BG395" i="64"/>
  <c r="BW395" i="64"/>
  <c r="AJ395" i="64"/>
  <c r="AK395" i="64"/>
  <c r="BB395" i="64"/>
  <c r="BR395" i="64"/>
  <c r="CG395" i="64"/>
  <c r="CD395" i="64"/>
  <c r="BN408" i="64"/>
  <c r="BX408" i="64"/>
  <c r="AM509" i="64"/>
  <c r="AM500" i="64"/>
  <c r="BE509" i="64"/>
  <c r="BE500" i="64"/>
  <c r="BM408" i="64"/>
  <c r="AA509" i="64"/>
  <c r="AA500" i="64"/>
  <c r="AQ408" i="64"/>
  <c r="AQ509" i="64"/>
  <c r="AQ500" i="64"/>
  <c r="T509" i="64"/>
  <c r="T500" i="64"/>
  <c r="BX509" i="64"/>
  <c r="BX500" i="64"/>
  <c r="AG509" i="64"/>
  <c r="AG500" i="64"/>
  <c r="CG509" i="64"/>
  <c r="CG500" i="64"/>
  <c r="BA509" i="64"/>
  <c r="BA500" i="64"/>
  <c r="CI408" i="64"/>
  <c r="BZ509" i="64"/>
  <c r="BZ500" i="64"/>
  <c r="AU408" i="64"/>
  <c r="AE509" i="64"/>
  <c r="AE500" i="64"/>
  <c r="CI509" i="64"/>
  <c r="CI500" i="64"/>
  <c r="Y509" i="64"/>
  <c r="Y500" i="64"/>
  <c r="AS408" i="64"/>
  <c r="BT509" i="64"/>
  <c r="BT500" i="64"/>
  <c r="CB509" i="64"/>
  <c r="CB500" i="64"/>
  <c r="AR509" i="64"/>
  <c r="AR500" i="64"/>
  <c r="BA408" i="64"/>
  <c r="AA408" i="64"/>
  <c r="AY509" i="64"/>
  <c r="AY500" i="64"/>
  <c r="BO509" i="64"/>
  <c r="BO500" i="64"/>
  <c r="CK408" i="64"/>
  <c r="AB509" i="64"/>
  <c r="AB500" i="64"/>
  <c r="AZ509" i="64"/>
  <c r="AZ500" i="64"/>
  <c r="AS509" i="64"/>
  <c r="AS500" i="64"/>
  <c r="BU408" i="64"/>
  <c r="AD408" i="64"/>
  <c r="AL509" i="64"/>
  <c r="AL500" i="64"/>
  <c r="AT509" i="64"/>
  <c r="AT500" i="64"/>
  <c r="BJ509" i="64"/>
  <c r="BJ500" i="64"/>
  <c r="AG408" i="64"/>
  <c r="AN509" i="64"/>
  <c r="AN500" i="64"/>
  <c r="AF408" i="64"/>
  <c r="AF509" i="64"/>
  <c r="AF500" i="64"/>
  <c r="CE509" i="64"/>
  <c r="CE500" i="64"/>
  <c r="AH509" i="64"/>
  <c r="AH500" i="64"/>
  <c r="AC408" i="64"/>
  <c r="BV509" i="64"/>
  <c r="BV500" i="64"/>
  <c r="AN408" i="64"/>
  <c r="BO408" i="64"/>
  <c r="CE408" i="64"/>
  <c r="BY408" i="64"/>
  <c r="AZ408" i="64"/>
  <c r="BP408" i="64"/>
  <c r="CC408" i="64"/>
  <c r="CK509" i="64"/>
  <c r="CK500" i="64"/>
  <c r="BI408" i="64"/>
  <c r="V408" i="64"/>
  <c r="U408" i="64"/>
  <c r="AU509" i="64"/>
  <c r="AU500" i="64"/>
  <c r="CJ509" i="64"/>
  <c r="CJ500" i="64"/>
  <c r="CC509" i="64"/>
  <c r="CC500" i="64"/>
  <c r="AP408" i="64"/>
  <c r="AI509" i="64"/>
  <c r="AI500" i="64"/>
  <c r="AY408" i="64"/>
  <c r="BL408" i="64"/>
  <c r="AB408" i="64"/>
  <c r="AR408" i="64"/>
  <c r="BP509" i="64"/>
  <c r="BP500" i="64"/>
  <c r="CJ408" i="64"/>
  <c r="BI509" i="64"/>
  <c r="BI500" i="64"/>
  <c r="BY509" i="64"/>
  <c r="BY500" i="64"/>
  <c r="AV408" i="64"/>
  <c r="V509" i="64"/>
  <c r="V500" i="64"/>
  <c r="AT408" i="64"/>
  <c r="BJ408" i="64"/>
  <c r="AW509" i="64"/>
  <c r="AW500" i="64"/>
  <c r="BQ408" i="64"/>
  <c r="AP509" i="64"/>
  <c r="AP500" i="64"/>
  <c r="X509" i="64"/>
  <c r="X500" i="64"/>
  <c r="BD509" i="64"/>
  <c r="BD500" i="64"/>
  <c r="AX509" i="64"/>
  <c r="AX500" i="64"/>
  <c r="Z509" i="64"/>
  <c r="Z500" i="64"/>
  <c r="S509" i="64"/>
  <c r="S500" i="64"/>
  <c r="BG509" i="64"/>
  <c r="BG500" i="64"/>
  <c r="BW509" i="64"/>
  <c r="BW500" i="64"/>
  <c r="AM408" i="64"/>
  <c r="CF408" i="64"/>
  <c r="BK408" i="64"/>
  <c r="U509" i="64"/>
  <c r="U500" i="64"/>
  <c r="W408" i="64"/>
  <c r="AD509" i="64"/>
  <c r="AD500" i="64"/>
  <c r="BZ408" i="64"/>
  <c r="W509" i="64"/>
  <c r="W500" i="64"/>
  <c r="BC509" i="64"/>
  <c r="BC500" i="64"/>
  <c r="BK509" i="64"/>
  <c r="BK500" i="64"/>
  <c r="AV509" i="64"/>
  <c r="AV500" i="64"/>
  <c r="AE408" i="64"/>
  <c r="T408" i="64"/>
  <c r="X408" i="64"/>
  <c r="BT408" i="64"/>
  <c r="AO408" i="64"/>
  <c r="BN509" i="64"/>
  <c r="BN500" i="64"/>
  <c r="CL509" i="64"/>
  <c r="CL500" i="64"/>
  <c r="AI408" i="64"/>
  <c r="Y408" i="64"/>
  <c r="BH408" i="64"/>
  <c r="CF509" i="64"/>
  <c r="CF500" i="64"/>
  <c r="AW408" i="64"/>
  <c r="AO509" i="64"/>
  <c r="AO500" i="64"/>
  <c r="AL408" i="64"/>
  <c r="BR509" i="64"/>
  <c r="BR500" i="64"/>
  <c r="CA408" i="64"/>
  <c r="AJ509" i="64"/>
  <c r="AJ500" i="64"/>
  <c r="CH408" i="64"/>
  <c r="BE408" i="64"/>
  <c r="BC408" i="64"/>
  <c r="CD509" i="64"/>
  <c r="CD500" i="64"/>
  <c r="BF509" i="64"/>
  <c r="BF500" i="64"/>
  <c r="CB408" i="64"/>
  <c r="S408" i="64"/>
  <c r="BG408" i="64"/>
  <c r="BW408" i="64"/>
  <c r="BM509" i="64"/>
  <c r="BM500" i="64"/>
  <c r="BU509" i="64"/>
  <c r="BU500" i="64"/>
  <c r="AJ408" i="64"/>
  <c r="BH509" i="64"/>
  <c r="BH500" i="64"/>
  <c r="AK408" i="64"/>
  <c r="AK509" i="64"/>
  <c r="AK500" i="64"/>
  <c r="BB408" i="64"/>
  <c r="BR408" i="64"/>
  <c r="CH509" i="64"/>
  <c r="CH500" i="64"/>
  <c r="CG408" i="64"/>
  <c r="BS509" i="64"/>
  <c r="BS500" i="64"/>
  <c r="CA509" i="64"/>
  <c r="CA500" i="64"/>
  <c r="CD408" i="64"/>
  <c r="BL509" i="64"/>
  <c r="BL500" i="64"/>
  <c r="E477" i="64"/>
  <c r="B477" i="64" s="1"/>
  <c r="E1332" i="64"/>
  <c r="E184" i="64"/>
  <c r="E513" i="64"/>
  <c r="E1583" i="64"/>
  <c r="E69" i="64"/>
  <c r="E115" i="64"/>
  <c r="E116" i="64"/>
  <c r="E835" i="64"/>
  <c r="E836" i="64"/>
  <c r="E2162" i="64"/>
  <c r="E929" i="64"/>
  <c r="E930" i="64"/>
  <c r="E454" i="64"/>
  <c r="E455" i="64"/>
  <c r="E458" i="64"/>
  <c r="G454" i="64"/>
  <c r="E451" i="64"/>
  <c r="E457" i="64"/>
  <c r="E459" i="64"/>
  <c r="E460" i="64"/>
  <c r="E450" i="64"/>
  <c r="G2129" i="64"/>
  <c r="G2131" i="64" s="1"/>
  <c r="E2160" i="64"/>
  <c r="E2159" i="64"/>
  <c r="E2158" i="64"/>
  <c r="E2157" i="64"/>
  <c r="E2156" i="64"/>
  <c r="B2156" i="64" s="1"/>
  <c r="E2155" i="64"/>
  <c r="B2155" i="64" s="1"/>
  <c r="E2154" i="64"/>
  <c r="B2154" i="64" s="1"/>
  <c r="G2157" i="64"/>
  <c r="E2153" i="64"/>
  <c r="B2153" i="64" s="1"/>
  <c r="E2152" i="64"/>
  <c r="B2152" i="64" s="1"/>
  <c r="G2153" i="64"/>
  <c r="E2151" i="64"/>
  <c r="B2151" i="64" s="1"/>
  <c r="E2150" i="64"/>
  <c r="B2150" i="64" s="1"/>
  <c r="E2149" i="64"/>
  <c r="B2149" i="64" s="1"/>
  <c r="E2148" i="64"/>
  <c r="E2134" i="64"/>
  <c r="E2133" i="64"/>
  <c r="E2132" i="64"/>
  <c r="E2131" i="64"/>
  <c r="E2130" i="64"/>
  <c r="B2130" i="64" s="1"/>
  <c r="E2129" i="64"/>
  <c r="B2129" i="64" s="1"/>
  <c r="E2128" i="64"/>
  <c r="B2128" i="64" s="1"/>
  <c r="E2127" i="64"/>
  <c r="B2127" i="64" s="1"/>
  <c r="E2126" i="64"/>
  <c r="B2126" i="64" s="1"/>
  <c r="E2125" i="64"/>
  <c r="B2125" i="64" s="1"/>
  <c r="E2124" i="64"/>
  <c r="B2124" i="64" s="1"/>
  <c r="E2123" i="64"/>
  <c r="B2123" i="64" s="1"/>
  <c r="E2122" i="64"/>
  <c r="E2109" i="64"/>
  <c r="E2108" i="64"/>
  <c r="E2107" i="64"/>
  <c r="E2106" i="64"/>
  <c r="E2105" i="64"/>
  <c r="B2105" i="64" s="1"/>
  <c r="G2106" i="64"/>
  <c r="E2104" i="64"/>
  <c r="B2104" i="64" s="1"/>
  <c r="E2103" i="64"/>
  <c r="B2103" i="64" s="1"/>
  <c r="E2102" i="64"/>
  <c r="B2102" i="64" s="1"/>
  <c r="E2101" i="64"/>
  <c r="B2101" i="64" s="1"/>
  <c r="E2100" i="64"/>
  <c r="B2100" i="64" s="1"/>
  <c r="E2099" i="64"/>
  <c r="B2099" i="64" s="1"/>
  <c r="E2098" i="64"/>
  <c r="B2098" i="64" s="1"/>
  <c r="G2078" i="64"/>
  <c r="E2072" i="64"/>
  <c r="B2072" i="64" s="1"/>
  <c r="E2073" i="64"/>
  <c r="B2073" i="64" s="1"/>
  <c r="E2083" i="64"/>
  <c r="E2082" i="64"/>
  <c r="E2081" i="64"/>
  <c r="E2080" i="64"/>
  <c r="E2079" i="64"/>
  <c r="B2079" i="64" s="1"/>
  <c r="E2078" i="64"/>
  <c r="B2078" i="64" s="1"/>
  <c r="E2077" i="64"/>
  <c r="B2077" i="64" s="1"/>
  <c r="E2076" i="64"/>
  <c r="B2076" i="64" s="1"/>
  <c r="E2075" i="64"/>
  <c r="B2075" i="64" s="1"/>
  <c r="E2074" i="64"/>
  <c r="B2074" i="64" s="1"/>
  <c r="E2071" i="64"/>
  <c r="E1325" i="64"/>
  <c r="E1324" i="64"/>
  <c r="E1323" i="64"/>
  <c r="B1323" i="64" s="1"/>
  <c r="E1322" i="64"/>
  <c r="B1322" i="64" s="1"/>
  <c r="E1321" i="64"/>
  <c r="CW666" i="64" a="1"/>
  <c r="DH666" i="64" a="1"/>
  <c r="DA666" i="64" a="1"/>
  <c r="CR666" i="64" a="1"/>
  <c r="CT666" i="64" a="1"/>
  <c r="DJ666" i="64" a="1"/>
  <c r="DC666" i="64" a="1"/>
  <c r="DE666" i="64" a="1"/>
  <c r="DD666" i="64" a="1"/>
  <c r="CU666" i="64" a="1"/>
  <c r="CX666" i="64" a="1"/>
  <c r="CQ666" i="64" a="1"/>
  <c r="DG666" i="64" a="1"/>
  <c r="CP666" i="64" a="1"/>
  <c r="CZ666" i="64" a="1"/>
  <c r="CS666" i="64" a="1"/>
  <c r="DI666" i="64" a="1"/>
  <c r="DK666" i="64" a="1"/>
  <c r="DB666" i="64" a="1"/>
  <c r="CO666" i="64" a="1"/>
  <c r="DF666" i="64" a="1"/>
  <c r="CY666" i="64" a="1"/>
  <c r="CQ853" i="64" a="1"/>
  <c r="CY853" i="64" a="1"/>
  <c r="CW853" i="64" a="1"/>
  <c r="CS853" i="64" a="1"/>
  <c r="DB850" i="64" a="1"/>
  <c r="CV853" i="64" a="1"/>
  <c r="CU853" i="64" a="1"/>
  <c r="S853" i="64" a="1"/>
  <c r="V853" i="64" a="1"/>
  <c r="AB853" i="64" a="1"/>
  <c r="CO853" i="64" a="1"/>
  <c r="DA852" i="64" a="1"/>
  <c r="CR853" i="64" a="1"/>
  <c r="U853" i="64" a="1"/>
  <c r="AD850" i="64" a="1"/>
  <c r="DB628" i="64" a="1"/>
  <c r="W853" i="64" a="1"/>
  <c r="Y853" i="64" a="1"/>
  <c r="T853" i="64" a="1"/>
  <c r="CT853" i="64" a="1"/>
  <c r="CZ853" i="64" a="1"/>
  <c r="AC852" i="64" a="1"/>
  <c r="AA853" i="64" a="1"/>
  <c r="X853" i="64" a="1"/>
  <c r="CX853" i="64" a="1"/>
  <c r="CP853" i="64" a="1"/>
  <c r="AD628" i="64" a="1"/>
  <c r="Z853" i="64" a="1"/>
  <c r="CV68" i="1151" l="1"/>
  <c r="CV69" i="1151" s="1"/>
  <c r="X69" i="1151"/>
  <c r="AA48" i="1151"/>
  <c r="AA63" i="1151"/>
  <c r="AG8" i="1151"/>
  <c r="Z51" i="1151"/>
  <c r="Z17" i="861" s="1"/>
  <c r="AG15" i="1151"/>
  <c r="CW49" i="1151"/>
  <c r="CW64" i="1151"/>
  <c r="Z66" i="1151"/>
  <c r="Z22" i="861" s="1"/>
  <c r="CW50" i="1151"/>
  <c r="CW65" i="1151"/>
  <c r="AC34" i="1151"/>
  <c r="AC31" i="1151"/>
  <c r="AC33" i="1151"/>
  <c r="AC32" i="1151"/>
  <c r="AC35" i="1151"/>
  <c r="AB35" i="1151"/>
  <c r="AB32" i="1151"/>
  <c r="AB34" i="1151"/>
  <c r="AB31" i="1151"/>
  <c r="AB33" i="1151"/>
  <c r="CW46" i="1151"/>
  <c r="CW51" i="1151" s="1"/>
  <c r="CW61" i="1151"/>
  <c r="CW66" i="1151" s="1"/>
  <c r="CW47" i="1151"/>
  <c r="CW62" i="1151"/>
  <c r="CW48" i="1151"/>
  <c r="CW63" i="1151"/>
  <c r="CW22" i="861"/>
  <c r="CW17" i="861"/>
  <c r="AE20" i="1151"/>
  <c r="AD36" i="1151"/>
  <c r="AH17" i="1151"/>
  <c r="AH16" i="1151"/>
  <c r="AH26" i="1151"/>
  <c r="AH23" i="1151"/>
  <c r="AH25" i="1151"/>
  <c r="AH27" i="1151"/>
  <c r="AH40" i="1151"/>
  <c r="AH39" i="1151"/>
  <c r="AH42" i="1151"/>
  <c r="AH54" i="1151"/>
  <c r="AH43" i="1151"/>
  <c r="AH41" i="1151"/>
  <c r="AH57" i="1151"/>
  <c r="AH55" i="1151"/>
  <c r="AH4" i="1151"/>
  <c r="AH58" i="1151"/>
  <c r="AH24" i="1151"/>
  <c r="AH56" i="1151"/>
  <c r="AF18" i="1151"/>
  <c r="Y68" i="1151"/>
  <c r="AJ2" i="1151"/>
  <c r="AI3" i="1151"/>
  <c r="AI7" i="1151"/>
  <c r="AI1" i="1151"/>
  <c r="CX31" i="1151"/>
  <c r="CX33" i="1151"/>
  <c r="CX34" i="1151"/>
  <c r="CX35" i="1151"/>
  <c r="CX32" i="1151"/>
  <c r="AA46" i="1151"/>
  <c r="AA61" i="1151"/>
  <c r="CZ15" i="1151"/>
  <c r="CY18" i="1151"/>
  <c r="CY20" i="1151" s="1"/>
  <c r="CY36" i="1151" s="1"/>
  <c r="AA65" i="1151"/>
  <c r="AA50" i="1151"/>
  <c r="AA64" i="1151"/>
  <c r="AA49" i="1151"/>
  <c r="AA62" i="1151"/>
  <c r="AA47" i="1151"/>
  <c r="DH1" i="1151"/>
  <c r="DJ2" i="1151"/>
  <c r="DI3" i="1151"/>
  <c r="DI7" i="1151"/>
  <c r="DI8" i="1151"/>
  <c r="DH4" i="1151"/>
  <c r="DH16" i="1151"/>
  <c r="DH26" i="1151"/>
  <c r="DH27" i="1151"/>
  <c r="DH17" i="1151"/>
  <c r="DH23" i="1151"/>
  <c r="DH25" i="1151"/>
  <c r="DH24" i="1151"/>
  <c r="DH43" i="1151"/>
  <c r="DH41" i="1151"/>
  <c r="DH39" i="1151"/>
  <c r="DH42" i="1151"/>
  <c r="DH40" i="1151"/>
  <c r="DH56" i="1151"/>
  <c r="DH54" i="1151"/>
  <c r="DH57" i="1151"/>
  <c r="DH55" i="1151"/>
  <c r="DH58" i="1151"/>
  <c r="AD661" i="64"/>
  <c r="AD691" i="64" s="1"/>
  <c r="AD665" i="64"/>
  <c r="AD695" i="64" s="1"/>
  <c r="AD664" i="64"/>
  <c r="AD694" i="64" s="1"/>
  <c r="AD663" i="64"/>
  <c r="AD693" i="64" s="1"/>
  <c r="AD662" i="64"/>
  <c r="AD692" i="64" s="1"/>
  <c r="AC664" i="64"/>
  <c r="AC694" i="64" s="1"/>
  <c r="AC662" i="64"/>
  <c r="AC692" i="64" s="1"/>
  <c r="AA664" i="64"/>
  <c r="AA694" i="64" s="1"/>
  <c r="AA665" i="64"/>
  <c r="AA695" i="64" s="1"/>
  <c r="AA663" i="64"/>
  <c r="AA693" i="64" s="1"/>
  <c r="AA662" i="64"/>
  <c r="AA692" i="64" s="1"/>
  <c r="AA661" i="64"/>
  <c r="AA691" i="64" s="1"/>
  <c r="Z661" i="64"/>
  <c r="Z691" i="64" s="1"/>
  <c r="Z665" i="64"/>
  <c r="Z695" i="64" s="1"/>
  <c r="Z664" i="64"/>
  <c r="Z694" i="64" s="1"/>
  <c r="Z663" i="64"/>
  <c r="Z693" i="64" s="1"/>
  <c r="Z662" i="64"/>
  <c r="Z692" i="64" s="1"/>
  <c r="T665" i="64"/>
  <c r="T695" i="64" s="1"/>
  <c r="T664" i="64"/>
  <c r="T694" i="64" s="1"/>
  <c r="T663" i="64"/>
  <c r="T693" i="64" s="1"/>
  <c r="T662" i="64"/>
  <c r="T692" i="64" s="1"/>
  <c r="T661" i="64"/>
  <c r="T691" i="64" s="1"/>
  <c r="W663" i="64"/>
  <c r="W693" i="64" s="1"/>
  <c r="W661" i="64"/>
  <c r="W691" i="64" s="1"/>
  <c r="W665" i="64"/>
  <c r="W695" i="64" s="1"/>
  <c r="W664" i="64"/>
  <c r="W694" i="64" s="1"/>
  <c r="W662" i="64"/>
  <c r="W692" i="64" s="1"/>
  <c r="V665" i="64"/>
  <c r="V695" i="64" s="1"/>
  <c r="V664" i="64"/>
  <c r="V694" i="64" s="1"/>
  <c r="V663" i="64"/>
  <c r="V693" i="64" s="1"/>
  <c r="V662" i="64"/>
  <c r="V692" i="64" s="1"/>
  <c r="V661" i="64"/>
  <c r="V691" i="64" s="1"/>
  <c r="X665" i="64"/>
  <c r="X695" i="64" s="1"/>
  <c r="X664" i="64"/>
  <c r="X694" i="64" s="1"/>
  <c r="X662" i="64"/>
  <c r="X692" i="64" s="1"/>
  <c r="X663" i="64"/>
  <c r="X693" i="64" s="1"/>
  <c r="X661" i="64"/>
  <c r="X691" i="64" s="1"/>
  <c r="U662" i="64"/>
  <c r="U692" i="64" s="1"/>
  <c r="U661" i="64"/>
  <c r="U691" i="64" s="1"/>
  <c r="U665" i="64"/>
  <c r="U695" i="64" s="1"/>
  <c r="U664" i="64"/>
  <c r="U694" i="64" s="1"/>
  <c r="U663" i="64"/>
  <c r="U693" i="64" s="1"/>
  <c r="AC663" i="64"/>
  <c r="AC693" i="64" s="1"/>
  <c r="AB662" i="64"/>
  <c r="AB692" i="64" s="1"/>
  <c r="AB661" i="64"/>
  <c r="AB691" i="64" s="1"/>
  <c r="AB663" i="64"/>
  <c r="AB693" i="64" s="1"/>
  <c r="AB665" i="64"/>
  <c r="AB695" i="64" s="1"/>
  <c r="AB664" i="64"/>
  <c r="AB694" i="64" s="1"/>
  <c r="Y665" i="64"/>
  <c r="Y695" i="64" s="1"/>
  <c r="Y664" i="64"/>
  <c r="Y694" i="64" s="1"/>
  <c r="Y663" i="64"/>
  <c r="Y693" i="64" s="1"/>
  <c r="Y661" i="64"/>
  <c r="Y691" i="64" s="1"/>
  <c r="Y662" i="64"/>
  <c r="Y692" i="64" s="1"/>
  <c r="AC661" i="64"/>
  <c r="AC676" i="64" s="1"/>
  <c r="CV662" i="64"/>
  <c r="CV692" i="64" s="1"/>
  <c r="CV661" i="64"/>
  <c r="CV691" i="64" s="1"/>
  <c r="CV696" i="64" s="1"/>
  <c r="CV665" i="64"/>
  <c r="CV695" i="64" s="1"/>
  <c r="CV664" i="64"/>
  <c r="CV694" i="64" s="1"/>
  <c r="CV663" i="64"/>
  <c r="CV693" i="64" s="1"/>
  <c r="S665" i="64"/>
  <c r="S695" i="64" s="1"/>
  <c r="S664" i="64"/>
  <c r="S694" i="64" s="1"/>
  <c r="S663" i="64"/>
  <c r="S693" i="64" s="1"/>
  <c r="S662" i="64"/>
  <c r="S692" i="64" s="1"/>
  <c r="S661" i="64"/>
  <c r="S691" i="64" s="1"/>
  <c r="DC688" i="64" a="1"/>
  <c r="DC688" i="64" s="1"/>
  <c r="DC687" i="64" a="1"/>
  <c r="DC687" i="64" s="1"/>
  <c r="DC686" i="64" a="1"/>
  <c r="DC686" i="64" s="1"/>
  <c r="DC684" i="64" a="1"/>
  <c r="DC684" i="64" s="1"/>
  <c r="DC685" i="64" a="1"/>
  <c r="DC685" i="64" s="1"/>
  <c r="AE687" i="64" a="1"/>
  <c r="AE687" i="64" s="1"/>
  <c r="AE686" i="64" a="1"/>
  <c r="AE686" i="64" s="1"/>
  <c r="AE685" i="64" a="1"/>
  <c r="AE685" i="64" s="1"/>
  <c r="AE688" i="64" a="1"/>
  <c r="AE688" i="64" s="1"/>
  <c r="AE684" i="64" a="1"/>
  <c r="AE684" i="64" s="1"/>
  <c r="AC695" i="64"/>
  <c r="CY666" i="64"/>
  <c r="DF666" i="64"/>
  <c r="CO666" i="64"/>
  <c r="DB666" i="64"/>
  <c r="DK666" i="64"/>
  <c r="DI666" i="64"/>
  <c r="CS666" i="64"/>
  <c r="CZ666" i="64"/>
  <c r="CP666" i="64"/>
  <c r="DG666" i="64"/>
  <c r="CQ666" i="64"/>
  <c r="CX666" i="64"/>
  <c r="CU666" i="64"/>
  <c r="DD666" i="64"/>
  <c r="DE666" i="64"/>
  <c r="DC666" i="64"/>
  <c r="DJ666" i="64"/>
  <c r="CT666" i="64"/>
  <c r="CR666" i="64"/>
  <c r="DA666" i="64"/>
  <c r="DH666" i="64"/>
  <c r="CW666" i="64"/>
  <c r="DF702" i="64"/>
  <c r="DC657" i="64" a="1"/>
  <c r="DC657" i="64" s="1"/>
  <c r="DC671" i="64" a="1"/>
  <c r="DC671" i="64" s="1"/>
  <c r="DC656" i="64" a="1"/>
  <c r="DC656" i="64" s="1"/>
  <c r="DC672" i="64" a="1"/>
  <c r="DC672" i="64" s="1"/>
  <c r="DC673" i="64" a="1"/>
  <c r="DC673" i="64" s="1"/>
  <c r="DC669" i="64" a="1"/>
  <c r="DC669" i="64" s="1"/>
  <c r="DC653" i="64" a="1"/>
  <c r="DC653" i="64" s="1"/>
  <c r="DC654" i="64" a="1"/>
  <c r="DC654" i="64" s="1"/>
  <c r="DC670" i="64" a="1"/>
  <c r="DC670" i="64" s="1"/>
  <c r="DC655" i="64" a="1"/>
  <c r="DC655" i="64" s="1"/>
  <c r="DB702" i="64"/>
  <c r="DK702" i="64"/>
  <c r="DI702" i="64"/>
  <c r="AE653" i="64" a="1"/>
  <c r="AE653" i="64" s="1"/>
  <c r="AE661" i="64" s="1"/>
  <c r="AE670" i="64" a="1"/>
  <c r="AE670" i="64" s="1"/>
  <c r="AE654" i="64" a="1"/>
  <c r="AE654" i="64" s="1"/>
  <c r="AE662" i="64" s="1"/>
  <c r="AE655" i="64" a="1"/>
  <c r="AE655" i="64" s="1"/>
  <c r="AE663" i="64" s="1"/>
  <c r="AE656" i="64" a="1"/>
  <c r="AE656" i="64" s="1"/>
  <c r="AE664" i="64" s="1"/>
  <c r="AE657" i="64" a="1"/>
  <c r="AE657" i="64" s="1"/>
  <c r="AE665" i="64" s="1"/>
  <c r="AE671" i="64" a="1"/>
  <c r="AE671" i="64" s="1"/>
  <c r="AE672" i="64" a="1"/>
  <c r="AE672" i="64" s="1"/>
  <c r="AE669" i="64" a="1"/>
  <c r="AE669" i="64" s="1"/>
  <c r="AE673" i="64" a="1"/>
  <c r="AE673" i="64" s="1"/>
  <c r="DG702" i="64"/>
  <c r="DD702" i="64"/>
  <c r="DE702" i="64"/>
  <c r="DC702" i="64"/>
  <c r="DJ702" i="64"/>
  <c r="DH702" i="64"/>
  <c r="CX702" i="64"/>
  <c r="CU702" i="64"/>
  <c r="CO702" i="64"/>
  <c r="CY702" i="64"/>
  <c r="CP702" i="64"/>
  <c r="CT702" i="64"/>
  <c r="CR702" i="64"/>
  <c r="CQ702" i="64"/>
  <c r="DA702" i="64"/>
  <c r="CS702" i="64"/>
  <c r="CZ702" i="64"/>
  <c r="CW702" i="64"/>
  <c r="DA138" i="64"/>
  <c r="DA141" i="64" s="1"/>
  <c r="DA143" i="64" s="1"/>
  <c r="AE139" i="64" a="1"/>
  <c r="AE139" i="64" s="1"/>
  <c r="AE138" i="64" s="1"/>
  <c r="AE140" i="64" a="1"/>
  <c r="AE140" i="64" s="1"/>
  <c r="AD141" i="64"/>
  <c r="AD143" i="64" s="1"/>
  <c r="DC140" i="64" a="1"/>
  <c r="DC140" i="64" s="1"/>
  <c r="DC139" i="64" a="1"/>
  <c r="DC139" i="64" s="1"/>
  <c r="Z853" i="64"/>
  <c r="X853" i="64"/>
  <c r="S853" i="64"/>
  <c r="CU853" i="64"/>
  <c r="CS853" i="64"/>
  <c r="CX853" i="64"/>
  <c r="CR853" i="64"/>
  <c r="T853" i="64"/>
  <c r="U853" i="64"/>
  <c r="CQ853" i="64"/>
  <c r="Y853" i="64"/>
  <c r="W853" i="64"/>
  <c r="V853" i="64"/>
  <c r="AA853" i="64"/>
  <c r="CP853" i="64"/>
  <c r="CW853" i="64"/>
  <c r="CO853" i="64"/>
  <c r="CT853" i="64"/>
  <c r="CV853" i="64"/>
  <c r="CY853" i="64"/>
  <c r="CV23" i="861"/>
  <c r="AB853" i="64"/>
  <c r="AC852" i="64"/>
  <c r="AD850" i="64"/>
  <c r="CZ853" i="64"/>
  <c r="AD628" i="64"/>
  <c r="AD630" i="64" s="1"/>
  <c r="DA852" i="64"/>
  <c r="DB850" i="64"/>
  <c r="DC262" i="64" a="1"/>
  <c r="DC262" i="64" s="1"/>
  <c r="DC849" i="64" a="1"/>
  <c r="DC849" i="64" s="1"/>
  <c r="AE262" i="64" a="1"/>
  <c r="AE262" i="64" s="1"/>
  <c r="AE849" i="64" a="1"/>
  <c r="AE849" i="64" s="1"/>
  <c r="DB628" i="64"/>
  <c r="DB630" i="64" s="1"/>
  <c r="AE628" i="64" a="1"/>
  <c r="DB588" i="64" a="1"/>
  <c r="DB852" i="64" a="1"/>
  <c r="AD852" i="64" a="1"/>
  <c r="AD588" i="64" a="1"/>
  <c r="CZ395" i="64" a="1"/>
  <c r="DH395" i="64" a="1"/>
  <c r="CR395" i="64" a="1"/>
  <c r="AC853" i="64" a="1"/>
  <c r="DC850" i="64" a="1"/>
  <c r="AE850" i="64" a="1"/>
  <c r="DA853" i="64" a="1"/>
  <c r="DA15" i="1151" l="1"/>
  <c r="CZ18" i="1151"/>
  <c r="CZ20" i="1151" s="1"/>
  <c r="CZ36" i="1151" s="1"/>
  <c r="Y69" i="1151"/>
  <c r="AB63" i="1151"/>
  <c r="AB48" i="1151"/>
  <c r="AA66" i="1151"/>
  <c r="AA22" i="861" s="1"/>
  <c r="AB46" i="1151"/>
  <c r="AB61" i="1151"/>
  <c r="AF20" i="1151"/>
  <c r="AB49" i="1151"/>
  <c r="AB64" i="1151"/>
  <c r="AA51" i="1151"/>
  <c r="AA17" i="861" s="1"/>
  <c r="AB62" i="1151"/>
  <c r="AB47" i="1151"/>
  <c r="AH15" i="1151"/>
  <c r="AB50" i="1151"/>
  <c r="AB65" i="1151"/>
  <c r="CX62" i="1151"/>
  <c r="CX47" i="1151"/>
  <c r="AC50" i="1151"/>
  <c r="AC65" i="1151"/>
  <c r="Z68" i="1151"/>
  <c r="CX50" i="1151"/>
  <c r="CX65" i="1151"/>
  <c r="AC62" i="1151"/>
  <c r="AC47" i="1151"/>
  <c r="CX49" i="1151"/>
  <c r="CX64" i="1151"/>
  <c r="AC48" i="1151"/>
  <c r="AC63" i="1151"/>
  <c r="CX48" i="1151"/>
  <c r="CX63" i="1151"/>
  <c r="AD32" i="1151"/>
  <c r="AD34" i="1151"/>
  <c r="AD35" i="1151"/>
  <c r="AD33" i="1151"/>
  <c r="AD31" i="1151"/>
  <c r="AC61" i="1151"/>
  <c r="AC46" i="1151"/>
  <c r="CX46" i="1151"/>
  <c r="CX51" i="1151" s="1"/>
  <c r="CX61" i="1151"/>
  <c r="CX66" i="1151" s="1"/>
  <c r="AC49" i="1151"/>
  <c r="AC64" i="1151"/>
  <c r="CX22" i="861"/>
  <c r="CX17" i="861"/>
  <c r="AH8" i="1151"/>
  <c r="AI23" i="1151"/>
  <c r="AI26" i="1151"/>
  <c r="AI16" i="1151"/>
  <c r="AI27" i="1151"/>
  <c r="AI25" i="1151"/>
  <c r="AI24" i="1151"/>
  <c r="AI41" i="1151"/>
  <c r="AI39" i="1151"/>
  <c r="AI42" i="1151"/>
  <c r="AI40" i="1151"/>
  <c r="AI43" i="1151"/>
  <c r="AI55" i="1151"/>
  <c r="AI54" i="1151"/>
  <c r="AI57" i="1151"/>
  <c r="AI4" i="1151"/>
  <c r="AI58" i="1151"/>
  <c r="AI17" i="1151"/>
  <c r="AI56" i="1151"/>
  <c r="AE36" i="1151"/>
  <c r="AK2" i="1151"/>
  <c r="AJ3" i="1151"/>
  <c r="AJ7" i="1151"/>
  <c r="AJ1" i="1151"/>
  <c r="AG18" i="1151"/>
  <c r="CY34" i="1151"/>
  <c r="CY32" i="1151"/>
  <c r="CY35" i="1151"/>
  <c r="CY31" i="1151"/>
  <c r="CY33" i="1151"/>
  <c r="CW68" i="1151"/>
  <c r="CW69" i="1151" s="1"/>
  <c r="DI1" i="1151"/>
  <c r="DI4" i="1151"/>
  <c r="DI16" i="1151"/>
  <c r="DI17" i="1151"/>
  <c r="DI23" i="1151"/>
  <c r="DI24" i="1151"/>
  <c r="DI27" i="1151"/>
  <c r="DI25" i="1151"/>
  <c r="DI39" i="1151"/>
  <c r="DI43" i="1151"/>
  <c r="DI41" i="1151"/>
  <c r="DI42" i="1151"/>
  <c r="DI26" i="1151"/>
  <c r="DI40" i="1151"/>
  <c r="DI58" i="1151"/>
  <c r="DI56" i="1151"/>
  <c r="DI54" i="1151"/>
  <c r="DI57" i="1151"/>
  <c r="DI55" i="1151"/>
  <c r="DK2" i="1151"/>
  <c r="DJ3" i="1151"/>
  <c r="DJ7" i="1151"/>
  <c r="DJ8" i="1151"/>
  <c r="AC691" i="64"/>
  <c r="AC696" i="64" s="1"/>
  <c r="DC662" i="64"/>
  <c r="DC692" i="64" s="1"/>
  <c r="DC661" i="64"/>
  <c r="DC691" i="64" s="1"/>
  <c r="DC696" i="64" s="1"/>
  <c r="DC664" i="64"/>
  <c r="DC694" i="64" s="1"/>
  <c r="DC665" i="64"/>
  <c r="DC695" i="64" s="1"/>
  <c r="DC663" i="64"/>
  <c r="DC693" i="64" s="1"/>
  <c r="DA665" i="64"/>
  <c r="DA695" i="64" s="1"/>
  <c r="DA664" i="64"/>
  <c r="DA694" i="64" s="1"/>
  <c r="DA663" i="64"/>
  <c r="DA693" i="64" s="1"/>
  <c r="DA662" i="64"/>
  <c r="DA692" i="64" s="1"/>
  <c r="DA661" i="64"/>
  <c r="DA691" i="64" s="1"/>
  <c r="DA696" i="64" s="1"/>
  <c r="CX665" i="64"/>
  <c r="CX695" i="64" s="1"/>
  <c r="CX664" i="64"/>
  <c r="CX694" i="64" s="1"/>
  <c r="CX663" i="64"/>
  <c r="CX693" i="64" s="1"/>
  <c r="CX661" i="64"/>
  <c r="CX691" i="64" s="1"/>
  <c r="CX696" i="64" s="1"/>
  <c r="CX662" i="64"/>
  <c r="CX692" i="64" s="1"/>
  <c r="CQ662" i="64"/>
  <c r="CQ692" i="64" s="1"/>
  <c r="CQ665" i="64"/>
  <c r="CQ695" i="64" s="1"/>
  <c r="CQ661" i="64"/>
  <c r="CQ691" i="64" s="1"/>
  <c r="CQ696" i="64" s="1"/>
  <c r="CQ663" i="64"/>
  <c r="CQ693" i="64" s="1"/>
  <c r="CQ664" i="64"/>
  <c r="CQ694" i="64" s="1"/>
  <c r="CP661" i="64"/>
  <c r="CP691" i="64" s="1"/>
  <c r="CP696" i="64" s="1"/>
  <c r="CP665" i="64"/>
  <c r="CP695" i="64" s="1"/>
  <c r="CP664" i="64"/>
  <c r="CP694" i="64" s="1"/>
  <c r="CP662" i="64"/>
  <c r="CP692" i="64" s="1"/>
  <c r="CP663" i="64"/>
  <c r="CP693" i="64" s="1"/>
  <c r="DB661" i="64"/>
  <c r="DB691" i="64" s="1"/>
  <c r="DB696" i="64" s="1"/>
  <c r="CZ665" i="64"/>
  <c r="CZ695" i="64" s="1"/>
  <c r="CZ664" i="64"/>
  <c r="CZ694" i="64" s="1"/>
  <c r="CZ663" i="64"/>
  <c r="CZ693" i="64" s="1"/>
  <c r="CZ662" i="64"/>
  <c r="CZ692" i="64" s="1"/>
  <c r="CZ661" i="64"/>
  <c r="CZ691" i="64" s="1"/>
  <c r="CZ696" i="64" s="1"/>
  <c r="DB662" i="64"/>
  <c r="DB692" i="64" s="1"/>
  <c r="CS665" i="64"/>
  <c r="CS695" i="64" s="1"/>
  <c r="CS661" i="64"/>
  <c r="CS691" i="64" s="1"/>
  <c r="CS696" i="64" s="1"/>
  <c r="CS664" i="64"/>
  <c r="CS694" i="64" s="1"/>
  <c r="CS662" i="64"/>
  <c r="CS692" i="64" s="1"/>
  <c r="CS663" i="64"/>
  <c r="CS693" i="64" s="1"/>
  <c r="CW665" i="64"/>
  <c r="CW695" i="64" s="1"/>
  <c r="CW663" i="64"/>
  <c r="CW693" i="64" s="1"/>
  <c r="CW664" i="64"/>
  <c r="CW694" i="64" s="1"/>
  <c r="CW662" i="64"/>
  <c r="CW692" i="64" s="1"/>
  <c r="CW661" i="64"/>
  <c r="CW691" i="64" s="1"/>
  <c r="CW696" i="64" s="1"/>
  <c r="CR664" i="64"/>
  <c r="CR694" i="64" s="1"/>
  <c r="CR665" i="64"/>
  <c r="CR695" i="64" s="1"/>
  <c r="CR661" i="64"/>
  <c r="CR691" i="64" s="1"/>
  <c r="CR696" i="64" s="1"/>
  <c r="CR663" i="64"/>
  <c r="CR693" i="64" s="1"/>
  <c r="CR662" i="64"/>
  <c r="CR692" i="64" s="1"/>
  <c r="CO665" i="64"/>
  <c r="CO695" i="64" s="1"/>
  <c r="CO663" i="64"/>
  <c r="CO693" i="64" s="1"/>
  <c r="CO664" i="64"/>
  <c r="CO694" i="64" s="1"/>
  <c r="CO662" i="64"/>
  <c r="CO692" i="64" s="1"/>
  <c r="CO661" i="64"/>
  <c r="CO691" i="64" s="1"/>
  <c r="CO696" i="64" s="1"/>
  <c r="CT664" i="64"/>
  <c r="CT694" i="64" s="1"/>
  <c r="CT665" i="64"/>
  <c r="CT695" i="64" s="1"/>
  <c r="CT663" i="64"/>
  <c r="CT693" i="64" s="1"/>
  <c r="CT661" i="64"/>
  <c r="CT691" i="64" s="1"/>
  <c r="CT696" i="64" s="1"/>
  <c r="CT662" i="64"/>
  <c r="CT692" i="64" s="1"/>
  <c r="DB663" i="64"/>
  <c r="DB693" i="64" s="1"/>
  <c r="CY665" i="64"/>
  <c r="CY695" i="64" s="1"/>
  <c r="CY664" i="64"/>
  <c r="CY694" i="64" s="1"/>
  <c r="CY663" i="64"/>
  <c r="CY693" i="64" s="1"/>
  <c r="CY662" i="64"/>
  <c r="CY692" i="64" s="1"/>
  <c r="CY661" i="64"/>
  <c r="CY691" i="64" s="1"/>
  <c r="CY696" i="64" s="1"/>
  <c r="DB665" i="64"/>
  <c r="DB695" i="64" s="1"/>
  <c r="DB664" i="64"/>
  <c r="DB694" i="64" s="1"/>
  <c r="CU661" i="64"/>
  <c r="CU691" i="64" s="1"/>
  <c r="CU696" i="64" s="1"/>
  <c r="CU663" i="64"/>
  <c r="CU693" i="64" s="1"/>
  <c r="CU665" i="64"/>
  <c r="CU695" i="64" s="1"/>
  <c r="CU664" i="64"/>
  <c r="CU694" i="64" s="1"/>
  <c r="CU662" i="64"/>
  <c r="CU692" i="64" s="1"/>
  <c r="AE692" i="64"/>
  <c r="AE695" i="64"/>
  <c r="AE694" i="64"/>
  <c r="AE691" i="64"/>
  <c r="AE693" i="64"/>
  <c r="AB696" i="64"/>
  <c r="Y696" i="64"/>
  <c r="V696" i="64"/>
  <c r="AA696" i="64"/>
  <c r="U696" i="64"/>
  <c r="W696" i="64"/>
  <c r="AD696" i="64"/>
  <c r="X696" i="64"/>
  <c r="T696" i="64"/>
  <c r="Z696" i="64"/>
  <c r="W677" i="64"/>
  <c r="T679" i="64"/>
  <c r="AD680" i="64"/>
  <c r="AB678" i="64"/>
  <c r="X677" i="64"/>
  <c r="AB676" i="64"/>
  <c r="Z678" i="64"/>
  <c r="Y677" i="64"/>
  <c r="AA679" i="64"/>
  <c r="W679" i="64"/>
  <c r="U676" i="64"/>
  <c r="AC678" i="64"/>
  <c r="X679" i="64"/>
  <c r="CV680" i="64"/>
  <c r="X680" i="64"/>
  <c r="Z680" i="64"/>
  <c r="Z676" i="64"/>
  <c r="AB679" i="64"/>
  <c r="V679" i="64"/>
  <c r="Z679" i="64"/>
  <c r="Y678" i="64"/>
  <c r="U677" i="64"/>
  <c r="U679" i="64"/>
  <c r="AA677" i="64"/>
  <c r="AD678" i="64"/>
  <c r="X678" i="64"/>
  <c r="T676" i="64"/>
  <c r="CV679" i="64"/>
  <c r="AB677" i="64"/>
  <c r="V677" i="64"/>
  <c r="Z677" i="64"/>
  <c r="Y680" i="64"/>
  <c r="AB680" i="64"/>
  <c r="V678" i="64"/>
  <c r="AA680" i="64"/>
  <c r="Y676" i="64"/>
  <c r="V676" i="64"/>
  <c r="W680" i="64"/>
  <c r="AA676" i="64"/>
  <c r="Y679" i="64"/>
  <c r="AD677" i="64"/>
  <c r="AA678" i="64"/>
  <c r="U678" i="64"/>
  <c r="W678" i="64"/>
  <c r="AD679" i="64"/>
  <c r="W676" i="64"/>
  <c r="AD676" i="64"/>
  <c r="U680" i="64"/>
  <c r="T677" i="64"/>
  <c r="CV677" i="64"/>
  <c r="AC680" i="64"/>
  <c r="T678" i="64"/>
  <c r="CV676" i="64"/>
  <c r="AC677" i="64"/>
  <c r="X676" i="64"/>
  <c r="T680" i="64"/>
  <c r="CV678" i="64"/>
  <c r="AC679" i="64"/>
  <c r="V680" i="64"/>
  <c r="S676" i="64"/>
  <c r="AE676" i="64"/>
  <c r="AE679" i="64"/>
  <c r="AE680" i="64"/>
  <c r="AE678" i="64"/>
  <c r="AE677" i="64"/>
  <c r="S677" i="64"/>
  <c r="S680" i="64"/>
  <c r="S678" i="64"/>
  <c r="S679" i="64"/>
  <c r="DB138" i="64"/>
  <c r="DB141" i="64" s="1"/>
  <c r="DB143" i="64" s="1"/>
  <c r="AE141" i="64"/>
  <c r="AE143" i="64" s="1"/>
  <c r="CW23" i="861"/>
  <c r="AE628" i="64"/>
  <c r="DC850" i="64"/>
  <c r="AE850" i="64"/>
  <c r="AD852" i="64"/>
  <c r="AC853" i="64"/>
  <c r="DB852" i="64"/>
  <c r="DA853" i="64"/>
  <c r="CX592" i="64"/>
  <c r="CO596" i="64"/>
  <c r="CR592" i="64"/>
  <c r="CZ592" i="64"/>
  <c r="CS592" i="64"/>
  <c r="CQ592" i="64"/>
  <c r="CY592" i="64"/>
  <c r="CP592" i="64"/>
  <c r="DC243" i="64" a="1"/>
  <c r="DC243" i="64" s="1"/>
  <c r="DC629" i="64" a="1"/>
  <c r="DC629" i="64" s="1"/>
  <c r="CV592" i="64"/>
  <c r="CW592" i="64"/>
  <c r="CT592" i="64"/>
  <c r="CU592" i="64"/>
  <c r="AE243" i="64" a="1"/>
  <c r="AE243" i="64" s="1"/>
  <c r="AE629" i="64" a="1"/>
  <c r="AE629" i="64" s="1"/>
  <c r="DC595" i="64" a="1"/>
  <c r="DC595" i="64" s="1"/>
  <c r="DC230" i="64" a="1"/>
  <c r="DC230" i="64" s="1"/>
  <c r="AE595" i="64" a="1"/>
  <c r="AE595" i="64" s="1"/>
  <c r="AE230" i="64" a="1"/>
  <c r="AE230" i="64" s="1"/>
  <c r="W596" i="64"/>
  <c r="W592" i="64"/>
  <c r="Y596" i="64"/>
  <c r="Y592" i="64"/>
  <c r="S596" i="64"/>
  <c r="S592" i="64"/>
  <c r="AA596" i="64"/>
  <c r="AA592" i="64"/>
  <c r="U596" i="64"/>
  <c r="U592" i="64"/>
  <c r="V596" i="64"/>
  <c r="V592" i="64"/>
  <c r="T596" i="64"/>
  <c r="T592" i="64"/>
  <c r="Z596" i="64"/>
  <c r="Z592" i="64"/>
  <c r="AB592" i="64"/>
  <c r="X596" i="64"/>
  <c r="X592" i="64"/>
  <c r="DA592" i="64"/>
  <c r="AC592" i="64"/>
  <c r="DB588" i="64"/>
  <c r="DB596" i="64" s="1"/>
  <c r="AD588" i="64"/>
  <c r="AD596" i="64" s="1"/>
  <c r="DC591" i="64" a="1"/>
  <c r="DC591" i="64" s="1"/>
  <c r="AE591" i="64" a="1"/>
  <c r="AE591" i="64" s="1"/>
  <c r="DC4" i="64"/>
  <c r="DC587" i="64" a="1"/>
  <c r="DC587" i="64" s="1"/>
  <c r="AE4" i="64"/>
  <c r="AE587" i="64" a="1"/>
  <c r="AE587" i="64" s="1"/>
  <c r="DD52" i="863" a="1"/>
  <c r="DD52" i="863" s="1"/>
  <c r="DD40" i="863"/>
  <c r="U70" i="861"/>
  <c r="AF190" i="64"/>
  <c r="AF7" i="64"/>
  <c r="AE8" i="64" s="1"/>
  <c r="AD8" i="64"/>
  <c r="Y46" i="861"/>
  <c r="Y87" i="861" s="1"/>
  <c r="CU67" i="861"/>
  <c r="DD53" i="863" a="1"/>
  <c r="DD53" i="863" s="1"/>
  <c r="DD7" i="863"/>
  <c r="DD41" i="863"/>
  <c r="DD3" i="863"/>
  <c r="DD68" i="863" s="1" a="1"/>
  <c r="DD68" i="863" s="1"/>
  <c r="DD38" i="863"/>
  <c r="DD39" i="863"/>
  <c r="DD54" i="863" a="1"/>
  <c r="DD54" i="863" s="1"/>
  <c r="DE2" i="863"/>
  <c r="DD55" i="863" a="1"/>
  <c r="DD55" i="863" s="1"/>
  <c r="DD8" i="863"/>
  <c r="DD56" i="863" a="1"/>
  <c r="DD56" i="863" s="1"/>
  <c r="DC42" i="863"/>
  <c r="DC21" i="863" s="1"/>
  <c r="DC32" i="861" s="1"/>
  <c r="DC4" i="863"/>
  <c r="DC66" i="863" a="1"/>
  <c r="DC66" i="863" s="1"/>
  <c r="DC57" i="863"/>
  <c r="DC68" i="863" a="1"/>
  <c r="DC68" i="863" s="1"/>
  <c r="DC1" i="863"/>
  <c r="DC43" i="863"/>
  <c r="AF1" i="64"/>
  <c r="AG2" i="64"/>
  <c r="AF3" i="64"/>
  <c r="DC1" i="64"/>
  <c r="DC194" i="64"/>
  <c r="DC212" i="64"/>
  <c r="DD8" i="64"/>
  <c r="DD208" i="64"/>
  <c r="DD3" i="64"/>
  <c r="DD190" i="64"/>
  <c r="DD7" i="64"/>
  <c r="DE2" i="64"/>
  <c r="DD209" i="64"/>
  <c r="DD191" i="64"/>
  <c r="DD192" i="64"/>
  <c r="DD210" i="64"/>
  <c r="DD193" i="64"/>
  <c r="DD211" i="64"/>
  <c r="DC1" i="864"/>
  <c r="AD32" i="861"/>
  <c r="DC2" i="861"/>
  <c r="DC1" i="861" s="1"/>
  <c r="DC24" i="864"/>
  <c r="AE43" i="863"/>
  <c r="AE42" i="863"/>
  <c r="AE21" i="863" s="1"/>
  <c r="AE24" i="864"/>
  <c r="AE94" i="861" s="1"/>
  <c r="DD9" i="861"/>
  <c r="DD8" i="861"/>
  <c r="DD4" i="861"/>
  <c r="DD5" i="861" s="1"/>
  <c r="DE3" i="861"/>
  <c r="AE57" i="863"/>
  <c r="AE70" i="863" a="1"/>
  <c r="AE70" i="863" s="1"/>
  <c r="AE68" i="863" a="1"/>
  <c r="AE68" i="863" s="1"/>
  <c r="AE66" i="863" a="1"/>
  <c r="AE66" i="863" s="1"/>
  <c r="AE4" i="863"/>
  <c r="AH1" i="861"/>
  <c r="AH8" i="861"/>
  <c r="AI3" i="861"/>
  <c r="AH4" i="861"/>
  <c r="AH5" i="861" s="1"/>
  <c r="AF56" i="863" a="1"/>
  <c r="AF56" i="863" s="1"/>
  <c r="AF55" i="863" a="1"/>
  <c r="AF55" i="863" s="1"/>
  <c r="AF39" i="863"/>
  <c r="AF41" i="863"/>
  <c r="AF54" i="863" a="1"/>
  <c r="AF54" i="863" s="1"/>
  <c r="AF53" i="863" a="1"/>
  <c r="AF53" i="863" s="1"/>
  <c r="AF52" i="863" a="1"/>
  <c r="AF52" i="863" s="1"/>
  <c r="AF3" i="863"/>
  <c r="AF1" i="863"/>
  <c r="AF38" i="863"/>
  <c r="AG2" i="863"/>
  <c r="AG40" i="863" s="1"/>
  <c r="AF22" i="864"/>
  <c r="AF20" i="864"/>
  <c r="AF21" i="864"/>
  <c r="AF1" i="864"/>
  <c r="AF3" i="864"/>
  <c r="AF4" i="864" s="1"/>
  <c r="AG2" i="864"/>
  <c r="AG23" i="864" s="1"/>
  <c r="DD7" i="864"/>
  <c r="DD22" i="864"/>
  <c r="DD21" i="864"/>
  <c r="DD20" i="864"/>
  <c r="DD3" i="864"/>
  <c r="DD4" i="864" s="1"/>
  <c r="DD8" i="864"/>
  <c r="DE2" i="864"/>
  <c r="DE23" i="864" s="1"/>
  <c r="AE4" i="864"/>
  <c r="Q1" i="860"/>
  <c r="Q7" i="860"/>
  <c r="Q3" i="860"/>
  <c r="Q4" i="860" s="1"/>
  <c r="S1" i="860"/>
  <c r="T2" i="860"/>
  <c r="S3" i="860"/>
  <c r="S4" i="860" s="1"/>
  <c r="S7" i="860"/>
  <c r="CW4" i="860"/>
  <c r="CW1" i="860"/>
  <c r="CX9" i="860"/>
  <c r="CX8" i="860"/>
  <c r="CX3" i="860"/>
  <c r="CY2" i="860"/>
  <c r="Y1494" i="64"/>
  <c r="Y1496" i="64" s="1"/>
  <c r="BD1245" i="64" a="1"/>
  <c r="BD1245" i="64" s="1"/>
  <c r="CC1245" i="64" a="1"/>
  <c r="CC1245" i="64" s="1"/>
  <c r="BF1245" i="64" a="1"/>
  <c r="BF1245" i="64" s="1"/>
  <c r="AK1245" i="64" a="1"/>
  <c r="AK1245" i="64" s="1"/>
  <c r="CJ1245" i="64" a="1"/>
  <c r="CJ1245" i="64" s="1"/>
  <c r="CF1245" i="64" a="1"/>
  <c r="CF1245" i="64" s="1"/>
  <c r="CK1245" i="64" a="1"/>
  <c r="CK1245" i="64" s="1"/>
  <c r="AF1245" i="64" a="1"/>
  <c r="AF1245" i="64" s="1"/>
  <c r="BW1245" i="64" a="1"/>
  <c r="BW1245" i="64" s="1"/>
  <c r="AY1245" i="64" a="1"/>
  <c r="AY1245" i="64" s="1"/>
  <c r="BI1245" i="64" a="1"/>
  <c r="BI1245" i="64" s="1"/>
  <c r="AW1245" i="64" a="1"/>
  <c r="AW1245" i="64" s="1"/>
  <c r="AZ1245" i="64" a="1"/>
  <c r="AZ1245" i="64" s="1"/>
  <c r="AU1245" i="64" a="1"/>
  <c r="AU1245" i="64" s="1"/>
  <c r="BU1245" i="64" a="1"/>
  <c r="BU1245" i="64" s="1"/>
  <c r="BE1245" i="64" a="1"/>
  <c r="BE1245" i="64" s="1"/>
  <c r="AG1245" i="64" a="1"/>
  <c r="AG1245" i="64" s="1"/>
  <c r="AO1245" i="64" a="1"/>
  <c r="AO1245" i="64" s="1"/>
  <c r="BG1245" i="64" a="1"/>
  <c r="BG1245" i="64" s="1"/>
  <c r="AR1245" i="64" a="1"/>
  <c r="AR1245" i="64" s="1"/>
  <c r="CI1245" i="64" a="1"/>
  <c r="CI1245" i="64" s="1"/>
  <c r="AQ1245" i="64" a="1"/>
  <c r="AQ1245" i="64" s="1"/>
  <c r="BZ1245" i="64" a="1"/>
  <c r="BZ1245" i="64" s="1"/>
  <c r="BO1245" i="64" a="1"/>
  <c r="BO1245" i="64" s="1"/>
  <c r="BA1245" i="64" a="1"/>
  <c r="BA1245" i="64" s="1"/>
  <c r="CG1245" i="64" a="1"/>
  <c r="CG1245" i="64" s="1"/>
  <c r="BH1245" i="64" a="1"/>
  <c r="BH1245" i="64" s="1"/>
  <c r="BC1245" i="64" a="1"/>
  <c r="BC1245" i="64" s="1"/>
  <c r="AE1245" i="64" a="1"/>
  <c r="AE1245" i="64" s="1"/>
  <c r="AI1245" i="64" a="1"/>
  <c r="AI1245" i="64" s="1"/>
  <c r="AL1245" i="64" a="1"/>
  <c r="AL1245" i="64" s="1"/>
  <c r="AT1245" i="64" a="1"/>
  <c r="AT1245" i="64" s="1"/>
  <c r="BT1245" i="64" a="1"/>
  <c r="BT1245" i="64" s="1"/>
  <c r="AP1245" i="64" a="1"/>
  <c r="AP1245" i="64" s="1"/>
  <c r="AS1245" i="64" a="1"/>
  <c r="AS1245" i="64" s="1"/>
  <c r="BQ1245" i="64" a="1"/>
  <c r="BQ1245" i="64" s="1"/>
  <c r="BK1245" i="64" a="1"/>
  <c r="BK1245" i="64" s="1"/>
  <c r="CE1245" i="64" a="1"/>
  <c r="CE1245" i="64" s="1"/>
  <c r="AX1245" i="64" a="1"/>
  <c r="AX1245" i="64" s="1"/>
  <c r="BB1245" i="64" a="1"/>
  <c r="BB1245" i="64" s="1"/>
  <c r="BS1245" i="64" a="1"/>
  <c r="BS1245" i="64" s="1"/>
  <c r="BR1245" i="64" a="1"/>
  <c r="BR1245" i="64" s="1"/>
  <c r="AV1245" i="64" a="1"/>
  <c r="AV1245" i="64" s="1"/>
  <c r="CB1245" i="64" a="1"/>
  <c r="CB1245" i="64" s="1"/>
  <c r="CL1245" i="64" a="1"/>
  <c r="CL1245" i="64" s="1"/>
  <c r="BV1245" i="64" a="1"/>
  <c r="BV1245" i="64" s="1"/>
  <c r="BX1245" i="64" a="1"/>
  <c r="BX1245" i="64" s="1"/>
  <c r="AH1245" i="64" a="1"/>
  <c r="AH1245" i="64" s="1"/>
  <c r="AM1245" i="64" a="1"/>
  <c r="AM1245" i="64" s="1"/>
  <c r="BJ1245" i="64" a="1"/>
  <c r="BJ1245" i="64" s="1"/>
  <c r="CD1245" i="64" a="1"/>
  <c r="CD1245" i="64" s="1"/>
  <c r="BN1245" i="64" a="1"/>
  <c r="BN1245" i="64" s="1"/>
  <c r="AN1245" i="64" a="1"/>
  <c r="AN1245" i="64" s="1"/>
  <c r="BM1245" i="64" a="1"/>
  <c r="BM1245" i="64" s="1"/>
  <c r="BL1245" i="64" a="1"/>
  <c r="BL1245" i="64" s="1"/>
  <c r="AJ1245" i="64" a="1"/>
  <c r="AJ1245" i="64" s="1"/>
  <c r="BP1245" i="64" a="1"/>
  <c r="BP1245" i="64" s="1"/>
  <c r="CH1245" i="64" a="1"/>
  <c r="CH1245" i="64" s="1"/>
  <c r="CA1245" i="64" a="1"/>
  <c r="CA1245" i="64" s="1"/>
  <c r="BY1245" i="64" a="1"/>
  <c r="BY1245" i="64" s="1"/>
  <c r="X1539" i="64"/>
  <c r="Y1537" i="64"/>
  <c r="CV1516" i="64"/>
  <c r="Y1516" i="64"/>
  <c r="Y1518" i="64" s="1"/>
  <c r="X1518" i="64"/>
  <c r="CY1537" i="64"/>
  <c r="CY1539" i="64" s="1"/>
  <c r="CU1518" i="64"/>
  <c r="CU1494" i="64"/>
  <c r="CU1496" i="64" s="1"/>
  <c r="CS1635" i="64"/>
  <c r="CR1635" i="64"/>
  <c r="CZ395" i="64"/>
  <c r="CR395" i="64"/>
  <c r="DH395" i="64"/>
  <c r="CQ1472" i="64"/>
  <c r="CQ1474" i="64" s="1"/>
  <c r="E2163" i="64"/>
  <c r="E2164" i="64"/>
  <c r="E480" i="64"/>
  <c r="G2080" i="64"/>
  <c r="G2076" i="64"/>
  <c r="E1326" i="64"/>
  <c r="AD853" i="64" a="1"/>
  <c r="DC628" i="64" a="1"/>
  <c r="DB853" i="64" a="1"/>
  <c r="AE852" i="64" a="1"/>
  <c r="DC588" i="64" a="1"/>
  <c r="CS1955" i="64" a="1"/>
  <c r="CS1982" i="64" a="1"/>
  <c r="DC852" i="64" a="1"/>
  <c r="CR1982" i="64" a="1"/>
  <c r="CR1955" i="64" a="1"/>
  <c r="AE588" i="64" a="1"/>
  <c r="AH18" i="1151" l="1"/>
  <c r="AH20" i="1151" s="1"/>
  <c r="CX68" i="1151"/>
  <c r="CX69" i="1151" s="1"/>
  <c r="AK7" i="1151"/>
  <c r="AJ8" i="1151" s="1"/>
  <c r="AK1" i="1151"/>
  <c r="AL2" i="1151"/>
  <c r="AK3" i="1151"/>
  <c r="AD47" i="1151"/>
  <c r="AD62" i="1151"/>
  <c r="AF36" i="1151"/>
  <c r="AB66" i="1151"/>
  <c r="AB22" i="861" s="1"/>
  <c r="AB51" i="1151"/>
  <c r="AB17" i="861" s="1"/>
  <c r="AE33" i="1151"/>
  <c r="AE34" i="1151"/>
  <c r="AE32" i="1151"/>
  <c r="AE35" i="1151"/>
  <c r="AE31" i="1151"/>
  <c r="AI15" i="1151"/>
  <c r="CY48" i="1151"/>
  <c r="CY63" i="1151"/>
  <c r="CY46" i="1151"/>
  <c r="CY51" i="1151" s="1"/>
  <c r="CY61" i="1151"/>
  <c r="CY66" i="1151" s="1"/>
  <c r="AC51" i="1151"/>
  <c r="AC17" i="861" s="1"/>
  <c r="CY65" i="1151"/>
  <c r="CY50" i="1151"/>
  <c r="AA68" i="1151"/>
  <c r="CY47" i="1151"/>
  <c r="CY62" i="1151"/>
  <c r="AC66" i="1151"/>
  <c r="AC22" i="861" s="1"/>
  <c r="CY49" i="1151"/>
  <c r="CY64" i="1151"/>
  <c r="AD46" i="1151"/>
  <c r="AD61" i="1151"/>
  <c r="AG20" i="1151"/>
  <c r="AD63" i="1151"/>
  <c r="AD48" i="1151"/>
  <c r="AD50" i="1151"/>
  <c r="AD65" i="1151"/>
  <c r="Z69" i="1151"/>
  <c r="AI8" i="1151"/>
  <c r="AD49" i="1151"/>
  <c r="AD64" i="1151"/>
  <c r="CZ34" i="1151"/>
  <c r="CZ32" i="1151"/>
  <c r="CZ35" i="1151"/>
  <c r="CZ33" i="1151"/>
  <c r="CZ31" i="1151"/>
  <c r="AJ42" i="1151"/>
  <c r="AJ40" i="1151"/>
  <c r="AJ43" i="1151"/>
  <c r="AJ54" i="1151"/>
  <c r="AJ57" i="1151"/>
  <c r="AJ55" i="1151"/>
  <c r="AJ17" i="1151"/>
  <c r="AJ58" i="1151"/>
  <c r="AJ4" i="1151"/>
  <c r="AJ56" i="1151"/>
  <c r="AJ16" i="1151"/>
  <c r="AJ25" i="1151"/>
  <c r="AJ24" i="1151"/>
  <c r="AJ27" i="1151"/>
  <c r="AJ26" i="1151"/>
  <c r="AJ23" i="1151"/>
  <c r="AJ41" i="1151"/>
  <c r="AJ39" i="1151"/>
  <c r="CY22" i="861"/>
  <c r="DB15" i="1151"/>
  <c r="DA18" i="1151"/>
  <c r="DA20" i="1151" s="1"/>
  <c r="DA36" i="1151" s="1"/>
  <c r="DJ1" i="1151"/>
  <c r="DJ4" i="1151"/>
  <c r="DJ24" i="1151"/>
  <c r="DJ16" i="1151"/>
  <c r="DJ17" i="1151"/>
  <c r="DJ23" i="1151"/>
  <c r="DJ25" i="1151"/>
  <c r="DJ26" i="1151"/>
  <c r="DJ40" i="1151"/>
  <c r="DJ27" i="1151"/>
  <c r="DJ43" i="1151"/>
  <c r="DJ41" i="1151"/>
  <c r="DJ39" i="1151"/>
  <c r="DJ54" i="1151"/>
  <c r="DJ42" i="1151"/>
  <c r="DJ56" i="1151"/>
  <c r="DJ57" i="1151"/>
  <c r="DJ55" i="1151"/>
  <c r="DJ58" i="1151"/>
  <c r="DL2" i="1151"/>
  <c r="DK3" i="1151"/>
  <c r="DK7" i="1151"/>
  <c r="DK8" i="1151"/>
  <c r="DB677" i="64"/>
  <c r="AE696" i="64"/>
  <c r="DD688" i="64" a="1"/>
  <c r="DD688" i="64" s="1"/>
  <c r="DD687" i="64" a="1"/>
  <c r="DD687" i="64" s="1"/>
  <c r="DD686" i="64" a="1"/>
  <c r="DD686" i="64" s="1"/>
  <c r="DD685" i="64" a="1"/>
  <c r="DD685" i="64" s="1"/>
  <c r="DD684" i="64" a="1"/>
  <c r="DD684" i="64" s="1"/>
  <c r="AF687" i="64" a="1"/>
  <c r="AF687" i="64" s="1"/>
  <c r="AF686" i="64" a="1"/>
  <c r="AF686" i="64" s="1"/>
  <c r="AF685" i="64" a="1"/>
  <c r="AF685" i="64" s="1"/>
  <c r="AF688" i="64" a="1"/>
  <c r="AF688" i="64" s="1"/>
  <c r="AF684" i="64" a="1"/>
  <c r="AF684" i="64" s="1"/>
  <c r="Z681" i="64"/>
  <c r="Z698" i="64" s="1"/>
  <c r="Z699" i="64" s="1"/>
  <c r="AA681" i="64"/>
  <c r="AA698" i="64" s="1"/>
  <c r="AA699" i="64" s="1"/>
  <c r="V681" i="64"/>
  <c r="V698" i="64" s="1"/>
  <c r="V699" i="64" s="1"/>
  <c r="AB681" i="64"/>
  <c r="AB698" i="64" s="1"/>
  <c r="AB699" i="64" s="1"/>
  <c r="Y681" i="64"/>
  <c r="Y698" i="64" s="1"/>
  <c r="Y699" i="64" s="1"/>
  <c r="T681" i="64"/>
  <c r="T698" i="64" s="1"/>
  <c r="T699" i="64" s="1"/>
  <c r="AD681" i="64"/>
  <c r="AD698" i="64" s="1"/>
  <c r="AD699" i="64" s="1"/>
  <c r="W681" i="64"/>
  <c r="W698" i="64" s="1"/>
  <c r="W699" i="64" s="1"/>
  <c r="AC681" i="64"/>
  <c r="AC698" i="64" s="1"/>
  <c r="AC699" i="64" s="1"/>
  <c r="U681" i="64"/>
  <c r="U698" i="64" s="1"/>
  <c r="U699" i="64" s="1"/>
  <c r="X681" i="64"/>
  <c r="X698" i="64" s="1"/>
  <c r="X699" i="64" s="1"/>
  <c r="CS676" i="64"/>
  <c r="CT678" i="64"/>
  <c r="DA676" i="64"/>
  <c r="DA681" i="64" s="1"/>
  <c r="DA698" i="64" s="1"/>
  <c r="DA699" i="64" s="1"/>
  <c r="CQ678" i="64"/>
  <c r="DB679" i="64"/>
  <c r="CQ676" i="64"/>
  <c r="CT680" i="64"/>
  <c r="DA677" i="64"/>
  <c r="CZ677" i="64"/>
  <c r="CQ680" i="64"/>
  <c r="DB678" i="64"/>
  <c r="DA680" i="64"/>
  <c r="CZ679" i="64"/>
  <c r="DB676" i="64"/>
  <c r="DB681" i="64" s="1"/>
  <c r="DB698" i="64" s="1"/>
  <c r="DB699" i="64" s="1"/>
  <c r="DA679" i="64"/>
  <c r="CZ680" i="64"/>
  <c r="CO680" i="64"/>
  <c r="DA678" i="64"/>
  <c r="CZ676" i="64"/>
  <c r="CX676" i="64"/>
  <c r="DC679" i="64"/>
  <c r="CO679" i="64"/>
  <c r="CW676" i="64"/>
  <c r="CZ678" i="64"/>
  <c r="CX677" i="64"/>
  <c r="CY678" i="64"/>
  <c r="CW677" i="64"/>
  <c r="DC677" i="64"/>
  <c r="CX678" i="64"/>
  <c r="CO677" i="64"/>
  <c r="CY679" i="64"/>
  <c r="CO678" i="64"/>
  <c r="CW679" i="64"/>
  <c r="CP676" i="64"/>
  <c r="CP681" i="64" s="1"/>
  <c r="CP698" i="64" s="1"/>
  <c r="CP699" i="64" s="1"/>
  <c r="CX680" i="64"/>
  <c r="DB680" i="64"/>
  <c r="CY677" i="64"/>
  <c r="CO676" i="64"/>
  <c r="CO681" i="64" s="1"/>
  <c r="CO698" i="64" s="1"/>
  <c r="CO699" i="64" s="1"/>
  <c r="CW680" i="64"/>
  <c r="CP680" i="64"/>
  <c r="CX679" i="64"/>
  <c r="CY680" i="64"/>
  <c r="CR680" i="64"/>
  <c r="CW678" i="64"/>
  <c r="CP677" i="64"/>
  <c r="CR678" i="64"/>
  <c r="CS678" i="64"/>
  <c r="CP678" i="64"/>
  <c r="CU679" i="64"/>
  <c r="CY676" i="64"/>
  <c r="CY681" i="64" s="1"/>
  <c r="CY698" i="64" s="1"/>
  <c r="CY699" i="64" s="1"/>
  <c r="DC680" i="64"/>
  <c r="CR677" i="64"/>
  <c r="CS679" i="64"/>
  <c r="CP679" i="64"/>
  <c r="CU680" i="64"/>
  <c r="CV681" i="64"/>
  <c r="CV698" i="64" s="1"/>
  <c r="CV699" i="64" s="1"/>
  <c r="CR676" i="64"/>
  <c r="CS680" i="64"/>
  <c r="DC678" i="64"/>
  <c r="CU677" i="64"/>
  <c r="CT676" i="64"/>
  <c r="CT681" i="64" s="1"/>
  <c r="CT698" i="64" s="1"/>
  <c r="CT699" i="64" s="1"/>
  <c r="CR679" i="64"/>
  <c r="CS677" i="64"/>
  <c r="CQ679" i="64"/>
  <c r="CU678" i="64"/>
  <c r="CT677" i="64"/>
  <c r="CU676" i="64"/>
  <c r="CU681" i="64" s="1"/>
  <c r="CU698" i="64" s="1"/>
  <c r="CU699" i="64" s="1"/>
  <c r="CT679" i="64"/>
  <c r="DC676" i="64"/>
  <c r="CQ677" i="64"/>
  <c r="S696" i="64"/>
  <c r="AE681" i="64"/>
  <c r="DD656" i="64" a="1"/>
  <c r="DD656" i="64" s="1"/>
  <c r="DD664" i="64" s="1"/>
  <c r="DD657" i="64" a="1"/>
  <c r="DD657" i="64" s="1"/>
  <c r="DD665" i="64" s="1"/>
  <c r="DD671" i="64" a="1"/>
  <c r="DD671" i="64" s="1"/>
  <c r="DD672" i="64" a="1"/>
  <c r="DD672" i="64" s="1"/>
  <c r="DD670" i="64" a="1"/>
  <c r="DD670" i="64" s="1"/>
  <c r="DD655" i="64" a="1"/>
  <c r="DD655" i="64" s="1"/>
  <c r="DD673" i="64" a="1"/>
  <c r="DD673" i="64" s="1"/>
  <c r="DD669" i="64" a="1"/>
  <c r="DD669" i="64" s="1"/>
  <c r="DD653" i="64" a="1"/>
  <c r="DD653" i="64" s="1"/>
  <c r="DD661" i="64" s="1"/>
  <c r="DD654" i="64" a="1"/>
  <c r="DD654" i="64" s="1"/>
  <c r="DD662" i="64" s="1"/>
  <c r="AF653" i="64" a="1"/>
  <c r="AF653" i="64" s="1"/>
  <c r="AF661" i="64" s="1"/>
  <c r="AF670" i="64" a="1"/>
  <c r="AF670" i="64" s="1"/>
  <c r="AF654" i="64" a="1"/>
  <c r="AF654" i="64" s="1"/>
  <c r="AF662" i="64" s="1"/>
  <c r="AF655" i="64" a="1"/>
  <c r="AF655" i="64" s="1"/>
  <c r="AF663" i="64" s="1"/>
  <c r="AF656" i="64" a="1"/>
  <c r="AF656" i="64" s="1"/>
  <c r="AF664" i="64" s="1"/>
  <c r="AF657" i="64" a="1"/>
  <c r="AF657" i="64" s="1"/>
  <c r="AF665" i="64" s="1"/>
  <c r="AF671" i="64" a="1"/>
  <c r="AF671" i="64" s="1"/>
  <c r="AF669" i="64" a="1"/>
  <c r="AF669" i="64" s="1"/>
  <c r="AF672" i="64" a="1"/>
  <c r="AF672" i="64" s="1"/>
  <c r="AF673" i="64" a="1"/>
  <c r="AF673" i="64" s="1"/>
  <c r="S681" i="64"/>
  <c r="DC138" i="64"/>
  <c r="DC141" i="64" s="1"/>
  <c r="DC143" i="64" s="1"/>
  <c r="AF139" i="64" a="1"/>
  <c r="AF139" i="64" s="1"/>
  <c r="AF138" i="64" s="1"/>
  <c r="AF140" i="64" a="1"/>
  <c r="AF140" i="64" s="1"/>
  <c r="DD140" i="64" a="1"/>
  <c r="DD140" i="64" s="1"/>
  <c r="DD139" i="64" a="1"/>
  <c r="DD139" i="64" s="1"/>
  <c r="CX23" i="861"/>
  <c r="AE630" i="64"/>
  <c r="DB853" i="64"/>
  <c r="AD853" i="64"/>
  <c r="AE852" i="64"/>
  <c r="DC852" i="64"/>
  <c r="AF262" i="64" a="1"/>
  <c r="AF262" i="64" s="1"/>
  <c r="AF849" i="64" a="1"/>
  <c r="AF849" i="64" s="1"/>
  <c r="DD262" i="64" a="1"/>
  <c r="DD262" i="64" s="1"/>
  <c r="DD849" i="64" a="1"/>
  <c r="DD849" i="64" s="1"/>
  <c r="DC628" i="64"/>
  <c r="DC630" i="64" s="1"/>
  <c r="AF243" i="64" a="1"/>
  <c r="AF243" i="64" s="1"/>
  <c r="AF629" i="64" a="1"/>
  <c r="AF629" i="64" s="1"/>
  <c r="DD243" i="64" a="1"/>
  <c r="DD243" i="64" s="1"/>
  <c r="DD629" i="64" a="1"/>
  <c r="DD629" i="64" s="1"/>
  <c r="AF595" i="64" a="1"/>
  <c r="AF595" i="64" s="1"/>
  <c r="AF230" i="64" a="1"/>
  <c r="AF230" i="64" s="1"/>
  <c r="DD595" i="64" a="1"/>
  <c r="DD595" i="64" s="1"/>
  <c r="DD230" i="64" a="1"/>
  <c r="DD230" i="64" s="1"/>
  <c r="AD592" i="64"/>
  <c r="DB592" i="64"/>
  <c r="AE588" i="64"/>
  <c r="AE596" i="64" s="1"/>
  <c r="DC588" i="64"/>
  <c r="DC596" i="64" s="1"/>
  <c r="AF591" i="64" a="1"/>
  <c r="AF591" i="64" s="1"/>
  <c r="DD591" i="64" a="1"/>
  <c r="DD591" i="64" s="1"/>
  <c r="AF4" i="64"/>
  <c r="AF587" i="64" a="1"/>
  <c r="AF587" i="64" s="1"/>
  <c r="DD4" i="64"/>
  <c r="DD587" i="64" a="1"/>
  <c r="DD587" i="64" s="1"/>
  <c r="DE39" i="863"/>
  <c r="DE40" i="863"/>
  <c r="AG190" i="64"/>
  <c r="AG7" i="64"/>
  <c r="AF8" i="64" s="1"/>
  <c r="Z46" i="861"/>
  <c r="Z87" i="861" s="1"/>
  <c r="CV67" i="861"/>
  <c r="DE3" i="863"/>
  <c r="DE70" i="863" s="1" a="1"/>
  <c r="DE70" i="863" s="1"/>
  <c r="DD43" i="863"/>
  <c r="DE8" i="863"/>
  <c r="DE54" i="863" a="1"/>
  <c r="DE54" i="863" s="1"/>
  <c r="DE55" i="863" a="1"/>
  <c r="DE55" i="863" s="1"/>
  <c r="DE38" i="863"/>
  <c r="DE53" i="863" a="1"/>
  <c r="DE53" i="863" s="1"/>
  <c r="DE52" i="863" a="1"/>
  <c r="DE52" i="863" s="1"/>
  <c r="DE7" i="863"/>
  <c r="DE41" i="863"/>
  <c r="DF2" i="863"/>
  <c r="DE56" i="863" a="1"/>
  <c r="DE56" i="863" s="1"/>
  <c r="DD42" i="863"/>
  <c r="DD21" i="863" s="1"/>
  <c r="DD32" i="861" s="1"/>
  <c r="DD1" i="863"/>
  <c r="DD66" i="863" a="1"/>
  <c r="DD66" i="863" s="1"/>
  <c r="DD70" i="863" a="1"/>
  <c r="DD70" i="863" s="1"/>
  <c r="DD57" i="863"/>
  <c r="DD4" i="863"/>
  <c r="AG3" i="64"/>
  <c r="AH2" i="64"/>
  <c r="AG1" i="64"/>
  <c r="DD1" i="64"/>
  <c r="DD194" i="64"/>
  <c r="DD212" i="64"/>
  <c r="DE3" i="64"/>
  <c r="DE190" i="64"/>
  <c r="DE7" i="64"/>
  <c r="DF2" i="64"/>
  <c r="DE8" i="64"/>
  <c r="DE208" i="64"/>
  <c r="DE209" i="64"/>
  <c r="DE191" i="64"/>
  <c r="DE210" i="64"/>
  <c r="DE192" i="64"/>
  <c r="DE193" i="64"/>
  <c r="DE211" i="64"/>
  <c r="DD2" i="861"/>
  <c r="DD1" i="861" s="1"/>
  <c r="DD1" i="864"/>
  <c r="AG56" i="863" a="1"/>
  <c r="AG56" i="863" s="1"/>
  <c r="AG54" i="863" a="1"/>
  <c r="AG54" i="863" s="1"/>
  <c r="AG53" i="863" a="1"/>
  <c r="AG53" i="863" s="1"/>
  <c r="AG52" i="863" a="1"/>
  <c r="AG52" i="863" s="1"/>
  <c r="AG55" i="863" a="1"/>
  <c r="AG55" i="863" s="1"/>
  <c r="AG41" i="863"/>
  <c r="AG39" i="863"/>
  <c r="AG38" i="863"/>
  <c r="AH2" i="863"/>
  <c r="AH40" i="863" s="1"/>
  <c r="AG1" i="863"/>
  <c r="AG3" i="863"/>
  <c r="AF43" i="863"/>
  <c r="AF42" i="863"/>
  <c r="AF21" i="863" s="1"/>
  <c r="AE32" i="861"/>
  <c r="DD24" i="864"/>
  <c r="AF70" i="863" a="1"/>
  <c r="AF70" i="863" s="1"/>
  <c r="AF68" i="863" a="1"/>
  <c r="AF68" i="863" s="1"/>
  <c r="AF66" i="863" a="1"/>
  <c r="AF66" i="863" s="1"/>
  <c r="AF4" i="863"/>
  <c r="AF57" i="863"/>
  <c r="AI1" i="861"/>
  <c r="AI8" i="861"/>
  <c r="AJ3" i="861"/>
  <c r="AI4" i="861"/>
  <c r="AI5" i="861" s="1"/>
  <c r="AF24" i="864"/>
  <c r="AF94" i="861" s="1"/>
  <c r="DE22" i="864"/>
  <c r="DE21" i="864"/>
  <c r="DE3" i="864"/>
  <c r="DE4" i="864" s="1"/>
  <c r="DE8" i="864"/>
  <c r="DF2" i="864"/>
  <c r="DF23" i="864" s="1"/>
  <c r="DE20" i="864"/>
  <c r="DE7" i="864"/>
  <c r="AG20" i="864"/>
  <c r="AG1" i="864"/>
  <c r="AG3" i="864"/>
  <c r="AG4" i="864" s="1"/>
  <c r="AG22" i="864"/>
  <c r="AH2" i="864"/>
  <c r="AH23" i="864" s="1"/>
  <c r="AG21" i="864"/>
  <c r="DF3" i="861"/>
  <c r="DE4" i="861"/>
  <c r="DE5" i="861" s="1"/>
  <c r="DE9" i="861"/>
  <c r="DE8" i="861"/>
  <c r="T7" i="860"/>
  <c r="T3" i="860"/>
  <c r="T4" i="860" s="1"/>
  <c r="U2" i="860"/>
  <c r="T1" i="860"/>
  <c r="CX1" i="860"/>
  <c r="CX4" i="860"/>
  <c r="CY9" i="860"/>
  <c r="CY8" i="860"/>
  <c r="CY3" i="860"/>
  <c r="CZ2" i="860"/>
  <c r="CR1982" i="64"/>
  <c r="CS1982" i="64"/>
  <c r="CS1955" i="64"/>
  <c r="CR1955" i="64"/>
  <c r="Z1494" i="64"/>
  <c r="Z1496" i="64" s="1"/>
  <c r="Y1539" i="64"/>
  <c r="Z1537" i="64"/>
  <c r="CZ1537" i="64"/>
  <c r="CZ1539" i="64" s="1"/>
  <c r="Z1516" i="64"/>
  <c r="CW1516" i="64"/>
  <c r="CW1518" i="64" s="1"/>
  <c r="CV1518" i="64"/>
  <c r="CV1494" i="64"/>
  <c r="CT1635" i="64"/>
  <c r="CR1472" i="64"/>
  <c r="E481" i="64"/>
  <c r="E483" i="64"/>
  <c r="E1329" i="64"/>
  <c r="E1328" i="64"/>
  <c r="CT1982" i="64" a="1"/>
  <c r="CT1955" i="64" a="1"/>
  <c r="AF628" i="64" a="1"/>
  <c r="DD628" i="64" a="1"/>
  <c r="DD850" i="64" a="1"/>
  <c r="AF588" i="64" a="1"/>
  <c r="AE853" i="64" a="1"/>
  <c r="DC853" i="64" a="1"/>
  <c r="AF850" i="64" a="1"/>
  <c r="DD588" i="64" a="1"/>
  <c r="AI18" i="1151" l="1"/>
  <c r="CY68" i="1151"/>
  <c r="CY69" i="1151" s="1"/>
  <c r="CY17" i="861"/>
  <c r="DA34" i="1151"/>
  <c r="DA32" i="1151"/>
  <c r="DA33" i="1151"/>
  <c r="DA31" i="1151"/>
  <c r="DA35" i="1151"/>
  <c r="AE50" i="1151"/>
  <c r="AE65" i="1151"/>
  <c r="DC15" i="1151"/>
  <c r="DB18" i="1151"/>
  <c r="DB20" i="1151" s="1"/>
  <c r="DB36" i="1151" s="1"/>
  <c r="AG36" i="1151"/>
  <c r="AE47" i="1151"/>
  <c r="AE62" i="1151"/>
  <c r="AE49" i="1151"/>
  <c r="AE64" i="1151"/>
  <c r="AH36" i="1151"/>
  <c r="AD66" i="1151"/>
  <c r="AD22" i="861" s="1"/>
  <c r="AE48" i="1151"/>
  <c r="AE63" i="1151"/>
  <c r="AD51" i="1151"/>
  <c r="AD17" i="861" s="1"/>
  <c r="AB68" i="1151"/>
  <c r="CZ46" i="1151"/>
  <c r="CZ51" i="1151" s="1"/>
  <c r="CZ61" i="1151"/>
  <c r="CZ66" i="1151" s="1"/>
  <c r="AI20" i="1151"/>
  <c r="AF32" i="1151"/>
  <c r="AF33" i="1151"/>
  <c r="AF34" i="1151"/>
  <c r="AF31" i="1151"/>
  <c r="AF35" i="1151"/>
  <c r="CZ48" i="1151"/>
  <c r="CZ63" i="1151"/>
  <c r="CZ50" i="1151"/>
  <c r="CZ65" i="1151"/>
  <c r="AC68" i="1151"/>
  <c r="CZ47" i="1151"/>
  <c r="CZ62" i="1151"/>
  <c r="CZ22" i="861"/>
  <c r="AJ15" i="1151"/>
  <c r="CZ49" i="1151"/>
  <c r="CZ64" i="1151"/>
  <c r="AK26" i="1151"/>
  <c r="AK25" i="1151"/>
  <c r="AK43" i="1151"/>
  <c r="AK39" i="1151"/>
  <c r="AK41" i="1151"/>
  <c r="AK42" i="1151"/>
  <c r="AK40" i="1151"/>
  <c r="AK56" i="1151"/>
  <c r="AK54" i="1151"/>
  <c r="AK57" i="1151"/>
  <c r="AK23" i="1151"/>
  <c r="AK55" i="1151"/>
  <c r="AK4" i="1151"/>
  <c r="AK58" i="1151"/>
  <c r="AK16" i="1151"/>
  <c r="AK27" i="1151"/>
  <c r="AK17" i="1151"/>
  <c r="AK24" i="1151"/>
  <c r="AL7" i="1151"/>
  <c r="AL1" i="1151"/>
  <c r="AM2" i="1151"/>
  <c r="AL3" i="1151"/>
  <c r="AA69" i="1151"/>
  <c r="AE61" i="1151"/>
  <c r="AE46" i="1151"/>
  <c r="DK1" i="1151"/>
  <c r="DL3" i="1151"/>
  <c r="DL7" i="1151"/>
  <c r="DL8" i="1151"/>
  <c r="DK4" i="1151"/>
  <c r="DK24" i="1151"/>
  <c r="DK25" i="1151"/>
  <c r="DK17" i="1151"/>
  <c r="DK26" i="1151"/>
  <c r="DK23" i="1151"/>
  <c r="DK16" i="1151"/>
  <c r="DK27" i="1151"/>
  <c r="DK43" i="1151"/>
  <c r="DK41" i="1151"/>
  <c r="DK39" i="1151"/>
  <c r="DK42" i="1151"/>
  <c r="DK40" i="1151"/>
  <c r="DK55" i="1151"/>
  <c r="DK56" i="1151"/>
  <c r="DK54" i="1151"/>
  <c r="DK57" i="1151"/>
  <c r="DK58" i="1151"/>
  <c r="DD663" i="64"/>
  <c r="DD693" i="64" s="1"/>
  <c r="AE698" i="64"/>
  <c r="S698" i="64"/>
  <c r="DD694" i="64"/>
  <c r="AF694" i="64"/>
  <c r="DD695" i="64"/>
  <c r="AF695" i="64"/>
  <c r="AF693" i="64"/>
  <c r="AF691" i="64"/>
  <c r="AG686" i="64" a="1"/>
  <c r="AG686" i="64" s="1"/>
  <c r="AG685" i="64" a="1"/>
  <c r="AG685" i="64" s="1"/>
  <c r="AG688" i="64" a="1"/>
  <c r="AG688" i="64" s="1"/>
  <c r="AG684" i="64" a="1"/>
  <c r="AG684" i="64" s="1"/>
  <c r="AG687" i="64" a="1"/>
  <c r="AG687" i="64" s="1"/>
  <c r="AF692" i="64"/>
  <c r="DD692" i="64"/>
  <c r="DD691" i="64"/>
  <c r="DD696" i="64" s="1"/>
  <c r="DE687" i="64" a="1"/>
  <c r="DE687" i="64" s="1"/>
  <c r="DE686" i="64" a="1"/>
  <c r="DE686" i="64" s="1"/>
  <c r="DE688" i="64" a="1"/>
  <c r="DE688" i="64" s="1"/>
  <c r="DE685" i="64" a="1"/>
  <c r="DE685" i="64" s="1"/>
  <c r="DE684" i="64" a="1"/>
  <c r="DE684" i="64" s="1"/>
  <c r="CZ681" i="64"/>
  <c r="CZ698" i="64" s="1"/>
  <c r="CZ699" i="64" s="1"/>
  <c r="CW681" i="64"/>
  <c r="CW698" i="64" s="1"/>
  <c r="CW699" i="64" s="1"/>
  <c r="CX681" i="64"/>
  <c r="CX698" i="64" s="1"/>
  <c r="CX699" i="64" s="1"/>
  <c r="DC681" i="64"/>
  <c r="DC698" i="64" s="1"/>
  <c r="DC699" i="64" s="1"/>
  <c r="CQ681" i="64"/>
  <c r="CQ698" i="64" s="1"/>
  <c r="CQ699" i="64" s="1"/>
  <c r="CS681" i="64"/>
  <c r="CS698" i="64" s="1"/>
  <c r="CS699" i="64" s="1"/>
  <c r="CR681" i="64"/>
  <c r="CR698" i="64" s="1"/>
  <c r="CR699" i="64" s="1"/>
  <c r="AF677" i="64"/>
  <c r="AF679" i="64"/>
  <c r="DD679" i="64"/>
  <c r="AF678" i="64"/>
  <c r="AF676" i="64"/>
  <c r="DD677" i="64"/>
  <c r="DD676" i="64"/>
  <c r="DE670" i="64" a="1"/>
  <c r="DE670" i="64" s="1"/>
  <c r="DE655" i="64" a="1"/>
  <c r="DE655" i="64" s="1"/>
  <c r="DE663" i="64" s="1"/>
  <c r="DE654" i="64" a="1"/>
  <c r="DE654" i="64" s="1"/>
  <c r="DE662" i="64" s="1"/>
  <c r="DE656" i="64" a="1"/>
  <c r="DE656" i="64" s="1"/>
  <c r="DE664" i="64" s="1"/>
  <c r="DE657" i="64" a="1"/>
  <c r="DE657" i="64" s="1"/>
  <c r="DE665" i="64" s="1"/>
  <c r="DE671" i="64" a="1"/>
  <c r="DE671" i="64" s="1"/>
  <c r="DE672" i="64" a="1"/>
  <c r="DE672" i="64" s="1"/>
  <c r="DE669" i="64" a="1"/>
  <c r="DE669" i="64" s="1"/>
  <c r="DE673" i="64" a="1"/>
  <c r="DE673" i="64" s="1"/>
  <c r="DE653" i="64" a="1"/>
  <c r="DE653" i="64" s="1"/>
  <c r="DE661" i="64" s="1"/>
  <c r="AG653" i="64" a="1"/>
  <c r="AG653" i="64" s="1"/>
  <c r="AG661" i="64" s="1"/>
  <c r="AG670" i="64" a="1"/>
  <c r="AG670" i="64" s="1"/>
  <c r="AG654" i="64" a="1"/>
  <c r="AG654" i="64" s="1"/>
  <c r="AG662" i="64" s="1"/>
  <c r="AG655" i="64" a="1"/>
  <c r="AG655" i="64" s="1"/>
  <c r="AG663" i="64" s="1"/>
  <c r="AG656" i="64" a="1"/>
  <c r="AG656" i="64" s="1"/>
  <c r="AG664" i="64" s="1"/>
  <c r="AG669" i="64" a="1"/>
  <c r="AG669" i="64" s="1"/>
  <c r="AG657" i="64" a="1"/>
  <c r="AG657" i="64" s="1"/>
  <c r="AG665" i="64" s="1"/>
  <c r="AG671" i="64" a="1"/>
  <c r="AG671" i="64" s="1"/>
  <c r="AG672" i="64" a="1"/>
  <c r="AG672" i="64" s="1"/>
  <c r="AG673" i="64" a="1"/>
  <c r="AG673" i="64" s="1"/>
  <c r="AF680" i="64"/>
  <c r="DD680" i="64"/>
  <c r="DD138" i="64"/>
  <c r="DD141" i="64" s="1"/>
  <c r="DD143" i="64" s="1"/>
  <c r="AF141" i="64"/>
  <c r="AF143" i="64" s="1"/>
  <c r="AG139" i="64" a="1"/>
  <c r="AG139" i="64" s="1"/>
  <c r="AG138" i="64" s="1"/>
  <c r="AG140" i="64" a="1"/>
  <c r="AG140" i="64" s="1"/>
  <c r="DE140" i="64" a="1"/>
  <c r="DE140" i="64" s="1"/>
  <c r="DE139" i="64" a="1"/>
  <c r="DE139" i="64" s="1"/>
  <c r="CY23" i="861"/>
  <c r="AE853" i="64"/>
  <c r="DD850" i="64"/>
  <c r="AF850" i="64"/>
  <c r="AF628" i="64"/>
  <c r="AF630" i="64" s="1"/>
  <c r="DC853" i="64"/>
  <c r="AG262" i="64" a="1"/>
  <c r="AG262" i="64" s="1"/>
  <c r="AG849" i="64" a="1"/>
  <c r="AG849" i="64" s="1"/>
  <c r="DE262" i="64" a="1"/>
  <c r="DE262" i="64" s="1"/>
  <c r="DE849" i="64" a="1"/>
  <c r="DE849" i="64" s="1"/>
  <c r="DD628" i="64"/>
  <c r="DD630" i="64" s="1"/>
  <c r="AG243" i="64" a="1"/>
  <c r="AG243" i="64" s="1"/>
  <c r="AG629" i="64" a="1"/>
  <c r="AG629" i="64" s="1"/>
  <c r="DE243" i="64" a="1"/>
  <c r="DE243" i="64" s="1"/>
  <c r="DE629" i="64" a="1"/>
  <c r="DE629" i="64" s="1"/>
  <c r="AG595" i="64" a="1"/>
  <c r="AG595" i="64" s="1"/>
  <c r="AG230" i="64" a="1"/>
  <c r="AG230" i="64" s="1"/>
  <c r="DE595" i="64" a="1"/>
  <c r="DE595" i="64" s="1"/>
  <c r="DE230" i="64" a="1"/>
  <c r="DE230" i="64" s="1"/>
  <c r="DC592" i="64"/>
  <c r="AE592" i="64"/>
  <c r="AF588" i="64"/>
  <c r="AF596" i="64" s="1"/>
  <c r="DD588" i="64"/>
  <c r="DD596" i="64" s="1"/>
  <c r="DE591" i="64" a="1"/>
  <c r="DE591" i="64" s="1"/>
  <c r="AG591" i="64" a="1"/>
  <c r="AG591" i="64" s="1"/>
  <c r="DE4" i="64"/>
  <c r="DE587" i="64" a="1"/>
  <c r="DE587" i="64" s="1"/>
  <c r="AG4" i="64"/>
  <c r="AG587" i="64" a="1"/>
  <c r="AG587" i="64" s="1"/>
  <c r="DF56" i="863" a="1"/>
  <c r="DF56" i="863" s="1"/>
  <c r="DF40" i="863"/>
  <c r="V95" i="861"/>
  <c r="V43" i="861"/>
  <c r="AH190" i="64"/>
  <c r="AH7" i="64"/>
  <c r="AG8" i="64" s="1"/>
  <c r="AA46" i="861"/>
  <c r="AA87" i="861" s="1"/>
  <c r="CW67" i="861"/>
  <c r="DE1" i="863"/>
  <c r="DE4" i="863"/>
  <c r="DE66" i="863" a="1"/>
  <c r="DE66" i="863" s="1"/>
  <c r="DE68" i="863" a="1"/>
  <c r="DE68" i="863" s="1"/>
  <c r="DF8" i="863"/>
  <c r="DE43" i="863"/>
  <c r="DG2" i="863"/>
  <c r="DF38" i="863"/>
  <c r="DF41" i="863"/>
  <c r="DF53" i="863" a="1"/>
  <c r="DF53" i="863" s="1"/>
  <c r="DF55" i="863" a="1"/>
  <c r="DF55" i="863" s="1"/>
  <c r="DF52" i="863" a="1"/>
  <c r="DF52" i="863" s="1"/>
  <c r="DF3" i="863"/>
  <c r="DF68" i="863" s="1" a="1"/>
  <c r="DF68" i="863" s="1"/>
  <c r="DF7" i="863"/>
  <c r="DE57" i="863"/>
  <c r="DF54" i="863" a="1"/>
  <c r="DF54" i="863" s="1"/>
  <c r="DF39" i="863"/>
  <c r="DE42" i="863"/>
  <c r="DE21" i="863" s="1"/>
  <c r="DE32" i="861" s="1"/>
  <c r="AI2" i="64"/>
  <c r="AH1" i="64"/>
  <c r="AH3" i="64"/>
  <c r="DE194" i="64"/>
  <c r="DE212" i="64"/>
  <c r="DE1" i="64"/>
  <c r="DF7" i="64"/>
  <c r="DG2" i="64"/>
  <c r="DF8" i="64"/>
  <c r="DF208" i="64"/>
  <c r="DF190" i="64"/>
  <c r="DF3" i="64"/>
  <c r="DF209" i="64"/>
  <c r="DF191" i="64"/>
  <c r="DF192" i="64"/>
  <c r="DF210" i="64"/>
  <c r="DF211" i="64"/>
  <c r="DF193" i="64"/>
  <c r="DE1" i="864"/>
  <c r="DE24" i="864"/>
  <c r="AG43" i="863"/>
  <c r="AG42" i="863"/>
  <c r="AG21" i="863" s="1"/>
  <c r="AJ8" i="861"/>
  <c r="AJ4" i="861"/>
  <c r="AJ5" i="861" s="1"/>
  <c r="AK3" i="861"/>
  <c r="AJ1" i="861"/>
  <c r="AG24" i="864"/>
  <c r="AG94" i="861" s="1"/>
  <c r="DF22" i="864"/>
  <c r="DF21" i="864"/>
  <c r="DF20" i="864"/>
  <c r="DF8" i="864"/>
  <c r="DG2" i="864"/>
  <c r="DG23" i="864" s="1"/>
  <c r="DF3" i="864"/>
  <c r="DF4" i="864" s="1"/>
  <c r="DF7" i="864"/>
  <c r="DE2" i="861"/>
  <c r="DE1" i="861" s="1"/>
  <c r="AH22" i="864"/>
  <c r="AH21" i="864"/>
  <c r="AH20" i="864"/>
  <c r="AH3" i="864"/>
  <c r="AI2" i="864"/>
  <c r="AI23" i="864" s="1"/>
  <c r="AH1" i="864"/>
  <c r="AG57" i="863"/>
  <c r="AF32" i="861"/>
  <c r="AG68" i="863" a="1"/>
  <c r="AG68" i="863" s="1"/>
  <c r="AG66" i="863" a="1"/>
  <c r="AG66" i="863" s="1"/>
  <c r="AG70" i="863" a="1"/>
  <c r="AG70" i="863" s="1"/>
  <c r="AG4" i="863"/>
  <c r="DF4" i="861"/>
  <c r="DF5" i="861" s="1"/>
  <c r="DG3" i="861"/>
  <c r="DF9" i="861"/>
  <c r="DF8" i="861"/>
  <c r="AH56" i="863" a="1"/>
  <c r="AH56" i="863" s="1"/>
  <c r="AH55" i="863" a="1"/>
  <c r="AH55" i="863" s="1"/>
  <c r="AH54" i="863" a="1"/>
  <c r="AH54" i="863" s="1"/>
  <c r="AH52" i="863" a="1"/>
  <c r="AH52" i="863" s="1"/>
  <c r="AH53" i="863" a="1"/>
  <c r="AH53" i="863" s="1"/>
  <c r="AH41" i="863"/>
  <c r="AH39" i="863"/>
  <c r="AH38" i="863"/>
  <c r="AH3" i="863"/>
  <c r="AH1" i="863"/>
  <c r="AI2" i="863"/>
  <c r="AI40" i="863" s="1"/>
  <c r="U7" i="860"/>
  <c r="U3" i="860"/>
  <c r="U4" i="860" s="1"/>
  <c r="V2" i="860"/>
  <c r="U1" i="860"/>
  <c r="CY1" i="860"/>
  <c r="CZ9" i="860"/>
  <c r="CZ8" i="860"/>
  <c r="CZ3" i="860"/>
  <c r="DA2" i="860"/>
  <c r="CY4" i="860"/>
  <c r="CT1982" i="64"/>
  <c r="AA1494" i="64"/>
  <c r="AA1496" i="64" s="1"/>
  <c r="CT1955" i="64"/>
  <c r="Z1539" i="64"/>
  <c r="AA1537" i="64"/>
  <c r="AA1516" i="64"/>
  <c r="AA1518" i="64" s="1"/>
  <c r="Z1518" i="64"/>
  <c r="CX1516" i="64"/>
  <c r="CX1518" i="64" s="1"/>
  <c r="DA1537" i="64"/>
  <c r="DA1539" i="64" s="1"/>
  <c r="CW1494" i="64"/>
  <c r="CW1496" i="64" s="1"/>
  <c r="CV1496" i="64"/>
  <c r="CU1635" i="64"/>
  <c r="CS1472" i="64"/>
  <c r="CR1474" i="64"/>
  <c r="E482" i="64"/>
  <c r="E1357" i="64"/>
  <c r="E1404" i="64"/>
  <c r="E1409" i="64"/>
  <c r="E952" i="64"/>
  <c r="E976" i="64"/>
  <c r="E998" i="64"/>
  <c r="E1022" i="64"/>
  <c r="E1714" i="64"/>
  <c r="E1680" i="64"/>
  <c r="E1058" i="64"/>
  <c r="E1093" i="64"/>
  <c r="E1614" i="64"/>
  <c r="E1646" i="64"/>
  <c r="E1208" i="64"/>
  <c r="E1252" i="64"/>
  <c r="E2211" i="64"/>
  <c r="E1481" i="64"/>
  <c r="E1307" i="64"/>
  <c r="E830" i="64"/>
  <c r="E805" i="64"/>
  <c r="AG628" i="64" a="1"/>
  <c r="CU1982" i="64" a="1"/>
  <c r="AF852" i="64" a="1"/>
  <c r="DE628" i="64" a="1"/>
  <c r="DE850" i="64" a="1"/>
  <c r="DE588" i="64" a="1"/>
  <c r="DD852" i="64" a="1"/>
  <c r="CU1955" i="64" a="1"/>
  <c r="AG850" i="64" a="1"/>
  <c r="AG588" i="64" a="1"/>
  <c r="AJ18" i="1151" l="1"/>
  <c r="AJ20" i="1151" s="1"/>
  <c r="CZ17" i="861"/>
  <c r="AG35" i="1151"/>
  <c r="AG32" i="1151"/>
  <c r="AG34" i="1151"/>
  <c r="AG31" i="1151"/>
  <c r="AG33" i="1151"/>
  <c r="AC69" i="1151"/>
  <c r="AF47" i="1151"/>
  <c r="AF62" i="1151"/>
  <c r="DB34" i="1151"/>
  <c r="DB35" i="1151"/>
  <c r="DB33" i="1151"/>
  <c r="DB31" i="1151"/>
  <c r="DB32" i="1151"/>
  <c r="DD15" i="1151"/>
  <c r="DC18" i="1151"/>
  <c r="DC20" i="1151" s="1"/>
  <c r="DC36" i="1151" s="1"/>
  <c r="AK15" i="1151"/>
  <c r="AE51" i="1151"/>
  <c r="AE17" i="861" s="1"/>
  <c r="AE66" i="1151"/>
  <c r="AE22" i="861" s="1"/>
  <c r="AI36" i="1151"/>
  <c r="DA22" i="861"/>
  <c r="AH32" i="1151"/>
  <c r="AH33" i="1151"/>
  <c r="AH31" i="1151"/>
  <c r="AH35" i="1151"/>
  <c r="AH34" i="1151"/>
  <c r="CZ68" i="1151"/>
  <c r="CZ69" i="1151" s="1"/>
  <c r="AL24" i="1151"/>
  <c r="AL43" i="1151"/>
  <c r="AL27" i="1151"/>
  <c r="AL41" i="1151"/>
  <c r="AL39" i="1151"/>
  <c r="AL42" i="1151"/>
  <c r="AL58" i="1151"/>
  <c r="AL40" i="1151"/>
  <c r="AL54" i="1151"/>
  <c r="AL56" i="1151"/>
  <c r="AL16" i="1151"/>
  <c r="AL57" i="1151"/>
  <c r="AL4" i="1151"/>
  <c r="AL55" i="1151"/>
  <c r="AL17" i="1151"/>
  <c r="AL23" i="1151"/>
  <c r="AL26" i="1151"/>
  <c r="AL25" i="1151"/>
  <c r="DA50" i="1151"/>
  <c r="DA65" i="1151"/>
  <c r="AN2" i="1151"/>
  <c r="AM3" i="1151"/>
  <c r="AM7" i="1151"/>
  <c r="AM1" i="1151"/>
  <c r="AF50" i="1151"/>
  <c r="AF65" i="1151"/>
  <c r="AB69" i="1151"/>
  <c r="DA46" i="1151"/>
  <c r="DA51" i="1151" s="1"/>
  <c r="DA61" i="1151"/>
  <c r="DA66" i="1151" s="1"/>
  <c r="AF46" i="1151"/>
  <c r="AF61" i="1151"/>
  <c r="DA63" i="1151"/>
  <c r="DA48" i="1151"/>
  <c r="AK8" i="1151"/>
  <c r="AF64" i="1151"/>
  <c r="AF49" i="1151"/>
  <c r="AD68" i="1151"/>
  <c r="DA47" i="1151"/>
  <c r="DA62" i="1151"/>
  <c r="AF48" i="1151"/>
  <c r="AF63" i="1151"/>
  <c r="DA49" i="1151"/>
  <c r="DA64" i="1151"/>
  <c r="DL1" i="1151"/>
  <c r="DL4" i="1151"/>
  <c r="DL17" i="1151"/>
  <c r="DL16" i="1151"/>
  <c r="DL23" i="1151"/>
  <c r="DL26" i="1151"/>
  <c r="DL27" i="1151"/>
  <c r="DL25" i="1151"/>
  <c r="DL24" i="1151"/>
  <c r="DL40" i="1151"/>
  <c r="DL43" i="1151"/>
  <c r="DL41" i="1151"/>
  <c r="DL39" i="1151"/>
  <c r="DL42" i="1151"/>
  <c r="DL58" i="1151"/>
  <c r="DL56" i="1151"/>
  <c r="DL54" i="1151"/>
  <c r="DL57" i="1151"/>
  <c r="DL55" i="1151"/>
  <c r="DD678" i="64"/>
  <c r="S699" i="64"/>
  <c r="AE699" i="64"/>
  <c r="DE692" i="64"/>
  <c r="AG694" i="64"/>
  <c r="AG693" i="64"/>
  <c r="AG691" i="64"/>
  <c r="DE693" i="64"/>
  <c r="AF696" i="64"/>
  <c r="DF687" i="64" a="1"/>
  <c r="DF687" i="64" s="1"/>
  <c r="DF686" i="64" a="1"/>
  <c r="DF686" i="64" s="1"/>
  <c r="DF685" i="64" a="1"/>
  <c r="DF685" i="64" s="1"/>
  <c r="DF684" i="64" a="1"/>
  <c r="DF684" i="64" s="1"/>
  <c r="DF688" i="64" a="1"/>
  <c r="DF688" i="64" s="1"/>
  <c r="AG692" i="64"/>
  <c r="DE691" i="64"/>
  <c r="DE696" i="64" s="1"/>
  <c r="DE695" i="64"/>
  <c r="AH686" i="64" a="1"/>
  <c r="AH686" i="64" s="1"/>
  <c r="AH685" i="64" a="1"/>
  <c r="AH685" i="64" s="1"/>
  <c r="AH688" i="64" a="1"/>
  <c r="AH688" i="64" s="1"/>
  <c r="AH684" i="64" a="1"/>
  <c r="AH684" i="64" s="1"/>
  <c r="AH687" i="64" a="1"/>
  <c r="AH687" i="64" s="1"/>
  <c r="DE694" i="64"/>
  <c r="AG695" i="64"/>
  <c r="DD681" i="64"/>
  <c r="DD698" i="64" s="1"/>
  <c r="DD699" i="64" s="1"/>
  <c r="DE676" i="64"/>
  <c r="DE678" i="64"/>
  <c r="AG676" i="64"/>
  <c r="DE677" i="64"/>
  <c r="AG677" i="64"/>
  <c r="DE680" i="64"/>
  <c r="DE679" i="64"/>
  <c r="DF654" i="64" a="1"/>
  <c r="DF654" i="64" s="1"/>
  <c r="DF662" i="64" s="1"/>
  <c r="DF670" i="64" a="1"/>
  <c r="DF670" i="64" s="1"/>
  <c r="DF655" i="64" a="1"/>
  <c r="DF655" i="64" s="1"/>
  <c r="DF663" i="64" s="1"/>
  <c r="DF656" i="64" a="1"/>
  <c r="DF656" i="64" s="1"/>
  <c r="DF664" i="64" s="1"/>
  <c r="DF653" i="64" a="1"/>
  <c r="DF653" i="64" s="1"/>
  <c r="DF661" i="64" s="1"/>
  <c r="DF657" i="64" a="1"/>
  <c r="DF657" i="64" s="1"/>
  <c r="DF665" i="64" s="1"/>
  <c r="DF671" i="64" a="1"/>
  <c r="DF671" i="64" s="1"/>
  <c r="DF672" i="64" a="1"/>
  <c r="DF672" i="64" s="1"/>
  <c r="DF669" i="64" a="1"/>
  <c r="DF669" i="64" s="1"/>
  <c r="DF673" i="64" a="1"/>
  <c r="DF673" i="64" s="1"/>
  <c r="AG680" i="64"/>
  <c r="AG679" i="64"/>
  <c r="AG678" i="64"/>
  <c r="AH653" i="64" a="1"/>
  <c r="AH653" i="64" s="1"/>
  <c r="AH661" i="64" s="1"/>
  <c r="AH670" i="64" a="1"/>
  <c r="AH670" i="64" s="1"/>
  <c r="AH654" i="64" a="1"/>
  <c r="AH654" i="64" s="1"/>
  <c r="AH662" i="64" s="1"/>
  <c r="AH669" i="64" a="1"/>
  <c r="AH669" i="64" s="1"/>
  <c r="AH655" i="64" a="1"/>
  <c r="AH655" i="64" s="1"/>
  <c r="AH656" i="64" a="1"/>
  <c r="AH656" i="64" s="1"/>
  <c r="AH664" i="64" s="1"/>
  <c r="AH657" i="64" a="1"/>
  <c r="AH657" i="64" s="1"/>
  <c r="AH671" i="64" a="1"/>
  <c r="AH671" i="64" s="1"/>
  <c r="AH672" i="64" a="1"/>
  <c r="AH672" i="64" s="1"/>
  <c r="AH673" i="64" a="1"/>
  <c r="AH673" i="64" s="1"/>
  <c r="AF681" i="64"/>
  <c r="DE138" i="64"/>
  <c r="DE141" i="64" s="1"/>
  <c r="DE143" i="64" s="1"/>
  <c r="AG141" i="64"/>
  <c r="AG143" i="64" s="1"/>
  <c r="AH139" i="64" a="1"/>
  <c r="AH139" i="64" s="1"/>
  <c r="AH138" i="64" s="1"/>
  <c r="AH140" i="64" a="1"/>
  <c r="AH140" i="64" s="1"/>
  <c r="DF139" i="64" a="1"/>
  <c r="DF139" i="64" s="1"/>
  <c r="DF140" i="64" a="1"/>
  <c r="DF140" i="64" s="1"/>
  <c r="CZ23" i="861"/>
  <c r="DD852" i="64"/>
  <c r="DE850" i="64"/>
  <c r="AG850" i="64"/>
  <c r="AG628" i="64"/>
  <c r="AG630" i="64" s="1"/>
  <c r="AF852" i="64"/>
  <c r="DF262" i="64" a="1"/>
  <c r="DF262" i="64" s="1"/>
  <c r="DF849" i="64" a="1"/>
  <c r="DF849" i="64" s="1"/>
  <c r="AH262" i="64" a="1"/>
  <c r="AH262" i="64" s="1"/>
  <c r="AH849" i="64" a="1"/>
  <c r="AH849" i="64" s="1"/>
  <c r="DE628" i="64"/>
  <c r="DE630" i="64" s="1"/>
  <c r="AH629" i="64" a="1"/>
  <c r="AH629" i="64" s="1"/>
  <c r="DF243" i="64" a="1"/>
  <c r="DF243" i="64" s="1"/>
  <c r="DF629" i="64" a="1"/>
  <c r="DF629" i="64" s="1"/>
  <c r="AH230" i="64" a="1"/>
  <c r="AH230" i="64" s="1"/>
  <c r="AH243" i="64" a="1"/>
  <c r="AH243" i="64" s="1"/>
  <c r="DF595" i="64" a="1"/>
  <c r="DF595" i="64" s="1"/>
  <c r="DF230" i="64" a="1"/>
  <c r="DF230" i="64" s="1"/>
  <c r="DD592" i="64"/>
  <c r="AF592" i="64"/>
  <c r="DE588" i="64"/>
  <c r="DE596" i="64" s="1"/>
  <c r="AG588" i="64"/>
  <c r="AG596" i="64" s="1"/>
  <c r="AH591" i="64" a="1"/>
  <c r="AH591" i="64" s="1"/>
  <c r="AH595" i="64" a="1"/>
  <c r="AH595" i="64" s="1"/>
  <c r="DF591" i="64" a="1"/>
  <c r="DF591" i="64" s="1"/>
  <c r="AH587" i="64" a="1"/>
  <c r="AH587" i="64" s="1"/>
  <c r="DF4" i="64"/>
  <c r="DF587" i="64" a="1"/>
  <c r="DF587" i="64" s="1"/>
  <c r="DG41" i="863"/>
  <c r="DG40" i="863"/>
  <c r="AH4" i="864"/>
  <c r="AI190" i="64"/>
  <c r="AI7" i="64"/>
  <c r="AB46" i="861"/>
  <c r="AB87" i="861" s="1"/>
  <c r="AH4" i="64"/>
  <c r="CX67" i="861"/>
  <c r="DG56" i="863" a="1"/>
  <c r="DG56" i="863" s="1"/>
  <c r="DG38" i="863"/>
  <c r="DG53" i="863" a="1"/>
  <c r="DG53" i="863" s="1"/>
  <c r="DG55" i="863" a="1"/>
  <c r="DG55" i="863" s="1"/>
  <c r="DG8" i="863"/>
  <c r="DH2" i="863"/>
  <c r="DG3" i="863"/>
  <c r="DG70" i="863" s="1" a="1"/>
  <c r="DG70" i="863" s="1"/>
  <c r="DG52" i="863" a="1"/>
  <c r="DG52" i="863" s="1"/>
  <c r="DG39" i="863"/>
  <c r="DF1" i="863"/>
  <c r="DG7" i="863"/>
  <c r="DG54" i="863" a="1"/>
  <c r="DG54" i="863" s="1"/>
  <c r="DF43" i="863"/>
  <c r="DF42" i="863"/>
  <c r="DF21" i="863" s="1"/>
  <c r="DF32" i="861" s="1"/>
  <c r="DF57" i="863"/>
  <c r="DF4" i="863"/>
  <c r="DF66" i="863" a="1"/>
  <c r="DF66" i="863" s="1"/>
  <c r="DF70" i="863" a="1"/>
  <c r="DF70" i="863" s="1"/>
  <c r="AJ2" i="64"/>
  <c r="AI1" i="64"/>
  <c r="AI3" i="64"/>
  <c r="DF194" i="64"/>
  <c r="DF212" i="64"/>
  <c r="DF1" i="64"/>
  <c r="DG7" i="64"/>
  <c r="DG8" i="64"/>
  <c r="DG208" i="64"/>
  <c r="DG3" i="64"/>
  <c r="DG190" i="64"/>
  <c r="DH2" i="64"/>
  <c r="DG191" i="64"/>
  <c r="DG209" i="64"/>
  <c r="DG192" i="64"/>
  <c r="DG210" i="64"/>
  <c r="DG211" i="64"/>
  <c r="DG193" i="64"/>
  <c r="DF2" i="861"/>
  <c r="DF1" i="861" s="1"/>
  <c r="AH57" i="863"/>
  <c r="DG22" i="864"/>
  <c r="DG21" i="864"/>
  <c r="DG20" i="864"/>
  <c r="DG8" i="864"/>
  <c r="DH2" i="864"/>
  <c r="DH23" i="864" s="1"/>
  <c r="DG3" i="864"/>
  <c r="DG4" i="864" s="1"/>
  <c r="DG7" i="864"/>
  <c r="DG4" i="861"/>
  <c r="DG5" i="861" s="1"/>
  <c r="DH3" i="861"/>
  <c r="DG9" i="861"/>
  <c r="DG8" i="861"/>
  <c r="DF24" i="864"/>
  <c r="AH68" i="863" a="1"/>
  <c r="AH68" i="863" s="1"/>
  <c r="AH70" i="863" a="1"/>
  <c r="AH70" i="863" s="1"/>
  <c r="AH66" i="863" a="1"/>
  <c r="AH66" i="863" s="1"/>
  <c r="AH4" i="863"/>
  <c r="AH43" i="863"/>
  <c r="AH42" i="863"/>
  <c r="AH21" i="863" s="1"/>
  <c r="AH24" i="864"/>
  <c r="AH94" i="861" s="1"/>
  <c r="DF1" i="864"/>
  <c r="AL3" i="861"/>
  <c r="AK1" i="861"/>
  <c r="AK4" i="861"/>
  <c r="AK5" i="861" s="1"/>
  <c r="AK8" i="861"/>
  <c r="AI22" i="864"/>
  <c r="AI3" i="864"/>
  <c r="AI4" i="864" s="1"/>
  <c r="AI21" i="864"/>
  <c r="AJ2" i="864"/>
  <c r="AJ23" i="864" s="1"/>
  <c r="AI20" i="864"/>
  <c r="AI1" i="864"/>
  <c r="AI55" i="863" a="1"/>
  <c r="AI55" i="863" s="1"/>
  <c r="AI56" i="863" a="1"/>
  <c r="AI56" i="863" s="1"/>
  <c r="AI39" i="863"/>
  <c r="AI52" i="863" a="1"/>
  <c r="AI52" i="863" s="1"/>
  <c r="AI53" i="863" a="1"/>
  <c r="AI53" i="863" s="1"/>
  <c r="AI54" i="863" a="1"/>
  <c r="AI54" i="863" s="1"/>
  <c r="AI38" i="863"/>
  <c r="AJ2" i="863"/>
  <c r="AJ40" i="863" s="1"/>
  <c r="AI41" i="863"/>
  <c r="AI1" i="863"/>
  <c r="AI3" i="863"/>
  <c r="AG32" i="861"/>
  <c r="V7" i="860"/>
  <c r="V3" i="860"/>
  <c r="V4" i="860" s="1"/>
  <c r="W2" i="860"/>
  <c r="V1" i="860"/>
  <c r="DA3" i="860"/>
  <c r="DB2" i="860"/>
  <c r="DA9" i="860"/>
  <c r="DA8" i="860"/>
  <c r="CZ4" i="860"/>
  <c r="CZ1" i="860"/>
  <c r="CU1982" i="64"/>
  <c r="AB1494" i="64"/>
  <c r="AB1496" i="64" s="1"/>
  <c r="CU1955" i="64"/>
  <c r="AA1539" i="64"/>
  <c r="AB1537" i="64"/>
  <c r="CY1516" i="64"/>
  <c r="DB1537" i="64"/>
  <c r="DB1539" i="64" s="1"/>
  <c r="AB1516" i="64"/>
  <c r="CX1494" i="64"/>
  <c r="CX1496" i="64" s="1"/>
  <c r="CV1635" i="64"/>
  <c r="CT1472" i="64"/>
  <c r="CT1474" i="64" s="1"/>
  <c r="CS1474" i="64"/>
  <c r="E485" i="64"/>
  <c r="E484" i="64"/>
  <c r="E2210" i="64"/>
  <c r="E1092" i="64"/>
  <c r="E1021" i="64"/>
  <c r="E1613" i="64"/>
  <c r="E1251" i="64"/>
  <c r="E1207" i="64"/>
  <c r="E1057" i="64"/>
  <c r="E997" i="64"/>
  <c r="E1408" i="64"/>
  <c r="E1306" i="64"/>
  <c r="E975" i="64"/>
  <c r="E1713" i="64"/>
  <c r="E1480" i="64"/>
  <c r="E1645" i="64"/>
  <c r="E1679" i="64"/>
  <c r="E951" i="64"/>
  <c r="E1360" i="64"/>
  <c r="E1385" i="64"/>
  <c r="CV1982" i="64" a="1"/>
  <c r="AF853" i="64" a="1"/>
  <c r="CV1955" i="64" a="1"/>
  <c r="DF850" i="64" a="1"/>
  <c r="DE852" i="64" a="1"/>
  <c r="AH628" i="64" a="1"/>
  <c r="AG852" i="64" a="1"/>
  <c r="DD853" i="64" a="1"/>
  <c r="DF628" i="64" a="1"/>
  <c r="AH850" i="64" a="1"/>
  <c r="AH588" i="64" a="1"/>
  <c r="DF588" i="64" a="1"/>
  <c r="DA17" i="861" l="1"/>
  <c r="DA68" i="1151"/>
  <c r="DA69" i="1151" s="1"/>
  <c r="AH49" i="1151"/>
  <c r="AH64" i="1151"/>
  <c r="AH50" i="1151"/>
  <c r="AH65" i="1151"/>
  <c r="AH46" i="1151"/>
  <c r="AH61" i="1151"/>
  <c r="AD69" i="1151"/>
  <c r="DB22" i="861"/>
  <c r="AH48" i="1151"/>
  <c r="AH63" i="1151"/>
  <c r="DC35" i="1151"/>
  <c r="DC32" i="1151"/>
  <c r="DC33" i="1151"/>
  <c r="DC34" i="1151"/>
  <c r="DC31" i="1151"/>
  <c r="AK18" i="1151"/>
  <c r="AH62" i="1151"/>
  <c r="AH47" i="1151"/>
  <c r="DD18" i="1151"/>
  <c r="DD20" i="1151" s="1"/>
  <c r="DD36" i="1151" s="1"/>
  <c r="DE15" i="1151"/>
  <c r="AL15" i="1151"/>
  <c r="AG63" i="1151"/>
  <c r="AG48" i="1151"/>
  <c r="AL8" i="1151"/>
  <c r="AG46" i="1151"/>
  <c r="AG61" i="1151"/>
  <c r="AM17" i="1151"/>
  <c r="AM27" i="1151"/>
  <c r="AM23" i="1151"/>
  <c r="AM26" i="1151"/>
  <c r="AM25" i="1151"/>
  <c r="AM43" i="1151"/>
  <c r="AM24" i="1151"/>
  <c r="AM41" i="1151"/>
  <c r="AM39" i="1151"/>
  <c r="AM42" i="1151"/>
  <c r="AM40" i="1151"/>
  <c r="AM56" i="1151"/>
  <c r="AM54" i="1151"/>
  <c r="AM57" i="1151"/>
  <c r="AM16" i="1151"/>
  <c r="AM55" i="1151"/>
  <c r="AM4" i="1151"/>
  <c r="AM58" i="1151"/>
  <c r="DB47" i="1151"/>
  <c r="DB62" i="1151"/>
  <c r="AG49" i="1151"/>
  <c r="AG64" i="1151"/>
  <c r="AO2" i="1151"/>
  <c r="AN3" i="1151"/>
  <c r="AN7" i="1151"/>
  <c r="AN1" i="1151"/>
  <c r="AI35" i="1151"/>
  <c r="AI33" i="1151"/>
  <c r="AI34" i="1151"/>
  <c r="AI31" i="1151"/>
  <c r="AI32" i="1151"/>
  <c r="DB46" i="1151"/>
  <c r="DB51" i="1151" s="1"/>
  <c r="DB61" i="1151"/>
  <c r="DB66" i="1151" s="1"/>
  <c r="AG62" i="1151"/>
  <c r="AG47" i="1151"/>
  <c r="AE68" i="1151"/>
  <c r="DB63" i="1151"/>
  <c r="DB48" i="1151"/>
  <c r="DB50" i="1151"/>
  <c r="DB65" i="1151"/>
  <c r="AG50" i="1151"/>
  <c r="AG65" i="1151"/>
  <c r="AF66" i="1151"/>
  <c r="AF22" i="861" s="1"/>
  <c r="DB49" i="1151"/>
  <c r="DB64" i="1151"/>
  <c r="AF51" i="1151"/>
  <c r="AF17" i="861" s="1"/>
  <c r="AJ36" i="1151"/>
  <c r="AH663" i="64"/>
  <c r="AH693" i="64" s="1"/>
  <c r="AH665" i="64"/>
  <c r="AH695" i="64" s="1"/>
  <c r="AF698" i="64"/>
  <c r="DF693" i="64"/>
  <c r="DF691" i="64"/>
  <c r="DF696" i="64" s="1"/>
  <c r="DF692" i="64"/>
  <c r="DF695" i="64"/>
  <c r="DF694" i="64"/>
  <c r="AH694" i="64"/>
  <c r="AH692" i="64"/>
  <c r="AH691" i="64"/>
  <c r="AG696" i="64"/>
  <c r="DG687" i="64" a="1"/>
  <c r="DG687" i="64" s="1"/>
  <c r="DG686" i="64" a="1"/>
  <c r="DG686" i="64" s="1"/>
  <c r="DG685" i="64" a="1"/>
  <c r="DG685" i="64" s="1"/>
  <c r="DG684" i="64" a="1"/>
  <c r="DG684" i="64" s="1"/>
  <c r="DG688" i="64" a="1"/>
  <c r="DG688" i="64" s="1"/>
  <c r="AI686" i="64" a="1"/>
  <c r="AI686" i="64" s="1"/>
  <c r="AI685" i="64" a="1"/>
  <c r="AI685" i="64" s="1"/>
  <c r="AI688" i="64" a="1"/>
  <c r="AI688" i="64" s="1"/>
  <c r="AI684" i="64" a="1"/>
  <c r="AI684" i="64" s="1"/>
  <c r="AI687" i="64" a="1"/>
  <c r="AI687" i="64" s="1"/>
  <c r="DE681" i="64"/>
  <c r="DE698" i="64" s="1"/>
  <c r="DE699" i="64" s="1"/>
  <c r="AG681" i="64"/>
  <c r="DF680" i="64"/>
  <c r="DF677" i="64"/>
  <c r="AH677" i="64"/>
  <c r="DF676" i="64"/>
  <c r="DG653" i="64" a="1"/>
  <c r="DG653" i="64" s="1"/>
  <c r="DG661" i="64" s="1"/>
  <c r="DG654" i="64" a="1"/>
  <c r="DG654" i="64" s="1"/>
  <c r="DG662" i="64" s="1"/>
  <c r="DG670" i="64" a="1"/>
  <c r="DG670" i="64" s="1"/>
  <c r="DG655" i="64" a="1"/>
  <c r="DG655" i="64" s="1"/>
  <c r="DG663" i="64" s="1"/>
  <c r="DG656" i="64" a="1"/>
  <c r="DG656" i="64" s="1"/>
  <c r="DG664" i="64" s="1"/>
  <c r="DG657" i="64" a="1"/>
  <c r="DG657" i="64" s="1"/>
  <c r="DG665" i="64" s="1"/>
  <c r="DG671" i="64" a="1"/>
  <c r="DG671" i="64" s="1"/>
  <c r="DG669" i="64" a="1"/>
  <c r="DG669" i="64" s="1"/>
  <c r="DG672" i="64" a="1"/>
  <c r="DG672" i="64" s="1"/>
  <c r="DG673" i="64" a="1"/>
  <c r="DG673" i="64" s="1"/>
  <c r="AH679" i="64"/>
  <c r="DF679" i="64"/>
  <c r="DF678" i="64"/>
  <c r="AH676" i="64"/>
  <c r="AI669" i="64" a="1"/>
  <c r="AI669" i="64" s="1"/>
  <c r="AI653" i="64" a="1"/>
  <c r="AI653" i="64" s="1"/>
  <c r="AI661" i="64" s="1"/>
  <c r="AI670" i="64" a="1"/>
  <c r="AI670" i="64" s="1"/>
  <c r="AI654" i="64" a="1"/>
  <c r="AI654" i="64" s="1"/>
  <c r="AI662" i="64" s="1"/>
  <c r="AI655" i="64" a="1"/>
  <c r="AI655" i="64" s="1"/>
  <c r="AI663" i="64" s="1"/>
  <c r="AI656" i="64" a="1"/>
  <c r="AI656" i="64" s="1"/>
  <c r="AI664" i="64" s="1"/>
  <c r="AI657" i="64" a="1"/>
  <c r="AI657" i="64" s="1"/>
  <c r="AI665" i="64" s="1"/>
  <c r="AI671" i="64" a="1"/>
  <c r="AI671" i="64" s="1"/>
  <c r="AI672" i="64" a="1"/>
  <c r="AI672" i="64" s="1"/>
  <c r="AI673" i="64" a="1"/>
  <c r="AI673" i="64" s="1"/>
  <c r="DF138" i="64"/>
  <c r="DF141" i="64" s="1"/>
  <c r="DF143" i="64" s="1"/>
  <c r="AI139" i="64" a="1"/>
  <c r="AI139" i="64" s="1"/>
  <c r="AI138" i="64" s="1"/>
  <c r="AI140" i="64" a="1"/>
  <c r="AI140" i="64" s="1"/>
  <c r="DG139" i="64" a="1"/>
  <c r="DG139" i="64" s="1"/>
  <c r="DG140" i="64" a="1"/>
  <c r="DG140" i="64" s="1"/>
  <c r="AH141" i="64"/>
  <c r="AH143" i="64" s="1"/>
  <c r="DA23" i="861"/>
  <c r="AG852" i="64"/>
  <c r="DE852" i="64"/>
  <c r="AH850" i="64"/>
  <c r="DD853" i="64"/>
  <c r="AH628" i="64"/>
  <c r="AH630" i="64" s="1"/>
  <c r="DF850" i="64"/>
  <c r="AF853" i="64"/>
  <c r="AI262" i="64" a="1"/>
  <c r="AI262" i="64" s="1"/>
  <c r="AI849" i="64" a="1"/>
  <c r="AI849" i="64" s="1"/>
  <c r="DG262" i="64" a="1"/>
  <c r="DG262" i="64" s="1"/>
  <c r="DG849" i="64" a="1"/>
  <c r="DG849" i="64" s="1"/>
  <c r="DF628" i="64"/>
  <c r="DF630" i="64" s="1"/>
  <c r="AI629" i="64" a="1"/>
  <c r="AI629" i="64" s="1"/>
  <c r="DG243" i="64" a="1"/>
  <c r="DG243" i="64" s="1"/>
  <c r="DG629" i="64" a="1"/>
  <c r="DG629" i="64" s="1"/>
  <c r="AI230" i="64" a="1"/>
  <c r="AI230" i="64" s="1"/>
  <c r="AI243" i="64" a="1"/>
  <c r="AI243" i="64" s="1"/>
  <c r="DG595" i="64" a="1"/>
  <c r="DG595" i="64" s="1"/>
  <c r="DG230" i="64" a="1"/>
  <c r="DG230" i="64" s="1"/>
  <c r="AG592" i="64"/>
  <c r="DE592" i="64"/>
  <c r="AH588" i="64"/>
  <c r="AH596" i="64" s="1"/>
  <c r="DF588" i="64"/>
  <c r="DF596" i="64" s="1"/>
  <c r="AI591" i="64" a="1"/>
  <c r="AI591" i="64" s="1"/>
  <c r="AI595" i="64" a="1"/>
  <c r="AI595" i="64" s="1"/>
  <c r="DG591" i="64" a="1"/>
  <c r="DG591" i="64" s="1"/>
  <c r="AI587" i="64" a="1"/>
  <c r="AI587" i="64" s="1"/>
  <c r="DG4" i="64"/>
  <c r="DG587" i="64" a="1"/>
  <c r="DG587" i="64" s="1"/>
  <c r="DH41" i="863"/>
  <c r="DH40" i="863"/>
  <c r="V70" i="861"/>
  <c r="AJ190" i="64"/>
  <c r="AJ7" i="64"/>
  <c r="AI8" i="64" s="1"/>
  <c r="AH8" i="64"/>
  <c r="AC46" i="861"/>
  <c r="AC87" i="861" s="1"/>
  <c r="AI4" i="64"/>
  <c r="CY67" i="861"/>
  <c r="DH54" i="863" a="1"/>
  <c r="DH54" i="863" s="1"/>
  <c r="DG42" i="863"/>
  <c r="DG21" i="863" s="1"/>
  <c r="DG32" i="861" s="1"/>
  <c r="DG43" i="863"/>
  <c r="DH39" i="863"/>
  <c r="DH38" i="863"/>
  <c r="DH3" i="863"/>
  <c r="DH66" i="863" s="1" a="1"/>
  <c r="DH66" i="863" s="1"/>
  <c r="DG4" i="863"/>
  <c r="DG1" i="863"/>
  <c r="DG68" i="863" a="1"/>
  <c r="DG68" i="863" s="1"/>
  <c r="DG57" i="863"/>
  <c r="DG66" i="863" a="1"/>
  <c r="DG66" i="863" s="1"/>
  <c r="DH52" i="863" a="1"/>
  <c r="DH52" i="863" s="1"/>
  <c r="DI2" i="863"/>
  <c r="DH53" i="863" a="1"/>
  <c r="DH53" i="863" s="1"/>
  <c r="DH7" i="863"/>
  <c r="DH55" i="863" a="1"/>
  <c r="DH55" i="863" s="1"/>
  <c r="DH8" i="863"/>
  <c r="DH56" i="863" a="1"/>
  <c r="DH56" i="863" s="1"/>
  <c r="AJ1" i="64"/>
  <c r="AK2" i="64"/>
  <c r="AJ3" i="64"/>
  <c r="DG212" i="64"/>
  <c r="DG1" i="64"/>
  <c r="DH8" i="64"/>
  <c r="DH208" i="64"/>
  <c r="DH3" i="64"/>
  <c r="DH190" i="64"/>
  <c r="DH7" i="64"/>
  <c r="DI2" i="64"/>
  <c r="DH191" i="64"/>
  <c r="DH209" i="64"/>
  <c r="DH210" i="64"/>
  <c r="DH192" i="64"/>
  <c r="DH211" i="64"/>
  <c r="DH193" i="64"/>
  <c r="DG194" i="64"/>
  <c r="AI24" i="864"/>
  <c r="AI94" i="861" s="1"/>
  <c r="AI70" i="863" a="1"/>
  <c r="AI70" i="863" s="1"/>
  <c r="AI66" i="863" a="1"/>
  <c r="AI66" i="863" s="1"/>
  <c r="AI68" i="863" a="1"/>
  <c r="AI68" i="863" s="1"/>
  <c r="AI4" i="863"/>
  <c r="AM3" i="861"/>
  <c r="AL4" i="861"/>
  <c r="AL5" i="861" s="1"/>
  <c r="AL1" i="861"/>
  <c r="AL8" i="861"/>
  <c r="DG2" i="861"/>
  <c r="DG1" i="861" s="1"/>
  <c r="DG1" i="864"/>
  <c r="AI43" i="863"/>
  <c r="AI42" i="863"/>
  <c r="AI21" i="863" s="1"/>
  <c r="DH4" i="861"/>
  <c r="DH5" i="861" s="1"/>
  <c r="DI3" i="861"/>
  <c r="DH9" i="861"/>
  <c r="DH8" i="861"/>
  <c r="DH22" i="864"/>
  <c r="DH21" i="864"/>
  <c r="DH20" i="864"/>
  <c r="DH7" i="864"/>
  <c r="DH3" i="864"/>
  <c r="DH4" i="864" s="1"/>
  <c r="DH8" i="864"/>
  <c r="DI2" i="864"/>
  <c r="DI23" i="864" s="1"/>
  <c r="AJ22" i="864"/>
  <c r="AJ20" i="864"/>
  <c r="AJ3" i="864"/>
  <c r="AK2" i="864"/>
  <c r="AK23" i="864" s="1"/>
  <c r="AJ21" i="864"/>
  <c r="AJ1" i="864"/>
  <c r="AH32" i="861"/>
  <c r="DG24" i="864"/>
  <c r="AI57" i="863"/>
  <c r="AJ55" i="863" a="1"/>
  <c r="AJ55" i="863" s="1"/>
  <c r="AJ52" i="863" a="1"/>
  <c r="AJ52" i="863" s="1"/>
  <c r="AJ41" i="863"/>
  <c r="AJ56" i="863" a="1"/>
  <c r="AJ56" i="863" s="1"/>
  <c r="AJ53" i="863" a="1"/>
  <c r="AJ53" i="863" s="1"/>
  <c r="AJ54" i="863" a="1"/>
  <c r="AJ54" i="863" s="1"/>
  <c r="AJ39" i="863"/>
  <c r="AJ38" i="863"/>
  <c r="AJ3" i="863"/>
  <c r="AJ1" i="863"/>
  <c r="AK2" i="863"/>
  <c r="AK40" i="863" s="1"/>
  <c r="W3" i="860"/>
  <c r="W4" i="860" s="1"/>
  <c r="X2" i="860"/>
  <c r="W1" i="860"/>
  <c r="W7" i="860"/>
  <c r="DA1" i="860"/>
  <c r="DB3" i="860"/>
  <c r="DC2" i="860"/>
  <c r="DB9" i="860"/>
  <c r="DB8" i="860"/>
  <c r="DA4" i="860"/>
  <c r="AC1494" i="64"/>
  <c r="AC1496" i="64" s="1"/>
  <c r="CV1982" i="64"/>
  <c r="CV1955" i="64"/>
  <c r="AC1537" i="64"/>
  <c r="AB1539" i="64"/>
  <c r="AC1516" i="64"/>
  <c r="DC1537" i="64"/>
  <c r="AB1518" i="64"/>
  <c r="CZ1516" i="64"/>
  <c r="CY1518" i="64"/>
  <c r="CY1494" i="64"/>
  <c r="CY1496" i="64" s="1"/>
  <c r="CW1635" i="64"/>
  <c r="CU1472" i="64"/>
  <c r="CU1474" i="64" s="1"/>
  <c r="E954" i="64"/>
  <c r="E953" i="64"/>
  <c r="E1615" i="64"/>
  <c r="E1616" i="64"/>
  <c r="E978" i="64"/>
  <c r="E977" i="64"/>
  <c r="E1648" i="64"/>
  <c r="E1647" i="64"/>
  <c r="E1308" i="64"/>
  <c r="E1309" i="64"/>
  <c r="E1209" i="64"/>
  <c r="E1210" i="64"/>
  <c r="E1024" i="64"/>
  <c r="E1023" i="64"/>
  <c r="E1715" i="64"/>
  <c r="E1716" i="64"/>
  <c r="E1384" i="64"/>
  <c r="E1060" i="64"/>
  <c r="E1059" i="64"/>
  <c r="E1682" i="64"/>
  <c r="E1681" i="64"/>
  <c r="E1483" i="64"/>
  <c r="E1482" i="64"/>
  <c r="E1411" i="64"/>
  <c r="E1410" i="64"/>
  <c r="E1095" i="64"/>
  <c r="E1094" i="64"/>
  <c r="E1000" i="64"/>
  <c r="E999" i="64"/>
  <c r="E1253" i="64"/>
  <c r="E1254" i="64"/>
  <c r="E2212" i="64"/>
  <c r="E2213" i="64"/>
  <c r="E1363" i="64"/>
  <c r="E1362" i="64"/>
  <c r="E1380" i="64"/>
  <c r="E1303" i="64"/>
  <c r="E1271" i="64"/>
  <c r="E1477" i="64"/>
  <c r="E2207" i="64"/>
  <c r="E1248" i="64"/>
  <c r="E1204" i="64"/>
  <c r="E1642" i="64"/>
  <c r="E1610" i="64"/>
  <c r="E1578" i="64"/>
  <c r="E1160" i="64"/>
  <c r="E1124" i="64"/>
  <c r="E1089" i="64"/>
  <c r="E1054" i="64"/>
  <c r="E1676" i="64"/>
  <c r="E1710" i="64"/>
  <c r="AH852" i="64" a="1"/>
  <c r="DG628" i="64" a="1"/>
  <c r="DF852" i="64" a="1"/>
  <c r="AI850" i="64" a="1"/>
  <c r="AI628" i="64" a="1"/>
  <c r="DG850" i="64" a="1"/>
  <c r="DE853" i="64" a="1"/>
  <c r="AG853" i="64" a="1"/>
  <c r="DB17" i="861" l="1"/>
  <c r="DB68" i="1151"/>
  <c r="DB69" i="1151" s="1"/>
  <c r="DF15" i="1151"/>
  <c r="DE18" i="1151"/>
  <c r="DE20" i="1151" s="1"/>
  <c r="DE36" i="1151" s="1"/>
  <c r="AI47" i="1151"/>
  <c r="AI62" i="1151"/>
  <c r="DD31" i="1151"/>
  <c r="DD32" i="1151"/>
  <c r="DD34" i="1151"/>
  <c r="DD33" i="1151"/>
  <c r="DD35" i="1151"/>
  <c r="AI46" i="1151"/>
  <c r="AI61" i="1151"/>
  <c r="AI49" i="1151"/>
  <c r="AI64" i="1151"/>
  <c r="AI63" i="1151"/>
  <c r="AI48" i="1151"/>
  <c r="AM15" i="1151"/>
  <c r="AG66" i="1151"/>
  <c r="AG22" i="861" s="1"/>
  <c r="AG51" i="1151"/>
  <c r="AG17" i="861" s="1"/>
  <c r="AI50" i="1151"/>
  <c r="AI65" i="1151"/>
  <c r="AH66" i="1151"/>
  <c r="AH22" i="861" s="1"/>
  <c r="AJ33" i="1151"/>
  <c r="AJ31" i="1151"/>
  <c r="AJ35" i="1151"/>
  <c r="AJ34" i="1151"/>
  <c r="AJ32" i="1151"/>
  <c r="AK20" i="1151"/>
  <c r="AM8" i="1151"/>
  <c r="DC46" i="1151"/>
  <c r="DC51" i="1151" s="1"/>
  <c r="DC61" i="1151"/>
  <c r="DC66" i="1151" s="1"/>
  <c r="AH51" i="1151"/>
  <c r="AH17" i="861" s="1"/>
  <c r="AN16" i="1151"/>
  <c r="AN55" i="1151"/>
  <c r="AN23" i="1151"/>
  <c r="AN26" i="1151"/>
  <c r="AN27" i="1151"/>
  <c r="AN17" i="1151"/>
  <c r="AN24" i="1151"/>
  <c r="AN25" i="1151"/>
  <c r="AN42" i="1151"/>
  <c r="AN43" i="1151"/>
  <c r="AN41" i="1151"/>
  <c r="AN39" i="1151"/>
  <c r="AN40" i="1151"/>
  <c r="AN58" i="1151"/>
  <c r="AN56" i="1151"/>
  <c r="AN54" i="1151"/>
  <c r="AN4" i="1151"/>
  <c r="AN57" i="1151"/>
  <c r="DC49" i="1151"/>
  <c r="DC64" i="1151"/>
  <c r="DC22" i="861"/>
  <c r="AP2" i="1151"/>
  <c r="AO3" i="1151"/>
  <c r="AO7" i="1151"/>
  <c r="AO1" i="1151"/>
  <c r="DC48" i="1151"/>
  <c r="DC63" i="1151"/>
  <c r="AE69" i="1151"/>
  <c r="DC47" i="1151"/>
  <c r="DC62" i="1151"/>
  <c r="AL18" i="1151"/>
  <c r="DC65" i="1151"/>
  <c r="DC50" i="1151"/>
  <c r="AF68" i="1151"/>
  <c r="AH680" i="64"/>
  <c r="AH678" i="64"/>
  <c r="AF699" i="64"/>
  <c r="AG698" i="64"/>
  <c r="AG699" i="64" s="1"/>
  <c r="DG695" i="64"/>
  <c r="AI693" i="64"/>
  <c r="AI692" i="64"/>
  <c r="AH696" i="64"/>
  <c r="AI694" i="64"/>
  <c r="DG694" i="64"/>
  <c r="DG693" i="64"/>
  <c r="AI691" i="64"/>
  <c r="DH686" i="64" a="1"/>
  <c r="DH686" i="64" s="1"/>
  <c r="DH685" i="64" a="1"/>
  <c r="DH685" i="64" s="1"/>
  <c r="DH684" i="64" a="1"/>
  <c r="DH684" i="64" s="1"/>
  <c r="DH688" i="64" a="1"/>
  <c r="DH688" i="64" s="1"/>
  <c r="DH687" i="64" a="1"/>
  <c r="DH687" i="64" s="1"/>
  <c r="AI695" i="64"/>
  <c r="AJ685" i="64" a="1"/>
  <c r="AJ685" i="64" s="1"/>
  <c r="AJ686" i="64" a="1"/>
  <c r="AJ686" i="64" s="1"/>
  <c r="AJ688" i="64" a="1"/>
  <c r="AJ688" i="64" s="1"/>
  <c r="AJ684" i="64" a="1"/>
  <c r="AJ684" i="64" s="1"/>
  <c r="AJ687" i="64" a="1"/>
  <c r="AJ687" i="64" s="1"/>
  <c r="DG692" i="64"/>
  <c r="DG691" i="64"/>
  <c r="DG696" i="64" s="1"/>
  <c r="AI677" i="64"/>
  <c r="DF681" i="64"/>
  <c r="DF698" i="64" s="1"/>
  <c r="DF699" i="64" s="1"/>
  <c r="DG680" i="64"/>
  <c r="AI679" i="64"/>
  <c r="DG677" i="64"/>
  <c r="AJ673" i="64" a="1"/>
  <c r="AJ673" i="64" s="1"/>
  <c r="AJ669" i="64" a="1"/>
  <c r="AJ669" i="64" s="1"/>
  <c r="AJ653" i="64" a="1"/>
  <c r="AJ653" i="64" s="1"/>
  <c r="AJ661" i="64" s="1"/>
  <c r="AJ670" i="64" a="1"/>
  <c r="AJ670" i="64" s="1"/>
  <c r="AJ654" i="64" a="1"/>
  <c r="AJ654" i="64" s="1"/>
  <c r="AJ662" i="64" s="1"/>
  <c r="AJ655" i="64" a="1"/>
  <c r="AJ655" i="64" s="1"/>
  <c r="AJ663" i="64" s="1"/>
  <c r="AJ656" i="64" a="1"/>
  <c r="AJ656" i="64" s="1"/>
  <c r="AJ664" i="64" s="1"/>
  <c r="AJ657" i="64" a="1"/>
  <c r="AJ657" i="64" s="1"/>
  <c r="AJ665" i="64" s="1"/>
  <c r="AJ671" i="64" a="1"/>
  <c r="AJ671" i="64" s="1"/>
  <c r="AJ672" i="64" a="1"/>
  <c r="AJ672" i="64" s="1"/>
  <c r="AI680" i="64"/>
  <c r="DG679" i="64"/>
  <c r="AI678" i="64"/>
  <c r="DG678" i="64"/>
  <c r="DH653" i="64" a="1"/>
  <c r="DH653" i="64" s="1"/>
  <c r="DH661" i="64" s="1"/>
  <c r="DH654" i="64" a="1"/>
  <c r="DH654" i="64" s="1"/>
  <c r="DH662" i="64" s="1"/>
  <c r="DH670" i="64" a="1"/>
  <c r="DH670" i="64" s="1"/>
  <c r="DH655" i="64" a="1"/>
  <c r="DH655" i="64" s="1"/>
  <c r="DH663" i="64" s="1"/>
  <c r="DH656" i="64" a="1"/>
  <c r="DH656" i="64" s="1"/>
  <c r="DH664" i="64" s="1"/>
  <c r="DH657" i="64" a="1"/>
  <c r="DH657" i="64" s="1"/>
  <c r="DH665" i="64" s="1"/>
  <c r="DH671" i="64" a="1"/>
  <c r="DH671" i="64" s="1"/>
  <c r="DH669" i="64" a="1"/>
  <c r="DH669" i="64" s="1"/>
  <c r="DH672" i="64" a="1"/>
  <c r="DH672" i="64" s="1"/>
  <c r="DH673" i="64" a="1"/>
  <c r="DH673" i="64" s="1"/>
  <c r="AI676" i="64"/>
  <c r="DG676" i="64"/>
  <c r="DG138" i="64"/>
  <c r="DG141" i="64" s="1"/>
  <c r="DG143" i="64" s="1"/>
  <c r="AI141" i="64"/>
  <c r="AI143" i="64" s="1"/>
  <c r="AJ139" i="64" a="1"/>
  <c r="AJ139" i="64" s="1"/>
  <c r="AJ138" i="64" s="1"/>
  <c r="AJ140" i="64" a="1"/>
  <c r="AJ140" i="64" s="1"/>
  <c r="DH140" i="64" a="1"/>
  <c r="DH140" i="64" s="1"/>
  <c r="DH139" i="64" a="1"/>
  <c r="DH139" i="64" s="1"/>
  <c r="DB23" i="861"/>
  <c r="DE853" i="64"/>
  <c r="AI850" i="64"/>
  <c r="AI628" i="64"/>
  <c r="AI630" i="64" s="1"/>
  <c r="DF852" i="64"/>
  <c r="DG850" i="64"/>
  <c r="AH852" i="64"/>
  <c r="AG853" i="64"/>
  <c r="DH262" i="64" a="1"/>
  <c r="DH262" i="64" s="1"/>
  <c r="DH849" i="64" a="1"/>
  <c r="DH849" i="64" s="1"/>
  <c r="AJ262" i="64" a="1"/>
  <c r="AJ262" i="64" s="1"/>
  <c r="AJ849" i="64" a="1"/>
  <c r="AJ849" i="64" s="1"/>
  <c r="DG628" i="64"/>
  <c r="DG630" i="64" s="1"/>
  <c r="DG852" i="64" a="1"/>
  <c r="CW1955" i="64" a="1"/>
  <c r="AI588" i="64" a="1"/>
  <c r="CW1982" i="64" a="1"/>
  <c r="DG588" i="64" a="1"/>
  <c r="AJ628" i="64" a="1"/>
  <c r="AI852" i="64" a="1"/>
  <c r="AJ850" i="64" a="1"/>
  <c r="DF853" i="64" a="1"/>
  <c r="DH850" i="64" a="1"/>
  <c r="AH853" i="64" a="1"/>
  <c r="DC17" i="861" l="1"/>
  <c r="DC68" i="1151"/>
  <c r="DC69" i="1151" s="1"/>
  <c r="DD48" i="1151"/>
  <c r="DD63" i="1151"/>
  <c r="DD49" i="1151"/>
  <c r="DD64" i="1151"/>
  <c r="AL20" i="1151"/>
  <c r="AK36" i="1151"/>
  <c r="DD47" i="1151"/>
  <c r="DD62" i="1151"/>
  <c r="AJ47" i="1151"/>
  <c r="AJ62" i="1151"/>
  <c r="DD46" i="1151"/>
  <c r="DD51" i="1151" s="1"/>
  <c r="DD61" i="1151"/>
  <c r="DD66" i="1151" s="1"/>
  <c r="AJ64" i="1151"/>
  <c r="AJ49" i="1151"/>
  <c r="AF69" i="1151"/>
  <c r="AN15" i="1151"/>
  <c r="AJ65" i="1151"/>
  <c r="AJ50" i="1151"/>
  <c r="AJ61" i="1151"/>
  <c r="AJ46" i="1151"/>
  <c r="DD22" i="861"/>
  <c r="AJ48" i="1151"/>
  <c r="AJ63" i="1151"/>
  <c r="AH68" i="1151"/>
  <c r="DE33" i="1151"/>
  <c r="DE34" i="1151"/>
  <c r="DE31" i="1151"/>
  <c r="DE35" i="1151"/>
  <c r="DE32" i="1151"/>
  <c r="AM18" i="1151"/>
  <c r="DG15" i="1151"/>
  <c r="DF18" i="1151"/>
  <c r="DF20" i="1151" s="1"/>
  <c r="DF36" i="1151" s="1"/>
  <c r="AN8" i="1151"/>
  <c r="AI66" i="1151"/>
  <c r="AI22" i="861" s="1"/>
  <c r="AO39" i="1151"/>
  <c r="AO57" i="1151"/>
  <c r="AO42" i="1151"/>
  <c r="AO40" i="1151"/>
  <c r="AO58" i="1151"/>
  <c r="AO56" i="1151"/>
  <c r="AO4" i="1151"/>
  <c r="AO54" i="1151"/>
  <c r="AO17" i="1151"/>
  <c r="AO55" i="1151"/>
  <c r="AO24" i="1151"/>
  <c r="AO16" i="1151"/>
  <c r="AO23" i="1151"/>
  <c r="AO25" i="1151"/>
  <c r="AO27" i="1151"/>
  <c r="AO26" i="1151"/>
  <c r="AO43" i="1151"/>
  <c r="AO41" i="1151"/>
  <c r="AI51" i="1151"/>
  <c r="AI17" i="861" s="1"/>
  <c r="AP1" i="1151"/>
  <c r="AQ2" i="1151"/>
  <c r="AP3" i="1151"/>
  <c r="AP7" i="1151"/>
  <c r="AO8" i="1151" s="1"/>
  <c r="AG68" i="1151"/>
  <c r="DD65" i="1151"/>
  <c r="DD50" i="1151"/>
  <c r="AH681" i="64"/>
  <c r="AH698" i="64" s="1"/>
  <c r="AH699" i="64" s="1"/>
  <c r="AJ693" i="64"/>
  <c r="AJ695" i="64"/>
  <c r="DH692" i="64"/>
  <c r="DH694" i="64"/>
  <c r="DH693" i="64"/>
  <c r="AJ692" i="64"/>
  <c r="AJ694" i="64"/>
  <c r="DH691" i="64"/>
  <c r="DH696" i="64" s="1"/>
  <c r="DH695" i="64"/>
  <c r="AI696" i="64"/>
  <c r="AJ691" i="64"/>
  <c r="DG681" i="64"/>
  <c r="DG698" i="64" s="1"/>
  <c r="DG699" i="64" s="1"/>
  <c r="AJ680" i="64"/>
  <c r="AJ676" i="64"/>
  <c r="DH677" i="64"/>
  <c r="AI681" i="64"/>
  <c r="DH679" i="64"/>
  <c r="AJ679" i="64"/>
  <c r="DH678" i="64"/>
  <c r="AJ678" i="64"/>
  <c r="AJ677" i="64"/>
  <c r="DH676" i="64"/>
  <c r="DH680" i="64"/>
  <c r="DH138" i="64"/>
  <c r="DH141" i="64" s="1"/>
  <c r="DH143" i="64" s="1"/>
  <c r="AJ141" i="64"/>
  <c r="AJ143" i="64" s="1"/>
  <c r="DC23" i="861"/>
  <c r="AJ628" i="64"/>
  <c r="DH850" i="64"/>
  <c r="AJ850" i="64"/>
  <c r="AI852" i="64"/>
  <c r="AH853" i="64"/>
  <c r="DG852" i="64"/>
  <c r="DF853" i="64"/>
  <c r="DH243" i="64" a="1"/>
  <c r="DH243" i="64" s="1"/>
  <c r="DH629" i="64" a="1"/>
  <c r="DH629" i="64" s="1"/>
  <c r="AJ629" i="64" a="1"/>
  <c r="AJ629" i="64" s="1"/>
  <c r="AJ230" i="64" a="1"/>
  <c r="AJ230" i="64" s="1"/>
  <c r="AJ243" i="64" a="1"/>
  <c r="AJ243" i="64" s="1"/>
  <c r="DH595" i="64" a="1"/>
  <c r="DH595" i="64" s="1"/>
  <c r="DH230" i="64" a="1"/>
  <c r="DH230" i="64" s="1"/>
  <c r="DF592" i="64"/>
  <c r="AH592" i="64"/>
  <c r="DG588" i="64"/>
  <c r="DG596" i="64" s="1"/>
  <c r="AI588" i="64"/>
  <c r="AI596" i="64" s="1"/>
  <c r="AJ591" i="64" a="1"/>
  <c r="AJ591" i="64" s="1"/>
  <c r="AJ595" i="64" a="1"/>
  <c r="AJ595" i="64" s="1"/>
  <c r="DH591" i="64" a="1"/>
  <c r="DH591" i="64" s="1"/>
  <c r="AJ587" i="64" a="1"/>
  <c r="AJ587" i="64" s="1"/>
  <c r="DH4" i="64"/>
  <c r="DH587" i="64" a="1"/>
  <c r="DH587" i="64" s="1"/>
  <c r="DI55" i="863" a="1"/>
  <c r="DI55" i="863" s="1"/>
  <c r="DI40" i="863"/>
  <c r="AJ4" i="864"/>
  <c r="AK190" i="64"/>
  <c r="AK7" i="64"/>
  <c r="AJ8" i="64" s="1"/>
  <c r="AD46" i="861"/>
  <c r="AD87" i="861" s="1"/>
  <c r="AJ4" i="64"/>
  <c r="CZ67" i="861"/>
  <c r="DH43" i="863"/>
  <c r="DI38" i="863"/>
  <c r="DI54" i="863" a="1"/>
  <c r="DI54" i="863" s="1"/>
  <c r="DI7" i="863"/>
  <c r="DI8" i="863"/>
  <c r="DI56" i="863" a="1"/>
  <c r="DI56" i="863" s="1"/>
  <c r="DI53" i="863" a="1"/>
  <c r="DI53" i="863" s="1"/>
  <c r="DJ2" i="863"/>
  <c r="DI41" i="863"/>
  <c r="DI52" i="863" a="1"/>
  <c r="DI52" i="863" s="1"/>
  <c r="DH70" i="863" a="1"/>
  <c r="DH70" i="863" s="1"/>
  <c r="DH4" i="863"/>
  <c r="DH68" i="863" a="1"/>
  <c r="DH68" i="863" s="1"/>
  <c r="DH42" i="863"/>
  <c r="DH21" i="863" s="1"/>
  <c r="DH32" i="861" s="1"/>
  <c r="DH1" i="863"/>
  <c r="DI39" i="863"/>
  <c r="DI3" i="863"/>
  <c r="DH57" i="863"/>
  <c r="AK3" i="64"/>
  <c r="AL2" i="64"/>
  <c r="AK1" i="64"/>
  <c r="DH212" i="64"/>
  <c r="DH194" i="64"/>
  <c r="DH1" i="64"/>
  <c r="DI8" i="64"/>
  <c r="DI208" i="64"/>
  <c r="DI3" i="64"/>
  <c r="DI190" i="64"/>
  <c r="DI7" i="64"/>
  <c r="DJ2" i="64"/>
  <c r="DI209" i="64"/>
  <c r="DI191" i="64"/>
  <c r="DI192" i="64"/>
  <c r="DI210" i="64"/>
  <c r="DI211" i="64"/>
  <c r="DI193" i="64"/>
  <c r="DI20" i="864"/>
  <c r="DI7" i="864"/>
  <c r="DI22" i="864"/>
  <c r="DI3" i="864"/>
  <c r="DI4" i="864" s="1"/>
  <c r="DI8" i="864"/>
  <c r="DI21" i="864"/>
  <c r="DJ2" i="864"/>
  <c r="DJ23" i="864" s="1"/>
  <c r="AN3" i="861"/>
  <c r="AM4" i="861"/>
  <c r="AM5" i="861" s="1"/>
  <c r="AM1" i="861"/>
  <c r="AM8" i="861"/>
  <c r="AK56" i="863" a="1"/>
  <c r="AK56" i="863" s="1"/>
  <c r="AK54" i="863" a="1"/>
  <c r="AK54" i="863" s="1"/>
  <c r="AK53" i="863" a="1"/>
  <c r="AK53" i="863" s="1"/>
  <c r="AK52" i="863" a="1"/>
  <c r="AK52" i="863" s="1"/>
  <c r="AK55" i="863" a="1"/>
  <c r="AK55" i="863" s="1"/>
  <c r="AK41" i="863"/>
  <c r="AK38" i="863"/>
  <c r="AK39" i="863"/>
  <c r="AL2" i="863"/>
  <c r="AL40" i="863" s="1"/>
  <c r="AK3" i="863"/>
  <c r="AK1" i="863"/>
  <c r="AJ43" i="863"/>
  <c r="AJ42" i="863"/>
  <c r="AJ21" i="863" s="1"/>
  <c r="AJ57" i="863"/>
  <c r="AJ24" i="864"/>
  <c r="AJ94" i="861" s="1"/>
  <c r="DH1" i="864"/>
  <c r="DH2" i="861"/>
  <c r="DH1" i="861" s="1"/>
  <c r="AJ70" i="863" a="1"/>
  <c r="AJ70" i="863" s="1"/>
  <c r="AJ68" i="863" a="1"/>
  <c r="AJ68" i="863" s="1"/>
  <c r="AJ66" i="863" a="1"/>
  <c r="AJ66" i="863" s="1"/>
  <c r="AJ4" i="863"/>
  <c r="DH24" i="864"/>
  <c r="DI4" i="861"/>
  <c r="DI5" i="861" s="1"/>
  <c r="DJ3" i="861"/>
  <c r="DI9" i="861"/>
  <c r="DI8" i="861"/>
  <c r="AI32" i="861"/>
  <c r="AK22" i="864"/>
  <c r="AK21" i="864"/>
  <c r="AK20" i="864"/>
  <c r="AK3" i="864"/>
  <c r="AK4" i="864" s="1"/>
  <c r="AL2" i="864"/>
  <c r="AL23" i="864" s="1"/>
  <c r="AK1" i="864"/>
  <c r="X1" i="860"/>
  <c r="X7" i="860"/>
  <c r="X3" i="860"/>
  <c r="X4" i="860" s="1"/>
  <c r="Y2" i="860"/>
  <c r="DB1" i="860"/>
  <c r="DC9" i="860"/>
  <c r="DC8" i="860"/>
  <c r="DC3" i="860"/>
  <c r="DD2" i="860"/>
  <c r="DB4" i="860"/>
  <c r="AD1494" i="64"/>
  <c r="AD1496" i="64" s="1"/>
  <c r="CW1982" i="64"/>
  <c r="CW1955" i="64"/>
  <c r="AC1539" i="64"/>
  <c r="AD1537" i="64"/>
  <c r="DD1537" i="64"/>
  <c r="DC1539" i="64"/>
  <c r="DA1516" i="64"/>
  <c r="AD1516" i="64"/>
  <c r="AD1518" i="64" s="1"/>
  <c r="CZ1518" i="64"/>
  <c r="AC1518" i="64"/>
  <c r="CZ1494" i="64"/>
  <c r="CX1635" i="64"/>
  <c r="CV1472" i="64"/>
  <c r="CV1474" i="64" s="1"/>
  <c r="E1387" i="64"/>
  <c r="E1386" i="64"/>
  <c r="E1011" i="64"/>
  <c r="B1011" i="64" s="1"/>
  <c r="AI853" i="64" a="1"/>
  <c r="DG853" i="64" a="1"/>
  <c r="DH628" i="64" a="1"/>
  <c r="DH852" i="64" a="1"/>
  <c r="AJ852" i="64" a="1"/>
  <c r="CX1982" i="64" a="1"/>
  <c r="CX1955" i="64" a="1"/>
  <c r="DH588" i="64" a="1"/>
  <c r="AJ588" i="64" a="1"/>
  <c r="DD68" i="1151" l="1"/>
  <c r="DD69" i="1151" s="1"/>
  <c r="DD17" i="861"/>
  <c r="AN18" i="1151"/>
  <c r="AN20" i="1151" s="1"/>
  <c r="AQ7" i="1151"/>
  <c r="AP8" i="1151" s="1"/>
  <c r="AQ1" i="1151"/>
  <c r="AR2" i="1151"/>
  <c r="AQ3" i="1151"/>
  <c r="DH15" i="1151"/>
  <c r="DG18" i="1151"/>
  <c r="DG20" i="1151" s="1"/>
  <c r="DG36" i="1151" s="1"/>
  <c r="AM20" i="1151"/>
  <c r="AK33" i="1151"/>
  <c r="AK32" i="1151"/>
  <c r="AK31" i="1151"/>
  <c r="AK35" i="1151"/>
  <c r="AK34" i="1151"/>
  <c r="DF34" i="1151"/>
  <c r="DF35" i="1151"/>
  <c r="DF32" i="1151"/>
  <c r="DF33" i="1151"/>
  <c r="DF31" i="1151"/>
  <c r="AI68" i="1151"/>
  <c r="AP26" i="1151"/>
  <c r="AP40" i="1151"/>
  <c r="AP43" i="1151"/>
  <c r="AP41" i="1151"/>
  <c r="AP39" i="1151"/>
  <c r="AP42" i="1151"/>
  <c r="AP58" i="1151"/>
  <c r="AP56" i="1151"/>
  <c r="AP54" i="1151"/>
  <c r="AP17" i="1151"/>
  <c r="AP57" i="1151"/>
  <c r="AP4" i="1151"/>
  <c r="AP55" i="1151"/>
  <c r="AP24" i="1151"/>
  <c r="AP16" i="1151"/>
  <c r="AP23" i="1151"/>
  <c r="AP25" i="1151"/>
  <c r="AP27" i="1151"/>
  <c r="DE47" i="1151"/>
  <c r="DE62" i="1151"/>
  <c r="AJ51" i="1151"/>
  <c r="AJ17" i="861" s="1"/>
  <c r="DE50" i="1151"/>
  <c r="DE65" i="1151"/>
  <c r="DE22" i="861"/>
  <c r="DE46" i="1151"/>
  <c r="DE51" i="1151" s="1"/>
  <c r="DE61" i="1151"/>
  <c r="DE66" i="1151" s="1"/>
  <c r="AJ66" i="1151"/>
  <c r="AJ22" i="861" s="1"/>
  <c r="AL36" i="1151"/>
  <c r="DE49" i="1151"/>
  <c r="DE64" i="1151"/>
  <c r="DE63" i="1151"/>
  <c r="DE48" i="1151"/>
  <c r="AH69" i="1151"/>
  <c r="AO15" i="1151"/>
  <c r="AG69" i="1151"/>
  <c r="AI698" i="64"/>
  <c r="AJ696" i="64"/>
  <c r="AK685" i="64" a="1"/>
  <c r="AK685" i="64" s="1"/>
  <c r="AK688" i="64" a="1"/>
  <c r="AK688" i="64" s="1"/>
  <c r="AK684" i="64" a="1"/>
  <c r="AK684" i="64" s="1"/>
  <c r="AK687" i="64" a="1"/>
  <c r="AK687" i="64" s="1"/>
  <c r="AK686" i="64" a="1"/>
  <c r="AK686" i="64" s="1"/>
  <c r="DI686" i="64" a="1"/>
  <c r="DI686" i="64" s="1"/>
  <c r="DI685" i="64" a="1"/>
  <c r="DI685" i="64" s="1"/>
  <c r="DI684" i="64" a="1"/>
  <c r="DI684" i="64" s="1"/>
  <c r="DI688" i="64" a="1"/>
  <c r="DI688" i="64" s="1"/>
  <c r="DI687" i="64" a="1"/>
  <c r="DI687" i="64" s="1"/>
  <c r="DH681" i="64"/>
  <c r="DH698" i="64" s="1"/>
  <c r="DH699" i="64" s="1"/>
  <c r="AJ681" i="64"/>
  <c r="DI653" i="64" a="1"/>
  <c r="DI653" i="64" s="1"/>
  <c r="DI661" i="64" s="1"/>
  <c r="DI654" i="64" a="1"/>
  <c r="DI654" i="64" s="1"/>
  <c r="DI662" i="64" s="1"/>
  <c r="DI670" i="64" a="1"/>
  <c r="DI670" i="64" s="1"/>
  <c r="DI655" i="64" a="1"/>
  <c r="DI655" i="64" s="1"/>
  <c r="DI663" i="64" s="1"/>
  <c r="DI656" i="64" a="1"/>
  <c r="DI656" i="64" s="1"/>
  <c r="DI664" i="64" s="1"/>
  <c r="DI669" i="64" a="1"/>
  <c r="DI669" i="64" s="1"/>
  <c r="DI657" i="64" a="1"/>
  <c r="DI657" i="64" s="1"/>
  <c r="DI665" i="64" s="1"/>
  <c r="DI671" i="64" a="1"/>
  <c r="DI671" i="64" s="1"/>
  <c r="DI672" i="64" a="1"/>
  <c r="DI672" i="64" s="1"/>
  <c r="DI673" i="64" a="1"/>
  <c r="DI673" i="64" s="1"/>
  <c r="AK673" i="64" a="1"/>
  <c r="AK673" i="64" s="1"/>
  <c r="AK669" i="64" a="1"/>
  <c r="AK669" i="64" s="1"/>
  <c r="AK653" i="64" a="1"/>
  <c r="AK653" i="64" s="1"/>
  <c r="AK661" i="64" s="1"/>
  <c r="AK670" i="64" a="1"/>
  <c r="AK670" i="64" s="1"/>
  <c r="AK654" i="64" a="1"/>
  <c r="AK654" i="64" s="1"/>
  <c r="AK662" i="64" s="1"/>
  <c r="AK655" i="64" a="1"/>
  <c r="AK655" i="64" s="1"/>
  <c r="AK663" i="64" s="1"/>
  <c r="AK656" i="64" a="1"/>
  <c r="AK656" i="64" s="1"/>
  <c r="AK664" i="64" s="1"/>
  <c r="AK657" i="64" a="1"/>
  <c r="AK657" i="64" s="1"/>
  <c r="AK665" i="64" s="1"/>
  <c r="AK671" i="64" a="1"/>
  <c r="AK671" i="64" s="1"/>
  <c r="AK672" i="64" a="1"/>
  <c r="AK672" i="64" s="1"/>
  <c r="AK139" i="64" a="1"/>
  <c r="AK139" i="64" s="1"/>
  <c r="AK138" i="64" s="1"/>
  <c r="AK140" i="64" a="1"/>
  <c r="AK140" i="64" s="1"/>
  <c r="DI140" i="64" a="1"/>
  <c r="DI140" i="64" s="1"/>
  <c r="DI139" i="64" a="1"/>
  <c r="DI139" i="64" s="1"/>
  <c r="DI138" i="64" s="1"/>
  <c r="DD23" i="861"/>
  <c r="AJ630" i="64"/>
  <c r="DG853" i="64"/>
  <c r="AI853" i="64"/>
  <c r="AJ852" i="64"/>
  <c r="DH852" i="64"/>
  <c r="DI262" i="64" a="1"/>
  <c r="DI262" i="64" s="1"/>
  <c r="DI849" i="64" a="1"/>
  <c r="DI849" i="64" s="1"/>
  <c r="AK262" i="64" a="1"/>
  <c r="AK262" i="64" s="1"/>
  <c r="AK849" i="64" a="1"/>
  <c r="AK849" i="64" s="1"/>
  <c r="DH628" i="64"/>
  <c r="DH630" i="64" s="1"/>
  <c r="DI243" i="64" a="1"/>
  <c r="DI243" i="64" s="1"/>
  <c r="DI629" i="64" a="1"/>
  <c r="DI629" i="64" s="1"/>
  <c r="AK243" i="64" a="1"/>
  <c r="AK243" i="64" s="1"/>
  <c r="AK629" i="64" a="1"/>
  <c r="AK629" i="64" s="1"/>
  <c r="DI595" i="64" a="1"/>
  <c r="DI595" i="64" s="1"/>
  <c r="DI230" i="64" a="1"/>
  <c r="DI230" i="64" s="1"/>
  <c r="AK595" i="64" a="1"/>
  <c r="AK595" i="64" s="1"/>
  <c r="AK230" i="64" a="1"/>
  <c r="AK230" i="64" s="1"/>
  <c r="AI592" i="64"/>
  <c r="DG592" i="64"/>
  <c r="DH588" i="64"/>
  <c r="DH596" i="64" s="1"/>
  <c r="AJ588" i="64"/>
  <c r="AJ596" i="64" s="1"/>
  <c r="DI591" i="64" a="1"/>
  <c r="DI591" i="64" s="1"/>
  <c r="AK591" i="64" a="1"/>
  <c r="AK591" i="64" s="1"/>
  <c r="DI4" i="64"/>
  <c r="DI587" i="64" a="1"/>
  <c r="DI587" i="64" s="1"/>
  <c r="AK4" i="64"/>
  <c r="AK587" i="64" a="1"/>
  <c r="AK587" i="64" s="1"/>
  <c r="DJ55" i="863" a="1"/>
  <c r="DJ55" i="863" s="1"/>
  <c r="DJ40" i="863"/>
  <c r="W43" i="861"/>
  <c r="W95" i="861"/>
  <c r="AL190" i="64"/>
  <c r="AL7" i="64"/>
  <c r="AK8" i="64" s="1"/>
  <c r="AE46" i="861"/>
  <c r="AE87" i="861" s="1"/>
  <c r="DA67" i="861"/>
  <c r="DJ3" i="863"/>
  <c r="DJ39" i="863"/>
  <c r="DJ8" i="863"/>
  <c r="DJ54" i="863" a="1"/>
  <c r="DJ54" i="863" s="1"/>
  <c r="DJ7" i="863"/>
  <c r="DJ56" i="863" a="1"/>
  <c r="DJ56" i="863" s="1"/>
  <c r="DJ38" i="863"/>
  <c r="DJ52" i="863" a="1"/>
  <c r="DJ52" i="863" s="1"/>
  <c r="DJ53" i="863" a="1"/>
  <c r="DJ53" i="863" s="1"/>
  <c r="DJ41" i="863"/>
  <c r="DI43" i="863"/>
  <c r="DI42" i="863"/>
  <c r="DI21" i="863" s="1"/>
  <c r="DI32" i="861" s="1"/>
  <c r="DI1" i="863"/>
  <c r="DI57" i="863"/>
  <c r="DK2" i="863"/>
  <c r="DI70" i="863" a="1"/>
  <c r="DI70" i="863" s="1"/>
  <c r="DI68" i="863" a="1"/>
  <c r="DI68" i="863" s="1"/>
  <c r="DI4" i="863"/>
  <c r="DI66" i="863" a="1"/>
  <c r="DI66" i="863" s="1"/>
  <c r="AL1" i="64"/>
  <c r="AL3" i="64"/>
  <c r="AM2" i="64"/>
  <c r="DI1" i="64"/>
  <c r="DI194" i="64"/>
  <c r="DJ8" i="64"/>
  <c r="DJ208" i="64"/>
  <c r="DJ3" i="64"/>
  <c r="DJ190" i="64"/>
  <c r="DJ7" i="64"/>
  <c r="DK2" i="64"/>
  <c r="DJ191" i="64"/>
  <c r="DJ209" i="64"/>
  <c r="DJ192" i="64"/>
  <c r="DJ210" i="64"/>
  <c r="DJ211" i="64"/>
  <c r="DJ193" i="64"/>
  <c r="DI212" i="64"/>
  <c r="DI2" i="861"/>
  <c r="DI1" i="861" s="1"/>
  <c r="DI1" i="864"/>
  <c r="AK57" i="863"/>
  <c r="AK68" i="863" a="1"/>
  <c r="AK68" i="863" s="1"/>
  <c r="AK66" i="863" a="1"/>
  <c r="AK66" i="863" s="1"/>
  <c r="AK70" i="863" a="1"/>
  <c r="AK70" i="863" s="1"/>
  <c r="AK4" i="863"/>
  <c r="AO3" i="861"/>
  <c r="AN4" i="861"/>
  <c r="AN5" i="861" s="1"/>
  <c r="AN1" i="861"/>
  <c r="AN8" i="861"/>
  <c r="DI24" i="864"/>
  <c r="AL22" i="864"/>
  <c r="AL21" i="864"/>
  <c r="AL20" i="864"/>
  <c r="AL3" i="864"/>
  <c r="AM2" i="864"/>
  <c r="AM23" i="864" s="1"/>
  <c r="AL1" i="864"/>
  <c r="AJ32" i="861"/>
  <c r="AL56" i="863" a="1"/>
  <c r="AL56" i="863" s="1"/>
  <c r="AL55" i="863" a="1"/>
  <c r="AL55" i="863" s="1"/>
  <c r="AL54" i="863" a="1"/>
  <c r="AL54" i="863" s="1"/>
  <c r="AL38" i="863"/>
  <c r="AL52" i="863" a="1"/>
  <c r="AL52" i="863" s="1"/>
  <c r="AL53" i="863" a="1"/>
  <c r="AL53" i="863" s="1"/>
  <c r="AL39" i="863"/>
  <c r="AL3" i="863"/>
  <c r="AL1" i="863"/>
  <c r="AL41" i="863"/>
  <c r="AM2" i="863"/>
  <c r="AM40" i="863" s="1"/>
  <c r="AK24" i="864"/>
  <c r="AK94" i="861" s="1"/>
  <c r="DJ22" i="864"/>
  <c r="DJ21" i="864"/>
  <c r="DJ8" i="864"/>
  <c r="DJ20" i="864"/>
  <c r="DJ7" i="864"/>
  <c r="DK2" i="864"/>
  <c r="DK23" i="864" s="1"/>
  <c r="DJ3" i="864"/>
  <c r="DJ4" i="864" s="1"/>
  <c r="AK42" i="863"/>
  <c r="AK21" i="863" s="1"/>
  <c r="AK43" i="863"/>
  <c r="DJ4" i="861"/>
  <c r="DJ5" i="861" s="1"/>
  <c r="DK3" i="861"/>
  <c r="DJ9" i="861"/>
  <c r="DJ8" i="861"/>
  <c r="Y1" i="860"/>
  <c r="Y7" i="860"/>
  <c r="Y3" i="860"/>
  <c r="Y4" i="860" s="1"/>
  <c r="Z2" i="860"/>
  <c r="DD9" i="860"/>
  <c r="DD8" i="860"/>
  <c r="DD3" i="860"/>
  <c r="DE2" i="860"/>
  <c r="DC4" i="860"/>
  <c r="DC1" i="860"/>
  <c r="AE1494" i="64"/>
  <c r="AE1496" i="64" s="1"/>
  <c r="CX1982" i="64"/>
  <c r="CX1955" i="64"/>
  <c r="AE1537" i="64"/>
  <c r="AD1539" i="64"/>
  <c r="DB1516" i="64"/>
  <c r="DA1518" i="64"/>
  <c r="DE1537" i="64"/>
  <c r="AE1516" i="64"/>
  <c r="DD1539" i="64"/>
  <c r="DA1494" i="64"/>
  <c r="CZ1496" i="64"/>
  <c r="CY1635" i="64"/>
  <c r="CW1472" i="64"/>
  <c r="CW1474" i="64" s="1"/>
  <c r="E1018" i="64"/>
  <c r="E507" i="64"/>
  <c r="E965" i="64"/>
  <c r="B965" i="64" s="1"/>
  <c r="E989" i="64"/>
  <c r="B989" i="64" s="1"/>
  <c r="E994" i="64"/>
  <c r="E972" i="64"/>
  <c r="E941" i="64"/>
  <c r="B941" i="64" s="1"/>
  <c r="E948" i="64"/>
  <c r="E924" i="64"/>
  <c r="G944" i="64"/>
  <c r="E529" i="64"/>
  <c r="E1398" i="64"/>
  <c r="E1374" i="64"/>
  <c r="E822" i="64"/>
  <c r="K1230" i="64"/>
  <c r="DI850" i="64" a="1"/>
  <c r="AK628" i="64" a="1"/>
  <c r="DI588" i="64" a="1"/>
  <c r="DI628" i="64" a="1"/>
  <c r="CY1982" i="64" a="1"/>
  <c r="CY1955" i="64" a="1"/>
  <c r="AK588" i="64" a="1"/>
  <c r="DH853" i="64" a="1"/>
  <c r="AK850" i="64" a="1"/>
  <c r="AJ853" i="64" a="1"/>
  <c r="DE68" i="1151" l="1"/>
  <c r="DE69" i="1151" s="1"/>
  <c r="DE17" i="861"/>
  <c r="AL33" i="1151"/>
  <c r="AL35" i="1151"/>
  <c r="AL34" i="1151"/>
  <c r="AL32" i="1151"/>
  <c r="AL31" i="1151"/>
  <c r="AK48" i="1151"/>
  <c r="AK63" i="1151"/>
  <c r="AN36" i="1151"/>
  <c r="AP15" i="1151"/>
  <c r="AI69" i="1151"/>
  <c r="AK62" i="1151"/>
  <c r="AK47" i="1151"/>
  <c r="DF46" i="1151"/>
  <c r="DF51" i="1151" s="1"/>
  <c r="DF61" i="1151"/>
  <c r="DF66" i="1151" s="1"/>
  <c r="AM36" i="1151"/>
  <c r="DF48" i="1151"/>
  <c r="DF63" i="1151"/>
  <c r="DG33" i="1151"/>
  <c r="DG35" i="1151"/>
  <c r="DG31" i="1151"/>
  <c r="DG34" i="1151"/>
  <c r="DG32" i="1151"/>
  <c r="DF62" i="1151"/>
  <c r="DF47" i="1151"/>
  <c r="DI15" i="1151"/>
  <c r="DH18" i="1151"/>
  <c r="DH20" i="1151" s="1"/>
  <c r="DH36" i="1151" s="1"/>
  <c r="DF50" i="1151"/>
  <c r="DF65" i="1151"/>
  <c r="AQ4" i="1151"/>
  <c r="AQ24" i="1151"/>
  <c r="AQ26" i="1151"/>
  <c r="AQ27" i="1151"/>
  <c r="AQ23" i="1151"/>
  <c r="AQ41" i="1151"/>
  <c r="AQ25" i="1151"/>
  <c r="AQ40" i="1151"/>
  <c r="AQ43" i="1151"/>
  <c r="AQ39" i="1151"/>
  <c r="AQ42" i="1151"/>
  <c r="AQ56" i="1151"/>
  <c r="AQ54" i="1151"/>
  <c r="AQ57" i="1151"/>
  <c r="AQ16" i="1151"/>
  <c r="AQ55" i="1151"/>
  <c r="AQ17" i="1151"/>
  <c r="AQ58" i="1151"/>
  <c r="DF49" i="1151"/>
  <c r="DF64" i="1151"/>
  <c r="AR7" i="1151"/>
  <c r="AQ8" i="1151" s="1"/>
  <c r="AR3" i="1151"/>
  <c r="AR1" i="1151"/>
  <c r="AS2" i="1151"/>
  <c r="DF22" i="861"/>
  <c r="AJ68" i="1151"/>
  <c r="AK49" i="1151"/>
  <c r="AK64" i="1151"/>
  <c r="AK65" i="1151"/>
  <c r="AK50" i="1151"/>
  <c r="AO18" i="1151"/>
  <c r="AK61" i="1151"/>
  <c r="AK46" i="1151"/>
  <c r="AI699" i="64"/>
  <c r="AJ698" i="64"/>
  <c r="AJ699" i="64" s="1"/>
  <c r="AK695" i="64"/>
  <c r="AK692" i="64"/>
  <c r="AK691" i="64"/>
  <c r="AK693" i="64"/>
  <c r="DJ686" i="64" a="1"/>
  <c r="DJ686" i="64" s="1"/>
  <c r="DJ685" i="64" a="1"/>
  <c r="DJ685" i="64" s="1"/>
  <c r="DJ684" i="64" a="1"/>
  <c r="DJ684" i="64" s="1"/>
  <c r="DJ688" i="64" a="1"/>
  <c r="DJ688" i="64" s="1"/>
  <c r="DJ687" i="64" a="1"/>
  <c r="DJ687" i="64" s="1"/>
  <c r="AL685" i="64" a="1"/>
  <c r="AL685" i="64" s="1"/>
  <c r="AL688" i="64" a="1"/>
  <c r="AL688" i="64" s="1"/>
  <c r="AL684" i="64" a="1"/>
  <c r="AL684" i="64" s="1"/>
  <c r="AL687" i="64" a="1"/>
  <c r="AL687" i="64" s="1"/>
  <c r="AL686" i="64" a="1"/>
  <c r="AL686" i="64" s="1"/>
  <c r="DI695" i="64"/>
  <c r="DI694" i="64"/>
  <c r="DI693" i="64"/>
  <c r="DI692" i="64"/>
  <c r="AK694" i="64"/>
  <c r="DI691" i="64"/>
  <c r="DI696" i="64" s="1"/>
  <c r="AK676" i="64"/>
  <c r="AK677" i="64"/>
  <c r="DI680" i="64"/>
  <c r="AK678" i="64"/>
  <c r="DI679" i="64"/>
  <c r="DI678" i="64"/>
  <c r="DJ673" i="64" a="1"/>
  <c r="DJ673" i="64" s="1"/>
  <c r="DJ653" i="64" a="1"/>
  <c r="DJ653" i="64" s="1"/>
  <c r="DJ661" i="64" s="1"/>
  <c r="DJ654" i="64" a="1"/>
  <c r="DJ654" i="64" s="1"/>
  <c r="DJ662" i="64" s="1"/>
  <c r="DJ670" i="64" a="1"/>
  <c r="DJ670" i="64" s="1"/>
  <c r="DJ669" i="64" a="1"/>
  <c r="DJ669" i="64" s="1"/>
  <c r="DJ655" i="64" a="1"/>
  <c r="DJ655" i="64" s="1"/>
  <c r="DJ663" i="64" s="1"/>
  <c r="DJ656" i="64" a="1"/>
  <c r="DJ656" i="64" s="1"/>
  <c r="DJ664" i="64" s="1"/>
  <c r="DJ657" i="64" a="1"/>
  <c r="DJ657" i="64" s="1"/>
  <c r="DJ665" i="64" s="1"/>
  <c r="DJ671" i="64" a="1"/>
  <c r="DJ671" i="64" s="1"/>
  <c r="DJ672" i="64" a="1"/>
  <c r="DJ672" i="64" s="1"/>
  <c r="AK680" i="64"/>
  <c r="DI677" i="64"/>
  <c r="AL669" i="64" a="1"/>
  <c r="AL669" i="64" s="1"/>
  <c r="AL673" i="64" a="1"/>
  <c r="AL673" i="64" s="1"/>
  <c r="AL653" i="64" a="1"/>
  <c r="AL653" i="64" s="1"/>
  <c r="AL661" i="64" s="1"/>
  <c r="AL670" i="64" a="1"/>
  <c r="AL670" i="64" s="1"/>
  <c r="AL654" i="64" a="1"/>
  <c r="AL654" i="64" s="1"/>
  <c r="AL662" i="64" s="1"/>
  <c r="AL655" i="64" a="1"/>
  <c r="AL655" i="64" s="1"/>
  <c r="AL663" i="64" s="1"/>
  <c r="AL656" i="64" a="1"/>
  <c r="AL656" i="64" s="1"/>
  <c r="AL664" i="64" s="1"/>
  <c r="AL657" i="64" a="1"/>
  <c r="AL657" i="64" s="1"/>
  <c r="AL665" i="64" s="1"/>
  <c r="AL671" i="64" a="1"/>
  <c r="AL671" i="64" s="1"/>
  <c r="AL672" i="64" a="1"/>
  <c r="AL672" i="64" s="1"/>
  <c r="AK679" i="64"/>
  <c r="DI676" i="64"/>
  <c r="AL139" i="64" a="1"/>
  <c r="AL139" i="64" s="1"/>
  <c r="AL138" i="64" s="1"/>
  <c r="AL140" i="64" a="1"/>
  <c r="AL140" i="64" s="1"/>
  <c r="DJ140" i="64" a="1"/>
  <c r="DJ140" i="64" s="1"/>
  <c r="DJ139" i="64" a="1"/>
  <c r="DJ139" i="64" s="1"/>
  <c r="DJ138" i="64" s="1"/>
  <c r="DI141" i="64"/>
  <c r="DI143" i="64" s="1"/>
  <c r="AK141" i="64"/>
  <c r="AK143" i="64" s="1"/>
  <c r="DE23" i="861"/>
  <c r="AK628" i="64"/>
  <c r="AK630" i="64" s="1"/>
  <c r="AK850" i="64"/>
  <c r="DI850" i="64"/>
  <c r="DH853" i="64"/>
  <c r="AJ853" i="64"/>
  <c r="AL262" i="64" a="1"/>
  <c r="AL262" i="64" s="1"/>
  <c r="AL849" i="64" a="1"/>
  <c r="AL849" i="64" s="1"/>
  <c r="DJ262" i="64" a="1"/>
  <c r="DJ262" i="64" s="1"/>
  <c r="DJ849" i="64" a="1"/>
  <c r="DJ849" i="64" s="1"/>
  <c r="DI628" i="64"/>
  <c r="DI630" i="64" s="1"/>
  <c r="AL243" i="64" a="1"/>
  <c r="AL243" i="64" s="1"/>
  <c r="AL629" i="64" a="1"/>
  <c r="AL629" i="64" s="1"/>
  <c r="DJ243" i="64" a="1"/>
  <c r="DJ243" i="64" s="1"/>
  <c r="DJ629" i="64" a="1"/>
  <c r="DJ629" i="64" s="1"/>
  <c r="DJ595" i="64" a="1"/>
  <c r="DJ595" i="64" s="1"/>
  <c r="DJ230" i="64" a="1"/>
  <c r="DJ230" i="64" s="1"/>
  <c r="AL595" i="64" a="1"/>
  <c r="AL595" i="64" s="1"/>
  <c r="AL230" i="64" a="1"/>
  <c r="AL230" i="64" s="1"/>
  <c r="AJ592" i="64"/>
  <c r="DH592" i="64"/>
  <c r="DI588" i="64"/>
  <c r="DI596" i="64" s="1"/>
  <c r="AK588" i="64"/>
  <c r="AK596" i="64" s="1"/>
  <c r="AL591" i="64" a="1"/>
  <c r="AL591" i="64" s="1"/>
  <c r="DJ591" i="64" a="1"/>
  <c r="DJ591" i="64" s="1"/>
  <c r="AL4" i="64"/>
  <c r="AL587" i="64" a="1"/>
  <c r="AL587" i="64" s="1"/>
  <c r="DJ4" i="64"/>
  <c r="DJ587" i="64" a="1"/>
  <c r="DJ587" i="64" s="1"/>
  <c r="DK39" i="863"/>
  <c r="DK40" i="863"/>
  <c r="AL4" i="864"/>
  <c r="AM190" i="64"/>
  <c r="AM7" i="64"/>
  <c r="AL8" i="64" s="1"/>
  <c r="AF46" i="861"/>
  <c r="AF87" i="861" s="1"/>
  <c r="DB67" i="861"/>
  <c r="DJ1" i="863"/>
  <c r="DJ42" i="863"/>
  <c r="DJ21" i="863" s="1"/>
  <c r="DJ32" i="861" s="1"/>
  <c r="DJ66" i="863" a="1"/>
  <c r="DJ66" i="863" s="1"/>
  <c r="DJ70" i="863" a="1"/>
  <c r="DJ70" i="863" s="1"/>
  <c r="DJ4" i="863"/>
  <c r="DJ68" i="863" a="1"/>
  <c r="DJ68" i="863" s="1"/>
  <c r="DJ57" i="863"/>
  <c r="DJ43" i="863"/>
  <c r="DK56" i="863" a="1"/>
  <c r="DK56" i="863" s="1"/>
  <c r="DL2" i="863"/>
  <c r="DK52" i="863" a="1"/>
  <c r="DK52" i="863" s="1"/>
  <c r="DK7" i="863"/>
  <c r="DK53" i="863" a="1"/>
  <c r="DK53" i="863" s="1"/>
  <c r="DK55" i="863" a="1"/>
  <c r="DK55" i="863" s="1"/>
  <c r="DK41" i="863"/>
  <c r="DK54" i="863" a="1"/>
  <c r="DK54" i="863" s="1"/>
  <c r="DK3" i="863"/>
  <c r="DK70" i="863" s="1" a="1"/>
  <c r="DK70" i="863" s="1"/>
  <c r="DK8" i="863"/>
  <c r="DK38" i="863"/>
  <c r="AM3" i="64"/>
  <c r="AN2" i="64"/>
  <c r="AM1" i="64"/>
  <c r="AF1494" i="64"/>
  <c r="AF1496" i="64" s="1"/>
  <c r="DJ194" i="64"/>
  <c r="DJ212" i="64"/>
  <c r="DK8" i="64"/>
  <c r="DK208" i="64"/>
  <c r="DK190" i="64"/>
  <c r="DK3" i="64"/>
  <c r="DK7" i="64"/>
  <c r="DL2" i="64"/>
  <c r="DK209" i="64"/>
  <c r="DK191" i="64"/>
  <c r="DK210" i="64"/>
  <c r="DK192" i="64"/>
  <c r="DK193" i="64"/>
  <c r="DK211" i="64"/>
  <c r="DJ1" i="64"/>
  <c r="DJ1" i="864"/>
  <c r="AL57" i="863"/>
  <c r="AL43" i="863"/>
  <c r="AL42" i="863"/>
  <c r="AL21" i="863" s="1"/>
  <c r="AM55" i="863" a="1"/>
  <c r="AM55" i="863" s="1"/>
  <c r="AM56" i="863" a="1"/>
  <c r="AM56" i="863" s="1"/>
  <c r="AM54" i="863" a="1"/>
  <c r="AM54" i="863" s="1"/>
  <c r="AM38" i="863"/>
  <c r="AM52" i="863" a="1"/>
  <c r="AM52" i="863" s="1"/>
  <c r="AM39" i="863"/>
  <c r="AM53" i="863" a="1"/>
  <c r="AM53" i="863" s="1"/>
  <c r="AN2" i="863"/>
  <c r="AN40" i="863" s="1"/>
  <c r="AM41" i="863"/>
  <c r="AM3" i="863"/>
  <c r="AM1" i="863"/>
  <c r="AM22" i="864"/>
  <c r="AM21" i="864"/>
  <c r="AM20" i="864"/>
  <c r="AM1" i="864"/>
  <c r="AN2" i="864"/>
  <c r="AN23" i="864" s="1"/>
  <c r="AM3" i="864"/>
  <c r="AM4" i="864" s="1"/>
  <c r="DJ2" i="861"/>
  <c r="DJ1" i="861" s="1"/>
  <c r="AK32" i="861"/>
  <c r="AL24" i="864"/>
  <c r="AL94" i="861" s="1"/>
  <c r="AL70" i="863" a="1"/>
  <c r="AL70" i="863" s="1"/>
  <c r="AL68" i="863" a="1"/>
  <c r="AL68" i="863" s="1"/>
  <c r="AL66" i="863" a="1"/>
  <c r="AL66" i="863" s="1"/>
  <c r="AL4" i="863"/>
  <c r="DK9" i="861"/>
  <c r="DK8" i="861"/>
  <c r="DK4" i="861"/>
  <c r="DK5" i="861" s="1"/>
  <c r="DL3" i="861"/>
  <c r="DJ24" i="864"/>
  <c r="DK22" i="864"/>
  <c r="DK21" i="864"/>
  <c r="DK20" i="864"/>
  <c r="DK7" i="864"/>
  <c r="DK3" i="864"/>
  <c r="DK4" i="864" s="1"/>
  <c r="DK8" i="864"/>
  <c r="DL2" i="864"/>
  <c r="DL23" i="864" s="1"/>
  <c r="AP3" i="861"/>
  <c r="AO4" i="861"/>
  <c r="AO5" i="861" s="1"/>
  <c r="AO1" i="861"/>
  <c r="AO8" i="861"/>
  <c r="Z1" i="860"/>
  <c r="Z7" i="860"/>
  <c r="Z3" i="860"/>
  <c r="Z4" i="860" s="1"/>
  <c r="AA2" i="860"/>
  <c r="DE9" i="860"/>
  <c r="DE8" i="860"/>
  <c r="DE3" i="860"/>
  <c r="DF2" i="860"/>
  <c r="DD4" i="860"/>
  <c r="DD1" i="860"/>
  <c r="CY1982" i="64"/>
  <c r="CY1955" i="64"/>
  <c r="AE1539" i="64"/>
  <c r="AF1537" i="64"/>
  <c r="DF1537" i="64"/>
  <c r="DF1539" i="64" s="1"/>
  <c r="AF1516" i="64"/>
  <c r="DC1516" i="64"/>
  <c r="DC1518" i="64" s="1"/>
  <c r="DE1539" i="64"/>
  <c r="AE1518" i="64"/>
  <c r="DB1518" i="64"/>
  <c r="DB1494" i="64"/>
  <c r="DA1496" i="64"/>
  <c r="CZ1635" i="64"/>
  <c r="CX1472" i="64"/>
  <c r="CX1474" i="64" s="1"/>
  <c r="G504" i="64"/>
  <c r="G502" i="64"/>
  <c r="E974" i="64"/>
  <c r="E973" i="64"/>
  <c r="E971" i="64"/>
  <c r="T44" i="64"/>
  <c r="U44" i="64"/>
  <c r="V44" i="64"/>
  <c r="W44" i="64"/>
  <c r="X44" i="64"/>
  <c r="Y44" i="64"/>
  <c r="Z44" i="64"/>
  <c r="AA44" i="64"/>
  <c r="AB44" i="64"/>
  <c r="AC44" i="64"/>
  <c r="AD44" i="64"/>
  <c r="AD325" i="64" s="1"/>
  <c r="AE44" i="64"/>
  <c r="AE325" i="64" s="1"/>
  <c r="AF44" i="64"/>
  <c r="AF325" i="64" s="1"/>
  <c r="AG44" i="64"/>
  <c r="AG325" i="64" s="1"/>
  <c r="AH44" i="64"/>
  <c r="AH325" i="64" s="1"/>
  <c r="AI44" i="64"/>
  <c r="AI325" i="64" s="1"/>
  <c r="AJ44" i="64"/>
  <c r="AJ325" i="64" s="1"/>
  <c r="AK44" i="64"/>
  <c r="AK325" i="64" s="1"/>
  <c r="AL44" i="64"/>
  <c r="AL325" i="64" s="1"/>
  <c r="AM44" i="64"/>
  <c r="AM325" i="64" s="1"/>
  <c r="AN44" i="64"/>
  <c r="AN325" i="64" s="1"/>
  <c r="AO44" i="64"/>
  <c r="AO325" i="64" s="1"/>
  <c r="AP44" i="64"/>
  <c r="AP325" i="64" s="1"/>
  <c r="AQ44" i="64"/>
  <c r="AQ325" i="64" s="1"/>
  <c r="AR44" i="64"/>
  <c r="AR325" i="64" s="1"/>
  <c r="AS44" i="64"/>
  <c r="AS325" i="64" s="1"/>
  <c r="AT44" i="64"/>
  <c r="AT325" i="64" s="1"/>
  <c r="AU44" i="64"/>
  <c r="AU325" i="64" s="1"/>
  <c r="AV44" i="64"/>
  <c r="AV325" i="64" s="1"/>
  <c r="AW44" i="64"/>
  <c r="AW325" i="64" s="1"/>
  <c r="AX44" i="64"/>
  <c r="AX325" i="64" s="1"/>
  <c r="AY44" i="64"/>
  <c r="AY325" i="64" s="1"/>
  <c r="AZ44" i="64"/>
  <c r="AZ325" i="64" s="1"/>
  <c r="BA44" i="64"/>
  <c r="BA325" i="64" s="1"/>
  <c r="BB44" i="64"/>
  <c r="BB325" i="64" s="1"/>
  <c r="BC44" i="64"/>
  <c r="BC325" i="64" s="1"/>
  <c r="BD44" i="64"/>
  <c r="BD325" i="64" s="1"/>
  <c r="BE44" i="64"/>
  <c r="BE325" i="64" s="1"/>
  <c r="BF44" i="64"/>
  <c r="BF325" i="64" s="1"/>
  <c r="BG44" i="64"/>
  <c r="BG325" i="64" s="1"/>
  <c r="BH44" i="64"/>
  <c r="BH325" i="64" s="1"/>
  <c r="BI44" i="64"/>
  <c r="BI325" i="64" s="1"/>
  <c r="BJ44" i="64"/>
  <c r="BJ325" i="64" s="1"/>
  <c r="BK44" i="64"/>
  <c r="BK325" i="64" s="1"/>
  <c r="BL44" i="64"/>
  <c r="BL325" i="64" s="1"/>
  <c r="BM44" i="64"/>
  <c r="BM325" i="64" s="1"/>
  <c r="BN44" i="64"/>
  <c r="BN325" i="64" s="1"/>
  <c r="BO44" i="64"/>
  <c r="BO325" i="64" s="1"/>
  <c r="BP44" i="64"/>
  <c r="BP325" i="64" s="1"/>
  <c r="BQ44" i="64"/>
  <c r="BQ325" i="64" s="1"/>
  <c r="BR44" i="64"/>
  <c r="BR325" i="64" s="1"/>
  <c r="BS44" i="64"/>
  <c r="BS325" i="64" s="1"/>
  <c r="BT44" i="64"/>
  <c r="BT325" i="64" s="1"/>
  <c r="BU44" i="64"/>
  <c r="BU325" i="64" s="1"/>
  <c r="BV44" i="64"/>
  <c r="BV325" i="64" s="1"/>
  <c r="BW44" i="64"/>
  <c r="BW325" i="64" s="1"/>
  <c r="BX44" i="64"/>
  <c r="BX325" i="64" s="1"/>
  <c r="BY44" i="64"/>
  <c r="BY325" i="64" s="1"/>
  <c r="BZ44" i="64"/>
  <c r="BZ325" i="64" s="1"/>
  <c r="CA44" i="64"/>
  <c r="CA325" i="64" s="1"/>
  <c r="CB44" i="64"/>
  <c r="CB325" i="64" s="1"/>
  <c r="CC44" i="64"/>
  <c r="CC325" i="64" s="1"/>
  <c r="CD44" i="64"/>
  <c r="CD325" i="64" s="1"/>
  <c r="CE44" i="64"/>
  <c r="CE325" i="64" s="1"/>
  <c r="CF44" i="64"/>
  <c r="CF325" i="64" s="1"/>
  <c r="CG44" i="64"/>
  <c r="CG325" i="64" s="1"/>
  <c r="CH44" i="64"/>
  <c r="CH325" i="64" s="1"/>
  <c r="CI44" i="64"/>
  <c r="CI325" i="64" s="1"/>
  <c r="CJ44" i="64"/>
  <c r="CJ325" i="64" s="1"/>
  <c r="CK44" i="64"/>
  <c r="CK325" i="64" s="1"/>
  <c r="CL44" i="64"/>
  <c r="CL325" i="64" s="1"/>
  <c r="S44" i="64"/>
  <c r="E43" i="64"/>
  <c r="E42" i="64"/>
  <c r="E41" i="64"/>
  <c r="E94" i="64"/>
  <c r="E1302" i="64"/>
  <c r="E125" i="64"/>
  <c r="E124" i="64"/>
  <c r="B124" i="64" s="1"/>
  <c r="E112" i="64"/>
  <c r="E111" i="64"/>
  <c r="E109" i="64"/>
  <c r="E177" i="64"/>
  <c r="E829" i="64"/>
  <c r="E923" i="64"/>
  <c r="E804" i="64"/>
  <c r="E528" i="64"/>
  <c r="E530" i="64"/>
  <c r="E798" i="64"/>
  <c r="B798" i="64" s="1"/>
  <c r="E1266" i="64"/>
  <c r="G1268" i="64"/>
  <c r="DI852" i="64" a="1"/>
  <c r="AL628" i="64" a="1"/>
  <c r="AK852" i="64" a="1"/>
  <c r="AL588" i="64" a="1"/>
  <c r="AL850" i="64" a="1"/>
  <c r="DJ850" i="64" a="1"/>
  <c r="DJ628" i="64" a="1"/>
  <c r="CZ1982" i="64" a="1"/>
  <c r="CZ1955" i="64" a="1"/>
  <c r="DJ588" i="64" a="1"/>
  <c r="DF17" i="861" l="1"/>
  <c r="DF68" i="1151"/>
  <c r="DF69" i="1151" s="1"/>
  <c r="DG47" i="1151"/>
  <c r="DG62" i="1151"/>
  <c r="AN33" i="1151"/>
  <c r="AN31" i="1151"/>
  <c r="AN32" i="1151"/>
  <c r="AN35" i="1151"/>
  <c r="AN34" i="1151"/>
  <c r="DG49" i="1151"/>
  <c r="DG64" i="1151"/>
  <c r="DG61" i="1151"/>
  <c r="DG66" i="1151" s="1"/>
  <c r="DG46" i="1151"/>
  <c r="DG51" i="1151" s="1"/>
  <c r="AK66" i="1151"/>
  <c r="AK22" i="861" s="1"/>
  <c r="DG50" i="1151"/>
  <c r="DG65" i="1151"/>
  <c r="DG48" i="1151"/>
  <c r="DG63" i="1151"/>
  <c r="AQ15" i="1151"/>
  <c r="AJ69" i="1151"/>
  <c r="AP18" i="1151"/>
  <c r="DG22" i="861"/>
  <c r="AK51" i="1151"/>
  <c r="AK17" i="861" s="1"/>
  <c r="AL61" i="1151"/>
  <c r="AL46" i="1151"/>
  <c r="AL62" i="1151"/>
  <c r="AL47" i="1151"/>
  <c r="AS7" i="1151"/>
  <c r="AS1" i="1151"/>
  <c r="AT2" i="1151"/>
  <c r="AS3" i="1151"/>
  <c r="DH32" i="1151"/>
  <c r="DH33" i="1151"/>
  <c r="DH31" i="1151"/>
  <c r="DH34" i="1151"/>
  <c r="DH35" i="1151"/>
  <c r="AM34" i="1151"/>
  <c r="AM33" i="1151"/>
  <c r="AM32" i="1151"/>
  <c r="AM31" i="1151"/>
  <c r="AM35" i="1151"/>
  <c r="AL49" i="1151"/>
  <c r="AL64" i="1151"/>
  <c r="AO20" i="1151"/>
  <c r="DJ15" i="1151"/>
  <c r="DI18" i="1151"/>
  <c r="DI20" i="1151" s="1"/>
  <c r="DI36" i="1151" s="1"/>
  <c r="AL50" i="1151"/>
  <c r="AL65" i="1151"/>
  <c r="AR43" i="1151"/>
  <c r="AR54" i="1151"/>
  <c r="AR41" i="1151"/>
  <c r="AR40" i="1151"/>
  <c r="AR39" i="1151"/>
  <c r="AR16" i="1151"/>
  <c r="AR57" i="1151"/>
  <c r="AR56" i="1151"/>
  <c r="AR55" i="1151"/>
  <c r="AR58" i="1151"/>
  <c r="AR17" i="1151"/>
  <c r="AR4" i="1151"/>
  <c r="AR23" i="1151"/>
  <c r="AR25" i="1151"/>
  <c r="AR26" i="1151"/>
  <c r="AR27" i="1151"/>
  <c r="AR24" i="1151"/>
  <c r="AR42" i="1151"/>
  <c r="AL48" i="1151"/>
  <c r="AL63" i="1151"/>
  <c r="AL691" i="64"/>
  <c r="DJ693" i="64"/>
  <c r="AL694" i="64"/>
  <c r="DJ691" i="64"/>
  <c r="DJ696" i="64" s="1"/>
  <c r="AK696" i="64"/>
  <c r="AL693" i="64"/>
  <c r="AL692" i="64"/>
  <c r="DJ694" i="64"/>
  <c r="AL695" i="64"/>
  <c r="DJ692" i="64"/>
  <c r="AM685" i="64" a="1"/>
  <c r="AM685" i="64" s="1"/>
  <c r="AM688" i="64" a="1"/>
  <c r="AM688" i="64" s="1"/>
  <c r="AM684" i="64" a="1"/>
  <c r="AM684" i="64" s="1"/>
  <c r="AM687" i="64" a="1"/>
  <c r="AM687" i="64" s="1"/>
  <c r="AM686" i="64" a="1"/>
  <c r="AM686" i="64" s="1"/>
  <c r="DJ695" i="64"/>
  <c r="DK686" i="64" a="1"/>
  <c r="DK686" i="64" s="1"/>
  <c r="DK685" i="64" a="1"/>
  <c r="DK685" i="64" s="1"/>
  <c r="DK684" i="64" a="1"/>
  <c r="DK684" i="64" s="1"/>
  <c r="DK688" i="64" a="1"/>
  <c r="DK688" i="64" s="1"/>
  <c r="DK687" i="64" a="1"/>
  <c r="DK687" i="64" s="1"/>
  <c r="DI681" i="64"/>
  <c r="DI698" i="64" s="1"/>
  <c r="DI699" i="64" s="1"/>
  <c r="DJ680" i="64"/>
  <c r="AL680" i="64"/>
  <c r="DJ679" i="64"/>
  <c r="DJ677" i="64"/>
  <c r="AL678" i="64"/>
  <c r="DJ676" i="64"/>
  <c r="AL677" i="64"/>
  <c r="AL676" i="64"/>
  <c r="AK681" i="64"/>
  <c r="DK673" i="64" a="1"/>
  <c r="DK673" i="64" s="1"/>
  <c r="DK669" i="64" a="1"/>
  <c r="DK669" i="64" s="1"/>
  <c r="DK653" i="64" a="1"/>
  <c r="DK653" i="64" s="1"/>
  <c r="DK661" i="64" s="1"/>
  <c r="DK654" i="64" a="1"/>
  <c r="DK654" i="64" s="1"/>
  <c r="DK662" i="64" s="1"/>
  <c r="DK655" i="64" a="1"/>
  <c r="DK655" i="64" s="1"/>
  <c r="DK663" i="64" s="1"/>
  <c r="DK670" i="64" a="1"/>
  <c r="DK670" i="64" s="1"/>
  <c r="DK656" i="64" a="1"/>
  <c r="DK656" i="64" s="1"/>
  <c r="DK664" i="64" s="1"/>
  <c r="DK657" i="64" a="1"/>
  <c r="DK657" i="64" s="1"/>
  <c r="DK665" i="64" s="1"/>
  <c r="DK671" i="64" a="1"/>
  <c r="DK671" i="64" s="1"/>
  <c r="DK672" i="64" a="1"/>
  <c r="DK672" i="64" s="1"/>
  <c r="DJ678" i="64"/>
  <c r="AL679" i="64"/>
  <c r="AM669" i="64" a="1"/>
  <c r="AM669" i="64" s="1"/>
  <c r="AM673" i="64" a="1"/>
  <c r="AM673" i="64" s="1"/>
  <c r="AM653" i="64" a="1"/>
  <c r="AM653" i="64" s="1"/>
  <c r="AM661" i="64" s="1"/>
  <c r="AM670" i="64" a="1"/>
  <c r="AM670" i="64" s="1"/>
  <c r="AM654" i="64" a="1"/>
  <c r="AM654" i="64" s="1"/>
  <c r="AM662" i="64" s="1"/>
  <c r="AM655" i="64" a="1"/>
  <c r="AM655" i="64" s="1"/>
  <c r="AM663" i="64" s="1"/>
  <c r="AM656" i="64" a="1"/>
  <c r="AM656" i="64" s="1"/>
  <c r="AM664" i="64" s="1"/>
  <c r="AM657" i="64" a="1"/>
  <c r="AM657" i="64" s="1"/>
  <c r="AM665" i="64" s="1"/>
  <c r="AM671" i="64" a="1"/>
  <c r="AM671" i="64" s="1"/>
  <c r="AM672" i="64" a="1"/>
  <c r="AM672" i="64" s="1"/>
  <c r="DJ141" i="64"/>
  <c r="DJ143" i="64" s="1"/>
  <c r="AM139" i="64" a="1"/>
  <c r="AM139" i="64" s="1"/>
  <c r="AM138" i="64" s="1"/>
  <c r="AM140" i="64" a="1"/>
  <c r="AM140" i="64" s="1"/>
  <c r="AL141" i="64"/>
  <c r="AL143" i="64" s="1"/>
  <c r="DK140" i="64" a="1"/>
  <c r="DK140" i="64" s="1"/>
  <c r="DK139" i="64" a="1"/>
  <c r="DK139" i="64" s="1"/>
  <c r="DK138" i="64" s="1"/>
  <c r="DF23" i="861"/>
  <c r="DJ850" i="64"/>
  <c r="AL850" i="64"/>
  <c r="AL628" i="64"/>
  <c r="AL630" i="64" s="1"/>
  <c r="DI852" i="64"/>
  <c r="AK852" i="64"/>
  <c r="DK262" i="64" a="1"/>
  <c r="DK262" i="64" s="1"/>
  <c r="DK849" i="64" a="1"/>
  <c r="DK849" i="64" s="1"/>
  <c r="AM262" i="64" a="1"/>
  <c r="AM262" i="64" s="1"/>
  <c r="AM849" i="64" a="1"/>
  <c r="AM849" i="64" s="1"/>
  <c r="DJ628" i="64"/>
  <c r="DJ630" i="64" s="1"/>
  <c r="AM629" i="64" a="1"/>
  <c r="AM629" i="64" s="1"/>
  <c r="DK243" i="64" a="1"/>
  <c r="DK243" i="64" s="1"/>
  <c r="DK629" i="64" a="1"/>
  <c r="DK629" i="64" s="1"/>
  <c r="AM230" i="64" a="1"/>
  <c r="AM230" i="64" s="1"/>
  <c r="AM243" i="64" a="1"/>
  <c r="AM243" i="64" s="1"/>
  <c r="DK595" i="64" a="1"/>
  <c r="DK595" i="64" s="1"/>
  <c r="DK230" i="64" a="1"/>
  <c r="DK230" i="64" s="1"/>
  <c r="AK592" i="64"/>
  <c r="DI592" i="64"/>
  <c r="AL588" i="64"/>
  <c r="AL596" i="64" s="1"/>
  <c r="DJ588" i="64"/>
  <c r="DJ596" i="64" s="1"/>
  <c r="AM591" i="64" a="1"/>
  <c r="AM591" i="64" s="1"/>
  <c r="AM595" i="64" a="1"/>
  <c r="AM595" i="64" s="1"/>
  <c r="DK591" i="64" a="1"/>
  <c r="DK591" i="64" s="1"/>
  <c r="AM587" i="64" a="1"/>
  <c r="AM587" i="64" s="1"/>
  <c r="DK4" i="64"/>
  <c r="DK587" i="64" a="1"/>
  <c r="DK587" i="64" s="1"/>
  <c r="DL52" i="863" a="1"/>
  <c r="DL52" i="863" s="1"/>
  <c r="DL40" i="863"/>
  <c r="W70" i="861"/>
  <c r="AN190" i="64"/>
  <c r="AN7" i="64"/>
  <c r="AM4" i="64"/>
  <c r="AG46" i="861"/>
  <c r="AG87" i="861" s="1"/>
  <c r="DC67" i="861"/>
  <c r="DL56" i="863" a="1"/>
  <c r="DL56" i="863" s="1"/>
  <c r="DL53" i="863" a="1"/>
  <c r="DL53" i="863" s="1"/>
  <c r="DL8" i="863"/>
  <c r="DL7" i="863"/>
  <c r="DL41" i="863"/>
  <c r="DL38" i="863"/>
  <c r="DL39" i="863"/>
  <c r="DL55" i="863" a="1"/>
  <c r="DL55" i="863" s="1"/>
  <c r="DL3" i="863"/>
  <c r="DL54" i="863" a="1"/>
  <c r="DL54" i="863" s="1"/>
  <c r="DK57" i="863"/>
  <c r="DK66" i="863" a="1"/>
  <c r="DK66" i="863" s="1"/>
  <c r="DK1" i="863"/>
  <c r="DK68" i="863" a="1"/>
  <c r="DK68" i="863" s="1"/>
  <c r="DK42" i="863"/>
  <c r="DK21" i="863" s="1"/>
  <c r="DK32" i="861" s="1"/>
  <c r="DK4" i="863"/>
  <c r="DK43" i="863"/>
  <c r="AN3" i="64"/>
  <c r="AN1" i="64"/>
  <c r="AO2" i="64"/>
  <c r="AG1494" i="64"/>
  <c r="AG1496" i="64" s="1"/>
  <c r="DK24" i="864"/>
  <c r="DK1" i="64"/>
  <c r="DK212" i="64"/>
  <c r="DK194" i="64"/>
  <c r="DL8" i="64"/>
  <c r="DL208" i="64"/>
  <c r="DL3" i="64"/>
  <c r="DL209" i="64"/>
  <c r="DL190" i="64"/>
  <c r="DL7" i="64"/>
  <c r="DL191" i="64"/>
  <c r="DL210" i="64"/>
  <c r="DL192" i="64"/>
  <c r="DL211" i="64"/>
  <c r="DL193" i="64"/>
  <c r="DK2" i="861"/>
  <c r="DK1" i="861" s="1"/>
  <c r="DK1" i="864"/>
  <c r="AM57" i="863"/>
  <c r="AM43" i="863"/>
  <c r="AM42" i="863"/>
  <c r="AM21" i="863" s="1"/>
  <c r="AP4" i="861"/>
  <c r="AP5" i="861" s="1"/>
  <c r="AP1" i="861"/>
  <c r="AP8" i="861"/>
  <c r="AQ3" i="861"/>
  <c r="DL7" i="864"/>
  <c r="DL22" i="864"/>
  <c r="DL3" i="864"/>
  <c r="DL21" i="864"/>
  <c r="DL20" i="864"/>
  <c r="DL8" i="864"/>
  <c r="AN21" i="864"/>
  <c r="AN20" i="864"/>
  <c r="AN1" i="864"/>
  <c r="AN22" i="864"/>
  <c r="AN3" i="864"/>
  <c r="AN4" i="864" s="1"/>
  <c r="AO2" i="864"/>
  <c r="AO23" i="864" s="1"/>
  <c r="AM68" i="863" a="1"/>
  <c r="AM68" i="863" s="1"/>
  <c r="AM70" i="863" a="1"/>
  <c r="AM70" i="863" s="1"/>
  <c r="AM66" i="863" a="1"/>
  <c r="AM66" i="863" s="1"/>
  <c r="AM4" i="863"/>
  <c r="DL9" i="861"/>
  <c r="DL8" i="861"/>
  <c r="DL4" i="861"/>
  <c r="AM24" i="864"/>
  <c r="AM94" i="861" s="1"/>
  <c r="AN56" i="863" a="1"/>
  <c r="AN56" i="863" s="1"/>
  <c r="AN52" i="863" a="1"/>
  <c r="AN52" i="863" s="1"/>
  <c r="AN39" i="863"/>
  <c r="AN53" i="863" a="1"/>
  <c r="AN53" i="863" s="1"/>
  <c r="AN41" i="863"/>
  <c r="AN55" i="863" a="1"/>
  <c r="AN55" i="863" s="1"/>
  <c r="AN54" i="863" a="1"/>
  <c r="AN54" i="863" s="1"/>
  <c r="AN38" i="863"/>
  <c r="AN3" i="863"/>
  <c r="AN1" i="863"/>
  <c r="AO2" i="863"/>
  <c r="AO40" i="863" s="1"/>
  <c r="AL32" i="861"/>
  <c r="AA1" i="860"/>
  <c r="AA7" i="860"/>
  <c r="AA3" i="860"/>
  <c r="AA4" i="860" s="1"/>
  <c r="AB2" i="860"/>
  <c r="DE1" i="860"/>
  <c r="DF9" i="860"/>
  <c r="DF8" i="860"/>
  <c r="DF3" i="860"/>
  <c r="DG2" i="860"/>
  <c r="DE4" i="860"/>
  <c r="CZ1982" i="64"/>
  <c r="CZ1955" i="64"/>
  <c r="AF1539" i="64"/>
  <c r="AG1537" i="64"/>
  <c r="DD1516" i="64"/>
  <c r="DD1518" i="64" s="1"/>
  <c r="AG1516" i="64"/>
  <c r="AG1518" i="64" s="1"/>
  <c r="AF1518" i="64"/>
  <c r="DG1537" i="64"/>
  <c r="DC1494" i="64"/>
  <c r="DC1496" i="64" s="1"/>
  <c r="DB1496" i="64"/>
  <c r="DA1635" i="64"/>
  <c r="CY1472" i="64"/>
  <c r="CY1474" i="64" s="1"/>
  <c r="E1270" i="64"/>
  <c r="E1609" i="64"/>
  <c r="E1476" i="64"/>
  <c r="E1247" i="64"/>
  <c r="E1273" i="64"/>
  <c r="E1272" i="64"/>
  <c r="E1479" i="64"/>
  <c r="E1478" i="64"/>
  <c r="E1203" i="64"/>
  <c r="E2206" i="64"/>
  <c r="E2209" i="64"/>
  <c r="E2208" i="64"/>
  <c r="E1641" i="64"/>
  <c r="E1250" i="64"/>
  <c r="E1249" i="64"/>
  <c r="E1206" i="64"/>
  <c r="E1205" i="64"/>
  <c r="E1644" i="64"/>
  <c r="E1643" i="64"/>
  <c r="E1709" i="64"/>
  <c r="E1612" i="64"/>
  <c r="E1611" i="64"/>
  <c r="E1580" i="64"/>
  <c r="E1579" i="64"/>
  <c r="E1577" i="64"/>
  <c r="E1088" i="64"/>
  <c r="E1162" i="64"/>
  <c r="E1161" i="64"/>
  <c r="E1159" i="64"/>
  <c r="E1126" i="64"/>
  <c r="E1125" i="64"/>
  <c r="E1123" i="64"/>
  <c r="E1091" i="64"/>
  <c r="E1090" i="64"/>
  <c r="E1056" i="64"/>
  <c r="E1055" i="64"/>
  <c r="E1053" i="64"/>
  <c r="E1678" i="64"/>
  <c r="E1677" i="64"/>
  <c r="E1675" i="64"/>
  <c r="E1017" i="64"/>
  <c r="E1712" i="64"/>
  <c r="E1711" i="64"/>
  <c r="CI524" i="64"/>
  <c r="CA524" i="64"/>
  <c r="BS524" i="64"/>
  <c r="BK524" i="64"/>
  <c r="BC524" i="64"/>
  <c r="AU524" i="64"/>
  <c r="AM524" i="64"/>
  <c r="AE524" i="64"/>
  <c r="W524" i="64"/>
  <c r="E1020" i="64"/>
  <c r="E1019" i="64"/>
  <c r="E509" i="64"/>
  <c r="E508" i="64"/>
  <c r="E506" i="64"/>
  <c r="CJ524" i="64"/>
  <c r="CB524" i="64"/>
  <c r="BT524" i="64"/>
  <c r="BL524" i="64"/>
  <c r="BD524" i="64"/>
  <c r="AV524" i="64"/>
  <c r="AN524" i="64"/>
  <c r="AF524" i="64"/>
  <c r="X524" i="64"/>
  <c r="E996" i="64"/>
  <c r="E995" i="64"/>
  <c r="E993" i="64"/>
  <c r="E1407" i="64"/>
  <c r="E1406" i="64"/>
  <c r="E1405" i="64"/>
  <c r="E322" i="64"/>
  <c r="E1356" i="64"/>
  <c r="E950" i="64"/>
  <c r="E949" i="64"/>
  <c r="E947" i="64"/>
  <c r="CL524" i="64"/>
  <c r="CD524" i="64"/>
  <c r="BV524" i="64"/>
  <c r="BN524" i="64"/>
  <c r="BF524" i="64"/>
  <c r="AX524" i="64"/>
  <c r="AP524" i="64"/>
  <c r="AH524" i="64"/>
  <c r="Z524" i="64"/>
  <c r="AS524" i="64"/>
  <c r="BQ524" i="64"/>
  <c r="AK524" i="64"/>
  <c r="BY524" i="64"/>
  <c r="U524" i="64"/>
  <c r="BA524" i="64"/>
  <c r="BI524" i="64"/>
  <c r="AC524" i="64"/>
  <c r="S524" i="64"/>
  <c r="CE524" i="64"/>
  <c r="BW524" i="64"/>
  <c r="BO524" i="64"/>
  <c r="BG524" i="64"/>
  <c r="AY524" i="64"/>
  <c r="AQ524" i="64"/>
  <c r="AI524" i="64"/>
  <c r="AA524" i="64"/>
  <c r="CH524" i="64"/>
  <c r="BZ524" i="64"/>
  <c r="BR524" i="64"/>
  <c r="BJ524" i="64"/>
  <c r="BB524" i="64"/>
  <c r="AT524" i="64"/>
  <c r="AL524" i="64"/>
  <c r="AD524" i="64"/>
  <c r="V524" i="64"/>
  <c r="CG524" i="64"/>
  <c r="CF524" i="64"/>
  <c r="BX524" i="64"/>
  <c r="BP524" i="64"/>
  <c r="BH524" i="64"/>
  <c r="AZ524" i="64"/>
  <c r="AR524" i="64"/>
  <c r="AJ524" i="64"/>
  <c r="AB524" i="64"/>
  <c r="T524" i="64"/>
  <c r="CK524" i="64"/>
  <c r="CC524" i="64"/>
  <c r="BU524" i="64"/>
  <c r="BM524" i="64"/>
  <c r="BE524" i="64"/>
  <c r="AW524" i="64"/>
  <c r="AO524" i="64"/>
  <c r="AG524" i="64"/>
  <c r="Y524" i="64"/>
  <c r="E1381" i="64"/>
  <c r="E1359" i="64"/>
  <c r="E1358" i="64"/>
  <c r="E1383" i="64"/>
  <c r="E1382" i="64"/>
  <c r="E1269" i="64"/>
  <c r="G1269" i="64"/>
  <c r="T407" i="64"/>
  <c r="U407" i="64"/>
  <c r="V407" i="64"/>
  <c r="W407" i="64"/>
  <c r="X407" i="64"/>
  <c r="Y407" i="64"/>
  <c r="Z407" i="64"/>
  <c r="AA407" i="64"/>
  <c r="AB407" i="64"/>
  <c r="AC407" i="64"/>
  <c r="AD407" i="64"/>
  <c r="AE407" i="64"/>
  <c r="AF407" i="64"/>
  <c r="AG407" i="64"/>
  <c r="AH407" i="64"/>
  <c r="AI407" i="64"/>
  <c r="AJ407" i="64"/>
  <c r="AK407" i="64"/>
  <c r="AL407" i="64"/>
  <c r="AM407" i="64"/>
  <c r="AN407" i="64"/>
  <c r="AO407" i="64"/>
  <c r="AP407" i="64"/>
  <c r="AQ407" i="64"/>
  <c r="AR407" i="64"/>
  <c r="AS407" i="64"/>
  <c r="AT407" i="64"/>
  <c r="AU407" i="64"/>
  <c r="AV407" i="64"/>
  <c r="AW407" i="64"/>
  <c r="AX407" i="64"/>
  <c r="AY407" i="64"/>
  <c r="AZ407" i="64"/>
  <c r="BA407" i="64"/>
  <c r="BB407" i="64"/>
  <c r="BC407" i="64"/>
  <c r="BD407" i="64"/>
  <c r="BE407" i="64"/>
  <c r="BF407" i="64"/>
  <c r="BG407" i="64"/>
  <c r="BH407" i="64"/>
  <c r="BI407" i="64"/>
  <c r="BJ407" i="64"/>
  <c r="BK407" i="64"/>
  <c r="BL407" i="64"/>
  <c r="BM407" i="64"/>
  <c r="BN407" i="64"/>
  <c r="BO407" i="64"/>
  <c r="BP407" i="64"/>
  <c r="BQ407" i="64"/>
  <c r="BR407" i="64"/>
  <c r="BS407" i="64"/>
  <c r="BT407" i="64"/>
  <c r="BU407" i="64"/>
  <c r="BV407" i="64"/>
  <c r="BW407" i="64"/>
  <c r="BX407" i="64"/>
  <c r="BY407" i="64"/>
  <c r="BZ407" i="64"/>
  <c r="CA407" i="64"/>
  <c r="CB407" i="64"/>
  <c r="CC407" i="64"/>
  <c r="CD407" i="64"/>
  <c r="CE407" i="64"/>
  <c r="CF407" i="64"/>
  <c r="CG407" i="64"/>
  <c r="CH407" i="64"/>
  <c r="CI407" i="64"/>
  <c r="CJ407" i="64"/>
  <c r="CK407" i="64"/>
  <c r="CL407" i="64"/>
  <c r="E917" i="64"/>
  <c r="B917" i="64" s="1"/>
  <c r="AM850" i="64" a="1"/>
  <c r="AL852" i="64" a="1"/>
  <c r="DI853" i="64" a="1"/>
  <c r="DA1955" i="64" a="1"/>
  <c r="AM628" i="64" a="1"/>
  <c r="DK628" i="64" a="1"/>
  <c r="DA1982" i="64" a="1"/>
  <c r="AM588" i="64" a="1"/>
  <c r="DJ852" i="64" a="1"/>
  <c r="DK850" i="64" a="1"/>
  <c r="DK588" i="64" a="1"/>
  <c r="AK853" i="64" a="1"/>
  <c r="DG68" i="1151" l="1"/>
  <c r="DG69" i="1151" s="1"/>
  <c r="DG17" i="861"/>
  <c r="AM46" i="1151"/>
  <c r="AM61" i="1151"/>
  <c r="AM47" i="1151"/>
  <c r="AM62" i="1151"/>
  <c r="AM48" i="1151"/>
  <c r="AM63" i="1151"/>
  <c r="DH22" i="861"/>
  <c r="DH17" i="861"/>
  <c r="AM49" i="1151"/>
  <c r="AM64" i="1151"/>
  <c r="AL51" i="1151"/>
  <c r="AL17" i="861" s="1"/>
  <c r="DH50" i="1151"/>
  <c r="DH65" i="1151"/>
  <c r="DI35" i="1151"/>
  <c r="DI33" i="1151"/>
  <c r="DI32" i="1151"/>
  <c r="DI31" i="1151"/>
  <c r="DI34" i="1151"/>
  <c r="DH64" i="1151"/>
  <c r="DH49" i="1151"/>
  <c r="AL66" i="1151"/>
  <c r="AL22" i="861" s="1"/>
  <c r="AQ18" i="1151"/>
  <c r="DK15" i="1151"/>
  <c r="DJ18" i="1151"/>
  <c r="DJ20" i="1151" s="1"/>
  <c r="DJ36" i="1151" s="1"/>
  <c r="DH46" i="1151"/>
  <c r="DH51" i="1151" s="1"/>
  <c r="DH61" i="1151"/>
  <c r="DH66" i="1151" s="1"/>
  <c r="AN49" i="1151"/>
  <c r="AN64" i="1151"/>
  <c r="AM50" i="1151"/>
  <c r="AM65" i="1151"/>
  <c r="AO36" i="1151"/>
  <c r="DH48" i="1151"/>
  <c r="DH63" i="1151"/>
  <c r="AN65" i="1151"/>
  <c r="AN50" i="1151"/>
  <c r="DH62" i="1151"/>
  <c r="DH47" i="1151"/>
  <c r="AK68" i="1151"/>
  <c r="AN47" i="1151"/>
  <c r="AN62" i="1151"/>
  <c r="AS42" i="1151"/>
  <c r="AS57" i="1151"/>
  <c r="AS55" i="1151"/>
  <c r="AS41" i="1151"/>
  <c r="AS58" i="1151"/>
  <c r="AS4" i="1151"/>
  <c r="AS56" i="1151"/>
  <c r="AS16" i="1151"/>
  <c r="AS54" i="1151"/>
  <c r="AS39" i="1151"/>
  <c r="AS23" i="1151"/>
  <c r="AS27" i="1151"/>
  <c r="AS17" i="1151"/>
  <c r="AS24" i="1151"/>
  <c r="AS25" i="1151"/>
  <c r="AS26" i="1151"/>
  <c r="AS40" i="1151"/>
  <c r="AS43" i="1151"/>
  <c r="AN61" i="1151"/>
  <c r="AN46" i="1151"/>
  <c r="AT7" i="1151"/>
  <c r="AT1" i="1151"/>
  <c r="AU2" i="1151"/>
  <c r="AT3" i="1151"/>
  <c r="AR15" i="1151"/>
  <c r="AN48" i="1151"/>
  <c r="AN63" i="1151"/>
  <c r="AR8" i="1151"/>
  <c r="AP20" i="1151"/>
  <c r="AK698" i="64"/>
  <c r="AK699" i="64" s="1"/>
  <c r="AM693" i="64"/>
  <c r="AM691" i="64"/>
  <c r="AM695" i="64"/>
  <c r="AM694" i="64"/>
  <c r="AL696" i="64"/>
  <c r="DK694" i="64"/>
  <c r="DK693" i="64"/>
  <c r="DK692" i="64"/>
  <c r="DK691" i="64"/>
  <c r="DK696" i="64" s="1"/>
  <c r="DK695" i="64"/>
  <c r="DL686" i="64" a="1"/>
  <c r="DL686" i="64" s="1"/>
  <c r="DL685" i="64" a="1"/>
  <c r="DL685" i="64" s="1"/>
  <c r="DL684" i="64" a="1"/>
  <c r="DL684" i="64" s="1"/>
  <c r="DL688" i="64" a="1"/>
  <c r="DL688" i="64" s="1"/>
  <c r="DL687" i="64" a="1"/>
  <c r="DL687" i="64" s="1"/>
  <c r="AM692" i="64"/>
  <c r="AN688" i="64" a="1"/>
  <c r="AN688" i="64" s="1"/>
  <c r="AN684" i="64" a="1"/>
  <c r="AN684" i="64" s="1"/>
  <c r="AN687" i="64" a="1"/>
  <c r="AN687" i="64" s="1"/>
  <c r="AN686" i="64" a="1"/>
  <c r="AN686" i="64" s="1"/>
  <c r="AN685" i="64" a="1"/>
  <c r="AN685" i="64" s="1"/>
  <c r="DJ681" i="64"/>
  <c r="DJ698" i="64" s="1"/>
  <c r="DJ699" i="64" s="1"/>
  <c r="DK680" i="64"/>
  <c r="AM676" i="64"/>
  <c r="AL681" i="64"/>
  <c r="AM677" i="64"/>
  <c r="DK676" i="64"/>
  <c r="AN672" i="64" a="1"/>
  <c r="AN672" i="64" s="1"/>
  <c r="AN673" i="64" a="1"/>
  <c r="AN673" i="64" s="1"/>
  <c r="AN653" i="64" a="1"/>
  <c r="AN653" i="64" s="1"/>
  <c r="AN661" i="64" s="1"/>
  <c r="AN669" i="64" a="1"/>
  <c r="AN669" i="64" s="1"/>
  <c r="AN670" i="64" a="1"/>
  <c r="AN670" i="64" s="1"/>
  <c r="AN654" i="64" a="1"/>
  <c r="AN654" i="64" s="1"/>
  <c r="AN662" i="64" s="1"/>
  <c r="AN655" i="64" a="1"/>
  <c r="AN655" i="64" s="1"/>
  <c r="AN663" i="64" s="1"/>
  <c r="AN656" i="64" a="1"/>
  <c r="AN656" i="64" s="1"/>
  <c r="AN664" i="64" s="1"/>
  <c r="AN657" i="64" a="1"/>
  <c r="AN657" i="64" s="1"/>
  <c r="AN665" i="64" s="1"/>
  <c r="AN671" i="64" a="1"/>
  <c r="AN671" i="64" s="1"/>
  <c r="DK679" i="64"/>
  <c r="DL673" i="64" a="1"/>
  <c r="DL673" i="64" s="1"/>
  <c r="DL669" i="64" a="1"/>
  <c r="DL669" i="64" s="1"/>
  <c r="DL653" i="64" a="1"/>
  <c r="DL653" i="64" s="1"/>
  <c r="DL661" i="64" s="1"/>
  <c r="DL654" i="64" a="1"/>
  <c r="DL654" i="64" s="1"/>
  <c r="DL662" i="64" s="1"/>
  <c r="DL655" i="64" a="1"/>
  <c r="DL655" i="64" s="1"/>
  <c r="DL663" i="64" s="1"/>
  <c r="DL670" i="64" a="1"/>
  <c r="DL670" i="64" s="1"/>
  <c r="DL656" i="64" a="1"/>
  <c r="DL656" i="64" s="1"/>
  <c r="DL664" i="64" s="1"/>
  <c r="DL657" i="64" a="1"/>
  <c r="DL657" i="64" s="1"/>
  <c r="DL665" i="64" s="1"/>
  <c r="DL671" i="64" a="1"/>
  <c r="DL671" i="64" s="1"/>
  <c r="DL672" i="64" a="1"/>
  <c r="DL672" i="64" s="1"/>
  <c r="AM680" i="64"/>
  <c r="DK678" i="64"/>
  <c r="AM679" i="64"/>
  <c r="DK677" i="64"/>
  <c r="AM678" i="64"/>
  <c r="DL140" i="64" a="1"/>
  <c r="DL140" i="64" s="1"/>
  <c r="DL139" i="64" a="1"/>
  <c r="DL139" i="64" s="1"/>
  <c r="DL138" i="64" s="1"/>
  <c r="AN139" i="64" a="1"/>
  <c r="AN139" i="64" s="1"/>
  <c r="AN138" i="64" s="1"/>
  <c r="AN140" i="64" a="1"/>
  <c r="AN140" i="64" s="1"/>
  <c r="AM141" i="64"/>
  <c r="AM143" i="64" s="1"/>
  <c r="DK141" i="64"/>
  <c r="DK143" i="64" s="1"/>
  <c r="DG23" i="861"/>
  <c r="AM850" i="64"/>
  <c r="DJ852" i="64"/>
  <c r="AM628" i="64"/>
  <c r="AM630" i="64" s="1"/>
  <c r="DK850" i="64"/>
  <c r="AK853" i="64"/>
  <c r="DI853" i="64"/>
  <c r="AL852" i="64"/>
  <c r="DL262" i="64" a="1"/>
  <c r="DL262" i="64" s="1"/>
  <c r="DL849" i="64" a="1"/>
  <c r="DL849" i="64" s="1"/>
  <c r="AN262" i="64" a="1"/>
  <c r="AN262" i="64" s="1"/>
  <c r="AN849" i="64" a="1"/>
  <c r="AN849" i="64" s="1"/>
  <c r="DK628" i="64"/>
  <c r="DK630" i="64" s="1"/>
  <c r="DL629" i="64" a="1"/>
  <c r="DL629" i="64" s="1"/>
  <c r="AN243" i="64" a="1"/>
  <c r="AN243" i="64" s="1"/>
  <c r="AN629" i="64" a="1"/>
  <c r="AN629" i="64" s="1"/>
  <c r="DL230" i="64" a="1"/>
  <c r="DL230" i="64" s="1"/>
  <c r="DL243" i="64" a="1"/>
  <c r="DL243" i="64" s="1"/>
  <c r="AN595" i="64" a="1"/>
  <c r="AN595" i="64" s="1"/>
  <c r="AN230" i="64" a="1"/>
  <c r="AN230" i="64" s="1"/>
  <c r="DJ592" i="64"/>
  <c r="AL592" i="64"/>
  <c r="DL595" i="64" a="1"/>
  <c r="DL595" i="64" s="1"/>
  <c r="AM588" i="64"/>
  <c r="AM596" i="64" s="1"/>
  <c r="DK588" i="64"/>
  <c r="DK596" i="64" s="1"/>
  <c r="DL591" i="64" a="1"/>
  <c r="DL591" i="64" s="1"/>
  <c r="AN591" i="64" a="1"/>
  <c r="AN591" i="64" s="1"/>
  <c r="AN4" i="64"/>
  <c r="AN587" i="64" a="1"/>
  <c r="AN587" i="64" s="1"/>
  <c r="DL587" i="64" a="1"/>
  <c r="DL587" i="64" s="1"/>
  <c r="DL66" i="863" a="1"/>
  <c r="DL66" i="863" s="1"/>
  <c r="AO190" i="64"/>
  <c r="AO7" i="64"/>
  <c r="AN8" i="64" s="1"/>
  <c r="AM8" i="64"/>
  <c r="AH46" i="861"/>
  <c r="AH87" i="861" s="1"/>
  <c r="AH1494" i="64"/>
  <c r="AH1496" i="64" s="1"/>
  <c r="DD67" i="861"/>
  <c r="DL42" i="863"/>
  <c r="DL21" i="863" s="1"/>
  <c r="DL32" i="861" s="1"/>
  <c r="DL43" i="863"/>
  <c r="DL68" i="863" a="1"/>
  <c r="DL68" i="863" s="1"/>
  <c r="DL57" i="863"/>
  <c r="DL70" i="863" a="1"/>
  <c r="DL70" i="863" s="1"/>
  <c r="DL1" i="863"/>
  <c r="DL4" i="863"/>
  <c r="AO1" i="64"/>
  <c r="AP2" i="64"/>
  <c r="AO3" i="64"/>
  <c r="DL4" i="64"/>
  <c r="DL212" i="64"/>
  <c r="DL1" i="64"/>
  <c r="DL194" i="64"/>
  <c r="DL1" i="864"/>
  <c r="DL2" i="861"/>
  <c r="DL1" i="861" s="1"/>
  <c r="AN57" i="863"/>
  <c r="AN42" i="863"/>
  <c r="AN21" i="863" s="1"/>
  <c r="AN43" i="863"/>
  <c r="DL5" i="861"/>
  <c r="AN24" i="864"/>
  <c r="AN94" i="861" s="1"/>
  <c r="AM32" i="861"/>
  <c r="AO21" i="864"/>
  <c r="AO20" i="864"/>
  <c r="AO22" i="864"/>
  <c r="AO1" i="864"/>
  <c r="AO3" i="864"/>
  <c r="AO4" i="864" s="1"/>
  <c r="AP2" i="864"/>
  <c r="AP23" i="864" s="1"/>
  <c r="AQ8" i="861"/>
  <c r="AR3" i="861"/>
  <c r="AQ4" i="861"/>
  <c r="AQ5" i="861" s="1"/>
  <c r="AQ1" i="861"/>
  <c r="AO56" i="863" a="1"/>
  <c r="AO56" i="863" s="1"/>
  <c r="AO55" i="863" a="1"/>
  <c r="AO55" i="863" s="1"/>
  <c r="AO54" i="863" a="1"/>
  <c r="AO54" i="863" s="1"/>
  <c r="AO53" i="863" a="1"/>
  <c r="AO53" i="863" s="1"/>
  <c r="AO52" i="863" a="1"/>
  <c r="AO52" i="863" s="1"/>
  <c r="AO41" i="863"/>
  <c r="AO38" i="863"/>
  <c r="AO39" i="863"/>
  <c r="AP2" i="863"/>
  <c r="AP40" i="863" s="1"/>
  <c r="AO3" i="863"/>
  <c r="AO1" i="863"/>
  <c r="DL24" i="864"/>
  <c r="AN70" i="863" a="1"/>
  <c r="AN70" i="863" s="1"/>
  <c r="AN68" i="863" a="1"/>
  <c r="AN68" i="863" s="1"/>
  <c r="AN66" i="863" a="1"/>
  <c r="AN66" i="863" s="1"/>
  <c r="AN4" i="863"/>
  <c r="DL4" i="864"/>
  <c r="AB7" i="860"/>
  <c r="AB3" i="860"/>
  <c r="AB4" i="860" s="1"/>
  <c r="AC2" i="860"/>
  <c r="AB1" i="860"/>
  <c r="DF4" i="860"/>
  <c r="DF1" i="860"/>
  <c r="DG9" i="860"/>
  <c r="DG8" i="860"/>
  <c r="DG3" i="860"/>
  <c r="DH2" i="860"/>
  <c r="DA1982" i="64"/>
  <c r="DA1955" i="64"/>
  <c r="AG1539" i="64"/>
  <c r="AH1537" i="64"/>
  <c r="DH1537" i="64"/>
  <c r="DH1539" i="64" s="1"/>
  <c r="AH1516" i="64"/>
  <c r="DG1539" i="64"/>
  <c r="DE1516" i="64"/>
  <c r="DE1518" i="64" s="1"/>
  <c r="DD1494" i="64"/>
  <c r="DB1635" i="64"/>
  <c r="CZ1472" i="64"/>
  <c r="G426" i="64"/>
  <c r="G451" i="64"/>
  <c r="G967" i="64"/>
  <c r="G526" i="64"/>
  <c r="E1304" i="64"/>
  <c r="DL628" i="64" a="1"/>
  <c r="AL853" i="64" a="1"/>
  <c r="DK852" i="64" a="1"/>
  <c r="DJ853" i="64" a="1"/>
  <c r="AM852" i="64" a="1"/>
  <c r="DB1982" i="64" a="1"/>
  <c r="DB1955" i="64" a="1"/>
  <c r="DL850" i="64" a="1"/>
  <c r="AN628" i="64" a="1"/>
  <c r="DL588" i="64" a="1"/>
  <c r="AN588" i="64" a="1"/>
  <c r="AN850" i="64" a="1"/>
  <c r="AN51" i="1151" l="1"/>
  <c r="AN17" i="861" s="1"/>
  <c r="DI50" i="1151"/>
  <c r="DI65" i="1151"/>
  <c r="DI63" i="1151"/>
  <c r="DI48" i="1151"/>
  <c r="AN66" i="1151"/>
  <c r="AN22" i="861" s="1"/>
  <c r="DH68" i="1151"/>
  <c r="DH69" i="1151" s="1"/>
  <c r="AP36" i="1151"/>
  <c r="DJ35" i="1151"/>
  <c r="DJ34" i="1151"/>
  <c r="DJ32" i="1151"/>
  <c r="DJ33" i="1151"/>
  <c r="DJ31" i="1151"/>
  <c r="DK18" i="1151"/>
  <c r="DK20" i="1151" s="1"/>
  <c r="DK36" i="1151" s="1"/>
  <c r="DL15" i="1151"/>
  <c r="DL18" i="1151" s="1"/>
  <c r="DL20" i="1151" s="1"/>
  <c r="DL36" i="1151" s="1"/>
  <c r="AR18" i="1151"/>
  <c r="AL68" i="1151"/>
  <c r="AQ20" i="1151"/>
  <c r="AK69" i="1151"/>
  <c r="AO34" i="1151"/>
  <c r="AO35" i="1151"/>
  <c r="AO33" i="1151"/>
  <c r="AO31" i="1151"/>
  <c r="AO32" i="1151"/>
  <c r="AT16" i="1151"/>
  <c r="AT57" i="1151"/>
  <c r="AT17" i="1151"/>
  <c r="AT4" i="1151"/>
  <c r="AT23" i="1151"/>
  <c r="AT26" i="1151"/>
  <c r="AT56" i="1151"/>
  <c r="AT40" i="1151"/>
  <c r="AT24" i="1151"/>
  <c r="AT42" i="1151"/>
  <c r="AT27" i="1151"/>
  <c r="AT25" i="1151"/>
  <c r="AT43" i="1151"/>
  <c r="AT41" i="1151"/>
  <c r="AT39" i="1151"/>
  <c r="AT55" i="1151"/>
  <c r="AT54" i="1151"/>
  <c r="AT58" i="1151"/>
  <c r="AV2" i="1151"/>
  <c r="AU3" i="1151"/>
  <c r="AU7" i="1151"/>
  <c r="AT8" i="1151" s="1"/>
  <c r="AU1" i="1151"/>
  <c r="DI22" i="861"/>
  <c r="DI49" i="1151"/>
  <c r="DI64" i="1151"/>
  <c r="AM66" i="1151"/>
  <c r="AM22" i="861" s="1"/>
  <c r="AS15" i="1151"/>
  <c r="DI46" i="1151"/>
  <c r="DI51" i="1151" s="1"/>
  <c r="DI61" i="1151"/>
  <c r="DI66" i="1151" s="1"/>
  <c r="AS8" i="1151"/>
  <c r="DI47" i="1151"/>
  <c r="DI62" i="1151"/>
  <c r="AM51" i="1151"/>
  <c r="AM17" i="861" s="1"/>
  <c r="AL698" i="64"/>
  <c r="AL699" i="64" s="1"/>
  <c r="DL693" i="64"/>
  <c r="AN694" i="64"/>
  <c r="DL695" i="64"/>
  <c r="AM696" i="64"/>
  <c r="AN693" i="64"/>
  <c r="DL692" i="64"/>
  <c r="DL691" i="64"/>
  <c r="DL696" i="64" s="1"/>
  <c r="AN691" i="64"/>
  <c r="DL694" i="64"/>
  <c r="AN692" i="64"/>
  <c r="AO688" i="64" a="1"/>
  <c r="AO688" i="64" s="1"/>
  <c r="AO684" i="64" a="1"/>
  <c r="AO684" i="64" s="1"/>
  <c r="AO687" i="64" a="1"/>
  <c r="AO687" i="64" s="1"/>
  <c r="AO686" i="64" a="1"/>
  <c r="AO686" i="64" s="1"/>
  <c r="AO685" i="64" a="1"/>
  <c r="AO685" i="64" s="1"/>
  <c r="AN695" i="64"/>
  <c r="DK681" i="64"/>
  <c r="DK698" i="64" s="1"/>
  <c r="DK699" i="64" s="1"/>
  <c r="DL676" i="64"/>
  <c r="AN680" i="64"/>
  <c r="AN679" i="64"/>
  <c r="AN676" i="64"/>
  <c r="AN677" i="64"/>
  <c r="AM681" i="64"/>
  <c r="AO672" i="64" a="1"/>
  <c r="AO672" i="64" s="1"/>
  <c r="AO671" i="64" a="1"/>
  <c r="AO671" i="64" s="1"/>
  <c r="AO673" i="64" a="1"/>
  <c r="AO673" i="64" s="1"/>
  <c r="AO653" i="64" a="1"/>
  <c r="AO653" i="64" s="1"/>
  <c r="AO661" i="64" s="1"/>
  <c r="AO670" i="64" a="1"/>
  <c r="AO670" i="64" s="1"/>
  <c r="AO654" i="64" a="1"/>
  <c r="AO654" i="64" s="1"/>
  <c r="AO662" i="64" s="1"/>
  <c r="AO655" i="64" a="1"/>
  <c r="AO655" i="64" s="1"/>
  <c r="AO663" i="64" s="1"/>
  <c r="AO656" i="64" a="1"/>
  <c r="AO656" i="64" s="1"/>
  <c r="AO664" i="64" s="1"/>
  <c r="AO669" i="64" a="1"/>
  <c r="AO669" i="64" s="1"/>
  <c r="AO657" i="64" a="1"/>
  <c r="AO657" i="64" s="1"/>
  <c r="AO665" i="64" s="1"/>
  <c r="AN678" i="64"/>
  <c r="DL680" i="64"/>
  <c r="DL679" i="64"/>
  <c r="DL678" i="64"/>
  <c r="DL677" i="64"/>
  <c r="AO139" i="64" a="1"/>
  <c r="AO139" i="64" s="1"/>
  <c r="AO138" i="64" s="1"/>
  <c r="AO140" i="64" a="1"/>
  <c r="AO140" i="64" s="1"/>
  <c r="DL141" i="64"/>
  <c r="DL143" i="64" s="1"/>
  <c r="AN141" i="64"/>
  <c r="AN143" i="64" s="1"/>
  <c r="DH23" i="861"/>
  <c r="AM852" i="64"/>
  <c r="AN850" i="64"/>
  <c r="AL853" i="64"/>
  <c r="AN628" i="64"/>
  <c r="AN630" i="64" s="1"/>
  <c r="DK852" i="64"/>
  <c r="DJ853" i="64"/>
  <c r="DL850" i="64"/>
  <c r="AO262" i="64" a="1"/>
  <c r="AO262" i="64" s="1"/>
  <c r="AO849" i="64" a="1"/>
  <c r="AO849" i="64" s="1"/>
  <c r="DL628" i="64"/>
  <c r="DL630" i="64" s="1"/>
  <c r="AO243" i="64" a="1"/>
  <c r="AO243" i="64" s="1"/>
  <c r="AO629" i="64" a="1"/>
  <c r="AO629" i="64" s="1"/>
  <c r="AO595" i="64" a="1"/>
  <c r="AO595" i="64" s="1"/>
  <c r="AO230" i="64" a="1"/>
  <c r="AO230" i="64" s="1"/>
  <c r="AM592" i="64"/>
  <c r="DK592" i="64"/>
  <c r="AN588" i="64"/>
  <c r="AN596" i="64" s="1"/>
  <c r="DL588" i="64"/>
  <c r="DL596" i="64" s="1"/>
  <c r="AO591" i="64" a="1"/>
  <c r="AO591" i="64" s="1"/>
  <c r="AO4" i="64"/>
  <c r="AO587" i="64" a="1"/>
  <c r="AO587" i="64" s="1"/>
  <c r="X43" i="861"/>
  <c r="X95" i="861"/>
  <c r="AP190" i="64"/>
  <c r="AP7" i="64"/>
  <c r="AO8" i="64" s="1"/>
  <c r="AI46" i="861"/>
  <c r="AI87" i="861" s="1"/>
  <c r="AI1494" i="64"/>
  <c r="AI1496" i="64" s="1"/>
  <c r="DE67" i="861"/>
  <c r="AQ2" i="64"/>
  <c r="AP1" i="64"/>
  <c r="AP3" i="64"/>
  <c r="AO24" i="864"/>
  <c r="AO94" i="861" s="1"/>
  <c r="AO70" i="863" a="1"/>
  <c r="AO70" i="863" s="1"/>
  <c r="AO68" i="863" a="1"/>
  <c r="AO68" i="863" s="1"/>
  <c r="AO66" i="863" a="1"/>
  <c r="AO66" i="863" s="1"/>
  <c r="AO4" i="863"/>
  <c r="AP22" i="864"/>
  <c r="AP21" i="864"/>
  <c r="AP20" i="864"/>
  <c r="AP3" i="864"/>
  <c r="AQ2" i="864"/>
  <c r="AQ23" i="864" s="1"/>
  <c r="AP1" i="864"/>
  <c r="AP56" i="863" a="1"/>
  <c r="AP56" i="863" s="1"/>
  <c r="AP55" i="863" a="1"/>
  <c r="AP55" i="863" s="1"/>
  <c r="AP54" i="863" a="1"/>
  <c r="AP54" i="863" s="1"/>
  <c r="AP53" i="863" a="1"/>
  <c r="AP53" i="863" s="1"/>
  <c r="AP52" i="863" a="1"/>
  <c r="AP52" i="863" s="1"/>
  <c r="AP39" i="863"/>
  <c r="AP41" i="863"/>
  <c r="AP38" i="863"/>
  <c r="AP3" i="863"/>
  <c r="AP1" i="863"/>
  <c r="AQ2" i="863"/>
  <c r="AQ40" i="863" s="1"/>
  <c r="AO42" i="863"/>
  <c r="AO21" i="863" s="1"/>
  <c r="AO43" i="863"/>
  <c r="AN32" i="861"/>
  <c r="AR8" i="861"/>
  <c r="AS3" i="861"/>
  <c r="AR4" i="861"/>
  <c r="AR1" i="861"/>
  <c r="AO57" i="863"/>
  <c r="AD2" i="860"/>
  <c r="AC7" i="860"/>
  <c r="AC1" i="860"/>
  <c r="AC3" i="860"/>
  <c r="AC4" i="860" s="1"/>
  <c r="DG1" i="860"/>
  <c r="DG4" i="860"/>
  <c r="DH9" i="860"/>
  <c r="DH8" i="860"/>
  <c r="DH3" i="860"/>
  <c r="DI2" i="860"/>
  <c r="DB1982" i="64"/>
  <c r="DB1955" i="64"/>
  <c r="AH1539" i="64"/>
  <c r="AI1537" i="64"/>
  <c r="AI1516" i="64"/>
  <c r="AI1518" i="64" s="1"/>
  <c r="AH1518" i="64"/>
  <c r="DI1537" i="64"/>
  <c r="DF1516" i="64"/>
  <c r="DF1518" i="64" s="1"/>
  <c r="DE1494" i="64"/>
  <c r="DE1496" i="64" s="1"/>
  <c r="DD1496" i="64"/>
  <c r="DC1635" i="64"/>
  <c r="DA1472" i="64"/>
  <c r="CZ1474" i="64"/>
  <c r="L93" i="64"/>
  <c r="M93" i="64"/>
  <c r="N93" i="64"/>
  <c r="O93" i="64"/>
  <c r="P93" i="64"/>
  <c r="K93" i="64"/>
  <c r="E1268" i="64"/>
  <c r="E1267" i="64"/>
  <c r="B1267" i="64" s="1"/>
  <c r="E1265" i="64"/>
  <c r="DC1982" i="64" a="1"/>
  <c r="AN852" i="64" a="1"/>
  <c r="DC1955" i="64" a="1"/>
  <c r="AO850" i="64" a="1"/>
  <c r="DL852" i="64" a="1"/>
  <c r="DK853" i="64" a="1"/>
  <c r="AM853" i="64" a="1"/>
  <c r="AO628" i="64" a="1"/>
  <c r="AO588" i="64" a="1"/>
  <c r="DI17" i="861" l="1"/>
  <c r="AO46" i="1151"/>
  <c r="AO61" i="1151"/>
  <c r="DJ48" i="1151"/>
  <c r="DJ63" i="1151"/>
  <c r="AO48" i="1151"/>
  <c r="AO63" i="1151"/>
  <c r="DJ47" i="1151"/>
  <c r="DJ62" i="1151"/>
  <c r="AO65" i="1151"/>
  <c r="AO50" i="1151"/>
  <c r="DJ49" i="1151"/>
  <c r="DJ64" i="1151"/>
  <c r="AU56" i="1151"/>
  <c r="AU54" i="1151"/>
  <c r="AU4" i="1151"/>
  <c r="AU57" i="1151"/>
  <c r="AU25" i="1151"/>
  <c r="AU58" i="1151"/>
  <c r="AU39" i="1151"/>
  <c r="AU16" i="1151"/>
  <c r="AU17" i="1151"/>
  <c r="AU26" i="1151"/>
  <c r="AU24" i="1151"/>
  <c r="AU23" i="1151"/>
  <c r="AU27" i="1151"/>
  <c r="AU41" i="1151"/>
  <c r="AU42" i="1151"/>
  <c r="AU40" i="1151"/>
  <c r="AU43" i="1151"/>
  <c r="AU55" i="1151"/>
  <c r="AO49" i="1151"/>
  <c r="AO64" i="1151"/>
  <c r="DJ50" i="1151"/>
  <c r="DJ65" i="1151"/>
  <c r="AW2" i="1151"/>
  <c r="AV3" i="1151"/>
  <c r="AV7" i="1151"/>
  <c r="AV1" i="1151"/>
  <c r="DJ22" i="861"/>
  <c r="AP33" i="1151"/>
  <c r="AP35" i="1151"/>
  <c r="AP34" i="1151"/>
  <c r="AP32" i="1151"/>
  <c r="AP31" i="1151"/>
  <c r="DI68" i="1151"/>
  <c r="DI69" i="1151" s="1"/>
  <c r="AL69" i="1151"/>
  <c r="AR20" i="1151"/>
  <c r="AT15" i="1151"/>
  <c r="AS18" i="1151"/>
  <c r="AO47" i="1151"/>
  <c r="AO62" i="1151"/>
  <c r="AM68" i="1151"/>
  <c r="AQ36" i="1151"/>
  <c r="AN68" i="1151"/>
  <c r="DJ46" i="1151"/>
  <c r="DJ51" i="1151" s="1"/>
  <c r="DJ61" i="1151"/>
  <c r="DJ66" i="1151" s="1"/>
  <c r="DK32" i="1151"/>
  <c r="DK35" i="1151"/>
  <c r="DK31" i="1151"/>
  <c r="DK34" i="1151"/>
  <c r="DK33" i="1151"/>
  <c r="DL35" i="1151"/>
  <c r="DL32" i="1151"/>
  <c r="DL34" i="1151"/>
  <c r="DL33" i="1151"/>
  <c r="DL31" i="1151"/>
  <c r="AM698" i="64"/>
  <c r="AM699" i="64" s="1"/>
  <c r="AO693" i="64"/>
  <c r="AO691" i="64"/>
  <c r="AO694" i="64"/>
  <c r="AO695" i="64"/>
  <c r="AO692" i="64"/>
  <c r="AN696" i="64"/>
  <c r="AP688" i="64" a="1"/>
  <c r="AP688" i="64" s="1"/>
  <c r="AP684" i="64" a="1"/>
  <c r="AP684" i="64" s="1"/>
  <c r="AP687" i="64" a="1"/>
  <c r="AP687" i="64" s="1"/>
  <c r="AP686" i="64" a="1"/>
  <c r="AP686" i="64" s="1"/>
  <c r="AP685" i="64" a="1"/>
  <c r="AP685" i="64" s="1"/>
  <c r="AO677" i="64"/>
  <c r="DL681" i="64"/>
  <c r="DL698" i="64" s="1"/>
  <c r="AO680" i="64"/>
  <c r="AP671" i="64" a="1"/>
  <c r="AP671" i="64" s="1"/>
  <c r="AP672" i="64" a="1"/>
  <c r="AP672" i="64" s="1"/>
  <c r="AP657" i="64" a="1"/>
  <c r="AP657" i="64" s="1"/>
  <c r="AP665" i="64" s="1"/>
  <c r="AP673" i="64" a="1"/>
  <c r="AP673" i="64" s="1"/>
  <c r="AP653" i="64" a="1"/>
  <c r="AP653" i="64" s="1"/>
  <c r="AP661" i="64" s="1"/>
  <c r="AP670" i="64" a="1"/>
  <c r="AP670" i="64" s="1"/>
  <c r="AP654" i="64" a="1"/>
  <c r="AP654" i="64" s="1"/>
  <c r="AP662" i="64" s="1"/>
  <c r="AP669" i="64" a="1"/>
  <c r="AP669" i="64" s="1"/>
  <c r="AP655" i="64" a="1"/>
  <c r="AP655" i="64" s="1"/>
  <c r="AP663" i="64" s="1"/>
  <c r="AP656" i="64" a="1"/>
  <c r="AP656" i="64" s="1"/>
  <c r="AP664" i="64" s="1"/>
  <c r="AO679" i="64"/>
  <c r="AO678" i="64"/>
  <c r="AN681" i="64"/>
  <c r="AO676" i="64"/>
  <c r="AO141" i="64"/>
  <c r="AO143" i="64" s="1"/>
  <c r="AP139" i="64" a="1"/>
  <c r="AP139" i="64" s="1"/>
  <c r="AP138" i="64" s="1"/>
  <c r="AP140" i="64" a="1"/>
  <c r="AP140" i="64" s="1"/>
  <c r="DI23" i="861"/>
  <c r="AN852" i="64"/>
  <c r="AM853" i="64"/>
  <c r="DL852" i="64"/>
  <c r="DK853" i="64"/>
  <c r="AO850" i="64"/>
  <c r="AO628" i="64"/>
  <c r="AO630" i="64" s="1"/>
  <c r="AP262" i="64" a="1"/>
  <c r="AP262" i="64" s="1"/>
  <c r="AP849" i="64" a="1"/>
  <c r="AP849" i="64" s="1"/>
  <c r="AP243" i="64" a="1"/>
  <c r="AP243" i="64" s="1"/>
  <c r="AP629" i="64" a="1"/>
  <c r="AP629" i="64" s="1"/>
  <c r="AP595" i="64" a="1"/>
  <c r="AP595" i="64" s="1"/>
  <c r="AP230" i="64" a="1"/>
  <c r="AP230" i="64" s="1"/>
  <c r="DL592" i="64"/>
  <c r="AN592" i="64"/>
  <c r="AO588" i="64"/>
  <c r="AO596" i="64" s="1"/>
  <c r="AP591" i="64" a="1"/>
  <c r="AP591" i="64" s="1"/>
  <c r="AP587" i="64" a="1"/>
  <c r="AP587" i="64" s="1"/>
  <c r="AQ190" i="64"/>
  <c r="AQ7" i="64"/>
  <c r="AP8" i="64" s="1"/>
  <c r="AJ46" i="861"/>
  <c r="AJ87" i="861" s="1"/>
  <c r="AP4" i="64"/>
  <c r="AJ1494" i="64"/>
  <c r="AJ1496" i="64" s="1"/>
  <c r="DF67" i="861"/>
  <c r="AQ3" i="64"/>
  <c r="AR2" i="64"/>
  <c r="AQ1" i="64"/>
  <c r="AP68" i="863" a="1"/>
  <c r="AP68" i="863" s="1"/>
  <c r="AP66" i="863" a="1"/>
  <c r="AP66" i="863" s="1"/>
  <c r="AP70" i="863" a="1"/>
  <c r="AP70" i="863" s="1"/>
  <c r="AP4" i="863"/>
  <c r="AP42" i="863"/>
  <c r="AP21" i="863" s="1"/>
  <c r="AP43" i="863"/>
  <c r="AP24" i="864"/>
  <c r="AP94" i="861" s="1"/>
  <c r="AO32" i="861"/>
  <c r="AQ22" i="864"/>
  <c r="AQ21" i="864"/>
  <c r="AQ20" i="864"/>
  <c r="AQ3" i="864"/>
  <c r="AR2" i="864"/>
  <c r="AR23" i="864" s="1"/>
  <c r="AQ1" i="864"/>
  <c r="AR5" i="861"/>
  <c r="AP4" i="864"/>
  <c r="AT3" i="861"/>
  <c r="AS4" i="861"/>
  <c r="AS1" i="861"/>
  <c r="AS8" i="861"/>
  <c r="AP57" i="863"/>
  <c r="AQ55" i="863" a="1"/>
  <c r="AQ55" i="863" s="1"/>
  <c r="AQ56" i="863" a="1"/>
  <c r="AQ56" i="863" s="1"/>
  <c r="AQ39" i="863"/>
  <c r="AQ53" i="863" a="1"/>
  <c r="AQ53" i="863" s="1"/>
  <c r="AQ54" i="863" a="1"/>
  <c r="AQ54" i="863" s="1"/>
  <c r="AQ52" i="863" a="1"/>
  <c r="AQ52" i="863" s="1"/>
  <c r="AQ38" i="863"/>
  <c r="AQ41" i="863"/>
  <c r="AR2" i="863"/>
  <c r="AR40" i="863" s="1"/>
  <c r="AQ1" i="863"/>
  <c r="AQ3" i="863"/>
  <c r="AE2" i="860"/>
  <c r="AD1" i="860"/>
  <c r="AD7" i="860"/>
  <c r="AD3" i="860"/>
  <c r="AD4" i="860" s="1"/>
  <c r="DI3" i="860"/>
  <c r="DJ2" i="860"/>
  <c r="DI9" i="860"/>
  <c r="DI8" i="860"/>
  <c r="DH4" i="860"/>
  <c r="DH1" i="860"/>
  <c r="DC1982" i="64"/>
  <c r="DC1955" i="64"/>
  <c r="AJ1537" i="64"/>
  <c r="AI1539" i="64"/>
  <c r="DJ1537" i="64"/>
  <c r="DJ1539" i="64" s="1"/>
  <c r="DI1539" i="64"/>
  <c r="AJ1516" i="64"/>
  <c r="AJ1518" i="64" s="1"/>
  <c r="DG1516" i="64"/>
  <c r="DG1518" i="64" s="1"/>
  <c r="DF1494" i="64"/>
  <c r="DF1496" i="64" s="1"/>
  <c r="DD1635" i="64"/>
  <c r="DB1472" i="64"/>
  <c r="DA1474" i="64"/>
  <c r="G802" i="64"/>
  <c r="G800" i="64" s="1"/>
  <c r="G919" i="64"/>
  <c r="E318" i="64"/>
  <c r="E320" i="64"/>
  <c r="E319" i="64"/>
  <c r="B319" i="64" s="1"/>
  <c r="E317" i="64"/>
  <c r="E88" i="64"/>
  <c r="B88" i="64" s="1"/>
  <c r="E89" i="64"/>
  <c r="B89" i="64" s="1"/>
  <c r="E90" i="64"/>
  <c r="B90" i="64" s="1"/>
  <c r="E91" i="64"/>
  <c r="B91" i="64" s="1"/>
  <c r="E92" i="64"/>
  <c r="B92" i="64" s="1"/>
  <c r="E93" i="64"/>
  <c r="B93" i="64" s="1"/>
  <c r="E87" i="64"/>
  <c r="AO852" i="64" a="1"/>
  <c r="DD1955" i="64" a="1"/>
  <c r="AP628" i="64" a="1"/>
  <c r="DL853" i="64" a="1"/>
  <c r="DD1982" i="64" a="1"/>
  <c r="AP850" i="64" a="1"/>
  <c r="AP588" i="64" a="1"/>
  <c r="AN853" i="64" a="1"/>
  <c r="DJ17" i="861" l="1"/>
  <c r="AT18" i="1151"/>
  <c r="AT20" i="1151" s="1"/>
  <c r="AV23" i="1151"/>
  <c r="AV42" i="1151"/>
  <c r="AV40" i="1151"/>
  <c r="AV25" i="1151"/>
  <c r="AV43" i="1151"/>
  <c r="AV41" i="1151"/>
  <c r="AV39" i="1151"/>
  <c r="AV24" i="1151"/>
  <c r="AV56" i="1151"/>
  <c r="AV57" i="1151"/>
  <c r="AV55" i="1151"/>
  <c r="AV4" i="1151"/>
  <c r="AV58" i="1151"/>
  <c r="AV16" i="1151"/>
  <c r="AV54" i="1151"/>
  <c r="AV26" i="1151"/>
  <c r="AV27" i="1151"/>
  <c r="AV17" i="1151"/>
  <c r="AM69" i="1151"/>
  <c r="AX2" i="1151"/>
  <c r="AW3" i="1151"/>
  <c r="AW7" i="1151"/>
  <c r="AW1" i="1151"/>
  <c r="AP46" i="1151"/>
  <c r="AP61" i="1151"/>
  <c r="AU15" i="1151"/>
  <c r="DK48" i="1151"/>
  <c r="DK63" i="1151"/>
  <c r="AP47" i="1151"/>
  <c r="AP62" i="1151"/>
  <c r="DK49" i="1151"/>
  <c r="DK64" i="1151"/>
  <c r="AP49" i="1151"/>
  <c r="AP64" i="1151"/>
  <c r="DK46" i="1151"/>
  <c r="DK51" i="1151" s="1"/>
  <c r="DK61" i="1151"/>
  <c r="DK66" i="1151" s="1"/>
  <c r="DK22" i="861"/>
  <c r="DK17" i="861"/>
  <c r="AP65" i="1151"/>
  <c r="AP50" i="1151"/>
  <c r="DK65" i="1151"/>
  <c r="DK50" i="1151"/>
  <c r="DK47" i="1151"/>
  <c r="DK62" i="1151"/>
  <c r="AP48" i="1151"/>
  <c r="AP63" i="1151"/>
  <c r="AS20" i="1151"/>
  <c r="DJ68" i="1151"/>
  <c r="DJ69" i="1151" s="1"/>
  <c r="AN69" i="1151"/>
  <c r="AO66" i="1151"/>
  <c r="AO22" i="861" s="1"/>
  <c r="AQ34" i="1151"/>
  <c r="AQ31" i="1151"/>
  <c r="AQ32" i="1151"/>
  <c r="AQ33" i="1151"/>
  <c r="AQ35" i="1151"/>
  <c r="AR36" i="1151"/>
  <c r="AO51" i="1151"/>
  <c r="AO17" i="861" s="1"/>
  <c r="AU8" i="1151"/>
  <c r="DL22" i="861"/>
  <c r="DL17" i="861"/>
  <c r="DL48" i="1151"/>
  <c r="DL63" i="1151"/>
  <c r="DL64" i="1151"/>
  <c r="DL49" i="1151"/>
  <c r="DL47" i="1151"/>
  <c r="DL62" i="1151"/>
  <c r="DL50" i="1151"/>
  <c r="DL65" i="1151"/>
  <c r="DL46" i="1151"/>
  <c r="DL51" i="1151" s="1"/>
  <c r="DL61" i="1151"/>
  <c r="DL66" i="1151" s="1"/>
  <c r="AN698" i="64"/>
  <c r="AN699" i="64" s="1"/>
  <c r="DL699" i="64"/>
  <c r="AP695" i="64"/>
  <c r="AP691" i="64"/>
  <c r="AP693" i="64"/>
  <c r="AP694" i="64"/>
  <c r="AP692" i="64"/>
  <c r="AO696" i="64"/>
  <c r="AQ688" i="64" a="1"/>
  <c r="AQ688" i="64" s="1"/>
  <c r="AQ684" i="64" a="1"/>
  <c r="AQ684" i="64" s="1"/>
  <c r="AQ687" i="64" a="1"/>
  <c r="AQ687" i="64" s="1"/>
  <c r="AQ686" i="64" a="1"/>
  <c r="AQ686" i="64" s="1"/>
  <c r="AQ685" i="64" a="1"/>
  <c r="AQ685" i="64" s="1"/>
  <c r="AP677" i="64"/>
  <c r="AP678" i="64"/>
  <c r="AP680" i="64"/>
  <c r="AP679" i="64"/>
  <c r="AQ657" i="64" a="1"/>
  <c r="AQ657" i="64" s="1"/>
  <c r="AQ665" i="64" s="1"/>
  <c r="AQ671" i="64" a="1"/>
  <c r="AQ671" i="64" s="1"/>
  <c r="AQ672" i="64" a="1"/>
  <c r="AQ672" i="64" s="1"/>
  <c r="AQ673" i="64" a="1"/>
  <c r="AQ673" i="64" s="1"/>
  <c r="AQ656" i="64" a="1"/>
  <c r="AQ656" i="64" s="1"/>
  <c r="AQ664" i="64" s="1"/>
  <c r="AQ669" i="64" a="1"/>
  <c r="AQ669" i="64" s="1"/>
  <c r="AQ653" i="64" a="1"/>
  <c r="AQ653" i="64" s="1"/>
  <c r="AQ661" i="64" s="1"/>
  <c r="AQ670" i="64" a="1"/>
  <c r="AQ670" i="64" s="1"/>
  <c r="AQ654" i="64" a="1"/>
  <c r="AQ654" i="64" s="1"/>
  <c r="AQ662" i="64" s="1"/>
  <c r="AQ655" i="64" a="1"/>
  <c r="AQ655" i="64" s="1"/>
  <c r="AQ663" i="64" s="1"/>
  <c r="AP676" i="64"/>
  <c r="AO681" i="64"/>
  <c r="AQ139" i="64" a="1"/>
  <c r="AQ139" i="64" s="1"/>
  <c r="AQ138" i="64" s="1"/>
  <c r="AQ140" i="64" a="1"/>
  <c r="AQ140" i="64" s="1"/>
  <c r="AP141" i="64"/>
  <c r="AP143" i="64" s="1"/>
  <c r="DJ23" i="861"/>
  <c r="AO852" i="64"/>
  <c r="AP628" i="64"/>
  <c r="AP630" i="64" s="1"/>
  <c r="AP850" i="64"/>
  <c r="DL853" i="64"/>
  <c r="AN853" i="64"/>
  <c r="AQ262" i="64" a="1"/>
  <c r="AQ262" i="64" s="1"/>
  <c r="AQ849" i="64" a="1"/>
  <c r="AQ849" i="64" s="1"/>
  <c r="AQ629" i="64" a="1"/>
  <c r="AQ629" i="64" s="1"/>
  <c r="AQ230" i="64" a="1"/>
  <c r="AQ230" i="64" s="1"/>
  <c r="AQ243" i="64" a="1"/>
  <c r="AQ243" i="64" s="1"/>
  <c r="AO592" i="64"/>
  <c r="AQ595" i="64" a="1"/>
  <c r="AQ595" i="64" s="1"/>
  <c r="AP588" i="64"/>
  <c r="AP596" i="64" s="1"/>
  <c r="AQ591" i="64" a="1"/>
  <c r="AQ591" i="64" s="1"/>
  <c r="AQ587" i="64" a="1"/>
  <c r="AQ587" i="64" s="1"/>
  <c r="X70" i="861"/>
  <c r="AQ4" i="864"/>
  <c r="AR190" i="64"/>
  <c r="AR7" i="64"/>
  <c r="AQ8" i="64" s="1"/>
  <c r="AK46" i="861"/>
  <c r="AK87" i="861" s="1"/>
  <c r="AQ4" i="64"/>
  <c r="AK1494" i="64"/>
  <c r="AK1496" i="64" s="1"/>
  <c r="DG67" i="861"/>
  <c r="AR1" i="64"/>
  <c r="AR3" i="64"/>
  <c r="AS2" i="64"/>
  <c r="AQ70" i="863" a="1"/>
  <c r="AQ70" i="863" s="1"/>
  <c r="AQ68" i="863" a="1"/>
  <c r="AQ68" i="863" s="1"/>
  <c r="AQ66" i="863" a="1"/>
  <c r="AQ66" i="863" s="1"/>
  <c r="AQ4" i="863"/>
  <c r="AR56" i="863" a="1"/>
  <c r="AR56" i="863" s="1"/>
  <c r="AR41" i="863"/>
  <c r="AR55" i="863" a="1"/>
  <c r="AR55" i="863" s="1"/>
  <c r="AR54" i="863" a="1"/>
  <c r="AR54" i="863" s="1"/>
  <c r="AR52" i="863" a="1"/>
  <c r="AR52" i="863" s="1"/>
  <c r="AR53" i="863" a="1"/>
  <c r="AR53" i="863" s="1"/>
  <c r="AR39" i="863"/>
  <c r="AR3" i="863"/>
  <c r="AR1" i="863"/>
  <c r="AR38" i="863"/>
  <c r="AS2" i="863"/>
  <c r="AS40" i="863" s="1"/>
  <c r="AU3" i="861"/>
  <c r="AT4" i="861"/>
  <c r="AT1" i="861"/>
  <c r="AT8" i="861"/>
  <c r="AP32" i="861"/>
  <c r="AQ43" i="863"/>
  <c r="AQ42" i="863"/>
  <c r="AQ21" i="863" s="1"/>
  <c r="AR22" i="864"/>
  <c r="AR21" i="864"/>
  <c r="AR3" i="864"/>
  <c r="AS2" i="864"/>
  <c r="AS23" i="864" s="1"/>
  <c r="AR20" i="864"/>
  <c r="AR1" i="864"/>
  <c r="AQ57" i="863"/>
  <c r="AQ24" i="864"/>
  <c r="AQ94" i="861" s="1"/>
  <c r="AS5" i="861"/>
  <c r="AE1" i="860"/>
  <c r="AE7" i="860"/>
  <c r="AF2" i="860"/>
  <c r="AE3" i="860"/>
  <c r="AE4" i="860" s="1"/>
  <c r="DI1" i="860"/>
  <c r="DI4" i="860"/>
  <c r="DJ3" i="860"/>
  <c r="DK2" i="860"/>
  <c r="DJ9" i="860"/>
  <c r="DJ8" i="860"/>
  <c r="DD1982" i="64"/>
  <c r="DD1955" i="64"/>
  <c r="AK1537" i="64"/>
  <c r="AJ1539" i="64"/>
  <c r="DH1516" i="64"/>
  <c r="DK1537" i="64"/>
  <c r="AK1516" i="64"/>
  <c r="AK1518" i="64" s="1"/>
  <c r="DG1494" i="64"/>
  <c r="DG1496" i="64" s="1"/>
  <c r="DE1635" i="64"/>
  <c r="DC1472" i="64"/>
  <c r="DC1474" i="64" s="1"/>
  <c r="DB1474" i="64"/>
  <c r="G824" i="64"/>
  <c r="DE1982" i="64" a="1"/>
  <c r="AQ628" i="64" a="1"/>
  <c r="DE1955" i="64" a="1"/>
  <c r="AP852" i="64" a="1"/>
  <c r="AQ588" i="64" a="1"/>
  <c r="AO853" i="64" a="1"/>
  <c r="AQ850" i="64" a="1"/>
  <c r="AV15" i="1151" l="1"/>
  <c r="AV8" i="1151"/>
  <c r="AO68" i="1151"/>
  <c r="AS36" i="1151"/>
  <c r="AW42" i="1151"/>
  <c r="AW40" i="1151"/>
  <c r="AW43" i="1151"/>
  <c r="AW41" i="1151"/>
  <c r="AW57" i="1151"/>
  <c r="AW55" i="1151"/>
  <c r="AW58" i="1151"/>
  <c r="AW4" i="1151"/>
  <c r="AW56" i="1151"/>
  <c r="AW16" i="1151"/>
  <c r="AW54" i="1151"/>
  <c r="AW39" i="1151"/>
  <c r="AW17" i="1151"/>
  <c r="AW24" i="1151"/>
  <c r="AW23" i="1151"/>
  <c r="AW25" i="1151"/>
  <c r="AW27" i="1151"/>
  <c r="AW26" i="1151"/>
  <c r="AY2" i="1151"/>
  <c r="AX3" i="1151"/>
  <c r="AX7" i="1151"/>
  <c r="AW8" i="1151" s="1"/>
  <c r="AX1" i="1151"/>
  <c r="AR35" i="1151"/>
  <c r="AR34" i="1151"/>
  <c r="AR33" i="1151"/>
  <c r="AR32" i="1151"/>
  <c r="AR31" i="1151"/>
  <c r="AT36" i="1151"/>
  <c r="AQ65" i="1151"/>
  <c r="AQ50" i="1151"/>
  <c r="DK68" i="1151"/>
  <c r="DK69" i="1151" s="1"/>
  <c r="AQ48" i="1151"/>
  <c r="AQ63" i="1151"/>
  <c r="AP66" i="1151"/>
  <c r="AP22" i="861" s="1"/>
  <c r="AQ47" i="1151"/>
  <c r="AQ62" i="1151"/>
  <c r="AP51" i="1151"/>
  <c r="AP17" i="861" s="1"/>
  <c r="AQ46" i="1151"/>
  <c r="AQ61" i="1151"/>
  <c r="AQ49" i="1151"/>
  <c r="AQ64" i="1151"/>
  <c r="AU18" i="1151"/>
  <c r="DL68" i="1151"/>
  <c r="DL69" i="1151" s="1"/>
  <c r="AO698" i="64"/>
  <c r="AQ693" i="64"/>
  <c r="AQ692" i="64"/>
  <c r="AP696" i="64"/>
  <c r="AQ694" i="64"/>
  <c r="AQ691" i="64"/>
  <c r="AQ695" i="64"/>
  <c r="AR688" i="64" a="1"/>
  <c r="AR688" i="64" s="1"/>
  <c r="AR687" i="64" a="1"/>
  <c r="AR687" i="64" s="1"/>
  <c r="AR684" i="64" a="1"/>
  <c r="AR684" i="64" s="1"/>
  <c r="AR686" i="64" a="1"/>
  <c r="AR686" i="64" s="1"/>
  <c r="AR685" i="64" a="1"/>
  <c r="AR685" i="64" s="1"/>
  <c r="AP681" i="64"/>
  <c r="AQ677" i="64"/>
  <c r="AQ679" i="64"/>
  <c r="AQ680" i="64"/>
  <c r="AQ678" i="64"/>
  <c r="AQ676" i="64"/>
  <c r="AR656" i="64" a="1"/>
  <c r="AR656" i="64" s="1"/>
  <c r="AR664" i="64" s="1"/>
  <c r="AR657" i="64" a="1"/>
  <c r="AR657" i="64" s="1"/>
  <c r="AR665" i="64" s="1"/>
  <c r="AR671" i="64" a="1"/>
  <c r="AR671" i="64" s="1"/>
  <c r="AR672" i="64" a="1"/>
  <c r="AR672" i="64" s="1"/>
  <c r="AR655" i="64" a="1"/>
  <c r="AR655" i="64" s="1"/>
  <c r="AR663" i="64" s="1"/>
  <c r="AR673" i="64" a="1"/>
  <c r="AR673" i="64" s="1"/>
  <c r="AR669" i="64" a="1"/>
  <c r="AR669" i="64" s="1"/>
  <c r="AR653" i="64" a="1"/>
  <c r="AR653" i="64" s="1"/>
  <c r="AR661" i="64" s="1"/>
  <c r="AR670" i="64" a="1"/>
  <c r="AR670" i="64" s="1"/>
  <c r="AR654" i="64" a="1"/>
  <c r="AR654" i="64" s="1"/>
  <c r="AR662" i="64" s="1"/>
  <c r="AQ141" i="64"/>
  <c r="AQ143" i="64" s="1"/>
  <c r="AR139" i="64" a="1"/>
  <c r="AR139" i="64" s="1"/>
  <c r="AR138" i="64" s="1"/>
  <c r="AR140" i="64" a="1"/>
  <c r="AR140" i="64" s="1"/>
  <c r="DK23" i="861"/>
  <c r="DL23" i="861"/>
  <c r="AQ850" i="64"/>
  <c r="AQ628" i="64"/>
  <c r="AQ630" i="64" s="1"/>
  <c r="AP852" i="64"/>
  <c r="AO853" i="64"/>
  <c r="AR262" i="64" a="1"/>
  <c r="AR262" i="64" s="1"/>
  <c r="AR849" i="64" a="1"/>
  <c r="AR849" i="64" s="1"/>
  <c r="AR629" i="64" a="1"/>
  <c r="AR629" i="64" s="1"/>
  <c r="AR230" i="64" a="1"/>
  <c r="AR230" i="64" s="1"/>
  <c r="AR243" i="64" a="1"/>
  <c r="AR243" i="64" s="1"/>
  <c r="AP592" i="64"/>
  <c r="AQ588" i="64"/>
  <c r="AQ596" i="64" s="1"/>
  <c r="AR595" i="64" a="1"/>
  <c r="AR595" i="64" s="1"/>
  <c r="AR591" i="64" a="1"/>
  <c r="AR591" i="64" s="1"/>
  <c r="AR587" i="64" a="1"/>
  <c r="AR587" i="64" s="1"/>
  <c r="AS190" i="64"/>
  <c r="AS7" i="64"/>
  <c r="AR8" i="64" s="1"/>
  <c r="AR4" i="64"/>
  <c r="AL1494" i="64"/>
  <c r="AL1496" i="64" s="1"/>
  <c r="AL46" i="861"/>
  <c r="AL87" i="861" s="1"/>
  <c r="DH67" i="861"/>
  <c r="AT2" i="64"/>
  <c r="AS1" i="64"/>
  <c r="AS3" i="64"/>
  <c r="AT5" i="861"/>
  <c r="AS22" i="864"/>
  <c r="AS21" i="864"/>
  <c r="AS20" i="864"/>
  <c r="AT2" i="864"/>
  <c r="AT23" i="864" s="1"/>
  <c r="AS3" i="864"/>
  <c r="AS1" i="864"/>
  <c r="AQ32" i="861"/>
  <c r="AR4" i="864"/>
  <c r="AS56" i="863" a="1"/>
  <c r="AS56" i="863" s="1"/>
  <c r="AS55" i="863" a="1"/>
  <c r="AS55" i="863" s="1"/>
  <c r="AS54" i="863" a="1"/>
  <c r="AS54" i="863" s="1"/>
  <c r="AS53" i="863" a="1"/>
  <c r="AS53" i="863" s="1"/>
  <c r="AS52" i="863" a="1"/>
  <c r="AS52" i="863" s="1"/>
  <c r="AS41" i="863"/>
  <c r="AT2" i="863"/>
  <c r="AT40" i="863" s="1"/>
  <c r="AS38" i="863"/>
  <c r="AS39" i="863"/>
  <c r="AS1" i="863"/>
  <c r="AS3" i="863"/>
  <c r="AU4" i="861"/>
  <c r="AU1" i="861"/>
  <c r="AU8" i="861"/>
  <c r="AV3" i="861"/>
  <c r="AR70" i="863" a="1"/>
  <c r="AR70" i="863" s="1"/>
  <c r="AR68" i="863" a="1"/>
  <c r="AR68" i="863" s="1"/>
  <c r="AR66" i="863" a="1"/>
  <c r="AR66" i="863" s="1"/>
  <c r="AR4" i="863"/>
  <c r="AR42" i="863"/>
  <c r="AR21" i="863" s="1"/>
  <c r="AR43" i="863"/>
  <c r="AR24" i="864"/>
  <c r="AR94" i="861" s="1"/>
  <c r="AR57" i="863"/>
  <c r="AF3" i="860"/>
  <c r="AF4" i="860" s="1"/>
  <c r="AG2" i="860"/>
  <c r="AF1" i="860"/>
  <c r="AF7" i="860"/>
  <c r="DJ4" i="860"/>
  <c r="DJ1" i="860"/>
  <c r="DK9" i="860"/>
  <c r="DK8" i="860"/>
  <c r="DK3" i="860"/>
  <c r="DE1982" i="64"/>
  <c r="DE1955" i="64"/>
  <c r="DK1539" i="64"/>
  <c r="DL1537" i="64"/>
  <c r="DL1539" i="64" s="1"/>
  <c r="AK1539" i="64"/>
  <c r="AL1537" i="64"/>
  <c r="DI1516" i="64"/>
  <c r="DH1518" i="64"/>
  <c r="AL1516" i="64"/>
  <c r="AL1518" i="64" s="1"/>
  <c r="DH1494" i="64"/>
  <c r="DH1496" i="64" s="1"/>
  <c r="DF1635" i="64"/>
  <c r="DD1472" i="64"/>
  <c r="DD1474" i="64" s="1"/>
  <c r="G401" i="64"/>
  <c r="G393" i="64"/>
  <c r="AQ852" i="64" a="1"/>
  <c r="DF1982" i="64" a="1"/>
  <c r="DF1955" i="64" a="1"/>
  <c r="AR588" i="64" a="1"/>
  <c r="AR628" i="64" a="1"/>
  <c r="AP853" i="64" a="1"/>
  <c r="AR850" i="64" a="1"/>
  <c r="AV18" i="1151" l="1"/>
  <c r="AX58" i="1151"/>
  <c r="AX4" i="1151"/>
  <c r="AX56" i="1151"/>
  <c r="AX24" i="1151"/>
  <c r="AX57" i="1151"/>
  <c r="AX23" i="1151"/>
  <c r="AX25" i="1151"/>
  <c r="AX16" i="1151"/>
  <c r="AX17" i="1151"/>
  <c r="AX27" i="1151"/>
  <c r="AX26" i="1151"/>
  <c r="AX40" i="1151"/>
  <c r="AX42" i="1151"/>
  <c r="AX43" i="1151"/>
  <c r="AX54" i="1151"/>
  <c r="AX41" i="1151"/>
  <c r="AX39" i="1151"/>
  <c r="AX55" i="1151"/>
  <c r="AQ66" i="1151"/>
  <c r="AQ22" i="861" s="1"/>
  <c r="AZ2" i="1151"/>
  <c r="AY3" i="1151"/>
  <c r="AY7" i="1151"/>
  <c r="AX8" i="1151" s="1"/>
  <c r="AY1" i="1151"/>
  <c r="AQ51" i="1151"/>
  <c r="AQ17" i="861" s="1"/>
  <c r="AR46" i="1151"/>
  <c r="AR61" i="1151"/>
  <c r="AR47" i="1151"/>
  <c r="AR62" i="1151"/>
  <c r="AR63" i="1151"/>
  <c r="AR48" i="1151"/>
  <c r="AS33" i="1151"/>
  <c r="AS31" i="1151"/>
  <c r="AS34" i="1151"/>
  <c r="AS35" i="1151"/>
  <c r="AS32" i="1151"/>
  <c r="AT33" i="1151"/>
  <c r="AT32" i="1151"/>
  <c r="AT34" i="1151"/>
  <c r="AT31" i="1151"/>
  <c r="AT35" i="1151"/>
  <c r="AR49" i="1151"/>
  <c r="AR64" i="1151"/>
  <c r="AO69" i="1151"/>
  <c r="AP68" i="1151"/>
  <c r="AU20" i="1151"/>
  <c r="AR50" i="1151"/>
  <c r="AR65" i="1151"/>
  <c r="AW15" i="1151"/>
  <c r="AV20" i="1151"/>
  <c r="AO699" i="64"/>
  <c r="AP698" i="64"/>
  <c r="AP699" i="64" s="1"/>
  <c r="AR692" i="64"/>
  <c r="AR691" i="64"/>
  <c r="AQ696" i="64"/>
  <c r="AR693" i="64"/>
  <c r="AR695" i="64"/>
  <c r="AR694" i="64"/>
  <c r="AS686" i="64" a="1"/>
  <c r="AS686" i="64" s="1"/>
  <c r="AS687" i="64" a="1"/>
  <c r="AS687" i="64" s="1"/>
  <c r="AS688" i="64" a="1"/>
  <c r="AS688" i="64" s="1"/>
  <c r="AS685" i="64" a="1"/>
  <c r="AS685" i="64" s="1"/>
  <c r="AS684" i="64" a="1"/>
  <c r="AS684" i="64" s="1"/>
  <c r="AR676" i="64"/>
  <c r="AR677" i="64"/>
  <c r="AR680" i="64"/>
  <c r="AR679" i="64"/>
  <c r="AR678" i="64"/>
  <c r="AQ681" i="64"/>
  <c r="AS655" i="64" a="1"/>
  <c r="AS655" i="64" s="1"/>
  <c r="AS663" i="64" s="1"/>
  <c r="AS656" i="64" a="1"/>
  <c r="AS656" i="64" s="1"/>
  <c r="AS664" i="64" s="1"/>
  <c r="AS657" i="64" a="1"/>
  <c r="AS657" i="64" s="1"/>
  <c r="AS665" i="64" s="1"/>
  <c r="AS671" i="64" a="1"/>
  <c r="AS671" i="64" s="1"/>
  <c r="AS654" i="64" a="1"/>
  <c r="AS654" i="64" s="1"/>
  <c r="AS662" i="64" s="1"/>
  <c r="AS672" i="64" a="1"/>
  <c r="AS672" i="64" s="1"/>
  <c r="AS670" i="64" a="1"/>
  <c r="AS670" i="64" s="1"/>
  <c r="AS673" i="64" a="1"/>
  <c r="AS673" i="64" s="1"/>
  <c r="AS669" i="64" a="1"/>
  <c r="AS669" i="64" s="1"/>
  <c r="AS653" i="64" a="1"/>
  <c r="AS653" i="64" s="1"/>
  <c r="AS661" i="64" s="1"/>
  <c r="AR141" i="64"/>
  <c r="AR143" i="64" s="1"/>
  <c r="AS139" i="64" a="1"/>
  <c r="AS139" i="64" s="1"/>
  <c r="AS138" i="64" s="1"/>
  <c r="AS140" i="64" a="1"/>
  <c r="AS140" i="64" s="1"/>
  <c r="AQ852" i="64"/>
  <c r="AR850" i="64"/>
  <c r="AR628" i="64"/>
  <c r="AR630" i="64" s="1"/>
  <c r="AP853" i="64"/>
  <c r="AS262" i="64" a="1"/>
  <c r="AS262" i="64" s="1"/>
  <c r="AS849" i="64" a="1"/>
  <c r="AS849" i="64" s="1"/>
  <c r="AS629" i="64" a="1"/>
  <c r="AS629" i="64" s="1"/>
  <c r="AS230" i="64" a="1"/>
  <c r="AS230" i="64" s="1"/>
  <c r="AS243" i="64" a="1"/>
  <c r="AS243" i="64" s="1"/>
  <c r="AQ592" i="64"/>
  <c r="AS595" i="64" a="1"/>
  <c r="AS595" i="64" s="1"/>
  <c r="AR588" i="64"/>
  <c r="AR596" i="64" s="1"/>
  <c r="AS591" i="64" a="1"/>
  <c r="AS591" i="64" s="1"/>
  <c r="AS587" i="64" a="1"/>
  <c r="AS587" i="64" s="1"/>
  <c r="Y43" i="861"/>
  <c r="Y95" i="861"/>
  <c r="AT190" i="64"/>
  <c r="AT7" i="64"/>
  <c r="AS8" i="64" s="1"/>
  <c r="AM46" i="861"/>
  <c r="AM87" i="861" s="1"/>
  <c r="AS4" i="64"/>
  <c r="AM1494" i="64"/>
  <c r="AM1496" i="64" s="1"/>
  <c r="DI67" i="861"/>
  <c r="AT3" i="64"/>
  <c r="AU2" i="64"/>
  <c r="AT1" i="64"/>
  <c r="AT56" i="863" a="1"/>
  <c r="AT56" i="863" s="1"/>
  <c r="AT55" i="863" a="1"/>
  <c r="AT55" i="863" s="1"/>
  <c r="AT54" i="863" a="1"/>
  <c r="AT54" i="863" s="1"/>
  <c r="AT52" i="863" a="1"/>
  <c r="AT52" i="863" s="1"/>
  <c r="AT38" i="863"/>
  <c r="AT53" i="863" a="1"/>
  <c r="AT53" i="863" s="1"/>
  <c r="AT41" i="863"/>
  <c r="AT3" i="863"/>
  <c r="AT1" i="863"/>
  <c r="AT39" i="863"/>
  <c r="AU2" i="863"/>
  <c r="AU40" i="863" s="1"/>
  <c r="AS4" i="864"/>
  <c r="AS42" i="863"/>
  <c r="AS21" i="863" s="1"/>
  <c r="AS43" i="863"/>
  <c r="AT22" i="864"/>
  <c r="AT21" i="864"/>
  <c r="AT20" i="864"/>
  <c r="AU2" i="864"/>
  <c r="AU23" i="864" s="1"/>
  <c r="AT3" i="864"/>
  <c r="AT1" i="864"/>
  <c r="AS57" i="863"/>
  <c r="AS24" i="864"/>
  <c r="AS94" i="861" s="1"/>
  <c r="AW3" i="861"/>
  <c r="AV4" i="861"/>
  <c r="AV1" i="861"/>
  <c r="AV8" i="861"/>
  <c r="AS70" i="863" a="1"/>
  <c r="AS70" i="863" s="1"/>
  <c r="AS68" i="863" a="1"/>
  <c r="AS68" i="863" s="1"/>
  <c r="AS66" i="863" a="1"/>
  <c r="AS66" i="863" s="1"/>
  <c r="AS4" i="863"/>
  <c r="AR32" i="861"/>
  <c r="AU5" i="861"/>
  <c r="K2" i="860"/>
  <c r="K1" i="860"/>
  <c r="AG1" i="860"/>
  <c r="AG7" i="860"/>
  <c r="AG3" i="860"/>
  <c r="AG4" i="860" s="1"/>
  <c r="AH2" i="860"/>
  <c r="DK4" i="860"/>
  <c r="DK1" i="860"/>
  <c r="DF1982" i="64"/>
  <c r="DF1955" i="64"/>
  <c r="AL1539" i="64"/>
  <c r="AM1537" i="64"/>
  <c r="AM1516" i="64"/>
  <c r="DJ1516" i="64"/>
  <c r="DI1518" i="64"/>
  <c r="DI1494" i="64"/>
  <c r="DG1635" i="64"/>
  <c r="DE1472" i="64"/>
  <c r="DE1474" i="64" s="1"/>
  <c r="G1376" i="64"/>
  <c r="E1473" i="64"/>
  <c r="E1474" i="64"/>
  <c r="E1472" i="64"/>
  <c r="B1472" i="64" s="1"/>
  <c r="E1471" i="64"/>
  <c r="M3" i="206" a="1"/>
  <c r="G2204" i="64"/>
  <c r="E2205" i="64"/>
  <c r="E2204" i="64"/>
  <c r="E2202" i="64"/>
  <c r="B2202" i="64" s="1"/>
  <c r="E2201" i="64"/>
  <c r="E2200" i="64"/>
  <c r="E1232" i="64"/>
  <c r="E1245" i="64"/>
  <c r="E1244" i="64"/>
  <c r="E1243" i="64"/>
  <c r="E1242" i="64"/>
  <c r="E1241" i="64"/>
  <c r="E1240" i="64"/>
  <c r="CL1240" i="64"/>
  <c r="CK1240" i="64"/>
  <c r="CJ1240" i="64"/>
  <c r="CI1240" i="64"/>
  <c r="CH1240" i="64"/>
  <c r="CG1240" i="64"/>
  <c r="CF1240" i="64"/>
  <c r="CE1240" i="64"/>
  <c r="CD1240" i="64"/>
  <c r="CC1240" i="64"/>
  <c r="CB1240" i="64"/>
  <c r="CA1240" i="64"/>
  <c r="BZ1240" i="64"/>
  <c r="BY1240" i="64"/>
  <c r="BX1240" i="64"/>
  <c r="BW1240" i="64"/>
  <c r="BV1240" i="64"/>
  <c r="BU1240" i="64"/>
  <c r="BT1240" i="64"/>
  <c r="BS1240" i="64"/>
  <c r="BR1240" i="64"/>
  <c r="BQ1240" i="64"/>
  <c r="BP1240" i="64"/>
  <c r="BO1240" i="64"/>
  <c r="BN1240" i="64"/>
  <c r="BM1240" i="64"/>
  <c r="BL1240" i="64"/>
  <c r="BK1240" i="64"/>
  <c r="BJ1240" i="64"/>
  <c r="BI1240" i="64"/>
  <c r="BH1240" i="64"/>
  <c r="BG1240" i="64"/>
  <c r="BF1240" i="64"/>
  <c r="BE1240" i="64"/>
  <c r="BD1240" i="64"/>
  <c r="BC1240" i="64"/>
  <c r="BB1240" i="64"/>
  <c r="BA1240" i="64"/>
  <c r="AZ1240" i="64"/>
  <c r="AY1240" i="64"/>
  <c r="AX1240" i="64"/>
  <c r="AW1240" i="64"/>
  <c r="AV1240" i="64"/>
  <c r="AU1240" i="64"/>
  <c r="AT1240" i="64"/>
  <c r="AS1240" i="64"/>
  <c r="AR1240" i="64"/>
  <c r="AQ1240" i="64"/>
  <c r="AP1240" i="64"/>
  <c r="AO1240" i="64"/>
  <c r="AN1240" i="64"/>
  <c r="AM1240" i="64"/>
  <c r="AL1240" i="64"/>
  <c r="AK1240" i="64"/>
  <c r="AJ1240" i="64"/>
  <c r="AI1240" i="64"/>
  <c r="AH1240" i="64"/>
  <c r="AG1240" i="64"/>
  <c r="AF1240" i="64"/>
  <c r="AE1240" i="64"/>
  <c r="AD1240" i="64"/>
  <c r="AC1240" i="64"/>
  <c r="AB1240" i="64"/>
  <c r="AA1240" i="64"/>
  <c r="Z1240" i="64"/>
  <c r="Y1240" i="64"/>
  <c r="X1240" i="64"/>
  <c r="W1240" i="64"/>
  <c r="V1240" i="64"/>
  <c r="U1240" i="64"/>
  <c r="T1240" i="64"/>
  <c r="S1240" i="64"/>
  <c r="E1239" i="64"/>
  <c r="E1238" i="64"/>
  <c r="E1237" i="64"/>
  <c r="E1236" i="64"/>
  <c r="E1235" i="64"/>
  <c r="E1234" i="64"/>
  <c r="G1241" i="64"/>
  <c r="E1233" i="64"/>
  <c r="E1231" i="64"/>
  <c r="B1231" i="64" s="1"/>
  <c r="E1230" i="64"/>
  <c r="S1230" i="64"/>
  <c r="S1244" i="64" s="1"/>
  <c r="E1229" i="64"/>
  <c r="E1228" i="64"/>
  <c r="E1227" i="64"/>
  <c r="E1226" i="64"/>
  <c r="E1225" i="64"/>
  <c r="E1224" i="64"/>
  <c r="B1224" i="64" s="1"/>
  <c r="E1223" i="64"/>
  <c r="B1223" i="64" s="1"/>
  <c r="E1222" i="64"/>
  <c r="B1222" i="64" s="1"/>
  <c r="T1196" i="64"/>
  <c r="U1196" i="64"/>
  <c r="V1196" i="64"/>
  <c r="W1196" i="64"/>
  <c r="X1196" i="64"/>
  <c r="Y1196" i="64"/>
  <c r="Z1196" i="64"/>
  <c r="AA1196" i="64"/>
  <c r="AB1196" i="64"/>
  <c r="AC1196" i="64"/>
  <c r="AD1196" i="64"/>
  <c r="AE1196" i="64"/>
  <c r="AF1196" i="64"/>
  <c r="AG1196" i="64"/>
  <c r="AH1196" i="64"/>
  <c r="AI1196" i="64"/>
  <c r="AJ1196" i="64"/>
  <c r="AK1196" i="64"/>
  <c r="AL1196" i="64"/>
  <c r="AM1196" i="64"/>
  <c r="AN1196" i="64"/>
  <c r="AO1196" i="64"/>
  <c r="AP1196" i="64"/>
  <c r="AQ1196" i="64"/>
  <c r="AR1196" i="64"/>
  <c r="AS1196" i="64"/>
  <c r="AT1196" i="64"/>
  <c r="AU1196" i="64"/>
  <c r="AV1196" i="64"/>
  <c r="AW1196" i="64"/>
  <c r="AX1196" i="64"/>
  <c r="AY1196" i="64"/>
  <c r="AZ1196" i="64"/>
  <c r="BA1196" i="64"/>
  <c r="BB1196" i="64"/>
  <c r="BC1196" i="64"/>
  <c r="BD1196" i="64"/>
  <c r="BE1196" i="64"/>
  <c r="BF1196" i="64"/>
  <c r="BG1196" i="64"/>
  <c r="BH1196" i="64"/>
  <c r="BI1196" i="64"/>
  <c r="BJ1196" i="64"/>
  <c r="BK1196" i="64"/>
  <c r="BL1196" i="64"/>
  <c r="BM1196" i="64"/>
  <c r="BN1196" i="64"/>
  <c r="BO1196" i="64"/>
  <c r="BP1196" i="64"/>
  <c r="BQ1196" i="64"/>
  <c r="BR1196" i="64"/>
  <c r="BS1196" i="64"/>
  <c r="BT1196" i="64"/>
  <c r="BU1196" i="64"/>
  <c r="BV1196" i="64"/>
  <c r="BW1196" i="64"/>
  <c r="BX1196" i="64"/>
  <c r="BY1196" i="64"/>
  <c r="BZ1196" i="64"/>
  <c r="CA1196" i="64"/>
  <c r="CB1196" i="64"/>
  <c r="CC1196" i="64"/>
  <c r="CD1196" i="64"/>
  <c r="CE1196" i="64"/>
  <c r="CF1196" i="64"/>
  <c r="CG1196" i="64"/>
  <c r="CH1196" i="64"/>
  <c r="CI1196" i="64"/>
  <c r="CJ1196" i="64"/>
  <c r="CK1196" i="64"/>
  <c r="CL1196" i="64"/>
  <c r="S1196" i="64"/>
  <c r="E1178" i="64"/>
  <c r="B1178" i="64" s="1"/>
  <c r="E1179" i="64"/>
  <c r="B1179" i="64" s="1"/>
  <c r="E1180" i="64"/>
  <c r="B1180" i="64" s="1"/>
  <c r="E1181" i="64"/>
  <c r="E1182" i="64"/>
  <c r="E1183" i="64"/>
  <c r="E1184" i="64"/>
  <c r="E1185" i="64"/>
  <c r="E1186" i="64"/>
  <c r="E1187" i="64"/>
  <c r="B1187" i="64" s="1"/>
  <c r="E1188" i="64"/>
  <c r="E1189" i="64"/>
  <c r="E1190" i="64"/>
  <c r="E1191" i="64"/>
  <c r="E1192" i="64"/>
  <c r="E1193" i="64"/>
  <c r="E1194" i="64"/>
  <c r="E1195" i="64"/>
  <c r="E1196" i="64"/>
  <c r="E1197" i="64"/>
  <c r="E1198" i="64"/>
  <c r="E1199" i="64"/>
  <c r="E1200" i="64"/>
  <c r="E1201" i="64"/>
  <c r="E1202" i="64"/>
  <c r="S1185" i="64"/>
  <c r="E1176" i="64"/>
  <c r="AR852" i="64" a="1"/>
  <c r="AS628" i="64" a="1"/>
  <c r="DG1982" i="64" a="1"/>
  <c r="DG1955" i="64" a="1"/>
  <c r="AS850" i="64" a="1"/>
  <c r="AS588" i="64" a="1"/>
  <c r="AQ853" i="64" a="1"/>
  <c r="AW18" i="1151" l="1"/>
  <c r="AW20" i="1151" s="1"/>
  <c r="AT46" i="1151"/>
  <c r="AT61" i="1151"/>
  <c r="AT49" i="1151"/>
  <c r="AT64" i="1151"/>
  <c r="AR66" i="1151"/>
  <c r="AR22" i="861" s="1"/>
  <c r="AT47" i="1151"/>
  <c r="AT62" i="1151"/>
  <c r="AR51" i="1151"/>
  <c r="AR17" i="861" s="1"/>
  <c r="AT48" i="1151"/>
  <c r="AT63" i="1151"/>
  <c r="AQ68" i="1151"/>
  <c r="AU36" i="1151"/>
  <c r="AS62" i="1151"/>
  <c r="AS47" i="1151"/>
  <c r="AP69" i="1151"/>
  <c r="AS50" i="1151"/>
  <c r="AS65" i="1151"/>
  <c r="AS49" i="1151"/>
  <c r="AS64" i="1151"/>
  <c r="AX15" i="1151"/>
  <c r="AS46" i="1151"/>
  <c r="AS61" i="1151"/>
  <c r="AY57" i="1151"/>
  <c r="AY58" i="1151"/>
  <c r="AY4" i="1151"/>
  <c r="AY56" i="1151"/>
  <c r="AY17" i="1151"/>
  <c r="AY54" i="1151"/>
  <c r="AY23" i="1151"/>
  <c r="AY26" i="1151"/>
  <c r="AY16" i="1151"/>
  <c r="AY24" i="1151"/>
  <c r="AY27" i="1151"/>
  <c r="AY25" i="1151"/>
  <c r="AY39" i="1151"/>
  <c r="AY42" i="1151"/>
  <c r="AY40" i="1151"/>
  <c r="AY43" i="1151"/>
  <c r="AY41" i="1151"/>
  <c r="AY55" i="1151"/>
  <c r="BA2" i="1151"/>
  <c r="AZ3" i="1151"/>
  <c r="AZ7" i="1151"/>
  <c r="AZ1" i="1151"/>
  <c r="AS63" i="1151"/>
  <c r="AS48" i="1151"/>
  <c r="AV36" i="1151"/>
  <c r="AT50" i="1151"/>
  <c r="AT65" i="1151"/>
  <c r="AQ698" i="64"/>
  <c r="AS693" i="64"/>
  <c r="AR696" i="64"/>
  <c r="AS694" i="64"/>
  <c r="AS695" i="64"/>
  <c r="AS691" i="64"/>
  <c r="AS692" i="64"/>
  <c r="AT686" i="64" a="1"/>
  <c r="AT686" i="64" s="1"/>
  <c r="AT685" i="64" a="1"/>
  <c r="AT685" i="64" s="1"/>
  <c r="AT688" i="64" a="1"/>
  <c r="AT688" i="64" s="1"/>
  <c r="AT687" i="64" a="1"/>
  <c r="AT687" i="64" s="1"/>
  <c r="AT684" i="64" a="1"/>
  <c r="AT684" i="64" s="1"/>
  <c r="AS676" i="64"/>
  <c r="AR681" i="64"/>
  <c r="AS680" i="64"/>
  <c r="AS678" i="64"/>
  <c r="AS679" i="64"/>
  <c r="AT670" i="64" a="1"/>
  <c r="AT670" i="64" s="1"/>
  <c r="AT654" i="64" a="1"/>
  <c r="AT654" i="64" s="1"/>
  <c r="AT662" i="64" s="1"/>
  <c r="AT655" i="64" a="1"/>
  <c r="AT655" i="64" s="1"/>
  <c r="AT663" i="64" s="1"/>
  <c r="AT656" i="64" a="1"/>
  <c r="AT656" i="64" s="1"/>
  <c r="AT664" i="64" s="1"/>
  <c r="AT657" i="64" a="1"/>
  <c r="AT657" i="64" s="1"/>
  <c r="AT665" i="64" s="1"/>
  <c r="AT671" i="64" a="1"/>
  <c r="AT671" i="64" s="1"/>
  <c r="AT672" i="64" a="1"/>
  <c r="AT672" i="64" s="1"/>
  <c r="AT669" i="64" a="1"/>
  <c r="AT669" i="64" s="1"/>
  <c r="AT673" i="64" a="1"/>
  <c r="AT673" i="64" s="1"/>
  <c r="AT653" i="64" a="1"/>
  <c r="AT653" i="64" s="1"/>
  <c r="AT661" i="64" s="1"/>
  <c r="AS677" i="64"/>
  <c r="AS141" i="64"/>
  <c r="AS143" i="64" s="1"/>
  <c r="AT139" i="64" a="1"/>
  <c r="AT139" i="64" s="1"/>
  <c r="AT138" i="64" s="1"/>
  <c r="AT140" i="64" a="1"/>
  <c r="AT140" i="64" s="1"/>
  <c r="AS850" i="64"/>
  <c r="AS628" i="64"/>
  <c r="AS630" i="64" s="1"/>
  <c r="AR852" i="64"/>
  <c r="AQ853" i="64"/>
  <c r="AT262" i="64" a="1"/>
  <c r="AT262" i="64" s="1"/>
  <c r="AT849" i="64" a="1"/>
  <c r="AT849" i="64" s="1"/>
  <c r="AT629" i="64" a="1"/>
  <c r="AT629" i="64" s="1"/>
  <c r="AT230" i="64" a="1"/>
  <c r="AT230" i="64" s="1"/>
  <c r="AT243" i="64" a="1"/>
  <c r="AT243" i="64" s="1"/>
  <c r="AR592" i="64"/>
  <c r="AS588" i="64"/>
  <c r="AS596" i="64" s="1"/>
  <c r="AT595" i="64" a="1"/>
  <c r="AT595" i="64" s="1"/>
  <c r="AT591" i="64" a="1"/>
  <c r="AT591" i="64" s="1"/>
  <c r="AT587" i="64" a="1"/>
  <c r="AT587" i="64" s="1"/>
  <c r="AU190" i="64"/>
  <c r="AU7" i="64"/>
  <c r="AT8" i="64" s="1"/>
  <c r="AN46" i="861"/>
  <c r="AN87" i="861" s="1"/>
  <c r="AT4" i="64"/>
  <c r="AN1494" i="64"/>
  <c r="AN1496" i="64" s="1"/>
  <c r="DJ67" i="861"/>
  <c r="AV2" i="64"/>
  <c r="AU3" i="64"/>
  <c r="AU1" i="64"/>
  <c r="AW4" i="861"/>
  <c r="AW8" i="861"/>
  <c r="AX3" i="861"/>
  <c r="AW1" i="861"/>
  <c r="AT43" i="863"/>
  <c r="AT42" i="863"/>
  <c r="AT21" i="863" s="1"/>
  <c r="AT57" i="863"/>
  <c r="AU55" i="863" a="1"/>
  <c r="AU55" i="863" s="1"/>
  <c r="AU54" i="863" a="1"/>
  <c r="AU54" i="863" s="1"/>
  <c r="AU52" i="863" a="1"/>
  <c r="AU52" i="863" s="1"/>
  <c r="AU38" i="863"/>
  <c r="AU53" i="863" a="1"/>
  <c r="AU53" i="863" s="1"/>
  <c r="AU39" i="863"/>
  <c r="AU56" i="863" a="1"/>
  <c r="AU56" i="863" s="1"/>
  <c r="AU41" i="863"/>
  <c r="AV2" i="863"/>
  <c r="AV40" i="863" s="1"/>
  <c r="AU1" i="863"/>
  <c r="AU3" i="863"/>
  <c r="AT4" i="864"/>
  <c r="AS32" i="861"/>
  <c r="AT68" i="863" a="1"/>
  <c r="AT68" i="863" s="1"/>
  <c r="AT70" i="863" a="1"/>
  <c r="AT70" i="863" s="1"/>
  <c r="AT66" i="863" a="1"/>
  <c r="AT66" i="863" s="1"/>
  <c r="AT4" i="863"/>
  <c r="AU22" i="864"/>
  <c r="AU21" i="864"/>
  <c r="AU20" i="864"/>
  <c r="AV2" i="864"/>
  <c r="AV23" i="864" s="1"/>
  <c r="AU3" i="864"/>
  <c r="AU1" i="864"/>
  <c r="AV5" i="861"/>
  <c r="AT24" i="864"/>
  <c r="AT94" i="861" s="1"/>
  <c r="AH1" i="860"/>
  <c r="AH7" i="860"/>
  <c r="AH3" i="860"/>
  <c r="AH4" i="860" s="1"/>
  <c r="AI2" i="860"/>
  <c r="L2" i="860"/>
  <c r="L1" i="860"/>
  <c r="DG1982" i="64"/>
  <c r="DG1955" i="64"/>
  <c r="S1245" i="64" a="1"/>
  <c r="S1245" i="64" s="1"/>
  <c r="X1245" i="64" a="1"/>
  <c r="X1245" i="64" s="1"/>
  <c r="AB1245" i="64" a="1"/>
  <c r="AB1245" i="64" s="1"/>
  <c r="T1245" i="64" a="1"/>
  <c r="T1245" i="64" s="1"/>
  <c r="V1245" i="64" a="1"/>
  <c r="V1245" i="64" s="1"/>
  <c r="Z1245" i="64" a="1"/>
  <c r="Z1245" i="64" s="1"/>
  <c r="AD1245" i="64" a="1"/>
  <c r="AD1245" i="64" s="1"/>
  <c r="U1245" i="64" a="1"/>
  <c r="U1245" i="64" s="1"/>
  <c r="W1245" i="64" a="1"/>
  <c r="W1245" i="64" s="1"/>
  <c r="Y1245" i="64" a="1"/>
  <c r="Y1245" i="64" s="1"/>
  <c r="AA1245" i="64" a="1"/>
  <c r="AA1245" i="64" s="1"/>
  <c r="AC1245" i="64" a="1"/>
  <c r="AC1245" i="64" s="1"/>
  <c r="AM1539" i="64"/>
  <c r="AN1537" i="64"/>
  <c r="DK1516" i="64"/>
  <c r="DJ1518" i="64"/>
  <c r="AN1516" i="64"/>
  <c r="AN1518" i="64" s="1"/>
  <c r="AM1518" i="64"/>
  <c r="DJ1494" i="64"/>
  <c r="DI1496" i="64"/>
  <c r="DH1635" i="64"/>
  <c r="DF1472" i="64"/>
  <c r="DF1474" i="64" s="1"/>
  <c r="R1234" i="64"/>
  <c r="M3" i="206"/>
  <c r="R1472" i="64"/>
  <c r="G1242" i="64"/>
  <c r="G1197" i="64"/>
  <c r="G1243" i="64"/>
  <c r="R1190" i="64"/>
  <c r="G1198" i="64"/>
  <c r="G1199" i="64"/>
  <c r="DH1955" i="64" a="1"/>
  <c r="AS852" i="64" a="1"/>
  <c r="DH1982" i="64" a="1"/>
  <c r="AT628" i="64" a="1"/>
  <c r="AR853" i="64" a="1"/>
  <c r="AT588" i="64" a="1"/>
  <c r="AT850" i="64" a="1"/>
  <c r="AX18" i="1151" l="1"/>
  <c r="AX20" i="1151" s="1"/>
  <c r="AR68" i="1151"/>
  <c r="AV31" i="1151"/>
  <c r="AV32" i="1151"/>
  <c r="AV33" i="1151"/>
  <c r="AV35" i="1151"/>
  <c r="AV34" i="1151"/>
  <c r="AS66" i="1151"/>
  <c r="AS22" i="861" s="1"/>
  <c r="AW36" i="1151"/>
  <c r="AS51" i="1151"/>
  <c r="AS17" i="861" s="1"/>
  <c r="AY8" i="1151"/>
  <c r="AY15" i="1151"/>
  <c r="AU31" i="1151"/>
  <c r="AU32" i="1151"/>
  <c r="AU33" i="1151"/>
  <c r="AU35" i="1151"/>
  <c r="AU34" i="1151"/>
  <c r="AT66" i="1151"/>
  <c r="AT22" i="861" s="1"/>
  <c r="AZ58" i="1151"/>
  <c r="AZ17" i="1151"/>
  <c r="AZ56" i="1151"/>
  <c r="AZ16" i="1151"/>
  <c r="AZ4" i="1151"/>
  <c r="AZ54" i="1151"/>
  <c r="AZ24" i="1151"/>
  <c r="AZ40" i="1151"/>
  <c r="AZ25" i="1151"/>
  <c r="AZ23" i="1151"/>
  <c r="AZ27" i="1151"/>
  <c r="AZ39" i="1151"/>
  <c r="AZ26" i="1151"/>
  <c r="AZ42" i="1151"/>
  <c r="AZ43" i="1151"/>
  <c r="AZ41" i="1151"/>
  <c r="AZ57" i="1151"/>
  <c r="AZ55" i="1151"/>
  <c r="AQ69" i="1151"/>
  <c r="AT51" i="1151"/>
  <c r="AT17" i="861" s="1"/>
  <c r="BA7" i="1151"/>
  <c r="BB2" i="1151"/>
  <c r="BA3" i="1151"/>
  <c r="BA1" i="1151"/>
  <c r="AQ699" i="64"/>
  <c r="AR698" i="64"/>
  <c r="AR699" i="64" s="1"/>
  <c r="AT693" i="64"/>
  <c r="AS696" i="64"/>
  <c r="AT692" i="64"/>
  <c r="AT691" i="64"/>
  <c r="AT695" i="64"/>
  <c r="AU686" i="64" a="1"/>
  <c r="AU686" i="64" s="1"/>
  <c r="AU685" i="64" a="1"/>
  <c r="AU685" i="64" s="1"/>
  <c r="AU688" i="64" a="1"/>
  <c r="AU688" i="64" s="1"/>
  <c r="AU687" i="64" a="1"/>
  <c r="AU687" i="64" s="1"/>
  <c r="AU684" i="64" a="1"/>
  <c r="AU684" i="64" s="1"/>
  <c r="AT694" i="64"/>
  <c r="AT677" i="64"/>
  <c r="AS681" i="64"/>
  <c r="AT680" i="64"/>
  <c r="AU653" i="64" a="1"/>
  <c r="AU653" i="64" s="1"/>
  <c r="AU661" i="64" s="1"/>
  <c r="AU670" i="64" a="1"/>
  <c r="AU670" i="64" s="1"/>
  <c r="AU654" i="64" a="1"/>
  <c r="AU654" i="64" s="1"/>
  <c r="AU662" i="64" s="1"/>
  <c r="AU655" i="64" a="1"/>
  <c r="AU655" i="64" s="1"/>
  <c r="AU663" i="64" s="1"/>
  <c r="AU656" i="64" a="1"/>
  <c r="AU656" i="64" s="1"/>
  <c r="AU664" i="64" s="1"/>
  <c r="AU657" i="64" a="1"/>
  <c r="AU657" i="64" s="1"/>
  <c r="AU665" i="64" s="1"/>
  <c r="AU671" i="64" a="1"/>
  <c r="AU671" i="64" s="1"/>
  <c r="AU672" i="64" a="1"/>
  <c r="AU672" i="64" s="1"/>
  <c r="AU669" i="64" a="1"/>
  <c r="AU669" i="64" s="1"/>
  <c r="AU673" i="64" a="1"/>
  <c r="AU673" i="64" s="1"/>
  <c r="AT679" i="64"/>
  <c r="AT678" i="64"/>
  <c r="AT676" i="64"/>
  <c r="AT141" i="64"/>
  <c r="AT143" i="64" s="1"/>
  <c r="AU139" i="64" a="1"/>
  <c r="AU139" i="64" s="1"/>
  <c r="AU138" i="64" s="1"/>
  <c r="AU140" i="64" a="1"/>
  <c r="AU140" i="64" s="1"/>
  <c r="AT850" i="64"/>
  <c r="AT628" i="64"/>
  <c r="AT630" i="64" s="1"/>
  <c r="AR853" i="64"/>
  <c r="AS852" i="64"/>
  <c r="AU262" i="64" a="1"/>
  <c r="AU262" i="64" s="1"/>
  <c r="AU849" i="64" a="1"/>
  <c r="AU849" i="64" s="1"/>
  <c r="AU243" i="64" a="1"/>
  <c r="AU243" i="64" s="1"/>
  <c r="AU629" i="64" a="1"/>
  <c r="AU629" i="64" s="1"/>
  <c r="AU595" i="64" a="1"/>
  <c r="AU595" i="64" s="1"/>
  <c r="AU230" i="64" a="1"/>
  <c r="AU230" i="64" s="1"/>
  <c r="AS592" i="64"/>
  <c r="AT588" i="64"/>
  <c r="AT596" i="64" s="1"/>
  <c r="AU591" i="64" a="1"/>
  <c r="AU591" i="64" s="1"/>
  <c r="AU4" i="64"/>
  <c r="AU587" i="64" a="1"/>
  <c r="AU587" i="64" s="1"/>
  <c r="Y70" i="861"/>
  <c r="AV190" i="64"/>
  <c r="AV7" i="64"/>
  <c r="AU8" i="64" s="1"/>
  <c r="AO46" i="861"/>
  <c r="AO87" i="861" s="1"/>
  <c r="AO1494" i="64"/>
  <c r="AO1496" i="64" s="1"/>
  <c r="DK67" i="861"/>
  <c r="AV1" i="64"/>
  <c r="AW2" i="64"/>
  <c r="AV3" i="64"/>
  <c r="AU43" i="863"/>
  <c r="AU42" i="863"/>
  <c r="AU21" i="863" s="1"/>
  <c r="AX1" i="861"/>
  <c r="AX8" i="861"/>
  <c r="AY3" i="861"/>
  <c r="AX4" i="861"/>
  <c r="AU68" i="863" a="1"/>
  <c r="AU68" i="863" s="1"/>
  <c r="AU70" i="863" a="1"/>
  <c r="AU70" i="863" s="1"/>
  <c r="AU66" i="863" a="1"/>
  <c r="AU66" i="863" s="1"/>
  <c r="AU4" i="863"/>
  <c r="AU57" i="863"/>
  <c r="AW5" i="861"/>
  <c r="AV56" i="863" a="1"/>
  <c r="AV56" i="863" s="1"/>
  <c r="AV55" i="863" a="1"/>
  <c r="AV55" i="863" s="1"/>
  <c r="AV53" i="863" a="1"/>
  <c r="AV53" i="863" s="1"/>
  <c r="AV39" i="863"/>
  <c r="AV41" i="863"/>
  <c r="AV54" i="863" a="1"/>
  <c r="AV54" i="863" s="1"/>
  <c r="AV52" i="863" a="1"/>
  <c r="AV52" i="863" s="1"/>
  <c r="AV3" i="863"/>
  <c r="AV1" i="863"/>
  <c r="AV38" i="863"/>
  <c r="AW2" i="863"/>
  <c r="AW40" i="863" s="1"/>
  <c r="AU4" i="864"/>
  <c r="AV22" i="864"/>
  <c r="AV20" i="864"/>
  <c r="AW2" i="864"/>
  <c r="AW23" i="864" s="1"/>
  <c r="AV3" i="864"/>
  <c r="AV1" i="864"/>
  <c r="AV21" i="864"/>
  <c r="AT32" i="861"/>
  <c r="AU24" i="864"/>
  <c r="AU94" i="861" s="1"/>
  <c r="AI7" i="860"/>
  <c r="AI3" i="860"/>
  <c r="AI4" i="860" s="1"/>
  <c r="AJ2" i="860"/>
  <c r="AI1" i="860"/>
  <c r="M2" i="860"/>
  <c r="M1" i="860"/>
  <c r="DH1982" i="64"/>
  <c r="DH1955" i="64"/>
  <c r="DK1518" i="64"/>
  <c r="DL1516" i="64"/>
  <c r="DL1518" i="64" s="1"/>
  <c r="AN1539" i="64"/>
  <c r="AO1537" i="64"/>
  <c r="AO1516" i="64"/>
  <c r="AO1518" i="64" s="1"/>
  <c r="DK1494" i="64"/>
  <c r="DJ1496" i="64"/>
  <c r="DI1635" i="64"/>
  <c r="DG1472" i="64"/>
  <c r="DG1474" i="64" s="1"/>
  <c r="S1472" i="64"/>
  <c r="DI1982" i="64" a="1"/>
  <c r="DI1955" i="64" a="1"/>
  <c r="AT852" i="64" a="1"/>
  <c r="AS853" i="64" a="1"/>
  <c r="AU628" i="64" a="1"/>
  <c r="AU588" i="64" a="1"/>
  <c r="AU850" i="64" a="1"/>
  <c r="BA16" i="1151" l="1"/>
  <c r="BA25" i="1151"/>
  <c r="BA17" i="1151"/>
  <c r="BA27" i="1151"/>
  <c r="BA24" i="1151"/>
  <c r="BA43" i="1151"/>
  <c r="BA39" i="1151"/>
  <c r="BA41" i="1151"/>
  <c r="BA26" i="1151"/>
  <c r="BA42" i="1151"/>
  <c r="BA40" i="1151"/>
  <c r="BA54" i="1151"/>
  <c r="BA57" i="1151"/>
  <c r="BA55" i="1151"/>
  <c r="BA23" i="1151"/>
  <c r="BA58" i="1151"/>
  <c r="BA4" i="1151"/>
  <c r="BA56" i="1151"/>
  <c r="AU50" i="1151"/>
  <c r="AU65" i="1151"/>
  <c r="AW33" i="1151"/>
  <c r="AW31" i="1151"/>
  <c r="AW34" i="1151"/>
  <c r="AW32" i="1151"/>
  <c r="AW35" i="1151"/>
  <c r="BC2" i="1151"/>
  <c r="BB3" i="1151"/>
  <c r="BB7" i="1151"/>
  <c r="BB1" i="1151"/>
  <c r="AU48" i="1151"/>
  <c r="AU63" i="1151"/>
  <c r="AZ8" i="1151"/>
  <c r="AU47" i="1151"/>
  <c r="AU62" i="1151"/>
  <c r="AS68" i="1151"/>
  <c r="AT68" i="1151"/>
  <c r="AU46" i="1151"/>
  <c r="AU61" i="1151"/>
  <c r="AV64" i="1151"/>
  <c r="AV49" i="1151"/>
  <c r="AV50" i="1151"/>
  <c r="AV65" i="1151"/>
  <c r="AV63" i="1151"/>
  <c r="AV48" i="1151"/>
  <c r="AV47" i="1151"/>
  <c r="AV62" i="1151"/>
  <c r="AZ15" i="1151"/>
  <c r="AV46" i="1151"/>
  <c r="AV61" i="1151"/>
  <c r="AR69" i="1151"/>
  <c r="AX36" i="1151"/>
  <c r="AY18" i="1151"/>
  <c r="AU64" i="1151"/>
  <c r="AU49" i="1151"/>
  <c r="AS698" i="64"/>
  <c r="AU692" i="64"/>
  <c r="AU691" i="64"/>
  <c r="AU695" i="64"/>
  <c r="AU694" i="64"/>
  <c r="AU693" i="64"/>
  <c r="AT696" i="64"/>
  <c r="AV686" i="64" a="1"/>
  <c r="AV686" i="64" s="1"/>
  <c r="AV685" i="64" a="1"/>
  <c r="AV685" i="64" s="1"/>
  <c r="AV688" i="64" a="1"/>
  <c r="AV688" i="64" s="1"/>
  <c r="AV687" i="64" a="1"/>
  <c r="AV687" i="64" s="1"/>
  <c r="AV684" i="64" a="1"/>
  <c r="AV684" i="64" s="1"/>
  <c r="AU677" i="64"/>
  <c r="AT681" i="64"/>
  <c r="AU680" i="64"/>
  <c r="AU679" i="64"/>
  <c r="AU678" i="64"/>
  <c r="AV653" i="64" a="1"/>
  <c r="AV653" i="64" s="1"/>
  <c r="AV661" i="64" s="1"/>
  <c r="AV670" i="64" a="1"/>
  <c r="AV670" i="64" s="1"/>
  <c r="AV654" i="64" a="1"/>
  <c r="AV654" i="64" s="1"/>
  <c r="AV662" i="64" s="1"/>
  <c r="AV655" i="64" a="1"/>
  <c r="AV655" i="64" s="1"/>
  <c r="AV663" i="64" s="1"/>
  <c r="AV656" i="64" a="1"/>
  <c r="AV656" i="64" s="1"/>
  <c r="AV664" i="64" s="1"/>
  <c r="AV657" i="64" a="1"/>
  <c r="AV657" i="64" s="1"/>
  <c r="AV665" i="64" s="1"/>
  <c r="AV671" i="64" a="1"/>
  <c r="AV671" i="64" s="1"/>
  <c r="AV669" i="64" a="1"/>
  <c r="AV669" i="64" s="1"/>
  <c r="AV672" i="64" a="1"/>
  <c r="AV672" i="64" s="1"/>
  <c r="AV673" i="64" a="1"/>
  <c r="AV673" i="64" s="1"/>
  <c r="AU676" i="64"/>
  <c r="AU141" i="64"/>
  <c r="AU143" i="64" s="1"/>
  <c r="AV139" i="64" a="1"/>
  <c r="AV139" i="64" s="1"/>
  <c r="AV138" i="64" s="1"/>
  <c r="AV140" i="64" a="1"/>
  <c r="AV140" i="64" s="1"/>
  <c r="AU850" i="64"/>
  <c r="AU628" i="64"/>
  <c r="AU630" i="64" s="1"/>
  <c r="AS853" i="64"/>
  <c r="AT852" i="64"/>
  <c r="AV262" i="64" a="1"/>
  <c r="AV262" i="64" s="1"/>
  <c r="AV849" i="64" a="1"/>
  <c r="AV849" i="64" s="1"/>
  <c r="AV629" i="64" a="1"/>
  <c r="AV629" i="64" s="1"/>
  <c r="AV230" i="64" a="1"/>
  <c r="AV230" i="64" s="1"/>
  <c r="AV243" i="64" a="1"/>
  <c r="AV243" i="64" s="1"/>
  <c r="AT592" i="64"/>
  <c r="AU588" i="64"/>
  <c r="AU596" i="64" s="1"/>
  <c r="AV595" i="64" a="1"/>
  <c r="AV595" i="64" s="1"/>
  <c r="AV591" i="64" a="1"/>
  <c r="AV591" i="64" s="1"/>
  <c r="AV4" i="64"/>
  <c r="AV587" i="64" a="1"/>
  <c r="AV587" i="64" s="1"/>
  <c r="AW190" i="64"/>
  <c r="AW7" i="64"/>
  <c r="AV8" i="64" s="1"/>
  <c r="AP1494" i="64"/>
  <c r="AP1496" i="64" s="1"/>
  <c r="AP46" i="861"/>
  <c r="AP87" i="861" s="1"/>
  <c r="DL67" i="861"/>
  <c r="AW1" i="64"/>
  <c r="AX2" i="64"/>
  <c r="AW3" i="64"/>
  <c r="AV24" i="864"/>
  <c r="AV94" i="861" s="1"/>
  <c r="AW54" i="863" a="1"/>
  <c r="AW54" i="863" s="1"/>
  <c r="AW53" i="863" a="1"/>
  <c r="AW53" i="863" s="1"/>
  <c r="AW52" i="863" a="1"/>
  <c r="AW52" i="863" s="1"/>
  <c r="AW55" i="863" a="1"/>
  <c r="AW55" i="863" s="1"/>
  <c r="AW41" i="863"/>
  <c r="AW56" i="863" a="1"/>
  <c r="AW56" i="863" s="1"/>
  <c r="AW38" i="863"/>
  <c r="AW39" i="863"/>
  <c r="AX2" i="863"/>
  <c r="AX40" i="863" s="1"/>
  <c r="AW1" i="863"/>
  <c r="AW3" i="863"/>
  <c r="AV42" i="863"/>
  <c r="AV21" i="863" s="1"/>
  <c r="AV43" i="863"/>
  <c r="AV4" i="864"/>
  <c r="AV68" i="863" a="1"/>
  <c r="AV68" i="863" s="1"/>
  <c r="AV66" i="863" a="1"/>
  <c r="AV66" i="863" s="1"/>
  <c r="AV70" i="863" a="1"/>
  <c r="AV70" i="863" s="1"/>
  <c r="AV4" i="863"/>
  <c r="AX5" i="861"/>
  <c r="AU32" i="861"/>
  <c r="AW20" i="864"/>
  <c r="AW21" i="864"/>
  <c r="AW22" i="864"/>
  <c r="AW3" i="864"/>
  <c r="AW4" i="864" s="1"/>
  <c r="AW1" i="864"/>
  <c r="AX2" i="864"/>
  <c r="AX23" i="864" s="1"/>
  <c r="AV57" i="863"/>
  <c r="AY1" i="861"/>
  <c r="AY8" i="861"/>
  <c r="AZ3" i="861"/>
  <c r="AY4" i="861"/>
  <c r="N2" i="860"/>
  <c r="N1" i="860"/>
  <c r="AJ3" i="860"/>
  <c r="AJ4" i="860" s="1"/>
  <c r="AK2" i="860"/>
  <c r="AJ1" i="860"/>
  <c r="AJ7" i="860"/>
  <c r="DI1982" i="64"/>
  <c r="DI1955" i="64"/>
  <c r="DL1494" i="64"/>
  <c r="DL1496" i="64" s="1"/>
  <c r="AP1537" i="64"/>
  <c r="AO1539" i="64"/>
  <c r="AP1516" i="64"/>
  <c r="AP1518" i="64" s="1"/>
  <c r="DK1496" i="64"/>
  <c r="DJ1635" i="64"/>
  <c r="DH1472" i="64"/>
  <c r="T1472" i="64"/>
  <c r="T1474" i="64" s="1"/>
  <c r="S1474" i="64"/>
  <c r="AV628" i="64" a="1"/>
  <c r="DJ1955" i="64" a="1"/>
  <c r="DJ1982" i="64" a="1"/>
  <c r="AU852" i="64" a="1"/>
  <c r="AV850" i="64" a="1"/>
  <c r="AT853" i="64" a="1"/>
  <c r="AV588" i="64" a="1"/>
  <c r="AY20" i="1151" l="1"/>
  <c r="BB24" i="1151"/>
  <c r="BB25" i="1151"/>
  <c r="BB41" i="1151"/>
  <c r="BB39" i="1151"/>
  <c r="BB27" i="1151"/>
  <c r="BB26" i="1151"/>
  <c r="BB42" i="1151"/>
  <c r="BB40" i="1151"/>
  <c r="BB58" i="1151"/>
  <c r="BB43" i="1151"/>
  <c r="BB54" i="1151"/>
  <c r="BB57" i="1151"/>
  <c r="BB16" i="1151"/>
  <c r="BB55" i="1151"/>
  <c r="BB4" i="1151"/>
  <c r="BB56" i="1151"/>
  <c r="BB23" i="1151"/>
  <c r="BB17" i="1151"/>
  <c r="BC7" i="1151"/>
  <c r="BC1" i="1151"/>
  <c r="BD2" i="1151"/>
  <c r="BC3" i="1151"/>
  <c r="AX34" i="1151"/>
  <c r="AX31" i="1151"/>
  <c r="AX35" i="1151"/>
  <c r="AX33" i="1151"/>
  <c r="AX32" i="1151"/>
  <c r="AV66" i="1151"/>
  <c r="AV22" i="861" s="1"/>
  <c r="AS69" i="1151"/>
  <c r="AW50" i="1151"/>
  <c r="AW65" i="1151"/>
  <c r="AW47" i="1151"/>
  <c r="AW62" i="1151"/>
  <c r="AZ18" i="1151"/>
  <c r="AW49" i="1151"/>
  <c r="AW64" i="1151"/>
  <c r="AW46" i="1151"/>
  <c r="AW61" i="1151"/>
  <c r="AV51" i="1151"/>
  <c r="AV17" i="861" s="1"/>
  <c r="AW48" i="1151"/>
  <c r="AW63" i="1151"/>
  <c r="BA8" i="1151"/>
  <c r="AU66" i="1151"/>
  <c r="AU22" i="861" s="1"/>
  <c r="AU51" i="1151"/>
  <c r="AU17" i="861" s="1"/>
  <c r="AT69" i="1151"/>
  <c r="BA15" i="1151"/>
  <c r="AT698" i="64"/>
  <c r="AT699" i="64" s="1"/>
  <c r="AS699" i="64"/>
  <c r="AU696" i="64"/>
  <c r="AV693" i="64"/>
  <c r="AV692" i="64"/>
  <c r="AV691" i="64"/>
  <c r="AV695" i="64"/>
  <c r="AV694" i="64"/>
  <c r="AW686" i="64" a="1"/>
  <c r="AW686" i="64" s="1"/>
  <c r="AW685" i="64" a="1"/>
  <c r="AW685" i="64" s="1"/>
  <c r="AW688" i="64" a="1"/>
  <c r="AW688" i="64" s="1"/>
  <c r="AW687" i="64" a="1"/>
  <c r="AW687" i="64" s="1"/>
  <c r="AW684" i="64" a="1"/>
  <c r="AW684" i="64" s="1"/>
  <c r="AV677" i="64"/>
  <c r="AU681" i="64"/>
  <c r="AV680" i="64"/>
  <c r="AV679" i="64"/>
  <c r="AV678" i="64"/>
  <c r="AW653" i="64" a="1"/>
  <c r="AW653" i="64" s="1"/>
  <c r="AW661" i="64" s="1"/>
  <c r="AW670" i="64" a="1"/>
  <c r="AW670" i="64" s="1"/>
  <c r="AW654" i="64" a="1"/>
  <c r="AW654" i="64" s="1"/>
  <c r="AW662" i="64" s="1"/>
  <c r="AW655" i="64" a="1"/>
  <c r="AW655" i="64" s="1"/>
  <c r="AW663" i="64" s="1"/>
  <c r="AW656" i="64" a="1"/>
  <c r="AW656" i="64" s="1"/>
  <c r="AW664" i="64" s="1"/>
  <c r="AW669" i="64" a="1"/>
  <c r="AW669" i="64" s="1"/>
  <c r="AW657" i="64" a="1"/>
  <c r="AW657" i="64" s="1"/>
  <c r="AW665" i="64" s="1"/>
  <c r="AW671" i="64" a="1"/>
  <c r="AW671" i="64" s="1"/>
  <c r="AW672" i="64" a="1"/>
  <c r="AW672" i="64" s="1"/>
  <c r="AW673" i="64" a="1"/>
  <c r="AW673" i="64" s="1"/>
  <c r="AV676" i="64"/>
  <c r="AV141" i="64"/>
  <c r="AV143" i="64" s="1"/>
  <c r="AW139" i="64" a="1"/>
  <c r="AW139" i="64" s="1"/>
  <c r="AW138" i="64" s="1"/>
  <c r="AW140" i="64" a="1"/>
  <c r="AW140" i="64" s="1"/>
  <c r="AV850" i="64"/>
  <c r="AV628" i="64"/>
  <c r="AV630" i="64" s="1"/>
  <c r="AT853" i="64"/>
  <c r="AU852" i="64"/>
  <c r="AW262" i="64" a="1"/>
  <c r="AW262" i="64" s="1"/>
  <c r="AW849" i="64" a="1"/>
  <c r="AW849" i="64" s="1"/>
  <c r="AW243" i="64" a="1"/>
  <c r="AW243" i="64" s="1"/>
  <c r="AW629" i="64" a="1"/>
  <c r="AW629" i="64" s="1"/>
  <c r="AW595" i="64" a="1"/>
  <c r="AW595" i="64" s="1"/>
  <c r="AW230" i="64" a="1"/>
  <c r="AW230" i="64" s="1"/>
  <c r="AU592" i="64"/>
  <c r="AV588" i="64"/>
  <c r="AV596" i="64" s="1"/>
  <c r="AW591" i="64" a="1"/>
  <c r="AW591" i="64" s="1"/>
  <c r="AW587" i="64" a="1"/>
  <c r="AW587" i="64" s="1"/>
  <c r="Z43" i="861"/>
  <c r="Z95" i="861"/>
  <c r="AX190" i="64"/>
  <c r="AX7" i="64"/>
  <c r="AW8" i="64" s="1"/>
  <c r="AW4" i="64"/>
  <c r="AQ46" i="861"/>
  <c r="AQ87" i="861" s="1"/>
  <c r="AQ1494" i="64"/>
  <c r="AQ1496" i="64" s="1"/>
  <c r="AX1" i="64"/>
  <c r="AY2" i="64"/>
  <c r="AX3" i="64"/>
  <c r="AZ8" i="861"/>
  <c r="BA3" i="861"/>
  <c r="AZ4" i="861"/>
  <c r="AZ1" i="861"/>
  <c r="AX22" i="864"/>
  <c r="AX21" i="864"/>
  <c r="AX20" i="864"/>
  <c r="AX3" i="864"/>
  <c r="AX4" i="864" s="1"/>
  <c r="AY2" i="864"/>
  <c r="AY23" i="864" s="1"/>
  <c r="AX1" i="864"/>
  <c r="AW70" i="863" a="1"/>
  <c r="AW70" i="863" s="1"/>
  <c r="AW68" i="863" a="1"/>
  <c r="AW68" i="863" s="1"/>
  <c r="AW66" i="863" a="1"/>
  <c r="AW66" i="863" s="1"/>
  <c r="AW4" i="863"/>
  <c r="AW57" i="863"/>
  <c r="AY5" i="861"/>
  <c r="AW24" i="864"/>
  <c r="AW94" i="861" s="1"/>
  <c r="AV32" i="861"/>
  <c r="AX56" i="863" a="1"/>
  <c r="AX56" i="863" s="1"/>
  <c r="AX54" i="863" a="1"/>
  <c r="AX54" i="863" s="1"/>
  <c r="AX53" i="863" a="1"/>
  <c r="AX53" i="863" s="1"/>
  <c r="AX52" i="863" a="1"/>
  <c r="AX52" i="863" s="1"/>
  <c r="AX55" i="863" a="1"/>
  <c r="AX55" i="863" s="1"/>
  <c r="AX41" i="863"/>
  <c r="AX38" i="863"/>
  <c r="AX39" i="863"/>
  <c r="AX3" i="863"/>
  <c r="AX1" i="863"/>
  <c r="AY2" i="863"/>
  <c r="AY40" i="863" s="1"/>
  <c r="AW42" i="863"/>
  <c r="AW21" i="863" s="1"/>
  <c r="AW43" i="863"/>
  <c r="O1" i="860"/>
  <c r="O2" i="860"/>
  <c r="AL2" i="860"/>
  <c r="AK7" i="860"/>
  <c r="AK3" i="860"/>
  <c r="AK4" i="860" s="1"/>
  <c r="AK1" i="860"/>
  <c r="DJ1982" i="64"/>
  <c r="DJ1955" i="64"/>
  <c r="DL1635" i="64"/>
  <c r="AP1539" i="64"/>
  <c r="AQ1537" i="64"/>
  <c r="AQ1516" i="64"/>
  <c r="AQ1518" i="64" s="1"/>
  <c r="DK1635" i="64"/>
  <c r="DI1472" i="64"/>
  <c r="DH1474" i="64"/>
  <c r="U1472" i="64"/>
  <c r="U1474" i="64" s="1"/>
  <c r="E120" i="64"/>
  <c r="E1631" i="64"/>
  <c r="B1631" i="64" s="1"/>
  <c r="E1639" i="64"/>
  <c r="E1638" i="64"/>
  <c r="E1637" i="64"/>
  <c r="G1638" i="64"/>
  <c r="E1636" i="64"/>
  <c r="G1637" i="64"/>
  <c r="E1635" i="64"/>
  <c r="B1635" i="64" s="1"/>
  <c r="S1634" i="64"/>
  <c r="E1634" i="64"/>
  <c r="E1633" i="64"/>
  <c r="E1632" i="64"/>
  <c r="B1632" i="64" s="1"/>
  <c r="E1630" i="64"/>
  <c r="B1630" i="64" s="1"/>
  <c r="E1629" i="64"/>
  <c r="B1629" i="64" s="1"/>
  <c r="E1628" i="64"/>
  <c r="B1628" i="64" s="1"/>
  <c r="E1626" i="64"/>
  <c r="E1607" i="64"/>
  <c r="E1606" i="64"/>
  <c r="E1605" i="64"/>
  <c r="G1606" i="64"/>
  <c r="E1604" i="64"/>
  <c r="R1603" i="64"/>
  <c r="G1605" i="64"/>
  <c r="E1603" i="64"/>
  <c r="B1603" i="64" s="1"/>
  <c r="S1602" i="64"/>
  <c r="K1602" i="64"/>
  <c r="E1602" i="64"/>
  <c r="E1601" i="64"/>
  <c r="E1600" i="64"/>
  <c r="E1599" i="64"/>
  <c r="B1599" i="64" s="1"/>
  <c r="E1598" i="64"/>
  <c r="B1598" i="64" s="1"/>
  <c r="E1597" i="64"/>
  <c r="B1597" i="64" s="1"/>
  <c r="E1596" i="64"/>
  <c r="B1596" i="64" s="1"/>
  <c r="E1594" i="64"/>
  <c r="E1575" i="64"/>
  <c r="E1574" i="64"/>
  <c r="E1573" i="64"/>
  <c r="E1572" i="64"/>
  <c r="E1571" i="64"/>
  <c r="E1570" i="64"/>
  <c r="E1569" i="64"/>
  <c r="E1568" i="64"/>
  <c r="E1567" i="64"/>
  <c r="B1567" i="64" s="1"/>
  <c r="E1566" i="64"/>
  <c r="B1566" i="64" s="1"/>
  <c r="S1565" i="64"/>
  <c r="K1565" i="64"/>
  <c r="E1565" i="64"/>
  <c r="E1564" i="64"/>
  <c r="E1563" i="64"/>
  <c r="E1562" i="64"/>
  <c r="B1562" i="64" s="1"/>
  <c r="E1561" i="64"/>
  <c r="B1561" i="64" s="1"/>
  <c r="E1560" i="64"/>
  <c r="B1560" i="64" s="1"/>
  <c r="AW850" i="64" a="1"/>
  <c r="DK1982" i="64" a="1"/>
  <c r="AW628" i="64" a="1"/>
  <c r="DL1955" i="64" a="1"/>
  <c r="AU853" i="64" a="1"/>
  <c r="DL1982" i="64" a="1"/>
  <c r="AV852" i="64" a="1"/>
  <c r="DK1955" i="64" a="1"/>
  <c r="AW588" i="64" a="1"/>
  <c r="AX50" i="1151" l="1"/>
  <c r="AX65" i="1151"/>
  <c r="AX46" i="1151"/>
  <c r="AX61" i="1151"/>
  <c r="AZ20" i="1151"/>
  <c r="AX49" i="1151"/>
  <c r="AX64" i="1151"/>
  <c r="BC43" i="1151"/>
  <c r="BC56" i="1151"/>
  <c r="BC54" i="1151"/>
  <c r="BC57" i="1151"/>
  <c r="BC16" i="1151"/>
  <c r="BC55" i="1151"/>
  <c r="BC4" i="1151"/>
  <c r="BC58" i="1151"/>
  <c r="BC17" i="1151"/>
  <c r="BC24" i="1151"/>
  <c r="BC25" i="1151"/>
  <c r="BC23" i="1151"/>
  <c r="BC26" i="1151"/>
  <c r="BC41" i="1151"/>
  <c r="BC39" i="1151"/>
  <c r="BC27" i="1151"/>
  <c r="BC42" i="1151"/>
  <c r="BC40" i="1151"/>
  <c r="BE2" i="1151"/>
  <c r="BD3" i="1151"/>
  <c r="BD7" i="1151"/>
  <c r="BD1" i="1151"/>
  <c r="BB8" i="1151"/>
  <c r="BC8" i="1151"/>
  <c r="AV68" i="1151"/>
  <c r="BA18" i="1151"/>
  <c r="AW66" i="1151"/>
  <c r="AW22" i="861" s="1"/>
  <c r="AY36" i="1151"/>
  <c r="AW51" i="1151"/>
  <c r="AW17" i="861" s="1"/>
  <c r="AX62" i="1151"/>
  <c r="AX47" i="1151"/>
  <c r="BB15" i="1151"/>
  <c r="AU68" i="1151"/>
  <c r="AX48" i="1151"/>
  <c r="AX63" i="1151"/>
  <c r="AU698" i="64"/>
  <c r="AW694" i="64"/>
  <c r="AW693" i="64"/>
  <c r="AW692" i="64"/>
  <c r="AV696" i="64"/>
  <c r="AW691" i="64"/>
  <c r="AW695" i="64"/>
  <c r="AX686" i="64" a="1"/>
  <c r="AX686" i="64" s="1"/>
  <c r="AX685" i="64" a="1"/>
  <c r="AX685" i="64" s="1"/>
  <c r="AX688" i="64" a="1"/>
  <c r="AX688" i="64" s="1"/>
  <c r="AX687" i="64" a="1"/>
  <c r="AX687" i="64" s="1"/>
  <c r="AX684" i="64" a="1"/>
  <c r="AX684" i="64" s="1"/>
  <c r="AV681" i="64"/>
  <c r="AW677" i="64"/>
  <c r="AW680" i="64"/>
  <c r="AW679" i="64"/>
  <c r="AW678" i="64"/>
  <c r="AX653" i="64" a="1"/>
  <c r="AX653" i="64" s="1"/>
  <c r="AX661" i="64" s="1"/>
  <c r="AX670" i="64" a="1"/>
  <c r="AX670" i="64" s="1"/>
  <c r="AX654" i="64" a="1"/>
  <c r="AX654" i="64" s="1"/>
  <c r="AX662" i="64" s="1"/>
  <c r="AX669" i="64" a="1"/>
  <c r="AX669" i="64" s="1"/>
  <c r="AX655" i="64" a="1"/>
  <c r="AX655" i="64" s="1"/>
  <c r="AX663" i="64" s="1"/>
  <c r="AX656" i="64" a="1"/>
  <c r="AX656" i="64" s="1"/>
  <c r="AX664" i="64" s="1"/>
  <c r="AX657" i="64" a="1"/>
  <c r="AX657" i="64" s="1"/>
  <c r="AX665" i="64" s="1"/>
  <c r="AX671" i="64" a="1"/>
  <c r="AX671" i="64" s="1"/>
  <c r="AX672" i="64" a="1"/>
  <c r="AX672" i="64" s="1"/>
  <c r="AX673" i="64" a="1"/>
  <c r="AX673" i="64" s="1"/>
  <c r="AW676" i="64"/>
  <c r="AW141" i="64"/>
  <c r="AW143" i="64" s="1"/>
  <c r="AX139" i="64" a="1"/>
  <c r="AX139" i="64" s="1"/>
  <c r="AX138" i="64" s="1"/>
  <c r="AX140" i="64" a="1"/>
  <c r="AX140" i="64" s="1"/>
  <c r="AU853" i="64"/>
  <c r="AW850" i="64"/>
  <c r="AW628" i="64"/>
  <c r="AW630" i="64" s="1"/>
  <c r="AV852" i="64"/>
  <c r="AX262" i="64" a="1"/>
  <c r="AX262" i="64" s="1"/>
  <c r="AX849" i="64" a="1"/>
  <c r="AX849" i="64" s="1"/>
  <c r="AX629" i="64" a="1"/>
  <c r="AX629" i="64" s="1"/>
  <c r="AX230" i="64" a="1"/>
  <c r="AX230" i="64" s="1"/>
  <c r="AX243" i="64" a="1"/>
  <c r="AX243" i="64" s="1"/>
  <c r="AV592" i="64"/>
  <c r="AW588" i="64"/>
  <c r="AW596" i="64" s="1"/>
  <c r="AX595" i="64" a="1"/>
  <c r="AX595" i="64" s="1"/>
  <c r="AX591" i="64" a="1"/>
  <c r="AX591" i="64" s="1"/>
  <c r="AX4" i="64"/>
  <c r="AX587" i="64" a="1"/>
  <c r="AX587" i="64" s="1"/>
  <c r="AY190" i="64"/>
  <c r="AY7" i="64"/>
  <c r="AX8" i="64" s="1"/>
  <c r="AR46" i="861"/>
  <c r="AR87" i="861" s="1"/>
  <c r="AR1494" i="64"/>
  <c r="AR1496" i="64" s="1"/>
  <c r="AY3" i="64"/>
  <c r="AY1" i="64"/>
  <c r="AZ2" i="64"/>
  <c r="AW32" i="861"/>
  <c r="AX70" i="863" a="1"/>
  <c r="AX70" i="863" s="1"/>
  <c r="AX68" i="863" a="1"/>
  <c r="AX68" i="863" s="1"/>
  <c r="AX66" i="863" a="1"/>
  <c r="AX66" i="863" s="1"/>
  <c r="AX4" i="863"/>
  <c r="AY22" i="864"/>
  <c r="AY20" i="864"/>
  <c r="AY3" i="864"/>
  <c r="AY4" i="864" s="1"/>
  <c r="AY21" i="864"/>
  <c r="AZ2" i="864"/>
  <c r="AZ23" i="864" s="1"/>
  <c r="AY1" i="864"/>
  <c r="AZ5" i="861"/>
  <c r="AY56" i="863" a="1"/>
  <c r="AY56" i="863" s="1"/>
  <c r="AY55" i="863" a="1"/>
  <c r="AY55" i="863" s="1"/>
  <c r="AY39" i="863"/>
  <c r="AY52" i="863" a="1"/>
  <c r="AY52" i="863" s="1"/>
  <c r="AY54" i="863" a="1"/>
  <c r="AY54" i="863" s="1"/>
  <c r="AY53" i="863" a="1"/>
  <c r="AY53" i="863" s="1"/>
  <c r="AY38" i="863"/>
  <c r="AZ2" i="863"/>
  <c r="AZ40" i="863" s="1"/>
  <c r="AY41" i="863"/>
  <c r="AY1" i="863"/>
  <c r="AY3" i="863"/>
  <c r="AX42" i="863"/>
  <c r="AX21" i="863" s="1"/>
  <c r="AX43" i="863"/>
  <c r="BB3" i="861"/>
  <c r="BA4" i="861"/>
  <c r="BA1" i="861"/>
  <c r="BA8" i="861"/>
  <c r="AX24" i="864"/>
  <c r="AX94" i="861" s="1"/>
  <c r="AX57" i="863"/>
  <c r="DA553" i="64" a="1"/>
  <c r="DA553" i="64" s="1"/>
  <c r="DA555" i="64" s="1"/>
  <c r="AM2" i="860"/>
  <c r="AL1" i="860"/>
  <c r="AL7" i="860"/>
  <c r="AL3" i="860"/>
  <c r="AL4" i="860" s="1"/>
  <c r="CQ553" i="64" a="1"/>
  <c r="CQ553" i="64" s="1"/>
  <c r="CQ555" i="64" s="1"/>
  <c r="CS558" i="64" a="1"/>
  <c r="CS558" i="64" s="1"/>
  <c r="CS559" i="64" s="1"/>
  <c r="DJ558" i="64" a="1"/>
  <c r="DJ558" i="64" s="1"/>
  <c r="DJ559" i="64" s="1"/>
  <c r="CP558" i="64" a="1"/>
  <c r="CP558" i="64" s="1"/>
  <c r="CP559" i="64" s="1"/>
  <c r="CY553" i="64" a="1"/>
  <c r="CY553" i="64" s="1"/>
  <c r="CY555" i="64" s="1"/>
  <c r="DB558" i="64" a="1"/>
  <c r="DB558" i="64" s="1"/>
  <c r="DB559" i="64" s="1"/>
  <c r="CQ558" i="64" a="1"/>
  <c r="CQ558" i="64" s="1"/>
  <c r="CQ559" i="64" s="1"/>
  <c r="CN553" i="64" a="1"/>
  <c r="CN553" i="64" s="1"/>
  <c r="CN555" i="64" s="1"/>
  <c r="CY558" i="64" a="1"/>
  <c r="CY558" i="64" s="1"/>
  <c r="CY559" i="64" s="1"/>
  <c r="CV553" i="64" a="1"/>
  <c r="CV553" i="64" s="1"/>
  <c r="CX553" i="64" a="1"/>
  <c r="CX553" i="64" s="1"/>
  <c r="DJ553" i="64" a="1"/>
  <c r="DJ553" i="64" s="1"/>
  <c r="CW558" i="64" a="1"/>
  <c r="CW558" i="64" s="1"/>
  <c r="CW559" i="64" s="1"/>
  <c r="DC553" i="64" a="1"/>
  <c r="DC553" i="64" s="1"/>
  <c r="CP553" i="64" a="1"/>
  <c r="CP553" i="64" s="1"/>
  <c r="DI553" i="64" a="1"/>
  <c r="DI553" i="64" s="1"/>
  <c r="DE558" i="64" a="1"/>
  <c r="DE558" i="64" s="1"/>
  <c r="DE559" i="64" s="1"/>
  <c r="CN558" i="64" a="1"/>
  <c r="CN558" i="64" s="1"/>
  <c r="CN559" i="64" s="1"/>
  <c r="DA558" i="64" a="1"/>
  <c r="DA558" i="64" s="1"/>
  <c r="DA559" i="64" s="1"/>
  <c r="DH553" i="64" a="1"/>
  <c r="DH553" i="64" s="1"/>
  <c r="DL558" i="64" a="1"/>
  <c r="DL558" i="64" s="1"/>
  <c r="DL559" i="64" s="1"/>
  <c r="DL553" i="64" a="1"/>
  <c r="DL553" i="64" s="1"/>
  <c r="CS553" i="64" a="1"/>
  <c r="CS553" i="64" s="1"/>
  <c r="DE553" i="64" a="1"/>
  <c r="DE553" i="64" s="1"/>
  <c r="CT553" i="64" a="1"/>
  <c r="CT553" i="64" s="1"/>
  <c r="DK553" i="64" a="1"/>
  <c r="DK553" i="64" s="1"/>
  <c r="DK558" i="64" a="1"/>
  <c r="DK558" i="64" s="1"/>
  <c r="DK559" i="64" s="1"/>
  <c r="DG558" i="64" a="1"/>
  <c r="DG558" i="64" s="1"/>
  <c r="DG559" i="64" s="1"/>
  <c r="DC558" i="64" a="1"/>
  <c r="DC558" i="64" s="1"/>
  <c r="DC559" i="64" s="1"/>
  <c r="CW553" i="64" a="1"/>
  <c r="CW553" i="64" s="1"/>
  <c r="DD553" i="64" a="1"/>
  <c r="DD553" i="64" s="1"/>
  <c r="CR553" i="64" a="1"/>
  <c r="CR553" i="64" s="1"/>
  <c r="CO553" i="64" a="1"/>
  <c r="CO553" i="64" s="1"/>
  <c r="CZ553" i="64" a="1"/>
  <c r="CZ553" i="64" s="1"/>
  <c r="DH558" i="64" a="1"/>
  <c r="DH558" i="64" s="1"/>
  <c r="DH559" i="64" s="1"/>
  <c r="CO558" i="64" a="1"/>
  <c r="CO558" i="64" s="1"/>
  <c r="CO559" i="64" s="1"/>
  <c r="CX558" i="64" a="1"/>
  <c r="CX558" i="64" s="1"/>
  <c r="CX559" i="64" s="1"/>
  <c r="CR558" i="64" a="1"/>
  <c r="CR558" i="64" s="1"/>
  <c r="CR559" i="64" s="1"/>
  <c r="CU558" i="64" a="1"/>
  <c r="CU558" i="64" s="1"/>
  <c r="CU559" i="64" s="1"/>
  <c r="CT558" i="64" a="1"/>
  <c r="CT558" i="64" s="1"/>
  <c r="CT559" i="64" s="1"/>
  <c r="CV558" i="64" a="1"/>
  <c r="CV558" i="64" s="1"/>
  <c r="CV559" i="64" s="1"/>
  <c r="DG553" i="64" a="1"/>
  <c r="DG553" i="64" s="1"/>
  <c r="DF558" i="64" a="1"/>
  <c r="DF558" i="64" s="1"/>
  <c r="DF559" i="64" s="1"/>
  <c r="DI558" i="64" a="1"/>
  <c r="DI558" i="64" s="1"/>
  <c r="DI559" i="64" s="1"/>
  <c r="DD558" i="64" a="1"/>
  <c r="DD558" i="64" s="1"/>
  <c r="DD559" i="64" s="1"/>
  <c r="DB553" i="64" a="1"/>
  <c r="DB553" i="64" s="1"/>
  <c r="CZ558" i="64" a="1"/>
  <c r="CZ558" i="64" s="1"/>
  <c r="CZ559" i="64" s="1"/>
  <c r="CU553" i="64" a="1"/>
  <c r="CU553" i="64" s="1"/>
  <c r="DF553" i="64" a="1"/>
  <c r="DF553" i="64" s="1"/>
  <c r="CZ1732" i="64" a="1"/>
  <c r="CZ1732" i="64" s="1"/>
  <c r="CV2009" i="64" a="1"/>
  <c r="CV2009" i="64" s="1"/>
  <c r="DA1737" i="64" a="1"/>
  <c r="DA1737" i="64" s="1"/>
  <c r="CZ1740" i="64" a="1"/>
  <c r="CZ1740" i="64" s="1"/>
  <c r="DJ1740" i="64" a="1"/>
  <c r="DJ1740" i="64" s="1"/>
  <c r="CZ1735" i="64" a="1"/>
  <c r="CZ1735" i="64" s="1"/>
  <c r="DD1732" i="64" a="1"/>
  <c r="DD1732" i="64" s="1"/>
  <c r="DI366" i="64" a="1"/>
  <c r="DI366" i="64" s="1"/>
  <c r="DJ366" i="64" a="1"/>
  <c r="DJ366" i="64" s="1"/>
  <c r="DI1735" i="64" a="1"/>
  <c r="DI1735" i="64" s="1"/>
  <c r="DA1733" i="64" a="1"/>
  <c r="DA1733" i="64" s="1"/>
  <c r="DJ1735" i="64" a="1"/>
  <c r="DJ1735" i="64" s="1"/>
  <c r="DJ1737" i="64" a="1"/>
  <c r="DJ1737" i="64" s="1"/>
  <c r="CX1733" i="64" a="1"/>
  <c r="CX1733" i="64" s="1"/>
  <c r="CQ1739" i="64" a="1"/>
  <c r="CQ1739" i="64" s="1"/>
  <c r="DH366" i="64" a="1"/>
  <c r="DH366" i="64" s="1"/>
  <c r="DJ2009" i="64" a="1"/>
  <c r="DJ2009" i="64" s="1"/>
  <c r="CV1734" i="64" a="1"/>
  <c r="CV1734" i="64" s="1"/>
  <c r="CP1736" i="64" a="1"/>
  <c r="CP1736" i="64" s="1"/>
  <c r="DJ1739" i="64" a="1"/>
  <c r="DJ1739" i="64" s="1"/>
  <c r="DF1735" i="64" a="1"/>
  <c r="DF1735" i="64" s="1"/>
  <c r="CY1734" i="64" a="1"/>
  <c r="CY1734" i="64" s="1"/>
  <c r="CS1740" i="64" a="1"/>
  <c r="CS1740" i="64" s="1"/>
  <c r="CW366" i="64" a="1"/>
  <c r="CW366" i="64" s="1"/>
  <c r="DH1732" i="64" a="1"/>
  <c r="DH1732" i="64" s="1"/>
  <c r="CV1736" i="64" a="1"/>
  <c r="CV1736" i="64" s="1"/>
  <c r="CX1740" i="64" a="1"/>
  <c r="CX1740" i="64" s="1"/>
  <c r="DJ1738" i="64" a="1"/>
  <c r="DJ1738" i="64" s="1"/>
  <c r="DF1734" i="64" a="1"/>
  <c r="DF1734" i="64" s="1"/>
  <c r="CU1735" i="64" a="1"/>
  <c r="CU1735" i="64" s="1"/>
  <c r="CY1739" i="64" a="1"/>
  <c r="CY1739" i="64" s="1"/>
  <c r="DC365" i="64" a="1"/>
  <c r="DC365" i="64" s="1"/>
  <c r="DC1740" i="64" a="1"/>
  <c r="DC1740" i="64" s="1"/>
  <c r="DA1735" i="64" a="1"/>
  <c r="DA1735" i="64" s="1"/>
  <c r="CW1735" i="64" a="1"/>
  <c r="CW1735" i="64" s="1"/>
  <c r="DJ1733" i="64" a="1"/>
  <c r="DJ1733" i="64" s="1"/>
  <c r="CS1732" i="64" a="1"/>
  <c r="CS1732" i="64" s="1"/>
  <c r="CT1733" i="64" a="1"/>
  <c r="CT1733" i="64" s="1"/>
  <c r="DK1733" i="64" a="1"/>
  <c r="DK1733" i="64" s="1"/>
  <c r="DK1734" i="64" a="1"/>
  <c r="DK1734" i="64" s="1"/>
  <c r="DK1735" i="64" a="1"/>
  <c r="DK1735" i="64" s="1"/>
  <c r="DK1736" i="64" a="1"/>
  <c r="DK1736" i="64" s="1"/>
  <c r="DK1732" i="64" a="1"/>
  <c r="DK1732" i="64" s="1"/>
  <c r="DK1740" i="64" a="1"/>
  <c r="DK1740" i="64" s="1"/>
  <c r="DK1738" i="64" a="1"/>
  <c r="DK1738" i="64" s="1"/>
  <c r="DK1739" i="64" a="1"/>
  <c r="DK1739" i="64" s="1"/>
  <c r="DK1737" i="64" a="1"/>
  <c r="DK1737" i="64" s="1"/>
  <c r="CW2009" i="64" a="1"/>
  <c r="CW2009" i="64" s="1"/>
  <c r="DF1733" i="64" a="1"/>
  <c r="DF1733" i="64" s="1"/>
  <c r="CO1732" i="64" a="1"/>
  <c r="CO1732" i="64" s="1"/>
  <c r="CY1735" i="64" a="1"/>
  <c r="CY1735" i="64" s="1"/>
  <c r="CT1736" i="64" a="1"/>
  <c r="CT1736" i="64" s="1"/>
  <c r="CT1734" i="64" a="1"/>
  <c r="CT1734" i="64" s="1"/>
  <c r="CY1736" i="64" a="1"/>
  <c r="CY1736" i="64" s="1"/>
  <c r="CP1735" i="64" a="1"/>
  <c r="CP1735" i="64" s="1"/>
  <c r="CQ1734" i="64" a="1"/>
  <c r="CQ1734" i="64" s="1"/>
  <c r="DI1736" i="64" a="1"/>
  <c r="DI1736" i="64" s="1"/>
  <c r="DH1739" i="64" a="1"/>
  <c r="DH1739" i="64" s="1"/>
  <c r="DE1734" i="64" a="1"/>
  <c r="DE1734" i="64" s="1"/>
  <c r="DG1732" i="64" a="1"/>
  <c r="DG1732" i="64" s="1"/>
  <c r="DB1733" i="64" a="1"/>
  <c r="DB1733" i="64" s="1"/>
  <c r="DA1734" i="64" a="1"/>
  <c r="DA1734" i="64" s="1"/>
  <c r="DC1734" i="64" a="1"/>
  <c r="DC1734" i="64" s="1"/>
  <c r="CQ1740" i="64" a="1"/>
  <c r="CQ1740" i="64" s="1"/>
  <c r="CO1739" i="64" a="1"/>
  <c r="CO1739" i="64" s="1"/>
  <c r="CY1740" i="64" a="1"/>
  <c r="CY1740" i="64" s="1"/>
  <c r="CW1737" i="64" a="1"/>
  <c r="CW1737" i="64" s="1"/>
  <c r="DG1737" i="64" a="1"/>
  <c r="DG1737" i="64" s="1"/>
  <c r="CU1740" i="64" a="1"/>
  <c r="CU1740" i="64" s="1"/>
  <c r="DC1733" i="64" a="1"/>
  <c r="DC1733" i="64" s="1"/>
  <c r="CQ1736" i="64" a="1"/>
  <c r="CQ1736" i="64" s="1"/>
  <c r="DA1738" i="64" a="1"/>
  <c r="DA1738" i="64" s="1"/>
  <c r="DB1737" i="64" a="1"/>
  <c r="DB1737" i="64" s="1"/>
  <c r="DH1737" i="64" a="1"/>
  <c r="DH1737" i="64" s="1"/>
  <c r="CW1734" i="64" a="1"/>
  <c r="CW1734" i="64" s="1"/>
  <c r="CX1739" i="64" a="1"/>
  <c r="CX1739" i="64" s="1"/>
  <c r="DI1734" i="64" a="1"/>
  <c r="DI1734" i="64" s="1"/>
  <c r="DF1736" i="64" a="1"/>
  <c r="DF1736" i="64" s="1"/>
  <c r="CR1736" i="64" a="1"/>
  <c r="CR1736" i="64" s="1"/>
  <c r="CU1739" i="64" a="1"/>
  <c r="CU1739" i="64" s="1"/>
  <c r="CP1740" i="64" a="1"/>
  <c r="CP1740" i="64" s="1"/>
  <c r="CO1734" i="64" a="1"/>
  <c r="CO1734" i="64" s="1"/>
  <c r="DG1733" i="64" a="1"/>
  <c r="DG1733" i="64" s="1"/>
  <c r="CX1732" i="64" a="1"/>
  <c r="CX1732" i="64" s="1"/>
  <c r="CX1738" i="64" a="1"/>
  <c r="CX1738" i="64" s="1"/>
  <c r="CV1732" i="64" a="1"/>
  <c r="CV1732" i="64" s="1"/>
  <c r="DF1740" i="64" a="1"/>
  <c r="DF1740" i="64" s="1"/>
  <c r="DG1740" i="64" a="1"/>
  <c r="DG1740" i="64" s="1"/>
  <c r="DD1733" i="64" a="1"/>
  <c r="DD1733" i="64" s="1"/>
  <c r="CT1735" i="64" a="1"/>
  <c r="CT1735" i="64" s="1"/>
  <c r="CU1738" i="64" a="1"/>
  <c r="CU1738" i="64" s="1"/>
  <c r="DH1733" i="64" a="1"/>
  <c r="DH1733" i="64" s="1"/>
  <c r="DB1736" i="64" a="1"/>
  <c r="DB1736" i="64" s="1"/>
  <c r="DC1732" i="64" a="1"/>
  <c r="DC1732" i="64" s="1"/>
  <c r="CX1736" i="64" a="1"/>
  <c r="CX1736" i="64" s="1"/>
  <c r="CP1738" i="64" a="1"/>
  <c r="CP1738" i="64" s="1"/>
  <c r="CP1733" i="64" a="1"/>
  <c r="CP1733" i="64" s="1"/>
  <c r="DH1740" i="64" a="1"/>
  <c r="DH1740" i="64" s="1"/>
  <c r="DD1737" i="64" a="1"/>
  <c r="DD1737" i="64" s="1"/>
  <c r="DE1738" i="64" a="1"/>
  <c r="DE1738" i="64" s="1"/>
  <c r="DI1738" i="64" a="1"/>
  <c r="DI1738" i="64" s="1"/>
  <c r="CT1732" i="64" a="1"/>
  <c r="CT1732" i="64" s="1"/>
  <c r="DA1740" i="64" a="1"/>
  <c r="DA1740" i="64" s="1"/>
  <c r="DB1732" i="64" a="1"/>
  <c r="DB1732" i="64" s="1"/>
  <c r="CW1733" i="64" a="1"/>
  <c r="CW1733" i="64" s="1"/>
  <c r="CW1736" i="64" a="1"/>
  <c r="CW1736" i="64" s="1"/>
  <c r="CU1734" i="64" a="1"/>
  <c r="CU1734" i="64" s="1"/>
  <c r="DE1733" i="64" a="1"/>
  <c r="DE1733" i="64" s="1"/>
  <c r="DE1736" i="64" a="1"/>
  <c r="DE1736" i="64" s="1"/>
  <c r="DC1735" i="64" a="1"/>
  <c r="DC1735" i="64" s="1"/>
  <c r="CS1739" i="64" a="1"/>
  <c r="CS1739" i="64" s="1"/>
  <c r="CU1733" i="64" a="1"/>
  <c r="CU1733" i="64" s="1"/>
  <c r="DE1740" i="64" a="1"/>
  <c r="DE1740" i="64" s="1"/>
  <c r="CV1735" i="64" a="1"/>
  <c r="CV1735" i="64" s="1"/>
  <c r="CW1738" i="64" a="1"/>
  <c r="CW1738" i="64" s="1"/>
  <c r="CS1738" i="64" a="1"/>
  <c r="CS1738" i="64" s="1"/>
  <c r="CS1735" i="64" a="1"/>
  <c r="CS1735" i="64" s="1"/>
  <c r="CT1738" i="64" a="1"/>
  <c r="CT1738" i="64" s="1"/>
  <c r="DI1739" i="64" a="1"/>
  <c r="DI1739" i="64" s="1"/>
  <c r="DA1736" i="64" a="1"/>
  <c r="DA1736" i="64" s="1"/>
  <c r="CP1739" i="64" a="1"/>
  <c r="CP1739" i="64" s="1"/>
  <c r="CT1740" i="64" a="1"/>
  <c r="CT1740" i="64" s="1"/>
  <c r="DD1735" i="64" a="1"/>
  <c r="DD1735" i="64" s="1"/>
  <c r="DD1738" i="64" a="1"/>
  <c r="DD1738" i="64" s="1"/>
  <c r="DB1734" i="64" a="1"/>
  <c r="DB1734" i="64" s="1"/>
  <c r="CR1735" i="64" a="1"/>
  <c r="CR1735" i="64" s="1"/>
  <c r="CT1739" i="64" a="1"/>
  <c r="CT1739" i="64" s="1"/>
  <c r="DH1735" i="64" a="1"/>
  <c r="DH1735" i="64" s="1"/>
  <c r="CZ1738" i="64" a="1"/>
  <c r="CZ1738" i="64" s="1"/>
  <c r="DB1740" i="64" a="1"/>
  <c r="DB1740" i="64" s="1"/>
  <c r="CO1738" i="64" a="1"/>
  <c r="CO1738" i="64" s="1"/>
  <c r="CP1732" i="64" a="1"/>
  <c r="CP1732" i="64" s="1"/>
  <c r="CQ1735" i="64" a="1"/>
  <c r="CQ1735" i="64" s="1"/>
  <c r="CX1734" i="64" a="1"/>
  <c r="CX1734" i="64" s="1"/>
  <c r="CX1737" i="64" a="1"/>
  <c r="CX1737" i="64" s="1"/>
  <c r="CO1740" i="64" a="1"/>
  <c r="CO1740" i="64" s="1"/>
  <c r="CO1733" i="64" a="1"/>
  <c r="CO1733" i="64" s="1"/>
  <c r="CO1737" i="64" a="1"/>
  <c r="CO1737" i="64" s="1"/>
  <c r="CV1737" i="64" a="1"/>
  <c r="CV1737" i="64" s="1"/>
  <c r="DE1732" i="64" a="1"/>
  <c r="DE1732" i="64" s="1"/>
  <c r="DE1739" i="64" a="1"/>
  <c r="DE1739" i="64" s="1"/>
  <c r="CR1738" i="64" a="1"/>
  <c r="CR1738" i="64" s="1"/>
  <c r="DH1734" i="64" a="1"/>
  <c r="DH1734" i="64" s="1"/>
  <c r="CR1733" i="64" a="1"/>
  <c r="CR1733" i="64" s="1"/>
  <c r="CR1732" i="64" a="1"/>
  <c r="CR1732" i="64" s="1"/>
  <c r="CR1739" i="64" a="1"/>
  <c r="CR1739" i="64" s="1"/>
  <c r="DG1735" i="64" a="1"/>
  <c r="DG1735" i="64" s="1"/>
  <c r="DG1739" i="64" a="1"/>
  <c r="DG1739" i="64" s="1"/>
  <c r="DI1740" i="64" a="1"/>
  <c r="DI1740" i="64" s="1"/>
  <c r="DI1737" i="64" a="1"/>
  <c r="DI1737" i="64" s="1"/>
  <c r="DC1737" i="64" a="1"/>
  <c r="DC1737" i="64" s="1"/>
  <c r="DC1739" i="64" a="1"/>
  <c r="DC1739" i="64" s="1"/>
  <c r="DH1738" i="64" a="1"/>
  <c r="DH1738" i="64" s="1"/>
  <c r="CY1737" i="64" a="1"/>
  <c r="CY1737" i="64" s="1"/>
  <c r="CZ1733" i="64" a="1"/>
  <c r="CZ1733" i="64" s="1"/>
  <c r="DG1738" i="64" a="1"/>
  <c r="DG1738" i="64" s="1"/>
  <c r="CP1734" i="64" a="1"/>
  <c r="CP1734" i="64" s="1"/>
  <c r="CW1732" i="64" a="1"/>
  <c r="CW1732" i="64" s="1"/>
  <c r="CW1739" i="64" a="1"/>
  <c r="CW1739" i="64" s="1"/>
  <c r="DD1736" i="64" a="1"/>
  <c r="DD1736" i="64" s="1"/>
  <c r="CT1737" i="64" a="1"/>
  <c r="CT1737" i="64" s="1"/>
  <c r="CQ1732" i="64" a="1"/>
  <c r="CQ1732" i="64" s="1"/>
  <c r="CY1738" i="64" a="1"/>
  <c r="CY1738" i="64" s="1"/>
  <c r="CY1732" i="64" a="1"/>
  <c r="CY1732" i="64" s="1"/>
  <c r="CZ1734" i="64" a="1"/>
  <c r="CZ1734" i="64" s="1"/>
  <c r="CU1736" i="64" a="1"/>
  <c r="CU1736" i="64" s="1"/>
  <c r="CU1732" i="64" a="1"/>
  <c r="CU1732" i="64" s="1"/>
  <c r="DI1732" i="64" a="1"/>
  <c r="DI1732" i="64" s="1"/>
  <c r="CS1737" i="64" a="1"/>
  <c r="CS1737" i="64" s="1"/>
  <c r="CQ1738" i="64" a="1"/>
  <c r="CQ1738" i="64" s="1"/>
  <c r="CS1736" i="64" a="1"/>
  <c r="CS1736" i="64" s="1"/>
  <c r="DG1734" i="64" a="1"/>
  <c r="DG1734" i="64" s="1"/>
  <c r="DF1738" i="64" a="1"/>
  <c r="DF1738" i="64" s="1"/>
  <c r="DF1737" i="64" a="1"/>
  <c r="DF1737" i="64" s="1"/>
  <c r="CV1733" i="64" a="1"/>
  <c r="CV1733" i="64" s="1"/>
  <c r="CU1737" i="64" a="1"/>
  <c r="CU1737" i="64" s="1"/>
  <c r="CV1739" i="64" a="1"/>
  <c r="CV1739" i="64" s="1"/>
  <c r="DD1734" i="64" a="1"/>
  <c r="DD1734" i="64" s="1"/>
  <c r="DC1738" i="64" a="1"/>
  <c r="DC1738" i="64" s="1"/>
  <c r="DD1739" i="64" a="1"/>
  <c r="DD1739" i="64" s="1"/>
  <c r="CR1734" i="64" a="1"/>
  <c r="CR1734" i="64" s="1"/>
  <c r="CR1737" i="64" a="1"/>
  <c r="CR1737" i="64" s="1"/>
  <c r="CP1737" i="64" a="1"/>
  <c r="CP1737" i="64" s="1"/>
  <c r="CZ1736" i="64" a="1"/>
  <c r="CZ1736" i="64" s="1"/>
  <c r="DA1732" i="64" a="1"/>
  <c r="DA1732" i="64" s="1"/>
  <c r="CQ1737" i="64" a="1"/>
  <c r="CQ1737" i="64" s="1"/>
  <c r="CO1735" i="64" a="1"/>
  <c r="CO1735" i="64" s="1"/>
  <c r="CO1736" i="64" a="1"/>
  <c r="CO1736" i="64" s="1"/>
  <c r="CQ1733" i="64" a="1"/>
  <c r="CQ1733" i="64" s="1"/>
  <c r="CY1733" i="64" a="1"/>
  <c r="CY1733" i="64" s="1"/>
  <c r="DF1739" i="64" a="1"/>
  <c r="DF1739" i="64" s="1"/>
  <c r="DE1737" i="64" a="1"/>
  <c r="DE1737" i="64" s="1"/>
  <c r="CV1738" i="64" a="1"/>
  <c r="CV1738" i="64" s="1"/>
  <c r="DA1739" i="64" a="1"/>
  <c r="DA1739" i="64" s="1"/>
  <c r="DL1740" i="64" a="1"/>
  <c r="DL1740" i="64" s="1"/>
  <c r="DL1732" i="64" a="1"/>
  <c r="DL1732" i="64" s="1"/>
  <c r="DL1733" i="64" a="1"/>
  <c r="DL1733" i="64" s="1"/>
  <c r="DL1734" i="64" a="1"/>
  <c r="DL1734" i="64" s="1"/>
  <c r="DL1735" i="64" a="1"/>
  <c r="DL1735" i="64" s="1"/>
  <c r="DL1737" i="64" a="1"/>
  <c r="DL1737" i="64" s="1"/>
  <c r="DL1736" i="64" a="1"/>
  <c r="DL1736" i="64" s="1"/>
  <c r="DL1738" i="64" a="1"/>
  <c r="DL1738" i="64" s="1"/>
  <c r="DL1739" i="64" a="1"/>
  <c r="DL1739" i="64" s="1"/>
  <c r="DE366" i="64" a="1"/>
  <c r="DE366" i="64" s="1"/>
  <c r="DD1740" i="64" a="1"/>
  <c r="DD1740" i="64" s="1"/>
  <c r="CR1740" i="64" a="1"/>
  <c r="CR1740" i="64" s="1"/>
  <c r="CX1735" i="64" a="1"/>
  <c r="CX1735" i="64" s="1"/>
  <c r="DJ1734" i="64" a="1"/>
  <c r="DJ1734" i="64" s="1"/>
  <c r="DB1735" i="64" a="1"/>
  <c r="DB1735" i="64" s="1"/>
  <c r="CV1740" i="64" a="1"/>
  <c r="CV1740" i="64" s="1"/>
  <c r="CW1740" i="64" a="1"/>
  <c r="CW1740" i="64" s="1"/>
  <c r="CS366" i="64" a="1"/>
  <c r="CS366" i="64" s="1"/>
  <c r="CZ1737" i="64" a="1"/>
  <c r="CZ1737" i="64" s="1"/>
  <c r="CS1734" i="64" a="1"/>
  <c r="CS1734" i="64" s="1"/>
  <c r="DF1732" i="64" a="1"/>
  <c r="DF1732" i="64" s="1"/>
  <c r="DJ1736" i="64" a="1"/>
  <c r="DJ1736" i="64" s="1"/>
  <c r="DB1739" i="64" a="1"/>
  <c r="DB1739" i="64" s="1"/>
  <c r="DC1736" i="64" a="1"/>
  <c r="DC1736" i="64" s="1"/>
  <c r="DG1736" i="64" a="1"/>
  <c r="DG1736" i="64" s="1"/>
  <c r="CZ365" i="64" a="1"/>
  <c r="CZ365" i="64" s="1"/>
  <c r="CZ1739" i="64" a="1"/>
  <c r="CZ1739" i="64" s="1"/>
  <c r="DH1736" i="64" a="1"/>
  <c r="DH1736" i="64" s="1"/>
  <c r="DE1735" i="64" a="1"/>
  <c r="DE1735" i="64" s="1"/>
  <c r="DJ1732" i="64" a="1"/>
  <c r="DJ1732" i="64" s="1"/>
  <c r="DI1733" i="64" a="1"/>
  <c r="DI1733" i="64" s="1"/>
  <c r="DB1738" i="64" a="1"/>
  <c r="DB1738" i="64" s="1"/>
  <c r="CS1733" i="64" a="1"/>
  <c r="CS1733" i="64" s="1"/>
  <c r="DF2009" i="64" a="1"/>
  <c r="DF2009" i="64" s="1"/>
  <c r="DK2009" i="64" a="1"/>
  <c r="DK2009" i="64" s="1"/>
  <c r="DK366" i="64" a="1"/>
  <c r="DK366" i="64" s="1"/>
  <c r="DK365" i="64" a="1"/>
  <c r="DK365" i="64" s="1"/>
  <c r="DE365" i="64" a="1"/>
  <c r="DE365" i="64" s="1"/>
  <c r="DE2009" i="64" a="1"/>
  <c r="DE2009" i="64" s="1"/>
  <c r="CX2009" i="64" a="1"/>
  <c r="CX2009" i="64" s="1"/>
  <c r="DI2009" i="64" a="1"/>
  <c r="DI2009" i="64" s="1"/>
  <c r="CT366" i="64" a="1"/>
  <c r="CT366" i="64" s="1"/>
  <c r="CV365" i="64" a="1"/>
  <c r="CV365" i="64" s="1"/>
  <c r="CU2009" i="64" a="1"/>
  <c r="CU2009" i="64" s="1"/>
  <c r="CO365" i="64" a="1"/>
  <c r="CO365" i="64" s="1"/>
  <c r="DD2009" i="64" a="1"/>
  <c r="DD2009" i="64" s="1"/>
  <c r="DI365" i="64" a="1"/>
  <c r="DI365" i="64" s="1"/>
  <c r="CU365" i="64" a="1"/>
  <c r="CU365" i="64" s="1"/>
  <c r="CS2009" i="64" a="1"/>
  <c r="CS2009" i="64" s="1"/>
  <c r="CQ365" i="64" a="1"/>
  <c r="CQ365" i="64" s="1"/>
  <c r="CY2009" i="64" a="1"/>
  <c r="CY2009" i="64" s="1"/>
  <c r="CV366" i="64" a="1"/>
  <c r="CV366" i="64" s="1"/>
  <c r="CX366" i="64" a="1"/>
  <c r="CX366" i="64" s="1"/>
  <c r="CY366" i="64" a="1"/>
  <c r="CY366" i="64" s="1"/>
  <c r="DA366" i="64" a="1"/>
  <c r="DA366" i="64" s="1"/>
  <c r="CR2009" i="64" a="1"/>
  <c r="CR2009" i="64" s="1"/>
  <c r="CS365" i="64" a="1"/>
  <c r="CS365" i="64" s="1"/>
  <c r="CQ2009" i="64" a="1"/>
  <c r="CQ2009" i="64" s="1"/>
  <c r="DH2009" i="64" a="1"/>
  <c r="DH2009" i="64" s="1"/>
  <c r="CT2009" i="64" a="1"/>
  <c r="CT2009" i="64" s="1"/>
  <c r="CP365" i="64" a="1"/>
  <c r="CP365" i="64" s="1"/>
  <c r="CW365" i="64" a="1"/>
  <c r="CW365" i="64" s="1"/>
  <c r="CQ366" i="64" a="1"/>
  <c r="CQ366" i="64" s="1"/>
  <c r="DG365" i="64" a="1"/>
  <c r="DG365" i="64" s="1"/>
  <c r="DH365" i="64" a="1"/>
  <c r="DH365" i="64" s="1"/>
  <c r="CR365" i="64" a="1"/>
  <c r="CR365" i="64" s="1"/>
  <c r="DA365" i="64" a="1"/>
  <c r="DA365" i="64" s="1"/>
  <c r="CX365" i="64" a="1"/>
  <c r="CX365" i="64" s="1"/>
  <c r="DC2009" i="64" a="1"/>
  <c r="DC2009" i="64" s="1"/>
  <c r="CR366" i="64" a="1"/>
  <c r="CR366" i="64" s="1"/>
  <c r="CZ2009" i="64" a="1"/>
  <c r="CZ2009" i="64" s="1"/>
  <c r="CY365" i="64" a="1"/>
  <c r="CY365" i="64" s="1"/>
  <c r="CP366" i="64" a="1"/>
  <c r="CP366" i="64" s="1"/>
  <c r="DA2009" i="64" a="1"/>
  <c r="DA2009" i="64" s="1"/>
  <c r="DF366" i="64" a="1"/>
  <c r="DF366" i="64" s="1"/>
  <c r="CP2009" i="64" a="1"/>
  <c r="CP2009" i="64" s="1"/>
  <c r="CO2009" i="64" a="1"/>
  <c r="CO2009" i="64" s="1"/>
  <c r="CT365" i="64" a="1"/>
  <c r="CT365" i="64" s="1"/>
  <c r="DG366" i="64" a="1"/>
  <c r="DG366" i="64" s="1"/>
  <c r="DG2009" i="64" a="1"/>
  <c r="DG2009" i="64" s="1"/>
  <c r="DB366" i="64" a="1"/>
  <c r="DB366" i="64" s="1"/>
  <c r="CZ366" i="64" a="1"/>
  <c r="CZ366" i="64" s="1"/>
  <c r="DB2009" i="64" a="1"/>
  <c r="DB2009" i="64" s="1"/>
  <c r="CU366" i="64" a="1"/>
  <c r="CU366" i="64" s="1"/>
  <c r="CO366" i="64" a="1"/>
  <c r="CO366" i="64" s="1"/>
  <c r="DB365" i="64" a="1"/>
  <c r="DB365" i="64" s="1"/>
  <c r="DD366" i="64" a="1"/>
  <c r="DD366" i="64" s="1"/>
  <c r="DL2009" i="64" a="1"/>
  <c r="DL2009" i="64" s="1"/>
  <c r="DL366" i="64" a="1"/>
  <c r="DL366" i="64" s="1"/>
  <c r="DL365" i="64" a="1"/>
  <c r="DL365" i="64" s="1"/>
  <c r="DD365" i="64" a="1"/>
  <c r="DD365" i="64" s="1"/>
  <c r="DC366" i="64" a="1"/>
  <c r="DC366" i="64" s="1"/>
  <c r="DF365" i="64" a="1"/>
  <c r="DF365" i="64" s="1"/>
  <c r="DJ365" i="64" a="1"/>
  <c r="DJ365" i="64" s="1"/>
  <c r="DK1982" i="64"/>
  <c r="DL1982" i="64"/>
  <c r="DK1955" i="64"/>
  <c r="DL1955" i="64"/>
  <c r="CP89" i="64" a="1"/>
  <c r="CP89" i="64" s="1"/>
  <c r="DF1401" i="64" a="1"/>
  <c r="DF1401" i="64" s="1"/>
  <c r="DG1425" i="64" a="1"/>
  <c r="DG1425" i="64" s="1"/>
  <c r="CV1426" i="64" a="1"/>
  <c r="CV1426" i="64" s="1"/>
  <c r="CX1697" i="64" a="1"/>
  <c r="CX1697" i="64" s="1"/>
  <c r="CW176" i="64" a="1"/>
  <c r="CW176" i="64" s="1"/>
  <c r="DH1865" i="64" a="1"/>
  <c r="DH1865" i="64" s="1"/>
  <c r="CT40" i="64" a="1"/>
  <c r="CT40" i="64" s="1"/>
  <c r="CY1399" i="64" a="1"/>
  <c r="CY1399" i="64" s="1"/>
  <c r="CX106" i="64" a="1"/>
  <c r="CX106" i="64" s="1"/>
  <c r="DE1401" i="64" a="1"/>
  <c r="DE1401" i="64" s="1"/>
  <c r="CV40" i="64" a="1"/>
  <c r="CV40" i="64" s="1"/>
  <c r="DA1399" i="64" a="1"/>
  <c r="DA1399" i="64" s="1"/>
  <c r="CO89" i="64" a="1"/>
  <c r="CO89" i="64" s="1"/>
  <c r="CT59" i="64" a="1"/>
  <c r="CT59" i="64" s="1"/>
  <c r="DC40" i="64" a="1"/>
  <c r="DC40" i="64" s="1"/>
  <c r="CW1824" i="64" a="1"/>
  <c r="CW1824" i="64" s="1"/>
  <c r="DF176" i="64" a="1"/>
  <c r="DF176" i="64" s="1"/>
  <c r="DH59" i="64" a="1"/>
  <c r="DH59" i="64" s="1"/>
  <c r="CT90" i="64" a="1"/>
  <c r="CT90" i="64" s="1"/>
  <c r="CS106" i="64" a="1"/>
  <c r="CS106" i="64" s="1"/>
  <c r="CO1435" i="64" a="1"/>
  <c r="CO1435" i="64" s="1"/>
  <c r="CP1444" i="64" a="1"/>
  <c r="CP1444" i="64" s="1"/>
  <c r="CS92" i="64" a="1"/>
  <c r="CS92" i="64" s="1"/>
  <c r="CX966" i="64" a="1"/>
  <c r="CX966" i="64" s="1"/>
  <c r="DG90" i="64" a="1"/>
  <c r="DG90" i="64" s="1"/>
  <c r="DE106" i="64" a="1"/>
  <c r="DE106" i="64" s="1"/>
  <c r="CZ1399" i="64" a="1"/>
  <c r="CZ1399" i="64" s="1"/>
  <c r="CZ1426" i="64" a="1"/>
  <c r="CZ1426" i="64" s="1"/>
  <c r="CO1443" i="64" a="1"/>
  <c r="CO1443" i="64" s="1"/>
  <c r="DA1435" i="64" a="1"/>
  <c r="DA1435" i="64" s="1"/>
  <c r="CR1426" i="64" a="1"/>
  <c r="CR1426" i="64" s="1"/>
  <c r="CY1824" i="64" a="1"/>
  <c r="CY1824" i="64" s="1"/>
  <c r="DF75" i="64" a="1"/>
  <c r="DF75" i="64" s="1"/>
  <c r="DF1435" i="64" a="1"/>
  <c r="DF1435" i="64" s="1"/>
  <c r="DF1566" i="64" a="1"/>
  <c r="DF1566" i="64" s="1"/>
  <c r="DF1574" i="64" s="1"/>
  <c r="CV1401" i="64" a="1"/>
  <c r="CV1401" i="64" s="1"/>
  <c r="CV106" i="64" a="1"/>
  <c r="CV106" i="64" s="1"/>
  <c r="DA1566" i="64" a="1"/>
  <c r="DA1566" i="64" s="1"/>
  <c r="DA1574" i="64" s="1"/>
  <c r="CU91" i="64" a="1"/>
  <c r="CU91" i="64" s="1"/>
  <c r="CO59" i="64" a="1"/>
  <c r="CO59" i="64" s="1"/>
  <c r="CZ176" i="64" a="1"/>
  <c r="CZ176" i="64" s="1"/>
  <c r="DG1865" i="64" a="1"/>
  <c r="DG1865" i="64" s="1"/>
  <c r="DF1444" i="64" a="1"/>
  <c r="DF1444" i="64" s="1"/>
  <c r="DF1425" i="64" a="1"/>
  <c r="DF1425" i="64" s="1"/>
  <c r="CQ1426" i="64" a="1"/>
  <c r="CQ1426" i="64" s="1"/>
  <c r="CT92" i="64" a="1"/>
  <c r="CT92" i="64" s="1"/>
  <c r="DC1425" i="64" a="1"/>
  <c r="DC1425" i="64" s="1"/>
  <c r="CT1425" i="64" a="1"/>
  <c r="CT1425" i="64" s="1"/>
  <c r="CP92" i="64" a="1"/>
  <c r="CP92" i="64" s="1"/>
  <c r="CV1566" i="64" a="1"/>
  <c r="CV1566" i="64" s="1"/>
  <c r="CV1574" i="64" s="1"/>
  <c r="DE176" i="64" a="1"/>
  <c r="DE176" i="64" s="1"/>
  <c r="CW59" i="64" a="1"/>
  <c r="CW59" i="64" s="1"/>
  <c r="CT968" i="64" a="1"/>
  <c r="CT968" i="64" s="1"/>
  <c r="CT1426" i="64" a="1"/>
  <c r="CT1426" i="64" s="1"/>
  <c r="DD1663" i="64" a="1"/>
  <c r="DD1663" i="64" s="1"/>
  <c r="DA968" i="64" a="1"/>
  <c r="DA968" i="64" s="1"/>
  <c r="DH968" i="64" a="1"/>
  <c r="DH968" i="64" s="1"/>
  <c r="CZ75" i="64" a="1"/>
  <c r="CZ75" i="64" s="1"/>
  <c r="CP75" i="64" a="1"/>
  <c r="CP75" i="64" s="1"/>
  <c r="CQ59" i="64" a="1"/>
  <c r="CQ59" i="64" s="1"/>
  <c r="CS89" i="64" a="1"/>
  <c r="CS89" i="64" s="1"/>
  <c r="CZ1435" i="64" a="1"/>
  <c r="CZ1435" i="64" s="1"/>
  <c r="CW968" i="64" a="1"/>
  <c r="CW968" i="64" s="1"/>
  <c r="DG1824" i="64" a="1"/>
  <c r="DG1824" i="64" s="1"/>
  <c r="DE1844" i="64" a="1"/>
  <c r="DE1844" i="64" s="1"/>
  <c r="DH1399" i="64" a="1"/>
  <c r="DH1399" i="64" s="1"/>
  <c r="DE1435" i="64" a="1"/>
  <c r="DE1435" i="64" s="1"/>
  <c r="DE89" i="64" a="1"/>
  <c r="DE89" i="64" s="1"/>
  <c r="DH1435" i="64" a="1"/>
  <c r="DH1435" i="64" s="1"/>
  <c r="DF1434" i="64" a="1"/>
  <c r="DF1434" i="64" s="1"/>
  <c r="DE1399" i="64" a="1"/>
  <c r="DE1399" i="64" s="1"/>
  <c r="DE1434" i="64" a="1"/>
  <c r="DE1434" i="64" s="1"/>
  <c r="DH1697" i="64" a="1"/>
  <c r="DH1697" i="64" s="1"/>
  <c r="DG968" i="64" a="1"/>
  <c r="DG968" i="64" s="1"/>
  <c r="DF91" i="64" a="1"/>
  <c r="DF91" i="64" s="1"/>
  <c r="CQ1824" i="64" a="1"/>
  <c r="CQ1824" i="64" s="1"/>
  <c r="CP1844" i="64" a="1"/>
  <c r="CP1844" i="64" s="1"/>
  <c r="CT1663" i="64" a="1"/>
  <c r="CT1663" i="64" s="1"/>
  <c r="CV176" i="64" a="1"/>
  <c r="CV176" i="64" s="1"/>
  <c r="CX1443" i="64" a="1"/>
  <c r="CX1443" i="64" s="1"/>
  <c r="CS54" i="64" a="1"/>
  <c r="CS54" i="64" s="1"/>
  <c r="CT1444" i="64" a="1"/>
  <c r="CT1444" i="64" s="1"/>
  <c r="CS966" i="64" a="1"/>
  <c r="CS966" i="64" s="1"/>
  <c r="CU92" i="64" a="1"/>
  <c r="CU92" i="64" s="1"/>
  <c r="DA966" i="64" a="1"/>
  <c r="DA966" i="64" s="1"/>
  <c r="CY1865" i="64" a="1"/>
  <c r="CY1865" i="64" s="1"/>
  <c r="CS1566" i="64" a="1"/>
  <c r="CS1566" i="64" s="1"/>
  <c r="CS1574" i="64" s="1"/>
  <c r="CP59" i="64" a="1"/>
  <c r="CP59" i="64" s="1"/>
  <c r="CX1844" i="64" a="1"/>
  <c r="CX1844" i="64" s="1"/>
  <c r="CP1603" i="64" a="1"/>
  <c r="CP1603" i="64" s="1"/>
  <c r="DA1663" i="64" a="1"/>
  <c r="DA1663" i="64" s="1"/>
  <c r="CO176" i="64" a="1"/>
  <c r="CO176" i="64" s="1"/>
  <c r="CX1426" i="64" a="1"/>
  <c r="CX1426" i="64" s="1"/>
  <c r="CW1844" i="64" a="1"/>
  <c r="CW1844" i="64" s="1"/>
  <c r="CP40" i="64" a="1"/>
  <c r="CP40" i="64" s="1"/>
  <c r="CQ1697" i="64" a="1"/>
  <c r="CQ1697" i="64" s="1"/>
  <c r="DA89" i="64" a="1"/>
  <c r="DA89" i="64" s="1"/>
  <c r="DB1844" i="64" a="1"/>
  <c r="DB1844" i="64" s="1"/>
  <c r="CU1399" i="64" a="1"/>
  <c r="CU1399" i="64" s="1"/>
  <c r="CQ1663" i="64" a="1"/>
  <c r="CQ1663" i="64" s="1"/>
  <c r="CY1444" i="64" a="1"/>
  <c r="CY1444" i="64" s="1"/>
  <c r="CQ1435" i="64" a="1"/>
  <c r="CQ1435" i="64" s="1"/>
  <c r="DA1434" i="64" a="1"/>
  <c r="DA1434" i="64" s="1"/>
  <c r="CP968" i="64" a="1"/>
  <c r="CP968" i="64" s="1"/>
  <c r="CX1425" i="64" a="1"/>
  <c r="CX1425" i="64" s="1"/>
  <c r="CZ1425" i="64" a="1"/>
  <c r="CZ1425" i="64" s="1"/>
  <c r="CT91" i="64" a="1"/>
  <c r="CT91" i="64" s="1"/>
  <c r="CR1697" i="64" a="1"/>
  <c r="CR1697" i="64" s="1"/>
  <c r="DB1434" i="64" a="1"/>
  <c r="DB1434" i="64" s="1"/>
  <c r="CZ1444" i="64" a="1"/>
  <c r="CZ1444" i="64" s="1"/>
  <c r="CO54" i="64" a="1"/>
  <c r="CO54" i="64" s="1"/>
  <c r="CO966" i="64" a="1"/>
  <c r="CO966" i="64" s="1"/>
  <c r="CY40" i="64" a="1"/>
  <c r="CY40" i="64" s="1"/>
  <c r="CQ54" i="64" a="1"/>
  <c r="CQ54" i="64" s="1"/>
  <c r="DB176" i="64" a="1"/>
  <c r="DB176" i="64" s="1"/>
  <c r="CZ1865" i="64" a="1"/>
  <c r="CZ1865" i="64" s="1"/>
  <c r="CY1844" i="64" a="1"/>
  <c r="CY1844" i="64" s="1"/>
  <c r="CW1444" i="64" a="1"/>
  <c r="CW1444" i="64" s="1"/>
  <c r="CW1865" i="64" a="1"/>
  <c r="CW1865" i="64" s="1"/>
  <c r="CZ968" i="64" a="1"/>
  <c r="CZ968" i="64" s="1"/>
  <c r="CS40" i="64" a="1"/>
  <c r="CS40" i="64" s="1"/>
  <c r="CP1426" i="64" a="1"/>
  <c r="CP1426" i="64" s="1"/>
  <c r="DE1824" i="64" a="1"/>
  <c r="DE1824" i="64" s="1"/>
  <c r="DF1844" i="64" a="1"/>
  <c r="DF1844" i="64" s="1"/>
  <c r="DG1434" i="64" a="1"/>
  <c r="DG1434" i="64" s="1"/>
  <c r="DE91" i="64" a="1"/>
  <c r="DE91" i="64" s="1"/>
  <c r="DF40" i="64" a="1"/>
  <c r="DF40" i="64" s="1"/>
  <c r="DG59" i="64" a="1"/>
  <c r="DG59" i="64" s="1"/>
  <c r="DG75" i="64" a="1"/>
  <c r="DG75" i="64" s="1"/>
  <c r="DF966" i="64" a="1"/>
  <c r="DF966" i="64" s="1"/>
  <c r="DE92" i="64" a="1"/>
  <c r="DE92" i="64" s="1"/>
  <c r="DE1426" i="64" a="1"/>
  <c r="DE1426" i="64" s="1"/>
  <c r="DG1443" i="64" a="1"/>
  <c r="DG1443" i="64" s="1"/>
  <c r="DG106" i="64" a="1"/>
  <c r="DG106" i="64" s="1"/>
  <c r="DG1435" i="64" a="1"/>
  <c r="DG1435" i="64" s="1"/>
  <c r="CV1663" i="64" a="1"/>
  <c r="CV1663" i="64" s="1"/>
  <c r="CO343" i="64" a="1"/>
  <c r="CO343" i="64" s="1"/>
  <c r="CU1444" i="64" a="1"/>
  <c r="CU1444" i="64" s="1"/>
  <c r="CO106" i="64" a="1"/>
  <c r="CO106" i="64" s="1"/>
  <c r="CP91" i="64" a="1"/>
  <c r="CP91" i="64" s="1"/>
  <c r="CX1663" i="64" a="1"/>
  <c r="CX1663" i="64" s="1"/>
  <c r="CT1865" i="64" a="1"/>
  <c r="CT1865" i="64" s="1"/>
  <c r="CR1435" i="64" a="1"/>
  <c r="CR1435" i="64" s="1"/>
  <c r="CV89" i="64" a="1"/>
  <c r="CV89" i="64" s="1"/>
  <c r="DA1425" i="64" a="1"/>
  <c r="DA1425" i="64" s="1"/>
  <c r="CW90" i="64" a="1"/>
  <c r="CW90" i="64" s="1"/>
  <c r="CS1399" i="64" a="1"/>
  <c r="CS1399" i="64" s="1"/>
  <c r="CS1401" i="64" a="1"/>
  <c r="CS1401" i="64" s="1"/>
  <c r="CX59" i="64" a="1"/>
  <c r="CX59" i="64" s="1"/>
  <c r="CU40" i="64" a="1"/>
  <c r="CU40" i="64" s="1"/>
  <c r="DC90" i="64" a="1"/>
  <c r="DC90" i="64" s="1"/>
  <c r="CU968" i="64" a="1"/>
  <c r="CU968" i="64" s="1"/>
  <c r="CR75" i="64" a="1"/>
  <c r="CR75" i="64" s="1"/>
  <c r="CW75" i="64" a="1"/>
  <c r="CW75" i="64" s="1"/>
  <c r="CP1425" i="64" a="1"/>
  <c r="CP1425" i="64" s="1"/>
  <c r="CO1663" i="64" a="1"/>
  <c r="CO1663" i="64" s="1"/>
  <c r="DB966" i="64" a="1"/>
  <c r="DB966" i="64" s="1"/>
  <c r="DA1824" i="64" a="1"/>
  <c r="DA1824" i="64" s="1"/>
  <c r="CV1399" i="64" a="1"/>
  <c r="CV1399" i="64" s="1"/>
  <c r="CQ1401" i="64" a="1"/>
  <c r="CQ1401" i="64" s="1"/>
  <c r="CZ343" i="64" a="1"/>
  <c r="CZ343" i="64" s="1"/>
  <c r="CP966" i="64" a="1"/>
  <c r="CP966" i="64" s="1"/>
  <c r="DD1566" i="64" a="1"/>
  <c r="DD1566" i="64" s="1"/>
  <c r="DD1574" i="64" s="1"/>
  <c r="CQ1844" i="64" a="1"/>
  <c r="CQ1844" i="64" s="1"/>
  <c r="CO1401" i="64" a="1"/>
  <c r="CO1401" i="64" s="1"/>
  <c r="CX91" i="64" a="1"/>
  <c r="CX91" i="64" s="1"/>
  <c r="CU966" i="64" a="1"/>
  <c r="CU966" i="64" s="1"/>
  <c r="CR1401" i="64" a="1"/>
  <c r="CR1401" i="64" s="1"/>
  <c r="DA92" i="64" a="1"/>
  <c r="DA92" i="64" s="1"/>
  <c r="CZ90" i="64" a="1"/>
  <c r="CZ90" i="64" s="1"/>
  <c r="CS1435" i="64" a="1"/>
  <c r="CS1435" i="64" s="1"/>
  <c r="CP106" i="64" a="1"/>
  <c r="CP106" i="64" s="1"/>
  <c r="CZ89" i="64" a="1"/>
  <c r="CZ89" i="64" s="1"/>
  <c r="DC1399" i="64" a="1"/>
  <c r="DC1399" i="64" s="1"/>
  <c r="DD54" i="64" a="1"/>
  <c r="DD54" i="64" s="1"/>
  <c r="CZ1434" i="64" a="1"/>
  <c r="CZ1434" i="64" s="1"/>
  <c r="CY59" i="64" a="1"/>
  <c r="CY59" i="64" s="1"/>
  <c r="CY1443" i="64" a="1"/>
  <c r="CY1443" i="64" s="1"/>
  <c r="CZ1566" i="64" a="1"/>
  <c r="CZ1566" i="64" s="1"/>
  <c r="CZ1574" i="64" s="1"/>
  <c r="CX968" i="64" a="1"/>
  <c r="CX968" i="64" s="1"/>
  <c r="CS90" i="64" a="1"/>
  <c r="CS90" i="64" s="1"/>
  <c r="CR1865" i="64" a="1"/>
  <c r="CR1865" i="64" s="1"/>
  <c r="DF54" i="64" a="1"/>
  <c r="DF54" i="64" s="1"/>
  <c r="DF90" i="64" a="1"/>
  <c r="DF90" i="64" s="1"/>
  <c r="DF343" i="64" a="1"/>
  <c r="DF343" i="64" s="1"/>
  <c r="DH91" i="64" a="1"/>
  <c r="DH91" i="64" s="1"/>
  <c r="DH1443" i="64" a="1"/>
  <c r="DH1443" i="64" s="1"/>
  <c r="DE968" i="64" a="1"/>
  <c r="DE968" i="64" s="1"/>
  <c r="DE90" i="64" a="1"/>
  <c r="DE90" i="64" s="1"/>
  <c r="DH1566" i="64" a="1"/>
  <c r="DH1566" i="64" s="1"/>
  <c r="DH1574" i="64" s="1"/>
  <c r="DH54" i="64" a="1"/>
  <c r="DH54" i="64" s="1"/>
  <c r="DG89" i="64" a="1"/>
  <c r="DG89" i="64" s="1"/>
  <c r="DF59" i="64" a="1"/>
  <c r="DF59" i="64" s="1"/>
  <c r="CU1697" i="64" a="1"/>
  <c r="CU1697" i="64" s="1"/>
  <c r="CV1697" i="64" a="1"/>
  <c r="CV1697" i="64" s="1"/>
  <c r="CY966" i="64" a="1"/>
  <c r="CY966" i="64" s="1"/>
  <c r="CQ1444" i="64" a="1"/>
  <c r="CQ1444" i="64" s="1"/>
  <c r="CO1444" i="64" a="1"/>
  <c r="CO1444" i="64" s="1"/>
  <c r="CW1434" i="64" a="1"/>
  <c r="CW1434" i="64" s="1"/>
  <c r="CZ59" i="64" a="1"/>
  <c r="CZ59" i="64" s="1"/>
  <c r="CT75" i="64" a="1"/>
  <c r="CT75" i="64" s="1"/>
  <c r="CO968" i="64" a="1"/>
  <c r="CO968" i="64" s="1"/>
  <c r="DD1434" i="64" a="1"/>
  <c r="DD1434" i="64" s="1"/>
  <c r="CO1434" i="64" a="1"/>
  <c r="CO1434" i="64" s="1"/>
  <c r="CT966" i="64" a="1"/>
  <c r="CT966" i="64" s="1"/>
  <c r="CP1663" i="64" a="1"/>
  <c r="CP1663" i="64" s="1"/>
  <c r="CQ1434" i="64" a="1"/>
  <c r="CQ1434" i="64" s="1"/>
  <c r="DB968" i="64" a="1"/>
  <c r="DB968" i="64" s="1"/>
  <c r="DC75" i="64" a="1"/>
  <c r="DC75" i="64" s="1"/>
  <c r="CW1435" i="64" a="1"/>
  <c r="CW1435" i="64" s="1"/>
  <c r="CV1444" i="64" a="1"/>
  <c r="CV1444" i="64" s="1"/>
  <c r="CO1426" i="64" a="1"/>
  <c r="CO1426" i="64" s="1"/>
  <c r="CX343" i="64" a="1"/>
  <c r="CX343" i="64" s="1"/>
  <c r="CR1425" i="64" a="1"/>
  <c r="CR1425" i="64" s="1"/>
  <c r="DD1443" i="64" a="1"/>
  <c r="DD1443" i="64" s="1"/>
  <c r="CQ75" i="64" a="1"/>
  <c r="CQ75" i="64" s="1"/>
  <c r="CT1435" i="64" a="1"/>
  <c r="CT1435" i="64" s="1"/>
  <c r="CR968" i="64" a="1"/>
  <c r="CR968" i="64" s="1"/>
  <c r="CR1663" i="64" a="1"/>
  <c r="CR1663" i="64" s="1"/>
  <c r="CX1434" i="64" a="1"/>
  <c r="CX1434" i="64" s="1"/>
  <c r="DC1697" i="64" a="1"/>
  <c r="DC1697" i="64" s="1"/>
  <c r="CW1663" i="64" a="1"/>
  <c r="CW1663" i="64" s="1"/>
  <c r="CV1434" i="64" a="1"/>
  <c r="CV1434" i="64" s="1"/>
  <c r="CV91" i="64" a="1"/>
  <c r="CV91" i="64" s="1"/>
  <c r="CW343" i="64" a="1"/>
  <c r="CW343" i="64" s="1"/>
  <c r="CS91" i="64" a="1"/>
  <c r="CS91" i="64" s="1"/>
  <c r="DC92" i="64" a="1"/>
  <c r="DC92" i="64" s="1"/>
  <c r="CQ966" i="64" a="1"/>
  <c r="CQ966" i="64" s="1"/>
  <c r="CR1603" i="64" a="1"/>
  <c r="CR1603" i="64" s="1"/>
  <c r="CO1865" i="64" a="1"/>
  <c r="CO1865" i="64" s="1"/>
  <c r="CR92" i="64" a="1"/>
  <c r="CR92" i="64" s="1"/>
  <c r="DB1425" i="64" a="1"/>
  <c r="DB1425" i="64" s="1"/>
  <c r="DA343" i="64" a="1"/>
  <c r="DA343" i="64" s="1"/>
  <c r="CZ54" i="64" a="1"/>
  <c r="CZ54" i="64" s="1"/>
  <c r="CW1566" i="64" a="1"/>
  <c r="CW1566" i="64" s="1"/>
  <c r="CW1574" i="64" s="1"/>
  <c r="CW1399" i="64" a="1"/>
  <c r="CW1399" i="64" s="1"/>
  <c r="CX90" i="64" a="1"/>
  <c r="CX90" i="64" s="1"/>
  <c r="CW89" i="64" a="1"/>
  <c r="CW89" i="64" s="1"/>
  <c r="CT176" i="64" a="1"/>
  <c r="CT176" i="64" s="1"/>
  <c r="DL396" i="64" a="1"/>
  <c r="DL396" i="64" s="1"/>
  <c r="DL397" i="64" s="1"/>
  <c r="DB90" i="64" a="1"/>
  <c r="DB90" i="64" s="1"/>
  <c r="DA54" i="64" a="1"/>
  <c r="DA54" i="64" s="1"/>
  <c r="DB54" i="64" a="1"/>
  <c r="DB54" i="64" s="1"/>
  <c r="DA1844" i="64" a="1"/>
  <c r="DA1844" i="64" s="1"/>
  <c r="DC1824" i="64" a="1"/>
  <c r="DC1824" i="64" s="1"/>
  <c r="DD1435" i="64" a="1"/>
  <c r="DD1435" i="64" s="1"/>
  <c r="DA91" i="64" a="1"/>
  <c r="DA91" i="64" s="1"/>
  <c r="DA1401" i="64" a="1"/>
  <c r="DA1401" i="64" s="1"/>
  <c r="DC1401" i="64" a="1"/>
  <c r="DC1401" i="64" s="1"/>
  <c r="DD40" i="64" a="1"/>
  <c r="DD40" i="64" s="1"/>
  <c r="DC91" i="64" a="1"/>
  <c r="DC91" i="64" s="1"/>
  <c r="DB1824" i="64" a="1"/>
  <c r="DB1824" i="64" s="1"/>
  <c r="DC1865" i="64" a="1"/>
  <c r="DC1865" i="64" s="1"/>
  <c r="DA75" i="64" a="1"/>
  <c r="DA75" i="64" s="1"/>
  <c r="DC1443" i="64" a="1"/>
  <c r="DC1443" i="64" s="1"/>
  <c r="DB1865" i="64" a="1"/>
  <c r="DB1865" i="64" s="1"/>
  <c r="DC1434" i="64" a="1"/>
  <c r="DC1434" i="64" s="1"/>
  <c r="DD1444" i="64" a="1"/>
  <c r="DD1444" i="64" s="1"/>
  <c r="DB40" i="64" a="1"/>
  <c r="DB40" i="64" s="1"/>
  <c r="DB1444" i="64" a="1"/>
  <c r="DB1444" i="64" s="1"/>
  <c r="DB1566" i="64" a="1"/>
  <c r="DB1566" i="64" s="1"/>
  <c r="DB1574" i="64" s="1"/>
  <c r="DC106" i="64" a="1"/>
  <c r="DC106" i="64" s="1"/>
  <c r="DA1697" i="64" a="1"/>
  <c r="DA1697" i="64" s="1"/>
  <c r="DA90" i="64" a="1"/>
  <c r="DA90" i="64" s="1"/>
  <c r="DB1435" i="64" a="1"/>
  <c r="DB1435" i="64" s="1"/>
  <c r="DD1844" i="64" a="1"/>
  <c r="DD1844" i="64" s="1"/>
  <c r="DA1426" i="64" a="1"/>
  <c r="DA1426" i="64" s="1"/>
  <c r="DB1663" i="64" a="1"/>
  <c r="DB1663" i="64" s="1"/>
  <c r="DB1401" i="64" a="1"/>
  <c r="DB1401" i="64" s="1"/>
  <c r="DA1865" i="64" a="1"/>
  <c r="DA1865" i="64" s="1"/>
  <c r="CZ1401" i="64" a="1"/>
  <c r="CZ1401" i="64" s="1"/>
  <c r="CX1399" i="64" a="1"/>
  <c r="CX1399" i="64" s="1"/>
  <c r="CU75" i="64" a="1"/>
  <c r="CU75" i="64" s="1"/>
  <c r="CU1435" i="64" a="1"/>
  <c r="CU1435" i="64" s="1"/>
  <c r="CW1443" i="64" a="1"/>
  <c r="CW1443" i="64" s="1"/>
  <c r="CR1444" i="64" a="1"/>
  <c r="CR1444" i="64" s="1"/>
  <c r="DA106" i="64" a="1"/>
  <c r="DA106" i="64" s="1"/>
  <c r="DD1697" i="64" a="1"/>
  <c r="DD1697" i="64" s="1"/>
  <c r="DD89" i="64" a="1"/>
  <c r="DD89" i="64" s="1"/>
  <c r="DB89" i="64" a="1"/>
  <c r="DB89" i="64" s="1"/>
  <c r="DC968" i="64" a="1"/>
  <c r="DC968" i="64" s="1"/>
  <c r="DD91" i="64" a="1"/>
  <c r="DD91" i="64" s="1"/>
  <c r="CQ1425" i="64" a="1"/>
  <c r="CQ1425" i="64" s="1"/>
  <c r="CQ1399" i="64" a="1"/>
  <c r="CQ1399" i="64" s="1"/>
  <c r="CR966" i="64" a="1"/>
  <c r="CR966" i="64" s="1"/>
  <c r="CR1844" i="64" a="1"/>
  <c r="CR1844" i="64" s="1"/>
  <c r="CS176" i="64" a="1"/>
  <c r="CS176" i="64" s="1"/>
  <c r="CO1844" i="64" a="1"/>
  <c r="CO1844" i="64" s="1"/>
  <c r="CT343" i="64" a="1"/>
  <c r="CT343" i="64" s="1"/>
  <c r="CO1399" i="64" a="1"/>
  <c r="CO1399" i="64" s="1"/>
  <c r="CT54" i="64" a="1"/>
  <c r="CT54" i="64" s="1"/>
  <c r="CR90" i="64" a="1"/>
  <c r="CR90" i="64" s="1"/>
  <c r="CS343" i="64" a="1"/>
  <c r="CS343" i="64" s="1"/>
  <c r="DB1443" i="64" a="1"/>
  <c r="DB1443" i="64" s="1"/>
  <c r="DD343" i="64" a="1"/>
  <c r="DD343" i="64" s="1"/>
  <c r="DA1443" i="64" a="1"/>
  <c r="DA1443" i="64" s="1"/>
  <c r="DC59" i="64" a="1"/>
  <c r="DC59" i="64" s="1"/>
  <c r="DH1824" i="64" a="1"/>
  <c r="DH1824" i="64" s="1"/>
  <c r="DG1844" i="64" a="1"/>
  <c r="DG1844" i="64" s="1"/>
  <c r="DE1444" i="64" a="1"/>
  <c r="DE1444" i="64" s="1"/>
  <c r="DE1865" i="64" a="1"/>
  <c r="DE1865" i="64" s="1"/>
  <c r="DF92" i="64" a="1"/>
  <c r="DF92" i="64" s="1"/>
  <c r="DH1425" i="64" a="1"/>
  <c r="DH1425" i="64" s="1"/>
  <c r="DG54" i="64" a="1"/>
  <c r="DG54" i="64" s="1"/>
  <c r="DG92" i="64" a="1"/>
  <c r="DG92" i="64" s="1"/>
  <c r="DH75" i="64" a="1"/>
  <c r="DH75" i="64" s="1"/>
  <c r="DF1663" i="64" a="1"/>
  <c r="DF1663" i="64" s="1"/>
  <c r="DF1697" i="64" a="1"/>
  <c r="DF1697" i="64" s="1"/>
  <c r="DH1401" i="64" a="1"/>
  <c r="DH1401" i="64" s="1"/>
  <c r="DF1426" i="64" a="1"/>
  <c r="DF1426" i="64" s="1"/>
  <c r="DH106" i="64" a="1"/>
  <c r="DH106" i="64" s="1"/>
  <c r="DH1444" i="64" a="1"/>
  <c r="DH1444" i="64" s="1"/>
  <c r="DE1566" i="64" a="1"/>
  <c r="DE1566" i="64" s="1"/>
  <c r="DE1574" i="64" s="1"/>
  <c r="DH40" i="64" a="1"/>
  <c r="DH40" i="64" s="1"/>
  <c r="CT1824" i="64" a="1"/>
  <c r="CT1824" i="64" s="1"/>
  <c r="CV90" i="64" a="1"/>
  <c r="CV90" i="64" s="1"/>
  <c r="CQ968" i="64" a="1"/>
  <c r="CQ968" i="64" s="1"/>
  <c r="CO75" i="64" a="1"/>
  <c r="CO75" i="64" s="1"/>
  <c r="CQ1443" i="64" a="1"/>
  <c r="CQ1443" i="64" s="1"/>
  <c r="CV92" i="64" a="1"/>
  <c r="CV92" i="64" s="1"/>
  <c r="CQ1865" i="64" a="1"/>
  <c r="CQ1865" i="64" s="1"/>
  <c r="CT1399" i="64" a="1"/>
  <c r="CT1399" i="64" s="1"/>
  <c r="CZ1824" i="64" a="1"/>
  <c r="CZ1824" i="64" s="1"/>
  <c r="CS1425" i="64" a="1"/>
  <c r="CS1425" i="64" s="1"/>
  <c r="DC343" i="64" a="1"/>
  <c r="DC343" i="64" s="1"/>
  <c r="CU59" i="64" a="1"/>
  <c r="CU59" i="64" s="1"/>
  <c r="CU89" i="64" a="1"/>
  <c r="CU89" i="64" s="1"/>
  <c r="CT1401" i="64" a="1"/>
  <c r="CT1401" i="64" s="1"/>
  <c r="CT1566" i="64" a="1"/>
  <c r="CT1566" i="64" s="1"/>
  <c r="CT1574" i="64" s="1"/>
  <c r="DC176" i="64" a="1"/>
  <c r="DC176" i="64" s="1"/>
  <c r="DD968" i="64" a="1"/>
  <c r="DD968" i="64" s="1"/>
  <c r="CZ1697" i="64" a="1"/>
  <c r="CZ1697" i="64" s="1"/>
  <c r="CV1435" i="64" a="1"/>
  <c r="CV1435" i="64" s="1"/>
  <c r="CP1435" i="64" a="1"/>
  <c r="CP1435" i="64" s="1"/>
  <c r="CZ966" i="64" a="1"/>
  <c r="CZ966" i="64" s="1"/>
  <c r="CP343" i="64" a="1"/>
  <c r="CP343" i="64" s="1"/>
  <c r="DC54" i="64" a="1"/>
  <c r="DC54" i="64" s="1"/>
  <c r="CS1444" i="64" a="1"/>
  <c r="CS1444" i="64" s="1"/>
  <c r="CY1434" i="64" a="1"/>
  <c r="CY1434" i="64" s="1"/>
  <c r="CX176" i="64" a="1"/>
  <c r="CX176" i="64" s="1"/>
  <c r="CR343" i="64" a="1"/>
  <c r="CR343" i="64" s="1"/>
  <c r="CS1663" i="64" a="1"/>
  <c r="CS1663" i="64" s="1"/>
  <c r="DD106" i="64" a="1"/>
  <c r="DD106" i="64" s="1"/>
  <c r="CX1566" i="64" a="1"/>
  <c r="CX1566" i="64" s="1"/>
  <c r="CX1574" i="64" s="1"/>
  <c r="CQ343" i="64" a="1"/>
  <c r="CQ343" i="64" s="1"/>
  <c r="CV1824" i="64" a="1"/>
  <c r="CV1824" i="64" s="1"/>
  <c r="CY1566" i="64" a="1"/>
  <c r="CY1566" i="64" s="1"/>
  <c r="CY1574" i="64" s="1"/>
  <c r="DA40" i="64" a="1"/>
  <c r="DA40" i="64" s="1"/>
  <c r="DB1426" i="64" a="1"/>
  <c r="DB1426" i="64" s="1"/>
  <c r="CP90" i="64" a="1"/>
  <c r="CP90" i="64" s="1"/>
  <c r="CV1425" i="64" a="1"/>
  <c r="CV1425" i="64" s="1"/>
  <c r="CW966" i="64" a="1"/>
  <c r="CW966" i="64" s="1"/>
  <c r="CR1399" i="64" a="1"/>
  <c r="CR1399" i="64" s="1"/>
  <c r="DC1663" i="64" a="1"/>
  <c r="DC1663" i="64" s="1"/>
  <c r="DD1425" i="64" a="1"/>
  <c r="DD1425" i="64" s="1"/>
  <c r="CZ1443" i="64" a="1"/>
  <c r="CZ1443" i="64" s="1"/>
  <c r="CX1401" i="64" a="1"/>
  <c r="CX1401" i="64" s="1"/>
  <c r="CW1426" i="64" a="1"/>
  <c r="CW1426" i="64" s="1"/>
  <c r="CX1865" i="64" a="1"/>
  <c r="CX1865" i="64" s="1"/>
  <c r="DE1697" i="64" a="1"/>
  <c r="DE1697" i="64" s="1"/>
  <c r="CW1697" i="64" a="1"/>
  <c r="CW1697" i="64" s="1"/>
  <c r="CS1426" i="64" a="1"/>
  <c r="CS1426" i="64" s="1"/>
  <c r="DF89" i="64" a="1"/>
  <c r="DF89" i="64" s="1"/>
  <c r="DG1399" i="64" a="1"/>
  <c r="DG1399" i="64" s="1"/>
  <c r="DG176" i="64" a="1"/>
  <c r="DG176" i="64" s="1"/>
  <c r="DH1426" i="64" a="1"/>
  <c r="DH1426" i="64" s="1"/>
  <c r="DF106" i="64" a="1"/>
  <c r="DF106" i="64" s="1"/>
  <c r="DG1401" i="64" a="1"/>
  <c r="DG1401" i="64" s="1"/>
  <c r="DH966" i="64" a="1"/>
  <c r="DH966" i="64" s="1"/>
  <c r="DE966" i="64" a="1"/>
  <c r="DE966" i="64" s="1"/>
  <c r="DE59" i="64" a="1"/>
  <c r="DE59" i="64" s="1"/>
  <c r="DG1697" i="64" a="1"/>
  <c r="DG1697" i="64" s="1"/>
  <c r="DH1434" i="64" a="1"/>
  <c r="DH1434" i="64" s="1"/>
  <c r="DH343" i="64" a="1"/>
  <c r="DH343" i="64" s="1"/>
  <c r="DE1663" i="64" a="1"/>
  <c r="DE1663" i="64" s="1"/>
  <c r="DG1566" i="64" a="1"/>
  <c r="DG1566" i="64" s="1"/>
  <c r="DG1574" i="64" s="1"/>
  <c r="CU1443" i="64" a="1"/>
  <c r="CU1443" i="64" s="1"/>
  <c r="CZ1663" i="64" a="1"/>
  <c r="CZ1663" i="64" s="1"/>
  <c r="DB59" i="64" a="1"/>
  <c r="DB59" i="64" s="1"/>
  <c r="CR89" i="64" a="1"/>
  <c r="CR89" i="64" s="1"/>
  <c r="CO1603" i="64" a="1"/>
  <c r="CO1603" i="64" s="1"/>
  <c r="CY968" i="64" a="1"/>
  <c r="CY968" i="64" s="1"/>
  <c r="CQ1566" i="64" a="1"/>
  <c r="CQ1566" i="64" s="1"/>
  <c r="CQ1574" i="64" s="1"/>
  <c r="CV1865" i="64" a="1"/>
  <c r="CV1865" i="64" s="1"/>
  <c r="CY1401" i="64" a="1"/>
  <c r="CY1401" i="64" s="1"/>
  <c r="CQ40" i="64" a="1"/>
  <c r="CQ40" i="64" s="1"/>
  <c r="DB75" i="64" a="1"/>
  <c r="DB75" i="64" s="1"/>
  <c r="CQ90" i="64" a="1"/>
  <c r="CQ90" i="64" s="1"/>
  <c r="CS1844" i="64" a="1"/>
  <c r="CS1844" i="64" s="1"/>
  <c r="CZ106" i="64" a="1"/>
  <c r="CZ106" i="64" s="1"/>
  <c r="CR106" i="64" a="1"/>
  <c r="CR106" i="64" s="1"/>
  <c r="DD90" i="64" a="1"/>
  <c r="DD90" i="64" s="1"/>
  <c r="DD1426" i="64" a="1"/>
  <c r="DD1426" i="64" s="1"/>
  <c r="CQ92" i="64" a="1"/>
  <c r="CQ92" i="64" s="1"/>
  <c r="CU1865" i="64" a="1"/>
  <c r="CU1865" i="64" s="1"/>
  <c r="CR1434" i="64" a="1"/>
  <c r="CR1434" i="64" s="1"/>
  <c r="CS1697" i="64" a="1"/>
  <c r="CS1697" i="64" s="1"/>
  <c r="DC89" i="64" a="1"/>
  <c r="DC89" i="64" s="1"/>
  <c r="DD59" i="64" a="1"/>
  <c r="DD59" i="64" s="1"/>
  <c r="CP54" i="64" a="1"/>
  <c r="CP54" i="64" s="1"/>
  <c r="CU1401" i="64" a="1"/>
  <c r="CU1401" i="64" s="1"/>
  <c r="CZ91" i="64" a="1"/>
  <c r="CZ91" i="64" s="1"/>
  <c r="CR1824" i="64" a="1"/>
  <c r="CR1824" i="64" s="1"/>
  <c r="CT1443" i="64" a="1"/>
  <c r="CT1443" i="64" s="1"/>
  <c r="DB1399" i="64" a="1"/>
  <c r="DB1399" i="64" s="1"/>
  <c r="CU176" i="64" a="1"/>
  <c r="CU176" i="64" s="1"/>
  <c r="CV343" i="64" a="1"/>
  <c r="CV343" i="64" s="1"/>
  <c r="CT1844" i="64" a="1"/>
  <c r="CT1844" i="64" s="1"/>
  <c r="CO91" i="64" a="1"/>
  <c r="CO91" i="64" s="1"/>
  <c r="DC1435" i="64" a="1"/>
  <c r="DC1435" i="64" s="1"/>
  <c r="DA59" i="64" a="1"/>
  <c r="DA59" i="64" s="1"/>
  <c r="CQ176" i="64" a="1"/>
  <c r="CQ176" i="64" s="1"/>
  <c r="CV968" i="64" a="1"/>
  <c r="CV968" i="64" s="1"/>
  <c r="CU1426" i="64" a="1"/>
  <c r="CU1426" i="64" s="1"/>
  <c r="CS59" i="64" a="1"/>
  <c r="CS59" i="64" s="1"/>
  <c r="DB1697" i="64" a="1"/>
  <c r="DB1697" i="64" s="1"/>
  <c r="DD75" i="64" a="1"/>
  <c r="DD75" i="64" s="1"/>
  <c r="CU1844" i="64" a="1"/>
  <c r="CU1844" i="64" s="1"/>
  <c r="CX1444" i="64" a="1"/>
  <c r="CX1444" i="64" s="1"/>
  <c r="CY176" i="64" a="1"/>
  <c r="CY176" i="64" s="1"/>
  <c r="CY92" i="64" a="1"/>
  <c r="CY92" i="64" s="1"/>
  <c r="CU343" i="64" a="1"/>
  <c r="CU343" i="64" s="1"/>
  <c r="CY1426" i="64" a="1"/>
  <c r="CY1426" i="64" s="1"/>
  <c r="CY1663" i="64" a="1"/>
  <c r="CY1663" i="64" s="1"/>
  <c r="DH1844" i="64" a="1"/>
  <c r="DH1844" i="64" s="1"/>
  <c r="DF1443" i="64" a="1"/>
  <c r="DF1443" i="64" s="1"/>
  <c r="DE1425" i="64" a="1"/>
  <c r="DE1425" i="64" s="1"/>
  <c r="DE1443" i="64" a="1"/>
  <c r="DE1443" i="64" s="1"/>
  <c r="DG343" i="64" a="1"/>
  <c r="DG343" i="64" s="1"/>
  <c r="DG1426" i="64" a="1"/>
  <c r="DG1426" i="64" s="1"/>
  <c r="DF968" i="64" a="1"/>
  <c r="DF968" i="64" s="1"/>
  <c r="DE40" i="64" a="1"/>
  <c r="DE40" i="64" s="1"/>
  <c r="DH1663" i="64" a="1"/>
  <c r="DH1663" i="64" s="1"/>
  <c r="DH90" i="64" a="1"/>
  <c r="DH90" i="64" s="1"/>
  <c r="DG966" i="64" a="1"/>
  <c r="DG966" i="64" s="1"/>
  <c r="DE54" i="64" a="1"/>
  <c r="DE54" i="64" s="1"/>
  <c r="CU1425" i="64" a="1"/>
  <c r="CU1425" i="64" s="1"/>
  <c r="CY1435" i="64" a="1"/>
  <c r="CY1435" i="64" s="1"/>
  <c r="CW1425" i="64" a="1"/>
  <c r="CW1425" i="64" s="1"/>
  <c r="CR91" i="64" a="1"/>
  <c r="CR91" i="64" s="1"/>
  <c r="CU90" i="64" a="1"/>
  <c r="CU90" i="64" s="1"/>
  <c r="CS1824" i="64" a="1"/>
  <c r="CS1824" i="64" s="1"/>
  <c r="CR40" i="64" a="1"/>
  <c r="CR40" i="64" s="1"/>
  <c r="CV54" i="64" a="1"/>
  <c r="CV54" i="64" s="1"/>
  <c r="CU1434" i="64" a="1"/>
  <c r="CU1434" i="64" s="1"/>
  <c r="DC966" i="64" a="1"/>
  <c r="DC966" i="64" s="1"/>
  <c r="CY90" i="64" a="1"/>
  <c r="CY90" i="64" s="1"/>
  <c r="CU1566" i="64" a="1"/>
  <c r="CU1566" i="64" s="1"/>
  <c r="CU1574" i="64" s="1"/>
  <c r="CV75" i="64" a="1"/>
  <c r="CV75" i="64" s="1"/>
  <c r="CV1844" i="64" a="1"/>
  <c r="CV1844" i="64" s="1"/>
  <c r="CV1443" i="64" a="1"/>
  <c r="CV1443" i="64" s="1"/>
  <c r="DB106" i="64" a="1"/>
  <c r="DB106" i="64" s="1"/>
  <c r="DD1865" i="64" a="1"/>
  <c r="DD1865" i="64" s="1"/>
  <c r="CP1399" i="64" a="1"/>
  <c r="CP1399" i="64" s="1"/>
  <c r="CO90" i="64" a="1"/>
  <c r="CO90" i="64" s="1"/>
  <c r="CP176" i="64" a="1"/>
  <c r="CP176" i="64" s="1"/>
  <c r="CR59" i="64" a="1"/>
  <c r="CR59" i="64" s="1"/>
  <c r="DA176" i="64" a="1"/>
  <c r="DA176" i="64" s="1"/>
  <c r="DD966" i="64" a="1"/>
  <c r="DD966" i="64" s="1"/>
  <c r="CY106" i="64" a="1"/>
  <c r="CY106" i="64" s="1"/>
  <c r="CQ91" i="64" a="1"/>
  <c r="CQ91" i="64" s="1"/>
  <c r="CR1566" i="64" a="1"/>
  <c r="CR1566" i="64" s="1"/>
  <c r="CR1574" i="64" s="1"/>
  <c r="CY54" i="64" a="1"/>
  <c r="CY54" i="64" s="1"/>
  <c r="CU106" i="64" a="1"/>
  <c r="CU106" i="64" s="1"/>
  <c r="DD1401" i="64" a="1"/>
  <c r="DD1401" i="64" s="1"/>
  <c r="CT1434" i="64" a="1"/>
  <c r="CT1434" i="64" s="1"/>
  <c r="CT106" i="64" a="1"/>
  <c r="CT106" i="64" s="1"/>
  <c r="CY1425" i="64" a="1"/>
  <c r="CY1425" i="64" s="1"/>
  <c r="CP1443" i="64" a="1"/>
  <c r="CP1443" i="64" s="1"/>
  <c r="DD92" i="64" a="1"/>
  <c r="DD92" i="64" s="1"/>
  <c r="CO1566" i="64" a="1"/>
  <c r="CO1566" i="64" s="1"/>
  <c r="CZ1844" i="64" a="1"/>
  <c r="CZ1844" i="64" s="1"/>
  <c r="CP1824" i="64" a="1"/>
  <c r="CP1824" i="64" s="1"/>
  <c r="CU1824" i="64" a="1"/>
  <c r="CU1824" i="64" s="1"/>
  <c r="CW40" i="64" a="1"/>
  <c r="CW40" i="64" s="1"/>
  <c r="DA1444" i="64" a="1"/>
  <c r="DA1444" i="64" s="1"/>
  <c r="DC1844" i="64" a="1"/>
  <c r="DC1844" i="64" s="1"/>
  <c r="CW91" i="64" a="1"/>
  <c r="CW91" i="64" s="1"/>
  <c r="CW1401" i="64" a="1"/>
  <c r="CW1401" i="64" s="1"/>
  <c r="CX1435" i="64" a="1"/>
  <c r="CX1435" i="64" s="1"/>
  <c r="CW54" i="64" a="1"/>
  <c r="CW54" i="64" s="1"/>
  <c r="CV59" i="64" a="1"/>
  <c r="CV59" i="64" s="1"/>
  <c r="CT89" i="64" a="1"/>
  <c r="CT89" i="64" s="1"/>
  <c r="CX75" i="64" a="1"/>
  <c r="CX75" i="64" s="1"/>
  <c r="DE343" i="64" a="1"/>
  <c r="DE343" i="64" s="1"/>
  <c r="DE75" i="64" a="1"/>
  <c r="DE75" i="64" s="1"/>
  <c r="DH176" i="64" a="1"/>
  <c r="DH176" i="64" s="1"/>
  <c r="DG1444" i="64" a="1"/>
  <c r="DG1444" i="64" s="1"/>
  <c r="DG1663" i="64" a="1"/>
  <c r="DG1663" i="64" s="1"/>
  <c r="DH89" i="64" a="1"/>
  <c r="DH89" i="64" s="1"/>
  <c r="DH92" i="64" a="1"/>
  <c r="DH92" i="64" s="1"/>
  <c r="DF1399" i="64" a="1"/>
  <c r="DF1399" i="64" s="1"/>
  <c r="DG91" i="64" a="1"/>
  <c r="DG91" i="64" s="1"/>
  <c r="DG40" i="64" a="1"/>
  <c r="DG40" i="64" s="1"/>
  <c r="CR176" i="64" a="1"/>
  <c r="CR176" i="64" s="1"/>
  <c r="CO1697" i="64" a="1"/>
  <c r="CO1697" i="64" s="1"/>
  <c r="CO92" i="64" a="1"/>
  <c r="CO92" i="64" s="1"/>
  <c r="CQ89" i="64" a="1"/>
  <c r="CQ89" i="64" s="1"/>
  <c r="CU1663" i="64" a="1"/>
  <c r="CU1663" i="64" s="1"/>
  <c r="CQ1603" i="64" a="1"/>
  <c r="CQ1603" i="64" s="1"/>
  <c r="CR1443" i="64" a="1"/>
  <c r="CR1443" i="64" s="1"/>
  <c r="CP1566" i="64" a="1"/>
  <c r="CP1566" i="64" s="1"/>
  <c r="CP1574" i="64" s="1"/>
  <c r="CS968" i="64" a="1"/>
  <c r="CS968" i="64" s="1"/>
  <c r="DB92" i="64" a="1"/>
  <c r="DB92" i="64" s="1"/>
  <c r="CT1697" i="64" a="1"/>
  <c r="CT1697" i="64" s="1"/>
  <c r="CZ40" i="64" a="1"/>
  <c r="CZ40" i="64" s="1"/>
  <c r="CX1824" i="64" a="1"/>
  <c r="CX1824" i="64" s="1"/>
  <c r="CP1434" i="64" a="1"/>
  <c r="CP1434" i="64" s="1"/>
  <c r="CO1425" i="64" a="1"/>
  <c r="CO1425" i="64" s="1"/>
  <c r="DC1566" i="64" a="1"/>
  <c r="DC1566" i="64" s="1"/>
  <c r="DC1574" i="64" s="1"/>
  <c r="DD1824" i="64" a="1"/>
  <c r="DD1824" i="64" s="1"/>
  <c r="CS75" i="64" a="1"/>
  <c r="CS75" i="64" s="1"/>
  <c r="CP1401" i="64" a="1"/>
  <c r="CP1401" i="64" s="1"/>
  <c r="CY75" i="64" a="1"/>
  <c r="CY75" i="64" s="1"/>
  <c r="CU54" i="64" a="1"/>
  <c r="CU54" i="64" s="1"/>
  <c r="DC1426" i="64" a="1"/>
  <c r="DC1426" i="64" s="1"/>
  <c r="DB91" i="64" a="1"/>
  <c r="DB91" i="64" s="1"/>
  <c r="CY91" i="64" a="1"/>
  <c r="CY91" i="64" s="1"/>
  <c r="CX92" i="64" a="1"/>
  <c r="CX92" i="64" s="1"/>
  <c r="CQ106" i="64" a="1"/>
  <c r="CQ106" i="64" s="1"/>
  <c r="CY89" i="64" a="1"/>
  <c r="CY89" i="64" s="1"/>
  <c r="DC1444" i="64" a="1"/>
  <c r="DC1444" i="64" s="1"/>
  <c r="DB343" i="64" a="1"/>
  <c r="DB343" i="64" s="1"/>
  <c r="CP1865" i="64" a="1"/>
  <c r="CP1865" i="64" s="1"/>
  <c r="CS1434" i="64" a="1"/>
  <c r="CS1434" i="64" s="1"/>
  <c r="CO1824" i="64" a="1"/>
  <c r="CO1824" i="64" s="1"/>
  <c r="CP1697" i="64" a="1"/>
  <c r="CP1697" i="64" s="1"/>
  <c r="DD1399" i="64" a="1"/>
  <c r="DD1399" i="64" s="1"/>
  <c r="CR54" i="64" a="1"/>
  <c r="CR54" i="64" s="1"/>
  <c r="CZ92" i="64" a="1"/>
  <c r="CZ92" i="64" s="1"/>
  <c r="CX54" i="64" a="1"/>
  <c r="CX54" i="64" s="1"/>
  <c r="CS1865" i="64" a="1"/>
  <c r="CS1865" i="64" s="1"/>
  <c r="CO40" i="64" a="1"/>
  <c r="CO40" i="64" s="1"/>
  <c r="DD176" i="64" a="1"/>
  <c r="DD176" i="64" s="1"/>
  <c r="CW92" i="64" a="1"/>
  <c r="CW92" i="64" s="1"/>
  <c r="CX89" i="64" a="1"/>
  <c r="CX89" i="64" s="1"/>
  <c r="CY343" i="64" a="1"/>
  <c r="CY343" i="64" s="1"/>
  <c r="CW106" i="64" a="1"/>
  <c r="CW106" i="64" s="1"/>
  <c r="CY1697" i="64" a="1"/>
  <c r="CY1697" i="64" s="1"/>
  <c r="CX40" i="64" a="1"/>
  <c r="CX40" i="64" s="1"/>
  <c r="CV966" i="64" a="1"/>
  <c r="CV966" i="64" s="1"/>
  <c r="CS1443" i="64" a="1"/>
  <c r="CS1443" i="64" s="1"/>
  <c r="DJ1865" i="64" a="1"/>
  <c r="DJ1865" i="64" s="1"/>
  <c r="DJ1663" i="64" a="1"/>
  <c r="DJ1663" i="64" s="1"/>
  <c r="DJ40" i="64" a="1"/>
  <c r="DJ40" i="64" s="1"/>
  <c r="DL54" i="64" a="1"/>
  <c r="DL54" i="64" s="1"/>
  <c r="DJ1844" i="64" a="1"/>
  <c r="DJ1844" i="64" s="1"/>
  <c r="DJ106" i="64" a="1"/>
  <c r="DJ106" i="64" s="1"/>
  <c r="DL1443" i="64" a="1"/>
  <c r="DL1443" i="64" s="1"/>
  <c r="DL2075" i="64" a="1"/>
  <c r="DL2075" i="64" s="1"/>
  <c r="DJ968" i="64" a="1"/>
  <c r="DJ968" i="64" s="1"/>
  <c r="DJ75" i="64" a="1"/>
  <c r="DJ75" i="64" s="1"/>
  <c r="DL1322" i="64" a="1"/>
  <c r="DL1322" i="64" s="1"/>
  <c r="DJ1444" i="64" a="1"/>
  <c r="DJ1444" i="64" s="1"/>
  <c r="DJ89" i="64" a="1"/>
  <c r="DJ89" i="64" s="1"/>
  <c r="DI968" i="64" a="1"/>
  <c r="DI968" i="64" s="1"/>
  <c r="DJ966" i="64" a="1"/>
  <c r="DJ966" i="64" s="1"/>
  <c r="DL1299" i="64" a="1"/>
  <c r="DL1299" i="64" s="1"/>
  <c r="DI59" i="64" a="1"/>
  <c r="DI59" i="64" s="1"/>
  <c r="DL1347" i="64" a="1"/>
  <c r="DL1347" i="64" s="1"/>
  <c r="DJ1443" i="64" a="1"/>
  <c r="DJ1443" i="64" s="1"/>
  <c r="DJ1426" i="64" a="1"/>
  <c r="DJ1426" i="64" s="1"/>
  <c r="DJ1399" i="64" a="1"/>
  <c r="DJ1399" i="64" s="1"/>
  <c r="DL942" i="64" a="1"/>
  <c r="DL942" i="64" s="1"/>
  <c r="DL918" i="64" a="1"/>
  <c r="DL918" i="64" s="1"/>
  <c r="DL1075" i="64" a="1"/>
  <c r="DL1075" i="64" s="1"/>
  <c r="DI40" i="64" a="1"/>
  <c r="DI40" i="64" s="1"/>
  <c r="DI1434" i="64" a="1"/>
  <c r="DI1434" i="64" s="1"/>
  <c r="DL1663" i="64" a="1"/>
  <c r="DL1663" i="64" s="1"/>
  <c r="DL2101" i="64" a="1"/>
  <c r="DL2101" i="64" s="1"/>
  <c r="DL1293" i="64" a="1"/>
  <c r="DL1293" i="64" s="1"/>
  <c r="DL40" i="64" a="1"/>
  <c r="DL40" i="64" s="1"/>
  <c r="DL1566" i="64" a="1"/>
  <c r="DL1566" i="64" s="1"/>
  <c r="DL1574" i="64" s="1"/>
  <c r="DI89" i="64" a="1"/>
  <c r="DI89" i="64" s="1"/>
  <c r="DL501" i="64" a="1"/>
  <c r="DL501" i="64" s="1"/>
  <c r="DL1014" i="64" a="1"/>
  <c r="DL1014" i="64" s="1"/>
  <c r="DI92" i="64" a="1"/>
  <c r="DI92" i="64" s="1"/>
  <c r="DL319" i="64" a="1"/>
  <c r="DL319" i="64" s="1"/>
  <c r="DL944" i="64" a="1"/>
  <c r="DL944" i="64" s="1"/>
  <c r="DL968" i="64" a="1"/>
  <c r="DL968" i="64" s="1"/>
  <c r="DL342" i="64" a="1"/>
  <c r="DL342" i="64" s="1"/>
  <c r="DL2126" i="64" a="1"/>
  <c r="DL2126" i="64" s="1"/>
  <c r="DI176" i="64" a="1"/>
  <c r="DI176" i="64" s="1"/>
  <c r="DL402" i="64" a="1"/>
  <c r="DL402" i="64" s="1"/>
  <c r="DL424" i="64" a="1"/>
  <c r="DL424" i="64" s="1"/>
  <c r="DL1401" i="64" a="1"/>
  <c r="DL1401" i="64" s="1"/>
  <c r="DL60" i="64" a="1"/>
  <c r="DL60" i="64" s="1"/>
  <c r="DL91" i="64" a="1"/>
  <c r="DL91" i="64" s="1"/>
  <c r="DJ176" i="64" a="1"/>
  <c r="DJ176" i="64" s="1"/>
  <c r="DL2152" i="64" a="1"/>
  <c r="DL2152" i="64" s="1"/>
  <c r="DL1267" i="64" a="1"/>
  <c r="DL1267" i="64" s="1"/>
  <c r="DL1268" i="64" s="1"/>
  <c r="DL1426" i="64" a="1"/>
  <c r="DL1426" i="64" s="1"/>
  <c r="DL343" i="64" a="1"/>
  <c r="DL343" i="64" s="1"/>
  <c r="DL429" i="64" a="1"/>
  <c r="DL429" i="64" s="1"/>
  <c r="DL1187" i="64" a="1"/>
  <c r="DL1187" i="64" s="1"/>
  <c r="DL1146" i="64" a="1"/>
  <c r="DL1146" i="64" s="1"/>
  <c r="DL1865" i="64" a="1"/>
  <c r="DL1865" i="64" s="1"/>
  <c r="DL823" i="64" a="1"/>
  <c r="DL823" i="64" s="1"/>
  <c r="DL176" i="64" a="1"/>
  <c r="DL176" i="64" s="1"/>
  <c r="DI1844" i="64" a="1"/>
  <c r="DI1844" i="64" s="1"/>
  <c r="DJ1435" i="64" a="1"/>
  <c r="DJ1435" i="64" s="1"/>
  <c r="DJ1401" i="64" a="1"/>
  <c r="DJ1401" i="64" s="1"/>
  <c r="DJ1434" i="64" a="1"/>
  <c r="DJ1434" i="64" s="1"/>
  <c r="DJ54" i="64" a="1"/>
  <c r="DJ54" i="64" s="1"/>
  <c r="DJ1697" i="64" a="1"/>
  <c r="DJ1697" i="64" s="1"/>
  <c r="DL503" i="64" a="1"/>
  <c r="DL503" i="64" s="1"/>
  <c r="DL89" i="64" a="1"/>
  <c r="DL89" i="64" s="1"/>
  <c r="DL59" i="64" a="1"/>
  <c r="DL59" i="64" s="1"/>
  <c r="DL106" i="64" a="1"/>
  <c r="DL106" i="64" s="1"/>
  <c r="DI106" i="64" a="1"/>
  <c r="DI106" i="64" s="1"/>
  <c r="DL53" i="64" a="1"/>
  <c r="DL53" i="64" s="1"/>
  <c r="DL799" i="64" a="1"/>
  <c r="DL799" i="64" s="1"/>
  <c r="DL1288" i="64" a="1"/>
  <c r="DL1288" i="64" s="1"/>
  <c r="DI1399" i="64" a="1"/>
  <c r="DI1399" i="64" s="1"/>
  <c r="DL1824" i="64" a="1"/>
  <c r="DL1824" i="64" s="1"/>
  <c r="DI54" i="64" a="1"/>
  <c r="DI54" i="64" s="1"/>
  <c r="DL55" i="64" a="1"/>
  <c r="DL55" i="64" s="1"/>
  <c r="DL1012" i="64" a="1"/>
  <c r="DL1012" i="64" s="1"/>
  <c r="DL1399" i="64" a="1"/>
  <c r="DL1399" i="64" s="1"/>
  <c r="DI343" i="64" a="1"/>
  <c r="DI343" i="64" s="1"/>
  <c r="DL1697" i="64" a="1"/>
  <c r="DL1697" i="64" s="1"/>
  <c r="DL1375" i="64" a="1"/>
  <c r="DL1375" i="64" s="1"/>
  <c r="DL2202" i="64" a="1"/>
  <c r="DL2202" i="64" s="1"/>
  <c r="DL107" i="64" a="1"/>
  <c r="DL107" i="64" s="1"/>
  <c r="DI1425" i="64" a="1"/>
  <c r="DI1425" i="64" s="1"/>
  <c r="DL454" i="64" a="1"/>
  <c r="DL454" i="64" s="1"/>
  <c r="DL990" i="64" a="1"/>
  <c r="DL990" i="64" s="1"/>
  <c r="DL1844" i="64" a="1"/>
  <c r="DL1844" i="64" s="1"/>
  <c r="DJ1425" i="64" a="1"/>
  <c r="DJ1425" i="64" s="1"/>
  <c r="DJ1566" i="64" a="1"/>
  <c r="DJ1566" i="64" s="1"/>
  <c r="DJ1574" i="64" s="1"/>
  <c r="DJ343" i="64" a="1"/>
  <c r="DJ343" i="64" s="1"/>
  <c r="DI91" i="64" a="1"/>
  <c r="DI91" i="64" s="1"/>
  <c r="DL2178" i="64" a="1"/>
  <c r="DL2178" i="64" s="1"/>
  <c r="DI966" i="64" a="1"/>
  <c r="DI966" i="64" s="1"/>
  <c r="DI1697" i="64" a="1"/>
  <c r="DI1697" i="64" s="1"/>
  <c r="DL1040" i="64" a="1"/>
  <c r="DL1040" i="64" s="1"/>
  <c r="DL966" i="64" a="1"/>
  <c r="DL966" i="64" s="1"/>
  <c r="DI75" i="64" a="1"/>
  <c r="DI75" i="64" s="1"/>
  <c r="DL1434" i="64" a="1"/>
  <c r="DL1434" i="64" s="1"/>
  <c r="DI1444" i="64" a="1"/>
  <c r="DI1444" i="64" s="1"/>
  <c r="DI1401" i="64" a="1"/>
  <c r="DI1401" i="64" s="1"/>
  <c r="DI90" i="64" a="1"/>
  <c r="DI90" i="64" s="1"/>
  <c r="DL92" i="64" a="1"/>
  <c r="DL92" i="64" s="1"/>
  <c r="DL1444" i="64" a="1"/>
  <c r="DL1444" i="64" s="1"/>
  <c r="DI1426" i="64" a="1"/>
  <c r="DI1426" i="64" s="1"/>
  <c r="DI1663" i="64" a="1"/>
  <c r="DI1663" i="64" s="1"/>
  <c r="DJ91" i="64" a="1"/>
  <c r="DJ91" i="64" s="1"/>
  <c r="DJ92" i="64" a="1"/>
  <c r="DJ92" i="64" s="1"/>
  <c r="DJ59" i="64" a="1"/>
  <c r="DJ59" i="64" s="1"/>
  <c r="DJ90" i="64" a="1"/>
  <c r="DJ90" i="64" s="1"/>
  <c r="DL1435" i="64" a="1"/>
  <c r="DL1435" i="64" s="1"/>
  <c r="DL1353" i="64" a="1"/>
  <c r="DL1353" i="64" s="1"/>
  <c r="DI1566" i="64" a="1"/>
  <c r="DI1566" i="64" s="1"/>
  <c r="DI1574" i="64" s="1"/>
  <c r="DL1345" i="64" a="1"/>
  <c r="DL1345" i="64" s="1"/>
  <c r="DI1435" i="64" a="1"/>
  <c r="DI1435" i="64" s="1"/>
  <c r="DL90" i="64" a="1"/>
  <c r="DL90" i="64" s="1"/>
  <c r="DI1443" i="64" a="1"/>
  <c r="DI1443" i="64" s="1"/>
  <c r="DL525" i="64" a="1"/>
  <c r="DL525" i="64" s="1"/>
  <c r="DL75" i="64" a="1"/>
  <c r="DL75" i="64" s="1"/>
  <c r="DL1425" i="64" a="1"/>
  <c r="DL1425" i="64" s="1"/>
  <c r="DL1110" i="64" a="1"/>
  <c r="DL1110" i="64" s="1"/>
  <c r="DK1425" i="64" a="1"/>
  <c r="DK1425" i="64" s="1"/>
  <c r="DK1426" i="64" a="1"/>
  <c r="DK1426" i="64" s="1"/>
  <c r="DK1434" i="64" a="1"/>
  <c r="DK1434" i="64" s="1"/>
  <c r="DK1435" i="64" a="1"/>
  <c r="DK1435" i="64" s="1"/>
  <c r="DK1443" i="64" a="1"/>
  <c r="DK1443" i="64" s="1"/>
  <c r="DK1444" i="64" a="1"/>
  <c r="DK1444" i="64" s="1"/>
  <c r="DK1566" i="64" a="1"/>
  <c r="DK1566" i="64" s="1"/>
  <c r="DK1574" i="64" s="1"/>
  <c r="DK54" i="64" a="1"/>
  <c r="DK54" i="64" s="1"/>
  <c r="DK1401" i="64" a="1"/>
  <c r="DK1401" i="64" s="1"/>
  <c r="DK106" i="64" a="1"/>
  <c r="DK106" i="64" s="1"/>
  <c r="DK40" i="64" a="1"/>
  <c r="DK40" i="64" s="1"/>
  <c r="DK1399" i="64" a="1"/>
  <c r="DK1399" i="64" s="1"/>
  <c r="DK92" i="64" a="1"/>
  <c r="DK92" i="64" s="1"/>
  <c r="DK968" i="64" a="1"/>
  <c r="DK968" i="64" s="1"/>
  <c r="DK91" i="64" a="1"/>
  <c r="DK91" i="64" s="1"/>
  <c r="DK966" i="64" a="1"/>
  <c r="DK966" i="64" s="1"/>
  <c r="DK90" i="64" a="1"/>
  <c r="DK90" i="64" s="1"/>
  <c r="DK343" i="64" a="1"/>
  <c r="DK343" i="64" s="1"/>
  <c r="DK89" i="64" a="1"/>
  <c r="DK89" i="64" s="1"/>
  <c r="DK1697" i="64" a="1"/>
  <c r="DK1697" i="64" s="1"/>
  <c r="DK176" i="64" a="1"/>
  <c r="DK176" i="64" s="1"/>
  <c r="DK75" i="64" a="1"/>
  <c r="DK75" i="64" s="1"/>
  <c r="DK1663" i="64" a="1"/>
  <c r="DK1663" i="64" s="1"/>
  <c r="DK59" i="64" a="1"/>
  <c r="DK59" i="64" s="1"/>
  <c r="DK1865" i="64" a="1"/>
  <c r="DK1865" i="64" s="1"/>
  <c r="DK1844" i="64" a="1"/>
  <c r="DK1844" i="64" s="1"/>
  <c r="DF1865" i="64" a="1"/>
  <c r="DF1865" i="64" s="1"/>
  <c r="DI1865" i="64" a="1"/>
  <c r="DI1865" i="64" s="1"/>
  <c r="DI1824" i="64" a="1"/>
  <c r="DI1824" i="64" s="1"/>
  <c r="DK1824" i="64" a="1"/>
  <c r="DK1824" i="64" s="1"/>
  <c r="DJ1824" i="64" a="1"/>
  <c r="DJ1824" i="64" s="1"/>
  <c r="DF1824" i="64" a="1"/>
  <c r="DF1824" i="64" s="1"/>
  <c r="AR1537" i="64"/>
  <c r="AQ1539" i="64"/>
  <c r="AR1516" i="64"/>
  <c r="AR1518" i="64" s="1"/>
  <c r="CP2178" i="64" a="1"/>
  <c r="CP2178" i="64" s="1"/>
  <c r="DF2178" i="64" a="1"/>
  <c r="DF2178" i="64" s="1"/>
  <c r="DA2178" i="64" a="1"/>
  <c r="DA2178" i="64" s="1"/>
  <c r="CU2178" i="64" a="1"/>
  <c r="CU2178" i="64" s="1"/>
  <c r="DC2178" i="64" a="1"/>
  <c r="DC2178" i="64" s="1"/>
  <c r="DH2178" i="64" a="1"/>
  <c r="DH2178" i="64" s="1"/>
  <c r="DE2178" i="64" a="1"/>
  <c r="DE2178" i="64" s="1"/>
  <c r="DI2178" i="64" a="1"/>
  <c r="DI2178" i="64" s="1"/>
  <c r="CV2178" i="64" a="1"/>
  <c r="CV2178" i="64" s="1"/>
  <c r="CS2178" i="64" a="1"/>
  <c r="CS2178" i="64" s="1"/>
  <c r="CR2178" i="64" a="1"/>
  <c r="CR2178" i="64" s="1"/>
  <c r="CO2178" i="64" a="1"/>
  <c r="CO2178" i="64" s="1"/>
  <c r="CX2178" i="64" a="1"/>
  <c r="CX2178" i="64" s="1"/>
  <c r="DB2178" i="64" a="1"/>
  <c r="DB2178" i="64" s="1"/>
  <c r="CY2178" i="64" a="1"/>
  <c r="CY2178" i="64" s="1"/>
  <c r="CT2178" i="64" a="1"/>
  <c r="CT2178" i="64" s="1"/>
  <c r="CZ2178" i="64" a="1"/>
  <c r="CZ2178" i="64" s="1"/>
  <c r="CW2178" i="64" a="1"/>
  <c r="CW2178" i="64" s="1"/>
  <c r="DJ2178" i="64" a="1"/>
  <c r="DJ2178" i="64" s="1"/>
  <c r="DG2178" i="64" a="1"/>
  <c r="DG2178" i="64" s="1"/>
  <c r="DK2178" i="64" a="1"/>
  <c r="DK2178" i="64" s="1"/>
  <c r="CQ2178" i="64" a="1"/>
  <c r="CQ2178" i="64" s="1"/>
  <c r="DD2178" i="64" a="1"/>
  <c r="DD2178" i="64" s="1"/>
  <c r="DJ1472" i="64"/>
  <c r="DJ1474" i="64" s="1"/>
  <c r="DI1474" i="64"/>
  <c r="V1472" i="64"/>
  <c r="R1637" i="64"/>
  <c r="R1569" i="64"/>
  <c r="R1605" i="64"/>
  <c r="CW2010" i="64" a="1"/>
  <c r="CV1400" i="64" a="1"/>
  <c r="DI554" i="64" a="1"/>
  <c r="DL320" i="64" a="1"/>
  <c r="DL1323" i="64" a="1"/>
  <c r="CW554" i="64" a="1"/>
  <c r="DF1866" i="64" a="1"/>
  <c r="DK1866" i="64" a="1"/>
  <c r="DD1823" i="64" a="1"/>
  <c r="DF1845" i="64" a="1"/>
  <c r="CT1400" i="64" a="1"/>
  <c r="CV554" i="64" a="1"/>
  <c r="DJ1400" i="64" a="1"/>
  <c r="AW852" i="64" a="1"/>
  <c r="CZ367" i="64" a="1"/>
  <c r="CO1866" i="64" a="1"/>
  <c r="DG1845" i="64" a="1"/>
  <c r="DD1866" i="64" a="1"/>
  <c r="CS1431" i="64" a="1"/>
  <c r="DG1823" i="64" a="1"/>
  <c r="CU1845" i="64" a="1"/>
  <c r="DL1076" i="64" a="1"/>
  <c r="AX588" i="64" a="1"/>
  <c r="CW1845" i="64" a="1"/>
  <c r="CQ1845" i="64" a="1"/>
  <c r="DJ367" i="64" a="1"/>
  <c r="DL1431" i="64" a="1"/>
  <c r="DA554" i="64" a="1"/>
  <c r="CO1845" i="64" a="1"/>
  <c r="CW1823" i="64" a="1"/>
  <c r="DG1400" i="64" a="1"/>
  <c r="CP1845" i="64" a="1"/>
  <c r="CP1400" i="64" a="1"/>
  <c r="DL2010" i="64" a="1"/>
  <c r="CS554" i="64" a="1"/>
  <c r="DB1430" i="64" a="1"/>
  <c r="DL1845" i="64" a="1"/>
  <c r="CX2010" i="64" a="1"/>
  <c r="DK1430" i="64" a="1"/>
  <c r="CS1400" i="64" a="1"/>
  <c r="CT1431" i="64" a="1"/>
  <c r="CO1823" i="64" a="1"/>
  <c r="CP1431" i="64" a="1"/>
  <c r="CS1866" i="64" a="1"/>
  <c r="DI1430" i="64" a="1"/>
  <c r="DJ1823" i="64" a="1"/>
  <c r="DD367" i="64" a="1"/>
  <c r="CS367" i="64" a="1"/>
  <c r="CY367" i="64" a="1"/>
  <c r="DI367" i="64" a="1"/>
  <c r="DK1400" i="64" a="1"/>
  <c r="DD1430" i="64" a="1"/>
  <c r="CW367" i="64" a="1"/>
  <c r="CW1866" i="64" a="1"/>
  <c r="DC554" i="64" a="1"/>
  <c r="DL1400" i="64" a="1"/>
  <c r="CQ1823" i="64" a="1"/>
  <c r="DH554" i="64" a="1"/>
  <c r="CV367" i="64" a="1"/>
  <c r="DG367" i="64" a="1"/>
  <c r="DL1186" i="64" a="1"/>
  <c r="DD554" i="64" a="1"/>
  <c r="CY1431" i="64" a="1"/>
  <c r="CP1823" i="64" a="1"/>
  <c r="AV853" i="64" a="1"/>
  <c r="DL1346" i="64" a="1"/>
  <c r="DK2010" i="64" a="1"/>
  <c r="DC1866" i="64" a="1"/>
  <c r="CY1845" i="64" a="1"/>
  <c r="CY1430" i="64" a="1"/>
  <c r="CU1431" i="64" a="1"/>
  <c r="CQ367" i="64" a="1"/>
  <c r="CO1400" i="64" a="1"/>
  <c r="DK1431" i="64" a="1"/>
  <c r="CZ1866" i="64" a="1"/>
  <c r="DB554" i="64" a="1"/>
  <c r="CO1430" i="64" a="1"/>
  <c r="CO367" i="64" a="1"/>
  <c r="CS1430" i="64" a="1"/>
  <c r="CQ1866" i="64" a="1"/>
  <c r="DE1400" i="64" a="1"/>
  <c r="DL431" i="64" a="1"/>
  <c r="DA367" i="64" a="1"/>
  <c r="CQ554" i="64" a="1"/>
  <c r="CZ1845" i="64" a="1"/>
  <c r="CT1823" i="64" a="1"/>
  <c r="CZ1430" i="64" a="1"/>
  <c r="CU554" i="64" a="1"/>
  <c r="CR1430" i="64" a="1"/>
  <c r="CR1866" i="64" a="1"/>
  <c r="DI1431" i="64" a="1"/>
  <c r="DL1430" i="64" a="1"/>
  <c r="DF1823" i="64" a="1"/>
  <c r="CX1823" i="64" a="1"/>
  <c r="CV1866" i="64" a="1"/>
  <c r="DH1430" i="64" a="1"/>
  <c r="DJ554" i="64" a="1"/>
  <c r="DJ1866" i="64" a="1"/>
  <c r="CW1431" i="64" a="1"/>
  <c r="DG1866" i="64" a="1"/>
  <c r="DL526" i="64" a="1"/>
  <c r="CT1866" i="64" a="1"/>
  <c r="DK367" i="64" a="1"/>
  <c r="DJ2010" i="64" a="1"/>
  <c r="DH1400" i="64" a="1"/>
  <c r="CT1845" i="64" a="1"/>
  <c r="DG554" i="64" a="1"/>
  <c r="DF1430" i="64" a="1"/>
  <c r="DE1823" i="64" a="1"/>
  <c r="DE1845" i="64" a="1"/>
  <c r="DD2010" i="64" a="1"/>
  <c r="DB2010" i="64" a="1"/>
  <c r="DI1823" i="64" a="1"/>
  <c r="CS1845" i="64" a="1"/>
  <c r="DL455" i="64" a="1"/>
  <c r="CV2010" i="64" a="1"/>
  <c r="CX1400" i="64" a="1"/>
  <c r="CZ554" i="64" a="1"/>
  <c r="DC1400" i="64" a="1"/>
  <c r="CT367" i="64" a="1"/>
  <c r="CR1823" i="64" a="1"/>
  <c r="DI1845" i="64" a="1"/>
  <c r="DH2010" i="64" a="1"/>
  <c r="CX554" i="64" a="1"/>
  <c r="CY1823" i="64" a="1"/>
  <c r="DD1400" i="64" a="1"/>
  <c r="CS2010" i="64" a="1"/>
  <c r="CP2010" i="64" a="1"/>
  <c r="DG1430" i="64" a="1"/>
  <c r="CU1430" i="64" a="1"/>
  <c r="DL943" i="64" a="1"/>
  <c r="DK1845" i="64" a="1"/>
  <c r="DA1823" i="64" a="1"/>
  <c r="CX1430" i="64" a="1"/>
  <c r="DF1431" i="64" a="1"/>
  <c r="DK554" i="64" a="1"/>
  <c r="CQ2010" i="64" a="1"/>
  <c r="DG1431" i="64" a="1"/>
  <c r="CT2010" i="64" a="1"/>
  <c r="DB367" i="64" a="1"/>
  <c r="DC2010" i="64" a="1"/>
  <c r="DC1823" i="64" a="1"/>
  <c r="CT554" i="64" a="1"/>
  <c r="CR2010" i="64" a="1"/>
  <c r="DE2010" i="64" a="1"/>
  <c r="DL367" i="64" a="1"/>
  <c r="DC1431" i="64" a="1"/>
  <c r="DF1400" i="64" a="1"/>
  <c r="CS1823" i="64" a="1"/>
  <c r="CY1400" i="64" a="1"/>
  <c r="DL344" i="64" a="1"/>
  <c r="CQ1431" i="64" a="1"/>
  <c r="DK1823" i="64" a="1"/>
  <c r="DB1431" i="64" a="1"/>
  <c r="DL1292" i="64" a="1"/>
  <c r="CR554" i="64" a="1"/>
  <c r="CO2010" i="64" a="1"/>
  <c r="CV1430" i="64" a="1"/>
  <c r="CU1400" i="64" a="1"/>
  <c r="DL1041" i="64" a="1"/>
  <c r="DA1866" i="64" a="1"/>
  <c r="DA1430" i="64" a="1"/>
  <c r="DJ1845" i="64" a="1"/>
  <c r="DF554" i="64" a="1"/>
  <c r="DC1845" i="64" a="1"/>
  <c r="CX367" i="64" a="1"/>
  <c r="CQ1400" i="64" a="1"/>
  <c r="DD1431" i="64" a="1"/>
  <c r="CW1430" i="64" a="1"/>
  <c r="CX1845" i="64" a="1"/>
  <c r="DC367" i="64" a="1"/>
  <c r="DH1431" i="64" a="1"/>
  <c r="DD1845" i="64" a="1"/>
  <c r="DB1845" i="64" a="1"/>
  <c r="CR367" i="64" a="1"/>
  <c r="DI1400" i="64" a="1"/>
  <c r="DI2010" i="64" a="1"/>
  <c r="CU367" i="64" a="1"/>
  <c r="DL1013" i="64" a="1"/>
  <c r="DG2010" i="64" a="1"/>
  <c r="CV1431" i="64" a="1"/>
  <c r="CT1430" i="64" a="1"/>
  <c r="CZ1431" i="64" a="1"/>
  <c r="DI1866" i="64" a="1"/>
  <c r="DA1400" i="64" a="1"/>
  <c r="DC1430" i="64" a="1"/>
  <c r="CU1823" i="64" a="1"/>
  <c r="CW1400" i="64" a="1"/>
  <c r="DH1823" i="64" a="1"/>
  <c r="DB1400" i="64" a="1"/>
  <c r="CR1400" i="64" a="1"/>
  <c r="CY2010" i="64" a="1"/>
  <c r="DA2010" i="64" a="1"/>
  <c r="DL967" i="64" a="1"/>
  <c r="DE554" i="64" a="1"/>
  <c r="CY554" i="64" a="1"/>
  <c r="CN554" i="64" a="1"/>
  <c r="CY1866" i="64" a="1"/>
  <c r="DH1866" i="64" a="1"/>
  <c r="DB1823" i="64" a="1"/>
  <c r="CP554" i="64" a="1"/>
  <c r="CU1866" i="64" a="1"/>
  <c r="DH1845" i="64" a="1"/>
  <c r="CZ1400" i="64" a="1"/>
  <c r="DJ1431" i="64" a="1"/>
  <c r="CX1866" i="64" a="1"/>
  <c r="DL502" i="64" a="1"/>
  <c r="DA1845" i="64" a="1"/>
  <c r="DE1431" i="64" a="1"/>
  <c r="CV1845" i="64" a="1"/>
  <c r="AX628" i="64" a="1"/>
  <c r="DB1866" i="64" a="1"/>
  <c r="DL1147" i="64" a="1"/>
  <c r="CP1866" i="64" a="1"/>
  <c r="CU2010" i="64" a="1"/>
  <c r="CZ2010" i="64" a="1"/>
  <c r="CO554" i="64" a="1"/>
  <c r="DL554" i="64" a="1"/>
  <c r="DL1823" i="64" a="1"/>
  <c r="DE367" i="64" a="1"/>
  <c r="DF367" i="64" a="1"/>
  <c r="DJ1430" i="64" a="1"/>
  <c r="CP367" i="64" a="1"/>
  <c r="AX850" i="64" a="1"/>
  <c r="CR1431" i="64" a="1"/>
  <c r="DL1111" i="64" a="1"/>
  <c r="DE1866" i="64" a="1"/>
  <c r="CZ1823" i="64" a="1"/>
  <c r="CR1845" i="64" a="1"/>
  <c r="CV1823" i="64" a="1"/>
  <c r="CO1431" i="64" a="1"/>
  <c r="DL991" i="64" a="1"/>
  <c r="CX1431" i="64" a="1"/>
  <c r="DL1866" i="64" a="1"/>
  <c r="DL824" i="64" a="1"/>
  <c r="DF2010" i="64" a="1"/>
  <c r="DH367" i="64" a="1"/>
  <c r="DA1431" i="64" a="1"/>
  <c r="DE1430" i="64" a="1"/>
  <c r="CQ1430" i="64" a="1"/>
  <c r="CP1430" i="64" a="1"/>
  <c r="AU69" i="1151" l="1"/>
  <c r="BF2" i="1151"/>
  <c r="BE7" i="1151"/>
  <c r="BE3" i="1151"/>
  <c r="BE1" i="1151"/>
  <c r="BB18" i="1151"/>
  <c r="AW68" i="1151"/>
  <c r="AZ36" i="1151"/>
  <c r="AY35" i="1151"/>
  <c r="AY33" i="1151"/>
  <c r="AY32" i="1151"/>
  <c r="AY31" i="1151"/>
  <c r="AY34" i="1151"/>
  <c r="AX66" i="1151"/>
  <c r="AX22" i="861" s="1"/>
  <c r="AX51" i="1151"/>
  <c r="AX17" i="861" s="1"/>
  <c r="BA20" i="1151"/>
  <c r="AV69" i="1151"/>
  <c r="BD16" i="1151"/>
  <c r="BD58" i="1151"/>
  <c r="BD26" i="1151"/>
  <c r="BD17" i="1151"/>
  <c r="BD27" i="1151"/>
  <c r="BD24" i="1151"/>
  <c r="BD25" i="1151"/>
  <c r="BD23" i="1151"/>
  <c r="BD42" i="1151"/>
  <c r="BD43" i="1151"/>
  <c r="BD41" i="1151"/>
  <c r="BD39" i="1151"/>
  <c r="BD40" i="1151"/>
  <c r="BD56" i="1151"/>
  <c r="BD54" i="1151"/>
  <c r="BD57" i="1151"/>
  <c r="BD4" i="1151"/>
  <c r="BD55" i="1151"/>
  <c r="BC15" i="1151"/>
  <c r="AU699" i="64"/>
  <c r="AV698" i="64"/>
  <c r="AV699" i="64" s="1"/>
  <c r="AW696" i="64"/>
  <c r="AX695" i="64"/>
  <c r="AX693" i="64"/>
  <c r="AX692" i="64"/>
  <c r="AX691" i="64"/>
  <c r="AX694" i="64"/>
  <c r="AY686" i="64" a="1"/>
  <c r="AY686" i="64" s="1"/>
  <c r="AY685" i="64" a="1"/>
  <c r="AY685" i="64" s="1"/>
  <c r="AY688" i="64" a="1"/>
  <c r="AY688" i="64" s="1"/>
  <c r="AY687" i="64" a="1"/>
  <c r="AY687" i="64" s="1"/>
  <c r="AY684" i="64" a="1"/>
  <c r="AY684" i="64" s="1"/>
  <c r="AX677" i="64"/>
  <c r="AW681" i="64"/>
  <c r="AX676" i="64"/>
  <c r="AX680" i="64"/>
  <c r="AX679" i="64"/>
  <c r="AX678" i="64"/>
  <c r="AY669" i="64" a="1"/>
  <c r="AY669" i="64" s="1"/>
  <c r="AY653" i="64" a="1"/>
  <c r="AY653" i="64" s="1"/>
  <c r="AY661" i="64" s="1"/>
  <c r="AY654" i="64" a="1"/>
  <c r="AY654" i="64" s="1"/>
  <c r="AY662" i="64" s="1"/>
  <c r="AY670" i="64" a="1"/>
  <c r="AY670" i="64" s="1"/>
  <c r="AY655" i="64" a="1"/>
  <c r="AY655" i="64" s="1"/>
  <c r="AY663" i="64" s="1"/>
  <c r="AY656" i="64" a="1"/>
  <c r="AY656" i="64" s="1"/>
  <c r="AY664" i="64" s="1"/>
  <c r="AY657" i="64" a="1"/>
  <c r="AY657" i="64" s="1"/>
  <c r="AY665" i="64" s="1"/>
  <c r="AY671" i="64" a="1"/>
  <c r="AY671" i="64" s="1"/>
  <c r="AY672" i="64" a="1"/>
  <c r="AY672" i="64" s="1"/>
  <c r="AY673" i="64" a="1"/>
  <c r="AY673" i="64" s="1"/>
  <c r="AY139" i="64" a="1"/>
  <c r="AY139" i="64" s="1"/>
  <c r="AY138" i="64" s="1"/>
  <c r="AY140" i="64" a="1"/>
  <c r="AY140" i="64" s="1"/>
  <c r="AX141" i="64"/>
  <c r="AX143" i="64" s="1"/>
  <c r="AX850" i="64"/>
  <c r="AX628" i="64"/>
  <c r="AX630" i="64" s="1"/>
  <c r="AV853" i="64"/>
  <c r="AW852" i="64"/>
  <c r="AY262" i="64" a="1"/>
  <c r="AY262" i="64" s="1"/>
  <c r="AY849" i="64" a="1"/>
  <c r="AY849" i="64" s="1"/>
  <c r="AY243" i="64" a="1"/>
  <c r="AY243" i="64" s="1"/>
  <c r="AY629" i="64" a="1"/>
  <c r="AY629" i="64" s="1"/>
  <c r="AY595" i="64" a="1"/>
  <c r="AY595" i="64" s="1"/>
  <c r="AY230" i="64" a="1"/>
  <c r="AY230" i="64" s="1"/>
  <c r="AW592" i="64"/>
  <c r="AX588" i="64"/>
  <c r="AX596" i="64" s="1"/>
  <c r="AY591" i="64" a="1"/>
  <c r="AY591" i="64" s="1"/>
  <c r="AY4" i="64"/>
  <c r="AY587" i="64" a="1"/>
  <c r="AY587" i="64" s="1"/>
  <c r="DL108" i="64"/>
  <c r="Z70" i="861"/>
  <c r="DF1400" i="64"/>
  <c r="DG1400" i="64"/>
  <c r="CQ1400" i="64"/>
  <c r="CW1400" i="64"/>
  <c r="DA1400" i="64"/>
  <c r="DL1400" i="64"/>
  <c r="DL1402" i="64" s="1"/>
  <c r="DJ1400" i="64"/>
  <c r="CS1400" i="64"/>
  <c r="CU1400" i="64"/>
  <c r="CZ1400" i="64"/>
  <c r="CT1400" i="64"/>
  <c r="CO1400" i="64"/>
  <c r="DH1400" i="64"/>
  <c r="DK1400" i="64"/>
  <c r="CR1400" i="64"/>
  <c r="DD1400" i="64"/>
  <c r="CX1400" i="64"/>
  <c r="CY1400" i="64"/>
  <c r="CV1400" i="64"/>
  <c r="DE1400" i="64"/>
  <c r="DI1400" i="64"/>
  <c r="CP1400" i="64"/>
  <c r="DC1400" i="64"/>
  <c r="DB1400" i="64"/>
  <c r="AS1494" i="64"/>
  <c r="AS1496" i="64" s="1"/>
  <c r="AZ190" i="64"/>
  <c r="AZ7" i="64"/>
  <c r="AS46" i="861"/>
  <c r="AS87" i="861" s="1"/>
  <c r="AZ1" i="64"/>
  <c r="AZ3" i="64"/>
  <c r="BA2" i="64"/>
  <c r="CY1741" i="64"/>
  <c r="CW1741" i="64"/>
  <c r="DJ1741" i="64"/>
  <c r="DL1741" i="64"/>
  <c r="DE1741" i="64"/>
  <c r="CP1741" i="64"/>
  <c r="DF1741" i="64"/>
  <c r="CU1741" i="64"/>
  <c r="DD1741" i="64"/>
  <c r="CT1741" i="64"/>
  <c r="DC1741" i="64"/>
  <c r="CV1741" i="64"/>
  <c r="CS1741" i="64"/>
  <c r="CX1741" i="64"/>
  <c r="DG1741" i="64"/>
  <c r="DK1741" i="64"/>
  <c r="CQ1741" i="64"/>
  <c r="DA1741" i="64"/>
  <c r="CR1741" i="64"/>
  <c r="DH1741" i="64"/>
  <c r="CZ1741" i="64"/>
  <c r="DI1741" i="64"/>
  <c r="DB1741" i="64"/>
  <c r="CO1741" i="64"/>
  <c r="CO1744" i="64" s="1" a="1"/>
  <c r="CO1744" i="64" s="1"/>
  <c r="CO1750" i="64" s="1"/>
  <c r="AY24" i="864"/>
  <c r="AY94" i="861" s="1"/>
  <c r="AY57" i="863"/>
  <c r="BA5" i="861"/>
  <c r="AY70" i="863" a="1"/>
  <c r="AY70" i="863" s="1"/>
  <c r="AY68" i="863" a="1"/>
  <c r="AY68" i="863" s="1"/>
  <c r="AY66" i="863" a="1"/>
  <c r="AY66" i="863" s="1"/>
  <c r="AY4" i="863"/>
  <c r="BC3" i="861"/>
  <c r="BB4" i="861"/>
  <c r="BB1" i="861"/>
  <c r="BB8" i="861"/>
  <c r="AZ55" i="863" a="1"/>
  <c r="AZ55" i="863" s="1"/>
  <c r="AZ52" i="863" a="1"/>
  <c r="AZ52" i="863" s="1"/>
  <c r="AZ41" i="863"/>
  <c r="AZ54" i="863" a="1"/>
  <c r="AZ54" i="863" s="1"/>
  <c r="AZ56" i="863" a="1"/>
  <c r="AZ56" i="863" s="1"/>
  <c r="AZ53" i="863" a="1"/>
  <c r="AZ53" i="863" s="1"/>
  <c r="AZ39" i="863"/>
  <c r="AZ38" i="863"/>
  <c r="AZ3" i="863"/>
  <c r="AZ1" i="863"/>
  <c r="BA2" i="863"/>
  <c r="BA40" i="863" s="1"/>
  <c r="AZ22" i="864"/>
  <c r="AZ20" i="864"/>
  <c r="AZ21" i="864"/>
  <c r="AZ3" i="864"/>
  <c r="AZ4" i="864" s="1"/>
  <c r="BA2" i="864"/>
  <c r="BA23" i="864" s="1"/>
  <c r="AZ1" i="864"/>
  <c r="AX32" i="861"/>
  <c r="AY43" i="863"/>
  <c r="AY42" i="863"/>
  <c r="AY21" i="863" s="1"/>
  <c r="DA554" i="64"/>
  <c r="AM3" i="860"/>
  <c r="AM4" i="860" s="1"/>
  <c r="AM1" i="860"/>
  <c r="AN2" i="860"/>
  <c r="AM7" i="860"/>
  <c r="CQ562" i="64"/>
  <c r="CQ554" i="64"/>
  <c r="CN554" i="64"/>
  <c r="CN564" i="64" s="1"/>
  <c r="CY554" i="64"/>
  <c r="CQ563" i="64"/>
  <c r="DB554" i="64"/>
  <c r="CW554" i="64"/>
  <c r="DI554" i="64"/>
  <c r="CV554" i="64"/>
  <c r="CT554" i="64"/>
  <c r="CP554" i="64"/>
  <c r="DE554" i="64"/>
  <c r="DH554" i="64"/>
  <c r="DC554" i="64"/>
  <c r="CS554" i="64"/>
  <c r="DG554" i="64"/>
  <c r="CZ554" i="64"/>
  <c r="DK554" i="64"/>
  <c r="DL554" i="64"/>
  <c r="DF554" i="64"/>
  <c r="CO554" i="64"/>
  <c r="CU554" i="64"/>
  <c r="CR554" i="64"/>
  <c r="DJ554" i="64"/>
  <c r="DD554" i="64"/>
  <c r="CX554" i="64"/>
  <c r="DB555" i="64"/>
  <c r="CW555" i="64"/>
  <c r="CW563" i="64" s="1"/>
  <c r="DI555" i="64"/>
  <c r="DI562" i="64" s="1"/>
  <c r="CV555" i="64"/>
  <c r="CV563" i="64" s="1"/>
  <c r="CT555" i="64"/>
  <c r="CT563" i="64" s="1"/>
  <c r="CP555" i="64"/>
  <c r="CY562" i="64"/>
  <c r="CY563" i="64"/>
  <c r="DE555" i="64"/>
  <c r="DE563" i="64" s="1"/>
  <c r="DH555" i="64"/>
  <c r="DH562" i="64" s="1"/>
  <c r="DC555" i="64"/>
  <c r="DC563" i="64" s="1"/>
  <c r="CS555" i="64"/>
  <c r="DA562" i="64"/>
  <c r="DA563" i="64"/>
  <c r="DG555" i="64"/>
  <c r="DG562" i="64" s="1"/>
  <c r="CZ555" i="64"/>
  <c r="CZ563" i="64" s="1"/>
  <c r="DK555" i="64"/>
  <c r="DK563" i="64" s="1"/>
  <c r="DL555" i="64"/>
  <c r="DL562" i="64" s="1"/>
  <c r="CN563" i="64"/>
  <c r="CN562" i="64"/>
  <c r="DF555" i="64"/>
  <c r="DF563" i="64" s="1"/>
  <c r="CO555" i="64"/>
  <c r="CO562" i="64" s="1"/>
  <c r="CU555" i="64"/>
  <c r="CU562" i="64" s="1"/>
  <c r="CR555" i="64"/>
  <c r="CR563" i="64" s="1"/>
  <c r="DJ555" i="64"/>
  <c r="DD555" i="64"/>
  <c r="DD563" i="64" s="1"/>
  <c r="CX555" i="64"/>
  <c r="CX562" i="64" s="1"/>
  <c r="CX367" i="64"/>
  <c r="DD367" i="64"/>
  <c r="DA367" i="64"/>
  <c r="CV367" i="64"/>
  <c r="DL367" i="64"/>
  <c r="CR367" i="64"/>
  <c r="CQ367" i="64"/>
  <c r="CZ367" i="64"/>
  <c r="DH367" i="64"/>
  <c r="CS367" i="64"/>
  <c r="CY367" i="64"/>
  <c r="DG367" i="64"/>
  <c r="CU367" i="64"/>
  <c r="DI367" i="64"/>
  <c r="DJ367" i="64"/>
  <c r="DB367" i="64"/>
  <c r="CT367" i="64"/>
  <c r="CW367" i="64"/>
  <c r="DE367" i="64"/>
  <c r="DC367" i="64"/>
  <c r="DF367" i="64"/>
  <c r="CP367" i="64"/>
  <c r="CO367" i="64"/>
  <c r="DK367" i="64"/>
  <c r="DJ2010" i="64"/>
  <c r="CW2010" i="64"/>
  <c r="CV2010" i="64"/>
  <c r="CP2010" i="64"/>
  <c r="CZ2010" i="64"/>
  <c r="CR2010" i="64"/>
  <c r="CY2010" i="64"/>
  <c r="CU2010" i="64"/>
  <c r="DC2010" i="64"/>
  <c r="DG2010" i="64"/>
  <c r="CS2010" i="64"/>
  <c r="DF2010" i="64"/>
  <c r="CT2010" i="64"/>
  <c r="DB2010" i="64"/>
  <c r="DA2010" i="64"/>
  <c r="DH2010" i="64"/>
  <c r="DI2010" i="64"/>
  <c r="DL2010" i="64"/>
  <c r="DD2010" i="64"/>
  <c r="CX2010" i="64"/>
  <c r="CO2010" i="64"/>
  <c r="CQ2010" i="64"/>
  <c r="DE2010" i="64"/>
  <c r="DK2010" i="64"/>
  <c r="DG1700" i="64" a="1"/>
  <c r="DG1700" i="64" s="1"/>
  <c r="CV1431" i="64"/>
  <c r="CV1448" i="64" s="1"/>
  <c r="DG1430" i="64"/>
  <c r="DG1447" i="64" s="1"/>
  <c r="DH1700" i="64" a="1"/>
  <c r="DH1700" i="64" s="1"/>
  <c r="DF1700" i="64" a="1"/>
  <c r="DF1700" i="64" s="1"/>
  <c r="DH1866" i="64"/>
  <c r="DC1430" i="64"/>
  <c r="DC1447" i="64" s="1"/>
  <c r="CT1431" i="64"/>
  <c r="CT1439" i="64" s="1"/>
  <c r="CY1823" i="64"/>
  <c r="CW1823" i="64"/>
  <c r="CQ1431" i="64"/>
  <c r="CQ1439" i="64" s="1"/>
  <c r="CR1431" i="64"/>
  <c r="CR1439" i="64" s="1"/>
  <c r="DF1430" i="64"/>
  <c r="DF1447" i="64" s="1"/>
  <c r="DG1866" i="64"/>
  <c r="CZ1431" i="64"/>
  <c r="CZ1448" i="64" s="1"/>
  <c r="CT1430" i="64"/>
  <c r="CT1438" i="64" s="1"/>
  <c r="CU1431" i="64"/>
  <c r="CR1845" i="64"/>
  <c r="CT1866" i="64"/>
  <c r="CW1845" i="64"/>
  <c r="CO1430" i="64"/>
  <c r="DC1845" i="64"/>
  <c r="DD1866" i="64"/>
  <c r="CU1430" i="64"/>
  <c r="CS1845" i="64"/>
  <c r="DB1431" i="64"/>
  <c r="DE1866" i="64"/>
  <c r="DC1866" i="64"/>
  <c r="DC1823" i="64"/>
  <c r="CY1845" i="64"/>
  <c r="CX1431" i="64"/>
  <c r="CP1845" i="64"/>
  <c r="DG1431" i="64"/>
  <c r="DG1439" i="64" s="1"/>
  <c r="DH1431" i="64"/>
  <c r="DH1439" i="64" s="1"/>
  <c r="CO1866" i="64"/>
  <c r="CS1866" i="64"/>
  <c r="CP1866" i="64"/>
  <c r="DC1431" i="64"/>
  <c r="CY1430" i="64"/>
  <c r="CS1430" i="64"/>
  <c r="DB1823" i="64"/>
  <c r="DA1845" i="64"/>
  <c r="CO1431" i="64"/>
  <c r="CQ1845" i="64"/>
  <c r="DE1431" i="64"/>
  <c r="DE1439" i="64" s="1"/>
  <c r="DF1845" i="64"/>
  <c r="CZ1866" i="64"/>
  <c r="CQ1823" i="64"/>
  <c r="DF1431" i="64"/>
  <c r="DF1448" i="64" s="1"/>
  <c r="CR1430" i="64"/>
  <c r="CR1866" i="64"/>
  <c r="CY1866" i="64"/>
  <c r="CX1823" i="64"/>
  <c r="DE1430" i="64"/>
  <c r="DE1438" i="64" s="1"/>
  <c r="CR1823" i="64"/>
  <c r="CU1866" i="64"/>
  <c r="DD1430" i="64"/>
  <c r="CZ1823" i="64"/>
  <c r="CT1823" i="64"/>
  <c r="DG1845" i="64"/>
  <c r="CQ1430" i="64"/>
  <c r="DA1431" i="64"/>
  <c r="CP1430" i="64"/>
  <c r="DE1823" i="64"/>
  <c r="CO1823" i="64"/>
  <c r="CW1431" i="64"/>
  <c r="DA1866" i="64"/>
  <c r="DA1823" i="64"/>
  <c r="CU1823" i="64"/>
  <c r="CV1845" i="64"/>
  <c r="CS1823" i="64"/>
  <c r="CU1845" i="64"/>
  <c r="CS1431" i="64"/>
  <c r="CV1823" i="64"/>
  <c r="DH1823" i="64"/>
  <c r="DD1845" i="64"/>
  <c r="CP1431" i="64"/>
  <c r="CZ1430" i="64"/>
  <c r="DB1845" i="64"/>
  <c r="CP1823" i="64"/>
  <c r="DH1845" i="64"/>
  <c r="DD1431" i="64"/>
  <c r="CQ1866" i="64"/>
  <c r="DA1430" i="64"/>
  <c r="CX1430" i="64"/>
  <c r="CX1845" i="64"/>
  <c r="DE1845" i="64"/>
  <c r="CZ1845" i="64"/>
  <c r="CT1845" i="64"/>
  <c r="CV1866" i="64"/>
  <c r="CO1845" i="64"/>
  <c r="DB1866" i="64"/>
  <c r="DB1430" i="64"/>
  <c r="DG1823" i="64"/>
  <c r="DD1823" i="64"/>
  <c r="CW1430" i="64"/>
  <c r="CY1431" i="64"/>
  <c r="CX1866" i="64"/>
  <c r="CV1430" i="64"/>
  <c r="DH1430" i="64"/>
  <c r="DH1447" i="64" s="1"/>
  <c r="CW1866" i="64"/>
  <c r="CR1700" i="64" a="1"/>
  <c r="CR1700" i="64" s="1"/>
  <c r="CW1700" i="64" a="1"/>
  <c r="CW1700" i="64" s="1"/>
  <c r="CO1700" i="64" a="1"/>
  <c r="CO1700" i="64" s="1"/>
  <c r="CP1700" i="64" a="1"/>
  <c r="CP1700" i="64" s="1"/>
  <c r="CQ1700" i="64" a="1"/>
  <c r="CQ1700" i="64" s="1"/>
  <c r="CU1700" i="64" a="1"/>
  <c r="CU1700" i="64" s="1"/>
  <c r="CT1700" i="64" a="1"/>
  <c r="CT1700" i="64" s="1"/>
  <c r="CS1700" i="64" a="1"/>
  <c r="CS1700" i="64" s="1"/>
  <c r="CV1700" i="64" a="1"/>
  <c r="CV1700" i="64" s="1"/>
  <c r="CX1700" i="64" a="1"/>
  <c r="CX1700" i="64" s="1"/>
  <c r="CZ1700" i="64" a="1"/>
  <c r="CZ1700" i="64" s="1"/>
  <c r="CY1700" i="64" a="1"/>
  <c r="CY1700" i="64" s="1"/>
  <c r="DD1700" i="64" a="1"/>
  <c r="DD1700" i="64" s="1"/>
  <c r="DE1700" i="64" a="1"/>
  <c r="DE1700" i="64" s="1"/>
  <c r="DA1700" i="64" a="1"/>
  <c r="DA1700" i="64" s="1"/>
  <c r="DB1700" i="64" a="1"/>
  <c r="DB1700" i="64" s="1"/>
  <c r="DC1700" i="64" a="1"/>
  <c r="DC1700" i="64" s="1"/>
  <c r="CO1574" i="64"/>
  <c r="DL56" i="64"/>
  <c r="DL62" i="64" s="1"/>
  <c r="DJ1866" i="64"/>
  <c r="DJ1431" i="64"/>
  <c r="DJ1448" i="64" s="1"/>
  <c r="DL943" i="64"/>
  <c r="DL945" i="64" s="1"/>
  <c r="DL2159" i="64" s="1"/>
  <c r="DL1323" i="64"/>
  <c r="DJ1845" i="64"/>
  <c r="DI1431" i="64"/>
  <c r="DL1845" i="64"/>
  <c r="DI1430" i="64"/>
  <c r="DL1013" i="64"/>
  <c r="DL1015" i="64" s="1"/>
  <c r="DL502" i="64"/>
  <c r="DL504" i="64" s="1"/>
  <c r="DL1430" i="64"/>
  <c r="DL455" i="64"/>
  <c r="DL824" i="64"/>
  <c r="DL967" i="64"/>
  <c r="DL969" i="64" s="1"/>
  <c r="DL526" i="64"/>
  <c r="DL991" i="64"/>
  <c r="DI1845" i="64"/>
  <c r="DL320" i="64"/>
  <c r="DL1186" i="64"/>
  <c r="DL1076" i="64"/>
  <c r="DL1041" i="64"/>
  <c r="DJ1430" i="64"/>
  <c r="DJ1438" i="64" s="1"/>
  <c r="DL1823" i="64"/>
  <c r="DL1866" i="64"/>
  <c r="DL1147" i="64"/>
  <c r="DL1292" i="64"/>
  <c r="DL1294" i="64" s="1"/>
  <c r="DL1431" i="64"/>
  <c r="DL1346" i="64"/>
  <c r="DL344" i="64"/>
  <c r="DL1111" i="64"/>
  <c r="DL431" i="64"/>
  <c r="DL430" i="64" s="1"/>
  <c r="DL1700" i="64" a="1"/>
  <c r="DL1700" i="64" s="1"/>
  <c r="DL93" i="64"/>
  <c r="DL1666" i="64" a="1"/>
  <c r="DL1666" i="64" s="1"/>
  <c r="DK1431" i="64"/>
  <c r="DK1430" i="64"/>
  <c r="DI1866" i="64"/>
  <c r="DF1866" i="64"/>
  <c r="DK1845" i="64"/>
  <c r="DK1866" i="64"/>
  <c r="DI1823" i="64"/>
  <c r="DI1700" i="64" a="1"/>
  <c r="DI1700" i="64" s="1"/>
  <c r="DJ1700" i="64" a="1"/>
  <c r="DJ1700" i="64" s="1"/>
  <c r="DK1700" i="64" a="1"/>
  <c r="DK1700" i="64" s="1"/>
  <c r="DK1823" i="64"/>
  <c r="DJ1823" i="64"/>
  <c r="DF1823" i="64"/>
  <c r="AS1537" i="64"/>
  <c r="AR1539" i="64"/>
  <c r="AS1516" i="64"/>
  <c r="AS1518" i="64" s="1"/>
  <c r="DK1472" i="64"/>
  <c r="W1472" i="64"/>
  <c r="W1474" i="64" s="1"/>
  <c r="V1474" i="64"/>
  <c r="E1354" i="64"/>
  <c r="E1353" i="64"/>
  <c r="B1353" i="64" s="1"/>
  <c r="E1352" i="64"/>
  <c r="E1351" i="64"/>
  <c r="E1350" i="64"/>
  <c r="E1349" i="64"/>
  <c r="E1348" i="64"/>
  <c r="E1347" i="64"/>
  <c r="B1347" i="64" s="1"/>
  <c r="E1346" i="64"/>
  <c r="S1344" i="64"/>
  <c r="E1344" i="64"/>
  <c r="E1343" i="64"/>
  <c r="E1345" i="64"/>
  <c r="B1345" i="64" s="1"/>
  <c r="E1342" i="64"/>
  <c r="G969" i="64"/>
  <c r="G1402" i="64"/>
  <c r="AY588" i="64" a="1"/>
  <c r="DL826" i="64" a="1"/>
  <c r="S1886" i="64" a="1"/>
  <c r="AW853" i="64" a="1"/>
  <c r="AY850" i="64" a="1"/>
  <c r="AX852" i="64" a="1"/>
  <c r="AY628" i="64" a="1"/>
  <c r="S1920" i="64" a="1"/>
  <c r="AX68" i="1151" l="1"/>
  <c r="BC18" i="1151"/>
  <c r="AW69" i="1151"/>
  <c r="BB20" i="1151"/>
  <c r="AY49" i="1151"/>
  <c r="AY64" i="1151"/>
  <c r="AY46" i="1151"/>
  <c r="AY61" i="1151"/>
  <c r="BD15" i="1151"/>
  <c r="BD18" i="1151" s="1"/>
  <c r="AY47" i="1151"/>
  <c r="AY62" i="1151"/>
  <c r="BE27" i="1151"/>
  <c r="BE26" i="1151"/>
  <c r="BE24" i="1151"/>
  <c r="BE25" i="1151"/>
  <c r="BE23" i="1151"/>
  <c r="BE43" i="1151"/>
  <c r="BE41" i="1151"/>
  <c r="BE39" i="1151"/>
  <c r="BE42" i="1151"/>
  <c r="BE57" i="1151"/>
  <c r="BE40" i="1151"/>
  <c r="BE56" i="1151"/>
  <c r="BE54" i="1151"/>
  <c r="BE4" i="1151"/>
  <c r="BE55" i="1151"/>
  <c r="BE16" i="1151"/>
  <c r="BE58" i="1151"/>
  <c r="BE17" i="1151"/>
  <c r="AY48" i="1151"/>
  <c r="AY63" i="1151"/>
  <c r="BD8" i="1151"/>
  <c r="BG2" i="1151"/>
  <c r="BF3" i="1151"/>
  <c r="BF7" i="1151"/>
  <c r="BF1" i="1151"/>
  <c r="AY50" i="1151"/>
  <c r="AY65" i="1151"/>
  <c r="BA36" i="1151"/>
  <c r="AZ35" i="1151"/>
  <c r="AZ34" i="1151"/>
  <c r="AZ31" i="1151"/>
  <c r="AZ32" i="1151"/>
  <c r="AZ33" i="1151"/>
  <c r="AW698" i="64"/>
  <c r="AY693" i="64"/>
  <c r="AX696" i="64"/>
  <c r="AY695" i="64"/>
  <c r="AY694" i="64"/>
  <c r="AY692" i="64"/>
  <c r="AY691" i="64"/>
  <c r="AZ685" i="64" a="1"/>
  <c r="AZ685" i="64" s="1"/>
  <c r="AZ686" i="64" a="1"/>
  <c r="AZ686" i="64" s="1"/>
  <c r="AZ687" i="64" a="1"/>
  <c r="AZ687" i="64" s="1"/>
  <c r="AZ688" i="64" a="1"/>
  <c r="AZ688" i="64" s="1"/>
  <c r="AZ684" i="64" a="1"/>
  <c r="AZ684" i="64" s="1"/>
  <c r="AX681" i="64"/>
  <c r="AZ673" i="64" a="1"/>
  <c r="AZ673" i="64" s="1"/>
  <c r="AZ669" i="64" a="1"/>
  <c r="AZ669" i="64" s="1"/>
  <c r="AZ653" i="64" a="1"/>
  <c r="AZ653" i="64" s="1"/>
  <c r="AZ661" i="64" s="1"/>
  <c r="AZ654" i="64" a="1"/>
  <c r="AZ654" i="64" s="1"/>
  <c r="AZ662" i="64" s="1"/>
  <c r="AZ670" i="64" a="1"/>
  <c r="AZ670" i="64" s="1"/>
  <c r="AZ655" i="64" a="1"/>
  <c r="AZ655" i="64" s="1"/>
  <c r="AZ663" i="64" s="1"/>
  <c r="AZ656" i="64" a="1"/>
  <c r="AZ656" i="64" s="1"/>
  <c r="AZ664" i="64" s="1"/>
  <c r="AZ657" i="64" a="1"/>
  <c r="AZ657" i="64" s="1"/>
  <c r="AZ665" i="64" s="1"/>
  <c r="AZ671" i="64" a="1"/>
  <c r="AZ671" i="64" s="1"/>
  <c r="AZ672" i="64" a="1"/>
  <c r="AZ672" i="64" s="1"/>
  <c r="AY680" i="64"/>
  <c r="AY679" i="64"/>
  <c r="AY678" i="64"/>
  <c r="AY677" i="64"/>
  <c r="AY676" i="64"/>
  <c r="AZ139" i="64" a="1"/>
  <c r="AZ139" i="64" s="1"/>
  <c r="AZ138" i="64" s="1"/>
  <c r="AZ140" i="64" a="1"/>
  <c r="AZ140" i="64" s="1"/>
  <c r="AY141" i="64"/>
  <c r="AY143" i="64" s="1"/>
  <c r="AY850" i="64"/>
  <c r="AY628" i="64"/>
  <c r="AY630" i="64" s="1"/>
  <c r="AW853" i="64"/>
  <c r="AX852" i="64"/>
  <c r="AZ262" i="64" a="1"/>
  <c r="AZ262" i="64" s="1"/>
  <c r="AZ849" i="64" a="1"/>
  <c r="AZ849" i="64" s="1"/>
  <c r="AZ243" i="64" a="1"/>
  <c r="AZ243" i="64" s="1"/>
  <c r="AZ629" i="64" a="1"/>
  <c r="AZ629" i="64" s="1"/>
  <c r="AZ595" i="64" a="1"/>
  <c r="AZ595" i="64" s="1"/>
  <c r="AZ230" i="64" a="1"/>
  <c r="AZ230" i="64" s="1"/>
  <c r="AX592" i="64"/>
  <c r="AY588" i="64"/>
  <c r="AY596" i="64" s="1"/>
  <c r="AZ591" i="64" a="1"/>
  <c r="AZ591" i="64" s="1"/>
  <c r="AZ4" i="64"/>
  <c r="AZ587" i="64" a="1"/>
  <c r="AZ587" i="64" s="1"/>
  <c r="AT1494" i="64"/>
  <c r="AT1496" i="64" s="1"/>
  <c r="BA190" i="64"/>
  <c r="BA7" i="64"/>
  <c r="AZ8" i="64" s="1"/>
  <c r="AY8" i="64"/>
  <c r="AT46" i="861"/>
  <c r="AT87" i="861" s="1"/>
  <c r="BB2" i="64"/>
  <c r="BA3" i="64"/>
  <c r="BA1" i="64"/>
  <c r="CP1744" i="64" a="1"/>
  <c r="CP1744" i="64" s="1"/>
  <c r="CP1750" i="64" s="1"/>
  <c r="DK1744" i="64" a="1"/>
  <c r="DK1744" i="64" s="1"/>
  <c r="CT1744" i="64" a="1"/>
  <c r="CT1744" i="64" s="1"/>
  <c r="DD1744" i="64" a="1"/>
  <c r="DD1744" i="64" s="1"/>
  <c r="DC1744" i="64" a="1"/>
  <c r="DC1744" i="64" s="1"/>
  <c r="DJ1744" i="64" a="1"/>
  <c r="DJ1744" i="64" s="1"/>
  <c r="CY1744" i="64" a="1"/>
  <c r="CY1744" i="64" s="1"/>
  <c r="DG1744" i="64" a="1"/>
  <c r="DG1744" i="64" s="1"/>
  <c r="CU1744" i="64" a="1"/>
  <c r="CU1744" i="64" s="1"/>
  <c r="CQ1744" i="64" a="1"/>
  <c r="CQ1744" i="64" s="1"/>
  <c r="DI1744" i="64" a="1"/>
  <c r="DI1744" i="64" s="1"/>
  <c r="DH1744" i="64" a="1"/>
  <c r="DH1744" i="64" s="1"/>
  <c r="DL1744" i="64" a="1"/>
  <c r="DL1744" i="64" s="1"/>
  <c r="DA1744" i="64" a="1"/>
  <c r="DA1744" i="64" s="1"/>
  <c r="CX1744" i="64" a="1"/>
  <c r="CX1744" i="64" s="1"/>
  <c r="CO1749" i="64"/>
  <c r="CP1749" i="64" s="1"/>
  <c r="CS1744" i="64" a="1"/>
  <c r="CS1744" i="64" s="1"/>
  <c r="CR1744" i="64" a="1"/>
  <c r="CR1744" i="64" s="1"/>
  <c r="CV1744" i="64" a="1"/>
  <c r="CV1744" i="64" s="1"/>
  <c r="DB1744" i="64" a="1"/>
  <c r="DB1744" i="64" s="1"/>
  <c r="CZ1744" i="64" a="1"/>
  <c r="CZ1744" i="64" s="1"/>
  <c r="DF1744" i="64" a="1"/>
  <c r="DF1744" i="64" s="1"/>
  <c r="DE1744" i="64" a="1"/>
  <c r="DE1744" i="64" s="1"/>
  <c r="CW1744" i="64" a="1"/>
  <c r="CW1744" i="64" s="1"/>
  <c r="AZ24" i="864"/>
  <c r="AZ94" i="861" s="1"/>
  <c r="AY32" i="861"/>
  <c r="BA22" i="864"/>
  <c r="BA21" i="864"/>
  <c r="BA20" i="864"/>
  <c r="BA1" i="864"/>
  <c r="BB2" i="864"/>
  <c r="BB23" i="864" s="1"/>
  <c r="BA3" i="864"/>
  <c r="BA4" i="864" s="1"/>
  <c r="AZ57" i="863"/>
  <c r="BA55" i="863" a="1"/>
  <c r="BA55" i="863" s="1"/>
  <c r="BA54" i="863" a="1"/>
  <c r="BA54" i="863" s="1"/>
  <c r="BA53" i="863" a="1"/>
  <c r="BA53" i="863" s="1"/>
  <c r="BA52" i="863" a="1"/>
  <c r="BA52" i="863" s="1"/>
  <c r="BA56" i="863" a="1"/>
  <c r="BA56" i="863" s="1"/>
  <c r="BA41" i="863"/>
  <c r="BA38" i="863"/>
  <c r="BA39" i="863"/>
  <c r="BB2" i="863"/>
  <c r="BB40" i="863" s="1"/>
  <c r="BA3" i="863"/>
  <c r="BA1" i="863"/>
  <c r="AZ70" i="863" a="1"/>
  <c r="AZ70" i="863" s="1"/>
  <c r="AZ68" i="863" a="1"/>
  <c r="AZ68" i="863" s="1"/>
  <c r="AZ66" i="863" a="1"/>
  <c r="AZ66" i="863" s="1"/>
  <c r="AZ4" i="863"/>
  <c r="AZ42" i="863"/>
  <c r="AZ21" i="863" s="1"/>
  <c r="AZ43" i="863"/>
  <c r="BB5" i="861"/>
  <c r="BD3" i="861"/>
  <c r="BC4" i="861"/>
  <c r="BC1" i="861"/>
  <c r="BC8" i="861"/>
  <c r="DA564" i="64"/>
  <c r="AO2" i="860"/>
  <c r="AN1" i="860"/>
  <c r="AN7" i="860"/>
  <c r="AN3" i="860"/>
  <c r="AN4" i="860" s="1"/>
  <c r="CT562" i="64"/>
  <c r="CY564" i="64"/>
  <c r="CQ564" i="64"/>
  <c r="CN556" i="64"/>
  <c r="CO552" i="64" s="1"/>
  <c r="CO556" i="64" s="1"/>
  <c r="CP552" i="64" s="1"/>
  <c r="CP556" i="64" s="1"/>
  <c r="CQ552" i="64" s="1"/>
  <c r="CQ556" i="64" s="1"/>
  <c r="CR552" i="64" s="1"/>
  <c r="CR556" i="64" s="1"/>
  <c r="CS552" i="64" s="1"/>
  <c r="CS556" i="64" s="1"/>
  <c r="CT552" i="64" s="1"/>
  <c r="CT556" i="64" s="1"/>
  <c r="CU552" i="64" s="1"/>
  <c r="CU556" i="64" s="1"/>
  <c r="CV552" i="64" s="1"/>
  <c r="CV556" i="64" s="1"/>
  <c r="CW552" i="64" s="1"/>
  <c r="CW556" i="64" s="1"/>
  <c r="CX552" i="64" s="1"/>
  <c r="CX556" i="64" s="1"/>
  <c r="CY552" i="64" s="1"/>
  <c r="CY556" i="64" s="1"/>
  <c r="CZ552" i="64" s="1"/>
  <c r="CZ556" i="64" s="1"/>
  <c r="DA552" i="64" s="1"/>
  <c r="DA556" i="64" s="1"/>
  <c r="DB552" i="64" s="1"/>
  <c r="DB556" i="64" s="1"/>
  <c r="DC552" i="64" s="1"/>
  <c r="DC556" i="64" s="1"/>
  <c r="DD552" i="64" s="1"/>
  <c r="DD556" i="64" s="1"/>
  <c r="DE552" i="64" s="1"/>
  <c r="DE556" i="64" s="1"/>
  <c r="DF552" i="64" s="1"/>
  <c r="DF556" i="64" s="1"/>
  <c r="DG552" i="64" s="1"/>
  <c r="DG556" i="64" s="1"/>
  <c r="DH552" i="64" s="1"/>
  <c r="DH556" i="64" s="1"/>
  <c r="DI552" i="64" s="1"/>
  <c r="DI556" i="64" s="1"/>
  <c r="DJ552" i="64" s="1"/>
  <c r="DJ556" i="64" s="1"/>
  <c r="DK552" i="64" s="1"/>
  <c r="DK556" i="64" s="1"/>
  <c r="DL552" i="64" s="1"/>
  <c r="DL556" i="64" s="1"/>
  <c r="CV562" i="64"/>
  <c r="DI563" i="64"/>
  <c r="DF562" i="64"/>
  <c r="DD562" i="64"/>
  <c r="DK562" i="64"/>
  <c r="CW562" i="64"/>
  <c r="DG563" i="64"/>
  <c r="DE562" i="64"/>
  <c r="CO563" i="64"/>
  <c r="DC562" i="64"/>
  <c r="CR562" i="64"/>
  <c r="CO564" i="64"/>
  <c r="DH564" i="64"/>
  <c r="CU563" i="64"/>
  <c r="DL563" i="64"/>
  <c r="CX563" i="64"/>
  <c r="DF564" i="64"/>
  <c r="DE564" i="64"/>
  <c r="DB562" i="64"/>
  <c r="DB563" i="64"/>
  <c r="DL564" i="64"/>
  <c r="CP564" i="64"/>
  <c r="CZ562" i="64"/>
  <c r="CS563" i="64"/>
  <c r="CS562" i="64"/>
  <c r="CX564" i="64"/>
  <c r="DK564" i="64"/>
  <c r="CT564" i="64"/>
  <c r="DD564" i="64"/>
  <c r="CZ564" i="64"/>
  <c r="CV564" i="64"/>
  <c r="CP562" i="64"/>
  <c r="CP563" i="64"/>
  <c r="DJ564" i="64"/>
  <c r="DG564" i="64"/>
  <c r="DI564" i="64"/>
  <c r="DH563" i="64"/>
  <c r="CR564" i="64"/>
  <c r="CS564" i="64"/>
  <c r="CW564" i="64"/>
  <c r="DJ562" i="64"/>
  <c r="DJ563" i="64"/>
  <c r="CU564" i="64"/>
  <c r="DC564" i="64"/>
  <c r="DB564" i="64"/>
  <c r="S558" i="64" a="1"/>
  <c r="S558" i="64" s="1"/>
  <c r="S553" i="64" a="1"/>
  <c r="S553" i="64" s="1"/>
  <c r="S1732" i="64" a="1"/>
  <c r="S1732" i="64" s="1"/>
  <c r="S1733" i="64" a="1"/>
  <c r="S1733" i="64" s="1"/>
  <c r="S1734" i="64" a="1"/>
  <c r="S1734" i="64" s="1"/>
  <c r="S1735" i="64" a="1"/>
  <c r="S1735" i="64" s="1"/>
  <c r="S1736" i="64" a="1"/>
  <c r="S1736" i="64" s="1"/>
  <c r="S1737" i="64" a="1"/>
  <c r="S1737" i="64" s="1"/>
  <c r="S1738" i="64" a="1"/>
  <c r="S1738" i="64" s="1"/>
  <c r="S1739" i="64" a="1"/>
  <c r="S1739" i="64" s="1"/>
  <c r="S1740" i="64" a="1"/>
  <c r="S1740" i="64" s="1"/>
  <c r="S365" i="64" a="1"/>
  <c r="S365" i="64" s="1"/>
  <c r="S343" i="64" a="1"/>
  <c r="S343" i="64" s="1"/>
  <c r="S366" i="64" a="1"/>
  <c r="S366" i="64" s="1"/>
  <c r="S1886" i="64"/>
  <c r="S1920" i="64"/>
  <c r="CT1440" i="64"/>
  <c r="DG1438" i="64"/>
  <c r="DG1440" i="64" s="1"/>
  <c r="CQ1448" i="64"/>
  <c r="CV1439" i="64"/>
  <c r="CT1447" i="64"/>
  <c r="CT1448" i="64"/>
  <c r="DC1438" i="64"/>
  <c r="CZ1439" i="64"/>
  <c r="CR1448" i="64"/>
  <c r="DF1438" i="64"/>
  <c r="DF1439" i="64"/>
  <c r="DE1447" i="64"/>
  <c r="DH1448" i="64"/>
  <c r="DH1449" i="64" s="1"/>
  <c r="DH1438" i="64"/>
  <c r="DH1440" i="64" s="1"/>
  <c r="DG1448" i="64"/>
  <c r="DG1449" i="64" s="1"/>
  <c r="DE1448" i="64"/>
  <c r="CW1447" i="64"/>
  <c r="CW1438" i="64"/>
  <c r="CS1447" i="64"/>
  <c r="CS1438" i="64"/>
  <c r="CU1438" i="64"/>
  <c r="CU1447" i="64"/>
  <c r="CP1447" i="64"/>
  <c r="CP1438" i="64"/>
  <c r="CY1447" i="64"/>
  <c r="CY1438" i="64"/>
  <c r="CX1439" i="64"/>
  <c r="CX1448" i="64"/>
  <c r="CZ1447" i="64"/>
  <c r="CZ1449" i="64" s="1"/>
  <c r="CZ1438" i="64"/>
  <c r="DA1448" i="64"/>
  <c r="DA1439" i="64"/>
  <c r="DC1448" i="64"/>
  <c r="DC1449" i="64" s="1"/>
  <c r="DC1439" i="64"/>
  <c r="DB1447" i="64"/>
  <c r="DB1438" i="64"/>
  <c r="CX1438" i="64"/>
  <c r="CX1447" i="64"/>
  <c r="CP1448" i="64"/>
  <c r="CP1439" i="64"/>
  <c r="CQ1438" i="64"/>
  <c r="CQ1440" i="64" s="1"/>
  <c r="CQ1447" i="64"/>
  <c r="CO1447" i="64"/>
  <c r="CO1438" i="64"/>
  <c r="DA1447" i="64"/>
  <c r="DA1438" i="64"/>
  <c r="CV1438" i="64"/>
  <c r="CV1447" i="64"/>
  <c r="CV1449" i="64" s="1"/>
  <c r="CO1448" i="64"/>
  <c r="CO1439" i="64"/>
  <c r="DD1439" i="64"/>
  <c r="DD1448" i="64"/>
  <c r="CW1439" i="64"/>
  <c r="CW1448" i="64"/>
  <c r="CR1447" i="64"/>
  <c r="CR1438" i="64"/>
  <c r="CR1440" i="64" s="1"/>
  <c r="DB1439" i="64"/>
  <c r="DB1448" i="64"/>
  <c r="CY1448" i="64"/>
  <c r="CY1439" i="64"/>
  <c r="CS1448" i="64"/>
  <c r="CS1439" i="64"/>
  <c r="DD1447" i="64"/>
  <c r="DD1438" i="64"/>
  <c r="CU1448" i="64"/>
  <c r="CU1439" i="64"/>
  <c r="DJ1439" i="64"/>
  <c r="DJ1440" i="64" s="1"/>
  <c r="DJ1447" i="64"/>
  <c r="DJ1449" i="64" s="1"/>
  <c r="DE1440" i="64"/>
  <c r="DL826" i="64"/>
  <c r="DL1448" i="64"/>
  <c r="DL1439" i="64"/>
  <c r="DL1200" i="64"/>
  <c r="DL1195" i="64"/>
  <c r="DL1438" i="64"/>
  <c r="DL1447" i="64"/>
  <c r="DF1449" i="64"/>
  <c r="DI1447" i="64"/>
  <c r="DI1438" i="64"/>
  <c r="DI1439" i="64"/>
  <c r="DI1448" i="64"/>
  <c r="DK1438" i="64"/>
  <c r="DK1447" i="64"/>
  <c r="DK1439" i="64"/>
  <c r="DK1448" i="64"/>
  <c r="DK1474" i="64"/>
  <c r="DL1472" i="64"/>
  <c r="DL1474" i="64" s="1"/>
  <c r="S2178" i="64" a="1"/>
  <c r="S2178" i="64" s="1"/>
  <c r="S1824" i="64" a="1"/>
  <c r="S1824" i="64" s="1"/>
  <c r="S1844" i="64" a="1"/>
  <c r="S1844" i="64" s="1"/>
  <c r="AS1539" i="64"/>
  <c r="AT1537" i="64"/>
  <c r="AT1516" i="64"/>
  <c r="AT1518" i="64" s="1"/>
  <c r="S1444" i="64" a="1"/>
  <c r="S1444" i="64" s="1"/>
  <c r="S1443" i="64" a="1"/>
  <c r="S1443" i="64" s="1"/>
  <c r="S1435" i="64" a="1"/>
  <c r="S1435" i="64" s="1"/>
  <c r="S1434" i="64" a="1"/>
  <c r="S1434" i="64" s="1"/>
  <c r="S1425" i="64" a="1"/>
  <c r="S1425" i="64" s="1"/>
  <c r="S1426" i="64" a="1"/>
  <c r="S1426" i="64" s="1"/>
  <c r="S1865" i="64" a="1"/>
  <c r="S1865" i="64" s="1"/>
  <c r="G88" i="64"/>
  <c r="X1472" i="64"/>
  <c r="X1474" i="64" s="1"/>
  <c r="B8" i="206"/>
  <c r="S1866" i="64" a="1"/>
  <c r="AZ588" i="64" a="1"/>
  <c r="AZ628" i="64" a="1"/>
  <c r="S367" i="64" a="1"/>
  <c r="S554" i="64" a="1"/>
  <c r="AX853" i="64" a="1"/>
  <c r="S1845" i="64" a="1"/>
  <c r="S1823" i="64" a="1"/>
  <c r="AY852" i="64" a="1"/>
  <c r="S1431" i="64" a="1"/>
  <c r="S1430" i="64" a="1"/>
  <c r="AZ850" i="64" a="1"/>
  <c r="DL827" i="64" a="1"/>
  <c r="AZ50" i="1151" l="1"/>
  <c r="AZ65" i="1151"/>
  <c r="BD20" i="1151"/>
  <c r="BA34" i="1151"/>
  <c r="BA31" i="1151"/>
  <c r="BA33" i="1151"/>
  <c r="BA32" i="1151"/>
  <c r="BA35" i="1151"/>
  <c r="BE15" i="1151"/>
  <c r="BB36" i="1151"/>
  <c r="BF43" i="1151"/>
  <c r="BF41" i="1151"/>
  <c r="BF27" i="1151"/>
  <c r="BF39" i="1151"/>
  <c r="BF42" i="1151"/>
  <c r="BF40" i="1151"/>
  <c r="BF58" i="1151"/>
  <c r="BF56" i="1151"/>
  <c r="BF54" i="1151"/>
  <c r="BF17" i="1151"/>
  <c r="BF57" i="1151"/>
  <c r="BF4" i="1151"/>
  <c r="BF55" i="1151"/>
  <c r="BF24" i="1151"/>
  <c r="BF23" i="1151"/>
  <c r="BF16" i="1151"/>
  <c r="BF25" i="1151"/>
  <c r="BF26" i="1151"/>
  <c r="BG7" i="1151"/>
  <c r="BG1" i="1151"/>
  <c r="BH2" i="1151"/>
  <c r="BG3" i="1151"/>
  <c r="AY66" i="1151"/>
  <c r="AY22" i="861" s="1"/>
  <c r="AY51" i="1151"/>
  <c r="AY17" i="861" s="1"/>
  <c r="AZ63" i="1151"/>
  <c r="AZ48" i="1151"/>
  <c r="BE8" i="1151"/>
  <c r="AZ47" i="1151"/>
  <c r="AZ62" i="1151"/>
  <c r="AZ46" i="1151"/>
  <c r="AZ61" i="1151"/>
  <c r="BC20" i="1151"/>
  <c r="AZ64" i="1151"/>
  <c r="AZ49" i="1151"/>
  <c r="AX69" i="1151"/>
  <c r="AW699" i="64"/>
  <c r="AX698" i="64"/>
  <c r="AX699" i="64" s="1"/>
  <c r="AZ692" i="64"/>
  <c r="AZ691" i="64"/>
  <c r="AZ695" i="64"/>
  <c r="AY696" i="64"/>
  <c r="AZ694" i="64"/>
  <c r="AZ693" i="64"/>
  <c r="BA687" i="64" a="1"/>
  <c r="BA687" i="64" s="1"/>
  <c r="BA688" i="64" a="1"/>
  <c r="BA688" i="64" s="1"/>
  <c r="BA684" i="64" a="1"/>
  <c r="BA684" i="64" s="1"/>
  <c r="BA686" i="64" a="1"/>
  <c r="BA686" i="64" s="1"/>
  <c r="BA685" i="64" a="1"/>
  <c r="BA685" i="64" s="1"/>
  <c r="AZ677" i="64"/>
  <c r="AZ676" i="64"/>
  <c r="AY681" i="64"/>
  <c r="AZ680" i="64"/>
  <c r="AZ678" i="64"/>
  <c r="BA673" i="64" a="1"/>
  <c r="BA673" i="64" s="1"/>
  <c r="BA669" i="64" a="1"/>
  <c r="BA669" i="64" s="1"/>
  <c r="BA653" i="64" a="1"/>
  <c r="BA653" i="64" s="1"/>
  <c r="BA661" i="64" s="1"/>
  <c r="BA654" i="64" a="1"/>
  <c r="BA654" i="64" s="1"/>
  <c r="BA662" i="64" s="1"/>
  <c r="BA670" i="64" a="1"/>
  <c r="BA670" i="64" s="1"/>
  <c r="BA655" i="64" a="1"/>
  <c r="BA655" i="64" s="1"/>
  <c r="BA663" i="64" s="1"/>
  <c r="BA656" i="64" a="1"/>
  <c r="BA656" i="64" s="1"/>
  <c r="BA657" i="64" a="1"/>
  <c r="BA657" i="64" s="1"/>
  <c r="BA671" i="64" a="1"/>
  <c r="BA671" i="64" s="1"/>
  <c r="BA672" i="64" a="1"/>
  <c r="BA672" i="64" s="1"/>
  <c r="AZ679" i="64"/>
  <c r="AZ141" i="64"/>
  <c r="AZ143" i="64" s="1"/>
  <c r="BA139" i="64" a="1"/>
  <c r="BA139" i="64" s="1"/>
  <c r="BA138" i="64" s="1"/>
  <c r="BA140" i="64" a="1"/>
  <c r="BA140" i="64" s="1"/>
  <c r="AZ850" i="64"/>
  <c r="AZ628" i="64"/>
  <c r="AZ630" i="64" s="1"/>
  <c r="AX853" i="64"/>
  <c r="AY852" i="64"/>
  <c r="BA262" i="64" a="1"/>
  <c r="BA262" i="64" s="1"/>
  <c r="BA849" i="64" a="1"/>
  <c r="BA849" i="64" s="1"/>
  <c r="BA243" i="64" a="1"/>
  <c r="BA243" i="64" s="1"/>
  <c r="BA629" i="64" a="1"/>
  <c r="BA629" i="64" s="1"/>
  <c r="BA595" i="64" a="1"/>
  <c r="BA595" i="64" s="1"/>
  <c r="BA230" i="64" a="1"/>
  <c r="BA230" i="64" s="1"/>
  <c r="AY592" i="64"/>
  <c r="AZ588" i="64"/>
  <c r="AZ596" i="64" s="1"/>
  <c r="BA591" i="64" a="1"/>
  <c r="BA591" i="64" s="1"/>
  <c r="BA4" i="64"/>
  <c r="BA587" i="64" a="1"/>
  <c r="BA587" i="64" s="1"/>
  <c r="AU1494" i="64"/>
  <c r="AU1496" i="64" s="1"/>
  <c r="AA95" i="861"/>
  <c r="AA43" i="861"/>
  <c r="BB190" i="64"/>
  <c r="BB7" i="64"/>
  <c r="BA8" i="64" s="1"/>
  <c r="AU46" i="861"/>
  <c r="AU87" i="861" s="1"/>
  <c r="BB3" i="64"/>
  <c r="BB1" i="64"/>
  <c r="BC2" i="64"/>
  <c r="CO1751" i="64"/>
  <c r="CQ1750" i="64"/>
  <c r="CR1750" i="64" s="1"/>
  <c r="CS1750" i="64" s="1"/>
  <c r="CT1750" i="64" s="1"/>
  <c r="CU1750" i="64" s="1"/>
  <c r="CV1750" i="64" s="1"/>
  <c r="CW1750" i="64" s="1"/>
  <c r="CX1750" i="64" s="1"/>
  <c r="CY1750" i="64" s="1"/>
  <c r="CZ1750" i="64" s="1"/>
  <c r="DA1750" i="64" s="1"/>
  <c r="DB1750" i="64" s="1"/>
  <c r="DC1750" i="64" s="1"/>
  <c r="DD1750" i="64" s="1"/>
  <c r="DE1750" i="64" s="1"/>
  <c r="DF1750" i="64" s="1"/>
  <c r="DG1750" i="64" s="1"/>
  <c r="DH1750" i="64" s="1"/>
  <c r="DI1750" i="64" s="1"/>
  <c r="DJ1750" i="64" s="1"/>
  <c r="DK1750" i="64" s="1"/>
  <c r="DL1750" i="64" s="1"/>
  <c r="BA24" i="864"/>
  <c r="BA94" i="861" s="1"/>
  <c r="BC5" i="861"/>
  <c r="BA70" i="863" a="1"/>
  <c r="BA70" i="863" s="1"/>
  <c r="BA68" i="863" a="1"/>
  <c r="BA68" i="863" s="1"/>
  <c r="BA66" i="863" a="1"/>
  <c r="BA66" i="863" s="1"/>
  <c r="BA4" i="863"/>
  <c r="BE3" i="861"/>
  <c r="BD4" i="861"/>
  <c r="BD1" i="861"/>
  <c r="BD8" i="861"/>
  <c r="BB56" i="863" a="1"/>
  <c r="BB56" i="863" s="1"/>
  <c r="BB55" i="863" a="1"/>
  <c r="BB55" i="863" s="1"/>
  <c r="BB54" i="863" a="1"/>
  <c r="BB54" i="863" s="1"/>
  <c r="BB53" i="863" a="1"/>
  <c r="BB53" i="863" s="1"/>
  <c r="BB38" i="863"/>
  <c r="BB52" i="863" a="1"/>
  <c r="BB52" i="863" s="1"/>
  <c r="BB39" i="863"/>
  <c r="BB3" i="863"/>
  <c r="BB1" i="863"/>
  <c r="BB41" i="863"/>
  <c r="BC2" i="863"/>
  <c r="BC40" i="863" s="1"/>
  <c r="BA42" i="863"/>
  <c r="BA21" i="863" s="1"/>
  <c r="BA43" i="863"/>
  <c r="BB22" i="864"/>
  <c r="BB21" i="864"/>
  <c r="BB20" i="864"/>
  <c r="BB1" i="864"/>
  <c r="BC2" i="864"/>
  <c r="BC23" i="864" s="1"/>
  <c r="BB3" i="864"/>
  <c r="BB4" i="864" s="1"/>
  <c r="AZ32" i="861"/>
  <c r="BA57" i="863"/>
  <c r="AO1" i="860"/>
  <c r="AO3" i="860"/>
  <c r="AO4" i="860" s="1"/>
  <c r="AO7" i="860"/>
  <c r="AP2" i="860"/>
  <c r="S554" i="64"/>
  <c r="S367" i="64"/>
  <c r="S1741" i="64"/>
  <c r="S1749" i="64" s="1"/>
  <c r="CP1751" i="64"/>
  <c r="CQ1749" i="64"/>
  <c r="CZ1440" i="64"/>
  <c r="CZ1451" i="64" s="1"/>
  <c r="CZ1452" i="64" s="1"/>
  <c r="CQ1449" i="64"/>
  <c r="CQ1451" i="64" s="1"/>
  <c r="CQ1452" i="64" s="1"/>
  <c r="CY1440" i="64"/>
  <c r="CW1440" i="64"/>
  <c r="CY1449" i="64"/>
  <c r="DD1449" i="64"/>
  <c r="CR1449" i="64"/>
  <c r="CR1451" i="64" s="1"/>
  <c r="CR1452" i="64" s="1"/>
  <c r="DB1449" i="64"/>
  <c r="CV1440" i="64"/>
  <c r="CV1451" i="64" s="1"/>
  <c r="CV1452" i="64" s="1"/>
  <c r="CX1449" i="64"/>
  <c r="CU1440" i="64"/>
  <c r="CP1449" i="64"/>
  <c r="DF1440" i="64"/>
  <c r="DF1451" i="64" s="1"/>
  <c r="DF1452" i="64" s="1"/>
  <c r="DA1440" i="64"/>
  <c r="CU1449" i="64"/>
  <c r="CW1449" i="64"/>
  <c r="CT1449" i="64"/>
  <c r="CT1451" i="64" s="1"/>
  <c r="CT1452" i="64" s="1"/>
  <c r="CX1440" i="64"/>
  <c r="DA1449" i="64"/>
  <c r="DD1440" i="64"/>
  <c r="CO1440" i="64"/>
  <c r="DB1440" i="64"/>
  <c r="CS1440" i="64"/>
  <c r="DE1449" i="64"/>
  <c r="DE1451" i="64" s="1"/>
  <c r="DE1452" i="64" s="1"/>
  <c r="CO1449" i="64"/>
  <c r="CS1449" i="64"/>
  <c r="DC1440" i="64"/>
  <c r="DC1451" i="64" s="1"/>
  <c r="DC1452" i="64" s="1"/>
  <c r="CP1440" i="64"/>
  <c r="DG1451" i="64"/>
  <c r="DG1452" i="64" s="1"/>
  <c r="DL1440" i="64"/>
  <c r="DI1440" i="64"/>
  <c r="DL827" i="64"/>
  <c r="DH1451" i="64"/>
  <c r="DH1452" i="64" s="1"/>
  <c r="DI1449" i="64"/>
  <c r="DL1449" i="64"/>
  <c r="DJ1451" i="64"/>
  <c r="DJ1452" i="64" s="1"/>
  <c r="DK1440" i="64"/>
  <c r="DK1449" i="64"/>
  <c r="S1845" i="64"/>
  <c r="S1823" i="64"/>
  <c r="AT1539" i="64"/>
  <c r="AU1537" i="64"/>
  <c r="AU1516" i="64"/>
  <c r="AU1518" i="64" s="1"/>
  <c r="S1431" i="64"/>
  <c r="S1430" i="64"/>
  <c r="S1447" i="64" s="1"/>
  <c r="S1866" i="64"/>
  <c r="CR2098" i="64"/>
  <c r="CS2098" i="64"/>
  <c r="CO2098" i="64"/>
  <c r="CP2098" i="64"/>
  <c r="Y1472" i="64"/>
  <c r="G1699" i="64"/>
  <c r="AY853" i="64" a="1"/>
  <c r="BA628" i="64" a="1"/>
  <c r="BA850" i="64" a="1"/>
  <c r="AZ852" i="64" a="1"/>
  <c r="BA588" i="64" a="1"/>
  <c r="BE18" i="1151" l="1"/>
  <c r="BG4" i="1151"/>
  <c r="BG23" i="1151"/>
  <c r="BG25" i="1151"/>
  <c r="BG26" i="1151"/>
  <c r="BG24" i="1151"/>
  <c r="BG41" i="1151"/>
  <c r="BG27" i="1151"/>
  <c r="BG43" i="1151"/>
  <c r="BG39" i="1151"/>
  <c r="BG42" i="1151"/>
  <c r="BG40" i="1151"/>
  <c r="BG58" i="1151"/>
  <c r="BG56" i="1151"/>
  <c r="BG54" i="1151"/>
  <c r="BG16" i="1151"/>
  <c r="BG57" i="1151"/>
  <c r="BG17" i="1151"/>
  <c r="BG55" i="1151"/>
  <c r="BA50" i="1151"/>
  <c r="BA65" i="1151"/>
  <c r="BC36" i="1151"/>
  <c r="BH7" i="1151"/>
  <c r="BH1" i="1151"/>
  <c r="BI2" i="1151"/>
  <c r="BH3" i="1151"/>
  <c r="BA47" i="1151"/>
  <c r="BA62" i="1151"/>
  <c r="AZ66" i="1151"/>
  <c r="AZ22" i="861" s="1"/>
  <c r="BA48" i="1151"/>
  <c r="BA63" i="1151"/>
  <c r="BA46" i="1151"/>
  <c r="BA61" i="1151"/>
  <c r="BA49" i="1151"/>
  <c r="BA64" i="1151"/>
  <c r="BF15" i="1151"/>
  <c r="BD36" i="1151"/>
  <c r="BF8" i="1151"/>
  <c r="BE20" i="1151"/>
  <c r="BB34" i="1151"/>
  <c r="BB35" i="1151"/>
  <c r="BB33" i="1151"/>
  <c r="BB31" i="1151"/>
  <c r="BB32" i="1151"/>
  <c r="AZ51" i="1151"/>
  <c r="AZ17" i="861" s="1"/>
  <c r="AY68" i="1151"/>
  <c r="AY698" i="64"/>
  <c r="AY699" i="64" s="1"/>
  <c r="BA665" i="64"/>
  <c r="BA695" i="64" s="1"/>
  <c r="BA664" i="64"/>
  <c r="BA694" i="64" s="1"/>
  <c r="AZ696" i="64"/>
  <c r="BA693" i="64"/>
  <c r="BA691" i="64"/>
  <c r="BA692" i="64"/>
  <c r="BB687" i="64" a="1"/>
  <c r="BB687" i="64" s="1"/>
  <c r="BB688" i="64" a="1"/>
  <c r="BB688" i="64" s="1"/>
  <c r="BB684" i="64" a="1"/>
  <c r="BB684" i="64" s="1"/>
  <c r="BB686" i="64" a="1"/>
  <c r="BB686" i="64" s="1"/>
  <c r="BB685" i="64" a="1"/>
  <c r="BB685" i="64" s="1"/>
  <c r="AZ681" i="64"/>
  <c r="BA676" i="64"/>
  <c r="BA677" i="64"/>
  <c r="BA678" i="64"/>
  <c r="BB669" i="64" a="1"/>
  <c r="BB669" i="64" s="1"/>
  <c r="BB673" i="64" a="1"/>
  <c r="BB673" i="64" s="1"/>
  <c r="BB653" i="64" a="1"/>
  <c r="BB653" i="64" s="1"/>
  <c r="BB661" i="64" s="1"/>
  <c r="BB654" i="64" a="1"/>
  <c r="BB654" i="64" s="1"/>
  <c r="BB662" i="64" s="1"/>
  <c r="BB670" i="64" a="1"/>
  <c r="BB670" i="64" s="1"/>
  <c r="BB655" i="64" a="1"/>
  <c r="BB655" i="64" s="1"/>
  <c r="BB663" i="64" s="1"/>
  <c r="BB656" i="64" a="1"/>
  <c r="BB656" i="64" s="1"/>
  <c r="BB664" i="64" s="1"/>
  <c r="BB657" i="64" a="1"/>
  <c r="BB657" i="64" s="1"/>
  <c r="BB665" i="64" s="1"/>
  <c r="BB671" i="64" a="1"/>
  <c r="BB671" i="64" s="1"/>
  <c r="BB672" i="64" a="1"/>
  <c r="BB672" i="64" s="1"/>
  <c r="BA141" i="64"/>
  <c r="BA143" i="64" s="1"/>
  <c r="BB139" i="64" a="1"/>
  <c r="BB139" i="64" s="1"/>
  <c r="BB138" i="64" s="1"/>
  <c r="BB140" i="64" a="1"/>
  <c r="BB140" i="64" s="1"/>
  <c r="BA850" i="64"/>
  <c r="BA628" i="64"/>
  <c r="BA630" i="64" s="1"/>
  <c r="AY853" i="64"/>
  <c r="AZ852" i="64"/>
  <c r="BB262" i="64" a="1"/>
  <c r="BB262" i="64" s="1"/>
  <c r="BB849" i="64" a="1"/>
  <c r="BB849" i="64" s="1"/>
  <c r="BB243" i="64" a="1"/>
  <c r="BB243" i="64" s="1"/>
  <c r="BB629" i="64" a="1"/>
  <c r="BB629" i="64" s="1"/>
  <c r="BB595" i="64" a="1"/>
  <c r="BB595" i="64" s="1"/>
  <c r="BB230" i="64" a="1"/>
  <c r="BB230" i="64" s="1"/>
  <c r="AZ592" i="64"/>
  <c r="BA588" i="64"/>
  <c r="BA596" i="64" s="1"/>
  <c r="BB591" i="64" a="1"/>
  <c r="BB591" i="64" s="1"/>
  <c r="BB4" i="64"/>
  <c r="BB587" i="64" a="1"/>
  <c r="BB587" i="64" s="1"/>
  <c r="AV1494" i="64"/>
  <c r="AV1496" i="64" s="1"/>
  <c r="BC190" i="64"/>
  <c r="BC7" i="64"/>
  <c r="AV46" i="861"/>
  <c r="AV87" i="861" s="1"/>
  <c r="BC1" i="64"/>
  <c r="BC3" i="64"/>
  <c r="BD2" i="64"/>
  <c r="BB24" i="864"/>
  <c r="BB94" i="861" s="1"/>
  <c r="BC55" i="863" a="1"/>
  <c r="BC55" i="863" s="1"/>
  <c r="BC56" i="863" a="1"/>
  <c r="BC56" i="863" s="1"/>
  <c r="BC54" i="863" a="1"/>
  <c r="BC54" i="863" s="1"/>
  <c r="BC53" i="863" a="1"/>
  <c r="BC53" i="863" s="1"/>
  <c r="BC38" i="863"/>
  <c r="BC52" i="863" a="1"/>
  <c r="BC52" i="863" s="1"/>
  <c r="BC39" i="863"/>
  <c r="BD2" i="863"/>
  <c r="BD40" i="863" s="1"/>
  <c r="BC41" i="863"/>
  <c r="BC3" i="863"/>
  <c r="BC1" i="863"/>
  <c r="BF3" i="861"/>
  <c r="BE4" i="861"/>
  <c r="BE5" i="861" s="1"/>
  <c r="BE1" i="861"/>
  <c r="BE8" i="861"/>
  <c r="BB43" i="863"/>
  <c r="BB42" i="863"/>
  <c r="BB21" i="863" s="1"/>
  <c r="BA32" i="861"/>
  <c r="BB70" i="863" a="1"/>
  <c r="BB70" i="863" s="1"/>
  <c r="BB68" i="863" a="1"/>
  <c r="BB68" i="863" s="1"/>
  <c r="BB66" i="863" a="1"/>
  <c r="BB66" i="863" s="1"/>
  <c r="BB4" i="863"/>
  <c r="BC22" i="864"/>
  <c r="BC21" i="864"/>
  <c r="BC20" i="864"/>
  <c r="BC1" i="864"/>
  <c r="BD2" i="864"/>
  <c r="BD23" i="864" s="1"/>
  <c r="BC3" i="864"/>
  <c r="BC4" i="864" s="1"/>
  <c r="BB57" i="863"/>
  <c r="BD5" i="861"/>
  <c r="AP3" i="860"/>
  <c r="AP4" i="860" s="1"/>
  <c r="AQ2" i="860"/>
  <c r="AP1" i="860"/>
  <c r="AP7" i="860"/>
  <c r="S564" i="64"/>
  <c r="S1744" i="64" a="1"/>
  <c r="S1744" i="64" s="1"/>
  <c r="S1750" i="64" s="1"/>
  <c r="S1751" i="64" s="1"/>
  <c r="CQ1751" i="64"/>
  <c r="CR1749" i="64"/>
  <c r="DB1451" i="64"/>
  <c r="DB1452" i="64" s="1"/>
  <c r="CY1451" i="64"/>
  <c r="CY1452" i="64" s="1"/>
  <c r="CP1451" i="64"/>
  <c r="CP1452" i="64" s="1"/>
  <c r="DA1451" i="64"/>
  <c r="DA1452" i="64" s="1"/>
  <c r="CU1451" i="64"/>
  <c r="CU1452" i="64" s="1"/>
  <c r="CO1451" i="64"/>
  <c r="CO1452" i="64" s="1"/>
  <c r="CX1451" i="64"/>
  <c r="CX1452" i="64" s="1"/>
  <c r="CW1451" i="64"/>
  <c r="CW1452" i="64" s="1"/>
  <c r="DD1451" i="64"/>
  <c r="DD1452" i="64" s="1"/>
  <c r="CS1451" i="64"/>
  <c r="CS1452" i="64" s="1"/>
  <c r="CX2098" i="64"/>
  <c r="DL1451" i="64"/>
  <c r="DL1452" i="64" s="1"/>
  <c r="DI1451" i="64"/>
  <c r="DI1452" i="64" s="1"/>
  <c r="DK1451" i="64"/>
  <c r="DK1452" i="64" s="1"/>
  <c r="AU1539" i="64"/>
  <c r="AV1537" i="64"/>
  <c r="CQ2098" i="64"/>
  <c r="CT2098" i="64"/>
  <c r="AV1516" i="64"/>
  <c r="AV1518" i="64" s="1"/>
  <c r="CY2098" i="64"/>
  <c r="S1439" i="64"/>
  <c r="S1448" i="64"/>
  <c r="S1438" i="64"/>
  <c r="CU2098" i="64"/>
  <c r="CW2098" i="64"/>
  <c r="CV2098" i="64"/>
  <c r="CZ2098" i="64"/>
  <c r="Z1472" i="64"/>
  <c r="Y1474" i="64"/>
  <c r="AZ853" i="64" a="1"/>
  <c r="BA852" i="64" a="1"/>
  <c r="BB628" i="64" a="1"/>
  <c r="BB588" i="64" a="1"/>
  <c r="BB850" i="64" a="1"/>
  <c r="BF18" i="1151" l="1"/>
  <c r="BB62" i="1151"/>
  <c r="BB47" i="1151"/>
  <c r="BG15" i="1151"/>
  <c r="BB46" i="1151"/>
  <c r="BB61" i="1151"/>
  <c r="BB48" i="1151"/>
  <c r="BB63" i="1151"/>
  <c r="BB50" i="1151"/>
  <c r="BB65" i="1151"/>
  <c r="BH4" i="1151"/>
  <c r="BH24" i="1151"/>
  <c r="BH23" i="1151"/>
  <c r="BH26" i="1151"/>
  <c r="BH27" i="1151"/>
  <c r="BH25" i="1151"/>
  <c r="BH42" i="1151"/>
  <c r="BH40" i="1151"/>
  <c r="BH43" i="1151"/>
  <c r="BH41" i="1151"/>
  <c r="BH39" i="1151"/>
  <c r="BH56" i="1151"/>
  <c r="BH58" i="1151"/>
  <c r="BH54" i="1151"/>
  <c r="BH16" i="1151"/>
  <c r="BH57" i="1151"/>
  <c r="BH17" i="1151"/>
  <c r="BH55" i="1151"/>
  <c r="BI7" i="1151"/>
  <c r="BH8" i="1151" s="1"/>
  <c r="BI1" i="1151"/>
  <c r="BJ2" i="1151"/>
  <c r="BI3" i="1151"/>
  <c r="BB49" i="1151"/>
  <c r="BB64" i="1151"/>
  <c r="BG8" i="1151"/>
  <c r="BA66" i="1151"/>
  <c r="BA22" i="861" s="1"/>
  <c r="BE36" i="1151"/>
  <c r="BA51" i="1151"/>
  <c r="BA17" i="861" s="1"/>
  <c r="BC34" i="1151"/>
  <c r="BC35" i="1151"/>
  <c r="BC32" i="1151"/>
  <c r="BC31" i="1151"/>
  <c r="BC33" i="1151"/>
  <c r="AY69" i="1151"/>
  <c r="BF20" i="1151"/>
  <c r="BD32" i="1151"/>
  <c r="BD34" i="1151"/>
  <c r="BD31" i="1151"/>
  <c r="BD33" i="1151"/>
  <c r="BD35" i="1151"/>
  <c r="BG18" i="1151"/>
  <c r="AZ68" i="1151"/>
  <c r="BA679" i="64"/>
  <c r="BA680" i="64"/>
  <c r="AZ698" i="64"/>
  <c r="AZ699" i="64" s="1"/>
  <c r="BB694" i="64"/>
  <c r="BB695" i="64"/>
  <c r="BB693" i="64"/>
  <c r="BA696" i="64"/>
  <c r="BB692" i="64"/>
  <c r="BB691" i="64"/>
  <c r="BC687" i="64" a="1"/>
  <c r="BC687" i="64" s="1"/>
  <c r="BC688" i="64" a="1"/>
  <c r="BC688" i="64" s="1"/>
  <c r="BC684" i="64" a="1"/>
  <c r="BC684" i="64" s="1"/>
  <c r="BC686" i="64" a="1"/>
  <c r="BC686" i="64" s="1"/>
  <c r="BC685" i="64" a="1"/>
  <c r="BC685" i="64" s="1"/>
  <c r="BB676" i="64"/>
  <c r="BB680" i="64"/>
  <c r="BB679" i="64"/>
  <c r="BB678" i="64"/>
  <c r="BB677" i="64"/>
  <c r="BC672" i="64" a="1"/>
  <c r="BC672" i="64" s="1"/>
  <c r="BC669" i="64" a="1"/>
  <c r="BC669" i="64" s="1"/>
  <c r="BC673" i="64" a="1"/>
  <c r="BC673" i="64" s="1"/>
  <c r="BC653" i="64" a="1"/>
  <c r="BC653" i="64" s="1"/>
  <c r="BC661" i="64" s="1"/>
  <c r="BC654" i="64" a="1"/>
  <c r="BC654" i="64" s="1"/>
  <c r="BC662" i="64" s="1"/>
  <c r="BC670" i="64" a="1"/>
  <c r="BC670" i="64" s="1"/>
  <c r="BC655" i="64" a="1"/>
  <c r="BC655" i="64" s="1"/>
  <c r="BC663" i="64" s="1"/>
  <c r="BC656" i="64" a="1"/>
  <c r="BC656" i="64" s="1"/>
  <c r="BC664" i="64" s="1"/>
  <c r="BC657" i="64" a="1"/>
  <c r="BC657" i="64" s="1"/>
  <c r="BC665" i="64" s="1"/>
  <c r="BC671" i="64" a="1"/>
  <c r="BC671" i="64" s="1"/>
  <c r="BB141" i="64"/>
  <c r="BB143" i="64" s="1"/>
  <c r="BC139" i="64" a="1"/>
  <c r="BC139" i="64" s="1"/>
  <c r="BC138" i="64" s="1"/>
  <c r="BC140" i="64" a="1"/>
  <c r="BC140" i="64" s="1"/>
  <c r="AZ853" i="64"/>
  <c r="BB850" i="64"/>
  <c r="BB628" i="64"/>
  <c r="BB630" i="64" s="1"/>
  <c r="BA852" i="64"/>
  <c r="BC262" i="64" a="1"/>
  <c r="BC262" i="64" s="1"/>
  <c r="BC849" i="64" a="1"/>
  <c r="BC849" i="64" s="1"/>
  <c r="BC243" i="64" a="1"/>
  <c r="BC243" i="64" s="1"/>
  <c r="BC629" i="64" a="1"/>
  <c r="BC629" i="64" s="1"/>
  <c r="BC595" i="64" a="1"/>
  <c r="BC595" i="64" s="1"/>
  <c r="BC230" i="64" a="1"/>
  <c r="BC230" i="64" s="1"/>
  <c r="BA592" i="64"/>
  <c r="BB588" i="64"/>
  <c r="BB596" i="64" s="1"/>
  <c r="BC591" i="64" a="1"/>
  <c r="BC591" i="64" s="1"/>
  <c r="BC4" i="64"/>
  <c r="BC587" i="64" a="1"/>
  <c r="BC587" i="64" s="1"/>
  <c r="AW1494" i="64"/>
  <c r="AW1496" i="64" s="1"/>
  <c r="AA70" i="861"/>
  <c r="BD190" i="64"/>
  <c r="BD7" i="64"/>
  <c r="BC8" i="64" s="1"/>
  <c r="BB8" i="64"/>
  <c r="AW46" i="861"/>
  <c r="AW87" i="861" s="1"/>
  <c r="BD3" i="64"/>
  <c r="BD1" i="64"/>
  <c r="BE2" i="64"/>
  <c r="BC24" i="864"/>
  <c r="BC94" i="861" s="1"/>
  <c r="BC43" i="863"/>
  <c r="BC42" i="863"/>
  <c r="BC21" i="863" s="1"/>
  <c r="BC70" i="863" a="1"/>
  <c r="BC70" i="863" s="1"/>
  <c r="BC66" i="863" a="1"/>
  <c r="BC66" i="863" s="1"/>
  <c r="BC68" i="863" a="1"/>
  <c r="BC68" i="863" s="1"/>
  <c r="BC4" i="863"/>
  <c r="BB32" i="861"/>
  <c r="BF1" i="861"/>
  <c r="BF8" i="861"/>
  <c r="BG3" i="861"/>
  <c r="BF4" i="861"/>
  <c r="BD55" i="863" a="1"/>
  <c r="BD55" i="863" s="1"/>
  <c r="BD56" i="863" a="1"/>
  <c r="BD56" i="863" s="1"/>
  <c r="BD53" i="863" a="1"/>
  <c r="BD53" i="863" s="1"/>
  <c r="BD52" i="863" a="1"/>
  <c r="BD52" i="863" s="1"/>
  <c r="BD39" i="863"/>
  <c r="BD41" i="863"/>
  <c r="BD54" i="863" a="1"/>
  <c r="BD54" i="863" s="1"/>
  <c r="BD3" i="863"/>
  <c r="BD1" i="863"/>
  <c r="BD38" i="863"/>
  <c r="BE2" i="863"/>
  <c r="BE40" i="863" s="1"/>
  <c r="BD21" i="864"/>
  <c r="BD22" i="864"/>
  <c r="BD1" i="864"/>
  <c r="BD20" i="864"/>
  <c r="BE2" i="864"/>
  <c r="BE23" i="864" s="1"/>
  <c r="BD3" i="864"/>
  <c r="BD4" i="864" s="1"/>
  <c r="BC57" i="863"/>
  <c r="AQ1" i="860"/>
  <c r="AQ7" i="860"/>
  <c r="AQ3" i="860"/>
  <c r="AQ4" i="860" s="1"/>
  <c r="AR2" i="860"/>
  <c r="DB2098" i="64"/>
  <c r="CR1751" i="64"/>
  <c r="CS1749" i="64"/>
  <c r="DD2098" i="64"/>
  <c r="DA2098" i="64"/>
  <c r="DC2098" i="64"/>
  <c r="AV1539" i="64"/>
  <c r="AW1537" i="64"/>
  <c r="AW1516" i="64"/>
  <c r="AW1518" i="64" s="1"/>
  <c r="S1440" i="64"/>
  <c r="S1449" i="64"/>
  <c r="AA1472" i="64"/>
  <c r="Z1474" i="64"/>
  <c r="BA853" i="64" a="1"/>
  <c r="BC850" i="64" a="1"/>
  <c r="BB852" i="64" a="1"/>
  <c r="BC588" i="64" a="1"/>
  <c r="BC628" i="64" a="1"/>
  <c r="AZ69" i="1151" l="1"/>
  <c r="BH15" i="1151"/>
  <c r="BG20" i="1151"/>
  <c r="BC48" i="1151"/>
  <c r="BC63" i="1151"/>
  <c r="BC46" i="1151"/>
  <c r="BC61" i="1151"/>
  <c r="BD50" i="1151"/>
  <c r="BD65" i="1151"/>
  <c r="BC47" i="1151"/>
  <c r="BC62" i="1151"/>
  <c r="BB66" i="1151"/>
  <c r="BB22" i="861" s="1"/>
  <c r="BD48" i="1151"/>
  <c r="BD63" i="1151"/>
  <c r="BC65" i="1151"/>
  <c r="BC50" i="1151"/>
  <c r="BB51" i="1151"/>
  <c r="BB17" i="861" s="1"/>
  <c r="BD46" i="1151"/>
  <c r="BD61" i="1151"/>
  <c r="BI17" i="1151"/>
  <c r="BI26" i="1151"/>
  <c r="BI40" i="1151"/>
  <c r="BI43" i="1151"/>
  <c r="BI41" i="1151"/>
  <c r="BI39" i="1151"/>
  <c r="BI42" i="1151"/>
  <c r="BI57" i="1151"/>
  <c r="BI56" i="1151"/>
  <c r="BI54" i="1151"/>
  <c r="BI4" i="1151"/>
  <c r="BI55" i="1151"/>
  <c r="BI16" i="1151"/>
  <c r="BI58" i="1151"/>
  <c r="BI23" i="1151"/>
  <c r="BI27" i="1151"/>
  <c r="BI24" i="1151"/>
  <c r="BI25" i="1151"/>
  <c r="BD49" i="1151"/>
  <c r="BD64" i="1151"/>
  <c r="BC49" i="1151"/>
  <c r="BC64" i="1151"/>
  <c r="BJ7" i="1151"/>
  <c r="BJ1" i="1151"/>
  <c r="BK2" i="1151"/>
  <c r="BJ3" i="1151"/>
  <c r="BA68" i="1151"/>
  <c r="BD47" i="1151"/>
  <c r="BD62" i="1151"/>
  <c r="BF36" i="1151"/>
  <c r="BE34" i="1151"/>
  <c r="BE35" i="1151"/>
  <c r="BE31" i="1151"/>
  <c r="BE32" i="1151"/>
  <c r="BE33" i="1151"/>
  <c r="BA681" i="64"/>
  <c r="BA698" i="64" s="1"/>
  <c r="BA699" i="64" s="1"/>
  <c r="BC695" i="64"/>
  <c r="BC694" i="64"/>
  <c r="BC693" i="64"/>
  <c r="BC691" i="64"/>
  <c r="BB696" i="64"/>
  <c r="BD687" i="64" a="1"/>
  <c r="BD687" i="64" s="1"/>
  <c r="BD688" i="64" a="1"/>
  <c r="BD688" i="64" s="1"/>
  <c r="BD684" i="64" a="1"/>
  <c r="BD684" i="64" s="1"/>
  <c r="BD685" i="64" a="1"/>
  <c r="BD685" i="64" s="1"/>
  <c r="BD686" i="64" a="1"/>
  <c r="BD686" i="64" s="1"/>
  <c r="BC692" i="64"/>
  <c r="BC676" i="64"/>
  <c r="BC680" i="64"/>
  <c r="BC679" i="64"/>
  <c r="BB681" i="64"/>
  <c r="BC678" i="64"/>
  <c r="BC677" i="64"/>
  <c r="BD672" i="64" a="1"/>
  <c r="BD672" i="64" s="1"/>
  <c r="BD673" i="64" a="1"/>
  <c r="BD673" i="64" s="1"/>
  <c r="BD653" i="64" a="1"/>
  <c r="BD653" i="64" s="1"/>
  <c r="BD661" i="64" s="1"/>
  <c r="BD654" i="64" a="1"/>
  <c r="BD654" i="64" s="1"/>
  <c r="BD662" i="64" s="1"/>
  <c r="BD670" i="64" a="1"/>
  <c r="BD670" i="64" s="1"/>
  <c r="BD655" i="64" a="1"/>
  <c r="BD655" i="64" s="1"/>
  <c r="BD663" i="64" s="1"/>
  <c r="BD656" i="64" a="1"/>
  <c r="BD656" i="64" s="1"/>
  <c r="BD664" i="64" s="1"/>
  <c r="BD657" i="64" a="1"/>
  <c r="BD657" i="64" s="1"/>
  <c r="BD665" i="64" s="1"/>
  <c r="BD671" i="64" a="1"/>
  <c r="BD671" i="64" s="1"/>
  <c r="BD669" i="64" a="1"/>
  <c r="BD669" i="64" s="1"/>
  <c r="BC141" i="64"/>
  <c r="BC143" i="64" s="1"/>
  <c r="BD139" i="64" a="1"/>
  <c r="BD139" i="64" s="1"/>
  <c r="BD138" i="64" s="1"/>
  <c r="BD140" i="64" a="1"/>
  <c r="BD140" i="64" s="1"/>
  <c r="BA853" i="64"/>
  <c r="BC850" i="64"/>
  <c r="BC628" i="64"/>
  <c r="BC630" i="64" s="1"/>
  <c r="BB852" i="64"/>
  <c r="BD262" i="64" a="1"/>
  <c r="BD262" i="64" s="1"/>
  <c r="BD849" i="64" a="1"/>
  <c r="BD849" i="64" s="1"/>
  <c r="BD243" i="64" a="1"/>
  <c r="BD243" i="64" s="1"/>
  <c r="BD629" i="64" a="1"/>
  <c r="BD629" i="64" s="1"/>
  <c r="BD595" i="64" a="1"/>
  <c r="BD595" i="64" s="1"/>
  <c r="BD230" i="64" a="1"/>
  <c r="BD230" i="64" s="1"/>
  <c r="BB592" i="64"/>
  <c r="BC588" i="64"/>
  <c r="BC596" i="64" s="1"/>
  <c r="BD591" i="64" a="1"/>
  <c r="BD591" i="64" s="1"/>
  <c r="BD4" i="64"/>
  <c r="BD587" i="64" a="1"/>
  <c r="BD587" i="64" s="1"/>
  <c r="AX1494" i="64"/>
  <c r="AX1496" i="64" s="1"/>
  <c r="BE190" i="64"/>
  <c r="BE7" i="64"/>
  <c r="BD8" i="64" s="1"/>
  <c r="AX46" i="861"/>
  <c r="AX87" i="861" s="1"/>
  <c r="BF2" i="64"/>
  <c r="BE3" i="64"/>
  <c r="BE1" i="64"/>
  <c r="BD24" i="864"/>
  <c r="BD94" i="861" s="1"/>
  <c r="BE21" i="864"/>
  <c r="BE20" i="864"/>
  <c r="BE1" i="864"/>
  <c r="BE22" i="864"/>
  <c r="BF2" i="864"/>
  <c r="BF23" i="864" s="1"/>
  <c r="BE3" i="864"/>
  <c r="BE4" i="864" s="1"/>
  <c r="BD57" i="863"/>
  <c r="BF5" i="861"/>
  <c r="BD43" i="863"/>
  <c r="BD42" i="863"/>
  <c r="BD21" i="863" s="1"/>
  <c r="BD68" i="863" a="1"/>
  <c r="BD68" i="863" s="1"/>
  <c r="BD70" i="863" a="1"/>
  <c r="BD70" i="863" s="1"/>
  <c r="BD66" i="863" a="1"/>
  <c r="BD66" i="863" s="1"/>
  <c r="BD4" i="863"/>
  <c r="BG8" i="861"/>
  <c r="BH3" i="861"/>
  <c r="BG4" i="861"/>
  <c r="BG5" i="861" s="1"/>
  <c r="BG1" i="861"/>
  <c r="BC32" i="861"/>
  <c r="BE56" i="863" a="1"/>
  <c r="BE56" i="863" s="1"/>
  <c r="BE54" i="863" a="1"/>
  <c r="BE54" i="863" s="1"/>
  <c r="BE53" i="863" a="1"/>
  <c r="BE53" i="863" s="1"/>
  <c r="BE52" i="863" a="1"/>
  <c r="BE52" i="863" s="1"/>
  <c r="BE41" i="863"/>
  <c r="BE55" i="863" a="1"/>
  <c r="BE55" i="863" s="1"/>
  <c r="BE39" i="863"/>
  <c r="BE38" i="863"/>
  <c r="BF2" i="863"/>
  <c r="BF40" i="863" s="1"/>
  <c r="BE3" i="863"/>
  <c r="BE1" i="863"/>
  <c r="AR7" i="860"/>
  <c r="AR3" i="860"/>
  <c r="AR4" i="860" s="1"/>
  <c r="AS2" i="860"/>
  <c r="AR1" i="860"/>
  <c r="DH2098" i="64"/>
  <c r="CS1751" i="64"/>
  <c r="CT1749" i="64"/>
  <c r="DK2098" i="64"/>
  <c r="DG2098" i="64"/>
  <c r="DE2098" i="64"/>
  <c r="DI2098" i="64"/>
  <c r="DF2098" i="64"/>
  <c r="DJ2098" i="64"/>
  <c r="AW1539" i="64"/>
  <c r="AX1537" i="64"/>
  <c r="AX1516" i="64"/>
  <c r="AX1518" i="64" s="1"/>
  <c r="S1451" i="64"/>
  <c r="S1452" i="64" s="1"/>
  <c r="AB1472" i="64"/>
  <c r="AB1474" i="64" s="1"/>
  <c r="AA1474" i="64"/>
  <c r="BB853" i="64" a="1"/>
  <c r="BD628" i="64" a="1"/>
  <c r="BC852" i="64" a="1"/>
  <c r="BD588" i="64" a="1"/>
  <c r="BD850" i="64" a="1"/>
  <c r="BD51" i="1151" l="1"/>
  <c r="BD17" i="861" s="1"/>
  <c r="BE49" i="1151"/>
  <c r="BE64" i="1151"/>
  <c r="BJ17" i="1151"/>
  <c r="BJ27" i="1151"/>
  <c r="BJ26" i="1151"/>
  <c r="BJ24" i="1151"/>
  <c r="BJ40" i="1151"/>
  <c r="BJ43" i="1151"/>
  <c r="BJ41" i="1151"/>
  <c r="BJ39" i="1151"/>
  <c r="BJ23" i="1151"/>
  <c r="BJ42" i="1151"/>
  <c r="BJ55" i="1151"/>
  <c r="BJ58" i="1151"/>
  <c r="BJ56" i="1151"/>
  <c r="BJ4" i="1151"/>
  <c r="BJ54" i="1151"/>
  <c r="BJ16" i="1151"/>
  <c r="BJ57" i="1151"/>
  <c r="BJ25" i="1151"/>
  <c r="BI15" i="1151"/>
  <c r="BL2" i="1151"/>
  <c r="BK3" i="1151"/>
  <c r="BK7" i="1151"/>
  <c r="BK1" i="1151"/>
  <c r="BB68" i="1151"/>
  <c r="BC66" i="1151"/>
  <c r="BC22" i="861" s="1"/>
  <c r="BF31" i="1151"/>
  <c r="BF33" i="1151"/>
  <c r="BF35" i="1151"/>
  <c r="BF32" i="1151"/>
  <c r="BF34" i="1151"/>
  <c r="BC51" i="1151"/>
  <c r="BC17" i="861" s="1"/>
  <c r="BI8" i="1151"/>
  <c r="BG36" i="1151"/>
  <c r="BE48" i="1151"/>
  <c r="BE63" i="1151"/>
  <c r="BE47" i="1151"/>
  <c r="BE62" i="1151"/>
  <c r="BA69" i="1151"/>
  <c r="BI18" i="1151"/>
  <c r="BE46" i="1151"/>
  <c r="BE61" i="1151"/>
  <c r="BH18" i="1151"/>
  <c r="BE50" i="1151"/>
  <c r="BE65" i="1151"/>
  <c r="BD66" i="1151"/>
  <c r="BD22" i="861" s="1"/>
  <c r="BB698" i="64"/>
  <c r="BB699" i="64" s="1"/>
  <c r="BD694" i="64"/>
  <c r="BD695" i="64"/>
  <c r="BC696" i="64"/>
  <c r="BD693" i="64"/>
  <c r="BD691" i="64"/>
  <c r="BE687" i="64" a="1"/>
  <c r="BE687" i="64" s="1"/>
  <c r="BE688" i="64" a="1"/>
  <c r="BE688" i="64" s="1"/>
  <c r="BE684" i="64" a="1"/>
  <c r="BE684" i="64" s="1"/>
  <c r="BE685" i="64" a="1"/>
  <c r="BE685" i="64" s="1"/>
  <c r="BE686" i="64" a="1"/>
  <c r="BE686" i="64" s="1"/>
  <c r="BD692" i="64"/>
  <c r="BD677" i="64"/>
  <c r="BD680" i="64"/>
  <c r="BD679" i="64"/>
  <c r="BC681" i="64"/>
  <c r="BD678" i="64"/>
  <c r="BD676" i="64"/>
  <c r="BE672" i="64" a="1"/>
  <c r="BE672" i="64" s="1"/>
  <c r="BE673" i="64" a="1"/>
  <c r="BE673" i="64" s="1"/>
  <c r="BE653" i="64" a="1"/>
  <c r="BE653" i="64" s="1"/>
  <c r="BE661" i="64" s="1"/>
  <c r="BE654" i="64" a="1"/>
  <c r="BE654" i="64" s="1"/>
  <c r="BE662" i="64" s="1"/>
  <c r="BE670" i="64" a="1"/>
  <c r="BE670" i="64" s="1"/>
  <c r="BE655" i="64" a="1"/>
  <c r="BE655" i="64" s="1"/>
  <c r="BE663" i="64" s="1"/>
  <c r="BE656" i="64" a="1"/>
  <c r="BE656" i="64" s="1"/>
  <c r="BE664" i="64" s="1"/>
  <c r="BE671" i="64" a="1"/>
  <c r="BE671" i="64" s="1"/>
  <c r="BE669" i="64" a="1"/>
  <c r="BE669" i="64" s="1"/>
  <c r="BE657" i="64" a="1"/>
  <c r="BE657" i="64" s="1"/>
  <c r="BE665" i="64" s="1"/>
  <c r="BE139" i="64" a="1"/>
  <c r="BE139" i="64" s="1"/>
  <c r="BE138" i="64" s="1"/>
  <c r="BE140" i="64" a="1"/>
  <c r="BE140" i="64" s="1"/>
  <c r="BD141" i="64"/>
  <c r="BD143" i="64" s="1"/>
  <c r="BD850" i="64"/>
  <c r="BD628" i="64"/>
  <c r="BD630" i="64" s="1"/>
  <c r="BB853" i="64"/>
  <c r="BC852" i="64"/>
  <c r="BE262" i="64" a="1"/>
  <c r="BE262" i="64" s="1"/>
  <c r="BE849" i="64" a="1"/>
  <c r="BE849" i="64" s="1"/>
  <c r="BE243" i="64" a="1"/>
  <c r="BE243" i="64" s="1"/>
  <c r="BE629" i="64" a="1"/>
  <c r="BE629" i="64" s="1"/>
  <c r="BE595" i="64" a="1"/>
  <c r="BE595" i="64" s="1"/>
  <c r="BE230" i="64" a="1"/>
  <c r="BE230" i="64" s="1"/>
  <c r="BC592" i="64"/>
  <c r="BD588" i="64"/>
  <c r="BD596" i="64" s="1"/>
  <c r="BE591" i="64" a="1"/>
  <c r="BE591" i="64" s="1"/>
  <c r="BE4" i="64"/>
  <c r="BE587" i="64" a="1"/>
  <c r="BE587" i="64" s="1"/>
  <c r="AY1494" i="64"/>
  <c r="AY1496" i="64" s="1"/>
  <c r="AB43" i="861"/>
  <c r="AB95" i="861"/>
  <c r="BF190" i="64"/>
  <c r="BF7" i="64"/>
  <c r="BE8" i="64" s="1"/>
  <c r="AY46" i="861"/>
  <c r="AY87" i="861" s="1"/>
  <c r="BF1" i="64"/>
  <c r="BG2" i="64"/>
  <c r="BF3" i="64"/>
  <c r="BE24" i="864"/>
  <c r="BE94" i="861" s="1"/>
  <c r="BF56" i="863" a="1"/>
  <c r="BF56" i="863" s="1"/>
  <c r="BF54" i="863" a="1"/>
  <c r="BF54" i="863" s="1"/>
  <c r="BF55" i="863" a="1"/>
  <c r="BF55" i="863" s="1"/>
  <c r="BF53" i="863" a="1"/>
  <c r="BF53" i="863" s="1"/>
  <c r="BF52" i="863" a="1"/>
  <c r="BF52" i="863" s="1"/>
  <c r="BF39" i="863"/>
  <c r="BF41" i="863"/>
  <c r="BF38" i="863"/>
  <c r="BF3" i="863"/>
  <c r="BF1" i="863"/>
  <c r="BG2" i="863"/>
  <c r="BG40" i="863" s="1"/>
  <c r="BD32" i="861"/>
  <c r="BE42" i="863"/>
  <c r="BE21" i="863" s="1"/>
  <c r="BE43" i="863"/>
  <c r="BF22" i="864"/>
  <c r="BF21" i="864"/>
  <c r="BF20" i="864"/>
  <c r="BF3" i="864"/>
  <c r="BG2" i="864"/>
  <c r="BG23" i="864" s="1"/>
  <c r="BF1" i="864"/>
  <c r="BE68" i="863" a="1"/>
  <c r="BE68" i="863" s="1"/>
  <c r="BE66" i="863" a="1"/>
  <c r="BE66" i="863" s="1"/>
  <c r="BE70" i="863" a="1"/>
  <c r="BE70" i="863" s="1"/>
  <c r="BE4" i="863"/>
  <c r="BH8" i="861"/>
  <c r="BI3" i="861"/>
  <c r="BH4" i="861"/>
  <c r="BH5" i="861" s="1"/>
  <c r="BH1" i="861"/>
  <c r="BE57" i="863"/>
  <c r="AS1" i="860"/>
  <c r="AS3" i="860"/>
  <c r="AS4" i="860" s="1"/>
  <c r="AS7" i="860"/>
  <c r="AT2" i="860"/>
  <c r="CT1751" i="64"/>
  <c r="CU1749" i="64"/>
  <c r="DL2098" i="64"/>
  <c r="AX1539" i="64"/>
  <c r="AY1537" i="64"/>
  <c r="AY1516" i="64"/>
  <c r="AY1518" i="64" s="1"/>
  <c r="AC1472" i="64"/>
  <c r="BC853" i="64" a="1"/>
  <c r="BE628" i="64" a="1"/>
  <c r="BD852" i="64" a="1"/>
  <c r="BE588" i="64" a="1"/>
  <c r="BE850" i="64" a="1"/>
  <c r="BE51" i="1151" l="1"/>
  <c r="BE17" i="861" s="1"/>
  <c r="BI20" i="1151"/>
  <c r="BJ8" i="1151"/>
  <c r="BG33" i="1151"/>
  <c r="BG31" i="1151"/>
  <c r="BG32" i="1151"/>
  <c r="BG35" i="1151"/>
  <c r="BG34" i="1151"/>
  <c r="BK42" i="1151"/>
  <c r="BK58" i="1151"/>
  <c r="BK56" i="1151"/>
  <c r="BK4" i="1151"/>
  <c r="BK54" i="1151"/>
  <c r="BK25" i="1151"/>
  <c r="BK57" i="1151"/>
  <c r="BK16" i="1151"/>
  <c r="BK24" i="1151"/>
  <c r="BK23" i="1151"/>
  <c r="BK17" i="1151"/>
  <c r="BK26" i="1151"/>
  <c r="BK27" i="1151"/>
  <c r="BK41" i="1151"/>
  <c r="BK40" i="1151"/>
  <c r="BK43" i="1151"/>
  <c r="BK39" i="1151"/>
  <c r="BK55" i="1151"/>
  <c r="BM2" i="1151"/>
  <c r="BL3" i="1151"/>
  <c r="BL7" i="1151"/>
  <c r="BL1" i="1151"/>
  <c r="BC68" i="1151"/>
  <c r="BF49" i="1151"/>
  <c r="BF64" i="1151"/>
  <c r="BF47" i="1151"/>
  <c r="BF62" i="1151"/>
  <c r="BF50" i="1151"/>
  <c r="BF65" i="1151"/>
  <c r="BF48" i="1151"/>
  <c r="BF63" i="1151"/>
  <c r="BJ15" i="1151"/>
  <c r="BH20" i="1151"/>
  <c r="BF46" i="1151"/>
  <c r="BF61" i="1151"/>
  <c r="BD68" i="1151"/>
  <c r="BE66" i="1151"/>
  <c r="BE22" i="861" s="1"/>
  <c r="BB69" i="1151"/>
  <c r="BC698" i="64"/>
  <c r="BE695" i="64"/>
  <c r="BE694" i="64"/>
  <c r="BD696" i="64"/>
  <c r="BE693" i="64"/>
  <c r="BE691" i="64"/>
  <c r="BE692" i="64"/>
  <c r="BF687" i="64" a="1"/>
  <c r="BF687" i="64" s="1"/>
  <c r="BF688" i="64" a="1"/>
  <c r="BF688" i="64" s="1"/>
  <c r="BF684" i="64" a="1"/>
  <c r="BF684" i="64" s="1"/>
  <c r="BF685" i="64" a="1"/>
  <c r="BF685" i="64" s="1"/>
  <c r="BF686" i="64" a="1"/>
  <c r="BF686" i="64" s="1"/>
  <c r="BE680" i="64"/>
  <c r="BE679" i="64"/>
  <c r="BD681" i="64"/>
  <c r="BE677" i="64"/>
  <c r="BE678" i="64"/>
  <c r="BE676" i="64"/>
  <c r="BF671" i="64" a="1"/>
  <c r="BF671" i="64" s="1"/>
  <c r="BF672" i="64" a="1"/>
  <c r="BF672" i="64" s="1"/>
  <c r="BF673" i="64" a="1"/>
  <c r="BF673" i="64" s="1"/>
  <c r="BF653" i="64" a="1"/>
  <c r="BF653" i="64" s="1"/>
  <c r="BF661" i="64" s="1"/>
  <c r="BF654" i="64" a="1"/>
  <c r="BF654" i="64" s="1"/>
  <c r="BF662" i="64" s="1"/>
  <c r="BF657" i="64" a="1"/>
  <c r="BF657" i="64" s="1"/>
  <c r="BF665" i="64" s="1"/>
  <c r="BF670" i="64" a="1"/>
  <c r="BF670" i="64" s="1"/>
  <c r="BF669" i="64" a="1"/>
  <c r="BF669" i="64" s="1"/>
  <c r="BF655" i="64" a="1"/>
  <c r="BF655" i="64" s="1"/>
  <c r="BF663" i="64" s="1"/>
  <c r="BF656" i="64" a="1"/>
  <c r="BF656" i="64" s="1"/>
  <c r="BF664" i="64" s="1"/>
  <c r="BF139" i="64" a="1"/>
  <c r="BF139" i="64" s="1"/>
  <c r="BF138" i="64" s="1"/>
  <c r="BF140" i="64" a="1"/>
  <c r="BF140" i="64" s="1"/>
  <c r="BE141" i="64"/>
  <c r="BE143" i="64" s="1"/>
  <c r="BE850" i="64"/>
  <c r="BE628" i="64"/>
  <c r="BE630" i="64" s="1"/>
  <c r="BC853" i="64"/>
  <c r="BD852" i="64"/>
  <c r="BF262" i="64" a="1"/>
  <c r="BF262" i="64" s="1"/>
  <c r="BF849" i="64" a="1"/>
  <c r="BF849" i="64" s="1"/>
  <c r="BF243" i="64" a="1"/>
  <c r="BF243" i="64" s="1"/>
  <c r="BF629" i="64" a="1"/>
  <c r="BF629" i="64" s="1"/>
  <c r="BF595" i="64" a="1"/>
  <c r="BF595" i="64" s="1"/>
  <c r="BF230" i="64" a="1"/>
  <c r="BF230" i="64" s="1"/>
  <c r="BD592" i="64"/>
  <c r="BE588" i="64"/>
  <c r="BE596" i="64" s="1"/>
  <c r="BF591" i="64" a="1"/>
  <c r="BF591" i="64" s="1"/>
  <c r="BF4" i="64"/>
  <c r="BF587" i="64" a="1"/>
  <c r="BF587" i="64" s="1"/>
  <c r="AZ1494" i="64"/>
  <c r="AZ1496" i="64" s="1"/>
  <c r="BF4" i="864"/>
  <c r="BG190" i="64"/>
  <c r="BG7" i="64"/>
  <c r="BF8" i="64" s="1"/>
  <c r="AZ46" i="861"/>
  <c r="AZ87" i="861" s="1"/>
  <c r="BH2" i="64"/>
  <c r="BG3" i="64"/>
  <c r="BG1" i="64"/>
  <c r="BF24" i="864"/>
  <c r="BF94" i="861" s="1"/>
  <c r="BE32" i="861"/>
  <c r="BJ3" i="861"/>
  <c r="BI1" i="861"/>
  <c r="BI4" i="861"/>
  <c r="BI5" i="861" s="1"/>
  <c r="BI8" i="861"/>
  <c r="BG22" i="864"/>
  <c r="BG3" i="864"/>
  <c r="BG4" i="864" s="1"/>
  <c r="BH2" i="864"/>
  <c r="BH23" i="864" s="1"/>
  <c r="BG20" i="864"/>
  <c r="BG21" i="864"/>
  <c r="BG1" i="864"/>
  <c r="BF68" i="863" a="1"/>
  <c r="BF68" i="863" s="1"/>
  <c r="BF70" i="863" a="1"/>
  <c r="BF70" i="863" s="1"/>
  <c r="BF66" i="863" a="1"/>
  <c r="BF66" i="863" s="1"/>
  <c r="BF4" i="863"/>
  <c r="BG56" i="863" a="1"/>
  <c r="BG56" i="863" s="1"/>
  <c r="BG54" i="863" a="1"/>
  <c r="BG54" i="863" s="1"/>
  <c r="BG55" i="863" a="1"/>
  <c r="BG55" i="863" s="1"/>
  <c r="BG39" i="863"/>
  <c r="BG53" i="863" a="1"/>
  <c r="BG53" i="863" s="1"/>
  <c r="BG52" i="863" a="1"/>
  <c r="BG52" i="863" s="1"/>
  <c r="BG38" i="863"/>
  <c r="BG41" i="863"/>
  <c r="BH2" i="863"/>
  <c r="BH40" i="863" s="1"/>
  <c r="BG1" i="863"/>
  <c r="BG3" i="863"/>
  <c r="BF42" i="863"/>
  <c r="BF21" i="863" s="1"/>
  <c r="BF43" i="863"/>
  <c r="BF57" i="863"/>
  <c r="AT1" i="860"/>
  <c r="AT3" i="860"/>
  <c r="AT4" i="860" s="1"/>
  <c r="AT7" i="860"/>
  <c r="AU2" i="860"/>
  <c r="CU1751" i="64"/>
  <c r="CV1749" i="64"/>
  <c r="AZ1537" i="64"/>
  <c r="AY1539" i="64"/>
  <c r="AZ1516" i="64"/>
  <c r="AZ1518" i="64" s="1"/>
  <c r="AD1472" i="64"/>
  <c r="AC1474" i="64"/>
  <c r="E832" i="64"/>
  <c r="E831" i="64"/>
  <c r="E827" i="64"/>
  <c r="E826" i="64"/>
  <c r="E825" i="64"/>
  <c r="E824" i="64"/>
  <c r="E823" i="64"/>
  <c r="E821" i="64"/>
  <c r="E12" i="64"/>
  <c r="E11" i="64"/>
  <c r="BD853" i="64" a="1"/>
  <c r="BE852" i="64" a="1"/>
  <c r="BF588" i="64" a="1"/>
  <c r="BF628" i="64" a="1"/>
  <c r="BF850" i="64" a="1"/>
  <c r="BH36" i="1151" l="1"/>
  <c r="BG49" i="1151"/>
  <c r="BG64" i="1151"/>
  <c r="BG65" i="1151"/>
  <c r="BG50" i="1151"/>
  <c r="BG47" i="1151"/>
  <c r="BG62" i="1151"/>
  <c r="BG46" i="1151"/>
  <c r="BG61" i="1151"/>
  <c r="BJ18" i="1151"/>
  <c r="BG48" i="1151"/>
  <c r="BG63" i="1151"/>
  <c r="BE68" i="1151"/>
  <c r="BC69" i="1151"/>
  <c r="BK15" i="1151"/>
  <c r="BD69" i="1151"/>
  <c r="BK8" i="1151"/>
  <c r="BI36" i="1151"/>
  <c r="BL43" i="1151"/>
  <c r="BL41" i="1151"/>
  <c r="BL39" i="1151"/>
  <c r="BL56" i="1151"/>
  <c r="BL55" i="1151"/>
  <c r="BL58" i="1151"/>
  <c r="BL4" i="1151"/>
  <c r="BL54" i="1151"/>
  <c r="BL16" i="1151"/>
  <c r="BL57" i="1151"/>
  <c r="BL26" i="1151"/>
  <c r="BL27" i="1151"/>
  <c r="BL23" i="1151"/>
  <c r="BL17" i="1151"/>
  <c r="BL24" i="1151"/>
  <c r="BL25" i="1151"/>
  <c r="BL42" i="1151"/>
  <c r="BL40" i="1151"/>
  <c r="BF66" i="1151"/>
  <c r="BF22" i="861" s="1"/>
  <c r="BN2" i="1151"/>
  <c r="BM3" i="1151"/>
  <c r="BM7" i="1151"/>
  <c r="BM1" i="1151"/>
  <c r="BF51" i="1151"/>
  <c r="BF17" i="861" s="1"/>
  <c r="BD698" i="64"/>
  <c r="BD699" i="64" s="1"/>
  <c r="BC699" i="64"/>
  <c r="BF694" i="64"/>
  <c r="BF695" i="64"/>
  <c r="BF693" i="64"/>
  <c r="BE696" i="64"/>
  <c r="BF691" i="64"/>
  <c r="BG688" i="64" a="1"/>
  <c r="BG688" i="64" s="1"/>
  <c r="BG684" i="64" a="1"/>
  <c r="BG684" i="64" s="1"/>
  <c r="BG687" i="64" a="1"/>
  <c r="BG687" i="64" s="1"/>
  <c r="BG685" i="64" a="1"/>
  <c r="BG685" i="64" s="1"/>
  <c r="BG686" i="64" a="1"/>
  <c r="BG686" i="64" s="1"/>
  <c r="BF692" i="64"/>
  <c r="BF679" i="64"/>
  <c r="BF678" i="64"/>
  <c r="BF680" i="64"/>
  <c r="BE681" i="64"/>
  <c r="BF677" i="64"/>
  <c r="BF676" i="64"/>
  <c r="BG657" i="64" a="1"/>
  <c r="BG657" i="64" s="1"/>
  <c r="BG665" i="64" s="1"/>
  <c r="BG671" i="64" a="1"/>
  <c r="BG671" i="64" s="1"/>
  <c r="BG672" i="64" a="1"/>
  <c r="BG672" i="64" s="1"/>
  <c r="BG673" i="64" a="1"/>
  <c r="BG673" i="64" s="1"/>
  <c r="BG669" i="64" a="1"/>
  <c r="BG669" i="64" s="1"/>
  <c r="BG653" i="64" a="1"/>
  <c r="BG653" i="64" s="1"/>
  <c r="BG656" i="64" a="1"/>
  <c r="BG656" i="64" s="1"/>
  <c r="BG664" i="64" s="1"/>
  <c r="BG654" i="64" a="1"/>
  <c r="BG654" i="64" s="1"/>
  <c r="BG662" i="64" s="1"/>
  <c r="BG670" i="64" a="1"/>
  <c r="BG670" i="64" s="1"/>
  <c r="BG655" i="64" a="1"/>
  <c r="BG655" i="64" s="1"/>
  <c r="BG663" i="64" s="1"/>
  <c r="BF141" i="64"/>
  <c r="BF143" i="64" s="1"/>
  <c r="BG139" i="64" a="1"/>
  <c r="BG139" i="64" s="1"/>
  <c r="BG138" i="64" s="1"/>
  <c r="BG140" i="64" a="1"/>
  <c r="BG140" i="64" s="1"/>
  <c r="BF850" i="64"/>
  <c r="BF628" i="64"/>
  <c r="BF630" i="64" s="1"/>
  <c r="BD853" i="64"/>
  <c r="BE852" i="64"/>
  <c r="BG262" i="64" a="1"/>
  <c r="BG262" i="64" s="1"/>
  <c r="BG849" i="64" a="1"/>
  <c r="BG849" i="64" s="1"/>
  <c r="BG243" i="64" a="1"/>
  <c r="BG243" i="64" s="1"/>
  <c r="BG629" i="64" a="1"/>
  <c r="BG629" i="64" s="1"/>
  <c r="BG595" i="64" a="1"/>
  <c r="BG595" i="64" s="1"/>
  <c r="BG230" i="64" a="1"/>
  <c r="BG230" i="64" s="1"/>
  <c r="BE592" i="64"/>
  <c r="BF588" i="64"/>
  <c r="BF596" i="64" s="1"/>
  <c r="BG591" i="64" a="1"/>
  <c r="BG591" i="64" s="1"/>
  <c r="BG4" i="64"/>
  <c r="BG587" i="64" a="1"/>
  <c r="BG587" i="64" s="1"/>
  <c r="BA1494" i="64"/>
  <c r="BA1496" i="64" s="1"/>
  <c r="AB70" i="861"/>
  <c r="BH190" i="64"/>
  <c r="BH7" i="64"/>
  <c r="BG8" i="64" s="1"/>
  <c r="BA46" i="861"/>
  <c r="BA87" i="861" s="1"/>
  <c r="BI2" i="64"/>
  <c r="BH1" i="64"/>
  <c r="BH3" i="64"/>
  <c r="BG57" i="863"/>
  <c r="BH22" i="864"/>
  <c r="BH21" i="864"/>
  <c r="BH3" i="864"/>
  <c r="BH4" i="864" s="1"/>
  <c r="BI2" i="864"/>
  <c r="BI23" i="864" s="1"/>
  <c r="BH20" i="864"/>
  <c r="BH1" i="864"/>
  <c r="BG70" i="863" a="1"/>
  <c r="BG70" i="863" s="1"/>
  <c r="BG66" i="863" a="1"/>
  <c r="BG66" i="863" s="1"/>
  <c r="BG68" i="863" a="1"/>
  <c r="BG68" i="863" s="1"/>
  <c r="BG4" i="863"/>
  <c r="BG43" i="863"/>
  <c r="BG42" i="863"/>
  <c r="BG21" i="863" s="1"/>
  <c r="BK3" i="861"/>
  <c r="BJ4" i="861"/>
  <c r="BJ1" i="861"/>
  <c r="BJ8" i="861"/>
  <c r="BG24" i="864"/>
  <c r="BG94" i="861" s="1"/>
  <c r="BH55" i="863" a="1"/>
  <c r="BH55" i="863" s="1"/>
  <c r="BH56" i="863" a="1"/>
  <c r="BH56" i="863" s="1"/>
  <c r="BH41" i="863"/>
  <c r="BH54" i="863" a="1"/>
  <c r="BH54" i="863" s="1"/>
  <c r="BH53" i="863" a="1"/>
  <c r="BH53" i="863" s="1"/>
  <c r="BH52" i="863" a="1"/>
  <c r="BH52" i="863" s="1"/>
  <c r="BH39" i="863"/>
  <c r="BH38" i="863"/>
  <c r="BH3" i="863"/>
  <c r="BH1" i="863"/>
  <c r="BI2" i="863"/>
  <c r="BI40" i="863" s="1"/>
  <c r="BF32" i="861"/>
  <c r="AU1" i="860"/>
  <c r="AU7" i="860"/>
  <c r="AU3" i="860"/>
  <c r="AU4" i="860" s="1"/>
  <c r="AV2" i="860"/>
  <c r="CV1751" i="64"/>
  <c r="CW1749" i="64"/>
  <c r="AZ1539" i="64"/>
  <c r="BA1537" i="64"/>
  <c r="BA1516" i="64"/>
  <c r="BA1518" i="64" s="1"/>
  <c r="AE1472" i="64"/>
  <c r="AE1474" i="64" s="1"/>
  <c r="AD1474" i="64"/>
  <c r="B12" i="64"/>
  <c r="B823" i="64"/>
  <c r="S1635" i="64"/>
  <c r="BE853" i="64" a="1"/>
  <c r="BG588" i="64" a="1"/>
  <c r="BF852" i="64" a="1"/>
  <c r="BG628" i="64" a="1"/>
  <c r="BG850" i="64" a="1"/>
  <c r="BM23" i="1151" l="1"/>
  <c r="BM42" i="1151"/>
  <c r="BM40" i="1151"/>
  <c r="BM27" i="1151"/>
  <c r="BM43" i="1151"/>
  <c r="BM41" i="1151"/>
  <c r="BM55" i="1151"/>
  <c r="BM56" i="1151"/>
  <c r="BM54" i="1151"/>
  <c r="BM4" i="1151"/>
  <c r="BM57" i="1151"/>
  <c r="BM17" i="1151"/>
  <c r="BM58" i="1151"/>
  <c r="BM16" i="1151"/>
  <c r="BM26" i="1151"/>
  <c r="BM24" i="1151"/>
  <c r="BM25" i="1151"/>
  <c r="BM39" i="1151"/>
  <c r="BO2" i="1151"/>
  <c r="BN3" i="1151"/>
  <c r="BN7" i="1151"/>
  <c r="BN1" i="1151"/>
  <c r="BE69" i="1151"/>
  <c r="BI31" i="1151"/>
  <c r="BI33" i="1151"/>
  <c r="BI35" i="1151"/>
  <c r="BI34" i="1151"/>
  <c r="BI32" i="1151"/>
  <c r="BJ20" i="1151"/>
  <c r="BK18" i="1151"/>
  <c r="BF68" i="1151"/>
  <c r="BL15" i="1151"/>
  <c r="BG66" i="1151"/>
  <c r="BG22" i="861" s="1"/>
  <c r="BL8" i="1151"/>
  <c r="BG51" i="1151"/>
  <c r="BG17" i="861" s="1"/>
  <c r="BH31" i="1151"/>
  <c r="BH33" i="1151"/>
  <c r="BH35" i="1151"/>
  <c r="BH32" i="1151"/>
  <c r="BH34" i="1151"/>
  <c r="BG661" i="64"/>
  <c r="BG691" i="64" s="1"/>
  <c r="BE698" i="64"/>
  <c r="BG693" i="64"/>
  <c r="BG692" i="64"/>
  <c r="BF696" i="64"/>
  <c r="BG695" i="64"/>
  <c r="BG694" i="64"/>
  <c r="BH688" i="64" a="1"/>
  <c r="BH688" i="64" s="1"/>
  <c r="BH684" i="64" a="1"/>
  <c r="BH684" i="64" s="1"/>
  <c r="BH685" i="64" a="1"/>
  <c r="BH685" i="64" s="1"/>
  <c r="BH686" i="64" a="1"/>
  <c r="BH686" i="64" s="1"/>
  <c r="BH687" i="64" a="1"/>
  <c r="BH687" i="64" s="1"/>
  <c r="BG678" i="64"/>
  <c r="BG679" i="64"/>
  <c r="BF681" i="64"/>
  <c r="BG677" i="64"/>
  <c r="BH656" i="64" a="1"/>
  <c r="BH656" i="64" s="1"/>
  <c r="BH664" i="64" s="1"/>
  <c r="BH670" i="64" a="1"/>
  <c r="BH670" i="64" s="1"/>
  <c r="BH657" i="64" a="1"/>
  <c r="BH657" i="64" s="1"/>
  <c r="BH665" i="64" s="1"/>
  <c r="BH671" i="64" a="1"/>
  <c r="BH671" i="64" s="1"/>
  <c r="BH672" i="64" a="1"/>
  <c r="BH672" i="64" s="1"/>
  <c r="BH673" i="64" a="1"/>
  <c r="BH673" i="64" s="1"/>
  <c r="BH669" i="64" a="1"/>
  <c r="BH669" i="64" s="1"/>
  <c r="BH655" i="64" a="1"/>
  <c r="BH655" i="64" s="1"/>
  <c r="BH663" i="64" s="1"/>
  <c r="BH653" i="64" a="1"/>
  <c r="BH653" i="64" s="1"/>
  <c r="BH654" i="64" a="1"/>
  <c r="BH654" i="64" s="1"/>
  <c r="BH662" i="64" s="1"/>
  <c r="BG680" i="64"/>
  <c r="BG141" i="64"/>
  <c r="BG143" i="64" s="1"/>
  <c r="BH139" i="64" a="1"/>
  <c r="BH139" i="64" s="1"/>
  <c r="BH138" i="64" s="1"/>
  <c r="BH140" i="64" a="1"/>
  <c r="BH140" i="64" s="1"/>
  <c r="BE853" i="64"/>
  <c r="BG850" i="64"/>
  <c r="BG628" i="64"/>
  <c r="BG630" i="64" s="1"/>
  <c r="BF852" i="64"/>
  <c r="BH262" i="64" a="1"/>
  <c r="BH262" i="64" s="1"/>
  <c r="BH849" i="64" a="1"/>
  <c r="BH849" i="64" s="1"/>
  <c r="BH243" i="64" a="1"/>
  <c r="BH243" i="64" s="1"/>
  <c r="BH629" i="64" a="1"/>
  <c r="BH629" i="64" s="1"/>
  <c r="BH595" i="64" a="1"/>
  <c r="BH595" i="64" s="1"/>
  <c r="BH230" i="64" a="1"/>
  <c r="BH230" i="64" s="1"/>
  <c r="BF592" i="64"/>
  <c r="BG588" i="64"/>
  <c r="BG596" i="64" s="1"/>
  <c r="BH591" i="64" a="1"/>
  <c r="BH591" i="64" s="1"/>
  <c r="BB1494" i="64"/>
  <c r="BB1496" i="64" s="1"/>
  <c r="BH4" i="64"/>
  <c r="BH587" i="64" a="1"/>
  <c r="BH587" i="64" s="1"/>
  <c r="BI190" i="64"/>
  <c r="BI7" i="64"/>
  <c r="BH8" i="64" s="1"/>
  <c r="BB46" i="861"/>
  <c r="BB87" i="861" s="1"/>
  <c r="BI3" i="64"/>
  <c r="BI1" i="64"/>
  <c r="BJ2" i="64"/>
  <c r="BH68" i="863" a="1"/>
  <c r="BH68" i="863" s="1"/>
  <c r="BH66" i="863" a="1"/>
  <c r="BH66" i="863" s="1"/>
  <c r="BH70" i="863" a="1"/>
  <c r="BH70" i="863" s="1"/>
  <c r="BH4" i="863"/>
  <c r="BH24" i="864"/>
  <c r="BH94" i="861" s="1"/>
  <c r="BH57" i="863"/>
  <c r="BH42" i="863"/>
  <c r="BH21" i="863" s="1"/>
  <c r="BH43" i="863"/>
  <c r="BJ5" i="861"/>
  <c r="BL3" i="861"/>
  <c r="BK4" i="861"/>
  <c r="BK1" i="861"/>
  <c r="BK8" i="861"/>
  <c r="BG32" i="861"/>
  <c r="BI22" i="864"/>
  <c r="BI21" i="864"/>
  <c r="BI20" i="864"/>
  <c r="BJ2" i="864"/>
  <c r="BJ23" i="864" s="1"/>
  <c r="BI3" i="864"/>
  <c r="BI1" i="864"/>
  <c r="BI55" i="863" a="1"/>
  <c r="BI55" i="863" s="1"/>
  <c r="BI56" i="863" a="1"/>
  <c r="BI56" i="863" s="1"/>
  <c r="BI54" i="863" a="1"/>
  <c r="BI54" i="863" s="1"/>
  <c r="BI53" i="863" a="1"/>
  <c r="BI53" i="863" s="1"/>
  <c r="BI52" i="863" a="1"/>
  <c r="BI52" i="863" s="1"/>
  <c r="BI41" i="863"/>
  <c r="BI38" i="863"/>
  <c r="BJ2" i="863"/>
  <c r="BJ40" i="863" s="1"/>
  <c r="BI39" i="863"/>
  <c r="BI1" i="863"/>
  <c r="BI3" i="863"/>
  <c r="AV3" i="860"/>
  <c r="AV4" i="860" s="1"/>
  <c r="AW2" i="860"/>
  <c r="AV1" i="860"/>
  <c r="AV7" i="860"/>
  <c r="CW1751" i="64"/>
  <c r="CX1749" i="64"/>
  <c r="BA1539" i="64"/>
  <c r="BB1537" i="64"/>
  <c r="BB1516" i="64"/>
  <c r="BB1518" i="64" s="1"/>
  <c r="AF1472" i="64"/>
  <c r="AF1474" i="64" s="1"/>
  <c r="B1" i="84" a="1"/>
  <c r="E1154" i="64"/>
  <c r="E1153" i="64"/>
  <c r="E1152" i="64"/>
  <c r="E1151" i="64"/>
  <c r="E1150" i="64"/>
  <c r="E1149" i="64"/>
  <c r="E1148" i="64"/>
  <c r="E1147" i="64"/>
  <c r="E1146" i="64"/>
  <c r="E1144" i="64"/>
  <c r="E1143" i="64"/>
  <c r="E1142" i="64"/>
  <c r="E1117" i="64"/>
  <c r="E1116" i="64"/>
  <c r="E1115" i="64"/>
  <c r="E1114" i="64"/>
  <c r="E1113" i="64"/>
  <c r="E1112" i="64"/>
  <c r="E1111" i="64"/>
  <c r="E1110" i="64"/>
  <c r="E1108" i="64"/>
  <c r="E1107" i="64"/>
  <c r="E1106" i="64"/>
  <c r="E1104" i="64"/>
  <c r="E1082" i="64"/>
  <c r="E1081" i="64"/>
  <c r="E1080" i="64"/>
  <c r="E1079" i="64"/>
  <c r="E1078" i="64"/>
  <c r="E1077" i="64"/>
  <c r="E1076" i="64"/>
  <c r="E1075" i="64"/>
  <c r="E1073" i="64"/>
  <c r="E1072" i="64"/>
  <c r="E1071" i="64"/>
  <c r="E1051" i="64"/>
  <c r="B1051" i="64" s="1"/>
  <c r="E1050" i="64"/>
  <c r="B1050" i="64" s="1"/>
  <c r="E1049" i="64"/>
  <c r="B1049" i="64" s="1"/>
  <c r="E1048" i="64"/>
  <c r="B1048" i="64" s="1"/>
  <c r="E1047" i="64"/>
  <c r="B1047" i="64" s="1"/>
  <c r="E1046" i="64"/>
  <c r="E1045" i="64"/>
  <c r="B1045" i="64" s="1"/>
  <c r="E1044" i="64"/>
  <c r="B1044" i="64" s="1"/>
  <c r="E1043" i="64"/>
  <c r="B1043" i="64" s="1"/>
  <c r="E1042" i="64"/>
  <c r="B1042" i="64" s="1"/>
  <c r="E1041" i="64"/>
  <c r="B1041" i="64" s="1"/>
  <c r="E1040" i="64"/>
  <c r="E1038" i="64"/>
  <c r="B1038" i="64" s="1"/>
  <c r="E1037" i="64"/>
  <c r="E1036" i="64"/>
  <c r="E1034" i="64"/>
  <c r="E1673" i="64"/>
  <c r="E1670" i="64"/>
  <c r="E1669" i="64"/>
  <c r="E1668" i="64"/>
  <c r="E1667" i="64"/>
  <c r="E1666" i="64"/>
  <c r="E1665" i="64"/>
  <c r="E1664" i="64"/>
  <c r="E1663" i="64"/>
  <c r="E1662" i="64"/>
  <c r="E1661" i="64"/>
  <c r="E1660" i="64"/>
  <c r="E1658" i="64"/>
  <c r="E1704" i="64"/>
  <c r="E1703" i="64"/>
  <c r="E1702" i="64"/>
  <c r="E1701" i="64"/>
  <c r="E1700" i="64"/>
  <c r="E1699" i="64"/>
  <c r="E1698" i="64"/>
  <c r="E1697" i="64"/>
  <c r="E1696" i="64"/>
  <c r="E1695" i="64"/>
  <c r="E1694" i="64"/>
  <c r="E1692" i="64"/>
  <c r="E1016" i="64"/>
  <c r="E1015" i="64"/>
  <c r="E1014" i="64"/>
  <c r="E1013" i="64"/>
  <c r="E1012" i="64"/>
  <c r="E1010" i="64"/>
  <c r="E504" i="64"/>
  <c r="E503" i="64"/>
  <c r="E502" i="64"/>
  <c r="E501" i="64"/>
  <c r="E500" i="64"/>
  <c r="E499" i="64"/>
  <c r="E992" i="64"/>
  <c r="E991" i="64"/>
  <c r="E990" i="64"/>
  <c r="E988" i="64"/>
  <c r="E969" i="64"/>
  <c r="E968" i="64"/>
  <c r="E967" i="64"/>
  <c r="E966" i="64"/>
  <c r="E964" i="64"/>
  <c r="E1403" i="64"/>
  <c r="E1402" i="64"/>
  <c r="E1401" i="64"/>
  <c r="E1400" i="64"/>
  <c r="E1399" i="64"/>
  <c r="E945" i="64"/>
  <c r="E944" i="64"/>
  <c r="E943" i="64"/>
  <c r="E942" i="64"/>
  <c r="E1379" i="64"/>
  <c r="E1378" i="64"/>
  <c r="E1377" i="64"/>
  <c r="E1376" i="64"/>
  <c r="E1375" i="64"/>
  <c r="E1373" i="64"/>
  <c r="E1305" i="64"/>
  <c r="E1301" i="64"/>
  <c r="E1300" i="64"/>
  <c r="E1299" i="64"/>
  <c r="E1298" i="64"/>
  <c r="E1297" i="64"/>
  <c r="E1296" i="64"/>
  <c r="E1295" i="64"/>
  <c r="E1294" i="64"/>
  <c r="E1293" i="64"/>
  <c r="E1292" i="64"/>
  <c r="E1291" i="64"/>
  <c r="E1290" i="64"/>
  <c r="E1289" i="64"/>
  <c r="E1288" i="64"/>
  <c r="E1287" i="64"/>
  <c r="E403" i="64"/>
  <c r="E402" i="64"/>
  <c r="E401" i="64"/>
  <c r="E400" i="64"/>
  <c r="E399" i="64"/>
  <c r="E398" i="64"/>
  <c r="E397" i="64"/>
  <c r="E396" i="64"/>
  <c r="E395" i="64"/>
  <c r="E394" i="64"/>
  <c r="E393" i="64"/>
  <c r="E392" i="64"/>
  <c r="E391" i="64"/>
  <c r="E926" i="64"/>
  <c r="E925" i="64"/>
  <c r="E921" i="64"/>
  <c r="E920" i="64"/>
  <c r="E919" i="64"/>
  <c r="E918" i="64"/>
  <c r="E807" i="64"/>
  <c r="E806" i="64"/>
  <c r="E802" i="64"/>
  <c r="B802" i="64" s="1"/>
  <c r="E801" i="64"/>
  <c r="B801" i="64" s="1"/>
  <c r="E800" i="64"/>
  <c r="B800" i="64" s="1"/>
  <c r="E799" i="64"/>
  <c r="E797" i="64"/>
  <c r="E531" i="64"/>
  <c r="E526" i="64"/>
  <c r="E525" i="64"/>
  <c r="E524" i="64"/>
  <c r="E123" i="64"/>
  <c r="E122" i="64"/>
  <c r="E121" i="64"/>
  <c r="E107" i="64"/>
  <c r="E106" i="64"/>
  <c r="E105" i="64"/>
  <c r="E176" i="64"/>
  <c r="E175" i="64"/>
  <c r="E40" i="64"/>
  <c r="E39" i="64"/>
  <c r="I1155" i="64"/>
  <c r="R1152" i="64"/>
  <c r="I1119" i="64"/>
  <c r="R1116" i="64"/>
  <c r="R1081" i="64"/>
  <c r="J1049" i="64"/>
  <c r="R1046" i="64"/>
  <c r="J1671" i="64"/>
  <c r="R1668" i="64"/>
  <c r="R1702" i="64"/>
  <c r="BH588" i="64" a="1"/>
  <c r="BG852" i="64" a="1"/>
  <c r="BF853" i="64" a="1"/>
  <c r="BH628" i="64" a="1"/>
  <c r="BH850" i="64" a="1"/>
  <c r="BF69" i="1151" l="1"/>
  <c r="BI46" i="1151"/>
  <c r="BI61" i="1151"/>
  <c r="BM15" i="1151"/>
  <c r="BL18" i="1151"/>
  <c r="BH49" i="1151"/>
  <c r="BH64" i="1151"/>
  <c r="BK20" i="1151"/>
  <c r="BM18" i="1151"/>
  <c r="BH62" i="1151"/>
  <c r="BH47" i="1151"/>
  <c r="BH65" i="1151"/>
  <c r="BH50" i="1151"/>
  <c r="BH48" i="1151"/>
  <c r="BH63" i="1151"/>
  <c r="BJ36" i="1151"/>
  <c r="BH46" i="1151"/>
  <c r="BH61" i="1151"/>
  <c r="BG68" i="1151"/>
  <c r="BM8" i="1151"/>
  <c r="BN55" i="1151"/>
  <c r="BN4" i="1151"/>
  <c r="BN58" i="1151"/>
  <c r="BN24" i="1151"/>
  <c r="BN56" i="1151"/>
  <c r="BN17" i="1151"/>
  <c r="BN16" i="1151"/>
  <c r="BN25" i="1151"/>
  <c r="BN27" i="1151"/>
  <c r="BN26" i="1151"/>
  <c r="BN23" i="1151"/>
  <c r="BN40" i="1151"/>
  <c r="BN42" i="1151"/>
  <c r="BN43" i="1151"/>
  <c r="BN41" i="1151"/>
  <c r="BN54" i="1151"/>
  <c r="BN39" i="1151"/>
  <c r="BN57" i="1151"/>
  <c r="BP2" i="1151"/>
  <c r="BO3" i="1151"/>
  <c r="BO7" i="1151"/>
  <c r="BO1" i="1151"/>
  <c r="BI47" i="1151"/>
  <c r="BI62" i="1151"/>
  <c r="BI49" i="1151"/>
  <c r="BI64" i="1151"/>
  <c r="BI50" i="1151"/>
  <c r="BI65" i="1151"/>
  <c r="BI48" i="1151"/>
  <c r="BI63" i="1151"/>
  <c r="BG676" i="64"/>
  <c r="BG681" i="64" s="1"/>
  <c r="BH661" i="64"/>
  <c r="BH691" i="64" s="1"/>
  <c r="BE699" i="64"/>
  <c r="BF698" i="64"/>
  <c r="BF699" i="64" s="1"/>
  <c r="BH693" i="64"/>
  <c r="BG696" i="64"/>
  <c r="BH694" i="64"/>
  <c r="BH695" i="64"/>
  <c r="BH692" i="64"/>
  <c r="BI684" i="64" a="1"/>
  <c r="BI684" i="64" s="1"/>
  <c r="BI685" i="64" a="1"/>
  <c r="BI685" i="64" s="1"/>
  <c r="BI686" i="64" a="1"/>
  <c r="BI686" i="64" s="1"/>
  <c r="BI688" i="64" a="1"/>
  <c r="BI688" i="64" s="1"/>
  <c r="BI687" i="64" a="1"/>
  <c r="BI687" i="64" s="1"/>
  <c r="BH677" i="64"/>
  <c r="BH678" i="64"/>
  <c r="BI670" i="64" a="1"/>
  <c r="BI670" i="64" s="1"/>
  <c r="BI655" i="64" a="1"/>
  <c r="BI655" i="64" s="1"/>
  <c r="BI663" i="64" s="1"/>
  <c r="BI656" i="64" a="1"/>
  <c r="BI656" i="64" s="1"/>
  <c r="BI664" i="64" s="1"/>
  <c r="BI657" i="64" a="1"/>
  <c r="BI657" i="64" s="1"/>
  <c r="BI665" i="64" s="1"/>
  <c r="BI671" i="64" a="1"/>
  <c r="BI671" i="64" s="1"/>
  <c r="BI672" i="64" a="1"/>
  <c r="BI672" i="64" s="1"/>
  <c r="BI654" i="64" a="1"/>
  <c r="BI654" i="64" s="1"/>
  <c r="BI662" i="64" s="1"/>
  <c r="BI673" i="64" a="1"/>
  <c r="BI673" i="64" s="1"/>
  <c r="BI669" i="64" a="1"/>
  <c r="BI669" i="64" s="1"/>
  <c r="BI653" i="64" a="1"/>
  <c r="BI653" i="64" s="1"/>
  <c r="BI661" i="64" s="1"/>
  <c r="BH680" i="64"/>
  <c r="BH679" i="64"/>
  <c r="BI139" i="64" a="1"/>
  <c r="BI139" i="64" s="1"/>
  <c r="BI138" i="64" s="1"/>
  <c r="BI140" i="64" a="1"/>
  <c r="BI140" i="64" s="1"/>
  <c r="BH141" i="64"/>
  <c r="BH143" i="64" s="1"/>
  <c r="BH850" i="64"/>
  <c r="BF853" i="64"/>
  <c r="BH628" i="64"/>
  <c r="BH630" i="64" s="1"/>
  <c r="BG852" i="64"/>
  <c r="BI262" i="64" a="1"/>
  <c r="BI262" i="64" s="1"/>
  <c r="BI849" i="64" a="1"/>
  <c r="BI849" i="64" s="1"/>
  <c r="BI243" i="64" a="1"/>
  <c r="BI243" i="64" s="1"/>
  <c r="BI629" i="64" a="1"/>
  <c r="BI629" i="64" s="1"/>
  <c r="BI595" i="64" a="1"/>
  <c r="BI595" i="64" s="1"/>
  <c r="BI230" i="64" a="1"/>
  <c r="BI230" i="64" s="1"/>
  <c r="BC1494" i="64"/>
  <c r="BC1496" i="64" s="1"/>
  <c r="BG592" i="64"/>
  <c r="BH588" i="64"/>
  <c r="BH596" i="64" s="1"/>
  <c r="BI591" i="64" a="1"/>
  <c r="BI591" i="64" s="1"/>
  <c r="BI4" i="64"/>
  <c r="BI587" i="64" a="1"/>
  <c r="BI587" i="64" s="1"/>
  <c r="AC43" i="861"/>
  <c r="AC95" i="861"/>
  <c r="BI4" i="864"/>
  <c r="BJ190" i="64"/>
  <c r="BJ7" i="64"/>
  <c r="BC46" i="861"/>
  <c r="BC87" i="861" s="1"/>
  <c r="BJ3" i="64"/>
  <c r="BJ1" i="64"/>
  <c r="BK2" i="64"/>
  <c r="BJ22" i="864"/>
  <c r="BJ21" i="864"/>
  <c r="BJ20" i="864"/>
  <c r="BJ3" i="864"/>
  <c r="BJ4" i="864" s="1"/>
  <c r="BJ1" i="864"/>
  <c r="BK2" i="864"/>
  <c r="BK23" i="864" s="1"/>
  <c r="BH32" i="861"/>
  <c r="BI70" i="863" a="1"/>
  <c r="BI70" i="863" s="1"/>
  <c r="BI68" i="863" a="1"/>
  <c r="BI68" i="863" s="1"/>
  <c r="BI66" i="863" a="1"/>
  <c r="BI66" i="863" s="1"/>
  <c r="BI4" i="863"/>
  <c r="BJ56" i="863" a="1"/>
  <c r="BJ56" i="863" s="1"/>
  <c r="BJ54" i="863" a="1"/>
  <c r="BJ54" i="863" s="1"/>
  <c r="BJ55" i="863" a="1"/>
  <c r="BJ55" i="863" s="1"/>
  <c r="BJ53" i="863" a="1"/>
  <c r="BJ53" i="863" s="1"/>
  <c r="BJ52" i="863" a="1"/>
  <c r="BJ52" i="863" s="1"/>
  <c r="BJ38" i="863"/>
  <c r="BJ41" i="863"/>
  <c r="BJ3" i="863"/>
  <c r="BJ1" i="863"/>
  <c r="BJ39" i="863"/>
  <c r="BK2" i="863"/>
  <c r="BK40" i="863" s="1"/>
  <c r="BK5" i="861"/>
  <c r="BI42" i="863"/>
  <c r="BI21" i="863" s="1"/>
  <c r="BI43" i="863"/>
  <c r="BM3" i="861"/>
  <c r="BL4" i="861"/>
  <c r="BL5" i="861" s="1"/>
  <c r="BL1" i="861"/>
  <c r="BL8" i="861"/>
  <c r="BI57" i="863"/>
  <c r="BI24" i="864"/>
  <c r="BI94" i="861" s="1"/>
  <c r="T209" i="64"/>
  <c r="T191" i="64"/>
  <c r="T192" i="64"/>
  <c r="T210" i="64"/>
  <c r="T211" i="64"/>
  <c r="T193" i="64"/>
  <c r="AW1" i="860"/>
  <c r="AW7" i="860"/>
  <c r="AW3" i="860"/>
  <c r="AW4" i="860" s="1"/>
  <c r="AX2" i="860"/>
  <c r="CX1751" i="64"/>
  <c r="CY1749" i="64"/>
  <c r="K42" i="206"/>
  <c r="K47" i="206"/>
  <c r="BB1539" i="64"/>
  <c r="BC1537" i="64"/>
  <c r="BC1516" i="64"/>
  <c r="BC1518" i="64" s="1"/>
  <c r="T1635" i="64"/>
  <c r="R1635" i="64"/>
  <c r="AG1472" i="64"/>
  <c r="AG1474" i="64" s="1"/>
  <c r="B107" i="64"/>
  <c r="B123" i="64"/>
  <c r="B799" i="64"/>
  <c r="B396" i="64"/>
  <c r="B1695" i="64"/>
  <c r="B1661" i="64"/>
  <c r="B1037" i="64"/>
  <c r="B1046" i="64"/>
  <c r="R1119" i="64"/>
  <c r="B525" i="64"/>
  <c r="B40" i="64"/>
  <c r="B918" i="64"/>
  <c r="B1293" i="64"/>
  <c r="B503" i="64"/>
  <c r="B1014" i="64"/>
  <c r="B1106" i="64"/>
  <c r="B1146" i="64"/>
  <c r="B1697" i="64"/>
  <c r="B1107" i="64"/>
  <c r="B942" i="64"/>
  <c r="B1663" i="64"/>
  <c r="B1040" i="64"/>
  <c r="B1116" i="64"/>
  <c r="J1672" i="64"/>
  <c r="J1673" i="64" s="1"/>
  <c r="B1288" i="64"/>
  <c r="B944" i="64"/>
  <c r="B1401" i="64"/>
  <c r="B966" i="64"/>
  <c r="B1071" i="64"/>
  <c r="B1110" i="64"/>
  <c r="B106" i="64"/>
  <c r="B121" i="64"/>
  <c r="B1375" i="64"/>
  <c r="B1072" i="64"/>
  <c r="B1081" i="64"/>
  <c r="B1399" i="64"/>
  <c r="R1155" i="64"/>
  <c r="B122" i="64"/>
  <c r="B402" i="64"/>
  <c r="B968" i="64"/>
  <c r="B990" i="64"/>
  <c r="B1142" i="64"/>
  <c r="J1050" i="64"/>
  <c r="J1051" i="64" s="1"/>
  <c r="B176" i="64"/>
  <c r="B1299" i="64"/>
  <c r="B501" i="64"/>
  <c r="B1012" i="64"/>
  <c r="B1694" i="64"/>
  <c r="B1702" i="64"/>
  <c r="B1660" i="64"/>
  <c r="B1668" i="64"/>
  <c r="B1036" i="64"/>
  <c r="B1075" i="64"/>
  <c r="B1143" i="64"/>
  <c r="B1152" i="64"/>
  <c r="J1744" i="64"/>
  <c r="I1120" i="64"/>
  <c r="I1156" i="64"/>
  <c r="B1" i="84"/>
  <c r="R1049" i="64"/>
  <c r="R1671" i="64"/>
  <c r="BI850" i="64" a="1"/>
  <c r="BI628" i="64" a="1"/>
  <c r="T1886" i="64" a="1"/>
  <c r="T1920" i="64" a="1"/>
  <c r="BI588" i="64" a="1"/>
  <c r="BH852" i="64" a="1"/>
  <c r="BG853" i="64" a="1"/>
  <c r="BG69" i="1151" l="1"/>
  <c r="BM20" i="1151"/>
  <c r="BH51" i="1151"/>
  <c r="BH17" i="861" s="1"/>
  <c r="BK36" i="1151"/>
  <c r="BN15" i="1151"/>
  <c r="BJ35" i="1151"/>
  <c r="BJ31" i="1151"/>
  <c r="BJ33" i="1151"/>
  <c r="BJ32" i="1151"/>
  <c r="BJ34" i="1151"/>
  <c r="BN8" i="1151"/>
  <c r="BH66" i="1151"/>
  <c r="BH22" i="861" s="1"/>
  <c r="BL20" i="1151"/>
  <c r="BO17" i="1151"/>
  <c r="BO54" i="1151"/>
  <c r="BO25" i="1151"/>
  <c r="BO26" i="1151"/>
  <c r="BO16" i="1151"/>
  <c r="BO23" i="1151"/>
  <c r="BO27" i="1151"/>
  <c r="BO24" i="1151"/>
  <c r="BO42" i="1151"/>
  <c r="BO40" i="1151"/>
  <c r="BO43" i="1151"/>
  <c r="BO41" i="1151"/>
  <c r="BO39" i="1151"/>
  <c r="BO55" i="1151"/>
  <c r="BO57" i="1151"/>
  <c r="BO58" i="1151"/>
  <c r="BO4" i="1151"/>
  <c r="BO56" i="1151"/>
  <c r="BQ2" i="1151"/>
  <c r="BP3" i="1151"/>
  <c r="BP7" i="1151"/>
  <c r="BP1" i="1151"/>
  <c r="BI66" i="1151"/>
  <c r="BI22" i="861" s="1"/>
  <c r="BI51" i="1151"/>
  <c r="BI17" i="861" s="1"/>
  <c r="BH676" i="64"/>
  <c r="BH681" i="64" s="1"/>
  <c r="BG698" i="64"/>
  <c r="BI691" i="64"/>
  <c r="BI695" i="64"/>
  <c r="BI693" i="64"/>
  <c r="BH696" i="64"/>
  <c r="BI692" i="64"/>
  <c r="BI694" i="64"/>
  <c r="BJ685" i="64" a="1"/>
  <c r="BJ685" i="64" s="1"/>
  <c r="BJ686" i="64" a="1"/>
  <c r="BJ686" i="64" s="1"/>
  <c r="BJ687" i="64" a="1"/>
  <c r="BJ687" i="64" s="1"/>
  <c r="BJ688" i="64" a="1"/>
  <c r="BJ688" i="64" s="1"/>
  <c r="BJ684" i="64" a="1"/>
  <c r="BJ684" i="64" s="1"/>
  <c r="BI677" i="64"/>
  <c r="BI676" i="64"/>
  <c r="BJ654" i="64" a="1"/>
  <c r="BJ654" i="64" s="1"/>
  <c r="BJ662" i="64" s="1"/>
  <c r="BJ670" i="64" a="1"/>
  <c r="BJ670" i="64" s="1"/>
  <c r="BJ655" i="64" a="1"/>
  <c r="BJ655" i="64" s="1"/>
  <c r="BJ663" i="64" s="1"/>
  <c r="BJ656" i="64" a="1"/>
  <c r="BJ656" i="64" s="1"/>
  <c r="BJ664" i="64" s="1"/>
  <c r="BJ657" i="64" a="1"/>
  <c r="BJ657" i="64" s="1"/>
  <c r="BJ665" i="64" s="1"/>
  <c r="BJ671" i="64" a="1"/>
  <c r="BJ671" i="64" s="1"/>
  <c r="BJ672" i="64" a="1"/>
  <c r="BJ672" i="64" s="1"/>
  <c r="BJ669" i="64" a="1"/>
  <c r="BJ669" i="64" s="1"/>
  <c r="BJ673" i="64" a="1"/>
  <c r="BJ673" i="64" s="1"/>
  <c r="BJ653" i="64" a="1"/>
  <c r="BJ653" i="64" s="1"/>
  <c r="BJ661" i="64" s="1"/>
  <c r="BI680" i="64"/>
  <c r="BI679" i="64"/>
  <c r="BI678" i="64"/>
  <c r="BJ139" i="64" a="1"/>
  <c r="BJ139" i="64" s="1"/>
  <c r="BJ138" i="64" s="1"/>
  <c r="BJ140" i="64" a="1"/>
  <c r="BJ140" i="64" s="1"/>
  <c r="BI141" i="64"/>
  <c r="BI143" i="64" s="1"/>
  <c r="BI850" i="64"/>
  <c r="BI628" i="64"/>
  <c r="BI630" i="64" s="1"/>
  <c r="BG853" i="64"/>
  <c r="BH852" i="64"/>
  <c r="BJ262" i="64" a="1"/>
  <c r="BJ262" i="64" s="1"/>
  <c r="BJ849" i="64" a="1"/>
  <c r="BJ849" i="64" s="1"/>
  <c r="BD1494" i="64"/>
  <c r="BD1496" i="64" s="1"/>
  <c r="BJ243" i="64" a="1"/>
  <c r="BJ243" i="64" s="1"/>
  <c r="BJ629" i="64" a="1"/>
  <c r="BJ629" i="64" s="1"/>
  <c r="BJ595" i="64" a="1"/>
  <c r="BJ595" i="64" s="1"/>
  <c r="BJ230" i="64" a="1"/>
  <c r="BJ230" i="64" s="1"/>
  <c r="BH592" i="64"/>
  <c r="BI588" i="64"/>
  <c r="BI596" i="64" s="1"/>
  <c r="BJ591" i="64" a="1"/>
  <c r="BJ591" i="64" s="1"/>
  <c r="BJ4" i="64"/>
  <c r="BJ587" i="64" a="1"/>
  <c r="BJ587" i="64" s="1"/>
  <c r="BK190" i="64"/>
  <c r="BK7" i="64"/>
  <c r="BI8" i="64"/>
  <c r="BD46" i="861"/>
  <c r="BD87" i="861" s="1"/>
  <c r="BK1" i="64"/>
  <c r="BL2" i="64"/>
  <c r="BK3" i="64"/>
  <c r="BJ24" i="864"/>
  <c r="BJ94" i="861" s="1"/>
  <c r="BI32" i="861"/>
  <c r="BJ68" i="863" a="1"/>
  <c r="BJ68" i="863" s="1"/>
  <c r="BJ70" i="863" a="1"/>
  <c r="BJ70" i="863" s="1"/>
  <c r="BJ66" i="863" a="1"/>
  <c r="BJ66" i="863" s="1"/>
  <c r="BJ4" i="863"/>
  <c r="BJ43" i="863"/>
  <c r="BJ42" i="863"/>
  <c r="BJ21" i="863" s="1"/>
  <c r="BJ57" i="863"/>
  <c r="BM4" i="861"/>
  <c r="BM5" i="861" s="1"/>
  <c r="BM8" i="861"/>
  <c r="BN3" i="861"/>
  <c r="BM1" i="861"/>
  <c r="BK54" i="863" a="1"/>
  <c r="BK54" i="863" s="1"/>
  <c r="BK55" i="863" a="1"/>
  <c r="BK55" i="863" s="1"/>
  <c r="BK53" i="863" a="1"/>
  <c r="BK53" i="863" s="1"/>
  <c r="BK52" i="863" a="1"/>
  <c r="BK52" i="863" s="1"/>
  <c r="BK38" i="863"/>
  <c r="BK39" i="863"/>
  <c r="BK56" i="863" a="1"/>
  <c r="BK56" i="863" s="1"/>
  <c r="BK41" i="863"/>
  <c r="BL2" i="863"/>
  <c r="BL40" i="863" s="1"/>
  <c r="BK1" i="863"/>
  <c r="BK3" i="863"/>
  <c r="BK22" i="864"/>
  <c r="BK21" i="864"/>
  <c r="BK20" i="864"/>
  <c r="BK3" i="864"/>
  <c r="BK1" i="864"/>
  <c r="BL2" i="864"/>
  <c r="BL23" i="864" s="1"/>
  <c r="T212" i="64"/>
  <c r="T194" i="64"/>
  <c r="U208" i="64"/>
  <c r="U209" i="64"/>
  <c r="U191" i="64"/>
  <c r="U192" i="64"/>
  <c r="U210" i="64"/>
  <c r="U193" i="64"/>
  <c r="U211" i="64"/>
  <c r="AX7" i="860"/>
  <c r="AX3" i="860"/>
  <c r="AX4" i="860" s="1"/>
  <c r="AY2" i="860"/>
  <c r="AX1" i="860"/>
  <c r="K16" i="206"/>
  <c r="K17" i="206"/>
  <c r="K35" i="206"/>
  <c r="K45" i="206"/>
  <c r="K44" i="206"/>
  <c r="K46" i="206"/>
  <c r="K34" i="206"/>
  <c r="K43" i="206"/>
  <c r="T558" i="64" a="1"/>
  <c r="T558" i="64" s="1"/>
  <c r="T553" i="64" a="1"/>
  <c r="T553" i="64" s="1"/>
  <c r="T1732" i="64" a="1"/>
  <c r="T1732" i="64" s="1"/>
  <c r="T1733" i="64" a="1"/>
  <c r="T1733" i="64" s="1"/>
  <c r="T1734" i="64" a="1"/>
  <c r="T1734" i="64" s="1"/>
  <c r="T1738" i="64" a="1"/>
  <c r="T1738" i="64" s="1"/>
  <c r="T1736" i="64" a="1"/>
  <c r="T1736" i="64" s="1"/>
  <c r="T1739" i="64" a="1"/>
  <c r="T1739" i="64" s="1"/>
  <c r="T1740" i="64" a="1"/>
  <c r="T1740" i="64" s="1"/>
  <c r="T1735" i="64" a="1"/>
  <c r="T1735" i="64" s="1"/>
  <c r="T1737" i="64" a="1"/>
  <c r="T1737" i="64" s="1"/>
  <c r="T365" i="64" a="1"/>
  <c r="T365" i="64" s="1"/>
  <c r="T343" i="64" a="1"/>
  <c r="T343" i="64" s="1"/>
  <c r="T366" i="64" a="1"/>
  <c r="T366" i="64" s="1"/>
  <c r="CY1751" i="64"/>
  <c r="CZ1749" i="64"/>
  <c r="T1886" i="64"/>
  <c r="T1920" i="64"/>
  <c r="CO123" i="64" a="1"/>
  <c r="CO123" i="64" s="1"/>
  <c r="CP123" i="64" a="1"/>
  <c r="CP123" i="64" s="1"/>
  <c r="CQ123" i="64" a="1"/>
  <c r="CQ123" i="64" s="1"/>
  <c r="CS123" i="64" a="1"/>
  <c r="CS123" i="64" s="1"/>
  <c r="CR123" i="64" a="1"/>
  <c r="CR123" i="64" s="1"/>
  <c r="CT123" i="64" a="1"/>
  <c r="CT123" i="64" s="1"/>
  <c r="CU123" i="64" a="1"/>
  <c r="CU123" i="64" s="1"/>
  <c r="CV123" i="64" a="1"/>
  <c r="CV123" i="64" s="1"/>
  <c r="CW123" i="64" a="1"/>
  <c r="CW123" i="64" s="1"/>
  <c r="CX123" i="64" a="1"/>
  <c r="CX123" i="64" s="1"/>
  <c r="CY123" i="64" a="1"/>
  <c r="CY123" i="64" s="1"/>
  <c r="CZ123" i="64" a="1"/>
  <c r="CZ123" i="64" s="1"/>
  <c r="DA123" i="64" a="1"/>
  <c r="DA123" i="64" s="1"/>
  <c r="DB123" i="64" a="1"/>
  <c r="DB123" i="64" s="1"/>
  <c r="DC123" i="64" a="1"/>
  <c r="DC123" i="64" s="1"/>
  <c r="DD123" i="64" a="1"/>
  <c r="DD123" i="64" s="1"/>
  <c r="DE123" i="64" a="1"/>
  <c r="DE123" i="64" s="1"/>
  <c r="DF123" i="64" a="1"/>
  <c r="DF123" i="64" s="1"/>
  <c r="DG123" i="64" a="1"/>
  <c r="DG123" i="64" s="1"/>
  <c r="DH123" i="64" a="1"/>
  <c r="DH123" i="64" s="1"/>
  <c r="DI123" i="64" a="1"/>
  <c r="DI123" i="64" s="1"/>
  <c r="DJ123" i="64" a="1"/>
  <c r="DJ123" i="64" s="1"/>
  <c r="DK123" i="64" a="1"/>
  <c r="DK123" i="64" s="1"/>
  <c r="DL123" i="64" a="1"/>
  <c r="DL123" i="64" s="1"/>
  <c r="DL122" i="64" a="1"/>
  <c r="DL122" i="64" s="1"/>
  <c r="CO476" i="64" a="1"/>
  <c r="CO476" i="64" s="1"/>
  <c r="CP476" i="64" s="1" a="1"/>
  <c r="CP476" i="64" s="1"/>
  <c r="CQ476" i="64" s="1" a="1"/>
  <c r="CQ476" i="64" s="1"/>
  <c r="CR476" i="64" s="1" a="1"/>
  <c r="CR476" i="64" s="1"/>
  <c r="CS476" i="64" s="1" a="1"/>
  <c r="CS476" i="64" s="1"/>
  <c r="CT476" i="64" s="1" a="1"/>
  <c r="CT476" i="64" s="1"/>
  <c r="CU476" i="64" s="1" a="1"/>
  <c r="CU476" i="64" s="1"/>
  <c r="CV476" i="64" s="1" a="1"/>
  <c r="CV476" i="64" s="1"/>
  <c r="CW476" i="64" s="1" a="1"/>
  <c r="CW476" i="64" s="1"/>
  <c r="CX476" i="64" s="1" a="1"/>
  <c r="CX476" i="64" s="1"/>
  <c r="CY476" i="64" s="1" a="1"/>
  <c r="CY476" i="64" s="1"/>
  <c r="CZ476" i="64" s="1" a="1"/>
  <c r="CZ476" i="64" s="1"/>
  <c r="DA476" i="64" s="1" a="1"/>
  <c r="DA476" i="64" s="1"/>
  <c r="DB476" i="64" s="1" a="1"/>
  <c r="DB476" i="64" s="1"/>
  <c r="DC476" i="64" s="1" a="1"/>
  <c r="DC476" i="64" s="1"/>
  <c r="DD476" i="64" s="1" a="1"/>
  <c r="DD476" i="64" s="1"/>
  <c r="DE476" i="64" s="1" a="1"/>
  <c r="DE476" i="64" s="1"/>
  <c r="DF476" i="64" s="1" a="1"/>
  <c r="DF476" i="64" s="1"/>
  <c r="DG476" i="64" s="1" a="1"/>
  <c r="DG476" i="64" s="1"/>
  <c r="DH476" i="64" s="1" a="1"/>
  <c r="DH476" i="64" s="1"/>
  <c r="DI476" i="64" s="1" a="1"/>
  <c r="DI476" i="64" s="1"/>
  <c r="DJ476" i="64" s="1" a="1"/>
  <c r="DJ476" i="64" s="1"/>
  <c r="DK476" i="64" s="1" a="1"/>
  <c r="DK476" i="64" s="1"/>
  <c r="DL476" i="64" s="1" a="1"/>
  <c r="DL476" i="64" s="1"/>
  <c r="CO122" i="64" a="1"/>
  <c r="CO122" i="64" s="1"/>
  <c r="CO121" i="64" s="1"/>
  <c r="CP122" i="64" a="1"/>
  <c r="CP122" i="64" s="1"/>
  <c r="CQ122" i="64" a="1"/>
  <c r="CQ122" i="64" s="1"/>
  <c r="CS122" i="64" a="1"/>
  <c r="CS122" i="64" s="1"/>
  <c r="CR122" i="64" a="1"/>
  <c r="CR122" i="64" s="1"/>
  <c r="CT122" i="64" a="1"/>
  <c r="CT122" i="64" s="1"/>
  <c r="CU122" i="64" a="1"/>
  <c r="CU122" i="64" s="1"/>
  <c r="CV122" i="64" a="1"/>
  <c r="CV122" i="64" s="1"/>
  <c r="CW122" i="64" a="1"/>
  <c r="CW122" i="64" s="1"/>
  <c r="CX122" i="64" a="1"/>
  <c r="CX122" i="64" s="1"/>
  <c r="CY122" i="64" a="1"/>
  <c r="CY122" i="64" s="1"/>
  <c r="CZ122" i="64" a="1"/>
  <c r="CZ122" i="64" s="1"/>
  <c r="DA122" i="64" a="1"/>
  <c r="DA122" i="64" s="1"/>
  <c r="DB122" i="64" a="1"/>
  <c r="DB122" i="64" s="1"/>
  <c r="DC122" i="64" a="1"/>
  <c r="DC122" i="64" s="1"/>
  <c r="DD122" i="64" a="1"/>
  <c r="DD122" i="64" s="1"/>
  <c r="DE122" i="64" a="1"/>
  <c r="DE122" i="64" s="1"/>
  <c r="DF122" i="64" a="1"/>
  <c r="DF122" i="64" s="1"/>
  <c r="DG122" i="64" a="1"/>
  <c r="DG122" i="64" s="1"/>
  <c r="DH122" i="64" a="1"/>
  <c r="DH122" i="64" s="1"/>
  <c r="DI122" i="64" a="1"/>
  <c r="DI122" i="64" s="1"/>
  <c r="DJ122" i="64" a="1"/>
  <c r="DJ122" i="64" s="1"/>
  <c r="DK122" i="64" a="1"/>
  <c r="DK122" i="64" s="1"/>
  <c r="S1636" i="64"/>
  <c r="S1637" i="64" s="1"/>
  <c r="T1634" i="64" s="1"/>
  <c r="K37" i="206"/>
  <c r="T2178" i="64" a="1"/>
  <c r="T2178" i="64" s="1"/>
  <c r="T1824" i="64" a="1"/>
  <c r="T1824" i="64" s="1"/>
  <c r="T1844" i="64" a="1"/>
  <c r="T1844" i="64" s="1"/>
  <c r="BD1537" i="64"/>
  <c r="BC1539" i="64"/>
  <c r="BD1516" i="64"/>
  <c r="BD1518" i="64" s="1"/>
  <c r="BE1494" i="64"/>
  <c r="BE1496" i="64" s="1"/>
  <c r="T1443" i="64" a="1"/>
  <c r="T1443" i="64" s="1"/>
  <c r="T1444" i="64" a="1"/>
  <c r="T1444" i="64" s="1"/>
  <c r="T1435" i="64" a="1"/>
  <c r="T1435" i="64" s="1"/>
  <c r="T1434" i="64" a="1"/>
  <c r="T1434" i="64" s="1"/>
  <c r="T1425" i="64" a="1"/>
  <c r="T1425" i="64" s="1"/>
  <c r="T1426" i="64" a="1"/>
  <c r="T1426" i="64" s="1"/>
  <c r="T1865" i="64" a="1"/>
  <c r="T1865" i="64" s="1"/>
  <c r="T1636" i="64"/>
  <c r="U1635" i="64"/>
  <c r="U1636" i="64" s="1"/>
  <c r="K33" i="206"/>
  <c r="K32" i="206"/>
  <c r="K31" i="206"/>
  <c r="K30" i="206"/>
  <c r="AH1472" i="64"/>
  <c r="AH1474" i="64" s="1"/>
  <c r="S1639" i="64"/>
  <c r="R1051" i="64"/>
  <c r="R1050" i="64"/>
  <c r="R1120" i="64"/>
  <c r="R1673" i="64"/>
  <c r="R1672" i="64"/>
  <c r="R1156" i="64"/>
  <c r="I1157" i="64"/>
  <c r="I1121" i="64"/>
  <c r="T1866" i="64" a="1"/>
  <c r="BI852" i="64" a="1"/>
  <c r="BJ628" i="64" a="1"/>
  <c r="T367" i="64" a="1"/>
  <c r="U1886" i="64" a="1"/>
  <c r="BH853" i="64" a="1"/>
  <c r="BJ588" i="64" a="1"/>
  <c r="U1920" i="64" a="1"/>
  <c r="BJ850" i="64" a="1"/>
  <c r="T1823" i="64" a="1"/>
  <c r="T1845" i="64" a="1"/>
  <c r="T1430" i="64" a="1"/>
  <c r="T554" i="64" a="1"/>
  <c r="DL477" i="64" a="1"/>
  <c r="T1431" i="64" a="1"/>
  <c r="BL36" i="1151" l="1"/>
  <c r="BI68" i="1151"/>
  <c r="BK31" i="1151"/>
  <c r="BK33" i="1151"/>
  <c r="BK35" i="1151"/>
  <c r="BK32" i="1151"/>
  <c r="BK34" i="1151"/>
  <c r="BN18" i="1151"/>
  <c r="BH68" i="1151"/>
  <c r="BJ49" i="1151"/>
  <c r="BJ64" i="1151"/>
  <c r="BO8" i="1151"/>
  <c r="BJ62" i="1151"/>
  <c r="BJ47" i="1151"/>
  <c r="BP27" i="1151"/>
  <c r="BP26" i="1151"/>
  <c r="BP25" i="1151"/>
  <c r="BP42" i="1151"/>
  <c r="BP40" i="1151"/>
  <c r="BP43" i="1151"/>
  <c r="BP41" i="1151"/>
  <c r="BP39" i="1151"/>
  <c r="BP55" i="1151"/>
  <c r="BP58" i="1151"/>
  <c r="BP56" i="1151"/>
  <c r="BP17" i="1151"/>
  <c r="BP54" i="1151"/>
  <c r="BP4" i="1151"/>
  <c r="BP57" i="1151"/>
  <c r="BP16" i="1151"/>
  <c r="BP23" i="1151"/>
  <c r="BP24" i="1151"/>
  <c r="BO15" i="1151"/>
  <c r="BJ48" i="1151"/>
  <c r="BJ63" i="1151"/>
  <c r="BQ7" i="1151"/>
  <c r="BP8" i="1151" s="1"/>
  <c r="BQ1" i="1151"/>
  <c r="BR2" i="1151"/>
  <c r="BQ3" i="1151"/>
  <c r="BJ61" i="1151"/>
  <c r="BJ46" i="1151"/>
  <c r="BM36" i="1151"/>
  <c r="BJ50" i="1151"/>
  <c r="BJ65" i="1151"/>
  <c r="BH698" i="64"/>
  <c r="BH699" i="64" s="1"/>
  <c r="BG699" i="64"/>
  <c r="BI696" i="64"/>
  <c r="BJ695" i="64"/>
  <c r="BJ693" i="64"/>
  <c r="BJ691" i="64"/>
  <c r="BJ694" i="64"/>
  <c r="BJ692" i="64"/>
  <c r="BK685" i="64" a="1"/>
  <c r="BK685" i="64" s="1"/>
  <c r="BK686" i="64" a="1"/>
  <c r="BK686" i="64" s="1"/>
  <c r="BK687" i="64" a="1"/>
  <c r="BK687" i="64" s="1"/>
  <c r="BK688" i="64" a="1"/>
  <c r="BK688" i="64" s="1"/>
  <c r="BK684" i="64" a="1"/>
  <c r="BK684" i="64" s="1"/>
  <c r="BJ676" i="64"/>
  <c r="BI681" i="64"/>
  <c r="BK653" i="64" a="1"/>
  <c r="BK653" i="64" s="1"/>
  <c r="BK661" i="64" s="1"/>
  <c r="BK654" i="64" a="1"/>
  <c r="BK654" i="64" s="1"/>
  <c r="BK662" i="64" s="1"/>
  <c r="BK670" i="64" a="1"/>
  <c r="BK670" i="64" s="1"/>
  <c r="BK655" i="64" a="1"/>
  <c r="BK655" i="64" s="1"/>
  <c r="BK663" i="64" s="1"/>
  <c r="BK656" i="64" a="1"/>
  <c r="BK656" i="64" s="1"/>
  <c r="BK664" i="64" s="1"/>
  <c r="BK657" i="64" a="1"/>
  <c r="BK657" i="64" s="1"/>
  <c r="BK665" i="64" s="1"/>
  <c r="BK671" i="64" a="1"/>
  <c r="BK671" i="64" s="1"/>
  <c r="BK672" i="64" a="1"/>
  <c r="BK672" i="64" s="1"/>
  <c r="BK669" i="64" a="1"/>
  <c r="BK669" i="64" s="1"/>
  <c r="BK673" i="64" a="1"/>
  <c r="BK673" i="64" s="1"/>
  <c r="BJ680" i="64"/>
  <c r="BJ679" i="64"/>
  <c r="BJ678" i="64"/>
  <c r="BJ677" i="64"/>
  <c r="BJ141" i="64"/>
  <c r="BJ143" i="64" s="1"/>
  <c r="BK139" i="64" a="1"/>
  <c r="BK139" i="64" s="1"/>
  <c r="BK138" i="64" s="1"/>
  <c r="BK140" i="64" a="1"/>
  <c r="BK140" i="64" s="1"/>
  <c r="BJ850" i="64"/>
  <c r="BJ628" i="64"/>
  <c r="BJ630" i="64" s="1"/>
  <c r="BH853" i="64"/>
  <c r="BI852" i="64"/>
  <c r="BK262" i="64" a="1"/>
  <c r="BK262" i="64" s="1"/>
  <c r="BK849" i="64" a="1"/>
  <c r="BK849" i="64" s="1"/>
  <c r="BK243" i="64" a="1"/>
  <c r="BK243" i="64" s="1"/>
  <c r="BK629" i="64" a="1"/>
  <c r="BK629" i="64" s="1"/>
  <c r="BK595" i="64" a="1"/>
  <c r="BK595" i="64" s="1"/>
  <c r="BK230" i="64" a="1"/>
  <c r="BK230" i="64" s="1"/>
  <c r="BI592" i="64"/>
  <c r="BJ588" i="64"/>
  <c r="BJ596" i="64" s="1"/>
  <c r="BK591" i="64" a="1"/>
  <c r="BK591" i="64" s="1"/>
  <c r="BK4" i="64"/>
  <c r="BK587" i="64" a="1"/>
  <c r="BK587" i="64" s="1"/>
  <c r="AC70" i="861"/>
  <c r="BK4" i="864"/>
  <c r="BL190" i="64"/>
  <c r="BL7" i="64"/>
  <c r="BK8" i="64" s="1"/>
  <c r="BJ8" i="64"/>
  <c r="BE46" i="861"/>
  <c r="BE87" i="861" s="1"/>
  <c r="BL1" i="64"/>
  <c r="BM2" i="64"/>
  <c r="BL3" i="64"/>
  <c r="BK24" i="864"/>
  <c r="BK94" i="861" s="1"/>
  <c r="BK43" i="863"/>
  <c r="BK42" i="863"/>
  <c r="BK21" i="863" s="1"/>
  <c r="BN4" i="861"/>
  <c r="BN5" i="861" s="1"/>
  <c r="BN1" i="861"/>
  <c r="BN8" i="861"/>
  <c r="BO3" i="861"/>
  <c r="BK57" i="863"/>
  <c r="BK70" i="863" a="1"/>
  <c r="BK70" i="863" s="1"/>
  <c r="BK68" i="863" a="1"/>
  <c r="BK68" i="863" s="1"/>
  <c r="BK66" i="863" a="1"/>
  <c r="BK66" i="863" s="1"/>
  <c r="BK4" i="863"/>
  <c r="BL55" i="863" a="1"/>
  <c r="BL55" i="863" s="1"/>
  <c r="BL56" i="863" a="1"/>
  <c r="BL56" i="863" s="1"/>
  <c r="BL54" i="863" a="1"/>
  <c r="BL54" i="863" s="1"/>
  <c r="BL39" i="863"/>
  <c r="BL41" i="863"/>
  <c r="BL53" i="863" a="1"/>
  <c r="BL53" i="863" s="1"/>
  <c r="BL52" i="863" a="1"/>
  <c r="BL52" i="863" s="1"/>
  <c r="BL3" i="863"/>
  <c r="BL1" i="863"/>
  <c r="BL38" i="863"/>
  <c r="BM2" i="863"/>
  <c r="BM40" i="863" s="1"/>
  <c r="BJ32" i="861"/>
  <c r="BL20" i="864"/>
  <c r="BL21" i="864"/>
  <c r="BL22" i="864"/>
  <c r="BL1" i="864"/>
  <c r="BM2" i="864"/>
  <c r="BM23" i="864" s="1"/>
  <c r="BL3" i="864"/>
  <c r="BL4" i="864" s="1"/>
  <c r="U212" i="64"/>
  <c r="U194" i="64"/>
  <c r="V208" i="64"/>
  <c r="V191" i="64"/>
  <c r="V209" i="64"/>
  <c r="V192" i="64"/>
  <c r="V210" i="64"/>
  <c r="V211" i="64"/>
  <c r="V193" i="64"/>
  <c r="AY1" i="860"/>
  <c r="AY7" i="860"/>
  <c r="AY3" i="860"/>
  <c r="AY4" i="860" s="1"/>
  <c r="AZ2" i="860"/>
  <c r="T554" i="64"/>
  <c r="U558" i="64" a="1"/>
  <c r="U558" i="64" s="1"/>
  <c r="U553" i="64" a="1"/>
  <c r="U553" i="64" s="1"/>
  <c r="T367" i="64"/>
  <c r="T1741" i="64"/>
  <c r="T1749" i="64" s="1"/>
  <c r="U1732" i="64" a="1"/>
  <c r="U1732" i="64" s="1"/>
  <c r="U1733" i="64" a="1"/>
  <c r="U1733" i="64" s="1"/>
  <c r="U1734" i="64" a="1"/>
  <c r="U1734" i="64" s="1"/>
  <c r="U1735" i="64" a="1"/>
  <c r="U1735" i="64" s="1"/>
  <c r="U1736" i="64" a="1"/>
  <c r="U1736" i="64" s="1"/>
  <c r="U1737" i="64" a="1"/>
  <c r="U1737" i="64" s="1"/>
  <c r="U1738" i="64" a="1"/>
  <c r="U1738" i="64" s="1"/>
  <c r="U1739" i="64" a="1"/>
  <c r="U1739" i="64" s="1"/>
  <c r="U1740" i="64" a="1"/>
  <c r="U1740" i="64" s="1"/>
  <c r="CZ1751" i="64"/>
  <c r="DA1749" i="64"/>
  <c r="U366" i="64" a="1"/>
  <c r="U366" i="64" s="1"/>
  <c r="U365" i="64" a="1"/>
  <c r="U365" i="64" s="1"/>
  <c r="U343" i="64" a="1"/>
  <c r="U343" i="64" s="1"/>
  <c r="U1886" i="64"/>
  <c r="U1920" i="64"/>
  <c r="CO124" i="64"/>
  <c r="CP121" i="64"/>
  <c r="DL477" i="64"/>
  <c r="T1845" i="64"/>
  <c r="T1823" i="64"/>
  <c r="U2178" i="64" a="1"/>
  <c r="U2178" i="64" s="1"/>
  <c r="U1824" i="64" a="1"/>
  <c r="U1824" i="64" s="1"/>
  <c r="U1844" i="64" a="1"/>
  <c r="U1844" i="64" s="1"/>
  <c r="BD1539" i="64"/>
  <c r="BE1537" i="64"/>
  <c r="BE1516" i="64"/>
  <c r="BE1518" i="64" s="1"/>
  <c r="BF1494" i="64"/>
  <c r="BF1496" i="64" s="1"/>
  <c r="U1444" i="64" a="1"/>
  <c r="U1444" i="64" s="1"/>
  <c r="U1443" i="64" a="1"/>
  <c r="U1443" i="64" s="1"/>
  <c r="U1434" i="64" a="1"/>
  <c r="U1434" i="64" s="1"/>
  <c r="U1435" i="64" a="1"/>
  <c r="U1435" i="64" s="1"/>
  <c r="T1431" i="64"/>
  <c r="T1430" i="64"/>
  <c r="U1425" i="64" a="1"/>
  <c r="U1425" i="64" s="1"/>
  <c r="U1426" i="64" a="1"/>
  <c r="U1426" i="64" s="1"/>
  <c r="T1866" i="64"/>
  <c r="U1865" i="64" a="1"/>
  <c r="U1865" i="64" s="1"/>
  <c r="V1635" i="64"/>
  <c r="V1636" i="64" s="1"/>
  <c r="T1639" i="64"/>
  <c r="AI1472" i="64"/>
  <c r="AI1474" i="64" s="1"/>
  <c r="T1637" i="64"/>
  <c r="U1634" i="64" s="1"/>
  <c r="R1121" i="64"/>
  <c r="R1157" i="64"/>
  <c r="BK588" i="64" a="1"/>
  <c r="V1886" i="64" a="1"/>
  <c r="U367" i="64" a="1"/>
  <c r="V1920" i="64" a="1"/>
  <c r="BK850" i="64" a="1"/>
  <c r="U1823" i="64" a="1"/>
  <c r="BI853" i="64" a="1"/>
  <c r="U1845" i="64" a="1"/>
  <c r="U1866" i="64" a="1"/>
  <c r="BJ852" i="64" a="1"/>
  <c r="U554" i="64" a="1"/>
  <c r="BK628" i="64" a="1"/>
  <c r="U1430" i="64" a="1"/>
  <c r="U1431" i="64" a="1"/>
  <c r="BM34" i="1151" l="1"/>
  <c r="BM33" i="1151"/>
  <c r="BM31" i="1151"/>
  <c r="BM35" i="1151"/>
  <c r="BM32" i="1151"/>
  <c r="BP15" i="1151"/>
  <c r="BJ51" i="1151"/>
  <c r="BJ17" i="861" s="1"/>
  <c r="BH69" i="1151"/>
  <c r="BN20" i="1151"/>
  <c r="BJ66" i="1151"/>
  <c r="BJ22" i="861" s="1"/>
  <c r="BK49" i="1151"/>
  <c r="BK64" i="1151"/>
  <c r="BQ26" i="1151"/>
  <c r="BQ25" i="1151"/>
  <c r="BQ43" i="1151"/>
  <c r="BQ39" i="1151"/>
  <c r="BQ42" i="1151"/>
  <c r="BQ40" i="1151"/>
  <c r="BQ41" i="1151"/>
  <c r="BQ57" i="1151"/>
  <c r="BQ55" i="1151"/>
  <c r="BQ58" i="1151"/>
  <c r="BQ23" i="1151"/>
  <c r="BQ56" i="1151"/>
  <c r="BQ4" i="1151"/>
  <c r="BQ54" i="1151"/>
  <c r="BQ16" i="1151"/>
  <c r="BQ17" i="1151"/>
  <c r="BQ24" i="1151"/>
  <c r="BQ27" i="1151"/>
  <c r="BP18" i="1151"/>
  <c r="BK47" i="1151"/>
  <c r="BK62" i="1151"/>
  <c r="BR7" i="1151"/>
  <c r="BQ8" i="1151" s="1"/>
  <c r="BR1" i="1151"/>
  <c r="BS2" i="1151"/>
  <c r="BR3" i="1151"/>
  <c r="BK50" i="1151"/>
  <c r="BK65" i="1151"/>
  <c r="BK48" i="1151"/>
  <c r="BK63" i="1151"/>
  <c r="BK46" i="1151"/>
  <c r="BK61" i="1151"/>
  <c r="BI69" i="1151"/>
  <c r="BL33" i="1151"/>
  <c r="BL31" i="1151"/>
  <c r="BL35" i="1151"/>
  <c r="BL32" i="1151"/>
  <c r="BL34" i="1151"/>
  <c r="BO18" i="1151"/>
  <c r="BI698" i="64"/>
  <c r="BK691" i="64"/>
  <c r="BK695" i="64"/>
  <c r="BK694" i="64"/>
  <c r="BK692" i="64"/>
  <c r="BJ696" i="64"/>
  <c r="BK693" i="64"/>
  <c r="BL685" i="64" a="1"/>
  <c r="BL685" i="64" s="1"/>
  <c r="BL686" i="64" a="1"/>
  <c r="BL686" i="64" s="1"/>
  <c r="BL687" i="64" a="1"/>
  <c r="BL687" i="64" s="1"/>
  <c r="BL688" i="64" a="1"/>
  <c r="BL688" i="64" s="1"/>
  <c r="BL684" i="64" a="1"/>
  <c r="BL684" i="64" s="1"/>
  <c r="BJ681" i="64"/>
  <c r="BL653" i="64" a="1"/>
  <c r="BL653" i="64" s="1"/>
  <c r="BL661" i="64" s="1"/>
  <c r="BL654" i="64" a="1"/>
  <c r="BL654" i="64" s="1"/>
  <c r="BL662" i="64" s="1"/>
  <c r="BL670" i="64" a="1"/>
  <c r="BL670" i="64" s="1"/>
  <c r="BL655" i="64" a="1"/>
  <c r="BL655" i="64" s="1"/>
  <c r="BL663" i="64" s="1"/>
  <c r="BL656" i="64" a="1"/>
  <c r="BL656" i="64" s="1"/>
  <c r="BL664" i="64" s="1"/>
  <c r="BL657" i="64" a="1"/>
  <c r="BL657" i="64" s="1"/>
  <c r="BL665" i="64" s="1"/>
  <c r="BL671" i="64" a="1"/>
  <c r="BL671" i="64" s="1"/>
  <c r="BL669" i="64" a="1"/>
  <c r="BL669" i="64" s="1"/>
  <c r="BL672" i="64" a="1"/>
  <c r="BL672" i="64" s="1"/>
  <c r="BL673" i="64" a="1"/>
  <c r="BL673" i="64" s="1"/>
  <c r="BK680" i="64"/>
  <c r="BK679" i="64"/>
  <c r="BK678" i="64"/>
  <c r="BK677" i="64"/>
  <c r="BK676" i="64"/>
  <c r="BK141" i="64"/>
  <c r="BK143" i="64" s="1"/>
  <c r="BL139" i="64" a="1"/>
  <c r="BL139" i="64" s="1"/>
  <c r="BL138" i="64" s="1"/>
  <c r="BL140" i="64" a="1"/>
  <c r="BL140" i="64" s="1"/>
  <c r="BK850" i="64"/>
  <c r="BK628" i="64"/>
  <c r="BK630" i="64" s="1"/>
  <c r="BI853" i="64"/>
  <c r="BJ852" i="64"/>
  <c r="BL262" i="64" a="1"/>
  <c r="BL262" i="64" s="1"/>
  <c r="BL849" i="64" a="1"/>
  <c r="BL849" i="64" s="1"/>
  <c r="BL243" i="64" a="1"/>
  <c r="BL243" i="64" s="1"/>
  <c r="BL629" i="64" a="1"/>
  <c r="BL629" i="64" s="1"/>
  <c r="BL595" i="64" a="1"/>
  <c r="BL595" i="64" s="1"/>
  <c r="BL230" i="64" a="1"/>
  <c r="BL230" i="64" s="1"/>
  <c r="BJ592" i="64"/>
  <c r="BK588" i="64"/>
  <c r="BK596" i="64" s="1"/>
  <c r="BL591" i="64" a="1"/>
  <c r="BL591" i="64" s="1"/>
  <c r="BL4" i="64"/>
  <c r="BL587" i="64" a="1"/>
  <c r="BL587" i="64" s="1"/>
  <c r="BM190" i="64"/>
  <c r="BM7" i="64"/>
  <c r="BF46" i="861"/>
  <c r="BF87" i="861" s="1"/>
  <c r="BN2" i="64"/>
  <c r="BM1" i="64"/>
  <c r="BM3" i="64"/>
  <c r="BL24" i="864"/>
  <c r="BL94" i="861" s="1"/>
  <c r="BM55" i="863" a="1"/>
  <c r="BM55" i="863" s="1"/>
  <c r="BM56" i="863" a="1"/>
  <c r="BM56" i="863" s="1"/>
  <c r="BM53" i="863" a="1"/>
  <c r="BM53" i="863" s="1"/>
  <c r="BM52" i="863" a="1"/>
  <c r="BM52" i="863" s="1"/>
  <c r="BM41" i="863"/>
  <c r="BM54" i="863" a="1"/>
  <c r="BM54" i="863" s="1"/>
  <c r="BM38" i="863"/>
  <c r="BM39" i="863"/>
  <c r="BN2" i="863"/>
  <c r="BN40" i="863" s="1"/>
  <c r="BM1" i="863"/>
  <c r="BM3" i="863"/>
  <c r="BL43" i="863"/>
  <c r="BL42" i="863"/>
  <c r="BL21" i="863" s="1"/>
  <c r="BK32" i="861"/>
  <c r="BM20" i="864"/>
  <c r="BM22" i="864"/>
  <c r="BM21" i="864"/>
  <c r="BM1" i="864"/>
  <c r="BN2" i="864"/>
  <c r="BN23" i="864" s="1"/>
  <c r="BM3" i="864"/>
  <c r="BM4" i="864" s="1"/>
  <c r="BL68" i="863" a="1"/>
  <c r="BL68" i="863" s="1"/>
  <c r="BL70" i="863" a="1"/>
  <c r="BL70" i="863" s="1"/>
  <c r="BL66" i="863" a="1"/>
  <c r="BL66" i="863" s="1"/>
  <c r="BL4" i="863"/>
  <c r="BL57" i="863"/>
  <c r="BO1" i="861"/>
  <c r="BO8" i="861"/>
  <c r="BP3" i="861"/>
  <c r="BO4" i="861"/>
  <c r="BO5" i="861" s="1"/>
  <c r="V212" i="64"/>
  <c r="W208" i="64"/>
  <c r="W191" i="64"/>
  <c r="W209" i="64"/>
  <c r="W210" i="64"/>
  <c r="W192" i="64"/>
  <c r="W193" i="64"/>
  <c r="W211" i="64"/>
  <c r="V194" i="64"/>
  <c r="AZ3" i="860"/>
  <c r="AZ4" i="860" s="1"/>
  <c r="BA2" i="860"/>
  <c r="AZ1" i="860"/>
  <c r="AZ7" i="860"/>
  <c r="U554" i="64"/>
  <c r="U564" i="64" s="1"/>
  <c r="T564" i="64"/>
  <c r="V558" i="64" a="1"/>
  <c r="V558" i="64" s="1"/>
  <c r="V553" i="64" a="1"/>
  <c r="V553" i="64" s="1"/>
  <c r="U367" i="64"/>
  <c r="T1744" i="64" a="1"/>
  <c r="T1744" i="64" s="1"/>
  <c r="T1750" i="64" s="1"/>
  <c r="V1732" i="64" a="1"/>
  <c r="V1732" i="64" s="1"/>
  <c r="V1733" i="64" a="1"/>
  <c r="V1733" i="64" s="1"/>
  <c r="V1734" i="64" a="1"/>
  <c r="V1734" i="64" s="1"/>
  <c r="V1735" i="64" a="1"/>
  <c r="V1735" i="64" s="1"/>
  <c r="V1736" i="64" a="1"/>
  <c r="V1736" i="64" s="1"/>
  <c r="V1738" i="64" a="1"/>
  <c r="V1738" i="64" s="1"/>
  <c r="V1739" i="64" a="1"/>
  <c r="V1739" i="64" s="1"/>
  <c r="V1740" i="64" a="1"/>
  <c r="V1740" i="64" s="1"/>
  <c r="V1737" i="64" a="1"/>
  <c r="V1737" i="64" s="1"/>
  <c r="U1741" i="64"/>
  <c r="U1749" i="64" s="1"/>
  <c r="DA1751" i="64"/>
  <c r="DB1749" i="64"/>
  <c r="V366" i="64" a="1"/>
  <c r="V366" i="64" s="1"/>
  <c r="V365" i="64" a="1"/>
  <c r="V365" i="64" s="1"/>
  <c r="V343" i="64" a="1"/>
  <c r="V343" i="64" s="1"/>
  <c r="V1886" i="64"/>
  <c r="V1920" i="64"/>
  <c r="CQ121" i="64"/>
  <c r="CQ124" i="64" s="1"/>
  <c r="CP124" i="64"/>
  <c r="U1845" i="64"/>
  <c r="U1823" i="64"/>
  <c r="V1824" i="64" a="1"/>
  <c r="V1824" i="64" s="1"/>
  <c r="V1844" i="64" a="1"/>
  <c r="V1844" i="64" s="1"/>
  <c r="BF1537" i="64"/>
  <c r="BE1539" i="64"/>
  <c r="BF1516" i="64"/>
  <c r="BF1518" i="64" s="1"/>
  <c r="V2178" i="64" a="1"/>
  <c r="V2178" i="64" s="1"/>
  <c r="BG1494" i="64"/>
  <c r="BG1496" i="64" s="1"/>
  <c r="T1438" i="64"/>
  <c r="T1447" i="64"/>
  <c r="T1439" i="64"/>
  <c r="T1448" i="64"/>
  <c r="V1444" i="64" a="1"/>
  <c r="V1444" i="64" s="1"/>
  <c r="V1443" i="64" a="1"/>
  <c r="V1443" i="64" s="1"/>
  <c r="V1426" i="64" a="1"/>
  <c r="V1426" i="64" s="1"/>
  <c r="V1434" i="64" a="1"/>
  <c r="V1434" i="64" s="1"/>
  <c r="V1435" i="64" a="1"/>
  <c r="V1435" i="64" s="1"/>
  <c r="U1431" i="64"/>
  <c r="U1430" i="64"/>
  <c r="V1865" i="64" a="1"/>
  <c r="V1865" i="64" s="1"/>
  <c r="V1425" i="64" a="1"/>
  <c r="V1425" i="64" s="1"/>
  <c r="U1866" i="64"/>
  <c r="W1635" i="64"/>
  <c r="W1636" i="64" s="1"/>
  <c r="U1639" i="64"/>
  <c r="AJ1472" i="64"/>
  <c r="AJ1474" i="64" s="1"/>
  <c r="U1637" i="64"/>
  <c r="V1634" i="64" s="1"/>
  <c r="V1823" i="64" a="1"/>
  <c r="BJ853" i="64" a="1"/>
  <c r="V1430" i="64" a="1"/>
  <c r="W1886" i="64" a="1"/>
  <c r="W1920" i="64" a="1"/>
  <c r="BL588" i="64" a="1"/>
  <c r="BL850" i="64" a="1"/>
  <c r="BL628" i="64" a="1"/>
  <c r="V1866" i="64" a="1"/>
  <c r="V367" i="64" a="1"/>
  <c r="BK852" i="64" a="1"/>
  <c r="V1845" i="64" a="1"/>
  <c r="V554" i="64" a="1"/>
  <c r="V1431" i="64" a="1"/>
  <c r="BK66" i="1151" l="1"/>
  <c r="BK22" i="861" s="1"/>
  <c r="BK51" i="1151"/>
  <c r="BK17" i="861" s="1"/>
  <c r="BJ68" i="1151"/>
  <c r="BP20" i="1151"/>
  <c r="BO20" i="1151"/>
  <c r="BM47" i="1151"/>
  <c r="BM62" i="1151"/>
  <c r="BM50" i="1151"/>
  <c r="BM65" i="1151"/>
  <c r="BM46" i="1151"/>
  <c r="BM61" i="1151"/>
  <c r="BL64" i="1151"/>
  <c r="BL49" i="1151"/>
  <c r="BQ15" i="1151"/>
  <c r="BM48" i="1151"/>
  <c r="BM63" i="1151"/>
  <c r="BL47" i="1151"/>
  <c r="BL62" i="1151"/>
  <c r="BL50" i="1151"/>
  <c r="BL65" i="1151"/>
  <c r="BM49" i="1151"/>
  <c r="BM64" i="1151"/>
  <c r="BL46" i="1151"/>
  <c r="BL61" i="1151"/>
  <c r="BR27" i="1151"/>
  <c r="BR40" i="1151"/>
  <c r="BR58" i="1151"/>
  <c r="BR43" i="1151"/>
  <c r="BR41" i="1151"/>
  <c r="BR54" i="1151"/>
  <c r="BR57" i="1151"/>
  <c r="BR16" i="1151"/>
  <c r="BR55" i="1151"/>
  <c r="BR4" i="1151"/>
  <c r="BR56" i="1151"/>
  <c r="BR23" i="1151"/>
  <c r="BR17" i="1151"/>
  <c r="BR25" i="1151"/>
  <c r="BR24" i="1151"/>
  <c r="BR26" i="1151"/>
  <c r="BR39" i="1151"/>
  <c r="BR42" i="1151"/>
  <c r="BT2" i="1151"/>
  <c r="BS3" i="1151"/>
  <c r="BS7" i="1151"/>
  <c r="BR8" i="1151" s="1"/>
  <c r="BS1" i="1151"/>
  <c r="BL63" i="1151"/>
  <c r="BL48" i="1151"/>
  <c r="BN36" i="1151"/>
  <c r="BJ698" i="64"/>
  <c r="BJ699" i="64" s="1"/>
  <c r="BI699" i="64"/>
  <c r="BK696" i="64"/>
  <c r="BL695" i="64"/>
  <c r="BL694" i="64"/>
  <c r="BL693" i="64"/>
  <c r="BL692" i="64"/>
  <c r="BL691" i="64"/>
  <c r="BM686" i="64" a="1"/>
  <c r="BM686" i="64" s="1"/>
  <c r="BM685" i="64" a="1"/>
  <c r="BM685" i="64" s="1"/>
  <c r="BM687" i="64" a="1"/>
  <c r="BM687" i="64" s="1"/>
  <c r="BM688" i="64" a="1"/>
  <c r="BM688" i="64" s="1"/>
  <c r="BM684" i="64" a="1"/>
  <c r="BM684" i="64" s="1"/>
  <c r="BK681" i="64"/>
  <c r="BM653" i="64" a="1"/>
  <c r="BM653" i="64" s="1"/>
  <c r="BM661" i="64" s="1"/>
  <c r="BM654" i="64" a="1"/>
  <c r="BM654" i="64" s="1"/>
  <c r="BM662" i="64" s="1"/>
  <c r="BM670" i="64" a="1"/>
  <c r="BM670" i="64" s="1"/>
  <c r="BM655" i="64" a="1"/>
  <c r="BM655" i="64" s="1"/>
  <c r="BM663" i="64" s="1"/>
  <c r="BM656" i="64" a="1"/>
  <c r="BM656" i="64" s="1"/>
  <c r="BM664" i="64" s="1"/>
  <c r="BM669" i="64" a="1"/>
  <c r="BM669" i="64" s="1"/>
  <c r="BM657" i="64" a="1"/>
  <c r="BM657" i="64" s="1"/>
  <c r="BM665" i="64" s="1"/>
  <c r="BM671" i="64" a="1"/>
  <c r="BM671" i="64" s="1"/>
  <c r="BM672" i="64" a="1"/>
  <c r="BM672" i="64" s="1"/>
  <c r="BM673" i="64" a="1"/>
  <c r="BM673" i="64" s="1"/>
  <c r="BL680" i="64"/>
  <c r="BL679" i="64"/>
  <c r="BL678" i="64"/>
  <c r="BL677" i="64"/>
  <c r="BL676" i="64"/>
  <c r="BM139" i="64" a="1"/>
  <c r="BM139" i="64" s="1"/>
  <c r="BM138" i="64" s="1"/>
  <c r="BM140" i="64" a="1"/>
  <c r="BM140" i="64" s="1"/>
  <c r="BL141" i="64"/>
  <c r="BL143" i="64" s="1"/>
  <c r="BL850" i="64"/>
  <c r="BL628" i="64"/>
  <c r="BL630" i="64" s="1"/>
  <c r="BJ853" i="64"/>
  <c r="BK852" i="64"/>
  <c r="BM262" i="64" a="1"/>
  <c r="BM262" i="64" s="1"/>
  <c r="BM849" i="64" a="1"/>
  <c r="BM849" i="64" s="1"/>
  <c r="BM243" i="64" a="1"/>
  <c r="BM243" i="64" s="1"/>
  <c r="BM629" i="64" a="1"/>
  <c r="BM629" i="64" s="1"/>
  <c r="BM595" i="64" a="1"/>
  <c r="BM595" i="64" s="1"/>
  <c r="BM230" i="64" a="1"/>
  <c r="BM230" i="64" s="1"/>
  <c r="BK592" i="64"/>
  <c r="BL588" i="64"/>
  <c r="BL596" i="64" s="1"/>
  <c r="BM591" i="64" a="1"/>
  <c r="BM591" i="64" s="1"/>
  <c r="BM4" i="64"/>
  <c r="BM587" i="64" a="1"/>
  <c r="BM587" i="64" s="1"/>
  <c r="AD43" i="861"/>
  <c r="AD95" i="861"/>
  <c r="BN190" i="64"/>
  <c r="BN7" i="64"/>
  <c r="BM8" i="64" s="1"/>
  <c r="BL8" i="64"/>
  <c r="BG46" i="861"/>
  <c r="BG87" i="861" s="1"/>
  <c r="BN1" i="64"/>
  <c r="BN3" i="64"/>
  <c r="BO2" i="64"/>
  <c r="BM57" i="863"/>
  <c r="BM68" i="863" a="1"/>
  <c r="BM68" i="863" s="1"/>
  <c r="BM66" i="863" a="1"/>
  <c r="BM66" i="863" s="1"/>
  <c r="BM70" i="863" a="1"/>
  <c r="BM70" i="863" s="1"/>
  <c r="BM4" i="863"/>
  <c r="BN22" i="864"/>
  <c r="BN21" i="864"/>
  <c r="BN20" i="864"/>
  <c r="BN3" i="864"/>
  <c r="BN4" i="864" s="1"/>
  <c r="BO2" i="864"/>
  <c r="BO23" i="864" s="1"/>
  <c r="BN1" i="864"/>
  <c r="BN56" i="863" a="1"/>
  <c r="BN56" i="863" s="1"/>
  <c r="BN54" i="863" a="1"/>
  <c r="BN54" i="863" s="1"/>
  <c r="BN52" i="863" a="1"/>
  <c r="BN52" i="863" s="1"/>
  <c r="BN53" i="863" a="1"/>
  <c r="BN53" i="863" s="1"/>
  <c r="BN55" i="863" a="1"/>
  <c r="BN55" i="863" s="1"/>
  <c r="BN41" i="863"/>
  <c r="BN38" i="863"/>
  <c r="BN39" i="863"/>
  <c r="BN3" i="863"/>
  <c r="BN1" i="863"/>
  <c r="BO2" i="863"/>
  <c r="BO40" i="863" s="1"/>
  <c r="BM43" i="863"/>
  <c r="BM42" i="863"/>
  <c r="BM21" i="863" s="1"/>
  <c r="BP8" i="861"/>
  <c r="BQ3" i="861"/>
  <c r="BP4" i="861"/>
  <c r="BP5" i="861" s="1"/>
  <c r="BP1" i="861"/>
  <c r="BM24" i="864"/>
  <c r="BM94" i="861" s="1"/>
  <c r="BL32" i="861"/>
  <c r="W212" i="64"/>
  <c r="X208" i="64"/>
  <c r="X209" i="64"/>
  <c r="X191" i="64"/>
  <c r="X192" i="64"/>
  <c r="X210" i="64"/>
  <c r="X193" i="64"/>
  <c r="X211" i="64"/>
  <c r="W194" i="64"/>
  <c r="BA3" i="860"/>
  <c r="BA4" i="860" s="1"/>
  <c r="BB2" i="860"/>
  <c r="BA1" i="860"/>
  <c r="BA7" i="860"/>
  <c r="V554" i="64"/>
  <c r="V564" i="64" s="1"/>
  <c r="W558" i="64" a="1"/>
  <c r="W558" i="64" s="1"/>
  <c r="W553" i="64" a="1"/>
  <c r="W553" i="64" s="1"/>
  <c r="U1744" i="64" a="1"/>
  <c r="U1744" i="64" s="1"/>
  <c r="U1750" i="64" s="1"/>
  <c r="U1751" i="64" s="1"/>
  <c r="V367" i="64"/>
  <c r="W1732" i="64" a="1"/>
  <c r="W1732" i="64" s="1"/>
  <c r="W1733" i="64" a="1"/>
  <c r="W1733" i="64" s="1"/>
  <c r="W1734" i="64" a="1"/>
  <c r="W1734" i="64" s="1"/>
  <c r="W1736" i="64" a="1"/>
  <c r="W1736" i="64" s="1"/>
  <c r="W1738" i="64" a="1"/>
  <c r="W1738" i="64" s="1"/>
  <c r="W1739" i="64" a="1"/>
  <c r="W1739" i="64" s="1"/>
  <c r="W1740" i="64" a="1"/>
  <c r="W1740" i="64" s="1"/>
  <c r="W1735" i="64" a="1"/>
  <c r="W1735" i="64" s="1"/>
  <c r="W1737" i="64" a="1"/>
  <c r="W1737" i="64" s="1"/>
  <c r="V1741" i="64"/>
  <c r="V1749" i="64" s="1"/>
  <c r="W343" i="64" a="1"/>
  <c r="W343" i="64" s="1"/>
  <c r="W366" i="64" a="1"/>
  <c r="W366" i="64" s="1"/>
  <c r="W365" i="64" a="1"/>
  <c r="W365" i="64" s="1"/>
  <c r="DB1751" i="64"/>
  <c r="DC1749" i="64"/>
  <c r="T1751" i="64"/>
  <c r="W1886" i="64"/>
  <c r="W1920" i="64"/>
  <c r="CR121" i="64"/>
  <c r="CR124" i="64" s="1"/>
  <c r="V1823" i="64"/>
  <c r="V1845" i="64"/>
  <c r="W1824" i="64" a="1"/>
  <c r="W1824" i="64" s="1"/>
  <c r="W1844" i="64" a="1"/>
  <c r="W1844" i="64" s="1"/>
  <c r="BF1539" i="64"/>
  <c r="BG1537" i="64"/>
  <c r="W2178" i="64" a="1"/>
  <c r="W2178" i="64" s="1"/>
  <c r="BG1516" i="64"/>
  <c r="BG1518" i="64" s="1"/>
  <c r="BH1494" i="64"/>
  <c r="BH1496" i="64" s="1"/>
  <c r="T1440" i="64"/>
  <c r="U1439" i="64"/>
  <c r="U1448" i="64"/>
  <c r="U1438" i="64"/>
  <c r="U1447" i="64"/>
  <c r="W1444" i="64" a="1"/>
  <c r="W1444" i="64" s="1"/>
  <c r="W1443" i="64" a="1"/>
  <c r="W1443" i="64" s="1"/>
  <c r="V1431" i="64"/>
  <c r="W1434" i="64" a="1"/>
  <c r="W1434" i="64" s="1"/>
  <c r="W1435" i="64" a="1"/>
  <c r="W1435" i="64" s="1"/>
  <c r="V1430" i="64"/>
  <c r="W1425" i="64" a="1"/>
  <c r="W1425" i="64" s="1"/>
  <c r="W1426" i="64" a="1"/>
  <c r="W1426" i="64" s="1"/>
  <c r="V1866" i="64"/>
  <c r="W1865" i="64" a="1"/>
  <c r="W1865" i="64" s="1"/>
  <c r="S476" i="64" a="1"/>
  <c r="S476" i="64" s="1"/>
  <c r="X1635" i="64"/>
  <c r="X1636" i="64" s="1"/>
  <c r="V1639" i="64"/>
  <c r="AK1472" i="64"/>
  <c r="V1637" i="64"/>
  <c r="W1634" i="64" s="1"/>
  <c r="DA2101" i="64" a="1"/>
  <c r="DA2101" i="64" s="1"/>
  <c r="X1886" i="64" a="1"/>
  <c r="W1823" i="64" a="1"/>
  <c r="BM588" i="64" a="1"/>
  <c r="W554" i="64" a="1"/>
  <c r="BM850" i="64" a="1"/>
  <c r="W1866" i="64" a="1"/>
  <c r="BM628" i="64" a="1"/>
  <c r="BL852" i="64" a="1"/>
  <c r="W1845" i="64" a="1"/>
  <c r="W1431" i="64" a="1"/>
  <c r="X1920" i="64" a="1"/>
  <c r="W367" i="64" a="1"/>
  <c r="W1430" i="64" a="1"/>
  <c r="BK853" i="64" a="1"/>
  <c r="S477" i="64" a="1"/>
  <c r="BN33" i="1151" l="1"/>
  <c r="BN31" i="1151"/>
  <c r="BN34" i="1151"/>
  <c r="BN32" i="1151"/>
  <c r="BN35" i="1151"/>
  <c r="BL66" i="1151"/>
  <c r="BL22" i="861" s="1"/>
  <c r="BL51" i="1151"/>
  <c r="BL17" i="861" s="1"/>
  <c r="BM66" i="1151"/>
  <c r="BM22" i="861" s="1"/>
  <c r="BM51" i="1151"/>
  <c r="BM17" i="861" s="1"/>
  <c r="BO36" i="1151"/>
  <c r="BR15" i="1151"/>
  <c r="BR18" i="1151" s="1"/>
  <c r="BQ18" i="1151"/>
  <c r="BP36" i="1151"/>
  <c r="BS42" i="1151"/>
  <c r="BS40" i="1151"/>
  <c r="BS43" i="1151"/>
  <c r="BS57" i="1151"/>
  <c r="BS55" i="1151"/>
  <c r="BS58" i="1151"/>
  <c r="BS16" i="1151"/>
  <c r="BS56" i="1151"/>
  <c r="BS4" i="1151"/>
  <c r="BS54" i="1151"/>
  <c r="BS17" i="1151"/>
  <c r="BS23" i="1151"/>
  <c r="BS27" i="1151"/>
  <c r="BS24" i="1151"/>
  <c r="BS26" i="1151"/>
  <c r="BS25" i="1151"/>
  <c r="BS41" i="1151"/>
  <c r="BS39" i="1151"/>
  <c r="BJ69" i="1151"/>
  <c r="BU2" i="1151"/>
  <c r="BT3" i="1151"/>
  <c r="BT7" i="1151"/>
  <c r="BT1" i="1151"/>
  <c r="BK68" i="1151"/>
  <c r="BK698" i="64"/>
  <c r="BL696" i="64"/>
  <c r="BM694" i="64"/>
  <c r="BM693" i="64"/>
  <c r="BM691" i="64"/>
  <c r="BM695" i="64"/>
  <c r="BM692" i="64"/>
  <c r="BN686" i="64" a="1"/>
  <c r="BN686" i="64" s="1"/>
  <c r="BN687" i="64" a="1"/>
  <c r="BN687" i="64" s="1"/>
  <c r="BN688" i="64" a="1"/>
  <c r="BN688" i="64" s="1"/>
  <c r="BN684" i="64" a="1"/>
  <c r="BN684" i="64" s="1"/>
  <c r="BN685" i="64" a="1"/>
  <c r="BN685" i="64" s="1"/>
  <c r="BL681" i="64"/>
  <c r="BM680" i="64"/>
  <c r="BN653" i="64" a="1"/>
  <c r="BN653" i="64" s="1"/>
  <c r="BN661" i="64" s="1"/>
  <c r="BN654" i="64" a="1"/>
  <c r="BN654" i="64" s="1"/>
  <c r="BN662" i="64" s="1"/>
  <c r="BN670" i="64" a="1"/>
  <c r="BN670" i="64" s="1"/>
  <c r="BN669" i="64" a="1"/>
  <c r="BN669" i="64" s="1"/>
  <c r="BN655" i="64" a="1"/>
  <c r="BN655" i="64" s="1"/>
  <c r="BN663" i="64" s="1"/>
  <c r="BN656" i="64" a="1"/>
  <c r="BN656" i="64" s="1"/>
  <c r="BN664" i="64" s="1"/>
  <c r="BN657" i="64" a="1"/>
  <c r="BN657" i="64" s="1"/>
  <c r="BN665" i="64" s="1"/>
  <c r="BN671" i="64" a="1"/>
  <c r="BN671" i="64" s="1"/>
  <c r="BN672" i="64" a="1"/>
  <c r="BN672" i="64" s="1"/>
  <c r="BN673" i="64" a="1"/>
  <c r="BN673" i="64" s="1"/>
  <c r="BM679" i="64"/>
  <c r="BM678" i="64"/>
  <c r="BM677" i="64"/>
  <c r="BM676" i="64"/>
  <c r="BN139" i="64" a="1"/>
  <c r="BN139" i="64" s="1"/>
  <c r="BN138" i="64" s="1"/>
  <c r="BN140" i="64" a="1"/>
  <c r="BN140" i="64" s="1"/>
  <c r="BM141" i="64"/>
  <c r="BM143" i="64" s="1"/>
  <c r="BM850" i="64"/>
  <c r="BM628" i="64"/>
  <c r="BM630" i="64" s="1"/>
  <c r="BK853" i="64"/>
  <c r="BL852" i="64"/>
  <c r="BN262" i="64" a="1"/>
  <c r="BN262" i="64" s="1"/>
  <c r="BN849" i="64" a="1"/>
  <c r="BN849" i="64" s="1"/>
  <c r="BN243" i="64" a="1"/>
  <c r="BN243" i="64" s="1"/>
  <c r="BN629" i="64" a="1"/>
  <c r="BN629" i="64" s="1"/>
  <c r="BN595" i="64" a="1"/>
  <c r="BN595" i="64" s="1"/>
  <c r="BN230" i="64" a="1"/>
  <c r="BN230" i="64" s="1"/>
  <c r="BL592" i="64"/>
  <c r="BM588" i="64"/>
  <c r="BM596" i="64" s="1"/>
  <c r="BN591" i="64" a="1"/>
  <c r="BN591" i="64" s="1"/>
  <c r="BN4" i="64"/>
  <c r="BN587" i="64" a="1"/>
  <c r="BN587" i="64" s="1"/>
  <c r="BO190" i="64"/>
  <c r="BO7" i="64"/>
  <c r="BN8" i="64" s="1"/>
  <c r="BH46" i="861"/>
  <c r="BH87" i="861" s="1"/>
  <c r="BO3" i="64"/>
  <c r="BP2" i="64"/>
  <c r="BO1" i="64"/>
  <c r="BN24" i="864"/>
  <c r="BN94" i="861" s="1"/>
  <c r="BN57" i="863"/>
  <c r="BN68" i="863" a="1"/>
  <c r="BN68" i="863" s="1"/>
  <c r="BN66" i="863" a="1"/>
  <c r="BN66" i="863" s="1"/>
  <c r="BN70" i="863" a="1"/>
  <c r="BN70" i="863" s="1"/>
  <c r="BN4" i="863"/>
  <c r="BM32" i="861"/>
  <c r="BO56" i="863" a="1"/>
  <c r="BO56" i="863" s="1"/>
  <c r="BO55" i="863" a="1"/>
  <c r="BO55" i="863" s="1"/>
  <c r="BO39" i="863"/>
  <c r="BO52" i="863" a="1"/>
  <c r="BO52" i="863" s="1"/>
  <c r="BO53" i="863" a="1"/>
  <c r="BO53" i="863" s="1"/>
  <c r="BO54" i="863" a="1"/>
  <c r="BO54" i="863" s="1"/>
  <c r="BO38" i="863"/>
  <c r="BP2" i="863"/>
  <c r="BP40" i="863" s="1"/>
  <c r="BO41" i="863"/>
  <c r="BO1" i="863"/>
  <c r="BO3" i="863"/>
  <c r="BR3" i="861"/>
  <c r="BQ4" i="861"/>
  <c r="BQ5" i="861" s="1"/>
  <c r="BQ1" i="861"/>
  <c r="BQ8" i="861"/>
  <c r="BN42" i="863"/>
  <c r="BN21" i="863" s="1"/>
  <c r="BN43" i="863"/>
  <c r="BO22" i="864"/>
  <c r="BO21" i="864"/>
  <c r="BO20" i="864"/>
  <c r="BO3" i="864"/>
  <c r="BO4" i="864" s="1"/>
  <c r="BP2" i="864"/>
  <c r="BP23" i="864" s="1"/>
  <c r="BO1" i="864"/>
  <c r="X212" i="64"/>
  <c r="Y208" i="64"/>
  <c r="Y191" i="64"/>
  <c r="Y209" i="64"/>
  <c r="Y210" i="64"/>
  <c r="Y192" i="64"/>
  <c r="Y211" i="64"/>
  <c r="Y193" i="64"/>
  <c r="X194" i="64"/>
  <c r="BB7" i="860"/>
  <c r="BB3" i="860"/>
  <c r="BB4" i="860" s="1"/>
  <c r="BC2" i="860"/>
  <c r="BB1" i="860"/>
  <c r="X553" i="64" a="1"/>
  <c r="X553" i="64" s="1"/>
  <c r="W554" i="64"/>
  <c r="W564" i="64" s="1"/>
  <c r="X558" i="64" a="1"/>
  <c r="X558" i="64" s="1"/>
  <c r="W367" i="64"/>
  <c r="V1744" i="64" a="1"/>
  <c r="V1744" i="64" s="1"/>
  <c r="V1750" i="64" s="1"/>
  <c r="X1738" i="64" a="1"/>
  <c r="X1738" i="64" s="1"/>
  <c r="X1732" i="64" a="1"/>
  <c r="X1732" i="64" s="1"/>
  <c r="X1733" i="64" a="1"/>
  <c r="X1733" i="64" s="1"/>
  <c r="X1736" i="64" a="1"/>
  <c r="X1736" i="64" s="1"/>
  <c r="X1734" i="64" a="1"/>
  <c r="X1734" i="64" s="1"/>
  <c r="X1739" i="64" a="1"/>
  <c r="X1739" i="64" s="1"/>
  <c r="X1740" i="64" a="1"/>
  <c r="X1740" i="64" s="1"/>
  <c r="X1735" i="64" a="1"/>
  <c r="X1735" i="64" s="1"/>
  <c r="X1737" i="64" a="1"/>
  <c r="X1737" i="64" s="1"/>
  <c r="W1741" i="64"/>
  <c r="W1744" i="64" s="1" a="1"/>
  <c r="W1744" i="64" s="1"/>
  <c r="DC1751" i="64"/>
  <c r="DD1749" i="64"/>
  <c r="X343" i="64" a="1"/>
  <c r="X343" i="64" s="1"/>
  <c r="X366" i="64" a="1"/>
  <c r="X366" i="64" s="1"/>
  <c r="X365" i="64" a="1"/>
  <c r="X365" i="64" s="1"/>
  <c r="X1920" i="64"/>
  <c r="X1886" i="64"/>
  <c r="CS121" i="64"/>
  <c r="CS124" i="64" s="1"/>
  <c r="W1845" i="64"/>
  <c r="W1823" i="64"/>
  <c r="X1824" i="64" a="1"/>
  <c r="X1824" i="64" s="1"/>
  <c r="X1844" i="64" a="1"/>
  <c r="X1844" i="64" s="1"/>
  <c r="BG1539" i="64"/>
  <c r="BH1537" i="64"/>
  <c r="BH1516" i="64"/>
  <c r="BH1518" i="64" s="1"/>
  <c r="BI1494" i="64"/>
  <c r="BI1496" i="64" s="1"/>
  <c r="X2178" i="64" a="1"/>
  <c r="X2178" i="64" s="1"/>
  <c r="U1440" i="64"/>
  <c r="T1449" i="64"/>
  <c r="T1451" i="64" s="1"/>
  <c r="U1449" i="64"/>
  <c r="V1438" i="64"/>
  <c r="V1447" i="64"/>
  <c r="V1439" i="64"/>
  <c r="V1448" i="64"/>
  <c r="X1443" i="64" a="1"/>
  <c r="X1443" i="64" s="1"/>
  <c r="X1444" i="64" a="1"/>
  <c r="X1444" i="64" s="1"/>
  <c r="X1435" i="64" a="1"/>
  <c r="X1435" i="64" s="1"/>
  <c r="X1434" i="64" a="1"/>
  <c r="X1434" i="64" s="1"/>
  <c r="W1431" i="64"/>
  <c r="W1430" i="64"/>
  <c r="X1425" i="64" a="1"/>
  <c r="X1425" i="64" s="1"/>
  <c r="X1426" i="64" a="1"/>
  <c r="X1426" i="64" s="1"/>
  <c r="W1866" i="64"/>
  <c r="X1865" i="64" a="1"/>
  <c r="X1865" i="64" s="1"/>
  <c r="S53" i="64" a="1"/>
  <c r="S53" i="64" s="1"/>
  <c r="CR944" i="64" a="1"/>
  <c r="CR944" i="64" s="1"/>
  <c r="DF60" i="64" a="1"/>
  <c r="DF60" i="64" s="1"/>
  <c r="DE60" i="64" a="1"/>
  <c r="DE60" i="64" s="1"/>
  <c r="CY1075" i="64" a="1"/>
  <c r="CY1075" i="64" s="1"/>
  <c r="CU918" i="64" a="1"/>
  <c r="CU918" i="64" s="1"/>
  <c r="DE1040" i="64" a="1"/>
  <c r="DE1040" i="64" s="1"/>
  <c r="CZ1347" i="64" a="1"/>
  <c r="CZ1347" i="64" s="1"/>
  <c r="DH1299" i="64" a="1"/>
  <c r="DH1299" i="64" s="1"/>
  <c r="DG1187" i="64" a="1"/>
  <c r="DG1187" i="64" s="1"/>
  <c r="DG799" i="64" a="1"/>
  <c r="DG799" i="64" s="1"/>
  <c r="DF1375" i="64" a="1"/>
  <c r="DF1375" i="64" s="1"/>
  <c r="DG2202" i="64" a="1"/>
  <c r="DG2202" i="64" s="1"/>
  <c r="DE2101" i="64" a="1"/>
  <c r="DE2101" i="64" s="1"/>
  <c r="CO53" i="64" a="1"/>
  <c r="CO53" i="64" s="1"/>
  <c r="CS1347" i="64" a="1"/>
  <c r="CS1347" i="64" s="1"/>
  <c r="CP2101" i="64" a="1"/>
  <c r="CP2101" i="64" s="1"/>
  <c r="CO454" i="64" a="1"/>
  <c r="CO454" i="64" s="1"/>
  <c r="DB1110" i="64" a="1"/>
  <c r="DB1110" i="64" s="1"/>
  <c r="DF2152" i="64" a="1"/>
  <c r="DF2152" i="64" s="1"/>
  <c r="DE1322" i="64" a="1"/>
  <c r="DE1322" i="64" s="1"/>
  <c r="DG396" i="64" a="1"/>
  <c r="DG396" i="64" s="1"/>
  <c r="DG397" i="64" s="1"/>
  <c r="DH319" i="64" a="1"/>
  <c r="DH319" i="64" s="1"/>
  <c r="DH2075" i="64" a="1"/>
  <c r="DH2075" i="64" s="1"/>
  <c r="DG1375" i="64" a="1"/>
  <c r="DG1375" i="64" s="1"/>
  <c r="DH503" i="64" a="1"/>
  <c r="DH503" i="64" s="1"/>
  <c r="CV454" i="64" a="1"/>
  <c r="CV454" i="64" s="1"/>
  <c r="CV60" i="64" a="1"/>
  <c r="CV60" i="64" s="1"/>
  <c r="DC1288" i="64" a="1"/>
  <c r="DC1288" i="64" s="1"/>
  <c r="DE342" i="64" a="1"/>
  <c r="DE342" i="64" s="1"/>
  <c r="DF823" i="64" a="1"/>
  <c r="DF823" i="64" s="1"/>
  <c r="DH1012" i="64" a="1"/>
  <c r="DH1012" i="64" s="1"/>
  <c r="DF1014" i="64" a="1"/>
  <c r="DF1014" i="64" s="1"/>
  <c r="DH525" i="64" a="1"/>
  <c r="DH525" i="64" s="1"/>
  <c r="CR454" i="64" a="1"/>
  <c r="CR454" i="64" s="1"/>
  <c r="CP1288" i="64" a="1"/>
  <c r="CP1288" i="64" s="1"/>
  <c r="CR2101" i="64" a="1"/>
  <c r="CR2101" i="64" s="1"/>
  <c r="DF1299" i="64" a="1"/>
  <c r="DF1299" i="64" s="1"/>
  <c r="DE2126" i="64" a="1"/>
  <c r="DE2126" i="64" s="1"/>
  <c r="DF429" i="64" a="1"/>
  <c r="DF429" i="64" s="1"/>
  <c r="DG2152" i="64" a="1"/>
  <c r="DG2152" i="64" s="1"/>
  <c r="DF107" i="64" a="1"/>
  <c r="DF107" i="64" s="1"/>
  <c r="DF108" i="64" s="1"/>
  <c r="CT396" i="64" a="1"/>
  <c r="CT396" i="64" s="1"/>
  <c r="CT397" i="64" s="1"/>
  <c r="CX2075" i="64" a="1"/>
  <c r="CX2075" i="64" s="1"/>
  <c r="CW1345" i="64" a="1"/>
  <c r="CW1345" i="64" s="1"/>
  <c r="DC402" i="64" a="1"/>
  <c r="DC402" i="64" s="1"/>
  <c r="DE503" i="64" a="1"/>
  <c r="DE503" i="64" s="1"/>
  <c r="DG454" i="64" a="1"/>
  <c r="DG454" i="64" s="1"/>
  <c r="CS1146" i="64" a="1"/>
  <c r="CS1146" i="64" s="1"/>
  <c r="CQ918" i="64" a="1"/>
  <c r="CQ918" i="64" s="1"/>
  <c r="CR1288" i="64" a="1"/>
  <c r="CR1288" i="64" s="1"/>
  <c r="CX1012" i="64" a="1"/>
  <c r="CX1012" i="64" s="1"/>
  <c r="DH2202" i="64" a="1"/>
  <c r="DH2202" i="64" s="1"/>
  <c r="DG1110" i="64" a="1"/>
  <c r="DG1110" i="64" s="1"/>
  <c r="DH1353" i="64" a="1"/>
  <c r="DH1353" i="64" s="1"/>
  <c r="DH1293" i="64" a="1"/>
  <c r="DH1293" i="64" s="1"/>
  <c r="DH918" i="64" a="1"/>
  <c r="DH918" i="64" s="1"/>
  <c r="DE1353" i="64" a="1"/>
  <c r="DE1353" i="64" s="1"/>
  <c r="DA1040" i="64" a="1"/>
  <c r="DA1040" i="64" s="1"/>
  <c r="CT1040" i="64" a="1"/>
  <c r="CT1040" i="64" s="1"/>
  <c r="CU107" i="64" a="1"/>
  <c r="CU107" i="64" s="1"/>
  <c r="CU108" i="64" s="1"/>
  <c r="DG53" i="64" a="1"/>
  <c r="DG53" i="64" s="1"/>
  <c r="DE1267" i="64" a="1"/>
  <c r="DE1267" i="64" s="1"/>
  <c r="DE1268" i="64" s="1"/>
  <c r="DG1299" i="64" a="1"/>
  <c r="DG1299" i="64" s="1"/>
  <c r="DH454" i="64" a="1"/>
  <c r="DH454" i="64" s="1"/>
  <c r="DG525" i="64" a="1"/>
  <c r="DG525" i="64" s="1"/>
  <c r="DE1288" i="64" a="1"/>
  <c r="DE1288" i="64" s="1"/>
  <c r="CP1345" i="64" a="1"/>
  <c r="CP1345" i="64" s="1"/>
  <c r="CY55" i="64" a="1"/>
  <c r="CY55" i="64" s="1"/>
  <c r="CY60" i="64" a="1"/>
  <c r="CY60" i="64" s="1"/>
  <c r="CX55" i="64" a="1"/>
  <c r="CX55" i="64" s="1"/>
  <c r="CY1293" i="64" a="1"/>
  <c r="CY1293" i="64" s="1"/>
  <c r="DE944" i="64" a="1"/>
  <c r="DE944" i="64" s="1"/>
  <c r="DH2126" i="64" a="1"/>
  <c r="DH2126" i="64" s="1"/>
  <c r="DH2152" i="64" a="1"/>
  <c r="DH2152" i="64" s="1"/>
  <c r="DE1293" i="64" a="1"/>
  <c r="DE1293" i="64" s="1"/>
  <c r="DH1267" i="64" a="1"/>
  <c r="DH1267" i="64" s="1"/>
  <c r="DH1268" i="64" s="1"/>
  <c r="DF990" i="64" a="1"/>
  <c r="DF990" i="64" s="1"/>
  <c r="DE319" i="64" a="1"/>
  <c r="DE319" i="64" s="1"/>
  <c r="DH429" i="64" a="1"/>
  <c r="DH429" i="64" s="1"/>
  <c r="DG1012" i="64" a="1"/>
  <c r="DG1012" i="64" s="1"/>
  <c r="DH799" i="64" a="1"/>
  <c r="DH799" i="64" s="1"/>
  <c r="DG429" i="64" a="1"/>
  <c r="DG429" i="64" s="1"/>
  <c r="DF55" i="64" a="1"/>
  <c r="DF55" i="64" s="1"/>
  <c r="DE918" i="64" a="1"/>
  <c r="DE918" i="64" s="1"/>
  <c r="DF525" i="64" a="1"/>
  <c r="DF525" i="64" s="1"/>
  <c r="DG424" i="64" a="1"/>
  <c r="DG424" i="64" s="1"/>
  <c r="DH990" i="64" a="1"/>
  <c r="DH990" i="64" s="1"/>
  <c r="DF2202" i="64" a="1"/>
  <c r="DF2202" i="64" s="1"/>
  <c r="DG342" i="64" a="1"/>
  <c r="DG342" i="64" s="1"/>
  <c r="DH2101" i="64" a="1"/>
  <c r="DH2101" i="64" s="1"/>
  <c r="DF1012" i="64" a="1"/>
  <c r="DF1012" i="64" s="1"/>
  <c r="CS454" i="64" a="1"/>
  <c r="CS454" i="64" s="1"/>
  <c r="DA1288" i="64" a="1"/>
  <c r="DA1288" i="64" s="1"/>
  <c r="DD1014" i="64" a="1"/>
  <c r="DD1014" i="64" s="1"/>
  <c r="DD1267" i="64" a="1"/>
  <c r="DD1267" i="64" s="1"/>
  <c r="DD1268" i="64" s="1"/>
  <c r="DB1299" i="64" a="1"/>
  <c r="DB1299" i="64" s="1"/>
  <c r="CT1322" i="64" a="1"/>
  <c r="CT1322" i="64" s="1"/>
  <c r="CS799" i="64" a="1"/>
  <c r="CS799" i="64" s="1"/>
  <c r="CR1293" i="64" a="1"/>
  <c r="CR1293" i="64" s="1"/>
  <c r="CV1375" i="64" a="1"/>
  <c r="CV1375" i="64" s="1"/>
  <c r="CT60" i="64" a="1"/>
  <c r="CT60" i="64" s="1"/>
  <c r="CU1014" i="64" a="1"/>
  <c r="CU1014" i="64" s="1"/>
  <c r="CU1322" i="64" a="1"/>
  <c r="CU1322" i="64" s="1"/>
  <c r="CZ799" i="64" a="1"/>
  <c r="CZ799" i="64" s="1"/>
  <c r="CZ1110" i="64" a="1"/>
  <c r="CZ1110" i="64" s="1"/>
  <c r="CS1040" i="64" a="1"/>
  <c r="CS1040" i="64" s="1"/>
  <c r="CO55" i="64" a="1"/>
  <c r="CO55" i="64" s="1"/>
  <c r="CV1322" i="64" a="1"/>
  <c r="CV1322" i="64" s="1"/>
  <c r="CP501" i="64" a="1"/>
  <c r="CP501" i="64" s="1"/>
  <c r="CW944" i="64" a="1"/>
  <c r="CW944" i="64" s="1"/>
  <c r="CZ1040" i="64" a="1"/>
  <c r="CZ1040" i="64" s="1"/>
  <c r="CP918" i="64" a="1"/>
  <c r="CP918" i="64" s="1"/>
  <c r="CQ429" i="64" a="1"/>
  <c r="CQ429" i="64" s="1"/>
  <c r="CT1347" i="64" a="1"/>
  <c r="CT1347" i="64" s="1"/>
  <c r="CP2126" i="64" a="1"/>
  <c r="CP2126" i="64" s="1"/>
  <c r="CR2152" i="64" a="1"/>
  <c r="CR2152" i="64" s="1"/>
  <c r="CV1012" i="64" a="1"/>
  <c r="CV1012" i="64" s="1"/>
  <c r="DA1322" i="64" a="1"/>
  <c r="DA1322" i="64" s="1"/>
  <c r="CU2101" i="64" a="1"/>
  <c r="CU2101" i="64" s="1"/>
  <c r="CT1110" i="64" a="1"/>
  <c r="CT1110" i="64" s="1"/>
  <c r="DF1322" i="64" a="1"/>
  <c r="DF1322" i="64" s="1"/>
  <c r="DE1012" i="64" a="1"/>
  <c r="DE1012" i="64" s="1"/>
  <c r="DE2152" i="64" a="1"/>
  <c r="DE2152" i="64" s="1"/>
  <c r="DF424" i="64" a="1"/>
  <c r="DF424" i="64" s="1"/>
  <c r="DG1075" i="64" a="1"/>
  <c r="DG1075" i="64" s="1"/>
  <c r="DG1353" i="64" a="1"/>
  <c r="DG1353" i="64" s="1"/>
  <c r="DF2075" i="64" a="1"/>
  <c r="DF2075" i="64" s="1"/>
  <c r="DH1347" i="64" a="1"/>
  <c r="DH1347" i="64" s="1"/>
  <c r="CP1299" i="64" a="1"/>
  <c r="CP1299" i="64" s="1"/>
  <c r="CV1187" i="64" a="1"/>
  <c r="CV1187" i="64" s="1"/>
  <c r="CZ2101" i="64" a="1"/>
  <c r="CZ2101" i="64" s="1"/>
  <c r="DB1014" i="64" a="1"/>
  <c r="DB1014" i="64" s="1"/>
  <c r="DC1110" i="64" a="1"/>
  <c r="DC1110" i="64" s="1"/>
  <c r="DB1187" i="64" a="1"/>
  <c r="DB1187" i="64" s="1"/>
  <c r="DD1353" i="64" a="1"/>
  <c r="DD1353" i="64" s="1"/>
  <c r="CQ1110" i="64" a="1"/>
  <c r="CQ1110" i="64" s="1"/>
  <c r="CV1146" i="64" a="1"/>
  <c r="CV1146" i="64" s="1"/>
  <c r="CP1040" i="64" a="1"/>
  <c r="CP1040" i="64" s="1"/>
  <c r="CR799" i="64" a="1"/>
  <c r="CR799" i="64" s="1"/>
  <c r="CP799" i="64" a="1"/>
  <c r="CP799" i="64" s="1"/>
  <c r="CT342" i="64" a="1"/>
  <c r="CT342" i="64" s="1"/>
  <c r="CP1347" i="64" a="1"/>
  <c r="CP1347" i="64" s="1"/>
  <c r="CZ1146" i="64" a="1"/>
  <c r="CZ1146" i="64" s="1"/>
  <c r="CU1110" i="64" a="1"/>
  <c r="CU1110" i="64" s="1"/>
  <c r="CQ2075" i="64" a="1"/>
  <c r="CQ2075" i="64" s="1"/>
  <c r="CY918" i="64" a="1"/>
  <c r="CY918" i="64" s="1"/>
  <c r="CW402" i="64" a="1"/>
  <c r="CW402" i="64" s="1"/>
  <c r="CQ1322" i="64" a="1"/>
  <c r="CQ1322" i="64" s="1"/>
  <c r="CV1345" i="64" a="1"/>
  <c r="CV1345" i="64" s="1"/>
  <c r="CP1012" i="64" a="1"/>
  <c r="CP1012" i="64" s="1"/>
  <c r="CP107" i="64" a="1"/>
  <c r="CP107" i="64" s="1"/>
  <c r="CP108" i="64" s="1"/>
  <c r="CU1345" i="64" a="1"/>
  <c r="CU1345" i="64" s="1"/>
  <c r="CP1110" i="64" a="1"/>
  <c r="CP1110" i="64" s="1"/>
  <c r="CS396" i="64" a="1"/>
  <c r="CS396" i="64" s="1"/>
  <c r="CS397" i="64" s="1"/>
  <c r="CW1187" i="64" a="1"/>
  <c r="CW1187" i="64" s="1"/>
  <c r="CY944" i="64" a="1"/>
  <c r="CY944" i="64" s="1"/>
  <c r="CS2126" i="64" a="1"/>
  <c r="CS2126" i="64" s="1"/>
  <c r="CP503" i="64" a="1"/>
  <c r="CP503" i="64" s="1"/>
  <c r="CQ55" i="64" a="1"/>
  <c r="CQ55" i="64" s="1"/>
  <c r="CT1267" i="64" a="1"/>
  <c r="CT1267" i="64" s="1"/>
  <c r="CT1268" i="64" s="1"/>
  <c r="CR402" i="64" a="1"/>
  <c r="CR402" i="64" s="1"/>
  <c r="DE429" i="64" a="1"/>
  <c r="DE429" i="64" s="1"/>
  <c r="DG319" i="64" a="1"/>
  <c r="DG319" i="64" s="1"/>
  <c r="DH1146" i="64" a="1"/>
  <c r="DH1146" i="64" s="1"/>
  <c r="DE402" i="64" a="1"/>
  <c r="DE402" i="64" s="1"/>
  <c r="DG2075" i="64" a="1"/>
  <c r="DG2075" i="64" s="1"/>
  <c r="DE1187" i="64" a="1"/>
  <c r="DE1187" i="64" s="1"/>
  <c r="DF1347" i="64" a="1"/>
  <c r="DF1347" i="64" s="1"/>
  <c r="DG1293" i="64" a="1"/>
  <c r="DG1293" i="64" s="1"/>
  <c r="DE107" i="64" a="1"/>
  <c r="DE107" i="64" s="1"/>
  <c r="DE108" i="64" s="1"/>
  <c r="DE55" i="64" a="1"/>
  <c r="DE55" i="64" s="1"/>
  <c r="DE1014" i="64" a="1"/>
  <c r="DE1014" i="64" s="1"/>
  <c r="DF799" i="64" a="1"/>
  <c r="DF799" i="64" s="1"/>
  <c r="DG2101" i="64" a="1"/>
  <c r="DG2101" i="64" s="1"/>
  <c r="DH944" i="64" a="1"/>
  <c r="DH944" i="64" s="1"/>
  <c r="DF501" i="64" a="1"/>
  <c r="DF501" i="64" s="1"/>
  <c r="CS2152" i="64" a="1"/>
  <c r="CS2152" i="64" s="1"/>
  <c r="CU319" i="64" a="1"/>
  <c r="CU319" i="64" s="1"/>
  <c r="CO1187" i="64" a="1"/>
  <c r="CO1187" i="64" s="1"/>
  <c r="CY525" i="64" a="1"/>
  <c r="CY525" i="64" s="1"/>
  <c r="DC1146" i="64" a="1"/>
  <c r="DC1146" i="64" s="1"/>
  <c r="DC60" i="64" a="1"/>
  <c r="DC60" i="64" s="1"/>
  <c r="DA1299" i="64" a="1"/>
  <c r="DA1299" i="64" s="1"/>
  <c r="CT2152" i="64" a="1"/>
  <c r="CT2152" i="64" s="1"/>
  <c r="CR1322" i="64" a="1"/>
  <c r="CR1322" i="64" s="1"/>
  <c r="CR60" i="64" a="1"/>
  <c r="CR60" i="64" s="1"/>
  <c r="CQ1075" i="64" a="1"/>
  <c r="CQ1075" i="64" s="1"/>
  <c r="CP1353" i="64" a="1"/>
  <c r="CP1353" i="64" s="1"/>
  <c r="CZ55" i="64" a="1"/>
  <c r="CZ55" i="64" s="1"/>
  <c r="CY1288" i="64" a="1"/>
  <c r="CY1288" i="64" s="1"/>
  <c r="CQ1353" i="64" a="1"/>
  <c r="CQ1353" i="64" s="1"/>
  <c r="CR1187" i="64" a="1"/>
  <c r="CR1187" i="64" s="1"/>
  <c r="CS1267" i="64" a="1"/>
  <c r="CS1267" i="64" s="1"/>
  <c r="CS1268" i="64" s="1"/>
  <c r="CQ1345" i="64" a="1"/>
  <c r="CQ1345" i="64" s="1"/>
  <c r="CQ402" i="64" a="1"/>
  <c r="CQ402" i="64" s="1"/>
  <c r="CT1146" i="64" a="1"/>
  <c r="CT1146" i="64" s="1"/>
  <c r="CY2101" i="64" a="1"/>
  <c r="CY2101" i="64" s="1"/>
  <c r="CS1375" i="64" a="1"/>
  <c r="CS1375" i="64" s="1"/>
  <c r="CS429" i="64" a="1"/>
  <c r="CS429" i="64" s="1"/>
  <c r="CW1375" i="64" a="1"/>
  <c r="CW1375" i="64" s="1"/>
  <c r="CY1347" i="64" a="1"/>
  <c r="CY1347" i="64" s="1"/>
  <c r="CU525" i="64" a="1"/>
  <c r="CU525" i="64" s="1"/>
  <c r="CR1146" i="64" a="1"/>
  <c r="CR1146" i="64" s="1"/>
  <c r="CU1267" i="64" a="1"/>
  <c r="CU1267" i="64" s="1"/>
  <c r="CU1268" i="64" s="1"/>
  <c r="CP429" i="64" a="1"/>
  <c r="CP429" i="64" s="1"/>
  <c r="CU942" i="64" a="1"/>
  <c r="CU942" i="64" s="1"/>
  <c r="CQ319" i="64" a="1"/>
  <c r="CQ319" i="64" s="1"/>
  <c r="CO990" i="64" a="1"/>
  <c r="CO990" i="64" s="1"/>
  <c r="DE2202" i="64" a="1"/>
  <c r="DE2202" i="64" s="1"/>
  <c r="DF1288" i="64" a="1"/>
  <c r="DF1288" i="64" s="1"/>
  <c r="DG944" i="64" a="1"/>
  <c r="DG944" i="64" s="1"/>
  <c r="DH1345" i="64" a="1"/>
  <c r="DH1345" i="64" s="1"/>
  <c r="DF2126" i="64" a="1"/>
  <c r="DF2126" i="64" s="1"/>
  <c r="DF53" i="64" a="1"/>
  <c r="DF53" i="64" s="1"/>
  <c r="DF918" i="64" a="1"/>
  <c r="DF918" i="64" s="1"/>
  <c r="DH942" i="64" a="1"/>
  <c r="DH942" i="64" s="1"/>
  <c r="DG1014" i="64" a="1"/>
  <c r="DG1014" i="64" s="1"/>
  <c r="DH1110" i="64" a="1"/>
  <c r="DH1110" i="64" s="1"/>
  <c r="DH1014" i="64" a="1"/>
  <c r="DH1014" i="64" s="1"/>
  <c r="DH1322" i="64" a="1"/>
  <c r="DH1322" i="64" s="1"/>
  <c r="DH55" i="64" a="1"/>
  <c r="DH55" i="64" s="1"/>
  <c r="DF396" i="64" a="1"/>
  <c r="DF396" i="64" s="1"/>
  <c r="DF397" i="64" s="1"/>
  <c r="DE1146" i="64" a="1"/>
  <c r="DE1146" i="64" s="1"/>
  <c r="DG60" i="64" a="1"/>
  <c r="DG60" i="64" s="1"/>
  <c r="DG2126" i="64" a="1"/>
  <c r="DG2126" i="64" s="1"/>
  <c r="DF1146" i="64" a="1"/>
  <c r="DF1146" i="64" s="1"/>
  <c r="DE823" i="64" a="1"/>
  <c r="DE823" i="64" s="1"/>
  <c r="DF342" i="64" a="1"/>
  <c r="DF342" i="64" s="1"/>
  <c r="DF1187" i="64" a="1"/>
  <c r="DF1187" i="64" s="1"/>
  <c r="DF1040" i="64" a="1"/>
  <c r="DF1040" i="64" s="1"/>
  <c r="DF319" i="64" a="1"/>
  <c r="DF319" i="64" s="1"/>
  <c r="DH402" i="64" a="1"/>
  <c r="DH402" i="64" s="1"/>
  <c r="CZ942" i="64" a="1"/>
  <c r="CZ942" i="64" s="1"/>
  <c r="CY501" i="64" a="1"/>
  <c r="CY501" i="64" s="1"/>
  <c r="CX942" i="64" a="1"/>
  <c r="CX942" i="64" s="1"/>
  <c r="DB990" i="64" a="1"/>
  <c r="DB990" i="64" s="1"/>
  <c r="DD501" i="64" a="1"/>
  <c r="DD501" i="64" s="1"/>
  <c r="DA823" i="64" a="1"/>
  <c r="DA823" i="64" s="1"/>
  <c r="CQ424" i="64" a="1"/>
  <c r="CQ424" i="64" s="1"/>
  <c r="CQ1288" i="64" a="1"/>
  <c r="CQ1288" i="64" s="1"/>
  <c r="CP1014" i="64" a="1"/>
  <c r="CP1014" i="64" s="1"/>
  <c r="CO60" i="64" a="1"/>
  <c r="CO60" i="64" s="1"/>
  <c r="CO342" i="64" a="1"/>
  <c r="CO342" i="64" s="1"/>
  <c r="CY454" i="64" a="1"/>
  <c r="CY454" i="64" s="1"/>
  <c r="CS503" i="64" a="1"/>
  <c r="CS503" i="64" s="1"/>
  <c r="CU799" i="64" a="1"/>
  <c r="CU799" i="64" s="1"/>
  <c r="CR990" i="64" a="1"/>
  <c r="CR990" i="64" s="1"/>
  <c r="CW1267" i="64" a="1"/>
  <c r="CW1267" i="64" s="1"/>
  <c r="CW1268" i="64" s="1"/>
  <c r="CW107" i="64" a="1"/>
  <c r="CW107" i="64" s="1"/>
  <c r="CW108" i="64" s="1"/>
  <c r="CW1110" i="64" a="1"/>
  <c r="CW1110" i="64" s="1"/>
  <c r="CV55" i="64" a="1"/>
  <c r="CV55" i="64" s="1"/>
  <c r="CU1299" i="64" a="1"/>
  <c r="CU1299" i="64" s="1"/>
  <c r="CZ1288" i="64" a="1"/>
  <c r="CZ1288" i="64" s="1"/>
  <c r="CP319" i="64" a="1"/>
  <c r="CP319" i="64" s="1"/>
  <c r="CT503" i="64" a="1"/>
  <c r="CT503" i="64" s="1"/>
  <c r="CP396" i="64" a="1"/>
  <c r="CP396" i="64" s="1"/>
  <c r="CP397" i="64" s="1"/>
  <c r="CU1187" i="64" a="1"/>
  <c r="CU1187" i="64" s="1"/>
  <c r="CS990" i="64" a="1"/>
  <c r="CS990" i="64" s="1"/>
  <c r="CT799" i="64" a="1"/>
  <c r="CT799" i="64" s="1"/>
  <c r="CP525" i="64" a="1"/>
  <c r="CP525" i="64" s="1"/>
  <c r="CZ990" i="64" a="1"/>
  <c r="CZ990" i="64" s="1"/>
  <c r="DG918" i="64" a="1"/>
  <c r="DG918" i="64" s="1"/>
  <c r="DF942" i="64" a="1"/>
  <c r="DF942" i="64" s="1"/>
  <c r="DE396" i="64" a="1"/>
  <c r="DE396" i="64" s="1"/>
  <c r="DE397" i="64" s="1"/>
  <c r="DF1267" i="64" a="1"/>
  <c r="DF1267" i="64" s="1"/>
  <c r="DF1268" i="64" s="1"/>
  <c r="DE501" i="64" a="1"/>
  <c r="DE501" i="64" s="1"/>
  <c r="DE942" i="64" a="1"/>
  <c r="DE942" i="64" s="1"/>
  <c r="DH501" i="64" a="1"/>
  <c r="DH501" i="64" s="1"/>
  <c r="DE1347" i="64" a="1"/>
  <c r="DE1347" i="64" s="1"/>
  <c r="DE1110" i="64" a="1"/>
  <c r="DE1110" i="64" s="1"/>
  <c r="DH1187" i="64" a="1"/>
  <c r="DH1187" i="64" s="1"/>
  <c r="DH53" i="64" a="1"/>
  <c r="DH53" i="64" s="1"/>
  <c r="DF402" i="64" a="1"/>
  <c r="DF402" i="64" s="1"/>
  <c r="DG107" i="64" a="1"/>
  <c r="DG107" i="64" s="1"/>
  <c r="DG108" i="64" s="1"/>
  <c r="DG942" i="64" a="1"/>
  <c r="DG942" i="64" s="1"/>
  <c r="DG1322" i="64" a="1"/>
  <c r="DG1322" i="64" s="1"/>
  <c r="DH60" i="64" a="1"/>
  <c r="DH60" i="64" s="1"/>
  <c r="DH396" i="64" a="1"/>
  <c r="DH396" i="64" s="1"/>
  <c r="DH397" i="64" s="1"/>
  <c r="DH1040" i="64" a="1"/>
  <c r="DH1040" i="64" s="1"/>
  <c r="DF1110" i="64" a="1"/>
  <c r="DF1110" i="64" s="1"/>
  <c r="DE1345" i="64" a="1"/>
  <c r="DE1345" i="64" s="1"/>
  <c r="DG1288" i="64" a="1"/>
  <c r="DG1288" i="64" s="1"/>
  <c r="DD1322" i="64" a="1"/>
  <c r="DD1322" i="64" s="1"/>
  <c r="DD918" i="64" a="1"/>
  <c r="DD918" i="64" s="1"/>
  <c r="DB396" i="64" a="1"/>
  <c r="DB396" i="64" s="1"/>
  <c r="DB397" i="64" s="1"/>
  <c r="CR53" i="64" a="1"/>
  <c r="CR53" i="64" s="1"/>
  <c r="CR503" i="64" a="1"/>
  <c r="CR503" i="64" s="1"/>
  <c r="CO1075" i="64" a="1"/>
  <c r="CO1075" i="64" s="1"/>
  <c r="CT1353" i="64" a="1"/>
  <c r="CT1353" i="64" s="1"/>
  <c r="CX1014" i="64" a="1"/>
  <c r="CX1014" i="64" s="1"/>
  <c r="CU2075" i="64" a="1"/>
  <c r="CU2075" i="64" s="1"/>
  <c r="CU1146" i="64" a="1"/>
  <c r="CU1146" i="64" s="1"/>
  <c r="CU396" i="64" a="1"/>
  <c r="CU396" i="64" s="1"/>
  <c r="CU397" i="64" s="1"/>
  <c r="CT2202" i="64" a="1"/>
  <c r="CT2202" i="64" s="1"/>
  <c r="CY2075" i="64" a="1"/>
  <c r="CY2075" i="64" s="1"/>
  <c r="CZ53" i="64" a="1"/>
  <c r="CZ53" i="64" s="1"/>
  <c r="CR1347" i="64" a="1"/>
  <c r="CR1347" i="64" s="1"/>
  <c r="CV107" i="64" a="1"/>
  <c r="CV107" i="64" s="1"/>
  <c r="CV108" i="64" s="1"/>
  <c r="CU501" i="64" a="1"/>
  <c r="CU501" i="64" s="1"/>
  <c r="CT944" i="64" a="1"/>
  <c r="CT944" i="64" s="1"/>
  <c r="CO402" i="64" a="1"/>
  <c r="CO402" i="64" s="1"/>
  <c r="CX53" i="64" a="1"/>
  <c r="CX53" i="64" s="1"/>
  <c r="CZ107" i="64" a="1"/>
  <c r="CZ107" i="64" s="1"/>
  <c r="CZ108" i="64" s="1"/>
  <c r="DA990" i="64" a="1"/>
  <c r="DA990" i="64" s="1"/>
  <c r="DC1014" i="64" a="1"/>
  <c r="DC1014" i="64" s="1"/>
  <c r="CQ1375" i="64" a="1"/>
  <c r="CQ1375" i="64" s="1"/>
  <c r="V1353" i="64" a="1"/>
  <c r="V1353" i="64" s="1"/>
  <c r="DB503" i="64" a="1"/>
  <c r="DB503" i="64" s="1"/>
  <c r="DA503" i="64" a="1"/>
  <c r="DA503" i="64" s="1"/>
  <c r="CW942" i="64" a="1"/>
  <c r="CW942" i="64" s="1"/>
  <c r="CS1293" i="64" a="1"/>
  <c r="CS1293" i="64" s="1"/>
  <c r="CW1075" i="64" a="1"/>
  <c r="CW1075" i="64" s="1"/>
  <c r="CU2202" i="64" a="1"/>
  <c r="CU2202" i="64" s="1"/>
  <c r="CX1075" i="64" a="1"/>
  <c r="CX1075" i="64" s="1"/>
  <c r="CY1040" i="64" a="1"/>
  <c r="CY1040" i="64" s="1"/>
  <c r="CU454" i="64" a="1"/>
  <c r="CU454" i="64" s="1"/>
  <c r="CQ1040" i="64" a="1"/>
  <c r="CQ1040" i="64" s="1"/>
  <c r="CR1040" i="64" a="1"/>
  <c r="CR1040" i="64" s="1"/>
  <c r="DB1288" i="64" a="1"/>
  <c r="DB1288" i="64" s="1"/>
  <c r="DD2202" i="64" a="1"/>
  <c r="DD2202" i="64" s="1"/>
  <c r="DA60" i="64" a="1"/>
  <c r="DA60" i="64" s="1"/>
  <c r="DD1375" i="64" a="1"/>
  <c r="DD1375" i="64" s="1"/>
  <c r="CW342" i="64" a="1"/>
  <c r="CW342" i="64" s="1"/>
  <c r="DC107" i="64" a="1"/>
  <c r="DC107" i="64" s="1"/>
  <c r="DC108" i="64" s="1"/>
  <c r="DD454" i="64" a="1"/>
  <c r="DD454" i="64" s="1"/>
  <c r="DC454" i="64" a="1"/>
  <c r="DC454" i="64" s="1"/>
  <c r="DC918" i="64" a="1"/>
  <c r="DC918" i="64" s="1"/>
  <c r="DB402" i="64" a="1"/>
  <c r="DB402" i="64" s="1"/>
  <c r="CO1288" i="64" a="1"/>
  <c r="CO1288" i="64" s="1"/>
  <c r="DB55" i="64" a="1"/>
  <c r="DB55" i="64" s="1"/>
  <c r="DC1293" i="64" a="1"/>
  <c r="DC1293" i="64" s="1"/>
  <c r="CQ1014" i="64" a="1"/>
  <c r="CQ1014" i="64" s="1"/>
  <c r="CY1375" i="64" a="1"/>
  <c r="CY1375" i="64" s="1"/>
  <c r="DC2075" i="64" a="1"/>
  <c r="DC2075" i="64" s="1"/>
  <c r="CW55" i="64" a="1"/>
  <c r="CW55" i="64" s="1"/>
  <c r="CT319" i="64" a="1"/>
  <c r="CT319" i="64" s="1"/>
  <c r="CW1288" i="64" a="1"/>
  <c r="CW1288" i="64" s="1"/>
  <c r="DC1353" i="64" a="1"/>
  <c r="DC1353" i="64" s="1"/>
  <c r="DC990" i="64" a="1"/>
  <c r="DC990" i="64" s="1"/>
  <c r="DA402" i="64" a="1"/>
  <c r="DA402" i="64" s="1"/>
  <c r="DD60" i="64" a="1"/>
  <c r="DD60" i="64" s="1"/>
  <c r="CQ2202" i="64" a="1"/>
  <c r="CQ2202" i="64" s="1"/>
  <c r="CZ525" i="64" a="1"/>
  <c r="CZ525" i="64" s="1"/>
  <c r="DD1347" i="64" a="1"/>
  <c r="DD1347" i="64" s="1"/>
  <c r="DD429" i="64" a="1"/>
  <c r="DD429" i="64" s="1"/>
  <c r="DC55" i="64" a="1"/>
  <c r="DC55" i="64" s="1"/>
  <c r="DA1347" i="64" a="1"/>
  <c r="DA1347" i="64" s="1"/>
  <c r="DB319" i="64" a="1"/>
  <c r="DB319" i="64" s="1"/>
  <c r="CU1075" i="64" a="1"/>
  <c r="CU1075" i="64" s="1"/>
  <c r="CO2152" i="64" a="1"/>
  <c r="CO2152" i="64" s="1"/>
  <c r="CO424" i="64" a="1"/>
  <c r="CO424" i="64" s="1"/>
  <c r="CV1040" i="64" a="1"/>
  <c r="CV1040" i="64" s="1"/>
  <c r="DD53" i="64" a="1"/>
  <c r="DD53" i="64" s="1"/>
  <c r="DA53" i="64" a="1"/>
  <c r="DA53" i="64" s="1"/>
  <c r="DA1267" i="64" a="1"/>
  <c r="DA1267" i="64" s="1"/>
  <c r="DA1268" i="64" s="1"/>
  <c r="DA942" i="64" a="1"/>
  <c r="DA942" i="64" s="1"/>
  <c r="CU342" i="64" a="1"/>
  <c r="CU342" i="64" s="1"/>
  <c r="CS402" i="64" a="1"/>
  <c r="CS402" i="64" s="1"/>
  <c r="DB1146" i="64" a="1"/>
  <c r="DB1146" i="64" s="1"/>
  <c r="DB944" i="64" a="1"/>
  <c r="DB944" i="64" s="1"/>
  <c r="DD342" i="64" a="1"/>
  <c r="DD342" i="64" s="1"/>
  <c r="CR342" i="64" a="1"/>
  <c r="CR342" i="64" s="1"/>
  <c r="CQ990" i="64" a="1"/>
  <c r="CQ990" i="64" s="1"/>
  <c r="CV1299" i="64" a="1"/>
  <c r="CV1299" i="64" s="1"/>
  <c r="CW1012" i="64" a="1"/>
  <c r="CW1012" i="64" s="1"/>
  <c r="DD2126" i="64" a="1"/>
  <c r="DD2126" i="64" s="1"/>
  <c r="DC53" i="64" a="1"/>
  <c r="DC53" i="64" s="1"/>
  <c r="DB918" i="64" a="1"/>
  <c r="DB918" i="64" s="1"/>
  <c r="CQ1146" i="64" a="1"/>
  <c r="CQ1146" i="64" s="1"/>
  <c r="CR2202" i="64" a="1"/>
  <c r="CR2202" i="64" s="1"/>
  <c r="DB942" i="64" a="1"/>
  <c r="DB942" i="64" s="1"/>
  <c r="DB429" i="64" a="1"/>
  <c r="DB429" i="64" s="1"/>
  <c r="DB107" i="64" a="1"/>
  <c r="DB107" i="64" s="1"/>
  <c r="DB108" i="64" s="1"/>
  <c r="CV1347" i="64" a="1"/>
  <c r="CV1347" i="64" s="1"/>
  <c r="CO1345" i="64" a="1"/>
  <c r="CO1345" i="64" s="1"/>
  <c r="DC1322" i="64" a="1"/>
  <c r="DC1322" i="64" s="1"/>
  <c r="DB1345" i="64" a="1"/>
  <c r="DB1345" i="64" s="1"/>
  <c r="CX1146" i="64" a="1"/>
  <c r="CX1146" i="64" s="1"/>
  <c r="CQ1293" i="64" a="1"/>
  <c r="CQ1293" i="64" s="1"/>
  <c r="CX799" i="64" a="1"/>
  <c r="CX799" i="64" s="1"/>
  <c r="CX1375" i="64" a="1"/>
  <c r="CX1375" i="64" s="1"/>
  <c r="CX1110" i="64" a="1"/>
  <c r="CX1110" i="64" s="1"/>
  <c r="CR525" i="64" a="1"/>
  <c r="CR525" i="64" s="1"/>
  <c r="CO1014" i="64" a="1"/>
  <c r="CO1014" i="64" s="1"/>
  <c r="CZ1075" i="64" a="1"/>
  <c r="CZ1075" i="64" s="1"/>
  <c r="CZ2202" i="64" a="1"/>
  <c r="CZ2202" i="64" s="1"/>
  <c r="CT402" i="64" a="1"/>
  <c r="CT402" i="64" s="1"/>
  <c r="CY402" i="64" a="1"/>
  <c r="CY402" i="64" s="1"/>
  <c r="CY1267" i="64" a="1"/>
  <c r="CY1267" i="64" s="1"/>
  <c r="CY1268" i="64" s="1"/>
  <c r="CY990" i="64" a="1"/>
  <c r="CY990" i="64" s="1"/>
  <c r="CW1299" i="64" a="1"/>
  <c r="CW1299" i="64" s="1"/>
  <c r="DA342" i="64" a="1"/>
  <c r="DA342" i="64" s="1"/>
  <c r="DA1110" i="64" a="1"/>
  <c r="DA1110" i="64" s="1"/>
  <c r="DB799" i="64" a="1"/>
  <c r="DB799" i="64" s="1"/>
  <c r="CZ1012" i="64" a="1"/>
  <c r="CZ1012" i="64" s="1"/>
  <c r="CT1187" i="64" a="1"/>
  <c r="CT1187" i="64" s="1"/>
  <c r="DD1012" i="64" a="1"/>
  <c r="DD1012" i="64" s="1"/>
  <c r="DB2101" i="64" a="1"/>
  <c r="DB2101" i="64" s="1"/>
  <c r="CW1293" i="64" a="1"/>
  <c r="CW1293" i="64" s="1"/>
  <c r="CV525" i="64" a="1"/>
  <c r="CV525" i="64" s="1"/>
  <c r="CU944" i="64" a="1"/>
  <c r="CU944" i="64" s="1"/>
  <c r="CZ319" i="64" a="1"/>
  <c r="CZ319" i="64" s="1"/>
  <c r="DD2101" i="64" a="1"/>
  <c r="DD2101" i="64" s="1"/>
  <c r="DB1075" i="64" a="1"/>
  <c r="DB1075" i="64" s="1"/>
  <c r="CX429" i="64" a="1"/>
  <c r="CX429" i="64" s="1"/>
  <c r="CR1014" i="64" a="1"/>
  <c r="CR1014" i="64" s="1"/>
  <c r="CP342" i="64" a="1"/>
  <c r="CP342" i="64" s="1"/>
  <c r="DC503" i="64" a="1"/>
  <c r="DC503" i="64" s="1"/>
  <c r="DC342" i="64" a="1"/>
  <c r="DC342" i="64" s="1"/>
  <c r="DA1353" i="64" a="1"/>
  <c r="DA1353" i="64" s="1"/>
  <c r="CX1347" i="64" a="1"/>
  <c r="CX1347" i="64" s="1"/>
  <c r="CR429" i="64" a="1"/>
  <c r="CR429" i="64" s="1"/>
  <c r="CR1345" i="64" a="1"/>
  <c r="CR1345" i="64" s="1"/>
  <c r="DA55" i="64" a="1"/>
  <c r="DA55" i="64" s="1"/>
  <c r="DC2202" i="64" a="1"/>
  <c r="DC2202" i="64" s="1"/>
  <c r="DD525" i="64" a="1"/>
  <c r="DD525" i="64" s="1"/>
  <c r="CR1075" i="64" a="1"/>
  <c r="CR1075" i="64" s="1"/>
  <c r="CO503" i="64" a="1"/>
  <c r="CO503" i="64" s="1"/>
  <c r="CU990" i="64" a="1"/>
  <c r="CU990" i="64" s="1"/>
  <c r="CQ525" i="64" a="1"/>
  <c r="CQ525" i="64" s="1"/>
  <c r="DC1375" i="64" a="1"/>
  <c r="DC1375" i="64" s="1"/>
  <c r="CW2126" i="64" a="1"/>
  <c r="CW2126" i="64" s="1"/>
  <c r="CT1345" i="64" a="1"/>
  <c r="CT1345" i="64" s="1"/>
  <c r="CV1014" i="64" a="1"/>
  <c r="CV1014" i="64" s="1"/>
  <c r="CY1014" i="64" a="1"/>
  <c r="CY1014" i="64" s="1"/>
  <c r="CZ396" i="64" a="1"/>
  <c r="CZ396" i="64" s="1"/>
  <c r="CZ397" i="64" s="1"/>
  <c r="CY2152" i="64" a="1"/>
  <c r="CY2152" i="64" s="1"/>
  <c r="CP942" i="64" a="1"/>
  <c r="CP942" i="64" s="1"/>
  <c r="CY424" i="64" a="1"/>
  <c r="CY424" i="64" s="1"/>
  <c r="CV396" i="64" a="1"/>
  <c r="CV396" i="64" s="1"/>
  <c r="CV397" i="64" s="1"/>
  <c r="CZ1014" i="64" a="1"/>
  <c r="CZ1014" i="64" s="1"/>
  <c r="CS1288" i="64" a="1"/>
  <c r="CS1288" i="64" s="1"/>
  <c r="CW2075" i="64" a="1"/>
  <c r="CW2075" i="64" s="1"/>
  <c r="CV1075" i="64" a="1"/>
  <c r="CV1075" i="64" s="1"/>
  <c r="CS60" i="64" a="1"/>
  <c r="CS60" i="64" s="1"/>
  <c r="CU823" i="64" a="1"/>
  <c r="CU823" i="64" s="1"/>
  <c r="CV1288" i="64" a="1"/>
  <c r="CV1288" i="64" s="1"/>
  <c r="CT107" i="64" a="1"/>
  <c r="CT107" i="64" s="1"/>
  <c r="CT108" i="64" s="1"/>
  <c r="CY1345" i="64" a="1"/>
  <c r="CY1345" i="64" s="1"/>
  <c r="CT1375" i="64" a="1"/>
  <c r="CT1375" i="64" s="1"/>
  <c r="CZ1322" i="64" a="1"/>
  <c r="CZ1322" i="64" s="1"/>
  <c r="CR1375" i="64" a="1"/>
  <c r="CR1375" i="64" s="1"/>
  <c r="CO1040" i="64" a="1"/>
  <c r="CO1040" i="64" s="1"/>
  <c r="CS823" i="64" a="1"/>
  <c r="CS823" i="64" s="1"/>
  <c r="CW454" i="64" a="1"/>
  <c r="CW454" i="64" s="1"/>
  <c r="CQ342" i="64" a="1"/>
  <c r="CQ342" i="64" s="1"/>
  <c r="CO1146" i="64" a="1"/>
  <c r="CO1146" i="64" s="1"/>
  <c r="CP944" i="64" a="1"/>
  <c r="CP944" i="64" s="1"/>
  <c r="CQ107" i="64" a="1"/>
  <c r="CQ107" i="64" s="1"/>
  <c r="CQ108" i="64" s="1"/>
  <c r="CX1288" i="64" a="1"/>
  <c r="CX1288" i="64" s="1"/>
  <c r="CY107" i="64" a="1"/>
  <c r="CY107" i="64" s="1"/>
  <c r="CY108" i="64" s="1"/>
  <c r="DD799" i="64" a="1"/>
  <c r="DD799" i="64" s="1"/>
  <c r="DD2152" i="64" a="1"/>
  <c r="DD2152" i="64" s="1"/>
  <c r="CW1347" i="64" a="1"/>
  <c r="CW1347" i="64" s="1"/>
  <c r="CO525" i="64" a="1"/>
  <c r="CO525" i="64" s="1"/>
  <c r="CU402" i="64" a="1"/>
  <c r="CU402" i="64" s="1"/>
  <c r="DA2152" i="64" a="1"/>
  <c r="DA2152" i="64" s="1"/>
  <c r="DB1040" i="64" a="1"/>
  <c r="DB1040" i="64" s="1"/>
  <c r="DC429" i="64" a="1"/>
  <c r="DC429" i="64" s="1"/>
  <c r="DC424" i="64" a="1"/>
  <c r="DC424" i="64" s="1"/>
  <c r="CO107" i="64" a="1"/>
  <c r="CO107" i="64" s="1"/>
  <c r="CO108" i="64" s="1"/>
  <c r="CW2202" i="64" a="1"/>
  <c r="CW2202" i="64" s="1"/>
  <c r="DD1040" i="64" a="1"/>
  <c r="DD1040" i="64" s="1"/>
  <c r="CW1353" i="64" a="1"/>
  <c r="CW1353" i="64" s="1"/>
  <c r="CP1146" i="64" a="1"/>
  <c r="CP1146" i="64" s="1"/>
  <c r="CO799" i="64" a="1"/>
  <c r="CO799" i="64" s="1"/>
  <c r="CV2101" i="64" a="1"/>
  <c r="CV2101" i="64" s="1"/>
  <c r="DC319" i="64" a="1"/>
  <c r="DC319" i="64" s="1"/>
  <c r="DD503" i="64" a="1"/>
  <c r="DD503" i="64" s="1"/>
  <c r="CV2202" i="64" a="1"/>
  <c r="CV2202" i="64" s="1"/>
  <c r="DB1322" i="64" a="1"/>
  <c r="DB1322" i="64" s="1"/>
  <c r="DB342" i="64" a="1"/>
  <c r="DB342" i="64" s="1"/>
  <c r="DD1075" i="64" a="1"/>
  <c r="DD1075" i="64" s="1"/>
  <c r="CZ2152" i="64" a="1"/>
  <c r="CZ2152" i="64" s="1"/>
  <c r="CP60" i="64" a="1"/>
  <c r="CP60" i="64" s="1"/>
  <c r="DC2126" i="64" a="1"/>
  <c r="DC2126" i="64" s="1"/>
  <c r="DD424" i="64" a="1"/>
  <c r="DD424" i="64" s="1"/>
  <c r="CS2101" i="64" a="1"/>
  <c r="CS2101" i="64" s="1"/>
  <c r="CW1040" i="64" a="1"/>
  <c r="CW1040" i="64" s="1"/>
  <c r="CW2101" i="64" a="1"/>
  <c r="CW2101" i="64" s="1"/>
  <c r="CW1146" i="64" a="1"/>
  <c r="CW1146" i="64" s="1"/>
  <c r="CU1353" i="64" a="1"/>
  <c r="CU1353" i="64" s="1"/>
  <c r="CS53" i="64" a="1"/>
  <c r="CS53" i="64" s="1"/>
  <c r="CU1012" i="64" a="1"/>
  <c r="CU1012" i="64" s="1"/>
  <c r="CO1293" i="64" a="1"/>
  <c r="CO1293" i="64" s="1"/>
  <c r="CW1322" i="64" a="1"/>
  <c r="CW1322" i="64" s="1"/>
  <c r="CO944" i="64" a="1"/>
  <c r="CO944" i="64" s="1"/>
  <c r="CO1110" i="64" a="1"/>
  <c r="CO1110" i="64" s="1"/>
  <c r="CY2126" i="64" a="1"/>
  <c r="CY2126" i="64" s="1"/>
  <c r="CU1347" i="64" a="1"/>
  <c r="CU1347" i="64" s="1"/>
  <c r="CW823" i="64" a="1"/>
  <c r="CW823" i="64" s="1"/>
  <c r="CW503" i="64" a="1"/>
  <c r="CW503" i="64" s="1"/>
  <c r="CT1299" i="64" a="1"/>
  <c r="CT1299" i="64" s="1"/>
  <c r="CP990" i="64" a="1"/>
  <c r="CP990" i="64" s="1"/>
  <c r="CP1322" i="64" a="1"/>
  <c r="CP1322" i="64" s="1"/>
  <c r="CS107" i="64" a="1"/>
  <c r="CS107" i="64" s="1"/>
  <c r="CS108" i="64" s="1"/>
  <c r="CO1322" i="64" a="1"/>
  <c r="CO1322" i="64" s="1"/>
  <c r="CZ1299" i="64" a="1"/>
  <c r="CZ1299" i="64" s="1"/>
  <c r="CQ60" i="64" a="1"/>
  <c r="CQ60" i="64" s="1"/>
  <c r="CO2126" i="64" a="1"/>
  <c r="CO2126" i="64" s="1"/>
  <c r="CT2126" i="64" a="1"/>
  <c r="CT2126" i="64" s="1"/>
  <c r="CV501" i="64" a="1"/>
  <c r="CV501" i="64" s="1"/>
  <c r="CZ2075" i="64" a="1"/>
  <c r="CZ2075" i="64" s="1"/>
  <c r="CT942" i="64" a="1"/>
  <c r="CT942" i="64" s="1"/>
  <c r="CX1293" i="64" a="1"/>
  <c r="CX1293" i="64" s="1"/>
  <c r="CS1353" i="64" a="1"/>
  <c r="CS1353" i="64" s="1"/>
  <c r="DC799" i="64" a="1"/>
  <c r="DC799" i="64" s="1"/>
  <c r="CX918" i="64" a="1"/>
  <c r="CX918" i="64" s="1"/>
  <c r="DD1187" i="64" a="1"/>
  <c r="DD1187" i="64" s="1"/>
  <c r="DC1187" i="64" a="1"/>
  <c r="DC1187" i="64" s="1"/>
  <c r="DA2126" i="64" a="1"/>
  <c r="DA2126" i="64" s="1"/>
  <c r="CX1267" i="64" a="1"/>
  <c r="CX1267" i="64" s="1"/>
  <c r="CX1268" i="64" s="1"/>
  <c r="CQ501" i="64" a="1"/>
  <c r="CQ501" i="64" s="1"/>
  <c r="DC1040" i="64" a="1"/>
  <c r="DC1040" i="64" s="1"/>
  <c r="DB2152" i="64" a="1"/>
  <c r="DB2152" i="64" s="1"/>
  <c r="CU2126" i="64" a="1"/>
  <c r="CU2126" i="64" s="1"/>
  <c r="CX1353" i="64" a="1"/>
  <c r="CX1353" i="64" s="1"/>
  <c r="DA1012" i="64" a="1"/>
  <c r="DA1012" i="64" s="1"/>
  <c r="DB454" i="64" a="1"/>
  <c r="DB454" i="64" s="1"/>
  <c r="CT429" i="64" a="1"/>
  <c r="CT429" i="64" s="1"/>
  <c r="DA2075" i="64" a="1"/>
  <c r="DA2075" i="64" s="1"/>
  <c r="DB501" i="64" a="1"/>
  <c r="DB501" i="64" s="1"/>
  <c r="CR55" i="64" a="1"/>
  <c r="CR55" i="64" s="1"/>
  <c r="CQ454" i="64" a="1"/>
  <c r="CQ454" i="64" s="1"/>
  <c r="CO918" i="64" a="1"/>
  <c r="CO918" i="64" s="1"/>
  <c r="DD1146" i="64" a="1"/>
  <c r="DD1146" i="64" s="1"/>
  <c r="DD1288" i="64" a="1"/>
  <c r="DD1288" i="64" s="1"/>
  <c r="CW799" i="64" a="1"/>
  <c r="CW799" i="64" s="1"/>
  <c r="CP823" i="64" a="1"/>
  <c r="CP823" i="64" s="1"/>
  <c r="CU424" i="64" a="1"/>
  <c r="CU424" i="64" s="1"/>
  <c r="CY53" i="64" a="1"/>
  <c r="CY53" i="64" s="1"/>
  <c r="CZ1375" i="64" a="1"/>
  <c r="CZ1375" i="64" s="1"/>
  <c r="CX396" i="64" a="1"/>
  <c r="CX396" i="64" s="1"/>
  <c r="CX397" i="64" s="1"/>
  <c r="CW918" i="64" a="1"/>
  <c r="CW918" i="64" s="1"/>
  <c r="CU53" i="64" a="1"/>
  <c r="CU53" i="64" s="1"/>
  <c r="CP1187" i="64" a="1"/>
  <c r="CP1187" i="64" s="1"/>
  <c r="CZ429" i="64" a="1"/>
  <c r="CZ429" i="64" s="1"/>
  <c r="CW501" i="64" a="1"/>
  <c r="CW501" i="64" s="1"/>
  <c r="CX402" i="64" a="1"/>
  <c r="CX402" i="64" s="1"/>
  <c r="CT1075" i="64" a="1"/>
  <c r="CT1075" i="64" s="1"/>
  <c r="CO1267" i="64" a="1"/>
  <c r="CO1267" i="64" s="1"/>
  <c r="CO1268" i="64" s="1"/>
  <c r="CR396" i="64" a="1"/>
  <c r="CR396" i="64" s="1"/>
  <c r="CR397" i="64" s="1"/>
  <c r="CQ53" i="64" a="1"/>
  <c r="CQ53" i="64" s="1"/>
  <c r="CO823" i="64" a="1"/>
  <c r="CO823" i="64" s="1"/>
  <c r="CX2152" i="64" a="1"/>
  <c r="CX2152" i="64" s="1"/>
  <c r="CS1299" i="64" a="1"/>
  <c r="CS1299" i="64" s="1"/>
  <c r="CP2202" i="64" a="1"/>
  <c r="CP2202" i="64" s="1"/>
  <c r="CT454" i="64" a="1"/>
  <c r="CT454" i="64" s="1"/>
  <c r="CZ454" i="64" a="1"/>
  <c r="CZ454" i="64" s="1"/>
  <c r="CZ342" i="64" a="1"/>
  <c r="CZ342" i="64" s="1"/>
  <c r="CP2075" i="64" a="1"/>
  <c r="CP2075" i="64" s="1"/>
  <c r="CV1353" i="64" a="1"/>
  <c r="CV1353" i="64" s="1"/>
  <c r="CX1299" i="64" a="1"/>
  <c r="CX1299" i="64" s="1"/>
  <c r="CT1012" i="64" a="1"/>
  <c r="CT1012" i="64" s="1"/>
  <c r="CV1110" i="64" a="1"/>
  <c r="CV1110" i="64" s="1"/>
  <c r="CX424" i="64" a="1"/>
  <c r="CX424" i="64" s="1"/>
  <c r="CV799" i="64" a="1"/>
  <c r="CV799" i="64" s="1"/>
  <c r="CU503" i="64" a="1"/>
  <c r="CU503" i="64" s="1"/>
  <c r="CU1375" i="64" a="1"/>
  <c r="CU1375" i="64" s="1"/>
  <c r="CT1014" i="64" a="1"/>
  <c r="CT1014" i="64" s="1"/>
  <c r="CO1353" i="64" a="1"/>
  <c r="CO1353" i="64" s="1"/>
  <c r="CX501" i="64" a="1"/>
  <c r="CX501" i="64" s="1"/>
  <c r="DB60" i="64" a="1"/>
  <c r="DB60" i="64" s="1"/>
  <c r="DD396" i="64" a="1"/>
  <c r="DD396" i="64" s="1"/>
  <c r="DD397" i="64" s="1"/>
  <c r="CY396" i="64" a="1"/>
  <c r="CY396" i="64" s="1"/>
  <c r="CY397" i="64" s="1"/>
  <c r="CP53" i="64" a="1"/>
  <c r="CP53" i="64" s="1"/>
  <c r="CZ501" i="64" a="1"/>
  <c r="CZ501" i="64" s="1"/>
  <c r="DC942" i="64" a="1"/>
  <c r="DC942" i="64" s="1"/>
  <c r="DA944" i="64" a="1"/>
  <c r="DA944" i="64" s="1"/>
  <c r="DD944" i="64" a="1"/>
  <c r="DD944" i="64" s="1"/>
  <c r="CV1293" i="64" a="1"/>
  <c r="CV1293" i="64" s="1"/>
  <c r="CT990" i="64" a="1"/>
  <c r="CT990" i="64" s="1"/>
  <c r="CU2152" i="64" a="1"/>
  <c r="CU2152" i="64" s="1"/>
  <c r="DB2126" i="64" a="1"/>
  <c r="DB2126" i="64" s="1"/>
  <c r="DC1345" i="64" a="1"/>
  <c r="DC1345" i="64" s="1"/>
  <c r="CT823" i="64" a="1"/>
  <c r="CT823" i="64" s="1"/>
  <c r="CS2075" i="64" a="1"/>
  <c r="CS2075" i="64" s="1"/>
  <c r="DC1347" i="64" a="1"/>
  <c r="DC1347" i="64" s="1"/>
  <c r="DA501" i="64" a="1"/>
  <c r="DA501" i="64" s="1"/>
  <c r="DB2202" i="64" a="1"/>
  <c r="DB2202" i="64" s="1"/>
  <c r="DC1012" i="64" a="1"/>
  <c r="DC1012" i="64" s="1"/>
  <c r="CY1110" i="64" a="1"/>
  <c r="CY1110" i="64" s="1"/>
  <c r="CP1267" i="64" a="1"/>
  <c r="CP1267" i="64" s="1"/>
  <c r="CP1268" i="64" s="1"/>
  <c r="CY1322" i="64" a="1"/>
  <c r="CY1322" i="64" s="1"/>
  <c r="CZ402" i="64" a="1"/>
  <c r="CZ402" i="64" s="1"/>
  <c r="DD1299" i="64" a="1"/>
  <c r="DD1299" i="64" s="1"/>
  <c r="DA1375" i="64" a="1"/>
  <c r="DA1375" i="64" s="1"/>
  <c r="DB53" i="64" a="1"/>
  <c r="DB53" i="64" s="1"/>
  <c r="DA918" i="64" a="1"/>
  <c r="DA918" i="64" s="1"/>
  <c r="CX1187" i="64" a="1"/>
  <c r="CX1187" i="64" s="1"/>
  <c r="CV319" i="64" a="1"/>
  <c r="CV319" i="64" s="1"/>
  <c r="CX454" i="64" a="1"/>
  <c r="CX454" i="64" s="1"/>
  <c r="DA107" i="64" a="1"/>
  <c r="DA107" i="64" s="1"/>
  <c r="DA108" i="64" s="1"/>
  <c r="DA396" i="64" a="1"/>
  <c r="DA396" i="64" s="1"/>
  <c r="DA397" i="64" s="1"/>
  <c r="CZ918" i="64" a="1"/>
  <c r="CZ918" i="64" s="1"/>
  <c r="CO1347" i="64" a="1"/>
  <c r="CO1347" i="64" s="1"/>
  <c r="CQ503" i="64" a="1"/>
  <c r="CQ503" i="64" s="1"/>
  <c r="CV342" i="64" a="1"/>
  <c r="CV342" i="64" s="1"/>
  <c r="CR107" i="64" a="1"/>
  <c r="CR107" i="64" s="1"/>
  <c r="CR108" i="64" s="1"/>
  <c r="CY1146" i="64" a="1"/>
  <c r="CY1146" i="64" s="1"/>
  <c r="CS2202" i="64" a="1"/>
  <c r="CS2202" i="64" s="1"/>
  <c r="CO396" i="64" a="1"/>
  <c r="CO396" i="64" s="1"/>
  <c r="CO397" i="64" s="1"/>
  <c r="CQ1267" i="64" a="1"/>
  <c r="CQ1267" i="64" s="1"/>
  <c r="CQ1268" i="64" s="1"/>
  <c r="CX1345" i="64" a="1"/>
  <c r="CX1345" i="64" s="1"/>
  <c r="CQ823" i="64" a="1"/>
  <c r="CQ823" i="64" s="1"/>
  <c r="CS1012" i="64" a="1"/>
  <c r="CS1012" i="64" s="1"/>
  <c r="CP402" i="64" a="1"/>
  <c r="CP402" i="64" s="1"/>
  <c r="CO1299" i="64" a="1"/>
  <c r="CO1299" i="64" s="1"/>
  <c r="CR424" i="64" a="1"/>
  <c r="CR424" i="64" s="1"/>
  <c r="CQ2126" i="64" a="1"/>
  <c r="CQ2126" i="64" s="1"/>
  <c r="CR1012" i="64" a="1"/>
  <c r="CR1012" i="64" s="1"/>
  <c r="DC944" i="64" a="1"/>
  <c r="DC944" i="64" s="1"/>
  <c r="DD942" i="64" a="1"/>
  <c r="DD942" i="64" s="1"/>
  <c r="CW396" i="64" a="1"/>
  <c r="CW396" i="64" s="1"/>
  <c r="CW397" i="64" s="1"/>
  <c r="CS1110" i="64" a="1"/>
  <c r="CS1110" i="64" s="1"/>
  <c r="DD319" i="64" a="1"/>
  <c r="DD319" i="64" s="1"/>
  <c r="DA1187" i="64" a="1"/>
  <c r="DA1187" i="64" s="1"/>
  <c r="DD107" i="64" a="1"/>
  <c r="DD107" i="64" s="1"/>
  <c r="DD108" i="64" s="1"/>
  <c r="CS1075" i="64" a="1"/>
  <c r="CS1075" i="64" s="1"/>
  <c r="CR2075" i="64" a="1"/>
  <c r="CR2075" i="64" s="1"/>
  <c r="DC2152" i="64" a="1"/>
  <c r="DC2152" i="64" s="1"/>
  <c r="DD402" i="64" a="1"/>
  <c r="DD402" i="64" s="1"/>
  <c r="DD1345" i="64" a="1"/>
  <c r="DD1345" i="64" s="1"/>
  <c r="CW424" i="64" a="1"/>
  <c r="CW424" i="64" s="1"/>
  <c r="CX944" i="64" a="1"/>
  <c r="CX944" i="64" s="1"/>
  <c r="CZ424" i="64" a="1"/>
  <c r="CZ424" i="64" s="1"/>
  <c r="DA1014" i="64" a="1"/>
  <c r="DA1014" i="64" s="1"/>
  <c r="DA525" i="64" a="1"/>
  <c r="DA525" i="64" s="1"/>
  <c r="DD1110" i="64" a="1"/>
  <c r="DD1110" i="64" s="1"/>
  <c r="CP1075" i="64" a="1"/>
  <c r="CP1075" i="64" s="1"/>
  <c r="CP55" i="64" a="1"/>
  <c r="CP55" i="64" s="1"/>
  <c r="DB823" i="64" a="1"/>
  <c r="DB823" i="64" s="1"/>
  <c r="DB1375" i="64" a="1"/>
  <c r="DB1375" i="64" s="1"/>
  <c r="CT53" i="64" a="1"/>
  <c r="CT53" i="64" s="1"/>
  <c r="CX2202" i="64" a="1"/>
  <c r="CX2202" i="64" s="1"/>
  <c r="DA799" i="64" a="1"/>
  <c r="DA799" i="64" s="1"/>
  <c r="DB1267" i="64" a="1"/>
  <c r="DB1267" i="64" s="1"/>
  <c r="DB1268" i="64" s="1"/>
  <c r="DD55" i="64" a="1"/>
  <c r="DD55" i="64" s="1"/>
  <c r="DC501" i="64" a="1"/>
  <c r="DC501" i="64" s="1"/>
  <c r="CS525" i="64" a="1"/>
  <c r="CS525" i="64" s="1"/>
  <c r="CS1345" i="64" a="1"/>
  <c r="CS1345" i="64" s="1"/>
  <c r="CP1375" i="64" a="1"/>
  <c r="CP1375" i="64" s="1"/>
  <c r="CZ503" i="64" a="1"/>
  <c r="CZ503" i="64" s="1"/>
  <c r="CP424" i="64" a="1"/>
  <c r="CP424" i="64" s="1"/>
  <c r="CV2126" i="64" a="1"/>
  <c r="CV2126" i="64" s="1"/>
  <c r="CX60" i="64" a="1"/>
  <c r="CX60" i="64" s="1"/>
  <c r="CW1014" i="64" a="1"/>
  <c r="CW1014" i="64" s="1"/>
  <c r="CU1288" i="64" a="1"/>
  <c r="CU1288" i="64" s="1"/>
  <c r="CQ1187" i="64" a="1"/>
  <c r="CQ1187" i="64" s="1"/>
  <c r="CZ1267" i="64" a="1"/>
  <c r="CZ1267" i="64" s="1"/>
  <c r="CZ1268" i="64" s="1"/>
  <c r="CX1322" i="64" a="1"/>
  <c r="CX1322" i="64" s="1"/>
  <c r="CS501" i="64" a="1"/>
  <c r="CS501" i="64" s="1"/>
  <c r="CQ944" i="64" a="1"/>
  <c r="CQ944" i="64" s="1"/>
  <c r="CQ396" i="64" a="1"/>
  <c r="CQ396" i="64" s="1"/>
  <c r="CQ397" i="64" s="1"/>
  <c r="CY942" i="64" a="1"/>
  <c r="CY942" i="64" s="1"/>
  <c r="CU1293" i="64" a="1"/>
  <c r="CU1293" i="64" s="1"/>
  <c r="CX990" i="64" a="1"/>
  <c r="CX990" i="64" s="1"/>
  <c r="CX525" i="64" a="1"/>
  <c r="CX525" i="64" s="1"/>
  <c r="DD2075" i="64" a="1"/>
  <c r="DD2075" i="64" s="1"/>
  <c r="DC2101" i="64" a="1"/>
  <c r="DC2101" i="64" s="1"/>
  <c r="DA319" i="64" a="1"/>
  <c r="DA319" i="64" s="1"/>
  <c r="CV942" i="64" a="1"/>
  <c r="CV942" i="64" s="1"/>
  <c r="CS942" i="64" a="1"/>
  <c r="CS942" i="64" s="1"/>
  <c r="CU55" i="64" a="1"/>
  <c r="CU55" i="64" s="1"/>
  <c r="DB1347" i="64" a="1"/>
  <c r="DB1347" i="64" s="1"/>
  <c r="DB2075" i="64" a="1"/>
  <c r="DB2075" i="64" s="1"/>
  <c r="DD823" i="64" a="1"/>
  <c r="DD823" i="64" s="1"/>
  <c r="CQ1347" i="64" a="1"/>
  <c r="CQ1347" i="64" s="1"/>
  <c r="CR501" i="64" a="1"/>
  <c r="CR501" i="64" s="1"/>
  <c r="CV53" i="64" a="1"/>
  <c r="CV53" i="64" s="1"/>
  <c r="DA429" i="64" a="1"/>
  <c r="DA429" i="64" s="1"/>
  <c r="DA1075" i="64" a="1"/>
  <c r="DA1075" i="64" s="1"/>
  <c r="DA2202" i="64" a="1"/>
  <c r="DA2202" i="64" s="1"/>
  <c r="DA424" i="64" a="1"/>
  <c r="DA424" i="64" s="1"/>
  <c r="DA1345" i="64" a="1"/>
  <c r="DA1345" i="64" s="1"/>
  <c r="DB525" i="64" a="1"/>
  <c r="DB525" i="64" s="1"/>
  <c r="CV944" i="64" a="1"/>
  <c r="CV944" i="64" s="1"/>
  <c r="DB1353" i="64" a="1"/>
  <c r="DB1353" i="64" s="1"/>
  <c r="DB1293" i="64" a="1"/>
  <c r="DB1293" i="64" s="1"/>
  <c r="DD1293" i="64" a="1"/>
  <c r="DD1293" i="64" s="1"/>
  <c r="CX342" i="64" a="1"/>
  <c r="CX342" i="64" s="1"/>
  <c r="CQ799" i="64" a="1"/>
  <c r="CQ799" i="64" s="1"/>
  <c r="CW53" i="64" a="1"/>
  <c r="CW53" i="64" s="1"/>
  <c r="CX319" i="64" a="1"/>
  <c r="CX319" i="64" s="1"/>
  <c r="DC1267" i="64" a="1"/>
  <c r="DC1267" i="64" s="1"/>
  <c r="DC1268" i="64" s="1"/>
  <c r="CP454" i="64" a="1"/>
  <c r="CP454" i="64" s="1"/>
  <c r="CY1299" i="64" a="1"/>
  <c r="CY1299" i="64" s="1"/>
  <c r="CY823" i="64" a="1"/>
  <c r="CY823" i="64" s="1"/>
  <c r="CW525" i="64" a="1"/>
  <c r="CW525" i="64" s="1"/>
  <c r="CX823" i="64" a="1"/>
  <c r="CX823" i="64" s="1"/>
  <c r="CT55" i="64" a="1"/>
  <c r="CT55" i="64" s="1"/>
  <c r="CR1110" i="64" a="1"/>
  <c r="CR1110" i="64" s="1"/>
  <c r="CY1012" i="64" a="1"/>
  <c r="CY1012" i="64" s="1"/>
  <c r="CX2126" i="64" a="1"/>
  <c r="CX2126" i="64" s="1"/>
  <c r="CW429" i="64" a="1"/>
  <c r="CW429" i="64" s="1"/>
  <c r="CY1187" i="64" a="1"/>
  <c r="CY1187" i="64" s="1"/>
  <c r="CO2202" i="64" a="1"/>
  <c r="CO2202" i="64" s="1"/>
  <c r="CS424" i="64" a="1"/>
  <c r="CS424" i="64" s="1"/>
  <c r="CS944" i="64" a="1"/>
  <c r="CS944" i="64" s="1"/>
  <c r="CW990" i="64" a="1"/>
  <c r="CW990" i="64" s="1"/>
  <c r="CY429" i="64" a="1"/>
  <c r="CY429" i="64" s="1"/>
  <c r="CV918" i="64" a="1"/>
  <c r="CV918" i="64" s="1"/>
  <c r="CR823" i="64" a="1"/>
  <c r="CR823" i="64" s="1"/>
  <c r="CS1014" i="64" a="1"/>
  <c r="CS1014" i="64" s="1"/>
  <c r="CV1267" i="64" a="1"/>
  <c r="CV1267" i="64" s="1"/>
  <c r="CV1268" i="64" s="1"/>
  <c r="CV429" i="64" a="1"/>
  <c r="CV429" i="64" s="1"/>
  <c r="CS319" i="64" a="1"/>
  <c r="CS319" i="64" s="1"/>
  <c r="CW60" i="64" a="1"/>
  <c r="CW60" i="64" s="1"/>
  <c r="CW2152" i="64" a="1"/>
  <c r="CW2152" i="64" s="1"/>
  <c r="CO429" i="64" a="1"/>
  <c r="CO429" i="64" s="1"/>
  <c r="CV990" i="64" a="1"/>
  <c r="CV990" i="64" s="1"/>
  <c r="CQ942" i="64" a="1"/>
  <c r="CQ942" i="64" s="1"/>
  <c r="CQ2101" i="64" a="1"/>
  <c r="CQ2101" i="64" s="1"/>
  <c r="CO1375" i="64" a="1"/>
  <c r="CO1375" i="64" s="1"/>
  <c r="CV503" i="64" a="1"/>
  <c r="CV503" i="64" s="1"/>
  <c r="CY799" i="64" a="1"/>
  <c r="CY799" i="64" s="1"/>
  <c r="CV2075" i="64" a="1"/>
  <c r="CV2075" i="64" s="1"/>
  <c r="CR1299" i="64" a="1"/>
  <c r="CR1299" i="64" s="1"/>
  <c r="CR1267" i="64" a="1"/>
  <c r="CR1267" i="64" s="1"/>
  <c r="CR1268" i="64" s="1"/>
  <c r="CO1012" i="64" a="1"/>
  <c r="CO1012" i="64" s="1"/>
  <c r="CU60" i="64" a="1"/>
  <c r="CU60" i="64" s="1"/>
  <c r="CO942" i="64" a="1"/>
  <c r="CO942" i="64" s="1"/>
  <c r="CQ1012" i="64" a="1"/>
  <c r="CQ1012" i="64" s="1"/>
  <c r="CY1353" i="64" a="1"/>
  <c r="CY1353" i="64" s="1"/>
  <c r="CZ1187" i="64" a="1"/>
  <c r="CZ1187" i="64" s="1"/>
  <c r="CU1040" i="64" a="1"/>
  <c r="CU1040" i="64" s="1"/>
  <c r="DG402" i="64" a="1"/>
  <c r="DG402" i="64" s="1"/>
  <c r="DG1040" i="64" a="1"/>
  <c r="DG1040" i="64" s="1"/>
  <c r="DG1347" i="64" a="1"/>
  <c r="DG1347" i="64" s="1"/>
  <c r="DG1146" i="64" a="1"/>
  <c r="DG1146" i="64" s="1"/>
  <c r="DE990" i="64" a="1"/>
  <c r="DE990" i="64" s="1"/>
  <c r="DE1299" i="64" a="1"/>
  <c r="DE1299" i="64" s="1"/>
  <c r="DE424" i="64" a="1"/>
  <c r="DE424" i="64" s="1"/>
  <c r="DE2075" i="64" a="1"/>
  <c r="DE2075" i="64" s="1"/>
  <c r="DF1353" i="64" a="1"/>
  <c r="DF1353" i="64" s="1"/>
  <c r="DF1293" i="64" a="1"/>
  <c r="DF1293" i="64" s="1"/>
  <c r="DE53" i="64" a="1"/>
  <c r="DE53" i="64" s="1"/>
  <c r="DE1375" i="64" a="1"/>
  <c r="DE1375" i="64" s="1"/>
  <c r="DH1375" i="64" a="1"/>
  <c r="DH1375" i="64" s="1"/>
  <c r="DH107" i="64" a="1"/>
  <c r="DH107" i="64" s="1"/>
  <c r="DH108" i="64" s="1"/>
  <c r="DE454" i="64" a="1"/>
  <c r="DE454" i="64" s="1"/>
  <c r="DE525" i="64" a="1"/>
  <c r="DE525" i="64" s="1"/>
  <c r="DF1075" i="64" a="1"/>
  <c r="DF1075" i="64" s="1"/>
  <c r="DG990" i="64" a="1"/>
  <c r="DG990" i="64" s="1"/>
  <c r="DH424" i="64" a="1"/>
  <c r="DH424" i="64" s="1"/>
  <c r="DF944" i="64" a="1"/>
  <c r="DF944" i="64" s="1"/>
  <c r="DG55" i="64" a="1"/>
  <c r="DG55" i="64" s="1"/>
  <c r="CO2101" i="64" a="1"/>
  <c r="CO2101" i="64" s="1"/>
  <c r="CO2102" i="64" s="1"/>
  <c r="CX2101" i="64" a="1"/>
  <c r="CX2101" i="64" s="1"/>
  <c r="DC396" i="64" a="1"/>
  <c r="DC396" i="64" s="1"/>
  <c r="DC397" i="64" s="1"/>
  <c r="CO319" i="64" a="1"/>
  <c r="CO319" i="64" s="1"/>
  <c r="CT501" i="64" a="1"/>
  <c r="CT501" i="64" s="1"/>
  <c r="CP2152" i="64" a="1"/>
  <c r="CP2152" i="64" s="1"/>
  <c r="CT424" i="64" a="1"/>
  <c r="CT424" i="64" s="1"/>
  <c r="CR1353" i="64" a="1"/>
  <c r="CR1353" i="64" s="1"/>
  <c r="CT2101" i="64" a="1"/>
  <c r="CT2101" i="64" s="1"/>
  <c r="CS342" i="64" a="1"/>
  <c r="CS342" i="64" s="1"/>
  <c r="CR942" i="64" a="1"/>
  <c r="CR942" i="64" s="1"/>
  <c r="CT2075" i="64" a="1"/>
  <c r="CT2075" i="64" s="1"/>
  <c r="CZ1353" i="64" a="1"/>
  <c r="CZ1353" i="64" s="1"/>
  <c r="CQ1299" i="64" a="1"/>
  <c r="CQ1299" i="64" s="1"/>
  <c r="CT525" i="64" a="1"/>
  <c r="CT525" i="64" s="1"/>
  <c r="CR918" i="64" a="1"/>
  <c r="CR918" i="64" s="1"/>
  <c r="CZ60" i="64" a="1"/>
  <c r="CZ60" i="64" s="1"/>
  <c r="CX107" i="64" a="1"/>
  <c r="CX107" i="64" s="1"/>
  <c r="CX108" i="64" s="1"/>
  <c r="CT1288" i="64" a="1"/>
  <c r="CT1288" i="64" s="1"/>
  <c r="CZ944" i="64" a="1"/>
  <c r="CZ944" i="64" s="1"/>
  <c r="CY342" i="64" a="1"/>
  <c r="CY342" i="64" s="1"/>
  <c r="CO501" i="64" a="1"/>
  <c r="CO501" i="64" s="1"/>
  <c r="CX503" i="64" a="1"/>
  <c r="CX503" i="64" s="1"/>
  <c r="DB424" i="64" a="1"/>
  <c r="DB424" i="64" s="1"/>
  <c r="DA454" i="64" a="1"/>
  <c r="DA454" i="64" s="1"/>
  <c r="DC1075" i="64" a="1"/>
  <c r="DC1075" i="64" s="1"/>
  <c r="DG1345" i="64" a="1"/>
  <c r="DG1345" i="64" s="1"/>
  <c r="DG823" i="64" a="1"/>
  <c r="DG823" i="64" s="1"/>
  <c r="DH1288" i="64" a="1"/>
  <c r="DH1288" i="64" s="1"/>
  <c r="DH823" i="64" a="1"/>
  <c r="DH823" i="64" s="1"/>
  <c r="DH1075" i="64" a="1"/>
  <c r="DH1075" i="64" s="1"/>
  <c r="DF454" i="64" a="1"/>
  <c r="DF454" i="64" s="1"/>
  <c r="DE799" i="64" a="1"/>
  <c r="DE799" i="64" s="1"/>
  <c r="DF2101" i="64" a="1"/>
  <c r="DF2101" i="64" s="1"/>
  <c r="DF503" i="64" a="1"/>
  <c r="DF503" i="64" s="1"/>
  <c r="DG1267" i="64" a="1"/>
  <c r="DG1267" i="64" s="1"/>
  <c r="DG1268" i="64" s="1"/>
  <c r="DG501" i="64" a="1"/>
  <c r="DG501" i="64" s="1"/>
  <c r="DF1345" i="64" a="1"/>
  <c r="DF1345" i="64" s="1"/>
  <c r="DG503" i="64" a="1"/>
  <c r="DG503" i="64" s="1"/>
  <c r="DE1075" i="64" a="1"/>
  <c r="DE1075" i="64" s="1"/>
  <c r="DH342" i="64" a="1"/>
  <c r="DH342" i="64" s="1"/>
  <c r="CU429" i="64" a="1"/>
  <c r="CU429" i="64" s="1"/>
  <c r="CO2075" i="64" a="1"/>
  <c r="CO2075" i="64" s="1"/>
  <c r="CP1293" i="64" a="1"/>
  <c r="CP1293" i="64" s="1"/>
  <c r="DC1299" i="64" a="1"/>
  <c r="DC1299" i="64" s="1"/>
  <c r="DC823" i="64" a="1"/>
  <c r="DC823" i="64" s="1"/>
  <c r="DA1293" i="64" a="1"/>
  <c r="DA1293" i="64" s="1"/>
  <c r="DC525" i="64" a="1"/>
  <c r="DC525" i="64" s="1"/>
  <c r="CT1293" i="64" a="1"/>
  <c r="CT1293" i="64" s="1"/>
  <c r="CS1187" i="64" a="1"/>
  <c r="CS1187" i="64" s="1"/>
  <c r="CV424" i="64" a="1"/>
  <c r="CV424" i="64" s="1"/>
  <c r="CY503" i="64" a="1"/>
  <c r="CY503" i="64" s="1"/>
  <c r="CZ2126" i="64" a="1"/>
  <c r="CZ2126" i="64" s="1"/>
  <c r="CR319" i="64" a="1"/>
  <c r="CR319" i="64" s="1"/>
  <c r="CY319" i="64" a="1"/>
  <c r="CY319" i="64" s="1"/>
  <c r="CR2126" i="64" a="1"/>
  <c r="CR2126" i="64" s="1"/>
  <c r="CT918" i="64" a="1"/>
  <c r="CT918" i="64" s="1"/>
  <c r="CS1322" i="64" a="1"/>
  <c r="CS1322" i="64" s="1"/>
  <c r="CV402" i="64" a="1"/>
  <c r="CV402" i="64" s="1"/>
  <c r="CW319" i="64" a="1"/>
  <c r="CW319" i="64" s="1"/>
  <c r="CZ1345" i="64" a="1"/>
  <c r="CZ1345" i="64" s="1"/>
  <c r="CQ2152" i="64" a="1"/>
  <c r="CQ2152" i="64" s="1"/>
  <c r="CS55" i="64" a="1"/>
  <c r="CS55" i="64" s="1"/>
  <c r="CV2152" i="64" a="1"/>
  <c r="CV2152" i="64" s="1"/>
  <c r="CY2202" i="64" a="1"/>
  <c r="CY2202" i="64" s="1"/>
  <c r="CS918" i="64" a="1"/>
  <c r="CS918" i="64" s="1"/>
  <c r="CV823" i="64" a="1"/>
  <c r="CV823" i="64" s="1"/>
  <c r="CZ1293" i="64" a="1"/>
  <c r="CZ1293" i="64" s="1"/>
  <c r="CZ823" i="64" a="1"/>
  <c r="CZ823" i="64" s="1"/>
  <c r="CX1040" i="64" a="1"/>
  <c r="CX1040" i="64" s="1"/>
  <c r="DB1012" i="64" a="1"/>
  <c r="DB1012" i="64" s="1"/>
  <c r="DA1146" i="64" a="1"/>
  <c r="DA1146" i="64" s="1"/>
  <c r="DD990" i="64" a="1"/>
  <c r="DD990" i="64" s="1"/>
  <c r="W342" i="64" a="1"/>
  <c r="W342" i="64" s="1"/>
  <c r="U342" i="64" a="1"/>
  <c r="U342" i="64" s="1"/>
  <c r="DK1375" i="64" a="1"/>
  <c r="DK1375" i="64" s="1"/>
  <c r="W454" i="64" a="1"/>
  <c r="W454" i="64" s="1"/>
  <c r="W823" i="64" a="1"/>
  <c r="W823" i="64" s="1"/>
  <c r="U59" i="64" a="1"/>
  <c r="U59" i="64" s="1"/>
  <c r="W55" i="64" a="1"/>
  <c r="W55" i="64" s="1"/>
  <c r="DJ918" i="64" a="1"/>
  <c r="DJ918" i="64" s="1"/>
  <c r="W319" i="64" a="1"/>
  <c r="W319" i="64" s="1"/>
  <c r="X429" i="64" a="1"/>
  <c r="X429" i="64" s="1"/>
  <c r="T2126" i="64" a="1"/>
  <c r="T2126" i="64" s="1"/>
  <c r="S477" i="64"/>
  <c r="W942" i="64" a="1"/>
  <c r="W942" i="64" s="1"/>
  <c r="W1267" i="64" a="1"/>
  <c r="W1267" i="64" s="1"/>
  <c r="W1268" i="64" s="1"/>
  <c r="U1603" i="64" a="1"/>
  <c r="U1603" i="64" s="1"/>
  <c r="T2152" i="64" a="1"/>
  <c r="T2152" i="64" s="1"/>
  <c r="W1345" i="64" a="1"/>
  <c r="W1345" i="64" s="1"/>
  <c r="W1322" i="64" a="1"/>
  <c r="W1322" i="64" s="1"/>
  <c r="W75" i="64" a="1"/>
  <c r="W75" i="64" s="1"/>
  <c r="DI2075" i="64" a="1"/>
  <c r="DI2075" i="64" s="1"/>
  <c r="DI1293" i="64" a="1"/>
  <c r="DI1293" i="64" s="1"/>
  <c r="DI53" i="64" a="1"/>
  <c r="DI53" i="64" s="1"/>
  <c r="U1322" i="64" a="1"/>
  <c r="U1322" i="64" s="1"/>
  <c r="DI1110" i="64" a="1"/>
  <c r="DI1110" i="64" s="1"/>
  <c r="DK2101" i="64" a="1"/>
  <c r="DK2101" i="64" s="1"/>
  <c r="DJ2152" i="64" a="1"/>
  <c r="DJ2152" i="64" s="1"/>
  <c r="DJ319" i="64" a="1"/>
  <c r="DJ319" i="64" s="1"/>
  <c r="U823" i="64" a="1"/>
  <c r="U823" i="64" s="1"/>
  <c r="DJ1299" i="64" a="1"/>
  <c r="DJ1299" i="64" s="1"/>
  <c r="W429" i="64" a="1"/>
  <c r="W429" i="64" s="1"/>
  <c r="DK429" i="64" a="1"/>
  <c r="DK429" i="64" s="1"/>
  <c r="DJ402" i="64" a="1"/>
  <c r="DJ402" i="64" s="1"/>
  <c r="DJ2202" i="64" a="1"/>
  <c r="DJ2202" i="64" s="1"/>
  <c r="S1566" i="64" a="1"/>
  <c r="S1566" i="64" s="1"/>
  <c r="DI107" i="64" a="1"/>
  <c r="DI107" i="64" s="1"/>
  <c r="DI108" i="64" s="1"/>
  <c r="T823" i="64" a="1"/>
  <c r="T823" i="64" s="1"/>
  <c r="U75" i="64" a="1"/>
  <c r="U75" i="64" s="1"/>
  <c r="DK823" i="64" a="1"/>
  <c r="DK823" i="64" s="1"/>
  <c r="U90" i="64" a="1"/>
  <c r="U90" i="64" s="1"/>
  <c r="T2075" i="64" a="1"/>
  <c r="T2075" i="64" s="1"/>
  <c r="DK942" i="64" a="1"/>
  <c r="DK942" i="64" s="1"/>
  <c r="DI1353" i="64" a="1"/>
  <c r="DI1353" i="64" s="1"/>
  <c r="V823" i="64" a="1"/>
  <c r="V823" i="64" s="1"/>
  <c r="DJ990" i="64" a="1"/>
  <c r="DJ990" i="64" s="1"/>
  <c r="S1347" i="64" a="1"/>
  <c r="S1347" i="64" s="1"/>
  <c r="DK1299" i="64" a="1"/>
  <c r="DK1299" i="64" s="1"/>
  <c r="T54" i="64" a="1"/>
  <c r="T54" i="64" s="1"/>
  <c r="T1603" i="64" a="1"/>
  <c r="T1603" i="64" s="1"/>
  <c r="DK1075" i="64" a="1"/>
  <c r="DK1075" i="64" s="1"/>
  <c r="DK990" i="64" a="1"/>
  <c r="DK990" i="64" s="1"/>
  <c r="DI1012" i="64" a="1"/>
  <c r="DI1012" i="64" s="1"/>
  <c r="V1322" i="64" a="1"/>
  <c r="V1322" i="64" s="1"/>
  <c r="W54" i="64" a="1"/>
  <c r="W54" i="64" s="1"/>
  <c r="W1347" i="64" a="1"/>
  <c r="W1347" i="64" s="1"/>
  <c r="W1187" i="64" a="1"/>
  <c r="W1187" i="64" s="1"/>
  <c r="W90" i="64" a="1"/>
  <c r="W90" i="64" s="1"/>
  <c r="W2101" i="64" a="1"/>
  <c r="W2101" i="64" s="1"/>
  <c r="W53" i="64" a="1"/>
  <c r="W53" i="64" s="1"/>
  <c r="W424" i="64" a="1"/>
  <c r="W424" i="64" s="1"/>
  <c r="S59" i="64" a="1"/>
  <c r="S59" i="64" s="1"/>
  <c r="U1353" i="64" a="1"/>
  <c r="U1353" i="64" s="1"/>
  <c r="DJ107" i="64" a="1"/>
  <c r="DJ107" i="64" s="1"/>
  <c r="DJ108" i="64" s="1"/>
  <c r="DJ501" i="64" a="1"/>
  <c r="DJ501" i="64" s="1"/>
  <c r="DI1040" i="64" a="1"/>
  <c r="DI1040" i="64" s="1"/>
  <c r="DJ53" i="64" a="1"/>
  <c r="DJ53" i="64" s="1"/>
  <c r="T55" i="64" a="1"/>
  <c r="T55" i="64" s="1"/>
  <c r="DK1110" i="64" a="1"/>
  <c r="DK1110" i="64" s="1"/>
  <c r="T1566" i="64" a="1"/>
  <c r="T1566" i="64" s="1"/>
  <c r="T1574" i="64" s="1"/>
  <c r="DK799" i="64" a="1"/>
  <c r="DK799" i="64" s="1"/>
  <c r="DI1014" i="64" a="1"/>
  <c r="DI1014" i="64" s="1"/>
  <c r="DJ342" i="64" a="1"/>
  <c r="DJ342" i="64" s="1"/>
  <c r="T429" i="64" a="1"/>
  <c r="T429" i="64" s="1"/>
  <c r="U2202" i="64" a="1"/>
  <c r="U2202" i="64" s="1"/>
  <c r="DK2075" i="64" a="1"/>
  <c r="DK2075" i="64" s="1"/>
  <c r="DK1012" i="64" a="1"/>
  <c r="DK1012" i="64" s="1"/>
  <c r="DK319" i="64" a="1"/>
  <c r="DK319" i="64" s="1"/>
  <c r="V60" i="64" a="1"/>
  <c r="V60" i="64" s="1"/>
  <c r="T90" i="64" a="1"/>
  <c r="T90" i="64" s="1"/>
  <c r="DJ1345" i="64" a="1"/>
  <c r="DJ1345" i="64" s="1"/>
  <c r="V2075" i="64" a="1"/>
  <c r="V2075" i="64" s="1"/>
  <c r="U1566" i="64" a="1"/>
  <c r="U1566" i="64" s="1"/>
  <c r="U1574" i="64" s="1"/>
  <c r="S91" i="64" a="1"/>
  <c r="S91" i="64" s="1"/>
  <c r="DK424" i="64" a="1"/>
  <c r="DK424" i="64" s="1"/>
  <c r="DK501" i="64" a="1"/>
  <c r="DK501" i="64" s="1"/>
  <c r="V424" i="64" a="1"/>
  <c r="V424" i="64" s="1"/>
  <c r="DJ1146" i="64" a="1"/>
  <c r="DJ1146" i="64" s="1"/>
  <c r="DI1267" i="64" a="1"/>
  <c r="DI1267" i="64" s="1"/>
  <c r="DI1268" i="64" s="1"/>
  <c r="V1187" i="64" a="1"/>
  <c r="V1187" i="64" s="1"/>
  <c r="U319" i="64" a="1"/>
  <c r="U319" i="64" s="1"/>
  <c r="DK1187" i="64" a="1"/>
  <c r="DK1187" i="64" s="1"/>
  <c r="W1353" i="64" a="1"/>
  <c r="W1353" i="64" s="1"/>
  <c r="W89" i="64" a="1"/>
  <c r="W89" i="64" s="1"/>
  <c r="W2126" i="64" a="1"/>
  <c r="W2126" i="64" s="1"/>
  <c r="DJ1187" i="64" a="1"/>
  <c r="DJ1187" i="64" s="1"/>
  <c r="U1187" i="64" a="1"/>
  <c r="U1187" i="64" s="1"/>
  <c r="DK342" i="64" a="1"/>
  <c r="DK342" i="64" s="1"/>
  <c r="T2101" i="64" a="1"/>
  <c r="T2101" i="64" s="1"/>
  <c r="S1187" i="64" a="1"/>
  <c r="S1187" i="64" s="1"/>
  <c r="DK60" i="64" a="1"/>
  <c r="DK60" i="64" s="1"/>
  <c r="DJ2101" i="64" a="1"/>
  <c r="DJ2101" i="64" s="1"/>
  <c r="V2126" i="64" a="1"/>
  <c r="V2126" i="64" s="1"/>
  <c r="DJ60" i="64" a="1"/>
  <c r="DJ60" i="64" s="1"/>
  <c r="DJ1075" i="64" a="1"/>
  <c r="DJ1075" i="64" s="1"/>
  <c r="T53" i="64" a="1"/>
  <c r="T53" i="64" s="1"/>
  <c r="S2152" i="64" a="1"/>
  <c r="S2152" i="64" s="1"/>
  <c r="V2152" i="64" a="1"/>
  <c r="V2152" i="64" s="1"/>
  <c r="U429" i="64" a="1"/>
  <c r="U429" i="64" s="1"/>
  <c r="U942" i="64" a="1"/>
  <c r="U942" i="64" s="1"/>
  <c r="DI2202" i="64" a="1"/>
  <c r="DI2202" i="64" s="1"/>
  <c r="DK2152" i="64" a="1"/>
  <c r="DK2152" i="64" s="1"/>
  <c r="S75" i="64" a="1"/>
  <c r="S75" i="64" s="1"/>
  <c r="DK918" i="64" a="1"/>
  <c r="DK918" i="64" s="1"/>
  <c r="DK1014" i="64" a="1"/>
  <c r="DK1014" i="64" s="1"/>
  <c r="S2202" i="64" a="1"/>
  <c r="S2202" i="64" s="1"/>
  <c r="T1347" i="64" a="1"/>
  <c r="T1347" i="64" s="1"/>
  <c r="DI55" i="64" a="1"/>
  <c r="DI55" i="64" s="1"/>
  <c r="DJ454" i="64" a="1"/>
  <c r="DJ454" i="64" s="1"/>
  <c r="DK525" i="64" a="1"/>
  <c r="DK525" i="64" s="1"/>
  <c r="DI454" i="64" a="1"/>
  <c r="DI454" i="64" s="1"/>
  <c r="V53" i="64" a="1"/>
  <c r="V53" i="64" s="1"/>
  <c r="S1353" i="64" a="1"/>
  <c r="S1353" i="64" s="1"/>
  <c r="DI342" i="64" a="1"/>
  <c r="DI342" i="64" s="1"/>
  <c r="V342" i="64" a="1"/>
  <c r="V342" i="64" s="1"/>
  <c r="S2126" i="64" a="1"/>
  <c r="S2126" i="64" s="1"/>
  <c r="V1347" i="64" a="1"/>
  <c r="V1347" i="64" s="1"/>
  <c r="DK1347" i="64" a="1"/>
  <c r="DK1347" i="64" s="1"/>
  <c r="V1267" i="64" a="1"/>
  <c r="V1267" i="64" s="1"/>
  <c r="V1268" i="64" s="1"/>
  <c r="W92" i="64" a="1"/>
  <c r="W92" i="64" s="1"/>
  <c r="U2075" i="64" a="1"/>
  <c r="U2075" i="64" s="1"/>
  <c r="DI1146" i="64" a="1"/>
  <c r="DI1146" i="64" s="1"/>
  <c r="DJ1288" i="64" a="1"/>
  <c r="DJ1288" i="64" s="1"/>
  <c r="T59" i="64" a="1"/>
  <c r="T59" i="64" s="1"/>
  <c r="DJ2075" i="64" a="1"/>
  <c r="DJ2075" i="64" s="1"/>
  <c r="V454" i="64" a="1"/>
  <c r="V454" i="64" s="1"/>
  <c r="U91" i="64" a="1"/>
  <c r="U91" i="64" s="1"/>
  <c r="DI402" i="64" a="1"/>
  <c r="DI402" i="64" s="1"/>
  <c r="T454" i="64" a="1"/>
  <c r="T454" i="64" s="1"/>
  <c r="S2101" i="64" a="1"/>
  <c r="S2101" i="64" s="1"/>
  <c r="V89" i="64" a="1"/>
  <c r="V89" i="64" s="1"/>
  <c r="V429" i="64" a="1"/>
  <c r="V429" i="64" s="1"/>
  <c r="DK2126" i="64" a="1"/>
  <c r="DK2126" i="64" s="1"/>
  <c r="T476" i="64" a="1"/>
  <c r="T476" i="64" s="1"/>
  <c r="T91" i="64" a="1"/>
  <c r="T91" i="64" s="1"/>
  <c r="DK1322" i="64" a="1"/>
  <c r="DK1322" i="64" s="1"/>
  <c r="U2152" i="64" a="1"/>
  <c r="U2152" i="64" s="1"/>
  <c r="S89" i="64" a="1"/>
  <c r="S89" i="64" s="1"/>
  <c r="DK1267" i="64" a="1"/>
  <c r="DK1267" i="64" s="1"/>
  <c r="DK1268" i="64" s="1"/>
  <c r="V90" i="64" a="1"/>
  <c r="V90" i="64" s="1"/>
  <c r="DJ1110" i="64" a="1"/>
  <c r="DJ1110" i="64" s="1"/>
  <c r="W1566" i="64" a="1"/>
  <c r="W1566" i="64" s="1"/>
  <c r="W1574" i="64" s="1"/>
  <c r="W2152" i="64" a="1"/>
  <c r="W2152" i="64" s="1"/>
  <c r="W59" i="64" a="1"/>
  <c r="W59" i="64" s="1"/>
  <c r="DI424" i="64" a="1"/>
  <c r="DI424" i="64" s="1"/>
  <c r="T424" i="64" a="1"/>
  <c r="T424" i="64" s="1"/>
  <c r="T2202" i="64" a="1"/>
  <c r="T2202" i="64" s="1"/>
  <c r="Y1635" i="64"/>
  <c r="Y1636" i="64" s="1"/>
  <c r="W1603" i="64" a="1"/>
  <c r="W1603" i="64" s="1"/>
  <c r="W2202" i="64" a="1"/>
  <c r="W2202" i="64" s="1"/>
  <c r="W91" i="64" a="1"/>
  <c r="W91" i="64" s="1"/>
  <c r="W2075" i="64" a="1"/>
  <c r="W2075" i="64" s="1"/>
  <c r="W60" i="64" a="1"/>
  <c r="W60" i="64" s="1"/>
  <c r="DK396" i="64" a="1"/>
  <c r="DK396" i="64" s="1"/>
  <c r="DK397" i="64" s="1"/>
  <c r="DI60" i="64" a="1"/>
  <c r="DI60" i="64" s="1"/>
  <c r="T319" i="64" a="1"/>
  <c r="T319" i="64" s="1"/>
  <c r="U1267" i="64" a="1"/>
  <c r="U1267" i="64" s="1"/>
  <c r="U1268" i="64" s="1"/>
  <c r="T89" i="64" a="1"/>
  <c r="T89" i="64" s="1"/>
  <c r="DI1347" i="64" a="1"/>
  <c r="DI1347" i="64" s="1"/>
  <c r="V319" i="64" a="1"/>
  <c r="V319" i="64" s="1"/>
  <c r="U92" i="64" a="1"/>
  <c r="U92" i="64" s="1"/>
  <c r="DJ503" i="64" a="1"/>
  <c r="DJ503" i="64" s="1"/>
  <c r="S342" i="64" a="1"/>
  <c r="S342" i="64" s="1"/>
  <c r="DK1353" i="64" a="1"/>
  <c r="DK1353" i="64" s="1"/>
  <c r="DI990" i="64" a="1"/>
  <c r="DI990" i="64" s="1"/>
  <c r="U53" i="64" a="1"/>
  <c r="U53" i="64" s="1"/>
  <c r="V1603" i="64" a="1"/>
  <c r="V1603" i="64" s="1"/>
  <c r="U54" i="64" a="1"/>
  <c r="U54" i="64" s="1"/>
  <c r="DK503" i="64" a="1"/>
  <c r="DK503" i="64" s="1"/>
  <c r="S1267" i="64" a="1"/>
  <c r="S1267" i="64" s="1"/>
  <c r="S1268" i="64" s="1"/>
  <c r="DI1322" i="64" a="1"/>
  <c r="DI1322" i="64" s="1"/>
  <c r="DI1375" i="64" a="1"/>
  <c r="DI1375" i="64" s="1"/>
  <c r="DI942" i="64" a="1"/>
  <c r="DI942" i="64" s="1"/>
  <c r="DJ823" i="64" a="1"/>
  <c r="DJ823" i="64" s="1"/>
  <c r="S54" i="64" a="1"/>
  <c r="S54" i="64" s="1"/>
  <c r="DJ525" i="64" a="1"/>
  <c r="DJ525" i="64" s="1"/>
  <c r="DJ429" i="64" a="1"/>
  <c r="DJ429" i="64" s="1"/>
  <c r="DI396" i="64" a="1"/>
  <c r="DI396" i="64" s="1"/>
  <c r="DI397" i="64" s="1"/>
  <c r="U1345" i="64" a="1"/>
  <c r="U1345" i="64" s="1"/>
  <c r="T1187" i="64" a="1"/>
  <c r="T1187" i="64" s="1"/>
  <c r="DK1288" i="64" a="1"/>
  <c r="DK1288" i="64" s="1"/>
  <c r="DI1299" i="64" a="1"/>
  <c r="DI1299" i="64" s="1"/>
  <c r="S1603" i="64" a="1"/>
  <c r="S1603" i="64" s="1"/>
  <c r="S429" i="64" a="1"/>
  <c r="S429" i="64" s="1"/>
  <c r="DK55" i="64" a="1"/>
  <c r="DK55" i="64" s="1"/>
  <c r="DJ1040" i="64" a="1"/>
  <c r="DJ1040" i="64" s="1"/>
  <c r="DJ2126" i="64" a="1"/>
  <c r="DJ2126" i="64" s="1"/>
  <c r="V1345" i="64" a="1"/>
  <c r="V1345" i="64" s="1"/>
  <c r="DJ1267" i="64" a="1"/>
  <c r="DJ1267" i="64" s="1"/>
  <c r="DJ1268" i="64" s="1"/>
  <c r="DI503" i="64" a="1"/>
  <c r="DI503" i="64" s="1"/>
  <c r="V55" i="64" a="1"/>
  <c r="V55" i="64" s="1"/>
  <c r="DI525" i="64" a="1"/>
  <c r="DI525" i="64" s="1"/>
  <c r="DK53" i="64" a="1"/>
  <c r="DK53" i="64" s="1"/>
  <c r="DJ1322" i="64" a="1"/>
  <c r="DJ1322" i="64" s="1"/>
  <c r="S1345" i="64" a="1"/>
  <c r="S1345" i="64" s="1"/>
  <c r="S319" i="64" a="1"/>
  <c r="S319" i="64" s="1"/>
  <c r="S90" i="64" a="1"/>
  <c r="S90" i="64" s="1"/>
  <c r="DK1345" i="64" a="1"/>
  <c r="DK1345" i="64" s="1"/>
  <c r="DJ1353" i="64" a="1"/>
  <c r="DJ1353" i="64" s="1"/>
  <c r="U89" i="64" a="1"/>
  <c r="U89" i="64" s="1"/>
  <c r="DK454" i="64" a="1"/>
  <c r="DK454" i="64" s="1"/>
  <c r="U424" i="64" a="1"/>
  <c r="U424" i="64" s="1"/>
  <c r="DI799" i="64" a="1"/>
  <c r="DI799" i="64" s="1"/>
  <c r="T942" i="64" a="1"/>
  <c r="T942" i="64" s="1"/>
  <c r="DJ1347" i="64" a="1"/>
  <c r="DJ1347" i="64" s="1"/>
  <c r="DI429" i="64" a="1"/>
  <c r="DI429" i="64" s="1"/>
  <c r="U454" i="64" a="1"/>
  <c r="U454" i="64" s="1"/>
  <c r="DI501" i="64" a="1"/>
  <c r="DI501" i="64" s="1"/>
  <c r="S60" i="64" a="1"/>
  <c r="S60" i="64" s="1"/>
  <c r="DK402" i="64" a="1"/>
  <c r="DK402" i="64" s="1"/>
  <c r="S823" i="64" a="1"/>
  <c r="S823" i="64" s="1"/>
  <c r="DI823" i="64" a="1"/>
  <c r="DI823" i="64" s="1"/>
  <c r="DJ944" i="64" a="1"/>
  <c r="DJ944" i="64" s="1"/>
  <c r="V91" i="64" a="1"/>
  <c r="V91" i="64" s="1"/>
  <c r="DJ1375" i="64" a="1"/>
  <c r="DJ1375" i="64" s="1"/>
  <c r="DI319" i="64" a="1"/>
  <c r="DI319" i="64" s="1"/>
  <c r="DI2152" i="64" a="1"/>
  <c r="DI2152" i="64" s="1"/>
  <c r="DJ424" i="64" a="1"/>
  <c r="DJ424" i="64" s="1"/>
  <c r="T92" i="64" a="1"/>
  <c r="T92" i="64" s="1"/>
  <c r="S942" i="64" a="1"/>
  <c r="S942" i="64" s="1"/>
  <c r="T1322" i="64" a="1"/>
  <c r="T1322" i="64" s="1"/>
  <c r="DJ1293" i="64" a="1"/>
  <c r="DJ1293" i="64" s="1"/>
  <c r="DJ942" i="64" a="1"/>
  <c r="DJ942" i="64" s="1"/>
  <c r="V59" i="64" a="1"/>
  <c r="V59" i="64" s="1"/>
  <c r="DJ799" i="64" a="1"/>
  <c r="DJ799" i="64" s="1"/>
  <c r="DK1146" i="64" a="1"/>
  <c r="DK1146" i="64" s="1"/>
  <c r="T1353" i="64" a="1"/>
  <c r="T1353" i="64" s="1"/>
  <c r="V2101" i="64" a="1"/>
  <c r="V2101" i="64" s="1"/>
  <c r="DI2101" i="64" a="1"/>
  <c r="DI2101" i="64" s="1"/>
  <c r="S55" i="64" a="1"/>
  <c r="S55" i="64" s="1"/>
  <c r="U60" i="64" a="1"/>
  <c r="U60" i="64" s="1"/>
  <c r="S92" i="64" a="1"/>
  <c r="S92" i="64" s="1"/>
  <c r="DK1040" i="64" a="1"/>
  <c r="DK1040" i="64" s="1"/>
  <c r="T75" i="64" a="1"/>
  <c r="T75" i="64" s="1"/>
  <c r="DK107" i="64" a="1"/>
  <c r="DK107" i="64" s="1"/>
  <c r="DK108" i="64" s="1"/>
  <c r="V75" i="64" a="1"/>
  <c r="V75" i="64" s="1"/>
  <c r="DI1288" i="64" a="1"/>
  <c r="DI1288" i="64" s="1"/>
  <c r="DI918" i="64" a="1"/>
  <c r="DI918" i="64" s="1"/>
  <c r="DI2126" i="64" a="1"/>
  <c r="DI2126" i="64" s="1"/>
  <c r="V1566" i="64" a="1"/>
  <c r="V1566" i="64" s="1"/>
  <c r="V1574" i="64" s="1"/>
  <c r="DI944" i="64" a="1"/>
  <c r="DI944" i="64" s="1"/>
  <c r="DJ396" i="64" a="1"/>
  <c r="DJ396" i="64" s="1"/>
  <c r="DJ397" i="64" s="1"/>
  <c r="T1267" i="64" a="1"/>
  <c r="T1267" i="64" s="1"/>
  <c r="T1268" i="64" s="1"/>
  <c r="V942" i="64" a="1"/>
  <c r="V942" i="64" s="1"/>
  <c r="DJ1014" i="64" a="1"/>
  <c r="DJ1014" i="64" s="1"/>
  <c r="U2101" i="64" a="1"/>
  <c r="U2101" i="64" s="1"/>
  <c r="DK2202" i="64" a="1"/>
  <c r="DK2202" i="64" s="1"/>
  <c r="DJ1012" i="64" a="1"/>
  <c r="DJ1012" i="64" s="1"/>
  <c r="DI1187" i="64" a="1"/>
  <c r="DI1187" i="64" s="1"/>
  <c r="S2075" i="64" a="1"/>
  <c r="S2075" i="64" s="1"/>
  <c r="DI1075" i="64" a="1"/>
  <c r="DI1075" i="64" s="1"/>
  <c r="U2126" i="64" a="1"/>
  <c r="U2126" i="64" s="1"/>
  <c r="T342" i="64" a="1"/>
  <c r="T342" i="64" s="1"/>
  <c r="DK1293" i="64" a="1"/>
  <c r="DK1293" i="64" s="1"/>
  <c r="V2202" i="64" a="1"/>
  <c r="V2202" i="64" s="1"/>
  <c r="DI1345" i="64" a="1"/>
  <c r="DI1345" i="64" s="1"/>
  <c r="U55" i="64" a="1"/>
  <c r="U55" i="64" s="1"/>
  <c r="T1345" i="64" a="1"/>
  <c r="T1345" i="64" s="1"/>
  <c r="S454" i="64" a="1"/>
  <c r="S454" i="64" s="1"/>
  <c r="DJ55" i="64" a="1"/>
  <c r="DJ55" i="64" s="1"/>
  <c r="V92" i="64" a="1"/>
  <c r="V92" i="64" s="1"/>
  <c r="DK944" i="64" a="1"/>
  <c r="DK944" i="64" s="1"/>
  <c r="U1347" i="64" a="1"/>
  <c r="U1347" i="64" s="1"/>
  <c r="S424" i="64" a="1"/>
  <c r="S424" i="64" s="1"/>
  <c r="S1322" i="64" a="1"/>
  <c r="S1322" i="64" s="1"/>
  <c r="T60" i="64" a="1"/>
  <c r="T60" i="64" s="1"/>
  <c r="V54" i="64" a="1"/>
  <c r="V54" i="64" s="1"/>
  <c r="W1639" i="64"/>
  <c r="X424" i="64" a="1"/>
  <c r="X424" i="64" s="1"/>
  <c r="X75" i="64" a="1"/>
  <c r="X75" i="64" s="1"/>
  <c r="X342" i="64" a="1"/>
  <c r="X342" i="64" s="1"/>
  <c r="X55" i="64" a="1"/>
  <c r="X55" i="64" s="1"/>
  <c r="X60" i="64" a="1"/>
  <c r="X60" i="64" s="1"/>
  <c r="X59" i="64" a="1"/>
  <c r="X59" i="64" s="1"/>
  <c r="X54" i="64" a="1"/>
  <c r="X54" i="64" s="1"/>
  <c r="X53" i="64" a="1"/>
  <c r="X53" i="64" s="1"/>
  <c r="X454" i="64" a="1"/>
  <c r="X454" i="64" s="1"/>
  <c r="X2152" i="64" a="1"/>
  <c r="X2152" i="64" s="1"/>
  <c r="X2126" i="64" a="1"/>
  <c r="X2126" i="64" s="1"/>
  <c r="X2101" i="64" a="1"/>
  <c r="X2101" i="64" s="1"/>
  <c r="X2075" i="64" a="1"/>
  <c r="X2075" i="64" s="1"/>
  <c r="X1322" i="64" a="1"/>
  <c r="X1322" i="64" s="1"/>
  <c r="X90" i="64" a="1"/>
  <c r="X90" i="64" s="1"/>
  <c r="X89" i="64" a="1"/>
  <c r="X89" i="64" s="1"/>
  <c r="X91" i="64" a="1"/>
  <c r="X91" i="64" s="1"/>
  <c r="X92" i="64" a="1"/>
  <c r="X92" i="64" s="1"/>
  <c r="X1267" i="64" a="1"/>
  <c r="X1267" i="64" s="1"/>
  <c r="X1268" i="64" s="1"/>
  <c r="X319" i="64" a="1"/>
  <c r="X319" i="64" s="1"/>
  <c r="AL1472" i="64"/>
  <c r="AL1474" i="64" s="1"/>
  <c r="AK1474" i="64"/>
  <c r="X2202" i="64" a="1"/>
  <c r="X2202" i="64" s="1"/>
  <c r="X1187" i="64" a="1"/>
  <c r="X1187" i="64" s="1"/>
  <c r="W1637" i="64"/>
  <c r="X1634" i="64" s="1"/>
  <c r="X1603" i="64" a="1"/>
  <c r="X1603" i="64" s="1"/>
  <c r="X1566" i="64" a="1"/>
  <c r="X1566" i="64" s="1"/>
  <c r="X1574" i="64" s="1"/>
  <c r="X1353" i="64" a="1"/>
  <c r="X1353" i="64" s="1"/>
  <c r="X1347" i="64" a="1"/>
  <c r="X1347" i="64" s="1"/>
  <c r="X1345" i="64" a="1"/>
  <c r="X1345" i="64" s="1"/>
  <c r="X942" i="64" a="1"/>
  <c r="X942" i="64" s="1"/>
  <c r="X823" i="64" a="1"/>
  <c r="X823" i="64" s="1"/>
  <c r="CT991" i="64" a="1"/>
  <c r="DE967" i="64" a="1"/>
  <c r="DA943" i="64" a="1"/>
  <c r="DF1292" i="64" a="1"/>
  <c r="CX526" i="64" a="1"/>
  <c r="U1346" i="64" a="1"/>
  <c r="CU1346" i="64" a="1"/>
  <c r="DE824" i="64" a="1"/>
  <c r="CP1346" i="64" a="1"/>
  <c r="V320" i="64" a="1"/>
  <c r="CP943" i="64" a="1"/>
  <c r="DB526" i="64" a="1"/>
  <c r="DK1111" i="64" a="1"/>
  <c r="T344" i="64" a="1"/>
  <c r="DK943" i="64" a="1"/>
  <c r="DA526" i="64" a="1"/>
  <c r="CY344" i="64" a="1"/>
  <c r="DH1147" i="64" a="1"/>
  <c r="X431" i="64" a="1"/>
  <c r="CO320" i="64" a="1"/>
  <c r="CZ1041" i="64" a="1"/>
  <c r="W320" i="64" a="1"/>
  <c r="DA455" i="64" a="1"/>
  <c r="DJ1323" i="64" a="1"/>
  <c r="DD344" i="64" a="1"/>
  <c r="CV431" i="64" a="1"/>
  <c r="V943" i="64" a="1"/>
  <c r="T1346" i="64" a="1"/>
  <c r="DG991" i="64" a="1"/>
  <c r="CX1013" i="64" a="1"/>
  <c r="CY1013" i="64" a="1"/>
  <c r="CR1111" i="64" a="1"/>
  <c r="CY455" i="64" a="1"/>
  <c r="CV824" i="64" a="1"/>
  <c r="DF320" i="64" a="1"/>
  <c r="CP967" i="64" a="1"/>
  <c r="DF526" i="64" a="1"/>
  <c r="CW824" i="64" a="1"/>
  <c r="CV1111" i="64" a="1"/>
  <c r="DE431" i="64" a="1"/>
  <c r="DI320" i="64" a="1"/>
  <c r="CR1346" i="64" a="1"/>
  <c r="CO943" i="64" a="1"/>
  <c r="S431" i="64" a="1"/>
  <c r="DJ526" i="64" a="1"/>
  <c r="S1186" i="64" a="1"/>
  <c r="DD967" i="64" a="1"/>
  <c r="CQ1076" i="64" a="1"/>
  <c r="CY526" i="64" a="1"/>
  <c r="DK967" i="64" a="1"/>
  <c r="CW1186" i="64" a="1"/>
  <c r="DJ824" i="64" a="1"/>
  <c r="DH502" i="64" a="1"/>
  <c r="CU1147" i="64" a="1"/>
  <c r="CS1111" i="64" a="1"/>
  <c r="DE1186" i="64" a="1"/>
  <c r="CX1111" i="64" a="1"/>
  <c r="DD991" i="64" a="1"/>
  <c r="CT824" i="64" a="1"/>
  <c r="CO1346" i="64" a="1"/>
  <c r="DE526" i="64" a="1"/>
  <c r="CW1076" i="64" a="1"/>
  <c r="CS824" i="64" a="1"/>
  <c r="CY1346" i="64" a="1"/>
  <c r="DA1111" i="64" a="1"/>
  <c r="CQ1323" i="64" a="1"/>
  <c r="DB1013" i="64" a="1"/>
  <c r="X1186" i="64" a="1"/>
  <c r="DC1346" i="64" a="1"/>
  <c r="DI1041" i="64" a="1"/>
  <c r="S1323" i="64" a="1"/>
  <c r="DG943" i="64" a="1"/>
  <c r="DC1147" i="64" a="1"/>
  <c r="DA320" i="64" a="1"/>
  <c r="CQ967" i="64" a="1"/>
  <c r="DG1186" i="64" a="1"/>
  <c r="DA967" i="64" a="1"/>
  <c r="DG1292" i="64" a="1"/>
  <c r="DH1186" i="64" a="1"/>
  <c r="T455" i="64" a="1"/>
  <c r="X455" i="64" a="1"/>
  <c r="DK824" i="64" a="1"/>
  <c r="DH967" i="64" a="1"/>
  <c r="DJ1186" i="64" a="1"/>
  <c r="DH1076" i="64" a="1"/>
  <c r="DC455" i="64" a="1"/>
  <c r="CQ320" i="64" a="1"/>
  <c r="DE991" i="64" a="1"/>
  <c r="CX455" i="64" a="1"/>
  <c r="DC967" i="64" a="1"/>
  <c r="U320" i="64" a="1"/>
  <c r="CP1186" i="64" a="1"/>
  <c r="DB431" i="64" a="1"/>
  <c r="CO991" i="64" a="1"/>
  <c r="CY1076" i="64" a="1"/>
  <c r="T824" i="64" a="1"/>
  <c r="DF1346" i="64" a="1"/>
  <c r="CO431" i="64" a="1"/>
  <c r="CO1111" i="64" a="1"/>
  <c r="DI1346" i="64" a="1"/>
  <c r="CW991" i="64" a="1"/>
  <c r="CS1346" i="64" a="1"/>
  <c r="DH1292" i="64" a="1"/>
  <c r="CT431" i="64" a="1"/>
  <c r="CU526" i="64" a="1"/>
  <c r="DF824" i="64" a="1"/>
  <c r="CX431" i="64" a="1"/>
  <c r="DK431" i="64" a="1"/>
  <c r="CT320" i="64" a="1"/>
  <c r="CR967" i="64" a="1"/>
  <c r="CR943" i="64" a="1"/>
  <c r="DA431" i="64" a="1"/>
  <c r="CZ455" i="64" a="1"/>
  <c r="DF455" i="64" a="1"/>
  <c r="DB1111" i="64" a="1"/>
  <c r="DK1323" i="64" a="1"/>
  <c r="CV1292" i="64" a="1"/>
  <c r="DE1346" i="64" a="1"/>
  <c r="DG824" i="64" a="1"/>
  <c r="CW1292" i="64" a="1"/>
  <c r="CO1323" i="64" a="1"/>
  <c r="CT344" i="64" a="1"/>
  <c r="DF1323" i="64" a="1"/>
  <c r="DK320" i="64" a="1"/>
  <c r="DD320" i="64" a="1"/>
  <c r="CR455" i="64" a="1"/>
  <c r="CR824" i="64" a="1"/>
  <c r="DB1147" i="64" a="1"/>
  <c r="CR1292" i="64" a="1"/>
  <c r="CQ1346" i="64" a="1"/>
  <c r="CZ967" i="64" a="1"/>
  <c r="CR1041" i="64" a="1"/>
  <c r="CQ526" i="64" a="1"/>
  <c r="CQ1292" i="64" a="1"/>
  <c r="DC344" i="64" a="1"/>
  <c r="CW967" i="64" a="1"/>
  <c r="CW1346" i="64" a="1"/>
  <c r="T431" i="64" a="1"/>
  <c r="CT1041" i="64" a="1"/>
  <c r="X1346" i="64" a="1"/>
  <c r="CQ1111" i="64" a="1"/>
  <c r="CZ1076" i="64" a="1"/>
  <c r="CY431" i="64" a="1"/>
  <c r="V455" i="64" a="1"/>
  <c r="CV502" i="64" a="1"/>
  <c r="U1186" i="64" a="1"/>
  <c r="CO502" i="64" a="1"/>
  <c r="DE455" i="64" a="1"/>
  <c r="CW455" i="64" a="1"/>
  <c r="CY1111" i="64" a="1"/>
  <c r="CX502" i="64" a="1"/>
  <c r="X1866" i="64" a="1"/>
  <c r="CP991" i="64" a="1"/>
  <c r="DJ431" i="64" a="1"/>
  <c r="CZ1013" i="64" a="1"/>
  <c r="X1431" i="64" a="1"/>
  <c r="CX1323" i="64" a="1"/>
  <c r="CX1292" i="64" a="1"/>
  <c r="DG1111" i="64" a="1"/>
  <c r="CU1111" i="64" a="1"/>
  <c r="CV526" i="64" a="1"/>
  <c r="DC1323" i="64" a="1"/>
  <c r="T477" i="64" a="1"/>
  <c r="U943" i="64" a="1"/>
  <c r="DH1323" i="64" a="1"/>
  <c r="CV320" i="64" a="1"/>
  <c r="V344" i="64" a="1"/>
  <c r="DK344" i="64" a="1"/>
  <c r="BN588" i="64" a="1"/>
  <c r="DJ1041" i="64" a="1"/>
  <c r="CP1292" i="64" a="1"/>
  <c r="CP1013" i="64" a="1"/>
  <c r="DC1111" i="64" a="1"/>
  <c r="CO1013" i="64" a="1"/>
  <c r="DJ943" i="64" a="1"/>
  <c r="U431" i="64" a="1"/>
  <c r="CS1013" i="64" a="1"/>
  <c r="BM852" i="64" a="1"/>
  <c r="CO967" i="64" a="1"/>
  <c r="DA1323" i="64" a="1"/>
  <c r="Y1920" i="64" a="1"/>
  <c r="CW1323" i="64" a="1"/>
  <c r="DI967" i="64" a="1"/>
  <c r="W344" i="64" a="1"/>
  <c r="CS1292" i="64" a="1"/>
  <c r="CZ1186" i="64" a="1"/>
  <c r="CS431" i="64" a="1"/>
  <c r="DD502" i="64" a="1"/>
  <c r="CT1186" i="64" a="1"/>
  <c r="DC1292" i="64" a="1"/>
  <c r="CV455" i="64" a="1"/>
  <c r="DG1147" i="64" a="1"/>
  <c r="DK502" i="64" a="1"/>
  <c r="DA1076" i="64" a="1"/>
  <c r="DJ967" i="64" a="1"/>
  <c r="DI1076" i="64" a="1"/>
  <c r="DG526" i="64" a="1"/>
  <c r="DE1292" i="64" a="1"/>
  <c r="CX1076" i="64" a="1"/>
  <c r="CS320" i="64" a="1"/>
  <c r="T943" i="64" a="1"/>
  <c r="DC502" i="64" a="1"/>
  <c r="CU1076" i="64" a="1"/>
  <c r="DK1186" i="64" a="1"/>
  <c r="DC526" i="64" a="1"/>
  <c r="DK1147" i="64" a="1"/>
  <c r="DB943" i="64" a="1"/>
  <c r="DA1292" i="64" a="1"/>
  <c r="DG1346" i="64" a="1"/>
  <c r="DB455" i="64" a="1"/>
  <c r="DD1147" i="64" a="1"/>
  <c r="CY1041" i="64" a="1"/>
  <c r="CP526" i="64" a="1"/>
  <c r="CO1186" i="64" a="1"/>
  <c r="DE1013" i="64" a="1"/>
  <c r="DK1076" i="64" a="1"/>
  <c r="DB1076" i="64" a="1"/>
  <c r="DG1323" i="64" a="1"/>
  <c r="V824" i="64" a="1"/>
  <c r="CO1147" i="64" a="1"/>
  <c r="CQ1013" i="64" a="1"/>
  <c r="CX991" i="64" a="1"/>
  <c r="DE344" i="64" a="1"/>
  <c r="DC991" i="64" a="1"/>
  <c r="DG1041" i="64" a="1"/>
  <c r="DC1076" i="64" a="1"/>
  <c r="DB320" i="64" a="1"/>
  <c r="CO824" i="64" a="1"/>
  <c r="DD526" i="64" a="1"/>
  <c r="CT1111" i="64" a="1"/>
  <c r="S320" i="64" a="1"/>
  <c r="CS1186" i="64" a="1"/>
  <c r="X320" i="64" a="1"/>
  <c r="CO344" i="64" a="1"/>
  <c r="DB967" i="64" a="1"/>
  <c r="CT455" i="64" a="1"/>
  <c r="CO455" i="64" a="1"/>
  <c r="DF991" i="64" a="1"/>
  <c r="DD1346" i="64" a="1"/>
  <c r="DD1111" i="64" a="1"/>
  <c r="DG431" i="64" a="1"/>
  <c r="DD943" i="64" a="1"/>
  <c r="DA1041" i="64" a="1"/>
  <c r="CT967" i="64" a="1"/>
  <c r="CV1147" i="64" a="1"/>
  <c r="X1845" i="64" a="1"/>
  <c r="DG344" i="64" a="1"/>
  <c r="CU344" i="64" a="1"/>
  <c r="CZ824" i="64" a="1"/>
  <c r="X367" i="64" a="1"/>
  <c r="DJ320" i="64" a="1"/>
  <c r="CS455" i="64" a="1"/>
  <c r="CV991" i="64" a="1"/>
  <c r="X1323" i="64" a="1"/>
  <c r="CR526" i="64" a="1"/>
  <c r="CT1346" i="64" a="1"/>
  <c r="DA1346" i="64" a="1"/>
  <c r="CU502" i="64" a="1"/>
  <c r="DF967" i="64" a="1"/>
  <c r="T1186" i="64" a="1"/>
  <c r="CT943" i="64" a="1"/>
  <c r="S824" i="64" a="1"/>
  <c r="CQ431" i="64" a="1"/>
  <c r="CV943" i="64" a="1"/>
  <c r="CW1013" i="64" a="1"/>
  <c r="CZ943" i="64" a="1"/>
  <c r="X344" i="64" a="1"/>
  <c r="DB1292" i="64" a="1"/>
  <c r="DH1346" i="64" a="1"/>
  <c r="CY967" i="64" a="1"/>
  <c r="DB502" i="64" a="1"/>
  <c r="CT1076" i="64" a="1"/>
  <c r="CQ1041" i="64" a="1"/>
  <c r="CS1076" i="64" a="1"/>
  <c r="CV1323" i="64" a="1"/>
  <c r="CU1186" i="64" a="1"/>
  <c r="V1346" i="64" a="1"/>
  <c r="W1323" i="64" a="1"/>
  <c r="DG1013" i="64" a="1"/>
  <c r="CZ1346" i="64" a="1"/>
  <c r="DH1041" i="64" a="1"/>
  <c r="CV1346" i="64" a="1"/>
  <c r="CT526" i="64" a="1"/>
  <c r="DG1076" i="64" a="1"/>
  <c r="CU455" i="64" a="1"/>
  <c r="DF502" i="64" a="1"/>
  <c r="DI1323" i="64" a="1"/>
  <c r="DE320" i="64" a="1"/>
  <c r="DC1041" i="64" a="1"/>
  <c r="DH943" i="64" a="1"/>
  <c r="DI1147" i="64" a="1"/>
  <c r="CQ943" i="64" a="1"/>
  <c r="DK1346" i="64" a="1"/>
  <c r="DD1323" i="64" a="1"/>
  <c r="DB824" i="64" a="1"/>
  <c r="CX967" i="64" a="1"/>
  <c r="CO1076" i="64" a="1"/>
  <c r="DK455" i="64" a="1"/>
  <c r="DE1041" i="64" a="1"/>
  <c r="CZ1323" i="64" a="1"/>
  <c r="DI344" i="64" a="1"/>
  <c r="DK1292" i="64" a="1"/>
  <c r="DA502" i="64" a="1"/>
  <c r="W431" i="64" a="1"/>
  <c r="CU943" i="64" a="1"/>
  <c r="DJ1076" i="64" a="1"/>
  <c r="X1430" i="64" a="1"/>
  <c r="CW344" i="64" a="1"/>
  <c r="U455" i="64" a="1"/>
  <c r="W1186" i="64" a="1"/>
  <c r="DI1186" i="64" a="1"/>
  <c r="DF431" i="64" a="1"/>
  <c r="S344" i="64" a="1"/>
  <c r="DB1041" i="64" a="1"/>
  <c r="DB991" i="64" a="1"/>
  <c r="X824" i="64" a="1"/>
  <c r="CT1147" i="64" a="1"/>
  <c r="CS967" i="64" a="1"/>
  <c r="CX1147" i="64" a="1"/>
  <c r="CZ1111" i="64" a="1"/>
  <c r="CS502" i="64" a="1"/>
  <c r="DD824" i="64" a="1"/>
  <c r="DC320" i="64" a="1"/>
  <c r="DG502" i="64" a="1"/>
  <c r="DA344" i="64" a="1"/>
  <c r="CT1013" i="64" a="1"/>
  <c r="CS1147" i="64" a="1"/>
  <c r="V1186" i="64" a="1"/>
  <c r="CV1013" i="64" a="1"/>
  <c r="CP1147" i="64" a="1"/>
  <c r="DH431" i="64" a="1"/>
  <c r="DC1186" i="64" a="1"/>
  <c r="DI526" i="64" a="1"/>
  <c r="CQ455" i="64" a="1"/>
  <c r="CQ1147" i="64" a="1"/>
  <c r="CP431" i="64" a="1"/>
  <c r="CP344" i="64" a="1"/>
  <c r="CQ344" i="64" a="1"/>
  <c r="DH526" i="64" a="1"/>
  <c r="CS991" i="64" a="1"/>
  <c r="BL853" i="64" a="1"/>
  <c r="DK1013" i="64" a="1"/>
  <c r="DG320" i="64" a="1"/>
  <c r="DD1013" i="64" a="1"/>
  <c r="CP455" i="64" a="1"/>
  <c r="DB344" i="64" a="1"/>
  <c r="CU320" i="64" a="1"/>
  <c r="S1346" i="64" a="1"/>
  <c r="DH344" i="64" a="1"/>
  <c r="CR1186" i="64" a="1"/>
  <c r="CS1041" i="64" a="1"/>
  <c r="DI824" i="64" a="1"/>
  <c r="CR320" i="64" a="1"/>
  <c r="V1323" i="64" a="1"/>
  <c r="CS1323" i="64" a="1"/>
  <c r="DF344" i="64" a="1"/>
  <c r="CP502" i="64" a="1"/>
  <c r="CY1323" i="64" a="1"/>
  <c r="DJ1292" i="64" a="1"/>
  <c r="DE1323" i="64" a="1"/>
  <c r="CT502" i="64" a="1"/>
  <c r="CU1323" i="64" a="1"/>
  <c r="DC943" i="64" a="1"/>
  <c r="DB1186" i="64" a="1"/>
  <c r="CQ991" i="64" a="1"/>
  <c r="CP320" i="64" a="1"/>
  <c r="S455" i="64" a="1"/>
  <c r="DI1292" i="64" a="1"/>
  <c r="CP1111" i="64" a="1"/>
  <c r="DI1013" i="64" a="1"/>
  <c r="DC431" i="64" a="1"/>
  <c r="CR502" i="64" a="1"/>
  <c r="CO1292" i="64" a="1"/>
  <c r="DE502" i="64" a="1"/>
  <c r="CW431" i="64" a="1"/>
  <c r="DC1013" i="64" a="1"/>
  <c r="DH455" i="64" a="1"/>
  <c r="DG455" i="64" a="1"/>
  <c r="DF943" i="64" a="1"/>
  <c r="DD1292" i="64" a="1"/>
  <c r="CX943" i="64" a="1"/>
  <c r="X554" i="64" a="1"/>
  <c r="DH991" i="64" a="1"/>
  <c r="CY1292" i="64" a="1"/>
  <c r="DF1041" i="64" a="1"/>
  <c r="CU824" i="64" a="1"/>
  <c r="CV1076" i="64" a="1"/>
  <c r="DF1013" i="64" a="1"/>
  <c r="CX1186" i="64" a="1"/>
  <c r="CS526" i="64" a="1"/>
  <c r="CS344" i="64" a="1"/>
  <c r="DJ502" i="64" a="1"/>
  <c r="DF1111" i="64" a="1"/>
  <c r="CU1292" i="64" a="1"/>
  <c r="DH1111" i="64" a="1"/>
  <c r="CS943" i="64" a="1"/>
  <c r="DK991" i="64" a="1"/>
  <c r="CV967" i="64" a="1"/>
  <c r="CX344" i="64" a="1"/>
  <c r="U344" i="64" a="1"/>
  <c r="CT1292" i="64" a="1"/>
  <c r="W1346" i="64" a="1"/>
  <c r="CX320" i="64" a="1"/>
  <c r="X943" i="64" a="1"/>
  <c r="X1823" i="64" a="1"/>
  <c r="CU431" i="64" a="1"/>
  <c r="CT1323" i="64" a="1"/>
  <c r="BN628" i="64" a="1"/>
  <c r="DJ344" i="64" a="1"/>
  <c r="DG967" i="64" a="1"/>
  <c r="DI502" i="64" a="1"/>
  <c r="DJ455" i="64" a="1"/>
  <c r="CP1076" i="64" a="1"/>
  <c r="DE1111" i="64" a="1"/>
  <c r="DA991" i="64" a="1"/>
  <c r="CW1111" i="64" a="1"/>
  <c r="DJ991" i="64" a="1"/>
  <c r="CZ502" i="64" a="1"/>
  <c r="CY1186" i="64" a="1"/>
  <c r="DI991" i="64" a="1"/>
  <c r="CZ991" i="64" a="1"/>
  <c r="CQ824" i="64" a="1"/>
  <c r="CW502" i="64" a="1"/>
  <c r="CU1041" i="64" a="1"/>
  <c r="DI455" i="64" a="1"/>
  <c r="U824" i="64" a="1"/>
  <c r="CZ344" i="64" a="1"/>
  <c r="CY1147" i="64" a="1"/>
  <c r="CO526" i="64" a="1"/>
  <c r="DK1041" i="64" a="1"/>
  <c r="CP824" i="64" a="1"/>
  <c r="W455" i="64" a="1"/>
  <c r="CQ502" i="64" a="1"/>
  <c r="CW526" i="64" a="1"/>
  <c r="CR1147" i="64" a="1"/>
  <c r="CZ526" i="64" a="1"/>
  <c r="CZ1292" i="64" a="1"/>
  <c r="CY320" i="64" a="1"/>
  <c r="CP1041" i="64" a="1"/>
  <c r="DD431" i="64" a="1"/>
  <c r="CV344" i="64" a="1"/>
  <c r="CR991" i="64" a="1"/>
  <c r="DA824" i="64" a="1"/>
  <c r="CO1041" i="64" a="1"/>
  <c r="Y1886" i="64" a="1"/>
  <c r="CW320" i="64" a="1"/>
  <c r="CR1323" i="64" a="1"/>
  <c r="DF1147" i="64" a="1"/>
  <c r="DJ1346" i="64" a="1"/>
  <c r="DB1323" i="64" a="1"/>
  <c r="BN850" i="64" a="1"/>
  <c r="CP1323" i="64" a="1"/>
  <c r="CX824" i="64" a="1"/>
  <c r="CZ320" i="64" a="1"/>
  <c r="DI1111" i="64" a="1"/>
  <c r="CV1041" i="64" a="1"/>
  <c r="DF1076" i="64" a="1"/>
  <c r="CR431" i="64" a="1"/>
  <c r="DA1147" i="64" a="1"/>
  <c r="DH1013" i="64" a="1"/>
  <c r="DD455" i="64" a="1"/>
  <c r="DK526" i="64" a="1"/>
  <c r="CW943" i="64" a="1"/>
  <c r="DD1041" i="64" a="1"/>
  <c r="CR1013" i="64" a="1"/>
  <c r="DF1186" i="64" a="1"/>
  <c r="CV1186" i="64" a="1"/>
  <c r="CY991" i="64" a="1"/>
  <c r="DE1076" i="64" a="1"/>
  <c r="CU967" i="64" a="1"/>
  <c r="CU1013" i="64" a="1"/>
  <c r="CR1076" i="64" a="1"/>
  <c r="CY943" i="64" a="1"/>
  <c r="CU991" i="64" a="1"/>
  <c r="DI431" i="64" a="1"/>
  <c r="DA1013" i="64" a="1"/>
  <c r="DD1186" i="64" a="1"/>
  <c r="DH320" i="64" a="1"/>
  <c r="CY502" i="64" a="1"/>
  <c r="CZ1147" i="64" a="1"/>
  <c r="S943" i="64" a="1"/>
  <c r="U1323" i="64" a="1"/>
  <c r="V431" i="64" a="1"/>
  <c r="DE943" i="64" a="1"/>
  <c r="DJ1013" i="64" a="1"/>
  <c r="DJ1147" i="64" a="1"/>
  <c r="W943" i="64" a="1"/>
  <c r="DE1147" i="64" a="1"/>
  <c r="CX1041" i="64" a="1"/>
  <c r="T320" i="64" a="1"/>
  <c r="DB1346" i="64" a="1"/>
  <c r="CY824" i="64" a="1"/>
  <c r="CW1147" i="64" a="1"/>
  <c r="CZ431" i="64" a="1"/>
  <c r="CW1041" i="64" a="1"/>
  <c r="CX1346" i="64" a="1"/>
  <c r="CR344" i="64" a="1"/>
  <c r="DI943" i="64" a="1"/>
  <c r="DD1076" i="64" a="1"/>
  <c r="T1323" i="64" a="1"/>
  <c r="DH824" i="64" a="1"/>
  <c r="W824" i="64" a="1"/>
  <c r="CQ1186" i="64" a="1"/>
  <c r="DC824" i="64" a="1"/>
  <c r="DA1186" i="64" a="1"/>
  <c r="DJ1111" i="64" a="1"/>
  <c r="BR20" i="1151" l="1"/>
  <c r="BL68" i="1151"/>
  <c r="BP32" i="1151"/>
  <c r="BP31" i="1151"/>
  <c r="BP35" i="1151"/>
  <c r="BP33" i="1151"/>
  <c r="BP34" i="1151"/>
  <c r="BQ20" i="1151"/>
  <c r="BK69" i="1151"/>
  <c r="BO34" i="1151"/>
  <c r="BO32" i="1151"/>
  <c r="BO33" i="1151"/>
  <c r="BO35" i="1151"/>
  <c r="BO31" i="1151"/>
  <c r="BS8" i="1151"/>
  <c r="BM68" i="1151"/>
  <c r="BN50" i="1151"/>
  <c r="BN65" i="1151"/>
  <c r="BT25" i="1151"/>
  <c r="BT42" i="1151"/>
  <c r="BT41" i="1151"/>
  <c r="BT39" i="1151"/>
  <c r="BT40" i="1151"/>
  <c r="BT43" i="1151"/>
  <c r="BT54" i="1151"/>
  <c r="BT57" i="1151"/>
  <c r="BT55" i="1151"/>
  <c r="BT4" i="1151"/>
  <c r="BT56" i="1151"/>
  <c r="BT23" i="1151"/>
  <c r="BT58" i="1151"/>
  <c r="BT17" i="1151"/>
  <c r="BT26" i="1151"/>
  <c r="BT24" i="1151"/>
  <c r="BT27" i="1151"/>
  <c r="BT16" i="1151"/>
  <c r="BS15" i="1151"/>
  <c r="BN47" i="1151"/>
  <c r="BN62" i="1151"/>
  <c r="BV2" i="1151"/>
  <c r="BU3" i="1151"/>
  <c r="BU7" i="1151"/>
  <c r="BU1" i="1151"/>
  <c r="BN49" i="1151"/>
  <c r="BN64" i="1151"/>
  <c r="BN46" i="1151"/>
  <c r="BN61" i="1151"/>
  <c r="BN48" i="1151"/>
  <c r="BN63" i="1151"/>
  <c r="BK699" i="64"/>
  <c r="BL698" i="64"/>
  <c r="BL699" i="64" s="1"/>
  <c r="BN694" i="64"/>
  <c r="BN693" i="64"/>
  <c r="BN692" i="64"/>
  <c r="BN691" i="64"/>
  <c r="BM696" i="64"/>
  <c r="BN695" i="64"/>
  <c r="BO686" i="64" a="1"/>
  <c r="BO686" i="64" s="1"/>
  <c r="BO687" i="64" a="1"/>
  <c r="BO687" i="64" s="1"/>
  <c r="BO688" i="64" a="1"/>
  <c r="BO688" i="64" s="1"/>
  <c r="BO684" i="64" a="1"/>
  <c r="BO684" i="64" s="1"/>
  <c r="BO685" i="64" a="1"/>
  <c r="BO685" i="64" s="1"/>
  <c r="BM681" i="64"/>
  <c r="BN680" i="64"/>
  <c r="BO673" i="64" a="1"/>
  <c r="BO673" i="64" s="1"/>
  <c r="BO669" i="64" a="1"/>
  <c r="BO669" i="64" s="1"/>
  <c r="BO653" i="64" a="1"/>
  <c r="BO653" i="64" s="1"/>
  <c r="BO661" i="64" s="1"/>
  <c r="BO654" i="64" a="1"/>
  <c r="BO654" i="64" s="1"/>
  <c r="BO662" i="64" s="1"/>
  <c r="BO670" i="64" a="1"/>
  <c r="BO670" i="64" s="1"/>
  <c r="BO655" i="64" a="1"/>
  <c r="BO655" i="64" s="1"/>
  <c r="BO663" i="64" s="1"/>
  <c r="BO656" i="64" a="1"/>
  <c r="BO656" i="64" s="1"/>
  <c r="BO664" i="64" s="1"/>
  <c r="BO657" i="64" a="1"/>
  <c r="BO657" i="64" s="1"/>
  <c r="BO665" i="64" s="1"/>
  <c r="BO671" i="64" a="1"/>
  <c r="BO671" i="64" s="1"/>
  <c r="BO672" i="64" a="1"/>
  <c r="BO672" i="64" s="1"/>
  <c r="BN679" i="64"/>
  <c r="BN678" i="64"/>
  <c r="BN677" i="64"/>
  <c r="BN676" i="64"/>
  <c r="BO139" i="64" a="1"/>
  <c r="BO139" i="64" s="1"/>
  <c r="BO138" i="64" s="1"/>
  <c r="BO140" i="64" a="1"/>
  <c r="BO140" i="64" s="1"/>
  <c r="BN141" i="64"/>
  <c r="BN143" i="64" s="1"/>
  <c r="BN850" i="64"/>
  <c r="BN628" i="64"/>
  <c r="BN630" i="64" s="1"/>
  <c r="BL853" i="64"/>
  <c r="BM852" i="64"/>
  <c r="BO262" i="64" a="1"/>
  <c r="BO262" i="64" s="1"/>
  <c r="BO849" i="64" a="1"/>
  <c r="BO849" i="64" s="1"/>
  <c r="BO243" i="64" a="1"/>
  <c r="BO243" i="64" s="1"/>
  <c r="BO629" i="64" a="1"/>
  <c r="BO629" i="64" s="1"/>
  <c r="BO595" i="64" a="1"/>
  <c r="BO595" i="64" s="1"/>
  <c r="BO230" i="64" a="1"/>
  <c r="BO230" i="64" s="1"/>
  <c r="BM592" i="64"/>
  <c r="BN588" i="64"/>
  <c r="BN596" i="64" s="1"/>
  <c r="BO591" i="64" a="1"/>
  <c r="BO591" i="64" s="1"/>
  <c r="BO4" i="64"/>
  <c r="BO587" i="64" a="1"/>
  <c r="BO587" i="64" s="1"/>
  <c r="AD70" i="861"/>
  <c r="BP190" i="64"/>
  <c r="BP7" i="64"/>
  <c r="BO8" i="64" s="1"/>
  <c r="BI46" i="861"/>
  <c r="BI87" i="861" s="1"/>
  <c r="BP3" i="64"/>
  <c r="BP1" i="64"/>
  <c r="BQ2" i="64"/>
  <c r="BO43" i="863"/>
  <c r="BO42" i="863"/>
  <c r="BO21" i="863" s="1"/>
  <c r="BP22" i="864"/>
  <c r="BP20" i="864"/>
  <c r="BP3" i="864"/>
  <c r="BP4" i="864" s="1"/>
  <c r="BQ2" i="864"/>
  <c r="BQ23" i="864" s="1"/>
  <c r="BP21" i="864"/>
  <c r="BP1" i="864"/>
  <c r="BN32" i="861"/>
  <c r="BS3" i="861"/>
  <c r="BR4" i="861"/>
  <c r="BR5" i="861" s="1"/>
  <c r="BR1" i="861"/>
  <c r="BR8" i="861"/>
  <c r="BO57" i="863"/>
  <c r="BP54" i="863" a="1"/>
  <c r="BP54" i="863" s="1"/>
  <c r="BP55" i="863" a="1"/>
  <c r="BP55" i="863" s="1"/>
  <c r="BP52" i="863" a="1"/>
  <c r="BP52" i="863" s="1"/>
  <c r="BP41" i="863"/>
  <c r="BP53" i="863" a="1"/>
  <c r="BP53" i="863" s="1"/>
  <c r="BP56" i="863" a="1"/>
  <c r="BP56" i="863" s="1"/>
  <c r="BP39" i="863"/>
  <c r="BP3" i="863"/>
  <c r="BP1" i="863"/>
  <c r="BP38" i="863"/>
  <c r="BQ2" i="863"/>
  <c r="BQ40" i="863" s="1"/>
  <c r="BO24" i="864"/>
  <c r="BO94" i="861" s="1"/>
  <c r="BO70" i="863" a="1"/>
  <c r="BO70" i="863" s="1"/>
  <c r="BO68" i="863" a="1"/>
  <c r="BO68" i="863" s="1"/>
  <c r="BO66" i="863" a="1"/>
  <c r="BO66" i="863" s="1"/>
  <c r="BO4" i="863"/>
  <c r="Y212" i="64"/>
  <c r="Z208" i="64"/>
  <c r="Z209" i="64"/>
  <c r="Z191" i="64"/>
  <c r="Z192" i="64"/>
  <c r="Z210" i="64"/>
  <c r="Z193" i="64"/>
  <c r="Z211" i="64"/>
  <c r="Y194" i="64"/>
  <c r="BC3" i="860"/>
  <c r="BC4" i="860" s="1"/>
  <c r="BC1" i="860"/>
  <c r="BD2" i="860"/>
  <c r="BC7" i="860"/>
  <c r="X554" i="64"/>
  <c r="X564" i="64" s="1"/>
  <c r="Y558" i="64" a="1"/>
  <c r="Y558" i="64" s="1"/>
  <c r="Y553" i="64" a="1"/>
  <c r="Y553" i="64" s="1"/>
  <c r="X367" i="64"/>
  <c r="W1749" i="64"/>
  <c r="W1750" i="64"/>
  <c r="Y1734" i="64" a="1"/>
  <c r="Y1734" i="64" s="1"/>
  <c r="Y1735" i="64" a="1"/>
  <c r="Y1735" i="64" s="1"/>
  <c r="Y1736" i="64" a="1"/>
  <c r="Y1736" i="64" s="1"/>
  <c r="Y1737" i="64" a="1"/>
  <c r="Y1737" i="64" s="1"/>
  <c r="Y1733" i="64" a="1"/>
  <c r="Y1733" i="64" s="1"/>
  <c r="Y1738" i="64" a="1"/>
  <c r="Y1738" i="64" s="1"/>
  <c r="Y1732" i="64" a="1"/>
  <c r="Y1732" i="64" s="1"/>
  <c r="Y1739" i="64" a="1"/>
  <c r="Y1739" i="64" s="1"/>
  <c r="Y1740" i="64" a="1"/>
  <c r="Y1740" i="64" s="1"/>
  <c r="X1741" i="64"/>
  <c r="V1751" i="64"/>
  <c r="DD1751" i="64"/>
  <c r="DE1749" i="64"/>
  <c r="Y343" i="64" a="1"/>
  <c r="Y343" i="64" s="1"/>
  <c r="Y366" i="64" a="1"/>
  <c r="Y366" i="64" s="1"/>
  <c r="Y365" i="64" a="1"/>
  <c r="Y365" i="64" s="1"/>
  <c r="V344" i="64"/>
  <c r="U344" i="64"/>
  <c r="X344" i="64"/>
  <c r="W344" i="64"/>
  <c r="T344" i="64"/>
  <c r="Y1920" i="64"/>
  <c r="Y1886" i="64"/>
  <c r="CT121" i="64"/>
  <c r="CT124" i="64" s="1"/>
  <c r="CO2104" i="64"/>
  <c r="CP2102" i="64"/>
  <c r="DF1186" i="64"/>
  <c r="DF1200" i="64" s="1"/>
  <c r="CR1186" i="64"/>
  <c r="CR1200" i="64" s="1"/>
  <c r="DI1186" i="64"/>
  <c r="DI1200" i="64" s="1"/>
  <c r="CQ1186" i="64"/>
  <c r="CQ1200" i="64" s="1"/>
  <c r="CV1186" i="64"/>
  <c r="CV1200" i="64" s="1"/>
  <c r="DJ1186" i="64"/>
  <c r="DJ1200" i="64" s="1"/>
  <c r="DA1186" i="64"/>
  <c r="DA1200" i="64" s="1"/>
  <c r="DH1186" i="64"/>
  <c r="DH1200" i="64" s="1"/>
  <c r="DE1186" i="64"/>
  <c r="DE1200" i="64" s="1"/>
  <c r="CP1186" i="64"/>
  <c r="CP1200" i="64" s="1"/>
  <c r="CT1186" i="64"/>
  <c r="CT1200" i="64" s="1"/>
  <c r="CU1186" i="64"/>
  <c r="CU1200" i="64" s="1"/>
  <c r="DG1186" i="64"/>
  <c r="DG1200" i="64" s="1"/>
  <c r="CZ1186" i="64"/>
  <c r="CZ1200" i="64" s="1"/>
  <c r="CY1186" i="64"/>
  <c r="CY1200" i="64" s="1"/>
  <c r="CX1186" i="64"/>
  <c r="CX1200" i="64" s="1"/>
  <c r="CW1186" i="64"/>
  <c r="CW1200" i="64" s="1"/>
  <c r="DB1186" i="64"/>
  <c r="DB1200" i="64" s="1"/>
  <c r="DC1186" i="64"/>
  <c r="DC1200" i="64" s="1"/>
  <c r="DK1186" i="64"/>
  <c r="DK1200" i="64" s="1"/>
  <c r="CS1186" i="64"/>
  <c r="CS1200" i="64" s="1"/>
  <c r="DD1186" i="64"/>
  <c r="DD1200" i="64" s="1"/>
  <c r="CW1147" i="64"/>
  <c r="CX1147" i="64"/>
  <c r="DI1147" i="64"/>
  <c r="CR1147" i="64"/>
  <c r="CZ1147" i="64"/>
  <c r="CS1147" i="64"/>
  <c r="DD1147" i="64"/>
  <c r="DA1147" i="64"/>
  <c r="DB1147" i="64"/>
  <c r="CT1147" i="64"/>
  <c r="DJ1147" i="64"/>
  <c r="DF1147" i="64"/>
  <c r="CY1147" i="64"/>
  <c r="CP1147" i="64"/>
  <c r="CU1147" i="64"/>
  <c r="DE1147" i="64"/>
  <c r="CV1147" i="64"/>
  <c r="DK1147" i="64"/>
  <c r="DG1147" i="64"/>
  <c r="DC1147" i="64"/>
  <c r="CQ1147" i="64"/>
  <c r="DH1147" i="64"/>
  <c r="DF1111" i="64"/>
  <c r="DJ1111" i="64"/>
  <c r="DI1111" i="64"/>
  <c r="DA1111" i="64"/>
  <c r="CU1111" i="64"/>
  <c r="CR1111" i="64"/>
  <c r="DD1111" i="64"/>
  <c r="CX1111" i="64"/>
  <c r="CQ1111" i="64"/>
  <c r="CZ1111" i="64"/>
  <c r="DK1111" i="64"/>
  <c r="CS1111" i="64"/>
  <c r="CY1111" i="64"/>
  <c r="CV1111" i="64"/>
  <c r="DE1111" i="64"/>
  <c r="CW1111" i="64"/>
  <c r="DH1111" i="64"/>
  <c r="DG1111" i="64"/>
  <c r="DC1111" i="64"/>
  <c r="CT1111" i="64"/>
  <c r="CP1111" i="64"/>
  <c r="DB1111" i="64"/>
  <c r="DG1041" i="64"/>
  <c r="CY1041" i="64"/>
  <c r="DH1041" i="64"/>
  <c r="CS1041" i="64"/>
  <c r="CU1041" i="64"/>
  <c r="CW1041" i="64"/>
  <c r="CV1041" i="64"/>
  <c r="CR1041" i="64"/>
  <c r="DK1041" i="64"/>
  <c r="CQ1041" i="64"/>
  <c r="CZ1041" i="64"/>
  <c r="DI1041" i="64"/>
  <c r="CT1041" i="64"/>
  <c r="DJ1041" i="64"/>
  <c r="DA1041" i="64"/>
  <c r="DE1041" i="64"/>
  <c r="DC1041" i="64"/>
  <c r="CX1041" i="64"/>
  <c r="DD1041" i="64"/>
  <c r="DB1041" i="64"/>
  <c r="DF1041" i="64"/>
  <c r="CP1041" i="64"/>
  <c r="DI1666" i="64" a="1"/>
  <c r="DI1666" i="64" s="1"/>
  <c r="DJ1666" i="64" a="1"/>
  <c r="DJ1666" i="64" s="1"/>
  <c r="CO1666" i="64" a="1"/>
  <c r="CO1666" i="64" s="1"/>
  <c r="CP1666" i="64" a="1"/>
  <c r="CP1666" i="64" s="1"/>
  <c r="CT1666" i="64" a="1"/>
  <c r="CT1666" i="64" s="1"/>
  <c r="CX1666" i="64" a="1"/>
  <c r="CX1666" i="64" s="1"/>
  <c r="DB1666" i="64" a="1"/>
  <c r="DB1666" i="64" s="1"/>
  <c r="DF1666" i="64" a="1"/>
  <c r="DF1666" i="64" s="1"/>
  <c r="CQ1666" i="64" a="1"/>
  <c r="CQ1666" i="64" s="1"/>
  <c r="CU1666" i="64" a="1"/>
  <c r="CU1666" i="64" s="1"/>
  <c r="CY1666" i="64" a="1"/>
  <c r="CY1666" i="64" s="1"/>
  <c r="DC1666" i="64" a="1"/>
  <c r="DC1666" i="64" s="1"/>
  <c r="DG1666" i="64" a="1"/>
  <c r="DG1666" i="64" s="1"/>
  <c r="CR1666" i="64" a="1"/>
  <c r="CR1666" i="64" s="1"/>
  <c r="CV1666" i="64" a="1"/>
  <c r="CV1666" i="64" s="1"/>
  <c r="CZ1666" i="64" a="1"/>
  <c r="CZ1666" i="64" s="1"/>
  <c r="DD1666" i="64" a="1"/>
  <c r="DD1666" i="64" s="1"/>
  <c r="DH1666" i="64" a="1"/>
  <c r="DH1666" i="64" s="1"/>
  <c r="CS1666" i="64" a="1"/>
  <c r="CS1666" i="64" s="1"/>
  <c r="CW1666" i="64" a="1"/>
  <c r="CW1666" i="64" s="1"/>
  <c r="DA1666" i="64" a="1"/>
  <c r="DA1666" i="64" s="1"/>
  <c r="DE1666" i="64" a="1"/>
  <c r="DE1666" i="64" s="1"/>
  <c r="DK1666" i="64" a="1"/>
  <c r="DK1666" i="64" s="1"/>
  <c r="X1845" i="64"/>
  <c r="X1823" i="64"/>
  <c r="Y2178" i="64" a="1"/>
  <c r="Y2178" i="64" s="1"/>
  <c r="Y1824" i="64" a="1"/>
  <c r="Y1824" i="64" s="1"/>
  <c r="Y1844" i="64" a="1"/>
  <c r="Y1844" i="64" s="1"/>
  <c r="BI1537" i="64"/>
  <c r="BH1539" i="64"/>
  <c r="BI1516" i="64"/>
  <c r="BI1518" i="64" s="1"/>
  <c r="BJ1494" i="64"/>
  <c r="BJ1496" i="64" s="1"/>
  <c r="U1451" i="64"/>
  <c r="U1452" i="64" s="1"/>
  <c r="T1452" i="64"/>
  <c r="V1440" i="64"/>
  <c r="W1438" i="64"/>
  <c r="W1447" i="64"/>
  <c r="W1439" i="64"/>
  <c r="W1448" i="64"/>
  <c r="Y1444" i="64" a="1"/>
  <c r="Y1444" i="64" s="1"/>
  <c r="Y1443" i="64" a="1"/>
  <c r="Y1443" i="64" s="1"/>
  <c r="V1449" i="64"/>
  <c r="Y1434" i="64" a="1"/>
  <c r="Y1434" i="64" s="1"/>
  <c r="Y1435" i="64" a="1"/>
  <c r="Y1435" i="64" s="1"/>
  <c r="X1431" i="64"/>
  <c r="X1430" i="64"/>
  <c r="Y1425" i="64" a="1"/>
  <c r="Y1425" i="64" s="1"/>
  <c r="Y1426" i="64" a="1"/>
  <c r="Y1426" i="64" s="1"/>
  <c r="X1866" i="64"/>
  <c r="Y1865" i="64" a="1"/>
  <c r="Y1865" i="64" s="1"/>
  <c r="Y429" i="64" a="1"/>
  <c r="Y429" i="64" s="1"/>
  <c r="DF56" i="64"/>
  <c r="DF62" i="64" s="1"/>
  <c r="CT56" i="64"/>
  <c r="CT62" i="64" s="1"/>
  <c r="DD93" i="64"/>
  <c r="DF93" i="64"/>
  <c r="DE93" i="64"/>
  <c r="DB93" i="64"/>
  <c r="DG93" i="64"/>
  <c r="CP93" i="64"/>
  <c r="DA93" i="64"/>
  <c r="CQ93" i="64"/>
  <c r="CX93" i="64"/>
  <c r="DC93" i="64"/>
  <c r="CW93" i="64"/>
  <c r="CV93" i="64"/>
  <c r="CT93" i="64"/>
  <c r="DH93" i="64"/>
  <c r="CU93" i="64"/>
  <c r="CO93" i="64"/>
  <c r="CR93" i="64"/>
  <c r="CS93" i="64"/>
  <c r="CZ93" i="64"/>
  <c r="CY93" i="64"/>
  <c r="DB56" i="64"/>
  <c r="DB62" i="64" s="1"/>
  <c r="DH56" i="64"/>
  <c r="DH62" i="64" s="1"/>
  <c r="CQ56" i="64"/>
  <c r="CQ62" i="64" s="1"/>
  <c r="CO56" i="64"/>
  <c r="CO62" i="64" s="1"/>
  <c r="DG56" i="64"/>
  <c r="DG62" i="64" s="1"/>
  <c r="CY1076" i="64"/>
  <c r="DG1402" i="64"/>
  <c r="DE56" i="64"/>
  <c r="DE62" i="64" s="1"/>
  <c r="CZ56" i="64"/>
  <c r="CZ62" i="64" s="1"/>
  <c r="DA56" i="64"/>
  <c r="DA62" i="64" s="1"/>
  <c r="DG526" i="64"/>
  <c r="CR1292" i="64"/>
  <c r="CR1294" i="64" s="1"/>
  <c r="DE1402" i="64"/>
  <c r="DH320" i="64"/>
  <c r="DH455" i="64"/>
  <c r="DH1013" i="64"/>
  <c r="DH1015" i="64" s="1"/>
  <c r="CV455" i="64"/>
  <c r="DF824" i="64"/>
  <c r="DE1323" i="64"/>
  <c r="CO455" i="64"/>
  <c r="CP1292" i="64"/>
  <c r="CP1294" i="64" s="1"/>
  <c r="DH967" i="64"/>
  <c r="DH969" i="64" s="1"/>
  <c r="CR1402" i="64"/>
  <c r="DF1402" i="64"/>
  <c r="CP1346" i="64"/>
  <c r="DF967" i="64"/>
  <c r="DF969" i="64" s="1"/>
  <c r="CW1346" i="64"/>
  <c r="DE1292" i="64"/>
  <c r="DE1294" i="64" s="1"/>
  <c r="DG455" i="64"/>
  <c r="CR455" i="64"/>
  <c r="CS1402" i="64"/>
  <c r="CX1013" i="64"/>
  <c r="CX1015" i="64" s="1"/>
  <c r="DH526" i="64"/>
  <c r="DC1292" i="64"/>
  <c r="DC1294" i="64" s="1"/>
  <c r="CS56" i="64"/>
  <c r="CS62" i="64" s="1"/>
  <c r="CR320" i="64"/>
  <c r="DF1346" i="64"/>
  <c r="DC1076" i="64"/>
  <c r="CR943" i="64"/>
  <c r="CR945" i="64" s="1"/>
  <c r="CR2159" i="64" s="1"/>
  <c r="DE455" i="64"/>
  <c r="CO1013" i="64"/>
  <c r="CO1015" i="64" s="1"/>
  <c r="CX824" i="64"/>
  <c r="DA1346" i="64"/>
  <c r="DA1076" i="64"/>
  <c r="CU1292" i="64"/>
  <c r="CU1294" i="64" s="1"/>
  <c r="CS526" i="64"/>
  <c r="DA1402" i="64"/>
  <c r="DD1346" i="64"/>
  <c r="DD943" i="64"/>
  <c r="DD945" i="64" s="1"/>
  <c r="DD2159" i="64" s="1"/>
  <c r="CS1013" i="64"/>
  <c r="CS1015" i="64" s="1"/>
  <c r="DC967" i="64"/>
  <c r="DC969" i="64" s="1"/>
  <c r="CX431" i="64"/>
  <c r="DB502" i="64"/>
  <c r="DB504" i="64" s="1"/>
  <c r="CV502" i="64"/>
  <c r="CV504" i="64" s="1"/>
  <c r="CO1323" i="64"/>
  <c r="CV1292" i="64"/>
  <c r="CV1294" i="64" s="1"/>
  <c r="CY431" i="64"/>
  <c r="CU991" i="64"/>
  <c r="CR1346" i="64"/>
  <c r="CP344" i="64"/>
  <c r="CV526" i="64"/>
  <c r="CT967" i="64"/>
  <c r="CT969" i="64" s="1"/>
  <c r="CW1076" i="64"/>
  <c r="DE502" i="64"/>
  <c r="DE504" i="64" s="1"/>
  <c r="CZ1292" i="64"/>
  <c r="CZ1294" i="64" s="1"/>
  <c r="DD502" i="64"/>
  <c r="DD504" i="64" s="1"/>
  <c r="CU943" i="64"/>
  <c r="CU945" i="64" s="1"/>
  <c r="CU2159" i="64" s="1"/>
  <c r="CU526" i="64"/>
  <c r="CO1186" i="64"/>
  <c r="CT344" i="64"/>
  <c r="DE344" i="64"/>
  <c r="DH991" i="64"/>
  <c r="CZ1346" i="64"/>
  <c r="DG502" i="64"/>
  <c r="DG504" i="64" s="1"/>
  <c r="DH1076" i="64"/>
  <c r="CO502" i="64"/>
  <c r="CO504" i="64" s="1"/>
  <c r="CS344" i="64"/>
  <c r="CY967" i="64"/>
  <c r="CY969" i="64" s="1"/>
  <c r="DA431" i="64"/>
  <c r="CS502" i="64"/>
  <c r="CS504" i="64" s="1"/>
  <c r="DC502" i="64"/>
  <c r="DC504" i="64" s="1"/>
  <c r="CW1402" i="64"/>
  <c r="CV344" i="64"/>
  <c r="DC1013" i="64"/>
  <c r="DC1015" i="64" s="1"/>
  <c r="DC1402" i="64"/>
  <c r="CT455" i="64"/>
  <c r="CW502" i="64"/>
  <c r="CW504" i="64" s="1"/>
  <c r="DD1292" i="64"/>
  <c r="DD1294" i="64" s="1"/>
  <c r="DB455" i="64"/>
  <c r="DB1323" i="64"/>
  <c r="DC320" i="64"/>
  <c r="CQ344" i="64"/>
  <c r="CU824" i="64"/>
  <c r="CP943" i="64"/>
  <c r="CP945" i="64" s="1"/>
  <c r="CP2159" i="64" s="1"/>
  <c r="CT1346" i="64"/>
  <c r="CZ1013" i="64"/>
  <c r="CZ1015" i="64" s="1"/>
  <c r="CZ1076" i="64"/>
  <c r="DC1323" i="64"/>
  <c r="DB943" i="64"/>
  <c r="DB945" i="64" s="1"/>
  <c r="DB2159" i="64" s="1"/>
  <c r="CO1292" i="64"/>
  <c r="CO1294" i="64" s="1"/>
  <c r="DB1292" i="64"/>
  <c r="DB1294" i="64" s="1"/>
  <c r="CU455" i="64"/>
  <c r="DG1323" i="64"/>
  <c r="CR991" i="64"/>
  <c r="CO344" i="64"/>
  <c r="DB991" i="64"/>
  <c r="DH1346" i="64"/>
  <c r="CR1323" i="64"/>
  <c r="CU320" i="64"/>
  <c r="DG320" i="64"/>
  <c r="CV1013" i="64"/>
  <c r="CV1015" i="64" s="1"/>
  <c r="DG431" i="64"/>
  <c r="DG430" i="64" s="1"/>
  <c r="DB1013" i="64"/>
  <c r="DB1015" i="64" s="1"/>
  <c r="CV824" i="64"/>
  <c r="CW320" i="64"/>
  <c r="DC526" i="64"/>
  <c r="DH344" i="64"/>
  <c r="DH824" i="64"/>
  <c r="CV1402" i="64"/>
  <c r="CQ1013" i="64"/>
  <c r="CQ1015" i="64" s="1"/>
  <c r="CP1402" i="64"/>
  <c r="CS320" i="64"/>
  <c r="CW526" i="64"/>
  <c r="DB1402" i="64"/>
  <c r="CX526" i="64"/>
  <c r="CX1323" i="64"/>
  <c r="DA526" i="64"/>
  <c r="CQ824" i="64"/>
  <c r="DC1346" i="64"/>
  <c r="CU1013" i="64"/>
  <c r="CU1015" i="64" s="1"/>
  <c r="CW455" i="64"/>
  <c r="CR1076" i="64"/>
  <c r="CO1346" i="64"/>
  <c r="CW1013" i="64"/>
  <c r="CW1015" i="64" s="1"/>
  <c r="CO431" i="64"/>
  <c r="DC991" i="64"/>
  <c r="DD967" i="64"/>
  <c r="DD969" i="64" s="1"/>
  <c r="CW943" i="64"/>
  <c r="CW945" i="64" s="1"/>
  <c r="CW2159" i="64" s="1"/>
  <c r="DA991" i="64"/>
  <c r="DG1292" i="64"/>
  <c r="DG1294" i="64" s="1"/>
  <c r="DG943" i="64"/>
  <c r="DG945" i="64" s="1"/>
  <c r="DG2159" i="64" s="1"/>
  <c r="CZ991" i="64"/>
  <c r="CS991" i="64"/>
  <c r="CX943" i="64"/>
  <c r="CX945" i="64" s="1"/>
  <c r="CX2159" i="64" s="1"/>
  <c r="CY1292" i="64"/>
  <c r="CY1294" i="64" s="1"/>
  <c r="CU1346" i="64"/>
  <c r="CU1323" i="64"/>
  <c r="DA1292" i="64"/>
  <c r="DA1294" i="64" s="1"/>
  <c r="DF526" i="64"/>
  <c r="DG1013" i="64"/>
  <c r="DG1015" i="64" s="1"/>
  <c r="DH1292" i="64"/>
  <c r="DH1294" i="64" s="1"/>
  <c r="CY344" i="64"/>
  <c r="CT526" i="64"/>
  <c r="CT502" i="64"/>
  <c r="CT504" i="64" s="1"/>
  <c r="DH431" i="64"/>
  <c r="DI427" i="64" s="1"/>
  <c r="DE431" i="64"/>
  <c r="DF427" i="64" s="1"/>
  <c r="CQ967" i="64"/>
  <c r="CQ969" i="64" s="1"/>
  <c r="CY824" i="64"/>
  <c r="CX991" i="64"/>
  <c r="CX1402" i="64"/>
  <c r="DB824" i="64"/>
  <c r="DD320" i="64"/>
  <c r="CR1013" i="64"/>
  <c r="CR1015" i="64" s="1"/>
  <c r="DA502" i="64"/>
  <c r="DA504" i="64" s="1"/>
  <c r="DC943" i="64"/>
  <c r="DC945" i="64" s="1"/>
  <c r="DC2159" i="64" s="1"/>
  <c r="CO824" i="64"/>
  <c r="DA1013" i="64"/>
  <c r="DA1015" i="64" s="1"/>
  <c r="CP1323" i="64"/>
  <c r="CO1111" i="64"/>
  <c r="CO526" i="64"/>
  <c r="CV1076" i="64"/>
  <c r="DD526" i="64"/>
  <c r="DB1076" i="64"/>
  <c r="CU344" i="64"/>
  <c r="CX1076" i="64"/>
  <c r="DE1346" i="64"/>
  <c r="DF1292" i="64"/>
  <c r="DF1294" i="64" s="1"/>
  <c r="DF502" i="64"/>
  <c r="DF504" i="64" s="1"/>
  <c r="DF431" i="64"/>
  <c r="DF430" i="64" s="1"/>
  <c r="CP502" i="64"/>
  <c r="CP504" i="64" s="1"/>
  <c r="CT1323" i="64"/>
  <c r="DF1013" i="64"/>
  <c r="DF1015" i="64" s="1"/>
  <c r="CS1323" i="64"/>
  <c r="CV431" i="64"/>
  <c r="DC824" i="64"/>
  <c r="DG824" i="64"/>
  <c r="DA455" i="64"/>
  <c r="CT431" i="64"/>
  <c r="CO320" i="64"/>
  <c r="DG991" i="64"/>
  <c r="CO943" i="64"/>
  <c r="CO945" i="64" s="1"/>
  <c r="CO2159" i="64" s="1"/>
  <c r="CQ943" i="64"/>
  <c r="CQ945" i="64" s="1"/>
  <c r="CQ2159" i="64" s="1"/>
  <c r="CW991" i="64"/>
  <c r="CY1013" i="64"/>
  <c r="CY1015" i="64" s="1"/>
  <c r="CX320" i="64"/>
  <c r="CR502" i="64"/>
  <c r="CR504" i="64" s="1"/>
  <c r="CS943" i="64"/>
  <c r="CS945" i="64" s="1"/>
  <c r="CS2159" i="64" s="1"/>
  <c r="CP431" i="64"/>
  <c r="CZ431" i="64"/>
  <c r="CX1346" i="64"/>
  <c r="CT1013" i="64"/>
  <c r="CT1015" i="64" s="1"/>
  <c r="CQ502" i="64"/>
  <c r="CQ504" i="64" s="1"/>
  <c r="CU967" i="64"/>
  <c r="CU969" i="64" s="1"/>
  <c r="CP991" i="64"/>
  <c r="CS967" i="64"/>
  <c r="CS969" i="64" s="1"/>
  <c r="CX1292" i="64"/>
  <c r="CX1294" i="64" s="1"/>
  <c r="CZ1323" i="64"/>
  <c r="DB967" i="64"/>
  <c r="DB969" i="64" s="1"/>
  <c r="CQ991" i="64"/>
  <c r="CW967" i="64"/>
  <c r="CW969" i="64" s="1"/>
  <c r="CU1076" i="64"/>
  <c r="CW1292" i="64"/>
  <c r="CW1294" i="64" s="1"/>
  <c r="DC455" i="64"/>
  <c r="DD1323" i="64"/>
  <c r="CP526" i="64"/>
  <c r="CQ1292" i="64"/>
  <c r="CQ1294" i="64" s="1"/>
  <c r="CY502" i="64"/>
  <c r="CY504" i="64" s="1"/>
  <c r="DF344" i="64"/>
  <c r="DH943" i="64"/>
  <c r="DH945" i="64" s="1"/>
  <c r="DH2159" i="64" s="1"/>
  <c r="CZ1402" i="64"/>
  <c r="CP1013" i="64"/>
  <c r="CP1015" i="64" s="1"/>
  <c r="CV1323" i="64"/>
  <c r="CS455" i="64"/>
  <c r="DE320" i="64"/>
  <c r="DG967" i="64"/>
  <c r="DG969" i="64" s="1"/>
  <c r="DG1346" i="64"/>
  <c r="DB431" i="64"/>
  <c r="CT1292" i="64"/>
  <c r="CT1294" i="64" s="1"/>
  <c r="CT1402" i="64"/>
  <c r="DF1076" i="64"/>
  <c r="CV991" i="64"/>
  <c r="CP455" i="64"/>
  <c r="CV943" i="64"/>
  <c r="CV945" i="64" s="1"/>
  <c r="CV2159" i="64" s="1"/>
  <c r="CY943" i="64"/>
  <c r="CY945" i="64" s="1"/>
  <c r="CY2159" i="64" s="1"/>
  <c r="CR431" i="64"/>
  <c r="CX455" i="64"/>
  <c r="CZ502" i="64"/>
  <c r="CZ504" i="64" s="1"/>
  <c r="CX502" i="64"/>
  <c r="CX504" i="64" s="1"/>
  <c r="CU431" i="64"/>
  <c r="CQ455" i="64"/>
  <c r="CT943" i="64"/>
  <c r="CT945" i="64" s="1"/>
  <c r="CT2159" i="64" s="1"/>
  <c r="DC431" i="64"/>
  <c r="CO967" i="64"/>
  <c r="CO969" i="64" s="1"/>
  <c r="CS1292" i="64"/>
  <c r="CS1294" i="64" s="1"/>
  <c r="DC344" i="64"/>
  <c r="DD1013" i="64"/>
  <c r="DD1015" i="64" s="1"/>
  <c r="DA344" i="64"/>
  <c r="CR526" i="64"/>
  <c r="CX967" i="64"/>
  <c r="CX969" i="64" s="1"/>
  <c r="CR344" i="64"/>
  <c r="DA943" i="64"/>
  <c r="DA945" i="64" s="1"/>
  <c r="DA2159" i="64" s="1"/>
  <c r="CT320" i="64"/>
  <c r="DD455" i="64"/>
  <c r="CP967" i="64"/>
  <c r="CP969" i="64" s="1"/>
  <c r="CU502" i="64"/>
  <c r="CU504" i="64" s="1"/>
  <c r="DH502" i="64"/>
  <c r="DH504" i="64" s="1"/>
  <c r="DF943" i="64"/>
  <c r="DF945" i="64" s="1"/>
  <c r="DF2159" i="64" s="1"/>
  <c r="CQ431" i="64"/>
  <c r="CZ943" i="64"/>
  <c r="CZ945" i="64" s="1"/>
  <c r="CZ2159" i="64" s="1"/>
  <c r="DE824" i="64"/>
  <c r="CQ1402" i="64"/>
  <c r="CQ1346" i="64"/>
  <c r="CV1346" i="64"/>
  <c r="DG1076" i="64"/>
  <c r="DE1013" i="64"/>
  <c r="DE1015" i="64" s="1"/>
  <c r="DA1323" i="64"/>
  <c r="CV967" i="64"/>
  <c r="CV969" i="64" s="1"/>
  <c r="DE967" i="64"/>
  <c r="DE969" i="64" s="1"/>
  <c r="DF991" i="64"/>
  <c r="DE1076" i="64"/>
  <c r="DE526" i="64"/>
  <c r="DE991" i="64"/>
  <c r="CS431" i="64"/>
  <c r="DA320" i="64"/>
  <c r="CP1076" i="64"/>
  <c r="CV320" i="64"/>
  <c r="CY1323" i="64"/>
  <c r="CT991" i="64"/>
  <c r="CZ344" i="64"/>
  <c r="CP824" i="64"/>
  <c r="DD431" i="64"/>
  <c r="DD1076" i="64"/>
  <c r="CS824" i="64"/>
  <c r="CY1346" i="64"/>
  <c r="CZ320" i="64"/>
  <c r="CY1402" i="64"/>
  <c r="DB1346" i="64"/>
  <c r="DD344" i="64"/>
  <c r="DB320" i="64"/>
  <c r="CZ526" i="64"/>
  <c r="DA967" i="64"/>
  <c r="DA969" i="64" s="1"/>
  <c r="CR967" i="64"/>
  <c r="CR969" i="64" s="1"/>
  <c r="CO1076" i="64"/>
  <c r="CO1084" i="64" s="1"/>
  <c r="CY455" i="64"/>
  <c r="DH1323" i="64"/>
  <c r="CO991" i="64"/>
  <c r="CQ1323" i="64"/>
  <c r="DH1402" i="64"/>
  <c r="CZ967" i="64"/>
  <c r="CZ969" i="64" s="1"/>
  <c r="DG344" i="64"/>
  <c r="DD991" i="64"/>
  <c r="CZ824" i="64"/>
  <c r="CY320" i="64"/>
  <c r="DF455" i="64"/>
  <c r="CR824" i="64"/>
  <c r="CX344" i="64"/>
  <c r="DB526" i="64"/>
  <c r="DD824" i="64"/>
  <c r="CS1346" i="64"/>
  <c r="CW431" i="64"/>
  <c r="CS1076" i="64"/>
  <c r="CO1402" i="64"/>
  <c r="CT824" i="64"/>
  <c r="CZ455" i="64"/>
  <c r="CT1076" i="64"/>
  <c r="CU1402" i="64"/>
  <c r="CW824" i="64"/>
  <c r="CW1323" i="64"/>
  <c r="DB344" i="64"/>
  <c r="CO1147" i="64"/>
  <c r="CO1041" i="64"/>
  <c r="CQ526" i="64"/>
  <c r="CY991" i="64"/>
  <c r="CW344" i="64"/>
  <c r="DD1402" i="64"/>
  <c r="DE943" i="64"/>
  <c r="DE945" i="64" s="1"/>
  <c r="DE2159" i="64" s="1"/>
  <c r="CP320" i="64"/>
  <c r="DA824" i="64"/>
  <c r="DF320" i="64"/>
  <c r="CQ320" i="64"/>
  <c r="CQ1076" i="64"/>
  <c r="CY526" i="64"/>
  <c r="DF1323" i="64"/>
  <c r="CU56" i="64"/>
  <c r="CU62" i="64" s="1"/>
  <c r="DD56" i="64"/>
  <c r="DD62" i="64" s="1"/>
  <c r="CR56" i="64"/>
  <c r="CR62" i="64" s="1"/>
  <c r="CW56" i="64"/>
  <c r="CW62" i="64" s="1"/>
  <c r="CV56" i="64"/>
  <c r="CV62" i="64" s="1"/>
  <c r="CY56" i="64"/>
  <c r="CY62" i="64" s="1"/>
  <c r="DC56" i="64"/>
  <c r="DC62" i="64" s="1"/>
  <c r="CP56" i="64"/>
  <c r="CP62" i="64" s="1"/>
  <c r="CX56" i="64"/>
  <c r="CX62" i="64" s="1"/>
  <c r="S93" i="64"/>
  <c r="U93" i="64"/>
  <c r="W93" i="64"/>
  <c r="T93" i="64"/>
  <c r="V93" i="64"/>
  <c r="W56" i="64"/>
  <c r="W62" i="64" s="1"/>
  <c r="DK56" i="64"/>
  <c r="DK62" i="64" s="1"/>
  <c r="W1604" i="64"/>
  <c r="W824" i="64"/>
  <c r="W455" i="64"/>
  <c r="W320" i="64"/>
  <c r="V56" i="64"/>
  <c r="V62" i="64" s="1"/>
  <c r="DI344" i="64"/>
  <c r="DJ455" i="64"/>
  <c r="V431" i="64"/>
  <c r="DK1076" i="64"/>
  <c r="T943" i="64"/>
  <c r="U1346" i="64"/>
  <c r="DI991" i="64"/>
  <c r="T320" i="64"/>
  <c r="DJ967" i="64"/>
  <c r="DJ969" i="64" s="1"/>
  <c r="DJ1076" i="64"/>
  <c r="DK502" i="64"/>
  <c r="DK504" i="64" s="1"/>
  <c r="DK431" i="64"/>
  <c r="DL427" i="64" s="1"/>
  <c r="DK320" i="64"/>
  <c r="DJ502" i="64"/>
  <c r="DJ504" i="64" s="1"/>
  <c r="S1323" i="64"/>
  <c r="S455" i="64"/>
  <c r="U455" i="64"/>
  <c r="DK1346" i="64"/>
  <c r="S344" i="64"/>
  <c r="DJ1402" i="64"/>
  <c r="S1186" i="64"/>
  <c r="DK1402" i="64"/>
  <c r="DK991" i="64"/>
  <c r="DK1292" i="64"/>
  <c r="DK1294" i="64" s="1"/>
  <c r="DJ526" i="64"/>
  <c r="T477" i="64"/>
  <c r="DK967" i="64"/>
  <c r="DK969" i="64" s="1"/>
  <c r="U943" i="64"/>
  <c r="U1186" i="64"/>
  <c r="DK1013" i="64"/>
  <c r="DK1015" i="64" s="1"/>
  <c r="DJ344" i="64"/>
  <c r="W1186" i="64"/>
  <c r="W943" i="64"/>
  <c r="DI431" i="64"/>
  <c r="DI1292" i="64"/>
  <c r="DI1294" i="64" s="1"/>
  <c r="DI320" i="64"/>
  <c r="DI824" i="64"/>
  <c r="DI526" i="64"/>
  <c r="T455" i="64"/>
  <c r="DJ1292" i="64"/>
  <c r="DJ1294" i="64" s="1"/>
  <c r="V1323" i="64"/>
  <c r="DJ991" i="64"/>
  <c r="DK824" i="64"/>
  <c r="DI1076" i="64"/>
  <c r="DJ1013" i="64"/>
  <c r="DJ1015" i="64" s="1"/>
  <c r="DJ943" i="64"/>
  <c r="DJ945" i="64" s="1"/>
  <c r="DJ2159" i="64" s="1"/>
  <c r="T1346" i="64"/>
  <c r="DI967" i="64"/>
  <c r="DI969" i="64" s="1"/>
  <c r="S824" i="64"/>
  <c r="S320" i="64"/>
  <c r="DI1323" i="64"/>
  <c r="V320" i="64"/>
  <c r="U320" i="64"/>
  <c r="V824" i="64"/>
  <c r="U824" i="64"/>
  <c r="U1323" i="64"/>
  <c r="W1323" i="64"/>
  <c r="S943" i="64"/>
  <c r="U431" i="64"/>
  <c r="V1346" i="64"/>
  <c r="T1186" i="64"/>
  <c r="V455" i="64"/>
  <c r="DI455" i="64"/>
  <c r="V1186" i="64"/>
  <c r="DI1013" i="64"/>
  <c r="DI1015" i="64" s="1"/>
  <c r="DJ320" i="64"/>
  <c r="W1346" i="64"/>
  <c r="V943" i="64"/>
  <c r="DJ1323" i="64"/>
  <c r="DI943" i="64"/>
  <c r="DI945" i="64" s="1"/>
  <c r="DI2159" i="64" s="1"/>
  <c r="DK1323" i="64"/>
  <c r="S431" i="64"/>
  <c r="DI1346" i="64"/>
  <c r="T1323" i="64"/>
  <c r="DJ431" i="64"/>
  <c r="DI502" i="64"/>
  <c r="DI504" i="64" s="1"/>
  <c r="DK455" i="64"/>
  <c r="S1346" i="64"/>
  <c r="DJ824" i="64"/>
  <c r="T431" i="64"/>
  <c r="DK526" i="64"/>
  <c r="DK344" i="64"/>
  <c r="DJ1346" i="64"/>
  <c r="W431" i="64"/>
  <c r="DK943" i="64"/>
  <c r="DK945" i="64" s="1"/>
  <c r="DK2159" i="64" s="1"/>
  <c r="T824" i="64"/>
  <c r="DI1402" i="64"/>
  <c r="S1574" i="64"/>
  <c r="X1575" i="64" s="1" a="1"/>
  <c r="X1575" i="64" s="1"/>
  <c r="S1571" i="64"/>
  <c r="DJ93" i="64"/>
  <c r="U476" i="64" a="1"/>
  <c r="U476" i="64" s="1"/>
  <c r="DI93" i="64"/>
  <c r="S1607" i="64"/>
  <c r="S1604" i="64"/>
  <c r="S1605" i="64" s="1"/>
  <c r="T1602" i="64" s="1"/>
  <c r="T1604" i="64"/>
  <c r="U1604" i="64"/>
  <c r="V1604" i="64"/>
  <c r="U56" i="64"/>
  <c r="U62" i="64" s="1"/>
  <c r="S56" i="64"/>
  <c r="S62" i="64" s="1"/>
  <c r="DK93" i="64"/>
  <c r="Z1635" i="64"/>
  <c r="Z1636" i="64" s="1"/>
  <c r="DJ56" i="64"/>
  <c r="DJ62" i="64" s="1"/>
  <c r="DI56" i="64"/>
  <c r="DI62" i="64" s="1"/>
  <c r="T56" i="64"/>
  <c r="T62" i="64" s="1"/>
  <c r="X943" i="64"/>
  <c r="X1346" i="64"/>
  <c r="X1186" i="64"/>
  <c r="X1323" i="64"/>
  <c r="X824" i="64"/>
  <c r="X455" i="64"/>
  <c r="X320" i="64"/>
  <c r="X431" i="64"/>
  <c r="X1639" i="64"/>
  <c r="X1604" i="64"/>
  <c r="Y424" i="64" a="1"/>
  <c r="Y424" i="64" s="1"/>
  <c r="Y75" i="64" a="1"/>
  <c r="Y75" i="64" s="1"/>
  <c r="Y342" i="64" a="1"/>
  <c r="Y342" i="64" s="1"/>
  <c r="Y55" i="64" a="1"/>
  <c r="Y55" i="64" s="1"/>
  <c r="Y59" i="64" a="1"/>
  <c r="Y59" i="64" s="1"/>
  <c r="Y60" i="64" a="1"/>
  <c r="Y60" i="64" s="1"/>
  <c r="X56" i="64"/>
  <c r="Y54" i="64" a="1"/>
  <c r="Y54" i="64" s="1"/>
  <c r="Y53" i="64" a="1"/>
  <c r="Y53" i="64" s="1"/>
  <c r="Y454" i="64" a="1"/>
  <c r="Y454" i="64" s="1"/>
  <c r="Y2075" i="64" a="1"/>
  <c r="Y2075" i="64" s="1"/>
  <c r="Y2152" i="64" a="1"/>
  <c r="Y2152" i="64" s="1"/>
  <c r="Y2126" i="64" a="1"/>
  <c r="Y2126" i="64" s="1"/>
  <c r="Y2101" i="64" a="1"/>
  <c r="Y2101" i="64" s="1"/>
  <c r="Y1322" i="64" a="1"/>
  <c r="Y1322" i="64" s="1"/>
  <c r="X93" i="64"/>
  <c r="Y90" i="64" a="1"/>
  <c r="Y90" i="64" s="1"/>
  <c r="Y91" i="64" a="1"/>
  <c r="Y91" i="64" s="1"/>
  <c r="Y92" i="64" a="1"/>
  <c r="Y92" i="64" s="1"/>
  <c r="Y89" i="64" a="1"/>
  <c r="Y89" i="64" s="1"/>
  <c r="Y1267" i="64" a="1"/>
  <c r="Y1267" i="64" s="1"/>
  <c r="Y1268" i="64" s="1"/>
  <c r="Y319" i="64" a="1"/>
  <c r="Y319" i="64" s="1"/>
  <c r="AM1472" i="64"/>
  <c r="AM1474" i="64" s="1"/>
  <c r="Y2202" i="64" a="1"/>
  <c r="Y2202" i="64" s="1"/>
  <c r="Y1187" i="64" a="1"/>
  <c r="Y1187" i="64" s="1"/>
  <c r="X1637" i="64"/>
  <c r="Y1634" i="64" s="1"/>
  <c r="Y1566" i="64" a="1"/>
  <c r="Y1566" i="64" s="1"/>
  <c r="Y1574" i="64" s="1"/>
  <c r="Y1603" i="64" a="1"/>
  <c r="Y1603" i="64" s="1"/>
  <c r="Y1347" i="64" a="1"/>
  <c r="Y1347" i="64" s="1"/>
  <c r="Y1345" i="64" a="1"/>
  <c r="Y1345" i="64" s="1"/>
  <c r="Y1353" i="64" a="1"/>
  <c r="Y1353" i="64" s="1"/>
  <c r="Y942" i="64" a="1"/>
  <c r="Y942" i="64" s="1"/>
  <c r="Y823" i="64" a="1"/>
  <c r="Y823" i="64" s="1"/>
  <c r="DA826" i="64" a="1"/>
  <c r="U826" i="64" a="1"/>
  <c r="Y554" i="64" a="1"/>
  <c r="Y367" i="64" a="1"/>
  <c r="CO826" i="64" a="1"/>
  <c r="Y1186" i="64" a="1"/>
  <c r="DH826" i="64" a="1"/>
  <c r="CS826" i="64" a="1"/>
  <c r="CX826" i="64" a="1"/>
  <c r="T826" i="64" a="1"/>
  <c r="DI826" i="64" a="1"/>
  <c r="S826" i="64" a="1"/>
  <c r="CT826" i="64" a="1"/>
  <c r="DE826" i="64" a="1"/>
  <c r="Y1431" i="64" a="1"/>
  <c r="CP826" i="64" a="1"/>
  <c r="CQ826" i="64" a="1"/>
  <c r="CV826" i="64" a="1"/>
  <c r="Y1845" i="64" a="1"/>
  <c r="BO850" i="64" a="1"/>
  <c r="Y344" i="64" a="1"/>
  <c r="DD826" i="64" a="1"/>
  <c r="Y1866" i="64" a="1"/>
  <c r="CU826" i="64" a="1"/>
  <c r="X826" i="64" a="1"/>
  <c r="Y1823" i="64" a="1"/>
  <c r="Y1430" i="64" a="1"/>
  <c r="Z1886" i="64" a="1"/>
  <c r="DK826" i="64" a="1"/>
  <c r="U477" i="64" a="1"/>
  <c r="DG826" i="64" a="1"/>
  <c r="CW826" i="64" a="1"/>
  <c r="Y431" i="64" a="1"/>
  <c r="CZ826" i="64" a="1"/>
  <c r="DC826" i="64" a="1"/>
  <c r="W826" i="64" a="1"/>
  <c r="V826" i="64" a="1"/>
  <c r="DF826" i="64" a="1"/>
  <c r="Y1323" i="64" a="1"/>
  <c r="Z1920" i="64" a="1"/>
  <c r="BO588" i="64" a="1"/>
  <c r="Y1346" i="64" a="1"/>
  <c r="BO628" i="64" a="1"/>
  <c r="DJ826" i="64" a="1"/>
  <c r="CR826" i="64" a="1"/>
  <c r="CY826" i="64" a="1"/>
  <c r="DB826" i="64" a="1"/>
  <c r="Y455" i="64" a="1"/>
  <c r="BM853" i="64" a="1"/>
  <c r="Y943" i="64" a="1"/>
  <c r="BN852" i="64" a="1"/>
  <c r="Y824" i="64" a="1"/>
  <c r="Y320" i="64" a="1"/>
  <c r="BV1" i="1151" l="1"/>
  <c r="BW2" i="1151"/>
  <c r="BV3" i="1151"/>
  <c r="BV7" i="1151"/>
  <c r="BU8" i="1151" s="1"/>
  <c r="BP64" i="1151"/>
  <c r="BP49" i="1151"/>
  <c r="BP48" i="1151"/>
  <c r="BP63" i="1151"/>
  <c r="BO61" i="1151"/>
  <c r="BO46" i="1151"/>
  <c r="BP50" i="1151"/>
  <c r="BP65" i="1151"/>
  <c r="BO50" i="1151"/>
  <c r="BO65" i="1151"/>
  <c r="BP46" i="1151"/>
  <c r="BP61" i="1151"/>
  <c r="BO48" i="1151"/>
  <c r="BO63" i="1151"/>
  <c r="BO47" i="1151"/>
  <c r="BO62" i="1151"/>
  <c r="BP47" i="1151"/>
  <c r="BP62" i="1151"/>
  <c r="BN66" i="1151"/>
  <c r="BN22" i="861" s="1"/>
  <c r="BT15" i="1151"/>
  <c r="BO64" i="1151"/>
  <c r="BO49" i="1151"/>
  <c r="BN51" i="1151"/>
  <c r="BN17" i="861" s="1"/>
  <c r="BS18" i="1151"/>
  <c r="BL69" i="1151"/>
  <c r="BM69" i="1151"/>
  <c r="BU16" i="1151"/>
  <c r="BU23" i="1151"/>
  <c r="BU26" i="1151"/>
  <c r="BU43" i="1151"/>
  <c r="BU41" i="1151"/>
  <c r="BU39" i="1151"/>
  <c r="BU25" i="1151"/>
  <c r="BU42" i="1151"/>
  <c r="BU40" i="1151"/>
  <c r="BU57" i="1151"/>
  <c r="BU56" i="1151"/>
  <c r="BU54" i="1151"/>
  <c r="BU4" i="1151"/>
  <c r="BU55" i="1151"/>
  <c r="BU17" i="1151"/>
  <c r="BU58" i="1151"/>
  <c r="BU24" i="1151"/>
  <c r="BU27" i="1151"/>
  <c r="BT8" i="1151"/>
  <c r="BQ36" i="1151"/>
  <c r="BR36" i="1151"/>
  <c r="BM698" i="64"/>
  <c r="BM699" i="64" s="1"/>
  <c r="BO692" i="64"/>
  <c r="BN696" i="64"/>
  <c r="BO695" i="64"/>
  <c r="BO694" i="64"/>
  <c r="BO691" i="64"/>
  <c r="BO693" i="64"/>
  <c r="BP687" i="64" a="1"/>
  <c r="BP687" i="64" s="1"/>
  <c r="BP686" i="64" a="1"/>
  <c r="BP686" i="64" s="1"/>
  <c r="BP688" i="64" a="1"/>
  <c r="BP688" i="64" s="1"/>
  <c r="BP684" i="64" a="1"/>
  <c r="BP684" i="64" s="1"/>
  <c r="BP685" i="64" a="1"/>
  <c r="BP685" i="64" s="1"/>
  <c r="BO680" i="64"/>
  <c r="BO677" i="64"/>
  <c r="BN681" i="64"/>
  <c r="BO679" i="64"/>
  <c r="BO678" i="64"/>
  <c r="BP673" i="64" a="1"/>
  <c r="BP673" i="64" s="1"/>
  <c r="BP669" i="64" a="1"/>
  <c r="BP669" i="64" s="1"/>
  <c r="BP653" i="64" a="1"/>
  <c r="BP653" i="64" s="1"/>
  <c r="BP661" i="64" s="1"/>
  <c r="BP654" i="64" a="1"/>
  <c r="BP654" i="64" s="1"/>
  <c r="BP662" i="64" s="1"/>
  <c r="BP670" i="64" a="1"/>
  <c r="BP670" i="64" s="1"/>
  <c r="BP655" i="64" a="1"/>
  <c r="BP655" i="64" s="1"/>
  <c r="BP663" i="64" s="1"/>
  <c r="BP656" i="64" a="1"/>
  <c r="BP656" i="64" s="1"/>
  <c r="BP664" i="64" s="1"/>
  <c r="BP657" i="64" a="1"/>
  <c r="BP657" i="64" s="1"/>
  <c r="BP665" i="64" s="1"/>
  <c r="BP671" i="64" a="1"/>
  <c r="BP671" i="64" s="1"/>
  <c r="BP672" i="64" a="1"/>
  <c r="BP672" i="64" s="1"/>
  <c r="BO676" i="64"/>
  <c r="BP139" i="64" a="1"/>
  <c r="BP139" i="64" s="1"/>
  <c r="BP138" i="64" s="1"/>
  <c r="BP140" i="64" a="1"/>
  <c r="BP140" i="64" s="1"/>
  <c r="BO141" i="64"/>
  <c r="BO143" i="64" s="1"/>
  <c r="BO850" i="64"/>
  <c r="BO628" i="64"/>
  <c r="BO630" i="64" s="1"/>
  <c r="BM853" i="64"/>
  <c r="BN852" i="64"/>
  <c r="BP262" i="64" a="1"/>
  <c r="BP262" i="64" s="1"/>
  <c r="BP849" i="64" a="1"/>
  <c r="BP849" i="64" s="1"/>
  <c r="BP243" i="64" a="1"/>
  <c r="BP243" i="64" s="1"/>
  <c r="BP629" i="64" a="1"/>
  <c r="BP629" i="64" s="1"/>
  <c r="BP595" i="64" a="1"/>
  <c r="BP595" i="64" s="1"/>
  <c r="BP230" i="64" a="1"/>
  <c r="BP230" i="64" s="1"/>
  <c r="BN592" i="64"/>
  <c r="BO588" i="64"/>
  <c r="BO596" i="64" s="1"/>
  <c r="BP591" i="64" a="1"/>
  <c r="BP591" i="64" s="1"/>
  <c r="BP4" i="64"/>
  <c r="BP587" i="64" a="1"/>
  <c r="BP587" i="64" s="1"/>
  <c r="BQ190" i="64"/>
  <c r="BQ7" i="64"/>
  <c r="BP8" i="64" s="1"/>
  <c r="BJ46" i="861"/>
  <c r="BJ87" i="861" s="1"/>
  <c r="BQ3" i="64"/>
  <c r="BR2" i="64"/>
  <c r="BQ1" i="64"/>
  <c r="BP68" i="863" a="1"/>
  <c r="BP68" i="863" s="1"/>
  <c r="BP70" i="863" a="1"/>
  <c r="BP70" i="863" s="1"/>
  <c r="BP66" i="863" a="1"/>
  <c r="BP66" i="863" s="1"/>
  <c r="BP4" i="863"/>
  <c r="BS4" i="861"/>
  <c r="BS5" i="861" s="1"/>
  <c r="BS1" i="861"/>
  <c r="BS8" i="861"/>
  <c r="BT3" i="861"/>
  <c r="BP24" i="864"/>
  <c r="BP94" i="861" s="1"/>
  <c r="BQ22" i="864"/>
  <c r="BQ21" i="864"/>
  <c r="BQ20" i="864"/>
  <c r="BR2" i="864"/>
  <c r="BR23" i="864" s="1"/>
  <c r="BQ1" i="864"/>
  <c r="BQ3" i="864"/>
  <c r="BO32" i="861"/>
  <c r="BQ55" i="863" a="1"/>
  <c r="BQ55" i="863" s="1"/>
  <c r="BQ56" i="863" a="1"/>
  <c r="BQ56" i="863" s="1"/>
  <c r="BQ53" i="863" a="1"/>
  <c r="BQ53" i="863" s="1"/>
  <c r="BQ52" i="863" a="1"/>
  <c r="BQ52" i="863" s="1"/>
  <c r="BQ54" i="863" a="1"/>
  <c r="BQ54" i="863" s="1"/>
  <c r="BQ41" i="863"/>
  <c r="BQ39" i="863"/>
  <c r="BR2" i="863"/>
  <c r="BR40" i="863" s="1"/>
  <c r="BQ38" i="863"/>
  <c r="BQ3" i="863"/>
  <c r="BQ1" i="863"/>
  <c r="BP57" i="863"/>
  <c r="BP42" i="863"/>
  <c r="BP21" i="863" s="1"/>
  <c r="BP43" i="863"/>
  <c r="Z212" i="64"/>
  <c r="Z194" i="64"/>
  <c r="AA208" i="64"/>
  <c r="AA209" i="64"/>
  <c r="AA191" i="64"/>
  <c r="AA210" i="64"/>
  <c r="AA192" i="64"/>
  <c r="AA193" i="64"/>
  <c r="AA211" i="64"/>
  <c r="BD3" i="860"/>
  <c r="BD4" i="860" s="1"/>
  <c r="BE2" i="860"/>
  <c r="BD1" i="860"/>
  <c r="BD7" i="860"/>
  <c r="Y554" i="64"/>
  <c r="Y564" i="64" s="1"/>
  <c r="Z558" i="64" a="1"/>
  <c r="Z558" i="64" s="1"/>
  <c r="Z553" i="64" a="1"/>
  <c r="Z553" i="64" s="1"/>
  <c r="W1751" i="64"/>
  <c r="Y367" i="64"/>
  <c r="X1749" i="64"/>
  <c r="X1744" i="64" a="1"/>
  <c r="X1744" i="64" s="1"/>
  <c r="X1750" i="64" s="1"/>
  <c r="Y1741" i="64"/>
  <c r="Y1744" i="64" s="1" a="1"/>
  <c r="Y1744" i="64" s="1"/>
  <c r="Z1732" i="64" a="1"/>
  <c r="Z1732" i="64" s="1"/>
  <c r="Z1733" i="64" a="1"/>
  <c r="Z1733" i="64" s="1"/>
  <c r="Z1734" i="64" a="1"/>
  <c r="Z1734" i="64" s="1"/>
  <c r="Z1735" i="64" a="1"/>
  <c r="Z1735" i="64" s="1"/>
  <c r="Z1736" i="64" a="1"/>
  <c r="Z1736" i="64" s="1"/>
  <c r="Z1738" i="64" a="1"/>
  <c r="Z1738" i="64" s="1"/>
  <c r="Z1737" i="64" a="1"/>
  <c r="Z1737" i="64" s="1"/>
  <c r="Z1739" i="64" a="1"/>
  <c r="Z1739" i="64" s="1"/>
  <c r="Z1740" i="64" a="1"/>
  <c r="Z1740" i="64" s="1"/>
  <c r="DE1751" i="64"/>
  <c r="DF1749" i="64"/>
  <c r="Z365" i="64" a="1"/>
  <c r="Z365" i="64" s="1"/>
  <c r="Z343" i="64" a="1"/>
  <c r="Z343" i="64" s="1"/>
  <c r="Z366" i="64" a="1"/>
  <c r="Z366" i="64" s="1"/>
  <c r="Y344" i="64"/>
  <c r="Z1886" i="64"/>
  <c r="Z1920" i="64"/>
  <c r="CU121" i="64"/>
  <c r="CU124" i="64" s="1"/>
  <c r="CP1084" i="64"/>
  <c r="CQ2102" i="64"/>
  <c r="CQ2104" i="64" s="1"/>
  <c r="CP2104" i="64"/>
  <c r="CS1201" i="64" a="1"/>
  <c r="CS1201" i="64" s="1"/>
  <c r="CU1201" i="64" a="1"/>
  <c r="CU1201" i="64" s="1"/>
  <c r="DH1201" i="64" a="1"/>
  <c r="DH1201" i="64" s="1"/>
  <c r="DL1201" i="64" a="1"/>
  <c r="DL1201" i="64" s="1"/>
  <c r="DL428" i="64"/>
  <c r="DL432" i="64" s="1"/>
  <c r="DL1044" i="64" a="1"/>
  <c r="DL1044" i="64" s="1"/>
  <c r="DL1079" i="64" a="1"/>
  <c r="DL1079" i="64" s="1"/>
  <c r="DL1150" i="64" a="1"/>
  <c r="DL1150" i="64" s="1"/>
  <c r="DL1114" i="64" a="1"/>
  <c r="DL1114" i="64" s="1"/>
  <c r="DK1201" i="64" a="1"/>
  <c r="DK1201" i="64" s="1"/>
  <c r="DJ1201" i="64" a="1"/>
  <c r="DJ1201" i="64" s="1"/>
  <c r="DI1201" i="64" a="1"/>
  <c r="DI1201" i="64" s="1"/>
  <c r="DG1201" i="64" a="1"/>
  <c r="DG1201" i="64" s="1"/>
  <c r="DE1201" i="64" a="1"/>
  <c r="DE1201" i="64" s="1"/>
  <c r="CZ1201" i="64" a="1"/>
  <c r="CZ1201" i="64" s="1"/>
  <c r="DF1201" i="64" a="1"/>
  <c r="DF1201" i="64" s="1"/>
  <c r="DD1201" i="64" a="1"/>
  <c r="DD1201" i="64" s="1"/>
  <c r="DC1201" i="64" a="1"/>
  <c r="DC1201" i="64" s="1"/>
  <c r="DB1201" i="64" a="1"/>
  <c r="DB1201" i="64" s="1"/>
  <c r="CY1201" i="64" a="1"/>
  <c r="CY1201" i="64" s="1"/>
  <c r="DA1201" i="64" a="1"/>
  <c r="DA1201" i="64" s="1"/>
  <c r="CX1201" i="64" a="1"/>
  <c r="CX1201" i="64" s="1"/>
  <c r="CW1201" i="64" a="1"/>
  <c r="CW1201" i="64" s="1"/>
  <c r="CV1201" i="64" a="1"/>
  <c r="CV1201" i="64" s="1"/>
  <c r="CT1201" i="64" a="1"/>
  <c r="CT1201" i="64" s="1"/>
  <c r="CO1200" i="64"/>
  <c r="CR1201" i="64" s="1" a="1"/>
  <c r="CR1201" i="64" s="1"/>
  <c r="DG1195" i="64"/>
  <c r="DI1150" i="64" a="1"/>
  <c r="DI1150" i="64" s="1"/>
  <c r="CP1150" i="64" a="1"/>
  <c r="CP1150" i="64" s="1"/>
  <c r="CT1150" i="64" a="1"/>
  <c r="CT1150" i="64" s="1"/>
  <c r="CX1150" i="64" a="1"/>
  <c r="CX1150" i="64" s="1"/>
  <c r="DB1150" i="64" a="1"/>
  <c r="DB1150" i="64" s="1"/>
  <c r="DF1150" i="64" a="1"/>
  <c r="DF1150" i="64" s="1"/>
  <c r="CQ1150" i="64" a="1"/>
  <c r="CQ1150" i="64" s="1"/>
  <c r="CU1150" i="64" a="1"/>
  <c r="CU1150" i="64" s="1"/>
  <c r="CY1150" i="64" a="1"/>
  <c r="CY1150" i="64" s="1"/>
  <c r="DC1150" i="64" a="1"/>
  <c r="DC1150" i="64" s="1"/>
  <c r="DG1150" i="64" a="1"/>
  <c r="DG1150" i="64" s="1"/>
  <c r="CR1150" i="64" a="1"/>
  <c r="CR1150" i="64" s="1"/>
  <c r="CV1150" i="64" a="1"/>
  <c r="CV1150" i="64" s="1"/>
  <c r="CZ1150" i="64" a="1"/>
  <c r="CZ1150" i="64" s="1"/>
  <c r="DD1150" i="64" a="1"/>
  <c r="DD1150" i="64" s="1"/>
  <c r="DH1150" i="64" a="1"/>
  <c r="DH1150" i="64" s="1"/>
  <c r="CS1150" i="64" a="1"/>
  <c r="CS1150" i="64" s="1"/>
  <c r="CW1150" i="64" a="1"/>
  <c r="CW1150" i="64" s="1"/>
  <c r="DA1150" i="64" a="1"/>
  <c r="DA1150" i="64" s="1"/>
  <c r="DE1150" i="64" a="1"/>
  <c r="DE1150" i="64" s="1"/>
  <c r="DK1150" i="64" a="1"/>
  <c r="DK1150" i="64" s="1"/>
  <c r="DJ1150" i="64" a="1"/>
  <c r="DJ1150" i="64" s="1"/>
  <c r="CO1150" i="64" a="1"/>
  <c r="CO1150" i="64" s="1"/>
  <c r="CO1156" i="64" s="1"/>
  <c r="CO1155" i="64"/>
  <c r="DJ1114" i="64" a="1"/>
  <c r="DJ1114" i="64" s="1"/>
  <c r="CP1114" i="64" a="1"/>
  <c r="CP1114" i="64" s="1"/>
  <c r="CT1114" i="64" a="1"/>
  <c r="CT1114" i="64" s="1"/>
  <c r="CX1114" i="64" a="1"/>
  <c r="CX1114" i="64" s="1"/>
  <c r="DB1114" i="64" a="1"/>
  <c r="DB1114" i="64" s="1"/>
  <c r="DF1114" i="64" a="1"/>
  <c r="DF1114" i="64" s="1"/>
  <c r="CQ1114" i="64" a="1"/>
  <c r="CQ1114" i="64" s="1"/>
  <c r="CU1114" i="64" a="1"/>
  <c r="CU1114" i="64" s="1"/>
  <c r="CY1114" i="64" a="1"/>
  <c r="CY1114" i="64" s="1"/>
  <c r="DC1114" i="64" a="1"/>
  <c r="DC1114" i="64" s="1"/>
  <c r="DG1114" i="64" a="1"/>
  <c r="DG1114" i="64" s="1"/>
  <c r="CR1114" i="64" a="1"/>
  <c r="CR1114" i="64" s="1"/>
  <c r="CV1114" i="64" a="1"/>
  <c r="CV1114" i="64" s="1"/>
  <c r="CZ1114" i="64" a="1"/>
  <c r="CZ1114" i="64" s="1"/>
  <c r="DD1114" i="64" a="1"/>
  <c r="DD1114" i="64" s="1"/>
  <c r="DH1114" i="64" a="1"/>
  <c r="DH1114" i="64" s="1"/>
  <c r="CS1114" i="64" a="1"/>
  <c r="CS1114" i="64" s="1"/>
  <c r="CW1114" i="64" a="1"/>
  <c r="CW1114" i="64" s="1"/>
  <c r="DA1114" i="64" a="1"/>
  <c r="DA1114" i="64" s="1"/>
  <c r="DE1114" i="64" a="1"/>
  <c r="DE1114" i="64" s="1"/>
  <c r="DI1114" i="64" a="1"/>
  <c r="DI1114" i="64" s="1"/>
  <c r="DK1114" i="64" a="1"/>
  <c r="DK1114" i="64" s="1"/>
  <c r="CO1114" i="64" a="1"/>
  <c r="CO1114" i="64" s="1"/>
  <c r="CO1120" i="64" s="1"/>
  <c r="CO1119" i="64"/>
  <c r="DJ1079" i="64" a="1"/>
  <c r="DJ1079" i="64" s="1"/>
  <c r="CP1079" i="64" a="1"/>
  <c r="CP1079" i="64" s="1"/>
  <c r="CT1079" i="64" a="1"/>
  <c r="CT1079" i="64" s="1"/>
  <c r="CX1079" i="64" a="1"/>
  <c r="CX1079" i="64" s="1"/>
  <c r="DB1079" i="64" a="1"/>
  <c r="DB1079" i="64" s="1"/>
  <c r="DF1079" i="64" a="1"/>
  <c r="DF1079" i="64" s="1"/>
  <c r="CQ1079" i="64" a="1"/>
  <c r="CQ1079" i="64" s="1"/>
  <c r="CU1079" i="64" a="1"/>
  <c r="CU1079" i="64" s="1"/>
  <c r="CY1079" i="64" a="1"/>
  <c r="CY1079" i="64" s="1"/>
  <c r="DC1079" i="64" a="1"/>
  <c r="DC1079" i="64" s="1"/>
  <c r="DG1079" i="64" a="1"/>
  <c r="DG1079" i="64" s="1"/>
  <c r="CR1079" i="64" a="1"/>
  <c r="CR1079" i="64" s="1"/>
  <c r="CV1079" i="64" a="1"/>
  <c r="CV1079" i="64" s="1"/>
  <c r="CZ1079" i="64" a="1"/>
  <c r="CZ1079" i="64" s="1"/>
  <c r="DD1079" i="64" a="1"/>
  <c r="DD1079" i="64" s="1"/>
  <c r="DH1079" i="64" a="1"/>
  <c r="DH1079" i="64" s="1"/>
  <c r="CS1079" i="64" a="1"/>
  <c r="CS1079" i="64" s="1"/>
  <c r="CW1079" i="64" a="1"/>
  <c r="CW1079" i="64" s="1"/>
  <c r="DA1079" i="64" a="1"/>
  <c r="DA1079" i="64" s="1"/>
  <c r="DE1079" i="64" a="1"/>
  <c r="DE1079" i="64" s="1"/>
  <c r="DK1079" i="64" a="1"/>
  <c r="DK1079" i="64" s="1"/>
  <c r="DI1079" i="64" a="1"/>
  <c r="DI1079" i="64" s="1"/>
  <c r="CO1079" i="64" a="1"/>
  <c r="CO1079" i="64" s="1"/>
  <c r="CO1085" i="64" s="1"/>
  <c r="DK1044" i="64" a="1"/>
  <c r="DK1044" i="64" s="1"/>
  <c r="CO1044" i="64" a="1"/>
  <c r="CO1044" i="64" s="1"/>
  <c r="CO1050" i="64" s="1"/>
  <c r="CP1044" i="64" a="1"/>
  <c r="CP1044" i="64" s="1"/>
  <c r="CT1044" i="64" a="1"/>
  <c r="CT1044" i="64" s="1"/>
  <c r="CX1044" i="64" a="1"/>
  <c r="CX1044" i="64" s="1"/>
  <c r="DB1044" i="64" a="1"/>
  <c r="DB1044" i="64" s="1"/>
  <c r="DF1044" i="64" a="1"/>
  <c r="DF1044" i="64" s="1"/>
  <c r="CQ1044" i="64" a="1"/>
  <c r="CQ1044" i="64" s="1"/>
  <c r="CU1044" i="64" a="1"/>
  <c r="CU1044" i="64" s="1"/>
  <c r="CY1044" i="64" a="1"/>
  <c r="CY1044" i="64" s="1"/>
  <c r="DC1044" i="64" a="1"/>
  <c r="DC1044" i="64" s="1"/>
  <c r="DG1044" i="64" a="1"/>
  <c r="DG1044" i="64" s="1"/>
  <c r="CR1044" i="64" a="1"/>
  <c r="CR1044" i="64" s="1"/>
  <c r="CV1044" i="64" a="1"/>
  <c r="CV1044" i="64" s="1"/>
  <c r="CZ1044" i="64" a="1"/>
  <c r="CZ1044" i="64" s="1"/>
  <c r="DD1044" i="64" a="1"/>
  <c r="DD1044" i="64" s="1"/>
  <c r="DH1044" i="64" a="1"/>
  <c r="DH1044" i="64" s="1"/>
  <c r="CS1044" i="64" a="1"/>
  <c r="CS1044" i="64" s="1"/>
  <c r="CW1044" i="64" a="1"/>
  <c r="CW1044" i="64" s="1"/>
  <c r="DA1044" i="64" a="1"/>
  <c r="DA1044" i="64" s="1"/>
  <c r="DE1044" i="64" a="1"/>
  <c r="DE1044" i="64" s="1"/>
  <c r="DJ1044" i="64" a="1"/>
  <c r="DJ1044" i="64" s="1"/>
  <c r="DI1044" i="64" a="1"/>
  <c r="DI1044" i="64" s="1"/>
  <c r="CO1049" i="64"/>
  <c r="Y1845" i="64"/>
  <c r="Y1823" i="64"/>
  <c r="Z2178" i="64" a="1"/>
  <c r="Z2178" i="64" s="1"/>
  <c r="Z1824" i="64" a="1"/>
  <c r="Z1824" i="64" s="1"/>
  <c r="Z1844" i="64" a="1"/>
  <c r="Z1844" i="64" s="1"/>
  <c r="BJ1537" i="64"/>
  <c r="BI1539" i="64"/>
  <c r="BJ1516" i="64"/>
  <c r="BJ1518" i="64" s="1"/>
  <c r="BK1494" i="64"/>
  <c r="BK1496" i="64" s="1"/>
  <c r="W1440" i="64"/>
  <c r="V1451" i="64"/>
  <c r="W1449" i="64"/>
  <c r="X1438" i="64"/>
  <c r="X1447" i="64"/>
  <c r="X1439" i="64"/>
  <c r="X1448" i="64"/>
  <c r="Z1444" i="64" a="1"/>
  <c r="Z1444" i="64" s="1"/>
  <c r="Z1443" i="64" a="1"/>
  <c r="Z1443" i="64" s="1"/>
  <c r="Z1435" i="64" a="1"/>
  <c r="Z1435" i="64" s="1"/>
  <c r="Z1434" i="64" a="1"/>
  <c r="Z1434" i="64" s="1"/>
  <c r="Y1431" i="64"/>
  <c r="Y1430" i="64"/>
  <c r="Z1425" i="64" a="1"/>
  <c r="Z1425" i="64" s="1"/>
  <c r="Z1426" i="64" a="1"/>
  <c r="Z1426" i="64" s="1"/>
  <c r="Y1866" i="64"/>
  <c r="Z1865" i="64" a="1"/>
  <c r="Z1865" i="64" s="1"/>
  <c r="Z429" i="64" a="1"/>
  <c r="Z429" i="64" s="1"/>
  <c r="DF826" i="64"/>
  <c r="DH427" i="64"/>
  <c r="DG427" i="64"/>
  <c r="DG428" i="64" s="1"/>
  <c r="DG432" i="64" s="1"/>
  <c r="DH1195" i="64"/>
  <c r="DF1195" i="64"/>
  <c r="DE430" i="64"/>
  <c r="DH430" i="64"/>
  <c r="DB826" i="64"/>
  <c r="DA826" i="64"/>
  <c r="DD826" i="64"/>
  <c r="CZ826" i="64"/>
  <c r="CX826" i="64"/>
  <c r="CV826" i="64"/>
  <c r="CT826" i="64"/>
  <c r="CS826" i="64"/>
  <c r="DG826" i="64"/>
  <c r="CO826" i="64"/>
  <c r="CY826" i="64"/>
  <c r="CQ826" i="64"/>
  <c r="CR826" i="64"/>
  <c r="DC826" i="64"/>
  <c r="DH826" i="64"/>
  <c r="CU826" i="64"/>
  <c r="CW826" i="64"/>
  <c r="CP826" i="64"/>
  <c r="DE826" i="64"/>
  <c r="CQ1195" i="64"/>
  <c r="CT1195" i="64"/>
  <c r="CS430" i="64"/>
  <c r="CT427" i="64"/>
  <c r="CV427" i="64"/>
  <c r="CU430" i="64"/>
  <c r="CO430" i="64"/>
  <c r="CP427" i="64"/>
  <c r="DB1195" i="64"/>
  <c r="CW1195" i="64"/>
  <c r="CQ430" i="64"/>
  <c r="CR427" i="64"/>
  <c r="CU427" i="64"/>
  <c r="CT430" i="64"/>
  <c r="DA430" i="64"/>
  <c r="DB427" i="64"/>
  <c r="CZ1195" i="64"/>
  <c r="CP1195" i="64"/>
  <c r="CY1195" i="64"/>
  <c r="DC1195" i="64"/>
  <c r="CV1195" i="64"/>
  <c r="DE1195" i="64"/>
  <c r="CR1195" i="64"/>
  <c r="CS1195" i="64"/>
  <c r="DD1195" i="64"/>
  <c r="CY427" i="64"/>
  <c r="CX430" i="64"/>
  <c r="DC430" i="64"/>
  <c r="DD427" i="64"/>
  <c r="CR430" i="64"/>
  <c r="CS427" i="64"/>
  <c r="DA427" i="64"/>
  <c r="CZ430" i="64"/>
  <c r="CW427" i="64"/>
  <c r="CV430" i="64"/>
  <c r="CU1195" i="64"/>
  <c r="DA1195" i="64"/>
  <c r="CW430" i="64"/>
  <c r="CX427" i="64"/>
  <c r="DE427" i="64"/>
  <c r="DD430" i="64"/>
  <c r="DC427" i="64"/>
  <c r="DB430" i="64"/>
  <c r="CP430" i="64"/>
  <c r="CQ427" i="64"/>
  <c r="CO1195" i="64"/>
  <c r="CZ427" i="64"/>
  <c r="CY430" i="64"/>
  <c r="CX1195" i="64"/>
  <c r="DF428" i="64"/>
  <c r="DF432" i="64" s="1"/>
  <c r="W826" i="64"/>
  <c r="U477" i="64"/>
  <c r="U826" i="64"/>
  <c r="V826" i="64"/>
  <c r="DK826" i="64"/>
  <c r="T826" i="64"/>
  <c r="S826" i="64"/>
  <c r="DJ826" i="64"/>
  <c r="DI826" i="64"/>
  <c r="T1607" i="64"/>
  <c r="T1605" i="64"/>
  <c r="U1602" i="64" s="1"/>
  <c r="DK1195" i="64"/>
  <c r="V476" i="64" a="1"/>
  <c r="V476" i="64" s="1"/>
  <c r="DK430" i="64"/>
  <c r="T1575" i="64" a="1"/>
  <c r="T1575" i="64" s="1"/>
  <c r="S1575" i="64" a="1"/>
  <c r="S1575" i="64" s="1"/>
  <c r="S1568" i="64" s="1"/>
  <c r="S1569" i="64" s="1"/>
  <c r="T1565" i="64" s="1"/>
  <c r="T1571" i="64" s="1"/>
  <c r="U1575" i="64" a="1"/>
  <c r="U1575" i="64" s="1"/>
  <c r="V1575" i="64" a="1"/>
  <c r="V1575" i="64" s="1"/>
  <c r="W1575" i="64" a="1"/>
  <c r="W1575" i="64" s="1"/>
  <c r="DI430" i="64"/>
  <c r="DI428" i="64" s="1"/>
  <c r="DI432" i="64" s="1"/>
  <c r="DJ427" i="64"/>
  <c r="DJ430" i="64"/>
  <c r="DK427" i="64"/>
  <c r="AA1635" i="64"/>
  <c r="AA1636" i="64" s="1"/>
  <c r="CO427" i="64"/>
  <c r="DJ1195" i="64"/>
  <c r="DI1195" i="64"/>
  <c r="X826" i="64"/>
  <c r="Y1346" i="64"/>
  <c r="Y943" i="64"/>
  <c r="Y1186" i="64"/>
  <c r="Y1323" i="64"/>
  <c r="Y824" i="64"/>
  <c r="Y455" i="64"/>
  <c r="Y320" i="64"/>
  <c r="Y431" i="64"/>
  <c r="Y1639" i="64"/>
  <c r="X62" i="64"/>
  <c r="Z424" i="64" a="1"/>
  <c r="Z424" i="64" s="1"/>
  <c r="Z75" i="64" a="1"/>
  <c r="Z75" i="64" s="1"/>
  <c r="Z342" i="64" a="1"/>
  <c r="Z342" i="64" s="1"/>
  <c r="Z55" i="64" a="1"/>
  <c r="Z55" i="64" s="1"/>
  <c r="Z59" i="64" a="1"/>
  <c r="Z59" i="64" s="1"/>
  <c r="Z60" i="64" a="1"/>
  <c r="Z60" i="64" s="1"/>
  <c r="Y56" i="64"/>
  <c r="Z53" i="64" a="1"/>
  <c r="Z53" i="64" s="1"/>
  <c r="Z54" i="64" a="1"/>
  <c r="Z54" i="64" s="1"/>
  <c r="Z454" i="64" a="1"/>
  <c r="Z454" i="64" s="1"/>
  <c r="Z2075" i="64" a="1"/>
  <c r="Z2075" i="64" s="1"/>
  <c r="Z2101" i="64" a="1"/>
  <c r="Z2101" i="64" s="1"/>
  <c r="Z2152" i="64" a="1"/>
  <c r="Z2152" i="64" s="1"/>
  <c r="Z2126" i="64" a="1"/>
  <c r="Z2126" i="64" s="1"/>
  <c r="Z1322" i="64" a="1"/>
  <c r="Z1322" i="64" s="1"/>
  <c r="Y93" i="64"/>
  <c r="Z90" i="64" a="1"/>
  <c r="Z90" i="64" s="1"/>
  <c r="Z91" i="64" a="1"/>
  <c r="Z91" i="64" s="1"/>
  <c r="Z92" i="64" a="1"/>
  <c r="Z92" i="64" s="1"/>
  <c r="Z89" i="64" a="1"/>
  <c r="Z89" i="64" s="1"/>
  <c r="Z1267" i="64" a="1"/>
  <c r="Z1267" i="64" s="1"/>
  <c r="Z1268" i="64" s="1"/>
  <c r="Z319" i="64" a="1"/>
  <c r="Z319" i="64" s="1"/>
  <c r="AN1472" i="64"/>
  <c r="AN1474" i="64" s="1"/>
  <c r="Z2202" i="64" a="1"/>
  <c r="Z2202" i="64" s="1"/>
  <c r="Z1187" i="64" a="1"/>
  <c r="Z1187" i="64" s="1"/>
  <c r="Y1637" i="64"/>
  <c r="Z1634" i="64" s="1"/>
  <c r="Z1566" i="64" a="1"/>
  <c r="Z1566" i="64" s="1"/>
  <c r="Z1574" i="64" s="1"/>
  <c r="Z1603" i="64" a="1"/>
  <c r="Z1603" i="64" s="1"/>
  <c r="Y1604" i="64"/>
  <c r="Y1575" i="64" a="1"/>
  <c r="Y1575" i="64" s="1"/>
  <c r="Z1345" i="64" a="1"/>
  <c r="Z1345" i="64" s="1"/>
  <c r="Z1347" i="64" a="1"/>
  <c r="Z1347" i="64" s="1"/>
  <c r="Z1353" i="64" a="1"/>
  <c r="Z1353" i="64" s="1"/>
  <c r="Z942" i="64" a="1"/>
  <c r="Z942" i="64" s="1"/>
  <c r="Z823" i="64" a="1"/>
  <c r="Z823" i="64" s="1"/>
  <c r="DH827" i="64" a="1"/>
  <c r="CV827" i="64" a="1"/>
  <c r="Z1845" i="64" a="1"/>
  <c r="S827" i="64" a="1"/>
  <c r="T827" i="64" a="1"/>
  <c r="CY827" i="64" a="1"/>
  <c r="BP850" i="64" a="1"/>
  <c r="CR827" i="64" a="1"/>
  <c r="CT827" i="64" a="1"/>
  <c r="AA1920" i="64" a="1"/>
  <c r="DD827" i="64" a="1"/>
  <c r="DK827" i="64" a="1"/>
  <c r="CP827" i="64" a="1"/>
  <c r="Z431" i="64" a="1"/>
  <c r="AA1886" i="64" a="1"/>
  <c r="CS827" i="64" a="1"/>
  <c r="CO827" i="64" a="1"/>
  <c r="U827" i="64" a="1"/>
  <c r="Z1823" i="64" a="1"/>
  <c r="Z943" i="64" a="1"/>
  <c r="Z344" i="64" a="1"/>
  <c r="W827" i="64" a="1"/>
  <c r="Y826" i="64" a="1"/>
  <c r="Z1346" i="64" a="1"/>
  <c r="CQ827" i="64" a="1"/>
  <c r="BN853" i="64" a="1"/>
  <c r="CX827" i="64" a="1"/>
  <c r="Z367" i="64" a="1"/>
  <c r="Z554" i="64" a="1"/>
  <c r="BP628" i="64" a="1"/>
  <c r="DI827" i="64" a="1"/>
  <c r="Z455" i="64" a="1"/>
  <c r="DE827" i="64" a="1"/>
  <c r="DF827" i="64" a="1"/>
  <c r="Z1323" i="64" a="1"/>
  <c r="V827" i="64" a="1"/>
  <c r="Z320" i="64" a="1"/>
  <c r="Z1431" i="64" a="1"/>
  <c r="DG827" i="64" a="1"/>
  <c r="Z1430" i="64" a="1"/>
  <c r="BO852" i="64" a="1"/>
  <c r="CW827" i="64" a="1"/>
  <c r="BP588" i="64" a="1"/>
  <c r="Z1866" i="64" a="1"/>
  <c r="Z1186" i="64" a="1"/>
  <c r="CZ827" i="64" a="1"/>
  <c r="Z824" i="64" a="1"/>
  <c r="DA827" i="64" a="1"/>
  <c r="X827" i="64" a="1"/>
  <c r="DB827" i="64" a="1"/>
  <c r="DJ827" i="64" a="1"/>
  <c r="V477" i="64" a="1"/>
  <c r="DC827" i="64" a="1"/>
  <c r="CU827" i="64" a="1"/>
  <c r="BQ34" i="1151" l="1"/>
  <c r="BQ32" i="1151"/>
  <c r="BQ31" i="1151"/>
  <c r="BQ35" i="1151"/>
  <c r="BQ33" i="1151"/>
  <c r="BS20" i="1151"/>
  <c r="BO51" i="1151"/>
  <c r="BO17" i="861" s="1"/>
  <c r="BO66" i="1151"/>
  <c r="BO22" i="861" s="1"/>
  <c r="BU15" i="1151"/>
  <c r="BP66" i="1151"/>
  <c r="BP22" i="861" s="1"/>
  <c r="BP51" i="1151"/>
  <c r="BP17" i="861" s="1"/>
  <c r="BV16" i="1151"/>
  <c r="BV23" i="1151"/>
  <c r="BV27" i="1151"/>
  <c r="BV26" i="1151"/>
  <c r="BV41" i="1151"/>
  <c r="BV39" i="1151"/>
  <c r="BV25" i="1151"/>
  <c r="BV42" i="1151"/>
  <c r="BV40" i="1151"/>
  <c r="BV43" i="1151"/>
  <c r="BV58" i="1151"/>
  <c r="BV56" i="1151"/>
  <c r="BV54" i="1151"/>
  <c r="BV17" i="1151"/>
  <c r="BV57" i="1151"/>
  <c r="BV4" i="1151"/>
  <c r="BV55" i="1151"/>
  <c r="BV24" i="1151"/>
  <c r="BW7" i="1151"/>
  <c r="BV8" i="1151" s="1"/>
  <c r="BW1" i="1151"/>
  <c r="BX2" i="1151"/>
  <c r="BW3" i="1151"/>
  <c r="BT18" i="1151"/>
  <c r="BN68" i="1151"/>
  <c r="BR34" i="1151"/>
  <c r="BR31" i="1151"/>
  <c r="BR32" i="1151"/>
  <c r="BR35" i="1151"/>
  <c r="BR33" i="1151"/>
  <c r="BN698" i="64"/>
  <c r="BN699" i="64" s="1"/>
  <c r="BP695" i="64"/>
  <c r="BP693" i="64"/>
  <c r="BO696" i="64"/>
  <c r="BP692" i="64"/>
  <c r="BP691" i="64"/>
  <c r="BP694" i="64"/>
  <c r="BQ687" i="64" a="1"/>
  <c r="BQ687" i="64" s="1"/>
  <c r="BQ688" i="64" a="1"/>
  <c r="BQ688" i="64" s="1"/>
  <c r="BQ684" i="64" a="1"/>
  <c r="BQ684" i="64" s="1"/>
  <c r="BQ685" i="64" a="1"/>
  <c r="BQ685" i="64" s="1"/>
  <c r="BQ686" i="64" a="1"/>
  <c r="BQ686" i="64" s="1"/>
  <c r="BP676" i="64"/>
  <c r="BP680" i="64"/>
  <c r="BO681" i="64"/>
  <c r="BP679" i="64"/>
  <c r="BP678" i="64"/>
  <c r="BP677" i="64"/>
  <c r="BQ673" i="64" a="1"/>
  <c r="BQ673" i="64" s="1"/>
  <c r="BQ669" i="64" a="1"/>
  <c r="BQ669" i="64" s="1"/>
  <c r="BQ653" i="64" a="1"/>
  <c r="BQ653" i="64" s="1"/>
  <c r="BQ661" i="64" s="1"/>
  <c r="BQ654" i="64" a="1"/>
  <c r="BQ654" i="64" s="1"/>
  <c r="BQ662" i="64" s="1"/>
  <c r="BQ670" i="64" a="1"/>
  <c r="BQ670" i="64" s="1"/>
  <c r="BQ655" i="64" a="1"/>
  <c r="BQ655" i="64" s="1"/>
  <c r="BQ663" i="64" s="1"/>
  <c r="BQ656" i="64" a="1"/>
  <c r="BQ656" i="64" s="1"/>
  <c r="BQ664" i="64" s="1"/>
  <c r="BQ657" i="64" a="1"/>
  <c r="BQ657" i="64" s="1"/>
  <c r="BQ665" i="64" s="1"/>
  <c r="BQ671" i="64" a="1"/>
  <c r="BQ671" i="64" s="1"/>
  <c r="BQ672" i="64" a="1"/>
  <c r="BQ672" i="64" s="1"/>
  <c r="BQ139" i="64" a="1"/>
  <c r="BQ139" i="64" s="1"/>
  <c r="BQ138" i="64" s="1"/>
  <c r="BQ140" i="64" a="1"/>
  <c r="BQ140" i="64" s="1"/>
  <c r="BP141" i="64"/>
  <c r="BP143" i="64" s="1"/>
  <c r="BP850" i="64"/>
  <c r="BP628" i="64"/>
  <c r="BP630" i="64" s="1"/>
  <c r="BN853" i="64"/>
  <c r="BO852" i="64"/>
  <c r="BQ262" i="64" a="1"/>
  <c r="BQ262" i="64" s="1"/>
  <c r="BQ849" i="64" a="1"/>
  <c r="BQ849" i="64" s="1"/>
  <c r="BQ243" i="64" a="1"/>
  <c r="BQ243" i="64" s="1"/>
  <c r="BQ629" i="64" a="1"/>
  <c r="BQ629" i="64" s="1"/>
  <c r="BQ595" i="64" a="1"/>
  <c r="BQ595" i="64" s="1"/>
  <c r="BQ230" i="64" a="1"/>
  <c r="BQ230" i="64" s="1"/>
  <c r="BO592" i="64"/>
  <c r="BP588" i="64"/>
  <c r="BP596" i="64" s="1"/>
  <c r="BQ591" i="64" a="1"/>
  <c r="BQ591" i="64" s="1"/>
  <c r="BQ4" i="64"/>
  <c r="BQ587" i="64" a="1"/>
  <c r="BQ587" i="64" s="1"/>
  <c r="BQ4" i="864"/>
  <c r="BR190" i="64"/>
  <c r="BR7" i="64"/>
  <c r="BQ8" i="64" s="1"/>
  <c r="BK46" i="861"/>
  <c r="BK87" i="861" s="1"/>
  <c r="BR3" i="64"/>
  <c r="BS2" i="64"/>
  <c r="BR1" i="64"/>
  <c r="BQ57" i="863"/>
  <c r="BR22" i="864"/>
  <c r="BR21" i="864"/>
  <c r="BR20" i="864"/>
  <c r="BS2" i="864"/>
  <c r="BS23" i="864" s="1"/>
  <c r="BR1" i="864"/>
  <c r="BR3" i="864"/>
  <c r="BR4" i="864" s="1"/>
  <c r="BU3" i="861"/>
  <c r="BT4" i="861"/>
  <c r="BT5" i="861" s="1"/>
  <c r="BT1" i="861"/>
  <c r="BT8" i="861"/>
  <c r="BQ68" i="863" a="1"/>
  <c r="BQ68" i="863" s="1"/>
  <c r="BQ66" i="863" a="1"/>
  <c r="BQ66" i="863" s="1"/>
  <c r="BQ70" i="863" a="1"/>
  <c r="BQ70" i="863" s="1"/>
  <c r="BQ4" i="863"/>
  <c r="BQ24" i="864"/>
  <c r="BQ94" i="861" s="1"/>
  <c r="BQ42" i="863"/>
  <c r="BQ21" i="863" s="1"/>
  <c r="BQ43" i="863"/>
  <c r="BP32" i="861"/>
  <c r="BR56" i="863" a="1"/>
  <c r="BR56" i="863" s="1"/>
  <c r="BR55" i="863" a="1"/>
  <c r="BR55" i="863" s="1"/>
  <c r="BR54" i="863" a="1"/>
  <c r="BR54" i="863" s="1"/>
  <c r="BR38" i="863"/>
  <c r="BR52" i="863" a="1"/>
  <c r="BR52" i="863" s="1"/>
  <c r="BR53" i="863" a="1"/>
  <c r="BR53" i="863" s="1"/>
  <c r="BR39" i="863"/>
  <c r="BR3" i="863"/>
  <c r="BR1" i="863"/>
  <c r="BR41" i="863"/>
  <c r="BS2" i="863"/>
  <c r="BS40" i="863" s="1"/>
  <c r="AA212" i="64"/>
  <c r="AB208" i="64"/>
  <c r="AB209" i="64"/>
  <c r="AB191" i="64"/>
  <c r="AB192" i="64"/>
  <c r="AB210" i="64"/>
  <c r="AB193" i="64"/>
  <c r="AB211" i="64"/>
  <c r="AA194" i="64"/>
  <c r="BE1" i="860"/>
  <c r="BE7" i="860"/>
  <c r="BF2" i="860"/>
  <c r="BE3" i="860"/>
  <c r="BE4" i="860" s="1"/>
  <c r="Z554" i="64"/>
  <c r="Z564" i="64" s="1"/>
  <c r="AA558" i="64" a="1"/>
  <c r="AA558" i="64" s="1"/>
  <c r="AA553" i="64" a="1"/>
  <c r="AA553" i="64" s="1"/>
  <c r="X1751" i="64"/>
  <c r="Z367" i="64"/>
  <c r="Y1749" i="64"/>
  <c r="Y1750" i="64"/>
  <c r="AA1732" i="64" a="1"/>
  <c r="AA1732" i="64" s="1"/>
  <c r="AA1733" i="64" a="1"/>
  <c r="AA1733" i="64" s="1"/>
  <c r="AA1734" i="64" a="1"/>
  <c r="AA1734" i="64" s="1"/>
  <c r="AA1735" i="64" a="1"/>
  <c r="AA1735" i="64" s="1"/>
  <c r="AA1736" i="64" a="1"/>
  <c r="AA1736" i="64" s="1"/>
  <c r="AA1737" i="64" a="1"/>
  <c r="AA1737" i="64" s="1"/>
  <c r="AA1739" i="64" a="1"/>
  <c r="AA1739" i="64" s="1"/>
  <c r="AA1740" i="64" a="1"/>
  <c r="AA1740" i="64" s="1"/>
  <c r="AA1738" i="64" a="1"/>
  <c r="AA1738" i="64" s="1"/>
  <c r="Z1741" i="64"/>
  <c r="DF1751" i="64"/>
  <c r="DG1749" i="64"/>
  <c r="AA365" i="64" a="1"/>
  <c r="AA365" i="64" s="1"/>
  <c r="AA343" i="64" a="1"/>
  <c r="AA343" i="64" s="1"/>
  <c r="AA366" i="64" a="1"/>
  <c r="AA366" i="64" s="1"/>
  <c r="Z344" i="64"/>
  <c r="AA1920" i="64"/>
  <c r="AA1886" i="64"/>
  <c r="CV121" i="64"/>
  <c r="CV124" i="64" s="1"/>
  <c r="CP1085" i="64"/>
  <c r="CQ1085" i="64" s="1"/>
  <c r="CR1085" i="64" s="1"/>
  <c r="CO1086" i="64"/>
  <c r="CQ1084" i="64"/>
  <c r="CR2102" i="64"/>
  <c r="CR2104" i="64" s="1"/>
  <c r="CP1201" i="64" a="1"/>
  <c r="CP1201" i="64" s="1"/>
  <c r="CQ1201" i="64" a="1"/>
  <c r="CQ1201" i="64" s="1"/>
  <c r="CO1157" i="64"/>
  <c r="CO1121" i="64"/>
  <c r="CO1051" i="64"/>
  <c r="Z1845" i="64"/>
  <c r="Z1823" i="64"/>
  <c r="AA2178" i="64" a="1"/>
  <c r="AA2178" i="64" s="1"/>
  <c r="AA1824" i="64" a="1"/>
  <c r="AA1824" i="64" s="1"/>
  <c r="AA1844" i="64" a="1"/>
  <c r="AA1844" i="64" s="1"/>
  <c r="BJ1539" i="64"/>
  <c r="BK1537" i="64"/>
  <c r="BK1516" i="64"/>
  <c r="BK1518" i="64" s="1"/>
  <c r="BL1494" i="64"/>
  <c r="BL1496" i="64" s="1"/>
  <c r="W1451" i="64"/>
  <c r="W1452" i="64" s="1"/>
  <c r="V1452" i="64"/>
  <c r="X1440" i="64"/>
  <c r="Y1438" i="64"/>
  <c r="Y1447" i="64"/>
  <c r="Y1439" i="64"/>
  <c r="Y1448" i="64"/>
  <c r="AA1444" i="64" a="1"/>
  <c r="AA1444" i="64" s="1"/>
  <c r="AA1443" i="64" a="1"/>
  <c r="AA1443" i="64" s="1"/>
  <c r="AA1435" i="64" a="1"/>
  <c r="AA1435" i="64" s="1"/>
  <c r="AA1434" i="64" a="1"/>
  <c r="AA1434" i="64" s="1"/>
  <c r="Z1431" i="64"/>
  <c r="Z1430" i="64"/>
  <c r="AA1425" i="64" a="1"/>
  <c r="AA1425" i="64" s="1"/>
  <c r="AA1426" i="64" a="1"/>
  <c r="AA1426" i="64" s="1"/>
  <c r="Z1866" i="64"/>
  <c r="AA1865" i="64" a="1"/>
  <c r="AA1865" i="64" s="1"/>
  <c r="AA429" i="64" a="1"/>
  <c r="AA429" i="64" s="1"/>
  <c r="DB428" i="64"/>
  <c r="DB432" i="64" s="1"/>
  <c r="DF827" i="64"/>
  <c r="DH428" i="64"/>
  <c r="DH432" i="64" s="1"/>
  <c r="CT428" i="64"/>
  <c r="CT432" i="64" s="1"/>
  <c r="CV428" i="64"/>
  <c r="CV432" i="64" s="1"/>
  <c r="DE428" i="64"/>
  <c r="DE432" i="64" s="1"/>
  <c r="CP428" i="64"/>
  <c r="CP432" i="64" s="1"/>
  <c r="CU428" i="64"/>
  <c r="CU432" i="64" s="1"/>
  <c r="CQ428" i="64"/>
  <c r="CQ432" i="64" s="1"/>
  <c r="CZ428" i="64"/>
  <c r="CZ432" i="64" s="1"/>
  <c r="CR428" i="64"/>
  <c r="CR432" i="64" s="1"/>
  <c r="CS428" i="64"/>
  <c r="CS432" i="64" s="1"/>
  <c r="DD428" i="64"/>
  <c r="DD432" i="64" s="1"/>
  <c r="DC428" i="64"/>
  <c r="DC432" i="64" s="1"/>
  <c r="CU827" i="64"/>
  <c r="CS827" i="64"/>
  <c r="DH827" i="64"/>
  <c r="CT827" i="64"/>
  <c r="DC827" i="64"/>
  <c r="CV827" i="64"/>
  <c r="CR827" i="64"/>
  <c r="CX827" i="64"/>
  <c r="CQ827" i="64"/>
  <c r="CZ827" i="64"/>
  <c r="DE827" i="64"/>
  <c r="CY827" i="64"/>
  <c r="DD827" i="64"/>
  <c r="CP827" i="64"/>
  <c r="CO827" i="64"/>
  <c r="DA827" i="64"/>
  <c r="CW827" i="64"/>
  <c r="DG827" i="64"/>
  <c r="DB827" i="64"/>
  <c r="CW428" i="64"/>
  <c r="CW432" i="64" s="1"/>
  <c r="DA428" i="64"/>
  <c r="DA432" i="64" s="1"/>
  <c r="CY428" i="64"/>
  <c r="CY432" i="64" s="1"/>
  <c r="CX428" i="64"/>
  <c r="CX432" i="64" s="1"/>
  <c r="DJ428" i="64"/>
  <c r="DJ432" i="64" s="1"/>
  <c r="W827" i="64"/>
  <c r="DK428" i="64"/>
  <c r="DK432" i="64" s="1"/>
  <c r="S827" i="64"/>
  <c r="DI827" i="64"/>
  <c r="T827" i="64"/>
  <c r="DK827" i="64"/>
  <c r="V827" i="64"/>
  <c r="V477" i="64"/>
  <c r="DJ827" i="64"/>
  <c r="U827" i="64"/>
  <c r="AB1635" i="64"/>
  <c r="AB1636" i="64" s="1"/>
  <c r="T1568" i="64"/>
  <c r="T1569" i="64" s="1"/>
  <c r="U1565" i="64" s="1"/>
  <c r="U1571" i="64" s="1"/>
  <c r="CO428" i="64"/>
  <c r="CO432" i="64" s="1"/>
  <c r="W476" i="64" a="1"/>
  <c r="W476" i="64" s="1"/>
  <c r="U1605" i="64"/>
  <c r="V1602" i="64" s="1"/>
  <c r="U1607" i="64"/>
  <c r="X827" i="64"/>
  <c r="Y826" i="64"/>
  <c r="Z943" i="64"/>
  <c r="Z1346" i="64"/>
  <c r="Z1186" i="64"/>
  <c r="Z1323" i="64"/>
  <c r="Z824" i="64"/>
  <c r="Z320" i="64"/>
  <c r="Z455" i="64"/>
  <c r="Z431" i="64"/>
  <c r="Z1604" i="64"/>
  <c r="Z1639" i="64"/>
  <c r="Y62" i="64"/>
  <c r="AA424" i="64" a="1"/>
  <c r="AA424" i="64" s="1"/>
  <c r="AA75" i="64" a="1"/>
  <c r="AA75" i="64" s="1"/>
  <c r="AA342" i="64" a="1"/>
  <c r="AA342" i="64" s="1"/>
  <c r="AA55" i="64" a="1"/>
  <c r="AA55" i="64" s="1"/>
  <c r="AA59" i="64" a="1"/>
  <c r="AA59" i="64" s="1"/>
  <c r="AA60" i="64" a="1"/>
  <c r="AA60" i="64" s="1"/>
  <c r="Z56" i="64"/>
  <c r="AA53" i="64" a="1"/>
  <c r="AA53" i="64" s="1"/>
  <c r="AA54" i="64" a="1"/>
  <c r="AA54" i="64" s="1"/>
  <c r="AA454" i="64" a="1"/>
  <c r="AA454" i="64" s="1"/>
  <c r="AA2075" i="64" a="1"/>
  <c r="AA2075" i="64" s="1"/>
  <c r="AA2101" i="64" a="1"/>
  <c r="AA2101" i="64" s="1"/>
  <c r="AA2152" i="64" a="1"/>
  <c r="AA2152" i="64" s="1"/>
  <c r="AA2126" i="64" a="1"/>
  <c r="AA2126" i="64" s="1"/>
  <c r="AA1322" i="64" a="1"/>
  <c r="AA1322" i="64" s="1"/>
  <c r="Z93" i="64"/>
  <c r="AA90" i="64" a="1"/>
  <c r="AA90" i="64" s="1"/>
  <c r="AA91" i="64" a="1"/>
  <c r="AA91" i="64" s="1"/>
  <c r="AA92" i="64" a="1"/>
  <c r="AA92" i="64" s="1"/>
  <c r="AA89" i="64" a="1"/>
  <c r="AA89" i="64" s="1"/>
  <c r="AA1267" i="64" a="1"/>
  <c r="AA1267" i="64" s="1"/>
  <c r="AA1268" i="64" s="1"/>
  <c r="AA319" i="64" a="1"/>
  <c r="AA319" i="64" s="1"/>
  <c r="AO1472" i="64"/>
  <c r="AO1474" i="64" s="1"/>
  <c r="AA2202" i="64" a="1"/>
  <c r="AA2202" i="64" s="1"/>
  <c r="AA1187" i="64" a="1"/>
  <c r="AA1187" i="64" s="1"/>
  <c r="Z1637" i="64"/>
  <c r="AA1634" i="64" s="1"/>
  <c r="AA1566" i="64" a="1"/>
  <c r="AA1566" i="64" s="1"/>
  <c r="AA1574" i="64" s="1"/>
  <c r="AA1603" i="64" a="1"/>
  <c r="AA1603" i="64" s="1"/>
  <c r="Z1575" i="64" a="1"/>
  <c r="Z1575" i="64" s="1"/>
  <c r="AA1345" i="64" a="1"/>
  <c r="AA1345" i="64" s="1"/>
  <c r="AA1353" i="64" a="1"/>
  <c r="AA1353" i="64" s="1"/>
  <c r="AA1347" i="64" a="1"/>
  <c r="AA1347" i="64" s="1"/>
  <c r="AA942" i="64" a="1"/>
  <c r="AA942" i="64" s="1"/>
  <c r="AA823" i="64" a="1"/>
  <c r="AA823" i="64" s="1"/>
  <c r="AA1866" i="64" a="1"/>
  <c r="AA1430" i="64" a="1"/>
  <c r="AA1323" i="64" a="1"/>
  <c r="AB1886" i="64" a="1"/>
  <c r="Z826" i="64" a="1"/>
  <c r="AA320" i="64" a="1"/>
  <c r="AA1431" i="64" a="1"/>
  <c r="BQ588" i="64" a="1"/>
  <c r="AA455" i="64" a="1"/>
  <c r="BQ628" i="64" a="1"/>
  <c r="AA1346" i="64" a="1"/>
  <c r="AA554" i="64" a="1"/>
  <c r="AA1845" i="64" a="1"/>
  <c r="AA943" i="64" a="1"/>
  <c r="AA431" i="64" a="1"/>
  <c r="AA367" i="64" a="1"/>
  <c r="AA824" i="64" a="1"/>
  <c r="AA344" i="64" a="1"/>
  <c r="BP852" i="64" a="1"/>
  <c r="BO853" i="64" a="1"/>
  <c r="AB1920" i="64" a="1"/>
  <c r="Y827" i="64" a="1"/>
  <c r="BQ850" i="64" a="1"/>
  <c r="AA1823" i="64" a="1"/>
  <c r="AA1186" i="64" a="1"/>
  <c r="W477" i="64" a="1"/>
  <c r="BU18" i="1151" l="1"/>
  <c r="BR48" i="1151"/>
  <c r="BR63" i="1151"/>
  <c r="BR65" i="1151"/>
  <c r="BR50" i="1151"/>
  <c r="BV15" i="1151"/>
  <c r="BR47" i="1151"/>
  <c r="BR62" i="1151"/>
  <c r="BR46" i="1151"/>
  <c r="BR61" i="1151"/>
  <c r="BO68" i="1151"/>
  <c r="BR49" i="1151"/>
  <c r="BR64" i="1151"/>
  <c r="BP68" i="1151"/>
  <c r="BS36" i="1151"/>
  <c r="BN69" i="1151"/>
  <c r="BT20" i="1151"/>
  <c r="BU20" i="1151"/>
  <c r="BQ63" i="1151"/>
  <c r="BQ48" i="1151"/>
  <c r="BQ50" i="1151"/>
  <c r="BQ65" i="1151"/>
  <c r="BW24" i="1151"/>
  <c r="BW41" i="1151"/>
  <c r="BW43" i="1151"/>
  <c r="BW39" i="1151"/>
  <c r="BW42" i="1151"/>
  <c r="BW40" i="1151"/>
  <c r="BW56" i="1151"/>
  <c r="BW54" i="1151"/>
  <c r="BW57" i="1151"/>
  <c r="BW16" i="1151"/>
  <c r="BW55" i="1151"/>
  <c r="BW17" i="1151"/>
  <c r="BW58" i="1151"/>
  <c r="BW4" i="1151"/>
  <c r="BW25" i="1151"/>
  <c r="BW26" i="1151"/>
  <c r="BW23" i="1151"/>
  <c r="BW27" i="1151"/>
  <c r="BQ46" i="1151"/>
  <c r="BQ61" i="1151"/>
  <c r="BX3" i="1151"/>
  <c r="BX7" i="1151"/>
  <c r="BW8" i="1151" s="1"/>
  <c r="BX1" i="1151"/>
  <c r="BY2" i="1151"/>
  <c r="BQ47" i="1151"/>
  <c r="BQ62" i="1151"/>
  <c r="BQ49" i="1151"/>
  <c r="BQ64" i="1151"/>
  <c r="BO698" i="64"/>
  <c r="BQ695" i="64"/>
  <c r="BQ691" i="64"/>
  <c r="BP696" i="64"/>
  <c r="BQ692" i="64"/>
  <c r="BQ694" i="64"/>
  <c r="BR687" i="64" a="1"/>
  <c r="BR687" i="64" s="1"/>
  <c r="BR688" i="64" a="1"/>
  <c r="BR688" i="64" s="1"/>
  <c r="BR684" i="64" a="1"/>
  <c r="BR684" i="64" s="1"/>
  <c r="BR685" i="64" a="1"/>
  <c r="BR685" i="64" s="1"/>
  <c r="BR686" i="64" a="1"/>
  <c r="BR686" i="64" s="1"/>
  <c r="BQ693" i="64"/>
  <c r="BQ676" i="64"/>
  <c r="BP681" i="64"/>
  <c r="BQ680" i="64"/>
  <c r="BQ679" i="64"/>
  <c r="BQ678" i="64"/>
  <c r="BQ677" i="64"/>
  <c r="BR669" i="64" a="1"/>
  <c r="BR669" i="64" s="1"/>
  <c r="BR673" i="64" a="1"/>
  <c r="BR673" i="64" s="1"/>
  <c r="BR653" i="64" a="1"/>
  <c r="BR653" i="64" s="1"/>
  <c r="BR661" i="64" s="1"/>
  <c r="BR654" i="64" a="1"/>
  <c r="BR654" i="64" s="1"/>
  <c r="BR662" i="64" s="1"/>
  <c r="BR670" i="64" a="1"/>
  <c r="BR670" i="64" s="1"/>
  <c r="BR655" i="64" a="1"/>
  <c r="BR655" i="64" s="1"/>
  <c r="BR663" i="64" s="1"/>
  <c r="BR656" i="64" a="1"/>
  <c r="BR656" i="64" s="1"/>
  <c r="BR664" i="64" s="1"/>
  <c r="BR657" i="64" a="1"/>
  <c r="BR657" i="64" s="1"/>
  <c r="BR665" i="64" s="1"/>
  <c r="BR671" i="64" a="1"/>
  <c r="BR671" i="64" s="1"/>
  <c r="BR672" i="64" a="1"/>
  <c r="BR672" i="64" s="1"/>
  <c r="BR139" i="64" a="1"/>
  <c r="BR139" i="64" s="1"/>
  <c r="BR138" i="64" s="1"/>
  <c r="BR140" i="64" a="1"/>
  <c r="BR140" i="64" s="1"/>
  <c r="BQ141" i="64"/>
  <c r="BQ143" i="64" s="1"/>
  <c r="BP852" i="64"/>
  <c r="BQ850" i="64"/>
  <c r="BQ628" i="64"/>
  <c r="BQ630" i="64" s="1"/>
  <c r="BO853" i="64"/>
  <c r="BR262" i="64" a="1"/>
  <c r="BR262" i="64" s="1"/>
  <c r="BR849" i="64" a="1"/>
  <c r="BR849" i="64" s="1"/>
  <c r="BR243" i="64" a="1"/>
  <c r="BR243" i="64" s="1"/>
  <c r="BR629" i="64" a="1"/>
  <c r="BR629" i="64" s="1"/>
  <c r="BR595" i="64" a="1"/>
  <c r="BR595" i="64" s="1"/>
  <c r="BR230" i="64" a="1"/>
  <c r="BR230" i="64" s="1"/>
  <c r="BP592" i="64"/>
  <c r="BQ588" i="64"/>
  <c r="BQ596" i="64" s="1"/>
  <c r="BR591" i="64" a="1"/>
  <c r="BR591" i="64" s="1"/>
  <c r="BR4" i="64"/>
  <c r="BR587" i="64" a="1"/>
  <c r="BR587" i="64" s="1"/>
  <c r="BS190" i="64"/>
  <c r="BS7" i="64"/>
  <c r="BR8" i="64" s="1"/>
  <c r="BM46" i="861"/>
  <c r="BM87" i="861" s="1"/>
  <c r="BL46" i="861"/>
  <c r="BL87" i="861" s="1"/>
  <c r="BS1" i="64"/>
  <c r="BT2" i="64"/>
  <c r="BS3" i="64"/>
  <c r="BR24" i="864"/>
  <c r="BR94" i="861" s="1"/>
  <c r="BV3" i="861"/>
  <c r="BU4" i="861"/>
  <c r="BU5" i="861" s="1"/>
  <c r="BU1" i="861"/>
  <c r="BU8" i="861"/>
  <c r="BR70" i="863" a="1"/>
  <c r="BR70" i="863" s="1"/>
  <c r="BR68" i="863" a="1"/>
  <c r="BR68" i="863" s="1"/>
  <c r="BR66" i="863" a="1"/>
  <c r="BR66" i="863" s="1"/>
  <c r="BR4" i="863"/>
  <c r="BR57" i="863"/>
  <c r="BQ32" i="861"/>
  <c r="BR43" i="863"/>
  <c r="BR42" i="863"/>
  <c r="BR21" i="863" s="1"/>
  <c r="BS56" i="863" a="1"/>
  <c r="BS56" i="863" s="1"/>
  <c r="BS54" i="863" a="1"/>
  <c r="BS54" i="863" s="1"/>
  <c r="BS38" i="863"/>
  <c r="BS55" i="863" a="1"/>
  <c r="BS55" i="863" s="1"/>
  <c r="BS52" i="863" a="1"/>
  <c r="BS52" i="863" s="1"/>
  <c r="BS39" i="863"/>
  <c r="BS53" i="863" a="1"/>
  <c r="BS53" i="863" s="1"/>
  <c r="BT2" i="863"/>
  <c r="BT40" i="863" s="1"/>
  <c r="BS41" i="863"/>
  <c r="BS3" i="863"/>
  <c r="BS1" i="863"/>
  <c r="BS22" i="864"/>
  <c r="BS21" i="864"/>
  <c r="BS20" i="864"/>
  <c r="BT2" i="864"/>
  <c r="BT23" i="864" s="1"/>
  <c r="BS1" i="864"/>
  <c r="BS3" i="864"/>
  <c r="AB194" i="64"/>
  <c r="AC208" i="64"/>
  <c r="AC191" i="64"/>
  <c r="AC209" i="64"/>
  <c r="AC210" i="64"/>
  <c r="AC192" i="64"/>
  <c r="AC193" i="64"/>
  <c r="AC211" i="64"/>
  <c r="AB212" i="64"/>
  <c r="BF1" i="860"/>
  <c r="BF7" i="860"/>
  <c r="BF3" i="860"/>
  <c r="BF4" i="860" s="1"/>
  <c r="BG2" i="860"/>
  <c r="AA554" i="64"/>
  <c r="AA564" i="64" s="1"/>
  <c r="AB558" i="64" a="1"/>
  <c r="AB558" i="64" s="1"/>
  <c r="AB553" i="64" a="1"/>
  <c r="AB553" i="64" s="1"/>
  <c r="Y1751" i="64"/>
  <c r="Z1749" i="64"/>
  <c r="AA367" i="64"/>
  <c r="Z1744" i="64" a="1"/>
  <c r="Z1744" i="64" s="1"/>
  <c r="Z1750" i="64" s="1"/>
  <c r="AB1732" i="64" a="1"/>
  <c r="AB1732" i="64" s="1"/>
  <c r="AB1733" i="64" a="1"/>
  <c r="AB1733" i="64" s="1"/>
  <c r="AB1734" i="64" a="1"/>
  <c r="AB1734" i="64" s="1"/>
  <c r="AB1738" i="64" a="1"/>
  <c r="AB1738" i="64" s="1"/>
  <c r="AB1737" i="64" a="1"/>
  <c r="AB1737" i="64" s="1"/>
  <c r="AB1739" i="64" a="1"/>
  <c r="AB1739" i="64" s="1"/>
  <c r="AB1740" i="64" a="1"/>
  <c r="AB1740" i="64" s="1"/>
  <c r="AB1736" i="64" a="1"/>
  <c r="AB1736" i="64" s="1"/>
  <c r="AB1735" i="64" a="1"/>
  <c r="AB1735" i="64" s="1"/>
  <c r="AA1741" i="64"/>
  <c r="AA1744" i="64" s="1" a="1"/>
  <c r="AA1744" i="64" s="1"/>
  <c r="AB365" i="64" a="1"/>
  <c r="AB365" i="64" s="1"/>
  <c r="AB343" i="64" a="1"/>
  <c r="AB343" i="64" s="1"/>
  <c r="AB366" i="64" a="1"/>
  <c r="AB366" i="64" s="1"/>
  <c r="DG1751" i="64"/>
  <c r="DH1749" i="64"/>
  <c r="AA344" i="64"/>
  <c r="AB1886" i="64"/>
  <c r="AB1920" i="64"/>
  <c r="CW121" i="64"/>
  <c r="CW124" i="64" s="1"/>
  <c r="CP1086" i="64"/>
  <c r="CQ1086" i="64"/>
  <c r="CR1084" i="64"/>
  <c r="CS1085" i="64"/>
  <c r="CT1085" i="64" s="1"/>
  <c r="CU1085" i="64" s="1"/>
  <c r="CV1085" i="64" s="1"/>
  <c r="CS2102" i="64"/>
  <c r="CS2104" i="64" s="1"/>
  <c r="AA1845" i="64"/>
  <c r="AA1823" i="64"/>
  <c r="AB2178" i="64" a="1"/>
  <c r="AB2178" i="64" s="1"/>
  <c r="AB1824" i="64" a="1"/>
  <c r="AB1824" i="64" s="1"/>
  <c r="AB1844" i="64" a="1"/>
  <c r="AB1844" i="64" s="1"/>
  <c r="BL1537" i="64"/>
  <c r="BK1539" i="64"/>
  <c r="BL1516" i="64"/>
  <c r="BL1518" i="64" s="1"/>
  <c r="BM1494" i="64"/>
  <c r="BM1496" i="64" s="1"/>
  <c r="X1449" i="64"/>
  <c r="X1451" i="64" s="1"/>
  <c r="Y1440" i="64"/>
  <c r="Z1439" i="64"/>
  <c r="Z1448" i="64"/>
  <c r="Z1438" i="64"/>
  <c r="Z1447" i="64"/>
  <c r="AB1443" i="64" a="1"/>
  <c r="AB1443" i="64" s="1"/>
  <c r="AB1444" i="64" a="1"/>
  <c r="AB1444" i="64" s="1"/>
  <c r="AB1434" i="64" a="1"/>
  <c r="AB1434" i="64" s="1"/>
  <c r="AB1435" i="64" a="1"/>
  <c r="AB1435" i="64" s="1"/>
  <c r="AA1431" i="64"/>
  <c r="AA1430" i="64"/>
  <c r="AB1425" i="64" a="1"/>
  <c r="AB1425" i="64" s="1"/>
  <c r="AB1426" i="64" a="1"/>
  <c r="AB1426" i="64" s="1"/>
  <c r="AA1866" i="64"/>
  <c r="AB1865" i="64" a="1"/>
  <c r="AB1865" i="64" s="1"/>
  <c r="AB429" i="64" a="1"/>
  <c r="AB429" i="64" s="1"/>
  <c r="W477" i="64"/>
  <c r="AC1635" i="64"/>
  <c r="AC1636" i="64" s="1"/>
  <c r="V1605" i="64"/>
  <c r="W1602" i="64" s="1"/>
  <c r="V1607" i="64"/>
  <c r="X476" i="64" a="1"/>
  <c r="X476" i="64" s="1"/>
  <c r="Y827" i="64"/>
  <c r="Z826" i="64"/>
  <c r="AA943" i="64"/>
  <c r="AA1186" i="64"/>
  <c r="AA1346" i="64"/>
  <c r="AA1323" i="64"/>
  <c r="AA824" i="64"/>
  <c r="AA320" i="64"/>
  <c r="AA455" i="64"/>
  <c r="AA431" i="64"/>
  <c r="AA1604" i="64"/>
  <c r="U1568" i="64"/>
  <c r="AA1639" i="64"/>
  <c r="Z62" i="64"/>
  <c r="AB424" i="64" a="1"/>
  <c r="AB424" i="64" s="1"/>
  <c r="AB75" i="64" a="1"/>
  <c r="AB75" i="64" s="1"/>
  <c r="AB342" i="64" a="1"/>
  <c r="AB342" i="64" s="1"/>
  <c r="AB55" i="64" a="1"/>
  <c r="AB55" i="64" s="1"/>
  <c r="AB60" i="64" a="1"/>
  <c r="AB60" i="64" s="1"/>
  <c r="AB59" i="64" a="1"/>
  <c r="AB59" i="64" s="1"/>
  <c r="AA56" i="64"/>
  <c r="AB53" i="64" a="1"/>
  <c r="AB53" i="64" s="1"/>
  <c r="AB54" i="64" a="1"/>
  <c r="AB54" i="64" s="1"/>
  <c r="AB454" i="64" a="1"/>
  <c r="AB454" i="64" s="1"/>
  <c r="AB2152" i="64" a="1"/>
  <c r="AB2152" i="64" s="1"/>
  <c r="AB2126" i="64" a="1"/>
  <c r="AB2126" i="64" s="1"/>
  <c r="AB2101" i="64" a="1"/>
  <c r="AB2101" i="64" s="1"/>
  <c r="AB2075" i="64" a="1"/>
  <c r="AB2075" i="64" s="1"/>
  <c r="AB1322" i="64" a="1"/>
  <c r="AB1322" i="64" s="1"/>
  <c r="AB90" i="64" a="1"/>
  <c r="AB90" i="64" s="1"/>
  <c r="AB89" i="64" a="1"/>
  <c r="AB89" i="64" s="1"/>
  <c r="AB91" i="64" a="1"/>
  <c r="AB91" i="64" s="1"/>
  <c r="AB92" i="64" a="1"/>
  <c r="AB92" i="64" s="1"/>
  <c r="AA93" i="64"/>
  <c r="AB1267" i="64" a="1"/>
  <c r="AB1267" i="64" s="1"/>
  <c r="AB1268" i="64" s="1"/>
  <c r="AB319" i="64" a="1"/>
  <c r="AB319" i="64" s="1"/>
  <c r="AP1472" i="64"/>
  <c r="AP1474" i="64" s="1"/>
  <c r="AB2202" i="64" a="1"/>
  <c r="AB2202" i="64" s="1"/>
  <c r="AB1187" i="64" a="1"/>
  <c r="AB1187" i="64" s="1"/>
  <c r="AA1637" i="64"/>
  <c r="AB1634" i="64" s="1"/>
  <c r="AA1575" i="64" a="1"/>
  <c r="AA1575" i="64" s="1"/>
  <c r="AB1566" i="64" a="1"/>
  <c r="AB1566" i="64" s="1"/>
  <c r="AB1574" i="64" s="1"/>
  <c r="AB1603" i="64" a="1"/>
  <c r="AB1603" i="64" s="1"/>
  <c r="AB1353" i="64" a="1"/>
  <c r="AB1353" i="64" s="1"/>
  <c r="AB1347" i="64" a="1"/>
  <c r="AB1347" i="64" s="1"/>
  <c r="AB1345" i="64" a="1"/>
  <c r="AB1345" i="64" s="1"/>
  <c r="AB942" i="64" a="1"/>
  <c r="AB942" i="64" s="1"/>
  <c r="AB823" i="64" a="1"/>
  <c r="AB823" i="64" s="1"/>
  <c r="AB824" i="64" a="1"/>
  <c r="AB554" i="64" a="1"/>
  <c r="X477" i="64" a="1"/>
  <c r="BR588" i="64" a="1"/>
  <c r="AC1920" i="64" a="1"/>
  <c r="AB1346" i="64" a="1"/>
  <c r="AB1186" i="64" a="1"/>
  <c r="BP853" i="64" a="1"/>
  <c r="AB344" i="64" a="1"/>
  <c r="AB1431" i="64" a="1"/>
  <c r="AB1866" i="64" a="1"/>
  <c r="AB1430" i="64" a="1"/>
  <c r="AB367" i="64" a="1"/>
  <c r="AC1886" i="64" a="1"/>
  <c r="AA826" i="64" a="1"/>
  <c r="BQ852" i="64" a="1"/>
  <c r="BR850" i="64" a="1"/>
  <c r="AB1823" i="64" a="1"/>
  <c r="AB1845" i="64" a="1"/>
  <c r="BR628" i="64" a="1"/>
  <c r="AB455" i="64" a="1"/>
  <c r="AB943" i="64" a="1"/>
  <c r="AB431" i="64" a="1"/>
  <c r="Z827" i="64" a="1"/>
  <c r="AB320" i="64" a="1"/>
  <c r="AB1323" i="64" a="1"/>
  <c r="BS35" i="1151" l="1"/>
  <c r="BS33" i="1151"/>
  <c r="BS31" i="1151"/>
  <c r="BS34" i="1151"/>
  <c r="BS32" i="1151"/>
  <c r="BP69" i="1151"/>
  <c r="BY7" i="1151"/>
  <c r="BX8" i="1151" s="1"/>
  <c r="BY1" i="1151"/>
  <c r="BZ2" i="1151"/>
  <c r="BY3" i="1151"/>
  <c r="BV18" i="1151"/>
  <c r="BW15" i="1151"/>
  <c r="BO69" i="1151"/>
  <c r="BX4" i="1151"/>
  <c r="BX23" i="1151"/>
  <c r="BX25" i="1151"/>
  <c r="BX26" i="1151"/>
  <c r="BX27" i="1151"/>
  <c r="BX24" i="1151"/>
  <c r="BX42" i="1151"/>
  <c r="BX43" i="1151"/>
  <c r="BX41" i="1151"/>
  <c r="BX39" i="1151"/>
  <c r="BX56" i="1151"/>
  <c r="BX40" i="1151"/>
  <c r="BX54" i="1151"/>
  <c r="BX57" i="1151"/>
  <c r="BX16" i="1151"/>
  <c r="BX55" i="1151"/>
  <c r="BX17" i="1151"/>
  <c r="BX58" i="1151"/>
  <c r="BU36" i="1151"/>
  <c r="BR66" i="1151"/>
  <c r="BR22" i="861" s="1"/>
  <c r="BQ66" i="1151"/>
  <c r="BQ22" i="861" s="1"/>
  <c r="BR51" i="1151"/>
  <c r="BR17" i="861" s="1"/>
  <c r="BQ51" i="1151"/>
  <c r="BQ17" i="861" s="1"/>
  <c r="BT36" i="1151"/>
  <c r="BO699" i="64"/>
  <c r="BP698" i="64"/>
  <c r="BP699" i="64" s="1"/>
  <c r="BR695" i="64"/>
  <c r="BQ696" i="64"/>
  <c r="BR691" i="64"/>
  <c r="BR694" i="64"/>
  <c r="BR693" i="64"/>
  <c r="BS687" i="64" a="1"/>
  <c r="BS687" i="64" s="1"/>
  <c r="BS688" i="64" a="1"/>
  <c r="BS688" i="64" s="1"/>
  <c r="BS684" i="64" a="1"/>
  <c r="BS684" i="64" s="1"/>
  <c r="BS685" i="64" a="1"/>
  <c r="BS685" i="64" s="1"/>
  <c r="BS686" i="64" a="1"/>
  <c r="BS686" i="64" s="1"/>
  <c r="BR692" i="64"/>
  <c r="BR676" i="64"/>
  <c r="BR680" i="64"/>
  <c r="BQ681" i="64"/>
  <c r="BR679" i="64"/>
  <c r="BR678" i="64"/>
  <c r="BS672" i="64" a="1"/>
  <c r="BS672" i="64" s="1"/>
  <c r="BS669" i="64" a="1"/>
  <c r="BS669" i="64" s="1"/>
  <c r="BS673" i="64" a="1"/>
  <c r="BS673" i="64" s="1"/>
  <c r="BS653" i="64" a="1"/>
  <c r="BS653" i="64" s="1"/>
  <c r="BS661" i="64" s="1"/>
  <c r="BS654" i="64" a="1"/>
  <c r="BS654" i="64" s="1"/>
  <c r="BS662" i="64" s="1"/>
  <c r="BS670" i="64" a="1"/>
  <c r="BS670" i="64" s="1"/>
  <c r="BS655" i="64" a="1"/>
  <c r="BS655" i="64" s="1"/>
  <c r="BS663" i="64" s="1"/>
  <c r="BS656" i="64" a="1"/>
  <c r="BS656" i="64" s="1"/>
  <c r="BS664" i="64" s="1"/>
  <c r="BS657" i="64" a="1"/>
  <c r="BS657" i="64" s="1"/>
  <c r="BS665" i="64" s="1"/>
  <c r="BS671" i="64" a="1"/>
  <c r="BS671" i="64" s="1"/>
  <c r="BR677" i="64"/>
  <c r="BR141" i="64"/>
  <c r="BR143" i="64" s="1"/>
  <c r="BS139" i="64" a="1"/>
  <c r="BS139" i="64" s="1"/>
  <c r="BS138" i="64" s="1"/>
  <c r="BS140" i="64" a="1"/>
  <c r="BS140" i="64" s="1"/>
  <c r="BP853" i="64"/>
  <c r="BR850" i="64"/>
  <c r="BR628" i="64"/>
  <c r="BR630" i="64" s="1"/>
  <c r="BQ852" i="64"/>
  <c r="BS262" i="64" a="1"/>
  <c r="BS262" i="64" s="1"/>
  <c r="BS849" i="64" a="1"/>
  <c r="BS849" i="64" s="1"/>
  <c r="BS243" i="64" a="1"/>
  <c r="BS243" i="64" s="1"/>
  <c r="BS629" i="64" a="1"/>
  <c r="BS629" i="64" s="1"/>
  <c r="BS595" i="64" a="1"/>
  <c r="BS595" i="64" s="1"/>
  <c r="BS230" i="64" a="1"/>
  <c r="BS230" i="64" s="1"/>
  <c r="BQ592" i="64"/>
  <c r="BR588" i="64"/>
  <c r="BR596" i="64" s="1"/>
  <c r="BS591" i="64" a="1"/>
  <c r="BS591" i="64" s="1"/>
  <c r="BS4" i="64"/>
  <c r="BS587" i="64" a="1"/>
  <c r="BS587" i="64" s="1"/>
  <c r="BS4" i="864"/>
  <c r="BT190" i="64"/>
  <c r="BT7" i="64"/>
  <c r="BS8" i="64" s="1"/>
  <c r="BT1" i="64"/>
  <c r="BU2" i="64"/>
  <c r="BT3" i="64"/>
  <c r="BT21" i="864"/>
  <c r="BT22" i="864"/>
  <c r="BT20" i="864"/>
  <c r="BU2" i="864"/>
  <c r="BU23" i="864" s="1"/>
  <c r="BT1" i="864"/>
  <c r="BT3" i="864"/>
  <c r="BT4" i="864" s="1"/>
  <c r="BT56" i="863" a="1"/>
  <c r="BT56" i="863" s="1"/>
  <c r="BT54" i="863" a="1"/>
  <c r="BT54" i="863" s="1"/>
  <c r="BT55" i="863" a="1"/>
  <c r="BT55" i="863" s="1"/>
  <c r="BT52" i="863" a="1"/>
  <c r="BT52" i="863" s="1"/>
  <c r="BT39" i="863"/>
  <c r="BT53" i="863" a="1"/>
  <c r="BT53" i="863" s="1"/>
  <c r="BT41" i="863"/>
  <c r="BT3" i="863"/>
  <c r="BT1" i="863"/>
  <c r="BT38" i="863"/>
  <c r="BU2" i="863"/>
  <c r="BU40" i="863" s="1"/>
  <c r="BS57" i="863"/>
  <c r="BR32" i="861"/>
  <c r="BS43" i="863"/>
  <c r="BS42" i="863"/>
  <c r="BS21" i="863" s="1"/>
  <c r="BS24" i="864"/>
  <c r="BS94" i="861" s="1"/>
  <c r="BS68" i="863" a="1"/>
  <c r="BS68" i="863" s="1"/>
  <c r="BS70" i="863" a="1"/>
  <c r="BS70" i="863" s="1"/>
  <c r="BS66" i="863" a="1"/>
  <c r="BS66" i="863" s="1"/>
  <c r="BS4" i="863"/>
  <c r="BV1" i="861"/>
  <c r="BV8" i="861"/>
  <c r="BW3" i="861"/>
  <c r="BV4" i="861"/>
  <c r="BV5" i="861" s="1"/>
  <c r="AC194" i="64"/>
  <c r="AD208" i="64"/>
  <c r="AD209" i="64"/>
  <c r="AD191" i="64"/>
  <c r="AD210" i="64"/>
  <c r="AD192" i="64"/>
  <c r="AD193" i="64"/>
  <c r="AD211" i="64"/>
  <c r="AC212" i="64"/>
  <c r="BG1" i="860"/>
  <c r="BG7" i="860"/>
  <c r="BG3" i="860"/>
  <c r="BG4" i="860" s="1"/>
  <c r="BH2" i="860"/>
  <c r="AB554" i="64"/>
  <c r="AB564" i="64" s="1"/>
  <c r="AC558" i="64" a="1"/>
  <c r="AC558" i="64" s="1"/>
  <c r="AC553" i="64" a="1"/>
  <c r="AC553" i="64" s="1"/>
  <c r="Z1751" i="64"/>
  <c r="AB367" i="64"/>
  <c r="AA1749" i="64"/>
  <c r="AA1750" i="64"/>
  <c r="AC1732" i="64" a="1"/>
  <c r="AC1732" i="64" s="1"/>
  <c r="AC1733" i="64" a="1"/>
  <c r="AC1733" i="64" s="1"/>
  <c r="AC1734" i="64" a="1"/>
  <c r="AC1734" i="64" s="1"/>
  <c r="AC1735" i="64" a="1"/>
  <c r="AC1735" i="64" s="1"/>
  <c r="AC1736" i="64" a="1"/>
  <c r="AC1736" i="64" s="1"/>
  <c r="AC1737" i="64" a="1"/>
  <c r="AC1737" i="64" s="1"/>
  <c r="AC1739" i="64" a="1"/>
  <c r="AC1739" i="64" s="1"/>
  <c r="AC1740" i="64" a="1"/>
  <c r="AC1740" i="64" s="1"/>
  <c r="AC1738" i="64" a="1"/>
  <c r="AC1738" i="64" s="1"/>
  <c r="AB1741" i="64"/>
  <c r="DH1751" i="64"/>
  <c r="DI1749" i="64"/>
  <c r="AC343" i="64" a="1"/>
  <c r="AC343" i="64" s="1"/>
  <c r="AC366" i="64" a="1"/>
  <c r="AC366" i="64" s="1"/>
  <c r="AC365" i="64" a="1"/>
  <c r="AC365" i="64" s="1"/>
  <c r="AB344" i="64"/>
  <c r="AC1920" i="64"/>
  <c r="AC1886" i="64"/>
  <c r="CX121" i="64"/>
  <c r="CX124" i="64" s="1"/>
  <c r="CW1085" i="64"/>
  <c r="CX1085" i="64" s="1"/>
  <c r="CY1085" i="64" s="1"/>
  <c r="CZ1085" i="64" s="1"/>
  <c r="CR1086" i="64"/>
  <c r="CS1084" i="64"/>
  <c r="CT2102" i="64"/>
  <c r="CT2104" i="64" s="1"/>
  <c r="AB1845" i="64"/>
  <c r="AB1823" i="64"/>
  <c r="AC2178" i="64" a="1"/>
  <c r="AC2178" i="64" s="1"/>
  <c r="AC1824" i="64" a="1"/>
  <c r="AC1824" i="64" s="1"/>
  <c r="AC1844" i="64" a="1"/>
  <c r="AC1844" i="64" s="1"/>
  <c r="BL1539" i="64"/>
  <c r="BM1537" i="64"/>
  <c r="BM1516" i="64"/>
  <c r="BM1518" i="64" s="1"/>
  <c r="BN1494" i="64"/>
  <c r="BN1496" i="64" s="1"/>
  <c r="Z1440" i="64"/>
  <c r="X1452" i="64"/>
  <c r="Y1449" i="64"/>
  <c r="Y1451" i="64" s="1"/>
  <c r="Y1452" i="64" s="1"/>
  <c r="Z1449" i="64"/>
  <c r="AA1438" i="64"/>
  <c r="AA1447" i="64"/>
  <c r="AA1439" i="64"/>
  <c r="AA1448" i="64"/>
  <c r="AC1444" i="64" a="1"/>
  <c r="AC1444" i="64" s="1"/>
  <c r="AC1443" i="64" a="1"/>
  <c r="AC1443" i="64" s="1"/>
  <c r="AC1434" i="64" a="1"/>
  <c r="AC1434" i="64" s="1"/>
  <c r="AC1435" i="64" a="1"/>
  <c r="AC1435" i="64" s="1"/>
  <c r="AB1431" i="64"/>
  <c r="AB1430" i="64"/>
  <c r="AC1425" i="64" a="1"/>
  <c r="AC1425" i="64" s="1"/>
  <c r="AC1426" i="64" a="1"/>
  <c r="AC1426" i="64" s="1"/>
  <c r="AB1866" i="64"/>
  <c r="AC1865" i="64" a="1"/>
  <c r="AC1865" i="64" s="1"/>
  <c r="AC429" i="64" a="1"/>
  <c r="AC429" i="64" s="1"/>
  <c r="X477" i="64"/>
  <c r="AD1635" i="64"/>
  <c r="AD1636" i="64" s="1"/>
  <c r="Y476" i="64" a="1"/>
  <c r="Y476" i="64" s="1"/>
  <c r="W1605" i="64"/>
  <c r="X1602" i="64" s="1"/>
  <c r="W1607" i="64"/>
  <c r="U1569" i="64"/>
  <c r="V1565" i="64" s="1"/>
  <c r="V1571" i="64" s="1"/>
  <c r="Z827" i="64"/>
  <c r="AA826" i="64"/>
  <c r="AB943" i="64"/>
  <c r="AB1186" i="64"/>
  <c r="AB1346" i="64"/>
  <c r="AB1323" i="64"/>
  <c r="AB824" i="64"/>
  <c r="AB320" i="64"/>
  <c r="AB455" i="64"/>
  <c r="AB431" i="64"/>
  <c r="AB1639" i="64"/>
  <c r="AB1604" i="64"/>
  <c r="AA62" i="64"/>
  <c r="AC424" i="64" a="1"/>
  <c r="AC424" i="64" s="1"/>
  <c r="AC75" i="64" a="1"/>
  <c r="AC75" i="64" s="1"/>
  <c r="AC342" i="64" a="1"/>
  <c r="AC342" i="64" s="1"/>
  <c r="AC55" i="64" a="1"/>
  <c r="AC55" i="64" s="1"/>
  <c r="AC60" i="64" a="1"/>
  <c r="AC60" i="64" s="1"/>
  <c r="AC59" i="64" a="1"/>
  <c r="AC59" i="64" s="1"/>
  <c r="AB56" i="64"/>
  <c r="AC53" i="64" a="1"/>
  <c r="AC53" i="64" s="1"/>
  <c r="AC54" i="64" a="1"/>
  <c r="AC54" i="64" s="1"/>
  <c r="AC454" i="64" a="1"/>
  <c r="AC454" i="64" s="1"/>
  <c r="AC2075" i="64" a="1"/>
  <c r="AC2075" i="64" s="1"/>
  <c r="AC2152" i="64" a="1"/>
  <c r="AC2152" i="64" s="1"/>
  <c r="AC2126" i="64" a="1"/>
  <c r="AC2126" i="64" s="1"/>
  <c r="AC2101" i="64" a="1"/>
  <c r="AC2101" i="64" s="1"/>
  <c r="AC1322" i="64" a="1"/>
  <c r="AC1322" i="64" s="1"/>
  <c r="AB93" i="64"/>
  <c r="AC89" i="64" a="1"/>
  <c r="AC89" i="64" s="1"/>
  <c r="AC90" i="64" a="1"/>
  <c r="AC90" i="64" s="1"/>
  <c r="AC91" i="64" a="1"/>
  <c r="AC91" i="64" s="1"/>
  <c r="AC92" i="64" a="1"/>
  <c r="AC92" i="64" s="1"/>
  <c r="AC1267" i="64" a="1"/>
  <c r="AC1267" i="64" s="1"/>
  <c r="AC1268" i="64" s="1"/>
  <c r="AC319" i="64" a="1"/>
  <c r="AC319" i="64" s="1"/>
  <c r="AQ1472" i="64"/>
  <c r="AQ1474" i="64" s="1"/>
  <c r="AC2202" i="64" a="1"/>
  <c r="AC2202" i="64" s="1"/>
  <c r="AC1187" i="64" a="1"/>
  <c r="AC1187" i="64" s="1"/>
  <c r="AB1637" i="64"/>
  <c r="AC1634" i="64" s="1"/>
  <c r="AC1566" i="64" a="1"/>
  <c r="AC1566" i="64" s="1"/>
  <c r="AC1574" i="64" s="1"/>
  <c r="AC1603" i="64" a="1"/>
  <c r="AC1603" i="64" s="1"/>
  <c r="AB1575" i="64" a="1"/>
  <c r="AB1575" i="64" s="1"/>
  <c r="AC1353" i="64" a="1"/>
  <c r="AC1353" i="64" s="1"/>
  <c r="AC1347" i="64" a="1"/>
  <c r="AC1347" i="64" s="1"/>
  <c r="AC1345" i="64" a="1"/>
  <c r="AC1345" i="64" s="1"/>
  <c r="AC942" i="64" a="1"/>
  <c r="AC942" i="64" s="1"/>
  <c r="AC823" i="64" a="1"/>
  <c r="AC823" i="64" s="1"/>
  <c r="AC554" i="64" a="1"/>
  <c r="AC1845" i="64" a="1"/>
  <c r="BQ853" i="64" a="1"/>
  <c r="AD1886" i="64" a="1"/>
  <c r="AC455" i="64" a="1"/>
  <c r="AC1430" i="64" a="1"/>
  <c r="AC1823" i="64" a="1"/>
  <c r="AD1920" i="64" a="1"/>
  <c r="AC320" i="64" a="1"/>
  <c r="AA827" i="64" a="1"/>
  <c r="AC1346" i="64" a="1"/>
  <c r="AB826" i="64" a="1"/>
  <c r="AC367" i="64" a="1"/>
  <c r="AC824" i="64" a="1"/>
  <c r="AC431" i="64" a="1"/>
  <c r="BS588" i="64" a="1"/>
  <c r="AC344" i="64" a="1"/>
  <c r="BR852" i="64" a="1"/>
  <c r="Y477" i="64" a="1"/>
  <c r="AC943" i="64" a="1"/>
  <c r="BS628" i="64" a="1"/>
  <c r="AC1866" i="64" a="1"/>
  <c r="BS850" i="64" a="1"/>
  <c r="AC1186" i="64" a="1"/>
  <c r="AC1431" i="64" a="1"/>
  <c r="AC1323" i="64" a="1"/>
  <c r="BX15" i="1151" l="1"/>
  <c r="BT32" i="1151"/>
  <c r="BT31" i="1151"/>
  <c r="BT35" i="1151"/>
  <c r="BT33" i="1151"/>
  <c r="BT34" i="1151"/>
  <c r="BQ68" i="1151"/>
  <c r="BR68" i="1151"/>
  <c r="BV20" i="1151"/>
  <c r="BW18" i="1151"/>
  <c r="BS47" i="1151"/>
  <c r="BS62" i="1151"/>
  <c r="BY40" i="1151"/>
  <c r="BY57" i="1151"/>
  <c r="BY58" i="1151"/>
  <c r="BY56" i="1151"/>
  <c r="BY4" i="1151"/>
  <c r="BY54" i="1151"/>
  <c r="BY16" i="1151"/>
  <c r="BY55" i="1151"/>
  <c r="BY23" i="1151"/>
  <c r="BY27" i="1151"/>
  <c r="BY17" i="1151"/>
  <c r="BY24" i="1151"/>
  <c r="BY43" i="1151"/>
  <c r="BY41" i="1151"/>
  <c r="BY26" i="1151"/>
  <c r="BY39" i="1151"/>
  <c r="BY25" i="1151"/>
  <c r="BY42" i="1151"/>
  <c r="BS64" i="1151"/>
  <c r="BS49" i="1151"/>
  <c r="BZ7" i="1151"/>
  <c r="BZ1" i="1151"/>
  <c r="CA2" i="1151"/>
  <c r="BZ3" i="1151"/>
  <c r="BS46" i="1151"/>
  <c r="BS61" i="1151"/>
  <c r="BS48" i="1151"/>
  <c r="BS63" i="1151"/>
  <c r="BU32" i="1151"/>
  <c r="BU33" i="1151"/>
  <c r="BU34" i="1151"/>
  <c r="BU35" i="1151"/>
  <c r="BU31" i="1151"/>
  <c r="BS65" i="1151"/>
  <c r="BS50" i="1151"/>
  <c r="BQ698" i="64"/>
  <c r="BS694" i="64"/>
  <c r="BS695" i="64"/>
  <c r="BS691" i="64"/>
  <c r="BR696" i="64"/>
  <c r="BS693" i="64"/>
  <c r="BT687" i="64" a="1"/>
  <c r="BT687" i="64" s="1"/>
  <c r="BT688" i="64" a="1"/>
  <c r="BT688" i="64" s="1"/>
  <c r="BT684" i="64" a="1"/>
  <c r="BT684" i="64" s="1"/>
  <c r="BT685" i="64" a="1"/>
  <c r="BT685" i="64" s="1"/>
  <c r="BT686" i="64" a="1"/>
  <c r="BT686" i="64" s="1"/>
  <c r="BS692" i="64"/>
  <c r="BS676" i="64"/>
  <c r="BR681" i="64"/>
  <c r="BS680" i="64"/>
  <c r="BS679" i="64"/>
  <c r="BS677" i="64"/>
  <c r="BS678" i="64"/>
  <c r="BT672" i="64" a="1"/>
  <c r="BT672" i="64" s="1"/>
  <c r="BT673" i="64" a="1"/>
  <c r="BT673" i="64" s="1"/>
  <c r="BT653" i="64" a="1"/>
  <c r="BT653" i="64" s="1"/>
  <c r="BT661" i="64" s="1"/>
  <c r="BT654" i="64" a="1"/>
  <c r="BT654" i="64" s="1"/>
  <c r="BT662" i="64" s="1"/>
  <c r="BT669" i="64" a="1"/>
  <c r="BT669" i="64" s="1"/>
  <c r="BT670" i="64" a="1"/>
  <c r="BT670" i="64" s="1"/>
  <c r="BT655" i="64" a="1"/>
  <c r="BT655" i="64" s="1"/>
  <c r="BT663" i="64" s="1"/>
  <c r="BT656" i="64" a="1"/>
  <c r="BT656" i="64" s="1"/>
  <c r="BT657" i="64" a="1"/>
  <c r="BT657" i="64" s="1"/>
  <c r="BT665" i="64" s="1"/>
  <c r="BT671" i="64" a="1"/>
  <c r="BT671" i="64" s="1"/>
  <c r="BT139" i="64" a="1"/>
  <c r="BT139" i="64" s="1"/>
  <c r="BT138" i="64" s="1"/>
  <c r="BT140" i="64" a="1"/>
  <c r="BT140" i="64" s="1"/>
  <c r="BS141" i="64"/>
  <c r="BS143" i="64" s="1"/>
  <c r="BS850" i="64"/>
  <c r="BQ853" i="64"/>
  <c r="BS628" i="64"/>
  <c r="BS630" i="64" s="1"/>
  <c r="BR852" i="64"/>
  <c r="BT262" i="64" a="1"/>
  <c r="BT262" i="64" s="1"/>
  <c r="BT849" i="64" a="1"/>
  <c r="BT849" i="64" s="1"/>
  <c r="BT243" i="64" a="1"/>
  <c r="BT243" i="64" s="1"/>
  <c r="BT629" i="64" a="1"/>
  <c r="BT629" i="64" s="1"/>
  <c r="BT595" i="64" a="1"/>
  <c r="BT595" i="64" s="1"/>
  <c r="BT230" i="64" a="1"/>
  <c r="BT230" i="64" s="1"/>
  <c r="BR592" i="64"/>
  <c r="BS588" i="64"/>
  <c r="BS596" i="64" s="1"/>
  <c r="BT591" i="64" a="1"/>
  <c r="BT591" i="64" s="1"/>
  <c r="BT4" i="64"/>
  <c r="BT587" i="64" a="1"/>
  <c r="BT587" i="64" s="1"/>
  <c r="BU190" i="64"/>
  <c r="BU7" i="64"/>
  <c r="BT8" i="64" s="1"/>
  <c r="BN46" i="861"/>
  <c r="BN87" i="861" s="1"/>
  <c r="BV2" i="64"/>
  <c r="BU1" i="64"/>
  <c r="BU3" i="64"/>
  <c r="BT24" i="864"/>
  <c r="BT94" i="861" s="1"/>
  <c r="BW8" i="861"/>
  <c r="BX3" i="861"/>
  <c r="BW4" i="861"/>
  <c r="BW5" i="861" s="1"/>
  <c r="BW1" i="861"/>
  <c r="BU22" i="864"/>
  <c r="BU21" i="864"/>
  <c r="BU20" i="864"/>
  <c r="BU1" i="864"/>
  <c r="BU3" i="864"/>
  <c r="BU4" i="864" s="1"/>
  <c r="BV2" i="864"/>
  <c r="BV23" i="864" s="1"/>
  <c r="BS32" i="861"/>
  <c r="BT57" i="863"/>
  <c r="BU56" i="863" a="1"/>
  <c r="BU56" i="863" s="1"/>
  <c r="BU55" i="863" a="1"/>
  <c r="BU55" i="863" s="1"/>
  <c r="BU53" i="863" a="1"/>
  <c r="BU53" i="863" s="1"/>
  <c r="BU52" i="863" a="1"/>
  <c r="BU52" i="863" s="1"/>
  <c r="BU54" i="863" a="1"/>
  <c r="BU54" i="863" s="1"/>
  <c r="BU41" i="863"/>
  <c r="BU39" i="863"/>
  <c r="BU38" i="863"/>
  <c r="BV2" i="863"/>
  <c r="BV40" i="863" s="1"/>
  <c r="BU3" i="863"/>
  <c r="BU1" i="863"/>
  <c r="BT43" i="863"/>
  <c r="BT42" i="863"/>
  <c r="BT21" i="863" s="1"/>
  <c r="BT68" i="863" a="1"/>
  <c r="BT68" i="863" s="1"/>
  <c r="BT70" i="863" a="1"/>
  <c r="BT70" i="863" s="1"/>
  <c r="BT66" i="863" a="1"/>
  <c r="BT66" i="863" s="1"/>
  <c r="BT4" i="863"/>
  <c r="AD194" i="64"/>
  <c r="AE208" i="64"/>
  <c r="AE191" i="64"/>
  <c r="AE209" i="64"/>
  <c r="AE210" i="64"/>
  <c r="AE192" i="64"/>
  <c r="AE193" i="64"/>
  <c r="AE211" i="64"/>
  <c r="AD212" i="64"/>
  <c r="BH7" i="860"/>
  <c r="BH3" i="860"/>
  <c r="BH4" i="860" s="1"/>
  <c r="BI2" i="860"/>
  <c r="BH1" i="860"/>
  <c r="AC554" i="64"/>
  <c r="AC564" i="64" s="1"/>
  <c r="AD558" i="64" a="1"/>
  <c r="AD558" i="64" s="1"/>
  <c r="AD553" i="64" a="1"/>
  <c r="AD553" i="64" s="1"/>
  <c r="AB1749" i="64"/>
  <c r="AC367" i="64"/>
  <c r="AA1751" i="64"/>
  <c r="AD1732" i="64" a="1"/>
  <c r="AD1732" i="64" s="1"/>
  <c r="AD1733" i="64" a="1"/>
  <c r="AD1733" i="64" s="1"/>
  <c r="AD1734" i="64" a="1"/>
  <c r="AD1734" i="64" s="1"/>
  <c r="AD1735" i="64" a="1"/>
  <c r="AD1735" i="64" s="1"/>
  <c r="AD1736" i="64" a="1"/>
  <c r="AD1736" i="64" s="1"/>
  <c r="AD1737" i="64" a="1"/>
  <c r="AD1737" i="64" s="1"/>
  <c r="AD1739" i="64" a="1"/>
  <c r="AD1739" i="64" s="1"/>
  <c r="AD1740" i="64" a="1"/>
  <c r="AD1740" i="64" s="1"/>
  <c r="AD1738" i="64" a="1"/>
  <c r="AD1738" i="64" s="1"/>
  <c r="AC1741" i="64"/>
  <c r="AB1744" i="64" a="1"/>
  <c r="AB1744" i="64" s="1"/>
  <c r="AB1750" i="64" s="1"/>
  <c r="AD343" i="64" a="1"/>
  <c r="AD343" i="64" s="1"/>
  <c r="AD365" i="64" a="1"/>
  <c r="AD365" i="64" s="1"/>
  <c r="AD366" i="64" a="1"/>
  <c r="AD366" i="64" s="1"/>
  <c r="DI1751" i="64"/>
  <c r="DJ1749" i="64"/>
  <c r="AC344" i="64"/>
  <c r="AD1920" i="64"/>
  <c r="AD1886" i="64"/>
  <c r="CY121" i="64"/>
  <c r="CY124" i="64" s="1"/>
  <c r="DA1085" i="64"/>
  <c r="DB1085" i="64" s="1"/>
  <c r="DC1085" i="64" s="1"/>
  <c r="DD1085" i="64" s="1"/>
  <c r="CS1086" i="64"/>
  <c r="CT1084" i="64"/>
  <c r="CU2102" i="64"/>
  <c r="CU2104" i="64" s="1"/>
  <c r="AC1845" i="64"/>
  <c r="AC1823" i="64"/>
  <c r="AD2178" i="64" a="1"/>
  <c r="AD2178" i="64" s="1"/>
  <c r="AD1824" i="64" a="1"/>
  <c r="AD1824" i="64" s="1"/>
  <c r="AD1844" i="64" a="1"/>
  <c r="AD1844" i="64" s="1"/>
  <c r="BN1537" i="64"/>
  <c r="BM1539" i="64"/>
  <c r="BN1516" i="64"/>
  <c r="BN1518" i="64" s="1"/>
  <c r="BO1494" i="64"/>
  <c r="BO1496" i="64" s="1"/>
  <c r="AA1440" i="64"/>
  <c r="Z1451" i="64"/>
  <c r="Z1452" i="64" s="1"/>
  <c r="AB1438" i="64"/>
  <c r="AB1447" i="64"/>
  <c r="AB1439" i="64"/>
  <c r="AB1448" i="64"/>
  <c r="AA1449" i="64"/>
  <c r="AD1444" i="64" a="1"/>
  <c r="AD1444" i="64" s="1"/>
  <c r="AD1443" i="64" a="1"/>
  <c r="AD1443" i="64" s="1"/>
  <c r="AD1434" i="64" a="1"/>
  <c r="AD1434" i="64" s="1"/>
  <c r="AD1435" i="64" a="1"/>
  <c r="AD1435" i="64" s="1"/>
  <c r="AC1431" i="64"/>
  <c r="AC1430" i="64"/>
  <c r="AD1425" i="64" a="1"/>
  <c r="AD1425" i="64" s="1"/>
  <c r="AD1426" i="64" a="1"/>
  <c r="AD1426" i="64" s="1"/>
  <c r="AC1866" i="64"/>
  <c r="AD1865" i="64" a="1"/>
  <c r="AD1865" i="64" s="1"/>
  <c r="AD429" i="64" a="1"/>
  <c r="AD429" i="64" s="1"/>
  <c r="Y477" i="64"/>
  <c r="Z476" i="64" a="1"/>
  <c r="Z476" i="64" s="1"/>
  <c r="AE1635" i="64"/>
  <c r="AE1636" i="64" s="1"/>
  <c r="X1605" i="64"/>
  <c r="Y1602" i="64" s="1"/>
  <c r="X1607" i="64"/>
  <c r="AA827" i="64"/>
  <c r="AB826" i="64"/>
  <c r="AC943" i="64"/>
  <c r="AC1346" i="64"/>
  <c r="AC1186" i="64"/>
  <c r="AC1323" i="64"/>
  <c r="AC824" i="64"/>
  <c r="AC320" i="64"/>
  <c r="AC431" i="64"/>
  <c r="AC455" i="64"/>
  <c r="V1568" i="64"/>
  <c r="V1569" i="64" s="1"/>
  <c r="AC1604" i="64"/>
  <c r="AC1639" i="64"/>
  <c r="AB62" i="64"/>
  <c r="AD424" i="64" a="1"/>
  <c r="AD424" i="64" s="1"/>
  <c r="AD75" i="64" a="1"/>
  <c r="AD75" i="64" s="1"/>
  <c r="AD342" i="64" a="1"/>
  <c r="AD342" i="64" s="1"/>
  <c r="AD55" i="64" a="1"/>
  <c r="AD55" i="64" s="1"/>
  <c r="AD60" i="64" a="1"/>
  <c r="AD60" i="64" s="1"/>
  <c r="AD59" i="64" a="1"/>
  <c r="AD59" i="64" s="1"/>
  <c r="AC56" i="64"/>
  <c r="AD54" i="64" a="1"/>
  <c r="AD54" i="64" s="1"/>
  <c r="AD53" i="64" a="1"/>
  <c r="AD53" i="64" s="1"/>
  <c r="AD454" i="64" a="1"/>
  <c r="AD454" i="64" s="1"/>
  <c r="AD2075" i="64" a="1"/>
  <c r="AD2075" i="64" s="1"/>
  <c r="AD2152" i="64" a="1"/>
  <c r="AD2152" i="64" s="1"/>
  <c r="AD2126" i="64" a="1"/>
  <c r="AD2126" i="64" s="1"/>
  <c r="AD2101" i="64" a="1"/>
  <c r="AD2101" i="64" s="1"/>
  <c r="AD1322" i="64" a="1"/>
  <c r="AD1322" i="64" s="1"/>
  <c r="AD91" i="64" a="1"/>
  <c r="AD91" i="64" s="1"/>
  <c r="AD92" i="64" a="1"/>
  <c r="AD92" i="64" s="1"/>
  <c r="AD89" i="64" a="1"/>
  <c r="AD89" i="64" s="1"/>
  <c r="AD90" i="64" a="1"/>
  <c r="AD90" i="64" s="1"/>
  <c r="AC93" i="64"/>
  <c r="AD1267" i="64" a="1"/>
  <c r="AD1267" i="64" s="1"/>
  <c r="AD1268" i="64" s="1"/>
  <c r="AD319" i="64" a="1"/>
  <c r="AD319" i="64" s="1"/>
  <c r="AR1472" i="64"/>
  <c r="AR1474" i="64" s="1"/>
  <c r="AD2202" i="64" a="1"/>
  <c r="AD2202" i="64" s="1"/>
  <c r="AD1187" i="64" a="1"/>
  <c r="AD1187" i="64" s="1"/>
  <c r="AC1637" i="64"/>
  <c r="AD1634" i="64" s="1"/>
  <c r="AC1575" i="64" a="1"/>
  <c r="AC1575" i="64" s="1"/>
  <c r="AD1566" i="64" a="1"/>
  <c r="AD1566" i="64" s="1"/>
  <c r="AD1574" i="64" s="1"/>
  <c r="AD1603" i="64" a="1"/>
  <c r="AD1603" i="64" s="1"/>
  <c r="AD1353" i="64" a="1"/>
  <c r="AD1353" i="64" s="1"/>
  <c r="AD1347" i="64" a="1"/>
  <c r="AD1347" i="64" s="1"/>
  <c r="AD1345" i="64" a="1"/>
  <c r="AD1345" i="64" s="1"/>
  <c r="AD942" i="64" a="1"/>
  <c r="AD942" i="64" s="1"/>
  <c r="AD823" i="64" a="1"/>
  <c r="AD823" i="64" s="1"/>
  <c r="BT850" i="64" a="1"/>
  <c r="AD367" i="64" a="1"/>
  <c r="AD943" i="64" a="1"/>
  <c r="AD344" i="64" a="1"/>
  <c r="AE1920" i="64" a="1"/>
  <c r="BR853" i="64" a="1"/>
  <c r="BS852" i="64" a="1"/>
  <c r="AC826" i="64" a="1"/>
  <c r="AD455" i="64" a="1"/>
  <c r="AD1430" i="64" a="1"/>
  <c r="AB827" i="64" a="1"/>
  <c r="BT628" i="64" a="1"/>
  <c r="AD554" i="64" a="1"/>
  <c r="AE1886" i="64" a="1"/>
  <c r="BT588" i="64" a="1"/>
  <c r="AD1845" i="64" a="1"/>
  <c r="AD824" i="64" a="1"/>
  <c r="AD1823" i="64" a="1"/>
  <c r="AD431" i="64" a="1"/>
  <c r="AD1346" i="64" a="1"/>
  <c r="AD1866" i="64" a="1"/>
  <c r="AD1186" i="64" a="1"/>
  <c r="AD320" i="64" a="1"/>
  <c r="AD1431" i="64" a="1"/>
  <c r="Z477" i="64" a="1"/>
  <c r="AD1323" i="64" a="1"/>
  <c r="BU46" i="1151" l="1"/>
  <c r="BU61" i="1151"/>
  <c r="BV36" i="1151"/>
  <c r="BU65" i="1151"/>
  <c r="BU50" i="1151"/>
  <c r="BY15" i="1151"/>
  <c r="BR69" i="1151"/>
  <c r="BU49" i="1151"/>
  <c r="BU64" i="1151"/>
  <c r="BU48" i="1151"/>
  <c r="BU63" i="1151"/>
  <c r="BQ69" i="1151"/>
  <c r="BU47" i="1151"/>
  <c r="BU62" i="1151"/>
  <c r="BT49" i="1151"/>
  <c r="BT64" i="1151"/>
  <c r="BT48" i="1151"/>
  <c r="BT63" i="1151"/>
  <c r="BT50" i="1151"/>
  <c r="BT65" i="1151"/>
  <c r="BT46" i="1151"/>
  <c r="BT61" i="1151"/>
  <c r="BS66" i="1151"/>
  <c r="BS22" i="861" s="1"/>
  <c r="BS51" i="1151"/>
  <c r="BS17" i="861" s="1"/>
  <c r="BT47" i="1151"/>
  <c r="BT62" i="1151"/>
  <c r="BY8" i="1151"/>
  <c r="BZ16" i="1151"/>
  <c r="BZ55" i="1151"/>
  <c r="BZ24" i="1151"/>
  <c r="BZ17" i="1151"/>
  <c r="BZ23" i="1151"/>
  <c r="BZ25" i="1151"/>
  <c r="BZ27" i="1151"/>
  <c r="BZ40" i="1151"/>
  <c r="BZ43" i="1151"/>
  <c r="BZ41" i="1151"/>
  <c r="BZ26" i="1151"/>
  <c r="BZ39" i="1151"/>
  <c r="BZ42" i="1151"/>
  <c r="BZ58" i="1151"/>
  <c r="BZ56" i="1151"/>
  <c r="BZ54" i="1151"/>
  <c r="BZ4" i="1151"/>
  <c r="BZ57" i="1151"/>
  <c r="CB2" i="1151"/>
  <c r="CA3" i="1151"/>
  <c r="CA7" i="1151"/>
  <c r="CA1" i="1151"/>
  <c r="BX18" i="1151"/>
  <c r="BW20" i="1151"/>
  <c r="BR698" i="64"/>
  <c r="BR699" i="64" s="1"/>
  <c r="BT664" i="64"/>
  <c r="BT694" i="64" s="1"/>
  <c r="BQ699" i="64"/>
  <c r="BT695" i="64"/>
  <c r="BS696" i="64"/>
  <c r="BT692" i="64"/>
  <c r="BT691" i="64"/>
  <c r="BT693" i="64"/>
  <c r="BU688" i="64" a="1"/>
  <c r="BU688" i="64" s="1"/>
  <c r="BU684" i="64" a="1"/>
  <c r="BU684" i="64" s="1"/>
  <c r="BU685" i="64" a="1"/>
  <c r="BU685" i="64" s="1"/>
  <c r="BU686" i="64" a="1"/>
  <c r="BU686" i="64" s="1"/>
  <c r="BU687" i="64" a="1"/>
  <c r="BU687" i="64" s="1"/>
  <c r="BS681" i="64"/>
  <c r="BT680" i="64"/>
  <c r="BT677" i="64"/>
  <c r="BT678" i="64"/>
  <c r="BU672" i="64" a="1"/>
  <c r="BU672" i="64" s="1"/>
  <c r="BU671" i="64" a="1"/>
  <c r="BU671" i="64" s="1"/>
  <c r="BU673" i="64" a="1"/>
  <c r="BU673" i="64" s="1"/>
  <c r="BU653" i="64" a="1"/>
  <c r="BU653" i="64" s="1"/>
  <c r="BU661" i="64" s="1"/>
  <c r="BU654" i="64" a="1"/>
  <c r="BU654" i="64" s="1"/>
  <c r="BU662" i="64" s="1"/>
  <c r="BU670" i="64" a="1"/>
  <c r="BU670" i="64" s="1"/>
  <c r="BU655" i="64" a="1"/>
  <c r="BU655" i="64" s="1"/>
  <c r="BU663" i="64" s="1"/>
  <c r="BU656" i="64" a="1"/>
  <c r="BU656" i="64" s="1"/>
  <c r="BU664" i="64" s="1"/>
  <c r="BU669" i="64" a="1"/>
  <c r="BU669" i="64" s="1"/>
  <c r="BU657" i="64" a="1"/>
  <c r="BU657" i="64" s="1"/>
  <c r="BU665" i="64" s="1"/>
  <c r="BT676" i="64"/>
  <c r="BT141" i="64"/>
  <c r="BT143" i="64" s="1"/>
  <c r="BU139" i="64" a="1"/>
  <c r="BU139" i="64" s="1"/>
  <c r="BU138" i="64" s="1"/>
  <c r="BU140" i="64" a="1"/>
  <c r="BU140" i="64" s="1"/>
  <c r="BT850" i="64"/>
  <c r="BT628" i="64"/>
  <c r="BT630" i="64" s="1"/>
  <c r="BR853" i="64"/>
  <c r="BS852" i="64"/>
  <c r="BU262" i="64" a="1"/>
  <c r="BU262" i="64" s="1"/>
  <c r="BU849" i="64" a="1"/>
  <c r="BU849" i="64" s="1"/>
  <c r="BU243" i="64" a="1"/>
  <c r="BU243" i="64" s="1"/>
  <c r="BU629" i="64" a="1"/>
  <c r="BU629" i="64" s="1"/>
  <c r="BU595" i="64" a="1"/>
  <c r="BU595" i="64" s="1"/>
  <c r="BU230" i="64" a="1"/>
  <c r="BU230" i="64" s="1"/>
  <c r="BS592" i="64"/>
  <c r="BT588" i="64"/>
  <c r="BT596" i="64" s="1"/>
  <c r="BU591" i="64" a="1"/>
  <c r="BU591" i="64" s="1"/>
  <c r="BU4" i="64"/>
  <c r="BU587" i="64" a="1"/>
  <c r="BU587" i="64" s="1"/>
  <c r="BV190" i="64"/>
  <c r="BV7" i="64"/>
  <c r="BU8" i="64" s="1"/>
  <c r="BO46" i="861"/>
  <c r="BO87" i="861" s="1"/>
  <c r="BV1" i="64"/>
  <c r="BW2" i="64"/>
  <c r="BV3" i="64"/>
  <c r="BU24" i="864"/>
  <c r="BU94" i="861" s="1"/>
  <c r="BV56" i="863" a="1"/>
  <c r="BV56" i="863" s="1"/>
  <c r="BV55" i="863" a="1"/>
  <c r="BV55" i="863" s="1"/>
  <c r="BV54" i="863" a="1"/>
  <c r="BV54" i="863" s="1"/>
  <c r="BV38" i="863"/>
  <c r="BV53" i="863" a="1"/>
  <c r="BV53" i="863" s="1"/>
  <c r="BV52" i="863" a="1"/>
  <c r="BV52" i="863" s="1"/>
  <c r="BV39" i="863"/>
  <c r="BV41" i="863"/>
  <c r="BV3" i="863"/>
  <c r="BV1" i="863"/>
  <c r="BW2" i="863"/>
  <c r="BW40" i="863" s="1"/>
  <c r="BV22" i="864"/>
  <c r="BV21" i="864"/>
  <c r="BV20" i="864"/>
  <c r="BV3" i="864"/>
  <c r="BV4" i="864" s="1"/>
  <c r="BW2" i="864"/>
  <c r="BW23" i="864" s="1"/>
  <c r="BV1" i="864"/>
  <c r="BU43" i="863"/>
  <c r="BU42" i="863"/>
  <c r="BU21" i="863" s="1"/>
  <c r="BT32" i="861"/>
  <c r="BX8" i="861"/>
  <c r="BX4" i="861"/>
  <c r="BX5" i="861" s="1"/>
  <c r="BY3" i="861"/>
  <c r="BX1" i="861"/>
  <c r="BU57" i="863"/>
  <c r="BU70" i="863" a="1"/>
  <c r="BU70" i="863" s="1"/>
  <c r="BU68" i="863" a="1"/>
  <c r="BU68" i="863" s="1"/>
  <c r="BU66" i="863" a="1"/>
  <c r="BU66" i="863" s="1"/>
  <c r="BU4" i="863"/>
  <c r="AE194" i="64"/>
  <c r="AF208" i="64"/>
  <c r="AF191" i="64"/>
  <c r="AF209" i="64"/>
  <c r="AF210" i="64"/>
  <c r="AF192" i="64"/>
  <c r="AF193" i="64"/>
  <c r="AF211" i="64"/>
  <c r="AE212" i="64"/>
  <c r="BI7" i="860"/>
  <c r="BI3" i="860"/>
  <c r="BI4" i="860" s="1"/>
  <c r="BJ2" i="860"/>
  <c r="BI1" i="860"/>
  <c r="AD554" i="64"/>
  <c r="AD564" i="64" s="1"/>
  <c r="AC1749" i="64"/>
  <c r="AE558" i="64" a="1"/>
  <c r="AE558" i="64" s="1"/>
  <c r="AE553" i="64" a="1"/>
  <c r="AE553" i="64" s="1"/>
  <c r="AB1751" i="64"/>
  <c r="AD367" i="64"/>
  <c r="AC1744" i="64" a="1"/>
  <c r="AC1744" i="64" s="1"/>
  <c r="AC1750" i="64" s="1"/>
  <c r="AE1732" i="64" a="1"/>
  <c r="AE1732" i="64" s="1"/>
  <c r="AE1733" i="64" a="1"/>
  <c r="AE1733" i="64" s="1"/>
  <c r="AE1734" i="64" a="1"/>
  <c r="AE1734" i="64" s="1"/>
  <c r="AE1735" i="64" a="1"/>
  <c r="AE1735" i="64" s="1"/>
  <c r="AE1738" i="64" a="1"/>
  <c r="AE1738" i="64" s="1"/>
  <c r="AE1737" i="64" a="1"/>
  <c r="AE1737" i="64" s="1"/>
  <c r="AE1736" i="64" a="1"/>
  <c r="AE1736" i="64" s="1"/>
  <c r="AE1739" i="64" a="1"/>
  <c r="AE1739" i="64" s="1"/>
  <c r="AE1740" i="64" a="1"/>
  <c r="AE1740" i="64" s="1"/>
  <c r="AD1741" i="64"/>
  <c r="AE343" i="64" a="1"/>
  <c r="AE343" i="64" s="1"/>
  <c r="AE366" i="64" a="1"/>
  <c r="AE366" i="64" s="1"/>
  <c r="AE365" i="64" a="1"/>
  <c r="AE365" i="64" s="1"/>
  <c r="DJ1751" i="64"/>
  <c r="DK1749" i="64"/>
  <c r="AD344" i="64"/>
  <c r="AE1886" i="64"/>
  <c r="AE1920" i="64"/>
  <c r="CZ121" i="64"/>
  <c r="CZ124" i="64" s="1"/>
  <c r="DE1085" i="64"/>
  <c r="DF1085" i="64" s="1"/>
  <c r="DG1085" i="64" s="1"/>
  <c r="DH1085" i="64" s="1"/>
  <c r="CT1086" i="64"/>
  <c r="CU1084" i="64"/>
  <c r="CV2102" i="64"/>
  <c r="CV2104" i="64" s="1"/>
  <c r="AD1845" i="64"/>
  <c r="AD1823" i="64"/>
  <c r="AE2178" i="64" a="1"/>
  <c r="AE2178" i="64" s="1"/>
  <c r="AE1824" i="64" a="1"/>
  <c r="AE1824" i="64" s="1"/>
  <c r="AE1844" i="64" a="1"/>
  <c r="AE1844" i="64" s="1"/>
  <c r="BN1539" i="64"/>
  <c r="BO1537" i="64"/>
  <c r="BO1516" i="64"/>
  <c r="BO1518" i="64" s="1"/>
  <c r="BP1494" i="64"/>
  <c r="BP1496" i="64" s="1"/>
  <c r="AA1451" i="64"/>
  <c r="AA1452" i="64" s="1"/>
  <c r="AB1440" i="64"/>
  <c r="AC1439" i="64"/>
  <c r="AC1448" i="64"/>
  <c r="AB1449" i="64"/>
  <c r="AC1438" i="64"/>
  <c r="AC1447" i="64"/>
  <c r="AE1444" i="64" a="1"/>
  <c r="AE1444" i="64" s="1"/>
  <c r="AE1443" i="64" a="1"/>
  <c r="AE1443" i="64" s="1"/>
  <c r="AE1435" i="64" a="1"/>
  <c r="AE1435" i="64" s="1"/>
  <c r="AE1434" i="64" a="1"/>
  <c r="AE1434" i="64" s="1"/>
  <c r="AD1431" i="64"/>
  <c r="AD1430" i="64"/>
  <c r="AE1425" i="64" a="1"/>
  <c r="AE1425" i="64" s="1"/>
  <c r="AE1426" i="64" a="1"/>
  <c r="AE1426" i="64" s="1"/>
  <c r="AD1866" i="64"/>
  <c r="AE1865" i="64" a="1"/>
  <c r="AE1865" i="64" s="1"/>
  <c r="AE429" i="64" a="1"/>
  <c r="AE429" i="64" s="1"/>
  <c r="Z477" i="64"/>
  <c r="AF1635" i="64"/>
  <c r="AF1636" i="64" s="1"/>
  <c r="Y1607" i="64"/>
  <c r="Y1605" i="64"/>
  <c r="Z1602" i="64" s="1"/>
  <c r="AA476" i="64" a="1"/>
  <c r="AA476" i="64" s="1"/>
  <c r="AB827" i="64"/>
  <c r="AC826" i="64"/>
  <c r="AD1346" i="64"/>
  <c r="AD1186" i="64"/>
  <c r="AD943" i="64"/>
  <c r="AD1323" i="64"/>
  <c r="AD824" i="64"/>
  <c r="AD320" i="64"/>
  <c r="AD455" i="64"/>
  <c r="AD431" i="64"/>
  <c r="AD1639" i="64"/>
  <c r="W1565" i="64"/>
  <c r="W1571" i="64" s="1"/>
  <c r="AD1604" i="64"/>
  <c r="AC62" i="64"/>
  <c r="AE424" i="64" a="1"/>
  <c r="AE424" i="64" s="1"/>
  <c r="AE75" i="64" a="1"/>
  <c r="AE75" i="64" s="1"/>
  <c r="AE342" i="64" a="1"/>
  <c r="AE342" i="64" s="1"/>
  <c r="AE55" i="64" a="1"/>
  <c r="AE55" i="64" s="1"/>
  <c r="AE60" i="64" a="1"/>
  <c r="AE60" i="64" s="1"/>
  <c r="AE59" i="64" a="1"/>
  <c r="AE59" i="64" s="1"/>
  <c r="AD56" i="64"/>
  <c r="AE54" i="64" a="1"/>
  <c r="AE54" i="64" s="1"/>
  <c r="AE53" i="64" a="1"/>
  <c r="AE53" i="64" s="1"/>
  <c r="AE454" i="64" a="1"/>
  <c r="AE454" i="64" s="1"/>
  <c r="AE2075" i="64" a="1"/>
  <c r="AE2075" i="64" s="1"/>
  <c r="AE2152" i="64" a="1"/>
  <c r="AE2152" i="64" s="1"/>
  <c r="AE2126" i="64" a="1"/>
  <c r="AE2126" i="64" s="1"/>
  <c r="AE2101" i="64" a="1"/>
  <c r="AE2101" i="64" s="1"/>
  <c r="AE1322" i="64" a="1"/>
  <c r="AE1322" i="64" s="1"/>
  <c r="AD93" i="64"/>
  <c r="AE91" i="64" a="1"/>
  <c r="AE91" i="64" s="1"/>
  <c r="AE92" i="64" a="1"/>
  <c r="AE92" i="64" s="1"/>
  <c r="AE89" i="64" a="1"/>
  <c r="AE89" i="64" s="1"/>
  <c r="AE90" i="64" a="1"/>
  <c r="AE90" i="64" s="1"/>
  <c r="AE1267" i="64" a="1"/>
  <c r="AE1267" i="64" s="1"/>
  <c r="AE1268" i="64" s="1"/>
  <c r="AE319" i="64" a="1"/>
  <c r="AE319" i="64" s="1"/>
  <c r="AS1472" i="64"/>
  <c r="AS1474" i="64" s="1"/>
  <c r="AE2202" i="64" a="1"/>
  <c r="AE2202" i="64" s="1"/>
  <c r="AE1187" i="64" a="1"/>
  <c r="AE1187" i="64" s="1"/>
  <c r="AE1566" i="64" a="1"/>
  <c r="AE1566" i="64" s="1"/>
  <c r="AE1574" i="64" s="1"/>
  <c r="AD1637" i="64"/>
  <c r="AD1575" i="64" a="1"/>
  <c r="AD1575" i="64" s="1"/>
  <c r="AE1347" i="64" a="1"/>
  <c r="AE1347" i="64" s="1"/>
  <c r="AE1345" i="64" a="1"/>
  <c r="AE1345" i="64" s="1"/>
  <c r="AE1353" i="64" a="1"/>
  <c r="AE1353" i="64" s="1"/>
  <c r="AE942" i="64" a="1"/>
  <c r="AE942" i="64" s="1"/>
  <c r="AE823" i="64" a="1"/>
  <c r="AE823" i="64" s="1"/>
  <c r="AE1823" i="64" a="1"/>
  <c r="AA477" i="64" a="1"/>
  <c r="BU850" i="64" a="1"/>
  <c r="AE1431" i="64" a="1"/>
  <c r="AF1920" i="64" a="1"/>
  <c r="AE554" i="64" a="1"/>
  <c r="AE1845" i="64" a="1"/>
  <c r="AE431" i="64" a="1"/>
  <c r="AE1866" i="64" a="1"/>
  <c r="AE320" i="64" a="1"/>
  <c r="AF1886" i="64" a="1"/>
  <c r="AE455" i="64" a="1"/>
  <c r="AE367" i="64" a="1"/>
  <c r="AE1346" i="64" a="1"/>
  <c r="BU588" i="64" a="1"/>
  <c r="BU628" i="64" a="1"/>
  <c r="AE344" i="64" a="1"/>
  <c r="BT852" i="64" a="1"/>
  <c r="AD826" i="64" a="1"/>
  <c r="AE1430" i="64" a="1"/>
  <c r="AE1186" i="64" a="1"/>
  <c r="BS853" i="64" a="1"/>
  <c r="AE943" i="64" a="1"/>
  <c r="AC827" i="64" a="1"/>
  <c r="AE1323" i="64" a="1"/>
  <c r="AE824" i="64" a="1"/>
  <c r="BY18" i="1151" l="1"/>
  <c r="BT51" i="1151"/>
  <c r="BT17" i="861" s="1"/>
  <c r="BX20" i="1151"/>
  <c r="BY20" i="1151"/>
  <c r="BS68" i="1151"/>
  <c r="CA17" i="1151"/>
  <c r="CA23" i="1151"/>
  <c r="CA25" i="1151"/>
  <c r="CA26" i="1151"/>
  <c r="CA27" i="1151"/>
  <c r="CA24" i="1151"/>
  <c r="CA41" i="1151"/>
  <c r="CA40" i="1151"/>
  <c r="CA43" i="1151"/>
  <c r="CA39" i="1151"/>
  <c r="CA55" i="1151"/>
  <c r="CA42" i="1151"/>
  <c r="CA56" i="1151"/>
  <c r="CA54" i="1151"/>
  <c r="CA4" i="1151"/>
  <c r="CA57" i="1151"/>
  <c r="CA16" i="1151"/>
  <c r="CA58" i="1151"/>
  <c r="CC2" i="1151"/>
  <c r="CB3" i="1151"/>
  <c r="CB7" i="1151"/>
  <c r="CB1" i="1151"/>
  <c r="BV34" i="1151"/>
  <c r="BV35" i="1151"/>
  <c r="BV32" i="1151"/>
  <c r="BV31" i="1151"/>
  <c r="BV33" i="1151"/>
  <c r="BT66" i="1151"/>
  <c r="BT22" i="861" s="1"/>
  <c r="BU66" i="1151"/>
  <c r="BU22" i="861" s="1"/>
  <c r="BU51" i="1151"/>
  <c r="BU17" i="861" s="1"/>
  <c r="BZ15" i="1151"/>
  <c r="BZ8" i="1151"/>
  <c r="BW36" i="1151"/>
  <c r="BT679" i="64"/>
  <c r="BT681" i="64" s="1"/>
  <c r="BS698" i="64"/>
  <c r="BT696" i="64"/>
  <c r="BU694" i="64"/>
  <c r="BU692" i="64"/>
  <c r="BU691" i="64"/>
  <c r="BU695" i="64"/>
  <c r="BU693" i="64"/>
  <c r="BV688" i="64" a="1"/>
  <c r="BV688" i="64" s="1"/>
  <c r="BV684" i="64" a="1"/>
  <c r="BV684" i="64" s="1"/>
  <c r="BV685" i="64" a="1"/>
  <c r="BV685" i="64" s="1"/>
  <c r="BV686" i="64" a="1"/>
  <c r="BV686" i="64" s="1"/>
  <c r="BV687" i="64" a="1"/>
  <c r="BV687" i="64" s="1"/>
  <c r="BU678" i="64"/>
  <c r="BU680" i="64"/>
  <c r="BU679" i="64"/>
  <c r="BU677" i="64"/>
  <c r="BU676" i="64"/>
  <c r="BV671" i="64" a="1"/>
  <c r="BV671" i="64" s="1"/>
  <c r="BV672" i="64" a="1"/>
  <c r="BV672" i="64" s="1"/>
  <c r="BV673" i="64" a="1"/>
  <c r="BV673" i="64" s="1"/>
  <c r="BV653" i="64" a="1"/>
  <c r="BV653" i="64" s="1"/>
  <c r="BV661" i="64" s="1"/>
  <c r="BV654" i="64" a="1"/>
  <c r="BV654" i="64" s="1"/>
  <c r="BV662" i="64" s="1"/>
  <c r="BV670" i="64" a="1"/>
  <c r="BV670" i="64" s="1"/>
  <c r="BV669" i="64" a="1"/>
  <c r="BV669" i="64" s="1"/>
  <c r="BV655" i="64" a="1"/>
  <c r="BV655" i="64" s="1"/>
  <c r="BV663" i="64" s="1"/>
  <c r="BV656" i="64" a="1"/>
  <c r="BV656" i="64" s="1"/>
  <c r="BV664" i="64" s="1"/>
  <c r="BV657" i="64" a="1"/>
  <c r="BV657" i="64" s="1"/>
  <c r="BV665" i="64" s="1"/>
  <c r="BV139" i="64" a="1"/>
  <c r="BV139" i="64" s="1"/>
  <c r="BV138" i="64" s="1"/>
  <c r="BV140" i="64" a="1"/>
  <c r="BV140" i="64" s="1"/>
  <c r="BU141" i="64"/>
  <c r="BU143" i="64" s="1"/>
  <c r="BU850" i="64"/>
  <c r="BU628" i="64"/>
  <c r="BU630" i="64" s="1"/>
  <c r="BS853" i="64"/>
  <c r="BT852" i="64"/>
  <c r="BV262" i="64" a="1"/>
  <c r="BV262" i="64" s="1"/>
  <c r="BV849" i="64" a="1"/>
  <c r="BV849" i="64" s="1"/>
  <c r="BV243" i="64" a="1"/>
  <c r="BV243" i="64" s="1"/>
  <c r="BV629" i="64" a="1"/>
  <c r="BV629" i="64" s="1"/>
  <c r="BV595" i="64" a="1"/>
  <c r="BV595" i="64" s="1"/>
  <c r="BV230" i="64" a="1"/>
  <c r="BV230" i="64" s="1"/>
  <c r="BT592" i="64"/>
  <c r="BU588" i="64"/>
  <c r="BU596" i="64" s="1"/>
  <c r="BV591" i="64" a="1"/>
  <c r="BV591" i="64" s="1"/>
  <c r="BV4" i="64"/>
  <c r="BV587" i="64" a="1"/>
  <c r="BV587" i="64" s="1"/>
  <c r="BW190" i="64"/>
  <c r="BW7" i="64"/>
  <c r="BV8" i="64" s="1"/>
  <c r="BP46" i="861"/>
  <c r="BP87" i="861" s="1"/>
  <c r="BW1" i="64"/>
  <c r="BX2" i="64"/>
  <c r="BW3" i="64"/>
  <c r="BV57" i="863"/>
  <c r="BU32" i="861"/>
  <c r="BV43" i="863"/>
  <c r="BV42" i="863"/>
  <c r="BV21" i="863" s="1"/>
  <c r="BW56" i="863" a="1"/>
  <c r="BW56" i="863" s="1"/>
  <c r="BW54" i="863" a="1"/>
  <c r="BW54" i="863" s="1"/>
  <c r="BW55" i="863" a="1"/>
  <c r="BW55" i="863" s="1"/>
  <c r="BW39" i="863"/>
  <c r="BW53" i="863" a="1"/>
  <c r="BW53" i="863" s="1"/>
  <c r="BW52" i="863" a="1"/>
  <c r="BW52" i="863" s="1"/>
  <c r="BW38" i="863"/>
  <c r="BW41" i="863"/>
  <c r="BX2" i="863"/>
  <c r="BX40" i="863" s="1"/>
  <c r="BW1" i="863"/>
  <c r="BW3" i="863"/>
  <c r="BW21" i="864"/>
  <c r="BW20" i="864"/>
  <c r="BW3" i="864"/>
  <c r="BW4" i="864" s="1"/>
  <c r="BX2" i="864"/>
  <c r="BX23" i="864" s="1"/>
  <c r="BW1" i="864"/>
  <c r="BW22" i="864"/>
  <c r="BY1" i="861"/>
  <c r="BZ3" i="861"/>
  <c r="BY4" i="861"/>
  <c r="BY5" i="861" s="1"/>
  <c r="BY8" i="861"/>
  <c r="BV68" i="863" a="1"/>
  <c r="BV68" i="863" s="1"/>
  <c r="BV70" i="863" a="1"/>
  <c r="BV70" i="863" s="1"/>
  <c r="BV66" i="863" a="1"/>
  <c r="BV66" i="863" s="1"/>
  <c r="BV4" i="863"/>
  <c r="BV24" i="864"/>
  <c r="BV94" i="861" s="1"/>
  <c r="AG208" i="64"/>
  <c r="AG191" i="64"/>
  <c r="AG209" i="64"/>
  <c r="AG192" i="64"/>
  <c r="AG210" i="64"/>
  <c r="AG211" i="64"/>
  <c r="AG193" i="64"/>
  <c r="AF194" i="64"/>
  <c r="AF212" i="64"/>
  <c r="BJ7" i="860"/>
  <c r="BJ3" i="860"/>
  <c r="BJ4" i="860" s="1"/>
  <c r="BK2" i="860"/>
  <c r="BJ1" i="860"/>
  <c r="AE554" i="64"/>
  <c r="AD1749" i="64"/>
  <c r="AC1751" i="64"/>
  <c r="AF558" i="64" a="1"/>
  <c r="AF558" i="64" s="1"/>
  <c r="AF553" i="64" a="1"/>
  <c r="AF553" i="64" s="1"/>
  <c r="AE367" i="64"/>
  <c r="AD1744" i="64" a="1"/>
  <c r="AD1744" i="64" s="1"/>
  <c r="AD1750" i="64" s="1"/>
  <c r="AF1738" i="64" a="1"/>
  <c r="AF1738" i="64" s="1"/>
  <c r="AF1732" i="64" a="1"/>
  <c r="AF1732" i="64" s="1"/>
  <c r="AF1733" i="64" a="1"/>
  <c r="AF1733" i="64" s="1"/>
  <c r="AF1735" i="64" a="1"/>
  <c r="AF1735" i="64" s="1"/>
  <c r="AF1737" i="64" a="1"/>
  <c r="AF1737" i="64" s="1"/>
  <c r="AF1736" i="64" a="1"/>
  <c r="AF1736" i="64" s="1"/>
  <c r="AF1739" i="64" a="1"/>
  <c r="AF1739" i="64" s="1"/>
  <c r="AF1740" i="64" a="1"/>
  <c r="AF1740" i="64" s="1"/>
  <c r="AF1734" i="64" a="1"/>
  <c r="AF1734" i="64" s="1"/>
  <c r="AE1741" i="64"/>
  <c r="DK1751" i="64"/>
  <c r="DL1749" i="64"/>
  <c r="DL1751" i="64" s="1"/>
  <c r="AF343" i="64" a="1"/>
  <c r="AF343" i="64" s="1"/>
  <c r="AF366" i="64" a="1"/>
  <c r="AF366" i="64" s="1"/>
  <c r="AF365" i="64" a="1"/>
  <c r="AF365" i="64" s="1"/>
  <c r="AE344" i="64"/>
  <c r="AF1886" i="64"/>
  <c r="AF1920" i="64"/>
  <c r="DA121" i="64"/>
  <c r="DA124" i="64" s="1"/>
  <c r="CU1086" i="64"/>
  <c r="CV1084" i="64"/>
  <c r="DI1085" i="64"/>
  <c r="DJ1085" i="64" s="1"/>
  <c r="DK1085" i="64" s="1"/>
  <c r="DL1085" i="64" s="1"/>
  <c r="CW2102" i="64"/>
  <c r="CW2104" i="64" s="1"/>
  <c r="AE1845" i="64"/>
  <c r="AE1823" i="64"/>
  <c r="AF2178" i="64" a="1"/>
  <c r="AF2178" i="64" s="1"/>
  <c r="AF1824" i="64" a="1"/>
  <c r="AF1824" i="64" s="1"/>
  <c r="AF1844" i="64" a="1"/>
  <c r="AF1844" i="64" s="1"/>
  <c r="BO1539" i="64"/>
  <c r="BP1537" i="64"/>
  <c r="BP1516" i="64"/>
  <c r="BP1518" i="64" s="1"/>
  <c r="BQ1494" i="64"/>
  <c r="BQ1496" i="64" s="1"/>
  <c r="AB1451" i="64"/>
  <c r="AB1452" i="64" s="1"/>
  <c r="AC1440" i="64"/>
  <c r="AD1438" i="64"/>
  <c r="AD1447" i="64"/>
  <c r="AD1439" i="64"/>
  <c r="AD1448" i="64"/>
  <c r="AF1443" i="64" a="1"/>
  <c r="AF1443" i="64" s="1"/>
  <c r="AF1444" i="64" a="1"/>
  <c r="AF1444" i="64" s="1"/>
  <c r="AF1435" i="64" a="1"/>
  <c r="AF1435" i="64" s="1"/>
  <c r="AF1434" i="64" a="1"/>
  <c r="AF1434" i="64" s="1"/>
  <c r="AE1431" i="64"/>
  <c r="AE1430" i="64"/>
  <c r="AF1425" i="64" a="1"/>
  <c r="AF1425" i="64" s="1"/>
  <c r="AF1426" i="64" a="1"/>
  <c r="AF1426" i="64" s="1"/>
  <c r="AE1866" i="64"/>
  <c r="AF1865" i="64" a="1"/>
  <c r="AF1865" i="64" s="1"/>
  <c r="AF429" i="64" a="1"/>
  <c r="AF429" i="64" s="1"/>
  <c r="AA477" i="64"/>
  <c r="Z1605" i="64"/>
  <c r="AA1602" i="64" s="1"/>
  <c r="Z1607" i="64"/>
  <c r="AB476" i="64" a="1"/>
  <c r="AB476" i="64" s="1"/>
  <c r="AG1635" i="64"/>
  <c r="AG1636" i="64" s="1"/>
  <c r="AE1634" i="64"/>
  <c r="AE1639" i="64" s="1"/>
  <c r="AC827" i="64"/>
  <c r="AD826" i="64"/>
  <c r="AE1346" i="64"/>
  <c r="AE1186" i="64"/>
  <c r="AE943" i="64"/>
  <c r="AE1323" i="64"/>
  <c r="AE824" i="64"/>
  <c r="AE320" i="64"/>
  <c r="AE455" i="64"/>
  <c r="AE431" i="64"/>
  <c r="W1568" i="64"/>
  <c r="W1569" i="64" s="1"/>
  <c r="AD62" i="64"/>
  <c r="AF424" i="64" a="1"/>
  <c r="AF424" i="64" s="1"/>
  <c r="AF75" i="64" a="1"/>
  <c r="AF75" i="64" s="1"/>
  <c r="AF342" i="64" a="1"/>
  <c r="AF342" i="64" s="1"/>
  <c r="AF55" i="64" a="1"/>
  <c r="AF55" i="64" s="1"/>
  <c r="AF60" i="64" a="1"/>
  <c r="AF60" i="64" s="1"/>
  <c r="AF59" i="64" a="1"/>
  <c r="AF59" i="64" s="1"/>
  <c r="AE56" i="64"/>
  <c r="AF54" i="64" a="1"/>
  <c r="AF54" i="64" s="1"/>
  <c r="AF53" i="64" a="1"/>
  <c r="AF53" i="64" s="1"/>
  <c r="AF454" i="64" a="1"/>
  <c r="AF454" i="64" s="1"/>
  <c r="AF2075" i="64" a="1"/>
  <c r="AF2075" i="64" s="1"/>
  <c r="AF2152" i="64" a="1"/>
  <c r="AF2152" i="64" s="1"/>
  <c r="AF2126" i="64" a="1"/>
  <c r="AF2126" i="64" s="1"/>
  <c r="AF2101" i="64" a="1"/>
  <c r="AF2101" i="64" s="1"/>
  <c r="AF1322" i="64" a="1"/>
  <c r="AF1322" i="64" s="1"/>
  <c r="AE1575" i="64" a="1"/>
  <c r="AE1575" i="64" s="1"/>
  <c r="AE93" i="64"/>
  <c r="AF90" i="64" a="1"/>
  <c r="AF90" i="64" s="1"/>
  <c r="AF89" i="64" a="1"/>
  <c r="AF89" i="64" s="1"/>
  <c r="AF91" i="64" a="1"/>
  <c r="AF91" i="64" s="1"/>
  <c r="AF92" i="64" a="1"/>
  <c r="AF92" i="64" s="1"/>
  <c r="AF1267" i="64" a="1"/>
  <c r="AF1267" i="64" s="1"/>
  <c r="AF1268" i="64" s="1"/>
  <c r="AF319" i="64" a="1"/>
  <c r="AF319" i="64" s="1"/>
  <c r="AT1472" i="64"/>
  <c r="AT1474" i="64" s="1"/>
  <c r="AF2202" i="64" a="1"/>
  <c r="AF2202" i="64" s="1"/>
  <c r="AF1187" i="64" a="1"/>
  <c r="AF1187" i="64" s="1"/>
  <c r="AF1566" i="64" a="1"/>
  <c r="AF1566" i="64" s="1"/>
  <c r="AF1574" i="64" s="1"/>
  <c r="AF1347" i="64" a="1"/>
  <c r="AF1347" i="64" s="1"/>
  <c r="AF1345" i="64" a="1"/>
  <c r="AF1345" i="64" s="1"/>
  <c r="AF1353" i="64" a="1"/>
  <c r="AF1353" i="64" s="1"/>
  <c r="AF942" i="64" a="1"/>
  <c r="AF942" i="64" s="1"/>
  <c r="AF823" i="64" a="1"/>
  <c r="AF823" i="64" s="1"/>
  <c r="AG1886" i="64" a="1"/>
  <c r="AD827" i="64" a="1"/>
  <c r="AF431" i="64" a="1"/>
  <c r="BT853" i="64" a="1"/>
  <c r="AF344" i="64" a="1"/>
  <c r="BV628" i="64" a="1"/>
  <c r="AF320" i="64" a="1"/>
  <c r="AF455" i="64" a="1"/>
  <c r="AF1823" i="64" a="1"/>
  <c r="BV850" i="64" a="1"/>
  <c r="AF554" i="64" a="1"/>
  <c r="BV588" i="64" a="1"/>
  <c r="AF1323" i="64" a="1"/>
  <c r="AF367" i="64" a="1"/>
  <c r="AF943" i="64" a="1"/>
  <c r="AF1430" i="64" a="1"/>
  <c r="AB477" i="64" a="1"/>
  <c r="AF1431" i="64" a="1"/>
  <c r="AF1186" i="64" a="1"/>
  <c r="AE826" i="64" a="1"/>
  <c r="BU852" i="64" a="1"/>
  <c r="AF1845" i="64" a="1"/>
  <c r="AF1346" i="64" a="1"/>
  <c r="AF1866" i="64" a="1"/>
  <c r="AG1920" i="64" a="1"/>
  <c r="AF824" i="64" a="1"/>
  <c r="CA8" i="1151" l="1"/>
  <c r="CA15" i="1151"/>
  <c r="CA18" i="1151"/>
  <c r="BW35" i="1151"/>
  <c r="BW31" i="1151"/>
  <c r="BW32" i="1151"/>
  <c r="BW34" i="1151"/>
  <c r="BW33" i="1151"/>
  <c r="BV48" i="1151"/>
  <c r="BV63" i="1151"/>
  <c r="BV46" i="1151"/>
  <c r="BV61" i="1151"/>
  <c r="BV47" i="1151"/>
  <c r="BV62" i="1151"/>
  <c r="BV50" i="1151"/>
  <c r="BV65" i="1151"/>
  <c r="BS69" i="1151"/>
  <c r="BV49" i="1151"/>
  <c r="BV64" i="1151"/>
  <c r="BU68" i="1151"/>
  <c r="BY36" i="1151"/>
  <c r="BZ18" i="1151"/>
  <c r="BX36" i="1151"/>
  <c r="CB26" i="1151"/>
  <c r="CB27" i="1151"/>
  <c r="CB17" i="1151"/>
  <c r="CB23" i="1151"/>
  <c r="CB25" i="1151"/>
  <c r="CB40" i="1151"/>
  <c r="CB24" i="1151"/>
  <c r="CB43" i="1151"/>
  <c r="CB41" i="1151"/>
  <c r="CB39" i="1151"/>
  <c r="CB42" i="1151"/>
  <c r="CB56" i="1151"/>
  <c r="CB58" i="1151"/>
  <c r="CB54" i="1151"/>
  <c r="CB4" i="1151"/>
  <c r="CB57" i="1151"/>
  <c r="CB16" i="1151"/>
  <c r="CB55" i="1151"/>
  <c r="CD2" i="1151"/>
  <c r="CC3" i="1151"/>
  <c r="CC7" i="1151"/>
  <c r="CC1" i="1151"/>
  <c r="BT68" i="1151"/>
  <c r="BS699" i="64"/>
  <c r="BT698" i="64"/>
  <c r="BT699" i="64" s="1"/>
  <c r="BV693" i="64"/>
  <c r="BV694" i="64"/>
  <c r="BV695" i="64"/>
  <c r="BU696" i="64"/>
  <c r="BV691" i="64"/>
  <c r="BW688" i="64" a="1"/>
  <c r="BW688" i="64" s="1"/>
  <c r="BW684" i="64" a="1"/>
  <c r="BW684" i="64" s="1"/>
  <c r="BW685" i="64" a="1"/>
  <c r="BW685" i="64" s="1"/>
  <c r="BW686" i="64" a="1"/>
  <c r="BW686" i="64" s="1"/>
  <c r="BW687" i="64" a="1"/>
  <c r="BW687" i="64" s="1"/>
  <c r="BV692" i="64"/>
  <c r="BU681" i="64"/>
  <c r="BV680" i="64"/>
  <c r="BV679" i="64"/>
  <c r="BV678" i="64"/>
  <c r="BV677" i="64"/>
  <c r="BW657" i="64" a="1"/>
  <c r="BW657" i="64" s="1"/>
  <c r="BW665" i="64" s="1"/>
  <c r="BW671" i="64" a="1"/>
  <c r="BW671" i="64" s="1"/>
  <c r="BW672" i="64" a="1"/>
  <c r="BW672" i="64" s="1"/>
  <c r="BW673" i="64" a="1"/>
  <c r="BW673" i="64" s="1"/>
  <c r="BW669" i="64" a="1"/>
  <c r="BW669" i="64" s="1"/>
  <c r="BW653" i="64" a="1"/>
  <c r="BW653" i="64" s="1"/>
  <c r="BW661" i="64" s="1"/>
  <c r="BW654" i="64" a="1"/>
  <c r="BW654" i="64" s="1"/>
  <c r="BW662" i="64" s="1"/>
  <c r="BW670" i="64" a="1"/>
  <c r="BW670" i="64" s="1"/>
  <c r="BW655" i="64" a="1"/>
  <c r="BW655" i="64" s="1"/>
  <c r="BW656" i="64" a="1"/>
  <c r="BW656" i="64" s="1"/>
  <c r="BW664" i="64" s="1"/>
  <c r="BV676" i="64"/>
  <c r="BV141" i="64"/>
  <c r="BV143" i="64" s="1"/>
  <c r="BW139" i="64" a="1"/>
  <c r="BW139" i="64" s="1"/>
  <c r="BW138" i="64" s="1"/>
  <c r="BW140" i="64" a="1"/>
  <c r="BW140" i="64" s="1"/>
  <c r="BV850" i="64"/>
  <c r="BV628" i="64"/>
  <c r="BV630" i="64" s="1"/>
  <c r="BT853" i="64"/>
  <c r="BU852" i="64"/>
  <c r="BW262" i="64" a="1"/>
  <c r="BW262" i="64" s="1"/>
  <c r="BW849" i="64" a="1"/>
  <c r="BW849" i="64" s="1"/>
  <c r="BW243" i="64" a="1"/>
  <c r="BW243" i="64" s="1"/>
  <c r="BW629" i="64" a="1"/>
  <c r="BW629" i="64" s="1"/>
  <c r="BW595" i="64" a="1"/>
  <c r="BW595" i="64" s="1"/>
  <c r="BW230" i="64" a="1"/>
  <c r="BW230" i="64" s="1"/>
  <c r="BU592" i="64"/>
  <c r="BV588" i="64"/>
  <c r="BV596" i="64" s="1"/>
  <c r="BW591" i="64" a="1"/>
  <c r="BW591" i="64" s="1"/>
  <c r="BW4" i="64"/>
  <c r="BW587" i="64" a="1"/>
  <c r="BW587" i="64" s="1"/>
  <c r="BX190" i="64"/>
  <c r="BX7" i="64"/>
  <c r="BW8" i="64" s="1"/>
  <c r="BQ46" i="861"/>
  <c r="BQ87" i="861" s="1"/>
  <c r="BX1" i="64"/>
  <c r="BY2" i="64"/>
  <c r="BX3" i="64"/>
  <c r="CA3" i="861"/>
  <c r="BZ4" i="861"/>
  <c r="BZ5" i="861" s="1"/>
  <c r="BZ1" i="861"/>
  <c r="BZ8" i="861"/>
  <c r="BW43" i="863"/>
  <c r="BW42" i="863"/>
  <c r="BW21" i="863" s="1"/>
  <c r="BW24" i="864"/>
  <c r="BW94" i="861" s="1"/>
  <c r="BW57" i="863"/>
  <c r="BV32" i="861"/>
  <c r="BX22" i="864"/>
  <c r="BX21" i="864"/>
  <c r="BX3" i="864"/>
  <c r="BX4" i="864" s="1"/>
  <c r="BY2" i="864"/>
  <c r="BY23" i="864" s="1"/>
  <c r="BX1" i="864"/>
  <c r="BX20" i="864"/>
  <c r="BW70" i="863" a="1"/>
  <c r="BW70" i="863" s="1"/>
  <c r="BW68" i="863" a="1"/>
  <c r="BW68" i="863" s="1"/>
  <c r="BW66" i="863" a="1"/>
  <c r="BW66" i="863" s="1"/>
  <c r="BW4" i="863"/>
  <c r="BX56" i="863" a="1"/>
  <c r="BX56" i="863" s="1"/>
  <c r="BX55" i="863" a="1"/>
  <c r="BX55" i="863" s="1"/>
  <c r="BX41" i="863"/>
  <c r="BX52" i="863" a="1"/>
  <c r="BX52" i="863" s="1"/>
  <c r="BX54" i="863" a="1"/>
  <c r="BX54" i="863" s="1"/>
  <c r="BX53" i="863" a="1"/>
  <c r="BX53" i="863" s="1"/>
  <c r="BX39" i="863"/>
  <c r="BX38" i="863"/>
  <c r="BX3" i="863"/>
  <c r="BX1" i="863"/>
  <c r="BY2" i="863"/>
  <c r="BY40" i="863" s="1"/>
  <c r="AG212" i="64"/>
  <c r="AH209" i="64"/>
  <c r="AH208" i="64"/>
  <c r="AH191" i="64"/>
  <c r="AH192" i="64"/>
  <c r="AH210" i="64"/>
  <c r="AH193" i="64"/>
  <c r="AH211" i="64"/>
  <c r="AG194" i="64"/>
  <c r="BK3" i="860"/>
  <c r="BK4" i="860" s="1"/>
  <c r="BL2" i="860"/>
  <c r="BK1" i="860"/>
  <c r="BK7" i="860"/>
  <c r="AF554" i="64"/>
  <c r="AF564" i="64" s="1"/>
  <c r="AE564" i="64"/>
  <c r="AE1749" i="64"/>
  <c r="AD1751" i="64"/>
  <c r="AG558" i="64" a="1"/>
  <c r="AG558" i="64" s="1"/>
  <c r="AG553" i="64" a="1"/>
  <c r="AG553" i="64" s="1"/>
  <c r="AF367" i="64"/>
  <c r="AF1741" i="64"/>
  <c r="AG1734" i="64" a="1"/>
  <c r="AG1734" i="64" s="1"/>
  <c r="AG1735" i="64" a="1"/>
  <c r="AG1735" i="64" s="1"/>
  <c r="AG1736" i="64" a="1"/>
  <c r="AG1736" i="64" s="1"/>
  <c r="AG1737" i="64" a="1"/>
  <c r="AG1737" i="64" s="1"/>
  <c r="AG1738" i="64" a="1"/>
  <c r="AG1738" i="64" s="1"/>
  <c r="AG1733" i="64" a="1"/>
  <c r="AG1733" i="64" s="1"/>
  <c r="AG1732" i="64" a="1"/>
  <c r="AG1732" i="64" s="1"/>
  <c r="AG1739" i="64" a="1"/>
  <c r="AG1739" i="64" s="1"/>
  <c r="AG1740" i="64" a="1"/>
  <c r="AG1740" i="64" s="1"/>
  <c r="AE1744" i="64" a="1"/>
  <c r="AE1744" i="64" s="1"/>
  <c r="AE1750" i="64" s="1"/>
  <c r="AG343" i="64" a="1"/>
  <c r="AG343" i="64" s="1"/>
  <c r="AG366" i="64" a="1"/>
  <c r="AG366" i="64" s="1"/>
  <c r="AG365" i="64" a="1"/>
  <c r="AG365" i="64" s="1"/>
  <c r="AF344" i="64"/>
  <c r="AG1920" i="64"/>
  <c r="AG1886" i="64"/>
  <c r="DB121" i="64"/>
  <c r="DB124" i="64" s="1"/>
  <c r="CY2175" i="64"/>
  <c r="CY2149" i="64"/>
  <c r="CY2072" i="64"/>
  <c r="CV1086" i="64"/>
  <c r="CW1084" i="64"/>
  <c r="CX2102" i="64"/>
  <c r="CX2104" i="64" s="1"/>
  <c r="AF1845" i="64"/>
  <c r="AF1823" i="64"/>
  <c r="AG2178" i="64" a="1"/>
  <c r="AG2178" i="64" s="1"/>
  <c r="AG1824" i="64" a="1"/>
  <c r="AG1824" i="64" s="1"/>
  <c r="AG1844" i="64" a="1"/>
  <c r="AG1844" i="64" s="1"/>
  <c r="BQ1537" i="64"/>
  <c r="BP1539" i="64"/>
  <c r="BQ1516" i="64"/>
  <c r="BQ1518" i="64" s="1"/>
  <c r="BR1494" i="64"/>
  <c r="BR1496" i="64" s="1"/>
  <c r="AC1449" i="64"/>
  <c r="AC1451" i="64" s="1"/>
  <c r="AC1452" i="64" s="1"/>
  <c r="AD1440" i="64"/>
  <c r="AE1438" i="64"/>
  <c r="AE1447" i="64"/>
  <c r="AE1439" i="64"/>
  <c r="AE1448" i="64"/>
  <c r="AG1444" i="64" a="1"/>
  <c r="AG1444" i="64" s="1"/>
  <c r="AG1443" i="64" a="1"/>
  <c r="AG1443" i="64" s="1"/>
  <c r="AG1435" i="64" a="1"/>
  <c r="AG1435" i="64" s="1"/>
  <c r="AG1434" i="64" a="1"/>
  <c r="AG1434" i="64" s="1"/>
  <c r="AF1431" i="64"/>
  <c r="AF1430" i="64"/>
  <c r="AG1425" i="64" a="1"/>
  <c r="AG1425" i="64" s="1"/>
  <c r="AG1426" i="64" a="1"/>
  <c r="AG1426" i="64" s="1"/>
  <c r="AF1866" i="64"/>
  <c r="AG1865" i="64" a="1"/>
  <c r="AG1865" i="64" s="1"/>
  <c r="AG429" i="64" a="1"/>
  <c r="AG429" i="64" s="1"/>
  <c r="AB477" i="64"/>
  <c r="AH1635" i="64"/>
  <c r="AH1636" i="64" s="1"/>
  <c r="AC476" i="64" a="1"/>
  <c r="AC476" i="64" s="1"/>
  <c r="AA1605" i="64"/>
  <c r="AB1602" i="64" s="1"/>
  <c r="AA1607" i="64"/>
  <c r="AD827" i="64"/>
  <c r="AE826" i="64"/>
  <c r="AF1186" i="64"/>
  <c r="AF943" i="64"/>
  <c r="AF1346" i="64"/>
  <c r="AF1323" i="64"/>
  <c r="AF824" i="64"/>
  <c r="AF320" i="64"/>
  <c r="AF455" i="64"/>
  <c r="AF431" i="64"/>
  <c r="X1565" i="64"/>
  <c r="X1571" i="64" s="1"/>
  <c r="AE62" i="64"/>
  <c r="AG424" i="64" a="1"/>
  <c r="AG424" i="64" s="1"/>
  <c r="AG75" i="64" a="1"/>
  <c r="AG75" i="64" s="1"/>
  <c r="AG342" i="64" a="1"/>
  <c r="AG342" i="64" s="1"/>
  <c r="AG55" i="64" a="1"/>
  <c r="AG55" i="64" s="1"/>
  <c r="AG59" i="64" a="1"/>
  <c r="AG59" i="64" s="1"/>
  <c r="AG60" i="64" a="1"/>
  <c r="AG60" i="64" s="1"/>
  <c r="AF56" i="64"/>
  <c r="AG53" i="64" a="1"/>
  <c r="AG53" i="64" s="1"/>
  <c r="AG54" i="64" a="1"/>
  <c r="AG54" i="64" s="1"/>
  <c r="AG454" i="64" a="1"/>
  <c r="AG454" i="64" s="1"/>
  <c r="AG2075" i="64" a="1"/>
  <c r="AG2075" i="64" s="1"/>
  <c r="AG2152" i="64" a="1"/>
  <c r="AG2152" i="64" s="1"/>
  <c r="AG2126" i="64" a="1"/>
  <c r="AG2126" i="64" s="1"/>
  <c r="AG2101" i="64" a="1"/>
  <c r="AG2101" i="64" s="1"/>
  <c r="AG1322" i="64" a="1"/>
  <c r="AG1322" i="64" s="1"/>
  <c r="AF1575" i="64" a="1"/>
  <c r="AF1575" i="64" s="1"/>
  <c r="AF93" i="64"/>
  <c r="AG89" i="64" a="1"/>
  <c r="AG89" i="64" s="1"/>
  <c r="AG90" i="64" a="1"/>
  <c r="AG90" i="64" s="1"/>
  <c r="AG91" i="64" a="1"/>
  <c r="AG91" i="64" s="1"/>
  <c r="AG92" i="64" a="1"/>
  <c r="AG92" i="64" s="1"/>
  <c r="AG1267" i="64" a="1"/>
  <c r="AG1267" i="64" s="1"/>
  <c r="AG1268" i="64" s="1"/>
  <c r="AG319" i="64" a="1"/>
  <c r="AG319" i="64" s="1"/>
  <c r="AU1472" i="64"/>
  <c r="AU1474" i="64" s="1"/>
  <c r="AG2202" i="64" a="1"/>
  <c r="AG2202" i="64" s="1"/>
  <c r="AG1187" i="64" a="1"/>
  <c r="AG1187" i="64" s="1"/>
  <c r="AG1566" i="64" a="1"/>
  <c r="AG1566" i="64" s="1"/>
  <c r="AG1574" i="64" s="1"/>
  <c r="AG1345" i="64" a="1"/>
  <c r="AG1345" i="64" s="1"/>
  <c r="AG1347" i="64" a="1"/>
  <c r="AG1347" i="64" s="1"/>
  <c r="AG1353" i="64" a="1"/>
  <c r="AG1353" i="64" s="1"/>
  <c r="AG942" i="64" a="1"/>
  <c r="AG942" i="64" s="1"/>
  <c r="AG823" i="64" a="1"/>
  <c r="AG823" i="64" s="1"/>
  <c r="AG1823" i="64" a="1"/>
  <c r="BW850" i="64" a="1"/>
  <c r="AG1431" i="64" a="1"/>
  <c r="AF826" i="64" a="1"/>
  <c r="BU853" i="64" a="1"/>
  <c r="BW628" i="64" a="1"/>
  <c r="AG1866" i="64" a="1"/>
  <c r="AG1346" i="64" a="1"/>
  <c r="AG320" i="64" a="1"/>
  <c r="AH1886" i="64" a="1"/>
  <c r="AE827" i="64" a="1"/>
  <c r="AH1920" i="64" a="1"/>
  <c r="AG554" i="64" a="1"/>
  <c r="BV852" i="64" a="1"/>
  <c r="BW588" i="64" a="1"/>
  <c r="AG367" i="64" a="1"/>
  <c r="AG455" i="64" a="1"/>
  <c r="AG1845" i="64" a="1"/>
  <c r="AG431" i="64" a="1"/>
  <c r="AG344" i="64" a="1"/>
  <c r="AG1186" i="64" a="1"/>
  <c r="AG824" i="64" a="1"/>
  <c r="AG1430" i="64" a="1"/>
  <c r="AG943" i="64" a="1"/>
  <c r="AG1323" i="64" a="1"/>
  <c r="AC477" i="64" a="1"/>
  <c r="BY33" i="1151" l="1"/>
  <c r="BY31" i="1151"/>
  <c r="BY32" i="1151"/>
  <c r="BY34" i="1151"/>
  <c r="BY35" i="1151"/>
  <c r="CB8" i="1151"/>
  <c r="BU69" i="1151"/>
  <c r="CC56" i="1151"/>
  <c r="CC4" i="1151"/>
  <c r="CC54" i="1151"/>
  <c r="CC24" i="1151"/>
  <c r="CC57" i="1151"/>
  <c r="CC17" i="1151"/>
  <c r="CC23" i="1151"/>
  <c r="CC16" i="1151"/>
  <c r="CC25" i="1151"/>
  <c r="CC39" i="1151"/>
  <c r="CC40" i="1151"/>
  <c r="CC43" i="1151"/>
  <c r="CC26" i="1151"/>
  <c r="CC41" i="1151"/>
  <c r="CC27" i="1151"/>
  <c r="CC42" i="1151"/>
  <c r="CC55" i="1151"/>
  <c r="CC58" i="1151"/>
  <c r="CE2" i="1151"/>
  <c r="CD3" i="1151"/>
  <c r="CD7" i="1151"/>
  <c r="CC8" i="1151" s="1"/>
  <c r="CD1" i="1151"/>
  <c r="BW48" i="1151"/>
  <c r="BW63" i="1151"/>
  <c r="BW49" i="1151"/>
  <c r="BW64" i="1151"/>
  <c r="BW47" i="1151"/>
  <c r="BW62" i="1151"/>
  <c r="BW61" i="1151"/>
  <c r="BW46" i="1151"/>
  <c r="CB15" i="1151"/>
  <c r="CB18" i="1151" s="1"/>
  <c r="BW65" i="1151"/>
  <c r="BW50" i="1151"/>
  <c r="CA20" i="1151"/>
  <c r="BX34" i="1151"/>
  <c r="BX33" i="1151"/>
  <c r="BX31" i="1151"/>
  <c r="BX32" i="1151"/>
  <c r="BX35" i="1151"/>
  <c r="BT69" i="1151"/>
  <c r="BZ20" i="1151"/>
  <c r="BV66" i="1151"/>
  <c r="BV22" i="861" s="1"/>
  <c r="BV51" i="1151"/>
  <c r="BV17" i="861" s="1"/>
  <c r="BW663" i="64"/>
  <c r="BW693" i="64" s="1"/>
  <c r="BU698" i="64"/>
  <c r="BW692" i="64"/>
  <c r="BW694" i="64"/>
  <c r="BW691" i="64"/>
  <c r="BV696" i="64"/>
  <c r="BW695" i="64"/>
  <c r="BX688" i="64" a="1"/>
  <c r="BX688" i="64" s="1"/>
  <c r="BX684" i="64" a="1"/>
  <c r="BX684" i="64" s="1"/>
  <c r="BX685" i="64" a="1"/>
  <c r="BX685" i="64" s="1"/>
  <c r="BX686" i="64" a="1"/>
  <c r="BX686" i="64" s="1"/>
  <c r="BX687" i="64" a="1"/>
  <c r="BX687" i="64" s="1"/>
  <c r="BW676" i="64"/>
  <c r="BV681" i="64"/>
  <c r="BW679" i="64"/>
  <c r="BW677" i="64"/>
  <c r="BX656" i="64" a="1"/>
  <c r="BX656" i="64" s="1"/>
  <c r="BX664" i="64" s="1"/>
  <c r="BX657" i="64" a="1"/>
  <c r="BX657" i="64" s="1"/>
  <c r="BX665" i="64" s="1"/>
  <c r="BX671" i="64" a="1"/>
  <c r="BX671" i="64" s="1"/>
  <c r="BX672" i="64" a="1"/>
  <c r="BX672" i="64" s="1"/>
  <c r="BX673" i="64" a="1"/>
  <c r="BX673" i="64" s="1"/>
  <c r="BX655" i="64" a="1"/>
  <c r="BX655" i="64" s="1"/>
  <c r="BX663" i="64" s="1"/>
  <c r="BX669" i="64" a="1"/>
  <c r="BX669" i="64" s="1"/>
  <c r="BX653" i="64" a="1"/>
  <c r="BX653" i="64" s="1"/>
  <c r="BX654" i="64" a="1"/>
  <c r="BX654" i="64" s="1"/>
  <c r="BX670" i="64" a="1"/>
  <c r="BX670" i="64" s="1"/>
  <c r="BW680" i="64"/>
  <c r="BX139" i="64" a="1"/>
  <c r="BX139" i="64" s="1"/>
  <c r="BX138" i="64" s="1"/>
  <c r="BX140" i="64" a="1"/>
  <c r="BX140" i="64" s="1"/>
  <c r="BW141" i="64"/>
  <c r="BW143" i="64" s="1"/>
  <c r="BW850" i="64"/>
  <c r="BW628" i="64"/>
  <c r="BW630" i="64" s="1"/>
  <c r="BU853" i="64"/>
  <c r="BV852" i="64"/>
  <c r="BX262" i="64" a="1"/>
  <c r="BX262" i="64" s="1"/>
  <c r="BX849" i="64" a="1"/>
  <c r="BX849" i="64" s="1"/>
  <c r="BX243" i="64" a="1"/>
  <c r="BX243" i="64" s="1"/>
  <c r="BX629" i="64" a="1"/>
  <c r="BX629" i="64" s="1"/>
  <c r="BX595" i="64" a="1"/>
  <c r="BX595" i="64" s="1"/>
  <c r="BX230" i="64" a="1"/>
  <c r="BX230" i="64" s="1"/>
  <c r="BV592" i="64"/>
  <c r="BW588" i="64"/>
  <c r="BW596" i="64" s="1"/>
  <c r="BX591" i="64" a="1"/>
  <c r="BX591" i="64" s="1"/>
  <c r="BX4" i="64"/>
  <c r="BX587" i="64" a="1"/>
  <c r="BX587" i="64" s="1"/>
  <c r="BY190" i="64"/>
  <c r="BY7" i="64"/>
  <c r="BX8" i="64" s="1"/>
  <c r="BR46" i="861"/>
  <c r="BR87" i="861" s="1"/>
  <c r="BY3" i="64"/>
  <c r="BY1" i="64"/>
  <c r="BZ2" i="64"/>
  <c r="BY56" i="863" a="1"/>
  <c r="BY56" i="863" s="1"/>
  <c r="BY55" i="863" a="1"/>
  <c r="BY55" i="863" s="1"/>
  <c r="BY54" i="863" a="1"/>
  <c r="BY54" i="863" s="1"/>
  <c r="BY53" i="863" a="1"/>
  <c r="BY53" i="863" s="1"/>
  <c r="BY52" i="863" a="1"/>
  <c r="BY52" i="863" s="1"/>
  <c r="BY41" i="863"/>
  <c r="BY38" i="863"/>
  <c r="BZ2" i="863"/>
  <c r="BZ40" i="863" s="1"/>
  <c r="BY39" i="863"/>
  <c r="BY1" i="863"/>
  <c r="BY3" i="863"/>
  <c r="BW32" i="861"/>
  <c r="BX68" i="863" a="1"/>
  <c r="BX68" i="863" s="1"/>
  <c r="BX70" i="863" a="1"/>
  <c r="BX70" i="863" s="1"/>
  <c r="BX66" i="863" a="1"/>
  <c r="BX66" i="863" s="1"/>
  <c r="BX4" i="863"/>
  <c r="BX24" i="864"/>
  <c r="BX94" i="861" s="1"/>
  <c r="BX43" i="863"/>
  <c r="BX42" i="863"/>
  <c r="BX21" i="863" s="1"/>
  <c r="BY22" i="864"/>
  <c r="BY21" i="864"/>
  <c r="BY20" i="864"/>
  <c r="BY3" i="864"/>
  <c r="BY4" i="864" s="1"/>
  <c r="BY1" i="864"/>
  <c r="BZ2" i="864"/>
  <c r="BZ23" i="864" s="1"/>
  <c r="CB3" i="861"/>
  <c r="CA4" i="861"/>
  <c r="CA5" i="861" s="1"/>
  <c r="CA1" i="861"/>
  <c r="CA8" i="861"/>
  <c r="BX57" i="863"/>
  <c r="AH194" i="64"/>
  <c r="AI209" i="64"/>
  <c r="AI208" i="64"/>
  <c r="AI191" i="64"/>
  <c r="AI192" i="64"/>
  <c r="AI210" i="64"/>
  <c r="AI193" i="64"/>
  <c r="AI211" i="64"/>
  <c r="AH212" i="64"/>
  <c r="BL3" i="860"/>
  <c r="BL4" i="860" s="1"/>
  <c r="BM2" i="860"/>
  <c r="BL1" i="860"/>
  <c r="BL7" i="860"/>
  <c r="AG554" i="64"/>
  <c r="AG564" i="64" s="1"/>
  <c r="AE1751" i="64"/>
  <c r="AF1749" i="64"/>
  <c r="AH558" i="64" a="1"/>
  <c r="AH558" i="64" s="1"/>
  <c r="AH553" i="64" a="1"/>
  <c r="AH553" i="64" s="1"/>
  <c r="AG367" i="64"/>
  <c r="AF1744" i="64" a="1"/>
  <c r="AF1744" i="64" s="1"/>
  <c r="AF1750" i="64" s="1"/>
  <c r="AG1741" i="64"/>
  <c r="AG1744" i="64" s="1" a="1"/>
  <c r="AG1744" i="64" s="1"/>
  <c r="AH1732" i="64" a="1"/>
  <c r="AH1732" i="64" s="1"/>
  <c r="AH1733" i="64" a="1"/>
  <c r="AH1733" i="64" s="1"/>
  <c r="AH1734" i="64" a="1"/>
  <c r="AH1734" i="64" s="1"/>
  <c r="AH1735" i="64" a="1"/>
  <c r="AH1735" i="64" s="1"/>
  <c r="AH1736" i="64" a="1"/>
  <c r="AH1736" i="64" s="1"/>
  <c r="AH1738" i="64" a="1"/>
  <c r="AH1738" i="64" s="1"/>
  <c r="AH1737" i="64" a="1"/>
  <c r="AH1737" i="64" s="1"/>
  <c r="AH1739" i="64" a="1"/>
  <c r="AH1739" i="64" s="1"/>
  <c r="AH1740" i="64" a="1"/>
  <c r="AH1740" i="64" s="1"/>
  <c r="AH365" i="64" a="1"/>
  <c r="AH365" i="64" s="1"/>
  <c r="AH343" i="64" a="1"/>
  <c r="AH343" i="64" s="1"/>
  <c r="AH366" i="64" a="1"/>
  <c r="AH366" i="64" s="1"/>
  <c r="AG344" i="64"/>
  <c r="AH1886" i="64"/>
  <c r="AH1920" i="64"/>
  <c r="DC121" i="64"/>
  <c r="DC124" i="64" s="1"/>
  <c r="CW1086" i="64"/>
  <c r="CX1084" i="64"/>
  <c r="CY2102" i="64"/>
  <c r="CY2104" i="64" s="1"/>
  <c r="AG1845" i="64"/>
  <c r="AG1823" i="64"/>
  <c r="AH2178" i="64" a="1"/>
  <c r="AH2178" i="64" s="1"/>
  <c r="AH1824" i="64" a="1"/>
  <c r="AH1824" i="64" s="1"/>
  <c r="AH1844" i="64" a="1"/>
  <c r="AH1844" i="64" s="1"/>
  <c r="BQ1539" i="64"/>
  <c r="BR1537" i="64"/>
  <c r="BR1516" i="64"/>
  <c r="BR1518" i="64" s="1"/>
  <c r="BS1494" i="64"/>
  <c r="BS1496" i="64" s="1"/>
  <c r="AD1449" i="64"/>
  <c r="AD1451" i="64" s="1"/>
  <c r="AD1452" i="64" s="1"/>
  <c r="AE1440" i="64"/>
  <c r="AE1449" i="64"/>
  <c r="AF1439" i="64"/>
  <c r="AF1448" i="64"/>
  <c r="AF1438" i="64"/>
  <c r="AF1447" i="64"/>
  <c r="AH1444" i="64" a="1"/>
  <c r="AH1444" i="64" s="1"/>
  <c r="AH1443" i="64" a="1"/>
  <c r="AH1443" i="64" s="1"/>
  <c r="AH1435" i="64" a="1"/>
  <c r="AH1435" i="64" s="1"/>
  <c r="AH1434" i="64" a="1"/>
  <c r="AH1434" i="64" s="1"/>
  <c r="AG1431" i="64"/>
  <c r="AG1430" i="64"/>
  <c r="AH1425" i="64" a="1"/>
  <c r="AH1425" i="64" s="1"/>
  <c r="AH1426" i="64" a="1"/>
  <c r="AH1426" i="64" s="1"/>
  <c r="AG1866" i="64"/>
  <c r="AH1865" i="64" a="1"/>
  <c r="AH1865" i="64" s="1"/>
  <c r="AH429" i="64" a="1"/>
  <c r="AH429" i="64" s="1"/>
  <c r="AC477" i="64"/>
  <c r="AB1607" i="64"/>
  <c r="AB1605" i="64"/>
  <c r="AC1602" i="64" s="1"/>
  <c r="AD476" i="64" a="1"/>
  <c r="AD476" i="64" s="1"/>
  <c r="AI1635" i="64"/>
  <c r="AI1636" i="64" s="1"/>
  <c r="AE827" i="64"/>
  <c r="AF826" i="64"/>
  <c r="AG943" i="64"/>
  <c r="AG1186" i="64"/>
  <c r="AG1346" i="64"/>
  <c r="AG1323" i="64"/>
  <c r="AG824" i="64"/>
  <c r="AG455" i="64"/>
  <c r="AG320" i="64"/>
  <c r="AG431" i="64"/>
  <c r="X1568" i="64"/>
  <c r="X1569" i="64" s="1"/>
  <c r="AF62" i="64"/>
  <c r="AH424" i="64" a="1"/>
  <c r="AH424" i="64" s="1"/>
  <c r="AH75" i="64" a="1"/>
  <c r="AH75" i="64" s="1"/>
  <c r="AH342" i="64" a="1"/>
  <c r="AH342" i="64" s="1"/>
  <c r="AH55" i="64" a="1"/>
  <c r="AH55" i="64" s="1"/>
  <c r="AH59" i="64" a="1"/>
  <c r="AH59" i="64" s="1"/>
  <c r="AH60" i="64" a="1"/>
  <c r="AH60" i="64" s="1"/>
  <c r="AG56" i="64"/>
  <c r="AH53" i="64" a="1"/>
  <c r="AH53" i="64" s="1"/>
  <c r="AH54" i="64" a="1"/>
  <c r="AH54" i="64" s="1"/>
  <c r="AH454" i="64" a="1"/>
  <c r="AH454" i="64" s="1"/>
  <c r="AH2075" i="64" a="1"/>
  <c r="AH2075" i="64" s="1"/>
  <c r="AH2101" i="64" a="1"/>
  <c r="AH2101" i="64" s="1"/>
  <c r="AH2152" i="64" a="1"/>
  <c r="AH2152" i="64" s="1"/>
  <c r="AH2126" i="64" a="1"/>
  <c r="AH2126" i="64" s="1"/>
  <c r="AH1322" i="64" a="1"/>
  <c r="AH1322" i="64" s="1"/>
  <c r="AG1575" i="64" a="1"/>
  <c r="AG1575" i="64" s="1"/>
  <c r="AH90" i="64" a="1"/>
  <c r="AH90" i="64" s="1"/>
  <c r="AH91" i="64" a="1"/>
  <c r="AH91" i="64" s="1"/>
  <c r="AH92" i="64" a="1"/>
  <c r="AH92" i="64" s="1"/>
  <c r="AH89" i="64" a="1"/>
  <c r="AH89" i="64" s="1"/>
  <c r="AG93" i="64"/>
  <c r="AH1267" i="64" a="1"/>
  <c r="AH1267" i="64" s="1"/>
  <c r="AH1268" i="64" s="1"/>
  <c r="AH319" i="64" a="1"/>
  <c r="AH319" i="64" s="1"/>
  <c r="AV1472" i="64"/>
  <c r="AV1474" i="64" s="1"/>
  <c r="AH2202" i="64" a="1"/>
  <c r="AH2202" i="64" s="1"/>
  <c r="AH1187" i="64" a="1"/>
  <c r="AH1187" i="64" s="1"/>
  <c r="AH1566" i="64" a="1"/>
  <c r="AH1566" i="64" s="1"/>
  <c r="AH1574" i="64" s="1"/>
  <c r="AH1345" i="64" a="1"/>
  <c r="AH1345" i="64" s="1"/>
  <c r="AH1353" i="64" a="1"/>
  <c r="AH1353" i="64" s="1"/>
  <c r="AH1347" i="64" a="1"/>
  <c r="AH1347" i="64" s="1"/>
  <c r="AH942" i="64" a="1"/>
  <c r="AH942" i="64" s="1"/>
  <c r="AH823" i="64" a="1"/>
  <c r="AH823" i="64" s="1"/>
  <c r="AH455" i="64" a="1"/>
  <c r="AG826" i="64" a="1"/>
  <c r="BW852" i="64" a="1"/>
  <c r="AH344" i="64" a="1"/>
  <c r="AH1823" i="64" a="1"/>
  <c r="AH320" i="64" a="1"/>
  <c r="AH431" i="64" a="1"/>
  <c r="AI1886" i="64" a="1"/>
  <c r="AH1346" i="64" a="1"/>
  <c r="BX850" i="64" a="1"/>
  <c r="AH1845" i="64" a="1"/>
  <c r="AI1920" i="64" a="1"/>
  <c r="AH367" i="64" a="1"/>
  <c r="AH554" i="64" a="1"/>
  <c r="BX628" i="64" a="1"/>
  <c r="BX588" i="64" a="1"/>
  <c r="BV853" i="64" a="1"/>
  <c r="AF827" i="64" a="1"/>
  <c r="AH1431" i="64" a="1"/>
  <c r="AH1866" i="64" a="1"/>
  <c r="AH1186" i="64" a="1"/>
  <c r="AH943" i="64" a="1"/>
  <c r="AH824" i="64" a="1"/>
  <c r="AH1430" i="64" a="1"/>
  <c r="AD477" i="64" a="1"/>
  <c r="AH1323" i="64" a="1"/>
  <c r="CF2" i="1151" l="1"/>
  <c r="CE3" i="1151"/>
  <c r="CE7" i="1151"/>
  <c r="CE1" i="1151"/>
  <c r="CA36" i="1151"/>
  <c r="CB20" i="1151"/>
  <c r="BV68" i="1151"/>
  <c r="BZ36" i="1151"/>
  <c r="BW51" i="1151"/>
  <c r="BW17" i="861" s="1"/>
  <c r="BX50" i="1151"/>
  <c r="BX65" i="1151"/>
  <c r="BW66" i="1151"/>
  <c r="BW22" i="861" s="1"/>
  <c r="BY50" i="1151"/>
  <c r="BY65" i="1151"/>
  <c r="BX47" i="1151"/>
  <c r="BX62" i="1151"/>
  <c r="BY49" i="1151"/>
  <c r="BY64" i="1151"/>
  <c r="BX46" i="1151"/>
  <c r="BX61" i="1151"/>
  <c r="CC15" i="1151"/>
  <c r="BY47" i="1151"/>
  <c r="BY62" i="1151"/>
  <c r="BX48" i="1151"/>
  <c r="BX63" i="1151"/>
  <c r="BY46" i="1151"/>
  <c r="BY61" i="1151"/>
  <c r="CD8" i="1151"/>
  <c r="BX49" i="1151"/>
  <c r="BX64" i="1151"/>
  <c r="CD58" i="1151"/>
  <c r="CD4" i="1151"/>
  <c r="CD56" i="1151"/>
  <c r="CD24" i="1151"/>
  <c r="CD57" i="1151"/>
  <c r="CD16" i="1151"/>
  <c r="CD17" i="1151"/>
  <c r="CD23" i="1151"/>
  <c r="CD25" i="1151"/>
  <c r="CD26" i="1151"/>
  <c r="CD40" i="1151"/>
  <c r="CD42" i="1151"/>
  <c r="CD43" i="1151"/>
  <c r="CD41" i="1151"/>
  <c r="CD27" i="1151"/>
  <c r="CD39" i="1151"/>
  <c r="CD54" i="1151"/>
  <c r="CD55" i="1151"/>
  <c r="BY63" i="1151"/>
  <c r="BY48" i="1151"/>
  <c r="BW678" i="64"/>
  <c r="BW681" i="64" s="1"/>
  <c r="BX662" i="64"/>
  <c r="BX692" i="64" s="1"/>
  <c r="BX661" i="64"/>
  <c r="BX691" i="64" s="1"/>
  <c r="BV698" i="64"/>
  <c r="BV699" i="64" s="1"/>
  <c r="BU699" i="64"/>
  <c r="BW696" i="64"/>
  <c r="BX693" i="64"/>
  <c r="BX694" i="64"/>
  <c r="BX695" i="64"/>
  <c r="BY685" i="64" a="1"/>
  <c r="BY685" i="64" s="1"/>
  <c r="BY684" i="64" a="1"/>
  <c r="BY684" i="64" s="1"/>
  <c r="BY686" i="64" a="1"/>
  <c r="BY686" i="64" s="1"/>
  <c r="BY687" i="64" a="1"/>
  <c r="BY687" i="64" s="1"/>
  <c r="BY688" i="64" a="1"/>
  <c r="BY688" i="64" s="1"/>
  <c r="BX678" i="64"/>
  <c r="BY670" i="64" a="1"/>
  <c r="BY670" i="64" s="1"/>
  <c r="BY655" i="64" a="1"/>
  <c r="BY655" i="64" s="1"/>
  <c r="BY663" i="64" s="1"/>
  <c r="BY656" i="64" a="1"/>
  <c r="BY656" i="64" s="1"/>
  <c r="BY664" i="64" s="1"/>
  <c r="BY657" i="64" a="1"/>
  <c r="BY657" i="64" s="1"/>
  <c r="BY665" i="64" s="1"/>
  <c r="BY671" i="64" a="1"/>
  <c r="BY671" i="64" s="1"/>
  <c r="BY672" i="64" a="1"/>
  <c r="BY672" i="64" s="1"/>
  <c r="BY669" i="64" a="1"/>
  <c r="BY669" i="64" s="1"/>
  <c r="BY673" i="64" a="1"/>
  <c r="BY673" i="64" s="1"/>
  <c r="BY654" i="64" a="1"/>
  <c r="BY654" i="64" s="1"/>
  <c r="BY662" i="64" s="1"/>
  <c r="BY653" i="64" a="1"/>
  <c r="BY653" i="64" s="1"/>
  <c r="BY661" i="64" s="1"/>
  <c r="BX680" i="64"/>
  <c r="BX679" i="64"/>
  <c r="BY139" i="64" a="1"/>
  <c r="BY139" i="64" s="1"/>
  <c r="BY138" i="64" s="1"/>
  <c r="BY140" i="64" a="1"/>
  <c r="BY140" i="64" s="1"/>
  <c r="BX141" i="64"/>
  <c r="BX143" i="64" s="1"/>
  <c r="BX850" i="64"/>
  <c r="BX628" i="64"/>
  <c r="BX630" i="64" s="1"/>
  <c r="BV853" i="64"/>
  <c r="BW852" i="64"/>
  <c r="BY262" i="64" a="1"/>
  <c r="BY262" i="64" s="1"/>
  <c r="BY849" i="64" a="1"/>
  <c r="BY849" i="64" s="1"/>
  <c r="BY243" i="64" a="1"/>
  <c r="BY243" i="64" s="1"/>
  <c r="BY629" i="64" a="1"/>
  <c r="BY629" i="64" s="1"/>
  <c r="BY595" i="64" a="1"/>
  <c r="BY595" i="64" s="1"/>
  <c r="BY230" i="64" a="1"/>
  <c r="BY230" i="64" s="1"/>
  <c r="BW592" i="64"/>
  <c r="BX588" i="64"/>
  <c r="BX596" i="64" s="1"/>
  <c r="BY591" i="64" a="1"/>
  <c r="BY591" i="64" s="1"/>
  <c r="BY4" i="64"/>
  <c r="BY587" i="64" a="1"/>
  <c r="BY587" i="64" s="1"/>
  <c r="BZ190" i="64"/>
  <c r="BZ7" i="64"/>
  <c r="BY8" i="64" s="1"/>
  <c r="BS46" i="861"/>
  <c r="BS87" i="861" s="1"/>
  <c r="CA2" i="64"/>
  <c r="BZ1" i="64"/>
  <c r="BZ3" i="64"/>
  <c r="BY57" i="863"/>
  <c r="BY24" i="864"/>
  <c r="BY94" i="861" s="1"/>
  <c r="BY70" i="863" a="1"/>
  <c r="BY70" i="863" s="1"/>
  <c r="BY68" i="863" a="1"/>
  <c r="BY68" i="863" s="1"/>
  <c r="BY66" i="863" a="1"/>
  <c r="BY66" i="863" s="1"/>
  <c r="BY4" i="863"/>
  <c r="CC3" i="861"/>
  <c r="CB4" i="861"/>
  <c r="CB5" i="861" s="1"/>
  <c r="CB1" i="861"/>
  <c r="CB8" i="861"/>
  <c r="BX32" i="861"/>
  <c r="BZ56" i="863" a="1"/>
  <c r="BZ56" i="863" s="1"/>
  <c r="BZ55" i="863" a="1"/>
  <c r="BZ55" i="863" s="1"/>
  <c r="BZ54" i="863" a="1"/>
  <c r="BZ54" i="863" s="1"/>
  <c r="BZ52" i="863" a="1"/>
  <c r="BZ52" i="863" s="1"/>
  <c r="BZ38" i="863"/>
  <c r="BZ53" i="863" a="1"/>
  <c r="BZ53" i="863" s="1"/>
  <c r="BZ41" i="863"/>
  <c r="BZ3" i="863"/>
  <c r="BZ1" i="863"/>
  <c r="BZ39" i="863"/>
  <c r="CA2" i="863"/>
  <c r="CA40" i="863" s="1"/>
  <c r="BZ22" i="864"/>
  <c r="BZ21" i="864"/>
  <c r="BZ20" i="864"/>
  <c r="BZ1" i="864"/>
  <c r="CA2" i="864"/>
  <c r="CA23" i="864" s="1"/>
  <c r="BZ3" i="864"/>
  <c r="BZ4" i="864" s="1"/>
  <c r="BY42" i="863"/>
  <c r="BY21" i="863" s="1"/>
  <c r="BY43" i="863"/>
  <c r="AI194" i="64"/>
  <c r="AJ208" i="64"/>
  <c r="AJ209" i="64"/>
  <c r="AJ191" i="64"/>
  <c r="AJ210" i="64"/>
  <c r="AJ192" i="64"/>
  <c r="AJ193" i="64"/>
  <c r="AJ211" i="64"/>
  <c r="AI212" i="64"/>
  <c r="BM1" i="860"/>
  <c r="BM7" i="860"/>
  <c r="BM3" i="860"/>
  <c r="BM4" i="860" s="1"/>
  <c r="BN2" i="860"/>
  <c r="AH554" i="64"/>
  <c r="AH564" i="64" s="1"/>
  <c r="AF1751" i="64"/>
  <c r="AI558" i="64" a="1"/>
  <c r="AI558" i="64" s="1"/>
  <c r="AI553" i="64" a="1"/>
  <c r="AI553" i="64" s="1"/>
  <c r="AH367" i="64"/>
  <c r="AG1749" i="64"/>
  <c r="AI1732" i="64" a="1"/>
  <c r="AI1732" i="64" s="1"/>
  <c r="AI1733" i="64" a="1"/>
  <c r="AI1733" i="64" s="1"/>
  <c r="AI1734" i="64" a="1"/>
  <c r="AI1734" i="64" s="1"/>
  <c r="AI1735" i="64" a="1"/>
  <c r="AI1735" i="64" s="1"/>
  <c r="AI1736" i="64" a="1"/>
  <c r="AI1736" i="64" s="1"/>
  <c r="AI1737" i="64" a="1"/>
  <c r="AI1737" i="64" s="1"/>
  <c r="AI1739" i="64" a="1"/>
  <c r="AI1739" i="64" s="1"/>
  <c r="AI1740" i="64" a="1"/>
  <c r="AI1740" i="64" s="1"/>
  <c r="AI1738" i="64" a="1"/>
  <c r="AI1738" i="64" s="1"/>
  <c r="AG1750" i="64"/>
  <c r="AH1741" i="64"/>
  <c r="AH1744" i="64" s="1" a="1"/>
  <c r="AH1744" i="64" s="1"/>
  <c r="AI365" i="64" a="1"/>
  <c r="AI365" i="64" s="1"/>
  <c r="AI343" i="64" a="1"/>
  <c r="AI343" i="64" s="1"/>
  <c r="AI366" i="64" a="1"/>
  <c r="AI366" i="64" s="1"/>
  <c r="AH344" i="64"/>
  <c r="AI1886" i="64"/>
  <c r="AI1920" i="64"/>
  <c r="DD121" i="64"/>
  <c r="DD124" i="64" s="1"/>
  <c r="CZ2149" i="64"/>
  <c r="CZ2072" i="64"/>
  <c r="CZ2175" i="64"/>
  <c r="CX1086" i="64"/>
  <c r="CY1084" i="64"/>
  <c r="CZ2102" i="64"/>
  <c r="CZ2104" i="64" s="1"/>
  <c r="AH1845" i="64"/>
  <c r="AH1823" i="64"/>
  <c r="AI2178" i="64" a="1"/>
  <c r="AI2178" i="64" s="1"/>
  <c r="AI1824" i="64" a="1"/>
  <c r="AI1824" i="64" s="1"/>
  <c r="AI1844" i="64" a="1"/>
  <c r="AI1844" i="64" s="1"/>
  <c r="BR1539" i="64"/>
  <c r="BS1537" i="64"/>
  <c r="BS1516" i="64"/>
  <c r="BS1518" i="64" s="1"/>
  <c r="BT1494" i="64"/>
  <c r="BT1496" i="64" s="1"/>
  <c r="AE1451" i="64"/>
  <c r="AF1440" i="64"/>
  <c r="AG1438" i="64"/>
  <c r="AG1447" i="64"/>
  <c r="AG1439" i="64"/>
  <c r="AG1448" i="64"/>
  <c r="AI1444" i="64" a="1"/>
  <c r="AI1444" i="64" s="1"/>
  <c r="AI1443" i="64" a="1"/>
  <c r="AI1443" i="64" s="1"/>
  <c r="AI1434" i="64" a="1"/>
  <c r="AI1434" i="64" s="1"/>
  <c r="AI1435" i="64" a="1"/>
  <c r="AI1435" i="64" s="1"/>
  <c r="AH1431" i="64"/>
  <c r="AH1430" i="64"/>
  <c r="AI1425" i="64" a="1"/>
  <c r="AI1425" i="64" s="1"/>
  <c r="AI1426" i="64" a="1"/>
  <c r="AI1426" i="64" s="1"/>
  <c r="AH1866" i="64"/>
  <c r="AI1865" i="64" a="1"/>
  <c r="AI1865" i="64" s="1"/>
  <c r="AI429" i="64" a="1"/>
  <c r="AI429" i="64" s="1"/>
  <c r="AD477" i="64"/>
  <c r="AE476" i="64" a="1"/>
  <c r="AE476" i="64" s="1"/>
  <c r="AC1607" i="64"/>
  <c r="AC1605" i="64"/>
  <c r="AD1602" i="64" s="1"/>
  <c r="AJ1635" i="64"/>
  <c r="AJ1636" i="64" s="1"/>
  <c r="AF827" i="64"/>
  <c r="AG826" i="64"/>
  <c r="AH1346" i="64"/>
  <c r="AH943" i="64"/>
  <c r="AH1186" i="64"/>
  <c r="AH1323" i="64"/>
  <c r="AH824" i="64"/>
  <c r="AH455" i="64"/>
  <c r="AH320" i="64"/>
  <c r="AH431" i="64"/>
  <c r="Y1565" i="64"/>
  <c r="Y1571" i="64" s="1"/>
  <c r="AG62" i="64"/>
  <c r="AI424" i="64" a="1"/>
  <c r="AI424" i="64" s="1"/>
  <c r="AI75" i="64" a="1"/>
  <c r="AI75" i="64" s="1"/>
  <c r="AI342" i="64" a="1"/>
  <c r="AI342" i="64" s="1"/>
  <c r="AI55" i="64" a="1"/>
  <c r="AI55" i="64" s="1"/>
  <c r="AI59" i="64" a="1"/>
  <c r="AI59" i="64" s="1"/>
  <c r="AI60" i="64" a="1"/>
  <c r="AI60" i="64" s="1"/>
  <c r="AH56" i="64"/>
  <c r="AI54" i="64" a="1"/>
  <c r="AI54" i="64" s="1"/>
  <c r="AI53" i="64" a="1"/>
  <c r="AI53" i="64" s="1"/>
  <c r="AI454" i="64" a="1"/>
  <c r="AI454" i="64" s="1"/>
  <c r="AI2075" i="64" a="1"/>
  <c r="AI2075" i="64" s="1"/>
  <c r="AI2101" i="64" a="1"/>
  <c r="AI2101" i="64" s="1"/>
  <c r="AI2152" i="64" a="1"/>
  <c r="AI2152" i="64" s="1"/>
  <c r="AI2126" i="64" a="1"/>
  <c r="AI2126" i="64" s="1"/>
  <c r="AI1322" i="64" a="1"/>
  <c r="AI1322" i="64" s="1"/>
  <c r="AH1575" i="64" a="1"/>
  <c r="AH1575" i="64" s="1"/>
  <c r="AH93" i="64"/>
  <c r="AI90" i="64" a="1"/>
  <c r="AI90" i="64" s="1"/>
  <c r="AI91" i="64" a="1"/>
  <c r="AI91" i="64" s="1"/>
  <c r="AI92" i="64" a="1"/>
  <c r="AI92" i="64" s="1"/>
  <c r="AI89" i="64" a="1"/>
  <c r="AI89" i="64" s="1"/>
  <c r="AI1267" i="64" a="1"/>
  <c r="AI1267" i="64" s="1"/>
  <c r="AI1268" i="64" s="1"/>
  <c r="AI319" i="64" a="1"/>
  <c r="AI319" i="64" s="1"/>
  <c r="AW1472" i="64"/>
  <c r="AW1474" i="64" s="1"/>
  <c r="AI2202" i="64" a="1"/>
  <c r="AI2202" i="64" s="1"/>
  <c r="AI1187" i="64" a="1"/>
  <c r="AI1187" i="64" s="1"/>
  <c r="AI1566" i="64" a="1"/>
  <c r="AI1566" i="64" s="1"/>
  <c r="AI1574" i="64" s="1"/>
  <c r="AI1345" i="64" a="1"/>
  <c r="AI1345" i="64" s="1"/>
  <c r="AI1353" i="64" a="1"/>
  <c r="AI1353" i="64" s="1"/>
  <c r="AI1347" i="64" a="1"/>
  <c r="AI1347" i="64" s="1"/>
  <c r="AI942" i="64" a="1"/>
  <c r="AI942" i="64" s="1"/>
  <c r="AI823" i="64" a="1"/>
  <c r="AI823" i="64" s="1"/>
  <c r="BW853" i="64" a="1"/>
  <c r="AI455" i="64" a="1"/>
  <c r="AI1823" i="64" a="1"/>
  <c r="AI1323" i="64" a="1"/>
  <c r="AI431" i="64" a="1"/>
  <c r="AI1866" i="64" a="1"/>
  <c r="AG827" i="64" a="1"/>
  <c r="AI1845" i="64" a="1"/>
  <c r="AI1346" i="64" a="1"/>
  <c r="AI320" i="64" a="1"/>
  <c r="AE477" i="64" a="1"/>
  <c r="AI554" i="64" a="1"/>
  <c r="AJ1886" i="64" a="1"/>
  <c r="AI1431" i="64" a="1"/>
  <c r="BX852" i="64" a="1"/>
  <c r="AH826" i="64" a="1"/>
  <c r="BY850" i="64" a="1"/>
  <c r="AI367" i="64" a="1"/>
  <c r="BY588" i="64" a="1"/>
  <c r="AI1186" i="64" a="1"/>
  <c r="AI344" i="64" a="1"/>
  <c r="AJ1920" i="64" a="1"/>
  <c r="BY628" i="64" a="1"/>
  <c r="AI1430" i="64" a="1"/>
  <c r="AI824" i="64" a="1"/>
  <c r="AI943" i="64" a="1"/>
  <c r="BZ35" i="1151" l="1"/>
  <c r="BZ33" i="1151"/>
  <c r="BZ34" i="1151"/>
  <c r="BZ32" i="1151"/>
  <c r="BZ31" i="1151"/>
  <c r="BY66" i="1151"/>
  <c r="BY22" i="861" s="1"/>
  <c r="BV69" i="1151"/>
  <c r="BY51" i="1151"/>
  <c r="BY17" i="861" s="1"/>
  <c r="BW68" i="1151"/>
  <c r="CB36" i="1151"/>
  <c r="BX66" i="1151"/>
  <c r="BX22" i="861" s="1"/>
  <c r="CA31" i="1151"/>
  <c r="CA33" i="1151"/>
  <c r="CA34" i="1151"/>
  <c r="CA32" i="1151"/>
  <c r="CA35" i="1151"/>
  <c r="CC18" i="1151"/>
  <c r="BX51" i="1151"/>
  <c r="BX17" i="861" s="1"/>
  <c r="CE42" i="1151"/>
  <c r="CE40" i="1151"/>
  <c r="CE43" i="1151"/>
  <c r="CE41" i="1151"/>
  <c r="CE27" i="1151"/>
  <c r="CE39" i="1151"/>
  <c r="CE55" i="1151"/>
  <c r="CE56" i="1151"/>
  <c r="CE54" i="1151"/>
  <c r="CE4" i="1151"/>
  <c r="CE57" i="1151"/>
  <c r="CE17" i="1151"/>
  <c r="CE58" i="1151"/>
  <c r="CE25" i="1151"/>
  <c r="CE16" i="1151"/>
  <c r="CE26" i="1151"/>
  <c r="CE23" i="1151"/>
  <c r="CE24" i="1151"/>
  <c r="CF7" i="1151"/>
  <c r="CF1" i="1151"/>
  <c r="CG2" i="1151"/>
  <c r="CF3" i="1151"/>
  <c r="CD15" i="1151"/>
  <c r="BX677" i="64"/>
  <c r="BX676" i="64"/>
  <c r="BW698" i="64"/>
  <c r="BW699" i="64" s="1"/>
  <c r="BY691" i="64"/>
  <c r="BY694" i="64"/>
  <c r="BX696" i="64"/>
  <c r="BY695" i="64"/>
  <c r="BY693" i="64"/>
  <c r="BY692" i="64"/>
  <c r="BZ686" i="64" a="1"/>
  <c r="BZ686" i="64" s="1"/>
  <c r="BZ685" i="64" a="1"/>
  <c r="BZ685" i="64" s="1"/>
  <c r="BZ687" i="64" a="1"/>
  <c r="BZ687" i="64" s="1"/>
  <c r="BZ688" i="64" a="1"/>
  <c r="BZ688" i="64" s="1"/>
  <c r="BZ684" i="64" a="1"/>
  <c r="BZ684" i="64" s="1"/>
  <c r="BY676" i="64"/>
  <c r="BY677" i="64"/>
  <c r="BY680" i="64"/>
  <c r="BZ654" i="64" a="1"/>
  <c r="BZ654" i="64" s="1"/>
  <c r="BZ662" i="64" s="1"/>
  <c r="BZ670" i="64" a="1"/>
  <c r="BZ670" i="64" s="1"/>
  <c r="BZ655" i="64" a="1"/>
  <c r="BZ655" i="64" s="1"/>
  <c r="BZ663" i="64" s="1"/>
  <c r="BZ656" i="64" a="1"/>
  <c r="BZ656" i="64" s="1"/>
  <c r="BZ664" i="64" s="1"/>
  <c r="BZ657" i="64" a="1"/>
  <c r="BZ657" i="64" s="1"/>
  <c r="BZ665" i="64" s="1"/>
  <c r="BZ653" i="64" a="1"/>
  <c r="BZ653" i="64" s="1"/>
  <c r="BZ661" i="64" s="1"/>
  <c r="BZ671" i="64" a="1"/>
  <c r="BZ671" i="64" s="1"/>
  <c r="BZ672" i="64" a="1"/>
  <c r="BZ672" i="64" s="1"/>
  <c r="BZ669" i="64" a="1"/>
  <c r="BZ669" i="64" s="1"/>
  <c r="BZ673" i="64" a="1"/>
  <c r="BZ673" i="64" s="1"/>
  <c r="BY679" i="64"/>
  <c r="BY678" i="64"/>
  <c r="BY141" i="64"/>
  <c r="BY143" i="64" s="1"/>
  <c r="BZ139" i="64" a="1"/>
  <c r="BZ139" i="64" s="1"/>
  <c r="BZ138" i="64" s="1"/>
  <c r="BZ140" i="64" a="1"/>
  <c r="BZ140" i="64" s="1"/>
  <c r="BY850" i="64"/>
  <c r="BY628" i="64"/>
  <c r="BY630" i="64" s="1"/>
  <c r="BW853" i="64"/>
  <c r="BX852" i="64"/>
  <c r="BZ262" i="64" a="1"/>
  <c r="BZ262" i="64" s="1"/>
  <c r="BZ849" i="64" a="1"/>
  <c r="BZ849" i="64" s="1"/>
  <c r="BZ243" i="64" a="1"/>
  <c r="BZ243" i="64" s="1"/>
  <c r="BZ629" i="64" a="1"/>
  <c r="BZ629" i="64" s="1"/>
  <c r="BZ595" i="64" a="1"/>
  <c r="BZ595" i="64" s="1"/>
  <c r="BZ230" i="64" a="1"/>
  <c r="BZ230" i="64" s="1"/>
  <c r="BX592" i="64"/>
  <c r="BY588" i="64"/>
  <c r="BY596" i="64" s="1"/>
  <c r="BZ591" i="64" a="1"/>
  <c r="BZ591" i="64" s="1"/>
  <c r="BZ4" i="64"/>
  <c r="BZ587" i="64" a="1"/>
  <c r="BZ587" i="64" s="1"/>
  <c r="CA190" i="64"/>
  <c r="CA7" i="64"/>
  <c r="BZ8" i="64" s="1"/>
  <c r="BT46" i="861"/>
  <c r="BT87" i="861" s="1"/>
  <c r="CA1" i="64"/>
  <c r="CB2" i="64"/>
  <c r="CA3" i="64"/>
  <c r="BZ24" i="864"/>
  <c r="BZ94" i="861" s="1"/>
  <c r="BY32" i="861"/>
  <c r="BZ43" i="863"/>
  <c r="BZ42" i="863"/>
  <c r="BZ21" i="863" s="1"/>
  <c r="BZ57" i="863"/>
  <c r="CA55" i="863" a="1"/>
  <c r="CA55" i="863" s="1"/>
  <c r="CA54" i="863" a="1"/>
  <c r="CA54" i="863" s="1"/>
  <c r="CA52" i="863" a="1"/>
  <c r="CA52" i="863" s="1"/>
  <c r="CA56" i="863" a="1"/>
  <c r="CA56" i="863" s="1"/>
  <c r="CA38" i="863"/>
  <c r="CA53" i="863" a="1"/>
  <c r="CA53" i="863" s="1"/>
  <c r="CA39" i="863"/>
  <c r="CA41" i="863"/>
  <c r="CB2" i="863"/>
  <c r="CB40" i="863" s="1"/>
  <c r="CA1" i="863"/>
  <c r="CA3" i="863"/>
  <c r="CA22" i="864"/>
  <c r="CA21" i="864"/>
  <c r="CA20" i="864"/>
  <c r="CA1" i="864"/>
  <c r="CB2" i="864"/>
  <c r="CB23" i="864" s="1"/>
  <c r="CA3" i="864"/>
  <c r="CA4" i="864" s="1"/>
  <c r="CC4" i="861"/>
  <c r="CC5" i="861" s="1"/>
  <c r="CC8" i="861"/>
  <c r="CD3" i="861"/>
  <c r="CC1" i="861"/>
  <c r="BZ68" i="863" a="1"/>
  <c r="BZ68" i="863" s="1"/>
  <c r="BZ70" i="863" a="1"/>
  <c r="BZ70" i="863" s="1"/>
  <c r="BZ66" i="863" a="1"/>
  <c r="BZ66" i="863" s="1"/>
  <c r="BZ4" i="863"/>
  <c r="AJ194" i="64"/>
  <c r="AJ212" i="64"/>
  <c r="AK208" i="64"/>
  <c r="AK191" i="64"/>
  <c r="AK209" i="64"/>
  <c r="AK210" i="64"/>
  <c r="AK192" i="64"/>
  <c r="AK211" i="64"/>
  <c r="AK193" i="64"/>
  <c r="BN1" i="860"/>
  <c r="BN7" i="860"/>
  <c r="BN3" i="860"/>
  <c r="BN4" i="860" s="1"/>
  <c r="BO2" i="860"/>
  <c r="AI554" i="64"/>
  <c r="AJ558" i="64" a="1"/>
  <c r="AJ558" i="64" s="1"/>
  <c r="AJ553" i="64" a="1"/>
  <c r="AJ553" i="64" s="1"/>
  <c r="AG1751" i="64"/>
  <c r="AI367" i="64"/>
  <c r="AH1750" i="64"/>
  <c r="AH1749" i="64"/>
  <c r="AJ1732" i="64" a="1"/>
  <c r="AJ1732" i="64" s="1"/>
  <c r="AJ1733" i="64" a="1"/>
  <c r="AJ1733" i="64" s="1"/>
  <c r="AJ1734" i="64" a="1"/>
  <c r="AJ1734" i="64" s="1"/>
  <c r="AJ1738" i="64" a="1"/>
  <c r="AJ1738" i="64" s="1"/>
  <c r="AJ1739" i="64" a="1"/>
  <c r="AJ1739" i="64" s="1"/>
  <c r="AJ1740" i="64" a="1"/>
  <c r="AJ1740" i="64" s="1"/>
  <c r="AJ1735" i="64" a="1"/>
  <c r="AJ1735" i="64" s="1"/>
  <c r="AJ1736" i="64" a="1"/>
  <c r="AJ1736" i="64" s="1"/>
  <c r="AJ1737" i="64" a="1"/>
  <c r="AJ1737" i="64" s="1"/>
  <c r="AI1741" i="64"/>
  <c r="AI1744" i="64" s="1" a="1"/>
  <c r="AI1744" i="64" s="1"/>
  <c r="AJ365" i="64" a="1"/>
  <c r="AJ365" i="64" s="1"/>
  <c r="AJ343" i="64" a="1"/>
  <c r="AJ343" i="64" s="1"/>
  <c r="AJ366" i="64" a="1"/>
  <c r="AJ366" i="64" s="1"/>
  <c r="AI344" i="64"/>
  <c r="AJ1886" i="64"/>
  <c r="AJ1920" i="64"/>
  <c r="DE121" i="64"/>
  <c r="DE124" i="64" s="1"/>
  <c r="CY2123" i="64"/>
  <c r="CY1086" i="64"/>
  <c r="CZ1084" i="64"/>
  <c r="DA2102" i="64"/>
  <c r="DA2104" i="64" s="1"/>
  <c r="AI1845" i="64"/>
  <c r="AI1823" i="64"/>
  <c r="AJ2178" i="64" a="1"/>
  <c r="AJ2178" i="64" s="1"/>
  <c r="AJ1824" i="64" a="1"/>
  <c r="AJ1824" i="64" s="1"/>
  <c r="AJ1844" i="64" a="1"/>
  <c r="AJ1844" i="64" s="1"/>
  <c r="BS1539" i="64"/>
  <c r="BT1537" i="64"/>
  <c r="BT1516" i="64"/>
  <c r="BT1518" i="64" s="1"/>
  <c r="BU1494" i="64"/>
  <c r="BU1496" i="64" s="1"/>
  <c r="AE1452" i="64"/>
  <c r="AF1449" i="64"/>
  <c r="AF1451" i="64" s="1"/>
  <c r="AF1452" i="64" s="1"/>
  <c r="AG1440" i="64"/>
  <c r="AH1438" i="64"/>
  <c r="AH1447" i="64"/>
  <c r="AH1439" i="64"/>
  <c r="AH1448" i="64"/>
  <c r="AJ1443" i="64" a="1"/>
  <c r="AJ1443" i="64" s="1"/>
  <c r="AJ1444" i="64" a="1"/>
  <c r="AJ1444" i="64" s="1"/>
  <c r="AJ1434" i="64" a="1"/>
  <c r="AJ1434" i="64" s="1"/>
  <c r="AJ1435" i="64" a="1"/>
  <c r="AJ1435" i="64" s="1"/>
  <c r="AI1431" i="64"/>
  <c r="AI1430" i="64"/>
  <c r="AJ1425" i="64" a="1"/>
  <c r="AJ1425" i="64" s="1"/>
  <c r="AJ1426" i="64" a="1"/>
  <c r="AJ1426" i="64" s="1"/>
  <c r="AI1866" i="64"/>
  <c r="AJ1865" i="64" a="1"/>
  <c r="AJ1865" i="64" s="1"/>
  <c r="AJ429" i="64" a="1"/>
  <c r="AJ429" i="64" s="1"/>
  <c r="AE477" i="64"/>
  <c r="AD1605" i="64"/>
  <c r="AE1602" i="64" s="1"/>
  <c r="AD1607" i="64"/>
  <c r="AF476" i="64" a="1"/>
  <c r="AF476" i="64" s="1"/>
  <c r="AK1635" i="64"/>
  <c r="AK1636" i="64" s="1"/>
  <c r="AG827" i="64"/>
  <c r="AH826" i="64"/>
  <c r="AI1186" i="64"/>
  <c r="AI1346" i="64"/>
  <c r="AI943" i="64"/>
  <c r="AI1323" i="64"/>
  <c r="AI824" i="64"/>
  <c r="AI431" i="64"/>
  <c r="AI320" i="64"/>
  <c r="AI455" i="64"/>
  <c r="Y1568" i="64"/>
  <c r="Y1569" i="64" s="1"/>
  <c r="AH62" i="64"/>
  <c r="AJ424" i="64" a="1"/>
  <c r="AJ424" i="64" s="1"/>
  <c r="AJ75" i="64" a="1"/>
  <c r="AJ75" i="64" s="1"/>
  <c r="AJ342" i="64" a="1"/>
  <c r="AJ342" i="64" s="1"/>
  <c r="AJ55" i="64" a="1"/>
  <c r="AJ55" i="64" s="1"/>
  <c r="AJ60" i="64" a="1"/>
  <c r="AJ60" i="64" s="1"/>
  <c r="AJ59" i="64" a="1"/>
  <c r="AJ59" i="64" s="1"/>
  <c r="AI56" i="64"/>
  <c r="AJ54" i="64" a="1"/>
  <c r="AJ54" i="64" s="1"/>
  <c r="AJ53" i="64" a="1"/>
  <c r="AJ53" i="64" s="1"/>
  <c r="AJ454" i="64" a="1"/>
  <c r="AJ454" i="64" s="1"/>
  <c r="AJ2075" i="64" a="1"/>
  <c r="AJ2075" i="64" s="1"/>
  <c r="AJ2152" i="64" a="1"/>
  <c r="AJ2152" i="64" s="1"/>
  <c r="AJ2126" i="64" a="1"/>
  <c r="AJ2126" i="64" s="1"/>
  <c r="AJ2101" i="64" a="1"/>
  <c r="AJ2101" i="64" s="1"/>
  <c r="AJ1322" i="64" a="1"/>
  <c r="AJ1322" i="64" s="1"/>
  <c r="AI1575" i="64" a="1"/>
  <c r="AI1575" i="64" s="1"/>
  <c r="AJ90" i="64" a="1"/>
  <c r="AJ90" i="64" s="1"/>
  <c r="AJ89" i="64" a="1"/>
  <c r="AJ89" i="64" s="1"/>
  <c r="AJ91" i="64" a="1"/>
  <c r="AJ91" i="64" s="1"/>
  <c r="AJ92" i="64" a="1"/>
  <c r="AJ92" i="64" s="1"/>
  <c r="AI93" i="64"/>
  <c r="AJ1267" i="64" a="1"/>
  <c r="AJ1267" i="64" s="1"/>
  <c r="AJ1268" i="64" s="1"/>
  <c r="AJ319" i="64" a="1"/>
  <c r="AJ319" i="64" s="1"/>
  <c r="AX1472" i="64"/>
  <c r="AX1474" i="64" s="1"/>
  <c r="AJ2202" i="64" a="1"/>
  <c r="AJ2202" i="64" s="1"/>
  <c r="AJ1187" i="64" a="1"/>
  <c r="AJ1187" i="64" s="1"/>
  <c r="AJ1566" i="64" a="1"/>
  <c r="AJ1566" i="64" s="1"/>
  <c r="AJ1574" i="64" s="1"/>
  <c r="AJ1353" i="64" a="1"/>
  <c r="AJ1353" i="64" s="1"/>
  <c r="AJ1347" i="64" a="1"/>
  <c r="AJ1347" i="64" s="1"/>
  <c r="AJ1345" i="64" a="1"/>
  <c r="AJ1345" i="64" s="1"/>
  <c r="AJ942" i="64" a="1"/>
  <c r="AJ942" i="64" s="1"/>
  <c r="AJ823" i="64" a="1"/>
  <c r="AJ823" i="64" s="1"/>
  <c r="AH827" i="64" a="1"/>
  <c r="AK1920" i="64" a="1"/>
  <c r="AJ1430" i="64" a="1"/>
  <c r="AJ455" i="64" a="1"/>
  <c r="AJ1823" i="64" a="1"/>
  <c r="AJ1346" i="64" a="1"/>
  <c r="AJ320" i="64" a="1"/>
  <c r="BY852" i="64" a="1"/>
  <c r="AI826" i="64" a="1"/>
  <c r="AJ1866" i="64" a="1"/>
  <c r="BX853" i="64" a="1"/>
  <c r="AJ1431" i="64" a="1"/>
  <c r="BZ628" i="64" a="1"/>
  <c r="BZ588" i="64" a="1"/>
  <c r="AJ431" i="64" a="1"/>
  <c r="BZ850" i="64" a="1"/>
  <c r="AJ367" i="64" a="1"/>
  <c r="AJ1845" i="64" a="1"/>
  <c r="AJ554" i="64" a="1"/>
  <c r="AJ344" i="64" a="1"/>
  <c r="AK1886" i="64" a="1"/>
  <c r="AJ943" i="64" a="1"/>
  <c r="AJ824" i="64" a="1"/>
  <c r="AJ1186" i="64" a="1"/>
  <c r="AJ1323" i="64" a="1"/>
  <c r="AF477" i="64" a="1"/>
  <c r="CF24" i="1151" l="1"/>
  <c r="CF27" i="1151"/>
  <c r="CF42" i="1151"/>
  <c r="CF40" i="1151"/>
  <c r="CF43" i="1151"/>
  <c r="CF41" i="1151"/>
  <c r="CF39" i="1151"/>
  <c r="CF57" i="1151"/>
  <c r="CF55" i="1151"/>
  <c r="CF58" i="1151"/>
  <c r="CF17" i="1151"/>
  <c r="CF56" i="1151"/>
  <c r="CF4" i="1151"/>
  <c r="CF54" i="1151"/>
  <c r="CF16" i="1151"/>
  <c r="CF26" i="1151"/>
  <c r="CF25" i="1151"/>
  <c r="CF23" i="1151"/>
  <c r="BX68" i="1151"/>
  <c r="CG1" i="1151"/>
  <c r="CH2" i="1151"/>
  <c r="CG3" i="1151"/>
  <c r="CG7" i="1151"/>
  <c r="CC20" i="1151"/>
  <c r="BY68" i="1151"/>
  <c r="CF8" i="1151"/>
  <c r="CA50" i="1151"/>
  <c r="CA65" i="1151"/>
  <c r="CA62" i="1151"/>
  <c r="CA47" i="1151"/>
  <c r="CD18" i="1151"/>
  <c r="CA49" i="1151"/>
  <c r="CA64" i="1151"/>
  <c r="CA63" i="1151"/>
  <c r="CA48" i="1151"/>
  <c r="CA46" i="1151"/>
  <c r="CA61" i="1151"/>
  <c r="BZ46" i="1151"/>
  <c r="BZ61" i="1151"/>
  <c r="CE15" i="1151"/>
  <c r="CE18" i="1151" s="1"/>
  <c r="BZ47" i="1151"/>
  <c r="BZ62" i="1151"/>
  <c r="BZ49" i="1151"/>
  <c r="BZ64" i="1151"/>
  <c r="CE8" i="1151"/>
  <c r="CB32" i="1151"/>
  <c r="CB35" i="1151"/>
  <c r="CB33" i="1151"/>
  <c r="CB31" i="1151"/>
  <c r="CB34" i="1151"/>
  <c r="BZ48" i="1151"/>
  <c r="BZ63" i="1151"/>
  <c r="BW69" i="1151"/>
  <c r="BZ50" i="1151"/>
  <c r="BZ65" i="1151"/>
  <c r="BX681" i="64"/>
  <c r="BX698" i="64" s="1"/>
  <c r="BX699" i="64" s="1"/>
  <c r="BY696" i="64"/>
  <c r="BZ691" i="64"/>
  <c r="BZ695" i="64"/>
  <c r="BZ694" i="64"/>
  <c r="BZ692" i="64"/>
  <c r="BZ693" i="64"/>
  <c r="CA686" i="64" a="1"/>
  <c r="CA686" i="64" s="1"/>
  <c r="CA687" i="64" a="1"/>
  <c r="CA687" i="64" s="1"/>
  <c r="CA688" i="64" a="1"/>
  <c r="CA688" i="64" s="1"/>
  <c r="CA684" i="64" a="1"/>
  <c r="CA684" i="64" s="1"/>
  <c r="CA685" i="64" a="1"/>
  <c r="CA685" i="64" s="1"/>
  <c r="BY681" i="64"/>
  <c r="BZ676" i="64"/>
  <c r="CA653" i="64" a="1"/>
  <c r="CA653" i="64" s="1"/>
  <c r="CA661" i="64" s="1"/>
  <c r="CA654" i="64" a="1"/>
  <c r="CA654" i="64" s="1"/>
  <c r="CA662" i="64" s="1"/>
  <c r="CA670" i="64" a="1"/>
  <c r="CA670" i="64" s="1"/>
  <c r="CA655" i="64" a="1"/>
  <c r="CA655" i="64" s="1"/>
  <c r="CA663" i="64" s="1"/>
  <c r="CA656" i="64" a="1"/>
  <c r="CA656" i="64" s="1"/>
  <c r="CA664" i="64" s="1"/>
  <c r="CA657" i="64" a="1"/>
  <c r="CA657" i="64" s="1"/>
  <c r="CA665" i="64" s="1"/>
  <c r="CA671" i="64" a="1"/>
  <c r="CA671" i="64" s="1"/>
  <c r="CA672" i="64" a="1"/>
  <c r="CA672" i="64" s="1"/>
  <c r="CA669" i="64" a="1"/>
  <c r="CA669" i="64" s="1"/>
  <c r="CA673" i="64" a="1"/>
  <c r="CA673" i="64" s="1"/>
  <c r="BZ680" i="64"/>
  <c r="BZ679" i="64"/>
  <c r="BZ678" i="64"/>
  <c r="BZ677" i="64"/>
  <c r="BZ141" i="64"/>
  <c r="BZ143" i="64" s="1"/>
  <c r="CA139" i="64" a="1"/>
  <c r="CA139" i="64" s="1"/>
  <c r="CA138" i="64" s="1"/>
  <c r="CA140" i="64" a="1"/>
  <c r="CA140" i="64" s="1"/>
  <c r="BZ850" i="64"/>
  <c r="BZ628" i="64"/>
  <c r="BZ630" i="64" s="1"/>
  <c r="BX853" i="64"/>
  <c r="BY852" i="64"/>
  <c r="CA262" i="64" a="1"/>
  <c r="CA262" i="64" s="1"/>
  <c r="CA849" i="64" a="1"/>
  <c r="CA849" i="64" s="1"/>
  <c r="CA243" i="64" a="1"/>
  <c r="CA243" i="64" s="1"/>
  <c r="CA629" i="64" a="1"/>
  <c r="CA629" i="64" s="1"/>
  <c r="CA595" i="64" a="1"/>
  <c r="CA595" i="64" s="1"/>
  <c r="CA230" i="64" a="1"/>
  <c r="CA230" i="64" s="1"/>
  <c r="BY592" i="64"/>
  <c r="BZ588" i="64"/>
  <c r="BZ596" i="64" s="1"/>
  <c r="CA591" i="64" a="1"/>
  <c r="CA591" i="64" s="1"/>
  <c r="CA4" i="64"/>
  <c r="CA587" i="64" a="1"/>
  <c r="CA587" i="64" s="1"/>
  <c r="CB190" i="64"/>
  <c r="CB7" i="64"/>
  <c r="CA8" i="64" s="1"/>
  <c r="BU46" i="861"/>
  <c r="BU87" i="861" s="1"/>
  <c r="CB1" i="64"/>
  <c r="CB3" i="64"/>
  <c r="CC2" i="64"/>
  <c r="CB54" i="863" a="1"/>
  <c r="CB54" i="863" s="1"/>
  <c r="CB56" i="863" a="1"/>
  <c r="CB56" i="863" s="1"/>
  <c r="CB53" i="863" a="1"/>
  <c r="CB53" i="863" s="1"/>
  <c r="CB39" i="863"/>
  <c r="CB41" i="863"/>
  <c r="CB55" i="863" a="1"/>
  <c r="CB55" i="863" s="1"/>
  <c r="CB52" i="863" a="1"/>
  <c r="CB52" i="863" s="1"/>
  <c r="CB38" i="863"/>
  <c r="CB3" i="863"/>
  <c r="CB1" i="863"/>
  <c r="CC2" i="863"/>
  <c r="CC40" i="863" s="1"/>
  <c r="CD4" i="861"/>
  <c r="CD5" i="861" s="1"/>
  <c r="CD1" i="861"/>
  <c r="CD8" i="861"/>
  <c r="CE3" i="861"/>
  <c r="BZ32" i="861"/>
  <c r="CA24" i="864"/>
  <c r="CA94" i="861" s="1"/>
  <c r="CA43" i="863"/>
  <c r="CA42" i="863"/>
  <c r="CA21" i="863" s="1"/>
  <c r="CB20" i="864"/>
  <c r="CB22" i="864"/>
  <c r="CB1" i="864"/>
  <c r="CB21" i="864"/>
  <c r="CC2" i="864"/>
  <c r="CC23" i="864" s="1"/>
  <c r="CB3" i="864"/>
  <c r="CB4" i="864" s="1"/>
  <c r="CA68" i="863" a="1"/>
  <c r="CA68" i="863" s="1"/>
  <c r="CA66" i="863" a="1"/>
  <c r="CA66" i="863" s="1"/>
  <c r="CA70" i="863" a="1"/>
  <c r="CA70" i="863" s="1"/>
  <c r="CA4" i="863"/>
  <c r="CA57" i="863"/>
  <c r="AK194" i="64"/>
  <c r="AK212" i="64"/>
  <c r="AL208" i="64"/>
  <c r="AL209" i="64"/>
  <c r="AL191" i="64"/>
  <c r="AL210" i="64"/>
  <c r="AL192" i="64"/>
  <c r="AL193" i="64"/>
  <c r="AL211" i="64"/>
  <c r="BO1" i="860"/>
  <c r="BO7" i="860"/>
  <c r="BO3" i="860"/>
  <c r="BO4" i="860" s="1"/>
  <c r="BP2" i="860"/>
  <c r="AJ554" i="64"/>
  <c r="AJ564" i="64" s="1"/>
  <c r="AI564" i="64"/>
  <c r="AK558" i="64" a="1"/>
  <c r="AK558" i="64" s="1"/>
  <c r="AK553" i="64" a="1"/>
  <c r="AK553" i="64" s="1"/>
  <c r="AH1751" i="64"/>
  <c r="AI1750" i="64"/>
  <c r="AJ367" i="64"/>
  <c r="AI1749" i="64"/>
  <c r="AK1732" i="64" a="1"/>
  <c r="AK1732" i="64" s="1"/>
  <c r="AK1733" i="64" a="1"/>
  <c r="AK1733" i="64" s="1"/>
  <c r="AK1734" i="64" a="1"/>
  <c r="AK1734" i="64" s="1"/>
  <c r="AK1735" i="64" a="1"/>
  <c r="AK1735" i="64" s="1"/>
  <c r="AK1736" i="64" a="1"/>
  <c r="AK1736" i="64" s="1"/>
  <c r="AK1737" i="64" a="1"/>
  <c r="AK1737" i="64" s="1"/>
  <c r="AK1739" i="64" a="1"/>
  <c r="AK1739" i="64" s="1"/>
  <c r="AK1740" i="64" a="1"/>
  <c r="AK1740" i="64" s="1"/>
  <c r="AK1738" i="64" a="1"/>
  <c r="AK1738" i="64" s="1"/>
  <c r="AJ1741" i="64"/>
  <c r="AJ1744" i="64" s="1" a="1"/>
  <c r="AJ1744" i="64" s="1"/>
  <c r="AK365" i="64" a="1"/>
  <c r="AK365" i="64" s="1"/>
  <c r="AK343" i="64" a="1"/>
  <c r="AK343" i="64" s="1"/>
  <c r="AK366" i="64" a="1"/>
  <c r="AK366" i="64" s="1"/>
  <c r="AJ344" i="64"/>
  <c r="AK1920" i="64"/>
  <c r="AK1886" i="64"/>
  <c r="DF121" i="64"/>
  <c r="DF124" i="64" s="1"/>
  <c r="DA2175" i="64"/>
  <c r="DA2149" i="64"/>
  <c r="DA2072" i="64"/>
  <c r="CZ1086" i="64"/>
  <c r="DA1084" i="64"/>
  <c r="DB2102" i="64"/>
  <c r="DB2104" i="64" s="1"/>
  <c r="AJ1845" i="64"/>
  <c r="AJ1823" i="64"/>
  <c r="AK2178" i="64" a="1"/>
  <c r="AK2178" i="64" s="1"/>
  <c r="AK1824" i="64" a="1"/>
  <c r="AK1824" i="64" s="1"/>
  <c r="AK1844" i="64" a="1"/>
  <c r="AK1844" i="64" s="1"/>
  <c r="BT1539" i="64"/>
  <c r="BU1537" i="64"/>
  <c r="BU1516" i="64"/>
  <c r="BU1518" i="64" s="1"/>
  <c r="BV1494" i="64"/>
  <c r="BV1496" i="64" s="1"/>
  <c r="AG1449" i="64"/>
  <c r="AG1451" i="64" s="1"/>
  <c r="AH1440" i="64"/>
  <c r="AH1449" i="64"/>
  <c r="AI1439" i="64"/>
  <c r="AI1448" i="64"/>
  <c r="AI1438" i="64"/>
  <c r="AI1447" i="64"/>
  <c r="AK1444" i="64" a="1"/>
  <c r="AK1444" i="64" s="1"/>
  <c r="AK1443" i="64" a="1"/>
  <c r="AK1443" i="64" s="1"/>
  <c r="AK1434" i="64" a="1"/>
  <c r="AK1434" i="64" s="1"/>
  <c r="AK1435" i="64" a="1"/>
  <c r="AK1435" i="64" s="1"/>
  <c r="AJ1431" i="64"/>
  <c r="AJ1430" i="64"/>
  <c r="AK1425" i="64" a="1"/>
  <c r="AK1425" i="64" s="1"/>
  <c r="AK1426" i="64" a="1"/>
  <c r="AK1426" i="64" s="1"/>
  <c r="AJ1866" i="64"/>
  <c r="AK1865" i="64" a="1"/>
  <c r="AK1865" i="64" s="1"/>
  <c r="AK429" i="64" a="1"/>
  <c r="AK429" i="64" s="1"/>
  <c r="AF477" i="64"/>
  <c r="AG476" i="64" a="1"/>
  <c r="AG476" i="64" s="1"/>
  <c r="AL1635" i="64"/>
  <c r="AL1636" i="64" s="1"/>
  <c r="AH827" i="64"/>
  <c r="AI826" i="64"/>
  <c r="AJ943" i="64"/>
  <c r="AJ1346" i="64"/>
  <c r="AJ1186" i="64"/>
  <c r="AJ1323" i="64"/>
  <c r="AJ824" i="64"/>
  <c r="AJ431" i="64"/>
  <c r="AJ320" i="64"/>
  <c r="AJ455" i="64"/>
  <c r="Z1565" i="64"/>
  <c r="Z1571" i="64" s="1"/>
  <c r="AI62" i="64"/>
  <c r="AK424" i="64" a="1"/>
  <c r="AK424" i="64" s="1"/>
  <c r="AK75" i="64" a="1"/>
  <c r="AK75" i="64" s="1"/>
  <c r="AK342" i="64" a="1"/>
  <c r="AK342" i="64" s="1"/>
  <c r="AK55" i="64" a="1"/>
  <c r="AK55" i="64" s="1"/>
  <c r="AK60" i="64" a="1"/>
  <c r="AK60" i="64" s="1"/>
  <c r="AK59" i="64" a="1"/>
  <c r="AK59" i="64" s="1"/>
  <c r="AJ56" i="64"/>
  <c r="AK54" i="64" a="1"/>
  <c r="AK54" i="64" s="1"/>
  <c r="AK53" i="64" a="1"/>
  <c r="AK53" i="64" s="1"/>
  <c r="AK454" i="64" a="1"/>
  <c r="AK454" i="64" s="1"/>
  <c r="AK2075" i="64" a="1"/>
  <c r="AK2075" i="64" s="1"/>
  <c r="AK2152" i="64" a="1"/>
  <c r="AK2152" i="64" s="1"/>
  <c r="AK2126" i="64" a="1"/>
  <c r="AK2126" i="64" s="1"/>
  <c r="AK2101" i="64" a="1"/>
  <c r="AK2101" i="64" s="1"/>
  <c r="AK1322" i="64" a="1"/>
  <c r="AK1322" i="64" s="1"/>
  <c r="AJ1575" i="64" a="1"/>
  <c r="AJ1575" i="64" s="1"/>
  <c r="AK89" i="64" a="1"/>
  <c r="AK89" i="64" s="1"/>
  <c r="AK90" i="64" a="1"/>
  <c r="AK90" i="64" s="1"/>
  <c r="AK91" i="64" a="1"/>
  <c r="AK91" i="64" s="1"/>
  <c r="AK92" i="64" a="1"/>
  <c r="AK92" i="64" s="1"/>
  <c r="AJ93" i="64"/>
  <c r="AK1267" i="64" a="1"/>
  <c r="AK1267" i="64" s="1"/>
  <c r="AK1268" i="64" s="1"/>
  <c r="AK319" i="64" a="1"/>
  <c r="AK319" i="64" s="1"/>
  <c r="AY1472" i="64"/>
  <c r="AY1474" i="64" s="1"/>
  <c r="AK2202" i="64" a="1"/>
  <c r="AK2202" i="64" s="1"/>
  <c r="AK1187" i="64" a="1"/>
  <c r="AK1187" i="64" s="1"/>
  <c r="AK1566" i="64" a="1"/>
  <c r="AK1566" i="64" s="1"/>
  <c r="AK1574" i="64" s="1"/>
  <c r="AK1353" i="64" a="1"/>
  <c r="AK1353" i="64" s="1"/>
  <c r="AK1347" i="64" a="1"/>
  <c r="AK1347" i="64" s="1"/>
  <c r="AK1345" i="64" a="1"/>
  <c r="AK1345" i="64" s="1"/>
  <c r="AK942" i="64" a="1"/>
  <c r="AK942" i="64" s="1"/>
  <c r="AK823" i="64" a="1"/>
  <c r="AK823" i="64" s="1"/>
  <c r="CA588" i="64" a="1"/>
  <c r="AK1866" i="64" a="1"/>
  <c r="AK1845" i="64" a="1"/>
  <c r="AK1430" i="64" a="1"/>
  <c r="AK554" i="64" a="1"/>
  <c r="AL1920" i="64" a="1"/>
  <c r="AK455" i="64" a="1"/>
  <c r="AK431" i="64" a="1"/>
  <c r="AK1323" i="64" a="1"/>
  <c r="CA850" i="64" a="1"/>
  <c r="AK344" i="64" a="1"/>
  <c r="AK943" i="64" a="1"/>
  <c r="AK1186" i="64" a="1"/>
  <c r="CA628" i="64" a="1"/>
  <c r="BZ852" i="64" a="1"/>
  <c r="AK1346" i="64" a="1"/>
  <c r="AL1886" i="64" a="1"/>
  <c r="BY853" i="64" a="1"/>
  <c r="AI827" i="64" a="1"/>
  <c r="AK367" i="64" a="1"/>
  <c r="AK1823" i="64" a="1"/>
  <c r="AJ826" i="64" a="1"/>
  <c r="AK320" i="64" a="1"/>
  <c r="AG477" i="64" a="1"/>
  <c r="AK824" i="64" a="1"/>
  <c r="AK1431" i="64" a="1"/>
  <c r="CF15" i="1151" l="1"/>
  <c r="CE20" i="1151"/>
  <c r="BY69" i="1151"/>
  <c r="CF18" i="1151"/>
  <c r="CA51" i="1151"/>
  <c r="CA17" i="861" s="1"/>
  <c r="CC36" i="1151"/>
  <c r="CB64" i="1151"/>
  <c r="CB49" i="1151"/>
  <c r="CB61" i="1151"/>
  <c r="CB46" i="1151"/>
  <c r="BZ66" i="1151"/>
  <c r="BZ22" i="861" s="1"/>
  <c r="CD20" i="1151"/>
  <c r="CG55" i="1151"/>
  <c r="CG58" i="1151"/>
  <c r="CG23" i="1151"/>
  <c r="CG56" i="1151"/>
  <c r="CG4" i="1151"/>
  <c r="CG54" i="1151"/>
  <c r="CG16" i="1151"/>
  <c r="CG27" i="1151"/>
  <c r="CG17" i="1151"/>
  <c r="CG24" i="1151"/>
  <c r="CG26" i="1151"/>
  <c r="CG25" i="1151"/>
  <c r="CG43" i="1151"/>
  <c r="CG39" i="1151"/>
  <c r="CG42" i="1151"/>
  <c r="CG40" i="1151"/>
  <c r="CG41" i="1151"/>
  <c r="CG57" i="1151"/>
  <c r="CB48" i="1151"/>
  <c r="CB63" i="1151"/>
  <c r="BZ51" i="1151"/>
  <c r="BZ17" i="861" s="1"/>
  <c r="CI2" i="1151"/>
  <c r="CH3" i="1151"/>
  <c r="CH7" i="1151"/>
  <c r="CH1" i="1151"/>
  <c r="CB50" i="1151"/>
  <c r="CB65" i="1151"/>
  <c r="CB47" i="1151"/>
  <c r="CB62" i="1151"/>
  <c r="BX69" i="1151"/>
  <c r="CA66" i="1151"/>
  <c r="CA22" i="861" s="1"/>
  <c r="BY698" i="64"/>
  <c r="BY699" i="64" s="1"/>
  <c r="CA692" i="64"/>
  <c r="BZ696" i="64"/>
  <c r="CA695" i="64"/>
  <c r="CA694" i="64"/>
  <c r="CA691" i="64"/>
  <c r="CA693" i="64"/>
  <c r="CB686" i="64" a="1"/>
  <c r="CB686" i="64" s="1"/>
  <c r="CB687" i="64" a="1"/>
  <c r="CB687" i="64" s="1"/>
  <c r="CB688" i="64" a="1"/>
  <c r="CB688" i="64" s="1"/>
  <c r="CB684" i="64" a="1"/>
  <c r="CB684" i="64" s="1"/>
  <c r="CB685" i="64" a="1"/>
  <c r="CB685" i="64" s="1"/>
  <c r="CA677" i="64"/>
  <c r="CA678" i="64"/>
  <c r="CA680" i="64"/>
  <c r="CB653" i="64" a="1"/>
  <c r="CB653" i="64" s="1"/>
  <c r="CB661" i="64" s="1"/>
  <c r="CB654" i="64" a="1"/>
  <c r="CB654" i="64" s="1"/>
  <c r="CB662" i="64" s="1"/>
  <c r="CB670" i="64" a="1"/>
  <c r="CB670" i="64" s="1"/>
  <c r="CB655" i="64" a="1"/>
  <c r="CB655" i="64" s="1"/>
  <c r="CB663" i="64" s="1"/>
  <c r="CB656" i="64" a="1"/>
  <c r="CB656" i="64" s="1"/>
  <c r="CB664" i="64" s="1"/>
  <c r="CB657" i="64" a="1"/>
  <c r="CB657" i="64" s="1"/>
  <c r="CB665" i="64" s="1"/>
  <c r="CB671" i="64" a="1"/>
  <c r="CB671" i="64" s="1"/>
  <c r="CB669" i="64" a="1"/>
  <c r="CB669" i="64" s="1"/>
  <c r="CB672" i="64" a="1"/>
  <c r="CB672" i="64" s="1"/>
  <c r="CB673" i="64" a="1"/>
  <c r="CB673" i="64" s="1"/>
  <c r="CA679" i="64"/>
  <c r="CA676" i="64"/>
  <c r="BZ681" i="64"/>
  <c r="CB139" i="64" a="1"/>
  <c r="CB139" i="64" s="1"/>
  <c r="CB138" i="64" s="1"/>
  <c r="CB140" i="64" a="1"/>
  <c r="CB140" i="64" s="1"/>
  <c r="CA141" i="64"/>
  <c r="CA143" i="64" s="1"/>
  <c r="CA850" i="64"/>
  <c r="CA628" i="64"/>
  <c r="CA630" i="64" s="1"/>
  <c r="BY853" i="64"/>
  <c r="BZ852" i="64"/>
  <c r="CB262" i="64" a="1"/>
  <c r="CB262" i="64" s="1"/>
  <c r="CB849" i="64" a="1"/>
  <c r="CB849" i="64" s="1"/>
  <c r="CB243" i="64" a="1"/>
  <c r="CB243" i="64" s="1"/>
  <c r="CB629" i="64" a="1"/>
  <c r="CB629" i="64" s="1"/>
  <c r="CB595" i="64" a="1"/>
  <c r="CB595" i="64" s="1"/>
  <c r="CB230" i="64" a="1"/>
  <c r="CB230" i="64" s="1"/>
  <c r="BZ592" i="64"/>
  <c r="CA588" i="64"/>
  <c r="CA596" i="64" s="1"/>
  <c r="CB591" i="64" a="1"/>
  <c r="CB591" i="64" s="1"/>
  <c r="CB4" i="64"/>
  <c r="CB587" i="64" a="1"/>
  <c r="CB587" i="64" s="1"/>
  <c r="CC190" i="64"/>
  <c r="CC7" i="64"/>
  <c r="CB8" i="64" s="1"/>
  <c r="BV46" i="861"/>
  <c r="BV87" i="861" s="1"/>
  <c r="CC1" i="64"/>
  <c r="CD2" i="64"/>
  <c r="CC3" i="64"/>
  <c r="CB24" i="864"/>
  <c r="CB94" i="861" s="1"/>
  <c r="CC55" i="863" a="1"/>
  <c r="CC55" i="863" s="1"/>
  <c r="CC53" i="863" a="1"/>
  <c r="CC53" i="863" s="1"/>
  <c r="CC52" i="863" a="1"/>
  <c r="CC52" i="863" s="1"/>
  <c r="CC56" i="863" a="1"/>
  <c r="CC56" i="863" s="1"/>
  <c r="CC54" i="863" a="1"/>
  <c r="CC54" i="863" s="1"/>
  <c r="CC41" i="863"/>
  <c r="CC38" i="863"/>
  <c r="CC39" i="863"/>
  <c r="CD2" i="863"/>
  <c r="CD40" i="863" s="1"/>
  <c r="CC1" i="863"/>
  <c r="CC3" i="863"/>
  <c r="CA32" i="861"/>
  <c r="CE1" i="861"/>
  <c r="CE8" i="861"/>
  <c r="CF3" i="861"/>
  <c r="CE4" i="861"/>
  <c r="CE5" i="861" s="1"/>
  <c r="CB68" i="863" a="1"/>
  <c r="CB68" i="863" s="1"/>
  <c r="CB70" i="863" a="1"/>
  <c r="CB70" i="863" s="1"/>
  <c r="CB66" i="863" a="1"/>
  <c r="CB66" i="863" s="1"/>
  <c r="CB4" i="863"/>
  <c r="CB43" i="863"/>
  <c r="CB42" i="863"/>
  <c r="CB21" i="863" s="1"/>
  <c r="CC20" i="864"/>
  <c r="CC21" i="864"/>
  <c r="CC22" i="864"/>
  <c r="CC1" i="864"/>
  <c r="CD2" i="864"/>
  <c r="CD23" i="864" s="1"/>
  <c r="CC3" i="864"/>
  <c r="CC4" i="864" s="1"/>
  <c r="CB57" i="863"/>
  <c r="AL212" i="64"/>
  <c r="AL194" i="64"/>
  <c r="AM208" i="64"/>
  <c r="AM191" i="64"/>
  <c r="AM209" i="64"/>
  <c r="AM210" i="64"/>
  <c r="AM192" i="64"/>
  <c r="AM211" i="64"/>
  <c r="AM193" i="64"/>
  <c r="BP7" i="860"/>
  <c r="BP3" i="860"/>
  <c r="BP4" i="860" s="1"/>
  <c r="BQ2" i="860"/>
  <c r="BP1" i="860"/>
  <c r="AJ1750" i="64"/>
  <c r="AK554" i="64"/>
  <c r="AL558" i="64" a="1"/>
  <c r="AL558" i="64" s="1"/>
  <c r="AL553" i="64" a="1"/>
  <c r="AL553" i="64" s="1"/>
  <c r="AI1751" i="64"/>
  <c r="AK367" i="64"/>
  <c r="AJ1749" i="64"/>
  <c r="AL1732" i="64" a="1"/>
  <c r="AL1732" i="64" s="1"/>
  <c r="AL1733" i="64" a="1"/>
  <c r="AL1733" i="64" s="1"/>
  <c r="AL1734" i="64" a="1"/>
  <c r="AL1734" i="64" s="1"/>
  <c r="AL1735" i="64" a="1"/>
  <c r="AL1735" i="64" s="1"/>
  <c r="AL1739" i="64" a="1"/>
  <c r="AL1739" i="64" s="1"/>
  <c r="AL1740" i="64" a="1"/>
  <c r="AL1740" i="64" s="1"/>
  <c r="AL1738" i="64" a="1"/>
  <c r="AL1738" i="64" s="1"/>
  <c r="AL1736" i="64" a="1"/>
  <c r="AL1736" i="64" s="1"/>
  <c r="AL1737" i="64" a="1"/>
  <c r="AL1737" i="64" s="1"/>
  <c r="AK1741" i="64"/>
  <c r="AK1744" i="64" s="1" a="1"/>
  <c r="AK1744" i="64" s="1"/>
  <c r="AL365" i="64" a="1"/>
  <c r="AL365" i="64" s="1"/>
  <c r="AL343" i="64" a="1"/>
  <c r="AL343" i="64" s="1"/>
  <c r="AL366" i="64" a="1"/>
  <c r="AL366" i="64" s="1"/>
  <c r="AK344" i="64"/>
  <c r="AL1886" i="64"/>
  <c r="AL1920" i="64"/>
  <c r="DG121" i="64"/>
  <c r="DG124" i="64" s="1"/>
  <c r="CZ2123" i="64"/>
  <c r="DA1086" i="64"/>
  <c r="DB1084" i="64"/>
  <c r="DC2102" i="64"/>
  <c r="DC2104" i="64" s="1"/>
  <c r="AK1845" i="64"/>
  <c r="AK1823" i="64"/>
  <c r="AL2178" i="64" a="1"/>
  <c r="AL2178" i="64" s="1"/>
  <c r="AL1824" i="64" a="1"/>
  <c r="AL1824" i="64" s="1"/>
  <c r="AL1844" i="64" a="1"/>
  <c r="AL1844" i="64" s="1"/>
  <c r="BV1537" i="64"/>
  <c r="BU1539" i="64"/>
  <c r="BV1516" i="64"/>
  <c r="BV1518" i="64" s="1"/>
  <c r="BW1494" i="64"/>
  <c r="BW1496" i="64" s="1"/>
  <c r="AG1452" i="64"/>
  <c r="AI1440" i="64"/>
  <c r="AH1451" i="64"/>
  <c r="AH1452" i="64" s="1"/>
  <c r="AI1449" i="64"/>
  <c r="AJ1438" i="64"/>
  <c r="AJ1447" i="64"/>
  <c r="AJ1439" i="64"/>
  <c r="AJ1448" i="64"/>
  <c r="AL1444" i="64" a="1"/>
  <c r="AL1444" i="64" s="1"/>
  <c r="AL1443" i="64" a="1"/>
  <c r="AL1443" i="64" s="1"/>
  <c r="AL1434" i="64" a="1"/>
  <c r="AL1434" i="64" s="1"/>
  <c r="AL1435" i="64" a="1"/>
  <c r="AL1435" i="64" s="1"/>
  <c r="AK1431" i="64"/>
  <c r="AK1430" i="64"/>
  <c r="AL1425" i="64" a="1"/>
  <c r="AL1425" i="64" s="1"/>
  <c r="AL1426" i="64" a="1"/>
  <c r="AL1426" i="64" s="1"/>
  <c r="AK1866" i="64"/>
  <c r="AL1865" i="64" a="1"/>
  <c r="AL1865" i="64" s="1"/>
  <c r="AL429" i="64" a="1"/>
  <c r="AL429" i="64" s="1"/>
  <c r="AG477" i="64"/>
  <c r="AM1635" i="64"/>
  <c r="AM1636" i="64" s="1"/>
  <c r="AH476" i="64" a="1"/>
  <c r="AH476" i="64" s="1"/>
  <c r="AI827" i="64"/>
  <c r="AJ826" i="64"/>
  <c r="AK943" i="64"/>
  <c r="AK1186" i="64"/>
  <c r="AK1346" i="64"/>
  <c r="AK1323" i="64"/>
  <c r="AK824" i="64"/>
  <c r="AK320" i="64"/>
  <c r="AK455" i="64"/>
  <c r="AK431" i="64"/>
  <c r="Z1568" i="64"/>
  <c r="Z1569" i="64" s="1"/>
  <c r="AJ62" i="64"/>
  <c r="AL424" i="64" a="1"/>
  <c r="AL424" i="64" s="1"/>
  <c r="AL75" i="64" a="1"/>
  <c r="AL75" i="64" s="1"/>
  <c r="AL342" i="64" a="1"/>
  <c r="AL342" i="64" s="1"/>
  <c r="AL55" i="64" a="1"/>
  <c r="AL55" i="64" s="1"/>
  <c r="AL60" i="64" a="1"/>
  <c r="AL60" i="64" s="1"/>
  <c r="AL59" i="64" a="1"/>
  <c r="AL59" i="64" s="1"/>
  <c r="AK56" i="64"/>
  <c r="AL54" i="64" a="1"/>
  <c r="AL54" i="64" s="1"/>
  <c r="AL53" i="64" a="1"/>
  <c r="AL53" i="64" s="1"/>
  <c r="AL454" i="64" a="1"/>
  <c r="AL454" i="64" s="1"/>
  <c r="AL2075" i="64" a="1"/>
  <c r="AL2075" i="64" s="1"/>
  <c r="AL2152" i="64" a="1"/>
  <c r="AL2152" i="64" s="1"/>
  <c r="AL2126" i="64" a="1"/>
  <c r="AL2126" i="64" s="1"/>
  <c r="AL2101" i="64" a="1"/>
  <c r="AL2101" i="64" s="1"/>
  <c r="AL1322" i="64" a="1"/>
  <c r="AL1322" i="64" s="1"/>
  <c r="AK1575" i="64" a="1"/>
  <c r="AK1575" i="64" s="1"/>
  <c r="AL89" i="64" a="1"/>
  <c r="AL89" i="64" s="1"/>
  <c r="AL91" i="64" a="1"/>
  <c r="AL91" i="64" s="1"/>
  <c r="AL90" i="64" a="1"/>
  <c r="AL90" i="64" s="1"/>
  <c r="AL92" i="64" a="1"/>
  <c r="AL92" i="64" s="1"/>
  <c r="AK93" i="64"/>
  <c r="AL1267" i="64" a="1"/>
  <c r="AL1267" i="64" s="1"/>
  <c r="AL1268" i="64" s="1"/>
  <c r="AL319" i="64" a="1"/>
  <c r="AL319" i="64" s="1"/>
  <c r="AZ1472" i="64"/>
  <c r="AZ1474" i="64" s="1"/>
  <c r="AL2202" i="64" a="1"/>
  <c r="AL2202" i="64" s="1"/>
  <c r="AL1187" i="64" a="1"/>
  <c r="AL1187" i="64" s="1"/>
  <c r="AL1566" i="64" a="1"/>
  <c r="AL1566" i="64" s="1"/>
  <c r="AL1574" i="64" s="1"/>
  <c r="AL1347" i="64" a="1"/>
  <c r="AL1347" i="64" s="1"/>
  <c r="AL1345" i="64" a="1"/>
  <c r="AL1345" i="64" s="1"/>
  <c r="AL1353" i="64" a="1"/>
  <c r="AL1353" i="64" s="1"/>
  <c r="AL942" i="64" a="1"/>
  <c r="AL942" i="64" s="1"/>
  <c r="AL823" i="64" a="1"/>
  <c r="AL823" i="64" s="1"/>
  <c r="AL455" i="64" a="1"/>
  <c r="AL1431" i="64" a="1"/>
  <c r="AL1346" i="64" a="1"/>
  <c r="AL1323" i="64" a="1"/>
  <c r="AL1845" i="64" a="1"/>
  <c r="CA852" i="64" a="1"/>
  <c r="BZ853" i="64" a="1"/>
  <c r="AL320" i="64" a="1"/>
  <c r="AL1430" i="64" a="1"/>
  <c r="AL1866" i="64" a="1"/>
  <c r="AL367" i="64" a="1"/>
  <c r="AM1886" i="64" a="1"/>
  <c r="AL1823" i="64" a="1"/>
  <c r="CB628" i="64" a="1"/>
  <c r="AL554" i="64" a="1"/>
  <c r="AL431" i="64" a="1"/>
  <c r="CB588" i="64" a="1"/>
  <c r="AL344" i="64" a="1"/>
  <c r="AM1920" i="64" a="1"/>
  <c r="AK826" i="64" a="1"/>
  <c r="CB850" i="64" a="1"/>
  <c r="AJ827" i="64" a="1"/>
  <c r="AL1186" i="64" a="1"/>
  <c r="AH477" i="64" a="1"/>
  <c r="AL824" i="64" a="1"/>
  <c r="AL943" i="64" a="1"/>
  <c r="CG15" i="1151" l="1"/>
  <c r="CC31" i="1151"/>
  <c r="CC33" i="1151"/>
  <c r="CC34" i="1151"/>
  <c r="CC32" i="1151"/>
  <c r="CC35" i="1151"/>
  <c r="CA68" i="1151"/>
  <c r="CF20" i="1151"/>
  <c r="CD36" i="1151"/>
  <c r="BZ68" i="1151"/>
  <c r="CB51" i="1151"/>
  <c r="CB17" i="861" s="1"/>
  <c r="CH58" i="1151"/>
  <c r="CH41" i="1151"/>
  <c r="CH39" i="1151"/>
  <c r="CH54" i="1151"/>
  <c r="CH55" i="1151"/>
  <c r="CH16" i="1151"/>
  <c r="CH56" i="1151"/>
  <c r="CH4" i="1151"/>
  <c r="CH57" i="1151"/>
  <c r="CH25" i="1151"/>
  <c r="CH24" i="1151"/>
  <c r="CH17" i="1151"/>
  <c r="CH23" i="1151"/>
  <c r="CH27" i="1151"/>
  <c r="CH26" i="1151"/>
  <c r="CH42" i="1151"/>
  <c r="CH40" i="1151"/>
  <c r="CH43" i="1151"/>
  <c r="CB66" i="1151"/>
  <c r="CB22" i="861" s="1"/>
  <c r="CE36" i="1151"/>
  <c r="CJ2" i="1151"/>
  <c r="CI3" i="1151"/>
  <c r="CI7" i="1151"/>
  <c r="CI1" i="1151"/>
  <c r="CG18" i="1151"/>
  <c r="CG8" i="1151"/>
  <c r="BZ698" i="64"/>
  <c r="BZ699" i="64" s="1"/>
  <c r="CA696" i="64"/>
  <c r="CB695" i="64"/>
  <c r="CB694" i="64"/>
  <c r="CB692" i="64"/>
  <c r="CB691" i="64"/>
  <c r="CB693" i="64"/>
  <c r="CC686" i="64" a="1"/>
  <c r="CC686" i="64" s="1"/>
  <c r="CC687" i="64" a="1"/>
  <c r="CC687" i="64" s="1"/>
  <c r="CC688" i="64" a="1"/>
  <c r="CC688" i="64" s="1"/>
  <c r="CC685" i="64" a="1"/>
  <c r="CC685" i="64" s="1"/>
  <c r="CC684" i="64" a="1"/>
  <c r="CC684" i="64" s="1"/>
  <c r="CB678" i="64"/>
  <c r="CA681" i="64"/>
  <c r="CC653" i="64" a="1"/>
  <c r="CC653" i="64" s="1"/>
  <c r="CC661" i="64" s="1"/>
  <c r="CC654" i="64" a="1"/>
  <c r="CC654" i="64" s="1"/>
  <c r="CC662" i="64" s="1"/>
  <c r="CC670" i="64" a="1"/>
  <c r="CC670" i="64" s="1"/>
  <c r="CC655" i="64" a="1"/>
  <c r="CC655" i="64" s="1"/>
  <c r="CC663" i="64" s="1"/>
  <c r="CC656" i="64" a="1"/>
  <c r="CC656" i="64" s="1"/>
  <c r="CC664" i="64" s="1"/>
  <c r="CC669" i="64" a="1"/>
  <c r="CC669" i="64" s="1"/>
  <c r="CC657" i="64" a="1"/>
  <c r="CC657" i="64" s="1"/>
  <c r="CC665" i="64" s="1"/>
  <c r="CC671" i="64" a="1"/>
  <c r="CC671" i="64" s="1"/>
  <c r="CC672" i="64" a="1"/>
  <c r="CC672" i="64" s="1"/>
  <c r="CC673" i="64" a="1"/>
  <c r="CC673" i="64" s="1"/>
  <c r="CB680" i="64"/>
  <c r="CB679" i="64"/>
  <c r="CB677" i="64"/>
  <c r="CB676" i="64"/>
  <c r="CB141" i="64"/>
  <c r="CB143" i="64" s="1"/>
  <c r="CC139" i="64" a="1"/>
  <c r="CC139" i="64" s="1"/>
  <c r="CC138" i="64" s="1"/>
  <c r="CC140" i="64" a="1"/>
  <c r="CC140" i="64" s="1"/>
  <c r="CB850" i="64"/>
  <c r="CB628" i="64"/>
  <c r="CB630" i="64" s="1"/>
  <c r="BZ853" i="64"/>
  <c r="CA852" i="64"/>
  <c r="CC262" i="64" a="1"/>
  <c r="CC262" i="64" s="1"/>
  <c r="CC849" i="64" a="1"/>
  <c r="CC849" i="64" s="1"/>
  <c r="CC243" i="64" a="1"/>
  <c r="CC243" i="64" s="1"/>
  <c r="CC629" i="64" a="1"/>
  <c r="CC629" i="64" s="1"/>
  <c r="CC595" i="64" a="1"/>
  <c r="CC595" i="64" s="1"/>
  <c r="CC230" i="64" a="1"/>
  <c r="CC230" i="64" s="1"/>
  <c r="CA592" i="64"/>
  <c r="CB588" i="64"/>
  <c r="CB596" i="64" s="1"/>
  <c r="CC591" i="64" a="1"/>
  <c r="CC591" i="64" s="1"/>
  <c r="CC4" i="64"/>
  <c r="CC587" i="64" a="1"/>
  <c r="CC587" i="64" s="1"/>
  <c r="CD190" i="64"/>
  <c r="CD7" i="64"/>
  <c r="CC8" i="64" s="1"/>
  <c r="BW46" i="861"/>
  <c r="BW87" i="861" s="1"/>
  <c r="CD1" i="64"/>
  <c r="CE2" i="64"/>
  <c r="CD3" i="64"/>
  <c r="CC24" i="864"/>
  <c r="CC94" i="861" s="1"/>
  <c r="CC70" i="863" a="1"/>
  <c r="CC70" i="863" s="1"/>
  <c r="CC68" i="863" a="1"/>
  <c r="CC68" i="863" s="1"/>
  <c r="CC66" i="863" a="1"/>
  <c r="CC66" i="863" s="1"/>
  <c r="CC4" i="863"/>
  <c r="CC57" i="863"/>
  <c r="CD56" i="863" a="1"/>
  <c r="CD56" i="863" s="1"/>
  <c r="CD54" i="863" a="1"/>
  <c r="CD54" i="863" s="1"/>
  <c r="CD55" i="863" a="1"/>
  <c r="CD55" i="863" s="1"/>
  <c r="CD53" i="863" a="1"/>
  <c r="CD53" i="863" s="1"/>
  <c r="CD38" i="863"/>
  <c r="CD52" i="863" a="1"/>
  <c r="CD52" i="863" s="1"/>
  <c r="CD41" i="863"/>
  <c r="CD39" i="863"/>
  <c r="CD3" i="863"/>
  <c r="CD1" i="863"/>
  <c r="CE2" i="863"/>
  <c r="CE40" i="863" s="1"/>
  <c r="CB32" i="861"/>
  <c r="CC43" i="863"/>
  <c r="CC42" i="863"/>
  <c r="CC21" i="863" s="1"/>
  <c r="CD22" i="864"/>
  <c r="CD21" i="864"/>
  <c r="CD20" i="864"/>
  <c r="CD3" i="864"/>
  <c r="CD4" i="864" s="1"/>
  <c r="CE2" i="864"/>
  <c r="CE23" i="864" s="1"/>
  <c r="CD1" i="864"/>
  <c r="CF8" i="861"/>
  <c r="CG3" i="861"/>
  <c r="CF4" i="861"/>
  <c r="CF5" i="861" s="1"/>
  <c r="CF1" i="861"/>
  <c r="AM212" i="64"/>
  <c r="AM194" i="64"/>
  <c r="AN208" i="64"/>
  <c r="AN191" i="64"/>
  <c r="AN209" i="64"/>
  <c r="AN192" i="64"/>
  <c r="AN210" i="64"/>
  <c r="AN193" i="64"/>
  <c r="AN211" i="64"/>
  <c r="BQ7" i="860"/>
  <c r="BQ3" i="860"/>
  <c r="BQ4" i="860" s="1"/>
  <c r="BR2" i="860"/>
  <c r="BQ1" i="860"/>
  <c r="AJ1751" i="64"/>
  <c r="AK1750" i="64"/>
  <c r="AL554" i="64"/>
  <c r="AL564" i="64" s="1"/>
  <c r="AK564" i="64"/>
  <c r="AM558" i="64" a="1"/>
  <c r="AM558" i="64" s="1"/>
  <c r="AM553" i="64" a="1"/>
  <c r="AM553" i="64" s="1"/>
  <c r="AL367" i="64"/>
  <c r="AK1749" i="64"/>
  <c r="AM1732" i="64" a="1"/>
  <c r="AM1732" i="64" s="1"/>
  <c r="AM1733" i="64" a="1"/>
  <c r="AM1733" i="64" s="1"/>
  <c r="AM1736" i="64" a="1"/>
  <c r="AM1736" i="64" s="1"/>
  <c r="AM1737" i="64" a="1"/>
  <c r="AM1737" i="64" s="1"/>
  <c r="AM1735" i="64" a="1"/>
  <c r="AM1735" i="64" s="1"/>
  <c r="AM1739" i="64" a="1"/>
  <c r="AM1739" i="64" s="1"/>
  <c r="AM1740" i="64" a="1"/>
  <c r="AM1740" i="64" s="1"/>
  <c r="AM1738" i="64" a="1"/>
  <c r="AM1738" i="64" s="1"/>
  <c r="AM1734" i="64" a="1"/>
  <c r="AM1734" i="64" s="1"/>
  <c r="AL1741" i="64"/>
  <c r="AL1744" i="64" s="1" a="1"/>
  <c r="AL1744" i="64" s="1"/>
  <c r="AM343" i="64" a="1"/>
  <c r="AM343" i="64" s="1"/>
  <c r="AM366" i="64" a="1"/>
  <c r="AM366" i="64" s="1"/>
  <c r="AM365" i="64" a="1"/>
  <c r="AM365" i="64" s="1"/>
  <c r="AL344" i="64"/>
  <c r="AM1920" i="64"/>
  <c r="AM1886" i="64"/>
  <c r="DH121" i="64"/>
  <c r="DH124" i="64" s="1"/>
  <c r="DB2072" i="64"/>
  <c r="DB2149" i="64"/>
  <c r="DB2175" i="64"/>
  <c r="DB1086" i="64"/>
  <c r="DC1084" i="64"/>
  <c r="DD2102" i="64"/>
  <c r="DD2104" i="64" s="1"/>
  <c r="AL1845" i="64"/>
  <c r="AL1823" i="64"/>
  <c r="AM2178" i="64" a="1"/>
  <c r="AM2178" i="64" s="1"/>
  <c r="AM1824" i="64" a="1"/>
  <c r="AM1824" i="64" s="1"/>
  <c r="AM1844" i="64" a="1"/>
  <c r="AM1844" i="64" s="1"/>
  <c r="BV1539" i="64"/>
  <c r="BW1537" i="64"/>
  <c r="BW1516" i="64"/>
  <c r="BW1518" i="64" s="1"/>
  <c r="BX1494" i="64"/>
  <c r="BX1496" i="64" s="1"/>
  <c r="AI1451" i="64"/>
  <c r="AJ1440" i="64"/>
  <c r="AK1439" i="64"/>
  <c r="AK1448" i="64"/>
  <c r="AK1438" i="64"/>
  <c r="AK1447" i="64"/>
  <c r="AM1444" i="64" a="1"/>
  <c r="AM1444" i="64" s="1"/>
  <c r="AM1443" i="64" a="1"/>
  <c r="AM1443" i="64" s="1"/>
  <c r="AM1435" i="64" a="1"/>
  <c r="AM1435" i="64" s="1"/>
  <c r="AM1434" i="64" a="1"/>
  <c r="AM1434" i="64" s="1"/>
  <c r="AL1431" i="64"/>
  <c r="AL1430" i="64"/>
  <c r="AM1425" i="64" a="1"/>
  <c r="AM1425" i="64" s="1"/>
  <c r="AM1426" i="64" a="1"/>
  <c r="AM1426" i="64" s="1"/>
  <c r="AL1866" i="64"/>
  <c r="AM1865" i="64" a="1"/>
  <c r="AM1865" i="64" s="1"/>
  <c r="AM429" i="64" a="1"/>
  <c r="AM429" i="64" s="1"/>
  <c r="AH477" i="64"/>
  <c r="AN1635" i="64"/>
  <c r="AN1636" i="64" s="1"/>
  <c r="AI476" i="64" a="1"/>
  <c r="AI476" i="64" s="1"/>
  <c r="AJ827" i="64"/>
  <c r="AK826" i="64"/>
  <c r="AL1346" i="64"/>
  <c r="AL943" i="64"/>
  <c r="AL1186" i="64"/>
  <c r="AL1323" i="64"/>
  <c r="AL824" i="64"/>
  <c r="AL431" i="64"/>
  <c r="AL455" i="64"/>
  <c r="AL320" i="64"/>
  <c r="AA1565" i="64"/>
  <c r="AA1571" i="64" s="1"/>
  <c r="AK62" i="64"/>
  <c r="AM424" i="64" a="1"/>
  <c r="AM424" i="64" s="1"/>
  <c r="AM75" i="64" a="1"/>
  <c r="AM75" i="64" s="1"/>
  <c r="AM342" i="64" a="1"/>
  <c r="AM342" i="64" s="1"/>
  <c r="AM55" i="64" a="1"/>
  <c r="AM55" i="64" s="1"/>
  <c r="AM60" i="64" a="1"/>
  <c r="AM60" i="64" s="1"/>
  <c r="AM59" i="64" a="1"/>
  <c r="AM59" i="64" s="1"/>
  <c r="AL56" i="64"/>
  <c r="AM53" i="64" a="1"/>
  <c r="AM53" i="64" s="1"/>
  <c r="AM54" i="64" a="1"/>
  <c r="AM54" i="64" s="1"/>
  <c r="AM454" i="64" a="1"/>
  <c r="AM454" i="64" s="1"/>
  <c r="AM2075" i="64" a="1"/>
  <c r="AM2075" i="64" s="1"/>
  <c r="AM2152" i="64" a="1"/>
  <c r="AM2152" i="64" s="1"/>
  <c r="AM2126" i="64" a="1"/>
  <c r="AM2126" i="64" s="1"/>
  <c r="AM2101" i="64" a="1"/>
  <c r="AM2101" i="64" s="1"/>
  <c r="AM1322" i="64" a="1"/>
  <c r="AM1322" i="64" s="1"/>
  <c r="AL1575" i="64" a="1"/>
  <c r="AL1575" i="64" s="1"/>
  <c r="AM91" i="64" a="1"/>
  <c r="AM91" i="64" s="1"/>
  <c r="AM92" i="64" a="1"/>
  <c r="AM92" i="64" s="1"/>
  <c r="AM89" i="64" a="1"/>
  <c r="AM89" i="64" s="1"/>
  <c r="AM90" i="64" a="1"/>
  <c r="AM90" i="64" s="1"/>
  <c r="AL93" i="64"/>
  <c r="AM1267" i="64" a="1"/>
  <c r="AM1267" i="64" s="1"/>
  <c r="AM1268" i="64" s="1"/>
  <c r="AM319" i="64" a="1"/>
  <c r="AM319" i="64" s="1"/>
  <c r="BA1472" i="64"/>
  <c r="BA1474" i="64" s="1"/>
  <c r="AM2202" i="64" a="1"/>
  <c r="AM2202" i="64" s="1"/>
  <c r="AM1187" i="64" a="1"/>
  <c r="AM1187" i="64" s="1"/>
  <c r="AM1566" i="64" a="1"/>
  <c r="AM1566" i="64" s="1"/>
  <c r="AM1574" i="64" s="1"/>
  <c r="AM1347" i="64" a="1"/>
  <c r="AM1347" i="64" s="1"/>
  <c r="AM1345" i="64" a="1"/>
  <c r="AM1345" i="64" s="1"/>
  <c r="AM1353" i="64" a="1"/>
  <c r="AM1353" i="64" s="1"/>
  <c r="AM942" i="64" a="1"/>
  <c r="AM942" i="64" s="1"/>
  <c r="AM823" i="64" a="1"/>
  <c r="AM823" i="64" s="1"/>
  <c r="AM1866" i="64" a="1"/>
  <c r="AM943" i="64" a="1"/>
  <c r="AL826" i="64" a="1"/>
  <c r="AM455" i="64" a="1"/>
  <c r="CC628" i="64" a="1"/>
  <c r="AM1430" i="64" a="1"/>
  <c r="AM1323" i="64" a="1"/>
  <c r="AM554" i="64" a="1"/>
  <c r="AN1920" i="64" a="1"/>
  <c r="AM1431" i="64" a="1"/>
  <c r="AM344" i="64" a="1"/>
  <c r="CA853" i="64" a="1"/>
  <c r="AM320" i="64" a="1"/>
  <c r="AI477" i="64" a="1"/>
  <c r="AM1346" i="64" a="1"/>
  <c r="CC588" i="64" a="1"/>
  <c r="CC850" i="64" a="1"/>
  <c r="AM431" i="64" a="1"/>
  <c r="CB852" i="64" a="1"/>
  <c r="AM367" i="64" a="1"/>
  <c r="AM1845" i="64" a="1"/>
  <c r="AM1823" i="64" a="1"/>
  <c r="AN1886" i="64" a="1"/>
  <c r="AK827" i="64" a="1"/>
  <c r="AM1186" i="64" a="1"/>
  <c r="AM824" i="64" a="1"/>
  <c r="CD34" i="1151" l="1"/>
  <c r="CD33" i="1151"/>
  <c r="CD31" i="1151"/>
  <c r="CD32" i="1151"/>
  <c r="CD35" i="1151"/>
  <c r="CF36" i="1151"/>
  <c r="CA69" i="1151"/>
  <c r="CG20" i="1151"/>
  <c r="CB68" i="1151"/>
  <c r="CC50" i="1151"/>
  <c r="CC65" i="1151"/>
  <c r="CC47" i="1151"/>
  <c r="CC62" i="1151"/>
  <c r="CC49" i="1151"/>
  <c r="CC64" i="1151"/>
  <c r="CC48" i="1151"/>
  <c r="CC63" i="1151"/>
  <c r="CI26" i="1151"/>
  <c r="CI42" i="1151"/>
  <c r="CI40" i="1151"/>
  <c r="CI43" i="1151"/>
  <c r="CI41" i="1151"/>
  <c r="CI39" i="1151"/>
  <c r="CI57" i="1151"/>
  <c r="CI55" i="1151"/>
  <c r="CI58" i="1151"/>
  <c r="CI16" i="1151"/>
  <c r="CI56" i="1151"/>
  <c r="CI4" i="1151"/>
  <c r="CI54" i="1151"/>
  <c r="CI23" i="1151"/>
  <c r="CI24" i="1151"/>
  <c r="CI17" i="1151"/>
  <c r="CI27" i="1151"/>
  <c r="CI25" i="1151"/>
  <c r="CH8" i="1151"/>
  <c r="CK2" i="1151"/>
  <c r="CJ3" i="1151"/>
  <c r="CJ7" i="1151"/>
  <c r="CI8" i="1151" s="1"/>
  <c r="CJ1" i="1151"/>
  <c r="CC46" i="1151"/>
  <c r="CC61" i="1151"/>
  <c r="CE31" i="1151"/>
  <c r="CE32" i="1151"/>
  <c r="CE35" i="1151"/>
  <c r="CE34" i="1151"/>
  <c r="CE33" i="1151"/>
  <c r="CH15" i="1151"/>
  <c r="BZ69" i="1151"/>
  <c r="CA698" i="64"/>
  <c r="CC691" i="64"/>
  <c r="CB696" i="64"/>
  <c r="CC695" i="64"/>
  <c r="CC694" i="64"/>
  <c r="CC692" i="64"/>
  <c r="CC693" i="64"/>
  <c r="CD686" i="64" a="1"/>
  <c r="CD686" i="64" s="1"/>
  <c r="CD687" i="64" a="1"/>
  <c r="CD687" i="64" s="1"/>
  <c r="CD688" i="64" a="1"/>
  <c r="CD688" i="64" s="1"/>
  <c r="CD685" i="64" a="1"/>
  <c r="CD685" i="64" s="1"/>
  <c r="CD684" i="64" a="1"/>
  <c r="CD684" i="64" s="1"/>
  <c r="CB681" i="64"/>
  <c r="CC680" i="64"/>
  <c r="CD673" i="64" a="1"/>
  <c r="CD673" i="64" s="1"/>
  <c r="CD653" i="64" a="1"/>
  <c r="CD653" i="64" s="1"/>
  <c r="CD661" i="64" s="1"/>
  <c r="CD654" i="64" a="1"/>
  <c r="CD654" i="64" s="1"/>
  <c r="CD662" i="64" s="1"/>
  <c r="CD670" i="64" a="1"/>
  <c r="CD670" i="64" s="1"/>
  <c r="CD669" i="64" a="1"/>
  <c r="CD669" i="64" s="1"/>
  <c r="CD655" i="64" a="1"/>
  <c r="CD655" i="64" s="1"/>
  <c r="CD663" i="64" s="1"/>
  <c r="CD656" i="64" a="1"/>
  <c r="CD656" i="64" s="1"/>
  <c r="CD664" i="64" s="1"/>
  <c r="CD657" i="64" a="1"/>
  <c r="CD657" i="64" s="1"/>
  <c r="CD665" i="64" s="1"/>
  <c r="CD671" i="64" a="1"/>
  <c r="CD671" i="64" s="1"/>
  <c r="CD672" i="64" a="1"/>
  <c r="CD672" i="64" s="1"/>
  <c r="CC679" i="64"/>
  <c r="CC678" i="64"/>
  <c r="CC677" i="64"/>
  <c r="CC676" i="64"/>
  <c r="CD139" i="64" a="1"/>
  <c r="CD139" i="64" s="1"/>
  <c r="CD138" i="64" s="1"/>
  <c r="CD140" i="64" a="1"/>
  <c r="CD140" i="64" s="1"/>
  <c r="CC141" i="64"/>
  <c r="CC143" i="64" s="1"/>
  <c r="CC850" i="64"/>
  <c r="CC628" i="64"/>
  <c r="CC630" i="64" s="1"/>
  <c r="CA853" i="64"/>
  <c r="CB852" i="64"/>
  <c r="CD262" i="64" a="1"/>
  <c r="CD262" i="64" s="1"/>
  <c r="CD849" i="64" a="1"/>
  <c r="CD849" i="64" s="1"/>
  <c r="CD243" i="64" a="1"/>
  <c r="CD243" i="64" s="1"/>
  <c r="CD629" i="64" a="1"/>
  <c r="CD629" i="64" s="1"/>
  <c r="CD595" i="64" a="1"/>
  <c r="CD595" i="64" s="1"/>
  <c r="CD230" i="64" a="1"/>
  <c r="CD230" i="64" s="1"/>
  <c r="CB592" i="64"/>
  <c r="CC588" i="64"/>
  <c r="CC596" i="64" s="1"/>
  <c r="CD591" i="64" a="1"/>
  <c r="CD591" i="64" s="1"/>
  <c r="CD4" i="64"/>
  <c r="CD587" i="64" a="1"/>
  <c r="CD587" i="64" s="1"/>
  <c r="CE190" i="64"/>
  <c r="CE7" i="64"/>
  <c r="CD8" i="64" s="1"/>
  <c r="BX46" i="861"/>
  <c r="BX87" i="861" s="1"/>
  <c r="CF2" i="64"/>
  <c r="CE3" i="64"/>
  <c r="CE1" i="64"/>
  <c r="CH3" i="861"/>
  <c r="CG1" i="861"/>
  <c r="CG4" i="861"/>
  <c r="CG5" i="861" s="1"/>
  <c r="CG8" i="861"/>
  <c r="CD57" i="863"/>
  <c r="CD42" i="863"/>
  <c r="CD21" i="863" s="1"/>
  <c r="CD43" i="863"/>
  <c r="CE20" i="864"/>
  <c r="CE22" i="864"/>
  <c r="CE3" i="864"/>
  <c r="CE4" i="864" s="1"/>
  <c r="CF2" i="864"/>
  <c r="CF23" i="864" s="1"/>
  <c r="CE21" i="864"/>
  <c r="CE1" i="864"/>
  <c r="CE54" i="863" a="1"/>
  <c r="CE54" i="863" s="1"/>
  <c r="CE56" i="863" a="1"/>
  <c r="CE56" i="863" s="1"/>
  <c r="CE55" i="863" a="1"/>
  <c r="CE55" i="863" s="1"/>
  <c r="CE39" i="863"/>
  <c r="CE52" i="863" a="1"/>
  <c r="CE52" i="863" s="1"/>
  <c r="CE53" i="863" a="1"/>
  <c r="CE53" i="863" s="1"/>
  <c r="CE38" i="863"/>
  <c r="CF2" i="863"/>
  <c r="CF40" i="863" s="1"/>
  <c r="CE41" i="863"/>
  <c r="CE1" i="863"/>
  <c r="CE3" i="863"/>
  <c r="CD24" i="864"/>
  <c r="CD94" i="861" s="1"/>
  <c r="CD70" i="863" a="1"/>
  <c r="CD70" i="863" s="1"/>
  <c r="CD68" i="863" a="1"/>
  <c r="CD68" i="863" s="1"/>
  <c r="CD66" i="863" a="1"/>
  <c r="CD66" i="863" s="1"/>
  <c r="CD4" i="863"/>
  <c r="CC32" i="861"/>
  <c r="AN212" i="64"/>
  <c r="AN194" i="64"/>
  <c r="AO208" i="64"/>
  <c r="AO191" i="64"/>
  <c r="AO209" i="64"/>
  <c r="AO210" i="64"/>
  <c r="AO192" i="64"/>
  <c r="AO211" i="64"/>
  <c r="AO193" i="64"/>
  <c r="BR7" i="860"/>
  <c r="BR3" i="860"/>
  <c r="BR4" i="860" s="1"/>
  <c r="BS2" i="860"/>
  <c r="BR1" i="860"/>
  <c r="AL1750" i="64"/>
  <c r="AK1751" i="64"/>
  <c r="AM554" i="64"/>
  <c r="AM564" i="64" s="1"/>
  <c r="AN558" i="64" a="1"/>
  <c r="AN558" i="64" s="1"/>
  <c r="AN553" i="64" a="1"/>
  <c r="AN553" i="64" s="1"/>
  <c r="AM367" i="64"/>
  <c r="AL1749" i="64"/>
  <c r="AN1738" i="64" a="1"/>
  <c r="AN1738" i="64" s="1"/>
  <c r="AN1732" i="64" a="1"/>
  <c r="AN1732" i="64" s="1"/>
  <c r="AN1734" i="64" a="1"/>
  <c r="AN1734" i="64" s="1"/>
  <c r="AN1736" i="64" a="1"/>
  <c r="AN1736" i="64" s="1"/>
  <c r="AN1737" i="64" a="1"/>
  <c r="AN1737" i="64" s="1"/>
  <c r="AN1733" i="64" a="1"/>
  <c r="AN1733" i="64" s="1"/>
  <c r="AN1735" i="64" a="1"/>
  <c r="AN1735" i="64" s="1"/>
  <c r="AN1739" i="64" a="1"/>
  <c r="AN1739" i="64" s="1"/>
  <c r="AN1740" i="64" a="1"/>
  <c r="AN1740" i="64" s="1"/>
  <c r="AM1741" i="64"/>
  <c r="AM1744" i="64" s="1" a="1"/>
  <c r="AM1744" i="64" s="1"/>
  <c r="AN343" i="64" a="1"/>
  <c r="AN343" i="64" s="1"/>
  <c r="AN366" i="64" a="1"/>
  <c r="AN366" i="64" s="1"/>
  <c r="AN365" i="64" a="1"/>
  <c r="AN365" i="64" s="1"/>
  <c r="AM344" i="64"/>
  <c r="AN1920" i="64"/>
  <c r="AN1886" i="64"/>
  <c r="DI121" i="64"/>
  <c r="DI124" i="64" s="1"/>
  <c r="DA2123" i="64"/>
  <c r="DC1086" i="64"/>
  <c r="DD1084" i="64"/>
  <c r="DE2102" i="64"/>
  <c r="DE2104" i="64" s="1"/>
  <c r="AM1845" i="64"/>
  <c r="AM1823" i="64"/>
  <c r="AN2178" i="64" a="1"/>
  <c r="AN2178" i="64" s="1"/>
  <c r="AN1824" i="64" a="1"/>
  <c r="AN1824" i="64" s="1"/>
  <c r="AN1844" i="64" a="1"/>
  <c r="AN1844" i="64" s="1"/>
  <c r="BW1539" i="64"/>
  <c r="BX1537" i="64"/>
  <c r="BX1516" i="64"/>
  <c r="BX1518" i="64" s="1"/>
  <c r="BY1494" i="64"/>
  <c r="BY1496" i="64" s="1"/>
  <c r="AI1452" i="64"/>
  <c r="AK1440" i="64"/>
  <c r="AJ1449" i="64"/>
  <c r="AJ1451" i="64" s="1"/>
  <c r="AK1449" i="64"/>
  <c r="AL1438" i="64"/>
  <c r="AL1447" i="64"/>
  <c r="AL1439" i="64"/>
  <c r="AL1448" i="64"/>
  <c r="AN1443" i="64" a="1"/>
  <c r="AN1443" i="64" s="1"/>
  <c r="AN1444" i="64" a="1"/>
  <c r="AN1444" i="64" s="1"/>
  <c r="AN1435" i="64" a="1"/>
  <c r="AN1435" i="64" s="1"/>
  <c r="AN1434" i="64" a="1"/>
  <c r="AN1434" i="64" s="1"/>
  <c r="AM1431" i="64"/>
  <c r="AM1430" i="64"/>
  <c r="AN1425" i="64" a="1"/>
  <c r="AN1425" i="64" s="1"/>
  <c r="AN1426" i="64" a="1"/>
  <c r="AN1426" i="64" s="1"/>
  <c r="AM1866" i="64"/>
  <c r="AN1865" i="64" a="1"/>
  <c r="AN1865" i="64" s="1"/>
  <c r="AN429" i="64" a="1"/>
  <c r="AN429" i="64" s="1"/>
  <c r="AI477" i="64"/>
  <c r="AO1635" i="64"/>
  <c r="AO1636" i="64" s="1"/>
  <c r="AJ476" i="64" a="1"/>
  <c r="AJ476" i="64" s="1"/>
  <c r="AK827" i="64"/>
  <c r="AL826" i="64"/>
  <c r="AM943" i="64"/>
  <c r="AM1346" i="64"/>
  <c r="AM1186" i="64"/>
  <c r="AM1323" i="64"/>
  <c r="AM824" i="64"/>
  <c r="AM320" i="64"/>
  <c r="AM455" i="64"/>
  <c r="AM431" i="64"/>
  <c r="AA1568" i="64"/>
  <c r="AA1569" i="64" s="1"/>
  <c r="AL62" i="64"/>
  <c r="AN424" i="64" a="1"/>
  <c r="AN424" i="64" s="1"/>
  <c r="AN75" i="64" a="1"/>
  <c r="AN75" i="64" s="1"/>
  <c r="AN342" i="64" a="1"/>
  <c r="AN342" i="64" s="1"/>
  <c r="AN55" i="64" a="1"/>
  <c r="AN55" i="64" s="1"/>
  <c r="AN59" i="64" a="1"/>
  <c r="AN59" i="64" s="1"/>
  <c r="AN60" i="64" a="1"/>
  <c r="AN60" i="64" s="1"/>
  <c r="AM56" i="64"/>
  <c r="AN54" i="64" a="1"/>
  <c r="AN54" i="64" s="1"/>
  <c r="AN53" i="64" a="1"/>
  <c r="AN53" i="64" s="1"/>
  <c r="AN454" i="64" a="1"/>
  <c r="AN454" i="64" s="1"/>
  <c r="AN2075" i="64" a="1"/>
  <c r="AN2075" i="64" s="1"/>
  <c r="AN2152" i="64" a="1"/>
  <c r="AN2152" i="64" s="1"/>
  <c r="AN2126" i="64" a="1"/>
  <c r="AN2126" i="64" s="1"/>
  <c r="AN2101" i="64" a="1"/>
  <c r="AN2101" i="64" s="1"/>
  <c r="AN1322" i="64" a="1"/>
  <c r="AN1322" i="64" s="1"/>
  <c r="AM1575" i="64" a="1"/>
  <c r="AM1575" i="64" s="1"/>
  <c r="AN90" i="64" a="1"/>
  <c r="AN90" i="64" s="1"/>
  <c r="AN89" i="64" a="1"/>
  <c r="AN89" i="64" s="1"/>
  <c r="AN91" i="64" a="1"/>
  <c r="AN91" i="64" s="1"/>
  <c r="AN92" i="64" a="1"/>
  <c r="AN92" i="64" s="1"/>
  <c r="AM93" i="64"/>
  <c r="AN1267" i="64" a="1"/>
  <c r="AN1267" i="64" s="1"/>
  <c r="AN1268" i="64" s="1"/>
  <c r="AN319" i="64" a="1"/>
  <c r="AN319" i="64" s="1"/>
  <c r="BB1472" i="64"/>
  <c r="BB1474" i="64" s="1"/>
  <c r="AN2202" i="64" a="1"/>
  <c r="AN2202" i="64" s="1"/>
  <c r="AN1187" i="64" a="1"/>
  <c r="AN1187" i="64" s="1"/>
  <c r="AN1566" i="64" a="1"/>
  <c r="AN1566" i="64" s="1"/>
  <c r="AN1574" i="64" s="1"/>
  <c r="AN1345" i="64" a="1"/>
  <c r="AN1345" i="64" s="1"/>
  <c r="AN1353" i="64" a="1"/>
  <c r="AN1353" i="64" s="1"/>
  <c r="AN1347" i="64" a="1"/>
  <c r="AN1347" i="64" s="1"/>
  <c r="AN942" i="64" a="1"/>
  <c r="AN942" i="64" s="1"/>
  <c r="AN823" i="64" a="1"/>
  <c r="AN823" i="64" s="1"/>
  <c r="CD850" i="64" a="1"/>
  <c r="AM826" i="64" a="1"/>
  <c r="AO1920" i="64" a="1"/>
  <c r="CD588" i="64" a="1"/>
  <c r="AN1845" i="64" a="1"/>
  <c r="AN554" i="64" a="1"/>
  <c r="AN367" i="64" a="1"/>
  <c r="AN1430" i="64" a="1"/>
  <c r="AN455" i="64" a="1"/>
  <c r="AN943" i="64" a="1"/>
  <c r="CC852" i="64" a="1"/>
  <c r="CB853" i="64" a="1"/>
  <c r="AO1886" i="64" a="1"/>
  <c r="AN1323" i="64" a="1"/>
  <c r="CD628" i="64" a="1"/>
  <c r="AN320" i="64" a="1"/>
  <c r="AL827" i="64" a="1"/>
  <c r="AN1346" i="64" a="1"/>
  <c r="AN1823" i="64" a="1"/>
  <c r="AN431" i="64" a="1"/>
  <c r="AJ477" i="64" a="1"/>
  <c r="AN1866" i="64" a="1"/>
  <c r="AN344" i="64" a="1"/>
  <c r="AN1186" i="64" a="1"/>
  <c r="AN1431" i="64" a="1"/>
  <c r="AN824" i="64" a="1"/>
  <c r="CI15" i="1151" l="1"/>
  <c r="CB69" i="1151"/>
  <c r="CJ16" i="1151"/>
  <c r="CJ26" i="1151"/>
  <c r="CJ24" i="1151"/>
  <c r="CJ27" i="1151"/>
  <c r="CJ25" i="1151"/>
  <c r="CJ42" i="1151"/>
  <c r="CJ39" i="1151"/>
  <c r="CJ40" i="1151"/>
  <c r="CJ43" i="1151"/>
  <c r="CJ41" i="1151"/>
  <c r="CJ57" i="1151"/>
  <c r="CJ55" i="1151"/>
  <c r="CJ56" i="1151"/>
  <c r="CJ4" i="1151"/>
  <c r="CJ54" i="1151"/>
  <c r="CJ17" i="1151"/>
  <c r="CJ58" i="1151"/>
  <c r="CJ23" i="1151"/>
  <c r="CL2" i="1151"/>
  <c r="CK3" i="1151"/>
  <c r="CK7" i="1151"/>
  <c r="CK1" i="1151"/>
  <c r="CG36" i="1151"/>
  <c r="CE48" i="1151"/>
  <c r="CE63" i="1151"/>
  <c r="CE49" i="1151"/>
  <c r="CE64" i="1151"/>
  <c r="CF31" i="1151"/>
  <c r="CF35" i="1151"/>
  <c r="CF33" i="1151"/>
  <c r="CF32" i="1151"/>
  <c r="CF34" i="1151"/>
  <c r="CE50" i="1151"/>
  <c r="CE65" i="1151"/>
  <c r="CD50" i="1151"/>
  <c r="CD65" i="1151"/>
  <c r="CE47" i="1151"/>
  <c r="CE62" i="1151"/>
  <c r="CI18" i="1151"/>
  <c r="CD47" i="1151"/>
  <c r="CD62" i="1151"/>
  <c r="CD46" i="1151"/>
  <c r="CD61" i="1151"/>
  <c r="CE46" i="1151"/>
  <c r="CE61" i="1151"/>
  <c r="CD48" i="1151"/>
  <c r="CD63" i="1151"/>
  <c r="CC66" i="1151"/>
  <c r="CC22" i="861" s="1"/>
  <c r="CC51" i="1151"/>
  <c r="CC17" i="861" s="1"/>
  <c r="CH18" i="1151"/>
  <c r="CD49" i="1151"/>
  <c r="CD64" i="1151"/>
  <c r="CA699" i="64"/>
  <c r="CB698" i="64"/>
  <c r="CB699" i="64" s="1"/>
  <c r="CC696" i="64"/>
  <c r="CD694" i="64"/>
  <c r="CD692" i="64"/>
  <c r="CD691" i="64"/>
  <c r="CD693" i="64"/>
  <c r="CD695" i="64"/>
  <c r="CE686" i="64" a="1"/>
  <c r="CE686" i="64" s="1"/>
  <c r="CE687" i="64" a="1"/>
  <c r="CE687" i="64" s="1"/>
  <c r="CE688" i="64" a="1"/>
  <c r="CE688" i="64" s="1"/>
  <c r="CE685" i="64" a="1"/>
  <c r="CE685" i="64" s="1"/>
  <c r="CE684" i="64" a="1"/>
  <c r="CE684" i="64" s="1"/>
  <c r="CD680" i="64"/>
  <c r="CC681" i="64"/>
  <c r="CE673" i="64" a="1"/>
  <c r="CE673" i="64" s="1"/>
  <c r="CE669" i="64" a="1"/>
  <c r="CE669" i="64" s="1"/>
  <c r="CE653" i="64" a="1"/>
  <c r="CE653" i="64" s="1"/>
  <c r="CE661" i="64" s="1"/>
  <c r="CE654" i="64" a="1"/>
  <c r="CE654" i="64" s="1"/>
  <c r="CE662" i="64" s="1"/>
  <c r="CE670" i="64" a="1"/>
  <c r="CE670" i="64" s="1"/>
  <c r="CE655" i="64" a="1"/>
  <c r="CE655" i="64" s="1"/>
  <c r="CE663" i="64" s="1"/>
  <c r="CE656" i="64" a="1"/>
  <c r="CE656" i="64" s="1"/>
  <c r="CE664" i="64" s="1"/>
  <c r="CE657" i="64" a="1"/>
  <c r="CE657" i="64" s="1"/>
  <c r="CE665" i="64" s="1"/>
  <c r="CE671" i="64" a="1"/>
  <c r="CE671" i="64" s="1"/>
  <c r="CE672" i="64" a="1"/>
  <c r="CE672" i="64" s="1"/>
  <c r="CD679" i="64"/>
  <c r="CD678" i="64"/>
  <c r="CD677" i="64"/>
  <c r="CD676" i="64"/>
  <c r="CE139" i="64" a="1"/>
  <c r="CE139" i="64" s="1"/>
  <c r="CE138" i="64" s="1"/>
  <c r="CE140" i="64" a="1"/>
  <c r="CE140" i="64" s="1"/>
  <c r="CD141" i="64"/>
  <c r="CD143" i="64" s="1"/>
  <c r="CD850" i="64"/>
  <c r="CD628" i="64"/>
  <c r="CD630" i="64" s="1"/>
  <c r="CB853" i="64"/>
  <c r="CC852" i="64"/>
  <c r="CE262" i="64" a="1"/>
  <c r="CE262" i="64" s="1"/>
  <c r="CE849" i="64" a="1"/>
  <c r="CE849" i="64" s="1"/>
  <c r="CE243" i="64" a="1"/>
  <c r="CE243" i="64" s="1"/>
  <c r="CE629" i="64" a="1"/>
  <c r="CE629" i="64" s="1"/>
  <c r="CE595" i="64" a="1"/>
  <c r="CE595" i="64" s="1"/>
  <c r="CE230" i="64" a="1"/>
  <c r="CE230" i="64" s="1"/>
  <c r="CC592" i="64"/>
  <c r="CD588" i="64"/>
  <c r="CD596" i="64" s="1"/>
  <c r="CE591" i="64" a="1"/>
  <c r="CE591" i="64" s="1"/>
  <c r="CE4" i="64"/>
  <c r="CE587" i="64" a="1"/>
  <c r="CE587" i="64" s="1"/>
  <c r="CF190" i="64"/>
  <c r="CF7" i="64"/>
  <c r="CE8" i="64" s="1"/>
  <c r="BY46" i="861"/>
  <c r="BY87" i="861" s="1"/>
  <c r="CF1" i="64"/>
  <c r="CF3" i="64"/>
  <c r="CG2" i="64"/>
  <c r="CO18" i="861"/>
  <c r="CO12" i="863" s="1"/>
  <c r="CO71" i="863" s="1"/>
  <c r="CE43" i="863"/>
  <c r="CE42" i="863"/>
  <c r="CE21" i="863" s="1"/>
  <c r="CE24" i="864"/>
  <c r="CE94" i="861" s="1"/>
  <c r="CD32" i="861"/>
  <c r="CE57" i="863"/>
  <c r="CF22" i="864"/>
  <c r="CF20" i="864"/>
  <c r="CF3" i="864"/>
  <c r="CF4" i="864" s="1"/>
  <c r="CG2" i="864"/>
  <c r="CG23" i="864" s="1"/>
  <c r="CF21" i="864"/>
  <c r="CF1" i="864"/>
  <c r="CE70" i="863" a="1"/>
  <c r="CE70" i="863" s="1"/>
  <c r="CE66" i="863" a="1"/>
  <c r="CE66" i="863" s="1"/>
  <c r="CE68" i="863" a="1"/>
  <c r="CE68" i="863" s="1"/>
  <c r="CE4" i="863"/>
  <c r="CF52" i="863" a="1"/>
  <c r="CF52" i="863" s="1"/>
  <c r="CF41" i="863"/>
  <c r="CF55" i="863" a="1"/>
  <c r="CF55" i="863" s="1"/>
  <c r="CF53" i="863" a="1"/>
  <c r="CF53" i="863" s="1"/>
  <c r="CF56" i="863" a="1"/>
  <c r="CF56" i="863" s="1"/>
  <c r="CF54" i="863" a="1"/>
  <c r="CF54" i="863" s="1"/>
  <c r="CF39" i="863"/>
  <c r="CF3" i="863"/>
  <c r="CF1" i="863"/>
  <c r="CF38" i="863"/>
  <c r="CG2" i="863"/>
  <c r="CG40" i="863" s="1"/>
  <c r="CI3" i="861"/>
  <c r="CH4" i="861"/>
  <c r="CH5" i="861" s="1"/>
  <c r="CH1" i="861"/>
  <c r="CH8" i="861"/>
  <c r="AO212" i="64"/>
  <c r="AP208" i="64"/>
  <c r="AP209" i="64"/>
  <c r="AP191" i="64"/>
  <c r="AP192" i="64"/>
  <c r="AP210" i="64"/>
  <c r="AP193" i="64"/>
  <c r="AP211" i="64"/>
  <c r="AO194" i="64"/>
  <c r="BS3" i="860"/>
  <c r="BS4" i="860" s="1"/>
  <c r="BT2" i="860"/>
  <c r="BS1" i="860"/>
  <c r="BS7" i="860"/>
  <c r="AL1751" i="64"/>
  <c r="AM1750" i="64"/>
  <c r="AN554" i="64"/>
  <c r="AN564" i="64" s="1"/>
  <c r="AO558" i="64" a="1"/>
  <c r="AO558" i="64" s="1"/>
  <c r="AO553" i="64" a="1"/>
  <c r="AO553" i="64" s="1"/>
  <c r="AN367" i="64"/>
  <c r="AM1749" i="64"/>
  <c r="AO1733" i="64" a="1"/>
  <c r="AO1733" i="64" s="1"/>
  <c r="AO1734" i="64" a="1"/>
  <c r="AO1734" i="64" s="1"/>
  <c r="AO1735" i="64" a="1"/>
  <c r="AO1735" i="64" s="1"/>
  <c r="AO1736" i="64" a="1"/>
  <c r="AO1736" i="64" s="1"/>
  <c r="AO1737" i="64" a="1"/>
  <c r="AO1737" i="64" s="1"/>
  <c r="AO1738" i="64" a="1"/>
  <c r="AO1738" i="64" s="1"/>
  <c r="AO1739" i="64" a="1"/>
  <c r="AO1739" i="64" s="1"/>
  <c r="AO1740" i="64" a="1"/>
  <c r="AO1740" i="64" s="1"/>
  <c r="AO1732" i="64" a="1"/>
  <c r="AO1732" i="64" s="1"/>
  <c r="AN1741" i="64"/>
  <c r="AN1744" i="64" s="1" a="1"/>
  <c r="AN1744" i="64" s="1"/>
  <c r="AO343" i="64" a="1"/>
  <c r="AO343" i="64" s="1"/>
  <c r="AO366" i="64" a="1"/>
  <c r="AO366" i="64" s="1"/>
  <c r="AO365" i="64" a="1"/>
  <c r="AO365" i="64" s="1"/>
  <c r="AN344" i="64"/>
  <c r="AO1920" i="64"/>
  <c r="AO1886" i="64"/>
  <c r="DJ121" i="64"/>
  <c r="DJ124" i="64" s="1"/>
  <c r="DC2149" i="64"/>
  <c r="DC2072" i="64"/>
  <c r="DC2175" i="64"/>
  <c r="DD1086" i="64"/>
  <c r="DE1084" i="64"/>
  <c r="DF2102" i="64"/>
  <c r="DF2104" i="64" s="1"/>
  <c r="AN1845" i="64"/>
  <c r="AN1823" i="64"/>
  <c r="AO2178" i="64" a="1"/>
  <c r="AO2178" i="64" s="1"/>
  <c r="AO1824" i="64" a="1"/>
  <c r="AO1824" i="64" s="1"/>
  <c r="AO1844" i="64" a="1"/>
  <c r="AO1844" i="64" s="1"/>
  <c r="BX1539" i="64"/>
  <c r="BY1537" i="64"/>
  <c r="BY1516" i="64"/>
  <c r="BY1518" i="64" s="1"/>
  <c r="BZ1494" i="64"/>
  <c r="BZ1496" i="64" s="1"/>
  <c r="AJ1452" i="64"/>
  <c r="AK1451" i="64"/>
  <c r="AK1452" i="64" s="1"/>
  <c r="AL1440" i="64"/>
  <c r="AM1438" i="64"/>
  <c r="AM1447" i="64"/>
  <c r="AM1439" i="64"/>
  <c r="AM1448" i="64"/>
  <c r="AO1444" i="64" a="1"/>
  <c r="AO1444" i="64" s="1"/>
  <c r="AO1443" i="64" a="1"/>
  <c r="AO1443" i="64" s="1"/>
  <c r="AO1435" i="64" a="1"/>
  <c r="AO1435" i="64" s="1"/>
  <c r="AO1434" i="64" a="1"/>
  <c r="AO1434" i="64" s="1"/>
  <c r="AN1431" i="64"/>
  <c r="AN1430" i="64"/>
  <c r="AO1425" i="64" a="1"/>
  <c r="AO1425" i="64" s="1"/>
  <c r="AO1426" i="64" a="1"/>
  <c r="AO1426" i="64" s="1"/>
  <c r="AN1866" i="64"/>
  <c r="AO1865" i="64" a="1"/>
  <c r="AO1865" i="64" s="1"/>
  <c r="AO429" i="64" a="1"/>
  <c r="AO429" i="64" s="1"/>
  <c r="AJ477" i="64"/>
  <c r="AP1635" i="64"/>
  <c r="AP1636" i="64" s="1"/>
  <c r="AK476" i="64" a="1"/>
  <c r="AK476" i="64" s="1"/>
  <c r="AL827" i="64"/>
  <c r="AM826" i="64"/>
  <c r="AN1346" i="64"/>
  <c r="AN1186" i="64"/>
  <c r="AN943" i="64"/>
  <c r="AN1323" i="64"/>
  <c r="AN824" i="64"/>
  <c r="AN320" i="64"/>
  <c r="AN455" i="64"/>
  <c r="AN431" i="64"/>
  <c r="AB1565" i="64"/>
  <c r="AB1571" i="64" s="1"/>
  <c r="AM62" i="64"/>
  <c r="AO424" i="64" a="1"/>
  <c r="AO424" i="64" s="1"/>
  <c r="AO75" i="64" a="1"/>
  <c r="AO75" i="64" s="1"/>
  <c r="AO342" i="64" a="1"/>
  <c r="AO342" i="64" s="1"/>
  <c r="AO55" i="64" a="1"/>
  <c r="AO55" i="64" s="1"/>
  <c r="AO59" i="64" a="1"/>
  <c r="AO59" i="64" s="1"/>
  <c r="AO60" i="64" a="1"/>
  <c r="AO60" i="64" s="1"/>
  <c r="AN56" i="64"/>
  <c r="AO54" i="64" a="1"/>
  <c r="AO54" i="64" s="1"/>
  <c r="AO53" i="64" a="1"/>
  <c r="AO53" i="64" s="1"/>
  <c r="AO454" i="64" a="1"/>
  <c r="AO454" i="64" s="1"/>
  <c r="AO2075" i="64" a="1"/>
  <c r="AO2075" i="64" s="1"/>
  <c r="AO2152" i="64" a="1"/>
  <c r="AO2152" i="64" s="1"/>
  <c r="AO2126" i="64" a="1"/>
  <c r="AO2126" i="64" s="1"/>
  <c r="AO2101" i="64" a="1"/>
  <c r="AO2101" i="64" s="1"/>
  <c r="AO1322" i="64" a="1"/>
  <c r="AO1322" i="64" s="1"/>
  <c r="AN1575" i="64" a="1"/>
  <c r="AN1575" i="64" s="1"/>
  <c r="AO90" i="64" a="1"/>
  <c r="AO90" i="64" s="1"/>
  <c r="AO91" i="64" a="1"/>
  <c r="AO91" i="64" s="1"/>
  <c r="AO92" i="64" a="1"/>
  <c r="AO92" i="64" s="1"/>
  <c r="AO89" i="64" a="1"/>
  <c r="AO89" i="64" s="1"/>
  <c r="AN93" i="64"/>
  <c r="AO1267" i="64" a="1"/>
  <c r="AO1267" i="64" s="1"/>
  <c r="AO1268" i="64" s="1"/>
  <c r="AO319" i="64" a="1"/>
  <c r="AO319" i="64" s="1"/>
  <c r="BC1472" i="64"/>
  <c r="BC1474" i="64" s="1"/>
  <c r="AO2202" i="64" a="1"/>
  <c r="AO2202" i="64" s="1"/>
  <c r="AO1187" i="64" a="1"/>
  <c r="AO1187" i="64" s="1"/>
  <c r="AO1566" i="64" a="1"/>
  <c r="AO1566" i="64" s="1"/>
  <c r="AO1574" i="64" s="1"/>
  <c r="AO1345" i="64" a="1"/>
  <c r="AO1345" i="64" s="1"/>
  <c r="AO1353" i="64" a="1"/>
  <c r="AO1353" i="64" s="1"/>
  <c r="AO1347" i="64" a="1"/>
  <c r="AO1347" i="64" s="1"/>
  <c r="AO942" i="64" a="1"/>
  <c r="AO942" i="64" s="1"/>
  <c r="AO823" i="64" a="1"/>
  <c r="AO823" i="64" s="1"/>
  <c r="AP1920" i="64" a="1"/>
  <c r="AO1186" i="64" a="1"/>
  <c r="AM827" i="64" a="1"/>
  <c r="AO554" i="64" a="1"/>
  <c r="AO1430" i="64" a="1"/>
  <c r="CC853" i="64" a="1"/>
  <c r="AO1431" i="64" a="1"/>
  <c r="AP1886" i="64" a="1"/>
  <c r="AK477" i="64" a="1"/>
  <c r="CE628" i="64" a="1"/>
  <c r="AO455" i="64" a="1"/>
  <c r="CE850" i="64" a="1"/>
  <c r="CD852" i="64" a="1"/>
  <c r="AO1845" i="64" a="1"/>
  <c r="AO344" i="64" a="1"/>
  <c r="AO367" i="64" a="1"/>
  <c r="AO1823" i="64" a="1"/>
  <c r="AO1346" i="64" a="1"/>
  <c r="CE588" i="64" a="1"/>
  <c r="AN826" i="64" a="1"/>
  <c r="AO1866" i="64" a="1"/>
  <c r="AO431" i="64" a="1"/>
  <c r="AO320" i="64" a="1"/>
  <c r="AO824" i="64" a="1"/>
  <c r="AO1323" i="64" a="1"/>
  <c r="AO943" i="64" a="1"/>
  <c r="CG35" i="1151" l="1"/>
  <c r="CG31" i="1151"/>
  <c r="CG33" i="1151"/>
  <c r="CG34" i="1151"/>
  <c r="CG32" i="1151"/>
  <c r="CI20" i="1151"/>
  <c r="CF64" i="1151"/>
  <c r="CF49" i="1151"/>
  <c r="CF47" i="1151"/>
  <c r="CF62" i="1151"/>
  <c r="CF48" i="1151"/>
  <c r="CF63" i="1151"/>
  <c r="CK27" i="1151"/>
  <c r="CK24" i="1151"/>
  <c r="CK26" i="1151"/>
  <c r="CK25" i="1151"/>
  <c r="CK23" i="1151"/>
  <c r="CK43" i="1151"/>
  <c r="CK41" i="1151"/>
  <c r="CK39" i="1151"/>
  <c r="CK42" i="1151"/>
  <c r="CK40" i="1151"/>
  <c r="CK57" i="1151"/>
  <c r="CK55" i="1151"/>
  <c r="CK58" i="1151"/>
  <c r="CK4" i="1151"/>
  <c r="CK56" i="1151"/>
  <c r="CK17" i="1151"/>
  <c r="CK54" i="1151"/>
  <c r="CK16" i="1151"/>
  <c r="CF50" i="1151"/>
  <c r="CF65" i="1151"/>
  <c r="CL3" i="1151"/>
  <c r="O47" i="1151" s="1"/>
  <c r="CL7" i="1151"/>
  <c r="CK8" i="1151" s="1"/>
  <c r="CL1" i="1151"/>
  <c r="CE66" i="1151"/>
  <c r="CE22" i="861" s="1"/>
  <c r="CF46" i="1151"/>
  <c r="CF61" i="1151"/>
  <c r="CJ15" i="1151"/>
  <c r="CJ18" i="1151"/>
  <c r="CJ8" i="1151"/>
  <c r="CH20" i="1151"/>
  <c r="CD66" i="1151"/>
  <c r="CD22" i="861" s="1"/>
  <c r="CE51" i="1151"/>
  <c r="CE17" i="861" s="1"/>
  <c r="CC68" i="1151"/>
  <c r="CD51" i="1151"/>
  <c r="CD17" i="861" s="1"/>
  <c r="CC698" i="64"/>
  <c r="CD696" i="64"/>
  <c r="CE693" i="64"/>
  <c r="CE692" i="64"/>
  <c r="CE691" i="64"/>
  <c r="CE695" i="64"/>
  <c r="CE694" i="64"/>
  <c r="CF687" i="64" a="1"/>
  <c r="CF687" i="64" s="1"/>
  <c r="CF688" i="64" a="1"/>
  <c r="CF688" i="64" s="1"/>
  <c r="CF685" i="64" a="1"/>
  <c r="CF685" i="64" s="1"/>
  <c r="CF684" i="64" a="1"/>
  <c r="CF684" i="64" s="1"/>
  <c r="CF686" i="64" a="1"/>
  <c r="CF686" i="64" s="1"/>
  <c r="CE680" i="64"/>
  <c r="CE676" i="64"/>
  <c r="CD681" i="64"/>
  <c r="CE679" i="64"/>
  <c r="CE678" i="64"/>
  <c r="CF673" i="64" a="1"/>
  <c r="CF673" i="64" s="1"/>
  <c r="CF669" i="64" a="1"/>
  <c r="CF669" i="64" s="1"/>
  <c r="CF653" i="64" a="1"/>
  <c r="CF653" i="64" s="1"/>
  <c r="CF661" i="64" s="1"/>
  <c r="CF654" i="64" a="1"/>
  <c r="CF654" i="64" s="1"/>
  <c r="CF662" i="64" s="1"/>
  <c r="CF670" i="64" a="1"/>
  <c r="CF670" i="64" s="1"/>
  <c r="CF655" i="64" a="1"/>
  <c r="CF655" i="64" s="1"/>
  <c r="CF663" i="64" s="1"/>
  <c r="CF656" i="64" a="1"/>
  <c r="CF656" i="64" s="1"/>
  <c r="CF657" i="64" a="1"/>
  <c r="CF657" i="64" s="1"/>
  <c r="CF671" i="64" a="1"/>
  <c r="CF671" i="64" s="1"/>
  <c r="CF672" i="64" a="1"/>
  <c r="CF672" i="64" s="1"/>
  <c r="CE677" i="64"/>
  <c r="CE141" i="64"/>
  <c r="CE143" i="64" s="1"/>
  <c r="CF139" i="64" a="1"/>
  <c r="CF139" i="64" s="1"/>
  <c r="CF138" i="64" s="1"/>
  <c r="CF140" i="64" a="1"/>
  <c r="CF140" i="64" s="1"/>
  <c r="CE850" i="64"/>
  <c r="CE628" i="64"/>
  <c r="CE630" i="64" s="1"/>
  <c r="CC853" i="64"/>
  <c r="CD852" i="64"/>
  <c r="CF262" i="64" a="1"/>
  <c r="CF262" i="64" s="1"/>
  <c r="CF849" i="64" a="1"/>
  <c r="CF849" i="64" s="1"/>
  <c r="CF243" i="64" a="1"/>
  <c r="CF243" i="64" s="1"/>
  <c r="CF629" i="64" a="1"/>
  <c r="CF629" i="64" s="1"/>
  <c r="CF595" i="64" a="1"/>
  <c r="CF595" i="64" s="1"/>
  <c r="CF230" i="64" a="1"/>
  <c r="CF230" i="64" s="1"/>
  <c r="CD592" i="64"/>
  <c r="CE588" i="64"/>
  <c r="CE596" i="64" s="1"/>
  <c r="CF591" i="64" a="1"/>
  <c r="CF591" i="64" s="1"/>
  <c r="CF4" i="64"/>
  <c r="CF587" i="64" a="1"/>
  <c r="CF587" i="64" s="1"/>
  <c r="CO25" i="863"/>
  <c r="CO36" i="861" s="1"/>
  <c r="CG190" i="64"/>
  <c r="CG7" i="64"/>
  <c r="CF8" i="64" s="1"/>
  <c r="BZ46" i="861"/>
  <c r="BZ87" i="861" s="1"/>
  <c r="CG1" i="64"/>
  <c r="CH2" i="64"/>
  <c r="CG3" i="64"/>
  <c r="CO69" i="863"/>
  <c r="CO23" i="863" s="1"/>
  <c r="CO34" i="861" s="1"/>
  <c r="CO67" i="863"/>
  <c r="CO22" i="863" s="1"/>
  <c r="CO28" i="861"/>
  <c r="CO29" i="861" s="1"/>
  <c r="CJ3" i="861"/>
  <c r="CI4" i="861"/>
  <c r="CI5" i="861" s="1"/>
  <c r="CI1" i="861"/>
  <c r="CI8" i="861"/>
  <c r="CG54" i="863" a="1"/>
  <c r="CG54" i="863" s="1"/>
  <c r="CG55" i="863" a="1"/>
  <c r="CG55" i="863" s="1"/>
  <c r="CG53" i="863" a="1"/>
  <c r="CG53" i="863" s="1"/>
  <c r="CG52" i="863" a="1"/>
  <c r="CG52" i="863" s="1"/>
  <c r="CG56" i="863" a="1"/>
  <c r="CG56" i="863" s="1"/>
  <c r="CG41" i="863"/>
  <c r="CG39" i="863"/>
  <c r="CH2" i="863"/>
  <c r="CH40" i="863" s="1"/>
  <c r="CG38" i="863"/>
  <c r="CG3" i="863"/>
  <c r="CG1" i="863"/>
  <c r="CE32" i="861"/>
  <c r="CF43" i="863"/>
  <c r="CF42" i="863"/>
  <c r="CF21" i="863" s="1"/>
  <c r="CF57" i="863"/>
  <c r="CF24" i="864"/>
  <c r="CF94" i="861" s="1"/>
  <c r="CF70" i="863" a="1"/>
  <c r="CF70" i="863" s="1"/>
  <c r="CF68" i="863" a="1"/>
  <c r="CF68" i="863" s="1"/>
  <c r="CF66" i="863" a="1"/>
  <c r="CF66" i="863" s="1"/>
  <c r="CF4" i="863"/>
  <c r="CG22" i="864"/>
  <c r="CG21" i="864"/>
  <c r="CG20" i="864"/>
  <c r="CH2" i="864"/>
  <c r="CH23" i="864" s="1"/>
  <c r="CG3" i="864"/>
  <c r="CG4" i="864" s="1"/>
  <c r="CG1" i="864"/>
  <c r="AP212" i="64"/>
  <c r="AP194" i="64"/>
  <c r="AQ208" i="64"/>
  <c r="AQ191" i="64"/>
  <c r="AQ209" i="64"/>
  <c r="AQ210" i="64"/>
  <c r="AQ192" i="64"/>
  <c r="AQ211" i="64"/>
  <c r="AQ193" i="64"/>
  <c r="BT3" i="860"/>
  <c r="BT4" i="860" s="1"/>
  <c r="BU2" i="860"/>
  <c r="BT1" i="860"/>
  <c r="BT7" i="860"/>
  <c r="AN1750" i="64"/>
  <c r="AM1751" i="64"/>
  <c r="AO554" i="64"/>
  <c r="AO564" i="64" s="1"/>
  <c r="AP558" i="64" a="1"/>
  <c r="AP558" i="64" s="1"/>
  <c r="AP553" i="64" a="1"/>
  <c r="AP553" i="64" s="1"/>
  <c r="AO367" i="64"/>
  <c r="AN1749" i="64"/>
  <c r="AP1732" i="64" a="1"/>
  <c r="AP1732" i="64" s="1"/>
  <c r="AP1733" i="64" a="1"/>
  <c r="AP1733" i="64" s="1"/>
  <c r="AP1734" i="64" a="1"/>
  <c r="AP1734" i="64" s="1"/>
  <c r="AP1735" i="64" a="1"/>
  <c r="AP1735" i="64" s="1"/>
  <c r="AP1736" i="64" a="1"/>
  <c r="AP1736" i="64" s="1"/>
  <c r="AP1738" i="64" a="1"/>
  <c r="AP1738" i="64" s="1"/>
  <c r="AP1737" i="64" a="1"/>
  <c r="AP1737" i="64" s="1"/>
  <c r="AP1739" i="64" a="1"/>
  <c r="AP1739" i="64" s="1"/>
  <c r="AP1740" i="64" a="1"/>
  <c r="AP1740" i="64" s="1"/>
  <c r="AO1741" i="64"/>
  <c r="AO1744" i="64" s="1" a="1"/>
  <c r="AO1744" i="64" s="1"/>
  <c r="AP365" i="64" a="1"/>
  <c r="AP365" i="64" s="1"/>
  <c r="AP343" i="64" a="1"/>
  <c r="AP343" i="64" s="1"/>
  <c r="AP366" i="64" a="1"/>
  <c r="AP366" i="64" s="1"/>
  <c r="AO344" i="64"/>
  <c r="AP1920" i="64"/>
  <c r="AP1886" i="64"/>
  <c r="DK121" i="64"/>
  <c r="DK124" i="64" s="1"/>
  <c r="DB2123" i="64"/>
  <c r="DE1086" i="64"/>
  <c r="DF1084" i="64"/>
  <c r="DG2102" i="64"/>
  <c r="DG2104" i="64" s="1"/>
  <c r="AO1845" i="64"/>
  <c r="AO1823" i="64"/>
  <c r="AP2178" i="64" a="1"/>
  <c r="AP2178" i="64" s="1"/>
  <c r="AP1824" i="64" a="1"/>
  <c r="AP1824" i="64" s="1"/>
  <c r="AP1844" i="64" a="1"/>
  <c r="AP1844" i="64" s="1"/>
  <c r="BY1539" i="64"/>
  <c r="BZ1537" i="64"/>
  <c r="BZ1516" i="64"/>
  <c r="BZ1518" i="64" s="1"/>
  <c r="CA1494" i="64"/>
  <c r="CA1496" i="64" s="1"/>
  <c r="AL1449" i="64"/>
  <c r="AL1451" i="64" s="1"/>
  <c r="AL1452" i="64" s="1"/>
  <c r="AM1440" i="64"/>
  <c r="AN1438" i="64"/>
  <c r="AN1447" i="64"/>
  <c r="AN1439" i="64"/>
  <c r="AN1448" i="64"/>
  <c r="AP1444" i="64" a="1"/>
  <c r="AP1444" i="64" s="1"/>
  <c r="AP1443" i="64" a="1"/>
  <c r="AP1443" i="64" s="1"/>
  <c r="AP1435" i="64" a="1"/>
  <c r="AP1435" i="64" s="1"/>
  <c r="AP1434" i="64" a="1"/>
  <c r="AP1434" i="64" s="1"/>
  <c r="AO1431" i="64"/>
  <c r="AO1430" i="64"/>
  <c r="AP1425" i="64" a="1"/>
  <c r="AP1425" i="64" s="1"/>
  <c r="AP1426" i="64" a="1"/>
  <c r="AP1426" i="64" s="1"/>
  <c r="AO1866" i="64"/>
  <c r="AP1865" i="64" a="1"/>
  <c r="AP1865" i="64" s="1"/>
  <c r="AP429" i="64" a="1"/>
  <c r="AP429" i="64" s="1"/>
  <c r="AK477" i="64"/>
  <c r="AL476" i="64" a="1"/>
  <c r="AL476" i="64" s="1"/>
  <c r="AQ1635" i="64"/>
  <c r="AQ1636" i="64" s="1"/>
  <c r="AM827" i="64"/>
  <c r="AN826" i="64"/>
  <c r="AO1186" i="64"/>
  <c r="AO943" i="64"/>
  <c r="AO1346" i="64"/>
  <c r="AO1323" i="64"/>
  <c r="AO824" i="64"/>
  <c r="AO320" i="64"/>
  <c r="AO455" i="64"/>
  <c r="AO431" i="64"/>
  <c r="AB1568" i="64"/>
  <c r="AB1569" i="64" s="1"/>
  <c r="AN62" i="64"/>
  <c r="AP424" i="64" a="1"/>
  <c r="AP424" i="64" s="1"/>
  <c r="AP75" i="64" a="1"/>
  <c r="AP75" i="64" s="1"/>
  <c r="AP342" i="64" a="1"/>
  <c r="AP342" i="64" s="1"/>
  <c r="AP55" i="64" a="1"/>
  <c r="AP55" i="64" s="1"/>
  <c r="AP59" i="64" a="1"/>
  <c r="AP59" i="64" s="1"/>
  <c r="AP60" i="64" a="1"/>
  <c r="AP60" i="64" s="1"/>
  <c r="AO56" i="64"/>
  <c r="AP54" i="64" a="1"/>
  <c r="AP54" i="64" s="1"/>
  <c r="AP53" i="64" a="1"/>
  <c r="AP53" i="64" s="1"/>
  <c r="AP454" i="64" a="1"/>
  <c r="AP454" i="64" s="1"/>
  <c r="AP2075" i="64" a="1"/>
  <c r="AP2075" i="64" s="1"/>
  <c r="AP2101" i="64" a="1"/>
  <c r="AP2101" i="64" s="1"/>
  <c r="AP2152" i="64" a="1"/>
  <c r="AP2152" i="64" s="1"/>
  <c r="AP2126" i="64" a="1"/>
  <c r="AP2126" i="64" s="1"/>
  <c r="AP1322" i="64" a="1"/>
  <c r="AP1322" i="64" s="1"/>
  <c r="AO1575" i="64" a="1"/>
  <c r="AO1575" i="64" s="1"/>
  <c r="AO93" i="64"/>
  <c r="AP90" i="64" a="1"/>
  <c r="AP90" i="64" s="1"/>
  <c r="AP91" i="64" a="1"/>
  <c r="AP91" i="64" s="1"/>
  <c r="AP92" i="64" a="1"/>
  <c r="AP92" i="64" s="1"/>
  <c r="AP89" i="64" a="1"/>
  <c r="AP89" i="64" s="1"/>
  <c r="AP1267" i="64" a="1"/>
  <c r="AP1267" i="64" s="1"/>
  <c r="AP1268" i="64" s="1"/>
  <c r="AP319" i="64" a="1"/>
  <c r="AP319" i="64" s="1"/>
  <c r="BD1472" i="64"/>
  <c r="BD1474" i="64" s="1"/>
  <c r="AP2202" i="64" a="1"/>
  <c r="AP2202" i="64" s="1"/>
  <c r="AP1187" i="64" a="1"/>
  <c r="AP1187" i="64" s="1"/>
  <c r="AP1566" i="64" a="1"/>
  <c r="AP1566" i="64" s="1"/>
  <c r="AP1574" i="64" s="1"/>
  <c r="AP1345" i="64" a="1"/>
  <c r="AP1345" i="64" s="1"/>
  <c r="AP1353" i="64" a="1"/>
  <c r="AP1353" i="64" s="1"/>
  <c r="AP1347" i="64" a="1"/>
  <c r="AP1347" i="64" s="1"/>
  <c r="AP942" i="64" a="1"/>
  <c r="AP942" i="64" s="1"/>
  <c r="AP823" i="64" a="1"/>
  <c r="AP823" i="64" s="1"/>
  <c r="AQ1920" i="64" a="1"/>
  <c r="AP431" i="64" a="1"/>
  <c r="AQ1886" i="64" a="1"/>
  <c r="AP455" i="64" a="1"/>
  <c r="AO826" i="64" a="1"/>
  <c r="AP344" i="64" a="1"/>
  <c r="AN827" i="64" a="1"/>
  <c r="CE852" i="64" a="1"/>
  <c r="AP1845" i="64" a="1"/>
  <c r="CF850" i="64" a="1"/>
  <c r="CD853" i="64" a="1"/>
  <c r="AP554" i="64" a="1"/>
  <c r="CF628" i="64" a="1"/>
  <c r="AP367" i="64" a="1"/>
  <c r="AP1823" i="64" a="1"/>
  <c r="AP1346" i="64" a="1"/>
  <c r="AP1186" i="64" a="1"/>
  <c r="AP1866" i="64" a="1"/>
  <c r="CF588" i="64" a="1"/>
  <c r="AP1431" i="64" a="1"/>
  <c r="AP320" i="64" a="1"/>
  <c r="AP1323" i="64" a="1"/>
  <c r="AP943" i="64" a="1"/>
  <c r="AP1430" i="64" a="1"/>
  <c r="AP824" i="64" a="1"/>
  <c r="AL477" i="64" a="1"/>
  <c r="L68" i="1151" l="1"/>
  <c r="K51" i="1151"/>
  <c r="K17" i="861" s="1"/>
  <c r="N35" i="1151"/>
  <c r="O63" i="1151"/>
  <c r="O64" i="1151"/>
  <c r="L64" i="1151"/>
  <c r="CH36" i="1151"/>
  <c r="K48" i="1151"/>
  <c r="N49" i="1151"/>
  <c r="K47" i="1151"/>
  <c r="L48" i="1151"/>
  <c r="N50" i="1151"/>
  <c r="L61" i="1151"/>
  <c r="K33" i="1151"/>
  <c r="K31" i="1151"/>
  <c r="K18" i="1151"/>
  <c r="CF66" i="1151"/>
  <c r="CF22" i="861" s="1"/>
  <c r="CJ20" i="1151"/>
  <c r="CL8" i="1151"/>
  <c r="N65" i="1151"/>
  <c r="N47" i="1151"/>
  <c r="O35" i="1151"/>
  <c r="N51" i="1151"/>
  <c r="N17" i="861" s="1"/>
  <c r="CL39" i="1151"/>
  <c r="CL42" i="1151"/>
  <c r="CL40" i="1151"/>
  <c r="CL27" i="1151"/>
  <c r="CL43" i="1151"/>
  <c r="CL58" i="1151"/>
  <c r="CL54" i="1151"/>
  <c r="CL57" i="1151"/>
  <c r="CL17" i="1151"/>
  <c r="CL55" i="1151"/>
  <c r="CL4" i="1151"/>
  <c r="CL56" i="1151"/>
  <c r="CL24" i="1151"/>
  <c r="CL23" i="1151"/>
  <c r="CL16" i="1151"/>
  <c r="CL26" i="1151"/>
  <c r="CL25" i="1151"/>
  <c r="CL41" i="1151"/>
  <c r="O33" i="1151"/>
  <c r="O62" i="1151"/>
  <c r="O51" i="1151"/>
  <c r="O17" i="861" s="1"/>
  <c r="N36" i="1151"/>
  <c r="N66" i="1151"/>
  <c r="N22" i="861" s="1"/>
  <c r="N62" i="1151"/>
  <c r="N64" i="1151"/>
  <c r="N68" i="1151"/>
  <c r="K36" i="1151"/>
  <c r="L18" i="1151"/>
  <c r="K50" i="1151"/>
  <c r="L62" i="1151"/>
  <c r="K68" i="1151"/>
  <c r="K49" i="1151"/>
  <c r="O31" i="1151"/>
  <c r="L36" i="1151"/>
  <c r="O49" i="1151"/>
  <c r="N61" i="1151"/>
  <c r="L66" i="1151"/>
  <c r="L22" i="861" s="1"/>
  <c r="K20" i="1151"/>
  <c r="L65" i="1151"/>
  <c r="K66" i="1151"/>
  <c r="K22" i="861" s="1"/>
  <c r="K62" i="1151"/>
  <c r="O18" i="1151"/>
  <c r="L63" i="1151"/>
  <c r="CD68" i="1151"/>
  <c r="O50" i="1151"/>
  <c r="L33" i="1151"/>
  <c r="L46" i="1151"/>
  <c r="N32" i="1151"/>
  <c r="O61" i="1151"/>
  <c r="M18" i="1151"/>
  <c r="O65" i="1151"/>
  <c r="L47" i="1151"/>
  <c r="O48" i="1151"/>
  <c r="N34" i="1151"/>
  <c r="N31" i="1151"/>
  <c r="CI36" i="1151"/>
  <c r="N63" i="1151"/>
  <c r="K34" i="1151"/>
  <c r="N20" i="1151"/>
  <c r="K32" i="1151"/>
  <c r="CK15" i="1151"/>
  <c r="CG47" i="1151"/>
  <c r="CG62" i="1151"/>
  <c r="CC69" i="1151"/>
  <c r="L51" i="1151"/>
  <c r="L17" i="861" s="1"/>
  <c r="K64" i="1151"/>
  <c r="N18" i="1151"/>
  <c r="N33" i="1151"/>
  <c r="O34" i="1151"/>
  <c r="CG49" i="1151"/>
  <c r="CG64" i="1151"/>
  <c r="CF51" i="1151"/>
  <c r="CF17" i="861" s="1"/>
  <c r="O46" i="1151"/>
  <c r="L35" i="1151"/>
  <c r="O20" i="1151"/>
  <c r="K65" i="1151"/>
  <c r="N46" i="1151"/>
  <c r="CG48" i="1151"/>
  <c r="CG63" i="1151"/>
  <c r="CE68" i="1151"/>
  <c r="O36" i="1151"/>
  <c r="L49" i="1151"/>
  <c r="K63" i="1151"/>
  <c r="L20" i="1151"/>
  <c r="L32" i="1151"/>
  <c r="CG46" i="1151"/>
  <c r="CG61" i="1151"/>
  <c r="O66" i="1151"/>
  <c r="O22" i="861" s="1"/>
  <c r="O68" i="1151"/>
  <c r="L34" i="1151"/>
  <c r="L50" i="1151"/>
  <c r="K35" i="1151"/>
  <c r="N15" i="1151"/>
  <c r="M15" i="1151"/>
  <c r="L15" i="1151"/>
  <c r="O15" i="1151"/>
  <c r="K15" i="1151"/>
  <c r="K61" i="1151"/>
  <c r="L31" i="1151"/>
  <c r="O32" i="1151"/>
  <c r="N48" i="1151"/>
  <c r="K46" i="1151"/>
  <c r="CG50" i="1151"/>
  <c r="CG65" i="1151"/>
  <c r="M20" i="1151"/>
  <c r="CF665" i="64"/>
  <c r="CF695" i="64" s="1"/>
  <c r="CF664" i="64"/>
  <c r="CF694" i="64" s="1"/>
  <c r="CC699" i="64"/>
  <c r="CD698" i="64"/>
  <c r="CD699" i="64" s="1"/>
  <c r="CF691" i="64"/>
  <c r="CE696" i="64"/>
  <c r="CF692" i="64"/>
  <c r="CG687" i="64" a="1"/>
  <c r="CG687" i="64" s="1"/>
  <c r="CG688" i="64" a="1"/>
  <c r="CG688" i="64" s="1"/>
  <c r="CG685" i="64" a="1"/>
  <c r="CG685" i="64" s="1"/>
  <c r="CG684" i="64" a="1"/>
  <c r="CG684" i="64" s="1"/>
  <c r="CG686" i="64" a="1"/>
  <c r="CG686" i="64" s="1"/>
  <c r="CF693" i="64"/>
  <c r="CF676" i="64"/>
  <c r="CE681" i="64"/>
  <c r="CF677" i="64"/>
  <c r="CG669" i="64" a="1"/>
  <c r="CG669" i="64" s="1"/>
  <c r="CG673" i="64" a="1"/>
  <c r="CG673" i="64" s="1"/>
  <c r="CG653" i="64" a="1"/>
  <c r="CG653" i="64" s="1"/>
  <c r="CG661" i="64" s="1"/>
  <c r="CG654" i="64" a="1"/>
  <c r="CG654" i="64" s="1"/>
  <c r="CG662" i="64" s="1"/>
  <c r="CG670" i="64" a="1"/>
  <c r="CG670" i="64" s="1"/>
  <c r="CG655" i="64" a="1"/>
  <c r="CG655" i="64" s="1"/>
  <c r="CG663" i="64" s="1"/>
  <c r="CG656" i="64" a="1"/>
  <c r="CG656" i="64" s="1"/>
  <c r="CG664" i="64" s="1"/>
  <c r="CG657" i="64" a="1"/>
  <c r="CG657" i="64" s="1"/>
  <c r="CG665" i="64" s="1"/>
  <c r="CG671" i="64" a="1"/>
  <c r="CG671" i="64" s="1"/>
  <c r="CG672" i="64" a="1"/>
  <c r="CG672" i="64" s="1"/>
  <c r="CF678" i="64"/>
  <c r="CG139" i="64" a="1"/>
  <c r="CG139" i="64" s="1"/>
  <c r="CG138" i="64" s="1"/>
  <c r="CG140" i="64" a="1"/>
  <c r="CG140" i="64" s="1"/>
  <c r="CF141" i="64"/>
  <c r="CF143" i="64" s="1"/>
  <c r="CF850" i="64"/>
  <c r="CF628" i="64"/>
  <c r="CF630" i="64" s="1"/>
  <c r="CD853" i="64"/>
  <c r="CE852" i="64"/>
  <c r="CG262" i="64" a="1"/>
  <c r="CG262" i="64" s="1"/>
  <c r="CG849" i="64" a="1"/>
  <c r="CG849" i="64" s="1"/>
  <c r="CG243" i="64" a="1"/>
  <c r="CG243" i="64" s="1"/>
  <c r="CG629" i="64" a="1"/>
  <c r="CG629" i="64" s="1"/>
  <c r="CG595" i="64" a="1"/>
  <c r="CG595" i="64" s="1"/>
  <c r="CG230" i="64" a="1"/>
  <c r="CG230" i="64" s="1"/>
  <c r="CE592" i="64"/>
  <c r="CF588" i="64"/>
  <c r="CF596" i="64" s="1"/>
  <c r="CG591" i="64" a="1"/>
  <c r="CG591" i="64" s="1"/>
  <c r="CG4" i="64"/>
  <c r="CG587" i="64" a="1"/>
  <c r="CG587" i="64" s="1"/>
  <c r="CH190" i="64"/>
  <c r="CH7" i="64"/>
  <c r="CG8" i="64" s="1"/>
  <c r="CA46" i="861"/>
  <c r="CA87" i="861" s="1"/>
  <c r="CH3" i="64"/>
  <c r="CH1" i="64"/>
  <c r="CI2" i="64"/>
  <c r="CO72" i="863"/>
  <c r="CO33" i="861"/>
  <c r="CO37" i="861" s="1"/>
  <c r="CO39" i="861" s="1"/>
  <c r="CO26" i="863"/>
  <c r="CG24" i="864"/>
  <c r="CG94" i="861" s="1"/>
  <c r="CF32" i="861"/>
  <c r="CH22" i="864"/>
  <c r="CH21" i="864"/>
  <c r="CH20" i="864"/>
  <c r="CI2" i="864"/>
  <c r="CI23" i="864" s="1"/>
  <c r="CH3" i="864"/>
  <c r="CH4" i="864" s="1"/>
  <c r="CH1" i="864"/>
  <c r="CG57" i="863"/>
  <c r="CG70" i="863" a="1"/>
  <c r="CG70" i="863" s="1"/>
  <c r="CG68" i="863" a="1"/>
  <c r="CG68" i="863" s="1"/>
  <c r="CG66" i="863" a="1"/>
  <c r="CG66" i="863" s="1"/>
  <c r="CG4" i="863"/>
  <c r="CK3" i="861"/>
  <c r="CJ4" i="861"/>
  <c r="CJ5" i="861" s="1"/>
  <c r="CJ1" i="861"/>
  <c r="CJ8" i="861"/>
  <c r="CG43" i="863"/>
  <c r="CG42" i="863"/>
  <c r="CG21" i="863" s="1"/>
  <c r="CH56" i="863" a="1"/>
  <c r="CH56" i="863" s="1"/>
  <c r="CH54" i="863" a="1"/>
  <c r="CH54" i="863" s="1"/>
  <c r="CH53" i="863" a="1"/>
  <c r="CH53" i="863" s="1"/>
  <c r="CH55" i="863" a="1"/>
  <c r="CH55" i="863" s="1"/>
  <c r="CH38" i="863"/>
  <c r="CH52" i="863" a="1"/>
  <c r="CH52" i="863" s="1"/>
  <c r="CH39" i="863"/>
  <c r="CH3" i="863"/>
  <c r="CH1" i="863"/>
  <c r="CH41" i="863"/>
  <c r="CI2" i="863"/>
  <c r="CI40" i="863" s="1"/>
  <c r="AQ194" i="64"/>
  <c r="AQ212" i="64"/>
  <c r="AR208" i="64"/>
  <c r="AR191" i="64"/>
  <c r="AR209" i="64"/>
  <c r="AR210" i="64"/>
  <c r="AR192" i="64"/>
  <c r="AR211" i="64"/>
  <c r="AR193" i="64"/>
  <c r="BU1" i="860"/>
  <c r="BU7" i="860"/>
  <c r="BU3" i="860"/>
  <c r="BU4" i="860" s="1"/>
  <c r="BV2" i="860"/>
  <c r="AN1751" i="64"/>
  <c r="AO1750" i="64"/>
  <c r="AP554" i="64"/>
  <c r="AP564" i="64" s="1"/>
  <c r="AQ558" i="64" a="1"/>
  <c r="AQ558" i="64" s="1"/>
  <c r="AQ553" i="64" a="1"/>
  <c r="AQ553" i="64" s="1"/>
  <c r="AP367" i="64"/>
  <c r="AO1749" i="64"/>
  <c r="AQ1732" i="64" a="1"/>
  <c r="AQ1732" i="64" s="1"/>
  <c r="AQ1733" i="64" a="1"/>
  <c r="AQ1733" i="64" s="1"/>
  <c r="AQ1734" i="64" a="1"/>
  <c r="AQ1734" i="64" s="1"/>
  <c r="AQ1735" i="64" a="1"/>
  <c r="AQ1735" i="64" s="1"/>
  <c r="AQ1736" i="64" a="1"/>
  <c r="AQ1736" i="64" s="1"/>
  <c r="AQ1737" i="64" a="1"/>
  <c r="AQ1737" i="64" s="1"/>
  <c r="AQ1739" i="64" a="1"/>
  <c r="AQ1739" i="64" s="1"/>
  <c r="AQ1740" i="64" a="1"/>
  <c r="AQ1740" i="64" s="1"/>
  <c r="AQ1738" i="64" a="1"/>
  <c r="AQ1738" i="64" s="1"/>
  <c r="AP1741" i="64"/>
  <c r="AQ365" i="64" a="1"/>
  <c r="AQ365" i="64" s="1"/>
  <c r="AQ343" i="64" a="1"/>
  <c r="AQ343" i="64" s="1"/>
  <c r="AQ366" i="64" a="1"/>
  <c r="AQ366" i="64" s="1"/>
  <c r="AP344" i="64"/>
  <c r="AQ1886" i="64"/>
  <c r="AQ1920" i="64"/>
  <c r="DL121" i="64"/>
  <c r="DL124" i="64" s="1"/>
  <c r="DD2149" i="64"/>
  <c r="DD2072" i="64"/>
  <c r="DD2175" i="64"/>
  <c r="DF1086" i="64"/>
  <c r="DG1084" i="64"/>
  <c r="DH2102" i="64"/>
  <c r="DH2104" i="64" s="1"/>
  <c r="AP1845" i="64"/>
  <c r="AP1823" i="64"/>
  <c r="AQ2178" i="64" a="1"/>
  <c r="AQ2178" i="64" s="1"/>
  <c r="AQ1824" i="64" a="1"/>
  <c r="AQ1824" i="64" s="1"/>
  <c r="AQ1844" i="64" a="1"/>
  <c r="AQ1844" i="64" s="1"/>
  <c r="BZ1539" i="64"/>
  <c r="CA1537" i="64"/>
  <c r="CA1516" i="64"/>
  <c r="CA1518" i="64" s="1"/>
  <c r="CB1494" i="64"/>
  <c r="CB1496" i="64" s="1"/>
  <c r="AM1449" i="64"/>
  <c r="AM1451" i="64" s="1"/>
  <c r="AM1452" i="64" s="1"/>
  <c r="AN1440" i="64"/>
  <c r="AO1438" i="64"/>
  <c r="AO1447" i="64"/>
  <c r="AO1439" i="64"/>
  <c r="AO1448" i="64"/>
  <c r="AQ1444" i="64" a="1"/>
  <c r="AQ1444" i="64" s="1"/>
  <c r="AQ1443" i="64" a="1"/>
  <c r="AQ1443" i="64" s="1"/>
  <c r="AQ1434" i="64" a="1"/>
  <c r="AQ1434" i="64" s="1"/>
  <c r="AQ1435" i="64" a="1"/>
  <c r="AQ1435" i="64" s="1"/>
  <c r="AP1431" i="64"/>
  <c r="AP1430" i="64"/>
  <c r="AQ1425" i="64" a="1"/>
  <c r="AQ1425" i="64" s="1"/>
  <c r="AQ1426" i="64" a="1"/>
  <c r="AQ1426" i="64" s="1"/>
  <c r="AP1866" i="64"/>
  <c r="AQ1865" i="64" a="1"/>
  <c r="AQ1865" i="64" s="1"/>
  <c r="AQ429" i="64" a="1"/>
  <c r="AQ429" i="64" s="1"/>
  <c r="AL477" i="64"/>
  <c r="AM476" i="64" a="1"/>
  <c r="AM476" i="64" s="1"/>
  <c r="AR1635" i="64"/>
  <c r="AR1636" i="64" s="1"/>
  <c r="AN827" i="64"/>
  <c r="AO826" i="64"/>
  <c r="AP1186" i="64"/>
  <c r="AP943" i="64"/>
  <c r="AP1346" i="64"/>
  <c r="AP1323" i="64"/>
  <c r="AP824" i="64"/>
  <c r="AP320" i="64"/>
  <c r="AP455" i="64"/>
  <c r="AP431" i="64"/>
  <c r="AC1565" i="64"/>
  <c r="AC1571" i="64" s="1"/>
  <c r="AO62" i="64"/>
  <c r="AQ424" i="64" a="1"/>
  <c r="AQ424" i="64" s="1"/>
  <c r="AQ75" i="64" a="1"/>
  <c r="AQ75" i="64" s="1"/>
  <c r="AQ342" i="64" a="1"/>
  <c r="AQ342" i="64" s="1"/>
  <c r="AQ55" i="64" a="1"/>
  <c r="AQ55" i="64" s="1"/>
  <c r="AQ59" i="64" a="1"/>
  <c r="AQ59" i="64" s="1"/>
  <c r="AQ60" i="64" a="1"/>
  <c r="AQ60" i="64" s="1"/>
  <c r="AP56" i="64"/>
  <c r="AQ54" i="64" a="1"/>
  <c r="AQ54" i="64" s="1"/>
  <c r="AQ53" i="64" a="1"/>
  <c r="AQ53" i="64" s="1"/>
  <c r="AQ454" i="64" a="1"/>
  <c r="AQ454" i="64" s="1"/>
  <c r="AQ2075" i="64" a="1"/>
  <c r="AQ2075" i="64" s="1"/>
  <c r="AQ2101" i="64" a="1"/>
  <c r="AQ2101" i="64" s="1"/>
  <c r="AQ2152" i="64" a="1"/>
  <c r="AQ2152" i="64" s="1"/>
  <c r="AQ2126" i="64" a="1"/>
  <c r="AQ2126" i="64" s="1"/>
  <c r="AQ1322" i="64" a="1"/>
  <c r="AQ1322" i="64" s="1"/>
  <c r="AP1575" i="64" a="1"/>
  <c r="AP1575" i="64" s="1"/>
  <c r="AP93" i="64"/>
  <c r="AQ90" i="64" a="1"/>
  <c r="AQ90" i="64" s="1"/>
  <c r="AQ91" i="64" a="1"/>
  <c r="AQ91" i="64" s="1"/>
  <c r="AQ92" i="64" a="1"/>
  <c r="AQ92" i="64" s="1"/>
  <c r="AQ89" i="64" a="1"/>
  <c r="AQ89" i="64" s="1"/>
  <c r="AQ1267" i="64" a="1"/>
  <c r="AQ1267" i="64" s="1"/>
  <c r="AQ1268" i="64" s="1"/>
  <c r="AQ319" i="64" a="1"/>
  <c r="AQ319" i="64" s="1"/>
  <c r="BE1472" i="64"/>
  <c r="BE1474" i="64" s="1"/>
  <c r="AQ2202" i="64" a="1"/>
  <c r="AQ2202" i="64" s="1"/>
  <c r="AQ1187" i="64" a="1"/>
  <c r="AQ1187" i="64" s="1"/>
  <c r="AQ1566" i="64" a="1"/>
  <c r="AQ1566" i="64" s="1"/>
  <c r="AQ1574" i="64" s="1"/>
  <c r="AQ1353" i="64" a="1"/>
  <c r="AQ1353" i="64" s="1"/>
  <c r="AQ1345" i="64" a="1"/>
  <c r="AQ1345" i="64" s="1"/>
  <c r="AQ1347" i="64" a="1"/>
  <c r="AQ1347" i="64" s="1"/>
  <c r="AQ942" i="64" a="1"/>
  <c r="AQ942" i="64" s="1"/>
  <c r="AQ823" i="64" a="1"/>
  <c r="AQ823" i="64" s="1"/>
  <c r="AQ1866" i="64" a="1"/>
  <c r="CF852" i="64" a="1"/>
  <c r="AQ431" i="64" a="1"/>
  <c r="AQ1323" i="64" a="1"/>
  <c r="AR1886" i="64" a="1"/>
  <c r="AQ1823" i="64" a="1"/>
  <c r="AQ367" i="64" a="1"/>
  <c r="CG850" i="64" a="1"/>
  <c r="AQ455" i="64" a="1"/>
  <c r="CG588" i="64" a="1"/>
  <c r="AQ1346" i="64" a="1"/>
  <c r="AP826" i="64" a="1"/>
  <c r="AR1920" i="64" a="1"/>
  <c r="AQ943" i="64" a="1"/>
  <c r="CG628" i="64" a="1"/>
  <c r="AQ1845" i="64" a="1"/>
  <c r="CE853" i="64" a="1"/>
  <c r="AQ344" i="64" a="1"/>
  <c r="AQ554" i="64" a="1"/>
  <c r="AO827" i="64" a="1"/>
  <c r="AQ320" i="64" a="1"/>
  <c r="AQ1186" i="64" a="1"/>
  <c r="AQ1431" i="64" a="1"/>
  <c r="AQ824" i="64" a="1"/>
  <c r="AQ1430" i="64" a="1"/>
  <c r="AM477" i="64" a="1"/>
  <c r="CK18" i="1151" l="1"/>
  <c r="CE69" i="1151"/>
  <c r="K69" i="1151"/>
  <c r="CL15" i="1151"/>
  <c r="CK20" i="1151"/>
  <c r="O69" i="1151"/>
  <c r="CI32" i="1151"/>
  <c r="CI35" i="1151"/>
  <c r="CI34" i="1151"/>
  <c r="CI33" i="1151"/>
  <c r="CI31" i="1151"/>
  <c r="CD69" i="1151"/>
  <c r="CG66" i="1151"/>
  <c r="CG22" i="861" s="1"/>
  <c r="CH33" i="1151"/>
  <c r="CH35" i="1151"/>
  <c r="CH32" i="1151"/>
  <c r="CH31" i="1151"/>
  <c r="CH34" i="1151"/>
  <c r="CG51" i="1151"/>
  <c r="CG17" i="861" s="1"/>
  <c r="N69" i="1151"/>
  <c r="CJ36" i="1151"/>
  <c r="CF68" i="1151"/>
  <c r="L69" i="1151"/>
  <c r="M36" i="1151"/>
  <c r="CF679" i="64"/>
  <c r="CF680" i="64"/>
  <c r="CE698" i="64"/>
  <c r="CE699" i="64" s="1"/>
  <c r="CG694" i="64"/>
  <c r="CG695" i="64"/>
  <c r="CG692" i="64"/>
  <c r="CF696" i="64"/>
  <c r="CG693" i="64"/>
  <c r="CG691" i="64"/>
  <c r="CH688" i="64" a="1"/>
  <c r="CH688" i="64" s="1"/>
  <c r="CH685" i="64" a="1"/>
  <c r="CH685" i="64" s="1"/>
  <c r="CH684" i="64" a="1"/>
  <c r="CH684" i="64" s="1"/>
  <c r="CH686" i="64" a="1"/>
  <c r="CH686" i="64" s="1"/>
  <c r="CH687" i="64" a="1"/>
  <c r="CH687" i="64" s="1"/>
  <c r="CG680" i="64"/>
  <c r="CG678" i="64"/>
  <c r="CG676" i="64"/>
  <c r="CG677" i="64"/>
  <c r="CG679" i="64"/>
  <c r="CH669" i="64" a="1"/>
  <c r="CH669" i="64" s="1"/>
  <c r="CH673" i="64" a="1"/>
  <c r="CH673" i="64" s="1"/>
  <c r="CH653" i="64" a="1"/>
  <c r="CH653" i="64" s="1"/>
  <c r="CH661" i="64" s="1"/>
  <c r="CH654" i="64" a="1"/>
  <c r="CH654" i="64" s="1"/>
  <c r="CH662" i="64" s="1"/>
  <c r="CH670" i="64" a="1"/>
  <c r="CH670" i="64" s="1"/>
  <c r="CH655" i="64" a="1"/>
  <c r="CH655" i="64" s="1"/>
  <c r="CH663" i="64" s="1"/>
  <c r="CH656" i="64" a="1"/>
  <c r="CH656" i="64" s="1"/>
  <c r="CH664" i="64" s="1"/>
  <c r="CH657" i="64" a="1"/>
  <c r="CH657" i="64" s="1"/>
  <c r="CH665" i="64" s="1"/>
  <c r="CH671" i="64" a="1"/>
  <c r="CH671" i="64" s="1"/>
  <c r="CH672" i="64" a="1"/>
  <c r="CH672" i="64" s="1"/>
  <c r="CG141" i="64"/>
  <c r="CG143" i="64" s="1"/>
  <c r="CH139" i="64" a="1"/>
  <c r="CH139" i="64" s="1"/>
  <c r="CH138" i="64" s="1"/>
  <c r="CH140" i="64" a="1"/>
  <c r="CH140" i="64" s="1"/>
  <c r="CG850" i="64"/>
  <c r="CG628" i="64"/>
  <c r="CG630" i="64" s="1"/>
  <c r="CE853" i="64"/>
  <c r="CF852" i="64"/>
  <c r="CH262" i="64" a="1"/>
  <c r="CH262" i="64" s="1"/>
  <c r="CH849" i="64" a="1"/>
  <c r="CH849" i="64" s="1"/>
  <c r="CH243" i="64" a="1"/>
  <c r="CH243" i="64" s="1"/>
  <c r="CH629" i="64" a="1"/>
  <c r="CH629" i="64" s="1"/>
  <c r="CH595" i="64" a="1"/>
  <c r="CH595" i="64" s="1"/>
  <c r="CH230" i="64" a="1"/>
  <c r="CH230" i="64" s="1"/>
  <c r="CF592" i="64"/>
  <c r="CG588" i="64"/>
  <c r="CG596" i="64" s="1"/>
  <c r="CH591" i="64" a="1"/>
  <c r="CH591" i="64" s="1"/>
  <c r="CH4" i="64"/>
  <c r="CH587" i="64" a="1"/>
  <c r="CH587" i="64" s="1"/>
  <c r="CI190" i="64"/>
  <c r="CI7" i="64"/>
  <c r="CB46" i="861"/>
  <c r="CB87" i="861" s="1"/>
  <c r="CI3" i="64"/>
  <c r="CI1" i="64"/>
  <c r="CJ2" i="64"/>
  <c r="CO40" i="861"/>
  <c r="CH24" i="864"/>
  <c r="CH94" i="861" s="1"/>
  <c r="CH70" i="863" a="1"/>
  <c r="CH70" i="863" s="1"/>
  <c r="CH68" i="863" a="1"/>
  <c r="CH68" i="863" s="1"/>
  <c r="CH66" i="863" a="1"/>
  <c r="CH66" i="863" s="1"/>
  <c r="CH4" i="863"/>
  <c r="CH57" i="863"/>
  <c r="CH43" i="863"/>
  <c r="CH42" i="863"/>
  <c r="CH21" i="863" s="1"/>
  <c r="CL3" i="861"/>
  <c r="CK4" i="861"/>
  <c r="CK5" i="861" s="1"/>
  <c r="CK1" i="861"/>
  <c r="CK8" i="861"/>
  <c r="CI22" i="864"/>
  <c r="CI21" i="864"/>
  <c r="CI20" i="864"/>
  <c r="CI3" i="864"/>
  <c r="CI4" i="864" s="1"/>
  <c r="CI1" i="864"/>
  <c r="CJ2" i="864"/>
  <c r="CJ23" i="864" s="1"/>
  <c r="CG32" i="861"/>
  <c r="CI54" i="863" a="1"/>
  <c r="CI54" i="863" s="1"/>
  <c r="CI55" i="863" a="1"/>
  <c r="CI55" i="863" s="1"/>
  <c r="CI56" i="863" a="1"/>
  <c r="CI56" i="863" s="1"/>
  <c r="CI53" i="863" a="1"/>
  <c r="CI53" i="863" s="1"/>
  <c r="CI38" i="863"/>
  <c r="CI52" i="863" a="1"/>
  <c r="CI52" i="863" s="1"/>
  <c r="CI39" i="863"/>
  <c r="CJ2" i="863"/>
  <c r="CJ40" i="863" s="1"/>
  <c r="CI41" i="863"/>
  <c r="CI3" i="863"/>
  <c r="CI1" i="863"/>
  <c r="AR212" i="64"/>
  <c r="AS208" i="64"/>
  <c r="AS209" i="64"/>
  <c r="AS191" i="64"/>
  <c r="AS192" i="64"/>
  <c r="AS210" i="64"/>
  <c r="AS211" i="64"/>
  <c r="AS193" i="64"/>
  <c r="AR194" i="64"/>
  <c r="BV1" i="860"/>
  <c r="BV7" i="860"/>
  <c r="BV3" i="860"/>
  <c r="BV4" i="860" s="1"/>
  <c r="BW2" i="860"/>
  <c r="AO1751" i="64"/>
  <c r="AQ554" i="64"/>
  <c r="AR558" i="64" a="1"/>
  <c r="AR558" i="64" s="1"/>
  <c r="AR553" i="64" a="1"/>
  <c r="AR553" i="64" s="1"/>
  <c r="AP1749" i="64"/>
  <c r="AQ367" i="64"/>
  <c r="AP1744" i="64" a="1"/>
  <c r="AP1744" i="64" s="1"/>
  <c r="AP1750" i="64" s="1"/>
  <c r="AR1732" i="64" a="1"/>
  <c r="AR1732" i="64" s="1"/>
  <c r="AR1733" i="64" a="1"/>
  <c r="AR1733" i="64" s="1"/>
  <c r="AR1738" i="64" a="1"/>
  <c r="AR1738" i="64" s="1"/>
  <c r="AR1734" i="64" a="1"/>
  <c r="AR1734" i="64" s="1"/>
  <c r="AR1739" i="64" a="1"/>
  <c r="AR1739" i="64" s="1"/>
  <c r="AR1740" i="64" a="1"/>
  <c r="AR1740" i="64" s="1"/>
  <c r="AR1736" i="64" a="1"/>
  <c r="AR1736" i="64" s="1"/>
  <c r="AR1737" i="64" a="1"/>
  <c r="AR1737" i="64" s="1"/>
  <c r="AR1735" i="64" a="1"/>
  <c r="AR1735" i="64" s="1"/>
  <c r="AQ1741" i="64"/>
  <c r="AR365" i="64" a="1"/>
  <c r="AR365" i="64" s="1"/>
  <c r="AR343" i="64" a="1"/>
  <c r="AR343" i="64" s="1"/>
  <c r="AR366" i="64" a="1"/>
  <c r="AR366" i="64" s="1"/>
  <c r="AQ344" i="64"/>
  <c r="AR1920" i="64"/>
  <c r="AR1886" i="64"/>
  <c r="DC2123" i="64"/>
  <c r="DG1086" i="64"/>
  <c r="DH1084" i="64"/>
  <c r="DI2102" i="64"/>
  <c r="DI2104" i="64" s="1"/>
  <c r="AQ1845" i="64"/>
  <c r="AQ1823" i="64"/>
  <c r="AR2178" i="64" a="1"/>
  <c r="AR2178" i="64" s="1"/>
  <c r="AR1824" i="64" a="1"/>
  <c r="AR1824" i="64" s="1"/>
  <c r="AR1844" i="64" a="1"/>
  <c r="AR1844" i="64" s="1"/>
  <c r="CA1539" i="64"/>
  <c r="CB1537" i="64"/>
  <c r="CB1516" i="64"/>
  <c r="CB1518" i="64" s="1"/>
  <c r="CC1494" i="64"/>
  <c r="CC1496" i="64" s="1"/>
  <c r="AN1449" i="64"/>
  <c r="AN1451" i="64" s="1"/>
  <c r="AN1452" i="64" s="1"/>
  <c r="AO1440" i="64"/>
  <c r="AP1438" i="64"/>
  <c r="AP1447" i="64"/>
  <c r="AP1439" i="64"/>
  <c r="AP1448" i="64"/>
  <c r="AR1443" i="64" a="1"/>
  <c r="AR1443" i="64" s="1"/>
  <c r="AR1444" i="64" a="1"/>
  <c r="AR1444" i="64" s="1"/>
  <c r="AR1434" i="64" a="1"/>
  <c r="AR1434" i="64" s="1"/>
  <c r="AR1435" i="64" a="1"/>
  <c r="AR1435" i="64" s="1"/>
  <c r="AQ1431" i="64"/>
  <c r="AQ1430" i="64"/>
  <c r="AR1425" i="64" a="1"/>
  <c r="AR1425" i="64" s="1"/>
  <c r="AR1426" i="64" a="1"/>
  <c r="AR1426" i="64" s="1"/>
  <c r="AQ1866" i="64"/>
  <c r="AR1865" i="64" a="1"/>
  <c r="AR1865" i="64" s="1"/>
  <c r="AR429" i="64" a="1"/>
  <c r="AR429" i="64" s="1"/>
  <c r="AM477" i="64"/>
  <c r="AN476" i="64" a="1"/>
  <c r="AN476" i="64" s="1"/>
  <c r="AS1635" i="64"/>
  <c r="AS1636" i="64" s="1"/>
  <c r="AO827" i="64"/>
  <c r="AP826" i="64"/>
  <c r="AQ1186" i="64"/>
  <c r="AQ943" i="64"/>
  <c r="AQ1346" i="64"/>
  <c r="AQ1323" i="64"/>
  <c r="AQ824" i="64"/>
  <c r="AQ431" i="64"/>
  <c r="AQ320" i="64"/>
  <c r="AQ455" i="64"/>
  <c r="AC1568" i="64"/>
  <c r="AC1569" i="64" s="1"/>
  <c r="AP62" i="64"/>
  <c r="AR424" i="64" a="1"/>
  <c r="AR424" i="64" s="1"/>
  <c r="AR75" i="64" a="1"/>
  <c r="AR75" i="64" s="1"/>
  <c r="AR342" i="64" a="1"/>
  <c r="AR342" i="64" s="1"/>
  <c r="AR55" i="64" a="1"/>
  <c r="AR55" i="64" s="1"/>
  <c r="AR60" i="64" a="1"/>
  <c r="AR60" i="64" s="1"/>
  <c r="AR59" i="64" a="1"/>
  <c r="AR59" i="64" s="1"/>
  <c r="AQ56" i="64"/>
  <c r="AR53" i="64" a="1"/>
  <c r="AR53" i="64" s="1"/>
  <c r="AR54" i="64" a="1"/>
  <c r="AR54" i="64" s="1"/>
  <c r="AR454" i="64" a="1"/>
  <c r="AR454" i="64" s="1"/>
  <c r="AR2075" i="64" a="1"/>
  <c r="AR2075" i="64" s="1"/>
  <c r="AR2152" i="64" a="1"/>
  <c r="AR2152" i="64" s="1"/>
  <c r="AR2126" i="64" a="1"/>
  <c r="AR2126" i="64" s="1"/>
  <c r="AR2101" i="64" a="1"/>
  <c r="AR2101" i="64" s="1"/>
  <c r="AR1322" i="64" a="1"/>
  <c r="AR1322" i="64" s="1"/>
  <c r="AQ1575" i="64" a="1"/>
  <c r="AQ1575" i="64" s="1"/>
  <c r="AR89" i="64" a="1"/>
  <c r="AR89" i="64" s="1"/>
  <c r="AR90" i="64" a="1"/>
  <c r="AR90" i="64" s="1"/>
  <c r="AR91" i="64" a="1"/>
  <c r="AR91" i="64" s="1"/>
  <c r="AR92" i="64" a="1"/>
  <c r="AR92" i="64" s="1"/>
  <c r="AQ93" i="64"/>
  <c r="AR1267" i="64" a="1"/>
  <c r="AR1267" i="64" s="1"/>
  <c r="AR1268" i="64" s="1"/>
  <c r="AR319" i="64" a="1"/>
  <c r="AR319" i="64" s="1"/>
  <c r="BF1472" i="64"/>
  <c r="BF1474" i="64" s="1"/>
  <c r="AR2202" i="64" a="1"/>
  <c r="AR2202" i="64" s="1"/>
  <c r="AR1187" i="64" a="1"/>
  <c r="AR1187" i="64" s="1"/>
  <c r="AR1566" i="64" a="1"/>
  <c r="AR1566" i="64" s="1"/>
  <c r="AR1574" i="64" s="1"/>
  <c r="AR1353" i="64" a="1"/>
  <c r="AR1353" i="64" s="1"/>
  <c r="AR1347" i="64" a="1"/>
  <c r="AR1347" i="64" s="1"/>
  <c r="AR1345" i="64" a="1"/>
  <c r="AR1345" i="64" s="1"/>
  <c r="AR942" i="64" a="1"/>
  <c r="AR942" i="64" s="1"/>
  <c r="AR823" i="64" a="1"/>
  <c r="AR823" i="64" s="1"/>
  <c r="AR554" i="64" a="1"/>
  <c r="AR943" i="64" a="1"/>
  <c r="AR1346" i="64" a="1"/>
  <c r="AS1920" i="64" a="1"/>
  <c r="CH588" i="64" a="1"/>
  <c r="AR320" i="64" a="1"/>
  <c r="AQ826" i="64" a="1"/>
  <c r="CH628" i="64" a="1"/>
  <c r="AR1845" i="64" a="1"/>
  <c r="AR1823" i="64" a="1"/>
  <c r="CH850" i="64" a="1"/>
  <c r="CF853" i="64" a="1"/>
  <c r="AR1430" i="64" a="1"/>
  <c r="AR431" i="64" a="1"/>
  <c r="AS1886" i="64" a="1"/>
  <c r="AR1323" i="64" a="1"/>
  <c r="AR367" i="64" a="1"/>
  <c r="CG852" i="64" a="1"/>
  <c r="AR455" i="64" a="1"/>
  <c r="AR344" i="64" a="1"/>
  <c r="AR1866" i="64" a="1"/>
  <c r="AR1431" i="64" a="1"/>
  <c r="AR1186" i="64" a="1"/>
  <c r="AN477" i="64" a="1"/>
  <c r="AP827" i="64" a="1"/>
  <c r="AR824" i="64" a="1"/>
  <c r="CI48" i="1151" l="1"/>
  <c r="CI63" i="1151"/>
  <c r="CI64" i="1151"/>
  <c r="CI49" i="1151"/>
  <c r="CI65" i="1151"/>
  <c r="CI50" i="1151"/>
  <c r="CG68" i="1151"/>
  <c r="CI47" i="1151"/>
  <c r="CI62" i="1151"/>
  <c r="CH49" i="1151"/>
  <c r="CH64" i="1151"/>
  <c r="CH46" i="1151"/>
  <c r="CH61" i="1151"/>
  <c r="CH47" i="1151"/>
  <c r="CH62" i="1151"/>
  <c r="CH50" i="1151"/>
  <c r="CH65" i="1151"/>
  <c r="CK36" i="1151"/>
  <c r="CH48" i="1151"/>
  <c r="CH63" i="1151"/>
  <c r="CF69" i="1151"/>
  <c r="P15" i="1151"/>
  <c r="CJ32" i="1151"/>
  <c r="CJ33" i="1151"/>
  <c r="CJ31" i="1151"/>
  <c r="CJ34" i="1151"/>
  <c r="CJ35" i="1151"/>
  <c r="CL18" i="1151"/>
  <c r="CI46" i="1151"/>
  <c r="CI61" i="1151"/>
  <c r="M32" i="1151"/>
  <c r="M31" i="1151"/>
  <c r="M35" i="1151"/>
  <c r="M33" i="1151"/>
  <c r="M34" i="1151"/>
  <c r="CF681" i="64"/>
  <c r="CF698" i="64" s="1"/>
  <c r="CH695" i="64"/>
  <c r="CG696" i="64"/>
  <c r="CH693" i="64"/>
  <c r="CH694" i="64"/>
  <c r="CH691" i="64"/>
  <c r="CH692" i="64"/>
  <c r="CI688" i="64" a="1"/>
  <c r="CI688" i="64" s="1"/>
  <c r="CI685" i="64" a="1"/>
  <c r="CI685" i="64" s="1"/>
  <c r="CI684" i="64" a="1"/>
  <c r="CI684" i="64" s="1"/>
  <c r="CI686" i="64" a="1"/>
  <c r="CI686" i="64" s="1"/>
  <c r="CI687" i="64" a="1"/>
  <c r="CI687" i="64" s="1"/>
  <c r="CH676" i="64"/>
  <c r="CG681" i="64"/>
  <c r="CH680" i="64"/>
  <c r="CH678" i="64"/>
  <c r="CH677" i="64"/>
  <c r="CH679" i="64"/>
  <c r="CI672" i="64" a="1"/>
  <c r="CI672" i="64" s="1"/>
  <c r="CI669" i="64" a="1"/>
  <c r="CI669" i="64" s="1"/>
  <c r="CI673" i="64" a="1"/>
  <c r="CI673" i="64" s="1"/>
  <c r="CI653" i="64" a="1"/>
  <c r="CI653" i="64" s="1"/>
  <c r="CI661" i="64" s="1"/>
  <c r="CI654" i="64" a="1"/>
  <c r="CI654" i="64" s="1"/>
  <c r="CI662" i="64" s="1"/>
  <c r="CI670" i="64" a="1"/>
  <c r="CI670" i="64" s="1"/>
  <c r="CI655" i="64" a="1"/>
  <c r="CI655" i="64" s="1"/>
  <c r="CI663" i="64" s="1"/>
  <c r="CI656" i="64" a="1"/>
  <c r="CI656" i="64" s="1"/>
  <c r="CI664" i="64" s="1"/>
  <c r="CI657" i="64" a="1"/>
  <c r="CI657" i="64" s="1"/>
  <c r="CI665" i="64" s="1"/>
  <c r="CI671" i="64" a="1"/>
  <c r="CI671" i="64" s="1"/>
  <c r="CH141" i="64"/>
  <c r="CH143" i="64" s="1"/>
  <c r="CI139" i="64" a="1"/>
  <c r="CI139" i="64" s="1"/>
  <c r="CI138" i="64" s="1"/>
  <c r="CI140" i="64" a="1"/>
  <c r="CI140" i="64" s="1"/>
  <c r="CH850" i="64"/>
  <c r="CH628" i="64"/>
  <c r="CH630" i="64" s="1"/>
  <c r="CF853" i="64"/>
  <c r="CG852" i="64"/>
  <c r="CI262" i="64" a="1"/>
  <c r="CI262" i="64" s="1"/>
  <c r="CI849" i="64" a="1"/>
  <c r="CI849" i="64" s="1"/>
  <c r="CI243" i="64" a="1"/>
  <c r="CI243" i="64" s="1"/>
  <c r="CI629" i="64" a="1"/>
  <c r="CI629" i="64" s="1"/>
  <c r="CI595" i="64" a="1"/>
  <c r="CI595" i="64" s="1"/>
  <c r="CI230" i="64" a="1"/>
  <c r="CI230" i="64" s="1"/>
  <c r="CG592" i="64"/>
  <c r="CH588" i="64"/>
  <c r="CH596" i="64" s="1"/>
  <c r="CI591" i="64" a="1"/>
  <c r="CI591" i="64" s="1"/>
  <c r="CI4" i="64"/>
  <c r="CI587" i="64" a="1"/>
  <c r="CI587" i="64" s="1"/>
  <c r="CJ190" i="64"/>
  <c r="CJ7" i="64"/>
  <c r="CI8" i="64" s="1"/>
  <c r="CH8" i="64"/>
  <c r="CC46" i="861"/>
  <c r="CC87" i="861" s="1"/>
  <c r="CJ1" i="64"/>
  <c r="CK2" i="64"/>
  <c r="CJ3" i="64"/>
  <c r="CI70" i="863" a="1"/>
  <c r="CI70" i="863" s="1"/>
  <c r="CI66" i="863" a="1"/>
  <c r="CI66" i="863" s="1"/>
  <c r="CI68" i="863" a="1"/>
  <c r="CI68" i="863" s="1"/>
  <c r="CI4" i="863"/>
  <c r="CJ22" i="864"/>
  <c r="CJ21" i="864"/>
  <c r="CJ3" i="864"/>
  <c r="CJ4" i="864" s="1"/>
  <c r="CJ1" i="864"/>
  <c r="CJ20" i="864"/>
  <c r="CK2" i="864"/>
  <c r="CK23" i="864" s="1"/>
  <c r="CI24" i="864"/>
  <c r="CI94" i="861" s="1"/>
  <c r="CL1" i="861"/>
  <c r="CL8" i="861"/>
  <c r="CL4" i="861"/>
  <c r="CI57" i="863"/>
  <c r="CH32" i="861"/>
  <c r="CJ55" i="863" a="1"/>
  <c r="CJ55" i="863" s="1"/>
  <c r="CJ56" i="863" a="1"/>
  <c r="CJ56" i="863" s="1"/>
  <c r="CJ54" i="863" a="1"/>
  <c r="CJ54" i="863" s="1"/>
  <c r="CJ53" i="863" a="1"/>
  <c r="CJ53" i="863" s="1"/>
  <c r="CJ52" i="863" a="1"/>
  <c r="CJ52" i="863" s="1"/>
  <c r="CJ39" i="863"/>
  <c r="CJ41" i="863"/>
  <c r="CJ3" i="863"/>
  <c r="CJ1" i="863"/>
  <c r="CJ38" i="863"/>
  <c r="CK2" i="863"/>
  <c r="CK40" i="863" s="1"/>
  <c r="CI43" i="863"/>
  <c r="CI42" i="863"/>
  <c r="CI21" i="863" s="1"/>
  <c r="AS194" i="64"/>
  <c r="AS212" i="64"/>
  <c r="AT208" i="64"/>
  <c r="AT191" i="64"/>
  <c r="AT209" i="64"/>
  <c r="AT192" i="64"/>
  <c r="AT210" i="64"/>
  <c r="AT193" i="64"/>
  <c r="AT211" i="64"/>
  <c r="BW1" i="860"/>
  <c r="BW7" i="860"/>
  <c r="BW3" i="860"/>
  <c r="BW4" i="860" s="1"/>
  <c r="BX2" i="860"/>
  <c r="AR554" i="64"/>
  <c r="AR564" i="64" s="1"/>
  <c r="AQ564" i="64"/>
  <c r="AS558" i="64" a="1"/>
  <c r="AS558" i="64" s="1"/>
  <c r="AS553" i="64" a="1"/>
  <c r="AS553" i="64" s="1"/>
  <c r="AP1751" i="64"/>
  <c r="AQ1749" i="64"/>
  <c r="AR367" i="64"/>
  <c r="AQ1744" i="64" a="1"/>
  <c r="AQ1744" i="64" s="1"/>
  <c r="AQ1750" i="64" s="1"/>
  <c r="AS1732" i="64" a="1"/>
  <c r="AS1732" i="64" s="1"/>
  <c r="AS1733" i="64" a="1"/>
  <c r="AS1733" i="64" s="1"/>
  <c r="AS1734" i="64" a="1"/>
  <c r="AS1734" i="64" s="1"/>
  <c r="AS1735" i="64" a="1"/>
  <c r="AS1735" i="64" s="1"/>
  <c r="AS1736" i="64" a="1"/>
  <c r="AS1736" i="64" s="1"/>
  <c r="AS1737" i="64" a="1"/>
  <c r="AS1737" i="64" s="1"/>
  <c r="AS1738" i="64" a="1"/>
  <c r="AS1738" i="64" s="1"/>
  <c r="AS1739" i="64" a="1"/>
  <c r="AS1739" i="64" s="1"/>
  <c r="AS1740" i="64" a="1"/>
  <c r="AS1740" i="64" s="1"/>
  <c r="AR1741" i="64"/>
  <c r="AS343" i="64" a="1"/>
  <c r="AS343" i="64" s="1"/>
  <c r="AS366" i="64" a="1"/>
  <c r="AS366" i="64" s="1"/>
  <c r="AS365" i="64" a="1"/>
  <c r="AS365" i="64" s="1"/>
  <c r="AR344" i="64"/>
  <c r="AS1920" i="64"/>
  <c r="AS1886" i="64"/>
  <c r="DE2072" i="64"/>
  <c r="DE2149" i="64"/>
  <c r="DE2175" i="64"/>
  <c r="DH1086" i="64"/>
  <c r="DI1084" i="64"/>
  <c r="DJ2102" i="64"/>
  <c r="DJ2104" i="64" s="1"/>
  <c r="AR1845" i="64"/>
  <c r="AR1823" i="64"/>
  <c r="AS2178" i="64" a="1"/>
  <c r="AS2178" i="64" s="1"/>
  <c r="AS1844" i="64" a="1"/>
  <c r="AS1844" i="64" s="1"/>
  <c r="AS1824" i="64" a="1"/>
  <c r="AS1824" i="64" s="1"/>
  <c r="CB1539" i="64"/>
  <c r="CC1537" i="64"/>
  <c r="CC1516" i="64"/>
  <c r="CC1518" i="64" s="1"/>
  <c r="CD1494" i="64"/>
  <c r="CD1496" i="64" s="1"/>
  <c r="AO1449" i="64"/>
  <c r="AO1451" i="64" s="1"/>
  <c r="AO1452" i="64" s="1"/>
  <c r="AP1440" i="64"/>
  <c r="AQ1438" i="64"/>
  <c r="AQ1447" i="64"/>
  <c r="AQ1439" i="64"/>
  <c r="AQ1448" i="64"/>
  <c r="AS1444" i="64" a="1"/>
  <c r="AS1444" i="64" s="1"/>
  <c r="AS1443" i="64" a="1"/>
  <c r="AS1443" i="64" s="1"/>
  <c r="AS1435" i="64" a="1"/>
  <c r="AS1435" i="64" s="1"/>
  <c r="AS1434" i="64" a="1"/>
  <c r="AS1434" i="64" s="1"/>
  <c r="AR1431" i="64"/>
  <c r="AR1430" i="64"/>
  <c r="AS1425" i="64" a="1"/>
  <c r="AS1425" i="64" s="1"/>
  <c r="AS1426" i="64" a="1"/>
  <c r="AS1426" i="64" s="1"/>
  <c r="AR1866" i="64"/>
  <c r="AS1865" i="64" a="1"/>
  <c r="AS1865" i="64" s="1"/>
  <c r="AS429" i="64" a="1"/>
  <c r="AS429" i="64" s="1"/>
  <c r="AN477" i="64"/>
  <c r="AO476" i="64" a="1"/>
  <c r="AO476" i="64" s="1"/>
  <c r="AT1635" i="64"/>
  <c r="AT1636" i="64" s="1"/>
  <c r="AP827" i="64"/>
  <c r="AQ826" i="64"/>
  <c r="AR943" i="64"/>
  <c r="AR1346" i="64"/>
  <c r="AR1186" i="64"/>
  <c r="AR1323" i="64"/>
  <c r="AR824" i="64"/>
  <c r="AR431" i="64"/>
  <c r="AR320" i="64"/>
  <c r="AR455" i="64"/>
  <c r="AD1565" i="64"/>
  <c r="AD1571" i="64" s="1"/>
  <c r="AQ62" i="64"/>
  <c r="AS424" i="64" a="1"/>
  <c r="AS424" i="64" s="1"/>
  <c r="AS75" i="64" a="1"/>
  <c r="AS75" i="64" s="1"/>
  <c r="AS342" i="64" a="1"/>
  <c r="AS342" i="64" s="1"/>
  <c r="AS55" i="64" a="1"/>
  <c r="AS55" i="64" s="1"/>
  <c r="AS60" i="64" a="1"/>
  <c r="AS60" i="64" s="1"/>
  <c r="AS59" i="64" a="1"/>
  <c r="AS59" i="64" s="1"/>
  <c r="AR56" i="64"/>
  <c r="AS54" i="64" a="1"/>
  <c r="AS54" i="64" s="1"/>
  <c r="AS53" i="64" a="1"/>
  <c r="AS53" i="64" s="1"/>
  <c r="AS454" i="64" a="1"/>
  <c r="AS454" i="64" s="1"/>
  <c r="AS2075" i="64" a="1"/>
  <c r="AS2075" i="64" s="1"/>
  <c r="AS2152" i="64" a="1"/>
  <c r="AS2152" i="64" s="1"/>
  <c r="AS2126" i="64" a="1"/>
  <c r="AS2126" i="64" s="1"/>
  <c r="AS2101" i="64" a="1"/>
  <c r="AS2101" i="64" s="1"/>
  <c r="AS1322" i="64" a="1"/>
  <c r="AS1322" i="64" s="1"/>
  <c r="AR1575" i="64" a="1"/>
  <c r="AR1575" i="64" s="1"/>
  <c r="AS89" i="64" a="1"/>
  <c r="AS89" i="64" s="1"/>
  <c r="AS90" i="64" a="1"/>
  <c r="AS90" i="64" s="1"/>
  <c r="AS91" i="64" a="1"/>
  <c r="AS91" i="64" s="1"/>
  <c r="AS92" i="64" a="1"/>
  <c r="AS92" i="64" s="1"/>
  <c r="AR93" i="64"/>
  <c r="AS1267" i="64" a="1"/>
  <c r="AS1267" i="64" s="1"/>
  <c r="AS1268" i="64" s="1"/>
  <c r="AS319" i="64" a="1"/>
  <c r="AS319" i="64" s="1"/>
  <c r="BG1472" i="64"/>
  <c r="BG1474" i="64" s="1"/>
  <c r="AS2202" i="64" a="1"/>
  <c r="AS2202" i="64" s="1"/>
  <c r="AS1187" i="64" a="1"/>
  <c r="AS1187" i="64" s="1"/>
  <c r="AS1566" i="64" a="1"/>
  <c r="AS1566" i="64" s="1"/>
  <c r="AS1574" i="64" s="1"/>
  <c r="AS1347" i="64" a="1"/>
  <c r="AS1347" i="64" s="1"/>
  <c r="AS1353" i="64" a="1"/>
  <c r="AS1353" i="64" s="1"/>
  <c r="AS1345" i="64" a="1"/>
  <c r="AS1345" i="64" s="1"/>
  <c r="AS942" i="64" a="1"/>
  <c r="AS942" i="64" s="1"/>
  <c r="AS823" i="64" a="1"/>
  <c r="AS823" i="64" s="1"/>
  <c r="AS1845" i="64" a="1"/>
  <c r="AR826" i="64" a="1"/>
  <c r="CI850" i="64" a="1"/>
  <c r="AS344" i="64" a="1"/>
  <c r="AO477" i="64" a="1"/>
  <c r="AS1866" i="64" a="1"/>
  <c r="AS367" i="64" a="1"/>
  <c r="AS1346" i="64" a="1"/>
  <c r="CG853" i="64" a="1"/>
  <c r="AQ827" i="64" a="1"/>
  <c r="CH852" i="64" a="1"/>
  <c r="CI628" i="64" a="1"/>
  <c r="AT1920" i="64" a="1"/>
  <c r="CI588" i="64" a="1"/>
  <c r="AS1323" i="64" a="1"/>
  <c r="AS1823" i="64" a="1"/>
  <c r="AT1886" i="64" a="1"/>
  <c r="AS1431" i="64" a="1"/>
  <c r="AS455" i="64" a="1"/>
  <c r="AS943" i="64" a="1"/>
  <c r="AS824" i="64" a="1"/>
  <c r="AS554" i="64" a="1"/>
  <c r="AS431" i="64" a="1"/>
  <c r="AS320" i="64" a="1"/>
  <c r="AS1430" i="64" a="1"/>
  <c r="AS1186" i="64" a="1"/>
  <c r="CI66" i="1151" l="1"/>
  <c r="CI22" i="861" s="1"/>
  <c r="CI51" i="1151"/>
  <c r="CI17" i="861" s="1"/>
  <c r="CM20" i="1151"/>
  <c r="CM36" i="1151" s="1"/>
  <c r="CL20" i="1151"/>
  <c r="P18" i="1151"/>
  <c r="CK31" i="1151"/>
  <c r="CK32" i="1151"/>
  <c r="CK34" i="1151"/>
  <c r="CK35" i="1151"/>
  <c r="CK33" i="1151"/>
  <c r="CG69" i="1151"/>
  <c r="CJ50" i="1151"/>
  <c r="CJ65" i="1151"/>
  <c r="CJ49" i="1151"/>
  <c r="CJ64" i="1151"/>
  <c r="CJ46" i="1151"/>
  <c r="CJ61" i="1151"/>
  <c r="CJ48" i="1151"/>
  <c r="CJ63" i="1151"/>
  <c r="CJ62" i="1151"/>
  <c r="CJ47" i="1151"/>
  <c r="CH66" i="1151"/>
  <c r="CH22" i="861" s="1"/>
  <c r="CH51" i="1151"/>
  <c r="CH17" i="861" s="1"/>
  <c r="M64" i="1151"/>
  <c r="M49" i="1151"/>
  <c r="M63" i="1151"/>
  <c r="M48" i="1151"/>
  <c r="M46" i="1151"/>
  <c r="M61" i="1151"/>
  <c r="CF699" i="64"/>
  <c r="CG698" i="64"/>
  <c r="CG699" i="64" s="1"/>
  <c r="CI695" i="64"/>
  <c r="CI694" i="64"/>
  <c r="CH696" i="64"/>
  <c r="CI693" i="64"/>
  <c r="CI692" i="64"/>
  <c r="CI691" i="64"/>
  <c r="CJ688" i="64" a="1"/>
  <c r="CJ688" i="64" s="1"/>
  <c r="CJ685" i="64" a="1"/>
  <c r="CJ685" i="64" s="1"/>
  <c r="CJ684" i="64" a="1"/>
  <c r="CJ684" i="64" s="1"/>
  <c r="CJ686" i="64" a="1"/>
  <c r="CJ686" i="64" s="1"/>
  <c r="CJ687" i="64" a="1"/>
  <c r="CJ687" i="64" s="1"/>
  <c r="CH681" i="64"/>
  <c r="CI679" i="64"/>
  <c r="CI680" i="64"/>
  <c r="CI677" i="64"/>
  <c r="CI676" i="64"/>
  <c r="CI678" i="64"/>
  <c r="CJ672" i="64" a="1"/>
  <c r="CJ672" i="64" s="1"/>
  <c r="CJ673" i="64" a="1"/>
  <c r="CJ673" i="64" s="1"/>
  <c r="CJ653" i="64" a="1"/>
  <c r="CJ653" i="64" s="1"/>
  <c r="CJ661" i="64" s="1"/>
  <c r="CJ654" i="64" a="1"/>
  <c r="CJ654" i="64" s="1"/>
  <c r="CJ662" i="64" s="1"/>
  <c r="CJ670" i="64" a="1"/>
  <c r="CJ670" i="64" s="1"/>
  <c r="CJ655" i="64" a="1"/>
  <c r="CJ655" i="64" s="1"/>
  <c r="CJ663" i="64" s="1"/>
  <c r="CJ656" i="64" a="1"/>
  <c r="CJ656" i="64" s="1"/>
  <c r="CJ664" i="64" s="1"/>
  <c r="CJ669" i="64" a="1"/>
  <c r="CJ669" i="64" s="1"/>
  <c r="CJ657" i="64" a="1"/>
  <c r="CJ657" i="64" s="1"/>
  <c r="CJ665" i="64" s="1"/>
  <c r="CJ671" i="64" a="1"/>
  <c r="CJ671" i="64" s="1"/>
  <c r="CJ139" i="64" a="1"/>
  <c r="CJ139" i="64" s="1"/>
  <c r="CJ138" i="64" s="1"/>
  <c r="CJ140" i="64" a="1"/>
  <c r="CJ140" i="64" s="1"/>
  <c r="CI141" i="64"/>
  <c r="CI143" i="64" s="1"/>
  <c r="CI850" i="64"/>
  <c r="CI628" i="64"/>
  <c r="CI630" i="64" s="1"/>
  <c r="CG853" i="64"/>
  <c r="CH852" i="64"/>
  <c r="CJ262" i="64" a="1"/>
  <c r="CJ262" i="64" s="1"/>
  <c r="CJ849" i="64" a="1"/>
  <c r="CJ849" i="64" s="1"/>
  <c r="CJ243" i="64" a="1"/>
  <c r="CJ243" i="64" s="1"/>
  <c r="CJ629" i="64" a="1"/>
  <c r="CJ629" i="64" s="1"/>
  <c r="CJ595" i="64" a="1"/>
  <c r="CJ595" i="64" s="1"/>
  <c r="CJ230" i="64" a="1"/>
  <c r="CJ230" i="64" s="1"/>
  <c r="CH592" i="64"/>
  <c r="CI588" i="64"/>
  <c r="CI596" i="64" s="1"/>
  <c r="CJ591" i="64" a="1"/>
  <c r="CJ591" i="64" s="1"/>
  <c r="CJ4" i="64"/>
  <c r="CJ587" i="64" a="1"/>
  <c r="CJ587" i="64" s="1"/>
  <c r="K35" i="861"/>
  <c r="N35" i="861"/>
  <c r="O35" i="861"/>
  <c r="M35" i="861"/>
  <c r="L35" i="861"/>
  <c r="P35" i="861"/>
  <c r="CK190" i="64"/>
  <c r="CK7" i="64"/>
  <c r="CJ8" i="64" s="1"/>
  <c r="CD46" i="861"/>
  <c r="CD87" i="861" s="1"/>
  <c r="CK1" i="64"/>
  <c r="CL2" i="64"/>
  <c r="CK3" i="64"/>
  <c r="CI32" i="861"/>
  <c r="CL5" i="861"/>
  <c r="M49" i="861"/>
  <c r="M46" i="861"/>
  <c r="M87" i="861" s="1"/>
  <c r="K49" i="861"/>
  <c r="K26" i="861"/>
  <c r="P26" i="861"/>
  <c r="O46" i="861"/>
  <c r="O87" i="861" s="1"/>
  <c r="M26" i="861"/>
  <c r="N49" i="861"/>
  <c r="L46" i="861"/>
  <c r="L87" i="861" s="1"/>
  <c r="L32" i="861"/>
  <c r="L26" i="861"/>
  <c r="K46" i="861"/>
  <c r="K87" i="861" s="1"/>
  <c r="N32" i="861"/>
  <c r="P49" i="861"/>
  <c r="N46" i="861"/>
  <c r="N87" i="861" s="1"/>
  <c r="O32" i="861"/>
  <c r="K43" i="861"/>
  <c r="N26" i="861"/>
  <c r="K32" i="861"/>
  <c r="O49" i="861"/>
  <c r="K95" i="861"/>
  <c r="L49" i="861"/>
  <c r="O26" i="861"/>
  <c r="CJ57" i="863"/>
  <c r="CK56" i="863" a="1"/>
  <c r="CK56" i="863" s="1"/>
  <c r="CK53" i="863" a="1"/>
  <c r="CK53" i="863" s="1"/>
  <c r="CK52" i="863" a="1"/>
  <c r="CK52" i="863" s="1"/>
  <c r="CK55" i="863" a="1"/>
  <c r="CK55" i="863" s="1"/>
  <c r="CK54" i="863" a="1"/>
  <c r="CK54" i="863" s="1"/>
  <c r="CK41" i="863"/>
  <c r="CK39" i="863"/>
  <c r="CK38" i="863"/>
  <c r="CL2" i="863"/>
  <c r="CL40" i="863" s="1"/>
  <c r="CK3" i="863"/>
  <c r="CK1" i="863"/>
  <c r="CK22" i="864"/>
  <c r="CK21" i="864"/>
  <c r="CK20" i="864"/>
  <c r="CK1" i="864"/>
  <c r="CL2" i="864"/>
  <c r="CL23" i="864" s="1"/>
  <c r="CK3" i="864"/>
  <c r="CK4" i="864" s="1"/>
  <c r="CJ43" i="863"/>
  <c r="CJ42" i="863"/>
  <c r="CJ21" i="863" s="1"/>
  <c r="CJ24" i="864"/>
  <c r="CJ94" i="861" s="1"/>
  <c r="CJ68" i="863" a="1"/>
  <c r="CJ68" i="863" s="1"/>
  <c r="CJ66" i="863" a="1"/>
  <c r="CJ66" i="863" s="1"/>
  <c r="CJ70" i="863" a="1"/>
  <c r="CJ70" i="863" s="1"/>
  <c r="CJ4" i="863"/>
  <c r="AT212" i="64"/>
  <c r="AU208" i="64"/>
  <c r="AU191" i="64"/>
  <c r="AU209" i="64"/>
  <c r="AU192" i="64"/>
  <c r="AU210" i="64"/>
  <c r="AU211" i="64"/>
  <c r="AU193" i="64"/>
  <c r="AT194" i="64"/>
  <c r="BX7" i="860"/>
  <c r="BX3" i="860"/>
  <c r="BX4" i="860" s="1"/>
  <c r="BY2" i="860"/>
  <c r="BX1" i="860"/>
  <c r="AS554" i="64"/>
  <c r="AS564" i="64" s="1"/>
  <c r="AQ1751" i="64"/>
  <c r="AT558" i="64" a="1"/>
  <c r="AT558" i="64" s="1"/>
  <c r="AT553" i="64" a="1"/>
  <c r="AT553" i="64" s="1"/>
  <c r="AR1749" i="64"/>
  <c r="AR1744" i="64" a="1"/>
  <c r="AR1744" i="64" s="1"/>
  <c r="AR1750" i="64" s="1"/>
  <c r="AS367" i="64"/>
  <c r="AT1732" i="64" a="1"/>
  <c r="AT1732" i="64" s="1"/>
  <c r="AT1733" i="64" a="1"/>
  <c r="AT1733" i="64" s="1"/>
  <c r="AT1734" i="64" a="1"/>
  <c r="AT1734" i="64" s="1"/>
  <c r="AT1735" i="64" a="1"/>
  <c r="AT1735" i="64" s="1"/>
  <c r="AT1738" i="64" a="1"/>
  <c r="AT1738" i="64" s="1"/>
  <c r="AT1736" i="64" a="1"/>
  <c r="AT1736" i="64" s="1"/>
  <c r="AT1739" i="64" a="1"/>
  <c r="AT1739" i="64" s="1"/>
  <c r="AT1740" i="64" a="1"/>
  <c r="AT1740" i="64" s="1"/>
  <c r="AT1737" i="64" a="1"/>
  <c r="AT1737" i="64" s="1"/>
  <c r="AS1741" i="64"/>
  <c r="AS1744" i="64" s="1" a="1"/>
  <c r="AS1744" i="64" s="1"/>
  <c r="AT366" i="64" a="1"/>
  <c r="AT366" i="64" s="1"/>
  <c r="AT343" i="64" a="1"/>
  <c r="AT343" i="64" s="1"/>
  <c r="AT365" i="64" a="1"/>
  <c r="AT365" i="64" s="1"/>
  <c r="AS344" i="64"/>
  <c r="AT1920" i="64"/>
  <c r="AT1886" i="64"/>
  <c r="DD2123" i="64"/>
  <c r="DI1086" i="64"/>
  <c r="DJ1084" i="64"/>
  <c r="DK2102" i="64"/>
  <c r="DK2104" i="64" s="1"/>
  <c r="AS1823" i="64"/>
  <c r="AS1845" i="64"/>
  <c r="AT2178" i="64" a="1"/>
  <c r="AT2178" i="64" s="1"/>
  <c r="AT1824" i="64" a="1"/>
  <c r="AT1824" i="64" s="1"/>
  <c r="AT1844" i="64" a="1"/>
  <c r="AT1844" i="64" s="1"/>
  <c r="CC1539" i="64"/>
  <c r="CD1537" i="64"/>
  <c r="CD1516" i="64"/>
  <c r="CD1518" i="64" s="1"/>
  <c r="CE1494" i="64"/>
  <c r="CE1496" i="64" s="1"/>
  <c r="AP1449" i="64"/>
  <c r="AP1451" i="64" s="1"/>
  <c r="AP1452" i="64" s="1"/>
  <c r="AQ1440" i="64"/>
  <c r="AR1438" i="64"/>
  <c r="AR1447" i="64"/>
  <c r="AR1439" i="64"/>
  <c r="AR1448" i="64"/>
  <c r="AT1444" i="64" a="1"/>
  <c r="AT1444" i="64" s="1"/>
  <c r="AT1443" i="64" a="1"/>
  <c r="AT1443" i="64" s="1"/>
  <c r="AT1434" i="64" a="1"/>
  <c r="AT1434" i="64" s="1"/>
  <c r="AT1435" i="64" a="1"/>
  <c r="AT1435" i="64" s="1"/>
  <c r="AS1431" i="64"/>
  <c r="AS1430" i="64"/>
  <c r="AT1425" i="64" a="1"/>
  <c r="AT1425" i="64" s="1"/>
  <c r="AT1426" i="64" a="1"/>
  <c r="AT1426" i="64" s="1"/>
  <c r="AS1866" i="64"/>
  <c r="AT1865" i="64" a="1"/>
  <c r="AT1865" i="64" s="1"/>
  <c r="AT429" i="64" a="1"/>
  <c r="AT429" i="64" s="1"/>
  <c r="AO477" i="64"/>
  <c r="AU1635" i="64"/>
  <c r="AU1636" i="64" s="1"/>
  <c r="AP476" i="64" a="1"/>
  <c r="AP476" i="64" s="1"/>
  <c r="AQ827" i="64"/>
  <c r="AR826" i="64"/>
  <c r="AS1346" i="64"/>
  <c r="AS1186" i="64"/>
  <c r="AS943" i="64"/>
  <c r="AS1323" i="64"/>
  <c r="AS824" i="64"/>
  <c r="AS320" i="64"/>
  <c r="AS455" i="64"/>
  <c r="AS431" i="64"/>
  <c r="AD1568" i="64"/>
  <c r="AD1569" i="64" s="1"/>
  <c r="AR62" i="64"/>
  <c r="AT424" i="64" a="1"/>
  <c r="AT424" i="64" s="1"/>
  <c r="AT75" i="64" a="1"/>
  <c r="AT75" i="64" s="1"/>
  <c r="AT342" i="64" a="1"/>
  <c r="AT342" i="64" s="1"/>
  <c r="AT55" i="64" a="1"/>
  <c r="AT55" i="64" s="1"/>
  <c r="AT60" i="64" a="1"/>
  <c r="AT60" i="64" s="1"/>
  <c r="AT59" i="64" a="1"/>
  <c r="AT59" i="64" s="1"/>
  <c r="AS56" i="64"/>
  <c r="AT54" i="64" a="1"/>
  <c r="AT54" i="64" s="1"/>
  <c r="AT53" i="64" a="1"/>
  <c r="AT53" i="64" s="1"/>
  <c r="AT454" i="64" a="1"/>
  <c r="AT454" i="64" s="1"/>
  <c r="AT2075" i="64" a="1"/>
  <c r="AT2075" i="64" s="1"/>
  <c r="AT2152" i="64" a="1"/>
  <c r="AT2152" i="64" s="1"/>
  <c r="AT2126" i="64" a="1"/>
  <c r="AT2126" i="64" s="1"/>
  <c r="AT2101" i="64" a="1"/>
  <c r="AT2101" i="64" s="1"/>
  <c r="AT1322" i="64" a="1"/>
  <c r="AT1322" i="64" s="1"/>
  <c r="AS1575" i="64" a="1"/>
  <c r="AS1575" i="64" s="1"/>
  <c r="AT91" i="64" a="1"/>
  <c r="AT91" i="64" s="1"/>
  <c r="AT89" i="64" a="1"/>
  <c r="AT89" i="64" s="1"/>
  <c r="AT90" i="64" a="1"/>
  <c r="AT90" i="64" s="1"/>
  <c r="AT92" i="64" a="1"/>
  <c r="AT92" i="64" s="1"/>
  <c r="AS93" i="64"/>
  <c r="AT1267" i="64" a="1"/>
  <c r="AT1267" i="64" s="1"/>
  <c r="AT1268" i="64" s="1"/>
  <c r="AT319" i="64" a="1"/>
  <c r="AT319" i="64" s="1"/>
  <c r="BH1472" i="64"/>
  <c r="BH1474" i="64" s="1"/>
  <c r="AT2202" i="64" a="1"/>
  <c r="AT2202" i="64" s="1"/>
  <c r="AT1187" i="64" a="1"/>
  <c r="AT1187" i="64" s="1"/>
  <c r="AT1566" i="64" a="1"/>
  <c r="AT1566" i="64" s="1"/>
  <c r="AT1574" i="64" s="1"/>
  <c r="AT1347" i="64" a="1"/>
  <c r="AT1347" i="64" s="1"/>
  <c r="AT1353" i="64" a="1"/>
  <c r="AT1353" i="64" s="1"/>
  <c r="AT1345" i="64" a="1"/>
  <c r="AT1345" i="64" s="1"/>
  <c r="AT942" i="64" a="1"/>
  <c r="AT942" i="64" s="1"/>
  <c r="AT823" i="64" a="1"/>
  <c r="AT823" i="64" s="1"/>
  <c r="AT1431" i="64" a="1"/>
  <c r="CJ588" i="64" a="1"/>
  <c r="AT455" i="64" a="1"/>
  <c r="CI852" i="64" a="1"/>
  <c r="AT431" i="64" a="1"/>
  <c r="AT943" i="64" a="1"/>
  <c r="CJ850" i="64" a="1"/>
  <c r="AT344" i="64" a="1"/>
  <c r="CJ628" i="64" a="1"/>
  <c r="AT1346" i="64" a="1"/>
  <c r="AT1430" i="64" a="1"/>
  <c r="AT1845" i="64" a="1"/>
  <c r="AU1920" i="64" a="1"/>
  <c r="AT1323" i="64" a="1"/>
  <c r="AT554" i="64" a="1"/>
  <c r="AT1866" i="64" a="1"/>
  <c r="AU1886" i="64" a="1"/>
  <c r="AT367" i="64" a="1"/>
  <c r="AS826" i="64" a="1"/>
  <c r="AT1823" i="64" a="1"/>
  <c r="AT824" i="64" a="1"/>
  <c r="AT320" i="64" a="1"/>
  <c r="AT1186" i="64" a="1"/>
  <c r="AR827" i="64" a="1"/>
  <c r="CH853" i="64" a="1"/>
  <c r="AP477" i="64" a="1"/>
  <c r="CK63" i="1151" l="1"/>
  <c r="CK48" i="1151"/>
  <c r="CK65" i="1151"/>
  <c r="CK50" i="1151"/>
  <c r="CK49" i="1151"/>
  <c r="CK64" i="1151"/>
  <c r="CK47" i="1151"/>
  <c r="CK62" i="1151"/>
  <c r="CJ66" i="1151"/>
  <c r="CJ22" i="861" s="1"/>
  <c r="CJ51" i="1151"/>
  <c r="CJ17" i="861" s="1"/>
  <c r="CK46" i="1151"/>
  <c r="CK61" i="1151"/>
  <c r="CL36" i="1151"/>
  <c r="P20" i="1151"/>
  <c r="CM34" i="1151"/>
  <c r="CM33" i="1151"/>
  <c r="CM35" i="1151"/>
  <c r="CM31" i="1151"/>
  <c r="CM32" i="1151"/>
  <c r="CH68" i="1151"/>
  <c r="CI68" i="1151"/>
  <c r="M51" i="1151"/>
  <c r="M17" i="861" s="1"/>
  <c r="CH698" i="64"/>
  <c r="CH699" i="64" s="1"/>
  <c r="CJ695" i="64"/>
  <c r="CI696" i="64"/>
  <c r="CJ693" i="64"/>
  <c r="CJ692" i="64"/>
  <c r="CJ691" i="64"/>
  <c r="CK685" i="64" a="1"/>
  <c r="CK685" i="64" s="1"/>
  <c r="CK688" i="64" a="1"/>
  <c r="CK688" i="64" s="1"/>
  <c r="CK684" i="64" a="1"/>
  <c r="CK684" i="64" s="1"/>
  <c r="CK687" i="64" a="1"/>
  <c r="CK687" i="64" s="1"/>
  <c r="CK686" i="64" a="1"/>
  <c r="CK686" i="64" s="1"/>
  <c r="CJ694" i="64"/>
  <c r="CI681" i="64"/>
  <c r="CJ680" i="64"/>
  <c r="CJ679" i="64"/>
  <c r="CJ678" i="64"/>
  <c r="CJ677" i="64"/>
  <c r="CJ676" i="64"/>
  <c r="CK672" i="64" a="1"/>
  <c r="CK672" i="64" s="1"/>
  <c r="CK673" i="64" a="1"/>
  <c r="CK673" i="64" s="1"/>
  <c r="CK671" i="64" a="1"/>
  <c r="CK671" i="64" s="1"/>
  <c r="CK653" i="64" a="1"/>
  <c r="CK653" i="64" s="1"/>
  <c r="CK661" i="64" s="1"/>
  <c r="CK654" i="64" a="1"/>
  <c r="CK654" i="64" s="1"/>
  <c r="CK670" i="64" a="1"/>
  <c r="CK670" i="64" s="1"/>
  <c r="CK655" i="64" a="1"/>
  <c r="CK655" i="64" s="1"/>
  <c r="CK663" i="64" s="1"/>
  <c r="CK656" i="64" a="1"/>
  <c r="CK656" i="64" s="1"/>
  <c r="CK669" i="64" a="1"/>
  <c r="CK669" i="64" s="1"/>
  <c r="CK657" i="64" a="1"/>
  <c r="CK657" i="64" s="1"/>
  <c r="CK665" i="64" s="1"/>
  <c r="CJ141" i="64"/>
  <c r="CJ143" i="64" s="1"/>
  <c r="CK139" i="64" a="1"/>
  <c r="CK139" i="64" s="1"/>
  <c r="CK138" i="64" s="1"/>
  <c r="CK140" i="64" a="1"/>
  <c r="CK140" i="64" s="1"/>
  <c r="CJ850" i="64"/>
  <c r="CJ628" i="64"/>
  <c r="CJ630" i="64" s="1"/>
  <c r="CH853" i="64"/>
  <c r="CI852" i="64"/>
  <c r="CK262" i="64" a="1"/>
  <c r="CK262" i="64" s="1"/>
  <c r="CK849" i="64" a="1"/>
  <c r="CK849" i="64" s="1"/>
  <c r="CK243" i="64" a="1"/>
  <c r="CK243" i="64" s="1"/>
  <c r="CK629" i="64" a="1"/>
  <c r="CK629" i="64" s="1"/>
  <c r="CK595" i="64" a="1"/>
  <c r="CK595" i="64" s="1"/>
  <c r="CK230" i="64" a="1"/>
  <c r="CK230" i="64" s="1"/>
  <c r="CI592" i="64"/>
  <c r="CJ588" i="64"/>
  <c r="CJ596" i="64" s="1"/>
  <c r="CK591" i="64" a="1"/>
  <c r="CK591" i="64" s="1"/>
  <c r="CK4" i="64"/>
  <c r="CK587" i="64" a="1"/>
  <c r="CK587" i="64" s="1"/>
  <c r="CL190" i="64"/>
  <c r="CL7" i="64"/>
  <c r="CL8" i="64" s="1"/>
  <c r="CE46" i="861"/>
  <c r="CE87" i="861" s="1"/>
  <c r="CL1" i="64"/>
  <c r="CL3" i="64"/>
  <c r="CK24" i="864"/>
  <c r="CK94" i="861" s="1"/>
  <c r="CL56" i="863" a="1"/>
  <c r="CL56" i="863" s="1"/>
  <c r="CL54" i="863" a="1"/>
  <c r="CL54" i="863" s="1"/>
  <c r="CL55" i="863" a="1"/>
  <c r="CL55" i="863" s="1"/>
  <c r="CL38" i="863"/>
  <c r="CL53" i="863" a="1"/>
  <c r="CL53" i="863" s="1"/>
  <c r="CL52" i="863" a="1"/>
  <c r="CL52" i="863" s="1"/>
  <c r="CL39" i="863"/>
  <c r="CL41" i="863"/>
  <c r="CL3" i="863"/>
  <c r="CL1" i="863"/>
  <c r="K70" i="861"/>
  <c r="CK42" i="863"/>
  <c r="CK21" i="863" s="1"/>
  <c r="CK43" i="863"/>
  <c r="CJ32" i="861"/>
  <c r="CK68" i="863" a="1"/>
  <c r="CK68" i="863" s="1"/>
  <c r="CK66" i="863" a="1"/>
  <c r="CK66" i="863" s="1"/>
  <c r="CK70" i="863" a="1"/>
  <c r="CK70" i="863" s="1"/>
  <c r="CK4" i="863"/>
  <c r="CL22" i="864"/>
  <c r="CL21" i="864"/>
  <c r="CL20" i="864"/>
  <c r="CL3" i="864"/>
  <c r="CL1" i="864"/>
  <c r="CK57" i="863"/>
  <c r="AU212" i="64"/>
  <c r="AV208" i="64"/>
  <c r="AV209" i="64"/>
  <c r="AV191" i="64"/>
  <c r="AV192" i="64"/>
  <c r="AV210" i="64"/>
  <c r="AV211" i="64"/>
  <c r="AV193" i="64"/>
  <c r="AU194" i="64"/>
  <c r="BY7" i="860"/>
  <c r="BY3" i="860"/>
  <c r="BY4" i="860" s="1"/>
  <c r="BZ2" i="860"/>
  <c r="BY1" i="860"/>
  <c r="AT554" i="64"/>
  <c r="AU558" i="64" a="1"/>
  <c r="AU558" i="64" s="1"/>
  <c r="AU553" i="64" a="1"/>
  <c r="AU553" i="64" s="1"/>
  <c r="AR1751" i="64"/>
  <c r="AS1750" i="64"/>
  <c r="AT367" i="64"/>
  <c r="AU1732" i="64" a="1"/>
  <c r="AU1732" i="64" s="1"/>
  <c r="AU1733" i="64" a="1"/>
  <c r="AU1733" i="64" s="1"/>
  <c r="AU1734" i="64" a="1"/>
  <c r="AU1734" i="64" s="1"/>
  <c r="AU1738" i="64" a="1"/>
  <c r="AU1738" i="64" s="1"/>
  <c r="AU1736" i="64" a="1"/>
  <c r="AU1736" i="64" s="1"/>
  <c r="AU1739" i="64" a="1"/>
  <c r="AU1739" i="64" s="1"/>
  <c r="AU1740" i="64" a="1"/>
  <c r="AU1740" i="64" s="1"/>
  <c r="AU1737" i="64" a="1"/>
  <c r="AU1737" i="64" s="1"/>
  <c r="AU1735" i="64" a="1"/>
  <c r="AU1735" i="64" s="1"/>
  <c r="AS1749" i="64"/>
  <c r="AT1741" i="64"/>
  <c r="AU343" i="64" a="1"/>
  <c r="AU343" i="64" s="1"/>
  <c r="AU366" i="64" a="1"/>
  <c r="AU366" i="64" s="1"/>
  <c r="AU365" i="64" a="1"/>
  <c r="AU365" i="64" s="1"/>
  <c r="AT344" i="64"/>
  <c r="AU1886" i="64"/>
  <c r="AU1920" i="64"/>
  <c r="DF2149" i="64"/>
  <c r="DF2175" i="64"/>
  <c r="DF2072" i="64"/>
  <c r="DJ1086" i="64"/>
  <c r="DK1084" i="64"/>
  <c r="DL2102" i="64"/>
  <c r="DL2104" i="64" s="1"/>
  <c r="AT1845" i="64"/>
  <c r="AT1823" i="64"/>
  <c r="AU2178" i="64" a="1"/>
  <c r="AU2178" i="64" s="1"/>
  <c r="AU1824" i="64" a="1"/>
  <c r="AU1824" i="64" s="1"/>
  <c r="AU1844" i="64" a="1"/>
  <c r="AU1844" i="64" s="1"/>
  <c r="CE1537" i="64"/>
  <c r="CD1539" i="64"/>
  <c r="CE1516" i="64"/>
  <c r="CE1518" i="64" s="1"/>
  <c r="CF1494" i="64"/>
  <c r="CF1496" i="64" s="1"/>
  <c r="AR1440" i="64"/>
  <c r="AQ1449" i="64"/>
  <c r="AQ1451" i="64" s="1"/>
  <c r="AR1449" i="64"/>
  <c r="AS1439" i="64"/>
  <c r="AS1448" i="64"/>
  <c r="AS1438" i="64"/>
  <c r="AS1447" i="64"/>
  <c r="AU1444" i="64" a="1"/>
  <c r="AU1444" i="64" s="1"/>
  <c r="AU1443" i="64" a="1"/>
  <c r="AU1443" i="64" s="1"/>
  <c r="AU1435" i="64" a="1"/>
  <c r="AU1435" i="64" s="1"/>
  <c r="AU1434" i="64" a="1"/>
  <c r="AU1434" i="64" s="1"/>
  <c r="AT1431" i="64"/>
  <c r="AT1430" i="64"/>
  <c r="AU1425" i="64" a="1"/>
  <c r="AU1425" i="64" s="1"/>
  <c r="AU1426" i="64" a="1"/>
  <c r="AU1426" i="64" s="1"/>
  <c r="AT1866" i="64"/>
  <c r="AU1865" i="64" a="1"/>
  <c r="AU1865" i="64" s="1"/>
  <c r="AU429" i="64" a="1"/>
  <c r="AU429" i="64" s="1"/>
  <c r="AP477" i="64"/>
  <c r="AQ476" i="64" a="1"/>
  <c r="AQ476" i="64" s="1"/>
  <c r="AV1635" i="64"/>
  <c r="AV1636" i="64" s="1"/>
  <c r="AR827" i="64"/>
  <c r="AS826" i="64"/>
  <c r="AT1186" i="64"/>
  <c r="AT943" i="64"/>
  <c r="AT1346" i="64"/>
  <c r="AT1323" i="64"/>
  <c r="AT824" i="64"/>
  <c r="AT320" i="64"/>
  <c r="AT455" i="64"/>
  <c r="AT431" i="64"/>
  <c r="AE1565" i="64"/>
  <c r="AE1571" i="64" s="1"/>
  <c r="AS62" i="64"/>
  <c r="AU424" i="64" a="1"/>
  <c r="AU424" i="64" s="1"/>
  <c r="AU75" i="64" a="1"/>
  <c r="AU75" i="64" s="1"/>
  <c r="AU342" i="64" a="1"/>
  <c r="AU342" i="64" s="1"/>
  <c r="AU55" i="64" a="1"/>
  <c r="AU55" i="64" s="1"/>
  <c r="AU60" i="64" a="1"/>
  <c r="AU60" i="64" s="1"/>
  <c r="AU59" i="64" a="1"/>
  <c r="AU59" i="64" s="1"/>
  <c r="AT56" i="64"/>
  <c r="AU53" i="64" a="1"/>
  <c r="AU53" i="64" s="1"/>
  <c r="AU54" i="64" a="1"/>
  <c r="AU54" i="64" s="1"/>
  <c r="AU454" i="64" a="1"/>
  <c r="AU454" i="64" s="1"/>
  <c r="AU2075" i="64" a="1"/>
  <c r="AU2075" i="64" s="1"/>
  <c r="AU2152" i="64" a="1"/>
  <c r="AU2152" i="64" s="1"/>
  <c r="AU2126" i="64" a="1"/>
  <c r="AU2126" i="64" s="1"/>
  <c r="AU2101" i="64" a="1"/>
  <c r="AU2101" i="64" s="1"/>
  <c r="AU1322" i="64" a="1"/>
  <c r="AU1322" i="64" s="1"/>
  <c r="AT1575" i="64" a="1"/>
  <c r="AT1575" i="64" s="1"/>
  <c r="AT93" i="64"/>
  <c r="AU90" i="64" a="1"/>
  <c r="AU90" i="64" s="1"/>
  <c r="AU91" i="64" a="1"/>
  <c r="AU91" i="64" s="1"/>
  <c r="AU92" i="64" a="1"/>
  <c r="AU92" i="64" s="1"/>
  <c r="AU89" i="64" a="1"/>
  <c r="AU89" i="64" s="1"/>
  <c r="AU1267" i="64" a="1"/>
  <c r="AU1267" i="64" s="1"/>
  <c r="AU1268" i="64" s="1"/>
  <c r="AU319" i="64" a="1"/>
  <c r="AU319" i="64" s="1"/>
  <c r="BI1472" i="64"/>
  <c r="BI1474" i="64" s="1"/>
  <c r="AU2202" i="64" a="1"/>
  <c r="AU2202" i="64" s="1"/>
  <c r="AU1187" i="64" a="1"/>
  <c r="AU1187" i="64" s="1"/>
  <c r="AU1566" i="64" a="1"/>
  <c r="AU1566" i="64" s="1"/>
  <c r="AU1574" i="64" s="1"/>
  <c r="AU1347" i="64" a="1"/>
  <c r="AU1347" i="64" s="1"/>
  <c r="AU1353" i="64" a="1"/>
  <c r="AU1353" i="64" s="1"/>
  <c r="AU1345" i="64" a="1"/>
  <c r="AU1345" i="64" s="1"/>
  <c r="AU942" i="64" a="1"/>
  <c r="AU942" i="64" s="1"/>
  <c r="AU823" i="64" a="1"/>
  <c r="AU823" i="64" s="1"/>
  <c r="AT826" i="64" a="1"/>
  <c r="AU1866" i="64" a="1"/>
  <c r="AU320" i="64" a="1"/>
  <c r="AV1920" i="64" a="1"/>
  <c r="AU1845" i="64" a="1"/>
  <c r="AU1823" i="64" a="1"/>
  <c r="AU344" i="64" a="1"/>
  <c r="CI853" i="64" a="1"/>
  <c r="AU1186" i="64" a="1"/>
  <c r="AU431" i="64" a="1"/>
  <c r="AU1431" i="64" a="1"/>
  <c r="AQ477" i="64" a="1"/>
  <c r="CK628" i="64" a="1"/>
  <c r="CK588" i="64" a="1"/>
  <c r="AU455" i="64" a="1"/>
  <c r="CJ852" i="64" a="1"/>
  <c r="AU367" i="64" a="1"/>
  <c r="CK850" i="64" a="1"/>
  <c r="AV1886" i="64" a="1"/>
  <c r="AU554" i="64" a="1"/>
  <c r="AU1323" i="64" a="1"/>
  <c r="AU1430" i="64" a="1"/>
  <c r="AU1346" i="64" a="1"/>
  <c r="AU943" i="64" a="1"/>
  <c r="AU824" i="64" a="1"/>
  <c r="AS827" i="64" a="1"/>
  <c r="CM47" i="1151" l="1"/>
  <c r="M47" i="1151" s="1"/>
  <c r="CM62" i="1151"/>
  <c r="M62" i="1151" s="1"/>
  <c r="CM61" i="1151"/>
  <c r="CM66" i="1151" s="1"/>
  <c r="M66" i="1151" s="1"/>
  <c r="M22" i="861" s="1"/>
  <c r="CM46" i="1151"/>
  <c r="CM51" i="1151" s="1"/>
  <c r="CM68" i="1151" s="1"/>
  <c r="CM69" i="1151" s="1"/>
  <c r="CM65" i="1151"/>
  <c r="M65" i="1151" s="1"/>
  <c r="CM50" i="1151"/>
  <c r="M50" i="1151" s="1"/>
  <c r="CM48" i="1151"/>
  <c r="CM63" i="1151"/>
  <c r="CM49" i="1151"/>
  <c r="CM64" i="1151"/>
  <c r="CI69" i="1151"/>
  <c r="CL31" i="1151"/>
  <c r="CL32" i="1151"/>
  <c r="CL35" i="1151"/>
  <c r="CL33" i="1151"/>
  <c r="CL34" i="1151"/>
  <c r="P36" i="1151"/>
  <c r="CH69" i="1151"/>
  <c r="CK66" i="1151"/>
  <c r="CK22" i="861" s="1"/>
  <c r="CK51" i="1151"/>
  <c r="CK17" i="861" s="1"/>
  <c r="CJ68" i="1151"/>
  <c r="CM22" i="861"/>
  <c r="CM17" i="861"/>
  <c r="M68" i="1151"/>
  <c r="CI698" i="64"/>
  <c r="CI699" i="64" s="1"/>
  <c r="K698" i="64"/>
  <c r="L698" i="64"/>
  <c r="CK664" i="64"/>
  <c r="CK694" i="64" s="1"/>
  <c r="CK662" i="64"/>
  <c r="CK692" i="64" s="1"/>
  <c r="CK695" i="64"/>
  <c r="CK693" i="64"/>
  <c r="CJ696" i="64"/>
  <c r="CL685" i="64" a="1"/>
  <c r="CL685" i="64" s="1"/>
  <c r="CL688" i="64" a="1"/>
  <c r="CL688" i="64" s="1"/>
  <c r="CL684" i="64" a="1"/>
  <c r="CL684" i="64" s="1"/>
  <c r="CL687" i="64" a="1"/>
  <c r="CL687" i="64" s="1"/>
  <c r="CL686" i="64" a="1"/>
  <c r="CL686" i="64" s="1"/>
  <c r="K694" i="64"/>
  <c r="K695" i="64"/>
  <c r="K692" i="64"/>
  <c r="K693" i="64"/>
  <c r="K691" i="64"/>
  <c r="K696" i="64"/>
  <c r="L694" i="64"/>
  <c r="L692" i="64"/>
  <c r="L696" i="64"/>
  <c r="L691" i="64"/>
  <c r="L693" i="64"/>
  <c r="L695" i="64"/>
  <c r="CK691" i="64"/>
  <c r="CK680" i="64"/>
  <c r="CK678" i="64"/>
  <c r="CJ681" i="64"/>
  <c r="CL671" i="64" a="1"/>
  <c r="CL671" i="64" s="1"/>
  <c r="CL657" i="64" a="1"/>
  <c r="CL657" i="64" s="1"/>
  <c r="CL665" i="64" s="1"/>
  <c r="CL672" i="64" a="1"/>
  <c r="CL672" i="64" s="1"/>
  <c r="CL673" i="64" a="1"/>
  <c r="CL673" i="64" s="1"/>
  <c r="CL653" i="64" a="1"/>
  <c r="CL653" i="64" s="1"/>
  <c r="CL661" i="64" s="1"/>
  <c r="CL654" i="64" a="1"/>
  <c r="CL654" i="64" s="1"/>
  <c r="CL662" i="64" s="1"/>
  <c r="CL670" i="64" a="1"/>
  <c r="CL670" i="64" s="1"/>
  <c r="CL669" i="64" a="1"/>
  <c r="CL669" i="64" s="1"/>
  <c r="CL655" i="64" a="1"/>
  <c r="CL655" i="64" s="1"/>
  <c r="CL656" i="64" a="1"/>
  <c r="CL656" i="64" s="1"/>
  <c r="CL664" i="64" s="1"/>
  <c r="K677" i="64"/>
  <c r="L677" i="64"/>
  <c r="O678" i="64"/>
  <c r="L681" i="64"/>
  <c r="L680" i="64"/>
  <c r="L679" i="64"/>
  <c r="O681" i="64"/>
  <c r="N680" i="64"/>
  <c r="K678" i="64"/>
  <c r="K680" i="64"/>
  <c r="O677" i="64"/>
  <c r="K662" i="64"/>
  <c r="O661" i="64"/>
  <c r="L662" i="64"/>
  <c r="O679" i="64"/>
  <c r="O663" i="64"/>
  <c r="O676" i="64"/>
  <c r="O665" i="64"/>
  <c r="O680" i="64"/>
  <c r="N678" i="64"/>
  <c r="L661" i="64"/>
  <c r="K664" i="64"/>
  <c r="N681" i="64"/>
  <c r="K665" i="64"/>
  <c r="M664" i="64"/>
  <c r="L663" i="64"/>
  <c r="M662" i="64"/>
  <c r="N676" i="64"/>
  <c r="K679" i="64"/>
  <c r="K661" i="64"/>
  <c r="K663" i="64"/>
  <c r="N679" i="64"/>
  <c r="O664" i="64"/>
  <c r="L676" i="64"/>
  <c r="N665" i="64"/>
  <c r="L664" i="64"/>
  <c r="K676" i="64"/>
  <c r="N664" i="64"/>
  <c r="L665" i="64"/>
  <c r="O662" i="64"/>
  <c r="K681" i="64"/>
  <c r="K699" i="64" s="1"/>
  <c r="N662" i="64"/>
  <c r="N661" i="64"/>
  <c r="N663" i="64"/>
  <c r="CK676" i="64"/>
  <c r="K666" i="64"/>
  <c r="L666" i="64"/>
  <c r="N141" i="64"/>
  <c r="M141" i="64"/>
  <c r="K143" i="64"/>
  <c r="L143" i="64"/>
  <c r="CK141" i="64"/>
  <c r="CK143" i="64" s="1"/>
  <c r="CL139" i="64" a="1"/>
  <c r="CL139" i="64" s="1"/>
  <c r="CL138" i="64" s="1"/>
  <c r="K141" i="64"/>
  <c r="L141" i="64"/>
  <c r="CL140" i="64" a="1"/>
  <c r="CL140" i="64" s="1"/>
  <c r="O141" i="64"/>
  <c r="CK850" i="64"/>
  <c r="CK628" i="64"/>
  <c r="CK630" i="64" s="1"/>
  <c r="CI853" i="64"/>
  <c r="CJ852" i="64"/>
  <c r="CL262" i="64" a="1"/>
  <c r="CL262" i="64" s="1"/>
  <c r="CL849" i="64" a="1"/>
  <c r="CL849" i="64" s="1"/>
  <c r="O852" i="64"/>
  <c r="N853" i="64"/>
  <c r="O853" i="64"/>
  <c r="O850" i="64"/>
  <c r="L850" i="64"/>
  <c r="N852" i="64"/>
  <c r="K850" i="64"/>
  <c r="N850" i="64"/>
  <c r="K852" i="64"/>
  <c r="K853" i="64"/>
  <c r="L852" i="64"/>
  <c r="CL629" i="64" a="1"/>
  <c r="CL629" i="64" s="1"/>
  <c r="O630" i="64"/>
  <c r="L630" i="64"/>
  <c r="K630" i="64"/>
  <c r="CL230" i="64" a="1"/>
  <c r="CL230" i="64" s="1"/>
  <c r="CL243" i="64" a="1"/>
  <c r="CL243" i="64" s="1"/>
  <c r="CJ592" i="64"/>
  <c r="K586" i="64"/>
  <c r="N586" i="64"/>
  <c r="P586" i="64"/>
  <c r="O586" i="64"/>
  <c r="M586" i="64"/>
  <c r="L586" i="64"/>
  <c r="CK588" i="64"/>
  <c r="CK596" i="64" s="1"/>
  <c r="CL595" i="64" a="1"/>
  <c r="CL595" i="64" s="1"/>
  <c r="L596" i="64"/>
  <c r="K596" i="64"/>
  <c r="CL591" i="64" a="1"/>
  <c r="CL591" i="64" s="1"/>
  <c r="K588" i="64"/>
  <c r="L588" i="64"/>
  <c r="CL587" i="64" a="1"/>
  <c r="CL587" i="64" s="1"/>
  <c r="L592" i="64"/>
  <c r="K592" i="64"/>
  <c r="N592" i="64"/>
  <c r="O592" i="64"/>
  <c r="M24" i="863"/>
  <c r="K24" i="863"/>
  <c r="N24" i="863"/>
  <c r="O24" i="863"/>
  <c r="L24" i="863"/>
  <c r="P24" i="863"/>
  <c r="P40" i="863"/>
  <c r="M40" i="863"/>
  <c r="K40" i="863"/>
  <c r="L40" i="863"/>
  <c r="N40" i="863"/>
  <c r="O40" i="863"/>
  <c r="K23" i="864"/>
  <c r="P23" i="864"/>
  <c r="L23" i="864"/>
  <c r="M23" i="864"/>
  <c r="N23" i="864"/>
  <c r="O23" i="864"/>
  <c r="CK8" i="64"/>
  <c r="K190" i="64"/>
  <c r="P1245" i="64"/>
  <c r="M1244" i="64"/>
  <c r="K1240" i="64"/>
  <c r="N1240" i="64"/>
  <c r="O1245" i="64"/>
  <c r="O1244" i="64"/>
  <c r="M1245" i="64"/>
  <c r="O1240" i="64"/>
  <c r="L1240" i="64"/>
  <c r="N1245" i="64"/>
  <c r="N1244" i="64"/>
  <c r="L1245" i="64"/>
  <c r="L1244" i="64"/>
  <c r="M1240" i="64"/>
  <c r="P1244" i="64"/>
  <c r="P1240" i="64"/>
  <c r="K1244" i="64"/>
  <c r="K1245" i="64"/>
  <c r="CF46" i="861"/>
  <c r="CF87" i="861" s="1"/>
  <c r="CL4" i="64"/>
  <c r="CL68" i="863" a="1"/>
  <c r="CL68" i="863" s="1"/>
  <c r="CL70" i="863" a="1"/>
  <c r="CL70" i="863" s="1"/>
  <c r="CL66" i="863" a="1"/>
  <c r="CL66" i="863" s="1"/>
  <c r="CL4" i="863"/>
  <c r="L39" i="863"/>
  <c r="N57" i="863"/>
  <c r="K57" i="863"/>
  <c r="N21" i="863"/>
  <c r="O38" i="863"/>
  <c r="L42" i="863"/>
  <c r="N38" i="863"/>
  <c r="K39" i="863"/>
  <c r="L38" i="863"/>
  <c r="K42" i="863"/>
  <c r="K21" i="863"/>
  <c r="M41" i="863"/>
  <c r="K38" i="863"/>
  <c r="O39" i="863"/>
  <c r="K41" i="863"/>
  <c r="N42" i="863"/>
  <c r="O57" i="863"/>
  <c r="O41" i="863"/>
  <c r="P41" i="863"/>
  <c r="P39" i="863"/>
  <c r="N39" i="863"/>
  <c r="L41" i="863"/>
  <c r="L21" i="863"/>
  <c r="M39" i="863"/>
  <c r="O21" i="863"/>
  <c r="O42" i="863"/>
  <c r="P38" i="863"/>
  <c r="N41" i="863"/>
  <c r="CK32" i="861"/>
  <c r="CL57" i="863"/>
  <c r="P57" i="863" s="1"/>
  <c r="CL24" i="864"/>
  <c r="CL4" i="864"/>
  <c r="O22" i="864"/>
  <c r="N24" i="864"/>
  <c r="N94" i="861" s="1"/>
  <c r="M21" i="864"/>
  <c r="L20" i="864"/>
  <c r="M20" i="864"/>
  <c r="K24" i="864"/>
  <c r="K94" i="861" s="1"/>
  <c r="L22" i="864"/>
  <c r="P22" i="864"/>
  <c r="N22" i="864"/>
  <c r="P20" i="864"/>
  <c r="L24" i="864"/>
  <c r="L94" i="861" s="1"/>
  <c r="N20" i="864"/>
  <c r="O21" i="864"/>
  <c r="M22" i="864"/>
  <c r="K22" i="864"/>
  <c r="N21" i="864"/>
  <c r="L21" i="864"/>
  <c r="K20" i="864"/>
  <c r="P21" i="864"/>
  <c r="K21" i="864"/>
  <c r="O20" i="864"/>
  <c r="O24" i="864"/>
  <c r="O94" i="861" s="1"/>
  <c r="CL42" i="863"/>
  <c r="CL43" i="863"/>
  <c r="M38" i="863"/>
  <c r="AV212" i="64"/>
  <c r="AV194" i="64"/>
  <c r="AW208" i="64"/>
  <c r="AW209" i="64"/>
  <c r="AW191" i="64"/>
  <c r="AW192" i="64"/>
  <c r="AW210" i="64"/>
  <c r="AW211" i="64"/>
  <c r="AW193" i="64"/>
  <c r="BZ7" i="860"/>
  <c r="BZ3" i="860"/>
  <c r="BZ4" i="860" s="1"/>
  <c r="CA2" i="860"/>
  <c r="BZ1" i="860"/>
  <c r="AU554" i="64"/>
  <c r="AU564" i="64" s="1"/>
  <c r="AT564" i="64"/>
  <c r="AV558" i="64" a="1"/>
  <c r="AV558" i="64" s="1"/>
  <c r="AV553" i="64" a="1"/>
  <c r="AV553" i="64" s="1"/>
  <c r="AT1749" i="64"/>
  <c r="AS1751" i="64"/>
  <c r="AU367" i="64"/>
  <c r="AT1744" i="64" a="1"/>
  <c r="AT1744" i="64" s="1"/>
  <c r="AT1750" i="64" s="1"/>
  <c r="AV1738" i="64" a="1"/>
  <c r="AV1738" i="64" s="1"/>
  <c r="AV1732" i="64" a="1"/>
  <c r="AV1732" i="64" s="1"/>
  <c r="AV1734" i="64" a="1"/>
  <c r="AV1734" i="64" s="1"/>
  <c r="AV1733" i="64" a="1"/>
  <c r="AV1733" i="64" s="1"/>
  <c r="AV1736" i="64" a="1"/>
  <c r="AV1736" i="64" s="1"/>
  <c r="AV1739" i="64" a="1"/>
  <c r="AV1739" i="64" s="1"/>
  <c r="AV1740" i="64" a="1"/>
  <c r="AV1740" i="64" s="1"/>
  <c r="AV1737" i="64" a="1"/>
  <c r="AV1737" i="64" s="1"/>
  <c r="AV1735" i="64" a="1"/>
  <c r="AV1735" i="64" s="1"/>
  <c r="AU1741" i="64"/>
  <c r="AV343" i="64" a="1"/>
  <c r="AV343" i="64" s="1"/>
  <c r="AV366" i="64" a="1"/>
  <c r="AV366" i="64" s="1"/>
  <c r="AV365" i="64" a="1"/>
  <c r="AV365" i="64" s="1"/>
  <c r="AU344" i="64"/>
  <c r="AV1886" i="64"/>
  <c r="AV1920" i="64"/>
  <c r="DE2123" i="64"/>
  <c r="DK1086" i="64"/>
  <c r="DL1084" i="64"/>
  <c r="AU1845" i="64"/>
  <c r="AU1823" i="64"/>
  <c r="AV2178" i="64" a="1"/>
  <c r="AV2178" i="64" s="1"/>
  <c r="AV1824" i="64" a="1"/>
  <c r="AV1824" i="64" s="1"/>
  <c r="AV1844" i="64" a="1"/>
  <c r="AV1844" i="64" s="1"/>
  <c r="CE1539" i="64"/>
  <c r="CF1537" i="64"/>
  <c r="CF1516" i="64"/>
  <c r="CF1518" i="64" s="1"/>
  <c r="CG1494" i="64"/>
  <c r="CG1496" i="64" s="1"/>
  <c r="AS1440" i="64"/>
  <c r="AR1451" i="64"/>
  <c r="AR1452" i="64" s="1"/>
  <c r="AQ1452" i="64"/>
  <c r="AS1449" i="64"/>
  <c r="AT1438" i="64"/>
  <c r="AT1447" i="64"/>
  <c r="AT1439" i="64"/>
  <c r="AT1448" i="64"/>
  <c r="AV1443" i="64" a="1"/>
  <c r="AV1443" i="64" s="1"/>
  <c r="AV1444" i="64" a="1"/>
  <c r="AV1444" i="64" s="1"/>
  <c r="AV1435" i="64" a="1"/>
  <c r="AV1435" i="64" s="1"/>
  <c r="AV1434" i="64" a="1"/>
  <c r="AV1434" i="64" s="1"/>
  <c r="AU1431" i="64"/>
  <c r="AU1430" i="64"/>
  <c r="AV1425" i="64" a="1"/>
  <c r="AV1425" i="64" s="1"/>
  <c r="AV1426" i="64" a="1"/>
  <c r="AV1426" i="64" s="1"/>
  <c r="AU1866" i="64"/>
  <c r="AV1865" i="64" a="1"/>
  <c r="AV1865" i="64" s="1"/>
  <c r="AV429" i="64" a="1"/>
  <c r="AV429" i="64" s="1"/>
  <c r="AQ477" i="64"/>
  <c r="AW1635" i="64"/>
  <c r="AW1636" i="64" s="1"/>
  <c r="AR476" i="64" a="1"/>
  <c r="AR476" i="64" s="1"/>
  <c r="AS827" i="64"/>
  <c r="AT826" i="64"/>
  <c r="AU943" i="64"/>
  <c r="AU1346" i="64"/>
  <c r="AU1186" i="64"/>
  <c r="AU1323" i="64"/>
  <c r="AU824" i="64"/>
  <c r="AU320" i="64"/>
  <c r="AU455" i="64"/>
  <c r="AU431" i="64"/>
  <c r="AE1568" i="64"/>
  <c r="AT62" i="64"/>
  <c r="AV424" i="64" a="1"/>
  <c r="AV424" i="64" s="1"/>
  <c r="AV75" i="64" a="1"/>
  <c r="AV75" i="64" s="1"/>
  <c r="AV342" i="64" a="1"/>
  <c r="AV342" i="64" s="1"/>
  <c r="AV55" i="64" a="1"/>
  <c r="AV55" i="64" s="1"/>
  <c r="AV59" i="64" a="1"/>
  <c r="AV59" i="64" s="1"/>
  <c r="AV60" i="64" a="1"/>
  <c r="AV60" i="64" s="1"/>
  <c r="AU56" i="64"/>
  <c r="AV53" i="64" a="1"/>
  <c r="AV53" i="64" s="1"/>
  <c r="AV54" i="64" a="1"/>
  <c r="AV54" i="64" s="1"/>
  <c r="AV454" i="64" a="1"/>
  <c r="AV454" i="64" s="1"/>
  <c r="AV2075" i="64" a="1"/>
  <c r="AV2075" i="64" s="1"/>
  <c r="AV2152" i="64" a="1"/>
  <c r="AV2152" i="64" s="1"/>
  <c r="AV2126" i="64" a="1"/>
  <c r="AV2126" i="64" s="1"/>
  <c r="AV2101" i="64" a="1"/>
  <c r="AV2101" i="64" s="1"/>
  <c r="AV1322" i="64" a="1"/>
  <c r="AV1322" i="64" s="1"/>
  <c r="AU1575" i="64" a="1"/>
  <c r="AU1575" i="64" s="1"/>
  <c r="AU93" i="64"/>
  <c r="AV89" i="64" a="1"/>
  <c r="AV89" i="64" s="1"/>
  <c r="AV90" i="64" a="1"/>
  <c r="AV90" i="64" s="1"/>
  <c r="AV91" i="64" a="1"/>
  <c r="AV91" i="64" s="1"/>
  <c r="AV92" i="64" a="1"/>
  <c r="AV92" i="64" s="1"/>
  <c r="AV1267" i="64" a="1"/>
  <c r="AV1267" i="64" s="1"/>
  <c r="AV1268" i="64" s="1"/>
  <c r="AV319" i="64" a="1"/>
  <c r="AV319" i="64" s="1"/>
  <c r="BJ1472" i="64"/>
  <c r="BJ1474" i="64" s="1"/>
  <c r="AV2202" i="64" a="1"/>
  <c r="AV2202" i="64" s="1"/>
  <c r="AV1187" i="64" a="1"/>
  <c r="AV1187" i="64" s="1"/>
  <c r="AV1566" i="64" a="1"/>
  <c r="AV1566" i="64" s="1"/>
  <c r="AV1574" i="64" s="1"/>
  <c r="AV1353" i="64" a="1"/>
  <c r="AV1353" i="64" s="1"/>
  <c r="AV1345" i="64" a="1"/>
  <c r="AV1345" i="64" s="1"/>
  <c r="AV1347" i="64" a="1"/>
  <c r="AV1347" i="64" s="1"/>
  <c r="AV942" i="64" a="1"/>
  <c r="AV942" i="64" s="1"/>
  <c r="AV823" i="64" a="1"/>
  <c r="AV823" i="64" s="1"/>
  <c r="AV455" i="64" a="1"/>
  <c r="AR477" i="64" a="1"/>
  <c r="CL628" i="64" a="1"/>
  <c r="AV367" i="64" a="1"/>
  <c r="AV344" i="64" a="1"/>
  <c r="AV1866" i="64" a="1"/>
  <c r="AV1823" i="64" a="1"/>
  <c r="CL850" i="64" a="1"/>
  <c r="AW1920" i="64" a="1"/>
  <c r="AV554" i="64" a="1"/>
  <c r="AV1346" i="64" a="1"/>
  <c r="CK852" i="64" a="1"/>
  <c r="CJ853" i="64" a="1"/>
  <c r="AV1845" i="64" a="1"/>
  <c r="AW1886" i="64" a="1"/>
  <c r="AV431" i="64" a="1"/>
  <c r="AV824" i="64" a="1"/>
  <c r="AU826" i="64" a="1"/>
  <c r="AV1323" i="64" a="1"/>
  <c r="AV1186" i="64" a="1"/>
  <c r="AT827" i="64" a="1"/>
  <c r="CL588" i="64" a="1"/>
  <c r="AV943" i="64" a="1"/>
  <c r="AV320" i="64" a="1"/>
  <c r="AV1430" i="64" a="1"/>
  <c r="AV1431" i="64" a="1"/>
  <c r="CK677" i="64" l="1"/>
  <c r="CL46" i="1151"/>
  <c r="CL61" i="1151"/>
  <c r="P31" i="1151"/>
  <c r="CK68" i="1151"/>
  <c r="CJ69" i="1151"/>
  <c r="CL49" i="1151"/>
  <c r="CL64" i="1151"/>
  <c r="P34" i="1151"/>
  <c r="CL63" i="1151"/>
  <c r="CL48" i="1151"/>
  <c r="P33" i="1151"/>
  <c r="M69" i="1151"/>
  <c r="CL50" i="1151"/>
  <c r="CL65" i="1151"/>
  <c r="P35" i="1151"/>
  <c r="CL47" i="1151"/>
  <c r="CL62" i="1151"/>
  <c r="P32" i="1151"/>
  <c r="CJ698" i="64"/>
  <c r="CJ699" i="64" s="1"/>
  <c r="L699" i="64"/>
  <c r="CK679" i="64"/>
  <c r="CK681" i="64" s="1"/>
  <c r="CL663" i="64"/>
  <c r="CL693" i="64" s="1"/>
  <c r="CL692" i="64"/>
  <c r="CL691" i="64"/>
  <c r="CK696" i="64"/>
  <c r="CL695" i="64"/>
  <c r="CL694" i="64"/>
  <c r="P664" i="64"/>
  <c r="P662" i="64"/>
  <c r="P661" i="64"/>
  <c r="P665" i="64"/>
  <c r="CL679" i="64"/>
  <c r="M663" i="64"/>
  <c r="CL677" i="64"/>
  <c r="CL676" i="64"/>
  <c r="M661" i="64"/>
  <c r="CL680" i="64"/>
  <c r="M665" i="64"/>
  <c r="P138" i="64"/>
  <c r="CL141" i="64"/>
  <c r="L138" i="64"/>
  <c r="K138" i="64"/>
  <c r="O138" i="64"/>
  <c r="N138" i="64"/>
  <c r="M138" i="64"/>
  <c r="CL850" i="64"/>
  <c r="CL628" i="64"/>
  <c r="CL630" i="64" s="1"/>
  <c r="CJ853" i="64"/>
  <c r="CK852" i="64"/>
  <c r="CK592" i="64"/>
  <c r="CL588" i="64"/>
  <c r="CL596" i="64" s="1"/>
  <c r="M596" i="64"/>
  <c r="N596" i="64"/>
  <c r="O596" i="64"/>
  <c r="M588" i="64"/>
  <c r="N588" i="64"/>
  <c r="O588" i="64"/>
  <c r="M592" i="64"/>
  <c r="M24" i="864"/>
  <c r="M94" i="861" s="1"/>
  <c r="CL94" i="861"/>
  <c r="CG46" i="861"/>
  <c r="CG87" i="861" s="1"/>
  <c r="P24" i="864"/>
  <c r="P94" i="861" s="1"/>
  <c r="L57" i="863"/>
  <c r="M57" i="863"/>
  <c r="CL21" i="863"/>
  <c r="M42" i="863"/>
  <c r="P42" i="863"/>
  <c r="AW212" i="64"/>
  <c r="AX209" i="64"/>
  <c r="AX208" i="64"/>
  <c r="AX191" i="64"/>
  <c r="AX192" i="64"/>
  <c r="AX210" i="64"/>
  <c r="AX211" i="64"/>
  <c r="AX193" i="64"/>
  <c r="AW194" i="64"/>
  <c r="CA3" i="860"/>
  <c r="CA4" i="860" s="1"/>
  <c r="CB2" i="860"/>
  <c r="CA1" i="860"/>
  <c r="CA7" i="860"/>
  <c r="AV554" i="64"/>
  <c r="AW558" i="64" a="1"/>
  <c r="AW558" i="64" s="1"/>
  <c r="AW553" i="64" a="1"/>
  <c r="AW553" i="64" s="1"/>
  <c r="AT1751" i="64"/>
  <c r="AU1749" i="64"/>
  <c r="AU1744" i="64" a="1"/>
  <c r="AU1744" i="64" s="1"/>
  <c r="AU1750" i="64" s="1"/>
  <c r="AV367" i="64"/>
  <c r="AV1741" i="64"/>
  <c r="AW1733" i="64" a="1"/>
  <c r="AW1733" i="64" s="1"/>
  <c r="AW1734" i="64" a="1"/>
  <c r="AW1734" i="64" s="1"/>
  <c r="AW1735" i="64" a="1"/>
  <c r="AW1735" i="64" s="1"/>
  <c r="AW1736" i="64" a="1"/>
  <c r="AW1736" i="64" s="1"/>
  <c r="AW1737" i="64" a="1"/>
  <c r="AW1737" i="64" s="1"/>
  <c r="AW1732" i="64" a="1"/>
  <c r="AW1732" i="64" s="1"/>
  <c r="AW1738" i="64" a="1"/>
  <c r="AW1738" i="64" s="1"/>
  <c r="AW1739" i="64" a="1"/>
  <c r="AW1739" i="64" s="1"/>
  <c r="AW1740" i="64" a="1"/>
  <c r="AW1740" i="64" s="1"/>
  <c r="AW343" i="64" a="1"/>
  <c r="AW343" i="64" s="1"/>
  <c r="AW366" i="64" a="1"/>
  <c r="AW366" i="64" s="1"/>
  <c r="AW365" i="64" a="1"/>
  <c r="AW365" i="64" s="1"/>
  <c r="AV344" i="64"/>
  <c r="AW1920" i="64"/>
  <c r="AW1886" i="64"/>
  <c r="DG2175" i="64"/>
  <c r="DG2072" i="64"/>
  <c r="DG2149" i="64"/>
  <c r="DL1086" i="64"/>
  <c r="AV1845" i="64"/>
  <c r="AV1823" i="64"/>
  <c r="AW2178" i="64" a="1"/>
  <c r="AW2178" i="64" s="1"/>
  <c r="AW1824" i="64" a="1"/>
  <c r="AW1824" i="64" s="1"/>
  <c r="AW1844" i="64" a="1"/>
  <c r="AW1844" i="64" s="1"/>
  <c r="CF1539" i="64"/>
  <c r="CG1537" i="64"/>
  <c r="CG1516" i="64"/>
  <c r="CG1518" i="64" s="1"/>
  <c r="CH1494" i="64"/>
  <c r="CH1496" i="64" s="1"/>
  <c r="AS1451" i="64"/>
  <c r="AS1452" i="64" s="1"/>
  <c r="AT1440" i="64"/>
  <c r="AU1438" i="64"/>
  <c r="AU1447" i="64"/>
  <c r="AU1439" i="64"/>
  <c r="AU1448" i="64"/>
  <c r="AW1444" i="64" a="1"/>
  <c r="AW1444" i="64" s="1"/>
  <c r="AW1443" i="64" a="1"/>
  <c r="AW1443" i="64" s="1"/>
  <c r="AW1435" i="64" a="1"/>
  <c r="AW1435" i="64" s="1"/>
  <c r="AW1434" i="64" a="1"/>
  <c r="AW1434" i="64" s="1"/>
  <c r="AV1431" i="64"/>
  <c r="AV1430" i="64"/>
  <c r="AW1425" i="64" a="1"/>
  <c r="AW1425" i="64" s="1"/>
  <c r="AW1426" i="64" a="1"/>
  <c r="AW1426" i="64" s="1"/>
  <c r="AV1866" i="64"/>
  <c r="AW1865" i="64" a="1"/>
  <c r="AW1865" i="64" s="1"/>
  <c r="AW429" i="64" a="1"/>
  <c r="AW429" i="64" s="1"/>
  <c r="AR477" i="64"/>
  <c r="AS476" i="64" a="1"/>
  <c r="AS476" i="64" s="1"/>
  <c r="AX1635" i="64"/>
  <c r="AX1636" i="64" s="1"/>
  <c r="AE1569" i="64"/>
  <c r="AF1565" i="64" s="1"/>
  <c r="AF1571" i="64" s="1"/>
  <c r="AT827" i="64"/>
  <c r="AU826" i="64"/>
  <c r="AV943" i="64"/>
  <c r="AV1186" i="64"/>
  <c r="AV1346" i="64"/>
  <c r="AV1323" i="64"/>
  <c r="AV824" i="64"/>
  <c r="AV431" i="64"/>
  <c r="AV320" i="64"/>
  <c r="AV455" i="64"/>
  <c r="AU62" i="64"/>
  <c r="AW424" i="64" a="1"/>
  <c r="AW424" i="64" s="1"/>
  <c r="AW75" i="64" a="1"/>
  <c r="AW75" i="64" s="1"/>
  <c r="AW342" i="64" a="1"/>
  <c r="AW342" i="64" s="1"/>
  <c r="AW55" i="64" a="1"/>
  <c r="AW55" i="64" s="1"/>
  <c r="AW59" i="64" a="1"/>
  <c r="AW59" i="64" s="1"/>
  <c r="AW60" i="64" a="1"/>
  <c r="AW60" i="64" s="1"/>
  <c r="AV56" i="64"/>
  <c r="AW53" i="64" a="1"/>
  <c r="AW53" i="64" s="1"/>
  <c r="AW54" i="64" a="1"/>
  <c r="AW54" i="64" s="1"/>
  <c r="AW454" i="64" a="1"/>
  <c r="AW454" i="64" s="1"/>
  <c r="AW2075" i="64" a="1"/>
  <c r="AW2075" i="64" s="1"/>
  <c r="AW2152" i="64" a="1"/>
  <c r="AW2152" i="64" s="1"/>
  <c r="AW2126" i="64" a="1"/>
  <c r="AW2126" i="64" s="1"/>
  <c r="AW2101" i="64" a="1"/>
  <c r="AW2101" i="64" s="1"/>
  <c r="AW1322" i="64" a="1"/>
  <c r="AW1322" i="64" s="1"/>
  <c r="AV1575" i="64" a="1"/>
  <c r="AV1575" i="64" s="1"/>
  <c r="AW90" i="64" a="1"/>
  <c r="AW90" i="64" s="1"/>
  <c r="AW91" i="64" a="1"/>
  <c r="AW91" i="64" s="1"/>
  <c r="AW92" i="64" a="1"/>
  <c r="AW92" i="64" s="1"/>
  <c r="AW89" i="64" a="1"/>
  <c r="AW89" i="64" s="1"/>
  <c r="AV93" i="64"/>
  <c r="AW1267" i="64" a="1"/>
  <c r="AW1267" i="64" s="1"/>
  <c r="AW1268" i="64" s="1"/>
  <c r="AW319" i="64" a="1"/>
  <c r="AW319" i="64" s="1"/>
  <c r="BK1472" i="64"/>
  <c r="BK1474" i="64" s="1"/>
  <c r="AW2202" i="64" a="1"/>
  <c r="AW2202" i="64" s="1"/>
  <c r="AW1187" i="64" a="1"/>
  <c r="AW1187" i="64" s="1"/>
  <c r="AW1566" i="64" a="1"/>
  <c r="AW1566" i="64" s="1"/>
  <c r="AW1574" i="64" s="1"/>
  <c r="AW1353" i="64" a="1"/>
  <c r="AW1353" i="64" s="1"/>
  <c r="AW1345" i="64" a="1"/>
  <c r="AW1345" i="64" s="1"/>
  <c r="AW1347" i="64" a="1"/>
  <c r="AW1347" i="64" s="1"/>
  <c r="AW942" i="64" a="1"/>
  <c r="AW942" i="64" s="1"/>
  <c r="AW823" i="64" a="1"/>
  <c r="AW823" i="64" s="1"/>
  <c r="AW1866" i="64" a="1"/>
  <c r="AS477" i="64" a="1"/>
  <c r="AW431" i="64" a="1"/>
  <c r="CL852" i="64" a="1"/>
  <c r="CK853" i="64" a="1"/>
  <c r="AW554" i="64" a="1"/>
  <c r="AX1886" i="64" a="1"/>
  <c r="AX1920" i="64" a="1"/>
  <c r="AW320" i="64" a="1"/>
  <c r="AW1346" i="64" a="1"/>
  <c r="AW1823" i="64" a="1"/>
  <c r="AW1323" i="64" a="1"/>
  <c r="AW1186" i="64" a="1"/>
  <c r="AW1845" i="64" a="1"/>
  <c r="AW367" i="64" a="1"/>
  <c r="AW344" i="64" a="1"/>
  <c r="AW1430" i="64" a="1"/>
  <c r="AW1431" i="64" a="1"/>
  <c r="AW455" i="64" a="1"/>
  <c r="AU827" i="64" a="1"/>
  <c r="AV826" i="64" a="1"/>
  <c r="AW943" i="64" a="1"/>
  <c r="AW824" i="64" a="1"/>
  <c r="P48" i="1151" l="1"/>
  <c r="P63" i="1151"/>
  <c r="P64" i="1151"/>
  <c r="P49" i="1151"/>
  <c r="P62" i="1151"/>
  <c r="P47" i="1151"/>
  <c r="P65" i="1151"/>
  <c r="CK69" i="1151"/>
  <c r="P50" i="1151"/>
  <c r="CL66" i="1151"/>
  <c r="CL22" i="861" s="1"/>
  <c r="P61" i="1151"/>
  <c r="CL51" i="1151"/>
  <c r="CL17" i="861" s="1"/>
  <c r="P46" i="1151"/>
  <c r="CL678" i="64"/>
  <c r="P663" i="64"/>
  <c r="CK698" i="64"/>
  <c r="CK699" i="64" s="1"/>
  <c r="CL696" i="64"/>
  <c r="M695" i="64"/>
  <c r="N695" i="64"/>
  <c r="O695" i="64"/>
  <c r="P695" i="64"/>
  <c r="M691" i="64"/>
  <c r="N691" i="64"/>
  <c r="O691" i="64"/>
  <c r="P691" i="64"/>
  <c r="M692" i="64"/>
  <c r="N692" i="64"/>
  <c r="O692" i="64"/>
  <c r="P692" i="64"/>
  <c r="M693" i="64"/>
  <c r="N693" i="64"/>
  <c r="O693" i="64"/>
  <c r="P693" i="64"/>
  <c r="M694" i="64"/>
  <c r="N694" i="64"/>
  <c r="O694" i="64"/>
  <c r="P694" i="64"/>
  <c r="M679" i="64"/>
  <c r="P679" i="64"/>
  <c r="M680" i="64"/>
  <c r="P680" i="64"/>
  <c r="CL681" i="64"/>
  <c r="M676" i="64"/>
  <c r="P676" i="64"/>
  <c r="M677" i="64"/>
  <c r="N677" i="64"/>
  <c r="P677" i="64"/>
  <c r="L678" i="64"/>
  <c r="M678" i="64"/>
  <c r="P678" i="64"/>
  <c r="M666" i="64"/>
  <c r="N666" i="64"/>
  <c r="O666" i="64"/>
  <c r="P666" i="64"/>
  <c r="P141" i="64"/>
  <c r="CL143" i="64"/>
  <c r="CM143" i="64"/>
  <c r="CK853" i="64"/>
  <c r="CL852" i="64"/>
  <c r="M850" i="64"/>
  <c r="P850" i="64"/>
  <c r="M630" i="64"/>
  <c r="N630" i="64"/>
  <c r="P630" i="64"/>
  <c r="CL592" i="64"/>
  <c r="P592" i="64" s="1"/>
  <c r="P588" i="64"/>
  <c r="CH46" i="861"/>
  <c r="CH87" i="861" s="1"/>
  <c r="CL32" i="861"/>
  <c r="M21" i="863"/>
  <c r="P21" i="863"/>
  <c r="AX212" i="64"/>
  <c r="AY208" i="64"/>
  <c r="AY209" i="64"/>
  <c r="AY191" i="64"/>
  <c r="AY192" i="64"/>
  <c r="AY210" i="64"/>
  <c r="AY211" i="64"/>
  <c r="AY193" i="64"/>
  <c r="AX194" i="64"/>
  <c r="CB3" i="860"/>
  <c r="CB4" i="860" s="1"/>
  <c r="CC2" i="860"/>
  <c r="CB1" i="860"/>
  <c r="CB7" i="860"/>
  <c r="AW554" i="64"/>
  <c r="AW564" i="64" s="1"/>
  <c r="AV564" i="64"/>
  <c r="AX558" i="64" a="1"/>
  <c r="AX558" i="64" s="1"/>
  <c r="AX553" i="64" a="1"/>
  <c r="AX553" i="64" s="1"/>
  <c r="AV1749" i="64"/>
  <c r="AU1751" i="64"/>
  <c r="AW367" i="64"/>
  <c r="AV1744" i="64" a="1"/>
  <c r="AV1744" i="64" s="1"/>
  <c r="AV1750" i="64" s="1"/>
  <c r="AW1741" i="64"/>
  <c r="AW1744" i="64" s="1" a="1"/>
  <c r="AW1744" i="64" s="1"/>
  <c r="AX1732" i="64" a="1"/>
  <c r="AX1732" i="64" s="1"/>
  <c r="AX1733" i="64" a="1"/>
  <c r="AX1733" i="64" s="1"/>
  <c r="AX1734" i="64" a="1"/>
  <c r="AX1734" i="64" s="1"/>
  <c r="AX1735" i="64" a="1"/>
  <c r="AX1735" i="64" s="1"/>
  <c r="AX1736" i="64" a="1"/>
  <c r="AX1736" i="64" s="1"/>
  <c r="AX1738" i="64" a="1"/>
  <c r="AX1738" i="64" s="1"/>
  <c r="AX1737" i="64" a="1"/>
  <c r="AX1737" i="64" s="1"/>
  <c r="AX1739" i="64" a="1"/>
  <c r="AX1739" i="64" s="1"/>
  <c r="AX1740" i="64" a="1"/>
  <c r="AX1740" i="64" s="1"/>
  <c r="AX365" i="64" a="1"/>
  <c r="AX365" i="64" s="1"/>
  <c r="AX343" i="64" a="1"/>
  <c r="AX343" i="64" s="1"/>
  <c r="AX366" i="64" a="1"/>
  <c r="AX366" i="64" s="1"/>
  <c r="AW344" i="64"/>
  <c r="AX1886" i="64"/>
  <c r="AX1920" i="64"/>
  <c r="DF2123" i="64"/>
  <c r="AW1845" i="64"/>
  <c r="AW1823" i="64"/>
  <c r="AX2178" i="64" a="1"/>
  <c r="AX2178" i="64" s="1"/>
  <c r="AX1824" i="64" a="1"/>
  <c r="AX1824" i="64" s="1"/>
  <c r="AX1844" i="64" a="1"/>
  <c r="AX1844" i="64" s="1"/>
  <c r="CG1539" i="64"/>
  <c r="CH1537" i="64"/>
  <c r="CH1516" i="64"/>
  <c r="CH1518" i="64" s="1"/>
  <c r="CI1494" i="64"/>
  <c r="CI1496" i="64" s="1"/>
  <c r="AT1449" i="64"/>
  <c r="AT1451" i="64" s="1"/>
  <c r="AU1440" i="64"/>
  <c r="AV1438" i="64"/>
  <c r="AV1447" i="64"/>
  <c r="AV1439" i="64"/>
  <c r="AV1448" i="64"/>
  <c r="AX1444" i="64" a="1"/>
  <c r="AX1444" i="64" s="1"/>
  <c r="AX1443" i="64" a="1"/>
  <c r="AX1443" i="64" s="1"/>
  <c r="AX1434" i="64" a="1"/>
  <c r="AX1434" i="64" s="1"/>
  <c r="AX1435" i="64" a="1"/>
  <c r="AX1435" i="64" s="1"/>
  <c r="AW1431" i="64"/>
  <c r="AW1430" i="64"/>
  <c r="AX1425" i="64" a="1"/>
  <c r="AX1425" i="64" s="1"/>
  <c r="AX1426" i="64" a="1"/>
  <c r="AX1426" i="64" s="1"/>
  <c r="AW1866" i="64"/>
  <c r="AX1865" i="64" a="1"/>
  <c r="AX1865" i="64" s="1"/>
  <c r="AX429" i="64" a="1"/>
  <c r="AX429" i="64" s="1"/>
  <c r="AS477" i="64"/>
  <c r="AY1635" i="64"/>
  <c r="AY1636" i="64" s="1"/>
  <c r="AT476" i="64" a="1"/>
  <c r="AT476" i="64" s="1"/>
  <c r="AU827" i="64"/>
  <c r="AV826" i="64"/>
  <c r="AW1186" i="64"/>
  <c r="AW943" i="64"/>
  <c r="AW1346" i="64"/>
  <c r="AW1323" i="64"/>
  <c r="AW824" i="64"/>
  <c r="AW320" i="64"/>
  <c r="AW455" i="64"/>
  <c r="AW431" i="64"/>
  <c r="AF1568" i="64"/>
  <c r="AV62" i="64"/>
  <c r="AX424" i="64" a="1"/>
  <c r="AX424" i="64" s="1"/>
  <c r="AX75" i="64" a="1"/>
  <c r="AX75" i="64" s="1"/>
  <c r="AX342" i="64" a="1"/>
  <c r="AX342" i="64" s="1"/>
  <c r="AX55" i="64" a="1"/>
  <c r="AX55" i="64" s="1"/>
  <c r="AX59" i="64" a="1"/>
  <c r="AX59" i="64" s="1"/>
  <c r="AX60" i="64" a="1"/>
  <c r="AX60" i="64" s="1"/>
  <c r="AW56" i="64"/>
  <c r="AX53" i="64" a="1"/>
  <c r="AX53" i="64" s="1"/>
  <c r="AX54" i="64" a="1"/>
  <c r="AX54" i="64" s="1"/>
  <c r="AX454" i="64" a="1"/>
  <c r="AX454" i="64" s="1"/>
  <c r="AX2075" i="64" a="1"/>
  <c r="AX2075" i="64" s="1"/>
  <c r="AX2101" i="64" a="1"/>
  <c r="AX2101" i="64" s="1"/>
  <c r="AX2126" i="64" a="1"/>
  <c r="AX2126" i="64" s="1"/>
  <c r="AX2152" i="64" a="1"/>
  <c r="AX2152" i="64" s="1"/>
  <c r="AX1322" i="64" a="1"/>
  <c r="AX1322" i="64" s="1"/>
  <c r="AW1575" i="64" a="1"/>
  <c r="AW1575" i="64" s="1"/>
  <c r="AW93" i="64"/>
  <c r="AX90" i="64" a="1"/>
  <c r="AX90" i="64" s="1"/>
  <c r="AX91" i="64" a="1"/>
  <c r="AX91" i="64" s="1"/>
  <c r="AX92" i="64" a="1"/>
  <c r="AX92" i="64" s="1"/>
  <c r="AX89" i="64" a="1"/>
  <c r="AX89" i="64" s="1"/>
  <c r="AX1267" i="64" a="1"/>
  <c r="AX1267" i="64" s="1"/>
  <c r="AX1268" i="64" s="1"/>
  <c r="AX319" i="64" a="1"/>
  <c r="AX319" i="64" s="1"/>
  <c r="BL1472" i="64"/>
  <c r="BL1474" i="64" s="1"/>
  <c r="AX2202" i="64" a="1"/>
  <c r="AX2202" i="64" s="1"/>
  <c r="AX1187" i="64" a="1"/>
  <c r="AX1187" i="64" s="1"/>
  <c r="AX1566" i="64" a="1"/>
  <c r="AX1566" i="64" s="1"/>
  <c r="AX1574" i="64" s="1"/>
  <c r="AX1345" i="64" a="1"/>
  <c r="AX1345" i="64" s="1"/>
  <c r="AX1353" i="64" a="1"/>
  <c r="AX1353" i="64" s="1"/>
  <c r="AX1347" i="64" a="1"/>
  <c r="AX1347" i="64" s="1"/>
  <c r="AX942" i="64" a="1"/>
  <c r="AX942" i="64" s="1"/>
  <c r="AX823" i="64" a="1"/>
  <c r="AX823" i="64" s="1"/>
  <c r="AX1430" i="64" a="1"/>
  <c r="AT477" i="64" a="1"/>
  <c r="AX367" i="64" a="1"/>
  <c r="AX1845" i="64" a="1"/>
  <c r="AX1346" i="64" a="1"/>
  <c r="AX455" i="64" a="1"/>
  <c r="CL853" i="64" a="1"/>
  <c r="AX1823" i="64" a="1"/>
  <c r="AX431" i="64" a="1"/>
  <c r="AX1431" i="64" a="1"/>
  <c r="AX344" i="64" a="1"/>
  <c r="AX943" i="64" a="1"/>
  <c r="AW826" i="64" a="1"/>
  <c r="AX1866" i="64" a="1"/>
  <c r="AY1886" i="64" a="1"/>
  <c r="AY1920" i="64" a="1"/>
  <c r="AX554" i="64" a="1"/>
  <c r="AX1323" i="64" a="1"/>
  <c r="AX1186" i="64" a="1"/>
  <c r="AX824" i="64" a="1"/>
  <c r="AV827" i="64" a="1"/>
  <c r="AX320" i="64" a="1"/>
  <c r="CL68" i="1151" l="1"/>
  <c r="P51" i="1151"/>
  <c r="P17" i="861" s="1"/>
  <c r="P66" i="1151"/>
  <c r="P22" i="861" s="1"/>
  <c r="CL698" i="64"/>
  <c r="CL699" i="64" s="1"/>
  <c r="M698" i="64"/>
  <c r="N698" i="64"/>
  <c r="N699" i="64" s="1"/>
  <c r="O698" i="64"/>
  <c r="O699" i="64" s="1"/>
  <c r="M696" i="64"/>
  <c r="N696" i="64"/>
  <c r="O696" i="64"/>
  <c r="P696" i="64"/>
  <c r="M681" i="64"/>
  <c r="P681" i="64"/>
  <c r="M143" i="64"/>
  <c r="N143" i="64"/>
  <c r="O143" i="64"/>
  <c r="P143" i="64"/>
  <c r="CL853" i="64"/>
  <c r="P852" i="64"/>
  <c r="M852" i="64"/>
  <c r="P596" i="64"/>
  <c r="CI46" i="861"/>
  <c r="CI87" i="861" s="1"/>
  <c r="M32" i="861"/>
  <c r="P32" i="861"/>
  <c r="AY194" i="64"/>
  <c r="AY212" i="64"/>
  <c r="AZ208" i="64"/>
  <c r="AZ191" i="64"/>
  <c r="AZ209" i="64"/>
  <c r="AZ192" i="64"/>
  <c r="AZ210" i="64"/>
  <c r="AZ193" i="64"/>
  <c r="AZ211" i="64"/>
  <c r="CC1" i="860"/>
  <c r="CC7" i="860"/>
  <c r="CC3" i="860"/>
  <c r="CC4" i="860" s="1"/>
  <c r="CD2" i="860"/>
  <c r="AX554" i="64"/>
  <c r="AY558" i="64" a="1"/>
  <c r="AY558" i="64" s="1"/>
  <c r="AY553" i="64" a="1"/>
  <c r="AY553" i="64" s="1"/>
  <c r="AV1751" i="64"/>
  <c r="AX367" i="64"/>
  <c r="AW1750" i="64"/>
  <c r="AW1749" i="64"/>
  <c r="AX1741" i="64"/>
  <c r="AX1744" i="64" s="1" a="1"/>
  <c r="AX1744" i="64" s="1"/>
  <c r="AY1732" i="64" a="1"/>
  <c r="AY1732" i="64" s="1"/>
  <c r="AY1733" i="64" a="1"/>
  <c r="AY1733" i="64" s="1"/>
  <c r="AY1734" i="64" a="1"/>
  <c r="AY1734" i="64" s="1"/>
  <c r="AY1735" i="64" a="1"/>
  <c r="AY1735" i="64" s="1"/>
  <c r="AY1736" i="64" a="1"/>
  <c r="AY1736" i="64" s="1"/>
  <c r="AY1737" i="64" a="1"/>
  <c r="AY1737" i="64" s="1"/>
  <c r="AY1739" i="64" a="1"/>
  <c r="AY1739" i="64" s="1"/>
  <c r="AY1740" i="64" a="1"/>
  <c r="AY1740" i="64" s="1"/>
  <c r="AY1738" i="64" a="1"/>
  <c r="AY1738" i="64" s="1"/>
  <c r="AY365" i="64" a="1"/>
  <c r="AY365" i="64" s="1"/>
  <c r="AY343" i="64" a="1"/>
  <c r="AY343" i="64" s="1"/>
  <c r="AY366" i="64" a="1"/>
  <c r="AY366" i="64" s="1"/>
  <c r="AX344" i="64"/>
  <c r="AY1920" i="64"/>
  <c r="AY1886" i="64"/>
  <c r="DH2175" i="64"/>
  <c r="DH2072" i="64"/>
  <c r="DH2149" i="64"/>
  <c r="AX1845" i="64"/>
  <c r="AX1823" i="64"/>
  <c r="AY2178" i="64" a="1"/>
  <c r="AY2178" i="64" s="1"/>
  <c r="AY1824" i="64" a="1"/>
  <c r="AY1824" i="64" s="1"/>
  <c r="AY1844" i="64" a="1"/>
  <c r="AY1844" i="64" s="1"/>
  <c r="CI1537" i="64"/>
  <c r="CH1539" i="64"/>
  <c r="CI1516" i="64"/>
  <c r="CI1518" i="64" s="1"/>
  <c r="CJ1494" i="64"/>
  <c r="CJ1496" i="64" s="1"/>
  <c r="AT1452" i="64"/>
  <c r="AU1449" i="64"/>
  <c r="AU1451" i="64" s="1"/>
  <c r="AU1452" i="64" s="1"/>
  <c r="AV1440" i="64"/>
  <c r="AW1438" i="64"/>
  <c r="AW1447" i="64"/>
  <c r="AW1439" i="64"/>
  <c r="AW1448" i="64"/>
  <c r="AY1444" i="64" a="1"/>
  <c r="AY1444" i="64" s="1"/>
  <c r="AY1443" i="64" a="1"/>
  <c r="AY1443" i="64" s="1"/>
  <c r="AY1435" i="64" a="1"/>
  <c r="AY1435" i="64" s="1"/>
  <c r="AY1434" i="64" a="1"/>
  <c r="AY1434" i="64" s="1"/>
  <c r="AX1431" i="64"/>
  <c r="AX1430" i="64"/>
  <c r="AY1425" i="64" a="1"/>
  <c r="AY1425" i="64" s="1"/>
  <c r="AY1426" i="64" a="1"/>
  <c r="AY1426" i="64" s="1"/>
  <c r="AX1866" i="64"/>
  <c r="AY1865" i="64" a="1"/>
  <c r="AY1865" i="64" s="1"/>
  <c r="AY429" i="64" a="1"/>
  <c r="AY429" i="64" s="1"/>
  <c r="AT477" i="64"/>
  <c r="AU476" i="64" a="1"/>
  <c r="AU476" i="64" s="1"/>
  <c r="AZ1635" i="64"/>
  <c r="AZ1636" i="64" s="1"/>
  <c r="AF1569" i="64"/>
  <c r="AG1565" i="64" s="1"/>
  <c r="AG1571" i="64" s="1"/>
  <c r="AV827" i="64"/>
  <c r="AW826" i="64"/>
  <c r="AX1186" i="64"/>
  <c r="AX943" i="64"/>
  <c r="AX1346" i="64"/>
  <c r="AX1323" i="64"/>
  <c r="AX824" i="64"/>
  <c r="AX320" i="64"/>
  <c r="AX455" i="64"/>
  <c r="AX431" i="64"/>
  <c r="AW62" i="64"/>
  <c r="AY424" i="64" a="1"/>
  <c r="AY424" i="64" s="1"/>
  <c r="AY75" i="64" a="1"/>
  <c r="AY75" i="64" s="1"/>
  <c r="AY342" i="64" a="1"/>
  <c r="AY342" i="64" s="1"/>
  <c r="AY55" i="64" a="1"/>
  <c r="AY55" i="64" s="1"/>
  <c r="AY59" i="64" a="1"/>
  <c r="AY59" i="64" s="1"/>
  <c r="AY60" i="64" a="1"/>
  <c r="AY60" i="64" s="1"/>
  <c r="AX56" i="64"/>
  <c r="AY54" i="64" a="1"/>
  <c r="AY54" i="64" s="1"/>
  <c r="AY53" i="64" a="1"/>
  <c r="AY53" i="64" s="1"/>
  <c r="AY454" i="64" a="1"/>
  <c r="AY454" i="64" s="1"/>
  <c r="AY2075" i="64" a="1"/>
  <c r="AY2075" i="64" s="1"/>
  <c r="AY2101" i="64" a="1"/>
  <c r="AY2101" i="64" s="1"/>
  <c r="AY2152" i="64" a="1"/>
  <c r="AY2152" i="64" s="1"/>
  <c r="AY2126" i="64" a="1"/>
  <c r="AY2126" i="64" s="1"/>
  <c r="AY1322" i="64" a="1"/>
  <c r="AY1322" i="64" s="1"/>
  <c r="AX1575" i="64" a="1"/>
  <c r="AX1575" i="64" s="1"/>
  <c r="AX93" i="64"/>
  <c r="AY90" i="64" a="1"/>
  <c r="AY90" i="64" s="1"/>
  <c r="AY91" i="64" a="1"/>
  <c r="AY91" i="64" s="1"/>
  <c r="AY92" i="64" a="1"/>
  <c r="AY92" i="64" s="1"/>
  <c r="AY89" i="64" a="1"/>
  <c r="AY89" i="64" s="1"/>
  <c r="AY1267" i="64" a="1"/>
  <c r="AY1267" i="64" s="1"/>
  <c r="AY1268" i="64" s="1"/>
  <c r="AY319" i="64" a="1"/>
  <c r="AY319" i="64" s="1"/>
  <c r="BM1472" i="64"/>
  <c r="BM1474" i="64" s="1"/>
  <c r="AY2202" i="64" a="1"/>
  <c r="AY2202" i="64" s="1"/>
  <c r="AY1187" i="64" a="1"/>
  <c r="AY1187" i="64" s="1"/>
  <c r="AY1566" i="64" a="1"/>
  <c r="AY1566" i="64" s="1"/>
  <c r="AY1574" i="64" s="1"/>
  <c r="AY1347" i="64" a="1"/>
  <c r="AY1347" i="64" s="1"/>
  <c r="AY1345" i="64" a="1"/>
  <c r="AY1345" i="64" s="1"/>
  <c r="AY1353" i="64" a="1"/>
  <c r="AY1353" i="64" s="1"/>
  <c r="AY942" i="64" a="1"/>
  <c r="AY942" i="64" s="1"/>
  <c r="AY823" i="64" a="1"/>
  <c r="AY823" i="64" s="1"/>
  <c r="AY554" i="64" a="1"/>
  <c r="AZ1920" i="64" a="1"/>
  <c r="AY431" i="64" a="1"/>
  <c r="AY1346" i="64" a="1"/>
  <c r="AU477" i="64" a="1"/>
  <c r="AY1866" i="64" a="1"/>
  <c r="AY1823" i="64" a="1"/>
  <c r="AY344" i="64" a="1"/>
  <c r="AY367" i="64" a="1"/>
  <c r="AZ1886" i="64" a="1"/>
  <c r="AY1845" i="64" a="1"/>
  <c r="AY455" i="64" a="1"/>
  <c r="AX826" i="64" a="1"/>
  <c r="AY320" i="64" a="1"/>
  <c r="AY943" i="64" a="1"/>
  <c r="AY1323" i="64" a="1"/>
  <c r="AW827" i="64" a="1"/>
  <c r="AY1186" i="64" a="1"/>
  <c r="AY824" i="64" a="1"/>
  <c r="AY1430" i="64" a="1"/>
  <c r="AY1431" i="64" a="1"/>
  <c r="CL69" i="1151" l="1"/>
  <c r="P68" i="1151"/>
  <c r="P698" i="64"/>
  <c r="P699" i="64" s="1"/>
  <c r="M699" i="64"/>
  <c r="L853" i="64"/>
  <c r="M853" i="64"/>
  <c r="P853" i="64"/>
  <c r="CP91" i="861"/>
  <c r="CO62" i="861"/>
  <c r="CJ46" i="861"/>
  <c r="CJ87" i="861" s="1"/>
  <c r="CO86" i="861"/>
  <c r="CP18" i="861"/>
  <c r="CP28" i="861" s="1"/>
  <c r="CP29" i="861" s="1"/>
  <c r="AZ212" i="64"/>
  <c r="BA208" i="64"/>
  <c r="BA209" i="64"/>
  <c r="BA191" i="64"/>
  <c r="BA192" i="64"/>
  <c r="BA210" i="64"/>
  <c r="BA211" i="64"/>
  <c r="BA193" i="64"/>
  <c r="AZ194" i="64"/>
  <c r="CD1" i="860"/>
  <c r="CD7" i="860"/>
  <c r="CD3" i="860"/>
  <c r="CD4" i="860" s="1"/>
  <c r="CE2" i="860"/>
  <c r="AY554" i="64"/>
  <c r="AY564" i="64" s="1"/>
  <c r="AX564" i="64"/>
  <c r="AZ558" i="64" a="1"/>
  <c r="AZ558" i="64" s="1"/>
  <c r="AZ553" i="64" a="1"/>
  <c r="AZ553" i="64" s="1"/>
  <c r="AW1751" i="64"/>
  <c r="AX1750" i="64"/>
  <c r="AX1749" i="64"/>
  <c r="AY367" i="64"/>
  <c r="AY1741" i="64"/>
  <c r="AY1744" i="64" s="1" a="1"/>
  <c r="AY1744" i="64" s="1"/>
  <c r="AZ1732" i="64" a="1"/>
  <c r="AZ1732" i="64" s="1"/>
  <c r="AZ1733" i="64" a="1"/>
  <c r="AZ1733" i="64" s="1"/>
  <c r="AZ1738" i="64" a="1"/>
  <c r="AZ1738" i="64" s="1"/>
  <c r="AZ1735" i="64" a="1"/>
  <c r="AZ1735" i="64" s="1"/>
  <c r="AZ1737" i="64" a="1"/>
  <c r="AZ1737" i="64" s="1"/>
  <c r="AZ1739" i="64" a="1"/>
  <c r="AZ1739" i="64" s="1"/>
  <c r="AZ1740" i="64" a="1"/>
  <c r="AZ1740" i="64" s="1"/>
  <c r="AZ1734" i="64" a="1"/>
  <c r="AZ1734" i="64" s="1"/>
  <c r="AZ1736" i="64" a="1"/>
  <c r="AZ1736" i="64" s="1"/>
  <c r="AZ365" i="64" a="1"/>
  <c r="AZ365" i="64" s="1"/>
  <c r="AZ343" i="64" a="1"/>
  <c r="AZ343" i="64" s="1"/>
  <c r="AZ366" i="64" a="1"/>
  <c r="AZ366" i="64" s="1"/>
  <c r="AY344" i="64"/>
  <c r="AZ1886" i="64"/>
  <c r="AZ1920" i="64"/>
  <c r="DG2123" i="64"/>
  <c r="AY1845" i="64"/>
  <c r="AY1823" i="64"/>
  <c r="AZ2178" i="64" a="1"/>
  <c r="AZ2178" i="64" s="1"/>
  <c r="AZ1824" i="64" a="1"/>
  <c r="AZ1824" i="64" s="1"/>
  <c r="AZ1844" i="64" a="1"/>
  <c r="AZ1844" i="64" s="1"/>
  <c r="CI1539" i="64"/>
  <c r="CJ1537" i="64"/>
  <c r="CJ1516" i="64"/>
  <c r="CJ1518" i="64" s="1"/>
  <c r="CK1494" i="64"/>
  <c r="CK1496" i="64" s="1"/>
  <c r="AV1449" i="64"/>
  <c r="AV1451" i="64" s="1"/>
  <c r="AW1440" i="64"/>
  <c r="AX1439" i="64"/>
  <c r="AX1448" i="64"/>
  <c r="AX1438" i="64"/>
  <c r="AX1447" i="64"/>
  <c r="AZ1443" i="64" a="1"/>
  <c r="AZ1443" i="64" s="1"/>
  <c r="AZ1444" i="64" a="1"/>
  <c r="AZ1444" i="64" s="1"/>
  <c r="AZ1435" i="64" a="1"/>
  <c r="AZ1435" i="64" s="1"/>
  <c r="AZ1434" i="64" a="1"/>
  <c r="AZ1434" i="64" s="1"/>
  <c r="AY1431" i="64"/>
  <c r="AY1430" i="64"/>
  <c r="AZ1425" i="64" a="1"/>
  <c r="AZ1425" i="64" s="1"/>
  <c r="AZ1426" i="64" a="1"/>
  <c r="AZ1426" i="64" s="1"/>
  <c r="AY1866" i="64"/>
  <c r="AZ1865" i="64" a="1"/>
  <c r="AZ1865" i="64" s="1"/>
  <c r="AZ429" i="64" a="1"/>
  <c r="AZ429" i="64" s="1"/>
  <c r="AU477" i="64"/>
  <c r="BA1635" i="64"/>
  <c r="BA1636" i="64" s="1"/>
  <c r="AV476" i="64" a="1"/>
  <c r="AV476" i="64" s="1"/>
  <c r="AW827" i="64"/>
  <c r="AX826" i="64"/>
  <c r="AY1346" i="64"/>
  <c r="AY1186" i="64"/>
  <c r="AY943" i="64"/>
  <c r="AY1323" i="64"/>
  <c r="AY824" i="64"/>
  <c r="AY431" i="64"/>
  <c r="AY320" i="64"/>
  <c r="AY455" i="64"/>
  <c r="AG1568" i="64"/>
  <c r="AX62" i="64"/>
  <c r="AZ424" i="64" a="1"/>
  <c r="AZ424" i="64" s="1"/>
  <c r="AZ75" i="64" a="1"/>
  <c r="AZ75" i="64" s="1"/>
  <c r="AZ342" i="64" a="1"/>
  <c r="AZ342" i="64" s="1"/>
  <c r="AZ55" i="64" a="1"/>
  <c r="AZ55" i="64" s="1"/>
  <c r="AZ60" i="64" a="1"/>
  <c r="AZ60" i="64" s="1"/>
  <c r="AZ59" i="64" a="1"/>
  <c r="AZ59" i="64" s="1"/>
  <c r="AY56" i="64"/>
  <c r="AZ53" i="64" a="1"/>
  <c r="AZ53" i="64" s="1"/>
  <c r="AZ54" i="64" a="1"/>
  <c r="AZ54" i="64" s="1"/>
  <c r="AZ454" i="64" a="1"/>
  <c r="AZ454" i="64" s="1"/>
  <c r="AZ2075" i="64" a="1"/>
  <c r="AZ2075" i="64" s="1"/>
  <c r="AZ2152" i="64" a="1"/>
  <c r="AZ2152" i="64" s="1"/>
  <c r="AZ2126" i="64" a="1"/>
  <c r="AZ2126" i="64" s="1"/>
  <c r="AZ2101" i="64" a="1"/>
  <c r="AZ2101" i="64" s="1"/>
  <c r="AZ1322" i="64" a="1"/>
  <c r="AZ1322" i="64" s="1"/>
  <c r="AY1575" i="64" a="1"/>
  <c r="AY1575" i="64" s="1"/>
  <c r="AY93" i="64"/>
  <c r="AZ89" i="64" a="1"/>
  <c r="AZ89" i="64" s="1"/>
  <c r="AZ90" i="64" a="1"/>
  <c r="AZ90" i="64" s="1"/>
  <c r="AZ91" i="64" a="1"/>
  <c r="AZ91" i="64" s="1"/>
  <c r="AZ92" i="64" a="1"/>
  <c r="AZ92" i="64" s="1"/>
  <c r="AZ1267" i="64" a="1"/>
  <c r="AZ1267" i="64" s="1"/>
  <c r="AZ1268" i="64" s="1"/>
  <c r="AZ319" i="64" a="1"/>
  <c r="AZ319" i="64" s="1"/>
  <c r="BN1472" i="64"/>
  <c r="BN1474" i="64" s="1"/>
  <c r="AZ2202" i="64" a="1"/>
  <c r="AZ2202" i="64" s="1"/>
  <c r="AZ1187" i="64" a="1"/>
  <c r="AZ1187" i="64" s="1"/>
  <c r="AZ1566" i="64" a="1"/>
  <c r="AZ1566" i="64" s="1"/>
  <c r="AZ1574" i="64" s="1"/>
  <c r="AZ1347" i="64" a="1"/>
  <c r="AZ1347" i="64" s="1"/>
  <c r="AZ1353" i="64" a="1"/>
  <c r="AZ1353" i="64" s="1"/>
  <c r="AZ1345" i="64" a="1"/>
  <c r="AZ1345" i="64" s="1"/>
  <c r="AZ942" i="64" a="1"/>
  <c r="AZ942" i="64" s="1"/>
  <c r="AZ823" i="64" a="1"/>
  <c r="AZ823" i="64" s="1"/>
  <c r="AZ1823" i="64" a="1"/>
  <c r="AZ1186" i="64" a="1"/>
  <c r="AY826" i="64" a="1"/>
  <c r="AZ367" i="64" a="1"/>
  <c r="AZ1346" i="64" a="1"/>
  <c r="AZ1431" i="64" a="1"/>
  <c r="AZ455" i="64" a="1"/>
  <c r="AZ1866" i="64" a="1"/>
  <c r="BA1886" i="64" a="1"/>
  <c r="AZ1845" i="64" a="1"/>
  <c r="AZ431" i="64" a="1"/>
  <c r="AV477" i="64" a="1"/>
  <c r="AZ320" i="64" a="1"/>
  <c r="BA1920" i="64" a="1"/>
  <c r="AZ344" i="64" a="1"/>
  <c r="AZ554" i="64" a="1"/>
  <c r="AZ1430" i="64" a="1"/>
  <c r="AZ824" i="64" a="1"/>
  <c r="AZ943" i="64" a="1"/>
  <c r="AZ1323" i="64" a="1"/>
  <c r="AX827" i="64" a="1"/>
  <c r="P69" i="1151" l="1"/>
  <c r="CO91" i="861"/>
  <c r="CP86" i="861"/>
  <c r="CK46" i="861"/>
  <c r="CP12" i="863"/>
  <c r="CP67" i="863" s="1"/>
  <c r="BA212" i="64"/>
  <c r="BB208" i="64"/>
  <c r="BB191" i="64"/>
  <c r="BB209" i="64"/>
  <c r="BB192" i="64"/>
  <c r="BB210" i="64"/>
  <c r="BB193" i="64"/>
  <c r="BB211" i="64"/>
  <c r="BA194" i="64"/>
  <c r="CE1" i="860"/>
  <c r="CE7" i="860"/>
  <c r="CE3" i="860"/>
  <c r="CE4" i="860" s="1"/>
  <c r="CF2" i="860"/>
  <c r="AZ554" i="64"/>
  <c r="AZ564" i="64" s="1"/>
  <c r="AX1751" i="64"/>
  <c r="BA558" i="64" a="1"/>
  <c r="BA558" i="64" s="1"/>
  <c r="BA553" i="64" a="1"/>
  <c r="BA553" i="64" s="1"/>
  <c r="AY1750" i="64"/>
  <c r="AZ367" i="64"/>
  <c r="AY1749" i="64"/>
  <c r="BA1732" i="64" a="1"/>
  <c r="BA1732" i="64" s="1"/>
  <c r="BA1733" i="64" a="1"/>
  <c r="BA1733" i="64" s="1"/>
  <c r="BA1734" i="64" a="1"/>
  <c r="BA1734" i="64" s="1"/>
  <c r="BA1735" i="64" a="1"/>
  <c r="BA1735" i="64" s="1"/>
  <c r="BA1736" i="64" a="1"/>
  <c r="BA1736" i="64" s="1"/>
  <c r="BA1737" i="64" a="1"/>
  <c r="BA1737" i="64" s="1"/>
  <c r="BA1739" i="64" a="1"/>
  <c r="BA1739" i="64" s="1"/>
  <c r="BA1740" i="64" a="1"/>
  <c r="BA1740" i="64" s="1"/>
  <c r="BA1738" i="64" a="1"/>
  <c r="BA1738" i="64" s="1"/>
  <c r="AZ1741" i="64"/>
  <c r="BA366" i="64" a="1"/>
  <c r="BA366" i="64" s="1"/>
  <c r="BA365" i="64" a="1"/>
  <c r="BA365" i="64" s="1"/>
  <c r="BA343" i="64" a="1"/>
  <c r="BA343" i="64" s="1"/>
  <c r="AZ344" i="64"/>
  <c r="BA1920" i="64"/>
  <c r="BA1886" i="64"/>
  <c r="DI2175" i="64"/>
  <c r="DI2149" i="64"/>
  <c r="DI2072" i="64"/>
  <c r="AZ1845" i="64"/>
  <c r="AZ1823" i="64"/>
  <c r="BA2178" i="64" a="1"/>
  <c r="BA2178" i="64" s="1"/>
  <c r="BA1824" i="64" a="1"/>
  <c r="BA1824" i="64" s="1"/>
  <c r="BA1844" i="64" a="1"/>
  <c r="BA1844" i="64" s="1"/>
  <c r="CJ1539" i="64"/>
  <c r="CK1537" i="64"/>
  <c r="CK1516" i="64"/>
  <c r="CK1518" i="64" s="1"/>
  <c r="CL1494" i="64"/>
  <c r="CL1496" i="64" s="1"/>
  <c r="AV1452" i="64"/>
  <c r="AW1449" i="64"/>
  <c r="AW1451" i="64" s="1"/>
  <c r="AX1440" i="64"/>
  <c r="AY1438" i="64"/>
  <c r="AY1447" i="64"/>
  <c r="AY1439" i="64"/>
  <c r="AY1448" i="64"/>
  <c r="BA1444" i="64" a="1"/>
  <c r="BA1444" i="64" s="1"/>
  <c r="BA1443" i="64" a="1"/>
  <c r="BA1443" i="64" s="1"/>
  <c r="BA1434" i="64" a="1"/>
  <c r="BA1434" i="64" s="1"/>
  <c r="BA1435" i="64" a="1"/>
  <c r="BA1435" i="64" s="1"/>
  <c r="AZ1431" i="64"/>
  <c r="AZ1430" i="64"/>
  <c r="BA1425" i="64" a="1"/>
  <c r="BA1425" i="64" s="1"/>
  <c r="BA1426" i="64" a="1"/>
  <c r="BA1426" i="64" s="1"/>
  <c r="AZ1866" i="64"/>
  <c r="BA1865" i="64" a="1"/>
  <c r="BA1865" i="64" s="1"/>
  <c r="BA429" i="64" a="1"/>
  <c r="BA429" i="64" s="1"/>
  <c r="AV477" i="64"/>
  <c r="AW476" i="64" a="1"/>
  <c r="AW476" i="64" s="1"/>
  <c r="BB1635" i="64"/>
  <c r="BB1636" i="64" s="1"/>
  <c r="AG1569" i="64"/>
  <c r="AH1565" i="64" s="1"/>
  <c r="AH1571" i="64" s="1"/>
  <c r="AX827" i="64"/>
  <c r="AY826" i="64"/>
  <c r="AZ1186" i="64"/>
  <c r="AZ943" i="64"/>
  <c r="AZ1346" i="64"/>
  <c r="AZ1323" i="64"/>
  <c r="AZ824" i="64"/>
  <c r="AZ431" i="64"/>
  <c r="AZ320" i="64"/>
  <c r="AZ455" i="64"/>
  <c r="AY62" i="64"/>
  <c r="BA424" i="64" a="1"/>
  <c r="BA424" i="64" s="1"/>
  <c r="BA75" i="64" a="1"/>
  <c r="BA75" i="64" s="1"/>
  <c r="BA342" i="64" a="1"/>
  <c r="BA342" i="64" s="1"/>
  <c r="BA55" i="64" a="1"/>
  <c r="BA55" i="64" s="1"/>
  <c r="BA60" i="64" a="1"/>
  <c r="BA60" i="64" s="1"/>
  <c r="BA59" i="64" a="1"/>
  <c r="BA59" i="64" s="1"/>
  <c r="AZ56" i="64"/>
  <c r="BA53" i="64" a="1"/>
  <c r="BA53" i="64" s="1"/>
  <c r="BA54" i="64" a="1"/>
  <c r="BA54" i="64" s="1"/>
  <c r="BA454" i="64" a="1"/>
  <c r="BA454" i="64" s="1"/>
  <c r="BA2075" i="64" a="1"/>
  <c r="BA2075" i="64" s="1"/>
  <c r="BA2152" i="64" a="1"/>
  <c r="BA2152" i="64" s="1"/>
  <c r="BA2126" i="64" a="1"/>
  <c r="BA2126" i="64" s="1"/>
  <c r="BA2101" i="64" a="1"/>
  <c r="BA2101" i="64" s="1"/>
  <c r="BA1322" i="64" a="1"/>
  <c r="BA1322" i="64" s="1"/>
  <c r="AZ1575" i="64" a="1"/>
  <c r="AZ1575" i="64" s="1"/>
  <c r="BA89" i="64" a="1"/>
  <c r="BA89" i="64" s="1"/>
  <c r="BA90" i="64" a="1"/>
  <c r="BA90" i="64" s="1"/>
  <c r="BA91" i="64" a="1"/>
  <c r="BA91" i="64" s="1"/>
  <c r="BA92" i="64" a="1"/>
  <c r="BA92" i="64" s="1"/>
  <c r="AZ93" i="64"/>
  <c r="BA1267" i="64" a="1"/>
  <c r="BA1267" i="64" s="1"/>
  <c r="BA1268" i="64" s="1"/>
  <c r="BA319" i="64" a="1"/>
  <c r="BA319" i="64" s="1"/>
  <c r="BO1472" i="64"/>
  <c r="BO1474" i="64" s="1"/>
  <c r="BA2202" i="64" a="1"/>
  <c r="BA2202" i="64" s="1"/>
  <c r="BA1187" i="64" a="1"/>
  <c r="BA1187" i="64" s="1"/>
  <c r="BA1566" i="64" a="1"/>
  <c r="BA1566" i="64" s="1"/>
  <c r="BA1574" i="64" s="1"/>
  <c r="BA1347" i="64" a="1"/>
  <c r="BA1347" i="64" s="1"/>
  <c r="BA1353" i="64" a="1"/>
  <c r="BA1353" i="64" s="1"/>
  <c r="BA1345" i="64" a="1"/>
  <c r="BA1345" i="64" s="1"/>
  <c r="BA942" i="64" a="1"/>
  <c r="BA942" i="64" s="1"/>
  <c r="BA823" i="64" a="1"/>
  <c r="BA823" i="64" s="1"/>
  <c r="BB1886" i="64" a="1"/>
  <c r="BA455" i="64" a="1"/>
  <c r="BA1431" i="64" a="1"/>
  <c r="BA367" i="64" a="1"/>
  <c r="BA320" i="64" a="1"/>
  <c r="BA344" i="64" a="1"/>
  <c r="BB1920" i="64" a="1"/>
  <c r="AY827" i="64" a="1"/>
  <c r="BA1323" i="64" a="1"/>
  <c r="AW477" i="64" a="1"/>
  <c r="BA1866" i="64" a="1"/>
  <c r="BA1823" i="64" a="1"/>
  <c r="BA1430" i="64" a="1"/>
  <c r="BA943" i="64" a="1"/>
  <c r="AZ826" i="64" a="1"/>
  <c r="BA1845" i="64" a="1"/>
  <c r="BA554" i="64" a="1"/>
  <c r="BA431" i="64" a="1"/>
  <c r="BA1346" i="64" a="1"/>
  <c r="BA824" i="64" a="1"/>
  <c r="BA1186" i="64" a="1"/>
  <c r="CL46" i="861" l="1"/>
  <c r="CL87" i="861" s="1"/>
  <c r="CK87" i="861"/>
  <c r="CQ91" i="861"/>
  <c r="CP71" i="863"/>
  <c r="CP69" i="863"/>
  <c r="CP23" i="863" s="1"/>
  <c r="CP34" i="861" s="1"/>
  <c r="CQ18" i="861"/>
  <c r="CQ28" i="861" s="1"/>
  <c r="CQ29" i="861" s="1"/>
  <c r="CP22" i="863"/>
  <c r="BC208" i="64"/>
  <c r="BC191" i="64"/>
  <c r="BC209" i="64"/>
  <c r="BC192" i="64"/>
  <c r="BC210" i="64"/>
  <c r="BC193" i="64"/>
  <c r="BC211" i="64"/>
  <c r="BB194" i="64"/>
  <c r="BB212" i="64"/>
  <c r="CF7" i="860"/>
  <c r="CF3" i="860"/>
  <c r="CF4" i="860" s="1"/>
  <c r="CG2" i="860"/>
  <c r="CF1" i="860"/>
  <c r="BA554" i="64"/>
  <c r="BA564" i="64" s="1"/>
  <c r="BB558" i="64" a="1"/>
  <c r="BB558" i="64" s="1"/>
  <c r="BB553" i="64" a="1"/>
  <c r="BB553" i="64" s="1"/>
  <c r="AY1751" i="64"/>
  <c r="BA367" i="64"/>
  <c r="AZ1749" i="64"/>
  <c r="AZ1744" i="64" a="1"/>
  <c r="AZ1744" i="64" s="1"/>
  <c r="AZ1750" i="64" s="1"/>
  <c r="BA1741" i="64"/>
  <c r="BB1732" i="64" a="1"/>
  <c r="BB1732" i="64" s="1"/>
  <c r="BB1733" i="64" a="1"/>
  <c r="BB1733" i="64" s="1"/>
  <c r="BB1734" i="64" a="1"/>
  <c r="BB1734" i="64" s="1"/>
  <c r="BB1735" i="64" a="1"/>
  <c r="BB1735" i="64" s="1"/>
  <c r="BB1737" i="64" a="1"/>
  <c r="BB1737" i="64" s="1"/>
  <c r="BB1739" i="64" a="1"/>
  <c r="BB1739" i="64" s="1"/>
  <c r="BB1740" i="64" a="1"/>
  <c r="BB1740" i="64" s="1"/>
  <c r="BB1738" i="64" a="1"/>
  <c r="BB1738" i="64" s="1"/>
  <c r="BB1736" i="64" a="1"/>
  <c r="BB1736" i="64" s="1"/>
  <c r="BB366" i="64" a="1"/>
  <c r="BB366" i="64" s="1"/>
  <c r="BB365" i="64" a="1"/>
  <c r="BB365" i="64" s="1"/>
  <c r="BB343" i="64" a="1"/>
  <c r="BB343" i="64" s="1"/>
  <c r="BA344" i="64"/>
  <c r="BB1920" i="64"/>
  <c r="BB1886" i="64"/>
  <c r="DH2123" i="64"/>
  <c r="BA1845" i="64"/>
  <c r="BA1823" i="64"/>
  <c r="BB2178" i="64" a="1"/>
  <c r="BB2178" i="64" s="1"/>
  <c r="BB1824" i="64" a="1"/>
  <c r="BB1824" i="64" s="1"/>
  <c r="BB1844" i="64" a="1"/>
  <c r="BB1844" i="64" s="1"/>
  <c r="CK1539" i="64"/>
  <c r="CL1537" i="64"/>
  <c r="CL1539" i="64" s="1"/>
  <c r="CL1516" i="64"/>
  <c r="AW1452" i="64"/>
  <c r="AX1449" i="64"/>
  <c r="AX1451" i="64" s="1"/>
  <c r="AX1452" i="64" s="1"/>
  <c r="AY1440" i="64"/>
  <c r="AZ1438" i="64"/>
  <c r="AZ1447" i="64"/>
  <c r="AZ1439" i="64"/>
  <c r="AZ1448" i="64"/>
  <c r="BB1444" i="64" a="1"/>
  <c r="BB1444" i="64" s="1"/>
  <c r="BB1443" i="64" a="1"/>
  <c r="BB1443" i="64" s="1"/>
  <c r="BB1434" i="64" a="1"/>
  <c r="BB1434" i="64" s="1"/>
  <c r="BB1435" i="64" a="1"/>
  <c r="BB1435" i="64" s="1"/>
  <c r="BA1431" i="64"/>
  <c r="BA1430" i="64"/>
  <c r="BB1425" i="64" a="1"/>
  <c r="BB1425" i="64" s="1"/>
  <c r="BB1426" i="64" a="1"/>
  <c r="BB1426" i="64" s="1"/>
  <c r="BA1866" i="64"/>
  <c r="BB1865" i="64" a="1"/>
  <c r="BB1865" i="64" s="1"/>
  <c r="BB429" i="64" a="1"/>
  <c r="BB429" i="64" s="1"/>
  <c r="AW477" i="64"/>
  <c r="BC1635" i="64"/>
  <c r="BC1636" i="64" s="1"/>
  <c r="AX476" i="64" a="1"/>
  <c r="AX476" i="64" s="1"/>
  <c r="AY827" i="64"/>
  <c r="AZ826" i="64"/>
  <c r="BA1186" i="64"/>
  <c r="BA943" i="64"/>
  <c r="BA1346" i="64"/>
  <c r="BA1323" i="64"/>
  <c r="BA824" i="64"/>
  <c r="BA320" i="64"/>
  <c r="BA455" i="64"/>
  <c r="BA431" i="64"/>
  <c r="AH1568" i="64"/>
  <c r="AZ62" i="64"/>
  <c r="BB424" i="64" a="1"/>
  <c r="BB424" i="64" s="1"/>
  <c r="BB75" i="64" a="1"/>
  <c r="BB75" i="64" s="1"/>
  <c r="BB342" i="64" a="1"/>
  <c r="BB342" i="64" s="1"/>
  <c r="BB55" i="64" a="1"/>
  <c r="BB55" i="64" s="1"/>
  <c r="BB60" i="64" a="1"/>
  <c r="BB60" i="64" s="1"/>
  <c r="BB59" i="64" a="1"/>
  <c r="BB59" i="64" s="1"/>
  <c r="BA56" i="64"/>
  <c r="BB53" i="64" a="1"/>
  <c r="BB53" i="64" s="1"/>
  <c r="BB54" i="64" a="1"/>
  <c r="BB54" i="64" s="1"/>
  <c r="BB454" i="64" a="1"/>
  <c r="BB454" i="64" s="1"/>
  <c r="BB2075" i="64" a="1"/>
  <c r="BB2075" i="64" s="1"/>
  <c r="BB2152" i="64" a="1"/>
  <c r="BB2152" i="64" s="1"/>
  <c r="BB2126" i="64" a="1"/>
  <c r="BB2126" i="64" s="1"/>
  <c r="BB2101" i="64" a="1"/>
  <c r="BB2101" i="64" s="1"/>
  <c r="BB1322" i="64" a="1"/>
  <c r="BB1322" i="64" s="1"/>
  <c r="BA1575" i="64" a="1"/>
  <c r="BA1575" i="64" s="1"/>
  <c r="BB90" i="64" a="1"/>
  <c r="BB90" i="64" s="1"/>
  <c r="BB89" i="64" a="1"/>
  <c r="BB89" i="64" s="1"/>
  <c r="BB91" i="64" a="1"/>
  <c r="BB91" i="64" s="1"/>
  <c r="BB92" i="64" a="1"/>
  <c r="BB92" i="64" s="1"/>
  <c r="BA93" i="64"/>
  <c r="BB1267" i="64" a="1"/>
  <c r="BB1267" i="64" s="1"/>
  <c r="BB1268" i="64" s="1"/>
  <c r="BB319" i="64" a="1"/>
  <c r="BB319" i="64" s="1"/>
  <c r="BP1472" i="64"/>
  <c r="BP1474" i="64" s="1"/>
  <c r="BB2202" i="64" a="1"/>
  <c r="BB2202" i="64" s="1"/>
  <c r="BB1187" i="64" a="1"/>
  <c r="BB1187" i="64" s="1"/>
  <c r="BB1566" i="64" a="1"/>
  <c r="BB1566" i="64" s="1"/>
  <c r="BB1574" i="64" s="1"/>
  <c r="BB1353" i="64" a="1"/>
  <c r="BB1353" i="64" s="1"/>
  <c r="BB1345" i="64" a="1"/>
  <c r="BB1345" i="64" s="1"/>
  <c r="BB1347" i="64" a="1"/>
  <c r="BB1347" i="64" s="1"/>
  <c r="BB942" i="64" a="1"/>
  <c r="BB942" i="64" s="1"/>
  <c r="BB823" i="64" a="1"/>
  <c r="BB823" i="64" s="1"/>
  <c r="BC1920" i="64" a="1"/>
  <c r="BB367" i="64" a="1"/>
  <c r="BC1886" i="64" a="1"/>
  <c r="BB554" i="64" a="1"/>
  <c r="BB1430" i="64" a="1"/>
  <c r="BB1845" i="64" a="1"/>
  <c r="BA826" i="64" a="1"/>
  <c r="BB1346" i="64" a="1"/>
  <c r="BB1866" i="64" a="1"/>
  <c r="BB431" i="64" a="1"/>
  <c r="BB1186" i="64" a="1"/>
  <c r="BB943" i="64" a="1"/>
  <c r="AX477" i="64" a="1"/>
  <c r="BB344" i="64" a="1"/>
  <c r="BB320" i="64" a="1"/>
  <c r="BB1823" i="64" a="1"/>
  <c r="BB1431" i="64" a="1"/>
  <c r="BB455" i="64" a="1"/>
  <c r="BB1323" i="64" a="1"/>
  <c r="AZ827" i="64" a="1"/>
  <c r="BB824" i="64" a="1"/>
  <c r="CP25" i="863" l="1"/>
  <c r="CP36" i="861" s="1"/>
  <c r="CP62" i="861"/>
  <c r="CR91" i="861"/>
  <c r="P46" i="861"/>
  <c r="P87" i="861" s="1"/>
  <c r="CP72" i="863"/>
  <c r="CQ12" i="863"/>
  <c r="CQ71" i="863" s="1"/>
  <c r="CP33" i="861"/>
  <c r="CP37" i="861" s="1"/>
  <c r="CP39" i="861" s="1"/>
  <c r="CP26" i="863"/>
  <c r="BC194" i="64"/>
  <c r="BD208" i="64"/>
  <c r="BD191" i="64"/>
  <c r="BD209" i="64"/>
  <c r="BD192" i="64"/>
  <c r="BD210" i="64"/>
  <c r="BD193" i="64"/>
  <c r="BD211" i="64"/>
  <c r="BC212" i="64"/>
  <c r="CG7" i="860"/>
  <c r="CG3" i="860"/>
  <c r="CG4" i="860" s="1"/>
  <c r="CH2" i="860"/>
  <c r="CG1" i="860"/>
  <c r="CO2175" i="64"/>
  <c r="CO2072" i="64"/>
  <c r="CO2076" i="64" s="1"/>
  <c r="CO2149" i="64"/>
  <c r="BB554" i="64"/>
  <c r="BB564" i="64" s="1"/>
  <c r="BC558" i="64" a="1"/>
  <c r="BC558" i="64" s="1"/>
  <c r="BC553" i="64" a="1"/>
  <c r="BC553" i="64" s="1"/>
  <c r="AZ1751" i="64"/>
  <c r="BB367" i="64"/>
  <c r="BA1749" i="64"/>
  <c r="BA1744" i="64" a="1"/>
  <c r="BA1744" i="64" s="1"/>
  <c r="BA1750" i="64" s="1"/>
  <c r="BC1732" i="64" a="1"/>
  <c r="BC1732" i="64" s="1"/>
  <c r="BC1733" i="64" a="1"/>
  <c r="BC1733" i="64" s="1"/>
  <c r="BC1736" i="64" a="1"/>
  <c r="BC1736" i="64" s="1"/>
  <c r="BC1735" i="64" a="1"/>
  <c r="BC1735" i="64" s="1"/>
  <c r="BC1737" i="64" a="1"/>
  <c r="BC1737" i="64" s="1"/>
  <c r="BC1739" i="64" a="1"/>
  <c r="BC1739" i="64" s="1"/>
  <c r="BC1740" i="64" a="1"/>
  <c r="BC1740" i="64" s="1"/>
  <c r="BC1734" i="64" a="1"/>
  <c r="BC1734" i="64" s="1"/>
  <c r="BC1738" i="64" a="1"/>
  <c r="BC1738" i="64" s="1"/>
  <c r="BB1741" i="64"/>
  <c r="BC343" i="64" a="1"/>
  <c r="BC343" i="64" s="1"/>
  <c r="BC366" i="64" a="1"/>
  <c r="BC366" i="64" s="1"/>
  <c r="BC365" i="64" a="1"/>
  <c r="BC365" i="64" s="1"/>
  <c r="BB344" i="64"/>
  <c r="BC1920" i="64"/>
  <c r="BC1886" i="64"/>
  <c r="DJ2175" i="64"/>
  <c r="DJ2149" i="64"/>
  <c r="DJ2072" i="64"/>
  <c r="BB1823" i="64"/>
  <c r="BB1845" i="64"/>
  <c r="BC1824" i="64" a="1"/>
  <c r="BC1824" i="64" s="1"/>
  <c r="BC1844" i="64" a="1"/>
  <c r="BC1844" i="64" s="1"/>
  <c r="CL1518" i="64"/>
  <c r="BC2178" i="64" a="1"/>
  <c r="BC2178" i="64" s="1"/>
  <c r="AZ1440" i="64"/>
  <c r="AY1449" i="64"/>
  <c r="AY1451" i="64" s="1"/>
  <c r="AZ1449" i="64"/>
  <c r="BA1438" i="64"/>
  <c r="BA1447" i="64"/>
  <c r="BA1439" i="64"/>
  <c r="BA1448" i="64"/>
  <c r="BC1444" i="64" a="1"/>
  <c r="BC1444" i="64" s="1"/>
  <c r="BC1443" i="64" a="1"/>
  <c r="BC1443" i="64" s="1"/>
  <c r="BC1434" i="64" a="1"/>
  <c r="BC1434" i="64" s="1"/>
  <c r="BC1435" i="64" a="1"/>
  <c r="BC1435" i="64" s="1"/>
  <c r="BB1431" i="64"/>
  <c r="BB1430" i="64"/>
  <c r="BC1425" i="64" a="1"/>
  <c r="BC1425" i="64" s="1"/>
  <c r="BC1426" i="64" a="1"/>
  <c r="BC1426" i="64" s="1"/>
  <c r="BB1866" i="64"/>
  <c r="BC1865" i="64" a="1"/>
  <c r="BC1865" i="64" s="1"/>
  <c r="BC429" i="64" a="1"/>
  <c r="BC429" i="64" s="1"/>
  <c r="AX477" i="64"/>
  <c r="AY476" i="64" a="1"/>
  <c r="AY476" i="64" s="1"/>
  <c r="BD1635" i="64"/>
  <c r="BD1636" i="64" s="1"/>
  <c r="AH1569" i="64"/>
  <c r="AI1565" i="64" s="1"/>
  <c r="AI1571" i="64" s="1"/>
  <c r="AZ827" i="64"/>
  <c r="BA826" i="64"/>
  <c r="BB943" i="64"/>
  <c r="BB1346" i="64"/>
  <c r="BB1186" i="64"/>
  <c r="BB1323" i="64"/>
  <c r="BB824" i="64"/>
  <c r="BB431" i="64"/>
  <c r="BB320" i="64"/>
  <c r="BB455" i="64"/>
  <c r="BA62" i="64"/>
  <c r="BC424" i="64" a="1"/>
  <c r="BC424" i="64" s="1"/>
  <c r="BC75" i="64" a="1"/>
  <c r="BC75" i="64" s="1"/>
  <c r="BC342" i="64" a="1"/>
  <c r="BC342" i="64" s="1"/>
  <c r="BC55" i="64" a="1"/>
  <c r="BC55" i="64" s="1"/>
  <c r="BC60" i="64" a="1"/>
  <c r="BC60" i="64" s="1"/>
  <c r="BC59" i="64" a="1"/>
  <c r="BC59" i="64" s="1"/>
  <c r="BB56" i="64"/>
  <c r="BC53" i="64" a="1"/>
  <c r="BC53" i="64" s="1"/>
  <c r="BC54" i="64" a="1"/>
  <c r="BC54" i="64" s="1"/>
  <c r="BC454" i="64" a="1"/>
  <c r="BC454" i="64" s="1"/>
  <c r="BC2075" i="64" a="1"/>
  <c r="BC2075" i="64" s="1"/>
  <c r="BC2152" i="64" a="1"/>
  <c r="BC2152" i="64" s="1"/>
  <c r="BC2126" i="64" a="1"/>
  <c r="BC2126" i="64" s="1"/>
  <c r="BC2101" i="64" a="1"/>
  <c r="BC2101" i="64" s="1"/>
  <c r="BC1322" i="64" a="1"/>
  <c r="BC1322" i="64" s="1"/>
  <c r="BB1575" i="64" a="1"/>
  <c r="BB1575" i="64" s="1"/>
  <c r="BC90" i="64" a="1"/>
  <c r="BC90" i="64" s="1"/>
  <c r="BC91" i="64" a="1"/>
  <c r="BC91" i="64" s="1"/>
  <c r="BC92" i="64" a="1"/>
  <c r="BC92" i="64" s="1"/>
  <c r="BC89" i="64" a="1"/>
  <c r="BC89" i="64" s="1"/>
  <c r="BB93" i="64"/>
  <c r="BC1267" i="64" a="1"/>
  <c r="BC1267" i="64" s="1"/>
  <c r="BC1268" i="64" s="1"/>
  <c r="BC319" i="64" a="1"/>
  <c r="BC319" i="64" s="1"/>
  <c r="BQ1472" i="64"/>
  <c r="BQ1474" i="64" s="1"/>
  <c r="BC2202" i="64" a="1"/>
  <c r="BC2202" i="64" s="1"/>
  <c r="BC1187" i="64" a="1"/>
  <c r="BC1187" i="64" s="1"/>
  <c r="BC1566" i="64" a="1"/>
  <c r="BC1566" i="64" s="1"/>
  <c r="BC1574" i="64" s="1"/>
  <c r="BC1353" i="64" a="1"/>
  <c r="BC1353" i="64" s="1"/>
  <c r="BC1345" i="64" a="1"/>
  <c r="BC1345" i="64" s="1"/>
  <c r="BC1347" i="64" a="1"/>
  <c r="BC1347" i="64" s="1"/>
  <c r="BC942" i="64" a="1"/>
  <c r="BC942" i="64" s="1"/>
  <c r="BC823" i="64" a="1"/>
  <c r="BC823" i="64" s="1"/>
  <c r="BC554" i="64" a="1"/>
  <c r="BC431" i="64" a="1"/>
  <c r="BC455" i="64" a="1"/>
  <c r="BD1886" i="64" a="1"/>
  <c r="BC320" i="64" a="1"/>
  <c r="BC1823" i="64" a="1"/>
  <c r="BB826" i="64" a="1"/>
  <c r="BC1845" i="64" a="1"/>
  <c r="BD1920" i="64" a="1"/>
  <c r="BC824" i="64" a="1"/>
  <c r="BC1866" i="64" a="1"/>
  <c r="BC1430" i="64" a="1"/>
  <c r="BC943" i="64" a="1"/>
  <c r="BC1346" i="64" a="1"/>
  <c r="BA827" i="64" a="1"/>
  <c r="BC367" i="64" a="1"/>
  <c r="BC1431" i="64" a="1"/>
  <c r="BC1186" i="64" a="1"/>
  <c r="AY477" i="64" a="1"/>
  <c r="BC344" i="64" a="1"/>
  <c r="BC1323" i="64" a="1"/>
  <c r="CQ25" i="863" l="1"/>
  <c r="CQ36" i="861" s="1"/>
  <c r="CQ62" i="861"/>
  <c r="CQ86" i="861"/>
  <c r="CQ67" i="863"/>
  <c r="CQ22" i="863" s="1"/>
  <c r="CQ69" i="863"/>
  <c r="CQ23" i="863" s="1"/>
  <c r="CQ34" i="861" s="1"/>
  <c r="CR18" i="861"/>
  <c r="CR12" i="863" s="1"/>
  <c r="CP40" i="861"/>
  <c r="BD194" i="64"/>
  <c r="BD212" i="64"/>
  <c r="BE208" i="64"/>
  <c r="BE191" i="64"/>
  <c r="BE209" i="64"/>
  <c r="BE210" i="64"/>
  <c r="BE192" i="64"/>
  <c r="BE211" i="64"/>
  <c r="BE193" i="64"/>
  <c r="CH7" i="860"/>
  <c r="CH3" i="860"/>
  <c r="CH4" i="860" s="1"/>
  <c r="CI2" i="860"/>
  <c r="CH1" i="860"/>
  <c r="CO2078" i="64"/>
  <c r="CP2149" i="64"/>
  <c r="CP2072" i="64"/>
  <c r="CP2076" i="64" s="1"/>
  <c r="CP2078" i="64" s="1"/>
  <c r="CP2175" i="64"/>
  <c r="BC554" i="64"/>
  <c r="BD558" i="64" a="1"/>
  <c r="BD558" i="64" s="1"/>
  <c r="BD553" i="64" a="1"/>
  <c r="BD553" i="64" s="1"/>
  <c r="BB1749" i="64"/>
  <c r="BA1751" i="64"/>
  <c r="BC367" i="64"/>
  <c r="BB1744" i="64" a="1"/>
  <c r="BB1744" i="64" s="1"/>
  <c r="BB1750" i="64" s="1"/>
  <c r="BD1738" i="64" a="1"/>
  <c r="BD1738" i="64" s="1"/>
  <c r="BD1732" i="64" a="1"/>
  <c r="BD1732" i="64" s="1"/>
  <c r="BD1736" i="64" a="1"/>
  <c r="BD1736" i="64" s="1"/>
  <c r="BD1735" i="64" a="1"/>
  <c r="BD1735" i="64" s="1"/>
  <c r="BD1737" i="64" a="1"/>
  <c r="BD1737" i="64" s="1"/>
  <c r="BD1733" i="64" a="1"/>
  <c r="BD1733" i="64" s="1"/>
  <c r="BD1739" i="64" a="1"/>
  <c r="BD1739" i="64" s="1"/>
  <c r="BD1740" i="64" a="1"/>
  <c r="BD1740" i="64" s="1"/>
  <c r="BD1734" i="64" a="1"/>
  <c r="BD1734" i="64" s="1"/>
  <c r="BC1741" i="64"/>
  <c r="BC1744" i="64" s="1" a="1"/>
  <c r="BC1744" i="64" s="1"/>
  <c r="BD343" i="64" a="1"/>
  <c r="BD343" i="64" s="1"/>
  <c r="BD366" i="64" a="1"/>
  <c r="BD366" i="64" s="1"/>
  <c r="BD365" i="64" a="1"/>
  <c r="BD365" i="64" s="1"/>
  <c r="BC344" i="64"/>
  <c r="BD1886" i="64"/>
  <c r="BD1920" i="64"/>
  <c r="DI2123" i="64"/>
  <c r="BC1845" i="64"/>
  <c r="BC1823" i="64"/>
  <c r="BD1824" i="64" a="1"/>
  <c r="BD1824" i="64" s="1"/>
  <c r="BD1844" i="64" a="1"/>
  <c r="BD1844" i="64" s="1"/>
  <c r="BD2178" i="64" a="1"/>
  <c r="BD2178" i="64" s="1"/>
  <c r="AZ1451" i="64"/>
  <c r="AZ1452" i="64" s="1"/>
  <c r="AY1452" i="64"/>
  <c r="BA1440" i="64"/>
  <c r="BB1438" i="64"/>
  <c r="BB1447" i="64"/>
  <c r="BB1439" i="64"/>
  <c r="BB1448" i="64"/>
  <c r="BD1443" i="64" a="1"/>
  <c r="BD1443" i="64" s="1"/>
  <c r="BD1444" i="64" a="1"/>
  <c r="BD1444" i="64" s="1"/>
  <c r="BD1435" i="64" a="1"/>
  <c r="BD1435" i="64" s="1"/>
  <c r="BD1434" i="64" a="1"/>
  <c r="BD1434" i="64" s="1"/>
  <c r="BC1431" i="64"/>
  <c r="BC1430" i="64"/>
  <c r="BD1425" i="64" a="1"/>
  <c r="BD1425" i="64" s="1"/>
  <c r="BD1426" i="64" a="1"/>
  <c r="BD1426" i="64" s="1"/>
  <c r="BC1866" i="64"/>
  <c r="BD1865" i="64" a="1"/>
  <c r="BD1865" i="64" s="1"/>
  <c r="BD429" i="64" a="1"/>
  <c r="BD429" i="64" s="1"/>
  <c r="AY477" i="64"/>
  <c r="BE1635" i="64"/>
  <c r="BE1636" i="64" s="1"/>
  <c r="AZ476" i="64" a="1"/>
  <c r="AZ476" i="64" s="1"/>
  <c r="BA827" i="64"/>
  <c r="BB826" i="64"/>
  <c r="BC1346" i="64"/>
  <c r="BC1186" i="64"/>
  <c r="BC943" i="64"/>
  <c r="BC1323" i="64"/>
  <c r="BC824" i="64"/>
  <c r="BC320" i="64"/>
  <c r="BC455" i="64"/>
  <c r="BC431" i="64"/>
  <c r="AI1568" i="64"/>
  <c r="BB62" i="64"/>
  <c r="BD424" i="64" a="1"/>
  <c r="BD424" i="64" s="1"/>
  <c r="BD75" i="64" a="1"/>
  <c r="BD75" i="64" s="1"/>
  <c r="BD342" i="64" a="1"/>
  <c r="BD342" i="64" s="1"/>
  <c r="BD55" i="64" a="1"/>
  <c r="BD55" i="64" s="1"/>
  <c r="BD59" i="64" a="1"/>
  <c r="BD59" i="64" s="1"/>
  <c r="BD60" i="64" a="1"/>
  <c r="BD60" i="64" s="1"/>
  <c r="BC56" i="64"/>
  <c r="BD54" i="64" a="1"/>
  <c r="BD54" i="64" s="1"/>
  <c r="BD53" i="64" a="1"/>
  <c r="BD53" i="64" s="1"/>
  <c r="BD454" i="64" a="1"/>
  <c r="BD454" i="64" s="1"/>
  <c r="BD2075" i="64" a="1"/>
  <c r="BD2075" i="64" s="1"/>
  <c r="BD2152" i="64" a="1"/>
  <c r="BD2152" i="64" s="1"/>
  <c r="BD2126" i="64" a="1"/>
  <c r="BD2126" i="64" s="1"/>
  <c r="BD2101" i="64" a="1"/>
  <c r="BD2101" i="64" s="1"/>
  <c r="BD1322" i="64" a="1"/>
  <c r="BD1322" i="64" s="1"/>
  <c r="BC1575" i="64" a="1"/>
  <c r="BC1575" i="64" s="1"/>
  <c r="BC93" i="64"/>
  <c r="BD89" i="64" a="1"/>
  <c r="BD89" i="64" s="1"/>
  <c r="BD90" i="64" a="1"/>
  <c r="BD90" i="64" s="1"/>
  <c r="BD91" i="64" a="1"/>
  <c r="BD91" i="64" s="1"/>
  <c r="BD92" i="64" a="1"/>
  <c r="BD92" i="64" s="1"/>
  <c r="BD1267" i="64" a="1"/>
  <c r="BD1267" i="64" s="1"/>
  <c r="BD1268" i="64" s="1"/>
  <c r="BD319" i="64" a="1"/>
  <c r="BD319" i="64" s="1"/>
  <c r="BR1472" i="64"/>
  <c r="BR1474" i="64" s="1"/>
  <c r="BD2202" i="64" a="1"/>
  <c r="BD2202" i="64" s="1"/>
  <c r="BD1187" i="64" a="1"/>
  <c r="BD1187" i="64" s="1"/>
  <c r="BD1566" i="64" a="1"/>
  <c r="BD1566" i="64" s="1"/>
  <c r="BD1574" i="64" s="1"/>
  <c r="BD1353" i="64" a="1"/>
  <c r="BD1353" i="64" s="1"/>
  <c r="BD1345" i="64" a="1"/>
  <c r="BD1345" i="64" s="1"/>
  <c r="BD1347" i="64" a="1"/>
  <c r="BD1347" i="64" s="1"/>
  <c r="BD942" i="64" a="1"/>
  <c r="BD942" i="64" s="1"/>
  <c r="BD823" i="64" a="1"/>
  <c r="BD823" i="64" s="1"/>
  <c r="BD431" i="64" a="1"/>
  <c r="BD1346" i="64" a="1"/>
  <c r="BD1823" i="64" a="1"/>
  <c r="BE1920" i="64" a="1"/>
  <c r="BE1886" i="64" a="1"/>
  <c r="BD1430" i="64" a="1"/>
  <c r="BD455" i="64" a="1"/>
  <c r="BD1323" i="64" a="1"/>
  <c r="BB827" i="64" a="1"/>
  <c r="BD1186" i="64" a="1"/>
  <c r="BC826" i="64" a="1"/>
  <c r="BD554" i="64" a="1"/>
  <c r="BD1845" i="64" a="1"/>
  <c r="BD1866" i="64" a="1"/>
  <c r="BD824" i="64" a="1"/>
  <c r="BD344" i="64" a="1"/>
  <c r="BD943" i="64" a="1"/>
  <c r="BD367" i="64" a="1"/>
  <c r="BD1431" i="64" a="1"/>
  <c r="AZ477" i="64" a="1"/>
  <c r="BD320" i="64" a="1"/>
  <c r="CR86" i="861" l="1"/>
  <c r="CQ72" i="863"/>
  <c r="CR28" i="861"/>
  <c r="CR29" i="861" s="1"/>
  <c r="CQ33" i="861"/>
  <c r="CQ37" i="861" s="1"/>
  <c r="CQ39" i="861" s="1"/>
  <c r="CQ26" i="863"/>
  <c r="CR71" i="863"/>
  <c r="CR69" i="863"/>
  <c r="CR23" i="863" s="1"/>
  <c r="CR34" i="861" s="1"/>
  <c r="CR67" i="863"/>
  <c r="BE194" i="64"/>
  <c r="BE212" i="64"/>
  <c r="BF209" i="64"/>
  <c r="BF208" i="64"/>
  <c r="BF191" i="64"/>
  <c r="BF210" i="64"/>
  <c r="BF192" i="64"/>
  <c r="BF211" i="64"/>
  <c r="BF193" i="64"/>
  <c r="CI3" i="860"/>
  <c r="CI4" i="860" s="1"/>
  <c r="CJ2" i="860"/>
  <c r="CI1" i="860"/>
  <c r="CI7" i="860"/>
  <c r="CQ2175" i="64"/>
  <c r="CQ2149" i="64"/>
  <c r="CQ2072" i="64"/>
  <c r="CQ2076" i="64" s="1"/>
  <c r="CQ2078" i="64" s="1"/>
  <c r="BD554" i="64"/>
  <c r="BD564" i="64" s="1"/>
  <c r="BC564" i="64"/>
  <c r="BB1751" i="64"/>
  <c r="BE558" i="64" a="1"/>
  <c r="BE558" i="64" s="1"/>
  <c r="BE553" i="64" a="1"/>
  <c r="BE553" i="64" s="1"/>
  <c r="BD367" i="64"/>
  <c r="BC1750" i="64"/>
  <c r="BC1749" i="64"/>
  <c r="BE1733" i="64" a="1"/>
  <c r="BE1733" i="64" s="1"/>
  <c r="BE1734" i="64" a="1"/>
  <c r="BE1734" i="64" s="1"/>
  <c r="BE1735" i="64" a="1"/>
  <c r="BE1735" i="64" s="1"/>
  <c r="BE1736" i="64" a="1"/>
  <c r="BE1736" i="64" s="1"/>
  <c r="BE1737" i="64" a="1"/>
  <c r="BE1737" i="64" s="1"/>
  <c r="BE1738" i="64" a="1"/>
  <c r="BE1738" i="64" s="1"/>
  <c r="BE1732" i="64" a="1"/>
  <c r="BE1732" i="64" s="1"/>
  <c r="BE1739" i="64" a="1"/>
  <c r="BE1739" i="64" s="1"/>
  <c r="BE1740" i="64" a="1"/>
  <c r="BE1740" i="64" s="1"/>
  <c r="BD1741" i="64"/>
  <c r="BE343" i="64" a="1"/>
  <c r="BE343" i="64" s="1"/>
  <c r="BE366" i="64" a="1"/>
  <c r="BE366" i="64" s="1"/>
  <c r="BE365" i="64" a="1"/>
  <c r="BE365" i="64" s="1"/>
  <c r="BD344" i="64"/>
  <c r="BE1920" i="64"/>
  <c r="BE1886" i="64"/>
  <c r="DK2175" i="64"/>
  <c r="DK2149" i="64"/>
  <c r="DK2072" i="64"/>
  <c r="BD1845" i="64"/>
  <c r="BD1823" i="64"/>
  <c r="BE1824" i="64" a="1"/>
  <c r="BE1824" i="64" s="1"/>
  <c r="BE1844" i="64" a="1"/>
  <c r="BE1844" i="64" s="1"/>
  <c r="BE2178" i="64" a="1"/>
  <c r="BE2178" i="64" s="1"/>
  <c r="BB1440" i="64"/>
  <c r="BA1449" i="64"/>
  <c r="BA1451" i="64" s="1"/>
  <c r="BA1452" i="64" s="1"/>
  <c r="BC1439" i="64"/>
  <c r="BC1448" i="64"/>
  <c r="BB1449" i="64"/>
  <c r="BC1438" i="64"/>
  <c r="BC1447" i="64"/>
  <c r="BE1444" i="64" a="1"/>
  <c r="BE1444" i="64" s="1"/>
  <c r="BE1443" i="64" a="1"/>
  <c r="BE1443" i="64" s="1"/>
  <c r="BE1434" i="64" a="1"/>
  <c r="BE1434" i="64" s="1"/>
  <c r="BE1435" i="64" a="1"/>
  <c r="BE1435" i="64" s="1"/>
  <c r="BD1431" i="64"/>
  <c r="BD1430" i="64"/>
  <c r="BE1425" i="64" a="1"/>
  <c r="BE1425" i="64" s="1"/>
  <c r="BE1426" i="64" a="1"/>
  <c r="BE1426" i="64" s="1"/>
  <c r="BD1866" i="64"/>
  <c r="BE1865" i="64" a="1"/>
  <c r="BE1865" i="64" s="1"/>
  <c r="BE429" i="64" a="1"/>
  <c r="BE429" i="64" s="1"/>
  <c r="AZ477" i="64"/>
  <c r="BA476" i="64" a="1"/>
  <c r="BA476" i="64" s="1"/>
  <c r="BF1635" i="64"/>
  <c r="BF1636" i="64" s="1"/>
  <c r="AI1569" i="64"/>
  <c r="AJ1565" i="64" s="1"/>
  <c r="AJ1571" i="64" s="1"/>
  <c r="BB827" i="64"/>
  <c r="BC826" i="64"/>
  <c r="BD943" i="64"/>
  <c r="BD1346" i="64"/>
  <c r="BD1186" i="64"/>
  <c r="BD1323" i="64"/>
  <c r="BD824" i="64"/>
  <c r="BD431" i="64"/>
  <c r="BD320" i="64"/>
  <c r="BD455" i="64"/>
  <c r="BC62" i="64"/>
  <c r="BE424" i="64" a="1"/>
  <c r="BE424" i="64" s="1"/>
  <c r="BE75" i="64" a="1"/>
  <c r="BE75" i="64" s="1"/>
  <c r="BE342" i="64" a="1"/>
  <c r="BE342" i="64" s="1"/>
  <c r="BE55" i="64" a="1"/>
  <c r="BE55" i="64" s="1"/>
  <c r="BE59" i="64" a="1"/>
  <c r="BE59" i="64" s="1"/>
  <c r="BE60" i="64" a="1"/>
  <c r="BE60" i="64" s="1"/>
  <c r="BD56" i="64"/>
  <c r="BE54" i="64" a="1"/>
  <c r="BE54" i="64" s="1"/>
  <c r="BE53" i="64" a="1"/>
  <c r="BE53" i="64" s="1"/>
  <c r="BE454" i="64" a="1"/>
  <c r="BE454" i="64" s="1"/>
  <c r="BE2075" i="64" a="1"/>
  <c r="BE2075" i="64" s="1"/>
  <c r="BE2152" i="64" a="1"/>
  <c r="BE2152" i="64" s="1"/>
  <c r="BE2126" i="64" a="1"/>
  <c r="BE2126" i="64" s="1"/>
  <c r="BE2101" i="64" a="1"/>
  <c r="BE2101" i="64" s="1"/>
  <c r="BE1322" i="64" a="1"/>
  <c r="BE1322" i="64" s="1"/>
  <c r="BD1575" i="64" a="1"/>
  <c r="BD1575" i="64" s="1"/>
  <c r="BE89" i="64" a="1"/>
  <c r="BE89" i="64" s="1"/>
  <c r="BE90" i="64" a="1"/>
  <c r="BE90" i="64" s="1"/>
  <c r="BE91" i="64" a="1"/>
  <c r="BE91" i="64" s="1"/>
  <c r="BE92" i="64" a="1"/>
  <c r="BE92" i="64" s="1"/>
  <c r="BD93" i="64"/>
  <c r="BE1267" i="64" a="1"/>
  <c r="BE1267" i="64" s="1"/>
  <c r="BE1268" i="64" s="1"/>
  <c r="BE319" i="64" a="1"/>
  <c r="BE319" i="64" s="1"/>
  <c r="BS1472" i="64"/>
  <c r="BS1474" i="64" s="1"/>
  <c r="BE2202" i="64" a="1"/>
  <c r="BE2202" i="64" s="1"/>
  <c r="BE1187" i="64" a="1"/>
  <c r="BE1187" i="64" s="1"/>
  <c r="BE1566" i="64" a="1"/>
  <c r="BE1566" i="64" s="1"/>
  <c r="BE1574" i="64" s="1"/>
  <c r="BE1345" i="64" a="1"/>
  <c r="BE1345" i="64" s="1"/>
  <c r="BE1347" i="64" a="1"/>
  <c r="BE1347" i="64" s="1"/>
  <c r="BE1353" i="64" a="1"/>
  <c r="BE1353" i="64" s="1"/>
  <c r="BE942" i="64" a="1"/>
  <c r="BE942" i="64" s="1"/>
  <c r="BE823" i="64" a="1"/>
  <c r="BE823" i="64" s="1"/>
  <c r="BE455" i="64" a="1"/>
  <c r="BE344" i="64" a="1"/>
  <c r="BE554" i="64" a="1"/>
  <c r="BE1866" i="64" a="1"/>
  <c r="BF1920" i="64" a="1"/>
  <c r="BC827" i="64" a="1"/>
  <c r="BF1886" i="64" a="1"/>
  <c r="BE1346" i="64" a="1"/>
  <c r="BE431" i="64" a="1"/>
  <c r="BE1823" i="64" a="1"/>
  <c r="BD826" i="64" a="1"/>
  <c r="BE824" i="64" a="1"/>
  <c r="BE1431" i="64" a="1"/>
  <c r="BE367" i="64" a="1"/>
  <c r="BE1845" i="64" a="1"/>
  <c r="BE320" i="64" a="1"/>
  <c r="BE1430" i="64" a="1"/>
  <c r="BE1186" i="64" a="1"/>
  <c r="BA477" i="64" a="1"/>
  <c r="BE943" i="64" a="1"/>
  <c r="BE1323" i="64" a="1"/>
  <c r="CR25" i="863" l="1"/>
  <c r="CR36" i="861" s="1"/>
  <c r="CR62" i="861"/>
  <c r="CS91" i="861"/>
  <c r="CS18" i="861"/>
  <c r="CS12" i="863" s="1"/>
  <c r="CQ40" i="861"/>
  <c r="CR22" i="863"/>
  <c r="CR72" i="863"/>
  <c r="BF212" i="64"/>
  <c r="BG208" i="64"/>
  <c r="BG209" i="64"/>
  <c r="BG191" i="64"/>
  <c r="BG192" i="64"/>
  <c r="BG210" i="64"/>
  <c r="BG211" i="64"/>
  <c r="BG193" i="64"/>
  <c r="BF194" i="64"/>
  <c r="CJ3" i="860"/>
  <c r="CJ4" i="860" s="1"/>
  <c r="CK2" i="860"/>
  <c r="CJ1" i="860"/>
  <c r="CJ7" i="860"/>
  <c r="CR2149" i="64"/>
  <c r="CR2072" i="64"/>
  <c r="CR2076" i="64" s="1"/>
  <c r="CR2078" i="64" s="1"/>
  <c r="CR2175" i="64"/>
  <c r="BE554" i="64"/>
  <c r="BF558" i="64" a="1"/>
  <c r="BF558" i="64" s="1"/>
  <c r="BF553" i="64" a="1"/>
  <c r="BF553" i="64" s="1"/>
  <c r="BE367" i="64"/>
  <c r="BC1751" i="64"/>
  <c r="BD1749" i="64"/>
  <c r="BD1744" i="64" a="1"/>
  <c r="BD1744" i="64" s="1"/>
  <c r="BD1750" i="64" s="1"/>
  <c r="BE1741" i="64"/>
  <c r="BE1744" i="64" s="1" a="1"/>
  <c r="BE1744" i="64" s="1"/>
  <c r="BF1732" i="64" a="1"/>
  <c r="BF1732" i="64" s="1"/>
  <c r="BF1733" i="64" a="1"/>
  <c r="BF1733" i="64" s="1"/>
  <c r="BF1734" i="64" a="1"/>
  <c r="BF1734" i="64" s="1"/>
  <c r="BF1735" i="64" a="1"/>
  <c r="BF1735" i="64" s="1"/>
  <c r="BF1736" i="64" a="1"/>
  <c r="BF1736" i="64" s="1"/>
  <c r="BF1738" i="64" a="1"/>
  <c r="BF1738" i="64" s="1"/>
  <c r="BF1737" i="64" a="1"/>
  <c r="BF1737" i="64" s="1"/>
  <c r="BF1739" i="64" a="1"/>
  <c r="BF1739" i="64" s="1"/>
  <c r="BF1740" i="64" a="1"/>
  <c r="BF1740" i="64" s="1"/>
  <c r="BF365" i="64" a="1"/>
  <c r="BF365" i="64" s="1"/>
  <c r="BF343" i="64" a="1"/>
  <c r="BF343" i="64" s="1"/>
  <c r="BF366" i="64" a="1"/>
  <c r="BF366" i="64" s="1"/>
  <c r="BE344" i="64"/>
  <c r="BF1920" i="64"/>
  <c r="BF1886" i="64"/>
  <c r="DJ2123" i="64"/>
  <c r="BE1845" i="64"/>
  <c r="BE1823" i="64"/>
  <c r="BF1824" i="64" a="1"/>
  <c r="BF1824" i="64" s="1"/>
  <c r="BF1844" i="64" a="1"/>
  <c r="BF1844" i="64" s="1"/>
  <c r="BF2178" i="64" a="1"/>
  <c r="BF2178" i="64" s="1"/>
  <c r="BB1451" i="64"/>
  <c r="BB1452" i="64" s="1"/>
  <c r="BC1440" i="64"/>
  <c r="BD1438" i="64"/>
  <c r="BD1447" i="64"/>
  <c r="BD1439" i="64"/>
  <c r="BD1448" i="64"/>
  <c r="BF1444" i="64" a="1"/>
  <c r="BF1444" i="64" s="1"/>
  <c r="BF1443" i="64" a="1"/>
  <c r="BF1443" i="64" s="1"/>
  <c r="BF1435" i="64" a="1"/>
  <c r="BF1435" i="64" s="1"/>
  <c r="BF1434" i="64" a="1"/>
  <c r="BF1434" i="64" s="1"/>
  <c r="BE1431" i="64"/>
  <c r="BE1430" i="64"/>
  <c r="BF1425" i="64" a="1"/>
  <c r="BF1425" i="64" s="1"/>
  <c r="BF1426" i="64" a="1"/>
  <c r="BF1426" i="64" s="1"/>
  <c r="BE1866" i="64"/>
  <c r="BF1865" i="64" a="1"/>
  <c r="BF1865" i="64" s="1"/>
  <c r="BF429" i="64" a="1"/>
  <c r="BF429" i="64" s="1"/>
  <c r="BA477" i="64"/>
  <c r="BG1635" i="64"/>
  <c r="BG1636" i="64" s="1"/>
  <c r="BB476" i="64" a="1"/>
  <c r="BB476" i="64" s="1"/>
  <c r="BC827" i="64"/>
  <c r="BD826" i="64"/>
  <c r="BE943" i="64"/>
  <c r="BE1346" i="64"/>
  <c r="BE1186" i="64"/>
  <c r="BE1323" i="64"/>
  <c r="BE824" i="64"/>
  <c r="BE455" i="64"/>
  <c r="BE320" i="64"/>
  <c r="BE431" i="64"/>
  <c r="AJ1568" i="64"/>
  <c r="AJ1569" i="64" s="1"/>
  <c r="BD62" i="64"/>
  <c r="BF424" i="64" a="1"/>
  <c r="BF424" i="64" s="1"/>
  <c r="BF75" i="64" a="1"/>
  <c r="BF75" i="64" s="1"/>
  <c r="BF342" i="64" a="1"/>
  <c r="BF342" i="64" s="1"/>
  <c r="BF55" i="64" a="1"/>
  <c r="BF55" i="64" s="1"/>
  <c r="BF59" i="64" a="1"/>
  <c r="BF59" i="64" s="1"/>
  <c r="BF60" i="64" a="1"/>
  <c r="BF60" i="64" s="1"/>
  <c r="BE56" i="64"/>
  <c r="BF53" i="64" a="1"/>
  <c r="BF53" i="64" s="1"/>
  <c r="BF54" i="64" a="1"/>
  <c r="BF54" i="64" s="1"/>
  <c r="BF454" i="64" a="1"/>
  <c r="BF454" i="64" s="1"/>
  <c r="BF2075" i="64" a="1"/>
  <c r="BF2075" i="64" s="1"/>
  <c r="BF2101" i="64" a="1"/>
  <c r="BF2101" i="64" s="1"/>
  <c r="BF2152" i="64" a="1"/>
  <c r="BF2152" i="64" s="1"/>
  <c r="BF2126" i="64" a="1"/>
  <c r="BF2126" i="64" s="1"/>
  <c r="BF1322" i="64" a="1"/>
  <c r="BF1322" i="64" s="1"/>
  <c r="BE1575" i="64" a="1"/>
  <c r="BE1575" i="64" s="1"/>
  <c r="BF90" i="64" a="1"/>
  <c r="BF90" i="64" s="1"/>
  <c r="BF91" i="64" a="1"/>
  <c r="BF91" i="64" s="1"/>
  <c r="BF92" i="64" a="1"/>
  <c r="BF92" i="64" s="1"/>
  <c r="BF89" i="64" a="1"/>
  <c r="BF89" i="64" s="1"/>
  <c r="BE93" i="64"/>
  <c r="BF1267" i="64" a="1"/>
  <c r="BF1267" i="64" s="1"/>
  <c r="BF1268" i="64" s="1"/>
  <c r="BF319" i="64" a="1"/>
  <c r="BF319" i="64" s="1"/>
  <c r="BT1472" i="64"/>
  <c r="BT1474" i="64" s="1"/>
  <c r="BF2202" i="64" a="1"/>
  <c r="BF2202" i="64" s="1"/>
  <c r="BF1187" i="64" a="1"/>
  <c r="BF1187" i="64" s="1"/>
  <c r="BF1566" i="64" a="1"/>
  <c r="BF1566" i="64" s="1"/>
  <c r="BF1574" i="64" s="1"/>
  <c r="BF1345" i="64" a="1"/>
  <c r="BF1345" i="64" s="1"/>
  <c r="BF1347" i="64" a="1"/>
  <c r="BF1347" i="64" s="1"/>
  <c r="BF1353" i="64" a="1"/>
  <c r="BF1353" i="64" s="1"/>
  <c r="BF942" i="64" a="1"/>
  <c r="BF942" i="64" s="1"/>
  <c r="BF823" i="64" a="1"/>
  <c r="BF823" i="64" s="1"/>
  <c r="BF1866" i="64" a="1"/>
  <c r="BD827" i="64" a="1"/>
  <c r="BF1845" i="64" a="1"/>
  <c r="BF367" i="64" a="1"/>
  <c r="BF824" i="64" a="1"/>
  <c r="BE826" i="64" a="1"/>
  <c r="BF1823" i="64" a="1"/>
  <c r="BF1346" i="64" a="1"/>
  <c r="BB477" i="64" a="1"/>
  <c r="BF344" i="64" a="1"/>
  <c r="BG1920" i="64" a="1"/>
  <c r="BF554" i="64" a="1"/>
  <c r="BF431" i="64" a="1"/>
  <c r="BF1186" i="64" a="1"/>
  <c r="BF943" i="64" a="1"/>
  <c r="BG1886" i="64" a="1"/>
  <c r="BF455" i="64" a="1"/>
  <c r="BF1430" i="64" a="1"/>
  <c r="BF1431" i="64" a="1"/>
  <c r="BF1323" i="64" a="1"/>
  <c r="BF320" i="64" a="1"/>
  <c r="CS86" i="861" l="1"/>
  <c r="CS28" i="861"/>
  <c r="CS29" i="861" s="1"/>
  <c r="CR33" i="861"/>
  <c r="CR37" i="861" s="1"/>
  <c r="CR39" i="861" s="1"/>
  <c r="CR26" i="863"/>
  <c r="CS67" i="863"/>
  <c r="CS71" i="863"/>
  <c r="CS69" i="863"/>
  <c r="CS23" i="863" s="1"/>
  <c r="CS34" i="861" s="1"/>
  <c r="BG194" i="64"/>
  <c r="BG212" i="64"/>
  <c r="BH208" i="64"/>
  <c r="BH191" i="64"/>
  <c r="BH209" i="64"/>
  <c r="BH210" i="64"/>
  <c r="BH192" i="64"/>
  <c r="BH211" i="64"/>
  <c r="BH193" i="64"/>
  <c r="CK1" i="860"/>
  <c r="CK7" i="860"/>
  <c r="CK3" i="860"/>
  <c r="CK4" i="860" s="1"/>
  <c r="CS2072" i="64"/>
  <c r="CS2076" i="64" s="1"/>
  <c r="CS2078" i="64" s="1"/>
  <c r="CS2175" i="64"/>
  <c r="CS2149" i="64"/>
  <c r="CO2123" i="64"/>
  <c r="CO2127" i="64" s="1"/>
  <c r="CO2129" i="64" s="1"/>
  <c r="BF554" i="64"/>
  <c r="BF564" i="64" s="1"/>
  <c r="BE564" i="64"/>
  <c r="BG558" i="64" a="1"/>
  <c r="BG558" i="64" s="1"/>
  <c r="BG553" i="64" a="1"/>
  <c r="BG553" i="64" s="1"/>
  <c r="BF367" i="64"/>
  <c r="BE1749" i="64"/>
  <c r="BD1751" i="64"/>
  <c r="BE1750" i="64"/>
  <c r="BG1732" i="64" a="1"/>
  <c r="BG1732" i="64" s="1"/>
  <c r="BG1733" i="64" a="1"/>
  <c r="BG1733" i="64" s="1"/>
  <c r="BG1734" i="64" a="1"/>
  <c r="BG1734" i="64" s="1"/>
  <c r="BG1735" i="64" a="1"/>
  <c r="BG1735" i="64" s="1"/>
  <c r="BG1736" i="64" a="1"/>
  <c r="BG1736" i="64" s="1"/>
  <c r="BG1737" i="64" a="1"/>
  <c r="BG1737" i="64" s="1"/>
  <c r="BG1739" i="64" a="1"/>
  <c r="BG1739" i="64" s="1"/>
  <c r="BG1740" i="64" a="1"/>
  <c r="BG1740" i="64" s="1"/>
  <c r="BG1738" i="64" a="1"/>
  <c r="BG1738" i="64" s="1"/>
  <c r="BF1741" i="64"/>
  <c r="BG365" i="64" a="1"/>
  <c r="BG365" i="64" s="1"/>
  <c r="BG343" i="64" a="1"/>
  <c r="BG343" i="64" s="1"/>
  <c r="BG366" i="64" a="1"/>
  <c r="BG366" i="64" s="1"/>
  <c r="BF344" i="64"/>
  <c r="BG1886" i="64"/>
  <c r="BG1920" i="64"/>
  <c r="DL2149" i="64"/>
  <c r="DL2072" i="64"/>
  <c r="DL2175" i="64"/>
  <c r="BF1845" i="64"/>
  <c r="BF1823" i="64"/>
  <c r="BG1824" i="64" a="1"/>
  <c r="BG1824" i="64" s="1"/>
  <c r="BG1844" i="64" a="1"/>
  <c r="BG1844" i="64" s="1"/>
  <c r="BG2178" i="64" a="1"/>
  <c r="BG2178" i="64" s="1"/>
  <c r="BC1449" i="64"/>
  <c r="BC1451" i="64" s="1"/>
  <c r="BD1440" i="64"/>
  <c r="BE1439" i="64"/>
  <c r="BE1448" i="64"/>
  <c r="BE1438" i="64"/>
  <c r="BE1447" i="64"/>
  <c r="BG1444" i="64" a="1"/>
  <c r="BG1444" i="64" s="1"/>
  <c r="BG1443" i="64" a="1"/>
  <c r="BG1443" i="64" s="1"/>
  <c r="BG1435" i="64" a="1"/>
  <c r="BG1435" i="64" s="1"/>
  <c r="BG1434" i="64" a="1"/>
  <c r="BG1434" i="64" s="1"/>
  <c r="BF1431" i="64"/>
  <c r="BF1430" i="64"/>
  <c r="BG1425" i="64" a="1"/>
  <c r="BG1425" i="64" s="1"/>
  <c r="BG1426" i="64" a="1"/>
  <c r="BG1426" i="64" s="1"/>
  <c r="BF1866" i="64"/>
  <c r="BG1865" i="64" a="1"/>
  <c r="BG1865" i="64" s="1"/>
  <c r="BG429" i="64" a="1"/>
  <c r="BG429" i="64" s="1"/>
  <c r="BB477" i="64"/>
  <c r="BC476" i="64" a="1"/>
  <c r="BC476" i="64" s="1"/>
  <c r="BH1635" i="64"/>
  <c r="BH1636" i="64" s="1"/>
  <c r="BD827" i="64"/>
  <c r="BE826" i="64"/>
  <c r="BF1346" i="64"/>
  <c r="BF1186" i="64"/>
  <c r="BF943" i="64"/>
  <c r="BF1323" i="64"/>
  <c r="BF824" i="64"/>
  <c r="BF431" i="64"/>
  <c r="BF320" i="64"/>
  <c r="BF455" i="64"/>
  <c r="AK1565" i="64"/>
  <c r="AK1571" i="64" s="1"/>
  <c r="BE62" i="64"/>
  <c r="BG424" i="64" a="1"/>
  <c r="BG424" i="64" s="1"/>
  <c r="BG75" i="64" a="1"/>
  <c r="BG75" i="64" s="1"/>
  <c r="BG342" i="64" a="1"/>
  <c r="BG342" i="64" s="1"/>
  <c r="BG55" i="64" a="1"/>
  <c r="BG55" i="64" s="1"/>
  <c r="BG59" i="64" a="1"/>
  <c r="BG59" i="64" s="1"/>
  <c r="BG60" i="64" a="1"/>
  <c r="BG60" i="64" s="1"/>
  <c r="BF56" i="64"/>
  <c r="BG53" i="64" a="1"/>
  <c r="BG53" i="64" s="1"/>
  <c r="BG54" i="64" a="1"/>
  <c r="BG54" i="64" s="1"/>
  <c r="BG454" i="64" a="1"/>
  <c r="BG454" i="64" s="1"/>
  <c r="BG2075" i="64" a="1"/>
  <c r="BG2075" i="64" s="1"/>
  <c r="BG2152" i="64" a="1"/>
  <c r="BG2152" i="64" s="1"/>
  <c r="BG2126" i="64" a="1"/>
  <c r="BG2126" i="64" s="1"/>
  <c r="BG2101" i="64" a="1"/>
  <c r="BG2101" i="64" s="1"/>
  <c r="BG1322" i="64" a="1"/>
  <c r="BG1322" i="64" s="1"/>
  <c r="BF1575" i="64" a="1"/>
  <c r="BF1575" i="64" s="1"/>
  <c r="BF93" i="64"/>
  <c r="BG90" i="64" a="1"/>
  <c r="BG90" i="64" s="1"/>
  <c r="BG91" i="64" a="1"/>
  <c r="BG91" i="64" s="1"/>
  <c r="BG92" i="64" a="1"/>
  <c r="BG92" i="64" s="1"/>
  <c r="BG89" i="64" a="1"/>
  <c r="BG89" i="64" s="1"/>
  <c r="BG1267" i="64" a="1"/>
  <c r="BG1267" i="64" s="1"/>
  <c r="BG1268" i="64" s="1"/>
  <c r="BG319" i="64" a="1"/>
  <c r="BG319" i="64" s="1"/>
  <c r="BU1472" i="64"/>
  <c r="BU1474" i="64" s="1"/>
  <c r="BG2202" i="64" a="1"/>
  <c r="BG2202" i="64" s="1"/>
  <c r="BG1187" i="64" a="1"/>
  <c r="BG1187" i="64" s="1"/>
  <c r="BG1566" i="64" a="1"/>
  <c r="BG1566" i="64" s="1"/>
  <c r="BG1574" i="64" s="1"/>
  <c r="BG1347" i="64" a="1"/>
  <c r="BG1347" i="64" s="1"/>
  <c r="BG1353" i="64" a="1"/>
  <c r="BG1353" i="64" s="1"/>
  <c r="BG1345" i="64" a="1"/>
  <c r="BG1345" i="64" s="1"/>
  <c r="BG942" i="64" a="1"/>
  <c r="BG942" i="64" s="1"/>
  <c r="BG823" i="64" a="1"/>
  <c r="BG823" i="64" s="1"/>
  <c r="BF826" i="64" a="1"/>
  <c r="BG431" i="64" a="1"/>
  <c r="BH1886" i="64" a="1"/>
  <c r="BG824" i="64" a="1"/>
  <c r="BG554" i="64" a="1"/>
  <c r="BG320" i="64" a="1"/>
  <c r="BG367" i="64" a="1"/>
  <c r="BG1430" i="64" a="1"/>
  <c r="BG1323" i="64" a="1"/>
  <c r="BG344" i="64" a="1"/>
  <c r="BG1346" i="64" a="1"/>
  <c r="BG1431" i="64" a="1"/>
  <c r="BG1823" i="64" a="1"/>
  <c r="BG1845" i="64" a="1"/>
  <c r="BE827" i="64" a="1"/>
  <c r="BG1866" i="64" a="1"/>
  <c r="BH1920" i="64" a="1"/>
  <c r="BG455" i="64" a="1"/>
  <c r="BG1186" i="64" a="1"/>
  <c r="BG943" i="64" a="1"/>
  <c r="BC477" i="64" a="1"/>
  <c r="CS25" i="863" l="1"/>
  <c r="CS36" i="861" s="1"/>
  <c r="CS62" i="861"/>
  <c r="CT91" i="861"/>
  <c r="CT18" i="861"/>
  <c r="CT28" i="861" s="1"/>
  <c r="CT29" i="861" s="1"/>
  <c r="CS22" i="863"/>
  <c r="CS72" i="863"/>
  <c r="CR40" i="861"/>
  <c r="BH194" i="64"/>
  <c r="BI208" i="64"/>
  <c r="BI209" i="64"/>
  <c r="BI191" i="64"/>
  <c r="BI210" i="64"/>
  <c r="BI192" i="64"/>
  <c r="BI193" i="64"/>
  <c r="BI211" i="64"/>
  <c r="BH212" i="64"/>
  <c r="CT2072" i="64"/>
  <c r="CT2076" i="64" s="1"/>
  <c r="CT2078" i="64" s="1"/>
  <c r="CT2149" i="64"/>
  <c r="CT2175" i="64"/>
  <c r="CP2123" i="64"/>
  <c r="CP2127" i="64" s="1"/>
  <c r="CP2129" i="64" s="1"/>
  <c r="CQ2123" i="64"/>
  <c r="BG554" i="64"/>
  <c r="BH558" i="64" a="1"/>
  <c r="BH558" i="64" s="1"/>
  <c r="BH553" i="64" a="1"/>
  <c r="BH553" i="64" s="1"/>
  <c r="BF1749" i="64"/>
  <c r="BG367" i="64"/>
  <c r="BE1751" i="64"/>
  <c r="BF1744" i="64" a="1"/>
  <c r="BF1744" i="64" s="1"/>
  <c r="BF1750" i="64" s="1"/>
  <c r="BH1732" i="64" a="1"/>
  <c r="BH1732" i="64" s="1"/>
  <c r="BH1733" i="64" a="1"/>
  <c r="BH1733" i="64" s="1"/>
  <c r="BH1738" i="64" a="1"/>
  <c r="BH1738" i="64" s="1"/>
  <c r="BH1739" i="64" a="1"/>
  <c r="BH1739" i="64" s="1"/>
  <c r="BH1740" i="64" a="1"/>
  <c r="BH1740" i="64" s="1"/>
  <c r="BH1736" i="64" a="1"/>
  <c r="BH1736" i="64" s="1"/>
  <c r="BH1735" i="64" a="1"/>
  <c r="BH1735" i="64" s="1"/>
  <c r="BH1737" i="64" a="1"/>
  <c r="BH1737" i="64" s="1"/>
  <c r="BH1734" i="64" a="1"/>
  <c r="BH1734" i="64" s="1"/>
  <c r="BG1741" i="64"/>
  <c r="BH365" i="64" a="1"/>
  <c r="BH365" i="64" s="1"/>
  <c r="BH343" i="64" a="1"/>
  <c r="BH343" i="64" s="1"/>
  <c r="BH366" i="64" a="1"/>
  <c r="BH366" i="64" s="1"/>
  <c r="BG344" i="64"/>
  <c r="BH1920" i="64"/>
  <c r="BH1886" i="64"/>
  <c r="DK2123" i="64"/>
  <c r="BG1845" i="64"/>
  <c r="BG1823" i="64"/>
  <c r="BH1824" i="64" a="1"/>
  <c r="BH1824" i="64" s="1"/>
  <c r="BH1844" i="64" a="1"/>
  <c r="BH1844" i="64" s="1"/>
  <c r="BH2178" i="64" a="1"/>
  <c r="BH2178" i="64" s="1"/>
  <c r="BE1440" i="64"/>
  <c r="BC1452" i="64"/>
  <c r="BE1449" i="64"/>
  <c r="BD1449" i="64"/>
  <c r="BD1451" i="64" s="1"/>
  <c r="BD1452" i="64" s="1"/>
  <c r="BF1438" i="64"/>
  <c r="BF1447" i="64"/>
  <c r="BF1439" i="64"/>
  <c r="BF1448" i="64"/>
  <c r="BH1443" i="64" a="1"/>
  <c r="BH1443" i="64" s="1"/>
  <c r="BH1444" i="64" a="1"/>
  <c r="BH1444" i="64" s="1"/>
  <c r="BH1434" i="64" a="1"/>
  <c r="BH1434" i="64" s="1"/>
  <c r="BH1435" i="64" a="1"/>
  <c r="BH1435" i="64" s="1"/>
  <c r="BG1431" i="64"/>
  <c r="BG1430" i="64"/>
  <c r="BH1425" i="64" a="1"/>
  <c r="BH1425" i="64" s="1"/>
  <c r="BH1426" i="64" a="1"/>
  <c r="BH1426" i="64" s="1"/>
  <c r="BG1866" i="64"/>
  <c r="BH1865" i="64" a="1"/>
  <c r="BH1865" i="64" s="1"/>
  <c r="BH429" i="64" a="1"/>
  <c r="BH429" i="64" s="1"/>
  <c r="BC477" i="64"/>
  <c r="BD476" i="64" a="1"/>
  <c r="BD476" i="64" s="1"/>
  <c r="BI1635" i="64"/>
  <c r="BI1636" i="64" s="1"/>
  <c r="BE827" i="64"/>
  <c r="BF826" i="64"/>
  <c r="BG943" i="64"/>
  <c r="BG1346" i="64"/>
  <c r="BG1186" i="64"/>
  <c r="BG1323" i="64"/>
  <c r="BG824" i="64"/>
  <c r="BG431" i="64"/>
  <c r="BG320" i="64"/>
  <c r="BG455" i="64"/>
  <c r="AK1568" i="64"/>
  <c r="AK1569" i="64" s="1"/>
  <c r="BF62" i="64"/>
  <c r="BH424" i="64" a="1"/>
  <c r="BH424" i="64" s="1"/>
  <c r="BH75" i="64" a="1"/>
  <c r="BH75" i="64" s="1"/>
  <c r="BH342" i="64" a="1"/>
  <c r="BH342" i="64" s="1"/>
  <c r="BH55" i="64" a="1"/>
  <c r="BH55" i="64" s="1"/>
  <c r="BH60" i="64" a="1"/>
  <c r="BH60" i="64" s="1"/>
  <c r="BH59" i="64" a="1"/>
  <c r="BH59" i="64" s="1"/>
  <c r="BG56" i="64"/>
  <c r="BH53" i="64" a="1"/>
  <c r="BH53" i="64" s="1"/>
  <c r="BH54" i="64" a="1"/>
  <c r="BH54" i="64" s="1"/>
  <c r="BH454" i="64" a="1"/>
  <c r="BH454" i="64" s="1"/>
  <c r="BH2075" i="64" a="1"/>
  <c r="BH2075" i="64" s="1"/>
  <c r="BH2152" i="64" a="1"/>
  <c r="BH2152" i="64" s="1"/>
  <c r="BH2126" i="64" a="1"/>
  <c r="BH2126" i="64" s="1"/>
  <c r="BH2101" i="64" a="1"/>
  <c r="BH2101" i="64" s="1"/>
  <c r="BH1322" i="64" a="1"/>
  <c r="BH1322" i="64" s="1"/>
  <c r="BG1575" i="64" a="1"/>
  <c r="BG1575" i="64" s="1"/>
  <c r="BH89" i="64" a="1"/>
  <c r="BH89" i="64" s="1"/>
  <c r="BH90" i="64" a="1"/>
  <c r="BH90" i="64" s="1"/>
  <c r="BH91" i="64" a="1"/>
  <c r="BH91" i="64" s="1"/>
  <c r="BH92" i="64" a="1"/>
  <c r="BH92" i="64" s="1"/>
  <c r="BG93" i="64"/>
  <c r="BH1267" i="64" a="1"/>
  <c r="BH1267" i="64" s="1"/>
  <c r="BH1268" i="64" s="1"/>
  <c r="BH319" i="64" a="1"/>
  <c r="BH319" i="64" s="1"/>
  <c r="BV1472" i="64"/>
  <c r="BV1474" i="64" s="1"/>
  <c r="BH2202" i="64" a="1"/>
  <c r="BH2202" i="64" s="1"/>
  <c r="BH1187" i="64" a="1"/>
  <c r="BH1187" i="64" s="1"/>
  <c r="BH1566" i="64" a="1"/>
  <c r="BH1566" i="64" s="1"/>
  <c r="BH1574" i="64" s="1"/>
  <c r="BH1347" i="64" a="1"/>
  <c r="BH1347" i="64" s="1"/>
  <c r="BH1353" i="64" a="1"/>
  <c r="BH1353" i="64" s="1"/>
  <c r="BH1345" i="64" a="1"/>
  <c r="BH1345" i="64" s="1"/>
  <c r="BH942" i="64" a="1"/>
  <c r="BH942" i="64" s="1"/>
  <c r="BH823" i="64" a="1"/>
  <c r="BH823" i="64" s="1"/>
  <c r="BH431" i="64" a="1"/>
  <c r="BH1323" i="64" a="1"/>
  <c r="BH367" i="64" a="1"/>
  <c r="BH455" i="64" a="1"/>
  <c r="BI1920" i="64" a="1"/>
  <c r="BH554" i="64" a="1"/>
  <c r="BH1823" i="64" a="1"/>
  <c r="BH1430" i="64" a="1"/>
  <c r="BH1845" i="64" a="1"/>
  <c r="BH824" i="64" a="1"/>
  <c r="BI1886" i="64" a="1"/>
  <c r="BH943" i="64" a="1"/>
  <c r="BH1866" i="64" a="1"/>
  <c r="BF827" i="64" a="1"/>
  <c r="BH344" i="64" a="1"/>
  <c r="BH1186" i="64" a="1"/>
  <c r="BH1346" i="64" a="1"/>
  <c r="BG826" i="64" a="1"/>
  <c r="BH320" i="64" a="1"/>
  <c r="BH1431" i="64" a="1"/>
  <c r="BD477" i="64" a="1"/>
  <c r="CT86" i="861" l="1"/>
  <c r="CU91" i="861"/>
  <c r="CT12" i="863"/>
  <c r="CT71" i="863" s="1"/>
  <c r="CS26" i="863"/>
  <c r="CS33" i="861"/>
  <c r="CS37" i="861" s="1"/>
  <c r="CS39" i="861" s="1"/>
  <c r="BI194" i="64"/>
  <c r="BJ208" i="64"/>
  <c r="BJ191" i="64"/>
  <c r="BJ209" i="64"/>
  <c r="BJ192" i="64"/>
  <c r="BJ210" i="64"/>
  <c r="BJ193" i="64"/>
  <c r="BJ211" i="64"/>
  <c r="BI212" i="64"/>
  <c r="CU2175" i="64"/>
  <c r="CU2149" i="64"/>
  <c r="CU2072" i="64"/>
  <c r="CU2076" i="64" s="1"/>
  <c r="CU2078" i="64" s="1"/>
  <c r="CR2123" i="64"/>
  <c r="CQ2127" i="64"/>
  <c r="CQ2129" i="64" s="1"/>
  <c r="BH554" i="64"/>
  <c r="BH564" i="64" s="1"/>
  <c r="BG564" i="64"/>
  <c r="BI558" i="64" a="1"/>
  <c r="BI558" i="64" s="1"/>
  <c r="BI553" i="64" a="1"/>
  <c r="BI553" i="64" s="1"/>
  <c r="BG1749" i="64"/>
  <c r="BF1751" i="64"/>
  <c r="BH367" i="64"/>
  <c r="BG1744" i="64" a="1"/>
  <c r="BG1744" i="64" s="1"/>
  <c r="BG1750" i="64" s="1"/>
  <c r="BI1732" i="64" a="1"/>
  <c r="BI1732" i="64" s="1"/>
  <c r="BI1733" i="64" a="1"/>
  <c r="BI1733" i="64" s="1"/>
  <c r="BI1734" i="64" a="1"/>
  <c r="BI1734" i="64" s="1"/>
  <c r="BI1735" i="64" a="1"/>
  <c r="BI1735" i="64" s="1"/>
  <c r="BI1736" i="64" a="1"/>
  <c r="BI1736" i="64" s="1"/>
  <c r="BI1737" i="64" a="1"/>
  <c r="BI1737" i="64" s="1"/>
  <c r="BI1739" i="64" a="1"/>
  <c r="BI1739" i="64" s="1"/>
  <c r="BI1740" i="64" a="1"/>
  <c r="BI1740" i="64" s="1"/>
  <c r="BI1738" i="64" a="1"/>
  <c r="BI1738" i="64" s="1"/>
  <c r="BH1741" i="64"/>
  <c r="BI343" i="64" a="1"/>
  <c r="BI343" i="64" s="1"/>
  <c r="BI366" i="64" a="1"/>
  <c r="BI366" i="64" s="1"/>
  <c r="BI365" i="64" a="1"/>
  <c r="BI365" i="64" s="1"/>
  <c r="BH344" i="64"/>
  <c r="BI1920" i="64"/>
  <c r="BI1886" i="64"/>
  <c r="BH1845" i="64"/>
  <c r="BH1823" i="64"/>
  <c r="BI2178" i="64" a="1"/>
  <c r="BI2178" i="64" s="1"/>
  <c r="BI1824" i="64" a="1"/>
  <c r="BI1824" i="64" s="1"/>
  <c r="BI1844" i="64" a="1"/>
  <c r="BI1844" i="64" s="1"/>
  <c r="BE1451" i="64"/>
  <c r="BF1440" i="64"/>
  <c r="BG1438" i="64"/>
  <c r="BG1447" i="64"/>
  <c r="BG1439" i="64"/>
  <c r="BG1448" i="64"/>
  <c r="BI1444" i="64" a="1"/>
  <c r="BI1444" i="64" s="1"/>
  <c r="BI1443" i="64" a="1"/>
  <c r="BI1443" i="64" s="1"/>
  <c r="BI1434" i="64" a="1"/>
  <c r="BI1434" i="64" s="1"/>
  <c r="BI1435" i="64" a="1"/>
  <c r="BI1435" i="64" s="1"/>
  <c r="BH1431" i="64"/>
  <c r="BH1430" i="64"/>
  <c r="BI1425" i="64" a="1"/>
  <c r="BI1425" i="64" s="1"/>
  <c r="BI1426" i="64" a="1"/>
  <c r="BI1426" i="64" s="1"/>
  <c r="BH1866" i="64"/>
  <c r="BI1865" i="64" a="1"/>
  <c r="BI1865" i="64" s="1"/>
  <c r="BI429" i="64" a="1"/>
  <c r="BI429" i="64" s="1"/>
  <c r="BD477" i="64"/>
  <c r="BJ1635" i="64"/>
  <c r="BJ1636" i="64" s="1"/>
  <c r="BE476" i="64" a="1"/>
  <c r="BE476" i="64" s="1"/>
  <c r="BF827" i="64"/>
  <c r="BG826" i="64"/>
  <c r="BH1186" i="64"/>
  <c r="BH943" i="64"/>
  <c r="BH1346" i="64"/>
  <c r="BH1323" i="64"/>
  <c r="BH824" i="64"/>
  <c r="BH455" i="64"/>
  <c r="BH431" i="64"/>
  <c r="BH320" i="64"/>
  <c r="AL1565" i="64"/>
  <c r="AL1571" i="64" s="1"/>
  <c r="BG62" i="64"/>
  <c r="BI424" i="64" a="1"/>
  <c r="BI424" i="64" s="1"/>
  <c r="BI75" i="64" a="1"/>
  <c r="BI75" i="64" s="1"/>
  <c r="BI342" i="64" a="1"/>
  <c r="BI342" i="64" s="1"/>
  <c r="BI55" i="64" a="1"/>
  <c r="BI55" i="64" s="1"/>
  <c r="BI60" i="64" a="1"/>
  <c r="BI60" i="64" s="1"/>
  <c r="BI59" i="64" a="1"/>
  <c r="BI59" i="64" s="1"/>
  <c r="BH56" i="64"/>
  <c r="BI53" i="64" a="1"/>
  <c r="BI53" i="64" s="1"/>
  <c r="BI54" i="64" a="1"/>
  <c r="BI54" i="64" s="1"/>
  <c r="BI454" i="64" a="1"/>
  <c r="BI454" i="64" s="1"/>
  <c r="BI2075" i="64" a="1"/>
  <c r="BI2075" i="64" s="1"/>
  <c r="BI2152" i="64" a="1"/>
  <c r="BI2152" i="64" s="1"/>
  <c r="BI2126" i="64" a="1"/>
  <c r="BI2126" i="64" s="1"/>
  <c r="BI2101" i="64" a="1"/>
  <c r="BI2101" i="64" s="1"/>
  <c r="BI1322" i="64" a="1"/>
  <c r="BI1322" i="64" s="1"/>
  <c r="BH1575" i="64" a="1"/>
  <c r="BH1575" i="64" s="1"/>
  <c r="BI92" i="64" a="1"/>
  <c r="BI92" i="64" s="1"/>
  <c r="BI89" i="64" a="1"/>
  <c r="BI89" i="64" s="1"/>
  <c r="BI90" i="64" a="1"/>
  <c r="BI90" i="64" s="1"/>
  <c r="BI91" i="64" a="1"/>
  <c r="BI91" i="64" s="1"/>
  <c r="BH93" i="64"/>
  <c r="BI1267" i="64" a="1"/>
  <c r="BI1267" i="64" s="1"/>
  <c r="BI1268" i="64" s="1"/>
  <c r="BI319" i="64" a="1"/>
  <c r="BI319" i="64" s="1"/>
  <c r="BW1472" i="64"/>
  <c r="BW1474" i="64" s="1"/>
  <c r="BI2202" i="64" a="1"/>
  <c r="BI2202" i="64" s="1"/>
  <c r="BI1187" i="64" a="1"/>
  <c r="BI1187" i="64" s="1"/>
  <c r="BI1566" i="64" a="1"/>
  <c r="BI1566" i="64" s="1"/>
  <c r="BI1574" i="64" s="1"/>
  <c r="BI1347" i="64" a="1"/>
  <c r="BI1347" i="64" s="1"/>
  <c r="BI1353" i="64" a="1"/>
  <c r="BI1353" i="64" s="1"/>
  <c r="BI1345" i="64" a="1"/>
  <c r="BI1345" i="64" s="1"/>
  <c r="BI942" i="64" a="1"/>
  <c r="BI942" i="64" s="1"/>
  <c r="BI823" i="64" a="1"/>
  <c r="BI823" i="64" s="1"/>
  <c r="BJ1920" i="64" a="1"/>
  <c r="BI431" i="64" a="1"/>
  <c r="BI1823" i="64" a="1"/>
  <c r="BE477" i="64" a="1"/>
  <c r="BI1866" i="64" a="1"/>
  <c r="BH826" i="64" a="1"/>
  <c r="BI344" i="64" a="1"/>
  <c r="BI824" i="64" a="1"/>
  <c r="BI1430" i="64" a="1"/>
  <c r="BI1431" i="64" a="1"/>
  <c r="BI1845" i="64" a="1"/>
  <c r="BI554" i="64" a="1"/>
  <c r="BI1346" i="64" a="1"/>
  <c r="BG827" i="64" a="1"/>
  <c r="BI455" i="64" a="1"/>
  <c r="BI320" i="64" a="1"/>
  <c r="BI367" i="64" a="1"/>
  <c r="BJ1886" i="64" a="1"/>
  <c r="BI1186" i="64" a="1"/>
  <c r="BI943" i="64" a="1"/>
  <c r="BI1323" i="64" a="1"/>
  <c r="CT25" i="863" l="1"/>
  <c r="CT36" i="861" s="1"/>
  <c r="CT62" i="861"/>
  <c r="CT67" i="863"/>
  <c r="CT22" i="863" s="1"/>
  <c r="CT69" i="863"/>
  <c r="CT23" i="863" s="1"/>
  <c r="CT34" i="861" s="1"/>
  <c r="CU18" i="861"/>
  <c r="CU28" i="861" s="1"/>
  <c r="CU29" i="861" s="1"/>
  <c r="CS40" i="861"/>
  <c r="BK208" i="64"/>
  <c r="BK209" i="64"/>
  <c r="BK191" i="64"/>
  <c r="BK192" i="64"/>
  <c r="BK210" i="64"/>
  <c r="BK193" i="64"/>
  <c r="BK211" i="64"/>
  <c r="BJ212" i="64"/>
  <c r="BJ194" i="64"/>
  <c r="CR2127" i="64"/>
  <c r="CR2129" i="64" s="1"/>
  <c r="CS2123" i="64"/>
  <c r="CV2072" i="64"/>
  <c r="CV2076" i="64" s="1"/>
  <c r="CV2078" i="64" s="1"/>
  <c r="CV2175" i="64"/>
  <c r="CV2149" i="64"/>
  <c r="BI554" i="64"/>
  <c r="BJ558" i="64" a="1"/>
  <c r="BJ558" i="64" s="1"/>
  <c r="BJ553" i="64" a="1"/>
  <c r="BJ553" i="64" s="1"/>
  <c r="BH1749" i="64"/>
  <c r="BG1751" i="64"/>
  <c r="BI367" i="64"/>
  <c r="BH1744" i="64" a="1"/>
  <c r="BH1744" i="64" s="1"/>
  <c r="BH1750" i="64" s="1"/>
  <c r="BJ1732" i="64" a="1"/>
  <c r="BJ1732" i="64" s="1"/>
  <c r="BJ1733" i="64" a="1"/>
  <c r="BJ1733" i="64" s="1"/>
  <c r="BJ1734" i="64" a="1"/>
  <c r="BJ1734" i="64" s="1"/>
  <c r="BJ1735" i="64" a="1"/>
  <c r="BJ1735" i="64" s="1"/>
  <c r="BJ1736" i="64" a="1"/>
  <c r="BJ1736" i="64" s="1"/>
  <c r="BJ1739" i="64" a="1"/>
  <c r="BJ1739" i="64" s="1"/>
  <c r="BJ1740" i="64" a="1"/>
  <c r="BJ1740" i="64" s="1"/>
  <c r="BJ1738" i="64" a="1"/>
  <c r="BJ1738" i="64" s="1"/>
  <c r="BJ1737" i="64" a="1"/>
  <c r="BJ1737" i="64" s="1"/>
  <c r="BI1741" i="64"/>
  <c r="BJ343" i="64" a="1"/>
  <c r="BJ343" i="64" s="1"/>
  <c r="BJ365" i="64" a="1"/>
  <c r="BJ365" i="64" s="1"/>
  <c r="BJ366" i="64" a="1"/>
  <c r="BJ366" i="64" s="1"/>
  <c r="BI344" i="64"/>
  <c r="BJ1886" i="64"/>
  <c r="BJ1920" i="64"/>
  <c r="DL2123" i="64"/>
  <c r="BI1845" i="64"/>
  <c r="BI1823" i="64"/>
  <c r="BJ2178" i="64" a="1"/>
  <c r="BJ2178" i="64" s="1"/>
  <c r="BJ1824" i="64" a="1"/>
  <c r="BJ1824" i="64" s="1"/>
  <c r="BJ1844" i="64" a="1"/>
  <c r="BJ1844" i="64" s="1"/>
  <c r="BE1452" i="64"/>
  <c r="BF1449" i="64"/>
  <c r="BF1451" i="64" s="1"/>
  <c r="BF1452" i="64" s="1"/>
  <c r="BG1440" i="64"/>
  <c r="BH1438" i="64"/>
  <c r="BH1447" i="64"/>
  <c r="BH1439" i="64"/>
  <c r="BH1448" i="64"/>
  <c r="BJ1444" i="64" a="1"/>
  <c r="BJ1444" i="64" s="1"/>
  <c r="BJ1443" i="64" a="1"/>
  <c r="BJ1443" i="64" s="1"/>
  <c r="BJ1434" i="64" a="1"/>
  <c r="BJ1434" i="64" s="1"/>
  <c r="BJ1435" i="64" a="1"/>
  <c r="BJ1435" i="64" s="1"/>
  <c r="BI1431" i="64"/>
  <c r="BI1430" i="64"/>
  <c r="BJ1425" i="64" a="1"/>
  <c r="BJ1425" i="64" s="1"/>
  <c r="BJ1426" i="64" a="1"/>
  <c r="BJ1426" i="64" s="1"/>
  <c r="BI1866" i="64"/>
  <c r="BJ1865" i="64" a="1"/>
  <c r="BJ1865" i="64" s="1"/>
  <c r="BJ429" i="64" a="1"/>
  <c r="BJ429" i="64" s="1"/>
  <c r="BE477" i="64"/>
  <c r="BK1635" i="64"/>
  <c r="BK1636" i="64" s="1"/>
  <c r="BF476" i="64" a="1"/>
  <c r="BF476" i="64" s="1"/>
  <c r="BG827" i="64"/>
  <c r="BH826" i="64"/>
  <c r="BI943" i="64"/>
  <c r="BI1346" i="64"/>
  <c r="BI1186" i="64"/>
  <c r="BI1323" i="64"/>
  <c r="BI824" i="64"/>
  <c r="BI320" i="64"/>
  <c r="BI455" i="64"/>
  <c r="BI431" i="64"/>
  <c r="AL1568" i="64"/>
  <c r="AL1569" i="64" s="1"/>
  <c r="BH62" i="64"/>
  <c r="BJ424" i="64" a="1"/>
  <c r="BJ424" i="64" s="1"/>
  <c r="BJ75" i="64" a="1"/>
  <c r="BJ75" i="64" s="1"/>
  <c r="BJ342" i="64" a="1"/>
  <c r="BJ342" i="64" s="1"/>
  <c r="BJ55" i="64" a="1"/>
  <c r="BJ55" i="64" s="1"/>
  <c r="BJ60" i="64" a="1"/>
  <c r="BJ60" i="64" s="1"/>
  <c r="BJ59" i="64" a="1"/>
  <c r="BJ59" i="64" s="1"/>
  <c r="BI56" i="64"/>
  <c r="BJ54" i="64" a="1"/>
  <c r="BJ54" i="64" s="1"/>
  <c r="BJ53" i="64" a="1"/>
  <c r="BJ53" i="64" s="1"/>
  <c r="BJ454" i="64" a="1"/>
  <c r="BJ454" i="64" s="1"/>
  <c r="BJ2075" i="64" a="1"/>
  <c r="BJ2075" i="64" s="1"/>
  <c r="BJ2152" i="64" a="1"/>
  <c r="BJ2152" i="64" s="1"/>
  <c r="BJ2126" i="64" a="1"/>
  <c r="BJ2126" i="64" s="1"/>
  <c r="BJ2101" i="64" a="1"/>
  <c r="BJ2101" i="64" s="1"/>
  <c r="BJ1322" i="64" a="1"/>
  <c r="BJ1322" i="64" s="1"/>
  <c r="BI1575" i="64" a="1"/>
  <c r="BI1575" i="64" s="1"/>
  <c r="BI93" i="64"/>
  <c r="BJ92" i="64" a="1"/>
  <c r="BJ92" i="64" s="1"/>
  <c r="BJ91" i="64" a="1"/>
  <c r="BJ91" i="64" s="1"/>
  <c r="BJ89" i="64" a="1"/>
  <c r="BJ89" i="64" s="1"/>
  <c r="BJ90" i="64" a="1"/>
  <c r="BJ90" i="64" s="1"/>
  <c r="BJ1267" i="64" a="1"/>
  <c r="BJ1267" i="64" s="1"/>
  <c r="BJ1268" i="64" s="1"/>
  <c r="BJ319" i="64" a="1"/>
  <c r="BJ319" i="64" s="1"/>
  <c r="BX1472" i="64"/>
  <c r="BX1474" i="64" s="1"/>
  <c r="BJ2202" i="64" a="1"/>
  <c r="BJ2202" i="64" s="1"/>
  <c r="BJ1187" i="64" a="1"/>
  <c r="BJ1187" i="64" s="1"/>
  <c r="BJ1566" i="64" a="1"/>
  <c r="BJ1566" i="64" s="1"/>
  <c r="BJ1574" i="64" s="1"/>
  <c r="BJ1353" i="64" a="1"/>
  <c r="BJ1353" i="64" s="1"/>
  <c r="BJ1345" i="64" a="1"/>
  <c r="BJ1345" i="64" s="1"/>
  <c r="BJ1347" i="64" a="1"/>
  <c r="BJ1347" i="64" s="1"/>
  <c r="BJ942" i="64" a="1"/>
  <c r="BJ942" i="64" s="1"/>
  <c r="BJ823" i="64" a="1"/>
  <c r="BJ823" i="64" s="1"/>
  <c r="BJ431" i="64" a="1"/>
  <c r="BF477" i="64" a="1"/>
  <c r="BJ1323" i="64" a="1"/>
  <c r="BJ554" i="64" a="1"/>
  <c r="BI826" i="64" a="1"/>
  <c r="BJ367" i="64" a="1"/>
  <c r="BJ1866" i="64" a="1"/>
  <c r="BJ1430" i="64" a="1"/>
  <c r="BK1920" i="64" a="1"/>
  <c r="BK1886" i="64" a="1"/>
  <c r="BJ1431" i="64" a="1"/>
  <c r="BJ344" i="64" a="1"/>
  <c r="BJ1346" i="64" a="1"/>
  <c r="BJ943" i="64" a="1"/>
  <c r="BJ1845" i="64" a="1"/>
  <c r="BJ455" i="64" a="1"/>
  <c r="BJ1823" i="64" a="1"/>
  <c r="BH827" i="64" a="1"/>
  <c r="BJ824" i="64" a="1"/>
  <c r="BJ1186" i="64" a="1"/>
  <c r="BJ320" i="64" a="1"/>
  <c r="CU86" i="861" l="1"/>
  <c r="CV91" i="861"/>
  <c r="CT72" i="863"/>
  <c r="CU12" i="863"/>
  <c r="CU71" i="863" s="1"/>
  <c r="CT33" i="861"/>
  <c r="CT37" i="861" s="1"/>
  <c r="CT39" i="861" s="1"/>
  <c r="CT26" i="863"/>
  <c r="BL208" i="64"/>
  <c r="BL191" i="64"/>
  <c r="BL209" i="64"/>
  <c r="BL210" i="64"/>
  <c r="BL192" i="64"/>
  <c r="BL211" i="64"/>
  <c r="BL193" i="64"/>
  <c r="BK212" i="64"/>
  <c r="BK194" i="64"/>
  <c r="CS2127" i="64"/>
  <c r="CS2129" i="64" s="1"/>
  <c r="CW2149" i="64"/>
  <c r="CW2072" i="64"/>
  <c r="CW2076" i="64" s="1"/>
  <c r="CW2078" i="64" s="1"/>
  <c r="CW2175" i="64"/>
  <c r="CT2123" i="64"/>
  <c r="BJ554" i="64"/>
  <c r="BJ564" i="64" s="1"/>
  <c r="BI564" i="64"/>
  <c r="BK558" i="64" a="1"/>
  <c r="BK558" i="64" s="1"/>
  <c r="BK553" i="64" a="1"/>
  <c r="BK553" i="64" s="1"/>
  <c r="BI1749" i="64"/>
  <c r="BH1751" i="64"/>
  <c r="BJ367" i="64"/>
  <c r="BK1732" i="64" a="1"/>
  <c r="BK1732" i="64" s="1"/>
  <c r="BK1733" i="64" a="1"/>
  <c r="BK1733" i="64" s="1"/>
  <c r="BK1734" i="64" a="1"/>
  <c r="BK1734" i="64" s="1"/>
  <c r="BK1735" i="64" a="1"/>
  <c r="BK1735" i="64" s="1"/>
  <c r="BK1736" i="64" a="1"/>
  <c r="BK1736" i="64" s="1"/>
  <c r="BK1739" i="64" a="1"/>
  <c r="BK1739" i="64" s="1"/>
  <c r="BK1740" i="64" a="1"/>
  <c r="BK1740" i="64" s="1"/>
  <c r="BK1738" i="64" a="1"/>
  <c r="BK1738" i="64" s="1"/>
  <c r="BK1737" i="64" a="1"/>
  <c r="BK1737" i="64" s="1"/>
  <c r="BI1744" i="64" a="1"/>
  <c r="BI1744" i="64" s="1"/>
  <c r="BI1750" i="64" s="1"/>
  <c r="BJ1741" i="64"/>
  <c r="BK343" i="64" a="1"/>
  <c r="BK343" i="64" s="1"/>
  <c r="BK366" i="64" a="1"/>
  <c r="BK366" i="64" s="1"/>
  <c r="BK365" i="64" a="1"/>
  <c r="BK365" i="64" s="1"/>
  <c r="BJ344" i="64"/>
  <c r="BK1920" i="64"/>
  <c r="BK1886" i="64"/>
  <c r="BJ1845" i="64"/>
  <c r="BJ1823" i="64"/>
  <c r="BK2178" i="64" a="1"/>
  <c r="BK2178" i="64" s="1"/>
  <c r="BK1824" i="64" a="1"/>
  <c r="BK1824" i="64" s="1"/>
  <c r="BK1844" i="64" a="1"/>
  <c r="BK1844" i="64" s="1"/>
  <c r="BH1440" i="64"/>
  <c r="BH1449" i="64"/>
  <c r="BG1449" i="64"/>
  <c r="BG1451" i="64" s="1"/>
  <c r="BI1438" i="64"/>
  <c r="BI1447" i="64"/>
  <c r="BI1439" i="64"/>
  <c r="BI1448" i="64"/>
  <c r="BK1444" i="64" a="1"/>
  <c r="BK1444" i="64" s="1"/>
  <c r="BK1443" i="64" a="1"/>
  <c r="BK1443" i="64" s="1"/>
  <c r="BK1435" i="64" a="1"/>
  <c r="BK1435" i="64" s="1"/>
  <c r="BK1434" i="64" a="1"/>
  <c r="BK1434" i="64" s="1"/>
  <c r="BJ1431" i="64"/>
  <c r="BJ1430" i="64"/>
  <c r="BK1425" i="64" a="1"/>
  <c r="BK1425" i="64" s="1"/>
  <c r="BK1426" i="64" a="1"/>
  <c r="BK1426" i="64" s="1"/>
  <c r="BJ1866" i="64"/>
  <c r="BK1865" i="64" a="1"/>
  <c r="BK1865" i="64" s="1"/>
  <c r="BK429" i="64" a="1"/>
  <c r="BK429" i="64" s="1"/>
  <c r="BF477" i="64"/>
  <c r="BG476" i="64" a="1"/>
  <c r="BG476" i="64" s="1"/>
  <c r="BL1635" i="64"/>
  <c r="BL1636" i="64" s="1"/>
  <c r="BH827" i="64"/>
  <c r="BI826" i="64"/>
  <c r="BJ1346" i="64"/>
  <c r="BJ1186" i="64"/>
  <c r="BJ943" i="64"/>
  <c r="BJ1323" i="64"/>
  <c r="BJ824" i="64"/>
  <c r="BJ320" i="64"/>
  <c r="BJ455" i="64"/>
  <c r="BJ431" i="64"/>
  <c r="AM1565" i="64"/>
  <c r="AM1571" i="64" s="1"/>
  <c r="BI62" i="64"/>
  <c r="BK424" i="64" a="1"/>
  <c r="BK424" i="64" s="1"/>
  <c r="BK75" i="64" a="1"/>
  <c r="BK75" i="64" s="1"/>
  <c r="BK342" i="64" a="1"/>
  <c r="BK342" i="64" s="1"/>
  <c r="BK55" i="64" a="1"/>
  <c r="BK55" i="64" s="1"/>
  <c r="BK60" i="64" a="1"/>
  <c r="BK60" i="64" s="1"/>
  <c r="BK59" i="64" a="1"/>
  <c r="BK59" i="64" s="1"/>
  <c r="BJ56" i="64"/>
  <c r="BK54" i="64" a="1"/>
  <c r="BK54" i="64" s="1"/>
  <c r="BK53" i="64" a="1"/>
  <c r="BK53" i="64" s="1"/>
  <c r="BK454" i="64" a="1"/>
  <c r="BK454" i="64" s="1"/>
  <c r="BK2075" i="64" a="1"/>
  <c r="BK2075" i="64" s="1"/>
  <c r="BK2152" i="64" a="1"/>
  <c r="BK2152" i="64" s="1"/>
  <c r="BK2126" i="64" a="1"/>
  <c r="BK2126" i="64" s="1"/>
  <c r="BK2101" i="64" a="1"/>
  <c r="BK2101" i="64" s="1"/>
  <c r="BK1322" i="64" a="1"/>
  <c r="BK1322" i="64" s="1"/>
  <c r="BJ1575" i="64" a="1"/>
  <c r="BJ1575" i="64" s="1"/>
  <c r="BJ93" i="64"/>
  <c r="BK90" i="64" a="1"/>
  <c r="BK90" i="64" s="1"/>
  <c r="BK91" i="64" a="1"/>
  <c r="BK91" i="64" s="1"/>
  <c r="BK92" i="64" a="1"/>
  <c r="BK92" i="64" s="1"/>
  <c r="BK89" i="64" a="1"/>
  <c r="BK89" i="64" s="1"/>
  <c r="BK1267" i="64" a="1"/>
  <c r="BK1267" i="64" s="1"/>
  <c r="BK1268" i="64" s="1"/>
  <c r="BK319" i="64" a="1"/>
  <c r="BK319" i="64" s="1"/>
  <c r="BY1472" i="64"/>
  <c r="BY1474" i="64" s="1"/>
  <c r="BK2202" i="64" a="1"/>
  <c r="BK2202" i="64" s="1"/>
  <c r="BK1187" i="64" a="1"/>
  <c r="BK1187" i="64" s="1"/>
  <c r="BK1566" i="64" a="1"/>
  <c r="BK1566" i="64" s="1"/>
  <c r="BK1574" i="64" s="1"/>
  <c r="BK1345" i="64" a="1"/>
  <c r="BK1345" i="64" s="1"/>
  <c r="BK1353" i="64" a="1"/>
  <c r="BK1353" i="64" s="1"/>
  <c r="BK1347" i="64" a="1"/>
  <c r="BK1347" i="64" s="1"/>
  <c r="BK942" i="64" a="1"/>
  <c r="BK942" i="64" s="1"/>
  <c r="BK823" i="64" a="1"/>
  <c r="BK823" i="64" s="1"/>
  <c r="BK1346" i="64" a="1"/>
  <c r="BI827" i="64" a="1"/>
  <c r="BK943" i="64" a="1"/>
  <c r="BK554" i="64" a="1"/>
  <c r="BK1323" i="64" a="1"/>
  <c r="BK431" i="64" a="1"/>
  <c r="BK344" i="64" a="1"/>
  <c r="BK455" i="64" a="1"/>
  <c r="BK824" i="64" a="1"/>
  <c r="BK320" i="64" a="1"/>
  <c r="BK1431" i="64" a="1"/>
  <c r="BJ826" i="64" a="1"/>
  <c r="BK367" i="64" a="1"/>
  <c r="BL1920" i="64" a="1"/>
  <c r="BK1845" i="64" a="1"/>
  <c r="BK1866" i="64" a="1"/>
  <c r="BL1886" i="64" a="1"/>
  <c r="BK1823" i="64" a="1"/>
  <c r="BK1186" i="64" a="1"/>
  <c r="BG477" i="64" a="1"/>
  <c r="BK1430" i="64" a="1"/>
  <c r="CU25" i="863" l="1"/>
  <c r="CU36" i="861" s="1"/>
  <c r="CU62" i="861"/>
  <c r="CV18" i="861"/>
  <c r="CV28" i="861" s="1"/>
  <c r="CV29" i="861" s="1"/>
  <c r="CU67" i="863"/>
  <c r="CU22" i="863" s="1"/>
  <c r="CU69" i="863"/>
  <c r="CU23" i="863" s="1"/>
  <c r="CU34" i="861" s="1"/>
  <c r="CT40" i="861"/>
  <c r="BL194" i="64"/>
  <c r="BL212" i="64"/>
  <c r="BM208" i="64"/>
  <c r="BM209" i="64"/>
  <c r="BM191" i="64"/>
  <c r="BM210" i="64"/>
  <c r="BM192" i="64"/>
  <c r="BM193" i="64"/>
  <c r="BM211" i="64"/>
  <c r="CX2072" i="64"/>
  <c r="CX2076" i="64" s="1"/>
  <c r="CT2127" i="64"/>
  <c r="CT2129" i="64" s="1"/>
  <c r="CX2175" i="64"/>
  <c r="CX2149" i="64"/>
  <c r="CU2123" i="64"/>
  <c r="BK554" i="64"/>
  <c r="BL558" i="64" a="1"/>
  <c r="BL558" i="64" s="1"/>
  <c r="BL553" i="64" a="1"/>
  <c r="BL553" i="64" s="1"/>
  <c r="BJ1749" i="64"/>
  <c r="BI1751" i="64"/>
  <c r="BK367" i="64"/>
  <c r="BJ1744" i="64" a="1"/>
  <c r="BJ1744" i="64" s="1"/>
  <c r="BJ1750" i="64" s="1"/>
  <c r="BL1738" i="64" a="1"/>
  <c r="BL1738" i="64" s="1"/>
  <c r="BL1732" i="64" a="1"/>
  <c r="BL1732" i="64" s="1"/>
  <c r="BL1737" i="64" a="1"/>
  <c r="BL1737" i="64" s="1"/>
  <c r="BL1734" i="64" a="1"/>
  <c r="BL1734" i="64" s="1"/>
  <c r="BL1735" i="64" a="1"/>
  <c r="BL1735" i="64" s="1"/>
  <c r="BL1736" i="64" a="1"/>
  <c r="BL1736" i="64" s="1"/>
  <c r="BL1739" i="64" a="1"/>
  <c r="BL1739" i="64" s="1"/>
  <c r="BL1740" i="64" a="1"/>
  <c r="BL1740" i="64" s="1"/>
  <c r="BL1733" i="64" a="1"/>
  <c r="BL1733" i="64" s="1"/>
  <c r="BK1741" i="64"/>
  <c r="BL343" i="64" a="1"/>
  <c r="BL343" i="64" s="1"/>
  <c r="BL366" i="64" a="1"/>
  <c r="BL366" i="64" s="1"/>
  <c r="BL365" i="64" a="1"/>
  <c r="BL365" i="64" s="1"/>
  <c r="BK344" i="64"/>
  <c r="BL1920" i="64"/>
  <c r="BL1886" i="64"/>
  <c r="BK1845" i="64"/>
  <c r="BK1823" i="64"/>
  <c r="BL1824" i="64" a="1"/>
  <c r="BL1824" i="64" s="1"/>
  <c r="BL1844" i="64" a="1"/>
  <c r="BL1844" i="64" s="1"/>
  <c r="BL2178" i="64" a="1"/>
  <c r="BL2178" i="64" s="1"/>
  <c r="BH1451" i="64"/>
  <c r="BH1452" i="64" s="1"/>
  <c r="BG1452" i="64"/>
  <c r="BI1440" i="64"/>
  <c r="BJ1438" i="64"/>
  <c r="BJ1447" i="64"/>
  <c r="BJ1439" i="64"/>
  <c r="BJ1448" i="64"/>
  <c r="BL1443" i="64" a="1"/>
  <c r="BL1443" i="64" s="1"/>
  <c r="BL1444" i="64" a="1"/>
  <c r="BL1444" i="64" s="1"/>
  <c r="BL1435" i="64" a="1"/>
  <c r="BL1435" i="64" s="1"/>
  <c r="BL1434" i="64" a="1"/>
  <c r="BL1434" i="64" s="1"/>
  <c r="BK1431" i="64"/>
  <c r="BK1430" i="64"/>
  <c r="BL1425" i="64" a="1"/>
  <c r="BL1425" i="64" s="1"/>
  <c r="BL1426" i="64" a="1"/>
  <c r="BL1426" i="64" s="1"/>
  <c r="BK1866" i="64"/>
  <c r="BL1865" i="64" a="1"/>
  <c r="BL1865" i="64" s="1"/>
  <c r="BL429" i="64" a="1"/>
  <c r="BL429" i="64" s="1"/>
  <c r="BG477" i="64"/>
  <c r="BM1635" i="64"/>
  <c r="BM1636" i="64" s="1"/>
  <c r="BH476" i="64" a="1"/>
  <c r="BH476" i="64" s="1"/>
  <c r="BI827" i="64"/>
  <c r="BJ826" i="64"/>
  <c r="BK1346" i="64"/>
  <c r="BK1186" i="64"/>
  <c r="BK943" i="64"/>
  <c r="BK1323" i="64"/>
  <c r="BK824" i="64"/>
  <c r="BK320" i="64"/>
  <c r="BK455" i="64"/>
  <c r="BK431" i="64"/>
  <c r="AM1568" i="64"/>
  <c r="AM1569" i="64" s="1"/>
  <c r="BJ62" i="64"/>
  <c r="BL424" i="64" a="1"/>
  <c r="BL424" i="64" s="1"/>
  <c r="BL75" i="64" a="1"/>
  <c r="BL75" i="64" s="1"/>
  <c r="BL342" i="64" a="1"/>
  <c r="BL342" i="64" s="1"/>
  <c r="BL55" i="64" a="1"/>
  <c r="BL55" i="64" s="1"/>
  <c r="BL59" i="64" a="1"/>
  <c r="BL59" i="64" s="1"/>
  <c r="BL60" i="64" a="1"/>
  <c r="BL60" i="64" s="1"/>
  <c r="BK56" i="64"/>
  <c r="BL54" i="64" a="1"/>
  <c r="BL54" i="64" s="1"/>
  <c r="BL53" i="64" a="1"/>
  <c r="BL53" i="64" s="1"/>
  <c r="BL454" i="64" a="1"/>
  <c r="BL454" i="64" s="1"/>
  <c r="BL2075" i="64" a="1"/>
  <c r="BL2075" i="64" s="1"/>
  <c r="BL2152" i="64" a="1"/>
  <c r="BL2152" i="64" s="1"/>
  <c r="BL2126" i="64" a="1"/>
  <c r="BL2126" i="64" s="1"/>
  <c r="BL2101" i="64" a="1"/>
  <c r="BL2101" i="64" s="1"/>
  <c r="BL1322" i="64" a="1"/>
  <c r="BL1322" i="64" s="1"/>
  <c r="BK1575" i="64" a="1"/>
  <c r="BK1575" i="64" s="1"/>
  <c r="BK93" i="64"/>
  <c r="BL89" i="64" a="1"/>
  <c r="BL89" i="64" s="1"/>
  <c r="BL90" i="64" a="1"/>
  <c r="BL90" i="64" s="1"/>
  <c r="BL91" i="64" a="1"/>
  <c r="BL91" i="64" s="1"/>
  <c r="BL92" i="64" a="1"/>
  <c r="BL92" i="64" s="1"/>
  <c r="BL1267" i="64" a="1"/>
  <c r="BL1267" i="64" s="1"/>
  <c r="BL1268" i="64" s="1"/>
  <c r="BL319" i="64" a="1"/>
  <c r="BL319" i="64" s="1"/>
  <c r="BZ1472" i="64"/>
  <c r="BZ1474" i="64" s="1"/>
  <c r="BL2202" i="64" a="1"/>
  <c r="BL2202" i="64" s="1"/>
  <c r="BL1187" i="64" a="1"/>
  <c r="BL1187" i="64" s="1"/>
  <c r="BL1566" i="64" a="1"/>
  <c r="BL1566" i="64" s="1"/>
  <c r="BL1574" i="64" s="1"/>
  <c r="BL1345" i="64" a="1"/>
  <c r="BL1345" i="64" s="1"/>
  <c r="BL1347" i="64" a="1"/>
  <c r="BL1347" i="64" s="1"/>
  <c r="BL1353" i="64" a="1"/>
  <c r="BL1353" i="64" s="1"/>
  <c r="BL942" i="64" a="1"/>
  <c r="BL942" i="64" s="1"/>
  <c r="BL823" i="64" a="1"/>
  <c r="BL823" i="64" s="1"/>
  <c r="BM1920" i="64" a="1"/>
  <c r="BL1430" i="64" a="1"/>
  <c r="BL943" i="64" a="1"/>
  <c r="BL1845" i="64" a="1"/>
  <c r="BL824" i="64" a="1"/>
  <c r="BL1323" i="64" a="1"/>
  <c r="BL1346" i="64" a="1"/>
  <c r="BL455" i="64" a="1"/>
  <c r="BJ827" i="64" a="1"/>
  <c r="BL1866" i="64" a="1"/>
  <c r="BL431" i="64" a="1"/>
  <c r="BM1886" i="64" a="1"/>
  <c r="BL1431" i="64" a="1"/>
  <c r="BL554" i="64" a="1"/>
  <c r="BL367" i="64" a="1"/>
  <c r="BL1823" i="64" a="1"/>
  <c r="BL344" i="64" a="1"/>
  <c r="BK826" i="64" a="1"/>
  <c r="BH477" i="64" a="1"/>
  <c r="BL1186" i="64" a="1"/>
  <c r="BL320" i="64" a="1"/>
  <c r="CV86" i="861" l="1"/>
  <c r="CW91" i="861"/>
  <c r="CU72" i="863"/>
  <c r="CV12" i="863"/>
  <c r="CV71" i="863" s="1"/>
  <c r="CU26" i="863"/>
  <c r="CU33" i="861"/>
  <c r="CU37" i="861" s="1"/>
  <c r="CU39" i="861" s="1"/>
  <c r="BM212" i="64"/>
  <c r="BN209" i="64"/>
  <c r="BN208" i="64"/>
  <c r="BN191" i="64"/>
  <c r="BN192" i="64"/>
  <c r="BN210" i="64"/>
  <c r="BN193" i="64"/>
  <c r="BN211" i="64"/>
  <c r="BM194" i="64"/>
  <c r="CU2127" i="64"/>
  <c r="CU2129" i="64" s="1"/>
  <c r="CX2078" i="64"/>
  <c r="CY2076" i="64"/>
  <c r="BL554" i="64"/>
  <c r="BL564" i="64" s="1"/>
  <c r="BK564" i="64"/>
  <c r="BM558" i="64" a="1"/>
  <c r="BM558" i="64" s="1"/>
  <c r="BM553" i="64" a="1"/>
  <c r="BM553" i="64" s="1"/>
  <c r="BK1749" i="64"/>
  <c r="BJ1751" i="64"/>
  <c r="BK1744" i="64" a="1"/>
  <c r="BK1744" i="64" s="1"/>
  <c r="BK1750" i="64" s="1"/>
  <c r="BL367" i="64"/>
  <c r="BM1733" i="64" a="1"/>
  <c r="BM1733" i="64" s="1"/>
  <c r="BM1734" i="64" a="1"/>
  <c r="BM1734" i="64" s="1"/>
  <c r="BM1735" i="64" a="1"/>
  <c r="BM1735" i="64" s="1"/>
  <c r="BM1736" i="64" a="1"/>
  <c r="BM1736" i="64" s="1"/>
  <c r="BM1737" i="64" a="1"/>
  <c r="BM1737" i="64" s="1"/>
  <c r="BM1732" i="64" a="1"/>
  <c r="BM1732" i="64" s="1"/>
  <c r="BM1738" i="64" a="1"/>
  <c r="BM1738" i="64" s="1"/>
  <c r="BM1739" i="64" a="1"/>
  <c r="BM1739" i="64" s="1"/>
  <c r="BM1740" i="64" a="1"/>
  <c r="BM1740" i="64" s="1"/>
  <c r="BL1741" i="64"/>
  <c r="BL1744" i="64" s="1" a="1"/>
  <c r="BL1744" i="64" s="1"/>
  <c r="BM343" i="64" a="1"/>
  <c r="BM343" i="64" s="1"/>
  <c r="BM366" i="64" a="1"/>
  <c r="BM366" i="64" s="1"/>
  <c r="BM365" i="64" a="1"/>
  <c r="BM365" i="64" s="1"/>
  <c r="BL344" i="64"/>
  <c r="BM1920" i="64"/>
  <c r="BM1886" i="64"/>
  <c r="BL1845" i="64"/>
  <c r="BL1823" i="64"/>
  <c r="BM2178" i="64" a="1"/>
  <c r="BM2178" i="64" s="1"/>
  <c r="BM1824" i="64" a="1"/>
  <c r="BM1824" i="64" s="1"/>
  <c r="BM1844" i="64" a="1"/>
  <c r="BM1844" i="64" s="1"/>
  <c r="BI1449" i="64"/>
  <c r="BI1451" i="64" s="1"/>
  <c r="BJ1440" i="64"/>
  <c r="BK1438" i="64"/>
  <c r="BK1447" i="64"/>
  <c r="BK1439" i="64"/>
  <c r="BK1448" i="64"/>
  <c r="BM1444" i="64" a="1"/>
  <c r="BM1444" i="64" s="1"/>
  <c r="BM1443" i="64" a="1"/>
  <c r="BM1443" i="64" s="1"/>
  <c r="BM1435" i="64" a="1"/>
  <c r="BM1435" i="64" s="1"/>
  <c r="BM1434" i="64" a="1"/>
  <c r="BM1434" i="64" s="1"/>
  <c r="BL1431" i="64"/>
  <c r="BL1430" i="64"/>
  <c r="BM1425" i="64" a="1"/>
  <c r="BM1425" i="64" s="1"/>
  <c r="BM1426" i="64" a="1"/>
  <c r="BM1426" i="64" s="1"/>
  <c r="BL1866" i="64"/>
  <c r="BM1865" i="64" a="1"/>
  <c r="BM1865" i="64" s="1"/>
  <c r="BM429" i="64" a="1"/>
  <c r="BM429" i="64" s="1"/>
  <c r="BH477" i="64"/>
  <c r="BI476" i="64" a="1"/>
  <c r="BI476" i="64" s="1"/>
  <c r="BN1635" i="64"/>
  <c r="BN1636" i="64" s="1"/>
  <c r="BJ827" i="64"/>
  <c r="BK826" i="64"/>
  <c r="BL943" i="64"/>
  <c r="BL1346" i="64"/>
  <c r="BL1186" i="64"/>
  <c r="BL1323" i="64"/>
  <c r="BL824" i="64"/>
  <c r="BL455" i="64"/>
  <c r="BL431" i="64"/>
  <c r="BL320" i="64"/>
  <c r="AN1565" i="64"/>
  <c r="AN1571" i="64" s="1"/>
  <c r="BK62" i="64"/>
  <c r="BM424" i="64" a="1"/>
  <c r="BM424" i="64" s="1"/>
  <c r="BM75" i="64" a="1"/>
  <c r="BM75" i="64" s="1"/>
  <c r="BM342" i="64" a="1"/>
  <c r="BM342" i="64" s="1"/>
  <c r="BM55" i="64" a="1"/>
  <c r="BM55" i="64" s="1"/>
  <c r="BM59" i="64" a="1"/>
  <c r="BM59" i="64" s="1"/>
  <c r="BM60" i="64" a="1"/>
  <c r="BM60" i="64" s="1"/>
  <c r="BL56" i="64"/>
  <c r="BM53" i="64" a="1"/>
  <c r="BM53" i="64" s="1"/>
  <c r="BM54" i="64" a="1"/>
  <c r="BM54" i="64" s="1"/>
  <c r="BM454" i="64" a="1"/>
  <c r="BM454" i="64" s="1"/>
  <c r="BM2075" i="64" a="1"/>
  <c r="BM2075" i="64" s="1"/>
  <c r="BM2152" i="64" a="1"/>
  <c r="BM2152" i="64" s="1"/>
  <c r="BM2126" i="64" a="1"/>
  <c r="BM2126" i="64" s="1"/>
  <c r="BM2101" i="64" a="1"/>
  <c r="BM2101" i="64" s="1"/>
  <c r="BM1322" i="64" a="1"/>
  <c r="BM1322" i="64" s="1"/>
  <c r="BL1575" i="64" a="1"/>
  <c r="BL1575" i="64" s="1"/>
  <c r="BL93" i="64"/>
  <c r="BM90" i="64" a="1"/>
  <c r="BM90" i="64" s="1"/>
  <c r="BM91" i="64" a="1"/>
  <c r="BM91" i="64" s="1"/>
  <c r="BM92" i="64" a="1"/>
  <c r="BM92" i="64" s="1"/>
  <c r="BM89" i="64" a="1"/>
  <c r="BM89" i="64" s="1"/>
  <c r="BM1267" i="64" a="1"/>
  <c r="BM1267" i="64" s="1"/>
  <c r="BM1268" i="64" s="1"/>
  <c r="BM319" i="64" a="1"/>
  <c r="BM319" i="64" s="1"/>
  <c r="CA1472" i="64"/>
  <c r="CA1474" i="64" s="1"/>
  <c r="BM2202" i="64" a="1"/>
  <c r="BM2202" i="64" s="1"/>
  <c r="BM1187" i="64" a="1"/>
  <c r="BM1187" i="64" s="1"/>
  <c r="BM1566" i="64" a="1"/>
  <c r="BM1566" i="64" s="1"/>
  <c r="BM1574" i="64" s="1"/>
  <c r="BM1345" i="64" a="1"/>
  <c r="BM1345" i="64" s="1"/>
  <c r="BM1347" i="64" a="1"/>
  <c r="BM1347" i="64" s="1"/>
  <c r="BM1353" i="64" a="1"/>
  <c r="BM1353" i="64" s="1"/>
  <c r="BM942" i="64" a="1"/>
  <c r="BM942" i="64" s="1"/>
  <c r="BM823" i="64" a="1"/>
  <c r="BM823" i="64" s="1"/>
  <c r="BM431" i="64" a="1"/>
  <c r="BM1845" i="64" a="1"/>
  <c r="BM1431" i="64" a="1"/>
  <c r="BM344" i="64" a="1"/>
  <c r="BI477" i="64" a="1"/>
  <c r="BN1920" i="64" a="1"/>
  <c r="BM1430" i="64" a="1"/>
  <c r="BM455" i="64" a="1"/>
  <c r="BM554" i="64" a="1"/>
  <c r="BL826" i="64" a="1"/>
  <c r="BM367" i="64" a="1"/>
  <c r="BM1346" i="64" a="1"/>
  <c r="BM1823" i="64" a="1"/>
  <c r="BK827" i="64" a="1"/>
  <c r="BM320" i="64" a="1"/>
  <c r="BN1886" i="64" a="1"/>
  <c r="BM1866" i="64" a="1"/>
  <c r="BM943" i="64" a="1"/>
  <c r="BM1186" i="64" a="1"/>
  <c r="BM824" i="64" a="1"/>
  <c r="BM1323" i="64" a="1"/>
  <c r="CV25" i="863" l="1"/>
  <c r="CV36" i="861" s="1"/>
  <c r="CV62" i="861"/>
  <c r="CV69" i="863"/>
  <c r="CV23" i="863" s="1"/>
  <c r="CV34" i="861" s="1"/>
  <c r="CV67" i="863"/>
  <c r="CV22" i="863" s="1"/>
  <c r="CW18" i="861"/>
  <c r="CW12" i="863" s="1"/>
  <c r="CU40" i="861"/>
  <c r="BN194" i="64"/>
  <c r="BN212" i="64"/>
  <c r="BO208" i="64"/>
  <c r="BO209" i="64"/>
  <c r="BO191" i="64"/>
  <c r="BO192" i="64"/>
  <c r="BO210" i="64"/>
  <c r="BO193" i="64"/>
  <c r="BO211" i="64"/>
  <c r="CY2078" i="64"/>
  <c r="CZ2076" i="64"/>
  <c r="CV2123" i="64"/>
  <c r="CV2127" i="64" s="1"/>
  <c r="CV2129" i="64" s="1"/>
  <c r="BM554" i="64"/>
  <c r="BM564" i="64" s="1"/>
  <c r="BN558" i="64" a="1"/>
  <c r="BN558" i="64" s="1"/>
  <c r="BN553" i="64" a="1"/>
  <c r="BN553" i="64" s="1"/>
  <c r="BK1751" i="64"/>
  <c r="BL1750" i="64"/>
  <c r="BM367" i="64"/>
  <c r="BL1749" i="64"/>
  <c r="BN1732" i="64" a="1"/>
  <c r="BN1732" i="64" s="1"/>
  <c r="BN1733" i="64" a="1"/>
  <c r="BN1733" i="64" s="1"/>
  <c r="BN1734" i="64" a="1"/>
  <c r="BN1734" i="64" s="1"/>
  <c r="BN1735" i="64" a="1"/>
  <c r="BN1735" i="64" s="1"/>
  <c r="BN1736" i="64" a="1"/>
  <c r="BN1736" i="64" s="1"/>
  <c r="BN1737" i="64" a="1"/>
  <c r="BN1737" i="64" s="1"/>
  <c r="BN1738" i="64" a="1"/>
  <c r="BN1738" i="64" s="1"/>
  <c r="BN1739" i="64" a="1"/>
  <c r="BN1739" i="64" s="1"/>
  <c r="BN1740" i="64" a="1"/>
  <c r="BN1740" i="64" s="1"/>
  <c r="BM1741" i="64"/>
  <c r="BM1744" i="64" s="1" a="1"/>
  <c r="BM1744" i="64" s="1"/>
  <c r="BN365" i="64" a="1"/>
  <c r="BN365" i="64" s="1"/>
  <c r="BN343" i="64" a="1"/>
  <c r="BN343" i="64" s="1"/>
  <c r="BN366" i="64" a="1"/>
  <c r="BN366" i="64" s="1"/>
  <c r="BM344" i="64"/>
  <c r="BN1920" i="64"/>
  <c r="BN1886" i="64"/>
  <c r="BM1845" i="64"/>
  <c r="BM1823" i="64"/>
  <c r="BN2178" i="64" a="1"/>
  <c r="BN2178" i="64" s="1"/>
  <c r="BN1824" i="64" a="1"/>
  <c r="BN1824" i="64" s="1"/>
  <c r="BN1844" i="64" a="1"/>
  <c r="BN1844" i="64" s="1"/>
  <c r="BI1452" i="64"/>
  <c r="BJ1449" i="64"/>
  <c r="BJ1451" i="64" s="1"/>
  <c r="BK1440" i="64"/>
  <c r="BL1438" i="64"/>
  <c r="BL1447" i="64"/>
  <c r="BL1439" i="64"/>
  <c r="BL1448" i="64"/>
  <c r="BN1444" i="64" a="1"/>
  <c r="BN1444" i="64" s="1"/>
  <c r="BN1443" i="64" a="1"/>
  <c r="BN1443" i="64" s="1"/>
  <c r="BN1435" i="64" a="1"/>
  <c r="BN1435" i="64" s="1"/>
  <c r="BN1434" i="64" a="1"/>
  <c r="BN1434" i="64" s="1"/>
  <c r="BM1431" i="64"/>
  <c r="BM1430" i="64"/>
  <c r="BN1425" i="64" a="1"/>
  <c r="BN1425" i="64" s="1"/>
  <c r="BN1426" i="64" a="1"/>
  <c r="BN1426" i="64" s="1"/>
  <c r="BM1866" i="64"/>
  <c r="BN1865" i="64" a="1"/>
  <c r="BN1865" i="64" s="1"/>
  <c r="BN429" i="64" a="1"/>
  <c r="BN429" i="64" s="1"/>
  <c r="BI477" i="64"/>
  <c r="BO1635" i="64"/>
  <c r="BO1636" i="64" s="1"/>
  <c r="BJ476" i="64" a="1"/>
  <c r="BJ476" i="64" s="1"/>
  <c r="BK827" i="64"/>
  <c r="BL826" i="64"/>
  <c r="BM943" i="64"/>
  <c r="BM1346" i="64"/>
  <c r="BM1186" i="64"/>
  <c r="BM1323" i="64"/>
  <c r="BM824" i="64"/>
  <c r="BM455" i="64"/>
  <c r="BM431" i="64"/>
  <c r="BM320" i="64"/>
  <c r="AN1568" i="64"/>
  <c r="AN1569" i="64" s="1"/>
  <c r="BL62" i="64"/>
  <c r="BN424" i="64" a="1"/>
  <c r="BN424" i="64" s="1"/>
  <c r="BN75" i="64" a="1"/>
  <c r="BN75" i="64" s="1"/>
  <c r="BN342" i="64" a="1"/>
  <c r="BN342" i="64" s="1"/>
  <c r="BN55" i="64" a="1"/>
  <c r="BN55" i="64" s="1"/>
  <c r="BN59" i="64" a="1"/>
  <c r="BN59" i="64" s="1"/>
  <c r="BN60" i="64" a="1"/>
  <c r="BN60" i="64" s="1"/>
  <c r="BM56" i="64"/>
  <c r="BN53" i="64" a="1"/>
  <c r="BN53" i="64" s="1"/>
  <c r="BN54" i="64" a="1"/>
  <c r="BN54" i="64" s="1"/>
  <c r="BN454" i="64" a="1"/>
  <c r="BN454" i="64" s="1"/>
  <c r="BN2075" i="64" a="1"/>
  <c r="BN2075" i="64" s="1"/>
  <c r="BN2101" i="64" a="1"/>
  <c r="BN2101" i="64" s="1"/>
  <c r="BN2152" i="64" a="1"/>
  <c r="BN2152" i="64" s="1"/>
  <c r="BN2126" i="64" a="1"/>
  <c r="BN2126" i="64" s="1"/>
  <c r="BN1322" i="64" a="1"/>
  <c r="BN1322" i="64" s="1"/>
  <c r="BM1575" i="64" a="1"/>
  <c r="BM1575" i="64" s="1"/>
  <c r="BM93" i="64"/>
  <c r="BN90" i="64" a="1"/>
  <c r="BN90" i="64" s="1"/>
  <c r="BN91" i="64" a="1"/>
  <c r="BN91" i="64" s="1"/>
  <c r="BN92" i="64" a="1"/>
  <c r="BN92" i="64" s="1"/>
  <c r="BN89" i="64" a="1"/>
  <c r="BN89" i="64" s="1"/>
  <c r="BN1267" i="64" a="1"/>
  <c r="BN1267" i="64" s="1"/>
  <c r="BN1268" i="64" s="1"/>
  <c r="BN319" i="64" a="1"/>
  <c r="BN319" i="64" s="1"/>
  <c r="CB1472" i="64"/>
  <c r="CB1474" i="64" s="1"/>
  <c r="BN2202" i="64" a="1"/>
  <c r="BN2202" i="64" s="1"/>
  <c r="BN1187" i="64" a="1"/>
  <c r="BN1187" i="64" s="1"/>
  <c r="BN1566" i="64" a="1"/>
  <c r="BN1566" i="64" s="1"/>
  <c r="BN1574" i="64" s="1"/>
  <c r="BN1345" i="64" a="1"/>
  <c r="BN1345" i="64" s="1"/>
  <c r="BN1347" i="64" a="1"/>
  <c r="BN1347" i="64" s="1"/>
  <c r="BN1353" i="64" a="1"/>
  <c r="BN1353" i="64" s="1"/>
  <c r="BN942" i="64" a="1"/>
  <c r="BN942" i="64" s="1"/>
  <c r="BN823" i="64" a="1"/>
  <c r="BN823" i="64" s="1"/>
  <c r="BN1323" i="64" a="1"/>
  <c r="BN943" i="64" a="1"/>
  <c r="BN431" i="64" a="1"/>
  <c r="BN1845" i="64" a="1"/>
  <c r="BM826" i="64" a="1"/>
  <c r="BN1346" i="64" a="1"/>
  <c r="BN554" i="64" a="1"/>
  <c r="BN1866" i="64" a="1"/>
  <c r="BO1886" i="64" a="1"/>
  <c r="BO1920" i="64" a="1"/>
  <c r="BN1823" i="64" a="1"/>
  <c r="BL827" i="64" a="1"/>
  <c r="BN455" i="64" a="1"/>
  <c r="BN344" i="64" a="1"/>
  <c r="BN1431" i="64" a="1"/>
  <c r="BN367" i="64" a="1"/>
  <c r="BN1186" i="64" a="1"/>
  <c r="BN824" i="64" a="1"/>
  <c r="BJ477" i="64" a="1"/>
  <c r="BN320" i="64" a="1"/>
  <c r="BN1430" i="64" a="1"/>
  <c r="CW86" i="861" l="1"/>
  <c r="CX91" i="861"/>
  <c r="CV72" i="863"/>
  <c r="CW28" i="861"/>
  <c r="CW29" i="861" s="1"/>
  <c r="CV26" i="863"/>
  <c r="CV33" i="861"/>
  <c r="CV37" i="861" s="1"/>
  <c r="CV39" i="861" s="1"/>
  <c r="CW69" i="863"/>
  <c r="CW23" i="863" s="1"/>
  <c r="CW34" i="861" s="1"/>
  <c r="CW71" i="863"/>
  <c r="CW67" i="863"/>
  <c r="BO212" i="64"/>
  <c r="BO194" i="64"/>
  <c r="BP208" i="64"/>
  <c r="BP191" i="64"/>
  <c r="BP209" i="64"/>
  <c r="BP210" i="64"/>
  <c r="BP192" i="64"/>
  <c r="BP211" i="64"/>
  <c r="BP193" i="64"/>
  <c r="CX2123" i="64"/>
  <c r="CZ2078" i="64"/>
  <c r="DA2076" i="64"/>
  <c r="CW2123" i="64"/>
  <c r="CW2127" i="64" s="1"/>
  <c r="CW2129" i="64" s="1"/>
  <c r="BN554" i="64"/>
  <c r="BN564" i="64" s="1"/>
  <c r="BO558" i="64" a="1"/>
  <c r="BO558" i="64" s="1"/>
  <c r="BO553" i="64" a="1"/>
  <c r="BO553" i="64" s="1"/>
  <c r="BL1751" i="64"/>
  <c r="BM1750" i="64"/>
  <c r="BN367" i="64"/>
  <c r="BM1749" i="64"/>
  <c r="BO1732" i="64" a="1"/>
  <c r="BO1732" i="64" s="1"/>
  <c r="BO1733" i="64" a="1"/>
  <c r="BO1733" i="64" s="1"/>
  <c r="BO1734" i="64" a="1"/>
  <c r="BO1734" i="64" s="1"/>
  <c r="BO1735" i="64" a="1"/>
  <c r="BO1735" i="64" s="1"/>
  <c r="BO1736" i="64" a="1"/>
  <c r="BO1736" i="64" s="1"/>
  <c r="BO1737" i="64" a="1"/>
  <c r="BO1737" i="64" s="1"/>
  <c r="BO1738" i="64" a="1"/>
  <c r="BO1738" i="64" s="1"/>
  <c r="BO1739" i="64" a="1"/>
  <c r="BO1739" i="64" s="1"/>
  <c r="BO1740" i="64" a="1"/>
  <c r="BO1740" i="64" s="1"/>
  <c r="BN1741" i="64"/>
  <c r="BN1744" i="64" s="1" a="1"/>
  <c r="BN1744" i="64" s="1"/>
  <c r="BO365" i="64" a="1"/>
  <c r="BO365" i="64" s="1"/>
  <c r="BO343" i="64" a="1"/>
  <c r="BO343" i="64" s="1"/>
  <c r="BO366" i="64" a="1"/>
  <c r="BO366" i="64" s="1"/>
  <c r="BN344" i="64"/>
  <c r="BO1920" i="64"/>
  <c r="BO1886" i="64"/>
  <c r="BN1845" i="64"/>
  <c r="BN1823" i="64"/>
  <c r="BO2178" i="64" a="1"/>
  <c r="BO2178" i="64" s="1"/>
  <c r="BO1824" i="64" a="1"/>
  <c r="BO1824" i="64" s="1"/>
  <c r="BO1844" i="64" a="1"/>
  <c r="BO1844" i="64" s="1"/>
  <c r="BJ1452" i="64"/>
  <c r="BK1449" i="64"/>
  <c r="BK1451" i="64" s="1"/>
  <c r="BK1452" i="64" s="1"/>
  <c r="BL1440" i="64"/>
  <c r="BM1439" i="64"/>
  <c r="BM1448" i="64"/>
  <c r="BM1438" i="64"/>
  <c r="BM1447" i="64"/>
  <c r="BO1444" i="64" a="1"/>
  <c r="BO1444" i="64" s="1"/>
  <c r="BO1443" i="64" a="1"/>
  <c r="BO1443" i="64" s="1"/>
  <c r="BO1434" i="64" a="1"/>
  <c r="BO1434" i="64" s="1"/>
  <c r="BO1435" i="64" a="1"/>
  <c r="BO1435" i="64" s="1"/>
  <c r="BN1431" i="64"/>
  <c r="BN1430" i="64"/>
  <c r="BO1425" i="64" a="1"/>
  <c r="BO1425" i="64" s="1"/>
  <c r="BO1426" i="64" a="1"/>
  <c r="BO1426" i="64" s="1"/>
  <c r="BN1866" i="64"/>
  <c r="BO1865" i="64" a="1"/>
  <c r="BO1865" i="64" s="1"/>
  <c r="BO429" i="64" a="1"/>
  <c r="BO429" i="64" s="1"/>
  <c r="BJ477" i="64"/>
  <c r="BP1635" i="64"/>
  <c r="BP1636" i="64" s="1"/>
  <c r="BK476" i="64" a="1"/>
  <c r="BK476" i="64" s="1"/>
  <c r="BL827" i="64"/>
  <c r="BM826" i="64"/>
  <c r="BN943" i="64"/>
  <c r="BN1346" i="64"/>
  <c r="BN1186" i="64"/>
  <c r="BN1323" i="64"/>
  <c r="BN824" i="64"/>
  <c r="BN320" i="64"/>
  <c r="BN455" i="64"/>
  <c r="BN431" i="64"/>
  <c r="AO1565" i="64"/>
  <c r="AO1571" i="64" s="1"/>
  <c r="BM62" i="64"/>
  <c r="BO424" i="64" a="1"/>
  <c r="BO424" i="64" s="1"/>
  <c r="BO75" i="64" a="1"/>
  <c r="BO75" i="64" s="1"/>
  <c r="BO342" i="64" a="1"/>
  <c r="BO342" i="64" s="1"/>
  <c r="BO55" i="64" a="1"/>
  <c r="BO55" i="64" s="1"/>
  <c r="BO59" i="64" a="1"/>
  <c r="BO59" i="64" s="1"/>
  <c r="BO60" i="64" a="1"/>
  <c r="BO60" i="64" s="1"/>
  <c r="BN56" i="64"/>
  <c r="BO54" i="64" a="1"/>
  <c r="BO54" i="64" s="1"/>
  <c r="BO53" i="64" a="1"/>
  <c r="BO53" i="64" s="1"/>
  <c r="BO454" i="64" a="1"/>
  <c r="BO454" i="64" s="1"/>
  <c r="BO2075" i="64" a="1"/>
  <c r="BO2075" i="64" s="1"/>
  <c r="BO2101" i="64" a="1"/>
  <c r="BO2101" i="64" s="1"/>
  <c r="BO2152" i="64" a="1"/>
  <c r="BO2152" i="64" s="1"/>
  <c r="BO2126" i="64" a="1"/>
  <c r="BO2126" i="64" s="1"/>
  <c r="BO1322" i="64" a="1"/>
  <c r="BO1322" i="64" s="1"/>
  <c r="BN1575" i="64" a="1"/>
  <c r="BN1575" i="64" s="1"/>
  <c r="BN93" i="64"/>
  <c r="BO90" i="64" a="1"/>
  <c r="BO90" i="64" s="1"/>
  <c r="BO91" i="64" a="1"/>
  <c r="BO91" i="64" s="1"/>
  <c r="BO92" i="64" a="1"/>
  <c r="BO92" i="64" s="1"/>
  <c r="BO89" i="64" a="1"/>
  <c r="BO89" i="64" s="1"/>
  <c r="BO1267" i="64" a="1"/>
  <c r="BO1267" i="64" s="1"/>
  <c r="BO1268" i="64" s="1"/>
  <c r="BO319" i="64" a="1"/>
  <c r="BO319" i="64" s="1"/>
  <c r="CC1472" i="64"/>
  <c r="CC1474" i="64" s="1"/>
  <c r="BO2202" i="64" a="1"/>
  <c r="BO2202" i="64" s="1"/>
  <c r="BO1187" i="64" a="1"/>
  <c r="BO1187" i="64" s="1"/>
  <c r="BO1566" i="64" a="1"/>
  <c r="BO1566" i="64" s="1"/>
  <c r="BO1574" i="64" s="1"/>
  <c r="BO1347" i="64" a="1"/>
  <c r="BO1347" i="64" s="1"/>
  <c r="BO1345" i="64" a="1"/>
  <c r="BO1345" i="64" s="1"/>
  <c r="BO1353" i="64" a="1"/>
  <c r="BO1353" i="64" s="1"/>
  <c r="BO942" i="64" a="1"/>
  <c r="BO942" i="64" s="1"/>
  <c r="BO823" i="64" a="1"/>
  <c r="BO823" i="64" s="1"/>
  <c r="BO1346" i="64" a="1"/>
  <c r="BO431" i="64" a="1"/>
  <c r="BO1431" i="64" a="1"/>
  <c r="BO344" i="64" a="1"/>
  <c r="BO1845" i="64" a="1"/>
  <c r="BO367" i="64" a="1"/>
  <c r="BO320" i="64" a="1"/>
  <c r="BO824" i="64" a="1"/>
  <c r="BP1920" i="64" a="1"/>
  <c r="BO943" i="64" a="1"/>
  <c r="BO1186" i="64" a="1"/>
  <c r="BO455" i="64" a="1"/>
  <c r="BO1823" i="64" a="1"/>
  <c r="BO554" i="64" a="1"/>
  <c r="BO1323" i="64" a="1"/>
  <c r="BP1886" i="64" a="1"/>
  <c r="BN826" i="64" a="1"/>
  <c r="BO1866" i="64" a="1"/>
  <c r="BO1430" i="64" a="1"/>
  <c r="BM827" i="64" a="1"/>
  <c r="BK477" i="64" a="1"/>
  <c r="CW25" i="863" l="1"/>
  <c r="CW36" i="861" s="1"/>
  <c r="CW62" i="861"/>
  <c r="CX18" i="861"/>
  <c r="CX28" i="861" s="1"/>
  <c r="CX29" i="861" s="1"/>
  <c r="CW72" i="863"/>
  <c r="CW22" i="863"/>
  <c r="CV40" i="861"/>
  <c r="BP212" i="64"/>
  <c r="BP194" i="64"/>
  <c r="BQ208" i="64"/>
  <c r="BQ209" i="64"/>
  <c r="BQ191" i="64"/>
  <c r="BQ192" i="64"/>
  <c r="BQ210" i="64"/>
  <c r="BQ193" i="64"/>
  <c r="BQ211" i="64"/>
  <c r="DA2078" i="64"/>
  <c r="DB2076" i="64"/>
  <c r="CX2127" i="64"/>
  <c r="BO554" i="64"/>
  <c r="BP558" i="64" a="1"/>
  <c r="BP558" i="64" s="1"/>
  <c r="BP553" i="64" a="1"/>
  <c r="BP553" i="64" s="1"/>
  <c r="BM1751" i="64"/>
  <c r="BN1750" i="64"/>
  <c r="BO367" i="64"/>
  <c r="BN1749" i="64"/>
  <c r="BP1732" i="64" a="1"/>
  <c r="BP1732" i="64" s="1"/>
  <c r="BP1733" i="64" a="1"/>
  <c r="BP1733" i="64" s="1"/>
  <c r="BP1738" i="64" a="1"/>
  <c r="BP1738" i="64" s="1"/>
  <c r="BP1739" i="64" a="1"/>
  <c r="BP1739" i="64" s="1"/>
  <c r="BP1740" i="64" a="1"/>
  <c r="BP1740" i="64" s="1"/>
  <c r="BP1734" i="64" a="1"/>
  <c r="BP1734" i="64" s="1"/>
  <c r="BP1737" i="64" a="1"/>
  <c r="BP1737" i="64" s="1"/>
  <c r="BP1735" i="64" a="1"/>
  <c r="BP1735" i="64" s="1"/>
  <c r="BP1736" i="64" a="1"/>
  <c r="BP1736" i="64" s="1"/>
  <c r="BO1741" i="64"/>
  <c r="BO1744" i="64" s="1" a="1"/>
  <c r="BO1744" i="64" s="1"/>
  <c r="BP365" i="64" a="1"/>
  <c r="BP365" i="64" s="1"/>
  <c r="BP343" i="64" a="1"/>
  <c r="BP343" i="64" s="1"/>
  <c r="BP366" i="64" a="1"/>
  <c r="BP366" i="64" s="1"/>
  <c r="BO344" i="64"/>
  <c r="BP1920" i="64"/>
  <c r="BP1886" i="64"/>
  <c r="BO1823" i="64"/>
  <c r="BO1845" i="64"/>
  <c r="BP2178" i="64" a="1"/>
  <c r="BP2178" i="64" s="1"/>
  <c r="BP1824" i="64" a="1"/>
  <c r="BP1824" i="64" s="1"/>
  <c r="BP1844" i="64" a="1"/>
  <c r="BP1844" i="64" s="1"/>
  <c r="BL1449" i="64"/>
  <c r="BL1451" i="64" s="1"/>
  <c r="BL1452" i="64" s="1"/>
  <c r="BM1440" i="64"/>
  <c r="BN1439" i="64"/>
  <c r="BN1448" i="64"/>
  <c r="BN1438" i="64"/>
  <c r="BN1447" i="64"/>
  <c r="BP1443" i="64" a="1"/>
  <c r="BP1443" i="64" s="1"/>
  <c r="BP1444" i="64" a="1"/>
  <c r="BP1444" i="64" s="1"/>
  <c r="BP1434" i="64" a="1"/>
  <c r="BP1434" i="64" s="1"/>
  <c r="BP1435" i="64" a="1"/>
  <c r="BP1435" i="64" s="1"/>
  <c r="BO1431" i="64"/>
  <c r="BO1430" i="64"/>
  <c r="BP1425" i="64" a="1"/>
  <c r="BP1425" i="64" s="1"/>
  <c r="BP1426" i="64" a="1"/>
  <c r="BP1426" i="64" s="1"/>
  <c r="BO1866" i="64"/>
  <c r="BP1865" i="64" a="1"/>
  <c r="BP1865" i="64" s="1"/>
  <c r="BP429" i="64" a="1"/>
  <c r="BP429" i="64" s="1"/>
  <c r="BK477" i="64"/>
  <c r="BL476" i="64" a="1"/>
  <c r="BL476" i="64" s="1"/>
  <c r="BQ1635" i="64"/>
  <c r="BQ1636" i="64" s="1"/>
  <c r="BM827" i="64"/>
  <c r="BN826" i="64"/>
  <c r="BO943" i="64"/>
  <c r="BO1346" i="64"/>
  <c r="BO1186" i="64"/>
  <c r="BO1323" i="64"/>
  <c r="BO824" i="64"/>
  <c r="BO320" i="64"/>
  <c r="BO455" i="64"/>
  <c r="BO431" i="64"/>
  <c r="AO1568" i="64"/>
  <c r="AO1569" i="64" s="1"/>
  <c r="BN62" i="64"/>
  <c r="BP424" i="64" a="1"/>
  <c r="BP424" i="64" s="1"/>
  <c r="BP75" i="64" a="1"/>
  <c r="BP75" i="64" s="1"/>
  <c r="BP342" i="64" a="1"/>
  <c r="BP342" i="64" s="1"/>
  <c r="BP55" i="64" a="1"/>
  <c r="BP55" i="64" s="1"/>
  <c r="BP60" i="64" a="1"/>
  <c r="BP60" i="64" s="1"/>
  <c r="BP59" i="64" a="1"/>
  <c r="BP59" i="64" s="1"/>
  <c r="BO56" i="64"/>
  <c r="BP54" i="64" a="1"/>
  <c r="BP54" i="64" s="1"/>
  <c r="BP53" i="64" a="1"/>
  <c r="BP53" i="64" s="1"/>
  <c r="BP454" i="64" a="1"/>
  <c r="BP454" i="64" s="1"/>
  <c r="BP2075" i="64" a="1"/>
  <c r="BP2075" i="64" s="1"/>
  <c r="BP2152" i="64" a="1"/>
  <c r="BP2152" i="64" s="1"/>
  <c r="BP2126" i="64" a="1"/>
  <c r="BP2126" i="64" s="1"/>
  <c r="BP2101" i="64" a="1"/>
  <c r="BP2101" i="64" s="1"/>
  <c r="BP1322" i="64" a="1"/>
  <c r="BP1322" i="64" s="1"/>
  <c r="BO1575" i="64" a="1"/>
  <c r="BO1575" i="64" s="1"/>
  <c r="BO93" i="64"/>
  <c r="BP89" i="64" a="1"/>
  <c r="BP89" i="64" s="1"/>
  <c r="BP90" i="64" a="1"/>
  <c r="BP90" i="64" s="1"/>
  <c r="BP91" i="64" a="1"/>
  <c r="BP91" i="64" s="1"/>
  <c r="BP92" i="64" a="1"/>
  <c r="BP92" i="64" s="1"/>
  <c r="BP1267" i="64" a="1"/>
  <c r="BP1267" i="64" s="1"/>
  <c r="BP1268" i="64" s="1"/>
  <c r="BP319" i="64" a="1"/>
  <c r="BP319" i="64" s="1"/>
  <c r="CD1472" i="64"/>
  <c r="CD1474" i="64" s="1"/>
  <c r="BP2202" i="64" a="1"/>
  <c r="BP2202" i="64" s="1"/>
  <c r="BP1187" i="64" a="1"/>
  <c r="BP1187" i="64" s="1"/>
  <c r="BP1566" i="64" a="1"/>
  <c r="BP1566" i="64" s="1"/>
  <c r="BP1574" i="64" s="1"/>
  <c r="BP1347" i="64" a="1"/>
  <c r="BP1347" i="64" s="1"/>
  <c r="BP1353" i="64" a="1"/>
  <c r="BP1353" i="64" s="1"/>
  <c r="BP1345" i="64" a="1"/>
  <c r="BP1345" i="64" s="1"/>
  <c r="BP942" i="64" a="1"/>
  <c r="BP942" i="64" s="1"/>
  <c r="BP823" i="64" a="1"/>
  <c r="BP823" i="64" s="1"/>
  <c r="BP1430" i="64" a="1"/>
  <c r="BP1866" i="64" a="1"/>
  <c r="BP1845" i="64" a="1"/>
  <c r="BP367" i="64" a="1"/>
  <c r="BP824" i="64" a="1"/>
  <c r="BP344" i="64" a="1"/>
  <c r="BP1346" i="64" a="1"/>
  <c r="BP1323" i="64" a="1"/>
  <c r="BQ1886" i="64" a="1"/>
  <c r="BP1431" i="64" a="1"/>
  <c r="BP1186" i="64" a="1"/>
  <c r="BQ1920" i="64" a="1"/>
  <c r="BP554" i="64" a="1"/>
  <c r="BP455" i="64" a="1"/>
  <c r="BO826" i="64" a="1"/>
  <c r="BP431" i="64" a="1"/>
  <c r="BP1823" i="64" a="1"/>
  <c r="BL477" i="64" a="1"/>
  <c r="BN827" i="64" a="1"/>
  <c r="BP320" i="64" a="1"/>
  <c r="BP943" i="64" a="1"/>
  <c r="CX86" i="861" l="1"/>
  <c r="CY91" i="861"/>
  <c r="CX12" i="863"/>
  <c r="CX69" i="863" s="1"/>
  <c r="CX23" i="863" s="1"/>
  <c r="CX34" i="861" s="1"/>
  <c r="CW33" i="861"/>
  <c r="CW37" i="861" s="1"/>
  <c r="CW39" i="861" s="1"/>
  <c r="CW26" i="863"/>
  <c r="BQ194" i="64"/>
  <c r="BR208" i="64"/>
  <c r="BR191" i="64"/>
  <c r="BR209" i="64"/>
  <c r="BR192" i="64"/>
  <c r="BR210" i="64"/>
  <c r="BR211" i="64"/>
  <c r="BR193" i="64"/>
  <c r="BQ212" i="64"/>
  <c r="DB2078" i="64"/>
  <c r="DC2076" i="64"/>
  <c r="CX2129" i="64"/>
  <c r="CY2127" i="64"/>
  <c r="BP554" i="64"/>
  <c r="BP564" i="64" s="1"/>
  <c r="BO564" i="64"/>
  <c r="BQ558" i="64" a="1"/>
  <c r="BQ558" i="64" s="1"/>
  <c r="BQ553" i="64" a="1"/>
  <c r="BQ553" i="64" s="1"/>
  <c r="BO1750" i="64"/>
  <c r="BN1751" i="64"/>
  <c r="BP367" i="64"/>
  <c r="BO1749" i="64"/>
  <c r="BQ1732" i="64" a="1"/>
  <c r="BQ1732" i="64" s="1"/>
  <c r="BQ1733" i="64" a="1"/>
  <c r="BQ1733" i="64" s="1"/>
  <c r="BQ1734" i="64" a="1"/>
  <c r="BQ1734" i="64" s="1"/>
  <c r="BQ1735" i="64" a="1"/>
  <c r="BQ1735" i="64" s="1"/>
  <c r="BQ1736" i="64" a="1"/>
  <c r="BQ1736" i="64" s="1"/>
  <c r="BQ1737" i="64" a="1"/>
  <c r="BQ1737" i="64" s="1"/>
  <c r="BQ1738" i="64" a="1"/>
  <c r="BQ1738" i="64" s="1"/>
  <c r="BQ1739" i="64" a="1"/>
  <c r="BQ1739" i="64" s="1"/>
  <c r="BQ1740" i="64" a="1"/>
  <c r="BQ1740" i="64" s="1"/>
  <c r="BP1741" i="64"/>
  <c r="BP1744" i="64" s="1" a="1"/>
  <c r="BP1744" i="64" s="1"/>
  <c r="BQ365" i="64" a="1"/>
  <c r="BQ365" i="64" s="1"/>
  <c r="BQ343" i="64" a="1"/>
  <c r="BQ343" i="64" s="1"/>
  <c r="BQ366" i="64" a="1"/>
  <c r="BQ366" i="64" s="1"/>
  <c r="BP344" i="64"/>
  <c r="BQ1920" i="64"/>
  <c r="BQ1886" i="64"/>
  <c r="BP1845" i="64"/>
  <c r="BP1823" i="64"/>
  <c r="BQ2178" i="64" a="1"/>
  <c r="BQ2178" i="64" s="1"/>
  <c r="BQ1824" i="64" a="1"/>
  <c r="BQ1824" i="64" s="1"/>
  <c r="BQ1844" i="64" a="1"/>
  <c r="BQ1844" i="64" s="1"/>
  <c r="BN1440" i="64"/>
  <c r="BN1449" i="64"/>
  <c r="BM1449" i="64"/>
  <c r="BM1451" i="64" s="1"/>
  <c r="BM1452" i="64" s="1"/>
  <c r="BO1438" i="64"/>
  <c r="BO1447" i="64"/>
  <c r="BO1439" i="64"/>
  <c r="BO1448" i="64"/>
  <c r="BQ1444" i="64" a="1"/>
  <c r="BQ1444" i="64" s="1"/>
  <c r="BQ1443" i="64" a="1"/>
  <c r="BQ1443" i="64" s="1"/>
  <c r="BQ1434" i="64" a="1"/>
  <c r="BQ1434" i="64" s="1"/>
  <c r="BQ1435" i="64" a="1"/>
  <c r="BQ1435" i="64" s="1"/>
  <c r="BP1431" i="64"/>
  <c r="BP1430" i="64"/>
  <c r="BQ1425" i="64" a="1"/>
  <c r="BQ1425" i="64" s="1"/>
  <c r="BQ1426" i="64" a="1"/>
  <c r="BQ1426" i="64" s="1"/>
  <c r="BP1866" i="64"/>
  <c r="BQ1865" i="64" a="1"/>
  <c r="BQ1865" i="64" s="1"/>
  <c r="BQ429" i="64" a="1"/>
  <c r="BQ429" i="64" s="1"/>
  <c r="BL477" i="64"/>
  <c r="BR1635" i="64"/>
  <c r="BR1636" i="64" s="1"/>
  <c r="BM476" i="64" a="1"/>
  <c r="BM476" i="64" s="1"/>
  <c r="BN827" i="64"/>
  <c r="BO826" i="64"/>
  <c r="BP1346" i="64"/>
  <c r="BP943" i="64"/>
  <c r="BP1186" i="64"/>
  <c r="BP1323" i="64"/>
  <c r="BP824" i="64"/>
  <c r="BP320" i="64"/>
  <c r="BP455" i="64"/>
  <c r="BP431" i="64"/>
  <c r="AP1565" i="64"/>
  <c r="BO62" i="64"/>
  <c r="BQ424" i="64" a="1"/>
  <c r="BQ424" i="64" s="1"/>
  <c r="BQ75" i="64" a="1"/>
  <c r="BQ75" i="64" s="1"/>
  <c r="BQ342" i="64" a="1"/>
  <c r="BQ342" i="64" s="1"/>
  <c r="BQ55" i="64" a="1"/>
  <c r="BQ55" i="64" s="1"/>
  <c r="BQ60" i="64" a="1"/>
  <c r="BQ60" i="64" s="1"/>
  <c r="BQ59" i="64" a="1"/>
  <c r="BQ59" i="64" s="1"/>
  <c r="BP56" i="64"/>
  <c r="BQ54" i="64" a="1"/>
  <c r="BQ54" i="64" s="1"/>
  <c r="BQ53" i="64" a="1"/>
  <c r="BQ53" i="64" s="1"/>
  <c r="BQ454" i="64" a="1"/>
  <c r="BQ454" i="64" s="1"/>
  <c r="BQ2075" i="64" a="1"/>
  <c r="BQ2075" i="64" s="1"/>
  <c r="BQ2152" i="64" a="1"/>
  <c r="BQ2152" i="64" s="1"/>
  <c r="BQ2126" i="64" a="1"/>
  <c r="BQ2126" i="64" s="1"/>
  <c r="BQ2101" i="64" a="1"/>
  <c r="BQ2101" i="64" s="1"/>
  <c r="BQ1322" i="64" a="1"/>
  <c r="BQ1322" i="64" s="1"/>
  <c r="BP1575" i="64" a="1"/>
  <c r="BP1575" i="64" s="1"/>
  <c r="BQ89" i="64" a="1"/>
  <c r="BQ89" i="64" s="1"/>
  <c r="BQ92" i="64" a="1"/>
  <c r="BQ92" i="64" s="1"/>
  <c r="BQ90" i="64" a="1"/>
  <c r="BQ90" i="64" s="1"/>
  <c r="BQ91" i="64" a="1"/>
  <c r="BQ91" i="64" s="1"/>
  <c r="BP93" i="64"/>
  <c r="BQ1267" i="64" a="1"/>
  <c r="BQ1267" i="64" s="1"/>
  <c r="BQ1268" i="64" s="1"/>
  <c r="BQ319" i="64" a="1"/>
  <c r="BQ319" i="64" s="1"/>
  <c r="CE1472" i="64"/>
  <c r="CE1474" i="64" s="1"/>
  <c r="BQ2202" i="64" a="1"/>
  <c r="BQ2202" i="64" s="1"/>
  <c r="BQ1187" i="64" a="1"/>
  <c r="BQ1187" i="64" s="1"/>
  <c r="BQ1566" i="64" a="1"/>
  <c r="BQ1566" i="64" s="1"/>
  <c r="BQ1574" i="64" s="1"/>
  <c r="BQ1353" i="64" a="1"/>
  <c r="BQ1353" i="64" s="1"/>
  <c r="BQ1345" i="64" a="1"/>
  <c r="BQ1345" i="64" s="1"/>
  <c r="BQ1347" i="64" a="1"/>
  <c r="BQ1347" i="64" s="1"/>
  <c r="BQ942" i="64" a="1"/>
  <c r="BQ942" i="64" s="1"/>
  <c r="BQ823" i="64" a="1"/>
  <c r="BQ823" i="64" s="1"/>
  <c r="BQ1346" i="64" a="1"/>
  <c r="BQ320" i="64" a="1"/>
  <c r="BQ824" i="64" a="1"/>
  <c r="BO827" i="64" a="1"/>
  <c r="BQ1431" i="64" a="1"/>
  <c r="BQ367" i="64" a="1"/>
  <c r="BQ1430" i="64" a="1"/>
  <c r="BQ1866" i="64" a="1"/>
  <c r="BQ1845" i="64" a="1"/>
  <c r="BQ554" i="64" a="1"/>
  <c r="BQ1823" i="64" a="1"/>
  <c r="BQ344" i="64" a="1"/>
  <c r="BR1886" i="64" a="1"/>
  <c r="BR1920" i="64" a="1"/>
  <c r="BQ455" i="64" a="1"/>
  <c r="BP826" i="64" a="1"/>
  <c r="BQ431" i="64" a="1"/>
  <c r="BQ1323" i="64" a="1"/>
  <c r="BM477" i="64" a="1"/>
  <c r="BQ1186" i="64" a="1"/>
  <c r="BQ943" i="64" a="1"/>
  <c r="CX62" i="861" l="1"/>
  <c r="CX71" i="863"/>
  <c r="CX67" i="863"/>
  <c r="CX22" i="863" s="1"/>
  <c r="CY18" i="861"/>
  <c r="CY12" i="863" s="1"/>
  <c r="CW40" i="861"/>
  <c r="BR194" i="64"/>
  <c r="BR212" i="64"/>
  <c r="BS208" i="64"/>
  <c r="BS191" i="64"/>
  <c r="BS209" i="64"/>
  <c r="BS210" i="64"/>
  <c r="BS192" i="64"/>
  <c r="BS193" i="64"/>
  <c r="BS211" i="64"/>
  <c r="CY2129" i="64"/>
  <c r="CZ2127" i="64"/>
  <c r="DC2078" i="64"/>
  <c r="DD2076" i="64"/>
  <c r="BQ554" i="64"/>
  <c r="BR558" i="64" a="1"/>
  <c r="BR558" i="64" s="1"/>
  <c r="BR553" i="64" a="1"/>
  <c r="BR553" i="64" s="1"/>
  <c r="BP1750" i="64"/>
  <c r="BO1751" i="64"/>
  <c r="BQ367" i="64"/>
  <c r="BP1749" i="64"/>
  <c r="BR1732" i="64" a="1"/>
  <c r="BR1732" i="64" s="1"/>
  <c r="BR1733" i="64" a="1"/>
  <c r="BR1733" i="64" s="1"/>
  <c r="BR1734" i="64" a="1"/>
  <c r="BR1734" i="64" s="1"/>
  <c r="BR1735" i="64" a="1"/>
  <c r="BR1735" i="64" s="1"/>
  <c r="BR1738" i="64" a="1"/>
  <c r="BR1738" i="64" s="1"/>
  <c r="BR1737" i="64" a="1"/>
  <c r="BR1737" i="64" s="1"/>
  <c r="BR1739" i="64" a="1"/>
  <c r="BR1739" i="64" s="1"/>
  <c r="BR1740" i="64" a="1"/>
  <c r="BR1740" i="64" s="1"/>
  <c r="BR1736" i="64" a="1"/>
  <c r="BR1736" i="64" s="1"/>
  <c r="BQ1741" i="64"/>
  <c r="BQ1744" i="64" s="1" a="1"/>
  <c r="BQ1744" i="64" s="1"/>
  <c r="BR365" i="64" a="1"/>
  <c r="BR365" i="64" s="1"/>
  <c r="BR343" i="64" a="1"/>
  <c r="BR343" i="64" s="1"/>
  <c r="BR366" i="64" a="1"/>
  <c r="BR366" i="64" s="1"/>
  <c r="BQ344" i="64"/>
  <c r="BR1886" i="64"/>
  <c r="BR1920" i="64"/>
  <c r="BQ1845" i="64"/>
  <c r="BQ1823" i="64"/>
  <c r="BR2178" i="64" a="1"/>
  <c r="BR2178" i="64" s="1"/>
  <c r="BR1824" i="64" a="1"/>
  <c r="BR1824" i="64" s="1"/>
  <c r="BR1844" i="64" a="1"/>
  <c r="BR1844" i="64" s="1"/>
  <c r="BN1451" i="64"/>
  <c r="BN1452" i="64" s="1"/>
  <c r="BO1440" i="64"/>
  <c r="BP1438" i="64"/>
  <c r="BP1447" i="64"/>
  <c r="BP1439" i="64"/>
  <c r="BP1448" i="64"/>
  <c r="BR1444" i="64" a="1"/>
  <c r="BR1444" i="64" s="1"/>
  <c r="BR1443" i="64" a="1"/>
  <c r="BR1443" i="64" s="1"/>
  <c r="BR1434" i="64" a="1"/>
  <c r="BR1434" i="64" s="1"/>
  <c r="BR1435" i="64" a="1"/>
  <c r="BR1435" i="64" s="1"/>
  <c r="BQ1431" i="64"/>
  <c r="BQ1430" i="64"/>
  <c r="BR1425" i="64" a="1"/>
  <c r="BR1425" i="64" s="1"/>
  <c r="BR1426" i="64" a="1"/>
  <c r="BR1426" i="64" s="1"/>
  <c r="BQ1866" i="64"/>
  <c r="BR1865" i="64" a="1"/>
  <c r="BR1865" i="64" s="1"/>
  <c r="BR429" i="64" a="1"/>
  <c r="BR429" i="64" s="1"/>
  <c r="BM477" i="64"/>
  <c r="BS1635" i="64"/>
  <c r="BS1636" i="64" s="1"/>
  <c r="BN476" i="64" a="1"/>
  <c r="BN476" i="64" s="1"/>
  <c r="AP1571" i="64"/>
  <c r="AP1568" i="64" s="1"/>
  <c r="AP1569" i="64" s="1"/>
  <c r="BO827" i="64"/>
  <c r="BP826" i="64"/>
  <c r="BQ1186" i="64"/>
  <c r="BQ1346" i="64"/>
  <c r="BQ943" i="64"/>
  <c r="BQ1323" i="64"/>
  <c r="BQ824" i="64"/>
  <c r="BQ320" i="64"/>
  <c r="BQ455" i="64"/>
  <c r="BQ431" i="64"/>
  <c r="BP62" i="64"/>
  <c r="BR424" i="64" a="1"/>
  <c r="BR424" i="64" s="1"/>
  <c r="BR75" i="64" a="1"/>
  <c r="BR75" i="64" s="1"/>
  <c r="BR342" i="64" a="1"/>
  <c r="BR342" i="64" s="1"/>
  <c r="BR55" i="64" a="1"/>
  <c r="BR55" i="64" s="1"/>
  <c r="BR60" i="64" a="1"/>
  <c r="BR60" i="64" s="1"/>
  <c r="BR59" i="64" a="1"/>
  <c r="BR59" i="64" s="1"/>
  <c r="BQ56" i="64"/>
  <c r="BR54" i="64" a="1"/>
  <c r="BR54" i="64" s="1"/>
  <c r="BR53" i="64" a="1"/>
  <c r="BR53" i="64" s="1"/>
  <c r="BR454" i="64" a="1"/>
  <c r="BR454" i="64" s="1"/>
  <c r="BR2075" i="64" a="1"/>
  <c r="BR2075" i="64" s="1"/>
  <c r="BR2152" i="64" a="1"/>
  <c r="BR2152" i="64" s="1"/>
  <c r="BR2126" i="64" a="1"/>
  <c r="BR2126" i="64" s="1"/>
  <c r="BR2101" i="64" a="1"/>
  <c r="BR2101" i="64" s="1"/>
  <c r="BR1322" i="64" a="1"/>
  <c r="BR1322" i="64" s="1"/>
  <c r="BQ1575" i="64" a="1"/>
  <c r="BQ1575" i="64" s="1"/>
  <c r="BR92" i="64" a="1"/>
  <c r="BR92" i="64" s="1"/>
  <c r="BR89" i="64" a="1"/>
  <c r="BR89" i="64" s="1"/>
  <c r="BR91" i="64" a="1"/>
  <c r="BR91" i="64" s="1"/>
  <c r="BR90" i="64" a="1"/>
  <c r="BR90" i="64" s="1"/>
  <c r="BQ93" i="64"/>
  <c r="BR1267" i="64" a="1"/>
  <c r="BR1267" i="64" s="1"/>
  <c r="BR1268" i="64" s="1"/>
  <c r="BR319" i="64" a="1"/>
  <c r="BR319" i="64" s="1"/>
  <c r="CF1472" i="64"/>
  <c r="CF1474" i="64" s="1"/>
  <c r="BR2202" i="64" a="1"/>
  <c r="BR2202" i="64" s="1"/>
  <c r="BR1187" i="64" a="1"/>
  <c r="BR1187" i="64" s="1"/>
  <c r="BR1566" i="64" a="1"/>
  <c r="BR1566" i="64" s="1"/>
  <c r="BR1574" i="64" s="1"/>
  <c r="BR1345" i="64" a="1"/>
  <c r="BR1345" i="64" s="1"/>
  <c r="BR1347" i="64" a="1"/>
  <c r="BR1347" i="64" s="1"/>
  <c r="BR1353" i="64" a="1"/>
  <c r="BR1353" i="64" s="1"/>
  <c r="BR942" i="64" a="1"/>
  <c r="BR942" i="64" s="1"/>
  <c r="BR823" i="64" a="1"/>
  <c r="BR823" i="64" s="1"/>
  <c r="BS1886" i="64" a="1"/>
  <c r="BR320" i="64" a="1"/>
  <c r="BR1845" i="64" a="1"/>
  <c r="BQ826" i="64" a="1"/>
  <c r="BN477" i="64" a="1"/>
  <c r="BR1186" i="64" a="1"/>
  <c r="BR344" i="64" a="1"/>
  <c r="BR554" i="64" a="1"/>
  <c r="BR1823" i="64" a="1"/>
  <c r="BR455" i="64" a="1"/>
  <c r="BS1920" i="64" a="1"/>
  <c r="BR1346" i="64" a="1"/>
  <c r="BR367" i="64" a="1"/>
  <c r="BR1866" i="64" a="1"/>
  <c r="BR1430" i="64" a="1"/>
  <c r="BR431" i="64" a="1"/>
  <c r="BP827" i="64" a="1"/>
  <c r="BR824" i="64" a="1"/>
  <c r="BR943" i="64" a="1"/>
  <c r="BR1323" i="64" a="1"/>
  <c r="BR1431" i="64" a="1"/>
  <c r="CX25" i="863" l="1"/>
  <c r="CX36" i="861" s="1"/>
  <c r="CY86" i="861"/>
  <c r="CZ91" i="861"/>
  <c r="CX72" i="863"/>
  <c r="CY28" i="861"/>
  <c r="CY29" i="861" s="1"/>
  <c r="CY71" i="863"/>
  <c r="CY67" i="863"/>
  <c r="CY69" i="863"/>
  <c r="CY23" i="863" s="1"/>
  <c r="CY34" i="861" s="1"/>
  <c r="CX26" i="863"/>
  <c r="CX33" i="861"/>
  <c r="CX37" i="861" s="1"/>
  <c r="CX39" i="861" s="1"/>
  <c r="BT208" i="64"/>
  <c r="BT209" i="64"/>
  <c r="BT191" i="64"/>
  <c r="BT192" i="64"/>
  <c r="BT210" i="64"/>
  <c r="BT211" i="64"/>
  <c r="BT193" i="64"/>
  <c r="BS212" i="64"/>
  <c r="BS194" i="64"/>
  <c r="DD2078" i="64"/>
  <c r="DE2076" i="64"/>
  <c r="CZ2129" i="64"/>
  <c r="DA2127" i="64"/>
  <c r="BR554" i="64"/>
  <c r="BR564" i="64" s="1"/>
  <c r="BQ564" i="64"/>
  <c r="BS558" i="64" a="1"/>
  <c r="BS558" i="64" s="1"/>
  <c r="BS553" i="64" a="1"/>
  <c r="BS553" i="64" s="1"/>
  <c r="BQ1750" i="64"/>
  <c r="BR367" i="64"/>
  <c r="BQ1749" i="64"/>
  <c r="BP1751" i="64"/>
  <c r="BS1732" i="64" a="1"/>
  <c r="BS1732" i="64" s="1"/>
  <c r="BS1733" i="64" a="1"/>
  <c r="BS1733" i="64" s="1"/>
  <c r="BS1736" i="64" a="1"/>
  <c r="BS1736" i="64" s="1"/>
  <c r="BS1734" i="64" a="1"/>
  <c r="BS1734" i="64" s="1"/>
  <c r="BS1738" i="64" a="1"/>
  <c r="BS1738" i="64" s="1"/>
  <c r="BS1737" i="64" a="1"/>
  <c r="BS1737" i="64" s="1"/>
  <c r="BS1739" i="64" a="1"/>
  <c r="BS1739" i="64" s="1"/>
  <c r="BS1740" i="64" a="1"/>
  <c r="BS1740" i="64" s="1"/>
  <c r="BS1735" i="64" a="1"/>
  <c r="BS1735" i="64" s="1"/>
  <c r="BR1741" i="64"/>
  <c r="BR1744" i="64" s="1" a="1"/>
  <c r="BR1744" i="64" s="1"/>
  <c r="BS343" i="64" a="1"/>
  <c r="BS343" i="64" s="1"/>
  <c r="BS366" i="64" a="1"/>
  <c r="BS366" i="64" s="1"/>
  <c r="BS365" i="64" a="1"/>
  <c r="BS365" i="64" s="1"/>
  <c r="BR344" i="64"/>
  <c r="BS1920" i="64"/>
  <c r="BS1886" i="64"/>
  <c r="BR1823" i="64"/>
  <c r="BR1845" i="64"/>
  <c r="BS2178" i="64" a="1"/>
  <c r="BS2178" i="64" s="1"/>
  <c r="BS1824" i="64" a="1"/>
  <c r="BS1824" i="64" s="1"/>
  <c r="BS1844" i="64" a="1"/>
  <c r="BS1844" i="64" s="1"/>
  <c r="BP1440" i="64"/>
  <c r="BP1449" i="64"/>
  <c r="BO1449" i="64"/>
  <c r="BO1451" i="64" s="1"/>
  <c r="BQ1438" i="64"/>
  <c r="BQ1447" i="64"/>
  <c r="BQ1439" i="64"/>
  <c r="BQ1448" i="64"/>
  <c r="BS1444" i="64" a="1"/>
  <c r="BS1444" i="64" s="1"/>
  <c r="BS1443" i="64" a="1"/>
  <c r="BS1443" i="64" s="1"/>
  <c r="BS1435" i="64" a="1"/>
  <c r="BS1435" i="64" s="1"/>
  <c r="BS1434" i="64" a="1"/>
  <c r="BS1434" i="64" s="1"/>
  <c r="BR1431" i="64"/>
  <c r="BR1430" i="64"/>
  <c r="BS1425" i="64" a="1"/>
  <c r="BS1425" i="64" s="1"/>
  <c r="BS1426" i="64" a="1"/>
  <c r="BS1426" i="64" s="1"/>
  <c r="BR1866" i="64"/>
  <c r="BS1865" i="64" a="1"/>
  <c r="BS1865" i="64" s="1"/>
  <c r="BS429" i="64" a="1"/>
  <c r="BS429" i="64" s="1"/>
  <c r="BN477" i="64"/>
  <c r="BT1635" i="64"/>
  <c r="BT1636" i="64" s="1"/>
  <c r="BO476" i="64" a="1"/>
  <c r="BO476" i="64" s="1"/>
  <c r="BP827" i="64"/>
  <c r="BQ826" i="64"/>
  <c r="BR1346" i="64"/>
  <c r="BR943" i="64"/>
  <c r="BR1186" i="64"/>
  <c r="BR1323" i="64"/>
  <c r="BR824" i="64"/>
  <c r="BR431" i="64"/>
  <c r="BR455" i="64"/>
  <c r="BR320" i="64"/>
  <c r="AQ1565" i="64"/>
  <c r="AQ1571" i="64" s="1"/>
  <c r="BQ62" i="64"/>
  <c r="BS424" i="64" a="1"/>
  <c r="BS424" i="64" s="1"/>
  <c r="BS75" i="64" a="1"/>
  <c r="BS75" i="64" s="1"/>
  <c r="BS342" i="64" a="1"/>
  <c r="BS342" i="64" s="1"/>
  <c r="BS55" i="64" a="1"/>
  <c r="BS55" i="64" s="1"/>
  <c r="BS60" i="64" a="1"/>
  <c r="BS60" i="64" s="1"/>
  <c r="BS59" i="64" a="1"/>
  <c r="BS59" i="64" s="1"/>
  <c r="BR56" i="64"/>
  <c r="BS53" i="64" a="1"/>
  <c r="BS53" i="64" s="1"/>
  <c r="BS54" i="64" a="1"/>
  <c r="BS54" i="64" s="1"/>
  <c r="BS454" i="64" a="1"/>
  <c r="BS454" i="64" s="1"/>
  <c r="BS2075" i="64" a="1"/>
  <c r="BS2075" i="64" s="1"/>
  <c r="BS2152" i="64" a="1"/>
  <c r="BS2152" i="64" s="1"/>
  <c r="BS2126" i="64" a="1"/>
  <c r="BS2126" i="64" s="1"/>
  <c r="BS2101" i="64" a="1"/>
  <c r="BS2101" i="64" s="1"/>
  <c r="BS1322" i="64" a="1"/>
  <c r="BS1322" i="64" s="1"/>
  <c r="BR1575" i="64" a="1"/>
  <c r="BR1575" i="64" s="1"/>
  <c r="BR93" i="64"/>
  <c r="BS90" i="64" a="1"/>
  <c r="BS90" i="64" s="1"/>
  <c r="BS91" i="64" a="1"/>
  <c r="BS91" i="64" s="1"/>
  <c r="BS92" i="64" a="1"/>
  <c r="BS92" i="64" s="1"/>
  <c r="BS89" i="64" a="1"/>
  <c r="BS89" i="64" s="1"/>
  <c r="BS1267" i="64" a="1"/>
  <c r="BS1267" i="64" s="1"/>
  <c r="BS1268" i="64" s="1"/>
  <c r="BS319" i="64" a="1"/>
  <c r="BS319" i="64" s="1"/>
  <c r="CG1472" i="64"/>
  <c r="CG1474" i="64" s="1"/>
  <c r="BS2202" i="64" a="1"/>
  <c r="BS2202" i="64" s="1"/>
  <c r="BS1187" i="64" a="1"/>
  <c r="BS1187" i="64" s="1"/>
  <c r="BS1566" i="64" a="1"/>
  <c r="BS1566" i="64" s="1"/>
  <c r="BS1574" i="64" s="1"/>
  <c r="BS1345" i="64" a="1"/>
  <c r="BS1345" i="64" s="1"/>
  <c r="BS1347" i="64" a="1"/>
  <c r="BS1347" i="64" s="1"/>
  <c r="BS1353" i="64" a="1"/>
  <c r="BS1353" i="64" s="1"/>
  <c r="BS942" i="64" a="1"/>
  <c r="BS942" i="64" s="1"/>
  <c r="BS823" i="64" a="1"/>
  <c r="BS823" i="64" s="1"/>
  <c r="BS367" i="64" a="1"/>
  <c r="BS1346" i="64" a="1"/>
  <c r="BS1430" i="64" a="1"/>
  <c r="BR826" i="64" a="1"/>
  <c r="BQ827" i="64" a="1"/>
  <c r="BS320" i="64" a="1"/>
  <c r="BS455" i="64" a="1"/>
  <c r="BS1845" i="64" a="1"/>
  <c r="BS554" i="64" a="1"/>
  <c r="BT1920" i="64" a="1"/>
  <c r="BT1886" i="64" a="1"/>
  <c r="BS344" i="64" a="1"/>
  <c r="BS431" i="64" a="1"/>
  <c r="BS1823" i="64" a="1"/>
  <c r="BS1866" i="64" a="1"/>
  <c r="BS943" i="64" a="1"/>
  <c r="BS1431" i="64" a="1"/>
  <c r="BS1323" i="64" a="1"/>
  <c r="BS1186" i="64" a="1"/>
  <c r="BS824" i="64" a="1"/>
  <c r="BO477" i="64" a="1"/>
  <c r="CY25" i="863" l="1"/>
  <c r="CY36" i="861" s="1"/>
  <c r="CY62" i="861"/>
  <c r="CZ18" i="861"/>
  <c r="CZ12" i="863" s="1"/>
  <c r="CX40" i="861"/>
  <c r="CY72" i="863"/>
  <c r="CY22" i="863"/>
  <c r="BT194" i="64"/>
  <c r="BU208" i="64"/>
  <c r="BU209" i="64"/>
  <c r="BU191" i="64"/>
  <c r="BU192" i="64"/>
  <c r="BU210" i="64"/>
  <c r="BU193" i="64"/>
  <c r="BU211" i="64"/>
  <c r="BT212" i="64"/>
  <c r="DA2129" i="64"/>
  <c r="DB2127" i="64"/>
  <c r="DE2078" i="64"/>
  <c r="DF2076" i="64"/>
  <c r="BS554" i="64"/>
  <c r="BT558" i="64" a="1"/>
  <c r="BT558" i="64" s="1"/>
  <c r="BT553" i="64" a="1"/>
  <c r="BT553" i="64" s="1"/>
  <c r="BQ1751" i="64"/>
  <c r="BR1750" i="64"/>
  <c r="BS367" i="64"/>
  <c r="BR1749" i="64"/>
  <c r="BT1738" i="64" a="1"/>
  <c r="BT1738" i="64" s="1"/>
  <c r="BT1732" i="64" a="1"/>
  <c r="BT1732" i="64" s="1"/>
  <c r="BT1735" i="64" a="1"/>
  <c r="BT1735" i="64" s="1"/>
  <c r="BT1736" i="64" a="1"/>
  <c r="BT1736" i="64" s="1"/>
  <c r="BT1734" i="64" a="1"/>
  <c r="BT1734" i="64" s="1"/>
  <c r="BT1737" i="64" a="1"/>
  <c r="BT1737" i="64" s="1"/>
  <c r="BT1739" i="64" a="1"/>
  <c r="BT1739" i="64" s="1"/>
  <c r="BT1740" i="64" a="1"/>
  <c r="BT1740" i="64" s="1"/>
  <c r="BT1733" i="64" a="1"/>
  <c r="BT1733" i="64" s="1"/>
  <c r="BS1741" i="64"/>
  <c r="BT343" i="64" a="1"/>
  <c r="BT343" i="64" s="1"/>
  <c r="BT366" i="64" a="1"/>
  <c r="BT366" i="64" s="1"/>
  <c r="BT365" i="64" a="1"/>
  <c r="BT365" i="64" s="1"/>
  <c r="BS344" i="64"/>
  <c r="BT1920" i="64"/>
  <c r="BT1886" i="64"/>
  <c r="BS1845" i="64"/>
  <c r="BS1823" i="64"/>
  <c r="BT2178" i="64" a="1"/>
  <c r="BT2178" i="64" s="1"/>
  <c r="BT1824" i="64" a="1"/>
  <c r="BT1824" i="64" s="1"/>
  <c r="BT1844" i="64" a="1"/>
  <c r="BT1844" i="64" s="1"/>
  <c r="BP1451" i="64"/>
  <c r="BP1452" i="64" s="1"/>
  <c r="BO1452" i="64"/>
  <c r="BQ1440" i="64"/>
  <c r="BR1439" i="64"/>
  <c r="BR1448" i="64"/>
  <c r="BR1438" i="64"/>
  <c r="BR1447" i="64"/>
  <c r="BT1443" i="64" a="1"/>
  <c r="BT1443" i="64" s="1"/>
  <c r="BT1444" i="64" a="1"/>
  <c r="BT1444" i="64" s="1"/>
  <c r="BT1435" i="64" a="1"/>
  <c r="BT1435" i="64" s="1"/>
  <c r="BT1434" i="64" a="1"/>
  <c r="BT1434" i="64" s="1"/>
  <c r="BS1431" i="64"/>
  <c r="BS1430" i="64"/>
  <c r="BT1425" i="64" a="1"/>
  <c r="BT1425" i="64" s="1"/>
  <c r="BT1426" i="64" a="1"/>
  <c r="BT1426" i="64" s="1"/>
  <c r="BS1866" i="64"/>
  <c r="BT1865" i="64" a="1"/>
  <c r="BT1865" i="64" s="1"/>
  <c r="BT429" i="64" a="1"/>
  <c r="BT429" i="64" s="1"/>
  <c r="BO477" i="64"/>
  <c r="BP476" i="64" a="1"/>
  <c r="BP476" i="64" s="1"/>
  <c r="BU1635" i="64"/>
  <c r="BU1636" i="64" s="1"/>
  <c r="BQ827" i="64"/>
  <c r="BR826" i="64"/>
  <c r="BS943" i="64"/>
  <c r="BS1346" i="64"/>
  <c r="BS1186" i="64"/>
  <c r="BS1323" i="64"/>
  <c r="BS824" i="64"/>
  <c r="BS320" i="64"/>
  <c r="BS455" i="64"/>
  <c r="BS431" i="64"/>
  <c r="AQ1568" i="64"/>
  <c r="BR62" i="64"/>
  <c r="BT424" i="64" a="1"/>
  <c r="BT424" i="64" s="1"/>
  <c r="BT75" i="64" a="1"/>
  <c r="BT75" i="64" s="1"/>
  <c r="BT342" i="64" a="1"/>
  <c r="BT342" i="64" s="1"/>
  <c r="BT55" i="64" a="1"/>
  <c r="BT55" i="64" s="1"/>
  <c r="BT59" i="64" a="1"/>
  <c r="BT59" i="64" s="1"/>
  <c r="BT60" i="64" a="1"/>
  <c r="BT60" i="64" s="1"/>
  <c r="BS56" i="64"/>
  <c r="BT54" i="64" a="1"/>
  <c r="BT54" i="64" s="1"/>
  <c r="BT53" i="64" a="1"/>
  <c r="BT53" i="64" s="1"/>
  <c r="BT454" i="64" a="1"/>
  <c r="BT454" i="64" s="1"/>
  <c r="BT2075" i="64" a="1"/>
  <c r="BT2075" i="64" s="1"/>
  <c r="BT2152" i="64" a="1"/>
  <c r="BT2152" i="64" s="1"/>
  <c r="BT2126" i="64" a="1"/>
  <c r="BT2126" i="64" s="1"/>
  <c r="BT2101" i="64" a="1"/>
  <c r="BT2101" i="64" s="1"/>
  <c r="BT1322" i="64" a="1"/>
  <c r="BT1322" i="64" s="1"/>
  <c r="BS1575" i="64" a="1"/>
  <c r="BS1575" i="64" s="1"/>
  <c r="BS93" i="64"/>
  <c r="BT89" i="64" a="1"/>
  <c r="BT89" i="64" s="1"/>
  <c r="BT90" i="64" a="1"/>
  <c r="BT90" i="64" s="1"/>
  <c r="BT91" i="64" a="1"/>
  <c r="BT91" i="64" s="1"/>
  <c r="BT92" i="64" a="1"/>
  <c r="BT92" i="64" s="1"/>
  <c r="BT1267" i="64" a="1"/>
  <c r="BT1267" i="64" s="1"/>
  <c r="BT1268" i="64" s="1"/>
  <c r="BT319" i="64" a="1"/>
  <c r="BT319" i="64" s="1"/>
  <c r="CH1472" i="64"/>
  <c r="CH1474" i="64" s="1"/>
  <c r="BT2202" i="64" a="1"/>
  <c r="BT2202" i="64" s="1"/>
  <c r="BT1187" i="64" a="1"/>
  <c r="BT1187" i="64" s="1"/>
  <c r="BT1566" i="64" a="1"/>
  <c r="BT1566" i="64" s="1"/>
  <c r="BT1574" i="64" s="1"/>
  <c r="BT1345" i="64" a="1"/>
  <c r="BT1345" i="64" s="1"/>
  <c r="BT1347" i="64" a="1"/>
  <c r="BT1347" i="64" s="1"/>
  <c r="BT1353" i="64" a="1"/>
  <c r="BT1353" i="64" s="1"/>
  <c r="BT942" i="64" a="1"/>
  <c r="BT942" i="64" s="1"/>
  <c r="BT823" i="64" a="1"/>
  <c r="BT823" i="64" s="1"/>
  <c r="BT1823" i="64" a="1"/>
  <c r="BT367" i="64" a="1"/>
  <c r="BS826" i="64" a="1"/>
  <c r="BU1886" i="64" a="1"/>
  <c r="BT824" i="64" a="1"/>
  <c r="BU1920" i="64" a="1"/>
  <c r="BT431" i="64" a="1"/>
  <c r="BP477" i="64" a="1"/>
  <c r="BT1866" i="64" a="1"/>
  <c r="BT554" i="64" a="1"/>
  <c r="BT344" i="64" a="1"/>
  <c r="BT1323" i="64" a="1"/>
  <c r="BT1845" i="64" a="1"/>
  <c r="BT320" i="64" a="1"/>
  <c r="BT455" i="64" a="1"/>
  <c r="BT1346" i="64" a="1"/>
  <c r="BT943" i="64" a="1"/>
  <c r="BT1431" i="64" a="1"/>
  <c r="BR827" i="64" a="1"/>
  <c r="BT1430" i="64" a="1"/>
  <c r="BT1186" i="64" a="1"/>
  <c r="CZ86" i="861" l="1"/>
  <c r="DA91" i="861"/>
  <c r="CZ28" i="861"/>
  <c r="CZ29" i="861" s="1"/>
  <c r="CZ69" i="863"/>
  <c r="CZ23" i="863" s="1"/>
  <c r="CZ34" i="861" s="1"/>
  <c r="CZ67" i="863"/>
  <c r="CZ71" i="863"/>
  <c r="CY33" i="861"/>
  <c r="CY37" i="861" s="1"/>
  <c r="CY39" i="861" s="1"/>
  <c r="CY26" i="863"/>
  <c r="BV208" i="64"/>
  <c r="BV209" i="64"/>
  <c r="BV191" i="64"/>
  <c r="BV192" i="64"/>
  <c r="BV210" i="64"/>
  <c r="BV193" i="64"/>
  <c r="BV211" i="64"/>
  <c r="BU194" i="64"/>
  <c r="BU212" i="64"/>
  <c r="DF2078" i="64"/>
  <c r="DG2076" i="64"/>
  <c r="DB2129" i="64"/>
  <c r="DC2127" i="64"/>
  <c r="BT554" i="64"/>
  <c r="BT564" i="64" s="1"/>
  <c r="BS564" i="64"/>
  <c r="BU558" i="64" a="1"/>
  <c r="BU558" i="64" s="1"/>
  <c r="BU553" i="64" a="1"/>
  <c r="BU553" i="64" s="1"/>
  <c r="BR1751" i="64"/>
  <c r="BS1749" i="64"/>
  <c r="BT367" i="64"/>
  <c r="BS1744" i="64" a="1"/>
  <c r="BS1744" i="64" s="1"/>
  <c r="BS1750" i="64" s="1"/>
  <c r="BU1733" i="64" a="1"/>
  <c r="BU1733" i="64" s="1"/>
  <c r="BU1734" i="64" a="1"/>
  <c r="BU1734" i="64" s="1"/>
  <c r="BU1735" i="64" a="1"/>
  <c r="BU1735" i="64" s="1"/>
  <c r="BU1736" i="64" a="1"/>
  <c r="BU1736" i="64" s="1"/>
  <c r="BU1737" i="64" a="1"/>
  <c r="BU1737" i="64" s="1"/>
  <c r="BU1732" i="64" a="1"/>
  <c r="BU1732" i="64" s="1"/>
  <c r="BU1738" i="64" a="1"/>
  <c r="BU1738" i="64" s="1"/>
  <c r="BU1739" i="64" a="1"/>
  <c r="BU1739" i="64" s="1"/>
  <c r="BU1740" i="64" a="1"/>
  <c r="BU1740" i="64" s="1"/>
  <c r="BT1741" i="64"/>
  <c r="BT1744" i="64" s="1" a="1"/>
  <c r="BT1744" i="64" s="1"/>
  <c r="BU343" i="64" a="1"/>
  <c r="BU343" i="64" s="1"/>
  <c r="BU366" i="64" a="1"/>
  <c r="BU366" i="64" s="1"/>
  <c r="BU365" i="64" a="1"/>
  <c r="BU365" i="64" s="1"/>
  <c r="BT344" i="64"/>
  <c r="BU1920" i="64"/>
  <c r="BU1886" i="64"/>
  <c r="BT1845" i="64"/>
  <c r="BT1823" i="64"/>
  <c r="BU2178" i="64" a="1"/>
  <c r="BU2178" i="64" s="1"/>
  <c r="BU1824" i="64" a="1"/>
  <c r="BU1824" i="64" s="1"/>
  <c r="BU1844" i="64" a="1"/>
  <c r="BU1844" i="64" s="1"/>
  <c r="BR1440" i="64"/>
  <c r="BQ1449" i="64"/>
  <c r="BQ1451" i="64" s="1"/>
  <c r="BR1449" i="64"/>
  <c r="BS1438" i="64"/>
  <c r="BS1447" i="64"/>
  <c r="BS1439" i="64"/>
  <c r="BS1448" i="64"/>
  <c r="BU1444" i="64" a="1"/>
  <c r="BU1444" i="64" s="1"/>
  <c r="BU1443" i="64" a="1"/>
  <c r="BU1443" i="64" s="1"/>
  <c r="BU1435" i="64" a="1"/>
  <c r="BU1435" i="64" s="1"/>
  <c r="BU1434" i="64" a="1"/>
  <c r="BU1434" i="64" s="1"/>
  <c r="BT1431" i="64"/>
  <c r="BT1430" i="64"/>
  <c r="BU1425" i="64" a="1"/>
  <c r="BU1425" i="64" s="1"/>
  <c r="BU1426" i="64" a="1"/>
  <c r="BU1426" i="64" s="1"/>
  <c r="BT1866" i="64"/>
  <c r="BU1865" i="64" a="1"/>
  <c r="BU1865" i="64" s="1"/>
  <c r="BU429" i="64" a="1"/>
  <c r="BU429" i="64" s="1"/>
  <c r="BP477" i="64"/>
  <c r="BV1635" i="64"/>
  <c r="BV1636" i="64" s="1"/>
  <c r="BQ476" i="64" a="1"/>
  <c r="BQ476" i="64" s="1"/>
  <c r="AQ1569" i="64"/>
  <c r="AR1565" i="64" s="1"/>
  <c r="AR1571" i="64" s="1"/>
  <c r="BR827" i="64"/>
  <c r="BS826" i="64"/>
  <c r="BT943" i="64"/>
  <c r="BT1186" i="64"/>
  <c r="BT1346" i="64"/>
  <c r="BT1323" i="64"/>
  <c r="BT824" i="64"/>
  <c r="BT320" i="64"/>
  <c r="BT455" i="64"/>
  <c r="BT431" i="64"/>
  <c r="BS62" i="64"/>
  <c r="BU424" i="64" a="1"/>
  <c r="BU424" i="64" s="1"/>
  <c r="BU75" i="64" a="1"/>
  <c r="BU75" i="64" s="1"/>
  <c r="BU342" i="64" a="1"/>
  <c r="BU342" i="64" s="1"/>
  <c r="BU55" i="64" a="1"/>
  <c r="BU55" i="64" s="1"/>
  <c r="BU59" i="64" a="1"/>
  <c r="BU59" i="64" s="1"/>
  <c r="BU60" i="64" a="1"/>
  <c r="BU60" i="64" s="1"/>
  <c r="BT56" i="64"/>
  <c r="BU54" i="64" a="1"/>
  <c r="BU54" i="64" s="1"/>
  <c r="BU53" i="64" a="1"/>
  <c r="BU53" i="64" s="1"/>
  <c r="BU454" i="64" a="1"/>
  <c r="BU454" i="64" s="1"/>
  <c r="BU2075" i="64" a="1"/>
  <c r="BU2075" i="64" s="1"/>
  <c r="BU2152" i="64" a="1"/>
  <c r="BU2152" i="64" s="1"/>
  <c r="BU2126" i="64" a="1"/>
  <c r="BU2126" i="64" s="1"/>
  <c r="BU2101" i="64" a="1"/>
  <c r="BU2101" i="64" s="1"/>
  <c r="BU1322" i="64" a="1"/>
  <c r="BU1322" i="64" s="1"/>
  <c r="BT1575" i="64" a="1"/>
  <c r="BT1575" i="64" s="1"/>
  <c r="BU90" i="64" a="1"/>
  <c r="BU90" i="64" s="1"/>
  <c r="BU91" i="64" a="1"/>
  <c r="BU91" i="64" s="1"/>
  <c r="BU92" i="64" a="1"/>
  <c r="BU92" i="64" s="1"/>
  <c r="BU89" i="64" a="1"/>
  <c r="BU89" i="64" s="1"/>
  <c r="BT93" i="64"/>
  <c r="BU1267" i="64" a="1"/>
  <c r="BU1267" i="64" s="1"/>
  <c r="BU1268" i="64" s="1"/>
  <c r="BU319" i="64" a="1"/>
  <c r="BU319" i="64" s="1"/>
  <c r="CI1472" i="64"/>
  <c r="CI1474" i="64" s="1"/>
  <c r="BU2202" i="64" a="1"/>
  <c r="BU2202" i="64" s="1"/>
  <c r="BU1187" i="64" a="1"/>
  <c r="BU1187" i="64" s="1"/>
  <c r="BU1566" i="64" a="1"/>
  <c r="BU1566" i="64" s="1"/>
  <c r="BU1574" i="64" s="1"/>
  <c r="BU1345" i="64" a="1"/>
  <c r="BU1345" i="64" s="1"/>
  <c r="BU1353" i="64" a="1"/>
  <c r="BU1353" i="64" s="1"/>
  <c r="BU1347" i="64" a="1"/>
  <c r="BU1347" i="64" s="1"/>
  <c r="BU942" i="64" a="1"/>
  <c r="BU942" i="64" s="1"/>
  <c r="BU823" i="64" a="1"/>
  <c r="BU823" i="64" s="1"/>
  <c r="BU431" i="64" a="1"/>
  <c r="BU1346" i="64" a="1"/>
  <c r="BU1845" i="64" a="1"/>
  <c r="BS827" i="64" a="1"/>
  <c r="BU1866" i="64" a="1"/>
  <c r="BU367" i="64" a="1"/>
  <c r="BU344" i="64" a="1"/>
  <c r="BU1823" i="64" a="1"/>
  <c r="BU554" i="64" a="1"/>
  <c r="BV1886" i="64" a="1"/>
  <c r="BU1186" i="64" a="1"/>
  <c r="BU1431" i="64" a="1"/>
  <c r="BU455" i="64" a="1"/>
  <c r="BU1430" i="64" a="1"/>
  <c r="BU1323" i="64" a="1"/>
  <c r="BV1920" i="64" a="1"/>
  <c r="BT826" i="64" a="1"/>
  <c r="BU943" i="64" a="1"/>
  <c r="BQ477" i="64" a="1"/>
  <c r="BU824" i="64" a="1"/>
  <c r="BU320" i="64" a="1"/>
  <c r="CZ25" i="863" l="1"/>
  <c r="CZ36" i="861" s="1"/>
  <c r="CZ62" i="861"/>
  <c r="DA18" i="861"/>
  <c r="DA28" i="861" s="1"/>
  <c r="DA29" i="861" s="1"/>
  <c r="CY40" i="861"/>
  <c r="CZ72" i="863"/>
  <c r="CZ22" i="863"/>
  <c r="BV212" i="64"/>
  <c r="BV194" i="64"/>
  <c r="BW208" i="64"/>
  <c r="BW209" i="64"/>
  <c r="BW191" i="64"/>
  <c r="BW192" i="64"/>
  <c r="BW210" i="64"/>
  <c r="BW193" i="64"/>
  <c r="BW211" i="64"/>
  <c r="DC2129" i="64"/>
  <c r="DD2127" i="64"/>
  <c r="DG2078" i="64"/>
  <c r="DH2076" i="64"/>
  <c r="BU554" i="64"/>
  <c r="BV558" i="64" a="1"/>
  <c r="BV558" i="64" s="1"/>
  <c r="BV553" i="64" a="1"/>
  <c r="BV553" i="64" s="1"/>
  <c r="BT1750" i="64"/>
  <c r="BS1751" i="64"/>
  <c r="BU367" i="64"/>
  <c r="BT1749" i="64"/>
  <c r="BU1741" i="64"/>
  <c r="BU1744" i="64" s="1" a="1"/>
  <c r="BU1744" i="64" s="1"/>
  <c r="BV1732" i="64" a="1"/>
  <c r="BV1732" i="64" s="1"/>
  <c r="BV1733" i="64" a="1"/>
  <c r="BV1733" i="64" s="1"/>
  <c r="BV1734" i="64" a="1"/>
  <c r="BV1734" i="64" s="1"/>
  <c r="BV1735" i="64" a="1"/>
  <c r="BV1735" i="64" s="1"/>
  <c r="BV1736" i="64" a="1"/>
  <c r="BV1736" i="64" s="1"/>
  <c r="BV1738" i="64" a="1"/>
  <c r="BV1738" i="64" s="1"/>
  <c r="BV1737" i="64" a="1"/>
  <c r="BV1737" i="64" s="1"/>
  <c r="BV1739" i="64" a="1"/>
  <c r="BV1739" i="64" s="1"/>
  <c r="BV1740" i="64" a="1"/>
  <c r="BV1740" i="64" s="1"/>
  <c r="BV365" i="64" a="1"/>
  <c r="BV365" i="64" s="1"/>
  <c r="BV343" i="64" a="1"/>
  <c r="BV343" i="64" s="1"/>
  <c r="BV366" i="64" a="1"/>
  <c r="BV366" i="64" s="1"/>
  <c r="BU344" i="64"/>
  <c r="BV1886" i="64"/>
  <c r="BV1920" i="64"/>
  <c r="BU1845" i="64"/>
  <c r="BU1823" i="64"/>
  <c r="BV2178" i="64" a="1"/>
  <c r="BV2178" i="64" s="1"/>
  <c r="BV1824" i="64" a="1"/>
  <c r="BV1824" i="64" s="1"/>
  <c r="BV1844" i="64" a="1"/>
  <c r="BV1844" i="64" s="1"/>
  <c r="BR1451" i="64"/>
  <c r="BR1452" i="64" s="1"/>
  <c r="BQ1452" i="64"/>
  <c r="BS1440" i="64"/>
  <c r="BT1438" i="64"/>
  <c r="BT1447" i="64"/>
  <c r="BT1439" i="64"/>
  <c r="BT1448" i="64"/>
  <c r="BV1444" i="64" a="1"/>
  <c r="BV1444" i="64" s="1"/>
  <c r="BV1443" i="64" a="1"/>
  <c r="BV1443" i="64" s="1"/>
  <c r="BV1435" i="64" a="1"/>
  <c r="BV1435" i="64" s="1"/>
  <c r="BV1434" i="64" a="1"/>
  <c r="BV1434" i="64" s="1"/>
  <c r="BU1431" i="64"/>
  <c r="BU1430" i="64"/>
  <c r="BV1425" i="64" a="1"/>
  <c r="BV1425" i="64" s="1"/>
  <c r="BV1426" i="64" a="1"/>
  <c r="BV1426" i="64" s="1"/>
  <c r="BU1866" i="64"/>
  <c r="BV1865" i="64" a="1"/>
  <c r="BV1865" i="64" s="1"/>
  <c r="BV429" i="64" a="1"/>
  <c r="BV429" i="64" s="1"/>
  <c r="BQ477" i="64"/>
  <c r="BW1635" i="64"/>
  <c r="BW1636" i="64" s="1"/>
  <c r="BR476" i="64" a="1"/>
  <c r="BR476" i="64" s="1"/>
  <c r="BS827" i="64"/>
  <c r="BT826" i="64"/>
  <c r="BU1346" i="64"/>
  <c r="BU1186" i="64"/>
  <c r="BU943" i="64"/>
  <c r="BU1323" i="64"/>
  <c r="BU824" i="64"/>
  <c r="BU320" i="64"/>
  <c r="BU455" i="64"/>
  <c r="BU431" i="64"/>
  <c r="AR1568" i="64"/>
  <c r="BT62" i="64"/>
  <c r="BV424" i="64" a="1"/>
  <c r="BV424" i="64" s="1"/>
  <c r="BV75" i="64" a="1"/>
  <c r="BV75" i="64" s="1"/>
  <c r="BV342" i="64" a="1"/>
  <c r="BV342" i="64" s="1"/>
  <c r="BV55" i="64" a="1"/>
  <c r="BV55" i="64" s="1"/>
  <c r="BV59" i="64" a="1"/>
  <c r="BV59" i="64" s="1"/>
  <c r="BV60" i="64" a="1"/>
  <c r="BV60" i="64" s="1"/>
  <c r="BU56" i="64"/>
  <c r="BV54" i="64" a="1"/>
  <c r="BV54" i="64" s="1"/>
  <c r="BV53" i="64" a="1"/>
  <c r="BV53" i="64" s="1"/>
  <c r="BV454" i="64" a="1"/>
  <c r="BV454" i="64" s="1"/>
  <c r="BV2075" i="64" a="1"/>
  <c r="BV2075" i="64" s="1"/>
  <c r="BV2101" i="64" a="1"/>
  <c r="BV2101" i="64" s="1"/>
  <c r="BV2126" i="64" a="1"/>
  <c r="BV2126" i="64" s="1"/>
  <c r="BV2152" i="64" a="1"/>
  <c r="BV2152" i="64" s="1"/>
  <c r="BV1322" i="64" a="1"/>
  <c r="BV1322" i="64" s="1"/>
  <c r="BU1575" i="64" a="1"/>
  <c r="BU1575" i="64" s="1"/>
  <c r="BU93" i="64"/>
  <c r="BV90" i="64" a="1"/>
  <c r="BV90" i="64" s="1"/>
  <c r="BV91" i="64" a="1"/>
  <c r="BV91" i="64" s="1"/>
  <c r="BV92" i="64" a="1"/>
  <c r="BV92" i="64" s="1"/>
  <c r="BV89" i="64" a="1"/>
  <c r="BV89" i="64" s="1"/>
  <c r="BV1267" i="64" a="1"/>
  <c r="BV1267" i="64" s="1"/>
  <c r="BV1268" i="64" s="1"/>
  <c r="BV319" i="64" a="1"/>
  <c r="BV319" i="64" s="1"/>
  <c r="CJ1472" i="64"/>
  <c r="CJ1474" i="64" s="1"/>
  <c r="BV2202" i="64" a="1"/>
  <c r="BV2202" i="64" s="1"/>
  <c r="BV1187" i="64" a="1"/>
  <c r="BV1187" i="64" s="1"/>
  <c r="BV1566" i="64" a="1"/>
  <c r="BV1566" i="64" s="1"/>
  <c r="BV1574" i="64" s="1"/>
  <c r="BV1347" i="64" a="1"/>
  <c r="BV1347" i="64" s="1"/>
  <c r="BV1345" i="64" a="1"/>
  <c r="BV1345" i="64" s="1"/>
  <c r="BV1353" i="64" a="1"/>
  <c r="BV1353" i="64" s="1"/>
  <c r="BV942" i="64" a="1"/>
  <c r="BV942" i="64" s="1"/>
  <c r="BV823" i="64" a="1"/>
  <c r="BV823" i="64" s="1"/>
  <c r="BV1866" i="64" a="1"/>
  <c r="BW1920" i="64" a="1"/>
  <c r="BV367" i="64" a="1"/>
  <c r="BW1886" i="64" a="1"/>
  <c r="BU826" i="64" a="1"/>
  <c r="BV1823" i="64" a="1"/>
  <c r="BV1431" i="64" a="1"/>
  <c r="BV554" i="64" a="1"/>
  <c r="BV1430" i="64" a="1"/>
  <c r="BV943" i="64" a="1"/>
  <c r="BV431" i="64" a="1"/>
  <c r="BV344" i="64" a="1"/>
  <c r="BV320" i="64" a="1"/>
  <c r="BV1845" i="64" a="1"/>
  <c r="BR477" i="64" a="1"/>
  <c r="BV1323" i="64" a="1"/>
  <c r="BV455" i="64" a="1"/>
  <c r="BV1346" i="64" a="1"/>
  <c r="BV824" i="64" a="1"/>
  <c r="BT827" i="64" a="1"/>
  <c r="BV1186" i="64" a="1"/>
  <c r="DB91" i="861" l="1"/>
  <c r="DA12" i="863"/>
  <c r="DA71" i="863" s="1"/>
  <c r="CZ26" i="863"/>
  <c r="CZ33" i="861"/>
  <c r="CZ37" i="861" s="1"/>
  <c r="CZ39" i="861" s="1"/>
  <c r="BX208" i="64"/>
  <c r="BX209" i="64"/>
  <c r="BX191" i="64"/>
  <c r="BX210" i="64"/>
  <c r="BX192" i="64"/>
  <c r="BX211" i="64"/>
  <c r="BX193" i="64"/>
  <c r="BW212" i="64"/>
  <c r="BW194" i="64"/>
  <c r="DH2078" i="64"/>
  <c r="DI2076" i="64"/>
  <c r="DD2129" i="64"/>
  <c r="DE2127" i="64"/>
  <c r="BV554" i="64"/>
  <c r="BV564" i="64" s="1"/>
  <c r="BU564" i="64"/>
  <c r="BW558" i="64" a="1"/>
  <c r="BW558" i="64" s="1"/>
  <c r="BW553" i="64" a="1"/>
  <c r="BW553" i="64" s="1"/>
  <c r="BU1750" i="64"/>
  <c r="BT1751" i="64"/>
  <c r="BV367" i="64"/>
  <c r="BU1749" i="64"/>
  <c r="BW1732" i="64" a="1"/>
  <c r="BW1732" i="64" s="1"/>
  <c r="BW1733" i="64" a="1"/>
  <c r="BW1733" i="64" s="1"/>
  <c r="BW1734" i="64" a="1"/>
  <c r="BW1734" i="64" s="1"/>
  <c r="BW1735" i="64" a="1"/>
  <c r="BW1735" i="64" s="1"/>
  <c r="BW1736" i="64" a="1"/>
  <c r="BW1736" i="64" s="1"/>
  <c r="BW1737" i="64" a="1"/>
  <c r="BW1737" i="64" s="1"/>
  <c r="BW1739" i="64" a="1"/>
  <c r="BW1739" i="64" s="1"/>
  <c r="BW1740" i="64" a="1"/>
  <c r="BW1740" i="64" s="1"/>
  <c r="BW1738" i="64" a="1"/>
  <c r="BW1738" i="64" s="1"/>
  <c r="BV1741" i="64"/>
  <c r="BV1744" i="64" s="1" a="1"/>
  <c r="BV1744" i="64" s="1"/>
  <c r="BW365" i="64" a="1"/>
  <c r="BW365" i="64" s="1"/>
  <c r="BW343" i="64" a="1"/>
  <c r="BW343" i="64" s="1"/>
  <c r="BW366" i="64" a="1"/>
  <c r="BW366" i="64" s="1"/>
  <c r="BV344" i="64"/>
  <c r="BW1920" i="64"/>
  <c r="BW1886" i="64"/>
  <c r="BV1845" i="64"/>
  <c r="BV1823" i="64"/>
  <c r="BW2178" i="64" a="1"/>
  <c r="BW2178" i="64" s="1"/>
  <c r="BW1824" i="64" a="1"/>
  <c r="BW1824" i="64" s="1"/>
  <c r="BW1844" i="64" a="1"/>
  <c r="BW1844" i="64" s="1"/>
  <c r="BT1440" i="64"/>
  <c r="BT1449" i="64"/>
  <c r="BS1449" i="64"/>
  <c r="BS1451" i="64" s="1"/>
  <c r="BU1438" i="64"/>
  <c r="BU1447" i="64"/>
  <c r="BU1439" i="64"/>
  <c r="BU1448" i="64"/>
  <c r="BW1444" i="64" a="1"/>
  <c r="BW1444" i="64" s="1"/>
  <c r="BW1443" i="64" a="1"/>
  <c r="BW1443" i="64" s="1"/>
  <c r="BW1434" i="64" a="1"/>
  <c r="BW1434" i="64" s="1"/>
  <c r="BW1435" i="64" a="1"/>
  <c r="BW1435" i="64" s="1"/>
  <c r="BV1431" i="64"/>
  <c r="BV1430" i="64"/>
  <c r="BW1425" i="64" a="1"/>
  <c r="BW1425" i="64" s="1"/>
  <c r="BW1426" i="64" a="1"/>
  <c r="BW1426" i="64" s="1"/>
  <c r="BV1866" i="64"/>
  <c r="BW1865" i="64" a="1"/>
  <c r="BW1865" i="64" s="1"/>
  <c r="BW429" i="64" a="1"/>
  <c r="BW429" i="64" s="1"/>
  <c r="BR477" i="64"/>
  <c r="BX1635" i="64"/>
  <c r="BX1636" i="64" s="1"/>
  <c r="BS476" i="64" a="1"/>
  <c r="BS476" i="64" s="1"/>
  <c r="AR1569" i="64"/>
  <c r="AS1565" i="64" s="1"/>
  <c r="AS1571" i="64" s="1"/>
  <c r="BT827" i="64"/>
  <c r="BU826" i="64"/>
  <c r="BV1346" i="64"/>
  <c r="BV1186" i="64"/>
  <c r="BV943" i="64"/>
  <c r="BV1323" i="64"/>
  <c r="BV824" i="64"/>
  <c r="BV455" i="64"/>
  <c r="BV320" i="64"/>
  <c r="BV431" i="64"/>
  <c r="BU62" i="64"/>
  <c r="BW424" i="64" a="1"/>
  <c r="BW424" i="64" s="1"/>
  <c r="BW75" i="64" a="1"/>
  <c r="BW75" i="64" s="1"/>
  <c r="BW342" i="64" a="1"/>
  <c r="BW342" i="64" s="1"/>
  <c r="BW55" i="64" a="1"/>
  <c r="BW55" i="64" s="1"/>
  <c r="BW60" i="64" a="1"/>
  <c r="BW60" i="64" s="1"/>
  <c r="BW59" i="64" a="1"/>
  <c r="BW59" i="64" s="1"/>
  <c r="BV56" i="64"/>
  <c r="BW54" i="64" a="1"/>
  <c r="BW54" i="64" s="1"/>
  <c r="BW53" i="64" a="1"/>
  <c r="BW53" i="64" s="1"/>
  <c r="BW454" i="64" a="1"/>
  <c r="BW454" i="64" s="1"/>
  <c r="BW2075" i="64" a="1"/>
  <c r="BW2075" i="64" s="1"/>
  <c r="BW2101" i="64" a="1"/>
  <c r="BW2101" i="64" s="1"/>
  <c r="BW2152" i="64" a="1"/>
  <c r="BW2152" i="64" s="1"/>
  <c r="BW2126" i="64" a="1"/>
  <c r="BW2126" i="64" s="1"/>
  <c r="BW1322" i="64" a="1"/>
  <c r="BW1322" i="64" s="1"/>
  <c r="BV1575" i="64" a="1"/>
  <c r="BV1575" i="64" s="1"/>
  <c r="BV93" i="64"/>
  <c r="BW90" i="64" a="1"/>
  <c r="BW90" i="64" s="1"/>
  <c r="BW91" i="64" a="1"/>
  <c r="BW91" i="64" s="1"/>
  <c r="BW92" i="64" a="1"/>
  <c r="BW92" i="64" s="1"/>
  <c r="BW89" i="64" a="1"/>
  <c r="BW89" i="64" s="1"/>
  <c r="BW1267" i="64" a="1"/>
  <c r="BW1267" i="64" s="1"/>
  <c r="BW1268" i="64" s="1"/>
  <c r="BW319" i="64" a="1"/>
  <c r="BW319" i="64" s="1"/>
  <c r="CK1472" i="64"/>
  <c r="CK1474" i="64" s="1"/>
  <c r="BW2202" i="64" a="1"/>
  <c r="BW2202" i="64" s="1"/>
  <c r="BW1187" i="64" a="1"/>
  <c r="BW1187" i="64" s="1"/>
  <c r="BW1566" i="64" a="1"/>
  <c r="BW1566" i="64" s="1"/>
  <c r="BW1574" i="64" s="1"/>
  <c r="BW1353" i="64" a="1"/>
  <c r="BW1353" i="64" s="1"/>
  <c r="BW1345" i="64" a="1"/>
  <c r="BW1345" i="64" s="1"/>
  <c r="BW1347" i="64" a="1"/>
  <c r="BW1347" i="64" s="1"/>
  <c r="BW942" i="64" a="1"/>
  <c r="BW942" i="64" s="1"/>
  <c r="BW823" i="64" a="1"/>
  <c r="BW823" i="64" s="1"/>
  <c r="BW455" i="64" a="1"/>
  <c r="BW1346" i="64" a="1"/>
  <c r="BX1886" i="64" a="1"/>
  <c r="BW1823" i="64" a="1"/>
  <c r="BW1186" i="64" a="1"/>
  <c r="BW554" i="64" a="1"/>
  <c r="BW1845" i="64" a="1"/>
  <c r="BW1866" i="64" a="1"/>
  <c r="BW1430" i="64" a="1"/>
  <c r="BW367" i="64" a="1"/>
  <c r="BW1323" i="64" a="1"/>
  <c r="BX1920" i="64" a="1"/>
  <c r="BV826" i="64" a="1"/>
  <c r="BW431" i="64" a="1"/>
  <c r="BW943" i="64" a="1"/>
  <c r="BW344" i="64" a="1"/>
  <c r="BU827" i="64" a="1"/>
  <c r="BS477" i="64" a="1"/>
  <c r="BW824" i="64" a="1"/>
  <c r="BW320" i="64" a="1"/>
  <c r="BW1431" i="64" a="1"/>
  <c r="DA25" i="863" l="1"/>
  <c r="DA36" i="861" s="1"/>
  <c r="DA62" i="861"/>
  <c r="DA86" i="861"/>
  <c r="DA67" i="863"/>
  <c r="DA22" i="863" s="1"/>
  <c r="DA69" i="863"/>
  <c r="DA23" i="863" s="1"/>
  <c r="DA34" i="861" s="1"/>
  <c r="DB18" i="861"/>
  <c r="DB12" i="863" s="1"/>
  <c r="CZ40" i="861"/>
  <c r="BX212" i="64"/>
  <c r="BY208" i="64"/>
  <c r="BY209" i="64"/>
  <c r="BY191" i="64"/>
  <c r="BY192" i="64"/>
  <c r="BY210" i="64"/>
  <c r="BY193" i="64"/>
  <c r="BY211" i="64"/>
  <c r="BX194" i="64"/>
  <c r="DE2129" i="64"/>
  <c r="DF2127" i="64"/>
  <c r="DI2078" i="64"/>
  <c r="DJ2076" i="64"/>
  <c r="BW554" i="64"/>
  <c r="BX558" i="64" a="1"/>
  <c r="BX558" i="64" s="1"/>
  <c r="BX553" i="64" a="1"/>
  <c r="BX553" i="64" s="1"/>
  <c r="BV1750" i="64"/>
  <c r="BU1751" i="64"/>
  <c r="BW367" i="64"/>
  <c r="BV1749" i="64"/>
  <c r="BX1732" i="64" a="1"/>
  <c r="BX1732" i="64" s="1"/>
  <c r="BX1733" i="64" a="1"/>
  <c r="BX1733" i="64" s="1"/>
  <c r="BX1738" i="64" a="1"/>
  <c r="BX1738" i="64" s="1"/>
  <c r="BX1735" i="64" a="1"/>
  <c r="BX1735" i="64" s="1"/>
  <c r="BX1739" i="64" a="1"/>
  <c r="BX1739" i="64" s="1"/>
  <c r="BX1740" i="64" a="1"/>
  <c r="BX1740" i="64" s="1"/>
  <c r="BX1736" i="64" a="1"/>
  <c r="BX1736" i="64" s="1"/>
  <c r="BX1734" i="64" a="1"/>
  <c r="BX1734" i="64" s="1"/>
  <c r="BX1737" i="64" a="1"/>
  <c r="BX1737" i="64" s="1"/>
  <c r="BW1741" i="64"/>
  <c r="BW1744" i="64" s="1" a="1"/>
  <c r="BW1744" i="64" s="1"/>
  <c r="BX365" i="64" a="1"/>
  <c r="BX365" i="64" s="1"/>
  <c r="BX343" i="64" a="1"/>
  <c r="BX343" i="64" s="1"/>
  <c r="BX366" i="64" a="1"/>
  <c r="BX366" i="64" s="1"/>
  <c r="BW344" i="64"/>
  <c r="BX1920" i="64"/>
  <c r="BX1886" i="64"/>
  <c r="BW1845" i="64"/>
  <c r="BW1823" i="64"/>
  <c r="BX2178" i="64" a="1"/>
  <c r="BX2178" i="64" s="1"/>
  <c r="BX1824" i="64" a="1"/>
  <c r="BX1824" i="64" s="1"/>
  <c r="BX1844" i="64" a="1"/>
  <c r="BX1844" i="64" s="1"/>
  <c r="BT1451" i="64"/>
  <c r="BT1452" i="64" s="1"/>
  <c r="BS1452" i="64"/>
  <c r="BU1440" i="64"/>
  <c r="BV1438" i="64"/>
  <c r="BV1447" i="64"/>
  <c r="BV1439" i="64"/>
  <c r="BV1448" i="64"/>
  <c r="BX1443" i="64" a="1"/>
  <c r="BX1443" i="64" s="1"/>
  <c r="BX1444" i="64" a="1"/>
  <c r="BX1444" i="64" s="1"/>
  <c r="BX1434" i="64" a="1"/>
  <c r="BX1434" i="64" s="1"/>
  <c r="BX1435" i="64" a="1"/>
  <c r="BX1435" i="64" s="1"/>
  <c r="BW1431" i="64"/>
  <c r="BW1430" i="64"/>
  <c r="BX1425" i="64" a="1"/>
  <c r="BX1425" i="64" s="1"/>
  <c r="BX1426" i="64" a="1"/>
  <c r="BX1426" i="64" s="1"/>
  <c r="BW1866" i="64"/>
  <c r="BX1865" i="64" a="1"/>
  <c r="BX1865" i="64" s="1"/>
  <c r="BX429" i="64" a="1"/>
  <c r="BX429" i="64" s="1"/>
  <c r="BS477" i="64"/>
  <c r="BT476" i="64" a="1"/>
  <c r="BT476" i="64" s="1"/>
  <c r="BY1635" i="64"/>
  <c r="BY1636" i="64" s="1"/>
  <c r="BU827" i="64"/>
  <c r="BV826" i="64"/>
  <c r="BW1346" i="64"/>
  <c r="BW1186" i="64"/>
  <c r="BW943" i="64"/>
  <c r="BW1323" i="64"/>
  <c r="BW824" i="64"/>
  <c r="BW320" i="64"/>
  <c r="BW455" i="64"/>
  <c r="BW431" i="64"/>
  <c r="AS1568" i="64"/>
  <c r="BV62" i="64"/>
  <c r="BX424" i="64" a="1"/>
  <c r="BX424" i="64" s="1"/>
  <c r="BX75" i="64" a="1"/>
  <c r="BX75" i="64" s="1"/>
  <c r="BX342" i="64" a="1"/>
  <c r="BX342" i="64" s="1"/>
  <c r="BX55" i="64" a="1"/>
  <c r="BX55" i="64" s="1"/>
  <c r="BX60" i="64" a="1"/>
  <c r="BX60" i="64" s="1"/>
  <c r="BX59" i="64" a="1"/>
  <c r="BX59" i="64" s="1"/>
  <c r="BW56" i="64"/>
  <c r="BX53" i="64" a="1"/>
  <c r="BX53" i="64" s="1"/>
  <c r="BX54" i="64" a="1"/>
  <c r="BX54" i="64" s="1"/>
  <c r="BX454" i="64" a="1"/>
  <c r="BX454" i="64" s="1"/>
  <c r="BX2075" i="64" a="1"/>
  <c r="BX2075" i="64" s="1"/>
  <c r="BX2152" i="64" a="1"/>
  <c r="BX2152" i="64" s="1"/>
  <c r="BX2126" i="64" a="1"/>
  <c r="BX2126" i="64" s="1"/>
  <c r="BX2101" i="64" a="1"/>
  <c r="BX2101" i="64" s="1"/>
  <c r="BX1322" i="64" a="1"/>
  <c r="BX1322" i="64" s="1"/>
  <c r="BW1575" i="64" a="1"/>
  <c r="BW1575" i="64" s="1"/>
  <c r="BW93" i="64"/>
  <c r="BX89" i="64" a="1"/>
  <c r="BX89" i="64" s="1"/>
  <c r="BX90" i="64" a="1"/>
  <c r="BX90" i="64" s="1"/>
  <c r="BX91" i="64" a="1"/>
  <c r="BX91" i="64" s="1"/>
  <c r="BX92" i="64" a="1"/>
  <c r="BX92" i="64" s="1"/>
  <c r="BX1267" i="64" a="1"/>
  <c r="BX1267" i="64" s="1"/>
  <c r="BX1268" i="64" s="1"/>
  <c r="BX319" i="64" a="1"/>
  <c r="BX319" i="64" s="1"/>
  <c r="CL1472" i="64"/>
  <c r="CL1474" i="64" s="1"/>
  <c r="BX2202" i="64" a="1"/>
  <c r="BX2202" i="64" s="1"/>
  <c r="BX1187" i="64" a="1"/>
  <c r="BX1187" i="64" s="1"/>
  <c r="BX1566" i="64" a="1"/>
  <c r="BX1566" i="64" s="1"/>
  <c r="BX1574" i="64" s="1"/>
  <c r="BX1353" i="64" a="1"/>
  <c r="BX1353" i="64" s="1"/>
  <c r="BX1347" i="64" a="1"/>
  <c r="BX1347" i="64" s="1"/>
  <c r="BX1345" i="64" a="1"/>
  <c r="BX1345" i="64" s="1"/>
  <c r="BX942" i="64" a="1"/>
  <c r="BX942" i="64" s="1"/>
  <c r="BX823" i="64" a="1"/>
  <c r="BX823" i="64" s="1"/>
  <c r="BX1431" i="64" a="1"/>
  <c r="BX344" i="64" a="1"/>
  <c r="BX1430" i="64" a="1"/>
  <c r="BX367" i="64" a="1"/>
  <c r="BX943" i="64" a="1"/>
  <c r="BY1920" i="64" a="1"/>
  <c r="BX431" i="64" a="1"/>
  <c r="BX1823" i="64" a="1"/>
  <c r="BV827" i="64" a="1"/>
  <c r="BX455" i="64" a="1"/>
  <c r="BX1845" i="64" a="1"/>
  <c r="BY1886" i="64" a="1"/>
  <c r="BW826" i="64" a="1"/>
  <c r="BX1866" i="64" a="1"/>
  <c r="BX1323" i="64" a="1"/>
  <c r="BX1346" i="64" a="1"/>
  <c r="BX1186" i="64" a="1"/>
  <c r="BX554" i="64" a="1"/>
  <c r="BX320" i="64" a="1"/>
  <c r="BX824" i="64" a="1"/>
  <c r="BT477" i="64" a="1"/>
  <c r="DB86" i="861" l="1"/>
  <c r="DA72" i="863"/>
  <c r="DB28" i="861"/>
  <c r="DB29" i="861" s="1"/>
  <c r="DA33" i="861"/>
  <c r="DA37" i="861" s="1"/>
  <c r="DA39" i="861" s="1"/>
  <c r="DA26" i="863"/>
  <c r="DB69" i="863"/>
  <c r="DB23" i="863" s="1"/>
  <c r="DB34" i="861" s="1"/>
  <c r="DB71" i="863"/>
  <c r="DB67" i="863"/>
  <c r="DC91" i="861"/>
  <c r="BY194" i="64"/>
  <c r="BY212" i="64"/>
  <c r="BZ208" i="64"/>
  <c r="BZ191" i="64"/>
  <c r="BZ209" i="64"/>
  <c r="BZ192" i="64"/>
  <c r="BZ210" i="64"/>
  <c r="BZ211" i="64"/>
  <c r="BZ193" i="64"/>
  <c r="DJ2078" i="64"/>
  <c r="DK2076" i="64"/>
  <c r="DF2129" i="64"/>
  <c r="DG2127" i="64"/>
  <c r="BX554" i="64"/>
  <c r="BX564" i="64" s="1"/>
  <c r="BW564" i="64"/>
  <c r="BY558" i="64" a="1"/>
  <c r="BY558" i="64" s="1"/>
  <c r="BY553" i="64" a="1"/>
  <c r="BY553" i="64" s="1"/>
  <c r="BW1750" i="64"/>
  <c r="BX367" i="64"/>
  <c r="BW1749" i="64"/>
  <c r="BV1751" i="64"/>
  <c r="BY1732" i="64" a="1"/>
  <c r="BY1732" i="64" s="1"/>
  <c r="BY1733" i="64" a="1"/>
  <c r="BY1733" i="64" s="1"/>
  <c r="BY1734" i="64" a="1"/>
  <c r="BY1734" i="64" s="1"/>
  <c r="BY1735" i="64" a="1"/>
  <c r="BY1735" i="64" s="1"/>
  <c r="BY1736" i="64" a="1"/>
  <c r="BY1736" i="64" s="1"/>
  <c r="BY1737" i="64" a="1"/>
  <c r="BY1737" i="64" s="1"/>
  <c r="BY1739" i="64" a="1"/>
  <c r="BY1739" i="64" s="1"/>
  <c r="BY1740" i="64" a="1"/>
  <c r="BY1740" i="64" s="1"/>
  <c r="BY1738" i="64" a="1"/>
  <c r="BY1738" i="64" s="1"/>
  <c r="BX1741" i="64"/>
  <c r="BX1744" i="64" s="1" a="1"/>
  <c r="BX1744" i="64" s="1"/>
  <c r="BY343" i="64" a="1"/>
  <c r="BY343" i="64" s="1"/>
  <c r="BY365" i="64" a="1"/>
  <c r="BY365" i="64" s="1"/>
  <c r="BY366" i="64" a="1"/>
  <c r="BY366" i="64" s="1"/>
  <c r="BX344" i="64"/>
  <c r="BY1920" i="64"/>
  <c r="BY1886" i="64"/>
  <c r="BX1845" i="64"/>
  <c r="BX1823" i="64"/>
  <c r="BY2178" i="64" a="1"/>
  <c r="BY2178" i="64" s="1"/>
  <c r="BY1844" i="64" a="1"/>
  <c r="BY1844" i="64" s="1"/>
  <c r="BY1824" i="64" a="1"/>
  <c r="BY1824" i="64" s="1"/>
  <c r="BU1449" i="64"/>
  <c r="BU1451" i="64" s="1"/>
  <c r="BV1440" i="64"/>
  <c r="BW1438" i="64"/>
  <c r="BW1447" i="64"/>
  <c r="BW1439" i="64"/>
  <c r="BW1448" i="64"/>
  <c r="BY1444" i="64" a="1"/>
  <c r="BY1444" i="64" s="1"/>
  <c r="BY1443" i="64" a="1"/>
  <c r="BY1443" i="64" s="1"/>
  <c r="BY1435" i="64" a="1"/>
  <c r="BY1435" i="64" s="1"/>
  <c r="BY1434" i="64" a="1"/>
  <c r="BY1434" i="64" s="1"/>
  <c r="BX1431" i="64"/>
  <c r="BX1430" i="64"/>
  <c r="BY1425" i="64" a="1"/>
  <c r="BY1425" i="64" s="1"/>
  <c r="BY1426" i="64" a="1"/>
  <c r="BY1426" i="64" s="1"/>
  <c r="BX1866" i="64"/>
  <c r="BY1865" i="64" a="1"/>
  <c r="BY1865" i="64" s="1"/>
  <c r="BY429" i="64" a="1"/>
  <c r="BY429" i="64" s="1"/>
  <c r="BT477" i="64"/>
  <c r="BZ1635" i="64"/>
  <c r="BZ1636" i="64" s="1"/>
  <c r="BU476" i="64" a="1"/>
  <c r="BU476" i="64" s="1"/>
  <c r="AS1569" i="64"/>
  <c r="AT1565" i="64" s="1"/>
  <c r="AT1571" i="64" s="1"/>
  <c r="BV827" i="64"/>
  <c r="BW826" i="64"/>
  <c r="BX1186" i="64"/>
  <c r="BX943" i="64"/>
  <c r="BX1346" i="64"/>
  <c r="BX1323" i="64"/>
  <c r="BX824" i="64"/>
  <c r="BX455" i="64"/>
  <c r="BX431" i="64"/>
  <c r="BX320" i="64"/>
  <c r="BW62" i="64"/>
  <c r="BY424" i="64" a="1"/>
  <c r="BY424" i="64" s="1"/>
  <c r="BY75" i="64" a="1"/>
  <c r="BY75" i="64" s="1"/>
  <c r="BY342" i="64" a="1"/>
  <c r="BY342" i="64" s="1"/>
  <c r="BY55" i="64" a="1"/>
  <c r="BY55" i="64" s="1"/>
  <c r="BY60" i="64" a="1"/>
  <c r="BY60" i="64" s="1"/>
  <c r="BY59" i="64" a="1"/>
  <c r="BY59" i="64" s="1"/>
  <c r="BX56" i="64"/>
  <c r="BY53" i="64" a="1"/>
  <c r="BY53" i="64" s="1"/>
  <c r="BY54" i="64" a="1"/>
  <c r="BY54" i="64" s="1"/>
  <c r="BY454" i="64" a="1"/>
  <c r="BY454" i="64" s="1"/>
  <c r="BY2075" i="64" a="1"/>
  <c r="BY2075" i="64" s="1"/>
  <c r="BY2152" i="64" a="1"/>
  <c r="BY2152" i="64" s="1"/>
  <c r="BY2126" i="64" a="1"/>
  <c r="BY2126" i="64" s="1"/>
  <c r="BY2101" i="64" a="1"/>
  <c r="BY2101" i="64" s="1"/>
  <c r="BY1322" i="64" a="1"/>
  <c r="BY1322" i="64" s="1"/>
  <c r="BX1575" i="64" a="1"/>
  <c r="BX1575" i="64" s="1"/>
  <c r="BY92" i="64" a="1"/>
  <c r="BY92" i="64" s="1"/>
  <c r="BY89" i="64" a="1"/>
  <c r="BY89" i="64" s="1"/>
  <c r="BY90" i="64" a="1"/>
  <c r="BY90" i="64" s="1"/>
  <c r="BY91" i="64" a="1"/>
  <c r="BY91" i="64" s="1"/>
  <c r="BX93" i="64"/>
  <c r="BY1267" i="64" a="1"/>
  <c r="BY1267" i="64" s="1"/>
  <c r="BY1268" i="64" s="1"/>
  <c r="BY319" i="64" a="1"/>
  <c r="BY319" i="64" s="1"/>
  <c r="BY2202" i="64" a="1"/>
  <c r="BY2202" i="64" s="1"/>
  <c r="BY1187" i="64" a="1"/>
  <c r="BY1187" i="64" s="1"/>
  <c r="BY1566" i="64" a="1"/>
  <c r="BY1566" i="64" s="1"/>
  <c r="BY1574" i="64" s="1"/>
  <c r="BY1353" i="64" a="1"/>
  <c r="BY1353" i="64" s="1"/>
  <c r="BY1347" i="64" a="1"/>
  <c r="BY1347" i="64" s="1"/>
  <c r="BY1345" i="64" a="1"/>
  <c r="BY1345" i="64" s="1"/>
  <c r="BY942" i="64" a="1"/>
  <c r="BY942" i="64" s="1"/>
  <c r="BY823" i="64" a="1"/>
  <c r="BY823" i="64" s="1"/>
  <c r="S394" i="64"/>
  <c r="BX826" i="64" a="1"/>
  <c r="BY1823" i="64" a="1"/>
  <c r="BY824" i="64" a="1"/>
  <c r="BY1866" i="64" a="1"/>
  <c r="BY554" i="64" a="1"/>
  <c r="BW827" i="64" a="1"/>
  <c r="BY1845" i="64" a="1"/>
  <c r="BY431" i="64" a="1"/>
  <c r="BY344" i="64" a="1"/>
  <c r="BZ1886" i="64" a="1"/>
  <c r="BY455" i="64" a="1"/>
  <c r="BY1430" i="64" a="1"/>
  <c r="BU477" i="64" a="1"/>
  <c r="BY1431" i="64" a="1"/>
  <c r="BY1186" i="64" a="1"/>
  <c r="BY1346" i="64" a="1"/>
  <c r="BY1323" i="64" a="1"/>
  <c r="BZ1920" i="64" a="1"/>
  <c r="BY367" i="64" a="1"/>
  <c r="BY943" i="64" a="1"/>
  <c r="BY320" i="64" a="1"/>
  <c r="DB25" i="863" l="1"/>
  <c r="DB36" i="861" s="1"/>
  <c r="DB62" i="861"/>
  <c r="DC18" i="861"/>
  <c r="DC28" i="861" s="1"/>
  <c r="DC29" i="861" s="1"/>
  <c r="DB22" i="863"/>
  <c r="DB72" i="863"/>
  <c r="DA40" i="861"/>
  <c r="BZ212" i="64"/>
  <c r="CA208" i="64"/>
  <c r="CA191" i="64"/>
  <c r="CA209" i="64"/>
  <c r="CA210" i="64"/>
  <c r="CA192" i="64"/>
  <c r="CA193" i="64"/>
  <c r="CA211" i="64"/>
  <c r="BZ194" i="64"/>
  <c r="DG2129" i="64"/>
  <c r="DH2127" i="64"/>
  <c r="DK2078" i="64"/>
  <c r="DL2076" i="64"/>
  <c r="DL2078" i="64" s="1"/>
  <c r="BY554" i="64"/>
  <c r="BY564" i="64" s="1"/>
  <c r="BZ558" i="64" a="1"/>
  <c r="BZ558" i="64" s="1"/>
  <c r="BZ553" i="64" a="1"/>
  <c r="BZ553" i="64" s="1"/>
  <c r="BX1750" i="64"/>
  <c r="BW1751" i="64"/>
  <c r="BY367" i="64"/>
  <c r="BX1749" i="64"/>
  <c r="BZ1732" i="64" a="1"/>
  <c r="BZ1732" i="64" s="1"/>
  <c r="BZ1733" i="64" a="1"/>
  <c r="BZ1733" i="64" s="1"/>
  <c r="BZ1734" i="64" a="1"/>
  <c r="BZ1734" i="64" s="1"/>
  <c r="BZ1735" i="64" a="1"/>
  <c r="BZ1735" i="64" s="1"/>
  <c r="BZ1738" i="64" a="1"/>
  <c r="BZ1738" i="64" s="1"/>
  <c r="BZ1737" i="64" a="1"/>
  <c r="BZ1737" i="64" s="1"/>
  <c r="BZ1739" i="64" a="1"/>
  <c r="BZ1739" i="64" s="1"/>
  <c r="BZ1740" i="64" a="1"/>
  <c r="BZ1740" i="64" s="1"/>
  <c r="BZ1736" i="64" a="1"/>
  <c r="BZ1736" i="64" s="1"/>
  <c r="BY1741" i="64"/>
  <c r="BY1744" i="64" s="1" a="1"/>
  <c r="BY1744" i="64" s="1"/>
  <c r="BZ343" i="64" a="1"/>
  <c r="BZ343" i="64" s="1"/>
  <c r="BZ365" i="64" a="1"/>
  <c r="BZ365" i="64" s="1"/>
  <c r="BZ366" i="64" a="1"/>
  <c r="BZ366" i="64" s="1"/>
  <c r="BY344" i="64"/>
  <c r="BZ1920" i="64"/>
  <c r="BZ1886" i="64"/>
  <c r="BY1823" i="64"/>
  <c r="BY1845" i="64"/>
  <c r="BZ2178" i="64" a="1"/>
  <c r="BZ2178" i="64" s="1"/>
  <c r="BZ1824" i="64" a="1"/>
  <c r="BZ1824" i="64" s="1"/>
  <c r="BZ1844" i="64" a="1"/>
  <c r="BZ1844" i="64" s="1"/>
  <c r="BU1452" i="64"/>
  <c r="BV1449" i="64"/>
  <c r="BV1451" i="64" s="1"/>
  <c r="BV1452" i="64" s="1"/>
  <c r="BW1440" i="64"/>
  <c r="BX1438" i="64"/>
  <c r="BX1447" i="64"/>
  <c r="BX1439" i="64"/>
  <c r="BX1448" i="64"/>
  <c r="BZ1444" i="64" a="1"/>
  <c r="BZ1444" i="64" s="1"/>
  <c r="BZ1443" i="64" a="1"/>
  <c r="BZ1443" i="64" s="1"/>
  <c r="BZ1434" i="64" a="1"/>
  <c r="BZ1434" i="64" s="1"/>
  <c r="BZ1435" i="64" a="1"/>
  <c r="BZ1435" i="64" s="1"/>
  <c r="BY1431" i="64"/>
  <c r="BY1430" i="64"/>
  <c r="BZ1425" i="64" a="1"/>
  <c r="BZ1425" i="64" s="1"/>
  <c r="BZ1426" i="64" a="1"/>
  <c r="BZ1426" i="64" s="1"/>
  <c r="BY1866" i="64"/>
  <c r="BZ1865" i="64" a="1"/>
  <c r="BZ1865" i="64" s="1"/>
  <c r="BZ429" i="64" a="1"/>
  <c r="BZ429" i="64" s="1"/>
  <c r="BU477" i="64"/>
  <c r="CA1635" i="64"/>
  <c r="CA1636" i="64" s="1"/>
  <c r="BV476" i="64" a="1"/>
  <c r="BV476" i="64" s="1"/>
  <c r="BW827" i="64"/>
  <c r="BX826" i="64"/>
  <c r="BY1186" i="64"/>
  <c r="BY943" i="64"/>
  <c r="BY1346" i="64"/>
  <c r="BY1323" i="64"/>
  <c r="BY824" i="64"/>
  <c r="BY455" i="64"/>
  <c r="BY431" i="64"/>
  <c r="BY320" i="64"/>
  <c r="AT1568" i="64"/>
  <c r="BX62" i="64"/>
  <c r="BZ424" i="64" a="1"/>
  <c r="BZ424" i="64" s="1"/>
  <c r="BZ75" i="64" a="1"/>
  <c r="BZ75" i="64" s="1"/>
  <c r="BZ342" i="64" a="1"/>
  <c r="BZ342" i="64" s="1"/>
  <c r="BZ55" i="64" a="1"/>
  <c r="BZ55" i="64" s="1"/>
  <c r="BZ60" i="64" a="1"/>
  <c r="BZ60" i="64" s="1"/>
  <c r="BZ59" i="64" a="1"/>
  <c r="BZ59" i="64" s="1"/>
  <c r="BY56" i="64"/>
  <c r="BZ54" i="64" a="1"/>
  <c r="BZ54" i="64" s="1"/>
  <c r="BZ53" i="64" a="1"/>
  <c r="BZ53" i="64" s="1"/>
  <c r="BZ454" i="64" a="1"/>
  <c r="BZ454" i="64" s="1"/>
  <c r="BZ2075" i="64" a="1"/>
  <c r="BZ2075" i="64" s="1"/>
  <c r="BZ2152" i="64" a="1"/>
  <c r="BZ2152" i="64" s="1"/>
  <c r="BZ2126" i="64" a="1"/>
  <c r="BZ2126" i="64" s="1"/>
  <c r="BZ2101" i="64" a="1"/>
  <c r="BZ2101" i="64" s="1"/>
  <c r="BZ1322" i="64" a="1"/>
  <c r="BZ1322" i="64" s="1"/>
  <c r="BY1575" i="64" a="1"/>
  <c r="BY1575" i="64" s="1"/>
  <c r="BZ92" i="64" a="1"/>
  <c r="BZ92" i="64" s="1"/>
  <c r="BZ90" i="64" a="1"/>
  <c r="BZ90" i="64" s="1"/>
  <c r="BZ89" i="64" a="1"/>
  <c r="BZ89" i="64" s="1"/>
  <c r="BZ91" i="64" a="1"/>
  <c r="BZ91" i="64" s="1"/>
  <c r="BY93" i="64"/>
  <c r="BZ1267" i="64" a="1"/>
  <c r="BZ1267" i="64" s="1"/>
  <c r="BZ1268" i="64" s="1"/>
  <c r="BZ319" i="64" a="1"/>
  <c r="BZ319" i="64" s="1"/>
  <c r="BZ2202" i="64" a="1"/>
  <c r="BZ2202" i="64" s="1"/>
  <c r="BZ1187" i="64" a="1"/>
  <c r="BZ1187" i="64" s="1"/>
  <c r="BZ1566" i="64" a="1"/>
  <c r="BZ1566" i="64" s="1"/>
  <c r="BZ1574" i="64" s="1"/>
  <c r="BZ1347" i="64" a="1"/>
  <c r="BZ1347" i="64" s="1"/>
  <c r="BZ1353" i="64" a="1"/>
  <c r="BZ1353" i="64" s="1"/>
  <c r="BZ1345" i="64" a="1"/>
  <c r="BZ1345" i="64" s="1"/>
  <c r="BZ942" i="64" a="1"/>
  <c r="BZ942" i="64" s="1"/>
  <c r="BZ823" i="64" a="1"/>
  <c r="BZ823" i="64" s="1"/>
  <c r="BY826" i="64" a="1"/>
  <c r="BZ1866" i="64" a="1"/>
  <c r="CA1920" i="64" a="1"/>
  <c r="BZ1845" i="64" a="1"/>
  <c r="BZ824" i="64" a="1"/>
  <c r="BZ367" i="64" a="1"/>
  <c r="BZ1346" i="64" a="1"/>
  <c r="BZ1431" i="64" a="1"/>
  <c r="BZ1323" i="64" a="1"/>
  <c r="BZ455" i="64" a="1"/>
  <c r="BZ943" i="64" a="1"/>
  <c r="BZ1823" i="64" a="1"/>
  <c r="BZ320" i="64" a="1"/>
  <c r="BZ344" i="64" a="1"/>
  <c r="BZ431" i="64" a="1"/>
  <c r="BZ554" i="64" a="1"/>
  <c r="CA1886" i="64" a="1"/>
  <c r="BX827" i="64" a="1"/>
  <c r="BV477" i="64" a="1"/>
  <c r="BZ1186" i="64" a="1"/>
  <c r="BZ1430" i="64" a="1"/>
  <c r="DC12" i="863" l="1"/>
  <c r="DC71" i="863" s="1"/>
  <c r="DB33" i="861"/>
  <c r="DB37" i="861" s="1"/>
  <c r="DB39" i="861" s="1"/>
  <c r="DB26" i="863"/>
  <c r="DD91" i="861"/>
  <c r="CB208" i="64"/>
  <c r="CB209" i="64"/>
  <c r="CB191" i="64"/>
  <c r="CB192" i="64"/>
  <c r="CB210" i="64"/>
  <c r="CB193" i="64"/>
  <c r="CB211" i="64"/>
  <c r="CA194" i="64"/>
  <c r="CA212" i="64"/>
  <c r="DH2129" i="64"/>
  <c r="DI2127" i="64"/>
  <c r="BZ554" i="64"/>
  <c r="BZ564" i="64" s="1"/>
  <c r="CA558" i="64" a="1"/>
  <c r="CA558" i="64" s="1"/>
  <c r="CA553" i="64" a="1"/>
  <c r="CA553" i="64" s="1"/>
  <c r="BY1750" i="64"/>
  <c r="BX1751" i="64"/>
  <c r="BZ367" i="64"/>
  <c r="BY1749" i="64"/>
  <c r="CA1732" i="64" a="1"/>
  <c r="CA1732" i="64" s="1"/>
  <c r="CA1733" i="64" a="1"/>
  <c r="CA1733" i="64" s="1"/>
  <c r="CA1738" i="64" a="1"/>
  <c r="CA1738" i="64" s="1"/>
  <c r="CA1735" i="64" a="1"/>
  <c r="CA1735" i="64" s="1"/>
  <c r="CA1737" i="64" a="1"/>
  <c r="CA1737" i="64" s="1"/>
  <c r="CA1739" i="64" a="1"/>
  <c r="CA1739" i="64" s="1"/>
  <c r="CA1740" i="64" a="1"/>
  <c r="CA1740" i="64" s="1"/>
  <c r="CA1736" i="64" a="1"/>
  <c r="CA1736" i="64" s="1"/>
  <c r="CA1734" i="64" a="1"/>
  <c r="CA1734" i="64" s="1"/>
  <c r="BZ1741" i="64"/>
  <c r="BZ1744" i="64" s="1" a="1"/>
  <c r="BZ1744" i="64" s="1"/>
  <c r="CA343" i="64" a="1"/>
  <c r="CA343" i="64" s="1"/>
  <c r="CA366" i="64" a="1"/>
  <c r="CA366" i="64" s="1"/>
  <c r="CA365" i="64" a="1"/>
  <c r="CA365" i="64" s="1"/>
  <c r="BZ344" i="64"/>
  <c r="CA1886" i="64"/>
  <c r="CA1920" i="64"/>
  <c r="BZ1845" i="64"/>
  <c r="BZ1823" i="64"/>
  <c r="CA2178" i="64" a="1"/>
  <c r="CA2178" i="64" s="1"/>
  <c r="CA1824" i="64" a="1"/>
  <c r="CA1824" i="64" s="1"/>
  <c r="CA1844" i="64" a="1"/>
  <c r="CA1844" i="64" s="1"/>
  <c r="BW1449" i="64"/>
  <c r="BW1451" i="64" s="1"/>
  <c r="BX1440" i="64"/>
  <c r="BY1438" i="64"/>
  <c r="BY1447" i="64"/>
  <c r="BY1439" i="64"/>
  <c r="BY1448" i="64"/>
  <c r="CA1444" i="64" a="1"/>
  <c r="CA1444" i="64" s="1"/>
  <c r="CA1443" i="64" a="1"/>
  <c r="CA1443" i="64" s="1"/>
  <c r="CA1435" i="64" a="1"/>
  <c r="CA1435" i="64" s="1"/>
  <c r="CA1434" i="64" a="1"/>
  <c r="CA1434" i="64" s="1"/>
  <c r="BZ1431" i="64"/>
  <c r="BZ1430" i="64"/>
  <c r="CA1425" i="64" a="1"/>
  <c r="CA1425" i="64" s="1"/>
  <c r="CA1426" i="64" a="1"/>
  <c r="CA1426" i="64" s="1"/>
  <c r="BZ1866" i="64"/>
  <c r="CA1865" i="64" a="1"/>
  <c r="CA1865" i="64" s="1"/>
  <c r="CA429" i="64" a="1"/>
  <c r="CA429" i="64" s="1"/>
  <c r="BV477" i="64"/>
  <c r="CB1635" i="64"/>
  <c r="CB1636" i="64" s="1"/>
  <c r="BW476" i="64" a="1"/>
  <c r="BW476" i="64" s="1"/>
  <c r="AT1569" i="64"/>
  <c r="AU1565" i="64" s="1"/>
  <c r="AU1571" i="64" s="1"/>
  <c r="BX827" i="64"/>
  <c r="BY826" i="64"/>
  <c r="BZ1346" i="64"/>
  <c r="BZ1186" i="64"/>
  <c r="BZ943" i="64"/>
  <c r="BZ1323" i="64"/>
  <c r="BZ824" i="64"/>
  <c r="BZ431" i="64"/>
  <c r="BZ455" i="64"/>
  <c r="BZ320" i="64"/>
  <c r="BY62" i="64"/>
  <c r="CA424" i="64" a="1"/>
  <c r="CA424" i="64" s="1"/>
  <c r="CA75" i="64" a="1"/>
  <c r="CA75" i="64" s="1"/>
  <c r="CA342" i="64" a="1"/>
  <c r="CA342" i="64" s="1"/>
  <c r="CA55" i="64" a="1"/>
  <c r="CA55" i="64" s="1"/>
  <c r="CA60" i="64" a="1"/>
  <c r="CA60" i="64" s="1"/>
  <c r="CA59" i="64" a="1"/>
  <c r="CA59" i="64" s="1"/>
  <c r="BZ56" i="64"/>
  <c r="CA53" i="64" a="1"/>
  <c r="CA53" i="64" s="1"/>
  <c r="CA54" i="64" a="1"/>
  <c r="CA54" i="64" s="1"/>
  <c r="CA454" i="64" a="1"/>
  <c r="CA454" i="64" s="1"/>
  <c r="CA2075" i="64" a="1"/>
  <c r="CA2075" i="64" s="1"/>
  <c r="CA2152" i="64" a="1"/>
  <c r="CA2152" i="64" s="1"/>
  <c r="CA2126" i="64" a="1"/>
  <c r="CA2126" i="64" s="1"/>
  <c r="CA2101" i="64" a="1"/>
  <c r="CA2101" i="64" s="1"/>
  <c r="CA1322" i="64" a="1"/>
  <c r="CA1322" i="64" s="1"/>
  <c r="BZ1575" i="64" a="1"/>
  <c r="BZ1575" i="64" s="1"/>
  <c r="CA90" i="64" a="1"/>
  <c r="CA90" i="64" s="1"/>
  <c r="CA91" i="64" a="1"/>
  <c r="CA91" i="64" s="1"/>
  <c r="CA92" i="64" a="1"/>
  <c r="CA92" i="64" s="1"/>
  <c r="CA89" i="64" a="1"/>
  <c r="CA89" i="64" s="1"/>
  <c r="BZ93" i="64"/>
  <c r="CA1267" i="64" a="1"/>
  <c r="CA1267" i="64" s="1"/>
  <c r="CA1268" i="64" s="1"/>
  <c r="CA319" i="64" a="1"/>
  <c r="CA319" i="64" s="1"/>
  <c r="CA2202" i="64" a="1"/>
  <c r="CA2202" i="64" s="1"/>
  <c r="CA1187" i="64" a="1"/>
  <c r="CA1187" i="64" s="1"/>
  <c r="CA1566" i="64" a="1"/>
  <c r="CA1566" i="64" s="1"/>
  <c r="CA1574" i="64" s="1"/>
  <c r="CA1347" i="64" a="1"/>
  <c r="CA1347" i="64" s="1"/>
  <c r="CA1353" i="64" a="1"/>
  <c r="CA1353" i="64" s="1"/>
  <c r="CA1345" i="64" a="1"/>
  <c r="CA1345" i="64" s="1"/>
  <c r="CA942" i="64" a="1"/>
  <c r="CA942" i="64" s="1"/>
  <c r="CA823" i="64" a="1"/>
  <c r="CA823" i="64" s="1"/>
  <c r="CA344" i="64" a="1"/>
  <c r="CA1845" i="64" a="1"/>
  <c r="CB1920" i="64" a="1"/>
  <c r="CA1823" i="64" a="1"/>
  <c r="CB1886" i="64" a="1"/>
  <c r="BY827" i="64" a="1"/>
  <c r="BZ826" i="64" a="1"/>
  <c r="CA367" i="64" a="1"/>
  <c r="CA455" i="64" a="1"/>
  <c r="CA554" i="64" a="1"/>
  <c r="CA431" i="64" a="1"/>
  <c r="CA1323" i="64" a="1"/>
  <c r="CA1186" i="64" a="1"/>
  <c r="CA1866" i="64" a="1"/>
  <c r="CA1346" i="64" a="1"/>
  <c r="CA1431" i="64" a="1"/>
  <c r="CA1430" i="64" a="1"/>
  <c r="CA320" i="64" a="1"/>
  <c r="CA943" i="64" a="1"/>
  <c r="BW477" i="64" a="1"/>
  <c r="CA824" i="64" a="1"/>
  <c r="DC25" i="863" l="1"/>
  <c r="DC36" i="861" s="1"/>
  <c r="DC62" i="861"/>
  <c r="DC86" i="861"/>
  <c r="DC69" i="863"/>
  <c r="DC23" i="863" s="1"/>
  <c r="DC34" i="861" s="1"/>
  <c r="DC67" i="863"/>
  <c r="DC22" i="863" s="1"/>
  <c r="DD18" i="861"/>
  <c r="DD12" i="863" s="1"/>
  <c r="DB40" i="861"/>
  <c r="CB194" i="64"/>
  <c r="CC208" i="64"/>
  <c r="CC209" i="64"/>
  <c r="CC191" i="64"/>
  <c r="CC192" i="64"/>
  <c r="CC210" i="64"/>
  <c r="CC193" i="64"/>
  <c r="CC211" i="64"/>
  <c r="CB212" i="64"/>
  <c r="DI2129" i="64"/>
  <c r="DJ2127" i="64"/>
  <c r="CA554" i="64"/>
  <c r="CB558" i="64" a="1"/>
  <c r="CB558" i="64" s="1"/>
  <c r="CB553" i="64" a="1"/>
  <c r="CB553" i="64" s="1"/>
  <c r="BZ1750" i="64"/>
  <c r="BY1751" i="64"/>
  <c r="CA367" i="64"/>
  <c r="BZ1749" i="64"/>
  <c r="CB1737" i="64" a="1"/>
  <c r="CB1737" i="64" s="1"/>
  <c r="CB1738" i="64" a="1"/>
  <c r="CB1738" i="64" s="1"/>
  <c r="CB1732" i="64" a="1"/>
  <c r="CB1732" i="64" s="1"/>
  <c r="CB1733" i="64" a="1"/>
  <c r="CB1733" i="64" s="1"/>
  <c r="CB1735" i="64" a="1"/>
  <c r="CB1735" i="64" s="1"/>
  <c r="CB1739" i="64" a="1"/>
  <c r="CB1739" i="64" s="1"/>
  <c r="CB1740" i="64" a="1"/>
  <c r="CB1740" i="64" s="1"/>
  <c r="CB1736" i="64" a="1"/>
  <c r="CB1736" i="64" s="1"/>
  <c r="CB1734" i="64" a="1"/>
  <c r="CB1734" i="64" s="1"/>
  <c r="CA1741" i="64"/>
  <c r="CA1744" i="64" s="1" a="1"/>
  <c r="CA1744" i="64" s="1"/>
  <c r="CB343" i="64" a="1"/>
  <c r="CB343" i="64" s="1"/>
  <c r="CB366" i="64" a="1"/>
  <c r="CB366" i="64" s="1"/>
  <c r="CB365" i="64" a="1"/>
  <c r="CB365" i="64" s="1"/>
  <c r="CA344" i="64"/>
  <c r="CB1920" i="64"/>
  <c r="CB1886" i="64"/>
  <c r="CA1845" i="64"/>
  <c r="CA1823" i="64"/>
  <c r="CB2178" i="64" a="1"/>
  <c r="CB2178" i="64" s="1"/>
  <c r="CB1824" i="64" a="1"/>
  <c r="CB1824" i="64" s="1"/>
  <c r="CB1844" i="64" a="1"/>
  <c r="CB1844" i="64" s="1"/>
  <c r="BW1452" i="64"/>
  <c r="BX1449" i="64"/>
  <c r="BX1451" i="64" s="1"/>
  <c r="BX1452" i="64" s="1"/>
  <c r="BY1440" i="64"/>
  <c r="BZ1438" i="64"/>
  <c r="BZ1447" i="64"/>
  <c r="BZ1439" i="64"/>
  <c r="BZ1448" i="64"/>
  <c r="CB1443" i="64" a="1"/>
  <c r="CB1443" i="64" s="1"/>
  <c r="CB1444" i="64" a="1"/>
  <c r="CB1444" i="64" s="1"/>
  <c r="CB1435" i="64" a="1"/>
  <c r="CB1435" i="64" s="1"/>
  <c r="CB1434" i="64" a="1"/>
  <c r="CB1434" i="64" s="1"/>
  <c r="CA1431" i="64"/>
  <c r="CA1430" i="64"/>
  <c r="CB1425" i="64" a="1"/>
  <c r="CB1425" i="64" s="1"/>
  <c r="CB1426" i="64" a="1"/>
  <c r="CB1426" i="64" s="1"/>
  <c r="CA1866" i="64"/>
  <c r="CB1865" i="64" a="1"/>
  <c r="CB1865" i="64" s="1"/>
  <c r="CB429" i="64" a="1"/>
  <c r="CB429" i="64" s="1"/>
  <c r="BW477" i="64"/>
  <c r="CC1635" i="64"/>
  <c r="CC1636" i="64" s="1"/>
  <c r="BX476" i="64" a="1"/>
  <c r="BX476" i="64" s="1"/>
  <c r="BY827" i="64"/>
  <c r="BZ826" i="64"/>
  <c r="CA1186" i="64"/>
  <c r="CA943" i="64"/>
  <c r="CA1346" i="64"/>
  <c r="CA1323" i="64"/>
  <c r="CA824" i="64"/>
  <c r="CA431" i="64"/>
  <c r="CA320" i="64"/>
  <c r="CA455" i="64"/>
  <c r="AU1568" i="64"/>
  <c r="BZ62" i="64"/>
  <c r="CB424" i="64" a="1"/>
  <c r="CB424" i="64" s="1"/>
  <c r="CB75" i="64" a="1"/>
  <c r="CB75" i="64" s="1"/>
  <c r="CB342" i="64" a="1"/>
  <c r="CB342" i="64" s="1"/>
  <c r="CB55" i="64" a="1"/>
  <c r="CB55" i="64" s="1"/>
  <c r="CB59" i="64" a="1"/>
  <c r="CB59" i="64" s="1"/>
  <c r="CB60" i="64" a="1"/>
  <c r="CB60" i="64" s="1"/>
  <c r="CA56" i="64"/>
  <c r="CB53" i="64" a="1"/>
  <c r="CB53" i="64" s="1"/>
  <c r="CB54" i="64" a="1"/>
  <c r="CB54" i="64" s="1"/>
  <c r="CB454" i="64" a="1"/>
  <c r="CB454" i="64" s="1"/>
  <c r="CB2075" i="64" a="1"/>
  <c r="CB2075" i="64" s="1"/>
  <c r="CB2152" i="64" a="1"/>
  <c r="CB2152" i="64" s="1"/>
  <c r="CB2126" i="64" a="1"/>
  <c r="CB2126" i="64" s="1"/>
  <c r="CB2101" i="64" a="1"/>
  <c r="CB2101" i="64" s="1"/>
  <c r="CB1322" i="64" a="1"/>
  <c r="CB1322" i="64" s="1"/>
  <c r="CA1575" i="64" a="1"/>
  <c r="CA1575" i="64" s="1"/>
  <c r="CA93" i="64"/>
  <c r="CB89" i="64" a="1"/>
  <c r="CB89" i="64" s="1"/>
  <c r="CB90" i="64" a="1"/>
  <c r="CB90" i="64" s="1"/>
  <c r="CB91" i="64" a="1"/>
  <c r="CB91" i="64" s="1"/>
  <c r="CB92" i="64" a="1"/>
  <c r="CB92" i="64" s="1"/>
  <c r="CB1267" i="64" a="1"/>
  <c r="CB1267" i="64" s="1"/>
  <c r="CB1268" i="64" s="1"/>
  <c r="CB319" i="64" a="1"/>
  <c r="CB319" i="64" s="1"/>
  <c r="CB2202" i="64" a="1"/>
  <c r="CB2202" i="64" s="1"/>
  <c r="CB1187" i="64" a="1"/>
  <c r="CB1187" i="64" s="1"/>
  <c r="CB1566" i="64" a="1"/>
  <c r="CB1566" i="64" s="1"/>
  <c r="CB1574" i="64" s="1"/>
  <c r="CB1347" i="64" a="1"/>
  <c r="CB1347" i="64" s="1"/>
  <c r="CB1353" i="64" a="1"/>
  <c r="CB1353" i="64" s="1"/>
  <c r="CB1345" i="64" a="1"/>
  <c r="CB1345" i="64" s="1"/>
  <c r="CB942" i="64" a="1"/>
  <c r="CB942" i="64" s="1"/>
  <c r="CB823" i="64" a="1"/>
  <c r="CB823" i="64" s="1"/>
  <c r="CB1845" i="64" a="1"/>
  <c r="CB824" i="64" a="1"/>
  <c r="CB1346" i="64" a="1"/>
  <c r="CC1920" i="64" a="1"/>
  <c r="CC1886" i="64" a="1"/>
  <c r="CB1823" i="64" a="1"/>
  <c r="CA826" i="64" a="1"/>
  <c r="CB554" i="64" a="1"/>
  <c r="CB1430" i="64" a="1"/>
  <c r="CB1866" i="64" a="1"/>
  <c r="CB431" i="64" a="1"/>
  <c r="CB344" i="64" a="1"/>
  <c r="CB1186" i="64" a="1"/>
  <c r="CB1323" i="64" a="1"/>
  <c r="CB455" i="64" a="1"/>
  <c r="CB367" i="64" a="1"/>
  <c r="BX477" i="64" a="1"/>
  <c r="CB320" i="64" a="1"/>
  <c r="BZ827" i="64" a="1"/>
  <c r="CB943" i="64" a="1"/>
  <c r="CB1431" i="64" a="1"/>
  <c r="DD86" i="861" l="1"/>
  <c r="DE91" i="861"/>
  <c r="DC72" i="863"/>
  <c r="DD28" i="861"/>
  <c r="DD29" i="861" s="1"/>
  <c r="DD69" i="863"/>
  <c r="DD23" i="863" s="1"/>
  <c r="DD34" i="861" s="1"/>
  <c r="DD67" i="863"/>
  <c r="DD71" i="863"/>
  <c r="DC26" i="863"/>
  <c r="DC33" i="861"/>
  <c r="DC37" i="861" s="1"/>
  <c r="DC39" i="861" s="1"/>
  <c r="CC194" i="64"/>
  <c r="CD208" i="64"/>
  <c r="CD209" i="64"/>
  <c r="CD191" i="64"/>
  <c r="CD192" i="64"/>
  <c r="CD210" i="64"/>
  <c r="CD211" i="64"/>
  <c r="CD193" i="64"/>
  <c r="CC212" i="64"/>
  <c r="DJ2129" i="64"/>
  <c r="DK2127" i="64"/>
  <c r="CB554" i="64"/>
  <c r="CB564" i="64" s="1"/>
  <c r="CA564" i="64"/>
  <c r="CC558" i="64" a="1"/>
  <c r="CC558" i="64" s="1"/>
  <c r="CC553" i="64" a="1"/>
  <c r="CC553" i="64" s="1"/>
  <c r="CA1750" i="64"/>
  <c r="BZ1751" i="64"/>
  <c r="CB367" i="64"/>
  <c r="CA1749" i="64"/>
  <c r="CC1733" i="64" a="1"/>
  <c r="CC1733" i="64" s="1"/>
  <c r="CC1734" i="64" a="1"/>
  <c r="CC1734" i="64" s="1"/>
  <c r="CC1735" i="64" a="1"/>
  <c r="CC1735" i="64" s="1"/>
  <c r="CC1736" i="64" a="1"/>
  <c r="CC1736" i="64" s="1"/>
  <c r="CC1738" i="64" a="1"/>
  <c r="CC1738" i="64" s="1"/>
  <c r="CC1737" i="64" a="1"/>
  <c r="CC1737" i="64" s="1"/>
  <c r="CC1732" i="64" a="1"/>
  <c r="CC1732" i="64" s="1"/>
  <c r="CC1739" i="64" a="1"/>
  <c r="CC1739" i="64" s="1"/>
  <c r="CC1740" i="64" a="1"/>
  <c r="CC1740" i="64" s="1"/>
  <c r="CB1741" i="64"/>
  <c r="CB1744" i="64" s="1" a="1"/>
  <c r="CB1744" i="64" s="1"/>
  <c r="CC343" i="64" a="1"/>
  <c r="CC343" i="64" s="1"/>
  <c r="CC366" i="64" a="1"/>
  <c r="CC366" i="64" s="1"/>
  <c r="CC365" i="64" a="1"/>
  <c r="CC365" i="64" s="1"/>
  <c r="CB344" i="64"/>
  <c r="CC1920" i="64"/>
  <c r="CC1886" i="64"/>
  <c r="CB1845" i="64"/>
  <c r="CB1823" i="64"/>
  <c r="CC2178" i="64" a="1"/>
  <c r="CC2178" i="64" s="1"/>
  <c r="CC1824" i="64" a="1"/>
  <c r="CC1824" i="64" s="1"/>
  <c r="CC1844" i="64" a="1"/>
  <c r="CC1844" i="64" s="1"/>
  <c r="BY1449" i="64"/>
  <c r="BY1451" i="64" s="1"/>
  <c r="BY1452" i="64" s="1"/>
  <c r="BZ1440" i="64"/>
  <c r="CA1438" i="64"/>
  <c r="CA1447" i="64"/>
  <c r="CA1439" i="64"/>
  <c r="CA1448" i="64"/>
  <c r="CC1444" i="64" a="1"/>
  <c r="CC1444" i="64" s="1"/>
  <c r="CC1443" i="64" a="1"/>
  <c r="CC1443" i="64" s="1"/>
  <c r="CC1435" i="64" a="1"/>
  <c r="CC1435" i="64" s="1"/>
  <c r="CC1434" i="64" a="1"/>
  <c r="CC1434" i="64" s="1"/>
  <c r="CB1431" i="64"/>
  <c r="CB1430" i="64"/>
  <c r="CC1425" i="64" a="1"/>
  <c r="CC1425" i="64" s="1"/>
  <c r="CC1426" i="64" a="1"/>
  <c r="CC1426" i="64" s="1"/>
  <c r="CB1866" i="64"/>
  <c r="CC1865" i="64" a="1"/>
  <c r="CC1865" i="64" s="1"/>
  <c r="CC429" i="64" a="1"/>
  <c r="CC429" i="64" s="1"/>
  <c r="BX477" i="64"/>
  <c r="BY476" i="64" a="1"/>
  <c r="BY476" i="64" s="1"/>
  <c r="CD1635" i="64"/>
  <c r="CD1636" i="64" s="1"/>
  <c r="AU1569" i="64"/>
  <c r="AV1565" i="64" s="1"/>
  <c r="AV1571" i="64" s="1"/>
  <c r="BZ827" i="64"/>
  <c r="CA826" i="64"/>
  <c r="CB1186" i="64"/>
  <c r="CB1346" i="64"/>
  <c r="CB943" i="64"/>
  <c r="CB1323" i="64"/>
  <c r="CB824" i="64"/>
  <c r="CB455" i="64"/>
  <c r="CB431" i="64"/>
  <c r="CB320" i="64"/>
  <c r="CA62" i="64"/>
  <c r="CC424" i="64" a="1"/>
  <c r="CC424" i="64" s="1"/>
  <c r="CC75" i="64" a="1"/>
  <c r="CC75" i="64" s="1"/>
  <c r="CC342" i="64" a="1"/>
  <c r="CC342" i="64" s="1"/>
  <c r="CC55" i="64" a="1"/>
  <c r="CC55" i="64" s="1"/>
  <c r="CC59" i="64" a="1"/>
  <c r="CC59" i="64" s="1"/>
  <c r="CC60" i="64" a="1"/>
  <c r="CC60" i="64" s="1"/>
  <c r="CB56" i="64"/>
  <c r="CC53" i="64" a="1"/>
  <c r="CC53" i="64" s="1"/>
  <c r="CC54" i="64" a="1"/>
  <c r="CC54" i="64" s="1"/>
  <c r="CC454" i="64" a="1"/>
  <c r="CC454" i="64" s="1"/>
  <c r="CC2075" i="64" a="1"/>
  <c r="CC2075" i="64" s="1"/>
  <c r="CC2152" i="64" a="1"/>
  <c r="CC2152" i="64" s="1"/>
  <c r="CC2126" i="64" a="1"/>
  <c r="CC2126" i="64" s="1"/>
  <c r="CC2101" i="64" a="1"/>
  <c r="CC2101" i="64" s="1"/>
  <c r="CC1322" i="64" a="1"/>
  <c r="CC1322" i="64" s="1"/>
  <c r="CB1575" i="64" a="1"/>
  <c r="CB1575" i="64" s="1"/>
  <c r="CC89" i="64" a="1"/>
  <c r="CC89" i="64" s="1"/>
  <c r="CC90" i="64" a="1"/>
  <c r="CC90" i="64" s="1"/>
  <c r="CC91" i="64" a="1"/>
  <c r="CC91" i="64" s="1"/>
  <c r="CC92" i="64" a="1"/>
  <c r="CC92" i="64" s="1"/>
  <c r="CB93" i="64"/>
  <c r="CC1267" i="64" a="1"/>
  <c r="CC1267" i="64" s="1"/>
  <c r="CC1268" i="64" s="1"/>
  <c r="CC319" i="64" a="1"/>
  <c r="CC319" i="64" s="1"/>
  <c r="CC2202" i="64" a="1"/>
  <c r="CC2202" i="64" s="1"/>
  <c r="CC1187" i="64" a="1"/>
  <c r="CC1187" i="64" s="1"/>
  <c r="CC1566" i="64" a="1"/>
  <c r="CC1566" i="64" s="1"/>
  <c r="CC1574" i="64" s="1"/>
  <c r="CC1353" i="64" a="1"/>
  <c r="CC1353" i="64" s="1"/>
  <c r="CC1347" i="64" a="1"/>
  <c r="CC1347" i="64" s="1"/>
  <c r="CC1345" i="64" a="1"/>
  <c r="CC1345" i="64" s="1"/>
  <c r="CC942" i="64" a="1"/>
  <c r="CC942" i="64" s="1"/>
  <c r="CC823" i="64" a="1"/>
  <c r="CC823" i="64" s="1"/>
  <c r="CC1346" i="64" a="1"/>
  <c r="CD1920" i="64" a="1"/>
  <c r="CC1823" i="64" a="1"/>
  <c r="CC367" i="64" a="1"/>
  <c r="CD1886" i="64" a="1"/>
  <c r="BY477" i="64" a="1"/>
  <c r="CB826" i="64" a="1"/>
  <c r="CC1323" i="64" a="1"/>
  <c r="CC824" i="64" a="1"/>
  <c r="CC1866" i="64" a="1"/>
  <c r="CC1186" i="64" a="1"/>
  <c r="CC455" i="64" a="1"/>
  <c r="CC1430" i="64" a="1"/>
  <c r="CC554" i="64" a="1"/>
  <c r="CC1845" i="64" a="1"/>
  <c r="CC344" i="64" a="1"/>
  <c r="CC431" i="64" a="1"/>
  <c r="CA827" i="64" a="1"/>
  <c r="CC1431" i="64" a="1"/>
  <c r="CC320" i="64" a="1"/>
  <c r="CC943" i="64" a="1"/>
  <c r="DD25" i="863" l="1"/>
  <c r="DD36" i="861" s="1"/>
  <c r="DD62" i="861"/>
  <c r="DE18" i="861"/>
  <c r="DE12" i="863" s="1"/>
  <c r="DD72" i="863"/>
  <c r="DD22" i="863"/>
  <c r="DC40" i="861"/>
  <c r="CD212" i="64"/>
  <c r="CE208" i="64"/>
  <c r="CE191" i="64"/>
  <c r="CE209" i="64"/>
  <c r="CE192" i="64"/>
  <c r="CE210" i="64"/>
  <c r="CE193" i="64"/>
  <c r="CE211" i="64"/>
  <c r="CD194" i="64"/>
  <c r="DK2129" i="64"/>
  <c r="DL2127" i="64"/>
  <c r="DL2129" i="64" s="1"/>
  <c r="CC554" i="64"/>
  <c r="CD558" i="64" a="1"/>
  <c r="CD558" i="64" s="1"/>
  <c r="CD553" i="64" a="1"/>
  <c r="CD553" i="64" s="1"/>
  <c r="CB1750" i="64"/>
  <c r="CA1751" i="64"/>
  <c r="CC367" i="64"/>
  <c r="CB1749" i="64"/>
  <c r="CC1741" i="64"/>
  <c r="CC1744" i="64" s="1" a="1"/>
  <c r="CC1744" i="64" s="1"/>
  <c r="CD1732" i="64" a="1"/>
  <c r="CD1732" i="64" s="1"/>
  <c r="CD1733" i="64" a="1"/>
  <c r="CD1733" i="64" s="1"/>
  <c r="CD1734" i="64" a="1"/>
  <c r="CD1734" i="64" s="1"/>
  <c r="CD1735" i="64" a="1"/>
  <c r="CD1735" i="64" s="1"/>
  <c r="CD1737" i="64" a="1"/>
  <c r="CD1737" i="64" s="1"/>
  <c r="CD1738" i="64" a="1"/>
  <c r="CD1738" i="64" s="1"/>
  <c r="CD1736" i="64" a="1"/>
  <c r="CD1736" i="64" s="1"/>
  <c r="CD1739" i="64" a="1"/>
  <c r="CD1739" i="64" s="1"/>
  <c r="CD1740" i="64" a="1"/>
  <c r="CD1740" i="64" s="1"/>
  <c r="CD365" i="64" a="1"/>
  <c r="CD365" i="64" s="1"/>
  <c r="CD343" i="64" a="1"/>
  <c r="CD343" i="64" s="1"/>
  <c r="CD366" i="64" a="1"/>
  <c r="CD366" i="64" s="1"/>
  <c r="CC344" i="64"/>
  <c r="CD1920" i="64"/>
  <c r="CD1886" i="64"/>
  <c r="CC1845" i="64"/>
  <c r="CC1823" i="64"/>
  <c r="CD2178" i="64" a="1"/>
  <c r="CD2178" i="64" s="1"/>
  <c r="CD1824" i="64" a="1"/>
  <c r="CD1824" i="64" s="1"/>
  <c r="CD1844" i="64" a="1"/>
  <c r="CD1844" i="64" s="1"/>
  <c r="CA1440" i="64"/>
  <c r="BZ1449" i="64"/>
  <c r="BZ1451" i="64" s="1"/>
  <c r="BZ1452" i="64" s="1"/>
  <c r="CA1449" i="64"/>
  <c r="CB1438" i="64"/>
  <c r="CB1447" i="64"/>
  <c r="CB1439" i="64"/>
  <c r="CB1448" i="64"/>
  <c r="CD1444" i="64" a="1"/>
  <c r="CD1444" i="64" s="1"/>
  <c r="CD1443" i="64" a="1"/>
  <c r="CD1443" i="64" s="1"/>
  <c r="CD1434" i="64" a="1"/>
  <c r="CD1434" i="64" s="1"/>
  <c r="CD1435" i="64" a="1"/>
  <c r="CD1435" i="64" s="1"/>
  <c r="CC1431" i="64"/>
  <c r="CC1430" i="64"/>
  <c r="CD1425" i="64" a="1"/>
  <c r="CD1425" i="64" s="1"/>
  <c r="CD1426" i="64" a="1"/>
  <c r="CD1426" i="64" s="1"/>
  <c r="CC1866" i="64"/>
  <c r="CD1865" i="64" a="1"/>
  <c r="CD1865" i="64" s="1"/>
  <c r="CD429" i="64" a="1"/>
  <c r="CD429" i="64" s="1"/>
  <c r="BY477" i="64"/>
  <c r="CE1635" i="64"/>
  <c r="CE1636" i="64" s="1"/>
  <c r="BZ476" i="64" a="1"/>
  <c r="BZ476" i="64" s="1"/>
  <c r="CA827" i="64"/>
  <c r="CB826" i="64"/>
  <c r="CC1186" i="64"/>
  <c r="CC1346" i="64"/>
  <c r="CC943" i="64"/>
  <c r="CC1323" i="64"/>
  <c r="CC824" i="64"/>
  <c r="CC320" i="64"/>
  <c r="CC455" i="64"/>
  <c r="CC431" i="64"/>
  <c r="AV1568" i="64"/>
  <c r="AV1569" i="64" s="1"/>
  <c r="CB62" i="64"/>
  <c r="CD424" i="64" a="1"/>
  <c r="CD424" i="64" s="1"/>
  <c r="CD75" i="64" a="1"/>
  <c r="CD75" i="64" s="1"/>
  <c r="CD342" i="64" a="1"/>
  <c r="CD342" i="64" s="1"/>
  <c r="CD55" i="64" a="1"/>
  <c r="CD55" i="64" s="1"/>
  <c r="CD59" i="64" a="1"/>
  <c r="CD59" i="64" s="1"/>
  <c r="CD60" i="64" a="1"/>
  <c r="CD60" i="64" s="1"/>
  <c r="CC56" i="64"/>
  <c r="CD53" i="64" a="1"/>
  <c r="CD53" i="64" s="1"/>
  <c r="CD54" i="64" a="1"/>
  <c r="CD54" i="64" s="1"/>
  <c r="CD454" i="64" a="1"/>
  <c r="CD454" i="64" s="1"/>
  <c r="CD2075" i="64" a="1"/>
  <c r="CD2075" i="64" s="1"/>
  <c r="CD2101" i="64" a="1"/>
  <c r="CD2101" i="64" s="1"/>
  <c r="CD2152" i="64" a="1"/>
  <c r="CD2152" i="64" s="1"/>
  <c r="CD2126" i="64" a="1"/>
  <c r="CD2126" i="64" s="1"/>
  <c r="CD1322" i="64" a="1"/>
  <c r="CD1322" i="64" s="1"/>
  <c r="CC1575" i="64" a="1"/>
  <c r="CC1575" i="64" s="1"/>
  <c r="CD90" i="64" a="1"/>
  <c r="CD90" i="64" s="1"/>
  <c r="CD91" i="64" a="1"/>
  <c r="CD91" i="64" s="1"/>
  <c r="CD92" i="64" a="1"/>
  <c r="CD92" i="64" s="1"/>
  <c r="CD89" i="64" a="1"/>
  <c r="CD89" i="64" s="1"/>
  <c r="CC93" i="64"/>
  <c r="CD1267" i="64" a="1"/>
  <c r="CD1267" i="64" s="1"/>
  <c r="CD1268" i="64" s="1"/>
  <c r="CD319" i="64" a="1"/>
  <c r="CD319" i="64" s="1"/>
  <c r="CD2202" i="64" a="1"/>
  <c r="CD2202" i="64" s="1"/>
  <c r="CD1187" i="64" a="1"/>
  <c r="CD1187" i="64" s="1"/>
  <c r="CD1566" i="64" a="1"/>
  <c r="CD1566" i="64" s="1"/>
  <c r="CD1574" i="64" s="1"/>
  <c r="CD1345" i="64" a="1"/>
  <c r="CD1345" i="64" s="1"/>
  <c r="CD1347" i="64" a="1"/>
  <c r="CD1347" i="64" s="1"/>
  <c r="CD1353" i="64" a="1"/>
  <c r="CD1353" i="64" s="1"/>
  <c r="CD942" i="64" a="1"/>
  <c r="CD942" i="64" s="1"/>
  <c r="CD823" i="64" a="1"/>
  <c r="CD823" i="64" s="1"/>
  <c r="CD1346" i="64" a="1"/>
  <c r="CD367" i="64" a="1"/>
  <c r="BZ477" i="64" a="1"/>
  <c r="CD1823" i="64" a="1"/>
  <c r="CD1430" i="64" a="1"/>
  <c r="CE1886" i="64" a="1"/>
  <c r="CD1186" i="64" a="1"/>
  <c r="CD1866" i="64" a="1"/>
  <c r="CD431" i="64" a="1"/>
  <c r="CD1845" i="64" a="1"/>
  <c r="CD344" i="64" a="1"/>
  <c r="CC826" i="64" a="1"/>
  <c r="CB827" i="64" a="1"/>
  <c r="CD455" i="64" a="1"/>
  <c r="CE1920" i="64" a="1"/>
  <c r="CD554" i="64" a="1"/>
  <c r="CD320" i="64" a="1"/>
  <c r="CD943" i="64" a="1"/>
  <c r="CD1431" i="64" a="1"/>
  <c r="CD824" i="64" a="1"/>
  <c r="CD1323" i="64" a="1"/>
  <c r="DF91" i="861" l="1"/>
  <c r="DE28" i="861"/>
  <c r="DE29" i="861" s="1"/>
  <c r="DD33" i="861"/>
  <c r="DD37" i="861" s="1"/>
  <c r="DD39" i="861" s="1"/>
  <c r="DD26" i="863"/>
  <c r="DE69" i="863"/>
  <c r="DE23" i="863" s="1"/>
  <c r="DE34" i="861" s="1"/>
  <c r="DE71" i="863"/>
  <c r="DE67" i="863"/>
  <c r="CE212" i="64"/>
  <c r="CE194" i="64"/>
  <c r="CF208" i="64"/>
  <c r="CF209" i="64"/>
  <c r="CF191" i="64"/>
  <c r="CF192" i="64"/>
  <c r="CF210" i="64"/>
  <c r="CF193" i="64"/>
  <c r="CF211" i="64"/>
  <c r="CD554" i="64"/>
  <c r="CD564" i="64" s="1"/>
  <c r="CC564" i="64"/>
  <c r="CE558" i="64" a="1"/>
  <c r="CE558" i="64" s="1"/>
  <c r="CE553" i="64" a="1"/>
  <c r="CE553" i="64" s="1"/>
  <c r="CB1751" i="64"/>
  <c r="CC1750" i="64"/>
  <c r="CD367" i="64"/>
  <c r="CC1749" i="64"/>
  <c r="CE1732" i="64" a="1"/>
  <c r="CE1732" i="64" s="1"/>
  <c r="CE1733" i="64" a="1"/>
  <c r="CE1733" i="64" s="1"/>
  <c r="CE1734" i="64" a="1"/>
  <c r="CE1734" i="64" s="1"/>
  <c r="CE1735" i="64" a="1"/>
  <c r="CE1735" i="64" s="1"/>
  <c r="CE1736" i="64" a="1"/>
  <c r="CE1736" i="64" s="1"/>
  <c r="CE1739" i="64" a="1"/>
  <c r="CE1739" i="64" s="1"/>
  <c r="CE1740" i="64" a="1"/>
  <c r="CE1740" i="64" s="1"/>
  <c r="CE1737" i="64" a="1"/>
  <c r="CE1737" i="64" s="1"/>
  <c r="CE1738" i="64" a="1"/>
  <c r="CE1738" i="64" s="1"/>
  <c r="CD1741" i="64"/>
  <c r="CD1744" i="64" s="1" a="1"/>
  <c r="CD1744" i="64" s="1"/>
  <c r="CE365" i="64" a="1"/>
  <c r="CE365" i="64" s="1"/>
  <c r="CE343" i="64" a="1"/>
  <c r="CE343" i="64" s="1"/>
  <c r="CE366" i="64" a="1"/>
  <c r="CE366" i="64" s="1"/>
  <c r="CD344" i="64"/>
  <c r="CE1886" i="64"/>
  <c r="CE1920" i="64"/>
  <c r="CD1845" i="64"/>
  <c r="CD1823" i="64"/>
  <c r="CE2178" i="64" a="1"/>
  <c r="CE2178" i="64" s="1"/>
  <c r="CE1824" i="64" a="1"/>
  <c r="CE1824" i="64" s="1"/>
  <c r="CE1844" i="64" a="1"/>
  <c r="CE1844" i="64" s="1"/>
  <c r="CA1451" i="64"/>
  <c r="CA1452" i="64" s="1"/>
  <c r="CB1440" i="64"/>
  <c r="CC1438" i="64"/>
  <c r="CC1447" i="64"/>
  <c r="CC1439" i="64"/>
  <c r="CC1448" i="64"/>
  <c r="CE1444" i="64" a="1"/>
  <c r="CE1444" i="64" s="1"/>
  <c r="CE1443" i="64" a="1"/>
  <c r="CE1443" i="64" s="1"/>
  <c r="CE1435" i="64" a="1"/>
  <c r="CE1435" i="64" s="1"/>
  <c r="CE1434" i="64" a="1"/>
  <c r="CE1434" i="64" s="1"/>
  <c r="CD1431" i="64"/>
  <c r="CD1430" i="64"/>
  <c r="CE1425" i="64" a="1"/>
  <c r="CE1425" i="64" s="1"/>
  <c r="CE1426" i="64" a="1"/>
  <c r="CE1426" i="64" s="1"/>
  <c r="CD1866" i="64"/>
  <c r="CE1865" i="64" a="1"/>
  <c r="CE1865" i="64" s="1"/>
  <c r="CE429" i="64" a="1"/>
  <c r="CE429" i="64" s="1"/>
  <c r="BZ477" i="64"/>
  <c r="CF1635" i="64"/>
  <c r="CF1636" i="64" s="1"/>
  <c r="CA476" i="64" a="1"/>
  <c r="CA476" i="64" s="1"/>
  <c r="CB827" i="64"/>
  <c r="CC826" i="64"/>
  <c r="CD943" i="64"/>
  <c r="CD1346" i="64"/>
  <c r="CD1186" i="64"/>
  <c r="CD1323" i="64"/>
  <c r="CD824" i="64"/>
  <c r="CD455" i="64"/>
  <c r="CD320" i="64"/>
  <c r="CD431" i="64"/>
  <c r="AW1565" i="64"/>
  <c r="AW1571" i="64" s="1"/>
  <c r="CC62" i="64"/>
  <c r="CE424" i="64" a="1"/>
  <c r="CE424" i="64" s="1"/>
  <c r="CE75" i="64" a="1"/>
  <c r="CE75" i="64" s="1"/>
  <c r="CE342" i="64" a="1"/>
  <c r="CE342" i="64" s="1"/>
  <c r="CE55" i="64" a="1"/>
  <c r="CE55" i="64" s="1"/>
  <c r="CE60" i="64" a="1"/>
  <c r="CE60" i="64" s="1"/>
  <c r="CE59" i="64" a="1"/>
  <c r="CE59" i="64" s="1"/>
  <c r="CD56" i="64"/>
  <c r="CE54" i="64" a="1"/>
  <c r="CE54" i="64" s="1"/>
  <c r="CE53" i="64" a="1"/>
  <c r="CE53" i="64" s="1"/>
  <c r="CE454" i="64" a="1"/>
  <c r="CE454" i="64" s="1"/>
  <c r="CE2075" i="64" a="1"/>
  <c r="CE2075" i="64" s="1"/>
  <c r="CE2101" i="64" a="1"/>
  <c r="CE2101" i="64" s="1"/>
  <c r="CE2152" i="64" a="1"/>
  <c r="CE2152" i="64" s="1"/>
  <c r="CE2126" i="64" a="1"/>
  <c r="CE2126" i="64" s="1"/>
  <c r="CE1322" i="64" a="1"/>
  <c r="CE1322" i="64" s="1"/>
  <c r="CD1575" i="64" a="1"/>
  <c r="CD1575" i="64" s="1"/>
  <c r="CD93" i="64"/>
  <c r="CE90" i="64" a="1"/>
  <c r="CE90" i="64" s="1"/>
  <c r="CE91" i="64" a="1"/>
  <c r="CE91" i="64" s="1"/>
  <c r="CE92" i="64" a="1"/>
  <c r="CE92" i="64" s="1"/>
  <c r="CE89" i="64" a="1"/>
  <c r="CE89" i="64" s="1"/>
  <c r="CE1267" i="64" a="1"/>
  <c r="CE1267" i="64" s="1"/>
  <c r="CE1268" i="64" s="1"/>
  <c r="CE319" i="64" a="1"/>
  <c r="CE319" i="64" s="1"/>
  <c r="CE2202" i="64" a="1"/>
  <c r="CE2202" i="64" s="1"/>
  <c r="CE1187" i="64" a="1"/>
  <c r="CE1187" i="64" s="1"/>
  <c r="CE1566" i="64" a="1"/>
  <c r="CE1566" i="64" s="1"/>
  <c r="CE1574" i="64" s="1"/>
  <c r="CE1345" i="64" a="1"/>
  <c r="CE1345" i="64" s="1"/>
  <c r="CE1353" i="64" a="1"/>
  <c r="CE1353" i="64" s="1"/>
  <c r="CE1347" i="64" a="1"/>
  <c r="CE1347" i="64" s="1"/>
  <c r="CE942" i="64" a="1"/>
  <c r="CE942" i="64" s="1"/>
  <c r="CE823" i="64" a="1"/>
  <c r="CE823" i="64" s="1"/>
  <c r="CE1431" i="64" a="1"/>
  <c r="CE431" i="64" a="1"/>
  <c r="CE1186" i="64" a="1"/>
  <c r="CE367" i="64" a="1"/>
  <c r="CD826" i="64" a="1"/>
  <c r="CE943" i="64" a="1"/>
  <c r="CE455" i="64" a="1"/>
  <c r="CE320" i="64" a="1"/>
  <c r="CF1886" i="64" a="1"/>
  <c r="CE1430" i="64" a="1"/>
  <c r="CE1845" i="64" a="1"/>
  <c r="CE1346" i="64" a="1"/>
  <c r="CE344" i="64" a="1"/>
  <c r="CE1823" i="64" a="1"/>
  <c r="CA477" i="64" a="1"/>
  <c r="CE1866" i="64" a="1"/>
  <c r="CF1920" i="64" a="1"/>
  <c r="CE554" i="64" a="1"/>
  <c r="CC827" i="64" a="1"/>
  <c r="CE824" i="64" a="1"/>
  <c r="CE1323" i="64" a="1"/>
  <c r="DE25" i="863" l="1"/>
  <c r="DE36" i="861" s="1"/>
  <c r="DE62" i="861"/>
  <c r="DE86" i="861"/>
  <c r="DF18" i="861"/>
  <c r="DF12" i="863" s="1"/>
  <c r="DD40" i="861"/>
  <c r="DE22" i="863"/>
  <c r="DE72" i="863"/>
  <c r="CF194" i="64"/>
  <c r="CG208" i="64"/>
  <c r="CG191" i="64"/>
  <c r="CG209" i="64"/>
  <c r="CG192" i="64"/>
  <c r="CG210" i="64"/>
  <c r="CG193" i="64"/>
  <c r="CG211" i="64"/>
  <c r="CF212" i="64"/>
  <c r="CE554" i="64"/>
  <c r="CF558" i="64" a="1"/>
  <c r="CF558" i="64" s="1"/>
  <c r="CF553" i="64" a="1"/>
  <c r="CF553" i="64" s="1"/>
  <c r="CD1750" i="64"/>
  <c r="CC1751" i="64"/>
  <c r="CD1749" i="64"/>
  <c r="CE367" i="64"/>
  <c r="CF1732" i="64" a="1"/>
  <c r="CF1732" i="64" s="1"/>
  <c r="CF1733" i="64" a="1"/>
  <c r="CF1733" i="64" s="1"/>
  <c r="CF1737" i="64" a="1"/>
  <c r="CF1737" i="64" s="1"/>
  <c r="CF1738" i="64" a="1"/>
  <c r="CF1738" i="64" s="1"/>
  <c r="CF1734" i="64" a="1"/>
  <c r="CF1734" i="64" s="1"/>
  <c r="CF1736" i="64" a="1"/>
  <c r="CF1736" i="64" s="1"/>
  <c r="CF1739" i="64" a="1"/>
  <c r="CF1739" i="64" s="1"/>
  <c r="CF1740" i="64" a="1"/>
  <c r="CF1740" i="64" s="1"/>
  <c r="CF1735" i="64" a="1"/>
  <c r="CF1735" i="64" s="1"/>
  <c r="CE1741" i="64"/>
  <c r="CF365" i="64" a="1"/>
  <c r="CF365" i="64" s="1"/>
  <c r="CF343" i="64" a="1"/>
  <c r="CF343" i="64" s="1"/>
  <c r="CF366" i="64" a="1"/>
  <c r="CF366" i="64" s="1"/>
  <c r="CE344" i="64"/>
  <c r="CF1886" i="64"/>
  <c r="CF1920" i="64"/>
  <c r="CE1845" i="64"/>
  <c r="CE1823" i="64"/>
  <c r="CF2178" i="64" a="1"/>
  <c r="CF2178" i="64" s="1"/>
  <c r="CF1824" i="64" a="1"/>
  <c r="CF1824" i="64" s="1"/>
  <c r="CF1844" i="64" a="1"/>
  <c r="CF1844" i="64" s="1"/>
  <c r="CB1449" i="64"/>
  <c r="CB1451" i="64" s="1"/>
  <c r="CC1440" i="64"/>
  <c r="CD1439" i="64"/>
  <c r="CD1448" i="64"/>
  <c r="CD1438" i="64"/>
  <c r="CD1447" i="64"/>
  <c r="CF1443" i="64" a="1"/>
  <c r="CF1443" i="64" s="1"/>
  <c r="CF1444" i="64" a="1"/>
  <c r="CF1444" i="64" s="1"/>
  <c r="CF1435" i="64" a="1"/>
  <c r="CF1435" i="64" s="1"/>
  <c r="CF1434" i="64" a="1"/>
  <c r="CF1434" i="64" s="1"/>
  <c r="CE1431" i="64"/>
  <c r="CE1430" i="64"/>
  <c r="CF1425" i="64" a="1"/>
  <c r="CF1425" i="64" s="1"/>
  <c r="CF1426" i="64" a="1"/>
  <c r="CF1426" i="64" s="1"/>
  <c r="CE1866" i="64"/>
  <c r="CF1865" i="64" a="1"/>
  <c r="CF1865" i="64" s="1"/>
  <c r="CF429" i="64" a="1"/>
  <c r="CF429" i="64" s="1"/>
  <c r="CA477" i="64"/>
  <c r="CB476" i="64" a="1"/>
  <c r="CB476" i="64" s="1"/>
  <c r="CG1635" i="64"/>
  <c r="CG1636" i="64" s="1"/>
  <c r="CC827" i="64"/>
  <c r="CD826" i="64"/>
  <c r="CE1346" i="64"/>
  <c r="CE1186" i="64"/>
  <c r="CE943" i="64"/>
  <c r="CE1323" i="64"/>
  <c r="CE824" i="64"/>
  <c r="CE455" i="64"/>
  <c r="CE431" i="64"/>
  <c r="CE320" i="64"/>
  <c r="AW1568" i="64"/>
  <c r="AW1569" i="64" s="1"/>
  <c r="CD62" i="64"/>
  <c r="CF424" i="64" a="1"/>
  <c r="CF424" i="64" s="1"/>
  <c r="CF75" i="64" a="1"/>
  <c r="CF75" i="64" s="1"/>
  <c r="CF342" i="64" a="1"/>
  <c r="CF342" i="64" s="1"/>
  <c r="CF55" i="64" a="1"/>
  <c r="CF55" i="64" s="1"/>
  <c r="CF60" i="64" a="1"/>
  <c r="CF60" i="64" s="1"/>
  <c r="CF59" i="64" a="1"/>
  <c r="CF59" i="64" s="1"/>
  <c r="CE56" i="64"/>
  <c r="CF53" i="64" a="1"/>
  <c r="CF53" i="64" s="1"/>
  <c r="CF54" i="64" a="1"/>
  <c r="CF54" i="64" s="1"/>
  <c r="CF454" i="64" a="1"/>
  <c r="CF454" i="64" s="1"/>
  <c r="CF2075" i="64" a="1"/>
  <c r="CF2075" i="64" s="1"/>
  <c r="CF2152" i="64" a="1"/>
  <c r="CF2152" i="64" s="1"/>
  <c r="CF2126" i="64" a="1"/>
  <c r="CF2126" i="64" s="1"/>
  <c r="CF2101" i="64" a="1"/>
  <c r="CF2101" i="64" s="1"/>
  <c r="CF1322" i="64" a="1"/>
  <c r="CF1322" i="64" s="1"/>
  <c r="CE1575" i="64" a="1"/>
  <c r="CE1575" i="64" s="1"/>
  <c r="CE93" i="64"/>
  <c r="CF89" i="64" a="1"/>
  <c r="CF89" i="64" s="1"/>
  <c r="CF90" i="64" a="1"/>
  <c r="CF90" i="64" s="1"/>
  <c r="CF91" i="64" a="1"/>
  <c r="CF91" i="64" s="1"/>
  <c r="CF92" i="64" a="1"/>
  <c r="CF92" i="64" s="1"/>
  <c r="CF1267" i="64" a="1"/>
  <c r="CF1267" i="64" s="1"/>
  <c r="CF1268" i="64" s="1"/>
  <c r="CF319" i="64" a="1"/>
  <c r="CF319" i="64" s="1"/>
  <c r="CF2202" i="64" a="1"/>
  <c r="CF2202" i="64" s="1"/>
  <c r="CF1187" i="64" a="1"/>
  <c r="CF1187" i="64" s="1"/>
  <c r="CF1566" i="64" a="1"/>
  <c r="CF1566" i="64" s="1"/>
  <c r="CF1574" i="64" s="1"/>
  <c r="CF1353" i="64" a="1"/>
  <c r="CF1353" i="64" s="1"/>
  <c r="CF1347" i="64" a="1"/>
  <c r="CF1347" i="64" s="1"/>
  <c r="CF1345" i="64" a="1"/>
  <c r="CF1345" i="64" s="1"/>
  <c r="CF942" i="64" a="1"/>
  <c r="CF942" i="64" s="1"/>
  <c r="CF823" i="64" a="1"/>
  <c r="CF823" i="64" s="1"/>
  <c r="CF1346" i="64" a="1"/>
  <c r="CF1186" i="64" a="1"/>
  <c r="CG1886" i="64" a="1"/>
  <c r="CF554" i="64" a="1"/>
  <c r="CB477" i="64" a="1"/>
  <c r="CG1920" i="64" a="1"/>
  <c r="CF1823" i="64" a="1"/>
  <c r="CF1866" i="64" a="1"/>
  <c r="CF455" i="64" a="1"/>
  <c r="CF367" i="64" a="1"/>
  <c r="CF1845" i="64" a="1"/>
  <c r="CD827" i="64" a="1"/>
  <c r="CF943" i="64" a="1"/>
  <c r="CF1431" i="64" a="1"/>
  <c r="CE826" i="64" a="1"/>
  <c r="CF344" i="64" a="1"/>
  <c r="CF1430" i="64" a="1"/>
  <c r="CF431" i="64" a="1"/>
  <c r="CF824" i="64" a="1"/>
  <c r="CF320" i="64" a="1"/>
  <c r="CF1323" i="64" a="1"/>
  <c r="DF86" i="861" l="1"/>
  <c r="DG91" i="861"/>
  <c r="DF28" i="861"/>
  <c r="DF29" i="861" s="1"/>
  <c r="DF69" i="863"/>
  <c r="DF23" i="863" s="1"/>
  <c r="DF34" i="861" s="1"/>
  <c r="DF71" i="863"/>
  <c r="DF67" i="863"/>
  <c r="DE33" i="861"/>
  <c r="DE37" i="861" s="1"/>
  <c r="DE39" i="861" s="1"/>
  <c r="DE26" i="863"/>
  <c r="CG194" i="64"/>
  <c r="CG212" i="64"/>
  <c r="CH208" i="64"/>
  <c r="CH209" i="64"/>
  <c r="CH191" i="64"/>
  <c r="CH192" i="64"/>
  <c r="CH210" i="64"/>
  <c r="CH211" i="64"/>
  <c r="CH193" i="64"/>
  <c r="CF554" i="64"/>
  <c r="CF564" i="64" s="1"/>
  <c r="CE564" i="64"/>
  <c r="CD1751" i="64"/>
  <c r="CG558" i="64" a="1"/>
  <c r="CG558" i="64" s="1"/>
  <c r="CG553" i="64" a="1"/>
  <c r="CG553" i="64" s="1"/>
  <c r="CE1749" i="64"/>
  <c r="CF367" i="64"/>
  <c r="CE1744" i="64" a="1"/>
  <c r="CE1744" i="64" s="1"/>
  <c r="CE1750" i="64" s="1"/>
  <c r="CG1732" i="64" a="1"/>
  <c r="CG1732" i="64" s="1"/>
  <c r="CG1733" i="64" a="1"/>
  <c r="CG1733" i="64" s="1"/>
  <c r="CG1734" i="64" a="1"/>
  <c r="CG1734" i="64" s="1"/>
  <c r="CG1735" i="64" a="1"/>
  <c r="CG1735" i="64" s="1"/>
  <c r="CG1736" i="64" a="1"/>
  <c r="CG1736" i="64" s="1"/>
  <c r="CG1739" i="64" a="1"/>
  <c r="CG1739" i="64" s="1"/>
  <c r="CG1740" i="64" a="1"/>
  <c r="CG1740" i="64" s="1"/>
  <c r="CG1737" i="64" a="1"/>
  <c r="CG1737" i="64" s="1"/>
  <c r="CG1738" i="64" a="1"/>
  <c r="CG1738" i="64" s="1"/>
  <c r="CF1741" i="64"/>
  <c r="CF1744" i="64" s="1" a="1"/>
  <c r="CF1744" i="64" s="1"/>
  <c r="CG366" i="64" a="1"/>
  <c r="CG366" i="64" s="1"/>
  <c r="CG365" i="64" a="1"/>
  <c r="CG365" i="64" s="1"/>
  <c r="CG343" i="64" a="1"/>
  <c r="CG343" i="64" s="1"/>
  <c r="CF344" i="64"/>
  <c r="CG1920" i="64"/>
  <c r="CG1886" i="64"/>
  <c r="CF1845" i="64"/>
  <c r="CF1823" i="64"/>
  <c r="CG2178" i="64" a="1"/>
  <c r="CG2178" i="64" s="1"/>
  <c r="CG1824" i="64" a="1"/>
  <c r="CG1824" i="64" s="1"/>
  <c r="CG1844" i="64" a="1"/>
  <c r="CG1844" i="64" s="1"/>
  <c r="CD1440" i="64"/>
  <c r="CB1452" i="64"/>
  <c r="CD1449" i="64"/>
  <c r="CC1449" i="64"/>
  <c r="CC1451" i="64" s="1"/>
  <c r="CE1438" i="64"/>
  <c r="CE1447" i="64"/>
  <c r="CE1439" i="64"/>
  <c r="CE1448" i="64"/>
  <c r="CG1444" i="64" a="1"/>
  <c r="CG1444" i="64" s="1"/>
  <c r="CG1443" i="64" a="1"/>
  <c r="CG1443" i="64" s="1"/>
  <c r="CG1434" i="64" a="1"/>
  <c r="CG1434" i="64" s="1"/>
  <c r="CG1435" i="64" a="1"/>
  <c r="CG1435" i="64" s="1"/>
  <c r="CF1431" i="64"/>
  <c r="CF1430" i="64"/>
  <c r="CG1425" i="64" a="1"/>
  <c r="CG1425" i="64" s="1"/>
  <c r="CG1426" i="64" a="1"/>
  <c r="CG1426" i="64" s="1"/>
  <c r="CF1866" i="64"/>
  <c r="CG1865" i="64" a="1"/>
  <c r="CG1865" i="64" s="1"/>
  <c r="CG429" i="64" a="1"/>
  <c r="CG429" i="64" s="1"/>
  <c r="CB477" i="64"/>
  <c r="CH1635" i="64"/>
  <c r="CH1636" i="64" s="1"/>
  <c r="CC476" i="64" a="1"/>
  <c r="CC476" i="64" s="1"/>
  <c r="CD827" i="64"/>
  <c r="CE826" i="64"/>
  <c r="CF943" i="64"/>
  <c r="CF1186" i="64"/>
  <c r="CF1346" i="64"/>
  <c r="CF1323" i="64"/>
  <c r="CF824" i="64"/>
  <c r="CF431" i="64"/>
  <c r="CF320" i="64"/>
  <c r="CF455" i="64"/>
  <c r="AX1565" i="64"/>
  <c r="AX1571" i="64" s="1"/>
  <c r="CE62" i="64"/>
  <c r="CG424" i="64" a="1"/>
  <c r="CG424" i="64" s="1"/>
  <c r="CG75" i="64" a="1"/>
  <c r="CG75" i="64" s="1"/>
  <c r="CG342" i="64" a="1"/>
  <c r="CG342" i="64" s="1"/>
  <c r="CG55" i="64" a="1"/>
  <c r="CG55" i="64" s="1"/>
  <c r="CG60" i="64" a="1"/>
  <c r="CG60" i="64" s="1"/>
  <c r="CG59" i="64" a="1"/>
  <c r="CG59" i="64" s="1"/>
  <c r="CF56" i="64"/>
  <c r="CG53" i="64" a="1"/>
  <c r="CG53" i="64" s="1"/>
  <c r="CG54" i="64" a="1"/>
  <c r="CG54" i="64" s="1"/>
  <c r="CG454" i="64" a="1"/>
  <c r="CG454" i="64" s="1"/>
  <c r="CG2075" i="64" a="1"/>
  <c r="CG2075" i="64" s="1"/>
  <c r="CG2152" i="64" a="1"/>
  <c r="CG2152" i="64" s="1"/>
  <c r="CG2126" i="64" a="1"/>
  <c r="CG2126" i="64" s="1"/>
  <c r="CG2101" i="64" a="1"/>
  <c r="CG2101" i="64" s="1"/>
  <c r="CG1322" i="64" a="1"/>
  <c r="CG1322" i="64" s="1"/>
  <c r="CF1575" i="64" a="1"/>
  <c r="CF1575" i="64" s="1"/>
  <c r="CF93" i="64"/>
  <c r="CG89" i="64" a="1"/>
  <c r="CG89" i="64" s="1"/>
  <c r="CG92" i="64" a="1"/>
  <c r="CG92" i="64" s="1"/>
  <c r="CG90" i="64" a="1"/>
  <c r="CG90" i="64" s="1"/>
  <c r="CG91" i="64" a="1"/>
  <c r="CG91" i="64" s="1"/>
  <c r="CG1267" i="64" a="1"/>
  <c r="CG1267" i="64" s="1"/>
  <c r="CG1268" i="64" s="1"/>
  <c r="CG319" i="64" a="1"/>
  <c r="CG319" i="64" s="1"/>
  <c r="CG2202" i="64" a="1"/>
  <c r="CG2202" i="64" s="1"/>
  <c r="CG1187" i="64" a="1"/>
  <c r="CG1187" i="64" s="1"/>
  <c r="CG1566" i="64" a="1"/>
  <c r="CG1566" i="64" s="1"/>
  <c r="CG1574" i="64" s="1"/>
  <c r="CG1353" i="64" a="1"/>
  <c r="CG1353" i="64" s="1"/>
  <c r="CG1347" i="64" a="1"/>
  <c r="CG1347" i="64" s="1"/>
  <c r="CG1345" i="64" a="1"/>
  <c r="CG1345" i="64" s="1"/>
  <c r="CG942" i="64" a="1"/>
  <c r="CG942" i="64" s="1"/>
  <c r="CG823" i="64" a="1"/>
  <c r="CG823" i="64" s="1"/>
  <c r="CG554" i="64" a="1"/>
  <c r="CG1823" i="64" a="1"/>
  <c r="CG1430" i="64" a="1"/>
  <c r="CG1845" i="64" a="1"/>
  <c r="CG367" i="64" a="1"/>
  <c r="CG431" i="64" a="1"/>
  <c r="CG455" i="64" a="1"/>
  <c r="CG344" i="64" a="1"/>
  <c r="CF826" i="64" a="1"/>
  <c r="CH1886" i="64" a="1"/>
  <c r="CE827" i="64" a="1"/>
  <c r="CH1920" i="64" a="1"/>
  <c r="CG1346" i="64" a="1"/>
  <c r="CG1866" i="64" a="1"/>
  <c r="CG320" i="64" a="1"/>
  <c r="CC477" i="64" a="1"/>
  <c r="CG1186" i="64" a="1"/>
  <c r="CG1323" i="64" a="1"/>
  <c r="CG943" i="64" a="1"/>
  <c r="CG824" i="64" a="1"/>
  <c r="CG1431" i="64" a="1"/>
  <c r="DF25" i="863" l="1"/>
  <c r="DF36" i="861" s="1"/>
  <c r="DF62" i="861"/>
  <c r="DG18" i="861"/>
  <c r="DG12" i="863" s="1"/>
  <c r="DE40" i="861"/>
  <c r="DF22" i="863"/>
  <c r="DF72" i="863"/>
  <c r="CI208" i="64"/>
  <c r="CI191" i="64"/>
  <c r="CI209" i="64"/>
  <c r="CI210" i="64"/>
  <c r="CI192" i="64"/>
  <c r="CI193" i="64"/>
  <c r="CI211" i="64"/>
  <c r="CH212" i="64"/>
  <c r="CH194" i="64"/>
  <c r="CG554" i="64"/>
  <c r="CG564" i="64" s="1"/>
  <c r="CH558" i="64" a="1"/>
  <c r="CH558" i="64" s="1"/>
  <c r="CH553" i="64" a="1"/>
  <c r="CH553" i="64" s="1"/>
  <c r="CE1751" i="64"/>
  <c r="CF1750" i="64"/>
  <c r="CG367" i="64"/>
  <c r="CH1732" i="64" a="1"/>
  <c r="CH1732" i="64" s="1"/>
  <c r="CH1733" i="64" a="1"/>
  <c r="CH1733" i="64" s="1"/>
  <c r="CH1734" i="64" a="1"/>
  <c r="CH1734" i="64" s="1"/>
  <c r="CH1735" i="64" a="1"/>
  <c r="CH1735" i="64" s="1"/>
  <c r="CH1736" i="64" a="1"/>
  <c r="CH1736" i="64" s="1"/>
  <c r="CH1739" i="64" a="1"/>
  <c r="CH1739" i="64" s="1"/>
  <c r="CH1740" i="64" a="1"/>
  <c r="CH1740" i="64" s="1"/>
  <c r="CH1737" i="64" a="1"/>
  <c r="CH1737" i="64" s="1"/>
  <c r="CH1738" i="64" a="1"/>
  <c r="CH1738" i="64" s="1"/>
  <c r="CF1749" i="64"/>
  <c r="CG1741" i="64"/>
  <c r="CG1744" i="64" s="1" a="1"/>
  <c r="CG1744" i="64" s="1"/>
  <c r="CH366" i="64" a="1"/>
  <c r="CH366" i="64" s="1"/>
  <c r="CH343" i="64" a="1"/>
  <c r="CH343" i="64" s="1"/>
  <c r="CH365" i="64" a="1"/>
  <c r="CH365" i="64" s="1"/>
  <c r="CG344" i="64"/>
  <c r="CH1920" i="64"/>
  <c r="CH1886" i="64"/>
  <c r="CG1845" i="64"/>
  <c r="CG1823" i="64"/>
  <c r="CH2178" i="64" a="1"/>
  <c r="CH2178" i="64" s="1"/>
  <c r="CH1824" i="64" a="1"/>
  <c r="CH1824" i="64" s="1"/>
  <c r="CH1844" i="64" a="1"/>
  <c r="CH1844" i="64" s="1"/>
  <c r="CD1451" i="64"/>
  <c r="CD1452" i="64" s="1"/>
  <c r="CC1452" i="64"/>
  <c r="CE1440" i="64"/>
  <c r="CF1438" i="64"/>
  <c r="CF1447" i="64"/>
  <c r="CF1439" i="64"/>
  <c r="CF1448" i="64"/>
  <c r="CH1444" i="64" a="1"/>
  <c r="CH1444" i="64" s="1"/>
  <c r="CH1443" i="64" a="1"/>
  <c r="CH1443" i="64" s="1"/>
  <c r="CH1434" i="64" a="1"/>
  <c r="CH1434" i="64" s="1"/>
  <c r="CH1435" i="64" a="1"/>
  <c r="CH1435" i="64" s="1"/>
  <c r="CG1431" i="64"/>
  <c r="CG1430" i="64"/>
  <c r="CH1425" i="64" a="1"/>
  <c r="CH1425" i="64" s="1"/>
  <c r="CH1426" i="64" a="1"/>
  <c r="CH1426" i="64" s="1"/>
  <c r="CG1866" i="64"/>
  <c r="CH1865" i="64" a="1"/>
  <c r="CH1865" i="64" s="1"/>
  <c r="CH429" i="64" a="1"/>
  <c r="CH429" i="64" s="1"/>
  <c r="CC477" i="64"/>
  <c r="CD476" i="64" a="1"/>
  <c r="CD476" i="64" s="1"/>
  <c r="CI1635" i="64"/>
  <c r="CI1636" i="64" s="1"/>
  <c r="CE827" i="64"/>
  <c r="CF826" i="64"/>
  <c r="CG943" i="64"/>
  <c r="CG1186" i="64"/>
  <c r="CG1346" i="64"/>
  <c r="CG1323" i="64"/>
  <c r="CG824" i="64"/>
  <c r="CG455" i="64"/>
  <c r="CG320" i="64"/>
  <c r="CG431" i="64"/>
  <c r="AX1568" i="64"/>
  <c r="AX1569" i="64" s="1"/>
  <c r="CF62" i="64"/>
  <c r="CH424" i="64" a="1"/>
  <c r="CH424" i="64" s="1"/>
  <c r="CH75" i="64" a="1"/>
  <c r="CH75" i="64" s="1"/>
  <c r="CH342" i="64" a="1"/>
  <c r="CH342" i="64" s="1"/>
  <c r="CH55" i="64" a="1"/>
  <c r="CH55" i="64" s="1"/>
  <c r="CH60" i="64" a="1"/>
  <c r="CH60" i="64" s="1"/>
  <c r="CH59" i="64" a="1"/>
  <c r="CH59" i="64" s="1"/>
  <c r="CG56" i="64"/>
  <c r="CH53" i="64" a="1"/>
  <c r="CH53" i="64" s="1"/>
  <c r="CH54" i="64" a="1"/>
  <c r="CH54" i="64" s="1"/>
  <c r="CH454" i="64" a="1"/>
  <c r="CH454" i="64" s="1"/>
  <c r="CH2075" i="64" a="1"/>
  <c r="CH2075" i="64" s="1"/>
  <c r="CH2152" i="64" a="1"/>
  <c r="CH2152" i="64" s="1"/>
  <c r="CH2126" i="64" a="1"/>
  <c r="CH2126" i="64" s="1"/>
  <c r="CH2101" i="64" a="1"/>
  <c r="CH2101" i="64" s="1"/>
  <c r="CH1322" i="64" a="1"/>
  <c r="CH1322" i="64" s="1"/>
  <c r="CG1575" i="64" a="1"/>
  <c r="CG1575" i="64" s="1"/>
  <c r="CH92" i="64" a="1"/>
  <c r="CH92" i="64" s="1"/>
  <c r="CH91" i="64" a="1"/>
  <c r="CH91" i="64" s="1"/>
  <c r="CH89" i="64" a="1"/>
  <c r="CH89" i="64" s="1"/>
  <c r="CH90" i="64" a="1"/>
  <c r="CH90" i="64" s="1"/>
  <c r="CG93" i="64"/>
  <c r="CH1267" i="64" a="1"/>
  <c r="CH1267" i="64" s="1"/>
  <c r="CH1268" i="64" s="1"/>
  <c r="CH319" i="64" a="1"/>
  <c r="CH319" i="64" s="1"/>
  <c r="CH2202" i="64" a="1"/>
  <c r="CH2202" i="64" s="1"/>
  <c r="CH1187" i="64" a="1"/>
  <c r="CH1187" i="64" s="1"/>
  <c r="CH1566" i="64" a="1"/>
  <c r="CH1566" i="64" s="1"/>
  <c r="CH1574" i="64" s="1"/>
  <c r="CH1353" i="64" a="1"/>
  <c r="CH1353" i="64" s="1"/>
  <c r="CH1347" i="64" a="1"/>
  <c r="CH1347" i="64" s="1"/>
  <c r="CH1345" i="64" a="1"/>
  <c r="CH1345" i="64" s="1"/>
  <c r="CH942" i="64" a="1"/>
  <c r="CH942" i="64" s="1"/>
  <c r="CH823" i="64" a="1"/>
  <c r="CH823" i="64" s="1"/>
  <c r="CD477" i="64" a="1"/>
  <c r="CH1823" i="64" a="1"/>
  <c r="CF827" i="64" a="1"/>
  <c r="CH431" i="64" a="1"/>
  <c r="CH344" i="64" a="1"/>
  <c r="CH554" i="64" a="1"/>
  <c r="CG826" i="64" a="1"/>
  <c r="CH1346" i="64" a="1"/>
  <c r="CI1920" i="64" a="1"/>
  <c r="CH320" i="64" a="1"/>
  <c r="CI1886" i="64" a="1"/>
  <c r="CH1430" i="64" a="1"/>
  <c r="CH455" i="64" a="1"/>
  <c r="CH1845" i="64" a="1"/>
  <c r="CH367" i="64" a="1"/>
  <c r="CH1431" i="64" a="1"/>
  <c r="CH1866" i="64" a="1"/>
  <c r="CH943" i="64" a="1"/>
  <c r="CH1186" i="64" a="1"/>
  <c r="CH824" i="64" a="1"/>
  <c r="CH1323" i="64" a="1"/>
  <c r="DG86" i="861" l="1"/>
  <c r="DG28" i="861"/>
  <c r="DG29" i="861" s="1"/>
  <c r="DF33" i="861"/>
  <c r="DF37" i="861" s="1"/>
  <c r="DF39" i="861" s="1"/>
  <c r="DF26" i="863"/>
  <c r="DG69" i="863"/>
  <c r="DG23" i="863" s="1"/>
  <c r="DG34" i="861" s="1"/>
  <c r="DG71" i="863"/>
  <c r="DG67" i="863"/>
  <c r="DH91" i="861"/>
  <c r="CI194" i="64"/>
  <c r="CI212" i="64"/>
  <c r="CJ208" i="64"/>
  <c r="CJ209" i="64"/>
  <c r="CJ191" i="64"/>
  <c r="CJ192" i="64"/>
  <c r="CJ210" i="64"/>
  <c r="CJ193" i="64"/>
  <c r="CJ211" i="64"/>
  <c r="CH554" i="64"/>
  <c r="CI558" i="64" a="1"/>
  <c r="CI558" i="64" s="1"/>
  <c r="CI553" i="64" a="1"/>
  <c r="CI553" i="64" s="1"/>
  <c r="CG1750" i="64"/>
  <c r="CF1751" i="64"/>
  <c r="CH367" i="64"/>
  <c r="CG1749" i="64"/>
  <c r="CI1732" i="64" a="1"/>
  <c r="CI1732" i="64" s="1"/>
  <c r="CI1733" i="64" a="1"/>
  <c r="CI1733" i="64" s="1"/>
  <c r="CI1734" i="64" a="1"/>
  <c r="CI1734" i="64" s="1"/>
  <c r="CI1736" i="64" a="1"/>
  <c r="CI1736" i="64" s="1"/>
  <c r="CI1739" i="64" a="1"/>
  <c r="CI1739" i="64" s="1"/>
  <c r="CI1740" i="64" a="1"/>
  <c r="CI1740" i="64" s="1"/>
  <c r="CI1735" i="64" a="1"/>
  <c r="CI1735" i="64" s="1"/>
  <c r="CI1737" i="64" a="1"/>
  <c r="CI1737" i="64" s="1"/>
  <c r="CI1738" i="64" a="1"/>
  <c r="CI1738" i="64" s="1"/>
  <c r="CH1741" i="64"/>
  <c r="CH1744" i="64" s="1" a="1"/>
  <c r="CH1744" i="64" s="1"/>
  <c r="CI343" i="64" a="1"/>
  <c r="CI343" i="64" s="1"/>
  <c r="CI366" i="64" a="1"/>
  <c r="CI366" i="64" s="1"/>
  <c r="CI365" i="64" a="1"/>
  <c r="CI365" i="64" s="1"/>
  <c r="CH344" i="64"/>
  <c r="CI1920" i="64"/>
  <c r="CI1886" i="64"/>
  <c r="CH1845" i="64"/>
  <c r="CH1823" i="64"/>
  <c r="CI2178" i="64" a="1"/>
  <c r="CI2178" i="64" s="1"/>
  <c r="CI1824" i="64" a="1"/>
  <c r="CI1824" i="64" s="1"/>
  <c r="CI1844" i="64" a="1"/>
  <c r="CI1844" i="64" s="1"/>
  <c r="CE1449" i="64"/>
  <c r="CE1451" i="64" s="1"/>
  <c r="CF1440" i="64"/>
  <c r="CG1438" i="64"/>
  <c r="CG1447" i="64"/>
  <c r="CG1439" i="64"/>
  <c r="CG1448" i="64"/>
  <c r="CI1444" i="64" a="1"/>
  <c r="CI1444" i="64" s="1"/>
  <c r="CI1443" i="64" a="1"/>
  <c r="CI1443" i="64" s="1"/>
  <c r="CI1435" i="64" a="1"/>
  <c r="CI1435" i="64" s="1"/>
  <c r="CI1434" i="64" a="1"/>
  <c r="CI1434" i="64" s="1"/>
  <c r="CH1431" i="64"/>
  <c r="CH1430" i="64"/>
  <c r="CI1425" i="64" a="1"/>
  <c r="CI1425" i="64" s="1"/>
  <c r="CI1426" i="64" a="1"/>
  <c r="CI1426" i="64" s="1"/>
  <c r="CH1866" i="64"/>
  <c r="CI1865" i="64" a="1"/>
  <c r="CI1865" i="64" s="1"/>
  <c r="CD477" i="64"/>
  <c r="CI429" i="64" a="1"/>
  <c r="CI429" i="64" s="1"/>
  <c r="CJ1635" i="64"/>
  <c r="CJ1636" i="64" s="1"/>
  <c r="CE476" i="64" a="1"/>
  <c r="CE476" i="64" s="1"/>
  <c r="CF827" i="64"/>
  <c r="CG826" i="64"/>
  <c r="CH1186" i="64"/>
  <c r="CH943" i="64"/>
  <c r="CH1346" i="64"/>
  <c r="CH1323" i="64"/>
  <c r="CH824" i="64"/>
  <c r="CH320" i="64"/>
  <c r="CH455" i="64"/>
  <c r="CH431" i="64"/>
  <c r="AY1565" i="64"/>
  <c r="AY1571" i="64" s="1"/>
  <c r="CG62" i="64"/>
  <c r="CI424" i="64" a="1"/>
  <c r="CI424" i="64" s="1"/>
  <c r="CI75" i="64" a="1"/>
  <c r="CI75" i="64" s="1"/>
  <c r="CI342" i="64" a="1"/>
  <c r="CI342" i="64" s="1"/>
  <c r="CI55" i="64" a="1"/>
  <c r="CI55" i="64" s="1"/>
  <c r="CI60" i="64" a="1"/>
  <c r="CI60" i="64" s="1"/>
  <c r="CI59" i="64" a="1"/>
  <c r="CI59" i="64" s="1"/>
  <c r="CH56" i="64"/>
  <c r="CI53" i="64" a="1"/>
  <c r="CI53" i="64" s="1"/>
  <c r="CI54" i="64" a="1"/>
  <c r="CI54" i="64" s="1"/>
  <c r="CI454" i="64" a="1"/>
  <c r="CI454" i="64" s="1"/>
  <c r="CI2075" i="64" a="1"/>
  <c r="CI2075" i="64" s="1"/>
  <c r="CI2152" i="64" a="1"/>
  <c r="CI2152" i="64" s="1"/>
  <c r="CI2126" i="64" a="1"/>
  <c r="CI2126" i="64" s="1"/>
  <c r="CI2101" i="64" a="1"/>
  <c r="CI2101" i="64" s="1"/>
  <c r="CI1322" i="64" a="1"/>
  <c r="CI1322" i="64" s="1"/>
  <c r="CH1575" i="64" a="1"/>
  <c r="CH1575" i="64" s="1"/>
  <c r="CI90" i="64" a="1"/>
  <c r="CI90" i="64" s="1"/>
  <c r="CI91" i="64" a="1"/>
  <c r="CI91" i="64" s="1"/>
  <c r="CI89" i="64" a="1"/>
  <c r="CI89" i="64" s="1"/>
  <c r="CI92" i="64" a="1"/>
  <c r="CI92" i="64" s="1"/>
  <c r="CH93" i="64"/>
  <c r="CI1267" i="64" a="1"/>
  <c r="CI1267" i="64" s="1"/>
  <c r="CI1268" i="64" s="1"/>
  <c r="CI319" i="64" a="1"/>
  <c r="CI319" i="64" s="1"/>
  <c r="CI2202" i="64" a="1"/>
  <c r="CI2202" i="64" s="1"/>
  <c r="CI1187" i="64" a="1"/>
  <c r="CI1187" i="64" s="1"/>
  <c r="CI1566" i="64" a="1"/>
  <c r="CI1566" i="64" s="1"/>
  <c r="CI1574" i="64" s="1"/>
  <c r="CI1353" i="64" a="1"/>
  <c r="CI1353" i="64" s="1"/>
  <c r="CI1347" i="64" a="1"/>
  <c r="CI1347" i="64" s="1"/>
  <c r="CI1345" i="64" a="1"/>
  <c r="CI1345" i="64" s="1"/>
  <c r="CI942" i="64" a="1"/>
  <c r="CI942" i="64" s="1"/>
  <c r="CI823" i="64" a="1"/>
  <c r="CI823" i="64" s="1"/>
  <c r="CI1346" i="64" a="1"/>
  <c r="CI320" i="64" a="1"/>
  <c r="CG827" i="64" a="1"/>
  <c r="CI943" i="64" a="1"/>
  <c r="CI1866" i="64" a="1"/>
  <c r="CJ1920" i="64" a="1"/>
  <c r="CJ1886" i="64" a="1"/>
  <c r="CI367" i="64" a="1"/>
  <c r="CI344" i="64" a="1"/>
  <c r="CI1823" i="64" a="1"/>
  <c r="CI1430" i="64" a="1"/>
  <c r="CI1186" i="64" a="1"/>
  <c r="CH826" i="64" a="1"/>
  <c r="CI554" i="64" a="1"/>
  <c r="CI455" i="64" a="1"/>
  <c r="CI1431" i="64" a="1"/>
  <c r="CI1845" i="64" a="1"/>
  <c r="CI431" i="64" a="1"/>
  <c r="CE477" i="64" a="1"/>
  <c r="CI824" i="64" a="1"/>
  <c r="CI1323" i="64" a="1"/>
  <c r="DG25" i="863" l="1"/>
  <c r="DG36" i="861" s="1"/>
  <c r="DG62" i="861"/>
  <c r="DH18" i="861"/>
  <c r="DH12" i="863" s="1"/>
  <c r="DF40" i="861"/>
  <c r="DG22" i="863"/>
  <c r="DG72" i="863"/>
  <c r="CJ194" i="64"/>
  <c r="CK208" i="64"/>
  <c r="CK191" i="64"/>
  <c r="CK209" i="64"/>
  <c r="CK192" i="64"/>
  <c r="CK210" i="64"/>
  <c r="CK193" i="64"/>
  <c r="CK211" i="64"/>
  <c r="CJ212" i="64"/>
  <c r="CI554" i="64"/>
  <c r="CI564" i="64" s="1"/>
  <c r="CH564" i="64"/>
  <c r="CJ558" i="64" a="1"/>
  <c r="CJ558" i="64" s="1"/>
  <c r="CJ553" i="64" a="1"/>
  <c r="CJ553" i="64" s="1"/>
  <c r="CH1750" i="64"/>
  <c r="CG1751" i="64"/>
  <c r="CI367" i="64"/>
  <c r="CH1749" i="64"/>
  <c r="CI1741" i="64"/>
  <c r="CI1744" i="64" s="1" a="1"/>
  <c r="CI1744" i="64" s="1"/>
  <c r="CJ1737" i="64" a="1"/>
  <c r="CJ1737" i="64" s="1"/>
  <c r="CJ1738" i="64" a="1"/>
  <c r="CJ1738" i="64" s="1"/>
  <c r="CJ1732" i="64" a="1"/>
  <c r="CJ1732" i="64" s="1"/>
  <c r="CJ1733" i="64" a="1"/>
  <c r="CJ1733" i="64" s="1"/>
  <c r="CJ1734" i="64" a="1"/>
  <c r="CJ1734" i="64" s="1"/>
  <c r="CJ1736" i="64" a="1"/>
  <c r="CJ1736" i="64" s="1"/>
  <c r="CJ1739" i="64" a="1"/>
  <c r="CJ1739" i="64" s="1"/>
  <c r="CJ1740" i="64" a="1"/>
  <c r="CJ1740" i="64" s="1"/>
  <c r="CJ1735" i="64" a="1"/>
  <c r="CJ1735" i="64" s="1"/>
  <c r="CJ343" i="64" a="1"/>
  <c r="CJ343" i="64" s="1"/>
  <c r="CJ366" i="64" a="1"/>
  <c r="CJ366" i="64" s="1"/>
  <c r="CJ365" i="64" a="1"/>
  <c r="CJ365" i="64" s="1"/>
  <c r="CI344" i="64"/>
  <c r="CJ1920" i="64"/>
  <c r="CJ1886" i="64"/>
  <c r="CI1845" i="64"/>
  <c r="CI1823" i="64"/>
  <c r="CJ2178" i="64" a="1"/>
  <c r="CJ2178" i="64" s="1"/>
  <c r="CJ1824" i="64" a="1"/>
  <c r="CJ1824" i="64" s="1"/>
  <c r="CJ1844" i="64" a="1"/>
  <c r="CJ1844" i="64" s="1"/>
  <c r="CE1452" i="64"/>
  <c r="CF1449" i="64"/>
  <c r="CF1451" i="64" s="1"/>
  <c r="CF1452" i="64" s="1"/>
  <c r="CG1440" i="64"/>
  <c r="CH1438" i="64"/>
  <c r="CH1447" i="64"/>
  <c r="CH1439" i="64"/>
  <c r="CH1448" i="64"/>
  <c r="CJ1443" i="64" a="1"/>
  <c r="CJ1443" i="64" s="1"/>
  <c r="CJ1444" i="64" a="1"/>
  <c r="CJ1444" i="64" s="1"/>
  <c r="CJ1435" i="64" a="1"/>
  <c r="CJ1435" i="64" s="1"/>
  <c r="CJ1434" i="64" a="1"/>
  <c r="CJ1434" i="64" s="1"/>
  <c r="CI1431" i="64"/>
  <c r="CI1430" i="64"/>
  <c r="CJ1425" i="64" a="1"/>
  <c r="CJ1425" i="64" s="1"/>
  <c r="CJ1426" i="64" a="1"/>
  <c r="CJ1426" i="64" s="1"/>
  <c r="CI1866" i="64"/>
  <c r="CJ1865" i="64" a="1"/>
  <c r="CJ1865" i="64" s="1"/>
  <c r="CJ429" i="64" a="1"/>
  <c r="CJ429" i="64" s="1"/>
  <c r="CE477" i="64"/>
  <c r="CK1635" i="64"/>
  <c r="CK1636" i="64" s="1"/>
  <c r="CF476" i="64" a="1"/>
  <c r="CF476" i="64" s="1"/>
  <c r="CG827" i="64"/>
  <c r="CH826" i="64"/>
  <c r="CI943" i="64"/>
  <c r="CI1346" i="64"/>
  <c r="CI1186" i="64"/>
  <c r="CI1323" i="64"/>
  <c r="CI824" i="64"/>
  <c r="CI455" i="64"/>
  <c r="CI320" i="64"/>
  <c r="CI431" i="64"/>
  <c r="AY1568" i="64"/>
  <c r="AY1569" i="64" s="1"/>
  <c r="CH62" i="64"/>
  <c r="CJ424" i="64" a="1"/>
  <c r="CJ424" i="64" s="1"/>
  <c r="CJ75" i="64" a="1"/>
  <c r="CJ75" i="64" s="1"/>
  <c r="CJ342" i="64" a="1"/>
  <c r="CJ342" i="64" s="1"/>
  <c r="CJ55" i="64" a="1"/>
  <c r="CJ55" i="64" s="1"/>
  <c r="CJ59" i="64" a="1"/>
  <c r="CJ59" i="64" s="1"/>
  <c r="CJ60" i="64" a="1"/>
  <c r="CJ60" i="64" s="1"/>
  <c r="CI56" i="64"/>
  <c r="CJ54" i="64" a="1"/>
  <c r="CJ54" i="64" s="1"/>
  <c r="CJ53" i="64" a="1"/>
  <c r="CJ53" i="64" s="1"/>
  <c r="CJ454" i="64" a="1"/>
  <c r="CJ454" i="64" s="1"/>
  <c r="CJ2075" i="64" a="1"/>
  <c r="CJ2075" i="64" s="1"/>
  <c r="CJ2152" i="64" a="1"/>
  <c r="CJ2152" i="64" s="1"/>
  <c r="CJ2126" i="64" a="1"/>
  <c r="CJ2126" i="64" s="1"/>
  <c r="CJ2101" i="64" a="1"/>
  <c r="CJ2101" i="64" s="1"/>
  <c r="CJ1322" i="64" a="1"/>
  <c r="CJ1322" i="64" s="1"/>
  <c r="CI1575" i="64" a="1"/>
  <c r="CI1575" i="64" s="1"/>
  <c r="CI93" i="64"/>
  <c r="CJ89" i="64" a="1"/>
  <c r="CJ89" i="64" s="1"/>
  <c r="CJ90" i="64" a="1"/>
  <c r="CJ90" i="64" s="1"/>
  <c r="CJ91" i="64" a="1"/>
  <c r="CJ91" i="64" s="1"/>
  <c r="CJ92" i="64" a="1"/>
  <c r="CJ92" i="64" s="1"/>
  <c r="CJ1267" i="64" a="1"/>
  <c r="CJ1267" i="64" s="1"/>
  <c r="CJ1268" i="64" s="1"/>
  <c r="CJ319" i="64" a="1"/>
  <c r="CJ319" i="64" s="1"/>
  <c r="CJ2202" i="64" a="1"/>
  <c r="CJ2202" i="64" s="1"/>
  <c r="CJ1187" i="64" a="1"/>
  <c r="CJ1187" i="64" s="1"/>
  <c r="CJ1566" i="64" a="1"/>
  <c r="CJ1566" i="64" s="1"/>
  <c r="CJ1574" i="64" s="1"/>
  <c r="CJ1353" i="64" a="1"/>
  <c r="CJ1353" i="64" s="1"/>
  <c r="CJ1347" i="64" a="1"/>
  <c r="CJ1347" i="64" s="1"/>
  <c r="CJ1345" i="64" a="1"/>
  <c r="CJ1345" i="64" s="1"/>
  <c r="CJ942" i="64" a="1"/>
  <c r="CJ942" i="64" s="1"/>
  <c r="CJ823" i="64" a="1"/>
  <c r="CJ823" i="64" s="1"/>
  <c r="CJ367" i="64" a="1"/>
  <c r="CJ1866" i="64" a="1"/>
  <c r="CJ1346" i="64" a="1"/>
  <c r="CI826" i="64" a="1"/>
  <c r="CK1920" i="64" a="1"/>
  <c r="CJ431" i="64" a="1"/>
  <c r="CJ455" i="64" a="1"/>
  <c r="CF477" i="64" a="1"/>
  <c r="CJ1845" i="64" a="1"/>
  <c r="CJ344" i="64" a="1"/>
  <c r="CK1886" i="64" a="1"/>
  <c r="CJ554" i="64" a="1"/>
  <c r="CJ1823" i="64" a="1"/>
  <c r="CJ1323" i="64" a="1"/>
  <c r="CJ1186" i="64" a="1"/>
  <c r="CH827" i="64" a="1"/>
  <c r="CJ1431" i="64" a="1"/>
  <c r="CJ1430" i="64" a="1"/>
  <c r="CJ320" i="64" a="1"/>
  <c r="CJ824" i="64" a="1"/>
  <c r="CJ943" i="64" a="1"/>
  <c r="DH86" i="861" l="1"/>
  <c r="DI91" i="861"/>
  <c r="DH28" i="861"/>
  <c r="DH29" i="861" s="1"/>
  <c r="DH69" i="863"/>
  <c r="DH23" i="863" s="1"/>
  <c r="DH34" i="861" s="1"/>
  <c r="DH71" i="863"/>
  <c r="DH67" i="863"/>
  <c r="DG26" i="863"/>
  <c r="DG33" i="861"/>
  <c r="DG37" i="861" s="1"/>
  <c r="DG39" i="861" s="1"/>
  <c r="CK194" i="64"/>
  <c r="CL209" i="64"/>
  <c r="K209" i="64" s="1"/>
  <c r="CL208" i="64"/>
  <c r="K208" i="64" s="1"/>
  <c r="CL191" i="64"/>
  <c r="K191" i="64" s="1"/>
  <c r="CL192" i="64"/>
  <c r="K192" i="64" s="1"/>
  <c r="CL210" i="64"/>
  <c r="K210" i="64" s="1"/>
  <c r="CL193" i="64"/>
  <c r="K193" i="64" s="1"/>
  <c r="CL211" i="64"/>
  <c r="K211" i="64" s="1"/>
  <c r="CK212" i="64"/>
  <c r="CJ554" i="64"/>
  <c r="CJ564" i="64" s="1"/>
  <c r="CK558" i="64" a="1"/>
  <c r="CK558" i="64" s="1"/>
  <c r="CK553" i="64" a="1"/>
  <c r="CK553" i="64" s="1"/>
  <c r="CI1750" i="64"/>
  <c r="CH1751" i="64"/>
  <c r="CJ367" i="64"/>
  <c r="CI1749" i="64"/>
  <c r="CJ1741" i="64"/>
  <c r="CJ1744" i="64" s="1" a="1"/>
  <c r="CJ1744" i="64" s="1"/>
  <c r="CK1733" i="64" a="1"/>
  <c r="CK1733" i="64" s="1"/>
  <c r="CK1734" i="64" a="1"/>
  <c r="CK1734" i="64" s="1"/>
  <c r="CK1735" i="64" a="1"/>
  <c r="CK1735" i="64" s="1"/>
  <c r="CK1736" i="64" a="1"/>
  <c r="CK1736" i="64" s="1"/>
  <c r="CK1737" i="64" a="1"/>
  <c r="CK1737" i="64" s="1"/>
  <c r="CK1738" i="64" a="1"/>
  <c r="CK1738" i="64" s="1"/>
  <c r="CK1732" i="64" a="1"/>
  <c r="CK1732" i="64" s="1"/>
  <c r="CK1739" i="64" a="1"/>
  <c r="CK1739" i="64" s="1"/>
  <c r="CK1740" i="64" a="1"/>
  <c r="CK1740" i="64" s="1"/>
  <c r="CK343" i="64" a="1"/>
  <c r="CK343" i="64" s="1"/>
  <c r="CK366" i="64" a="1"/>
  <c r="CK366" i="64" s="1"/>
  <c r="CK365" i="64" a="1"/>
  <c r="CK365" i="64" s="1"/>
  <c r="CJ344" i="64"/>
  <c r="CK1920" i="64"/>
  <c r="CK1886" i="64"/>
  <c r="CJ1845" i="64"/>
  <c r="CJ1823" i="64"/>
  <c r="CK2178" i="64" a="1"/>
  <c r="CK2178" i="64" s="1"/>
  <c r="CK1824" i="64" a="1"/>
  <c r="CK1824" i="64" s="1"/>
  <c r="CK1844" i="64" a="1"/>
  <c r="CK1844" i="64" s="1"/>
  <c r="CG1449" i="64"/>
  <c r="CG1451" i="64" s="1"/>
  <c r="CH1440" i="64"/>
  <c r="CI1438" i="64"/>
  <c r="CI1447" i="64"/>
  <c r="CI1439" i="64"/>
  <c r="CI1448" i="64"/>
  <c r="CK1444" i="64" a="1"/>
  <c r="CK1444" i="64" s="1"/>
  <c r="CK1443" i="64" a="1"/>
  <c r="CK1443" i="64" s="1"/>
  <c r="CK1435" i="64" a="1"/>
  <c r="CK1435" i="64" s="1"/>
  <c r="CK1434" i="64" a="1"/>
  <c r="CK1434" i="64" s="1"/>
  <c r="CJ1431" i="64"/>
  <c r="CJ1430" i="64"/>
  <c r="CK1425" i="64" a="1"/>
  <c r="CK1425" i="64" s="1"/>
  <c r="CK1426" i="64" a="1"/>
  <c r="CK1426" i="64" s="1"/>
  <c r="CJ1866" i="64"/>
  <c r="CK1865" i="64" a="1"/>
  <c r="CK1865" i="64" s="1"/>
  <c r="CK429" i="64" a="1"/>
  <c r="CK429" i="64" s="1"/>
  <c r="CF477" i="64"/>
  <c r="CL1635" i="64"/>
  <c r="CG476" i="64" a="1"/>
  <c r="CG476" i="64" s="1"/>
  <c r="CH827" i="64"/>
  <c r="CI826" i="64"/>
  <c r="CJ1346" i="64"/>
  <c r="CJ1186" i="64"/>
  <c r="CJ943" i="64"/>
  <c r="CJ1323" i="64"/>
  <c r="CJ824" i="64"/>
  <c r="CJ320" i="64"/>
  <c r="CJ431" i="64"/>
  <c r="CJ455" i="64"/>
  <c r="AZ1565" i="64"/>
  <c r="AZ1571" i="64" s="1"/>
  <c r="CI62" i="64"/>
  <c r="CK424" i="64" a="1"/>
  <c r="CK424" i="64" s="1"/>
  <c r="CK75" i="64" a="1"/>
  <c r="CK75" i="64" s="1"/>
  <c r="CK342" i="64" a="1"/>
  <c r="CK342" i="64" s="1"/>
  <c r="CK55" i="64" a="1"/>
  <c r="CK55" i="64" s="1"/>
  <c r="CK59" i="64" a="1"/>
  <c r="CK59" i="64" s="1"/>
  <c r="CK60" i="64" a="1"/>
  <c r="CK60" i="64" s="1"/>
  <c r="CJ56" i="64"/>
  <c r="CK54" i="64" a="1"/>
  <c r="CK54" i="64" s="1"/>
  <c r="CK53" i="64" a="1"/>
  <c r="CK53" i="64" s="1"/>
  <c r="CK454" i="64" a="1"/>
  <c r="CK454" i="64" s="1"/>
  <c r="CK2075" i="64" a="1"/>
  <c r="CK2075" i="64" s="1"/>
  <c r="CK2152" i="64" a="1"/>
  <c r="CK2152" i="64" s="1"/>
  <c r="CK2126" i="64" a="1"/>
  <c r="CK2126" i="64" s="1"/>
  <c r="CK2101" i="64" a="1"/>
  <c r="CK2101" i="64" s="1"/>
  <c r="CK1322" i="64" a="1"/>
  <c r="CK1322" i="64" s="1"/>
  <c r="CJ1575" i="64" a="1"/>
  <c r="CJ1575" i="64" s="1"/>
  <c r="CJ93" i="64"/>
  <c r="CK90" i="64" a="1"/>
  <c r="CK90" i="64" s="1"/>
  <c r="CK91" i="64" a="1"/>
  <c r="CK91" i="64" s="1"/>
  <c r="CK89" i="64" a="1"/>
  <c r="CK89" i="64" s="1"/>
  <c r="CK92" i="64" a="1"/>
  <c r="CK92" i="64" s="1"/>
  <c r="CK1267" i="64" a="1"/>
  <c r="CK1267" i="64" s="1"/>
  <c r="CK1268" i="64" s="1"/>
  <c r="CK319" i="64" a="1"/>
  <c r="CK319" i="64" s="1"/>
  <c r="CK2202" i="64" a="1"/>
  <c r="CK2202" i="64" s="1"/>
  <c r="CK1187" i="64" a="1"/>
  <c r="CK1187" i="64" s="1"/>
  <c r="CK1566" i="64" a="1"/>
  <c r="CK1566" i="64" s="1"/>
  <c r="CK1574" i="64" s="1"/>
  <c r="CK1347" i="64" a="1"/>
  <c r="CK1347" i="64" s="1"/>
  <c r="CK1345" i="64" a="1"/>
  <c r="CK1345" i="64" s="1"/>
  <c r="CK1353" i="64" a="1"/>
  <c r="CK1353" i="64" s="1"/>
  <c r="CK942" i="64" a="1"/>
  <c r="CK942" i="64" s="1"/>
  <c r="CK823" i="64" a="1"/>
  <c r="CK823" i="64" s="1"/>
  <c r="CK455" i="64" a="1"/>
  <c r="CK554" i="64" a="1"/>
  <c r="CK320" i="64" a="1"/>
  <c r="CL1920" i="64" a="1"/>
  <c r="CK1186" i="64" a="1"/>
  <c r="CL1886" i="64" a="1"/>
  <c r="CK1866" i="64" a="1"/>
  <c r="CJ826" i="64" a="1"/>
  <c r="CK344" i="64" a="1"/>
  <c r="CK1346" i="64" a="1"/>
  <c r="CK1823" i="64" a="1"/>
  <c r="CK431" i="64" a="1"/>
  <c r="CK367" i="64" a="1"/>
  <c r="CK1430" i="64" a="1"/>
  <c r="CK1845" i="64" a="1"/>
  <c r="CG477" i="64" a="1"/>
  <c r="CI827" i="64" a="1"/>
  <c r="CK1431" i="64" a="1"/>
  <c r="CK824" i="64" a="1"/>
  <c r="CK1323" i="64" a="1"/>
  <c r="CK943" i="64" a="1"/>
  <c r="DH25" i="863" l="1"/>
  <c r="DH36" i="861" s="1"/>
  <c r="DH62" i="861"/>
  <c r="DI18" i="861"/>
  <c r="DI12" i="863" s="1"/>
  <c r="DH22" i="863"/>
  <c r="DH72" i="863"/>
  <c r="DG40" i="861"/>
  <c r="CL194" i="64"/>
  <c r="K194" i="64" s="1"/>
  <c r="O210" i="64"/>
  <c r="O209" i="64"/>
  <c r="O211" i="64"/>
  <c r="O192" i="64"/>
  <c r="L211" i="64"/>
  <c r="P211" i="64"/>
  <c r="P191" i="64"/>
  <c r="P193" i="64"/>
  <c r="N210" i="64"/>
  <c r="M191" i="64"/>
  <c r="N208" i="64"/>
  <c r="P210" i="64"/>
  <c r="L208" i="64"/>
  <c r="N209" i="64"/>
  <c r="L210" i="64"/>
  <c r="P190" i="64"/>
  <c r="M210" i="64"/>
  <c r="O190" i="64"/>
  <c r="M208" i="64"/>
  <c r="M192" i="64"/>
  <c r="P192" i="64"/>
  <c r="O208" i="64"/>
  <c r="N191" i="64"/>
  <c r="P208" i="64"/>
  <c r="O193" i="64"/>
  <c r="N192" i="64"/>
  <c r="L193" i="64"/>
  <c r="N193" i="64"/>
  <c r="P209" i="64"/>
  <c r="M193" i="64"/>
  <c r="L191" i="64"/>
  <c r="L212" i="64"/>
  <c r="M209" i="64"/>
  <c r="O191" i="64"/>
  <c r="L209" i="64"/>
  <c r="L192" i="64"/>
  <c r="L194" i="64"/>
  <c r="L190" i="64"/>
  <c r="M190" i="64"/>
  <c r="M212" i="64"/>
  <c r="M211" i="64"/>
  <c r="M194" i="64"/>
  <c r="N211" i="64"/>
  <c r="N194" i="64"/>
  <c r="N190" i="64"/>
  <c r="O194" i="64"/>
  <c r="CL212" i="64"/>
  <c r="CL553" i="64" a="1"/>
  <c r="CL553" i="64" s="1"/>
  <c r="CK554" i="64"/>
  <c r="CK564" i="64" s="1"/>
  <c r="CI1751" i="64"/>
  <c r="CJ1750" i="64"/>
  <c r="CL558" i="64" a="1"/>
  <c r="CL558" i="64" s="1"/>
  <c r="L547" i="64"/>
  <c r="P547" i="64"/>
  <c r="O547" i="64"/>
  <c r="N547" i="64"/>
  <c r="K547" i="64"/>
  <c r="M547" i="64"/>
  <c r="CK367" i="64"/>
  <c r="CK1741" i="64"/>
  <c r="CK1744" i="64" s="1" a="1"/>
  <c r="CK1744" i="64" s="1"/>
  <c r="CJ1749" i="64"/>
  <c r="CL1732" i="64" a="1"/>
  <c r="CL1732" i="64" s="1"/>
  <c r="CL1733" i="64" a="1"/>
  <c r="CL1733" i="64" s="1"/>
  <c r="CL1734" i="64" a="1"/>
  <c r="CL1734" i="64" s="1"/>
  <c r="CL1735" i="64" a="1"/>
  <c r="CL1735" i="64" s="1"/>
  <c r="CL1737" i="64" a="1"/>
  <c r="CL1737" i="64" s="1"/>
  <c r="CL1738" i="64" a="1"/>
  <c r="CL1738" i="64" s="1"/>
  <c r="CL1736" i="64" a="1"/>
  <c r="CL1736" i="64" s="1"/>
  <c r="CL1739" i="64" a="1"/>
  <c r="CL1739" i="64" s="1"/>
  <c r="CL1740" i="64" a="1"/>
  <c r="CL1740" i="64" s="1"/>
  <c r="O1741" i="64"/>
  <c r="CL365" i="64" a="1"/>
  <c r="CL365" i="64" s="1"/>
  <c r="CL343" i="64" a="1"/>
  <c r="CL343" i="64" s="1"/>
  <c r="CL366" i="64" a="1"/>
  <c r="CL366" i="64" s="1"/>
  <c r="M2010" i="64"/>
  <c r="N367" i="64"/>
  <c r="M1744" i="64"/>
  <c r="N2010" i="64"/>
  <c r="L367" i="64"/>
  <c r="O1744" i="64"/>
  <c r="N1744" i="64"/>
  <c r="L2010" i="64"/>
  <c r="O2010" i="64"/>
  <c r="L1751" i="64"/>
  <c r="M367" i="64"/>
  <c r="O367" i="64"/>
  <c r="L1744" i="64"/>
  <c r="K1751" i="64"/>
  <c r="O1751" i="64"/>
  <c r="M1751" i="64"/>
  <c r="CK344" i="64"/>
  <c r="CL1920" i="64"/>
  <c r="CL1886" i="64"/>
  <c r="CL1636" i="64"/>
  <c r="DL1636" i="64"/>
  <c r="CK1845" i="64"/>
  <c r="CK1823" i="64"/>
  <c r="CL1824" i="64" a="1"/>
  <c r="CL1824" i="64" s="1"/>
  <c r="CL1844" i="64" a="1"/>
  <c r="CL1844" i="64" s="1"/>
  <c r="M1823" i="64"/>
  <c r="K1845" i="64"/>
  <c r="O1823" i="64"/>
  <c r="N1823" i="64"/>
  <c r="K1823" i="64"/>
  <c r="L1823" i="64"/>
  <c r="O1845" i="64"/>
  <c r="L1845" i="64"/>
  <c r="M1845" i="64"/>
  <c r="N1845" i="64"/>
  <c r="L1518" i="64"/>
  <c r="K1539" i="64"/>
  <c r="L1539" i="64"/>
  <c r="K1518" i="64"/>
  <c r="P1539" i="64"/>
  <c r="M1539" i="64"/>
  <c r="O1539" i="64"/>
  <c r="N1539" i="64"/>
  <c r="P1518" i="64"/>
  <c r="O1518" i="64"/>
  <c r="M1518" i="64"/>
  <c r="N1518" i="64"/>
  <c r="L1496" i="64"/>
  <c r="K1496" i="64"/>
  <c r="N1496" i="64"/>
  <c r="O1496" i="64"/>
  <c r="M1496" i="64"/>
  <c r="P1496" i="64"/>
  <c r="CL2178" i="64" a="1"/>
  <c r="CL2178" i="64" s="1"/>
  <c r="CI1440" i="64"/>
  <c r="CG1452" i="64"/>
  <c r="CH1449" i="64"/>
  <c r="CH1451" i="64" s="1"/>
  <c r="CH1452" i="64" s="1"/>
  <c r="CI1449" i="64"/>
  <c r="CJ1438" i="64"/>
  <c r="CJ1447" i="64"/>
  <c r="CJ1439" i="64"/>
  <c r="CJ1448" i="64"/>
  <c r="CL1444" i="64" a="1"/>
  <c r="CL1444" i="64" s="1"/>
  <c r="CL1443" i="64" a="1"/>
  <c r="CL1443" i="64" s="1"/>
  <c r="L1447" i="64"/>
  <c r="M1448" i="64"/>
  <c r="N1448" i="64"/>
  <c r="M1447" i="64"/>
  <c r="O1449" i="64"/>
  <c r="N1447" i="64"/>
  <c r="L1448" i="64"/>
  <c r="O1447" i="64"/>
  <c r="M1449" i="64"/>
  <c r="O1448" i="64"/>
  <c r="L1449" i="64"/>
  <c r="N1449" i="64"/>
  <c r="CL1426" i="64" a="1"/>
  <c r="CL1426" i="64" s="1"/>
  <c r="CL1435" i="64" a="1"/>
  <c r="CL1435" i="64" s="1"/>
  <c r="CL1434" i="64" a="1"/>
  <c r="CL1434" i="64" s="1"/>
  <c r="CK1431" i="64"/>
  <c r="CK1430" i="64"/>
  <c r="CL1425" i="64" a="1"/>
  <c r="CL1425" i="64" s="1"/>
  <c r="CK1866" i="64"/>
  <c r="CL1865" i="64" a="1"/>
  <c r="CL1865" i="64" s="1"/>
  <c r="N1866" i="64"/>
  <c r="M1866" i="64"/>
  <c r="O1866" i="64"/>
  <c r="L1866" i="64"/>
  <c r="CL429" i="64" a="1"/>
  <c r="CL429" i="64" s="1"/>
  <c r="CG477" i="64"/>
  <c r="CH476" i="64" a="1"/>
  <c r="CH476" i="64" s="1"/>
  <c r="M1635" i="64"/>
  <c r="K1196" i="64"/>
  <c r="L1635" i="64"/>
  <c r="K1231" i="64"/>
  <c r="L1474" i="64"/>
  <c r="K1232" i="64"/>
  <c r="K1567" i="64"/>
  <c r="L1567" i="64"/>
  <c r="M1188" i="64"/>
  <c r="L395" i="64"/>
  <c r="M1196" i="64"/>
  <c r="M1231" i="64"/>
  <c r="M1232" i="64"/>
  <c r="M1474" i="64"/>
  <c r="M1567" i="64"/>
  <c r="K1474" i="64"/>
  <c r="M395" i="64"/>
  <c r="L1196" i="64"/>
  <c r="N524" i="64"/>
  <c r="O1567" i="64"/>
  <c r="K1188" i="64"/>
  <c r="K395" i="64"/>
  <c r="L1231" i="64"/>
  <c r="M524" i="64"/>
  <c r="L1188" i="64"/>
  <c r="L1232" i="64"/>
  <c r="K1635" i="64"/>
  <c r="L524" i="64"/>
  <c r="K524" i="64"/>
  <c r="N1474" i="64"/>
  <c r="O1635" i="64"/>
  <c r="N1635" i="64"/>
  <c r="O1474" i="64"/>
  <c r="N1196" i="64"/>
  <c r="N1232" i="64"/>
  <c r="N395" i="64"/>
  <c r="N1567" i="64"/>
  <c r="N1231" i="64"/>
  <c r="N1188" i="64"/>
  <c r="P1635" i="64"/>
  <c r="P1196" i="64"/>
  <c r="O524" i="64"/>
  <c r="P1231" i="64"/>
  <c r="O1196" i="64"/>
  <c r="O1232" i="64"/>
  <c r="P1474" i="64"/>
  <c r="O1188" i="64"/>
  <c r="O395" i="64"/>
  <c r="O1231" i="64"/>
  <c r="P395" i="64"/>
  <c r="P524" i="64"/>
  <c r="P1232" i="64"/>
  <c r="P1567" i="64"/>
  <c r="P1188" i="64"/>
  <c r="DK1636" i="64"/>
  <c r="CW1636" i="64"/>
  <c r="CS1636" i="64"/>
  <c r="DG1636" i="64"/>
  <c r="DD1636" i="64"/>
  <c r="DH1636" i="64"/>
  <c r="DI1636" i="64"/>
  <c r="DC1636" i="64"/>
  <c r="DF1636" i="64"/>
  <c r="DB1636" i="64"/>
  <c r="CV1636" i="64"/>
  <c r="CQ1636" i="64"/>
  <c r="CY1636" i="64"/>
  <c r="CT1636" i="64"/>
  <c r="CO1636" i="64"/>
  <c r="DE1636" i="64"/>
  <c r="CP1636" i="64"/>
  <c r="CU1636" i="64"/>
  <c r="DJ1636" i="64"/>
  <c r="CZ1636" i="64"/>
  <c r="CR1636" i="64"/>
  <c r="CX1636" i="64"/>
  <c r="DA1636" i="64"/>
  <c r="CI827" i="64"/>
  <c r="CJ826" i="64"/>
  <c r="CK1186" i="64"/>
  <c r="CK1346" i="64"/>
  <c r="CK943" i="64"/>
  <c r="CK1323" i="64"/>
  <c r="CK824" i="64"/>
  <c r="CK455" i="64"/>
  <c r="CK320" i="64"/>
  <c r="CK431" i="64"/>
  <c r="AZ1568" i="64"/>
  <c r="AZ1569" i="64" s="1"/>
  <c r="CJ62" i="64"/>
  <c r="CL424" i="64" a="1"/>
  <c r="CL424" i="64" s="1"/>
  <c r="CL75" i="64" a="1"/>
  <c r="CL75" i="64" s="1"/>
  <c r="CL342" i="64" a="1"/>
  <c r="CL342" i="64" s="1"/>
  <c r="CL55" i="64" a="1"/>
  <c r="CL55" i="64" s="1"/>
  <c r="CL59" i="64" a="1"/>
  <c r="CL59" i="64" s="1"/>
  <c r="CL60" i="64" a="1"/>
  <c r="CL60" i="64" s="1"/>
  <c r="CK56" i="64"/>
  <c r="CL53" i="64" a="1"/>
  <c r="CL53" i="64" s="1"/>
  <c r="CL54" i="64" a="1"/>
  <c r="CL54" i="64" s="1"/>
  <c r="CL454" i="64" a="1"/>
  <c r="CL454" i="64" s="1"/>
  <c r="CL2101" i="64" a="1"/>
  <c r="CL2101" i="64" s="1"/>
  <c r="CL2152" i="64" a="1"/>
  <c r="CL2152" i="64" s="1"/>
  <c r="CL2126" i="64" a="1"/>
  <c r="CL2126" i="64" s="1"/>
  <c r="CL2075" i="64" a="1"/>
  <c r="CL2075" i="64" s="1"/>
  <c r="CL1322" i="64" a="1"/>
  <c r="CL1322" i="64" s="1"/>
  <c r="CK1575" i="64" a="1"/>
  <c r="CK1575" i="64" s="1"/>
  <c r="CL90" i="64" a="1"/>
  <c r="CL90" i="64" s="1"/>
  <c r="CL91" i="64" a="1"/>
  <c r="CL91" i="64" s="1"/>
  <c r="CL92" i="64" a="1"/>
  <c r="CL92" i="64" s="1"/>
  <c r="CL89" i="64" a="1"/>
  <c r="CL89" i="64" s="1"/>
  <c r="CK93" i="64"/>
  <c r="CL1267" i="64" a="1"/>
  <c r="CL1267" i="64" s="1"/>
  <c r="CL1268" i="64" s="1"/>
  <c r="CL319" i="64" a="1"/>
  <c r="CL319" i="64" s="1"/>
  <c r="CL2202" i="64" a="1"/>
  <c r="CL2202" i="64" s="1"/>
  <c r="CL1187" i="64" a="1"/>
  <c r="CL1187" i="64" s="1"/>
  <c r="J1639" i="64"/>
  <c r="CL1566" i="64" a="1"/>
  <c r="CL1566" i="64" s="1"/>
  <c r="CL1574" i="64" s="1"/>
  <c r="DL1575" i="64" s="1" a="1"/>
  <c r="DL1575" i="64" s="1"/>
  <c r="J1574" i="64"/>
  <c r="CL1345" i="64" a="1"/>
  <c r="CL1345" i="64" s="1"/>
  <c r="CL1347" i="64" a="1"/>
  <c r="CL1347" i="64" s="1"/>
  <c r="CL1353" i="64" a="1"/>
  <c r="CL1353" i="64" s="1"/>
  <c r="CL942" i="64" a="1"/>
  <c r="CL942" i="64" s="1"/>
  <c r="CL823" i="64" a="1"/>
  <c r="CL823" i="64" s="1"/>
  <c r="CL943" i="64" a="1"/>
  <c r="CL1823" i="64" a="1"/>
  <c r="CL455" i="64" a="1"/>
  <c r="CL431" i="64" a="1"/>
  <c r="CL1186" i="64" a="1"/>
  <c r="CJ827" i="64" a="1"/>
  <c r="CL1346" i="64" a="1"/>
  <c r="CL554" i="64" a="1"/>
  <c r="CL1845" i="64" a="1"/>
  <c r="CL367" i="64" a="1"/>
  <c r="CL1431" i="64" a="1"/>
  <c r="CL1430" i="64" a="1"/>
  <c r="CL344" i="64" a="1"/>
  <c r="CK826" i="64" a="1"/>
  <c r="CL1866" i="64" a="1"/>
  <c r="CL824" i="64" a="1"/>
  <c r="CL1323" i="64" a="1"/>
  <c r="CL320" i="64" a="1"/>
  <c r="CH477" i="64" a="1"/>
  <c r="DI86" i="861" l="1"/>
  <c r="DJ91" i="861"/>
  <c r="DI28" i="861"/>
  <c r="DI29" i="861" s="1"/>
  <c r="DH33" i="861"/>
  <c r="DH37" i="861" s="1"/>
  <c r="DH39" i="861" s="1"/>
  <c r="DH26" i="863"/>
  <c r="DI69" i="863"/>
  <c r="DI23" i="863" s="1"/>
  <c r="DI34" i="861" s="1"/>
  <c r="DI71" i="863"/>
  <c r="DI67" i="863"/>
  <c r="P212" i="64"/>
  <c r="K212" i="64"/>
  <c r="P194" i="64"/>
  <c r="N212" i="64"/>
  <c r="O212" i="64"/>
  <c r="CL554" i="64"/>
  <c r="CL564" i="64" s="1"/>
  <c r="K554" i="64"/>
  <c r="L554" i="64"/>
  <c r="M554" i="64"/>
  <c r="N554" i="64"/>
  <c r="O554" i="64"/>
  <c r="CJ1751" i="64"/>
  <c r="CK1749" i="64"/>
  <c r="CL367" i="64"/>
  <c r="CL1741" i="64"/>
  <c r="CL1744" i="64" s="1" a="1"/>
  <c r="CL1744" i="64" s="1"/>
  <c r="K1744" i="64" s="1"/>
  <c r="K1750" i="64"/>
  <c r="M1750" i="64"/>
  <c r="M1749" i="64"/>
  <c r="N1750" i="64"/>
  <c r="L1750" i="64"/>
  <c r="L1749" i="64"/>
  <c r="O1750" i="64"/>
  <c r="K1749" i="64"/>
  <c r="N1749" i="64"/>
  <c r="O1749" i="64"/>
  <c r="CK1750" i="64"/>
  <c r="CL344" i="64"/>
  <c r="CL1845" i="64"/>
  <c r="P1845" i="64" s="1"/>
  <c r="CL1823" i="64"/>
  <c r="P1823" i="64" s="1"/>
  <c r="M1537" i="64"/>
  <c r="K1516" i="64"/>
  <c r="L1516" i="64"/>
  <c r="L1537" i="64"/>
  <c r="K1537" i="64"/>
  <c r="M1516" i="64"/>
  <c r="N1537" i="64"/>
  <c r="N1516" i="64"/>
  <c r="O1537" i="64"/>
  <c r="O1516" i="64"/>
  <c r="P1537" i="64"/>
  <c r="P1516" i="64"/>
  <c r="N1472" i="64"/>
  <c r="L1472" i="64"/>
  <c r="M1494" i="64"/>
  <c r="O1494" i="64"/>
  <c r="K1494" i="64"/>
  <c r="O1472" i="64"/>
  <c r="P1472" i="64"/>
  <c r="L1494" i="64"/>
  <c r="P1494" i="64"/>
  <c r="M1472" i="64"/>
  <c r="N1494" i="64"/>
  <c r="K1472" i="64"/>
  <c r="CJ1440" i="64"/>
  <c r="CI1451" i="64"/>
  <c r="CI1452" i="64" s="1"/>
  <c r="CJ1449" i="64"/>
  <c r="CK1439" i="64"/>
  <c r="CK1448" i="64"/>
  <c r="CK1438" i="64"/>
  <c r="CK1447" i="64"/>
  <c r="CL1431" i="64"/>
  <c r="CL1430" i="64"/>
  <c r="K1431" i="64"/>
  <c r="L1431" i="64"/>
  <c r="M1431" i="64"/>
  <c r="N1431" i="64"/>
  <c r="O1431" i="64"/>
  <c r="CL1866" i="64"/>
  <c r="K1636" i="64"/>
  <c r="O1636" i="64"/>
  <c r="L1636" i="64"/>
  <c r="N1636" i="64"/>
  <c r="M1636" i="64"/>
  <c r="P1636" i="64"/>
  <c r="CH477" i="64"/>
  <c r="K431" i="64"/>
  <c r="L431" i="64"/>
  <c r="M431" i="64"/>
  <c r="N431" i="64"/>
  <c r="O431" i="64"/>
  <c r="CI476" i="64" a="1"/>
  <c r="CI476" i="64" s="1"/>
  <c r="K1574" i="64"/>
  <c r="L1574" i="64"/>
  <c r="M1574" i="64"/>
  <c r="N1574" i="64"/>
  <c r="O1574" i="64"/>
  <c r="P1574" i="64"/>
  <c r="K1268" i="64"/>
  <c r="L1268" i="64"/>
  <c r="M1268" i="64"/>
  <c r="N1268" i="64"/>
  <c r="O1268" i="64"/>
  <c r="P1268" i="64"/>
  <c r="J1575" i="64"/>
  <c r="CP1575" i="64" a="1"/>
  <c r="CP1575" i="64" s="1"/>
  <c r="CO1575" i="64" a="1"/>
  <c r="CO1575" i="64" s="1"/>
  <c r="CR1575" i="64" a="1"/>
  <c r="CR1575" i="64" s="1"/>
  <c r="CQ1575" i="64" a="1"/>
  <c r="CQ1575" i="64" s="1"/>
  <c r="CT1575" i="64" a="1"/>
  <c r="CT1575" i="64" s="1"/>
  <c r="CS1575" i="64" a="1"/>
  <c r="CS1575" i="64" s="1"/>
  <c r="CU1575" i="64" a="1"/>
  <c r="CU1575" i="64" s="1"/>
  <c r="CV1575" i="64" a="1"/>
  <c r="CV1575" i="64" s="1"/>
  <c r="CX1575" i="64" a="1"/>
  <c r="CX1575" i="64" s="1"/>
  <c r="CW1575" i="64" a="1"/>
  <c r="CW1575" i="64" s="1"/>
  <c r="CY1575" i="64" a="1"/>
  <c r="CY1575" i="64" s="1"/>
  <c r="CZ1575" i="64" a="1"/>
  <c r="CZ1575" i="64" s="1"/>
  <c r="DA1575" i="64" a="1"/>
  <c r="DA1575" i="64" s="1"/>
  <c r="DB1575" i="64" a="1"/>
  <c r="DB1575" i="64" s="1"/>
  <c r="DD1575" i="64" a="1"/>
  <c r="DD1575" i="64" s="1"/>
  <c r="DC1575" i="64" a="1"/>
  <c r="DC1575" i="64" s="1"/>
  <c r="DE1575" i="64" a="1"/>
  <c r="DE1575" i="64" s="1"/>
  <c r="DF1575" i="64" a="1"/>
  <c r="DF1575" i="64" s="1"/>
  <c r="DG1575" i="64" a="1"/>
  <c r="DG1575" i="64" s="1"/>
  <c r="DH1575" i="64" a="1"/>
  <c r="DH1575" i="64" s="1"/>
  <c r="DI1575" i="64" a="1"/>
  <c r="DI1575" i="64" s="1"/>
  <c r="DJ1575" i="64" a="1"/>
  <c r="DJ1575" i="64" s="1"/>
  <c r="DK1575" i="64" a="1"/>
  <c r="DK1575" i="64" s="1"/>
  <c r="CJ827" i="64"/>
  <c r="CK826" i="64"/>
  <c r="CL943" i="64"/>
  <c r="CL1186" i="64"/>
  <c r="CL1346" i="64"/>
  <c r="CL1323" i="64"/>
  <c r="CL824" i="64"/>
  <c r="CL320" i="64"/>
  <c r="CL455" i="64"/>
  <c r="CL431" i="64"/>
  <c r="P431" i="64" s="1"/>
  <c r="BA1565" i="64"/>
  <c r="BA1571" i="64" s="1"/>
  <c r="CK62" i="64"/>
  <c r="CL56" i="64"/>
  <c r="CL1575" i="64" a="1"/>
  <c r="CL1575" i="64" s="1"/>
  <c r="CL93" i="64"/>
  <c r="CL826" i="64" a="1"/>
  <c r="CI477" i="64" a="1"/>
  <c r="CK827" i="64" a="1"/>
  <c r="DI25" i="863" l="1"/>
  <c r="DI36" i="861" s="1"/>
  <c r="DI62" i="861"/>
  <c r="DJ18" i="861"/>
  <c r="DJ12" i="863" s="1"/>
  <c r="DI22" i="863"/>
  <c r="DI72" i="863"/>
  <c r="DH40" i="861"/>
  <c r="P554" i="64"/>
  <c r="K564" i="64"/>
  <c r="L564" i="64"/>
  <c r="M564" i="64"/>
  <c r="N564" i="64"/>
  <c r="O564" i="64"/>
  <c r="P564" i="64"/>
  <c r="CK1751" i="64"/>
  <c r="CL1749" i="64"/>
  <c r="P1749" i="64" s="1"/>
  <c r="K1741" i="64"/>
  <c r="L1741" i="64"/>
  <c r="M1741" i="64"/>
  <c r="N1741" i="64"/>
  <c r="P1741" i="64"/>
  <c r="P1744" i="64"/>
  <c r="CL1750" i="64"/>
  <c r="P1750" i="64" s="1"/>
  <c r="K2010" i="64"/>
  <c r="P2010" i="64"/>
  <c r="K367" i="64"/>
  <c r="P367" i="64"/>
  <c r="L344" i="64"/>
  <c r="M344" i="64"/>
  <c r="N344" i="64"/>
  <c r="O344" i="64"/>
  <c r="P344" i="64"/>
  <c r="K344" i="64"/>
  <c r="CJ1451" i="64"/>
  <c r="CJ1452" i="64" s="1"/>
  <c r="CK1440" i="64"/>
  <c r="CL1438" i="64"/>
  <c r="P1438" i="64" s="1"/>
  <c r="CL1447" i="64"/>
  <c r="CL1439" i="64"/>
  <c r="P1439" i="64" s="1"/>
  <c r="CL1448" i="64"/>
  <c r="K1447" i="64"/>
  <c r="P1431" i="64"/>
  <c r="K1438" i="64"/>
  <c r="L1438" i="64"/>
  <c r="M1438" i="64"/>
  <c r="N1438" i="64"/>
  <c r="O1438" i="64"/>
  <c r="K1439" i="64"/>
  <c r="L1439" i="64"/>
  <c r="M1439" i="64"/>
  <c r="N1439" i="64"/>
  <c r="O1439" i="64"/>
  <c r="K1440" i="64"/>
  <c r="L1440" i="64"/>
  <c r="M1440" i="64"/>
  <c r="N1440" i="64"/>
  <c r="O1440" i="64"/>
  <c r="K1430" i="64"/>
  <c r="L1430" i="64"/>
  <c r="M1430" i="64"/>
  <c r="N1430" i="64"/>
  <c r="O1430" i="64"/>
  <c r="P1430" i="64"/>
  <c r="K1866" i="64"/>
  <c r="P1866" i="64"/>
  <c r="CI477" i="64"/>
  <c r="CJ476" i="64" a="1"/>
  <c r="CJ476" i="64" s="1"/>
  <c r="K56" i="64"/>
  <c r="L56" i="64"/>
  <c r="M56" i="64"/>
  <c r="N56" i="64"/>
  <c r="O56" i="64"/>
  <c r="P56" i="64"/>
  <c r="K320" i="64"/>
  <c r="L320" i="64"/>
  <c r="M320" i="64"/>
  <c r="N320" i="64"/>
  <c r="O320" i="64"/>
  <c r="P320" i="64"/>
  <c r="K1575" i="64"/>
  <c r="L1575" i="64"/>
  <c r="M1575" i="64"/>
  <c r="N1575" i="64"/>
  <c r="O1575" i="64"/>
  <c r="P1575" i="64"/>
  <c r="K455" i="64"/>
  <c r="L455" i="64"/>
  <c r="M455" i="64"/>
  <c r="N455" i="64"/>
  <c r="O455" i="64"/>
  <c r="P455" i="64"/>
  <c r="K824" i="64"/>
  <c r="L824" i="64"/>
  <c r="M824" i="64"/>
  <c r="N824" i="64"/>
  <c r="O824" i="64"/>
  <c r="P824" i="64"/>
  <c r="K1323" i="64"/>
  <c r="L1323" i="64"/>
  <c r="M1323" i="64"/>
  <c r="N1323" i="64"/>
  <c r="O1323" i="64"/>
  <c r="P1323" i="64"/>
  <c r="K1346" i="64"/>
  <c r="L1346" i="64"/>
  <c r="M1346" i="64"/>
  <c r="N1346" i="64"/>
  <c r="O1346" i="64"/>
  <c r="P1346" i="64"/>
  <c r="K943" i="64"/>
  <c r="L943" i="64"/>
  <c r="M943" i="64"/>
  <c r="N943" i="64"/>
  <c r="O943" i="64"/>
  <c r="P943" i="64"/>
  <c r="K1186" i="64"/>
  <c r="L1186" i="64"/>
  <c r="M1186" i="64"/>
  <c r="N1186" i="64"/>
  <c r="O1186" i="64"/>
  <c r="P1186" i="64"/>
  <c r="CK827" i="64"/>
  <c r="CL826" i="64"/>
  <c r="BA1568" i="64"/>
  <c r="BA1569" i="64" s="1"/>
  <c r="CL62" i="64"/>
  <c r="J1571" i="64"/>
  <c r="CJ477" i="64" a="1"/>
  <c r="CL827" i="64" a="1"/>
  <c r="DJ86" i="861" l="1"/>
  <c r="DK91" i="861"/>
  <c r="DJ28" i="861"/>
  <c r="DJ29" i="861" s="1"/>
  <c r="DJ67" i="863"/>
  <c r="DJ69" i="863"/>
  <c r="DJ23" i="863" s="1"/>
  <c r="DJ34" i="861" s="1"/>
  <c r="DJ71" i="863"/>
  <c r="DI33" i="861"/>
  <c r="DI37" i="861" s="1"/>
  <c r="DI39" i="861" s="1"/>
  <c r="DI26" i="863"/>
  <c r="CL1751" i="64"/>
  <c r="N1751" i="64" s="1"/>
  <c r="P1447" i="64"/>
  <c r="CK1449" i="64"/>
  <c r="CK1451" i="64" s="1"/>
  <c r="CK1452" i="64" s="1"/>
  <c r="CL1440" i="64"/>
  <c r="P1440" i="64" s="1"/>
  <c r="CJ477" i="64"/>
  <c r="CK476" i="64" a="1"/>
  <c r="CK476" i="64" s="1"/>
  <c r="K826" i="64"/>
  <c r="L826" i="64"/>
  <c r="M826" i="64"/>
  <c r="N826" i="64"/>
  <c r="O826" i="64"/>
  <c r="P826" i="64"/>
  <c r="K62" i="64"/>
  <c r="L62" i="64"/>
  <c r="M62" i="64"/>
  <c r="N62" i="64"/>
  <c r="O62" i="64"/>
  <c r="P62" i="64"/>
  <c r="CL827" i="64"/>
  <c r="BB1565" i="64"/>
  <c r="CO477" i="64" a="1"/>
  <c r="CK477" i="64" a="1"/>
  <c r="DJ25" i="863" l="1"/>
  <c r="DJ36" i="861" s="1"/>
  <c r="DJ62" i="861"/>
  <c r="DK18" i="861"/>
  <c r="DK12" i="863" s="1"/>
  <c r="DI40" i="861"/>
  <c r="DJ22" i="863"/>
  <c r="DJ72" i="863"/>
  <c r="P1751" i="64"/>
  <c r="K1448" i="64"/>
  <c r="P1448" i="64"/>
  <c r="CL1449" i="64"/>
  <c r="CL1451" i="64" s="1"/>
  <c r="CK477" i="64"/>
  <c r="CL476" i="64" a="1"/>
  <c r="CL476" i="64" s="1"/>
  <c r="K827" i="64"/>
  <c r="L827" i="64"/>
  <c r="M827" i="64"/>
  <c r="N827" i="64"/>
  <c r="O827" i="64"/>
  <c r="P827" i="64"/>
  <c r="CO477" i="64"/>
  <c r="BB1571" i="64"/>
  <c r="CP477" i="64" a="1"/>
  <c r="CL477" i="64" a="1"/>
  <c r="DK86" i="861" l="1"/>
  <c r="DL91" i="861"/>
  <c r="DK28" i="861"/>
  <c r="DK29" i="861" s="1"/>
  <c r="DJ33" i="861"/>
  <c r="DJ37" i="861" s="1"/>
  <c r="DJ39" i="861" s="1"/>
  <c r="DJ26" i="863"/>
  <c r="DK67" i="863"/>
  <c r="DK69" i="863"/>
  <c r="DK23" i="863" s="1"/>
  <c r="DK34" i="861" s="1"/>
  <c r="DK71" i="863"/>
  <c r="CL1452" i="64"/>
  <c r="K1451" i="64"/>
  <c r="K1452" i="64" s="1"/>
  <c r="L1451" i="64"/>
  <c r="L1452" i="64" s="1"/>
  <c r="M1451" i="64"/>
  <c r="M1452" i="64" s="1"/>
  <c r="N1451" i="64"/>
  <c r="N1452" i="64" s="1"/>
  <c r="O1451" i="64"/>
  <c r="O1452" i="64" s="1"/>
  <c r="P1451" i="64"/>
  <c r="P1452" i="64" s="1"/>
  <c r="K1449" i="64"/>
  <c r="P1449" i="64"/>
  <c r="CL477" i="64"/>
  <c r="CP477" i="64"/>
  <c r="BB1568" i="64"/>
  <c r="CQ477" i="64" a="1"/>
  <c r="DK25" i="863" l="1"/>
  <c r="DK36" i="861" s="1"/>
  <c r="DK62" i="861"/>
  <c r="DL18" i="861"/>
  <c r="DL28" i="861" s="1"/>
  <c r="DL29" i="861" s="1"/>
  <c r="DK22" i="863"/>
  <c r="DK72" i="863"/>
  <c r="DJ40" i="861"/>
  <c r="CQ477" i="64"/>
  <c r="BB1569" i="64"/>
  <c r="CR477" i="64" a="1"/>
  <c r="DL86" i="861" l="1"/>
  <c r="DL12" i="863"/>
  <c r="DL71" i="863" s="1"/>
  <c r="DK33" i="861"/>
  <c r="DK37" i="861" s="1"/>
  <c r="DK39" i="861" s="1"/>
  <c r="DK26" i="863"/>
  <c r="CR477" i="64"/>
  <c r="BC1565" i="64"/>
  <c r="BC1571" i="64" s="1"/>
  <c r="CS477" i="64" a="1"/>
  <c r="DL25" i="863" l="1"/>
  <c r="DL36" i="861" s="1"/>
  <c r="DL62" i="861"/>
  <c r="DL69" i="863"/>
  <c r="DL23" i="863" s="1"/>
  <c r="DL34" i="861" s="1"/>
  <c r="DL67" i="863"/>
  <c r="DK40" i="861"/>
  <c r="CS477" i="64"/>
  <c r="BC1568" i="64"/>
  <c r="G1380" i="64"/>
  <c r="G804" i="64"/>
  <c r="G923" i="64"/>
  <c r="CT477" i="64" a="1"/>
  <c r="DL72" i="863" l="1"/>
  <c r="DL22" i="863"/>
  <c r="DL26" i="863" s="1"/>
  <c r="CT477" i="64"/>
  <c r="BC1569" i="64"/>
  <c r="CU477" i="64" a="1"/>
  <c r="DL33" i="861" l="1"/>
  <c r="DL37" i="861" s="1"/>
  <c r="DL39" i="861" s="1"/>
  <c r="DL40" i="861" s="1"/>
  <c r="K12" i="206"/>
  <c r="K29" i="206"/>
  <c r="CU477" i="64"/>
  <c r="BD1565" i="64"/>
  <c r="BD1571" i="64" s="1"/>
  <c r="CV477" i="64" a="1"/>
  <c r="CV477" i="64" l="1"/>
  <c r="BD1568" i="64"/>
  <c r="E228" i="69"/>
  <c r="E221" i="69"/>
  <c r="CI220" i="69"/>
  <c r="CH220" i="69"/>
  <c r="CG220" i="69"/>
  <c r="CF220" i="69"/>
  <c r="CE220" i="69"/>
  <c r="CD220" i="69"/>
  <c r="CC220" i="69"/>
  <c r="CB220" i="69"/>
  <c r="CA220" i="69"/>
  <c r="BZ220" i="69"/>
  <c r="BY220" i="69"/>
  <c r="BX220" i="69"/>
  <c r="BW220" i="69"/>
  <c r="BV220" i="69"/>
  <c r="BU220" i="69"/>
  <c r="BT220" i="69"/>
  <c r="BS220" i="69"/>
  <c r="BR220" i="69"/>
  <c r="BQ220" i="69"/>
  <c r="BP220" i="69"/>
  <c r="BO220" i="69"/>
  <c r="BN220" i="69"/>
  <c r="BM220" i="69"/>
  <c r="BL220" i="69"/>
  <c r="BK220" i="69"/>
  <c r="BJ220" i="69"/>
  <c r="BI220" i="69"/>
  <c r="BH220" i="69"/>
  <c r="BG220" i="69"/>
  <c r="BF220" i="69"/>
  <c r="BE220" i="69"/>
  <c r="BD220" i="69"/>
  <c r="BC220" i="69"/>
  <c r="BB220" i="69"/>
  <c r="BA220" i="69"/>
  <c r="AZ220" i="69"/>
  <c r="AY220" i="69"/>
  <c r="AX220" i="69"/>
  <c r="AW220" i="69"/>
  <c r="AV220" i="69"/>
  <c r="AU220" i="69"/>
  <c r="AT220" i="69"/>
  <c r="AS220" i="69"/>
  <c r="AR220" i="69"/>
  <c r="AQ220" i="69"/>
  <c r="AP220" i="69"/>
  <c r="AO220" i="69"/>
  <c r="AN220" i="69"/>
  <c r="AM220" i="69"/>
  <c r="AL220" i="69"/>
  <c r="AK220" i="69"/>
  <c r="AJ220" i="69"/>
  <c r="AI220" i="69"/>
  <c r="AH220" i="69"/>
  <c r="AG220" i="69"/>
  <c r="AF220" i="69"/>
  <c r="AE220" i="69"/>
  <c r="AD220" i="69"/>
  <c r="AC220" i="69"/>
  <c r="AB220" i="69"/>
  <c r="AA220" i="69"/>
  <c r="Z220" i="69"/>
  <c r="Y220" i="69"/>
  <c r="X220" i="69"/>
  <c r="W220" i="69"/>
  <c r="V220" i="69"/>
  <c r="U220" i="69"/>
  <c r="T220" i="69"/>
  <c r="S220" i="69"/>
  <c r="R220" i="69"/>
  <c r="Q220" i="69"/>
  <c r="P220" i="69"/>
  <c r="E217" i="69"/>
  <c r="E209" i="69"/>
  <c r="E219" i="69" s="1"/>
  <c r="E202" i="69"/>
  <c r="E198" i="69"/>
  <c r="E197" i="69"/>
  <c r="E192" i="69"/>
  <c r="E200" i="69" s="1"/>
  <c r="E187" i="69"/>
  <c r="P183" i="69"/>
  <c r="E179" i="69"/>
  <c r="E175" i="69"/>
  <c r="E173" i="69"/>
  <c r="E167" i="69"/>
  <c r="E177" i="69" s="1"/>
  <c r="E162" i="69"/>
  <c r="P156" i="69"/>
  <c r="E152" i="69"/>
  <c r="E148" i="69"/>
  <c r="E146" i="69"/>
  <c r="E140" i="69"/>
  <c r="E150" i="69" s="1"/>
  <c r="E135" i="69"/>
  <c r="CI130" i="69"/>
  <c r="CH130" i="69"/>
  <c r="CG130" i="69"/>
  <c r="CF130" i="69"/>
  <c r="CE130" i="69"/>
  <c r="CD130" i="69"/>
  <c r="CC130" i="69"/>
  <c r="CB130" i="69"/>
  <c r="CA130" i="69"/>
  <c r="BZ130" i="69"/>
  <c r="BY130" i="69"/>
  <c r="BX130" i="69"/>
  <c r="BW130" i="69"/>
  <c r="BV130" i="69"/>
  <c r="BU130" i="69"/>
  <c r="BT130" i="69"/>
  <c r="BS130" i="69"/>
  <c r="BR130" i="69"/>
  <c r="BQ130" i="69"/>
  <c r="BP130" i="69"/>
  <c r="BO130" i="69"/>
  <c r="BN130" i="69"/>
  <c r="BM130" i="69"/>
  <c r="BL130" i="69"/>
  <c r="BK130" i="69"/>
  <c r="BJ130" i="69"/>
  <c r="BI130" i="69"/>
  <c r="BH130" i="69"/>
  <c r="BG130" i="69"/>
  <c r="BF130" i="69"/>
  <c r="BE130" i="69"/>
  <c r="BD130" i="69"/>
  <c r="BC130" i="69"/>
  <c r="BB130" i="69"/>
  <c r="BA130" i="69"/>
  <c r="AZ130" i="69"/>
  <c r="AY130" i="69"/>
  <c r="AX130" i="69"/>
  <c r="AW130" i="69"/>
  <c r="AV130" i="69"/>
  <c r="AU130" i="69"/>
  <c r="AT130" i="69"/>
  <c r="AS130" i="69"/>
  <c r="AR130" i="69"/>
  <c r="AQ130" i="69"/>
  <c r="AP130" i="69"/>
  <c r="AO130" i="69"/>
  <c r="AN130" i="69"/>
  <c r="AM130" i="69"/>
  <c r="AL130" i="69"/>
  <c r="AK130" i="69"/>
  <c r="AJ130" i="69"/>
  <c r="AI130" i="69"/>
  <c r="AH130" i="69"/>
  <c r="AG130" i="69"/>
  <c r="AF130" i="69"/>
  <c r="AE130" i="69"/>
  <c r="AD130" i="69"/>
  <c r="AC130" i="69"/>
  <c r="AB130" i="69"/>
  <c r="AA130" i="69"/>
  <c r="Z130" i="69"/>
  <c r="Y130" i="69"/>
  <c r="X130" i="69"/>
  <c r="W130" i="69"/>
  <c r="V130" i="69"/>
  <c r="U130" i="69"/>
  <c r="T130" i="69"/>
  <c r="S130" i="69"/>
  <c r="R130" i="69"/>
  <c r="Q130" i="69"/>
  <c r="P130" i="69"/>
  <c r="P129" i="69"/>
  <c r="E123" i="69"/>
  <c r="E118" i="69"/>
  <c r="P112" i="69"/>
  <c r="E104" i="69"/>
  <c r="E99" i="69"/>
  <c r="P93" i="69"/>
  <c r="M93" i="69"/>
  <c r="L93" i="69"/>
  <c r="K93" i="69"/>
  <c r="J93" i="69"/>
  <c r="I93" i="69"/>
  <c r="E87" i="69"/>
  <c r="M83" i="69"/>
  <c r="L83" i="69"/>
  <c r="K83" i="69"/>
  <c r="J83" i="69"/>
  <c r="I83" i="69"/>
  <c r="H83" i="69"/>
  <c r="E83" i="69"/>
  <c r="E77" i="69"/>
  <c r="E85" i="69" s="1"/>
  <c r="E69" i="69"/>
  <c r="E64" i="69"/>
  <c r="P60" i="69"/>
  <c r="E54" i="69"/>
  <c r="E49" i="69"/>
  <c r="P45" i="69"/>
  <c r="E37" i="69"/>
  <c r="E32" i="69"/>
  <c r="P28" i="69"/>
  <c r="E22" i="69"/>
  <c r="E16" i="69"/>
  <c r="E10" i="69"/>
  <c r="E20" i="69" s="1"/>
  <c r="E5" i="69"/>
  <c r="P1" i="69"/>
  <c r="H1" i="69" s="1"/>
  <c r="S1291" i="64"/>
  <c r="CW477" i="64" a="1"/>
  <c r="CW477" i="64" l="1"/>
  <c r="BD1569" i="64"/>
  <c r="I1" i="69"/>
  <c r="G1" i="69"/>
  <c r="P2" i="69"/>
  <c r="H130" i="69" s="1"/>
  <c r="Q1" i="69"/>
  <c r="CX477" i="64" a="1"/>
  <c r="CX477" i="64" l="1"/>
  <c r="BE1565" i="64"/>
  <c r="BE1571" i="64" s="1"/>
  <c r="K15" i="206"/>
  <c r="K18" i="206"/>
  <c r="S1146" i="64" a="1"/>
  <c r="S1146" i="64" s="1"/>
  <c r="S1110" i="64" a="1"/>
  <c r="S1110" i="64" s="1"/>
  <c r="S1075" i="64" a="1"/>
  <c r="S1075" i="64" s="1"/>
  <c r="S1663" i="64" a="1"/>
  <c r="S1663" i="64" s="1"/>
  <c r="S1040" i="64" a="1"/>
  <c r="S1040" i="64" s="1"/>
  <c r="S1697" i="64" a="1"/>
  <c r="S1697" i="64" s="1"/>
  <c r="S402" i="64" a="1"/>
  <c r="S402" i="64" s="1"/>
  <c r="S396" i="64" a="1"/>
  <c r="S396" i="64" s="1"/>
  <c r="S1375" i="64" a="1"/>
  <c r="S1375" i="64" s="1"/>
  <c r="S1288" i="64" a="1"/>
  <c r="S1288" i="64" s="1"/>
  <c r="S918" i="64" a="1"/>
  <c r="S918" i="64" s="1"/>
  <c r="S525" i="64" a="1"/>
  <c r="S525" i="64" s="1"/>
  <c r="S107" i="64" a="1"/>
  <c r="S107" i="64" s="1"/>
  <c r="S40" i="64" a="1"/>
  <c r="S40" i="64" s="1"/>
  <c r="S106" i="64" a="1"/>
  <c r="S106" i="64" s="1"/>
  <c r="S799" i="64" a="1"/>
  <c r="S799" i="64" s="1"/>
  <c r="S503" i="64" a="1"/>
  <c r="S503" i="64" s="1"/>
  <c r="S1293" i="64" a="1"/>
  <c r="S1293" i="64" s="1"/>
  <c r="J1" i="69"/>
  <c r="R1" i="69"/>
  <c r="Q2" i="69"/>
  <c r="P225" i="69" a="1"/>
  <c r="P225" i="69" s="1"/>
  <c r="P227" i="69" a="1"/>
  <c r="P227" i="69" s="1"/>
  <c r="P208" i="69" a="1"/>
  <c r="P208" i="69" s="1"/>
  <c r="P216" i="69" a="1"/>
  <c r="P216" i="69" s="1"/>
  <c r="P214" i="69" a="1"/>
  <c r="P214" i="69" s="1"/>
  <c r="P206" i="69" a="1"/>
  <c r="P206" i="69" s="1"/>
  <c r="P197" i="69" a="1"/>
  <c r="P197" i="69" s="1"/>
  <c r="P191" i="69" a="1"/>
  <c r="P191" i="69" s="1"/>
  <c r="P185" i="69" a="1"/>
  <c r="P185" i="69" s="1"/>
  <c r="P186" i="69" s="1"/>
  <c r="P166" i="69" a="1"/>
  <c r="P166" i="69" s="1"/>
  <c r="P172" i="69" a="1"/>
  <c r="P172" i="69" s="1"/>
  <c r="P174" i="69" a="1"/>
  <c r="P174" i="69" s="1"/>
  <c r="P160" i="69" a="1"/>
  <c r="P160" i="69" s="1"/>
  <c r="P161" i="69" s="1"/>
  <c r="P147" i="69" a="1"/>
  <c r="P147" i="69" s="1"/>
  <c r="P158" i="69" a="1"/>
  <c r="P158" i="69" s="1"/>
  <c r="P159" i="69" s="1"/>
  <c r="P133" i="69" a="1"/>
  <c r="P133" i="69" s="1"/>
  <c r="P134" i="69" s="1"/>
  <c r="P139" i="69" a="1"/>
  <c r="P139" i="69" s="1"/>
  <c r="P145" i="69" a="1"/>
  <c r="P145" i="69" s="1"/>
  <c r="P131" i="69" a="1"/>
  <c r="P131" i="69" s="1"/>
  <c r="P132" i="69" s="1"/>
  <c r="P157" i="69" s="1"/>
  <c r="P122" i="69" a="1"/>
  <c r="P122" i="69" s="1"/>
  <c r="P114" i="69" a="1"/>
  <c r="P114" i="69" s="1"/>
  <c r="P115" i="69" s="1"/>
  <c r="P116" i="69" a="1"/>
  <c r="P116" i="69" s="1"/>
  <c r="P117" i="69" s="1"/>
  <c r="P95" i="69" a="1"/>
  <c r="P95" i="69" s="1"/>
  <c r="P96" i="69" s="1"/>
  <c r="P97" i="69" a="1"/>
  <c r="P97" i="69" s="1"/>
  <c r="P109" i="69" a="1"/>
  <c r="P109" i="69" s="1"/>
  <c r="P103" i="69" a="1"/>
  <c r="P103" i="69" s="1"/>
  <c r="P74" i="69" a="1"/>
  <c r="P74" i="69" s="1"/>
  <c r="P90" i="69" a="1"/>
  <c r="P90" i="69" s="1"/>
  <c r="P76" i="69" a="1"/>
  <c r="P76" i="69" s="1"/>
  <c r="P82" i="69" a="1"/>
  <c r="P82" i="69" s="1"/>
  <c r="P62" i="69" a="1"/>
  <c r="P62" i="69" s="1"/>
  <c r="P53" i="69" a="1"/>
  <c r="P53" i="69" s="1"/>
  <c r="P36" i="69" a="1"/>
  <c r="P36" i="69" s="1"/>
  <c r="P42" i="69" a="1"/>
  <c r="P42" i="69" s="1"/>
  <c r="P25" i="69" a="1"/>
  <c r="P25" i="69" s="1"/>
  <c r="P68" i="69" a="1"/>
  <c r="P68" i="69" s="1"/>
  <c r="P47" i="69" a="1"/>
  <c r="P47" i="69" s="1"/>
  <c r="P30" i="69" a="1"/>
  <c r="P30" i="69" s="1"/>
  <c r="P9" i="69" a="1"/>
  <c r="P9" i="69" s="1"/>
  <c r="P15" i="69" a="1"/>
  <c r="P15" i="69" s="1"/>
  <c r="P5" i="69" a="1"/>
  <c r="P5" i="69" s="1"/>
  <c r="P3" i="69"/>
  <c r="S944" i="64" a="1"/>
  <c r="S944" i="64" s="1"/>
  <c r="S966" i="64" a="1"/>
  <c r="S966" i="64" s="1"/>
  <c r="S968" i="64" a="1"/>
  <c r="S968" i="64" s="1"/>
  <c r="S1401" i="64" a="1"/>
  <c r="S1401" i="64" s="1"/>
  <c r="S501" i="64" a="1"/>
  <c r="S501" i="64" s="1"/>
  <c r="S1399" i="64" a="1"/>
  <c r="S1399" i="64" s="1"/>
  <c r="S1299" i="64" a="1"/>
  <c r="S1299" i="64" s="1"/>
  <c r="S990" i="64" a="1"/>
  <c r="S990" i="64" s="1"/>
  <c r="S1014" i="64" a="1"/>
  <c r="S1014" i="64" s="1"/>
  <c r="S1012" i="64" a="1"/>
  <c r="S1012" i="64" s="1"/>
  <c r="S1400" i="64" a="1"/>
  <c r="S526" i="64" a="1"/>
  <c r="S800" i="64" a="1"/>
  <c r="S1147" i="64" a="1"/>
  <c r="S967" i="64" a="1"/>
  <c r="S991" i="64" a="1"/>
  <c r="S919" i="64" a="1"/>
  <c r="S1292" i="64" a="1"/>
  <c r="S1076" i="64" a="1"/>
  <c r="S1041" i="64" a="1"/>
  <c r="S1376" i="64" a="1"/>
  <c r="S1013" i="64" a="1"/>
  <c r="CY477" i="64" a="1"/>
  <c r="S1111" i="64" a="1"/>
  <c r="S108" i="64" l="1"/>
  <c r="S1400" i="64"/>
  <c r="CY477" i="64"/>
  <c r="S1076" i="64"/>
  <c r="S1013" i="64"/>
  <c r="S1111" i="64"/>
  <c r="S1376" i="64"/>
  <c r="S1147" i="64"/>
  <c r="S1041" i="64"/>
  <c r="S967" i="64"/>
  <c r="S991" i="64"/>
  <c r="S1292" i="64"/>
  <c r="S919" i="64"/>
  <c r="S800" i="64"/>
  <c r="S526" i="64"/>
  <c r="BE1568" i="64"/>
  <c r="S1666" i="64" a="1"/>
  <c r="S1666" i="64" s="1"/>
  <c r="T1110" i="64" a="1"/>
  <c r="T1110" i="64" s="1"/>
  <c r="T1146" i="64" a="1"/>
  <c r="T1146" i="64" s="1"/>
  <c r="T1075" i="64" a="1"/>
  <c r="T1075" i="64" s="1"/>
  <c r="T1663" i="64" a="1"/>
  <c r="T1663" i="64" s="1"/>
  <c r="T1040" i="64" a="1"/>
  <c r="T1040" i="64" s="1"/>
  <c r="S122" i="64" a="1"/>
  <c r="S122" i="64" s="1"/>
  <c r="S1671" i="64"/>
  <c r="T1697" i="64" a="1"/>
  <c r="T1697" i="64" s="1"/>
  <c r="T396" i="64" a="1"/>
  <c r="T396" i="64" s="1"/>
  <c r="T402" i="64" a="1"/>
  <c r="T402" i="64" s="1"/>
  <c r="T1375" i="64" a="1"/>
  <c r="T1375" i="64" s="1"/>
  <c r="T1288" i="64" a="1"/>
  <c r="T1288" i="64" s="1"/>
  <c r="T918" i="64" a="1"/>
  <c r="T918" i="64" s="1"/>
  <c r="S123" i="64" a="1"/>
  <c r="S123" i="64" s="1"/>
  <c r="T525" i="64" a="1"/>
  <c r="T525" i="64" s="1"/>
  <c r="T122" i="64" a="1"/>
  <c r="T122" i="64" s="1"/>
  <c r="T40" i="64" a="1"/>
  <c r="T40" i="64" s="1"/>
  <c r="T107" i="64" a="1"/>
  <c r="T107" i="64" s="1"/>
  <c r="T176" i="64" a="1"/>
  <c r="T176" i="64" s="1"/>
  <c r="T106" i="64" a="1"/>
  <c r="T106" i="64" s="1"/>
  <c r="T799" i="64" a="1"/>
  <c r="T799" i="64" s="1"/>
  <c r="P162" i="69"/>
  <c r="P169" i="69" s="1"/>
  <c r="P179" i="69" s="1"/>
  <c r="Q225" i="69" a="1"/>
  <c r="Q225" i="69" s="1"/>
  <c r="Q227" i="69" a="1"/>
  <c r="Q227" i="69" s="1"/>
  <c r="Q216" i="69" a="1"/>
  <c r="Q216" i="69" s="1"/>
  <c r="Q214" i="69" a="1"/>
  <c r="Q214" i="69" s="1"/>
  <c r="Q208" i="69" a="1"/>
  <c r="Q208" i="69" s="1"/>
  <c r="Q197" i="69" a="1"/>
  <c r="Q197" i="69" s="1"/>
  <c r="Q206" i="69" a="1"/>
  <c r="Q206" i="69" s="1"/>
  <c r="Q191" i="69" a="1"/>
  <c r="Q191" i="69" s="1"/>
  <c r="Q185" i="69" a="1"/>
  <c r="Q185" i="69" s="1"/>
  <c r="Q174" i="69" a="1"/>
  <c r="Q174" i="69" s="1"/>
  <c r="Q166" i="69" a="1"/>
  <c r="Q166" i="69" s="1"/>
  <c r="Q172" i="69" a="1"/>
  <c r="Q172" i="69" s="1"/>
  <c r="Q147" i="69" a="1"/>
  <c r="Q147" i="69" s="1"/>
  <c r="Q160" i="69" a="1"/>
  <c r="Q160" i="69" s="1"/>
  <c r="Q139" i="69" a="1"/>
  <c r="Q139" i="69" s="1"/>
  <c r="Q145" i="69" a="1"/>
  <c r="Q145" i="69" s="1"/>
  <c r="Q158" i="69" a="1"/>
  <c r="Q158" i="69" s="1"/>
  <c r="Q133" i="69" a="1"/>
  <c r="Q133" i="69" s="1"/>
  <c r="Q131" i="69" a="1"/>
  <c r="Q131" i="69" s="1"/>
  <c r="Q122" i="69" a="1"/>
  <c r="Q122" i="69" s="1"/>
  <c r="Q114" i="69" a="1"/>
  <c r="Q114" i="69" s="1"/>
  <c r="Q116" i="69" a="1"/>
  <c r="Q116" i="69" s="1"/>
  <c r="Q97" i="69" a="1"/>
  <c r="Q97" i="69" s="1"/>
  <c r="R93" i="69" s="1"/>
  <c r="Q109" i="69" a="1"/>
  <c r="Q109" i="69" s="1"/>
  <c r="Q103" i="69" a="1"/>
  <c r="Q103" i="69" s="1"/>
  <c r="Q95" i="69" a="1"/>
  <c r="Q95" i="69" s="1"/>
  <c r="Q76" i="69" a="1"/>
  <c r="Q76" i="69" s="1"/>
  <c r="Q90" i="69" a="1"/>
  <c r="Q90" i="69" s="1"/>
  <c r="Q82" i="69" a="1"/>
  <c r="Q82" i="69" s="1"/>
  <c r="Q62" i="69" a="1"/>
  <c r="Q62" i="69" s="1"/>
  <c r="Q68" i="69" a="1"/>
  <c r="Q68" i="69" s="1"/>
  <c r="Q74" i="69" a="1"/>
  <c r="Q74" i="69" s="1"/>
  <c r="Q47" i="69" a="1"/>
  <c r="Q47" i="69" s="1"/>
  <c r="Q30" i="69" a="1"/>
  <c r="Q30" i="69" s="1"/>
  <c r="Q53" i="69" a="1"/>
  <c r="Q53" i="69" s="1"/>
  <c r="Q36" i="69" a="1"/>
  <c r="Q36" i="69" s="1"/>
  <c r="Q42" i="69" a="1"/>
  <c r="Q42" i="69" s="1"/>
  <c r="Q5" i="69" a="1"/>
  <c r="Q5" i="69" s="1"/>
  <c r="Q25" i="69" a="1"/>
  <c r="Q25" i="69" s="1"/>
  <c r="Q9" i="69" a="1"/>
  <c r="Q9" i="69" s="1"/>
  <c r="Q3" i="69"/>
  <c r="Q15" i="69" a="1"/>
  <c r="Q15" i="69" s="1"/>
  <c r="S1" i="69"/>
  <c r="R2" i="69"/>
  <c r="P205" i="69"/>
  <c r="P207" i="69" s="1"/>
  <c r="P209" i="69" s="1"/>
  <c r="P61" i="69"/>
  <c r="P8" i="69"/>
  <c r="P10" i="69" s="1"/>
  <c r="Q93" i="69"/>
  <c r="P98" i="69"/>
  <c r="P135" i="69"/>
  <c r="P140" i="69" s="1"/>
  <c r="K1" i="69"/>
  <c r="P184" i="69"/>
  <c r="T944" i="64" a="1"/>
  <c r="T944" i="64" s="1"/>
  <c r="T503" i="64" a="1"/>
  <c r="T503" i="64" s="1"/>
  <c r="T968" i="64" a="1"/>
  <c r="T968" i="64" s="1"/>
  <c r="T501" i="64" a="1"/>
  <c r="T501" i="64" s="1"/>
  <c r="T1299" i="64" a="1"/>
  <c r="T1299" i="64" s="1"/>
  <c r="T1399" i="64" a="1"/>
  <c r="T1399" i="64" s="1"/>
  <c r="T966" i="64" a="1"/>
  <c r="T966" i="64" s="1"/>
  <c r="T1012" i="64" a="1"/>
  <c r="T1012" i="64" s="1"/>
  <c r="T1293" i="64" a="1"/>
  <c r="T1293" i="64" s="1"/>
  <c r="T1014" i="64" a="1"/>
  <c r="T1014" i="64" s="1"/>
  <c r="T1401" i="64" a="1"/>
  <c r="T1401" i="64" s="1"/>
  <c r="T990" i="64" a="1"/>
  <c r="T990" i="64" s="1"/>
  <c r="T1400" i="64" a="1"/>
  <c r="T526" i="64" a="1"/>
  <c r="T1292" i="64" a="1"/>
  <c r="T1111" i="64" a="1"/>
  <c r="T1076" i="64" a="1"/>
  <c r="T1041" i="64" a="1"/>
  <c r="T991" i="64" a="1"/>
  <c r="T1376" i="64" a="1"/>
  <c r="T800" i="64" a="1"/>
  <c r="T919" i="64" a="1"/>
  <c r="T1013" i="64" a="1"/>
  <c r="CZ477" i="64" a="1"/>
  <c r="T1147" i="64" a="1"/>
  <c r="T967" i="64" a="1"/>
  <c r="T108" i="64" l="1"/>
  <c r="T1400" i="64"/>
  <c r="S1084" i="64"/>
  <c r="CZ477" i="64"/>
  <c r="T1147" i="64"/>
  <c r="T1041" i="64"/>
  <c r="T1376" i="64"/>
  <c r="T1111" i="64"/>
  <c r="T1076" i="64"/>
  <c r="T1013" i="64"/>
  <c r="T967" i="64"/>
  <c r="T991" i="64"/>
  <c r="T1292" i="64"/>
  <c r="T919" i="64"/>
  <c r="T800" i="64"/>
  <c r="T526" i="64"/>
  <c r="BE1569" i="64"/>
  <c r="T123" i="64" a="1"/>
  <c r="T123" i="64" s="1"/>
  <c r="S1672" i="64"/>
  <c r="U1146" i="64" a="1"/>
  <c r="U1146" i="64" s="1"/>
  <c r="U1110" i="64" a="1"/>
  <c r="U1110" i="64" s="1"/>
  <c r="U1075" i="64" a="1"/>
  <c r="U1075" i="64" s="1"/>
  <c r="T1671" i="64"/>
  <c r="T1666" i="64" a="1"/>
  <c r="T1666" i="64" s="1"/>
  <c r="U1663" i="64" a="1"/>
  <c r="U1663" i="64" s="1"/>
  <c r="U1040" i="64" a="1"/>
  <c r="U1040" i="64" s="1"/>
  <c r="U1697" i="64" a="1"/>
  <c r="U1697" i="64" s="1"/>
  <c r="U1012" i="64" a="1"/>
  <c r="U1012" i="64" s="1"/>
  <c r="U107" i="64" a="1"/>
  <c r="U107" i="64" s="1"/>
  <c r="U990" i="64" a="1"/>
  <c r="U990" i="64" s="1"/>
  <c r="U1375" i="64" a="1"/>
  <c r="U1375" i="64" s="1"/>
  <c r="U1299" i="64" a="1"/>
  <c r="U1299" i="64" s="1"/>
  <c r="U1014" i="64" a="1"/>
  <c r="U1014" i="64" s="1"/>
  <c r="U503" i="64" a="1"/>
  <c r="U503" i="64" s="1"/>
  <c r="U966" i="64" a="1"/>
  <c r="U966" i="64" s="1"/>
  <c r="U799" i="64" a="1"/>
  <c r="U799" i="64" s="1"/>
  <c r="U106" i="64" a="1"/>
  <c r="U106" i="64" s="1"/>
  <c r="U176" i="64" a="1"/>
  <c r="U176" i="64" s="1"/>
  <c r="U918" i="64" a="1"/>
  <c r="U918" i="64" s="1"/>
  <c r="U402" i="64" a="1"/>
  <c r="U402" i="64" s="1"/>
  <c r="U122" i="64" a="1"/>
  <c r="U122" i="64" s="1"/>
  <c r="U1288" i="64" a="1"/>
  <c r="U1288" i="64" s="1"/>
  <c r="U396" i="64" a="1"/>
  <c r="U396" i="64" s="1"/>
  <c r="U501" i="64" a="1"/>
  <c r="U501" i="64" s="1"/>
  <c r="U968" i="64" a="1"/>
  <c r="U968" i="64" s="1"/>
  <c r="U40" i="64" a="1"/>
  <c r="U40" i="64" s="1"/>
  <c r="U1293" i="64" a="1"/>
  <c r="U1293" i="64" s="1"/>
  <c r="U944" i="64" a="1"/>
  <c r="U944" i="64" s="1"/>
  <c r="U1401" i="64" a="1"/>
  <c r="U1401" i="64" s="1"/>
  <c r="U525" i="64" a="1"/>
  <c r="U525" i="64" s="1"/>
  <c r="U1399" i="64" a="1"/>
  <c r="U1399" i="64" s="1"/>
  <c r="P167" i="69"/>
  <c r="P177" i="69" s="1"/>
  <c r="Q156" i="69"/>
  <c r="Q159" i="69" s="1"/>
  <c r="P163" i="69"/>
  <c r="P16" i="69"/>
  <c r="P17" i="69" s="1"/>
  <c r="P219" i="69"/>
  <c r="P150" i="69"/>
  <c r="H140" i="69"/>
  <c r="P211" i="69"/>
  <c r="P187" i="69"/>
  <c r="P20" i="69"/>
  <c r="L1" i="69"/>
  <c r="P136" i="69"/>
  <c r="P142" i="69"/>
  <c r="Q129" i="69"/>
  <c r="Q205" i="69"/>
  <c r="Q211" i="69" s="1"/>
  <c r="Q61" i="69"/>
  <c r="Q63" i="69" s="1"/>
  <c r="Q8" i="69"/>
  <c r="Q12" i="69" s="1"/>
  <c r="Q22" i="69" s="1"/>
  <c r="Q29" i="69" s="1"/>
  <c r="Q31" i="69" s="1"/>
  <c r="P12" i="69"/>
  <c r="P22" i="69" s="1"/>
  <c r="P29" i="69" s="1"/>
  <c r="R225" i="69" a="1"/>
  <c r="R225" i="69" s="1"/>
  <c r="R227" i="69" a="1"/>
  <c r="R227" i="69" s="1"/>
  <c r="R216" i="69" a="1"/>
  <c r="R216" i="69" s="1"/>
  <c r="R208" i="69" a="1"/>
  <c r="R208" i="69" s="1"/>
  <c r="R214" i="69" a="1"/>
  <c r="R214" i="69" s="1"/>
  <c r="R206" i="69" a="1"/>
  <c r="R206" i="69" s="1"/>
  <c r="R197" i="69" a="1"/>
  <c r="R197" i="69" s="1"/>
  <c r="R191" i="69" a="1"/>
  <c r="R191" i="69" s="1"/>
  <c r="R174" i="69" a="1"/>
  <c r="R174" i="69" s="1"/>
  <c r="R185" i="69" a="1"/>
  <c r="R185" i="69" s="1"/>
  <c r="R166" i="69" a="1"/>
  <c r="R166" i="69" s="1"/>
  <c r="R147" i="69" a="1"/>
  <c r="R147" i="69" s="1"/>
  <c r="R172" i="69" a="1"/>
  <c r="R172" i="69" s="1"/>
  <c r="R158" i="69" a="1"/>
  <c r="R158" i="69" s="1"/>
  <c r="R160" i="69" a="1"/>
  <c r="R160" i="69" s="1"/>
  <c r="R145" i="69" a="1"/>
  <c r="R145" i="69" s="1"/>
  <c r="R131" i="69" a="1"/>
  <c r="R131" i="69" s="1"/>
  <c r="R139" i="69" a="1"/>
  <c r="R139" i="69" s="1"/>
  <c r="R133" i="69" a="1"/>
  <c r="R133" i="69" s="1"/>
  <c r="R116" i="69" a="1"/>
  <c r="R116" i="69" s="1"/>
  <c r="R122" i="69" a="1"/>
  <c r="R122" i="69" s="1"/>
  <c r="R97" i="69" a="1"/>
  <c r="R97" i="69" s="1"/>
  <c r="S93" i="69" s="1"/>
  <c r="R114" i="69" a="1"/>
  <c r="R114" i="69" s="1"/>
  <c r="R103" i="69" a="1"/>
  <c r="R103" i="69" s="1"/>
  <c r="R109" i="69" a="1"/>
  <c r="R109" i="69" s="1"/>
  <c r="R95" i="69" a="1"/>
  <c r="R95" i="69" s="1"/>
  <c r="R96" i="69" s="1"/>
  <c r="R82" i="69" a="1"/>
  <c r="R82" i="69" s="1"/>
  <c r="R90" i="69" a="1"/>
  <c r="R90" i="69" s="1"/>
  <c r="R74" i="69" a="1"/>
  <c r="R74" i="69" s="1"/>
  <c r="R76" i="69" a="1"/>
  <c r="R76" i="69" s="1"/>
  <c r="R47" i="69" a="1"/>
  <c r="R47" i="69" s="1"/>
  <c r="R30" i="69" a="1"/>
  <c r="R30" i="69" s="1"/>
  <c r="R62" i="69" a="1"/>
  <c r="R62" i="69" s="1"/>
  <c r="R68" i="69" a="1"/>
  <c r="R68" i="69" s="1"/>
  <c r="R53" i="69" a="1"/>
  <c r="R53" i="69" s="1"/>
  <c r="R36" i="69" a="1"/>
  <c r="R36" i="69" s="1"/>
  <c r="R42" i="69" a="1"/>
  <c r="R42" i="69" s="1"/>
  <c r="R25" i="69" a="1"/>
  <c r="R25" i="69" s="1"/>
  <c r="R5" i="69" a="1"/>
  <c r="R5" i="69" s="1"/>
  <c r="R9" i="69" a="1"/>
  <c r="R9" i="69" s="1"/>
  <c r="R15" i="69" a="1"/>
  <c r="R15" i="69" s="1"/>
  <c r="R3" i="69"/>
  <c r="Q96" i="69"/>
  <c r="Q98" i="69"/>
  <c r="P63" i="69"/>
  <c r="P64" i="69" s="1"/>
  <c r="T1" i="69"/>
  <c r="S2" i="69"/>
  <c r="U1076" i="64" a="1"/>
  <c r="U991" i="64" a="1"/>
  <c r="U1147" i="64" a="1"/>
  <c r="U1041" i="64" a="1"/>
  <c r="U1292" i="64" a="1"/>
  <c r="U800" i="64" a="1"/>
  <c r="U1111" i="64" a="1"/>
  <c r="U526" i="64" a="1"/>
  <c r="U1013" i="64" a="1"/>
  <c r="U919" i="64" a="1"/>
  <c r="U1400" i="64" a="1"/>
  <c r="DA477" i="64" a="1"/>
  <c r="U967" i="64" a="1"/>
  <c r="U1376" i="64" a="1"/>
  <c r="U108" i="64" l="1"/>
  <c r="U1400" i="64"/>
  <c r="T1084" i="64"/>
  <c r="DA477" i="64"/>
  <c r="U1076" i="64"/>
  <c r="U1111" i="64"/>
  <c r="U1147" i="64"/>
  <c r="U1041" i="64"/>
  <c r="U1376" i="64"/>
  <c r="U1013" i="64"/>
  <c r="U967" i="64"/>
  <c r="U991" i="64"/>
  <c r="U1292" i="64"/>
  <c r="U919" i="64"/>
  <c r="U800" i="64"/>
  <c r="U526" i="64"/>
  <c r="BF1565" i="64"/>
  <c r="BF1571" i="64" s="1"/>
  <c r="S969" i="64"/>
  <c r="U123" i="64" a="1"/>
  <c r="U123" i="64" s="1"/>
  <c r="V123" i="64" s="1" a="1"/>
  <c r="V123" i="64" s="1"/>
  <c r="T1672" i="64"/>
  <c r="S1673" i="64"/>
  <c r="U1671" i="64"/>
  <c r="V1110" i="64" a="1"/>
  <c r="V1110" i="64" s="1"/>
  <c r="V1146" i="64" a="1"/>
  <c r="V1146" i="64" s="1"/>
  <c r="V1075" i="64" a="1"/>
  <c r="V1075" i="64" s="1"/>
  <c r="U1666" i="64" a="1"/>
  <c r="U1666" i="64" s="1"/>
  <c r="V1663" i="64" a="1"/>
  <c r="V1663" i="64" s="1"/>
  <c r="V1040" i="64" a="1"/>
  <c r="V1040" i="64" s="1"/>
  <c r="V1697" i="64" a="1"/>
  <c r="V1697" i="64" s="1"/>
  <c r="V402" i="64" a="1"/>
  <c r="V402" i="64" s="1"/>
  <c r="V396" i="64" a="1"/>
  <c r="V396" i="64" s="1"/>
  <c r="V1375" i="64" a="1"/>
  <c r="V1375" i="64" s="1"/>
  <c r="V1288" i="64" a="1"/>
  <c r="V1288" i="64" s="1"/>
  <c r="V918" i="64" a="1"/>
  <c r="V918" i="64" s="1"/>
  <c r="Q161" i="69"/>
  <c r="P173" i="69"/>
  <c r="P175" i="69" s="1"/>
  <c r="V525" i="64" a="1"/>
  <c r="V525" i="64" s="1"/>
  <c r="V176" i="64" a="1"/>
  <c r="V176" i="64" s="1"/>
  <c r="V106" i="64" a="1"/>
  <c r="V106" i="64" s="1"/>
  <c r="V107" i="64" a="1"/>
  <c r="V107" i="64" s="1"/>
  <c r="V122" i="64" a="1"/>
  <c r="V122" i="64" s="1"/>
  <c r="V40" i="64" a="1"/>
  <c r="V40" i="64" s="1"/>
  <c r="V799" i="64" a="1"/>
  <c r="V799" i="64" s="1"/>
  <c r="V1012" i="64" a="1"/>
  <c r="V1012" i="64" s="1"/>
  <c r="V990" i="64" a="1"/>
  <c r="V990" i="64" s="1"/>
  <c r="V1014" i="64" a="1"/>
  <c r="V1014" i="64" s="1"/>
  <c r="V503" i="64" a="1"/>
  <c r="V503" i="64" s="1"/>
  <c r="V966" i="64" a="1"/>
  <c r="V966" i="64" s="1"/>
  <c r="V1299" i="64" a="1"/>
  <c r="V1299" i="64" s="1"/>
  <c r="V968" i="64" a="1"/>
  <c r="V968" i="64" s="1"/>
  <c r="V1399" i="64" a="1"/>
  <c r="V1399" i="64" s="1"/>
  <c r="V944" i="64" a="1"/>
  <c r="V944" i="64" s="1"/>
  <c r="V501" i="64" a="1"/>
  <c r="V501" i="64" s="1"/>
  <c r="V1293" i="64" a="1"/>
  <c r="V1293" i="64" s="1"/>
  <c r="V1401" i="64" a="1"/>
  <c r="V1401" i="64" s="1"/>
  <c r="Q221" i="69"/>
  <c r="Q224" i="69" s="1"/>
  <c r="Q226" i="69" s="1"/>
  <c r="Q228" i="69" s="1"/>
  <c r="Q215" i="69"/>
  <c r="Q217" i="69" s="1"/>
  <c r="P18" i="69"/>
  <c r="Q207" i="69"/>
  <c r="R98" i="69"/>
  <c r="Q10" i="69"/>
  <c r="Q16" i="69"/>
  <c r="S227" i="69" a="1"/>
  <c r="S227" i="69" s="1"/>
  <c r="S225" i="69" a="1"/>
  <c r="S225" i="69" s="1"/>
  <c r="S216" i="69" a="1"/>
  <c r="S216" i="69" s="1"/>
  <c r="S208" i="69" a="1"/>
  <c r="S208" i="69" s="1"/>
  <c r="S214" i="69" a="1"/>
  <c r="S214" i="69" s="1"/>
  <c r="S197" i="69" a="1"/>
  <c r="S197" i="69" s="1"/>
  <c r="S191" i="69" a="1"/>
  <c r="S191" i="69" s="1"/>
  <c r="S206" i="69" a="1"/>
  <c r="S206" i="69" s="1"/>
  <c r="S185" i="69" a="1"/>
  <c r="S185" i="69" s="1"/>
  <c r="S174" i="69" a="1"/>
  <c r="S174" i="69" s="1"/>
  <c r="S166" i="69" a="1"/>
  <c r="S166" i="69" s="1"/>
  <c r="S172" i="69" a="1"/>
  <c r="S172" i="69" s="1"/>
  <c r="S158" i="69" a="1"/>
  <c r="S158" i="69" s="1"/>
  <c r="S160" i="69" a="1"/>
  <c r="S160" i="69" s="1"/>
  <c r="S147" i="69" a="1"/>
  <c r="S147" i="69" s="1"/>
  <c r="S131" i="69" a="1"/>
  <c r="S131" i="69" s="1"/>
  <c r="S133" i="69" a="1"/>
  <c r="S133" i="69" s="1"/>
  <c r="S145" i="69" a="1"/>
  <c r="S145" i="69" s="1"/>
  <c r="S122" i="69" a="1"/>
  <c r="S122" i="69" s="1"/>
  <c r="S139" i="69" a="1"/>
  <c r="S139" i="69" s="1"/>
  <c r="S114" i="69" a="1"/>
  <c r="S114" i="69" s="1"/>
  <c r="S103" i="69" a="1"/>
  <c r="S103" i="69" s="1"/>
  <c r="S116" i="69" a="1"/>
  <c r="S116" i="69" s="1"/>
  <c r="S109" i="69" a="1"/>
  <c r="S109" i="69" s="1"/>
  <c r="S95" i="69" a="1"/>
  <c r="S95" i="69" s="1"/>
  <c r="S96" i="69" s="1"/>
  <c r="S97" i="69" a="1"/>
  <c r="S97" i="69" s="1"/>
  <c r="T93" i="69" s="1"/>
  <c r="S74" i="69" a="1"/>
  <c r="S74" i="69" s="1"/>
  <c r="S76" i="69" a="1"/>
  <c r="S76" i="69" s="1"/>
  <c r="S82" i="69" a="1"/>
  <c r="S82" i="69" s="1"/>
  <c r="S90" i="69" a="1"/>
  <c r="S90" i="69" s="1"/>
  <c r="S62" i="69" a="1"/>
  <c r="S62" i="69" s="1"/>
  <c r="S68" i="69" a="1"/>
  <c r="S68" i="69" s="1"/>
  <c r="S53" i="69" a="1"/>
  <c r="S53" i="69" s="1"/>
  <c r="S36" i="69" a="1"/>
  <c r="S36" i="69" s="1"/>
  <c r="S42" i="69" a="1"/>
  <c r="S42" i="69" s="1"/>
  <c r="S25" i="69" a="1"/>
  <c r="S25" i="69" s="1"/>
  <c r="S5" i="69" a="1"/>
  <c r="S5" i="69" s="1"/>
  <c r="S47" i="69" a="1"/>
  <c r="S47" i="69" s="1"/>
  <c r="S9" i="69" a="1"/>
  <c r="S9" i="69" s="1"/>
  <c r="S15" i="69" a="1"/>
  <c r="S15" i="69" s="1"/>
  <c r="S3" i="69"/>
  <c r="S30" i="69" a="1"/>
  <c r="S30" i="69" s="1"/>
  <c r="P31" i="69"/>
  <c r="Q184" i="69"/>
  <c r="U1" i="69"/>
  <c r="T2" i="69"/>
  <c r="Q134" i="69"/>
  <c r="H134" i="69" s="1"/>
  <c r="Q132" i="69"/>
  <c r="P221" i="69"/>
  <c r="P224" i="69" s="1"/>
  <c r="P215" i="69"/>
  <c r="P152" i="69"/>
  <c r="P146" i="69"/>
  <c r="P148" i="69" s="1"/>
  <c r="H148" i="69" s="1"/>
  <c r="M1" i="69"/>
  <c r="P71" i="69"/>
  <c r="P75" i="69" s="1"/>
  <c r="P65" i="69"/>
  <c r="Q60" i="69"/>
  <c r="Q64" i="69" s="1"/>
  <c r="P69" i="69"/>
  <c r="R205" i="69"/>
  <c r="R211" i="69" s="1"/>
  <c r="R61" i="69"/>
  <c r="R8" i="69"/>
  <c r="R16" i="69" s="1"/>
  <c r="P194" i="69"/>
  <c r="P202" i="69" s="1"/>
  <c r="P188" i="69"/>
  <c r="Q183" i="69"/>
  <c r="P192" i="69"/>
  <c r="V1111" i="64" a="1"/>
  <c r="V919" i="64" a="1"/>
  <c r="V1400" i="64" a="1"/>
  <c r="V1013" i="64" a="1"/>
  <c r="V1147" i="64" a="1"/>
  <c r="V1376" i="64" a="1"/>
  <c r="V1292" i="64" a="1"/>
  <c r="V526" i="64" a="1"/>
  <c r="V967" i="64" a="1"/>
  <c r="V1076" i="64" a="1"/>
  <c r="DB477" i="64" a="1"/>
  <c r="V1041" i="64" a="1"/>
  <c r="V800" i="64" a="1"/>
  <c r="V991" i="64" a="1"/>
  <c r="V108" i="64" l="1"/>
  <c r="V1400" i="64"/>
  <c r="U1084" i="64"/>
  <c r="DB477" i="64"/>
  <c r="V1111" i="64"/>
  <c r="V1147" i="64"/>
  <c r="V1013" i="64"/>
  <c r="V1041" i="64"/>
  <c r="V1376" i="64"/>
  <c r="V1076" i="64"/>
  <c r="V967" i="64"/>
  <c r="V991" i="64"/>
  <c r="V1292" i="64"/>
  <c r="V919" i="64"/>
  <c r="V800" i="64"/>
  <c r="V526" i="64"/>
  <c r="BF1568" i="64"/>
  <c r="T1673" i="64"/>
  <c r="U1672" i="64"/>
  <c r="V1671" i="64"/>
  <c r="W1146" i="64" a="1"/>
  <c r="W1146" i="64" s="1"/>
  <c r="W1075" i="64" a="1"/>
  <c r="W1075" i="64" s="1"/>
  <c r="W1110" i="64" a="1"/>
  <c r="W1110" i="64" s="1"/>
  <c r="V1666" i="64" a="1"/>
  <c r="V1666" i="64" s="1"/>
  <c r="W1663" i="64" a="1"/>
  <c r="W1663" i="64" s="1"/>
  <c r="W1040" i="64" a="1"/>
  <c r="W1040" i="64" s="1"/>
  <c r="W1697" i="64" a="1"/>
  <c r="W1697" i="64" s="1"/>
  <c r="W402" i="64" a="1"/>
  <c r="W402" i="64" s="1"/>
  <c r="W396" i="64" a="1"/>
  <c r="W396" i="64" s="1"/>
  <c r="W1375" i="64" a="1"/>
  <c r="W1375" i="64" s="1"/>
  <c r="W1288" i="64" a="1"/>
  <c r="W1288" i="64" s="1"/>
  <c r="W918" i="64" a="1"/>
  <c r="W918" i="64" s="1"/>
  <c r="W525" i="64" a="1"/>
  <c r="W525" i="64" s="1"/>
  <c r="W176" i="64" a="1"/>
  <c r="W176" i="64" s="1"/>
  <c r="W107" i="64" a="1"/>
  <c r="W107" i="64" s="1"/>
  <c r="W106" i="64" a="1"/>
  <c r="W106" i="64" s="1"/>
  <c r="W122" i="64" a="1"/>
  <c r="W122" i="64" s="1"/>
  <c r="W40" i="64" a="1"/>
  <c r="W40" i="64" s="1"/>
  <c r="W123" i="64" a="1"/>
  <c r="W123" i="64" s="1"/>
  <c r="R122" i="64" a="1"/>
  <c r="R122" i="64" s="1"/>
  <c r="W799" i="64" a="1"/>
  <c r="W799" i="64" s="1"/>
  <c r="W1012" i="64" a="1"/>
  <c r="W1012" i="64" s="1"/>
  <c r="W1293" i="64" a="1"/>
  <c r="W1293" i="64" s="1"/>
  <c r="W990" i="64" a="1"/>
  <c r="W990" i="64" s="1"/>
  <c r="W1299" i="64" a="1"/>
  <c r="W1299" i="64" s="1"/>
  <c r="W501" i="64" a="1"/>
  <c r="W501" i="64" s="1"/>
  <c r="W1401" i="64" a="1"/>
  <c r="W1401" i="64" s="1"/>
  <c r="W966" i="64" a="1"/>
  <c r="W966" i="64" s="1"/>
  <c r="W944" i="64" a="1"/>
  <c r="W944" i="64" s="1"/>
  <c r="W503" i="64" a="1"/>
  <c r="W503" i="64" s="1"/>
  <c r="W968" i="64" a="1"/>
  <c r="W968" i="64" s="1"/>
  <c r="W1399" i="64" a="1"/>
  <c r="W1399" i="64" s="1"/>
  <c r="W1014" i="64" a="1"/>
  <c r="W1014" i="64" s="1"/>
  <c r="Q135" i="69"/>
  <c r="Q136" i="69" s="1"/>
  <c r="P200" i="69"/>
  <c r="P198" i="69"/>
  <c r="Q17" i="69"/>
  <c r="Q186" i="69"/>
  <c r="Q20" i="69"/>
  <c r="Q209" i="69"/>
  <c r="Q65" i="69"/>
  <c r="Q71" i="69"/>
  <c r="Q75" i="69" s="1"/>
  <c r="R60" i="69"/>
  <c r="Q69" i="69"/>
  <c r="Q157" i="69"/>
  <c r="H132" i="69"/>
  <c r="S205" i="69"/>
  <c r="S211" i="69" s="1"/>
  <c r="S61" i="69"/>
  <c r="S63" i="69" s="1"/>
  <c r="S8" i="69"/>
  <c r="S12" i="69" s="1"/>
  <c r="S22" i="69" s="1"/>
  <c r="S29" i="69" s="1"/>
  <c r="S31" i="69" s="1"/>
  <c r="R207" i="69"/>
  <c r="R209" i="69" s="1"/>
  <c r="R219" i="69" s="1"/>
  <c r="T225" i="69" a="1"/>
  <c r="T225" i="69" s="1"/>
  <c r="T227" i="69" a="1"/>
  <c r="T227" i="69" s="1"/>
  <c r="T208" i="69" a="1"/>
  <c r="T208" i="69" s="1"/>
  <c r="T214" i="69" a="1"/>
  <c r="T214" i="69" s="1"/>
  <c r="T216" i="69" a="1"/>
  <c r="T216" i="69" s="1"/>
  <c r="T206" i="69" a="1"/>
  <c r="T206" i="69" s="1"/>
  <c r="T197" i="69" a="1"/>
  <c r="T197" i="69" s="1"/>
  <c r="T191" i="69" a="1"/>
  <c r="T191" i="69" s="1"/>
  <c r="T185" i="69" a="1"/>
  <c r="T185" i="69" s="1"/>
  <c r="T166" i="69" a="1"/>
  <c r="T166" i="69" s="1"/>
  <c r="T172" i="69" a="1"/>
  <c r="T172" i="69" s="1"/>
  <c r="T174" i="69" a="1"/>
  <c r="T174" i="69" s="1"/>
  <c r="T160" i="69" a="1"/>
  <c r="T160" i="69" s="1"/>
  <c r="T147" i="69" a="1"/>
  <c r="T147" i="69" s="1"/>
  <c r="T158" i="69" a="1"/>
  <c r="T158" i="69" s="1"/>
  <c r="T133" i="69" a="1"/>
  <c r="T133" i="69" s="1"/>
  <c r="T139" i="69" a="1"/>
  <c r="T139" i="69" s="1"/>
  <c r="T145" i="69" a="1"/>
  <c r="T145" i="69" s="1"/>
  <c r="T131" i="69" a="1"/>
  <c r="T131" i="69" s="1"/>
  <c r="T122" i="69" a="1"/>
  <c r="T122" i="69" s="1"/>
  <c r="T114" i="69" a="1"/>
  <c r="T114" i="69" s="1"/>
  <c r="T116" i="69" a="1"/>
  <c r="T116" i="69" s="1"/>
  <c r="T109" i="69" a="1"/>
  <c r="T109" i="69" s="1"/>
  <c r="T95" i="69" a="1"/>
  <c r="T95" i="69" s="1"/>
  <c r="T96" i="69" s="1"/>
  <c r="T97" i="69" a="1"/>
  <c r="T97" i="69" s="1"/>
  <c r="U93" i="69" s="1"/>
  <c r="T103" i="69" a="1"/>
  <c r="T103" i="69" s="1"/>
  <c r="T74" i="69" a="1"/>
  <c r="T74" i="69" s="1"/>
  <c r="T76" i="69" a="1"/>
  <c r="T76" i="69" s="1"/>
  <c r="T82" i="69" a="1"/>
  <c r="T82" i="69" s="1"/>
  <c r="T90" i="69" a="1"/>
  <c r="T90" i="69" s="1"/>
  <c r="T62" i="69" a="1"/>
  <c r="T62" i="69" s="1"/>
  <c r="T53" i="69" a="1"/>
  <c r="T53" i="69" s="1"/>
  <c r="T36" i="69" a="1"/>
  <c r="T36" i="69" s="1"/>
  <c r="T68" i="69" a="1"/>
  <c r="T68" i="69" s="1"/>
  <c r="T42" i="69" a="1"/>
  <c r="T42" i="69" s="1"/>
  <c r="T25" i="69" a="1"/>
  <c r="T25" i="69" s="1"/>
  <c r="T47" i="69" a="1"/>
  <c r="T47" i="69" s="1"/>
  <c r="T30" i="69" a="1"/>
  <c r="T30" i="69" s="1"/>
  <c r="T9" i="69" a="1"/>
  <c r="T9" i="69" s="1"/>
  <c r="T15" i="69" a="1"/>
  <c r="T15" i="69" s="1"/>
  <c r="T3" i="69"/>
  <c r="T5" i="69" a="1"/>
  <c r="T5" i="69" s="1"/>
  <c r="S98" i="69"/>
  <c r="R12" i="69"/>
  <c r="R22" i="69" s="1"/>
  <c r="R29" i="69" s="1"/>
  <c r="P79" i="69"/>
  <c r="P77" i="69"/>
  <c r="V1" i="69"/>
  <c r="U2" i="69"/>
  <c r="R63" i="69"/>
  <c r="P217" i="69"/>
  <c r="P32" i="69"/>
  <c r="R221" i="69"/>
  <c r="R224" i="69" s="1"/>
  <c r="R226" i="69" s="1"/>
  <c r="R228" i="69" s="1"/>
  <c r="R215" i="69"/>
  <c r="R217" i="69" s="1"/>
  <c r="R10" i="69"/>
  <c r="R20" i="69" s="1"/>
  <c r="P226" i="69"/>
  <c r="W919" i="64" a="1"/>
  <c r="W1076" i="64" a="1"/>
  <c r="W1147" i="64" a="1"/>
  <c r="W1013" i="64" a="1"/>
  <c r="W800" i="64" a="1"/>
  <c r="W1292" i="64" a="1"/>
  <c r="W967" i="64" a="1"/>
  <c r="W1041" i="64" a="1"/>
  <c r="DC477" i="64" a="1"/>
  <c r="W1400" i="64" a="1"/>
  <c r="W526" i="64" a="1"/>
  <c r="W1376" i="64" a="1"/>
  <c r="W991" i="64" a="1"/>
  <c r="W1111" i="64" a="1"/>
  <c r="W108" i="64" l="1"/>
  <c r="W1400" i="64"/>
  <c r="V1084" i="64"/>
  <c r="DC477" i="64"/>
  <c r="W1013" i="64"/>
  <c r="W1111" i="64"/>
  <c r="W1041" i="64"/>
  <c r="W1376" i="64"/>
  <c r="W1076" i="64"/>
  <c r="W1147" i="64"/>
  <c r="W967" i="64"/>
  <c r="W991" i="64"/>
  <c r="W1292" i="64"/>
  <c r="W919" i="64"/>
  <c r="W800" i="64"/>
  <c r="W526" i="64"/>
  <c r="BF1569" i="64"/>
  <c r="W1666" i="64" a="1"/>
  <c r="W1666" i="64" s="1"/>
  <c r="V1672" i="64"/>
  <c r="V1673" i="64" s="1"/>
  <c r="U1673" i="64"/>
  <c r="X1146" i="64" a="1"/>
  <c r="X1146" i="64" s="1"/>
  <c r="X1110" i="64" a="1"/>
  <c r="X1110" i="64" s="1"/>
  <c r="X1075" i="64" a="1"/>
  <c r="X1075" i="64" s="1"/>
  <c r="W1671" i="64"/>
  <c r="X1663" i="64" a="1"/>
  <c r="X1663" i="64" s="1"/>
  <c r="X1040" i="64" a="1"/>
  <c r="X1040" i="64" s="1"/>
  <c r="X1697" i="64" a="1"/>
  <c r="X1697" i="64" s="1"/>
  <c r="X402" i="64" a="1"/>
  <c r="X402" i="64" s="1"/>
  <c r="X396" i="64" a="1"/>
  <c r="X396" i="64" s="1"/>
  <c r="X1375" i="64" a="1"/>
  <c r="X1375" i="64" s="1"/>
  <c r="X1288" i="64" a="1"/>
  <c r="X1288" i="64" s="1"/>
  <c r="X918" i="64" a="1"/>
  <c r="X918" i="64" s="1"/>
  <c r="X525" i="64" a="1"/>
  <c r="X525" i="64" s="1"/>
  <c r="X107" i="64" a="1"/>
  <c r="X107" i="64" s="1"/>
  <c r="X106" i="64" a="1"/>
  <c r="X106" i="64" s="1"/>
  <c r="X40" i="64" a="1"/>
  <c r="X40" i="64" s="1"/>
  <c r="X122" i="64" a="1"/>
  <c r="X122" i="64" s="1"/>
  <c r="X176" i="64" a="1"/>
  <c r="X176" i="64" s="1"/>
  <c r="X123" i="64" a="1"/>
  <c r="X123" i="64" s="1"/>
  <c r="S121" i="64"/>
  <c r="X799" i="64" a="1"/>
  <c r="X799" i="64" s="1"/>
  <c r="X990" i="64" a="1"/>
  <c r="X990" i="64" s="1"/>
  <c r="X968" i="64" a="1"/>
  <c r="X968" i="64" s="1"/>
  <c r="X944" i="64" a="1"/>
  <c r="X944" i="64" s="1"/>
  <c r="X503" i="64" a="1"/>
  <c r="X503" i="64" s="1"/>
  <c r="X1401" i="64" a="1"/>
  <c r="X1401" i="64" s="1"/>
  <c r="X501" i="64" a="1"/>
  <c r="X501" i="64" s="1"/>
  <c r="X1399" i="64" a="1"/>
  <c r="X1399" i="64" s="1"/>
  <c r="X1293" i="64" a="1"/>
  <c r="X1293" i="64" s="1"/>
  <c r="X1299" i="64" a="1"/>
  <c r="X1299" i="64" s="1"/>
  <c r="X1014" i="64" a="1"/>
  <c r="X1014" i="64" s="1"/>
  <c r="X966" i="64" a="1"/>
  <c r="X966" i="64" s="1"/>
  <c r="X1012" i="64" a="1"/>
  <c r="X1012" i="64" s="1"/>
  <c r="T98" i="69"/>
  <c r="Q140" i="69"/>
  <c r="Q150" i="69" s="1"/>
  <c r="R129" i="69"/>
  <c r="R134" i="69" s="1"/>
  <c r="Q142" i="69"/>
  <c r="Q152" i="69" s="1"/>
  <c r="R64" i="69"/>
  <c r="Q18" i="69"/>
  <c r="Q79" i="69"/>
  <c r="Q77" i="69"/>
  <c r="Q85" i="69" s="1"/>
  <c r="Q94" i="69" s="1"/>
  <c r="Q99" i="69" s="1"/>
  <c r="S207" i="69"/>
  <c r="S209" i="69" s="1"/>
  <c r="S219" i="69" s="1"/>
  <c r="S10" i="69"/>
  <c r="S20" i="69" s="1"/>
  <c r="P85" i="69"/>
  <c r="P94" i="69" s="1"/>
  <c r="U225" i="69" a="1"/>
  <c r="U225" i="69" s="1"/>
  <c r="U227" i="69" a="1"/>
  <c r="U227" i="69" s="1"/>
  <c r="U216" i="69" a="1"/>
  <c r="U216" i="69" s="1"/>
  <c r="U214" i="69" a="1"/>
  <c r="U214" i="69" s="1"/>
  <c r="U208" i="69" a="1"/>
  <c r="U208" i="69" s="1"/>
  <c r="U197" i="69" a="1"/>
  <c r="U197" i="69" s="1"/>
  <c r="U206" i="69" a="1"/>
  <c r="U206" i="69" s="1"/>
  <c r="U191" i="69" a="1"/>
  <c r="U191" i="69" s="1"/>
  <c r="U185" i="69" a="1"/>
  <c r="U185" i="69" s="1"/>
  <c r="U174" i="69" a="1"/>
  <c r="U174" i="69" s="1"/>
  <c r="U166" i="69" a="1"/>
  <c r="U166" i="69" s="1"/>
  <c r="U172" i="69" a="1"/>
  <c r="U172" i="69" s="1"/>
  <c r="U147" i="69" a="1"/>
  <c r="U147" i="69" s="1"/>
  <c r="U160" i="69" a="1"/>
  <c r="U160" i="69" s="1"/>
  <c r="U139" i="69" a="1"/>
  <c r="U139" i="69" s="1"/>
  <c r="U145" i="69" a="1"/>
  <c r="U145" i="69" s="1"/>
  <c r="U158" i="69" a="1"/>
  <c r="U158" i="69" s="1"/>
  <c r="U133" i="69" a="1"/>
  <c r="U133" i="69" s="1"/>
  <c r="U122" i="69" a="1"/>
  <c r="U122" i="69" s="1"/>
  <c r="U114" i="69" a="1"/>
  <c r="U114" i="69" s="1"/>
  <c r="U116" i="69" a="1"/>
  <c r="U116" i="69" s="1"/>
  <c r="U131" i="69" a="1"/>
  <c r="U131" i="69" s="1"/>
  <c r="U109" i="69" a="1"/>
  <c r="U109" i="69" s="1"/>
  <c r="U97" i="69" a="1"/>
  <c r="U97" i="69" s="1"/>
  <c r="V93" i="69" s="1"/>
  <c r="U103" i="69" a="1"/>
  <c r="U103" i="69" s="1"/>
  <c r="U76" i="69" a="1"/>
  <c r="U76" i="69" s="1"/>
  <c r="U82" i="69" a="1"/>
  <c r="U82" i="69" s="1"/>
  <c r="U62" i="69" a="1"/>
  <c r="U62" i="69" s="1"/>
  <c r="U90" i="69" a="1"/>
  <c r="U90" i="69" s="1"/>
  <c r="U95" i="69" a="1"/>
  <c r="U95" i="69" s="1"/>
  <c r="U96" i="69" s="1"/>
  <c r="U68" i="69" a="1"/>
  <c r="U68" i="69" s="1"/>
  <c r="U74" i="69" a="1"/>
  <c r="U74" i="69" s="1"/>
  <c r="U47" i="69" a="1"/>
  <c r="U47" i="69" s="1"/>
  <c r="U30" i="69" a="1"/>
  <c r="U30" i="69" s="1"/>
  <c r="U53" i="69" a="1"/>
  <c r="U53" i="69" s="1"/>
  <c r="U36" i="69" a="1"/>
  <c r="U36" i="69" s="1"/>
  <c r="U42" i="69" a="1"/>
  <c r="U42" i="69" s="1"/>
  <c r="U3" i="69"/>
  <c r="U25" i="69" a="1"/>
  <c r="U25" i="69" s="1"/>
  <c r="U5" i="69" a="1"/>
  <c r="U5" i="69" s="1"/>
  <c r="U9" i="69" a="1"/>
  <c r="U9" i="69" s="1"/>
  <c r="U15" i="69" a="1"/>
  <c r="U15" i="69" s="1"/>
  <c r="H157" i="69"/>
  <c r="Q162" i="69"/>
  <c r="S16" i="69"/>
  <c r="P228" i="69"/>
  <c r="P33" i="69"/>
  <c r="P39" i="69"/>
  <c r="Q28" i="69"/>
  <c r="Q32" i="69" s="1"/>
  <c r="P37" i="69"/>
  <c r="W1" i="69"/>
  <c r="V2" i="69"/>
  <c r="P87" i="69"/>
  <c r="P83" i="69"/>
  <c r="S221" i="69"/>
  <c r="S224" i="69" s="1"/>
  <c r="S215" i="69"/>
  <c r="S217" i="69" s="1"/>
  <c r="Q187" i="69"/>
  <c r="T205" i="69"/>
  <c r="T61" i="69"/>
  <c r="T8" i="69"/>
  <c r="T16" i="69" s="1"/>
  <c r="R17" i="69"/>
  <c r="R18" i="69" s="1"/>
  <c r="R31" i="69"/>
  <c r="Q219" i="69"/>
  <c r="X1292" i="64" a="1"/>
  <c r="X800" i="64" a="1"/>
  <c r="X1013" i="64" a="1"/>
  <c r="X1147" i="64" a="1"/>
  <c r="X967" i="64" a="1"/>
  <c r="X1041" i="64" a="1"/>
  <c r="X1376" i="64" a="1"/>
  <c r="X1400" i="64" a="1"/>
  <c r="X526" i="64" a="1"/>
  <c r="X1111" i="64" a="1"/>
  <c r="X919" i="64" a="1"/>
  <c r="DD477" i="64" a="1"/>
  <c r="X1076" i="64" a="1"/>
  <c r="X991" i="64" a="1"/>
  <c r="X108" i="64" l="1"/>
  <c r="X1400" i="64"/>
  <c r="S124" i="64"/>
  <c r="W1084" i="64"/>
  <c r="DD477" i="64"/>
  <c r="X1376" i="64"/>
  <c r="X1076" i="64"/>
  <c r="X1013" i="64"/>
  <c r="X1111" i="64"/>
  <c r="X1147" i="64"/>
  <c r="X1041" i="64"/>
  <c r="X967" i="64"/>
  <c r="X991" i="64"/>
  <c r="X1292" i="64"/>
  <c r="X919" i="64"/>
  <c r="X800" i="64"/>
  <c r="X526" i="64"/>
  <c r="BG1565" i="64"/>
  <c r="BG1571" i="64" s="1"/>
  <c r="W1672" i="64"/>
  <c r="W1673" i="64" s="1"/>
  <c r="X1666" i="64" a="1"/>
  <c r="X1666" i="64" s="1"/>
  <c r="Y1146" i="64" a="1"/>
  <c r="Y1146" i="64" s="1"/>
  <c r="Y1110" i="64" a="1"/>
  <c r="Y1110" i="64" s="1"/>
  <c r="Y1075" i="64" a="1"/>
  <c r="Y1075" i="64" s="1"/>
  <c r="X1671" i="64"/>
  <c r="Y1663" i="64" a="1"/>
  <c r="Y1663" i="64" s="1"/>
  <c r="Y1040" i="64" a="1"/>
  <c r="Y1040" i="64" s="1"/>
  <c r="Y1697" i="64" a="1"/>
  <c r="Y1697" i="64" s="1"/>
  <c r="Y402" i="64" a="1"/>
  <c r="Y402" i="64" s="1"/>
  <c r="Y396" i="64" a="1"/>
  <c r="Y396" i="64" s="1"/>
  <c r="U98" i="69"/>
  <c r="R132" i="69"/>
  <c r="R157" i="69" s="1"/>
  <c r="Y1375" i="64" a="1"/>
  <c r="Y1375" i="64" s="1"/>
  <c r="Y1288" i="64" a="1"/>
  <c r="Y1288" i="64" s="1"/>
  <c r="Y918" i="64" a="1"/>
  <c r="Y918" i="64" s="1"/>
  <c r="Y525" i="64" a="1"/>
  <c r="Y525" i="64" s="1"/>
  <c r="Y107" i="64" a="1"/>
  <c r="Y107" i="64" s="1"/>
  <c r="Y106" i="64" a="1"/>
  <c r="Y106" i="64" s="1"/>
  <c r="Y40" i="64" a="1"/>
  <c r="Y40" i="64" s="1"/>
  <c r="Y122" i="64" a="1"/>
  <c r="Y122" i="64" s="1"/>
  <c r="Y176" i="64" a="1"/>
  <c r="Y176" i="64" s="1"/>
  <c r="Y123" i="64" a="1"/>
  <c r="Y123" i="64" s="1"/>
  <c r="T121" i="64"/>
  <c r="T124" i="64" s="1"/>
  <c r="Y799" i="64" a="1"/>
  <c r="Y799" i="64" s="1"/>
  <c r="Y501" i="64" a="1"/>
  <c r="Y501" i="64" s="1"/>
  <c r="Y503" i="64" a="1"/>
  <c r="Y503" i="64" s="1"/>
  <c r="Y1401" i="64" a="1"/>
  <c r="Y1401" i="64" s="1"/>
  <c r="Y968" i="64" a="1"/>
  <c r="Y968" i="64" s="1"/>
  <c r="Y990" i="64" a="1"/>
  <c r="Y990" i="64" s="1"/>
  <c r="Y1014" i="64" a="1"/>
  <c r="Y1014" i="64" s="1"/>
  <c r="Y1399" i="64" a="1"/>
  <c r="Y1399" i="64" s="1"/>
  <c r="Y1293" i="64" a="1"/>
  <c r="Y1293" i="64" s="1"/>
  <c r="Y966" i="64" a="1"/>
  <c r="Y966" i="64" s="1"/>
  <c r="Y1299" i="64" a="1"/>
  <c r="Y1299" i="64" s="1"/>
  <c r="Y1012" i="64" a="1"/>
  <c r="Y1012" i="64" s="1"/>
  <c r="Y944" i="64" a="1"/>
  <c r="Y944" i="64" s="1"/>
  <c r="Q146" i="69"/>
  <c r="Q148" i="69" s="1"/>
  <c r="T63" i="69"/>
  <c r="Q194" i="69"/>
  <c r="Q202" i="69" s="1"/>
  <c r="R183" i="69"/>
  <c r="Q188" i="69"/>
  <c r="Q192" i="69"/>
  <c r="S226" i="69"/>
  <c r="W2" i="69"/>
  <c r="X1" i="69"/>
  <c r="T211" i="69"/>
  <c r="T207" i="69"/>
  <c r="T209" i="69" s="1"/>
  <c r="Q106" i="69"/>
  <c r="Q113" i="69" s="1"/>
  <c r="Q100" i="69"/>
  <c r="Q104" i="69"/>
  <c r="T10" i="69"/>
  <c r="T20" i="69" s="1"/>
  <c r="U205" i="69"/>
  <c r="U211" i="69" s="1"/>
  <c r="U61" i="69"/>
  <c r="U63" i="69" s="1"/>
  <c r="U8" i="69"/>
  <c r="U12" i="69" s="1"/>
  <c r="U22" i="69" s="1"/>
  <c r="U29" i="69" s="1"/>
  <c r="U31" i="69" s="1"/>
  <c r="Q87" i="69"/>
  <c r="Q83" i="69"/>
  <c r="Q169" i="69"/>
  <c r="Q179" i="69" s="1"/>
  <c r="Q163" i="69"/>
  <c r="R156" i="69"/>
  <c r="Q167" i="69"/>
  <c r="P46" i="69"/>
  <c r="S17" i="69"/>
  <c r="S18" i="69" s="1"/>
  <c r="R65" i="69"/>
  <c r="R71" i="69"/>
  <c r="R75" i="69" s="1"/>
  <c r="S60" i="69"/>
  <c r="S64" i="69" s="1"/>
  <c r="R69" i="69"/>
  <c r="T12" i="69"/>
  <c r="T22" i="69" s="1"/>
  <c r="T29" i="69" s="1"/>
  <c r="V225" i="69" a="1"/>
  <c r="V225" i="69" s="1"/>
  <c r="V227" i="69" a="1"/>
  <c r="V227" i="69" s="1"/>
  <c r="V216" i="69" a="1"/>
  <c r="V216" i="69" s="1"/>
  <c r="V214" i="69" a="1"/>
  <c r="V214" i="69" s="1"/>
  <c r="V208" i="69" a="1"/>
  <c r="V208" i="69" s="1"/>
  <c r="V206" i="69" a="1"/>
  <c r="V206" i="69" s="1"/>
  <c r="V197" i="69" a="1"/>
  <c r="V197" i="69" s="1"/>
  <c r="V191" i="69" a="1"/>
  <c r="V191" i="69" s="1"/>
  <c r="V185" i="69" a="1"/>
  <c r="V185" i="69" s="1"/>
  <c r="V166" i="69" a="1"/>
  <c r="V166" i="69" s="1"/>
  <c r="V147" i="69" a="1"/>
  <c r="V147" i="69" s="1"/>
  <c r="V174" i="69" a="1"/>
  <c r="V174" i="69" s="1"/>
  <c r="V172" i="69" a="1"/>
  <c r="V172" i="69" s="1"/>
  <c r="V158" i="69" a="1"/>
  <c r="V158" i="69" s="1"/>
  <c r="V145" i="69" a="1"/>
  <c r="V145" i="69" s="1"/>
  <c r="V131" i="69" a="1"/>
  <c r="V131" i="69" s="1"/>
  <c r="V160" i="69" a="1"/>
  <c r="V160" i="69" s="1"/>
  <c r="V139" i="69" a="1"/>
  <c r="V139" i="69" s="1"/>
  <c r="V116" i="69" a="1"/>
  <c r="V116" i="69" s="1"/>
  <c r="V133" i="69" a="1"/>
  <c r="V133" i="69" s="1"/>
  <c r="V122" i="69" a="1"/>
  <c r="V122" i="69" s="1"/>
  <c r="V114" i="69" a="1"/>
  <c r="V114" i="69" s="1"/>
  <c r="V97" i="69" a="1"/>
  <c r="V97" i="69" s="1"/>
  <c r="W93" i="69" s="1"/>
  <c r="V103" i="69" a="1"/>
  <c r="V103" i="69" s="1"/>
  <c r="V95" i="69" a="1"/>
  <c r="V95" i="69" s="1"/>
  <c r="V96" i="69" s="1"/>
  <c r="V109" i="69" a="1"/>
  <c r="V109" i="69" s="1"/>
  <c r="V82" i="69" a="1"/>
  <c r="V82" i="69" s="1"/>
  <c r="V90" i="69" a="1"/>
  <c r="V90" i="69" s="1"/>
  <c r="V74" i="69" a="1"/>
  <c r="V74" i="69" s="1"/>
  <c r="V76" i="69" a="1"/>
  <c r="V76" i="69" s="1"/>
  <c r="V68" i="69" a="1"/>
  <c r="V68" i="69" s="1"/>
  <c r="V47" i="69" a="1"/>
  <c r="V47" i="69" s="1"/>
  <c r="V30" i="69" a="1"/>
  <c r="V30" i="69" s="1"/>
  <c r="V53" i="69" a="1"/>
  <c r="V53" i="69" s="1"/>
  <c r="V36" i="69" a="1"/>
  <c r="V36" i="69" s="1"/>
  <c r="V42" i="69" a="1"/>
  <c r="V42" i="69" s="1"/>
  <c r="V25" i="69" a="1"/>
  <c r="V25" i="69" s="1"/>
  <c r="V62" i="69" a="1"/>
  <c r="V62" i="69" s="1"/>
  <c r="V3" i="69"/>
  <c r="V5" i="69" a="1"/>
  <c r="V5" i="69" s="1"/>
  <c r="V9" i="69" a="1"/>
  <c r="V9" i="69" s="1"/>
  <c r="V15" i="69" a="1"/>
  <c r="V15" i="69" s="1"/>
  <c r="Q39" i="69"/>
  <c r="R28" i="69"/>
  <c r="R32" i="69" s="1"/>
  <c r="Q33" i="69"/>
  <c r="Q37" i="69"/>
  <c r="Q46" i="69" s="1"/>
  <c r="Q48" i="69" s="1"/>
  <c r="P99" i="69"/>
  <c r="Y1400" i="64" a="1"/>
  <c r="Y919" i="64" a="1"/>
  <c r="Y1147" i="64" a="1"/>
  <c r="Y800" i="64" a="1"/>
  <c r="Y1013" i="64" a="1"/>
  <c r="DE477" i="64" a="1"/>
  <c r="Y967" i="64" a="1"/>
  <c r="Y1076" i="64" a="1"/>
  <c r="Y1376" i="64" a="1"/>
  <c r="Y1292" i="64" a="1"/>
  <c r="Y991" i="64" a="1"/>
  <c r="Y1111" i="64" a="1"/>
  <c r="Y1041" i="64" a="1"/>
  <c r="Y526" i="64" a="1"/>
  <c r="Y108" i="64" l="1"/>
  <c r="Y1400" i="64"/>
  <c r="X1084" i="64"/>
  <c r="DE477" i="64"/>
  <c r="Y1147" i="64"/>
  <c r="Y1041" i="64"/>
  <c r="Y1376" i="64"/>
  <c r="Y1013" i="64"/>
  <c r="Y1076" i="64"/>
  <c r="Y1111" i="64"/>
  <c r="Y967" i="64"/>
  <c r="Y991" i="64"/>
  <c r="Y1292" i="64"/>
  <c r="Y919" i="64"/>
  <c r="Y800" i="64"/>
  <c r="Y526" i="64"/>
  <c r="BG1568" i="64"/>
  <c r="X1672" i="64"/>
  <c r="X1673" i="64" s="1"/>
  <c r="Y1671" i="64"/>
  <c r="Y1666" i="64" a="1"/>
  <c r="Y1666" i="64" s="1"/>
  <c r="Z1146" i="64" a="1"/>
  <c r="Z1146" i="64" s="1"/>
  <c r="Z1110" i="64" a="1"/>
  <c r="Z1110" i="64" s="1"/>
  <c r="Z1075" i="64" a="1"/>
  <c r="Z1075" i="64" s="1"/>
  <c r="Z1663" i="64" a="1"/>
  <c r="Z1663" i="64" s="1"/>
  <c r="Z1040" i="64" a="1"/>
  <c r="Z1040" i="64" s="1"/>
  <c r="Z1697" i="64" a="1"/>
  <c r="Z1697" i="64" s="1"/>
  <c r="Z402" i="64" a="1"/>
  <c r="Z402" i="64" s="1"/>
  <c r="Z396" i="64" a="1"/>
  <c r="Z396" i="64" s="1"/>
  <c r="R135" i="69"/>
  <c r="R140" i="69" s="1"/>
  <c r="R150" i="69" s="1"/>
  <c r="Z1375" i="64" a="1"/>
  <c r="Z1375" i="64" s="1"/>
  <c r="Z1288" i="64" a="1"/>
  <c r="Z1288" i="64" s="1"/>
  <c r="Z918" i="64" a="1"/>
  <c r="Z918" i="64" s="1"/>
  <c r="Z525" i="64" a="1"/>
  <c r="Z525" i="64" s="1"/>
  <c r="Z107" i="64" a="1"/>
  <c r="Z107" i="64" s="1"/>
  <c r="Z106" i="64" a="1"/>
  <c r="Z106" i="64" s="1"/>
  <c r="Z122" i="64" a="1"/>
  <c r="Z122" i="64" s="1"/>
  <c r="Z176" i="64" a="1"/>
  <c r="Z176" i="64" s="1"/>
  <c r="Z40" i="64" a="1"/>
  <c r="Z40" i="64" s="1"/>
  <c r="Z123" i="64" a="1"/>
  <c r="Z123" i="64" s="1"/>
  <c r="U121" i="64"/>
  <c r="Z799" i="64" a="1"/>
  <c r="Z799" i="64" s="1"/>
  <c r="Z1012" i="64" a="1"/>
  <c r="Z1012" i="64" s="1"/>
  <c r="Z1401" i="64" a="1"/>
  <c r="Z1401" i="64" s="1"/>
  <c r="Z990" i="64" a="1"/>
  <c r="Z990" i="64" s="1"/>
  <c r="Z966" i="64" a="1"/>
  <c r="Z966" i="64" s="1"/>
  <c r="Z1299" i="64" a="1"/>
  <c r="Z1299" i="64" s="1"/>
  <c r="Z501" i="64" a="1"/>
  <c r="Z501" i="64" s="1"/>
  <c r="Z1014" i="64" a="1"/>
  <c r="Z1014" i="64" s="1"/>
  <c r="Z968" i="64" a="1"/>
  <c r="Z968" i="64" s="1"/>
  <c r="Z1399" i="64" a="1"/>
  <c r="Z1399" i="64" s="1"/>
  <c r="Z944" i="64" a="1"/>
  <c r="Z944" i="64" s="1"/>
  <c r="Z503" i="64" a="1"/>
  <c r="Z503" i="64" s="1"/>
  <c r="Z1293" i="64" a="1"/>
  <c r="Z1293" i="64" s="1"/>
  <c r="U207" i="69"/>
  <c r="U209" i="69" s="1"/>
  <c r="U219" i="69" s="1"/>
  <c r="V205" i="69"/>
  <c r="V211" i="69" s="1"/>
  <c r="V61" i="69"/>
  <c r="V63" i="69" s="1"/>
  <c r="V8" i="69"/>
  <c r="V16" i="69" s="1"/>
  <c r="P106" i="69"/>
  <c r="P113" i="69" s="1"/>
  <c r="P100" i="69"/>
  <c r="P104" i="69"/>
  <c r="T31" i="69"/>
  <c r="P48" i="69"/>
  <c r="P49" i="69" s="1"/>
  <c r="U221" i="69"/>
  <c r="U224" i="69" s="1"/>
  <c r="U226" i="69" s="1"/>
  <c r="U228" i="69" s="1"/>
  <c r="U215" i="69"/>
  <c r="U217" i="69" s="1"/>
  <c r="U16" i="69"/>
  <c r="Q200" i="69"/>
  <c r="Q198" i="69"/>
  <c r="T221" i="69"/>
  <c r="T224" i="69" s="1"/>
  <c r="T215" i="69"/>
  <c r="T217" i="69" s="1"/>
  <c r="R33" i="69"/>
  <c r="R39" i="69"/>
  <c r="S28" i="69"/>
  <c r="S32" i="69" s="1"/>
  <c r="R37" i="69"/>
  <c r="R46" i="69" s="1"/>
  <c r="R48" i="69" s="1"/>
  <c r="U10" i="69"/>
  <c r="U20" i="69" s="1"/>
  <c r="R186" i="69"/>
  <c r="Q177" i="69"/>
  <c r="Q173" i="69"/>
  <c r="Q175" i="69" s="1"/>
  <c r="H175" i="69" s="1"/>
  <c r="H167" i="69"/>
  <c r="V98" i="69"/>
  <c r="Y1" i="69"/>
  <c r="X2" i="69"/>
  <c r="S65" i="69"/>
  <c r="S71" i="69"/>
  <c r="S75" i="69" s="1"/>
  <c r="T60" i="69"/>
  <c r="T64" i="69" s="1"/>
  <c r="S69" i="69"/>
  <c r="W227" i="69" a="1"/>
  <c r="W227" i="69" s="1"/>
  <c r="W225" i="69" a="1"/>
  <c r="W225" i="69" s="1"/>
  <c r="W216" i="69" a="1"/>
  <c r="W216" i="69" s="1"/>
  <c r="W214" i="69" a="1"/>
  <c r="W214" i="69" s="1"/>
  <c r="W208" i="69" a="1"/>
  <c r="W208" i="69" s="1"/>
  <c r="W206" i="69" a="1"/>
  <c r="W206" i="69" s="1"/>
  <c r="W197" i="69" a="1"/>
  <c r="W197" i="69" s="1"/>
  <c r="W191" i="69" a="1"/>
  <c r="W191" i="69" s="1"/>
  <c r="W185" i="69" a="1"/>
  <c r="W185" i="69" s="1"/>
  <c r="W166" i="69" a="1"/>
  <c r="W166" i="69" s="1"/>
  <c r="W172" i="69" a="1"/>
  <c r="W172" i="69" s="1"/>
  <c r="W174" i="69" a="1"/>
  <c r="W174" i="69" s="1"/>
  <c r="W158" i="69" a="1"/>
  <c r="W158" i="69" s="1"/>
  <c r="W160" i="69" a="1"/>
  <c r="W160" i="69" s="1"/>
  <c r="W147" i="69" a="1"/>
  <c r="W147" i="69" s="1"/>
  <c r="W145" i="69" a="1"/>
  <c r="W145" i="69" s="1"/>
  <c r="W131" i="69" a="1"/>
  <c r="W131" i="69" s="1"/>
  <c r="W133" i="69" a="1"/>
  <c r="W133" i="69" s="1"/>
  <c r="W122" i="69" a="1"/>
  <c r="W122" i="69" s="1"/>
  <c r="W139" i="69" a="1"/>
  <c r="W139" i="69" s="1"/>
  <c r="W114" i="69" a="1"/>
  <c r="W114" i="69" s="1"/>
  <c r="W116" i="69" a="1"/>
  <c r="W116" i="69" s="1"/>
  <c r="W103" i="69" a="1"/>
  <c r="W103" i="69" s="1"/>
  <c r="W95" i="69" a="1"/>
  <c r="W95" i="69" s="1"/>
  <c r="W96" i="69" s="1"/>
  <c r="W109" i="69" a="1"/>
  <c r="W109" i="69" s="1"/>
  <c r="W97" i="69" a="1"/>
  <c r="W97" i="69" s="1"/>
  <c r="X93" i="69" s="1"/>
  <c r="W90" i="69" a="1"/>
  <c r="W90" i="69" s="1"/>
  <c r="W74" i="69" a="1"/>
  <c r="W74" i="69" s="1"/>
  <c r="W76" i="69" a="1"/>
  <c r="W76" i="69" s="1"/>
  <c r="W82" i="69" a="1"/>
  <c r="W82" i="69" s="1"/>
  <c r="W62" i="69" a="1"/>
  <c r="W62" i="69" s="1"/>
  <c r="W53" i="69" a="1"/>
  <c r="W53" i="69" s="1"/>
  <c r="W36" i="69" a="1"/>
  <c r="W36" i="69" s="1"/>
  <c r="W42" i="69" a="1"/>
  <c r="W42" i="69" s="1"/>
  <c r="W25" i="69" a="1"/>
  <c r="W25" i="69" s="1"/>
  <c r="W5" i="69" a="1"/>
  <c r="W5" i="69" s="1"/>
  <c r="W3" i="69"/>
  <c r="W47" i="69" a="1"/>
  <c r="W47" i="69" s="1"/>
  <c r="W9" i="69" a="1"/>
  <c r="W9" i="69" s="1"/>
  <c r="W68" i="69" a="1"/>
  <c r="W68" i="69" s="1"/>
  <c r="W15" i="69" a="1"/>
  <c r="W15" i="69" s="1"/>
  <c r="W30" i="69" a="1"/>
  <c r="W30" i="69" s="1"/>
  <c r="T17" i="69"/>
  <c r="T18" i="69" s="1"/>
  <c r="R79" i="69"/>
  <c r="R77" i="69"/>
  <c r="R161" i="69"/>
  <c r="H161" i="69" s="1"/>
  <c r="R159" i="69"/>
  <c r="T219" i="69"/>
  <c r="S228" i="69"/>
  <c r="Z1292" i="64" a="1"/>
  <c r="Z1376" i="64" a="1"/>
  <c r="Z1076" i="64" a="1"/>
  <c r="DF477" i="64" a="1"/>
  <c r="Z1400" i="64" a="1"/>
  <c r="Z1111" i="64" a="1"/>
  <c r="Z1147" i="64" a="1"/>
  <c r="Z1041" i="64" a="1"/>
  <c r="Z526" i="64" a="1"/>
  <c r="Z1013" i="64" a="1"/>
  <c r="Z967" i="64" a="1"/>
  <c r="Z919" i="64" a="1"/>
  <c r="Z800" i="64" a="1"/>
  <c r="Z991" i="64" a="1"/>
  <c r="Z108" i="64" l="1"/>
  <c r="Z1400" i="64"/>
  <c r="U124" i="64"/>
  <c r="Y1084" i="64"/>
  <c r="DF477" i="64"/>
  <c r="Z1041" i="64"/>
  <c r="Z1376" i="64"/>
  <c r="Z1076" i="64"/>
  <c r="Z1111" i="64"/>
  <c r="Z1147" i="64"/>
  <c r="Z1013" i="64"/>
  <c r="Z967" i="64"/>
  <c r="Z991" i="64"/>
  <c r="Z1292" i="64"/>
  <c r="Z919" i="64"/>
  <c r="Z800" i="64"/>
  <c r="Z526" i="64"/>
  <c r="BG1569" i="64"/>
  <c r="Y1672" i="64"/>
  <c r="Z1671" i="64"/>
  <c r="AA1146" i="64" a="1"/>
  <c r="AA1146" i="64" s="1"/>
  <c r="AA1110" i="64" a="1"/>
  <c r="AA1110" i="64" s="1"/>
  <c r="AA1075" i="64" a="1"/>
  <c r="AA1075" i="64" s="1"/>
  <c r="Z1666" i="64" a="1"/>
  <c r="Z1666" i="64" s="1"/>
  <c r="AA1663" i="64" a="1"/>
  <c r="AA1663" i="64" s="1"/>
  <c r="AA1040" i="64" a="1"/>
  <c r="AA1040" i="64" s="1"/>
  <c r="AA1697" i="64" a="1"/>
  <c r="AA1697" i="64" s="1"/>
  <c r="R142" i="69"/>
  <c r="R146" i="69" s="1"/>
  <c r="R148" i="69" s="1"/>
  <c r="R136" i="69"/>
  <c r="S129" i="69"/>
  <c r="S134" i="69" s="1"/>
  <c r="AA402" i="64" a="1"/>
  <c r="AA402" i="64" s="1"/>
  <c r="AA396" i="64" a="1"/>
  <c r="AA396" i="64" s="1"/>
  <c r="AA1375" i="64" a="1"/>
  <c r="AA1375" i="64" s="1"/>
  <c r="AA1288" i="64" a="1"/>
  <c r="AA1288" i="64" s="1"/>
  <c r="AA918" i="64" a="1"/>
  <c r="AA918" i="64" s="1"/>
  <c r="AA525" i="64" a="1"/>
  <c r="AA525" i="64" s="1"/>
  <c r="AA122" i="64" a="1"/>
  <c r="AA122" i="64" s="1"/>
  <c r="AA176" i="64" a="1"/>
  <c r="AA176" i="64" s="1"/>
  <c r="AA106" i="64" a="1"/>
  <c r="AA106" i="64" s="1"/>
  <c r="AA107" i="64" a="1"/>
  <c r="AA107" i="64" s="1"/>
  <c r="AA40" i="64" a="1"/>
  <c r="AA40" i="64" s="1"/>
  <c r="AA123" i="64" a="1"/>
  <c r="AA123" i="64" s="1"/>
  <c r="V121" i="64"/>
  <c r="V124" i="64" s="1"/>
  <c r="AA799" i="64" a="1"/>
  <c r="AA799" i="64" s="1"/>
  <c r="AA990" i="64" a="1"/>
  <c r="AA990" i="64" s="1"/>
  <c r="AA1299" i="64" a="1"/>
  <c r="AA1299" i="64" s="1"/>
  <c r="AA1014" i="64" a="1"/>
  <c r="AA1014" i="64" s="1"/>
  <c r="AA1401" i="64" a="1"/>
  <c r="AA1401" i="64" s="1"/>
  <c r="AA966" i="64" a="1"/>
  <c r="AA966" i="64" s="1"/>
  <c r="AA944" i="64" a="1"/>
  <c r="AA944" i="64" s="1"/>
  <c r="AA968" i="64" a="1"/>
  <c r="AA968" i="64" s="1"/>
  <c r="AA1293" i="64" a="1"/>
  <c r="AA1293" i="64" s="1"/>
  <c r="AA503" i="64" a="1"/>
  <c r="AA503" i="64" s="1"/>
  <c r="AA1399" i="64" a="1"/>
  <c r="AA1399" i="64" s="1"/>
  <c r="AA501" i="64" a="1"/>
  <c r="AA501" i="64" s="1"/>
  <c r="AA1012" i="64" a="1"/>
  <c r="AA1012" i="64" s="1"/>
  <c r="V207" i="69"/>
  <c r="V209" i="69" s="1"/>
  <c r="V219" i="69" s="1"/>
  <c r="V10" i="69"/>
  <c r="V20" i="69" s="1"/>
  <c r="P50" i="69"/>
  <c r="P56" i="69"/>
  <c r="Q45" i="69"/>
  <c r="Q49" i="69" s="1"/>
  <c r="P54" i="69"/>
  <c r="T71" i="69"/>
  <c r="T75" i="69" s="1"/>
  <c r="U60" i="69"/>
  <c r="U64" i="69" s="1"/>
  <c r="T65" i="69"/>
  <c r="T69" i="69"/>
  <c r="R184" i="69"/>
  <c r="H159" i="69"/>
  <c r="R85" i="69"/>
  <c r="R94" i="69" s="1"/>
  <c r="S79" i="69"/>
  <c r="S77" i="69"/>
  <c r="S85" i="69" s="1"/>
  <c r="S94" i="69" s="1"/>
  <c r="S99" i="69" s="1"/>
  <c r="X225" i="69" a="1"/>
  <c r="X225" i="69" s="1"/>
  <c r="X227" i="69" a="1"/>
  <c r="X227" i="69" s="1"/>
  <c r="X208" i="69" a="1"/>
  <c r="X208" i="69" s="1"/>
  <c r="X216" i="69" a="1"/>
  <c r="X216" i="69" s="1"/>
  <c r="X214" i="69" a="1"/>
  <c r="X214" i="69" s="1"/>
  <c r="X206" i="69" a="1"/>
  <c r="X206" i="69" s="1"/>
  <c r="X197" i="69" a="1"/>
  <c r="X197" i="69" s="1"/>
  <c r="X191" i="69" a="1"/>
  <c r="X191" i="69" s="1"/>
  <c r="X185" i="69" a="1"/>
  <c r="X185" i="69" s="1"/>
  <c r="X166" i="69" a="1"/>
  <c r="X166" i="69" s="1"/>
  <c r="X172" i="69" a="1"/>
  <c r="X172" i="69" s="1"/>
  <c r="X174" i="69" a="1"/>
  <c r="X174" i="69" s="1"/>
  <c r="X160" i="69" a="1"/>
  <c r="X160" i="69" s="1"/>
  <c r="X147" i="69" a="1"/>
  <c r="X147" i="69" s="1"/>
  <c r="X158" i="69" a="1"/>
  <c r="X158" i="69" s="1"/>
  <c r="X133" i="69" a="1"/>
  <c r="X133" i="69" s="1"/>
  <c r="X139" i="69" a="1"/>
  <c r="X139" i="69" s="1"/>
  <c r="X145" i="69" a="1"/>
  <c r="X145" i="69" s="1"/>
  <c r="X131" i="69" a="1"/>
  <c r="X131" i="69" s="1"/>
  <c r="X122" i="69" a="1"/>
  <c r="X122" i="69" s="1"/>
  <c r="X114" i="69" a="1"/>
  <c r="X114" i="69" s="1"/>
  <c r="X116" i="69" a="1"/>
  <c r="X116" i="69" s="1"/>
  <c r="X95" i="69" a="1"/>
  <c r="X95" i="69" s="1"/>
  <c r="X96" i="69" s="1"/>
  <c r="X97" i="69" a="1"/>
  <c r="X97" i="69" s="1"/>
  <c r="Y93" i="69" s="1"/>
  <c r="X109" i="69" a="1"/>
  <c r="X109" i="69" s="1"/>
  <c r="X103" i="69" a="1"/>
  <c r="X103" i="69" s="1"/>
  <c r="X74" i="69" a="1"/>
  <c r="X74" i="69" s="1"/>
  <c r="X76" i="69" a="1"/>
  <c r="X76" i="69" s="1"/>
  <c r="X82" i="69" a="1"/>
  <c r="X82" i="69" s="1"/>
  <c r="X62" i="69" a="1"/>
  <c r="X62" i="69" s="1"/>
  <c r="X90" i="69" a="1"/>
  <c r="X90" i="69" s="1"/>
  <c r="X53" i="69" a="1"/>
  <c r="X53" i="69" s="1"/>
  <c r="X36" i="69" a="1"/>
  <c r="X36" i="69" s="1"/>
  <c r="X42" i="69" a="1"/>
  <c r="X42" i="69" s="1"/>
  <c r="X25" i="69" a="1"/>
  <c r="X25" i="69" s="1"/>
  <c r="X47" i="69" a="1"/>
  <c r="X47" i="69" s="1"/>
  <c r="X30" i="69" a="1"/>
  <c r="X30" i="69" s="1"/>
  <c r="X68" i="69" a="1"/>
  <c r="X68" i="69" s="1"/>
  <c r="X9" i="69" a="1"/>
  <c r="X9" i="69" s="1"/>
  <c r="X15" i="69" a="1"/>
  <c r="X15" i="69" s="1"/>
  <c r="X5" i="69" a="1"/>
  <c r="X5" i="69" s="1"/>
  <c r="X3" i="69"/>
  <c r="S33" i="69"/>
  <c r="S39" i="69"/>
  <c r="T28" i="69"/>
  <c r="T32" i="69" s="1"/>
  <c r="S37" i="69"/>
  <c r="S46" i="69" s="1"/>
  <c r="S48" i="69" s="1"/>
  <c r="V12" i="69"/>
  <c r="V22" i="69" s="1"/>
  <c r="V29" i="69" s="1"/>
  <c r="V31" i="69" s="1"/>
  <c r="R87" i="69"/>
  <c r="R83" i="69"/>
  <c r="Z1" i="69"/>
  <c r="Y2" i="69"/>
  <c r="R162" i="69"/>
  <c r="W98" i="69"/>
  <c r="V221" i="69"/>
  <c r="V224" i="69" s="1"/>
  <c r="V226" i="69" s="1"/>
  <c r="V228" i="69" s="1"/>
  <c r="V215" i="69"/>
  <c r="V217" i="69" s="1"/>
  <c r="U17" i="69"/>
  <c r="U18" i="69" s="1"/>
  <c r="P118" i="69"/>
  <c r="W205" i="69"/>
  <c r="W211" i="69" s="1"/>
  <c r="W61" i="69"/>
  <c r="W63" i="69" s="1"/>
  <c r="W8" i="69"/>
  <c r="W12" i="69" s="1"/>
  <c r="W22" i="69" s="1"/>
  <c r="W29" i="69" s="1"/>
  <c r="W31" i="69" s="1"/>
  <c r="T226" i="69"/>
  <c r="AA991" i="64" a="1"/>
  <c r="AA1041" i="64" a="1"/>
  <c r="AA800" i="64" a="1"/>
  <c r="AA1400" i="64" a="1"/>
  <c r="AA967" i="64" a="1"/>
  <c r="AA919" i="64" a="1"/>
  <c r="AA1111" i="64" a="1"/>
  <c r="AA1076" i="64" a="1"/>
  <c r="AA526" i="64" a="1"/>
  <c r="AA1292" i="64" a="1"/>
  <c r="AA1147" i="64" a="1"/>
  <c r="AA1013" i="64" a="1"/>
  <c r="DG477" i="64" a="1"/>
  <c r="AA1376" i="64" a="1"/>
  <c r="AA108" i="64" l="1"/>
  <c r="AA1400" i="64"/>
  <c r="Z1084" i="64"/>
  <c r="DG477" i="64"/>
  <c r="AA1376" i="64"/>
  <c r="AA1041" i="64"/>
  <c r="AA1013" i="64"/>
  <c r="AA1076" i="64"/>
  <c r="AA1111" i="64"/>
  <c r="AA1147" i="64"/>
  <c r="AA967" i="64"/>
  <c r="AA991" i="64"/>
  <c r="AA1292" i="64"/>
  <c r="AA919" i="64"/>
  <c r="AA800" i="64"/>
  <c r="AA526" i="64"/>
  <c r="BH1565" i="64"/>
  <c r="BH1571" i="64" s="1"/>
  <c r="Y1673" i="64"/>
  <c r="Z1672" i="64"/>
  <c r="AA1671" i="64"/>
  <c r="AB1110" i="64" a="1"/>
  <c r="AB1110" i="64" s="1"/>
  <c r="AB1146" i="64" a="1"/>
  <c r="AB1146" i="64" s="1"/>
  <c r="AB1075" i="64" a="1"/>
  <c r="AB1075" i="64" s="1"/>
  <c r="AA1666" i="64" a="1"/>
  <c r="AA1666" i="64" s="1"/>
  <c r="AB1663" i="64" a="1"/>
  <c r="AB1663" i="64" s="1"/>
  <c r="AB1040" i="64" a="1"/>
  <c r="AB1040" i="64" s="1"/>
  <c r="AB1697" i="64" a="1"/>
  <c r="AB1697" i="64" s="1"/>
  <c r="R152" i="69"/>
  <c r="S132" i="69"/>
  <c r="S157" i="69" s="1"/>
  <c r="AB396" i="64" a="1"/>
  <c r="AB396" i="64" s="1"/>
  <c r="AB402" i="64" a="1"/>
  <c r="AB402" i="64" s="1"/>
  <c r="AB1375" i="64" a="1"/>
  <c r="AB1375" i="64" s="1"/>
  <c r="AB1288" i="64" a="1"/>
  <c r="AB1288" i="64" s="1"/>
  <c r="AB918" i="64" a="1"/>
  <c r="AB918" i="64" s="1"/>
  <c r="AB525" i="64" a="1"/>
  <c r="AB525" i="64" s="1"/>
  <c r="AB122" i="64" a="1"/>
  <c r="AB122" i="64" s="1"/>
  <c r="AB176" i="64" a="1"/>
  <c r="AB176" i="64" s="1"/>
  <c r="AB40" i="64" a="1"/>
  <c r="AB40" i="64" s="1"/>
  <c r="AB107" i="64" a="1"/>
  <c r="AB107" i="64" s="1"/>
  <c r="AB106" i="64" a="1"/>
  <c r="AB106" i="64" s="1"/>
  <c r="AB123" i="64" a="1"/>
  <c r="AB123" i="64" s="1"/>
  <c r="W121" i="64"/>
  <c r="W124" i="64" s="1"/>
  <c r="AB799" i="64" a="1"/>
  <c r="AB799" i="64" s="1"/>
  <c r="AB501" i="64" a="1"/>
  <c r="AB501" i="64" s="1"/>
  <c r="AB968" i="64" a="1"/>
  <c r="AB968" i="64" s="1"/>
  <c r="AB990" i="64" a="1"/>
  <c r="AB990" i="64" s="1"/>
  <c r="AB944" i="64" a="1"/>
  <c r="AB944" i="64" s="1"/>
  <c r="AB1401" i="64" a="1"/>
  <c r="AB1401" i="64" s="1"/>
  <c r="AB503" i="64" a="1"/>
  <c r="AB503" i="64" s="1"/>
  <c r="AB1293" i="64" a="1"/>
  <c r="AB1293" i="64" s="1"/>
  <c r="AB1012" i="64" a="1"/>
  <c r="AB1012" i="64" s="1"/>
  <c r="AB1014" i="64" a="1"/>
  <c r="AB1014" i="64" s="1"/>
  <c r="AB966" i="64" a="1"/>
  <c r="AB966" i="64" s="1"/>
  <c r="AB1399" i="64" a="1"/>
  <c r="AB1399" i="64" s="1"/>
  <c r="AB1299" i="64" a="1"/>
  <c r="AB1299" i="64" s="1"/>
  <c r="X98" i="69"/>
  <c r="V17" i="69"/>
  <c r="V18" i="69" s="1"/>
  <c r="T33" i="69"/>
  <c r="T39" i="69"/>
  <c r="U28" i="69"/>
  <c r="U32" i="69" s="1"/>
  <c r="T37" i="69"/>
  <c r="T46" i="69" s="1"/>
  <c r="W16" i="69"/>
  <c r="P125" i="69"/>
  <c r="P119" i="69"/>
  <c r="Q112" i="69"/>
  <c r="P123" i="69"/>
  <c r="W207" i="69"/>
  <c r="W209" i="69" s="1"/>
  <c r="W219" i="69" s="1"/>
  <c r="W10" i="69"/>
  <c r="W20" i="69" s="1"/>
  <c r="W221" i="69"/>
  <c r="W224" i="69" s="1"/>
  <c r="W226" i="69" s="1"/>
  <c r="W228" i="69" s="1"/>
  <c r="W215" i="69"/>
  <c r="W217" i="69" s="1"/>
  <c r="R163" i="69"/>
  <c r="R169" i="69"/>
  <c r="R179" i="69" s="1"/>
  <c r="S156" i="69"/>
  <c r="R167" i="69"/>
  <c r="X205" i="69"/>
  <c r="X211" i="69" s="1"/>
  <c r="X8" i="69"/>
  <c r="X12" i="69" s="1"/>
  <c r="X22" i="69" s="1"/>
  <c r="X29" i="69" s="1"/>
  <c r="X31" i="69" s="1"/>
  <c r="X61" i="69"/>
  <c r="X63" i="69" s="1"/>
  <c r="R99" i="69"/>
  <c r="Q56" i="69"/>
  <c r="R45" i="69"/>
  <c r="R49" i="69" s="1"/>
  <c r="Q50" i="69"/>
  <c r="Q54" i="69"/>
  <c r="T228" i="69"/>
  <c r="Y225" i="69" a="1"/>
  <c r="Y225" i="69" s="1"/>
  <c r="Y227" i="69" a="1"/>
  <c r="Y227" i="69" s="1"/>
  <c r="Y216" i="69" a="1"/>
  <c r="Y216" i="69" s="1"/>
  <c r="Y214" i="69" a="1"/>
  <c r="Y214" i="69" s="1"/>
  <c r="Y208" i="69" a="1"/>
  <c r="Y208" i="69" s="1"/>
  <c r="Y197" i="69" a="1"/>
  <c r="Y197" i="69" s="1"/>
  <c r="Y206" i="69" a="1"/>
  <c r="Y206" i="69" s="1"/>
  <c r="Y191" i="69" a="1"/>
  <c r="Y191" i="69" s="1"/>
  <c r="Y185" i="69" a="1"/>
  <c r="Y185" i="69" s="1"/>
  <c r="Y174" i="69" a="1"/>
  <c r="Y174" i="69" s="1"/>
  <c r="Y166" i="69" a="1"/>
  <c r="Y166" i="69" s="1"/>
  <c r="Y172" i="69" a="1"/>
  <c r="Y172" i="69" s="1"/>
  <c r="Y147" i="69" a="1"/>
  <c r="Y147" i="69" s="1"/>
  <c r="Y160" i="69" a="1"/>
  <c r="Y160" i="69" s="1"/>
  <c r="Y139" i="69" a="1"/>
  <c r="Y139" i="69" s="1"/>
  <c r="Y158" i="69" a="1"/>
  <c r="Y158" i="69" s="1"/>
  <c r="Y145" i="69" a="1"/>
  <c r="Y145" i="69" s="1"/>
  <c r="Y133" i="69" a="1"/>
  <c r="Y133" i="69" s="1"/>
  <c r="Y122" i="69" a="1"/>
  <c r="Y122" i="69" s="1"/>
  <c r="Y114" i="69" a="1"/>
  <c r="Y114" i="69" s="1"/>
  <c r="Y131" i="69" a="1"/>
  <c r="Y131" i="69" s="1"/>
  <c r="Y116" i="69" a="1"/>
  <c r="Y116" i="69" s="1"/>
  <c r="Y97" i="69" a="1"/>
  <c r="Y97" i="69" s="1"/>
  <c r="Z93" i="69" s="1"/>
  <c r="Y109" i="69" a="1"/>
  <c r="Y109" i="69" s="1"/>
  <c r="Y103" i="69" a="1"/>
  <c r="Y103" i="69" s="1"/>
  <c r="Y76" i="69" a="1"/>
  <c r="Y76" i="69" s="1"/>
  <c r="Y82" i="69" a="1"/>
  <c r="Y82" i="69" s="1"/>
  <c r="Y62" i="69" a="1"/>
  <c r="Y62" i="69" s="1"/>
  <c r="Y95" i="69" a="1"/>
  <c r="Y95" i="69" s="1"/>
  <c r="Y96" i="69" s="1"/>
  <c r="Y90" i="69" a="1"/>
  <c r="Y90" i="69" s="1"/>
  <c r="Y68" i="69" a="1"/>
  <c r="Y68" i="69" s="1"/>
  <c r="Y74" i="69" a="1"/>
  <c r="Y74" i="69" s="1"/>
  <c r="Y47" i="69" a="1"/>
  <c r="Y47" i="69" s="1"/>
  <c r="Y30" i="69" a="1"/>
  <c r="Y30" i="69" s="1"/>
  <c r="Y53" i="69" a="1"/>
  <c r="Y53" i="69" s="1"/>
  <c r="Y36" i="69" a="1"/>
  <c r="Y36" i="69" s="1"/>
  <c r="Y25" i="69" a="1"/>
  <c r="Y25" i="69" s="1"/>
  <c r="Y5" i="69" a="1"/>
  <c r="Y5" i="69" s="1"/>
  <c r="Y9" i="69" a="1"/>
  <c r="Y9" i="69" s="1"/>
  <c r="Y3" i="69"/>
  <c r="Y42" i="69" a="1"/>
  <c r="Y42" i="69" s="1"/>
  <c r="Y15" i="69" a="1"/>
  <c r="Y15" i="69" s="1"/>
  <c r="S100" i="69"/>
  <c r="S106" i="69"/>
  <c r="S113" i="69" s="1"/>
  <c r="S104" i="69"/>
  <c r="AA1" i="69"/>
  <c r="Z2" i="69"/>
  <c r="S87" i="69"/>
  <c r="S83" i="69"/>
  <c r="H184" i="69"/>
  <c r="R187" i="69"/>
  <c r="U65" i="69"/>
  <c r="U71" i="69"/>
  <c r="U75" i="69" s="1"/>
  <c r="V60" i="69"/>
  <c r="V64" i="69" s="1"/>
  <c r="U69" i="69"/>
  <c r="T79" i="69"/>
  <c r="T77" i="69"/>
  <c r="T85" i="69" s="1"/>
  <c r="T94" i="69" s="1"/>
  <c r="T99" i="69" s="1"/>
  <c r="AB1147" i="64" a="1"/>
  <c r="AB1013" i="64" a="1"/>
  <c r="DH477" i="64" a="1"/>
  <c r="AB967" i="64" a="1"/>
  <c r="AB1111" i="64" a="1"/>
  <c r="AB919" i="64" a="1"/>
  <c r="AB1400" i="64" a="1"/>
  <c r="AB1376" i="64" a="1"/>
  <c r="AB1076" i="64" a="1"/>
  <c r="AB526" i="64" a="1"/>
  <c r="AB991" i="64" a="1"/>
  <c r="AB1292" i="64" a="1"/>
  <c r="AB1041" i="64" a="1"/>
  <c r="AB800" i="64" a="1"/>
  <c r="AB108" i="64" l="1"/>
  <c r="AB1400" i="64"/>
  <c r="AA1084" i="64"/>
  <c r="DH477" i="64"/>
  <c r="AB1076" i="64"/>
  <c r="AB1111" i="64"/>
  <c r="AB1147" i="64"/>
  <c r="AB1041" i="64"/>
  <c r="AB1013" i="64"/>
  <c r="AB1376" i="64"/>
  <c r="AB967" i="64"/>
  <c r="AB991" i="64"/>
  <c r="AB1292" i="64"/>
  <c r="AB919" i="64"/>
  <c r="AB800" i="64"/>
  <c r="AB526" i="64"/>
  <c r="BH1568" i="64"/>
  <c r="BH1569" i="64" s="1"/>
  <c r="Z1673" i="64"/>
  <c r="AA1672" i="64"/>
  <c r="AA1673" i="64" s="1"/>
  <c r="AB1671" i="64"/>
  <c r="AB1666" i="64" a="1"/>
  <c r="AB1666" i="64" s="1"/>
  <c r="AC1146" i="64" a="1"/>
  <c r="AC1146" i="64" s="1"/>
  <c r="AC1110" i="64" a="1"/>
  <c r="AC1110" i="64" s="1"/>
  <c r="AC1075" i="64" a="1"/>
  <c r="AC1075" i="64" s="1"/>
  <c r="AC1663" i="64" a="1"/>
  <c r="AC1663" i="64" s="1"/>
  <c r="AC1040" i="64" a="1"/>
  <c r="AC1040" i="64" s="1"/>
  <c r="AC1697" i="64" a="1"/>
  <c r="AC1697" i="64" s="1"/>
  <c r="S135" i="69"/>
  <c r="S140" i="69" s="1"/>
  <c r="S150" i="69" s="1"/>
  <c r="AC396" i="64" a="1"/>
  <c r="AC396" i="64" s="1"/>
  <c r="AC402" i="64" a="1"/>
  <c r="AC402" i="64" s="1"/>
  <c r="AC1375" i="64" a="1"/>
  <c r="AC1375" i="64" s="1"/>
  <c r="AC1288" i="64" a="1"/>
  <c r="AC1288" i="64" s="1"/>
  <c r="AC918" i="64" a="1"/>
  <c r="AC918" i="64" s="1"/>
  <c r="AC525" i="64" a="1"/>
  <c r="AC525" i="64" s="1"/>
  <c r="AC40" i="64" a="1"/>
  <c r="AC40" i="64" s="1"/>
  <c r="AC107" i="64" a="1"/>
  <c r="AC107" i="64" s="1"/>
  <c r="AC106" i="64" a="1"/>
  <c r="AC106" i="64" s="1"/>
  <c r="AC176" i="64" a="1"/>
  <c r="AC176" i="64" s="1"/>
  <c r="AC122" i="64" a="1"/>
  <c r="AC122" i="64" s="1"/>
  <c r="AC123" i="64" a="1"/>
  <c r="AC123" i="64" s="1"/>
  <c r="X121" i="64"/>
  <c r="X124" i="64" s="1"/>
  <c r="AC799" i="64" a="1"/>
  <c r="AC799" i="64" s="1"/>
  <c r="AC990" i="64" a="1"/>
  <c r="AC990" i="64" s="1"/>
  <c r="AC1399" i="64" a="1"/>
  <c r="AC1399" i="64" s="1"/>
  <c r="AC1293" i="64" a="1"/>
  <c r="AC1293" i="64" s="1"/>
  <c r="AC501" i="64" a="1"/>
  <c r="AC501" i="64" s="1"/>
  <c r="AC966" i="64" a="1"/>
  <c r="AC966" i="64" s="1"/>
  <c r="AC1014" i="64" a="1"/>
  <c r="AC1014" i="64" s="1"/>
  <c r="AC968" i="64" a="1"/>
  <c r="AC968" i="64" s="1"/>
  <c r="AC1401" i="64" a="1"/>
  <c r="AC1401" i="64" s="1"/>
  <c r="AC1012" i="64" a="1"/>
  <c r="AC1012" i="64" s="1"/>
  <c r="AC1299" i="64" a="1"/>
  <c r="AC1299" i="64" s="1"/>
  <c r="AC503" i="64" a="1"/>
  <c r="AC503" i="64" s="1"/>
  <c r="AC944" i="64" a="1"/>
  <c r="AC944" i="64" s="1"/>
  <c r="X16" i="69"/>
  <c r="X10" i="69"/>
  <c r="X20" i="69" s="1"/>
  <c r="X207" i="69"/>
  <c r="X209" i="69" s="1"/>
  <c r="X219" i="69" s="1"/>
  <c r="Y98" i="69"/>
  <c r="R194" i="69"/>
  <c r="R202" i="69" s="1"/>
  <c r="R188" i="69"/>
  <c r="S183" i="69"/>
  <c r="R192" i="69"/>
  <c r="AB1" i="69"/>
  <c r="AA2" i="69"/>
  <c r="Q117" i="69"/>
  <c r="Q115" i="69"/>
  <c r="U33" i="69"/>
  <c r="U39" i="69"/>
  <c r="V28" i="69"/>
  <c r="V32" i="69" s="1"/>
  <c r="U37" i="69"/>
  <c r="U46" i="69" s="1"/>
  <c r="U48" i="69" s="1"/>
  <c r="X221" i="69"/>
  <c r="X224" i="69" s="1"/>
  <c r="X226" i="69" s="1"/>
  <c r="X228" i="69" s="1"/>
  <c r="X215" i="69"/>
  <c r="X217" i="69" s="1"/>
  <c r="R177" i="69"/>
  <c r="R173" i="69"/>
  <c r="R175" i="69" s="1"/>
  <c r="R106" i="69"/>
  <c r="R113" i="69" s="1"/>
  <c r="R100" i="69"/>
  <c r="R104" i="69"/>
  <c r="S161" i="69"/>
  <c r="S159" i="69"/>
  <c r="S184" i="69" s="1"/>
  <c r="V71" i="69"/>
  <c r="V75" i="69" s="1"/>
  <c r="W60" i="69"/>
  <c r="W64" i="69" s="1"/>
  <c r="V65" i="69"/>
  <c r="V69" i="69"/>
  <c r="Y205" i="69"/>
  <c r="Y211" i="69" s="1"/>
  <c r="Y61" i="69"/>
  <c r="Y63" i="69" s="1"/>
  <c r="Y8" i="69"/>
  <c r="Y12" i="69" s="1"/>
  <c r="Y22" i="69" s="1"/>
  <c r="Y29" i="69" s="1"/>
  <c r="Y31" i="69" s="1"/>
  <c r="T100" i="69"/>
  <c r="T106" i="69"/>
  <c r="T113" i="69" s="1"/>
  <c r="T104" i="69"/>
  <c r="U79" i="69"/>
  <c r="U77" i="69"/>
  <c r="U85" i="69" s="1"/>
  <c r="U94" i="69" s="1"/>
  <c r="U99" i="69" s="1"/>
  <c r="T87" i="69"/>
  <c r="T83" i="69"/>
  <c r="Z225" i="69" a="1"/>
  <c r="Z225" i="69" s="1"/>
  <c r="Z227" i="69" a="1"/>
  <c r="Z227" i="69" s="1"/>
  <c r="Z216" i="69" a="1"/>
  <c r="Z216" i="69" s="1"/>
  <c r="Z214" i="69" a="1"/>
  <c r="Z214" i="69" s="1"/>
  <c r="Z208" i="69" a="1"/>
  <c r="Z208" i="69" s="1"/>
  <c r="Z206" i="69" a="1"/>
  <c r="Z206" i="69" s="1"/>
  <c r="Z197" i="69" a="1"/>
  <c r="Z197" i="69" s="1"/>
  <c r="Z191" i="69" a="1"/>
  <c r="Z191" i="69" s="1"/>
  <c r="Z185" i="69" a="1"/>
  <c r="Z185" i="69" s="1"/>
  <c r="Z174" i="69" a="1"/>
  <c r="Z174" i="69" s="1"/>
  <c r="Z166" i="69" a="1"/>
  <c r="Z166" i="69" s="1"/>
  <c r="Z147" i="69" a="1"/>
  <c r="Z147" i="69" s="1"/>
  <c r="Z172" i="69" a="1"/>
  <c r="Z172" i="69" s="1"/>
  <c r="Z158" i="69" a="1"/>
  <c r="Z158" i="69" s="1"/>
  <c r="Z131" i="69" a="1"/>
  <c r="Z131" i="69" s="1"/>
  <c r="Z145" i="69" a="1"/>
  <c r="Z145" i="69" s="1"/>
  <c r="Z160" i="69" a="1"/>
  <c r="Z160" i="69" s="1"/>
  <c r="Z139" i="69" a="1"/>
  <c r="Z139" i="69" s="1"/>
  <c r="Z116" i="69" a="1"/>
  <c r="Z116" i="69" s="1"/>
  <c r="Z133" i="69" a="1"/>
  <c r="Z133" i="69" s="1"/>
  <c r="Z122" i="69" a="1"/>
  <c r="Z122" i="69" s="1"/>
  <c r="Z97" i="69" a="1"/>
  <c r="Z97" i="69" s="1"/>
  <c r="AA93" i="69" s="1"/>
  <c r="Z109" i="69" a="1"/>
  <c r="Z109" i="69" s="1"/>
  <c r="Z103" i="69" a="1"/>
  <c r="Z103" i="69" s="1"/>
  <c r="Z114" i="69" a="1"/>
  <c r="Z114" i="69" s="1"/>
  <c r="Z95" i="69" a="1"/>
  <c r="Z95" i="69" s="1"/>
  <c r="Z96" i="69" s="1"/>
  <c r="Z82" i="69" a="1"/>
  <c r="Z82" i="69" s="1"/>
  <c r="Z90" i="69" a="1"/>
  <c r="Z90" i="69" s="1"/>
  <c r="Z74" i="69" a="1"/>
  <c r="Z74" i="69" s="1"/>
  <c r="Z76" i="69" a="1"/>
  <c r="Z76" i="69" s="1"/>
  <c r="Z47" i="69" a="1"/>
  <c r="Z47" i="69" s="1"/>
  <c r="Z30" i="69" a="1"/>
  <c r="Z30" i="69" s="1"/>
  <c r="Z62" i="69" a="1"/>
  <c r="Z62" i="69" s="1"/>
  <c r="Z53" i="69" a="1"/>
  <c r="Z53" i="69" s="1"/>
  <c r="Z36" i="69" a="1"/>
  <c r="Z36" i="69" s="1"/>
  <c r="Z68" i="69" a="1"/>
  <c r="Z68" i="69" s="1"/>
  <c r="Z42" i="69" a="1"/>
  <c r="Z42" i="69" s="1"/>
  <c r="Z25" i="69" a="1"/>
  <c r="Z25" i="69" s="1"/>
  <c r="Z5" i="69" a="1"/>
  <c r="Z5" i="69" s="1"/>
  <c r="Z9" i="69" a="1"/>
  <c r="Z9" i="69" s="1"/>
  <c r="Z15" i="69" a="1"/>
  <c r="Z15" i="69" s="1"/>
  <c r="Z3" i="69"/>
  <c r="S45" i="69"/>
  <c r="S49" i="69" s="1"/>
  <c r="R50" i="69"/>
  <c r="R56" i="69"/>
  <c r="R54" i="69"/>
  <c r="W17" i="69"/>
  <c r="W18" i="69" s="1"/>
  <c r="T48" i="69"/>
  <c r="AC1147" i="64" a="1"/>
  <c r="AC919" i="64" a="1"/>
  <c r="AC1111" i="64" a="1"/>
  <c r="AC526" i="64" a="1"/>
  <c r="DI477" i="64" a="1"/>
  <c r="AC967" i="64" a="1"/>
  <c r="AC1076" i="64" a="1"/>
  <c r="AC1013" i="64" a="1"/>
  <c r="AC1400" i="64" a="1"/>
  <c r="AC1292" i="64" a="1"/>
  <c r="AC991" i="64" a="1"/>
  <c r="AC1041" i="64" a="1"/>
  <c r="AC800" i="64" a="1"/>
  <c r="AC1376" i="64" a="1"/>
  <c r="AC108" i="64" l="1"/>
  <c r="AC1400" i="64"/>
  <c r="AB1084" i="64"/>
  <c r="DI477" i="64"/>
  <c r="AC1013" i="64"/>
  <c r="AC1147" i="64"/>
  <c r="AC1376" i="64"/>
  <c r="AC1076" i="64"/>
  <c r="AC1041" i="64"/>
  <c r="AC1111" i="64"/>
  <c r="AC967" i="64"/>
  <c r="AC991" i="64"/>
  <c r="AC1292" i="64"/>
  <c r="AC919" i="64"/>
  <c r="AC800" i="64"/>
  <c r="AC526" i="64"/>
  <c r="BI1565" i="64"/>
  <c r="BI1571" i="64" s="1"/>
  <c r="AB1672" i="64"/>
  <c r="AC1666" i="64" a="1"/>
  <c r="AC1666" i="64" s="1"/>
  <c r="AD1110" i="64" a="1"/>
  <c r="AD1110" i="64" s="1"/>
  <c r="AD1146" i="64" a="1"/>
  <c r="AD1146" i="64" s="1"/>
  <c r="AD1075" i="64" a="1"/>
  <c r="AD1075" i="64" s="1"/>
  <c r="AC1671" i="64"/>
  <c r="AD1663" i="64" a="1"/>
  <c r="AD1663" i="64" s="1"/>
  <c r="AD1040" i="64" a="1"/>
  <c r="AD1040" i="64" s="1"/>
  <c r="AD1697" i="64" a="1"/>
  <c r="AD1697" i="64" s="1"/>
  <c r="T129" i="69"/>
  <c r="T134" i="69" s="1"/>
  <c r="S136" i="69"/>
  <c r="S142" i="69"/>
  <c r="S146" i="69" s="1"/>
  <c r="S148" i="69" s="1"/>
  <c r="AD402" i="64" a="1"/>
  <c r="AD402" i="64" s="1"/>
  <c r="AD396" i="64" a="1"/>
  <c r="AD396" i="64" s="1"/>
  <c r="AD1375" i="64" a="1"/>
  <c r="AD1375" i="64" s="1"/>
  <c r="X17" i="69"/>
  <c r="X18" i="69" s="1"/>
  <c r="AD1288" i="64" a="1"/>
  <c r="AD1288" i="64" s="1"/>
  <c r="AD918" i="64" a="1"/>
  <c r="AD918" i="64" s="1"/>
  <c r="AD525" i="64" a="1"/>
  <c r="AD525" i="64" s="1"/>
  <c r="AD40" i="64" a="1"/>
  <c r="AD40" i="64" s="1"/>
  <c r="AD107" i="64" a="1"/>
  <c r="AD107" i="64" s="1"/>
  <c r="AD106" i="64" a="1"/>
  <c r="AD106" i="64" s="1"/>
  <c r="AD176" i="64" a="1"/>
  <c r="AD176" i="64" s="1"/>
  <c r="AD122" i="64" a="1"/>
  <c r="AD122" i="64" s="1"/>
  <c r="AD123" i="64" a="1"/>
  <c r="AD123" i="64" s="1"/>
  <c r="Y121" i="64"/>
  <c r="Y124" i="64" s="1"/>
  <c r="AD799" i="64" a="1"/>
  <c r="AD799" i="64" s="1"/>
  <c r="AD1401" i="64" a="1"/>
  <c r="AD1401" i="64" s="1"/>
  <c r="AD1014" i="64" a="1"/>
  <c r="AD1014" i="64" s="1"/>
  <c r="AD501" i="64" a="1"/>
  <c r="AD501" i="64" s="1"/>
  <c r="AD503" i="64" a="1"/>
  <c r="AD503" i="64" s="1"/>
  <c r="AD944" i="64" a="1"/>
  <c r="AD944" i="64" s="1"/>
  <c r="AD1012" i="64" a="1"/>
  <c r="AD1012" i="64" s="1"/>
  <c r="AD1293" i="64" a="1"/>
  <c r="AD1293" i="64" s="1"/>
  <c r="AD968" i="64" a="1"/>
  <c r="AD968" i="64" s="1"/>
  <c r="AD990" i="64" a="1"/>
  <c r="AD990" i="64" s="1"/>
  <c r="AD1399" i="64" a="1"/>
  <c r="AD1399" i="64" s="1"/>
  <c r="AD966" i="64" a="1"/>
  <c r="AD966" i="64" s="1"/>
  <c r="AD1299" i="64" a="1"/>
  <c r="AD1299" i="64" s="1"/>
  <c r="Y10" i="69"/>
  <c r="Y20" i="69" s="1"/>
  <c r="S162" i="69"/>
  <c r="S169" i="69" s="1"/>
  <c r="S179" i="69" s="1"/>
  <c r="Q118" i="69"/>
  <c r="Q123" i="69" s="1"/>
  <c r="Y207" i="69"/>
  <c r="Y209" i="69" s="1"/>
  <c r="Y219" i="69" s="1"/>
  <c r="Y16" i="69"/>
  <c r="Z98" i="69"/>
  <c r="AA227" i="69" a="1"/>
  <c r="AA227" i="69" s="1"/>
  <c r="AA216" i="69" a="1"/>
  <c r="AA216" i="69" s="1"/>
  <c r="AA225" i="69" a="1"/>
  <c r="AA225" i="69" s="1"/>
  <c r="AA214" i="69" a="1"/>
  <c r="AA214" i="69" s="1"/>
  <c r="AA208" i="69" a="1"/>
  <c r="AA208" i="69" s="1"/>
  <c r="AA206" i="69" a="1"/>
  <c r="AA206" i="69" s="1"/>
  <c r="AA197" i="69" a="1"/>
  <c r="AA197" i="69" s="1"/>
  <c r="AA191" i="69" a="1"/>
  <c r="AA191" i="69" s="1"/>
  <c r="AA185" i="69" a="1"/>
  <c r="AA185" i="69" s="1"/>
  <c r="AA174" i="69" a="1"/>
  <c r="AA174" i="69" s="1"/>
  <c r="AA166" i="69" a="1"/>
  <c r="AA166" i="69" s="1"/>
  <c r="AA172" i="69" a="1"/>
  <c r="AA172" i="69" s="1"/>
  <c r="AA158" i="69" a="1"/>
  <c r="AA158" i="69" s="1"/>
  <c r="AA160" i="69" a="1"/>
  <c r="AA160" i="69" s="1"/>
  <c r="AA147" i="69" a="1"/>
  <c r="AA147" i="69" s="1"/>
  <c r="AA131" i="69" a="1"/>
  <c r="AA131" i="69" s="1"/>
  <c r="AA133" i="69" a="1"/>
  <c r="AA133" i="69" s="1"/>
  <c r="AA145" i="69" a="1"/>
  <c r="AA145" i="69" s="1"/>
  <c r="AA122" i="69" a="1"/>
  <c r="AA122" i="69" s="1"/>
  <c r="AA139" i="69" a="1"/>
  <c r="AA139" i="69" s="1"/>
  <c r="AA114" i="69" a="1"/>
  <c r="AA114" i="69" s="1"/>
  <c r="AA109" i="69" a="1"/>
  <c r="AA109" i="69" s="1"/>
  <c r="AA103" i="69" a="1"/>
  <c r="AA103" i="69" s="1"/>
  <c r="AA95" i="69" a="1"/>
  <c r="AA95" i="69" s="1"/>
  <c r="AA96" i="69" s="1"/>
  <c r="AA116" i="69" a="1"/>
  <c r="AA116" i="69" s="1"/>
  <c r="AA97" i="69" a="1"/>
  <c r="AA97" i="69" s="1"/>
  <c r="AB93" i="69" s="1"/>
  <c r="AA90" i="69" a="1"/>
  <c r="AA90" i="69" s="1"/>
  <c r="AA74" i="69" a="1"/>
  <c r="AA74" i="69" s="1"/>
  <c r="AA76" i="69" a="1"/>
  <c r="AA76" i="69" s="1"/>
  <c r="AA82" i="69" a="1"/>
  <c r="AA82" i="69" s="1"/>
  <c r="AA62" i="69" a="1"/>
  <c r="AA62" i="69" s="1"/>
  <c r="AA53" i="69" a="1"/>
  <c r="AA53" i="69" s="1"/>
  <c r="AA36" i="69" a="1"/>
  <c r="AA36" i="69" s="1"/>
  <c r="AA42" i="69" a="1"/>
  <c r="AA42" i="69" s="1"/>
  <c r="AA25" i="69" a="1"/>
  <c r="AA25" i="69" s="1"/>
  <c r="AA68" i="69" a="1"/>
  <c r="AA68" i="69" s="1"/>
  <c r="AA47" i="69" a="1"/>
  <c r="AA47" i="69" s="1"/>
  <c r="AA5" i="69" a="1"/>
  <c r="AA5" i="69" s="1"/>
  <c r="AA9" i="69" a="1"/>
  <c r="AA9" i="69" s="1"/>
  <c r="AA15" i="69" a="1"/>
  <c r="AA15" i="69" s="1"/>
  <c r="AA30" i="69" a="1"/>
  <c r="AA30" i="69" s="1"/>
  <c r="AA3" i="69"/>
  <c r="V33" i="69"/>
  <c r="V39" i="69"/>
  <c r="W28" i="69"/>
  <c r="W32" i="69" s="1"/>
  <c r="V37" i="69"/>
  <c r="V46" i="69" s="1"/>
  <c r="V48" i="69" s="1"/>
  <c r="AC1" i="69"/>
  <c r="AB2" i="69"/>
  <c r="U100" i="69"/>
  <c r="U106" i="69"/>
  <c r="U113" i="69" s="1"/>
  <c r="U104" i="69"/>
  <c r="W71" i="69"/>
  <c r="W75" i="69" s="1"/>
  <c r="X60" i="69"/>
  <c r="X64" i="69" s="1"/>
  <c r="W65" i="69"/>
  <c r="W69" i="69"/>
  <c r="S50" i="69"/>
  <c r="S56" i="69"/>
  <c r="T45" i="69"/>
  <c r="T49" i="69" s="1"/>
  <c r="S54" i="69"/>
  <c r="U87" i="69"/>
  <c r="U83" i="69"/>
  <c r="V79" i="69"/>
  <c r="V77" i="69"/>
  <c r="V85" i="69" s="1"/>
  <c r="V94" i="69" s="1"/>
  <c r="V99" i="69" s="1"/>
  <c r="R200" i="69"/>
  <c r="R198" i="69"/>
  <c r="H192" i="69"/>
  <c r="Z205" i="69"/>
  <c r="Z211" i="69" s="1"/>
  <c r="Z61" i="69"/>
  <c r="Z63" i="69" s="1"/>
  <c r="Z8" i="69"/>
  <c r="Z12" i="69" s="1"/>
  <c r="Z22" i="69" s="1"/>
  <c r="Z29" i="69" s="1"/>
  <c r="Z31" i="69" s="1"/>
  <c r="Y221" i="69"/>
  <c r="Y224" i="69" s="1"/>
  <c r="Y226" i="69" s="1"/>
  <c r="Y228" i="69" s="1"/>
  <c r="Y215" i="69"/>
  <c r="Y217" i="69" s="1"/>
  <c r="S186" i="69"/>
  <c r="S187" i="69" s="1"/>
  <c r="AD1400" i="64" a="1"/>
  <c r="AD1041" i="64" a="1"/>
  <c r="AD1147" i="64" a="1"/>
  <c r="AD1013" i="64" a="1"/>
  <c r="AD967" i="64" a="1"/>
  <c r="AD1376" i="64" a="1"/>
  <c r="AD991" i="64" a="1"/>
  <c r="AD526" i="64" a="1"/>
  <c r="AD1111" i="64" a="1"/>
  <c r="AD1292" i="64" a="1"/>
  <c r="DJ477" i="64" a="1"/>
  <c r="AD1076" i="64" a="1"/>
  <c r="AD919" i="64" a="1"/>
  <c r="AD800" i="64" a="1"/>
  <c r="AD108" i="64" l="1"/>
  <c r="AD1400" i="64"/>
  <c r="K1400" i="64" s="1"/>
  <c r="AC1084" i="64"/>
  <c r="DJ477" i="64"/>
  <c r="AD1013" i="64"/>
  <c r="AD1376" i="64"/>
  <c r="AD1041" i="64"/>
  <c r="AD1076" i="64"/>
  <c r="AD1147" i="64"/>
  <c r="AD1111" i="64"/>
  <c r="AD967" i="64"/>
  <c r="K967" i="64" s="1"/>
  <c r="AD991" i="64"/>
  <c r="AD1292" i="64"/>
  <c r="AD919" i="64"/>
  <c r="AD800" i="64"/>
  <c r="AD526" i="64"/>
  <c r="BI1568" i="64"/>
  <c r="BI1569" i="64" s="1"/>
  <c r="AC1672" i="64"/>
  <c r="AC1673" i="64" s="1"/>
  <c r="AB1673" i="64"/>
  <c r="AD1666" i="64" a="1"/>
  <c r="AD1666" i="64" s="1"/>
  <c r="AD1671" i="64"/>
  <c r="AE1146" i="64" a="1"/>
  <c r="AE1146" i="64" s="1"/>
  <c r="AE1075" i="64" a="1"/>
  <c r="AE1075" i="64" s="1"/>
  <c r="AE1110" i="64" a="1"/>
  <c r="AE1110" i="64" s="1"/>
  <c r="AE1663" i="64" a="1"/>
  <c r="AE1663" i="64" s="1"/>
  <c r="AE1040" i="64" a="1"/>
  <c r="AE1040" i="64" s="1"/>
  <c r="AE1697" i="64" a="1"/>
  <c r="AE1697" i="64" s="1"/>
  <c r="T132" i="69"/>
  <c r="T157" i="69" s="1"/>
  <c r="S152" i="69"/>
  <c r="AE402" i="64" a="1"/>
  <c r="AE402" i="64" s="1"/>
  <c r="AE396" i="64" a="1"/>
  <c r="AE396" i="64" s="1"/>
  <c r="AE1375" i="64" a="1"/>
  <c r="AE1375" i="64" s="1"/>
  <c r="AE1288" i="64" a="1"/>
  <c r="AE1288" i="64" s="1"/>
  <c r="AE918" i="64" a="1"/>
  <c r="AE918" i="64" s="1"/>
  <c r="AE525" i="64" a="1"/>
  <c r="AE525" i="64" s="1"/>
  <c r="AE40" i="64" a="1"/>
  <c r="AE40" i="64" s="1"/>
  <c r="AE107" i="64" a="1"/>
  <c r="AE107" i="64" s="1"/>
  <c r="AE106" i="64" a="1"/>
  <c r="AE106" i="64" s="1"/>
  <c r="AE176" i="64" a="1"/>
  <c r="AE176" i="64" s="1"/>
  <c r="AE122" i="64" a="1"/>
  <c r="AE122" i="64" s="1"/>
  <c r="AE123" i="64" a="1"/>
  <c r="AE123" i="64" s="1"/>
  <c r="Z121" i="64"/>
  <c r="Z124" i="64" s="1"/>
  <c r="AE799" i="64" a="1"/>
  <c r="AE799" i="64" s="1"/>
  <c r="AE501" i="64" a="1"/>
  <c r="AE501" i="64" s="1"/>
  <c r="AE1299" i="64" a="1"/>
  <c r="AE1299" i="64" s="1"/>
  <c r="AE966" i="64" a="1"/>
  <c r="AE966" i="64" s="1"/>
  <c r="AE1399" i="64" a="1"/>
  <c r="AE1399" i="64" s="1"/>
  <c r="AE990" i="64" a="1"/>
  <c r="AE990" i="64" s="1"/>
  <c r="AE1401" i="64" a="1"/>
  <c r="AE1401" i="64" s="1"/>
  <c r="AE968" i="64" a="1"/>
  <c r="AE968" i="64" s="1"/>
  <c r="AE1014" i="64" a="1"/>
  <c r="AE1014" i="64" s="1"/>
  <c r="AE1012" i="64" a="1"/>
  <c r="AE1012" i="64" s="1"/>
  <c r="AE944" i="64" a="1"/>
  <c r="AE944" i="64" s="1"/>
  <c r="AE503" i="64" a="1"/>
  <c r="AE503" i="64" s="1"/>
  <c r="AE1293" i="64" a="1"/>
  <c r="AE1293" i="64" s="1"/>
  <c r="Q119" i="69"/>
  <c r="S167" i="69"/>
  <c r="S177" i="69" s="1"/>
  <c r="S163" i="69"/>
  <c r="T156" i="69"/>
  <c r="T159" i="69" s="1"/>
  <c r="T184" i="69" s="1"/>
  <c r="Y17" i="69"/>
  <c r="Y18" i="69" s="1"/>
  <c r="R112" i="69"/>
  <c r="R117" i="69" s="1"/>
  <c r="Q125" i="69"/>
  <c r="AA98" i="69"/>
  <c r="S194" i="69"/>
  <c r="S202" i="69" s="1"/>
  <c r="S188" i="69"/>
  <c r="T183" i="69"/>
  <c r="S192" i="69"/>
  <c r="V100" i="69"/>
  <c r="V106" i="69"/>
  <c r="V113" i="69" s="1"/>
  <c r="V104" i="69"/>
  <c r="T50" i="69"/>
  <c r="T56" i="69"/>
  <c r="U45" i="69"/>
  <c r="U49" i="69" s="1"/>
  <c r="T54" i="69"/>
  <c r="AB225" i="69" a="1"/>
  <c r="AB225" i="69" s="1"/>
  <c r="AB227" i="69" a="1"/>
  <c r="AB227" i="69" s="1"/>
  <c r="AB214" i="69" a="1"/>
  <c r="AB214" i="69" s="1"/>
  <c r="AB208" i="69" a="1"/>
  <c r="AB208" i="69" s="1"/>
  <c r="AB216" i="69" a="1"/>
  <c r="AB216" i="69" s="1"/>
  <c r="AB206" i="69" a="1"/>
  <c r="AB206" i="69" s="1"/>
  <c r="AB197" i="69" a="1"/>
  <c r="AB197" i="69" s="1"/>
  <c r="AB191" i="69" a="1"/>
  <c r="AB191" i="69" s="1"/>
  <c r="AB166" i="69" a="1"/>
  <c r="AB166" i="69" s="1"/>
  <c r="AB185" i="69" a="1"/>
  <c r="AB185" i="69" s="1"/>
  <c r="AB172" i="69" a="1"/>
  <c r="AB172" i="69" s="1"/>
  <c r="AB174" i="69" a="1"/>
  <c r="AB174" i="69" s="1"/>
  <c r="AB160" i="69" a="1"/>
  <c r="AB160" i="69" s="1"/>
  <c r="AB147" i="69" a="1"/>
  <c r="AB147" i="69" s="1"/>
  <c r="AB158" i="69" a="1"/>
  <c r="AB158" i="69" s="1"/>
  <c r="AB133" i="69" a="1"/>
  <c r="AB133" i="69" s="1"/>
  <c r="AB145" i="69" a="1"/>
  <c r="AB145" i="69" s="1"/>
  <c r="AB139" i="69" a="1"/>
  <c r="AB139" i="69" s="1"/>
  <c r="AB131" i="69" a="1"/>
  <c r="AB131" i="69" s="1"/>
  <c r="AB122" i="69" a="1"/>
  <c r="AB122" i="69" s="1"/>
  <c r="AB114" i="69" a="1"/>
  <c r="AB114" i="69" s="1"/>
  <c r="AB116" i="69" a="1"/>
  <c r="AB116" i="69" s="1"/>
  <c r="AB109" i="69" a="1"/>
  <c r="AB109" i="69" s="1"/>
  <c r="AB95" i="69" a="1"/>
  <c r="AB95" i="69" s="1"/>
  <c r="AB96" i="69" s="1"/>
  <c r="AB97" i="69" a="1"/>
  <c r="AB97" i="69" s="1"/>
  <c r="AC93" i="69" s="1"/>
  <c r="AB103" i="69" a="1"/>
  <c r="AB103" i="69" s="1"/>
  <c r="AB90" i="69" a="1"/>
  <c r="AB90" i="69" s="1"/>
  <c r="AB74" i="69" a="1"/>
  <c r="AB74" i="69" s="1"/>
  <c r="AB76" i="69" a="1"/>
  <c r="AB76" i="69" s="1"/>
  <c r="AB82" i="69" a="1"/>
  <c r="AB82" i="69" s="1"/>
  <c r="AB62" i="69" a="1"/>
  <c r="AB62" i="69" s="1"/>
  <c r="AB53" i="69" a="1"/>
  <c r="AB53" i="69" s="1"/>
  <c r="AB36" i="69" a="1"/>
  <c r="AB36" i="69" s="1"/>
  <c r="AB42" i="69" a="1"/>
  <c r="AB42" i="69" s="1"/>
  <c r="AB25" i="69" a="1"/>
  <c r="AB25" i="69" s="1"/>
  <c r="AB68" i="69" a="1"/>
  <c r="AB68" i="69" s="1"/>
  <c r="AB47" i="69" a="1"/>
  <c r="AB47" i="69" s="1"/>
  <c r="AB30" i="69" a="1"/>
  <c r="AB30" i="69" s="1"/>
  <c r="AB9" i="69" a="1"/>
  <c r="AB9" i="69" s="1"/>
  <c r="AB15" i="69" a="1"/>
  <c r="AB15" i="69" s="1"/>
  <c r="AB3" i="69"/>
  <c r="AB5" i="69" a="1"/>
  <c r="AB5" i="69" s="1"/>
  <c r="AA205" i="69"/>
  <c r="AA211" i="69" s="1"/>
  <c r="AA61" i="69"/>
  <c r="AA63" i="69" s="1"/>
  <c r="AA8" i="69"/>
  <c r="AA12" i="69" s="1"/>
  <c r="AA22" i="69" s="1"/>
  <c r="AA29" i="69" s="1"/>
  <c r="AA31" i="69" s="1"/>
  <c r="V87" i="69"/>
  <c r="V83" i="69"/>
  <c r="AD1" i="69"/>
  <c r="AC2" i="69"/>
  <c r="Z221" i="69"/>
  <c r="Z224" i="69" s="1"/>
  <c r="Z226" i="69" s="1"/>
  <c r="Z228" i="69" s="1"/>
  <c r="Z215" i="69"/>
  <c r="Z217" i="69" s="1"/>
  <c r="Z207" i="69"/>
  <c r="Z209" i="69" s="1"/>
  <c r="Z219" i="69" s="1"/>
  <c r="Z16" i="69"/>
  <c r="W33" i="69"/>
  <c r="W39" i="69"/>
  <c r="X28" i="69"/>
  <c r="X32" i="69" s="1"/>
  <c r="W37" i="69"/>
  <c r="W46" i="69" s="1"/>
  <c r="W48" i="69" s="1"/>
  <c r="Z10" i="69"/>
  <c r="Z20" i="69" s="1"/>
  <c r="X71" i="69"/>
  <c r="X75" i="69" s="1"/>
  <c r="Y60" i="69"/>
  <c r="Y64" i="69" s="1"/>
  <c r="X65" i="69"/>
  <c r="X69" i="69"/>
  <c r="W79" i="69"/>
  <c r="W77" i="69"/>
  <c r="W85" i="69" s="1"/>
  <c r="W94" i="69" s="1"/>
  <c r="W99" i="69" s="1"/>
  <c r="AE967" i="64" a="1"/>
  <c r="DK477" i="64" a="1"/>
  <c r="AE526" i="64" a="1"/>
  <c r="AE991" i="64" a="1"/>
  <c r="AE1400" i="64" a="1"/>
  <c r="AE1147" i="64" a="1"/>
  <c r="AE1013" i="64" a="1"/>
  <c r="AE919" i="64" a="1"/>
  <c r="AE1041" i="64" a="1"/>
  <c r="AE1076" i="64" a="1"/>
  <c r="AE1376" i="64" a="1"/>
  <c r="AE1292" i="64" a="1"/>
  <c r="AE1111" i="64" a="1"/>
  <c r="AE800" i="64" a="1"/>
  <c r="AE108" i="64" l="1"/>
  <c r="AE1400" i="64"/>
  <c r="AD1084" i="64"/>
  <c r="K1084" i="64" s="1"/>
  <c r="DK477" i="64"/>
  <c r="AE1376" i="64"/>
  <c r="AE1076" i="64"/>
  <c r="AE1111" i="64"/>
  <c r="AE1147" i="64"/>
  <c r="AE1013" i="64"/>
  <c r="AE1041" i="64"/>
  <c r="AE967" i="64"/>
  <c r="AE991" i="64"/>
  <c r="AE1292" i="64"/>
  <c r="AE919" i="64"/>
  <c r="AE800" i="64"/>
  <c r="AE526" i="64"/>
  <c r="BJ1565" i="64"/>
  <c r="BJ1571" i="64" s="1"/>
  <c r="AD1672" i="64"/>
  <c r="AE1671" i="64"/>
  <c r="AF1146" i="64" a="1"/>
  <c r="AF1146" i="64" s="1"/>
  <c r="AF1110" i="64" a="1"/>
  <c r="AF1110" i="64" s="1"/>
  <c r="AF1075" i="64" a="1"/>
  <c r="AF1075" i="64" s="1"/>
  <c r="AF1663" i="64" a="1"/>
  <c r="AF1663" i="64" s="1"/>
  <c r="AF1040" i="64" a="1"/>
  <c r="AF1040" i="64" s="1"/>
  <c r="AE1666" i="64" a="1"/>
  <c r="AE1666" i="64" s="1"/>
  <c r="AF1697" i="64" a="1"/>
  <c r="AF1697" i="64" s="1"/>
  <c r="T135" i="69"/>
  <c r="T140" i="69" s="1"/>
  <c r="T150" i="69" s="1"/>
  <c r="T161" i="69"/>
  <c r="T162" i="69" s="1"/>
  <c r="T167" i="69" s="1"/>
  <c r="AF402" i="64" a="1"/>
  <c r="AF402" i="64" s="1"/>
  <c r="AF396" i="64" a="1"/>
  <c r="AF396" i="64" s="1"/>
  <c r="S173" i="69"/>
  <c r="S175" i="69" s="1"/>
  <c r="AF1375" i="64" a="1"/>
  <c r="AF1375" i="64" s="1"/>
  <c r="R115" i="69"/>
  <c r="R118" i="69" s="1"/>
  <c r="R125" i="69" s="1"/>
  <c r="AF1288" i="64" a="1"/>
  <c r="AF1288" i="64" s="1"/>
  <c r="AF918" i="64" a="1"/>
  <c r="AF918" i="64" s="1"/>
  <c r="AF525" i="64" a="1"/>
  <c r="AF525" i="64" s="1"/>
  <c r="AF107" i="64" a="1"/>
  <c r="AF107" i="64" s="1"/>
  <c r="AF176" i="64" a="1"/>
  <c r="AF176" i="64" s="1"/>
  <c r="AF106" i="64" a="1"/>
  <c r="AF106" i="64" s="1"/>
  <c r="AF122" i="64" a="1"/>
  <c r="AF122" i="64" s="1"/>
  <c r="AF40" i="64" a="1"/>
  <c r="AF40" i="64" s="1"/>
  <c r="AF123" i="64" a="1"/>
  <c r="AF123" i="64" s="1"/>
  <c r="AA121" i="64"/>
  <c r="AA124" i="64" s="1"/>
  <c r="AF799" i="64" a="1"/>
  <c r="AF799" i="64" s="1"/>
  <c r="AF990" i="64" a="1"/>
  <c r="AF990" i="64" s="1"/>
  <c r="AF1401" i="64" a="1"/>
  <c r="AF1401" i="64" s="1"/>
  <c r="AF1399" i="64" a="1"/>
  <c r="AF1399" i="64" s="1"/>
  <c r="AF1293" i="64" a="1"/>
  <c r="AF1293" i="64" s="1"/>
  <c r="AF944" i="64" a="1"/>
  <c r="AF944" i="64" s="1"/>
  <c r="AF966" i="64" a="1"/>
  <c r="AF966" i="64" s="1"/>
  <c r="AF1014" i="64" a="1"/>
  <c r="AF1014" i="64" s="1"/>
  <c r="AF968" i="64" a="1"/>
  <c r="AF968" i="64" s="1"/>
  <c r="AF503" i="64" a="1"/>
  <c r="AF503" i="64" s="1"/>
  <c r="AF1012" i="64" a="1"/>
  <c r="AF1012" i="64" s="1"/>
  <c r="AF1299" i="64" a="1"/>
  <c r="AF1299" i="64" s="1"/>
  <c r="AF501" i="64" a="1"/>
  <c r="AF501" i="64" s="1"/>
  <c r="AA16" i="69"/>
  <c r="AB98" i="69"/>
  <c r="AA10" i="69"/>
  <c r="AA20" i="69" s="1"/>
  <c r="AA207" i="69"/>
  <c r="AA209" i="69" s="1"/>
  <c r="AA219" i="69" s="1"/>
  <c r="W100" i="69"/>
  <c r="W106" i="69"/>
  <c r="W113" i="69" s="1"/>
  <c r="W104" i="69"/>
  <c r="Y65" i="69"/>
  <c r="Z60" i="69"/>
  <c r="Z64" i="69" s="1"/>
  <c r="Y71" i="69"/>
  <c r="Y75" i="69" s="1"/>
  <c r="Y69" i="69"/>
  <c r="X33" i="69"/>
  <c r="X39" i="69"/>
  <c r="Y28" i="69"/>
  <c r="Y32" i="69" s="1"/>
  <c r="X37" i="69"/>
  <c r="X46" i="69" s="1"/>
  <c r="X48" i="69" s="1"/>
  <c r="S200" i="69"/>
  <c r="S198" i="69"/>
  <c r="W87" i="69"/>
  <c r="W83" i="69"/>
  <c r="X79" i="69"/>
  <c r="X77" i="69"/>
  <c r="X85" i="69" s="1"/>
  <c r="X94" i="69" s="1"/>
  <c r="X99" i="69" s="1"/>
  <c r="U50" i="69"/>
  <c r="U56" i="69"/>
  <c r="V45" i="69"/>
  <c r="V49" i="69" s="1"/>
  <c r="U54" i="69"/>
  <c r="T186" i="69"/>
  <c r="T187" i="69" s="1"/>
  <c r="Z17" i="69"/>
  <c r="Z18" i="69" s="1"/>
  <c r="AC225" i="69" a="1"/>
  <c r="AC225" i="69" s="1"/>
  <c r="AC227" i="69" a="1"/>
  <c r="AC227" i="69" s="1"/>
  <c r="AC216" i="69" a="1"/>
  <c r="AC216" i="69" s="1"/>
  <c r="AC206" i="69" a="1"/>
  <c r="AC206" i="69" s="1"/>
  <c r="AC214" i="69" a="1"/>
  <c r="AC214" i="69" s="1"/>
  <c r="AC208" i="69" a="1"/>
  <c r="AC208" i="69" s="1"/>
  <c r="AC197" i="69" a="1"/>
  <c r="AC197" i="69" s="1"/>
  <c r="AC191" i="69" a="1"/>
  <c r="AC191" i="69" s="1"/>
  <c r="AC185" i="69" a="1"/>
  <c r="AC185" i="69" s="1"/>
  <c r="AC174" i="69" a="1"/>
  <c r="AC174" i="69" s="1"/>
  <c r="AC166" i="69" a="1"/>
  <c r="AC166" i="69" s="1"/>
  <c r="AC172" i="69" a="1"/>
  <c r="AC172" i="69" s="1"/>
  <c r="AC147" i="69" a="1"/>
  <c r="AC147" i="69" s="1"/>
  <c r="AC160" i="69" a="1"/>
  <c r="AC160" i="69" s="1"/>
  <c r="AC145" i="69" a="1"/>
  <c r="AC145" i="69" s="1"/>
  <c r="AC158" i="69" a="1"/>
  <c r="AC158" i="69" s="1"/>
  <c r="AC139" i="69" a="1"/>
  <c r="AC139" i="69" s="1"/>
  <c r="AC133" i="69" a="1"/>
  <c r="AC133" i="69" s="1"/>
  <c r="AC122" i="69" a="1"/>
  <c r="AC122" i="69" s="1"/>
  <c r="AC131" i="69" a="1"/>
  <c r="AC131" i="69" s="1"/>
  <c r="AC114" i="69" a="1"/>
  <c r="AC114" i="69" s="1"/>
  <c r="AC116" i="69" a="1"/>
  <c r="AC116" i="69" s="1"/>
  <c r="AC109" i="69" a="1"/>
  <c r="AC109" i="69" s="1"/>
  <c r="AC97" i="69" a="1"/>
  <c r="AC97" i="69" s="1"/>
  <c r="AD93" i="69" s="1"/>
  <c r="AC90" i="69" a="1"/>
  <c r="AC90" i="69" s="1"/>
  <c r="AC103" i="69" a="1"/>
  <c r="AC103" i="69" s="1"/>
  <c r="AC76" i="69" a="1"/>
  <c r="AC76" i="69" s="1"/>
  <c r="AC95" i="69" a="1"/>
  <c r="AC95" i="69" s="1"/>
  <c r="AC96" i="69" s="1"/>
  <c r="AC82" i="69" a="1"/>
  <c r="AC82" i="69" s="1"/>
  <c r="AC62" i="69" a="1"/>
  <c r="AC62" i="69" s="1"/>
  <c r="AC68" i="69" a="1"/>
  <c r="AC68" i="69" s="1"/>
  <c r="AC74" i="69" a="1"/>
  <c r="AC74" i="69" s="1"/>
  <c r="AC47" i="69" a="1"/>
  <c r="AC47" i="69" s="1"/>
  <c r="AC30" i="69" a="1"/>
  <c r="AC30" i="69" s="1"/>
  <c r="AC53" i="69" a="1"/>
  <c r="AC53" i="69" s="1"/>
  <c r="AC36" i="69" a="1"/>
  <c r="AC36" i="69" s="1"/>
  <c r="AC3" i="69"/>
  <c r="AC5" i="69" a="1"/>
  <c r="AC5" i="69" s="1"/>
  <c r="AC25" i="69" a="1"/>
  <c r="AC25" i="69" s="1"/>
  <c r="AC42" i="69" a="1"/>
  <c r="AC42" i="69" s="1"/>
  <c r="AC9" i="69" a="1"/>
  <c r="AC9" i="69" s="1"/>
  <c r="AC15" i="69" a="1"/>
  <c r="AC15" i="69" s="1"/>
  <c r="AE1" i="69"/>
  <c r="AD2" i="69"/>
  <c r="AA215" i="69"/>
  <c r="AA217" i="69" s="1"/>
  <c r="AA221" i="69"/>
  <c r="AA224" i="69" s="1"/>
  <c r="AA226" i="69" s="1"/>
  <c r="AA228" i="69" s="1"/>
  <c r="AB205" i="69"/>
  <c r="AB211" i="69" s="1"/>
  <c r="AB61" i="69"/>
  <c r="AB63" i="69" s="1"/>
  <c r="AB8" i="69"/>
  <c r="AB12" i="69" s="1"/>
  <c r="AB22" i="69" s="1"/>
  <c r="AB29" i="69" s="1"/>
  <c r="AB31" i="69" s="1"/>
  <c r="AF1147" i="64" a="1"/>
  <c r="AF1292" i="64" a="1"/>
  <c r="AF1013" i="64" a="1"/>
  <c r="AF1111" i="64" a="1"/>
  <c r="AF1076" i="64" a="1"/>
  <c r="AF919" i="64" a="1"/>
  <c r="AF526" i="64" a="1"/>
  <c r="AF1376" i="64" a="1"/>
  <c r="AF1400" i="64" a="1"/>
  <c r="AF967" i="64" a="1"/>
  <c r="AF1041" i="64" a="1"/>
  <c r="AF800" i="64" a="1"/>
  <c r="AF991" i="64" a="1"/>
  <c r="AF108" i="64" l="1"/>
  <c r="AF1400" i="64"/>
  <c r="AE1084" i="64"/>
  <c r="K477" i="64"/>
  <c r="L477" i="64"/>
  <c r="M477" i="64"/>
  <c r="N477" i="64"/>
  <c r="O477" i="64"/>
  <c r="P477" i="64"/>
  <c r="AF1376" i="64"/>
  <c r="AF1041" i="64"/>
  <c r="AF1013" i="64"/>
  <c r="AF1076" i="64"/>
  <c r="AF1147" i="64"/>
  <c r="AF1111" i="64"/>
  <c r="AF967" i="64"/>
  <c r="AF991" i="64"/>
  <c r="AF1292" i="64"/>
  <c r="AF919" i="64"/>
  <c r="AF800" i="64"/>
  <c r="AF526" i="64"/>
  <c r="BJ1568" i="64"/>
  <c r="BJ1569" i="64" s="1"/>
  <c r="AD1673" i="64"/>
  <c r="AE1672" i="64"/>
  <c r="AE1673" i="64" s="1"/>
  <c r="AF1671" i="64"/>
  <c r="AG1146" i="64" a="1"/>
  <c r="AG1146" i="64" s="1"/>
  <c r="AG1110" i="64" a="1"/>
  <c r="AG1110" i="64" s="1"/>
  <c r="AG1075" i="64" a="1"/>
  <c r="AG1075" i="64" s="1"/>
  <c r="AF1666" i="64" a="1"/>
  <c r="AF1666" i="64" s="1"/>
  <c r="AG1663" i="64" a="1"/>
  <c r="AG1663" i="64" s="1"/>
  <c r="AG1040" i="64" a="1"/>
  <c r="AG1040" i="64" s="1"/>
  <c r="AG1697" i="64" a="1"/>
  <c r="AG1697" i="64" s="1"/>
  <c r="U129" i="69"/>
  <c r="U132" i="69" s="1"/>
  <c r="U157" i="69" s="1"/>
  <c r="T142" i="69"/>
  <c r="T146" i="69" s="1"/>
  <c r="T148" i="69" s="1"/>
  <c r="T136" i="69"/>
  <c r="AG402" i="64" a="1"/>
  <c r="AG402" i="64" s="1"/>
  <c r="AG396" i="64" a="1"/>
  <c r="AG396" i="64" s="1"/>
  <c r="AG1375" i="64" a="1"/>
  <c r="AG1375" i="64" s="1"/>
  <c r="R119" i="69"/>
  <c r="AG1288" i="64" a="1"/>
  <c r="AG1288" i="64" s="1"/>
  <c r="AG918" i="64" a="1"/>
  <c r="AG918" i="64" s="1"/>
  <c r="AB121" i="64"/>
  <c r="AB124" i="64" s="1"/>
  <c r="AG525" i="64" a="1"/>
  <c r="AG525" i="64" s="1"/>
  <c r="AG106" i="64" a="1"/>
  <c r="AG106" i="64" s="1"/>
  <c r="AG122" i="64" a="1"/>
  <c r="AG122" i="64" s="1"/>
  <c r="AG107" i="64" a="1"/>
  <c r="AG107" i="64" s="1"/>
  <c r="AG40" i="64" a="1"/>
  <c r="AG40" i="64" s="1"/>
  <c r="AG176" i="64" a="1"/>
  <c r="AG176" i="64" s="1"/>
  <c r="AG123" i="64" a="1"/>
  <c r="AG123" i="64" s="1"/>
  <c r="AG799" i="64" a="1"/>
  <c r="AG799" i="64" s="1"/>
  <c r="AG1014" i="64" a="1"/>
  <c r="AG1014" i="64" s="1"/>
  <c r="AG944" i="64" a="1"/>
  <c r="AG944" i="64" s="1"/>
  <c r="AG501" i="64" a="1"/>
  <c r="AG501" i="64" s="1"/>
  <c r="AG1399" i="64" a="1"/>
  <c r="AG1399" i="64" s="1"/>
  <c r="AG968" i="64" a="1"/>
  <c r="AG968" i="64" s="1"/>
  <c r="AG503" i="64" a="1"/>
  <c r="AG503" i="64" s="1"/>
  <c r="AG990" i="64" a="1"/>
  <c r="AG990" i="64" s="1"/>
  <c r="AG966" i="64" a="1"/>
  <c r="AG966" i="64" s="1"/>
  <c r="AG1293" i="64" a="1"/>
  <c r="AG1293" i="64" s="1"/>
  <c r="AG1012" i="64" a="1"/>
  <c r="AG1012" i="64" s="1"/>
  <c r="AG1299" i="64" a="1"/>
  <c r="AG1299" i="64" s="1"/>
  <c r="AG1401" i="64" a="1"/>
  <c r="AG1401" i="64" s="1"/>
  <c r="T163" i="69"/>
  <c r="AC98" i="69"/>
  <c r="AB16" i="69"/>
  <c r="T169" i="69"/>
  <c r="T179" i="69" s="1"/>
  <c r="U156" i="69"/>
  <c r="U159" i="69" s="1"/>
  <c r="U184" i="69" s="1"/>
  <c r="R123" i="69"/>
  <c r="S112" i="69"/>
  <c r="S117" i="69" s="1"/>
  <c r="AA17" i="69"/>
  <c r="AA18" i="69" s="1"/>
  <c r="T188" i="69"/>
  <c r="T194" i="69"/>
  <c r="T202" i="69" s="1"/>
  <c r="U183" i="69"/>
  <c r="T192" i="69"/>
  <c r="AD225" i="69" a="1"/>
  <c r="AD225" i="69" s="1"/>
  <c r="AD227" i="69" a="1"/>
  <c r="AD227" i="69" s="1"/>
  <c r="AD216" i="69" a="1"/>
  <c r="AD216" i="69" s="1"/>
  <c r="AD208" i="69" a="1"/>
  <c r="AD208" i="69" s="1"/>
  <c r="AD214" i="69" a="1"/>
  <c r="AD214" i="69" s="1"/>
  <c r="AD206" i="69" a="1"/>
  <c r="AD206" i="69" s="1"/>
  <c r="AD197" i="69" a="1"/>
  <c r="AD197" i="69" s="1"/>
  <c r="AD191" i="69" a="1"/>
  <c r="AD191" i="69" s="1"/>
  <c r="AD185" i="69" a="1"/>
  <c r="AD185" i="69" s="1"/>
  <c r="AD166" i="69" a="1"/>
  <c r="AD166" i="69" s="1"/>
  <c r="AD174" i="69" a="1"/>
  <c r="AD174" i="69" s="1"/>
  <c r="AD172" i="69" a="1"/>
  <c r="AD172" i="69" s="1"/>
  <c r="AD147" i="69" a="1"/>
  <c r="AD147" i="69" s="1"/>
  <c r="AD158" i="69" a="1"/>
  <c r="AD158" i="69" s="1"/>
  <c r="AD131" i="69" a="1"/>
  <c r="AD131" i="69" s="1"/>
  <c r="AD160" i="69" a="1"/>
  <c r="AD160" i="69" s="1"/>
  <c r="AD145" i="69" a="1"/>
  <c r="AD145" i="69" s="1"/>
  <c r="AD139" i="69" a="1"/>
  <c r="AD139" i="69" s="1"/>
  <c r="AD133" i="69" a="1"/>
  <c r="AD133" i="69" s="1"/>
  <c r="AD116" i="69" a="1"/>
  <c r="AD116" i="69" s="1"/>
  <c r="AD122" i="69" a="1"/>
  <c r="AD122" i="69" s="1"/>
  <c r="AD97" i="69" a="1"/>
  <c r="AD97" i="69" s="1"/>
  <c r="AE93" i="69" s="1"/>
  <c r="AD103" i="69" a="1"/>
  <c r="AD103" i="69" s="1"/>
  <c r="AD114" i="69" a="1"/>
  <c r="AD114" i="69" s="1"/>
  <c r="AD109" i="69" a="1"/>
  <c r="AD109" i="69" s="1"/>
  <c r="AD95" i="69" a="1"/>
  <c r="AD95" i="69" s="1"/>
  <c r="AD96" i="69" s="1"/>
  <c r="AD90" i="69" a="1"/>
  <c r="AD90" i="69" s="1"/>
  <c r="AD82" i="69" a="1"/>
  <c r="AD82" i="69" s="1"/>
  <c r="AD68" i="69" a="1"/>
  <c r="AD68" i="69" s="1"/>
  <c r="AD74" i="69" a="1"/>
  <c r="AD74" i="69" s="1"/>
  <c r="AD76" i="69" a="1"/>
  <c r="AD76" i="69" s="1"/>
  <c r="AD47" i="69" a="1"/>
  <c r="AD47" i="69" s="1"/>
  <c r="AD30" i="69" a="1"/>
  <c r="AD30" i="69" s="1"/>
  <c r="AD53" i="69" a="1"/>
  <c r="AD53" i="69" s="1"/>
  <c r="AD36" i="69" a="1"/>
  <c r="AD36" i="69" s="1"/>
  <c r="AD42" i="69" a="1"/>
  <c r="AD42" i="69" s="1"/>
  <c r="AD25" i="69" a="1"/>
  <c r="AD25" i="69" s="1"/>
  <c r="AD62" i="69" a="1"/>
  <c r="AD62" i="69" s="1"/>
  <c r="AD3" i="69"/>
  <c r="AD5" i="69" a="1"/>
  <c r="AD5" i="69" s="1"/>
  <c r="AD9" i="69" a="1"/>
  <c r="AD9" i="69" s="1"/>
  <c r="AD15" i="69" a="1"/>
  <c r="AD15" i="69" s="1"/>
  <c r="X106" i="69"/>
  <c r="X113" i="69" s="1"/>
  <c r="X100" i="69"/>
  <c r="X104" i="69"/>
  <c r="AB10" i="69"/>
  <c r="AB20" i="69" s="1"/>
  <c r="AE2" i="69"/>
  <c r="AF1" i="69"/>
  <c r="X87" i="69"/>
  <c r="X83" i="69"/>
  <c r="V50" i="69"/>
  <c r="V56" i="69"/>
  <c r="W45" i="69"/>
  <c r="W49" i="69" s="1"/>
  <c r="V54" i="69"/>
  <c r="Y39" i="69"/>
  <c r="Z28" i="69"/>
  <c r="Z32" i="69" s="1"/>
  <c r="Y33" i="69"/>
  <c r="Y37" i="69"/>
  <c r="Y46" i="69" s="1"/>
  <c r="Y48" i="69" s="1"/>
  <c r="AB221" i="69"/>
  <c r="AB224" i="69" s="1"/>
  <c r="AB226" i="69" s="1"/>
  <c r="AB228" i="69" s="1"/>
  <c r="AB215" i="69"/>
  <c r="AB217" i="69" s="1"/>
  <c r="AC205" i="69"/>
  <c r="AC211" i="69" s="1"/>
  <c r="AC61" i="69"/>
  <c r="AC63" i="69" s="1"/>
  <c r="AC8" i="69"/>
  <c r="AC12" i="69" s="1"/>
  <c r="AC22" i="69" s="1"/>
  <c r="AC29" i="69" s="1"/>
  <c r="AC31" i="69" s="1"/>
  <c r="Y79" i="69"/>
  <c r="Y77" i="69"/>
  <c r="Y85" i="69" s="1"/>
  <c r="Y94" i="69" s="1"/>
  <c r="Y99" i="69" s="1"/>
  <c r="Z65" i="69"/>
  <c r="Z71" i="69"/>
  <c r="Z75" i="69" s="1"/>
  <c r="AA60" i="69"/>
  <c r="AA64" i="69" s="1"/>
  <c r="Z69" i="69"/>
  <c r="AB207" i="69"/>
  <c r="AB209" i="69" s="1"/>
  <c r="AB219" i="69" s="1"/>
  <c r="T177" i="69"/>
  <c r="T173" i="69"/>
  <c r="T175" i="69" s="1"/>
  <c r="AG967" i="64" a="1"/>
  <c r="AG1292" i="64" a="1"/>
  <c r="AG1013" i="64" a="1"/>
  <c r="AG1111" i="64" a="1"/>
  <c r="AG1147" i="64" a="1"/>
  <c r="AG526" i="64" a="1"/>
  <c r="AG800" i="64" a="1"/>
  <c r="AG1400" i="64" a="1"/>
  <c r="AG1076" i="64" a="1"/>
  <c r="AG1376" i="64" a="1"/>
  <c r="AG919" i="64" a="1"/>
  <c r="AG991" i="64" a="1"/>
  <c r="AG1041" i="64" a="1"/>
  <c r="AG108" i="64" l="1"/>
  <c r="AG1400" i="64"/>
  <c r="AF1084" i="64"/>
  <c r="AG1041" i="64"/>
  <c r="AG1013" i="64"/>
  <c r="AG1111" i="64"/>
  <c r="AG1376" i="64"/>
  <c r="AG1076" i="64"/>
  <c r="AG1147" i="64"/>
  <c r="AG967" i="64"/>
  <c r="AG991" i="64"/>
  <c r="AG1292" i="64"/>
  <c r="AG919" i="64"/>
  <c r="AG800" i="64"/>
  <c r="AG526" i="64"/>
  <c r="BK1565" i="64"/>
  <c r="BK1571" i="64" s="1"/>
  <c r="AF1672" i="64"/>
  <c r="AG1671" i="64"/>
  <c r="AH1146" i="64" a="1"/>
  <c r="AH1146" i="64" s="1"/>
  <c r="AH1110" i="64" a="1"/>
  <c r="AH1110" i="64" s="1"/>
  <c r="AH1075" i="64" a="1"/>
  <c r="AH1075" i="64" s="1"/>
  <c r="AG1666" i="64" a="1"/>
  <c r="AG1666" i="64" s="1"/>
  <c r="AH1663" i="64" a="1"/>
  <c r="AH1663" i="64" s="1"/>
  <c r="AH1040" i="64" a="1"/>
  <c r="AH1040" i="64" s="1"/>
  <c r="AH1697" i="64" a="1"/>
  <c r="AH1697" i="64" s="1"/>
  <c r="T152" i="69"/>
  <c r="U134" i="69"/>
  <c r="U135" i="69" s="1"/>
  <c r="V129" i="69" s="1"/>
  <c r="AH402" i="64" a="1"/>
  <c r="AH402" i="64" s="1"/>
  <c r="AH396" i="64" a="1"/>
  <c r="AH396" i="64" s="1"/>
  <c r="S115" i="69"/>
  <c r="S118" i="69" s="1"/>
  <c r="S125" i="69" s="1"/>
  <c r="U161" i="69"/>
  <c r="U162" i="69" s="1"/>
  <c r="AH1375" i="64" a="1"/>
  <c r="AH1375" i="64" s="1"/>
  <c r="AH1288" i="64" a="1"/>
  <c r="AH1288" i="64" s="1"/>
  <c r="AH918" i="64" a="1"/>
  <c r="AH918" i="64" s="1"/>
  <c r="AH525" i="64" a="1"/>
  <c r="AH525" i="64" s="1"/>
  <c r="AH122" i="64" a="1"/>
  <c r="AH122" i="64" s="1"/>
  <c r="AH40" i="64" a="1"/>
  <c r="AH40" i="64" s="1"/>
  <c r="AH106" i="64" a="1"/>
  <c r="AH106" i="64" s="1"/>
  <c r="AH176" i="64" a="1"/>
  <c r="AH176" i="64" s="1"/>
  <c r="AH107" i="64" a="1"/>
  <c r="AH107" i="64" s="1"/>
  <c r="AH123" i="64" a="1"/>
  <c r="AH123" i="64" s="1"/>
  <c r="AC121" i="64"/>
  <c r="AC124" i="64" s="1"/>
  <c r="AC207" i="69"/>
  <c r="AC209" i="69" s="1"/>
  <c r="AC219" i="69" s="1"/>
  <c r="AH799" i="64" a="1"/>
  <c r="AH799" i="64" s="1"/>
  <c r="AH966" i="64" a="1"/>
  <c r="AH966" i="64" s="1"/>
  <c r="AH1299" i="64" a="1"/>
  <c r="AH1299" i="64" s="1"/>
  <c r="AH1014" i="64" a="1"/>
  <c r="AH1014" i="64" s="1"/>
  <c r="AH503" i="64" a="1"/>
  <c r="AH503" i="64" s="1"/>
  <c r="AH968" i="64" a="1"/>
  <c r="AH968" i="64" s="1"/>
  <c r="AH990" i="64" a="1"/>
  <c r="AH990" i="64" s="1"/>
  <c r="AH501" i="64" a="1"/>
  <c r="AH501" i="64" s="1"/>
  <c r="AH1401" i="64" a="1"/>
  <c r="AH1401" i="64" s="1"/>
  <c r="AH944" i="64" a="1"/>
  <c r="AH944" i="64" s="1"/>
  <c r="AH1399" i="64" a="1"/>
  <c r="AH1399" i="64" s="1"/>
  <c r="AH1012" i="64" a="1"/>
  <c r="AH1012" i="64" s="1"/>
  <c r="AH1293" i="64" a="1"/>
  <c r="AH1293" i="64" s="1"/>
  <c r="AC16" i="69"/>
  <c r="AB17" i="69"/>
  <c r="AB18" i="69" s="1"/>
  <c r="AC10" i="69"/>
  <c r="AC20" i="69" s="1"/>
  <c r="Z79" i="69"/>
  <c r="Z77" i="69"/>
  <c r="Z85" i="69" s="1"/>
  <c r="Z94" i="69" s="1"/>
  <c r="Z99" i="69" s="1"/>
  <c r="AD98" i="69"/>
  <c r="Z33" i="69"/>
  <c r="Z39" i="69"/>
  <c r="AA28" i="69"/>
  <c r="AA32" i="69" s="1"/>
  <c r="Z37" i="69"/>
  <c r="Z46" i="69" s="1"/>
  <c r="Z48" i="69" s="1"/>
  <c r="AA65" i="69"/>
  <c r="AA71" i="69"/>
  <c r="AA75" i="69" s="1"/>
  <c r="AB60" i="69"/>
  <c r="AB64" i="69" s="1"/>
  <c r="AA69" i="69"/>
  <c r="AD205" i="69"/>
  <c r="AD211" i="69" s="1"/>
  <c r="AD61" i="69"/>
  <c r="AD63" i="69" s="1"/>
  <c r="AD8" i="69"/>
  <c r="AD12" i="69" s="1"/>
  <c r="AD22" i="69" s="1"/>
  <c r="AD29" i="69" s="1"/>
  <c r="AD31" i="69" s="1"/>
  <c r="T200" i="69"/>
  <c r="T198" i="69"/>
  <c r="AG1" i="69"/>
  <c r="AF2" i="69"/>
  <c r="U186" i="69"/>
  <c r="U187" i="69" s="1"/>
  <c r="Y106" i="69"/>
  <c r="Y113" i="69" s="1"/>
  <c r="Y100" i="69"/>
  <c r="Y104" i="69"/>
  <c r="W50" i="69"/>
  <c r="W56" i="69"/>
  <c r="X45" i="69"/>
  <c r="X49" i="69" s="1"/>
  <c r="W54" i="69"/>
  <c r="AE227" i="69" a="1"/>
  <c r="AE227" i="69" s="1"/>
  <c r="AE216" i="69" a="1"/>
  <c r="AE216" i="69" s="1"/>
  <c r="AE225" i="69" a="1"/>
  <c r="AE225" i="69" s="1"/>
  <c r="AE208" i="69" a="1"/>
  <c r="AE208" i="69" s="1"/>
  <c r="AE214" i="69" a="1"/>
  <c r="AE214" i="69" s="1"/>
  <c r="AE197" i="69" a="1"/>
  <c r="AE197" i="69" s="1"/>
  <c r="AE206" i="69" a="1"/>
  <c r="AE206" i="69" s="1"/>
  <c r="AE191" i="69" a="1"/>
  <c r="AE191" i="69" s="1"/>
  <c r="AE185" i="69" a="1"/>
  <c r="AE185" i="69" s="1"/>
  <c r="AE166" i="69" a="1"/>
  <c r="AE166" i="69" s="1"/>
  <c r="AE172" i="69" a="1"/>
  <c r="AE172" i="69" s="1"/>
  <c r="AE174" i="69" a="1"/>
  <c r="AE174" i="69" s="1"/>
  <c r="AE158" i="69" a="1"/>
  <c r="AE158" i="69" s="1"/>
  <c r="AE160" i="69" a="1"/>
  <c r="AE160" i="69" s="1"/>
  <c r="AE147" i="69" a="1"/>
  <c r="AE147" i="69" s="1"/>
  <c r="AE131" i="69" a="1"/>
  <c r="AE131" i="69" s="1"/>
  <c r="AE133" i="69" a="1"/>
  <c r="AE133" i="69" s="1"/>
  <c r="AE145" i="69" a="1"/>
  <c r="AE145" i="69" s="1"/>
  <c r="AE139" i="69" a="1"/>
  <c r="AE139" i="69" s="1"/>
  <c r="AE122" i="69" a="1"/>
  <c r="AE122" i="69" s="1"/>
  <c r="AE114" i="69" a="1"/>
  <c r="AE114" i="69" s="1"/>
  <c r="AE103" i="69" a="1"/>
  <c r="AE103" i="69" s="1"/>
  <c r="AE116" i="69" a="1"/>
  <c r="AE116" i="69" s="1"/>
  <c r="AE95" i="69" a="1"/>
  <c r="AE95" i="69" s="1"/>
  <c r="AE96" i="69" s="1"/>
  <c r="AE109" i="69" a="1"/>
  <c r="AE109" i="69" s="1"/>
  <c r="AE97" i="69" a="1"/>
  <c r="AE97" i="69" s="1"/>
  <c r="AF93" i="69" s="1"/>
  <c r="AE74" i="69" a="1"/>
  <c r="AE74" i="69" s="1"/>
  <c r="AE76" i="69" a="1"/>
  <c r="AE76" i="69" s="1"/>
  <c r="AE90" i="69" a="1"/>
  <c r="AE90" i="69" s="1"/>
  <c r="AE82" i="69" a="1"/>
  <c r="AE82" i="69" s="1"/>
  <c r="AE62" i="69" a="1"/>
  <c r="AE62" i="69" s="1"/>
  <c r="AE68" i="69" a="1"/>
  <c r="AE68" i="69" s="1"/>
  <c r="AE53" i="69" a="1"/>
  <c r="AE53" i="69" s="1"/>
  <c r="AE36" i="69" a="1"/>
  <c r="AE36" i="69" s="1"/>
  <c r="AE42" i="69" a="1"/>
  <c r="AE42" i="69" s="1"/>
  <c r="AE25" i="69" a="1"/>
  <c r="AE25" i="69" s="1"/>
  <c r="AE5" i="69" a="1"/>
  <c r="AE5" i="69" s="1"/>
  <c r="AE3" i="69"/>
  <c r="AE9" i="69" a="1"/>
  <c r="AE9" i="69" s="1"/>
  <c r="AE30" i="69" a="1"/>
  <c r="AE30" i="69" s="1"/>
  <c r="AE15" i="69" a="1"/>
  <c r="AE15" i="69" s="1"/>
  <c r="AE47" i="69" a="1"/>
  <c r="AE47" i="69" s="1"/>
  <c r="Y87" i="69"/>
  <c r="Y83" i="69"/>
  <c r="AC221" i="69"/>
  <c r="AC224" i="69" s="1"/>
  <c r="AC226" i="69" s="1"/>
  <c r="AC228" i="69" s="1"/>
  <c r="AC215" i="69"/>
  <c r="AC217" i="69" s="1"/>
  <c r="AH919" i="64" a="1"/>
  <c r="AH1147" i="64" a="1"/>
  <c r="AH1400" i="64" a="1"/>
  <c r="AH526" i="64" a="1"/>
  <c r="AH991" i="64" a="1"/>
  <c r="AH967" i="64" a="1"/>
  <c r="AH1076" i="64" a="1"/>
  <c r="AH1111" i="64" a="1"/>
  <c r="AH1013" i="64" a="1"/>
  <c r="AH1376" i="64" a="1"/>
  <c r="AH1292" i="64" a="1"/>
  <c r="AH800" i="64" a="1"/>
  <c r="AH1041" i="64" a="1"/>
  <c r="AH108" i="64" l="1"/>
  <c r="AH1400" i="64"/>
  <c r="AG1084" i="64"/>
  <c r="AH1076" i="64"/>
  <c r="AH1147" i="64"/>
  <c r="AH1041" i="64"/>
  <c r="AH1013" i="64"/>
  <c r="AH1111" i="64"/>
  <c r="AH1376" i="64"/>
  <c r="AH967" i="64"/>
  <c r="AH991" i="64"/>
  <c r="AH1292" i="64"/>
  <c r="AH919" i="64"/>
  <c r="AH800" i="64"/>
  <c r="AH526" i="64"/>
  <c r="BK1568" i="64"/>
  <c r="BK1569" i="64" s="1"/>
  <c r="AG1672" i="64"/>
  <c r="AG1673" i="64" s="1"/>
  <c r="AF1673" i="64"/>
  <c r="AH1671" i="64"/>
  <c r="AI1146" i="64" a="1"/>
  <c r="AI1146" i="64" s="1"/>
  <c r="AI1110" i="64" a="1"/>
  <c r="AI1110" i="64" s="1"/>
  <c r="AI1075" i="64" a="1"/>
  <c r="AI1075" i="64" s="1"/>
  <c r="AH1666" i="64" a="1"/>
  <c r="AH1666" i="64" s="1"/>
  <c r="AI1663" i="64" a="1"/>
  <c r="AI1663" i="64" s="1"/>
  <c r="AI1040" i="64" a="1"/>
  <c r="AI1040" i="64" s="1"/>
  <c r="AI1697" i="64" a="1"/>
  <c r="AI1697" i="64" s="1"/>
  <c r="AI402" i="64" a="1"/>
  <c r="AI402" i="64" s="1"/>
  <c r="AI396" i="64" a="1"/>
  <c r="AI396" i="64" s="1"/>
  <c r="U140" i="69"/>
  <c r="U150" i="69" s="1"/>
  <c r="U136" i="69"/>
  <c r="U142" i="69"/>
  <c r="U152" i="69" s="1"/>
  <c r="V134" i="69"/>
  <c r="V132" i="69"/>
  <c r="V157" i="69" s="1"/>
  <c r="AI1375" i="64" a="1"/>
  <c r="AI1375" i="64" s="1"/>
  <c r="AI1288" i="64" a="1"/>
  <c r="AI1288" i="64" s="1"/>
  <c r="AI918" i="64" a="1"/>
  <c r="AI918" i="64" s="1"/>
  <c r="AI525" i="64" a="1"/>
  <c r="AI525" i="64" s="1"/>
  <c r="AI122" i="64" a="1"/>
  <c r="AI122" i="64" s="1"/>
  <c r="AI40" i="64" a="1"/>
  <c r="AI40" i="64" s="1"/>
  <c r="AI176" i="64" a="1"/>
  <c r="AI176" i="64" s="1"/>
  <c r="AI107" i="64" a="1"/>
  <c r="AI107" i="64" s="1"/>
  <c r="AI106" i="64" a="1"/>
  <c r="AI106" i="64" s="1"/>
  <c r="AI123" i="64" a="1"/>
  <c r="AI123" i="64" s="1"/>
  <c r="AD121" i="64"/>
  <c r="K121" i="64" s="1"/>
  <c r="AI799" i="64" a="1"/>
  <c r="AI799" i="64" s="1"/>
  <c r="AI1012" i="64" a="1"/>
  <c r="AI1012" i="64" s="1"/>
  <c r="AI1399" i="64" a="1"/>
  <c r="AI1399" i="64" s="1"/>
  <c r="AI1293" i="64" a="1"/>
  <c r="AI1293" i="64" s="1"/>
  <c r="AI968" i="64" a="1"/>
  <c r="AI968" i="64" s="1"/>
  <c r="AI944" i="64" a="1"/>
  <c r="AI944" i="64" s="1"/>
  <c r="AI1299" i="64" a="1"/>
  <c r="AI1299" i="64" s="1"/>
  <c r="AI990" i="64" a="1"/>
  <c r="AI990" i="64" s="1"/>
  <c r="AI503" i="64" a="1"/>
  <c r="AI503" i="64" s="1"/>
  <c r="AI501" i="64" a="1"/>
  <c r="AI501" i="64" s="1"/>
  <c r="AI966" i="64" a="1"/>
  <c r="AI966" i="64" s="1"/>
  <c r="AI1401" i="64" a="1"/>
  <c r="AI1401" i="64" s="1"/>
  <c r="AI1014" i="64" a="1"/>
  <c r="AI1014" i="64" s="1"/>
  <c r="AD207" i="69"/>
  <c r="AD209" i="69" s="1"/>
  <c r="AD219" i="69" s="1"/>
  <c r="S123" i="69"/>
  <c r="T112" i="69"/>
  <c r="T115" i="69" s="1"/>
  <c r="S119" i="69"/>
  <c r="AE98" i="69"/>
  <c r="AC17" i="69"/>
  <c r="AC18" i="69" s="1"/>
  <c r="U194" i="69"/>
  <c r="U202" i="69" s="1"/>
  <c r="U188" i="69"/>
  <c r="V183" i="69"/>
  <c r="U192" i="69"/>
  <c r="Z106" i="69"/>
  <c r="Z113" i="69" s="1"/>
  <c r="Z100" i="69"/>
  <c r="Z104" i="69"/>
  <c r="AE205" i="69"/>
  <c r="AE211" i="69" s="1"/>
  <c r="AE61" i="69"/>
  <c r="AE63" i="69" s="1"/>
  <c r="AE8" i="69"/>
  <c r="AE12" i="69" s="1"/>
  <c r="AE22" i="69" s="1"/>
  <c r="AE29" i="69" s="1"/>
  <c r="AE31" i="69" s="1"/>
  <c r="AD10" i="69"/>
  <c r="AD20" i="69" s="1"/>
  <c r="Z87" i="69"/>
  <c r="Z83" i="69"/>
  <c r="AF225" i="69" a="1"/>
  <c r="AF225" i="69" s="1"/>
  <c r="AF227" i="69" a="1"/>
  <c r="AF227" i="69" s="1"/>
  <c r="AF208" i="69" a="1"/>
  <c r="AF208" i="69" s="1"/>
  <c r="AF216" i="69" a="1"/>
  <c r="AF216" i="69" s="1"/>
  <c r="AF214" i="69" a="1"/>
  <c r="AF214" i="69" s="1"/>
  <c r="AF197" i="69" a="1"/>
  <c r="AF197" i="69" s="1"/>
  <c r="AF191" i="69" a="1"/>
  <c r="AF191" i="69" s="1"/>
  <c r="AF206" i="69" a="1"/>
  <c r="AF206" i="69" s="1"/>
  <c r="AF185" i="69" a="1"/>
  <c r="AF185" i="69" s="1"/>
  <c r="AF166" i="69" a="1"/>
  <c r="AF166" i="69" s="1"/>
  <c r="AF172" i="69" a="1"/>
  <c r="AF172" i="69" s="1"/>
  <c r="AF174" i="69" a="1"/>
  <c r="AF174" i="69" s="1"/>
  <c r="AF160" i="69" a="1"/>
  <c r="AF160" i="69" s="1"/>
  <c r="AF145" i="69" a="1"/>
  <c r="AF145" i="69" s="1"/>
  <c r="AF147" i="69" a="1"/>
  <c r="AF147" i="69" s="1"/>
  <c r="AF158" i="69" a="1"/>
  <c r="AF158" i="69" s="1"/>
  <c r="AF133" i="69" a="1"/>
  <c r="AF133" i="69" s="1"/>
  <c r="AF139" i="69" a="1"/>
  <c r="AF139" i="69" s="1"/>
  <c r="AF131" i="69" a="1"/>
  <c r="AF131" i="69" s="1"/>
  <c r="AF122" i="69" a="1"/>
  <c r="AF122" i="69" s="1"/>
  <c r="AF114" i="69" a="1"/>
  <c r="AF114" i="69" s="1"/>
  <c r="AF116" i="69" a="1"/>
  <c r="AF116" i="69" s="1"/>
  <c r="AF95" i="69" a="1"/>
  <c r="AF95" i="69" s="1"/>
  <c r="AF96" i="69" s="1"/>
  <c r="AF109" i="69" a="1"/>
  <c r="AF109" i="69" s="1"/>
  <c r="AF97" i="69" a="1"/>
  <c r="AF97" i="69" s="1"/>
  <c r="AG93" i="69" s="1"/>
  <c r="AF103" i="69" a="1"/>
  <c r="AF103" i="69" s="1"/>
  <c r="AF74" i="69" a="1"/>
  <c r="AF74" i="69" s="1"/>
  <c r="AF76" i="69" a="1"/>
  <c r="AF76" i="69" s="1"/>
  <c r="AF82" i="69" a="1"/>
  <c r="AF82" i="69" s="1"/>
  <c r="AF90" i="69" a="1"/>
  <c r="AF90" i="69" s="1"/>
  <c r="AF62" i="69" a="1"/>
  <c r="AF62" i="69" s="1"/>
  <c r="AF53" i="69" a="1"/>
  <c r="AF53" i="69" s="1"/>
  <c r="AF36" i="69" a="1"/>
  <c r="AF36" i="69" s="1"/>
  <c r="AF68" i="69" a="1"/>
  <c r="AF68" i="69" s="1"/>
  <c r="AF42" i="69" a="1"/>
  <c r="AF42" i="69" s="1"/>
  <c r="AF25" i="69" a="1"/>
  <c r="AF25" i="69" s="1"/>
  <c r="AF47" i="69" a="1"/>
  <c r="AF47" i="69" s="1"/>
  <c r="AF30" i="69" a="1"/>
  <c r="AF30" i="69" s="1"/>
  <c r="AF9" i="69" a="1"/>
  <c r="AF9" i="69" s="1"/>
  <c r="AF15" i="69" a="1"/>
  <c r="AF15" i="69" s="1"/>
  <c r="AF5" i="69" a="1"/>
  <c r="AF5" i="69" s="1"/>
  <c r="AF3" i="69"/>
  <c r="AH1" i="69"/>
  <c r="AG2" i="69"/>
  <c r="AA33" i="69"/>
  <c r="AA39" i="69"/>
  <c r="AB28" i="69"/>
  <c r="AB32" i="69" s="1"/>
  <c r="AA37" i="69"/>
  <c r="AA46" i="69" s="1"/>
  <c r="AA48" i="69" s="1"/>
  <c r="U169" i="69"/>
  <c r="U179" i="69" s="1"/>
  <c r="U163" i="69"/>
  <c r="V156" i="69"/>
  <c r="U167" i="69"/>
  <c r="AB71" i="69"/>
  <c r="AB75" i="69" s="1"/>
  <c r="AB65" i="69"/>
  <c r="AC60" i="69"/>
  <c r="AC64" i="69" s="1"/>
  <c r="AB69" i="69"/>
  <c r="AA79" i="69"/>
  <c r="AA77" i="69"/>
  <c r="AA85" i="69" s="1"/>
  <c r="AA94" i="69" s="1"/>
  <c r="AA99" i="69" s="1"/>
  <c r="AD215" i="69"/>
  <c r="AD217" i="69" s="1"/>
  <c r="AD221" i="69"/>
  <c r="AD224" i="69" s="1"/>
  <c r="AD226" i="69" s="1"/>
  <c r="AD228" i="69" s="1"/>
  <c r="AD16" i="69"/>
  <c r="X50" i="69"/>
  <c r="X56" i="69"/>
  <c r="Y45" i="69"/>
  <c r="Y49" i="69" s="1"/>
  <c r="X54" i="69"/>
  <c r="AI1400" i="64" a="1"/>
  <c r="AI526" i="64" a="1"/>
  <c r="AI1111" i="64" a="1"/>
  <c r="AI991" i="64" a="1"/>
  <c r="AI1076" i="64" a="1"/>
  <c r="AI1292" i="64" a="1"/>
  <c r="AI1376" i="64" a="1"/>
  <c r="AI1147" i="64" a="1"/>
  <c r="AI1013" i="64" a="1"/>
  <c r="AI967" i="64" a="1"/>
  <c r="AI1041" i="64" a="1"/>
  <c r="AI919" i="64" a="1"/>
  <c r="AI800" i="64" a="1"/>
  <c r="AI108" i="64" l="1"/>
  <c r="AI1400" i="64"/>
  <c r="AH1084" i="64"/>
  <c r="AD124" i="64"/>
  <c r="AI1111" i="64"/>
  <c r="AI1041" i="64"/>
  <c r="AI1076" i="64"/>
  <c r="AI1147" i="64"/>
  <c r="AI1376" i="64"/>
  <c r="AI1013" i="64"/>
  <c r="AI967" i="64"/>
  <c r="AI991" i="64"/>
  <c r="AI1292" i="64"/>
  <c r="AI919" i="64"/>
  <c r="AI800" i="64"/>
  <c r="AI526" i="64"/>
  <c r="BL1565" i="64"/>
  <c r="BL1571" i="64" s="1"/>
  <c r="AH1672" i="64"/>
  <c r="AI1671" i="64"/>
  <c r="AJ1146" i="64" a="1"/>
  <c r="AJ1146" i="64" s="1"/>
  <c r="AJ1110" i="64" a="1"/>
  <c r="AJ1110" i="64" s="1"/>
  <c r="AJ1075" i="64" a="1"/>
  <c r="AJ1075" i="64" s="1"/>
  <c r="AI1666" i="64" a="1"/>
  <c r="AI1666" i="64" s="1"/>
  <c r="AJ1663" i="64" a="1"/>
  <c r="AJ1663" i="64" s="1"/>
  <c r="AJ1040" i="64" a="1"/>
  <c r="AJ1040" i="64" s="1"/>
  <c r="AJ1697" i="64" a="1"/>
  <c r="AJ1697" i="64" s="1"/>
  <c r="AJ396" i="64" a="1"/>
  <c r="AJ396" i="64" s="1"/>
  <c r="AJ402" i="64" a="1"/>
  <c r="AJ402" i="64" s="1"/>
  <c r="U146" i="69"/>
  <c r="U148" i="69" s="1"/>
  <c r="T117" i="69"/>
  <c r="T118" i="69" s="1"/>
  <c r="U112" i="69" s="1"/>
  <c r="V135" i="69"/>
  <c r="V142" i="69" s="1"/>
  <c r="AJ1375" i="64" a="1"/>
  <c r="AJ1375" i="64" s="1"/>
  <c r="AJ1288" i="64" a="1"/>
  <c r="AJ1288" i="64" s="1"/>
  <c r="AJ918" i="64" a="1"/>
  <c r="AJ918" i="64" s="1"/>
  <c r="AD17" i="69"/>
  <c r="AD18" i="69" s="1"/>
  <c r="AE121" i="64"/>
  <c r="AJ525" i="64" a="1"/>
  <c r="AJ525" i="64" s="1"/>
  <c r="AJ176" i="64" a="1"/>
  <c r="AJ176" i="64" s="1"/>
  <c r="AJ122" i="64" a="1"/>
  <c r="AJ122" i="64" s="1"/>
  <c r="AJ107" i="64" a="1"/>
  <c r="AJ107" i="64" s="1"/>
  <c r="AJ106" i="64" a="1"/>
  <c r="AJ106" i="64" s="1"/>
  <c r="AJ40" i="64" a="1"/>
  <c r="AJ40" i="64" s="1"/>
  <c r="AJ123" i="64" a="1"/>
  <c r="AJ123" i="64" s="1"/>
  <c r="AJ799" i="64" a="1"/>
  <c r="AJ799" i="64" s="1"/>
  <c r="AJ1299" i="64" a="1"/>
  <c r="AJ1299" i="64" s="1"/>
  <c r="AJ1012" i="64" a="1"/>
  <c r="AJ1012" i="64" s="1"/>
  <c r="AJ968" i="64" a="1"/>
  <c r="AJ968" i="64" s="1"/>
  <c r="AJ1399" i="64" a="1"/>
  <c r="AJ1399" i="64" s="1"/>
  <c r="AJ1014" i="64" a="1"/>
  <c r="AJ1014" i="64" s="1"/>
  <c r="AJ501" i="64" a="1"/>
  <c r="AJ501" i="64" s="1"/>
  <c r="AJ966" i="64" a="1"/>
  <c r="AJ966" i="64" s="1"/>
  <c r="AJ503" i="64" a="1"/>
  <c r="AJ503" i="64" s="1"/>
  <c r="AJ944" i="64" a="1"/>
  <c r="AJ944" i="64" s="1"/>
  <c r="AJ990" i="64" a="1"/>
  <c r="AJ990" i="64" s="1"/>
  <c r="AJ1401" i="64" a="1"/>
  <c r="AJ1401" i="64" s="1"/>
  <c r="AJ1293" i="64" a="1"/>
  <c r="AJ1293" i="64" s="1"/>
  <c r="AE207" i="69"/>
  <c r="AE209" i="69" s="1"/>
  <c r="AE219" i="69" s="1"/>
  <c r="AE10" i="69"/>
  <c r="AE20" i="69" s="1"/>
  <c r="AE16" i="69"/>
  <c r="AF205" i="69"/>
  <c r="AF211" i="69" s="1"/>
  <c r="AF61" i="69"/>
  <c r="AF63" i="69" s="1"/>
  <c r="AF8" i="69"/>
  <c r="AF12" i="69" s="1"/>
  <c r="AF22" i="69" s="1"/>
  <c r="AF29" i="69" s="1"/>
  <c r="AF31" i="69" s="1"/>
  <c r="AC65" i="69"/>
  <c r="AC71" i="69"/>
  <c r="AC75" i="69" s="1"/>
  <c r="AD60" i="69"/>
  <c r="AD64" i="69" s="1"/>
  <c r="AC69" i="69"/>
  <c r="AA100" i="69"/>
  <c r="AA106" i="69"/>
  <c r="AA113" i="69" s="1"/>
  <c r="AA104" i="69"/>
  <c r="AF98" i="69"/>
  <c r="AG225" i="69" a="1"/>
  <c r="AG225" i="69" s="1"/>
  <c r="AG227" i="69" a="1"/>
  <c r="AG227" i="69" s="1"/>
  <c r="AG216" i="69" a="1"/>
  <c r="AG216" i="69" s="1"/>
  <c r="AG214" i="69" a="1"/>
  <c r="AG214" i="69" s="1"/>
  <c r="AG206" i="69" a="1"/>
  <c r="AG206" i="69" s="1"/>
  <c r="AG208" i="69" a="1"/>
  <c r="AG208" i="69" s="1"/>
  <c r="AG197" i="69" a="1"/>
  <c r="AG197" i="69" s="1"/>
  <c r="AG191" i="69" a="1"/>
  <c r="AG191" i="69" s="1"/>
  <c r="AG185" i="69" a="1"/>
  <c r="AG185" i="69" s="1"/>
  <c r="AG174" i="69" a="1"/>
  <c r="AG174" i="69" s="1"/>
  <c r="AG166" i="69" a="1"/>
  <c r="AG166" i="69" s="1"/>
  <c r="AG172" i="69" a="1"/>
  <c r="AG172" i="69" s="1"/>
  <c r="AG147" i="69" a="1"/>
  <c r="AG147" i="69" s="1"/>
  <c r="AG160" i="69" a="1"/>
  <c r="AG160" i="69" s="1"/>
  <c r="AG158" i="69" a="1"/>
  <c r="AG158" i="69" s="1"/>
  <c r="AG139" i="69" a="1"/>
  <c r="AG139" i="69" s="1"/>
  <c r="AG145" i="69" a="1"/>
  <c r="AG145" i="69" s="1"/>
  <c r="AG133" i="69" a="1"/>
  <c r="AG133" i="69" s="1"/>
  <c r="AG131" i="69" a="1"/>
  <c r="AG131" i="69" s="1"/>
  <c r="AG122" i="69" a="1"/>
  <c r="AG122" i="69" s="1"/>
  <c r="AG114" i="69" a="1"/>
  <c r="AG114" i="69" s="1"/>
  <c r="AG116" i="69" a="1"/>
  <c r="AG116" i="69" s="1"/>
  <c r="AG109" i="69" a="1"/>
  <c r="AG109" i="69" s="1"/>
  <c r="AG97" i="69" a="1"/>
  <c r="AG97" i="69" s="1"/>
  <c r="AH93" i="69" s="1"/>
  <c r="AG90" i="69" a="1"/>
  <c r="AG90" i="69" s="1"/>
  <c r="AG103" i="69" a="1"/>
  <c r="AG103" i="69" s="1"/>
  <c r="AG95" i="69" a="1"/>
  <c r="AG95" i="69" s="1"/>
  <c r="AG96" i="69" s="1"/>
  <c r="AG76" i="69" a="1"/>
  <c r="AG76" i="69" s="1"/>
  <c r="AG82" i="69" a="1"/>
  <c r="AG82" i="69" s="1"/>
  <c r="AG62" i="69" a="1"/>
  <c r="AG62" i="69" s="1"/>
  <c r="AG68" i="69" a="1"/>
  <c r="AG68" i="69" s="1"/>
  <c r="AG74" i="69" a="1"/>
  <c r="AG74" i="69" s="1"/>
  <c r="AG47" i="69" a="1"/>
  <c r="AG47" i="69" s="1"/>
  <c r="AG30" i="69" a="1"/>
  <c r="AG30" i="69" s="1"/>
  <c r="AG53" i="69" a="1"/>
  <c r="AG53" i="69" s="1"/>
  <c r="AG36" i="69" a="1"/>
  <c r="AG36" i="69" s="1"/>
  <c r="AG25" i="69" a="1"/>
  <c r="AG25" i="69" s="1"/>
  <c r="AG5" i="69" a="1"/>
  <c r="AG5" i="69" s="1"/>
  <c r="AG42" i="69" a="1"/>
  <c r="AG42" i="69" s="1"/>
  <c r="AG9" i="69" a="1"/>
  <c r="AG9" i="69" s="1"/>
  <c r="AG3" i="69"/>
  <c r="AG15" i="69" a="1"/>
  <c r="AG15" i="69" s="1"/>
  <c r="Y56" i="69"/>
  <c r="Z45" i="69"/>
  <c r="Z49" i="69" s="1"/>
  <c r="Y50" i="69"/>
  <c r="Y54" i="69"/>
  <c r="AA87" i="69"/>
  <c r="AA83" i="69"/>
  <c r="AB79" i="69"/>
  <c r="AB77" i="69"/>
  <c r="AB85" i="69" s="1"/>
  <c r="AB94" i="69" s="1"/>
  <c r="AB99" i="69" s="1"/>
  <c r="AI1" i="69"/>
  <c r="AH2" i="69"/>
  <c r="U177" i="69"/>
  <c r="U173" i="69"/>
  <c r="U175" i="69" s="1"/>
  <c r="AE221" i="69"/>
  <c r="AE224" i="69" s="1"/>
  <c r="AE226" i="69" s="1"/>
  <c r="AE228" i="69" s="1"/>
  <c r="AE215" i="69"/>
  <c r="AE217" i="69" s="1"/>
  <c r="U200" i="69"/>
  <c r="U198" i="69"/>
  <c r="V159" i="69"/>
  <c r="V184" i="69" s="1"/>
  <c r="V161" i="69"/>
  <c r="V186" i="69"/>
  <c r="AB33" i="69"/>
  <c r="AB39" i="69"/>
  <c r="AC28" i="69"/>
  <c r="AC32" i="69" s="1"/>
  <c r="AB37" i="69"/>
  <c r="AB46" i="69" s="1"/>
  <c r="AB48" i="69" s="1"/>
  <c r="AJ1400" i="64" a="1"/>
  <c r="AJ1292" i="64" a="1"/>
  <c r="AJ1111" i="64" a="1"/>
  <c r="AJ1147" i="64" a="1"/>
  <c r="AJ1013" i="64" a="1"/>
  <c r="AJ967" i="64" a="1"/>
  <c r="AJ1076" i="64" a="1"/>
  <c r="AJ919" i="64" a="1"/>
  <c r="AJ1376" i="64" a="1"/>
  <c r="AJ800" i="64" a="1"/>
  <c r="AJ991" i="64" a="1"/>
  <c r="AJ526" i="64" a="1"/>
  <c r="AJ1041" i="64" a="1"/>
  <c r="AJ108" i="64" l="1"/>
  <c r="AJ1400" i="64"/>
  <c r="AE124" i="64"/>
  <c r="AI1084" i="64"/>
  <c r="AJ1076" i="64"/>
  <c r="AJ1376" i="64"/>
  <c r="AJ1041" i="64"/>
  <c r="AJ1013" i="64"/>
  <c r="AJ1147" i="64"/>
  <c r="AJ1111" i="64"/>
  <c r="AJ967" i="64"/>
  <c r="AJ991" i="64"/>
  <c r="AJ1292" i="64"/>
  <c r="AJ919" i="64"/>
  <c r="AJ800" i="64"/>
  <c r="AJ526" i="64"/>
  <c r="BL1568" i="64"/>
  <c r="BL1569" i="64" s="1"/>
  <c r="AH1673" i="64"/>
  <c r="AI1672" i="64"/>
  <c r="AJ1671" i="64"/>
  <c r="AK1110" i="64" a="1"/>
  <c r="AK1110" i="64" s="1"/>
  <c r="AK1075" i="64" a="1"/>
  <c r="AK1075" i="64" s="1"/>
  <c r="AK1146" i="64" a="1"/>
  <c r="AK1146" i="64" s="1"/>
  <c r="AJ1666" i="64" a="1"/>
  <c r="AJ1666" i="64" s="1"/>
  <c r="AK1663" i="64" a="1"/>
  <c r="AK1663" i="64" s="1"/>
  <c r="AK1040" i="64" a="1"/>
  <c r="AK1040" i="64" s="1"/>
  <c r="AK1697" i="64" a="1"/>
  <c r="AK1697" i="64" s="1"/>
  <c r="AK396" i="64" a="1"/>
  <c r="AK396" i="64" s="1"/>
  <c r="AK402" i="64" a="1"/>
  <c r="AK402" i="64" s="1"/>
  <c r="V136" i="69"/>
  <c r="W129" i="69"/>
  <c r="W132" i="69" s="1"/>
  <c r="W157" i="69" s="1"/>
  <c r="V140" i="69"/>
  <c r="V150" i="69" s="1"/>
  <c r="T123" i="69"/>
  <c r="T125" i="69"/>
  <c r="T119" i="69"/>
  <c r="V152" i="69"/>
  <c r="V146" i="69"/>
  <c r="V148" i="69" s="1"/>
  <c r="AK1375" i="64" a="1"/>
  <c r="AK1375" i="64" s="1"/>
  <c r="AK1288" i="64" a="1"/>
  <c r="AK1288" i="64" s="1"/>
  <c r="AK918" i="64" a="1"/>
  <c r="AK918" i="64" s="1"/>
  <c r="AF121" i="64"/>
  <c r="AF124" i="64" s="1"/>
  <c r="AK525" i="64" a="1"/>
  <c r="AK525" i="64" s="1"/>
  <c r="AK107" i="64" a="1"/>
  <c r="AK107" i="64" s="1"/>
  <c r="AK106" i="64" a="1"/>
  <c r="AK106" i="64" s="1"/>
  <c r="AK40" i="64" a="1"/>
  <c r="AK40" i="64" s="1"/>
  <c r="AK176" i="64" a="1"/>
  <c r="AK176" i="64" s="1"/>
  <c r="AK122" i="64" a="1"/>
  <c r="AK122" i="64" s="1"/>
  <c r="AK123" i="64" a="1"/>
  <c r="AK123" i="64" s="1"/>
  <c r="AK799" i="64" a="1"/>
  <c r="AK799" i="64" s="1"/>
  <c r="AK1014" i="64" a="1"/>
  <c r="AK1014" i="64" s="1"/>
  <c r="AK968" i="64" a="1"/>
  <c r="AK968" i="64" s="1"/>
  <c r="AK1012" i="64" a="1"/>
  <c r="AK1012" i="64" s="1"/>
  <c r="AK1299" i="64" a="1"/>
  <c r="AK1299" i="64" s="1"/>
  <c r="AK1293" i="64" a="1"/>
  <c r="AK1293" i="64" s="1"/>
  <c r="AK990" i="64" a="1"/>
  <c r="AK990" i="64" s="1"/>
  <c r="AK1401" i="64" a="1"/>
  <c r="AK1401" i="64" s="1"/>
  <c r="AK944" i="64" a="1"/>
  <c r="AK944" i="64" s="1"/>
  <c r="AK503" i="64" a="1"/>
  <c r="AK503" i="64" s="1"/>
  <c r="AK966" i="64" a="1"/>
  <c r="AK966" i="64" s="1"/>
  <c r="AK501" i="64" a="1"/>
  <c r="AK501" i="64" s="1"/>
  <c r="AK1399" i="64" a="1"/>
  <c r="AK1399" i="64" s="1"/>
  <c r="AE17" i="69"/>
  <c r="AE18" i="69" s="1"/>
  <c r="V187" i="69"/>
  <c r="V188" i="69" s="1"/>
  <c r="AG98" i="69"/>
  <c r="AF207" i="69"/>
  <c r="AF209" i="69" s="1"/>
  <c r="AF219" i="69" s="1"/>
  <c r="AF10" i="69"/>
  <c r="AF20" i="69" s="1"/>
  <c r="AF16" i="69"/>
  <c r="V162" i="69"/>
  <c r="V163" i="69" s="1"/>
  <c r="AH225" i="69" a="1"/>
  <c r="AH225" i="69" s="1"/>
  <c r="AH227" i="69" a="1"/>
  <c r="AH227" i="69" s="1"/>
  <c r="AH216" i="69" a="1"/>
  <c r="AH216" i="69" s="1"/>
  <c r="AH208" i="69" a="1"/>
  <c r="AH208" i="69" s="1"/>
  <c r="AH206" i="69" a="1"/>
  <c r="AH206" i="69" s="1"/>
  <c r="AH197" i="69" a="1"/>
  <c r="AH197" i="69" s="1"/>
  <c r="AH214" i="69" a="1"/>
  <c r="AH214" i="69" s="1"/>
  <c r="AH191" i="69" a="1"/>
  <c r="AH191" i="69" s="1"/>
  <c r="AH185" i="69" a="1"/>
  <c r="AH185" i="69" s="1"/>
  <c r="AH174" i="69" a="1"/>
  <c r="AH174" i="69" s="1"/>
  <c r="AH166" i="69" a="1"/>
  <c r="AH166" i="69" s="1"/>
  <c r="AH147" i="69" a="1"/>
  <c r="AH147" i="69" s="1"/>
  <c r="AH158" i="69" a="1"/>
  <c r="AH158" i="69" s="1"/>
  <c r="AH172" i="69" a="1"/>
  <c r="AH172" i="69" s="1"/>
  <c r="AH131" i="69" a="1"/>
  <c r="AH131" i="69" s="1"/>
  <c r="AH145" i="69" a="1"/>
  <c r="AH145" i="69" s="1"/>
  <c r="AH160" i="69" a="1"/>
  <c r="AH160" i="69" s="1"/>
  <c r="AH139" i="69" a="1"/>
  <c r="AH139" i="69" s="1"/>
  <c r="AH133" i="69" a="1"/>
  <c r="AH133" i="69" s="1"/>
  <c r="AH116" i="69" a="1"/>
  <c r="AH116" i="69" s="1"/>
  <c r="AH109" i="69" a="1"/>
  <c r="AH109" i="69" s="1"/>
  <c r="AH122" i="69" a="1"/>
  <c r="AH122" i="69" s="1"/>
  <c r="AH97" i="69" a="1"/>
  <c r="AH97" i="69" s="1"/>
  <c r="AI93" i="69" s="1"/>
  <c r="AH114" i="69" a="1"/>
  <c r="AH114" i="69" s="1"/>
  <c r="AH103" i="69" a="1"/>
  <c r="AH103" i="69" s="1"/>
  <c r="AH95" i="69" a="1"/>
  <c r="AH95" i="69" s="1"/>
  <c r="AH96" i="69" s="1"/>
  <c r="AH82" i="69" a="1"/>
  <c r="AH82" i="69" s="1"/>
  <c r="AH90" i="69" a="1"/>
  <c r="AH90" i="69" s="1"/>
  <c r="AH68" i="69" a="1"/>
  <c r="AH68" i="69" s="1"/>
  <c r="AH74" i="69" a="1"/>
  <c r="AH74" i="69" s="1"/>
  <c r="AH76" i="69" a="1"/>
  <c r="AH76" i="69" s="1"/>
  <c r="AH47" i="69" a="1"/>
  <c r="AH47" i="69" s="1"/>
  <c r="AH30" i="69" a="1"/>
  <c r="AH30" i="69" s="1"/>
  <c r="AH62" i="69" a="1"/>
  <c r="AH62" i="69" s="1"/>
  <c r="AH53" i="69" a="1"/>
  <c r="AH53" i="69" s="1"/>
  <c r="AH36" i="69" a="1"/>
  <c r="AH36" i="69" s="1"/>
  <c r="AH42" i="69" a="1"/>
  <c r="AH42" i="69" s="1"/>
  <c r="AH25" i="69" a="1"/>
  <c r="AH25" i="69" s="1"/>
  <c r="AH5" i="69" a="1"/>
  <c r="AH5" i="69" s="1"/>
  <c r="AH9" i="69" a="1"/>
  <c r="AH9" i="69" s="1"/>
  <c r="AH15" i="69" a="1"/>
  <c r="AH15" i="69" s="1"/>
  <c r="AH3" i="69"/>
  <c r="AA45" i="69"/>
  <c r="AA49" i="69" s="1"/>
  <c r="Z50" i="69"/>
  <c r="Z56" i="69"/>
  <c r="Z54" i="69"/>
  <c r="AJ1" i="69"/>
  <c r="AI2" i="69"/>
  <c r="AB100" i="69"/>
  <c r="AB106" i="69"/>
  <c r="AB113" i="69" s="1"/>
  <c r="AB104" i="69"/>
  <c r="AB87" i="69"/>
  <c r="AB83" i="69"/>
  <c r="U115" i="69"/>
  <c r="U117" i="69"/>
  <c r="AC33" i="69"/>
  <c r="AC39" i="69"/>
  <c r="AD28" i="69"/>
  <c r="AD32" i="69" s="1"/>
  <c r="AC37" i="69"/>
  <c r="AC46" i="69" s="1"/>
  <c r="AC48" i="69" s="1"/>
  <c r="AD71" i="69"/>
  <c r="AD75" i="69" s="1"/>
  <c r="AD65" i="69"/>
  <c r="AE60" i="69"/>
  <c r="AE64" i="69" s="1"/>
  <c r="AD69" i="69"/>
  <c r="AG205" i="69"/>
  <c r="AG211" i="69" s="1"/>
  <c r="AG61" i="69"/>
  <c r="AG63" i="69" s="1"/>
  <c r="AG8" i="69"/>
  <c r="AG12" i="69" s="1"/>
  <c r="AG22" i="69" s="1"/>
  <c r="AG29" i="69" s="1"/>
  <c r="AG31" i="69" s="1"/>
  <c r="AC79" i="69"/>
  <c r="AC77" i="69"/>
  <c r="AC85" i="69" s="1"/>
  <c r="AC94" i="69" s="1"/>
  <c r="AC99" i="69" s="1"/>
  <c r="AF221" i="69"/>
  <c r="AF224" i="69" s="1"/>
  <c r="AF226" i="69" s="1"/>
  <c r="AF228" i="69" s="1"/>
  <c r="AF215" i="69"/>
  <c r="AF217" i="69" s="1"/>
  <c r="AK1111" i="64" a="1"/>
  <c r="AK1013" i="64" a="1"/>
  <c r="AK1147" i="64" a="1"/>
  <c r="AK967" i="64" a="1"/>
  <c r="AK1076" i="64" a="1"/>
  <c r="AK800" i="64" a="1"/>
  <c r="AK1400" i="64" a="1"/>
  <c r="AK1292" i="64" a="1"/>
  <c r="AK1041" i="64" a="1"/>
  <c r="AK991" i="64" a="1"/>
  <c r="AK526" i="64" a="1"/>
  <c r="AK919" i="64" a="1"/>
  <c r="AK1376" i="64" a="1"/>
  <c r="AK108" i="64" l="1"/>
  <c r="AK1400" i="64"/>
  <c r="AJ1084" i="64"/>
  <c r="AK1041" i="64"/>
  <c r="AK1076" i="64"/>
  <c r="AK1013" i="64"/>
  <c r="AK1376" i="64"/>
  <c r="AK1147" i="64"/>
  <c r="AK1111" i="64"/>
  <c r="AK967" i="64"/>
  <c r="AK991" i="64"/>
  <c r="AK1292" i="64"/>
  <c r="AK919" i="64"/>
  <c r="AK800" i="64"/>
  <c r="AK526" i="64"/>
  <c r="BM1565" i="64"/>
  <c r="BM1571" i="64" s="1"/>
  <c r="S1348" i="64"/>
  <c r="T802" i="64"/>
  <c r="T397" i="64"/>
  <c r="S397" i="64"/>
  <c r="S802" i="64"/>
  <c r="AI1673" i="64"/>
  <c r="AJ1672" i="64"/>
  <c r="AJ1673" i="64" s="1"/>
  <c r="AK1671" i="64"/>
  <c r="AL1110" i="64" a="1"/>
  <c r="AL1110" i="64" s="1"/>
  <c r="AL1146" i="64" a="1"/>
  <c r="AL1146" i="64" s="1"/>
  <c r="AL1075" i="64" a="1"/>
  <c r="AL1075" i="64" s="1"/>
  <c r="AK1666" i="64" a="1"/>
  <c r="AK1666" i="64" s="1"/>
  <c r="AL1663" i="64" a="1"/>
  <c r="AL1663" i="64" s="1"/>
  <c r="AL1040" i="64" a="1"/>
  <c r="AL1040" i="64" s="1"/>
  <c r="AL1697" i="64" a="1"/>
  <c r="AL1697" i="64" s="1"/>
  <c r="W134" i="69"/>
  <c r="W135" i="69" s="1"/>
  <c r="W140" i="69" s="1"/>
  <c r="W150" i="69" s="1"/>
  <c r="AL402" i="64" a="1"/>
  <c r="AL402" i="64" s="1"/>
  <c r="AL396" i="64" a="1"/>
  <c r="AL396" i="64" s="1"/>
  <c r="AL1375" i="64" a="1"/>
  <c r="AL1375" i="64" s="1"/>
  <c r="AL1288" i="64" a="1"/>
  <c r="AL1288" i="64" s="1"/>
  <c r="AL918" i="64" a="1"/>
  <c r="AL918" i="64" s="1"/>
  <c r="W183" i="69"/>
  <c r="W186" i="69" s="1"/>
  <c r="V192" i="69"/>
  <c r="V200" i="69" s="1"/>
  <c r="V194" i="69"/>
  <c r="V202" i="69" s="1"/>
  <c r="AL525" i="64" a="1"/>
  <c r="AL525" i="64" s="1"/>
  <c r="AL107" i="64" a="1"/>
  <c r="AL107" i="64" s="1"/>
  <c r="AL40" i="64" a="1"/>
  <c r="AL40" i="64" s="1"/>
  <c r="AL106" i="64" a="1"/>
  <c r="AL106" i="64" s="1"/>
  <c r="AL122" i="64" a="1"/>
  <c r="AL122" i="64" s="1"/>
  <c r="AL176" i="64" a="1"/>
  <c r="AL176" i="64" s="1"/>
  <c r="AL123" i="64" a="1"/>
  <c r="AL123" i="64" s="1"/>
  <c r="AG121" i="64"/>
  <c r="AG124" i="64" s="1"/>
  <c r="AL799" i="64" a="1"/>
  <c r="AL799" i="64" s="1"/>
  <c r="AL501" i="64" a="1"/>
  <c r="AL501" i="64" s="1"/>
  <c r="AL944" i="64" a="1"/>
  <c r="AL944" i="64" s="1"/>
  <c r="AL503" i="64" a="1"/>
  <c r="AL503" i="64" s="1"/>
  <c r="AL1401" i="64" a="1"/>
  <c r="AL1401" i="64" s="1"/>
  <c r="AL1012" i="64" a="1"/>
  <c r="AL1012" i="64" s="1"/>
  <c r="AL1293" i="64" a="1"/>
  <c r="AL1293" i="64" s="1"/>
  <c r="AL990" i="64" a="1"/>
  <c r="AL990" i="64" s="1"/>
  <c r="AL968" i="64" a="1"/>
  <c r="AL968" i="64" s="1"/>
  <c r="AL966" i="64" a="1"/>
  <c r="AL966" i="64" s="1"/>
  <c r="AL1399" i="64" a="1"/>
  <c r="AL1399" i="64" s="1"/>
  <c r="AL1299" i="64" a="1"/>
  <c r="AL1299" i="64" s="1"/>
  <c r="AL1014" i="64" a="1"/>
  <c r="AL1014" i="64" s="1"/>
  <c r="AH98" i="69"/>
  <c r="AF17" i="69"/>
  <c r="AF18" i="69" s="1"/>
  <c r="U118" i="69"/>
  <c r="U125" i="69" s="1"/>
  <c r="V167" i="69"/>
  <c r="V173" i="69" s="1"/>
  <c r="V175" i="69" s="1"/>
  <c r="W156" i="69"/>
  <c r="W159" i="69" s="1"/>
  <c r="W184" i="69" s="1"/>
  <c r="V169" i="69"/>
  <c r="V179" i="69" s="1"/>
  <c r="AG221" i="69"/>
  <c r="AG224" i="69" s="1"/>
  <c r="AG226" i="69" s="1"/>
  <c r="AG228" i="69" s="1"/>
  <c r="AG215" i="69"/>
  <c r="AG217" i="69" s="1"/>
  <c r="AA50" i="69"/>
  <c r="AA56" i="69"/>
  <c r="AB45" i="69"/>
  <c r="AB49" i="69" s="1"/>
  <c r="AA54" i="69"/>
  <c r="AD33" i="69"/>
  <c r="AD39" i="69"/>
  <c r="AE28" i="69"/>
  <c r="AE32" i="69" s="1"/>
  <c r="AD37" i="69"/>
  <c r="AD46" i="69" s="1"/>
  <c r="AD48" i="69" s="1"/>
  <c r="AE65" i="69"/>
  <c r="AF60" i="69"/>
  <c r="AF64" i="69" s="1"/>
  <c r="AE71" i="69"/>
  <c r="AE75" i="69" s="1"/>
  <c r="AE69" i="69"/>
  <c r="AC100" i="69"/>
  <c r="AC106" i="69"/>
  <c r="AC113" i="69" s="1"/>
  <c r="AC104" i="69"/>
  <c r="AG10" i="69"/>
  <c r="AG20" i="69" s="1"/>
  <c r="AC87" i="69"/>
  <c r="AC83" i="69"/>
  <c r="AD79" i="69"/>
  <c r="AD77" i="69"/>
  <c r="AD85" i="69" s="1"/>
  <c r="AD94" i="69" s="1"/>
  <c r="AD99" i="69" s="1"/>
  <c r="AG16" i="69"/>
  <c r="AH205" i="69"/>
  <c r="AH211" i="69" s="1"/>
  <c r="AH61" i="69"/>
  <c r="AH63" i="69" s="1"/>
  <c r="AH8" i="69"/>
  <c r="AH12" i="69" s="1"/>
  <c r="AH22" i="69" s="1"/>
  <c r="AH29" i="69" s="1"/>
  <c r="AH31" i="69" s="1"/>
  <c r="AI227" i="69" a="1"/>
  <c r="AI227" i="69" s="1"/>
  <c r="AI225" i="69" a="1"/>
  <c r="AI225" i="69" s="1"/>
  <c r="AI216" i="69" a="1"/>
  <c r="AI216" i="69" s="1"/>
  <c r="AI208" i="69" a="1"/>
  <c r="AI208" i="69" s="1"/>
  <c r="AI214" i="69" a="1"/>
  <c r="AI214" i="69" s="1"/>
  <c r="AI206" i="69" a="1"/>
  <c r="AI206" i="69" s="1"/>
  <c r="AI197" i="69" a="1"/>
  <c r="AI197" i="69" s="1"/>
  <c r="AI191" i="69" a="1"/>
  <c r="AI191" i="69" s="1"/>
  <c r="AI185" i="69" a="1"/>
  <c r="AI185" i="69" s="1"/>
  <c r="AI174" i="69" a="1"/>
  <c r="AI174" i="69" s="1"/>
  <c r="AI166" i="69" a="1"/>
  <c r="AI166" i="69" s="1"/>
  <c r="AI172" i="69" a="1"/>
  <c r="AI172" i="69" s="1"/>
  <c r="AI158" i="69" a="1"/>
  <c r="AI158" i="69" s="1"/>
  <c r="AI160" i="69" a="1"/>
  <c r="AI160" i="69" s="1"/>
  <c r="AI147" i="69" a="1"/>
  <c r="AI147" i="69" s="1"/>
  <c r="AI131" i="69" a="1"/>
  <c r="AI131" i="69" s="1"/>
  <c r="AI145" i="69" a="1"/>
  <c r="AI145" i="69" s="1"/>
  <c r="AI133" i="69" a="1"/>
  <c r="AI133" i="69" s="1"/>
  <c r="AI139" i="69" a="1"/>
  <c r="AI139" i="69" s="1"/>
  <c r="AI122" i="69" a="1"/>
  <c r="AI122" i="69" s="1"/>
  <c r="AI114" i="69" a="1"/>
  <c r="AI114" i="69" s="1"/>
  <c r="AI103" i="69" a="1"/>
  <c r="AI103" i="69" s="1"/>
  <c r="AI116" i="69" a="1"/>
  <c r="AI116" i="69" s="1"/>
  <c r="AI109" i="69" a="1"/>
  <c r="AI109" i="69" s="1"/>
  <c r="AI95" i="69" a="1"/>
  <c r="AI95" i="69" s="1"/>
  <c r="AI96" i="69" s="1"/>
  <c r="AI97" i="69" a="1"/>
  <c r="AI97" i="69" s="1"/>
  <c r="AJ93" i="69" s="1"/>
  <c r="AI90" i="69" a="1"/>
  <c r="AI90" i="69" s="1"/>
  <c r="AI74" i="69" a="1"/>
  <c r="AI74" i="69" s="1"/>
  <c r="AI76" i="69" a="1"/>
  <c r="AI76" i="69" s="1"/>
  <c r="AI82" i="69" a="1"/>
  <c r="AI82" i="69" s="1"/>
  <c r="AI62" i="69" a="1"/>
  <c r="AI62" i="69" s="1"/>
  <c r="AI68" i="69" a="1"/>
  <c r="AI68" i="69" s="1"/>
  <c r="AI53" i="69" a="1"/>
  <c r="AI53" i="69" s="1"/>
  <c r="AI36" i="69" a="1"/>
  <c r="AI36" i="69" s="1"/>
  <c r="AI42" i="69" a="1"/>
  <c r="AI42" i="69" s="1"/>
  <c r="AI25" i="69" a="1"/>
  <c r="AI25" i="69" s="1"/>
  <c r="AI5" i="69" a="1"/>
  <c r="AI5" i="69" s="1"/>
  <c r="AI30" i="69" a="1"/>
  <c r="AI30" i="69" s="1"/>
  <c r="AI9" i="69" a="1"/>
  <c r="AI9" i="69" s="1"/>
  <c r="AI15" i="69" a="1"/>
  <c r="AI15" i="69" s="1"/>
  <c r="AI3" i="69"/>
  <c r="AI47" i="69" a="1"/>
  <c r="AI47" i="69" s="1"/>
  <c r="AK1" i="69"/>
  <c r="AJ2" i="69"/>
  <c r="AG207" i="69"/>
  <c r="AG209" i="69" s="1"/>
  <c r="AG219" i="69" s="1"/>
  <c r="AL1400" i="64" a="1"/>
  <c r="AL1041" i="64" a="1"/>
  <c r="AL967" i="64" a="1"/>
  <c r="AL800" i="64" a="1"/>
  <c r="AL1013" i="64" a="1"/>
  <c r="AL1376" i="64" a="1"/>
  <c r="AL1292" i="64" a="1"/>
  <c r="AL919" i="64" a="1"/>
  <c r="AL1111" i="64" a="1"/>
  <c r="AL526" i="64" a="1"/>
  <c r="AL1076" i="64" a="1"/>
  <c r="AL991" i="64" a="1"/>
  <c r="AL1147" i="64" a="1"/>
  <c r="AL108" i="64" l="1"/>
  <c r="AL1400" i="64"/>
  <c r="AK1084" i="64"/>
  <c r="AL1076" i="64"/>
  <c r="AL1376" i="64"/>
  <c r="AL1147" i="64"/>
  <c r="AL1111" i="64"/>
  <c r="AL1041" i="64"/>
  <c r="AL1013" i="64"/>
  <c r="AL967" i="64"/>
  <c r="AL991" i="64"/>
  <c r="AL1292" i="64"/>
  <c r="AL919" i="64"/>
  <c r="AL800" i="64"/>
  <c r="AL526" i="64"/>
  <c r="BM1568" i="64"/>
  <c r="BM1569" i="64" s="1"/>
  <c r="S398" i="64"/>
  <c r="S1349" i="64"/>
  <c r="S1350" i="64" s="1"/>
  <c r="U802" i="64"/>
  <c r="U397" i="64"/>
  <c r="S921" i="64"/>
  <c r="AK1672" i="64"/>
  <c r="AL1671" i="64"/>
  <c r="AM1146" i="64" a="1"/>
  <c r="AM1146" i="64" s="1"/>
  <c r="AM1075" i="64" a="1"/>
  <c r="AM1075" i="64" s="1"/>
  <c r="AM1110" i="64" a="1"/>
  <c r="AM1110" i="64" s="1"/>
  <c r="AL1666" i="64" a="1"/>
  <c r="AL1666" i="64" s="1"/>
  <c r="AM1663" i="64" a="1"/>
  <c r="AM1663" i="64" s="1"/>
  <c r="AM1040" i="64" a="1"/>
  <c r="AM1040" i="64" s="1"/>
  <c r="AM1697" i="64" a="1"/>
  <c r="AM1697" i="64" s="1"/>
  <c r="W161" i="69"/>
  <c r="W162" i="69" s="1"/>
  <c r="AM402" i="64" a="1"/>
  <c r="AM402" i="64" s="1"/>
  <c r="AM396" i="64" a="1"/>
  <c r="AM396" i="64" s="1"/>
  <c r="W136" i="69"/>
  <c r="X129" i="69"/>
  <c r="X134" i="69" s="1"/>
  <c r="W142" i="69"/>
  <c r="W152" i="69" s="1"/>
  <c r="AM1375" i="64" a="1"/>
  <c r="AM1375" i="64" s="1"/>
  <c r="V198" i="69"/>
  <c r="AM1288" i="64" a="1"/>
  <c r="AM1288" i="64" s="1"/>
  <c r="AM918" i="64" a="1"/>
  <c r="AM918" i="64" s="1"/>
  <c r="AM525" i="64" a="1"/>
  <c r="AM525" i="64" s="1"/>
  <c r="AM106" i="64" a="1"/>
  <c r="AM106" i="64" s="1"/>
  <c r="AM40" i="64" a="1"/>
  <c r="AM40" i="64" s="1"/>
  <c r="AM122" i="64" a="1"/>
  <c r="AM122" i="64" s="1"/>
  <c r="AM176" i="64" a="1"/>
  <c r="AM176" i="64" s="1"/>
  <c r="AM107" i="64" a="1"/>
  <c r="AM107" i="64" s="1"/>
  <c r="AM123" i="64" a="1"/>
  <c r="AM123" i="64" s="1"/>
  <c r="AH121" i="64"/>
  <c r="AH124" i="64" s="1"/>
  <c r="AM799" i="64" a="1"/>
  <c r="AM799" i="64" s="1"/>
  <c r="AM501" i="64" a="1"/>
  <c r="AM501" i="64" s="1"/>
  <c r="AM990" i="64" a="1"/>
  <c r="AM990" i="64" s="1"/>
  <c r="AM1401" i="64" a="1"/>
  <c r="AM1401" i="64" s="1"/>
  <c r="AM503" i="64" a="1"/>
  <c r="AM503" i="64" s="1"/>
  <c r="AM968" i="64" a="1"/>
  <c r="AM968" i="64" s="1"/>
  <c r="AM1293" i="64" a="1"/>
  <c r="AM1293" i="64" s="1"/>
  <c r="AM1014" i="64" a="1"/>
  <c r="AM1014" i="64" s="1"/>
  <c r="AM966" i="64" a="1"/>
  <c r="AM966" i="64" s="1"/>
  <c r="AM944" i="64" a="1"/>
  <c r="AM944" i="64" s="1"/>
  <c r="AM1399" i="64" a="1"/>
  <c r="AM1399" i="64" s="1"/>
  <c r="AM1012" i="64" a="1"/>
  <c r="AM1012" i="64" s="1"/>
  <c r="AM1299" i="64" a="1"/>
  <c r="AM1299" i="64" s="1"/>
  <c r="V112" i="69"/>
  <c r="V117" i="69" s="1"/>
  <c r="U119" i="69"/>
  <c r="U123" i="69"/>
  <c r="V177" i="69"/>
  <c r="AH207" i="69"/>
  <c r="AH209" i="69" s="1"/>
  <c r="AH219" i="69" s="1"/>
  <c r="W187" i="69"/>
  <c r="W194" i="69" s="1"/>
  <c r="W202" i="69" s="1"/>
  <c r="AG17" i="69"/>
  <c r="AG18" i="69" s="1"/>
  <c r="AJ225" i="69" a="1"/>
  <c r="AJ225" i="69" s="1"/>
  <c r="AJ227" i="69" a="1"/>
  <c r="AJ227" i="69" s="1"/>
  <c r="AJ216" i="69" a="1"/>
  <c r="AJ216" i="69" s="1"/>
  <c r="AJ208" i="69" a="1"/>
  <c r="AJ208" i="69" s="1"/>
  <c r="AJ214" i="69" a="1"/>
  <c r="AJ214" i="69" s="1"/>
  <c r="AJ206" i="69" a="1"/>
  <c r="AJ206" i="69" s="1"/>
  <c r="AJ197" i="69" a="1"/>
  <c r="AJ197" i="69" s="1"/>
  <c r="AJ185" i="69" a="1"/>
  <c r="AJ185" i="69" s="1"/>
  <c r="AJ191" i="69" a="1"/>
  <c r="AJ191" i="69" s="1"/>
  <c r="AJ166" i="69" a="1"/>
  <c r="AJ166" i="69" s="1"/>
  <c r="AJ172" i="69" a="1"/>
  <c r="AJ172" i="69" s="1"/>
  <c r="AJ174" i="69" a="1"/>
  <c r="AJ174" i="69" s="1"/>
  <c r="AJ160" i="69" a="1"/>
  <c r="AJ160" i="69" s="1"/>
  <c r="AJ145" i="69" a="1"/>
  <c r="AJ145" i="69" s="1"/>
  <c r="AJ147" i="69" a="1"/>
  <c r="AJ147" i="69" s="1"/>
  <c r="AJ158" i="69" a="1"/>
  <c r="AJ158" i="69" s="1"/>
  <c r="AJ133" i="69" a="1"/>
  <c r="AJ133" i="69" s="1"/>
  <c r="AJ139" i="69" a="1"/>
  <c r="AJ139" i="69" s="1"/>
  <c r="AJ131" i="69" a="1"/>
  <c r="AJ131" i="69" s="1"/>
  <c r="AJ122" i="69" a="1"/>
  <c r="AJ122" i="69" s="1"/>
  <c r="AJ114" i="69" a="1"/>
  <c r="AJ114" i="69" s="1"/>
  <c r="AJ116" i="69" a="1"/>
  <c r="AJ116" i="69" s="1"/>
  <c r="AJ109" i="69" a="1"/>
  <c r="AJ109" i="69" s="1"/>
  <c r="AJ95" i="69" a="1"/>
  <c r="AJ95" i="69" s="1"/>
  <c r="AJ96" i="69" s="1"/>
  <c r="AJ97" i="69" a="1"/>
  <c r="AJ97" i="69" s="1"/>
  <c r="AK93" i="69" s="1"/>
  <c r="AJ103" i="69" a="1"/>
  <c r="AJ103" i="69" s="1"/>
  <c r="AJ90" i="69" a="1"/>
  <c r="AJ90" i="69" s="1"/>
  <c r="AJ74" i="69" a="1"/>
  <c r="AJ74" i="69" s="1"/>
  <c r="AJ76" i="69" a="1"/>
  <c r="AJ76" i="69" s="1"/>
  <c r="AJ82" i="69" a="1"/>
  <c r="AJ82" i="69" s="1"/>
  <c r="AJ62" i="69" a="1"/>
  <c r="AJ62" i="69" s="1"/>
  <c r="AJ53" i="69" a="1"/>
  <c r="AJ53" i="69" s="1"/>
  <c r="AJ36" i="69" a="1"/>
  <c r="AJ36" i="69" s="1"/>
  <c r="AJ42" i="69" a="1"/>
  <c r="AJ42" i="69" s="1"/>
  <c r="AJ25" i="69" a="1"/>
  <c r="AJ25" i="69" s="1"/>
  <c r="AJ47" i="69" a="1"/>
  <c r="AJ47" i="69" s="1"/>
  <c r="AJ30" i="69" a="1"/>
  <c r="AJ30" i="69" s="1"/>
  <c r="AJ9" i="69" a="1"/>
  <c r="AJ9" i="69" s="1"/>
  <c r="AJ15" i="69" a="1"/>
  <c r="AJ15" i="69" s="1"/>
  <c r="AJ68" i="69" a="1"/>
  <c r="AJ68" i="69" s="1"/>
  <c r="AJ3" i="69"/>
  <c r="AJ5" i="69" a="1"/>
  <c r="AJ5" i="69" s="1"/>
  <c r="AL1" i="69"/>
  <c r="AK2" i="69"/>
  <c r="AH16" i="69"/>
  <c r="AH10" i="69"/>
  <c r="AH20" i="69" s="1"/>
  <c r="AH221" i="69"/>
  <c r="AH224" i="69" s="1"/>
  <c r="AH226" i="69" s="1"/>
  <c r="AH228" i="69" s="1"/>
  <c r="AH215" i="69"/>
  <c r="AH217" i="69" s="1"/>
  <c r="AE33" i="69"/>
  <c r="AE39" i="69"/>
  <c r="AF28" i="69"/>
  <c r="AF32" i="69" s="1"/>
  <c r="AE37" i="69"/>
  <c r="AE46" i="69" s="1"/>
  <c r="AE48" i="69" s="1"/>
  <c r="AE79" i="69"/>
  <c r="AE77" i="69"/>
  <c r="AE85" i="69" s="1"/>
  <c r="AE94" i="69" s="1"/>
  <c r="AE99" i="69" s="1"/>
  <c r="AI205" i="69"/>
  <c r="AI211" i="69" s="1"/>
  <c r="AI61" i="69"/>
  <c r="AI63" i="69" s="1"/>
  <c r="AI8" i="69"/>
  <c r="AI12" i="69" s="1"/>
  <c r="AI22" i="69" s="1"/>
  <c r="AI29" i="69" s="1"/>
  <c r="AI31" i="69" s="1"/>
  <c r="AI98" i="69"/>
  <c r="AD100" i="69"/>
  <c r="AD106" i="69"/>
  <c r="AD113" i="69" s="1"/>
  <c r="AD104" i="69"/>
  <c r="AF71" i="69"/>
  <c r="AF75" i="69" s="1"/>
  <c r="AF65" i="69"/>
  <c r="AG60" i="69"/>
  <c r="AG64" i="69" s="1"/>
  <c r="AF69" i="69"/>
  <c r="AB50" i="69"/>
  <c r="AB56" i="69"/>
  <c r="AC45" i="69"/>
  <c r="AC49" i="69" s="1"/>
  <c r="AB54" i="69"/>
  <c r="AD87" i="69"/>
  <c r="AD83" i="69"/>
  <c r="AM1041" i="64" a="1"/>
  <c r="AM800" i="64" a="1"/>
  <c r="AM1111" i="64" a="1"/>
  <c r="AM967" i="64" a="1"/>
  <c r="AM1292" i="64" a="1"/>
  <c r="AM1013" i="64" a="1"/>
  <c r="AM1400" i="64" a="1"/>
  <c r="AM991" i="64" a="1"/>
  <c r="AM1147" i="64" a="1"/>
  <c r="AM1376" i="64" a="1"/>
  <c r="AM526" i="64" a="1"/>
  <c r="AM919" i="64" a="1"/>
  <c r="AM1076" i="64" a="1"/>
  <c r="AM108" i="64" l="1"/>
  <c r="AM1400" i="64"/>
  <c r="AL1084" i="64"/>
  <c r="AM1041" i="64"/>
  <c r="AM1013" i="64"/>
  <c r="AM1076" i="64"/>
  <c r="AM1111" i="64"/>
  <c r="AM1147" i="64"/>
  <c r="AM1376" i="64"/>
  <c r="AM967" i="64"/>
  <c r="AM991" i="64"/>
  <c r="AM1292" i="64"/>
  <c r="AM919" i="64"/>
  <c r="AM800" i="64"/>
  <c r="AM526" i="64"/>
  <c r="S399" i="64"/>
  <c r="T394" i="64"/>
  <c r="T398" i="64" s="1"/>
  <c r="S403" i="64"/>
  <c r="BN1565" i="64"/>
  <c r="T1294" i="64"/>
  <c r="V802" i="64"/>
  <c r="V397" i="64"/>
  <c r="T921" i="64"/>
  <c r="AK1673" i="64"/>
  <c r="AL1672" i="64"/>
  <c r="AL1673" i="64" s="1"/>
  <c r="AM1671" i="64"/>
  <c r="AN1146" i="64" a="1"/>
  <c r="AN1146" i="64" s="1"/>
  <c r="AN1110" i="64" a="1"/>
  <c r="AN1110" i="64" s="1"/>
  <c r="AN1075" i="64" a="1"/>
  <c r="AN1075" i="64" s="1"/>
  <c r="AM1666" i="64" a="1"/>
  <c r="AM1666" i="64" s="1"/>
  <c r="AN1663" i="64" a="1"/>
  <c r="AN1663" i="64" s="1"/>
  <c r="AN1040" i="64" a="1"/>
  <c r="AN1040" i="64" s="1"/>
  <c r="AN1697" i="64" a="1"/>
  <c r="AN1697" i="64" s="1"/>
  <c r="W146" i="69"/>
  <c r="W148" i="69" s="1"/>
  <c r="V115" i="69"/>
  <c r="V118" i="69" s="1"/>
  <c r="V125" i="69" s="1"/>
  <c r="AN402" i="64" a="1"/>
  <c r="AN402" i="64" s="1"/>
  <c r="AN396" i="64" a="1"/>
  <c r="AN396" i="64" s="1"/>
  <c r="X132" i="69"/>
  <c r="X157" i="69" s="1"/>
  <c r="AN1375" i="64" a="1"/>
  <c r="AN1375" i="64" s="1"/>
  <c r="AN1288" i="64" a="1"/>
  <c r="AN1288" i="64" s="1"/>
  <c r="AN918" i="64" a="1"/>
  <c r="AN918" i="64" s="1"/>
  <c r="AN525" i="64" a="1"/>
  <c r="AN525" i="64" s="1"/>
  <c r="AN106" i="64" a="1"/>
  <c r="AN106" i="64" s="1"/>
  <c r="AN176" i="64" a="1"/>
  <c r="AN176" i="64" s="1"/>
  <c r="AN122" i="64" a="1"/>
  <c r="AN122" i="64" s="1"/>
  <c r="AN40" i="64" a="1"/>
  <c r="AN40" i="64" s="1"/>
  <c r="AN107" i="64" a="1"/>
  <c r="AN107" i="64" s="1"/>
  <c r="AN123" i="64" a="1"/>
  <c r="AN123" i="64" s="1"/>
  <c r="AI121" i="64"/>
  <c r="AI124" i="64" s="1"/>
  <c r="AN799" i="64" a="1"/>
  <c r="AN799" i="64" s="1"/>
  <c r="AN503" i="64" a="1"/>
  <c r="AN503" i="64" s="1"/>
  <c r="AN944" i="64" a="1"/>
  <c r="AN944" i="64" s="1"/>
  <c r="AN966" i="64" a="1"/>
  <c r="AN966" i="64" s="1"/>
  <c r="AN990" i="64" a="1"/>
  <c r="AN990" i="64" s="1"/>
  <c r="AN1401" i="64" a="1"/>
  <c r="AN1401" i="64" s="1"/>
  <c r="AN1399" i="64" a="1"/>
  <c r="AN1399" i="64" s="1"/>
  <c r="AN1293" i="64" a="1"/>
  <c r="AN1293" i="64" s="1"/>
  <c r="AN1014" i="64" a="1"/>
  <c r="AN1014" i="64" s="1"/>
  <c r="AN968" i="64" a="1"/>
  <c r="AN968" i="64" s="1"/>
  <c r="AN501" i="64" a="1"/>
  <c r="AN501" i="64" s="1"/>
  <c r="AN1012" i="64" a="1"/>
  <c r="AN1012" i="64" s="1"/>
  <c r="AN1299" i="64" a="1"/>
  <c r="AN1299" i="64" s="1"/>
  <c r="AH17" i="69"/>
  <c r="AH18" i="69" s="1"/>
  <c r="AI10" i="69"/>
  <c r="AI20" i="69" s="1"/>
  <c r="W192" i="69"/>
  <c r="W200" i="69" s="1"/>
  <c r="X183" i="69"/>
  <c r="X186" i="69" s="1"/>
  <c r="W188" i="69"/>
  <c r="AJ98" i="69"/>
  <c r="AI16" i="69"/>
  <c r="AF33" i="69"/>
  <c r="AF39" i="69"/>
  <c r="AG28" i="69"/>
  <c r="AG32" i="69" s="1"/>
  <c r="AF37" i="69"/>
  <c r="AF46" i="69" s="1"/>
  <c r="AF48" i="69" s="1"/>
  <c r="W163" i="69"/>
  <c r="W169" i="69"/>
  <c r="W179" i="69" s="1"/>
  <c r="X156" i="69"/>
  <c r="W167" i="69"/>
  <c r="AE100" i="69"/>
  <c r="AE106" i="69"/>
  <c r="AE113" i="69" s="1"/>
  <c r="AE104" i="69"/>
  <c r="AG65" i="69"/>
  <c r="AH60" i="69"/>
  <c r="AH64" i="69" s="1"/>
  <c r="AG71" i="69"/>
  <c r="AG75" i="69" s="1"/>
  <c r="AG69" i="69"/>
  <c r="AE87" i="69"/>
  <c r="AE83" i="69"/>
  <c r="AJ205" i="69"/>
  <c r="AJ211" i="69" s="1"/>
  <c r="AJ61" i="69"/>
  <c r="AJ63" i="69" s="1"/>
  <c r="AJ8" i="69"/>
  <c r="AJ12" i="69" s="1"/>
  <c r="AJ22" i="69" s="1"/>
  <c r="AJ29" i="69" s="1"/>
  <c r="AJ31" i="69" s="1"/>
  <c r="AF79" i="69"/>
  <c r="AF77" i="69"/>
  <c r="AF85" i="69" s="1"/>
  <c r="AF94" i="69" s="1"/>
  <c r="AF99" i="69" s="1"/>
  <c r="AI207" i="69"/>
  <c r="AI209" i="69" s="1"/>
  <c r="AI219" i="69" s="1"/>
  <c r="AI221" i="69"/>
  <c r="AI224" i="69" s="1"/>
  <c r="AI226" i="69" s="1"/>
  <c r="AI228" i="69" s="1"/>
  <c r="AI215" i="69"/>
  <c r="AI217" i="69" s="1"/>
  <c r="AK225" i="69" a="1"/>
  <c r="AK225" i="69" s="1"/>
  <c r="AK227" i="69" a="1"/>
  <c r="AK227" i="69" s="1"/>
  <c r="AK216" i="69" a="1"/>
  <c r="AK216" i="69" s="1"/>
  <c r="AK214" i="69" a="1"/>
  <c r="AK214" i="69" s="1"/>
  <c r="AK206" i="69" a="1"/>
  <c r="AK206" i="69" s="1"/>
  <c r="AK208" i="69" a="1"/>
  <c r="AK208" i="69" s="1"/>
  <c r="AK197" i="69" a="1"/>
  <c r="AK197" i="69" s="1"/>
  <c r="AK185" i="69" a="1"/>
  <c r="AK185" i="69" s="1"/>
  <c r="AK191" i="69" a="1"/>
  <c r="AK191" i="69" s="1"/>
  <c r="AK174" i="69" a="1"/>
  <c r="AK174" i="69" s="1"/>
  <c r="AK166" i="69" a="1"/>
  <c r="AK166" i="69" s="1"/>
  <c r="AK172" i="69" a="1"/>
  <c r="AK172" i="69" s="1"/>
  <c r="AK147" i="69" a="1"/>
  <c r="AK147" i="69" s="1"/>
  <c r="AK160" i="69" a="1"/>
  <c r="AK160" i="69" s="1"/>
  <c r="AK145" i="69" a="1"/>
  <c r="AK145" i="69" s="1"/>
  <c r="AK139" i="69" a="1"/>
  <c r="AK139" i="69" s="1"/>
  <c r="AK133" i="69" a="1"/>
  <c r="AK133" i="69" s="1"/>
  <c r="AK158" i="69" a="1"/>
  <c r="AK158" i="69" s="1"/>
  <c r="AK122" i="69" a="1"/>
  <c r="AK122" i="69" s="1"/>
  <c r="AK114" i="69" a="1"/>
  <c r="AK114" i="69" s="1"/>
  <c r="AK116" i="69" a="1"/>
  <c r="AK116" i="69" s="1"/>
  <c r="AK131" i="69" a="1"/>
  <c r="AK131" i="69" s="1"/>
  <c r="AK109" i="69" a="1"/>
  <c r="AK109" i="69" s="1"/>
  <c r="AK97" i="69" a="1"/>
  <c r="AK97" i="69" s="1"/>
  <c r="AL93" i="69" s="1"/>
  <c r="AK90" i="69" a="1"/>
  <c r="AK90" i="69" s="1"/>
  <c r="AK103" i="69" a="1"/>
  <c r="AK103" i="69" s="1"/>
  <c r="AK76" i="69" a="1"/>
  <c r="AK76" i="69" s="1"/>
  <c r="AK82" i="69" a="1"/>
  <c r="AK82" i="69" s="1"/>
  <c r="AK62" i="69" a="1"/>
  <c r="AK62" i="69" s="1"/>
  <c r="AK95" i="69" a="1"/>
  <c r="AK95" i="69" s="1"/>
  <c r="AK96" i="69" s="1"/>
  <c r="AK68" i="69" a="1"/>
  <c r="AK68" i="69" s="1"/>
  <c r="AK74" i="69" a="1"/>
  <c r="AK74" i="69" s="1"/>
  <c r="AK47" i="69" a="1"/>
  <c r="AK47" i="69" s="1"/>
  <c r="AK30" i="69" a="1"/>
  <c r="AK30" i="69" s="1"/>
  <c r="AK53" i="69" a="1"/>
  <c r="AK53" i="69" s="1"/>
  <c r="AK36" i="69" a="1"/>
  <c r="AK36" i="69" s="1"/>
  <c r="AK3" i="69"/>
  <c r="AK42" i="69" a="1"/>
  <c r="AK42" i="69" s="1"/>
  <c r="AK5" i="69" a="1"/>
  <c r="AK5" i="69" s="1"/>
  <c r="AK9" i="69" a="1"/>
  <c r="AK9" i="69" s="1"/>
  <c r="AK25" i="69" a="1"/>
  <c r="AK25" i="69" s="1"/>
  <c r="AK15" i="69" a="1"/>
  <c r="AK15" i="69" s="1"/>
  <c r="AC50" i="69"/>
  <c r="AC56" i="69"/>
  <c r="AD45" i="69"/>
  <c r="AD49" i="69" s="1"/>
  <c r="AC54" i="69"/>
  <c r="AM1" i="69"/>
  <c r="AL2" i="69"/>
  <c r="AN1292" i="64" a="1"/>
  <c r="AN1376" i="64" a="1"/>
  <c r="AN1400" i="64" a="1"/>
  <c r="AN1076" i="64" a="1"/>
  <c r="AN1013" i="64" a="1"/>
  <c r="AN800" i="64" a="1"/>
  <c r="AN991" i="64" a="1"/>
  <c r="AN1147" i="64" a="1"/>
  <c r="AN967" i="64" a="1"/>
  <c r="AN526" i="64" a="1"/>
  <c r="AN919" i="64" a="1"/>
  <c r="AN1111" i="64" a="1"/>
  <c r="AN1041" i="64" a="1"/>
  <c r="AN108" i="64" l="1"/>
  <c r="AN1400" i="64"/>
  <c r="AM1084" i="64"/>
  <c r="AN1013" i="64"/>
  <c r="AN1076" i="64"/>
  <c r="AN1111" i="64"/>
  <c r="AN1147" i="64"/>
  <c r="AN1376" i="64"/>
  <c r="AN1041" i="64"/>
  <c r="AN967" i="64"/>
  <c r="AN991" i="64"/>
  <c r="AN1292" i="64"/>
  <c r="AN919" i="64"/>
  <c r="AN800" i="64"/>
  <c r="AN526" i="64"/>
  <c r="U394" i="64"/>
  <c r="U398" i="64" s="1"/>
  <c r="U403" i="64" s="1"/>
  <c r="T399" i="64"/>
  <c r="T403" i="64"/>
  <c r="T427" i="64"/>
  <c r="K427" i="64" s="1"/>
  <c r="BN1571" i="64"/>
  <c r="W802" i="64"/>
  <c r="W397" i="64"/>
  <c r="U921" i="64"/>
  <c r="AM1672" i="64"/>
  <c r="AM1673" i="64" s="1"/>
  <c r="AN1671" i="64"/>
  <c r="AO1146" i="64" a="1"/>
  <c r="AO1146" i="64" s="1"/>
  <c r="AO1110" i="64" a="1"/>
  <c r="AO1110" i="64" s="1"/>
  <c r="AO1075" i="64" a="1"/>
  <c r="AO1075" i="64" s="1"/>
  <c r="AN1666" i="64" a="1"/>
  <c r="AN1666" i="64" s="1"/>
  <c r="AO1663" i="64" a="1"/>
  <c r="AO1663" i="64" s="1"/>
  <c r="AO1040" i="64" a="1"/>
  <c r="AO1040" i="64" s="1"/>
  <c r="AO1697" i="64" a="1"/>
  <c r="AO1697" i="64" s="1"/>
  <c r="AO402" i="64" a="1"/>
  <c r="AO402" i="64" s="1"/>
  <c r="AO396" i="64" a="1"/>
  <c r="AO396" i="64" s="1"/>
  <c r="X135" i="69"/>
  <c r="X136" i="69" s="1"/>
  <c r="AO1375" i="64" a="1"/>
  <c r="AO1375" i="64" s="1"/>
  <c r="AO1288" i="64" a="1"/>
  <c r="AO1288" i="64" s="1"/>
  <c r="AO918" i="64" a="1"/>
  <c r="AO918" i="64" s="1"/>
  <c r="AO525" i="64" a="1"/>
  <c r="AO525" i="64" s="1"/>
  <c r="AO176" i="64" a="1"/>
  <c r="AO176" i="64" s="1"/>
  <c r="AO106" i="64" a="1"/>
  <c r="AO106" i="64" s="1"/>
  <c r="AO122" i="64" a="1"/>
  <c r="AO122" i="64" s="1"/>
  <c r="AO107" i="64" a="1"/>
  <c r="AO107" i="64" s="1"/>
  <c r="AO40" i="64" a="1"/>
  <c r="AO40" i="64" s="1"/>
  <c r="AO123" i="64" a="1"/>
  <c r="AO123" i="64" s="1"/>
  <c r="AJ121" i="64"/>
  <c r="AJ124" i="64" s="1"/>
  <c r="AO799" i="64" a="1"/>
  <c r="AO799" i="64" s="1"/>
  <c r="AO1014" i="64" a="1"/>
  <c r="AO1014" i="64" s="1"/>
  <c r="AO968" i="64" a="1"/>
  <c r="AO968" i="64" s="1"/>
  <c r="AO1299" i="64" a="1"/>
  <c r="AO1299" i="64" s="1"/>
  <c r="AO1012" i="64" a="1"/>
  <c r="AO1012" i="64" s="1"/>
  <c r="AO966" i="64" a="1"/>
  <c r="AO966" i="64" s="1"/>
  <c r="AO1293" i="64" a="1"/>
  <c r="AO1293" i="64" s="1"/>
  <c r="AO990" i="64" a="1"/>
  <c r="AO990" i="64" s="1"/>
  <c r="AO944" i="64" a="1"/>
  <c r="AO944" i="64" s="1"/>
  <c r="AO503" i="64" a="1"/>
  <c r="AO503" i="64" s="1"/>
  <c r="AO1401" i="64" a="1"/>
  <c r="AO1401" i="64" s="1"/>
  <c r="AO501" i="64" a="1"/>
  <c r="AO501" i="64" s="1"/>
  <c r="AO1399" i="64" a="1"/>
  <c r="AO1399" i="64" s="1"/>
  <c r="V123" i="69"/>
  <c r="W112" i="69"/>
  <c r="W115" i="69" s="1"/>
  <c r="AJ207" i="69"/>
  <c r="AJ209" i="69" s="1"/>
  <c r="AJ219" i="69" s="1"/>
  <c r="V119" i="69"/>
  <c r="AI17" i="69"/>
  <c r="AI18" i="69" s="1"/>
  <c r="W198" i="69"/>
  <c r="AJ10" i="69"/>
  <c r="AJ20" i="69" s="1"/>
  <c r="AK98" i="69"/>
  <c r="AM2" i="69"/>
  <c r="AN1" i="69"/>
  <c r="AG39" i="69"/>
  <c r="AH28" i="69"/>
  <c r="AH32" i="69" s="1"/>
  <c r="AG33" i="69"/>
  <c r="AG37" i="69"/>
  <c r="AG46" i="69" s="1"/>
  <c r="AG48" i="69" s="1"/>
  <c r="AF106" i="69"/>
  <c r="AF113" i="69" s="1"/>
  <c r="AF100" i="69"/>
  <c r="AF104" i="69"/>
  <c r="AJ221" i="69"/>
  <c r="AJ224" i="69" s="1"/>
  <c r="AJ226" i="69" s="1"/>
  <c r="AJ228" i="69" s="1"/>
  <c r="AJ215" i="69"/>
  <c r="AJ217" i="69" s="1"/>
  <c r="AD50" i="69"/>
  <c r="AD56" i="69"/>
  <c r="AE45" i="69"/>
  <c r="AE49" i="69" s="1"/>
  <c r="AD54" i="69"/>
  <c r="AJ16" i="69"/>
  <c r="AF87" i="69"/>
  <c r="AF83" i="69"/>
  <c r="W177" i="69"/>
  <c r="W173" i="69"/>
  <c r="W175" i="69" s="1"/>
  <c r="X159" i="69"/>
  <c r="X184" i="69" s="1"/>
  <c r="X187" i="69" s="1"/>
  <c r="X161" i="69"/>
  <c r="AK205" i="69"/>
  <c r="AK211" i="69" s="1"/>
  <c r="AK61" i="69"/>
  <c r="AK63" i="69" s="1"/>
  <c r="AK8" i="69"/>
  <c r="AK12" i="69" s="1"/>
  <c r="AK22" i="69" s="1"/>
  <c r="AK29" i="69" s="1"/>
  <c r="AK31" i="69" s="1"/>
  <c r="AG79" i="69"/>
  <c r="AG77" i="69"/>
  <c r="AG85" i="69" s="1"/>
  <c r="AG94" i="69" s="1"/>
  <c r="AG99" i="69" s="1"/>
  <c r="AL225" i="69" a="1"/>
  <c r="AL225" i="69" s="1"/>
  <c r="AL227" i="69" a="1"/>
  <c r="AL227" i="69" s="1"/>
  <c r="AL216" i="69" a="1"/>
  <c r="AL216" i="69" s="1"/>
  <c r="AL214" i="69" a="1"/>
  <c r="AL214" i="69" s="1"/>
  <c r="AL206" i="69" a="1"/>
  <c r="AL206" i="69" s="1"/>
  <c r="AL208" i="69" a="1"/>
  <c r="AL208" i="69" s="1"/>
  <c r="AL197" i="69" a="1"/>
  <c r="AL197" i="69" s="1"/>
  <c r="AL191" i="69" a="1"/>
  <c r="AL191" i="69" s="1"/>
  <c r="AL185" i="69" a="1"/>
  <c r="AL185" i="69" s="1"/>
  <c r="AL166" i="69" a="1"/>
  <c r="AL166" i="69" s="1"/>
  <c r="AL147" i="69" a="1"/>
  <c r="AL147" i="69" s="1"/>
  <c r="AL158" i="69" a="1"/>
  <c r="AL158" i="69" s="1"/>
  <c r="AL172" i="69" a="1"/>
  <c r="AL172" i="69" s="1"/>
  <c r="AL174" i="69" a="1"/>
  <c r="AL174" i="69" s="1"/>
  <c r="AL131" i="69" a="1"/>
  <c r="AL131" i="69" s="1"/>
  <c r="AL160" i="69" a="1"/>
  <c r="AL160" i="69" s="1"/>
  <c r="AL145" i="69" a="1"/>
  <c r="AL145" i="69" s="1"/>
  <c r="AL139" i="69" a="1"/>
  <c r="AL139" i="69" s="1"/>
  <c r="AL116" i="69" a="1"/>
  <c r="AL116" i="69" s="1"/>
  <c r="AL109" i="69" a="1"/>
  <c r="AL109" i="69" s="1"/>
  <c r="AL133" i="69" a="1"/>
  <c r="AL133" i="69" s="1"/>
  <c r="AL122" i="69" a="1"/>
  <c r="AL122" i="69" s="1"/>
  <c r="AL114" i="69" a="1"/>
  <c r="AL114" i="69" s="1"/>
  <c r="AL97" i="69" a="1"/>
  <c r="AL97" i="69" s="1"/>
  <c r="AM93" i="69" s="1"/>
  <c r="AL103" i="69" a="1"/>
  <c r="AL103" i="69" s="1"/>
  <c r="AL95" i="69" a="1"/>
  <c r="AL95" i="69" s="1"/>
  <c r="AL96" i="69" s="1"/>
  <c r="AL90" i="69" a="1"/>
  <c r="AL90" i="69" s="1"/>
  <c r="AL82" i="69" a="1"/>
  <c r="AL82" i="69" s="1"/>
  <c r="AL68" i="69" a="1"/>
  <c r="AL68" i="69" s="1"/>
  <c r="AL74" i="69" a="1"/>
  <c r="AL74" i="69" s="1"/>
  <c r="AL76" i="69" a="1"/>
  <c r="AL76" i="69" s="1"/>
  <c r="AL47" i="69" a="1"/>
  <c r="AL47" i="69" s="1"/>
  <c r="AL30" i="69" a="1"/>
  <c r="AL30" i="69" s="1"/>
  <c r="AL53" i="69" a="1"/>
  <c r="AL53" i="69" s="1"/>
  <c r="AL36" i="69" a="1"/>
  <c r="AL36" i="69" s="1"/>
  <c r="AL42" i="69" a="1"/>
  <c r="AL42" i="69" s="1"/>
  <c r="AL25" i="69" a="1"/>
  <c r="AL25" i="69" s="1"/>
  <c r="AL62" i="69" a="1"/>
  <c r="AL62" i="69" s="1"/>
  <c r="AL3" i="69"/>
  <c r="AL5" i="69" a="1"/>
  <c r="AL5" i="69" s="1"/>
  <c r="AL9" i="69" a="1"/>
  <c r="AL9" i="69" s="1"/>
  <c r="AL15" i="69" a="1"/>
  <c r="AL15" i="69" s="1"/>
  <c r="AH65" i="69"/>
  <c r="AH71" i="69"/>
  <c r="AH75" i="69" s="1"/>
  <c r="AI60" i="69"/>
  <c r="AI64" i="69" s="1"/>
  <c r="AH69" i="69"/>
  <c r="AO1013" i="64" a="1"/>
  <c r="AO1292" i="64" a="1"/>
  <c r="AO991" i="64" a="1"/>
  <c r="AO1376" i="64" a="1"/>
  <c r="AO1400" i="64" a="1"/>
  <c r="AO919" i="64" a="1"/>
  <c r="AO1111" i="64" a="1"/>
  <c r="AO1147" i="64" a="1"/>
  <c r="AO967" i="64" a="1"/>
  <c r="AO526" i="64" a="1"/>
  <c r="AO800" i="64" a="1"/>
  <c r="AO1041" i="64" a="1"/>
  <c r="AO1076" i="64" a="1"/>
  <c r="AO108" i="64" l="1"/>
  <c r="AO1400" i="64"/>
  <c r="AN1084" i="64"/>
  <c r="AO1076" i="64"/>
  <c r="AO1041" i="64"/>
  <c r="AO1013" i="64"/>
  <c r="AO1111" i="64"/>
  <c r="AO1376" i="64"/>
  <c r="AO1147" i="64"/>
  <c r="AO967" i="64"/>
  <c r="AO991" i="64"/>
  <c r="AO1292" i="64"/>
  <c r="AO919" i="64"/>
  <c r="AO800" i="64"/>
  <c r="AO526" i="64"/>
  <c r="U399" i="64"/>
  <c r="V394" i="64"/>
  <c r="V398" i="64" s="1"/>
  <c r="S430" i="64"/>
  <c r="BN1568" i="64"/>
  <c r="BN1569" i="64" s="1"/>
  <c r="X802" i="64"/>
  <c r="X397" i="64"/>
  <c r="V921" i="64"/>
  <c r="AO1666" i="64" a="1"/>
  <c r="AO1666" i="64" s="1"/>
  <c r="U1294" i="64"/>
  <c r="AN1672" i="64"/>
  <c r="S1378" i="64"/>
  <c r="AP1146" i="64" a="1"/>
  <c r="AP1146" i="64" s="1"/>
  <c r="AP1110" i="64" a="1"/>
  <c r="AP1110" i="64" s="1"/>
  <c r="AP1075" i="64" a="1"/>
  <c r="AP1075" i="64" s="1"/>
  <c r="AO1671" i="64"/>
  <c r="AP1663" i="64" a="1"/>
  <c r="AP1663" i="64" s="1"/>
  <c r="AP1040" i="64" a="1"/>
  <c r="AP1040" i="64" s="1"/>
  <c r="AP1697" i="64" a="1"/>
  <c r="AP1697" i="64" s="1"/>
  <c r="AP402" i="64" a="1"/>
  <c r="AP402" i="64" s="1"/>
  <c r="AP396" i="64" a="1"/>
  <c r="AP396" i="64" s="1"/>
  <c r="X140" i="69"/>
  <c r="X150" i="69" s="1"/>
  <c r="Y129" i="69"/>
  <c r="Y134" i="69" s="1"/>
  <c r="X142" i="69"/>
  <c r="X146" i="69" s="1"/>
  <c r="X148" i="69" s="1"/>
  <c r="AP1375" i="64" a="1"/>
  <c r="AP1375" i="64" s="1"/>
  <c r="W117" i="69"/>
  <c r="W118" i="69" s="1"/>
  <c r="W125" i="69" s="1"/>
  <c r="AP1288" i="64" a="1"/>
  <c r="AP1288" i="64" s="1"/>
  <c r="AP918" i="64" a="1"/>
  <c r="AP918" i="64" s="1"/>
  <c r="AP525" i="64" a="1"/>
  <c r="AP525" i="64" s="1"/>
  <c r="AP122" i="64" a="1"/>
  <c r="AP122" i="64" s="1"/>
  <c r="AP176" i="64" a="1"/>
  <c r="AP176" i="64" s="1"/>
  <c r="AP40" i="64" a="1"/>
  <c r="AP40" i="64" s="1"/>
  <c r="AP107" i="64" a="1"/>
  <c r="AP107" i="64" s="1"/>
  <c r="AP106" i="64" a="1"/>
  <c r="AP106" i="64" s="1"/>
  <c r="AP123" i="64" a="1"/>
  <c r="AP123" i="64" s="1"/>
  <c r="AK121" i="64"/>
  <c r="AK124" i="64" s="1"/>
  <c r="AP799" i="64" a="1"/>
  <c r="AP799" i="64" s="1"/>
  <c r="AP501" i="64" a="1"/>
  <c r="AP501" i="64" s="1"/>
  <c r="AP1401" i="64" a="1"/>
  <c r="AP1401" i="64" s="1"/>
  <c r="AP944" i="64" a="1"/>
  <c r="AP944" i="64" s="1"/>
  <c r="AP503" i="64" a="1"/>
  <c r="AP503" i="64" s="1"/>
  <c r="AP1012" i="64" a="1"/>
  <c r="AP1012" i="64" s="1"/>
  <c r="AP1293" i="64" a="1"/>
  <c r="AP1293" i="64" s="1"/>
  <c r="AP990" i="64" a="1"/>
  <c r="AP990" i="64" s="1"/>
  <c r="AP1399" i="64" a="1"/>
  <c r="AP1399" i="64" s="1"/>
  <c r="AP966" i="64" a="1"/>
  <c r="AP966" i="64" s="1"/>
  <c r="AP1299" i="64" a="1"/>
  <c r="AP1299" i="64" s="1"/>
  <c r="AP1014" i="64" a="1"/>
  <c r="AP1014" i="64" s="1"/>
  <c r="AP968" i="64" a="1"/>
  <c r="AP968" i="64" s="1"/>
  <c r="AJ17" i="69"/>
  <c r="AJ18" i="69" s="1"/>
  <c r="AL205" i="69"/>
  <c r="AL211" i="69" s="1"/>
  <c r="AL61" i="69"/>
  <c r="AL63" i="69" s="1"/>
  <c r="AL8" i="69"/>
  <c r="AL12" i="69" s="1"/>
  <c r="AL22" i="69" s="1"/>
  <c r="AL29" i="69" s="1"/>
  <c r="AL31" i="69" s="1"/>
  <c r="AG106" i="69"/>
  <c r="AG113" i="69" s="1"/>
  <c r="AG100" i="69"/>
  <c r="AG104" i="69"/>
  <c r="AE50" i="69"/>
  <c r="AE56" i="69"/>
  <c r="AF45" i="69"/>
  <c r="AF49" i="69" s="1"/>
  <c r="AE54" i="69"/>
  <c r="AG87" i="69"/>
  <c r="AG83" i="69"/>
  <c r="AK10" i="69"/>
  <c r="AK20" i="69" s="1"/>
  <c r="AO1" i="69"/>
  <c r="AN2" i="69"/>
  <c r="AK221" i="69"/>
  <c r="AK224" i="69" s="1"/>
  <c r="AK226" i="69" s="1"/>
  <c r="AK228" i="69" s="1"/>
  <c r="AK215" i="69"/>
  <c r="AK217" i="69" s="1"/>
  <c r="AK207" i="69"/>
  <c r="AK209" i="69" s="1"/>
  <c r="AK219" i="69" s="1"/>
  <c r="AI65" i="69"/>
  <c r="AI71" i="69"/>
  <c r="AI75" i="69" s="1"/>
  <c r="AJ60" i="69"/>
  <c r="AJ64" i="69" s="1"/>
  <c r="AI69" i="69"/>
  <c r="AM227" i="69" a="1"/>
  <c r="AM227" i="69" s="1"/>
  <c r="AM225" i="69" a="1"/>
  <c r="AM225" i="69" s="1"/>
  <c r="AM216" i="69" a="1"/>
  <c r="AM216" i="69" s="1"/>
  <c r="AM214" i="69" a="1"/>
  <c r="AM214" i="69" s="1"/>
  <c r="AM208" i="69" a="1"/>
  <c r="AM208" i="69" s="1"/>
  <c r="AM206" i="69" a="1"/>
  <c r="AM206" i="69" s="1"/>
  <c r="AM197" i="69" a="1"/>
  <c r="AM197" i="69" s="1"/>
  <c r="AM191" i="69" a="1"/>
  <c r="AM191" i="69" s="1"/>
  <c r="AM185" i="69" a="1"/>
  <c r="AM185" i="69" s="1"/>
  <c r="AM166" i="69" a="1"/>
  <c r="AM166" i="69" s="1"/>
  <c r="AM172" i="69" a="1"/>
  <c r="AM172" i="69" s="1"/>
  <c r="AM174" i="69" a="1"/>
  <c r="AM174" i="69" s="1"/>
  <c r="AM158" i="69" a="1"/>
  <c r="AM158" i="69" s="1"/>
  <c r="AM160" i="69" a="1"/>
  <c r="AM160" i="69" s="1"/>
  <c r="AM147" i="69" a="1"/>
  <c r="AM147" i="69" s="1"/>
  <c r="AM131" i="69" a="1"/>
  <c r="AM131" i="69" s="1"/>
  <c r="AM133" i="69" a="1"/>
  <c r="AM133" i="69" s="1"/>
  <c r="AM145" i="69" a="1"/>
  <c r="AM145" i="69" s="1"/>
  <c r="AM139" i="69" a="1"/>
  <c r="AM139" i="69" s="1"/>
  <c r="AM122" i="69" a="1"/>
  <c r="AM122" i="69" s="1"/>
  <c r="AM114" i="69" a="1"/>
  <c r="AM114" i="69" s="1"/>
  <c r="AM116" i="69" a="1"/>
  <c r="AM116" i="69" s="1"/>
  <c r="AM103" i="69" a="1"/>
  <c r="AM103" i="69" s="1"/>
  <c r="AM95" i="69" a="1"/>
  <c r="AM95" i="69" s="1"/>
  <c r="AM96" i="69" s="1"/>
  <c r="AM97" i="69" a="1"/>
  <c r="AM97" i="69" s="1"/>
  <c r="AN93" i="69" s="1"/>
  <c r="AM109" i="69" a="1"/>
  <c r="AM109" i="69" s="1"/>
  <c r="AM74" i="69" a="1"/>
  <c r="AM74" i="69" s="1"/>
  <c r="AM76" i="69" a="1"/>
  <c r="AM76" i="69" s="1"/>
  <c r="AM90" i="69" a="1"/>
  <c r="AM90" i="69" s="1"/>
  <c r="AM82" i="69" a="1"/>
  <c r="AM82" i="69" s="1"/>
  <c r="AM62" i="69" a="1"/>
  <c r="AM62" i="69" s="1"/>
  <c r="AM53" i="69" a="1"/>
  <c r="AM53" i="69" s="1"/>
  <c r="AM36" i="69" a="1"/>
  <c r="AM36" i="69" s="1"/>
  <c r="AM42" i="69" a="1"/>
  <c r="AM42" i="69" s="1"/>
  <c r="AM25" i="69" a="1"/>
  <c r="AM25" i="69" s="1"/>
  <c r="AM68" i="69" a="1"/>
  <c r="AM68" i="69" s="1"/>
  <c r="AM5" i="69" a="1"/>
  <c r="AM5" i="69" s="1"/>
  <c r="AM3" i="69"/>
  <c r="AM30" i="69" a="1"/>
  <c r="AM30" i="69" s="1"/>
  <c r="AM9" i="69" a="1"/>
  <c r="AM9" i="69" s="1"/>
  <c r="AM15" i="69" a="1"/>
  <c r="AM15" i="69" s="1"/>
  <c r="AM47" i="69" a="1"/>
  <c r="AM47" i="69" s="1"/>
  <c r="AH79" i="69"/>
  <c r="AH77" i="69"/>
  <c r="AH85" i="69" s="1"/>
  <c r="AH94" i="69" s="1"/>
  <c r="AH99" i="69" s="1"/>
  <c r="X162" i="69"/>
  <c r="X194" i="69"/>
  <c r="X202" i="69" s="1"/>
  <c r="X188" i="69"/>
  <c r="Y183" i="69"/>
  <c r="X192" i="69"/>
  <c r="AH33" i="69"/>
  <c r="AH39" i="69"/>
  <c r="AI28" i="69"/>
  <c r="AI32" i="69" s="1"/>
  <c r="AH37" i="69"/>
  <c r="AH46" i="69" s="1"/>
  <c r="AH48" i="69" s="1"/>
  <c r="AL98" i="69"/>
  <c r="AK16" i="69"/>
  <c r="AP1292" i="64" a="1"/>
  <c r="AP991" i="64" a="1"/>
  <c r="AP1400" i="64" a="1"/>
  <c r="AP800" i="64" a="1"/>
  <c r="AP1013" i="64" a="1"/>
  <c r="AP919" i="64" a="1"/>
  <c r="AP967" i="64" a="1"/>
  <c r="AP1111" i="64" a="1"/>
  <c r="AP1147" i="64" a="1"/>
  <c r="AP1376" i="64" a="1"/>
  <c r="AP526" i="64" a="1"/>
  <c r="AP1041" i="64" a="1"/>
  <c r="AP1076" i="64" a="1"/>
  <c r="AP108" i="64" l="1"/>
  <c r="AP1400" i="64"/>
  <c r="L1400" i="64" s="1"/>
  <c r="AO1084" i="64"/>
  <c r="S428" i="64"/>
  <c r="S432" i="64" s="1"/>
  <c r="AP1013" i="64"/>
  <c r="AP1376" i="64"/>
  <c r="AP1041" i="64"/>
  <c r="AP1076" i="64"/>
  <c r="AP1111" i="64"/>
  <c r="AP1147" i="64"/>
  <c r="AP967" i="64"/>
  <c r="L967" i="64" s="1"/>
  <c r="AP991" i="64"/>
  <c r="AP1292" i="64"/>
  <c r="AP919" i="64"/>
  <c r="AP800" i="64"/>
  <c r="AP526" i="64"/>
  <c r="V403" i="64"/>
  <c r="V399" i="64"/>
  <c r="W394" i="64"/>
  <c r="W398" i="64" s="1"/>
  <c r="T430" i="64"/>
  <c r="T428" i="64" s="1"/>
  <c r="U427" i="64"/>
  <c r="BO1565" i="64"/>
  <c r="BO1571" i="64" s="1"/>
  <c r="U430" i="64"/>
  <c r="V427" i="64"/>
  <c r="Y802" i="64"/>
  <c r="Y397" i="64"/>
  <c r="W921" i="64"/>
  <c r="AO1672" i="64"/>
  <c r="AO1673" i="64" s="1"/>
  <c r="AN1673" i="64"/>
  <c r="AP1666" i="64" a="1"/>
  <c r="AP1666" i="64" s="1"/>
  <c r="AP1671" i="64"/>
  <c r="AQ1146" i="64" a="1"/>
  <c r="AQ1146" i="64" s="1"/>
  <c r="AQ1110" i="64" a="1"/>
  <c r="AQ1110" i="64" s="1"/>
  <c r="AQ1075" i="64" a="1"/>
  <c r="AQ1075" i="64" s="1"/>
  <c r="AQ1663" i="64" a="1"/>
  <c r="AQ1663" i="64" s="1"/>
  <c r="AQ1040" i="64" a="1"/>
  <c r="AQ1040" i="64" s="1"/>
  <c r="AQ1697" i="64" a="1"/>
  <c r="AQ1697" i="64" s="1"/>
  <c r="X152" i="69"/>
  <c r="AQ402" i="64" a="1"/>
  <c r="AQ402" i="64" s="1"/>
  <c r="AQ396" i="64" a="1"/>
  <c r="AQ396" i="64" s="1"/>
  <c r="Y132" i="69"/>
  <c r="Y157" i="69" s="1"/>
  <c r="AK17" i="69"/>
  <c r="AK18" i="69" s="1"/>
  <c r="AQ1375" i="64" a="1"/>
  <c r="AQ1375" i="64" s="1"/>
  <c r="AQ1288" i="64" a="1"/>
  <c r="AQ1288" i="64" s="1"/>
  <c r="AQ918" i="64" a="1"/>
  <c r="AQ918" i="64" s="1"/>
  <c r="W123" i="69"/>
  <c r="X112" i="69"/>
  <c r="X117" i="69" s="1"/>
  <c r="W119" i="69"/>
  <c r="AQ525" i="64" a="1"/>
  <c r="AQ525" i="64" s="1"/>
  <c r="AQ122" i="64" a="1"/>
  <c r="AQ122" i="64" s="1"/>
  <c r="AQ107" i="64" a="1"/>
  <c r="AQ107" i="64" s="1"/>
  <c r="AQ40" i="64" a="1"/>
  <c r="AQ40" i="64" s="1"/>
  <c r="AQ176" i="64" a="1"/>
  <c r="AQ176" i="64" s="1"/>
  <c r="AQ106" i="64" a="1"/>
  <c r="AQ106" i="64" s="1"/>
  <c r="AQ123" i="64" a="1"/>
  <c r="AQ123" i="64" s="1"/>
  <c r="AL121" i="64"/>
  <c r="AL124" i="64" s="1"/>
  <c r="AQ799" i="64" a="1"/>
  <c r="AQ799" i="64" s="1"/>
  <c r="AQ1012" i="64" a="1"/>
  <c r="AQ1012" i="64" s="1"/>
  <c r="AQ1299" i="64" a="1"/>
  <c r="AQ1299" i="64" s="1"/>
  <c r="AQ990" i="64" a="1"/>
  <c r="AQ990" i="64" s="1"/>
  <c r="AQ1401" i="64" a="1"/>
  <c r="AQ1401" i="64" s="1"/>
  <c r="AQ1014" i="64" a="1"/>
  <c r="AQ1014" i="64" s="1"/>
  <c r="AQ1293" i="64" a="1"/>
  <c r="AQ1293" i="64" s="1"/>
  <c r="AQ501" i="64" a="1"/>
  <c r="AQ501" i="64" s="1"/>
  <c r="AQ966" i="64" a="1"/>
  <c r="AQ966" i="64" s="1"/>
  <c r="AQ944" i="64" a="1"/>
  <c r="AQ944" i="64" s="1"/>
  <c r="AQ968" i="64" a="1"/>
  <c r="AQ968" i="64" s="1"/>
  <c r="AQ1399" i="64" a="1"/>
  <c r="AQ1399" i="64" s="1"/>
  <c r="AQ503" i="64" a="1"/>
  <c r="AQ503" i="64" s="1"/>
  <c r="AL16" i="69"/>
  <c r="AL10" i="69"/>
  <c r="AL20" i="69" s="1"/>
  <c r="AL207" i="69"/>
  <c r="AL209" i="69" s="1"/>
  <c r="AL219" i="69" s="1"/>
  <c r="AP1" i="69"/>
  <c r="AO2" i="69"/>
  <c r="AI33" i="69"/>
  <c r="AI39" i="69"/>
  <c r="AJ28" i="69"/>
  <c r="AJ32" i="69" s="1"/>
  <c r="AI37" i="69"/>
  <c r="AI46" i="69" s="1"/>
  <c r="AI48" i="69" s="1"/>
  <c r="AI79" i="69"/>
  <c r="AI77" i="69"/>
  <c r="AI85" i="69" s="1"/>
  <c r="AI94" i="69" s="1"/>
  <c r="AI99" i="69" s="1"/>
  <c r="AJ71" i="69"/>
  <c r="AJ75" i="69" s="1"/>
  <c r="AJ65" i="69"/>
  <c r="AK60" i="69"/>
  <c r="AK64" i="69" s="1"/>
  <c r="AJ69" i="69"/>
  <c r="X169" i="69"/>
  <c r="X179" i="69" s="1"/>
  <c r="X163" i="69"/>
  <c r="Y156" i="69"/>
  <c r="X167" i="69"/>
  <c r="AL215" i="69"/>
  <c r="AL217" i="69" s="1"/>
  <c r="AL221" i="69"/>
  <c r="AL224" i="69" s="1"/>
  <c r="AL226" i="69" s="1"/>
  <c r="AL228" i="69" s="1"/>
  <c r="X200" i="69"/>
  <c r="X198" i="69"/>
  <c r="Y186" i="69"/>
  <c r="AM205" i="69"/>
  <c r="AM211" i="69" s="1"/>
  <c r="AM61" i="69"/>
  <c r="AM63" i="69" s="1"/>
  <c r="AM8" i="69"/>
  <c r="AM12" i="69" s="1"/>
  <c r="AM22" i="69" s="1"/>
  <c r="AM29" i="69" s="1"/>
  <c r="AM31" i="69" s="1"/>
  <c r="AH106" i="69"/>
  <c r="AH113" i="69" s="1"/>
  <c r="AH100" i="69"/>
  <c r="AH104" i="69"/>
  <c r="AM98" i="69"/>
  <c r="AH87" i="69"/>
  <c r="AH83" i="69"/>
  <c r="AN225" i="69" a="1"/>
  <c r="AN225" i="69" s="1"/>
  <c r="AN227" i="69" a="1"/>
  <c r="AN227" i="69" s="1"/>
  <c r="AN216" i="69" a="1"/>
  <c r="AN216" i="69" s="1"/>
  <c r="AN208" i="69" a="1"/>
  <c r="AN208" i="69" s="1"/>
  <c r="AN214" i="69" a="1"/>
  <c r="AN214" i="69" s="1"/>
  <c r="AN206" i="69" a="1"/>
  <c r="AN206" i="69" s="1"/>
  <c r="AN197" i="69" a="1"/>
  <c r="AN197" i="69" s="1"/>
  <c r="AN185" i="69" a="1"/>
  <c r="AN185" i="69" s="1"/>
  <c r="AN191" i="69" a="1"/>
  <c r="AN191" i="69" s="1"/>
  <c r="AN166" i="69" a="1"/>
  <c r="AN166" i="69" s="1"/>
  <c r="AN172" i="69" a="1"/>
  <c r="AN172" i="69" s="1"/>
  <c r="AN174" i="69" a="1"/>
  <c r="AN174" i="69" s="1"/>
  <c r="AN160" i="69" a="1"/>
  <c r="AN160" i="69" s="1"/>
  <c r="AN145" i="69" a="1"/>
  <c r="AN145" i="69" s="1"/>
  <c r="AN147" i="69" a="1"/>
  <c r="AN147" i="69" s="1"/>
  <c r="AN158" i="69" a="1"/>
  <c r="AN158" i="69" s="1"/>
  <c r="AN133" i="69" a="1"/>
  <c r="AN133" i="69" s="1"/>
  <c r="AN139" i="69" a="1"/>
  <c r="AN139" i="69" s="1"/>
  <c r="AN131" i="69" a="1"/>
  <c r="AN131" i="69" s="1"/>
  <c r="AN122" i="69" a="1"/>
  <c r="AN122" i="69" s="1"/>
  <c r="AN114" i="69" a="1"/>
  <c r="AN114" i="69" s="1"/>
  <c r="AN116" i="69" a="1"/>
  <c r="AN116" i="69" s="1"/>
  <c r="AN95" i="69" a="1"/>
  <c r="AN95" i="69" s="1"/>
  <c r="AN96" i="69" s="1"/>
  <c r="AN97" i="69" a="1"/>
  <c r="AN97" i="69" s="1"/>
  <c r="AO93" i="69" s="1"/>
  <c r="AN109" i="69" a="1"/>
  <c r="AN109" i="69" s="1"/>
  <c r="AN103" i="69" a="1"/>
  <c r="AN103" i="69" s="1"/>
  <c r="AN74" i="69" a="1"/>
  <c r="AN74" i="69" s="1"/>
  <c r="AN76" i="69" a="1"/>
  <c r="AN76" i="69" s="1"/>
  <c r="AN82" i="69" a="1"/>
  <c r="AN82" i="69" s="1"/>
  <c r="AN90" i="69" a="1"/>
  <c r="AN90" i="69" s="1"/>
  <c r="AN62" i="69" a="1"/>
  <c r="AN62" i="69" s="1"/>
  <c r="AN53" i="69" a="1"/>
  <c r="AN53" i="69" s="1"/>
  <c r="AN36" i="69" a="1"/>
  <c r="AN36" i="69" s="1"/>
  <c r="AN42" i="69" a="1"/>
  <c r="AN42" i="69" s="1"/>
  <c r="AN25" i="69" a="1"/>
  <c r="AN25" i="69" s="1"/>
  <c r="AN68" i="69" a="1"/>
  <c r="AN68" i="69" s="1"/>
  <c r="AN47" i="69" a="1"/>
  <c r="AN47" i="69" s="1"/>
  <c r="AN30" i="69" a="1"/>
  <c r="AN30" i="69" s="1"/>
  <c r="AN9" i="69" a="1"/>
  <c r="AN9" i="69" s="1"/>
  <c r="AN15" i="69" a="1"/>
  <c r="AN15" i="69" s="1"/>
  <c r="AN5" i="69" a="1"/>
  <c r="AN5" i="69" s="1"/>
  <c r="AN3" i="69"/>
  <c r="AF50" i="69"/>
  <c r="AF56" i="69"/>
  <c r="AG45" i="69"/>
  <c r="AG49" i="69" s="1"/>
  <c r="AF54" i="69"/>
  <c r="AQ1292" i="64" a="1"/>
  <c r="AQ967" i="64" a="1"/>
  <c r="AQ1076" i="64" a="1"/>
  <c r="AQ1400" i="64" a="1"/>
  <c r="AQ1041" i="64" a="1"/>
  <c r="AQ1111" i="64" a="1"/>
  <c r="AQ800" i="64" a="1"/>
  <c r="AQ1376" i="64" a="1"/>
  <c r="AQ526" i="64" a="1"/>
  <c r="AQ919" i="64" a="1"/>
  <c r="AQ1013" i="64" a="1"/>
  <c r="AQ991" i="64" a="1"/>
  <c r="AQ1147" i="64" a="1"/>
  <c r="AQ108" i="64" l="1"/>
  <c r="AQ1400" i="64"/>
  <c r="AP1084" i="64"/>
  <c r="L1084" i="64" s="1"/>
  <c r="AQ1376" i="64"/>
  <c r="AQ1041" i="64"/>
  <c r="AQ1013" i="64"/>
  <c r="AQ1076" i="64"/>
  <c r="AQ1111" i="64"/>
  <c r="AQ1147" i="64"/>
  <c r="AQ967" i="64"/>
  <c r="AQ991" i="64"/>
  <c r="AQ1292" i="64"/>
  <c r="AQ919" i="64"/>
  <c r="AQ800" i="64"/>
  <c r="AQ526" i="64"/>
  <c r="V430" i="64"/>
  <c r="V428" i="64" s="1"/>
  <c r="U428" i="64"/>
  <c r="T432" i="64"/>
  <c r="BO1568" i="64"/>
  <c r="Z802" i="64"/>
  <c r="Z397" i="64"/>
  <c r="X921" i="64"/>
  <c r="AP1672" i="64"/>
  <c r="T1378" i="64"/>
  <c r="W403" i="64"/>
  <c r="X394" i="64"/>
  <c r="W399" i="64"/>
  <c r="V1294" i="64"/>
  <c r="AQ1671" i="64"/>
  <c r="AQ1666" i="64" a="1"/>
  <c r="AQ1666" i="64" s="1"/>
  <c r="AR1146" i="64" a="1"/>
  <c r="AR1146" i="64" s="1"/>
  <c r="AR1110" i="64" a="1"/>
  <c r="AR1110" i="64" s="1"/>
  <c r="AR1075" i="64" a="1"/>
  <c r="AR1075" i="64" s="1"/>
  <c r="AR1663" i="64" a="1"/>
  <c r="AR1663" i="64" s="1"/>
  <c r="AR1040" i="64" a="1"/>
  <c r="AR1040" i="64" s="1"/>
  <c r="AR1697" i="64" a="1"/>
  <c r="AR1697" i="64" s="1"/>
  <c r="AR396" i="64" a="1"/>
  <c r="AR396" i="64" s="1"/>
  <c r="AR402" i="64" a="1"/>
  <c r="AR402" i="64" s="1"/>
  <c r="Y135" i="69"/>
  <c r="Y142" i="69" s="1"/>
  <c r="X115" i="69"/>
  <c r="X118" i="69" s="1"/>
  <c r="X123" i="69" s="1"/>
  <c r="AR1375" i="64" a="1"/>
  <c r="AR1375" i="64" s="1"/>
  <c r="AR1288" i="64" a="1"/>
  <c r="AR1288" i="64" s="1"/>
  <c r="AR918" i="64" a="1"/>
  <c r="AR918" i="64" s="1"/>
  <c r="AR525" i="64" a="1"/>
  <c r="AR525" i="64" s="1"/>
  <c r="AR40" i="64" a="1"/>
  <c r="AR40" i="64" s="1"/>
  <c r="AR122" i="64" a="1"/>
  <c r="AR122" i="64" s="1"/>
  <c r="AR107" i="64" a="1"/>
  <c r="AR107" i="64" s="1"/>
  <c r="AR176" i="64" a="1"/>
  <c r="AR176" i="64" s="1"/>
  <c r="AR106" i="64" a="1"/>
  <c r="AR106" i="64" s="1"/>
  <c r="AR123" i="64" a="1"/>
  <c r="AR123" i="64" s="1"/>
  <c r="AM121" i="64"/>
  <c r="AM124" i="64" s="1"/>
  <c r="AR799" i="64" a="1"/>
  <c r="AR799" i="64" s="1"/>
  <c r="AR1014" i="64" a="1"/>
  <c r="AR1014" i="64" s="1"/>
  <c r="AR966" i="64" a="1"/>
  <c r="AR966" i="64" s="1"/>
  <c r="AR1293" i="64" a="1"/>
  <c r="AR1293" i="64" s="1"/>
  <c r="AR1012" i="64" a="1"/>
  <c r="AR1012" i="64" s="1"/>
  <c r="AR1299" i="64" a="1"/>
  <c r="AR1299" i="64" s="1"/>
  <c r="AR501" i="64" a="1"/>
  <c r="AR501" i="64" s="1"/>
  <c r="AR503" i="64" a="1"/>
  <c r="AR503" i="64" s="1"/>
  <c r="AR1401" i="64" a="1"/>
  <c r="AR1401" i="64" s="1"/>
  <c r="AR944" i="64" a="1"/>
  <c r="AR944" i="64" s="1"/>
  <c r="AR1399" i="64" a="1"/>
  <c r="AR1399" i="64" s="1"/>
  <c r="AR990" i="64" a="1"/>
  <c r="AR990" i="64" s="1"/>
  <c r="AR968" i="64" a="1"/>
  <c r="AR968" i="64" s="1"/>
  <c r="AL17" i="69"/>
  <c r="AL18" i="69" s="1"/>
  <c r="X177" i="69"/>
  <c r="X173" i="69"/>
  <c r="X175" i="69" s="1"/>
  <c r="AM10" i="69"/>
  <c r="AM20" i="69" s="1"/>
  <c r="Y159" i="69"/>
  <c r="Y184" i="69" s="1"/>
  <c r="Y187" i="69" s="1"/>
  <c r="Y161" i="69"/>
  <c r="AN98" i="69"/>
  <c r="AK65" i="69"/>
  <c r="AK71" i="69"/>
  <c r="AK75" i="69" s="1"/>
  <c r="AL60" i="69"/>
  <c r="AL64" i="69" s="1"/>
  <c r="AK69" i="69"/>
  <c r="AO225" i="69" a="1"/>
  <c r="AO225" i="69" s="1"/>
  <c r="AO227" i="69" a="1"/>
  <c r="AO227" i="69" s="1"/>
  <c r="AO216" i="69" a="1"/>
  <c r="AO216" i="69" s="1"/>
  <c r="AO214" i="69" a="1"/>
  <c r="AO214" i="69" s="1"/>
  <c r="AO206" i="69" a="1"/>
  <c r="AO206" i="69" s="1"/>
  <c r="AO208" i="69" a="1"/>
  <c r="AO208" i="69" s="1"/>
  <c r="AO197" i="69" a="1"/>
  <c r="AO197" i="69" s="1"/>
  <c r="AO185" i="69" a="1"/>
  <c r="AO185" i="69" s="1"/>
  <c r="AO191" i="69" a="1"/>
  <c r="AO191" i="69" s="1"/>
  <c r="AO174" i="69" a="1"/>
  <c r="AO174" i="69" s="1"/>
  <c r="AO166" i="69" a="1"/>
  <c r="AO166" i="69" s="1"/>
  <c r="AO172" i="69" a="1"/>
  <c r="AO172" i="69" s="1"/>
  <c r="AO147" i="69" a="1"/>
  <c r="AO147" i="69" s="1"/>
  <c r="AO160" i="69" a="1"/>
  <c r="AO160" i="69" s="1"/>
  <c r="AO139" i="69" a="1"/>
  <c r="AO139" i="69" s="1"/>
  <c r="AO145" i="69" a="1"/>
  <c r="AO145" i="69" s="1"/>
  <c r="AO158" i="69" a="1"/>
  <c r="AO158" i="69" s="1"/>
  <c r="AO133" i="69" a="1"/>
  <c r="AO133" i="69" s="1"/>
  <c r="AO122" i="69" a="1"/>
  <c r="AO122" i="69" s="1"/>
  <c r="AO114" i="69" a="1"/>
  <c r="AO114" i="69" s="1"/>
  <c r="AO131" i="69" a="1"/>
  <c r="AO131" i="69" s="1"/>
  <c r="AO116" i="69" a="1"/>
  <c r="AO116" i="69" s="1"/>
  <c r="AO109" i="69" a="1"/>
  <c r="AO109" i="69" s="1"/>
  <c r="AO97" i="69" a="1"/>
  <c r="AO97" i="69" s="1"/>
  <c r="AP93" i="69" s="1"/>
  <c r="AO90" i="69" a="1"/>
  <c r="AO90" i="69" s="1"/>
  <c r="AO103" i="69" a="1"/>
  <c r="AO103" i="69" s="1"/>
  <c r="AO76" i="69" a="1"/>
  <c r="AO76" i="69" s="1"/>
  <c r="AO82" i="69" a="1"/>
  <c r="AO82" i="69" s="1"/>
  <c r="AO62" i="69" a="1"/>
  <c r="AO62" i="69" s="1"/>
  <c r="AO95" i="69" a="1"/>
  <c r="AO95" i="69" s="1"/>
  <c r="AO96" i="69" s="1"/>
  <c r="AO68" i="69" a="1"/>
  <c r="AO68" i="69" s="1"/>
  <c r="AO74" i="69" a="1"/>
  <c r="AO74" i="69" s="1"/>
  <c r="AO47" i="69" a="1"/>
  <c r="AO47" i="69" s="1"/>
  <c r="AO30" i="69" a="1"/>
  <c r="AO30" i="69" s="1"/>
  <c r="AO53" i="69" a="1"/>
  <c r="AO53" i="69" s="1"/>
  <c r="AO36" i="69" a="1"/>
  <c r="AO36" i="69" s="1"/>
  <c r="AO42" i="69" a="1"/>
  <c r="AO42" i="69" s="1"/>
  <c r="AO25" i="69" a="1"/>
  <c r="AO25" i="69" s="1"/>
  <c r="AO5" i="69" a="1"/>
  <c r="AO5" i="69" s="1"/>
  <c r="AO9" i="69" a="1"/>
  <c r="AO9" i="69" s="1"/>
  <c r="AO3" i="69"/>
  <c r="AO15" i="69" a="1"/>
  <c r="AO15" i="69" s="1"/>
  <c r="AG56" i="69"/>
  <c r="AH45" i="69"/>
  <c r="AH49" i="69" s="1"/>
  <c r="AG50" i="69"/>
  <c r="AG54" i="69"/>
  <c r="AQ1" i="69"/>
  <c r="AP2" i="69"/>
  <c r="AM221" i="69"/>
  <c r="AM224" i="69" s="1"/>
  <c r="AM226" i="69" s="1"/>
  <c r="AM228" i="69" s="1"/>
  <c r="AM215" i="69"/>
  <c r="AM217" i="69" s="1"/>
  <c r="AJ79" i="69"/>
  <c r="AJ77" i="69"/>
  <c r="AJ85" i="69" s="1"/>
  <c r="AJ94" i="69" s="1"/>
  <c r="AJ99" i="69" s="1"/>
  <c r="AM16" i="69"/>
  <c r="AI100" i="69"/>
  <c r="AI106" i="69"/>
  <c r="AI113" i="69" s="1"/>
  <c r="AI104" i="69"/>
  <c r="AN205" i="69"/>
  <c r="AN211" i="69" s="1"/>
  <c r="AN61" i="69"/>
  <c r="AN63" i="69" s="1"/>
  <c r="AN8" i="69"/>
  <c r="AN12" i="69" s="1"/>
  <c r="AN22" i="69" s="1"/>
  <c r="AN29" i="69" s="1"/>
  <c r="AN31" i="69" s="1"/>
  <c r="AM207" i="69"/>
  <c r="AM209" i="69" s="1"/>
  <c r="AM219" i="69" s="1"/>
  <c r="AI87" i="69"/>
  <c r="AI83" i="69"/>
  <c r="AJ33" i="69"/>
  <c r="AJ39" i="69"/>
  <c r="AK28" i="69"/>
  <c r="AK32" i="69" s="1"/>
  <c r="AJ37" i="69"/>
  <c r="AJ46" i="69" s="1"/>
  <c r="AJ48" i="69" s="1"/>
  <c r="AR800" i="64" a="1"/>
  <c r="AR1376" i="64" a="1"/>
  <c r="AR1292" i="64" a="1"/>
  <c r="AR1076" i="64" a="1"/>
  <c r="AR1041" i="64" a="1"/>
  <c r="AR967" i="64" a="1"/>
  <c r="AR1013" i="64" a="1"/>
  <c r="AR1400" i="64" a="1"/>
  <c r="AR1111" i="64" a="1"/>
  <c r="AR919" i="64" a="1"/>
  <c r="AR526" i="64" a="1"/>
  <c r="AR991" i="64" a="1"/>
  <c r="AR1147" i="64" a="1"/>
  <c r="AR108" i="64" l="1"/>
  <c r="AR1400" i="64"/>
  <c r="AQ1084" i="64"/>
  <c r="AR1147" i="64"/>
  <c r="AR1376" i="64"/>
  <c r="AR1013" i="64"/>
  <c r="AR1076" i="64"/>
  <c r="AR1041" i="64"/>
  <c r="AR1111" i="64"/>
  <c r="AR967" i="64"/>
  <c r="AR991" i="64"/>
  <c r="AR1292" i="64"/>
  <c r="AR919" i="64"/>
  <c r="AR800" i="64"/>
  <c r="AR526" i="64"/>
  <c r="W427" i="64"/>
  <c r="U432" i="64"/>
  <c r="BO1569" i="64"/>
  <c r="V432" i="64"/>
  <c r="AA802" i="64"/>
  <c r="Z921" i="64"/>
  <c r="AA397" i="64"/>
  <c r="Y921" i="64"/>
  <c r="AP1673" i="64"/>
  <c r="AQ1672" i="64"/>
  <c r="AQ1673" i="64" s="1"/>
  <c r="X398" i="64"/>
  <c r="AR1671" i="64"/>
  <c r="AS1146" i="64" a="1"/>
  <c r="AS1146" i="64" s="1"/>
  <c r="AS1110" i="64" a="1"/>
  <c r="AS1110" i="64" s="1"/>
  <c r="AS1075" i="64" a="1"/>
  <c r="AS1075" i="64" s="1"/>
  <c r="AS1663" i="64" a="1"/>
  <c r="AS1663" i="64" s="1"/>
  <c r="AS1040" i="64" a="1"/>
  <c r="AS1040" i="64" s="1"/>
  <c r="AR1666" i="64" a="1"/>
  <c r="AR1666" i="64" s="1"/>
  <c r="AS1697" i="64" a="1"/>
  <c r="AS1697" i="64" s="1"/>
  <c r="Y136" i="69"/>
  <c r="Z129" i="69"/>
  <c r="Z134" i="69" s="1"/>
  <c r="Y140" i="69"/>
  <c r="Y150" i="69" s="1"/>
  <c r="AS402" i="64" a="1"/>
  <c r="AS402" i="64" s="1"/>
  <c r="AS396" i="64" a="1"/>
  <c r="AS396" i="64" s="1"/>
  <c r="Y152" i="69"/>
  <c r="Y146" i="69"/>
  <c r="Y148" i="69" s="1"/>
  <c r="AS1375" i="64" a="1"/>
  <c r="AS1375" i="64" s="1"/>
  <c r="AS1288" i="64" a="1"/>
  <c r="AS1288" i="64" s="1"/>
  <c r="AS918" i="64" a="1"/>
  <c r="AS918" i="64" s="1"/>
  <c r="AS525" i="64" a="1"/>
  <c r="AS525" i="64" s="1"/>
  <c r="AS107" i="64" a="1"/>
  <c r="AS107" i="64" s="1"/>
  <c r="AS176" i="64" a="1"/>
  <c r="AS176" i="64" s="1"/>
  <c r="AS122" i="64" a="1"/>
  <c r="AS122" i="64" s="1"/>
  <c r="AS40" i="64" a="1"/>
  <c r="AS40" i="64" s="1"/>
  <c r="AS106" i="64" a="1"/>
  <c r="AS106" i="64" s="1"/>
  <c r="AS123" i="64" a="1"/>
  <c r="AS123" i="64" s="1"/>
  <c r="AN121" i="64"/>
  <c r="AN124" i="64" s="1"/>
  <c r="Y112" i="69"/>
  <c r="Y115" i="69" s="1"/>
  <c r="X119" i="69"/>
  <c r="X125" i="69"/>
  <c r="AS799" i="64" a="1"/>
  <c r="AS799" i="64" s="1"/>
  <c r="AS990" i="64" a="1"/>
  <c r="AS990" i="64" s="1"/>
  <c r="AS1401" i="64" a="1"/>
  <c r="AS1401" i="64" s="1"/>
  <c r="AS944" i="64" a="1"/>
  <c r="AS944" i="64" s="1"/>
  <c r="AS501" i="64" a="1"/>
  <c r="AS501" i="64" s="1"/>
  <c r="AS1299" i="64" a="1"/>
  <c r="AS1299" i="64" s="1"/>
  <c r="AS503" i="64" a="1"/>
  <c r="AS503" i="64" s="1"/>
  <c r="AS1012" i="64" a="1"/>
  <c r="AS1012" i="64" s="1"/>
  <c r="AS1399" i="64" a="1"/>
  <c r="AS1399" i="64" s="1"/>
  <c r="AS1014" i="64" a="1"/>
  <c r="AS1014" i="64" s="1"/>
  <c r="AS966" i="64" a="1"/>
  <c r="AS966" i="64" s="1"/>
  <c r="AS1293" i="64" a="1"/>
  <c r="AS1293" i="64" s="1"/>
  <c r="AS968" i="64" a="1"/>
  <c r="AS968" i="64" s="1"/>
  <c r="Y162" i="69"/>
  <c r="Z156" i="69" s="1"/>
  <c r="AM17" i="69"/>
  <c r="AM18" i="69" s="1"/>
  <c r="AK79" i="69"/>
  <c r="AK77" i="69"/>
  <c r="AK85" i="69" s="1"/>
  <c r="AK94" i="69" s="1"/>
  <c r="AK99" i="69" s="1"/>
  <c r="AN10" i="69"/>
  <c r="AN20" i="69" s="1"/>
  <c r="AI45" i="69"/>
  <c r="AI49" i="69" s="1"/>
  <c r="AH50" i="69"/>
  <c r="AH56" i="69"/>
  <c r="AH54" i="69"/>
  <c r="AN207" i="69"/>
  <c r="AN209" i="69" s="1"/>
  <c r="AN219" i="69" s="1"/>
  <c r="AN221" i="69"/>
  <c r="AN224" i="69" s="1"/>
  <c r="AN226" i="69" s="1"/>
  <c r="AN228" i="69" s="1"/>
  <c r="AN215" i="69"/>
  <c r="AN217" i="69" s="1"/>
  <c r="AN16" i="69"/>
  <c r="AJ100" i="69"/>
  <c r="AJ106" i="69"/>
  <c r="AJ113" i="69" s="1"/>
  <c r="AJ104" i="69"/>
  <c r="AJ87" i="69"/>
  <c r="AJ83" i="69"/>
  <c r="AP225" i="69" a="1"/>
  <c r="AP225" i="69" s="1"/>
  <c r="AP227" i="69" a="1"/>
  <c r="AP227" i="69" s="1"/>
  <c r="AP216" i="69" a="1"/>
  <c r="AP216" i="69" s="1"/>
  <c r="AP206" i="69" a="1"/>
  <c r="AP206" i="69" s="1"/>
  <c r="AP214" i="69" a="1"/>
  <c r="AP214" i="69" s="1"/>
  <c r="AP208" i="69" a="1"/>
  <c r="AP208" i="69" s="1"/>
  <c r="AP197" i="69" a="1"/>
  <c r="AP197" i="69" s="1"/>
  <c r="AP191" i="69" a="1"/>
  <c r="AP191" i="69" s="1"/>
  <c r="AP185" i="69" a="1"/>
  <c r="AP185" i="69" s="1"/>
  <c r="AP174" i="69" a="1"/>
  <c r="AP174" i="69" s="1"/>
  <c r="AP166" i="69" a="1"/>
  <c r="AP166" i="69" s="1"/>
  <c r="AP147" i="69" a="1"/>
  <c r="AP147" i="69" s="1"/>
  <c r="AP158" i="69" a="1"/>
  <c r="AP158" i="69" s="1"/>
  <c r="AP172" i="69" a="1"/>
  <c r="AP172" i="69" s="1"/>
  <c r="AP160" i="69" a="1"/>
  <c r="AP160" i="69" s="1"/>
  <c r="AP131" i="69" a="1"/>
  <c r="AP131" i="69" s="1"/>
  <c r="AP145" i="69" a="1"/>
  <c r="AP145" i="69" s="1"/>
  <c r="AP139" i="69" a="1"/>
  <c r="AP139" i="69" s="1"/>
  <c r="AP116" i="69" a="1"/>
  <c r="AP116" i="69" s="1"/>
  <c r="AP133" i="69" a="1"/>
  <c r="AP133" i="69" s="1"/>
  <c r="AP109" i="69" a="1"/>
  <c r="AP109" i="69" s="1"/>
  <c r="AP122" i="69" a="1"/>
  <c r="AP122" i="69" s="1"/>
  <c r="AP97" i="69" a="1"/>
  <c r="AP97" i="69" s="1"/>
  <c r="AQ93" i="69" s="1"/>
  <c r="AP103" i="69" a="1"/>
  <c r="AP103" i="69" s="1"/>
  <c r="AP114" i="69" a="1"/>
  <c r="AP114" i="69" s="1"/>
  <c r="AP95" i="69" a="1"/>
  <c r="AP95" i="69" s="1"/>
  <c r="AP96" i="69" s="1"/>
  <c r="AP82" i="69" a="1"/>
  <c r="AP82" i="69" s="1"/>
  <c r="AP90" i="69" a="1"/>
  <c r="AP90" i="69" s="1"/>
  <c r="AP68" i="69" a="1"/>
  <c r="AP68" i="69" s="1"/>
  <c r="AP74" i="69" a="1"/>
  <c r="AP74" i="69" s="1"/>
  <c r="AP76" i="69" a="1"/>
  <c r="AP76" i="69" s="1"/>
  <c r="AP47" i="69" a="1"/>
  <c r="AP47" i="69" s="1"/>
  <c r="AP30" i="69" a="1"/>
  <c r="AP30" i="69" s="1"/>
  <c r="AP62" i="69" a="1"/>
  <c r="AP62" i="69" s="1"/>
  <c r="AP53" i="69" a="1"/>
  <c r="AP53" i="69" s="1"/>
  <c r="AP36" i="69" a="1"/>
  <c r="AP36" i="69" s="1"/>
  <c r="AP42" i="69" a="1"/>
  <c r="AP42" i="69" s="1"/>
  <c r="AP25" i="69" a="1"/>
  <c r="AP25" i="69" s="1"/>
  <c r="AP5" i="69" a="1"/>
  <c r="AP5" i="69" s="1"/>
  <c r="AP9" i="69" a="1"/>
  <c r="AP9" i="69" s="1"/>
  <c r="AP15" i="69" a="1"/>
  <c r="AP15" i="69" s="1"/>
  <c r="AP3" i="69"/>
  <c r="AR1" i="69"/>
  <c r="AQ2" i="69"/>
  <c r="Y194" i="69"/>
  <c r="Y202" i="69" s="1"/>
  <c r="Z183" i="69"/>
  <c r="Y188" i="69"/>
  <c r="Y192" i="69"/>
  <c r="AK33" i="69"/>
  <c r="AK39" i="69"/>
  <c r="AL28" i="69"/>
  <c r="AL32" i="69" s="1"/>
  <c r="AK37" i="69"/>
  <c r="AK46" i="69" s="1"/>
  <c r="AK48" i="69" s="1"/>
  <c r="AO205" i="69"/>
  <c r="AO211" i="69" s="1"/>
  <c r="AO61" i="69"/>
  <c r="AO63" i="69" s="1"/>
  <c r="AO8" i="69"/>
  <c r="AO12" i="69" s="1"/>
  <c r="AO22" i="69" s="1"/>
  <c r="AO29" i="69" s="1"/>
  <c r="AO31" i="69" s="1"/>
  <c r="AL71" i="69"/>
  <c r="AL75" i="69" s="1"/>
  <c r="AM60" i="69"/>
  <c r="AM64" i="69" s="1"/>
  <c r="AL65" i="69"/>
  <c r="AL69" i="69"/>
  <c r="AO98" i="69"/>
  <c r="AS967" i="64" a="1"/>
  <c r="AS1400" i="64" a="1"/>
  <c r="AS1013" i="64" a="1"/>
  <c r="AS1111" i="64" a="1"/>
  <c r="AS800" i="64" a="1"/>
  <c r="AS1292" i="64" a="1"/>
  <c r="AS1147" i="64" a="1"/>
  <c r="AS1376" i="64" a="1"/>
  <c r="AS526" i="64" a="1"/>
  <c r="AS919" i="64" a="1"/>
  <c r="AS1076" i="64" a="1"/>
  <c r="AS991" i="64" a="1"/>
  <c r="AS1041" i="64" a="1"/>
  <c r="AS108" i="64" l="1"/>
  <c r="AS1400" i="64"/>
  <c r="AR1084" i="64"/>
  <c r="AS1041" i="64"/>
  <c r="AS1013" i="64"/>
  <c r="AS1076" i="64"/>
  <c r="AS1147" i="64"/>
  <c r="AS1111" i="64"/>
  <c r="AS1376" i="64"/>
  <c r="AS967" i="64"/>
  <c r="AS991" i="64"/>
  <c r="AS1292" i="64"/>
  <c r="AS919" i="64"/>
  <c r="AS800" i="64"/>
  <c r="AS526" i="64"/>
  <c r="BP1565" i="64"/>
  <c r="BP1571" i="64" s="1"/>
  <c r="W430" i="64"/>
  <c r="X427" i="64"/>
  <c r="AB802" i="64"/>
  <c r="AA921" i="64"/>
  <c r="AB397" i="64"/>
  <c r="AC397" i="64"/>
  <c r="W1294" i="64"/>
  <c r="U1378" i="64"/>
  <c r="AR1672" i="64"/>
  <c r="AR1673" i="64" s="1"/>
  <c r="Y394" i="64"/>
  <c r="X399" i="64"/>
  <c r="X403" i="64"/>
  <c r="AS1671" i="64"/>
  <c r="AS1666" i="64" a="1"/>
  <c r="AS1666" i="64" s="1"/>
  <c r="AT1146" i="64" a="1"/>
  <c r="AT1146" i="64" s="1"/>
  <c r="AT1110" i="64" a="1"/>
  <c r="AT1110" i="64" s="1"/>
  <c r="AT1075" i="64" a="1"/>
  <c r="AT1075" i="64" s="1"/>
  <c r="AT1663" i="64" a="1"/>
  <c r="AT1663" i="64" s="1"/>
  <c r="AT1040" i="64" a="1"/>
  <c r="AT1040" i="64" s="1"/>
  <c r="AT1697" i="64" a="1"/>
  <c r="AT1697" i="64" s="1"/>
  <c r="Z132" i="69"/>
  <c r="Z157" i="69" s="1"/>
  <c r="AT402" i="64" a="1"/>
  <c r="AT402" i="64" s="1"/>
  <c r="AT396" i="64" a="1"/>
  <c r="AT396" i="64" s="1"/>
  <c r="AN17" i="69"/>
  <c r="AN18" i="69" s="1"/>
  <c r="Y117" i="69"/>
  <c r="Y118" i="69" s="1"/>
  <c r="Y123" i="69" s="1"/>
  <c r="AT1375" i="64" a="1"/>
  <c r="AT1375" i="64" s="1"/>
  <c r="AT1288" i="64" a="1"/>
  <c r="AT1288" i="64" s="1"/>
  <c r="AT918" i="64" a="1"/>
  <c r="AT918" i="64" s="1"/>
  <c r="AT525" i="64" a="1"/>
  <c r="AT525" i="64" s="1"/>
  <c r="AT176" i="64" a="1"/>
  <c r="AT176" i="64" s="1"/>
  <c r="AT107" i="64" a="1"/>
  <c r="AT107" i="64" s="1"/>
  <c r="AT122" i="64" a="1"/>
  <c r="AT122" i="64" s="1"/>
  <c r="AT106" i="64" a="1"/>
  <c r="AT106" i="64" s="1"/>
  <c r="AT40" i="64" a="1"/>
  <c r="AT40" i="64" s="1"/>
  <c r="AT123" i="64" a="1"/>
  <c r="AT123" i="64" s="1"/>
  <c r="AO121" i="64"/>
  <c r="AO124" i="64" s="1"/>
  <c r="Y167" i="69"/>
  <c r="Y177" i="69" s="1"/>
  <c r="Y169" i="69"/>
  <c r="Y179" i="69" s="1"/>
  <c r="AT799" i="64" a="1"/>
  <c r="AT799" i="64" s="1"/>
  <c r="AT990" i="64" a="1"/>
  <c r="AT990" i="64" s="1"/>
  <c r="AT966" i="64" a="1"/>
  <c r="AT966" i="64" s="1"/>
  <c r="AT1399" i="64" a="1"/>
  <c r="AT1399" i="64" s="1"/>
  <c r="AT1014" i="64" a="1"/>
  <c r="AT1014" i="64" s="1"/>
  <c r="AT968" i="64" a="1"/>
  <c r="AT968" i="64" s="1"/>
  <c r="AT1299" i="64" a="1"/>
  <c r="AT1299" i="64" s="1"/>
  <c r="AT501" i="64" a="1"/>
  <c r="AT501" i="64" s="1"/>
  <c r="AT1293" i="64" a="1"/>
  <c r="AT1293" i="64" s="1"/>
  <c r="AT503" i="64" a="1"/>
  <c r="AT503" i="64" s="1"/>
  <c r="AT1401" i="64" a="1"/>
  <c r="AT1401" i="64" s="1"/>
  <c r="AT944" i="64" a="1"/>
  <c r="AT944" i="64" s="1"/>
  <c r="AT1012" i="64" a="1"/>
  <c r="AT1012" i="64" s="1"/>
  <c r="Y163" i="69"/>
  <c r="AQ227" i="69" a="1"/>
  <c r="AQ227" i="69" s="1"/>
  <c r="AQ216" i="69" a="1"/>
  <c r="AQ216" i="69" s="1"/>
  <c r="AQ225" i="69" a="1"/>
  <c r="AQ225" i="69" s="1"/>
  <c r="AQ214" i="69" a="1"/>
  <c r="AQ214" i="69" s="1"/>
  <c r="AQ208" i="69" a="1"/>
  <c r="AQ208" i="69" s="1"/>
  <c r="AQ197" i="69" a="1"/>
  <c r="AQ197" i="69" s="1"/>
  <c r="AQ206" i="69" a="1"/>
  <c r="AQ206" i="69" s="1"/>
  <c r="AQ191" i="69" a="1"/>
  <c r="AQ191" i="69" s="1"/>
  <c r="AQ185" i="69" a="1"/>
  <c r="AQ185" i="69" s="1"/>
  <c r="AQ174" i="69" a="1"/>
  <c r="AQ174" i="69" s="1"/>
  <c r="AQ166" i="69" a="1"/>
  <c r="AQ166" i="69" s="1"/>
  <c r="AQ172" i="69" a="1"/>
  <c r="AQ172" i="69" s="1"/>
  <c r="AQ158" i="69" a="1"/>
  <c r="AQ158" i="69" s="1"/>
  <c r="AQ160" i="69" a="1"/>
  <c r="AQ160" i="69" s="1"/>
  <c r="AQ147" i="69" a="1"/>
  <c r="AQ147" i="69" s="1"/>
  <c r="AQ131" i="69" a="1"/>
  <c r="AQ131" i="69" s="1"/>
  <c r="AQ145" i="69" a="1"/>
  <c r="AQ145" i="69" s="1"/>
  <c r="AQ133" i="69" a="1"/>
  <c r="AQ133" i="69" s="1"/>
  <c r="AQ139" i="69" a="1"/>
  <c r="AQ139" i="69" s="1"/>
  <c r="AQ122" i="69" a="1"/>
  <c r="AQ122" i="69" s="1"/>
  <c r="AQ114" i="69" a="1"/>
  <c r="AQ114" i="69" s="1"/>
  <c r="AQ103" i="69" a="1"/>
  <c r="AQ103" i="69" s="1"/>
  <c r="AQ109" i="69" a="1"/>
  <c r="AQ109" i="69" s="1"/>
  <c r="AQ95" i="69" a="1"/>
  <c r="AQ95" i="69" s="1"/>
  <c r="AQ96" i="69" s="1"/>
  <c r="AQ116" i="69" a="1"/>
  <c r="AQ116" i="69" s="1"/>
  <c r="AQ97" i="69" a="1"/>
  <c r="AQ97" i="69" s="1"/>
  <c r="AR93" i="69" s="1"/>
  <c r="AQ90" i="69" a="1"/>
  <c r="AQ90" i="69" s="1"/>
  <c r="AQ74" i="69" a="1"/>
  <c r="AQ74" i="69" s="1"/>
  <c r="AQ76" i="69" a="1"/>
  <c r="AQ76" i="69" s="1"/>
  <c r="AQ82" i="69" a="1"/>
  <c r="AQ82" i="69" s="1"/>
  <c r="AQ62" i="69" a="1"/>
  <c r="AQ62" i="69" s="1"/>
  <c r="AQ53" i="69" a="1"/>
  <c r="AQ53" i="69" s="1"/>
  <c r="AQ36" i="69" a="1"/>
  <c r="AQ36" i="69" s="1"/>
  <c r="AQ42" i="69" a="1"/>
  <c r="AQ42" i="69" s="1"/>
  <c r="AQ25" i="69" a="1"/>
  <c r="AQ25" i="69" s="1"/>
  <c r="AQ68" i="69" a="1"/>
  <c r="AQ68" i="69" s="1"/>
  <c r="AQ30" i="69" a="1"/>
  <c r="AQ30" i="69" s="1"/>
  <c r="AQ5" i="69" a="1"/>
  <c r="AQ5" i="69" s="1"/>
  <c r="AQ9" i="69" a="1"/>
  <c r="AQ9" i="69" s="1"/>
  <c r="AQ15" i="69" a="1"/>
  <c r="AQ15" i="69" s="1"/>
  <c r="AQ47" i="69" a="1"/>
  <c r="AQ47" i="69" s="1"/>
  <c r="AQ3" i="69"/>
  <c r="AO207" i="69"/>
  <c r="AO209" i="69" s="1"/>
  <c r="AO219" i="69" s="1"/>
  <c r="AM65" i="69"/>
  <c r="AN60" i="69"/>
  <c r="AN64" i="69" s="1"/>
  <c r="AM71" i="69"/>
  <c r="AM75" i="69" s="1"/>
  <c r="AM69" i="69"/>
  <c r="AO221" i="69"/>
  <c r="AO224" i="69" s="1"/>
  <c r="AO226" i="69" s="1"/>
  <c r="AO228" i="69" s="1"/>
  <c r="AO215" i="69"/>
  <c r="AO217" i="69" s="1"/>
  <c r="Z186" i="69"/>
  <c r="AS1" i="69"/>
  <c r="AR2" i="69"/>
  <c r="AK100" i="69"/>
  <c r="AK106" i="69"/>
  <c r="AK113" i="69" s="1"/>
  <c r="AK104" i="69"/>
  <c r="AP98" i="69"/>
  <c r="AO16" i="69"/>
  <c r="AK87" i="69"/>
  <c r="AK83" i="69"/>
  <c r="AL33" i="69"/>
  <c r="AL39" i="69"/>
  <c r="AM28" i="69"/>
  <c r="AM32" i="69" s="1"/>
  <c r="AL37" i="69"/>
  <c r="AL46" i="69" s="1"/>
  <c r="AL48" i="69" s="1"/>
  <c r="AL79" i="69"/>
  <c r="AL77" i="69"/>
  <c r="AL85" i="69" s="1"/>
  <c r="AL94" i="69" s="1"/>
  <c r="AL99" i="69" s="1"/>
  <c r="AI50" i="69"/>
  <c r="AI56" i="69"/>
  <c r="AJ45" i="69"/>
  <c r="AJ49" i="69" s="1"/>
  <c r="AI54" i="69"/>
  <c r="AP205" i="69"/>
  <c r="AP211" i="69" s="1"/>
  <c r="AP8" i="69"/>
  <c r="AP12" i="69" s="1"/>
  <c r="AP22" i="69" s="1"/>
  <c r="AP29" i="69" s="1"/>
  <c r="AP31" i="69" s="1"/>
  <c r="AP61" i="69"/>
  <c r="AP63" i="69" s="1"/>
  <c r="Z161" i="69"/>
  <c r="Z159" i="69"/>
  <c r="Z184" i="69" s="1"/>
  <c r="Y200" i="69"/>
  <c r="Y198" i="69"/>
  <c r="AO10" i="69"/>
  <c r="AO20" i="69" s="1"/>
  <c r="AT1076" i="64" a="1"/>
  <c r="AT967" i="64" a="1"/>
  <c r="AT1041" i="64" a="1"/>
  <c r="AT1400" i="64" a="1"/>
  <c r="AT1013" i="64" a="1"/>
  <c r="AT991" i="64" a="1"/>
  <c r="AT1292" i="64" a="1"/>
  <c r="AT1376" i="64" a="1"/>
  <c r="AT526" i="64" a="1"/>
  <c r="AT1147" i="64" a="1"/>
  <c r="AT1111" i="64" a="1"/>
  <c r="AT800" i="64" a="1"/>
  <c r="AT919" i="64" a="1"/>
  <c r="AT108" i="64" l="1"/>
  <c r="AT1400" i="64"/>
  <c r="AS1084" i="64"/>
  <c r="W428" i="64"/>
  <c r="W432" i="64" s="1"/>
  <c r="AT1147" i="64"/>
  <c r="AT1376" i="64"/>
  <c r="AT1041" i="64"/>
  <c r="AT1076" i="64"/>
  <c r="AT1111" i="64"/>
  <c r="AT1013" i="64"/>
  <c r="AT967" i="64"/>
  <c r="AT991" i="64"/>
  <c r="AT1292" i="64"/>
  <c r="AT919" i="64"/>
  <c r="AT800" i="64"/>
  <c r="AT526" i="64"/>
  <c r="BP1568" i="64"/>
  <c r="AC802" i="64"/>
  <c r="AS1672" i="64"/>
  <c r="Y398" i="64"/>
  <c r="AT1671" i="64"/>
  <c r="AU1146" i="64" a="1"/>
  <c r="AU1146" i="64" s="1"/>
  <c r="AU1110" i="64" a="1"/>
  <c r="AU1110" i="64" s="1"/>
  <c r="AU1075" i="64" a="1"/>
  <c r="AU1075" i="64" s="1"/>
  <c r="AT1666" i="64" a="1"/>
  <c r="AT1666" i="64" s="1"/>
  <c r="AU1663" i="64" a="1"/>
  <c r="AU1663" i="64" s="1"/>
  <c r="AU1040" i="64" a="1"/>
  <c r="AU1040" i="64" s="1"/>
  <c r="AU1697" i="64" a="1"/>
  <c r="AU1697" i="64" s="1"/>
  <c r="Z135" i="69"/>
  <c r="Z140" i="69" s="1"/>
  <c r="Z150" i="69" s="1"/>
  <c r="AU402" i="64" a="1"/>
  <c r="AU402" i="64" s="1"/>
  <c r="AU396" i="64" a="1"/>
  <c r="AU396" i="64" s="1"/>
  <c r="AU1375" i="64" a="1"/>
  <c r="AU1375" i="64" s="1"/>
  <c r="AU1288" i="64" a="1"/>
  <c r="AU1288" i="64" s="1"/>
  <c r="AU918" i="64" a="1"/>
  <c r="AU918" i="64" s="1"/>
  <c r="Y173" i="69"/>
  <c r="Y175" i="69" s="1"/>
  <c r="Y119" i="69"/>
  <c r="AU525" i="64" a="1"/>
  <c r="AU525" i="64" s="1"/>
  <c r="AU122" i="64" a="1"/>
  <c r="AU122" i="64" s="1"/>
  <c r="AU40" i="64" a="1"/>
  <c r="AU40" i="64" s="1"/>
  <c r="AU107" i="64" a="1"/>
  <c r="AU107" i="64" s="1"/>
  <c r="AU176" i="64" a="1"/>
  <c r="AU176" i="64" s="1"/>
  <c r="AU106" i="64" a="1"/>
  <c r="AU106" i="64" s="1"/>
  <c r="AU123" i="64" a="1"/>
  <c r="AU123" i="64" s="1"/>
  <c r="AP121" i="64"/>
  <c r="L121" i="64" s="1"/>
  <c r="Y125" i="69"/>
  <c r="Z112" i="69"/>
  <c r="Z115" i="69" s="1"/>
  <c r="AU799" i="64" a="1"/>
  <c r="AU799" i="64" s="1"/>
  <c r="AU1014" i="64" a="1"/>
  <c r="AU1014" i="64" s="1"/>
  <c r="AU1399" i="64" a="1"/>
  <c r="AU1399" i="64" s="1"/>
  <c r="AU1293" i="64" a="1"/>
  <c r="AU1293" i="64" s="1"/>
  <c r="AU944" i="64" a="1"/>
  <c r="AU944" i="64" s="1"/>
  <c r="AU503" i="64" a="1"/>
  <c r="AU503" i="64" s="1"/>
  <c r="AU1299" i="64" a="1"/>
  <c r="AU1299" i="64" s="1"/>
  <c r="AU1401" i="64" a="1"/>
  <c r="AU1401" i="64" s="1"/>
  <c r="AU1012" i="64" a="1"/>
  <c r="AU1012" i="64" s="1"/>
  <c r="AU501" i="64" a="1"/>
  <c r="AU501" i="64" s="1"/>
  <c r="AU968" i="64" a="1"/>
  <c r="AU968" i="64" s="1"/>
  <c r="AU990" i="64" a="1"/>
  <c r="AU990" i="64" s="1"/>
  <c r="AU966" i="64" a="1"/>
  <c r="AU966" i="64" s="1"/>
  <c r="Z187" i="69"/>
  <c r="Z194" i="69" s="1"/>
  <c r="Z202" i="69" s="1"/>
  <c r="Z162" i="69"/>
  <c r="Z163" i="69" s="1"/>
  <c r="AQ98" i="69"/>
  <c r="AL100" i="69"/>
  <c r="AL106" i="69"/>
  <c r="AL113" i="69" s="1"/>
  <c r="AL104" i="69"/>
  <c r="AJ50" i="69"/>
  <c r="AJ56" i="69"/>
  <c r="AK45" i="69"/>
  <c r="AK49" i="69" s="1"/>
  <c r="AJ54" i="69"/>
  <c r="AL87" i="69"/>
  <c r="AL83" i="69"/>
  <c r="AO17" i="69"/>
  <c r="AO18" i="69" s="1"/>
  <c r="AP207" i="69"/>
  <c r="AP209" i="69" s="1"/>
  <c r="AP219" i="69" s="1"/>
  <c r="AM33" i="69"/>
  <c r="AM39" i="69"/>
  <c r="AN28" i="69"/>
  <c r="AN32" i="69" s="1"/>
  <c r="AM37" i="69"/>
  <c r="AM46" i="69" s="1"/>
  <c r="AM48" i="69" s="1"/>
  <c r="AM79" i="69"/>
  <c r="AM77" i="69"/>
  <c r="AM85" i="69" s="1"/>
  <c r="AM94" i="69" s="1"/>
  <c r="AM99" i="69" s="1"/>
  <c r="AR225" i="69" a="1"/>
  <c r="AR225" i="69" s="1"/>
  <c r="AR227" i="69" a="1"/>
  <c r="AR227" i="69" s="1"/>
  <c r="AR216" i="69" a="1"/>
  <c r="AR216" i="69" s="1"/>
  <c r="AR214" i="69" a="1"/>
  <c r="AR214" i="69" s="1"/>
  <c r="AR208" i="69" a="1"/>
  <c r="AR208" i="69" s="1"/>
  <c r="AR206" i="69" a="1"/>
  <c r="AR206" i="69" s="1"/>
  <c r="AR197" i="69" a="1"/>
  <c r="AR197" i="69" s="1"/>
  <c r="AR185" i="69" a="1"/>
  <c r="AR185" i="69" s="1"/>
  <c r="AR191" i="69" a="1"/>
  <c r="AR191" i="69" s="1"/>
  <c r="AR174" i="69" a="1"/>
  <c r="AR174" i="69" s="1"/>
  <c r="AR166" i="69" a="1"/>
  <c r="AR166" i="69" s="1"/>
  <c r="AR172" i="69" a="1"/>
  <c r="AR172" i="69" s="1"/>
  <c r="AR160" i="69" a="1"/>
  <c r="AR160" i="69" s="1"/>
  <c r="AR145" i="69" a="1"/>
  <c r="AR145" i="69" s="1"/>
  <c r="AR147" i="69" a="1"/>
  <c r="AR147" i="69" s="1"/>
  <c r="AR158" i="69" a="1"/>
  <c r="AR158" i="69" s="1"/>
  <c r="AR133" i="69" a="1"/>
  <c r="AR133" i="69" s="1"/>
  <c r="AR139" i="69" a="1"/>
  <c r="AR139" i="69" s="1"/>
  <c r="AR131" i="69" a="1"/>
  <c r="AR131" i="69" s="1"/>
  <c r="AR122" i="69" a="1"/>
  <c r="AR122" i="69" s="1"/>
  <c r="AR114" i="69" a="1"/>
  <c r="AR114" i="69" s="1"/>
  <c r="AR116" i="69" a="1"/>
  <c r="AR116" i="69" s="1"/>
  <c r="AR95" i="69" a="1"/>
  <c r="AR95" i="69" s="1"/>
  <c r="AR96" i="69" s="1"/>
  <c r="AR109" i="69" a="1"/>
  <c r="AR109" i="69" s="1"/>
  <c r="AR97" i="69" a="1"/>
  <c r="AR97" i="69" s="1"/>
  <c r="AS93" i="69" s="1"/>
  <c r="AR90" i="69" a="1"/>
  <c r="AR90" i="69" s="1"/>
  <c r="AR103" i="69" a="1"/>
  <c r="AR103" i="69" s="1"/>
  <c r="AR74" i="69" a="1"/>
  <c r="AR74" i="69" s="1"/>
  <c r="AR76" i="69" a="1"/>
  <c r="AR76" i="69" s="1"/>
  <c r="AR82" i="69" a="1"/>
  <c r="AR82" i="69" s="1"/>
  <c r="AR62" i="69" a="1"/>
  <c r="AR62" i="69" s="1"/>
  <c r="AR53" i="69" a="1"/>
  <c r="AR53" i="69" s="1"/>
  <c r="AR36" i="69" a="1"/>
  <c r="AR36" i="69" s="1"/>
  <c r="AR42" i="69" a="1"/>
  <c r="AR42" i="69" s="1"/>
  <c r="AR25" i="69" a="1"/>
  <c r="AR25" i="69" s="1"/>
  <c r="AR68" i="69" a="1"/>
  <c r="AR68" i="69" s="1"/>
  <c r="AR47" i="69" a="1"/>
  <c r="AR47" i="69" s="1"/>
  <c r="AR30" i="69" a="1"/>
  <c r="AR30" i="69" s="1"/>
  <c r="AR9" i="69" a="1"/>
  <c r="AR9" i="69" s="1"/>
  <c r="AR15" i="69" a="1"/>
  <c r="AR15" i="69" s="1"/>
  <c r="AR3" i="69"/>
  <c r="AR5" i="69" a="1"/>
  <c r="AR5" i="69" s="1"/>
  <c r="AN71" i="69"/>
  <c r="AN75" i="69" s="1"/>
  <c r="AO60" i="69"/>
  <c r="AO64" i="69" s="1"/>
  <c r="AN65" i="69"/>
  <c r="AN69" i="69"/>
  <c r="AT1" i="69"/>
  <c r="AS2" i="69"/>
  <c r="AP16" i="69"/>
  <c r="AQ205" i="69"/>
  <c r="AQ211" i="69" s="1"/>
  <c r="AQ61" i="69"/>
  <c r="AQ63" i="69" s="1"/>
  <c r="AQ8" i="69"/>
  <c r="AQ12" i="69" s="1"/>
  <c r="AQ22" i="69" s="1"/>
  <c r="AQ29" i="69" s="1"/>
  <c r="AQ31" i="69" s="1"/>
  <c r="AP221" i="69"/>
  <c r="AP224" i="69" s="1"/>
  <c r="AP226" i="69" s="1"/>
  <c r="AP228" i="69" s="1"/>
  <c r="AP215" i="69"/>
  <c r="AP217" i="69" s="1"/>
  <c r="AP10" i="69"/>
  <c r="AP20" i="69" s="1"/>
  <c r="AU1292" i="64" a="1"/>
  <c r="AU1111" i="64" a="1"/>
  <c r="AU1013" i="64" a="1"/>
  <c r="AU967" i="64" a="1"/>
  <c r="AU1076" i="64" a="1"/>
  <c r="AU1400" i="64" a="1"/>
  <c r="AU1041" i="64" a="1"/>
  <c r="AU526" i="64" a="1"/>
  <c r="AU1147" i="64" a="1"/>
  <c r="AU919" i="64" a="1"/>
  <c r="AU991" i="64" a="1"/>
  <c r="AU1376" i="64" a="1"/>
  <c r="AU800" i="64" a="1"/>
  <c r="AU108" i="64" l="1"/>
  <c r="AU1400" i="64"/>
  <c r="AT1084" i="64"/>
  <c r="AP124" i="64"/>
  <c r="AU1041" i="64"/>
  <c r="AU1376" i="64"/>
  <c r="AU1013" i="64"/>
  <c r="AU1111" i="64"/>
  <c r="AU1076" i="64"/>
  <c r="AU1147" i="64"/>
  <c r="AU967" i="64"/>
  <c r="AU991" i="64"/>
  <c r="AU1292" i="64"/>
  <c r="AU919" i="64"/>
  <c r="AU800" i="64"/>
  <c r="AU526" i="64"/>
  <c r="BP1569" i="64"/>
  <c r="X430" i="64"/>
  <c r="Y427" i="64"/>
  <c r="AD802" i="64"/>
  <c r="AB921" i="64"/>
  <c r="AD397" i="64"/>
  <c r="AC921" i="64"/>
  <c r="T1344" i="64"/>
  <c r="S1354" i="64"/>
  <c r="S945" i="64"/>
  <c r="Y399" i="64"/>
  <c r="Y403" i="64"/>
  <c r="Z394" i="64"/>
  <c r="AS1673" i="64"/>
  <c r="AU1666" i="64" a="1"/>
  <c r="AU1666" i="64" s="1"/>
  <c r="AT1672" i="64"/>
  <c r="AT1673" i="64" s="1"/>
  <c r="V1378" i="64"/>
  <c r="X1294" i="64"/>
  <c r="AV1146" i="64" a="1"/>
  <c r="AV1146" i="64" s="1"/>
  <c r="AV1110" i="64" a="1"/>
  <c r="AV1110" i="64" s="1"/>
  <c r="AV1075" i="64" a="1"/>
  <c r="AV1075" i="64" s="1"/>
  <c r="AU1671" i="64"/>
  <c r="AV1663" i="64" a="1"/>
  <c r="AV1663" i="64" s="1"/>
  <c r="AV1040" i="64" a="1"/>
  <c r="AV1040" i="64" s="1"/>
  <c r="AV1697" i="64" a="1"/>
  <c r="AV1697" i="64" s="1"/>
  <c r="Z142" i="69"/>
  <c r="Z152" i="69" s="1"/>
  <c r="AA129" i="69"/>
  <c r="AA134" i="69" s="1"/>
  <c r="Z136" i="69"/>
  <c r="AV402" i="64" a="1"/>
  <c r="AV402" i="64" s="1"/>
  <c r="AV396" i="64" a="1"/>
  <c r="AV396" i="64" s="1"/>
  <c r="AV1375" i="64" a="1"/>
  <c r="AV1375" i="64" s="1"/>
  <c r="Z117" i="69"/>
  <c r="Z118" i="69" s="1"/>
  <c r="AV1288" i="64" a="1"/>
  <c r="AV1288" i="64" s="1"/>
  <c r="AV918" i="64" a="1"/>
  <c r="AV918" i="64" s="1"/>
  <c r="AV525" i="64" a="1"/>
  <c r="AV525" i="64" s="1"/>
  <c r="AV40" i="64" a="1"/>
  <c r="AV40" i="64" s="1"/>
  <c r="AV122" i="64" a="1"/>
  <c r="AV122" i="64" s="1"/>
  <c r="AV106" i="64" a="1"/>
  <c r="AV106" i="64" s="1"/>
  <c r="AV107" i="64" a="1"/>
  <c r="AV107" i="64" s="1"/>
  <c r="AV176" i="64" a="1"/>
  <c r="AV176" i="64" s="1"/>
  <c r="AV123" i="64" a="1"/>
  <c r="AV123" i="64" s="1"/>
  <c r="AQ121" i="64"/>
  <c r="AV799" i="64" a="1"/>
  <c r="AV799" i="64" s="1"/>
  <c r="AV1014" i="64" a="1"/>
  <c r="AV1014" i="64" s="1"/>
  <c r="AV1399" i="64" a="1"/>
  <c r="AV1399" i="64" s="1"/>
  <c r="AV1299" i="64" a="1"/>
  <c r="AV1299" i="64" s="1"/>
  <c r="AV1012" i="64" a="1"/>
  <c r="AV1012" i="64" s="1"/>
  <c r="AV966" i="64" a="1"/>
  <c r="AV966" i="64" s="1"/>
  <c r="AV501" i="64" a="1"/>
  <c r="AV501" i="64" s="1"/>
  <c r="AV990" i="64" a="1"/>
  <c r="AV990" i="64" s="1"/>
  <c r="AV1401" i="64" a="1"/>
  <c r="AV1401" i="64" s="1"/>
  <c r="AV944" i="64" a="1"/>
  <c r="AV944" i="64" s="1"/>
  <c r="AV503" i="64" a="1"/>
  <c r="AV503" i="64" s="1"/>
  <c r="AV968" i="64" a="1"/>
  <c r="AV968" i="64" s="1"/>
  <c r="AV1293" i="64" a="1"/>
  <c r="AV1293" i="64" s="1"/>
  <c r="Z167" i="69"/>
  <c r="Z173" i="69" s="1"/>
  <c r="Z175" i="69" s="1"/>
  <c r="Z192" i="69"/>
  <c r="Z200" i="69" s="1"/>
  <c r="AA183" i="69"/>
  <c r="AA186" i="69" s="1"/>
  <c r="Z188" i="69"/>
  <c r="AA156" i="69"/>
  <c r="AA159" i="69" s="1"/>
  <c r="AA184" i="69" s="1"/>
  <c r="Z169" i="69"/>
  <c r="Z179" i="69" s="1"/>
  <c r="AP17" i="69"/>
  <c r="AP18" i="69" s="1"/>
  <c r="AU1" i="69"/>
  <c r="AT2" i="69"/>
  <c r="AR205" i="69"/>
  <c r="AR211" i="69" s="1"/>
  <c r="AR61" i="69"/>
  <c r="AR63" i="69" s="1"/>
  <c r="AR8" i="69"/>
  <c r="AR12" i="69" s="1"/>
  <c r="AR22" i="69" s="1"/>
  <c r="AR29" i="69" s="1"/>
  <c r="AR31" i="69" s="1"/>
  <c r="AK50" i="69"/>
  <c r="AK56" i="69"/>
  <c r="AL45" i="69"/>
  <c r="AL49" i="69" s="1"/>
  <c r="AK54" i="69"/>
  <c r="AQ207" i="69"/>
  <c r="AQ209" i="69" s="1"/>
  <c r="AQ219" i="69" s="1"/>
  <c r="AQ16" i="69"/>
  <c r="AR98" i="69"/>
  <c r="AM100" i="69"/>
  <c r="AM106" i="69"/>
  <c r="AM113" i="69" s="1"/>
  <c r="AM104" i="69"/>
  <c r="AQ221" i="69"/>
  <c r="AQ224" i="69" s="1"/>
  <c r="AQ226" i="69" s="1"/>
  <c r="AQ228" i="69" s="1"/>
  <c r="AQ215" i="69"/>
  <c r="AQ217" i="69" s="1"/>
  <c r="AQ10" i="69"/>
  <c r="AQ20" i="69" s="1"/>
  <c r="AO65" i="69"/>
  <c r="AP60" i="69"/>
  <c r="AP64" i="69" s="1"/>
  <c r="AO71" i="69"/>
  <c r="AO75" i="69" s="1"/>
  <c r="AO69" i="69"/>
  <c r="AM87" i="69"/>
  <c r="AM83" i="69"/>
  <c r="AN33" i="69"/>
  <c r="AN39" i="69"/>
  <c r="AO28" i="69"/>
  <c r="AO32" i="69" s="1"/>
  <c r="AN37" i="69"/>
  <c r="AN46" i="69" s="1"/>
  <c r="AN48" i="69" s="1"/>
  <c r="AS225" i="69" a="1"/>
  <c r="AS225" i="69" s="1"/>
  <c r="AS227" i="69" a="1"/>
  <c r="AS227" i="69" s="1"/>
  <c r="AS216" i="69" a="1"/>
  <c r="AS216" i="69" s="1"/>
  <c r="AS206" i="69" a="1"/>
  <c r="AS206" i="69" s="1"/>
  <c r="AS214" i="69" a="1"/>
  <c r="AS214" i="69" s="1"/>
  <c r="AS208" i="69" a="1"/>
  <c r="AS208" i="69" s="1"/>
  <c r="AS197" i="69" a="1"/>
  <c r="AS197" i="69" s="1"/>
  <c r="AS185" i="69" a="1"/>
  <c r="AS185" i="69" s="1"/>
  <c r="AS191" i="69" a="1"/>
  <c r="AS191" i="69" s="1"/>
  <c r="AS174" i="69" a="1"/>
  <c r="AS174" i="69" s="1"/>
  <c r="AS166" i="69" a="1"/>
  <c r="AS166" i="69" s="1"/>
  <c r="AS172" i="69" a="1"/>
  <c r="AS172" i="69" s="1"/>
  <c r="AS147" i="69" a="1"/>
  <c r="AS147" i="69" s="1"/>
  <c r="AS160" i="69" a="1"/>
  <c r="AS160" i="69" s="1"/>
  <c r="AS145" i="69" a="1"/>
  <c r="AS145" i="69" s="1"/>
  <c r="AS139" i="69" a="1"/>
  <c r="AS139" i="69" s="1"/>
  <c r="AS158" i="69" a="1"/>
  <c r="AS158" i="69" s="1"/>
  <c r="AS133" i="69" a="1"/>
  <c r="AS133" i="69" s="1"/>
  <c r="AS122" i="69" a="1"/>
  <c r="AS122" i="69" s="1"/>
  <c r="AS131" i="69" a="1"/>
  <c r="AS131" i="69" s="1"/>
  <c r="AS114" i="69" a="1"/>
  <c r="AS114" i="69" s="1"/>
  <c r="AS116" i="69" a="1"/>
  <c r="AS116" i="69" s="1"/>
  <c r="AS109" i="69" a="1"/>
  <c r="AS109" i="69" s="1"/>
  <c r="AS97" i="69" a="1"/>
  <c r="AS97" i="69" s="1"/>
  <c r="AT93" i="69" s="1"/>
  <c r="AS90" i="69" a="1"/>
  <c r="AS90" i="69" s="1"/>
  <c r="AS103" i="69" a="1"/>
  <c r="AS103" i="69" s="1"/>
  <c r="AS76" i="69" a="1"/>
  <c r="AS76" i="69" s="1"/>
  <c r="AS95" i="69" a="1"/>
  <c r="AS95" i="69" s="1"/>
  <c r="AS96" i="69" s="1"/>
  <c r="AS82" i="69" a="1"/>
  <c r="AS82" i="69" s="1"/>
  <c r="AS62" i="69" a="1"/>
  <c r="AS62" i="69" s="1"/>
  <c r="AS68" i="69" a="1"/>
  <c r="AS68" i="69" s="1"/>
  <c r="AS74" i="69" a="1"/>
  <c r="AS74" i="69" s="1"/>
  <c r="AS47" i="69" a="1"/>
  <c r="AS47" i="69" s="1"/>
  <c r="AS30" i="69" a="1"/>
  <c r="AS30" i="69" s="1"/>
  <c r="AS53" i="69" a="1"/>
  <c r="AS53" i="69" s="1"/>
  <c r="AS36" i="69" a="1"/>
  <c r="AS36" i="69" s="1"/>
  <c r="AS25" i="69" a="1"/>
  <c r="AS25" i="69" s="1"/>
  <c r="AS42" i="69" a="1"/>
  <c r="AS42" i="69" s="1"/>
  <c r="AS3" i="69"/>
  <c r="AS5" i="69" a="1"/>
  <c r="AS5" i="69" s="1"/>
  <c r="AS9" i="69" a="1"/>
  <c r="AS9" i="69" s="1"/>
  <c r="AS15" i="69" a="1"/>
  <c r="AS15" i="69" s="1"/>
  <c r="AN79" i="69"/>
  <c r="AN77" i="69"/>
  <c r="AN85" i="69" s="1"/>
  <c r="AN94" i="69" s="1"/>
  <c r="AN99" i="69" s="1"/>
  <c r="AV1013" i="64" a="1"/>
  <c r="AV1076" i="64" a="1"/>
  <c r="AV991" i="64" a="1"/>
  <c r="AV1147" i="64" a="1"/>
  <c r="AV1400" i="64" a="1"/>
  <c r="AV1111" i="64" a="1"/>
  <c r="AV1292" i="64" a="1"/>
  <c r="AV967" i="64" a="1"/>
  <c r="AV1041" i="64" a="1"/>
  <c r="AV919" i="64" a="1"/>
  <c r="AV526" i="64" a="1"/>
  <c r="AV1376" i="64" a="1"/>
  <c r="AV800" i="64" a="1"/>
  <c r="AV108" i="64" l="1"/>
  <c r="AV1400" i="64"/>
  <c r="AQ124" i="64"/>
  <c r="AU1084" i="64"/>
  <c r="X428" i="64"/>
  <c r="X432" i="64" s="1"/>
  <c r="AV1076" i="64"/>
  <c r="AV1111" i="64"/>
  <c r="AV1147" i="64"/>
  <c r="AV1013" i="64"/>
  <c r="AV1376" i="64"/>
  <c r="AV1041" i="64"/>
  <c r="AV967" i="64"/>
  <c r="AV991" i="64"/>
  <c r="AV1292" i="64"/>
  <c r="AV919" i="64"/>
  <c r="AV800" i="64"/>
  <c r="AV526" i="64"/>
  <c r="BQ1565" i="64"/>
  <c r="BQ1571" i="64" s="1"/>
  <c r="T1348" i="64"/>
  <c r="AD921" i="64"/>
  <c r="AE802" i="64"/>
  <c r="AE397" i="64"/>
  <c r="AU1672" i="64"/>
  <c r="AU1673" i="64" s="1"/>
  <c r="Z398" i="64"/>
  <c r="AV1671" i="64"/>
  <c r="AW1146" i="64" a="1"/>
  <c r="AW1146" i="64" s="1"/>
  <c r="AW1110" i="64" a="1"/>
  <c r="AW1110" i="64" s="1"/>
  <c r="AW1075" i="64" a="1"/>
  <c r="AW1075" i="64" s="1"/>
  <c r="AV1666" i="64" a="1"/>
  <c r="AV1666" i="64" s="1"/>
  <c r="AW1663" i="64" a="1"/>
  <c r="AW1663" i="64" s="1"/>
  <c r="AW1040" i="64" a="1"/>
  <c r="AW1040" i="64" s="1"/>
  <c r="AW1697" i="64" a="1"/>
  <c r="AW1697" i="64" s="1"/>
  <c r="Z146" i="69"/>
  <c r="Z148" i="69" s="1"/>
  <c r="AA132" i="69"/>
  <c r="AA157" i="69" s="1"/>
  <c r="AW402" i="64" a="1"/>
  <c r="AW402" i="64" s="1"/>
  <c r="AW396" i="64" a="1"/>
  <c r="AW396" i="64" s="1"/>
  <c r="AW1375" i="64" a="1"/>
  <c r="AW1375" i="64" s="1"/>
  <c r="AA112" i="69"/>
  <c r="AA115" i="69" s="1"/>
  <c r="Z119" i="69"/>
  <c r="Z198" i="69"/>
  <c r="Z177" i="69"/>
  <c r="AW1288" i="64" a="1"/>
  <c r="AW1288" i="64" s="1"/>
  <c r="AW918" i="64" a="1"/>
  <c r="AW918" i="64" s="1"/>
  <c r="AW525" i="64" a="1"/>
  <c r="AW525" i="64" s="1"/>
  <c r="AW122" i="64" a="1"/>
  <c r="AW122" i="64" s="1"/>
  <c r="AW176" i="64" a="1"/>
  <c r="AW176" i="64" s="1"/>
  <c r="AW107" i="64" a="1"/>
  <c r="AW107" i="64" s="1"/>
  <c r="AW40" i="64" a="1"/>
  <c r="AW40" i="64" s="1"/>
  <c r="AW106" i="64" a="1"/>
  <c r="AW106" i="64" s="1"/>
  <c r="AW123" i="64" a="1"/>
  <c r="AW123" i="64" s="1"/>
  <c r="AR121" i="64"/>
  <c r="AR124" i="64" s="1"/>
  <c r="Z125" i="69"/>
  <c r="Z123" i="69"/>
  <c r="AW799" i="64" a="1"/>
  <c r="AW799" i="64" s="1"/>
  <c r="AW944" i="64" a="1"/>
  <c r="AW944" i="64" s="1"/>
  <c r="AW501" i="64" a="1"/>
  <c r="AW501" i="64" s="1"/>
  <c r="AW1399" i="64" a="1"/>
  <c r="AW1399" i="64" s="1"/>
  <c r="AW503" i="64" a="1"/>
  <c r="AW503" i="64" s="1"/>
  <c r="AW1293" i="64" a="1"/>
  <c r="AW1293" i="64" s="1"/>
  <c r="AW1014" i="64" a="1"/>
  <c r="AW1014" i="64" s="1"/>
  <c r="AW966" i="64" a="1"/>
  <c r="AW966" i="64" s="1"/>
  <c r="AW1012" i="64" a="1"/>
  <c r="AW1012" i="64" s="1"/>
  <c r="AW968" i="64" a="1"/>
  <c r="AW968" i="64" s="1"/>
  <c r="AW1299" i="64" a="1"/>
  <c r="AW1299" i="64" s="1"/>
  <c r="AW1401" i="64" a="1"/>
  <c r="AW1401" i="64" s="1"/>
  <c r="AW990" i="64" a="1"/>
  <c r="AW990" i="64" s="1"/>
  <c r="AA161" i="69"/>
  <c r="AR10" i="69"/>
  <c r="AR20" i="69" s="1"/>
  <c r="AA187" i="69"/>
  <c r="AA194" i="69" s="1"/>
  <c r="AA202" i="69" s="1"/>
  <c r="AQ17" i="69"/>
  <c r="AQ18" i="69" s="1"/>
  <c r="AR207" i="69"/>
  <c r="AR209" i="69" s="1"/>
  <c r="AR219" i="69" s="1"/>
  <c r="AR16" i="69"/>
  <c r="AP65" i="69"/>
  <c r="AP71" i="69"/>
  <c r="AP75" i="69" s="1"/>
  <c r="AQ60" i="69"/>
  <c r="AQ64" i="69" s="1"/>
  <c r="AP69" i="69"/>
  <c r="AL50" i="69"/>
  <c r="AL56" i="69"/>
  <c r="AM45" i="69"/>
  <c r="AM49" i="69" s="1"/>
  <c r="AL54" i="69"/>
  <c r="AS205" i="69"/>
  <c r="AS211" i="69" s="1"/>
  <c r="AS61" i="69"/>
  <c r="AS63" i="69" s="1"/>
  <c r="AS8" i="69"/>
  <c r="AS12" i="69" s="1"/>
  <c r="AS22" i="69" s="1"/>
  <c r="AS29" i="69" s="1"/>
  <c r="AS31" i="69" s="1"/>
  <c r="AO79" i="69"/>
  <c r="AO77" i="69"/>
  <c r="AO85" i="69" s="1"/>
  <c r="AO94" i="69" s="1"/>
  <c r="AO99" i="69" s="1"/>
  <c r="AR221" i="69"/>
  <c r="AR224" i="69" s="1"/>
  <c r="AR226" i="69" s="1"/>
  <c r="AR228" i="69" s="1"/>
  <c r="AR215" i="69"/>
  <c r="AR217" i="69" s="1"/>
  <c r="AT225" i="69" a="1"/>
  <c r="AT225" i="69" s="1"/>
  <c r="AT227" i="69" a="1"/>
  <c r="AT227" i="69" s="1"/>
  <c r="AT216" i="69" a="1"/>
  <c r="AT216" i="69" s="1"/>
  <c r="AT206" i="69" a="1"/>
  <c r="AT206" i="69" s="1"/>
  <c r="AT208" i="69" a="1"/>
  <c r="AT208" i="69" s="1"/>
  <c r="AT214" i="69" a="1"/>
  <c r="AT214" i="69" s="1"/>
  <c r="AT197" i="69" a="1"/>
  <c r="AT197" i="69" s="1"/>
  <c r="AT191" i="69" a="1"/>
  <c r="AT191" i="69" s="1"/>
  <c r="AT185" i="69" a="1"/>
  <c r="AT185" i="69" s="1"/>
  <c r="AT166" i="69" a="1"/>
  <c r="AT166" i="69" s="1"/>
  <c r="AT174" i="69" a="1"/>
  <c r="AT174" i="69" s="1"/>
  <c r="AT147" i="69" a="1"/>
  <c r="AT147" i="69" s="1"/>
  <c r="AT158" i="69" a="1"/>
  <c r="AT158" i="69" s="1"/>
  <c r="AT172" i="69" a="1"/>
  <c r="AT172" i="69" s="1"/>
  <c r="AT160" i="69" a="1"/>
  <c r="AT160" i="69" s="1"/>
  <c r="AT131" i="69" a="1"/>
  <c r="AT131" i="69" s="1"/>
  <c r="AT145" i="69" a="1"/>
  <c r="AT145" i="69" s="1"/>
  <c r="AT139" i="69" a="1"/>
  <c r="AT139" i="69" s="1"/>
  <c r="AT133" i="69" a="1"/>
  <c r="AT133" i="69" s="1"/>
  <c r="AT116" i="69" a="1"/>
  <c r="AT116" i="69" s="1"/>
  <c r="AT109" i="69" a="1"/>
  <c r="AT109" i="69" s="1"/>
  <c r="AT122" i="69" a="1"/>
  <c r="AT122" i="69" s="1"/>
  <c r="AT97" i="69" a="1"/>
  <c r="AT97" i="69" s="1"/>
  <c r="AU93" i="69" s="1"/>
  <c r="AT90" i="69" a="1"/>
  <c r="AT90" i="69" s="1"/>
  <c r="AT103" i="69" a="1"/>
  <c r="AT103" i="69" s="1"/>
  <c r="AT114" i="69" a="1"/>
  <c r="AT114" i="69" s="1"/>
  <c r="AT95" i="69" a="1"/>
  <c r="AT95" i="69" s="1"/>
  <c r="AT96" i="69" s="1"/>
  <c r="AT82" i="69" a="1"/>
  <c r="AT82" i="69" s="1"/>
  <c r="AT68" i="69" a="1"/>
  <c r="AT68" i="69" s="1"/>
  <c r="AT74" i="69" a="1"/>
  <c r="AT74" i="69" s="1"/>
  <c r="AT76" i="69" a="1"/>
  <c r="AT76" i="69" s="1"/>
  <c r="AT47" i="69" a="1"/>
  <c r="AT47" i="69" s="1"/>
  <c r="AT30" i="69" a="1"/>
  <c r="AT30" i="69" s="1"/>
  <c r="AT53" i="69" a="1"/>
  <c r="AT53" i="69" s="1"/>
  <c r="AT36" i="69" a="1"/>
  <c r="AT36" i="69" s="1"/>
  <c r="AT42" i="69" a="1"/>
  <c r="AT42" i="69" s="1"/>
  <c r="AT25" i="69" a="1"/>
  <c r="AT25" i="69" s="1"/>
  <c r="AT62" i="69" a="1"/>
  <c r="AT62" i="69" s="1"/>
  <c r="AT3" i="69"/>
  <c r="AT5" i="69" a="1"/>
  <c r="AT5" i="69" s="1"/>
  <c r="AT9" i="69" a="1"/>
  <c r="AT9" i="69" s="1"/>
  <c r="AT15" i="69" a="1"/>
  <c r="AT15" i="69" s="1"/>
  <c r="AN106" i="69"/>
  <c r="AN113" i="69" s="1"/>
  <c r="AN100" i="69"/>
  <c r="AN104" i="69"/>
  <c r="AU2" i="69"/>
  <c r="AV1" i="69"/>
  <c r="AN87" i="69"/>
  <c r="AN83" i="69"/>
  <c r="AO39" i="69"/>
  <c r="AP28" i="69"/>
  <c r="AP32" i="69" s="1"/>
  <c r="AO33" i="69"/>
  <c r="AO37" i="69"/>
  <c r="AO46" i="69" s="1"/>
  <c r="AO48" i="69" s="1"/>
  <c r="AS98" i="69"/>
  <c r="AW1376" i="64" a="1"/>
  <c r="AW800" i="64" a="1"/>
  <c r="AW1292" i="64" a="1"/>
  <c r="AW1013" i="64" a="1"/>
  <c r="AW1147" i="64" a="1"/>
  <c r="AW967" i="64" a="1"/>
  <c r="AW1400" i="64" a="1"/>
  <c r="AW1111" i="64" a="1"/>
  <c r="AW991" i="64" a="1"/>
  <c r="AW526" i="64" a="1"/>
  <c r="AW919" i="64" a="1"/>
  <c r="AW1041" i="64" a="1"/>
  <c r="AW1076" i="64" a="1"/>
  <c r="AW108" i="64" l="1"/>
  <c r="AW1400" i="64"/>
  <c r="AV1084" i="64"/>
  <c r="T1349" i="64"/>
  <c r="T1350" i="64" s="1"/>
  <c r="AW1147" i="64"/>
  <c r="AW1376" i="64"/>
  <c r="AW1013" i="64"/>
  <c r="AW1041" i="64"/>
  <c r="AW1076" i="64"/>
  <c r="AW1111" i="64"/>
  <c r="AW967" i="64"/>
  <c r="AW991" i="64"/>
  <c r="AW1292" i="64"/>
  <c r="AW919" i="64"/>
  <c r="AW800" i="64"/>
  <c r="AW526" i="64"/>
  <c r="BQ1568" i="64"/>
  <c r="Y430" i="64"/>
  <c r="Z427" i="64"/>
  <c r="AF802" i="64"/>
  <c r="AF397" i="64"/>
  <c r="AE921" i="64"/>
  <c r="T945" i="64"/>
  <c r="AV1672" i="64"/>
  <c r="AV1673" i="64" s="1"/>
  <c r="Y1294" i="64"/>
  <c r="Z403" i="64"/>
  <c r="Z399" i="64"/>
  <c r="AA394" i="64"/>
  <c r="W1378" i="64"/>
  <c r="AW1671" i="64"/>
  <c r="AW1666" i="64" a="1"/>
  <c r="AW1666" i="64" s="1"/>
  <c r="AX1146" i="64" a="1"/>
  <c r="AX1146" i="64" s="1"/>
  <c r="AX1110" i="64" a="1"/>
  <c r="AX1110" i="64" s="1"/>
  <c r="AX1075" i="64" a="1"/>
  <c r="AX1075" i="64" s="1"/>
  <c r="AX1663" i="64" a="1"/>
  <c r="AX1663" i="64" s="1"/>
  <c r="AX1040" i="64" a="1"/>
  <c r="AX1040" i="64" s="1"/>
  <c r="AX1697" i="64" a="1"/>
  <c r="AX1697" i="64" s="1"/>
  <c r="AA162" i="69"/>
  <c r="AA163" i="69" s="1"/>
  <c r="AA135" i="69"/>
  <c r="AA136" i="69" s="1"/>
  <c r="AA117" i="69"/>
  <c r="AA118" i="69" s="1"/>
  <c r="AA123" i="69" s="1"/>
  <c r="AX402" i="64" a="1"/>
  <c r="AX402" i="64" s="1"/>
  <c r="AX396" i="64" a="1"/>
  <c r="AX396" i="64" s="1"/>
  <c r="AX1375" i="64" a="1"/>
  <c r="AX1375" i="64" s="1"/>
  <c r="AX1288" i="64" a="1"/>
  <c r="AX1288" i="64" s="1"/>
  <c r="AX918" i="64" a="1"/>
  <c r="AX918" i="64" s="1"/>
  <c r="AR17" i="69"/>
  <c r="AR18" i="69" s="1"/>
  <c r="AX525" i="64" a="1"/>
  <c r="AX525" i="64" s="1"/>
  <c r="AX122" i="64" a="1"/>
  <c r="AX122" i="64" s="1"/>
  <c r="AX106" i="64" a="1"/>
  <c r="AX106" i="64" s="1"/>
  <c r="AX176" i="64" a="1"/>
  <c r="AX176" i="64" s="1"/>
  <c r="AX107" i="64" a="1"/>
  <c r="AX107" i="64" s="1"/>
  <c r="AX40" i="64" a="1"/>
  <c r="AX40" i="64" s="1"/>
  <c r="AX123" i="64" a="1"/>
  <c r="AX123" i="64" s="1"/>
  <c r="AS121" i="64"/>
  <c r="AS124" i="64" s="1"/>
  <c r="AX799" i="64" a="1"/>
  <c r="AX799" i="64" s="1"/>
  <c r="AX1401" i="64" a="1"/>
  <c r="AX1401" i="64" s="1"/>
  <c r="AX501" i="64" a="1"/>
  <c r="AX501" i="64" s="1"/>
  <c r="AX503" i="64" a="1"/>
  <c r="AX503" i="64" s="1"/>
  <c r="AX1293" i="64" a="1"/>
  <c r="AX1293" i="64" s="1"/>
  <c r="AX990" i="64" a="1"/>
  <c r="AX990" i="64" s="1"/>
  <c r="AX1399" i="64" a="1"/>
  <c r="AX1399" i="64" s="1"/>
  <c r="AX1012" i="64" a="1"/>
  <c r="AX1012" i="64" s="1"/>
  <c r="AX1014" i="64" a="1"/>
  <c r="AX1014" i="64" s="1"/>
  <c r="AX966" i="64" a="1"/>
  <c r="AX966" i="64" s="1"/>
  <c r="AX1299" i="64" a="1"/>
  <c r="AX1299" i="64" s="1"/>
  <c r="AX968" i="64" a="1"/>
  <c r="AX968" i="64" s="1"/>
  <c r="AX944" i="64" a="1"/>
  <c r="AX944" i="64" s="1"/>
  <c r="AA192" i="69"/>
  <c r="AA200" i="69" s="1"/>
  <c r="AB183" i="69"/>
  <c r="AB186" i="69" s="1"/>
  <c r="AA188" i="69"/>
  <c r="AS10" i="69"/>
  <c r="AS20" i="69" s="1"/>
  <c r="AS16" i="69"/>
  <c r="AS207" i="69"/>
  <c r="AS209" i="69" s="1"/>
  <c r="AS219" i="69" s="1"/>
  <c r="AT205" i="69"/>
  <c r="AT211" i="69" s="1"/>
  <c r="AT61" i="69"/>
  <c r="AT63" i="69" s="1"/>
  <c r="AT8" i="69"/>
  <c r="AT12" i="69" s="1"/>
  <c r="AT22" i="69" s="1"/>
  <c r="AT29" i="69" s="1"/>
  <c r="AT31" i="69" s="1"/>
  <c r="AO106" i="69"/>
  <c r="AO113" i="69" s="1"/>
  <c r="AO100" i="69"/>
  <c r="AO104" i="69"/>
  <c r="AQ65" i="69"/>
  <c r="AQ71" i="69"/>
  <c r="AQ75" i="69" s="1"/>
  <c r="AR60" i="69"/>
  <c r="AR64" i="69" s="1"/>
  <c r="AQ69" i="69"/>
  <c r="AO87" i="69"/>
  <c r="AO83" i="69"/>
  <c r="AP79" i="69"/>
  <c r="AP77" i="69"/>
  <c r="AP85" i="69" s="1"/>
  <c r="AP94" i="69" s="1"/>
  <c r="AP99" i="69" s="1"/>
  <c r="AP33" i="69"/>
  <c r="AQ28" i="69"/>
  <c r="AQ32" i="69" s="1"/>
  <c r="AP39" i="69"/>
  <c r="AP37" i="69"/>
  <c r="AP46" i="69" s="1"/>
  <c r="AP48" i="69" s="1"/>
  <c r="AS221" i="69"/>
  <c r="AS224" i="69" s="1"/>
  <c r="AS226" i="69" s="1"/>
  <c r="AS228" i="69" s="1"/>
  <c r="AS215" i="69"/>
  <c r="AS217" i="69" s="1"/>
  <c r="AW1" i="69"/>
  <c r="AV2" i="69"/>
  <c r="AM50" i="69"/>
  <c r="AM56" i="69"/>
  <c r="AN45" i="69"/>
  <c r="AN49" i="69" s="1"/>
  <c r="AM54" i="69"/>
  <c r="AU227" i="69" a="1"/>
  <c r="AU227" i="69" s="1"/>
  <c r="AU216" i="69" a="1"/>
  <c r="AU216" i="69" s="1"/>
  <c r="AU225" i="69" a="1"/>
  <c r="AU225" i="69" s="1"/>
  <c r="AU208" i="69" a="1"/>
  <c r="AU208" i="69" s="1"/>
  <c r="AU214" i="69" a="1"/>
  <c r="AU214" i="69" s="1"/>
  <c r="AU197" i="69" a="1"/>
  <c r="AU197" i="69" s="1"/>
  <c r="AU191" i="69" a="1"/>
  <c r="AU191" i="69" s="1"/>
  <c r="AU206" i="69" a="1"/>
  <c r="AU206" i="69" s="1"/>
  <c r="AU185" i="69" a="1"/>
  <c r="AU185" i="69" s="1"/>
  <c r="AU166" i="69" a="1"/>
  <c r="AU166" i="69" s="1"/>
  <c r="AU172" i="69" a="1"/>
  <c r="AU172" i="69" s="1"/>
  <c r="AU174" i="69" a="1"/>
  <c r="AU174" i="69" s="1"/>
  <c r="AU158" i="69" a="1"/>
  <c r="AU158" i="69" s="1"/>
  <c r="AU160" i="69" a="1"/>
  <c r="AU160" i="69" s="1"/>
  <c r="AU147" i="69" a="1"/>
  <c r="AU147" i="69" s="1"/>
  <c r="AU131" i="69" a="1"/>
  <c r="AU131" i="69" s="1"/>
  <c r="AU133" i="69" a="1"/>
  <c r="AU133" i="69" s="1"/>
  <c r="AU145" i="69" a="1"/>
  <c r="AU145" i="69" s="1"/>
  <c r="AU139" i="69" a="1"/>
  <c r="AU139" i="69" s="1"/>
  <c r="AU122" i="69" a="1"/>
  <c r="AU122" i="69" s="1"/>
  <c r="AU114" i="69" a="1"/>
  <c r="AU114" i="69" s="1"/>
  <c r="AU109" i="69" a="1"/>
  <c r="AU109" i="69" s="1"/>
  <c r="AU103" i="69" a="1"/>
  <c r="AU103" i="69" s="1"/>
  <c r="AU116" i="69" a="1"/>
  <c r="AU116" i="69" s="1"/>
  <c r="AU95" i="69" a="1"/>
  <c r="AU95" i="69" s="1"/>
  <c r="AU96" i="69" s="1"/>
  <c r="AU97" i="69" a="1"/>
  <c r="AU97" i="69" s="1"/>
  <c r="AV93" i="69" s="1"/>
  <c r="AU90" i="69" a="1"/>
  <c r="AU90" i="69" s="1"/>
  <c r="AU74" i="69" a="1"/>
  <c r="AU74" i="69" s="1"/>
  <c r="AU76" i="69" a="1"/>
  <c r="AU76" i="69" s="1"/>
  <c r="AU82" i="69" a="1"/>
  <c r="AU82" i="69" s="1"/>
  <c r="AU62" i="69" a="1"/>
  <c r="AU62" i="69" s="1"/>
  <c r="AU68" i="69" a="1"/>
  <c r="AU68" i="69" s="1"/>
  <c r="AU53" i="69" a="1"/>
  <c r="AU53" i="69" s="1"/>
  <c r="AU36" i="69" a="1"/>
  <c r="AU36" i="69" s="1"/>
  <c r="AU42" i="69" a="1"/>
  <c r="AU42" i="69" s="1"/>
  <c r="AU25" i="69" a="1"/>
  <c r="AU25" i="69" s="1"/>
  <c r="AU5" i="69" a="1"/>
  <c r="AU5" i="69" s="1"/>
  <c r="AU3" i="69"/>
  <c r="AU9" i="69" a="1"/>
  <c r="AU9" i="69" s="1"/>
  <c r="AU47" i="69" a="1"/>
  <c r="AU47" i="69" s="1"/>
  <c r="AU15" i="69" a="1"/>
  <c r="AU15" i="69" s="1"/>
  <c r="AU30" i="69" a="1"/>
  <c r="AU30" i="69" s="1"/>
  <c r="AT98" i="69"/>
  <c r="AX1292" i="64" a="1"/>
  <c r="AX1111" i="64" a="1"/>
  <c r="AX967" i="64" a="1"/>
  <c r="AX1400" i="64" a="1"/>
  <c r="AX1076" i="64" a="1"/>
  <c r="AX1013" i="64" a="1"/>
  <c r="AX800" i="64" a="1"/>
  <c r="AX991" i="64" a="1"/>
  <c r="AX919" i="64" a="1"/>
  <c r="AX1041" i="64" a="1"/>
  <c r="AX1376" i="64" a="1"/>
  <c r="AX526" i="64" a="1"/>
  <c r="AX1147" i="64" a="1"/>
  <c r="AX108" i="64" l="1"/>
  <c r="AX1400" i="64"/>
  <c r="AW1084" i="64"/>
  <c r="T1354" i="64"/>
  <c r="U1344" i="64"/>
  <c r="U1348" i="64" s="1"/>
  <c r="AX1111" i="64"/>
  <c r="AX1376" i="64"/>
  <c r="AX1147" i="64"/>
  <c r="AX1013" i="64"/>
  <c r="AX1041" i="64"/>
  <c r="AX1076" i="64"/>
  <c r="AX967" i="64"/>
  <c r="AX991" i="64"/>
  <c r="AX1292" i="64"/>
  <c r="AX919" i="64"/>
  <c r="AX800" i="64"/>
  <c r="AX526" i="64"/>
  <c r="BQ1569" i="64"/>
  <c r="Y428" i="64"/>
  <c r="AG802" i="64"/>
  <c r="AG397" i="64"/>
  <c r="AF921" i="64"/>
  <c r="AW1672" i="64"/>
  <c r="AA398" i="64"/>
  <c r="AX1671" i="64"/>
  <c r="AY1146" i="64" a="1"/>
  <c r="AY1146" i="64" s="1"/>
  <c r="AY1110" i="64" a="1"/>
  <c r="AY1110" i="64" s="1"/>
  <c r="AY1075" i="64" a="1"/>
  <c r="AY1075" i="64" s="1"/>
  <c r="AX1666" i="64" a="1"/>
  <c r="AX1666" i="64" s="1"/>
  <c r="AY1663" i="64" a="1"/>
  <c r="AY1663" i="64" s="1"/>
  <c r="AY1040" i="64" a="1"/>
  <c r="AY1040" i="64" s="1"/>
  <c r="AY1697" i="64" a="1"/>
  <c r="AY1697" i="64" s="1"/>
  <c r="AA142" i="69"/>
  <c r="AA152" i="69" s="1"/>
  <c r="AB129" i="69"/>
  <c r="AB132" i="69" s="1"/>
  <c r="AB157" i="69" s="1"/>
  <c r="AA140" i="69"/>
  <c r="AA150" i="69" s="1"/>
  <c r="AA169" i="69"/>
  <c r="AA179" i="69" s="1"/>
  <c r="AB156" i="69"/>
  <c r="AB161" i="69" s="1"/>
  <c r="AA167" i="69"/>
  <c r="AA177" i="69" s="1"/>
  <c r="AY402" i="64" a="1"/>
  <c r="AY402" i="64" s="1"/>
  <c r="AY396" i="64" a="1"/>
  <c r="AY396" i="64" s="1"/>
  <c r="AT10" i="69"/>
  <c r="AT20" i="69" s="1"/>
  <c r="AY1375" i="64" a="1"/>
  <c r="AY1375" i="64" s="1"/>
  <c r="AA198" i="69"/>
  <c r="AY1288" i="64" a="1"/>
  <c r="AY1288" i="64" s="1"/>
  <c r="AY918" i="64" a="1"/>
  <c r="AY918" i="64" s="1"/>
  <c r="AY525" i="64" a="1"/>
  <c r="AY525" i="64" s="1"/>
  <c r="AY107" i="64" a="1"/>
  <c r="AY107" i="64" s="1"/>
  <c r="AY176" i="64" a="1"/>
  <c r="AY176" i="64" s="1"/>
  <c r="AY122" i="64" a="1"/>
  <c r="AY122" i="64" s="1"/>
  <c r="AY40" i="64" a="1"/>
  <c r="AY40" i="64" s="1"/>
  <c r="AY106" i="64" a="1"/>
  <c r="AY106" i="64" s="1"/>
  <c r="AY123" i="64" a="1"/>
  <c r="AY123" i="64" s="1"/>
  <c r="AT121" i="64"/>
  <c r="AY799" i="64" a="1"/>
  <c r="AY799" i="64" s="1"/>
  <c r="AY990" i="64" a="1"/>
  <c r="AY990" i="64" s="1"/>
  <c r="AY501" i="64" a="1"/>
  <c r="AY501" i="64" s="1"/>
  <c r="AY1012" i="64" a="1"/>
  <c r="AY1012" i="64" s="1"/>
  <c r="AY1299" i="64" a="1"/>
  <c r="AY1299" i="64" s="1"/>
  <c r="AY966" i="64" a="1"/>
  <c r="AY966" i="64" s="1"/>
  <c r="AY1401" i="64" a="1"/>
  <c r="AY1401" i="64" s="1"/>
  <c r="AY944" i="64" a="1"/>
  <c r="AY944" i="64" s="1"/>
  <c r="AY1014" i="64" a="1"/>
  <c r="AY1014" i="64" s="1"/>
  <c r="AY968" i="64" a="1"/>
  <c r="AY968" i="64" s="1"/>
  <c r="AY1399" i="64" a="1"/>
  <c r="AY1399" i="64" s="1"/>
  <c r="AY503" i="64" a="1"/>
  <c r="AY503" i="64" s="1"/>
  <c r="AY1293" i="64" a="1"/>
  <c r="AY1293" i="64" s="1"/>
  <c r="AT16" i="69"/>
  <c r="AB112" i="69"/>
  <c r="AB117" i="69" s="1"/>
  <c r="AS17" i="69"/>
  <c r="AS18" i="69" s="1"/>
  <c r="AT207" i="69"/>
  <c r="AT209" i="69" s="1"/>
  <c r="AT219" i="69" s="1"/>
  <c r="AA119" i="69"/>
  <c r="AA125" i="69"/>
  <c r="AV225" i="69" a="1"/>
  <c r="AV225" i="69" s="1"/>
  <c r="AV227" i="69" a="1"/>
  <c r="AV227" i="69" s="1"/>
  <c r="AV216" i="69" a="1"/>
  <c r="AV216" i="69" s="1"/>
  <c r="AV208" i="69" a="1"/>
  <c r="AV208" i="69" s="1"/>
  <c r="AV214" i="69" a="1"/>
  <c r="AV214" i="69" s="1"/>
  <c r="AV206" i="69" a="1"/>
  <c r="AV206" i="69" s="1"/>
  <c r="AV197" i="69" a="1"/>
  <c r="AV197" i="69" s="1"/>
  <c r="AV185" i="69" a="1"/>
  <c r="AV185" i="69" s="1"/>
  <c r="AV191" i="69" a="1"/>
  <c r="AV191" i="69" s="1"/>
  <c r="AV166" i="69" a="1"/>
  <c r="AV166" i="69" s="1"/>
  <c r="AV172" i="69" a="1"/>
  <c r="AV172" i="69" s="1"/>
  <c r="AV160" i="69" a="1"/>
  <c r="AV160" i="69" s="1"/>
  <c r="AV145" i="69" a="1"/>
  <c r="AV145" i="69" s="1"/>
  <c r="AV147" i="69" a="1"/>
  <c r="AV147" i="69" s="1"/>
  <c r="AV174" i="69" a="1"/>
  <c r="AV174" i="69" s="1"/>
  <c r="AV158" i="69" a="1"/>
  <c r="AV158" i="69" s="1"/>
  <c r="AV133" i="69" a="1"/>
  <c r="AV133" i="69" s="1"/>
  <c r="AV139" i="69" a="1"/>
  <c r="AV139" i="69" s="1"/>
  <c r="AV131" i="69" a="1"/>
  <c r="AV131" i="69" s="1"/>
  <c r="AV122" i="69" a="1"/>
  <c r="AV122" i="69" s="1"/>
  <c r="AV114" i="69" a="1"/>
  <c r="AV114" i="69" s="1"/>
  <c r="AV116" i="69" a="1"/>
  <c r="AV116" i="69" s="1"/>
  <c r="AV109" i="69" a="1"/>
  <c r="AV109" i="69" s="1"/>
  <c r="AV95" i="69" a="1"/>
  <c r="AV95" i="69" s="1"/>
  <c r="AV96" i="69" s="1"/>
  <c r="AV97" i="69" a="1"/>
  <c r="AV97" i="69" s="1"/>
  <c r="AW93" i="69" s="1"/>
  <c r="AV90" i="69" a="1"/>
  <c r="AV90" i="69" s="1"/>
  <c r="AV103" i="69" a="1"/>
  <c r="AV103" i="69" s="1"/>
  <c r="AV74" i="69" a="1"/>
  <c r="AV74" i="69" s="1"/>
  <c r="AV76" i="69" a="1"/>
  <c r="AV76" i="69" s="1"/>
  <c r="AV82" i="69" a="1"/>
  <c r="AV82" i="69" s="1"/>
  <c r="AV62" i="69" a="1"/>
  <c r="AV62" i="69" s="1"/>
  <c r="AV53" i="69" a="1"/>
  <c r="AV53" i="69" s="1"/>
  <c r="AV36" i="69" a="1"/>
  <c r="AV36" i="69" s="1"/>
  <c r="AV68" i="69" a="1"/>
  <c r="AV68" i="69" s="1"/>
  <c r="AV42" i="69" a="1"/>
  <c r="AV42" i="69" s="1"/>
  <c r="AV25" i="69" a="1"/>
  <c r="AV25" i="69" s="1"/>
  <c r="AV47" i="69" a="1"/>
  <c r="AV47" i="69" s="1"/>
  <c r="AV30" i="69" a="1"/>
  <c r="AV30" i="69" s="1"/>
  <c r="AV9" i="69" a="1"/>
  <c r="AV9" i="69" s="1"/>
  <c r="AV15" i="69" a="1"/>
  <c r="AV15" i="69" s="1"/>
  <c r="AV5" i="69" a="1"/>
  <c r="AV5" i="69" s="1"/>
  <c r="AV3" i="69"/>
  <c r="AR71" i="69"/>
  <c r="AR75" i="69" s="1"/>
  <c r="AR65" i="69"/>
  <c r="AS60" i="69"/>
  <c r="AS64" i="69" s="1"/>
  <c r="AR69" i="69"/>
  <c r="AU205" i="69"/>
  <c r="AU211" i="69" s="1"/>
  <c r="AU61" i="69"/>
  <c r="AU63" i="69" s="1"/>
  <c r="AU8" i="69"/>
  <c r="AU12" i="69" s="1"/>
  <c r="AU22" i="69" s="1"/>
  <c r="AU29" i="69" s="1"/>
  <c r="AU31" i="69" s="1"/>
  <c r="AX1" i="69"/>
  <c r="AW2" i="69"/>
  <c r="AQ79" i="69"/>
  <c r="AQ77" i="69"/>
  <c r="AQ85" i="69" s="1"/>
  <c r="AQ94" i="69" s="1"/>
  <c r="AQ99" i="69" s="1"/>
  <c r="AQ33" i="69"/>
  <c r="AQ39" i="69"/>
  <c r="AR28" i="69"/>
  <c r="AR32" i="69" s="1"/>
  <c r="AQ37" i="69"/>
  <c r="AQ46" i="69" s="1"/>
  <c r="AQ48" i="69" s="1"/>
  <c r="AU98" i="69"/>
  <c r="AT221" i="69"/>
  <c r="AT224" i="69" s="1"/>
  <c r="AT226" i="69" s="1"/>
  <c r="AT228" i="69" s="1"/>
  <c r="AT215" i="69"/>
  <c r="AT217" i="69" s="1"/>
  <c r="AP106" i="69"/>
  <c r="AP113" i="69" s="1"/>
  <c r="AP100" i="69"/>
  <c r="AP104" i="69"/>
  <c r="AP87" i="69"/>
  <c r="AP83" i="69"/>
  <c r="AN50" i="69"/>
  <c r="AN56" i="69"/>
  <c r="AO45" i="69"/>
  <c r="AO49" i="69" s="1"/>
  <c r="AN54" i="69"/>
  <c r="S502" i="64" a="1"/>
  <c r="AY800" i="64" a="1"/>
  <c r="AY1013" i="64" a="1"/>
  <c r="AY1111" i="64" a="1"/>
  <c r="AY991" i="64" a="1"/>
  <c r="AY1400" i="64" a="1"/>
  <c r="AY1292" i="64" a="1"/>
  <c r="AY1147" i="64" a="1"/>
  <c r="AY1376" i="64" a="1"/>
  <c r="AY967" i="64" a="1"/>
  <c r="AY1076" i="64" a="1"/>
  <c r="AY526" i="64" a="1"/>
  <c r="AY1041" i="64" a="1"/>
  <c r="AY919" i="64" a="1"/>
  <c r="AY108" i="64" l="1"/>
  <c r="AY1400" i="64"/>
  <c r="AT124" i="64"/>
  <c r="AX1084" i="64"/>
  <c r="U1349" i="64"/>
  <c r="U1350" i="64" s="1"/>
  <c r="AY1111" i="64"/>
  <c r="AY1041" i="64"/>
  <c r="AY1076" i="64"/>
  <c r="AY1013" i="64"/>
  <c r="AY1147" i="64"/>
  <c r="AY1376" i="64"/>
  <c r="AY967" i="64"/>
  <c r="AY991" i="64"/>
  <c r="AY1292" i="64"/>
  <c r="AY919" i="64"/>
  <c r="AY800" i="64"/>
  <c r="AY526" i="64"/>
  <c r="Y432" i="64"/>
  <c r="BR1565" i="64"/>
  <c r="BR1571" i="64" s="1"/>
  <c r="Z430" i="64"/>
  <c r="Z428" i="64" s="1"/>
  <c r="AA427" i="64"/>
  <c r="AH802" i="64"/>
  <c r="AH397" i="64"/>
  <c r="AG921" i="64"/>
  <c r="S502" i="64"/>
  <c r="T1402" i="64"/>
  <c r="U945" i="64"/>
  <c r="AW1673" i="64"/>
  <c r="AX1672" i="64"/>
  <c r="AX1673" i="64" s="1"/>
  <c r="X1378" i="64"/>
  <c r="Z1294" i="64"/>
  <c r="AA399" i="64"/>
  <c r="AB394" i="64"/>
  <c r="AA403" i="64"/>
  <c r="AY1671" i="64"/>
  <c r="AZ1110" i="64" a="1"/>
  <c r="AZ1110" i="64" s="1"/>
  <c r="AZ1146" i="64" a="1"/>
  <c r="AZ1146" i="64" s="1"/>
  <c r="AZ1075" i="64" a="1"/>
  <c r="AZ1075" i="64" s="1"/>
  <c r="AY1666" i="64" a="1"/>
  <c r="AY1666" i="64" s="1"/>
  <c r="AZ1663" i="64" a="1"/>
  <c r="AZ1663" i="64" s="1"/>
  <c r="AZ1040" i="64" a="1"/>
  <c r="AZ1040" i="64" s="1"/>
  <c r="AZ1697" i="64" a="1"/>
  <c r="AZ1697" i="64" s="1"/>
  <c r="AB159" i="69"/>
  <c r="AB184" i="69" s="1"/>
  <c r="AB187" i="69" s="1"/>
  <c r="AB194" i="69" s="1"/>
  <c r="AB202" i="69" s="1"/>
  <c r="AA146" i="69"/>
  <c r="AA148" i="69" s="1"/>
  <c r="AB134" i="69"/>
  <c r="AB135" i="69" s="1"/>
  <c r="AB142" i="69" s="1"/>
  <c r="AA173" i="69"/>
  <c r="AA175" i="69" s="1"/>
  <c r="AT17" i="69"/>
  <c r="AT18" i="69" s="1"/>
  <c r="AZ396" i="64" a="1"/>
  <c r="AZ396" i="64" s="1"/>
  <c r="AZ402" i="64" a="1"/>
  <c r="AZ402" i="64" s="1"/>
  <c r="AZ1375" i="64" a="1"/>
  <c r="AZ1375" i="64" s="1"/>
  <c r="AZ1288" i="64" a="1"/>
  <c r="AZ1288" i="64" s="1"/>
  <c r="AZ918" i="64" a="1"/>
  <c r="AZ918" i="64" s="1"/>
  <c r="AZ525" i="64" a="1"/>
  <c r="AZ525" i="64" s="1"/>
  <c r="AZ107" i="64" a="1"/>
  <c r="AZ107" i="64" s="1"/>
  <c r="AZ40" i="64" a="1"/>
  <c r="AZ40" i="64" s="1"/>
  <c r="AZ176" i="64" a="1"/>
  <c r="AZ176" i="64" s="1"/>
  <c r="AZ122" i="64" a="1"/>
  <c r="AZ122" i="64" s="1"/>
  <c r="AZ106" i="64" a="1"/>
  <c r="AZ106" i="64" s="1"/>
  <c r="AZ123" i="64" a="1"/>
  <c r="AZ123" i="64" s="1"/>
  <c r="AU121" i="64"/>
  <c r="AU124" i="64" s="1"/>
  <c r="AB115" i="69"/>
  <c r="AB118" i="69" s="1"/>
  <c r="AB123" i="69" s="1"/>
  <c r="AZ799" i="64" a="1"/>
  <c r="AZ799" i="64" s="1"/>
  <c r="AZ503" i="64" a="1"/>
  <c r="AZ503" i="64" s="1"/>
  <c r="AZ1012" i="64" a="1"/>
  <c r="AZ1012" i="64" s="1"/>
  <c r="AZ1299" i="64" a="1"/>
  <c r="AZ1299" i="64" s="1"/>
  <c r="AZ501" i="64" a="1"/>
  <c r="AZ501" i="64" s="1"/>
  <c r="AZ1399" i="64" a="1"/>
  <c r="AZ1399" i="64" s="1"/>
  <c r="AZ1293" i="64" a="1"/>
  <c r="AZ1293" i="64" s="1"/>
  <c r="AZ1401" i="64" a="1"/>
  <c r="AZ1401" i="64" s="1"/>
  <c r="AZ1014" i="64" a="1"/>
  <c r="AZ1014" i="64" s="1"/>
  <c r="AZ966" i="64" a="1"/>
  <c r="AZ966" i="64" s="1"/>
  <c r="AZ990" i="64" a="1"/>
  <c r="AZ990" i="64" s="1"/>
  <c r="AZ968" i="64" a="1"/>
  <c r="AZ968" i="64" s="1"/>
  <c r="AZ944" i="64" a="1"/>
  <c r="AZ944" i="64" s="1"/>
  <c r="AU16" i="69"/>
  <c r="AU207" i="69"/>
  <c r="AU209" i="69" s="1"/>
  <c r="AU219" i="69" s="1"/>
  <c r="AV98" i="69"/>
  <c r="AU10" i="69"/>
  <c r="AU20" i="69" s="1"/>
  <c r="AY1" i="69"/>
  <c r="AX2" i="69"/>
  <c r="AW225" i="69" a="1"/>
  <c r="AW225" i="69" s="1"/>
  <c r="AW227" i="69" a="1"/>
  <c r="AW227" i="69" s="1"/>
  <c r="AW216" i="69" a="1"/>
  <c r="AW216" i="69" s="1"/>
  <c r="AW214" i="69" a="1"/>
  <c r="AW214" i="69" s="1"/>
  <c r="AW206" i="69" a="1"/>
  <c r="AW206" i="69" s="1"/>
  <c r="AW208" i="69" a="1"/>
  <c r="AW208" i="69" s="1"/>
  <c r="AW197" i="69" a="1"/>
  <c r="AW197" i="69" s="1"/>
  <c r="AW185" i="69" a="1"/>
  <c r="AW185" i="69" s="1"/>
  <c r="AW191" i="69" a="1"/>
  <c r="AW191" i="69" s="1"/>
  <c r="AW174" i="69" a="1"/>
  <c r="AW174" i="69" s="1"/>
  <c r="AW166" i="69" a="1"/>
  <c r="AW166" i="69" s="1"/>
  <c r="AW172" i="69" a="1"/>
  <c r="AW172" i="69" s="1"/>
  <c r="AW147" i="69" a="1"/>
  <c r="AW147" i="69" s="1"/>
  <c r="AW160" i="69" a="1"/>
  <c r="AW160" i="69" s="1"/>
  <c r="AW139" i="69" a="1"/>
  <c r="AW139" i="69" s="1"/>
  <c r="AW158" i="69" a="1"/>
  <c r="AW158" i="69" s="1"/>
  <c r="AW145" i="69" a="1"/>
  <c r="AW145" i="69" s="1"/>
  <c r="AW133" i="69" a="1"/>
  <c r="AW133" i="69" s="1"/>
  <c r="AW131" i="69" a="1"/>
  <c r="AW131" i="69" s="1"/>
  <c r="AW122" i="69" a="1"/>
  <c r="AW122" i="69" s="1"/>
  <c r="AW114" i="69" a="1"/>
  <c r="AW114" i="69" s="1"/>
  <c r="AW116" i="69" a="1"/>
  <c r="AW116" i="69" s="1"/>
  <c r="AW109" i="69" a="1"/>
  <c r="AW109" i="69" s="1"/>
  <c r="AW97" i="69" a="1"/>
  <c r="AW97" i="69" s="1"/>
  <c r="AX93" i="69" s="1"/>
  <c r="AW90" i="69" a="1"/>
  <c r="AW90" i="69" s="1"/>
  <c r="AW103" i="69" a="1"/>
  <c r="AW103" i="69" s="1"/>
  <c r="AW95" i="69" a="1"/>
  <c r="AW95" i="69" s="1"/>
  <c r="AW96" i="69" s="1"/>
  <c r="AW76" i="69" a="1"/>
  <c r="AW76" i="69" s="1"/>
  <c r="AW82" i="69" a="1"/>
  <c r="AW82" i="69" s="1"/>
  <c r="AW62" i="69" a="1"/>
  <c r="AW62" i="69" s="1"/>
  <c r="AW68" i="69" a="1"/>
  <c r="AW68" i="69" s="1"/>
  <c r="AW74" i="69" a="1"/>
  <c r="AW74" i="69" s="1"/>
  <c r="AW47" i="69" a="1"/>
  <c r="AW47" i="69" s="1"/>
  <c r="AW30" i="69" a="1"/>
  <c r="AW30" i="69" s="1"/>
  <c r="AW53" i="69" a="1"/>
  <c r="AW53" i="69" s="1"/>
  <c r="AW36" i="69" a="1"/>
  <c r="AW36" i="69" s="1"/>
  <c r="AW42" i="69" a="1"/>
  <c r="AW42" i="69" s="1"/>
  <c r="AW5" i="69" a="1"/>
  <c r="AW5" i="69" s="1"/>
  <c r="AW25" i="69" a="1"/>
  <c r="AW25" i="69" s="1"/>
  <c r="AW9" i="69" a="1"/>
  <c r="AW9" i="69" s="1"/>
  <c r="AW3" i="69"/>
  <c r="AW15" i="69" a="1"/>
  <c r="AW15" i="69" s="1"/>
  <c r="AR79" i="69"/>
  <c r="AR77" i="69"/>
  <c r="AR85" i="69" s="1"/>
  <c r="AR94" i="69" s="1"/>
  <c r="AR99" i="69" s="1"/>
  <c r="AR33" i="69"/>
  <c r="AR39" i="69"/>
  <c r="AS28" i="69"/>
  <c r="AS32" i="69" s="1"/>
  <c r="AR37" i="69"/>
  <c r="AR46" i="69" s="1"/>
  <c r="AR48" i="69" s="1"/>
  <c r="AS65" i="69"/>
  <c r="AS71" i="69"/>
  <c r="AS75" i="69" s="1"/>
  <c r="AT60" i="69"/>
  <c r="AT64" i="69" s="1"/>
  <c r="AS69" i="69"/>
  <c r="AO56" i="69"/>
  <c r="AP45" i="69"/>
  <c r="AP49" i="69" s="1"/>
  <c r="AO50" i="69"/>
  <c r="AO54" i="69"/>
  <c r="AV205" i="69"/>
  <c r="AV211" i="69" s="1"/>
  <c r="AV61" i="69"/>
  <c r="AV63" i="69" s="1"/>
  <c r="AV8" i="69"/>
  <c r="AV12" i="69" s="1"/>
  <c r="AV22" i="69" s="1"/>
  <c r="AV29" i="69" s="1"/>
  <c r="AV31" i="69" s="1"/>
  <c r="AQ100" i="69"/>
  <c r="AQ106" i="69"/>
  <c r="AQ113" i="69" s="1"/>
  <c r="AQ104" i="69"/>
  <c r="AU221" i="69"/>
  <c r="AU224" i="69" s="1"/>
  <c r="AU226" i="69" s="1"/>
  <c r="AU228" i="69" s="1"/>
  <c r="AU215" i="69"/>
  <c r="AU217" i="69" s="1"/>
  <c r="AQ87" i="69"/>
  <c r="AQ83" i="69"/>
  <c r="AZ1292" i="64" a="1"/>
  <c r="AZ967" i="64" a="1"/>
  <c r="AZ1147" i="64" a="1"/>
  <c r="AZ991" i="64" a="1"/>
  <c r="AZ526" i="64" a="1"/>
  <c r="AZ919" i="64" a="1"/>
  <c r="AZ1013" i="64" a="1"/>
  <c r="AZ1400" i="64" a="1"/>
  <c r="AZ1376" i="64" a="1"/>
  <c r="AZ1076" i="64" a="1"/>
  <c r="AZ1041" i="64" a="1"/>
  <c r="AZ800" i="64" a="1"/>
  <c r="AZ1111" i="64" a="1"/>
  <c r="AZ108" i="64" l="1"/>
  <c r="AZ1400" i="64"/>
  <c r="AY1084" i="64"/>
  <c r="V1344" i="64"/>
  <c r="V1348" i="64" s="1"/>
  <c r="V1349" i="64" s="1"/>
  <c r="V1350" i="64" s="1"/>
  <c r="U1354" i="64"/>
  <c r="AZ1111" i="64"/>
  <c r="AZ1376" i="64"/>
  <c r="AZ1013" i="64"/>
  <c r="AZ1041" i="64"/>
  <c r="AZ1076" i="64"/>
  <c r="AZ1147" i="64"/>
  <c r="AZ967" i="64"/>
  <c r="AZ991" i="64"/>
  <c r="AZ1292" i="64"/>
  <c r="AZ919" i="64"/>
  <c r="AZ800" i="64"/>
  <c r="AZ526" i="64"/>
  <c r="BR1568" i="64"/>
  <c r="Z432" i="64"/>
  <c r="AI802" i="64"/>
  <c r="AI397" i="64"/>
  <c r="S504" i="64"/>
  <c r="T969" i="64"/>
  <c r="AB398" i="64"/>
  <c r="AY1672" i="64"/>
  <c r="AY1673" i="64" s="1"/>
  <c r="AB162" i="69"/>
  <c r="AB163" i="69" s="1"/>
  <c r="AZ1671" i="64"/>
  <c r="BA1146" i="64" a="1"/>
  <c r="BA1146" i="64" s="1"/>
  <c r="BA1110" i="64" a="1"/>
  <c r="BA1110" i="64" s="1"/>
  <c r="BA1075" i="64" a="1"/>
  <c r="BA1075" i="64" s="1"/>
  <c r="AZ1666" i="64" a="1"/>
  <c r="AZ1666" i="64" s="1"/>
  <c r="BA1663" i="64" a="1"/>
  <c r="BA1663" i="64" s="1"/>
  <c r="BA1040" i="64" a="1"/>
  <c r="BA1040" i="64" s="1"/>
  <c r="AB192" i="69"/>
  <c r="AB200" i="69" s="1"/>
  <c r="BA1697" i="64" a="1"/>
  <c r="BA1697" i="64" s="1"/>
  <c r="AB188" i="69"/>
  <c r="AC183" i="69"/>
  <c r="AC186" i="69" s="1"/>
  <c r="BA396" i="64" a="1"/>
  <c r="BA396" i="64" s="1"/>
  <c r="BA402" i="64" a="1"/>
  <c r="BA402" i="64" s="1"/>
  <c r="AB136" i="69"/>
  <c r="AC129" i="69"/>
  <c r="AC132" i="69" s="1"/>
  <c r="AC157" i="69" s="1"/>
  <c r="AB140" i="69"/>
  <c r="AB150" i="69" s="1"/>
  <c r="AB152" i="69"/>
  <c r="AB146" i="69"/>
  <c r="AB148" i="69" s="1"/>
  <c r="BA1375" i="64" a="1"/>
  <c r="BA1375" i="64" s="1"/>
  <c r="AU17" i="69"/>
  <c r="AU18" i="69" s="1"/>
  <c r="BA1288" i="64" a="1"/>
  <c r="BA1288" i="64" s="1"/>
  <c r="BA918" i="64" a="1"/>
  <c r="BA918" i="64" s="1"/>
  <c r="AB119" i="69"/>
  <c r="BA525" i="64" a="1"/>
  <c r="BA525" i="64" s="1"/>
  <c r="BA40" i="64" a="1"/>
  <c r="BA40" i="64" s="1"/>
  <c r="BA176" i="64" a="1"/>
  <c r="BA176" i="64" s="1"/>
  <c r="BA122" i="64" a="1"/>
  <c r="BA122" i="64" s="1"/>
  <c r="BA107" i="64" a="1"/>
  <c r="BA107" i="64" s="1"/>
  <c r="BA106" i="64" a="1"/>
  <c r="BA106" i="64" s="1"/>
  <c r="BA123" i="64" a="1"/>
  <c r="BA123" i="64" s="1"/>
  <c r="AV121" i="64"/>
  <c r="AV124" i="64" s="1"/>
  <c r="AB125" i="69"/>
  <c r="BA799" i="64" a="1"/>
  <c r="BA799" i="64" s="1"/>
  <c r="BA503" i="64" a="1"/>
  <c r="BA503" i="64" s="1"/>
  <c r="BA1401" i="64" a="1"/>
  <c r="BA1401" i="64" s="1"/>
  <c r="BA501" i="64" a="1"/>
  <c r="BA501" i="64" s="1"/>
  <c r="BA990" i="64" a="1"/>
  <c r="BA990" i="64" s="1"/>
  <c r="BA1299" i="64" a="1"/>
  <c r="BA1299" i="64" s="1"/>
  <c r="BA1399" i="64" a="1"/>
  <c r="BA1399" i="64" s="1"/>
  <c r="BA1293" i="64" a="1"/>
  <c r="BA1293" i="64" s="1"/>
  <c r="BA944" i="64" a="1"/>
  <c r="BA944" i="64" s="1"/>
  <c r="BA968" i="64" a="1"/>
  <c r="BA968" i="64" s="1"/>
  <c r="BA1014" i="64" a="1"/>
  <c r="BA1014" i="64" s="1"/>
  <c r="BA966" i="64" a="1"/>
  <c r="BA966" i="64" s="1"/>
  <c r="BA1012" i="64" a="1"/>
  <c r="BA1012" i="64" s="1"/>
  <c r="AW98" i="69"/>
  <c r="AC112" i="69"/>
  <c r="AC115" i="69" s="1"/>
  <c r="AV207" i="69"/>
  <c r="AV209" i="69" s="1"/>
  <c r="AV219" i="69" s="1"/>
  <c r="AV10" i="69"/>
  <c r="AV20" i="69" s="1"/>
  <c r="AV16" i="69"/>
  <c r="AT71" i="69"/>
  <c r="AT75" i="69" s="1"/>
  <c r="AT65" i="69"/>
  <c r="AU60" i="69"/>
  <c r="AU64" i="69" s="1"/>
  <c r="AT69" i="69"/>
  <c r="AS33" i="69"/>
  <c r="AS39" i="69"/>
  <c r="AT28" i="69"/>
  <c r="AT32" i="69" s="1"/>
  <c r="AS37" i="69"/>
  <c r="AS46" i="69" s="1"/>
  <c r="AS48" i="69" s="1"/>
  <c r="AR100" i="69"/>
  <c r="AR106" i="69"/>
  <c r="AR113" i="69" s="1"/>
  <c r="AR104" i="69"/>
  <c r="AV221" i="69"/>
  <c r="AV224" i="69" s="1"/>
  <c r="AV226" i="69" s="1"/>
  <c r="AV228" i="69" s="1"/>
  <c r="AV215" i="69"/>
  <c r="AV217" i="69" s="1"/>
  <c r="AS79" i="69"/>
  <c r="AS77" i="69"/>
  <c r="AS85" i="69" s="1"/>
  <c r="AS94" i="69" s="1"/>
  <c r="AS99" i="69" s="1"/>
  <c r="AR87" i="69"/>
  <c r="AR83" i="69"/>
  <c r="AX225" i="69" a="1"/>
  <c r="AX225" i="69" s="1"/>
  <c r="AX227" i="69" a="1"/>
  <c r="AX227" i="69" s="1"/>
  <c r="AX216" i="69" a="1"/>
  <c r="AX216" i="69" s="1"/>
  <c r="AX206" i="69" a="1"/>
  <c r="AX206" i="69" s="1"/>
  <c r="AX208" i="69" a="1"/>
  <c r="AX208" i="69" s="1"/>
  <c r="AX214" i="69" a="1"/>
  <c r="AX214" i="69" s="1"/>
  <c r="AX197" i="69" a="1"/>
  <c r="AX197" i="69" s="1"/>
  <c r="AX191" i="69" a="1"/>
  <c r="AX191" i="69" s="1"/>
  <c r="AX185" i="69" a="1"/>
  <c r="AX185" i="69" s="1"/>
  <c r="AX174" i="69" a="1"/>
  <c r="AX174" i="69" s="1"/>
  <c r="AX166" i="69" a="1"/>
  <c r="AX166" i="69" s="1"/>
  <c r="AX147" i="69" a="1"/>
  <c r="AX147" i="69" s="1"/>
  <c r="AX172" i="69" a="1"/>
  <c r="AX172" i="69" s="1"/>
  <c r="AX158" i="69" a="1"/>
  <c r="AX158" i="69" s="1"/>
  <c r="AX160" i="69" a="1"/>
  <c r="AX160" i="69" s="1"/>
  <c r="AX131" i="69" a="1"/>
  <c r="AX131" i="69" s="1"/>
  <c r="AX145" i="69" a="1"/>
  <c r="AX145" i="69" s="1"/>
  <c r="AX139" i="69" a="1"/>
  <c r="AX139" i="69" s="1"/>
  <c r="AX133" i="69" a="1"/>
  <c r="AX133" i="69" s="1"/>
  <c r="AX116" i="69" a="1"/>
  <c r="AX116" i="69" s="1"/>
  <c r="AX109" i="69" a="1"/>
  <c r="AX109" i="69" s="1"/>
  <c r="AX122" i="69" a="1"/>
  <c r="AX122" i="69" s="1"/>
  <c r="AX97" i="69" a="1"/>
  <c r="AX97" i="69" s="1"/>
  <c r="AY93" i="69" s="1"/>
  <c r="AX114" i="69" a="1"/>
  <c r="AX114" i="69" s="1"/>
  <c r="AX90" i="69" a="1"/>
  <c r="AX90" i="69" s="1"/>
  <c r="AX103" i="69" a="1"/>
  <c r="AX103" i="69" s="1"/>
  <c r="AX95" i="69" a="1"/>
  <c r="AX95" i="69" s="1"/>
  <c r="AX96" i="69" s="1"/>
  <c r="AX82" i="69" a="1"/>
  <c r="AX82" i="69" s="1"/>
  <c r="AX68" i="69" a="1"/>
  <c r="AX68" i="69" s="1"/>
  <c r="AX74" i="69" a="1"/>
  <c r="AX74" i="69" s="1"/>
  <c r="AX76" i="69" a="1"/>
  <c r="AX76" i="69" s="1"/>
  <c r="AX47" i="69" a="1"/>
  <c r="AX47" i="69" s="1"/>
  <c r="AX30" i="69" a="1"/>
  <c r="AX30" i="69" s="1"/>
  <c r="AX62" i="69" a="1"/>
  <c r="AX62" i="69" s="1"/>
  <c r="AX53" i="69" a="1"/>
  <c r="AX53" i="69" s="1"/>
  <c r="AX36" i="69" a="1"/>
  <c r="AX36" i="69" s="1"/>
  <c r="AX42" i="69" a="1"/>
  <c r="AX42" i="69" s="1"/>
  <c r="AX25" i="69" a="1"/>
  <c r="AX25" i="69" s="1"/>
  <c r="AX5" i="69" a="1"/>
  <c r="AX5" i="69" s="1"/>
  <c r="AX9" i="69" a="1"/>
  <c r="AX9" i="69" s="1"/>
  <c r="AX15" i="69" a="1"/>
  <c r="AX15" i="69" s="1"/>
  <c r="AX3" i="69"/>
  <c r="AZ1" i="69"/>
  <c r="AY2" i="69"/>
  <c r="AQ45" i="69"/>
  <c r="AQ49" i="69" s="1"/>
  <c r="AP50" i="69"/>
  <c r="AP56" i="69"/>
  <c r="AP54" i="69"/>
  <c r="AW205" i="69"/>
  <c r="AW211" i="69" s="1"/>
  <c r="AW61" i="69"/>
  <c r="AW63" i="69" s="1"/>
  <c r="AW8" i="69"/>
  <c r="AW12" i="69" s="1"/>
  <c r="AW22" i="69" s="1"/>
  <c r="AW29" i="69" s="1"/>
  <c r="AW31" i="69" s="1"/>
  <c r="BA967" i="64" a="1"/>
  <c r="BA1400" i="64" a="1"/>
  <c r="BA1111" i="64" a="1"/>
  <c r="BA1292" i="64" a="1"/>
  <c r="BA526" i="64" a="1"/>
  <c r="T502" i="64" a="1"/>
  <c r="BA1041" i="64" a="1"/>
  <c r="BA1013" i="64" a="1"/>
  <c r="BA1147" i="64" a="1"/>
  <c r="BA1076" i="64" a="1"/>
  <c r="BA800" i="64" a="1"/>
  <c r="BA991" i="64" a="1"/>
  <c r="BA1376" i="64" a="1"/>
  <c r="BA919" i="64" a="1"/>
  <c r="BA108" i="64" l="1"/>
  <c r="BA1400" i="64"/>
  <c r="AZ1084" i="64"/>
  <c r="BA1147" i="64"/>
  <c r="BA1041" i="64"/>
  <c r="BA1013" i="64"/>
  <c r="BA1376" i="64"/>
  <c r="BA1076" i="64"/>
  <c r="BA1111" i="64"/>
  <c r="BA967" i="64"/>
  <c r="BA991" i="64"/>
  <c r="BA1292" i="64"/>
  <c r="BA919" i="64"/>
  <c r="BA800" i="64"/>
  <c r="BA526" i="64"/>
  <c r="BR1569" i="64"/>
  <c r="AA430" i="64"/>
  <c r="AB427" i="64"/>
  <c r="AJ802" i="64"/>
  <c r="AJ397" i="64"/>
  <c r="AH921" i="64"/>
  <c r="W1344" i="64"/>
  <c r="W1348" i="64" s="1"/>
  <c r="U1402" i="64"/>
  <c r="T502" i="64"/>
  <c r="V945" i="64"/>
  <c r="V1354" i="64"/>
  <c r="AA1294" i="64"/>
  <c r="Y1378" i="64"/>
  <c r="BA1666" i="64" a="1"/>
  <c r="BA1666" i="64" s="1"/>
  <c r="AB399" i="64"/>
  <c r="AC394" i="64"/>
  <c r="AB403" i="64"/>
  <c r="AZ1672" i="64"/>
  <c r="AB167" i="69"/>
  <c r="AB177" i="69" s="1"/>
  <c r="AC156" i="69"/>
  <c r="AC159" i="69" s="1"/>
  <c r="AC184" i="69" s="1"/>
  <c r="AC187" i="69" s="1"/>
  <c r="AC188" i="69" s="1"/>
  <c r="AB169" i="69"/>
  <c r="AB179" i="69" s="1"/>
  <c r="BB1110" i="64" a="1"/>
  <c r="BB1110" i="64" s="1"/>
  <c r="BB1146" i="64" a="1"/>
  <c r="BB1146" i="64" s="1"/>
  <c r="BB1075" i="64" a="1"/>
  <c r="BB1075" i="64" s="1"/>
  <c r="BA1671" i="64"/>
  <c r="BB1663" i="64" a="1"/>
  <c r="BB1663" i="64" s="1"/>
  <c r="BB1040" i="64" a="1"/>
  <c r="BB1040" i="64" s="1"/>
  <c r="AB198" i="69"/>
  <c r="BB1697" i="64" a="1"/>
  <c r="BB1697" i="64" s="1"/>
  <c r="BB402" i="64" a="1"/>
  <c r="BB402" i="64" s="1"/>
  <c r="BB396" i="64" a="1"/>
  <c r="BB396" i="64" s="1"/>
  <c r="AC134" i="69"/>
  <c r="AC135" i="69" s="1"/>
  <c r="AC136" i="69" s="1"/>
  <c r="AC117" i="69"/>
  <c r="AC118" i="69" s="1"/>
  <c r="AD112" i="69" s="1"/>
  <c r="BB1375" i="64" a="1"/>
  <c r="BB1375" i="64" s="1"/>
  <c r="BB1288" i="64" a="1"/>
  <c r="BB1288" i="64" s="1"/>
  <c r="BB918" i="64" a="1"/>
  <c r="BB918" i="64" s="1"/>
  <c r="BB525" i="64" a="1"/>
  <c r="BB525" i="64" s="1"/>
  <c r="BB40" i="64" a="1"/>
  <c r="BB40" i="64" s="1"/>
  <c r="BB176" i="64" a="1"/>
  <c r="BB176" i="64" s="1"/>
  <c r="BB122" i="64" a="1"/>
  <c r="BB122" i="64" s="1"/>
  <c r="BB107" i="64" a="1"/>
  <c r="BB107" i="64" s="1"/>
  <c r="BB106" i="64" a="1"/>
  <c r="BB106" i="64" s="1"/>
  <c r="BB123" i="64" a="1"/>
  <c r="BB123" i="64" s="1"/>
  <c r="AW121" i="64"/>
  <c r="BB799" i="64" a="1"/>
  <c r="BB799" i="64" s="1"/>
  <c r="BB501" i="64" a="1"/>
  <c r="BB501" i="64" s="1"/>
  <c r="BB1401" i="64" a="1"/>
  <c r="BB1401" i="64" s="1"/>
  <c r="BB1293" i="64" a="1"/>
  <c r="BB1293" i="64" s="1"/>
  <c r="BB1399" i="64" a="1"/>
  <c r="BB1399" i="64" s="1"/>
  <c r="BB503" i="64" a="1"/>
  <c r="BB503" i="64" s="1"/>
  <c r="BB1299" i="64" a="1"/>
  <c r="BB1299" i="64" s="1"/>
  <c r="BB990" i="64" a="1"/>
  <c r="BB990" i="64" s="1"/>
  <c r="BB968" i="64" a="1"/>
  <c r="BB968" i="64" s="1"/>
  <c r="BB944" i="64" a="1"/>
  <c r="BB944" i="64" s="1"/>
  <c r="BB1014" i="64" a="1"/>
  <c r="BB1014" i="64" s="1"/>
  <c r="BB966" i="64" a="1"/>
  <c r="BB966" i="64" s="1"/>
  <c r="BB1012" i="64" a="1"/>
  <c r="BB1012" i="64" s="1"/>
  <c r="AV17" i="69"/>
  <c r="AV18" i="69" s="1"/>
  <c r="AX98" i="69"/>
  <c r="AX205" i="69"/>
  <c r="AX211" i="69" s="1"/>
  <c r="AX61" i="69"/>
  <c r="AX63" i="69" s="1"/>
  <c r="AX8" i="69"/>
  <c r="AX12" i="69" s="1"/>
  <c r="AX22" i="69" s="1"/>
  <c r="AX29" i="69" s="1"/>
  <c r="AX31" i="69" s="1"/>
  <c r="AT33" i="69"/>
  <c r="AT39" i="69"/>
  <c r="AU28" i="69"/>
  <c r="AU32" i="69" s="1"/>
  <c r="AT37" i="69"/>
  <c r="AT46" i="69" s="1"/>
  <c r="AT48" i="69" s="1"/>
  <c r="AW221" i="69"/>
  <c r="AW224" i="69" s="1"/>
  <c r="AW226" i="69" s="1"/>
  <c r="AW228" i="69" s="1"/>
  <c r="AW215" i="69"/>
  <c r="AW217" i="69" s="1"/>
  <c r="AW207" i="69"/>
  <c r="AW209" i="69" s="1"/>
  <c r="AW219" i="69" s="1"/>
  <c r="AW10" i="69"/>
  <c r="AW20" i="69" s="1"/>
  <c r="AS100" i="69"/>
  <c r="AS106" i="69"/>
  <c r="AS113" i="69" s="1"/>
  <c r="AS104" i="69"/>
  <c r="AW16" i="69"/>
  <c r="AS87" i="69"/>
  <c r="AS83" i="69"/>
  <c r="AU65" i="69"/>
  <c r="AU71" i="69"/>
  <c r="AU75" i="69" s="1"/>
  <c r="AV60" i="69"/>
  <c r="AV64" i="69" s="1"/>
  <c r="AU69" i="69"/>
  <c r="AQ50" i="69"/>
  <c r="AQ56" i="69"/>
  <c r="AR45" i="69"/>
  <c r="AR49" i="69" s="1"/>
  <c r="AQ54" i="69"/>
  <c r="AY227" i="69" a="1"/>
  <c r="AY227" i="69" s="1"/>
  <c r="AY225" i="69" a="1"/>
  <c r="AY225" i="69" s="1"/>
  <c r="AY216" i="69" a="1"/>
  <c r="AY216" i="69" s="1"/>
  <c r="AY208" i="69" a="1"/>
  <c r="AY208" i="69" s="1"/>
  <c r="AY214" i="69" a="1"/>
  <c r="AY214" i="69" s="1"/>
  <c r="AY206" i="69" a="1"/>
  <c r="AY206" i="69" s="1"/>
  <c r="AY197" i="69" a="1"/>
  <c r="AY197" i="69" s="1"/>
  <c r="AY191" i="69" a="1"/>
  <c r="AY191" i="69" s="1"/>
  <c r="AY185" i="69" a="1"/>
  <c r="AY185" i="69" s="1"/>
  <c r="AY166" i="69" a="1"/>
  <c r="AY166" i="69" s="1"/>
  <c r="AY174" i="69" a="1"/>
  <c r="AY174" i="69" s="1"/>
  <c r="AY172" i="69" a="1"/>
  <c r="AY172" i="69" s="1"/>
  <c r="AY158" i="69" a="1"/>
  <c r="AY158" i="69" s="1"/>
  <c r="AY160" i="69" a="1"/>
  <c r="AY160" i="69" s="1"/>
  <c r="AY147" i="69" a="1"/>
  <c r="AY147" i="69" s="1"/>
  <c r="AY131" i="69" a="1"/>
  <c r="AY131" i="69" s="1"/>
  <c r="AY145" i="69" a="1"/>
  <c r="AY145" i="69" s="1"/>
  <c r="AY133" i="69" a="1"/>
  <c r="AY133" i="69" s="1"/>
  <c r="AY122" i="69" a="1"/>
  <c r="AY122" i="69" s="1"/>
  <c r="AY139" i="69" a="1"/>
  <c r="AY139" i="69" s="1"/>
  <c r="AY114" i="69" a="1"/>
  <c r="AY114" i="69" s="1"/>
  <c r="AY103" i="69" a="1"/>
  <c r="AY103" i="69" s="1"/>
  <c r="AY116" i="69" a="1"/>
  <c r="AY116" i="69" s="1"/>
  <c r="AY95" i="69" a="1"/>
  <c r="AY95" i="69" s="1"/>
  <c r="AY96" i="69" s="1"/>
  <c r="AY109" i="69" a="1"/>
  <c r="AY109" i="69" s="1"/>
  <c r="AY97" i="69" a="1"/>
  <c r="AY97" i="69" s="1"/>
  <c r="AZ93" i="69" s="1"/>
  <c r="AY74" i="69" a="1"/>
  <c r="AY74" i="69" s="1"/>
  <c r="AY76" i="69" a="1"/>
  <c r="AY76" i="69" s="1"/>
  <c r="AY90" i="69" a="1"/>
  <c r="AY90" i="69" s="1"/>
  <c r="AY82" i="69" a="1"/>
  <c r="AY82" i="69" s="1"/>
  <c r="AY62" i="69" a="1"/>
  <c r="AY62" i="69" s="1"/>
  <c r="AY68" i="69" a="1"/>
  <c r="AY68" i="69" s="1"/>
  <c r="AY53" i="69" a="1"/>
  <c r="AY53" i="69" s="1"/>
  <c r="AY36" i="69" a="1"/>
  <c r="AY36" i="69" s="1"/>
  <c r="AY42" i="69" a="1"/>
  <c r="AY42" i="69" s="1"/>
  <c r="AY25" i="69" a="1"/>
  <c r="AY25" i="69" s="1"/>
  <c r="AY5" i="69" a="1"/>
  <c r="AY5" i="69" s="1"/>
  <c r="AY47" i="69" a="1"/>
  <c r="AY47" i="69" s="1"/>
  <c r="AY9" i="69" a="1"/>
  <c r="AY9" i="69" s="1"/>
  <c r="AY15" i="69" a="1"/>
  <c r="AY15" i="69" s="1"/>
  <c r="AY3" i="69"/>
  <c r="AY30" i="69" a="1"/>
  <c r="AY30" i="69" s="1"/>
  <c r="BA1" i="69"/>
  <c r="AZ2" i="69"/>
  <c r="AT79" i="69"/>
  <c r="AT77" i="69"/>
  <c r="AT85" i="69" s="1"/>
  <c r="AT94" i="69" s="1"/>
  <c r="AT99" i="69" s="1"/>
  <c r="BB1111" i="64" a="1"/>
  <c r="BB919" i="64" a="1"/>
  <c r="BB526" i="64" a="1"/>
  <c r="BB1041" i="64" a="1"/>
  <c r="BB991" i="64" a="1"/>
  <c r="BB1376" i="64" a="1"/>
  <c r="BB1292" i="64" a="1"/>
  <c r="BB1076" i="64" a="1"/>
  <c r="BB1400" i="64" a="1"/>
  <c r="BB1147" i="64" a="1"/>
  <c r="BB967" i="64" a="1"/>
  <c r="BB1013" i="64" a="1"/>
  <c r="BB800" i="64" a="1"/>
  <c r="BB108" i="64" l="1"/>
  <c r="BB1400" i="64"/>
  <c r="M1400" i="64" s="1"/>
  <c r="AW124" i="64"/>
  <c r="BA1084" i="64"/>
  <c r="BB1376" i="64"/>
  <c r="BB1041" i="64"/>
  <c r="BB1013" i="64"/>
  <c r="BB1076" i="64"/>
  <c r="BB1147" i="64"/>
  <c r="BB1111" i="64"/>
  <c r="BB967" i="64"/>
  <c r="M967" i="64" s="1"/>
  <c r="BB991" i="64"/>
  <c r="BB1292" i="64"/>
  <c r="BB919" i="64"/>
  <c r="BB800" i="64"/>
  <c r="BB526" i="64"/>
  <c r="BS1565" i="64"/>
  <c r="BS1571" i="64" s="1"/>
  <c r="AA428" i="64"/>
  <c r="S1236" i="64"/>
  <c r="S1239" i="64"/>
  <c r="S1119" i="64"/>
  <c r="S1114" i="64" a="1"/>
  <c r="S1114" i="64" s="1"/>
  <c r="S1155" i="64"/>
  <c r="S1150" i="64" a="1"/>
  <c r="S1150" i="64" s="1"/>
  <c r="AK802" i="64"/>
  <c r="AK397" i="64"/>
  <c r="AJ921" i="64"/>
  <c r="AI921" i="64"/>
  <c r="W1349" i="64"/>
  <c r="W1350" i="64" s="1"/>
  <c r="AZ1673" i="64"/>
  <c r="AC398" i="64"/>
  <c r="BA1672" i="64"/>
  <c r="T504" i="64"/>
  <c r="U969" i="64"/>
  <c r="AB173" i="69"/>
  <c r="AB175" i="69" s="1"/>
  <c r="AC161" i="69"/>
  <c r="AC162" i="69" s="1"/>
  <c r="AD156" i="69" s="1"/>
  <c r="AD159" i="69" s="1"/>
  <c r="AD184" i="69" s="1"/>
  <c r="AC194" i="69"/>
  <c r="AC202" i="69" s="1"/>
  <c r="BB1671" i="64"/>
  <c r="BC1146" i="64" a="1"/>
  <c r="BC1146" i="64" s="1"/>
  <c r="BC1075" i="64" a="1"/>
  <c r="BC1075" i="64" s="1"/>
  <c r="BC1110" i="64" a="1"/>
  <c r="BC1110" i="64" s="1"/>
  <c r="BB1666" i="64" a="1"/>
  <c r="BB1666" i="64" s="1"/>
  <c r="BC1663" i="64" a="1"/>
  <c r="BC1663" i="64" s="1"/>
  <c r="BC1040" i="64" a="1"/>
  <c r="BC1040" i="64" s="1"/>
  <c r="BC1697" i="64" a="1"/>
  <c r="BC1697" i="64" s="1"/>
  <c r="AD183" i="69"/>
  <c r="AD186" i="69" s="1"/>
  <c r="AC192" i="69"/>
  <c r="AC200" i="69" s="1"/>
  <c r="BC402" i="64" a="1"/>
  <c r="BC402" i="64" s="1"/>
  <c r="BC396" i="64" a="1"/>
  <c r="BC396" i="64" s="1"/>
  <c r="AD129" i="69"/>
  <c r="AD132" i="69" s="1"/>
  <c r="AD157" i="69" s="1"/>
  <c r="AC140" i="69"/>
  <c r="AC150" i="69" s="1"/>
  <c r="AC142" i="69"/>
  <c r="AC146" i="69" s="1"/>
  <c r="AC148" i="69" s="1"/>
  <c r="BC1375" i="64" a="1"/>
  <c r="BC1375" i="64" s="1"/>
  <c r="BC1288" i="64" a="1"/>
  <c r="BC1288" i="64" s="1"/>
  <c r="BC918" i="64" a="1"/>
  <c r="BC918" i="64" s="1"/>
  <c r="BC525" i="64" a="1"/>
  <c r="BC525" i="64" s="1"/>
  <c r="BC176" i="64" a="1"/>
  <c r="BC176" i="64" s="1"/>
  <c r="BC40" i="64" a="1"/>
  <c r="BC40" i="64" s="1"/>
  <c r="BC122" i="64" a="1"/>
  <c r="BC122" i="64" s="1"/>
  <c r="BC107" i="64" a="1"/>
  <c r="BC107" i="64" s="1"/>
  <c r="BC106" i="64" a="1"/>
  <c r="BC106" i="64" s="1"/>
  <c r="BC123" i="64" a="1"/>
  <c r="BC123" i="64" s="1"/>
  <c r="AX121" i="64"/>
  <c r="AX124" i="64" s="1"/>
  <c r="BC799" i="64" a="1"/>
  <c r="BC799" i="64" s="1"/>
  <c r="BC503" i="64" a="1"/>
  <c r="BC503" i="64" s="1"/>
  <c r="BC1293" i="64" a="1"/>
  <c r="BC1293" i="64" s="1"/>
  <c r="BC968" i="64" a="1"/>
  <c r="BC968" i="64" s="1"/>
  <c r="BC1014" i="64" a="1"/>
  <c r="BC1014" i="64" s="1"/>
  <c r="BC966" i="64" a="1"/>
  <c r="BC966" i="64" s="1"/>
  <c r="BC944" i="64" a="1"/>
  <c r="BC944" i="64" s="1"/>
  <c r="BC1399" i="64" a="1"/>
  <c r="BC1399" i="64" s="1"/>
  <c r="BC501" i="64" a="1"/>
  <c r="BC501" i="64" s="1"/>
  <c r="BC990" i="64" a="1"/>
  <c r="BC990" i="64" s="1"/>
  <c r="BC1401" i="64" a="1"/>
  <c r="BC1401" i="64" s="1"/>
  <c r="BC1299" i="64" a="1"/>
  <c r="BC1299" i="64" s="1"/>
  <c r="BC1012" i="64" a="1"/>
  <c r="BC1012" i="64" s="1"/>
  <c r="AW17" i="69"/>
  <c r="AW18" i="69" s="1"/>
  <c r="AC119" i="69"/>
  <c r="AC123" i="69"/>
  <c r="AX10" i="69"/>
  <c r="AX20" i="69" s="1"/>
  <c r="AC125" i="69"/>
  <c r="AT100" i="69"/>
  <c r="AT106" i="69"/>
  <c r="AT113" i="69" s="1"/>
  <c r="AT104" i="69"/>
  <c r="AT87" i="69"/>
  <c r="AT83" i="69"/>
  <c r="AY205" i="69"/>
  <c r="AY211" i="69" s="1"/>
  <c r="AY61" i="69"/>
  <c r="AY63" i="69" s="1"/>
  <c r="AY8" i="69"/>
  <c r="AY12" i="69" s="1"/>
  <c r="AY22" i="69" s="1"/>
  <c r="AY29" i="69" s="1"/>
  <c r="AY31" i="69" s="1"/>
  <c r="AX207" i="69"/>
  <c r="AX209" i="69" s="1"/>
  <c r="AX219" i="69" s="1"/>
  <c r="AY98" i="69"/>
  <c r="AX16" i="69"/>
  <c r="AD117" i="69"/>
  <c r="AD115" i="69"/>
  <c r="AZ225" i="69" a="1"/>
  <c r="AZ225" i="69" s="1"/>
  <c r="AZ227" i="69" a="1"/>
  <c r="AZ227" i="69" s="1"/>
  <c r="AZ216" i="69" a="1"/>
  <c r="AZ216" i="69" s="1"/>
  <c r="AZ208" i="69" a="1"/>
  <c r="AZ208" i="69" s="1"/>
  <c r="AZ214" i="69" a="1"/>
  <c r="AZ214" i="69" s="1"/>
  <c r="AZ206" i="69" a="1"/>
  <c r="AZ206" i="69" s="1"/>
  <c r="AZ197" i="69" a="1"/>
  <c r="AZ197" i="69" s="1"/>
  <c r="AZ185" i="69" a="1"/>
  <c r="AZ185" i="69" s="1"/>
  <c r="AZ191" i="69" a="1"/>
  <c r="AZ191" i="69" s="1"/>
  <c r="AZ166" i="69" a="1"/>
  <c r="AZ166" i="69" s="1"/>
  <c r="AZ172" i="69" a="1"/>
  <c r="AZ172" i="69" s="1"/>
  <c r="AZ174" i="69" a="1"/>
  <c r="AZ174" i="69" s="1"/>
  <c r="AZ160" i="69" a="1"/>
  <c r="AZ160" i="69" s="1"/>
  <c r="AZ145" i="69" a="1"/>
  <c r="AZ145" i="69" s="1"/>
  <c r="AZ147" i="69" a="1"/>
  <c r="AZ147" i="69" s="1"/>
  <c r="AZ158" i="69" a="1"/>
  <c r="AZ158" i="69" s="1"/>
  <c r="AZ133" i="69" a="1"/>
  <c r="AZ133" i="69" s="1"/>
  <c r="AZ139" i="69" a="1"/>
  <c r="AZ139" i="69" s="1"/>
  <c r="AZ131" i="69" a="1"/>
  <c r="AZ131" i="69" s="1"/>
  <c r="AZ122" i="69" a="1"/>
  <c r="AZ122" i="69" s="1"/>
  <c r="AZ114" i="69" a="1"/>
  <c r="AZ114" i="69" s="1"/>
  <c r="AZ116" i="69" a="1"/>
  <c r="AZ116" i="69" s="1"/>
  <c r="AZ95" i="69" a="1"/>
  <c r="AZ95" i="69" s="1"/>
  <c r="AZ96" i="69" s="1"/>
  <c r="AZ97" i="69" a="1"/>
  <c r="AZ97" i="69" s="1"/>
  <c r="BA93" i="69" s="1"/>
  <c r="AZ109" i="69" a="1"/>
  <c r="AZ109" i="69" s="1"/>
  <c r="AZ90" i="69" a="1"/>
  <c r="AZ90" i="69" s="1"/>
  <c r="AZ103" i="69" a="1"/>
  <c r="AZ103" i="69" s="1"/>
  <c r="AZ74" i="69" a="1"/>
  <c r="AZ74" i="69" s="1"/>
  <c r="AZ76" i="69" a="1"/>
  <c r="AZ76" i="69" s="1"/>
  <c r="AZ82" i="69" a="1"/>
  <c r="AZ82" i="69" s="1"/>
  <c r="AZ62" i="69" a="1"/>
  <c r="AZ62" i="69" s="1"/>
  <c r="AZ53" i="69" a="1"/>
  <c r="AZ53" i="69" s="1"/>
  <c r="AZ36" i="69" a="1"/>
  <c r="AZ36" i="69" s="1"/>
  <c r="AZ42" i="69" a="1"/>
  <c r="AZ42" i="69" s="1"/>
  <c r="AZ25" i="69" a="1"/>
  <c r="AZ25" i="69" s="1"/>
  <c r="AZ47" i="69" a="1"/>
  <c r="AZ47" i="69" s="1"/>
  <c r="AZ30" i="69" a="1"/>
  <c r="AZ30" i="69" s="1"/>
  <c r="AZ9" i="69" a="1"/>
  <c r="AZ9" i="69" s="1"/>
  <c r="AZ68" i="69" a="1"/>
  <c r="AZ68" i="69" s="1"/>
  <c r="AZ15" i="69" a="1"/>
  <c r="AZ15" i="69" s="1"/>
  <c r="AZ3" i="69"/>
  <c r="AZ5" i="69" a="1"/>
  <c r="AZ5" i="69" s="1"/>
  <c r="BB1" i="69"/>
  <c r="BA2" i="69"/>
  <c r="AV71" i="69"/>
  <c r="AV75" i="69" s="1"/>
  <c r="AW60" i="69"/>
  <c r="AW64" i="69" s="1"/>
  <c r="AV65" i="69"/>
  <c r="AV69" i="69"/>
  <c r="AU33" i="69"/>
  <c r="AU39" i="69"/>
  <c r="AV28" i="69"/>
  <c r="AV32" i="69" s="1"/>
  <c r="AU37" i="69"/>
  <c r="AU46" i="69" s="1"/>
  <c r="AU48" i="69" s="1"/>
  <c r="AU79" i="69"/>
  <c r="AU77" i="69"/>
  <c r="AU85" i="69" s="1"/>
  <c r="AU94" i="69" s="1"/>
  <c r="AU99" i="69" s="1"/>
  <c r="AR50" i="69"/>
  <c r="AR56" i="69"/>
  <c r="AS45" i="69"/>
  <c r="AS49" i="69" s="1"/>
  <c r="AR54" i="69"/>
  <c r="AX221" i="69"/>
  <c r="AX224" i="69" s="1"/>
  <c r="AX226" i="69" s="1"/>
  <c r="AX228" i="69" s="1"/>
  <c r="AX215" i="69"/>
  <c r="AX217" i="69" s="1"/>
  <c r="BC1111" i="64" a="1"/>
  <c r="BC1041" i="64" a="1"/>
  <c r="BC1013" i="64" a="1"/>
  <c r="BC1376" i="64" a="1"/>
  <c r="BC967" i="64" a="1"/>
  <c r="BC1292" i="64" a="1"/>
  <c r="U502" i="64" a="1"/>
  <c r="BC991" i="64" a="1"/>
  <c r="BC1147" i="64" a="1"/>
  <c r="BC1400" i="64" a="1"/>
  <c r="BC919" i="64" a="1"/>
  <c r="BC526" i="64" a="1"/>
  <c r="BC800" i="64" a="1"/>
  <c r="BC1076" i="64" a="1"/>
  <c r="BC108" i="64" l="1"/>
  <c r="BC1400" i="64"/>
  <c r="BB1084" i="64"/>
  <c r="M1084" i="64" s="1"/>
  <c r="S1156" i="64"/>
  <c r="S1157" i="64" s="1"/>
  <c r="S1120" i="64"/>
  <c r="S1121" i="64" s="1"/>
  <c r="S1233" i="64"/>
  <c r="BC1076" i="64"/>
  <c r="BC1147" i="64"/>
  <c r="BC1376" i="64"/>
  <c r="BC1013" i="64"/>
  <c r="BC1041" i="64"/>
  <c r="BC1111" i="64"/>
  <c r="BC967" i="64"/>
  <c r="BC991" i="64"/>
  <c r="BC1292" i="64"/>
  <c r="BC919" i="64"/>
  <c r="BC800" i="64"/>
  <c r="BC526" i="64"/>
  <c r="BS1568" i="64"/>
  <c r="AA432" i="64"/>
  <c r="AC427" i="64"/>
  <c r="AB430" i="64"/>
  <c r="AL802" i="64"/>
  <c r="AL397" i="64"/>
  <c r="AK921" i="64"/>
  <c r="W1354" i="64"/>
  <c r="X1344" i="64"/>
  <c r="U502" i="64"/>
  <c r="V1402" i="64"/>
  <c r="W945" i="64"/>
  <c r="BA1673" i="64"/>
  <c r="AB1294" i="64"/>
  <c r="Z1378" i="64"/>
  <c r="T1015" i="64"/>
  <c r="BB1672" i="64"/>
  <c r="AC403" i="64"/>
  <c r="AD394" i="64"/>
  <c r="AC399" i="64"/>
  <c r="AD161" i="69"/>
  <c r="AD162" i="69" s="1"/>
  <c r="AD163" i="69" s="1"/>
  <c r="AC167" i="69"/>
  <c r="AC173" i="69" s="1"/>
  <c r="AC175" i="69" s="1"/>
  <c r="AC163" i="69"/>
  <c r="AC169" i="69"/>
  <c r="AC179" i="69" s="1"/>
  <c r="BC1671" i="64"/>
  <c r="AD187" i="69"/>
  <c r="AD188" i="69" s="1"/>
  <c r="BD1146" i="64" a="1"/>
  <c r="BD1146" i="64" s="1"/>
  <c r="BD1110" i="64" a="1"/>
  <c r="BD1110" i="64" s="1"/>
  <c r="BD1075" i="64" a="1"/>
  <c r="BD1075" i="64" s="1"/>
  <c r="BC1666" i="64" a="1"/>
  <c r="BC1666" i="64" s="1"/>
  <c r="BD1663" i="64" a="1"/>
  <c r="BD1663" i="64" s="1"/>
  <c r="BD1040" i="64" a="1"/>
  <c r="BD1040" i="64" s="1"/>
  <c r="BD1697" i="64" a="1"/>
  <c r="BD1697" i="64" s="1"/>
  <c r="AC198" i="69"/>
  <c r="BD402" i="64" a="1"/>
  <c r="BD402" i="64" s="1"/>
  <c r="BD396" i="64" a="1"/>
  <c r="BD396" i="64" s="1"/>
  <c r="AC152" i="69"/>
  <c r="AD134" i="69"/>
  <c r="AD135" i="69" s="1"/>
  <c r="AD140" i="69" s="1"/>
  <c r="AD150" i="69" s="1"/>
  <c r="BD1375" i="64" a="1"/>
  <c r="BD1375" i="64" s="1"/>
  <c r="BD1288" i="64" a="1"/>
  <c r="BD1288" i="64" s="1"/>
  <c r="BD918" i="64" a="1"/>
  <c r="BD918" i="64" s="1"/>
  <c r="BD525" i="64" a="1"/>
  <c r="BD525" i="64" s="1"/>
  <c r="BD122" i="64" a="1"/>
  <c r="BD122" i="64" s="1"/>
  <c r="BD107" i="64" a="1"/>
  <c r="BD107" i="64" s="1"/>
  <c r="BD176" i="64" a="1"/>
  <c r="BD176" i="64" s="1"/>
  <c r="BD40" i="64" a="1"/>
  <c r="BD40" i="64" s="1"/>
  <c r="BD106" i="64" a="1"/>
  <c r="BD106" i="64" s="1"/>
  <c r="BD123" i="64" a="1"/>
  <c r="BD123" i="64" s="1"/>
  <c r="AY121" i="64"/>
  <c r="AY124" i="64" s="1"/>
  <c r="BD799" i="64" a="1"/>
  <c r="BD799" i="64" s="1"/>
  <c r="BD503" i="64" a="1"/>
  <c r="BD503" i="64" s="1"/>
  <c r="BD1293" i="64" a="1"/>
  <c r="BD1293" i="64" s="1"/>
  <c r="BD968" i="64" a="1"/>
  <c r="BD968" i="64" s="1"/>
  <c r="BD990" i="64" a="1"/>
  <c r="BD990" i="64" s="1"/>
  <c r="BD1014" i="64" a="1"/>
  <c r="BD1014" i="64" s="1"/>
  <c r="BD1401" i="64" a="1"/>
  <c r="BD1401" i="64" s="1"/>
  <c r="BD966" i="64" a="1"/>
  <c r="BD966" i="64" s="1"/>
  <c r="BD1399" i="64" a="1"/>
  <c r="BD1399" i="64" s="1"/>
  <c r="BD1299" i="64" a="1"/>
  <c r="BD1299" i="64" s="1"/>
  <c r="BD501" i="64" a="1"/>
  <c r="BD501" i="64" s="1"/>
  <c r="BD1012" i="64" a="1"/>
  <c r="BD1012" i="64" s="1"/>
  <c r="BD944" i="64" a="1"/>
  <c r="BD944" i="64" s="1"/>
  <c r="AY207" i="69"/>
  <c r="AY209" i="69" s="1"/>
  <c r="AY219" i="69" s="1"/>
  <c r="AX17" i="69"/>
  <c r="AX18" i="69" s="1"/>
  <c r="AY10" i="69"/>
  <c r="AY20" i="69" s="1"/>
  <c r="AY16" i="69"/>
  <c r="AD118" i="69"/>
  <c r="AE112" i="69" s="1"/>
  <c r="AS50" i="69"/>
  <c r="AS56" i="69"/>
  <c r="AT45" i="69"/>
  <c r="AT49" i="69" s="1"/>
  <c r="AS54" i="69"/>
  <c r="AW65" i="69"/>
  <c r="AW71" i="69"/>
  <c r="AW75" i="69" s="1"/>
  <c r="AX60" i="69"/>
  <c r="AX64" i="69" s="1"/>
  <c r="AW69" i="69"/>
  <c r="AZ98" i="69"/>
  <c r="AY215" i="69"/>
  <c r="AY217" i="69" s="1"/>
  <c r="AY221" i="69"/>
  <c r="AY224" i="69" s="1"/>
  <c r="AY226" i="69" s="1"/>
  <c r="AY228" i="69" s="1"/>
  <c r="AU100" i="69"/>
  <c r="AU106" i="69"/>
  <c r="AU113" i="69" s="1"/>
  <c r="AU104" i="69"/>
  <c r="AV79" i="69"/>
  <c r="AV77" i="69"/>
  <c r="AV85" i="69" s="1"/>
  <c r="AV94" i="69" s="1"/>
  <c r="AV99" i="69" s="1"/>
  <c r="AU87" i="69"/>
  <c r="AU83" i="69"/>
  <c r="AZ205" i="69"/>
  <c r="AZ211" i="69" s="1"/>
  <c r="AZ8" i="69"/>
  <c r="AZ12" i="69" s="1"/>
  <c r="AZ22" i="69" s="1"/>
  <c r="AZ29" i="69" s="1"/>
  <c r="AZ31" i="69" s="1"/>
  <c r="AZ61" i="69"/>
  <c r="AZ63" i="69" s="1"/>
  <c r="AV33" i="69"/>
  <c r="AV39" i="69"/>
  <c r="AW28" i="69"/>
  <c r="AW32" i="69" s="1"/>
  <c r="AV37" i="69"/>
  <c r="AV46" i="69" s="1"/>
  <c r="AV48" i="69" s="1"/>
  <c r="BA225" i="69" a="1"/>
  <c r="BA225" i="69" s="1"/>
  <c r="BA227" i="69" a="1"/>
  <c r="BA227" i="69" s="1"/>
  <c r="BA216" i="69" a="1"/>
  <c r="BA216" i="69" s="1"/>
  <c r="BA214" i="69" a="1"/>
  <c r="BA214" i="69" s="1"/>
  <c r="BA206" i="69" a="1"/>
  <c r="BA206" i="69" s="1"/>
  <c r="BA208" i="69" a="1"/>
  <c r="BA208" i="69" s="1"/>
  <c r="BA197" i="69" a="1"/>
  <c r="BA197" i="69" s="1"/>
  <c r="BA185" i="69" a="1"/>
  <c r="BA185" i="69" s="1"/>
  <c r="BA191" i="69" a="1"/>
  <c r="BA191" i="69" s="1"/>
  <c r="BA174" i="69" a="1"/>
  <c r="BA174" i="69" s="1"/>
  <c r="BA166" i="69" a="1"/>
  <c r="BA166" i="69" s="1"/>
  <c r="BA172" i="69" a="1"/>
  <c r="BA172" i="69" s="1"/>
  <c r="BA147" i="69" a="1"/>
  <c r="BA147" i="69" s="1"/>
  <c r="BA160" i="69" a="1"/>
  <c r="BA160" i="69" s="1"/>
  <c r="BA145" i="69" a="1"/>
  <c r="BA145" i="69" s="1"/>
  <c r="BA139" i="69" a="1"/>
  <c r="BA139" i="69" s="1"/>
  <c r="BA158" i="69" a="1"/>
  <c r="BA158" i="69" s="1"/>
  <c r="BA133" i="69" a="1"/>
  <c r="BA133" i="69" s="1"/>
  <c r="BA122" i="69" a="1"/>
  <c r="BA122" i="69" s="1"/>
  <c r="BA114" i="69" a="1"/>
  <c r="BA114" i="69" s="1"/>
  <c r="BA116" i="69" a="1"/>
  <c r="BA116" i="69" s="1"/>
  <c r="BA131" i="69" a="1"/>
  <c r="BA131" i="69" s="1"/>
  <c r="BA109" i="69" a="1"/>
  <c r="BA109" i="69" s="1"/>
  <c r="BA97" i="69" a="1"/>
  <c r="BA97" i="69" s="1"/>
  <c r="BB93" i="69" s="1"/>
  <c r="BA90" i="69" a="1"/>
  <c r="BA90" i="69" s="1"/>
  <c r="BA103" i="69" a="1"/>
  <c r="BA103" i="69" s="1"/>
  <c r="BA76" i="69" a="1"/>
  <c r="BA76" i="69" s="1"/>
  <c r="BA82" i="69" a="1"/>
  <c r="BA82" i="69" s="1"/>
  <c r="BA62" i="69" a="1"/>
  <c r="BA62" i="69" s="1"/>
  <c r="BA95" i="69" a="1"/>
  <c r="BA95" i="69" s="1"/>
  <c r="BA96" i="69" s="1"/>
  <c r="BA68" i="69" a="1"/>
  <c r="BA68" i="69" s="1"/>
  <c r="BA74" i="69" a="1"/>
  <c r="BA74" i="69" s="1"/>
  <c r="BA47" i="69" a="1"/>
  <c r="BA47" i="69" s="1"/>
  <c r="BA30" i="69" a="1"/>
  <c r="BA30" i="69" s="1"/>
  <c r="BA53" i="69" a="1"/>
  <c r="BA53" i="69" s="1"/>
  <c r="BA36" i="69" a="1"/>
  <c r="BA36" i="69" s="1"/>
  <c r="BA42" i="69" a="1"/>
  <c r="BA42" i="69" s="1"/>
  <c r="BA3" i="69"/>
  <c r="BA25" i="69" a="1"/>
  <c r="BA25" i="69" s="1"/>
  <c r="BA5" i="69" a="1"/>
  <c r="BA5" i="69" s="1"/>
  <c r="BA9" i="69" a="1"/>
  <c r="BA9" i="69" s="1"/>
  <c r="BA15" i="69" a="1"/>
  <c r="BA15" i="69" s="1"/>
  <c r="BC1" i="69"/>
  <c r="BB2" i="69"/>
  <c r="BD1013" i="64" a="1"/>
  <c r="BD1041" i="64" a="1"/>
  <c r="BD1292" i="64" a="1"/>
  <c r="BD967" i="64" a="1"/>
  <c r="BD991" i="64" a="1"/>
  <c r="BD1147" i="64" a="1"/>
  <c r="BD526" i="64" a="1"/>
  <c r="BD800" i="64" a="1"/>
  <c r="BD1400" i="64" a="1"/>
  <c r="BD1376" i="64" a="1"/>
  <c r="BD1076" i="64" a="1"/>
  <c r="BD919" i="64" a="1"/>
  <c r="BD1111" i="64" a="1"/>
  <c r="BD108" i="64" l="1"/>
  <c r="BD1400" i="64"/>
  <c r="BC1084" i="64"/>
  <c r="BB1673" i="64"/>
  <c r="S1241" i="64"/>
  <c r="BD1076" i="64"/>
  <c r="BD1111" i="64"/>
  <c r="BD1147" i="64"/>
  <c r="BD1013" i="64"/>
  <c r="BD1376" i="64"/>
  <c r="BD1041" i="64"/>
  <c r="BD967" i="64"/>
  <c r="BD991" i="64"/>
  <c r="BD1292" i="64"/>
  <c r="BD919" i="64"/>
  <c r="BD800" i="64"/>
  <c r="BD526" i="64"/>
  <c r="BS1569" i="64"/>
  <c r="AB428" i="64"/>
  <c r="X1348" i="64"/>
  <c r="X1349" i="64" s="1"/>
  <c r="S1234" i="64"/>
  <c r="T1230" i="64" s="1"/>
  <c r="AM802" i="64"/>
  <c r="AM397" i="64"/>
  <c r="AL921" i="64"/>
  <c r="AD398" i="64"/>
  <c r="U504" i="64"/>
  <c r="V969" i="64"/>
  <c r="BC1672" i="64"/>
  <c r="AC177" i="69"/>
  <c r="BD1671" i="64"/>
  <c r="AD194" i="69"/>
  <c r="AD202" i="69" s="1"/>
  <c r="AE183" i="69"/>
  <c r="AE186" i="69" s="1"/>
  <c r="AD192" i="69"/>
  <c r="AD200" i="69" s="1"/>
  <c r="BD1666" i="64" a="1"/>
  <c r="BD1666" i="64" s="1"/>
  <c r="BE1146" i="64" a="1"/>
  <c r="BE1146" i="64" s="1"/>
  <c r="BE1110" i="64" a="1"/>
  <c r="BE1110" i="64" s="1"/>
  <c r="BE1075" i="64" a="1"/>
  <c r="BE1075" i="64" s="1"/>
  <c r="BE1663" i="64" a="1"/>
  <c r="BE1663" i="64" s="1"/>
  <c r="BE1040" i="64" a="1"/>
  <c r="BE1040" i="64" s="1"/>
  <c r="BE1697" i="64" a="1"/>
  <c r="BE1697" i="64" s="1"/>
  <c r="AD167" i="69"/>
  <c r="AD177" i="69" s="1"/>
  <c r="AD169" i="69"/>
  <c r="AD179" i="69" s="1"/>
  <c r="AE156" i="69"/>
  <c r="AE159" i="69" s="1"/>
  <c r="AE184" i="69" s="1"/>
  <c r="BE402" i="64" a="1"/>
  <c r="BE402" i="64" s="1"/>
  <c r="BE396" i="64" a="1"/>
  <c r="BE396" i="64" s="1"/>
  <c r="AE129" i="69"/>
  <c r="AE132" i="69" s="1"/>
  <c r="AE157" i="69" s="1"/>
  <c r="AD136" i="69"/>
  <c r="AD142" i="69"/>
  <c r="AD146" i="69" s="1"/>
  <c r="AD148" i="69" s="1"/>
  <c r="BE1375" i="64" a="1"/>
  <c r="BE1375" i="64" s="1"/>
  <c r="BE1288" i="64" a="1"/>
  <c r="BE1288" i="64" s="1"/>
  <c r="BE918" i="64" a="1"/>
  <c r="BE918" i="64" s="1"/>
  <c r="BE525" i="64" a="1"/>
  <c r="BE525" i="64" s="1"/>
  <c r="BE122" i="64" a="1"/>
  <c r="BE122" i="64" s="1"/>
  <c r="BE107" i="64" a="1"/>
  <c r="BE107" i="64" s="1"/>
  <c r="BE176" i="64" a="1"/>
  <c r="BE176" i="64" s="1"/>
  <c r="BE40" i="64" a="1"/>
  <c r="BE40" i="64" s="1"/>
  <c r="BE106" i="64" a="1"/>
  <c r="BE106" i="64" s="1"/>
  <c r="BE123" i="64" a="1"/>
  <c r="BE123" i="64" s="1"/>
  <c r="AZ121" i="64"/>
  <c r="AZ124" i="64" s="1"/>
  <c r="BE799" i="64" a="1"/>
  <c r="BE799" i="64" s="1"/>
  <c r="BE1399" i="64" a="1"/>
  <c r="BE1399" i="64" s="1"/>
  <c r="BE1293" i="64" a="1"/>
  <c r="BE1293" i="64" s="1"/>
  <c r="BE1014" i="64" a="1"/>
  <c r="BE1014" i="64" s="1"/>
  <c r="BE966" i="64" a="1"/>
  <c r="BE966" i="64" s="1"/>
  <c r="BE1299" i="64" a="1"/>
  <c r="BE1299" i="64" s="1"/>
  <c r="BE1401" i="64" a="1"/>
  <c r="BE1401" i="64" s="1"/>
  <c r="BE990" i="64" a="1"/>
  <c r="BE990" i="64" s="1"/>
  <c r="BE968" i="64" a="1"/>
  <c r="BE968" i="64" s="1"/>
  <c r="BE503" i="64" a="1"/>
  <c r="BE503" i="64" s="1"/>
  <c r="BE1012" i="64" a="1"/>
  <c r="BE1012" i="64" s="1"/>
  <c r="BE944" i="64" a="1"/>
  <c r="BE944" i="64" s="1"/>
  <c r="BE501" i="64" a="1"/>
  <c r="BE501" i="64" s="1"/>
  <c r="AY17" i="69"/>
  <c r="AY18" i="69" s="1"/>
  <c r="BA98" i="69"/>
  <c r="AD119" i="69"/>
  <c r="AZ207" i="69"/>
  <c r="AZ209" i="69" s="1"/>
  <c r="AZ219" i="69" s="1"/>
  <c r="AD125" i="69"/>
  <c r="AZ16" i="69"/>
  <c r="AD123" i="69"/>
  <c r="AZ10" i="69"/>
  <c r="AZ20" i="69" s="1"/>
  <c r="BB225" i="69" a="1"/>
  <c r="BB225" i="69" s="1"/>
  <c r="BB227" i="69" a="1"/>
  <c r="BB227" i="69" s="1"/>
  <c r="BB216" i="69" a="1"/>
  <c r="BB216" i="69" s="1"/>
  <c r="BB214" i="69" a="1"/>
  <c r="BB214" i="69" s="1"/>
  <c r="BB206" i="69" a="1"/>
  <c r="BB206" i="69" s="1"/>
  <c r="BB208" i="69" a="1"/>
  <c r="BB208" i="69" s="1"/>
  <c r="BB197" i="69" a="1"/>
  <c r="BB197" i="69" s="1"/>
  <c r="BB191" i="69" a="1"/>
  <c r="BB191" i="69" s="1"/>
  <c r="BB174" i="69" a="1"/>
  <c r="BB174" i="69" s="1"/>
  <c r="BB166" i="69" a="1"/>
  <c r="BB166" i="69" s="1"/>
  <c r="BB185" i="69" a="1"/>
  <c r="BB185" i="69" s="1"/>
  <c r="BB147" i="69" a="1"/>
  <c r="BB147" i="69" s="1"/>
  <c r="BB172" i="69" a="1"/>
  <c r="BB172" i="69" s="1"/>
  <c r="BB158" i="69" a="1"/>
  <c r="BB158" i="69" s="1"/>
  <c r="BB145" i="69" a="1"/>
  <c r="BB145" i="69" s="1"/>
  <c r="BB131" i="69" a="1"/>
  <c r="BB131" i="69" s="1"/>
  <c r="BB160" i="69" a="1"/>
  <c r="BB160" i="69" s="1"/>
  <c r="BB139" i="69" a="1"/>
  <c r="BB139" i="69" s="1"/>
  <c r="BB116" i="69" a="1"/>
  <c r="BB116" i="69" s="1"/>
  <c r="BB109" i="69" a="1"/>
  <c r="BB109" i="69" s="1"/>
  <c r="BB133" i="69" a="1"/>
  <c r="BB133" i="69" s="1"/>
  <c r="BB122" i="69" a="1"/>
  <c r="BB122" i="69" s="1"/>
  <c r="BB114" i="69" a="1"/>
  <c r="BB114" i="69" s="1"/>
  <c r="BB97" i="69" a="1"/>
  <c r="BB97" i="69" s="1"/>
  <c r="BC93" i="69" s="1"/>
  <c r="BB90" i="69" a="1"/>
  <c r="BB90" i="69" s="1"/>
  <c r="BB103" i="69" a="1"/>
  <c r="BB103" i="69" s="1"/>
  <c r="BB95" i="69" a="1"/>
  <c r="BB95" i="69" s="1"/>
  <c r="BB96" i="69" s="1"/>
  <c r="BB82" i="69" a="1"/>
  <c r="BB82" i="69" s="1"/>
  <c r="BB68" i="69" a="1"/>
  <c r="BB68" i="69" s="1"/>
  <c r="BB74" i="69" a="1"/>
  <c r="BB74" i="69" s="1"/>
  <c r="BB76" i="69" a="1"/>
  <c r="BB76" i="69" s="1"/>
  <c r="BB47" i="69" a="1"/>
  <c r="BB47" i="69" s="1"/>
  <c r="BB30" i="69" a="1"/>
  <c r="BB30" i="69" s="1"/>
  <c r="BB53" i="69" a="1"/>
  <c r="BB53" i="69" s="1"/>
  <c r="BB36" i="69" a="1"/>
  <c r="BB36" i="69" s="1"/>
  <c r="BB42" i="69" a="1"/>
  <c r="BB42" i="69" s="1"/>
  <c r="BB25" i="69" a="1"/>
  <c r="BB25" i="69" s="1"/>
  <c r="BB62" i="69" a="1"/>
  <c r="BB62" i="69" s="1"/>
  <c r="BB3" i="69"/>
  <c r="BB5" i="69" a="1"/>
  <c r="BB5" i="69" s="1"/>
  <c r="BB9" i="69" a="1"/>
  <c r="BB9" i="69" s="1"/>
  <c r="BB15" i="69" a="1"/>
  <c r="BB15" i="69" s="1"/>
  <c r="AV106" i="69"/>
  <c r="AV113" i="69" s="1"/>
  <c r="AV100" i="69"/>
  <c r="AV104" i="69"/>
  <c r="BC2" i="69"/>
  <c r="BD1" i="69"/>
  <c r="AZ221" i="69"/>
  <c r="AZ224" i="69" s="1"/>
  <c r="AZ226" i="69" s="1"/>
  <c r="AZ228" i="69" s="1"/>
  <c r="AZ215" i="69"/>
  <c r="AZ217" i="69" s="1"/>
  <c r="AV87" i="69"/>
  <c r="AV83" i="69"/>
  <c r="AE117" i="69"/>
  <c r="AE115" i="69"/>
  <c r="BA205" i="69"/>
  <c r="BA211" i="69" s="1"/>
  <c r="BA61" i="69"/>
  <c r="BA63" i="69" s="1"/>
  <c r="BA8" i="69"/>
  <c r="BA12" i="69" s="1"/>
  <c r="BA22" i="69" s="1"/>
  <c r="BA29" i="69" s="1"/>
  <c r="BA31" i="69" s="1"/>
  <c r="AW39" i="69"/>
  <c r="AX28" i="69"/>
  <c r="AX32" i="69" s="1"/>
  <c r="AW33" i="69"/>
  <c r="AW37" i="69"/>
  <c r="AW46" i="69" s="1"/>
  <c r="AW48" i="69" s="1"/>
  <c r="AT50" i="69"/>
  <c r="AT56" i="69"/>
  <c r="AU45" i="69"/>
  <c r="AU49" i="69" s="1"/>
  <c r="AT54" i="69"/>
  <c r="AX65" i="69"/>
  <c r="AX71" i="69"/>
  <c r="AX75" i="69" s="1"/>
  <c r="AY60" i="69"/>
  <c r="AY64" i="69" s="1"/>
  <c r="AX69" i="69"/>
  <c r="AW79" i="69"/>
  <c r="AW77" i="69"/>
  <c r="AW85" i="69" s="1"/>
  <c r="AW94" i="69" s="1"/>
  <c r="AW99" i="69" s="1"/>
  <c r="BE1041" i="64" a="1"/>
  <c r="BE1376" i="64" a="1"/>
  <c r="BE991" i="64" a="1"/>
  <c r="BE1111" i="64" a="1"/>
  <c r="V502" i="64" a="1"/>
  <c r="BE1013" i="64" a="1"/>
  <c r="BE526" i="64" a="1"/>
  <c r="BE1292" i="64" a="1"/>
  <c r="BE1076" i="64" a="1"/>
  <c r="BE800" i="64" a="1"/>
  <c r="BE967" i="64" a="1"/>
  <c r="BE919" i="64" a="1"/>
  <c r="BE1400" i="64" a="1"/>
  <c r="BE1147" i="64" a="1"/>
  <c r="BE108" i="64" l="1"/>
  <c r="BE1400" i="64"/>
  <c r="BD1084" i="64"/>
  <c r="BE1076" i="64"/>
  <c r="BE1111" i="64"/>
  <c r="BE1147" i="64"/>
  <c r="BE1376" i="64"/>
  <c r="BE1013" i="64"/>
  <c r="BE1041" i="64"/>
  <c r="BE967" i="64"/>
  <c r="BE991" i="64"/>
  <c r="BE1292" i="64"/>
  <c r="BE919" i="64"/>
  <c r="BE800" i="64"/>
  <c r="BE526" i="64"/>
  <c r="AB432" i="64"/>
  <c r="BT1565" i="64"/>
  <c r="BT1571" i="64" s="1"/>
  <c r="AC430" i="64"/>
  <c r="AC428" i="64" s="1"/>
  <c r="AD427" i="64"/>
  <c r="X1350" i="64"/>
  <c r="Y1344" i="64"/>
  <c r="Y1348" i="64" s="1"/>
  <c r="X1354" i="64"/>
  <c r="AN802" i="64"/>
  <c r="AN397" i="64"/>
  <c r="V502" i="64"/>
  <c r="W1402" i="64"/>
  <c r="X945" i="64"/>
  <c r="BC1673" i="64"/>
  <c r="AD403" i="64"/>
  <c r="AE394" i="64"/>
  <c r="AD399" i="64"/>
  <c r="AA1378" i="64"/>
  <c r="AC1294" i="64"/>
  <c r="BD1672" i="64"/>
  <c r="BD1673" i="64" s="1"/>
  <c r="U1015" i="64"/>
  <c r="AD198" i="69"/>
  <c r="AE187" i="69"/>
  <c r="AE188" i="69" s="1"/>
  <c r="BE1671" i="64"/>
  <c r="BE1666" i="64" a="1"/>
  <c r="BE1666" i="64" s="1"/>
  <c r="BF1146" i="64" a="1"/>
  <c r="BF1146" i="64" s="1"/>
  <c r="BF1110" i="64" a="1"/>
  <c r="BF1110" i="64" s="1"/>
  <c r="BF1075" i="64" a="1"/>
  <c r="BF1075" i="64" s="1"/>
  <c r="BF1663" i="64" a="1"/>
  <c r="BF1663" i="64" s="1"/>
  <c r="BF1040" i="64" a="1"/>
  <c r="BF1040" i="64" s="1"/>
  <c r="BF1697" i="64" a="1"/>
  <c r="BF1697" i="64" s="1"/>
  <c r="AE161" i="69"/>
  <c r="AE162" i="69" s="1"/>
  <c r="AD173" i="69"/>
  <c r="AD175" i="69" s="1"/>
  <c r="BF402" i="64" a="1"/>
  <c r="BF402" i="64" s="1"/>
  <c r="BF396" i="64" a="1"/>
  <c r="BF396" i="64" s="1"/>
  <c r="AD152" i="69"/>
  <c r="AE134" i="69"/>
  <c r="AE135" i="69" s="1"/>
  <c r="AE136" i="69" s="1"/>
  <c r="BF1375" i="64" a="1"/>
  <c r="BF1375" i="64" s="1"/>
  <c r="BF1288" i="64" a="1"/>
  <c r="BF1288" i="64" s="1"/>
  <c r="BF918" i="64" a="1"/>
  <c r="BF918" i="64" s="1"/>
  <c r="BA121" i="64"/>
  <c r="BA124" i="64" s="1"/>
  <c r="BF525" i="64" a="1"/>
  <c r="BF525" i="64" s="1"/>
  <c r="BF122" i="64" a="1"/>
  <c r="BF122" i="64" s="1"/>
  <c r="BF107" i="64" a="1"/>
  <c r="BF107" i="64" s="1"/>
  <c r="BF176" i="64" a="1"/>
  <c r="BF176" i="64" s="1"/>
  <c r="BF40" i="64" a="1"/>
  <c r="BF40" i="64" s="1"/>
  <c r="BF106" i="64" a="1"/>
  <c r="BF106" i="64" s="1"/>
  <c r="BF123" i="64" a="1"/>
  <c r="BF123" i="64" s="1"/>
  <c r="BF799" i="64" a="1"/>
  <c r="BF799" i="64" s="1"/>
  <c r="BF1399" i="64" a="1"/>
  <c r="BF1399" i="64" s="1"/>
  <c r="BF1299" i="64" a="1"/>
  <c r="BF1299" i="64" s="1"/>
  <c r="BF966" i="64" a="1"/>
  <c r="BF966" i="64" s="1"/>
  <c r="BF1014" i="64" a="1"/>
  <c r="BF1014" i="64" s="1"/>
  <c r="BF968" i="64" a="1"/>
  <c r="BF968" i="64" s="1"/>
  <c r="BF501" i="64" a="1"/>
  <c r="BF501" i="64" s="1"/>
  <c r="BF944" i="64" a="1"/>
  <c r="BF944" i="64" s="1"/>
  <c r="BF1012" i="64" a="1"/>
  <c r="BF1012" i="64" s="1"/>
  <c r="BF1401" i="64" a="1"/>
  <c r="BF1401" i="64" s="1"/>
  <c r="BF503" i="64" a="1"/>
  <c r="BF503" i="64" s="1"/>
  <c r="BF1293" i="64" a="1"/>
  <c r="BF1293" i="64" s="1"/>
  <c r="BF990" i="64" a="1"/>
  <c r="BF990" i="64" s="1"/>
  <c r="BA207" i="69"/>
  <c r="BA209" i="69" s="1"/>
  <c r="BA219" i="69" s="1"/>
  <c r="AZ17" i="69"/>
  <c r="AZ18" i="69" s="1"/>
  <c r="AE118" i="69"/>
  <c r="AE125" i="69" s="1"/>
  <c r="BB98" i="69"/>
  <c r="AW106" i="69"/>
  <c r="AW113" i="69" s="1"/>
  <c r="AW100" i="69"/>
  <c r="AW104" i="69"/>
  <c r="AX79" i="69"/>
  <c r="AX77" i="69"/>
  <c r="AX85" i="69" s="1"/>
  <c r="AX94" i="69" s="1"/>
  <c r="AX99" i="69" s="1"/>
  <c r="AU50" i="69"/>
  <c r="AU56" i="69"/>
  <c r="AV45" i="69"/>
  <c r="AV49" i="69" s="1"/>
  <c r="AU54" i="69"/>
  <c r="BC227" i="69" a="1"/>
  <c r="BC227" i="69" s="1"/>
  <c r="BC225" i="69" a="1"/>
  <c r="BC225" i="69" s="1"/>
  <c r="BC216" i="69" a="1"/>
  <c r="BC216" i="69" s="1"/>
  <c r="BC214" i="69" a="1"/>
  <c r="BC214" i="69" s="1"/>
  <c r="BC208" i="69" a="1"/>
  <c r="BC208" i="69" s="1"/>
  <c r="BC206" i="69" a="1"/>
  <c r="BC206" i="69" s="1"/>
  <c r="BC197" i="69" a="1"/>
  <c r="BC197" i="69" s="1"/>
  <c r="BC191" i="69" a="1"/>
  <c r="BC191" i="69" s="1"/>
  <c r="BC185" i="69" a="1"/>
  <c r="BC185" i="69" s="1"/>
  <c r="BC174" i="69" a="1"/>
  <c r="BC174" i="69" s="1"/>
  <c r="BC166" i="69" a="1"/>
  <c r="BC166" i="69" s="1"/>
  <c r="BC172" i="69" a="1"/>
  <c r="BC172" i="69" s="1"/>
  <c r="BC158" i="69" a="1"/>
  <c r="BC158" i="69" s="1"/>
  <c r="BC160" i="69" a="1"/>
  <c r="BC160" i="69" s="1"/>
  <c r="BC147" i="69" a="1"/>
  <c r="BC147" i="69" s="1"/>
  <c r="BC131" i="69" a="1"/>
  <c r="BC131" i="69" s="1"/>
  <c r="BC133" i="69" a="1"/>
  <c r="BC133" i="69" s="1"/>
  <c r="BC145" i="69" a="1"/>
  <c r="BC145" i="69" s="1"/>
  <c r="BC116" i="69" a="1"/>
  <c r="BC116" i="69" s="1"/>
  <c r="BC109" i="69" a="1"/>
  <c r="BC109" i="69" s="1"/>
  <c r="BC122" i="69" a="1"/>
  <c r="BC122" i="69" s="1"/>
  <c r="BC139" i="69" a="1"/>
  <c r="BC139" i="69" s="1"/>
  <c r="BC114" i="69" a="1"/>
  <c r="BC114" i="69" s="1"/>
  <c r="BC103" i="69" a="1"/>
  <c r="BC103" i="69" s="1"/>
  <c r="BC95" i="69" a="1"/>
  <c r="BC95" i="69" s="1"/>
  <c r="BC96" i="69" s="1"/>
  <c r="BC97" i="69" a="1"/>
  <c r="BC97" i="69" s="1"/>
  <c r="BD93" i="69" s="1"/>
  <c r="BC74" i="69" a="1"/>
  <c r="BC74" i="69" s="1"/>
  <c r="BC90" i="69" a="1"/>
  <c r="BC90" i="69" s="1"/>
  <c r="BC76" i="69" a="1"/>
  <c r="BC76" i="69" s="1"/>
  <c r="BC82" i="69" a="1"/>
  <c r="BC82" i="69" s="1"/>
  <c r="BC62" i="69" a="1"/>
  <c r="BC62" i="69" s="1"/>
  <c r="BC53" i="69" a="1"/>
  <c r="BC53" i="69" s="1"/>
  <c r="BC36" i="69" a="1"/>
  <c r="BC36" i="69" s="1"/>
  <c r="BC42" i="69" a="1"/>
  <c r="BC42" i="69" s="1"/>
  <c r="BC25" i="69" a="1"/>
  <c r="BC25" i="69" s="1"/>
  <c r="BC68" i="69" a="1"/>
  <c r="BC68" i="69" s="1"/>
  <c r="BC5" i="69" a="1"/>
  <c r="BC5" i="69" s="1"/>
  <c r="BC3" i="69"/>
  <c r="BC47" i="69" a="1"/>
  <c r="BC47" i="69" s="1"/>
  <c r="BC9" i="69" a="1"/>
  <c r="BC9" i="69" s="1"/>
  <c r="BC15" i="69" a="1"/>
  <c r="BC15" i="69" s="1"/>
  <c r="BC30" i="69" a="1"/>
  <c r="BC30" i="69" s="1"/>
  <c r="BA16" i="69"/>
  <c r="AW87" i="69"/>
  <c r="AW83" i="69"/>
  <c r="BB205" i="69"/>
  <c r="BB211" i="69" s="1"/>
  <c r="BB61" i="69"/>
  <c r="BB63" i="69" s="1"/>
  <c r="BB8" i="69"/>
  <c r="BB12" i="69" s="1"/>
  <c r="BB22" i="69" s="1"/>
  <c r="BB29" i="69" s="1"/>
  <c r="BB31" i="69" s="1"/>
  <c r="BA221" i="69"/>
  <c r="BA224" i="69" s="1"/>
  <c r="BA226" i="69" s="1"/>
  <c r="BA228" i="69" s="1"/>
  <c r="BA215" i="69"/>
  <c r="BA217" i="69" s="1"/>
  <c r="BA10" i="69"/>
  <c r="BA20" i="69" s="1"/>
  <c r="AY65" i="69"/>
  <c r="AY71" i="69"/>
  <c r="AY75" i="69" s="1"/>
  <c r="AZ60" i="69"/>
  <c r="AZ64" i="69" s="1"/>
  <c r="AY69" i="69"/>
  <c r="AX33" i="69"/>
  <c r="AX39" i="69"/>
  <c r="AY28" i="69"/>
  <c r="AY32" i="69" s="1"/>
  <c r="AX37" i="69"/>
  <c r="AX46" i="69" s="1"/>
  <c r="AX48" i="69" s="1"/>
  <c r="BE1" i="69"/>
  <c r="BD2" i="69"/>
  <c r="BF1147" i="64" a="1"/>
  <c r="BF1400" i="64" a="1"/>
  <c r="BF1041" i="64" a="1"/>
  <c r="BF919" i="64" a="1"/>
  <c r="BF1013" i="64" a="1"/>
  <c r="BF1111" i="64" a="1"/>
  <c r="BF1376" i="64" a="1"/>
  <c r="BF1292" i="64" a="1"/>
  <c r="BF526" i="64" a="1"/>
  <c r="BF967" i="64" a="1"/>
  <c r="BF991" i="64" a="1"/>
  <c r="BF1076" i="64" a="1"/>
  <c r="BF800" i="64" a="1"/>
  <c r="BF108" i="64" l="1"/>
  <c r="BF1400" i="64"/>
  <c r="BE1084" i="64"/>
  <c r="BF1076" i="64"/>
  <c r="BF1111" i="64"/>
  <c r="BF1013" i="64"/>
  <c r="BF1147" i="64"/>
  <c r="BF1376" i="64"/>
  <c r="BF1041" i="64"/>
  <c r="BF967" i="64"/>
  <c r="BF991" i="64"/>
  <c r="BF1292" i="64"/>
  <c r="BF919" i="64"/>
  <c r="BF800" i="64"/>
  <c r="BF526" i="64"/>
  <c r="BT1568" i="64"/>
  <c r="BT1569" i="64" s="1"/>
  <c r="AC432" i="64"/>
  <c r="Y1349" i="64"/>
  <c r="Y1350" i="64" s="1"/>
  <c r="AO802" i="64"/>
  <c r="AP397" i="64"/>
  <c r="AO397" i="64"/>
  <c r="AM921" i="64"/>
  <c r="AN921" i="64"/>
  <c r="W969" i="64"/>
  <c r="BE1672" i="64"/>
  <c r="BE1673" i="64" s="1"/>
  <c r="V504" i="64"/>
  <c r="AE398" i="64"/>
  <c r="AE194" i="69"/>
  <c r="AE202" i="69" s="1"/>
  <c r="AE192" i="69"/>
  <c r="AE200" i="69" s="1"/>
  <c r="AF183" i="69"/>
  <c r="AF186" i="69" s="1"/>
  <c r="BF1671" i="64"/>
  <c r="BF1666" i="64" a="1"/>
  <c r="BF1666" i="64" s="1"/>
  <c r="BG1146" i="64" a="1"/>
  <c r="BG1146" i="64" s="1"/>
  <c r="BG1110" i="64" a="1"/>
  <c r="BG1110" i="64" s="1"/>
  <c r="BG1075" i="64" a="1"/>
  <c r="BG1075" i="64" s="1"/>
  <c r="BG1663" i="64" a="1"/>
  <c r="BG1663" i="64" s="1"/>
  <c r="BG1040" i="64" a="1"/>
  <c r="BG1040" i="64" s="1"/>
  <c r="BG1697" i="64" a="1"/>
  <c r="BG1697" i="64" s="1"/>
  <c r="AE163" i="69"/>
  <c r="AF156" i="69"/>
  <c r="AF161" i="69" s="1"/>
  <c r="AE169" i="69"/>
  <c r="AE179" i="69" s="1"/>
  <c r="AE167" i="69"/>
  <c r="AE173" i="69" s="1"/>
  <c r="AE175" i="69" s="1"/>
  <c r="BG402" i="64" a="1"/>
  <c r="BG402" i="64" s="1"/>
  <c r="BG396" i="64" a="1"/>
  <c r="BG396" i="64" s="1"/>
  <c r="AE142" i="69"/>
  <c r="AE146" i="69" s="1"/>
  <c r="AE148" i="69" s="1"/>
  <c r="AF129" i="69"/>
  <c r="AF132" i="69" s="1"/>
  <c r="AF157" i="69" s="1"/>
  <c r="AE140" i="69"/>
  <c r="AE150" i="69" s="1"/>
  <c r="BG1375" i="64" a="1"/>
  <c r="BG1375" i="64" s="1"/>
  <c r="BG1288" i="64" a="1"/>
  <c r="BG1288" i="64" s="1"/>
  <c r="BG918" i="64" a="1"/>
  <c r="BG918" i="64" s="1"/>
  <c r="AF112" i="69"/>
  <c r="AF117" i="69" s="1"/>
  <c r="AE119" i="69"/>
  <c r="BG525" i="64" a="1"/>
  <c r="BG525" i="64" s="1"/>
  <c r="BG176" i="64" a="1"/>
  <c r="BG176" i="64" s="1"/>
  <c r="BG40" i="64" a="1"/>
  <c r="BG40" i="64" s="1"/>
  <c r="BG122" i="64" a="1"/>
  <c r="BG122" i="64" s="1"/>
  <c r="BG107" i="64" a="1"/>
  <c r="BG107" i="64" s="1"/>
  <c r="BG106" i="64" a="1"/>
  <c r="BG106" i="64" s="1"/>
  <c r="BG123" i="64" a="1"/>
  <c r="BG123" i="64" s="1"/>
  <c r="BB121" i="64"/>
  <c r="M121" i="64" s="1"/>
  <c r="BG799" i="64" a="1"/>
  <c r="BG799" i="64" s="1"/>
  <c r="BG503" i="64" a="1"/>
  <c r="BG503" i="64" s="1"/>
  <c r="BG990" i="64" a="1"/>
  <c r="BG990" i="64" s="1"/>
  <c r="BG1014" i="64" a="1"/>
  <c r="BG1014" i="64" s="1"/>
  <c r="BG968" i="64" a="1"/>
  <c r="BG968" i="64" s="1"/>
  <c r="BG1012" i="64" a="1"/>
  <c r="BG1012" i="64" s="1"/>
  <c r="BG501" i="64" a="1"/>
  <c r="BG501" i="64" s="1"/>
  <c r="BG1399" i="64" a="1"/>
  <c r="BG1399" i="64" s="1"/>
  <c r="BG966" i="64" a="1"/>
  <c r="BG966" i="64" s="1"/>
  <c r="BG1401" i="64" a="1"/>
  <c r="BG1401" i="64" s="1"/>
  <c r="BG944" i="64" a="1"/>
  <c r="BG944" i="64" s="1"/>
  <c r="BG1299" i="64" a="1"/>
  <c r="BG1299" i="64" s="1"/>
  <c r="BG1293" i="64" a="1"/>
  <c r="BG1293" i="64" s="1"/>
  <c r="AE123" i="69"/>
  <c r="BB10" i="69"/>
  <c r="BB20" i="69" s="1"/>
  <c r="BC98" i="69"/>
  <c r="BB207" i="69"/>
  <c r="BB209" i="69" s="1"/>
  <c r="BB219" i="69" s="1"/>
  <c r="BD225" i="69" a="1"/>
  <c r="BD225" i="69" s="1"/>
  <c r="BD227" i="69" a="1"/>
  <c r="BD227" i="69" s="1"/>
  <c r="BD216" i="69" a="1"/>
  <c r="BD216" i="69" s="1"/>
  <c r="BD208" i="69" a="1"/>
  <c r="BD208" i="69" s="1"/>
  <c r="BD214" i="69" a="1"/>
  <c r="BD214" i="69" s="1"/>
  <c r="BD206" i="69" a="1"/>
  <c r="BD206" i="69" s="1"/>
  <c r="BD197" i="69" a="1"/>
  <c r="BD197" i="69" s="1"/>
  <c r="BD185" i="69" a="1"/>
  <c r="BD185" i="69" s="1"/>
  <c r="BD191" i="69" a="1"/>
  <c r="BD191" i="69" s="1"/>
  <c r="BD166" i="69" a="1"/>
  <c r="BD166" i="69" s="1"/>
  <c r="BD172" i="69" a="1"/>
  <c r="BD172" i="69" s="1"/>
  <c r="BD174" i="69" a="1"/>
  <c r="BD174" i="69" s="1"/>
  <c r="BD160" i="69" a="1"/>
  <c r="BD160" i="69" s="1"/>
  <c r="BD145" i="69" a="1"/>
  <c r="BD145" i="69" s="1"/>
  <c r="BD147" i="69" a="1"/>
  <c r="BD147" i="69" s="1"/>
  <c r="BD158" i="69" a="1"/>
  <c r="BD158" i="69" s="1"/>
  <c r="BD133" i="69" a="1"/>
  <c r="BD133" i="69" s="1"/>
  <c r="BD139" i="69" a="1"/>
  <c r="BD139" i="69" s="1"/>
  <c r="BD131" i="69" a="1"/>
  <c r="BD131" i="69" s="1"/>
  <c r="BD122" i="69" a="1"/>
  <c r="BD122" i="69" s="1"/>
  <c r="BD114" i="69" a="1"/>
  <c r="BD114" i="69" s="1"/>
  <c r="BD116" i="69" a="1"/>
  <c r="BD116" i="69" s="1"/>
  <c r="BD95" i="69" a="1"/>
  <c r="BD95" i="69" s="1"/>
  <c r="BD96" i="69" s="1"/>
  <c r="BD109" i="69" a="1"/>
  <c r="BD109" i="69" s="1"/>
  <c r="BD97" i="69" a="1"/>
  <c r="BD97" i="69" s="1"/>
  <c r="BE93" i="69" s="1"/>
  <c r="BD90" i="69" a="1"/>
  <c r="BD90" i="69" s="1"/>
  <c r="BD103" i="69" a="1"/>
  <c r="BD103" i="69" s="1"/>
  <c r="BD74" i="69" a="1"/>
  <c r="BD74" i="69" s="1"/>
  <c r="BD76" i="69" a="1"/>
  <c r="BD76" i="69" s="1"/>
  <c r="BD82" i="69" a="1"/>
  <c r="BD82" i="69" s="1"/>
  <c r="BD62" i="69" a="1"/>
  <c r="BD62" i="69" s="1"/>
  <c r="BD53" i="69" a="1"/>
  <c r="BD53" i="69" s="1"/>
  <c r="BD36" i="69" a="1"/>
  <c r="BD36" i="69" s="1"/>
  <c r="BD42" i="69" a="1"/>
  <c r="BD42" i="69" s="1"/>
  <c r="BD25" i="69" a="1"/>
  <c r="BD25" i="69" s="1"/>
  <c r="BD68" i="69" a="1"/>
  <c r="BD68" i="69" s="1"/>
  <c r="BD47" i="69" a="1"/>
  <c r="BD47" i="69" s="1"/>
  <c r="BD30" i="69" a="1"/>
  <c r="BD30" i="69" s="1"/>
  <c r="BD9" i="69" a="1"/>
  <c r="BD9" i="69" s="1"/>
  <c r="BD15" i="69" a="1"/>
  <c r="BD15" i="69" s="1"/>
  <c r="BD5" i="69" a="1"/>
  <c r="BD5" i="69" s="1"/>
  <c r="BD3" i="69"/>
  <c r="AY79" i="69"/>
  <c r="AY77" i="69"/>
  <c r="AY85" i="69" s="1"/>
  <c r="AY94" i="69" s="1"/>
  <c r="AY99" i="69" s="1"/>
  <c r="AZ71" i="69"/>
  <c r="AZ75" i="69" s="1"/>
  <c r="AZ65" i="69"/>
  <c r="BA60" i="69"/>
  <c r="BA64" i="69" s="1"/>
  <c r="AZ69" i="69"/>
  <c r="BF1" i="69"/>
  <c r="BE2" i="69"/>
  <c r="BC205" i="69"/>
  <c r="BC211" i="69" s="1"/>
  <c r="BC61" i="69"/>
  <c r="BC63" i="69" s="1"/>
  <c r="BC8" i="69"/>
  <c r="BC12" i="69" s="1"/>
  <c r="BC22" i="69" s="1"/>
  <c r="BC29" i="69" s="1"/>
  <c r="BC31" i="69" s="1"/>
  <c r="AX106" i="69"/>
  <c r="AX113" i="69" s="1"/>
  <c r="AX100" i="69"/>
  <c r="AX104" i="69"/>
  <c r="AV50" i="69"/>
  <c r="AV56" i="69"/>
  <c r="AW45" i="69"/>
  <c r="AW49" i="69" s="1"/>
  <c r="AV54" i="69"/>
  <c r="AY33" i="69"/>
  <c r="AY39" i="69"/>
  <c r="AZ28" i="69"/>
  <c r="AZ32" i="69" s="1"/>
  <c r="AY37" i="69"/>
  <c r="AY46" i="69" s="1"/>
  <c r="AY48" i="69" s="1"/>
  <c r="BB215" i="69"/>
  <c r="BB217" i="69" s="1"/>
  <c r="BB221" i="69"/>
  <c r="BB224" i="69" s="1"/>
  <c r="BB226" i="69" s="1"/>
  <c r="BB228" i="69" s="1"/>
  <c r="BA17" i="69"/>
  <c r="BA18" i="69" s="1"/>
  <c r="AX87" i="69"/>
  <c r="AX83" i="69"/>
  <c r="BB16" i="69"/>
  <c r="BG919" i="64" a="1"/>
  <c r="BG1292" i="64" a="1"/>
  <c r="BG1013" i="64" a="1"/>
  <c r="BG1076" i="64" a="1"/>
  <c r="BG1400" i="64" a="1"/>
  <c r="BG1111" i="64" a="1"/>
  <c r="BG800" i="64" a="1"/>
  <c r="BG967" i="64" a="1"/>
  <c r="W502" i="64" a="1"/>
  <c r="BG526" i="64" a="1"/>
  <c r="BG1147" i="64" a="1"/>
  <c r="BG1041" i="64" a="1"/>
  <c r="BG991" i="64" a="1"/>
  <c r="BG1376" i="64" a="1"/>
  <c r="BG108" i="64" l="1"/>
  <c r="BG1400" i="64"/>
  <c r="BF1084" i="64"/>
  <c r="BB124" i="64"/>
  <c r="BG1041" i="64"/>
  <c r="BG1076" i="64"/>
  <c r="BG1013" i="64"/>
  <c r="BG1111" i="64"/>
  <c r="BG1376" i="64"/>
  <c r="BG1147" i="64"/>
  <c r="BG967" i="64"/>
  <c r="BG991" i="64"/>
  <c r="BG1292" i="64"/>
  <c r="BG919" i="64"/>
  <c r="BG800" i="64"/>
  <c r="BG526" i="64"/>
  <c r="BU1565" i="64"/>
  <c r="BU1571" i="64" s="1"/>
  <c r="AD430" i="64"/>
  <c r="AD428" i="64" s="1"/>
  <c r="L427" i="64"/>
  <c r="Y1354" i="64"/>
  <c r="Z1344" i="64"/>
  <c r="Z1348" i="64" s="1"/>
  <c r="AP802" i="64"/>
  <c r="AQ397" i="64"/>
  <c r="AO921" i="64"/>
  <c r="X1402" i="64"/>
  <c r="W502" i="64"/>
  <c r="Y945" i="64"/>
  <c r="BF1672" i="64"/>
  <c r="BF1673" i="64" s="1"/>
  <c r="AD1294" i="64"/>
  <c r="V1015" i="64"/>
  <c r="AE403" i="64"/>
  <c r="AE399" i="64"/>
  <c r="AF394" i="64"/>
  <c r="AB1378" i="64"/>
  <c r="AE198" i="69"/>
  <c r="AE177" i="69"/>
  <c r="BG1671" i="64"/>
  <c r="BG1666" i="64" a="1"/>
  <c r="BG1666" i="64" s="1"/>
  <c r="BH1110" i="64" a="1"/>
  <c r="BH1110" i="64" s="1"/>
  <c r="BH1146" i="64" a="1"/>
  <c r="BH1146" i="64" s="1"/>
  <c r="BH1075" i="64" a="1"/>
  <c r="BH1075" i="64" s="1"/>
  <c r="BH1663" i="64" a="1"/>
  <c r="BH1663" i="64" s="1"/>
  <c r="BH1040" i="64" a="1"/>
  <c r="BH1040" i="64" s="1"/>
  <c r="BH1697" i="64" a="1"/>
  <c r="BH1697" i="64" s="1"/>
  <c r="AF159" i="69"/>
  <c r="AF184" i="69" s="1"/>
  <c r="AF187" i="69" s="1"/>
  <c r="AF192" i="69" s="1"/>
  <c r="BH396" i="64" a="1"/>
  <c r="BH396" i="64" s="1"/>
  <c r="BH402" i="64" a="1"/>
  <c r="BH402" i="64" s="1"/>
  <c r="AE152" i="69"/>
  <c r="AF134" i="69"/>
  <c r="AF135" i="69" s="1"/>
  <c r="BH1375" i="64" a="1"/>
  <c r="BH1375" i="64" s="1"/>
  <c r="AF115" i="69"/>
  <c r="AF118" i="69" s="1"/>
  <c r="AF123" i="69" s="1"/>
  <c r="BH1288" i="64" a="1"/>
  <c r="BH1288" i="64" s="1"/>
  <c r="BH918" i="64" a="1"/>
  <c r="BH918" i="64" s="1"/>
  <c r="BH525" i="64" a="1"/>
  <c r="BH525" i="64" s="1"/>
  <c r="BH40" i="64" a="1"/>
  <c r="BH40" i="64" s="1"/>
  <c r="BH107" i="64" a="1"/>
  <c r="BH107" i="64" s="1"/>
  <c r="BH176" i="64" a="1"/>
  <c r="BH176" i="64" s="1"/>
  <c r="BH122" i="64" a="1"/>
  <c r="BH122" i="64" s="1"/>
  <c r="BH106" i="64" a="1"/>
  <c r="BH106" i="64" s="1"/>
  <c r="BH123" i="64" a="1"/>
  <c r="BH123" i="64" s="1"/>
  <c r="BC121" i="64"/>
  <c r="BH799" i="64" a="1"/>
  <c r="BH799" i="64" s="1"/>
  <c r="BH966" i="64" a="1"/>
  <c r="BH966" i="64" s="1"/>
  <c r="BH1399" i="64" a="1"/>
  <c r="BH1399" i="64" s="1"/>
  <c r="BH1014" i="64" a="1"/>
  <c r="BH1014" i="64" s="1"/>
  <c r="BH1299" i="64" a="1"/>
  <c r="BH1299" i="64" s="1"/>
  <c r="BH501" i="64" a="1"/>
  <c r="BH501" i="64" s="1"/>
  <c r="BH503" i="64" a="1"/>
  <c r="BH503" i="64" s="1"/>
  <c r="BH1012" i="64" a="1"/>
  <c r="BH1012" i="64" s="1"/>
  <c r="BH968" i="64" a="1"/>
  <c r="BH968" i="64" s="1"/>
  <c r="BH944" i="64" a="1"/>
  <c r="BH944" i="64" s="1"/>
  <c r="BH1293" i="64" a="1"/>
  <c r="BH1293" i="64" s="1"/>
  <c r="BH990" i="64" a="1"/>
  <c r="BH990" i="64" s="1"/>
  <c r="BH1401" i="64" a="1"/>
  <c r="BH1401" i="64" s="1"/>
  <c r="BB17" i="69"/>
  <c r="BB18" i="69" s="1"/>
  <c r="BD98" i="69"/>
  <c r="BC207" i="69"/>
  <c r="BC209" i="69" s="1"/>
  <c r="BC219" i="69" s="1"/>
  <c r="BC10" i="69"/>
  <c r="BC20" i="69" s="1"/>
  <c r="BC16" i="69"/>
  <c r="BG1" i="69"/>
  <c r="BF2" i="69"/>
  <c r="AY106" i="69"/>
  <c r="AY113" i="69" s="1"/>
  <c r="AY100" i="69"/>
  <c r="AY104" i="69"/>
  <c r="BE225" i="69" a="1"/>
  <c r="BE225" i="69" s="1"/>
  <c r="BE227" i="69" a="1"/>
  <c r="BE227" i="69" s="1"/>
  <c r="BE216" i="69" a="1"/>
  <c r="BE216" i="69" s="1"/>
  <c r="BE214" i="69" a="1"/>
  <c r="BE214" i="69" s="1"/>
  <c r="BE206" i="69" a="1"/>
  <c r="BE206" i="69" s="1"/>
  <c r="BE208" i="69" a="1"/>
  <c r="BE208" i="69" s="1"/>
  <c r="BE197" i="69" a="1"/>
  <c r="BE197" i="69" s="1"/>
  <c r="BE185" i="69" a="1"/>
  <c r="BE185" i="69" s="1"/>
  <c r="BE191" i="69" a="1"/>
  <c r="BE191" i="69" s="1"/>
  <c r="BE174" i="69" a="1"/>
  <c r="BE174" i="69" s="1"/>
  <c r="BE166" i="69" a="1"/>
  <c r="BE166" i="69" s="1"/>
  <c r="BE172" i="69" a="1"/>
  <c r="BE172" i="69" s="1"/>
  <c r="BE147" i="69" a="1"/>
  <c r="BE147" i="69" s="1"/>
  <c r="BE160" i="69" a="1"/>
  <c r="BE160" i="69" s="1"/>
  <c r="BE139" i="69" a="1"/>
  <c r="BE139" i="69" s="1"/>
  <c r="BE158" i="69" a="1"/>
  <c r="BE158" i="69" s="1"/>
  <c r="BE145" i="69" a="1"/>
  <c r="BE145" i="69" s="1"/>
  <c r="BE133" i="69" a="1"/>
  <c r="BE133" i="69" s="1"/>
  <c r="BE122" i="69" a="1"/>
  <c r="BE122" i="69" s="1"/>
  <c r="BE114" i="69" a="1"/>
  <c r="BE114" i="69" s="1"/>
  <c r="BE131" i="69" a="1"/>
  <c r="BE131" i="69" s="1"/>
  <c r="BE116" i="69" a="1"/>
  <c r="BE116" i="69" s="1"/>
  <c r="BE109" i="69" a="1"/>
  <c r="BE109" i="69" s="1"/>
  <c r="BE97" i="69" a="1"/>
  <c r="BE97" i="69" s="1"/>
  <c r="BF93" i="69" s="1"/>
  <c r="BE90" i="69" a="1"/>
  <c r="BE90" i="69" s="1"/>
  <c r="BE103" i="69" a="1"/>
  <c r="BE103" i="69" s="1"/>
  <c r="BE76" i="69" a="1"/>
  <c r="BE76" i="69" s="1"/>
  <c r="BE82" i="69" a="1"/>
  <c r="BE82" i="69" s="1"/>
  <c r="BE62" i="69" a="1"/>
  <c r="BE62" i="69" s="1"/>
  <c r="BE95" i="69" a="1"/>
  <c r="BE95" i="69" s="1"/>
  <c r="BE96" i="69" s="1"/>
  <c r="BE68" i="69" a="1"/>
  <c r="BE68" i="69" s="1"/>
  <c r="BE74" i="69" a="1"/>
  <c r="BE74" i="69" s="1"/>
  <c r="BE47" i="69" a="1"/>
  <c r="BE47" i="69" s="1"/>
  <c r="BE30" i="69" a="1"/>
  <c r="BE30" i="69" s="1"/>
  <c r="BE53" i="69" a="1"/>
  <c r="BE53" i="69" s="1"/>
  <c r="BE36" i="69" a="1"/>
  <c r="BE36" i="69" s="1"/>
  <c r="BE25" i="69" a="1"/>
  <c r="BE25" i="69" s="1"/>
  <c r="BE5" i="69" a="1"/>
  <c r="BE5" i="69" s="1"/>
  <c r="BE9" i="69" a="1"/>
  <c r="BE9" i="69" s="1"/>
  <c r="BE3" i="69"/>
  <c r="BE42" i="69" a="1"/>
  <c r="BE42" i="69" s="1"/>
  <c r="BE15" i="69" a="1"/>
  <c r="BE15" i="69" s="1"/>
  <c r="AZ33" i="69"/>
  <c r="AZ39" i="69"/>
  <c r="BA28" i="69"/>
  <c r="BA32" i="69" s="1"/>
  <c r="AZ37" i="69"/>
  <c r="AZ46" i="69" s="1"/>
  <c r="AZ48" i="69" s="1"/>
  <c r="AY87" i="69"/>
  <c r="AY83" i="69"/>
  <c r="BC221" i="69"/>
  <c r="BC224" i="69" s="1"/>
  <c r="BC226" i="69" s="1"/>
  <c r="BC228" i="69" s="1"/>
  <c r="BC215" i="69"/>
  <c r="BC217" i="69" s="1"/>
  <c r="BA65" i="69"/>
  <c r="BA71" i="69"/>
  <c r="BA75" i="69" s="1"/>
  <c r="BB60" i="69"/>
  <c r="BB64" i="69" s="1"/>
  <c r="BA69" i="69"/>
  <c r="BD205" i="69"/>
  <c r="BD211" i="69" s="1"/>
  <c r="BD61" i="69"/>
  <c r="BD63" i="69" s="1"/>
  <c r="BD8" i="69"/>
  <c r="BD12" i="69" s="1"/>
  <c r="BD22" i="69" s="1"/>
  <c r="BD29" i="69" s="1"/>
  <c r="BD31" i="69" s="1"/>
  <c r="AW56" i="69"/>
  <c r="AX45" i="69"/>
  <c r="AX49" i="69" s="1"/>
  <c r="AW50" i="69"/>
  <c r="AW54" i="69"/>
  <c r="AZ79" i="69"/>
  <c r="AZ77" i="69"/>
  <c r="AZ85" i="69" s="1"/>
  <c r="AZ94" i="69" s="1"/>
  <c r="AZ99" i="69" s="1"/>
  <c r="BH1292" i="64" a="1"/>
  <c r="BH1013" i="64" a="1"/>
  <c r="BH1400" i="64" a="1"/>
  <c r="BH1041" i="64" a="1"/>
  <c r="BH1076" i="64" a="1"/>
  <c r="BH526" i="64" a="1"/>
  <c r="BH1147" i="64" a="1"/>
  <c r="BH919" i="64" a="1"/>
  <c r="BH1376" i="64" a="1"/>
  <c r="BH967" i="64" a="1"/>
  <c r="BH1111" i="64" a="1"/>
  <c r="BH991" i="64" a="1"/>
  <c r="BH800" i="64" a="1"/>
  <c r="BH108" i="64" l="1"/>
  <c r="BH1400" i="64"/>
  <c r="BC124" i="64"/>
  <c r="BG1084" i="64"/>
  <c r="BH1076" i="64"/>
  <c r="BH1147" i="64"/>
  <c r="BH1111" i="64"/>
  <c r="BH1013" i="64"/>
  <c r="BH1376" i="64"/>
  <c r="BH1041" i="64"/>
  <c r="BH967" i="64"/>
  <c r="BH991" i="64"/>
  <c r="BH1292" i="64"/>
  <c r="BH919" i="64"/>
  <c r="BH800" i="64"/>
  <c r="BH526" i="64"/>
  <c r="BU1568" i="64"/>
  <c r="BU1569" i="64" s="1"/>
  <c r="AE427" i="64"/>
  <c r="AD432" i="64"/>
  <c r="Z1349" i="64"/>
  <c r="Z1350" i="64" s="1"/>
  <c r="AQ802" i="64"/>
  <c r="AP921" i="64"/>
  <c r="BG1672" i="64"/>
  <c r="BG1673" i="64" s="1"/>
  <c r="X969" i="64"/>
  <c r="W504" i="64"/>
  <c r="AF398" i="64"/>
  <c r="BH1671" i="64"/>
  <c r="BI1146" i="64" a="1"/>
  <c r="BI1146" i="64" s="1"/>
  <c r="BI1110" i="64" a="1"/>
  <c r="BI1110" i="64" s="1"/>
  <c r="BI1075" i="64" a="1"/>
  <c r="BI1075" i="64" s="1"/>
  <c r="BH1666" i="64" a="1"/>
  <c r="BH1666" i="64" s="1"/>
  <c r="BI1663" i="64" a="1"/>
  <c r="BI1663" i="64" s="1"/>
  <c r="BI1040" i="64" a="1"/>
  <c r="BI1040" i="64" s="1"/>
  <c r="BI1697" i="64" a="1"/>
  <c r="BI1697" i="64" s="1"/>
  <c r="AG183" i="69"/>
  <c r="AG186" i="69" s="1"/>
  <c r="AF194" i="69"/>
  <c r="AF202" i="69" s="1"/>
  <c r="AF188" i="69"/>
  <c r="AF162" i="69"/>
  <c r="AG156" i="69" s="1"/>
  <c r="AG159" i="69" s="1"/>
  <c r="AG184" i="69" s="1"/>
  <c r="BI396" i="64" a="1"/>
  <c r="BI396" i="64" s="1"/>
  <c r="BI402" i="64" a="1"/>
  <c r="BI402" i="64" s="1"/>
  <c r="AG129" i="69"/>
  <c r="AG134" i="69" s="1"/>
  <c r="AF142" i="69"/>
  <c r="AF146" i="69" s="1"/>
  <c r="AF148" i="69" s="1"/>
  <c r="AF136" i="69"/>
  <c r="AF140" i="69"/>
  <c r="AF150" i="69" s="1"/>
  <c r="BI1375" i="64" a="1"/>
  <c r="BI1375" i="64" s="1"/>
  <c r="BI1288" i="64" a="1"/>
  <c r="BI1288" i="64" s="1"/>
  <c r="BI918" i="64" a="1"/>
  <c r="BI918" i="64" s="1"/>
  <c r="BD121" i="64"/>
  <c r="BD124" i="64" s="1"/>
  <c r="BI525" i="64" a="1"/>
  <c r="BI525" i="64" s="1"/>
  <c r="BI107" i="64" a="1"/>
  <c r="BI107" i="64" s="1"/>
  <c r="BI122" i="64" a="1"/>
  <c r="BI122" i="64" s="1"/>
  <c r="BI176" i="64" a="1"/>
  <c r="BI176" i="64" s="1"/>
  <c r="BI40" i="64" a="1"/>
  <c r="BI40" i="64" s="1"/>
  <c r="BI106" i="64" a="1"/>
  <c r="BI106" i="64" s="1"/>
  <c r="BI123" i="64" a="1"/>
  <c r="BI123" i="64" s="1"/>
  <c r="BI799" i="64" a="1"/>
  <c r="BI799" i="64" s="1"/>
  <c r="BI501" i="64" a="1"/>
  <c r="BI501" i="64" s="1"/>
  <c r="BI1399" i="64" a="1"/>
  <c r="BI1399" i="64" s="1"/>
  <c r="BI966" i="64" a="1"/>
  <c r="BI966" i="64" s="1"/>
  <c r="BI503" i="64" a="1"/>
  <c r="BI503" i="64" s="1"/>
  <c r="BI1293" i="64" a="1"/>
  <c r="BI1293" i="64" s="1"/>
  <c r="BI1014" i="64" a="1"/>
  <c r="BI1014" i="64" s="1"/>
  <c r="BI1401" i="64" a="1"/>
  <c r="BI1401" i="64" s="1"/>
  <c r="BI990" i="64" a="1"/>
  <c r="BI990" i="64" s="1"/>
  <c r="BI968" i="64" a="1"/>
  <c r="BI968" i="64" s="1"/>
  <c r="BI1299" i="64" a="1"/>
  <c r="BI1299" i="64" s="1"/>
  <c r="BI1012" i="64" a="1"/>
  <c r="BI1012" i="64" s="1"/>
  <c r="BI944" i="64" a="1"/>
  <c r="BI944" i="64" s="1"/>
  <c r="AF125" i="69"/>
  <c r="BC17" i="69"/>
  <c r="BC18" i="69" s="1"/>
  <c r="AG112" i="69"/>
  <c r="AG115" i="69" s="1"/>
  <c r="AF119" i="69"/>
  <c r="BD16" i="69"/>
  <c r="BD207" i="69"/>
  <c r="BD209" i="69" s="1"/>
  <c r="BD219" i="69" s="1"/>
  <c r="BE98" i="69"/>
  <c r="AY45" i="69"/>
  <c r="AY49" i="69" s="1"/>
  <c r="AX50" i="69"/>
  <c r="AX56" i="69"/>
  <c r="AX54" i="69"/>
  <c r="AF200" i="69"/>
  <c r="AF198" i="69"/>
  <c r="BB71" i="69"/>
  <c r="BB75" i="69" s="1"/>
  <c r="BB65" i="69"/>
  <c r="BC60" i="69"/>
  <c r="BC64" i="69" s="1"/>
  <c r="BB69" i="69"/>
  <c r="BD221" i="69"/>
  <c r="BD224" i="69" s="1"/>
  <c r="BD226" i="69" s="1"/>
  <c r="BD228" i="69" s="1"/>
  <c r="BD215" i="69"/>
  <c r="BD217" i="69" s="1"/>
  <c r="BA79" i="69"/>
  <c r="BA77" i="69"/>
  <c r="BA85" i="69" s="1"/>
  <c r="BA94" i="69" s="1"/>
  <c r="BA99" i="69" s="1"/>
  <c r="BD10" i="69"/>
  <c r="BD20" i="69" s="1"/>
  <c r="BE205" i="69"/>
  <c r="BE211" i="69" s="1"/>
  <c r="BE61" i="69"/>
  <c r="BE63" i="69" s="1"/>
  <c r="BE8" i="69"/>
  <c r="BE12" i="69" s="1"/>
  <c r="BE22" i="69" s="1"/>
  <c r="BE29" i="69" s="1"/>
  <c r="BE31" i="69" s="1"/>
  <c r="BA33" i="69"/>
  <c r="BA39" i="69"/>
  <c r="BB28" i="69"/>
  <c r="BB32" i="69" s="1"/>
  <c r="BA37" i="69"/>
  <c r="BA46" i="69" s="1"/>
  <c r="BA48" i="69" s="1"/>
  <c r="AZ100" i="69"/>
  <c r="AZ106" i="69"/>
  <c r="AZ113" i="69" s="1"/>
  <c r="AZ104" i="69"/>
  <c r="BF225" i="69" a="1"/>
  <c r="BF225" i="69" s="1"/>
  <c r="BF227" i="69" a="1"/>
  <c r="BF227" i="69" s="1"/>
  <c r="BF216" i="69" a="1"/>
  <c r="BF216" i="69" s="1"/>
  <c r="BF206" i="69" a="1"/>
  <c r="BF206" i="69" s="1"/>
  <c r="BF214" i="69" a="1"/>
  <c r="BF214" i="69" s="1"/>
  <c r="BF208" i="69" a="1"/>
  <c r="BF208" i="69" s="1"/>
  <c r="BF197" i="69" a="1"/>
  <c r="BF197" i="69" s="1"/>
  <c r="BF191" i="69" a="1"/>
  <c r="BF191" i="69" s="1"/>
  <c r="BF185" i="69" a="1"/>
  <c r="BF185" i="69" s="1"/>
  <c r="BF166" i="69" a="1"/>
  <c r="BF166" i="69" s="1"/>
  <c r="BF174" i="69" a="1"/>
  <c r="BF174" i="69" s="1"/>
  <c r="BF147" i="69" a="1"/>
  <c r="BF147" i="69" s="1"/>
  <c r="BF172" i="69" a="1"/>
  <c r="BF172" i="69" s="1"/>
  <c r="BF158" i="69" a="1"/>
  <c r="BF158" i="69" s="1"/>
  <c r="BF145" i="69" a="1"/>
  <c r="BF145" i="69" s="1"/>
  <c r="BF131" i="69" a="1"/>
  <c r="BF131" i="69" s="1"/>
  <c r="BF160" i="69" a="1"/>
  <c r="BF160" i="69" s="1"/>
  <c r="BF139" i="69" a="1"/>
  <c r="BF139" i="69" s="1"/>
  <c r="BF116" i="69" a="1"/>
  <c r="BF116" i="69" s="1"/>
  <c r="BF133" i="69" a="1"/>
  <c r="BF133" i="69" s="1"/>
  <c r="BF109" i="69" a="1"/>
  <c r="BF109" i="69" s="1"/>
  <c r="BF122" i="69" a="1"/>
  <c r="BF122" i="69" s="1"/>
  <c r="BF97" i="69" a="1"/>
  <c r="BF97" i="69" s="1"/>
  <c r="BG93" i="69" s="1"/>
  <c r="BF90" i="69" a="1"/>
  <c r="BF90" i="69" s="1"/>
  <c r="BF103" i="69" a="1"/>
  <c r="BF103" i="69" s="1"/>
  <c r="BF114" i="69" a="1"/>
  <c r="BF114" i="69" s="1"/>
  <c r="BF95" i="69" a="1"/>
  <c r="BF95" i="69" s="1"/>
  <c r="BF96" i="69" s="1"/>
  <c r="BF82" i="69" a="1"/>
  <c r="BF82" i="69" s="1"/>
  <c r="BF68" i="69" a="1"/>
  <c r="BF68" i="69" s="1"/>
  <c r="BF74" i="69" a="1"/>
  <c r="BF74" i="69" s="1"/>
  <c r="BF76" i="69" a="1"/>
  <c r="BF76" i="69" s="1"/>
  <c r="BF47" i="69" a="1"/>
  <c r="BF47" i="69" s="1"/>
  <c r="BF30" i="69" a="1"/>
  <c r="BF30" i="69" s="1"/>
  <c r="BF62" i="69" a="1"/>
  <c r="BF62" i="69" s="1"/>
  <c r="BF53" i="69" a="1"/>
  <c r="BF53" i="69" s="1"/>
  <c r="BF36" i="69" a="1"/>
  <c r="BF36" i="69" s="1"/>
  <c r="BF42" i="69" a="1"/>
  <c r="BF42" i="69" s="1"/>
  <c r="BF25" i="69" a="1"/>
  <c r="BF25" i="69" s="1"/>
  <c r="BF5" i="69" a="1"/>
  <c r="BF5" i="69" s="1"/>
  <c r="BF9" i="69" a="1"/>
  <c r="BF9" i="69" s="1"/>
  <c r="BF15" i="69" a="1"/>
  <c r="BF15" i="69" s="1"/>
  <c r="BF3" i="69"/>
  <c r="AZ87" i="69"/>
  <c r="AZ83" i="69"/>
  <c r="BH1" i="69"/>
  <c r="BG2" i="69"/>
  <c r="X502" i="64" a="1"/>
  <c r="BI800" i="64" a="1"/>
  <c r="BI1400" i="64" a="1"/>
  <c r="BI1292" i="64" a="1"/>
  <c r="BI967" i="64" a="1"/>
  <c r="BI526" i="64" a="1"/>
  <c r="BI1013" i="64" a="1"/>
  <c r="BI1147" i="64" a="1"/>
  <c r="BI1041" i="64" a="1"/>
  <c r="BI1111" i="64" a="1"/>
  <c r="BI919" i="64" a="1"/>
  <c r="BI1376" i="64" a="1"/>
  <c r="BI991" i="64" a="1"/>
  <c r="BI1076" i="64" a="1"/>
  <c r="BI108" i="64" l="1"/>
  <c r="BI1400" i="64"/>
  <c r="BH1084" i="64"/>
  <c r="BI1041" i="64"/>
  <c r="BI1376" i="64"/>
  <c r="BI1076" i="64"/>
  <c r="BI1111" i="64"/>
  <c r="BI1013" i="64"/>
  <c r="BI1147" i="64"/>
  <c r="BI967" i="64"/>
  <c r="BI991" i="64"/>
  <c r="BI1292" i="64"/>
  <c r="BI919" i="64"/>
  <c r="BI800" i="64"/>
  <c r="BI526" i="64"/>
  <c r="BV1565" i="64"/>
  <c r="BV1571" i="64" s="1"/>
  <c r="AE430" i="64"/>
  <c r="AF427" i="64"/>
  <c r="Z1354" i="64"/>
  <c r="AA1344" i="64"/>
  <c r="AA1348" i="64" s="1"/>
  <c r="AR802" i="64"/>
  <c r="AQ921" i="64"/>
  <c r="AR397" i="64"/>
  <c r="X502" i="64"/>
  <c r="Y1402" i="64"/>
  <c r="Z945" i="64"/>
  <c r="BH1672" i="64"/>
  <c r="BH1673" i="64" s="1"/>
  <c r="AE1294" i="64"/>
  <c r="AF399" i="64"/>
  <c r="AG394" i="64"/>
  <c r="AF403" i="64"/>
  <c r="W1015" i="64"/>
  <c r="AC1378" i="64"/>
  <c r="BI1671" i="64"/>
  <c r="AG161" i="69"/>
  <c r="BJ1110" i="64" a="1"/>
  <c r="BJ1110" i="64" s="1"/>
  <c r="BJ1146" i="64" a="1"/>
  <c r="BJ1146" i="64" s="1"/>
  <c r="BJ1075" i="64" a="1"/>
  <c r="BJ1075" i="64" s="1"/>
  <c r="BJ1663" i="64" a="1"/>
  <c r="BJ1663" i="64" s="1"/>
  <c r="BJ1040" i="64" a="1"/>
  <c r="BJ1040" i="64" s="1"/>
  <c r="BI1666" i="64" a="1"/>
  <c r="BI1666" i="64" s="1"/>
  <c r="BJ1697" i="64" a="1"/>
  <c r="BJ1697" i="64" s="1"/>
  <c r="AF163" i="69"/>
  <c r="AF167" i="69"/>
  <c r="AF177" i="69" s="1"/>
  <c r="AF169" i="69"/>
  <c r="AF179" i="69" s="1"/>
  <c r="BJ402" i="64" a="1"/>
  <c r="BJ402" i="64" s="1"/>
  <c r="BJ396" i="64" a="1"/>
  <c r="BJ396" i="64" s="1"/>
  <c r="AF152" i="69"/>
  <c r="AG132" i="69"/>
  <c r="AG157" i="69" s="1"/>
  <c r="BJ1375" i="64" a="1"/>
  <c r="BJ1375" i="64" s="1"/>
  <c r="BJ1288" i="64" a="1"/>
  <c r="BJ1288" i="64" s="1"/>
  <c r="BJ918" i="64" a="1"/>
  <c r="BJ918" i="64" s="1"/>
  <c r="AG117" i="69"/>
  <c r="AG118" i="69" s="1"/>
  <c r="AG123" i="69" s="1"/>
  <c r="BJ525" i="64" a="1"/>
  <c r="BJ525" i="64" s="1"/>
  <c r="BJ107" i="64" a="1"/>
  <c r="BJ107" i="64" s="1"/>
  <c r="BJ122" i="64" a="1"/>
  <c r="BJ122" i="64" s="1"/>
  <c r="BJ176" i="64" a="1"/>
  <c r="BJ176" i="64" s="1"/>
  <c r="BJ40" i="64" a="1"/>
  <c r="BJ40" i="64" s="1"/>
  <c r="BJ106" i="64" a="1"/>
  <c r="BJ106" i="64" s="1"/>
  <c r="BJ123" i="64" a="1"/>
  <c r="BJ123" i="64" s="1"/>
  <c r="BE121" i="64"/>
  <c r="BE124" i="64" s="1"/>
  <c r="BJ799" i="64" a="1"/>
  <c r="BJ799" i="64" s="1"/>
  <c r="BJ501" i="64" a="1"/>
  <c r="BJ501" i="64" s="1"/>
  <c r="BJ1012" i="64" a="1"/>
  <c r="BJ1012" i="64" s="1"/>
  <c r="BJ1401" i="64" a="1"/>
  <c r="BJ1401" i="64" s="1"/>
  <c r="BJ944" i="64" a="1"/>
  <c r="BJ944" i="64" s="1"/>
  <c r="BJ503" i="64" a="1"/>
  <c r="BJ503" i="64" s="1"/>
  <c r="BJ1293" i="64" a="1"/>
  <c r="BJ1293" i="64" s="1"/>
  <c r="BJ966" i="64" a="1"/>
  <c r="BJ966" i="64" s="1"/>
  <c r="BJ990" i="64" a="1"/>
  <c r="BJ990" i="64" s="1"/>
  <c r="BJ1014" i="64" a="1"/>
  <c r="BJ1014" i="64" s="1"/>
  <c r="BJ1399" i="64" a="1"/>
  <c r="BJ1399" i="64" s="1"/>
  <c r="BJ1299" i="64" a="1"/>
  <c r="BJ1299" i="64" s="1"/>
  <c r="BJ968" i="64" a="1"/>
  <c r="BJ968" i="64" s="1"/>
  <c r="BE10" i="69"/>
  <c r="BE20" i="69" s="1"/>
  <c r="BE207" i="69"/>
  <c r="BE209" i="69" s="1"/>
  <c r="BE219" i="69" s="1"/>
  <c r="AG187" i="69"/>
  <c r="AG188" i="69" s="1"/>
  <c r="BF205" i="69"/>
  <c r="BF211" i="69" s="1"/>
  <c r="BF61" i="69"/>
  <c r="BF63" i="69" s="1"/>
  <c r="BF8" i="69"/>
  <c r="BF12" i="69" s="1"/>
  <c r="BF22" i="69" s="1"/>
  <c r="BF29" i="69" s="1"/>
  <c r="BF31" i="69" s="1"/>
  <c r="BA100" i="69"/>
  <c r="BA106" i="69"/>
  <c r="BA113" i="69" s="1"/>
  <c r="BA104" i="69"/>
  <c r="BC65" i="69"/>
  <c r="BC71" i="69"/>
  <c r="BC75" i="69" s="1"/>
  <c r="BD60" i="69"/>
  <c r="BD64" i="69" s="1"/>
  <c r="BC69" i="69"/>
  <c r="BA87" i="69"/>
  <c r="BA83" i="69"/>
  <c r="BB33" i="69"/>
  <c r="BB39" i="69"/>
  <c r="BC28" i="69"/>
  <c r="BC32" i="69" s="1"/>
  <c r="BB37" i="69"/>
  <c r="BB46" i="69" s="1"/>
  <c r="BB48" i="69" s="1"/>
  <c r="BB79" i="69"/>
  <c r="BB77" i="69"/>
  <c r="BB85" i="69" s="1"/>
  <c r="BB94" i="69" s="1"/>
  <c r="BB99" i="69" s="1"/>
  <c r="BE16" i="69"/>
  <c r="BG227" i="69" a="1"/>
  <c r="BG227" i="69" s="1"/>
  <c r="BG216" i="69" a="1"/>
  <c r="BG216" i="69" s="1"/>
  <c r="BG225" i="69" a="1"/>
  <c r="BG225" i="69" s="1"/>
  <c r="BG214" i="69" a="1"/>
  <c r="BG214" i="69" s="1"/>
  <c r="BG208" i="69" a="1"/>
  <c r="BG208" i="69" s="1"/>
  <c r="BG197" i="69" a="1"/>
  <c r="BG197" i="69" s="1"/>
  <c r="BG206" i="69" a="1"/>
  <c r="BG206" i="69" s="1"/>
  <c r="BG191" i="69" a="1"/>
  <c r="BG191" i="69" s="1"/>
  <c r="BG185" i="69" a="1"/>
  <c r="BG185" i="69" s="1"/>
  <c r="BG166" i="69" a="1"/>
  <c r="BG166" i="69" s="1"/>
  <c r="BG172" i="69" a="1"/>
  <c r="BG172" i="69" s="1"/>
  <c r="BG158" i="69" a="1"/>
  <c r="BG158" i="69" s="1"/>
  <c r="BG160" i="69" a="1"/>
  <c r="BG160" i="69" s="1"/>
  <c r="BG147" i="69" a="1"/>
  <c r="BG147" i="69" s="1"/>
  <c r="BG131" i="69" a="1"/>
  <c r="BG131" i="69" s="1"/>
  <c r="BG133" i="69" a="1"/>
  <c r="BG133" i="69" s="1"/>
  <c r="BG145" i="69" a="1"/>
  <c r="BG145" i="69" s="1"/>
  <c r="BG174" i="69" a="1"/>
  <c r="BG174" i="69" s="1"/>
  <c r="BG116" i="69" a="1"/>
  <c r="BG116" i="69" s="1"/>
  <c r="BG109" i="69" a="1"/>
  <c r="BG109" i="69" s="1"/>
  <c r="BG122" i="69" a="1"/>
  <c r="BG122" i="69" s="1"/>
  <c r="BG139" i="69" a="1"/>
  <c r="BG139" i="69" s="1"/>
  <c r="BG114" i="69" a="1"/>
  <c r="BG114" i="69" s="1"/>
  <c r="BG103" i="69" a="1"/>
  <c r="BG103" i="69" s="1"/>
  <c r="BG95" i="69" a="1"/>
  <c r="BG95" i="69" s="1"/>
  <c r="BG96" i="69" s="1"/>
  <c r="BG97" i="69" a="1"/>
  <c r="BG97" i="69" s="1"/>
  <c r="BH93" i="69" s="1"/>
  <c r="BG90" i="69" a="1"/>
  <c r="BG90" i="69" s="1"/>
  <c r="BG74" i="69" a="1"/>
  <c r="BG74" i="69" s="1"/>
  <c r="BG76" i="69" a="1"/>
  <c r="BG76" i="69" s="1"/>
  <c r="BG82" i="69" a="1"/>
  <c r="BG82" i="69" s="1"/>
  <c r="BG62" i="69" a="1"/>
  <c r="BG62" i="69" s="1"/>
  <c r="BG53" i="69" a="1"/>
  <c r="BG53" i="69" s="1"/>
  <c r="BG36" i="69" a="1"/>
  <c r="BG36" i="69" s="1"/>
  <c r="BG42" i="69" a="1"/>
  <c r="BG42" i="69" s="1"/>
  <c r="BG25" i="69" a="1"/>
  <c r="BG25" i="69" s="1"/>
  <c r="BG68" i="69" a="1"/>
  <c r="BG68" i="69" s="1"/>
  <c r="BG47" i="69" a="1"/>
  <c r="BG47" i="69" s="1"/>
  <c r="BG5" i="69" a="1"/>
  <c r="BG5" i="69" s="1"/>
  <c r="BG9" i="69" a="1"/>
  <c r="BG9" i="69" s="1"/>
  <c r="BG15" i="69" a="1"/>
  <c r="BG15" i="69" s="1"/>
  <c r="BG30" i="69" a="1"/>
  <c r="BG30" i="69" s="1"/>
  <c r="BG3" i="69"/>
  <c r="BE221" i="69"/>
  <c r="BE224" i="69" s="1"/>
  <c r="BE226" i="69" s="1"/>
  <c r="BE228" i="69" s="1"/>
  <c r="BE215" i="69"/>
  <c r="BE217" i="69" s="1"/>
  <c r="BF98" i="69"/>
  <c r="BI1" i="69"/>
  <c r="BH2" i="69"/>
  <c r="BD17" i="69"/>
  <c r="BD18" i="69" s="1"/>
  <c r="AY50" i="69"/>
  <c r="AY56" i="69"/>
  <c r="AZ45" i="69"/>
  <c r="AZ49" i="69" s="1"/>
  <c r="AY54" i="69"/>
  <c r="BJ967" i="64" a="1"/>
  <c r="BJ1292" i="64" a="1"/>
  <c r="BJ526" i="64" a="1"/>
  <c r="BJ1111" i="64" a="1"/>
  <c r="BJ1376" i="64" a="1"/>
  <c r="BJ1147" i="64" a="1"/>
  <c r="BJ1041" i="64" a="1"/>
  <c r="BJ1400" i="64" a="1"/>
  <c r="BJ1013" i="64" a="1"/>
  <c r="BJ919" i="64" a="1"/>
  <c r="BJ991" i="64" a="1"/>
  <c r="BJ1076" i="64" a="1"/>
  <c r="BJ800" i="64" a="1"/>
  <c r="BJ108" i="64" l="1"/>
  <c r="BJ1400" i="64"/>
  <c r="BI1084" i="64"/>
  <c r="AE428" i="64"/>
  <c r="AE432" i="64" s="1"/>
  <c r="BJ1376" i="64"/>
  <c r="BJ1041" i="64"/>
  <c r="BJ1013" i="64"/>
  <c r="BJ1076" i="64"/>
  <c r="BJ1147" i="64"/>
  <c r="BJ1111" i="64"/>
  <c r="BJ967" i="64"/>
  <c r="BJ991" i="64"/>
  <c r="BJ1292" i="64"/>
  <c r="BJ919" i="64"/>
  <c r="BJ800" i="64"/>
  <c r="BJ526" i="64"/>
  <c r="BV1568" i="64"/>
  <c r="BV1569" i="64" s="1"/>
  <c r="AA1349" i="64"/>
  <c r="AA1350" i="64" s="1"/>
  <c r="AS802" i="64"/>
  <c r="AS397" i="64"/>
  <c r="Y969" i="64"/>
  <c r="X504" i="64"/>
  <c r="AG398" i="64"/>
  <c r="BI1672" i="64"/>
  <c r="BJ1671" i="64"/>
  <c r="AG162" i="69"/>
  <c r="AG163" i="69" s="1"/>
  <c r="BK1146" i="64" a="1"/>
  <c r="BK1146" i="64" s="1"/>
  <c r="BK1075" i="64" a="1"/>
  <c r="BK1075" i="64" s="1"/>
  <c r="BK1110" i="64" a="1"/>
  <c r="BK1110" i="64" s="1"/>
  <c r="BJ1666" i="64" a="1"/>
  <c r="BJ1666" i="64" s="1"/>
  <c r="BK1663" i="64" a="1"/>
  <c r="BK1663" i="64" s="1"/>
  <c r="BK1040" i="64" a="1"/>
  <c r="BK1040" i="64" s="1"/>
  <c r="BK1697" i="64" a="1"/>
  <c r="BK1697" i="64" s="1"/>
  <c r="AF173" i="69"/>
  <c r="AF175" i="69" s="1"/>
  <c r="BK402" i="64" a="1"/>
  <c r="BK402" i="64" s="1"/>
  <c r="BK396" i="64" a="1"/>
  <c r="BK396" i="64" s="1"/>
  <c r="AG135" i="69"/>
  <c r="AG136" i="69" s="1"/>
  <c r="AH112" i="69"/>
  <c r="AH115" i="69" s="1"/>
  <c r="BK1375" i="64" a="1"/>
  <c r="BK1375" i="64" s="1"/>
  <c r="AG119" i="69"/>
  <c r="AG125" i="69"/>
  <c r="BK1288" i="64" a="1"/>
  <c r="BK1288" i="64" s="1"/>
  <c r="BK918" i="64" a="1"/>
  <c r="BK918" i="64" s="1"/>
  <c r="BK525" i="64" a="1"/>
  <c r="BK525" i="64" s="1"/>
  <c r="BK107" i="64" a="1"/>
  <c r="BK107" i="64" s="1"/>
  <c r="BK176" i="64" a="1"/>
  <c r="BK176" i="64" s="1"/>
  <c r="BK122" i="64" a="1"/>
  <c r="BK122" i="64" s="1"/>
  <c r="BK40" i="64" a="1"/>
  <c r="BK40" i="64" s="1"/>
  <c r="BK106" i="64" a="1"/>
  <c r="BK106" i="64" s="1"/>
  <c r="BK123" i="64" a="1"/>
  <c r="BK123" i="64" s="1"/>
  <c r="BF121" i="64"/>
  <c r="BF124" i="64" s="1"/>
  <c r="BE17" i="69"/>
  <c r="BE18" i="69" s="1"/>
  <c r="BK799" i="64" a="1"/>
  <c r="BK799" i="64" s="1"/>
  <c r="BK990" i="64" a="1"/>
  <c r="BK990" i="64" s="1"/>
  <c r="BK501" i="64" a="1"/>
  <c r="BK501" i="64" s="1"/>
  <c r="BK1012" i="64" a="1"/>
  <c r="BK1012" i="64" s="1"/>
  <c r="BK1399" i="64" a="1"/>
  <c r="BK1399" i="64" s="1"/>
  <c r="BK1299" i="64" a="1"/>
  <c r="BK1299" i="64" s="1"/>
  <c r="BK966" i="64" a="1"/>
  <c r="BK966" i="64" s="1"/>
  <c r="BK1401" i="64" a="1"/>
  <c r="BK1401" i="64" s="1"/>
  <c r="BK1293" i="64" a="1"/>
  <c r="BK1293" i="64" s="1"/>
  <c r="BK968" i="64" a="1"/>
  <c r="BK968" i="64" s="1"/>
  <c r="BK944" i="64" a="1"/>
  <c r="BK944" i="64" s="1"/>
  <c r="BK503" i="64" a="1"/>
  <c r="BK503" i="64" s="1"/>
  <c r="BK1014" i="64" a="1"/>
  <c r="BK1014" i="64" s="1"/>
  <c r="AG192" i="69"/>
  <c r="AG198" i="69" s="1"/>
  <c r="BF207" i="69"/>
  <c r="BF209" i="69" s="1"/>
  <c r="BF219" i="69" s="1"/>
  <c r="AH183" i="69"/>
  <c r="AH186" i="69" s="1"/>
  <c r="AG194" i="69"/>
  <c r="AG202" i="69" s="1"/>
  <c r="BF16" i="69"/>
  <c r="BD71" i="69"/>
  <c r="BD75" i="69" s="1"/>
  <c r="BD65" i="69"/>
  <c r="BE60" i="69"/>
  <c r="BE64" i="69" s="1"/>
  <c r="BD69" i="69"/>
  <c r="AZ50" i="69"/>
  <c r="AZ56" i="69"/>
  <c r="BA45" i="69"/>
  <c r="BA49" i="69" s="1"/>
  <c r="AZ54" i="69"/>
  <c r="BH225" i="69" a="1"/>
  <c r="BH225" i="69" s="1"/>
  <c r="BH227" i="69" a="1"/>
  <c r="BH227" i="69" s="1"/>
  <c r="BH216" i="69" a="1"/>
  <c r="BH216" i="69" s="1"/>
  <c r="BH214" i="69" a="1"/>
  <c r="BH214" i="69" s="1"/>
  <c r="BH208" i="69" a="1"/>
  <c r="BH208" i="69" s="1"/>
  <c r="BH206" i="69" a="1"/>
  <c r="BH206" i="69" s="1"/>
  <c r="BH197" i="69" a="1"/>
  <c r="BH197" i="69" s="1"/>
  <c r="BH185" i="69" a="1"/>
  <c r="BH185" i="69" s="1"/>
  <c r="BH191" i="69" a="1"/>
  <c r="BH191" i="69" s="1"/>
  <c r="BH166" i="69" a="1"/>
  <c r="BH166" i="69" s="1"/>
  <c r="BH172" i="69" a="1"/>
  <c r="BH172" i="69" s="1"/>
  <c r="BH174" i="69" a="1"/>
  <c r="BH174" i="69" s="1"/>
  <c r="BH160" i="69" a="1"/>
  <c r="BH160" i="69" s="1"/>
  <c r="BH145" i="69" a="1"/>
  <c r="BH145" i="69" s="1"/>
  <c r="BH147" i="69" a="1"/>
  <c r="BH147" i="69" s="1"/>
  <c r="BH158" i="69" a="1"/>
  <c r="BH158" i="69" s="1"/>
  <c r="BH133" i="69" a="1"/>
  <c r="BH133" i="69" s="1"/>
  <c r="BH139" i="69" a="1"/>
  <c r="BH139" i="69" s="1"/>
  <c r="BH131" i="69" a="1"/>
  <c r="BH131" i="69" s="1"/>
  <c r="BH122" i="69" a="1"/>
  <c r="BH122" i="69" s="1"/>
  <c r="BH114" i="69" a="1"/>
  <c r="BH114" i="69" s="1"/>
  <c r="BH116" i="69" a="1"/>
  <c r="BH116" i="69" s="1"/>
  <c r="BH109" i="69" a="1"/>
  <c r="BH109" i="69" s="1"/>
  <c r="BH95" i="69" a="1"/>
  <c r="BH95" i="69" s="1"/>
  <c r="BH96" i="69" s="1"/>
  <c r="BH97" i="69" a="1"/>
  <c r="BH97" i="69" s="1"/>
  <c r="BI93" i="69" s="1"/>
  <c r="BH90" i="69" a="1"/>
  <c r="BH90" i="69" s="1"/>
  <c r="BH103" i="69" a="1"/>
  <c r="BH103" i="69" s="1"/>
  <c r="BH74" i="69" a="1"/>
  <c r="BH74" i="69" s="1"/>
  <c r="BH76" i="69" a="1"/>
  <c r="BH76" i="69" s="1"/>
  <c r="BH82" i="69" a="1"/>
  <c r="BH82" i="69" s="1"/>
  <c r="BH62" i="69" a="1"/>
  <c r="BH62" i="69" s="1"/>
  <c r="BH53" i="69" a="1"/>
  <c r="BH53" i="69" s="1"/>
  <c r="BH36" i="69" a="1"/>
  <c r="BH36" i="69" s="1"/>
  <c r="BH42" i="69" a="1"/>
  <c r="BH42" i="69" s="1"/>
  <c r="BH25" i="69" a="1"/>
  <c r="BH25" i="69" s="1"/>
  <c r="BH68" i="69" a="1"/>
  <c r="BH68" i="69" s="1"/>
  <c r="BH47" i="69" a="1"/>
  <c r="BH47" i="69" s="1"/>
  <c r="BH30" i="69" a="1"/>
  <c r="BH30" i="69" s="1"/>
  <c r="BH9" i="69" a="1"/>
  <c r="BH9" i="69" s="1"/>
  <c r="BH15" i="69" a="1"/>
  <c r="BH15" i="69" s="1"/>
  <c r="BH3" i="69"/>
  <c r="BH5" i="69" a="1"/>
  <c r="BH5" i="69" s="1"/>
  <c r="BB100" i="69"/>
  <c r="BB106" i="69"/>
  <c r="BB113" i="69" s="1"/>
  <c r="BB104" i="69"/>
  <c r="BC79" i="69"/>
  <c r="BC77" i="69"/>
  <c r="BC85" i="69" s="1"/>
  <c r="BC94" i="69" s="1"/>
  <c r="BC99" i="69" s="1"/>
  <c r="BJ1" i="69"/>
  <c r="BI2" i="69"/>
  <c r="BB87" i="69"/>
  <c r="BB83" i="69"/>
  <c r="BC33" i="69"/>
  <c r="BC39" i="69"/>
  <c r="BD28" i="69"/>
  <c r="BD32" i="69" s="1"/>
  <c r="BC37" i="69"/>
  <c r="BC46" i="69" s="1"/>
  <c r="BC48" i="69" s="1"/>
  <c r="BG205" i="69"/>
  <c r="BG211" i="69" s="1"/>
  <c r="BG61" i="69"/>
  <c r="BG63" i="69" s="1"/>
  <c r="BG8" i="69"/>
  <c r="BG12" i="69" s="1"/>
  <c r="BG22" i="69" s="1"/>
  <c r="BG29" i="69" s="1"/>
  <c r="BG31" i="69" s="1"/>
  <c r="BF221" i="69"/>
  <c r="BF224" i="69" s="1"/>
  <c r="BF226" i="69" s="1"/>
  <c r="BF228" i="69" s="1"/>
  <c r="BF215" i="69"/>
  <c r="BF217" i="69" s="1"/>
  <c r="BG98" i="69"/>
  <c r="BF10" i="69"/>
  <c r="BF20" i="69" s="1"/>
  <c r="BK1013" i="64" a="1"/>
  <c r="BK1400" i="64" a="1"/>
  <c r="BK800" i="64" a="1"/>
  <c r="Y502" i="64" a="1"/>
  <c r="BK1376" i="64" a="1"/>
  <c r="BK1147" i="64" a="1"/>
  <c r="BK967" i="64" a="1"/>
  <c r="BK1292" i="64" a="1"/>
  <c r="BK991" i="64" a="1"/>
  <c r="BK919" i="64" a="1"/>
  <c r="BK1041" i="64" a="1"/>
  <c r="BK1076" i="64" a="1"/>
  <c r="BK526" i="64" a="1"/>
  <c r="BK1111" i="64" a="1"/>
  <c r="BK108" i="64" l="1"/>
  <c r="BK1400" i="64"/>
  <c r="BJ1084" i="64"/>
  <c r="BK1076" i="64"/>
  <c r="BK1147" i="64"/>
  <c r="BK1013" i="64"/>
  <c r="BK1376" i="64"/>
  <c r="BK1041" i="64"/>
  <c r="BK1111" i="64"/>
  <c r="BK967" i="64"/>
  <c r="BK991" i="64"/>
  <c r="BK1292" i="64"/>
  <c r="BK919" i="64"/>
  <c r="BK800" i="64"/>
  <c r="BK526" i="64"/>
  <c r="BW1565" i="64"/>
  <c r="BW1571" i="64" s="1"/>
  <c r="AF430" i="64"/>
  <c r="AG427" i="64"/>
  <c r="AB1344" i="64"/>
  <c r="AB1348" i="64" s="1"/>
  <c r="AA1354" i="64"/>
  <c r="AT802" i="64"/>
  <c r="AT397" i="64"/>
  <c r="AR921" i="64"/>
  <c r="AS921" i="64"/>
  <c r="Y502" i="64"/>
  <c r="Z1402" i="64"/>
  <c r="AA945" i="64"/>
  <c r="BI1673" i="64"/>
  <c r="AF1294" i="64"/>
  <c r="AG403" i="64"/>
  <c r="AG399" i="64"/>
  <c r="AH394" i="64"/>
  <c r="BJ1672" i="64"/>
  <c r="X1015" i="64"/>
  <c r="AD1378" i="64"/>
  <c r="AG169" i="69"/>
  <c r="AG179" i="69" s="1"/>
  <c r="AG167" i="69"/>
  <c r="AG177" i="69" s="1"/>
  <c r="AH156" i="69"/>
  <c r="AH161" i="69" s="1"/>
  <c r="BK1671" i="64"/>
  <c r="BL1146" i="64" a="1"/>
  <c r="BL1146" i="64" s="1"/>
  <c r="BL1110" i="64" a="1"/>
  <c r="BL1110" i="64" s="1"/>
  <c r="BL1075" i="64" a="1"/>
  <c r="BL1075" i="64" s="1"/>
  <c r="BK1666" i="64" a="1"/>
  <c r="BK1666" i="64" s="1"/>
  <c r="BL1663" i="64" a="1"/>
  <c r="BL1663" i="64" s="1"/>
  <c r="BL1040" i="64" a="1"/>
  <c r="BL1040" i="64" s="1"/>
  <c r="BL1697" i="64" a="1"/>
  <c r="BL1697" i="64" s="1"/>
  <c r="BL402" i="64" a="1"/>
  <c r="BL402" i="64" s="1"/>
  <c r="BL396" i="64" a="1"/>
  <c r="BL396" i="64" s="1"/>
  <c r="AG142" i="69"/>
  <c r="AG146" i="69" s="1"/>
  <c r="AG148" i="69" s="1"/>
  <c r="AH129" i="69"/>
  <c r="AH132" i="69" s="1"/>
  <c r="AH157" i="69" s="1"/>
  <c r="AG140" i="69"/>
  <c r="AG150" i="69" s="1"/>
  <c r="AH117" i="69"/>
  <c r="AH118" i="69" s="1"/>
  <c r="AH119" i="69" s="1"/>
  <c r="BL1375" i="64" a="1"/>
  <c r="BL1375" i="64" s="1"/>
  <c r="AG200" i="69"/>
  <c r="BL1288" i="64" a="1"/>
  <c r="BL1288" i="64" s="1"/>
  <c r="BL918" i="64" a="1"/>
  <c r="BL918" i="64" s="1"/>
  <c r="BL525" i="64" a="1"/>
  <c r="BL525" i="64" s="1"/>
  <c r="BL107" i="64" a="1"/>
  <c r="BL107" i="64" s="1"/>
  <c r="BL176" i="64" a="1"/>
  <c r="BL176" i="64" s="1"/>
  <c r="BL122" i="64" a="1"/>
  <c r="BL122" i="64" s="1"/>
  <c r="BL40" i="64" a="1"/>
  <c r="BL40" i="64" s="1"/>
  <c r="BL106" i="64" a="1"/>
  <c r="BL106" i="64" s="1"/>
  <c r="BL123" i="64" a="1"/>
  <c r="BL123" i="64" s="1"/>
  <c r="BG121" i="64"/>
  <c r="BG124" i="64" s="1"/>
  <c r="BL799" i="64" a="1"/>
  <c r="BL799" i="64" s="1"/>
  <c r="BL1014" i="64" a="1"/>
  <c r="BL1014" i="64" s="1"/>
  <c r="BL966" i="64" a="1"/>
  <c r="BL966" i="64" s="1"/>
  <c r="BL1012" i="64" a="1"/>
  <c r="BL1012" i="64" s="1"/>
  <c r="BL1299" i="64" a="1"/>
  <c r="BL1299" i="64" s="1"/>
  <c r="BL501" i="64" a="1"/>
  <c r="BL501" i="64" s="1"/>
  <c r="BL968" i="64" a="1"/>
  <c r="BL968" i="64" s="1"/>
  <c r="BL503" i="64" a="1"/>
  <c r="BL503" i="64" s="1"/>
  <c r="BL944" i="64" a="1"/>
  <c r="BL944" i="64" s="1"/>
  <c r="BL1293" i="64" a="1"/>
  <c r="BL1293" i="64" s="1"/>
  <c r="BL990" i="64" a="1"/>
  <c r="BL990" i="64" s="1"/>
  <c r="BL1401" i="64" a="1"/>
  <c r="BL1401" i="64" s="1"/>
  <c r="BL1399" i="64" a="1"/>
  <c r="BL1399" i="64" s="1"/>
  <c r="BC106" i="69"/>
  <c r="BC113" i="69" s="1"/>
  <c r="BC100" i="69"/>
  <c r="BC104" i="69"/>
  <c r="BH98" i="69"/>
  <c r="BC87" i="69"/>
  <c r="BC83" i="69"/>
  <c r="BD33" i="69"/>
  <c r="BD39" i="69"/>
  <c r="BE28" i="69"/>
  <c r="BE32" i="69" s="1"/>
  <c r="BD37" i="69"/>
  <c r="BD46" i="69" s="1"/>
  <c r="BD48" i="69" s="1"/>
  <c r="BI225" i="69" a="1"/>
  <c r="BI225" i="69" s="1"/>
  <c r="BI227" i="69" a="1"/>
  <c r="BI227" i="69" s="1"/>
  <c r="BI216" i="69" a="1"/>
  <c r="BI216" i="69" s="1"/>
  <c r="BI206" i="69" a="1"/>
  <c r="BI206" i="69" s="1"/>
  <c r="BI214" i="69" a="1"/>
  <c r="BI214" i="69" s="1"/>
  <c r="BI208" i="69" a="1"/>
  <c r="BI208" i="69" s="1"/>
  <c r="BI197" i="69" a="1"/>
  <c r="BI197" i="69" s="1"/>
  <c r="BI185" i="69" a="1"/>
  <c r="BI185" i="69" s="1"/>
  <c r="BI191" i="69" a="1"/>
  <c r="BI191" i="69" s="1"/>
  <c r="BI174" i="69" a="1"/>
  <c r="BI174" i="69" s="1"/>
  <c r="BI166" i="69" a="1"/>
  <c r="BI166" i="69" s="1"/>
  <c r="BI172" i="69" a="1"/>
  <c r="BI172" i="69" s="1"/>
  <c r="BI147" i="69" a="1"/>
  <c r="BI147" i="69" s="1"/>
  <c r="BI160" i="69" a="1"/>
  <c r="BI160" i="69" s="1"/>
  <c r="BI158" i="69" a="1"/>
  <c r="BI158" i="69" s="1"/>
  <c r="BI139" i="69" a="1"/>
  <c r="BI139" i="69" s="1"/>
  <c r="BI145" i="69" a="1"/>
  <c r="BI145" i="69" s="1"/>
  <c r="BI133" i="69" a="1"/>
  <c r="BI133" i="69" s="1"/>
  <c r="BI122" i="69" a="1"/>
  <c r="BI122" i="69" s="1"/>
  <c r="BI131" i="69" a="1"/>
  <c r="BI131" i="69" s="1"/>
  <c r="BI114" i="69" a="1"/>
  <c r="BI114" i="69" s="1"/>
  <c r="BI116" i="69" a="1"/>
  <c r="BI116" i="69" s="1"/>
  <c r="BI109" i="69" a="1"/>
  <c r="BI109" i="69" s="1"/>
  <c r="BI97" i="69" a="1"/>
  <c r="BI97" i="69" s="1"/>
  <c r="BJ93" i="69" s="1"/>
  <c r="BI90" i="69" a="1"/>
  <c r="BI90" i="69" s="1"/>
  <c r="BI103" i="69" a="1"/>
  <c r="BI103" i="69" s="1"/>
  <c r="BI76" i="69" a="1"/>
  <c r="BI76" i="69" s="1"/>
  <c r="BI95" i="69" a="1"/>
  <c r="BI95" i="69" s="1"/>
  <c r="BI96" i="69" s="1"/>
  <c r="BI82" i="69" a="1"/>
  <c r="BI82" i="69" s="1"/>
  <c r="BI62" i="69" a="1"/>
  <c r="BI62" i="69" s="1"/>
  <c r="BI68" i="69" a="1"/>
  <c r="BI68" i="69" s="1"/>
  <c r="BI74" i="69" a="1"/>
  <c r="BI74" i="69" s="1"/>
  <c r="BI47" i="69" a="1"/>
  <c r="BI47" i="69" s="1"/>
  <c r="BI30" i="69" a="1"/>
  <c r="BI30" i="69" s="1"/>
  <c r="BI53" i="69" a="1"/>
  <c r="BI53" i="69" s="1"/>
  <c r="BI36" i="69" a="1"/>
  <c r="BI36" i="69" s="1"/>
  <c r="BI3" i="69"/>
  <c r="BI5" i="69" a="1"/>
  <c r="BI5" i="69" s="1"/>
  <c r="BI42" i="69" a="1"/>
  <c r="BI42" i="69" s="1"/>
  <c r="BI25" i="69" a="1"/>
  <c r="BI25" i="69" s="1"/>
  <c r="BI9" i="69" a="1"/>
  <c r="BI9" i="69" s="1"/>
  <c r="BI15" i="69" a="1"/>
  <c r="BI15" i="69" s="1"/>
  <c r="BE65" i="69"/>
  <c r="BF60" i="69"/>
  <c r="BF64" i="69" s="1"/>
  <c r="BE71" i="69"/>
  <c r="BE75" i="69" s="1"/>
  <c r="BE69" i="69"/>
  <c r="BG221" i="69"/>
  <c r="BG224" i="69" s="1"/>
  <c r="BG226" i="69" s="1"/>
  <c r="BG228" i="69" s="1"/>
  <c r="BG215" i="69"/>
  <c r="BG217" i="69" s="1"/>
  <c r="BG16" i="69"/>
  <c r="BK1" i="69"/>
  <c r="BJ2" i="69"/>
  <c r="BH205" i="69"/>
  <c r="BH211" i="69" s="1"/>
  <c r="BH61" i="69"/>
  <c r="BH63" i="69" s="1"/>
  <c r="BH8" i="69"/>
  <c r="BH12" i="69" s="1"/>
  <c r="BH22" i="69" s="1"/>
  <c r="BH29" i="69" s="1"/>
  <c r="BH31" i="69" s="1"/>
  <c r="BF17" i="69"/>
  <c r="BF18" i="69" s="1"/>
  <c r="BD79" i="69"/>
  <c r="BD77" i="69"/>
  <c r="BD85" i="69" s="1"/>
  <c r="BD94" i="69" s="1"/>
  <c r="BD99" i="69" s="1"/>
  <c r="BG207" i="69"/>
  <c r="BG209" i="69" s="1"/>
  <c r="BG219" i="69" s="1"/>
  <c r="BG10" i="69"/>
  <c r="BG20" i="69" s="1"/>
  <c r="BA50" i="69"/>
  <c r="BA56" i="69"/>
  <c r="BB45" i="69"/>
  <c r="BB49" i="69" s="1"/>
  <c r="BA54" i="69"/>
  <c r="BL967" i="64" a="1"/>
  <c r="BL1147" i="64" a="1"/>
  <c r="BL526" i="64" a="1"/>
  <c r="BL1111" i="64" a="1"/>
  <c r="BL1376" i="64" a="1"/>
  <c r="BL1400" i="64" a="1"/>
  <c r="BL1292" i="64" a="1"/>
  <c r="BL1013" i="64" a="1"/>
  <c r="BL800" i="64" a="1"/>
  <c r="BL1076" i="64" a="1"/>
  <c r="BL1041" i="64" a="1"/>
  <c r="BL991" i="64" a="1"/>
  <c r="BL919" i="64" a="1"/>
  <c r="BL108" i="64" l="1"/>
  <c r="BL1400" i="64"/>
  <c r="BK1084" i="64"/>
  <c r="AF428" i="64"/>
  <c r="AF432" i="64" s="1"/>
  <c r="BL1376" i="64"/>
  <c r="BL1013" i="64"/>
  <c r="BL1041" i="64"/>
  <c r="BL1076" i="64"/>
  <c r="BL1111" i="64"/>
  <c r="BL1147" i="64"/>
  <c r="BL967" i="64"/>
  <c r="BL991" i="64"/>
  <c r="BL1292" i="64"/>
  <c r="BL919" i="64"/>
  <c r="BL800" i="64"/>
  <c r="BL526" i="64"/>
  <c r="BW1568" i="64"/>
  <c r="BW1569" i="64" s="1"/>
  <c r="AB1349" i="64"/>
  <c r="AB1350" i="64" s="1"/>
  <c r="AU802" i="64"/>
  <c r="AU397" i="64"/>
  <c r="BJ1673" i="64"/>
  <c r="AH398" i="64"/>
  <c r="BK1672" i="64"/>
  <c r="Z969" i="64"/>
  <c r="Y504" i="64"/>
  <c r="BL1671" i="64"/>
  <c r="AG173" i="69"/>
  <c r="AG175" i="69" s="1"/>
  <c r="AH159" i="69"/>
  <c r="AH184" i="69" s="1"/>
  <c r="AH187" i="69" s="1"/>
  <c r="AH194" i="69" s="1"/>
  <c r="AH202" i="69" s="1"/>
  <c r="BM1146" i="64" a="1"/>
  <c r="BM1146" i="64" s="1"/>
  <c r="BM1110" i="64" a="1"/>
  <c r="BM1110" i="64" s="1"/>
  <c r="BM1075" i="64" a="1"/>
  <c r="BM1075" i="64" s="1"/>
  <c r="BL1666" i="64" a="1"/>
  <c r="BL1666" i="64" s="1"/>
  <c r="BM1663" i="64" a="1"/>
  <c r="BM1663" i="64" s="1"/>
  <c r="BM1040" i="64" a="1"/>
  <c r="BM1040" i="64" s="1"/>
  <c r="BM1697" i="64" a="1"/>
  <c r="BM1697" i="64" s="1"/>
  <c r="BM402" i="64" a="1"/>
  <c r="BM402" i="64" s="1"/>
  <c r="BM396" i="64" a="1"/>
  <c r="BM396" i="64" s="1"/>
  <c r="AH134" i="69"/>
  <c r="AH135" i="69" s="1"/>
  <c r="AH136" i="69" s="1"/>
  <c r="AG152" i="69"/>
  <c r="BM1375" i="64" a="1"/>
  <c r="BM1375" i="64" s="1"/>
  <c r="BM1288" i="64" a="1"/>
  <c r="BM1288" i="64" s="1"/>
  <c r="BM918" i="64" a="1"/>
  <c r="BM918" i="64" s="1"/>
  <c r="BM525" i="64" a="1"/>
  <c r="BM525" i="64" s="1"/>
  <c r="BM122" i="64" a="1"/>
  <c r="BM122" i="64" s="1"/>
  <c r="BM40" i="64" a="1"/>
  <c r="BM40" i="64" s="1"/>
  <c r="BM107" i="64" a="1"/>
  <c r="BM107" i="64" s="1"/>
  <c r="BM176" i="64" a="1"/>
  <c r="BM176" i="64" s="1"/>
  <c r="BM106" i="64" a="1"/>
  <c r="BM106" i="64" s="1"/>
  <c r="BM123" i="64" a="1"/>
  <c r="BM123" i="64" s="1"/>
  <c r="BH121" i="64"/>
  <c r="BH124" i="64" s="1"/>
  <c r="AH123" i="69"/>
  <c r="BM799" i="64" a="1"/>
  <c r="BM799" i="64" s="1"/>
  <c r="BM990" i="64" a="1"/>
  <c r="BM990" i="64" s="1"/>
  <c r="BM968" i="64" a="1"/>
  <c r="BM968" i="64" s="1"/>
  <c r="BM1299" i="64" a="1"/>
  <c r="BM1299" i="64" s="1"/>
  <c r="BM503" i="64" a="1"/>
  <c r="BM503" i="64" s="1"/>
  <c r="BM1012" i="64" a="1"/>
  <c r="BM1012" i="64" s="1"/>
  <c r="BM1401" i="64" a="1"/>
  <c r="BM1401" i="64" s="1"/>
  <c r="BM944" i="64" a="1"/>
  <c r="BM944" i="64" s="1"/>
  <c r="BM1293" i="64" a="1"/>
  <c r="BM1293" i="64" s="1"/>
  <c r="BM1014" i="64" a="1"/>
  <c r="BM1014" i="64" s="1"/>
  <c r="BM501" i="64" a="1"/>
  <c r="BM501" i="64" s="1"/>
  <c r="BM1399" i="64" a="1"/>
  <c r="BM1399" i="64" s="1"/>
  <c r="BM966" i="64" a="1"/>
  <c r="BM966" i="64" s="1"/>
  <c r="BH10" i="69"/>
  <c r="BH20" i="69" s="1"/>
  <c r="AI112" i="69"/>
  <c r="AI115" i="69" s="1"/>
  <c r="BI98" i="69"/>
  <c r="AH125" i="69"/>
  <c r="BK2" i="69"/>
  <c r="BL1" i="69"/>
  <c r="BH16" i="69"/>
  <c r="BG17" i="69"/>
  <c r="BG18" i="69" s="1"/>
  <c r="BD106" i="69"/>
  <c r="BD113" i="69" s="1"/>
  <c r="BD100" i="69"/>
  <c r="BD104" i="69"/>
  <c r="BH207" i="69"/>
  <c r="BH209" i="69" s="1"/>
  <c r="BH219" i="69" s="1"/>
  <c r="BD87" i="69"/>
  <c r="BD83" i="69"/>
  <c r="BB50" i="69"/>
  <c r="BB56" i="69"/>
  <c r="BC45" i="69"/>
  <c r="BC49" i="69" s="1"/>
  <c r="BB54" i="69"/>
  <c r="BH221" i="69"/>
  <c r="BH224" i="69" s="1"/>
  <c r="BH226" i="69" s="1"/>
  <c r="BH228" i="69" s="1"/>
  <c r="BH215" i="69"/>
  <c r="BH217" i="69" s="1"/>
  <c r="BE79" i="69"/>
  <c r="BE77" i="69"/>
  <c r="BE85" i="69" s="1"/>
  <c r="BE94" i="69" s="1"/>
  <c r="BE99" i="69" s="1"/>
  <c r="BE39" i="69"/>
  <c r="BF28" i="69"/>
  <c r="BF32" i="69" s="1"/>
  <c r="BE33" i="69"/>
  <c r="BE37" i="69"/>
  <c r="BE46" i="69" s="1"/>
  <c r="BE48" i="69" s="1"/>
  <c r="BJ225" i="69" a="1"/>
  <c r="BJ225" i="69" s="1"/>
  <c r="BJ227" i="69" a="1"/>
  <c r="BJ227" i="69" s="1"/>
  <c r="BJ216" i="69" a="1"/>
  <c r="BJ216" i="69" s="1"/>
  <c r="BJ206" i="69" a="1"/>
  <c r="BJ206" i="69" s="1"/>
  <c r="BJ208" i="69" a="1"/>
  <c r="BJ208" i="69" s="1"/>
  <c r="BJ214" i="69" a="1"/>
  <c r="BJ214" i="69" s="1"/>
  <c r="BJ197" i="69" a="1"/>
  <c r="BJ197" i="69" s="1"/>
  <c r="BJ191" i="69" a="1"/>
  <c r="BJ191" i="69" s="1"/>
  <c r="BJ185" i="69" a="1"/>
  <c r="BJ185" i="69" s="1"/>
  <c r="BJ174" i="69" a="1"/>
  <c r="BJ174" i="69" s="1"/>
  <c r="BJ166" i="69" a="1"/>
  <c r="BJ166" i="69" s="1"/>
  <c r="BJ172" i="69" a="1"/>
  <c r="BJ172" i="69" s="1"/>
  <c r="BJ147" i="69" a="1"/>
  <c r="BJ147" i="69" s="1"/>
  <c r="BJ158" i="69" a="1"/>
  <c r="BJ158" i="69" s="1"/>
  <c r="BJ145" i="69" a="1"/>
  <c r="BJ145" i="69" s="1"/>
  <c r="BJ131" i="69" a="1"/>
  <c r="BJ131" i="69" s="1"/>
  <c r="BJ160" i="69" a="1"/>
  <c r="BJ160" i="69" s="1"/>
  <c r="BJ139" i="69" a="1"/>
  <c r="BJ139" i="69" s="1"/>
  <c r="BJ133" i="69" a="1"/>
  <c r="BJ133" i="69" s="1"/>
  <c r="BJ116" i="69" a="1"/>
  <c r="BJ116" i="69" s="1"/>
  <c r="BJ109" i="69" a="1"/>
  <c r="BJ109" i="69" s="1"/>
  <c r="BJ122" i="69" a="1"/>
  <c r="BJ122" i="69" s="1"/>
  <c r="BJ97" i="69" a="1"/>
  <c r="BJ97" i="69" s="1"/>
  <c r="BK93" i="69" s="1"/>
  <c r="BJ90" i="69" a="1"/>
  <c r="BJ90" i="69" s="1"/>
  <c r="BJ103" i="69" a="1"/>
  <c r="BJ103" i="69" s="1"/>
  <c r="BJ114" i="69" a="1"/>
  <c r="BJ114" i="69" s="1"/>
  <c r="BJ95" i="69" a="1"/>
  <c r="BJ95" i="69" s="1"/>
  <c r="BJ96" i="69" s="1"/>
  <c r="BJ82" i="69" a="1"/>
  <c r="BJ82" i="69" s="1"/>
  <c r="BJ68" i="69" a="1"/>
  <c r="BJ68" i="69" s="1"/>
  <c r="BJ74" i="69" a="1"/>
  <c r="BJ74" i="69" s="1"/>
  <c r="BJ76" i="69" a="1"/>
  <c r="BJ76" i="69" s="1"/>
  <c r="BJ47" i="69" a="1"/>
  <c r="BJ47" i="69" s="1"/>
  <c r="BJ30" i="69" a="1"/>
  <c r="BJ30" i="69" s="1"/>
  <c r="BJ53" i="69" a="1"/>
  <c r="BJ53" i="69" s="1"/>
  <c r="BJ36" i="69" a="1"/>
  <c r="BJ36" i="69" s="1"/>
  <c r="BJ42" i="69" a="1"/>
  <c r="BJ42" i="69" s="1"/>
  <c r="BJ25" i="69" a="1"/>
  <c r="BJ25" i="69" s="1"/>
  <c r="BJ62" i="69" a="1"/>
  <c r="BJ62" i="69" s="1"/>
  <c r="BJ3" i="69"/>
  <c r="BJ5" i="69" a="1"/>
  <c r="BJ5" i="69" s="1"/>
  <c r="BJ9" i="69" a="1"/>
  <c r="BJ9" i="69" s="1"/>
  <c r="BJ15" i="69" a="1"/>
  <c r="BJ15" i="69" s="1"/>
  <c r="BF65" i="69"/>
  <c r="BF71" i="69"/>
  <c r="BF75" i="69" s="1"/>
  <c r="BG60" i="69"/>
  <c r="BG64" i="69" s="1"/>
  <c r="BF69" i="69"/>
  <c r="BI205" i="69"/>
  <c r="BI211" i="69" s="1"/>
  <c r="BI61" i="69"/>
  <c r="BI63" i="69" s="1"/>
  <c r="BI8" i="69"/>
  <c r="BI12" i="69" s="1"/>
  <c r="BI22" i="69" s="1"/>
  <c r="BI29" i="69" s="1"/>
  <c r="BI31" i="69" s="1"/>
  <c r="BM1041" i="64" a="1"/>
  <c r="BM800" i="64" a="1"/>
  <c r="BM1400" i="64" a="1"/>
  <c r="BM1292" i="64" a="1"/>
  <c r="BM1376" i="64" a="1"/>
  <c r="BM1013" i="64" a="1"/>
  <c r="Z502" i="64" a="1"/>
  <c r="BM967" i="64" a="1"/>
  <c r="BM991" i="64" a="1"/>
  <c r="BM919" i="64" a="1"/>
  <c r="BM526" i="64" a="1"/>
  <c r="BM1076" i="64" a="1"/>
  <c r="BM1111" i="64" a="1"/>
  <c r="BM1147" i="64" a="1"/>
  <c r="BM108" i="64" l="1"/>
  <c r="BM1400" i="64"/>
  <c r="BL1084" i="64"/>
  <c r="BM1041" i="64"/>
  <c r="BM1376" i="64"/>
  <c r="BM1076" i="64"/>
  <c r="BM1013" i="64"/>
  <c r="BM1111" i="64"/>
  <c r="BM1147" i="64"/>
  <c r="BM967" i="64"/>
  <c r="BM991" i="64"/>
  <c r="BM1292" i="64"/>
  <c r="BM919" i="64"/>
  <c r="BM800" i="64"/>
  <c r="BM526" i="64"/>
  <c r="BX1565" i="64"/>
  <c r="BX1571" i="64" s="1"/>
  <c r="AH427" i="64"/>
  <c r="AG430" i="64"/>
  <c r="AC1344" i="64"/>
  <c r="AC1348" i="64" s="1"/>
  <c r="AB1354" i="64"/>
  <c r="AV802" i="64"/>
  <c r="AV397" i="64"/>
  <c r="AT921" i="64"/>
  <c r="AU921" i="64"/>
  <c r="Z502" i="64"/>
  <c r="AA1402" i="64"/>
  <c r="AB945" i="64"/>
  <c r="BK1673" i="64"/>
  <c r="AH403" i="64"/>
  <c r="AI394" i="64"/>
  <c r="AH399" i="64"/>
  <c r="AE1378" i="64"/>
  <c r="Y1015" i="64"/>
  <c r="BL1672" i="64"/>
  <c r="AG1294" i="64"/>
  <c r="BM1671" i="64"/>
  <c r="AH192" i="69"/>
  <c r="AH200" i="69" s="1"/>
  <c r="AH162" i="69"/>
  <c r="AH167" i="69" s="1"/>
  <c r="AH173" i="69" s="1"/>
  <c r="AH175" i="69" s="1"/>
  <c r="AI183" i="69"/>
  <c r="AI186" i="69" s="1"/>
  <c r="AH188" i="69"/>
  <c r="BN1146" i="64" a="1"/>
  <c r="BN1146" i="64" s="1"/>
  <c r="BN1110" i="64" a="1"/>
  <c r="BN1110" i="64" s="1"/>
  <c r="BN1075" i="64" a="1"/>
  <c r="BN1075" i="64" s="1"/>
  <c r="BM1666" i="64" a="1"/>
  <c r="BM1666" i="64" s="1"/>
  <c r="BN1663" i="64" a="1"/>
  <c r="BN1663" i="64" s="1"/>
  <c r="BN1040" i="64" a="1"/>
  <c r="BN1040" i="64" s="1"/>
  <c r="BN1697" i="64" a="1"/>
  <c r="BN1697" i="64" s="1"/>
  <c r="BN402" i="64" a="1"/>
  <c r="BN402" i="64" s="1"/>
  <c r="BN396" i="64" a="1"/>
  <c r="BN396" i="64" s="1"/>
  <c r="AH142" i="69"/>
  <c r="AH152" i="69" s="1"/>
  <c r="AH140" i="69"/>
  <c r="AH150" i="69" s="1"/>
  <c r="AI129" i="69"/>
  <c r="AI132" i="69" s="1"/>
  <c r="AI157" i="69" s="1"/>
  <c r="AI117" i="69"/>
  <c r="AI118" i="69" s="1"/>
  <c r="AJ112" i="69" s="1"/>
  <c r="BN1375" i="64" a="1"/>
  <c r="BN1375" i="64" s="1"/>
  <c r="BN1288" i="64" a="1"/>
  <c r="BN1288" i="64" s="1"/>
  <c r="BN918" i="64" a="1"/>
  <c r="BN918" i="64" s="1"/>
  <c r="BH17" i="69"/>
  <c r="BH18" i="69" s="1"/>
  <c r="BN525" i="64" a="1"/>
  <c r="BN525" i="64" s="1"/>
  <c r="BN40" i="64" a="1"/>
  <c r="BN40" i="64" s="1"/>
  <c r="BN122" i="64" a="1"/>
  <c r="BN122" i="64" s="1"/>
  <c r="BN176" i="64" a="1"/>
  <c r="BN176" i="64" s="1"/>
  <c r="BN107" i="64" a="1"/>
  <c r="BN107" i="64" s="1"/>
  <c r="BN106" i="64" a="1"/>
  <c r="BN106" i="64" s="1"/>
  <c r="BN123" i="64" a="1"/>
  <c r="BN123" i="64" s="1"/>
  <c r="BI121" i="64"/>
  <c r="BI124" i="64" s="1"/>
  <c r="BN799" i="64" a="1"/>
  <c r="BN799" i="64" s="1"/>
  <c r="BN1012" i="64" a="1"/>
  <c r="BN1012" i="64" s="1"/>
  <c r="BN1293" i="64" a="1"/>
  <c r="BN1293" i="64" s="1"/>
  <c r="BN501" i="64" a="1"/>
  <c r="BN501" i="64" s="1"/>
  <c r="BN944" i="64" a="1"/>
  <c r="BN944" i="64" s="1"/>
  <c r="BN990" i="64" a="1"/>
  <c r="BN990" i="64" s="1"/>
  <c r="BN1401" i="64" a="1"/>
  <c r="BN1401" i="64" s="1"/>
  <c r="BN1399" i="64" a="1"/>
  <c r="BN1399" i="64" s="1"/>
  <c r="BN1299" i="64" a="1"/>
  <c r="BN1299" i="64" s="1"/>
  <c r="BN968" i="64" a="1"/>
  <c r="BN968" i="64" s="1"/>
  <c r="BN1014" i="64" a="1"/>
  <c r="BN1014" i="64" s="1"/>
  <c r="BN966" i="64" a="1"/>
  <c r="BN966" i="64" s="1"/>
  <c r="BN503" i="64" a="1"/>
  <c r="BN503" i="64" s="1"/>
  <c r="BI16" i="69"/>
  <c r="BI10" i="69"/>
  <c r="BI20" i="69" s="1"/>
  <c r="BI207" i="69"/>
  <c r="BI209" i="69" s="1"/>
  <c r="BI219" i="69" s="1"/>
  <c r="BM1" i="69"/>
  <c r="BL2" i="69"/>
  <c r="BE106" i="69"/>
  <c r="BE113" i="69" s="1"/>
  <c r="BE100" i="69"/>
  <c r="BE104" i="69"/>
  <c r="BC50" i="69"/>
  <c r="BC56" i="69"/>
  <c r="BD45" i="69"/>
  <c r="BD49" i="69" s="1"/>
  <c r="BC54" i="69"/>
  <c r="BK227" i="69" a="1"/>
  <c r="BK227" i="69" s="1"/>
  <c r="BK216" i="69" a="1"/>
  <c r="BK216" i="69" s="1"/>
  <c r="BK225" i="69" a="1"/>
  <c r="BK225" i="69" s="1"/>
  <c r="BK208" i="69" a="1"/>
  <c r="BK208" i="69" s="1"/>
  <c r="BK214" i="69" a="1"/>
  <c r="BK214" i="69" s="1"/>
  <c r="BK197" i="69" a="1"/>
  <c r="BK197" i="69" s="1"/>
  <c r="BK191" i="69" a="1"/>
  <c r="BK191" i="69" s="1"/>
  <c r="BK174" i="69" a="1"/>
  <c r="BK174" i="69" s="1"/>
  <c r="BK166" i="69" a="1"/>
  <c r="BK166" i="69" s="1"/>
  <c r="BK172" i="69" a="1"/>
  <c r="BK172" i="69" s="1"/>
  <c r="BK206" i="69" a="1"/>
  <c r="BK206" i="69" s="1"/>
  <c r="BK158" i="69" a="1"/>
  <c r="BK158" i="69" s="1"/>
  <c r="BK185" i="69" a="1"/>
  <c r="BK185" i="69" s="1"/>
  <c r="BK160" i="69" a="1"/>
  <c r="BK160" i="69" s="1"/>
  <c r="BK147" i="69" a="1"/>
  <c r="BK147" i="69" s="1"/>
  <c r="BK131" i="69" a="1"/>
  <c r="BK131" i="69" s="1"/>
  <c r="BK145" i="69" a="1"/>
  <c r="BK145" i="69" s="1"/>
  <c r="BK133" i="69" a="1"/>
  <c r="BK133" i="69" s="1"/>
  <c r="BK116" i="69" a="1"/>
  <c r="BK116" i="69" s="1"/>
  <c r="BK109" i="69" a="1"/>
  <c r="BK109" i="69" s="1"/>
  <c r="BK139" i="69" a="1"/>
  <c r="BK139" i="69" s="1"/>
  <c r="BK122" i="69" a="1"/>
  <c r="BK122" i="69" s="1"/>
  <c r="BK114" i="69" a="1"/>
  <c r="BK114" i="69" s="1"/>
  <c r="BK103" i="69" a="1"/>
  <c r="BK103" i="69" s="1"/>
  <c r="BK95" i="69" a="1"/>
  <c r="BK95" i="69" s="1"/>
  <c r="BK96" i="69" s="1"/>
  <c r="BK97" i="69" a="1"/>
  <c r="BK97" i="69" s="1"/>
  <c r="BL93" i="69" s="1"/>
  <c r="BK90" i="69" a="1"/>
  <c r="BK90" i="69" s="1"/>
  <c r="BK74" i="69" a="1"/>
  <c r="BK74" i="69" s="1"/>
  <c r="BK76" i="69" a="1"/>
  <c r="BK76" i="69" s="1"/>
  <c r="BK82" i="69" a="1"/>
  <c r="BK82" i="69" s="1"/>
  <c r="BK62" i="69" a="1"/>
  <c r="BK62" i="69" s="1"/>
  <c r="BK68" i="69" a="1"/>
  <c r="BK68" i="69" s="1"/>
  <c r="BK53" i="69" a="1"/>
  <c r="BK53" i="69" s="1"/>
  <c r="BK36" i="69" a="1"/>
  <c r="BK36" i="69" s="1"/>
  <c r="BK42" i="69" a="1"/>
  <c r="BK42" i="69" s="1"/>
  <c r="BK25" i="69" a="1"/>
  <c r="BK25" i="69" s="1"/>
  <c r="BK5" i="69" a="1"/>
  <c r="BK5" i="69" s="1"/>
  <c r="BK3" i="69"/>
  <c r="BK9" i="69" a="1"/>
  <c r="BK9" i="69" s="1"/>
  <c r="BK30" i="69" a="1"/>
  <c r="BK30" i="69" s="1"/>
  <c r="BK15" i="69" a="1"/>
  <c r="BK15" i="69" s="1"/>
  <c r="BK47" i="69" a="1"/>
  <c r="BK47" i="69" s="1"/>
  <c r="BJ205" i="69"/>
  <c r="BJ211" i="69" s="1"/>
  <c r="BJ61" i="69"/>
  <c r="BJ63" i="69" s="1"/>
  <c r="BJ8" i="69"/>
  <c r="BJ12" i="69" s="1"/>
  <c r="BJ22" i="69" s="1"/>
  <c r="BJ29" i="69" s="1"/>
  <c r="BJ31" i="69" s="1"/>
  <c r="BE87" i="69"/>
  <c r="BE83" i="69"/>
  <c r="BJ98" i="69"/>
  <c r="BI221" i="69"/>
  <c r="BI224" i="69" s="1"/>
  <c r="BI226" i="69" s="1"/>
  <c r="BI228" i="69" s="1"/>
  <c r="BI215" i="69"/>
  <c r="BI217" i="69" s="1"/>
  <c r="BG28" i="69"/>
  <c r="BG32" i="69" s="1"/>
  <c r="BF33" i="69"/>
  <c r="BF39" i="69"/>
  <c r="BF37" i="69"/>
  <c r="BF46" i="69" s="1"/>
  <c r="BF48" i="69" s="1"/>
  <c r="BG65" i="69"/>
  <c r="BG71" i="69"/>
  <c r="BG75" i="69" s="1"/>
  <c r="BH60" i="69"/>
  <c r="BH64" i="69" s="1"/>
  <c r="BG69" i="69"/>
  <c r="BF79" i="69"/>
  <c r="BF77" i="69"/>
  <c r="BF85" i="69" s="1"/>
  <c r="BF94" i="69" s="1"/>
  <c r="BF99" i="69" s="1"/>
  <c r="BN1013" i="64" a="1"/>
  <c r="BN919" i="64" a="1"/>
  <c r="BN967" i="64" a="1"/>
  <c r="BN1400" i="64" a="1"/>
  <c r="BN1376" i="64" a="1"/>
  <c r="BN800" i="64" a="1"/>
  <c r="BN1292" i="64" a="1"/>
  <c r="BN1147" i="64" a="1"/>
  <c r="BN526" i="64" a="1"/>
  <c r="BN1076" i="64" a="1"/>
  <c r="BN1111" i="64" a="1"/>
  <c r="BN991" i="64" a="1"/>
  <c r="BN1041" i="64" a="1"/>
  <c r="BN108" i="64" l="1"/>
  <c r="BN1400" i="64"/>
  <c r="N1400" i="64" s="1"/>
  <c r="BM1084" i="64"/>
  <c r="BN1111" i="64"/>
  <c r="BN1147" i="64"/>
  <c r="BN1376" i="64"/>
  <c r="BN1041" i="64"/>
  <c r="BN1013" i="64"/>
  <c r="BN1076" i="64"/>
  <c r="BN967" i="64"/>
  <c r="N967" i="64" s="1"/>
  <c r="BN991" i="64"/>
  <c r="BN1292" i="64"/>
  <c r="BN919" i="64"/>
  <c r="BN800" i="64"/>
  <c r="BN526" i="64"/>
  <c r="BX1568" i="64"/>
  <c r="BX1569" i="64" s="1"/>
  <c r="AG428" i="64"/>
  <c r="AC1349" i="64"/>
  <c r="AC1350" i="64" s="1"/>
  <c r="AW802" i="64"/>
  <c r="AW397" i="64"/>
  <c r="AV921" i="64"/>
  <c r="BL1673" i="64"/>
  <c r="AA969" i="64"/>
  <c r="Z504" i="64"/>
  <c r="BM1672" i="64"/>
  <c r="BM1673" i="64" s="1"/>
  <c r="AI398" i="64"/>
  <c r="BN1671" i="64"/>
  <c r="AH198" i="69"/>
  <c r="AH169" i="69"/>
  <c r="AH179" i="69" s="1"/>
  <c r="AI156" i="69"/>
  <c r="AI161" i="69" s="1"/>
  <c r="AH177" i="69"/>
  <c r="AH163" i="69"/>
  <c r="BO1146" i="64" a="1"/>
  <c r="BO1146" i="64" s="1"/>
  <c r="BO1110" i="64" a="1"/>
  <c r="BO1110" i="64" s="1"/>
  <c r="BO1075" i="64" a="1"/>
  <c r="BO1075" i="64" s="1"/>
  <c r="BO1663" i="64" a="1"/>
  <c r="BO1663" i="64" s="1"/>
  <c r="BO1040" i="64" a="1"/>
  <c r="BO1040" i="64" s="1"/>
  <c r="BN1666" i="64" a="1"/>
  <c r="BN1666" i="64" s="1"/>
  <c r="BO1697" i="64" a="1"/>
  <c r="BO1697" i="64" s="1"/>
  <c r="BO402" i="64" a="1"/>
  <c r="BO402" i="64" s="1"/>
  <c r="BO396" i="64" a="1"/>
  <c r="BO396" i="64" s="1"/>
  <c r="AH146" i="69"/>
  <c r="AH148" i="69" s="1"/>
  <c r="AI134" i="69"/>
  <c r="AI135" i="69" s="1"/>
  <c r="BO1375" i="64" a="1"/>
  <c r="BO1375" i="64" s="1"/>
  <c r="BO1288" i="64" a="1"/>
  <c r="BO1288" i="64" s="1"/>
  <c r="BO918" i="64" a="1"/>
  <c r="BO918" i="64" s="1"/>
  <c r="AI125" i="69"/>
  <c r="BO525" i="64" a="1"/>
  <c r="BO525" i="64" s="1"/>
  <c r="BO40" i="64" a="1"/>
  <c r="BO40" i="64" s="1"/>
  <c r="BO176" i="64" a="1"/>
  <c r="BO176" i="64" s="1"/>
  <c r="BO107" i="64" a="1"/>
  <c r="BO107" i="64" s="1"/>
  <c r="BO122" i="64" a="1"/>
  <c r="BO122" i="64" s="1"/>
  <c r="BO106" i="64" a="1"/>
  <c r="BO106" i="64" s="1"/>
  <c r="BO123" i="64" a="1"/>
  <c r="BO123" i="64" s="1"/>
  <c r="BJ121" i="64"/>
  <c r="BJ124" i="64" s="1"/>
  <c r="AI119" i="69"/>
  <c r="BO799" i="64" a="1"/>
  <c r="BO799" i="64" s="1"/>
  <c r="BO1012" i="64" a="1"/>
  <c r="BO1012" i="64" s="1"/>
  <c r="BO1293" i="64" a="1"/>
  <c r="BO1293" i="64" s="1"/>
  <c r="BO990" i="64" a="1"/>
  <c r="BO990" i="64" s="1"/>
  <c r="BO944" i="64" a="1"/>
  <c r="BO944" i="64" s="1"/>
  <c r="BO1299" i="64" a="1"/>
  <c r="BO1299" i="64" s="1"/>
  <c r="BO968" i="64" a="1"/>
  <c r="BO968" i="64" s="1"/>
  <c r="BO501" i="64" a="1"/>
  <c r="BO501" i="64" s="1"/>
  <c r="BO1399" i="64" a="1"/>
  <c r="BO1399" i="64" s="1"/>
  <c r="BO1014" i="64" a="1"/>
  <c r="BO1014" i="64" s="1"/>
  <c r="BO966" i="64" a="1"/>
  <c r="BO966" i="64" s="1"/>
  <c r="BO1401" i="64" a="1"/>
  <c r="BO1401" i="64" s="1"/>
  <c r="BO503" i="64" a="1"/>
  <c r="BO503" i="64" s="1"/>
  <c r="AI123" i="69"/>
  <c r="BI17" i="69"/>
  <c r="BI18" i="69" s="1"/>
  <c r="BK98" i="69"/>
  <c r="BN1" i="69"/>
  <c r="BM2" i="69"/>
  <c r="BG79" i="69"/>
  <c r="BG77" i="69"/>
  <c r="BG85" i="69" s="1"/>
  <c r="BG94" i="69" s="1"/>
  <c r="BG99" i="69" s="1"/>
  <c r="BJ221" i="69"/>
  <c r="BJ224" i="69" s="1"/>
  <c r="BJ226" i="69" s="1"/>
  <c r="BJ228" i="69" s="1"/>
  <c r="BJ215" i="69"/>
  <c r="BJ217" i="69" s="1"/>
  <c r="BG33" i="69"/>
  <c r="BG39" i="69"/>
  <c r="BH28" i="69"/>
  <c r="BH32" i="69" s="1"/>
  <c r="BG37" i="69"/>
  <c r="BG46" i="69" s="1"/>
  <c r="BG48" i="69" s="1"/>
  <c r="BK205" i="69"/>
  <c r="BK211" i="69" s="1"/>
  <c r="BK61" i="69"/>
  <c r="BK63" i="69" s="1"/>
  <c r="BK8" i="69"/>
  <c r="BK12" i="69" s="1"/>
  <c r="BK22" i="69" s="1"/>
  <c r="BK29" i="69" s="1"/>
  <c r="BK31" i="69" s="1"/>
  <c r="BJ207" i="69"/>
  <c r="BJ209" i="69" s="1"/>
  <c r="BJ219" i="69" s="1"/>
  <c r="AJ115" i="69"/>
  <c r="AJ117" i="69"/>
  <c r="BH71" i="69"/>
  <c r="BH75" i="69" s="1"/>
  <c r="BI60" i="69"/>
  <c r="BI64" i="69" s="1"/>
  <c r="BH65" i="69"/>
  <c r="BH69" i="69"/>
  <c r="BF106" i="69"/>
  <c r="BF113" i="69" s="1"/>
  <c r="BF100" i="69"/>
  <c r="BF104" i="69"/>
  <c r="BD50" i="69"/>
  <c r="BD56" i="69"/>
  <c r="BE45" i="69"/>
  <c r="BE49" i="69" s="1"/>
  <c r="BD54" i="69"/>
  <c r="BJ10" i="69"/>
  <c r="BJ20" i="69" s="1"/>
  <c r="BF87" i="69"/>
  <c r="BF83" i="69"/>
  <c r="BL225" i="69" a="1"/>
  <c r="BL225" i="69" s="1"/>
  <c r="BL227" i="69" a="1"/>
  <c r="BL227" i="69" s="1"/>
  <c r="BL216" i="69" a="1"/>
  <c r="BL216" i="69" s="1"/>
  <c r="BL208" i="69" a="1"/>
  <c r="BL208" i="69" s="1"/>
  <c r="BL214" i="69" a="1"/>
  <c r="BL214" i="69" s="1"/>
  <c r="BL206" i="69" a="1"/>
  <c r="BL206" i="69" s="1"/>
  <c r="BL197" i="69" a="1"/>
  <c r="BL197" i="69" s="1"/>
  <c r="BL185" i="69" a="1"/>
  <c r="BL185" i="69" s="1"/>
  <c r="BL191" i="69" a="1"/>
  <c r="BL191" i="69" s="1"/>
  <c r="BL166" i="69" a="1"/>
  <c r="BL166" i="69" s="1"/>
  <c r="BL174" i="69" a="1"/>
  <c r="BL174" i="69" s="1"/>
  <c r="BL172" i="69" a="1"/>
  <c r="BL172" i="69" s="1"/>
  <c r="BL160" i="69" a="1"/>
  <c r="BL160" i="69" s="1"/>
  <c r="BL145" i="69" a="1"/>
  <c r="BL145" i="69" s="1"/>
  <c r="BL147" i="69" a="1"/>
  <c r="BL147" i="69" s="1"/>
  <c r="BL158" i="69" a="1"/>
  <c r="BL158" i="69" s="1"/>
  <c r="BL133" i="69" a="1"/>
  <c r="BL133" i="69" s="1"/>
  <c r="BL139" i="69" a="1"/>
  <c r="BL139" i="69" s="1"/>
  <c r="BL131" i="69" a="1"/>
  <c r="BL131" i="69" s="1"/>
  <c r="BL122" i="69" a="1"/>
  <c r="BL122" i="69" s="1"/>
  <c r="BL114" i="69" a="1"/>
  <c r="BL114" i="69" s="1"/>
  <c r="BL116" i="69" a="1"/>
  <c r="BL116" i="69" s="1"/>
  <c r="BL95" i="69" a="1"/>
  <c r="BL95" i="69" s="1"/>
  <c r="BL96" i="69" s="1"/>
  <c r="BL97" i="69" a="1"/>
  <c r="BL97" i="69" s="1"/>
  <c r="BM93" i="69" s="1"/>
  <c r="BL90" i="69" a="1"/>
  <c r="BL90" i="69" s="1"/>
  <c r="BL109" i="69" a="1"/>
  <c r="BL109" i="69" s="1"/>
  <c r="BL103" i="69" a="1"/>
  <c r="BL103" i="69" s="1"/>
  <c r="BL74" i="69" a="1"/>
  <c r="BL74" i="69" s="1"/>
  <c r="BL76" i="69" a="1"/>
  <c r="BL76" i="69" s="1"/>
  <c r="BL82" i="69" a="1"/>
  <c r="BL82" i="69" s="1"/>
  <c r="BL62" i="69" a="1"/>
  <c r="BL62" i="69" s="1"/>
  <c r="BL53" i="69" a="1"/>
  <c r="BL53" i="69" s="1"/>
  <c r="BL36" i="69" a="1"/>
  <c r="BL36" i="69" s="1"/>
  <c r="BL68" i="69" a="1"/>
  <c r="BL68" i="69" s="1"/>
  <c r="BL42" i="69" a="1"/>
  <c r="BL42" i="69" s="1"/>
  <c r="BL25" i="69" a="1"/>
  <c r="BL25" i="69" s="1"/>
  <c r="BL47" i="69" a="1"/>
  <c r="BL47" i="69" s="1"/>
  <c r="BL30" i="69" a="1"/>
  <c r="BL30" i="69" s="1"/>
  <c r="BL9" i="69" a="1"/>
  <c r="BL9" i="69" s="1"/>
  <c r="BL15" i="69" a="1"/>
  <c r="BL15" i="69" s="1"/>
  <c r="BL5" i="69" a="1"/>
  <c r="BL5" i="69" s="1"/>
  <c r="BL3" i="69"/>
  <c r="BJ16" i="69"/>
  <c r="BO1041" i="64" a="1"/>
  <c r="BO1292" i="64" a="1"/>
  <c r="BO967" i="64" a="1"/>
  <c r="BO1147" i="64" a="1"/>
  <c r="AA502" i="64" a="1"/>
  <c r="BO1400" i="64" a="1"/>
  <c r="BO1013" i="64" a="1"/>
  <c r="BO991" i="64" a="1"/>
  <c r="BO800" i="64" a="1"/>
  <c r="BO1376" i="64" a="1"/>
  <c r="BO1076" i="64" a="1"/>
  <c r="BO919" i="64" a="1"/>
  <c r="BO1111" i="64" a="1"/>
  <c r="BO526" i="64" a="1"/>
  <c r="BO108" i="64" l="1"/>
  <c r="BO1400" i="64"/>
  <c r="BN1084" i="64"/>
  <c r="N1084" i="64" s="1"/>
  <c r="BO1376" i="64"/>
  <c r="BO1041" i="64"/>
  <c r="BO1013" i="64"/>
  <c r="BO1076" i="64"/>
  <c r="BO1111" i="64"/>
  <c r="BO1147" i="64"/>
  <c r="BO967" i="64"/>
  <c r="BO991" i="64"/>
  <c r="BO1292" i="64"/>
  <c r="BO919" i="64"/>
  <c r="BO800" i="64"/>
  <c r="BO526" i="64"/>
  <c r="BY1565" i="64"/>
  <c r="BY1571" i="64" s="1"/>
  <c r="AG432" i="64"/>
  <c r="AH430" i="64"/>
  <c r="AI427" i="64"/>
  <c r="AD1344" i="64"/>
  <c r="AC1354" i="64"/>
  <c r="AX802" i="64"/>
  <c r="AX397" i="64"/>
  <c r="AA502" i="64"/>
  <c r="AB1402" i="64"/>
  <c r="AC945" i="64"/>
  <c r="BN1672" i="64"/>
  <c r="AI403" i="64"/>
  <c r="AI399" i="64"/>
  <c r="AJ394" i="64"/>
  <c r="AH1294" i="64"/>
  <c r="AF1378" i="64"/>
  <c r="Z1015" i="64"/>
  <c r="BO1671" i="64"/>
  <c r="AI159" i="69"/>
  <c r="AI184" i="69" s="1"/>
  <c r="AI187" i="69" s="1"/>
  <c r="AI194" i="69" s="1"/>
  <c r="AI202" i="69" s="1"/>
  <c r="BO1666" i="64" a="1"/>
  <c r="BO1666" i="64" s="1"/>
  <c r="BP1146" i="64" a="1"/>
  <c r="BP1146" i="64" s="1"/>
  <c r="BP1110" i="64" a="1"/>
  <c r="BP1110" i="64" s="1"/>
  <c r="BP1075" i="64" a="1"/>
  <c r="BP1075" i="64" s="1"/>
  <c r="BP1663" i="64" a="1"/>
  <c r="BP1663" i="64" s="1"/>
  <c r="BP1040" i="64" a="1"/>
  <c r="BP1040" i="64" s="1"/>
  <c r="BP1697" i="64" a="1"/>
  <c r="BP1697" i="64" s="1"/>
  <c r="BP396" i="64" a="1"/>
  <c r="BP396" i="64" s="1"/>
  <c r="BP402" i="64" a="1"/>
  <c r="BP402" i="64" s="1"/>
  <c r="AJ129" i="69"/>
  <c r="AJ134" i="69" s="1"/>
  <c r="AI136" i="69"/>
  <c r="AI140" i="69"/>
  <c r="AI150" i="69" s="1"/>
  <c r="AI142" i="69"/>
  <c r="AI146" i="69" s="1"/>
  <c r="AI148" i="69" s="1"/>
  <c r="BP1375" i="64" a="1"/>
  <c r="BP1375" i="64" s="1"/>
  <c r="BP1288" i="64" a="1"/>
  <c r="BP1288" i="64" s="1"/>
  <c r="BP918" i="64" a="1"/>
  <c r="BP918" i="64" s="1"/>
  <c r="BK121" i="64"/>
  <c r="BK124" i="64" s="1"/>
  <c r="BP525" i="64" a="1"/>
  <c r="BP525" i="64" s="1"/>
  <c r="BP176" i="64" a="1"/>
  <c r="BP176" i="64" s="1"/>
  <c r="BP107" i="64" a="1"/>
  <c r="BP107" i="64" s="1"/>
  <c r="BP122" i="64" a="1"/>
  <c r="BP122" i="64" s="1"/>
  <c r="BP40" i="64" a="1"/>
  <c r="BP40" i="64" s="1"/>
  <c r="BP106" i="64" a="1"/>
  <c r="BP106" i="64" s="1"/>
  <c r="BP123" i="64" a="1"/>
  <c r="BP123" i="64" s="1"/>
  <c r="BP799" i="64" a="1"/>
  <c r="BP799" i="64" s="1"/>
  <c r="BP501" i="64" a="1"/>
  <c r="BP501" i="64" s="1"/>
  <c r="BP968" i="64" a="1"/>
  <c r="BP968" i="64" s="1"/>
  <c r="BP503" i="64" a="1"/>
  <c r="BP503" i="64" s="1"/>
  <c r="BP944" i="64" a="1"/>
  <c r="BP944" i="64" s="1"/>
  <c r="BP966" i="64" a="1"/>
  <c r="BP966" i="64" s="1"/>
  <c r="BP990" i="64" a="1"/>
  <c r="BP990" i="64" s="1"/>
  <c r="BP1401" i="64" a="1"/>
  <c r="BP1401" i="64" s="1"/>
  <c r="BP1299" i="64" a="1"/>
  <c r="BP1299" i="64" s="1"/>
  <c r="BP1012" i="64" a="1"/>
  <c r="BP1012" i="64" s="1"/>
  <c r="BP1293" i="64" a="1"/>
  <c r="BP1293" i="64" s="1"/>
  <c r="BP1399" i="64" a="1"/>
  <c r="BP1399" i="64" s="1"/>
  <c r="BP1014" i="64" a="1"/>
  <c r="BP1014" i="64" s="1"/>
  <c r="AJ118" i="69"/>
  <c r="AJ123" i="69" s="1"/>
  <c r="BJ17" i="69"/>
  <c r="BJ18" i="69" s="1"/>
  <c r="BL98" i="69"/>
  <c r="BK207" i="69"/>
  <c r="BK209" i="69" s="1"/>
  <c r="BK219" i="69" s="1"/>
  <c r="BK10" i="69"/>
  <c r="BK20" i="69" s="1"/>
  <c r="BI65" i="69"/>
  <c r="BI71" i="69"/>
  <c r="BI75" i="69" s="1"/>
  <c r="BJ60" i="69"/>
  <c r="BJ64" i="69" s="1"/>
  <c r="BI69" i="69"/>
  <c r="BG87" i="69"/>
  <c r="BG83" i="69"/>
  <c r="BH79" i="69"/>
  <c r="BH77" i="69"/>
  <c r="BH85" i="69" s="1"/>
  <c r="BH94" i="69" s="1"/>
  <c r="BH99" i="69" s="1"/>
  <c r="BK221" i="69"/>
  <c r="BK224" i="69" s="1"/>
  <c r="BK226" i="69" s="1"/>
  <c r="BK228" i="69" s="1"/>
  <c r="BK215" i="69"/>
  <c r="BK217" i="69" s="1"/>
  <c r="BM225" i="69" a="1"/>
  <c r="BM225" i="69" s="1"/>
  <c r="BM227" i="69" a="1"/>
  <c r="BM227" i="69" s="1"/>
  <c r="BM216" i="69" a="1"/>
  <c r="BM216" i="69" s="1"/>
  <c r="BM214" i="69" a="1"/>
  <c r="BM214" i="69" s="1"/>
  <c r="BM206" i="69" a="1"/>
  <c r="BM206" i="69" s="1"/>
  <c r="BM208" i="69" a="1"/>
  <c r="BM208" i="69" s="1"/>
  <c r="BM197" i="69" a="1"/>
  <c r="BM197" i="69" s="1"/>
  <c r="BM185" i="69" a="1"/>
  <c r="BM185" i="69" s="1"/>
  <c r="BM191" i="69" a="1"/>
  <c r="BM191" i="69" s="1"/>
  <c r="BM174" i="69" a="1"/>
  <c r="BM174" i="69" s="1"/>
  <c r="BM166" i="69" a="1"/>
  <c r="BM166" i="69" s="1"/>
  <c r="BM172" i="69" a="1"/>
  <c r="BM172" i="69" s="1"/>
  <c r="BM147" i="69" a="1"/>
  <c r="BM147" i="69" s="1"/>
  <c r="BM160" i="69" a="1"/>
  <c r="BM160" i="69" s="1"/>
  <c r="BM158" i="69" a="1"/>
  <c r="BM158" i="69" s="1"/>
  <c r="BM139" i="69" a="1"/>
  <c r="BM139" i="69" s="1"/>
  <c r="BM133" i="69" a="1"/>
  <c r="BM133" i="69" s="1"/>
  <c r="BM145" i="69" a="1"/>
  <c r="BM145" i="69" s="1"/>
  <c r="BM131" i="69" a="1"/>
  <c r="BM131" i="69" s="1"/>
  <c r="BM122" i="69" a="1"/>
  <c r="BM122" i="69" s="1"/>
  <c r="BM114" i="69" a="1"/>
  <c r="BM114" i="69" s="1"/>
  <c r="BM116" i="69" a="1"/>
  <c r="BM116" i="69" s="1"/>
  <c r="BM109" i="69" a="1"/>
  <c r="BM109" i="69" s="1"/>
  <c r="BM97" i="69" a="1"/>
  <c r="BM97" i="69" s="1"/>
  <c r="BN93" i="69" s="1"/>
  <c r="BM90" i="69" a="1"/>
  <c r="BM90" i="69" s="1"/>
  <c r="BM103" i="69" a="1"/>
  <c r="BM103" i="69" s="1"/>
  <c r="BM95" i="69" a="1"/>
  <c r="BM95" i="69" s="1"/>
  <c r="BM96" i="69" s="1"/>
  <c r="BM76" i="69" a="1"/>
  <c r="BM76" i="69" s="1"/>
  <c r="BM82" i="69" a="1"/>
  <c r="BM82" i="69" s="1"/>
  <c r="BM62" i="69" a="1"/>
  <c r="BM62" i="69" s="1"/>
  <c r="BM68" i="69" a="1"/>
  <c r="BM68" i="69" s="1"/>
  <c r="BM74" i="69" a="1"/>
  <c r="BM74" i="69" s="1"/>
  <c r="BM47" i="69" a="1"/>
  <c r="BM47" i="69" s="1"/>
  <c r="BM30" i="69" a="1"/>
  <c r="BM30" i="69" s="1"/>
  <c r="BM53" i="69" a="1"/>
  <c r="BM53" i="69" s="1"/>
  <c r="BM36" i="69" a="1"/>
  <c r="BM36" i="69" s="1"/>
  <c r="BM25" i="69" a="1"/>
  <c r="BM25" i="69" s="1"/>
  <c r="BM5" i="69" a="1"/>
  <c r="BM5" i="69" s="1"/>
  <c r="BM42" i="69" a="1"/>
  <c r="BM42" i="69" s="1"/>
  <c r="BM9" i="69" a="1"/>
  <c r="BM9" i="69" s="1"/>
  <c r="BM3" i="69"/>
  <c r="BM15" i="69" a="1"/>
  <c r="BM15" i="69" s="1"/>
  <c r="BO1" i="69"/>
  <c r="BN2" i="69"/>
  <c r="BL205" i="69"/>
  <c r="BL211" i="69" s="1"/>
  <c r="BL61" i="69"/>
  <c r="BL63" i="69" s="1"/>
  <c r="BL8" i="69"/>
  <c r="BL12" i="69" s="1"/>
  <c r="BL22" i="69" s="1"/>
  <c r="BL29" i="69" s="1"/>
  <c r="BL31" i="69" s="1"/>
  <c r="BK16" i="69"/>
  <c r="BH33" i="69"/>
  <c r="BH39" i="69"/>
  <c r="BI28" i="69"/>
  <c r="BI32" i="69" s="1"/>
  <c r="BH37" i="69"/>
  <c r="BH46" i="69" s="1"/>
  <c r="BH48" i="69" s="1"/>
  <c r="BE56" i="69"/>
  <c r="BF45" i="69"/>
  <c r="BF49" i="69" s="1"/>
  <c r="BE50" i="69"/>
  <c r="BE54" i="69"/>
  <c r="BG106" i="69"/>
  <c r="BG113" i="69" s="1"/>
  <c r="BG100" i="69"/>
  <c r="BG104" i="69"/>
  <c r="BP1111" i="64" a="1"/>
  <c r="BP1041" i="64" a="1"/>
  <c r="BP1376" i="64" a="1"/>
  <c r="BP526" i="64" a="1"/>
  <c r="BP967" i="64" a="1"/>
  <c r="BP1076" i="64" a="1"/>
  <c r="BP991" i="64" a="1"/>
  <c r="BP1400" i="64" a="1"/>
  <c r="BP1292" i="64" a="1"/>
  <c r="BP1147" i="64" a="1"/>
  <c r="BP1013" i="64" a="1"/>
  <c r="BP919" i="64" a="1"/>
  <c r="BP800" i="64" a="1"/>
  <c r="BP108" i="64" l="1"/>
  <c r="BP1400" i="64"/>
  <c r="BO1084" i="64"/>
  <c r="AH428" i="64"/>
  <c r="AH432" i="64" s="1"/>
  <c r="BP1076" i="64"/>
  <c r="BP1013" i="64"/>
  <c r="BP1111" i="64"/>
  <c r="BP1147" i="64"/>
  <c r="BP1376" i="64"/>
  <c r="BP1041" i="64"/>
  <c r="BP967" i="64"/>
  <c r="BP991" i="64"/>
  <c r="BP1292" i="64"/>
  <c r="BP919" i="64"/>
  <c r="BP800" i="64"/>
  <c r="BP526" i="64"/>
  <c r="AD1348" i="64"/>
  <c r="AD1349" i="64" s="1"/>
  <c r="BY1568" i="64"/>
  <c r="BY1569" i="64" s="1"/>
  <c r="AY802" i="64"/>
  <c r="AY397" i="64"/>
  <c r="AW921" i="64"/>
  <c r="BN1673" i="64"/>
  <c r="AB969" i="64"/>
  <c r="AJ398" i="64"/>
  <c r="BO1672" i="64"/>
  <c r="BO1673" i="64" s="1"/>
  <c r="AA504" i="64"/>
  <c r="AI188" i="69"/>
  <c r="AJ183" i="69"/>
  <c r="AJ186" i="69" s="1"/>
  <c r="AI192" i="69"/>
  <c r="AI200" i="69" s="1"/>
  <c r="AI162" i="69"/>
  <c r="AI163" i="69" s="1"/>
  <c r="BP1671" i="64"/>
  <c r="BQ1110" i="64" a="1"/>
  <c r="BQ1110" i="64" s="1"/>
  <c r="BQ1146" i="64" a="1"/>
  <c r="BQ1146" i="64" s="1"/>
  <c r="BQ1075" i="64" a="1"/>
  <c r="BQ1075" i="64" s="1"/>
  <c r="BP1666" i="64" a="1"/>
  <c r="BP1666" i="64" s="1"/>
  <c r="BQ1663" i="64" a="1"/>
  <c r="BQ1663" i="64" s="1"/>
  <c r="BQ1040" i="64" a="1"/>
  <c r="BQ1040" i="64" s="1"/>
  <c r="BQ1697" i="64" a="1"/>
  <c r="BQ1697" i="64" s="1"/>
  <c r="AJ132" i="69"/>
  <c r="AJ157" i="69" s="1"/>
  <c r="BQ402" i="64" a="1"/>
  <c r="BQ402" i="64" s="1"/>
  <c r="BQ396" i="64" a="1"/>
  <c r="BQ396" i="64" s="1"/>
  <c r="AI152" i="69"/>
  <c r="BQ1375" i="64" a="1"/>
  <c r="BQ1375" i="64" s="1"/>
  <c r="BK17" i="69"/>
  <c r="BK18" i="69" s="1"/>
  <c r="BQ1288" i="64" a="1"/>
  <c r="BQ1288" i="64" s="1"/>
  <c r="BQ918" i="64" a="1"/>
  <c r="BQ918" i="64" s="1"/>
  <c r="BQ525" i="64" a="1"/>
  <c r="BQ525" i="64" s="1"/>
  <c r="BQ107" i="64" a="1"/>
  <c r="BQ107" i="64" s="1"/>
  <c r="BQ122" i="64" a="1"/>
  <c r="BQ122" i="64" s="1"/>
  <c r="BQ40" i="64" a="1"/>
  <c r="BQ40" i="64" s="1"/>
  <c r="BQ176" i="64" a="1"/>
  <c r="BQ176" i="64" s="1"/>
  <c r="BQ106" i="64" a="1"/>
  <c r="BQ106" i="64" s="1"/>
  <c r="BQ123" i="64" a="1"/>
  <c r="BQ123" i="64" s="1"/>
  <c r="BL121" i="64"/>
  <c r="BL124" i="64" s="1"/>
  <c r="AJ119" i="69"/>
  <c r="BQ799" i="64" a="1"/>
  <c r="BQ799" i="64" s="1"/>
  <c r="BQ501" i="64" a="1"/>
  <c r="BQ501" i="64" s="1"/>
  <c r="BQ944" i="64" a="1"/>
  <c r="BQ944" i="64" s="1"/>
  <c r="BQ1012" i="64" a="1"/>
  <c r="BQ1012" i="64" s="1"/>
  <c r="BQ1399" i="64" a="1"/>
  <c r="BQ1399" i="64" s="1"/>
  <c r="BQ1293" i="64" a="1"/>
  <c r="BQ1293" i="64" s="1"/>
  <c r="BQ1014" i="64" a="1"/>
  <c r="BQ1014" i="64" s="1"/>
  <c r="BQ966" i="64" a="1"/>
  <c r="BQ966" i="64" s="1"/>
  <c r="BQ990" i="64" a="1"/>
  <c r="BQ990" i="64" s="1"/>
  <c r="BQ503" i="64" a="1"/>
  <c r="BQ503" i="64" s="1"/>
  <c r="BQ968" i="64" a="1"/>
  <c r="BQ968" i="64" s="1"/>
  <c r="BQ1299" i="64" a="1"/>
  <c r="BQ1299" i="64" s="1"/>
  <c r="BQ1401" i="64" a="1"/>
  <c r="BQ1401" i="64" s="1"/>
  <c r="AJ125" i="69"/>
  <c r="BL207" i="69"/>
  <c r="BL209" i="69" s="1"/>
  <c r="BL219" i="69" s="1"/>
  <c r="AK112" i="69"/>
  <c r="AK117" i="69" s="1"/>
  <c r="BL10" i="69"/>
  <c r="BL20" i="69" s="1"/>
  <c r="BM98" i="69"/>
  <c r="BN225" i="69" a="1"/>
  <c r="BN225" i="69" s="1"/>
  <c r="BN227" i="69" a="1"/>
  <c r="BN227" i="69" s="1"/>
  <c r="BN216" i="69" a="1"/>
  <c r="BN216" i="69" s="1"/>
  <c r="BN206" i="69" a="1"/>
  <c r="BN206" i="69" s="1"/>
  <c r="BN208" i="69" a="1"/>
  <c r="BN208" i="69" s="1"/>
  <c r="BN214" i="69" a="1"/>
  <c r="BN214" i="69" s="1"/>
  <c r="BN197" i="69" a="1"/>
  <c r="BN197" i="69" s="1"/>
  <c r="BN191" i="69" a="1"/>
  <c r="BN191" i="69" s="1"/>
  <c r="BN185" i="69" a="1"/>
  <c r="BN185" i="69" s="1"/>
  <c r="BN174" i="69" a="1"/>
  <c r="BN174" i="69" s="1"/>
  <c r="BN166" i="69" a="1"/>
  <c r="BN166" i="69" s="1"/>
  <c r="BN147" i="69" a="1"/>
  <c r="BN147" i="69" s="1"/>
  <c r="BN158" i="69" a="1"/>
  <c r="BN158" i="69" s="1"/>
  <c r="BN172" i="69" a="1"/>
  <c r="BN172" i="69" s="1"/>
  <c r="BN145" i="69" a="1"/>
  <c r="BN145" i="69" s="1"/>
  <c r="BN131" i="69" a="1"/>
  <c r="BN131" i="69" s="1"/>
  <c r="BN160" i="69" a="1"/>
  <c r="BN160" i="69" s="1"/>
  <c r="BN139" i="69" a="1"/>
  <c r="BN139" i="69" s="1"/>
  <c r="BN133" i="69" a="1"/>
  <c r="BN133" i="69" s="1"/>
  <c r="BN116" i="69" a="1"/>
  <c r="BN116" i="69" s="1"/>
  <c r="BN109" i="69" a="1"/>
  <c r="BN109" i="69" s="1"/>
  <c r="BN122" i="69" a="1"/>
  <c r="BN122" i="69" s="1"/>
  <c r="BN97" i="69" a="1"/>
  <c r="BN97" i="69" s="1"/>
  <c r="BO93" i="69" s="1"/>
  <c r="BN114" i="69" a="1"/>
  <c r="BN114" i="69" s="1"/>
  <c r="BN90" i="69" a="1"/>
  <c r="BN90" i="69" s="1"/>
  <c r="BN103" i="69" a="1"/>
  <c r="BN103" i="69" s="1"/>
  <c r="BN95" i="69" a="1"/>
  <c r="BN95" i="69" s="1"/>
  <c r="BN96" i="69" s="1"/>
  <c r="BN82" i="69" a="1"/>
  <c r="BN82" i="69" s="1"/>
  <c r="BN68" i="69" a="1"/>
  <c r="BN68" i="69" s="1"/>
  <c r="BN74" i="69" a="1"/>
  <c r="BN74" i="69" s="1"/>
  <c r="BN76" i="69" a="1"/>
  <c r="BN76" i="69" s="1"/>
  <c r="BN47" i="69" a="1"/>
  <c r="BN47" i="69" s="1"/>
  <c r="BN30" i="69" a="1"/>
  <c r="BN30" i="69" s="1"/>
  <c r="BN62" i="69" a="1"/>
  <c r="BN62" i="69" s="1"/>
  <c r="BN53" i="69" a="1"/>
  <c r="BN53" i="69" s="1"/>
  <c r="BN36" i="69" a="1"/>
  <c r="BN36" i="69" s="1"/>
  <c r="BN42" i="69" a="1"/>
  <c r="BN42" i="69" s="1"/>
  <c r="BN25" i="69" a="1"/>
  <c r="BN25" i="69" s="1"/>
  <c r="BN5" i="69" a="1"/>
  <c r="BN5" i="69" s="1"/>
  <c r="BN9" i="69" a="1"/>
  <c r="BN9" i="69" s="1"/>
  <c r="BN15" i="69" a="1"/>
  <c r="BN15" i="69" s="1"/>
  <c r="BN3" i="69"/>
  <c r="BI33" i="69"/>
  <c r="BI39" i="69"/>
  <c r="BJ28" i="69"/>
  <c r="BJ32" i="69" s="1"/>
  <c r="BI37" i="69"/>
  <c r="BI46" i="69" s="1"/>
  <c r="BI48" i="69" s="1"/>
  <c r="BL215" i="69"/>
  <c r="BL217" i="69" s="1"/>
  <c r="BL221" i="69"/>
  <c r="BL224" i="69" s="1"/>
  <c r="BL226" i="69" s="1"/>
  <c r="BL228" i="69" s="1"/>
  <c r="BP1" i="69"/>
  <c r="BO2" i="69"/>
  <c r="BI79" i="69"/>
  <c r="BI77" i="69"/>
  <c r="BI85" i="69" s="1"/>
  <c r="BI94" i="69" s="1"/>
  <c r="BI99" i="69" s="1"/>
  <c r="BL16" i="69"/>
  <c r="BM205" i="69"/>
  <c r="BM211" i="69" s="1"/>
  <c r="BM61" i="69"/>
  <c r="BM63" i="69" s="1"/>
  <c r="BM8" i="69"/>
  <c r="BM12" i="69" s="1"/>
  <c r="BM22" i="69" s="1"/>
  <c r="BM29" i="69" s="1"/>
  <c r="BM31" i="69" s="1"/>
  <c r="BH106" i="69"/>
  <c r="BH113" i="69" s="1"/>
  <c r="BH100" i="69"/>
  <c r="BH104" i="69"/>
  <c r="BG45" i="69"/>
  <c r="BG49" i="69" s="1"/>
  <c r="BF50" i="69"/>
  <c r="BF56" i="69"/>
  <c r="BF54" i="69"/>
  <c r="BH87" i="69"/>
  <c r="BH83" i="69"/>
  <c r="BJ71" i="69"/>
  <c r="BJ75" i="69" s="1"/>
  <c r="BK60" i="69"/>
  <c r="BK64" i="69" s="1"/>
  <c r="BJ65" i="69"/>
  <c r="BJ69" i="69"/>
  <c r="BQ1292" i="64" a="1"/>
  <c r="BQ1400" i="64" a="1"/>
  <c r="BQ1076" i="64" a="1"/>
  <c r="BQ967" i="64" a="1"/>
  <c r="BQ1041" i="64" a="1"/>
  <c r="BQ1147" i="64" a="1"/>
  <c r="BQ800" i="64" a="1"/>
  <c r="BQ1013" i="64" a="1"/>
  <c r="AB502" i="64" a="1"/>
  <c r="BQ1376" i="64" a="1"/>
  <c r="BQ526" i="64" a="1"/>
  <c r="BQ1111" i="64" a="1"/>
  <c r="BQ919" i="64" a="1"/>
  <c r="BQ991" i="64" a="1"/>
  <c r="BQ108" i="64" l="1"/>
  <c r="BQ1400" i="64"/>
  <c r="BP1084" i="64"/>
  <c r="AD1350" i="64"/>
  <c r="BQ1076" i="64"/>
  <c r="BQ1147" i="64"/>
  <c r="BQ1111" i="64"/>
  <c r="BQ1041" i="64"/>
  <c r="BQ1013" i="64"/>
  <c r="BQ1376" i="64"/>
  <c r="BQ967" i="64"/>
  <c r="BQ991" i="64"/>
  <c r="BQ1292" i="64"/>
  <c r="BQ919" i="64"/>
  <c r="BQ800" i="64"/>
  <c r="BQ526" i="64"/>
  <c r="AD1354" i="64"/>
  <c r="AE1344" i="64"/>
  <c r="AE1348" i="64" s="1"/>
  <c r="BZ1565" i="64"/>
  <c r="AI430" i="64"/>
  <c r="AJ427" i="64"/>
  <c r="AZ802" i="64"/>
  <c r="AZ397" i="64"/>
  <c r="BA397" i="64"/>
  <c r="AX921" i="64"/>
  <c r="AY921" i="64"/>
  <c r="AC1402" i="64"/>
  <c r="AB502" i="64"/>
  <c r="AD945" i="64"/>
  <c r="BP1672" i="64"/>
  <c r="BP1673" i="64" s="1"/>
  <c r="AI1294" i="64"/>
  <c r="AK394" i="64"/>
  <c r="AJ403" i="64"/>
  <c r="AJ399" i="64"/>
  <c r="AA1015" i="64"/>
  <c r="AG1378" i="64"/>
  <c r="AI169" i="69"/>
  <c r="AI179" i="69" s="1"/>
  <c r="AI167" i="69"/>
  <c r="AI177" i="69" s="1"/>
  <c r="AJ156" i="69"/>
  <c r="AJ161" i="69" s="1"/>
  <c r="AI198" i="69"/>
  <c r="BQ1671" i="64"/>
  <c r="BR1110" i="64" a="1"/>
  <c r="BR1110" i="64" s="1"/>
  <c r="BR1146" i="64" a="1"/>
  <c r="BR1146" i="64" s="1"/>
  <c r="BR1075" i="64" a="1"/>
  <c r="BR1075" i="64" s="1"/>
  <c r="BQ1666" i="64" a="1"/>
  <c r="BQ1666" i="64" s="1"/>
  <c r="BR1663" i="64" a="1"/>
  <c r="BR1663" i="64" s="1"/>
  <c r="BR1040" i="64" a="1"/>
  <c r="BR1040" i="64" s="1"/>
  <c r="BR1697" i="64" a="1"/>
  <c r="BR1697" i="64" s="1"/>
  <c r="AJ135" i="69"/>
  <c r="AJ140" i="69" s="1"/>
  <c r="AJ150" i="69" s="1"/>
  <c r="BR402" i="64" a="1"/>
  <c r="BR402" i="64" s="1"/>
  <c r="BR396" i="64" a="1"/>
  <c r="BR396" i="64" s="1"/>
  <c r="BR1375" i="64" a="1"/>
  <c r="BR1375" i="64" s="1"/>
  <c r="BL17" i="69"/>
  <c r="BL18" i="69" s="1"/>
  <c r="BR1288" i="64" a="1"/>
  <c r="BR1288" i="64" s="1"/>
  <c r="BR918" i="64" a="1"/>
  <c r="BR918" i="64" s="1"/>
  <c r="AK115" i="69"/>
  <c r="AK118" i="69" s="1"/>
  <c r="AK119" i="69" s="1"/>
  <c r="BR525" i="64" a="1"/>
  <c r="BR525" i="64" s="1"/>
  <c r="BR107" i="64" a="1"/>
  <c r="BR107" i="64" s="1"/>
  <c r="BR122" i="64" a="1"/>
  <c r="BR122" i="64" s="1"/>
  <c r="BR40" i="64" a="1"/>
  <c r="BR40" i="64" s="1"/>
  <c r="BR176" i="64" a="1"/>
  <c r="BR176" i="64" s="1"/>
  <c r="BR106" i="64" a="1"/>
  <c r="BR106" i="64" s="1"/>
  <c r="BR123" i="64" a="1"/>
  <c r="BR123" i="64" s="1"/>
  <c r="BM121" i="64"/>
  <c r="BM124" i="64" s="1"/>
  <c r="BR799" i="64" a="1"/>
  <c r="BR799" i="64" s="1"/>
  <c r="BR501" i="64" a="1"/>
  <c r="BR501" i="64" s="1"/>
  <c r="BR968" i="64" a="1"/>
  <c r="BR968" i="64" s="1"/>
  <c r="BR944" i="64" a="1"/>
  <c r="BR944" i="64" s="1"/>
  <c r="BR1299" i="64" a="1"/>
  <c r="BR1299" i="64" s="1"/>
  <c r="BR503" i="64" a="1"/>
  <c r="BR503" i="64" s="1"/>
  <c r="BR966" i="64" a="1"/>
  <c r="BR966" i="64" s="1"/>
  <c r="BR1401" i="64" a="1"/>
  <c r="BR1401" i="64" s="1"/>
  <c r="BR990" i="64" a="1"/>
  <c r="BR990" i="64" s="1"/>
  <c r="BR1012" i="64" a="1"/>
  <c r="BR1012" i="64" s="1"/>
  <c r="BR1293" i="64" a="1"/>
  <c r="BR1293" i="64" s="1"/>
  <c r="BR1399" i="64" a="1"/>
  <c r="BR1399" i="64" s="1"/>
  <c r="BR1014" i="64" a="1"/>
  <c r="BR1014" i="64" s="1"/>
  <c r="BM207" i="69"/>
  <c r="BM209" i="69" s="1"/>
  <c r="BM219" i="69" s="1"/>
  <c r="BN98" i="69"/>
  <c r="BJ33" i="69"/>
  <c r="BJ39" i="69"/>
  <c r="BK28" i="69"/>
  <c r="BK32" i="69" s="1"/>
  <c r="BJ37" i="69"/>
  <c r="BJ46" i="69" s="1"/>
  <c r="BJ48" i="69" s="1"/>
  <c r="BI106" i="69"/>
  <c r="BI113" i="69" s="1"/>
  <c r="BI100" i="69"/>
  <c r="BI104" i="69"/>
  <c r="BI87" i="69"/>
  <c r="BI83" i="69"/>
  <c r="BM16" i="69"/>
  <c r="BM10" i="69"/>
  <c r="BM20" i="69" s="1"/>
  <c r="BO227" i="69" a="1"/>
  <c r="BO227" i="69" s="1"/>
  <c r="BO225" i="69" a="1"/>
  <c r="BO225" i="69" s="1"/>
  <c r="BO216" i="69" a="1"/>
  <c r="BO216" i="69" s="1"/>
  <c r="BO208" i="69" a="1"/>
  <c r="BO208" i="69" s="1"/>
  <c r="BO214" i="69" a="1"/>
  <c r="BO214" i="69" s="1"/>
  <c r="BO206" i="69" a="1"/>
  <c r="BO206" i="69" s="1"/>
  <c r="BO197" i="69" a="1"/>
  <c r="BO197" i="69" s="1"/>
  <c r="BO191" i="69" a="1"/>
  <c r="BO191" i="69" s="1"/>
  <c r="BO185" i="69" a="1"/>
  <c r="BO185" i="69" s="1"/>
  <c r="BO166" i="69" a="1"/>
  <c r="BO166" i="69" s="1"/>
  <c r="BO172" i="69" a="1"/>
  <c r="BO172" i="69" s="1"/>
  <c r="BO174" i="69" a="1"/>
  <c r="BO174" i="69" s="1"/>
  <c r="BO158" i="69" a="1"/>
  <c r="BO158" i="69" s="1"/>
  <c r="BO160" i="69" a="1"/>
  <c r="BO160" i="69" s="1"/>
  <c r="BO147" i="69" a="1"/>
  <c r="BO147" i="69" s="1"/>
  <c r="BO131" i="69" a="1"/>
  <c r="BO131" i="69" s="1"/>
  <c r="BO133" i="69" a="1"/>
  <c r="BO133" i="69" s="1"/>
  <c r="BO145" i="69" a="1"/>
  <c r="BO145" i="69" s="1"/>
  <c r="BO116" i="69" a="1"/>
  <c r="BO116" i="69" s="1"/>
  <c r="BO139" i="69" a="1"/>
  <c r="BO139" i="69" s="1"/>
  <c r="BO109" i="69" a="1"/>
  <c r="BO109" i="69" s="1"/>
  <c r="BO122" i="69" a="1"/>
  <c r="BO122" i="69" s="1"/>
  <c r="BO114" i="69" a="1"/>
  <c r="BO114" i="69" s="1"/>
  <c r="BO103" i="69" a="1"/>
  <c r="BO103" i="69" s="1"/>
  <c r="BO95" i="69" a="1"/>
  <c r="BO95" i="69" s="1"/>
  <c r="BO96" i="69" s="1"/>
  <c r="BO97" i="69" a="1"/>
  <c r="BO97" i="69" s="1"/>
  <c r="BP93" i="69" s="1"/>
  <c r="BO74" i="69" a="1"/>
  <c r="BO74" i="69" s="1"/>
  <c r="BO76" i="69" a="1"/>
  <c r="BO76" i="69" s="1"/>
  <c r="BO90" i="69" a="1"/>
  <c r="BO90" i="69" s="1"/>
  <c r="BO82" i="69" a="1"/>
  <c r="BO82" i="69" s="1"/>
  <c r="BO62" i="69" a="1"/>
  <c r="BO62" i="69" s="1"/>
  <c r="BO68" i="69" a="1"/>
  <c r="BO68" i="69" s="1"/>
  <c r="BO53" i="69" a="1"/>
  <c r="BO53" i="69" s="1"/>
  <c r="BO36" i="69" a="1"/>
  <c r="BO36" i="69" s="1"/>
  <c r="BO42" i="69" a="1"/>
  <c r="BO42" i="69" s="1"/>
  <c r="BO25" i="69" a="1"/>
  <c r="BO25" i="69" s="1"/>
  <c r="BO5" i="69" a="1"/>
  <c r="BO5" i="69" s="1"/>
  <c r="BO30" i="69" a="1"/>
  <c r="BO30" i="69" s="1"/>
  <c r="BO9" i="69" a="1"/>
  <c r="BO9" i="69" s="1"/>
  <c r="BO15" i="69" a="1"/>
  <c r="BO15" i="69" s="1"/>
  <c r="BO3" i="69"/>
  <c r="BO47" i="69" a="1"/>
  <c r="BO47" i="69" s="1"/>
  <c r="BQ1" i="69"/>
  <c r="BP2" i="69"/>
  <c r="BK65" i="69"/>
  <c r="BL60" i="69"/>
  <c r="BL64" i="69" s="1"/>
  <c r="BK71" i="69"/>
  <c r="BK75" i="69" s="1"/>
  <c r="BK69" i="69"/>
  <c r="BG50" i="69"/>
  <c r="BG56" i="69"/>
  <c r="BH45" i="69"/>
  <c r="BH49" i="69" s="1"/>
  <c r="BG54" i="69"/>
  <c r="BJ79" i="69"/>
  <c r="BJ77" i="69"/>
  <c r="BJ85" i="69" s="1"/>
  <c r="BJ94" i="69" s="1"/>
  <c r="BJ99" i="69" s="1"/>
  <c r="BN205" i="69"/>
  <c r="BN211" i="69" s="1"/>
  <c r="BN61" i="69"/>
  <c r="BN63" i="69" s="1"/>
  <c r="BN8" i="69"/>
  <c r="BN12" i="69" s="1"/>
  <c r="BN22" i="69" s="1"/>
  <c r="BN29" i="69" s="1"/>
  <c r="BN31" i="69" s="1"/>
  <c r="BM221" i="69"/>
  <c r="BM224" i="69" s="1"/>
  <c r="BM226" i="69" s="1"/>
  <c r="BM228" i="69" s="1"/>
  <c r="BM215" i="69"/>
  <c r="BM217" i="69" s="1"/>
  <c r="BR526" i="64" a="1"/>
  <c r="BR919" i="64" a="1"/>
  <c r="BR1400" i="64" a="1"/>
  <c r="BR967" i="64" a="1"/>
  <c r="BR1111" i="64" a="1"/>
  <c r="BR800" i="64" a="1"/>
  <c r="BR1013" i="64" a="1"/>
  <c r="BR1292" i="64" a="1"/>
  <c r="BR1076" i="64" a="1"/>
  <c r="BR1376" i="64" a="1"/>
  <c r="BR991" i="64" a="1"/>
  <c r="BR1041" i="64" a="1"/>
  <c r="BR1147" i="64" a="1"/>
  <c r="BR108" i="64" l="1"/>
  <c r="BR1400" i="64"/>
  <c r="BQ1084" i="64"/>
  <c r="BR1111" i="64"/>
  <c r="BR1041" i="64"/>
  <c r="BR1376" i="64"/>
  <c r="BR1076" i="64"/>
  <c r="BR1013" i="64"/>
  <c r="BR1147" i="64"/>
  <c r="BR967" i="64"/>
  <c r="BR991" i="64"/>
  <c r="BR1292" i="64"/>
  <c r="BR919" i="64"/>
  <c r="BR800" i="64"/>
  <c r="BR526" i="64"/>
  <c r="BZ1571" i="64"/>
  <c r="AI428" i="64"/>
  <c r="BA802" i="64"/>
  <c r="BB397" i="64"/>
  <c r="AZ921" i="64"/>
  <c r="AE1349" i="64"/>
  <c r="AE1350" i="64" s="1"/>
  <c r="AC969" i="64"/>
  <c r="BQ1672" i="64"/>
  <c r="BQ1673" i="64" s="1"/>
  <c r="AK398" i="64"/>
  <c r="AB504" i="64"/>
  <c r="AJ159" i="69"/>
  <c r="AJ184" i="69" s="1"/>
  <c r="AJ187" i="69" s="1"/>
  <c r="AJ194" i="69" s="1"/>
  <c r="AJ202" i="69" s="1"/>
  <c r="AI173" i="69"/>
  <c r="AI175" i="69" s="1"/>
  <c r="BR1671" i="64"/>
  <c r="BS1146" i="64" a="1"/>
  <c r="BS1146" i="64" s="1"/>
  <c r="BS1075" i="64" a="1"/>
  <c r="BS1075" i="64" s="1"/>
  <c r="BS1110" i="64" a="1"/>
  <c r="BS1110" i="64" s="1"/>
  <c r="BR1666" i="64" a="1"/>
  <c r="BR1666" i="64" s="1"/>
  <c r="BS1663" i="64" a="1"/>
  <c r="BS1663" i="64" s="1"/>
  <c r="BS1040" i="64" a="1"/>
  <c r="BS1040" i="64" s="1"/>
  <c r="BS1697" i="64" a="1"/>
  <c r="BS1697" i="64" s="1"/>
  <c r="AJ136" i="69"/>
  <c r="AK129" i="69"/>
  <c r="AK132" i="69" s="1"/>
  <c r="AK157" i="69" s="1"/>
  <c r="AJ142" i="69"/>
  <c r="AJ152" i="69" s="1"/>
  <c r="BS402" i="64" a="1"/>
  <c r="BS402" i="64" s="1"/>
  <c r="BS396" i="64" a="1"/>
  <c r="BS396" i="64" s="1"/>
  <c r="BS1375" i="64" a="1"/>
  <c r="BS1375" i="64" s="1"/>
  <c r="BS1288" i="64" a="1"/>
  <c r="BS1288" i="64" s="1"/>
  <c r="BS918" i="64" a="1"/>
  <c r="BS918" i="64" s="1"/>
  <c r="BS525" i="64" a="1"/>
  <c r="BS525" i="64" s="1"/>
  <c r="BS122" i="64" a="1"/>
  <c r="BS122" i="64" s="1"/>
  <c r="BS40" i="64" a="1"/>
  <c r="BS40" i="64" s="1"/>
  <c r="BS107" i="64" a="1"/>
  <c r="BS107" i="64" s="1"/>
  <c r="BS176" i="64" a="1"/>
  <c r="BS176" i="64" s="1"/>
  <c r="BS106" i="64" a="1"/>
  <c r="BS106" i="64" s="1"/>
  <c r="BS123" i="64" a="1"/>
  <c r="BS123" i="64" s="1"/>
  <c r="BN121" i="64"/>
  <c r="N121" i="64" s="1"/>
  <c r="AK123" i="69"/>
  <c r="AL112" i="69"/>
  <c r="AL117" i="69" s="1"/>
  <c r="AK125" i="69"/>
  <c r="BS799" i="64" a="1"/>
  <c r="BS799" i="64" s="1"/>
  <c r="BS1399" i="64" a="1"/>
  <c r="BS1399" i="64" s="1"/>
  <c r="BS1014" i="64" a="1"/>
  <c r="BS1014" i="64" s="1"/>
  <c r="BS501" i="64" a="1"/>
  <c r="BS501" i="64" s="1"/>
  <c r="BS1401" i="64" a="1"/>
  <c r="BS1401" i="64" s="1"/>
  <c r="BS966" i="64" a="1"/>
  <c r="BS966" i="64" s="1"/>
  <c r="BS1299" i="64" a="1"/>
  <c r="BS1299" i="64" s="1"/>
  <c r="BS1012" i="64" a="1"/>
  <c r="BS1012" i="64" s="1"/>
  <c r="BS968" i="64" a="1"/>
  <c r="BS968" i="64" s="1"/>
  <c r="BS944" i="64" a="1"/>
  <c r="BS944" i="64" s="1"/>
  <c r="BS503" i="64" a="1"/>
  <c r="BS503" i="64" s="1"/>
  <c r="BS990" i="64" a="1"/>
  <c r="BS990" i="64" s="1"/>
  <c r="BS1293" i="64" a="1"/>
  <c r="BS1293" i="64" s="1"/>
  <c r="BN16" i="69"/>
  <c r="BN10" i="69"/>
  <c r="BN20" i="69" s="1"/>
  <c r="BO98" i="69"/>
  <c r="BN221" i="69"/>
  <c r="BN224" i="69" s="1"/>
  <c r="BN226" i="69" s="1"/>
  <c r="BN228" i="69" s="1"/>
  <c r="BN215" i="69"/>
  <c r="BN217" i="69" s="1"/>
  <c r="BP225" i="69" a="1"/>
  <c r="BP225" i="69" s="1"/>
  <c r="BP227" i="69" a="1"/>
  <c r="BP227" i="69" s="1"/>
  <c r="BP216" i="69" a="1"/>
  <c r="BP216" i="69" s="1"/>
  <c r="BP208" i="69" a="1"/>
  <c r="BP208" i="69" s="1"/>
  <c r="BP214" i="69" a="1"/>
  <c r="BP214" i="69" s="1"/>
  <c r="BP206" i="69" a="1"/>
  <c r="BP206" i="69" s="1"/>
  <c r="BP197" i="69" a="1"/>
  <c r="BP197" i="69" s="1"/>
  <c r="BP185" i="69" a="1"/>
  <c r="BP185" i="69" s="1"/>
  <c r="BP191" i="69" a="1"/>
  <c r="BP191" i="69" s="1"/>
  <c r="BP166" i="69" a="1"/>
  <c r="BP166" i="69" s="1"/>
  <c r="BP172" i="69" a="1"/>
  <c r="BP172" i="69" s="1"/>
  <c r="BP174" i="69" a="1"/>
  <c r="BP174" i="69" s="1"/>
  <c r="BP160" i="69" a="1"/>
  <c r="BP160" i="69" s="1"/>
  <c r="BP145" i="69" a="1"/>
  <c r="BP145" i="69" s="1"/>
  <c r="BP147" i="69" a="1"/>
  <c r="BP147" i="69" s="1"/>
  <c r="BP158" i="69" a="1"/>
  <c r="BP158" i="69" s="1"/>
  <c r="BP133" i="69" a="1"/>
  <c r="BP133" i="69" s="1"/>
  <c r="BP139" i="69" a="1"/>
  <c r="BP139" i="69" s="1"/>
  <c r="BP131" i="69" a="1"/>
  <c r="BP131" i="69" s="1"/>
  <c r="BP122" i="69" a="1"/>
  <c r="BP122" i="69" s="1"/>
  <c r="BP114" i="69" a="1"/>
  <c r="BP114" i="69" s="1"/>
  <c r="BP116" i="69" a="1"/>
  <c r="BP116" i="69" s="1"/>
  <c r="BP95" i="69" a="1"/>
  <c r="BP95" i="69" s="1"/>
  <c r="BP96" i="69" s="1"/>
  <c r="BP97" i="69" a="1"/>
  <c r="BP97" i="69" s="1"/>
  <c r="BQ93" i="69" s="1"/>
  <c r="BP109" i="69" a="1"/>
  <c r="BP109" i="69" s="1"/>
  <c r="BP90" i="69" a="1"/>
  <c r="BP90" i="69" s="1"/>
  <c r="BP103" i="69" a="1"/>
  <c r="BP103" i="69" s="1"/>
  <c r="BP74" i="69" a="1"/>
  <c r="BP74" i="69" s="1"/>
  <c r="BP76" i="69" a="1"/>
  <c r="BP76" i="69" s="1"/>
  <c r="BP82" i="69" a="1"/>
  <c r="BP82" i="69" s="1"/>
  <c r="BP62" i="69" a="1"/>
  <c r="BP62" i="69" s="1"/>
  <c r="BP53" i="69" a="1"/>
  <c r="BP53" i="69" s="1"/>
  <c r="BP36" i="69" a="1"/>
  <c r="BP36" i="69" s="1"/>
  <c r="BP42" i="69" a="1"/>
  <c r="BP42" i="69" s="1"/>
  <c r="BP25" i="69" a="1"/>
  <c r="BP25" i="69" s="1"/>
  <c r="BP47" i="69" a="1"/>
  <c r="BP47" i="69" s="1"/>
  <c r="BP30" i="69" a="1"/>
  <c r="BP30" i="69" s="1"/>
  <c r="BP68" i="69" a="1"/>
  <c r="BP68" i="69" s="1"/>
  <c r="BP9" i="69" a="1"/>
  <c r="BP9" i="69" s="1"/>
  <c r="BP15" i="69" a="1"/>
  <c r="BP15" i="69" s="1"/>
  <c r="BP3" i="69"/>
  <c r="BP5" i="69" a="1"/>
  <c r="BP5" i="69" s="1"/>
  <c r="BK33" i="69"/>
  <c r="BK39" i="69"/>
  <c r="BL28" i="69"/>
  <c r="BL32" i="69" s="1"/>
  <c r="BK37" i="69"/>
  <c r="BK46" i="69" s="1"/>
  <c r="BK48" i="69" s="1"/>
  <c r="BJ100" i="69"/>
  <c r="BJ106" i="69"/>
  <c r="BJ113" i="69" s="1"/>
  <c r="BJ104" i="69"/>
  <c r="BH50" i="69"/>
  <c r="BH56" i="69"/>
  <c r="BI45" i="69"/>
  <c r="BI49" i="69" s="1"/>
  <c r="BH54" i="69"/>
  <c r="BR1" i="69"/>
  <c r="BQ2" i="69"/>
  <c r="BJ87" i="69"/>
  <c r="BJ83" i="69"/>
  <c r="BN207" i="69"/>
  <c r="BN209" i="69" s="1"/>
  <c r="BN219" i="69" s="1"/>
  <c r="BO205" i="69"/>
  <c r="BO211" i="69" s="1"/>
  <c r="BO61" i="69"/>
  <c r="BO63" i="69" s="1"/>
  <c r="BO8" i="69"/>
  <c r="BO12" i="69" s="1"/>
  <c r="BO22" i="69" s="1"/>
  <c r="BO29" i="69" s="1"/>
  <c r="BO31" i="69" s="1"/>
  <c r="BK79" i="69"/>
  <c r="BK77" i="69"/>
  <c r="BK85" i="69" s="1"/>
  <c r="BK94" i="69" s="1"/>
  <c r="BK99" i="69" s="1"/>
  <c r="BL71" i="69"/>
  <c r="BL75" i="69" s="1"/>
  <c r="BM60" i="69"/>
  <c r="BM64" i="69" s="1"/>
  <c r="BL65" i="69"/>
  <c r="BL69" i="69"/>
  <c r="BM17" i="69"/>
  <c r="BM18" i="69" s="1"/>
  <c r="BS1400" i="64" a="1"/>
  <c r="BS967" i="64" a="1"/>
  <c r="BS1041" i="64" a="1"/>
  <c r="BS991" i="64" a="1"/>
  <c r="AC502" i="64" a="1"/>
  <c r="BS1292" i="64" a="1"/>
  <c r="BS1013" i="64" a="1"/>
  <c r="BS919" i="64" a="1"/>
  <c r="BS1376" i="64" a="1"/>
  <c r="BS1111" i="64" a="1"/>
  <c r="BS526" i="64" a="1"/>
  <c r="BS1076" i="64" a="1"/>
  <c r="BS800" i="64" a="1"/>
  <c r="BS1147" i="64" a="1"/>
  <c r="BS108" i="64" l="1"/>
  <c r="BS1400" i="64"/>
  <c r="BR1084" i="64"/>
  <c r="BN124" i="64"/>
  <c r="BS1376" i="64"/>
  <c r="BS1041" i="64"/>
  <c r="BS1013" i="64"/>
  <c r="BS1111" i="64"/>
  <c r="BS1076" i="64"/>
  <c r="BS1147" i="64"/>
  <c r="BS967" i="64"/>
  <c r="BS991" i="64"/>
  <c r="BS1292" i="64"/>
  <c r="BS919" i="64"/>
  <c r="BS800" i="64"/>
  <c r="BS526" i="64"/>
  <c r="AI432" i="64"/>
  <c r="BZ1568" i="64"/>
  <c r="BZ1569" i="64" s="1"/>
  <c r="AK427" i="64"/>
  <c r="AJ430" i="64"/>
  <c r="AJ428" i="64" s="1"/>
  <c r="BB802" i="64"/>
  <c r="AE1354" i="64"/>
  <c r="AF1344" i="64"/>
  <c r="AC502" i="64"/>
  <c r="AD1402" i="64"/>
  <c r="AE945" i="64"/>
  <c r="AH1378" i="64"/>
  <c r="AB1015" i="64"/>
  <c r="BR1672" i="64"/>
  <c r="BR1673" i="64" s="1"/>
  <c r="AJ1294" i="64"/>
  <c r="AK399" i="64"/>
  <c r="AL394" i="64"/>
  <c r="AK403" i="64"/>
  <c r="AJ192" i="69"/>
  <c r="AJ198" i="69" s="1"/>
  <c r="AJ188" i="69"/>
  <c r="AK183" i="69"/>
  <c r="AK186" i="69" s="1"/>
  <c r="AJ162" i="69"/>
  <c r="AJ163" i="69" s="1"/>
  <c r="BS1671" i="64"/>
  <c r="BS1666" i="64" a="1"/>
  <c r="BS1666" i="64" s="1"/>
  <c r="BT1146" i="64" a="1"/>
  <c r="BT1146" i="64" s="1"/>
  <c r="BT1110" i="64" a="1"/>
  <c r="BT1110" i="64" s="1"/>
  <c r="BT1075" i="64" a="1"/>
  <c r="BT1075" i="64" s="1"/>
  <c r="BT1663" i="64" a="1"/>
  <c r="BT1663" i="64" s="1"/>
  <c r="BT1040" i="64" a="1"/>
  <c r="BT1040" i="64" s="1"/>
  <c r="BT1697" i="64" a="1"/>
  <c r="BT1697" i="64" s="1"/>
  <c r="AJ146" i="69"/>
  <c r="AJ148" i="69" s="1"/>
  <c r="AK134" i="69"/>
  <c r="AK135" i="69" s="1"/>
  <c r="AK140" i="69" s="1"/>
  <c r="AK150" i="69" s="1"/>
  <c r="BT402" i="64" a="1"/>
  <c r="BT402" i="64" s="1"/>
  <c r="BT396" i="64" a="1"/>
  <c r="BT396" i="64" s="1"/>
  <c r="AL115" i="69"/>
  <c r="AL118" i="69" s="1"/>
  <c r="AL125" i="69" s="1"/>
  <c r="BT1375" i="64" a="1"/>
  <c r="BT1375" i="64" s="1"/>
  <c r="BT1288" i="64" a="1"/>
  <c r="BT1288" i="64" s="1"/>
  <c r="BT918" i="64" a="1"/>
  <c r="BT918" i="64" s="1"/>
  <c r="BT525" i="64" a="1"/>
  <c r="BT525" i="64" s="1"/>
  <c r="BT122" i="64" a="1"/>
  <c r="BT122" i="64" s="1"/>
  <c r="BT40" i="64" a="1"/>
  <c r="BT40" i="64" s="1"/>
  <c r="BT176" i="64" a="1"/>
  <c r="BT176" i="64" s="1"/>
  <c r="BT107" i="64" a="1"/>
  <c r="BT107" i="64" s="1"/>
  <c r="BT106" i="64" a="1"/>
  <c r="BT106" i="64" s="1"/>
  <c r="BT123" i="64" a="1"/>
  <c r="BT123" i="64" s="1"/>
  <c r="BO121" i="64"/>
  <c r="BT799" i="64" a="1"/>
  <c r="BT799" i="64" s="1"/>
  <c r="BT1399" i="64" a="1"/>
  <c r="BT1399" i="64" s="1"/>
  <c r="BT1014" i="64" a="1"/>
  <c r="BT1014" i="64" s="1"/>
  <c r="BT966" i="64" a="1"/>
  <c r="BT966" i="64" s="1"/>
  <c r="BT1299" i="64" a="1"/>
  <c r="BT1299" i="64" s="1"/>
  <c r="BT1012" i="64" a="1"/>
  <c r="BT1012" i="64" s="1"/>
  <c r="BT968" i="64" a="1"/>
  <c r="BT968" i="64" s="1"/>
  <c r="BT990" i="64" a="1"/>
  <c r="BT990" i="64" s="1"/>
  <c r="BT944" i="64" a="1"/>
  <c r="BT944" i="64" s="1"/>
  <c r="BT501" i="64" a="1"/>
  <c r="BT501" i="64" s="1"/>
  <c r="BT503" i="64" a="1"/>
  <c r="BT503" i="64" s="1"/>
  <c r="BT1401" i="64" a="1"/>
  <c r="BT1401" i="64" s="1"/>
  <c r="BT1293" i="64" a="1"/>
  <c r="BT1293" i="64" s="1"/>
  <c r="BO10" i="69"/>
  <c r="BO20" i="69" s="1"/>
  <c r="BN17" i="69"/>
  <c r="BN18" i="69" s="1"/>
  <c r="BI50" i="69"/>
  <c r="BI56" i="69"/>
  <c r="BJ45" i="69"/>
  <c r="BJ49" i="69" s="1"/>
  <c r="BI54" i="69"/>
  <c r="BP98" i="69"/>
  <c r="BM65" i="69"/>
  <c r="BN60" i="69"/>
  <c r="BN64" i="69" s="1"/>
  <c r="BM71" i="69"/>
  <c r="BM75" i="69" s="1"/>
  <c r="BM69" i="69"/>
  <c r="BL79" i="69"/>
  <c r="BL77" i="69"/>
  <c r="BL85" i="69" s="1"/>
  <c r="BL94" i="69" s="1"/>
  <c r="BL99" i="69" s="1"/>
  <c r="BO16" i="69"/>
  <c r="BP205" i="69"/>
  <c r="BP211" i="69" s="1"/>
  <c r="BP61" i="69"/>
  <c r="BP63" i="69" s="1"/>
  <c r="BP8" i="69"/>
  <c r="BP12" i="69" s="1"/>
  <c r="BP22" i="69" s="1"/>
  <c r="BP29" i="69" s="1"/>
  <c r="BP31" i="69" s="1"/>
  <c r="BK106" i="69"/>
  <c r="BK113" i="69" s="1"/>
  <c r="BK100" i="69"/>
  <c r="BK104" i="69"/>
  <c r="BO221" i="69"/>
  <c r="BO224" i="69" s="1"/>
  <c r="BO226" i="69" s="1"/>
  <c r="BO228" i="69" s="1"/>
  <c r="BO215" i="69"/>
  <c r="BO217" i="69" s="1"/>
  <c r="BQ225" i="69" a="1"/>
  <c r="BQ225" i="69" s="1"/>
  <c r="BQ227" i="69" a="1"/>
  <c r="BQ227" i="69" s="1"/>
  <c r="BQ216" i="69" a="1"/>
  <c r="BQ216" i="69" s="1"/>
  <c r="BQ214" i="69" a="1"/>
  <c r="BQ214" i="69" s="1"/>
  <c r="BQ206" i="69" a="1"/>
  <c r="BQ206" i="69" s="1"/>
  <c r="BQ208" i="69" a="1"/>
  <c r="BQ208" i="69" s="1"/>
  <c r="BQ197" i="69" a="1"/>
  <c r="BQ197" i="69" s="1"/>
  <c r="BQ185" i="69" a="1"/>
  <c r="BQ185" i="69" s="1"/>
  <c r="BQ191" i="69" a="1"/>
  <c r="BQ191" i="69" s="1"/>
  <c r="BQ174" i="69" a="1"/>
  <c r="BQ174" i="69" s="1"/>
  <c r="BQ166" i="69" a="1"/>
  <c r="BQ166" i="69" s="1"/>
  <c r="BQ172" i="69" a="1"/>
  <c r="BQ172" i="69" s="1"/>
  <c r="BQ147" i="69" a="1"/>
  <c r="BQ147" i="69" s="1"/>
  <c r="BQ160" i="69" a="1"/>
  <c r="BQ160" i="69" s="1"/>
  <c r="BQ139" i="69" a="1"/>
  <c r="BQ139" i="69" s="1"/>
  <c r="BQ145" i="69" a="1"/>
  <c r="BQ145" i="69" s="1"/>
  <c r="BQ133" i="69" a="1"/>
  <c r="BQ133" i="69" s="1"/>
  <c r="BQ158" i="69" a="1"/>
  <c r="BQ158" i="69" s="1"/>
  <c r="BQ122" i="69" a="1"/>
  <c r="BQ122" i="69" s="1"/>
  <c r="BQ114" i="69" a="1"/>
  <c r="BQ114" i="69" s="1"/>
  <c r="BQ116" i="69" a="1"/>
  <c r="BQ116" i="69" s="1"/>
  <c r="BQ131" i="69" a="1"/>
  <c r="BQ131" i="69" s="1"/>
  <c r="BQ109" i="69" a="1"/>
  <c r="BQ109" i="69" s="1"/>
  <c r="BQ97" i="69" a="1"/>
  <c r="BQ97" i="69" s="1"/>
  <c r="BR93" i="69" s="1"/>
  <c r="BQ90" i="69" a="1"/>
  <c r="BQ90" i="69" s="1"/>
  <c r="BQ103" i="69" a="1"/>
  <c r="BQ103" i="69" s="1"/>
  <c r="BQ76" i="69" a="1"/>
  <c r="BQ76" i="69" s="1"/>
  <c r="BQ82" i="69" a="1"/>
  <c r="BQ82" i="69" s="1"/>
  <c r="BQ62" i="69" a="1"/>
  <c r="BQ62" i="69" s="1"/>
  <c r="BQ95" i="69" a="1"/>
  <c r="BQ95" i="69" s="1"/>
  <c r="BQ96" i="69" s="1"/>
  <c r="BQ68" i="69" a="1"/>
  <c r="BQ68" i="69" s="1"/>
  <c r="BQ74" i="69" a="1"/>
  <c r="BQ74" i="69" s="1"/>
  <c r="BQ47" i="69" a="1"/>
  <c r="BQ47" i="69" s="1"/>
  <c r="BQ30" i="69" a="1"/>
  <c r="BQ30" i="69" s="1"/>
  <c r="BQ53" i="69" a="1"/>
  <c r="BQ53" i="69" s="1"/>
  <c r="BQ36" i="69" a="1"/>
  <c r="BQ36" i="69" s="1"/>
  <c r="BQ25" i="69" a="1"/>
  <c r="BQ25" i="69" s="1"/>
  <c r="BQ3" i="69"/>
  <c r="BQ42" i="69" a="1"/>
  <c r="BQ42" i="69" s="1"/>
  <c r="BQ5" i="69" a="1"/>
  <c r="BQ5" i="69" s="1"/>
  <c r="BQ9" i="69" a="1"/>
  <c r="BQ9" i="69" s="1"/>
  <c r="BQ15" i="69" a="1"/>
  <c r="BQ15" i="69" s="1"/>
  <c r="BK87" i="69"/>
  <c r="BK83" i="69"/>
  <c r="BS1" i="69"/>
  <c r="BR2" i="69"/>
  <c r="BO207" i="69"/>
  <c r="BO209" i="69" s="1"/>
  <c r="BO219" i="69" s="1"/>
  <c r="BL33" i="69"/>
  <c r="BL39" i="69"/>
  <c r="BM28" i="69"/>
  <c r="BM32" i="69" s="1"/>
  <c r="BL37" i="69"/>
  <c r="BL46" i="69" s="1"/>
  <c r="BL48" i="69" s="1"/>
  <c r="BT800" i="64" a="1"/>
  <c r="BT1292" i="64" a="1"/>
  <c r="BT919" i="64" a="1"/>
  <c r="BT991" i="64" a="1"/>
  <c r="BT1111" i="64" a="1"/>
  <c r="BT1013" i="64" a="1"/>
  <c r="BT1376" i="64" a="1"/>
  <c r="BT1041" i="64" a="1"/>
  <c r="BT1076" i="64" a="1"/>
  <c r="BT1400" i="64" a="1"/>
  <c r="BT967" i="64" a="1"/>
  <c r="BT526" i="64" a="1"/>
  <c r="BT1147" i="64" a="1"/>
  <c r="BT108" i="64" l="1"/>
  <c r="BT1400" i="64"/>
  <c r="BO124" i="64"/>
  <c r="BS1084" i="64"/>
  <c r="BT1111" i="64"/>
  <c r="BT1147" i="64"/>
  <c r="BT1013" i="64"/>
  <c r="BT1376" i="64"/>
  <c r="BT1041" i="64"/>
  <c r="BT1076" i="64"/>
  <c r="BT967" i="64"/>
  <c r="BT991" i="64"/>
  <c r="BT1292" i="64"/>
  <c r="BT919" i="64"/>
  <c r="BT800" i="64"/>
  <c r="BT526" i="64"/>
  <c r="AF1348" i="64"/>
  <c r="CA1565" i="64"/>
  <c r="CA1571" i="64" s="1"/>
  <c r="AJ432" i="64"/>
  <c r="BC802" i="64"/>
  <c r="BC397" i="64"/>
  <c r="BA921" i="64"/>
  <c r="BB921" i="64"/>
  <c r="AD969" i="64"/>
  <c r="AC504" i="64"/>
  <c r="BS1672" i="64"/>
  <c r="BS1673" i="64" s="1"/>
  <c r="AL398" i="64"/>
  <c r="AJ200" i="69"/>
  <c r="AK156" i="69"/>
  <c r="AK159" i="69" s="1"/>
  <c r="AK184" i="69" s="1"/>
  <c r="AK187" i="69" s="1"/>
  <c r="AK194" i="69" s="1"/>
  <c r="AK202" i="69" s="1"/>
  <c r="AJ167" i="69"/>
  <c r="AJ177" i="69" s="1"/>
  <c r="AJ169" i="69"/>
  <c r="AJ179" i="69" s="1"/>
  <c r="BT1671" i="64"/>
  <c r="BU1146" i="64" a="1"/>
  <c r="BU1146" i="64" s="1"/>
  <c r="BU1110" i="64" a="1"/>
  <c r="BU1110" i="64" s="1"/>
  <c r="BU1075" i="64" a="1"/>
  <c r="BU1075" i="64" s="1"/>
  <c r="BT1666" i="64" a="1"/>
  <c r="BT1666" i="64" s="1"/>
  <c r="BU1663" i="64" a="1"/>
  <c r="BU1663" i="64" s="1"/>
  <c r="BU1040" i="64" a="1"/>
  <c r="BU1040" i="64" s="1"/>
  <c r="BU1697" i="64" a="1"/>
  <c r="BU1697" i="64" s="1"/>
  <c r="AK142" i="69"/>
  <c r="AK152" i="69" s="1"/>
  <c r="AK136" i="69"/>
  <c r="AL129" i="69"/>
  <c r="AL134" i="69" s="1"/>
  <c r="BU402" i="64" a="1"/>
  <c r="BU402" i="64" s="1"/>
  <c r="BU396" i="64" a="1"/>
  <c r="BU396" i="64" s="1"/>
  <c r="BU1375" i="64" a="1"/>
  <c r="BU1375" i="64" s="1"/>
  <c r="BU1288" i="64" a="1"/>
  <c r="BU1288" i="64" s="1"/>
  <c r="BU918" i="64" a="1"/>
  <c r="BU918" i="64" s="1"/>
  <c r="BP16" i="69"/>
  <c r="AL123" i="69"/>
  <c r="AM112" i="69"/>
  <c r="AM115" i="69" s="1"/>
  <c r="AL119" i="69"/>
  <c r="BP121" i="64"/>
  <c r="BP124" i="64" s="1"/>
  <c r="BU525" i="64" a="1"/>
  <c r="BU525" i="64" s="1"/>
  <c r="BU176" i="64" a="1"/>
  <c r="BU176" i="64" s="1"/>
  <c r="BU40" i="64" a="1"/>
  <c r="BU40" i="64" s="1"/>
  <c r="BU122" i="64" a="1"/>
  <c r="BU122" i="64" s="1"/>
  <c r="BU107" i="64" a="1"/>
  <c r="BU107" i="64" s="1"/>
  <c r="BU106" i="64" a="1"/>
  <c r="BU106" i="64" s="1"/>
  <c r="BU123" i="64" a="1"/>
  <c r="BU123" i="64" s="1"/>
  <c r="BU799" i="64" a="1"/>
  <c r="BU799" i="64" s="1"/>
  <c r="BU1401" i="64" a="1"/>
  <c r="BU1401" i="64" s="1"/>
  <c r="BU501" i="64" a="1"/>
  <c r="BU501" i="64" s="1"/>
  <c r="BU1399" i="64" a="1"/>
  <c r="BU1399" i="64" s="1"/>
  <c r="BU1293" i="64" a="1"/>
  <c r="BU1293" i="64" s="1"/>
  <c r="BU503" i="64" a="1"/>
  <c r="BU503" i="64" s="1"/>
  <c r="BU1012" i="64" a="1"/>
  <c r="BU1012" i="64" s="1"/>
  <c r="BU966" i="64" a="1"/>
  <c r="BU966" i="64" s="1"/>
  <c r="BU1299" i="64" a="1"/>
  <c r="BU1299" i="64" s="1"/>
  <c r="BU1014" i="64" a="1"/>
  <c r="BU1014" i="64" s="1"/>
  <c r="BU968" i="64" a="1"/>
  <c r="BU968" i="64" s="1"/>
  <c r="BU990" i="64" a="1"/>
  <c r="BU990" i="64" s="1"/>
  <c r="BU944" i="64" a="1"/>
  <c r="BU944" i="64" s="1"/>
  <c r="BP10" i="69"/>
  <c r="BP20" i="69" s="1"/>
  <c r="BO17" i="69"/>
  <c r="BO18" i="69" s="1"/>
  <c r="BQ98" i="69"/>
  <c r="BL106" i="69"/>
  <c r="BL113" i="69" s="1"/>
  <c r="BL100" i="69"/>
  <c r="BL104" i="69"/>
  <c r="BJ50" i="69"/>
  <c r="BJ56" i="69"/>
  <c r="BK45" i="69"/>
  <c r="BK49" i="69" s="1"/>
  <c r="BJ54" i="69"/>
  <c r="BL87" i="69"/>
  <c r="BL83" i="69"/>
  <c r="BM79" i="69"/>
  <c r="BM77" i="69"/>
  <c r="BM85" i="69" s="1"/>
  <c r="BM94" i="69" s="1"/>
  <c r="BM99" i="69" s="1"/>
  <c r="BQ205" i="69"/>
  <c r="BQ211" i="69" s="1"/>
  <c r="BQ61" i="69"/>
  <c r="BQ63" i="69" s="1"/>
  <c r="BQ8" i="69"/>
  <c r="BQ12" i="69" s="1"/>
  <c r="BQ22" i="69" s="1"/>
  <c r="BQ29" i="69" s="1"/>
  <c r="BQ31" i="69" s="1"/>
  <c r="BN65" i="69"/>
  <c r="BN71" i="69"/>
  <c r="BN75" i="69" s="1"/>
  <c r="BO60" i="69"/>
  <c r="BO64" i="69" s="1"/>
  <c r="BN69" i="69"/>
  <c r="BM39" i="69"/>
  <c r="BN28" i="69"/>
  <c r="BN32" i="69" s="1"/>
  <c r="BM33" i="69"/>
  <c r="BM37" i="69"/>
  <c r="BM46" i="69" s="1"/>
  <c r="BM48" i="69" s="1"/>
  <c r="BR225" i="69" a="1"/>
  <c r="BR225" i="69" s="1"/>
  <c r="BR227" i="69" a="1"/>
  <c r="BR227" i="69" s="1"/>
  <c r="BR216" i="69" a="1"/>
  <c r="BR216" i="69" s="1"/>
  <c r="BR214" i="69" a="1"/>
  <c r="BR214" i="69" s="1"/>
  <c r="BR206" i="69" a="1"/>
  <c r="BR206" i="69" s="1"/>
  <c r="BR208" i="69" a="1"/>
  <c r="BR208" i="69" s="1"/>
  <c r="BR197" i="69" a="1"/>
  <c r="BR197" i="69" s="1"/>
  <c r="BR191" i="69" a="1"/>
  <c r="BR191" i="69" s="1"/>
  <c r="BR185" i="69" a="1"/>
  <c r="BR185" i="69" s="1"/>
  <c r="BR174" i="69" a="1"/>
  <c r="BR174" i="69" s="1"/>
  <c r="BR166" i="69" a="1"/>
  <c r="BR166" i="69" s="1"/>
  <c r="BR147" i="69" a="1"/>
  <c r="BR147" i="69" s="1"/>
  <c r="BR158" i="69" a="1"/>
  <c r="BR158" i="69" s="1"/>
  <c r="BR172" i="69" a="1"/>
  <c r="BR172" i="69" s="1"/>
  <c r="BR145" i="69" a="1"/>
  <c r="BR145" i="69" s="1"/>
  <c r="BR131" i="69" a="1"/>
  <c r="BR131" i="69" s="1"/>
  <c r="BR160" i="69" a="1"/>
  <c r="BR160" i="69" s="1"/>
  <c r="BR139" i="69" a="1"/>
  <c r="BR139" i="69" s="1"/>
  <c r="BR116" i="69" a="1"/>
  <c r="BR116" i="69" s="1"/>
  <c r="BR109" i="69" a="1"/>
  <c r="BR109" i="69" s="1"/>
  <c r="BR133" i="69" a="1"/>
  <c r="BR133" i="69" s="1"/>
  <c r="BR122" i="69" a="1"/>
  <c r="BR122" i="69" s="1"/>
  <c r="BR114" i="69" a="1"/>
  <c r="BR114" i="69" s="1"/>
  <c r="BR97" i="69" a="1"/>
  <c r="BR97" i="69" s="1"/>
  <c r="BS93" i="69" s="1"/>
  <c r="BR90" i="69" a="1"/>
  <c r="BR90" i="69" s="1"/>
  <c r="BR103" i="69" a="1"/>
  <c r="BR103" i="69" s="1"/>
  <c r="BR95" i="69" a="1"/>
  <c r="BR95" i="69" s="1"/>
  <c r="BR96" i="69" s="1"/>
  <c r="BR82" i="69" a="1"/>
  <c r="BR82" i="69" s="1"/>
  <c r="BR68" i="69" a="1"/>
  <c r="BR68" i="69" s="1"/>
  <c r="BR74" i="69" a="1"/>
  <c r="BR74" i="69" s="1"/>
  <c r="BR76" i="69" a="1"/>
  <c r="BR76" i="69" s="1"/>
  <c r="BR47" i="69" a="1"/>
  <c r="BR47" i="69" s="1"/>
  <c r="BR30" i="69" a="1"/>
  <c r="BR30" i="69" s="1"/>
  <c r="BR53" i="69" a="1"/>
  <c r="BR53" i="69" s="1"/>
  <c r="BR36" i="69" a="1"/>
  <c r="BR36" i="69" s="1"/>
  <c r="BR42" i="69" a="1"/>
  <c r="BR42" i="69" s="1"/>
  <c r="BR25" i="69" a="1"/>
  <c r="BR25" i="69" s="1"/>
  <c r="BR62" i="69" a="1"/>
  <c r="BR62" i="69" s="1"/>
  <c r="BR3" i="69"/>
  <c r="BR5" i="69" a="1"/>
  <c r="BR5" i="69" s="1"/>
  <c r="BR9" i="69" a="1"/>
  <c r="BR9" i="69" s="1"/>
  <c r="BR15" i="69" a="1"/>
  <c r="BR15" i="69" s="1"/>
  <c r="BS2" i="69"/>
  <c r="BT1" i="69"/>
  <c r="BP207" i="69"/>
  <c r="BP209" i="69" s="1"/>
  <c r="BP219" i="69" s="1"/>
  <c r="BP221" i="69"/>
  <c r="BP224" i="69" s="1"/>
  <c r="BP226" i="69" s="1"/>
  <c r="BP228" i="69" s="1"/>
  <c r="BP215" i="69"/>
  <c r="BP217" i="69" s="1"/>
  <c r="BU1076" i="64" a="1"/>
  <c r="BU526" i="64" a="1"/>
  <c r="BU1041" i="64" a="1"/>
  <c r="BU1292" i="64" a="1"/>
  <c r="BU1147" i="64" a="1"/>
  <c r="BU967" i="64" a="1"/>
  <c r="BU1013" i="64" a="1"/>
  <c r="BU1400" i="64" a="1"/>
  <c r="AD502" i="64" a="1"/>
  <c r="BU1111" i="64" a="1"/>
  <c r="BU1376" i="64" a="1"/>
  <c r="BU919" i="64" a="1"/>
  <c r="BU991" i="64" a="1"/>
  <c r="BU800" i="64" a="1"/>
  <c r="BU108" i="64" l="1"/>
  <c r="BU1400" i="64"/>
  <c r="BT1084" i="64"/>
  <c r="AF1349" i="64"/>
  <c r="AF1350" i="64" s="1"/>
  <c r="BU1013" i="64"/>
  <c r="BU1076" i="64"/>
  <c r="BU1111" i="64"/>
  <c r="BU1147" i="64"/>
  <c r="BU1376" i="64"/>
  <c r="BU1041" i="64"/>
  <c r="BU967" i="64"/>
  <c r="BU991" i="64"/>
  <c r="BU1292" i="64"/>
  <c r="BU919" i="64"/>
  <c r="BU800" i="64"/>
  <c r="BU526" i="64"/>
  <c r="CA1568" i="64"/>
  <c r="AK430" i="64"/>
  <c r="AK428" i="64" s="1"/>
  <c r="AL427" i="64"/>
  <c r="BD802" i="64"/>
  <c r="BD397" i="64"/>
  <c r="BC921" i="64"/>
  <c r="AD502" i="64"/>
  <c r="AE1402" i="64"/>
  <c r="AF945" i="64"/>
  <c r="AJ173" i="69"/>
  <c r="AJ175" i="69" s="1"/>
  <c r="AL183" i="69"/>
  <c r="AL186" i="69" s="1"/>
  <c r="AK192" i="69"/>
  <c r="AK198" i="69" s="1"/>
  <c r="AI1378" i="64"/>
  <c r="AL403" i="64"/>
  <c r="AL399" i="64"/>
  <c r="AM394" i="64"/>
  <c r="AK1294" i="64"/>
  <c r="BT1672" i="64"/>
  <c r="BT1673" i="64" s="1"/>
  <c r="AC1015" i="64"/>
  <c r="AK161" i="69"/>
  <c r="AK162" i="69" s="1"/>
  <c r="AK167" i="69" s="1"/>
  <c r="AK177" i="69" s="1"/>
  <c r="AK188" i="69"/>
  <c r="BU1671" i="64"/>
  <c r="AK146" i="69"/>
  <c r="AK148" i="69" s="1"/>
  <c r="BV1146" i="64" a="1"/>
  <c r="BV1146" i="64" s="1"/>
  <c r="BV1110" i="64" a="1"/>
  <c r="BV1110" i="64" s="1"/>
  <c r="BV1075" i="64" a="1"/>
  <c r="BV1075" i="64" s="1"/>
  <c r="BU1666" i="64" a="1"/>
  <c r="BU1666" i="64" s="1"/>
  <c r="BV1663" i="64" a="1"/>
  <c r="BV1663" i="64" s="1"/>
  <c r="BV1040" i="64" a="1"/>
  <c r="BV1040" i="64" s="1"/>
  <c r="BV1697" i="64" a="1"/>
  <c r="BV1697" i="64" s="1"/>
  <c r="AL132" i="69"/>
  <c r="AL157" i="69" s="1"/>
  <c r="BV402" i="64" a="1"/>
  <c r="BV402" i="64" s="1"/>
  <c r="BV396" i="64" a="1"/>
  <c r="BV396" i="64" s="1"/>
  <c r="AM117" i="69"/>
  <c r="AM118" i="69" s="1"/>
  <c r="AM125" i="69" s="1"/>
  <c r="BV1375" i="64" a="1"/>
  <c r="BV1375" i="64" s="1"/>
  <c r="BP17" i="69"/>
  <c r="BP18" i="69" s="1"/>
  <c r="BV1288" i="64" a="1"/>
  <c r="BV1288" i="64" s="1"/>
  <c r="BV918" i="64" a="1"/>
  <c r="BV918" i="64" s="1"/>
  <c r="BV525" i="64" a="1"/>
  <c r="BV525" i="64" s="1"/>
  <c r="BV40" i="64" a="1"/>
  <c r="BV40" i="64" s="1"/>
  <c r="BV176" i="64" a="1"/>
  <c r="BV176" i="64" s="1"/>
  <c r="BV107" i="64" a="1"/>
  <c r="BV107" i="64" s="1"/>
  <c r="BV122" i="64" a="1"/>
  <c r="BV122" i="64" s="1"/>
  <c r="BV106" i="64" a="1"/>
  <c r="BV106" i="64" s="1"/>
  <c r="BV123" i="64" a="1"/>
  <c r="BV123" i="64" s="1"/>
  <c r="BQ121" i="64"/>
  <c r="BQ124" i="64" s="1"/>
  <c r="BQ207" i="69"/>
  <c r="BQ209" i="69" s="1"/>
  <c r="BQ219" i="69" s="1"/>
  <c r="BV799" i="64" a="1"/>
  <c r="BV799" i="64" s="1"/>
  <c r="BV966" i="64" a="1"/>
  <c r="BV966" i="64" s="1"/>
  <c r="BV1399" i="64" a="1"/>
  <c r="BV1399" i="64" s="1"/>
  <c r="BV968" i="64" a="1"/>
  <c r="BV968" i="64" s="1"/>
  <c r="BV990" i="64" a="1"/>
  <c r="BV990" i="64" s="1"/>
  <c r="BV1012" i="64" a="1"/>
  <c r="BV1012" i="64" s="1"/>
  <c r="BV944" i="64" a="1"/>
  <c r="BV944" i="64" s="1"/>
  <c r="BV501" i="64" a="1"/>
  <c r="BV501" i="64" s="1"/>
  <c r="BV1401" i="64" a="1"/>
  <c r="BV1401" i="64" s="1"/>
  <c r="BV1014" i="64" a="1"/>
  <c r="BV1014" i="64" s="1"/>
  <c r="BV503" i="64" a="1"/>
  <c r="BV503" i="64" s="1"/>
  <c r="BV1293" i="64" a="1"/>
  <c r="BV1293" i="64" s="1"/>
  <c r="BV1299" i="64" a="1"/>
  <c r="BV1299" i="64" s="1"/>
  <c r="BR98" i="69"/>
  <c r="BU1" i="69"/>
  <c r="BT2" i="69"/>
  <c r="BO28" i="69"/>
  <c r="BO32" i="69" s="1"/>
  <c r="BN33" i="69"/>
  <c r="BN39" i="69"/>
  <c r="BN37" i="69"/>
  <c r="BN46" i="69" s="1"/>
  <c r="BN48" i="69" s="1"/>
  <c r="BQ16" i="69"/>
  <c r="BS227" i="69" a="1"/>
  <c r="BS227" i="69" s="1"/>
  <c r="BS225" i="69" a="1"/>
  <c r="BS225" i="69" s="1"/>
  <c r="BS216" i="69" a="1"/>
  <c r="BS216" i="69" s="1"/>
  <c r="BS214" i="69" a="1"/>
  <c r="BS214" i="69" s="1"/>
  <c r="BS208" i="69" a="1"/>
  <c r="BS208" i="69" s="1"/>
  <c r="BS206" i="69" a="1"/>
  <c r="BS206" i="69" s="1"/>
  <c r="BS197" i="69" a="1"/>
  <c r="BS197" i="69" s="1"/>
  <c r="BS191" i="69" a="1"/>
  <c r="BS191" i="69" s="1"/>
  <c r="BS185" i="69" a="1"/>
  <c r="BS185" i="69" s="1"/>
  <c r="BS166" i="69" a="1"/>
  <c r="BS166" i="69" s="1"/>
  <c r="BS172" i="69" a="1"/>
  <c r="BS172" i="69" s="1"/>
  <c r="BS158" i="69" a="1"/>
  <c r="BS158" i="69" s="1"/>
  <c r="BS160" i="69" a="1"/>
  <c r="BS160" i="69" s="1"/>
  <c r="BS174" i="69" a="1"/>
  <c r="BS174" i="69" s="1"/>
  <c r="BS147" i="69" a="1"/>
  <c r="BS147" i="69" s="1"/>
  <c r="BS131" i="69" a="1"/>
  <c r="BS131" i="69" s="1"/>
  <c r="BS133" i="69" a="1"/>
  <c r="BS133" i="69" s="1"/>
  <c r="BS145" i="69" a="1"/>
  <c r="BS145" i="69" s="1"/>
  <c r="BS116" i="69" a="1"/>
  <c r="BS116" i="69" s="1"/>
  <c r="BS139" i="69" a="1"/>
  <c r="BS139" i="69" s="1"/>
  <c r="BS109" i="69" a="1"/>
  <c r="BS109" i="69" s="1"/>
  <c r="BS122" i="69" a="1"/>
  <c r="BS122" i="69" s="1"/>
  <c r="BS114" i="69" a="1"/>
  <c r="BS114" i="69" s="1"/>
  <c r="BS103" i="69" a="1"/>
  <c r="BS103" i="69" s="1"/>
  <c r="BS95" i="69" a="1"/>
  <c r="BS95" i="69" s="1"/>
  <c r="BS96" i="69" s="1"/>
  <c r="BS97" i="69" a="1"/>
  <c r="BS97" i="69" s="1"/>
  <c r="BT93" i="69" s="1"/>
  <c r="BS74" i="69" a="1"/>
  <c r="BS74" i="69" s="1"/>
  <c r="BS90" i="69" a="1"/>
  <c r="BS90" i="69" s="1"/>
  <c r="BS76" i="69" a="1"/>
  <c r="BS76" i="69" s="1"/>
  <c r="BS82" i="69" a="1"/>
  <c r="BS82" i="69" s="1"/>
  <c r="BS62" i="69" a="1"/>
  <c r="BS62" i="69" s="1"/>
  <c r="BS53" i="69" a="1"/>
  <c r="BS53" i="69" s="1"/>
  <c r="BS36" i="69" a="1"/>
  <c r="BS36" i="69" s="1"/>
  <c r="BS42" i="69" a="1"/>
  <c r="BS42" i="69" s="1"/>
  <c r="BS25" i="69" a="1"/>
  <c r="BS25" i="69" s="1"/>
  <c r="BS68" i="69" a="1"/>
  <c r="BS68" i="69" s="1"/>
  <c r="BS5" i="69" a="1"/>
  <c r="BS5" i="69" s="1"/>
  <c r="BS3" i="69"/>
  <c r="BS30" i="69" a="1"/>
  <c r="BS30" i="69" s="1"/>
  <c r="BS9" i="69" a="1"/>
  <c r="BS9" i="69" s="1"/>
  <c r="BS15" i="69" a="1"/>
  <c r="BS15" i="69" s="1"/>
  <c r="BS47" i="69" a="1"/>
  <c r="BS47" i="69" s="1"/>
  <c r="BR205" i="69"/>
  <c r="BR211" i="69" s="1"/>
  <c r="BR61" i="69"/>
  <c r="BR63" i="69" s="1"/>
  <c r="BR8" i="69"/>
  <c r="BR12" i="69" s="1"/>
  <c r="BR22" i="69" s="1"/>
  <c r="BR29" i="69" s="1"/>
  <c r="BR31" i="69" s="1"/>
  <c r="BO65" i="69"/>
  <c r="BO71" i="69"/>
  <c r="BO75" i="69" s="1"/>
  <c r="BP60" i="69"/>
  <c r="BP64" i="69" s="1"/>
  <c r="BO69" i="69"/>
  <c r="BN79" i="69"/>
  <c r="BN77" i="69"/>
  <c r="BN85" i="69" s="1"/>
  <c r="BN94" i="69" s="1"/>
  <c r="BN99" i="69" s="1"/>
  <c r="BQ221" i="69"/>
  <c r="BQ224" i="69" s="1"/>
  <c r="BQ226" i="69" s="1"/>
  <c r="BQ228" i="69" s="1"/>
  <c r="BQ215" i="69"/>
  <c r="BQ217" i="69" s="1"/>
  <c r="BQ10" i="69"/>
  <c r="BQ20" i="69" s="1"/>
  <c r="BM106" i="69"/>
  <c r="BM113" i="69" s="1"/>
  <c r="BM100" i="69"/>
  <c r="BM104" i="69"/>
  <c r="BM87" i="69"/>
  <c r="BM83" i="69"/>
  <c r="BK50" i="69"/>
  <c r="BK56" i="69"/>
  <c r="BL45" i="69"/>
  <c r="BL49" i="69" s="1"/>
  <c r="BK54" i="69"/>
  <c r="BV1400" i="64" a="1"/>
  <c r="BV967" i="64" a="1"/>
  <c r="BV1292" i="64" a="1"/>
  <c r="BV1076" i="64" a="1"/>
  <c r="BV1147" i="64" a="1"/>
  <c r="BV991" i="64" a="1"/>
  <c r="BV526" i="64" a="1"/>
  <c r="BV1376" i="64" a="1"/>
  <c r="BV919" i="64" a="1"/>
  <c r="BV1013" i="64" a="1"/>
  <c r="BV1111" i="64" a="1"/>
  <c r="BV1041" i="64" a="1"/>
  <c r="BV800" i="64" a="1"/>
  <c r="BV108" i="64" l="1"/>
  <c r="BV1400" i="64"/>
  <c r="BU1084" i="64"/>
  <c r="AF1354" i="64"/>
  <c r="AG1344" i="64"/>
  <c r="AG1348" i="64" s="1"/>
  <c r="BV1076" i="64"/>
  <c r="BV1111" i="64"/>
  <c r="BV1147" i="64"/>
  <c r="BV1041" i="64"/>
  <c r="BV1013" i="64"/>
  <c r="BV1376" i="64"/>
  <c r="BV967" i="64"/>
  <c r="BV991" i="64"/>
  <c r="BV1292" i="64"/>
  <c r="BV919" i="64"/>
  <c r="BV800" i="64"/>
  <c r="BV526" i="64"/>
  <c r="CA1569" i="64"/>
  <c r="AK432" i="64"/>
  <c r="BE802" i="64"/>
  <c r="BF397" i="64"/>
  <c r="BE397" i="64"/>
  <c r="BD921" i="64"/>
  <c r="AK200" i="69"/>
  <c r="AE969" i="64"/>
  <c r="BU1672" i="64"/>
  <c r="AD504" i="64"/>
  <c r="AM398" i="64"/>
  <c r="AL156" i="69"/>
  <c r="AL161" i="69" s="1"/>
  <c r="AK173" i="69"/>
  <c r="AK175" i="69" s="1"/>
  <c r="AK169" i="69"/>
  <c r="AK179" i="69" s="1"/>
  <c r="AK163" i="69"/>
  <c r="BV1671" i="64"/>
  <c r="BW1146" i="64" a="1"/>
  <c r="BW1146" i="64" s="1"/>
  <c r="BW1110" i="64" a="1"/>
  <c r="BW1110" i="64" s="1"/>
  <c r="BW1075" i="64" a="1"/>
  <c r="BW1075" i="64" s="1"/>
  <c r="BV1666" i="64" a="1"/>
  <c r="BV1666" i="64" s="1"/>
  <c r="BW1663" i="64" a="1"/>
  <c r="BW1663" i="64" s="1"/>
  <c r="BW1040" i="64" a="1"/>
  <c r="BW1040" i="64" s="1"/>
  <c r="BW1697" i="64" a="1"/>
  <c r="BW1697" i="64" s="1"/>
  <c r="AL135" i="69"/>
  <c r="AL136" i="69" s="1"/>
  <c r="BW402" i="64" a="1"/>
  <c r="BW402" i="64" s="1"/>
  <c r="BW396" i="64" a="1"/>
  <c r="BW396" i="64" s="1"/>
  <c r="BW1375" i="64" a="1"/>
  <c r="BW1375" i="64" s="1"/>
  <c r="BW1288" i="64" a="1"/>
  <c r="BW1288" i="64" s="1"/>
  <c r="BW918" i="64" a="1"/>
  <c r="BW918" i="64" s="1"/>
  <c r="BR121" i="64"/>
  <c r="BR124" i="64" s="1"/>
  <c r="BW525" i="64" a="1"/>
  <c r="BW525" i="64" s="1"/>
  <c r="BW107" i="64" a="1"/>
  <c r="BW107" i="64" s="1"/>
  <c r="BW122" i="64" a="1"/>
  <c r="BW122" i="64" s="1"/>
  <c r="BW176" i="64" a="1"/>
  <c r="BW176" i="64" s="1"/>
  <c r="BW40" i="64" a="1"/>
  <c r="BW40" i="64" s="1"/>
  <c r="BW106" i="64" a="1"/>
  <c r="BW106" i="64" s="1"/>
  <c r="BW123" i="64" a="1"/>
  <c r="BW123" i="64" s="1"/>
  <c r="BW799" i="64" a="1"/>
  <c r="BW799" i="64" s="1"/>
  <c r="BW968" i="64" a="1"/>
  <c r="BW968" i="64" s="1"/>
  <c r="BW944" i="64" a="1"/>
  <c r="BW944" i="64" s="1"/>
  <c r="BW1012" i="64" a="1"/>
  <c r="BW1012" i="64" s="1"/>
  <c r="BW503" i="64" a="1"/>
  <c r="BW503" i="64" s="1"/>
  <c r="BW1293" i="64" a="1"/>
  <c r="BW1293" i="64" s="1"/>
  <c r="BW1399" i="64" a="1"/>
  <c r="BW1399" i="64" s="1"/>
  <c r="BW1014" i="64" a="1"/>
  <c r="BW1014" i="64" s="1"/>
  <c r="BW1299" i="64" a="1"/>
  <c r="BW1299" i="64" s="1"/>
  <c r="BW990" i="64" a="1"/>
  <c r="BW990" i="64" s="1"/>
  <c r="BW1401" i="64" a="1"/>
  <c r="BW1401" i="64" s="1"/>
  <c r="BW501" i="64" a="1"/>
  <c r="BW501" i="64" s="1"/>
  <c r="BW966" i="64" a="1"/>
  <c r="BW966" i="64" s="1"/>
  <c r="BS98" i="69"/>
  <c r="BR207" i="69"/>
  <c r="BR209" i="69" s="1"/>
  <c r="BR219" i="69" s="1"/>
  <c r="AM123" i="69"/>
  <c r="AN112" i="69"/>
  <c r="AN117" i="69" s="1"/>
  <c r="AM119" i="69"/>
  <c r="BO79" i="69"/>
  <c r="BO77" i="69"/>
  <c r="BO85" i="69" s="1"/>
  <c r="BO94" i="69" s="1"/>
  <c r="BO99" i="69" s="1"/>
  <c r="BR215" i="69"/>
  <c r="BR217" i="69" s="1"/>
  <c r="BR221" i="69"/>
  <c r="BR224" i="69" s="1"/>
  <c r="BR226" i="69" s="1"/>
  <c r="BR228" i="69" s="1"/>
  <c r="BN106" i="69"/>
  <c r="BN113" i="69" s="1"/>
  <c r="BN100" i="69"/>
  <c r="BN104" i="69"/>
  <c r="BL50" i="69"/>
  <c r="BL56" i="69"/>
  <c r="BM45" i="69"/>
  <c r="BM49" i="69" s="1"/>
  <c r="BL54" i="69"/>
  <c r="BN87" i="69"/>
  <c r="BN83" i="69"/>
  <c r="BO33" i="69"/>
  <c r="BO39" i="69"/>
  <c r="BP28" i="69"/>
  <c r="BP32" i="69" s="1"/>
  <c r="BO37" i="69"/>
  <c r="BO46" i="69" s="1"/>
  <c r="BO48" i="69" s="1"/>
  <c r="BR16" i="69"/>
  <c r="BR10" i="69"/>
  <c r="BR20" i="69" s="1"/>
  <c r="BT225" i="69" a="1"/>
  <c r="BT225" i="69" s="1"/>
  <c r="BT227" i="69" a="1"/>
  <c r="BT227" i="69" s="1"/>
  <c r="BT216" i="69" a="1"/>
  <c r="BT216" i="69" s="1"/>
  <c r="BT208" i="69" a="1"/>
  <c r="BT208" i="69" s="1"/>
  <c r="BT214" i="69" a="1"/>
  <c r="BT214" i="69" s="1"/>
  <c r="BT206" i="69" a="1"/>
  <c r="BT206" i="69" s="1"/>
  <c r="BT197" i="69" a="1"/>
  <c r="BT197" i="69" s="1"/>
  <c r="BT185" i="69" a="1"/>
  <c r="BT185" i="69" s="1"/>
  <c r="BT191" i="69" a="1"/>
  <c r="BT191" i="69" s="1"/>
  <c r="BT166" i="69" a="1"/>
  <c r="BT166" i="69" s="1"/>
  <c r="BT172" i="69" a="1"/>
  <c r="BT172" i="69" s="1"/>
  <c r="BT174" i="69" a="1"/>
  <c r="BT174" i="69" s="1"/>
  <c r="BT160" i="69" a="1"/>
  <c r="BT160" i="69" s="1"/>
  <c r="BT145" i="69" a="1"/>
  <c r="BT145" i="69" s="1"/>
  <c r="BT147" i="69" a="1"/>
  <c r="BT147" i="69" s="1"/>
  <c r="BT158" i="69" a="1"/>
  <c r="BT158" i="69" s="1"/>
  <c r="BT133" i="69" a="1"/>
  <c r="BT133" i="69" s="1"/>
  <c r="BT139" i="69" a="1"/>
  <c r="BT139" i="69" s="1"/>
  <c r="BT131" i="69" a="1"/>
  <c r="BT131" i="69" s="1"/>
  <c r="BT122" i="69" a="1"/>
  <c r="BT122" i="69" s="1"/>
  <c r="BT114" i="69" a="1"/>
  <c r="BT114" i="69" s="1"/>
  <c r="BT116" i="69" a="1"/>
  <c r="BT116" i="69" s="1"/>
  <c r="BT95" i="69" a="1"/>
  <c r="BT95" i="69" s="1"/>
  <c r="BT96" i="69" s="1"/>
  <c r="BT109" i="69" a="1"/>
  <c r="BT109" i="69" s="1"/>
  <c r="BT97" i="69" a="1"/>
  <c r="BT97" i="69" s="1"/>
  <c r="BU93" i="69" s="1"/>
  <c r="BT90" i="69" a="1"/>
  <c r="BT90" i="69" s="1"/>
  <c r="BT103" i="69" a="1"/>
  <c r="BT103" i="69" s="1"/>
  <c r="BT74" i="69" a="1"/>
  <c r="BT74" i="69" s="1"/>
  <c r="BT76" i="69" a="1"/>
  <c r="BT76" i="69" s="1"/>
  <c r="BT82" i="69" a="1"/>
  <c r="BT82" i="69" s="1"/>
  <c r="BT62" i="69" a="1"/>
  <c r="BT62" i="69" s="1"/>
  <c r="BT53" i="69" a="1"/>
  <c r="BT53" i="69" s="1"/>
  <c r="BT36" i="69" a="1"/>
  <c r="BT36" i="69" s="1"/>
  <c r="BT42" i="69" a="1"/>
  <c r="BT42" i="69" s="1"/>
  <c r="BT25" i="69" a="1"/>
  <c r="BT25" i="69" s="1"/>
  <c r="BT68" i="69" a="1"/>
  <c r="BT68" i="69" s="1"/>
  <c r="BT47" i="69" a="1"/>
  <c r="BT47" i="69" s="1"/>
  <c r="BT30" i="69" a="1"/>
  <c r="BT30" i="69" s="1"/>
  <c r="BT9" i="69" a="1"/>
  <c r="BT9" i="69" s="1"/>
  <c r="BT15" i="69" a="1"/>
  <c r="BT15" i="69" s="1"/>
  <c r="BT5" i="69" a="1"/>
  <c r="BT5" i="69" s="1"/>
  <c r="BT3" i="69"/>
  <c r="BP71" i="69"/>
  <c r="BP75" i="69" s="1"/>
  <c r="BP65" i="69"/>
  <c r="BQ60" i="69"/>
  <c r="BQ64" i="69" s="1"/>
  <c r="BP69" i="69"/>
  <c r="BS205" i="69"/>
  <c r="BS211" i="69" s="1"/>
  <c r="BS61" i="69"/>
  <c r="BS63" i="69" s="1"/>
  <c r="BS8" i="69"/>
  <c r="BS12" i="69" s="1"/>
  <c r="BS22" i="69" s="1"/>
  <c r="BS29" i="69" s="1"/>
  <c r="BS31" i="69" s="1"/>
  <c r="BQ17" i="69"/>
  <c r="BQ18" i="69" s="1"/>
  <c r="BV1" i="69"/>
  <c r="BU2" i="69"/>
  <c r="BW1292" i="64" a="1"/>
  <c r="BW1147" i="64" a="1"/>
  <c r="BW1041" i="64" a="1"/>
  <c r="BW967" i="64" a="1"/>
  <c r="BW1111" i="64" a="1"/>
  <c r="BW1013" i="64" a="1"/>
  <c r="AE502" i="64" a="1"/>
  <c r="BW1400" i="64" a="1"/>
  <c r="BW1076" i="64" a="1"/>
  <c r="BW800" i="64" a="1"/>
  <c r="BW1376" i="64" a="1"/>
  <c r="BW991" i="64" a="1"/>
  <c r="BW526" i="64" a="1"/>
  <c r="BW919" i="64" a="1"/>
  <c r="BW108" i="64" l="1"/>
  <c r="BW1400" i="64"/>
  <c r="BV1084" i="64"/>
  <c r="AG1349" i="64"/>
  <c r="AG1350" i="64" s="1"/>
  <c r="BW1376" i="64"/>
  <c r="BW1076" i="64"/>
  <c r="BW1111" i="64"/>
  <c r="BW1013" i="64"/>
  <c r="BW1147" i="64"/>
  <c r="BW1041" i="64"/>
  <c r="BW967" i="64"/>
  <c r="BW991" i="64"/>
  <c r="BW1292" i="64"/>
  <c r="BW919" i="64"/>
  <c r="BW800" i="64"/>
  <c r="BW526" i="64"/>
  <c r="CB1565" i="64"/>
  <c r="CB1571" i="64" s="1"/>
  <c r="AL430" i="64"/>
  <c r="AL428" i="64" s="1"/>
  <c r="AM427" i="64"/>
  <c r="BF802" i="64"/>
  <c r="AE502" i="64"/>
  <c r="AF1402" i="64"/>
  <c r="AG945" i="64"/>
  <c r="BU1673" i="64"/>
  <c r="AL1294" i="64"/>
  <c r="AJ1378" i="64"/>
  <c r="AM403" i="64"/>
  <c r="AM399" i="64"/>
  <c r="AN394" i="64"/>
  <c r="BV1672" i="64"/>
  <c r="BV1673" i="64" s="1"/>
  <c r="AD1015" i="64"/>
  <c r="AL159" i="69"/>
  <c r="AL184" i="69" s="1"/>
  <c r="AL187" i="69" s="1"/>
  <c r="AM183" i="69" s="1"/>
  <c r="BW1671" i="64"/>
  <c r="BX1146" i="64" a="1"/>
  <c r="BX1146" i="64" s="1"/>
  <c r="BX1110" i="64" a="1"/>
  <c r="BX1110" i="64" s="1"/>
  <c r="BX1075" i="64" a="1"/>
  <c r="BX1075" i="64" s="1"/>
  <c r="BW1666" i="64" a="1"/>
  <c r="BW1666" i="64" s="1"/>
  <c r="BX1663" i="64" a="1"/>
  <c r="BX1663" i="64" s="1"/>
  <c r="BX1040" i="64" a="1"/>
  <c r="BX1040" i="64" s="1"/>
  <c r="BX1697" i="64" a="1"/>
  <c r="BX1697" i="64" s="1"/>
  <c r="AM129" i="69"/>
  <c r="AM132" i="69" s="1"/>
  <c r="AM157" i="69" s="1"/>
  <c r="AL142" i="69"/>
  <c r="AL146" i="69" s="1"/>
  <c r="AL148" i="69" s="1"/>
  <c r="AL140" i="69"/>
  <c r="AL150" i="69" s="1"/>
  <c r="BX396" i="64" a="1"/>
  <c r="BX396" i="64" s="1"/>
  <c r="BX402" i="64" a="1"/>
  <c r="BX402" i="64" s="1"/>
  <c r="BX1375" i="64" a="1"/>
  <c r="BX1375" i="64" s="1"/>
  <c r="BX1288" i="64" a="1"/>
  <c r="BX1288" i="64" s="1"/>
  <c r="BX918" i="64" a="1"/>
  <c r="BX918" i="64" s="1"/>
  <c r="BX525" i="64" a="1"/>
  <c r="BX525" i="64" s="1"/>
  <c r="BX107" i="64" a="1"/>
  <c r="BX107" i="64" s="1"/>
  <c r="BX176" i="64" a="1"/>
  <c r="BX176" i="64" s="1"/>
  <c r="BX40" i="64" a="1"/>
  <c r="BX40" i="64" s="1"/>
  <c r="BX122" i="64" a="1"/>
  <c r="BX122" i="64" s="1"/>
  <c r="BX106" i="64" a="1"/>
  <c r="BX106" i="64" s="1"/>
  <c r="BX123" i="64" a="1"/>
  <c r="BX123" i="64" s="1"/>
  <c r="BS121" i="64"/>
  <c r="BS124" i="64" s="1"/>
  <c r="BX799" i="64" a="1"/>
  <c r="BX799" i="64" s="1"/>
  <c r="BX1399" i="64" a="1"/>
  <c r="BX1399" i="64" s="1"/>
  <c r="BX501" i="64" a="1"/>
  <c r="BX501" i="64" s="1"/>
  <c r="BX503" i="64" a="1"/>
  <c r="BX503" i="64" s="1"/>
  <c r="BX944" i="64" a="1"/>
  <c r="BX944" i="64" s="1"/>
  <c r="BX1014" i="64" a="1"/>
  <c r="BX1014" i="64" s="1"/>
  <c r="BX966" i="64" a="1"/>
  <c r="BX966" i="64" s="1"/>
  <c r="BX1293" i="64" a="1"/>
  <c r="BX1293" i="64" s="1"/>
  <c r="BX990" i="64" a="1"/>
  <c r="BX990" i="64" s="1"/>
  <c r="BX1299" i="64" a="1"/>
  <c r="BX1299" i="64" s="1"/>
  <c r="BX968" i="64" a="1"/>
  <c r="BX968" i="64" s="1"/>
  <c r="BX1012" i="64" a="1"/>
  <c r="BX1012" i="64" s="1"/>
  <c r="BX1401" i="64" a="1"/>
  <c r="BX1401" i="64" s="1"/>
  <c r="AN115" i="69"/>
  <c r="AN118" i="69" s="1"/>
  <c r="BS10" i="69"/>
  <c r="BS20" i="69" s="1"/>
  <c r="BS16" i="69"/>
  <c r="BS207" i="69"/>
  <c r="BS209" i="69" s="1"/>
  <c r="BS219" i="69" s="1"/>
  <c r="BU225" i="69" a="1"/>
  <c r="BU225" i="69" s="1"/>
  <c r="BU227" i="69" a="1"/>
  <c r="BU227" i="69" s="1"/>
  <c r="BU216" i="69" a="1"/>
  <c r="BU216" i="69" s="1"/>
  <c r="BU206" i="69" a="1"/>
  <c r="BU206" i="69" s="1"/>
  <c r="BU214" i="69" a="1"/>
  <c r="BU214" i="69" s="1"/>
  <c r="BU208" i="69" a="1"/>
  <c r="BU208" i="69" s="1"/>
  <c r="BU197" i="69" a="1"/>
  <c r="BU197" i="69" s="1"/>
  <c r="BU185" i="69" a="1"/>
  <c r="BU185" i="69" s="1"/>
  <c r="BU191" i="69" a="1"/>
  <c r="BU191" i="69" s="1"/>
  <c r="BU174" i="69" a="1"/>
  <c r="BU174" i="69" s="1"/>
  <c r="BU166" i="69" a="1"/>
  <c r="BU166" i="69" s="1"/>
  <c r="BU172" i="69" a="1"/>
  <c r="BU172" i="69" s="1"/>
  <c r="BU147" i="69" a="1"/>
  <c r="BU147" i="69" s="1"/>
  <c r="BU160" i="69" a="1"/>
  <c r="BU160" i="69" s="1"/>
  <c r="BU145" i="69" a="1"/>
  <c r="BU145" i="69" s="1"/>
  <c r="BU139" i="69" a="1"/>
  <c r="BU139" i="69" s="1"/>
  <c r="BU158" i="69" a="1"/>
  <c r="BU158" i="69" s="1"/>
  <c r="BU133" i="69" a="1"/>
  <c r="BU133" i="69" s="1"/>
  <c r="BU122" i="69" a="1"/>
  <c r="BU122" i="69" s="1"/>
  <c r="BU114" i="69" a="1"/>
  <c r="BU114" i="69" s="1"/>
  <c r="BU131" i="69" a="1"/>
  <c r="BU131" i="69" s="1"/>
  <c r="BU116" i="69" a="1"/>
  <c r="BU116" i="69" s="1"/>
  <c r="BU109" i="69" a="1"/>
  <c r="BU109" i="69" s="1"/>
  <c r="BU97" i="69" a="1"/>
  <c r="BU97" i="69" s="1"/>
  <c r="BV93" i="69" s="1"/>
  <c r="BU90" i="69" a="1"/>
  <c r="BU90" i="69" s="1"/>
  <c r="BU103" i="69" a="1"/>
  <c r="BU103" i="69" s="1"/>
  <c r="BU76" i="69" a="1"/>
  <c r="BU76" i="69" s="1"/>
  <c r="BU82" i="69" a="1"/>
  <c r="BU82" i="69" s="1"/>
  <c r="BU62" i="69" a="1"/>
  <c r="BU62" i="69" s="1"/>
  <c r="BU95" i="69" a="1"/>
  <c r="BU95" i="69" s="1"/>
  <c r="BU96" i="69" s="1"/>
  <c r="BU68" i="69" a="1"/>
  <c r="BU68" i="69" s="1"/>
  <c r="BU74" i="69" a="1"/>
  <c r="BU74" i="69" s="1"/>
  <c r="BU47" i="69" a="1"/>
  <c r="BU47" i="69" s="1"/>
  <c r="BU30" i="69" a="1"/>
  <c r="BU30" i="69" s="1"/>
  <c r="BU53" i="69" a="1"/>
  <c r="BU53" i="69" s="1"/>
  <c r="BU36" i="69" a="1"/>
  <c r="BU36" i="69" s="1"/>
  <c r="BU25" i="69" a="1"/>
  <c r="BU25" i="69" s="1"/>
  <c r="BU42" i="69" a="1"/>
  <c r="BU42" i="69" s="1"/>
  <c r="BU5" i="69" a="1"/>
  <c r="BU5" i="69" s="1"/>
  <c r="BU9" i="69" a="1"/>
  <c r="BU9" i="69" s="1"/>
  <c r="BU3" i="69"/>
  <c r="BU15" i="69" a="1"/>
  <c r="BU15" i="69" s="1"/>
  <c r="BS221" i="69"/>
  <c r="BS224" i="69" s="1"/>
  <c r="BS226" i="69" s="1"/>
  <c r="BS228" i="69" s="1"/>
  <c r="BS215" i="69"/>
  <c r="BS217" i="69" s="1"/>
  <c r="BP33" i="69"/>
  <c r="BP39" i="69"/>
  <c r="BQ28" i="69"/>
  <c r="BQ32" i="69" s="1"/>
  <c r="BP37" i="69"/>
  <c r="BP46" i="69" s="1"/>
  <c r="BP48" i="69" s="1"/>
  <c r="BT98" i="69"/>
  <c r="BO106" i="69"/>
  <c r="BO113" i="69" s="1"/>
  <c r="BO100" i="69"/>
  <c r="BO104" i="69"/>
  <c r="BW1" i="69"/>
  <c r="BV2" i="69"/>
  <c r="BM56" i="69"/>
  <c r="BN45" i="69"/>
  <c r="BN49" i="69" s="1"/>
  <c r="BM50" i="69"/>
  <c r="BM54" i="69"/>
  <c r="BO87" i="69"/>
  <c r="BO83" i="69"/>
  <c r="BQ65" i="69"/>
  <c r="BQ71" i="69"/>
  <c r="BQ75" i="69" s="1"/>
  <c r="BR60" i="69"/>
  <c r="BR64" i="69" s="1"/>
  <c r="BQ69" i="69"/>
  <c r="BR17" i="69"/>
  <c r="BR18" i="69" s="1"/>
  <c r="BT205" i="69"/>
  <c r="BT211" i="69" s="1"/>
  <c r="BT61" i="69"/>
  <c r="BT63" i="69" s="1"/>
  <c r="BT8" i="69"/>
  <c r="BT12" i="69" s="1"/>
  <c r="BT22" i="69" s="1"/>
  <c r="BT29" i="69" s="1"/>
  <c r="BT31" i="69" s="1"/>
  <c r="BP79" i="69"/>
  <c r="BP77" i="69"/>
  <c r="BP85" i="69" s="1"/>
  <c r="BP94" i="69" s="1"/>
  <c r="BP99" i="69" s="1"/>
  <c r="BX1013" i="64" a="1"/>
  <c r="BX1292" i="64" a="1"/>
  <c r="BX1041" i="64" a="1"/>
  <c r="BX1147" i="64" a="1"/>
  <c r="BX967" i="64" a="1"/>
  <c r="BX526" i="64" a="1"/>
  <c r="BX1400" i="64" a="1"/>
  <c r="BX991" i="64" a="1"/>
  <c r="BX800" i="64" a="1"/>
  <c r="BX1111" i="64" a="1"/>
  <c r="BX1076" i="64" a="1"/>
  <c r="BX919" i="64" a="1"/>
  <c r="BX1376" i="64" a="1"/>
  <c r="BX108" i="64" l="1"/>
  <c r="BX1400" i="64"/>
  <c r="BW1084" i="64"/>
  <c r="AG1354" i="64"/>
  <c r="AH1344" i="64"/>
  <c r="AH1348" i="64" s="1"/>
  <c r="BX1376" i="64"/>
  <c r="BX1041" i="64"/>
  <c r="BX1076" i="64"/>
  <c r="BX1111" i="64"/>
  <c r="BX1147" i="64"/>
  <c r="BX1013" i="64"/>
  <c r="BX967" i="64"/>
  <c r="BX991" i="64"/>
  <c r="BX1292" i="64"/>
  <c r="BX919" i="64"/>
  <c r="BX800" i="64"/>
  <c r="BX526" i="64"/>
  <c r="CB1568" i="64"/>
  <c r="AL432" i="64"/>
  <c r="BG802" i="64"/>
  <c r="BG397" i="64"/>
  <c r="BE921" i="64"/>
  <c r="BF921" i="64"/>
  <c r="AL188" i="69"/>
  <c r="AL194" i="69"/>
  <c r="AL202" i="69" s="1"/>
  <c r="AL192" i="69"/>
  <c r="AL200" i="69" s="1"/>
  <c r="AL162" i="69"/>
  <c r="AL167" i="69" s="1"/>
  <c r="AL177" i="69" s="1"/>
  <c r="AN398" i="64"/>
  <c r="BW1672" i="64"/>
  <c r="BW1673" i="64" s="1"/>
  <c r="AE504" i="64"/>
  <c r="AF969" i="64"/>
  <c r="BX1671" i="64"/>
  <c r="BY1146" i="64" a="1"/>
  <c r="BY1146" i="64" s="1"/>
  <c r="BY1110" i="64" a="1"/>
  <c r="BY1110" i="64" s="1"/>
  <c r="BY1075" i="64" a="1"/>
  <c r="BY1075" i="64" s="1"/>
  <c r="BX1666" i="64" a="1"/>
  <c r="BX1666" i="64" s="1"/>
  <c r="BY1663" i="64" a="1"/>
  <c r="BY1663" i="64" s="1"/>
  <c r="BY1040" i="64" a="1"/>
  <c r="BY1040" i="64" s="1"/>
  <c r="BY1697" i="64" a="1"/>
  <c r="BY1697" i="64" s="1"/>
  <c r="AM134" i="69"/>
  <c r="AM135" i="69" s="1"/>
  <c r="AM142" i="69" s="1"/>
  <c r="AM146" i="69" s="1"/>
  <c r="AM148" i="69" s="1"/>
  <c r="AL152" i="69"/>
  <c r="AM186" i="69"/>
  <c r="BY396" i="64" a="1"/>
  <c r="BY396" i="64" s="1"/>
  <c r="BY402" i="64" a="1"/>
  <c r="BY402" i="64" s="1"/>
  <c r="BY1375" i="64" a="1"/>
  <c r="BY1375" i="64" s="1"/>
  <c r="BY1288" i="64" a="1"/>
  <c r="BY1288" i="64" s="1"/>
  <c r="BY918" i="64" a="1"/>
  <c r="BY918" i="64" s="1"/>
  <c r="BY525" i="64" a="1"/>
  <c r="BY525" i="64" s="1"/>
  <c r="BY107" i="64" a="1"/>
  <c r="BY107" i="64" s="1"/>
  <c r="BY176" i="64" a="1"/>
  <c r="BY176" i="64" s="1"/>
  <c r="BY122" i="64" a="1"/>
  <c r="BY122" i="64" s="1"/>
  <c r="BY40" i="64" a="1"/>
  <c r="BY40" i="64" s="1"/>
  <c r="BY106" i="64" a="1"/>
  <c r="BY106" i="64" s="1"/>
  <c r="BY123" i="64" a="1"/>
  <c r="BY123" i="64" s="1"/>
  <c r="BT121" i="64"/>
  <c r="BT124" i="64" s="1"/>
  <c r="BU98" i="69"/>
  <c r="BY799" i="64" a="1"/>
  <c r="BY799" i="64" s="1"/>
  <c r="BY1012" i="64" a="1"/>
  <c r="BY1012" i="64" s="1"/>
  <c r="BY966" i="64" a="1"/>
  <c r="BY966" i="64" s="1"/>
  <c r="BY1299" i="64" a="1"/>
  <c r="BY1299" i="64" s="1"/>
  <c r="BY501" i="64" a="1"/>
  <c r="BY501" i="64" s="1"/>
  <c r="BY1014" i="64" a="1"/>
  <c r="BY1014" i="64" s="1"/>
  <c r="BY968" i="64" a="1"/>
  <c r="BY968" i="64" s="1"/>
  <c r="BY990" i="64" a="1"/>
  <c r="BY990" i="64" s="1"/>
  <c r="BY944" i="64" a="1"/>
  <c r="BY944" i="64" s="1"/>
  <c r="BY1399" i="64" a="1"/>
  <c r="BY1399" i="64" s="1"/>
  <c r="BY1293" i="64" a="1"/>
  <c r="BY1293" i="64" s="1"/>
  <c r="BY503" i="64" a="1"/>
  <c r="BY503" i="64" s="1"/>
  <c r="BY1401" i="64" a="1"/>
  <c r="BY1401" i="64" s="1"/>
  <c r="BS17" i="69"/>
  <c r="BS18" i="69" s="1"/>
  <c r="AN119" i="69"/>
  <c r="AO112" i="69"/>
  <c r="AO115" i="69" s="1"/>
  <c r="AN125" i="69"/>
  <c r="AN123" i="69"/>
  <c r="BT16" i="69"/>
  <c r="BT207" i="69"/>
  <c r="BT209" i="69" s="1"/>
  <c r="BT219" i="69" s="1"/>
  <c r="BO45" i="69"/>
  <c r="BO49" i="69" s="1"/>
  <c r="BN50" i="69"/>
  <c r="BN56" i="69"/>
  <c r="BN54" i="69"/>
  <c r="BU205" i="69"/>
  <c r="BU211" i="69" s="1"/>
  <c r="BU61" i="69"/>
  <c r="BU63" i="69" s="1"/>
  <c r="BU8" i="69"/>
  <c r="BU12" i="69" s="1"/>
  <c r="BU22" i="69" s="1"/>
  <c r="BU29" i="69" s="1"/>
  <c r="BU31" i="69" s="1"/>
  <c r="BT221" i="69"/>
  <c r="BT224" i="69" s="1"/>
  <c r="BT226" i="69" s="1"/>
  <c r="BT228" i="69" s="1"/>
  <c r="BT215" i="69"/>
  <c r="BT217" i="69" s="1"/>
  <c r="BV225" i="69" a="1"/>
  <c r="BV225" i="69" s="1"/>
  <c r="BV227" i="69" a="1"/>
  <c r="BV227" i="69" s="1"/>
  <c r="BV216" i="69" a="1"/>
  <c r="BV216" i="69" s="1"/>
  <c r="BV206" i="69" a="1"/>
  <c r="BV206" i="69" s="1"/>
  <c r="BV214" i="69" a="1"/>
  <c r="BV214" i="69" s="1"/>
  <c r="BV208" i="69" a="1"/>
  <c r="BV208" i="69" s="1"/>
  <c r="BV197" i="69" a="1"/>
  <c r="BV197" i="69" s="1"/>
  <c r="BV191" i="69" a="1"/>
  <c r="BV191" i="69" s="1"/>
  <c r="BV185" i="69" a="1"/>
  <c r="BV185" i="69" s="1"/>
  <c r="BV174" i="69" a="1"/>
  <c r="BV174" i="69" s="1"/>
  <c r="BV166" i="69" a="1"/>
  <c r="BV166" i="69" s="1"/>
  <c r="BV147" i="69" a="1"/>
  <c r="BV147" i="69" s="1"/>
  <c r="BV158" i="69" a="1"/>
  <c r="BV158" i="69" s="1"/>
  <c r="BV145" i="69" a="1"/>
  <c r="BV145" i="69" s="1"/>
  <c r="BV172" i="69" a="1"/>
  <c r="BV172" i="69" s="1"/>
  <c r="BV160" i="69" a="1"/>
  <c r="BV160" i="69" s="1"/>
  <c r="BV131" i="69" a="1"/>
  <c r="BV131" i="69" s="1"/>
  <c r="BV139" i="69" a="1"/>
  <c r="BV139" i="69" s="1"/>
  <c r="BV116" i="69" a="1"/>
  <c r="BV116" i="69" s="1"/>
  <c r="BV133" i="69" a="1"/>
  <c r="BV133" i="69" s="1"/>
  <c r="BV109" i="69" a="1"/>
  <c r="BV109" i="69" s="1"/>
  <c r="BV122" i="69" a="1"/>
  <c r="BV122" i="69" s="1"/>
  <c r="BV97" i="69" a="1"/>
  <c r="BV97" i="69" s="1"/>
  <c r="BW93" i="69" s="1"/>
  <c r="BV90" i="69" a="1"/>
  <c r="BV90" i="69" s="1"/>
  <c r="BV103" i="69" a="1"/>
  <c r="BV103" i="69" s="1"/>
  <c r="BV114" i="69" a="1"/>
  <c r="BV114" i="69" s="1"/>
  <c r="BV95" i="69" a="1"/>
  <c r="BV95" i="69" s="1"/>
  <c r="BV96" i="69" s="1"/>
  <c r="BV82" i="69" a="1"/>
  <c r="BV82" i="69" s="1"/>
  <c r="BV68" i="69" a="1"/>
  <c r="BV68" i="69" s="1"/>
  <c r="BV74" i="69" a="1"/>
  <c r="BV74" i="69" s="1"/>
  <c r="BV76" i="69" a="1"/>
  <c r="BV76" i="69" s="1"/>
  <c r="BV47" i="69" a="1"/>
  <c r="BV47" i="69" s="1"/>
  <c r="BV30" i="69" a="1"/>
  <c r="BV30" i="69" s="1"/>
  <c r="BV62" i="69" a="1"/>
  <c r="BV62" i="69" s="1"/>
  <c r="BV53" i="69" a="1"/>
  <c r="BV53" i="69" s="1"/>
  <c r="BV36" i="69" a="1"/>
  <c r="BV36" i="69" s="1"/>
  <c r="BV42" i="69" a="1"/>
  <c r="BV42" i="69" s="1"/>
  <c r="BV25" i="69" a="1"/>
  <c r="BV25" i="69" s="1"/>
  <c r="BV5" i="69" a="1"/>
  <c r="BV5" i="69" s="1"/>
  <c r="BV9" i="69" a="1"/>
  <c r="BV9" i="69" s="1"/>
  <c r="BV15" i="69" a="1"/>
  <c r="BV15" i="69" s="1"/>
  <c r="BV3" i="69"/>
  <c r="BP106" i="69"/>
  <c r="BP113" i="69" s="1"/>
  <c r="BP100" i="69"/>
  <c r="BP104" i="69"/>
  <c r="BX1" i="69"/>
  <c r="BW2" i="69"/>
  <c r="BT10" i="69"/>
  <c r="BT20" i="69" s="1"/>
  <c r="BP87" i="69"/>
  <c r="BP83" i="69"/>
  <c r="BR71" i="69"/>
  <c r="BR75" i="69" s="1"/>
  <c r="BR65" i="69"/>
  <c r="BS60" i="69"/>
  <c r="BS64" i="69" s="1"/>
  <c r="BR69" i="69"/>
  <c r="BQ79" i="69"/>
  <c r="BQ77" i="69"/>
  <c r="BQ85" i="69" s="1"/>
  <c r="BQ94" i="69" s="1"/>
  <c r="BQ99" i="69" s="1"/>
  <c r="BQ33" i="69"/>
  <c r="BQ39" i="69"/>
  <c r="BR28" i="69"/>
  <c r="BR32" i="69" s="1"/>
  <c r="BQ37" i="69"/>
  <c r="BQ46" i="69" s="1"/>
  <c r="BQ48" i="69" s="1"/>
  <c r="AF502" i="64" a="1"/>
  <c r="BY1041" i="64" a="1"/>
  <c r="BY967" i="64" a="1"/>
  <c r="BY1076" i="64" a="1"/>
  <c r="BY1292" i="64" a="1"/>
  <c r="BY1147" i="64" a="1"/>
  <c r="BY1400" i="64" a="1"/>
  <c r="BY800" i="64" a="1"/>
  <c r="BY1013" i="64" a="1"/>
  <c r="BY1111" i="64" a="1"/>
  <c r="BY526" i="64" a="1"/>
  <c r="BY1376" i="64" a="1"/>
  <c r="BY919" i="64" a="1"/>
  <c r="BY991" i="64" a="1"/>
  <c r="BY108" i="64" l="1"/>
  <c r="BY1400" i="64"/>
  <c r="BX1084" i="64"/>
  <c r="AH1349" i="64"/>
  <c r="AH1350" i="64" s="1"/>
  <c r="BY1013" i="64"/>
  <c r="BY1076" i="64"/>
  <c r="BY1111" i="64"/>
  <c r="BY1147" i="64"/>
  <c r="BY1376" i="64"/>
  <c r="BY1041" i="64"/>
  <c r="BY967" i="64"/>
  <c r="BY991" i="64"/>
  <c r="BY1292" i="64"/>
  <c r="BY919" i="64"/>
  <c r="BY800" i="64"/>
  <c r="BY526" i="64"/>
  <c r="CB1569" i="64"/>
  <c r="AM430" i="64"/>
  <c r="AM428" i="64" s="1"/>
  <c r="AN427" i="64"/>
  <c r="BG921" i="64"/>
  <c r="BH802" i="64"/>
  <c r="BH397" i="64"/>
  <c r="AF502" i="64"/>
  <c r="AG1402" i="64"/>
  <c r="AH945" i="64"/>
  <c r="AL198" i="69"/>
  <c r="AL163" i="69"/>
  <c r="AM156" i="69"/>
  <c r="AM161" i="69" s="1"/>
  <c r="AL173" i="69"/>
  <c r="AL175" i="69" s="1"/>
  <c r="AL169" i="69"/>
  <c r="AL179" i="69" s="1"/>
  <c r="AN399" i="64"/>
  <c r="AO394" i="64"/>
  <c r="AN403" i="64"/>
  <c r="AM1294" i="64"/>
  <c r="BY1666" i="64" a="1"/>
  <c r="BY1666" i="64" s="1"/>
  <c r="BX1672" i="64"/>
  <c r="AE1015" i="64"/>
  <c r="AK1378" i="64"/>
  <c r="BZ1146" i="64" a="1"/>
  <c r="BZ1146" i="64" s="1"/>
  <c r="BZ1110" i="64" a="1"/>
  <c r="BZ1110" i="64" s="1"/>
  <c r="BZ1075" i="64" a="1"/>
  <c r="BZ1075" i="64" s="1"/>
  <c r="BY1671" i="64"/>
  <c r="BZ1663" i="64" a="1"/>
  <c r="BZ1663" i="64" s="1"/>
  <c r="BZ1040" i="64" a="1"/>
  <c r="BZ1040" i="64" s="1"/>
  <c r="BZ1697" i="64" a="1"/>
  <c r="BZ1697" i="64" s="1"/>
  <c r="AM136" i="69"/>
  <c r="AM152" i="69"/>
  <c r="AN129" i="69"/>
  <c r="AN132" i="69" s="1"/>
  <c r="AN157" i="69" s="1"/>
  <c r="AM140" i="69"/>
  <c r="AM150" i="69" s="1"/>
  <c r="BZ402" i="64" a="1"/>
  <c r="BZ402" i="64" s="1"/>
  <c r="BZ396" i="64" a="1"/>
  <c r="BZ396" i="64" s="1"/>
  <c r="BZ1375" i="64" a="1"/>
  <c r="BZ1375" i="64" s="1"/>
  <c r="AO117" i="69"/>
  <c r="AO118" i="69" s="1"/>
  <c r="AO125" i="69" s="1"/>
  <c r="BZ1288" i="64" a="1"/>
  <c r="BZ1288" i="64" s="1"/>
  <c r="BZ918" i="64" a="1"/>
  <c r="BZ918" i="64" s="1"/>
  <c r="BZ525" i="64" a="1"/>
  <c r="BZ525" i="64" s="1"/>
  <c r="BZ176" i="64" a="1"/>
  <c r="BZ176" i="64" s="1"/>
  <c r="BZ122" i="64" a="1"/>
  <c r="BZ122" i="64" s="1"/>
  <c r="BZ40" i="64" a="1"/>
  <c r="BZ40" i="64" s="1"/>
  <c r="BZ107" i="64" a="1"/>
  <c r="BZ107" i="64" s="1"/>
  <c r="BZ106" i="64" a="1"/>
  <c r="BZ106" i="64" s="1"/>
  <c r="BZ123" i="64" a="1"/>
  <c r="BZ123" i="64" s="1"/>
  <c r="BU121" i="64"/>
  <c r="BU124" i="64" s="1"/>
  <c r="BZ799" i="64" a="1"/>
  <c r="BZ799" i="64" s="1"/>
  <c r="BZ1014" i="64" a="1"/>
  <c r="BZ1014" i="64" s="1"/>
  <c r="BZ966" i="64" a="1"/>
  <c r="BZ966" i="64" s="1"/>
  <c r="BZ501" i="64" a="1"/>
  <c r="BZ501" i="64" s="1"/>
  <c r="BZ968" i="64" a="1"/>
  <c r="BZ968" i="64" s="1"/>
  <c r="BZ944" i="64" a="1"/>
  <c r="BZ944" i="64" s="1"/>
  <c r="BZ990" i="64" a="1"/>
  <c r="BZ990" i="64" s="1"/>
  <c r="BZ1299" i="64" a="1"/>
  <c r="BZ1299" i="64" s="1"/>
  <c r="BZ503" i="64" a="1"/>
  <c r="BZ503" i="64" s="1"/>
  <c r="BZ1401" i="64" a="1"/>
  <c r="BZ1401" i="64" s="1"/>
  <c r="BZ1012" i="64" a="1"/>
  <c r="BZ1012" i="64" s="1"/>
  <c r="BZ1293" i="64" a="1"/>
  <c r="BZ1293" i="64" s="1"/>
  <c r="BZ1399" i="64" a="1"/>
  <c r="BZ1399" i="64" s="1"/>
  <c r="BU10" i="69"/>
  <c r="BU20" i="69" s="1"/>
  <c r="BU207" i="69"/>
  <c r="BU209" i="69" s="1"/>
  <c r="BU219" i="69" s="1"/>
  <c r="BR79" i="69"/>
  <c r="BR77" i="69"/>
  <c r="BR85" i="69" s="1"/>
  <c r="BR94" i="69" s="1"/>
  <c r="BR99" i="69" s="1"/>
  <c r="BW227" i="69" a="1"/>
  <c r="BW227" i="69" s="1"/>
  <c r="BW225" i="69" a="1"/>
  <c r="BW225" i="69" s="1"/>
  <c r="BW216" i="69" a="1"/>
  <c r="BW216" i="69" s="1"/>
  <c r="BW208" i="69" a="1"/>
  <c r="BW208" i="69" s="1"/>
  <c r="BW214" i="69" a="1"/>
  <c r="BW214" i="69" s="1"/>
  <c r="BW197" i="69" a="1"/>
  <c r="BW197" i="69" s="1"/>
  <c r="BW206" i="69" a="1"/>
  <c r="BW206" i="69" s="1"/>
  <c r="BW191" i="69" a="1"/>
  <c r="BW191" i="69" s="1"/>
  <c r="BW185" i="69" a="1"/>
  <c r="BW185" i="69" s="1"/>
  <c r="BW166" i="69" a="1"/>
  <c r="BW166" i="69" s="1"/>
  <c r="BW174" i="69" a="1"/>
  <c r="BW174" i="69" s="1"/>
  <c r="BW172" i="69" a="1"/>
  <c r="BW172" i="69" s="1"/>
  <c r="BW158" i="69" a="1"/>
  <c r="BW158" i="69" s="1"/>
  <c r="BW160" i="69" a="1"/>
  <c r="BW160" i="69" s="1"/>
  <c r="BW147" i="69" a="1"/>
  <c r="BW147" i="69" s="1"/>
  <c r="BW145" i="69" a="1"/>
  <c r="BW145" i="69" s="1"/>
  <c r="BW131" i="69" a="1"/>
  <c r="BW131" i="69" s="1"/>
  <c r="BW133" i="69" a="1"/>
  <c r="BW133" i="69" s="1"/>
  <c r="BW139" i="69" a="1"/>
  <c r="BW139" i="69" s="1"/>
  <c r="BW116" i="69" a="1"/>
  <c r="BW116" i="69" s="1"/>
  <c r="BW109" i="69" a="1"/>
  <c r="BW109" i="69" s="1"/>
  <c r="BW122" i="69" a="1"/>
  <c r="BW122" i="69" s="1"/>
  <c r="BW114" i="69" a="1"/>
  <c r="BW114" i="69" s="1"/>
  <c r="BW103" i="69" a="1"/>
  <c r="BW103" i="69" s="1"/>
  <c r="BW95" i="69" a="1"/>
  <c r="BW95" i="69" s="1"/>
  <c r="BW96" i="69" s="1"/>
  <c r="BW97" i="69" a="1"/>
  <c r="BW97" i="69" s="1"/>
  <c r="BX93" i="69" s="1"/>
  <c r="BW90" i="69" a="1"/>
  <c r="BW90" i="69" s="1"/>
  <c r="BW74" i="69" a="1"/>
  <c r="BW74" i="69" s="1"/>
  <c r="BW76" i="69" a="1"/>
  <c r="BW76" i="69" s="1"/>
  <c r="BW82" i="69" a="1"/>
  <c r="BW82" i="69" s="1"/>
  <c r="BW62" i="69" a="1"/>
  <c r="BW62" i="69" s="1"/>
  <c r="BW53" i="69" a="1"/>
  <c r="BW53" i="69" s="1"/>
  <c r="BW36" i="69" a="1"/>
  <c r="BW36" i="69" s="1"/>
  <c r="BW42" i="69" a="1"/>
  <c r="BW42" i="69" s="1"/>
  <c r="BW25" i="69" a="1"/>
  <c r="BW25" i="69" s="1"/>
  <c r="BW68" i="69" a="1"/>
  <c r="BW68" i="69" s="1"/>
  <c r="BW30" i="69" a="1"/>
  <c r="BW30" i="69" s="1"/>
  <c r="BW5" i="69" a="1"/>
  <c r="BW5" i="69" s="1"/>
  <c r="BW9" i="69" a="1"/>
  <c r="BW9" i="69" s="1"/>
  <c r="BW15" i="69" a="1"/>
  <c r="BW15" i="69" s="1"/>
  <c r="BW47" i="69" a="1"/>
  <c r="BW47" i="69" s="1"/>
  <c r="BW3" i="69"/>
  <c r="BU221" i="69"/>
  <c r="BU224" i="69" s="1"/>
  <c r="BU226" i="69" s="1"/>
  <c r="BU228" i="69" s="1"/>
  <c r="BU215" i="69"/>
  <c r="BU217" i="69" s="1"/>
  <c r="BV98" i="69"/>
  <c r="BQ106" i="69"/>
  <c r="BQ113" i="69" s="1"/>
  <c r="BQ100" i="69"/>
  <c r="BQ104" i="69"/>
  <c r="BY1" i="69"/>
  <c r="BX2" i="69"/>
  <c r="BV205" i="69"/>
  <c r="BV211" i="69" s="1"/>
  <c r="BV61" i="69"/>
  <c r="BV63" i="69" s="1"/>
  <c r="BV8" i="69"/>
  <c r="BV12" i="69" s="1"/>
  <c r="BV22" i="69" s="1"/>
  <c r="BV29" i="69" s="1"/>
  <c r="BV31" i="69" s="1"/>
  <c r="BT17" i="69"/>
  <c r="BT18" i="69" s="1"/>
  <c r="BQ87" i="69"/>
  <c r="BQ83" i="69"/>
  <c r="BR33" i="69"/>
  <c r="BR39" i="69"/>
  <c r="BS28" i="69"/>
  <c r="BS32" i="69" s="1"/>
  <c r="BR37" i="69"/>
  <c r="BR46" i="69" s="1"/>
  <c r="BR48" i="69" s="1"/>
  <c r="BS65" i="69"/>
  <c r="BT60" i="69"/>
  <c r="BT64" i="69" s="1"/>
  <c r="BS71" i="69"/>
  <c r="BS75" i="69" s="1"/>
  <c r="BS69" i="69"/>
  <c r="BO50" i="69"/>
  <c r="BO56" i="69"/>
  <c r="BP45" i="69"/>
  <c r="BP49" i="69" s="1"/>
  <c r="BO54" i="69"/>
  <c r="BU16" i="69"/>
  <c r="BZ1292" i="64" a="1"/>
  <c r="BZ1076" i="64" a="1"/>
  <c r="BZ1400" i="64" a="1"/>
  <c r="BZ1041" i="64" a="1"/>
  <c r="BZ991" i="64" a="1"/>
  <c r="BZ1147" i="64" a="1"/>
  <c r="BZ1013" i="64" a="1"/>
  <c r="BZ1111" i="64" a="1"/>
  <c r="BZ919" i="64" a="1"/>
  <c r="BZ1376" i="64" a="1"/>
  <c r="BZ967" i="64" a="1"/>
  <c r="BZ526" i="64" a="1"/>
  <c r="BZ800" i="64" a="1"/>
  <c r="BZ108" i="64" l="1"/>
  <c r="BZ1400" i="64"/>
  <c r="O1400" i="64" s="1"/>
  <c r="BY1084" i="64"/>
  <c r="AH1354" i="64"/>
  <c r="AI1344" i="64"/>
  <c r="AI1348" i="64" s="1"/>
  <c r="AI1349" i="64" s="1"/>
  <c r="AI1350" i="64" s="1"/>
  <c r="BZ1076" i="64"/>
  <c r="BZ1111" i="64"/>
  <c r="BZ1147" i="64"/>
  <c r="BZ1376" i="64"/>
  <c r="BZ1041" i="64"/>
  <c r="BZ1013" i="64"/>
  <c r="BZ967" i="64"/>
  <c r="O967" i="64" s="1"/>
  <c r="BZ991" i="64"/>
  <c r="BZ1292" i="64"/>
  <c r="BZ919" i="64"/>
  <c r="BZ800" i="64"/>
  <c r="BZ526" i="64"/>
  <c r="CC1565" i="64"/>
  <c r="CC1571" i="64" s="1"/>
  <c r="AM432" i="64"/>
  <c r="BI802" i="64"/>
  <c r="BJ397" i="64"/>
  <c r="BI397" i="64"/>
  <c r="BH921" i="64"/>
  <c r="AM159" i="69"/>
  <c r="AM184" i="69" s="1"/>
  <c r="AM187" i="69" s="1"/>
  <c r="AM194" i="69" s="1"/>
  <c r="AM202" i="69" s="1"/>
  <c r="BX1673" i="64"/>
  <c r="BY1672" i="64"/>
  <c r="BY1673" i="64" s="1"/>
  <c r="CA123" i="64" a="1"/>
  <c r="CA123" i="64" s="1"/>
  <c r="AO398" i="64"/>
  <c r="AF504" i="64"/>
  <c r="AG969" i="64"/>
  <c r="BZ1671" i="64"/>
  <c r="CA1146" i="64" a="1"/>
  <c r="CA1146" i="64" s="1"/>
  <c r="CA1075" i="64" a="1"/>
  <c r="CA1075" i="64" s="1"/>
  <c r="CA1110" i="64" a="1"/>
  <c r="CA1110" i="64" s="1"/>
  <c r="BZ1666" i="64" a="1"/>
  <c r="BZ1666" i="64" s="1"/>
  <c r="CA1663" i="64" a="1"/>
  <c r="CA1663" i="64" s="1"/>
  <c r="CA1040" i="64" a="1"/>
  <c r="CA1040" i="64" s="1"/>
  <c r="CA1697" i="64" a="1"/>
  <c r="CA1697" i="64" s="1"/>
  <c r="AN134" i="69"/>
  <c r="AN135" i="69" s="1"/>
  <c r="CA402" i="64" a="1"/>
  <c r="CA402" i="64" s="1"/>
  <c r="CA396" i="64" a="1"/>
  <c r="CA396" i="64" s="1"/>
  <c r="CA1375" i="64" a="1"/>
  <c r="CA1375" i="64" s="1"/>
  <c r="CA1288" i="64" a="1"/>
  <c r="CA1288" i="64" s="1"/>
  <c r="CA918" i="64" a="1"/>
  <c r="CA918" i="64" s="1"/>
  <c r="BV121" i="64"/>
  <c r="BV124" i="64" s="1"/>
  <c r="CA525" i="64" a="1"/>
  <c r="CA525" i="64" s="1"/>
  <c r="CA122" i="64" a="1"/>
  <c r="CA122" i="64" s="1"/>
  <c r="CA40" i="64" a="1"/>
  <c r="CA40" i="64" s="1"/>
  <c r="CA107" i="64" a="1"/>
  <c r="CA107" i="64" s="1"/>
  <c r="CA176" i="64" a="1"/>
  <c r="CA176" i="64" s="1"/>
  <c r="CA106" i="64" a="1"/>
  <c r="CA106" i="64" s="1"/>
  <c r="CA799" i="64" a="1"/>
  <c r="CA799" i="64" s="1"/>
  <c r="CA966" i="64" a="1"/>
  <c r="CA966" i="64" s="1"/>
  <c r="CA1012" i="64" a="1"/>
  <c r="CA1012" i="64" s="1"/>
  <c r="CA968" i="64" a="1"/>
  <c r="CA968" i="64" s="1"/>
  <c r="CA1401" i="64" a="1"/>
  <c r="CA1401" i="64" s="1"/>
  <c r="CA944" i="64" a="1"/>
  <c r="CA944" i="64" s="1"/>
  <c r="CA1399" i="64" a="1"/>
  <c r="CA1399" i="64" s="1"/>
  <c r="CA1014" i="64" a="1"/>
  <c r="CA1014" i="64" s="1"/>
  <c r="CA1299" i="64" a="1"/>
  <c r="CA1299" i="64" s="1"/>
  <c r="CA503" i="64" a="1"/>
  <c r="CA503" i="64" s="1"/>
  <c r="CA1293" i="64" a="1"/>
  <c r="CA1293" i="64" s="1"/>
  <c r="CA501" i="64" a="1"/>
  <c r="CA501" i="64" s="1"/>
  <c r="CA990" i="64" a="1"/>
  <c r="CA990" i="64" s="1"/>
  <c r="BW98" i="69"/>
  <c r="AO123" i="69"/>
  <c r="AP112" i="69"/>
  <c r="AP115" i="69" s="1"/>
  <c r="BU17" i="69"/>
  <c r="BU18" i="69" s="1"/>
  <c r="BV207" i="69"/>
  <c r="BV209" i="69" s="1"/>
  <c r="BV219" i="69" s="1"/>
  <c r="AO119" i="69"/>
  <c r="BP50" i="69"/>
  <c r="BP56" i="69"/>
  <c r="BQ45" i="69"/>
  <c r="BQ49" i="69" s="1"/>
  <c r="BP54" i="69"/>
  <c r="BT71" i="69"/>
  <c r="BT75" i="69" s="1"/>
  <c r="BT65" i="69"/>
  <c r="BU60" i="69"/>
  <c r="BU64" i="69" s="1"/>
  <c r="BT69" i="69"/>
  <c r="BR100" i="69"/>
  <c r="BR106" i="69"/>
  <c r="BR113" i="69" s="1"/>
  <c r="BR104" i="69"/>
  <c r="BV221" i="69"/>
  <c r="BV224" i="69" s="1"/>
  <c r="BV226" i="69" s="1"/>
  <c r="BV228" i="69" s="1"/>
  <c r="BV215" i="69"/>
  <c r="BV217" i="69" s="1"/>
  <c r="BR87" i="69"/>
  <c r="BR83" i="69"/>
  <c r="BS33" i="69"/>
  <c r="BS39" i="69"/>
  <c r="BT28" i="69"/>
  <c r="BT32" i="69" s="1"/>
  <c r="BS37" i="69"/>
  <c r="BS46" i="69" s="1"/>
  <c r="BS48" i="69" s="1"/>
  <c r="BX225" i="69" a="1"/>
  <c r="BX225" i="69" s="1"/>
  <c r="BX227" i="69" a="1"/>
  <c r="BX227" i="69" s="1"/>
  <c r="BX216" i="69" a="1"/>
  <c r="BX216" i="69" s="1"/>
  <c r="BX208" i="69" a="1"/>
  <c r="BX208" i="69" s="1"/>
  <c r="BX214" i="69" a="1"/>
  <c r="BX214" i="69" s="1"/>
  <c r="BX206" i="69" a="1"/>
  <c r="BX206" i="69" s="1"/>
  <c r="BX197" i="69" a="1"/>
  <c r="BX197" i="69" s="1"/>
  <c r="BX185" i="69" a="1"/>
  <c r="BX185" i="69" s="1"/>
  <c r="BX191" i="69" a="1"/>
  <c r="BX191" i="69" s="1"/>
  <c r="BX166" i="69" a="1"/>
  <c r="BX166" i="69" s="1"/>
  <c r="BX172" i="69" a="1"/>
  <c r="BX172" i="69" s="1"/>
  <c r="BX174" i="69" a="1"/>
  <c r="BX174" i="69" s="1"/>
  <c r="BX160" i="69" a="1"/>
  <c r="BX160" i="69" s="1"/>
  <c r="BX145" i="69" a="1"/>
  <c r="BX145" i="69" s="1"/>
  <c r="BX147" i="69" a="1"/>
  <c r="BX147" i="69" s="1"/>
  <c r="BX158" i="69" a="1"/>
  <c r="BX158" i="69" s="1"/>
  <c r="BX133" i="69" a="1"/>
  <c r="BX133" i="69" s="1"/>
  <c r="BX139" i="69" a="1"/>
  <c r="BX139" i="69" s="1"/>
  <c r="BX131" i="69" a="1"/>
  <c r="BX131" i="69" s="1"/>
  <c r="BX122" i="69" a="1"/>
  <c r="BX122" i="69" s="1"/>
  <c r="BX114" i="69" a="1"/>
  <c r="BX114" i="69" s="1"/>
  <c r="BX116" i="69" a="1"/>
  <c r="BX116" i="69" s="1"/>
  <c r="BX109" i="69" a="1"/>
  <c r="BX109" i="69" s="1"/>
  <c r="BX95" i="69" a="1"/>
  <c r="BX95" i="69" s="1"/>
  <c r="BX96" i="69" s="1"/>
  <c r="BX97" i="69" a="1"/>
  <c r="BX97" i="69" s="1"/>
  <c r="BY93" i="69" s="1"/>
  <c r="BX90" i="69" a="1"/>
  <c r="BX90" i="69" s="1"/>
  <c r="BX103" i="69" a="1"/>
  <c r="BX103" i="69" s="1"/>
  <c r="BX74" i="69" a="1"/>
  <c r="BX74" i="69" s="1"/>
  <c r="BX76" i="69" a="1"/>
  <c r="BX76" i="69" s="1"/>
  <c r="BX82" i="69" a="1"/>
  <c r="BX82" i="69" s="1"/>
  <c r="BX62" i="69" a="1"/>
  <c r="BX62" i="69" s="1"/>
  <c r="BX53" i="69" a="1"/>
  <c r="BX53" i="69" s="1"/>
  <c r="BX36" i="69" a="1"/>
  <c r="BX36" i="69" s="1"/>
  <c r="BX42" i="69" a="1"/>
  <c r="BX42" i="69" s="1"/>
  <c r="BX25" i="69" a="1"/>
  <c r="BX25" i="69" s="1"/>
  <c r="BX68" i="69" a="1"/>
  <c r="BX68" i="69" s="1"/>
  <c r="BX47" i="69" a="1"/>
  <c r="BX47" i="69" s="1"/>
  <c r="BX30" i="69" a="1"/>
  <c r="BX30" i="69" s="1"/>
  <c r="BX9" i="69" a="1"/>
  <c r="BX9" i="69" s="1"/>
  <c r="BX15" i="69" a="1"/>
  <c r="BX15" i="69" s="1"/>
  <c r="BX3" i="69"/>
  <c r="BX5" i="69" a="1"/>
  <c r="BX5" i="69" s="1"/>
  <c r="BW205" i="69"/>
  <c r="BW211" i="69" s="1"/>
  <c r="BW61" i="69"/>
  <c r="BW63" i="69" s="1"/>
  <c r="BW8" i="69"/>
  <c r="BW12" i="69" s="1"/>
  <c r="BW22" i="69" s="1"/>
  <c r="BW29" i="69" s="1"/>
  <c r="BW31" i="69" s="1"/>
  <c r="BZ1" i="69"/>
  <c r="BY2" i="69"/>
  <c r="BV10" i="69"/>
  <c r="BV20" i="69" s="1"/>
  <c r="BS79" i="69"/>
  <c r="BS77" i="69"/>
  <c r="BS85" i="69" s="1"/>
  <c r="BS94" i="69" s="1"/>
  <c r="BS99" i="69" s="1"/>
  <c r="BV16" i="69"/>
  <c r="CA967" i="64" a="1"/>
  <c r="CA1111" i="64" a="1"/>
  <c r="CA1013" i="64" a="1"/>
  <c r="CA1292" i="64" a="1"/>
  <c r="CA1041" i="64" a="1"/>
  <c r="CA1400" i="64" a="1"/>
  <c r="CA1076" i="64" a="1"/>
  <c r="AG502" i="64" a="1"/>
  <c r="CA800" i="64" a="1"/>
  <c r="CA526" i="64" a="1"/>
  <c r="CA919" i="64" a="1"/>
  <c r="CA1376" i="64" a="1"/>
  <c r="CA1147" i="64" a="1"/>
  <c r="CA991" i="64" a="1"/>
  <c r="CA108" i="64" l="1"/>
  <c r="CA1400" i="64"/>
  <c r="BZ1084" i="64"/>
  <c r="O1084" i="64" s="1"/>
  <c r="CA1111" i="64"/>
  <c r="CA1376" i="64"/>
  <c r="CA1076" i="64"/>
  <c r="CA1147" i="64"/>
  <c r="CA1013" i="64"/>
  <c r="CA1041" i="64"/>
  <c r="CA967" i="64"/>
  <c r="CA991" i="64"/>
  <c r="CA1292" i="64"/>
  <c r="CA919" i="64"/>
  <c r="CA800" i="64"/>
  <c r="CA526" i="64"/>
  <c r="CC1568" i="64"/>
  <c r="AN430" i="64"/>
  <c r="AN428" i="64" s="1"/>
  <c r="AO427" i="64"/>
  <c r="BJ802" i="64"/>
  <c r="AI1354" i="64"/>
  <c r="AJ1344" i="64"/>
  <c r="AG502" i="64"/>
  <c r="AH1402" i="64"/>
  <c r="AI945" i="64"/>
  <c r="AN183" i="69"/>
  <c r="AN186" i="69" s="1"/>
  <c r="AM188" i="69"/>
  <c r="AM162" i="69"/>
  <c r="AM167" i="69" s="1"/>
  <c r="AM192" i="69"/>
  <c r="AM200" i="69" s="1"/>
  <c r="CB123" i="64" a="1"/>
  <c r="CB123" i="64" s="1"/>
  <c r="AL1378" i="64"/>
  <c r="AN1294" i="64"/>
  <c r="BZ1672" i="64"/>
  <c r="AF1015" i="64"/>
  <c r="AO403" i="64"/>
  <c r="AO399" i="64"/>
  <c r="AP394" i="64"/>
  <c r="CA1671" i="64"/>
  <c r="CA1666" i="64" a="1"/>
  <c r="CA1666" i="64" s="1"/>
  <c r="CB1146" i="64" a="1"/>
  <c r="CB1146" i="64" s="1"/>
  <c r="CB1110" i="64" a="1"/>
  <c r="CB1110" i="64" s="1"/>
  <c r="CB1075" i="64" a="1"/>
  <c r="CB1075" i="64" s="1"/>
  <c r="CB1663" i="64" a="1"/>
  <c r="CB1663" i="64" s="1"/>
  <c r="CB1040" i="64" a="1"/>
  <c r="CB1040" i="64" s="1"/>
  <c r="CB1697" i="64" a="1"/>
  <c r="CB1697" i="64" s="1"/>
  <c r="CB402" i="64" a="1"/>
  <c r="CB402" i="64" s="1"/>
  <c r="CB396" i="64" a="1"/>
  <c r="CB396" i="64" s="1"/>
  <c r="AN136" i="69"/>
  <c r="AN140" i="69"/>
  <c r="AN150" i="69" s="1"/>
  <c r="AN142" i="69"/>
  <c r="AO129" i="69"/>
  <c r="CB1375" i="64" a="1"/>
  <c r="CB1375" i="64" s="1"/>
  <c r="CB1288" i="64" a="1"/>
  <c r="CB1288" i="64" s="1"/>
  <c r="CB918" i="64" a="1"/>
  <c r="CB918" i="64" s="1"/>
  <c r="AP117" i="69"/>
  <c r="AP118" i="69" s="1"/>
  <c r="AP119" i="69" s="1"/>
  <c r="CB525" i="64" a="1"/>
  <c r="CB525" i="64" s="1"/>
  <c r="CB122" i="64" a="1"/>
  <c r="CB122" i="64" s="1"/>
  <c r="CB107" i="64" a="1"/>
  <c r="CB107" i="64" s="1"/>
  <c r="CB176" i="64" a="1"/>
  <c r="CB176" i="64" s="1"/>
  <c r="CB40" i="64" a="1"/>
  <c r="CB40" i="64" s="1"/>
  <c r="CB106" i="64" a="1"/>
  <c r="CB106" i="64" s="1"/>
  <c r="BW121" i="64"/>
  <c r="BW124" i="64" s="1"/>
  <c r="CB799" i="64" a="1"/>
  <c r="CB799" i="64" s="1"/>
  <c r="CB501" i="64" a="1"/>
  <c r="CB501" i="64" s="1"/>
  <c r="CB1401" i="64" a="1"/>
  <c r="CB1401" i="64" s="1"/>
  <c r="CB503" i="64" a="1"/>
  <c r="CB503" i="64" s="1"/>
  <c r="CB968" i="64" a="1"/>
  <c r="CB968" i="64" s="1"/>
  <c r="CB944" i="64" a="1"/>
  <c r="CB944" i="64" s="1"/>
  <c r="CB1399" i="64" a="1"/>
  <c r="CB1399" i="64" s="1"/>
  <c r="CB1014" i="64" a="1"/>
  <c r="CB1014" i="64" s="1"/>
  <c r="CB990" i="64" a="1"/>
  <c r="CB990" i="64" s="1"/>
  <c r="CB1293" i="64" a="1"/>
  <c r="CB1293" i="64" s="1"/>
  <c r="CB1012" i="64" a="1"/>
  <c r="CB1012" i="64" s="1"/>
  <c r="CB966" i="64" a="1"/>
  <c r="CB966" i="64" s="1"/>
  <c r="CB1299" i="64" a="1"/>
  <c r="CB1299" i="64" s="1"/>
  <c r="BW207" i="69"/>
  <c r="BW209" i="69" s="1"/>
  <c r="BW219" i="69" s="1"/>
  <c r="BS87" i="69"/>
  <c r="BS83" i="69"/>
  <c r="BT33" i="69"/>
  <c r="BT39" i="69"/>
  <c r="BU28" i="69"/>
  <c r="BU32" i="69" s="1"/>
  <c r="BT37" i="69"/>
  <c r="BT46" i="69" s="1"/>
  <c r="BT48" i="69" s="1"/>
  <c r="BV17" i="69"/>
  <c r="BV18" i="69" s="1"/>
  <c r="BW10" i="69"/>
  <c r="BW20" i="69" s="1"/>
  <c r="BU65" i="69"/>
  <c r="BV60" i="69"/>
  <c r="BV64" i="69" s="1"/>
  <c r="BU71" i="69"/>
  <c r="BU75" i="69" s="1"/>
  <c r="BU69" i="69"/>
  <c r="BT79" i="69"/>
  <c r="BT77" i="69"/>
  <c r="BT85" i="69" s="1"/>
  <c r="BT94" i="69" s="1"/>
  <c r="BT99" i="69" s="1"/>
  <c r="BX98" i="69"/>
  <c r="BW221" i="69"/>
  <c r="BW224" i="69" s="1"/>
  <c r="BW226" i="69" s="1"/>
  <c r="BW228" i="69" s="1"/>
  <c r="BW215" i="69"/>
  <c r="BW217" i="69" s="1"/>
  <c r="BY225" i="69" a="1"/>
  <c r="BY225" i="69" s="1"/>
  <c r="BY227" i="69" a="1"/>
  <c r="BY227" i="69" s="1"/>
  <c r="BY216" i="69" a="1"/>
  <c r="BY216" i="69" s="1"/>
  <c r="BY214" i="69" a="1"/>
  <c r="BY214" i="69" s="1"/>
  <c r="BY206" i="69" a="1"/>
  <c r="BY206" i="69" s="1"/>
  <c r="BY208" i="69" a="1"/>
  <c r="BY208" i="69" s="1"/>
  <c r="BY197" i="69" a="1"/>
  <c r="BY197" i="69" s="1"/>
  <c r="BY185" i="69" a="1"/>
  <c r="BY185" i="69" s="1"/>
  <c r="BY191" i="69" a="1"/>
  <c r="BY191" i="69" s="1"/>
  <c r="BY174" i="69" a="1"/>
  <c r="BY174" i="69" s="1"/>
  <c r="BY166" i="69" a="1"/>
  <c r="BY166" i="69" s="1"/>
  <c r="BY172" i="69" a="1"/>
  <c r="BY172" i="69" s="1"/>
  <c r="BY147" i="69" a="1"/>
  <c r="BY147" i="69" s="1"/>
  <c r="BY160" i="69" a="1"/>
  <c r="BY160" i="69" s="1"/>
  <c r="BY139" i="69" a="1"/>
  <c r="BY139" i="69" s="1"/>
  <c r="BY158" i="69" a="1"/>
  <c r="BY158" i="69" s="1"/>
  <c r="BY145" i="69" a="1"/>
  <c r="BY145" i="69" s="1"/>
  <c r="BY133" i="69" a="1"/>
  <c r="BY133" i="69" s="1"/>
  <c r="BY122" i="69" a="1"/>
  <c r="BY122" i="69" s="1"/>
  <c r="BY131" i="69" a="1"/>
  <c r="BY131" i="69" s="1"/>
  <c r="BY114" i="69" a="1"/>
  <c r="BY114" i="69" s="1"/>
  <c r="BY116" i="69" a="1"/>
  <c r="BY116" i="69" s="1"/>
  <c r="BY109" i="69" a="1"/>
  <c r="BY109" i="69" s="1"/>
  <c r="BY97" i="69" a="1"/>
  <c r="BY97" i="69" s="1"/>
  <c r="BZ93" i="69" s="1"/>
  <c r="BY90" i="69" a="1"/>
  <c r="BY90" i="69" s="1"/>
  <c r="BY103" i="69" a="1"/>
  <c r="BY103" i="69" s="1"/>
  <c r="BY76" i="69" a="1"/>
  <c r="BY76" i="69" s="1"/>
  <c r="BY82" i="69" a="1"/>
  <c r="BY82" i="69" s="1"/>
  <c r="BY95" i="69" a="1"/>
  <c r="BY95" i="69" s="1"/>
  <c r="BY96" i="69" s="1"/>
  <c r="BY62" i="69" a="1"/>
  <c r="BY62" i="69" s="1"/>
  <c r="BY68" i="69" a="1"/>
  <c r="BY68" i="69" s="1"/>
  <c r="BY74" i="69" a="1"/>
  <c r="BY74" i="69" s="1"/>
  <c r="BY47" i="69" a="1"/>
  <c r="BY47" i="69" s="1"/>
  <c r="BY30" i="69" a="1"/>
  <c r="BY30" i="69" s="1"/>
  <c r="BY53" i="69" a="1"/>
  <c r="BY53" i="69" s="1"/>
  <c r="BY36" i="69" a="1"/>
  <c r="BY36" i="69" s="1"/>
  <c r="BY42" i="69" a="1"/>
  <c r="BY42" i="69" s="1"/>
  <c r="BY3" i="69"/>
  <c r="BY5" i="69" a="1"/>
  <c r="BY5" i="69" s="1"/>
  <c r="BY25" i="69" a="1"/>
  <c r="BY25" i="69" s="1"/>
  <c r="BY9" i="69" a="1"/>
  <c r="BY9" i="69" s="1"/>
  <c r="BY15" i="69" a="1"/>
  <c r="BY15" i="69" s="1"/>
  <c r="BX205" i="69"/>
  <c r="BX211" i="69" s="1"/>
  <c r="BX61" i="69"/>
  <c r="BX63" i="69" s="1"/>
  <c r="BX8" i="69"/>
  <c r="BX12" i="69" s="1"/>
  <c r="BX22" i="69" s="1"/>
  <c r="BX29" i="69" s="1"/>
  <c r="BX31" i="69" s="1"/>
  <c r="BW16" i="69"/>
  <c r="BQ50" i="69"/>
  <c r="BQ56" i="69"/>
  <c r="BR45" i="69"/>
  <c r="BR49" i="69" s="1"/>
  <c r="BQ54" i="69"/>
  <c r="CA1" i="69"/>
  <c r="BZ2" i="69"/>
  <c r="BS106" i="69"/>
  <c r="BS113" i="69" s="1"/>
  <c r="BS100" i="69"/>
  <c r="BS104" i="69"/>
  <c r="CB967" i="64" a="1"/>
  <c r="CB1111" i="64" a="1"/>
  <c r="CB1147" i="64" a="1"/>
  <c r="CB1292" i="64" a="1"/>
  <c r="CB1076" i="64" a="1"/>
  <c r="CB1376" i="64" a="1"/>
  <c r="CB1013" i="64" a="1"/>
  <c r="CB919" i="64" a="1"/>
  <c r="CB1041" i="64" a="1"/>
  <c r="CB526" i="64" a="1"/>
  <c r="CB1400" i="64" a="1"/>
  <c r="CB800" i="64" a="1"/>
  <c r="CB991" i="64" a="1"/>
  <c r="CB108" i="64" l="1"/>
  <c r="CB1400" i="64"/>
  <c r="CA1084" i="64"/>
  <c r="CB1076" i="64"/>
  <c r="CB1111" i="64"/>
  <c r="CB1013" i="64"/>
  <c r="CB1147" i="64"/>
  <c r="CB1376" i="64"/>
  <c r="CB1041" i="64"/>
  <c r="CB967" i="64"/>
  <c r="CB991" i="64"/>
  <c r="CB1292" i="64"/>
  <c r="CB919" i="64"/>
  <c r="CB800" i="64"/>
  <c r="CB526" i="64"/>
  <c r="CC1569" i="64"/>
  <c r="AN432" i="64"/>
  <c r="AJ1348" i="64"/>
  <c r="AJ1349" i="64" s="1"/>
  <c r="BK802" i="64"/>
  <c r="BK397" i="64"/>
  <c r="BL397" i="64"/>
  <c r="BI921" i="64"/>
  <c r="BJ921" i="64"/>
  <c r="AM198" i="69"/>
  <c r="AN156" i="69"/>
  <c r="AN161" i="69" s="1"/>
  <c r="AM169" i="69"/>
  <c r="AM179" i="69" s="1"/>
  <c r="AM163" i="69"/>
  <c r="BZ1673" i="64"/>
  <c r="CA1672" i="64"/>
  <c r="CA1673" i="64" s="1"/>
  <c r="AG504" i="64"/>
  <c r="AP398" i="64"/>
  <c r="CC123" i="64" a="1"/>
  <c r="CC123" i="64" s="1"/>
  <c r="AH969" i="64"/>
  <c r="CB1671" i="64"/>
  <c r="CC1146" i="64" a="1"/>
  <c r="CC1146" i="64" s="1"/>
  <c r="CC1110" i="64" a="1"/>
  <c r="CC1110" i="64" s="1"/>
  <c r="CC1075" i="64" a="1"/>
  <c r="CC1075" i="64" s="1"/>
  <c r="CD1146" i="64" a="1"/>
  <c r="CD1146" i="64" s="1"/>
  <c r="CD1110" i="64" a="1"/>
  <c r="CD1110" i="64" s="1"/>
  <c r="CD1075" i="64" a="1"/>
  <c r="CD1075" i="64" s="1"/>
  <c r="CB1666" i="64" a="1"/>
  <c r="CB1666" i="64" s="1"/>
  <c r="CC1663" i="64" a="1"/>
  <c r="CC1663" i="64" s="1"/>
  <c r="CC1040" i="64" a="1"/>
  <c r="CC1040" i="64" s="1"/>
  <c r="CD1663" i="64" a="1"/>
  <c r="CD1663" i="64" s="1"/>
  <c r="CD1040" i="64" a="1"/>
  <c r="CD1040" i="64" s="1"/>
  <c r="CC1697" i="64" a="1"/>
  <c r="CC1697" i="64" s="1"/>
  <c r="CD1697" i="64" a="1"/>
  <c r="CD1697" i="64" s="1"/>
  <c r="CD503" i="64" a="1"/>
  <c r="CD503" i="64" s="1"/>
  <c r="CD396" i="64" a="1"/>
  <c r="CD396" i="64" s="1"/>
  <c r="CD501" i="64" a="1"/>
  <c r="CD501" i="64" s="1"/>
  <c r="CD402" i="64" a="1"/>
  <c r="CD402" i="64" s="1"/>
  <c r="CD1375" i="64" a="1"/>
  <c r="CD1375" i="64" s="1"/>
  <c r="CD944" i="64" a="1"/>
  <c r="CD944" i="64" s="1"/>
  <c r="CD525" i="64" a="1"/>
  <c r="CD525" i="64" s="1"/>
  <c r="CD40" i="64" a="1"/>
  <c r="CD40" i="64" s="1"/>
  <c r="CD1399" i="64" a="1"/>
  <c r="CD1399" i="64" s="1"/>
  <c r="CD799" i="64" a="1"/>
  <c r="CD799" i="64" s="1"/>
  <c r="CD1012" i="64" a="1"/>
  <c r="CD1012" i="64" s="1"/>
  <c r="CD968" i="64" a="1"/>
  <c r="CD968" i="64" s="1"/>
  <c r="CD122" i="64" a="1"/>
  <c r="CD122" i="64" s="1"/>
  <c r="CD966" i="64" a="1"/>
  <c r="CD966" i="64" s="1"/>
  <c r="CD107" i="64" a="1"/>
  <c r="CD107" i="64" s="1"/>
  <c r="CD1288" i="64" a="1"/>
  <c r="CD1288" i="64" s="1"/>
  <c r="CD990" i="64" a="1"/>
  <c r="CD990" i="64" s="1"/>
  <c r="CD1401" i="64" a="1"/>
  <c r="CD1401" i="64" s="1"/>
  <c r="CD918" i="64" a="1"/>
  <c r="CD918" i="64" s="1"/>
  <c r="CD1014" i="64" a="1"/>
  <c r="CD1014" i="64" s="1"/>
  <c r="CD1299" i="64" a="1"/>
  <c r="CD1299" i="64" s="1"/>
  <c r="CD106" i="64" a="1"/>
  <c r="CD106" i="64" s="1"/>
  <c r="CD1293" i="64" a="1"/>
  <c r="CD1293" i="64" s="1"/>
  <c r="CD176" i="64" a="1"/>
  <c r="CD176" i="64" s="1"/>
  <c r="AM173" i="69"/>
  <c r="AM175" i="69" s="1"/>
  <c r="AM177" i="69"/>
  <c r="CC402" i="64" a="1"/>
  <c r="CC402" i="64" s="1"/>
  <c r="CC396" i="64" a="1"/>
  <c r="CC396" i="64" s="1"/>
  <c r="AO134" i="69"/>
  <c r="AO132" i="69"/>
  <c r="AO157" i="69" s="1"/>
  <c r="AN152" i="69"/>
  <c r="AN146" i="69"/>
  <c r="AN148" i="69" s="1"/>
  <c r="CC1375" i="64" a="1"/>
  <c r="CC1375" i="64" s="1"/>
  <c r="CC1288" i="64" a="1"/>
  <c r="CC1288" i="64" s="1"/>
  <c r="CC918" i="64" a="1"/>
  <c r="CC918" i="64" s="1"/>
  <c r="BX121" i="64"/>
  <c r="BX124" i="64" s="1"/>
  <c r="CC525" i="64" a="1"/>
  <c r="CC525" i="64" s="1"/>
  <c r="CC176" i="64" a="1"/>
  <c r="CC176" i="64" s="1"/>
  <c r="CC107" i="64" a="1"/>
  <c r="CC107" i="64" s="1"/>
  <c r="CC122" i="64" a="1"/>
  <c r="CC122" i="64" s="1"/>
  <c r="CC40" i="64" a="1"/>
  <c r="CC40" i="64" s="1"/>
  <c r="CC106" i="64" a="1"/>
  <c r="CC106" i="64" s="1"/>
  <c r="CC799" i="64" a="1"/>
  <c r="CC799" i="64" s="1"/>
  <c r="CC1014" i="64" a="1"/>
  <c r="CC1014" i="64" s="1"/>
  <c r="CC968" i="64" a="1"/>
  <c r="CC968" i="64" s="1"/>
  <c r="CC1299" i="64" a="1"/>
  <c r="CC1299" i="64" s="1"/>
  <c r="CC501" i="64" a="1"/>
  <c r="CC501" i="64" s="1"/>
  <c r="CC1012" i="64" a="1"/>
  <c r="CC1012" i="64" s="1"/>
  <c r="CC990" i="64" a="1"/>
  <c r="CC990" i="64" s="1"/>
  <c r="CC503" i="64" a="1"/>
  <c r="CC503" i="64" s="1"/>
  <c r="CC1401" i="64" a="1"/>
  <c r="CC1401" i="64" s="1"/>
  <c r="CC944" i="64" a="1"/>
  <c r="CC944" i="64" s="1"/>
  <c r="CC1399" i="64" a="1"/>
  <c r="CC1399" i="64" s="1"/>
  <c r="CC966" i="64" a="1"/>
  <c r="CC966" i="64" s="1"/>
  <c r="CC1293" i="64" a="1"/>
  <c r="CC1293" i="64" s="1"/>
  <c r="AP123" i="69"/>
  <c r="BX16" i="69"/>
  <c r="AQ112" i="69"/>
  <c r="AQ115" i="69" s="1"/>
  <c r="AP125" i="69"/>
  <c r="BY98" i="69"/>
  <c r="BW17" i="69"/>
  <c r="BW18" i="69" s="1"/>
  <c r="BZ225" i="69" a="1"/>
  <c r="BZ225" i="69" s="1"/>
  <c r="BZ227" i="69" a="1"/>
  <c r="BZ227" i="69" s="1"/>
  <c r="BZ216" i="69" a="1"/>
  <c r="BZ216" i="69" s="1"/>
  <c r="BZ206" i="69" a="1"/>
  <c r="BZ206" i="69" s="1"/>
  <c r="BZ208" i="69" a="1"/>
  <c r="BZ208" i="69" s="1"/>
  <c r="BZ197" i="69" a="1"/>
  <c r="BZ197" i="69" s="1"/>
  <c r="BZ214" i="69" a="1"/>
  <c r="BZ214" i="69" s="1"/>
  <c r="BZ191" i="69" a="1"/>
  <c r="BZ191" i="69" s="1"/>
  <c r="BZ185" i="69" a="1"/>
  <c r="BZ185" i="69" s="1"/>
  <c r="BZ174" i="69" a="1"/>
  <c r="BZ174" i="69" s="1"/>
  <c r="BZ166" i="69" a="1"/>
  <c r="BZ166" i="69" s="1"/>
  <c r="BZ147" i="69" a="1"/>
  <c r="BZ147" i="69" s="1"/>
  <c r="BZ158" i="69" a="1"/>
  <c r="BZ158" i="69" s="1"/>
  <c r="BZ172" i="69" a="1"/>
  <c r="BZ172" i="69" s="1"/>
  <c r="BZ145" i="69" a="1"/>
  <c r="BZ145" i="69" s="1"/>
  <c r="BZ160" i="69" a="1"/>
  <c r="BZ160" i="69" s="1"/>
  <c r="BZ131" i="69" a="1"/>
  <c r="BZ131" i="69" s="1"/>
  <c r="BZ139" i="69" a="1"/>
  <c r="BZ139" i="69" s="1"/>
  <c r="BZ133" i="69" a="1"/>
  <c r="BZ133" i="69" s="1"/>
  <c r="BZ116" i="69" a="1"/>
  <c r="BZ116" i="69" s="1"/>
  <c r="BZ109" i="69" a="1"/>
  <c r="BZ109" i="69" s="1"/>
  <c r="BZ122" i="69" a="1"/>
  <c r="BZ122" i="69" s="1"/>
  <c r="BZ97" i="69" a="1"/>
  <c r="BZ97" i="69" s="1"/>
  <c r="CA93" i="69" s="1"/>
  <c r="BZ90" i="69" a="1"/>
  <c r="BZ90" i="69" s="1"/>
  <c r="BZ103" i="69" a="1"/>
  <c r="BZ103" i="69" s="1"/>
  <c r="BZ114" i="69" a="1"/>
  <c r="BZ114" i="69" s="1"/>
  <c r="BZ95" i="69" a="1"/>
  <c r="BZ95" i="69" s="1"/>
  <c r="BZ96" i="69" s="1"/>
  <c r="BZ82" i="69" a="1"/>
  <c r="BZ82" i="69" s="1"/>
  <c r="BZ68" i="69" a="1"/>
  <c r="BZ68" i="69" s="1"/>
  <c r="BZ74" i="69" a="1"/>
  <c r="BZ74" i="69" s="1"/>
  <c r="BZ76" i="69" a="1"/>
  <c r="BZ76" i="69" s="1"/>
  <c r="BZ47" i="69" a="1"/>
  <c r="BZ47" i="69" s="1"/>
  <c r="BZ30" i="69" a="1"/>
  <c r="BZ30" i="69" s="1"/>
  <c r="BZ53" i="69" a="1"/>
  <c r="BZ53" i="69" s="1"/>
  <c r="BZ36" i="69" a="1"/>
  <c r="BZ36" i="69" s="1"/>
  <c r="BZ42" i="69" a="1"/>
  <c r="BZ42" i="69" s="1"/>
  <c r="BZ25" i="69" a="1"/>
  <c r="BZ25" i="69" s="1"/>
  <c r="BZ62" i="69" a="1"/>
  <c r="BZ62" i="69" s="1"/>
  <c r="BZ3" i="69"/>
  <c r="BZ5" i="69" a="1"/>
  <c r="BZ5" i="69" s="1"/>
  <c r="BZ9" i="69" a="1"/>
  <c r="BZ9" i="69" s="1"/>
  <c r="BZ15" i="69" a="1"/>
  <c r="BZ15" i="69" s="1"/>
  <c r="BT106" i="69"/>
  <c r="BT113" i="69" s="1"/>
  <c r="BT100" i="69"/>
  <c r="BT104" i="69"/>
  <c r="BX207" i="69"/>
  <c r="BX209" i="69" s="1"/>
  <c r="BX219" i="69" s="1"/>
  <c r="CA2" i="69"/>
  <c r="CB1" i="69"/>
  <c r="BT87" i="69"/>
  <c r="BT83" i="69"/>
  <c r="BR50" i="69"/>
  <c r="BR56" i="69"/>
  <c r="BS45" i="69"/>
  <c r="BS49" i="69" s="1"/>
  <c r="BR54" i="69"/>
  <c r="BX221" i="69"/>
  <c r="BX224" i="69" s="1"/>
  <c r="BX226" i="69" s="1"/>
  <c r="BX228" i="69" s="1"/>
  <c r="BX215" i="69"/>
  <c r="BX217" i="69" s="1"/>
  <c r="BU79" i="69"/>
  <c r="BU77" i="69"/>
  <c r="BU85" i="69" s="1"/>
  <c r="BU94" i="69" s="1"/>
  <c r="BU99" i="69" s="1"/>
  <c r="BV65" i="69"/>
  <c r="BV71" i="69"/>
  <c r="BV75" i="69" s="1"/>
  <c r="BW60" i="69"/>
  <c r="BW64" i="69" s="1"/>
  <c r="BV69" i="69"/>
  <c r="BX10" i="69"/>
  <c r="BX20" i="69" s="1"/>
  <c r="BY205" i="69"/>
  <c r="BY211" i="69" s="1"/>
  <c r="BY61" i="69"/>
  <c r="BY63" i="69" s="1"/>
  <c r="BY8" i="69"/>
  <c r="BY12" i="69" s="1"/>
  <c r="BY22" i="69" s="1"/>
  <c r="BY29" i="69" s="1"/>
  <c r="BY31" i="69" s="1"/>
  <c r="BU39" i="69"/>
  <c r="BV28" i="69"/>
  <c r="BV32" i="69" s="1"/>
  <c r="BU33" i="69"/>
  <c r="BU37" i="69"/>
  <c r="BU46" i="69" s="1"/>
  <c r="BU48" i="69" s="1"/>
  <c r="CC1076" i="64" a="1"/>
  <c r="CD1013" i="64" a="1"/>
  <c r="CC526" i="64" a="1"/>
  <c r="CC919" i="64" a="1"/>
  <c r="CD526" i="64" a="1"/>
  <c r="CD967" i="64" a="1"/>
  <c r="CC967" i="64" a="1"/>
  <c r="CD1111" i="64" a="1"/>
  <c r="CC1013" i="64" a="1"/>
  <c r="CC1147" i="64" a="1"/>
  <c r="CD1292" i="64" a="1"/>
  <c r="CD1076" i="64" a="1"/>
  <c r="CD1147" i="64" a="1"/>
  <c r="CC1041" i="64" a="1"/>
  <c r="CD1041" i="64" a="1"/>
  <c r="CC1400" i="64" a="1"/>
  <c r="CD1400" i="64" a="1"/>
  <c r="CC1111" i="64" a="1"/>
  <c r="CC1292" i="64" a="1"/>
  <c r="AH502" i="64" a="1"/>
  <c r="CD991" i="64" a="1"/>
  <c r="CC991" i="64" a="1"/>
  <c r="CC800" i="64" a="1"/>
  <c r="CC1376" i="64" a="1"/>
  <c r="CD108" i="64" l="1"/>
  <c r="CC108" i="64"/>
  <c r="CC1400" i="64"/>
  <c r="CD1400" i="64"/>
  <c r="CB1084" i="64"/>
  <c r="CD1041" i="64"/>
  <c r="CC1076" i="64"/>
  <c r="CC1111" i="64"/>
  <c r="CC1041" i="64"/>
  <c r="CC1147" i="64"/>
  <c r="CD1013" i="64"/>
  <c r="CC1376" i="64"/>
  <c r="CC1013" i="64"/>
  <c r="CD1076" i="64"/>
  <c r="CD1111" i="64"/>
  <c r="CD1147" i="64"/>
  <c r="CD967" i="64"/>
  <c r="CC967" i="64"/>
  <c r="CC991" i="64"/>
  <c r="CD991" i="64"/>
  <c r="CD1292" i="64"/>
  <c r="CC1292" i="64"/>
  <c r="CC919" i="64"/>
  <c r="CC800" i="64"/>
  <c r="CC526" i="64"/>
  <c r="CD526" i="64"/>
  <c r="CD1565" i="64"/>
  <c r="CD1571" i="64" s="1"/>
  <c r="AP427" i="64"/>
  <c r="AO430" i="64"/>
  <c r="AJ1350" i="64"/>
  <c r="AJ1354" i="64"/>
  <c r="AK1344" i="64"/>
  <c r="BL802" i="64"/>
  <c r="BK921" i="64"/>
  <c r="AH502" i="64"/>
  <c r="AI1402" i="64"/>
  <c r="AJ945" i="64"/>
  <c r="AN159" i="69"/>
  <c r="AN184" i="69" s="1"/>
  <c r="AN187" i="69" s="1"/>
  <c r="AN188" i="69" s="1"/>
  <c r="AM1378" i="64"/>
  <c r="AO1294" i="64"/>
  <c r="AG1015" i="64"/>
  <c r="CC1666" i="64" a="1"/>
  <c r="CC1666" i="64" s="1"/>
  <c r="AQ394" i="64"/>
  <c r="AP399" i="64"/>
  <c r="AP403" i="64"/>
  <c r="CB1672" i="64"/>
  <c r="CD123" i="64" a="1"/>
  <c r="CD123" i="64" s="1"/>
  <c r="CD1666" i="64" a="1"/>
  <c r="CD1666" i="64" s="1"/>
  <c r="CC1671" i="64"/>
  <c r="CE1663" i="64" a="1"/>
  <c r="CE1663" i="64" s="1"/>
  <c r="CE918" i="64" a="1"/>
  <c r="CE918" i="64" s="1"/>
  <c r="CE503" i="64" a="1"/>
  <c r="CE503" i="64" s="1"/>
  <c r="AO135" i="69"/>
  <c r="AP129" i="69" s="1"/>
  <c r="AQ117" i="69"/>
  <c r="AQ118" i="69" s="1"/>
  <c r="AQ119" i="69" s="1"/>
  <c r="BZ98" i="69"/>
  <c r="BY121" i="64"/>
  <c r="BY124" i="64" s="1"/>
  <c r="BY10" i="69"/>
  <c r="BY20" i="69" s="1"/>
  <c r="BX17" i="69"/>
  <c r="BX18" i="69" s="1"/>
  <c r="BU106" i="69"/>
  <c r="BU113" i="69" s="1"/>
  <c r="BU100" i="69"/>
  <c r="BU104" i="69"/>
  <c r="BU87" i="69"/>
  <c r="BU83" i="69"/>
  <c r="BY207" i="69"/>
  <c r="BY209" i="69" s="1"/>
  <c r="BY219" i="69" s="1"/>
  <c r="BW65" i="69"/>
  <c r="BW71" i="69"/>
  <c r="BW75" i="69" s="1"/>
  <c r="BX60" i="69"/>
  <c r="BX64" i="69" s="1"/>
  <c r="BW69" i="69"/>
  <c r="BV79" i="69"/>
  <c r="BV77" i="69"/>
  <c r="BV85" i="69" s="1"/>
  <c r="BV94" i="69" s="1"/>
  <c r="BV99" i="69" s="1"/>
  <c r="CC1" i="69"/>
  <c r="CB2" i="69"/>
  <c r="BZ205" i="69"/>
  <c r="BZ211" i="69" s="1"/>
  <c r="BZ61" i="69"/>
  <c r="BZ63" i="69" s="1"/>
  <c r="BZ8" i="69"/>
  <c r="BZ12" i="69" s="1"/>
  <c r="BZ22" i="69" s="1"/>
  <c r="BZ29" i="69" s="1"/>
  <c r="BZ31" i="69" s="1"/>
  <c r="BS50" i="69"/>
  <c r="BS56" i="69"/>
  <c r="BT45" i="69"/>
  <c r="BT49" i="69" s="1"/>
  <c r="BS54" i="69"/>
  <c r="CA227" i="69" a="1"/>
  <c r="CA227" i="69" s="1"/>
  <c r="CA225" i="69" a="1"/>
  <c r="CA225" i="69" s="1"/>
  <c r="CA216" i="69" a="1"/>
  <c r="CA216" i="69" s="1"/>
  <c r="CA208" i="69" a="1"/>
  <c r="CA208" i="69" s="1"/>
  <c r="CA214" i="69" a="1"/>
  <c r="CA214" i="69" s="1"/>
  <c r="CA197" i="69" a="1"/>
  <c r="CA197" i="69" s="1"/>
  <c r="CA191" i="69" a="1"/>
  <c r="CA191" i="69" s="1"/>
  <c r="CA206" i="69" a="1"/>
  <c r="CA206" i="69" s="1"/>
  <c r="CA185" i="69" a="1"/>
  <c r="CA185" i="69" s="1"/>
  <c r="CA174" i="69" a="1"/>
  <c r="CA174" i="69" s="1"/>
  <c r="CA166" i="69" a="1"/>
  <c r="CA166" i="69" s="1"/>
  <c r="CA172" i="69" a="1"/>
  <c r="CA172" i="69" s="1"/>
  <c r="CA158" i="69" a="1"/>
  <c r="CA158" i="69" s="1"/>
  <c r="CA160" i="69" a="1"/>
  <c r="CA160" i="69" s="1"/>
  <c r="CA147" i="69" a="1"/>
  <c r="CA147" i="69" s="1"/>
  <c r="CA131" i="69" a="1"/>
  <c r="CA131" i="69" s="1"/>
  <c r="CA133" i="69" a="1"/>
  <c r="CA133" i="69" s="1"/>
  <c r="CA145" i="69" a="1"/>
  <c r="CA145" i="69" s="1"/>
  <c r="CA139" i="69" a="1"/>
  <c r="CA139" i="69" s="1"/>
  <c r="CA116" i="69" a="1"/>
  <c r="CA116" i="69" s="1"/>
  <c r="CA109" i="69" a="1"/>
  <c r="CA109" i="69" s="1"/>
  <c r="CA122" i="69" a="1"/>
  <c r="CA122" i="69" s="1"/>
  <c r="CA114" i="69" a="1"/>
  <c r="CA114" i="69" s="1"/>
  <c r="CA103" i="69" a="1"/>
  <c r="CA103" i="69" s="1"/>
  <c r="CA95" i="69" a="1"/>
  <c r="CA95" i="69" s="1"/>
  <c r="CA96" i="69" s="1"/>
  <c r="CA97" i="69" a="1"/>
  <c r="CA97" i="69" s="1"/>
  <c r="CB93" i="69" s="1"/>
  <c r="CA90" i="69" a="1"/>
  <c r="CA90" i="69" s="1"/>
  <c r="CA74" i="69" a="1"/>
  <c r="CA74" i="69" s="1"/>
  <c r="CA76" i="69" a="1"/>
  <c r="CA76" i="69" s="1"/>
  <c r="CA82" i="69" a="1"/>
  <c r="CA82" i="69" s="1"/>
  <c r="CA62" i="69" a="1"/>
  <c r="CA62" i="69" s="1"/>
  <c r="CA68" i="69" a="1"/>
  <c r="CA68" i="69" s="1"/>
  <c r="CA53" i="69" a="1"/>
  <c r="CA53" i="69" s="1"/>
  <c r="CA36" i="69" a="1"/>
  <c r="CA36" i="69" s="1"/>
  <c r="CA42" i="69" a="1"/>
  <c r="CA42" i="69" s="1"/>
  <c r="CA25" i="69" a="1"/>
  <c r="CA25" i="69" s="1"/>
  <c r="CA5" i="69" a="1"/>
  <c r="CA5" i="69" s="1"/>
  <c r="CA3" i="69"/>
  <c r="CA9" i="69" a="1"/>
  <c r="CA9" i="69" s="1"/>
  <c r="CA47" i="69" a="1"/>
  <c r="CA47" i="69" s="1"/>
  <c r="CA15" i="69" a="1"/>
  <c r="CA15" i="69" s="1"/>
  <c r="CA30" i="69" a="1"/>
  <c r="CA30" i="69" s="1"/>
  <c r="BY16" i="69"/>
  <c r="BY221" i="69"/>
  <c r="BY224" i="69" s="1"/>
  <c r="BY226" i="69" s="1"/>
  <c r="BY228" i="69" s="1"/>
  <c r="BY215" i="69"/>
  <c r="BY217" i="69" s="1"/>
  <c r="BW28" i="69"/>
  <c r="BW32" i="69" s="1"/>
  <c r="BV33" i="69"/>
  <c r="BV39" i="69"/>
  <c r="BV37" i="69"/>
  <c r="BV46" i="69" s="1"/>
  <c r="BV48" i="69" s="1"/>
  <c r="CD919" i="64" a="1"/>
  <c r="CD1376" i="64" a="1"/>
  <c r="CD800" i="64" a="1"/>
  <c r="CC1084" i="64" l="1"/>
  <c r="CD1084" i="64" s="1"/>
  <c r="CD1376" i="64"/>
  <c r="CD919" i="64"/>
  <c r="CD800" i="64"/>
  <c r="AK1348" i="64"/>
  <c r="AK1349" i="64" s="1"/>
  <c r="AK1350" i="64" s="1"/>
  <c r="CD1568" i="64"/>
  <c r="AO428" i="64"/>
  <c r="BM802" i="64"/>
  <c r="BM397" i="64"/>
  <c r="BL921" i="64"/>
  <c r="AN194" i="69"/>
  <c r="AN202" i="69" s="1"/>
  <c r="AN192" i="69"/>
  <c r="AN200" i="69" s="1"/>
  <c r="AO183" i="69"/>
  <c r="AO186" i="69" s="1"/>
  <c r="AN162" i="69"/>
  <c r="AO156" i="69" s="1"/>
  <c r="AO159" i="69" s="1"/>
  <c r="AO184" i="69" s="1"/>
  <c r="AH504" i="64"/>
  <c r="CC1672" i="64"/>
  <c r="CD1672" i="64" s="1"/>
  <c r="AI969" i="64"/>
  <c r="CD1671" i="64"/>
  <c r="CE1671" i="64" s="1"/>
  <c r="CE123" i="64" a="1"/>
  <c r="CE123" i="64" s="1"/>
  <c r="AQ398" i="64"/>
  <c r="CB1673" i="64"/>
  <c r="CE1299" i="64" a="1"/>
  <c r="CE1299" i="64" s="1"/>
  <c r="CE107" i="64" a="1"/>
  <c r="CE107" i="64" s="1"/>
  <c r="CE1401" i="64" a="1"/>
  <c r="CE1401" i="64" s="1"/>
  <c r="CE501" i="64" a="1"/>
  <c r="CE501" i="64" s="1"/>
  <c r="CE1146" i="64" a="1"/>
  <c r="CE1146" i="64" s="1"/>
  <c r="CE1375" i="64" a="1"/>
  <c r="CE1375" i="64" s="1"/>
  <c r="CE1288" i="64" a="1"/>
  <c r="CE1288" i="64" s="1"/>
  <c r="CE799" i="64" a="1"/>
  <c r="CE799" i="64" s="1"/>
  <c r="CE968" i="64" a="1"/>
  <c r="CE968" i="64" s="1"/>
  <c r="CE944" i="64" a="1"/>
  <c r="CE944" i="64" s="1"/>
  <c r="CE525" i="64" a="1"/>
  <c r="CE525" i="64" s="1"/>
  <c r="CE106" i="64" a="1"/>
  <c r="CE106" i="64" s="1"/>
  <c r="CE122" i="64" a="1"/>
  <c r="CE122" i="64" s="1"/>
  <c r="CE1110" i="64" a="1"/>
  <c r="CE1110" i="64" s="1"/>
  <c r="CE1014" i="64" a="1"/>
  <c r="CE1014" i="64" s="1"/>
  <c r="CE176" i="64" a="1"/>
  <c r="CE176" i="64" s="1"/>
  <c r="CE40" i="64" a="1"/>
  <c r="CE40" i="64" s="1"/>
  <c r="CE396" i="64" a="1"/>
  <c r="CE396" i="64" s="1"/>
  <c r="CE1040" i="64" a="1"/>
  <c r="CE1040" i="64" s="1"/>
  <c r="CE966" i="64" a="1"/>
  <c r="CE966" i="64" s="1"/>
  <c r="CE1697" i="64" a="1"/>
  <c r="CE1697" i="64" s="1"/>
  <c r="CE1293" i="64" a="1"/>
  <c r="CE1293" i="64" s="1"/>
  <c r="CE402" i="64" a="1"/>
  <c r="CE402" i="64" s="1"/>
  <c r="CE1012" i="64" a="1"/>
  <c r="CE1012" i="64" s="1"/>
  <c r="CE1399" i="64" a="1"/>
  <c r="CE1399" i="64" s="1"/>
  <c r="CE990" i="64" a="1"/>
  <c r="CE990" i="64" s="1"/>
  <c r="CE1075" i="64" a="1"/>
  <c r="CE1075" i="64" s="1"/>
  <c r="CE1666" i="64" a="1"/>
  <c r="CE1666" i="64" s="1"/>
  <c r="AO136" i="69"/>
  <c r="AO140" i="69"/>
  <c r="AO150" i="69" s="1"/>
  <c r="AO142" i="69"/>
  <c r="AO152" i="69" s="1"/>
  <c r="AP134" i="69"/>
  <c r="AP132" i="69"/>
  <c r="AP157" i="69" s="1"/>
  <c r="BZ121" i="64"/>
  <c r="O121" i="64" s="1"/>
  <c r="AQ123" i="69"/>
  <c r="BY17" i="69"/>
  <c r="BY18" i="69" s="1"/>
  <c r="AR112" i="69"/>
  <c r="AR115" i="69" s="1"/>
  <c r="AQ125" i="69"/>
  <c r="CA98" i="69"/>
  <c r="BZ207" i="69"/>
  <c r="BZ209" i="69" s="1"/>
  <c r="BZ219" i="69" s="1"/>
  <c r="BT50" i="69"/>
  <c r="BT56" i="69"/>
  <c r="BU45" i="69"/>
  <c r="BU49" i="69" s="1"/>
  <c r="BT54" i="69"/>
  <c r="BZ215" i="69"/>
  <c r="BZ217" i="69" s="1"/>
  <c r="BZ221" i="69"/>
  <c r="BZ224" i="69" s="1"/>
  <c r="BZ226" i="69" s="1"/>
  <c r="BZ228" i="69" s="1"/>
  <c r="CA205" i="69"/>
  <c r="CA211" i="69" s="1"/>
  <c r="CA61" i="69"/>
  <c r="CA63" i="69" s="1"/>
  <c r="CA8" i="69"/>
  <c r="CA12" i="69" s="1"/>
  <c r="CA22" i="69" s="1"/>
  <c r="CA29" i="69" s="1"/>
  <c r="CA31" i="69" s="1"/>
  <c r="CB225" i="69" a="1"/>
  <c r="CB225" i="69" s="1"/>
  <c r="CB227" i="69" a="1"/>
  <c r="CB227" i="69" s="1"/>
  <c r="CB216" i="69" a="1"/>
  <c r="CB216" i="69" s="1"/>
  <c r="CB208" i="69" a="1"/>
  <c r="CB208" i="69" s="1"/>
  <c r="CB214" i="69" a="1"/>
  <c r="CB214" i="69" s="1"/>
  <c r="CB206" i="69" a="1"/>
  <c r="CB206" i="69" s="1"/>
  <c r="CB197" i="69" a="1"/>
  <c r="CB197" i="69" s="1"/>
  <c r="CB185" i="69" a="1"/>
  <c r="CB185" i="69" s="1"/>
  <c r="CB191" i="69" a="1"/>
  <c r="CB191" i="69" s="1"/>
  <c r="CB174" i="69" a="1"/>
  <c r="CB174" i="69" s="1"/>
  <c r="CB166" i="69" a="1"/>
  <c r="CB166" i="69" s="1"/>
  <c r="CB172" i="69" a="1"/>
  <c r="CB172" i="69" s="1"/>
  <c r="CB160" i="69" a="1"/>
  <c r="CB160" i="69" s="1"/>
  <c r="CB145" i="69" a="1"/>
  <c r="CB145" i="69" s="1"/>
  <c r="CB147" i="69" a="1"/>
  <c r="CB147" i="69" s="1"/>
  <c r="CB158" i="69" a="1"/>
  <c r="CB158" i="69" s="1"/>
  <c r="CB133" i="69" a="1"/>
  <c r="CB133" i="69" s="1"/>
  <c r="CB139" i="69" a="1"/>
  <c r="CB139" i="69" s="1"/>
  <c r="CB131" i="69" a="1"/>
  <c r="CB131" i="69" s="1"/>
  <c r="CB122" i="69" a="1"/>
  <c r="CB122" i="69" s="1"/>
  <c r="CB114" i="69" a="1"/>
  <c r="CB114" i="69" s="1"/>
  <c r="CB116" i="69" a="1"/>
  <c r="CB116" i="69" s="1"/>
  <c r="CB95" i="69" a="1"/>
  <c r="CB95" i="69" s="1"/>
  <c r="CB96" i="69" s="1"/>
  <c r="CB97" i="69" a="1"/>
  <c r="CB97" i="69" s="1"/>
  <c r="CC93" i="69" s="1"/>
  <c r="CB90" i="69" a="1"/>
  <c r="CB90" i="69" s="1"/>
  <c r="CB109" i="69" a="1"/>
  <c r="CB109" i="69" s="1"/>
  <c r="CB103" i="69" a="1"/>
  <c r="CB103" i="69" s="1"/>
  <c r="CB74" i="69" a="1"/>
  <c r="CB74" i="69" s="1"/>
  <c r="CB76" i="69" a="1"/>
  <c r="CB76" i="69" s="1"/>
  <c r="CB82" i="69" a="1"/>
  <c r="CB82" i="69" s="1"/>
  <c r="CB62" i="69" a="1"/>
  <c r="CB62" i="69" s="1"/>
  <c r="CB53" i="69" a="1"/>
  <c r="CB53" i="69" s="1"/>
  <c r="CB36" i="69" a="1"/>
  <c r="CB36" i="69" s="1"/>
  <c r="CB68" i="69" a="1"/>
  <c r="CB68" i="69" s="1"/>
  <c r="CB42" i="69" a="1"/>
  <c r="CB42" i="69" s="1"/>
  <c r="CB25" i="69" a="1"/>
  <c r="CB25" i="69" s="1"/>
  <c r="CB47" i="69" a="1"/>
  <c r="CB47" i="69" s="1"/>
  <c r="CB30" i="69" a="1"/>
  <c r="CB30" i="69" s="1"/>
  <c r="CB9" i="69" a="1"/>
  <c r="CB9" i="69" s="1"/>
  <c r="CB15" i="69" a="1"/>
  <c r="CB15" i="69" s="1"/>
  <c r="CB5" i="69" a="1"/>
  <c r="CB5" i="69" s="1"/>
  <c r="CB3" i="69"/>
  <c r="BZ10" i="69"/>
  <c r="BZ20" i="69" s="1"/>
  <c r="CD1" i="69"/>
  <c r="CC2" i="69"/>
  <c r="BZ16" i="69"/>
  <c r="BW33" i="69"/>
  <c r="BW39" i="69"/>
  <c r="BX28" i="69"/>
  <c r="BX32" i="69" s="1"/>
  <c r="BW37" i="69"/>
  <c r="BW46" i="69" s="1"/>
  <c r="BW48" i="69" s="1"/>
  <c r="BV100" i="69"/>
  <c r="BV106" i="69"/>
  <c r="BV113" i="69" s="1"/>
  <c r="BV104" i="69"/>
  <c r="BX71" i="69"/>
  <c r="BX75" i="69" s="1"/>
  <c r="BX65" i="69"/>
  <c r="BY60" i="69"/>
  <c r="BY64" i="69" s="1"/>
  <c r="BX69" i="69"/>
  <c r="BV87" i="69"/>
  <c r="BV83" i="69"/>
  <c r="BW79" i="69"/>
  <c r="BW77" i="69"/>
  <c r="BW85" i="69" s="1"/>
  <c r="BW94" i="69" s="1"/>
  <c r="BW99" i="69" s="1"/>
  <c r="CE1292" i="64" a="1"/>
  <c r="CE1111" i="64" a="1"/>
  <c r="CE919" i="64" a="1"/>
  <c r="CE1041" i="64" a="1"/>
  <c r="CE967" i="64" a="1"/>
  <c r="CE1147" i="64" a="1"/>
  <c r="CE1376" i="64" a="1"/>
  <c r="CE1400" i="64" a="1"/>
  <c r="CE800" i="64" a="1"/>
  <c r="CE1013" i="64" a="1"/>
  <c r="AI502" i="64" a="1"/>
  <c r="CE526" i="64" a="1"/>
  <c r="CE991" i="64" a="1"/>
  <c r="CE1076" i="64" a="1"/>
  <c r="CE108" i="64" l="1"/>
  <c r="CE1400" i="64"/>
  <c r="BZ124" i="64"/>
  <c r="CE1041" i="64"/>
  <c r="CE1013" i="64"/>
  <c r="CE1076" i="64"/>
  <c r="CE1084" i="64" s="1"/>
  <c r="CE1111" i="64"/>
  <c r="CE1376" i="64"/>
  <c r="CE1147" i="64"/>
  <c r="CE967" i="64"/>
  <c r="CE991" i="64"/>
  <c r="CE1292" i="64"/>
  <c r="CE919" i="64"/>
  <c r="CE800" i="64"/>
  <c r="CE526" i="64"/>
  <c r="CD1569" i="64"/>
  <c r="AO432" i="64"/>
  <c r="AP430" i="64"/>
  <c r="AL1344" i="64"/>
  <c r="AK1354" i="64"/>
  <c r="BN802" i="64"/>
  <c r="BN397" i="64"/>
  <c r="BM921" i="64"/>
  <c r="AI502" i="64"/>
  <c r="AJ1402" i="64"/>
  <c r="AK945" i="64"/>
  <c r="AN167" i="69"/>
  <c r="AN177" i="69" s="1"/>
  <c r="AO161" i="69"/>
  <c r="AO162" i="69" s="1"/>
  <c r="AO167" i="69" s="1"/>
  <c r="AO177" i="69" s="1"/>
  <c r="AN163" i="69"/>
  <c r="AO187" i="69"/>
  <c r="AO194" i="69" s="1"/>
  <c r="AO202" i="69" s="1"/>
  <c r="AN169" i="69"/>
  <c r="AN179" i="69" s="1"/>
  <c r="AN198" i="69"/>
  <c r="CC1673" i="64"/>
  <c r="CD1673" i="64"/>
  <c r="AQ403" i="64"/>
  <c r="AR394" i="64"/>
  <c r="AQ399" i="64"/>
  <c r="CF123" i="64" a="1"/>
  <c r="CF123" i="64" s="1"/>
  <c r="AP1294" i="64"/>
  <c r="AN1378" i="64"/>
  <c r="AH1015" i="64"/>
  <c r="CF1299" i="64" a="1"/>
  <c r="CF1299" i="64" s="1"/>
  <c r="CF968" i="64" a="1"/>
  <c r="CF968" i="64" s="1"/>
  <c r="CF1288" i="64" a="1"/>
  <c r="CF1288" i="64" s="1"/>
  <c r="CF396" i="64" a="1"/>
  <c r="CF396" i="64" s="1"/>
  <c r="CF122" i="64" a="1"/>
  <c r="CF122" i="64" s="1"/>
  <c r="CF1075" i="64" a="1"/>
  <c r="CF1075" i="64" s="1"/>
  <c r="CF1012" i="64" a="1"/>
  <c r="CF1012" i="64" s="1"/>
  <c r="CF799" i="64" a="1"/>
  <c r="CF799" i="64" s="1"/>
  <c r="CF1146" i="64" a="1"/>
  <c r="CF1146" i="64" s="1"/>
  <c r="CF106" i="64" a="1"/>
  <c r="CF106" i="64" s="1"/>
  <c r="CF402" i="64" a="1"/>
  <c r="CF402" i="64" s="1"/>
  <c r="CF918" i="64" a="1"/>
  <c r="CF918" i="64" s="1"/>
  <c r="CF1040" i="64" a="1"/>
  <c r="CF1040" i="64" s="1"/>
  <c r="CF1110" i="64" a="1"/>
  <c r="CF1110" i="64" s="1"/>
  <c r="CF990" i="64" a="1"/>
  <c r="CF990" i="64" s="1"/>
  <c r="CF1663" i="64" a="1"/>
  <c r="CF1663" i="64" s="1"/>
  <c r="CF966" i="64" a="1"/>
  <c r="CF966" i="64" s="1"/>
  <c r="CF1399" i="64" a="1"/>
  <c r="CF1399" i="64" s="1"/>
  <c r="CF107" i="64" a="1"/>
  <c r="CF107" i="64" s="1"/>
  <c r="CF176" i="64" a="1"/>
  <c r="CF176" i="64" s="1"/>
  <c r="CF501" i="64" a="1"/>
  <c r="CF501" i="64" s="1"/>
  <c r="CF944" i="64" a="1"/>
  <c r="CF944" i="64" s="1"/>
  <c r="CF1293" i="64" a="1"/>
  <c r="CF1293" i="64" s="1"/>
  <c r="CF525" i="64" a="1"/>
  <c r="CF525" i="64" s="1"/>
  <c r="CF503" i="64" a="1"/>
  <c r="CF503" i="64" s="1"/>
  <c r="CF40" i="64" a="1"/>
  <c r="CF40" i="64" s="1"/>
  <c r="CF1014" i="64" a="1"/>
  <c r="CF1014" i="64" s="1"/>
  <c r="CF1697" i="64" a="1"/>
  <c r="CF1697" i="64" s="1"/>
  <c r="CF1401" i="64" a="1"/>
  <c r="CF1401" i="64" s="1"/>
  <c r="CF1375" i="64" a="1"/>
  <c r="CF1375" i="64" s="1"/>
  <c r="CE1672" i="64"/>
  <c r="CG1375" i="64" a="1"/>
  <c r="CG1375" i="64" s="1"/>
  <c r="CG1401" i="64" a="1"/>
  <c r="CG1401" i="64" s="1"/>
  <c r="AP135" i="69"/>
  <c r="AP136" i="69" s="1"/>
  <c r="AO146" i="69"/>
  <c r="AO148" i="69" s="1"/>
  <c r="AR117" i="69"/>
  <c r="AR118" i="69" s="1"/>
  <c r="AS112" i="69" s="1"/>
  <c r="CA121" i="64"/>
  <c r="BZ17" i="69"/>
  <c r="BZ18" i="69" s="1"/>
  <c r="CA10" i="69"/>
  <c r="CA20" i="69" s="1"/>
  <c r="CA16" i="69"/>
  <c r="CB205" i="69"/>
  <c r="CB211" i="69" s="1"/>
  <c r="CB61" i="69"/>
  <c r="CB63" i="69" s="1"/>
  <c r="CB8" i="69"/>
  <c r="CB12" i="69" s="1"/>
  <c r="CB22" i="69" s="1"/>
  <c r="CB29" i="69" s="1"/>
  <c r="CB31" i="69" s="1"/>
  <c r="BU56" i="69"/>
  <c r="BV45" i="69"/>
  <c r="BV49" i="69" s="1"/>
  <c r="BU50" i="69"/>
  <c r="BU54" i="69"/>
  <c r="CA207" i="69"/>
  <c r="CA209" i="69" s="1"/>
  <c r="CA219" i="69" s="1"/>
  <c r="CC225" i="69" a="1"/>
  <c r="CC225" i="69" s="1"/>
  <c r="CC227" i="69" a="1"/>
  <c r="CC227" i="69" s="1"/>
  <c r="CC216" i="69" a="1"/>
  <c r="CC216" i="69" s="1"/>
  <c r="CC214" i="69" a="1"/>
  <c r="CC214" i="69" s="1"/>
  <c r="CC206" i="69" a="1"/>
  <c r="CC206" i="69" s="1"/>
  <c r="CC208" i="69" a="1"/>
  <c r="CC208" i="69" s="1"/>
  <c r="CC197" i="69" a="1"/>
  <c r="CC197" i="69" s="1"/>
  <c r="CC185" i="69" a="1"/>
  <c r="CC185" i="69" s="1"/>
  <c r="CC191" i="69" a="1"/>
  <c r="CC191" i="69" s="1"/>
  <c r="CC174" i="69" a="1"/>
  <c r="CC174" i="69" s="1"/>
  <c r="CC166" i="69" a="1"/>
  <c r="CC166" i="69" s="1"/>
  <c r="CC172" i="69" a="1"/>
  <c r="CC172" i="69" s="1"/>
  <c r="CC147" i="69" a="1"/>
  <c r="CC147" i="69" s="1"/>
  <c r="CC160" i="69" a="1"/>
  <c r="CC160" i="69" s="1"/>
  <c r="CC139" i="69" a="1"/>
  <c r="CC139" i="69" s="1"/>
  <c r="CC145" i="69" a="1"/>
  <c r="CC145" i="69" s="1"/>
  <c r="CC158" i="69" a="1"/>
  <c r="CC158" i="69" s="1"/>
  <c r="CC133" i="69" a="1"/>
  <c r="CC133" i="69" s="1"/>
  <c r="CC131" i="69" a="1"/>
  <c r="CC131" i="69" s="1"/>
  <c r="CC122" i="69" a="1"/>
  <c r="CC122" i="69" s="1"/>
  <c r="CC114" i="69" a="1"/>
  <c r="CC114" i="69" s="1"/>
  <c r="CC116" i="69" a="1"/>
  <c r="CC116" i="69" s="1"/>
  <c r="CC109" i="69" a="1"/>
  <c r="CC109" i="69" s="1"/>
  <c r="CC97" i="69" a="1"/>
  <c r="CC97" i="69" s="1"/>
  <c r="CD93" i="69" s="1"/>
  <c r="CC90" i="69" a="1"/>
  <c r="CC90" i="69" s="1"/>
  <c r="CC103" i="69" a="1"/>
  <c r="CC103" i="69" s="1"/>
  <c r="CC76" i="69" a="1"/>
  <c r="CC76" i="69" s="1"/>
  <c r="CC95" i="69" a="1"/>
  <c r="CC95" i="69" s="1"/>
  <c r="CC96" i="69" s="1"/>
  <c r="CC82" i="69" a="1"/>
  <c r="CC82" i="69" s="1"/>
  <c r="CC62" i="69" a="1"/>
  <c r="CC62" i="69" s="1"/>
  <c r="CC68" i="69" a="1"/>
  <c r="CC68" i="69" s="1"/>
  <c r="CC74" i="69" a="1"/>
  <c r="CC74" i="69" s="1"/>
  <c r="CC47" i="69" a="1"/>
  <c r="CC47" i="69" s="1"/>
  <c r="CC30" i="69" a="1"/>
  <c r="CC30" i="69" s="1"/>
  <c r="CC53" i="69" a="1"/>
  <c r="CC53" i="69" s="1"/>
  <c r="CC36" i="69" a="1"/>
  <c r="CC36" i="69" s="1"/>
  <c r="CC42" i="69" a="1"/>
  <c r="CC42" i="69" s="1"/>
  <c r="CC25" i="69" a="1"/>
  <c r="CC25" i="69" s="1"/>
  <c r="CC5" i="69" a="1"/>
  <c r="CC5" i="69" s="1"/>
  <c r="CC9" i="69" a="1"/>
  <c r="CC9" i="69" s="1"/>
  <c r="CC3" i="69"/>
  <c r="CC15" i="69" a="1"/>
  <c r="CC15" i="69" s="1"/>
  <c r="CB98" i="69"/>
  <c r="BX79" i="69"/>
  <c r="BX77" i="69"/>
  <c r="BX85" i="69" s="1"/>
  <c r="BX94" i="69" s="1"/>
  <c r="BX99" i="69" s="1"/>
  <c r="BX33" i="69"/>
  <c r="BX39" i="69"/>
  <c r="BY28" i="69"/>
  <c r="BY32" i="69" s="1"/>
  <c r="BX37" i="69"/>
  <c r="BX46" i="69" s="1"/>
  <c r="BX48" i="69" s="1"/>
  <c r="CE1" i="69"/>
  <c r="CD2" i="69"/>
  <c r="BY65" i="69"/>
  <c r="BY71" i="69"/>
  <c r="BY75" i="69" s="1"/>
  <c r="BZ60" i="69"/>
  <c r="BZ64" i="69" s="1"/>
  <c r="BY69" i="69"/>
  <c r="BW106" i="69"/>
  <c r="BW113" i="69" s="1"/>
  <c r="BW100" i="69"/>
  <c r="BW104" i="69"/>
  <c r="CA221" i="69"/>
  <c r="CA224" i="69" s="1"/>
  <c r="CA226" i="69" s="1"/>
  <c r="CA228" i="69" s="1"/>
  <c r="CA215" i="69"/>
  <c r="CA217" i="69" s="1"/>
  <c r="BW87" i="69"/>
  <c r="BW83" i="69"/>
  <c r="CF1292" i="64" a="1"/>
  <c r="CF1376" i="64" a="1"/>
  <c r="CF800" i="64" a="1"/>
  <c r="CF1400" i="64" a="1"/>
  <c r="CF1111" i="64" a="1"/>
  <c r="CF1013" i="64" a="1"/>
  <c r="CF991" i="64" a="1"/>
  <c r="CF919" i="64" a="1"/>
  <c r="CF967" i="64" a="1"/>
  <c r="CF1147" i="64" a="1"/>
  <c r="CF526" i="64" a="1"/>
  <c r="CF1041" i="64" a="1"/>
  <c r="CF1076" i="64" a="1"/>
  <c r="CF108" i="64" l="1"/>
  <c r="CF1400" i="64"/>
  <c r="CA124" i="64"/>
  <c r="CF1147" i="64"/>
  <c r="CF1013" i="64"/>
  <c r="CF1376" i="64"/>
  <c r="CF1111" i="64"/>
  <c r="CF1076" i="64"/>
  <c r="CF1084" i="64" s="1"/>
  <c r="CF1041" i="64"/>
  <c r="CF967" i="64"/>
  <c r="CF991" i="64"/>
  <c r="CF1292" i="64"/>
  <c r="CF919" i="64"/>
  <c r="CF800" i="64"/>
  <c r="CF526" i="64"/>
  <c r="AL1348" i="64"/>
  <c r="AL1349" i="64" s="1"/>
  <c r="AL1350" i="64" s="1"/>
  <c r="CE1565" i="64"/>
  <c r="CE1571" i="64" s="1"/>
  <c r="M427" i="64"/>
  <c r="AQ427" i="64"/>
  <c r="AP428" i="64"/>
  <c r="BO802" i="64"/>
  <c r="BO397" i="64"/>
  <c r="BN921" i="64"/>
  <c r="AN173" i="69"/>
  <c r="AN175" i="69" s="1"/>
  <c r="AO192" i="69"/>
  <c r="AO200" i="69" s="1"/>
  <c r="AO188" i="69"/>
  <c r="AP183" i="69"/>
  <c r="AP186" i="69" s="1"/>
  <c r="CF1666" i="64" a="1"/>
  <c r="CF1666" i="64" s="1"/>
  <c r="CF1672" i="64" s="1"/>
  <c r="AJ969" i="64"/>
  <c r="AR398" i="64"/>
  <c r="CE1673" i="64"/>
  <c r="AI504" i="64"/>
  <c r="CG123" i="64" a="1"/>
  <c r="CG123" i="64" s="1"/>
  <c r="CF1671" i="64"/>
  <c r="CG1146" i="64" a="1"/>
  <c r="CG1146" i="64" s="1"/>
  <c r="CG501" i="64" a="1"/>
  <c r="CG501" i="64" s="1"/>
  <c r="CG968" i="64" a="1"/>
  <c r="CG968" i="64" s="1"/>
  <c r="CG1014" i="64" a="1"/>
  <c r="CG1014" i="64" s="1"/>
  <c r="CG1012" i="64" a="1"/>
  <c r="CG1012" i="64" s="1"/>
  <c r="CG918" i="64" a="1"/>
  <c r="CG918" i="64" s="1"/>
  <c r="CG122" i="64" a="1"/>
  <c r="CG122" i="64" s="1"/>
  <c r="CG1293" i="64" a="1"/>
  <c r="CG1293" i="64" s="1"/>
  <c r="CG396" i="64" a="1"/>
  <c r="CG396" i="64" s="1"/>
  <c r="CG525" i="64" a="1"/>
  <c r="CG525" i="64" s="1"/>
  <c r="CG106" i="64" a="1"/>
  <c r="CG106" i="64" s="1"/>
  <c r="CG1288" i="64" a="1"/>
  <c r="CG1288" i="64" s="1"/>
  <c r="CG40" i="64" a="1"/>
  <c r="CG40" i="64" s="1"/>
  <c r="CG1697" i="64" a="1"/>
  <c r="CG1697" i="64" s="1"/>
  <c r="CG1075" i="64" a="1"/>
  <c r="CG1075" i="64" s="1"/>
  <c r="CG944" i="64" a="1"/>
  <c r="CG944" i="64" s="1"/>
  <c r="CG176" i="64" a="1"/>
  <c r="CG176" i="64" s="1"/>
  <c r="CG503" i="64" a="1"/>
  <c r="CG503" i="64" s="1"/>
  <c r="CG1399" i="64" a="1"/>
  <c r="CG1399" i="64" s="1"/>
  <c r="CG1040" i="64" a="1"/>
  <c r="CG1040" i="64" s="1"/>
  <c r="CG107" i="64" a="1"/>
  <c r="CG107" i="64" s="1"/>
  <c r="CG1299" i="64" a="1"/>
  <c r="CG1299" i="64" s="1"/>
  <c r="CG990" i="64" a="1"/>
  <c r="CG990" i="64" s="1"/>
  <c r="CG1663" i="64" a="1"/>
  <c r="CG1663" i="64" s="1"/>
  <c r="CG799" i="64" a="1"/>
  <c r="CG799" i="64" s="1"/>
  <c r="CG402" i="64" a="1"/>
  <c r="CG402" i="64" s="1"/>
  <c r="CG966" i="64" a="1"/>
  <c r="CG966" i="64" s="1"/>
  <c r="CG1110" i="64" a="1"/>
  <c r="CG1110" i="64" s="1"/>
  <c r="AO169" i="69"/>
  <c r="AO179" i="69" s="1"/>
  <c r="CH990" i="64" a="1"/>
  <c r="CH990" i="64" s="1"/>
  <c r="AP156" i="69"/>
  <c r="AP161" i="69" s="1"/>
  <c r="AQ129" i="69"/>
  <c r="AQ134" i="69" s="1"/>
  <c r="AO173" i="69"/>
  <c r="AO175" i="69" s="1"/>
  <c r="AO163" i="69"/>
  <c r="AP142" i="69"/>
  <c r="AP152" i="69" s="1"/>
  <c r="AP140" i="69"/>
  <c r="AP150" i="69" s="1"/>
  <c r="CB207" i="69"/>
  <c r="CB209" i="69" s="1"/>
  <c r="CB219" i="69" s="1"/>
  <c r="CB121" i="64"/>
  <c r="CB124" i="64" s="1"/>
  <c r="AR119" i="69"/>
  <c r="AR125" i="69"/>
  <c r="AR123" i="69"/>
  <c r="CA17" i="69"/>
  <c r="CA18" i="69" s="1"/>
  <c r="CB16" i="69"/>
  <c r="CB221" i="69"/>
  <c r="CB224" i="69" s="1"/>
  <c r="CB226" i="69" s="1"/>
  <c r="CB228" i="69" s="1"/>
  <c r="CB215" i="69"/>
  <c r="CB217" i="69" s="1"/>
  <c r="BX87" i="69"/>
  <c r="BX83" i="69"/>
  <c r="CB10" i="69"/>
  <c r="CB20" i="69" s="1"/>
  <c r="CD225" i="69" a="1"/>
  <c r="CD225" i="69" s="1"/>
  <c r="CD227" i="69" a="1"/>
  <c r="CD227" i="69" s="1"/>
  <c r="CD216" i="69" a="1"/>
  <c r="CD216" i="69" s="1"/>
  <c r="CD214" i="69" a="1"/>
  <c r="CD214" i="69" s="1"/>
  <c r="CD206" i="69" a="1"/>
  <c r="CD206" i="69" s="1"/>
  <c r="CD208" i="69" a="1"/>
  <c r="CD208" i="69" s="1"/>
  <c r="CD197" i="69" a="1"/>
  <c r="CD197" i="69" s="1"/>
  <c r="CD191" i="69" a="1"/>
  <c r="CD191" i="69" s="1"/>
  <c r="CD185" i="69" a="1"/>
  <c r="CD185" i="69" s="1"/>
  <c r="CD174" i="69" a="1"/>
  <c r="CD174" i="69" s="1"/>
  <c r="CD166" i="69" a="1"/>
  <c r="CD166" i="69" s="1"/>
  <c r="CD147" i="69" a="1"/>
  <c r="CD147" i="69" s="1"/>
  <c r="CD172" i="69" a="1"/>
  <c r="CD172" i="69" s="1"/>
  <c r="CD158" i="69" a="1"/>
  <c r="CD158" i="69" s="1"/>
  <c r="CD145" i="69" a="1"/>
  <c r="CD145" i="69" s="1"/>
  <c r="CD160" i="69" a="1"/>
  <c r="CD160" i="69" s="1"/>
  <c r="CD131" i="69" a="1"/>
  <c r="CD131" i="69" s="1"/>
  <c r="CD139" i="69" a="1"/>
  <c r="CD139" i="69" s="1"/>
  <c r="CD133" i="69" a="1"/>
  <c r="CD133" i="69" s="1"/>
  <c r="CD116" i="69" a="1"/>
  <c r="CD116" i="69" s="1"/>
  <c r="CD109" i="69" a="1"/>
  <c r="CD109" i="69" s="1"/>
  <c r="CD122" i="69" a="1"/>
  <c r="CD122" i="69" s="1"/>
  <c r="CD97" i="69" a="1"/>
  <c r="CD97" i="69" s="1"/>
  <c r="CE93" i="69" s="1"/>
  <c r="CD114" i="69" a="1"/>
  <c r="CD114" i="69" s="1"/>
  <c r="CD90" i="69" a="1"/>
  <c r="CD90" i="69" s="1"/>
  <c r="CD103" i="69" a="1"/>
  <c r="CD103" i="69" s="1"/>
  <c r="CD95" i="69" a="1"/>
  <c r="CD95" i="69" s="1"/>
  <c r="CD96" i="69" s="1"/>
  <c r="CD82" i="69" a="1"/>
  <c r="CD82" i="69" s="1"/>
  <c r="CD68" i="69" a="1"/>
  <c r="CD68" i="69" s="1"/>
  <c r="CD74" i="69" a="1"/>
  <c r="CD74" i="69" s="1"/>
  <c r="CD76" i="69" a="1"/>
  <c r="CD76" i="69" s="1"/>
  <c r="CD47" i="69" a="1"/>
  <c r="CD47" i="69" s="1"/>
  <c r="CD30" i="69" a="1"/>
  <c r="CD30" i="69" s="1"/>
  <c r="CD62" i="69" a="1"/>
  <c r="CD62" i="69" s="1"/>
  <c r="CD53" i="69" a="1"/>
  <c r="CD53" i="69" s="1"/>
  <c r="CD36" i="69" a="1"/>
  <c r="CD36" i="69" s="1"/>
  <c r="CD42" i="69" a="1"/>
  <c r="CD42" i="69" s="1"/>
  <c r="CD25" i="69" a="1"/>
  <c r="CD25" i="69" s="1"/>
  <c r="CD5" i="69" a="1"/>
  <c r="CD5" i="69" s="1"/>
  <c r="CD9" i="69" a="1"/>
  <c r="CD9" i="69" s="1"/>
  <c r="CD3" i="69"/>
  <c r="CD15" i="69" a="1"/>
  <c r="CD15" i="69" s="1"/>
  <c r="AS115" i="69"/>
  <c r="AS117" i="69"/>
  <c r="BX100" i="69"/>
  <c r="BX106" i="69"/>
  <c r="BX113" i="69" s="1"/>
  <c r="BX104" i="69"/>
  <c r="BW45" i="69"/>
  <c r="BW49" i="69" s="1"/>
  <c r="BV50" i="69"/>
  <c r="BV56" i="69"/>
  <c r="BV54" i="69"/>
  <c r="BZ71" i="69"/>
  <c r="BZ75" i="69" s="1"/>
  <c r="BZ65" i="69"/>
  <c r="CA60" i="69"/>
  <c r="CA64" i="69" s="1"/>
  <c r="BZ69" i="69"/>
  <c r="CF1" i="69"/>
  <c r="CE2" i="69"/>
  <c r="CC98" i="69"/>
  <c r="BY79" i="69"/>
  <c r="BY77" i="69"/>
  <c r="BY85" i="69" s="1"/>
  <c r="BY94" i="69" s="1"/>
  <c r="BY99" i="69" s="1"/>
  <c r="BY33" i="69"/>
  <c r="BY39" i="69"/>
  <c r="BZ28" i="69"/>
  <c r="BZ32" i="69" s="1"/>
  <c r="BY37" i="69"/>
  <c r="BY46" i="69" s="1"/>
  <c r="BY48" i="69" s="1"/>
  <c r="CC205" i="69"/>
  <c r="CC211" i="69" s="1"/>
  <c r="CC61" i="69"/>
  <c r="CC63" i="69" s="1"/>
  <c r="CC8" i="69"/>
  <c r="CC12" i="69" s="1"/>
  <c r="CC22" i="69" s="1"/>
  <c r="CC29" i="69" s="1"/>
  <c r="CC31" i="69" s="1"/>
  <c r="CG1147" i="64" a="1"/>
  <c r="CG1292" i="64" a="1"/>
  <c r="CG1041" i="64" a="1"/>
  <c r="CG800" i="64" a="1"/>
  <c r="CG1076" i="64" a="1"/>
  <c r="CG1013" i="64" a="1"/>
  <c r="CG919" i="64" a="1"/>
  <c r="CG967" i="64" a="1"/>
  <c r="CG1376" i="64" a="1"/>
  <c r="AJ502" i="64" a="1"/>
  <c r="CG1400" i="64" a="1"/>
  <c r="CH991" i="64" a="1"/>
  <c r="CG1111" i="64" a="1"/>
  <c r="CG991" i="64" a="1"/>
  <c r="CG526" i="64" a="1"/>
  <c r="CG108" i="64" l="1"/>
  <c r="CG1400" i="64"/>
  <c r="CG1041" i="64"/>
  <c r="CG1147" i="64"/>
  <c r="CG1376" i="64"/>
  <c r="CG1111" i="64"/>
  <c r="CG1076" i="64"/>
  <c r="CG1084" i="64" s="1"/>
  <c r="CG1013" i="64"/>
  <c r="CG967" i="64"/>
  <c r="CH991" i="64"/>
  <c r="CG991" i="64"/>
  <c r="CG1292" i="64"/>
  <c r="CG919" i="64"/>
  <c r="CG800" i="64"/>
  <c r="CG526" i="64"/>
  <c r="AP432" i="64"/>
  <c r="CE1568" i="64"/>
  <c r="AQ430" i="64"/>
  <c r="AR427" i="64"/>
  <c r="AL1354" i="64"/>
  <c r="AM1344" i="64"/>
  <c r="BP802" i="64"/>
  <c r="BP397" i="64"/>
  <c r="BO921" i="64"/>
  <c r="AK1402" i="64"/>
  <c r="AJ502" i="64"/>
  <c r="AL945" i="64"/>
  <c r="AO198" i="69"/>
  <c r="AI1015" i="64"/>
  <c r="AQ1294" i="64"/>
  <c r="CH123" i="64" a="1"/>
  <c r="CH123" i="64" s="1"/>
  <c r="AS394" i="64"/>
  <c r="AR399" i="64"/>
  <c r="AR403" i="64"/>
  <c r="AO1378" i="64"/>
  <c r="CG1671" i="64"/>
  <c r="CF1673" i="64"/>
  <c r="CH1146" i="64" a="1"/>
  <c r="CH1146" i="64" s="1"/>
  <c r="CH107" i="64" a="1"/>
  <c r="CH107" i="64" s="1"/>
  <c r="CH501" i="64" a="1"/>
  <c r="CH501" i="64" s="1"/>
  <c r="CG1666" i="64" a="1"/>
  <c r="CG1666" i="64" s="1"/>
  <c r="CH1075" i="64" a="1"/>
  <c r="CH1075" i="64" s="1"/>
  <c r="CH396" i="64" a="1"/>
  <c r="CH396" i="64" s="1"/>
  <c r="CH40" i="64" a="1"/>
  <c r="CH40" i="64" s="1"/>
  <c r="CH1014" i="64" a="1"/>
  <c r="CH1014" i="64" s="1"/>
  <c r="CH1401" i="64" a="1"/>
  <c r="CH1401" i="64" s="1"/>
  <c r="CH1375" i="64" a="1"/>
  <c r="CH1375" i="64" s="1"/>
  <c r="CH966" i="64" a="1"/>
  <c r="CH966" i="64" s="1"/>
  <c r="CH176" i="64" a="1"/>
  <c r="CH176" i="64" s="1"/>
  <c r="CH402" i="64" a="1"/>
  <c r="CH402" i="64" s="1"/>
  <c r="CH918" i="64" a="1"/>
  <c r="CH918" i="64" s="1"/>
  <c r="CH968" i="64" a="1"/>
  <c r="CH968" i="64" s="1"/>
  <c r="CH525" i="64" a="1"/>
  <c r="CH525" i="64" s="1"/>
  <c r="CH1299" i="64" a="1"/>
  <c r="CH1299" i="64" s="1"/>
  <c r="CH1399" i="64" a="1"/>
  <c r="CH1399" i="64" s="1"/>
  <c r="CH1293" i="64" a="1"/>
  <c r="CH1293" i="64" s="1"/>
  <c r="CH799" i="64" a="1"/>
  <c r="CH799" i="64" s="1"/>
  <c r="CH1697" i="64" a="1"/>
  <c r="CH1697" i="64" s="1"/>
  <c r="CH1110" i="64" a="1"/>
  <c r="CH1110" i="64" s="1"/>
  <c r="CH1288" i="64" a="1"/>
  <c r="CH1288" i="64" s="1"/>
  <c r="CH106" i="64" a="1"/>
  <c r="CH106" i="64" s="1"/>
  <c r="CH122" i="64" a="1"/>
  <c r="CH122" i="64" s="1"/>
  <c r="CH1040" i="64" a="1"/>
  <c r="CH1040" i="64" s="1"/>
  <c r="CH1663" i="64" a="1"/>
  <c r="CH1663" i="64" s="1"/>
  <c r="CH944" i="64" a="1"/>
  <c r="CH944" i="64" s="1"/>
  <c r="CH1012" i="64" a="1"/>
  <c r="CH1012" i="64" s="1"/>
  <c r="CH503" i="64" a="1"/>
  <c r="CH503" i="64" s="1"/>
  <c r="CI1146" i="64" a="1"/>
  <c r="CI1146" i="64" s="1"/>
  <c r="CI1075" i="64" a="1"/>
  <c r="CI1075" i="64" s="1"/>
  <c r="CI1663" i="64" a="1"/>
  <c r="CI1663" i="64" s="1"/>
  <c r="CI1040" i="64" a="1"/>
  <c r="CI1040" i="64" s="1"/>
  <c r="CI1697" i="64" a="1"/>
  <c r="CI1697" i="64" s="1"/>
  <c r="CI1293" i="64" a="1"/>
  <c r="CI1293" i="64" s="1"/>
  <c r="CI107" i="64" a="1"/>
  <c r="CI107" i="64" s="1"/>
  <c r="CI501" i="64" a="1"/>
  <c r="CI501" i="64" s="1"/>
  <c r="CI503" i="64" a="1"/>
  <c r="CI503" i="64" s="1"/>
  <c r="CI1375" i="64" a="1"/>
  <c r="CI1375" i="64" s="1"/>
  <c r="CI402" i="64" a="1"/>
  <c r="CI402" i="64" s="1"/>
  <c r="CI176" i="64" a="1"/>
  <c r="CI176" i="64" s="1"/>
  <c r="CI944" i="64" a="1"/>
  <c r="CI944" i="64" s="1"/>
  <c r="CI966" i="64" a="1"/>
  <c r="CI966" i="64" s="1"/>
  <c r="CI122" i="64" a="1"/>
  <c r="CI122" i="64" s="1"/>
  <c r="CI396" i="64" a="1"/>
  <c r="CI396" i="64" s="1"/>
  <c r="CI990" i="64" a="1"/>
  <c r="CI990" i="64" s="1"/>
  <c r="CI918" i="64" a="1"/>
  <c r="CI918" i="64" s="1"/>
  <c r="CI1299" i="64" a="1"/>
  <c r="CI1299" i="64" s="1"/>
  <c r="CI799" i="64" a="1"/>
  <c r="CI799" i="64" s="1"/>
  <c r="CI1012" i="64" a="1"/>
  <c r="CI1012" i="64" s="1"/>
  <c r="CI106" i="64" a="1"/>
  <c r="CI106" i="64" s="1"/>
  <c r="CI40" i="64" a="1"/>
  <c r="CI40" i="64" s="1"/>
  <c r="CI968" i="64" a="1"/>
  <c r="CI968" i="64" s="1"/>
  <c r="CI1288" i="64" a="1"/>
  <c r="CI1288" i="64" s="1"/>
  <c r="CI525" i="64" a="1"/>
  <c r="CI525" i="64" s="1"/>
  <c r="CI1014" i="64" a="1"/>
  <c r="CI1014" i="64" s="1"/>
  <c r="CI1399" i="64" a="1"/>
  <c r="CI1399" i="64" s="1"/>
  <c r="AP159" i="69"/>
  <c r="AP184" i="69" s="1"/>
  <c r="AP187" i="69" s="1"/>
  <c r="AQ183" i="69" s="1"/>
  <c r="AQ186" i="69" s="1"/>
  <c r="AQ132" i="69"/>
  <c r="AQ157" i="69" s="1"/>
  <c r="AP146" i="69"/>
  <c r="AP148" i="69" s="1"/>
  <c r="CC121" i="64"/>
  <c r="CC124" i="64" s="1"/>
  <c r="AS118" i="69"/>
  <c r="AS125" i="69" s="1"/>
  <c r="CB17" i="69"/>
  <c r="CB18" i="69" s="1"/>
  <c r="CD98" i="69"/>
  <c r="CC16" i="69"/>
  <c r="BZ79" i="69"/>
  <c r="BZ77" i="69"/>
  <c r="BZ85" i="69" s="1"/>
  <c r="BZ94" i="69" s="1"/>
  <c r="BZ99" i="69" s="1"/>
  <c r="CC221" i="69"/>
  <c r="CC224" i="69" s="1"/>
  <c r="CC226" i="69" s="1"/>
  <c r="CC228" i="69" s="1"/>
  <c r="CC215" i="69"/>
  <c r="CC217" i="69" s="1"/>
  <c r="CC10" i="69"/>
  <c r="CC20" i="69" s="1"/>
  <c r="BZ33" i="69"/>
  <c r="BZ39" i="69"/>
  <c r="CA28" i="69"/>
  <c r="CA32" i="69" s="1"/>
  <c r="BZ37" i="69"/>
  <c r="BZ46" i="69" s="1"/>
  <c r="BZ48" i="69" s="1"/>
  <c r="BY106" i="69"/>
  <c r="BY113" i="69" s="1"/>
  <c r="BY100" i="69"/>
  <c r="BY104" i="69"/>
  <c r="CE227" i="69" a="1"/>
  <c r="CE227" i="69" s="1"/>
  <c r="CE225" i="69" a="1"/>
  <c r="CE225" i="69" s="1"/>
  <c r="CE216" i="69" a="1"/>
  <c r="CE216" i="69" s="1"/>
  <c r="CE214" i="69" a="1"/>
  <c r="CE214" i="69" s="1"/>
  <c r="CE208" i="69" a="1"/>
  <c r="CE208" i="69" s="1"/>
  <c r="CE206" i="69" a="1"/>
  <c r="CE206" i="69" s="1"/>
  <c r="CE197" i="69" a="1"/>
  <c r="CE197" i="69" s="1"/>
  <c r="CE191" i="69" a="1"/>
  <c r="CE191" i="69" s="1"/>
  <c r="CE185" i="69" a="1"/>
  <c r="CE185" i="69" s="1"/>
  <c r="CE166" i="69" a="1"/>
  <c r="CE166" i="69" s="1"/>
  <c r="CE172" i="69" a="1"/>
  <c r="CE172" i="69" s="1"/>
  <c r="CE174" i="69" a="1"/>
  <c r="CE174" i="69" s="1"/>
  <c r="CE158" i="69" a="1"/>
  <c r="CE158" i="69" s="1"/>
  <c r="CE160" i="69" a="1"/>
  <c r="CE160" i="69" s="1"/>
  <c r="CE147" i="69" a="1"/>
  <c r="CE147" i="69" s="1"/>
  <c r="CE131" i="69" a="1"/>
  <c r="CE131" i="69" s="1"/>
  <c r="CE145" i="69" a="1"/>
  <c r="CE145" i="69" s="1"/>
  <c r="CE133" i="69" a="1"/>
  <c r="CE133" i="69" s="1"/>
  <c r="CE116" i="69" a="1"/>
  <c r="CE116" i="69" s="1"/>
  <c r="CE109" i="69" a="1"/>
  <c r="CE109" i="69" s="1"/>
  <c r="CE122" i="69" a="1"/>
  <c r="CE122" i="69" s="1"/>
  <c r="CE139" i="69" a="1"/>
  <c r="CE139" i="69" s="1"/>
  <c r="CE114" i="69" a="1"/>
  <c r="CE114" i="69" s="1"/>
  <c r="CE103" i="69" a="1"/>
  <c r="CE103" i="69" s="1"/>
  <c r="CE95" i="69" a="1"/>
  <c r="CE95" i="69" s="1"/>
  <c r="CE96" i="69" s="1"/>
  <c r="CE97" i="69" a="1"/>
  <c r="CE97" i="69" s="1"/>
  <c r="CF93" i="69" s="1"/>
  <c r="CE74" i="69" a="1"/>
  <c r="CE74" i="69" s="1"/>
  <c r="CE76" i="69" a="1"/>
  <c r="CE76" i="69" s="1"/>
  <c r="CE90" i="69" a="1"/>
  <c r="CE90" i="69" s="1"/>
  <c r="CE82" i="69" a="1"/>
  <c r="CE82" i="69" s="1"/>
  <c r="CE62" i="69" a="1"/>
  <c r="CE62" i="69" s="1"/>
  <c r="CE68" i="69" a="1"/>
  <c r="CE68" i="69" s="1"/>
  <c r="CE53" i="69" a="1"/>
  <c r="CE53" i="69" s="1"/>
  <c r="CE36" i="69" a="1"/>
  <c r="CE36" i="69" s="1"/>
  <c r="CE42" i="69" a="1"/>
  <c r="CE42" i="69" s="1"/>
  <c r="CE25" i="69" a="1"/>
  <c r="CE25" i="69" s="1"/>
  <c r="CE5" i="69" a="1"/>
  <c r="CE5" i="69" s="1"/>
  <c r="CE47" i="69" a="1"/>
  <c r="CE47" i="69" s="1"/>
  <c r="CE9" i="69" a="1"/>
  <c r="CE9" i="69" s="1"/>
  <c r="CE15" i="69" a="1"/>
  <c r="CE15" i="69" s="1"/>
  <c r="CE3" i="69"/>
  <c r="CE30" i="69" a="1"/>
  <c r="CE30" i="69" s="1"/>
  <c r="CD205" i="69"/>
  <c r="CD211" i="69" s="1"/>
  <c r="CD61" i="69"/>
  <c r="CD63" i="69" s="1"/>
  <c r="CD8" i="69"/>
  <c r="CD12" i="69" s="1"/>
  <c r="CD22" i="69" s="1"/>
  <c r="CD29" i="69" s="1"/>
  <c r="CD31" i="69" s="1"/>
  <c r="BY87" i="69"/>
  <c r="BY83" i="69"/>
  <c r="CG1" i="69"/>
  <c r="CF2" i="69"/>
  <c r="BW50" i="69"/>
  <c r="BW56" i="69"/>
  <c r="BX45" i="69"/>
  <c r="BX49" i="69" s="1"/>
  <c r="BW54" i="69"/>
  <c r="CA65" i="69"/>
  <c r="CA71" i="69"/>
  <c r="CA75" i="69" s="1"/>
  <c r="CB60" i="69"/>
  <c r="CB64" i="69" s="1"/>
  <c r="CA69" i="69"/>
  <c r="CC207" i="69"/>
  <c r="CC209" i="69" s="1"/>
  <c r="CC219" i="69" s="1"/>
  <c r="CI1147" i="64" a="1"/>
  <c r="CH526" i="64" a="1"/>
  <c r="CH1076" i="64" a="1"/>
  <c r="CH1400" i="64" a="1"/>
  <c r="CH1111" i="64" a="1"/>
  <c r="CI1013" i="64" a="1"/>
  <c r="CI967" i="64" a="1"/>
  <c r="CI991" i="64" a="1"/>
  <c r="CH919" i="64" a="1"/>
  <c r="CH1013" i="64" a="1"/>
  <c r="CH1147" i="64" a="1"/>
  <c r="CH1292" i="64" a="1"/>
  <c r="CI1400" i="64" a="1"/>
  <c r="CI1076" i="64" a="1"/>
  <c r="CH967" i="64" a="1"/>
  <c r="CI1292" i="64" a="1"/>
  <c r="CH800" i="64" a="1"/>
  <c r="CI1041" i="64" a="1"/>
  <c r="CI526" i="64" a="1"/>
  <c r="CH1041" i="64" a="1"/>
  <c r="CH1376" i="64" a="1"/>
  <c r="CH108" i="64" l="1"/>
  <c r="CI108" i="64"/>
  <c r="CI1400" i="64"/>
  <c r="CH1400" i="64"/>
  <c r="CI1076" i="64"/>
  <c r="CH1147" i="64"/>
  <c r="CI1147" i="64"/>
  <c r="CH1111" i="64"/>
  <c r="CH1013" i="64"/>
  <c r="CH1076" i="64"/>
  <c r="CH1084" i="64" s="1"/>
  <c r="CI1013" i="64"/>
  <c r="CI1041" i="64"/>
  <c r="CH1041" i="64"/>
  <c r="CH1376" i="64"/>
  <c r="CI967" i="64"/>
  <c r="CH967" i="64"/>
  <c r="CI991" i="64"/>
  <c r="CI1292" i="64"/>
  <c r="CH1292" i="64"/>
  <c r="CH919" i="64"/>
  <c r="CH800" i="64"/>
  <c r="CI526" i="64"/>
  <c r="CH526" i="64"/>
  <c r="AM1348" i="64"/>
  <c r="AM1349" i="64" s="1"/>
  <c r="AM1350" i="64" s="1"/>
  <c r="CE1569" i="64"/>
  <c r="AQ428" i="64"/>
  <c r="BQ802" i="64"/>
  <c r="BQ397" i="64"/>
  <c r="BP921" i="64"/>
  <c r="AJ504" i="64"/>
  <c r="AK969" i="64"/>
  <c r="CI123" i="64" a="1"/>
  <c r="CI123" i="64" s="1"/>
  <c r="CG1672" i="64"/>
  <c r="AS398" i="64"/>
  <c r="CD121" i="64"/>
  <c r="CD124" i="64" s="1"/>
  <c r="CH1671" i="64"/>
  <c r="CI1110" i="64" a="1"/>
  <c r="CI1110" i="64" s="1"/>
  <c r="CI1401" i="64" a="1"/>
  <c r="CI1401" i="64" s="1"/>
  <c r="CI1666" i="64" a="1"/>
  <c r="CI1666" i="64" s="1"/>
  <c r="CH1666" i="64" a="1"/>
  <c r="CH1666" i="64" s="1"/>
  <c r="CJ1146" i="64" a="1"/>
  <c r="CJ1146" i="64" s="1"/>
  <c r="CJ1110" i="64" a="1"/>
  <c r="CJ1110" i="64" s="1"/>
  <c r="CJ1075" i="64" a="1"/>
  <c r="CJ1075" i="64" s="1"/>
  <c r="CJ1663" i="64" a="1"/>
  <c r="CJ1663" i="64" s="1"/>
  <c r="CJ1040" i="64" a="1"/>
  <c r="CJ1040" i="64" s="1"/>
  <c r="CJ1697" i="64" a="1"/>
  <c r="CJ1697" i="64" s="1"/>
  <c r="CJ396" i="64" a="1"/>
  <c r="CJ396" i="64" s="1"/>
  <c r="CJ501" i="64" a="1"/>
  <c r="CJ501" i="64" s="1"/>
  <c r="CJ944" i="64" a="1"/>
  <c r="CJ944" i="64" s="1"/>
  <c r="CJ525" i="64" a="1"/>
  <c r="CJ525" i="64" s="1"/>
  <c r="CJ107" i="64" a="1"/>
  <c r="CJ107" i="64" s="1"/>
  <c r="CJ1401" i="64" a="1"/>
  <c r="CJ1401" i="64" s="1"/>
  <c r="CJ1012" i="64" a="1"/>
  <c r="CJ1012" i="64" s="1"/>
  <c r="CJ402" i="64" a="1"/>
  <c r="CJ402" i="64" s="1"/>
  <c r="CJ968" i="64" a="1"/>
  <c r="CJ968" i="64" s="1"/>
  <c r="CJ1299" i="64" a="1"/>
  <c r="CJ1299" i="64" s="1"/>
  <c r="CJ990" i="64" a="1"/>
  <c r="CJ990" i="64" s="1"/>
  <c r="CJ966" i="64" a="1"/>
  <c r="CJ966" i="64" s="1"/>
  <c r="CJ106" i="64" a="1"/>
  <c r="CJ106" i="64" s="1"/>
  <c r="CJ1014" i="64" a="1"/>
  <c r="CJ1014" i="64" s="1"/>
  <c r="CJ40" i="64" a="1"/>
  <c r="CJ40" i="64" s="1"/>
  <c r="CJ176" i="64" a="1"/>
  <c r="CJ176" i="64" s="1"/>
  <c r="CJ799" i="64" a="1"/>
  <c r="CJ799" i="64" s="1"/>
  <c r="CJ918" i="64" a="1"/>
  <c r="CJ918" i="64" s="1"/>
  <c r="CJ1288" i="64" a="1"/>
  <c r="CJ1288" i="64" s="1"/>
  <c r="CJ122" i="64" a="1"/>
  <c r="CJ122" i="64" s="1"/>
  <c r="CJ1293" i="64" a="1"/>
  <c r="CJ1293" i="64" s="1"/>
  <c r="CJ1399" i="64" a="1"/>
  <c r="CJ1399" i="64" s="1"/>
  <c r="CJ503" i="64" a="1"/>
  <c r="CJ503" i="64" s="1"/>
  <c r="CJ1375" i="64" a="1"/>
  <c r="CJ1375" i="64" s="1"/>
  <c r="AP192" i="69"/>
  <c r="AP162" i="69"/>
  <c r="AQ156" i="69" s="1"/>
  <c r="AQ159" i="69" s="1"/>
  <c r="AQ184" i="69" s="1"/>
  <c r="AQ187" i="69" s="1"/>
  <c r="AQ194" i="69" s="1"/>
  <c r="AQ202" i="69" s="1"/>
  <c r="AP194" i="69"/>
  <c r="AP202" i="69" s="1"/>
  <c r="AP188" i="69"/>
  <c r="AQ135" i="69"/>
  <c r="AR129" i="69" s="1"/>
  <c r="AR134" i="69" s="1"/>
  <c r="AS123" i="69"/>
  <c r="AS119" i="69"/>
  <c r="AT112" i="69"/>
  <c r="AT115" i="69" s="1"/>
  <c r="CE98" i="69"/>
  <c r="CD207" i="69"/>
  <c r="CD209" i="69" s="1"/>
  <c r="CD219" i="69" s="1"/>
  <c r="CA79" i="69"/>
  <c r="CA77" i="69"/>
  <c r="CA85" i="69" s="1"/>
  <c r="CA94" i="69" s="1"/>
  <c r="CA99" i="69" s="1"/>
  <c r="BZ87" i="69"/>
  <c r="BZ83" i="69"/>
  <c r="CB71" i="69"/>
  <c r="CB75" i="69" s="1"/>
  <c r="CC60" i="69"/>
  <c r="CC64" i="69" s="1"/>
  <c r="CB65" i="69"/>
  <c r="CB69" i="69"/>
  <c r="CF225" i="69" a="1"/>
  <c r="CF225" i="69" s="1"/>
  <c r="CF227" i="69" a="1"/>
  <c r="CF227" i="69" s="1"/>
  <c r="CF216" i="69" a="1"/>
  <c r="CF216" i="69" s="1"/>
  <c r="CF208" i="69" a="1"/>
  <c r="CF208" i="69" s="1"/>
  <c r="CF206" i="69" a="1"/>
  <c r="CF206" i="69" s="1"/>
  <c r="CF197" i="69" a="1"/>
  <c r="CF197" i="69" s="1"/>
  <c r="CF214" i="69" a="1"/>
  <c r="CF214" i="69" s="1"/>
  <c r="CF185" i="69" a="1"/>
  <c r="CF185" i="69" s="1"/>
  <c r="CF191" i="69" a="1"/>
  <c r="CF191" i="69" s="1"/>
  <c r="CF174" i="69" a="1"/>
  <c r="CF174" i="69" s="1"/>
  <c r="CF166" i="69" a="1"/>
  <c r="CF166" i="69" s="1"/>
  <c r="CF172" i="69" a="1"/>
  <c r="CF172" i="69" s="1"/>
  <c r="CF160" i="69" a="1"/>
  <c r="CF160" i="69" s="1"/>
  <c r="CF145" i="69" a="1"/>
  <c r="CF145" i="69" s="1"/>
  <c r="CF147" i="69" a="1"/>
  <c r="CF147" i="69" s="1"/>
  <c r="CF158" i="69" a="1"/>
  <c r="CF158" i="69" s="1"/>
  <c r="CF133" i="69" a="1"/>
  <c r="CF133" i="69" s="1"/>
  <c r="CF139" i="69" a="1"/>
  <c r="CF139" i="69" s="1"/>
  <c r="CF131" i="69" a="1"/>
  <c r="CF131" i="69" s="1"/>
  <c r="CF122" i="69" a="1"/>
  <c r="CF122" i="69" s="1"/>
  <c r="CF114" i="69" a="1"/>
  <c r="CF114" i="69" s="1"/>
  <c r="CF116" i="69" a="1"/>
  <c r="CF116" i="69" s="1"/>
  <c r="CF95" i="69" a="1"/>
  <c r="CF95" i="69" s="1"/>
  <c r="CF96" i="69" s="1"/>
  <c r="CF97" i="69" a="1"/>
  <c r="CF97" i="69" s="1"/>
  <c r="CG93" i="69" s="1"/>
  <c r="CF109" i="69" a="1"/>
  <c r="CF109" i="69" s="1"/>
  <c r="CF90" i="69" a="1"/>
  <c r="CF90" i="69" s="1"/>
  <c r="CF103" i="69" a="1"/>
  <c r="CF103" i="69" s="1"/>
  <c r="CF74" i="69" a="1"/>
  <c r="CF74" i="69" s="1"/>
  <c r="CF76" i="69" a="1"/>
  <c r="CF76" i="69" s="1"/>
  <c r="CF82" i="69" a="1"/>
  <c r="CF82" i="69" s="1"/>
  <c r="CF62" i="69" a="1"/>
  <c r="CF62" i="69" s="1"/>
  <c r="CF53" i="69" a="1"/>
  <c r="CF53" i="69" s="1"/>
  <c r="CF36" i="69" a="1"/>
  <c r="CF36" i="69" s="1"/>
  <c r="CF42" i="69" a="1"/>
  <c r="CF42" i="69" s="1"/>
  <c r="CF25" i="69" a="1"/>
  <c r="CF25" i="69" s="1"/>
  <c r="CF47" i="69" a="1"/>
  <c r="CF47" i="69" s="1"/>
  <c r="CF30" i="69" a="1"/>
  <c r="CF30" i="69" s="1"/>
  <c r="CF9" i="69" a="1"/>
  <c r="CF9" i="69" s="1"/>
  <c r="CF15" i="69" a="1"/>
  <c r="CF15" i="69" s="1"/>
  <c r="CF3" i="69"/>
  <c r="CF5" i="69" a="1"/>
  <c r="CF5" i="69" s="1"/>
  <c r="CF68" i="69" a="1"/>
  <c r="CF68" i="69" s="1"/>
  <c r="CH1" i="69"/>
  <c r="CG2" i="69"/>
  <c r="CE205" i="69"/>
  <c r="CE211" i="69" s="1"/>
  <c r="CE61" i="69"/>
  <c r="CE63" i="69" s="1"/>
  <c r="CE8" i="69"/>
  <c r="CE12" i="69" s="1"/>
  <c r="CE22" i="69" s="1"/>
  <c r="CE29" i="69" s="1"/>
  <c r="CE31" i="69" s="1"/>
  <c r="BX50" i="69"/>
  <c r="BX56" i="69"/>
  <c r="BY45" i="69"/>
  <c r="BY49" i="69" s="1"/>
  <c r="BX54" i="69"/>
  <c r="CA33" i="69"/>
  <c r="CA39" i="69"/>
  <c r="CB28" i="69"/>
  <c r="CB32" i="69" s="1"/>
  <c r="CA37" i="69"/>
  <c r="CA46" i="69" s="1"/>
  <c r="CA48" i="69" s="1"/>
  <c r="CD10" i="69"/>
  <c r="CD20" i="69" s="1"/>
  <c r="CD16" i="69"/>
  <c r="CD221" i="69"/>
  <c r="CD224" i="69" s="1"/>
  <c r="CD226" i="69" s="1"/>
  <c r="CD228" i="69" s="1"/>
  <c r="CD215" i="69"/>
  <c r="CD217" i="69" s="1"/>
  <c r="BZ100" i="69"/>
  <c r="BZ106" i="69"/>
  <c r="BZ113" i="69" s="1"/>
  <c r="BZ104" i="69"/>
  <c r="CC17" i="69"/>
  <c r="CC18" i="69" s="1"/>
  <c r="CJ1013" i="64" a="1"/>
  <c r="CI800" i="64" a="1"/>
  <c r="CJ1400" i="64" a="1"/>
  <c r="CJ967" i="64" a="1"/>
  <c r="CJ526" i="64" a="1"/>
  <c r="CJ1292" i="64" a="1"/>
  <c r="CJ1147" i="64" a="1"/>
  <c r="CI1376" i="64" a="1"/>
  <c r="CI919" i="64" a="1"/>
  <c r="CJ991" i="64" a="1"/>
  <c r="AK502" i="64" a="1"/>
  <c r="CI1111" i="64" a="1"/>
  <c r="CJ1041" i="64" a="1"/>
  <c r="CJ1111" i="64" a="1"/>
  <c r="CJ1076" i="64" a="1"/>
  <c r="CJ108" i="64" l="1"/>
  <c r="CJ1400" i="64"/>
  <c r="CI1084" i="64"/>
  <c r="CJ1013" i="64"/>
  <c r="CJ1041" i="64"/>
  <c r="CI1111" i="64"/>
  <c r="CJ1076" i="64"/>
  <c r="CJ1111" i="64"/>
  <c r="CI1376" i="64"/>
  <c r="CJ1147" i="64"/>
  <c r="CJ967" i="64"/>
  <c r="CJ991" i="64"/>
  <c r="CJ1292" i="64"/>
  <c r="CI919" i="64"/>
  <c r="CI800" i="64"/>
  <c r="CJ526" i="64"/>
  <c r="CF1565" i="64"/>
  <c r="CF1571" i="64" s="1"/>
  <c r="AQ432" i="64"/>
  <c r="AS427" i="64"/>
  <c r="AR430" i="64"/>
  <c r="AM1354" i="64"/>
  <c r="AN1344" i="64"/>
  <c r="BR802" i="64"/>
  <c r="BR397" i="64"/>
  <c r="BS397" i="64"/>
  <c r="BQ921" i="64"/>
  <c r="CE121" i="64"/>
  <c r="AL1402" i="64"/>
  <c r="AK502" i="64"/>
  <c r="AM945" i="64"/>
  <c r="CG1673" i="64"/>
  <c r="AJ1015" i="64"/>
  <c r="CJ123" i="64" a="1"/>
  <c r="CJ123" i="64" s="1"/>
  <c r="CH1672" i="64"/>
  <c r="CI1672" i="64" s="1"/>
  <c r="CI1671" i="64"/>
  <c r="AS403" i="64"/>
  <c r="AS399" i="64"/>
  <c r="AT394" i="64"/>
  <c r="AR1294" i="64"/>
  <c r="AP1378" i="64"/>
  <c r="CK1146" i="64" a="1"/>
  <c r="CK1146" i="64" s="1"/>
  <c r="CK1110" i="64" a="1"/>
  <c r="CK1110" i="64" s="1"/>
  <c r="CK1075" i="64" a="1"/>
  <c r="CK1075" i="64" s="1"/>
  <c r="CJ1666" i="64" a="1"/>
  <c r="CJ1666" i="64" s="1"/>
  <c r="CK1663" i="64" a="1"/>
  <c r="CK1663" i="64" s="1"/>
  <c r="CK1040" i="64" a="1"/>
  <c r="CK1040" i="64" s="1"/>
  <c r="CK1697" i="64" a="1"/>
  <c r="CK1697" i="64" s="1"/>
  <c r="CK799" i="64" a="1"/>
  <c r="CK799" i="64" s="1"/>
  <c r="CK1375" i="64" a="1"/>
  <c r="CK1375" i="64" s="1"/>
  <c r="CK1293" i="64" a="1"/>
  <c r="CK1293" i="64" s="1"/>
  <c r="CK990" i="64" a="1"/>
  <c r="CK990" i="64" s="1"/>
  <c r="CK1012" i="64" a="1"/>
  <c r="CK1012" i="64" s="1"/>
  <c r="CK40" i="64" a="1"/>
  <c r="CK40" i="64" s="1"/>
  <c r="CK966" i="64" a="1"/>
  <c r="CK966" i="64" s="1"/>
  <c r="CK1288" i="64" a="1"/>
  <c r="CK1288" i="64" s="1"/>
  <c r="CK525" i="64" a="1"/>
  <c r="CK525" i="64" s="1"/>
  <c r="CK503" i="64" a="1"/>
  <c r="CK503" i="64" s="1"/>
  <c r="CK396" i="64" a="1"/>
  <c r="CK396" i="64" s="1"/>
  <c r="CK106" i="64" a="1"/>
  <c r="CK106" i="64" s="1"/>
  <c r="CK1014" i="64" a="1"/>
  <c r="CK1014" i="64" s="1"/>
  <c r="CK1299" i="64" a="1"/>
  <c r="CK1299" i="64" s="1"/>
  <c r="CK122" i="64" a="1"/>
  <c r="CK122" i="64" s="1"/>
  <c r="CK402" i="64" a="1"/>
  <c r="CK402" i="64" s="1"/>
  <c r="CK944" i="64" a="1"/>
  <c r="CK944" i="64" s="1"/>
  <c r="CK1401" i="64" a="1"/>
  <c r="CK1401" i="64" s="1"/>
  <c r="CK501" i="64" a="1"/>
  <c r="CK501" i="64" s="1"/>
  <c r="CK107" i="64" a="1"/>
  <c r="CK107" i="64" s="1"/>
  <c r="CK1399" i="64" a="1"/>
  <c r="CK1399" i="64" s="1"/>
  <c r="CK176" i="64" a="1"/>
  <c r="CK176" i="64" s="1"/>
  <c r="CK968" i="64" a="1"/>
  <c r="CK968" i="64" s="1"/>
  <c r="CK918" i="64" a="1"/>
  <c r="CK918" i="64" s="1"/>
  <c r="AQ192" i="69"/>
  <c r="AQ200" i="69" s="1"/>
  <c r="AP167" i="69"/>
  <c r="AP177" i="69" s="1"/>
  <c r="AR183" i="69"/>
  <c r="AR186" i="69" s="1"/>
  <c r="AP169" i="69"/>
  <c r="AP179" i="69" s="1"/>
  <c r="AQ161" i="69"/>
  <c r="AQ162" i="69" s="1"/>
  <c r="AQ167" i="69" s="1"/>
  <c r="AQ177" i="69" s="1"/>
  <c r="AQ188" i="69"/>
  <c r="AP163" i="69"/>
  <c r="AP198" i="69"/>
  <c r="AP200" i="69"/>
  <c r="AR132" i="69"/>
  <c r="AR157" i="69" s="1"/>
  <c r="AQ142" i="69"/>
  <c r="AQ146" i="69" s="1"/>
  <c r="AQ148" i="69" s="1"/>
  <c r="AQ136" i="69"/>
  <c r="AQ140" i="69"/>
  <c r="AQ150" i="69" s="1"/>
  <c r="AT117" i="69"/>
  <c r="AT118" i="69" s="1"/>
  <c r="AT125" i="69" s="1"/>
  <c r="CD17" i="69"/>
  <c r="CD18" i="69" s="1"/>
  <c r="CE16" i="69"/>
  <c r="CE207" i="69"/>
  <c r="CE209" i="69" s="1"/>
  <c r="CE219" i="69" s="1"/>
  <c r="CE10" i="69"/>
  <c r="CE20" i="69" s="1"/>
  <c r="CF205" i="69"/>
  <c r="CF211" i="69" s="1"/>
  <c r="CF61" i="69"/>
  <c r="CF63" i="69" s="1"/>
  <c r="CF8" i="69"/>
  <c r="CF12" i="69" s="1"/>
  <c r="CF22" i="69" s="1"/>
  <c r="CF29" i="69" s="1"/>
  <c r="CF31" i="69" s="1"/>
  <c r="CF98" i="69"/>
  <c r="BY50" i="69"/>
  <c r="BY56" i="69"/>
  <c r="BZ45" i="69"/>
  <c r="BZ49" i="69" s="1"/>
  <c r="BY54" i="69"/>
  <c r="CB33" i="69"/>
  <c r="CB39" i="69"/>
  <c r="CC28" i="69"/>
  <c r="CC32" i="69" s="1"/>
  <c r="CB37" i="69"/>
  <c r="CB46" i="69" s="1"/>
  <c r="CB48" i="69" s="1"/>
  <c r="CG225" i="69" a="1"/>
  <c r="CG225" i="69" s="1"/>
  <c r="CG227" i="69" a="1"/>
  <c r="CG227" i="69" s="1"/>
  <c r="CG216" i="69" a="1"/>
  <c r="CG216" i="69" s="1"/>
  <c r="CG206" i="69" a="1"/>
  <c r="CG206" i="69" s="1"/>
  <c r="CG214" i="69" a="1"/>
  <c r="CG214" i="69" s="1"/>
  <c r="CG208" i="69" a="1"/>
  <c r="CG208" i="69" s="1"/>
  <c r="CG197" i="69" a="1"/>
  <c r="CG197" i="69" s="1"/>
  <c r="CG185" i="69" a="1"/>
  <c r="CG185" i="69" s="1"/>
  <c r="CG191" i="69" a="1"/>
  <c r="CG191" i="69" s="1"/>
  <c r="CG172" i="69" a="1"/>
  <c r="CG172" i="69" s="1"/>
  <c r="CG174" i="69" a="1"/>
  <c r="CG174" i="69" s="1"/>
  <c r="CG166" i="69" a="1"/>
  <c r="CG166" i="69" s="1"/>
  <c r="CG145" i="69" a="1"/>
  <c r="CG145" i="69" s="1"/>
  <c r="CG147" i="69" a="1"/>
  <c r="CG147" i="69" s="1"/>
  <c r="CG160" i="69" a="1"/>
  <c r="CG160" i="69" s="1"/>
  <c r="CG139" i="69" a="1"/>
  <c r="CG139" i="69" s="1"/>
  <c r="CG158" i="69" a="1"/>
  <c r="CG158" i="69" s="1"/>
  <c r="CG133" i="69" a="1"/>
  <c r="CG133" i="69" s="1"/>
  <c r="CG122" i="69" a="1"/>
  <c r="CG122" i="69" s="1"/>
  <c r="CG114" i="69" a="1"/>
  <c r="CG114" i="69" s="1"/>
  <c r="CG116" i="69" a="1"/>
  <c r="CG116" i="69" s="1"/>
  <c r="CG131" i="69" a="1"/>
  <c r="CG131" i="69" s="1"/>
  <c r="CG109" i="69" a="1"/>
  <c r="CG109" i="69" s="1"/>
  <c r="CG97" i="69" a="1"/>
  <c r="CG97" i="69" s="1"/>
  <c r="CH93" i="69" s="1"/>
  <c r="CG90" i="69" a="1"/>
  <c r="CG90" i="69" s="1"/>
  <c r="CG103" i="69" a="1"/>
  <c r="CG103" i="69" s="1"/>
  <c r="CG95" i="69" a="1"/>
  <c r="CG95" i="69" s="1"/>
  <c r="CG96" i="69" s="1"/>
  <c r="CG76" i="69" a="1"/>
  <c r="CG76" i="69" s="1"/>
  <c r="CG82" i="69" a="1"/>
  <c r="CG82" i="69" s="1"/>
  <c r="CG62" i="69" a="1"/>
  <c r="CG62" i="69" s="1"/>
  <c r="CG68" i="69" a="1"/>
  <c r="CG68" i="69" s="1"/>
  <c r="CG74" i="69" a="1"/>
  <c r="CG74" i="69" s="1"/>
  <c r="CG47" i="69" a="1"/>
  <c r="CG47" i="69" s="1"/>
  <c r="CG30" i="69" a="1"/>
  <c r="CG30" i="69" s="1"/>
  <c r="CG53" i="69" a="1"/>
  <c r="CG53" i="69" s="1"/>
  <c r="CG36" i="69" a="1"/>
  <c r="CG36" i="69" s="1"/>
  <c r="CG42" i="69" a="1"/>
  <c r="CG42" i="69" s="1"/>
  <c r="CG15" i="69" a="1"/>
  <c r="CG15" i="69" s="1"/>
  <c r="CG25" i="69" a="1"/>
  <c r="CG25" i="69" s="1"/>
  <c r="CG3" i="69"/>
  <c r="CG5" i="69" a="1"/>
  <c r="CG5" i="69" s="1"/>
  <c r="CG9" i="69" a="1"/>
  <c r="CG9" i="69" s="1"/>
  <c r="CC71" i="69"/>
  <c r="CC75" i="69" s="1"/>
  <c r="CC65" i="69"/>
  <c r="CD60" i="69"/>
  <c r="CD64" i="69" s="1"/>
  <c r="CC69" i="69"/>
  <c r="CI1" i="69"/>
  <c r="CI2" i="69" s="1"/>
  <c r="CH2" i="69"/>
  <c r="CB79" i="69"/>
  <c r="CB77" i="69"/>
  <c r="CB85" i="69" s="1"/>
  <c r="CB94" i="69" s="1"/>
  <c r="CB99" i="69" s="1"/>
  <c r="CE221" i="69"/>
  <c r="CE224" i="69" s="1"/>
  <c r="CE226" i="69" s="1"/>
  <c r="CE228" i="69" s="1"/>
  <c r="CE215" i="69"/>
  <c r="CE217" i="69" s="1"/>
  <c r="CA106" i="69"/>
  <c r="CA113" i="69" s="1"/>
  <c r="CA100" i="69"/>
  <c r="CA104" i="69"/>
  <c r="CA87" i="69"/>
  <c r="CA83" i="69"/>
  <c r="CK1400" i="64" a="1"/>
  <c r="CK991" i="64" a="1"/>
  <c r="CJ1376" i="64" a="1"/>
  <c r="CK1013" i="64" a="1"/>
  <c r="CK1147" i="64" a="1"/>
  <c r="CJ919" i="64" a="1"/>
  <c r="CK526" i="64" a="1"/>
  <c r="CK967" i="64" a="1"/>
  <c r="CK1111" i="64" a="1"/>
  <c r="CK1292" i="64" a="1"/>
  <c r="CJ800" i="64" a="1"/>
  <c r="CK1076" i="64" a="1"/>
  <c r="CK1041" i="64" a="1"/>
  <c r="CK108" i="64" l="1"/>
  <c r="CK1400" i="64"/>
  <c r="CE124" i="64"/>
  <c r="CJ1084" i="64"/>
  <c r="CK1111" i="64"/>
  <c r="CK1147" i="64"/>
  <c r="CJ1376" i="64"/>
  <c r="CK1041" i="64"/>
  <c r="CK1013" i="64"/>
  <c r="CK1076" i="64"/>
  <c r="CK967" i="64"/>
  <c r="CK991" i="64"/>
  <c r="CK1292" i="64"/>
  <c r="CJ919" i="64"/>
  <c r="CJ800" i="64"/>
  <c r="CK526" i="64"/>
  <c r="AN1348" i="64"/>
  <c r="AN1349" i="64" s="1"/>
  <c r="AN1350" i="64" s="1"/>
  <c r="CF1568" i="64"/>
  <c r="CF1569" i="64" s="1"/>
  <c r="AR428" i="64"/>
  <c r="BS802" i="64"/>
  <c r="BR921" i="64"/>
  <c r="CF121" i="64"/>
  <c r="CF124" i="64" s="1"/>
  <c r="CJ1671" i="64"/>
  <c r="CK1671" i="64" s="1"/>
  <c r="CH1673" i="64"/>
  <c r="AL969" i="64"/>
  <c r="AT398" i="64"/>
  <c r="CK123" i="64" a="1"/>
  <c r="CK123" i="64" s="1"/>
  <c r="AK504" i="64"/>
  <c r="CI1673" i="64"/>
  <c r="CJ1672" i="64"/>
  <c r="CL1146" i="64" a="1"/>
  <c r="CL1146" i="64" s="1"/>
  <c r="CL1110" i="64" a="1"/>
  <c r="CL1110" i="64" s="1"/>
  <c r="CL1075" i="64" a="1"/>
  <c r="CL1075" i="64" s="1"/>
  <c r="CK1666" i="64" a="1"/>
  <c r="CK1666" i="64" s="1"/>
  <c r="CL1040" i="64" a="1"/>
  <c r="CL1040" i="64" s="1"/>
  <c r="CL1663" i="64" a="1"/>
  <c r="CL1663" i="64" s="1"/>
  <c r="CL1697" i="64" a="1"/>
  <c r="CL1697" i="64" s="1"/>
  <c r="AQ198" i="69"/>
  <c r="CL40" i="64" a="1"/>
  <c r="CL40" i="64" s="1"/>
  <c r="CL1014" i="64" a="1"/>
  <c r="CL1014" i="64" s="1"/>
  <c r="CL944" i="64" a="1"/>
  <c r="CL944" i="64" s="1"/>
  <c r="CL106" i="64" a="1"/>
  <c r="CL106" i="64" s="1"/>
  <c r="CL525" i="64" a="1"/>
  <c r="CL525" i="64" s="1"/>
  <c r="CL107" i="64" a="1"/>
  <c r="CL107" i="64" s="1"/>
  <c r="CL396" i="64" a="1"/>
  <c r="CL396" i="64" s="1"/>
  <c r="CL1288" i="64" a="1"/>
  <c r="CL1288" i="64" s="1"/>
  <c r="CL1401" i="64" a="1"/>
  <c r="CL1401" i="64" s="1"/>
  <c r="CL918" i="64" a="1"/>
  <c r="CL918" i="64" s="1"/>
  <c r="CL966" i="64" a="1"/>
  <c r="CL966" i="64" s="1"/>
  <c r="CL501" i="64" a="1"/>
  <c r="CL501" i="64" s="1"/>
  <c r="CL1375" i="64" a="1"/>
  <c r="CL1375" i="64" s="1"/>
  <c r="CL402" i="64" a="1"/>
  <c r="CL402" i="64" s="1"/>
  <c r="CL1299" i="64" a="1"/>
  <c r="CL1299" i="64" s="1"/>
  <c r="CL799" i="64" a="1"/>
  <c r="CL799" i="64" s="1"/>
  <c r="CL1012" i="64" a="1"/>
  <c r="CL1012" i="64" s="1"/>
  <c r="CL503" i="64" a="1"/>
  <c r="CL503" i="64" s="1"/>
  <c r="CL176" i="64" a="1"/>
  <c r="CL176" i="64" s="1"/>
  <c r="CL1293" i="64" a="1"/>
  <c r="CL1293" i="64" s="1"/>
  <c r="CL990" i="64" a="1"/>
  <c r="CL990" i="64" s="1"/>
  <c r="CL122" i="64" a="1"/>
  <c r="CL122" i="64" s="1"/>
  <c r="CL968" i="64" a="1"/>
  <c r="CL968" i="64" s="1"/>
  <c r="CL1399" i="64" a="1"/>
  <c r="CL1399" i="64" s="1"/>
  <c r="AP173" i="69"/>
  <c r="AP175" i="69" s="1"/>
  <c r="AR156" i="69"/>
  <c r="AR161" i="69" s="1"/>
  <c r="AQ173" i="69"/>
  <c r="AQ175" i="69" s="1"/>
  <c r="AQ163" i="69"/>
  <c r="AQ169" i="69"/>
  <c r="AQ179" i="69" s="1"/>
  <c r="AR135" i="69"/>
  <c r="AR142" i="69" s="1"/>
  <c r="AR152" i="69" s="1"/>
  <c r="AQ152" i="69"/>
  <c r="CF16" i="69"/>
  <c r="CF10" i="69"/>
  <c r="CF20" i="69" s="1"/>
  <c r="CG98" i="69"/>
  <c r="AT123" i="69"/>
  <c r="AU112" i="69"/>
  <c r="AU117" i="69" s="1"/>
  <c r="AT119" i="69"/>
  <c r="CF207" i="69"/>
  <c r="CF209" i="69" s="1"/>
  <c r="CF219" i="69" s="1"/>
  <c r="CB106" i="69"/>
  <c r="CB113" i="69" s="1"/>
  <c r="CB100" i="69"/>
  <c r="CB104" i="69"/>
  <c r="CG205" i="69"/>
  <c r="CG211" i="69" s="1"/>
  <c r="CG61" i="69"/>
  <c r="CG63" i="69" s="1"/>
  <c r="CG8" i="69"/>
  <c r="CG12" i="69" s="1"/>
  <c r="CG22" i="69" s="1"/>
  <c r="CG29" i="69" s="1"/>
  <c r="CG31" i="69" s="1"/>
  <c r="BZ50" i="69"/>
  <c r="BZ56" i="69"/>
  <c r="CA45" i="69"/>
  <c r="CA49" i="69" s="1"/>
  <c r="BZ54" i="69"/>
  <c r="CB87" i="69"/>
  <c r="CB83" i="69"/>
  <c r="CD65" i="69"/>
  <c r="CD71" i="69"/>
  <c r="CD75" i="69" s="1"/>
  <c r="CE60" i="69"/>
  <c r="CE64" i="69" s="1"/>
  <c r="CD69" i="69"/>
  <c r="CE17" i="69"/>
  <c r="CE18" i="69" s="1"/>
  <c r="CC39" i="69"/>
  <c r="CD28" i="69"/>
  <c r="CD32" i="69" s="1"/>
  <c r="CC33" i="69"/>
  <c r="CC37" i="69"/>
  <c r="CC46" i="69" s="1"/>
  <c r="CC48" i="69" s="1"/>
  <c r="CC79" i="69"/>
  <c r="CC77" i="69"/>
  <c r="CC85" i="69" s="1"/>
  <c r="CC94" i="69" s="1"/>
  <c r="CC99" i="69" s="1"/>
  <c r="CH225" i="69" a="1"/>
  <c r="CH225" i="69" s="1"/>
  <c r="CH227" i="69" a="1"/>
  <c r="CH227" i="69" s="1"/>
  <c r="CH216" i="69" a="1"/>
  <c r="CH216" i="69" s="1"/>
  <c r="CH206" i="69" a="1"/>
  <c r="CH206" i="69" s="1"/>
  <c r="CH208" i="69" a="1"/>
  <c r="CH208" i="69" s="1"/>
  <c r="CH214" i="69" a="1"/>
  <c r="CH214" i="69" s="1"/>
  <c r="CH197" i="69" a="1"/>
  <c r="CH197" i="69" s="1"/>
  <c r="CH191" i="69" a="1"/>
  <c r="CH191" i="69" s="1"/>
  <c r="CH185" i="69" a="1"/>
  <c r="CH185" i="69" s="1"/>
  <c r="CH174" i="69" a="1"/>
  <c r="CH174" i="69" s="1"/>
  <c r="CH166" i="69" a="1"/>
  <c r="CH166" i="69" s="1"/>
  <c r="CH172" i="69" a="1"/>
  <c r="CH172" i="69" s="1"/>
  <c r="CH147" i="69" a="1"/>
  <c r="CH147" i="69" s="1"/>
  <c r="CH158" i="69" a="1"/>
  <c r="CH158" i="69" s="1"/>
  <c r="CH145" i="69" a="1"/>
  <c r="CH145" i="69" s="1"/>
  <c r="CH131" i="69" a="1"/>
  <c r="CH131" i="69" s="1"/>
  <c r="CH133" i="69" a="1"/>
  <c r="CH133" i="69" s="1"/>
  <c r="CH160" i="69" a="1"/>
  <c r="CH160" i="69" s="1"/>
  <c r="CH139" i="69" a="1"/>
  <c r="CH139" i="69" s="1"/>
  <c r="CH116" i="69" a="1"/>
  <c r="CH116" i="69" s="1"/>
  <c r="CH109" i="69" a="1"/>
  <c r="CH109" i="69" s="1"/>
  <c r="CH122" i="69" a="1"/>
  <c r="CH122" i="69" s="1"/>
  <c r="CH114" i="69" a="1"/>
  <c r="CH114" i="69" s="1"/>
  <c r="CH97" i="69" a="1"/>
  <c r="CH97" i="69" s="1"/>
  <c r="CI93" i="69" s="1"/>
  <c r="CH90" i="69" a="1"/>
  <c r="CH90" i="69" s="1"/>
  <c r="CH103" i="69" a="1"/>
  <c r="CH103" i="69" s="1"/>
  <c r="CH95" i="69" a="1"/>
  <c r="CH95" i="69" s="1"/>
  <c r="CH96" i="69" s="1"/>
  <c r="CH82" i="69" a="1"/>
  <c r="CH82" i="69" s="1"/>
  <c r="CH68" i="69" a="1"/>
  <c r="CH68" i="69" s="1"/>
  <c r="CH74" i="69" a="1"/>
  <c r="CH74" i="69" s="1"/>
  <c r="CH76" i="69" a="1"/>
  <c r="CH76" i="69" s="1"/>
  <c r="CH47" i="69" a="1"/>
  <c r="CH47" i="69" s="1"/>
  <c r="CH30" i="69" a="1"/>
  <c r="CH30" i="69" s="1"/>
  <c r="CH53" i="69" a="1"/>
  <c r="CH53" i="69" s="1"/>
  <c r="CH36" i="69" a="1"/>
  <c r="CH36" i="69" s="1"/>
  <c r="CH42" i="69" a="1"/>
  <c r="CH42" i="69" s="1"/>
  <c r="CH25" i="69" a="1"/>
  <c r="CH25" i="69" s="1"/>
  <c r="CH62" i="69" a="1"/>
  <c r="CH62" i="69" s="1"/>
  <c r="CH3" i="69"/>
  <c r="CH5" i="69" a="1"/>
  <c r="CH5" i="69" s="1"/>
  <c r="CH9" i="69" a="1"/>
  <c r="CH9" i="69" s="1"/>
  <c r="CH15" i="69" a="1"/>
  <c r="CH15" i="69" s="1"/>
  <c r="CI227" i="69" a="1"/>
  <c r="CI227" i="69" s="1"/>
  <c r="CI225" i="69" a="1"/>
  <c r="CI225" i="69" s="1"/>
  <c r="CI216" i="69" a="1"/>
  <c r="CI216" i="69" s="1"/>
  <c r="CI206" i="69" a="1"/>
  <c r="CI206" i="69" s="1"/>
  <c r="CI208" i="69" a="1"/>
  <c r="CI208" i="69" s="1"/>
  <c r="CI214" i="69" a="1"/>
  <c r="CI214" i="69" s="1"/>
  <c r="CI197" i="69" a="1"/>
  <c r="CI197" i="69" s="1"/>
  <c r="CI191" i="69" a="1"/>
  <c r="CI191" i="69" s="1"/>
  <c r="CI185" i="69" a="1"/>
  <c r="CI185" i="69" s="1"/>
  <c r="CI172" i="69" a="1"/>
  <c r="CI172" i="69" s="1"/>
  <c r="CI166" i="69" a="1"/>
  <c r="CI166" i="69" s="1"/>
  <c r="CI174" i="69" a="1"/>
  <c r="CI174" i="69" s="1"/>
  <c r="CI158" i="69" a="1"/>
  <c r="CI158" i="69" s="1"/>
  <c r="CI160" i="69" a="1"/>
  <c r="CI160" i="69" s="1"/>
  <c r="CI147" i="69" a="1"/>
  <c r="CI147" i="69" s="1"/>
  <c r="CI145" i="69" a="1"/>
  <c r="CI145" i="69" s="1"/>
  <c r="CI131" i="69" a="1"/>
  <c r="CI131" i="69" s="1"/>
  <c r="CI133" i="69" a="1"/>
  <c r="CI133" i="69" s="1"/>
  <c r="CI116" i="69" a="1"/>
  <c r="CI116" i="69" s="1"/>
  <c r="CI109" i="69" a="1"/>
  <c r="CI109" i="69" s="1"/>
  <c r="CI122" i="69" a="1"/>
  <c r="CI122" i="69" s="1"/>
  <c r="CI139" i="69" a="1"/>
  <c r="CI139" i="69" s="1"/>
  <c r="CI114" i="69" a="1"/>
  <c r="CI114" i="69" s="1"/>
  <c r="CI103" i="69" a="1"/>
  <c r="CI103" i="69" s="1"/>
  <c r="CI95" i="69" a="1"/>
  <c r="CI95" i="69" s="1"/>
  <c r="CI97" i="69" a="1"/>
  <c r="CI97" i="69" s="1"/>
  <c r="CI74" i="69" a="1"/>
  <c r="CI74" i="69" s="1"/>
  <c r="CI90" i="69" a="1"/>
  <c r="CI90" i="69" s="1"/>
  <c r="CI76" i="69" a="1"/>
  <c r="CI76" i="69" s="1"/>
  <c r="CI82" i="69" a="1"/>
  <c r="CI82" i="69" s="1"/>
  <c r="CI62" i="69" a="1"/>
  <c r="CI62" i="69" s="1"/>
  <c r="CI53" i="69" a="1"/>
  <c r="CI53" i="69" s="1"/>
  <c r="CI36" i="69" a="1"/>
  <c r="CI36" i="69" s="1"/>
  <c r="CI42" i="69" a="1"/>
  <c r="CI42" i="69" s="1"/>
  <c r="CI25" i="69" a="1"/>
  <c r="CI25" i="69" s="1"/>
  <c r="CI68" i="69" a="1"/>
  <c r="CI68" i="69" s="1"/>
  <c r="CI5" i="69" a="1"/>
  <c r="CI5" i="69" s="1"/>
  <c r="CI3" i="69"/>
  <c r="CI47" i="69" a="1"/>
  <c r="CI47" i="69" s="1"/>
  <c r="CI9" i="69" a="1"/>
  <c r="CI9" i="69" s="1"/>
  <c r="CI30" i="69" a="1"/>
  <c r="CI30" i="69" s="1"/>
  <c r="CI15" i="69" a="1"/>
  <c r="CI15" i="69" s="1"/>
  <c r="I113" i="69"/>
  <c r="I46" i="69"/>
  <c r="I224" i="69"/>
  <c r="I130" i="69"/>
  <c r="I161" i="69"/>
  <c r="I132" i="69"/>
  <c r="I228" i="69"/>
  <c r="I134" i="69"/>
  <c r="I10" i="69"/>
  <c r="I54" i="69"/>
  <c r="I215" i="69"/>
  <c r="I123" i="69"/>
  <c r="I175" i="69"/>
  <c r="I75" i="69"/>
  <c r="I77" i="69"/>
  <c r="I148" i="69"/>
  <c r="I63" i="69"/>
  <c r="K224" i="69"/>
  <c r="I69" i="69"/>
  <c r="I226" i="69"/>
  <c r="I159" i="69"/>
  <c r="I211" i="69"/>
  <c r="I209" i="69"/>
  <c r="I192" i="69"/>
  <c r="I98" i="69"/>
  <c r="I96" i="69"/>
  <c r="I198" i="69"/>
  <c r="I104" i="69"/>
  <c r="I167" i="69"/>
  <c r="I29" i="69"/>
  <c r="J54" i="69"/>
  <c r="I117" i="69"/>
  <c r="I186" i="69"/>
  <c r="I8" i="69"/>
  <c r="J94" i="69"/>
  <c r="J184" i="69"/>
  <c r="J209" i="69"/>
  <c r="J98" i="69"/>
  <c r="K37" i="69"/>
  <c r="I157" i="69"/>
  <c r="J48" i="69"/>
  <c r="J140" i="69"/>
  <c r="I205" i="69"/>
  <c r="J148" i="69"/>
  <c r="J192" i="69"/>
  <c r="K46" i="69"/>
  <c r="J167" i="69"/>
  <c r="K217" i="69"/>
  <c r="J228" i="69"/>
  <c r="I17" i="69"/>
  <c r="K228" i="69"/>
  <c r="I31" i="69"/>
  <c r="J198" i="69"/>
  <c r="J37" i="69"/>
  <c r="I94" i="69"/>
  <c r="J161" i="69"/>
  <c r="K94" i="69"/>
  <c r="I48" i="69"/>
  <c r="I140" i="69"/>
  <c r="J215" i="69"/>
  <c r="I207" i="69"/>
  <c r="J69" i="69"/>
  <c r="K10" i="69"/>
  <c r="I16" i="69"/>
  <c r="I37" i="69"/>
  <c r="I115" i="69"/>
  <c r="J17" i="69"/>
  <c r="J134" i="69"/>
  <c r="J175" i="69"/>
  <c r="K215" i="69"/>
  <c r="J217" i="69"/>
  <c r="I217" i="69"/>
  <c r="K205" i="69"/>
  <c r="J130" i="69"/>
  <c r="I184" i="69"/>
  <c r="J132" i="69"/>
  <c r="I61" i="69"/>
  <c r="J205" i="69"/>
  <c r="J10" i="69"/>
  <c r="J63" i="69"/>
  <c r="J31" i="69"/>
  <c r="J29" i="69"/>
  <c r="J157" i="69"/>
  <c r="J186" i="69"/>
  <c r="K8" i="69"/>
  <c r="K17" i="69"/>
  <c r="K104" i="69"/>
  <c r="K31" i="69"/>
  <c r="J8" i="69"/>
  <c r="K29" i="69"/>
  <c r="K16" i="69"/>
  <c r="J77" i="69"/>
  <c r="K207" i="69"/>
  <c r="K61" i="69"/>
  <c r="J96" i="69"/>
  <c r="K75" i="69"/>
  <c r="K54" i="69"/>
  <c r="K211" i="69"/>
  <c r="K98" i="69"/>
  <c r="J159" i="69"/>
  <c r="J46" i="69"/>
  <c r="J226" i="69"/>
  <c r="J75" i="69"/>
  <c r="K96" i="69"/>
  <c r="J16" i="69"/>
  <c r="J61" i="69"/>
  <c r="J113" i="69"/>
  <c r="J211" i="69"/>
  <c r="K226" i="69"/>
  <c r="J224" i="69"/>
  <c r="K69" i="69"/>
  <c r="K77" i="69"/>
  <c r="K113" i="69"/>
  <c r="K130" i="69"/>
  <c r="J207" i="69"/>
  <c r="K209" i="69"/>
  <c r="L48" i="69"/>
  <c r="L69" i="69"/>
  <c r="L75" i="69"/>
  <c r="L54" i="69"/>
  <c r="L10" i="69"/>
  <c r="L228" i="69"/>
  <c r="L46" i="69"/>
  <c r="L63" i="69"/>
  <c r="L215" i="69"/>
  <c r="L113" i="69"/>
  <c r="L16" i="69"/>
  <c r="K63" i="69"/>
  <c r="L217" i="69"/>
  <c r="L205" i="69"/>
  <c r="L96" i="69"/>
  <c r="L104" i="69"/>
  <c r="L17" i="69"/>
  <c r="L8" i="69"/>
  <c r="L94" i="69"/>
  <c r="L61" i="69"/>
  <c r="L31" i="69"/>
  <c r="L224" i="69"/>
  <c r="L130" i="69"/>
  <c r="L207" i="69"/>
  <c r="K48" i="69"/>
  <c r="M130" i="69"/>
  <c r="L209" i="69"/>
  <c r="L29" i="69"/>
  <c r="J104" i="69"/>
  <c r="L211" i="69"/>
  <c r="L98" i="69"/>
  <c r="L226" i="69"/>
  <c r="L37" i="69"/>
  <c r="L77" i="69"/>
  <c r="CF221" i="69"/>
  <c r="CF224" i="69" s="1"/>
  <c r="CF226" i="69" s="1"/>
  <c r="CF228" i="69" s="1"/>
  <c r="CF215" i="69"/>
  <c r="CF217" i="69" s="1"/>
  <c r="CL967" i="64" a="1"/>
  <c r="CL1400" i="64" a="1"/>
  <c r="CL1292" i="64" a="1"/>
  <c r="CK919" i="64" a="1"/>
  <c r="AL502" i="64" a="1"/>
  <c r="CK1376" i="64" a="1"/>
  <c r="CL1041" i="64" a="1"/>
  <c r="CK800" i="64" a="1"/>
  <c r="CL1013" i="64" a="1"/>
  <c r="CL1076" i="64" a="1"/>
  <c r="CL1147" i="64" a="1"/>
  <c r="CL991" i="64" a="1"/>
  <c r="CL1111" i="64" a="1"/>
  <c r="CL526" i="64" a="1"/>
  <c r="CL108" i="64" l="1"/>
  <c r="CL1400" i="64"/>
  <c r="P1400" i="64" s="1"/>
  <c r="CK1084" i="64"/>
  <c r="CO1706" i="64"/>
  <c r="CL1041" i="64"/>
  <c r="CL1013" i="64"/>
  <c r="CL1076" i="64"/>
  <c r="CK1376" i="64"/>
  <c r="CL1111" i="64"/>
  <c r="CL1147" i="64"/>
  <c r="CL967" i="64"/>
  <c r="P967" i="64" s="1"/>
  <c r="CL991" i="64"/>
  <c r="CL1292" i="64"/>
  <c r="CK919" i="64"/>
  <c r="CK800" i="64"/>
  <c r="CL526" i="64"/>
  <c r="AR432" i="64"/>
  <c r="CG1565" i="64"/>
  <c r="CG1571" i="64" s="1"/>
  <c r="AS430" i="64"/>
  <c r="AT427" i="64"/>
  <c r="AN1354" i="64"/>
  <c r="AO1344" i="64"/>
  <c r="BT802" i="64"/>
  <c r="BS921" i="64"/>
  <c r="BU397" i="64"/>
  <c r="BT397" i="64"/>
  <c r="CG121" i="64"/>
  <c r="CG124" i="64" s="1"/>
  <c r="AM1402" i="64"/>
  <c r="AL502" i="64"/>
  <c r="AN945" i="64"/>
  <c r="AQ1378" i="64"/>
  <c r="AU394" i="64"/>
  <c r="AT403" i="64"/>
  <c r="AT399" i="64"/>
  <c r="CJ1673" i="64"/>
  <c r="AS1294" i="64"/>
  <c r="CL123" i="64" a="1"/>
  <c r="CL123" i="64" s="1"/>
  <c r="AK1015" i="64"/>
  <c r="CK1672" i="64"/>
  <c r="CL1671" i="64"/>
  <c r="CL1666" i="64" a="1"/>
  <c r="CL1666" i="64" s="1"/>
  <c r="J1666" i="64"/>
  <c r="AR159" i="69"/>
  <c r="AR184" i="69" s="1"/>
  <c r="AR187" i="69" s="1"/>
  <c r="AS183" i="69" s="1"/>
  <c r="AS186" i="69" s="1"/>
  <c r="AR140" i="69"/>
  <c r="AR150" i="69" s="1"/>
  <c r="AR146" i="69"/>
  <c r="AR148" i="69" s="1"/>
  <c r="AS129" i="69"/>
  <c r="AS134" i="69" s="1"/>
  <c r="AR136" i="69"/>
  <c r="I18" i="69"/>
  <c r="CF17" i="69"/>
  <c r="CF18" i="69" s="1"/>
  <c r="N135" i="69"/>
  <c r="N136" i="69" s="1"/>
  <c r="N162" i="69"/>
  <c r="N163" i="69" s="1"/>
  <c r="N187" i="69"/>
  <c r="N188" i="69" s="1"/>
  <c r="AU115" i="69"/>
  <c r="AU118" i="69" s="1"/>
  <c r="CG207" i="69"/>
  <c r="CG209" i="69" s="1"/>
  <c r="CG219" i="69" s="1"/>
  <c r="K18" i="69"/>
  <c r="CG10" i="69"/>
  <c r="CG20" i="69" s="1"/>
  <c r="CG16" i="69"/>
  <c r="L18" i="69"/>
  <c r="J18" i="69"/>
  <c r="CI205" i="69"/>
  <c r="CI207" i="69" s="1"/>
  <c r="H207" i="69" s="1"/>
  <c r="CI61" i="69"/>
  <c r="CI8" i="69"/>
  <c r="CI10" i="69" s="1"/>
  <c r="CC106" i="69"/>
  <c r="CC113" i="69" s="1"/>
  <c r="CC100" i="69"/>
  <c r="CC104" i="69"/>
  <c r="CH98" i="69"/>
  <c r="H173" i="69"/>
  <c r="I162" i="69"/>
  <c r="H49" i="69"/>
  <c r="H93" i="69"/>
  <c r="K32" i="69"/>
  <c r="H135" i="69"/>
  <c r="H64" i="69"/>
  <c r="H112" i="69"/>
  <c r="I99" i="69"/>
  <c r="I100" i="69" s="1"/>
  <c r="I187" i="69"/>
  <c r="H106" i="69"/>
  <c r="I106" i="69"/>
  <c r="H32" i="69"/>
  <c r="I64" i="69"/>
  <c r="H45" i="69"/>
  <c r="H162" i="69"/>
  <c r="I118" i="69"/>
  <c r="I32" i="69"/>
  <c r="H183" i="69"/>
  <c r="H187" i="69"/>
  <c r="H28" i="69"/>
  <c r="I146" i="69"/>
  <c r="I135" i="69"/>
  <c r="H60" i="69"/>
  <c r="H118" i="69"/>
  <c r="H146" i="69"/>
  <c r="H99" i="69"/>
  <c r="H129" i="69"/>
  <c r="K106" i="69"/>
  <c r="H156" i="69"/>
  <c r="I173" i="69"/>
  <c r="I49" i="69"/>
  <c r="K99" i="69"/>
  <c r="K100" i="69" s="1"/>
  <c r="J64" i="69"/>
  <c r="J32" i="69"/>
  <c r="J106" i="69"/>
  <c r="J99" i="69"/>
  <c r="J100" i="69" s="1"/>
  <c r="J49" i="69"/>
  <c r="K64" i="69"/>
  <c r="K49" i="69"/>
  <c r="L49" i="69"/>
  <c r="L32" i="69"/>
  <c r="L64" i="69"/>
  <c r="L99" i="69"/>
  <c r="L100" i="69" s="1"/>
  <c r="L106" i="69"/>
  <c r="CC87" i="69"/>
  <c r="CC83" i="69"/>
  <c r="CH205" i="69"/>
  <c r="CH61" i="69"/>
  <c r="CH8" i="69"/>
  <c r="CH10" i="69" s="1"/>
  <c r="CI96" i="69"/>
  <c r="H96" i="69" s="1"/>
  <c r="CI98" i="69"/>
  <c r="H98" i="69" s="1"/>
  <c r="CE28" i="69"/>
  <c r="CE32" i="69" s="1"/>
  <c r="CD33" i="69"/>
  <c r="CD39" i="69"/>
  <c r="CD37" i="69"/>
  <c r="CE65" i="69"/>
  <c r="CE71" i="69"/>
  <c r="CE75" i="69" s="1"/>
  <c r="CF60" i="69"/>
  <c r="CF64" i="69" s="1"/>
  <c r="CE69" i="69"/>
  <c r="CD79" i="69"/>
  <c r="CD77" i="69"/>
  <c r="CG221" i="69"/>
  <c r="CG224" i="69" s="1"/>
  <c r="CG226" i="69" s="1"/>
  <c r="CG228" i="69" s="1"/>
  <c r="CG215" i="69"/>
  <c r="CG217" i="69" s="1"/>
  <c r="CA50" i="69"/>
  <c r="CA56" i="69"/>
  <c r="CB45" i="69"/>
  <c r="CB49" i="69" s="1"/>
  <c r="CA54" i="69"/>
  <c r="CL800" i="64" a="1"/>
  <c r="CL919" i="64" a="1"/>
  <c r="CL1376" i="64" a="1"/>
  <c r="K991" i="64" l="1"/>
  <c r="L991" i="64"/>
  <c r="M991" i="64"/>
  <c r="N991" i="64"/>
  <c r="O991" i="64"/>
  <c r="P991" i="64"/>
  <c r="CL1084" i="64"/>
  <c r="CP1706" i="64"/>
  <c r="CQ1706" i="64" s="1"/>
  <c r="CR1706" i="64" s="1"/>
  <c r="CS1706" i="64" s="1"/>
  <c r="CT1706" i="64" s="1"/>
  <c r="CU1706" i="64" s="1"/>
  <c r="CV1706" i="64" s="1"/>
  <c r="CW1706" i="64" s="1"/>
  <c r="CX1706" i="64" s="1"/>
  <c r="CY1706" i="64" s="1"/>
  <c r="CZ1706" i="64" s="1"/>
  <c r="DA1706" i="64" s="1"/>
  <c r="DB1706" i="64" s="1"/>
  <c r="DC1706" i="64" s="1"/>
  <c r="DD1706" i="64" s="1"/>
  <c r="DE1706" i="64" s="1"/>
  <c r="DF1706" i="64" s="1"/>
  <c r="DG1706" i="64" s="1"/>
  <c r="DH1706" i="64" s="1"/>
  <c r="DI1706" i="64" s="1"/>
  <c r="DJ1706" i="64" s="1"/>
  <c r="DK1706" i="64" s="1"/>
  <c r="DL1706" i="64" s="1"/>
  <c r="K1666" i="64"/>
  <c r="L1666" i="64"/>
  <c r="M1666" i="64"/>
  <c r="N1666" i="64"/>
  <c r="O1666" i="64"/>
  <c r="P1666" i="64"/>
  <c r="K526" i="64"/>
  <c r="L526" i="64"/>
  <c r="M526" i="64"/>
  <c r="N526" i="64"/>
  <c r="O526" i="64"/>
  <c r="P526" i="64"/>
  <c r="K1111" i="64"/>
  <c r="L1111" i="64"/>
  <c r="M1111" i="64"/>
  <c r="N1111" i="64"/>
  <c r="O1111" i="64"/>
  <c r="P1111" i="64"/>
  <c r="K1147" i="64"/>
  <c r="L1147" i="64"/>
  <c r="M1147" i="64"/>
  <c r="N1147" i="64"/>
  <c r="O1147" i="64"/>
  <c r="P1147" i="64"/>
  <c r="K1076" i="64"/>
  <c r="L1076" i="64"/>
  <c r="M1076" i="64"/>
  <c r="N1076" i="64"/>
  <c r="O1076" i="64"/>
  <c r="P1076" i="64"/>
  <c r="K1292" i="64"/>
  <c r="L1292" i="64"/>
  <c r="M1292" i="64"/>
  <c r="N1292" i="64"/>
  <c r="O1292" i="64"/>
  <c r="P1292" i="64"/>
  <c r="K1013" i="64"/>
  <c r="L1013" i="64"/>
  <c r="M1013" i="64"/>
  <c r="N1013" i="64"/>
  <c r="O1013" i="64"/>
  <c r="P1013" i="64"/>
  <c r="K108" i="64"/>
  <c r="L108" i="64"/>
  <c r="M108" i="64"/>
  <c r="N108" i="64"/>
  <c r="O108" i="64"/>
  <c r="P108" i="64"/>
  <c r="AS428" i="64"/>
  <c r="AS432" i="64" s="1"/>
  <c r="K1041" i="64"/>
  <c r="L1041" i="64"/>
  <c r="M1041" i="64"/>
  <c r="N1041" i="64"/>
  <c r="O1041" i="64"/>
  <c r="P1041" i="64"/>
  <c r="CL1376" i="64"/>
  <c r="CL919" i="64"/>
  <c r="CL800" i="64"/>
  <c r="AO1348" i="64"/>
  <c r="AO1349" i="64" s="1"/>
  <c r="AO1350" i="64" s="1"/>
  <c r="CG1568" i="64"/>
  <c r="CG1569" i="64" s="1"/>
  <c r="BU802" i="64"/>
  <c r="CH121" i="64"/>
  <c r="CH124" i="64" s="1"/>
  <c r="CK1673" i="64"/>
  <c r="AM969" i="64"/>
  <c r="AL504" i="64"/>
  <c r="AU398" i="64"/>
  <c r="CL1672" i="64"/>
  <c r="AR192" i="69"/>
  <c r="AR198" i="69" s="1"/>
  <c r="AR194" i="69"/>
  <c r="AR202" i="69" s="1"/>
  <c r="AR162" i="69"/>
  <c r="AR163" i="69" s="1"/>
  <c r="AR188" i="69"/>
  <c r="AS132" i="69"/>
  <c r="AS157" i="69" s="1"/>
  <c r="CG17" i="69"/>
  <c r="CG18" i="69" s="1"/>
  <c r="CI16" i="69"/>
  <c r="CH16" i="69"/>
  <c r="CH17" i="69" s="1"/>
  <c r="CH211" i="69"/>
  <c r="M205" i="69"/>
  <c r="J28" i="69"/>
  <c r="J33" i="69" s="1"/>
  <c r="CH63" i="69"/>
  <c r="M61" i="69"/>
  <c r="L28" i="69"/>
  <c r="L33" i="69" s="1"/>
  <c r="CE33" i="69"/>
  <c r="CE39" i="69"/>
  <c r="CF28" i="69"/>
  <c r="CF32" i="69" s="1"/>
  <c r="CE37" i="69"/>
  <c r="CE46" i="69" s="1"/>
  <c r="CE48" i="69" s="1"/>
  <c r="I112" i="69"/>
  <c r="I119" i="69" s="1"/>
  <c r="J112" i="69"/>
  <c r="I188" i="69"/>
  <c r="J183" i="69"/>
  <c r="I45" i="69"/>
  <c r="I50" i="69" s="1"/>
  <c r="CI12" i="69"/>
  <c r="CI22" i="69" s="1"/>
  <c r="CI29" i="69" s="1"/>
  <c r="H8" i="69"/>
  <c r="CD85" i="69"/>
  <c r="CD94" i="69" s="1"/>
  <c r="M28" i="69"/>
  <c r="J45" i="69"/>
  <c r="J50" i="69" s="1"/>
  <c r="I156" i="69"/>
  <c r="H163" i="69"/>
  <c r="I163" i="69"/>
  <c r="J156" i="69"/>
  <c r="CI63" i="69"/>
  <c r="H63" i="69" s="1"/>
  <c r="H61" i="69"/>
  <c r="CD87" i="69"/>
  <c r="CD83" i="69"/>
  <c r="CF71" i="69"/>
  <c r="CF75" i="69" s="1"/>
  <c r="CF65" i="69"/>
  <c r="CG60" i="69"/>
  <c r="CG64" i="69" s="1"/>
  <c r="CF69" i="69"/>
  <c r="M45" i="69"/>
  <c r="L45" i="69"/>
  <c r="L50" i="69" s="1"/>
  <c r="K28" i="69"/>
  <c r="K33" i="69" s="1"/>
  <c r="I136" i="69"/>
  <c r="J129" i="69"/>
  <c r="CH207" i="69"/>
  <c r="CI211" i="69"/>
  <c r="H205" i="69"/>
  <c r="M96" i="69"/>
  <c r="CE79" i="69"/>
  <c r="CE77" i="69"/>
  <c r="CE85" i="69" s="1"/>
  <c r="CE94" i="69" s="1"/>
  <c r="CE99" i="69" s="1"/>
  <c r="CH20" i="69"/>
  <c r="M10" i="69"/>
  <c r="L60" i="69"/>
  <c r="L65" i="69" s="1"/>
  <c r="J60" i="69"/>
  <c r="J65" i="69" s="1"/>
  <c r="M60" i="69"/>
  <c r="CB50" i="69"/>
  <c r="CB56" i="69"/>
  <c r="CC45" i="69"/>
  <c r="CC49" i="69" s="1"/>
  <c r="CB54" i="69"/>
  <c r="CI20" i="69"/>
  <c r="H10" i="69"/>
  <c r="I28" i="69"/>
  <c r="I33" i="69" s="1"/>
  <c r="I60" i="69"/>
  <c r="I65" i="69" s="1"/>
  <c r="AU125" i="69"/>
  <c r="AU119" i="69"/>
  <c r="AV112" i="69"/>
  <c r="AU123" i="69"/>
  <c r="CD46" i="69"/>
  <c r="CH12" i="69"/>
  <c r="CH22" i="69" s="1"/>
  <c r="CH29" i="69" s="1"/>
  <c r="M8" i="69"/>
  <c r="H16" i="69"/>
  <c r="K45" i="69"/>
  <c r="K50" i="69" s="1"/>
  <c r="K60" i="69"/>
  <c r="K65" i="69" s="1"/>
  <c r="I183" i="69"/>
  <c r="I129" i="69"/>
  <c r="H136" i="69"/>
  <c r="M98" i="69"/>
  <c r="CI209" i="69"/>
  <c r="AM502" i="64" a="1"/>
  <c r="P1084" i="64" l="1"/>
  <c r="CO1672" i="64"/>
  <c r="CP1672" i="64" s="1"/>
  <c r="CQ1672" i="64" s="1"/>
  <c r="CR1672" i="64" s="1"/>
  <c r="CO1671" i="64"/>
  <c r="CH1565" i="64"/>
  <c r="CH1571" i="64" s="1"/>
  <c r="AT430" i="64"/>
  <c r="AT428" i="64" s="1"/>
  <c r="AU427" i="64"/>
  <c r="AP1344" i="64"/>
  <c r="AO1354" i="64"/>
  <c r="BV802" i="64"/>
  <c r="BW397" i="64"/>
  <c r="BV397" i="64"/>
  <c r="BT921" i="64"/>
  <c r="BU921" i="64"/>
  <c r="CI121" i="64"/>
  <c r="CI124" i="64" s="1"/>
  <c r="AM502" i="64"/>
  <c r="AN1402" i="64"/>
  <c r="AO945" i="64"/>
  <c r="AR1378" i="64"/>
  <c r="AL1015" i="64"/>
  <c r="AT1294" i="64"/>
  <c r="AV394" i="64"/>
  <c r="AU403" i="64"/>
  <c r="AU399" i="64"/>
  <c r="CL1673" i="64"/>
  <c r="AR200" i="69"/>
  <c r="AR167" i="69"/>
  <c r="AR173" i="69" s="1"/>
  <c r="AR175" i="69" s="1"/>
  <c r="AR169" i="69"/>
  <c r="AR179" i="69" s="1"/>
  <c r="AS156" i="69"/>
  <c r="AS159" i="69" s="1"/>
  <c r="AS184" i="69" s="1"/>
  <c r="AS187" i="69" s="1"/>
  <c r="AS135" i="69"/>
  <c r="AS136" i="69" s="1"/>
  <c r="M16" i="69"/>
  <c r="CI17" i="69"/>
  <c r="CI18" i="69" s="1"/>
  <c r="H65" i="69"/>
  <c r="CH221" i="69"/>
  <c r="CH224" i="69" s="1"/>
  <c r="CH215" i="69"/>
  <c r="M211" i="69"/>
  <c r="AV117" i="69"/>
  <c r="AV115" i="69"/>
  <c r="CI31" i="69"/>
  <c r="H31" i="69" s="1"/>
  <c r="H29" i="69"/>
  <c r="CD48" i="69"/>
  <c r="M63" i="69"/>
  <c r="CH31" i="69"/>
  <c r="M29" i="69"/>
  <c r="CF33" i="69"/>
  <c r="CF39" i="69"/>
  <c r="CG28" i="69"/>
  <c r="CG32" i="69" s="1"/>
  <c r="CF37" i="69"/>
  <c r="CF46" i="69" s="1"/>
  <c r="CF48" i="69" s="1"/>
  <c r="CI219" i="69"/>
  <c r="H209" i="69"/>
  <c r="CE106" i="69"/>
  <c r="CE113" i="69" s="1"/>
  <c r="CE100" i="69"/>
  <c r="CE104" i="69"/>
  <c r="CI221" i="69"/>
  <c r="CI224" i="69" s="1"/>
  <c r="CI215" i="69"/>
  <c r="H211" i="69"/>
  <c r="CF79" i="69"/>
  <c r="CF77" i="69"/>
  <c r="CF85" i="69" s="1"/>
  <c r="CF94" i="69" s="1"/>
  <c r="CF99" i="69" s="1"/>
  <c r="CE87" i="69"/>
  <c r="CE83" i="69"/>
  <c r="M207" i="69"/>
  <c r="CH209" i="69"/>
  <c r="CH18" i="69"/>
  <c r="M17" i="69"/>
  <c r="M18" i="69" s="1"/>
  <c r="CC56" i="69"/>
  <c r="CD45" i="69"/>
  <c r="CC50" i="69"/>
  <c r="CC54" i="69"/>
  <c r="CD99" i="69"/>
  <c r="H17" i="69"/>
  <c r="H18" i="69" s="1"/>
  <c r="CG65" i="69"/>
  <c r="CG71" i="69"/>
  <c r="CG75" i="69" s="1"/>
  <c r="CH60" i="69"/>
  <c r="CH64" i="69" s="1"/>
  <c r="CG69" i="69"/>
  <c r="CS1672" i="64" l="1"/>
  <c r="CT1672" i="64" s="1"/>
  <c r="CU1672" i="64" s="1"/>
  <c r="CV1672" i="64" s="1"/>
  <c r="K1672" i="64"/>
  <c r="CO1673" i="64"/>
  <c r="CP1671" i="64"/>
  <c r="AP1348" i="64"/>
  <c r="AP1349" i="64" s="1"/>
  <c r="CH1568" i="64"/>
  <c r="CH1569" i="64" s="1"/>
  <c r="AT432" i="64"/>
  <c r="BW802" i="64"/>
  <c r="CJ121" i="64"/>
  <c r="CJ124" i="64" s="1"/>
  <c r="AN969" i="64"/>
  <c r="AV398" i="64"/>
  <c r="AM504" i="64"/>
  <c r="AR177" i="69"/>
  <c r="AT129" i="69"/>
  <c r="AT134" i="69" s="1"/>
  <c r="AS161" i="69"/>
  <c r="AS162" i="69" s="1"/>
  <c r="AS169" i="69" s="1"/>
  <c r="AS179" i="69" s="1"/>
  <c r="AS142" i="69"/>
  <c r="AS146" i="69" s="1"/>
  <c r="AS148" i="69" s="1"/>
  <c r="AS140" i="69"/>
  <c r="AS150" i="69" s="1"/>
  <c r="AS188" i="69"/>
  <c r="AT183" i="69"/>
  <c r="AT186" i="69" s="1"/>
  <c r="AS192" i="69"/>
  <c r="AS194" i="69"/>
  <c r="AS202" i="69" s="1"/>
  <c r="M31" i="69"/>
  <c r="CF87" i="69"/>
  <c r="CF83" i="69"/>
  <c r="CH217" i="69"/>
  <c r="M215" i="69"/>
  <c r="CD106" i="69"/>
  <c r="CD113" i="69" s="1"/>
  <c r="CD100" i="69"/>
  <c r="CD104" i="69"/>
  <c r="CH226" i="69"/>
  <c r="M224" i="69"/>
  <c r="CH71" i="69"/>
  <c r="CH75" i="69" s="1"/>
  <c r="CI60" i="69"/>
  <c r="CI64" i="69" s="1"/>
  <c r="CH65" i="69"/>
  <c r="CH69" i="69"/>
  <c r="CH219" i="69"/>
  <c r="M209" i="69"/>
  <c r="H215" i="69"/>
  <c r="CI217" i="69"/>
  <c r="H217" i="69" s="1"/>
  <c r="H33" i="69"/>
  <c r="CG79" i="69"/>
  <c r="CG77" i="69"/>
  <c r="H224" i="69"/>
  <c r="CI226" i="69"/>
  <c r="CG33" i="69"/>
  <c r="CG39" i="69"/>
  <c r="CH28" i="69"/>
  <c r="CH32" i="69" s="1"/>
  <c r="CG37" i="69"/>
  <c r="CG46" i="69" s="1"/>
  <c r="CD49" i="69"/>
  <c r="AV118" i="69"/>
  <c r="CF106" i="69"/>
  <c r="CF113" i="69" s="1"/>
  <c r="CF100" i="69"/>
  <c r="CF104" i="69"/>
  <c r="CO1376" i="64" a="1"/>
  <c r="AN502" i="64" a="1"/>
  <c r="CO919" i="64" a="1"/>
  <c r="CO800" i="64" a="1"/>
  <c r="AP1350" i="64" l="1"/>
  <c r="CW1672" i="64"/>
  <c r="CX1672" i="64" s="1"/>
  <c r="CY1672" i="64" s="1"/>
  <c r="CZ1672" i="64" s="1"/>
  <c r="L1672" i="64"/>
  <c r="CO800" i="64"/>
  <c r="CO802" i="64" s="1"/>
  <c r="CO919" i="64"/>
  <c r="CO921" i="64" s="1"/>
  <c r="CO2134" i="64" s="1"/>
  <c r="CO1376" i="64"/>
  <c r="CP1673" i="64"/>
  <c r="CQ1671" i="64"/>
  <c r="CI1565" i="64"/>
  <c r="CI1571" i="64" s="1"/>
  <c r="AU430" i="64"/>
  <c r="AU428" i="64" s="1"/>
  <c r="AV427" i="64"/>
  <c r="AP1354" i="64"/>
  <c r="AQ1344" i="64"/>
  <c r="BX802" i="64"/>
  <c r="BY397" i="64"/>
  <c r="BW921" i="64"/>
  <c r="BV921" i="64"/>
  <c r="CK121" i="64"/>
  <c r="CK124" i="64" s="1"/>
  <c r="AO1402" i="64"/>
  <c r="AN502" i="64"/>
  <c r="AM1015" i="64"/>
  <c r="AU1294" i="64"/>
  <c r="AV403" i="64"/>
  <c r="AV399" i="64"/>
  <c r="AW394" i="64"/>
  <c r="AS1378" i="64"/>
  <c r="AT132" i="69"/>
  <c r="AT157" i="69" s="1"/>
  <c r="AS152" i="69"/>
  <c r="AT156" i="69"/>
  <c r="AT161" i="69" s="1"/>
  <c r="AS163" i="69"/>
  <c r="AS167" i="69"/>
  <c r="AS177" i="69" s="1"/>
  <c r="AS200" i="69"/>
  <c r="AS198" i="69"/>
  <c r="CG85" i="69"/>
  <c r="CG94" i="69" s="1"/>
  <c r="CG87" i="69"/>
  <c r="CG83" i="69"/>
  <c r="CG48" i="69"/>
  <c r="CE45" i="69"/>
  <c r="CE49" i="69" s="1"/>
  <c r="CD50" i="69"/>
  <c r="CD56" i="69"/>
  <c r="CD54" i="69"/>
  <c r="CH33" i="69"/>
  <c r="CH39" i="69"/>
  <c r="CI28" i="69"/>
  <c r="CI32" i="69" s="1"/>
  <c r="CH37" i="69"/>
  <c r="CI65" i="69"/>
  <c r="CI71" i="69"/>
  <c r="CI75" i="69" s="1"/>
  <c r="N64" i="69"/>
  <c r="N65" i="69" s="1"/>
  <c r="CI69" i="69"/>
  <c r="M64" i="69"/>
  <c r="M65" i="69" s="1"/>
  <c r="M217" i="69"/>
  <c r="AV125" i="69"/>
  <c r="AV119" i="69"/>
  <c r="AW112" i="69"/>
  <c r="AV123" i="69"/>
  <c r="CH79" i="69"/>
  <c r="CH77" i="69"/>
  <c r="CH85" i="69" s="1"/>
  <c r="CH94" i="69" s="1"/>
  <c r="CH99" i="69" s="1"/>
  <c r="H226" i="69"/>
  <c r="CI228" i="69"/>
  <c r="M226" i="69"/>
  <c r="CH228" i="69"/>
  <c r="CP800" i="64" a="1"/>
  <c r="CP919" i="64" a="1"/>
  <c r="CP1376" i="64" a="1"/>
  <c r="DA1672" i="64" l="1"/>
  <c r="DB1672" i="64" s="1"/>
  <c r="DC1672" i="64" s="1"/>
  <c r="DD1672" i="64" s="1"/>
  <c r="M1672" i="64"/>
  <c r="CP1376" i="64"/>
  <c r="CP919" i="64"/>
  <c r="CP800" i="64"/>
  <c r="CR1671" i="64"/>
  <c r="K1671" i="64" s="1"/>
  <c r="CQ1673" i="64"/>
  <c r="CO1378" i="64"/>
  <c r="AQ1348" i="64"/>
  <c r="CI1568" i="64"/>
  <c r="CI1569" i="64" s="1"/>
  <c r="AU432" i="64"/>
  <c r="BY802" i="64"/>
  <c r="BX397" i="64"/>
  <c r="CL121" i="64"/>
  <c r="P121" i="64" s="1"/>
  <c r="AP945" i="64"/>
  <c r="AN504" i="64"/>
  <c r="AO969" i="64"/>
  <c r="AW398" i="64"/>
  <c r="AT135" i="69"/>
  <c r="AU129" i="69" s="1"/>
  <c r="AU132" i="69" s="1"/>
  <c r="AU157" i="69" s="1"/>
  <c r="AS173" i="69"/>
  <c r="AS175" i="69" s="1"/>
  <c r="AT159" i="69"/>
  <c r="AT184" i="69" s="1"/>
  <c r="AT187" i="69" s="1"/>
  <c r="AT188" i="69" s="1"/>
  <c r="CH87" i="69"/>
  <c r="CH83" i="69"/>
  <c r="H69" i="69"/>
  <c r="M69" i="69"/>
  <c r="CI79" i="69"/>
  <c r="H75" i="69"/>
  <c r="CI77" i="69"/>
  <c r="M77" i="69" s="1"/>
  <c r="M75" i="69"/>
  <c r="CG99" i="69"/>
  <c r="CH106" i="69"/>
  <c r="CH113" i="69" s="1"/>
  <c r="CH100" i="69"/>
  <c r="CH104" i="69"/>
  <c r="AW117" i="69"/>
  <c r="AW115" i="69"/>
  <c r="CE50" i="69"/>
  <c r="CE56" i="69"/>
  <c r="CF45" i="69"/>
  <c r="CF49" i="69" s="1"/>
  <c r="CE54" i="69"/>
  <c r="CH46" i="69"/>
  <c r="H228" i="69"/>
  <c r="M228" i="69"/>
  <c r="CI33" i="69"/>
  <c r="CI39" i="69"/>
  <c r="N32" i="69"/>
  <c r="N33" i="69" s="1"/>
  <c r="CI37" i="69"/>
  <c r="M37" i="69" s="1"/>
  <c r="M32" i="69"/>
  <c r="M33" i="69" s="1"/>
  <c r="CQ800" i="64" a="1"/>
  <c r="AO502" i="64" a="1"/>
  <c r="CQ919" i="64" a="1"/>
  <c r="CQ1376" i="64" a="1"/>
  <c r="DE1672" i="64" l="1"/>
  <c r="DF1672" i="64" s="1"/>
  <c r="DG1672" i="64" s="1"/>
  <c r="DH1672" i="64" s="1"/>
  <c r="N1672" i="64"/>
  <c r="AQ1349" i="64"/>
  <c r="AQ1350" i="64" s="1"/>
  <c r="CQ800" i="64"/>
  <c r="CQ802" i="64" s="1"/>
  <c r="CQ919" i="64"/>
  <c r="CQ921" i="64" s="1"/>
  <c r="CQ2134" i="64" s="1"/>
  <c r="CQ1376" i="64"/>
  <c r="CR1673" i="64"/>
  <c r="CS1671" i="64"/>
  <c r="CP802" i="64"/>
  <c r="CP921" i="64"/>
  <c r="CP2134" i="64" s="1"/>
  <c r="CP1378" i="64"/>
  <c r="CL124" i="64"/>
  <c r="CJ1565" i="64"/>
  <c r="CJ1571" i="64" s="1"/>
  <c r="AV430" i="64"/>
  <c r="AV428" i="64" s="1"/>
  <c r="AW427" i="64"/>
  <c r="BZ802" i="64"/>
  <c r="BX921" i="64"/>
  <c r="AO502" i="64"/>
  <c r="AQ945" i="64"/>
  <c r="AT1378" i="64"/>
  <c r="AW403" i="64"/>
  <c r="AX394" i="64"/>
  <c r="AW399" i="64"/>
  <c r="AV1294" i="64"/>
  <c r="AN1015" i="64"/>
  <c r="AT140" i="69"/>
  <c r="AT150" i="69" s="1"/>
  <c r="AT142" i="69"/>
  <c r="AT146" i="69" s="1"/>
  <c r="AT148" i="69" s="1"/>
  <c r="AT136" i="69"/>
  <c r="AU134" i="69"/>
  <c r="AU135" i="69" s="1"/>
  <c r="AV129" i="69" s="1"/>
  <c r="AV132" i="69" s="1"/>
  <c r="AV157" i="69" s="1"/>
  <c r="AU183" i="69"/>
  <c r="AU186" i="69" s="1"/>
  <c r="AT194" i="69"/>
  <c r="AT202" i="69" s="1"/>
  <c r="AT192" i="69"/>
  <c r="AT200" i="69" s="1"/>
  <c r="AT162" i="69"/>
  <c r="AT163" i="69" s="1"/>
  <c r="AW118" i="69"/>
  <c r="AW119" i="69" s="1"/>
  <c r="CH48" i="69"/>
  <c r="CI87" i="69"/>
  <c r="CI83" i="69"/>
  <c r="CI46" i="69"/>
  <c r="M46" i="69" s="1"/>
  <c r="H37" i="69"/>
  <c r="CF50" i="69"/>
  <c r="CF56" i="69"/>
  <c r="CG45" i="69"/>
  <c r="CG49" i="69" s="1"/>
  <c r="CF54" i="69"/>
  <c r="CG106" i="69"/>
  <c r="CG113" i="69" s="1"/>
  <c r="CG100" i="69"/>
  <c r="CG104" i="69"/>
  <c r="CI85" i="69"/>
  <c r="CI94" i="69" s="1"/>
  <c r="H77" i="69"/>
  <c r="CR919" i="64" a="1"/>
  <c r="CR1376" i="64" a="1"/>
  <c r="CR800" i="64" a="1"/>
  <c r="AQ1354" i="64" l="1"/>
  <c r="AR1344" i="64"/>
  <c r="AR1348" i="64" s="1"/>
  <c r="DI1672" i="64"/>
  <c r="DJ1672" i="64" s="1"/>
  <c r="DK1672" i="64" s="1"/>
  <c r="O1672" i="64"/>
  <c r="K124" i="64"/>
  <c r="L124" i="64"/>
  <c r="M124" i="64"/>
  <c r="N124" i="64"/>
  <c r="O124" i="64"/>
  <c r="P124" i="64"/>
  <c r="CR1376" i="64"/>
  <c r="CR919" i="64"/>
  <c r="CR921" i="64" s="1"/>
  <c r="CR2134" i="64" s="1"/>
  <c r="CR800" i="64"/>
  <c r="CR802" i="64" s="1"/>
  <c r="CS1673" i="64"/>
  <c r="CT1671" i="64"/>
  <c r="CQ1378" i="64"/>
  <c r="CJ1568" i="64"/>
  <c r="CJ1569" i="64" s="1"/>
  <c r="AV432" i="64"/>
  <c r="CA802" i="64"/>
  <c r="CA397" i="64"/>
  <c r="BY921" i="64"/>
  <c r="BZ397" i="64"/>
  <c r="AP969" i="64"/>
  <c r="AP1402" i="64"/>
  <c r="AX398" i="64"/>
  <c r="AO504" i="64"/>
  <c r="AT152" i="69"/>
  <c r="AU142" i="69"/>
  <c r="AU146" i="69" s="1"/>
  <c r="AU148" i="69" s="1"/>
  <c r="AV134" i="69"/>
  <c r="AV135" i="69" s="1"/>
  <c r="AV136" i="69" s="1"/>
  <c r="AU140" i="69"/>
  <c r="AU150" i="69" s="1"/>
  <c r="AU136" i="69"/>
  <c r="AT198" i="69"/>
  <c r="AU156" i="69"/>
  <c r="AU159" i="69" s="1"/>
  <c r="AU184" i="69" s="1"/>
  <c r="AU187" i="69" s="1"/>
  <c r="AU194" i="69" s="1"/>
  <c r="AU202" i="69" s="1"/>
  <c r="AT169" i="69"/>
  <c r="AT179" i="69" s="1"/>
  <c r="AT167" i="69"/>
  <c r="AT177" i="69" s="1"/>
  <c r="AW123" i="69"/>
  <c r="AW125" i="69"/>
  <c r="AX112" i="69"/>
  <c r="AX115" i="69" s="1"/>
  <c r="H94" i="69"/>
  <c r="H100" i="69" s="1"/>
  <c r="CI99" i="69"/>
  <c r="M94" i="69"/>
  <c r="CI48" i="69"/>
  <c r="H46" i="69"/>
  <c r="CG50" i="69"/>
  <c r="CG56" i="69"/>
  <c r="CH45" i="69"/>
  <c r="CH49" i="69" s="1"/>
  <c r="CG54" i="69"/>
  <c r="CS800" i="64" a="1"/>
  <c r="CS919" i="64" a="1"/>
  <c r="CS1376" i="64" a="1"/>
  <c r="AP502" i="64" a="1"/>
  <c r="DL1672" i="64" l="1"/>
  <c r="P1672" i="64" s="1"/>
  <c r="AR1349" i="64"/>
  <c r="AR1350" i="64" s="1"/>
  <c r="CS800" i="64"/>
  <c r="CS802" i="64" s="1"/>
  <c r="CS919" i="64"/>
  <c r="CS921" i="64" s="1"/>
  <c r="CS2134" i="64" s="1"/>
  <c r="CS1376" i="64"/>
  <c r="CT1673" i="64"/>
  <c r="CU1671" i="64"/>
  <c r="CR1378" i="64"/>
  <c r="CK1565" i="64"/>
  <c r="CK1571" i="64" s="1"/>
  <c r="AX427" i="64"/>
  <c r="AW430" i="64"/>
  <c r="CB802" i="64"/>
  <c r="CB397" i="64"/>
  <c r="BZ921" i="64"/>
  <c r="CA921" i="64"/>
  <c r="AP502" i="64"/>
  <c r="AQ1402" i="64"/>
  <c r="AR945" i="64"/>
  <c r="AU1378" i="64"/>
  <c r="AW1294" i="64"/>
  <c r="AO1015" i="64"/>
  <c r="AY394" i="64"/>
  <c r="AX399" i="64"/>
  <c r="AX403" i="64"/>
  <c r="AU152" i="69"/>
  <c r="AU192" i="69"/>
  <c r="AU200" i="69" s="1"/>
  <c r="AT173" i="69"/>
  <c r="AT175" i="69" s="1"/>
  <c r="AU161" i="69"/>
  <c r="AU162" i="69" s="1"/>
  <c r="AU163" i="69" s="1"/>
  <c r="AU188" i="69"/>
  <c r="AV183" i="69"/>
  <c r="AV186" i="69" s="1"/>
  <c r="AV140" i="69"/>
  <c r="AV150" i="69" s="1"/>
  <c r="AW129" i="69"/>
  <c r="AW132" i="69" s="1"/>
  <c r="AW157" i="69" s="1"/>
  <c r="AV142" i="69"/>
  <c r="AV146" i="69" s="1"/>
  <c r="AV148" i="69" s="1"/>
  <c r="AX117" i="69"/>
  <c r="AX118" i="69" s="1"/>
  <c r="AY112" i="69" s="1"/>
  <c r="CI106" i="69"/>
  <c r="CI100" i="69"/>
  <c r="N99" i="69"/>
  <c r="N100" i="69" s="1"/>
  <c r="CI104" i="69"/>
  <c r="M99" i="69"/>
  <c r="M100" i="69" s="1"/>
  <c r="CH50" i="69"/>
  <c r="CH56" i="69"/>
  <c r="CI45" i="69"/>
  <c r="CI49" i="69" s="1"/>
  <c r="CH54" i="69"/>
  <c r="H48" i="69"/>
  <c r="H50" i="69" s="1"/>
  <c r="M48" i="69"/>
  <c r="CT1376" i="64" a="1"/>
  <c r="CT919" i="64" a="1"/>
  <c r="CT800" i="64" a="1"/>
  <c r="AS1344" i="64" l="1"/>
  <c r="AS1348" i="64" s="1"/>
  <c r="AR1354" i="64"/>
  <c r="CT1376" i="64"/>
  <c r="CT919" i="64"/>
  <c r="CT921" i="64" s="1"/>
  <c r="CT2134" i="64" s="1"/>
  <c r="CT800" i="64"/>
  <c r="CT802" i="64" s="1"/>
  <c r="CV1671" i="64"/>
  <c r="L1671" i="64" s="1"/>
  <c r="CU1673" i="64"/>
  <c r="CS1378" i="64"/>
  <c r="CK1568" i="64"/>
  <c r="CK1569" i="64" s="1"/>
  <c r="AW428" i="64"/>
  <c r="CC802" i="64"/>
  <c r="CC397" i="64"/>
  <c r="CB921" i="64"/>
  <c r="AQ969" i="64"/>
  <c r="AY398" i="64"/>
  <c r="AP504" i="64"/>
  <c r="AU169" i="69"/>
  <c r="AU179" i="69" s="1"/>
  <c r="AU167" i="69"/>
  <c r="AU173" i="69" s="1"/>
  <c r="AU175" i="69" s="1"/>
  <c r="AV156" i="69"/>
  <c r="AV161" i="69" s="1"/>
  <c r="AU198" i="69"/>
  <c r="AV152" i="69"/>
  <c r="AW134" i="69"/>
  <c r="AW135" i="69" s="1"/>
  <c r="AX129" i="69" s="1"/>
  <c r="AX123" i="69"/>
  <c r="AX125" i="69"/>
  <c r="AX119" i="69"/>
  <c r="H104" i="69"/>
  <c r="M104" i="69"/>
  <c r="AY115" i="69"/>
  <c r="AY117" i="69"/>
  <c r="CI50" i="69"/>
  <c r="CI56" i="69"/>
  <c r="N49" i="69"/>
  <c r="N50" i="69" s="1"/>
  <c r="M49" i="69"/>
  <c r="M50" i="69" s="1"/>
  <c r="CI54" i="69"/>
  <c r="CI113" i="69"/>
  <c r="M106" i="69"/>
  <c r="CU1376" i="64" a="1"/>
  <c r="AQ502" i="64" a="1"/>
  <c r="CU919" i="64" a="1"/>
  <c r="CU800" i="64" a="1"/>
  <c r="AS1349" i="64" l="1"/>
  <c r="AS1350" i="64" s="1"/>
  <c r="CU800" i="64"/>
  <c r="CU802" i="64" s="1"/>
  <c r="CU919" i="64"/>
  <c r="CU1376" i="64"/>
  <c r="CV1673" i="64"/>
  <c r="CW1671" i="64"/>
  <c r="CT1378" i="64"/>
  <c r="CL1565" i="64"/>
  <c r="AW432" i="64"/>
  <c r="AX430" i="64"/>
  <c r="AX428" i="64" s="1"/>
  <c r="AY427" i="64"/>
  <c r="CD802" i="64"/>
  <c r="CD397" i="64"/>
  <c r="CC921" i="64"/>
  <c r="AQ502" i="64"/>
  <c r="AR1402" i="64"/>
  <c r="AS945" i="64"/>
  <c r="AV1378" i="64"/>
  <c r="AX1294" i="64"/>
  <c r="AP1015" i="64"/>
  <c r="AY399" i="64"/>
  <c r="AZ394" i="64"/>
  <c r="AY403" i="64"/>
  <c r="AU177" i="69"/>
  <c r="AV159" i="69"/>
  <c r="AV184" i="69" s="1"/>
  <c r="AV187" i="69" s="1"/>
  <c r="AV188" i="69" s="1"/>
  <c r="AW140" i="69"/>
  <c r="AW150" i="69" s="1"/>
  <c r="AW142" i="69"/>
  <c r="AW152" i="69" s="1"/>
  <c r="AW136" i="69"/>
  <c r="AX134" i="69"/>
  <c r="AX132" i="69"/>
  <c r="AX157" i="69" s="1"/>
  <c r="AY118" i="69"/>
  <c r="AY119" i="69" s="1"/>
  <c r="H113" i="69"/>
  <c r="M113" i="69"/>
  <c r="H54" i="69"/>
  <c r="M54" i="69"/>
  <c r="CV919" i="64" a="1"/>
  <c r="CV1376" i="64" a="1"/>
  <c r="CV800" i="64" a="1"/>
  <c r="AT1344" i="64" l="1"/>
  <c r="AT1348" i="64" s="1"/>
  <c r="AS1354" i="64"/>
  <c r="CV1376" i="64"/>
  <c r="CV919" i="64"/>
  <c r="CV921" i="64" s="1"/>
  <c r="CV2134" i="64" s="1"/>
  <c r="CV800" i="64"/>
  <c r="CV802" i="64" s="1"/>
  <c r="CW1673" i="64"/>
  <c r="CX1671" i="64"/>
  <c r="CU1378" i="64"/>
  <c r="CU921" i="64"/>
  <c r="CU2134" i="64" s="1"/>
  <c r="CL1571" i="64"/>
  <c r="AX432" i="64"/>
  <c r="CE802" i="64"/>
  <c r="CF397" i="64"/>
  <c r="CE397" i="64"/>
  <c r="CD921" i="64"/>
  <c r="AR969" i="64"/>
  <c r="AQ504" i="64"/>
  <c r="AZ398" i="64"/>
  <c r="AW183" i="69"/>
  <c r="AW186" i="69" s="1"/>
  <c r="AV194" i="69"/>
  <c r="AV202" i="69" s="1"/>
  <c r="AV192" i="69"/>
  <c r="AV200" i="69" s="1"/>
  <c r="AV162" i="69"/>
  <c r="AW156" i="69" s="1"/>
  <c r="AW159" i="69" s="1"/>
  <c r="AW184" i="69" s="1"/>
  <c r="AW146" i="69"/>
  <c r="AW148" i="69" s="1"/>
  <c r="AX135" i="69"/>
  <c r="AX142" i="69" s="1"/>
  <c r="J118" i="69"/>
  <c r="K112" i="69" s="1"/>
  <c r="AY123" i="69"/>
  <c r="AZ112" i="69"/>
  <c r="AZ115" i="69" s="1"/>
  <c r="AY125" i="69"/>
  <c r="CW1376" i="64" a="1"/>
  <c r="CW800" i="64" a="1"/>
  <c r="CW919" i="64" a="1"/>
  <c r="AR502" i="64" a="1"/>
  <c r="AT1349" i="64" l="1"/>
  <c r="AT1350" i="64" s="1"/>
  <c r="CW800" i="64"/>
  <c r="CW802" i="64" s="1"/>
  <c r="CW919" i="64"/>
  <c r="CW1376" i="64"/>
  <c r="CX1673" i="64"/>
  <c r="CY1671" i="64"/>
  <c r="CV1378" i="64"/>
  <c r="CL1568" i="64"/>
  <c r="AY430" i="64"/>
  <c r="AZ427" i="64"/>
  <c r="CF802" i="64"/>
  <c r="CE921" i="64"/>
  <c r="AR502" i="64"/>
  <c r="AS1402" i="64"/>
  <c r="AT945" i="64"/>
  <c r="AW1378" i="64"/>
  <c r="AQ1015" i="64"/>
  <c r="AY1294" i="64"/>
  <c r="AZ403" i="64"/>
  <c r="BA394" i="64"/>
  <c r="AZ399" i="64"/>
  <c r="AV198" i="69"/>
  <c r="AW187" i="69"/>
  <c r="AW192" i="69" s="1"/>
  <c r="AW161" i="69"/>
  <c r="AW162" i="69" s="1"/>
  <c r="AX156" i="69" s="1"/>
  <c r="AX161" i="69" s="1"/>
  <c r="AV167" i="69"/>
  <c r="AV173" i="69" s="1"/>
  <c r="AV175" i="69" s="1"/>
  <c r="AV163" i="69"/>
  <c r="AV169" i="69"/>
  <c r="AV179" i="69" s="1"/>
  <c r="AY129" i="69"/>
  <c r="AY132" i="69" s="1"/>
  <c r="AY157" i="69" s="1"/>
  <c r="AX136" i="69"/>
  <c r="AX140" i="69"/>
  <c r="AX150" i="69" s="1"/>
  <c r="AX152" i="69"/>
  <c r="AX146" i="69"/>
  <c r="AX148" i="69" s="1"/>
  <c r="AZ117" i="69"/>
  <c r="AZ118" i="69" s="1"/>
  <c r="CX919" i="64" a="1"/>
  <c r="CX800" i="64" a="1"/>
  <c r="CX1376" i="64" a="1"/>
  <c r="AT1354" i="64" l="1"/>
  <c r="AU1344" i="64"/>
  <c r="AU1348" i="64" s="1"/>
  <c r="CX1376" i="64"/>
  <c r="CX919" i="64"/>
  <c r="CX921" i="64" s="1"/>
  <c r="CX2134" i="64" s="1"/>
  <c r="CX800" i="64"/>
  <c r="CX802" i="64" s="1"/>
  <c r="CY1673" i="64"/>
  <c r="CZ1671" i="64"/>
  <c r="M1671" i="64" s="1"/>
  <c r="CW1378" i="64"/>
  <c r="CW921" i="64"/>
  <c r="CW2134" i="64" s="1"/>
  <c r="CL1569" i="64"/>
  <c r="AY428" i="64"/>
  <c r="CG802" i="64"/>
  <c r="CG397" i="64"/>
  <c r="CF921" i="64"/>
  <c r="BA398" i="64"/>
  <c r="AS969" i="64"/>
  <c r="AR504" i="64"/>
  <c r="AW188" i="69"/>
  <c r="AX183" i="69"/>
  <c r="AX186" i="69" s="1"/>
  <c r="AW194" i="69"/>
  <c r="AW202" i="69" s="1"/>
  <c r="AV177" i="69"/>
  <c r="AW167" i="69"/>
  <c r="AW177" i="69" s="1"/>
  <c r="AW163" i="69"/>
  <c r="AW169" i="69"/>
  <c r="AW179" i="69" s="1"/>
  <c r="AX159" i="69"/>
  <c r="AX184" i="69" s="1"/>
  <c r="AW200" i="69"/>
  <c r="AW198" i="69"/>
  <c r="AY134" i="69"/>
  <c r="AY135" i="69" s="1"/>
  <c r="AZ125" i="69"/>
  <c r="AZ119" i="69"/>
  <c r="BA112" i="69"/>
  <c r="AZ123" i="69"/>
  <c r="CY1376" i="64" a="1"/>
  <c r="CY800" i="64" a="1"/>
  <c r="AS502" i="64" a="1"/>
  <c r="CY919" i="64" a="1"/>
  <c r="AU1349" i="64" l="1"/>
  <c r="AU1350" i="64" s="1"/>
  <c r="CY800" i="64"/>
  <c r="CY802" i="64" s="1"/>
  <c r="CY919" i="64"/>
  <c r="CY921" i="64" s="1"/>
  <c r="CY2134" i="64" s="1"/>
  <c r="CY1376" i="64"/>
  <c r="CZ1673" i="64"/>
  <c r="DA1671" i="64"/>
  <c r="CX1378" i="64"/>
  <c r="AY432" i="64"/>
  <c r="BA427" i="64"/>
  <c r="AZ430" i="64"/>
  <c r="AZ428" i="64" s="1"/>
  <c r="CH802" i="64"/>
  <c r="CH397" i="64"/>
  <c r="CG921" i="64"/>
  <c r="AS502" i="64"/>
  <c r="AT1402" i="64"/>
  <c r="AU945" i="64"/>
  <c r="AX1378" i="64"/>
  <c r="AR1015" i="64"/>
  <c r="BA403" i="64"/>
  <c r="BB394" i="64"/>
  <c r="BA399" i="64"/>
  <c r="AZ1294" i="64"/>
  <c r="AX187" i="69"/>
  <c r="AX188" i="69" s="1"/>
  <c r="AX162" i="69"/>
  <c r="AX169" i="69" s="1"/>
  <c r="AX179" i="69" s="1"/>
  <c r="AW173" i="69"/>
  <c r="AW175" i="69" s="1"/>
  <c r="AY140" i="69"/>
  <c r="AY150" i="69" s="1"/>
  <c r="AZ129" i="69"/>
  <c r="J135" i="69"/>
  <c r="AY142" i="69"/>
  <c r="AY136" i="69"/>
  <c r="BA115" i="69"/>
  <c r="BA117" i="69"/>
  <c r="CZ1376" i="64" a="1"/>
  <c r="CZ800" i="64" a="1"/>
  <c r="CZ919" i="64" a="1"/>
  <c r="AV1344" i="64" l="1"/>
  <c r="AV1348" i="64" s="1"/>
  <c r="AV1349" i="64" s="1"/>
  <c r="AU1354" i="64"/>
  <c r="CZ1376" i="64"/>
  <c r="CZ919" i="64"/>
  <c r="CZ921" i="64" s="1"/>
  <c r="CZ2134" i="64" s="1"/>
  <c r="CZ800" i="64"/>
  <c r="CZ802" i="64" s="1"/>
  <c r="CO1565" i="64"/>
  <c r="CO1571" i="64" s="1"/>
  <c r="DA1673" i="64"/>
  <c r="DB1671" i="64"/>
  <c r="CY1378" i="64"/>
  <c r="AZ432" i="64"/>
  <c r="CI802" i="64"/>
  <c r="AS504" i="64"/>
  <c r="BB398" i="64"/>
  <c r="AT969" i="64"/>
  <c r="AX192" i="69"/>
  <c r="AX198" i="69" s="1"/>
  <c r="AY183" i="69"/>
  <c r="AY186" i="69" s="1"/>
  <c r="AX194" i="69"/>
  <c r="AX202" i="69" s="1"/>
  <c r="AY156" i="69"/>
  <c r="AY161" i="69" s="1"/>
  <c r="AX163" i="69"/>
  <c r="AX167" i="69"/>
  <c r="AX177" i="69" s="1"/>
  <c r="AZ132" i="69"/>
  <c r="AZ134" i="69"/>
  <c r="K134" i="69" s="1"/>
  <c r="AY152" i="69"/>
  <c r="AY146" i="69"/>
  <c r="J136" i="69"/>
  <c r="K129" i="69"/>
  <c r="BA118" i="69"/>
  <c r="DA800" i="64" a="1"/>
  <c r="DA919" i="64" a="1"/>
  <c r="AT502" i="64" a="1"/>
  <c r="DA1376" i="64" a="1"/>
  <c r="DA800" i="64" l="1"/>
  <c r="DA802" i="64" s="1"/>
  <c r="DA919" i="64"/>
  <c r="DA921" i="64" s="1"/>
  <c r="DA2134" i="64" s="1"/>
  <c r="DA1376" i="64"/>
  <c r="CO1568" i="64"/>
  <c r="CO1569" i="64" s="1"/>
  <c r="CP1565" i="64" s="1"/>
  <c r="CP1571" i="64" s="1"/>
  <c r="DB1673" i="64"/>
  <c r="DC1671" i="64"/>
  <c r="CZ1378" i="64"/>
  <c r="BA430" i="64"/>
  <c r="BA428" i="64" s="1"/>
  <c r="BB427" i="64"/>
  <c r="AV1350" i="64"/>
  <c r="AW1344" i="64"/>
  <c r="AV1354" i="64"/>
  <c r="CJ802" i="64"/>
  <c r="CL397" i="64"/>
  <c r="CJ397" i="64"/>
  <c r="CH921" i="64"/>
  <c r="CI397" i="64"/>
  <c r="CI921" i="64"/>
  <c r="AT502" i="64"/>
  <c r="AU1402" i="64"/>
  <c r="AV945" i="64"/>
  <c r="AS1015" i="64"/>
  <c r="BA1294" i="64"/>
  <c r="AY1378" i="64"/>
  <c r="BC394" i="64"/>
  <c r="BB399" i="64"/>
  <c r="BB403" i="64"/>
  <c r="AX200" i="69"/>
  <c r="AX173" i="69"/>
  <c r="AX175" i="69" s="1"/>
  <c r="AY159" i="69"/>
  <c r="AY184" i="69" s="1"/>
  <c r="AY187" i="69" s="1"/>
  <c r="J187" i="69" s="1"/>
  <c r="AZ135" i="69"/>
  <c r="BA129" i="69" s="1"/>
  <c r="J146" i="69"/>
  <c r="AY148" i="69"/>
  <c r="K132" i="69"/>
  <c r="AZ157" i="69"/>
  <c r="K157" i="69" s="1"/>
  <c r="BA125" i="69"/>
  <c r="BA119" i="69"/>
  <c r="BB112" i="69"/>
  <c r="BA123" i="69"/>
  <c r="DB1376" i="64" a="1"/>
  <c r="DB800" i="64" a="1"/>
  <c r="DB919" i="64" a="1"/>
  <c r="K397" i="64" l="1"/>
  <c r="L397" i="64"/>
  <c r="M397" i="64"/>
  <c r="N397" i="64"/>
  <c r="O397" i="64"/>
  <c r="DB1376" i="64"/>
  <c r="DB919" i="64"/>
  <c r="DB921" i="64" s="1"/>
  <c r="DB2134" i="64" s="1"/>
  <c r="DB800" i="64"/>
  <c r="DB802" i="64" s="1"/>
  <c r="CP1568" i="64"/>
  <c r="CP1569" i="64" s="1"/>
  <c r="CQ1565" i="64" s="1"/>
  <c r="CQ1571" i="64" s="1"/>
  <c r="DD1671" i="64"/>
  <c r="N1671" i="64" s="1"/>
  <c r="DC1673" i="64"/>
  <c r="DA1378" i="64"/>
  <c r="AW1348" i="64"/>
  <c r="AW1349" i="64" s="1"/>
  <c r="AW1350" i="64" s="1"/>
  <c r="BA432" i="64"/>
  <c r="CK802" i="64"/>
  <c r="AT504" i="64"/>
  <c r="BC398" i="64"/>
  <c r="AU969" i="64"/>
  <c r="AZ183" i="69"/>
  <c r="AZ186" i="69" s="1"/>
  <c r="K186" i="69" s="1"/>
  <c r="AY188" i="69"/>
  <c r="AY194" i="69"/>
  <c r="AY202" i="69" s="1"/>
  <c r="AY192" i="69"/>
  <c r="AY198" i="69" s="1"/>
  <c r="AY162" i="69"/>
  <c r="AY163" i="69" s="1"/>
  <c r="AZ140" i="69"/>
  <c r="AZ150" i="69" s="1"/>
  <c r="AZ136" i="69"/>
  <c r="AZ142" i="69"/>
  <c r="AZ146" i="69" s="1"/>
  <c r="AZ148" i="69" s="1"/>
  <c r="K148" i="69" s="1"/>
  <c r="J188" i="69"/>
  <c r="K183" i="69"/>
  <c r="BA132" i="69"/>
  <c r="BA157" i="69" s="1"/>
  <c r="BA134" i="69"/>
  <c r="BB117" i="69"/>
  <c r="BB115" i="69"/>
  <c r="AU502" i="64" a="1"/>
  <c r="DC800" i="64" a="1"/>
  <c r="DC1376" i="64" a="1"/>
  <c r="DC919" i="64" a="1"/>
  <c r="DC800" i="64" l="1"/>
  <c r="DC802" i="64" s="1"/>
  <c r="DC919" i="64"/>
  <c r="DC921" i="64" s="1"/>
  <c r="DC2134" i="64" s="1"/>
  <c r="DC1376" i="64"/>
  <c r="CQ1568" i="64"/>
  <c r="CQ1569" i="64" s="1"/>
  <c r="CR1565" i="64" s="1"/>
  <c r="CR1571" i="64" s="1"/>
  <c r="DD1673" i="64"/>
  <c r="DE1671" i="64"/>
  <c r="DB1378" i="64"/>
  <c r="BB430" i="64"/>
  <c r="BC427" i="64"/>
  <c r="N427" i="64"/>
  <c r="AW1354" i="64"/>
  <c r="AX1344" i="64"/>
  <c r="CL802" i="64"/>
  <c r="CJ921" i="64"/>
  <c r="CK397" i="64"/>
  <c r="P397" i="64" s="1"/>
  <c r="AU502" i="64"/>
  <c r="AV1402" i="64"/>
  <c r="AW945" i="64"/>
  <c r="BB1294" i="64"/>
  <c r="AZ1378" i="64"/>
  <c r="AT1015" i="64"/>
  <c r="BD394" i="64"/>
  <c r="BC403" i="64"/>
  <c r="BC399" i="64"/>
  <c r="AY167" i="69"/>
  <c r="AY173" i="69" s="1"/>
  <c r="J173" i="69" s="1"/>
  <c r="J162" i="69"/>
  <c r="K156" i="69" s="1"/>
  <c r="K140" i="69"/>
  <c r="AY200" i="69"/>
  <c r="AY169" i="69"/>
  <c r="AY179" i="69" s="1"/>
  <c r="AZ156" i="69"/>
  <c r="AZ161" i="69" s="1"/>
  <c r="K161" i="69" s="1"/>
  <c r="AZ152" i="69"/>
  <c r="BA135" i="69"/>
  <c r="BB118" i="69"/>
  <c r="BC112" i="69" s="1"/>
  <c r="DD800" i="64" a="1"/>
  <c r="DD1376" i="64" a="1"/>
  <c r="DD919" i="64" a="1"/>
  <c r="DD1376" i="64" l="1"/>
  <c r="DD919" i="64"/>
  <c r="DD921" i="64" s="1"/>
  <c r="DD2134" i="64" s="1"/>
  <c r="DD800" i="64"/>
  <c r="DD802" i="64" s="1"/>
  <c r="CR1568" i="64"/>
  <c r="CR1569" i="64" s="1"/>
  <c r="DE1673" i="64"/>
  <c r="DF1671" i="64"/>
  <c r="DC1378" i="64"/>
  <c r="AX1348" i="64"/>
  <c r="AX1349" i="64" s="1"/>
  <c r="AX1350" i="64" s="1"/>
  <c r="BB428" i="64"/>
  <c r="CL921" i="64"/>
  <c r="CK921" i="64"/>
  <c r="AU504" i="64"/>
  <c r="BD398" i="64"/>
  <c r="AV969" i="64"/>
  <c r="AY177" i="69"/>
  <c r="AY175" i="69"/>
  <c r="J163" i="69"/>
  <c r="AZ159" i="69"/>
  <c r="AZ162" i="69" s="1"/>
  <c r="AZ163" i="69" s="1"/>
  <c r="BA140" i="69"/>
  <c r="BA150" i="69" s="1"/>
  <c r="BA142" i="69"/>
  <c r="BA136" i="69"/>
  <c r="BB129" i="69"/>
  <c r="BB119" i="69"/>
  <c r="BB123" i="69"/>
  <c r="BB125" i="69"/>
  <c r="BC117" i="69"/>
  <c r="BC115" i="69"/>
  <c r="DE800" i="64" a="1"/>
  <c r="DE1376" i="64" a="1"/>
  <c r="DE919" i="64" a="1"/>
  <c r="AV502" i="64" a="1"/>
  <c r="CS1565" i="64" l="1"/>
  <c r="DE800" i="64"/>
  <c r="DE802" i="64" s="1"/>
  <c r="DE919" i="64"/>
  <c r="DE921" i="64" s="1"/>
  <c r="DE2134" i="64" s="1"/>
  <c r="DE1376" i="64"/>
  <c r="DF1673" i="64"/>
  <c r="DG1671" i="64"/>
  <c r="DD1378" i="64"/>
  <c r="BB432" i="64"/>
  <c r="BC430" i="64"/>
  <c r="BD427" i="64"/>
  <c r="AX1354" i="64"/>
  <c r="AY1344" i="64"/>
  <c r="AV502" i="64"/>
  <c r="AW1402" i="64"/>
  <c r="AX945" i="64"/>
  <c r="BD399" i="64"/>
  <c r="BE394" i="64"/>
  <c r="BD403" i="64"/>
  <c r="BC1294" i="64"/>
  <c r="BA1378" i="64"/>
  <c r="AU1015" i="64"/>
  <c r="AZ184" i="69"/>
  <c r="K159" i="69"/>
  <c r="AZ169" i="69"/>
  <c r="AZ179" i="69" s="1"/>
  <c r="BA156" i="69"/>
  <c r="BA161" i="69" s="1"/>
  <c r="AZ167" i="69"/>
  <c r="K167" i="69" s="1"/>
  <c r="BB132" i="69"/>
  <c r="BB157" i="69" s="1"/>
  <c r="BB134" i="69"/>
  <c r="BA146" i="69"/>
  <c r="BA148" i="69" s="1"/>
  <c r="BA152" i="69"/>
  <c r="BC118" i="69"/>
  <c r="BC119" i="69" s="1"/>
  <c r="DF800" i="64" a="1"/>
  <c r="DF919" i="64" a="1"/>
  <c r="DF1376" i="64" a="1"/>
  <c r="CS1571" i="64" l="1"/>
  <c r="CS1568" i="64" s="1"/>
  <c r="CS1569" i="64" s="1"/>
  <c r="DF1376" i="64"/>
  <c r="DF919" i="64"/>
  <c r="DF921" i="64" s="1"/>
  <c r="DF2134" i="64" s="1"/>
  <c r="DF800" i="64"/>
  <c r="DF802" i="64" s="1"/>
  <c r="DE1378" i="64"/>
  <c r="DH1671" i="64"/>
  <c r="O1671" i="64" s="1"/>
  <c r="DG1673" i="64"/>
  <c r="AY1348" i="64"/>
  <c r="AY1349" i="64" s="1"/>
  <c r="AY1350" i="64" s="1"/>
  <c r="BC428" i="64"/>
  <c r="AW969" i="64"/>
  <c r="BE398" i="64"/>
  <c r="AV504" i="64"/>
  <c r="K184" i="69"/>
  <c r="AZ187" i="69"/>
  <c r="AZ173" i="69"/>
  <c r="AZ175" i="69" s="1"/>
  <c r="K175" i="69" s="1"/>
  <c r="BA159" i="69"/>
  <c r="BA184" i="69" s="1"/>
  <c r="AZ177" i="69"/>
  <c r="BB135" i="69"/>
  <c r="BB142" i="69" s="1"/>
  <c r="BC123" i="69"/>
  <c r="BC125" i="69"/>
  <c r="BD112" i="69"/>
  <c r="BD117" i="69" s="1"/>
  <c r="DG919" i="64" a="1"/>
  <c r="AW502" i="64" a="1"/>
  <c r="DG800" i="64" a="1"/>
  <c r="DG1376" i="64" a="1"/>
  <c r="CT1565" i="64" l="1"/>
  <c r="CT1571" i="64" s="1"/>
  <c r="CT1568" i="64" s="1"/>
  <c r="CT1569" i="64" s="1"/>
  <c r="CU1565" i="64" s="1"/>
  <c r="DG800" i="64"/>
  <c r="DG802" i="64" s="1"/>
  <c r="DG919" i="64"/>
  <c r="DG921" i="64" s="1"/>
  <c r="DG2134" i="64" s="1"/>
  <c r="DG1376" i="64"/>
  <c r="DH1673" i="64"/>
  <c r="DI1671" i="64"/>
  <c r="DF1378" i="64"/>
  <c r="AZ1344" i="64"/>
  <c r="AZ1348" i="64" s="1"/>
  <c r="AY1354" i="64"/>
  <c r="BC432" i="64"/>
  <c r="BD430" i="64"/>
  <c r="BE427" i="64"/>
  <c r="AW502" i="64"/>
  <c r="AX1402" i="64"/>
  <c r="AY945" i="64"/>
  <c r="BB1378" i="64"/>
  <c r="AV1015" i="64"/>
  <c r="BD1294" i="64"/>
  <c r="BE403" i="64"/>
  <c r="BF394" i="64"/>
  <c r="BE399" i="64"/>
  <c r="AZ188" i="69"/>
  <c r="AZ192" i="69"/>
  <c r="BA183" i="69"/>
  <c r="BA186" i="69" s="1"/>
  <c r="AZ194" i="69"/>
  <c r="AZ202" i="69" s="1"/>
  <c r="BA162" i="69"/>
  <c r="BB136" i="69"/>
  <c r="BB140" i="69"/>
  <c r="BB150" i="69" s="1"/>
  <c r="BC129" i="69"/>
  <c r="BC134" i="69" s="1"/>
  <c r="BB146" i="69"/>
  <c r="BB148" i="69" s="1"/>
  <c r="BB152" i="69"/>
  <c r="BD115" i="69"/>
  <c r="BD118" i="69" s="1"/>
  <c r="BD123" i="69" s="1"/>
  <c r="DH800" i="64" a="1"/>
  <c r="DH1376" i="64" a="1"/>
  <c r="DH919" i="64" a="1"/>
  <c r="CU1571" i="64" l="1"/>
  <c r="CU1568" i="64" s="1"/>
  <c r="CU1569" i="64" s="1"/>
  <c r="DH1376" i="64"/>
  <c r="DH919" i="64"/>
  <c r="DH921" i="64" s="1"/>
  <c r="DH2134" i="64" s="1"/>
  <c r="DH800" i="64"/>
  <c r="DH802" i="64" s="1"/>
  <c r="DG1378" i="64"/>
  <c r="DI1673" i="64"/>
  <c r="DJ1671" i="64"/>
  <c r="AZ1349" i="64"/>
  <c r="AZ1350" i="64" s="1"/>
  <c r="BD428" i="64"/>
  <c r="BF398" i="64"/>
  <c r="AX969" i="64"/>
  <c r="AW504" i="64"/>
  <c r="BA187" i="69"/>
  <c r="K192" i="69"/>
  <c r="AZ198" i="69"/>
  <c r="K198" i="69" s="1"/>
  <c r="AZ200" i="69"/>
  <c r="BB156" i="69"/>
  <c r="BA169" i="69"/>
  <c r="BA179" i="69" s="1"/>
  <c r="BA167" i="69"/>
  <c r="BA163" i="69"/>
  <c r="BC132" i="69"/>
  <c r="BC157" i="69" s="1"/>
  <c r="BE112" i="69"/>
  <c r="BE115" i="69" s="1"/>
  <c r="BD119" i="69"/>
  <c r="BD125" i="69"/>
  <c r="AX502" i="64" a="1"/>
  <c r="DI1376" i="64" a="1"/>
  <c r="DI800" i="64" a="1"/>
  <c r="DI919" i="64" a="1"/>
  <c r="CV1565" i="64" l="1"/>
  <c r="CV1571" i="64" s="1"/>
  <c r="CV1568" i="64" s="1"/>
  <c r="CV1569" i="64" s="1"/>
  <c r="CW1565" i="64" s="1"/>
  <c r="DI800" i="64"/>
  <c r="DI802" i="64" s="1"/>
  <c r="DI919" i="64"/>
  <c r="DI921" i="64" s="1"/>
  <c r="DI2134" i="64" s="1"/>
  <c r="DI1376" i="64"/>
  <c r="DJ1673" i="64"/>
  <c r="DK1671" i="64"/>
  <c r="DL1671" i="64" s="1"/>
  <c r="DL1673" i="64" s="1"/>
  <c r="DH1378" i="64"/>
  <c r="AZ1354" i="64"/>
  <c r="BA1344" i="64"/>
  <c r="BA1348" i="64" s="1"/>
  <c r="BA1349" i="64" s="1"/>
  <c r="BA1350" i="64" s="1"/>
  <c r="BD432" i="64"/>
  <c r="BF427" i="64"/>
  <c r="BE430" i="64"/>
  <c r="AX502" i="64"/>
  <c r="AY1402" i="64"/>
  <c r="AZ945" i="64"/>
  <c r="BF403" i="64"/>
  <c r="BG394" i="64"/>
  <c r="BF399" i="64"/>
  <c r="BC1378" i="64"/>
  <c r="AW1015" i="64"/>
  <c r="BE1294" i="64"/>
  <c r="BB183" i="69"/>
  <c r="BB186" i="69" s="1"/>
  <c r="BA188" i="69"/>
  <c r="BA194" i="69"/>
  <c r="BA202" i="69" s="1"/>
  <c r="BA192" i="69"/>
  <c r="BA200" i="69" s="1"/>
  <c r="BC135" i="69"/>
  <c r="BD129" i="69" s="1"/>
  <c r="BD132" i="69" s="1"/>
  <c r="BD157" i="69" s="1"/>
  <c r="BB161" i="69"/>
  <c r="BB159" i="69"/>
  <c r="BB184" i="69" s="1"/>
  <c r="BA177" i="69"/>
  <c r="BA173" i="69"/>
  <c r="BA175" i="69" s="1"/>
  <c r="BE117" i="69"/>
  <c r="BE118" i="69" s="1"/>
  <c r="DJ919" i="64" a="1"/>
  <c r="DJ800" i="64" a="1"/>
  <c r="DJ1376" i="64" a="1"/>
  <c r="CW1571" i="64" l="1"/>
  <c r="CW1568" i="64" s="1"/>
  <c r="CW1569" i="64" s="1"/>
  <c r="DJ1376" i="64"/>
  <c r="DJ919" i="64"/>
  <c r="DJ921" i="64" s="1"/>
  <c r="DJ2134" i="64" s="1"/>
  <c r="DJ800" i="64"/>
  <c r="DJ802" i="64" s="1"/>
  <c r="DI1378" i="64"/>
  <c r="DK1673" i="64"/>
  <c r="BE428" i="64"/>
  <c r="BB1344" i="64"/>
  <c r="BA1354" i="64"/>
  <c r="AY969" i="64"/>
  <c r="AX504" i="64"/>
  <c r="BG398" i="64"/>
  <c r="BB187" i="69"/>
  <c r="BB188" i="69" s="1"/>
  <c r="BA198" i="69"/>
  <c r="BC140" i="69"/>
  <c r="BC150" i="69" s="1"/>
  <c r="BC136" i="69"/>
  <c r="BD134" i="69"/>
  <c r="BD135" i="69" s="1"/>
  <c r="BC142" i="69"/>
  <c r="BC146" i="69" s="1"/>
  <c r="BC148" i="69" s="1"/>
  <c r="BB162" i="69"/>
  <c r="BB169" i="69" s="1"/>
  <c r="BB179" i="69" s="1"/>
  <c r="BE125" i="69"/>
  <c r="BE119" i="69"/>
  <c r="BF112" i="69"/>
  <c r="BF117" i="69" s="1"/>
  <c r="BE123" i="69"/>
  <c r="DK800" i="64" a="1"/>
  <c r="DK1376" i="64" a="1"/>
  <c r="AY502" i="64" a="1"/>
  <c r="DK919" i="64" a="1"/>
  <c r="CX1565" i="64" l="1"/>
  <c r="CX1571" i="64" s="1"/>
  <c r="CX1568" i="64" s="1"/>
  <c r="CX1569" i="64" s="1"/>
  <c r="P1673" i="64"/>
  <c r="P1671" i="64"/>
  <c r="K1673" i="64"/>
  <c r="L1673" i="64"/>
  <c r="M1673" i="64"/>
  <c r="N1673" i="64"/>
  <c r="O1673" i="64"/>
  <c r="DK800" i="64"/>
  <c r="DK919" i="64"/>
  <c r="DK1376" i="64"/>
  <c r="DJ1378" i="64"/>
  <c r="BB1348" i="64"/>
  <c r="BB1349" i="64" s="1"/>
  <c r="BE432" i="64"/>
  <c r="BF430" i="64"/>
  <c r="BG427" i="64"/>
  <c r="AZ1402" i="64"/>
  <c r="AY502" i="64"/>
  <c r="BA945" i="64"/>
  <c r="BD1378" i="64"/>
  <c r="BG403" i="64"/>
  <c r="BG399" i="64"/>
  <c r="BH394" i="64"/>
  <c r="AX1015" i="64"/>
  <c r="BF1294" i="64"/>
  <c r="BB194" i="69"/>
  <c r="BB202" i="69" s="1"/>
  <c r="BC183" i="69"/>
  <c r="BC186" i="69" s="1"/>
  <c r="BB192" i="69"/>
  <c r="BB198" i="69" s="1"/>
  <c r="BC152" i="69"/>
  <c r="BC156" i="69"/>
  <c r="BC159" i="69" s="1"/>
  <c r="BC184" i="69" s="1"/>
  <c r="BB163" i="69"/>
  <c r="BB167" i="69"/>
  <c r="BD142" i="69"/>
  <c r="BD136" i="69"/>
  <c r="BE129" i="69"/>
  <c r="BD140" i="69"/>
  <c r="BD150" i="69" s="1"/>
  <c r="BF115" i="69"/>
  <c r="BF118" i="69" s="1"/>
  <c r="BF119" i="69" s="1"/>
  <c r="DL1376" i="64" a="1"/>
  <c r="DL800" i="64" a="1"/>
  <c r="DL919" i="64" a="1"/>
  <c r="CY1565" i="64" l="1"/>
  <c r="CY1571" i="64" s="1"/>
  <c r="CY1568" i="64" s="1"/>
  <c r="CY1569" i="64" s="1"/>
  <c r="DL1376" i="64"/>
  <c r="DL1378" i="64" s="1"/>
  <c r="DL919" i="64"/>
  <c r="DL921" i="64" s="1"/>
  <c r="DL2134" i="64" s="1"/>
  <c r="DL800" i="64"/>
  <c r="DL802" i="64" s="1"/>
  <c r="DK921" i="64"/>
  <c r="DK2134" i="64" s="1"/>
  <c r="DK802" i="64"/>
  <c r="BB1350" i="64"/>
  <c r="DK1378" i="64"/>
  <c r="BF428" i="64"/>
  <c r="BC1344" i="64"/>
  <c r="BB1354" i="64"/>
  <c r="AY504" i="64"/>
  <c r="BH398" i="64"/>
  <c r="AZ969" i="64"/>
  <c r="BB200" i="69"/>
  <c r="BC187" i="69"/>
  <c r="BC192" i="69" s="1"/>
  <c r="BC198" i="69" s="1"/>
  <c r="BC161" i="69"/>
  <c r="BC162" i="69" s="1"/>
  <c r="BC167" i="69" s="1"/>
  <c r="BB177" i="69"/>
  <c r="BB173" i="69"/>
  <c r="BB175" i="69" s="1"/>
  <c r="BE134" i="69"/>
  <c r="BE132" i="69"/>
  <c r="BE157" i="69" s="1"/>
  <c r="BD152" i="69"/>
  <c r="BD146" i="69"/>
  <c r="BD148" i="69" s="1"/>
  <c r="BF123" i="69"/>
  <c r="BG112" i="69"/>
  <c r="BG115" i="69" s="1"/>
  <c r="BF125" i="69"/>
  <c r="AZ502" i="64" a="1"/>
  <c r="CZ1565" i="64" l="1"/>
  <c r="CZ1571" i="64" s="1"/>
  <c r="CZ1568" i="64" s="1"/>
  <c r="CZ1569" i="64" s="1"/>
  <c r="K1376" i="64"/>
  <c r="L1376" i="64"/>
  <c r="M1376" i="64"/>
  <c r="N1376" i="64"/>
  <c r="O1376" i="64"/>
  <c r="P1376" i="64"/>
  <c r="K800" i="64"/>
  <c r="L800" i="64"/>
  <c r="M800" i="64"/>
  <c r="N800" i="64"/>
  <c r="O800" i="64"/>
  <c r="P800" i="64"/>
  <c r="K919" i="64"/>
  <c r="L919" i="64"/>
  <c r="M919" i="64"/>
  <c r="N919" i="64"/>
  <c r="O919" i="64"/>
  <c r="P919" i="64"/>
  <c r="BC1348" i="64"/>
  <c r="BF432" i="64"/>
  <c r="BG430" i="64"/>
  <c r="BH427" i="64"/>
  <c r="AZ502" i="64"/>
  <c r="BA1402" i="64"/>
  <c r="BB945" i="64"/>
  <c r="AY1015" i="64"/>
  <c r="BE1378" i="64"/>
  <c r="BI394" i="64"/>
  <c r="BH399" i="64"/>
  <c r="BH403" i="64"/>
  <c r="BG1294" i="64"/>
  <c r="BC200" i="69"/>
  <c r="BC194" i="69"/>
  <c r="BC202" i="69" s="1"/>
  <c r="BD183" i="69"/>
  <c r="BD186" i="69" s="1"/>
  <c r="BC188" i="69"/>
  <c r="BC163" i="69"/>
  <c r="BC169" i="69"/>
  <c r="BC179" i="69" s="1"/>
  <c r="BD156" i="69"/>
  <c r="BC173" i="69"/>
  <c r="BC175" i="69" s="1"/>
  <c r="BC177" i="69"/>
  <c r="BE135" i="69"/>
  <c r="BG117" i="69"/>
  <c r="BG118" i="69" s="1"/>
  <c r="DA1565" i="64" l="1"/>
  <c r="K802" i="64"/>
  <c r="L802" i="64"/>
  <c r="M802" i="64"/>
  <c r="N802" i="64"/>
  <c r="O802" i="64"/>
  <c r="P802" i="64"/>
  <c r="K921" i="64"/>
  <c r="L921" i="64"/>
  <c r="M921" i="64"/>
  <c r="N921" i="64"/>
  <c r="O921" i="64"/>
  <c r="P921" i="64"/>
  <c r="K1378" i="64"/>
  <c r="L1378" i="64"/>
  <c r="M1378" i="64"/>
  <c r="BG428" i="64"/>
  <c r="BC1349" i="64"/>
  <c r="BC1350" i="64" s="1"/>
  <c r="BA969" i="64"/>
  <c r="BI398" i="64"/>
  <c r="AZ504" i="64"/>
  <c r="BD159" i="69"/>
  <c r="BD184" i="69" s="1"/>
  <c r="BD187" i="69" s="1"/>
  <c r="BE183" i="69" s="1"/>
  <c r="BE186" i="69" s="1"/>
  <c r="BD161" i="69"/>
  <c r="BE140" i="69"/>
  <c r="BE150" i="69" s="1"/>
  <c r="BE142" i="69"/>
  <c r="BE136" i="69"/>
  <c r="BF129" i="69"/>
  <c r="BG119" i="69"/>
  <c r="BG123" i="69"/>
  <c r="BH112" i="69"/>
  <c r="BH117" i="69" s="1"/>
  <c r="BG125" i="69"/>
  <c r="BA502" i="64" a="1"/>
  <c r="DA1571" i="64" l="1"/>
  <c r="DA1568" i="64" s="1"/>
  <c r="DA1569" i="64" s="1"/>
  <c r="BG432" i="64"/>
  <c r="BI427" i="64"/>
  <c r="BH430" i="64"/>
  <c r="BH428" i="64" s="1"/>
  <c r="BD1344" i="64"/>
  <c r="BC1354" i="64"/>
  <c r="BA502" i="64"/>
  <c r="BC945" i="64"/>
  <c r="BH1294" i="64"/>
  <c r="AZ1015" i="64"/>
  <c r="BF1378" i="64"/>
  <c r="BI403" i="64"/>
  <c r="BI399" i="64"/>
  <c r="BJ394" i="64"/>
  <c r="BD162" i="69"/>
  <c r="BD169" i="69" s="1"/>
  <c r="BD179" i="69" s="1"/>
  <c r="BD188" i="69"/>
  <c r="BD192" i="69"/>
  <c r="BD200" i="69" s="1"/>
  <c r="BD194" i="69"/>
  <c r="BD202" i="69" s="1"/>
  <c r="BF134" i="69"/>
  <c r="BF132" i="69"/>
  <c r="BF157" i="69" s="1"/>
  <c r="BE146" i="69"/>
  <c r="BE148" i="69" s="1"/>
  <c r="BE152" i="69"/>
  <c r="BH115" i="69"/>
  <c r="BH118" i="69" s="1"/>
  <c r="BH119" i="69" s="1"/>
  <c r="DB1565" i="64" l="1"/>
  <c r="DB1571" i="64" s="1"/>
  <c r="DB1568" i="64" s="1"/>
  <c r="DB1569" i="64" s="1"/>
  <c r="DC1565" i="64" s="1"/>
  <c r="BD1348" i="64"/>
  <c r="BH432" i="64"/>
  <c r="BB1402" i="64"/>
  <c r="BJ398" i="64"/>
  <c r="BB969" i="64"/>
  <c r="BA504" i="64"/>
  <c r="BD167" i="69"/>
  <c r="BD173" i="69" s="1"/>
  <c r="BD175" i="69" s="1"/>
  <c r="BE156" i="69"/>
  <c r="BE159" i="69" s="1"/>
  <c r="BE184" i="69" s="1"/>
  <c r="BE187" i="69" s="1"/>
  <c r="BE192" i="69" s="1"/>
  <c r="BE200" i="69" s="1"/>
  <c r="BD163" i="69"/>
  <c r="BD198" i="69"/>
  <c r="BF135" i="69"/>
  <c r="BH125" i="69"/>
  <c r="BH123" i="69"/>
  <c r="BI112" i="69"/>
  <c r="BI117" i="69" s="1"/>
  <c r="BB502" i="64" a="1"/>
  <c r="DC1571" i="64" l="1"/>
  <c r="DC1568" i="64" s="1"/>
  <c r="DC1569" i="64" s="1"/>
  <c r="BD1349" i="64"/>
  <c r="BD1350" i="64" s="1"/>
  <c r="BI430" i="64"/>
  <c r="BI428" i="64" s="1"/>
  <c r="BJ427" i="64"/>
  <c r="BC1402" i="64"/>
  <c r="BB502" i="64"/>
  <c r="BD945" i="64"/>
  <c r="BG1378" i="64"/>
  <c r="BA1015" i="64"/>
  <c r="BI1294" i="64"/>
  <c r="BK394" i="64"/>
  <c r="BJ403" i="64"/>
  <c r="BJ399" i="64"/>
  <c r="BF183" i="69"/>
  <c r="BF186" i="69" s="1"/>
  <c r="BD177" i="69"/>
  <c r="BE198" i="69"/>
  <c r="BE194" i="69"/>
  <c r="BE202" i="69" s="1"/>
  <c r="BE161" i="69"/>
  <c r="BE162" i="69" s="1"/>
  <c r="BE167" i="69" s="1"/>
  <c r="BE173" i="69" s="1"/>
  <c r="BE175" i="69" s="1"/>
  <c r="BE188" i="69"/>
  <c r="BF140" i="69"/>
  <c r="BF150" i="69" s="1"/>
  <c r="BF142" i="69"/>
  <c r="BF136" i="69"/>
  <c r="BG129" i="69"/>
  <c r="BI115" i="69"/>
  <c r="BI118" i="69" s="1"/>
  <c r="BI119" i="69" s="1"/>
  <c r="DD1565" i="64" l="1"/>
  <c r="BD1354" i="64"/>
  <c r="BE1344" i="64"/>
  <c r="BE1348" i="64" s="1"/>
  <c r="BI432" i="64"/>
  <c r="BB504" i="64"/>
  <c r="BK398" i="64"/>
  <c r="BC969" i="64"/>
  <c r="BE163" i="69"/>
  <c r="BE169" i="69"/>
  <c r="BE179" i="69" s="1"/>
  <c r="BE177" i="69"/>
  <c r="BF156" i="69"/>
  <c r="BF161" i="69" s="1"/>
  <c r="BF146" i="69"/>
  <c r="BF148" i="69" s="1"/>
  <c r="BF152" i="69"/>
  <c r="BG134" i="69"/>
  <c r="BG132" i="69"/>
  <c r="BG157" i="69" s="1"/>
  <c r="BI123" i="69"/>
  <c r="BJ112" i="69"/>
  <c r="BJ117" i="69" s="1"/>
  <c r="BI125" i="69"/>
  <c r="BC502" i="64" a="1"/>
  <c r="DD1571" i="64" l="1"/>
  <c r="DD1568" i="64" s="1"/>
  <c r="DD1569" i="64" s="1"/>
  <c r="DE1565" i="64" s="1"/>
  <c r="BE1349" i="64"/>
  <c r="BE1350" i="64" s="1"/>
  <c r="BJ430" i="64"/>
  <c r="BJ428" i="64" s="1"/>
  <c r="BK427" i="64"/>
  <c r="BD969" i="64"/>
  <c r="BC502" i="64"/>
  <c r="BD1402" i="64"/>
  <c r="BE945" i="64"/>
  <c r="BL394" i="64"/>
  <c r="BK403" i="64"/>
  <c r="BK399" i="64"/>
  <c r="BB1015" i="64"/>
  <c r="BH1378" i="64"/>
  <c r="BJ1294" i="64"/>
  <c r="BF159" i="69"/>
  <c r="BF184" i="69" s="1"/>
  <c r="BF187" i="69" s="1"/>
  <c r="BF192" i="69" s="1"/>
  <c r="BF198" i="69" s="1"/>
  <c r="BG135" i="69"/>
  <c r="BG140" i="69" s="1"/>
  <c r="BG150" i="69" s="1"/>
  <c r="BJ115" i="69"/>
  <c r="BJ118" i="69" s="1"/>
  <c r="BJ125" i="69" s="1"/>
  <c r="DE1571" i="64" l="1"/>
  <c r="DE1568" i="64" s="1"/>
  <c r="DE1569" i="64" s="1"/>
  <c r="BE1354" i="64"/>
  <c r="BF1344" i="64"/>
  <c r="BF1348" i="64" s="1"/>
  <c r="BJ432" i="64"/>
  <c r="BC504" i="64"/>
  <c r="BL398" i="64"/>
  <c r="BF162" i="69"/>
  <c r="BF163" i="69" s="1"/>
  <c r="BF194" i="69"/>
  <c r="BF202" i="69" s="1"/>
  <c r="BF200" i="69"/>
  <c r="BG183" i="69"/>
  <c r="BG186" i="69" s="1"/>
  <c r="BF188" i="69"/>
  <c r="BG142" i="69"/>
  <c r="BG152" i="69" s="1"/>
  <c r="BG136" i="69"/>
  <c r="BH129" i="69"/>
  <c r="BH134" i="69" s="1"/>
  <c r="BJ123" i="69"/>
  <c r="BK112" i="69"/>
  <c r="BK115" i="69" s="1"/>
  <c r="BJ119" i="69"/>
  <c r="BD502" i="64" a="1"/>
  <c r="DF1565" i="64" l="1"/>
  <c r="DF1571" i="64" s="1"/>
  <c r="DF1568" i="64" s="1"/>
  <c r="DF1569" i="64" s="1"/>
  <c r="BF1349" i="64"/>
  <c r="BF1350" i="64" s="1"/>
  <c r="BK430" i="64"/>
  <c r="BK428" i="64" s="1"/>
  <c r="BL427" i="64"/>
  <c r="BD502" i="64"/>
  <c r="BE1402" i="64"/>
  <c r="BF945" i="64"/>
  <c r="BL403" i="64"/>
  <c r="BM394" i="64"/>
  <c r="BL399" i="64"/>
  <c r="BK1294" i="64"/>
  <c r="BI1378" i="64"/>
  <c r="BC1015" i="64"/>
  <c r="BG156" i="69"/>
  <c r="BG161" i="69" s="1"/>
  <c r="BF169" i="69"/>
  <c r="BF179" i="69" s="1"/>
  <c r="BF167" i="69"/>
  <c r="BF177" i="69" s="1"/>
  <c r="BH132" i="69"/>
  <c r="BH157" i="69" s="1"/>
  <c r="BG146" i="69"/>
  <c r="BG148" i="69" s="1"/>
  <c r="BK117" i="69"/>
  <c r="BK118" i="69" s="1"/>
  <c r="DG1565" i="64" l="1"/>
  <c r="DG1571" i="64" s="1"/>
  <c r="DG1568" i="64" s="1"/>
  <c r="DG1569" i="64" s="1"/>
  <c r="BG1344" i="64"/>
  <c r="BG1348" i="64" s="1"/>
  <c r="BG1349" i="64" s="1"/>
  <c r="BG1350" i="64" s="1"/>
  <c r="BF1354" i="64"/>
  <c r="BK432" i="64"/>
  <c r="BE969" i="64"/>
  <c r="BM398" i="64"/>
  <c r="BD504" i="64"/>
  <c r="BG159" i="69"/>
  <c r="BG184" i="69" s="1"/>
  <c r="BG187" i="69" s="1"/>
  <c r="BG194" i="69" s="1"/>
  <c r="BG202" i="69" s="1"/>
  <c r="BF173" i="69"/>
  <c r="BF175" i="69" s="1"/>
  <c r="BH135" i="69"/>
  <c r="BK125" i="69"/>
  <c r="BK123" i="69"/>
  <c r="K118" i="69"/>
  <c r="L112" i="69" s="1"/>
  <c r="BL112" i="69"/>
  <c r="BL115" i="69" s="1"/>
  <c r="BK119" i="69"/>
  <c r="BE502" i="64" a="1"/>
  <c r="DH1565" i="64" l="1"/>
  <c r="BL430" i="64"/>
  <c r="BL428" i="64" s="1"/>
  <c r="BM427" i="64"/>
  <c r="BG1354" i="64"/>
  <c r="BH1344" i="64"/>
  <c r="BE502" i="64"/>
  <c r="BF1402" i="64"/>
  <c r="BG945" i="64"/>
  <c r="BJ1378" i="64"/>
  <c r="BD1015" i="64"/>
  <c r="BN394" i="64"/>
  <c r="BM399" i="64"/>
  <c r="BM403" i="64"/>
  <c r="BL1294" i="64"/>
  <c r="BG162" i="69"/>
  <c r="BG169" i="69" s="1"/>
  <c r="BG179" i="69" s="1"/>
  <c r="BG188" i="69"/>
  <c r="BH183" i="69"/>
  <c r="BH186" i="69" s="1"/>
  <c r="BG192" i="69"/>
  <c r="BG198" i="69" s="1"/>
  <c r="BH136" i="69"/>
  <c r="BH140" i="69"/>
  <c r="BH150" i="69" s="1"/>
  <c r="BH142" i="69"/>
  <c r="BH146" i="69" s="1"/>
  <c r="BH148" i="69" s="1"/>
  <c r="BI129" i="69"/>
  <c r="BL117" i="69"/>
  <c r="BL118" i="69" s="1"/>
  <c r="BF502" i="64" a="1"/>
  <c r="DH1571" i="64" l="1"/>
  <c r="DH1568" i="64" s="1"/>
  <c r="DH1569" i="64" s="1"/>
  <c r="BL432" i="64"/>
  <c r="BH1348" i="64"/>
  <c r="BH1349" i="64" s="1"/>
  <c r="BH1350" i="64" s="1"/>
  <c r="BF502" i="64"/>
  <c r="BE504" i="64"/>
  <c r="BN398" i="64"/>
  <c r="BG167" i="69"/>
  <c r="BG173" i="69" s="1"/>
  <c r="BG175" i="69" s="1"/>
  <c r="BG163" i="69"/>
  <c r="BH156" i="69"/>
  <c r="BH161" i="69" s="1"/>
  <c r="BG200" i="69"/>
  <c r="BH152" i="69"/>
  <c r="BI132" i="69"/>
  <c r="BI157" i="69" s="1"/>
  <c r="BI134" i="69"/>
  <c r="BL125" i="69"/>
  <c r="BL119" i="69"/>
  <c r="BM112" i="69"/>
  <c r="BL123" i="69"/>
  <c r="DI1565" i="64" l="1"/>
  <c r="BN427" i="64"/>
  <c r="BM430" i="64"/>
  <c r="BI1344" i="64"/>
  <c r="BH1354" i="64"/>
  <c r="BG1402" i="64"/>
  <c r="BH945" i="64"/>
  <c r="BK1378" i="64"/>
  <c r="BM1294" i="64"/>
  <c r="BE1015" i="64"/>
  <c r="BN403" i="64"/>
  <c r="BN399" i="64"/>
  <c r="BO394" i="64"/>
  <c r="BF504" i="64"/>
  <c r="BH159" i="69"/>
  <c r="BH184" i="69" s="1"/>
  <c r="BH187" i="69" s="1"/>
  <c r="BH192" i="69" s="1"/>
  <c r="BG177" i="69"/>
  <c r="BI135" i="69"/>
  <c r="BF969" i="64"/>
  <c r="BM117" i="69"/>
  <c r="BM115" i="69"/>
  <c r="DI1571" i="64" l="1"/>
  <c r="BI1348" i="64"/>
  <c r="BI1349" i="64" s="1"/>
  <c r="BI1350" i="64" s="1"/>
  <c r="BM428" i="64"/>
  <c r="BO398" i="64"/>
  <c r="BF1015" i="64"/>
  <c r="BH162" i="69"/>
  <c r="BH169" i="69" s="1"/>
  <c r="BH179" i="69" s="1"/>
  <c r="BI183" i="69"/>
  <c r="BI186" i="69" s="1"/>
  <c r="BH194" i="69"/>
  <c r="BH202" i="69" s="1"/>
  <c r="BH188" i="69"/>
  <c r="BH200" i="69"/>
  <c r="BH198" i="69"/>
  <c r="BI136" i="69"/>
  <c r="BI140" i="69"/>
  <c r="BI150" i="69" s="1"/>
  <c r="BI142" i="69"/>
  <c r="BJ129" i="69"/>
  <c r="BM118" i="69"/>
  <c r="BG502" i="64" a="1"/>
  <c r="DI1568" i="64" l="1"/>
  <c r="BM432" i="64"/>
  <c r="BN430" i="64"/>
  <c r="BI1354" i="64"/>
  <c r="BJ1344" i="64"/>
  <c r="BH1402" i="64"/>
  <c r="BG502" i="64"/>
  <c r="BI945" i="64"/>
  <c r="BO399" i="64"/>
  <c r="BO403" i="64"/>
  <c r="BP394" i="64"/>
  <c r="BL1378" i="64"/>
  <c r="BN1294" i="64"/>
  <c r="BH163" i="69"/>
  <c r="BH167" i="69"/>
  <c r="BH177" i="69" s="1"/>
  <c r="BI156" i="69"/>
  <c r="BI159" i="69" s="1"/>
  <c r="BI184" i="69" s="1"/>
  <c r="BI187" i="69" s="1"/>
  <c r="BI188" i="69" s="1"/>
  <c r="BJ134" i="69"/>
  <c r="BJ132" i="69"/>
  <c r="BJ157" i="69" s="1"/>
  <c r="BI152" i="69"/>
  <c r="BI146" i="69"/>
  <c r="BI148" i="69" s="1"/>
  <c r="BM125" i="69"/>
  <c r="BM119" i="69"/>
  <c r="BN112" i="69"/>
  <c r="BM123" i="69"/>
  <c r="DI1569" i="64" l="1"/>
  <c r="BJ1348" i="64"/>
  <c r="BJ1349" i="64" s="1"/>
  <c r="BJ1350" i="64" s="1"/>
  <c r="BO427" i="64"/>
  <c r="BN428" i="64"/>
  <c r="O427" i="64"/>
  <c r="BP398" i="64"/>
  <c r="BG504" i="64"/>
  <c r="BH173" i="69"/>
  <c r="BH175" i="69" s="1"/>
  <c r="BI161" i="69"/>
  <c r="BI162" i="69" s="1"/>
  <c r="BI167" i="69" s="1"/>
  <c r="BI173" i="69" s="1"/>
  <c r="BI175" i="69" s="1"/>
  <c r="BJ183" i="69"/>
  <c r="BJ186" i="69" s="1"/>
  <c r="BI192" i="69"/>
  <c r="BI198" i="69" s="1"/>
  <c r="BI194" i="69"/>
  <c r="BI202" i="69" s="1"/>
  <c r="BG969" i="64"/>
  <c r="BJ135" i="69"/>
  <c r="BN115" i="69"/>
  <c r="BN117" i="69"/>
  <c r="BH502" i="64" a="1"/>
  <c r="DJ1565" i="64" l="1"/>
  <c r="BN432" i="64"/>
  <c r="BO430" i="64"/>
  <c r="BP427" i="64"/>
  <c r="BJ1354" i="64"/>
  <c r="BK1344" i="64"/>
  <c r="BH502" i="64"/>
  <c r="BI1402" i="64"/>
  <c r="BJ945" i="64"/>
  <c r="BM1378" i="64"/>
  <c r="BO1294" i="64"/>
  <c r="BP403" i="64"/>
  <c r="BQ394" i="64"/>
  <c r="BP399" i="64"/>
  <c r="BG1015" i="64"/>
  <c r="BI163" i="69"/>
  <c r="BI169" i="69"/>
  <c r="BI179" i="69" s="1"/>
  <c r="BJ156" i="69"/>
  <c r="BJ159" i="69" s="1"/>
  <c r="BJ184" i="69" s="1"/>
  <c r="BJ187" i="69" s="1"/>
  <c r="BJ188" i="69" s="1"/>
  <c r="BI177" i="69"/>
  <c r="BI200" i="69"/>
  <c r="BH969" i="64"/>
  <c r="BJ142" i="69"/>
  <c r="BK129" i="69"/>
  <c r="BJ140" i="69"/>
  <c r="BJ150" i="69" s="1"/>
  <c r="BJ136" i="69"/>
  <c r="BN118" i="69"/>
  <c r="BN125" i="69" s="1"/>
  <c r="BI502" i="64" a="1"/>
  <c r="DJ1571" i="64" l="1"/>
  <c r="BK1348" i="64"/>
  <c r="BK1349" i="64" s="1"/>
  <c r="BK1350" i="64" s="1"/>
  <c r="BO428" i="64"/>
  <c r="BI502" i="64"/>
  <c r="BH504" i="64"/>
  <c r="BQ398" i="64"/>
  <c r="BJ161" i="69"/>
  <c r="BJ162" i="69" s="1"/>
  <c r="BJ169" i="69" s="1"/>
  <c r="BJ179" i="69" s="1"/>
  <c r="BJ192" i="69"/>
  <c r="BJ200" i="69" s="1"/>
  <c r="BJ194" i="69"/>
  <c r="BJ202" i="69" s="1"/>
  <c r="BK183" i="69"/>
  <c r="BK186" i="69" s="1"/>
  <c r="BK134" i="69"/>
  <c r="BK132" i="69"/>
  <c r="BK157" i="69" s="1"/>
  <c r="BJ146" i="69"/>
  <c r="BJ148" i="69" s="1"/>
  <c r="BJ152" i="69"/>
  <c r="BI969" i="64"/>
  <c r="BN119" i="69"/>
  <c r="BO112" i="69"/>
  <c r="BO117" i="69" s="1"/>
  <c r="BN123" i="69"/>
  <c r="DJ1568" i="64" l="1"/>
  <c r="BO432" i="64"/>
  <c r="BQ427" i="64"/>
  <c r="BP430" i="64"/>
  <c r="BK1354" i="64"/>
  <c r="BL1344" i="64"/>
  <c r="BJ1402" i="64"/>
  <c r="BK945" i="64"/>
  <c r="BN1378" i="64"/>
  <c r="BQ403" i="64"/>
  <c r="BQ399" i="64"/>
  <c r="BR394" i="64"/>
  <c r="BI504" i="64"/>
  <c r="BP1294" i="64"/>
  <c r="BH1015" i="64"/>
  <c r="BJ167" i="69"/>
  <c r="BJ177" i="69" s="1"/>
  <c r="BJ163" i="69"/>
  <c r="BK156" i="69"/>
  <c r="BK159" i="69" s="1"/>
  <c r="BK184" i="69" s="1"/>
  <c r="BK187" i="69" s="1"/>
  <c r="BJ198" i="69"/>
  <c r="BK135" i="69"/>
  <c r="BK136" i="69" s="1"/>
  <c r="BO115" i="69"/>
  <c r="BO118" i="69" s="1"/>
  <c r="BO125" i="69" s="1"/>
  <c r="DJ1569" i="64" l="1"/>
  <c r="BL1348" i="64"/>
  <c r="BL1349" i="64" s="1"/>
  <c r="BL1350" i="64" s="1"/>
  <c r="BP428" i="64"/>
  <c r="BR398" i="64"/>
  <c r="BI1015" i="64"/>
  <c r="BK161" i="69"/>
  <c r="BK162" i="69" s="1"/>
  <c r="BK163" i="69" s="1"/>
  <c r="BK194" i="69"/>
  <c r="BK202" i="69" s="1"/>
  <c r="K187" i="69"/>
  <c r="K188" i="69" s="1"/>
  <c r="BJ173" i="69"/>
  <c r="BJ175" i="69" s="1"/>
  <c r="BK192" i="69"/>
  <c r="BK198" i="69" s="1"/>
  <c r="BL183" i="69"/>
  <c r="BL186" i="69" s="1"/>
  <c r="L186" i="69" s="1"/>
  <c r="BK188" i="69"/>
  <c r="BL129" i="69"/>
  <c r="BL132" i="69" s="1"/>
  <c r="BK142" i="69"/>
  <c r="BK146" i="69" s="1"/>
  <c r="K135" i="69"/>
  <c r="L129" i="69" s="1"/>
  <c r="BK140" i="69"/>
  <c r="BK150" i="69" s="1"/>
  <c r="BJ969" i="64"/>
  <c r="BO119" i="69"/>
  <c r="BO123" i="69"/>
  <c r="BP112" i="69"/>
  <c r="BP115" i="69" s="1"/>
  <c r="BJ502" i="64" a="1"/>
  <c r="DK1565" i="64" l="1"/>
  <c r="BP432" i="64"/>
  <c r="BQ430" i="64"/>
  <c r="BR427" i="64"/>
  <c r="BL1354" i="64"/>
  <c r="BM1344" i="64"/>
  <c r="BJ502" i="64"/>
  <c r="BK1402" i="64"/>
  <c r="BL945" i="64"/>
  <c r="BR403" i="64"/>
  <c r="BR399" i="64"/>
  <c r="BS394" i="64"/>
  <c r="BQ1294" i="64"/>
  <c r="BO1378" i="64"/>
  <c r="K162" i="69"/>
  <c r="K163" i="69" s="1"/>
  <c r="BK169" i="69"/>
  <c r="BK179" i="69" s="1"/>
  <c r="BK167" i="69"/>
  <c r="BK173" i="69" s="1"/>
  <c r="BK175" i="69" s="1"/>
  <c r="BL156" i="69"/>
  <c r="BL159" i="69" s="1"/>
  <c r="BL184" i="69" s="1"/>
  <c r="L184" i="69" s="1"/>
  <c r="L183" i="69"/>
  <c r="BK200" i="69"/>
  <c r="BL134" i="69"/>
  <c r="L134" i="69" s="1"/>
  <c r="BK152" i="69"/>
  <c r="K136" i="69"/>
  <c r="K146" i="69"/>
  <c r="BK148" i="69"/>
  <c r="BL157" i="69"/>
  <c r="L132" i="69"/>
  <c r="BP117" i="69"/>
  <c r="BP118" i="69" s="1"/>
  <c r="DK1571" i="64" l="1"/>
  <c r="BQ428" i="64"/>
  <c r="BQ432" i="64" s="1"/>
  <c r="BM1348" i="64"/>
  <c r="BM1349" i="64" s="1"/>
  <c r="BM1350" i="64" s="1"/>
  <c r="BS398" i="64"/>
  <c r="BJ504" i="64"/>
  <c r="L159" i="69"/>
  <c r="BL187" i="69"/>
  <c r="BM183" i="69" s="1"/>
  <c r="BM186" i="69" s="1"/>
  <c r="K173" i="69"/>
  <c r="BK177" i="69"/>
  <c r="L156" i="69"/>
  <c r="BL161" i="69"/>
  <c r="L161" i="69" s="1"/>
  <c r="BL135" i="69"/>
  <c r="BM129" i="69" s="1"/>
  <c r="L157" i="69"/>
  <c r="BP125" i="69"/>
  <c r="BP123" i="69"/>
  <c r="BQ112" i="69"/>
  <c r="BQ117" i="69" s="1"/>
  <c r="BP119" i="69"/>
  <c r="BK502" i="64" a="1"/>
  <c r="DK1568" i="64" l="1"/>
  <c r="BR430" i="64"/>
  <c r="BR428" i="64" s="1"/>
  <c r="BS427" i="64"/>
  <c r="BN1344" i="64"/>
  <c r="BM1354" i="64"/>
  <c r="BL1402" i="64"/>
  <c r="BK502" i="64"/>
  <c r="BM945" i="64"/>
  <c r="BS399" i="64"/>
  <c r="BT394" i="64"/>
  <c r="BS403" i="64"/>
  <c r="BJ1015" i="64"/>
  <c r="BR1294" i="64"/>
  <c r="BP1378" i="64"/>
  <c r="BL194" i="69"/>
  <c r="BL202" i="69" s="1"/>
  <c r="BL188" i="69"/>
  <c r="BL192" i="69"/>
  <c r="BL198" i="69" s="1"/>
  <c r="L198" i="69" s="1"/>
  <c r="BL162" i="69"/>
  <c r="BL163" i="69" s="1"/>
  <c r="BL140" i="69"/>
  <c r="BL150" i="69" s="1"/>
  <c r="BL142" i="69"/>
  <c r="BL152" i="69" s="1"/>
  <c r="BL136" i="69"/>
  <c r="BM132" i="69"/>
  <c r="BM157" i="69" s="1"/>
  <c r="BM134" i="69"/>
  <c r="L192" i="69"/>
  <c r="BK969" i="64"/>
  <c r="BQ115" i="69"/>
  <c r="BQ118" i="69" s="1"/>
  <c r="BQ119" i="69" s="1"/>
  <c r="DK1569" i="64" l="1"/>
  <c r="BN1348" i="64"/>
  <c r="BN1349" i="64" s="1"/>
  <c r="BR432" i="64"/>
  <c r="BT398" i="64"/>
  <c r="BK504" i="64"/>
  <c r="BL200" i="69"/>
  <c r="BM156" i="69"/>
  <c r="BM159" i="69" s="1"/>
  <c r="BM184" i="69" s="1"/>
  <c r="BM187" i="69" s="1"/>
  <c r="BL167" i="69"/>
  <c r="BL177" i="69" s="1"/>
  <c r="BL169" i="69"/>
  <c r="BL179" i="69" s="1"/>
  <c r="BL146" i="69"/>
  <c r="BL148" i="69" s="1"/>
  <c r="L148" i="69" s="1"/>
  <c r="L140" i="69"/>
  <c r="BM135" i="69"/>
  <c r="BM136" i="69" s="1"/>
  <c r="BL969" i="64"/>
  <c r="BR112" i="69"/>
  <c r="BR115" i="69" s="1"/>
  <c r="BQ123" i="69"/>
  <c r="BQ125" i="69"/>
  <c r="BL502" i="64" a="1"/>
  <c r="DL1565" i="64" l="1"/>
  <c r="BN1350" i="64"/>
  <c r="BS430" i="64"/>
  <c r="BS428" i="64" s="1"/>
  <c r="BT427" i="64"/>
  <c r="BN1354" i="64"/>
  <c r="BO1344" i="64"/>
  <c r="BM1402" i="64"/>
  <c r="BL502" i="64"/>
  <c r="BN945" i="64"/>
  <c r="BT399" i="64"/>
  <c r="BT403" i="64"/>
  <c r="BU394" i="64"/>
  <c r="BK1015" i="64"/>
  <c r="BS1294" i="64"/>
  <c r="BQ1378" i="64"/>
  <c r="BM161" i="69"/>
  <c r="BM162" i="69" s="1"/>
  <c r="BN156" i="69" s="1"/>
  <c r="BN159" i="69" s="1"/>
  <c r="BN184" i="69" s="1"/>
  <c r="BL173" i="69"/>
  <c r="BL175" i="69" s="1"/>
  <c r="L175" i="69" s="1"/>
  <c r="L167" i="69"/>
  <c r="BM142" i="69"/>
  <c r="BM146" i="69" s="1"/>
  <c r="BM148" i="69" s="1"/>
  <c r="BM140" i="69"/>
  <c r="BM150" i="69" s="1"/>
  <c r="BN129" i="69"/>
  <c r="BN134" i="69" s="1"/>
  <c r="BM194" i="69"/>
  <c r="BM202" i="69" s="1"/>
  <c r="BN183" i="69"/>
  <c r="BN186" i="69" s="1"/>
  <c r="BM188" i="69"/>
  <c r="BM192" i="69"/>
  <c r="BR117" i="69"/>
  <c r="BR118" i="69" s="1"/>
  <c r="BR119" i="69" s="1"/>
  <c r="BM502" i="64" a="1"/>
  <c r="L1565" i="64" l="1"/>
  <c r="M1565" i="64"/>
  <c r="N1565" i="64"/>
  <c r="DL1571" i="64"/>
  <c r="P1565" i="64"/>
  <c r="O1565" i="64"/>
  <c r="BO1348" i="64"/>
  <c r="BS432" i="64"/>
  <c r="BM502" i="64"/>
  <c r="BL504" i="64"/>
  <c r="BU398" i="64"/>
  <c r="BM167" i="69"/>
  <c r="BM173" i="69" s="1"/>
  <c r="BM175" i="69" s="1"/>
  <c r="BM169" i="69"/>
  <c r="BM179" i="69" s="1"/>
  <c r="BN132" i="69"/>
  <c r="BN157" i="69" s="1"/>
  <c r="BM152" i="69"/>
  <c r="BM163" i="69"/>
  <c r="BN187" i="69"/>
  <c r="BO183" i="69" s="1"/>
  <c r="BO186" i="69" s="1"/>
  <c r="BN161" i="69"/>
  <c r="BM198" i="69"/>
  <c r="BM200" i="69"/>
  <c r="BM969" i="64"/>
  <c r="BR123" i="69"/>
  <c r="BR125" i="69"/>
  <c r="BS112" i="69"/>
  <c r="BS117" i="69" s="1"/>
  <c r="DL1568" i="64" l="1"/>
  <c r="P1571" i="64"/>
  <c r="M1571" i="64"/>
  <c r="O1571" i="64"/>
  <c r="N1571" i="64"/>
  <c r="L1571" i="64"/>
  <c r="K1571" i="64"/>
  <c r="BO1349" i="64"/>
  <c r="BO1350" i="64" s="1"/>
  <c r="BT430" i="64"/>
  <c r="BT428" i="64" s="1"/>
  <c r="BU427" i="64"/>
  <c r="BO945" i="64"/>
  <c r="BL1015" i="64"/>
  <c r="BU399" i="64"/>
  <c r="BU403" i="64"/>
  <c r="BV394" i="64"/>
  <c r="BM504" i="64"/>
  <c r="BR1378" i="64"/>
  <c r="BT1294" i="64"/>
  <c r="BN135" i="69"/>
  <c r="BN136" i="69" s="1"/>
  <c r="BM177" i="69"/>
  <c r="BN162" i="69"/>
  <c r="BN169" i="69" s="1"/>
  <c r="BN179" i="69" s="1"/>
  <c r="BN192" i="69"/>
  <c r="BN198" i="69" s="1"/>
  <c r="BN194" i="69"/>
  <c r="BN202" i="69" s="1"/>
  <c r="BN188" i="69"/>
  <c r="BS115" i="69"/>
  <c r="BS118" i="69" s="1"/>
  <c r="BS119" i="69" s="1"/>
  <c r="DL1569" i="64" l="1"/>
  <c r="P1568" i="64"/>
  <c r="N1568" i="64"/>
  <c r="M1568" i="64"/>
  <c r="O1568" i="64"/>
  <c r="L1568" i="64"/>
  <c r="K1568" i="64"/>
  <c r="BO1354" i="64"/>
  <c r="BP1344" i="64"/>
  <c r="BP1348" i="64" s="1"/>
  <c r="BT432" i="64"/>
  <c r="BV398" i="64"/>
  <c r="BM1015" i="64"/>
  <c r="BN1402" i="64"/>
  <c r="BO129" i="69"/>
  <c r="BO134" i="69" s="1"/>
  <c r="BN142" i="69"/>
  <c r="BN152" i="69" s="1"/>
  <c r="BN140" i="69"/>
  <c r="BN150" i="69" s="1"/>
  <c r="BN163" i="69"/>
  <c r="BN167" i="69"/>
  <c r="BN177" i="69" s="1"/>
  <c r="BO156" i="69"/>
  <c r="BO161" i="69" s="1"/>
  <c r="BN200" i="69"/>
  <c r="BS123" i="69"/>
  <c r="BS125" i="69"/>
  <c r="BT112" i="69"/>
  <c r="BT117" i="69" s="1"/>
  <c r="BN502" i="64" a="1"/>
  <c r="K1569" i="64" l="1"/>
  <c r="L1569" i="64"/>
  <c r="M1569" i="64"/>
  <c r="N1569" i="64"/>
  <c r="O1569" i="64"/>
  <c r="P1569" i="64"/>
  <c r="BP1349" i="64"/>
  <c r="BP1350" i="64" s="1"/>
  <c r="BU430" i="64"/>
  <c r="BV427" i="64"/>
  <c r="BN502" i="64"/>
  <c r="BP945" i="64"/>
  <c r="BS1378" i="64"/>
  <c r="BU1294" i="64"/>
  <c r="BV403" i="64"/>
  <c r="BW394" i="64"/>
  <c r="BV399" i="64"/>
  <c r="BO132" i="69"/>
  <c r="BO157" i="69" s="1"/>
  <c r="BN146" i="69"/>
  <c r="BN148" i="69" s="1"/>
  <c r="BO159" i="69"/>
  <c r="BO184" i="69" s="1"/>
  <c r="BO187" i="69" s="1"/>
  <c r="BO194" i="69" s="1"/>
  <c r="BO202" i="69" s="1"/>
  <c r="BN173" i="69"/>
  <c r="BN175" i="69" s="1"/>
  <c r="BN969" i="64"/>
  <c r="BT115" i="69"/>
  <c r="BT118" i="69" s="1"/>
  <c r="BT119" i="69" s="1"/>
  <c r="BP1354" i="64" l="1"/>
  <c r="BQ1344" i="64"/>
  <c r="BQ1348" i="64" s="1"/>
  <c r="BU428" i="64"/>
  <c r="BW398" i="64"/>
  <c r="BN504" i="64"/>
  <c r="BO1402" i="64"/>
  <c r="BO135" i="69"/>
  <c r="BO140" i="69" s="1"/>
  <c r="BO150" i="69" s="1"/>
  <c r="BO192" i="69"/>
  <c r="BO200" i="69" s="1"/>
  <c r="BP183" i="69"/>
  <c r="BP186" i="69" s="1"/>
  <c r="BO188" i="69"/>
  <c r="BO162" i="69"/>
  <c r="BP156" i="69" s="1"/>
  <c r="BP161" i="69" s="1"/>
  <c r="BO969" i="64"/>
  <c r="BT123" i="69"/>
  <c r="BT125" i="69"/>
  <c r="BU112" i="69"/>
  <c r="BU117" i="69" s="1"/>
  <c r="BO502" i="64" a="1"/>
  <c r="BQ1349" i="64" l="1"/>
  <c r="BQ1350" i="64" s="1"/>
  <c r="BU432" i="64"/>
  <c r="BV430" i="64"/>
  <c r="BW427" i="64"/>
  <c r="BO502" i="64"/>
  <c r="BQ945" i="64"/>
  <c r="BN1015" i="64"/>
  <c r="BT1378" i="64"/>
  <c r="BV1294" i="64"/>
  <c r="BW399" i="64"/>
  <c r="BX394" i="64"/>
  <c r="BW403" i="64"/>
  <c r="BO142" i="69"/>
  <c r="BO146" i="69" s="1"/>
  <c r="BO148" i="69" s="1"/>
  <c r="BP129" i="69"/>
  <c r="BP132" i="69" s="1"/>
  <c r="BP157" i="69" s="1"/>
  <c r="BO136" i="69"/>
  <c r="BP159" i="69"/>
  <c r="BP184" i="69" s="1"/>
  <c r="BP187" i="69" s="1"/>
  <c r="BP194" i="69" s="1"/>
  <c r="BP202" i="69" s="1"/>
  <c r="BO167" i="69"/>
  <c r="BO177" i="69" s="1"/>
  <c r="BO169" i="69"/>
  <c r="BO179" i="69" s="1"/>
  <c r="BO198" i="69"/>
  <c r="BO163" i="69"/>
  <c r="BU115" i="69"/>
  <c r="BU118" i="69" s="1"/>
  <c r="BQ1354" i="64" l="1"/>
  <c r="BR1344" i="64"/>
  <c r="BR1348" i="64" s="1"/>
  <c r="BV428" i="64"/>
  <c r="BX398" i="64"/>
  <c r="BO504" i="64"/>
  <c r="BP134" i="69"/>
  <c r="BP135" i="69" s="1"/>
  <c r="BP142" i="69" s="1"/>
  <c r="BP152" i="69" s="1"/>
  <c r="BO152" i="69"/>
  <c r="BP188" i="69"/>
  <c r="BQ183" i="69"/>
  <c r="BQ186" i="69" s="1"/>
  <c r="BP162" i="69"/>
  <c r="BP169" i="69" s="1"/>
  <c r="BP179" i="69" s="1"/>
  <c r="BP192" i="69"/>
  <c r="BP200" i="69" s="1"/>
  <c r="BO173" i="69"/>
  <c r="BO175" i="69" s="1"/>
  <c r="BV112" i="69"/>
  <c r="BV117" i="69" s="1"/>
  <c r="BU123" i="69"/>
  <c r="BU125" i="69"/>
  <c r="BU119" i="69"/>
  <c r="BP502" i="64" a="1"/>
  <c r="BR1349" i="64" l="1"/>
  <c r="BR1350" i="64" s="1"/>
  <c r="BV432" i="64"/>
  <c r="BW430" i="64"/>
  <c r="BX427" i="64"/>
  <c r="BP502" i="64"/>
  <c r="BR945" i="64"/>
  <c r="BU1378" i="64"/>
  <c r="BX399" i="64"/>
  <c r="BY394" i="64"/>
  <c r="BX403" i="64"/>
  <c r="BW1294" i="64"/>
  <c r="BP1402" i="64"/>
  <c r="BO1015" i="64"/>
  <c r="BQ156" i="69"/>
  <c r="BQ159" i="69" s="1"/>
  <c r="BQ184" i="69" s="1"/>
  <c r="BQ187" i="69" s="1"/>
  <c r="BP198" i="69"/>
  <c r="BP167" i="69"/>
  <c r="BP173" i="69" s="1"/>
  <c r="BP175" i="69" s="1"/>
  <c r="BP163" i="69"/>
  <c r="BP136" i="69"/>
  <c r="BP140" i="69"/>
  <c r="BP150" i="69" s="1"/>
  <c r="BQ129" i="69"/>
  <c r="BQ134" i="69" s="1"/>
  <c r="BP146" i="69"/>
  <c r="BP148" i="69" s="1"/>
  <c r="BV115" i="69"/>
  <c r="BV118" i="69" s="1"/>
  <c r="BV125" i="69" s="1"/>
  <c r="BQ502" i="64" a="1"/>
  <c r="BS1344" i="64" l="1"/>
  <c r="BS1348" i="64" s="1"/>
  <c r="BR1354" i="64"/>
  <c r="BW428" i="64"/>
  <c r="BP1015" i="64"/>
  <c r="BQ502" i="64"/>
  <c r="BP504" i="64"/>
  <c r="BY398" i="64"/>
  <c r="BQ161" i="69"/>
  <c r="BR183" i="69"/>
  <c r="BR186" i="69" s="1"/>
  <c r="BQ194" i="69"/>
  <c r="BQ202" i="69" s="1"/>
  <c r="BQ188" i="69"/>
  <c r="BP177" i="69"/>
  <c r="BQ192" i="69"/>
  <c r="BQ198" i="69" s="1"/>
  <c r="BQ132" i="69"/>
  <c r="BP969" i="64"/>
  <c r="BV123" i="69"/>
  <c r="BW112" i="69"/>
  <c r="BW115" i="69" s="1"/>
  <c r="BV119" i="69"/>
  <c r="BS1349" i="64" l="1"/>
  <c r="BS1350" i="64" s="1"/>
  <c r="BW432" i="64"/>
  <c r="BY427" i="64"/>
  <c r="BX430" i="64"/>
  <c r="BS945" i="64"/>
  <c r="BX1294" i="64"/>
  <c r="BY399" i="64"/>
  <c r="BY403" i="64"/>
  <c r="BZ394" i="64"/>
  <c r="BV1378" i="64"/>
  <c r="BQ1402" i="64"/>
  <c r="BQ504" i="64"/>
  <c r="BQ200" i="69"/>
  <c r="BQ157" i="69"/>
  <c r="BQ162" i="69" s="1"/>
  <c r="BR156" i="69" s="1"/>
  <c r="BR161" i="69" s="1"/>
  <c r="BQ135" i="69"/>
  <c r="BW117" i="69"/>
  <c r="BW118" i="69" s="1"/>
  <c r="BW119" i="69" s="1"/>
  <c r="BQ969" i="64"/>
  <c r="BS1354" i="64" l="1"/>
  <c r="BT1344" i="64"/>
  <c r="BT1348" i="64" s="1"/>
  <c r="BT1349" i="64" s="1"/>
  <c r="BX428" i="64"/>
  <c r="BZ398" i="64"/>
  <c r="BQ1015" i="64"/>
  <c r="BR159" i="69"/>
  <c r="BR184" i="69" s="1"/>
  <c r="BR187" i="69" s="1"/>
  <c r="BS183" i="69" s="1"/>
  <c r="BS186" i="69" s="1"/>
  <c r="BQ167" i="69"/>
  <c r="BQ173" i="69" s="1"/>
  <c r="BQ175" i="69" s="1"/>
  <c r="BQ169" i="69"/>
  <c r="BQ179" i="69" s="1"/>
  <c r="BQ163" i="69"/>
  <c r="BR129" i="69"/>
  <c r="BQ136" i="69"/>
  <c r="BQ142" i="69"/>
  <c r="BQ140" i="69"/>
  <c r="BQ150" i="69" s="1"/>
  <c r="L118" i="69"/>
  <c r="M112" i="69" s="1"/>
  <c r="BW123" i="69"/>
  <c r="BX112" i="69"/>
  <c r="BX115" i="69" s="1"/>
  <c r="BW125" i="69"/>
  <c r="BX432" i="64" l="1"/>
  <c r="BY430" i="64"/>
  <c r="BY428" i="64" s="1"/>
  <c r="BZ427" i="64"/>
  <c r="BT1350" i="64"/>
  <c r="BU1344" i="64"/>
  <c r="BT1354" i="64"/>
  <c r="BT945" i="64"/>
  <c r="BZ399" i="64"/>
  <c r="CA394" i="64"/>
  <c r="BZ403" i="64"/>
  <c r="BW1378" i="64"/>
  <c r="BY1294" i="64"/>
  <c r="BR192" i="69"/>
  <c r="BR198" i="69" s="1"/>
  <c r="BR194" i="69"/>
  <c r="BR202" i="69" s="1"/>
  <c r="BR188" i="69"/>
  <c r="BQ177" i="69"/>
  <c r="BQ146" i="69"/>
  <c r="BQ148" i="69" s="1"/>
  <c r="BQ152" i="69"/>
  <c r="BR132" i="69"/>
  <c r="BR157" i="69" s="1"/>
  <c r="BR162" i="69" s="1"/>
  <c r="BR167" i="69" s="1"/>
  <c r="BR173" i="69" s="1"/>
  <c r="BR175" i="69" s="1"/>
  <c r="BR134" i="69"/>
  <c r="BX117" i="69"/>
  <c r="BX118" i="69" s="1"/>
  <c r="BX119" i="69" s="1"/>
  <c r="BR502" i="64" a="1"/>
  <c r="BU1348" i="64" l="1"/>
  <c r="BU1349" i="64" s="1"/>
  <c r="BU1350" i="64" s="1"/>
  <c r="BY432" i="64"/>
  <c r="BR502" i="64"/>
  <c r="CA398" i="64"/>
  <c r="BR200" i="69"/>
  <c r="BR163" i="69"/>
  <c r="BR169" i="69"/>
  <c r="BR179" i="69" s="1"/>
  <c r="BS156" i="69"/>
  <c r="BS161" i="69" s="1"/>
  <c r="BR135" i="69"/>
  <c r="BR177" i="69"/>
  <c r="BX125" i="69"/>
  <c r="BX123" i="69"/>
  <c r="BY112" i="69"/>
  <c r="BY115" i="69" s="1"/>
  <c r="BZ430" i="64" l="1"/>
  <c r="BZ428" i="64" s="1"/>
  <c r="CA427" i="64"/>
  <c r="BU1354" i="64"/>
  <c r="BV1344" i="64"/>
  <c r="BU945" i="64"/>
  <c r="CA403" i="64"/>
  <c r="CB394" i="64"/>
  <c r="CA399" i="64"/>
  <c r="BZ1294" i="64"/>
  <c r="BX1378" i="64"/>
  <c r="BR1402" i="64"/>
  <c r="BR504" i="64"/>
  <c r="BS159" i="69"/>
  <c r="BS184" i="69" s="1"/>
  <c r="BS187" i="69" s="1"/>
  <c r="BT183" i="69" s="1"/>
  <c r="BT186" i="69" s="1"/>
  <c r="BR140" i="69"/>
  <c r="BR150" i="69" s="1"/>
  <c r="BR136" i="69"/>
  <c r="BR142" i="69"/>
  <c r="BS129" i="69"/>
  <c r="BR969" i="64"/>
  <c r="BY117" i="69"/>
  <c r="BY118" i="69" s="1"/>
  <c r="BZ112" i="69" s="1"/>
  <c r="BS502" i="64" a="1"/>
  <c r="BV1348" i="64" l="1"/>
  <c r="BV1349" i="64" s="1"/>
  <c r="BV1350" i="64" s="1"/>
  <c r="BZ432" i="64"/>
  <c r="P427" i="64"/>
  <c r="BS502" i="64"/>
  <c r="CB398" i="64"/>
  <c r="BR1015" i="64"/>
  <c r="BS194" i="69"/>
  <c r="BS202" i="69" s="1"/>
  <c r="BS192" i="69"/>
  <c r="BS198" i="69" s="1"/>
  <c r="BS188" i="69"/>
  <c r="BS132" i="69"/>
  <c r="BS157" i="69" s="1"/>
  <c r="BS162" i="69" s="1"/>
  <c r="BS167" i="69" s="1"/>
  <c r="BS173" i="69" s="1"/>
  <c r="BS175" i="69" s="1"/>
  <c r="BS134" i="69"/>
  <c r="BR152" i="69"/>
  <c r="BR146" i="69"/>
  <c r="BR148" i="69" s="1"/>
  <c r="BY123" i="69"/>
  <c r="BY119" i="69"/>
  <c r="BY125" i="69"/>
  <c r="BZ117" i="69"/>
  <c r="BZ115" i="69"/>
  <c r="CA430" i="64" l="1"/>
  <c r="CB427" i="64"/>
  <c r="BW1344" i="64"/>
  <c r="BV1354" i="64"/>
  <c r="BV945" i="64"/>
  <c r="CA1294" i="64"/>
  <c r="BY1378" i="64"/>
  <c r="CB403" i="64"/>
  <c r="CC394" i="64"/>
  <c r="CB399" i="64"/>
  <c r="BS969" i="64"/>
  <c r="BS1402" i="64"/>
  <c r="BS504" i="64"/>
  <c r="BT156" i="69"/>
  <c r="BT161" i="69" s="1"/>
  <c r="BS200" i="69"/>
  <c r="BS135" i="69"/>
  <c r="BS136" i="69" s="1"/>
  <c r="BS169" i="69"/>
  <c r="BS179" i="69" s="1"/>
  <c r="BS163" i="69"/>
  <c r="BS177" i="69"/>
  <c r="BZ118" i="69"/>
  <c r="BZ125" i="69" s="1"/>
  <c r="BW1348" i="64" l="1"/>
  <c r="BW1349" i="64" s="1"/>
  <c r="BW1350" i="64" s="1"/>
  <c r="CA428" i="64"/>
  <c r="CC398" i="64"/>
  <c r="BS1015" i="64"/>
  <c r="BT159" i="69"/>
  <c r="BT184" i="69" s="1"/>
  <c r="BT187" i="69" s="1"/>
  <c r="BT188" i="69" s="1"/>
  <c r="BS140" i="69"/>
  <c r="BS150" i="69" s="1"/>
  <c r="BS142" i="69"/>
  <c r="BS146" i="69" s="1"/>
  <c r="BS148" i="69" s="1"/>
  <c r="BT129" i="69"/>
  <c r="BT134" i="69" s="1"/>
  <c r="BZ123" i="69"/>
  <c r="BZ119" i="69"/>
  <c r="CA112" i="69"/>
  <c r="CA117" i="69" s="1"/>
  <c r="CA432" i="64" l="1"/>
  <c r="CB430" i="64"/>
  <c r="CC427" i="64"/>
  <c r="BW1354" i="64"/>
  <c r="BX1344" i="64"/>
  <c r="BW945" i="64"/>
  <c r="CB1294" i="64"/>
  <c r="CC403" i="64"/>
  <c r="CD394" i="64"/>
  <c r="CC399" i="64"/>
  <c r="BZ1378" i="64"/>
  <c r="BT194" i="69"/>
  <c r="BT202" i="69" s="1"/>
  <c r="BT192" i="69"/>
  <c r="BT200" i="69" s="1"/>
  <c r="BU183" i="69"/>
  <c r="BU186" i="69" s="1"/>
  <c r="BS152" i="69"/>
  <c r="BT132" i="69"/>
  <c r="BT157" i="69" s="1"/>
  <c r="BT162" i="69" s="1"/>
  <c r="BT169" i="69" s="1"/>
  <c r="BT179" i="69" s="1"/>
  <c r="CA115" i="69"/>
  <c r="CA118" i="69" s="1"/>
  <c r="BT502" i="64" a="1"/>
  <c r="BX1348" i="64" l="1"/>
  <c r="BX1349" i="64" s="1"/>
  <c r="BX1350" i="64" s="1"/>
  <c r="CB428" i="64"/>
  <c r="BT502" i="64"/>
  <c r="CD398" i="64"/>
  <c r="BT1402" i="64"/>
  <c r="BT198" i="69"/>
  <c r="BT163" i="69"/>
  <c r="BU156" i="69"/>
  <c r="BU161" i="69" s="1"/>
  <c r="BT135" i="69"/>
  <c r="BT136" i="69" s="1"/>
  <c r="BT167" i="69"/>
  <c r="BT177" i="69" s="1"/>
  <c r="CB112" i="69"/>
  <c r="CB117" i="69" s="1"/>
  <c r="CA125" i="69"/>
  <c r="CA123" i="69"/>
  <c r="CA119" i="69"/>
  <c r="BX1354" i="64" l="1"/>
  <c r="BY1344" i="64"/>
  <c r="BY1348" i="64" s="1"/>
  <c r="BY1349" i="64" s="1"/>
  <c r="BY1350" i="64" s="1"/>
  <c r="CB432" i="64"/>
  <c r="CD427" i="64"/>
  <c r="CC430" i="64"/>
  <c r="BT1015" i="64"/>
  <c r="BX945" i="64"/>
  <c r="CA1378" i="64"/>
  <c r="BT504" i="64"/>
  <c r="CD399" i="64"/>
  <c r="CD403" i="64"/>
  <c r="CE394" i="64"/>
  <c r="CC1294" i="64"/>
  <c r="BT969" i="64"/>
  <c r="BU159" i="69"/>
  <c r="BU184" i="69" s="1"/>
  <c r="BU187" i="69" s="1"/>
  <c r="BV183" i="69" s="1"/>
  <c r="BV186" i="69" s="1"/>
  <c r="BU129" i="69"/>
  <c r="BU134" i="69" s="1"/>
  <c r="BT140" i="69"/>
  <c r="BT150" i="69" s="1"/>
  <c r="BT142" i="69"/>
  <c r="BT152" i="69" s="1"/>
  <c r="BT173" i="69"/>
  <c r="BT175" i="69" s="1"/>
  <c r="CB115" i="69"/>
  <c r="CB118" i="69" s="1"/>
  <c r="CB119" i="69" s="1"/>
  <c r="BU502" i="64" a="1"/>
  <c r="CC428" i="64" l="1"/>
  <c r="BU502" i="64"/>
  <c r="BZ1344" i="64"/>
  <c r="BY1354" i="64"/>
  <c r="CE398" i="64"/>
  <c r="BU194" i="69"/>
  <c r="BU202" i="69" s="1"/>
  <c r="BU192" i="69"/>
  <c r="BU198" i="69" s="1"/>
  <c r="BU188" i="69"/>
  <c r="BU132" i="69"/>
  <c r="BU157" i="69" s="1"/>
  <c r="BU162" i="69" s="1"/>
  <c r="BU167" i="69" s="1"/>
  <c r="BT146" i="69"/>
  <c r="BT148" i="69" s="1"/>
  <c r="CB123" i="69"/>
  <c r="CB125" i="69"/>
  <c r="CC112" i="69"/>
  <c r="CC117" i="69" s="1"/>
  <c r="BZ1348" i="64" l="1"/>
  <c r="BZ1349" i="64" s="1"/>
  <c r="CC432" i="64"/>
  <c r="CD430" i="64"/>
  <c r="CD428" i="64" s="1"/>
  <c r="CE427" i="64"/>
  <c r="BY945" i="64"/>
  <c r="CB1378" i="64"/>
  <c r="CE403" i="64"/>
  <c r="CF394" i="64"/>
  <c r="CE399" i="64"/>
  <c r="BU504" i="64"/>
  <c r="CD1294" i="64"/>
  <c r="BU1402" i="64"/>
  <c r="BU969" i="64"/>
  <c r="BU200" i="69"/>
  <c r="BU135" i="69"/>
  <c r="BU136" i="69" s="1"/>
  <c r="BU169" i="69"/>
  <c r="BU179" i="69" s="1"/>
  <c r="BU163" i="69"/>
  <c r="BV156" i="69"/>
  <c r="BV159" i="69" s="1"/>
  <c r="BV184" i="69" s="1"/>
  <c r="BV187" i="69" s="1"/>
  <c r="BU173" i="69"/>
  <c r="BU175" i="69" s="1"/>
  <c r="BU177" i="69"/>
  <c r="CC115" i="69"/>
  <c r="CC118" i="69" s="1"/>
  <c r="CD112" i="69" s="1"/>
  <c r="BV502" i="64" a="1"/>
  <c r="BZ1350" i="64" l="1"/>
  <c r="CD432" i="64"/>
  <c r="BV502" i="64"/>
  <c r="CA1344" i="64"/>
  <c r="BZ1354" i="64"/>
  <c r="CF398" i="64"/>
  <c r="BU1015" i="64"/>
  <c r="BU142" i="69"/>
  <c r="BU146" i="69" s="1"/>
  <c r="BU148" i="69" s="1"/>
  <c r="BU140" i="69"/>
  <c r="BU150" i="69" s="1"/>
  <c r="BV129" i="69"/>
  <c r="BV132" i="69" s="1"/>
  <c r="BV157" i="69" s="1"/>
  <c r="BV161" i="69"/>
  <c r="BV192" i="69"/>
  <c r="BW183" i="69"/>
  <c r="BW186" i="69" s="1"/>
  <c r="BV194" i="69"/>
  <c r="BV202" i="69" s="1"/>
  <c r="BV188" i="69"/>
  <c r="CC119" i="69"/>
  <c r="CC125" i="69"/>
  <c r="CC123" i="69"/>
  <c r="CD115" i="69"/>
  <c r="CD117" i="69"/>
  <c r="CA1348" i="64" l="1"/>
  <c r="CE430" i="64"/>
  <c r="CF427" i="64"/>
  <c r="BV1015" i="64"/>
  <c r="BZ945" i="64"/>
  <c r="CG394" i="64"/>
  <c r="CF399" i="64"/>
  <c r="CF403" i="64"/>
  <c r="BV504" i="64"/>
  <c r="CC1378" i="64"/>
  <c r="CE1294" i="64"/>
  <c r="BV969" i="64"/>
  <c r="BV1402" i="64"/>
  <c r="BV134" i="69"/>
  <c r="BV135" i="69" s="1"/>
  <c r="BV142" i="69" s="1"/>
  <c r="BV146" i="69" s="1"/>
  <c r="BV148" i="69" s="1"/>
  <c r="BU152" i="69"/>
  <c r="BV162" i="69"/>
  <c r="BV163" i="69" s="1"/>
  <c r="BV200" i="69"/>
  <c r="BV198" i="69"/>
  <c r="CD118" i="69"/>
  <c r="CE112" i="69" s="1"/>
  <c r="CE428" i="64" l="1"/>
  <c r="CA1349" i="64"/>
  <c r="CA1350" i="64" s="1"/>
  <c r="CG398" i="64"/>
  <c r="BV169" i="69"/>
  <c r="BV179" i="69" s="1"/>
  <c r="BW156" i="69"/>
  <c r="BW159" i="69" s="1"/>
  <c r="BW184" i="69" s="1"/>
  <c r="BW187" i="69" s="1"/>
  <c r="BV167" i="69"/>
  <c r="BV177" i="69" s="1"/>
  <c r="BW129" i="69"/>
  <c r="BW134" i="69" s="1"/>
  <c r="BV152" i="69"/>
  <c r="BV136" i="69"/>
  <c r="BV140" i="69"/>
  <c r="BV150" i="69" s="1"/>
  <c r="CD123" i="69"/>
  <c r="CD125" i="69"/>
  <c r="CD119" i="69"/>
  <c r="CE115" i="69"/>
  <c r="CE117" i="69"/>
  <c r="BW502" i="64" a="1"/>
  <c r="CE432" i="64" l="1"/>
  <c r="CG427" i="64"/>
  <c r="CF430" i="64"/>
  <c r="CF428" i="64" s="1"/>
  <c r="BW502" i="64"/>
  <c r="CA945" i="64"/>
  <c r="CB1344" i="64"/>
  <c r="CA1354" i="64"/>
  <c r="CD1378" i="64"/>
  <c r="CG403" i="64"/>
  <c r="CH394" i="64"/>
  <c r="CG399" i="64"/>
  <c r="CF1294" i="64"/>
  <c r="BW969" i="64"/>
  <c r="BW1402" i="64"/>
  <c r="BW161" i="69"/>
  <c r="BW132" i="69"/>
  <c r="BW157" i="69" s="1"/>
  <c r="BV173" i="69"/>
  <c r="BV175" i="69" s="1"/>
  <c r="BW192" i="69"/>
  <c r="BX183" i="69"/>
  <c r="BX186" i="69" s="1"/>
  <c r="M186" i="69" s="1"/>
  <c r="BW188" i="69"/>
  <c r="BW194" i="69"/>
  <c r="BW202" i="69" s="1"/>
  <c r="L187" i="69"/>
  <c r="CE118" i="69"/>
  <c r="CE123" i="69" s="1"/>
  <c r="CB1348" i="64" l="1"/>
  <c r="CF432" i="64"/>
  <c r="BW504" i="64"/>
  <c r="CH398" i="64"/>
  <c r="BW162" i="69"/>
  <c r="BW163" i="69" s="1"/>
  <c r="BW135" i="69"/>
  <c r="BX129" i="69" s="1"/>
  <c r="BX132" i="69" s="1"/>
  <c r="M132" i="69" s="1"/>
  <c r="L135" i="69"/>
  <c r="M183" i="69"/>
  <c r="L188" i="69"/>
  <c r="BW198" i="69"/>
  <c r="BW200" i="69"/>
  <c r="CF112" i="69"/>
  <c r="CF115" i="69" s="1"/>
  <c r="CE119" i="69"/>
  <c r="CE125" i="69"/>
  <c r="BX502" i="64" a="1"/>
  <c r="CB1349" i="64" l="1"/>
  <c r="CB1350" i="64" s="1"/>
  <c r="CG430" i="64"/>
  <c r="CG428" i="64" s="1"/>
  <c r="CH427" i="64"/>
  <c r="BX502" i="64"/>
  <c r="CB945" i="64"/>
  <c r="CE1378" i="64"/>
  <c r="CH399" i="64"/>
  <c r="CH403" i="64"/>
  <c r="CI394" i="64"/>
  <c r="BW1015" i="64"/>
  <c r="CG1294" i="64"/>
  <c r="L162" i="69"/>
  <c r="M156" i="69" s="1"/>
  <c r="BW142" i="69"/>
  <c r="BW146" i="69" s="1"/>
  <c r="BW140" i="69"/>
  <c r="BW150" i="69" s="1"/>
  <c r="BW136" i="69"/>
  <c r="BW167" i="69"/>
  <c r="BW177" i="69" s="1"/>
  <c r="BX156" i="69"/>
  <c r="BX161" i="69" s="1"/>
  <c r="M161" i="69" s="1"/>
  <c r="BW169" i="69"/>
  <c r="BW179" i="69" s="1"/>
  <c r="BX134" i="69"/>
  <c r="M134" i="69" s="1"/>
  <c r="BX157" i="69"/>
  <c r="M129" i="69"/>
  <c r="L136" i="69"/>
  <c r="M157" i="69"/>
  <c r="CF117" i="69"/>
  <c r="CF118" i="69" s="1"/>
  <c r="CF125" i="69" s="1"/>
  <c r="CB1354" i="64" l="1"/>
  <c r="CC1344" i="64"/>
  <c r="CC1348" i="64" s="1"/>
  <c r="CG432" i="64"/>
  <c r="CI398" i="64"/>
  <c r="BX504" i="64"/>
  <c r="L163" i="69"/>
  <c r="BW152" i="69"/>
  <c r="BX135" i="69"/>
  <c r="BY129" i="69" s="1"/>
  <c r="BY134" i="69" s="1"/>
  <c r="BX159" i="69"/>
  <c r="BX162" i="69" s="1"/>
  <c r="BY156" i="69" s="1"/>
  <c r="BW173" i="69"/>
  <c r="L173" i="69" s="1"/>
  <c r="BW148" i="69"/>
  <c r="L146" i="69"/>
  <c r="BX969" i="64"/>
  <c r="CF119" i="69"/>
  <c r="CF123" i="69"/>
  <c r="CG112" i="69"/>
  <c r="CG117" i="69" s="1"/>
  <c r="CC1349" i="64" l="1"/>
  <c r="CC1350" i="64" s="1"/>
  <c r="CH430" i="64"/>
  <c r="CH428" i="64" s="1"/>
  <c r="CI427" i="64"/>
  <c r="CC945" i="64"/>
  <c r="CH1294" i="64"/>
  <c r="CF1378" i="64"/>
  <c r="BX1015" i="64"/>
  <c r="CJ394" i="64"/>
  <c r="CI403" i="64"/>
  <c r="CI399" i="64"/>
  <c r="BX1402" i="64"/>
  <c r="M159" i="69"/>
  <c r="BX136" i="69"/>
  <c r="BY132" i="69"/>
  <c r="BY157" i="69" s="1"/>
  <c r="BX142" i="69"/>
  <c r="BX146" i="69" s="1"/>
  <c r="BX148" i="69" s="1"/>
  <c r="M148" i="69" s="1"/>
  <c r="BX140" i="69"/>
  <c r="BX184" i="69"/>
  <c r="M184" i="69" s="1"/>
  <c r="BW175" i="69"/>
  <c r="BX167" i="69"/>
  <c r="BX173" i="69" s="1"/>
  <c r="BX175" i="69" s="1"/>
  <c r="M175" i="69" s="1"/>
  <c r="BX163" i="69"/>
  <c r="BX169" i="69"/>
  <c r="BX179" i="69" s="1"/>
  <c r="M167" i="69"/>
  <c r="BY159" i="69"/>
  <c r="BY184" i="69" s="1"/>
  <c r="BY161" i="69"/>
  <c r="CG115" i="69"/>
  <c r="CG118" i="69" s="1"/>
  <c r="CG119" i="69" s="1"/>
  <c r="BY502" i="64" a="1"/>
  <c r="CD1344" i="64" l="1"/>
  <c r="CD1348" i="64" s="1"/>
  <c r="CC1354" i="64"/>
  <c r="CH432" i="64"/>
  <c r="BY502" i="64"/>
  <c r="CJ398" i="64"/>
  <c r="BX150" i="69"/>
  <c r="M140" i="69"/>
  <c r="BX152" i="69"/>
  <c r="BY135" i="69"/>
  <c r="BY136" i="69" s="1"/>
  <c r="BX187" i="69"/>
  <c r="BX188" i="69" s="1"/>
  <c r="BX177" i="69"/>
  <c r="BY162" i="69"/>
  <c r="CH112" i="69"/>
  <c r="CH115" i="69" s="1"/>
  <c r="CG125" i="69"/>
  <c r="CG123" i="69"/>
  <c r="CD1349" i="64" l="1"/>
  <c r="CD1350" i="64" s="1"/>
  <c r="CI430" i="64"/>
  <c r="CI428" i="64" s="1"/>
  <c r="CJ427" i="64"/>
  <c r="CD945" i="64"/>
  <c r="CG1378" i="64"/>
  <c r="BY504" i="64"/>
  <c r="CK394" i="64"/>
  <c r="CJ403" i="64"/>
  <c r="CJ399" i="64"/>
  <c r="CI1294" i="64"/>
  <c r="BY142" i="69"/>
  <c r="BY146" i="69" s="1"/>
  <c r="BY148" i="69" s="1"/>
  <c r="BY140" i="69"/>
  <c r="BY150" i="69" s="1"/>
  <c r="BZ129" i="69"/>
  <c r="BZ134" i="69" s="1"/>
  <c r="BX192" i="69"/>
  <c r="BX194" i="69"/>
  <c r="BX202" i="69" s="1"/>
  <c r="BY183" i="69"/>
  <c r="BY186" i="69" s="1"/>
  <c r="BY187" i="69" s="1"/>
  <c r="BZ183" i="69" s="1"/>
  <c r="BZ186" i="69" s="1"/>
  <c r="BZ156" i="69"/>
  <c r="BY167" i="69"/>
  <c r="BY163" i="69"/>
  <c r="BY169" i="69"/>
  <c r="BY179" i="69" s="1"/>
  <c r="BY969" i="64"/>
  <c r="CH117" i="69"/>
  <c r="CH118" i="69" s="1"/>
  <c r="CH125" i="69" s="1"/>
  <c r="CE1344" i="64" l="1"/>
  <c r="CE1348" i="64" s="1"/>
  <c r="CE1349" i="64" s="1"/>
  <c r="CE1350" i="64" s="1"/>
  <c r="CD1354" i="64"/>
  <c r="CI432" i="64"/>
  <c r="BY1015" i="64"/>
  <c r="CK398" i="64"/>
  <c r="BY1402" i="64"/>
  <c r="BZ132" i="69"/>
  <c r="BZ157" i="69" s="1"/>
  <c r="BY152" i="69"/>
  <c r="BX198" i="69"/>
  <c r="M198" i="69" s="1"/>
  <c r="M192" i="69"/>
  <c r="BX200" i="69"/>
  <c r="BY188" i="69"/>
  <c r="BY194" i="69"/>
  <c r="BY202" i="69" s="1"/>
  <c r="BY192" i="69"/>
  <c r="BY198" i="69" s="1"/>
  <c r="BY173" i="69"/>
  <c r="BY175" i="69" s="1"/>
  <c r="BY177" i="69"/>
  <c r="BZ159" i="69"/>
  <c r="BZ184" i="69" s="1"/>
  <c r="BZ187" i="69" s="1"/>
  <c r="BZ161" i="69"/>
  <c r="CI112" i="69"/>
  <c r="CI117" i="69" s="1"/>
  <c r="CH119" i="69"/>
  <c r="CH123" i="69"/>
  <c r="BZ502" i="64" a="1"/>
  <c r="CJ430" i="64" l="1"/>
  <c r="CJ428" i="64" s="1"/>
  <c r="CK427" i="64"/>
  <c r="CE1354" i="64"/>
  <c r="CF1344" i="64"/>
  <c r="BZ502" i="64"/>
  <c r="CE945" i="64"/>
  <c r="CJ1294" i="64"/>
  <c r="CK399" i="64"/>
  <c r="CK403" i="64"/>
  <c r="CL394" i="64"/>
  <c r="CH1378" i="64"/>
  <c r="BZ135" i="69"/>
  <c r="BZ140" i="69" s="1"/>
  <c r="BZ150" i="69" s="1"/>
  <c r="BY200" i="69"/>
  <c r="BZ162" i="69"/>
  <c r="CA156" i="69" s="1"/>
  <c r="CA183" i="69"/>
  <c r="BZ192" i="69"/>
  <c r="BZ194" i="69"/>
  <c r="BZ202" i="69" s="1"/>
  <c r="BZ188" i="69"/>
  <c r="CI115" i="69"/>
  <c r="CI118" i="69" s="1"/>
  <c r="CI125" i="69" s="1"/>
  <c r="N118" i="69"/>
  <c r="N119" i="69" s="1"/>
  <c r="H115" i="69"/>
  <c r="J115" i="69"/>
  <c r="K115" i="69"/>
  <c r="L115" i="69"/>
  <c r="H117" i="69"/>
  <c r="J117" i="69"/>
  <c r="K117" i="69"/>
  <c r="L117" i="69"/>
  <c r="M117" i="69"/>
  <c r="CJ432" i="64" l="1"/>
  <c r="CF1348" i="64"/>
  <c r="CF1349" i="64" s="1"/>
  <c r="CL398" i="64"/>
  <c r="BZ504" i="64"/>
  <c r="BZ1402" i="64"/>
  <c r="BZ136" i="69"/>
  <c r="BZ142" i="69"/>
  <c r="BZ146" i="69" s="1"/>
  <c r="BZ148" i="69" s="1"/>
  <c r="CA129" i="69"/>
  <c r="CA132" i="69" s="1"/>
  <c r="CA157" i="69" s="1"/>
  <c r="BZ163" i="69"/>
  <c r="BZ167" i="69"/>
  <c r="BZ173" i="69" s="1"/>
  <c r="BZ175" i="69" s="1"/>
  <c r="BZ169" i="69"/>
  <c r="BZ179" i="69" s="1"/>
  <c r="BZ198" i="69"/>
  <c r="BZ200" i="69"/>
  <c r="CA186" i="69"/>
  <c r="CA161" i="69"/>
  <c r="CA159" i="69"/>
  <c r="CA184" i="69" s="1"/>
  <c r="M115" i="69"/>
  <c r="M118" i="69"/>
  <c r="H119" i="69"/>
  <c r="CI123" i="69"/>
  <c r="M123" i="69" s="1"/>
  <c r="CI119" i="69"/>
  <c r="K119" i="69"/>
  <c r="J119" i="69"/>
  <c r="L119" i="69"/>
  <c r="H123" i="69"/>
  <c r="J123" i="69"/>
  <c r="K123" i="69"/>
  <c r="L123" i="69"/>
  <c r="CL427" i="64" l="1"/>
  <c r="CK430" i="64"/>
  <c r="CF1350" i="64"/>
  <c r="CG1344" i="64"/>
  <c r="CF1354" i="64"/>
  <c r="CF945" i="64"/>
  <c r="CI1378" i="64"/>
  <c r="BZ1015" i="64"/>
  <c r="CL403" i="64"/>
  <c r="CL399" i="64"/>
  <c r="CK1294" i="64"/>
  <c r="BZ152" i="69"/>
  <c r="CA134" i="69"/>
  <c r="CA135" i="69" s="1"/>
  <c r="CB129" i="69" s="1"/>
  <c r="BZ177" i="69"/>
  <c r="CA187" i="69"/>
  <c r="CA192" i="69" s="1"/>
  <c r="CA162" i="69"/>
  <c r="CB156" i="69" s="1"/>
  <c r="M119" i="69"/>
  <c r="BZ969" i="64"/>
  <c r="CA502" i="64" a="1"/>
  <c r="K394" i="64" l="1"/>
  <c r="CG1348" i="64"/>
  <c r="CG1349" i="64" s="1"/>
  <c r="CG1350" i="64" s="1"/>
  <c r="CK428" i="64"/>
  <c r="CA502" i="64"/>
  <c r="CA1402" i="64"/>
  <c r="CA194" i="69"/>
  <c r="CA202" i="69" s="1"/>
  <c r="CB183" i="69"/>
  <c r="CB186" i="69" s="1"/>
  <c r="CA188" i="69"/>
  <c r="CA140" i="69"/>
  <c r="CA150" i="69" s="1"/>
  <c r="CA136" i="69"/>
  <c r="CA142" i="69"/>
  <c r="CA146" i="69" s="1"/>
  <c r="CA148" i="69" s="1"/>
  <c r="CA169" i="69"/>
  <c r="CA179" i="69" s="1"/>
  <c r="CA163" i="69"/>
  <c r="CA167" i="69"/>
  <c r="CA177" i="69" s="1"/>
  <c r="CB132" i="69"/>
  <c r="CB157" i="69" s="1"/>
  <c r="CB134" i="69"/>
  <c r="CB161" i="69"/>
  <c r="CB159" i="69"/>
  <c r="CB184" i="69" s="1"/>
  <c r="CA198" i="69"/>
  <c r="CA200" i="69"/>
  <c r="CO394" i="64" l="1"/>
  <c r="CO398" i="64" s="1"/>
  <c r="CO399" i="64" s="1"/>
  <c r="CH1344" i="64"/>
  <c r="CH1348" i="64" s="1"/>
  <c r="CH1349" i="64" s="1"/>
  <c r="CH1350" i="64" s="1"/>
  <c r="CG1354" i="64"/>
  <c r="CK432" i="64"/>
  <c r="CL430" i="64"/>
  <c r="CG945" i="64"/>
  <c r="CJ1378" i="64"/>
  <c r="CL1294" i="64"/>
  <c r="CB1402" i="64"/>
  <c r="CA504" i="64"/>
  <c r="CB187" i="69"/>
  <c r="CB192" i="69" s="1"/>
  <c r="CA152" i="69"/>
  <c r="CA173" i="69"/>
  <c r="CA175" i="69" s="1"/>
  <c r="CB135" i="69"/>
  <c r="CB142" i="69" s="1"/>
  <c r="CB162" i="69"/>
  <c r="CA969" i="64"/>
  <c r="CO403" i="64" l="1"/>
  <c r="CP394" i="64"/>
  <c r="CL428" i="64"/>
  <c r="CL432" i="64" s="1"/>
  <c r="K430" i="64"/>
  <c r="L430" i="64"/>
  <c r="M430" i="64"/>
  <c r="N430" i="64"/>
  <c r="O430" i="64"/>
  <c r="P430" i="64"/>
  <c r="CI1344" i="64"/>
  <c r="CH1354" i="64"/>
  <c r="CA1015" i="64"/>
  <c r="CC183" i="69"/>
  <c r="CC186" i="69" s="1"/>
  <c r="CB188" i="69"/>
  <c r="CB194" i="69"/>
  <c r="CB202" i="69" s="1"/>
  <c r="CC129" i="69"/>
  <c r="CC134" i="69" s="1"/>
  <c r="CB140" i="69"/>
  <c r="CB150" i="69" s="1"/>
  <c r="CB136" i="69"/>
  <c r="CB200" i="69"/>
  <c r="CB198" i="69"/>
  <c r="CB163" i="69"/>
  <c r="CC156" i="69"/>
  <c r="CB167" i="69"/>
  <c r="CB169" i="69"/>
  <c r="CB179" i="69" s="1"/>
  <c r="CB146" i="69"/>
  <c r="CB148" i="69" s="1"/>
  <c r="CB152" i="69"/>
  <c r="CB502" i="64" a="1"/>
  <c r="CP398" i="64" l="1"/>
  <c r="CP399" i="64" s="1"/>
  <c r="K428" i="64"/>
  <c r="K432" i="64" s="1"/>
  <c r="L428" i="64"/>
  <c r="L432" i="64" s="1"/>
  <c r="M428" i="64"/>
  <c r="M432" i="64" s="1"/>
  <c r="N428" i="64"/>
  <c r="N432" i="64" s="1"/>
  <c r="O428" i="64"/>
  <c r="O432" i="64" s="1"/>
  <c r="P428" i="64"/>
  <c r="P432" i="64" s="1"/>
  <c r="CI1348" i="64"/>
  <c r="CI1349" i="64" s="1"/>
  <c r="CI1350" i="64" s="1"/>
  <c r="CB502" i="64"/>
  <c r="CH945" i="64"/>
  <c r="CK1378" i="64"/>
  <c r="CC132" i="69"/>
  <c r="CC157" i="69" s="1"/>
  <c r="CB173" i="69"/>
  <c r="CB175" i="69" s="1"/>
  <c r="CB177" i="69"/>
  <c r="CC159" i="69"/>
  <c r="CC184" i="69" s="1"/>
  <c r="CC187" i="69" s="1"/>
  <c r="CC161" i="69"/>
  <c r="CQ394" i="64" l="1"/>
  <c r="CQ398" i="64" s="1"/>
  <c r="CQ399" i="64" s="1"/>
  <c r="CP403" i="64"/>
  <c r="CJ1344" i="64"/>
  <c r="CI1354" i="64"/>
  <c r="CC1402" i="64"/>
  <c r="CB504" i="64"/>
  <c r="CC135" i="69"/>
  <c r="CC140" i="69" s="1"/>
  <c r="CC150" i="69" s="1"/>
  <c r="CC162" i="69"/>
  <c r="CD156" i="69" s="1"/>
  <c r="CC188" i="69"/>
  <c r="CC194" i="69"/>
  <c r="CC202" i="69" s="1"/>
  <c r="CD183" i="69"/>
  <c r="CC192" i="69"/>
  <c r="CB969" i="64"/>
  <c r="CQ403" i="64" l="1"/>
  <c r="CR394" i="64"/>
  <c r="CR398" i="64" s="1"/>
  <c r="CJ1348" i="64"/>
  <c r="CJ1349" i="64" s="1"/>
  <c r="CJ1350" i="64" s="1"/>
  <c r="CI945" i="64"/>
  <c r="CL1378" i="64"/>
  <c r="CB1015" i="64"/>
  <c r="CC142" i="69"/>
  <c r="CC152" i="69" s="1"/>
  <c r="CD129" i="69"/>
  <c r="CD134" i="69" s="1"/>
  <c r="CC136" i="69"/>
  <c r="CC169" i="69"/>
  <c r="CC179" i="69" s="1"/>
  <c r="CC167" i="69"/>
  <c r="CC177" i="69" s="1"/>
  <c r="CC163" i="69"/>
  <c r="CD186" i="69"/>
  <c r="CD159" i="69"/>
  <c r="CD184" i="69" s="1"/>
  <c r="CD161" i="69"/>
  <c r="CC200" i="69"/>
  <c r="CC198" i="69"/>
  <c r="CC502" i="64" a="1"/>
  <c r="K398" i="64" l="1"/>
  <c r="L394" i="64" s="1"/>
  <c r="CR403" i="64"/>
  <c r="CS394" i="64"/>
  <c r="CS398" i="64" s="1"/>
  <c r="CS399" i="64" s="1"/>
  <c r="CR399" i="64"/>
  <c r="N1378" i="64"/>
  <c r="O1378" i="64"/>
  <c r="P1378" i="64"/>
  <c r="CC502" i="64"/>
  <c r="CK1344" i="64"/>
  <c r="CJ1354" i="64"/>
  <c r="CD1402" i="64"/>
  <c r="CC146" i="69"/>
  <c r="CC148" i="69" s="1"/>
  <c r="CD132" i="69"/>
  <c r="CD157" i="69" s="1"/>
  <c r="CD162" i="69" s="1"/>
  <c r="CE156" i="69" s="1"/>
  <c r="CC173" i="69"/>
  <c r="CC175" i="69" s="1"/>
  <c r="CD187" i="69"/>
  <c r="CD188" i="69" s="1"/>
  <c r="K399" i="64" l="1"/>
  <c r="CT394" i="64"/>
  <c r="CS403" i="64"/>
  <c r="CK1348" i="64"/>
  <c r="CK1349" i="64" s="1"/>
  <c r="CK1350" i="64" s="1"/>
  <c r="CJ945" i="64"/>
  <c r="CC504" i="64"/>
  <c r="CD135" i="69"/>
  <c r="CD136" i="69" s="1"/>
  <c r="CE183" i="69"/>
  <c r="CE186" i="69" s="1"/>
  <c r="CD169" i="69"/>
  <c r="CD179" i="69" s="1"/>
  <c r="CD192" i="69"/>
  <c r="CD200" i="69" s="1"/>
  <c r="CD194" i="69"/>
  <c r="CD202" i="69" s="1"/>
  <c r="CD163" i="69"/>
  <c r="CD167" i="69"/>
  <c r="CD177" i="69" s="1"/>
  <c r="CE159" i="69"/>
  <c r="CE184" i="69" s="1"/>
  <c r="CE161" i="69"/>
  <c r="CC969" i="64"/>
  <c r="CD502" i="64" a="1"/>
  <c r="CT398" i="64" l="1"/>
  <c r="CT399" i="64" s="1"/>
  <c r="CD502" i="64"/>
  <c r="CL1344" i="64"/>
  <c r="CK1354" i="64"/>
  <c r="CE1402" i="64"/>
  <c r="CC1015" i="64"/>
  <c r="CD140" i="69"/>
  <c r="CD150" i="69" s="1"/>
  <c r="CE129" i="69"/>
  <c r="CE132" i="69" s="1"/>
  <c r="CE157" i="69" s="1"/>
  <c r="CE162" i="69" s="1"/>
  <c r="CE167" i="69" s="1"/>
  <c r="CD142" i="69"/>
  <c r="CD146" i="69" s="1"/>
  <c r="CD148" i="69" s="1"/>
  <c r="CD969" i="64"/>
  <c r="CE187" i="69"/>
  <c r="CE192" i="69" s="1"/>
  <c r="CD198" i="69"/>
  <c r="CD173" i="69"/>
  <c r="CD175" i="69" s="1"/>
  <c r="CU394" i="64" l="1"/>
  <c r="CT403" i="64"/>
  <c r="CL1348" i="64"/>
  <c r="CK945" i="64"/>
  <c r="CD504" i="64"/>
  <c r="CE134" i="69"/>
  <c r="CE135" i="69" s="1"/>
  <c r="CD152" i="69"/>
  <c r="CE188" i="69"/>
  <c r="CE194" i="69"/>
  <c r="CE202" i="69" s="1"/>
  <c r="CF183" i="69"/>
  <c r="CF186" i="69" s="1"/>
  <c r="CE173" i="69"/>
  <c r="CE175" i="69" s="1"/>
  <c r="CE177" i="69"/>
  <c r="CE163" i="69"/>
  <c r="CF156" i="69"/>
  <c r="CE169" i="69"/>
  <c r="CE179" i="69" s="1"/>
  <c r="CE200" i="69"/>
  <c r="CE198" i="69"/>
  <c r="CU398" i="64" l="1"/>
  <c r="CU399" i="64" s="1"/>
  <c r="CL1349" i="64"/>
  <c r="CF1402" i="64"/>
  <c r="CD1015" i="64"/>
  <c r="CE969" i="64"/>
  <c r="CE140" i="69"/>
  <c r="CE150" i="69" s="1"/>
  <c r="CE136" i="69"/>
  <c r="CE142" i="69"/>
  <c r="CF129" i="69"/>
  <c r="CF159" i="69"/>
  <c r="CF184" i="69" s="1"/>
  <c r="CF187" i="69" s="1"/>
  <c r="CG183" i="69" s="1"/>
  <c r="CG186" i="69" s="1"/>
  <c r="CF161" i="69"/>
  <c r="CE502" i="64" a="1"/>
  <c r="CV394" i="64" l="1"/>
  <c r="CV398" i="64" s="1"/>
  <c r="CV399" i="64" s="1"/>
  <c r="CU403" i="64"/>
  <c r="CL1350" i="64"/>
  <c r="CE502" i="64"/>
  <c r="CL945" i="64"/>
  <c r="CL1354" i="64"/>
  <c r="CF194" i="69"/>
  <c r="CF202" i="69" s="1"/>
  <c r="CF192" i="69"/>
  <c r="CF200" i="69" s="1"/>
  <c r="CF134" i="69"/>
  <c r="CF132" i="69"/>
  <c r="CF157" i="69" s="1"/>
  <c r="CF162" i="69" s="1"/>
  <c r="CE152" i="69"/>
  <c r="CE146" i="69"/>
  <c r="CE148" i="69" s="1"/>
  <c r="CF188" i="69"/>
  <c r="CF502" i="64" a="1"/>
  <c r="L398" i="64" l="1"/>
  <c r="CV403" i="64"/>
  <c r="CW394" i="64"/>
  <c r="K945" i="64"/>
  <c r="L945" i="64"/>
  <c r="M945" i="64"/>
  <c r="N945" i="64"/>
  <c r="O945" i="64"/>
  <c r="P945" i="64"/>
  <c r="K1344" i="64"/>
  <c r="CF502" i="64"/>
  <c r="CE504" i="64"/>
  <c r="CF198" i="69"/>
  <c r="CF135" i="69"/>
  <c r="CF163" i="69"/>
  <c r="CG156" i="69"/>
  <c r="CF169" i="69"/>
  <c r="CF179" i="69" s="1"/>
  <c r="CF167" i="69"/>
  <c r="CW398" i="64" l="1"/>
  <c r="CW399" i="64" s="1"/>
  <c r="M394" i="64"/>
  <c r="L399" i="64"/>
  <c r="CF504" i="64"/>
  <c r="CG1402" i="64"/>
  <c r="CE1015" i="64"/>
  <c r="CF969" i="64"/>
  <c r="CF177" i="69"/>
  <c r="CF173" i="69"/>
  <c r="CF175" i="69" s="1"/>
  <c r="CG161" i="69"/>
  <c r="CG159" i="69"/>
  <c r="CG184" i="69" s="1"/>
  <c r="CG187" i="69" s="1"/>
  <c r="CF136" i="69"/>
  <c r="CG129" i="69"/>
  <c r="CF142" i="69"/>
  <c r="CF140" i="69"/>
  <c r="CF150" i="69" s="1"/>
  <c r="CX394" i="64" l="1"/>
  <c r="CW403" i="64"/>
  <c r="CO1344" i="64"/>
  <c r="CF1015" i="64"/>
  <c r="CF146" i="69"/>
  <c r="CF148" i="69" s="1"/>
  <c r="CF152" i="69"/>
  <c r="CG134" i="69"/>
  <c r="CG132" i="69"/>
  <c r="CG157" i="69" s="1"/>
  <c r="CG162" i="69" s="1"/>
  <c r="CH183" i="69"/>
  <c r="CH186" i="69" s="1"/>
  <c r="CG192" i="69"/>
  <c r="CG188" i="69"/>
  <c r="CG194" i="69"/>
  <c r="CG202" i="69" s="1"/>
  <c r="CX398" i="64" l="1"/>
  <c r="CX399" i="64" s="1"/>
  <c r="CO1348" i="64"/>
  <c r="CO1349" i="64" s="1"/>
  <c r="CG135" i="69"/>
  <c r="CG140" i="69" s="1"/>
  <c r="CG150" i="69" s="1"/>
  <c r="CG198" i="69"/>
  <c r="CG200" i="69"/>
  <c r="CG167" i="69"/>
  <c r="CH156" i="69"/>
  <c r="CG163" i="69"/>
  <c r="CG169" i="69"/>
  <c r="CG179" i="69" s="1"/>
  <c r="CG502" i="64" a="1"/>
  <c r="CX403" i="64" l="1"/>
  <c r="CY394" i="64"/>
  <c r="CP1344" i="64"/>
  <c r="CO1350" i="64"/>
  <c r="CO1354" i="64"/>
  <c r="CG502" i="64"/>
  <c r="CH1402" i="64"/>
  <c r="CG969" i="64"/>
  <c r="CG142" i="69"/>
  <c r="CG146" i="69" s="1"/>
  <c r="CG148" i="69" s="1"/>
  <c r="CH129" i="69"/>
  <c r="CH132" i="69" s="1"/>
  <c r="CH157" i="69" s="1"/>
  <c r="CG136" i="69"/>
  <c r="CH161" i="69"/>
  <c r="CH159" i="69"/>
  <c r="CH184" i="69" s="1"/>
  <c r="CH187" i="69" s="1"/>
  <c r="CG177" i="69"/>
  <c r="CG173" i="69"/>
  <c r="CG175" i="69" s="1"/>
  <c r="CY398" i="64" l="1"/>
  <c r="CY399" i="64" s="1"/>
  <c r="CP1348" i="64"/>
  <c r="CP1349" i="64" s="1"/>
  <c r="CG504" i="64"/>
  <c r="CG152" i="69"/>
  <c r="CH162" i="69"/>
  <c r="CI156" i="69" s="1"/>
  <c r="CI161" i="69" s="1"/>
  <c r="CH134" i="69"/>
  <c r="CH135" i="69" s="1"/>
  <c r="CH192" i="69"/>
  <c r="CH194" i="69"/>
  <c r="CH202" i="69" s="1"/>
  <c r="CI183" i="69"/>
  <c r="CI186" i="69" s="1"/>
  <c r="H186" i="69" s="1"/>
  <c r="H188" i="69" s="1"/>
  <c r="CH188" i="69"/>
  <c r="CH502" i="64" a="1"/>
  <c r="CY403" i="64" l="1"/>
  <c r="CZ394" i="64"/>
  <c r="CZ398" i="64" s="1"/>
  <c r="CZ399" i="64" s="1"/>
  <c r="CQ1344" i="64"/>
  <c r="CP1350" i="64"/>
  <c r="CP1354" i="64"/>
  <c r="CH502" i="64"/>
  <c r="CG1015" i="64"/>
  <c r="CH167" i="69"/>
  <c r="CH177" i="69" s="1"/>
  <c r="CH169" i="69"/>
  <c r="CH179" i="69" s="1"/>
  <c r="CH163" i="69"/>
  <c r="CI159" i="69"/>
  <c r="CI184" i="69" s="1"/>
  <c r="CI187" i="69" s="1"/>
  <c r="CH140" i="69"/>
  <c r="CH150" i="69" s="1"/>
  <c r="CH142" i="69"/>
  <c r="CH146" i="69" s="1"/>
  <c r="CH148" i="69" s="1"/>
  <c r="CH136" i="69"/>
  <c r="CI129" i="69"/>
  <c r="CI134" i="69" s="1"/>
  <c r="CH200" i="69"/>
  <c r="CH198" i="69"/>
  <c r="CZ403" i="64" l="1"/>
  <c r="M398" i="64"/>
  <c r="DA394" i="64"/>
  <c r="CQ1348" i="64"/>
  <c r="CQ1349" i="64" s="1"/>
  <c r="CH504" i="64"/>
  <c r="CI1402" i="64"/>
  <c r="CH969" i="64"/>
  <c r="CH173" i="69"/>
  <c r="CH175" i="69" s="1"/>
  <c r="CH152" i="69"/>
  <c r="CI132" i="69"/>
  <c r="CI157" i="69" s="1"/>
  <c r="CI162" i="69" s="1"/>
  <c r="CI169" i="69" s="1"/>
  <c r="CI179" i="69" s="1"/>
  <c r="CI192" i="69"/>
  <c r="M187" i="69"/>
  <c r="M188" i="69" s="1"/>
  <c r="CI194" i="69"/>
  <c r="CI202" i="69" s="1"/>
  <c r="CI188" i="69"/>
  <c r="CI502" i="64" a="1"/>
  <c r="N394" i="64" l="1"/>
  <c r="M399" i="64"/>
  <c r="DA398" i="64"/>
  <c r="DA399" i="64" s="1"/>
  <c r="CR1344" i="64"/>
  <c r="CQ1350" i="64"/>
  <c r="CQ1354" i="64"/>
  <c r="CI502" i="64"/>
  <c r="CH1015" i="64"/>
  <c r="M162" i="69"/>
  <c r="M163" i="69" s="1"/>
  <c r="CI167" i="69"/>
  <c r="CI177" i="69" s="1"/>
  <c r="CI163" i="69"/>
  <c r="CI135" i="69"/>
  <c r="CI140" i="69" s="1"/>
  <c r="CI150" i="69" s="1"/>
  <c r="CI200" i="69"/>
  <c r="CI198" i="69"/>
  <c r="H198" i="69" s="1"/>
  <c r="DA403" i="64" l="1"/>
  <c r="DB394" i="64"/>
  <c r="CR1348" i="64"/>
  <c r="CR1349" i="64" s="1"/>
  <c r="K1349" i="64" s="1"/>
  <c r="L1344" i="64" s="1"/>
  <c r="CI504" i="64"/>
  <c r="CJ1402" i="64"/>
  <c r="CI969" i="64"/>
  <c r="CI173" i="69"/>
  <c r="CI175" i="69" s="1"/>
  <c r="CI136" i="69"/>
  <c r="M135" i="69"/>
  <c r="M136" i="69" s="1"/>
  <c r="CI142" i="69"/>
  <c r="CJ502" i="64" a="1"/>
  <c r="DB398" i="64" l="1"/>
  <c r="DB399" i="64" s="1"/>
  <c r="CR1350" i="64"/>
  <c r="CS1344" i="64"/>
  <c r="CR1354" i="64"/>
  <c r="CJ502" i="64"/>
  <c r="CI1015" i="64"/>
  <c r="CK1402" i="64"/>
  <c r="M173" i="69"/>
  <c r="CI152" i="69"/>
  <c r="CI146" i="69"/>
  <c r="DB403" i="64" l="1"/>
  <c r="DC394" i="64"/>
  <c r="CS1348" i="64"/>
  <c r="CS1349" i="64" s="1"/>
  <c r="CJ504" i="64"/>
  <c r="CJ969" i="64"/>
  <c r="CI148" i="69"/>
  <c r="M146" i="69"/>
  <c r="DC398" i="64" l="1"/>
  <c r="DC399" i="64" s="1"/>
  <c r="CS1350" i="64"/>
  <c r="CT1344" i="64"/>
  <c r="CS1354" i="64"/>
  <c r="CJ1015" i="64"/>
  <c r="CK502" i="64" a="1"/>
  <c r="DD394" i="64" l="1"/>
  <c r="DD398" i="64" s="1"/>
  <c r="DD399" i="64" s="1"/>
  <c r="DC403" i="64"/>
  <c r="K403" i="64"/>
  <c r="L403" i="64"/>
  <c r="M403" i="64"/>
  <c r="CT1348" i="64"/>
  <c r="CT1349" i="64" s="1"/>
  <c r="CK502" i="64"/>
  <c r="DD403" i="64" l="1"/>
  <c r="N403" i="64" s="1"/>
  <c r="DE394" i="64"/>
  <c r="N398" i="64"/>
  <c r="CT1350" i="64"/>
  <c r="CU1344" i="64"/>
  <c r="CT1354" i="64"/>
  <c r="CK504" i="64"/>
  <c r="CL1402" i="64"/>
  <c r="CK969" i="64"/>
  <c r="O394" i="64" l="1"/>
  <c r="N399" i="64"/>
  <c r="DE398" i="64"/>
  <c r="DE399" i="64" s="1"/>
  <c r="CU1348" i="64"/>
  <c r="CU1349" i="64" s="1"/>
  <c r="CK1015" i="64"/>
  <c r="CL969" i="64"/>
  <c r="CL502" i="64" a="1"/>
  <c r="DE403" i="64" l="1"/>
  <c r="DF394" i="64"/>
  <c r="K969" i="64"/>
  <c r="L969" i="64"/>
  <c r="M969" i="64"/>
  <c r="N969" i="64"/>
  <c r="O969" i="64"/>
  <c r="P969" i="64"/>
  <c r="CV1344" i="64"/>
  <c r="CU1350" i="64"/>
  <c r="CU1354" i="64"/>
  <c r="CL502" i="64"/>
  <c r="DF398" i="64" l="1"/>
  <c r="DF399" i="64" s="1"/>
  <c r="K502" i="64"/>
  <c r="L502" i="64"/>
  <c r="M502" i="64"/>
  <c r="N502" i="64"/>
  <c r="O502" i="64"/>
  <c r="P502" i="64"/>
  <c r="CV1348" i="64"/>
  <c r="CV1349" i="64" s="1"/>
  <c r="L1349" i="64" s="1"/>
  <c r="M1344" i="64" s="1"/>
  <c r="CL504" i="64"/>
  <c r="DG394" i="64" l="1"/>
  <c r="DF403" i="64"/>
  <c r="K504" i="64"/>
  <c r="L504" i="64"/>
  <c r="M504" i="64"/>
  <c r="N504" i="64"/>
  <c r="O504" i="64"/>
  <c r="P504" i="64"/>
  <c r="CV1350" i="64"/>
  <c r="CW1344" i="64"/>
  <c r="CV1354" i="64"/>
  <c r="CL1015" i="64"/>
  <c r="DG398" i="64" l="1"/>
  <c r="DG399" i="64" s="1"/>
  <c r="CW1348" i="64"/>
  <c r="CW1349" i="64" s="1"/>
  <c r="DH394" i="64" l="1"/>
  <c r="DH398" i="64" s="1"/>
  <c r="DH399" i="64" s="1"/>
  <c r="DG403" i="64"/>
  <c r="CW1350" i="64"/>
  <c r="CX1344" i="64"/>
  <c r="CW1354" i="64"/>
  <c r="DI394" i="64" l="1"/>
  <c r="O398" i="64"/>
  <c r="DH403" i="64"/>
  <c r="O403" i="64" s="1"/>
  <c r="CX1348" i="64"/>
  <c r="CX1349" i="64" s="1"/>
  <c r="F2" i="15"/>
  <c r="F3" i="15"/>
  <c r="F4" i="15"/>
  <c r="F5" i="15"/>
  <c r="F6" i="15"/>
  <c r="F7" i="15"/>
  <c r="F8" i="15"/>
  <c r="F9" i="15"/>
  <c r="F10" i="15"/>
  <c r="F11" i="15"/>
  <c r="F12" i="15"/>
  <c r="F13" i="15"/>
  <c r="O399" i="64" l="1"/>
  <c r="P394" i="64"/>
  <c r="DI398" i="64"/>
  <c r="DI399" i="64" s="1"/>
  <c r="CY1344" i="64"/>
  <c r="CX1350" i="64"/>
  <c r="CX1354" i="64"/>
  <c r="BG1700" i="64" a="1"/>
  <c r="BG1700" i="64" s="1"/>
  <c r="J1705" i="64"/>
  <c r="DJ394" i="64" l="1"/>
  <c r="DI403" i="64"/>
  <c r="CY1348" i="64"/>
  <c r="CY1349" i="64" s="1"/>
  <c r="R1705" i="64"/>
  <c r="J1706" i="64"/>
  <c r="CI1700" i="64" a="1"/>
  <c r="CI1700" i="64" s="1"/>
  <c r="CA1700" i="64" a="1"/>
  <c r="CA1700" i="64" s="1"/>
  <c r="BS1700" i="64" a="1"/>
  <c r="BS1700" i="64" s="1"/>
  <c r="BK1700" i="64" a="1"/>
  <c r="BK1700" i="64" s="1"/>
  <c r="CH1700" i="64" a="1"/>
  <c r="CH1700" i="64" s="1"/>
  <c r="BZ1700" i="64" a="1"/>
  <c r="BZ1700" i="64" s="1"/>
  <c r="BR1700" i="64" a="1"/>
  <c r="BR1700" i="64" s="1"/>
  <c r="BJ1700" i="64" a="1"/>
  <c r="BJ1700" i="64" s="1"/>
  <c r="CG1700" i="64" a="1"/>
  <c r="CG1700" i="64" s="1"/>
  <c r="BY1700" i="64" a="1"/>
  <c r="BY1700" i="64" s="1"/>
  <c r="BQ1700" i="64" a="1"/>
  <c r="BQ1700" i="64" s="1"/>
  <c r="BI1700" i="64" a="1"/>
  <c r="BI1700" i="64" s="1"/>
  <c r="CF1700" i="64" a="1"/>
  <c r="CF1700" i="64" s="1"/>
  <c r="BX1700" i="64" a="1"/>
  <c r="BX1700" i="64" s="1"/>
  <c r="BP1700" i="64" a="1"/>
  <c r="BP1700" i="64" s="1"/>
  <c r="BH1700" i="64" a="1"/>
  <c r="BH1700" i="64" s="1"/>
  <c r="CE1700" i="64" a="1"/>
  <c r="CE1700" i="64" s="1"/>
  <c r="BW1700" i="64" a="1"/>
  <c r="BW1700" i="64" s="1"/>
  <c r="BO1700" i="64" a="1"/>
  <c r="BO1700" i="64" s="1"/>
  <c r="S1700" i="64" a="1"/>
  <c r="S1700" i="64" s="1"/>
  <c r="J1700" i="64" s="1"/>
  <c r="W1700" i="64" a="1"/>
  <c r="W1700" i="64" s="1"/>
  <c r="AA1700" i="64" a="1"/>
  <c r="AA1700" i="64" s="1"/>
  <c r="AE1700" i="64" a="1"/>
  <c r="AE1700" i="64" s="1"/>
  <c r="AI1700" i="64" a="1"/>
  <c r="AI1700" i="64" s="1"/>
  <c r="AM1700" i="64" a="1"/>
  <c r="AM1700" i="64" s="1"/>
  <c r="AQ1700" i="64" a="1"/>
  <c r="AQ1700" i="64" s="1"/>
  <c r="AU1700" i="64" a="1"/>
  <c r="AU1700" i="64" s="1"/>
  <c r="AY1700" i="64" a="1"/>
  <c r="AY1700" i="64" s="1"/>
  <c r="BC1700" i="64" a="1"/>
  <c r="BC1700" i="64" s="1"/>
  <c r="T1700" i="64" a="1"/>
  <c r="T1700" i="64" s="1"/>
  <c r="X1700" i="64" a="1"/>
  <c r="X1700" i="64" s="1"/>
  <c r="AB1700" i="64" a="1"/>
  <c r="AB1700" i="64" s="1"/>
  <c r="AF1700" i="64" a="1"/>
  <c r="AF1700" i="64" s="1"/>
  <c r="AJ1700" i="64" a="1"/>
  <c r="AJ1700" i="64" s="1"/>
  <c r="AN1700" i="64" a="1"/>
  <c r="AN1700" i="64" s="1"/>
  <c r="AR1700" i="64" a="1"/>
  <c r="AR1700" i="64" s="1"/>
  <c r="AV1700" i="64" a="1"/>
  <c r="AV1700" i="64" s="1"/>
  <c r="AZ1700" i="64" a="1"/>
  <c r="AZ1700" i="64" s="1"/>
  <c r="BD1700" i="64" a="1"/>
  <c r="BD1700" i="64" s="1"/>
  <c r="U1700" i="64" a="1"/>
  <c r="U1700" i="64" s="1"/>
  <c r="Y1700" i="64" a="1"/>
  <c r="Y1700" i="64" s="1"/>
  <c r="AC1700" i="64" a="1"/>
  <c r="AC1700" i="64" s="1"/>
  <c r="AG1700" i="64" a="1"/>
  <c r="AG1700" i="64" s="1"/>
  <c r="AK1700" i="64" a="1"/>
  <c r="AK1700" i="64" s="1"/>
  <c r="AO1700" i="64" a="1"/>
  <c r="AO1700" i="64" s="1"/>
  <c r="AS1700" i="64" a="1"/>
  <c r="AS1700" i="64" s="1"/>
  <c r="AW1700" i="64" a="1"/>
  <c r="AW1700" i="64" s="1"/>
  <c r="BA1700" i="64" a="1"/>
  <c r="BA1700" i="64" s="1"/>
  <c r="BE1700" i="64" a="1"/>
  <c r="BE1700" i="64" s="1"/>
  <c r="V1700" i="64" a="1"/>
  <c r="V1700" i="64" s="1"/>
  <c r="Z1700" i="64" a="1"/>
  <c r="Z1700" i="64" s="1"/>
  <c r="AD1700" i="64" a="1"/>
  <c r="AD1700" i="64" s="1"/>
  <c r="AH1700" i="64" a="1"/>
  <c r="AH1700" i="64" s="1"/>
  <c r="AL1700" i="64" a="1"/>
  <c r="AL1700" i="64" s="1"/>
  <c r="AP1700" i="64" a="1"/>
  <c r="AP1700" i="64" s="1"/>
  <c r="AT1700" i="64" a="1"/>
  <c r="AT1700" i="64" s="1"/>
  <c r="AX1700" i="64" a="1"/>
  <c r="AX1700" i="64" s="1"/>
  <c r="BB1700" i="64" a="1"/>
  <c r="BB1700" i="64" s="1"/>
  <c r="CL1700" i="64" a="1"/>
  <c r="CL1700" i="64" s="1"/>
  <c r="CD1700" i="64" a="1"/>
  <c r="CD1700" i="64" s="1"/>
  <c r="BV1700" i="64" a="1"/>
  <c r="BV1700" i="64" s="1"/>
  <c r="BN1700" i="64" a="1"/>
  <c r="BN1700" i="64" s="1"/>
  <c r="BF1700" i="64" a="1"/>
  <c r="BF1700" i="64" s="1"/>
  <c r="CK1700" i="64" a="1"/>
  <c r="CK1700" i="64" s="1"/>
  <c r="CC1700" i="64" a="1"/>
  <c r="CC1700" i="64" s="1"/>
  <c r="BU1700" i="64" a="1"/>
  <c r="BU1700" i="64" s="1"/>
  <c r="BM1700" i="64" a="1"/>
  <c r="BM1700" i="64" s="1"/>
  <c r="CJ1700" i="64" a="1"/>
  <c r="CJ1700" i="64" s="1"/>
  <c r="CB1700" i="64" a="1"/>
  <c r="CB1700" i="64" s="1"/>
  <c r="BT1700" i="64" a="1"/>
  <c r="BT1700" i="64" s="1"/>
  <c r="BL1700" i="64" a="1"/>
  <c r="BL1700" i="64" s="1"/>
  <c r="O1700" i="64" l="1"/>
  <c r="M1700" i="64"/>
  <c r="P1700" i="64"/>
  <c r="L1700" i="64"/>
  <c r="N1700" i="64"/>
  <c r="K1700" i="64"/>
  <c r="DJ398" i="64"/>
  <c r="DJ399" i="64" s="1"/>
  <c r="CZ1344" i="64"/>
  <c r="CY1350" i="64"/>
  <c r="CY1354" i="64"/>
  <c r="R1706" i="64"/>
  <c r="S1706" i="64" s="1"/>
  <c r="S1705" i="64"/>
  <c r="J1707" i="64"/>
  <c r="DK394" i="64" l="1"/>
  <c r="DK398" i="64" s="1"/>
  <c r="DK399" i="64" s="1"/>
  <c r="DJ403" i="64"/>
  <c r="CZ1348" i="64"/>
  <c r="CZ1349" i="64" s="1"/>
  <c r="M1349" i="64" s="1"/>
  <c r="N1344" i="64" s="1"/>
  <c r="T1705" i="64"/>
  <c r="S1707" i="64"/>
  <c r="T1706" i="64"/>
  <c r="DL394" i="64" l="1"/>
  <c r="DL398" i="64" s="1"/>
  <c r="DL399" i="64" s="1"/>
  <c r="DK403" i="64"/>
  <c r="DA1344" i="64"/>
  <c r="CZ1350" i="64"/>
  <c r="CZ1354" i="64"/>
  <c r="CO2153" i="64"/>
  <c r="CP2153" i="64" s="1"/>
  <c r="CQ2153" i="64" s="1"/>
  <c r="CR2153" i="64" s="1"/>
  <c r="CS2153" i="64" s="1"/>
  <c r="CT2153" i="64" s="1"/>
  <c r="CU2153" i="64" s="1"/>
  <c r="CV2153" i="64" s="1"/>
  <c r="CW2153" i="64" s="1"/>
  <c r="CX2153" i="64" s="1"/>
  <c r="CY2153" i="64" s="1"/>
  <c r="CZ2153" i="64" s="1"/>
  <c r="DA2153" i="64" s="1"/>
  <c r="DB2153" i="64" s="1"/>
  <c r="DC2153" i="64" s="1"/>
  <c r="DD2153" i="64" s="1"/>
  <c r="DE2153" i="64" s="1"/>
  <c r="DF2153" i="64" s="1"/>
  <c r="DG2153" i="64" s="1"/>
  <c r="DH2153" i="64" s="1"/>
  <c r="DI2153" i="64" s="1"/>
  <c r="DJ2153" i="64" s="1"/>
  <c r="DK2153" i="64" s="1"/>
  <c r="DL2153" i="64" s="1"/>
  <c r="DL2155" i="64" s="1"/>
  <c r="U1705" i="64"/>
  <c r="U1706" i="64"/>
  <c r="T1707" i="64"/>
  <c r="P398" i="64" l="1"/>
  <c r="P399" i="64" s="1"/>
  <c r="DL403" i="64"/>
  <c r="P403" i="64" s="1"/>
  <c r="DA1348" i="64"/>
  <c r="DA1349" i="64" s="1"/>
  <c r="V1705" i="64"/>
  <c r="V1706" i="64"/>
  <c r="U1707" i="64"/>
  <c r="DB1344" i="64" l="1"/>
  <c r="DA1350" i="64"/>
  <c r="DA1354" i="64"/>
  <c r="W1705" i="64"/>
  <c r="W1706" i="64"/>
  <c r="V1707" i="64"/>
  <c r="CO2155" i="64" l="1"/>
  <c r="DB1348" i="64"/>
  <c r="DB1349" i="64" s="1"/>
  <c r="X1705" i="64"/>
  <c r="X1706" i="64"/>
  <c r="W1707" i="64"/>
  <c r="DC1344" i="64" l="1"/>
  <c r="DB1350" i="64"/>
  <c r="DB1354" i="64"/>
  <c r="CP2155" i="64"/>
  <c r="Y1705" i="64"/>
  <c r="Y1706" i="64"/>
  <c r="X1707" i="64"/>
  <c r="CQ2155" i="64" l="1"/>
  <c r="DC1348" i="64"/>
  <c r="DC1349" i="64" s="1"/>
  <c r="Z1705" i="64"/>
  <c r="Z1706" i="64"/>
  <c r="Y1707" i="64"/>
  <c r="DD1344" i="64" l="1"/>
  <c r="DC1350" i="64"/>
  <c r="DC1354" i="64"/>
  <c r="CR2155" i="64"/>
  <c r="AA1705" i="64"/>
  <c r="AA1706" i="64"/>
  <c r="Z1707" i="64"/>
  <c r="CS2155" i="64" l="1"/>
  <c r="DD1348" i="64"/>
  <c r="DD1349" i="64" s="1"/>
  <c r="N1349" i="64" s="1"/>
  <c r="O1344" i="64" s="1"/>
  <c r="AB1705" i="64"/>
  <c r="AB1706" i="64"/>
  <c r="AA1707" i="64"/>
  <c r="CT2155" i="64" l="1"/>
  <c r="DE1344" i="64"/>
  <c r="DD1350" i="64"/>
  <c r="DD1354" i="64"/>
  <c r="AC1705" i="64"/>
  <c r="AC1706" i="64"/>
  <c r="AB1707" i="64"/>
  <c r="DE1348" i="64" l="1"/>
  <c r="DE1349" i="64" s="1"/>
  <c r="CU2155" i="64"/>
  <c r="AD1705" i="64"/>
  <c r="AD1706" i="64"/>
  <c r="AC1707" i="64"/>
  <c r="DF1344" i="64" l="1"/>
  <c r="DE1350" i="64"/>
  <c r="DE1354" i="64"/>
  <c r="CV2155" i="64"/>
  <c r="AE1705" i="64"/>
  <c r="AE1706" i="64"/>
  <c r="AD1707" i="64"/>
  <c r="CW2155" i="64" l="1"/>
  <c r="DF1348" i="64"/>
  <c r="DF1349" i="64" s="1"/>
  <c r="AF1705" i="64"/>
  <c r="AF1706" i="64"/>
  <c r="AE1707" i="64"/>
  <c r="DG1344" i="64" l="1"/>
  <c r="DF1350" i="64"/>
  <c r="DF1354" i="64"/>
  <c r="CX2155" i="64"/>
  <c r="AG1705" i="64"/>
  <c r="AG1706" i="64"/>
  <c r="AF1707" i="64"/>
  <c r="DG1348" i="64" l="1"/>
  <c r="DG1349" i="64" s="1"/>
  <c r="CY2155" i="64"/>
  <c r="AH1705" i="64"/>
  <c r="AH1706" i="64"/>
  <c r="AG1707" i="64"/>
  <c r="DH1344" i="64" l="1"/>
  <c r="DG1350" i="64"/>
  <c r="DG1354" i="64"/>
  <c r="CZ2155" i="64"/>
  <c r="AI1705" i="64"/>
  <c r="AI1706" i="64"/>
  <c r="AH1707" i="64"/>
  <c r="DH1348" i="64" l="1"/>
  <c r="DH1349" i="64" s="1"/>
  <c r="O1349" i="64" s="1"/>
  <c r="P1344" i="64" s="1"/>
  <c r="DA2155" i="64"/>
  <c r="AJ1705" i="64"/>
  <c r="AJ1706" i="64"/>
  <c r="AI1707" i="64"/>
  <c r="DB2155" i="64" l="1"/>
  <c r="DH1350" i="64"/>
  <c r="DI1344" i="64"/>
  <c r="DH1354" i="64"/>
  <c r="AK1705" i="64"/>
  <c r="AK1706" i="64"/>
  <c r="AJ1707" i="64"/>
  <c r="DI1348" i="64" l="1"/>
  <c r="DI1349" i="64" s="1"/>
  <c r="DC2155" i="64"/>
  <c r="AL1705" i="64"/>
  <c r="AL1706" i="64"/>
  <c r="AK1707" i="64"/>
  <c r="DJ1344" i="64" l="1"/>
  <c r="DI1350" i="64"/>
  <c r="DI1354" i="64"/>
  <c r="DD2155" i="64"/>
  <c r="AM1705" i="64"/>
  <c r="AM1706" i="64"/>
  <c r="AL1707" i="64"/>
  <c r="DE2155" i="64" l="1"/>
  <c r="DJ1348" i="64"/>
  <c r="DJ1349" i="64" s="1"/>
  <c r="AN1705" i="64"/>
  <c r="AN1706" i="64"/>
  <c r="AM1707" i="64"/>
  <c r="DK1344" i="64" l="1"/>
  <c r="DJ1350" i="64"/>
  <c r="DJ1354" i="64"/>
  <c r="DF2155" i="64"/>
  <c r="AO1705" i="64"/>
  <c r="AO1706" i="64"/>
  <c r="AN1707" i="64"/>
  <c r="DG2155" i="64" l="1"/>
  <c r="DK1348" i="64"/>
  <c r="DK1349" i="64" s="1"/>
  <c r="DL1344" i="64" s="1"/>
  <c r="AP1705" i="64"/>
  <c r="AP1706" i="64"/>
  <c r="AO1707" i="64"/>
  <c r="DL1348" i="64" l="1"/>
  <c r="DL1349" i="64" s="1"/>
  <c r="DK1350" i="64"/>
  <c r="DK1354" i="64"/>
  <c r="DH2155" i="64"/>
  <c r="AQ1705" i="64"/>
  <c r="AQ1706" i="64"/>
  <c r="AP1707" i="64"/>
  <c r="DL1350" i="64" l="1"/>
  <c r="DL1354" i="64"/>
  <c r="DI2155" i="64"/>
  <c r="AR1705" i="64"/>
  <c r="AR1706" i="64"/>
  <c r="AQ1707" i="64"/>
  <c r="P1349" i="64" l="1"/>
  <c r="K1348" i="64"/>
  <c r="K1350" i="64" s="1"/>
  <c r="L1348" i="64"/>
  <c r="L1350" i="64" s="1"/>
  <c r="M1348" i="64"/>
  <c r="M1350" i="64" s="1"/>
  <c r="N1348" i="64"/>
  <c r="N1350" i="64" s="1"/>
  <c r="O1348" i="64"/>
  <c r="O1350" i="64" s="1"/>
  <c r="P1348" i="64"/>
  <c r="DJ2155" i="64"/>
  <c r="AS1705" i="64"/>
  <c r="AS1706" i="64"/>
  <c r="AR1707" i="64"/>
  <c r="P1354" i="64" l="1"/>
  <c r="P1350" i="64"/>
  <c r="K1354" i="64"/>
  <c r="L1354" i="64"/>
  <c r="M1354" i="64"/>
  <c r="N1354" i="64"/>
  <c r="O1354" i="64"/>
  <c r="DK2155" i="64"/>
  <c r="AT1705" i="64"/>
  <c r="AT1706" i="64"/>
  <c r="AS1707" i="64"/>
  <c r="AU1705" i="64" l="1"/>
  <c r="AU1706" i="64"/>
  <c r="AT1707" i="64"/>
  <c r="AV1705" i="64" l="1"/>
  <c r="AV1706" i="64"/>
  <c r="AU1707" i="64"/>
  <c r="AW1705" i="64" l="1"/>
  <c r="AW1706" i="64"/>
  <c r="AV1707" i="64"/>
  <c r="AX1705" i="64" l="1"/>
  <c r="AX1706" i="64"/>
  <c r="AW1707" i="64"/>
  <c r="AY1705" i="64" l="1"/>
  <c r="AY1706" i="64"/>
  <c r="AX1707" i="64"/>
  <c r="AZ1705" i="64" l="1"/>
  <c r="AZ1706" i="64"/>
  <c r="AY1707" i="64"/>
  <c r="BA1705" i="64" l="1"/>
  <c r="BA1706" i="64"/>
  <c r="AZ1707" i="64"/>
  <c r="BB1705" i="64" l="1"/>
  <c r="BB1706" i="64"/>
  <c r="BA1707" i="64"/>
  <c r="BC1705" i="64" l="1"/>
  <c r="BC1706" i="64"/>
  <c r="BB1707" i="64"/>
  <c r="BD1705" i="64" l="1"/>
  <c r="BD1706" i="64"/>
  <c r="BC1707" i="64"/>
  <c r="BE1705" i="64" l="1"/>
  <c r="BE1706" i="64"/>
  <c r="BD1707" i="64"/>
  <c r="BF1705" i="64" l="1"/>
  <c r="BF1706" i="64"/>
  <c r="BE1707" i="64"/>
  <c r="BG1705" i="64" l="1"/>
  <c r="BG1706" i="64"/>
  <c r="BF1707" i="64"/>
  <c r="BH1705" i="64" l="1"/>
  <c r="BH1706" i="64"/>
  <c r="BG1707" i="64"/>
  <c r="BI1705" i="64" l="1"/>
  <c r="BI1706" i="64"/>
  <c r="BH1707" i="64"/>
  <c r="BJ1705" i="64" l="1"/>
  <c r="BJ1706" i="64"/>
  <c r="BI1707" i="64"/>
  <c r="BK1705" i="64" l="1"/>
  <c r="BK1706" i="64"/>
  <c r="BJ1707" i="64"/>
  <c r="BL1705" i="64" l="1"/>
  <c r="BL1706" i="64"/>
  <c r="BK1707" i="64"/>
  <c r="BM1705" i="64" l="1"/>
  <c r="BM1706" i="64"/>
  <c r="BL1707" i="64"/>
  <c r="BN1705" i="64" l="1"/>
  <c r="BN1706" i="64"/>
  <c r="BM1707" i="64"/>
  <c r="BO1705" i="64" l="1"/>
  <c r="BO1706" i="64"/>
  <c r="BN1707" i="64"/>
  <c r="BP1705" i="64" l="1"/>
  <c r="BP1706" i="64"/>
  <c r="BO1707" i="64"/>
  <c r="BQ1705" i="64" l="1"/>
  <c r="BQ1706" i="64"/>
  <c r="BP1707" i="64"/>
  <c r="BR1705" i="64" l="1"/>
  <c r="BR1706" i="64"/>
  <c r="BQ1707" i="64"/>
  <c r="BS1705" i="64" l="1"/>
  <c r="BS1706" i="64"/>
  <c r="BR1707" i="64"/>
  <c r="BT1705" i="64" l="1"/>
  <c r="BT1706" i="64"/>
  <c r="BS1707" i="64"/>
  <c r="BU1705" i="64" l="1"/>
  <c r="BU1706" i="64"/>
  <c r="BT1707" i="64"/>
  <c r="BV1705" i="64" l="1"/>
  <c r="BV1706" i="64"/>
  <c r="BU1707" i="64"/>
  <c r="BW1705" i="64" l="1"/>
  <c r="BW1706" i="64"/>
  <c r="BV1707" i="64"/>
  <c r="BX1705" i="64" l="1"/>
  <c r="BX1706" i="64"/>
  <c r="BW1707" i="64"/>
  <c r="BY1705" i="64" l="1"/>
  <c r="BY1706" i="64"/>
  <c r="BX1707" i="64"/>
  <c r="BZ1705" i="64" l="1"/>
  <c r="BZ1706" i="64"/>
  <c r="BY1707" i="64"/>
  <c r="CA1705" i="64" l="1"/>
  <c r="CA1706" i="64"/>
  <c r="BZ1707" i="64"/>
  <c r="CB1705" i="64" l="1"/>
  <c r="CB1706" i="64"/>
  <c r="CA1707" i="64"/>
  <c r="CC1705" i="64" l="1"/>
  <c r="CC1706" i="64"/>
  <c r="CB1707" i="64"/>
  <c r="CD1705" i="64" l="1"/>
  <c r="CD1706" i="64"/>
  <c r="CC1707" i="64"/>
  <c r="CE1705" i="64" l="1"/>
  <c r="CE1706" i="64"/>
  <c r="CD1707" i="64"/>
  <c r="CF1705" i="64" l="1"/>
  <c r="CF1706" i="64"/>
  <c r="CE1707" i="64"/>
  <c r="CG1705" i="64" l="1"/>
  <c r="CG1706" i="64"/>
  <c r="CF1707" i="64"/>
  <c r="CH1705" i="64" l="1"/>
  <c r="CH1706" i="64"/>
  <c r="CG1707" i="64"/>
  <c r="CI1705" i="64" l="1"/>
  <c r="CI1706" i="64"/>
  <c r="CH1707" i="64"/>
  <c r="CJ1705" i="64" l="1"/>
  <c r="CJ1706" i="64"/>
  <c r="CI1707" i="64"/>
  <c r="CK1705" i="64" l="1"/>
  <c r="CK1706" i="64"/>
  <c r="CJ1707" i="64"/>
  <c r="CL1705" i="64" l="1"/>
  <c r="CL1706" i="64"/>
  <c r="CK1707" i="64"/>
  <c r="CL1707" i="64" l="1"/>
  <c r="CO1705" i="64" l="1"/>
  <c r="CO1707" i="64" l="1"/>
  <c r="CP1705" i="64"/>
  <c r="CP1707" i="64" l="1"/>
  <c r="CQ1705" i="64"/>
  <c r="CQ1707" i="64" l="1"/>
  <c r="CR1705" i="64"/>
  <c r="K1705" i="64" l="1"/>
  <c r="K1706" i="64"/>
  <c r="CR1707" i="64"/>
  <c r="CS1705" i="64"/>
  <c r="CS1707" i="64" l="1"/>
  <c r="CT1705" i="64"/>
  <c r="CT1707" i="64" l="1"/>
  <c r="CU1705" i="64"/>
  <c r="CU1707" i="64" l="1"/>
  <c r="CV1705" i="64"/>
  <c r="L1705" i="64" l="1"/>
  <c r="L1706" i="64"/>
  <c r="CV1707" i="64"/>
  <c r="CW1705" i="64"/>
  <c r="CW1707" i="64" l="1"/>
  <c r="CX1705" i="64"/>
  <c r="CX1707" i="64" l="1"/>
  <c r="CY1705" i="64"/>
  <c r="CY1707" i="64" l="1"/>
  <c r="CZ1705" i="64"/>
  <c r="M1705" i="64" l="1"/>
  <c r="M1706" i="64"/>
  <c r="CZ1707" i="64"/>
  <c r="DA1705" i="64"/>
  <c r="R1707" i="64"/>
  <c r="DA1707" i="64" l="1"/>
  <c r="DB1705" i="64"/>
  <c r="J1044" i="64"/>
  <c r="DB1707" i="64" l="1"/>
  <c r="DC1705" i="64"/>
  <c r="I1079" i="64"/>
  <c r="DC1707" i="64" l="1"/>
  <c r="DD1705" i="64"/>
  <c r="I1114" i="64"/>
  <c r="N1705" i="64" l="1"/>
  <c r="N1706" i="64"/>
  <c r="DD1707" i="64"/>
  <c r="DE1705" i="64"/>
  <c r="I1150" i="64"/>
  <c r="DE1707" i="64" l="1"/>
  <c r="DF1705" i="64"/>
  <c r="CD1044" i="64" a="1"/>
  <c r="CD1044" i="64" s="1"/>
  <c r="DF1707" i="64" l="1"/>
  <c r="DG1705" i="64"/>
  <c r="BQ1114" i="64" a="1"/>
  <c r="BQ1114" i="64" s="1"/>
  <c r="CF1044" i="64" a="1"/>
  <c r="CF1044" i="64" s="1"/>
  <c r="CJ1044" i="64" a="1"/>
  <c r="CJ1044" i="64" s="1"/>
  <c r="CH1044" i="64" a="1"/>
  <c r="CH1044" i="64" s="1"/>
  <c r="CA1044" i="64" a="1"/>
  <c r="CA1044" i="64" s="1"/>
  <c r="CK1044" i="64" a="1"/>
  <c r="CK1044" i="64" s="1"/>
  <c r="CG1044" i="64" a="1"/>
  <c r="CG1044" i="64" s="1"/>
  <c r="CI1044" i="64" a="1"/>
  <c r="CI1044" i="64" s="1"/>
  <c r="CB1044" i="64" a="1"/>
  <c r="CB1044" i="64" s="1"/>
  <c r="CC1044" i="64" a="1"/>
  <c r="CC1044" i="64" s="1"/>
  <c r="CE1044" i="64" a="1"/>
  <c r="CE1044" i="64" s="1"/>
  <c r="CL1044" i="64" a="1"/>
  <c r="CL1044" i="64" s="1"/>
  <c r="W1114" i="64" a="1"/>
  <c r="W1114" i="64" s="1"/>
  <c r="AA1114" i="64" a="1"/>
  <c r="AA1114" i="64" s="1"/>
  <c r="AE1114" i="64" a="1"/>
  <c r="AE1114" i="64" s="1"/>
  <c r="AI1114" i="64" a="1"/>
  <c r="AI1114" i="64" s="1"/>
  <c r="AM1114" i="64" a="1"/>
  <c r="AM1114" i="64" s="1"/>
  <c r="AQ1114" i="64" a="1"/>
  <c r="AQ1114" i="64" s="1"/>
  <c r="T1114" i="64" a="1"/>
  <c r="T1114" i="64" s="1"/>
  <c r="U1114" i="64" a="1"/>
  <c r="U1114" i="64" s="1"/>
  <c r="Y1114" i="64" a="1"/>
  <c r="Y1114" i="64" s="1"/>
  <c r="AC1114" i="64" a="1"/>
  <c r="AC1114" i="64" s="1"/>
  <c r="AG1114" i="64" a="1"/>
  <c r="AG1114" i="64" s="1"/>
  <c r="AK1114" i="64" a="1"/>
  <c r="AK1114" i="64" s="1"/>
  <c r="AO1114" i="64" a="1"/>
  <c r="AO1114" i="64" s="1"/>
  <c r="AS1114" i="64" a="1"/>
  <c r="AS1114" i="64" s="1"/>
  <c r="AW1114" i="64" a="1"/>
  <c r="AW1114" i="64" s="1"/>
  <c r="BA1114" i="64" a="1"/>
  <c r="BA1114" i="64" s="1"/>
  <c r="BE1114" i="64" a="1"/>
  <c r="BE1114" i="64" s="1"/>
  <c r="V1114" i="64" a="1"/>
  <c r="V1114" i="64" s="1"/>
  <c r="Z1114" i="64" a="1"/>
  <c r="Z1114" i="64" s="1"/>
  <c r="AD1114" i="64" a="1"/>
  <c r="AD1114" i="64" s="1"/>
  <c r="AH1114" i="64" a="1"/>
  <c r="AH1114" i="64" s="1"/>
  <c r="AL1114" i="64" a="1"/>
  <c r="AL1114" i="64" s="1"/>
  <c r="AP1114" i="64" a="1"/>
  <c r="AP1114" i="64" s="1"/>
  <c r="AT1114" i="64" a="1"/>
  <c r="AT1114" i="64" s="1"/>
  <c r="AX1114" i="64" a="1"/>
  <c r="AX1114" i="64" s="1"/>
  <c r="BB1114" i="64" a="1"/>
  <c r="BB1114" i="64" s="1"/>
  <c r="BF1114" i="64" a="1"/>
  <c r="BF1114" i="64" s="1"/>
  <c r="BL1114" i="64" a="1"/>
  <c r="BL1114" i="64" s="1"/>
  <c r="AF1114" i="64" a="1"/>
  <c r="AF1114" i="64" s="1"/>
  <c r="AY1114" i="64" a="1"/>
  <c r="AY1114" i="64" s="1"/>
  <c r="BG1114" i="64" a="1"/>
  <c r="BG1114" i="64" s="1"/>
  <c r="BM1114" i="64" a="1"/>
  <c r="BM1114" i="64" s="1"/>
  <c r="AR1114" i="64" a="1"/>
  <c r="AR1114" i="64" s="1"/>
  <c r="AZ1114" i="64" a="1"/>
  <c r="AZ1114" i="64" s="1"/>
  <c r="BH1114" i="64" a="1"/>
  <c r="BH1114" i="64" s="1"/>
  <c r="X1114" i="64" a="1"/>
  <c r="X1114" i="64" s="1"/>
  <c r="BI1114" i="64" a="1"/>
  <c r="BI1114" i="64" s="1"/>
  <c r="BN1114" i="64" a="1"/>
  <c r="BN1114" i="64" s="1"/>
  <c r="AJ1114" i="64" a="1"/>
  <c r="AJ1114" i="64" s="1"/>
  <c r="AU1114" i="64" a="1"/>
  <c r="AU1114" i="64" s="1"/>
  <c r="BC1114" i="64" a="1"/>
  <c r="BC1114" i="64" s="1"/>
  <c r="BJ1114" i="64" a="1"/>
  <c r="BJ1114" i="64" s="1"/>
  <c r="AB1114" i="64" a="1"/>
  <c r="AB1114" i="64" s="1"/>
  <c r="AV1114" i="64" a="1"/>
  <c r="AV1114" i="64" s="1"/>
  <c r="BD1114" i="64" a="1"/>
  <c r="BD1114" i="64" s="1"/>
  <c r="BP1114" i="64" a="1"/>
  <c r="BP1114" i="64" s="1"/>
  <c r="T1119" i="64"/>
  <c r="AN1114" i="64" a="1"/>
  <c r="AN1114" i="64" s="1"/>
  <c r="BK1114" i="64" a="1"/>
  <c r="BK1114" i="64" s="1"/>
  <c r="N1114" i="64" l="1"/>
  <c r="K1114" i="64"/>
  <c r="M1114" i="64"/>
  <c r="L1114" i="64"/>
  <c r="DG1707" i="64"/>
  <c r="DH1705" i="64"/>
  <c r="BU1114" i="64" a="1"/>
  <c r="BU1114" i="64" s="1"/>
  <c r="BO1114" i="64" a="1"/>
  <c r="BO1114" i="64" s="1"/>
  <c r="BT1114" i="64" a="1"/>
  <c r="BT1114" i="64" s="1"/>
  <c r="BW1114" i="64" a="1"/>
  <c r="BW1114" i="64" s="1"/>
  <c r="BV1114" i="64" a="1"/>
  <c r="BV1114" i="64" s="1"/>
  <c r="BY1114" i="64" a="1"/>
  <c r="BY1114" i="64" s="1"/>
  <c r="BS1114" i="64" a="1"/>
  <c r="BS1114" i="64" s="1"/>
  <c r="BX1114" i="64" a="1"/>
  <c r="BX1114" i="64" s="1"/>
  <c r="BR1114" i="64" a="1"/>
  <c r="BR1114" i="64" s="1"/>
  <c r="BZ1114" i="64" a="1"/>
  <c r="BZ1114" i="64" s="1"/>
  <c r="CF1114" i="64" a="1"/>
  <c r="CF1114" i="64" s="1"/>
  <c r="CA1114" i="64" a="1"/>
  <c r="CA1114" i="64" s="1"/>
  <c r="CA1200" i="64"/>
  <c r="BO1195" i="64"/>
  <c r="BC1200" i="64"/>
  <c r="T1200" i="64"/>
  <c r="AE1200" i="64"/>
  <c r="AQ1200" i="64"/>
  <c r="AB1150" i="64" a="1"/>
  <c r="AB1150" i="64" s="1"/>
  <c r="BO1239" i="64"/>
  <c r="CJ1079" i="64" a="1"/>
  <c r="CJ1079" i="64" s="1"/>
  <c r="CF1079" i="64" a="1"/>
  <c r="CF1079" i="64" s="1"/>
  <c r="CB1079" i="64" a="1"/>
  <c r="CB1079" i="64" s="1"/>
  <c r="CK1079" i="64" a="1"/>
  <c r="CK1079" i="64" s="1"/>
  <c r="CA1079" i="64" a="1"/>
  <c r="CA1079" i="64" s="1"/>
  <c r="CH1079" i="64" a="1"/>
  <c r="CH1079" i="64" s="1"/>
  <c r="CE1079" i="64" a="1"/>
  <c r="CE1079" i="64" s="1"/>
  <c r="CI1079" i="64" a="1"/>
  <c r="CI1079" i="64" s="1"/>
  <c r="CD1079" i="64" a="1"/>
  <c r="CD1079" i="64" s="1"/>
  <c r="CC1079" i="64" a="1"/>
  <c r="CC1079" i="64" s="1"/>
  <c r="CL1079" i="64" a="1"/>
  <c r="CL1079" i="64" s="1"/>
  <c r="CG1079" i="64" a="1"/>
  <c r="CG1079" i="64" s="1"/>
  <c r="CK1114" i="64" a="1"/>
  <c r="CK1114" i="64" s="1"/>
  <c r="CC1114" i="64" a="1"/>
  <c r="CC1114" i="64" s="1"/>
  <c r="CJ1114" i="64" a="1"/>
  <c r="CJ1114" i="64" s="1"/>
  <c r="CB1114" i="64" a="1"/>
  <c r="CB1114" i="64" s="1"/>
  <c r="T1120" i="64"/>
  <c r="U1120" i="64" s="1"/>
  <c r="V1120" i="64" s="1"/>
  <c r="W1120" i="64" s="1"/>
  <c r="X1120" i="64" s="1"/>
  <c r="Y1120" i="64" s="1"/>
  <c r="Z1120" i="64" s="1"/>
  <c r="AA1120" i="64" s="1"/>
  <c r="AB1120" i="64" s="1"/>
  <c r="AC1120" i="64" s="1"/>
  <c r="AD1120" i="64" s="1"/>
  <c r="CE1114" i="64" a="1"/>
  <c r="CE1114" i="64" s="1"/>
  <c r="CL1114" i="64" a="1"/>
  <c r="CL1114" i="64" s="1"/>
  <c r="CG1114" i="64" a="1"/>
  <c r="CG1114" i="64" s="1"/>
  <c r="CD1114" i="64" a="1"/>
  <c r="CD1114" i="64" s="1"/>
  <c r="T1150" i="64" a="1"/>
  <c r="T1150" i="64" s="1"/>
  <c r="T1155" i="64"/>
  <c r="U1119" i="64"/>
  <c r="CI1114" i="64" a="1"/>
  <c r="CI1114" i="64" s="1"/>
  <c r="CH1114" i="64" a="1"/>
  <c r="CH1114" i="64" s="1"/>
  <c r="O1705" i="64" l="1"/>
  <c r="O1706" i="64"/>
  <c r="O1114" i="64"/>
  <c r="P1114" i="64"/>
  <c r="DH1707" i="64"/>
  <c r="DI1705" i="64"/>
  <c r="CA1239" i="64"/>
  <c r="AQ1239" i="64"/>
  <c r="AL1239" i="64"/>
  <c r="CK1239" i="64"/>
  <c r="AK1239" i="64"/>
  <c r="BB1239" i="64"/>
  <c r="BF1239" i="64"/>
  <c r="BL1239" i="64"/>
  <c r="AO1239" i="64"/>
  <c r="AH1239" i="64"/>
  <c r="BI1239" i="64"/>
  <c r="CF1239" i="64"/>
  <c r="AM1239" i="64"/>
  <c r="AZ1239" i="64"/>
  <c r="Z1239" i="64"/>
  <c r="CD1239" i="64"/>
  <c r="BA1239" i="64"/>
  <c r="CH1239" i="64"/>
  <c r="BU1239" i="64"/>
  <c r="AA1239" i="64"/>
  <c r="BW1239" i="64"/>
  <c r="AJ1239" i="64"/>
  <c r="CJ1239" i="64"/>
  <c r="AP1239" i="64"/>
  <c r="AR1239" i="64"/>
  <c r="BG1239" i="64"/>
  <c r="CI1239" i="64"/>
  <c r="AB1239" i="64"/>
  <c r="CC1239" i="64"/>
  <c r="AN1239" i="64"/>
  <c r="BV1239" i="64"/>
  <c r="BP1239" i="64"/>
  <c r="BT1239" i="64"/>
  <c r="BN1239" i="64"/>
  <c r="AT1150" i="64" a="1"/>
  <c r="AT1150" i="64" s="1"/>
  <c r="AL1150" i="64" a="1"/>
  <c r="AL1150" i="64" s="1"/>
  <c r="AE1150" i="64" a="1"/>
  <c r="AE1150" i="64" s="1"/>
  <c r="BI1150" i="64" a="1"/>
  <c r="BI1150" i="64" s="1"/>
  <c r="AU1150" i="64" a="1"/>
  <c r="AU1150" i="64" s="1"/>
  <c r="AQ1150" i="64" a="1"/>
  <c r="AQ1150" i="64" s="1"/>
  <c r="AF1150" i="64" a="1"/>
  <c r="AF1150" i="64" s="1"/>
  <c r="AW1150" i="64" a="1"/>
  <c r="AW1150" i="64" s="1"/>
  <c r="AY1150" i="64" a="1"/>
  <c r="AY1150" i="64" s="1"/>
  <c r="BN1150" i="64" a="1"/>
  <c r="BN1150" i="64" s="1"/>
  <c r="BV1150" i="64" a="1"/>
  <c r="BV1150" i="64" s="1"/>
  <c r="BK1150" i="64" a="1"/>
  <c r="BK1150" i="64" s="1"/>
  <c r="AP1150" i="64" a="1"/>
  <c r="AP1150" i="64" s="1"/>
  <c r="BA1150" i="64" a="1"/>
  <c r="BA1150" i="64" s="1"/>
  <c r="AO1150" i="64" a="1"/>
  <c r="AO1150" i="64" s="1"/>
  <c r="X1150" i="64" a="1"/>
  <c r="X1150" i="64" s="1"/>
  <c r="AS1150" i="64" a="1"/>
  <c r="AS1150" i="64" s="1"/>
  <c r="AG1150" i="64" a="1"/>
  <c r="AG1150" i="64" s="1"/>
  <c r="BP1150" i="64" a="1"/>
  <c r="BP1150" i="64" s="1"/>
  <c r="Y1150" i="64" a="1"/>
  <c r="Y1150" i="64" s="1"/>
  <c r="AH1150" i="64" a="1"/>
  <c r="AH1150" i="64" s="1"/>
  <c r="AK1150" i="64" a="1"/>
  <c r="AK1150" i="64" s="1"/>
  <c r="BH1150" i="64" a="1"/>
  <c r="BH1150" i="64" s="1"/>
  <c r="BG1150" i="64" a="1"/>
  <c r="BG1150" i="64" s="1"/>
  <c r="BW1150" i="64" a="1"/>
  <c r="BW1150" i="64" s="1"/>
  <c r="BJ1150" i="64" a="1"/>
  <c r="BJ1150" i="64" s="1"/>
  <c r="AD1150" i="64" a="1"/>
  <c r="AD1150" i="64" s="1"/>
  <c r="AC1150" i="64" a="1"/>
  <c r="AC1150" i="64" s="1"/>
  <c r="BL1150" i="64" a="1"/>
  <c r="BL1150" i="64" s="1"/>
  <c r="AZ1150" i="64" a="1"/>
  <c r="AZ1150" i="64" s="1"/>
  <c r="AA1150" i="64" a="1"/>
  <c r="AA1150" i="64" s="1"/>
  <c r="AM1150" i="64" a="1"/>
  <c r="AM1150" i="64" s="1"/>
  <c r="BF1150" i="64" a="1"/>
  <c r="BF1150" i="64" s="1"/>
  <c r="Z1150" i="64" a="1"/>
  <c r="Z1150" i="64" s="1"/>
  <c r="U1150" i="64" a="1"/>
  <c r="U1150" i="64" s="1"/>
  <c r="BD1150" i="64" a="1"/>
  <c r="BD1150" i="64" s="1"/>
  <c r="AR1150" i="64" a="1"/>
  <c r="AR1150" i="64" s="1"/>
  <c r="BC1150" i="64" a="1"/>
  <c r="BC1150" i="64" s="1"/>
  <c r="BB1150" i="64" a="1"/>
  <c r="BB1150" i="64" s="1"/>
  <c r="V1150" i="64" a="1"/>
  <c r="V1150" i="64" s="1"/>
  <c r="BM1150" i="64" a="1"/>
  <c r="BM1150" i="64" s="1"/>
  <c r="AV1150" i="64" a="1"/>
  <c r="AV1150" i="64" s="1"/>
  <c r="AJ1150" i="64" a="1"/>
  <c r="AJ1150" i="64" s="1"/>
  <c r="BO1150" i="64" a="1"/>
  <c r="BO1150" i="64" s="1"/>
  <c r="W1150" i="64" a="1"/>
  <c r="W1150" i="64" s="1"/>
  <c r="AI1150" i="64" a="1"/>
  <c r="AI1150" i="64" s="1"/>
  <c r="AX1150" i="64" a="1"/>
  <c r="AX1150" i="64" s="1"/>
  <c r="BQ1150" i="64" a="1"/>
  <c r="BQ1150" i="64" s="1"/>
  <c r="BE1150" i="64" a="1"/>
  <c r="BE1150" i="64" s="1"/>
  <c r="AN1150" i="64" a="1"/>
  <c r="AN1150" i="64" s="1"/>
  <c r="BZ1150" i="64" a="1"/>
  <c r="BZ1150" i="64" s="1"/>
  <c r="BS1150" i="64" a="1"/>
  <c r="BS1150" i="64" s="1"/>
  <c r="BR1150" i="64" a="1"/>
  <c r="BR1150" i="64" s="1"/>
  <c r="BX1150" i="64" a="1"/>
  <c r="BX1150" i="64" s="1"/>
  <c r="BT1150" i="64" a="1"/>
  <c r="BT1150" i="64" s="1"/>
  <c r="BY1150" i="64" a="1"/>
  <c r="BY1150" i="64" s="1"/>
  <c r="BU1150" i="64" a="1"/>
  <c r="BU1150" i="64" s="1"/>
  <c r="CA1150" i="64" a="1"/>
  <c r="CA1150" i="64" s="1"/>
  <c r="AG1200" i="64"/>
  <c r="AG1195" i="64"/>
  <c r="CK1150" i="64" a="1"/>
  <c r="CK1150" i="64" s="1"/>
  <c r="BP1200" i="64"/>
  <c r="BP1195" i="64"/>
  <c r="BD1195" i="64"/>
  <c r="BD1200" i="64"/>
  <c r="AR1195" i="64"/>
  <c r="AR1200" i="64"/>
  <c r="BM1200" i="64"/>
  <c r="BM1195" i="64"/>
  <c r="CC1195" i="64"/>
  <c r="CC1200" i="64"/>
  <c r="CI1200" i="64"/>
  <c r="CI1195" i="64"/>
  <c r="BN1200" i="64"/>
  <c r="BN1195" i="64"/>
  <c r="BC1195" i="64"/>
  <c r="BL1200" i="64"/>
  <c r="BL1195" i="64"/>
  <c r="V1195" i="64"/>
  <c r="V1200" i="64"/>
  <c r="AO1195" i="64"/>
  <c r="AO1200" i="64"/>
  <c r="BG1195" i="64"/>
  <c r="BG1200" i="64"/>
  <c r="BZ1195" i="64"/>
  <c r="BZ1200" i="64"/>
  <c r="AC1200" i="64"/>
  <c r="AC1195" i="64"/>
  <c r="AN1200" i="64"/>
  <c r="AN1195" i="64"/>
  <c r="AA1195" i="64"/>
  <c r="AA1200" i="64"/>
  <c r="AP1195" i="64"/>
  <c r="AP1200" i="64"/>
  <c r="U1195" i="64"/>
  <c r="U1200" i="64"/>
  <c r="BV1200" i="64"/>
  <c r="BV1195" i="64"/>
  <c r="Y1200" i="64"/>
  <c r="Y1195" i="64"/>
  <c r="BT1200" i="64"/>
  <c r="BT1195" i="64"/>
  <c r="AD1195" i="64"/>
  <c r="AD1200" i="64"/>
  <c r="BW1200" i="64"/>
  <c r="BW1195" i="64"/>
  <c r="CA1195" i="64"/>
  <c r="BB1195" i="64"/>
  <c r="BB1200" i="64"/>
  <c r="BU1195" i="64"/>
  <c r="BU1200" i="64"/>
  <c r="CG1195" i="64"/>
  <c r="CG1200" i="64"/>
  <c r="AZ1195" i="64"/>
  <c r="AZ1200" i="64"/>
  <c r="AT1195" i="64"/>
  <c r="AT1200" i="64"/>
  <c r="X1195" i="64"/>
  <c r="X1200" i="64"/>
  <c r="AH1200" i="64"/>
  <c r="AH1195" i="64"/>
  <c r="AV1200" i="64"/>
  <c r="AV1195" i="64"/>
  <c r="AB1195" i="64"/>
  <c r="AB1200" i="64"/>
  <c r="AM1195" i="64"/>
  <c r="AM1200" i="64"/>
  <c r="BJ1195" i="64"/>
  <c r="BJ1200" i="64"/>
  <c r="CL1195" i="64"/>
  <c r="CL1200" i="64"/>
  <c r="CE1195" i="64"/>
  <c r="CE1200" i="64"/>
  <c r="BS1195" i="64"/>
  <c r="BS1200" i="64"/>
  <c r="Z1200" i="64"/>
  <c r="Z1195" i="64"/>
  <c r="BE1200" i="64"/>
  <c r="BE1195" i="64"/>
  <c r="BR1200" i="64"/>
  <c r="BR1195" i="64"/>
  <c r="AL1200" i="64"/>
  <c r="AL1195" i="64"/>
  <c r="AQ1195" i="64"/>
  <c r="CB1195" i="64"/>
  <c r="CB1200" i="64"/>
  <c r="CH1200" i="64"/>
  <c r="CH1195" i="64"/>
  <c r="W1200" i="64"/>
  <c r="W1195" i="64"/>
  <c r="CJ1195" i="64"/>
  <c r="CJ1200" i="64"/>
  <c r="AF1195" i="64"/>
  <c r="AF1200" i="64"/>
  <c r="BH1200" i="64"/>
  <c r="BH1195" i="64"/>
  <c r="CF1200" i="64"/>
  <c r="CF1195" i="64"/>
  <c r="AU1200" i="64"/>
  <c r="AU1195" i="64"/>
  <c r="AE1195" i="64"/>
  <c r="CD1195" i="64"/>
  <c r="CD1200" i="64"/>
  <c r="CK1195" i="64"/>
  <c r="CK1200" i="64"/>
  <c r="BA1200" i="64"/>
  <c r="BA1195" i="64"/>
  <c r="BQ1200" i="64"/>
  <c r="BQ1195" i="64"/>
  <c r="AS1195" i="64"/>
  <c r="AS1200" i="64"/>
  <c r="AW1200" i="64"/>
  <c r="AW1195" i="64"/>
  <c r="AK1195" i="64"/>
  <c r="AK1200" i="64"/>
  <c r="BF1200" i="64"/>
  <c r="BF1195" i="64"/>
  <c r="T1195" i="64"/>
  <c r="AX1195" i="64"/>
  <c r="AX1200" i="64"/>
  <c r="BY1200" i="64"/>
  <c r="BY1195" i="64"/>
  <c r="BX1200" i="64"/>
  <c r="BX1195" i="64"/>
  <c r="AJ1200" i="64"/>
  <c r="AJ1195" i="64"/>
  <c r="BI1195" i="64"/>
  <c r="BI1200" i="64"/>
  <c r="AI1200" i="64"/>
  <c r="AI1195" i="64"/>
  <c r="AY1200" i="64"/>
  <c r="AY1195" i="64"/>
  <c r="BK1200" i="64"/>
  <c r="BK1195" i="64"/>
  <c r="BZ1239" i="64"/>
  <c r="W1239" i="64"/>
  <c r="BD1239" i="64"/>
  <c r="BJ1239" i="64"/>
  <c r="AE1239" i="64"/>
  <c r="BH1239" i="64"/>
  <c r="AX1239" i="64"/>
  <c r="AI1239" i="64"/>
  <c r="AV1239" i="64"/>
  <c r="AY1239" i="64"/>
  <c r="AC1239" i="64"/>
  <c r="BM1239" i="64"/>
  <c r="Y1239" i="64"/>
  <c r="AU1239" i="64"/>
  <c r="AW1239" i="64"/>
  <c r="AG1239" i="64"/>
  <c r="AT1239" i="64"/>
  <c r="BK1239" i="64"/>
  <c r="T1236" i="64"/>
  <c r="T1239" i="64"/>
  <c r="AD1239" i="64"/>
  <c r="AF1239" i="64"/>
  <c r="V1239" i="64"/>
  <c r="X1239" i="64"/>
  <c r="CL1239" i="64"/>
  <c r="BQ1239" i="64"/>
  <c r="BE1239" i="64"/>
  <c r="CE1239" i="64"/>
  <c r="AS1239" i="64"/>
  <c r="BO1200" i="64"/>
  <c r="T1121" i="64"/>
  <c r="CB1150" i="64" a="1"/>
  <c r="CB1150" i="64" s="1"/>
  <c r="CF1150" i="64" a="1"/>
  <c r="CF1150" i="64" s="1"/>
  <c r="CJ1150" i="64" a="1"/>
  <c r="CJ1150" i="64" s="1"/>
  <c r="CL1150" i="64" a="1"/>
  <c r="CL1150" i="64" s="1"/>
  <c r="U1121" i="64"/>
  <c r="V1119" i="64"/>
  <c r="T1156" i="64"/>
  <c r="CC1150" i="64" a="1"/>
  <c r="CC1150" i="64" s="1"/>
  <c r="CG1150" i="64" a="1"/>
  <c r="CG1150" i="64" s="1"/>
  <c r="CI1150" i="64" a="1"/>
  <c r="CI1150" i="64" s="1"/>
  <c r="CD1150" i="64" a="1"/>
  <c r="CD1150" i="64" s="1"/>
  <c r="AE1120" i="64"/>
  <c r="AF1120" i="64" s="1"/>
  <c r="AG1120" i="64" s="1"/>
  <c r="AH1120" i="64" s="1"/>
  <c r="AI1120" i="64" s="1"/>
  <c r="AJ1120" i="64" s="1"/>
  <c r="AK1120" i="64" s="1"/>
  <c r="AL1120" i="64" s="1"/>
  <c r="AM1120" i="64" s="1"/>
  <c r="AN1120" i="64" s="1"/>
  <c r="AO1120" i="64" s="1"/>
  <c r="AP1120" i="64" s="1"/>
  <c r="U1155" i="64"/>
  <c r="CE1150" i="64" a="1"/>
  <c r="CE1150" i="64" s="1"/>
  <c r="CH1150" i="64" a="1"/>
  <c r="CH1150" i="64" s="1"/>
  <c r="L1239" i="64" l="1"/>
  <c r="M1239" i="64"/>
  <c r="CO1201" i="64" a="1"/>
  <c r="CO1201" i="64" s="1"/>
  <c r="K1150" i="64"/>
  <c r="N1150" i="64"/>
  <c r="M1150" i="64"/>
  <c r="O1150" i="64"/>
  <c r="P1150" i="64"/>
  <c r="L1150" i="64"/>
  <c r="T1233" i="64"/>
  <c r="DI1707" i="64"/>
  <c r="DJ1705" i="64"/>
  <c r="CB1239" i="64"/>
  <c r="U1156" i="64"/>
  <c r="V1156" i="64" s="1"/>
  <c r="W1156" i="64" s="1"/>
  <c r="X1156" i="64" s="1"/>
  <c r="Y1156" i="64" s="1"/>
  <c r="Z1156" i="64" s="1"/>
  <c r="AA1156" i="64" s="1"/>
  <c r="AB1156" i="64" s="1"/>
  <c r="AC1156" i="64" s="1"/>
  <c r="AD1156" i="64" s="1"/>
  <c r="CG1239" i="64"/>
  <c r="BI1201" i="64" a="1"/>
  <c r="BI1201" i="64" s="1"/>
  <c r="BL1201" i="64" a="1"/>
  <c r="BL1201" i="64" s="1"/>
  <c r="CK1201" i="64" a="1"/>
  <c r="CK1201" i="64" s="1"/>
  <c r="BK1201" i="64" a="1"/>
  <c r="BK1201" i="64" s="1"/>
  <c r="BJ1201" i="64" a="1"/>
  <c r="BJ1201" i="64" s="1"/>
  <c r="CA1201" i="64" a="1"/>
  <c r="CA1201" i="64" s="1"/>
  <c r="BM1201" i="64" a="1"/>
  <c r="BM1201" i="64" s="1"/>
  <c r="BF1201" i="64" a="1"/>
  <c r="BF1201" i="64" s="1"/>
  <c r="CB1201" i="64" a="1"/>
  <c r="CB1201" i="64" s="1"/>
  <c r="AI1201" i="64" a="1"/>
  <c r="AI1201" i="64" s="1"/>
  <c r="CG1201" i="64" a="1"/>
  <c r="CG1201" i="64" s="1"/>
  <c r="U1239" i="64"/>
  <c r="K1239" i="64" s="1"/>
  <c r="BR1239" i="64"/>
  <c r="BY1239" i="64"/>
  <c r="BS1239" i="64"/>
  <c r="BC1239" i="64"/>
  <c r="N1239" i="64" s="1"/>
  <c r="AL1201" i="64" a="1"/>
  <c r="AL1201" i="64" s="1"/>
  <c r="BN1201" i="64" a="1"/>
  <c r="BN1201" i="64" s="1"/>
  <c r="BC1201" i="64" a="1"/>
  <c r="BC1201" i="64" s="1"/>
  <c r="BB1201" i="64" a="1"/>
  <c r="BB1201" i="64" s="1"/>
  <c r="AQ1201" i="64" a="1"/>
  <c r="AQ1201" i="64" s="1"/>
  <c r="BE1201" i="64" a="1"/>
  <c r="BE1201" i="64" s="1"/>
  <c r="AX1201" i="64" a="1"/>
  <c r="AX1201" i="64" s="1"/>
  <c r="BH1201" i="64" a="1"/>
  <c r="BH1201" i="64" s="1"/>
  <c r="CC1201" i="64" a="1"/>
  <c r="CC1201" i="64" s="1"/>
  <c r="BG1201" i="64" a="1"/>
  <c r="BG1201" i="64" s="1"/>
  <c r="CD1201" i="64" a="1"/>
  <c r="CD1201" i="64" s="1"/>
  <c r="AK1201" i="64" a="1"/>
  <c r="AK1201" i="64" s="1"/>
  <c r="BA1201" i="64" a="1"/>
  <c r="BA1201" i="64" s="1"/>
  <c r="AJ1201" i="64" a="1"/>
  <c r="AJ1201" i="64" s="1"/>
  <c r="AS1201" i="64" a="1"/>
  <c r="AS1201" i="64" s="1"/>
  <c r="AP1201" i="64" a="1"/>
  <c r="AP1201" i="64" s="1"/>
  <c r="AG1201" i="64" a="1"/>
  <c r="AG1201" i="64" s="1"/>
  <c r="AR1201" i="64" a="1"/>
  <c r="AR1201" i="64" s="1"/>
  <c r="CJ1201" i="64" a="1"/>
  <c r="CJ1201" i="64" s="1"/>
  <c r="AW1201" i="64" a="1"/>
  <c r="AW1201" i="64" s="1"/>
  <c r="AY1201" i="64" a="1"/>
  <c r="AY1201" i="64" s="1"/>
  <c r="AF1201" i="64" a="1"/>
  <c r="AF1201" i="64" s="1"/>
  <c r="AM1201" i="64" a="1"/>
  <c r="AM1201" i="64" s="1"/>
  <c r="BD1201" i="64" a="1"/>
  <c r="BD1201" i="64" s="1"/>
  <c r="AZ1201" i="64" a="1"/>
  <c r="AZ1201" i="64" s="1"/>
  <c r="AN1201" i="64" a="1"/>
  <c r="AN1201" i="64" s="1"/>
  <c r="AE1201" i="64" a="1"/>
  <c r="AE1201" i="64" s="1"/>
  <c r="CL1201" i="64" a="1"/>
  <c r="CL1201" i="64" s="1"/>
  <c r="CI1201" i="64" a="1"/>
  <c r="CI1201" i="64" s="1"/>
  <c r="AT1201" i="64" a="1"/>
  <c r="AT1201" i="64" s="1"/>
  <c r="AV1201" i="64" a="1"/>
  <c r="AV1201" i="64" s="1"/>
  <c r="CF1201" i="64" a="1"/>
  <c r="CF1201" i="64" s="1"/>
  <c r="CE1201" i="64" a="1"/>
  <c r="CE1201" i="64" s="1"/>
  <c r="AU1201" i="64" a="1"/>
  <c r="AU1201" i="64" s="1"/>
  <c r="CH1201" i="64" a="1"/>
  <c r="CH1201" i="64" s="1"/>
  <c r="AO1201" i="64" a="1"/>
  <c r="AO1201" i="64" s="1"/>
  <c r="AH1201" i="64" a="1"/>
  <c r="AH1201" i="64" s="1"/>
  <c r="BX1239" i="64"/>
  <c r="BZ1201" i="64" a="1"/>
  <c r="BZ1201" i="64" s="1"/>
  <c r="BR1201" i="64" a="1"/>
  <c r="BR1201" i="64" s="1"/>
  <c r="BX1201" i="64" a="1"/>
  <c r="BX1201" i="64" s="1"/>
  <c r="BO1201" i="64" a="1"/>
  <c r="BO1201" i="64" s="1"/>
  <c r="BS1201" i="64" a="1"/>
  <c r="BS1201" i="64" s="1"/>
  <c r="BW1201" i="64" a="1"/>
  <c r="BW1201" i="64" s="1"/>
  <c r="BY1201" i="64" a="1"/>
  <c r="BY1201" i="64" s="1"/>
  <c r="BP1201" i="64" a="1"/>
  <c r="BP1201" i="64" s="1"/>
  <c r="BT1201" i="64" a="1"/>
  <c r="BT1201" i="64" s="1"/>
  <c r="BV1201" i="64" a="1"/>
  <c r="BV1201" i="64" s="1"/>
  <c r="BU1201" i="64" a="1"/>
  <c r="BU1201" i="64" s="1"/>
  <c r="BQ1201" i="64" a="1"/>
  <c r="BQ1201" i="64" s="1"/>
  <c r="T1157" i="64"/>
  <c r="W1119" i="64"/>
  <c r="V1121" i="64"/>
  <c r="V1155" i="64"/>
  <c r="AQ1120" i="64"/>
  <c r="AR1120" i="64" s="1"/>
  <c r="AS1120" i="64" s="1"/>
  <c r="AT1120" i="64" s="1"/>
  <c r="AU1120" i="64" s="1"/>
  <c r="AV1120" i="64" s="1"/>
  <c r="AW1120" i="64" s="1"/>
  <c r="AX1120" i="64" s="1"/>
  <c r="AY1120" i="64" s="1"/>
  <c r="AZ1120" i="64" s="1"/>
  <c r="BA1120" i="64" s="1"/>
  <c r="BB1120" i="64" s="1"/>
  <c r="P1239" i="64" l="1"/>
  <c r="O1239" i="64"/>
  <c r="DJ1707" i="64"/>
  <c r="DK1705" i="64"/>
  <c r="DL1705" i="64" s="1"/>
  <c r="DL1707" i="64" s="1"/>
  <c r="T1234" i="64"/>
  <c r="U1230" i="64" s="1"/>
  <c r="U1236" i="64" s="1"/>
  <c r="U1157" i="64"/>
  <c r="AE1156" i="64"/>
  <c r="AF1156" i="64" s="1"/>
  <c r="AG1156" i="64" s="1"/>
  <c r="AH1156" i="64" s="1"/>
  <c r="AI1156" i="64" s="1"/>
  <c r="AJ1156" i="64" s="1"/>
  <c r="AK1156" i="64" s="1"/>
  <c r="AL1156" i="64" s="1"/>
  <c r="AM1156" i="64" s="1"/>
  <c r="AN1156" i="64" s="1"/>
  <c r="AO1156" i="64" s="1"/>
  <c r="AP1156" i="64" s="1"/>
  <c r="T1241" i="64"/>
  <c r="V1157" i="64"/>
  <c r="W1155" i="64"/>
  <c r="W1121" i="64"/>
  <c r="X1119" i="64"/>
  <c r="BC1120" i="64"/>
  <c r="BD1120" i="64" s="1"/>
  <c r="BE1120" i="64" s="1"/>
  <c r="BF1120" i="64" s="1"/>
  <c r="BG1120" i="64" s="1"/>
  <c r="BH1120" i="64" s="1"/>
  <c r="BI1120" i="64" s="1"/>
  <c r="BJ1120" i="64" s="1"/>
  <c r="BK1120" i="64" s="1"/>
  <c r="BL1120" i="64" s="1"/>
  <c r="BM1120" i="64" s="1"/>
  <c r="BN1120" i="64" s="1"/>
  <c r="AQ1156" i="64" l="1"/>
  <c r="AR1156" i="64" s="1"/>
  <c r="AS1156" i="64" s="1"/>
  <c r="AT1156" i="64" s="1"/>
  <c r="AU1156" i="64" s="1"/>
  <c r="AV1156" i="64" s="1"/>
  <c r="AW1156" i="64" s="1"/>
  <c r="AX1156" i="64" s="1"/>
  <c r="AY1156" i="64" s="1"/>
  <c r="AZ1156" i="64" s="1"/>
  <c r="BA1156" i="64" s="1"/>
  <c r="BB1156" i="64" s="1"/>
  <c r="BC1156" i="64" s="1"/>
  <c r="BD1156" i="64" s="1"/>
  <c r="BE1156" i="64" s="1"/>
  <c r="BF1156" i="64" s="1"/>
  <c r="BG1156" i="64" s="1"/>
  <c r="BH1156" i="64" s="1"/>
  <c r="BI1156" i="64" s="1"/>
  <c r="BJ1156" i="64" s="1"/>
  <c r="BK1156" i="64" s="1"/>
  <c r="BL1156" i="64" s="1"/>
  <c r="BM1156" i="64" s="1"/>
  <c r="BN1156" i="64" s="1"/>
  <c r="DK1707" i="64"/>
  <c r="P1706" i="64"/>
  <c r="U1233" i="64"/>
  <c r="X1121" i="64"/>
  <c r="Y1119" i="64"/>
  <c r="BO1120" i="64"/>
  <c r="BP1120" i="64" s="1"/>
  <c r="BQ1120" i="64" s="1"/>
  <c r="BR1120" i="64" s="1"/>
  <c r="BS1120" i="64" s="1"/>
  <c r="BT1120" i="64" s="1"/>
  <c r="BU1120" i="64" s="1"/>
  <c r="BV1120" i="64" s="1"/>
  <c r="BW1120" i="64" s="1"/>
  <c r="BX1120" i="64" s="1"/>
  <c r="BY1120" i="64" s="1"/>
  <c r="BZ1120" i="64" s="1"/>
  <c r="W1157" i="64"/>
  <c r="X1155" i="64"/>
  <c r="P1707" i="64" l="1"/>
  <c r="P1705" i="64"/>
  <c r="K1707" i="64"/>
  <c r="L1707" i="64"/>
  <c r="M1707" i="64"/>
  <c r="N1707" i="64"/>
  <c r="O1707" i="64"/>
  <c r="U1234" i="64"/>
  <c r="V1230" i="64" s="1"/>
  <c r="V1236" i="64" s="1"/>
  <c r="U1241" i="64"/>
  <c r="BO1156" i="64"/>
  <c r="BP1156" i="64" s="1"/>
  <c r="BQ1156" i="64" s="1"/>
  <c r="BR1156" i="64" s="1"/>
  <c r="BS1156" i="64" s="1"/>
  <c r="BT1156" i="64" s="1"/>
  <c r="BU1156" i="64" s="1"/>
  <c r="BV1156" i="64" s="1"/>
  <c r="BW1156" i="64" s="1"/>
  <c r="BX1156" i="64" s="1"/>
  <c r="BY1156" i="64" s="1"/>
  <c r="BZ1156" i="64" s="1"/>
  <c r="CA1120" i="64"/>
  <c r="CB1120" i="64" s="1"/>
  <c r="CC1120" i="64" s="1"/>
  <c r="CD1120" i="64" s="1"/>
  <c r="CE1120" i="64" s="1"/>
  <c r="CF1120" i="64" s="1"/>
  <c r="CG1120" i="64" s="1"/>
  <c r="CH1120" i="64" s="1"/>
  <c r="CI1120" i="64" s="1"/>
  <c r="CJ1120" i="64" s="1"/>
  <c r="CK1120" i="64" s="1"/>
  <c r="CL1120" i="64" s="1"/>
  <c r="Y1121" i="64"/>
  <c r="Z1119" i="64"/>
  <c r="X1157" i="64"/>
  <c r="Y1155" i="64"/>
  <c r="CP1120" i="64" l="1"/>
  <c r="CQ1120" i="64" s="1"/>
  <c r="CR1120" i="64" s="1"/>
  <c r="V1233" i="64"/>
  <c r="V1234" i="64" s="1"/>
  <c r="W1230" i="64" s="1"/>
  <c r="Z1121" i="64"/>
  <c r="AA1119" i="64"/>
  <c r="CA1156" i="64"/>
  <c r="CB1156" i="64" s="1"/>
  <c r="CC1156" i="64" s="1"/>
  <c r="CD1156" i="64" s="1"/>
  <c r="CE1156" i="64" s="1"/>
  <c r="CF1156" i="64" s="1"/>
  <c r="CG1156" i="64" s="1"/>
  <c r="CH1156" i="64" s="1"/>
  <c r="CI1156" i="64" s="1"/>
  <c r="CJ1156" i="64" s="1"/>
  <c r="CK1156" i="64" s="1"/>
  <c r="CL1156" i="64" s="1"/>
  <c r="Y1157" i="64"/>
  <c r="Z1155" i="64"/>
  <c r="CP1156" i="64" l="1"/>
  <c r="CQ1156" i="64" s="1"/>
  <c r="CR1156" i="64" s="1"/>
  <c r="CS1120" i="64"/>
  <c r="CT1120" i="64" s="1"/>
  <c r="CU1120" i="64" s="1"/>
  <c r="CV1120" i="64" s="1"/>
  <c r="K1120" i="64"/>
  <c r="V1241" i="64"/>
  <c r="W1236" i="64"/>
  <c r="W1233" i="64" s="1"/>
  <c r="Z1157" i="64"/>
  <c r="AA1155" i="64"/>
  <c r="AA1121" i="64"/>
  <c r="AB1119" i="64"/>
  <c r="CW1120" i="64" l="1"/>
  <c r="CX1120" i="64" s="1"/>
  <c r="CY1120" i="64" s="1"/>
  <c r="CZ1120" i="64" s="1"/>
  <c r="L1120" i="64"/>
  <c r="CS1156" i="64"/>
  <c r="CT1156" i="64" s="1"/>
  <c r="CU1156" i="64" s="1"/>
  <c r="CV1156" i="64" s="1"/>
  <c r="K1156" i="64"/>
  <c r="W1234" i="64"/>
  <c r="X1230" i="64" s="1"/>
  <c r="W1241" i="64"/>
  <c r="AB1121" i="64"/>
  <c r="AC1119" i="64"/>
  <c r="AA1157" i="64"/>
  <c r="AB1155" i="64"/>
  <c r="CW1156" i="64" l="1"/>
  <c r="CX1156" i="64" s="1"/>
  <c r="CY1156" i="64" s="1"/>
  <c r="CZ1156" i="64" s="1"/>
  <c r="L1156" i="64"/>
  <c r="DA1120" i="64"/>
  <c r="DB1120" i="64" s="1"/>
  <c r="DC1120" i="64" s="1"/>
  <c r="DD1120" i="64" s="1"/>
  <c r="M1120" i="64"/>
  <c r="X1236" i="64"/>
  <c r="X1233" i="64" s="1"/>
  <c r="AB1157" i="64"/>
  <c r="AC1155" i="64"/>
  <c r="AC1121" i="64"/>
  <c r="AD1119" i="64"/>
  <c r="DE1120" i="64" l="1"/>
  <c r="DF1120" i="64" s="1"/>
  <c r="DG1120" i="64" s="1"/>
  <c r="DH1120" i="64" s="1"/>
  <c r="N1120" i="64"/>
  <c r="DA1156" i="64"/>
  <c r="DB1156" i="64" s="1"/>
  <c r="DC1156" i="64" s="1"/>
  <c r="DD1156" i="64" s="1"/>
  <c r="M1156" i="64"/>
  <c r="X1234" i="64"/>
  <c r="Y1230" i="64" s="1"/>
  <c r="X1241" i="64"/>
  <c r="AE1119" i="64"/>
  <c r="AD1121" i="64"/>
  <c r="AC1157" i="64"/>
  <c r="AD1155" i="64"/>
  <c r="DE1156" i="64" l="1"/>
  <c r="DF1156" i="64" s="1"/>
  <c r="DG1156" i="64" s="1"/>
  <c r="DH1156" i="64" s="1"/>
  <c r="N1156" i="64"/>
  <c r="DI1120" i="64"/>
  <c r="DJ1120" i="64" s="1"/>
  <c r="DK1120" i="64" s="1"/>
  <c r="O1120" i="64"/>
  <c r="Y1236" i="64"/>
  <c r="AD1157" i="64"/>
  <c r="AE1155" i="64"/>
  <c r="AE1121" i="64"/>
  <c r="AF1119" i="64"/>
  <c r="DL1120" i="64" l="1"/>
  <c r="P1120" i="64" s="1"/>
  <c r="DI1156" i="64"/>
  <c r="DJ1156" i="64" s="1"/>
  <c r="DK1156" i="64" s="1"/>
  <c r="O1156" i="64"/>
  <c r="Y1233" i="64"/>
  <c r="Y1234" i="64" s="1"/>
  <c r="Z1230" i="64" s="1"/>
  <c r="AF1121" i="64"/>
  <c r="AG1119" i="64"/>
  <c r="AE1157" i="64"/>
  <c r="AF1155" i="64"/>
  <c r="DL1156" i="64" l="1"/>
  <c r="P1156" i="64" s="1"/>
  <c r="Y1241" i="64"/>
  <c r="Z1236" i="64"/>
  <c r="Z1233" i="64" s="1"/>
  <c r="AF1157" i="64"/>
  <c r="AG1155" i="64"/>
  <c r="AG1121" i="64"/>
  <c r="AH1119" i="64"/>
  <c r="Z1234" i="64" l="1"/>
  <c r="AA1230" i="64" s="1"/>
  <c r="AH1121" i="64"/>
  <c r="AI1119" i="64"/>
  <c r="AG1157" i="64"/>
  <c r="AH1155" i="64"/>
  <c r="Z1241" i="64" l="1"/>
  <c r="AA1236" i="64"/>
  <c r="AA1233" i="64" s="1"/>
  <c r="AH1157" i="64"/>
  <c r="AI1155" i="64"/>
  <c r="AI1121" i="64"/>
  <c r="AJ1119" i="64"/>
  <c r="AJ1121" i="64" l="1"/>
  <c r="AK1119" i="64"/>
  <c r="AI1157" i="64"/>
  <c r="AJ1155" i="64"/>
  <c r="AA1241" i="64" l="1"/>
  <c r="AA1234" i="64"/>
  <c r="AB1230" i="64" s="1"/>
  <c r="AJ1157" i="64"/>
  <c r="AK1155" i="64"/>
  <c r="AK1121" i="64"/>
  <c r="AL1119" i="64"/>
  <c r="AB1236" i="64" l="1"/>
  <c r="AB1233" i="64" s="1"/>
  <c r="AM1119" i="64"/>
  <c r="AL1121" i="64"/>
  <c r="AK1157" i="64"/>
  <c r="AL1155" i="64"/>
  <c r="AL1157" i="64" l="1"/>
  <c r="AM1155" i="64"/>
  <c r="AM1121" i="64"/>
  <c r="AN1119" i="64"/>
  <c r="AB1241" i="64" l="1"/>
  <c r="AB1234" i="64"/>
  <c r="AC1230" i="64" s="1"/>
  <c r="AN1121" i="64"/>
  <c r="AO1119" i="64"/>
  <c r="AM1157" i="64"/>
  <c r="AN1155" i="64"/>
  <c r="AC1236" i="64" l="1"/>
  <c r="AC1233" i="64" s="1"/>
  <c r="AN1157" i="64"/>
  <c r="AO1155" i="64"/>
  <c r="AO1121" i="64"/>
  <c r="AP1119" i="64"/>
  <c r="AP1121" i="64" l="1"/>
  <c r="AQ1119" i="64"/>
  <c r="AO1157" i="64"/>
  <c r="AP1155" i="64"/>
  <c r="AC1241" i="64" l="1"/>
  <c r="AC1234" i="64"/>
  <c r="AD1230" i="64" s="1"/>
  <c r="AQ1121" i="64"/>
  <c r="AR1119" i="64"/>
  <c r="AP1157" i="64"/>
  <c r="AQ1155" i="64"/>
  <c r="AD1236" i="64" l="1"/>
  <c r="AD1233" i="64" s="1"/>
  <c r="AQ1157" i="64"/>
  <c r="AR1155" i="64"/>
  <c r="AR1121" i="64"/>
  <c r="AS1119" i="64"/>
  <c r="AS1121" i="64" l="1"/>
  <c r="AT1119" i="64"/>
  <c r="AR1157" i="64"/>
  <c r="AS1155" i="64"/>
  <c r="AD1241" i="64" l="1"/>
  <c r="AD1234" i="64"/>
  <c r="AS1157" i="64"/>
  <c r="AT1155" i="64"/>
  <c r="AU1119" i="64"/>
  <c r="AT1121" i="64"/>
  <c r="AE1230" i="64" l="1"/>
  <c r="AU1121" i="64"/>
  <c r="AV1119" i="64"/>
  <c r="AT1157" i="64"/>
  <c r="AU1155" i="64"/>
  <c r="AE1236" i="64" l="1"/>
  <c r="AU1157" i="64"/>
  <c r="AV1155" i="64"/>
  <c r="AV1121" i="64"/>
  <c r="AW1119" i="64"/>
  <c r="AE1233" i="64" l="1"/>
  <c r="AE1241" i="64" s="1"/>
  <c r="AW1121" i="64"/>
  <c r="AX1119" i="64"/>
  <c r="AV1157" i="64"/>
  <c r="AW1155" i="64"/>
  <c r="AE1234" i="64" l="1"/>
  <c r="AF1230" i="64" s="1"/>
  <c r="AF1236" i="64" s="1"/>
  <c r="AF1233" i="64" s="1"/>
  <c r="AW1157" i="64"/>
  <c r="AX1155" i="64"/>
  <c r="AX1121" i="64"/>
  <c r="AY1119" i="64"/>
  <c r="AF1241" i="64" l="1"/>
  <c r="AF1234" i="64"/>
  <c r="AG1230" i="64" s="1"/>
  <c r="AG1236" i="64" s="1"/>
  <c r="AY1121" i="64"/>
  <c r="AZ1119" i="64"/>
  <c r="AX1157" i="64"/>
  <c r="AY1155" i="64"/>
  <c r="AG1233" i="64" l="1"/>
  <c r="AG1241" i="64" s="1"/>
  <c r="AY1157" i="64"/>
  <c r="AZ1155" i="64"/>
  <c r="AZ1121" i="64"/>
  <c r="BA1119" i="64"/>
  <c r="AG1234" i="64" l="1"/>
  <c r="AH1230" i="64" s="1"/>
  <c r="AH1236" i="64" s="1"/>
  <c r="BA1121" i="64"/>
  <c r="BB1119" i="64"/>
  <c r="AZ1157" i="64"/>
  <c r="BA1155" i="64"/>
  <c r="AH1233" i="64" l="1"/>
  <c r="AH1241" i="64" s="1"/>
  <c r="BA1157" i="64"/>
  <c r="BB1155" i="64"/>
  <c r="BC1119" i="64"/>
  <c r="BB1121" i="64"/>
  <c r="AH1234" i="64" l="1"/>
  <c r="AI1230" i="64" s="1"/>
  <c r="AI1236" i="64" s="1"/>
  <c r="BC1121" i="64"/>
  <c r="BD1119" i="64"/>
  <c r="BB1157" i="64"/>
  <c r="BC1155" i="64"/>
  <c r="AI1233" i="64" l="1"/>
  <c r="AI1241" i="64" s="1"/>
  <c r="BC1157" i="64"/>
  <c r="BD1155" i="64"/>
  <c r="BD1121" i="64"/>
  <c r="BE1119" i="64"/>
  <c r="AI1234" i="64" l="1"/>
  <c r="AJ1230" i="64" s="1"/>
  <c r="AJ1236" i="64" s="1"/>
  <c r="BE1121" i="64"/>
  <c r="BF1119" i="64"/>
  <c r="BD1157" i="64"/>
  <c r="BE1155" i="64"/>
  <c r="AJ1233" i="64" l="1"/>
  <c r="BE1157" i="64"/>
  <c r="BF1155" i="64"/>
  <c r="BG1119" i="64"/>
  <c r="BF1121" i="64"/>
  <c r="AJ1241" i="64" l="1"/>
  <c r="AJ1234" i="64"/>
  <c r="AK1230" i="64" s="1"/>
  <c r="BG1121" i="64"/>
  <c r="BH1119" i="64"/>
  <c r="BG1155" i="64"/>
  <c r="BF1157" i="64"/>
  <c r="AK1236" i="64" l="1"/>
  <c r="BG1157" i="64"/>
  <c r="BH1155" i="64"/>
  <c r="BH1121" i="64"/>
  <c r="BI1119" i="64"/>
  <c r="AK1233" i="64" l="1"/>
  <c r="AK1241" i="64" s="1"/>
  <c r="BI1121" i="64"/>
  <c r="BJ1119" i="64"/>
  <c r="BH1157" i="64"/>
  <c r="BI1155" i="64"/>
  <c r="AK1234" i="64" l="1"/>
  <c r="AL1230" i="64" s="1"/>
  <c r="AL1236" i="64" s="1"/>
  <c r="AL1233" i="64" s="1"/>
  <c r="BI1157" i="64"/>
  <c r="BJ1155" i="64"/>
  <c r="BK1119" i="64"/>
  <c r="BJ1121" i="64"/>
  <c r="AL1234" i="64" l="1"/>
  <c r="AM1230" i="64" s="1"/>
  <c r="BK1121" i="64"/>
  <c r="BL1119" i="64"/>
  <c r="BJ1157" i="64"/>
  <c r="BK1155" i="64"/>
  <c r="AM1236" i="64" l="1"/>
  <c r="AM1233" i="64" s="1"/>
  <c r="AL1241" i="64"/>
  <c r="BK1157" i="64"/>
  <c r="BL1155" i="64"/>
  <c r="BL1121" i="64"/>
  <c r="BM1119" i="64"/>
  <c r="AM1234" i="64" l="1"/>
  <c r="AN1230" i="64" s="1"/>
  <c r="BM1121" i="64"/>
  <c r="BN1119" i="64"/>
  <c r="BL1157" i="64"/>
  <c r="BM1155" i="64"/>
  <c r="AN1236" i="64" l="1"/>
  <c r="AN1233" i="64" s="1"/>
  <c r="AM1241" i="64"/>
  <c r="BM1157" i="64"/>
  <c r="BN1155" i="64"/>
  <c r="BO1119" i="64"/>
  <c r="BN1121" i="64"/>
  <c r="AN1234" i="64" l="1"/>
  <c r="AO1230" i="64" s="1"/>
  <c r="BO1121" i="64"/>
  <c r="BP1119" i="64"/>
  <c r="BO1155" i="64"/>
  <c r="BN1157" i="64"/>
  <c r="AO1236" i="64" l="1"/>
  <c r="AO1233" i="64" s="1"/>
  <c r="AN1241" i="64"/>
  <c r="BO1157" i="64"/>
  <c r="BP1155" i="64"/>
  <c r="BP1121" i="64"/>
  <c r="BQ1119" i="64"/>
  <c r="AO1234" i="64" l="1"/>
  <c r="AP1230" i="64" s="1"/>
  <c r="BQ1121" i="64"/>
  <c r="BR1119" i="64"/>
  <c r="BP1157" i="64"/>
  <c r="BQ1155" i="64"/>
  <c r="AP1236" i="64" l="1"/>
  <c r="AP1233" i="64" s="1"/>
  <c r="AO1241" i="64"/>
  <c r="BQ1157" i="64"/>
  <c r="BR1155" i="64"/>
  <c r="BS1119" i="64"/>
  <c r="BR1121" i="64"/>
  <c r="AP1234" i="64" l="1"/>
  <c r="BS1121" i="64"/>
  <c r="BT1119" i="64"/>
  <c r="BR1157" i="64"/>
  <c r="BS1155" i="64"/>
  <c r="AQ1230" i="64" l="1"/>
  <c r="AP1241" i="64"/>
  <c r="BS1157" i="64"/>
  <c r="BT1155" i="64"/>
  <c r="BT1121" i="64"/>
  <c r="BU1119" i="64"/>
  <c r="AQ1236" i="64" l="1"/>
  <c r="BU1121" i="64"/>
  <c r="BV1119" i="64"/>
  <c r="BT1157" i="64"/>
  <c r="BU1155" i="64"/>
  <c r="AQ1233" i="64" l="1"/>
  <c r="AQ1241" i="64" s="1"/>
  <c r="BU1157" i="64"/>
  <c r="BV1155" i="64"/>
  <c r="BV1121" i="64"/>
  <c r="BW1119" i="64"/>
  <c r="AQ1234" i="64" l="1"/>
  <c r="AR1230" i="64" s="1"/>
  <c r="AR1236" i="64" s="1"/>
  <c r="AR1233" i="64" s="1"/>
  <c r="BV1157" i="64"/>
  <c r="BW1155" i="64"/>
  <c r="BW1121" i="64"/>
  <c r="BX1119" i="64"/>
  <c r="AR1234" i="64" l="1"/>
  <c r="AS1230" i="64" s="1"/>
  <c r="AS1236" i="64" s="1"/>
  <c r="AR1241" i="64"/>
  <c r="BX1121" i="64"/>
  <c r="BY1119" i="64"/>
  <c r="BW1157" i="64"/>
  <c r="BX1155" i="64"/>
  <c r="AS1233" i="64" l="1"/>
  <c r="BX1157" i="64"/>
  <c r="BY1155" i="64"/>
  <c r="BY1121" i="64"/>
  <c r="BZ1119" i="64"/>
  <c r="AS1234" i="64" l="1"/>
  <c r="AT1230" i="64" s="1"/>
  <c r="AT1236" i="64" s="1"/>
  <c r="AS1241" i="64"/>
  <c r="CA1119" i="64"/>
  <c r="BZ1121" i="64"/>
  <c r="BY1157" i="64"/>
  <c r="BZ1155" i="64"/>
  <c r="AT1233" i="64" l="1"/>
  <c r="BZ1157" i="64"/>
  <c r="CA1155" i="64"/>
  <c r="CA1121" i="64"/>
  <c r="CB1119" i="64"/>
  <c r="AT1234" i="64" l="1"/>
  <c r="AU1230" i="64" s="1"/>
  <c r="AU1236" i="64" s="1"/>
  <c r="AT1241" i="64"/>
  <c r="CB1121" i="64"/>
  <c r="CC1119" i="64"/>
  <c r="CA1157" i="64"/>
  <c r="CB1155" i="64"/>
  <c r="AU1233" i="64" l="1"/>
  <c r="CB1157" i="64"/>
  <c r="CC1155" i="64"/>
  <c r="CC1121" i="64"/>
  <c r="CD1119" i="64"/>
  <c r="AU1234" i="64" l="1"/>
  <c r="AV1230" i="64" s="1"/>
  <c r="AV1236" i="64" s="1"/>
  <c r="AU1241" i="64"/>
  <c r="CE1119" i="64"/>
  <c r="CD1121" i="64"/>
  <c r="CC1157" i="64"/>
  <c r="CD1155" i="64"/>
  <c r="AV1233" i="64" l="1"/>
  <c r="AV1234" i="64" s="1"/>
  <c r="AW1230" i="64" s="1"/>
  <c r="CD1157" i="64"/>
  <c r="CE1155" i="64"/>
  <c r="CE1121" i="64"/>
  <c r="CF1119" i="64"/>
  <c r="AV1241" i="64" l="1"/>
  <c r="AW1236" i="64"/>
  <c r="AW1233" i="64" s="1"/>
  <c r="CF1121" i="64"/>
  <c r="CG1119" i="64"/>
  <c r="CE1157" i="64"/>
  <c r="CF1155" i="64"/>
  <c r="AW1234" i="64" l="1"/>
  <c r="AX1230" i="64" s="1"/>
  <c r="CF1157" i="64"/>
  <c r="CG1155" i="64"/>
  <c r="CG1121" i="64"/>
  <c r="CH1119" i="64"/>
  <c r="AX1236" i="64" l="1"/>
  <c r="AX1233" i="64" s="1"/>
  <c r="AW1241" i="64"/>
  <c r="CI1119" i="64"/>
  <c r="CH1121" i="64"/>
  <c r="CG1157" i="64"/>
  <c r="CH1155" i="64"/>
  <c r="AX1234" i="64" l="1"/>
  <c r="AY1230" i="64" s="1"/>
  <c r="CH1157" i="64"/>
  <c r="CI1155" i="64"/>
  <c r="CI1121" i="64"/>
  <c r="CJ1119" i="64"/>
  <c r="AY1236" i="64" l="1"/>
  <c r="AY1233" i="64" s="1"/>
  <c r="AX1241" i="64"/>
  <c r="CJ1121" i="64"/>
  <c r="CK1119" i="64"/>
  <c r="CI1157" i="64"/>
  <c r="CJ1155" i="64"/>
  <c r="AY1234" i="64" l="1"/>
  <c r="AZ1230" i="64" s="1"/>
  <c r="CJ1157" i="64"/>
  <c r="CK1155" i="64"/>
  <c r="CK1121" i="64"/>
  <c r="CL1119" i="64"/>
  <c r="AZ1236" i="64" l="1"/>
  <c r="AZ1233" i="64" s="1"/>
  <c r="AY1241" i="64"/>
  <c r="CL1121" i="64"/>
  <c r="CK1157" i="64"/>
  <c r="CL1155" i="64"/>
  <c r="AZ1234" i="64" l="1"/>
  <c r="BA1230" i="64" s="1"/>
  <c r="CL1157" i="64"/>
  <c r="CP1119" i="64" l="1"/>
  <c r="BA1236" i="64"/>
  <c r="BA1233" i="64" s="1"/>
  <c r="AZ1241" i="64"/>
  <c r="CP1155" i="64" l="1"/>
  <c r="CP1121" i="64"/>
  <c r="CQ1119" i="64"/>
  <c r="BA1234" i="64"/>
  <c r="BB1230" i="64" s="1"/>
  <c r="AE1637" i="64"/>
  <c r="AF1634" i="64" s="1"/>
  <c r="CQ1121" i="64" l="1"/>
  <c r="CR1119" i="64"/>
  <c r="K1119" i="64" s="1"/>
  <c r="CP1157" i="64"/>
  <c r="CQ1155" i="64"/>
  <c r="AF1639" i="64"/>
  <c r="BB1236" i="64"/>
  <c r="BB1233" i="64" s="1"/>
  <c r="BA1241" i="64"/>
  <c r="AF1637" i="64"/>
  <c r="AG1634" i="64" s="1"/>
  <c r="CR1121" i="64" l="1"/>
  <c r="CS1119" i="64"/>
  <c r="CQ1157" i="64"/>
  <c r="CR1155" i="64"/>
  <c r="K1155" i="64" s="1"/>
  <c r="AG1639" i="64"/>
  <c r="BB1234" i="64"/>
  <c r="AG1637" i="64"/>
  <c r="AH1634" i="64" s="1"/>
  <c r="CR1157" i="64" l="1"/>
  <c r="CS1155" i="64"/>
  <c r="CS1121" i="64"/>
  <c r="CT1119" i="64"/>
  <c r="AH1639" i="64"/>
  <c r="BC1230" i="64"/>
  <c r="BB1241" i="64"/>
  <c r="AH1637" i="64"/>
  <c r="AI1634" i="64" s="1"/>
  <c r="CT1121" i="64" l="1"/>
  <c r="CU1119" i="64"/>
  <c r="CS1157" i="64"/>
  <c r="CT1155" i="64"/>
  <c r="AI1639" i="64"/>
  <c r="BC1236" i="64"/>
  <c r="AI1637" i="64"/>
  <c r="AJ1634" i="64" s="1"/>
  <c r="BC1233" i="64" l="1"/>
  <c r="BC1234" i="64" s="1"/>
  <c r="BD1230" i="64" s="1"/>
  <c r="BD1236" i="64" s="1"/>
  <c r="BD1233" i="64" s="1"/>
  <c r="CT1157" i="64"/>
  <c r="CU1155" i="64"/>
  <c r="CU1121" i="64"/>
  <c r="CV1119" i="64"/>
  <c r="L1119" i="64" s="1"/>
  <c r="AJ1639" i="64"/>
  <c r="AJ1637" i="64"/>
  <c r="AK1634" i="64" s="1"/>
  <c r="BC1241" i="64" l="1"/>
  <c r="CV1121" i="64"/>
  <c r="CW1119" i="64"/>
  <c r="CU1157" i="64"/>
  <c r="CV1155" i="64"/>
  <c r="L1155" i="64" s="1"/>
  <c r="AK1639" i="64"/>
  <c r="AK1637" i="64"/>
  <c r="AL1634" i="64" s="1"/>
  <c r="CV1157" i="64" l="1"/>
  <c r="CW1155" i="64"/>
  <c r="CW1121" i="64"/>
  <c r="CX1119" i="64"/>
  <c r="AL1639" i="64"/>
  <c r="BD1234" i="64"/>
  <c r="BE1230" i="64" s="1"/>
  <c r="BE1236" i="64" s="1"/>
  <c r="BD1241" i="64"/>
  <c r="AL1637" i="64"/>
  <c r="AM1634" i="64" s="1"/>
  <c r="BE1233" i="64" l="1"/>
  <c r="CX1121" i="64"/>
  <c r="CY1119" i="64"/>
  <c r="CW1157" i="64"/>
  <c r="CX1155" i="64"/>
  <c r="AM1639" i="64"/>
  <c r="AM1637" i="64"/>
  <c r="AN1634" i="64" s="1"/>
  <c r="CX1157" i="64" l="1"/>
  <c r="CY1155" i="64"/>
  <c r="CY1121" i="64"/>
  <c r="CZ1119" i="64"/>
  <c r="M1119" i="64" s="1"/>
  <c r="AN1639" i="64"/>
  <c r="BE1234" i="64"/>
  <c r="BF1230" i="64" s="1"/>
  <c r="BF1236" i="64" s="1"/>
  <c r="BE1241" i="64"/>
  <c r="AN1637" i="64"/>
  <c r="AO1634" i="64" s="1"/>
  <c r="BF1233" i="64" l="1"/>
  <c r="CZ1121" i="64"/>
  <c r="DA1119" i="64"/>
  <c r="CY1157" i="64"/>
  <c r="CZ1155" i="64"/>
  <c r="M1155" i="64" s="1"/>
  <c r="AO1639" i="64"/>
  <c r="AO1637" i="64"/>
  <c r="AP1634" i="64" s="1"/>
  <c r="CZ1157" i="64" l="1"/>
  <c r="DA1155" i="64"/>
  <c r="DA1121" i="64"/>
  <c r="DB1119" i="64"/>
  <c r="AP1639" i="64"/>
  <c r="BF1234" i="64"/>
  <c r="BG1230" i="64" s="1"/>
  <c r="BG1236" i="64" s="1"/>
  <c r="BF1241" i="64"/>
  <c r="AP1637" i="64"/>
  <c r="BG1233" i="64" l="1"/>
  <c r="DB1121" i="64"/>
  <c r="DC1119" i="64"/>
  <c r="DA1157" i="64"/>
  <c r="DB1155" i="64"/>
  <c r="AQ1634" i="64"/>
  <c r="DB1157" i="64" l="1"/>
  <c r="DC1155" i="64"/>
  <c r="DC1121" i="64"/>
  <c r="DD1119" i="64"/>
  <c r="N1119" i="64" s="1"/>
  <c r="AQ1639" i="64"/>
  <c r="BG1234" i="64"/>
  <c r="BH1230" i="64" s="1"/>
  <c r="BH1236" i="64" s="1"/>
  <c r="BG1241" i="64"/>
  <c r="AQ1637" i="64"/>
  <c r="AR1634" i="64" s="1"/>
  <c r="BH1233" i="64" l="1"/>
  <c r="BH1234" i="64" s="1"/>
  <c r="BI1230" i="64" s="1"/>
  <c r="DC1157" i="64"/>
  <c r="DD1155" i="64"/>
  <c r="N1155" i="64" s="1"/>
  <c r="DD1121" i="64"/>
  <c r="DE1119" i="64"/>
  <c r="AR1639" i="64"/>
  <c r="AR1637" i="64"/>
  <c r="AS1634" i="64" s="1"/>
  <c r="DE1121" i="64" l="1"/>
  <c r="DF1119" i="64"/>
  <c r="DD1157" i="64"/>
  <c r="DE1155" i="64"/>
  <c r="AS1639" i="64"/>
  <c r="BI1236" i="64"/>
  <c r="BI1233" i="64" s="1"/>
  <c r="BH1241" i="64"/>
  <c r="AS1637" i="64"/>
  <c r="AT1634" i="64" s="1"/>
  <c r="DE1157" i="64" l="1"/>
  <c r="DF1155" i="64"/>
  <c r="DF1121" i="64"/>
  <c r="DG1119" i="64"/>
  <c r="AT1639" i="64"/>
  <c r="BI1234" i="64"/>
  <c r="BJ1230" i="64" s="1"/>
  <c r="AT1637" i="64"/>
  <c r="AU1634" i="64" s="1"/>
  <c r="DG1121" i="64" l="1"/>
  <c r="DH1119" i="64"/>
  <c r="O1119" i="64" s="1"/>
  <c r="DF1157" i="64"/>
  <c r="DG1155" i="64"/>
  <c r="AU1639" i="64"/>
  <c r="BJ1236" i="64"/>
  <c r="BJ1233" i="64" s="1"/>
  <c r="BI1241" i="64"/>
  <c r="AU1637" i="64"/>
  <c r="AV1634" i="64" s="1"/>
  <c r="DG1157" i="64" l="1"/>
  <c r="DH1155" i="64"/>
  <c r="O1155" i="64" s="1"/>
  <c r="DH1121" i="64"/>
  <c r="DI1119" i="64"/>
  <c r="AV1639" i="64"/>
  <c r="BJ1234" i="64"/>
  <c r="BK1230" i="64" s="1"/>
  <c r="AV1637" i="64"/>
  <c r="AW1634" i="64" s="1"/>
  <c r="DI1121" i="64" l="1"/>
  <c r="DJ1119" i="64"/>
  <c r="DH1157" i="64"/>
  <c r="DI1155" i="64"/>
  <c r="AW1639" i="64"/>
  <c r="BK1236" i="64"/>
  <c r="BK1233" i="64" s="1"/>
  <c r="BJ1241" i="64"/>
  <c r="AW1637" i="64"/>
  <c r="AX1634" i="64" s="1"/>
  <c r="DJ1121" i="64" l="1"/>
  <c r="DK1119" i="64"/>
  <c r="DL1119" i="64" s="1"/>
  <c r="DL1121" i="64" s="1"/>
  <c r="DI1157" i="64"/>
  <c r="DJ1155" i="64"/>
  <c r="AX1639" i="64"/>
  <c r="BK1234" i="64"/>
  <c r="BL1230" i="64" s="1"/>
  <c r="AX1637" i="64"/>
  <c r="AY1634" i="64" s="1"/>
  <c r="DJ1157" i="64" l="1"/>
  <c r="DK1155" i="64"/>
  <c r="DL1155" i="64" s="1"/>
  <c r="DL1157" i="64" s="1"/>
  <c r="DK1121" i="64"/>
  <c r="AY1639" i="64"/>
  <c r="BL1236" i="64"/>
  <c r="BL1233" i="64" s="1"/>
  <c r="BK1241" i="64"/>
  <c r="AY1637" i="64"/>
  <c r="AZ1634" i="64" s="1"/>
  <c r="P1121" i="64" l="1"/>
  <c r="P1119" i="64"/>
  <c r="K1121" i="64"/>
  <c r="L1121" i="64"/>
  <c r="M1121" i="64"/>
  <c r="N1121" i="64"/>
  <c r="O1121" i="64"/>
  <c r="DK1157" i="64"/>
  <c r="AZ1639" i="64"/>
  <c r="BL1234" i="64"/>
  <c r="BM1230" i="64" s="1"/>
  <c r="AZ1637" i="64"/>
  <c r="BA1634" i="64" s="1"/>
  <c r="P1157" i="64" l="1"/>
  <c r="P1155" i="64"/>
  <c r="K1157" i="64"/>
  <c r="L1157" i="64"/>
  <c r="M1157" i="64"/>
  <c r="N1157" i="64"/>
  <c r="O1157" i="64"/>
  <c r="BA1639" i="64"/>
  <c r="BM1236" i="64"/>
  <c r="BM1233" i="64" s="1"/>
  <c r="BL1241" i="64"/>
  <c r="BA1637" i="64"/>
  <c r="BB1634" i="64" s="1"/>
  <c r="BB1639" i="64" l="1"/>
  <c r="BM1234" i="64"/>
  <c r="BN1230" i="64" s="1"/>
  <c r="BB1637" i="64"/>
  <c r="BN1236" i="64" l="1"/>
  <c r="BN1233" i="64" s="1"/>
  <c r="BM1241" i="64"/>
  <c r="BC1634" i="64"/>
  <c r="BC1639" i="64" l="1"/>
  <c r="BN1234" i="64"/>
  <c r="BC1637" i="64"/>
  <c r="BD1634" i="64" s="1"/>
  <c r="BD1639" i="64" l="1"/>
  <c r="BO1230" i="64"/>
  <c r="BN1241" i="64"/>
  <c r="BD1637" i="64"/>
  <c r="BE1634" i="64" s="1"/>
  <c r="BE1639" i="64" l="1"/>
  <c r="BO1236" i="64"/>
  <c r="BE1637" i="64"/>
  <c r="BF1634" i="64" s="1"/>
  <c r="BO1233" i="64" l="1"/>
  <c r="BO1241" i="64" s="1"/>
  <c r="BF1639" i="64"/>
  <c r="BF1637" i="64"/>
  <c r="BG1634" i="64" s="1"/>
  <c r="BO1234" i="64" l="1"/>
  <c r="BP1230" i="64" s="1"/>
  <c r="BP1236" i="64" s="1"/>
  <c r="BP1233" i="64" s="1"/>
  <c r="BG1639" i="64"/>
  <c r="BG1637" i="64"/>
  <c r="BH1634" i="64" s="1"/>
  <c r="BH1639" i="64" l="1"/>
  <c r="BP1234" i="64"/>
  <c r="BQ1230" i="64" s="1"/>
  <c r="BQ1236" i="64" s="1"/>
  <c r="BP1241" i="64"/>
  <c r="BH1637" i="64"/>
  <c r="BI1634" i="64" s="1"/>
  <c r="BQ1233" i="64" l="1"/>
  <c r="BI1639" i="64"/>
  <c r="BI1637" i="64"/>
  <c r="BJ1634" i="64" s="1"/>
  <c r="BJ1639" i="64" l="1"/>
  <c r="BQ1234" i="64"/>
  <c r="BR1230" i="64" s="1"/>
  <c r="BR1236" i="64" s="1"/>
  <c r="BQ1241" i="64"/>
  <c r="BJ1637" i="64"/>
  <c r="BK1634" i="64" s="1"/>
  <c r="BR1233" i="64" l="1"/>
  <c r="BK1639" i="64"/>
  <c r="BK1637" i="64"/>
  <c r="BL1634" i="64" s="1"/>
  <c r="BL1639" i="64" l="1"/>
  <c r="BR1234" i="64"/>
  <c r="BS1230" i="64" s="1"/>
  <c r="BS1236" i="64" s="1"/>
  <c r="BR1241" i="64"/>
  <c r="BL1637" i="64"/>
  <c r="BM1634" i="64" s="1"/>
  <c r="BS1233" i="64" l="1"/>
  <c r="BM1639" i="64"/>
  <c r="BM1637" i="64"/>
  <c r="BN1634" i="64" s="1"/>
  <c r="BN1639" i="64" l="1"/>
  <c r="BS1234" i="64"/>
  <c r="BT1230" i="64" s="1"/>
  <c r="BT1236" i="64" s="1"/>
  <c r="BS1241" i="64"/>
  <c r="BN1637" i="64"/>
  <c r="BT1233" i="64" l="1"/>
  <c r="BT1234" i="64" s="1"/>
  <c r="BU1230" i="64" s="1"/>
  <c r="BO1634" i="64"/>
  <c r="BO1639" i="64" l="1"/>
  <c r="BU1236" i="64"/>
  <c r="BU1233" i="64" s="1"/>
  <c r="BT1241" i="64"/>
  <c r="BO1637" i="64"/>
  <c r="BP1634" i="64" s="1"/>
  <c r="BP1639" i="64" l="1"/>
  <c r="BU1234" i="64"/>
  <c r="BV1230" i="64" s="1"/>
  <c r="BP1637" i="64"/>
  <c r="BQ1634" i="64" s="1"/>
  <c r="BQ1639" i="64" l="1"/>
  <c r="BV1236" i="64"/>
  <c r="BV1233" i="64" s="1"/>
  <c r="BU1241" i="64"/>
  <c r="BQ1637" i="64"/>
  <c r="BR1634" i="64" s="1"/>
  <c r="BR1639" i="64" l="1"/>
  <c r="BV1234" i="64"/>
  <c r="BW1230" i="64" s="1"/>
  <c r="BR1637" i="64"/>
  <c r="BS1634" i="64" s="1"/>
  <c r="BS1639" i="64" l="1"/>
  <c r="BW1236" i="64"/>
  <c r="BW1233" i="64" s="1"/>
  <c r="BV1241" i="64"/>
  <c r="BS1637" i="64"/>
  <c r="BT1634" i="64" s="1"/>
  <c r="BT1639" i="64" l="1"/>
  <c r="BW1234" i="64"/>
  <c r="BX1230" i="64" s="1"/>
  <c r="BT1637" i="64"/>
  <c r="BU1634" i="64" s="1"/>
  <c r="BU1639" i="64" l="1"/>
  <c r="BX1236" i="64"/>
  <c r="BX1233" i="64" s="1"/>
  <c r="BW1241" i="64"/>
  <c r="BU1637" i="64"/>
  <c r="BV1634" i="64" s="1"/>
  <c r="BV1639" i="64" l="1"/>
  <c r="BX1234" i="64"/>
  <c r="BY1230" i="64" s="1"/>
  <c r="BV1637" i="64"/>
  <c r="BW1634" i="64" s="1"/>
  <c r="BW1639" i="64" l="1"/>
  <c r="BY1236" i="64"/>
  <c r="BY1233" i="64" s="1"/>
  <c r="BX1241" i="64"/>
  <c r="BW1637" i="64"/>
  <c r="BX1634" i="64" s="1"/>
  <c r="BX1639" i="64" l="1"/>
  <c r="BY1234" i="64"/>
  <c r="BZ1230" i="64" s="1"/>
  <c r="BX1637" i="64"/>
  <c r="BY1634" i="64" s="1"/>
  <c r="BY1639" i="64" l="1"/>
  <c r="BZ1236" i="64"/>
  <c r="BZ1233" i="64" s="1"/>
  <c r="BY1241" i="64"/>
  <c r="BY1637" i="64"/>
  <c r="BZ1634" i="64" s="1"/>
  <c r="BZ1639" i="64" l="1"/>
  <c r="BZ1234" i="64"/>
  <c r="BZ1637" i="64"/>
  <c r="CA1230" i="64" l="1"/>
  <c r="BZ1241" i="64"/>
  <c r="CA1634" i="64"/>
  <c r="CA1639" i="64" l="1"/>
  <c r="CA1236" i="64"/>
  <c r="CA1637" i="64"/>
  <c r="CB1634" i="64" s="1"/>
  <c r="CA1233" i="64" l="1"/>
  <c r="CA1241" i="64" s="1"/>
  <c r="CB1639" i="64"/>
  <c r="CB1637" i="64"/>
  <c r="CC1634" i="64" s="1"/>
  <c r="CA1234" i="64" l="1"/>
  <c r="CB1230" i="64" s="1"/>
  <c r="CB1236" i="64" s="1"/>
  <c r="CB1233" i="64" s="1"/>
  <c r="CC1639" i="64"/>
  <c r="CC1637" i="64"/>
  <c r="CD1634" i="64" s="1"/>
  <c r="CD1639" i="64" l="1"/>
  <c r="CB1234" i="64"/>
  <c r="CC1230" i="64" s="1"/>
  <c r="CC1236" i="64" s="1"/>
  <c r="CB1241" i="64"/>
  <c r="CD1637" i="64"/>
  <c r="CE1634" i="64" s="1"/>
  <c r="CC1233" i="64" l="1"/>
  <c r="CE1639" i="64"/>
  <c r="CE1637" i="64"/>
  <c r="CF1634" i="64" s="1"/>
  <c r="CF1639" i="64" l="1"/>
  <c r="CC1234" i="64"/>
  <c r="CD1230" i="64" s="1"/>
  <c r="CD1236" i="64" s="1"/>
  <c r="CC1241" i="64"/>
  <c r="CF1637" i="64"/>
  <c r="CG1634" i="64" s="1"/>
  <c r="CD1233" i="64" l="1"/>
  <c r="CG1639" i="64"/>
  <c r="CG1637" i="64"/>
  <c r="CH1634" i="64" s="1"/>
  <c r="CH1639" i="64" l="1"/>
  <c r="CD1234" i="64"/>
  <c r="CE1230" i="64" s="1"/>
  <c r="CE1236" i="64" s="1"/>
  <c r="CD1241" i="64"/>
  <c r="CH1637" i="64"/>
  <c r="CI1634" i="64" s="1"/>
  <c r="CE1233" i="64" l="1"/>
  <c r="CI1639" i="64"/>
  <c r="CI1637" i="64"/>
  <c r="CJ1634" i="64" s="1"/>
  <c r="CJ1639" i="64" l="1"/>
  <c r="CE1234" i="64"/>
  <c r="CF1230" i="64" s="1"/>
  <c r="CF1236" i="64" s="1"/>
  <c r="CE1241" i="64"/>
  <c r="CJ1637" i="64"/>
  <c r="CK1634" i="64" s="1"/>
  <c r="CF1233" i="64" l="1"/>
  <c r="CF1234" i="64" s="1"/>
  <c r="CG1230" i="64" s="1"/>
  <c r="CK1639" i="64"/>
  <c r="CK1637" i="64"/>
  <c r="CL1634" i="64" s="1"/>
  <c r="CL1639" i="64" l="1"/>
  <c r="CG1236" i="64"/>
  <c r="CG1233" i="64" s="1"/>
  <c r="CF1241" i="64"/>
  <c r="CL1637" i="64"/>
  <c r="CG1234" i="64" l="1"/>
  <c r="CH1230" i="64" s="1"/>
  <c r="CO1634" i="64" l="1"/>
  <c r="CO1639" i="64" s="1"/>
  <c r="CH1236" i="64"/>
  <c r="CH1233" i="64" s="1"/>
  <c r="CG1241" i="64"/>
  <c r="J1607" i="64"/>
  <c r="CO1637" i="64" l="1"/>
  <c r="CP1634" i="64" s="1"/>
  <c r="CP1639" i="64" s="1"/>
  <c r="CH1234" i="64"/>
  <c r="CI1230" i="64" s="1"/>
  <c r="CP1637" i="64" l="1"/>
  <c r="CQ1634" i="64" s="1"/>
  <c r="CQ1639" i="64" s="1"/>
  <c r="CI1236" i="64"/>
  <c r="CI1233" i="64" s="1"/>
  <c r="CH1241" i="64"/>
  <c r="CQ1637" i="64" l="1"/>
  <c r="CR1634" i="64" s="1"/>
  <c r="CR1639" i="64" s="1"/>
  <c r="CI1234" i="64"/>
  <c r="CJ1230" i="64" s="1"/>
  <c r="CR1637" i="64" l="1"/>
  <c r="CJ1236" i="64"/>
  <c r="CJ1233" i="64" s="1"/>
  <c r="CI1241" i="64"/>
  <c r="CS1634" i="64" l="1"/>
  <c r="CS1639" i="64" s="1"/>
  <c r="K1637" i="64"/>
  <c r="L1634" i="64" s="1"/>
  <c r="CJ1234" i="64"/>
  <c r="CK1230" i="64" s="1"/>
  <c r="CS1637" i="64" l="1"/>
  <c r="CT1634" i="64" s="1"/>
  <c r="CT1639" i="64" s="1"/>
  <c r="CK1236" i="64"/>
  <c r="CK1233" i="64" s="1"/>
  <c r="CJ1241" i="64"/>
  <c r="CT1637" i="64" l="1"/>
  <c r="CU1634" i="64" s="1"/>
  <c r="CU1639" i="64" s="1"/>
  <c r="CK1234" i="64"/>
  <c r="CL1230" i="64" s="1"/>
  <c r="CU1637" i="64" l="1"/>
  <c r="CV1634" i="64" s="1"/>
  <c r="CV1639" i="64" s="1"/>
  <c r="CL1236" i="64"/>
  <c r="CL1233" i="64" s="1"/>
  <c r="CK1241" i="64"/>
  <c r="CV1637" i="64" l="1"/>
  <c r="CW1634" i="64" s="1"/>
  <c r="CW1639" i="64" s="1"/>
  <c r="L1637" i="64" l="1"/>
  <c r="M1634" i="64" s="1"/>
  <c r="CW1637" i="64"/>
  <c r="CX1634" i="64" s="1"/>
  <c r="CX1639" i="64" s="1"/>
  <c r="CL1234" i="64"/>
  <c r="CL1241" i="64"/>
  <c r="CX1637" i="64" l="1"/>
  <c r="CY1634" i="64" s="1"/>
  <c r="CY1639" i="64" s="1"/>
  <c r="CY1637" i="64" l="1"/>
  <c r="CZ1634" i="64" s="1"/>
  <c r="CZ1639" i="64" s="1"/>
  <c r="CZ1637" i="64" l="1"/>
  <c r="DA1634" i="64" s="1"/>
  <c r="DA1639" i="64" s="1"/>
  <c r="M1637" i="64" l="1"/>
  <c r="N1634" i="64" s="1"/>
  <c r="DA1637" i="64"/>
  <c r="DB1634" i="64" s="1"/>
  <c r="DB1639" i="64" s="1"/>
  <c r="CO1230" i="64"/>
  <c r="CO1244" i="64" l="1"/>
  <c r="CO1245" i="64" s="1" a="1"/>
  <c r="CO1245" i="64" s="1"/>
  <c r="CO1233" i="64" s="1"/>
  <c r="CO1241" i="64" s="1"/>
  <c r="CO1236" i="64"/>
  <c r="CO1239" i="64"/>
  <c r="DB1637" i="64"/>
  <c r="DC1634" i="64" s="1"/>
  <c r="DC1639" i="64" s="1"/>
  <c r="DC1637" i="64" l="1"/>
  <c r="DD1634" i="64" s="1"/>
  <c r="DD1639" i="64" s="1"/>
  <c r="CO1234" i="64"/>
  <c r="CP1230" i="64" s="1"/>
  <c r="CP1244" i="64" l="1"/>
  <c r="CP1236" i="64"/>
  <c r="CP1239" i="64"/>
  <c r="DD1637" i="64"/>
  <c r="DE1634" i="64" s="1"/>
  <c r="DE1639" i="64" s="1"/>
  <c r="CP1245" i="64" l="1" a="1"/>
  <c r="CP1245" i="64" s="1"/>
  <c r="CP1233" i="64" s="1"/>
  <c r="CP1241" i="64" s="1"/>
  <c r="N1637" i="64"/>
  <c r="O1634" i="64" s="1"/>
  <c r="DE1637" i="64"/>
  <c r="DF1634" i="64" s="1"/>
  <c r="DF1639" i="64" s="1"/>
  <c r="CP1234" i="64" l="1"/>
  <c r="CQ1230" i="64" s="1"/>
  <c r="DF1637" i="64"/>
  <c r="DG1634" i="64" s="1"/>
  <c r="DG1639" i="64" s="1"/>
  <c r="CQ1244" i="64" l="1"/>
  <c r="CQ1236" i="64"/>
  <c r="CQ1239" i="64"/>
  <c r="DG1637" i="64"/>
  <c r="DH1634" i="64" s="1"/>
  <c r="DH1639" i="64" s="1"/>
  <c r="CQ1245" i="64" l="1" a="1"/>
  <c r="CQ1245" i="64" s="1"/>
  <c r="CQ1233" i="64" s="1"/>
  <c r="DH1637" i="64"/>
  <c r="DI1634" i="64" s="1"/>
  <c r="DI1639" i="64" s="1"/>
  <c r="CQ1241" i="64" l="1"/>
  <c r="CQ1234" i="64"/>
  <c r="CR1230" i="64" s="1"/>
  <c r="O1637" i="64"/>
  <c r="P1634" i="64" s="1"/>
  <c r="DI1637" i="64"/>
  <c r="DJ1634" i="64" s="1"/>
  <c r="DJ1639" i="64" s="1"/>
  <c r="CR1244" i="64" l="1"/>
  <c r="CR1236" i="64"/>
  <c r="CR1239" i="64"/>
  <c r="DJ1637" i="64"/>
  <c r="DK1634" i="64" s="1"/>
  <c r="DK1639" i="64" s="1"/>
  <c r="CR1245" i="64" l="1" a="1"/>
  <c r="CR1245" i="64" s="1"/>
  <c r="CR1233" i="64" s="1"/>
  <c r="DK1637" i="64"/>
  <c r="DL1634" i="64" s="1"/>
  <c r="K1639" i="64"/>
  <c r="L1639" i="64"/>
  <c r="M1639" i="64"/>
  <c r="N1639" i="64"/>
  <c r="O1639" i="64"/>
  <c r="DL1637" i="64" l="1"/>
  <c r="P1637" i="64" s="1"/>
  <c r="DL1639" i="64"/>
  <c r="P1639" i="64" s="1"/>
  <c r="CR1241" i="64"/>
  <c r="CR1234" i="64"/>
  <c r="G943" i="64"/>
  <c r="CS1230" i="64" l="1"/>
  <c r="K6" i="206" l="1"/>
  <c r="CS1244" i="64"/>
  <c r="CS1236" i="64"/>
  <c r="CS1239" i="64"/>
  <c r="K28" i="206"/>
  <c r="K27" i="206"/>
  <c r="G991" i="64"/>
  <c r="G1400" i="64"/>
  <c r="CS1245" i="64" l="1" a="1"/>
  <c r="CS1245" i="64" s="1"/>
  <c r="CS1233" i="64" s="1"/>
  <c r="K8" i="206"/>
  <c r="K4" i="206"/>
  <c r="G1013" i="64"/>
  <c r="CS1241" i="64" l="1"/>
  <c r="CS1234" i="64"/>
  <c r="CT1230" i="64" l="1"/>
  <c r="CT1244" i="64" s="1"/>
  <c r="CT1239" i="64" l="1"/>
  <c r="CT1236" i="64"/>
  <c r="CT1245" i="64" a="1"/>
  <c r="CT1245" i="64" s="1"/>
  <c r="CT1233" i="64" l="1"/>
  <c r="CT1241" i="64" s="1"/>
  <c r="CT1234" i="64" l="1"/>
  <c r="CU1230" i="64" s="1"/>
  <c r="CU1244" i="64" s="1"/>
  <c r="CU1239" i="64" l="1"/>
  <c r="CU1236" i="64"/>
  <c r="CU1245" i="64" a="1"/>
  <c r="CU1245" i="64" s="1"/>
  <c r="CU1233" i="64" l="1"/>
  <c r="CU1241" i="64" s="1"/>
  <c r="CU1234" i="64" l="1"/>
  <c r="CV1230" i="64" s="1"/>
  <c r="CV1244" i="64" s="1"/>
  <c r="CV1239" i="64" l="1"/>
  <c r="CV1236" i="64"/>
  <c r="CV1245" i="64" a="1"/>
  <c r="CV1245" i="64" s="1"/>
  <c r="CV1233" i="64" l="1"/>
  <c r="CV1241" i="64" s="1"/>
  <c r="CV1234" i="64" l="1"/>
  <c r="CW1230" i="64" s="1"/>
  <c r="CW1244" i="64" l="1"/>
  <c r="CW1236" i="64"/>
  <c r="CW1239" i="64"/>
  <c r="CW1245" i="64" l="1" a="1"/>
  <c r="CW1245" i="64" s="1"/>
  <c r="CW1233" i="64" s="1"/>
  <c r="CW1241" i="64" l="1"/>
  <c r="CW1234" i="64"/>
  <c r="CX1230" i="64" l="1"/>
  <c r="CX1236" i="64" s="1"/>
  <c r="CX1239" i="64" l="1"/>
  <c r="CX1244" i="64"/>
  <c r="CX1245" i="64" s="1" a="1"/>
  <c r="CX1245" i="64" s="1"/>
  <c r="CX1233" i="64" s="1"/>
  <c r="CX1241" i="64" l="1"/>
  <c r="CX1234" i="64"/>
  <c r="CY1230" i="64" l="1"/>
  <c r="CY1236" i="64" s="1"/>
  <c r="CY1244" i="64" l="1"/>
  <c r="CY1245" i="64" s="1" a="1"/>
  <c r="CY1245" i="64" s="1"/>
  <c r="CY1233" i="64" s="1"/>
  <c r="CY1239" i="64"/>
  <c r="CY1241" i="64" l="1"/>
  <c r="CY1234" i="64"/>
  <c r="CZ1230" i="64" l="1"/>
  <c r="CZ1244" i="64" s="1"/>
  <c r="CZ1239" i="64" l="1"/>
  <c r="CZ1236" i="64"/>
  <c r="CZ1245" i="64" a="1"/>
  <c r="CZ1245" i="64" s="1"/>
  <c r="CZ1233" i="64" l="1"/>
  <c r="CZ1241" i="64" s="1"/>
  <c r="CZ1234" i="64" l="1"/>
  <c r="DA1230" i="64" s="1"/>
  <c r="DA1244" i="64" l="1"/>
  <c r="DA1236" i="64"/>
  <c r="DA1239" i="64"/>
  <c r="DA1245" i="64" l="1" a="1"/>
  <c r="DA1245" i="64" s="1"/>
  <c r="DA1233" i="64" s="1"/>
  <c r="DA1241" i="64" l="1"/>
  <c r="DA1234" i="64"/>
  <c r="DB1230" i="64" l="1"/>
  <c r="DB1239" i="64" s="1"/>
  <c r="DB1244" i="64" l="1"/>
  <c r="DB1245" i="64" s="1" a="1"/>
  <c r="DB1245" i="64" s="1"/>
  <c r="DB1236" i="64"/>
  <c r="DB1233" i="64" l="1"/>
  <c r="DB1241" i="64" s="1"/>
  <c r="DB1234" i="64" l="1"/>
  <c r="DC1230" i="64" s="1"/>
  <c r="DC1244" i="64" s="1"/>
  <c r="DC1236" i="64" l="1"/>
  <c r="DC1239" i="64"/>
  <c r="DC1245" i="64" a="1"/>
  <c r="DC1245" i="64" s="1"/>
  <c r="DC1233" i="64" l="1"/>
  <c r="DC1234" i="64" s="1"/>
  <c r="DC1241" i="64" l="1"/>
  <c r="DD1230" i="64"/>
  <c r="DD1244" i="64" s="1"/>
  <c r="DD1239" i="64" l="1"/>
  <c r="DD1236" i="64"/>
  <c r="DD1245" i="64" a="1"/>
  <c r="DD1245" i="64" s="1"/>
  <c r="DD1233" i="64" l="1"/>
  <c r="DD1241" i="64" s="1"/>
  <c r="DD1234" i="64" l="1"/>
  <c r="DE1230" i="64" s="1"/>
  <c r="DE1244" i="64" l="1"/>
  <c r="DE1236" i="64"/>
  <c r="DE1239" i="64"/>
  <c r="DE1245" i="64" l="1" a="1"/>
  <c r="DE1245" i="64" s="1"/>
  <c r="DE1233" i="64" s="1"/>
  <c r="DE1241" i="64" l="1"/>
  <c r="DE1234" i="64"/>
  <c r="DF1230" i="64" l="1"/>
  <c r="DF1236" i="64" s="1"/>
  <c r="DF1244" i="64" l="1"/>
  <c r="DF1245" i="64" s="1" a="1"/>
  <c r="DF1245" i="64" s="1"/>
  <c r="DF1233" i="64" s="1"/>
  <c r="DF1239" i="64"/>
  <c r="DF1241" i="64" l="1"/>
  <c r="DF1234" i="64"/>
  <c r="DG1230" i="64" l="1"/>
  <c r="DG1244" i="64" s="1"/>
  <c r="DG1239" i="64" l="1"/>
  <c r="DG1236" i="64"/>
  <c r="DG1245" i="64" a="1"/>
  <c r="DG1245" i="64" s="1"/>
  <c r="DG1233" i="64" l="1"/>
  <c r="DG1241" i="64" s="1"/>
  <c r="DG1234" i="64" l="1"/>
  <c r="DH1230" i="64" s="1"/>
  <c r="DH1244" i="64" s="1"/>
  <c r="DH1239" i="64" l="1"/>
  <c r="DH1236" i="64"/>
  <c r="DH1245" i="64" a="1"/>
  <c r="DH1245" i="64" s="1"/>
  <c r="DH1233" i="64" l="1"/>
  <c r="DH1241" i="64" s="1"/>
  <c r="DH1234" i="64" l="1"/>
  <c r="DI1230" i="64" s="1"/>
  <c r="DI1244" i="64" l="1"/>
  <c r="DI1236" i="64"/>
  <c r="DI1239" i="64"/>
  <c r="DI1245" i="64" l="1" a="1"/>
  <c r="DI1245" i="64" s="1"/>
  <c r="DI1233" i="64" s="1"/>
  <c r="DI1241" i="64" l="1"/>
  <c r="DI1234" i="64"/>
  <c r="DJ1230" i="64" l="1"/>
  <c r="DJ1244" i="64" s="1"/>
  <c r="DJ1239" i="64" l="1"/>
  <c r="DJ1236" i="64"/>
  <c r="DJ1245" i="64" a="1"/>
  <c r="DJ1245" i="64" s="1"/>
  <c r="DJ1233" i="64" l="1"/>
  <c r="DJ1241" i="64" s="1"/>
  <c r="DJ1234" i="64" l="1"/>
  <c r="DK1230" i="64" s="1"/>
  <c r="DK1244" i="64" s="1"/>
  <c r="DK1239" i="64" l="1"/>
  <c r="DK1236" i="64"/>
  <c r="DK1245" i="64" a="1"/>
  <c r="DK1245" i="64" s="1"/>
  <c r="DK1233" i="64" l="1"/>
  <c r="DK1241" i="64" s="1"/>
  <c r="DK1234" i="64" l="1"/>
  <c r="DL1230" i="64" s="1"/>
  <c r="DL1239" i="64" s="1"/>
  <c r="DL1244" i="64" l="1"/>
  <c r="DL1245" i="64" s="1" a="1"/>
  <c r="DL1245" i="64" s="1"/>
  <c r="DL1236" i="64"/>
  <c r="K1236" i="64" l="1"/>
  <c r="L1236" i="64"/>
  <c r="M1236" i="64"/>
  <c r="N1236" i="64"/>
  <c r="O1236" i="64"/>
  <c r="P1236" i="64"/>
  <c r="DL1233" i="64"/>
  <c r="DL1241" i="64" s="1"/>
  <c r="K1233" i="64"/>
  <c r="M1233" i="64"/>
  <c r="L1233" i="64"/>
  <c r="N1233" i="64"/>
  <c r="O1233" i="64"/>
  <c r="K1241" i="64" l="1"/>
  <c r="L1241" i="64"/>
  <c r="M1241" i="64"/>
  <c r="N1241" i="64"/>
  <c r="O1241" i="64"/>
  <c r="P1241" i="64"/>
  <c r="P1233" i="64"/>
  <c r="DL1234" i="64"/>
  <c r="P1234" i="64" s="1"/>
  <c r="K1234" i="64"/>
  <c r="L1230" i="64" s="1"/>
  <c r="L1234" i="64"/>
  <c r="M1230" i="64" s="1"/>
  <c r="M1234" i="64"/>
  <c r="N1230" i="64" s="1"/>
  <c r="N1234" i="64"/>
  <c r="O1230" i="64" s="1"/>
  <c r="O1234" i="64"/>
  <c r="P1230" i="64" s="1"/>
  <c r="W1044" i="64" l="1" a="1"/>
  <c r="W1044" i="64" s="1"/>
  <c r="AE1044" i="64" a="1"/>
  <c r="AE1044" i="64" s="1"/>
  <c r="AM1044" i="64" a="1"/>
  <c r="AM1044" i="64" s="1"/>
  <c r="AU1044" i="64" a="1"/>
  <c r="AU1044" i="64" s="1"/>
  <c r="BC1044" i="64" a="1"/>
  <c r="BC1044" i="64" s="1"/>
  <c r="BK1044" i="64" a="1"/>
  <c r="BK1044" i="64" s="1"/>
  <c r="BS1044" i="64" a="1"/>
  <c r="BS1044" i="64" s="1"/>
  <c r="Z1044" i="64" a="1"/>
  <c r="Z1044" i="64" s="1"/>
  <c r="AH1044" i="64" a="1"/>
  <c r="AH1044" i="64" s="1"/>
  <c r="AP1044" i="64" a="1"/>
  <c r="AP1044" i="64" s="1"/>
  <c r="AX1044" i="64" a="1"/>
  <c r="AX1044" i="64" s="1"/>
  <c r="BF1044" i="64" a="1"/>
  <c r="BF1044" i="64" s="1"/>
  <c r="BN1044" i="64" a="1"/>
  <c r="BN1044" i="64" s="1"/>
  <c r="BP1044" i="64" a="1"/>
  <c r="BP1044" i="64" s="1"/>
  <c r="BV1044" i="64" a="1"/>
  <c r="BV1044" i="64" s="1"/>
  <c r="U1044" i="64" a="1"/>
  <c r="U1044" i="64" s="1"/>
  <c r="AC1044" i="64" a="1"/>
  <c r="AC1044" i="64" s="1"/>
  <c r="AK1044" i="64" a="1"/>
  <c r="AK1044" i="64" s="1"/>
  <c r="AS1044" i="64" a="1"/>
  <c r="AS1044" i="64" s="1"/>
  <c r="BA1044" i="64" a="1"/>
  <c r="BA1044" i="64" s="1"/>
  <c r="BI1044" i="64" a="1"/>
  <c r="BI1044" i="64" s="1"/>
  <c r="BY1044" i="64" a="1"/>
  <c r="BY1044" i="64" s="1"/>
  <c r="S1049" i="64"/>
  <c r="X1044" i="64" a="1"/>
  <c r="X1044" i="64" s="1"/>
  <c r="AF1044" i="64" a="1"/>
  <c r="AF1044" i="64" s="1"/>
  <c r="AN1044" i="64" a="1"/>
  <c r="AN1044" i="64" s="1"/>
  <c r="AV1044" i="64" a="1"/>
  <c r="AV1044" i="64" s="1"/>
  <c r="BD1044" i="64" a="1"/>
  <c r="BD1044" i="64" s="1"/>
  <c r="BL1044" i="64" a="1"/>
  <c r="BL1044" i="64" s="1"/>
  <c r="BR1044" i="64" a="1"/>
  <c r="BR1044" i="64" s="1"/>
  <c r="BT1044" i="64" a="1"/>
  <c r="BT1044" i="64" s="1"/>
  <c r="S1044" i="64" a="1"/>
  <c r="S1044" i="64" s="1"/>
  <c r="P1044" i="64" s="1"/>
  <c r="AA1044" i="64" a="1"/>
  <c r="AA1044" i="64" s="1"/>
  <c r="AI1044" i="64" a="1"/>
  <c r="AI1044" i="64" s="1"/>
  <c r="AQ1044" i="64" a="1"/>
  <c r="AQ1044" i="64" s="1"/>
  <c r="AY1044" i="64" a="1"/>
  <c r="AY1044" i="64" s="1"/>
  <c r="BG1044" i="64" a="1"/>
  <c r="BG1044" i="64" s="1"/>
  <c r="BO1044" i="64" a="1"/>
  <c r="BO1044" i="64" s="1"/>
  <c r="BW1044" i="64" a="1"/>
  <c r="BW1044" i="64" s="1"/>
  <c r="V1044" i="64" a="1"/>
  <c r="V1044" i="64" s="1"/>
  <c r="AD1044" i="64" a="1"/>
  <c r="AD1044" i="64" s="1"/>
  <c r="AL1044" i="64" a="1"/>
  <c r="AL1044" i="64" s="1"/>
  <c r="AT1044" i="64" a="1"/>
  <c r="AT1044" i="64" s="1"/>
  <c r="BB1044" i="64" a="1"/>
  <c r="BB1044" i="64" s="1"/>
  <c r="BJ1044" i="64" a="1"/>
  <c r="BJ1044" i="64" s="1"/>
  <c r="BZ1044" i="64" a="1"/>
  <c r="BZ1044" i="64" s="1"/>
  <c r="Y1044" i="64" a="1"/>
  <c r="Y1044" i="64" s="1"/>
  <c r="AG1044" i="64" a="1"/>
  <c r="AG1044" i="64" s="1"/>
  <c r="AO1044" i="64" a="1"/>
  <c r="AO1044" i="64" s="1"/>
  <c r="AW1044" i="64" a="1"/>
  <c r="AW1044" i="64" s="1"/>
  <c r="BE1044" i="64" a="1"/>
  <c r="BE1044" i="64" s="1"/>
  <c r="BM1044" i="64" a="1"/>
  <c r="BM1044" i="64" s="1"/>
  <c r="BQ1044" i="64" a="1"/>
  <c r="BQ1044" i="64" s="1"/>
  <c r="BU1044" i="64" a="1"/>
  <c r="BU1044" i="64" s="1"/>
  <c r="AJ1044" i="64" a="1"/>
  <c r="AJ1044" i="64" s="1"/>
  <c r="BH1044" i="64" a="1"/>
  <c r="BH1044" i="64" s="1"/>
  <c r="T1044" i="64" a="1"/>
  <c r="T1044" i="64" s="1"/>
  <c r="AR1044" i="64" a="1"/>
  <c r="AR1044" i="64" s="1"/>
  <c r="BX1044" i="64" a="1"/>
  <c r="BX1044" i="64" s="1"/>
  <c r="AB1044" i="64" a="1"/>
  <c r="AB1044" i="64" s="1"/>
  <c r="AZ1044" i="64" a="1"/>
  <c r="AZ1044" i="64" s="1"/>
  <c r="S1015" i="64"/>
  <c r="K1015" i="64" l="1"/>
  <c r="L1015" i="64"/>
  <c r="M1015" i="64"/>
  <c r="N1015" i="64"/>
  <c r="O1015" i="64"/>
  <c r="P1015" i="64"/>
  <c r="K1044" i="64"/>
  <c r="O1044" i="64"/>
  <c r="N1044" i="64"/>
  <c r="M1044" i="64"/>
  <c r="L1044" i="64"/>
  <c r="S1050" i="64"/>
  <c r="T1050" i="64" s="1"/>
  <c r="U1050" i="64" s="1"/>
  <c r="V1050" i="64" s="1"/>
  <c r="W1050" i="64" s="1"/>
  <c r="X1050" i="64" s="1"/>
  <c r="Y1050" i="64" s="1"/>
  <c r="Z1050" i="64" s="1"/>
  <c r="AA1050" i="64" s="1"/>
  <c r="AB1050" i="64" s="1"/>
  <c r="AC1050" i="64" s="1"/>
  <c r="AD1050" i="64" s="1"/>
  <c r="T1049" i="64"/>
  <c r="X1079" i="64" a="1"/>
  <c r="X1079" i="64" s="1"/>
  <c r="AF1079" i="64" a="1"/>
  <c r="AF1079" i="64" s="1"/>
  <c r="AN1079" i="64" a="1"/>
  <c r="AN1079" i="64" s="1"/>
  <c r="AV1079" i="64" a="1"/>
  <c r="AV1079" i="64" s="1"/>
  <c r="BD1079" i="64" a="1"/>
  <c r="BD1079" i="64" s="1"/>
  <c r="BL1079" i="64" a="1"/>
  <c r="BL1079" i="64" s="1"/>
  <c r="BR1079" i="64" a="1"/>
  <c r="BR1079" i="64" s="1"/>
  <c r="BT1079" i="64" a="1"/>
  <c r="BT1079" i="64" s="1"/>
  <c r="S1079" i="64" a="1"/>
  <c r="S1079" i="64" s="1"/>
  <c r="S1085" i="64" s="1"/>
  <c r="S1086" i="64" s="1"/>
  <c r="AA1079" i="64" a="1"/>
  <c r="AA1079" i="64" s="1"/>
  <c r="V1079" i="64" a="1"/>
  <c r="V1079" i="64" s="1"/>
  <c r="AD1079" i="64" a="1"/>
  <c r="AD1079" i="64" s="1"/>
  <c r="AL1079" i="64" a="1"/>
  <c r="AL1079" i="64" s="1"/>
  <c r="AT1079" i="64" a="1"/>
  <c r="AT1079" i="64" s="1"/>
  <c r="BB1079" i="64" a="1"/>
  <c r="BB1079" i="64" s="1"/>
  <c r="BJ1079" i="64" a="1"/>
  <c r="BJ1079" i="64" s="1"/>
  <c r="Y1079" i="64" a="1"/>
  <c r="Y1079" i="64" s="1"/>
  <c r="AG1079" i="64" a="1"/>
  <c r="AG1079" i="64" s="1"/>
  <c r="AO1079" i="64" a="1"/>
  <c r="AO1079" i="64" s="1"/>
  <c r="AW1079" i="64" a="1"/>
  <c r="AW1079" i="64" s="1"/>
  <c r="BE1079" i="64" a="1"/>
  <c r="BE1079" i="64" s="1"/>
  <c r="T1079" i="64" a="1"/>
  <c r="T1079" i="64" s="1"/>
  <c r="AB1079" i="64" a="1"/>
  <c r="AB1079" i="64" s="1"/>
  <c r="AJ1079" i="64" a="1"/>
  <c r="AJ1079" i="64" s="1"/>
  <c r="AR1079" i="64" a="1"/>
  <c r="AR1079" i="64" s="1"/>
  <c r="AZ1079" i="64" a="1"/>
  <c r="AZ1079" i="64" s="1"/>
  <c r="BH1079" i="64" a="1"/>
  <c r="BH1079" i="64" s="1"/>
  <c r="W1079" i="64" a="1"/>
  <c r="W1079" i="64" s="1"/>
  <c r="AE1079" i="64" a="1"/>
  <c r="AE1079" i="64" s="1"/>
  <c r="AM1079" i="64" a="1"/>
  <c r="AM1079" i="64" s="1"/>
  <c r="AU1079" i="64" a="1"/>
  <c r="AU1079" i="64" s="1"/>
  <c r="BC1079" i="64" a="1"/>
  <c r="BC1079" i="64" s="1"/>
  <c r="BK1079" i="64" a="1"/>
  <c r="BK1079" i="64" s="1"/>
  <c r="Z1079" i="64" a="1"/>
  <c r="Z1079" i="64" s="1"/>
  <c r="AH1079" i="64" a="1"/>
  <c r="AH1079" i="64" s="1"/>
  <c r="AP1079" i="64" a="1"/>
  <c r="AP1079" i="64" s="1"/>
  <c r="AX1079" i="64" a="1"/>
  <c r="AX1079" i="64" s="1"/>
  <c r="AS1079" i="64" a="1"/>
  <c r="AS1079" i="64" s="1"/>
  <c r="U1079" i="64" a="1"/>
  <c r="U1079" i="64" s="1"/>
  <c r="AI1079" i="64" a="1"/>
  <c r="AI1079" i="64" s="1"/>
  <c r="BI1079" i="64" a="1"/>
  <c r="BI1079" i="64" s="1"/>
  <c r="BN1079" i="64" a="1"/>
  <c r="BN1079" i="64" s="1"/>
  <c r="BQ1079" i="64" a="1"/>
  <c r="BQ1079" i="64" s="1"/>
  <c r="AK1079" i="64" a="1"/>
  <c r="AK1079" i="64" s="1"/>
  <c r="BV1079" i="64" a="1"/>
  <c r="BV1079" i="64" s="1"/>
  <c r="BY1079" i="64" a="1"/>
  <c r="BY1079" i="64" s="1"/>
  <c r="BO1079" i="64" a="1"/>
  <c r="BO1079" i="64" s="1"/>
  <c r="BS1079" i="64" a="1"/>
  <c r="BS1079" i="64" s="1"/>
  <c r="AC1079" i="64" a="1"/>
  <c r="AC1079" i="64" s="1"/>
  <c r="BF1079" i="64" a="1"/>
  <c r="BF1079" i="64" s="1"/>
  <c r="AY1079" i="64" a="1"/>
  <c r="AY1079" i="64" s="1"/>
  <c r="BW1079" i="64" a="1"/>
  <c r="BW1079" i="64" s="1"/>
  <c r="BZ1079" i="64" a="1"/>
  <c r="BZ1079" i="64" s="1"/>
  <c r="BG1079" i="64" a="1"/>
  <c r="BG1079" i="64" s="1"/>
  <c r="BP1079" i="64" a="1"/>
  <c r="BP1079" i="64" s="1"/>
  <c r="BA1079" i="64" a="1"/>
  <c r="BA1079" i="64" s="1"/>
  <c r="BX1079" i="64" a="1"/>
  <c r="BX1079" i="64" s="1"/>
  <c r="BM1079" i="64" a="1"/>
  <c r="BM1079" i="64" s="1"/>
  <c r="AQ1079" i="64" a="1"/>
  <c r="AQ1079" i="64" s="1"/>
  <c r="BU1079" i="64" a="1"/>
  <c r="BU1079" i="64" s="1"/>
  <c r="T1085" i="64" l="1"/>
  <c r="P1079" i="64"/>
  <c r="M1079" i="64"/>
  <c r="N1079" i="64"/>
  <c r="O1079" i="64"/>
  <c r="L1079" i="64"/>
  <c r="K1079" i="64"/>
  <c r="T1051" i="64"/>
  <c r="U1049" i="64"/>
  <c r="AE1050" i="64"/>
  <c r="AF1050" i="64" s="1"/>
  <c r="AG1050" i="64" s="1"/>
  <c r="AH1050" i="64" s="1"/>
  <c r="AI1050" i="64" s="1"/>
  <c r="AJ1050" i="64" s="1"/>
  <c r="AK1050" i="64" s="1"/>
  <c r="AL1050" i="64" s="1"/>
  <c r="AM1050" i="64" s="1"/>
  <c r="AN1050" i="64" s="1"/>
  <c r="AO1050" i="64" s="1"/>
  <c r="AP1050" i="64" s="1"/>
  <c r="S1051" i="64"/>
  <c r="S1200" i="64"/>
  <c r="S1192" i="64"/>
  <c r="S1195" i="64"/>
  <c r="U1085" i="64" l="1"/>
  <c r="T1086" i="64"/>
  <c r="K1195" i="64"/>
  <c r="L1195" i="64"/>
  <c r="N1195" i="64"/>
  <c r="M1195" i="64"/>
  <c r="P1195" i="64"/>
  <c r="O1195" i="64"/>
  <c r="K1200" i="64"/>
  <c r="O1200" i="64"/>
  <c r="L1200" i="64"/>
  <c r="M1200" i="64"/>
  <c r="P1200" i="64"/>
  <c r="N1200" i="64"/>
  <c r="AQ1050" i="64"/>
  <c r="AR1050" i="64" s="1"/>
  <c r="AS1050" i="64" s="1"/>
  <c r="AT1050" i="64" s="1"/>
  <c r="AU1050" i="64" s="1"/>
  <c r="AV1050" i="64" s="1"/>
  <c r="AW1050" i="64" s="1"/>
  <c r="AX1050" i="64" s="1"/>
  <c r="AY1050" i="64" s="1"/>
  <c r="AZ1050" i="64" s="1"/>
  <c r="BA1050" i="64" s="1"/>
  <c r="BB1050" i="64" s="1"/>
  <c r="U1051" i="64"/>
  <c r="V1049" i="64"/>
  <c r="AD1201" i="64" a="1"/>
  <c r="AD1201" i="64" s="1"/>
  <c r="Z1201" i="64" a="1"/>
  <c r="Z1201" i="64" s="1"/>
  <c r="V1201" i="64" a="1"/>
  <c r="V1201" i="64" s="1"/>
  <c r="AC1201" i="64" a="1"/>
  <c r="AC1201" i="64" s="1"/>
  <c r="Y1201" i="64" a="1"/>
  <c r="Y1201" i="64" s="1"/>
  <c r="U1201" i="64" a="1"/>
  <c r="U1201" i="64" s="1"/>
  <c r="AB1201" i="64" a="1"/>
  <c r="AB1201" i="64" s="1"/>
  <c r="X1201" i="64" a="1"/>
  <c r="X1201" i="64" s="1"/>
  <c r="T1201" i="64" a="1"/>
  <c r="T1201" i="64" s="1"/>
  <c r="W1201" i="64" a="1"/>
  <c r="W1201" i="64" s="1"/>
  <c r="S1201" i="64" a="1"/>
  <c r="S1201" i="64" s="1"/>
  <c r="AA1201" i="64" a="1"/>
  <c r="AA1201" i="64" s="1"/>
  <c r="S1294" i="64"/>
  <c r="V1085" i="64" l="1"/>
  <c r="U1086" i="64"/>
  <c r="K1294" i="64"/>
  <c r="L1294" i="64"/>
  <c r="M1294" i="64"/>
  <c r="N1294" i="64"/>
  <c r="O1294" i="64"/>
  <c r="P1294" i="64"/>
  <c r="L1201" i="64"/>
  <c r="O1201" i="64"/>
  <c r="N1201" i="64"/>
  <c r="P1201" i="64"/>
  <c r="M1201" i="64"/>
  <c r="K1201" i="64"/>
  <c r="V1051" i="64"/>
  <c r="W1049" i="64"/>
  <c r="BC1050" i="64"/>
  <c r="BD1050" i="64" s="1"/>
  <c r="BE1050" i="64" s="1"/>
  <c r="BF1050" i="64" s="1"/>
  <c r="BG1050" i="64" s="1"/>
  <c r="BH1050" i="64" s="1"/>
  <c r="BI1050" i="64" s="1"/>
  <c r="BJ1050" i="64" s="1"/>
  <c r="BK1050" i="64" s="1"/>
  <c r="BL1050" i="64" s="1"/>
  <c r="BM1050" i="64" s="1"/>
  <c r="BN1050" i="64" s="1"/>
  <c r="S1189" i="64"/>
  <c r="S1295" i="64"/>
  <c r="W1085" i="64" l="1"/>
  <c r="V1086" i="64"/>
  <c r="X1049" i="64"/>
  <c r="W1051" i="64"/>
  <c r="S1300" i="64"/>
  <c r="T1291" i="64"/>
  <c r="T1295" i="64" s="1"/>
  <c r="S1296" i="64"/>
  <c r="S1190" i="64"/>
  <c r="T1185" i="64" s="1"/>
  <c r="T1192" i="64" s="1"/>
  <c r="S1197" i="64"/>
  <c r="BO1050" i="64"/>
  <c r="BP1050" i="64" s="1"/>
  <c r="BQ1050" i="64" s="1"/>
  <c r="BR1050" i="64" s="1"/>
  <c r="BS1050" i="64" s="1"/>
  <c r="BT1050" i="64" s="1"/>
  <c r="BU1050" i="64" s="1"/>
  <c r="BV1050" i="64" s="1"/>
  <c r="BW1050" i="64" s="1"/>
  <c r="BX1050" i="64" s="1"/>
  <c r="BY1050" i="64" s="1"/>
  <c r="BZ1050" i="64" s="1"/>
  <c r="X1085" i="64" l="1"/>
  <c r="W1086" i="64"/>
  <c r="T1189" i="64"/>
  <c r="CA1050" i="64"/>
  <c r="CB1050" i="64" s="1"/>
  <c r="CC1050" i="64" s="1"/>
  <c r="CD1050" i="64" s="1"/>
  <c r="CE1050" i="64" s="1"/>
  <c r="CF1050" i="64" s="1"/>
  <c r="CG1050" i="64" s="1"/>
  <c r="CH1050" i="64" s="1"/>
  <c r="CI1050" i="64" s="1"/>
  <c r="CJ1050" i="64" s="1"/>
  <c r="CK1050" i="64" s="1"/>
  <c r="CL1050" i="64" s="1"/>
  <c r="T1300" i="64"/>
  <c r="T1296" i="64"/>
  <c r="U1291" i="64"/>
  <c r="U1295" i="64" s="1"/>
  <c r="Y1049" i="64"/>
  <c r="X1051" i="64"/>
  <c r="Y1085" i="64" l="1"/>
  <c r="X1086" i="64"/>
  <c r="CP1050" i="64"/>
  <c r="CQ1050" i="64" s="1"/>
  <c r="CR1050" i="64" s="1"/>
  <c r="Z1049" i="64"/>
  <c r="Y1051" i="64"/>
  <c r="T1197" i="64"/>
  <c r="T1190" i="64"/>
  <c r="U1185" i="64" s="1"/>
  <c r="U1192" i="64" s="1"/>
  <c r="V1291" i="64"/>
  <c r="V1295" i="64" s="1"/>
  <c r="U1296" i="64"/>
  <c r="U1300" i="64"/>
  <c r="Z1085" i="64" l="1"/>
  <c r="Y1086" i="64"/>
  <c r="CS1050" i="64"/>
  <c r="CT1050" i="64" s="1"/>
  <c r="CU1050" i="64" s="1"/>
  <c r="CV1050" i="64" s="1"/>
  <c r="K1050" i="64"/>
  <c r="AA1049" i="64"/>
  <c r="Z1051" i="64"/>
  <c r="V1300" i="64"/>
  <c r="W1291" i="64"/>
  <c r="W1295" i="64" s="1"/>
  <c r="V1296" i="64"/>
  <c r="U1189" i="64"/>
  <c r="AA1085" i="64" l="1"/>
  <c r="Z1086" i="64"/>
  <c r="CW1050" i="64"/>
  <c r="CX1050" i="64" s="1"/>
  <c r="CY1050" i="64" s="1"/>
  <c r="CZ1050" i="64" s="1"/>
  <c r="L1050" i="64"/>
  <c r="W1300" i="64"/>
  <c r="X1291" i="64"/>
  <c r="X1295" i="64" s="1"/>
  <c r="W1296" i="64"/>
  <c r="U1190" i="64"/>
  <c r="V1185" i="64" s="1"/>
  <c r="V1192" i="64" s="1"/>
  <c r="U1197" i="64"/>
  <c r="AB1049" i="64"/>
  <c r="AA1051" i="64"/>
  <c r="AB1085" i="64" l="1"/>
  <c r="AA1086" i="64"/>
  <c r="DA1050" i="64"/>
  <c r="DB1050" i="64" s="1"/>
  <c r="DC1050" i="64" s="1"/>
  <c r="DD1050" i="64" s="1"/>
  <c r="M1050" i="64"/>
  <c r="X1296" i="64"/>
  <c r="X1300" i="64"/>
  <c r="Y1291" i="64"/>
  <c r="Y1295" i="64" s="1"/>
  <c r="V1189" i="64"/>
  <c r="AB1051" i="64"/>
  <c r="AC1049" i="64"/>
  <c r="AC1085" i="64" l="1"/>
  <c r="AB1086" i="64"/>
  <c r="DE1050" i="64"/>
  <c r="DF1050" i="64" s="1"/>
  <c r="DG1050" i="64" s="1"/>
  <c r="DH1050" i="64" s="1"/>
  <c r="N1050" i="64"/>
  <c r="V1197" i="64"/>
  <c r="V1190" i="64"/>
  <c r="W1185" i="64" s="1"/>
  <c r="W1192" i="64" s="1"/>
  <c r="W1189" i="64" s="1"/>
  <c r="Y1296" i="64"/>
  <c r="Y1300" i="64"/>
  <c r="Z1291" i="64"/>
  <c r="Z1295" i="64" s="1"/>
  <c r="AC1051" i="64"/>
  <c r="AD1049" i="64"/>
  <c r="AD1085" i="64" l="1"/>
  <c r="AC1086" i="64"/>
  <c r="DI1050" i="64"/>
  <c r="DJ1050" i="64" s="1"/>
  <c r="DK1050" i="64" s="1"/>
  <c r="O1050" i="64"/>
  <c r="AD1051" i="64"/>
  <c r="AE1049" i="64"/>
  <c r="Z1300" i="64"/>
  <c r="AA1291" i="64"/>
  <c r="AA1295" i="64" s="1"/>
  <c r="Z1296" i="64"/>
  <c r="W1190" i="64"/>
  <c r="X1185" i="64" s="1"/>
  <c r="X1192" i="64" s="1"/>
  <c r="X1189" i="64" s="1"/>
  <c r="W1197" i="64"/>
  <c r="AE1085" i="64" l="1"/>
  <c r="K1085" i="64"/>
  <c r="AD1086" i="64"/>
  <c r="K1086" i="64" s="1"/>
  <c r="DL1050" i="64"/>
  <c r="P1050" i="64" s="1"/>
  <c r="X1197" i="64"/>
  <c r="X1190" i="64"/>
  <c r="Y1185" i="64" s="1"/>
  <c r="Y1192" i="64" s="1"/>
  <c r="Y1189" i="64" s="1"/>
  <c r="AB1291" i="64"/>
  <c r="AB1295" i="64" s="1"/>
  <c r="AA1300" i="64"/>
  <c r="AA1296" i="64"/>
  <c r="AF1049" i="64"/>
  <c r="AE1051" i="64"/>
  <c r="AF1085" i="64" l="1"/>
  <c r="AE1086" i="64"/>
  <c r="AC1291" i="64"/>
  <c r="AC1295" i="64" s="1"/>
  <c r="AB1296" i="64"/>
  <c r="AB1300" i="64"/>
  <c r="AG1049" i="64"/>
  <c r="AF1051" i="64"/>
  <c r="Y1197" i="64"/>
  <c r="Y1190" i="64"/>
  <c r="Z1185" i="64" s="1"/>
  <c r="Z1192" i="64" s="1"/>
  <c r="Z1189" i="64" s="1"/>
  <c r="AG1085" i="64" l="1"/>
  <c r="AF1086" i="64"/>
  <c r="Z1197" i="64"/>
  <c r="Z1190" i="64"/>
  <c r="AA1185" i="64" s="1"/>
  <c r="AA1192" i="64" s="1"/>
  <c r="AA1189" i="64" s="1"/>
  <c r="AH1049" i="64"/>
  <c r="AG1051" i="64"/>
  <c r="AD1291" i="64"/>
  <c r="AC1296" i="64"/>
  <c r="AC1300" i="64"/>
  <c r="AH1085" i="64" l="1"/>
  <c r="AG1086" i="64"/>
  <c r="AD1295" i="64"/>
  <c r="AI1049" i="64"/>
  <c r="AH1051" i="64"/>
  <c r="AA1190" i="64"/>
  <c r="AB1185" i="64" s="1"/>
  <c r="AB1192" i="64" s="1"/>
  <c r="AB1189" i="64" s="1"/>
  <c r="AA1197" i="64"/>
  <c r="AI1085" i="64" l="1"/>
  <c r="AH1086" i="64"/>
  <c r="AE1291" i="64"/>
  <c r="AE1295" i="64" s="1"/>
  <c r="AD1300" i="64"/>
  <c r="AD1296" i="64"/>
  <c r="AI1051" i="64"/>
  <c r="AJ1049" i="64"/>
  <c r="AB1197" i="64"/>
  <c r="AB1190" i="64"/>
  <c r="AC1185" i="64" s="1"/>
  <c r="AC1192" i="64" s="1"/>
  <c r="AC1189" i="64" s="1"/>
  <c r="AJ1085" i="64" l="1"/>
  <c r="AI1086" i="64"/>
  <c r="AF1291" i="64"/>
  <c r="AF1295" i="64" s="1"/>
  <c r="AE1296" i="64"/>
  <c r="AE1300" i="64"/>
  <c r="AC1190" i="64"/>
  <c r="AD1185" i="64" s="1"/>
  <c r="AC1197" i="64"/>
  <c r="AJ1051" i="64"/>
  <c r="AK1049" i="64"/>
  <c r="AK1085" i="64" l="1"/>
  <c r="AJ1086" i="64"/>
  <c r="AG1291" i="64"/>
  <c r="AG1295" i="64" s="1"/>
  <c r="AF1300" i="64"/>
  <c r="AF1296" i="64"/>
  <c r="AD1192" i="64"/>
  <c r="AD1189" i="64" s="1"/>
  <c r="AK1051" i="64"/>
  <c r="AL1049" i="64"/>
  <c r="AL1085" i="64" l="1"/>
  <c r="AK1086" i="64"/>
  <c r="AG1296" i="64"/>
  <c r="AH1291" i="64"/>
  <c r="AH1295" i="64" s="1"/>
  <c r="AG1300" i="64"/>
  <c r="AD1197" i="64"/>
  <c r="AD1190" i="64"/>
  <c r="AL1051" i="64"/>
  <c r="AM1049" i="64"/>
  <c r="AM1085" i="64" l="1"/>
  <c r="AL1086" i="64"/>
  <c r="AH1300" i="64"/>
  <c r="AH1296" i="64"/>
  <c r="AI1291" i="64"/>
  <c r="AI1295" i="64" s="1"/>
  <c r="AE1185" i="64"/>
  <c r="AE1192" i="64" s="1"/>
  <c r="AN1049" i="64"/>
  <c r="AM1051" i="64"/>
  <c r="AN1085" i="64" l="1"/>
  <c r="AM1086" i="64"/>
  <c r="AI1296" i="64"/>
  <c r="AJ1291" i="64"/>
  <c r="AJ1295" i="64" s="1"/>
  <c r="AI1300" i="64"/>
  <c r="AN1051" i="64"/>
  <c r="AO1049" i="64"/>
  <c r="AE1189" i="64"/>
  <c r="AO1085" i="64" l="1"/>
  <c r="AN1086" i="64"/>
  <c r="AJ1296" i="64"/>
  <c r="AK1291" i="64"/>
  <c r="AK1295" i="64" s="1"/>
  <c r="AJ1300" i="64"/>
  <c r="AE1190" i="64"/>
  <c r="AF1185" i="64" s="1"/>
  <c r="AF1192" i="64" s="1"/>
  <c r="AE1197" i="64"/>
  <c r="AO1051" i="64"/>
  <c r="AP1049" i="64"/>
  <c r="AP1085" i="64" l="1"/>
  <c r="AO1086" i="64"/>
  <c r="AL1291" i="64"/>
  <c r="AL1295" i="64" s="1"/>
  <c r="AK1300" i="64"/>
  <c r="AK1296" i="64"/>
  <c r="AP1051" i="64"/>
  <c r="AQ1049" i="64"/>
  <c r="AF1189" i="64"/>
  <c r="AQ1085" i="64" l="1"/>
  <c r="L1085" i="64"/>
  <c r="AP1086" i="64"/>
  <c r="L1086" i="64" s="1"/>
  <c r="AL1300" i="64"/>
  <c r="AM1291" i="64"/>
  <c r="AM1295" i="64" s="1"/>
  <c r="AM1296" i="64" s="1"/>
  <c r="AL1296" i="64"/>
  <c r="AF1197" i="64"/>
  <c r="AF1190" i="64"/>
  <c r="AG1185" i="64" s="1"/>
  <c r="AG1192" i="64" s="1"/>
  <c r="AR1049" i="64"/>
  <c r="AQ1051" i="64"/>
  <c r="AR1085" i="64" l="1"/>
  <c r="AQ1086" i="64"/>
  <c r="AM1300" i="64"/>
  <c r="AN1291" i="64"/>
  <c r="AN1295" i="64" s="1"/>
  <c r="AR1051" i="64"/>
  <c r="AS1049" i="64"/>
  <c r="AG1189" i="64"/>
  <c r="AS1085" i="64" l="1"/>
  <c r="AR1086" i="64"/>
  <c r="AN1300" i="64"/>
  <c r="AN1296" i="64"/>
  <c r="AO1291" i="64"/>
  <c r="AO1295" i="64" s="1"/>
  <c r="AS1051" i="64"/>
  <c r="AT1049" i="64"/>
  <c r="AG1197" i="64"/>
  <c r="AG1190" i="64"/>
  <c r="AH1185" i="64" s="1"/>
  <c r="AH1192" i="64" s="1"/>
  <c r="AT1085" i="64" l="1"/>
  <c r="AS1086" i="64"/>
  <c r="AO1296" i="64"/>
  <c r="AO1300" i="64"/>
  <c r="AP1291" i="64"/>
  <c r="AP1295" i="64" s="1"/>
  <c r="AT1051" i="64"/>
  <c r="AU1049" i="64"/>
  <c r="AH1189" i="64"/>
  <c r="AU1085" i="64" l="1"/>
  <c r="AT1086" i="64"/>
  <c r="AQ1291" i="64"/>
  <c r="AQ1295" i="64" s="1"/>
  <c r="AP1296" i="64"/>
  <c r="AP1300" i="64"/>
  <c r="AH1197" i="64"/>
  <c r="AH1190" i="64"/>
  <c r="AI1185" i="64" s="1"/>
  <c r="AI1192" i="64" s="1"/>
  <c r="AV1049" i="64"/>
  <c r="AU1051" i="64"/>
  <c r="AV1085" i="64" l="1"/>
  <c r="AU1086" i="64"/>
  <c r="AQ1300" i="64"/>
  <c r="AR1291" i="64"/>
  <c r="AR1295" i="64" s="1"/>
  <c r="AQ1296" i="64"/>
  <c r="AW1049" i="64"/>
  <c r="AV1051" i="64"/>
  <c r="AI1189" i="64"/>
  <c r="AW1085" i="64" l="1"/>
  <c r="AV1086" i="64"/>
  <c r="AR1300" i="64"/>
  <c r="AR1296" i="64"/>
  <c r="AS1291" i="64"/>
  <c r="AS1295" i="64" s="1"/>
  <c r="AI1190" i="64"/>
  <c r="AJ1185" i="64" s="1"/>
  <c r="AJ1192" i="64" s="1"/>
  <c r="AJ1189" i="64" s="1"/>
  <c r="AI1197" i="64"/>
  <c r="AX1049" i="64"/>
  <c r="AW1051" i="64"/>
  <c r="AX1085" i="64" l="1"/>
  <c r="AW1086" i="64"/>
  <c r="AT1291" i="64"/>
  <c r="AT1295" i="64" s="1"/>
  <c r="AS1300" i="64"/>
  <c r="AS1296" i="64"/>
  <c r="AY1049" i="64"/>
  <c r="AX1051" i="64"/>
  <c r="AJ1197" i="64"/>
  <c r="AJ1190" i="64"/>
  <c r="AK1185" i="64" s="1"/>
  <c r="AK1192" i="64" s="1"/>
  <c r="AK1189" i="64" s="1"/>
  <c r="AY1085" i="64" l="1"/>
  <c r="AX1086" i="64"/>
  <c r="AT1300" i="64"/>
  <c r="AU1291" i="64"/>
  <c r="AU1295" i="64" s="1"/>
  <c r="AT1296" i="64"/>
  <c r="AZ1049" i="64"/>
  <c r="AY1051" i="64"/>
  <c r="AK1197" i="64"/>
  <c r="AK1190" i="64"/>
  <c r="AL1185" i="64" s="1"/>
  <c r="AL1192" i="64" s="1"/>
  <c r="AL1189" i="64" s="1"/>
  <c r="AZ1085" i="64" l="1"/>
  <c r="AY1086" i="64"/>
  <c r="AV1291" i="64"/>
  <c r="AV1295" i="64" s="1"/>
  <c r="AU1300" i="64"/>
  <c r="AU1296" i="64"/>
  <c r="AL1197" i="64"/>
  <c r="AL1190" i="64"/>
  <c r="AM1185" i="64" s="1"/>
  <c r="AM1192" i="64" s="1"/>
  <c r="AM1189" i="64" s="1"/>
  <c r="AZ1051" i="64"/>
  <c r="BA1049" i="64"/>
  <c r="BA1085" i="64" l="1"/>
  <c r="AZ1086" i="64"/>
  <c r="AV1300" i="64"/>
  <c r="AV1296" i="64"/>
  <c r="AW1291" i="64"/>
  <c r="AW1295" i="64" s="1"/>
  <c r="BA1051" i="64"/>
  <c r="BB1049" i="64"/>
  <c r="AM1190" i="64"/>
  <c r="AN1185" i="64" s="1"/>
  <c r="AN1192" i="64" s="1"/>
  <c r="AN1189" i="64" s="1"/>
  <c r="AM1197" i="64"/>
  <c r="BB1085" i="64" l="1"/>
  <c r="BA1086" i="64"/>
  <c r="AW1300" i="64"/>
  <c r="AW1296" i="64"/>
  <c r="AX1291" i="64"/>
  <c r="AX1295" i="64" s="1"/>
  <c r="AN1197" i="64"/>
  <c r="AN1190" i="64"/>
  <c r="AO1185" i="64" s="1"/>
  <c r="AO1192" i="64" s="1"/>
  <c r="AO1189" i="64" s="1"/>
  <c r="BB1051" i="64"/>
  <c r="BC1049" i="64"/>
  <c r="BC1085" i="64" l="1"/>
  <c r="M1085" i="64"/>
  <c r="BB1086" i="64"/>
  <c r="M1086" i="64" s="1"/>
  <c r="AX1296" i="64"/>
  <c r="AX1300" i="64"/>
  <c r="AY1291" i="64"/>
  <c r="AY1295" i="64" s="1"/>
  <c r="AO1190" i="64"/>
  <c r="AP1185" i="64" s="1"/>
  <c r="AO1197" i="64"/>
  <c r="BD1049" i="64"/>
  <c r="BC1051" i="64"/>
  <c r="BD1085" i="64" l="1"/>
  <c r="BC1086" i="64"/>
  <c r="AY1300" i="64"/>
  <c r="AZ1291" i="64"/>
  <c r="AZ1295" i="64" s="1"/>
  <c r="AY1296" i="64"/>
  <c r="BE1049" i="64"/>
  <c r="BD1051" i="64"/>
  <c r="AP1192" i="64"/>
  <c r="AP1189" i="64" s="1"/>
  <c r="BE1085" i="64" l="1"/>
  <c r="BD1086" i="64"/>
  <c r="AZ1300" i="64"/>
  <c r="AZ1296" i="64"/>
  <c r="BA1291" i="64"/>
  <c r="BA1295" i="64" s="1"/>
  <c r="AP1197" i="64"/>
  <c r="AP1190" i="64"/>
  <c r="BF1049" i="64"/>
  <c r="BE1051" i="64"/>
  <c r="BF1085" i="64" l="1"/>
  <c r="BE1086" i="64"/>
  <c r="BA1300" i="64"/>
  <c r="BB1291" i="64"/>
  <c r="BB1295" i="64" s="1"/>
  <c r="BA1296" i="64"/>
  <c r="AQ1185" i="64"/>
  <c r="AQ1192" i="64" s="1"/>
  <c r="BG1049" i="64"/>
  <c r="BF1051" i="64"/>
  <c r="BG1085" i="64" l="1"/>
  <c r="BF1086" i="64"/>
  <c r="BB1296" i="64"/>
  <c r="BC1291" i="64"/>
  <c r="BC1295" i="64" s="1"/>
  <c r="BB1300" i="64"/>
  <c r="AQ1189" i="64"/>
  <c r="BH1049" i="64"/>
  <c r="BG1051" i="64"/>
  <c r="BH1085" i="64" l="1"/>
  <c r="BG1086" i="64"/>
  <c r="BC1300" i="64"/>
  <c r="BC1296" i="64"/>
  <c r="BD1291" i="64"/>
  <c r="BD1295" i="64" s="1"/>
  <c r="AQ1190" i="64"/>
  <c r="AR1185" i="64" s="1"/>
  <c r="AR1192" i="64" s="1"/>
  <c r="AQ1197" i="64"/>
  <c r="BH1051" i="64"/>
  <c r="BI1049" i="64"/>
  <c r="BI1085" i="64" l="1"/>
  <c r="BH1086" i="64"/>
  <c r="BE1291" i="64"/>
  <c r="BE1295" i="64" s="1"/>
  <c r="BD1296" i="64"/>
  <c r="BD1300" i="64"/>
  <c r="AR1189" i="64"/>
  <c r="BI1051" i="64"/>
  <c r="BJ1049" i="64"/>
  <c r="BJ1085" i="64" l="1"/>
  <c r="BI1086" i="64"/>
  <c r="BF1291" i="64"/>
  <c r="BF1295" i="64" s="1"/>
  <c r="BE1300" i="64"/>
  <c r="BE1296" i="64"/>
  <c r="BJ1051" i="64"/>
  <c r="BK1049" i="64"/>
  <c r="AR1197" i="64"/>
  <c r="AR1190" i="64"/>
  <c r="AS1185" i="64" s="1"/>
  <c r="AS1192" i="64" s="1"/>
  <c r="BK1085" i="64" l="1"/>
  <c r="BJ1086" i="64"/>
  <c r="BF1296" i="64"/>
  <c r="BG1291" i="64"/>
  <c r="BG1295" i="64" s="1"/>
  <c r="BF1300" i="64"/>
  <c r="BL1049" i="64"/>
  <c r="BK1051" i="64"/>
  <c r="AS1189" i="64"/>
  <c r="BL1085" i="64" l="1"/>
  <c r="BK1086" i="64"/>
  <c r="BG1296" i="64"/>
  <c r="BH1291" i="64"/>
  <c r="BH1295" i="64" s="1"/>
  <c r="BG1300" i="64"/>
  <c r="AS1190" i="64"/>
  <c r="AT1185" i="64" s="1"/>
  <c r="AT1192" i="64" s="1"/>
  <c r="AS1197" i="64"/>
  <c r="BL1051" i="64"/>
  <c r="BM1049" i="64"/>
  <c r="BM1085" i="64" l="1"/>
  <c r="BL1086" i="64"/>
  <c r="BH1300" i="64"/>
  <c r="BH1296" i="64"/>
  <c r="BI1291" i="64"/>
  <c r="BI1295" i="64" s="1"/>
  <c r="BM1051" i="64"/>
  <c r="BN1049" i="64"/>
  <c r="AT1189" i="64"/>
  <c r="BN1085" i="64" l="1"/>
  <c r="BM1086" i="64"/>
  <c r="BI1300" i="64"/>
  <c r="BI1296" i="64"/>
  <c r="BJ1291" i="64"/>
  <c r="BJ1295" i="64" s="1"/>
  <c r="BN1051" i="64"/>
  <c r="BO1049" i="64"/>
  <c r="AT1197" i="64"/>
  <c r="AT1190" i="64"/>
  <c r="AU1185" i="64" s="1"/>
  <c r="AU1192" i="64" s="1"/>
  <c r="BO1085" i="64" l="1"/>
  <c r="N1085" i="64"/>
  <c r="BN1086" i="64"/>
  <c r="N1086" i="64" s="1"/>
  <c r="BK1291" i="64"/>
  <c r="BK1295" i="64" s="1"/>
  <c r="BJ1296" i="64"/>
  <c r="BJ1300" i="64"/>
  <c r="BP1049" i="64"/>
  <c r="BO1051" i="64"/>
  <c r="AU1189" i="64"/>
  <c r="BP1085" i="64" l="1"/>
  <c r="BO1086" i="64"/>
  <c r="BK1300" i="64"/>
  <c r="BK1296" i="64"/>
  <c r="BL1291" i="64"/>
  <c r="BL1295" i="64" s="1"/>
  <c r="BP1051" i="64"/>
  <c r="BQ1049" i="64"/>
  <c r="AU1190" i="64"/>
  <c r="AV1185" i="64" s="1"/>
  <c r="AV1192" i="64" s="1"/>
  <c r="AV1189" i="64" s="1"/>
  <c r="AU1197" i="64"/>
  <c r="BQ1085" i="64" l="1"/>
  <c r="BP1086" i="64"/>
  <c r="BM1291" i="64"/>
  <c r="BM1295" i="64" s="1"/>
  <c r="BL1296" i="64"/>
  <c r="BL1300" i="64"/>
  <c r="AV1197" i="64"/>
  <c r="AV1190" i="64"/>
  <c r="AW1185" i="64" s="1"/>
  <c r="AW1192" i="64" s="1"/>
  <c r="AW1189" i="64" s="1"/>
  <c r="BQ1051" i="64"/>
  <c r="BR1049" i="64"/>
  <c r="BR1085" i="64" l="1"/>
  <c r="BQ1086" i="64"/>
  <c r="BM1300" i="64"/>
  <c r="BN1291" i="64"/>
  <c r="BN1295" i="64" s="1"/>
  <c r="BM1296" i="64"/>
  <c r="AW1197" i="64"/>
  <c r="AW1190" i="64"/>
  <c r="AX1185" i="64" s="1"/>
  <c r="AX1192" i="64" s="1"/>
  <c r="AX1189" i="64" s="1"/>
  <c r="BR1051" i="64"/>
  <c r="BS1049" i="64"/>
  <c r="BS1085" i="64" l="1"/>
  <c r="BR1086" i="64"/>
  <c r="BN1300" i="64"/>
  <c r="BO1291" i="64"/>
  <c r="BO1295" i="64" s="1"/>
  <c r="BN1296" i="64"/>
  <c r="AX1197" i="64"/>
  <c r="AX1190" i="64"/>
  <c r="AY1185" i="64" s="1"/>
  <c r="AY1192" i="64" s="1"/>
  <c r="AY1189" i="64" s="1"/>
  <c r="BT1049" i="64"/>
  <c r="BS1051" i="64"/>
  <c r="BT1085" i="64" l="1"/>
  <c r="BS1086" i="64"/>
  <c r="BO1296" i="64"/>
  <c r="BO1300" i="64"/>
  <c r="BP1291" i="64"/>
  <c r="BP1295" i="64" s="1"/>
  <c r="BU1049" i="64"/>
  <c r="BT1051" i="64"/>
  <c r="AY1190" i="64"/>
  <c r="AZ1185" i="64" s="1"/>
  <c r="AZ1192" i="64" s="1"/>
  <c r="AZ1189" i="64" s="1"/>
  <c r="AY1197" i="64"/>
  <c r="BU1085" i="64" l="1"/>
  <c r="BT1086" i="64"/>
  <c r="BQ1291" i="64"/>
  <c r="BQ1295" i="64" s="1"/>
  <c r="BP1300" i="64"/>
  <c r="BP1296" i="64"/>
  <c r="AZ1197" i="64"/>
  <c r="AZ1190" i="64"/>
  <c r="BA1185" i="64" s="1"/>
  <c r="BA1192" i="64" s="1"/>
  <c r="BA1189" i="64" s="1"/>
  <c r="BV1049" i="64"/>
  <c r="BU1051" i="64"/>
  <c r="BV1085" i="64" l="1"/>
  <c r="BU1086" i="64"/>
  <c r="BQ1300" i="64"/>
  <c r="BQ1296" i="64"/>
  <c r="BR1291" i="64"/>
  <c r="BR1295" i="64" s="1"/>
  <c r="BA1190" i="64"/>
  <c r="BB1185" i="64" s="1"/>
  <c r="BA1197" i="64"/>
  <c r="BW1049" i="64"/>
  <c r="BV1051" i="64"/>
  <c r="BW1085" i="64" l="1"/>
  <c r="BV1086" i="64"/>
  <c r="BR1300" i="64"/>
  <c r="BS1291" i="64"/>
  <c r="BS1295" i="64" s="1"/>
  <c r="BR1296" i="64"/>
  <c r="BB1192" i="64"/>
  <c r="BB1189" i="64" s="1"/>
  <c r="BX1049" i="64"/>
  <c r="BW1051" i="64"/>
  <c r="BX1085" i="64" l="1"/>
  <c r="BW1086" i="64"/>
  <c r="BS1296" i="64"/>
  <c r="BS1300" i="64"/>
  <c r="BT1291" i="64"/>
  <c r="BT1295" i="64" s="1"/>
  <c r="BX1051" i="64"/>
  <c r="BY1049" i="64"/>
  <c r="BB1197" i="64"/>
  <c r="BB1190" i="64"/>
  <c r="BY1085" i="64" l="1"/>
  <c r="BX1086" i="64"/>
  <c r="BU1291" i="64"/>
  <c r="BU1295" i="64" s="1"/>
  <c r="BT1296" i="64"/>
  <c r="BT1300" i="64"/>
  <c r="BC1185" i="64"/>
  <c r="BC1192" i="64" s="1"/>
  <c r="BY1051" i="64"/>
  <c r="BZ1049" i="64"/>
  <c r="BZ1085" i="64" l="1"/>
  <c r="BY1086" i="64"/>
  <c r="BU1296" i="64"/>
  <c r="BU1300" i="64"/>
  <c r="BV1291" i="64"/>
  <c r="BV1295" i="64" s="1"/>
  <c r="BC1189" i="64"/>
  <c r="BZ1051" i="64"/>
  <c r="CA1049" i="64"/>
  <c r="CA1085" i="64" l="1"/>
  <c r="O1085" i="64"/>
  <c r="BZ1086" i="64"/>
  <c r="O1086" i="64" s="1"/>
  <c r="BV1300" i="64"/>
  <c r="BV1296" i="64"/>
  <c r="BW1291" i="64"/>
  <c r="BW1295" i="64" s="1"/>
  <c r="CA1051" i="64"/>
  <c r="CB1049" i="64"/>
  <c r="BC1190" i="64"/>
  <c r="BD1185" i="64" s="1"/>
  <c r="BD1192" i="64" s="1"/>
  <c r="BC1197" i="64"/>
  <c r="CB1085" i="64" l="1"/>
  <c r="CA1086" i="64"/>
  <c r="BW1296" i="64"/>
  <c r="BX1291" i="64"/>
  <c r="BX1295" i="64" s="1"/>
  <c r="BW1300" i="64"/>
  <c r="BD1189" i="64"/>
  <c r="CB1051" i="64"/>
  <c r="CC1049" i="64"/>
  <c r="CC1085" i="64" l="1"/>
  <c r="CB1086" i="64"/>
  <c r="BX1300" i="64"/>
  <c r="BX1296" i="64"/>
  <c r="BY1291" i="64"/>
  <c r="BY1295" i="64" s="1"/>
  <c r="BD1197" i="64"/>
  <c r="BD1190" i="64"/>
  <c r="BE1185" i="64" s="1"/>
  <c r="BE1192" i="64" s="1"/>
  <c r="CD1049" i="64"/>
  <c r="CC1051" i="64"/>
  <c r="CD1085" i="64" l="1"/>
  <c r="CC1086" i="64"/>
  <c r="BY1300" i="64"/>
  <c r="BY1296" i="64"/>
  <c r="BZ1291" i="64"/>
  <c r="BZ1295" i="64" s="1"/>
  <c r="CD1051" i="64"/>
  <c r="CE1049" i="64"/>
  <c r="BE1189" i="64"/>
  <c r="CE1085" i="64" l="1"/>
  <c r="CD1086" i="64"/>
  <c r="BZ1296" i="64"/>
  <c r="BZ1300" i="64"/>
  <c r="CA1291" i="64"/>
  <c r="CA1295" i="64" s="1"/>
  <c r="BE1197" i="64"/>
  <c r="BE1190" i="64"/>
  <c r="BF1185" i="64" s="1"/>
  <c r="BF1192" i="64" s="1"/>
  <c r="CE1051" i="64"/>
  <c r="CF1049" i="64"/>
  <c r="CF1085" i="64" l="1"/>
  <c r="CE1086" i="64"/>
  <c r="CA1296" i="64"/>
  <c r="CB1291" i="64"/>
  <c r="CB1295" i="64" s="1"/>
  <c r="CA1300" i="64"/>
  <c r="CF1051" i="64"/>
  <c r="CG1049" i="64"/>
  <c r="BF1189" i="64"/>
  <c r="CG1085" i="64" l="1"/>
  <c r="CF1086" i="64"/>
  <c r="CB1300" i="64"/>
  <c r="CB1296" i="64"/>
  <c r="CC1291" i="64"/>
  <c r="CC1295" i="64" s="1"/>
  <c r="BF1197" i="64"/>
  <c r="BF1190" i="64"/>
  <c r="BG1185" i="64" s="1"/>
  <c r="BG1192" i="64" s="1"/>
  <c r="CH1049" i="64"/>
  <c r="CG1051" i="64"/>
  <c r="CH1085" i="64" l="1"/>
  <c r="CG1086" i="64"/>
  <c r="CC1296" i="64"/>
  <c r="CC1300" i="64"/>
  <c r="CD1291" i="64"/>
  <c r="CD1295" i="64" s="1"/>
  <c r="BG1189" i="64"/>
  <c r="CH1051" i="64"/>
  <c r="CI1049" i="64"/>
  <c r="CI1085" i="64" l="1"/>
  <c r="CH1086" i="64"/>
  <c r="CD1296" i="64"/>
  <c r="CE1291" i="64"/>
  <c r="CE1295" i="64" s="1"/>
  <c r="CD1300" i="64"/>
  <c r="CI1051" i="64"/>
  <c r="CJ1049" i="64"/>
  <c r="BG1190" i="64"/>
  <c r="BH1185" i="64" s="1"/>
  <c r="BH1192" i="64" s="1"/>
  <c r="BH1189" i="64" s="1"/>
  <c r="BG1197" i="64"/>
  <c r="CJ1085" i="64" l="1"/>
  <c r="CI1086" i="64"/>
  <c r="CE1300" i="64"/>
  <c r="CE1296" i="64"/>
  <c r="CF1291" i="64"/>
  <c r="CF1295" i="64" s="1"/>
  <c r="BH1197" i="64"/>
  <c r="BH1190" i="64"/>
  <c r="BI1185" i="64" s="1"/>
  <c r="BI1192" i="64" s="1"/>
  <c r="BI1189" i="64" s="1"/>
  <c r="CJ1051" i="64"/>
  <c r="CK1049" i="64"/>
  <c r="CK1085" i="64" l="1"/>
  <c r="CJ1086" i="64"/>
  <c r="CF1296" i="64"/>
  <c r="CF1300" i="64"/>
  <c r="CG1291" i="64"/>
  <c r="CG1295" i="64" s="1"/>
  <c r="BI1197" i="64"/>
  <c r="BI1190" i="64"/>
  <c r="BJ1185" i="64" s="1"/>
  <c r="BJ1192" i="64" s="1"/>
  <c r="BJ1189" i="64" s="1"/>
  <c r="CL1049" i="64"/>
  <c r="CK1051" i="64"/>
  <c r="CL1085" i="64" l="1"/>
  <c r="CK1086" i="64"/>
  <c r="CH1291" i="64"/>
  <c r="CH1295" i="64" s="1"/>
  <c r="CG1300" i="64"/>
  <c r="CG1296" i="64"/>
  <c r="CL1051" i="64"/>
  <c r="BJ1197" i="64"/>
  <c r="BJ1190" i="64"/>
  <c r="BK1185" i="64" s="1"/>
  <c r="BK1192" i="64" s="1"/>
  <c r="BK1189" i="64" s="1"/>
  <c r="P1085" i="64" l="1"/>
  <c r="CL1086" i="64"/>
  <c r="P1086" i="64" s="1"/>
  <c r="CI1291" i="64"/>
  <c r="CI1295" i="64" s="1"/>
  <c r="CH1296" i="64"/>
  <c r="CH1300" i="64"/>
  <c r="BK1190" i="64"/>
  <c r="BL1185" i="64" s="1"/>
  <c r="BL1192" i="64" s="1"/>
  <c r="BL1189" i="64" s="1"/>
  <c r="BK1197" i="64"/>
  <c r="CP1049" i="64" l="1"/>
  <c r="CJ1291" i="64"/>
  <c r="CJ1295" i="64" s="1"/>
  <c r="CI1300" i="64"/>
  <c r="CI1296" i="64"/>
  <c r="BL1197" i="64"/>
  <c r="BL1190" i="64"/>
  <c r="BM1185" i="64" s="1"/>
  <c r="BM1192" i="64" s="1"/>
  <c r="BM1189" i="64" s="1"/>
  <c r="CP1051" i="64" l="1"/>
  <c r="CQ1049" i="64"/>
  <c r="CJ1296" i="64"/>
  <c r="CK1291" i="64"/>
  <c r="CK1295" i="64" s="1"/>
  <c r="CJ1300" i="64"/>
  <c r="BM1190" i="64"/>
  <c r="BN1185" i="64" s="1"/>
  <c r="BM1197" i="64"/>
  <c r="CQ1051" i="64" l="1"/>
  <c r="CR1049" i="64"/>
  <c r="K1049" i="64" s="1"/>
  <c r="CK1300" i="64"/>
  <c r="CK1296" i="64"/>
  <c r="CL1291" i="64"/>
  <c r="CL1295" i="64" s="1"/>
  <c r="BN1192" i="64"/>
  <c r="BN1189" i="64" s="1"/>
  <c r="CR1051" i="64" l="1"/>
  <c r="CS1049" i="64"/>
  <c r="CL1296" i="64"/>
  <c r="CL1300" i="64"/>
  <c r="BN1197" i="64"/>
  <c r="BN1190" i="64"/>
  <c r="CO1291" i="64" l="1"/>
  <c r="CO1295" i="64" s="1"/>
  <c r="K1291" i="64"/>
  <c r="CS1051" i="64"/>
  <c r="CT1049" i="64"/>
  <c r="BO1185" i="64"/>
  <c r="BO1192" i="64" s="1"/>
  <c r="CO1296" i="64" l="1"/>
  <c r="CP1291" i="64"/>
  <c r="CP1295" i="64" s="1"/>
  <c r="CO1300" i="64"/>
  <c r="CT1051" i="64"/>
  <c r="CU1049" i="64"/>
  <c r="BO1189" i="64"/>
  <c r="CP1296" i="64" l="1"/>
  <c r="CQ1291" i="64"/>
  <c r="CQ1295" i="64" s="1"/>
  <c r="CP1300" i="64"/>
  <c r="CU1051" i="64"/>
  <c r="CV1049" i="64"/>
  <c r="L1049" i="64" s="1"/>
  <c r="BO1190" i="64"/>
  <c r="BP1185" i="64" s="1"/>
  <c r="BP1192" i="64" s="1"/>
  <c r="BO1197" i="64"/>
  <c r="CR1291" i="64" l="1"/>
  <c r="CR1295" i="64" s="1"/>
  <c r="K1295" i="64" s="1"/>
  <c r="CQ1296" i="64"/>
  <c r="CQ1300" i="64"/>
  <c r="CV1051" i="64"/>
  <c r="CW1049" i="64"/>
  <c r="BP1189" i="64"/>
  <c r="K1296" i="64" l="1"/>
  <c r="L1291" i="64"/>
  <c r="CW1051" i="64"/>
  <c r="CX1049" i="64"/>
  <c r="CS1291" i="64"/>
  <c r="CS1295" i="64" s="1"/>
  <c r="CR1296" i="64"/>
  <c r="CR1300" i="64"/>
  <c r="BP1197" i="64"/>
  <c r="BP1190" i="64"/>
  <c r="BQ1185" i="64" s="1"/>
  <c r="BQ1192" i="64" s="1"/>
  <c r="CT1291" i="64" l="1"/>
  <c r="CT1295" i="64" s="1"/>
  <c r="CS1296" i="64"/>
  <c r="CS1300" i="64"/>
  <c r="CX1051" i="64"/>
  <c r="CY1049" i="64"/>
  <c r="BQ1189" i="64"/>
  <c r="CY1051" i="64" l="1"/>
  <c r="CZ1049" i="64"/>
  <c r="M1049" i="64" s="1"/>
  <c r="CT1296" i="64"/>
  <c r="CU1291" i="64"/>
  <c r="CU1295" i="64" s="1"/>
  <c r="CT1300" i="64"/>
  <c r="BQ1190" i="64"/>
  <c r="BR1185" i="64" s="1"/>
  <c r="BR1192" i="64" s="1"/>
  <c r="BQ1197" i="64"/>
  <c r="CU1296" i="64" l="1"/>
  <c r="CV1291" i="64"/>
  <c r="CV1295" i="64" s="1"/>
  <c r="L1295" i="64" s="1"/>
  <c r="CU1300" i="64"/>
  <c r="CZ1051" i="64"/>
  <c r="DA1049" i="64"/>
  <c r="BR1189" i="64"/>
  <c r="L1296" i="64" l="1"/>
  <c r="M1291" i="64"/>
  <c r="CV1296" i="64"/>
  <c r="CW1291" i="64"/>
  <c r="CW1295" i="64" s="1"/>
  <c r="CV1300" i="64"/>
  <c r="DA1051" i="64"/>
  <c r="DB1049" i="64"/>
  <c r="BR1197" i="64"/>
  <c r="BR1190" i="64"/>
  <c r="BS1185" i="64" s="1"/>
  <c r="BS1192" i="64" s="1"/>
  <c r="DB1051" i="64" l="1"/>
  <c r="DC1049" i="64"/>
  <c r="CW1296" i="64"/>
  <c r="CX1291" i="64"/>
  <c r="CX1295" i="64" s="1"/>
  <c r="CW1300" i="64"/>
  <c r="BS1189" i="64"/>
  <c r="CX1296" i="64" l="1"/>
  <c r="CY1291" i="64"/>
  <c r="CY1295" i="64" s="1"/>
  <c r="CX1300" i="64"/>
  <c r="DC1051" i="64"/>
  <c r="DD1049" i="64"/>
  <c r="N1049" i="64" s="1"/>
  <c r="BS1190" i="64"/>
  <c r="BT1185" i="64" s="1"/>
  <c r="BT1192" i="64" s="1"/>
  <c r="BT1189" i="64" s="1"/>
  <c r="BS1197" i="64"/>
  <c r="DD1051" i="64" l="1"/>
  <c r="DE1049" i="64"/>
  <c r="CZ1291" i="64"/>
  <c r="CZ1295" i="64" s="1"/>
  <c r="M1295" i="64" s="1"/>
  <c r="CY1296" i="64"/>
  <c r="CY1300" i="64"/>
  <c r="BT1197" i="64"/>
  <c r="BT1190" i="64"/>
  <c r="BU1185" i="64" s="1"/>
  <c r="BU1192" i="64" s="1"/>
  <c r="BU1189" i="64" s="1"/>
  <c r="M1296" i="64" l="1"/>
  <c r="N1291" i="64"/>
  <c r="DA1291" i="64"/>
  <c r="DA1295" i="64" s="1"/>
  <c r="CZ1296" i="64"/>
  <c r="CZ1300" i="64"/>
  <c r="DE1051" i="64"/>
  <c r="DF1049" i="64"/>
  <c r="BU1197" i="64"/>
  <c r="BU1190" i="64"/>
  <c r="BV1185" i="64" s="1"/>
  <c r="BV1192" i="64" s="1"/>
  <c r="BV1189" i="64" s="1"/>
  <c r="DF1051" i="64" l="1"/>
  <c r="DG1049" i="64"/>
  <c r="DB1291" i="64"/>
  <c r="DB1295" i="64" s="1"/>
  <c r="DA1296" i="64"/>
  <c r="DA1300" i="64"/>
  <c r="BV1197" i="64"/>
  <c r="BV1190" i="64"/>
  <c r="BW1185" i="64" s="1"/>
  <c r="BW1192" i="64" s="1"/>
  <c r="BW1189" i="64" s="1"/>
  <c r="DB1296" i="64" l="1"/>
  <c r="DC1291" i="64"/>
  <c r="DC1295" i="64" s="1"/>
  <c r="DB1300" i="64"/>
  <c r="DG1051" i="64"/>
  <c r="DH1049" i="64"/>
  <c r="O1049" i="64" s="1"/>
  <c r="BW1190" i="64"/>
  <c r="BX1185" i="64" s="1"/>
  <c r="BX1192" i="64" s="1"/>
  <c r="BX1189" i="64" s="1"/>
  <c r="BW1197" i="64"/>
  <c r="DC1296" i="64" l="1"/>
  <c r="DD1291" i="64"/>
  <c r="DD1295" i="64" s="1"/>
  <c r="N1295" i="64" s="1"/>
  <c r="DC1300" i="64"/>
  <c r="DH1051" i="64"/>
  <c r="DI1049" i="64"/>
  <c r="BX1197" i="64"/>
  <c r="BX1190" i="64"/>
  <c r="BY1185" i="64" s="1"/>
  <c r="BY1192" i="64" s="1"/>
  <c r="BY1189" i="64" s="1"/>
  <c r="O1291" i="64" l="1"/>
  <c r="N1296" i="64"/>
  <c r="DI1051" i="64"/>
  <c r="DJ1049" i="64"/>
  <c r="DD1296" i="64"/>
  <c r="DE1291" i="64"/>
  <c r="DE1295" i="64" s="1"/>
  <c r="DD1300" i="64"/>
  <c r="BY1190" i="64"/>
  <c r="BZ1185" i="64" s="1"/>
  <c r="BY1197" i="64"/>
  <c r="DE1296" i="64" l="1"/>
  <c r="DF1291" i="64"/>
  <c r="DF1295" i="64" s="1"/>
  <c r="DE1300" i="64"/>
  <c r="DJ1051" i="64"/>
  <c r="DK1049" i="64"/>
  <c r="DL1049" i="64" s="1"/>
  <c r="DL1051" i="64" s="1"/>
  <c r="BZ1192" i="64"/>
  <c r="BZ1189" i="64" s="1"/>
  <c r="DK1051" i="64" l="1"/>
  <c r="DF1296" i="64"/>
  <c r="DG1291" i="64"/>
  <c r="DG1295" i="64" s="1"/>
  <c r="DF1300" i="64"/>
  <c r="BZ1197" i="64"/>
  <c r="BZ1190" i="64"/>
  <c r="P1051" i="64" l="1"/>
  <c r="P1049" i="64"/>
  <c r="K1051" i="64"/>
  <c r="L1051" i="64"/>
  <c r="M1051" i="64"/>
  <c r="N1051" i="64"/>
  <c r="O1051" i="64"/>
  <c r="DH1291" i="64"/>
  <c r="DH1295" i="64" s="1"/>
  <c r="O1295" i="64" s="1"/>
  <c r="DG1296" i="64"/>
  <c r="DG1300" i="64"/>
  <c r="CA1185" i="64"/>
  <c r="CA1192" i="64" s="1"/>
  <c r="P1291" i="64" l="1"/>
  <c r="O1296" i="64"/>
  <c r="DI1291" i="64"/>
  <c r="DI1295" i="64" s="1"/>
  <c r="DH1296" i="64"/>
  <c r="DH1300" i="64"/>
  <c r="CA1189" i="64"/>
  <c r="DJ1291" i="64" l="1"/>
  <c r="DJ1295" i="64" s="1"/>
  <c r="DI1296" i="64"/>
  <c r="DI1300" i="64"/>
  <c r="CA1197" i="64"/>
  <c r="CA1190" i="64"/>
  <c r="CB1185" i="64" s="1"/>
  <c r="CB1192" i="64" s="1"/>
  <c r="DJ1296" i="64" l="1"/>
  <c r="DK1291" i="64"/>
  <c r="DK1295" i="64" s="1"/>
  <c r="DL1291" i="64" s="1"/>
  <c r="DL1295" i="64" s="1"/>
  <c r="DJ1300" i="64"/>
  <c r="CB1189" i="64"/>
  <c r="DL1296" i="64" l="1"/>
  <c r="DL1300" i="64"/>
  <c r="DK1296" i="64"/>
  <c r="P1295" i="64"/>
  <c r="P1296" i="64" s="1"/>
  <c r="DK1300" i="64"/>
  <c r="CB1197" i="64"/>
  <c r="CB1190" i="64"/>
  <c r="CC1185" i="64" s="1"/>
  <c r="CC1192" i="64" s="1"/>
  <c r="CC1189" i="64" l="1"/>
  <c r="K1300" i="64" l="1"/>
  <c r="L1300" i="64"/>
  <c r="M1300" i="64"/>
  <c r="N1300" i="64"/>
  <c r="O1300" i="64"/>
  <c r="P1300" i="64"/>
  <c r="CC1197" i="64"/>
  <c r="CC1190" i="64"/>
  <c r="CD1185" i="64" s="1"/>
  <c r="CD1192" i="64" s="1"/>
  <c r="CD1189" i="64" l="1"/>
  <c r="CD1197" i="64" l="1"/>
  <c r="CD1190" i="64"/>
  <c r="CE1185" i="64" s="1"/>
  <c r="CE1192" i="64" s="1"/>
  <c r="CE1189" i="64" l="1"/>
  <c r="CE1197" i="64" l="1"/>
  <c r="CE1190" i="64"/>
  <c r="CF1185" i="64" s="1"/>
  <c r="CF1192" i="64" s="1"/>
  <c r="CF1189" i="64" s="1"/>
  <c r="CF1197" i="64" l="1"/>
  <c r="CF1190" i="64"/>
  <c r="CG1185" i="64" s="1"/>
  <c r="CG1192" i="64" s="1"/>
  <c r="CG1189" i="64" s="1"/>
  <c r="CG1197" i="64" l="1"/>
  <c r="CG1190" i="64"/>
  <c r="CH1185" i="64" s="1"/>
  <c r="CH1192" i="64" s="1"/>
  <c r="CH1189" i="64" s="1"/>
  <c r="CH1197" i="64" l="1"/>
  <c r="CH1190" i="64"/>
  <c r="CI1185" i="64" s="1"/>
  <c r="CI1192" i="64" s="1"/>
  <c r="CI1189" i="64" s="1"/>
  <c r="CI1190" i="64" l="1"/>
  <c r="CJ1185" i="64" s="1"/>
  <c r="CJ1192" i="64" s="1"/>
  <c r="CJ1189" i="64" s="1"/>
  <c r="CI1197" i="64"/>
  <c r="CJ1197" i="64" l="1"/>
  <c r="CJ1190" i="64"/>
  <c r="CK1185" i="64" s="1"/>
  <c r="CK1192" i="64" s="1"/>
  <c r="CK1189" i="64" s="1"/>
  <c r="CK1197" i="64" l="1"/>
  <c r="CK1190" i="64"/>
  <c r="CL1185" i="64" s="1"/>
  <c r="CL1192" i="64" l="1"/>
  <c r="CL1189" i="64" l="1"/>
  <c r="CL1190" i="64" l="1"/>
  <c r="CL1197" i="64"/>
  <c r="S1402" i="64" l="1"/>
  <c r="K1402" i="64" l="1"/>
  <c r="L1402" i="64"/>
  <c r="M1402" i="64"/>
  <c r="N1402" i="64"/>
  <c r="O1402" i="64"/>
  <c r="P1402" i="64"/>
  <c r="CO1185" i="64"/>
  <c r="CO1192" i="64" l="1"/>
  <c r="CO1189" i="64" s="1"/>
  <c r="CO1190" i="64" l="1"/>
  <c r="CP1185" i="64" s="1"/>
  <c r="CP1192" i="64" s="1"/>
  <c r="CP1189" i="64" s="1"/>
  <c r="CO1197" i="64"/>
  <c r="CP1197" i="64" l="1"/>
  <c r="CP1190" i="64"/>
  <c r="CQ1185" i="64" s="1"/>
  <c r="CQ1192" i="64" s="1"/>
  <c r="CQ1189" i="64" l="1"/>
  <c r="CQ1197" i="64" l="1"/>
  <c r="CQ1190" i="64"/>
  <c r="CR1185" i="64" s="1"/>
  <c r="CR1192" i="64" s="1"/>
  <c r="CR1189" i="64" l="1"/>
  <c r="CR1190" i="64" l="1"/>
  <c r="CR1197" i="64"/>
  <c r="CS1185" i="64" l="1"/>
  <c r="CS1192" i="64" l="1"/>
  <c r="CS1189" i="64" s="1"/>
  <c r="CS1190" i="64" l="1"/>
  <c r="CS1197" i="64"/>
  <c r="CT1185" i="64" l="1"/>
  <c r="CT1192" i="64" s="1"/>
  <c r="CT1189" i="64" s="1"/>
  <c r="CT1190" i="64" l="1"/>
  <c r="CT1197" i="64"/>
  <c r="CU1185" i="64" l="1"/>
  <c r="CU1192" i="64" s="1"/>
  <c r="CU1189" i="64" s="1"/>
  <c r="CU1197" i="64" l="1"/>
  <c r="CU1190" i="64"/>
  <c r="CV1185" i="64" l="1"/>
  <c r="CV1192" i="64" s="1"/>
  <c r="CV1189" i="64" s="1"/>
  <c r="CV1190" i="64" l="1"/>
  <c r="CV1197" i="64"/>
  <c r="CW1185" i="64" l="1"/>
  <c r="CW1192" i="64" l="1"/>
  <c r="CW1189" i="64" s="1"/>
  <c r="CW1197" i="64" l="1"/>
  <c r="CW1190" i="64"/>
  <c r="CX1185" i="64" l="1"/>
  <c r="CX1192" i="64" s="1"/>
  <c r="CX1189" i="64" s="1"/>
  <c r="CX1197" i="64" l="1"/>
  <c r="CX1190" i="64"/>
  <c r="CY1185" i="64" l="1"/>
  <c r="CY1192" i="64" s="1"/>
  <c r="CY1189" i="64" s="1"/>
  <c r="CY1197" i="64" l="1"/>
  <c r="CY1190" i="64"/>
  <c r="CZ1185" i="64" l="1"/>
  <c r="CZ1192" i="64" s="1"/>
  <c r="CZ1189" i="64" s="1"/>
  <c r="CZ1197" i="64" l="1"/>
  <c r="CZ1190" i="64"/>
  <c r="DA1185" i="64" l="1"/>
  <c r="DA1192" i="64" s="1"/>
  <c r="DA1189" i="64" s="1"/>
  <c r="DA1190" i="64" l="1"/>
  <c r="DA1197" i="64"/>
  <c r="DB1185" i="64" l="1"/>
  <c r="DB1192" i="64" s="1"/>
  <c r="DB1189" i="64" s="1"/>
  <c r="DB1190" i="64" l="1"/>
  <c r="DB1197" i="64"/>
  <c r="DC1185" i="64" l="1"/>
  <c r="DC1192" i="64" s="1"/>
  <c r="DC1189" i="64" s="1"/>
  <c r="DC1190" i="64" l="1"/>
  <c r="DC1197" i="64"/>
  <c r="DD1185" i="64" l="1"/>
  <c r="DD1192" i="64" s="1"/>
  <c r="DD1189" i="64" s="1"/>
  <c r="DD1197" i="64" s="1"/>
  <c r="DD1190" i="64" l="1"/>
  <c r="DE1185" i="64" s="1"/>
  <c r="DE1192" i="64" l="1"/>
  <c r="DE1189" i="64" s="1"/>
  <c r="DE1190" i="64" l="1"/>
  <c r="DE1197" i="64"/>
  <c r="DF1185" i="64" l="1"/>
  <c r="DF1192" i="64" s="1"/>
  <c r="DF1189" i="64" s="1"/>
  <c r="DF1197" i="64" l="1"/>
  <c r="DF1190" i="64"/>
  <c r="DG1185" i="64" l="1"/>
  <c r="DG1192" i="64" s="1"/>
  <c r="DG1189" i="64" s="1"/>
  <c r="DG1190" i="64" l="1"/>
  <c r="DG1197" i="64"/>
  <c r="DH1185" i="64" l="1"/>
  <c r="DH1192" i="64" s="1"/>
  <c r="DH1189" i="64" l="1"/>
  <c r="DH1197" i="64" l="1"/>
  <c r="DH1190" i="64"/>
  <c r="DI1185" i="64" l="1"/>
  <c r="CO1602" i="64"/>
  <c r="CO1607" i="64" s="1"/>
  <c r="DI1192" i="64" l="1"/>
  <c r="DI1189" i="64" l="1"/>
  <c r="DI1197" i="64" l="1"/>
  <c r="DI1190" i="64"/>
  <c r="DJ1185" i="64" l="1"/>
  <c r="DJ1192" i="64" l="1"/>
  <c r="DJ1189" i="64" l="1"/>
  <c r="DJ1197" i="64" l="1"/>
  <c r="DJ1190" i="64"/>
  <c r="DK1185" i="64" l="1"/>
  <c r="DK1192" i="64" l="1"/>
  <c r="DK1189" i="64" l="1"/>
  <c r="CO2179" i="64"/>
  <c r="CO2181" i="64" s="1"/>
  <c r="DK1190" i="64" l="1"/>
  <c r="DK1197" i="64"/>
  <c r="CP2179" i="64"/>
  <c r="DL1185" i="64" l="1"/>
  <c r="CQ2179" i="64"/>
  <c r="CP2181" i="64"/>
  <c r="DL1192" i="64" l="1"/>
  <c r="K1185" i="64"/>
  <c r="L1185" i="64"/>
  <c r="M1185" i="64"/>
  <c r="N1185" i="64"/>
  <c r="O1185" i="64"/>
  <c r="P1185" i="64"/>
  <c r="CR2179" i="64"/>
  <c r="CQ2181" i="64"/>
  <c r="DL1189" i="64" l="1"/>
  <c r="P1192" i="64"/>
  <c r="O1192" i="64"/>
  <c r="K1192" i="64"/>
  <c r="N1192" i="64"/>
  <c r="L1192" i="64"/>
  <c r="M1192" i="64"/>
  <c r="CR2181" i="64"/>
  <c r="CS2179" i="64"/>
  <c r="DL1197" i="64" l="1"/>
  <c r="DL1190" i="64"/>
  <c r="O1189" i="64"/>
  <c r="P1189" i="64"/>
  <c r="K1189" i="64"/>
  <c r="M1189" i="64"/>
  <c r="L1189" i="64"/>
  <c r="N1189" i="64"/>
  <c r="CT2179" i="64"/>
  <c r="CS2181" i="64"/>
  <c r="K1190" i="64" l="1"/>
  <c r="L1190" i="64"/>
  <c r="M1190" i="64"/>
  <c r="N1190" i="64"/>
  <c r="P1190" i="64"/>
  <c r="O1190" i="64"/>
  <c r="P1197" i="64"/>
  <c r="K1197" i="64"/>
  <c r="M1197" i="64"/>
  <c r="O1197" i="64"/>
  <c r="N1197" i="64"/>
  <c r="L1197" i="64"/>
  <c r="CU2179" i="64"/>
  <c r="CT2181" i="64"/>
  <c r="CU2181" i="64" l="1"/>
  <c r="CV2179" i="64"/>
  <c r="CV2181" i="64" l="1"/>
  <c r="CW2179" i="64"/>
  <c r="CW2181" i="64" l="1"/>
  <c r="CX2179" i="64"/>
  <c r="CY2179" i="64" l="1"/>
  <c r="CX2181" i="64"/>
  <c r="CZ2179" i="64" l="1"/>
  <c r="CY2181" i="64"/>
  <c r="DA2179" i="64" l="1"/>
  <c r="CZ2181" i="64"/>
  <c r="DA2181" i="64" l="1"/>
  <c r="DB2179" i="64"/>
  <c r="DC2179" i="64" l="1"/>
  <c r="DB2181" i="64"/>
  <c r="DC2181" i="64" l="1"/>
  <c r="DD2179" i="64"/>
  <c r="DE2179" i="64" l="1"/>
  <c r="DD2181" i="64"/>
  <c r="DF2179" i="64" l="1"/>
  <c r="DE2181" i="64"/>
  <c r="DF2181" i="64" l="1"/>
  <c r="DG2179" i="64"/>
  <c r="DH2179" i="64" l="1"/>
  <c r="DG2181" i="64"/>
  <c r="DH2181" i="64" l="1"/>
  <c r="DI2179" i="64"/>
  <c r="DI2181" i="64" l="1"/>
  <c r="DJ2179" i="64"/>
  <c r="DJ2181" i="64" l="1"/>
  <c r="DK2179" i="64"/>
  <c r="DK2181" i="64" l="1"/>
  <c r="DL2179" i="64"/>
  <c r="DL2181" i="64" s="1"/>
  <c r="CP2201" i="64" l="1"/>
  <c r="CP2204" i="64" s="1"/>
  <c r="CX2201" i="64"/>
  <c r="CX2204" i="64" s="1"/>
  <c r="DF2201" i="64"/>
  <c r="DF2204" i="64" s="1"/>
  <c r="CQ2201" i="64"/>
  <c r="CQ2204" i="64" s="1"/>
  <c r="CY2201" i="64"/>
  <c r="CY2204" i="64" s="1"/>
  <c r="DG2201" i="64"/>
  <c r="DG2204" i="64" s="1"/>
  <c r="CR2201" i="64"/>
  <c r="CR2204" i="64" s="1"/>
  <c r="CZ2201" i="64"/>
  <c r="CZ2204" i="64" s="1"/>
  <c r="DH2201" i="64"/>
  <c r="DH2204" i="64" s="1"/>
  <c r="CS2201" i="64"/>
  <c r="CS2204" i="64" s="1"/>
  <c r="DA2201" i="64"/>
  <c r="DA2204" i="64" s="1"/>
  <c r="DI2201" i="64"/>
  <c r="DI2204" i="64" s="1"/>
  <c r="CT2201" i="64"/>
  <c r="CT2204" i="64" s="1"/>
  <c r="DB2201" i="64"/>
  <c r="DB2204" i="64" s="1"/>
  <c r="DJ2201" i="64"/>
  <c r="DJ2204" i="64" s="1"/>
  <c r="CU2201" i="64"/>
  <c r="CU2204" i="64" s="1"/>
  <c r="DC2201" i="64"/>
  <c r="DC2204" i="64" s="1"/>
  <c r="DK2201" i="64"/>
  <c r="DK2204" i="64" s="1"/>
  <c r="CV2201" i="64"/>
  <c r="CV2204" i="64" s="1"/>
  <c r="DD2201" i="64"/>
  <c r="DD2204" i="64" s="1"/>
  <c r="DL2201" i="64"/>
  <c r="DL2204" i="64" s="1"/>
  <c r="CO2201" i="64"/>
  <c r="CO2204" i="64" s="1"/>
  <c r="CW2201" i="64"/>
  <c r="CW2204" i="64" s="1"/>
  <c r="DE2201" i="64"/>
  <c r="DE2204" i="64" s="1"/>
  <c r="K1604" i="64" l="1"/>
  <c r="K1605" i="64" l="1"/>
  <c r="L1602" i="64" s="1"/>
  <c r="CS1603" i="64" a="1"/>
  <c r="CS1603" i="64" s="1"/>
  <c r="CT1603" i="64" a="1"/>
  <c r="CT1603" i="64" s="1"/>
  <c r="CU1603" i="64" a="1"/>
  <c r="CU1603" i="64" s="1"/>
  <c r="CV1603" i="64" a="1"/>
  <c r="CV1603" i="64" s="1"/>
  <c r="CW1603" i="64" a="1"/>
  <c r="CW1603" i="64" s="1"/>
  <c r="CX1603" i="64" a="1"/>
  <c r="CX1603" i="64" s="1"/>
  <c r="CY1603" i="64" a="1"/>
  <c r="CY1603" i="64" s="1"/>
  <c r="CZ1603" i="64" a="1"/>
  <c r="CZ1603" i="64" s="1"/>
  <c r="DA1603" i="64" a="1"/>
  <c r="DA1603" i="64" s="1"/>
  <c r="DB1603" i="64" a="1"/>
  <c r="DB1603" i="64" s="1"/>
  <c r="DC1603" i="64" a="1"/>
  <c r="DC1603" i="64" s="1"/>
  <c r="DD1603" i="64" a="1"/>
  <c r="DD1603" i="64" s="1"/>
  <c r="DE1603" i="64" a="1"/>
  <c r="DE1603" i="64" s="1"/>
  <c r="DF1603" i="64" a="1"/>
  <c r="DF1603" i="64" s="1"/>
  <c r="DG1603" i="64" a="1"/>
  <c r="DG1603" i="64" s="1"/>
  <c r="DH1603" i="64" a="1"/>
  <c r="DH1603" i="64" s="1"/>
  <c r="DI1603" i="64" a="1"/>
  <c r="DI1603" i="64" s="1"/>
  <c r="DJ1603" i="64" a="1"/>
  <c r="DJ1603" i="64" s="1"/>
  <c r="DK1603" i="64" a="1"/>
  <c r="DK1603" i="64" s="1"/>
  <c r="DL1603" i="64" a="1"/>
  <c r="DL1603" i="64" s="1"/>
  <c r="K1607" i="64"/>
  <c r="DG46" i="861" l="1"/>
  <c r="CW46" i="861"/>
  <c r="CP46" i="861"/>
  <c r="DC46" i="861"/>
  <c r="CS46" i="861"/>
  <c r="DA46" i="861"/>
  <c r="CQ46" i="861"/>
  <c r="CV46" i="861"/>
  <c r="DL46" i="861"/>
  <c r="CY46" i="861"/>
  <c r="CT46" i="861"/>
  <c r="CO46" i="861"/>
  <c r="DB46" i="861"/>
  <c r="CR46" i="861"/>
  <c r="DJ46" i="861"/>
  <c r="DE46" i="861"/>
  <c r="CZ46" i="861"/>
  <c r="CU46" i="861"/>
  <c r="DH46" i="861"/>
  <c r="CX46" i="861"/>
  <c r="DK46" i="861"/>
  <c r="DF46" i="861"/>
  <c r="DI46" i="861"/>
  <c r="DD46" i="861"/>
  <c r="DD87" i="861" l="1"/>
  <c r="CX87" i="861"/>
  <c r="CR87" i="861"/>
  <c r="DI87" i="861"/>
  <c r="DC87" i="861"/>
  <c r="CW87" i="861"/>
  <c r="CQ87" i="861"/>
  <c r="DH87" i="861"/>
  <c r="DB87" i="861"/>
  <c r="CV87" i="861"/>
  <c r="CP87" i="861"/>
  <c r="DG87" i="861"/>
  <c r="DA87" i="861"/>
  <c r="CU87" i="861"/>
  <c r="CO87" i="861"/>
  <c r="CO51" i="861"/>
  <c r="CO52" i="861" s="1"/>
  <c r="CO53" i="861" s="1"/>
  <c r="DF87" i="861"/>
  <c r="CZ87" i="861"/>
  <c r="CT87" i="861"/>
  <c r="DK87" i="861"/>
  <c r="DE87" i="861"/>
  <c r="CY87" i="861"/>
  <c r="CS87" i="861"/>
  <c r="DJ87" i="861"/>
  <c r="DL87" i="861"/>
  <c r="CO83" i="861" l="1"/>
  <c r="CO88" i="861" s="1"/>
  <c r="CO54" i="861"/>
  <c r="CO76" i="861"/>
  <c r="CO77" i="861" l="1"/>
  <c r="CN62" i="861" l="1"/>
  <c r="CN64" i="861" s="1"/>
  <c r="CN79" i="861" s="1"/>
  <c r="CP43" i="861" l="1"/>
  <c r="CP51" i="861" s="1"/>
  <c r="CO70" i="861"/>
  <c r="CO72" i="861" s="1"/>
  <c r="CP52" i="861" l="1"/>
  <c r="CP53" i="861" s="1"/>
  <c r="CP70" i="861" l="1"/>
  <c r="CP72" i="861" s="1"/>
  <c r="CP76" i="861"/>
  <c r="CP83" i="861"/>
  <c r="CP88" i="861" s="1"/>
  <c r="CP54" i="861"/>
  <c r="CQ43" i="861" l="1"/>
  <c r="CQ51" i="861" s="1"/>
  <c r="CP77" i="861"/>
  <c r="CQ70" i="861" l="1"/>
  <c r="CQ72" i="861" s="1"/>
  <c r="CQ52" i="861"/>
  <c r="CQ53" i="861" s="1"/>
  <c r="CQ54" i="861" l="1"/>
  <c r="CQ83" i="861"/>
  <c r="CQ88" i="861" s="1"/>
  <c r="CQ76" i="861"/>
  <c r="CR43" i="861"/>
  <c r="CR51" i="861" s="1"/>
  <c r="CR52" i="861" l="1"/>
  <c r="CR53" i="861" s="1"/>
  <c r="CR76" i="861" s="1"/>
  <c r="CR77" i="861" s="1"/>
  <c r="CR70" i="861"/>
  <c r="CR72" i="861" s="1"/>
  <c r="CQ77" i="861"/>
  <c r="CS43" i="861" l="1"/>
  <c r="CS51" i="861" s="1"/>
  <c r="CR54" i="861"/>
  <c r="CR83" i="861"/>
  <c r="CR88" i="861" s="1"/>
  <c r="CS52" i="861" l="1"/>
  <c r="CS53" i="861" s="1"/>
  <c r="CS70" i="861"/>
  <c r="CS72" i="861" s="1"/>
  <c r="CT43" i="861" l="1"/>
  <c r="CT51" i="861" s="1"/>
  <c r="CS54" i="861"/>
  <c r="CS83" i="861"/>
  <c r="CS88" i="861" s="1"/>
  <c r="CS76" i="861"/>
  <c r="CS77" i="861" l="1"/>
  <c r="CT52" i="861"/>
  <c r="CT53" i="861" s="1"/>
  <c r="CT70" i="861"/>
  <c r="CT72" i="861" s="1"/>
  <c r="CU43" i="861" l="1"/>
  <c r="CU51" i="861" s="1"/>
  <c r="CT54" i="861"/>
  <c r="CT83" i="861"/>
  <c r="CT88" i="861" s="1"/>
  <c r="CT76" i="861"/>
  <c r="CT77" i="861" s="1"/>
  <c r="CU70" i="861" l="1"/>
  <c r="CU72" i="861" s="1"/>
  <c r="CU52" i="861"/>
  <c r="CU53" i="861" s="1"/>
  <c r="CU76" i="861" l="1"/>
  <c r="CU54" i="861"/>
  <c r="CU83" i="861"/>
  <c r="CU88" i="861" s="1"/>
  <c r="CV43" i="861"/>
  <c r="CV51" i="861" s="1"/>
  <c r="CV52" i="861" l="1"/>
  <c r="CV53" i="861" s="1"/>
  <c r="CV76" i="861" s="1"/>
  <c r="CV77" i="861" s="1"/>
  <c r="CV70" i="861"/>
  <c r="CV72" i="861" s="1"/>
  <c r="CU77" i="861"/>
  <c r="CW43" i="861" l="1"/>
  <c r="CW51" i="861" s="1"/>
  <c r="CV83" i="861"/>
  <c r="CV88" i="861" s="1"/>
  <c r="CV54" i="861"/>
  <c r="CW70" i="861" l="1"/>
  <c r="CW72" i="861" s="1"/>
  <c r="CW52" i="861"/>
  <c r="CW53" i="861" s="1"/>
  <c r="CW83" i="861" l="1"/>
  <c r="CW88" i="861" s="1"/>
  <c r="CW54" i="861"/>
  <c r="CW76" i="861"/>
  <c r="CW77" i="861" s="1"/>
  <c r="CX43" i="861"/>
  <c r="CX51" i="861" s="1"/>
  <c r="CX70" i="861" l="1"/>
  <c r="CX72" i="861" s="1"/>
  <c r="CX52" i="861"/>
  <c r="CX53" i="861" s="1"/>
  <c r="CX76" i="861" s="1"/>
  <c r="CX77" i="861" s="1"/>
  <c r="CX83" i="861" l="1"/>
  <c r="CX88" i="861" s="1"/>
  <c r="CX54" i="861"/>
  <c r="CY43" i="861"/>
  <c r="CY51" i="861" s="1"/>
  <c r="CY52" i="861" l="1"/>
  <c r="CY53" i="861" s="1"/>
  <c r="CY70" i="861"/>
  <c r="CY72" i="861" s="1"/>
  <c r="CZ43" i="861" l="1"/>
  <c r="CZ51" i="861" s="1"/>
  <c r="CY76" i="861"/>
  <c r="CY77" i="861" s="1"/>
  <c r="CY54" i="861"/>
  <c r="CY83" i="861"/>
  <c r="CY88" i="861" s="1"/>
  <c r="CZ52" i="861" l="1"/>
  <c r="CZ53" i="861" s="1"/>
  <c r="CZ76" i="861" s="1"/>
  <c r="CZ77" i="861" s="1"/>
  <c r="CZ70" i="861"/>
  <c r="CZ72" i="861" s="1"/>
  <c r="DA43" i="861" l="1"/>
  <c r="DA51" i="861" s="1"/>
  <c r="CZ83" i="861"/>
  <c r="CZ88" i="861" s="1"/>
  <c r="CZ54" i="861"/>
  <c r="DA70" i="861" l="1"/>
  <c r="DA72" i="861" s="1"/>
  <c r="DA52" i="861"/>
  <c r="DA53" i="861" s="1"/>
  <c r="DA54" i="861" l="1"/>
  <c r="DA83" i="861"/>
  <c r="DA88" i="861" s="1"/>
  <c r="DA76" i="861"/>
  <c r="DA77" i="861" s="1"/>
  <c r="DB43" i="861"/>
  <c r="DB51" i="861" s="1"/>
  <c r="DB70" i="861" l="1"/>
  <c r="DB72" i="861" s="1"/>
  <c r="DB52" i="861"/>
  <c r="DB53" i="861" s="1"/>
  <c r="DB76" i="861" s="1"/>
  <c r="DB77" i="861" s="1"/>
  <c r="DB83" i="861" l="1"/>
  <c r="DB88" i="861" s="1"/>
  <c r="DB54" i="861"/>
  <c r="DC43" i="861"/>
  <c r="DC51" i="861" s="1"/>
  <c r="DC70" i="861" l="1"/>
  <c r="DC72" i="861" s="1"/>
  <c r="DC52" i="861"/>
  <c r="DC53" i="861" s="1"/>
  <c r="DC76" i="861" l="1"/>
  <c r="DC77" i="861" s="1"/>
  <c r="DC54" i="861"/>
  <c r="DC83" i="861"/>
  <c r="DC88" i="861" s="1"/>
  <c r="DD43" i="861"/>
  <c r="DD51" i="861" s="1"/>
  <c r="DD70" i="861" l="1"/>
  <c r="DD72" i="861" s="1"/>
  <c r="DD52" i="861"/>
  <c r="DD53" i="861" s="1"/>
  <c r="DD76" i="861" l="1"/>
  <c r="DD77" i="861" s="1"/>
  <c r="DD54" i="861"/>
  <c r="DD83" i="861"/>
  <c r="DD88" i="861" s="1"/>
  <c r="DE43" i="861"/>
  <c r="DE51" i="861" s="1"/>
  <c r="DE52" i="861" l="1"/>
  <c r="DE53" i="861" s="1"/>
  <c r="DE76" i="861" s="1"/>
  <c r="DE77" i="861" s="1"/>
  <c r="DE70" i="861"/>
  <c r="DE72" i="861" s="1"/>
  <c r="DF43" i="861" l="1"/>
  <c r="DF51" i="861" s="1"/>
  <c r="DE83" i="861"/>
  <c r="DE88" i="861" s="1"/>
  <c r="DE54" i="861"/>
  <c r="DF70" i="861" l="1"/>
  <c r="DF72" i="861" s="1"/>
  <c r="DF52" i="861"/>
  <c r="DF53" i="861" s="1"/>
  <c r="DF76" i="861" l="1"/>
  <c r="DF77" i="861" s="1"/>
  <c r="DF83" i="861"/>
  <c r="DF88" i="861" s="1"/>
  <c r="DF54" i="861"/>
  <c r="DG43" i="861"/>
  <c r="DG51" i="861" s="1"/>
  <c r="DG70" i="861" l="1"/>
  <c r="DG72" i="861" s="1"/>
  <c r="DG52" i="861"/>
  <c r="DG53" i="861" s="1"/>
  <c r="DG83" i="861" l="1"/>
  <c r="DG88" i="861" s="1"/>
  <c r="DG54" i="861"/>
  <c r="DG76" i="861"/>
  <c r="DH43" i="861"/>
  <c r="DH51" i="861" s="1"/>
  <c r="DH70" i="861" l="1"/>
  <c r="DH72" i="861" s="1"/>
  <c r="DG77" i="861"/>
  <c r="DH52" i="861"/>
  <c r="DH53" i="861" s="1"/>
  <c r="DH54" i="861" l="1"/>
  <c r="DH83" i="861"/>
  <c r="DH88" i="861" s="1"/>
  <c r="DH76" i="861"/>
  <c r="DH77" i="861" s="1"/>
  <c r="DI43" i="861"/>
  <c r="DI51" i="861" s="1"/>
  <c r="DI70" i="861" l="1"/>
  <c r="DI72" i="861" s="1"/>
  <c r="DI52" i="861"/>
  <c r="DI53" i="861" s="1"/>
  <c r="DI76" i="861" s="1"/>
  <c r="DI77" i="861" s="1"/>
  <c r="DI83" i="861" l="1"/>
  <c r="DI88" i="861" s="1"/>
  <c r="DI54" i="861"/>
  <c r="DJ43" i="861"/>
  <c r="DJ51" i="861" s="1"/>
  <c r="DJ52" i="861" l="1"/>
  <c r="DJ53" i="861" s="1"/>
  <c r="DJ70" i="861"/>
  <c r="DJ72" i="861" s="1"/>
  <c r="DJ76" i="861" l="1"/>
  <c r="DJ77" i="861" s="1"/>
  <c r="DJ83" i="861"/>
  <c r="DJ88" i="861" s="1"/>
  <c r="DJ54" i="861"/>
  <c r="DK43" i="861"/>
  <c r="DK51" i="861" s="1"/>
  <c r="DK52" i="861" l="1"/>
  <c r="DK53" i="861" s="1"/>
  <c r="DK70" i="861"/>
  <c r="DK72" i="861" s="1"/>
  <c r="DL70" i="861" l="1"/>
  <c r="DL72" i="861" s="1"/>
  <c r="DL43" i="861"/>
  <c r="DL51" i="861" s="1"/>
  <c r="DK76" i="861"/>
  <c r="DK77" i="861" s="1"/>
  <c r="DK83" i="861"/>
  <c r="DK88" i="861" s="1"/>
  <c r="DK54" i="861"/>
  <c r="DL52" i="861" l="1"/>
  <c r="DL53" i="861" s="1"/>
  <c r="DL83" i="861" l="1"/>
  <c r="DL88" i="861" s="1"/>
  <c r="DL54" i="861"/>
  <c r="DL76" i="861"/>
  <c r="DL77" i="861" s="1"/>
  <c r="CO95" i="861"/>
  <c r="CO97" i="861" s="1"/>
  <c r="CO58" i="861" s="1"/>
  <c r="CP95" i="861"/>
  <c r="CP97" i="861" s="1"/>
  <c r="CQ95" i="861"/>
  <c r="CQ97" i="861" s="1"/>
  <c r="CR95" i="861"/>
  <c r="CR97" i="861" s="1"/>
  <c r="CS95" i="861"/>
  <c r="CS97" i="861" s="1"/>
  <c r="CT95" i="861"/>
  <c r="CT97" i="861" s="1"/>
  <c r="CU95" i="861"/>
  <c r="CU97" i="861" s="1"/>
  <c r="CV95" i="861"/>
  <c r="CV97" i="861" s="1"/>
  <c r="CW95" i="861"/>
  <c r="CW97" i="861" s="1"/>
  <c r="CX95" i="861"/>
  <c r="CX97" i="861" s="1"/>
  <c r="CY95" i="861"/>
  <c r="CY97" i="861" s="1"/>
  <c r="CZ95" i="861"/>
  <c r="CZ97" i="861" s="1"/>
  <c r="DA95" i="861"/>
  <c r="DA97" i="861" s="1"/>
  <c r="DB95" i="861"/>
  <c r="DB97" i="861" s="1"/>
  <c r="DC95" i="861"/>
  <c r="DC97" i="861" s="1"/>
  <c r="DD95" i="861"/>
  <c r="DD97" i="861" s="1"/>
  <c r="DE95" i="861"/>
  <c r="DE97" i="861" s="1"/>
  <c r="DF95" i="861"/>
  <c r="DF97" i="861" s="1"/>
  <c r="DG95" i="861"/>
  <c r="DG97" i="861" s="1"/>
  <c r="DH95" i="861"/>
  <c r="DH97" i="861" s="1"/>
  <c r="DI95" i="861"/>
  <c r="DI97" i="861" s="1"/>
  <c r="DJ95" i="861"/>
  <c r="DJ97" i="861" s="1"/>
  <c r="DK95" i="861"/>
  <c r="DK97" i="861" s="1"/>
  <c r="DL95" i="861"/>
  <c r="DL97" i="861" l="1"/>
  <c r="CO59" i="861"/>
  <c r="CO64" i="861" s="1"/>
  <c r="CO79" i="861" s="1"/>
  <c r="CP58" i="861"/>
  <c r="CP59" i="861" l="1"/>
  <c r="CP64" i="861" s="1"/>
  <c r="CP79" i="861" s="1"/>
  <c r="CQ58" i="861"/>
  <c r="CQ59" i="861" l="1"/>
  <c r="CQ64" i="861" s="1"/>
  <c r="CQ79" i="861" s="1"/>
  <c r="CR58" i="861"/>
  <c r="CS58" i="861" l="1"/>
  <c r="CR59" i="861"/>
  <c r="CR64" i="861" s="1"/>
  <c r="CR79" i="861" s="1"/>
  <c r="CS59" i="861" l="1"/>
  <c r="CS64" i="861" s="1"/>
  <c r="CS79" i="861" s="1"/>
  <c r="CT58" i="861"/>
  <c r="CT59" i="861" l="1"/>
  <c r="CT64" i="861" s="1"/>
  <c r="CT79" i="861" s="1"/>
  <c r="CU58" i="861"/>
  <c r="CU59" i="861" l="1"/>
  <c r="CU64" i="861" s="1"/>
  <c r="CU79" i="861" s="1"/>
  <c r="CV58" i="861"/>
  <c r="CV59" i="861" l="1"/>
  <c r="CV64" i="861" s="1"/>
  <c r="CV79" i="861" s="1"/>
  <c r="CW58" i="861"/>
  <c r="CW59" i="861" l="1"/>
  <c r="CW64" i="861" s="1"/>
  <c r="CW79" i="861" s="1"/>
  <c r="CX58" i="861"/>
  <c r="CX59" i="861" l="1"/>
  <c r="CX64" i="861" s="1"/>
  <c r="CX79" i="861" s="1"/>
  <c r="CY58" i="861"/>
  <c r="CY59" i="861" l="1"/>
  <c r="CY64" i="861" s="1"/>
  <c r="CY79" i="861" s="1"/>
  <c r="CZ58" i="861"/>
  <c r="DA58" i="861" l="1"/>
  <c r="CZ59" i="861"/>
  <c r="CZ64" i="861" s="1"/>
  <c r="CZ79" i="861" s="1"/>
  <c r="DA59" i="861" l="1"/>
  <c r="DA64" i="861" s="1"/>
  <c r="DA79" i="861" s="1"/>
  <c r="DB58" i="861"/>
  <c r="DB59" i="861" l="1"/>
  <c r="DB64" i="861" s="1"/>
  <c r="DB79" i="861" s="1"/>
  <c r="DC58" i="861"/>
  <c r="DC59" i="861" l="1"/>
  <c r="DC64" i="861" s="1"/>
  <c r="DC79" i="861" s="1"/>
  <c r="DD58" i="861"/>
  <c r="DD59" i="861" l="1"/>
  <c r="DD64" i="861" s="1"/>
  <c r="DD79" i="861" s="1"/>
  <c r="DE58" i="861"/>
  <c r="DE59" i="861" l="1"/>
  <c r="DE64" i="861" s="1"/>
  <c r="DE79" i="861" s="1"/>
  <c r="DF58" i="861"/>
  <c r="DG58" i="861" l="1"/>
  <c r="DF59" i="861"/>
  <c r="DF64" i="861" s="1"/>
  <c r="DF79" i="861" s="1"/>
  <c r="DG59" i="861" l="1"/>
  <c r="DG64" i="861" s="1"/>
  <c r="DG79" i="861" s="1"/>
  <c r="DH58" i="861"/>
  <c r="DI58" i="861" l="1"/>
  <c r="DH59" i="861"/>
  <c r="DH64" i="861" s="1"/>
  <c r="DH79" i="861" s="1"/>
  <c r="DI59" i="861" l="1"/>
  <c r="DI64" i="861" s="1"/>
  <c r="DI79" i="861" s="1"/>
  <c r="DJ58" i="861"/>
  <c r="DK58" i="861" l="1"/>
  <c r="DJ59" i="861"/>
  <c r="DJ64" i="861" s="1"/>
  <c r="DJ79" i="861" s="1"/>
  <c r="DK59" i="861" l="1"/>
  <c r="DK64" i="861" s="1"/>
  <c r="DK79" i="861" s="1"/>
  <c r="DL58" i="861"/>
  <c r="DL59" i="861" s="1"/>
  <c r="DL64" i="861" s="1"/>
  <c r="DL79" i="861" s="1"/>
  <c r="S18" i="861"/>
  <c r="T18" i="861"/>
  <c r="U18" i="861"/>
  <c r="V18" i="861"/>
  <c r="W18" i="861"/>
  <c r="X18" i="861"/>
  <c r="Y18" i="861"/>
  <c r="Z18" i="861"/>
  <c r="AA18" i="861"/>
  <c r="AB18" i="861"/>
  <c r="AC18" i="861"/>
  <c r="AD18" i="861"/>
  <c r="AE18" i="861"/>
  <c r="AF18" i="861"/>
  <c r="AG18" i="861"/>
  <c r="AH18" i="861"/>
  <c r="AI18" i="861"/>
  <c r="AJ18" i="861"/>
  <c r="AK18" i="861"/>
  <c r="AL18" i="861"/>
  <c r="AM18" i="861"/>
  <c r="AN18" i="861"/>
  <c r="AO18" i="861"/>
  <c r="AP18" i="861"/>
  <c r="AQ18" i="861"/>
  <c r="AR18" i="861"/>
  <c r="AS18" i="861"/>
  <c r="AT18" i="861"/>
  <c r="AU18" i="861"/>
  <c r="AV18" i="861"/>
  <c r="AW18" i="861"/>
  <c r="AX18" i="861"/>
  <c r="AY18" i="861"/>
  <c r="AZ18" i="861"/>
  <c r="BA18" i="861"/>
  <c r="BB18" i="861"/>
  <c r="BC18" i="861"/>
  <c r="BD18" i="861"/>
  <c r="BE18" i="861"/>
  <c r="BF18" i="861"/>
  <c r="BG18" i="861"/>
  <c r="BH18" i="861"/>
  <c r="BI18" i="861"/>
  <c r="BJ18" i="861"/>
  <c r="BK18" i="861"/>
  <c r="BL18" i="861"/>
  <c r="BM18" i="861"/>
  <c r="BN18" i="861"/>
  <c r="BO18" i="861"/>
  <c r="BP18" i="861"/>
  <c r="BQ18" i="861"/>
  <c r="BR18" i="861"/>
  <c r="BS18" i="861"/>
  <c r="BT18" i="861"/>
  <c r="BU18" i="861"/>
  <c r="BV18" i="861"/>
  <c r="BW18" i="861"/>
  <c r="BX18" i="861"/>
  <c r="BY18" i="861"/>
  <c r="BZ18" i="861"/>
  <c r="CA18" i="861"/>
  <c r="CB18" i="861"/>
  <c r="CC18" i="861"/>
  <c r="CD18" i="861"/>
  <c r="CE18" i="861"/>
  <c r="CF18" i="861"/>
  <c r="CG18" i="861"/>
  <c r="CH18" i="861"/>
  <c r="CI18" i="861"/>
  <c r="CJ18" i="861"/>
  <c r="CK18" i="861"/>
  <c r="CL18" i="861"/>
  <c r="S23" i="861"/>
  <c r="T23" i="861"/>
  <c r="U23" i="861"/>
  <c r="V23" i="861"/>
  <c r="V28" i="861" s="1"/>
  <c r="V29" i="861" s="1"/>
  <c r="W23" i="861"/>
  <c r="X23" i="861"/>
  <c r="X28" i="861" s="1"/>
  <c r="X29" i="861" s="1"/>
  <c r="Y23" i="861"/>
  <c r="Y28" i="861" s="1"/>
  <c r="Y29" i="861" s="1"/>
  <c r="Z23" i="861"/>
  <c r="AA23" i="861"/>
  <c r="AA28" i="861" s="1"/>
  <c r="AA29" i="861" s="1"/>
  <c r="AB23" i="861"/>
  <c r="AC23" i="861"/>
  <c r="AD23" i="861"/>
  <c r="AE23" i="861"/>
  <c r="AF23" i="861"/>
  <c r="AG23" i="861"/>
  <c r="AG28" i="861" s="1"/>
  <c r="AG29" i="861" s="1"/>
  <c r="AH23" i="861"/>
  <c r="AI23" i="861"/>
  <c r="AI28" i="861" s="1"/>
  <c r="AI29" i="861" s="1"/>
  <c r="AJ23" i="861"/>
  <c r="AJ28" i="861" s="1"/>
  <c r="AJ29" i="861" s="1"/>
  <c r="AK23" i="861"/>
  <c r="AL23" i="861"/>
  <c r="AL28" i="861" s="1"/>
  <c r="AL29" i="861" s="1"/>
  <c r="AM23" i="861"/>
  <c r="AN23" i="861"/>
  <c r="AO23" i="861"/>
  <c r="AO28" i="861" s="1"/>
  <c r="AO29" i="861" s="1"/>
  <c r="AP23" i="861"/>
  <c r="AQ23" i="861"/>
  <c r="AQ28" i="861" s="1"/>
  <c r="AQ29" i="861" s="1"/>
  <c r="AR23" i="861"/>
  <c r="AR28" i="861" s="1"/>
  <c r="AR29" i="861" s="1"/>
  <c r="AS23" i="861"/>
  <c r="AS28" i="861" s="1"/>
  <c r="AS29" i="861" s="1"/>
  <c r="AT23" i="861"/>
  <c r="AU23" i="861"/>
  <c r="AV23" i="861"/>
  <c r="AW23" i="861"/>
  <c r="AW28" i="861" s="1"/>
  <c r="AW29" i="861" s="1"/>
  <c r="AX23" i="861"/>
  <c r="AY23" i="861"/>
  <c r="AY28" i="861" s="1"/>
  <c r="AY29" i="861" s="1"/>
  <c r="AZ23" i="861"/>
  <c r="AZ28" i="861" s="1"/>
  <c r="AZ29" i="861" s="1"/>
  <c r="BA23" i="861"/>
  <c r="BB23" i="861"/>
  <c r="BB28" i="861" s="1"/>
  <c r="BB29" i="861" s="1"/>
  <c r="BC23" i="861"/>
  <c r="BC28" i="861" s="1"/>
  <c r="BC29" i="861" s="1"/>
  <c r="BD23" i="861"/>
  <c r="BE23" i="861"/>
  <c r="BE28" i="861" s="1"/>
  <c r="BE29" i="861" s="1"/>
  <c r="BF23" i="861"/>
  <c r="BG23" i="861"/>
  <c r="BH23" i="861"/>
  <c r="BH28" i="861" s="1"/>
  <c r="BH29" i="861" s="1"/>
  <c r="BI23" i="861"/>
  <c r="BJ23" i="861"/>
  <c r="BK23" i="861"/>
  <c r="BL23" i="861"/>
  <c r="BM23" i="861"/>
  <c r="BM28" i="861" s="1"/>
  <c r="BM29" i="861" s="1"/>
  <c r="BN23" i="861"/>
  <c r="BO23" i="861"/>
  <c r="BP23" i="861"/>
  <c r="BQ23" i="861"/>
  <c r="BR23" i="861"/>
  <c r="BR28" i="861" s="1"/>
  <c r="BS23" i="861"/>
  <c r="BT23" i="861"/>
  <c r="BU23" i="861"/>
  <c r="BU28" i="861" s="1"/>
  <c r="BU29" i="861" s="1"/>
  <c r="BV23" i="861"/>
  <c r="BW23" i="861"/>
  <c r="BX23" i="861"/>
  <c r="BX28" i="861" s="1"/>
  <c r="BX29" i="861" s="1"/>
  <c r="BY23" i="861"/>
  <c r="BZ23" i="861"/>
  <c r="CA23" i="861"/>
  <c r="CA28" i="861" s="1"/>
  <c r="CB23" i="861"/>
  <c r="CC23" i="861"/>
  <c r="CC28" i="861" s="1"/>
  <c r="CC29" i="861" s="1"/>
  <c r="CD23" i="861"/>
  <c r="CE23" i="861"/>
  <c r="CE28" i="861" s="1"/>
  <c r="CE29" i="861" s="1"/>
  <c r="CF23" i="861"/>
  <c r="CF28" i="861" s="1"/>
  <c r="CF29" i="861" s="1"/>
  <c r="CG23" i="861"/>
  <c r="CH23" i="861"/>
  <c r="CI23" i="861"/>
  <c r="CJ23" i="861"/>
  <c r="CK23" i="861"/>
  <c r="CK28" i="861" s="1"/>
  <c r="CK29" i="861" s="1"/>
  <c r="CL23" i="861"/>
  <c r="S28" i="861"/>
  <c r="S29" i="861" s="1"/>
  <c r="T28" i="861"/>
  <c r="T29" i="861" s="1"/>
  <c r="U28" i="861"/>
  <c r="U29" i="861" s="1"/>
  <c r="W28" i="861"/>
  <c r="W29" i="861" s="1"/>
  <c r="AE43" i="861"/>
  <c r="AF43" i="861"/>
  <c r="AG43" i="861"/>
  <c r="AH43" i="861"/>
  <c r="AI43" i="861"/>
  <c r="AJ43" i="861"/>
  <c r="AK43" i="861"/>
  <c r="AL43" i="861"/>
  <c r="AM43" i="861"/>
  <c r="AN43" i="861"/>
  <c r="AO43" i="861"/>
  <c r="AP43" i="861"/>
  <c r="AQ43" i="861"/>
  <c r="AR43" i="861"/>
  <c r="AS43" i="861"/>
  <c r="AT43" i="861"/>
  <c r="AU43" i="861"/>
  <c r="AV43" i="861"/>
  <c r="AW43" i="861"/>
  <c r="AX43" i="861"/>
  <c r="AY43" i="861"/>
  <c r="AZ43" i="861"/>
  <c r="BA43" i="861"/>
  <c r="BB43" i="861"/>
  <c r="BC43" i="861"/>
  <c r="BD43" i="861"/>
  <c r="BE43" i="861"/>
  <c r="BF43" i="861"/>
  <c r="BG43" i="861"/>
  <c r="BH43" i="861"/>
  <c r="BI43" i="861"/>
  <c r="BJ43" i="861"/>
  <c r="BK43" i="861"/>
  <c r="BL43" i="861"/>
  <c r="BM43" i="861"/>
  <c r="BN43" i="861"/>
  <c r="BO43" i="861"/>
  <c r="BP43" i="861"/>
  <c r="BQ43" i="861"/>
  <c r="BR43" i="861"/>
  <c r="BS43" i="861"/>
  <c r="BT43" i="861"/>
  <c r="BU43" i="861"/>
  <c r="BV43" i="861"/>
  <c r="BW43" i="861"/>
  <c r="BX43" i="861"/>
  <c r="BY43" i="861"/>
  <c r="BZ43" i="861"/>
  <c r="CA43" i="861"/>
  <c r="CB43" i="861"/>
  <c r="CC43" i="861"/>
  <c r="CD43" i="861"/>
  <c r="CE43" i="861"/>
  <c r="CF43" i="861"/>
  <c r="CG43" i="861"/>
  <c r="CH43" i="861"/>
  <c r="CI43" i="861"/>
  <c r="CJ43" i="861"/>
  <c r="CK43" i="861"/>
  <c r="CL43" i="861"/>
  <c r="S62" i="861"/>
  <c r="T62" i="861"/>
  <c r="U62" i="861"/>
  <c r="V62" i="861"/>
  <c r="W62" i="861"/>
  <c r="X62" i="861"/>
  <c r="Y62" i="861"/>
  <c r="Z62" i="861"/>
  <c r="AA62" i="861"/>
  <c r="AB62" i="861"/>
  <c r="AC62" i="861"/>
  <c r="AD62" i="861"/>
  <c r="K62" i="861" s="1"/>
  <c r="AE62" i="861"/>
  <c r="AF62" i="861"/>
  <c r="AG62" i="861"/>
  <c r="AH62" i="861"/>
  <c r="AI62" i="861"/>
  <c r="AJ62" i="861"/>
  <c r="AK62" i="861"/>
  <c r="AL62" i="861"/>
  <c r="AM62" i="861"/>
  <c r="AN62" i="861"/>
  <c r="AO62" i="861"/>
  <c r="AP62" i="861"/>
  <c r="L62" i="861" s="1"/>
  <c r="AQ62" i="861"/>
  <c r="AR62" i="861"/>
  <c r="AS62" i="861"/>
  <c r="AT62" i="861"/>
  <c r="AU62" i="861"/>
  <c r="AV62" i="861"/>
  <c r="AW62" i="861"/>
  <c r="AX62" i="861"/>
  <c r="AY62" i="861"/>
  <c r="AZ62" i="861"/>
  <c r="BA62" i="861"/>
  <c r="BB62" i="861"/>
  <c r="M62" i="861" s="1"/>
  <c r="BC62" i="861"/>
  <c r="BD62" i="861"/>
  <c r="BE62" i="861"/>
  <c r="BF62" i="861"/>
  <c r="BG62" i="861"/>
  <c r="BH62" i="861"/>
  <c r="BI62" i="861"/>
  <c r="BJ62" i="861"/>
  <c r="BK62" i="861"/>
  <c r="BL62" i="861"/>
  <c r="BM62" i="861"/>
  <c r="BN62" i="861"/>
  <c r="N62" i="861" s="1"/>
  <c r="BO62" i="861"/>
  <c r="BP62" i="861"/>
  <c r="BQ62" i="861"/>
  <c r="BR62" i="861"/>
  <c r="BS62" i="861"/>
  <c r="BT62" i="861"/>
  <c r="BU62" i="861"/>
  <c r="BV62" i="861"/>
  <c r="BW62" i="861"/>
  <c r="BX62" i="861"/>
  <c r="BY62" i="861"/>
  <c r="BZ62" i="861"/>
  <c r="O62" i="861" s="1"/>
  <c r="CA62" i="861"/>
  <c r="CB62" i="861"/>
  <c r="CC62" i="861"/>
  <c r="CD62" i="861"/>
  <c r="CE62" i="861"/>
  <c r="CF62" i="861"/>
  <c r="CG62" i="861"/>
  <c r="CH62" i="861"/>
  <c r="CI62" i="861"/>
  <c r="CJ62" i="861"/>
  <c r="CK62" i="861"/>
  <c r="CL62" i="861"/>
  <c r="P62" i="861" s="1"/>
  <c r="S67" i="861"/>
  <c r="S72" i="861" s="1"/>
  <c r="T67" i="861"/>
  <c r="T72" i="861" s="1"/>
  <c r="U67" i="861"/>
  <c r="U72" i="861" s="1"/>
  <c r="V67" i="861"/>
  <c r="V72" i="861" s="1"/>
  <c r="W67" i="861"/>
  <c r="W72" i="861" s="1"/>
  <c r="X67" i="861"/>
  <c r="X72" i="861" s="1"/>
  <c r="Y67" i="861"/>
  <c r="Y72" i="861" s="1"/>
  <c r="Z67" i="861"/>
  <c r="Z72" i="861" s="1"/>
  <c r="AA67" i="861"/>
  <c r="AA72" i="861" s="1"/>
  <c r="AB67" i="861"/>
  <c r="AB72" i="861" s="1"/>
  <c r="AC67" i="861"/>
  <c r="AC72" i="861" s="1"/>
  <c r="AD67" i="861"/>
  <c r="K67" i="861" s="1"/>
  <c r="AE67" i="861"/>
  <c r="AF67" i="861"/>
  <c r="AG67" i="861"/>
  <c r="AH67" i="861"/>
  <c r="AI67" i="861"/>
  <c r="AJ67" i="861"/>
  <c r="AK67" i="861"/>
  <c r="AL67" i="861"/>
  <c r="AM67" i="861"/>
  <c r="AN67" i="861"/>
  <c r="AO67" i="861"/>
  <c r="AP67" i="861"/>
  <c r="L67" i="861" s="1"/>
  <c r="AQ67" i="861"/>
  <c r="AR67" i="861"/>
  <c r="AS67" i="861"/>
  <c r="AT67" i="861"/>
  <c r="AU67" i="861"/>
  <c r="AV67" i="861"/>
  <c r="AW67" i="861"/>
  <c r="AX67" i="861"/>
  <c r="AY67" i="861"/>
  <c r="AZ67" i="861"/>
  <c r="BA67" i="861"/>
  <c r="BB67" i="861"/>
  <c r="M67" i="861" s="1"/>
  <c r="BC67" i="861"/>
  <c r="BD67" i="861"/>
  <c r="BE67" i="861"/>
  <c r="BF67" i="861"/>
  <c r="BG67" i="861"/>
  <c r="BH67" i="861"/>
  <c r="BI67" i="861"/>
  <c r="BJ67" i="861"/>
  <c r="BK67" i="861"/>
  <c r="BL67" i="861"/>
  <c r="BM67" i="861"/>
  <c r="BN67" i="861"/>
  <c r="N67" i="861" s="1"/>
  <c r="BO67" i="861"/>
  <c r="BP67" i="861"/>
  <c r="BQ67" i="861"/>
  <c r="BR67" i="861"/>
  <c r="BS67" i="861"/>
  <c r="BT67" i="861"/>
  <c r="BU67" i="861"/>
  <c r="BV67" i="861"/>
  <c r="BW67" i="861"/>
  <c r="BX67" i="861"/>
  <c r="BY67" i="861"/>
  <c r="BZ67" i="861"/>
  <c r="O67" i="861" s="1"/>
  <c r="CA67" i="861"/>
  <c r="CB67" i="861"/>
  <c r="CC67" i="861"/>
  <c r="CD67" i="861"/>
  <c r="CE67" i="861"/>
  <c r="CF67" i="861"/>
  <c r="CG67" i="861"/>
  <c r="CH67" i="861"/>
  <c r="CI67" i="861"/>
  <c r="CJ67" i="861"/>
  <c r="CK67" i="861"/>
  <c r="CL67" i="861"/>
  <c r="P67" i="861" s="1"/>
  <c r="AE70" i="861"/>
  <c r="AF70" i="861"/>
  <c r="AG70" i="861"/>
  <c r="AH70" i="861"/>
  <c r="AI70" i="861"/>
  <c r="AJ70" i="861"/>
  <c r="AK70" i="861"/>
  <c r="AL70" i="861"/>
  <c r="AM70" i="861"/>
  <c r="AN70" i="861"/>
  <c r="AO70" i="861"/>
  <c r="AP70" i="861"/>
  <c r="L70" i="861" s="1"/>
  <c r="AQ70" i="861"/>
  <c r="AR70" i="861"/>
  <c r="AS70" i="861"/>
  <c r="AT70" i="861"/>
  <c r="AU70" i="861"/>
  <c r="AV70" i="861"/>
  <c r="AW70" i="861"/>
  <c r="AX70" i="861"/>
  <c r="AY70" i="861"/>
  <c r="AZ70" i="861"/>
  <c r="BA70" i="861"/>
  <c r="BB70" i="861"/>
  <c r="M70" i="861" s="1"/>
  <c r="BC70" i="861"/>
  <c r="BD70" i="861"/>
  <c r="BE70" i="861"/>
  <c r="BF70" i="861"/>
  <c r="BG70" i="861"/>
  <c r="BH70" i="861"/>
  <c r="BI70" i="861"/>
  <c r="BJ70" i="861"/>
  <c r="BK70" i="861"/>
  <c r="BL70" i="861"/>
  <c r="BM70" i="861"/>
  <c r="BN70" i="861"/>
  <c r="N70" i="861" s="1"/>
  <c r="BO70" i="861"/>
  <c r="BP70" i="861"/>
  <c r="BQ70" i="861"/>
  <c r="BR70" i="861"/>
  <c r="BS70" i="861"/>
  <c r="BT70" i="861"/>
  <c r="BU70" i="861"/>
  <c r="BV70" i="861"/>
  <c r="BW70" i="861"/>
  <c r="BX70" i="861"/>
  <c r="BY70" i="861"/>
  <c r="BZ70" i="861"/>
  <c r="O70" i="861" s="1"/>
  <c r="CA70" i="861"/>
  <c r="CB70" i="861"/>
  <c r="CC70" i="861"/>
  <c r="CD70" i="861"/>
  <c r="CE70" i="861"/>
  <c r="CF70" i="861"/>
  <c r="CG70" i="861"/>
  <c r="CH70" i="861"/>
  <c r="CI70" i="861"/>
  <c r="CJ70" i="861"/>
  <c r="CK70" i="861"/>
  <c r="CL70" i="861"/>
  <c r="P70" i="861" s="1"/>
  <c r="S86" i="861"/>
  <c r="T86" i="861"/>
  <c r="U86" i="861"/>
  <c r="V86" i="861"/>
  <c r="W86" i="861"/>
  <c r="X86" i="861"/>
  <c r="Y86" i="861"/>
  <c r="Z86" i="861"/>
  <c r="AA86" i="861"/>
  <c r="AB86" i="861"/>
  <c r="AC86" i="861"/>
  <c r="AD86" i="861"/>
  <c r="AE86" i="861"/>
  <c r="AF86" i="861"/>
  <c r="AG86" i="861"/>
  <c r="AH86" i="861"/>
  <c r="AI86" i="861"/>
  <c r="AJ86" i="861"/>
  <c r="AK86" i="861"/>
  <c r="AL86" i="861"/>
  <c r="AM86" i="861"/>
  <c r="AN86" i="861"/>
  <c r="AO86" i="861"/>
  <c r="AP86" i="861"/>
  <c r="AQ86" i="861"/>
  <c r="AR86" i="861"/>
  <c r="AS86" i="861"/>
  <c r="AT86" i="861"/>
  <c r="AU86" i="861"/>
  <c r="AV86" i="861"/>
  <c r="AW86" i="861"/>
  <c r="AX86" i="861"/>
  <c r="AY86" i="861"/>
  <c r="AZ86" i="861"/>
  <c r="BA86" i="861"/>
  <c r="BB86" i="861"/>
  <c r="BC86" i="861"/>
  <c r="BD86" i="861"/>
  <c r="BE86" i="861"/>
  <c r="BF86" i="861"/>
  <c r="BG86" i="861"/>
  <c r="BH86" i="861"/>
  <c r="BI86" i="861"/>
  <c r="BJ86" i="861"/>
  <c r="BK86" i="861"/>
  <c r="BL86" i="861"/>
  <c r="BM86" i="861"/>
  <c r="BN86" i="861"/>
  <c r="BO86" i="861"/>
  <c r="BP86" i="861"/>
  <c r="BQ86" i="861"/>
  <c r="BR86" i="861"/>
  <c r="BS86" i="861"/>
  <c r="BT86" i="861"/>
  <c r="BU86" i="861"/>
  <c r="BV86" i="861"/>
  <c r="BW86" i="861"/>
  <c r="BX86" i="861"/>
  <c r="BY86" i="861"/>
  <c r="BZ86" i="861"/>
  <c r="CA86" i="861"/>
  <c r="CB86" i="861"/>
  <c r="CC86" i="861"/>
  <c r="CD86" i="861"/>
  <c r="CE86" i="861"/>
  <c r="CF86" i="861"/>
  <c r="CG86" i="861"/>
  <c r="CH86" i="861"/>
  <c r="CI86" i="861"/>
  <c r="CJ86" i="861"/>
  <c r="CK86" i="861"/>
  <c r="CL86" i="861"/>
  <c r="S91" i="861"/>
  <c r="T91" i="861"/>
  <c r="U91" i="861"/>
  <c r="V91" i="861"/>
  <c r="W91" i="861"/>
  <c r="X91" i="861"/>
  <c r="Y91" i="861"/>
  <c r="Z91" i="861"/>
  <c r="AA91" i="861"/>
  <c r="AB91" i="861"/>
  <c r="AC91" i="861"/>
  <c r="AD91" i="861"/>
  <c r="AE91" i="861"/>
  <c r="AF91" i="861"/>
  <c r="AG91" i="861"/>
  <c r="AH91" i="861"/>
  <c r="AI91" i="861"/>
  <c r="AJ91" i="861"/>
  <c r="AK91" i="861"/>
  <c r="AL91" i="861"/>
  <c r="AM91" i="861"/>
  <c r="AN91" i="861"/>
  <c r="AO91" i="861"/>
  <c r="AP91" i="861"/>
  <c r="AQ91" i="861"/>
  <c r="AR91" i="861"/>
  <c r="AS91" i="861"/>
  <c r="AT91" i="861"/>
  <c r="AU91" i="861"/>
  <c r="AV91" i="861"/>
  <c r="AW91" i="861"/>
  <c r="AX91" i="861"/>
  <c r="AY91" i="861"/>
  <c r="AZ91" i="861"/>
  <c r="BA91" i="861"/>
  <c r="BB91" i="861"/>
  <c r="BC91" i="861"/>
  <c r="BD91" i="861"/>
  <c r="BE91" i="861"/>
  <c r="BF91" i="861"/>
  <c r="BG91" i="861"/>
  <c r="BH91" i="861"/>
  <c r="BI91" i="861"/>
  <c r="BJ91" i="861"/>
  <c r="BK91" i="861"/>
  <c r="BL91" i="861"/>
  <c r="BM91" i="861"/>
  <c r="BN91" i="861"/>
  <c r="BO91" i="861"/>
  <c r="BP91" i="861"/>
  <c r="BQ91" i="861"/>
  <c r="BR91" i="861"/>
  <c r="BS91" i="861"/>
  <c r="BT91" i="861"/>
  <c r="BU91" i="861"/>
  <c r="BV91" i="861"/>
  <c r="BW91" i="861"/>
  <c r="BX91" i="861"/>
  <c r="BY91" i="861"/>
  <c r="BZ91" i="861"/>
  <c r="CA91" i="861"/>
  <c r="CB91" i="861"/>
  <c r="CC91" i="861"/>
  <c r="CD91" i="861"/>
  <c r="CE91" i="861"/>
  <c r="CF91" i="861"/>
  <c r="CG91" i="861"/>
  <c r="CH91" i="861"/>
  <c r="CI91" i="861"/>
  <c r="CJ91" i="861"/>
  <c r="CK91" i="861"/>
  <c r="CL91" i="861"/>
  <c r="AE95" i="861"/>
  <c r="AF95" i="861"/>
  <c r="AG95" i="861"/>
  <c r="AH95" i="861"/>
  <c r="AI95" i="861"/>
  <c r="AJ95" i="861"/>
  <c r="AK95" i="861"/>
  <c r="AL95" i="861"/>
  <c r="AM95" i="861"/>
  <c r="AN95" i="861"/>
  <c r="AO95" i="861"/>
  <c r="AP95" i="861"/>
  <c r="AQ95" i="861"/>
  <c r="AR95" i="861"/>
  <c r="AS95" i="861"/>
  <c r="AT95" i="861"/>
  <c r="AU95" i="861"/>
  <c r="AV95" i="861"/>
  <c r="AW95" i="861"/>
  <c r="AX95" i="861"/>
  <c r="AY95" i="861"/>
  <c r="AZ95" i="861"/>
  <c r="BA95" i="861"/>
  <c r="BB95" i="861"/>
  <c r="BC95" i="861"/>
  <c r="BD95" i="861"/>
  <c r="BE95" i="861"/>
  <c r="BF95" i="861"/>
  <c r="BG95" i="861"/>
  <c r="BH95" i="861"/>
  <c r="BI95" i="861"/>
  <c r="BJ95" i="861"/>
  <c r="BK95" i="861"/>
  <c r="BL95" i="861"/>
  <c r="BM95" i="861"/>
  <c r="BN95" i="861"/>
  <c r="BO95" i="861"/>
  <c r="BP95" i="861"/>
  <c r="BQ95" i="861"/>
  <c r="BR95" i="861"/>
  <c r="BS95" i="861"/>
  <c r="BT95" i="861"/>
  <c r="BU95" i="861"/>
  <c r="BV95" i="861"/>
  <c r="BW95" i="861"/>
  <c r="BX95" i="861"/>
  <c r="BY95" i="861"/>
  <c r="BZ95" i="861"/>
  <c r="CA95" i="861"/>
  <c r="CB95" i="861"/>
  <c r="CC95" i="861"/>
  <c r="CD95" i="861"/>
  <c r="CE95" i="861"/>
  <c r="CF95" i="861"/>
  <c r="CG95" i="861"/>
  <c r="CH95" i="861"/>
  <c r="CI95" i="861"/>
  <c r="CJ95" i="861"/>
  <c r="CK95" i="861"/>
  <c r="CL95" i="861"/>
  <c r="BJ28" i="861" l="1"/>
  <c r="BJ29" i="861" s="1"/>
  <c r="AT28" i="861"/>
  <c r="AT29" i="861" s="1"/>
  <c r="AD28" i="861"/>
  <c r="AD29" i="861" s="1"/>
  <c r="CJ28" i="861"/>
  <c r="CJ29" i="861" s="1"/>
  <c r="BO28" i="861"/>
  <c r="BO29" i="861" s="1"/>
  <c r="AB28" i="861"/>
  <c r="AB29" i="861" s="1"/>
  <c r="CI28" i="861"/>
  <c r="CI29" i="861" s="1"/>
  <c r="BS28" i="861"/>
  <c r="BS29" i="861" s="1"/>
  <c r="BP28" i="861"/>
  <c r="BP29" i="861" s="1"/>
  <c r="AE72" i="861"/>
  <c r="CE72" i="861"/>
  <c r="BW72" i="861"/>
  <c r="BO72" i="861"/>
  <c r="BG72" i="861"/>
  <c r="AY72" i="861"/>
  <c r="AQ72" i="861"/>
  <c r="AI72" i="861"/>
  <c r="BC72" i="861"/>
  <c r="AF72" i="861"/>
  <c r="BK28" i="861"/>
  <c r="BK29" i="861" s="1"/>
  <c r="AU28" i="861"/>
  <c r="AU29" i="861" s="1"/>
  <c r="AM28" i="861"/>
  <c r="AM29" i="861" s="1"/>
  <c r="AE28" i="861"/>
  <c r="AE29" i="861" s="1"/>
  <c r="BY28" i="861"/>
  <c r="BY29" i="861" s="1"/>
  <c r="BQ28" i="861"/>
  <c r="BQ29" i="861" s="1"/>
  <c r="BI28" i="861"/>
  <c r="BI29" i="861" s="1"/>
  <c r="BA28" i="861"/>
  <c r="BA29" i="861" s="1"/>
  <c r="AK28" i="861"/>
  <c r="AK29" i="861" s="1"/>
  <c r="AC28" i="861"/>
  <c r="AC29" i="861" s="1"/>
  <c r="AD72" i="861"/>
  <c r="K72" i="861" s="1"/>
  <c r="CH72" i="861"/>
  <c r="BR72" i="861"/>
  <c r="BJ72" i="861"/>
  <c r="AT72" i="861"/>
  <c r="AL72" i="861"/>
  <c r="CG72" i="861"/>
  <c r="BY72" i="861"/>
  <c r="BQ72" i="861"/>
  <c r="BI72" i="861"/>
  <c r="BA72" i="861"/>
  <c r="AS72" i="861"/>
  <c r="AK72" i="861"/>
  <c r="BW28" i="861"/>
  <c r="BW29" i="861" s="1"/>
  <c r="BG28" i="861"/>
  <c r="BG29" i="861" s="1"/>
  <c r="CI72" i="861"/>
  <c r="BS72" i="861"/>
  <c r="BK72" i="861"/>
  <c r="AU72" i="861"/>
  <c r="AM72" i="861"/>
  <c r="CA72" i="861"/>
  <c r="CB28" i="861"/>
  <c r="CB29" i="861" s="1"/>
  <c r="BT28" i="861"/>
  <c r="BT29" i="861" s="1"/>
  <c r="BL28" i="861"/>
  <c r="BL29" i="861" s="1"/>
  <c r="BD28" i="861"/>
  <c r="BD29" i="861" s="1"/>
  <c r="AV28" i="861"/>
  <c r="AV29" i="861" s="1"/>
  <c r="AN28" i="861"/>
  <c r="AN29" i="861" s="1"/>
  <c r="AF28" i="861"/>
  <c r="AF29" i="861" s="1"/>
  <c r="CJ72" i="861"/>
  <c r="CB72" i="861"/>
  <c r="BT72" i="861"/>
  <c r="BL72" i="861"/>
  <c r="BD72" i="861"/>
  <c r="AV72" i="861"/>
  <c r="AN72" i="861"/>
  <c r="BF72" i="861"/>
  <c r="AX72" i="861"/>
  <c r="AH72" i="861"/>
  <c r="BV28" i="861"/>
  <c r="BV29" i="861" s="1"/>
  <c r="BN28" i="861"/>
  <c r="BN29" i="861" s="1"/>
  <c r="BF28" i="861"/>
  <c r="BF29" i="861" s="1"/>
  <c r="AX28" i="861"/>
  <c r="AX29" i="861" s="1"/>
  <c r="AP28" i="861"/>
  <c r="AP29" i="861" s="1"/>
  <c r="AH28" i="861"/>
  <c r="AH29" i="861" s="1"/>
  <c r="Z28" i="861"/>
  <c r="Z29" i="861" s="1"/>
  <c r="BU72" i="861"/>
  <c r="BM72" i="861"/>
  <c r="BE72" i="861"/>
  <c r="AW72" i="861"/>
  <c r="AO72" i="861"/>
  <c r="AG72" i="861"/>
  <c r="BB72" i="861"/>
  <c r="M72" i="861" s="1"/>
  <c r="BP72" i="861"/>
  <c r="BH72" i="861"/>
  <c r="AZ72" i="861"/>
  <c r="AR72" i="861"/>
  <c r="AJ72" i="861"/>
  <c r="CF72" i="861"/>
  <c r="BX72" i="861"/>
  <c r="CL28" i="861"/>
  <c r="CL29" i="861" s="1"/>
  <c r="CD28" i="861"/>
  <c r="CD29" i="861" s="1"/>
  <c r="BN72" i="861"/>
  <c r="N72" i="861" s="1"/>
  <c r="CK72" i="861"/>
  <c r="CC72" i="861"/>
  <c r="AP72" i="861"/>
  <c r="L72" i="861" s="1"/>
  <c r="CD72" i="861"/>
  <c r="BV72" i="861"/>
  <c r="BZ72" i="861"/>
  <c r="O72" i="861" s="1"/>
  <c r="P91" i="861"/>
  <c r="N91" i="861"/>
  <c r="L91" i="861"/>
  <c r="O86" i="861"/>
  <c r="M86" i="861"/>
  <c r="K86" i="861"/>
  <c r="K23" i="861"/>
  <c r="K2098" i="64" s="1"/>
  <c r="O95" i="861"/>
  <c r="M95" i="861"/>
  <c r="O43" i="861"/>
  <c r="M43" i="861"/>
  <c r="O91" i="861"/>
  <c r="M91" i="861"/>
  <c r="K91" i="861"/>
  <c r="P86" i="861"/>
  <c r="N86" i="861"/>
  <c r="L86" i="861"/>
  <c r="L43" i="861"/>
  <c r="L23" i="861"/>
  <c r="L2098" i="64" s="1"/>
  <c r="P23" i="861"/>
  <c r="P2098" i="64" s="1"/>
  <c r="N23" i="861"/>
  <c r="N2098" i="64" s="1"/>
  <c r="P95" i="861"/>
  <c r="N95" i="861"/>
  <c r="L95" i="861"/>
  <c r="P43" i="861"/>
  <c r="N43" i="861"/>
  <c r="M18" i="861"/>
  <c r="M2072" i="64" s="1"/>
  <c r="K18" i="861"/>
  <c r="K2072" i="64" s="1"/>
  <c r="CL72" i="861"/>
  <c r="P72" i="861" s="1"/>
  <c r="CH2098" i="64"/>
  <c r="BZ2098" i="64"/>
  <c r="BR2098" i="64"/>
  <c r="BJ2098" i="64"/>
  <c r="BB2098" i="64"/>
  <c r="AT2098" i="64"/>
  <c r="AL2098" i="64"/>
  <c r="AD2098" i="64"/>
  <c r="V2098" i="64"/>
  <c r="CI2072" i="64"/>
  <c r="CI2149" i="64"/>
  <c r="CI12" i="863"/>
  <c r="CA2072" i="64"/>
  <c r="CA2149" i="64"/>
  <c r="CA12" i="863"/>
  <c r="BS2072" i="64"/>
  <c r="BS2149" i="64"/>
  <c r="BS12" i="863"/>
  <c r="BK2072" i="64"/>
  <c r="BK2149" i="64"/>
  <c r="BK12" i="863"/>
  <c r="BC2072" i="64"/>
  <c r="BC2149" i="64"/>
  <c r="BC12" i="863"/>
  <c r="AU2072" i="64"/>
  <c r="AU2149" i="64"/>
  <c r="AU12" i="863"/>
  <c r="AM2072" i="64"/>
  <c r="AM2149" i="64"/>
  <c r="AM12" i="863"/>
  <c r="AE2072" i="64"/>
  <c r="AE2149" i="64"/>
  <c r="AE12" i="863"/>
  <c r="W2072" i="64"/>
  <c r="W2149" i="64"/>
  <c r="W12" i="863"/>
  <c r="CG2098" i="64"/>
  <c r="BY2098" i="64"/>
  <c r="BQ2098" i="64"/>
  <c r="BI2098" i="64"/>
  <c r="BA2098" i="64"/>
  <c r="AS2098" i="64"/>
  <c r="AK2098" i="64"/>
  <c r="AC2098" i="64"/>
  <c r="U2098" i="64"/>
  <c r="CH2072" i="64"/>
  <c r="CH2149" i="64"/>
  <c r="CH12" i="863"/>
  <c r="BZ2072" i="64"/>
  <c r="BZ2149" i="64"/>
  <c r="BZ12" i="863"/>
  <c r="BR2072" i="64"/>
  <c r="BR2149" i="64"/>
  <c r="BR12" i="863"/>
  <c r="BJ2072" i="64"/>
  <c r="BJ2149" i="64"/>
  <c r="BJ12" i="863"/>
  <c r="BB2072" i="64"/>
  <c r="BB2149" i="64"/>
  <c r="BB12" i="863"/>
  <c r="AT2072" i="64"/>
  <c r="AT2149" i="64"/>
  <c r="AT12" i="863"/>
  <c r="AL2072" i="64"/>
  <c r="AL2149" i="64"/>
  <c r="AL12" i="863"/>
  <c r="AD2072" i="64"/>
  <c r="AD2149" i="64"/>
  <c r="AD12" i="863"/>
  <c r="V2072" i="64"/>
  <c r="V2149" i="64"/>
  <c r="V12" i="863"/>
  <c r="L18" i="861"/>
  <c r="CH28" i="861"/>
  <c r="BZ28" i="861"/>
  <c r="CF2098" i="64"/>
  <c r="BX2098" i="64"/>
  <c r="BP2098" i="64"/>
  <c r="BH2098" i="64"/>
  <c r="AZ2098" i="64"/>
  <c r="AR2098" i="64"/>
  <c r="AJ2098" i="64"/>
  <c r="AB2098" i="64"/>
  <c r="T2098" i="64"/>
  <c r="CG2072" i="64"/>
  <c r="CG2149" i="64"/>
  <c r="CG12" i="863"/>
  <c r="BY2072" i="64"/>
  <c r="BY2149" i="64"/>
  <c r="BY12" i="863"/>
  <c r="BQ2072" i="64"/>
  <c r="BQ2149" i="64"/>
  <c r="BQ12" i="863"/>
  <c r="BI2072" i="64"/>
  <c r="BI2149" i="64"/>
  <c r="BI12" i="863"/>
  <c r="BA2072" i="64"/>
  <c r="BA2149" i="64"/>
  <c r="BA12" i="863"/>
  <c r="AS2072" i="64"/>
  <c r="AS2149" i="64"/>
  <c r="AS12" i="863"/>
  <c r="AK2072" i="64"/>
  <c r="AK2149" i="64"/>
  <c r="AK12" i="863"/>
  <c r="AC2072" i="64"/>
  <c r="AC2149" i="64"/>
  <c r="AC12" i="863"/>
  <c r="U2072" i="64"/>
  <c r="U2149" i="64"/>
  <c r="U12" i="863"/>
  <c r="CA29" i="861"/>
  <c r="CG28" i="861"/>
  <c r="CE2098" i="64"/>
  <c r="BW2098" i="64"/>
  <c r="BO2098" i="64"/>
  <c r="BG2098" i="64"/>
  <c r="AY2098" i="64"/>
  <c r="AQ2098" i="64"/>
  <c r="AI2098" i="64"/>
  <c r="AA2098" i="64"/>
  <c r="S2098" i="64"/>
  <c r="S2102" i="64" s="1"/>
  <c r="CF2072" i="64"/>
  <c r="CF2149" i="64"/>
  <c r="CF12" i="863"/>
  <c r="BX2072" i="64"/>
  <c r="BX2149" i="64"/>
  <c r="BX12" i="863"/>
  <c r="BP2072" i="64"/>
  <c r="BP2149" i="64"/>
  <c r="BP12" i="863"/>
  <c r="BH2072" i="64"/>
  <c r="BH2149" i="64"/>
  <c r="BH12" i="863"/>
  <c r="AZ2072" i="64"/>
  <c r="AZ2149" i="64"/>
  <c r="AZ12" i="863"/>
  <c r="AR2072" i="64"/>
  <c r="AR2149" i="64"/>
  <c r="AR12" i="863"/>
  <c r="AJ2072" i="64"/>
  <c r="AJ2149" i="64"/>
  <c r="AJ12" i="863"/>
  <c r="AB2072" i="64"/>
  <c r="AB2149" i="64"/>
  <c r="AB12" i="863"/>
  <c r="T2072" i="64"/>
  <c r="T2149" i="64"/>
  <c r="T12" i="863"/>
  <c r="BR29" i="861"/>
  <c r="CL2098" i="64"/>
  <c r="CD2098" i="64"/>
  <c r="BV2098" i="64"/>
  <c r="BN2098" i="64"/>
  <c r="BF2098" i="64"/>
  <c r="AX2098" i="64"/>
  <c r="AP2098" i="64"/>
  <c r="AH2098" i="64"/>
  <c r="Z2098" i="64"/>
  <c r="CE2072" i="64"/>
  <c r="CE2149" i="64"/>
  <c r="CE12" i="863"/>
  <c r="BW2072" i="64"/>
  <c r="BW2149" i="64"/>
  <c r="BW12" i="863"/>
  <c r="BO2072" i="64"/>
  <c r="BO2149" i="64"/>
  <c r="BO12" i="863"/>
  <c r="BG2072" i="64"/>
  <c r="BG2149" i="64"/>
  <c r="BG12" i="863"/>
  <c r="AY2072" i="64"/>
  <c r="AY2149" i="64"/>
  <c r="AY12" i="863"/>
  <c r="AQ2072" i="64"/>
  <c r="AQ2149" i="64"/>
  <c r="AQ12" i="863"/>
  <c r="AI2072" i="64"/>
  <c r="AI2149" i="64"/>
  <c r="AI12" i="863"/>
  <c r="AA2072" i="64"/>
  <c r="AA2149" i="64"/>
  <c r="AA12" i="863"/>
  <c r="S2072" i="64"/>
  <c r="S2076" i="64" s="1"/>
  <c r="S2149" i="64"/>
  <c r="S2153" i="64" s="1"/>
  <c r="S12" i="863"/>
  <c r="CK2098" i="64"/>
  <c r="CC2098" i="64"/>
  <c r="BU2098" i="64"/>
  <c r="BM2098" i="64"/>
  <c r="BE2098" i="64"/>
  <c r="AW2098" i="64"/>
  <c r="AO2098" i="64"/>
  <c r="AG2098" i="64"/>
  <c r="Y2098" i="64"/>
  <c r="O23" i="861"/>
  <c r="CL2072" i="64"/>
  <c r="CL2149" i="64"/>
  <c r="CL12" i="863"/>
  <c r="CD2072" i="64"/>
  <c r="CD2149" i="64"/>
  <c r="CD12" i="863"/>
  <c r="BV2072" i="64"/>
  <c r="BV2149" i="64"/>
  <c r="BV12" i="863"/>
  <c r="BN2072" i="64"/>
  <c r="BN2149" i="64"/>
  <c r="BN12" i="863"/>
  <c r="BF2072" i="64"/>
  <c r="BF2149" i="64"/>
  <c r="BF12" i="863"/>
  <c r="AX2072" i="64"/>
  <c r="AX2149" i="64"/>
  <c r="AX12" i="863"/>
  <c r="AP2072" i="64"/>
  <c r="AP2149" i="64"/>
  <c r="AP12" i="863"/>
  <c r="AH2072" i="64"/>
  <c r="AH2149" i="64"/>
  <c r="AH12" i="863"/>
  <c r="Z2072" i="64"/>
  <c r="Z2149" i="64"/>
  <c r="Z12" i="863"/>
  <c r="P18" i="861"/>
  <c r="CJ2098" i="64"/>
  <c r="CB2098" i="64"/>
  <c r="BT2098" i="64"/>
  <c r="BL2098" i="64"/>
  <c r="BD2098" i="64"/>
  <c r="AV2098" i="64"/>
  <c r="AN2098" i="64"/>
  <c r="AF2098" i="64"/>
  <c r="X2098" i="64"/>
  <c r="CK2072" i="64"/>
  <c r="CK2149" i="64"/>
  <c r="CK12" i="863"/>
  <c r="CC2072" i="64"/>
  <c r="CC2149" i="64"/>
  <c r="CC12" i="863"/>
  <c r="BU2072" i="64"/>
  <c r="BU2149" i="64"/>
  <c r="BU12" i="863"/>
  <c r="BM2072" i="64"/>
  <c r="BM2149" i="64"/>
  <c r="BM12" i="863"/>
  <c r="BE2072" i="64"/>
  <c r="BE2149" i="64"/>
  <c r="BE12" i="863"/>
  <c r="AW2072" i="64"/>
  <c r="AW2149" i="64"/>
  <c r="AW12" i="863"/>
  <c r="AO2072" i="64"/>
  <c r="AO2149" i="64"/>
  <c r="AO12" i="863"/>
  <c r="AG2072" i="64"/>
  <c r="AG2149" i="64"/>
  <c r="AG12" i="863"/>
  <c r="Y2072" i="64"/>
  <c r="Y2149" i="64"/>
  <c r="Y12" i="863"/>
  <c r="O18" i="861"/>
  <c r="CI2098" i="64"/>
  <c r="CA2098" i="64"/>
  <c r="BS2098" i="64"/>
  <c r="BK2098" i="64"/>
  <c r="BC2098" i="64"/>
  <c r="AU2098" i="64"/>
  <c r="AM2098" i="64"/>
  <c r="AE2098" i="64"/>
  <c r="W2098" i="64"/>
  <c r="M23" i="861"/>
  <c r="CJ2072" i="64"/>
  <c r="CJ2149" i="64"/>
  <c r="CJ12" i="863"/>
  <c r="CB2072" i="64"/>
  <c r="CB2149" i="64"/>
  <c r="CB12" i="863"/>
  <c r="BT2072" i="64"/>
  <c r="BT2149" i="64"/>
  <c r="BT12" i="863"/>
  <c r="BL2072" i="64"/>
  <c r="BL2149" i="64"/>
  <c r="BL12" i="863"/>
  <c r="BD2072" i="64"/>
  <c r="BD2149" i="64"/>
  <c r="BD12" i="863"/>
  <c r="AV2072" i="64"/>
  <c r="AV2149" i="64"/>
  <c r="AV12" i="863"/>
  <c r="AN2072" i="64"/>
  <c r="AN2149" i="64"/>
  <c r="AN12" i="863"/>
  <c r="AF2072" i="64"/>
  <c r="AF2149" i="64"/>
  <c r="AF12" i="863"/>
  <c r="X2072" i="64"/>
  <c r="X2149" i="64"/>
  <c r="X12" i="863"/>
  <c r="N18" i="861"/>
  <c r="M28" i="861" l="1"/>
  <c r="M29" i="861" s="1"/>
  <c r="L28" i="861"/>
  <c r="L29" i="861" s="1"/>
  <c r="P28" i="861"/>
  <c r="P29" i="861" s="1"/>
  <c r="K28" i="861"/>
  <c r="K29" i="861" s="1"/>
  <c r="N28" i="861"/>
  <c r="N29" i="861" s="1"/>
  <c r="K12" i="863"/>
  <c r="M2149" i="64"/>
  <c r="K2149" i="64"/>
  <c r="M12" i="863"/>
  <c r="T2153" i="64"/>
  <c r="T2155" i="64" s="1"/>
  <c r="AH71" i="863"/>
  <c r="AH69" i="863"/>
  <c r="AH23" i="863" s="1"/>
  <c r="AH34" i="861" s="1"/>
  <c r="AH67" i="863"/>
  <c r="AG69" i="863"/>
  <c r="AG23" i="863" s="1"/>
  <c r="AG34" i="861" s="1"/>
  <c r="AG67" i="863"/>
  <c r="AG71" i="863"/>
  <c r="BD69" i="863"/>
  <c r="BD23" i="863" s="1"/>
  <c r="BD34" i="861" s="1"/>
  <c r="BD67" i="863"/>
  <c r="BD71" i="863"/>
  <c r="BE69" i="863"/>
  <c r="BE23" i="863" s="1"/>
  <c r="BE34" i="861" s="1"/>
  <c r="BE67" i="863"/>
  <c r="BE71" i="863"/>
  <c r="CD71" i="863"/>
  <c r="CD69" i="863"/>
  <c r="CD23" i="863" s="1"/>
  <c r="CD34" i="861" s="1"/>
  <c r="CD67" i="863"/>
  <c r="AI71" i="863"/>
  <c r="AI69" i="863"/>
  <c r="AI23" i="863" s="1"/>
  <c r="AI34" i="861" s="1"/>
  <c r="AI67" i="863"/>
  <c r="BH71" i="863"/>
  <c r="BH69" i="863"/>
  <c r="BH23" i="863" s="1"/>
  <c r="BH34" i="861" s="1"/>
  <c r="BH67" i="863"/>
  <c r="BI71" i="863"/>
  <c r="BI69" i="863"/>
  <c r="BI23" i="863" s="1"/>
  <c r="BI34" i="861" s="1"/>
  <c r="BI67" i="863"/>
  <c r="BZ29" i="861"/>
  <c r="BZ67" i="863"/>
  <c r="BZ71" i="863"/>
  <c r="BZ69" i="863"/>
  <c r="BZ23" i="863" s="1"/>
  <c r="BZ34" i="861" s="1"/>
  <c r="AM67" i="863"/>
  <c r="AM71" i="863"/>
  <c r="AM69" i="863"/>
  <c r="AM23" i="863" s="1"/>
  <c r="AM34" i="861" s="1"/>
  <c r="AF69" i="863"/>
  <c r="AF23" i="863" s="1"/>
  <c r="AF34" i="861" s="1"/>
  <c r="AF67" i="863"/>
  <c r="AF71" i="863"/>
  <c r="CB69" i="863"/>
  <c r="CB23" i="863" s="1"/>
  <c r="CB34" i="861" s="1"/>
  <c r="CB67" i="863"/>
  <c r="CB71" i="863"/>
  <c r="CC69" i="863"/>
  <c r="CC23" i="863" s="1"/>
  <c r="CC34" i="861" s="1"/>
  <c r="CC67" i="863"/>
  <c r="CC71" i="863"/>
  <c r="AP71" i="863"/>
  <c r="AP69" i="863"/>
  <c r="AP23" i="863" s="1"/>
  <c r="AP34" i="861" s="1"/>
  <c r="AP67" i="863"/>
  <c r="BG71" i="863"/>
  <c r="BG69" i="863"/>
  <c r="BG23" i="863" s="1"/>
  <c r="BG34" i="861" s="1"/>
  <c r="BG67" i="863"/>
  <c r="T67" i="863"/>
  <c r="T71" i="863"/>
  <c r="T69" i="863"/>
  <c r="T23" i="863" s="1"/>
  <c r="T34" i="861" s="1"/>
  <c r="CF71" i="863"/>
  <c r="CF69" i="863"/>
  <c r="CF23" i="863" s="1"/>
  <c r="CF34" i="861" s="1"/>
  <c r="CF67" i="863"/>
  <c r="U71" i="863"/>
  <c r="U69" i="863"/>
  <c r="U23" i="863" s="1"/>
  <c r="U34" i="861" s="1"/>
  <c r="U67" i="863"/>
  <c r="CG71" i="863"/>
  <c r="CG69" i="863"/>
  <c r="CG23" i="863" s="1"/>
  <c r="CG34" i="861" s="1"/>
  <c r="CG67" i="863"/>
  <c r="CH29" i="861"/>
  <c r="AL67" i="863"/>
  <c r="AL71" i="863"/>
  <c r="AL69" i="863"/>
  <c r="AL23" i="863" s="1"/>
  <c r="AL34" i="861" s="1"/>
  <c r="BK67" i="863"/>
  <c r="BK71" i="863"/>
  <c r="BK69" i="863"/>
  <c r="BK23" i="863" s="1"/>
  <c r="BK34" i="861" s="1"/>
  <c r="BN71" i="863"/>
  <c r="BN69" i="863"/>
  <c r="BN23" i="863" s="1"/>
  <c r="BN34" i="861" s="1"/>
  <c r="BN67" i="863"/>
  <c r="AS71" i="863"/>
  <c r="AS69" i="863"/>
  <c r="AS23" i="863" s="1"/>
  <c r="AS34" i="861" s="1"/>
  <c r="AS67" i="863"/>
  <c r="L2072" i="64"/>
  <c r="L2149" i="64"/>
  <c r="L12" i="863"/>
  <c r="L19" i="861"/>
  <c r="BJ67" i="863"/>
  <c r="BJ71" i="863"/>
  <c r="BJ69" i="863"/>
  <c r="BJ23" i="863" s="1"/>
  <c r="BJ34" i="861" s="1"/>
  <c r="W67" i="863"/>
  <c r="W71" i="863"/>
  <c r="W69" i="863"/>
  <c r="W23" i="863" s="1"/>
  <c r="W34" i="861" s="1"/>
  <c r="CI67" i="863"/>
  <c r="CI71" i="863"/>
  <c r="CI69" i="863"/>
  <c r="CI23" i="863" s="1"/>
  <c r="CI34" i="861" s="1"/>
  <c r="P2072" i="64"/>
  <c r="P2149" i="64"/>
  <c r="P12" i="863"/>
  <c r="P19" i="861"/>
  <c r="S67" i="863"/>
  <c r="S71" i="863"/>
  <c r="S69" i="863"/>
  <c r="CE71" i="863"/>
  <c r="CE69" i="863"/>
  <c r="CE23" i="863" s="1"/>
  <c r="CE34" i="861" s="1"/>
  <c r="CE67" i="863"/>
  <c r="AR71" i="863"/>
  <c r="AR69" i="863"/>
  <c r="AR23" i="863" s="1"/>
  <c r="AR34" i="861" s="1"/>
  <c r="AR67" i="863"/>
  <c r="BL69" i="863"/>
  <c r="BL23" i="863" s="1"/>
  <c r="BL34" i="861" s="1"/>
  <c r="BL67" i="863"/>
  <c r="BL71" i="863"/>
  <c r="O2072" i="64"/>
  <c r="O2149" i="64"/>
  <c r="O12" i="863"/>
  <c r="O19" i="861"/>
  <c r="BM69" i="863"/>
  <c r="BM23" i="863" s="1"/>
  <c r="BM34" i="861" s="1"/>
  <c r="BM67" i="863"/>
  <c r="BM71" i="863"/>
  <c r="Z71" i="863"/>
  <c r="Z69" i="863"/>
  <c r="Z23" i="863" s="1"/>
  <c r="Z34" i="861" s="1"/>
  <c r="Z67" i="863"/>
  <c r="CL71" i="863"/>
  <c r="CL69" i="863"/>
  <c r="CL23" i="863" s="1"/>
  <c r="CL34" i="861" s="1"/>
  <c r="CL67" i="863"/>
  <c r="S2155" i="64"/>
  <c r="AQ71" i="863"/>
  <c r="AQ69" i="863"/>
  <c r="AQ67" i="863"/>
  <c r="T2076" i="64"/>
  <c r="T2078" i="64" s="1"/>
  <c r="BP71" i="863"/>
  <c r="BP69" i="863"/>
  <c r="BP23" i="863" s="1"/>
  <c r="BP34" i="861" s="1"/>
  <c r="BP67" i="863"/>
  <c r="BQ71" i="863"/>
  <c r="BQ69" i="863"/>
  <c r="BQ23" i="863" s="1"/>
  <c r="BQ34" i="861" s="1"/>
  <c r="BQ67" i="863"/>
  <c r="V67" i="863"/>
  <c r="V71" i="863"/>
  <c r="V69" i="863"/>
  <c r="V23" i="863" s="1"/>
  <c r="V34" i="861" s="1"/>
  <c r="CH67" i="863"/>
  <c r="CH71" i="863"/>
  <c r="CH69" i="863"/>
  <c r="CH23" i="863" s="1"/>
  <c r="CH34" i="861" s="1"/>
  <c r="AU67" i="863"/>
  <c r="AU71" i="863"/>
  <c r="AU69" i="863"/>
  <c r="AU23" i="863" s="1"/>
  <c r="AU34" i="861" s="1"/>
  <c r="O28" i="861"/>
  <c r="O29" i="861" s="1"/>
  <c r="BT69" i="863"/>
  <c r="BT23" i="863" s="1"/>
  <c r="BT34" i="861" s="1"/>
  <c r="BT67" i="863"/>
  <c r="BT71" i="863"/>
  <c r="N2072" i="64"/>
  <c r="N2149" i="64"/>
  <c r="N12" i="863"/>
  <c r="N19" i="861"/>
  <c r="CJ69" i="863"/>
  <c r="CJ23" i="863" s="1"/>
  <c r="CJ34" i="861" s="1"/>
  <c r="CJ67" i="863"/>
  <c r="CJ71" i="863"/>
  <c r="S2078" i="64"/>
  <c r="BO71" i="863"/>
  <c r="BO69" i="863"/>
  <c r="BO67" i="863"/>
  <c r="AB71" i="863"/>
  <c r="AB69" i="863"/>
  <c r="AB23" i="863" s="1"/>
  <c r="AB34" i="861" s="1"/>
  <c r="AB67" i="863"/>
  <c r="AC71" i="863"/>
  <c r="AC69" i="863"/>
  <c r="AC23" i="863" s="1"/>
  <c r="AC34" i="861" s="1"/>
  <c r="AC67" i="863"/>
  <c r="AT67" i="863"/>
  <c r="AT71" i="863"/>
  <c r="AT69" i="863"/>
  <c r="AT23" i="863" s="1"/>
  <c r="AT34" i="861" s="1"/>
  <c r="BS67" i="863"/>
  <c r="BS71" i="863"/>
  <c r="BS69" i="863"/>
  <c r="BS23" i="863" s="1"/>
  <c r="BS34" i="861" s="1"/>
  <c r="AN69" i="863"/>
  <c r="AN23" i="863" s="1"/>
  <c r="AN34" i="861" s="1"/>
  <c r="AN67" i="863"/>
  <c r="AN71" i="863"/>
  <c r="AO69" i="863"/>
  <c r="AO23" i="863" s="1"/>
  <c r="AO34" i="861" s="1"/>
  <c r="AO67" i="863"/>
  <c r="AO71" i="863"/>
  <c r="X69" i="863"/>
  <c r="X23" i="863" s="1"/>
  <c r="X34" i="861" s="1"/>
  <c r="X67" i="863"/>
  <c r="X71" i="863"/>
  <c r="Y69" i="863"/>
  <c r="Y23" i="863" s="1"/>
  <c r="Y34" i="861" s="1"/>
  <c r="Y67" i="863"/>
  <c r="Y71" i="863"/>
  <c r="CK69" i="863"/>
  <c r="CK23" i="863" s="1"/>
  <c r="CK34" i="861" s="1"/>
  <c r="CK67" i="863"/>
  <c r="CK71" i="863"/>
  <c r="AX71" i="863"/>
  <c r="AX69" i="863"/>
  <c r="AX23" i="863" s="1"/>
  <c r="AX34" i="861" s="1"/>
  <c r="AX67" i="863"/>
  <c r="AV69" i="863"/>
  <c r="AV23" i="863" s="1"/>
  <c r="AV34" i="861" s="1"/>
  <c r="AV67" i="863"/>
  <c r="AV71" i="863"/>
  <c r="AW69" i="863"/>
  <c r="AW23" i="863" s="1"/>
  <c r="AW34" i="861" s="1"/>
  <c r="AW67" i="863"/>
  <c r="AW71" i="863"/>
  <c r="BV71" i="863"/>
  <c r="BV69" i="863"/>
  <c r="BV23" i="863" s="1"/>
  <c r="BV34" i="861" s="1"/>
  <c r="BV67" i="863"/>
  <c r="AA71" i="863"/>
  <c r="AA69" i="863"/>
  <c r="AA23" i="863" s="1"/>
  <c r="AA34" i="861" s="1"/>
  <c r="AA67" i="863"/>
  <c r="AZ71" i="863"/>
  <c r="AZ69" i="863"/>
  <c r="AZ23" i="863" s="1"/>
  <c r="AZ34" i="861" s="1"/>
  <c r="AZ67" i="863"/>
  <c r="BA71" i="863"/>
  <c r="BA69" i="863"/>
  <c r="BA23" i="863" s="1"/>
  <c r="BA34" i="861" s="1"/>
  <c r="BA67" i="863"/>
  <c r="BR67" i="863"/>
  <c r="BR71" i="863"/>
  <c r="BR69" i="863"/>
  <c r="BR23" i="863" s="1"/>
  <c r="BR34" i="861" s="1"/>
  <c r="AE67" i="863"/>
  <c r="AE71" i="863"/>
  <c r="AE69" i="863"/>
  <c r="O2098" i="64"/>
  <c r="AY71" i="863"/>
  <c r="AY69" i="863"/>
  <c r="AY23" i="863" s="1"/>
  <c r="AY34" i="861" s="1"/>
  <c r="AY67" i="863"/>
  <c r="BX71" i="863"/>
  <c r="BX69" i="863"/>
  <c r="BX23" i="863" s="1"/>
  <c r="BX34" i="861" s="1"/>
  <c r="BX67" i="863"/>
  <c r="S2104" i="64"/>
  <c r="BY71" i="863"/>
  <c r="BY69" i="863"/>
  <c r="BY23" i="863" s="1"/>
  <c r="BY34" i="861" s="1"/>
  <c r="BY67" i="863"/>
  <c r="T2102" i="64"/>
  <c r="T2104" i="64" s="1"/>
  <c r="AD67" i="863"/>
  <c r="AD71" i="863"/>
  <c r="AD69" i="863"/>
  <c r="AD23" i="863" s="1"/>
  <c r="AD34" i="861" s="1"/>
  <c r="BC67" i="863"/>
  <c r="BC71" i="863"/>
  <c r="BC69" i="863"/>
  <c r="BU69" i="863"/>
  <c r="BU23" i="863" s="1"/>
  <c r="BU34" i="861" s="1"/>
  <c r="BU67" i="863"/>
  <c r="BU71" i="863"/>
  <c r="M2098" i="64"/>
  <c r="BF71" i="863"/>
  <c r="BF69" i="863"/>
  <c r="BF23" i="863" s="1"/>
  <c r="BF34" i="861" s="1"/>
  <c r="BF67" i="863"/>
  <c r="BW71" i="863"/>
  <c r="BW69" i="863"/>
  <c r="BW23" i="863" s="1"/>
  <c r="BW34" i="861" s="1"/>
  <c r="BW67" i="863"/>
  <c r="AJ71" i="863"/>
  <c r="AJ69" i="863"/>
  <c r="AJ23" i="863" s="1"/>
  <c r="AJ34" i="861" s="1"/>
  <c r="AJ67" i="863"/>
  <c r="CG29" i="861"/>
  <c r="AK71" i="863"/>
  <c r="AK69" i="863"/>
  <c r="AK23" i="863" s="1"/>
  <c r="AK34" i="861" s="1"/>
  <c r="AK67" i="863"/>
  <c r="BB67" i="863"/>
  <c r="BB71" i="863"/>
  <c r="BB69" i="863"/>
  <c r="BB23" i="863" s="1"/>
  <c r="BB34" i="861" s="1"/>
  <c r="CA67" i="863"/>
  <c r="CA71" i="863"/>
  <c r="CA69" i="863"/>
  <c r="M19" i="861"/>
  <c r="BI25" i="863" l="1"/>
  <c r="BI36" i="861" s="1"/>
  <c r="AV25" i="863"/>
  <c r="AB25" i="863"/>
  <c r="AB36" i="861" s="1"/>
  <c r="BJ25" i="863"/>
  <c r="BJ36" i="861" s="1"/>
  <c r="AS25" i="863"/>
  <c r="AS36" i="861" s="1"/>
  <c r="AL25" i="863"/>
  <c r="AL36" i="861" s="1"/>
  <c r="U25" i="863"/>
  <c r="U36" i="861" s="1"/>
  <c r="CB25" i="863"/>
  <c r="CB36" i="861" s="1"/>
  <c r="CD25" i="863"/>
  <c r="AO25" i="863"/>
  <c r="AO36" i="861" s="1"/>
  <c r="V25" i="863"/>
  <c r="V36" i="861" s="1"/>
  <c r="BW25" i="863"/>
  <c r="BW36" i="861" s="1"/>
  <c r="AY25" i="863"/>
  <c r="AY36" i="861" s="1"/>
  <c r="AA25" i="863"/>
  <c r="AA36" i="861" s="1"/>
  <c r="Y25" i="863"/>
  <c r="Y36" i="861" s="1"/>
  <c r="AT25" i="863"/>
  <c r="AT36" i="861" s="1"/>
  <c r="AU25" i="863"/>
  <c r="AU36" i="861" s="1"/>
  <c r="Z25" i="863"/>
  <c r="Z36" i="861" s="1"/>
  <c r="BL25" i="863"/>
  <c r="BL36" i="861" s="1"/>
  <c r="CE25" i="863"/>
  <c r="CE36" i="861" s="1"/>
  <c r="BG25" i="863"/>
  <c r="BG36" i="861" s="1"/>
  <c r="BE25" i="863"/>
  <c r="BE36" i="861" s="1"/>
  <c r="AG25" i="863"/>
  <c r="AG36" i="861" s="1"/>
  <c r="AK25" i="863"/>
  <c r="AK36" i="861" s="1"/>
  <c r="BY25" i="863"/>
  <c r="BY36" i="861" s="1"/>
  <c r="AN25" i="863"/>
  <c r="AN36" i="861" s="1"/>
  <c r="AQ25" i="863"/>
  <c r="AQ36" i="861" s="1"/>
  <c r="BM25" i="863"/>
  <c r="BM36" i="861" s="1"/>
  <c r="CI25" i="863"/>
  <c r="CI36" i="861" s="1"/>
  <c r="BZ25" i="863"/>
  <c r="BZ36" i="861" s="1"/>
  <c r="BH25" i="863"/>
  <c r="BH36" i="861" s="1"/>
  <c r="BR25" i="863"/>
  <c r="BR36" i="861" s="1"/>
  <c r="CA25" i="863"/>
  <c r="CA36" i="861" s="1"/>
  <c r="BC25" i="863"/>
  <c r="BC36" i="861" s="1"/>
  <c r="BA25" i="863"/>
  <c r="BA36" i="861" s="1"/>
  <c r="BO25" i="863"/>
  <c r="BQ25" i="863"/>
  <c r="BQ36" i="861" s="1"/>
  <c r="S25" i="863"/>
  <c r="S36" i="861" s="1"/>
  <c r="BN25" i="863"/>
  <c r="BN36" i="861" s="1"/>
  <c r="CF25" i="863"/>
  <c r="CF36" i="861" s="1"/>
  <c r="AF25" i="863"/>
  <c r="AF36" i="861" s="1"/>
  <c r="AM25" i="863"/>
  <c r="AM36" i="861" s="1"/>
  <c r="BF25" i="863"/>
  <c r="BF36" i="861" s="1"/>
  <c r="AE25" i="863"/>
  <c r="BV25" i="863"/>
  <c r="BV36" i="861" s="1"/>
  <c r="BT25" i="863"/>
  <c r="BT36" i="861" s="1"/>
  <c r="CH25" i="863"/>
  <c r="CH36" i="861" s="1"/>
  <c r="AP25" i="863"/>
  <c r="AP36" i="861" s="1"/>
  <c r="BD25" i="863"/>
  <c r="BD36" i="861" s="1"/>
  <c r="AH25" i="863"/>
  <c r="AH36" i="861" s="1"/>
  <c r="AD25" i="863"/>
  <c r="AD36" i="861" s="1"/>
  <c r="AW25" i="863"/>
  <c r="AW36" i="861" s="1"/>
  <c r="AX25" i="863"/>
  <c r="AX36" i="861" s="1"/>
  <c r="AC25" i="863"/>
  <c r="AC36" i="861" s="1"/>
  <c r="CJ25" i="863"/>
  <c r="CJ36" i="861" s="1"/>
  <c r="W25" i="863"/>
  <c r="W36" i="861" s="1"/>
  <c r="BK25" i="863"/>
  <c r="BK36" i="861" s="1"/>
  <c r="CG25" i="863"/>
  <c r="CG36" i="861" s="1"/>
  <c r="T25" i="863"/>
  <c r="T36" i="861" s="1"/>
  <c r="CC25" i="863"/>
  <c r="CC36" i="861" s="1"/>
  <c r="AI25" i="863"/>
  <c r="AI36" i="861" s="1"/>
  <c r="X25" i="863"/>
  <c r="X36" i="861" s="1"/>
  <c r="BB25" i="863"/>
  <c r="BB36" i="861" s="1"/>
  <c r="AJ25" i="863"/>
  <c r="AJ36" i="861" s="1"/>
  <c r="BU25" i="863"/>
  <c r="BU36" i="861" s="1"/>
  <c r="BX25" i="863"/>
  <c r="BX36" i="861" s="1"/>
  <c r="AZ25" i="863"/>
  <c r="AZ36" i="861" s="1"/>
  <c r="CK25" i="863"/>
  <c r="CK36" i="861" s="1"/>
  <c r="BS25" i="863"/>
  <c r="BS36" i="861" s="1"/>
  <c r="BP25" i="863"/>
  <c r="BP36" i="861" s="1"/>
  <c r="CL25" i="863"/>
  <c r="CL36" i="861" s="1"/>
  <c r="AR25" i="863"/>
  <c r="AR36" i="861" s="1"/>
  <c r="CD36" i="861"/>
  <c r="AV36" i="861"/>
  <c r="U2153" i="64"/>
  <c r="U2076" i="64"/>
  <c r="V2076" i="64" s="1"/>
  <c r="W2076" i="64" s="1"/>
  <c r="W2078" i="64" s="1"/>
  <c r="P71" i="863"/>
  <c r="N71" i="863"/>
  <c r="L71" i="863"/>
  <c r="O71" i="863"/>
  <c r="AJ22" i="863"/>
  <c r="AJ72" i="863"/>
  <c r="Y22" i="863"/>
  <c r="Y72" i="863"/>
  <c r="CA23" i="863"/>
  <c r="P69" i="863"/>
  <c r="S23" i="863"/>
  <c r="K69" i="863"/>
  <c r="AF22" i="863"/>
  <c r="AF72" i="863"/>
  <c r="AI22" i="863"/>
  <c r="AI72" i="863"/>
  <c r="AG22" i="863"/>
  <c r="AG72" i="863"/>
  <c r="AK22" i="863"/>
  <c r="AK72" i="863"/>
  <c r="BB22" i="863"/>
  <c r="BB72" i="863"/>
  <c r="CA22" i="863"/>
  <c r="CA72" i="863"/>
  <c r="P67" i="863"/>
  <c r="BA22" i="863"/>
  <c r="BA72" i="863"/>
  <c r="AC22" i="863"/>
  <c r="AC72" i="863"/>
  <c r="V22" i="863"/>
  <c r="V72" i="863"/>
  <c r="CL22" i="863"/>
  <c r="CL72" i="863"/>
  <c r="K71" i="863"/>
  <c r="CB22" i="863"/>
  <c r="CB72" i="863"/>
  <c r="AM22" i="863"/>
  <c r="AM72" i="863"/>
  <c r="BH22" i="863"/>
  <c r="BH72" i="863"/>
  <c r="AA22" i="863"/>
  <c r="AA72" i="863"/>
  <c r="BF22" i="863"/>
  <c r="BF72" i="863"/>
  <c r="BY22" i="863"/>
  <c r="BY72" i="863"/>
  <c r="AY22" i="863"/>
  <c r="AY72" i="863"/>
  <c r="X22" i="863"/>
  <c r="X72" i="863"/>
  <c r="AO22" i="863"/>
  <c r="AO72" i="863"/>
  <c r="AR22" i="863"/>
  <c r="AR72" i="863"/>
  <c r="K67" i="863"/>
  <c r="S22" i="863"/>
  <c r="S72" i="863"/>
  <c r="CI22" i="863"/>
  <c r="CI72" i="863"/>
  <c r="CG22" i="863"/>
  <c r="CG72" i="863"/>
  <c r="T22" i="863"/>
  <c r="T72" i="863"/>
  <c r="U2102" i="64"/>
  <c r="BD22" i="863"/>
  <c r="BD72" i="863"/>
  <c r="AH22" i="863"/>
  <c r="AH72" i="863"/>
  <c r="AN22" i="863"/>
  <c r="AN72" i="863"/>
  <c r="BW22" i="863"/>
  <c r="BW72" i="863"/>
  <c r="BX22" i="863"/>
  <c r="BX72" i="863"/>
  <c r="BV22" i="863"/>
  <c r="BV72" i="863"/>
  <c r="AV22" i="863"/>
  <c r="AV72" i="863"/>
  <c r="CK22" i="863"/>
  <c r="CK72" i="863"/>
  <c r="AT22" i="863"/>
  <c r="AT72" i="863"/>
  <c r="CJ22" i="863"/>
  <c r="CJ72" i="863"/>
  <c r="BP22" i="863"/>
  <c r="BP72" i="863"/>
  <c r="M67" i="863"/>
  <c r="AQ22" i="863"/>
  <c r="AQ72" i="863"/>
  <c r="CF22" i="863"/>
  <c r="CF72" i="863"/>
  <c r="CC22" i="863"/>
  <c r="CC72" i="863"/>
  <c r="BI22" i="863"/>
  <c r="BI72" i="863"/>
  <c r="BR22" i="863"/>
  <c r="BR72" i="863"/>
  <c r="AW22" i="863"/>
  <c r="AW72" i="863"/>
  <c r="BS22" i="863"/>
  <c r="BS72" i="863"/>
  <c r="BO22" i="863"/>
  <c r="O67" i="863"/>
  <c r="BO72" i="863"/>
  <c r="CH22" i="863"/>
  <c r="CH72" i="863"/>
  <c r="BQ22" i="863"/>
  <c r="BQ72" i="863"/>
  <c r="AQ23" i="863"/>
  <c r="M69" i="863"/>
  <c r="BM22" i="863"/>
  <c r="BM72" i="863"/>
  <c r="BJ22" i="863"/>
  <c r="BJ72" i="863"/>
  <c r="AS22" i="863"/>
  <c r="AS72" i="863"/>
  <c r="BN22" i="863"/>
  <c r="BN72" i="863"/>
  <c r="CD22" i="863"/>
  <c r="CD72" i="863"/>
  <c r="BE22" i="863"/>
  <c r="BE72" i="863"/>
  <c r="BC23" i="863"/>
  <c r="N69" i="863"/>
  <c r="AE23" i="863"/>
  <c r="L69" i="863"/>
  <c r="BO23" i="863"/>
  <c r="O69" i="863"/>
  <c r="M71" i="863"/>
  <c r="CE22" i="863"/>
  <c r="CE72" i="863"/>
  <c r="AL22" i="863"/>
  <c r="AL72" i="863"/>
  <c r="BG22" i="863"/>
  <c r="BG72" i="863"/>
  <c r="AP22" i="863"/>
  <c r="AP72" i="863"/>
  <c r="BZ22" i="863"/>
  <c r="BZ72" i="863"/>
  <c r="BT22" i="863"/>
  <c r="BT72" i="863"/>
  <c r="AU22" i="863"/>
  <c r="AU72" i="863"/>
  <c r="Z22" i="863"/>
  <c r="Z72" i="863"/>
  <c r="BL22" i="863"/>
  <c r="BL72" i="863"/>
  <c r="BK22" i="863"/>
  <c r="BK72" i="863"/>
  <c r="BU22" i="863"/>
  <c r="BU72" i="863"/>
  <c r="BC22" i="863"/>
  <c r="N67" i="863"/>
  <c r="BC72" i="863"/>
  <c r="AD22" i="863"/>
  <c r="AD72" i="863"/>
  <c r="AE22" i="863"/>
  <c r="AE72" i="863"/>
  <c r="L67" i="863"/>
  <c r="AZ22" i="863"/>
  <c r="AZ72" i="863"/>
  <c r="AX22" i="863"/>
  <c r="AX72" i="863"/>
  <c r="AB22" i="863"/>
  <c r="AB72" i="863"/>
  <c r="W22" i="863"/>
  <c r="W72" i="863"/>
  <c r="U22" i="863"/>
  <c r="U72" i="863"/>
  <c r="O25" i="863" l="1"/>
  <c r="L25" i="863"/>
  <c r="M25" i="863"/>
  <c r="N25" i="863"/>
  <c r="K25" i="863"/>
  <c r="AE36" i="861"/>
  <c r="L36" i="861" s="1"/>
  <c r="BO36" i="861"/>
  <c r="O36" i="861" s="1"/>
  <c r="P25" i="863"/>
  <c r="P36" i="861"/>
  <c r="K36" i="861"/>
  <c r="N36" i="861"/>
  <c r="M36" i="861"/>
  <c r="U2078" i="64"/>
  <c r="V2078" i="64"/>
  <c r="U2155" i="64"/>
  <c r="V2153" i="64"/>
  <c r="AY26" i="863"/>
  <c r="AY33" i="861"/>
  <c r="AY37" i="861" s="1"/>
  <c r="BH26" i="863"/>
  <c r="BH33" i="861"/>
  <c r="BH37" i="861" s="1"/>
  <c r="BK26" i="863"/>
  <c r="BK33" i="861"/>
  <c r="BK37" i="861" s="1"/>
  <c r="L23" i="863"/>
  <c r="AE34" i="861"/>
  <c r="L34" i="861" s="1"/>
  <c r="BN26" i="863"/>
  <c r="BN33" i="861"/>
  <c r="BN37" i="861" s="1"/>
  <c r="M23" i="863"/>
  <c r="AQ34" i="861"/>
  <c r="M34" i="861" s="1"/>
  <c r="BP26" i="863"/>
  <c r="BP33" i="861"/>
  <c r="BP37" i="861" s="1"/>
  <c r="AV26" i="863"/>
  <c r="AV33" i="861"/>
  <c r="AV37" i="861" s="1"/>
  <c r="AN26" i="863"/>
  <c r="AN33" i="861"/>
  <c r="AN37" i="861" s="1"/>
  <c r="AR26" i="863"/>
  <c r="AR33" i="861"/>
  <c r="AR37" i="861" s="1"/>
  <c r="V26" i="863"/>
  <c r="V33" i="861"/>
  <c r="V37" i="861" s="1"/>
  <c r="P72" i="863"/>
  <c r="AG26" i="863"/>
  <c r="AG33" i="861"/>
  <c r="AG37" i="861" s="1"/>
  <c r="AD26" i="863"/>
  <c r="AD33" i="861"/>
  <c r="AD37" i="861" s="1"/>
  <c r="N72" i="863"/>
  <c r="BT26" i="863"/>
  <c r="BT33" i="861"/>
  <c r="BT37" i="861" s="1"/>
  <c r="AL26" i="863"/>
  <c r="AL33" i="861"/>
  <c r="AL37" i="861" s="1"/>
  <c r="BS26" i="863"/>
  <c r="BS33" i="861"/>
  <c r="BS37" i="861" s="1"/>
  <c r="CC26" i="863"/>
  <c r="CC33" i="861"/>
  <c r="CC37" i="861" s="1"/>
  <c r="CG26" i="863"/>
  <c r="CG33" i="861"/>
  <c r="CG37" i="861" s="1"/>
  <c r="BY26" i="863"/>
  <c r="BY33" i="861"/>
  <c r="BY37" i="861" s="1"/>
  <c r="AM26" i="863"/>
  <c r="AM33" i="861"/>
  <c r="AM37" i="861" s="1"/>
  <c r="P22" i="863"/>
  <c r="CA26" i="863"/>
  <c r="CA33" i="861"/>
  <c r="P23" i="863"/>
  <c r="CA34" i="861"/>
  <c r="P34" i="861" s="1"/>
  <c r="BG26" i="863"/>
  <c r="BG33" i="861"/>
  <c r="BG37" i="861" s="1"/>
  <c r="T26" i="863"/>
  <c r="T33" i="861"/>
  <c r="T37" i="861" s="1"/>
  <c r="U26" i="863"/>
  <c r="U33" i="861"/>
  <c r="U37" i="861" s="1"/>
  <c r="AX26" i="863"/>
  <c r="AX33" i="861"/>
  <c r="AX37" i="861" s="1"/>
  <c r="W26" i="863"/>
  <c r="W33" i="861"/>
  <c r="W37" i="861" s="1"/>
  <c r="BL33" i="861"/>
  <c r="BL37" i="861" s="1"/>
  <c r="BL26" i="863"/>
  <c r="N23" i="863"/>
  <c r="BC34" i="861"/>
  <c r="N34" i="861" s="1"/>
  <c r="AS26" i="863"/>
  <c r="AS33" i="861"/>
  <c r="AS37" i="861" s="1"/>
  <c r="BQ26" i="863"/>
  <c r="BQ33" i="861"/>
  <c r="BQ37" i="861" s="1"/>
  <c r="CJ33" i="861"/>
  <c r="CJ37" i="861" s="1"/>
  <c r="CJ26" i="863"/>
  <c r="BV26" i="863"/>
  <c r="BV33" i="861"/>
  <c r="BV37" i="861" s="1"/>
  <c r="AH26" i="863"/>
  <c r="AH33" i="861"/>
  <c r="AH37" i="861" s="1"/>
  <c r="AC26" i="863"/>
  <c r="AC33" i="861"/>
  <c r="AC37" i="861" s="1"/>
  <c r="AI26" i="863"/>
  <c r="AI33" i="861"/>
  <c r="AI37" i="861" s="1"/>
  <c r="AB26" i="863"/>
  <c r="AB33" i="861"/>
  <c r="AB37" i="861" s="1"/>
  <c r="BO26" i="863"/>
  <c r="O22" i="863"/>
  <c r="BO33" i="861"/>
  <c r="AZ26" i="863"/>
  <c r="AZ33" i="861"/>
  <c r="AZ37" i="861" s="1"/>
  <c r="N22" i="863"/>
  <c r="BC26" i="863"/>
  <c r="BC33" i="861"/>
  <c r="BZ26" i="863"/>
  <c r="BZ33" i="861"/>
  <c r="BZ37" i="861" s="1"/>
  <c r="CE26" i="863"/>
  <c r="CE33" i="861"/>
  <c r="CE37" i="861" s="1"/>
  <c r="AW26" i="863"/>
  <c r="AW33" i="861"/>
  <c r="AW37" i="861" s="1"/>
  <c r="CF26" i="863"/>
  <c r="CF33" i="861"/>
  <c r="CF37" i="861" s="1"/>
  <c r="CI26" i="863"/>
  <c r="CI33" i="861"/>
  <c r="CI37" i="861" s="1"/>
  <c r="AO26" i="863"/>
  <c r="AO33" i="861"/>
  <c r="AO37" i="861" s="1"/>
  <c r="BF26" i="863"/>
  <c r="BF33" i="861"/>
  <c r="BF37" i="861" s="1"/>
  <c r="CB26" i="863"/>
  <c r="CB33" i="861"/>
  <c r="CB37" i="861" s="1"/>
  <c r="BB26" i="863"/>
  <c r="BB33" i="861"/>
  <c r="BB37" i="861" s="1"/>
  <c r="Y26" i="863"/>
  <c r="Y33" i="861"/>
  <c r="Y37" i="861" s="1"/>
  <c r="BI26" i="863"/>
  <c r="BI33" i="861"/>
  <c r="BI37" i="861" s="1"/>
  <c r="Z26" i="863"/>
  <c r="Z33" i="861"/>
  <c r="Z37" i="861" s="1"/>
  <c r="BE26" i="863"/>
  <c r="BE33" i="861"/>
  <c r="BE37" i="861" s="1"/>
  <c r="BJ26" i="863"/>
  <c r="BJ33" i="861"/>
  <c r="BJ37" i="861" s="1"/>
  <c r="CH26" i="863"/>
  <c r="CH33" i="861"/>
  <c r="CH37" i="861" s="1"/>
  <c r="M72" i="863"/>
  <c r="AT26" i="863"/>
  <c r="AT33" i="861"/>
  <c r="AT37" i="861" s="1"/>
  <c r="BX26" i="863"/>
  <c r="BX33" i="861"/>
  <c r="BX37" i="861" s="1"/>
  <c r="BD33" i="861"/>
  <c r="BD37" i="861" s="1"/>
  <c r="BD26" i="863"/>
  <c r="K72" i="863"/>
  <c r="BA26" i="863"/>
  <c r="BA33" i="861"/>
  <c r="BA37" i="861" s="1"/>
  <c r="AF33" i="861"/>
  <c r="AF37" i="861" s="1"/>
  <c r="AF26" i="863"/>
  <c r="AU26" i="863"/>
  <c r="AU33" i="861"/>
  <c r="AU37" i="861" s="1"/>
  <c r="BU26" i="863"/>
  <c r="BU33" i="861"/>
  <c r="BU37" i="861" s="1"/>
  <c r="AP26" i="863"/>
  <c r="AP33" i="861"/>
  <c r="AP37" i="861" s="1"/>
  <c r="O72" i="863"/>
  <c r="BR26" i="863"/>
  <c r="BR33" i="861"/>
  <c r="BR37" i="861" s="1"/>
  <c r="M22" i="863"/>
  <c r="AQ26" i="863"/>
  <c r="AQ33" i="861"/>
  <c r="V2102" i="64"/>
  <c r="S26" i="863"/>
  <c r="K22" i="863"/>
  <c r="S33" i="861"/>
  <c r="X33" i="861"/>
  <c r="X37" i="861" s="1"/>
  <c r="X26" i="863"/>
  <c r="AA26" i="863"/>
  <c r="AA33" i="861"/>
  <c r="AA37" i="861" s="1"/>
  <c r="AJ26" i="863"/>
  <c r="AJ33" i="861"/>
  <c r="AJ37" i="861" s="1"/>
  <c r="L72" i="863"/>
  <c r="AE26" i="863"/>
  <c r="L22" i="863"/>
  <c r="AE33" i="861"/>
  <c r="X2076" i="64"/>
  <c r="X2078" i="64" s="1"/>
  <c r="O23" i="863"/>
  <c r="BO34" i="861"/>
  <c r="O34" i="861" s="1"/>
  <c r="CD26" i="863"/>
  <c r="CD33" i="861"/>
  <c r="CD37" i="861" s="1"/>
  <c r="BM26" i="863"/>
  <c r="BM33" i="861"/>
  <c r="BM37" i="861" s="1"/>
  <c r="CK26" i="863"/>
  <c r="CK33" i="861"/>
  <c r="CK37" i="861" s="1"/>
  <c r="BW26" i="863"/>
  <c r="BW33" i="861"/>
  <c r="BW37" i="861" s="1"/>
  <c r="CL26" i="863"/>
  <c r="CL33" i="861"/>
  <c r="CL37" i="861" s="1"/>
  <c r="U2104" i="64"/>
  <c r="AK26" i="863"/>
  <c r="AK33" i="861"/>
  <c r="AK37" i="861" s="1"/>
  <c r="K23" i="863"/>
  <c r="S34" i="861"/>
  <c r="K34" i="861" s="1"/>
  <c r="L26" i="863" l="1"/>
  <c r="M26" i="863"/>
  <c r="V2155" i="64"/>
  <c r="W2153" i="64"/>
  <c r="AP39" i="861"/>
  <c r="AP2123" i="64"/>
  <c r="AP2175" i="64"/>
  <c r="AK39" i="861"/>
  <c r="AK2123" i="64"/>
  <c r="AK2175" i="64"/>
  <c r="V2104" i="64"/>
  <c r="AF39" i="861"/>
  <c r="AF2123" i="64"/>
  <c r="AF2175" i="64"/>
  <c r="AT39" i="861"/>
  <c r="AT2123" i="64"/>
  <c r="AT2175" i="64"/>
  <c r="CG2175" i="64"/>
  <c r="CG2123" i="64"/>
  <c r="CG39" i="861"/>
  <c r="BT39" i="861"/>
  <c r="BT2175" i="64"/>
  <c r="BT2123" i="64"/>
  <c r="V39" i="861"/>
  <c r="V2123" i="64"/>
  <c r="V2175" i="64"/>
  <c r="BP39" i="861"/>
  <c r="BP2175" i="64"/>
  <c r="BP2123" i="64"/>
  <c r="BK39" i="861"/>
  <c r="BK2123" i="64"/>
  <c r="BK2175" i="64"/>
  <c r="BM39" i="861"/>
  <c r="BM2175" i="64"/>
  <c r="BM2123" i="64"/>
  <c r="L33" i="861"/>
  <c r="AE37" i="861"/>
  <c r="BU39" i="861"/>
  <c r="BU2123" i="64"/>
  <c r="BU2175" i="64"/>
  <c r="BA39" i="861"/>
  <c r="BA2123" i="64"/>
  <c r="BA2175" i="64"/>
  <c r="Z39" i="861"/>
  <c r="Z2123" i="64"/>
  <c r="Z2175" i="64"/>
  <c r="CB39" i="861"/>
  <c r="CB2175" i="64"/>
  <c r="CB2123" i="64"/>
  <c r="CF39" i="861"/>
  <c r="CF2123" i="64"/>
  <c r="CF2175" i="64"/>
  <c r="N33" i="861"/>
  <c r="BC37" i="861"/>
  <c r="AB39" i="861"/>
  <c r="AB2175" i="64"/>
  <c r="AB2123" i="64"/>
  <c r="BV39" i="861"/>
  <c r="BV2175" i="64"/>
  <c r="BV2123" i="64"/>
  <c r="U39" i="861"/>
  <c r="U2123" i="64"/>
  <c r="U2175" i="64"/>
  <c r="P33" i="861"/>
  <c r="CA37" i="861"/>
  <c r="K33" i="861"/>
  <c r="S37" i="861"/>
  <c r="AA39" i="861"/>
  <c r="AA2175" i="64"/>
  <c r="AA2123" i="64"/>
  <c r="M33" i="861"/>
  <c r="AQ37" i="861"/>
  <c r="X39" i="861"/>
  <c r="X2123" i="64"/>
  <c r="X2175" i="64"/>
  <c r="CC39" i="861"/>
  <c r="CC2123" i="64"/>
  <c r="CC2175" i="64"/>
  <c r="AR39" i="861"/>
  <c r="AR2123" i="64"/>
  <c r="AR2175" i="64"/>
  <c r="BH39" i="861"/>
  <c r="BH2123" i="64"/>
  <c r="BH2175" i="64"/>
  <c r="CH2123" i="64"/>
  <c r="CH2175" i="64"/>
  <c r="CH39" i="861"/>
  <c r="BI39" i="861"/>
  <c r="BI2123" i="64"/>
  <c r="BI2175" i="64"/>
  <c r="BF39" i="861"/>
  <c r="BF2123" i="64"/>
  <c r="BF2175" i="64"/>
  <c r="AW39" i="861"/>
  <c r="AW2175" i="64"/>
  <c r="AW2123" i="64"/>
  <c r="N26" i="863"/>
  <c r="AI39" i="861"/>
  <c r="AI2123" i="64"/>
  <c r="AI2175" i="64"/>
  <c r="T39" i="861"/>
  <c r="T2123" i="64"/>
  <c r="T2175" i="64"/>
  <c r="P26" i="863"/>
  <c r="AD39" i="861"/>
  <c r="AD2123" i="64"/>
  <c r="AD2175" i="64"/>
  <c r="K26" i="863"/>
  <c r="BR39" i="861"/>
  <c r="BR2175" i="64"/>
  <c r="BR2123" i="64"/>
  <c r="AZ39" i="861"/>
  <c r="AZ2123" i="64"/>
  <c r="AZ2175" i="64"/>
  <c r="CJ39" i="861"/>
  <c r="CJ2175" i="64"/>
  <c r="CJ2123" i="64"/>
  <c r="BL39" i="861"/>
  <c r="BL2175" i="64"/>
  <c r="BL2123" i="64"/>
  <c r="AM39" i="861"/>
  <c r="AM2175" i="64"/>
  <c r="AM2123" i="64"/>
  <c r="BS39" i="861"/>
  <c r="BS2175" i="64"/>
  <c r="BS2123" i="64"/>
  <c r="AN39" i="861"/>
  <c r="AN2175" i="64"/>
  <c r="AN2123" i="64"/>
  <c r="BN39" i="861"/>
  <c r="BN2123" i="64"/>
  <c r="BN2175" i="64"/>
  <c r="AY39" i="861"/>
  <c r="AY2123" i="64"/>
  <c r="AY2175" i="64"/>
  <c r="CD39" i="861"/>
  <c r="CD2123" i="64"/>
  <c r="CD2175" i="64"/>
  <c r="AU39" i="861"/>
  <c r="AU2175" i="64"/>
  <c r="AU2123" i="64"/>
  <c r="BJ39" i="861"/>
  <c r="BJ2123" i="64"/>
  <c r="BJ2175" i="64"/>
  <c r="Y39" i="861"/>
  <c r="Y2123" i="64"/>
  <c r="Y2175" i="64"/>
  <c r="AO39" i="861"/>
  <c r="AO2175" i="64"/>
  <c r="AO2123" i="64"/>
  <c r="CE39" i="861"/>
  <c r="CE2123" i="64"/>
  <c r="CE2175" i="64"/>
  <c r="AC39" i="861"/>
  <c r="AC2123" i="64"/>
  <c r="AC2175" i="64"/>
  <c r="BQ39" i="861"/>
  <c r="BQ2123" i="64"/>
  <c r="BQ2175" i="64"/>
  <c r="W39" i="861"/>
  <c r="W2175" i="64"/>
  <c r="W2123" i="64"/>
  <c r="BG39" i="861"/>
  <c r="BG2123" i="64"/>
  <c r="BG2175" i="64"/>
  <c r="AG39" i="861"/>
  <c r="AG2175" i="64"/>
  <c r="AG2123" i="64"/>
  <c r="BW39" i="861"/>
  <c r="BW2123" i="64"/>
  <c r="BW2175" i="64"/>
  <c r="AJ39" i="861"/>
  <c r="AJ2123" i="64"/>
  <c r="AJ2175" i="64"/>
  <c r="BD39" i="861"/>
  <c r="BD2175" i="64"/>
  <c r="BD2123" i="64"/>
  <c r="BX39" i="861"/>
  <c r="BX2123" i="64"/>
  <c r="BX2175" i="64"/>
  <c r="BO37" i="861"/>
  <c r="O33" i="861"/>
  <c r="BY39" i="861"/>
  <c r="BY2123" i="64"/>
  <c r="BY2175" i="64"/>
  <c r="AL39" i="861"/>
  <c r="AL2123" i="64"/>
  <c r="AL2175" i="64"/>
  <c r="AV39" i="861"/>
  <c r="AV2175" i="64"/>
  <c r="AV2123" i="64"/>
  <c r="CL39" i="861"/>
  <c r="CL2123" i="64"/>
  <c r="CL2175" i="64"/>
  <c r="CK39" i="861"/>
  <c r="CK2175" i="64"/>
  <c r="CK2123" i="64"/>
  <c r="Y2076" i="64"/>
  <c r="W2102" i="64"/>
  <c r="W2104" i="64" s="1"/>
  <c r="BE39" i="861"/>
  <c r="BE2175" i="64"/>
  <c r="BE2123" i="64"/>
  <c r="BB39" i="861"/>
  <c r="BB2123" i="64"/>
  <c r="BB2175" i="64"/>
  <c r="CI39" i="861"/>
  <c r="CI2175" i="64"/>
  <c r="CI2123" i="64"/>
  <c r="BZ2123" i="64"/>
  <c r="BZ2175" i="64"/>
  <c r="BZ39" i="861"/>
  <c r="O26" i="863"/>
  <c r="AH39" i="861"/>
  <c r="AH2123" i="64"/>
  <c r="AH2175" i="64"/>
  <c r="AS39" i="861"/>
  <c r="AS2175" i="64"/>
  <c r="AS2123" i="64"/>
  <c r="AX39" i="861"/>
  <c r="AX2123" i="64"/>
  <c r="AX2175" i="64"/>
  <c r="X2153" i="64" l="1"/>
  <c r="W2155" i="64"/>
  <c r="CI2201" i="64"/>
  <c r="CI2204" i="64" s="1"/>
  <c r="CI40" i="861"/>
  <c r="CI51" i="861"/>
  <c r="AH2201" i="64"/>
  <c r="AH2204" i="64" s="1"/>
  <c r="AH40" i="861"/>
  <c r="AH51" i="861"/>
  <c r="Z2076" i="64"/>
  <c r="Y2078" i="64"/>
  <c r="BY2201" i="64"/>
  <c r="BY2204" i="64" s="1"/>
  <c r="BY40" i="861"/>
  <c r="BY51" i="861"/>
  <c r="AX2201" i="64"/>
  <c r="AX2204" i="64" s="1"/>
  <c r="AX40" i="861"/>
  <c r="AX51" i="861"/>
  <c r="BZ2201" i="64"/>
  <c r="BZ2204" i="64" s="1"/>
  <c r="BZ40" i="861"/>
  <c r="BZ51" i="861"/>
  <c r="BB2201" i="64"/>
  <c r="BB2204" i="64" s="1"/>
  <c r="BB40" i="861"/>
  <c r="BB51" i="861"/>
  <c r="AG2201" i="64"/>
  <c r="AG2204" i="64" s="1"/>
  <c r="AG40" i="861"/>
  <c r="AG51" i="861"/>
  <c r="BJ2201" i="64"/>
  <c r="BJ2204" i="64" s="1"/>
  <c r="BJ40" i="861"/>
  <c r="BJ51" i="861"/>
  <c r="BL2201" i="64"/>
  <c r="BL2204" i="64" s="1"/>
  <c r="BL40" i="861"/>
  <c r="BL51" i="861"/>
  <c r="CH2201" i="64"/>
  <c r="CH2204" i="64" s="1"/>
  <c r="CH40" i="861"/>
  <c r="CH51" i="861"/>
  <c r="X2201" i="64"/>
  <c r="X2204" i="64" s="1"/>
  <c r="X40" i="861"/>
  <c r="X51" i="861"/>
  <c r="BV2201" i="64"/>
  <c r="BV2204" i="64" s="1"/>
  <c r="BV40" i="861"/>
  <c r="BV51" i="861"/>
  <c r="CF2201" i="64"/>
  <c r="CF2204" i="64" s="1"/>
  <c r="CF40" i="861"/>
  <c r="CF51" i="861"/>
  <c r="AV2201" i="64"/>
  <c r="AV2204" i="64" s="1"/>
  <c r="AV40" i="861"/>
  <c r="AV51" i="861"/>
  <c r="O37" i="861"/>
  <c r="BO39" i="861"/>
  <c r="BO2123" i="64"/>
  <c r="BO2175" i="64"/>
  <c r="BQ2201" i="64"/>
  <c r="BQ2204" i="64" s="1"/>
  <c r="BQ40" i="861"/>
  <c r="BQ51" i="861"/>
  <c r="AY2201" i="64"/>
  <c r="AY2204" i="64" s="1"/>
  <c r="AY40" i="861"/>
  <c r="AY51" i="861"/>
  <c r="AW2201" i="64"/>
  <c r="AW2204" i="64" s="1"/>
  <c r="AW40" i="861"/>
  <c r="AW51" i="861"/>
  <c r="P37" i="861"/>
  <c r="CA39" i="861"/>
  <c r="CA2123" i="64"/>
  <c r="CA2175" i="64"/>
  <c r="BA2201" i="64"/>
  <c r="BA2204" i="64" s="1"/>
  <c r="BA40" i="861"/>
  <c r="BA51" i="861"/>
  <c r="BM2201" i="64"/>
  <c r="BM2204" i="64" s="1"/>
  <c r="BM40" i="861"/>
  <c r="BM51" i="861"/>
  <c r="AJ2201" i="64"/>
  <c r="AJ2204" i="64" s="1"/>
  <c r="AJ40" i="861"/>
  <c r="AJ51" i="861"/>
  <c r="AO2201" i="64"/>
  <c r="AO2204" i="64" s="1"/>
  <c r="AO40" i="861"/>
  <c r="AO51" i="861"/>
  <c r="BS2201" i="64"/>
  <c r="BS2204" i="64" s="1"/>
  <c r="BS40" i="861"/>
  <c r="BS51" i="861"/>
  <c r="BR2201" i="64"/>
  <c r="BR2204" i="64" s="1"/>
  <c r="BR40" i="861"/>
  <c r="BR51" i="861"/>
  <c r="T2201" i="64"/>
  <c r="T2204" i="64" s="1"/>
  <c r="T40" i="861"/>
  <c r="T51" i="861"/>
  <c r="AR2201" i="64"/>
  <c r="AR2204" i="64" s="1"/>
  <c r="AR40" i="861"/>
  <c r="AR51" i="861"/>
  <c r="AQ39" i="861"/>
  <c r="M37" i="861"/>
  <c r="AQ2123" i="64"/>
  <c r="AQ2175" i="64"/>
  <c r="V2201" i="64"/>
  <c r="V2204" i="64" s="1"/>
  <c r="V40" i="861"/>
  <c r="V51" i="861"/>
  <c r="AK2201" i="64"/>
  <c r="AK2204" i="64" s="1"/>
  <c r="AK40" i="861"/>
  <c r="AK51" i="861"/>
  <c r="CK2201" i="64"/>
  <c r="CK2204" i="64" s="1"/>
  <c r="CK40" i="861"/>
  <c r="CK51" i="861"/>
  <c r="AS2201" i="64"/>
  <c r="AS2204" i="64" s="1"/>
  <c r="AS40" i="861"/>
  <c r="AS51" i="861"/>
  <c r="BG2201" i="64"/>
  <c r="BG2204" i="64" s="1"/>
  <c r="BG40" i="861"/>
  <c r="BG51" i="861"/>
  <c r="AU2201" i="64"/>
  <c r="AU2204" i="64" s="1"/>
  <c r="AU40" i="861"/>
  <c r="AU51" i="861"/>
  <c r="CJ2201" i="64"/>
  <c r="CJ2204" i="64" s="1"/>
  <c r="CJ40" i="861"/>
  <c r="CJ51" i="861"/>
  <c r="AB2201" i="64"/>
  <c r="AB2204" i="64" s="1"/>
  <c r="AB40" i="861"/>
  <c r="AB51" i="861"/>
  <c r="CB2201" i="64"/>
  <c r="CB2204" i="64" s="1"/>
  <c r="CB40" i="861"/>
  <c r="CB51" i="861"/>
  <c r="AT2201" i="64"/>
  <c r="AT2204" i="64" s="1"/>
  <c r="AT40" i="861"/>
  <c r="AT51" i="861"/>
  <c r="BE2201" i="64"/>
  <c r="BE2204" i="64" s="1"/>
  <c r="BE40" i="861"/>
  <c r="BE51" i="861"/>
  <c r="X2102" i="64"/>
  <c r="X2104" i="64" s="1"/>
  <c r="AL2201" i="64"/>
  <c r="AL2204" i="64" s="1"/>
  <c r="AL40" i="861"/>
  <c r="AL51" i="861"/>
  <c r="BX2201" i="64"/>
  <c r="BX2204" i="64" s="1"/>
  <c r="BX40" i="861"/>
  <c r="BX51" i="861"/>
  <c r="AC2201" i="64"/>
  <c r="AC2204" i="64" s="1"/>
  <c r="AC40" i="861"/>
  <c r="AC51" i="861"/>
  <c r="BN2201" i="64"/>
  <c r="BN2204" i="64" s="1"/>
  <c r="BN40" i="861"/>
  <c r="BN51" i="861"/>
  <c r="BF2201" i="64"/>
  <c r="BF2204" i="64" s="1"/>
  <c r="BF40" i="861"/>
  <c r="BF51" i="861"/>
  <c r="BC39" i="861"/>
  <c r="N37" i="861"/>
  <c r="BC2175" i="64"/>
  <c r="BC2123" i="64"/>
  <c r="BU2201" i="64"/>
  <c r="BU2204" i="64" s="1"/>
  <c r="BU40" i="861"/>
  <c r="BU51" i="861"/>
  <c r="BK2201" i="64"/>
  <c r="BK2204" i="64" s="1"/>
  <c r="BK40" i="861"/>
  <c r="BK51" i="861"/>
  <c r="BW2201" i="64"/>
  <c r="BW2204" i="64" s="1"/>
  <c r="BW40" i="861"/>
  <c r="BW51" i="861"/>
  <c r="Y2201" i="64"/>
  <c r="Y2204" i="64" s="1"/>
  <c r="Y40" i="861"/>
  <c r="Y51" i="861"/>
  <c r="AM2201" i="64"/>
  <c r="AM2204" i="64" s="1"/>
  <c r="AM40" i="861"/>
  <c r="AM51" i="861"/>
  <c r="AI2201" i="64"/>
  <c r="AI2204" i="64" s="1"/>
  <c r="AI40" i="861"/>
  <c r="AI51" i="861"/>
  <c r="CC2201" i="64"/>
  <c r="CC2204" i="64" s="1"/>
  <c r="CC40" i="861"/>
  <c r="CC51" i="861"/>
  <c r="U2201" i="64"/>
  <c r="U2204" i="64" s="1"/>
  <c r="U40" i="861"/>
  <c r="U51" i="861"/>
  <c r="AE39" i="861"/>
  <c r="L37" i="861"/>
  <c r="AE2175" i="64"/>
  <c r="AE2123" i="64"/>
  <c r="BT2201" i="64"/>
  <c r="BT2204" i="64" s="1"/>
  <c r="BT40" i="861"/>
  <c r="BT51" i="861"/>
  <c r="AP2201" i="64"/>
  <c r="AP2204" i="64" s="1"/>
  <c r="AP40" i="861"/>
  <c r="AP51" i="861"/>
  <c r="CL2201" i="64"/>
  <c r="CL2204" i="64" s="1"/>
  <c r="CL40" i="861"/>
  <c r="CL51" i="861"/>
  <c r="W2201" i="64"/>
  <c r="W2204" i="64" s="1"/>
  <c r="W40" i="861"/>
  <c r="W51" i="861"/>
  <c r="CD2201" i="64"/>
  <c r="CD2204" i="64" s="1"/>
  <c r="CD40" i="861"/>
  <c r="CD51" i="861"/>
  <c r="AZ2201" i="64"/>
  <c r="AZ2204" i="64" s="1"/>
  <c r="AZ40" i="861"/>
  <c r="AZ51" i="861"/>
  <c r="AD2201" i="64"/>
  <c r="AD2204" i="64" s="1"/>
  <c r="AD40" i="861"/>
  <c r="AD51" i="861"/>
  <c r="AA2201" i="64"/>
  <c r="AA2204" i="64" s="1"/>
  <c r="AA40" i="861"/>
  <c r="AA51" i="861"/>
  <c r="Z2201" i="64"/>
  <c r="Z2204" i="64" s="1"/>
  <c r="Z40" i="861"/>
  <c r="Z51" i="861"/>
  <c r="CG2201" i="64"/>
  <c r="CG2204" i="64" s="1"/>
  <c r="CG40" i="861"/>
  <c r="CG51" i="861"/>
  <c r="AF2201" i="64"/>
  <c r="AF2204" i="64" s="1"/>
  <c r="AF40" i="861"/>
  <c r="AF51" i="861"/>
  <c r="BD2201" i="64"/>
  <c r="BD2204" i="64" s="1"/>
  <c r="BD40" i="861"/>
  <c r="BD51" i="861"/>
  <c r="CE2201" i="64"/>
  <c r="CE2204" i="64" s="1"/>
  <c r="CE40" i="861"/>
  <c r="CE51" i="861"/>
  <c r="AN2201" i="64"/>
  <c r="AN2204" i="64" s="1"/>
  <c r="AN40" i="861"/>
  <c r="AN51" i="861"/>
  <c r="BI2201" i="64"/>
  <c r="BI2204" i="64" s="1"/>
  <c r="BI40" i="861"/>
  <c r="BI51" i="861"/>
  <c r="BH2201" i="64"/>
  <c r="BH2204" i="64" s="1"/>
  <c r="BH40" i="861"/>
  <c r="BH51" i="861"/>
  <c r="S39" i="861"/>
  <c r="K37" i="861"/>
  <c r="S2123" i="64"/>
  <c r="S2127" i="64" s="1"/>
  <c r="S2175" i="64"/>
  <c r="S2179" i="64" s="1"/>
  <c r="T2179" i="64" s="1"/>
  <c r="BP2201" i="64"/>
  <c r="BP2204" i="64" s="1"/>
  <c r="BP40" i="861"/>
  <c r="BP51" i="861"/>
  <c r="X2155" i="64" l="1"/>
  <c r="Y2153" i="64"/>
  <c r="U2179" i="64"/>
  <c r="AP52" i="861"/>
  <c r="AP53" i="861" s="1"/>
  <c r="AT52" i="861"/>
  <c r="AT53" i="861" s="1"/>
  <c r="S2201" i="64"/>
  <c r="S2204" i="64" s="1"/>
  <c r="K2204" i="64" s="1"/>
  <c r="K39" i="861"/>
  <c r="S40" i="861"/>
  <c r="S51" i="861"/>
  <c r="AA52" i="861"/>
  <c r="AA53" i="861" s="1"/>
  <c r="BA52" i="861"/>
  <c r="BA53" i="861" s="1"/>
  <c r="P2123" i="64"/>
  <c r="P2175" i="64"/>
  <c r="AV52" i="861"/>
  <c r="AV53" i="861" s="1"/>
  <c r="BJ52" i="861"/>
  <c r="BJ53" i="861" s="1"/>
  <c r="BN52" i="861"/>
  <c r="BN53" i="861" s="1"/>
  <c r="CB52" i="861"/>
  <c r="CB53" i="861" s="1"/>
  <c r="BS52" i="861"/>
  <c r="BS53" i="861" s="1"/>
  <c r="X52" i="861"/>
  <c r="X53" i="861" s="1"/>
  <c r="AX52" i="861"/>
  <c r="AX53" i="861" s="1"/>
  <c r="Y52" i="861"/>
  <c r="Y53" i="861" s="1"/>
  <c r="BH52" i="861"/>
  <c r="BH53" i="861" s="1"/>
  <c r="AN52" i="861"/>
  <c r="AN53" i="861" s="1"/>
  <c r="BD52" i="861"/>
  <c r="BD53" i="861" s="1"/>
  <c r="CC52" i="861"/>
  <c r="CC53" i="861" s="1"/>
  <c r="BF52" i="861"/>
  <c r="BF53" i="861" s="1"/>
  <c r="Y2102" i="64"/>
  <c r="AU52" i="861"/>
  <c r="AU53" i="861" s="1"/>
  <c r="V52" i="861"/>
  <c r="V53" i="861" s="1"/>
  <c r="T52" i="861"/>
  <c r="T53" i="861" s="1"/>
  <c r="AJ52" i="861"/>
  <c r="AJ53" i="861" s="1"/>
  <c r="AY52" i="861"/>
  <c r="AY53" i="861" s="1"/>
  <c r="AZ52" i="861"/>
  <c r="AZ53" i="861" s="1"/>
  <c r="BX52" i="861"/>
  <c r="BX53" i="861" s="1"/>
  <c r="CK52" i="861"/>
  <c r="CK53" i="861" s="1"/>
  <c r="AW52" i="861"/>
  <c r="AW53" i="861" s="1"/>
  <c r="CF52" i="861"/>
  <c r="CF53" i="861" s="1"/>
  <c r="BL52" i="861"/>
  <c r="BL53" i="861" s="1"/>
  <c r="BB52" i="861"/>
  <c r="BB53" i="861" s="1"/>
  <c r="AF52" i="861"/>
  <c r="AF53" i="861" s="1"/>
  <c r="AE2201" i="64"/>
  <c r="AE2204" i="64" s="1"/>
  <c r="L2204" i="64" s="1"/>
  <c r="AE40" i="861"/>
  <c r="AE51" i="861"/>
  <c r="L39" i="861"/>
  <c r="AM52" i="861"/>
  <c r="AM53" i="861" s="1"/>
  <c r="BK52" i="861"/>
  <c r="BK53" i="861" s="1"/>
  <c r="AB52" i="861"/>
  <c r="AB53" i="861" s="1"/>
  <c r="AQ2201" i="64"/>
  <c r="AQ2204" i="64" s="1"/>
  <c r="M2204" i="64" s="1"/>
  <c r="M39" i="861"/>
  <c r="AQ40" i="861"/>
  <c r="AQ51" i="861"/>
  <c r="AA2076" i="64"/>
  <c r="CI52" i="861"/>
  <c r="CI53" i="861" s="1"/>
  <c r="L2175" i="64"/>
  <c r="L2123" i="64"/>
  <c r="M2175" i="64"/>
  <c r="M2123" i="64"/>
  <c r="S2181" i="64"/>
  <c r="T2181" i="64"/>
  <c r="BT52" i="861"/>
  <c r="BT53" i="861" s="1"/>
  <c r="N2175" i="64"/>
  <c r="N2123" i="64"/>
  <c r="CJ52" i="861"/>
  <c r="CJ53" i="861" s="1"/>
  <c r="AR52" i="861"/>
  <c r="AR53" i="861" s="1"/>
  <c r="BR52" i="861"/>
  <c r="BR53" i="861" s="1"/>
  <c r="BM52" i="861"/>
  <c r="BM53" i="861" s="1"/>
  <c r="CH52" i="861"/>
  <c r="CH53" i="861" s="1"/>
  <c r="AG52" i="861"/>
  <c r="AG53" i="861" s="1"/>
  <c r="Z2078" i="64"/>
  <c r="Z52" i="861"/>
  <c r="Z53" i="861" s="1"/>
  <c r="W52" i="861"/>
  <c r="W53" i="861" s="1"/>
  <c r="BI52" i="861"/>
  <c r="BI53" i="861" s="1"/>
  <c r="BP52" i="861"/>
  <c r="BP53" i="861" s="1"/>
  <c r="S2129" i="64"/>
  <c r="CE52" i="861"/>
  <c r="CE53" i="861" s="1"/>
  <c r="AD52" i="861"/>
  <c r="AD53" i="861" s="1"/>
  <c r="CD52" i="861"/>
  <c r="CD53" i="861" s="1"/>
  <c r="CL52" i="861"/>
  <c r="CL53" i="861" s="1"/>
  <c r="U52" i="861"/>
  <c r="U53" i="861" s="1"/>
  <c r="BW52" i="861"/>
  <c r="BW53" i="861" s="1"/>
  <c r="BC2201" i="64"/>
  <c r="BC2204" i="64" s="1"/>
  <c r="N2204" i="64" s="1"/>
  <c r="BC40" i="861"/>
  <c r="BC51" i="861"/>
  <c r="N39" i="861"/>
  <c r="AC52" i="861"/>
  <c r="AC53" i="861" s="1"/>
  <c r="AL52" i="861"/>
  <c r="AL53" i="861" s="1"/>
  <c r="AS52" i="861"/>
  <c r="AS53" i="861" s="1"/>
  <c r="AK52" i="861"/>
  <c r="AK53" i="861" s="1"/>
  <c r="AO52" i="861"/>
  <c r="AO53" i="861" s="1"/>
  <c r="T2127" i="64"/>
  <c r="BO2201" i="64"/>
  <c r="BO2204" i="64" s="1"/>
  <c r="O2204" i="64" s="1"/>
  <c r="O39" i="861"/>
  <c r="BO40" i="861"/>
  <c r="BO51" i="861"/>
  <c r="BV52" i="861"/>
  <c r="BV53" i="861" s="1"/>
  <c r="BZ52" i="861"/>
  <c r="BZ53" i="861" s="1"/>
  <c r="BY52" i="861"/>
  <c r="BY53" i="861" s="1"/>
  <c r="K2123" i="64"/>
  <c r="K2175" i="64"/>
  <c r="CG52" i="861"/>
  <c r="CG53" i="861" s="1"/>
  <c r="AI52" i="861"/>
  <c r="AI53" i="861" s="1"/>
  <c r="BU52" i="861"/>
  <c r="BU53" i="861" s="1"/>
  <c r="BE52" i="861"/>
  <c r="BE53" i="861" s="1"/>
  <c r="BG52" i="861"/>
  <c r="BG53" i="861" s="1"/>
  <c r="CA2201" i="64"/>
  <c r="CA2204" i="64" s="1"/>
  <c r="P2204" i="64" s="1"/>
  <c r="CA40" i="861"/>
  <c r="CA51" i="861"/>
  <c r="P39" i="861"/>
  <c r="BQ52" i="861"/>
  <c r="BQ53" i="861" s="1"/>
  <c r="O2123" i="64"/>
  <c r="O2175" i="64"/>
  <c r="AH52" i="861"/>
  <c r="AH53" i="861" s="1"/>
  <c r="Y2155" i="64" l="1"/>
  <c r="Z2153" i="64"/>
  <c r="AA54" i="861"/>
  <c r="AA83" i="861"/>
  <c r="AA88" i="861" s="1"/>
  <c r="AA97" i="861" s="1"/>
  <c r="T54" i="861"/>
  <c r="T83" i="861"/>
  <c r="T88" i="861" s="1"/>
  <c r="T97" i="861" s="1"/>
  <c r="V54" i="861"/>
  <c r="V83" i="861"/>
  <c r="V88" i="861" s="1"/>
  <c r="V97" i="861" s="1"/>
  <c r="AU54" i="861"/>
  <c r="AU83" i="861"/>
  <c r="AU88" i="861" s="1"/>
  <c r="AU97" i="861" s="1"/>
  <c r="Z54" i="861"/>
  <c r="Z83" i="861"/>
  <c r="Z88" i="861" s="1"/>
  <c r="Z97" i="861" s="1"/>
  <c r="BH54" i="861"/>
  <c r="BH83" i="861"/>
  <c r="BH88" i="861" s="1"/>
  <c r="BH97" i="861" s="1"/>
  <c r="BQ54" i="861"/>
  <c r="BQ83" i="861"/>
  <c r="BQ88" i="861" s="1"/>
  <c r="BQ97" i="861" s="1"/>
  <c r="BJ54" i="861"/>
  <c r="BJ83" i="861"/>
  <c r="BJ88" i="861" s="1"/>
  <c r="BJ97" i="861" s="1"/>
  <c r="AM54" i="861"/>
  <c r="AM83" i="861"/>
  <c r="AM88" i="861" s="1"/>
  <c r="AM97" i="861" s="1"/>
  <c r="AZ54" i="861"/>
  <c r="AZ83" i="861"/>
  <c r="AZ88" i="861" s="1"/>
  <c r="AZ97" i="861" s="1"/>
  <c r="CL83" i="861"/>
  <c r="CL88" i="861" s="1"/>
  <c r="CL97" i="861" s="1"/>
  <c r="CL54" i="861"/>
  <c r="BL54" i="861"/>
  <c r="BL83" i="861"/>
  <c r="BL88" i="861" s="1"/>
  <c r="BL97" i="861" s="1"/>
  <c r="AT54" i="861"/>
  <c r="AT83" i="861"/>
  <c r="AT88" i="861" s="1"/>
  <c r="AT97" i="861" s="1"/>
  <c r="BE54" i="861"/>
  <c r="BE83" i="861"/>
  <c r="BE88" i="861" s="1"/>
  <c r="BE97" i="861" s="1"/>
  <c r="BD54" i="861"/>
  <c r="BD83" i="861"/>
  <c r="BD88" i="861" s="1"/>
  <c r="BD97" i="861" s="1"/>
  <c r="AK54" i="861"/>
  <c r="AK83" i="861"/>
  <c r="AK88" i="861" s="1"/>
  <c r="AK97" i="861" s="1"/>
  <c r="CF54" i="861"/>
  <c r="CF83" i="861"/>
  <c r="CF88" i="861" s="1"/>
  <c r="CF97" i="861" s="1"/>
  <c r="AP54" i="861"/>
  <c r="AP83" i="861"/>
  <c r="AP88" i="861" s="1"/>
  <c r="AP97" i="861" s="1"/>
  <c r="W54" i="861"/>
  <c r="W83" i="861"/>
  <c r="W88" i="861" s="1"/>
  <c r="W97" i="861" s="1"/>
  <c r="BN54" i="861"/>
  <c r="BN83" i="861"/>
  <c r="BN88" i="861" s="1"/>
  <c r="BN97" i="861" s="1"/>
  <c r="BT54" i="861"/>
  <c r="BT83" i="861"/>
  <c r="BT88" i="861" s="1"/>
  <c r="BT97" i="861" s="1"/>
  <c r="AW54" i="861"/>
  <c r="AW83" i="861"/>
  <c r="AW88" i="861" s="1"/>
  <c r="AW97" i="861" s="1"/>
  <c r="BA54" i="861"/>
  <c r="BA83" i="861"/>
  <c r="BA88" i="861" s="1"/>
  <c r="BA97" i="861" s="1"/>
  <c r="AD54" i="861"/>
  <c r="AD83" i="861"/>
  <c r="AD88" i="861" s="1"/>
  <c r="AD97" i="861" s="1"/>
  <c r="CI54" i="861"/>
  <c r="CI83" i="861"/>
  <c r="CI88" i="861" s="1"/>
  <c r="CI97" i="861" s="1"/>
  <c r="AE52" i="861"/>
  <c r="L52" i="861" s="1"/>
  <c r="L51" i="861"/>
  <c r="BX54" i="861"/>
  <c r="BX83" i="861"/>
  <c r="BX88" i="861" s="1"/>
  <c r="BX97" i="861" s="1"/>
  <c r="Z2102" i="64"/>
  <c r="Z2104" i="64" s="1"/>
  <c r="AX54" i="861"/>
  <c r="AX83" i="861"/>
  <c r="AX88" i="861" s="1"/>
  <c r="AX97" i="861" s="1"/>
  <c r="CB54" i="861"/>
  <c r="CB83" i="861"/>
  <c r="CB88" i="861" s="1"/>
  <c r="CB97" i="861" s="1"/>
  <c r="K2201" i="64"/>
  <c r="K40" i="861"/>
  <c r="AL54" i="861"/>
  <c r="AL83" i="861"/>
  <c r="AL88" i="861" s="1"/>
  <c r="AL97" i="861" s="1"/>
  <c r="BI54" i="861"/>
  <c r="BI83" i="861"/>
  <c r="BI88" i="861" s="1"/>
  <c r="BI97" i="861" s="1"/>
  <c r="CE54" i="861"/>
  <c r="CE83" i="861"/>
  <c r="CE88" i="861" s="1"/>
  <c r="CE97" i="861" s="1"/>
  <c r="AB2076" i="64"/>
  <c r="AB2078" i="64" s="1"/>
  <c r="AB54" i="861"/>
  <c r="AB83" i="861"/>
  <c r="AB88" i="861" s="1"/>
  <c r="AB97" i="861" s="1"/>
  <c r="Y2104" i="64"/>
  <c r="AN54" i="861"/>
  <c r="AN83" i="861"/>
  <c r="AN88" i="861" s="1"/>
  <c r="AN97" i="861" s="1"/>
  <c r="X54" i="861"/>
  <c r="X83" i="861"/>
  <c r="X88" i="861" s="1"/>
  <c r="X97" i="861" s="1"/>
  <c r="N2201" i="64"/>
  <c r="N40" i="861"/>
  <c r="AA2078" i="64"/>
  <c r="AI54" i="861"/>
  <c r="AI83" i="861"/>
  <c r="AI88" i="861" s="1"/>
  <c r="AI97" i="861" s="1"/>
  <c r="BV54" i="861"/>
  <c r="BV83" i="861"/>
  <c r="BV88" i="861" s="1"/>
  <c r="BV97" i="861" s="1"/>
  <c r="U54" i="861"/>
  <c r="U83" i="861"/>
  <c r="U88" i="861" s="1"/>
  <c r="U97" i="861" s="1"/>
  <c r="CJ54" i="861"/>
  <c r="CJ83" i="861"/>
  <c r="CJ88" i="861" s="1"/>
  <c r="CJ97" i="861" s="1"/>
  <c r="BC52" i="861"/>
  <c r="N52" i="861" s="1"/>
  <c r="N51" i="861"/>
  <c r="BK54" i="861"/>
  <c r="BK83" i="861"/>
  <c r="BK88" i="861" s="1"/>
  <c r="BK97" i="861" s="1"/>
  <c r="AF54" i="861"/>
  <c r="AF83" i="861"/>
  <c r="AF88" i="861" s="1"/>
  <c r="AF97" i="861" s="1"/>
  <c r="BF54" i="861"/>
  <c r="BF83" i="861"/>
  <c r="BF88" i="861" s="1"/>
  <c r="BF97" i="861" s="1"/>
  <c r="BS54" i="861"/>
  <c r="BS83" i="861"/>
  <c r="BS88" i="861" s="1"/>
  <c r="BS97" i="861" s="1"/>
  <c r="BW54" i="861"/>
  <c r="BW83" i="861"/>
  <c r="BW88" i="861" s="1"/>
  <c r="BW97" i="861" s="1"/>
  <c r="CG54" i="861"/>
  <c r="CG83" i="861"/>
  <c r="CG88" i="861" s="1"/>
  <c r="CG97" i="861" s="1"/>
  <c r="AC54" i="861"/>
  <c r="AC83" i="861"/>
  <c r="AC88" i="861" s="1"/>
  <c r="AC97" i="861" s="1"/>
  <c r="CH54" i="861"/>
  <c r="CH83" i="861"/>
  <c r="CH88" i="861" s="1"/>
  <c r="CH97" i="861" s="1"/>
  <c r="P2201" i="64"/>
  <c r="P40" i="861"/>
  <c r="O2201" i="64"/>
  <c r="O40" i="861"/>
  <c r="M51" i="861"/>
  <c r="AQ52" i="861"/>
  <c r="M52" i="861" s="1"/>
  <c r="AH54" i="861"/>
  <c r="AH83" i="861"/>
  <c r="AH88" i="861" s="1"/>
  <c r="AH97" i="861" s="1"/>
  <c r="BR54" i="861"/>
  <c r="BR83" i="861"/>
  <c r="BR88" i="861" s="1"/>
  <c r="BR97" i="861" s="1"/>
  <c r="AS54" i="861"/>
  <c r="AS83" i="861"/>
  <c r="AS88" i="861" s="1"/>
  <c r="AS97" i="861" s="1"/>
  <c r="CD54" i="861"/>
  <c r="CD83" i="861"/>
  <c r="CD88" i="861" s="1"/>
  <c r="CD97" i="861" s="1"/>
  <c r="BP54" i="861"/>
  <c r="BP83" i="861"/>
  <c r="BP88" i="861" s="1"/>
  <c r="BP97" i="861" s="1"/>
  <c r="BM54" i="861"/>
  <c r="BM83" i="861"/>
  <c r="BM88" i="861" s="1"/>
  <c r="BM97" i="861" s="1"/>
  <c r="AY54" i="861"/>
  <c r="AY83" i="861"/>
  <c r="AY88" i="861" s="1"/>
  <c r="AY97" i="861" s="1"/>
  <c r="CC54" i="861"/>
  <c r="CC83" i="861"/>
  <c r="CC88" i="861" s="1"/>
  <c r="CC97" i="861" s="1"/>
  <c r="BZ54" i="861"/>
  <c r="BZ83" i="861"/>
  <c r="BZ88" i="861" s="1"/>
  <c r="BZ97" i="861" s="1"/>
  <c r="AG54" i="861"/>
  <c r="AG83" i="861"/>
  <c r="AG88" i="861" s="1"/>
  <c r="AG97" i="861" s="1"/>
  <c r="BG54" i="861"/>
  <c r="BG83" i="861"/>
  <c r="BG88" i="861" s="1"/>
  <c r="BG97" i="861" s="1"/>
  <c r="AO54" i="861"/>
  <c r="AO83" i="861"/>
  <c r="AO88" i="861" s="1"/>
  <c r="AO97" i="861" s="1"/>
  <c r="AR54" i="861"/>
  <c r="AR83" i="861"/>
  <c r="AR88" i="861" s="1"/>
  <c r="AR97" i="861" s="1"/>
  <c r="O51" i="861"/>
  <c r="BO52" i="861"/>
  <c r="O52" i="861" s="1"/>
  <c r="CA52" i="861"/>
  <c r="P52" i="861" s="1"/>
  <c r="P51" i="861"/>
  <c r="BU54" i="861"/>
  <c r="BU83" i="861"/>
  <c r="BU88" i="861" s="1"/>
  <c r="BU97" i="861" s="1"/>
  <c r="BY54" i="861"/>
  <c r="BY83" i="861"/>
  <c r="BY88" i="861" s="1"/>
  <c r="BY97" i="861" s="1"/>
  <c r="T2129" i="64"/>
  <c r="U2127" i="64"/>
  <c r="M2201" i="64"/>
  <c r="M40" i="861"/>
  <c r="BB54" i="861"/>
  <c r="BB83" i="861"/>
  <c r="BB88" i="861" s="1"/>
  <c r="BB97" i="861" s="1"/>
  <c r="CK54" i="861"/>
  <c r="CK83" i="861"/>
  <c r="CK88" i="861" s="1"/>
  <c r="CK97" i="861" s="1"/>
  <c r="Y54" i="861"/>
  <c r="Y83" i="861"/>
  <c r="Y88" i="861" s="1"/>
  <c r="Y97" i="861" s="1"/>
  <c r="AV54" i="861"/>
  <c r="AV83" i="861"/>
  <c r="AV88" i="861" s="1"/>
  <c r="AV97" i="861" s="1"/>
  <c r="K51" i="861"/>
  <c r="S52" i="861"/>
  <c r="K52" i="861" s="1"/>
  <c r="V2179" i="64"/>
  <c r="V2181" i="64" s="1"/>
  <c r="L2201" i="64"/>
  <c r="L40" i="861"/>
  <c r="AJ54" i="861"/>
  <c r="AJ83" i="861"/>
  <c r="AJ88" i="861" s="1"/>
  <c r="AJ97" i="861" s="1"/>
  <c r="U2181" i="64"/>
  <c r="Z2155" i="64" l="1"/>
  <c r="AA2153" i="64"/>
  <c r="BC53" i="861"/>
  <c r="BC54" i="861" s="1"/>
  <c r="AE53" i="861"/>
  <c r="AE54" i="861" s="1"/>
  <c r="BO53" i="861"/>
  <c r="BO54" i="861" s="1"/>
  <c r="AQ53" i="861"/>
  <c r="M53" i="861" s="1"/>
  <c r="M54" i="861" s="1"/>
  <c r="U2129" i="64"/>
  <c r="V2127" i="64"/>
  <c r="CA53" i="861"/>
  <c r="AA2102" i="64"/>
  <c r="W2179" i="64"/>
  <c r="W2181" i="64" s="1"/>
  <c r="S53" i="861"/>
  <c r="O53" i="861"/>
  <c r="O54" i="861" s="1"/>
  <c r="AC2076" i="64"/>
  <c r="AC2078" i="64" s="1"/>
  <c r="N53" i="861" l="1"/>
  <c r="N54" i="861" s="1"/>
  <c r="L53" i="861"/>
  <c r="L54" i="861" s="1"/>
  <c r="AE83" i="861"/>
  <c r="L83" i="861" s="1"/>
  <c r="AB2153" i="64"/>
  <c r="AA2155" i="64"/>
  <c r="BO83" i="861"/>
  <c r="BO88" i="861" s="1"/>
  <c r="BC83" i="861"/>
  <c r="N83" i="861" s="1"/>
  <c r="AQ54" i="861"/>
  <c r="AQ83" i="861"/>
  <c r="M83" i="861" s="1"/>
  <c r="AD2076" i="64"/>
  <c r="V2129" i="64"/>
  <c r="W2127" i="64"/>
  <c r="S54" i="861"/>
  <c r="K53" i="861"/>
  <c r="K54" i="861" s="1"/>
  <c r="S83" i="861"/>
  <c r="AB2102" i="64"/>
  <c r="AB2104" i="64" s="1"/>
  <c r="P53" i="861"/>
  <c r="P54" i="861" s="1"/>
  <c r="CA54" i="861"/>
  <c r="CA83" i="861"/>
  <c r="X2179" i="64"/>
  <c r="X2181" i="64" s="1"/>
  <c r="AA2104" i="64"/>
  <c r="O83" i="861"/>
  <c r="BC88" i="861" l="1"/>
  <c r="BC97" i="861" s="1"/>
  <c r="N97" i="861" s="1"/>
  <c r="AE88" i="861"/>
  <c r="L88" i="861" s="1"/>
  <c r="AB2155" i="64"/>
  <c r="AC2153" i="64"/>
  <c r="AQ88" i="861"/>
  <c r="AQ97" i="861" s="1"/>
  <c r="M97" i="861" s="1"/>
  <c r="AC2102" i="64"/>
  <c r="W2129" i="64"/>
  <c r="X2127" i="64"/>
  <c r="BO97" i="861"/>
  <c r="O97" i="861" s="1"/>
  <c r="O88" i="861"/>
  <c r="AE2076" i="64"/>
  <c r="AD2078" i="64"/>
  <c r="S88" i="861"/>
  <c r="K83" i="861"/>
  <c r="Y2179" i="64"/>
  <c r="CA88" i="861"/>
  <c r="P83" i="861"/>
  <c r="N88" i="861" l="1"/>
  <c r="AE97" i="861"/>
  <c r="L97" i="861" s="1"/>
  <c r="M88" i="861"/>
  <c r="AD2153" i="64"/>
  <c r="AC2155" i="64"/>
  <c r="AF2076" i="64"/>
  <c r="P88" i="861"/>
  <c r="CA97" i="861"/>
  <c r="P97" i="861" s="1"/>
  <c r="AE2078" i="64"/>
  <c r="X2129" i="64"/>
  <c r="Y2127" i="64"/>
  <c r="Z2179" i="64"/>
  <c r="AD2102" i="64"/>
  <c r="Y2181" i="64"/>
  <c r="AC2104" i="64"/>
  <c r="S97" i="861"/>
  <c r="K88" i="861"/>
  <c r="AD2155" i="64" l="1"/>
  <c r="AE2153" i="64"/>
  <c r="S58" i="861"/>
  <c r="K97" i="861"/>
  <c r="AE2102" i="64"/>
  <c r="AD2104" i="64"/>
  <c r="AG2076" i="64"/>
  <c r="AG2078" i="64" s="1"/>
  <c r="AA2179" i="64"/>
  <c r="AF2078" i="64"/>
  <c r="Z2181" i="64"/>
  <c r="Y2129" i="64"/>
  <c r="Z2127" i="64"/>
  <c r="AF2153" i="64" l="1"/>
  <c r="AE2155" i="64"/>
  <c r="AF2102" i="64"/>
  <c r="AB2179" i="64"/>
  <c r="AE2104" i="64"/>
  <c r="Z2129" i="64"/>
  <c r="AA2127" i="64"/>
  <c r="AA2181" i="64"/>
  <c r="AH2076" i="64"/>
  <c r="S17" i="864"/>
  <c r="S59" i="861"/>
  <c r="S64" i="861" s="1"/>
  <c r="T58" i="861"/>
  <c r="AG2153" i="64" l="1"/>
  <c r="AF2155" i="64"/>
  <c r="AC2179" i="64"/>
  <c r="T17" i="864"/>
  <c r="U58" i="861"/>
  <c r="T59" i="861"/>
  <c r="T64" i="861" s="1"/>
  <c r="AG2102" i="64"/>
  <c r="AG2104" i="64" s="1"/>
  <c r="AI2076" i="64"/>
  <c r="AH2078" i="64"/>
  <c r="AB2181" i="64"/>
  <c r="AA2129" i="64"/>
  <c r="AB2127" i="64"/>
  <c r="AF2104" i="64"/>
  <c r="AH2153" i="64" l="1"/>
  <c r="AG2155" i="64"/>
  <c r="AH2102" i="64"/>
  <c r="U17" i="864"/>
  <c r="V58" i="861"/>
  <c r="U59" i="861"/>
  <c r="U64" i="861" s="1"/>
  <c r="AD2179" i="64"/>
  <c r="AB2129" i="64"/>
  <c r="AC2127" i="64"/>
  <c r="AJ2076" i="64"/>
  <c r="AI2078" i="64"/>
  <c r="AC2181" i="64"/>
  <c r="AH2155" i="64" l="1"/>
  <c r="AI2153" i="64"/>
  <c r="AC2129" i="64"/>
  <c r="AD2127" i="64"/>
  <c r="V17" i="864"/>
  <c r="W58" i="861"/>
  <c r="V59" i="861"/>
  <c r="V64" i="861" s="1"/>
  <c r="AK2076" i="64"/>
  <c r="AK2078" i="64" s="1"/>
  <c r="AE2179" i="64"/>
  <c r="AJ2078" i="64"/>
  <c r="AD2181" i="64"/>
  <c r="AI2102" i="64"/>
  <c r="AI2104" i="64" s="1"/>
  <c r="AH2104" i="64"/>
  <c r="AJ2153" i="64" l="1"/>
  <c r="AI2155" i="64"/>
  <c r="W59" i="861"/>
  <c r="W64" i="861" s="1"/>
  <c r="W17" i="864"/>
  <c r="X58" i="861"/>
  <c r="AD2129" i="64"/>
  <c r="AE2127" i="64"/>
  <c r="AF2179" i="64"/>
  <c r="AF2181" i="64" s="1"/>
  <c r="AJ2102" i="64"/>
  <c r="AE2181" i="64"/>
  <c r="AL2076" i="64"/>
  <c r="AK2153" i="64" l="1"/>
  <c r="AJ2155" i="64"/>
  <c r="AE2129" i="64"/>
  <c r="AF2127" i="64"/>
  <c r="AK2102" i="64"/>
  <c r="AM2076" i="64"/>
  <c r="AL2078" i="64"/>
  <c r="AJ2104" i="64"/>
  <c r="AG2179" i="64"/>
  <c r="AG2181" i="64" s="1"/>
  <c r="X59" i="861"/>
  <c r="X64" i="861" s="1"/>
  <c r="X17" i="864"/>
  <c r="Y58" i="861"/>
  <c r="AL2153" i="64" l="1"/>
  <c r="AK2155" i="64"/>
  <c r="AH2179" i="64"/>
  <c r="AL2102" i="64"/>
  <c r="AK2104" i="64"/>
  <c r="Y17" i="864"/>
  <c r="Z58" i="861"/>
  <c r="Y59" i="861"/>
  <c r="Y64" i="861" s="1"/>
  <c r="AF2129" i="64"/>
  <c r="AG2127" i="64"/>
  <c r="AN2076" i="64"/>
  <c r="AN2078" i="64" s="1"/>
  <c r="AM2078" i="64"/>
  <c r="AL2155" i="64" l="1"/>
  <c r="AM2153" i="64"/>
  <c r="AI2179" i="64"/>
  <c r="AH2181" i="64"/>
  <c r="AM2102" i="64"/>
  <c r="AO2076" i="64"/>
  <c r="AO2078" i="64" s="1"/>
  <c r="AG2129" i="64"/>
  <c r="AH2127" i="64"/>
  <c r="AL2104" i="64"/>
  <c r="Z17" i="864"/>
  <c r="AA58" i="861"/>
  <c r="Z59" i="861"/>
  <c r="Z64" i="861" s="1"/>
  <c r="AM2155" i="64" l="1"/>
  <c r="AN2153" i="64"/>
  <c r="AA17" i="864"/>
  <c r="AA59" i="861"/>
  <c r="AA64" i="861" s="1"/>
  <c r="AB58" i="861"/>
  <c r="AN2102" i="64"/>
  <c r="AN2104" i="64" s="1"/>
  <c r="AM2104" i="64"/>
  <c r="AH2129" i="64"/>
  <c r="AI2127" i="64"/>
  <c r="AJ2179" i="64"/>
  <c r="AP2076" i="64"/>
  <c r="AI2181" i="64"/>
  <c r="AN2155" i="64" l="1"/>
  <c r="AO2153" i="64"/>
  <c r="AO2102" i="64"/>
  <c r="AQ2076" i="64"/>
  <c r="AP2078" i="64"/>
  <c r="AI2129" i="64"/>
  <c r="AJ2127" i="64"/>
  <c r="AB17" i="864"/>
  <c r="AC58" i="861"/>
  <c r="AB59" i="861"/>
  <c r="AB64" i="861" s="1"/>
  <c r="AK2179" i="64"/>
  <c r="AK2181" i="64" s="1"/>
  <c r="AJ2181" i="64"/>
  <c r="AO2155" i="64" l="1"/>
  <c r="AP2153" i="64"/>
  <c r="AR2076" i="64"/>
  <c r="AQ2078" i="64"/>
  <c r="AL2179" i="64"/>
  <c r="AL2181" i="64" s="1"/>
  <c r="AC17" i="864"/>
  <c r="AD58" i="861"/>
  <c r="AC59" i="861"/>
  <c r="AC64" i="861" s="1"/>
  <c r="AP2102" i="64"/>
  <c r="AP2104" i="64" s="1"/>
  <c r="AJ2129" i="64"/>
  <c r="AK2127" i="64"/>
  <c r="AO2104" i="64"/>
  <c r="AP2155" i="64" l="1"/>
  <c r="AQ2153" i="64"/>
  <c r="AQ2102" i="64"/>
  <c r="AS2076" i="64"/>
  <c r="AS2078" i="64" s="1"/>
  <c r="AR2078" i="64"/>
  <c r="K58" i="861"/>
  <c r="AD17" i="864"/>
  <c r="AE58" i="861"/>
  <c r="AD59" i="861"/>
  <c r="AK2129" i="64"/>
  <c r="AL2127" i="64"/>
  <c r="AM2179" i="64"/>
  <c r="K17" i="864" l="1"/>
  <c r="AR2153" i="64"/>
  <c r="AQ2155" i="64"/>
  <c r="K59" i="861"/>
  <c r="AD64" i="861"/>
  <c r="AE17" i="864"/>
  <c r="AF58" i="861"/>
  <c r="AE59" i="861"/>
  <c r="AE64" i="861" s="1"/>
  <c r="AR2102" i="64"/>
  <c r="AN2179" i="64"/>
  <c r="AM2181" i="64"/>
  <c r="AT2076" i="64"/>
  <c r="AQ2104" i="64"/>
  <c r="AL2129" i="64"/>
  <c r="AM2127" i="64"/>
  <c r="AS2153" i="64" l="1"/>
  <c r="AR2155" i="64"/>
  <c r="AM2129" i="64"/>
  <c r="AN2127" i="64"/>
  <c r="AO2179" i="64"/>
  <c r="AO2181" i="64" s="1"/>
  <c r="AN2181" i="64"/>
  <c r="AF17" i="864"/>
  <c r="AG58" i="861"/>
  <c r="AF59" i="861"/>
  <c r="AF64" i="861" s="1"/>
  <c r="AS2102" i="64"/>
  <c r="K64" i="861"/>
  <c r="AU2076" i="64"/>
  <c r="AT2078" i="64"/>
  <c r="AR2104" i="64"/>
  <c r="AT2153" i="64" l="1"/>
  <c r="AS2155" i="64"/>
  <c r="AT2102" i="64"/>
  <c r="AN2129" i="64"/>
  <c r="AO2127" i="64"/>
  <c r="AS2104" i="64"/>
  <c r="AG17" i="864"/>
  <c r="AH58" i="861"/>
  <c r="AG59" i="861"/>
  <c r="AG64" i="861" s="1"/>
  <c r="AV2076" i="64"/>
  <c r="AU2078" i="64"/>
  <c r="AP2179" i="64"/>
  <c r="AT2155" i="64" l="1"/>
  <c r="AU2153" i="64"/>
  <c r="AW2076" i="64"/>
  <c r="AV2078" i="64"/>
  <c r="AO2129" i="64"/>
  <c r="AP2127" i="64"/>
  <c r="AU2102" i="64"/>
  <c r="AQ2179" i="64"/>
  <c r="AP2181" i="64"/>
  <c r="AH17" i="864"/>
  <c r="AI58" i="861"/>
  <c r="AH59" i="861"/>
  <c r="AH64" i="861" s="1"/>
  <c r="AT2104" i="64"/>
  <c r="AU2155" i="64" l="1"/>
  <c r="AV2153" i="64"/>
  <c r="AR2179" i="64"/>
  <c r="AP2129" i="64"/>
  <c r="AQ2127" i="64"/>
  <c r="AV2102" i="64"/>
  <c r="AV2104" i="64" s="1"/>
  <c r="AU2104" i="64"/>
  <c r="AX2076" i="64"/>
  <c r="AQ2181" i="64"/>
  <c r="AI17" i="864"/>
  <c r="AJ58" i="861"/>
  <c r="AI59" i="861"/>
  <c r="AI64" i="861" s="1"/>
  <c r="AW2078" i="64"/>
  <c r="AV2155" i="64" l="1"/>
  <c r="AW2153" i="64"/>
  <c r="AW2102" i="64"/>
  <c r="AY2076" i="64"/>
  <c r="AS2179" i="64"/>
  <c r="AS2181" i="64" s="1"/>
  <c r="AJ17" i="864"/>
  <c r="AK58" i="861"/>
  <c r="AJ59" i="861"/>
  <c r="AJ64" i="861" s="1"/>
  <c r="AQ2129" i="64"/>
  <c r="AR2127" i="64"/>
  <c r="AX2078" i="64"/>
  <c r="AR2181" i="64"/>
  <c r="AW2155" i="64" l="1"/>
  <c r="AX2153" i="64"/>
  <c r="AT2179" i="64"/>
  <c r="AR2129" i="64"/>
  <c r="AS2127" i="64"/>
  <c r="AZ2076" i="64"/>
  <c r="AY2078" i="64"/>
  <c r="AX2102" i="64"/>
  <c r="AK17" i="864"/>
  <c r="AL58" i="861"/>
  <c r="AK59" i="861"/>
  <c r="AK64" i="861" s="1"/>
  <c r="AW2104" i="64"/>
  <c r="AY2153" i="64" l="1"/>
  <c r="AX2155" i="64"/>
  <c r="AY2102" i="64"/>
  <c r="AX2104" i="64"/>
  <c r="AU2179" i="64"/>
  <c r="AU2181" i="64" s="1"/>
  <c r="AT2181" i="64"/>
  <c r="BA2076" i="64"/>
  <c r="BA2078" i="64" s="1"/>
  <c r="AL17" i="864"/>
  <c r="AM58" i="861"/>
  <c r="AL59" i="861"/>
  <c r="AL64" i="861" s="1"/>
  <c r="AZ2078" i="64"/>
  <c r="AS2129" i="64"/>
  <c r="AT2127" i="64"/>
  <c r="AY2155" i="64" l="1"/>
  <c r="AZ2153" i="64"/>
  <c r="AT2129" i="64"/>
  <c r="AU2127" i="64"/>
  <c r="BB2076" i="64"/>
  <c r="BB2078" i="64" s="1"/>
  <c r="AZ2102" i="64"/>
  <c r="AY2104" i="64"/>
  <c r="AM17" i="864"/>
  <c r="AN58" i="861"/>
  <c r="AM59" i="861"/>
  <c r="AM64" i="861" s="1"/>
  <c r="AV2179" i="64"/>
  <c r="AZ2155" i="64" l="1"/>
  <c r="BA2153" i="64"/>
  <c r="AN17" i="864"/>
  <c r="AO58" i="861"/>
  <c r="AN59" i="861"/>
  <c r="AN64" i="861" s="1"/>
  <c r="AU2129" i="64"/>
  <c r="AV2127" i="64"/>
  <c r="BA2102" i="64"/>
  <c r="AZ2104" i="64"/>
  <c r="AW2179" i="64"/>
  <c r="AV2181" i="64"/>
  <c r="BC2076" i="64"/>
  <c r="BA2155" i="64" l="1"/>
  <c r="BB2153" i="64"/>
  <c r="AX2179" i="64"/>
  <c r="AV2129" i="64"/>
  <c r="AW2127" i="64"/>
  <c r="BB2102" i="64"/>
  <c r="BB2104" i="64" s="1"/>
  <c r="AO17" i="864"/>
  <c r="AP58" i="861"/>
  <c r="AO59" i="861"/>
  <c r="AO64" i="861" s="1"/>
  <c r="AW2181" i="64"/>
  <c r="BD2076" i="64"/>
  <c r="BD2078" i="64" s="1"/>
  <c r="BC2078" i="64"/>
  <c r="BA2104" i="64"/>
  <c r="BB2155" i="64" l="1"/>
  <c r="BC2153" i="64"/>
  <c r="AW2129" i="64"/>
  <c r="AX2127" i="64"/>
  <c r="L58" i="861"/>
  <c r="L17" i="864" s="1"/>
  <c r="AP17" i="864"/>
  <c r="AQ58" i="861"/>
  <c r="AP59" i="861"/>
  <c r="BE2076" i="64"/>
  <c r="BE2078" i="64" s="1"/>
  <c r="AY2179" i="64"/>
  <c r="BC2102" i="64"/>
  <c r="AX2181" i="64"/>
  <c r="BD2153" i="64" l="1"/>
  <c r="BC2155" i="64"/>
  <c r="AX2129" i="64"/>
  <c r="AY2127" i="64"/>
  <c r="AZ2179" i="64"/>
  <c r="AY2181" i="64"/>
  <c r="BF2076" i="64"/>
  <c r="BD2102" i="64"/>
  <c r="L59" i="861"/>
  <c r="AP64" i="861"/>
  <c r="AQ17" i="864"/>
  <c r="AR58" i="861"/>
  <c r="AQ59" i="861"/>
  <c r="AQ64" i="861" s="1"/>
  <c r="BC2104" i="64"/>
  <c r="BD2155" i="64" l="1"/>
  <c r="BE2153" i="64"/>
  <c r="BG2076" i="64"/>
  <c r="BF2078" i="64"/>
  <c r="BA2179" i="64"/>
  <c r="BE2102" i="64"/>
  <c r="AZ2181" i="64"/>
  <c r="AR17" i="864"/>
  <c r="AS58" i="861"/>
  <c r="AR59" i="861"/>
  <c r="AR64" i="861" s="1"/>
  <c r="BD2104" i="64"/>
  <c r="AY2129" i="64"/>
  <c r="AZ2127" i="64"/>
  <c r="L64" i="861"/>
  <c r="BE2155" i="64" l="1"/>
  <c r="BF2153" i="64"/>
  <c r="BB2179" i="64"/>
  <c r="BA2181" i="64"/>
  <c r="AS17" i="864"/>
  <c r="AT58" i="861"/>
  <c r="AS59" i="861"/>
  <c r="AS64" i="861" s="1"/>
  <c r="AZ2129" i="64"/>
  <c r="BA2127" i="64"/>
  <c r="BH2076" i="64"/>
  <c r="BH2078" i="64" s="1"/>
  <c r="BF2102" i="64"/>
  <c r="BF2104" i="64" s="1"/>
  <c r="BE2104" i="64"/>
  <c r="BG2078" i="64"/>
  <c r="BF2155" i="64" l="1"/>
  <c r="BG2153" i="64"/>
  <c r="AT17" i="864"/>
  <c r="AU58" i="861"/>
  <c r="AT59" i="861"/>
  <c r="AT64" i="861" s="1"/>
  <c r="BG2102" i="64"/>
  <c r="BC2179" i="64"/>
  <c r="BC2181" i="64" s="1"/>
  <c r="BA2129" i="64"/>
  <c r="BB2127" i="64"/>
  <c r="BB2181" i="64"/>
  <c r="BI2076" i="64"/>
  <c r="BH2153" i="64" l="1"/>
  <c r="BG2155" i="64"/>
  <c r="BH2102" i="64"/>
  <c r="BG2104" i="64"/>
  <c r="BJ2076" i="64"/>
  <c r="BJ2078" i="64" s="1"/>
  <c r="BI2078" i="64"/>
  <c r="AU17" i="864"/>
  <c r="AV58" i="861"/>
  <c r="AU59" i="861"/>
  <c r="AU64" i="861" s="1"/>
  <c r="BB2129" i="64"/>
  <c r="BC2127" i="64"/>
  <c r="BD2179" i="64"/>
  <c r="BD2181" i="64" s="1"/>
  <c r="BI2153" i="64" l="1"/>
  <c r="BH2155" i="64"/>
  <c r="BI2102" i="64"/>
  <c r="AV17" i="864"/>
  <c r="AW58" i="861"/>
  <c r="AV59" i="861"/>
  <c r="AV64" i="861" s="1"/>
  <c r="BH2104" i="64"/>
  <c r="BK2076" i="64"/>
  <c r="BE2179" i="64"/>
  <c r="BC2129" i="64"/>
  <c r="BD2127" i="64"/>
  <c r="BI2155" i="64" l="1"/>
  <c r="BJ2153" i="64"/>
  <c r="BD2129" i="64"/>
  <c r="BE2127" i="64"/>
  <c r="BF2179" i="64"/>
  <c r="AW17" i="864"/>
  <c r="AX58" i="861"/>
  <c r="AW59" i="861"/>
  <c r="AW64" i="861" s="1"/>
  <c r="BE2181" i="64"/>
  <c r="BL2076" i="64"/>
  <c r="BL2078" i="64" s="1"/>
  <c r="BJ2102" i="64"/>
  <c r="BK2078" i="64"/>
  <c r="BI2104" i="64"/>
  <c r="BK2153" i="64" l="1"/>
  <c r="BJ2155" i="64"/>
  <c r="AX17" i="864"/>
  <c r="AY58" i="861"/>
  <c r="AX59" i="861"/>
  <c r="AX64" i="861" s="1"/>
  <c r="BK2102" i="64"/>
  <c r="BJ2104" i="64"/>
  <c r="BG2179" i="64"/>
  <c r="BG2181" i="64" s="1"/>
  <c r="BM2076" i="64"/>
  <c r="BF2181" i="64"/>
  <c r="BE2129" i="64"/>
  <c r="BF2127" i="64"/>
  <c r="BK2155" i="64" l="1"/>
  <c r="BL2153" i="64"/>
  <c r="BL2102" i="64"/>
  <c r="BN2076" i="64"/>
  <c r="BN2078" i="64" s="1"/>
  <c r="BM2078" i="64"/>
  <c r="BH2179" i="64"/>
  <c r="BH2181" i="64" s="1"/>
  <c r="BK2104" i="64"/>
  <c r="BF2129" i="64"/>
  <c r="BG2127" i="64"/>
  <c r="AY17" i="864"/>
  <c r="AY59" i="861"/>
  <c r="AY64" i="861" s="1"/>
  <c r="AZ58" i="861"/>
  <c r="BL2155" i="64" l="1"/>
  <c r="BM2153" i="64"/>
  <c r="AZ17" i="864"/>
  <c r="BA58" i="861"/>
  <c r="AZ59" i="861"/>
  <c r="AZ64" i="861" s="1"/>
  <c r="BO2076" i="64"/>
  <c r="BG2129" i="64"/>
  <c r="BH2127" i="64"/>
  <c r="BM2102" i="64"/>
  <c r="BL2104" i="64"/>
  <c r="BI2179" i="64"/>
  <c r="BI2181" i="64" s="1"/>
  <c r="BM2155" i="64" l="1"/>
  <c r="BN2153" i="64"/>
  <c r="BH2129" i="64"/>
  <c r="BI2127" i="64"/>
  <c r="BP2076" i="64"/>
  <c r="BN2102" i="64"/>
  <c r="BN2104" i="64" s="1"/>
  <c r="BO2078" i="64"/>
  <c r="BJ2179" i="64"/>
  <c r="BM2104" i="64"/>
  <c r="BA17" i="864"/>
  <c r="BB58" i="861"/>
  <c r="BA59" i="861"/>
  <c r="BA64" i="861" s="1"/>
  <c r="BN2155" i="64" l="1"/>
  <c r="BO2153" i="64"/>
  <c r="BQ2076" i="64"/>
  <c r="BK2179" i="64"/>
  <c r="BP2078" i="64"/>
  <c r="BB17" i="864"/>
  <c r="M58" i="861"/>
  <c r="M17" i="864" s="1"/>
  <c r="BC58" i="861"/>
  <c r="BB59" i="861"/>
  <c r="BJ2181" i="64"/>
  <c r="BI2129" i="64"/>
  <c r="BJ2127" i="64"/>
  <c r="BO2102" i="64"/>
  <c r="BO2104" i="64" s="1"/>
  <c r="BP2153" i="64" l="1"/>
  <c r="BO2155" i="64"/>
  <c r="BC17" i="864"/>
  <c r="BD58" i="861"/>
  <c r="BC59" i="861"/>
  <c r="BC64" i="861" s="1"/>
  <c r="BL2179" i="64"/>
  <c r="BL2181" i="64" s="1"/>
  <c r="BJ2129" i="64"/>
  <c r="BK2127" i="64"/>
  <c r="BK2181" i="64"/>
  <c r="BP2102" i="64"/>
  <c r="BP2104" i="64" s="1"/>
  <c r="BR2076" i="64"/>
  <c r="BR2078" i="64" s="1"/>
  <c r="M59" i="861"/>
  <c r="BB64" i="861"/>
  <c r="BQ2078" i="64"/>
  <c r="BQ2153" i="64" l="1"/>
  <c r="BP2155" i="64"/>
  <c r="BM2179" i="64"/>
  <c r="BQ2102" i="64"/>
  <c r="BS2076" i="64"/>
  <c r="BD17" i="864"/>
  <c r="BE58" i="861"/>
  <c r="BD59" i="861"/>
  <c r="BD64" i="861" s="1"/>
  <c r="BK2129" i="64"/>
  <c r="BL2127" i="64"/>
  <c r="M64" i="861"/>
  <c r="BQ2155" i="64" l="1"/>
  <c r="BR2153" i="64"/>
  <c r="BE17" i="864"/>
  <c r="BF58" i="861"/>
  <c r="BE59" i="861"/>
  <c r="BE64" i="861" s="1"/>
  <c r="BT2076" i="64"/>
  <c r="BL2129" i="64"/>
  <c r="BM2127" i="64"/>
  <c r="BS2078" i="64"/>
  <c r="BR2102" i="64"/>
  <c r="BQ2104" i="64"/>
  <c r="BN2179" i="64"/>
  <c r="BM2181" i="64"/>
  <c r="BR2155" i="64" l="1"/>
  <c r="BS2153" i="64"/>
  <c r="BO2179" i="64"/>
  <c r="BM2129" i="64"/>
  <c r="BN2127" i="64"/>
  <c r="BU2076" i="64"/>
  <c r="BT2078" i="64"/>
  <c r="BN2181" i="64"/>
  <c r="BS2102" i="64"/>
  <c r="BS2104" i="64" s="1"/>
  <c r="BF17" i="864"/>
  <c r="BG58" i="861"/>
  <c r="BF59" i="861"/>
  <c r="BF64" i="861" s="1"/>
  <c r="BR2104" i="64"/>
  <c r="BS2155" i="64" l="1"/>
  <c r="BT2153" i="64"/>
  <c r="BN2129" i="64"/>
  <c r="BO2127" i="64"/>
  <c r="BG17" i="864"/>
  <c r="BG59" i="861"/>
  <c r="BG64" i="861" s="1"/>
  <c r="BH58" i="861"/>
  <c r="BV2076" i="64"/>
  <c r="BV2078" i="64" s="1"/>
  <c r="BP2179" i="64"/>
  <c r="BP2181" i="64" s="1"/>
  <c r="BU2078" i="64"/>
  <c r="BO2181" i="64"/>
  <c r="BT2102" i="64"/>
  <c r="BT2104" i="64" s="1"/>
  <c r="BU2153" i="64" l="1"/>
  <c r="BT2155" i="64"/>
  <c r="BH17" i="864"/>
  <c r="BI58" i="861"/>
  <c r="BH59" i="861"/>
  <c r="BH64" i="861" s="1"/>
  <c r="BQ2179" i="64"/>
  <c r="BO2129" i="64"/>
  <c r="BP2127" i="64"/>
  <c r="BW2076" i="64"/>
  <c r="BW2078" i="64" s="1"/>
  <c r="BU2102" i="64"/>
  <c r="BV2153" i="64" l="1"/>
  <c r="BU2155" i="64"/>
  <c r="BP2129" i="64"/>
  <c r="BQ2127" i="64"/>
  <c r="BV2102" i="64"/>
  <c r="BU2104" i="64"/>
  <c r="BR2179" i="64"/>
  <c r="BX2076" i="64"/>
  <c r="BQ2181" i="64"/>
  <c r="BI17" i="864"/>
  <c r="BJ58" i="861"/>
  <c r="BI59" i="861"/>
  <c r="BI64" i="861" s="1"/>
  <c r="BW2153" i="64" l="1"/>
  <c r="BV2155" i="64"/>
  <c r="BY2076" i="64"/>
  <c r="BX2078" i="64"/>
  <c r="BW2102" i="64"/>
  <c r="BV2104" i="64"/>
  <c r="BQ2129" i="64"/>
  <c r="BR2127" i="64"/>
  <c r="BS2179" i="64"/>
  <c r="BJ17" i="864"/>
  <c r="BK58" i="861"/>
  <c r="BJ59" i="861"/>
  <c r="BJ64" i="861" s="1"/>
  <c r="BR2181" i="64"/>
  <c r="BW2155" i="64" l="1"/>
  <c r="BX2153" i="64"/>
  <c r="BX2102" i="64"/>
  <c r="BK17" i="864"/>
  <c r="BL58" i="861"/>
  <c r="BK59" i="861"/>
  <c r="BK64" i="861" s="1"/>
  <c r="BW2104" i="64"/>
  <c r="BT2179" i="64"/>
  <c r="BZ2076" i="64"/>
  <c r="BS2181" i="64"/>
  <c r="BY2078" i="64"/>
  <c r="BR2129" i="64"/>
  <c r="BS2127" i="64"/>
  <c r="BX2155" i="64" l="1"/>
  <c r="BY2153" i="64"/>
  <c r="BL17" i="864"/>
  <c r="BM58" i="861"/>
  <c r="BL59" i="861"/>
  <c r="BL64" i="861" s="1"/>
  <c r="BS2129" i="64"/>
  <c r="BT2127" i="64"/>
  <c r="CA2076" i="64"/>
  <c r="CA2078" i="64" s="1"/>
  <c r="BZ2078" i="64"/>
  <c r="BY2102" i="64"/>
  <c r="BY2104" i="64" s="1"/>
  <c r="BX2104" i="64"/>
  <c r="BU2179" i="64"/>
  <c r="BU2181" i="64" s="1"/>
  <c r="BT2181" i="64"/>
  <c r="BZ2153" i="64" l="1"/>
  <c r="BY2155" i="64"/>
  <c r="BM17" i="864"/>
  <c r="BN58" i="861"/>
  <c r="BM59" i="861"/>
  <c r="BM64" i="861" s="1"/>
  <c r="BZ2102" i="64"/>
  <c r="CB2076" i="64"/>
  <c r="CB2078" i="64" s="1"/>
  <c r="BV2179" i="64"/>
  <c r="BV2181" i="64" s="1"/>
  <c r="BT2129" i="64"/>
  <c r="BU2127" i="64"/>
  <c r="BZ2155" i="64" l="1"/>
  <c r="CA2153" i="64"/>
  <c r="N58" i="861"/>
  <c r="N17" i="864" s="1"/>
  <c r="BN17" i="864"/>
  <c r="BO58" i="861"/>
  <c r="BN59" i="861"/>
  <c r="CC2076" i="64"/>
  <c r="CC2078" i="64" s="1"/>
  <c r="BU2129" i="64"/>
  <c r="BV2127" i="64"/>
  <c r="CA2102" i="64"/>
  <c r="CA2104" i="64" s="1"/>
  <c r="BZ2104" i="64"/>
  <c r="BW2179" i="64"/>
  <c r="BW2181" i="64" s="1"/>
  <c r="CB2153" i="64" l="1"/>
  <c r="CA2155" i="64"/>
  <c r="CD2076" i="64"/>
  <c r="N59" i="861"/>
  <c r="BN64" i="861"/>
  <c r="BO17" i="864"/>
  <c r="BO59" i="861"/>
  <c r="BO64" i="861" s="1"/>
  <c r="BP58" i="861"/>
  <c r="CB2102" i="64"/>
  <c r="BV2129" i="64"/>
  <c r="BW2127" i="64"/>
  <c r="BX2179" i="64"/>
  <c r="BX2181" i="64" s="1"/>
  <c r="CB2155" i="64" l="1"/>
  <c r="CC2153" i="64"/>
  <c r="CE2076" i="64"/>
  <c r="CD2078" i="64"/>
  <c r="BW2129" i="64"/>
  <c r="BX2127" i="64"/>
  <c r="BP17" i="864"/>
  <c r="BQ58" i="861"/>
  <c r="BP59" i="861"/>
  <c r="BP64" i="861" s="1"/>
  <c r="CC2102" i="64"/>
  <c r="N64" i="861"/>
  <c r="BY2179" i="64"/>
  <c r="CB2104" i="64"/>
  <c r="CC2155" i="64" l="1"/>
  <c r="CD2153" i="64"/>
  <c r="BZ2179" i="64"/>
  <c r="CD2102" i="64"/>
  <c r="BX2129" i="64"/>
  <c r="BY2127" i="64"/>
  <c r="CC2104" i="64"/>
  <c r="CF2076" i="64"/>
  <c r="CF2078" i="64" s="1"/>
  <c r="CE2078" i="64"/>
  <c r="BY2181" i="64"/>
  <c r="BQ17" i="864"/>
  <c r="BR58" i="861"/>
  <c r="BQ59" i="861"/>
  <c r="BQ64" i="861" s="1"/>
  <c r="CD2155" i="64" l="1"/>
  <c r="CE2153" i="64"/>
  <c r="BY2129" i="64"/>
  <c r="BZ2127" i="64"/>
  <c r="CG2076" i="64"/>
  <c r="CE2102" i="64"/>
  <c r="CE2104" i="64" s="1"/>
  <c r="BR17" i="864"/>
  <c r="BS58" i="861"/>
  <c r="BR59" i="861"/>
  <c r="BR64" i="861" s="1"/>
  <c r="CD2104" i="64"/>
  <c r="CA2179" i="64"/>
  <c r="BZ2181" i="64"/>
  <c r="CE2155" i="64" l="1"/>
  <c r="CF2153" i="64"/>
  <c r="CH2076" i="64"/>
  <c r="CG2078" i="64"/>
  <c r="BS17" i="864"/>
  <c r="BT58" i="861"/>
  <c r="BS59" i="861"/>
  <c r="BS64" i="861" s="1"/>
  <c r="BZ2129" i="64"/>
  <c r="CA2127" i="64"/>
  <c r="CB2179" i="64"/>
  <c r="CB2181" i="64" s="1"/>
  <c r="CA2181" i="64"/>
  <c r="CF2102" i="64"/>
  <c r="CF2155" i="64" l="1"/>
  <c r="CG2153" i="64"/>
  <c r="BT17" i="864"/>
  <c r="BU58" i="861"/>
  <c r="BT59" i="861"/>
  <c r="BT64" i="861" s="1"/>
  <c r="CC2179" i="64"/>
  <c r="CG2102" i="64"/>
  <c r="CF2104" i="64"/>
  <c r="CA2129" i="64"/>
  <c r="CB2127" i="64"/>
  <c r="CI2076" i="64"/>
  <c r="CI2078" i="64" s="1"/>
  <c r="CH2078" i="64"/>
  <c r="CG2155" i="64" l="1"/>
  <c r="CH2153" i="64"/>
  <c r="CD2179" i="64"/>
  <c r="CC2181" i="64"/>
  <c r="CB2129" i="64"/>
  <c r="CC2127" i="64"/>
  <c r="CH2102" i="64"/>
  <c r="BU17" i="864"/>
  <c r="BV58" i="861"/>
  <c r="BU59" i="861"/>
  <c r="BU64" i="861" s="1"/>
  <c r="CG2104" i="64"/>
  <c r="CJ2076" i="64"/>
  <c r="CJ2078" i="64" s="1"/>
  <c r="CI2153" i="64" l="1"/>
  <c r="CH2155" i="64"/>
  <c r="CI2102" i="64"/>
  <c r="CH2104" i="64"/>
  <c r="CC2129" i="64"/>
  <c r="CD2127" i="64"/>
  <c r="BV17" i="864"/>
  <c r="BW58" i="861"/>
  <c r="BV59" i="861"/>
  <c r="BV64" i="861" s="1"/>
  <c r="CK2076" i="64"/>
  <c r="CE2179" i="64"/>
  <c r="CD2181" i="64"/>
  <c r="CI2155" i="64" l="1"/>
  <c r="CJ2153" i="64"/>
  <c r="CL2076" i="64"/>
  <c r="CK2078" i="64"/>
  <c r="BW17" i="864"/>
  <c r="BW59" i="861"/>
  <c r="BW64" i="861" s="1"/>
  <c r="BX58" i="861"/>
  <c r="CF2179" i="64"/>
  <c r="CJ2102" i="64"/>
  <c r="CE2181" i="64"/>
  <c r="CD2129" i="64"/>
  <c r="CE2127" i="64"/>
  <c r="CI2104" i="64"/>
  <c r="CJ2155" i="64" l="1"/>
  <c r="CK2153" i="64"/>
  <c r="K2153" i="64"/>
  <c r="L2153" i="64"/>
  <c r="M2153" i="64"/>
  <c r="N2153" i="64"/>
  <c r="O2153" i="64"/>
  <c r="CK2102" i="64"/>
  <c r="CK2104" i="64" s="1"/>
  <c r="CG2179" i="64"/>
  <c r="CF2181" i="64"/>
  <c r="CJ2104" i="64"/>
  <c r="CE2129" i="64"/>
  <c r="CF2127" i="64"/>
  <c r="K2076" i="64"/>
  <c r="L2076" i="64"/>
  <c r="M2076" i="64"/>
  <c r="N2076" i="64"/>
  <c r="O2076" i="64"/>
  <c r="P2076" i="64"/>
  <c r="CL2078" i="64"/>
  <c r="BX17" i="864"/>
  <c r="BY58" i="861"/>
  <c r="BX59" i="861"/>
  <c r="BX64" i="861" s="1"/>
  <c r="CK2155" i="64" l="1"/>
  <c r="CL2153" i="64"/>
  <c r="CF2129" i="64"/>
  <c r="CG2127" i="64"/>
  <c r="BY17" i="864"/>
  <c r="BZ58" i="861"/>
  <c r="BY59" i="861"/>
  <c r="BY64" i="861" s="1"/>
  <c r="CH2179" i="64"/>
  <c r="CG2181" i="64"/>
  <c r="K2078" i="64"/>
  <c r="L2078" i="64"/>
  <c r="M2078" i="64"/>
  <c r="N2078" i="64"/>
  <c r="O2078" i="64"/>
  <c r="P2078" i="64"/>
  <c r="CL2102" i="64"/>
  <c r="K2155" i="64"/>
  <c r="L2155" i="64"/>
  <c r="M2155" i="64"/>
  <c r="N2155" i="64"/>
  <c r="O2155" i="64"/>
  <c r="P2153" i="64" l="1"/>
  <c r="CL2155" i="64"/>
  <c r="P2155" i="64" s="1"/>
  <c r="CI2179" i="64"/>
  <c r="CH2181" i="64"/>
  <c r="BZ17" i="864"/>
  <c r="CA58" i="861"/>
  <c r="O58" i="861"/>
  <c r="O17" i="864" s="1"/>
  <c r="BZ59" i="861"/>
  <c r="K2102" i="64"/>
  <c r="L2102" i="64"/>
  <c r="M2102" i="64"/>
  <c r="N2102" i="64"/>
  <c r="O2102" i="64"/>
  <c r="P2102" i="64"/>
  <c r="CL2104" i="64"/>
  <c r="CG2129" i="64"/>
  <c r="CH2127" i="64"/>
  <c r="CA17" i="864" l="1"/>
  <c r="CB58" i="861"/>
  <c r="CA59" i="861"/>
  <c r="CA64" i="861" s="1"/>
  <c r="K2104" i="64"/>
  <c r="L2104" i="64"/>
  <c r="M2104" i="64"/>
  <c r="N2104" i="64"/>
  <c r="O2104" i="64"/>
  <c r="P2104" i="64"/>
  <c r="CJ2179" i="64"/>
  <c r="CI2181" i="64"/>
  <c r="CH2129" i="64"/>
  <c r="CI2127" i="64"/>
  <c r="O59" i="861"/>
  <c r="BZ64" i="861"/>
  <c r="CI2129" i="64" l="1"/>
  <c r="CJ2127" i="64"/>
  <c r="CK2179" i="64"/>
  <c r="O64" i="861"/>
  <c r="CJ2181" i="64"/>
  <c r="CB17" i="864"/>
  <c r="CC58" i="861"/>
  <c r="CB59" i="861"/>
  <c r="CB64" i="861" s="1"/>
  <c r="CL2179" i="64" l="1"/>
  <c r="CK2181" i="64"/>
  <c r="CC17" i="864"/>
  <c r="CD58" i="861"/>
  <c r="CC59" i="861"/>
  <c r="CC64" i="861" s="1"/>
  <c r="CJ2129" i="64"/>
  <c r="CK2127" i="64"/>
  <c r="CD17" i="864" l="1"/>
  <c r="CE58" i="861"/>
  <c r="CD59" i="861"/>
  <c r="CD64" i="861" s="1"/>
  <c r="K2179" i="64"/>
  <c r="L2179" i="64"/>
  <c r="M2179" i="64"/>
  <c r="N2179" i="64"/>
  <c r="O2179" i="64"/>
  <c r="P2179" i="64"/>
  <c r="CK2129" i="64"/>
  <c r="CL2127" i="64"/>
  <c r="CL2181" i="64"/>
  <c r="K2181" i="64" l="1"/>
  <c r="L2181" i="64"/>
  <c r="M2181" i="64"/>
  <c r="N2181" i="64"/>
  <c r="O2181" i="64"/>
  <c r="P2181" i="64"/>
  <c r="CL2129" i="64"/>
  <c r="K2127" i="64"/>
  <c r="L2127" i="64"/>
  <c r="M2127" i="64"/>
  <c r="N2127" i="64"/>
  <c r="O2127" i="64"/>
  <c r="P2127" i="64"/>
  <c r="CE17" i="864"/>
  <c r="CE59" i="861"/>
  <c r="CE64" i="861" s="1"/>
  <c r="CF58" i="861"/>
  <c r="K2129" i="64" l="1"/>
  <c r="L2129" i="64"/>
  <c r="M2129" i="64"/>
  <c r="N2129" i="64"/>
  <c r="O2129" i="64"/>
  <c r="P2129" i="64"/>
  <c r="CF17" i="864"/>
  <c r="CG58" i="861"/>
  <c r="CF59" i="861"/>
  <c r="CF64" i="861" s="1"/>
  <c r="CG17" i="864" l="1"/>
  <c r="CH58" i="861"/>
  <c r="CG59" i="861"/>
  <c r="CG64" i="861" s="1"/>
  <c r="CH17" i="864" l="1"/>
  <c r="CI58" i="861"/>
  <c r="CH59" i="861"/>
  <c r="CH64" i="861" s="1"/>
  <c r="CI17" i="864" l="1"/>
  <c r="CJ58" i="861"/>
  <c r="CI59" i="861"/>
  <c r="CI64" i="861" s="1"/>
  <c r="CJ17" i="864" l="1"/>
  <c r="CK58" i="861"/>
  <c r="CJ59" i="861"/>
  <c r="CJ64" i="861" s="1"/>
  <c r="CK17" i="864" l="1"/>
  <c r="CL58" i="861"/>
  <c r="CK59" i="861"/>
  <c r="CK64" i="861" s="1"/>
  <c r="P58" i="861" l="1"/>
  <c r="P17" i="864" s="1"/>
  <c r="CL17" i="864"/>
  <c r="CL59" i="861"/>
  <c r="I17" i="864" l="1" a="1"/>
  <c r="I17" i="864" s="1"/>
  <c r="P59" i="861"/>
  <c r="CL64" i="861"/>
  <c r="P64" i="861" l="1"/>
  <c r="G547" i="64" l="1"/>
  <c r="G549" i="64"/>
  <c r="G554" i="64"/>
  <c r="G564" i="64" s="1"/>
  <c r="G555" i="64"/>
  <c r="G558" i="64"/>
  <c r="G559" i="64"/>
  <c r="G562" i="64"/>
  <c r="G563" i="64"/>
  <c r="R26" i="864" l="1"/>
  <c r="S26" i="864" s="1"/>
  <c r="R79" i="861"/>
  <c r="T26" i="864" l="1"/>
  <c r="U26" i="864" s="1"/>
  <c r="S75" i="861"/>
  <c r="T75" i="861" l="1"/>
  <c r="V26" i="864"/>
  <c r="U75" i="861"/>
  <c r="V75" i="861" l="1"/>
  <c r="W26" i="864"/>
  <c r="W75" i="861" l="1"/>
  <c r="X26" i="864"/>
  <c r="X75" i="861" l="1"/>
  <c r="Y26" i="864"/>
  <c r="Y75" i="861" l="1"/>
  <c r="Z26" i="864"/>
  <c r="Z75" i="861" l="1"/>
  <c r="AA26" i="864"/>
  <c r="AB26" i="864" l="1"/>
  <c r="AA75" i="861"/>
  <c r="AC26" i="864" l="1"/>
  <c r="AB75" i="861"/>
  <c r="AD26" i="864" l="1"/>
  <c r="AC75" i="861"/>
  <c r="K26" i="864" l="1"/>
  <c r="K75" i="861" s="1"/>
  <c r="AD75" i="861"/>
  <c r="AE26" i="864"/>
  <c r="AE75" i="861" l="1"/>
  <c r="AF26" i="864"/>
  <c r="AF75" i="861" l="1"/>
  <c r="AG26" i="864"/>
  <c r="AG75" i="861" l="1"/>
  <c r="AH26" i="864"/>
  <c r="AH75" i="861" l="1"/>
  <c r="AI26" i="864"/>
  <c r="AJ26" i="864" l="1"/>
  <c r="AI75" i="861"/>
  <c r="AK26" i="864" l="1"/>
  <c r="AJ75" i="861"/>
  <c r="AL26" i="864" l="1"/>
  <c r="AK75" i="861"/>
  <c r="AL75" i="861" l="1"/>
  <c r="AM26" i="864"/>
  <c r="AM75" i="861" l="1"/>
  <c r="AN26" i="864"/>
  <c r="AN75" i="861" l="1"/>
  <c r="AO26" i="864"/>
  <c r="AO75" i="861" l="1"/>
  <c r="AP26" i="864"/>
  <c r="L26" i="864" l="1"/>
  <c r="L75" i="861" s="1"/>
  <c r="AP75" i="861"/>
  <c r="AQ26" i="864"/>
  <c r="AR26" i="864" l="1"/>
  <c r="AQ75" i="861"/>
  <c r="AS26" i="864" l="1"/>
  <c r="AR75" i="861"/>
  <c r="AT26" i="864" l="1"/>
  <c r="AS75" i="861"/>
  <c r="AT75" i="861" l="1"/>
  <c r="AU26" i="864"/>
  <c r="AU75" i="861" l="1"/>
  <c r="AV26" i="864"/>
  <c r="AV75" i="861" l="1"/>
  <c r="AW26" i="864"/>
  <c r="AW75" i="861" l="1"/>
  <c r="AX26" i="864"/>
  <c r="AX75" i="861" l="1"/>
  <c r="AY26" i="864"/>
  <c r="AZ26" i="864" l="1"/>
  <c r="AY75" i="861"/>
  <c r="BA26" i="864" l="1"/>
  <c r="AZ75" i="861"/>
  <c r="BB26" i="864" l="1"/>
  <c r="BA75" i="861"/>
  <c r="BB75" i="861" l="1"/>
  <c r="M26" i="864"/>
  <c r="M75" i="861" s="1"/>
  <c r="BC26" i="864"/>
  <c r="BC75" i="861" l="1"/>
  <c r="BD26" i="864"/>
  <c r="BD75" i="861" l="1"/>
  <c r="BE26" i="864"/>
  <c r="BE75" i="861" l="1"/>
  <c r="BF26" i="864"/>
  <c r="BF75" i="861" l="1"/>
  <c r="BG26" i="864"/>
  <c r="BH26" i="864" l="1"/>
  <c r="BG75" i="861"/>
  <c r="BI26" i="864" l="1"/>
  <c r="BH75" i="861"/>
  <c r="BJ26" i="864" l="1"/>
  <c r="BI75" i="861"/>
  <c r="BJ75" i="861" l="1"/>
  <c r="BK26" i="864"/>
  <c r="BK75" i="861" l="1"/>
  <c r="BL26" i="864"/>
  <c r="BL75" i="861" l="1"/>
  <c r="BM26" i="864"/>
  <c r="BM75" i="861" l="1"/>
  <c r="BN26" i="864"/>
  <c r="N26" i="864" l="1"/>
  <c r="N75" i="861" s="1"/>
  <c r="BN75" i="861"/>
  <c r="BO26" i="864"/>
  <c r="BP26" i="864" l="1"/>
  <c r="BO75" i="861"/>
  <c r="BQ26" i="864" l="1"/>
  <c r="BP75" i="861"/>
  <c r="BR26" i="864" l="1"/>
  <c r="BQ75" i="861"/>
  <c r="BR75" i="861" l="1"/>
  <c r="BS26" i="864"/>
  <c r="BS75" i="861" l="1"/>
  <c r="BT26" i="864"/>
  <c r="BT75" i="861" l="1"/>
  <c r="BU26" i="864"/>
  <c r="BU75" i="861" l="1"/>
  <c r="BV26" i="864"/>
  <c r="BV75" i="861" l="1"/>
  <c r="BW26" i="864"/>
  <c r="BX26" i="864" l="1"/>
  <c r="BW75" i="861"/>
  <c r="BY26" i="864" l="1"/>
  <c r="BX75" i="861"/>
  <c r="BZ26" i="864" l="1"/>
  <c r="BY75" i="861"/>
  <c r="BZ75" i="861" l="1"/>
  <c r="CA26" i="864"/>
  <c r="O26" i="864"/>
  <c r="O75" i="861" s="1"/>
  <c r="CA75" i="861" l="1"/>
  <c r="CB26" i="864"/>
  <c r="CB75" i="861" l="1"/>
  <c r="CC26" i="864"/>
  <c r="CC75" i="861" l="1"/>
  <c r="CD26" i="864"/>
  <c r="CD75" i="861" l="1"/>
  <c r="CE26" i="864"/>
  <c r="CF26" i="864" l="1"/>
  <c r="CE75" i="861"/>
  <c r="CG26" i="864" l="1"/>
  <c r="CF75" i="861"/>
  <c r="CH26" i="864" l="1"/>
  <c r="CG75" i="861"/>
  <c r="CH75" i="861" l="1"/>
  <c r="CI26" i="864"/>
  <c r="CI75" i="861" l="1"/>
  <c r="CJ26" i="864"/>
  <c r="CJ75" i="861" l="1"/>
  <c r="CK26" i="864"/>
  <c r="CK75" i="861" l="1"/>
  <c r="CL26" i="864"/>
  <c r="CL75" i="861" l="1"/>
  <c r="P26" i="864"/>
  <c r="P75" i="861" s="1"/>
  <c r="S76" i="861" l="1"/>
  <c r="T76" i="861" s="1"/>
  <c r="S77" i="861" l="1"/>
  <c r="S79" i="861" s="1"/>
  <c r="U76" i="861"/>
  <c r="V76" i="861" s="1"/>
  <c r="T77" i="861"/>
  <c r="T79" i="861" s="1"/>
  <c r="U77" i="861" l="1"/>
  <c r="U79" i="861" s="1"/>
  <c r="W76" i="861"/>
  <c r="X76" i="861" s="1"/>
  <c r="V77" i="861"/>
  <c r="V79" i="861" s="1"/>
  <c r="W77" i="861" l="1"/>
  <c r="W79" i="861" s="1"/>
  <c r="X77" i="861"/>
  <c r="X79" i="861" s="1"/>
  <c r="Y76" i="861"/>
  <c r="Y77" i="861" l="1"/>
  <c r="Y79" i="861" s="1"/>
  <c r="Z76" i="861"/>
  <c r="Z77" i="861" l="1"/>
  <c r="Z79" i="861" s="1"/>
  <c r="AA76" i="861"/>
  <c r="AA77" i="861" l="1"/>
  <c r="AA79" i="861" s="1"/>
  <c r="AB76" i="861"/>
  <c r="AB77" i="861" l="1"/>
  <c r="AB79" i="861" s="1"/>
  <c r="AC76" i="861"/>
  <c r="AD76" i="861" l="1"/>
  <c r="AC77" i="861"/>
  <c r="AC79" i="861" s="1"/>
  <c r="AE76" i="861" l="1"/>
  <c r="AD77" i="861"/>
  <c r="K76" i="861"/>
  <c r="L76" i="861" l="1"/>
  <c r="M76" i="861" s="1"/>
  <c r="N76" i="861" s="1"/>
  <c r="O76" i="861" s="1"/>
  <c r="P76" i="861" s="1"/>
  <c r="AD79" i="861"/>
  <c r="K77" i="861"/>
  <c r="AF76" i="861"/>
  <c r="AE77" i="861"/>
  <c r="AE79" i="861" s="1"/>
  <c r="K79" i="861" l="1"/>
  <c r="AF77" i="861"/>
  <c r="AF79" i="861" s="1"/>
  <c r="AG76" i="861"/>
  <c r="AG77" i="861" l="1"/>
  <c r="AG79" i="861" s="1"/>
  <c r="AH76" i="861"/>
  <c r="AH77" i="861" l="1"/>
  <c r="AH79" i="861" s="1"/>
  <c r="AI76" i="861"/>
  <c r="AI77" i="861" l="1"/>
  <c r="AI79" i="861" s="1"/>
  <c r="AJ76" i="861"/>
  <c r="AJ77" i="861" l="1"/>
  <c r="AJ79" i="861" s="1"/>
  <c r="AK76" i="861"/>
  <c r="AL76" i="861" l="1"/>
  <c r="AK77" i="861"/>
  <c r="AK79" i="861" s="1"/>
  <c r="AM76" i="861" l="1"/>
  <c r="AL77" i="861"/>
  <c r="AL79" i="861" s="1"/>
  <c r="AN76" i="861" l="1"/>
  <c r="AM77" i="861"/>
  <c r="AM79" i="861" s="1"/>
  <c r="AN77" i="861" l="1"/>
  <c r="AN79" i="861" s="1"/>
  <c r="AO76" i="861"/>
  <c r="AO77" i="861" l="1"/>
  <c r="AO79" i="861" s="1"/>
  <c r="AP76" i="861"/>
  <c r="AP77" i="861" l="1"/>
  <c r="AQ76" i="861"/>
  <c r="AQ77" i="861" l="1"/>
  <c r="AQ79" i="861" s="1"/>
  <c r="AR76" i="861"/>
  <c r="AP79" i="861"/>
  <c r="L77" i="861"/>
  <c r="L79" i="861" s="1"/>
  <c r="AR77" i="861" l="1"/>
  <c r="AR79" i="861" s="1"/>
  <c r="AS76" i="861"/>
  <c r="AT76" i="861" l="1"/>
  <c r="AS77" i="861"/>
  <c r="AS79" i="861" s="1"/>
  <c r="AU76" i="861" l="1"/>
  <c r="AT77" i="861"/>
  <c r="AT79" i="861" s="1"/>
  <c r="AV76" i="861" l="1"/>
  <c r="AU77" i="861"/>
  <c r="AU79" i="861" s="1"/>
  <c r="AV77" i="861" l="1"/>
  <c r="AV79" i="861" s="1"/>
  <c r="AW76" i="861"/>
  <c r="AW77" i="861" l="1"/>
  <c r="AW79" i="861" s="1"/>
  <c r="AX76" i="861"/>
  <c r="AX77" i="861" l="1"/>
  <c r="AX79" i="861" s="1"/>
  <c r="AY76" i="861"/>
  <c r="AY77" i="861" l="1"/>
  <c r="AY79" i="861" s="1"/>
  <c r="AZ76" i="861"/>
  <c r="AZ77" i="861" l="1"/>
  <c r="AZ79" i="861" s="1"/>
  <c r="BA76" i="861"/>
  <c r="BB76" i="861" l="1"/>
  <c r="BA77" i="861"/>
  <c r="BA79" i="861" s="1"/>
  <c r="BC76" i="861" l="1"/>
  <c r="BB77" i="861"/>
  <c r="BB79" i="861" l="1"/>
  <c r="M77" i="861"/>
  <c r="M79" i="861" s="1"/>
  <c r="BD76" i="861"/>
  <c r="BC77" i="861"/>
  <c r="BC79" i="861" s="1"/>
  <c r="BD77" i="861" l="1"/>
  <c r="BD79" i="861" s="1"/>
  <c r="BE76" i="861"/>
  <c r="BE77" i="861" l="1"/>
  <c r="BE79" i="861" s="1"/>
  <c r="BF76" i="861"/>
  <c r="BF77" i="861" l="1"/>
  <c r="BF79" i="861" s="1"/>
  <c r="BG76" i="861"/>
  <c r="BG77" i="861" l="1"/>
  <c r="BG79" i="861" s="1"/>
  <c r="BH76" i="861"/>
  <c r="BH77" i="861" l="1"/>
  <c r="BH79" i="861" s="1"/>
  <c r="BI76" i="861"/>
  <c r="BJ76" i="861" l="1"/>
  <c r="BI77" i="861"/>
  <c r="BI79" i="861" s="1"/>
  <c r="BK76" i="861" l="1"/>
  <c r="BJ77" i="861"/>
  <c r="BJ79" i="861" s="1"/>
  <c r="BL76" i="861" l="1"/>
  <c r="BK77" i="861"/>
  <c r="BK79" i="861" s="1"/>
  <c r="BL77" i="861" l="1"/>
  <c r="BL79" i="861" s="1"/>
  <c r="BM76" i="861"/>
  <c r="BM77" i="861" l="1"/>
  <c r="BM79" i="861" s="1"/>
  <c r="BN76" i="861"/>
  <c r="BN77" i="861" l="1"/>
  <c r="BO76" i="861"/>
  <c r="BO77" i="861" l="1"/>
  <c r="BO79" i="861" s="1"/>
  <c r="BP76" i="861"/>
  <c r="N77" i="861"/>
  <c r="N79" i="861" s="1"/>
  <c r="BN79" i="861"/>
  <c r="BP77" i="861" l="1"/>
  <c r="BP79" i="861" s="1"/>
  <c r="BQ76" i="861"/>
  <c r="BR76" i="861" l="1"/>
  <c r="BQ77" i="861"/>
  <c r="BQ79" i="861" s="1"/>
  <c r="BS76" i="861" l="1"/>
  <c r="BR77" i="861"/>
  <c r="BR79" i="861" s="1"/>
  <c r="BT76" i="861" l="1"/>
  <c r="BS77" i="861"/>
  <c r="BS79" i="861" s="1"/>
  <c r="BT77" i="861" l="1"/>
  <c r="BT79" i="861" s="1"/>
  <c r="BU76" i="861"/>
  <c r="BU77" i="861" l="1"/>
  <c r="BU79" i="861" s="1"/>
  <c r="BV76" i="861"/>
  <c r="BV77" i="861" l="1"/>
  <c r="BV79" i="861" s="1"/>
  <c r="BW76" i="861"/>
  <c r="BW77" i="861" l="1"/>
  <c r="BW79" i="861" s="1"/>
  <c r="BX76" i="861"/>
  <c r="BX77" i="861" l="1"/>
  <c r="BX79" i="861" s="1"/>
  <c r="BY76" i="861"/>
  <c r="BZ76" i="861" l="1"/>
  <c r="BY77" i="861"/>
  <c r="BY79" i="861" s="1"/>
  <c r="CA76" i="861" l="1"/>
  <c r="BZ77" i="861"/>
  <c r="O77" i="861" l="1"/>
  <c r="O79" i="861" s="1"/>
  <c r="BZ79" i="861"/>
  <c r="CB76" i="861"/>
  <c r="CA77" i="861"/>
  <c r="CA79" i="861" s="1"/>
  <c r="CB77" i="861" l="1"/>
  <c r="CB79" i="861" s="1"/>
  <c r="CC76" i="861"/>
  <c r="CC77" i="861" l="1"/>
  <c r="CC79" i="861" s="1"/>
  <c r="CD76" i="861"/>
  <c r="CD77" i="861" l="1"/>
  <c r="CD79" i="861" s="1"/>
  <c r="CE76" i="861"/>
  <c r="CE77" i="861" l="1"/>
  <c r="CE79" i="861" s="1"/>
  <c r="CF76" i="861"/>
  <c r="CF77" i="861" l="1"/>
  <c r="CF79" i="861" s="1"/>
  <c r="CG76" i="861"/>
  <c r="CH76" i="861" l="1"/>
  <c r="CG77" i="861"/>
  <c r="CG79" i="861" s="1"/>
  <c r="CI76" i="861" l="1"/>
  <c r="CH77" i="861"/>
  <c r="CH79" i="861" s="1"/>
  <c r="CJ76" i="861" l="1"/>
  <c r="CI77" i="861"/>
  <c r="CI79" i="861" s="1"/>
  <c r="CJ77" i="861" l="1"/>
  <c r="CJ79" i="861" s="1"/>
  <c r="CK76" i="861"/>
  <c r="CK77" i="861" l="1"/>
  <c r="CK79" i="861" s="1"/>
  <c r="CL76" i="861"/>
  <c r="CL77" i="861" s="1"/>
  <c r="CL79" i="861" l="1"/>
  <c r="P77" i="861"/>
  <c r="P79" i="861" s="1"/>
  <c r="L628" i="64" l="1"/>
  <c r="M628" i="64"/>
  <c r="N628" i="64"/>
  <c r="O628" i="64"/>
  <c r="P628" i="64"/>
  <c r="B75" i="84" l="1"/>
  <c r="B74" i="84"/>
  <c r="B73" i="84"/>
  <c r="B72" i="84"/>
  <c r="B71" i="84"/>
  <c r="B70" i="84"/>
  <c r="B69" i="84"/>
  <c r="B68" i="84"/>
  <c r="B67" i="84"/>
  <c r="B66" i="84"/>
  <c r="B65" i="84"/>
  <c r="B64" i="84"/>
  <c r="B63" i="84"/>
  <c r="B62" i="84"/>
  <c r="B61" i="84"/>
  <c r="B60" i="84"/>
  <c r="B59" i="84"/>
  <c r="B58" i="84"/>
  <c r="B57" i="84"/>
  <c r="B56" i="84"/>
  <c r="B55" i="84"/>
  <c r="B54" i="84"/>
  <c r="B53" i="84"/>
  <c r="B52" i="84"/>
  <c r="B51" i="84"/>
  <c r="B50" i="84"/>
  <c r="B49" i="84"/>
  <c r="B48" i="84"/>
  <c r="B47" i="84"/>
  <c r="B46" i="84"/>
  <c r="B45" i="84"/>
  <c r="B44" i="84"/>
  <c r="B43" i="84"/>
  <c r="B42" i="84"/>
  <c r="B41" i="84"/>
  <c r="B40" i="84"/>
  <c r="B39" i="84"/>
  <c r="B38" i="84"/>
  <c r="B37" i="84"/>
  <c r="B36" i="84"/>
  <c r="B35" i="84"/>
  <c r="B34" i="84"/>
  <c r="B33" i="84"/>
  <c r="B32" i="84"/>
  <c r="B31" i="84"/>
  <c r="B30" i="84"/>
  <c r="B29" i="84"/>
  <c r="B28" i="84"/>
  <c r="B27" i="84"/>
  <c r="B26" i="84"/>
  <c r="B25" i="84"/>
  <c r="B24" i="84"/>
  <c r="B23" i="84"/>
  <c r="B22" i="84"/>
  <c r="B21" i="84"/>
  <c r="B20" i="84"/>
  <c r="B19" i="84"/>
  <c r="B18" i="84"/>
  <c r="B17" i="84"/>
  <c r="B16" i="84"/>
  <c r="B15" i="84"/>
  <c r="B14" i="84"/>
  <c r="B13" i="84"/>
  <c r="B12" i="84"/>
  <c r="B11" i="84"/>
  <c r="B10" i="84"/>
  <c r="B9" i="84"/>
  <c r="B8" i="84"/>
  <c r="B7" i="84"/>
  <c r="B6" i="84"/>
  <c r="B5" i="84"/>
  <c r="B4" i="84"/>
  <c r="B3" i="84"/>
  <c r="B2" i="84"/>
  <c r="M77" i="206"/>
  <c r="M76" i="206"/>
  <c r="M75" i="206"/>
  <c r="M74" i="206"/>
  <c r="M73" i="206"/>
  <c r="M72" i="206"/>
  <c r="M71" i="206"/>
  <c r="N71" i="206" s="1"/>
  <c r="M70" i="206"/>
  <c r="N70" i="206" s="1"/>
  <c r="M69" i="206"/>
  <c r="N69" i="206" s="1"/>
  <c r="M68" i="206"/>
  <c r="N68" i="206" s="1"/>
  <c r="M67" i="206"/>
  <c r="N67" i="206" s="1"/>
  <c r="M66" i="206"/>
  <c r="N66" i="206" s="1"/>
  <c r="M65" i="206"/>
  <c r="N65" i="206" s="1"/>
  <c r="M64" i="206"/>
  <c r="N64" i="206" s="1"/>
  <c r="M63" i="206"/>
  <c r="N63" i="206" s="1"/>
  <c r="M62" i="206"/>
  <c r="N62" i="206" s="1"/>
  <c r="M61" i="206"/>
  <c r="N61" i="206" s="1"/>
  <c r="M60" i="206"/>
  <c r="N60" i="206" s="1"/>
  <c r="M59" i="206"/>
  <c r="N59" i="206" s="1"/>
  <c r="M58" i="206"/>
  <c r="N58" i="206" s="1"/>
  <c r="M57" i="206"/>
  <c r="N57" i="206" s="1"/>
  <c r="M56" i="206"/>
  <c r="N56" i="206" s="1"/>
  <c r="M55" i="206"/>
  <c r="N55" i="206" s="1"/>
  <c r="M54" i="206"/>
  <c r="N54" i="206" s="1"/>
  <c r="M53" i="206"/>
  <c r="N53" i="206" s="1"/>
  <c r="M52" i="206"/>
  <c r="N52" i="206" s="1"/>
  <c r="M51" i="206"/>
  <c r="N51" i="206" s="1"/>
  <c r="M50" i="206"/>
  <c r="N50" i="206" s="1"/>
  <c r="M49" i="206"/>
  <c r="N49" i="206" s="1"/>
  <c r="M48" i="206"/>
  <c r="N48" i="206" s="1"/>
  <c r="M47" i="206"/>
  <c r="N47" i="206" s="1"/>
  <c r="M46" i="206"/>
  <c r="N46" i="206" s="1"/>
  <c r="M45" i="206"/>
  <c r="N45" i="206" s="1"/>
  <c r="M44" i="206"/>
  <c r="N44" i="206" s="1"/>
  <c r="M43" i="206"/>
  <c r="N43" i="206" s="1"/>
  <c r="M42" i="206"/>
  <c r="N42" i="206" s="1"/>
  <c r="M41" i="206"/>
  <c r="N41" i="206" s="1"/>
  <c r="M40" i="206"/>
  <c r="N40" i="206" s="1"/>
  <c r="M39" i="206"/>
  <c r="N39" i="206" s="1"/>
  <c r="M38" i="206"/>
  <c r="N38" i="206" s="1"/>
  <c r="M37" i="206"/>
  <c r="N37" i="206" s="1"/>
  <c r="M36" i="206"/>
  <c r="N36" i="206" s="1"/>
  <c r="M35" i="206"/>
  <c r="N35" i="206" s="1"/>
  <c r="M34" i="206"/>
  <c r="N34" i="206" s="1"/>
  <c r="M33" i="206"/>
  <c r="N33" i="206" s="1"/>
  <c r="M32" i="206"/>
  <c r="N32" i="206" s="1"/>
  <c r="M31" i="206"/>
  <c r="M30" i="206"/>
  <c r="N30" i="206" s="1"/>
  <c r="M29" i="206"/>
  <c r="N29" i="206" s="1"/>
  <c r="M28" i="206"/>
  <c r="N28" i="206" s="1"/>
  <c r="M27" i="206"/>
  <c r="N27" i="206" s="1"/>
  <c r="M26" i="206"/>
  <c r="N26" i="206" s="1"/>
  <c r="M25" i="206"/>
  <c r="M24" i="206"/>
  <c r="N24" i="206" s="1"/>
  <c r="M23" i="206"/>
  <c r="N23" i="206" s="1"/>
  <c r="M22" i="206"/>
  <c r="N22" i="206" s="1"/>
  <c r="M21" i="206"/>
  <c r="N21" i="206" s="1"/>
  <c r="M20" i="206"/>
  <c r="M19" i="206"/>
  <c r="N19" i="206" s="1"/>
  <c r="M18" i="206"/>
  <c r="N18" i="206" s="1"/>
  <c r="M17" i="206"/>
  <c r="M16" i="206"/>
  <c r="N16" i="206" s="1"/>
  <c r="M15" i="206"/>
  <c r="M14" i="206"/>
  <c r="N14" i="206" s="1"/>
  <c r="M13" i="206"/>
  <c r="N13" i="206" s="1"/>
  <c r="M12" i="206"/>
  <c r="N12" i="206" s="1"/>
  <c r="M11" i="206"/>
  <c r="N11" i="206" s="1"/>
  <c r="M10" i="206"/>
  <c r="N10" i="206" s="1"/>
  <c r="M9" i="206"/>
  <c r="N9" i="206" s="1"/>
  <c r="M8" i="206"/>
  <c r="N8" i="206" s="1"/>
  <c r="M7" i="206"/>
  <c r="N7" i="206" s="1"/>
  <c r="M6" i="206"/>
  <c r="M5" i="206"/>
  <c r="N5" i="206" s="1"/>
  <c r="M4" i="206"/>
  <c r="C13" i="84" l="1"/>
  <c r="N15" i="206" s="1"/>
  <c r="D13" i="84"/>
  <c r="D30" i="84"/>
  <c r="C30" i="84"/>
  <c r="D15" i="84"/>
  <c r="C15" i="84"/>
  <c r="N17" i="206" s="1"/>
  <c r="C31" i="84"/>
  <c r="D31" i="84"/>
  <c r="D47" i="84"/>
  <c r="C47" i="84"/>
  <c r="D63" i="84"/>
  <c r="C63" i="84"/>
  <c r="D61" i="84"/>
  <c r="C61" i="84"/>
  <c r="D16" i="84"/>
  <c r="C16" i="84"/>
  <c r="D32" i="84"/>
  <c r="C32" i="84"/>
  <c r="D48" i="84"/>
  <c r="C48" i="84"/>
  <c r="K40" i="206" s="1"/>
  <c r="C64" i="84"/>
  <c r="D64" i="84"/>
  <c r="C60" i="84"/>
  <c r="D60" i="84"/>
  <c r="D62" i="84"/>
  <c r="C62" i="84"/>
  <c r="C17" i="84"/>
  <c r="D17" i="84"/>
  <c r="C33" i="84"/>
  <c r="D33" i="84"/>
  <c r="D49" i="84"/>
  <c r="C49" i="84"/>
  <c r="K41" i="206" s="1"/>
  <c r="C65" i="84"/>
  <c r="D65" i="84"/>
  <c r="C18" i="84"/>
  <c r="N20" i="206" s="1"/>
  <c r="D18" i="84"/>
  <c r="D34" i="84"/>
  <c r="C34" i="84"/>
  <c r="D50" i="84"/>
  <c r="C50" i="84"/>
  <c r="C66" i="84"/>
  <c r="D66" i="84"/>
  <c r="K63" i="206"/>
  <c r="K51" i="206"/>
  <c r="K58" i="206"/>
  <c r="K49" i="206"/>
  <c r="K64" i="206"/>
  <c r="K61" i="206"/>
  <c r="K62" i="206"/>
  <c r="K55" i="206"/>
  <c r="K56" i="206"/>
  <c r="K53" i="206"/>
  <c r="K59" i="206"/>
  <c r="K38" i="206"/>
  <c r="K50" i="206"/>
  <c r="K48" i="206"/>
  <c r="K54" i="206"/>
  <c r="K60" i="206"/>
  <c r="K52" i="206"/>
  <c r="K57" i="206"/>
  <c r="D3" i="84"/>
  <c r="C3" i="84"/>
  <c r="K11" i="206"/>
  <c r="K13" i="206"/>
  <c r="K26" i="206"/>
  <c r="K23" i="206"/>
  <c r="K19" i="206"/>
  <c r="K7" i="206"/>
  <c r="K24" i="206"/>
  <c r="K20" i="206"/>
  <c r="K21" i="206"/>
  <c r="K9" i="206"/>
  <c r="C19" i="84"/>
  <c r="D19" i="84"/>
  <c r="C35" i="84"/>
  <c r="D35" i="84"/>
  <c r="C51" i="84"/>
  <c r="D51" i="84"/>
  <c r="D67" i="84"/>
  <c r="C67" i="84"/>
  <c r="C46" i="84"/>
  <c r="D46" i="84"/>
  <c r="C4" i="84"/>
  <c r="N6" i="206" s="1"/>
  <c r="D4" i="84"/>
  <c r="D20" i="84"/>
  <c r="C20" i="84"/>
  <c r="K14" i="206" s="1"/>
  <c r="D36" i="84"/>
  <c r="C36" i="84"/>
  <c r="D52" i="84"/>
  <c r="C52" i="84"/>
  <c r="D68" i="84"/>
  <c r="C68" i="84"/>
  <c r="D28" i="84"/>
  <c r="C28" i="84"/>
  <c r="N31" i="206" s="1"/>
  <c r="D5" i="84"/>
  <c r="C5" i="84"/>
  <c r="C21" i="84"/>
  <c r="D21" i="84"/>
  <c r="D37" i="84"/>
  <c r="C37" i="84"/>
  <c r="C53" i="84"/>
  <c r="D53" i="84"/>
  <c r="C69" i="84"/>
  <c r="D69" i="84"/>
  <c r="D14" i="84"/>
  <c r="C14" i="84"/>
  <c r="D6" i="84"/>
  <c r="C6" i="84"/>
  <c r="D22" i="84"/>
  <c r="C22" i="84"/>
  <c r="D38" i="84"/>
  <c r="C38" i="84"/>
  <c r="C54" i="84"/>
  <c r="D54" i="84"/>
  <c r="C70" i="84"/>
  <c r="D70" i="84"/>
  <c r="D12" i="84"/>
  <c r="C12" i="84"/>
  <c r="D7" i="84"/>
  <c r="C7" i="84"/>
  <c r="D23" i="84"/>
  <c r="C23" i="84"/>
  <c r="C39" i="84"/>
  <c r="D39" i="84"/>
  <c r="C55" i="84"/>
  <c r="D55" i="84"/>
  <c r="C71" i="84"/>
  <c r="D71" i="84"/>
  <c r="C29" i="84"/>
  <c r="D29" i="84"/>
  <c r="D8" i="84"/>
  <c r="C8" i="84"/>
  <c r="D24" i="84"/>
  <c r="C24" i="84"/>
  <c r="K10" i="206" s="1"/>
  <c r="C40" i="84"/>
  <c r="D40" i="84"/>
  <c r="D56" i="84"/>
  <c r="C56" i="84"/>
  <c r="C72" i="84"/>
  <c r="D72" i="84"/>
  <c r="D9" i="84"/>
  <c r="C9" i="84"/>
  <c r="K5" i="206" s="1"/>
  <c r="D25" i="84"/>
  <c r="C25" i="84"/>
  <c r="K22" i="206" s="1"/>
  <c r="C41" i="84"/>
  <c r="K36" i="206" s="1"/>
  <c r="D41" i="84"/>
  <c r="D57" i="84"/>
  <c r="C57" i="84"/>
  <c r="C44" i="84"/>
  <c r="K39" i="206" s="1"/>
  <c r="D44" i="84"/>
  <c r="C10" i="84"/>
  <c r="D10" i="84"/>
  <c r="C26" i="84"/>
  <c r="D26" i="84"/>
  <c r="C42" i="84"/>
  <c r="D42" i="84"/>
  <c r="C58" i="84"/>
  <c r="D58" i="84"/>
  <c r="C45" i="84"/>
  <c r="D45" i="84"/>
  <c r="C11" i="84"/>
  <c r="D11" i="84"/>
  <c r="C27" i="84"/>
  <c r="D27" i="84"/>
  <c r="C43" i="84"/>
  <c r="D43" i="84"/>
  <c r="C59" i="84"/>
  <c r="D59" i="84"/>
  <c r="S549" i="64" l="1" a="1"/>
  <c r="S549" i="64"/>
  <c r="T549" i="64" a="1"/>
  <c r="T549" i="64"/>
  <c r="U549" i="64" a="1"/>
  <c r="U549" i="64"/>
  <c r="V549" i="64" a="1"/>
  <c r="V549" i="64"/>
  <c r="W549" i="64" a="1"/>
  <c r="W549" i="64"/>
  <c r="X549" i="64" a="1"/>
  <c r="X549" i="64"/>
  <c r="Y549" i="64" a="1"/>
  <c r="Y549" i="64"/>
  <c r="Z549" i="64" a="1"/>
  <c r="Z549" i="64"/>
  <c r="AA549" i="64" a="1"/>
  <c r="AA549" i="64"/>
  <c r="AB549" i="64" a="1"/>
  <c r="AB549" i="64"/>
  <c r="AC549" i="64" a="1"/>
  <c r="AC549" i="64"/>
  <c r="AD549" i="64" a="1"/>
  <c r="AD549" i="64"/>
  <c r="AE549" i="64" a="1"/>
  <c r="AE549" i="64"/>
  <c r="AF549" i="64" a="1"/>
  <c r="AF549" i="64"/>
  <c r="AG549" i="64" a="1"/>
  <c r="AG549" i="64"/>
  <c r="AH549" i="64" a="1"/>
  <c r="AH549" i="64"/>
  <c r="AI549" i="64" a="1"/>
  <c r="AI549" i="64"/>
  <c r="AJ549" i="64" a="1"/>
  <c r="AJ549" i="64"/>
  <c r="AK549" i="64" a="1"/>
  <c r="AK549" i="64"/>
  <c r="AL549" i="64" a="1"/>
  <c r="AL549" i="64"/>
  <c r="AM549" i="64" a="1"/>
  <c r="AM549" i="64"/>
  <c r="AN549" i="64" a="1"/>
  <c r="AN549" i="64"/>
  <c r="AO549" i="64" a="1"/>
  <c r="AO549" i="64"/>
  <c r="AP549" i="64" a="1"/>
  <c r="AP549" i="64"/>
  <c r="AQ549" i="64" a="1"/>
  <c r="AQ549" i="64"/>
  <c r="AR549" i="64" a="1"/>
  <c r="AR549" i="64"/>
  <c r="AS549" i="64" a="1"/>
  <c r="AS549" i="64"/>
  <c r="AT549" i="64" a="1"/>
  <c r="AT549" i="64"/>
  <c r="AU549" i="64" a="1"/>
  <c r="AU549" i="64"/>
  <c r="AV549" i="64" a="1"/>
  <c r="AV549" i="64"/>
  <c r="AW549" i="64" a="1"/>
  <c r="AW549" i="64"/>
  <c r="AX549" i="64" a="1"/>
  <c r="AX549" i="64"/>
  <c r="AY549" i="64" a="1"/>
  <c r="AY549" i="64"/>
  <c r="AZ549" i="64" a="1"/>
  <c r="AZ549" i="64"/>
  <c r="BA549" i="64" a="1"/>
  <c r="BA549" i="64"/>
  <c r="BB549" i="64" a="1"/>
  <c r="BB549" i="64"/>
  <c r="BC549" i="64" a="1"/>
  <c r="BC549" i="64"/>
  <c r="BD549" i="64" a="1"/>
  <c r="BD549" i="64"/>
  <c r="BE549" i="64" a="1"/>
  <c r="BE549" i="64"/>
  <c r="BF549" i="64" a="1"/>
  <c r="BF549" i="64"/>
  <c r="BG549" i="64" a="1"/>
  <c r="BG549" i="64"/>
  <c r="BH549" i="64" a="1"/>
  <c r="BH549" i="64"/>
  <c r="BI549" i="64" a="1"/>
  <c r="BI549" i="64"/>
  <c r="BJ549" i="64" a="1"/>
  <c r="BJ549" i="64"/>
  <c r="BK549" i="64" a="1"/>
  <c r="BK549" i="64"/>
  <c r="BL549" i="64" a="1"/>
  <c r="BL549" i="64"/>
  <c r="BM549" i="64" a="1"/>
  <c r="BM549" i="64"/>
  <c r="BN549" i="64" a="1"/>
  <c r="BN549" i="64"/>
  <c r="BO549" i="64" a="1"/>
  <c r="BO549" i="64"/>
  <c r="BP549" i="64" a="1"/>
  <c r="BP549" i="64"/>
  <c r="BQ549" i="64" a="1"/>
  <c r="BQ549" i="64"/>
  <c r="BR549" i="64" a="1"/>
  <c r="BR549" i="64"/>
  <c r="BS549" i="64" a="1"/>
  <c r="BS549" i="64"/>
  <c r="BT549" i="64" a="1"/>
  <c r="BT549" i="64"/>
  <c r="BU549" i="64" a="1"/>
  <c r="BU549" i="64"/>
  <c r="BV549" i="64" a="1"/>
  <c r="BV549" i="64"/>
  <c r="BW549" i="64" a="1"/>
  <c r="BW549" i="64"/>
  <c r="BX549" i="64" a="1"/>
  <c r="BX549" i="64"/>
  <c r="BY549" i="64" a="1"/>
  <c r="BY549" i="64"/>
  <c r="BZ549" i="64" a="1"/>
  <c r="BZ549" i="64"/>
  <c r="CA549" i="64" a="1"/>
  <c r="CA549" i="64"/>
  <c r="CB549" i="64" a="1"/>
  <c r="CB549" i="64"/>
  <c r="CC549" i="64" a="1"/>
  <c r="CC549" i="64"/>
  <c r="CD549" i="64" a="1"/>
  <c r="CD549" i="64"/>
  <c r="CE549" i="64" a="1"/>
  <c r="CE549" i="64"/>
  <c r="CF549" i="64" a="1"/>
  <c r="CF549" i="64"/>
  <c r="CG549" i="64" a="1"/>
  <c r="CG549" i="64"/>
  <c r="CH549" i="64" a="1"/>
  <c r="CH549" i="64"/>
  <c r="CI549" i="64" a="1"/>
  <c r="CI549" i="64"/>
  <c r="CJ549" i="64" a="1"/>
  <c r="CJ549" i="64"/>
  <c r="CK549" i="64" a="1"/>
  <c r="CK549" i="64"/>
  <c r="CL549" i="64" a="1"/>
  <c r="CL549" i="64"/>
  <c r="L552" i="64"/>
  <c r="M552" i="64"/>
  <c r="N552" i="64"/>
  <c r="O552" i="64"/>
  <c r="P552" i="64"/>
  <c r="T552" i="64"/>
  <c r="U552" i="64"/>
  <c r="V552" i="64"/>
  <c r="W552" i="64"/>
  <c r="X552" i="64"/>
  <c r="Y552" i="64"/>
  <c r="Z552" i="64"/>
  <c r="AA552" i="64"/>
  <c r="AB552" i="64"/>
  <c r="AC552" i="64"/>
  <c r="AD552" i="64"/>
  <c r="AE552" i="64"/>
  <c r="AF552" i="64"/>
  <c r="AG552" i="64"/>
  <c r="AH552" i="64"/>
  <c r="AI552" i="64"/>
  <c r="AJ552" i="64"/>
  <c r="AK552" i="64"/>
  <c r="AL552" i="64"/>
  <c r="AM552" i="64"/>
  <c r="AN552" i="64"/>
  <c r="AO552" i="64"/>
  <c r="AP552" i="64"/>
  <c r="AQ552" i="64"/>
  <c r="AR552" i="64"/>
  <c r="AS552" i="64"/>
  <c r="AT552" i="64"/>
  <c r="AU552" i="64"/>
  <c r="AV552" i="64"/>
  <c r="AW552" i="64"/>
  <c r="AX552" i="64"/>
  <c r="AY552" i="64"/>
  <c r="AZ552" i="64"/>
  <c r="BA552" i="64"/>
  <c r="BB552" i="64"/>
  <c r="BC552" i="64"/>
  <c r="BD552" i="64"/>
  <c r="BE552" i="64"/>
  <c r="BF552" i="64"/>
  <c r="BG552" i="64"/>
  <c r="BH552" i="64"/>
  <c r="BI552" i="64"/>
  <c r="BJ552" i="64"/>
  <c r="BK552" i="64"/>
  <c r="BL552" i="64"/>
  <c r="BM552" i="64"/>
  <c r="BN552" i="64"/>
  <c r="BO552" i="64"/>
  <c r="BP552" i="64"/>
  <c r="BQ552" i="64"/>
  <c r="BR552" i="64"/>
  <c r="BS552" i="64"/>
  <c r="BT552" i="64"/>
  <c r="BU552" i="64"/>
  <c r="BV552" i="64"/>
  <c r="BW552" i="64"/>
  <c r="BX552" i="64"/>
  <c r="BY552" i="64"/>
  <c r="BZ552" i="64"/>
  <c r="CA552" i="64"/>
  <c r="CB552" i="64"/>
  <c r="CC552" i="64"/>
  <c r="CD552" i="64"/>
  <c r="CE552" i="64"/>
  <c r="CF552" i="64"/>
  <c r="CG552" i="64"/>
  <c r="CH552" i="64"/>
  <c r="CI552" i="64"/>
  <c r="CJ552" i="64"/>
  <c r="CK552" i="64"/>
  <c r="CL552" i="64"/>
  <c r="K555" i="64"/>
  <c r="L555" i="64"/>
  <c r="M555" i="64"/>
  <c r="N555" i="64"/>
  <c r="O555" i="64"/>
  <c r="P555" i="64"/>
  <c r="S555" i="64"/>
  <c r="T555" i="64"/>
  <c r="U555" i="64"/>
  <c r="V555" i="64"/>
  <c r="W555" i="64"/>
  <c r="X555" i="64"/>
  <c r="Y555" i="64"/>
  <c r="Z555" i="64"/>
  <c r="AA555" i="64"/>
  <c r="AB555" i="64"/>
  <c r="AC555" i="64"/>
  <c r="AD555" i="64"/>
  <c r="AE555" i="64"/>
  <c r="AF555" i="64"/>
  <c r="AG555" i="64"/>
  <c r="AH555" i="64"/>
  <c r="AI555" i="64"/>
  <c r="AJ555" i="64"/>
  <c r="AK555" i="64"/>
  <c r="AL555" i="64"/>
  <c r="AM555" i="64"/>
  <c r="AN555" i="64"/>
  <c r="AO555" i="64"/>
  <c r="AP555" i="64"/>
  <c r="AQ555" i="64"/>
  <c r="AR555" i="64"/>
  <c r="AS555" i="64"/>
  <c r="AT555" i="64"/>
  <c r="AU555" i="64"/>
  <c r="AV555" i="64"/>
  <c r="AW555" i="64"/>
  <c r="AX555" i="64"/>
  <c r="AY555" i="64"/>
  <c r="AZ555" i="64"/>
  <c r="BA555" i="64"/>
  <c r="BB555" i="64"/>
  <c r="BC555" i="64"/>
  <c r="BD555" i="64"/>
  <c r="BE555" i="64"/>
  <c r="BF555" i="64"/>
  <c r="BG555" i="64"/>
  <c r="BH555" i="64"/>
  <c r="BI555" i="64"/>
  <c r="BJ555" i="64"/>
  <c r="BK555" i="64"/>
  <c r="BL555" i="64"/>
  <c r="BM555" i="64"/>
  <c r="BN555" i="64"/>
  <c r="BO555" i="64"/>
  <c r="BP555" i="64"/>
  <c r="BQ555" i="64"/>
  <c r="BR555" i="64"/>
  <c r="BS555" i="64"/>
  <c r="BT555" i="64"/>
  <c r="BU555" i="64"/>
  <c r="BV555" i="64"/>
  <c r="BW555" i="64"/>
  <c r="BX555" i="64"/>
  <c r="BY555" i="64"/>
  <c r="BZ555" i="64"/>
  <c r="CA555" i="64"/>
  <c r="CB555" i="64"/>
  <c r="CC555" i="64"/>
  <c r="CD555" i="64"/>
  <c r="CE555" i="64"/>
  <c r="CF555" i="64"/>
  <c r="CG555" i="64"/>
  <c r="CH555" i="64"/>
  <c r="CI555" i="64"/>
  <c r="CJ555" i="64"/>
  <c r="CK555" i="64"/>
  <c r="CL555" i="64"/>
  <c r="K556" i="64"/>
  <c r="L556" i="64"/>
  <c r="M556" i="64"/>
  <c r="N556" i="64"/>
  <c r="O556" i="64"/>
  <c r="P556" i="64"/>
  <c r="S556" i="64"/>
  <c r="T556" i="64"/>
  <c r="U556" i="64"/>
  <c r="V556" i="64"/>
  <c r="W556" i="64"/>
  <c r="X556" i="64"/>
  <c r="Y556" i="64"/>
  <c r="Z556" i="64"/>
  <c r="AA556" i="64"/>
  <c r="AB556" i="64"/>
  <c r="AC556" i="64"/>
  <c r="AD556" i="64"/>
  <c r="AE556" i="64"/>
  <c r="AF556" i="64"/>
  <c r="AG556" i="64"/>
  <c r="AH556" i="64"/>
  <c r="AI556" i="64"/>
  <c r="AJ556" i="64"/>
  <c r="AK556" i="64"/>
  <c r="AL556" i="64"/>
  <c r="AM556" i="64"/>
  <c r="AN556" i="64"/>
  <c r="AO556" i="64"/>
  <c r="AP556" i="64"/>
  <c r="AQ556" i="64"/>
  <c r="AR556" i="64"/>
  <c r="AS556" i="64"/>
  <c r="AT556" i="64"/>
  <c r="AU556" i="64"/>
  <c r="AV556" i="64"/>
  <c r="AW556" i="64"/>
  <c r="AX556" i="64"/>
  <c r="AY556" i="64"/>
  <c r="AZ556" i="64"/>
  <c r="BA556" i="64"/>
  <c r="BB556" i="64"/>
  <c r="BC556" i="64"/>
  <c r="BD556" i="64"/>
  <c r="BE556" i="64"/>
  <c r="BF556" i="64"/>
  <c r="BG556" i="64"/>
  <c r="BH556" i="64"/>
  <c r="BI556" i="64"/>
  <c r="BJ556" i="64"/>
  <c r="BK556" i="64"/>
  <c r="BL556" i="64"/>
  <c r="BM556" i="64"/>
  <c r="BN556" i="64"/>
  <c r="BO556" i="64"/>
  <c r="BP556" i="64"/>
  <c r="BQ556" i="64"/>
  <c r="BR556" i="64"/>
  <c r="BS556" i="64"/>
  <c r="BT556" i="64"/>
  <c r="BU556" i="64"/>
  <c r="BV556" i="64"/>
  <c r="BW556" i="64"/>
  <c r="BX556" i="64"/>
  <c r="BY556" i="64"/>
  <c r="BZ556" i="64"/>
  <c r="CA556" i="64"/>
  <c r="CB556" i="64"/>
  <c r="CC556" i="64"/>
  <c r="CD556" i="64"/>
  <c r="CE556" i="64"/>
  <c r="CF556" i="64"/>
  <c r="CG556" i="64"/>
  <c r="CH556" i="64"/>
  <c r="CI556" i="64"/>
  <c r="CJ556" i="64"/>
  <c r="CK556" i="64"/>
  <c r="CL556" i="64"/>
  <c r="K559" i="64"/>
  <c r="L559" i="64"/>
  <c r="M559" i="64"/>
  <c r="N559" i="64"/>
  <c r="O559" i="64"/>
  <c r="P559" i="64"/>
  <c r="S559" i="64"/>
  <c r="T559" i="64"/>
  <c r="U559" i="64"/>
  <c r="V559" i="64"/>
  <c r="W559" i="64"/>
  <c r="X559" i="64"/>
  <c r="Y559" i="64"/>
  <c r="Z559" i="64"/>
  <c r="AA559" i="64"/>
  <c r="AB559" i="64"/>
  <c r="AC559" i="64"/>
  <c r="AD559" i="64"/>
  <c r="AE559" i="64"/>
  <c r="AF559" i="64"/>
  <c r="AG559" i="64"/>
  <c r="AH559" i="64"/>
  <c r="AI559" i="64"/>
  <c r="AJ559" i="64"/>
  <c r="AK559" i="64"/>
  <c r="AL559" i="64"/>
  <c r="AM559" i="64"/>
  <c r="AN559" i="64"/>
  <c r="AO559" i="64"/>
  <c r="AP559" i="64"/>
  <c r="AQ559" i="64"/>
  <c r="AR559" i="64"/>
  <c r="AS559" i="64"/>
  <c r="AT559" i="64"/>
  <c r="AU559" i="64"/>
  <c r="AV559" i="64"/>
  <c r="AW559" i="64"/>
  <c r="AX559" i="64"/>
  <c r="AY559" i="64"/>
  <c r="AZ559" i="64"/>
  <c r="BA559" i="64"/>
  <c r="BB559" i="64"/>
  <c r="BC559" i="64"/>
  <c r="BD559" i="64"/>
  <c r="BE559" i="64"/>
  <c r="BF559" i="64"/>
  <c r="BG559" i="64"/>
  <c r="BH559" i="64"/>
  <c r="BI559" i="64"/>
  <c r="BJ559" i="64"/>
  <c r="BK559" i="64"/>
  <c r="BL559" i="64"/>
  <c r="BM559" i="64"/>
  <c r="BN559" i="64"/>
  <c r="BO559" i="64"/>
  <c r="BP559" i="64"/>
  <c r="BQ559" i="64"/>
  <c r="BR559" i="64"/>
  <c r="BS559" i="64"/>
  <c r="BT559" i="64"/>
  <c r="BU559" i="64"/>
  <c r="BV559" i="64"/>
  <c r="BW559" i="64"/>
  <c r="BX559" i="64"/>
  <c r="BY559" i="64"/>
  <c r="BZ559" i="64"/>
  <c r="CA559" i="64"/>
  <c r="CB559" i="64"/>
  <c r="CC559" i="64"/>
  <c r="CD559" i="64"/>
  <c r="CE559" i="64"/>
  <c r="CF559" i="64"/>
  <c r="CG559" i="64"/>
  <c r="CH559" i="64"/>
  <c r="CI559" i="64"/>
  <c r="CJ559" i="64"/>
  <c r="CK559" i="64"/>
  <c r="CL559" i="64"/>
  <c r="K562" i="64"/>
  <c r="L562" i="64"/>
  <c r="M562" i="64"/>
  <c r="N562" i="64"/>
  <c r="O562" i="64"/>
  <c r="P562" i="64"/>
  <c r="S562" i="64"/>
  <c r="T562" i="64"/>
  <c r="U562" i="64"/>
  <c r="V562" i="64"/>
  <c r="W562" i="64"/>
  <c r="X562" i="64"/>
  <c r="Y562" i="64"/>
  <c r="Z562" i="64"/>
  <c r="AA562" i="64"/>
  <c r="AB562" i="64"/>
  <c r="AC562" i="64"/>
  <c r="AD562" i="64"/>
  <c r="AE562" i="64"/>
  <c r="AF562" i="64"/>
  <c r="AG562" i="64"/>
  <c r="AH562" i="64"/>
  <c r="AI562" i="64"/>
  <c r="AJ562" i="64"/>
  <c r="AK562" i="64"/>
  <c r="AL562" i="64"/>
  <c r="AM562" i="64"/>
  <c r="AN562" i="64"/>
  <c r="AO562" i="64"/>
  <c r="AP562" i="64"/>
  <c r="AQ562" i="64"/>
  <c r="AR562" i="64"/>
  <c r="AS562" i="64"/>
  <c r="AT562" i="64"/>
  <c r="AU562" i="64"/>
  <c r="AV562" i="64"/>
  <c r="AW562" i="64"/>
  <c r="AX562" i="64"/>
  <c r="AY562" i="64"/>
  <c r="AZ562" i="64"/>
  <c r="BA562" i="64"/>
  <c r="BB562" i="64"/>
  <c r="BC562" i="64"/>
  <c r="BD562" i="64"/>
  <c r="BE562" i="64"/>
  <c r="BF562" i="64"/>
  <c r="BG562" i="64"/>
  <c r="BH562" i="64"/>
  <c r="BI562" i="64"/>
  <c r="BJ562" i="64"/>
  <c r="BK562" i="64"/>
  <c r="BL562" i="64"/>
  <c r="BM562" i="64"/>
  <c r="BN562" i="64"/>
  <c r="BO562" i="64"/>
  <c r="BP562" i="64"/>
  <c r="BQ562" i="64"/>
  <c r="BR562" i="64"/>
  <c r="BS562" i="64"/>
  <c r="BT562" i="64"/>
  <c r="BU562" i="64"/>
  <c r="BV562" i="64"/>
  <c r="BW562" i="64"/>
  <c r="BX562" i="64"/>
  <c r="BY562" i="64"/>
  <c r="BZ562" i="64"/>
  <c r="CA562" i="64"/>
  <c r="CB562" i="64"/>
  <c r="CC562" i="64"/>
  <c r="CD562" i="64"/>
  <c r="CE562" i="64"/>
  <c r="CF562" i="64"/>
  <c r="CG562" i="64"/>
  <c r="CH562" i="64"/>
  <c r="CI562" i="64"/>
  <c r="CJ562" i="64"/>
  <c r="CK562" i="64"/>
  <c r="CL562" i="64"/>
  <c r="K563" i="64"/>
  <c r="L563" i="64"/>
  <c r="M563" i="64"/>
  <c r="N563" i="64"/>
  <c r="O563" i="64"/>
  <c r="P563" i="64"/>
  <c r="S563" i="64"/>
  <c r="T563" i="64"/>
  <c r="U563" i="64"/>
  <c r="V563" i="64"/>
  <c r="W563" i="64"/>
  <c r="X563" i="64"/>
  <c r="Y563" i="64"/>
  <c r="Z563" i="64"/>
  <c r="AA563" i="64"/>
  <c r="AB563" i="64"/>
  <c r="AC563" i="64"/>
  <c r="AD563" i="64"/>
  <c r="AE563" i="64"/>
  <c r="AF563" i="64"/>
  <c r="AG563" i="64"/>
  <c r="AH563" i="64"/>
  <c r="AI563" i="64"/>
  <c r="AJ563" i="64"/>
  <c r="AK563" i="64"/>
  <c r="AL563" i="64"/>
  <c r="AM563" i="64"/>
  <c r="AN563" i="64"/>
  <c r="AO563" i="64"/>
  <c r="AP563" i="64"/>
  <c r="AQ563" i="64"/>
  <c r="AR563" i="64"/>
  <c r="AS563" i="64"/>
  <c r="AT563" i="64"/>
  <c r="AU563" i="64"/>
  <c r="AV563" i="64"/>
  <c r="AW563" i="64"/>
  <c r="AX563" i="64"/>
  <c r="AY563" i="64"/>
  <c r="AZ563" i="64"/>
  <c r="BA563" i="64"/>
  <c r="BB563" i="64"/>
  <c r="BC563" i="64"/>
  <c r="BD563" i="64"/>
  <c r="BE563" i="64"/>
  <c r="BF563" i="64"/>
  <c r="BG563" i="64"/>
  <c r="BH563" i="64"/>
  <c r="BI563" i="64"/>
  <c r="BJ563" i="64"/>
  <c r="BK563" i="64"/>
  <c r="BL563" i="64"/>
  <c r="BM563" i="64"/>
  <c r="BN563" i="64"/>
  <c r="BO563" i="64"/>
  <c r="BP563" i="64"/>
  <c r="BQ563" i="64"/>
  <c r="BR563" i="64"/>
  <c r="BS563" i="64"/>
  <c r="BT563" i="64"/>
  <c r="BU563" i="64"/>
  <c r="BV563" i="64"/>
  <c r="BW563" i="64"/>
  <c r="BX563" i="64"/>
  <c r="BY563" i="64"/>
  <c r="BZ563" i="64"/>
  <c r="CA563" i="64"/>
  <c r="CB563" i="64"/>
  <c r="CC563" i="64"/>
  <c r="CD563" i="64"/>
  <c r="CE563" i="64"/>
  <c r="CF563" i="64"/>
  <c r="CG563" i="64"/>
  <c r="CH563" i="64"/>
  <c r="CI563" i="64"/>
  <c r="CJ563" i="64"/>
  <c r="CK563" i="64"/>
  <c r="CL563" i="64"/>
  <c r="M1602" i="64"/>
  <c r="N1602" i="64"/>
  <c r="O1602" i="64"/>
  <c r="P1602" i="64"/>
  <c r="AF1602" i="64"/>
  <c r="AG1602" i="64"/>
  <c r="AH1602" i="64"/>
  <c r="AI1602" i="64"/>
  <c r="AJ1602" i="64"/>
  <c r="AK1602" i="64"/>
  <c r="AL1602" i="64"/>
  <c r="AM1602" i="64"/>
  <c r="AN1602" i="64"/>
  <c r="AO1602" i="64"/>
  <c r="AP1602" i="64"/>
  <c r="AQ1602" i="64"/>
  <c r="AR1602" i="64"/>
  <c r="AS1602" i="64"/>
  <c r="AT1602" i="64"/>
  <c r="AU1602" i="64"/>
  <c r="AV1602" i="64"/>
  <c r="AW1602" i="64"/>
  <c r="AX1602" i="64"/>
  <c r="AY1602" i="64"/>
  <c r="AZ1602" i="64"/>
  <c r="BA1602" i="64"/>
  <c r="BB1602" i="64"/>
  <c r="BC1602" i="64"/>
  <c r="BD1602" i="64"/>
  <c r="BE1602" i="64"/>
  <c r="BF1602" i="64"/>
  <c r="BG1602" i="64"/>
  <c r="BH1602" i="64"/>
  <c r="BI1602" i="64"/>
  <c r="BJ1602" i="64"/>
  <c r="BK1602" i="64"/>
  <c r="BL1602" i="64"/>
  <c r="BM1602" i="64"/>
  <c r="BN1602" i="64"/>
  <c r="BO1602" i="64"/>
  <c r="BP1602" i="64"/>
  <c r="BQ1602" i="64"/>
  <c r="BR1602" i="64"/>
  <c r="BS1602" i="64"/>
  <c r="BT1602" i="64"/>
  <c r="BU1602" i="64"/>
  <c r="BV1602" i="64"/>
  <c r="BW1602" i="64"/>
  <c r="BX1602" i="64"/>
  <c r="BY1602" i="64"/>
  <c r="BZ1602" i="64"/>
  <c r="CA1602" i="64"/>
  <c r="CB1602" i="64"/>
  <c r="CC1602" i="64"/>
  <c r="CD1602" i="64"/>
  <c r="CE1602" i="64"/>
  <c r="CF1602" i="64"/>
  <c r="CG1602" i="64"/>
  <c r="CH1602" i="64"/>
  <c r="CI1602" i="64"/>
  <c r="CJ1602" i="64"/>
  <c r="CK1602" i="64"/>
  <c r="CL1602" i="64"/>
  <c r="CP1602" i="64"/>
  <c r="CQ1602" i="64"/>
  <c r="CR1602" i="64"/>
  <c r="CS1602" i="64"/>
  <c r="CT1602" i="64"/>
  <c r="CU1602" i="64"/>
  <c r="CV1602" i="64"/>
  <c r="CW1602" i="64"/>
  <c r="CX1602" i="64"/>
  <c r="CY1602" i="64"/>
  <c r="CZ1602" i="64"/>
  <c r="DA1602" i="64"/>
  <c r="DB1602" i="64"/>
  <c r="DC1602" i="64"/>
  <c r="DD1602" i="64"/>
  <c r="DE1602" i="64"/>
  <c r="DF1602" i="64"/>
  <c r="DG1602" i="64"/>
  <c r="DH1602" i="64"/>
  <c r="DI1602" i="64"/>
  <c r="DJ1602" i="64"/>
  <c r="DK1602" i="64"/>
  <c r="DL1602" i="64"/>
  <c r="L1603" i="64"/>
  <c r="M1603" i="64"/>
  <c r="N1603" i="64"/>
  <c r="O1603" i="64"/>
  <c r="P1603" i="64"/>
  <c r="AE1603" i="64" a="1"/>
  <c r="AE1603" i="64"/>
  <c r="AF1603" i="64" a="1"/>
  <c r="AF1603" i="64"/>
  <c r="AG1603" i="64" a="1"/>
  <c r="AG1603" i="64"/>
  <c r="AH1603" i="64" a="1"/>
  <c r="AH1603" i="64"/>
  <c r="AI1603" i="64" a="1"/>
  <c r="AI1603" i="64"/>
  <c r="AJ1603" i="64" a="1"/>
  <c r="AJ1603" i="64"/>
  <c r="AK1603" i="64" a="1"/>
  <c r="AK1603" i="64"/>
  <c r="AL1603" i="64" a="1"/>
  <c r="AL1603" i="64"/>
  <c r="AM1603" i="64" a="1"/>
  <c r="AM1603" i="64"/>
  <c r="AN1603" i="64" a="1"/>
  <c r="AN1603" i="64"/>
  <c r="AO1603" i="64" a="1"/>
  <c r="AO1603" i="64"/>
  <c r="AP1603" i="64" a="1"/>
  <c r="AP1603" i="64"/>
  <c r="AQ1603" i="64" a="1"/>
  <c r="AQ1603" i="64"/>
  <c r="AR1603" i="64" a="1"/>
  <c r="AR1603" i="64"/>
  <c r="AS1603" i="64" a="1"/>
  <c r="AS1603" i="64"/>
  <c r="AT1603" i="64" a="1"/>
  <c r="AT1603" i="64"/>
  <c r="AU1603" i="64" a="1"/>
  <c r="AU1603" i="64"/>
  <c r="AV1603" i="64" a="1"/>
  <c r="AV1603" i="64"/>
  <c r="AW1603" i="64" a="1"/>
  <c r="AW1603" i="64"/>
  <c r="AX1603" i="64" a="1"/>
  <c r="AX1603" i="64"/>
  <c r="AY1603" i="64" a="1"/>
  <c r="AY1603" i="64"/>
  <c r="AZ1603" i="64" a="1"/>
  <c r="AZ1603" i="64"/>
  <c r="BA1603" i="64" a="1"/>
  <c r="BA1603" i="64"/>
  <c r="BB1603" i="64" a="1"/>
  <c r="BB1603" i="64"/>
  <c r="BC1603" i="64" a="1"/>
  <c r="BC1603" i="64"/>
  <c r="BD1603" i="64" a="1"/>
  <c r="BD1603" i="64"/>
  <c r="BE1603" i="64" a="1"/>
  <c r="BE1603" i="64"/>
  <c r="BF1603" i="64" a="1"/>
  <c r="BF1603" i="64"/>
  <c r="BG1603" i="64" a="1"/>
  <c r="BG1603" i="64"/>
  <c r="BH1603" i="64" a="1"/>
  <c r="BH1603" i="64"/>
  <c r="BI1603" i="64" a="1"/>
  <c r="BI1603" i="64"/>
  <c r="BJ1603" i="64" a="1"/>
  <c r="BJ1603" i="64"/>
  <c r="BK1603" i="64" a="1"/>
  <c r="BK1603" i="64"/>
  <c r="BL1603" i="64" a="1"/>
  <c r="BL1603" i="64"/>
  <c r="BM1603" i="64" a="1"/>
  <c r="BM1603" i="64"/>
  <c r="BN1603" i="64" a="1"/>
  <c r="BN1603" i="64"/>
  <c r="BO1603" i="64" a="1"/>
  <c r="BO1603" i="64"/>
  <c r="BP1603" i="64" a="1"/>
  <c r="BP1603" i="64"/>
  <c r="BQ1603" i="64" a="1"/>
  <c r="BQ1603" i="64"/>
  <c r="BR1603" i="64" a="1"/>
  <c r="BR1603" i="64"/>
  <c r="BS1603" i="64" a="1"/>
  <c r="BS1603" i="64"/>
  <c r="BT1603" i="64" a="1"/>
  <c r="BT1603" i="64"/>
  <c r="BU1603" i="64" a="1"/>
  <c r="BU1603" i="64"/>
  <c r="BV1603" i="64" a="1"/>
  <c r="BV1603" i="64"/>
  <c r="BW1603" i="64" a="1"/>
  <c r="BW1603" i="64"/>
  <c r="BX1603" i="64" a="1"/>
  <c r="BX1603" i="64"/>
  <c r="BY1603" i="64" a="1"/>
  <c r="BY1603" i="64"/>
  <c r="BZ1603" i="64" a="1"/>
  <c r="BZ1603" i="64"/>
  <c r="CA1603" i="64" a="1"/>
  <c r="CA1603" i="64"/>
  <c r="CB1603" i="64" a="1"/>
  <c r="CB1603" i="64"/>
  <c r="CC1603" i="64" a="1"/>
  <c r="CC1603" i="64"/>
  <c r="CD1603" i="64" a="1"/>
  <c r="CD1603" i="64"/>
  <c r="CE1603" i="64" a="1"/>
  <c r="CE1603" i="64"/>
  <c r="CF1603" i="64" a="1"/>
  <c r="CF1603" i="64"/>
  <c r="CG1603" i="64" a="1"/>
  <c r="CG1603" i="64"/>
  <c r="CH1603" i="64" a="1"/>
  <c r="CH1603" i="64"/>
  <c r="CI1603" i="64" a="1"/>
  <c r="CI1603" i="64"/>
  <c r="CJ1603" i="64" a="1"/>
  <c r="CJ1603" i="64"/>
  <c r="CK1603" i="64" a="1"/>
  <c r="CK1603" i="64"/>
  <c r="CL1603" i="64" a="1"/>
  <c r="CL1603" i="64"/>
  <c r="L1604" i="64"/>
  <c r="M1604" i="64"/>
  <c r="N1604" i="64"/>
  <c r="O1604" i="64"/>
  <c r="P1604" i="64"/>
  <c r="AE1604" i="64"/>
  <c r="AF1604" i="64"/>
  <c r="AG1604" i="64"/>
  <c r="AH1604" i="64"/>
  <c r="AI1604" i="64"/>
  <c r="AJ1604" i="64"/>
  <c r="AK1604" i="64"/>
  <c r="AL1604" i="64"/>
  <c r="AM1604" i="64"/>
  <c r="AN1604" i="64"/>
  <c r="AO1604" i="64"/>
  <c r="AP1604" i="64"/>
  <c r="AQ1604" i="64"/>
  <c r="AR1604" i="64"/>
  <c r="AS1604" i="64"/>
  <c r="AT1604" i="64"/>
  <c r="AU1604" i="64"/>
  <c r="AV1604" i="64"/>
  <c r="AW1604" i="64"/>
  <c r="AX1604" i="64"/>
  <c r="AY1604" i="64"/>
  <c r="AZ1604" i="64"/>
  <c r="BA1604" i="64"/>
  <c r="BB1604" i="64"/>
  <c r="BC1604" i="64"/>
  <c r="BD1604" i="64"/>
  <c r="BE1604" i="64"/>
  <c r="BF1604" i="64"/>
  <c r="BG1604" i="64"/>
  <c r="BH1604" i="64"/>
  <c r="BI1604" i="64"/>
  <c r="BJ1604" i="64"/>
  <c r="BK1604" i="64"/>
  <c r="BL1604" i="64"/>
  <c r="BM1604" i="64"/>
  <c r="BN1604" i="64"/>
  <c r="BO1604" i="64"/>
  <c r="BP1604" i="64"/>
  <c r="BQ1604" i="64"/>
  <c r="BR1604" i="64"/>
  <c r="BS1604" i="64"/>
  <c r="BT1604" i="64"/>
  <c r="BU1604" i="64"/>
  <c r="BV1604" i="64"/>
  <c r="BW1604" i="64"/>
  <c r="BX1604" i="64"/>
  <c r="BY1604" i="64"/>
  <c r="BZ1604" i="64"/>
  <c r="CA1604" i="64"/>
  <c r="CB1604" i="64"/>
  <c r="CC1604" i="64"/>
  <c r="CD1604" i="64"/>
  <c r="CE1604" i="64"/>
  <c r="CF1604" i="64"/>
  <c r="CG1604" i="64"/>
  <c r="CH1604" i="64"/>
  <c r="CI1604" i="64"/>
  <c r="CJ1604" i="64"/>
  <c r="CK1604" i="64"/>
  <c r="CL1604" i="64"/>
  <c r="CO1604" i="64"/>
  <c r="CP1604" i="64"/>
  <c r="CQ1604" i="64"/>
  <c r="CR1604" i="64"/>
  <c r="CS1604" i="64"/>
  <c r="CT1604" i="64"/>
  <c r="CU1604" i="64"/>
  <c r="CV1604" i="64"/>
  <c r="CW1604" i="64"/>
  <c r="CX1604" i="64"/>
  <c r="CY1604" i="64"/>
  <c r="CZ1604" i="64"/>
  <c r="DA1604" i="64"/>
  <c r="DB1604" i="64"/>
  <c r="DC1604" i="64"/>
  <c r="DD1604" i="64"/>
  <c r="DE1604" i="64"/>
  <c r="DF1604" i="64"/>
  <c r="DG1604" i="64"/>
  <c r="DH1604" i="64"/>
  <c r="DI1604" i="64"/>
  <c r="DJ1604" i="64"/>
  <c r="DK1604" i="64"/>
  <c r="DL1604" i="64"/>
  <c r="L1605" i="64"/>
  <c r="M1605" i="64"/>
  <c r="N1605" i="64"/>
  <c r="O1605" i="64"/>
  <c r="P1605" i="64"/>
  <c r="AE1605" i="64"/>
  <c r="AF1605" i="64"/>
  <c r="AG1605" i="64"/>
  <c r="AH1605" i="64"/>
  <c r="AI1605" i="64"/>
  <c r="AJ1605" i="64"/>
  <c r="AK1605" i="64"/>
  <c r="AL1605" i="64"/>
  <c r="AM1605" i="64"/>
  <c r="AN1605" i="64"/>
  <c r="AO1605" i="64"/>
  <c r="AP1605" i="64"/>
  <c r="AQ1605" i="64"/>
  <c r="AR1605" i="64"/>
  <c r="AS1605" i="64"/>
  <c r="AT1605" i="64"/>
  <c r="AU1605" i="64"/>
  <c r="AV1605" i="64"/>
  <c r="AW1605" i="64"/>
  <c r="AX1605" i="64"/>
  <c r="AY1605" i="64"/>
  <c r="AZ1605" i="64"/>
  <c r="BA1605" i="64"/>
  <c r="BB1605" i="64"/>
  <c r="BC1605" i="64"/>
  <c r="BD1605" i="64"/>
  <c r="BE1605" i="64"/>
  <c r="BF1605" i="64"/>
  <c r="BG1605" i="64"/>
  <c r="BH1605" i="64"/>
  <c r="BI1605" i="64"/>
  <c r="BJ1605" i="64"/>
  <c r="BK1605" i="64"/>
  <c r="BL1605" i="64"/>
  <c r="BM1605" i="64"/>
  <c r="BN1605" i="64"/>
  <c r="BO1605" i="64"/>
  <c r="BP1605" i="64"/>
  <c r="BQ1605" i="64"/>
  <c r="BR1605" i="64"/>
  <c r="BS1605" i="64"/>
  <c r="BT1605" i="64"/>
  <c r="BU1605" i="64"/>
  <c r="BV1605" i="64"/>
  <c r="BW1605" i="64"/>
  <c r="BX1605" i="64"/>
  <c r="BY1605" i="64"/>
  <c r="BZ1605" i="64"/>
  <c r="CA1605" i="64"/>
  <c r="CB1605" i="64"/>
  <c r="CC1605" i="64"/>
  <c r="CD1605" i="64"/>
  <c r="CE1605" i="64"/>
  <c r="CF1605" i="64"/>
  <c r="CG1605" i="64"/>
  <c r="CH1605" i="64"/>
  <c r="CI1605" i="64"/>
  <c r="CJ1605" i="64"/>
  <c r="CK1605" i="64"/>
  <c r="CL1605" i="64"/>
  <c r="CO1605" i="64"/>
  <c r="CP1605" i="64"/>
  <c r="CQ1605" i="64"/>
  <c r="CR1605" i="64"/>
  <c r="CS1605" i="64"/>
  <c r="CT1605" i="64"/>
  <c r="CU1605" i="64"/>
  <c r="CV1605" i="64"/>
  <c r="CW1605" i="64"/>
  <c r="CX1605" i="64"/>
  <c r="CY1605" i="64"/>
  <c r="CZ1605" i="64"/>
  <c r="DA1605" i="64"/>
  <c r="DB1605" i="64"/>
  <c r="DC1605" i="64"/>
  <c r="DD1605" i="64"/>
  <c r="DE1605" i="64"/>
  <c r="DF1605" i="64"/>
  <c r="DG1605" i="64"/>
  <c r="DH1605" i="64"/>
  <c r="DI1605" i="64"/>
  <c r="DJ1605" i="64"/>
  <c r="DK1605" i="64"/>
  <c r="DL1605" i="64"/>
  <c r="L1607" i="64"/>
  <c r="M1607" i="64"/>
  <c r="N1607" i="64"/>
  <c r="O1607" i="64"/>
  <c r="P1607" i="64"/>
  <c r="AE1607" i="64"/>
  <c r="AF1607" i="64"/>
  <c r="AG1607" i="64"/>
  <c r="AH1607" i="64"/>
  <c r="AI1607" i="64"/>
  <c r="AJ1607" i="64"/>
  <c r="AK1607" i="64"/>
  <c r="AL1607" i="64"/>
  <c r="AM1607" i="64"/>
  <c r="AN1607" i="64"/>
  <c r="AO1607" i="64"/>
  <c r="AP1607" i="64"/>
  <c r="AQ1607" i="64"/>
  <c r="AR1607" i="64"/>
  <c r="AS1607" i="64"/>
  <c r="AT1607" i="64"/>
  <c r="AU1607" i="64"/>
  <c r="AV1607" i="64"/>
  <c r="AW1607" i="64"/>
  <c r="AX1607" i="64"/>
  <c r="AY1607" i="64"/>
  <c r="AZ1607" i="64"/>
  <c r="BA1607" i="64"/>
  <c r="BB1607" i="64"/>
  <c r="BC1607" i="64"/>
  <c r="BD1607" i="64"/>
  <c r="BE1607" i="64"/>
  <c r="BF1607" i="64"/>
  <c r="BG1607" i="64"/>
  <c r="BH1607" i="64"/>
  <c r="BI1607" i="64"/>
  <c r="BJ1607" i="64"/>
  <c r="BK1607" i="64"/>
  <c r="BL1607" i="64"/>
  <c r="BM1607" i="64"/>
  <c r="BN1607" i="64"/>
  <c r="BO1607" i="64"/>
  <c r="BP1607" i="64"/>
  <c r="BQ1607" i="64"/>
  <c r="BR1607" i="64"/>
  <c r="BS1607" i="64"/>
  <c r="BT1607" i="64"/>
  <c r="BU1607" i="64"/>
  <c r="BV1607" i="64"/>
  <c r="BW1607" i="64"/>
  <c r="BX1607" i="64"/>
  <c r="BY1607" i="64"/>
  <c r="BZ1607" i="64"/>
  <c r="CA1607" i="64"/>
  <c r="CB1607" i="64"/>
  <c r="CC1607" i="64"/>
  <c r="CD1607" i="64"/>
  <c r="CE1607" i="64"/>
  <c r="CF1607" i="64"/>
  <c r="CG1607" i="64"/>
  <c r="CH1607" i="64"/>
  <c r="CI1607" i="64"/>
  <c r="CJ1607" i="64"/>
  <c r="CK1607" i="64"/>
  <c r="CL1607" i="64"/>
  <c r="CP1607" i="64"/>
  <c r="CQ1607" i="64"/>
  <c r="CR1607" i="64"/>
  <c r="CS1607" i="64"/>
  <c r="CT1607" i="64"/>
  <c r="CU1607" i="64"/>
  <c r="CV1607" i="64"/>
  <c r="CW1607" i="64"/>
  <c r="CX1607" i="64"/>
  <c r="CY1607" i="64"/>
  <c r="CZ1607" i="64"/>
  <c r="DA1607" i="64"/>
  <c r="DB1607" i="64"/>
  <c r="DC1607" i="64"/>
  <c r="DD1607" i="64"/>
  <c r="DE1607" i="64"/>
  <c r="DF1607" i="64"/>
  <c r="DG1607" i="64"/>
  <c r="DH1607" i="64"/>
  <c r="DI1607" i="64"/>
  <c r="DJ1607" i="64"/>
  <c r="DK1607" i="64"/>
  <c r="DL1607" i="6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H12" authorId="0" shapeId="0" xr:uid="{DE75E598-E22D-444A-A7EE-85AA8C2FFA4F}">
      <text>
        <r>
          <rPr>
            <b/>
            <sz val="9"/>
            <color indexed="81"/>
            <rFont val="Tahoma"/>
            <family val="2"/>
          </rPr>
          <t>Projectify Guide:</t>
        </r>
        <r>
          <rPr>
            <sz val="9"/>
            <color indexed="81"/>
            <rFont val="Tahoma"/>
            <family val="2"/>
          </rPr>
          <t xml:space="preserve">
Enter effective income tax rate as a percentage</t>
        </r>
      </text>
    </comment>
    <comment ref="K40" authorId="0" shapeId="0" xr:uid="{28DBCAAF-5F5C-48A7-9963-37AD93A78F3A}">
      <text>
        <r>
          <rPr>
            <b/>
            <sz val="9"/>
            <color indexed="81"/>
            <rFont val="Tahoma"/>
            <family val="2"/>
          </rPr>
          <t>Joseph Orsi:</t>
        </r>
        <r>
          <rPr>
            <sz val="9"/>
            <color indexed="81"/>
            <rFont val="Tahoma"/>
            <family val="2"/>
          </rPr>
          <t xml:space="preserve">
Enter the # of annual unit volume expected in each of the projection years</t>
        </r>
      </text>
    </comment>
    <comment ref="K106" authorId="0" shapeId="0" xr:uid="{BDF5E2DE-E86C-461D-9C8E-DC1E4F254360}">
      <text>
        <r>
          <rPr>
            <b/>
            <sz val="9"/>
            <color indexed="81"/>
            <rFont val="Tahoma"/>
            <family val="2"/>
          </rPr>
          <t>Projectify Guide:</t>
        </r>
        <r>
          <rPr>
            <sz val="9"/>
            <color indexed="81"/>
            <rFont val="Tahoma"/>
            <family val="2"/>
          </rPr>
          <t xml:space="preserve">
Enter annual performance marketing budget for each year as a negative number. This should include any marketing spend that is expected to directly convert to customers</t>
        </r>
      </text>
    </comment>
    <comment ref="K107" authorId="0" shapeId="0" xr:uid="{0381853B-DD1F-4890-A490-68F7BD310D4A}">
      <text>
        <r>
          <rPr>
            <b/>
            <sz val="9"/>
            <color indexed="81"/>
            <rFont val="Tahoma"/>
            <family val="2"/>
          </rPr>
          <t>Projectify Guide:</t>
        </r>
        <r>
          <rPr>
            <sz val="9"/>
            <color indexed="81"/>
            <rFont val="Tahoma"/>
            <family val="2"/>
          </rPr>
          <t xml:space="preserve">
Enter the average expected acquisition cost per unit sold. In other words, how many dollars do you have to spend on marketing to generate one unit of sales, on average</t>
        </r>
      </text>
    </comment>
    <comment ref="K228" authorId="0" shapeId="0" xr:uid="{69329ED2-30BB-49D5-A60F-39A1555C0C26}">
      <text>
        <r>
          <rPr>
            <b/>
            <sz val="9"/>
            <color indexed="81"/>
            <rFont val="Tahoma"/>
            <family val="2"/>
          </rPr>
          <t>Joseph Orsi:</t>
        </r>
        <r>
          <rPr>
            <sz val="9"/>
            <color indexed="81"/>
            <rFont val="Tahoma"/>
            <family val="2"/>
          </rPr>
          <t xml:space="preserve">
Enter the # of annual unit volume expected in each of the projection years</t>
        </r>
      </text>
    </comment>
    <comment ref="K243" authorId="0" shapeId="0" xr:uid="{F9E2F9C8-62A5-4083-A9D0-EF0919C3A8A7}">
      <text>
        <r>
          <rPr>
            <b/>
            <sz val="9"/>
            <color indexed="81"/>
            <rFont val="Tahoma"/>
            <family val="2"/>
          </rPr>
          <t>Projectify Guide:</t>
        </r>
        <r>
          <rPr>
            <sz val="9"/>
            <color indexed="81"/>
            <rFont val="Tahoma"/>
            <family val="2"/>
          </rPr>
          <t xml:space="preserve">
Enter the # of annual unit volume expected in year 1. This will serve as your base to apply the growth rate to</t>
        </r>
      </text>
    </comment>
    <comment ref="K260" authorId="0" shapeId="0" xr:uid="{8B2ABB8E-EAA7-49F2-9324-30C38687C14A}">
      <text>
        <r>
          <rPr>
            <b/>
            <sz val="9"/>
            <color indexed="81"/>
            <rFont val="Tahoma"/>
            <family val="2"/>
          </rPr>
          <t>Joseph Orsi:</t>
        </r>
        <r>
          <rPr>
            <sz val="9"/>
            <color indexed="81"/>
            <rFont val="Tahoma"/>
            <family val="2"/>
          </rPr>
          <t xml:space="preserve">
Enter the # of annual unit volume expected in each of the projection years</t>
        </r>
      </text>
    </comment>
    <comment ref="G1039" authorId="0" shapeId="0" xr:uid="{497CE450-D91F-4FDD-ACE2-02F956AE68E7}">
      <text>
        <r>
          <rPr>
            <b/>
            <sz val="9"/>
            <color indexed="81"/>
            <rFont val="Tahoma"/>
            <family val="2"/>
          </rPr>
          <t>Joseph Orsi:</t>
        </r>
        <r>
          <rPr>
            <sz val="9"/>
            <color indexed="81"/>
            <rFont val="Tahoma"/>
            <family val="2"/>
          </rPr>
          <t xml:space="preserve">
Must be less than useful life if beg balance has a positive value</t>
        </r>
      </text>
    </comment>
    <comment ref="G1074" authorId="0" shapeId="0" xr:uid="{3FD2362C-1037-4293-AD58-8ABC8FC9637B}">
      <text>
        <r>
          <rPr>
            <b/>
            <sz val="9"/>
            <color indexed="81"/>
            <rFont val="Tahoma"/>
            <family val="2"/>
          </rPr>
          <t>Joseph Orsi:</t>
        </r>
        <r>
          <rPr>
            <sz val="9"/>
            <color indexed="81"/>
            <rFont val="Tahoma"/>
            <family val="2"/>
          </rPr>
          <t xml:space="preserve">
Must be less than useful life if beg balance has a positive value</t>
        </r>
      </text>
    </comment>
    <comment ref="G1109" authorId="0" shapeId="0" xr:uid="{451E6ACF-91E0-4BD4-8AAB-06CC07044B3F}">
      <text>
        <r>
          <rPr>
            <b/>
            <sz val="9"/>
            <color indexed="81"/>
            <rFont val="Tahoma"/>
            <family val="2"/>
          </rPr>
          <t>Joseph Orsi:</t>
        </r>
        <r>
          <rPr>
            <sz val="9"/>
            <color indexed="81"/>
            <rFont val="Tahoma"/>
            <family val="2"/>
          </rPr>
          <t xml:space="preserve">
Must be less than useful life if beg balance has a positive value</t>
        </r>
      </text>
    </comment>
    <comment ref="G1145" authorId="0" shapeId="0" xr:uid="{DFF9D7CA-0A50-4AA1-A5C9-D2ED3761CA55}">
      <text>
        <r>
          <rPr>
            <b/>
            <sz val="9"/>
            <color indexed="81"/>
            <rFont val="Tahoma"/>
            <family val="2"/>
          </rPr>
          <t>Joseph Orsi:</t>
        </r>
        <r>
          <rPr>
            <sz val="9"/>
            <color indexed="81"/>
            <rFont val="Tahoma"/>
            <family val="2"/>
          </rPr>
          <t xml:space="preserve">
Must be less than useful life if beg balance has a positive value</t>
        </r>
      </text>
    </comment>
    <comment ref="G1663" authorId="0" shapeId="0" xr:uid="{47E0144B-DC40-409D-AD2C-1AB07C038B79}">
      <text>
        <r>
          <rPr>
            <b/>
            <sz val="9"/>
            <color indexed="81"/>
            <rFont val="Tahoma"/>
            <family val="2"/>
          </rPr>
          <t>Joseph Orsi:</t>
        </r>
        <r>
          <rPr>
            <sz val="9"/>
            <color indexed="81"/>
            <rFont val="Tahoma"/>
            <family val="2"/>
          </rPr>
          <t xml:space="preserve">
Must be less than useful life if beg balance has a positive value</t>
        </r>
      </text>
    </comment>
    <comment ref="G1697" authorId="0" shapeId="0" xr:uid="{038722C9-76A4-44F0-9129-2FF4A9C9EA2E}">
      <text>
        <r>
          <rPr>
            <b/>
            <sz val="9"/>
            <color indexed="81"/>
            <rFont val="Tahoma"/>
            <family val="2"/>
          </rPr>
          <t>Joseph Orsi:</t>
        </r>
        <r>
          <rPr>
            <sz val="9"/>
            <color indexed="81"/>
            <rFont val="Tahoma"/>
            <family val="2"/>
          </rPr>
          <t xml:space="preserve">
Must be less than useful life if beg balance has a positive value</t>
        </r>
      </text>
    </comment>
    <comment ref="G1731" authorId="0" shapeId="0" xr:uid="{952D9CFE-A003-4AA7-B7A8-0C1ABE347279}">
      <text>
        <r>
          <rPr>
            <b/>
            <sz val="9"/>
            <color indexed="81"/>
            <rFont val="Tahoma"/>
            <family val="2"/>
          </rPr>
          <t>Joseph Orsi:</t>
        </r>
        <r>
          <rPr>
            <sz val="9"/>
            <color indexed="81"/>
            <rFont val="Tahoma"/>
            <family val="2"/>
          </rPr>
          <t xml:space="preserve">
Must be less than useful life if beg balance has a positive value</t>
        </r>
      </text>
    </comment>
    <comment ref="G1890" authorId="0" shapeId="0" xr:uid="{CCEA5668-754E-4D6B-BADA-ECC6997AA942}">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 ref="G1924" authorId="0" shapeId="0" xr:uid="{D6B760D2-49C0-4A81-A7FA-890FE5279036}">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 ref="G1959" authorId="0" shapeId="0" xr:uid="{247C366E-B335-420C-ADD8-92EB19D70A48}">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 ref="G1986" authorId="0" shapeId="0" xr:uid="{F2EDAA3B-947C-40BB-82DD-FC0A366D10D0}">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G58" authorId="0" shapeId="0" xr:uid="{955637E3-7FB8-471C-B1FB-835FE2D10F34}">
      <text>
        <r>
          <rPr>
            <b/>
            <sz val="9"/>
            <color indexed="81"/>
            <rFont val="Tahoma"/>
            <family val="2"/>
          </rPr>
          <t>Joseph Orsi:</t>
        </r>
        <r>
          <rPr>
            <sz val="9"/>
            <color indexed="81"/>
            <rFont val="Tahoma"/>
            <family val="2"/>
          </rPr>
          <t xml:space="preserve">
Negative cash = insufficient financing </t>
        </r>
      </text>
    </comment>
    <comment ref="R58" authorId="0" shapeId="0" xr:uid="{F9F20D6E-60F7-4C67-AC96-A3020D70AAA3}">
      <text>
        <r>
          <rPr>
            <b/>
            <sz val="9"/>
            <color indexed="81"/>
            <rFont val="Tahoma"/>
            <family val="2"/>
          </rPr>
          <t>Joseph Orsi:</t>
        </r>
        <r>
          <rPr>
            <sz val="9"/>
            <color indexed="81"/>
            <rFont val="Tahoma"/>
            <family val="2"/>
          </rPr>
          <t xml:space="preserve">
Enter starting balance sheet here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H12" authorId="0" shapeId="0" xr:uid="{B055AD08-5477-4EE6-9DDC-3E0CC20A7FAC}">
      <text>
        <r>
          <rPr>
            <b/>
            <sz val="9"/>
            <color indexed="81"/>
            <rFont val="Tahoma"/>
            <family val="2"/>
          </rPr>
          <t>Projectify Guide:</t>
        </r>
        <r>
          <rPr>
            <sz val="9"/>
            <color indexed="81"/>
            <rFont val="Tahoma"/>
            <family val="2"/>
          </rPr>
          <t xml:space="preserve">
Enter effective income tax rate as a percentage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G22" authorId="0" shapeId="0" xr:uid="{87D69B80-1A67-4F36-96F6-37654686DB38}">
      <text>
        <r>
          <rPr>
            <b/>
            <sz val="9"/>
            <color indexed="81"/>
            <rFont val="Tahoma"/>
            <family val="2"/>
          </rPr>
          <t>Projectify Guide:</t>
        </r>
        <r>
          <rPr>
            <sz val="9"/>
            <color indexed="81"/>
            <rFont val="Tahoma"/>
            <family val="2"/>
          </rPr>
          <t xml:space="preserve">
These are the expense categories. All of the items below are consolidated into these categories. Each category added here is automatically added to the drop down list for each of the sections below. </t>
        </r>
      </text>
    </comment>
    <comment ref="J30" authorId="0" shapeId="0" xr:uid="{85676971-5D27-4429-9270-1782174C1F05}">
      <text>
        <r>
          <rPr>
            <b/>
            <sz val="9"/>
            <color indexed="81"/>
            <rFont val="Tahoma"/>
            <family val="2"/>
          </rPr>
          <t xml:space="preserve">Projectify Guide:
</t>
        </r>
        <r>
          <rPr>
            <sz val="9"/>
            <color indexed="81"/>
            <rFont val="Tahoma"/>
            <family val="2"/>
          </rPr>
          <t xml:space="preserve">The salaries are increased by this amount each January. 
</t>
        </r>
      </text>
    </comment>
    <comment ref="J31" authorId="0" shapeId="0" xr:uid="{819A1160-1092-450D-87E7-AEFC6814C4C4}">
      <text>
        <r>
          <rPr>
            <b/>
            <sz val="9"/>
            <color indexed="81"/>
            <rFont val="Tahoma"/>
            <family val="2"/>
          </rPr>
          <t xml:space="preserve">Projectify Guide:
</t>
        </r>
        <r>
          <rPr>
            <sz val="9"/>
            <color indexed="81"/>
            <rFont val="Tahoma"/>
            <family val="2"/>
          </rPr>
          <t xml:space="preserve">This percentage is added to the salary below and encompases all non-salary compensation, including benefits, payroll tax, social security, healthcare, etc.
</t>
        </r>
      </text>
    </comment>
    <comment ref="G38" authorId="0" shapeId="0" xr:uid="{AC3B48FC-D812-458E-AFE5-7029D8274F10}">
      <text>
        <r>
          <rPr>
            <b/>
            <sz val="9"/>
            <color indexed="81"/>
            <rFont val="Tahoma"/>
            <family val="2"/>
          </rPr>
          <t xml:space="preserve">Projectify Guide:
</t>
        </r>
        <r>
          <rPr>
            <sz val="9"/>
            <color indexed="81"/>
            <rFont val="Tahoma"/>
            <family val="2"/>
          </rPr>
          <t xml:space="preserve">Add the label for each employee here.
</t>
        </r>
      </text>
    </comment>
    <comment ref="I38" authorId="0" shapeId="0" xr:uid="{ED837F09-B1A2-4A71-B366-7CC930931827}">
      <text>
        <r>
          <rPr>
            <b/>
            <sz val="9"/>
            <color indexed="81"/>
            <rFont val="Tahoma"/>
            <family val="2"/>
          </rPr>
          <t>Projectify Guide:</t>
        </r>
        <r>
          <rPr>
            <sz val="9"/>
            <color indexed="81"/>
            <rFont val="Tahoma"/>
            <family val="2"/>
          </rPr>
          <t xml:space="preserve">
Add salary for each employee</t>
        </r>
      </text>
    </comment>
    <comment ref="J38" authorId="0" shapeId="0" xr:uid="{8C490086-8A17-44E1-9471-B9B0F8225858}">
      <text>
        <r>
          <rPr>
            <b/>
            <sz val="9"/>
            <color indexed="81"/>
            <rFont val="Tahoma"/>
            <family val="2"/>
          </rPr>
          <t>Projectify Guide:</t>
        </r>
        <r>
          <rPr>
            <sz val="9"/>
            <color indexed="81"/>
            <rFont val="Tahoma"/>
            <family val="2"/>
          </rPr>
          <t xml:space="preserve">
Add the start date for each employee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G20" authorId="0" shapeId="0" xr:uid="{7116BDC9-F0FE-46BA-9DD6-D4BE35A7E0A0}">
      <text>
        <r>
          <rPr>
            <b/>
            <sz val="9"/>
            <color indexed="81"/>
            <rFont val="Tahoma"/>
            <family val="2"/>
          </rPr>
          <t>Projectify Guide:</t>
        </r>
        <r>
          <rPr>
            <sz val="9"/>
            <color indexed="81"/>
            <rFont val="Tahoma"/>
            <family val="2"/>
          </rPr>
          <t xml:space="preserve">
This is the label  of the round</t>
        </r>
      </text>
    </comment>
    <comment ref="H20" authorId="0" shapeId="0" xr:uid="{63E73144-E39B-42BF-A7CA-AE04BDB9F2C8}">
      <text>
        <r>
          <rPr>
            <b/>
            <sz val="9"/>
            <color indexed="81"/>
            <rFont val="Tahoma"/>
            <family val="2"/>
          </rPr>
          <t>Projectify Guide:</t>
        </r>
        <r>
          <rPr>
            <sz val="9"/>
            <color indexed="81"/>
            <rFont val="Tahoma"/>
            <family val="2"/>
          </rPr>
          <t xml:space="preserve">
This the $ amount of the raise. This amount will come onto the balance sheet on the date</t>
        </r>
      </text>
    </comment>
    <comment ref="I20" authorId="0" shapeId="0" xr:uid="{49A660BA-C07E-4DFE-94E1-9EEF8327AF39}">
      <text>
        <r>
          <rPr>
            <b/>
            <sz val="9"/>
            <color indexed="81"/>
            <rFont val="Tahoma"/>
            <family val="2"/>
          </rPr>
          <t>Joseph Orsi:</t>
        </r>
        <r>
          <rPr>
            <sz val="9"/>
            <color indexed="81"/>
            <rFont val="Tahoma"/>
            <family val="2"/>
          </rPr>
          <t xml:space="preserve">
This is the raise date. The raise amount will come onto the balance sheet on this date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A35EBF3-DED1-4F37-9A0B-93DAAE0A244C}" keepAlive="1" name="Query - Financials codes" description="Connection to the 'Financials codes' query in the workbook." type="5" refreshedVersion="0" background="1">
    <dbPr connection="Provider=Microsoft.Mashup.OleDb.1;Data Source=$Workbook$;Location=&quot;Financials codes&quot;;Extended Properties=&quot;&quot;" command="SELECT * FROM [Financials codes]"/>
  </connection>
</connection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<sst xmlns="http://schemas.openxmlformats.org/spreadsheetml/2006/main" count="5414" uniqueCount="823">
  <si>
    <t>Type</t>
  </si>
  <si>
    <t>Name</t>
  </si>
  <si>
    <t>Compatible B. codes</t>
  </si>
  <si>
    <t>Tier</t>
  </si>
  <si>
    <t>Count</t>
  </si>
  <si>
    <t>Revenue</t>
  </si>
  <si>
    <t>Top-down</t>
  </si>
  <si>
    <t>Marketing-driven</t>
  </si>
  <si>
    <t>Volume-driven</t>
  </si>
  <si>
    <t>Quota-driven</t>
  </si>
  <si>
    <t>Curve-driven</t>
  </si>
  <si>
    <t>B006, B012</t>
  </si>
  <si>
    <t>Asset-driven</t>
  </si>
  <si>
    <t>B011, B006, B013</t>
  </si>
  <si>
    <t>Capacity-driven</t>
  </si>
  <si>
    <t>B001, B006, B011</t>
  </si>
  <si>
    <t>Actuals financials-driven</t>
  </si>
  <si>
    <t>Real estate</t>
  </si>
  <si>
    <t>B016, B017</t>
  </si>
  <si>
    <t>NAV</t>
  </si>
  <si>
    <t>B014, B015</t>
  </si>
  <si>
    <t>Business model</t>
  </si>
  <si>
    <t>Widget</t>
  </si>
  <si>
    <t>SaaS</t>
  </si>
  <si>
    <t>Brick and mortar</t>
  </si>
  <si>
    <t>Lending</t>
  </si>
  <si>
    <t>Insurance</t>
  </si>
  <si>
    <t>Consulting</t>
  </si>
  <si>
    <t>Infrastructure</t>
  </si>
  <si>
    <t>Franchise</t>
  </si>
  <si>
    <t>Oil and gas</t>
  </si>
  <si>
    <t>Other resources</t>
  </si>
  <si>
    <t>Real estate - residential/commercial</t>
  </si>
  <si>
    <t>Real estate - vacation/hospitality</t>
  </si>
  <si>
    <t>Balance sheet</t>
  </si>
  <si>
    <t>AR</t>
  </si>
  <si>
    <t>Inventory</t>
  </si>
  <si>
    <t>Restricted cash</t>
  </si>
  <si>
    <t>Prepaid accounts</t>
  </si>
  <si>
    <t>PP&amp;E</t>
  </si>
  <si>
    <t>Intangible assets</t>
  </si>
  <si>
    <t>Goodwill</t>
  </si>
  <si>
    <t>AP</t>
  </si>
  <si>
    <t>Unearned revenue</t>
  </si>
  <si>
    <t>Revolver</t>
  </si>
  <si>
    <t>Amortizing debt</t>
  </si>
  <si>
    <t>Refinance debt</t>
  </si>
  <si>
    <t>Founder's loan</t>
  </si>
  <si>
    <t>Lease</t>
  </si>
  <si>
    <t>Simple equity</t>
  </si>
  <si>
    <t>Corp. OH</t>
  </si>
  <si>
    <t>Payroll list</t>
  </si>
  <si>
    <t>Exp. List</t>
  </si>
  <si>
    <t>% of revenue</t>
  </si>
  <si>
    <t>Dynamic HC</t>
  </si>
  <si>
    <t>Add-ons</t>
  </si>
  <si>
    <t>DCF valuation</t>
  </si>
  <si>
    <t>Comps valuation</t>
  </si>
  <si>
    <t>Cap. Table</t>
  </si>
  <si>
    <t>GP/LP split</t>
  </si>
  <si>
    <t>(year)</t>
  </si>
  <si>
    <t>(year end)</t>
  </si>
  <si>
    <t>Check</t>
  </si>
  <si>
    <t>TAM (millions)</t>
  </si>
  <si>
    <t>% CAGR</t>
  </si>
  <si>
    <t>% penetration</t>
  </si>
  <si>
    <t>Advertising budget</t>
  </si>
  <si>
    <t>$ COGS/unit</t>
  </si>
  <si>
    <t>Gross profit</t>
  </si>
  <si>
    <t>% margin</t>
  </si>
  <si>
    <t># of subscribers:</t>
  </si>
  <si>
    <t>Beginning</t>
  </si>
  <si>
    <t>New</t>
  </si>
  <si>
    <t>% churn/month</t>
  </si>
  <si>
    <t>Lost</t>
  </si>
  <si>
    <t>Subscription revenue:</t>
  </si>
  <si>
    <t># of orders</t>
  </si>
  <si>
    <t>Avg. order value</t>
  </si>
  <si>
    <t>GMV</t>
  </si>
  <si>
    <t>% take rate</t>
  </si>
  <si>
    <t>Volume</t>
  </si>
  <si>
    <t>Label</t>
  </si>
  <si>
    <t xml:space="preserve">Used in PE and real estate. Splits the profit of the company by percentages that differ from the percent ownership. </t>
  </si>
  <si>
    <t>Table of # of shares and/or percent ownership by each owner</t>
  </si>
  <si>
    <t>Preferred stock that pays interest in equity and usually converts to equity in the next investment round</t>
  </si>
  <si>
    <t>In-kind preferred stock</t>
  </si>
  <si>
    <t>Valuation that applies multiples of similar public and private companies to the target company</t>
  </si>
  <si>
    <t>Valuation that discounts the company's cash flows to today to establish a present value. Usually takes an assumption about an exit multiple the company is sold for at the end of the projection</t>
  </si>
  <si>
    <t>Headcount driven by some form of volume, such as subscribers. Ex. 10 sales FTE's for every 1000 subscribers</t>
  </si>
  <si>
    <t xml:space="preserve">List of items that are driven by a revenue. Ex. G&amp;A is 5% of revenue. Useful in the later years when the business wants to show scaling expense but doesn't know the details of what the actual expenses are </t>
  </si>
  <si>
    <t>List of non-employee expenses, period (monthly, annual, etc.),,start date, and category</t>
  </si>
  <si>
    <t>List of employees, salary, and start date</t>
  </si>
  <si>
    <t>Behaves like term debt with no balloon payment but is entered as equity instead of a liability</t>
  </si>
  <si>
    <t>Cash preferred stock</t>
  </si>
  <si>
    <t>The client raises equity capital and we model it in one line so it can go into the BS</t>
  </si>
  <si>
    <t>Similar to debt but with a buyout at the end. i.e. monthly payment for 36 months then client buysout equipment at 15%</t>
  </si>
  <si>
    <t>Money lent to the business by the founder. Usually has no terms or interest. Typically paid back after the company raises money</t>
  </si>
  <si>
    <t>Debt that is intended to be refinanced, usually at the end of a construction period. Common in real estate</t>
  </si>
  <si>
    <t>Debt that has monthly amortization to 0 at end of term. Ex. Mortgage</t>
  </si>
  <si>
    <t>Debt with no amortization that is paid in one balloon payment at the end of the term</t>
  </si>
  <si>
    <t>Bullet debt</t>
  </si>
  <si>
    <t>Revolving credit line to meet cash needs. Only add if client requests</t>
  </si>
  <si>
    <t>Revenue we've been paid for but haven't recognized (ex. We are paid for a 12 month subscription up front)</t>
  </si>
  <si>
    <t>Expenses we recognize but haven't paid</t>
  </si>
  <si>
    <t>Comes on BS from acquisitions typically. Only add if client specifically requests it</t>
  </si>
  <si>
    <t>Assets we have capitalized that aren't physical. I.e. intellectual property</t>
  </si>
  <si>
    <t>Assets we have capitalized. I.e. kitchen equipment</t>
  </si>
  <si>
    <t>When we pay for something up front and then use it over many periods, expensing it as we do</t>
  </si>
  <si>
    <t xml:space="preserve">Cash that we cannot spend. Ex. Housing security deposit </t>
  </si>
  <si>
    <t>Physical goods we have purchased/built but haven't sold yet</t>
  </si>
  <si>
    <t>Accounts receivable. When we record revenue but the client hasn't paid</t>
  </si>
  <si>
    <t>Real estate developments that rent to short-term (&lt;12 month) tenants</t>
  </si>
  <si>
    <t>Real estate developments that rent to long-term (12+ month) tenants</t>
  </si>
  <si>
    <t>Any business that extracts a resource (usually natural) and sells that resource excluding oil and gas</t>
  </si>
  <si>
    <t>Energy companies that possess oil and gas reserves and extract and sell oil and gas from them</t>
  </si>
  <si>
    <t>Businesses that sell franchises to other business owners and receive royalties (ex. Mcdonalds)</t>
  </si>
  <si>
    <t>Businesses that build big capital intensive projects and then collect some form of revenue on that asset over time (ex. Rail road)</t>
  </si>
  <si>
    <t>Businesses that sell consultant time and pay their consultants less, taking the spread</t>
  </si>
  <si>
    <t>Financial business that takes in premiums and pays out covered claims, taking a spread in between and earning interest</t>
  </si>
  <si>
    <t xml:space="preserve">can combine with bottom up marketing driven to drive # of new loans. Need key assumptions about the loan portfolio: avg. interest rate, term, default, loss given default, prepayment, etc. Ask them how it works, but don’t dump all of these metrics on them at once. </t>
  </si>
  <si>
    <t xml:space="preserve">Business with a physical location or multiple locations. </t>
  </si>
  <si>
    <t>Businesses that operate platform that facilitates buying and selling. either top down or marketing driven. Use those to build GMV (gross market value) and then apply a % take rate to derive revenue</t>
  </si>
  <si>
    <t>Market place</t>
  </si>
  <si>
    <t xml:space="preserve">Businesses that sell things online. market budget driven is generally best for this. If the client isn’t comfortable making CAC assumptions, do simple volume. </t>
  </si>
  <si>
    <t>Ecommerce</t>
  </si>
  <si>
    <t>Free websites that create content to drive traffic and then monetize that traffic with advertising</t>
  </si>
  <si>
    <t>Impression-driven adverising</t>
  </si>
  <si>
    <t>Software as a service. Attracts subscribers and collects a subscription fee. if a startup without key data about pricing, cac, etc., use top-down and back into # of subscribers and then take an assumption about churn. Make sure to ask for the time period of the churn (monthly, annual, etc.). If they have a clear idea of marketing strategy, marketing budget driven is best. If they have an existing business with a manageable number of existing clients (&lt;20), a combination of customer detail, pipeline, and marketing driven could be best. Alternatively, volume-driven would also work</t>
  </si>
  <si>
    <t>This is a company that sells some sort of physical good (i.e. girl scout cookies, wine, tires, etc.). Only choose this if some of the goods are sold through non-internet verticles. For internet only, choose B007 Ecommerce</t>
  </si>
  <si>
    <t xml:space="preserve"> this is a specialized model for companies with natural resources. You start with an estimated size of the resource they possess (I.e. # of black for an oil company), take assumptions about a how it will be extracted and deplete, how much capex is required each period to extract the resources, and how much volume that will be produced per period. Then you take assumptions about the “price deck” or expected future prices you can realize on that volume. Finally, you multiply the prices by volume for the entire life of resource until it is completely depleted and discount it back to today at a fair discount rate (generally 10%) in order yo determine the present value of the asset.</t>
  </si>
  <si>
    <t>And business that buys land, develops a building, and rents it or that just does one of those things</t>
  </si>
  <si>
    <t xml:space="preserve">Useful for existing businesses that want to build a projection based off of linear extrapolation of their actual financial statements. </t>
  </si>
  <si>
    <t>B001, B002, B003, B004, B)05, B006, B007, B008, B009, B010, B011, B012, B013</t>
  </si>
  <si>
    <t xml:space="preserve">Good for factories and other things that have a limited capacity. Also good for restaurants. </t>
  </si>
  <si>
    <t xml:space="preserve">Useful for businesses that generate money from assets. I.e. a leasing model where a business leases equipment to a client in return for a monthly payment. Also useful for brick and mortar that wants a simpler model than a growth curve. </t>
  </si>
  <si>
    <t>good for businesses that plan to launch many identical locations/franchises/etc.. Model the unit economics of a single location/franchise/etc. Use either bottoms up marketing or bottoms up volume to model the performance of a single location. It will typically ramp up to a steady-state maximum volume capacity over time.  Ask about the investment that goes into opening each location/franchise/etc. Ask about how long it takes to reach Then ask how many locations they plan to open in each of the next 5 years. We track the tenure of each location/franchise/etc. As a rule, any franchise or brick and mortar business that plans to open new locations in the future should include this code. Restricted to these business models: B007 - franchise, B008 - brick and mortar.</t>
  </si>
  <si>
    <t xml:space="preserve">Data about each sales person, their expected sales quota, and </t>
  </si>
  <si>
    <t>B001, B002, B007, B009</t>
  </si>
  <si>
    <t>similar to customer driven but prospective. Good for sales organizations. Collect the same data as customer driven but add % chance of closing assumption</t>
  </si>
  <si>
    <t>Pipeline-driven</t>
  </si>
  <si>
    <t xml:space="preserve">good for existing businesses that have a small number of key customers. Collect data about how much revenue each produces, the costs associated with each, and the billing timing. </t>
  </si>
  <si>
    <t>Customer-driven</t>
  </si>
  <si>
    <t> good for existing businesses and clients who want to keep things simple. Simply take assumptions about unit volume, pricing, and direct costs</t>
  </si>
  <si>
    <t>B001, B002, B003, B004, B005, B006, B007, B008, B009, B011</t>
  </si>
  <si>
    <t>good if they have a clear idea of a marketing strategy. Start with ad budget. Take assumptions about CAC to get to revenue (ad budget/CAC). Take assumptions about avg. order value to get to revenue</t>
  </si>
  <si>
    <t>B001, B002, B003, B004, B005, B006, B007, B008, B009</t>
  </si>
  <si>
    <t>Top-down: start with TAM and work down to revenue and volume. Combine this with pricing and/or average revenue per unit to back into unit volume</t>
  </si>
  <si>
    <t>B001, B002, B003, B004, B005, B006, B008, B009</t>
  </si>
  <si>
    <t>Description</t>
  </si>
  <si>
    <t>DCHUV-S</t>
  </si>
  <si>
    <t>DCHCV-S</t>
  </si>
  <si>
    <t>This is a secondary volume driven direct costs where the volume driver from the previous code combines with an assumption about # of unit volume/FTE to drive # of FTE's. This is multiplied by a total compensation/year assumption to get to total headcount expense</t>
  </si>
  <si>
    <t>DCHCR-S</t>
  </si>
  <si>
    <t>This is a secondary revenue driven direct cost where the revenue from the previous code combines with an assumption about revenue/FTE to drive # of FTE's. This is multiplied by a total compensation/year assumption to get to total headcount expense</t>
  </si>
  <si>
    <t>DCPR-S</t>
  </si>
  <si>
    <t>This is a secondary revenue driven direct cost where the revenue from the previous code combines with an assumption about % direct cost to produce an expense. Useful for royalties, commission, revenue-share, and any other expense that is driven as a percent of revenue</t>
  </si>
  <si>
    <t>RSUBTV-S</t>
  </si>
  <si>
    <t>RSUBTR-S</t>
  </si>
  <si>
    <t>DCSCAC-S</t>
  </si>
  <si>
    <t>Financial code</t>
  </si>
  <si>
    <t>Sales revenue:</t>
  </si>
  <si>
    <t>Driver: # of orders</t>
  </si>
  <si>
    <t>DCGS-S</t>
  </si>
  <si>
    <t>RSUB-S</t>
  </si>
  <si>
    <t>Subscription revenue - secondary volume driven:</t>
  </si>
  <si>
    <t>% of unit volume that converts to new subscriptions</t>
  </si>
  <si>
    <t>Driver: # of subscribers</t>
  </si>
  <si>
    <t>Subscription revenue - secondary revenue driven:</t>
  </si>
  <si>
    <t>Revenue/new subscriber</t>
  </si>
  <si>
    <t>RAD-S</t>
  </si>
  <si>
    <t>Advertising revenue:</t>
  </si>
  <si>
    <t># of impressions/user/month</t>
  </si>
  <si>
    <t># of impressions</t>
  </si>
  <si>
    <t>Revenue/impression</t>
  </si>
  <si>
    <t>Driver: # of impressions</t>
  </si>
  <si>
    <t>Unit cost - volume driven:</t>
  </si>
  <si>
    <t>Expense/unit</t>
  </si>
  <si>
    <t>Subscription revenue - Tiers, secondary revenue driven:</t>
  </si>
  <si>
    <t>% upgraded to next tier</t>
  </si>
  <si>
    <t># upgraded</t>
  </si>
  <si>
    <t>Subscription revenue - Tiers, secondary volume driven:</t>
  </si>
  <si>
    <t>Subscription revenue - Tiers, primary:</t>
  </si>
  <si>
    <t>New subscribers acquired</t>
  </si>
  <si>
    <t>Headcount - volume driven:</t>
  </si>
  <si>
    <t>Volume/FTE</t>
  </si>
  <si>
    <t>Total compensation/year</t>
  </si>
  <si>
    <t>RSUBTM-S</t>
  </si>
  <si>
    <t>Subscription revenue - Middle tier, secondary:</t>
  </si>
  <si>
    <t>Headcount - revenue driven:</t>
  </si>
  <si>
    <t>Revenue/FTE</t>
  </si>
  <si>
    <t>RSUBTL-S</t>
  </si>
  <si>
    <t>Subscription revenue - Last tier, secondary:</t>
  </si>
  <si>
    <t>% of revenue direct cost:</t>
  </si>
  <si>
    <t>Marketplace revenue - primary:</t>
  </si>
  <si>
    <t>Seller acquisition cost:</t>
  </si>
  <si>
    <t># of order/seller/month</t>
  </si>
  <si>
    <t># of seller</t>
  </si>
  <si>
    <t>CAC/seller</t>
  </si>
  <si>
    <t>IS: revenue</t>
  </si>
  <si>
    <t>IS: direct cost</t>
  </si>
  <si>
    <t xml:space="preserve">COGS volume driven: </t>
  </si>
  <si>
    <t>Advertising budget and CAC:</t>
  </si>
  <si>
    <t>IS: Direct cost</t>
  </si>
  <si>
    <t>IS: direct costs</t>
  </si>
  <si>
    <t>Income statement:</t>
  </si>
  <si>
    <t>Balance sheet:</t>
  </si>
  <si>
    <t>Years useful life</t>
  </si>
  <si>
    <t>Avg. age of beg. Balance</t>
  </si>
  <si>
    <t>RS-PV</t>
  </si>
  <si>
    <t>RSUB-PV</t>
  </si>
  <si>
    <t>RGMV-PV</t>
  </si>
  <si>
    <t>V-RS-P</t>
  </si>
  <si>
    <t>V-RSUBT-P</t>
  </si>
  <si>
    <t>V-RGMV-P</t>
  </si>
  <si>
    <t>Marketplace revenue - primary volume driven:</t>
  </si>
  <si>
    <t>% benefits load</t>
  </si>
  <si>
    <t>Start date</t>
  </si>
  <si>
    <t>Calcs.</t>
  </si>
  <si>
    <t>x</t>
  </si>
  <si>
    <t>Beginning total investment</t>
  </si>
  <si>
    <t>WCAR-SR</t>
  </si>
  <si>
    <t xml:space="preserve">Simple accounts receivable - revenue: </t>
  </si>
  <si>
    <t># of days sales outstanding</t>
  </si>
  <si>
    <t xml:space="preserve">Simple accounts receivable. Takes assumption about days sales outstanding to approximate accounts receivable relative to sales over a given period. Default to this item unless client asks for a more complex modeling of accounts receivable. Any time a client says "customers pay in 30 days", this one is valid. Must come directly after at R code to work properly. It can never come after a DC or C code. </t>
  </si>
  <si>
    <t>BS: current assets</t>
  </si>
  <si>
    <t>% gross margin</t>
  </si>
  <si>
    <t>Direct costs:</t>
  </si>
  <si>
    <t>IS: operating expense</t>
  </si>
  <si>
    <t>IS: interest expense</t>
  </si>
  <si>
    <t>General assumptions:</t>
  </si>
  <si>
    <t>% tax rate</t>
  </si>
  <si>
    <t>BS: equity</t>
  </si>
  <si>
    <t>BS: current liabilities</t>
  </si>
  <si>
    <t>IS: D&amp;A</t>
  </si>
  <si>
    <t>CF: WC</t>
  </si>
  <si>
    <t>CF: CFI</t>
  </si>
  <si>
    <t>CF: CFF</t>
  </si>
  <si>
    <t>BS: LT liabilities</t>
  </si>
  <si>
    <t># of days inventory outstanding</t>
  </si>
  <si>
    <t xml:space="preserve">Simple unearned revenue - revenue </t>
  </si>
  <si>
    <t>BS: fixed assets</t>
  </si>
  <si>
    <t>Revenue:</t>
  </si>
  <si>
    <t>Fin. Code</t>
  </si>
  <si>
    <t>Heading</t>
  </si>
  <si>
    <t>Space</t>
  </si>
  <si>
    <t>Unique ID</t>
  </si>
  <si>
    <t>GENASS</t>
  </si>
  <si>
    <t>Assump:</t>
  </si>
  <si>
    <t>Codes:</t>
  </si>
  <si>
    <t>Label:</t>
  </si>
  <si>
    <t>Code Label:</t>
  </si>
  <si>
    <t>Beginning total capital expenditures</t>
  </si>
  <si>
    <t>Revenue driven PP&amp;E:</t>
  </si>
  <si>
    <t>Revenue driven intangible assets:</t>
  </si>
  <si>
    <t>This is a code for fixed assets that are driven by a revenue driver. Use this when you want to drive the amount of investment based on revenue. Ex. You need to to invest in $10k of software for every $1 million of revenue</t>
  </si>
  <si>
    <t>FAINT-VS</t>
  </si>
  <si>
    <t>FAPPE-VS</t>
  </si>
  <si>
    <t>FAINT-RS</t>
  </si>
  <si>
    <t>FAPPE-RS</t>
  </si>
  <si>
    <t>AD-EV</t>
  </si>
  <si>
    <t>TAM-ER</t>
  </si>
  <si>
    <t>REV-ER</t>
  </si>
  <si>
    <t>VOL-EV</t>
  </si>
  <si>
    <t>DCGS-SV</t>
  </si>
  <si>
    <t>DCGSINV-SV</t>
  </si>
  <si>
    <t xml:space="preserve">COGS w/ inventory - volume driven: </t>
  </si>
  <si>
    <t>SUB-SR</t>
  </si>
  <si>
    <t>UEREV - SR</t>
  </si>
  <si>
    <t>SUB-PV</t>
  </si>
  <si>
    <t>SUB-SV</t>
  </si>
  <si>
    <t>ADREV-VS</t>
  </si>
  <si>
    <t>DC-SV</t>
  </si>
  <si>
    <t>GMV-PV</t>
  </si>
  <si>
    <t>GMV-PR</t>
  </si>
  <si>
    <t>DCHC-SV</t>
  </si>
  <si>
    <t>DCHC-SR</t>
  </si>
  <si>
    <t>DC-SR</t>
  </si>
  <si>
    <t>Simple unearned revenue. Takes assumption about days invenotry outstanding to approximate inventory relative to COGS over a given period. Default to this item unless client asks for a more complex modeling of inventory. If a client mentions they have inventory and they have also added COGS, use this. Must come directly after a COGS code to work properly. It can never come after a revenue code</t>
  </si>
  <si>
    <t>FAINT-FS</t>
  </si>
  <si>
    <t>FAPPE-FS</t>
  </si>
  <si>
    <t>Beginning gross investment</t>
  </si>
  <si>
    <t>Fixed secondary PPE:</t>
  </si>
  <si>
    <t>Fixed secondary intangible assets:</t>
  </si>
  <si>
    <t>Volume driven secondary PP&amp;E:</t>
  </si>
  <si>
    <t>Volume driven secondary intangible assets:</t>
  </si>
  <si>
    <t>DAMORT-FS</t>
  </si>
  <si>
    <t>Simple amortizing debt:</t>
  </si>
  <si>
    <t># of months term</t>
  </si>
  <si>
    <t>% interest rate</t>
  </si>
  <si>
    <t>Beginning balance</t>
  </si>
  <si>
    <t>Carrying value:</t>
  </si>
  <si>
    <t>Payments:</t>
  </si>
  <si>
    <t>New payment</t>
  </si>
  <si>
    <t>Total payment</t>
  </si>
  <si>
    <t># of months - age of beginning debt</t>
  </si>
  <si>
    <t>Beginning debt</t>
  </si>
  <si>
    <t>Borrow date</t>
  </si>
  <si>
    <t>Rolling fixed term debt - multiple borrowings w/ annual control:</t>
  </si>
  <si>
    <t>DTERMY-FS</t>
  </si>
  <si>
    <t>DTERM1-FS</t>
  </si>
  <si>
    <t>Fixed term debt - one-time borrowing</t>
  </si>
  <si>
    <t>Borrow amount</t>
  </si>
  <si>
    <t>Proceeds from issuance of equity</t>
  </si>
  <si>
    <t>(month #)</t>
  </si>
  <si>
    <t>% default rate</t>
  </si>
  <si>
    <t>% recovery given default</t>
  </si>
  <si>
    <t>Volume driven amortizing loan - no defaults:</t>
  </si>
  <si>
    <t>LAMORT-VS</t>
  </si>
  <si>
    <t>Average loan value</t>
  </si>
  <si>
    <t>Cash flow items:</t>
  </si>
  <si>
    <t>LAMORT-RS</t>
  </si>
  <si>
    <t>% down payment</t>
  </si>
  <si>
    <t>Revenue driven amortizing loan - no defaults:</t>
  </si>
  <si>
    <t>Driver: operating income</t>
  </si>
  <si>
    <t>% of operating income - direct cost:</t>
  </si>
  <si>
    <t>Percent of EBITDA/operating income direct cost. This is a direct cost that is driven by multiplying EBITDA/operating income from the IS BS CF tab by a percentage</t>
  </si>
  <si>
    <t>FCA-FS</t>
  </si>
  <si>
    <t>IS: Other income/expense</t>
  </si>
  <si>
    <t>Beginning cash</t>
  </si>
  <si>
    <t>DCOPS-ISBSCF</t>
  </si>
  <si>
    <t>Item 1</t>
  </si>
  <si>
    <t>Item 2</t>
  </si>
  <si>
    <t>Item 3</t>
  </si>
  <si>
    <t>Item 4</t>
  </si>
  <si>
    <t>VOLLIST-EV</t>
  </si>
  <si>
    <t>Volume-driven - list:</t>
  </si>
  <si>
    <t>Same as VOL-EV except with a list of items that add up to the volume. Ex. Volume is # of impressions. # of impressions is the sum of impressions from items in the list. Item A = 100 impressions in year 1. Item B=200 impressions in year 1. Total volume in year 1 = 300 impressions. Use when several sources are contributing to a volume that will then drive the model</t>
  </si>
  <si>
    <t xml:space="preserve">Primary impression volume  driven advertising revenue. This is ad revenue code combines with a volume event to define that volume as "# of impressions" and then takes an assumption about $ ad revenue per impression to calculate advertising revenue. </t>
  </si>
  <si>
    <t>Advertising revenue - secondary:</t>
  </si>
  <si>
    <t>Passthrough direct cost:</t>
  </si>
  <si>
    <t>Used when a client dictates that a direct cost be added that doesn't actually vary with any volume or revenue driver. Ex. Client says "we have $3,000 a server costs per month that I want to include as a direct cost". This code simply hardcodes the monthly expense and then passes through volume and revenue from the code above</t>
  </si>
  <si>
    <t>DCGSINV-RS</t>
  </si>
  <si>
    <t>Driver</t>
  </si>
  <si>
    <t>Volume driver</t>
  </si>
  <si>
    <t>Revenue driver</t>
  </si>
  <si>
    <t>PDC-SS</t>
  </si>
  <si>
    <t>ADREV-PV</t>
  </si>
  <si>
    <t>DCSCAC-SV</t>
  </si>
  <si>
    <t>CAC</t>
  </si>
  <si>
    <t xml:space="preserve"> </t>
  </si>
  <si>
    <t>General assumptions. Automatically included. DO NOT EVER USE THIS CODE.</t>
  </si>
  <si>
    <t xml:space="preserve">Ad driven event. Assumptions about ad budget and customer acquisition cost drive volume. Useful for companies that plan to grow via advertising. Common amongst software and app businesses. </t>
  </si>
  <si>
    <t xml:space="preserve">TAM driven event. Begin with total addressable market assumptions and take penetration assumptions to calculate expected revenue. </t>
  </si>
  <si>
    <t>Volume:</t>
  </si>
  <si>
    <t># of days</t>
  </si>
  <si>
    <t xml:space="preserve">Subscription revenue that is driven by revenue. We take an assumption about how many $ of primary revenue results in one new subscriber. </t>
  </si>
  <si>
    <t>Secondary advertising revenue. We take assumptions about # of impressions per (unit of primary volume) and then multiply the two to calculation # of impressions. We then take an assumption about revenue/impression to driven ad revenue</t>
  </si>
  <si>
    <t>Fixed secondary intangible assets. This is a fixed, amortizing intangible asset. It is not driven by anything except its hard code. This is useful when the client says "we plan to buy a new server" that is independent of the revenue forecast but still needs to be on the balance sheet</t>
  </si>
  <si>
    <t>Fixed secondary PP&amp;E. This is a fixed, depreciation asset. It is not driven by anything except its hard code. This is useful when the client says "we plan to buy a new server" that is independent of the revenue forecast but still needs to be on the balance sheet</t>
  </si>
  <si>
    <t xml:space="preserve">Fixed amortizing debt. This is a simple debt with straightline amortization that is fixed and not being driven by any volume. </t>
  </si>
  <si>
    <t xml:space="preserve">Fixed rolling term debt. This is a simple debt with bullet structure (one time payment at the end of the term) that is fixed and not being driven by any volume. It can handle multiple vintages of borrowing (i.e. if you borrow in month 1 and then again in month 2). </t>
  </si>
  <si>
    <t xml:space="preserve">Volume driven amortizing loan. This is a loan that is tied to volume. We assume an avg. loan amount and multiply it by the primary volume driver, implicitly assuming that every unit of volume is financed via a loan we provide to the customer. Once the loan is borrowed, it is paid back via a monthly amortization schedule. </t>
  </si>
  <si>
    <t xml:space="preserve">Revenue driven amortizing loan. This is a loan that is driven by revenue. We assume a percent down payment and multiply it by the primary revenue driver, implicitly assuming that the revenue is financed via a loan we provide to the customer. Once the loan is borrowed, it is paid back via a monthly amortization schedule. </t>
  </si>
  <si>
    <t xml:space="preserve"> ADREV-PV</t>
  </si>
  <si>
    <t xml:space="preserve"> SUB-SR</t>
  </si>
  <si>
    <t xml:space="preserve"> DC-SV</t>
  </si>
  <si>
    <t xml:space="preserve"> DCHC-SV</t>
  </si>
  <si>
    <t xml:space="preserve"> VOLLIST-EV</t>
  </si>
  <si>
    <t xml:space="preserve"> SUB-PV</t>
  </si>
  <si>
    <t xml:space="preserve"> UEREV-SR</t>
  </si>
  <si>
    <t xml:space="preserve"> REV-ER</t>
  </si>
  <si>
    <t xml:space="preserve"> GMV-PR</t>
  </si>
  <si>
    <t xml:space="preserve"> WCAR-SR</t>
  </si>
  <si>
    <t xml:space="preserve"> DCGS-SV</t>
  </si>
  <si>
    <t xml:space="preserve"> TAM-ER</t>
  </si>
  <si>
    <t xml:space="preserve"> AD-EV</t>
  </si>
  <si>
    <t xml:space="preserve"> RS-PV</t>
  </si>
  <si>
    <t xml:space="preserve"> DCGSINV-SV</t>
  </si>
  <si>
    <t xml:space="preserve"> ADREV-VS</t>
  </si>
  <si>
    <t xml:space="preserve"> DCHC-SR</t>
  </si>
  <si>
    <t xml:space="preserve"> DC-SR</t>
  </si>
  <si>
    <t xml:space="preserve"> GMV-PV</t>
  </si>
  <si>
    <t xml:space="preserve"> DCSCAC-SV</t>
  </si>
  <si>
    <t xml:space="preserve"> FAINT-FS</t>
  </si>
  <si>
    <t xml:space="preserve"> FAPPE-FS</t>
  </si>
  <si>
    <t xml:space="preserve"> FAINT-VS</t>
  </si>
  <si>
    <t xml:space="preserve"> FAPPE-VS</t>
  </si>
  <si>
    <t xml:space="preserve"> FAINT-RS</t>
  </si>
  <si>
    <t xml:space="preserve"> FAPPE-RS</t>
  </si>
  <si>
    <t xml:space="preserve"> DAMORT-FS</t>
  </si>
  <si>
    <t xml:space="preserve"> DTERMY-FS</t>
  </si>
  <si>
    <t xml:space="preserve"> DTERM1-FS</t>
  </si>
  <si>
    <t xml:space="preserve"> LAMORT-VS</t>
  </si>
  <si>
    <t xml:space="preserve"> LAMORT-RS</t>
  </si>
  <si>
    <t xml:space="preserve"> DCOPS-ISBSCF</t>
  </si>
  <si>
    <t xml:space="preserve"> FCA-FS</t>
  </si>
  <si>
    <t xml:space="preserve"> PDC-SS</t>
  </si>
  <si>
    <t xml:space="preserve"> DCGSINV-RS</t>
  </si>
  <si>
    <t xml:space="preserve"> SUB-SV</t>
  </si>
  <si>
    <t>All codes used</t>
  </si>
  <si>
    <t>GMV-SR</t>
  </si>
  <si>
    <t>WCAR-IS</t>
  </si>
  <si>
    <t>Driver: total revenue</t>
  </si>
  <si>
    <t>Secondary GMV. This is a secondary marketplace revenue. We assume that the event code drives GMV and then take an assumption about percent penetration to calculate revenue from that GMV</t>
  </si>
  <si>
    <t>Secondary GMV:</t>
  </si>
  <si>
    <t>Header:</t>
  </si>
  <si>
    <t>Simple accounts receivable - IS driven:</t>
  </si>
  <si>
    <t>Simple inventory- IS driven:</t>
  </si>
  <si>
    <t>Inventory:</t>
  </si>
  <si>
    <t>Simple accounts payble - IS driven:</t>
  </si>
  <si>
    <t>Accounts payable:</t>
  </si>
  <si>
    <t># of days payable outstanding</t>
  </si>
  <si>
    <t xml:space="preserve">Simple unearned revenue - IS driven: </t>
  </si>
  <si>
    <t># of days outstanding</t>
  </si>
  <si>
    <t>Driver: direct costs and operating costs</t>
  </si>
  <si>
    <t>Driver: total direct costs</t>
  </si>
  <si>
    <t>WCINV-IS</t>
  </si>
  <si>
    <t>WCAP-IS</t>
  </si>
  <si>
    <t>WCUR-IS</t>
  </si>
  <si>
    <t>TAM:</t>
  </si>
  <si>
    <t xml:space="preserve">Fixed one-time term debt. This is a simple debt with bullet structure (one time payment at the end of the term) that is fixed and not being driven by any volume. This code can only handle a single borrowing date. The payments do not amortize. Rather, they are paid back in full in one single bullet payment at the end of the term. If a client says "term debt" or "bullet structure" or mentions that there isn't amortization, they are refering to this structure and this type of debt should be used. If you need multiple borrowing dates, use DTERMY-FS </t>
  </si>
  <si>
    <t>Revenue hard code:</t>
  </si>
  <si>
    <t xml:space="preserve">Hardcoded revenue or GMV. Useful when client says "we plan to do revenue of $XXXin year 1" without providing anything that would drive the revenue. We simply add the revenue each year as an assumption and drive all of the secondary items off of that revenue. </t>
  </si>
  <si>
    <t xml:space="preserve">Primary sales revenue volume driven. # of units sold * price/unit = sales. </t>
  </si>
  <si>
    <t>Subscription price/month</t>
  </si>
  <si>
    <t xml:space="preserve">Hardcoded revenue per unit sold. Useful when client says "we plan to do revenue of $XXXin year 1" without providing anything that would drive the revenue. We simply add the revenue each year as an assumption and drive all of the secondary items off of that revenue. Creates a new volume driver that SV codes can be driven by  </t>
  </si>
  <si>
    <t>Secondary Average Order Value driven volume. This adds a volume driver to a chain that only has a revenue driver (ex. REV-ER, GMV-PR &gt; you would add this code on so that you would have a new chain you can add SV codes to. Ex. REV-ER, GMV-PR, AOV-SRV, SUB-SV. Adding SUB-SV would not have been possible before because it is a secondary volume driven code and there was no volume driver added before). It takes the revenue driver and divides it by an assumption about Average Order Value to derive # of orders, which it then uses as a volume driver</t>
  </si>
  <si>
    <t>Primary marketplace revenue volume driven. We pair with an EV code to drive # of orders, multiply by average order value to calculate gross market value (GMV) and then multiply by a percent take rate to calculate revneue. Creates a new revenue driver so that both SR and SV codes can come after it in the chain</t>
  </si>
  <si>
    <t>FAINT-SR</t>
  </si>
  <si>
    <t>FAPPE-SR</t>
  </si>
  <si>
    <t>ADREV-SV</t>
  </si>
  <si>
    <t>FAINT-SV</t>
  </si>
  <si>
    <t>FAPPE-SV</t>
  </si>
  <si>
    <t>LAMORT-SV</t>
  </si>
  <si>
    <t>FAINT-F</t>
  </si>
  <si>
    <t>FAPPE-F</t>
  </si>
  <si>
    <t>DAMORT-F</t>
  </si>
  <si>
    <t>DTERMY-F</t>
  </si>
  <si>
    <t>DTERM1-F</t>
  </si>
  <si>
    <t>DCOPS-IS</t>
  </si>
  <si>
    <t>PDC-SVR</t>
  </si>
  <si>
    <t>Secondary seller acquisition cost. This is used in a two sided marketplace where selleSR and buyeSR must be acquired. We take an assumption about # of selleSR per order to calculate # of new selleSR and then multiply by CAC to get the expense</t>
  </si>
  <si>
    <t>LAMORT-SR</t>
  </si>
  <si>
    <t xml:space="preserve">Simple income statement driven accounts receivable. Takes assumption about days sales outstanding to approximate accounts receivable relative to sales over a given period. This veSRion is driven not by any previous code but rather is being driven by total revenue from the income statement. Use this one when the client says that they generally have 30 days of accounts receivable or any other vague description that isn't tied to a single segment or line item. </t>
  </si>
  <si>
    <t xml:space="preserve">Simple income statement driven inventory. Takes assumption about days outstanding to approximate inventory relative to total COGS over a given period. This veSRion is driven not by any previous code but rather is being driven by total COGS from the income statement. Use this one when the client says that they generally have 30 days of inventory or any other vague description that isn't tied to a single segment or line item. </t>
  </si>
  <si>
    <t xml:space="preserve">Simple income statement driven accounts payable. Takes assumption about days payable outstanding to approximate accounts payable relative to total expense (COGS+opex) over a given period. This veSRion is driven not by any previous code but rather is being driven by total costs from the income statement. Use this one when the client says that they generally have 30 days of accounts payable or any other vague description that isn't tied to a single segment or line item. </t>
  </si>
  <si>
    <t xml:space="preserve">Simple income statement driven unearned revenue. Takes assumption about days outstanding to approximate unearned revenue relative to sales over a given period. This veSRion is driven not by any previous code but rather is being driven by total revenue from the income statement. Use this one when the client says that they generally have 30 days of unearned revenue or any other vague description that isn't tied to a single segment or line item. </t>
  </si>
  <si>
    <t>Average Order Value - Secondary volume driver:</t>
  </si>
  <si>
    <t xml:space="preserve">Secondary direct cost measuring the cost of goods sold. ONLY compatible with SR-P! Do not use with any other revenue codes other than SR-P. Multiplies # of orders by a COGS/unit assumption. </t>
  </si>
  <si>
    <t xml:space="preserve">Secondary direct cost measuring the cost of goods sold and inventory. ONLY compatible with SR-P! Do not use with any other revenue codes other than SR-P. Multiplies # of orders by a COGS/unit assumption. This code also has inventory. Never use this in conjunction with another DCGS code or WCINV code, as this is redundant and will enter the direct cost or inventory twice. </t>
  </si>
  <si>
    <t xml:space="preserve">SAM primary revenue driven. This creates a serviceable addressable market. Contextually, this should only ever be used with the TAM event codes. Basically, you take assumptions about what portion of the TAM is actually servicesable and then take a penetration rate from this to drive revenue. Use this anytime the client describes a multi-stage TAM. Ex. TAM=all crypto, SAM=ethereum. </t>
  </si>
  <si>
    <t># of salesman</t>
  </si>
  <si>
    <t>$ quota/salesman</t>
  </si>
  <si>
    <t>% avg. obtainment</t>
  </si>
  <si>
    <t># of subscriber:</t>
  </si>
  <si>
    <t>Primary volume driven subscription revenue. PaiSR with an EV code to drive # of new subscriber, which is then used to calculate subscription revenue</t>
  </si>
  <si>
    <t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t>
  </si>
  <si>
    <t>Secondary revenue. This is the basic subscription revenue without upgrades to other tieSR. Assumes only one tier of subscriber. Takes assumption about how much of a volume results in one subscriber converting to drive new subscriber who are subjecte to a churn assumption every month to calculate ending subscriber, which is multiplied by subscription price/month to get to revenue</t>
  </si>
  <si>
    <t>SALESQUOTA-ER</t>
  </si>
  <si>
    <t>Sales quota driven:</t>
  </si>
  <si>
    <t>Sales quota driven event with revenue driver. We take assumptions about # of salesman, their revneue quotas, and their percent obtainment to calculate revenue. Use this if the client mentions driving revenue by hiring salesman</t>
  </si>
  <si>
    <t>Salesman salary</t>
  </si>
  <si>
    <t>% of revenue - commission</t>
  </si>
  <si>
    <t>HVOL-EV</t>
  </si>
  <si>
    <t>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t>
  </si>
  <si>
    <t>LVOL-EV</t>
  </si>
  <si>
    <t># of assets</t>
  </si>
  <si>
    <t>Low volume-driven:</t>
  </si>
  <si>
    <t># of rental units</t>
  </si>
  <si>
    <t>Header</t>
  </si>
  <si>
    <t>% occupancy</t>
  </si>
  <si>
    <t>Primary revenue driver</t>
  </si>
  <si>
    <t>Primary volume driver</t>
  </si>
  <si>
    <t>Secondary revenue driver</t>
  </si>
  <si>
    <t>Secondary volume driver</t>
  </si>
  <si>
    <t>SUB-SRR</t>
  </si>
  <si>
    <t>SUB-PV-RV</t>
  </si>
  <si>
    <t>SUB-PR-RV</t>
  </si>
  <si>
    <t>PV</t>
  </si>
  <si>
    <t>PR</t>
  </si>
  <si>
    <t>SV</t>
  </si>
  <si>
    <t>SR</t>
  </si>
  <si>
    <t>PL</t>
  </si>
  <si>
    <t>SL</t>
  </si>
  <si>
    <t># of units</t>
  </si>
  <si>
    <t>Test drivers:</t>
  </si>
  <si>
    <t>E CODES</t>
  </si>
  <si>
    <t>P CODES</t>
  </si>
  <si>
    <t>SAM-PR-R</t>
  </si>
  <si>
    <t>AOV-TR-RV</t>
  </si>
  <si>
    <t>T CODES</t>
  </si>
  <si>
    <t>S CODES</t>
  </si>
  <si>
    <t>IS CODES</t>
  </si>
  <si>
    <t>1000 GMV-SR</t>
  </si>
  <si>
    <t>ADREV-PV-RV</t>
  </si>
  <si>
    <t>SALES-PV-RV</t>
  </si>
  <si>
    <t>GMV-PV-RV</t>
  </si>
  <si>
    <t>SALES-PR-RV</t>
  </si>
  <si>
    <t>Secondary label</t>
  </si>
  <si>
    <t>(secondary unit)</t>
  </si>
  <si>
    <t>(Primary label)</t>
  </si>
  <si>
    <t>(Secondary label)</t>
  </si>
  <si>
    <t>primary unit</t>
  </si>
  <si>
    <t>(Secondary unit)</t>
  </si>
  <si>
    <t>Secondary unit</t>
  </si>
  <si>
    <t># of sellers</t>
  </si>
  <si>
    <t>WCINV-SSV</t>
  </si>
  <si>
    <t xml:space="preserve">Ad driven revenue </t>
  </si>
  <si>
    <t>Subcription price/month</t>
  </si>
  <si>
    <t>Rev</t>
  </si>
  <si>
    <t>Monthly</t>
  </si>
  <si>
    <t>Quarterly</t>
  </si>
  <si>
    <t>Time series:</t>
  </si>
  <si>
    <t>Surgical procedures</t>
  </si>
  <si>
    <t>procedure</t>
  </si>
  <si>
    <t xml:space="preserve">secondary unit </t>
  </si>
  <si>
    <t>(units/year)</t>
  </si>
  <si>
    <t>(quarter date)</t>
  </si>
  <si>
    <t>(used in quarter name)</t>
  </si>
  <si>
    <t>Volume of a volume modifier - implant</t>
  </si>
  <si>
    <t>VOV-TV-V</t>
  </si>
  <si>
    <t>This modifies a volume by a given ratio and creates a new primary volume and unit label. Ex. One unit per procedure (modifies # of procedures to calculate # of units)</t>
  </si>
  <si>
    <t>SPACE</t>
  </si>
  <si>
    <t>This modifies a volume by assuming some percentage of the primary volume driver is "faulty". It procudes a new primary volume driver that deducts the percentage that are faulty</t>
  </si>
  <si>
    <t>% failure - in and outs (charged)</t>
  </si>
  <si>
    <t>% faulty</t>
  </si>
  <si>
    <t>FAIL-TV-V</t>
  </si>
  <si>
    <t>Volume driven - primary unit:</t>
  </si>
  <si>
    <t>SPLIT-SV-VR</t>
  </si>
  <si>
    <t>Product A</t>
  </si>
  <si>
    <t>Product B</t>
  </si>
  <si>
    <t>Split volume into two categories - unit</t>
  </si>
  <si>
    <t>COGS:</t>
  </si>
  <si>
    <t>WCPP-IS</t>
  </si>
  <si>
    <t>Driver: total expenses</t>
  </si>
  <si>
    <t xml:space="preserve">Simple income statement driven prepaid expenses. Takes assumption about days prepaid outstanding to approximate prepaid expenses relative to total expense (COGS+opex) over a given period. This version is driven not by any previous code but rather is being driven by total costs from the income statement. Use this one when the client says that they generally have 30 days of accounts payable or any other vague description that isn't tied to a single segment or line item. </t>
  </si>
  <si>
    <t xml:space="preserve">Fixed constant liability. This is a hard coded asset with no logic. Use this when the client says "we have x asset on our books" that doesn't change. </t>
  </si>
  <si>
    <t>Fixed constant current liability:</t>
  </si>
  <si>
    <t>FCCL-F</t>
  </si>
  <si>
    <t>FCCA-F</t>
  </si>
  <si>
    <t xml:space="preserve">Fixed constant current asset. This is a hard coded asset with no logic. Use this when the client says "we have x asset on our books" that doesn't change. </t>
  </si>
  <si>
    <t>Fixed constant current asset:</t>
  </si>
  <si>
    <t>FCLTA-F</t>
  </si>
  <si>
    <t>FCLTL-F</t>
  </si>
  <si>
    <t>Fixed constant long-term liability:</t>
  </si>
  <si>
    <t>Fixed long-term liability. This is a hard coded asset with no logic. Use this when the client says "we have x asset on our books" that doesn't change. Only use this if the client specifies that the liability is long-term in nature</t>
  </si>
  <si>
    <t>Fixed constant fixed asset. This is a hard coded asset with no logic. Use this when the client says "we have x asset on our books" that doesn't change. Only use this code if the client specifies that the asset is long-term in nature. By default, select FCCL</t>
  </si>
  <si>
    <t>F codes</t>
  </si>
  <si>
    <t>`</t>
  </si>
  <si>
    <t>(days in a quarter)</t>
  </si>
  <si>
    <t>(days in a month)</t>
  </si>
  <si>
    <t>SEASON MONTHL-TV-V</t>
  </si>
  <si>
    <t>% seasonality curve:</t>
  </si>
  <si>
    <t>Seasonality volume adjuster - monthly</t>
  </si>
  <si>
    <t>Seasonality revenue adjuster - monthly</t>
  </si>
  <si>
    <t>SEASON MONTHL-TR-R</t>
  </si>
  <si>
    <t>SEASON QUARTER-TV-V</t>
  </si>
  <si>
    <t>Q1</t>
  </si>
  <si>
    <t>Q2</t>
  </si>
  <si>
    <t>Q4</t>
  </si>
  <si>
    <t>Q3</t>
  </si>
  <si>
    <t>This modifies revenue to adjust for quarterly seasonality by multiplying the annual revenue by a percentage assigned to its quarter #. ONLY USE WITH QUARTERLY TIME SERIES</t>
  </si>
  <si>
    <t>This modifies revenue to adjust for seasonality by multiplying the annual revenue by a percentage assigned to its month #. ONLY USE WITH MONTHLY TIME SERIES</t>
  </si>
  <si>
    <t>This modifies volume to adjust for seasonality by multiplying the annual volume assumption by a percentage assigned to its month #. ONLY USE WITH MONTHLY TIME SERIES</t>
  </si>
  <si>
    <t>SEASON QUARTER-TR-R</t>
  </si>
  <si>
    <t>Seasonality volume adjuster - quarterly</t>
  </si>
  <si>
    <t>This modifies volume to adjust for quarterly seasonality by multiplying the annual volume by a percentage assigned to its quarter #. ONLY USE WITH QUARTERLY TIME SERIES</t>
  </si>
  <si>
    <t>Test Model</t>
  </si>
  <si>
    <t>joe@gmail.com</t>
  </si>
  <si>
    <t>DAYRENT-PV-RV</t>
  </si>
  <si>
    <t>MONTHRENT-PV-RV</t>
  </si>
  <si>
    <t>Unit:</t>
  </si>
  <si>
    <t>TOGGLE-TV-V</t>
  </si>
  <si>
    <t>Toggle (1="On", 0="Off")</t>
  </si>
  <si>
    <t>FAPPELIST-F</t>
  </si>
  <si>
    <t>Item 9</t>
  </si>
  <si>
    <t>Item 5</t>
  </si>
  <si>
    <t>Item 6</t>
  </si>
  <si>
    <t>Item 7</t>
  </si>
  <si>
    <t>Item 8</t>
  </si>
  <si>
    <t>Fixed secondary list PP&amp;E. This is a fixed, depreciating list of assets. It is not driven by anything except its hard coded list items. This is useful when the client says "we plan to buy item A, item B, item C, etc. " that is independent of the revenue forecast but still needs to be on the balance sheet</t>
  </si>
  <si>
    <t>Primary volume driven monthly rental revenue that creates a revenue driver. Pairs with an EV code to drive rental income based off a monthly rent/unit assumption</t>
  </si>
  <si>
    <t>Primary volume daily driven rental revenue that creates a revenue driver. Pairs with an EV code to drive rental income based off a daily rent/unit assumption</t>
  </si>
  <si>
    <t>ASSETSALE-PV-RV</t>
  </si>
  <si>
    <t>Avg. cost/unit</t>
  </si>
  <si>
    <t>Volume driven asset sales. Use this for large items that involve large capex per item prior to that item being sold later on (ex. Houses)</t>
  </si>
  <si>
    <t>Other financial statement items:</t>
  </si>
  <si>
    <t>CF: Non-cash</t>
  </si>
  <si>
    <t>0:00:00</t>
  </si>
  <si>
    <t>EQUITY-F</t>
  </si>
  <si>
    <t>EQUITYROUNDS-F</t>
  </si>
  <si>
    <t>Equity</t>
  </si>
  <si>
    <t>{"hash":"2ea66b905628a14241bbd2743563b5958cde7476bd5862c2a90989f6e7195991","version":1,"value":"[[\"Hi! How can I assist you today?\"]]"}</t>
  </si>
  <si>
    <t>{"hash":"73c4ca7738e48c6d44f0bcf33aeb29ec41c1d5e0efa93bdb7bc578caece22733","version":1,"value":"[[\"The capital of Kansas is Topeka.\"]]"}</t>
  </si>
  <si>
    <t>PROB-EV</t>
  </si>
  <si>
    <t>Probability-weighted list of volume items. Ex. A sales organization has a pipeline of potential contracts that will yield X volume. Item A has a 50% chance of closing on June 2025. On June 2025, volume X * 50% would be included in the projection</t>
  </si>
  <si>
    <t>Volume-driven probability weighted list - list:</t>
  </si>
  <si>
    <t>% probability</t>
  </si>
  <si>
    <t>PROB-ER</t>
  </si>
  <si>
    <t>Probability-weighted list of revenue items. Ex. A sales organization has a pipeline of potential contracts that will yield X $ of revenue. Item A has a 50% chance of closing on June 2025. On June 2025, revenue X * 50% would be included in the projection</t>
  </si>
  <si>
    <t>(Year #)</t>
  </si>
  <si>
    <t>(Year end #)</t>
  </si>
  <si>
    <t>Circularity breaker? (1=Yes, 0=No)</t>
  </si>
  <si>
    <t>(Calendar month #)</t>
  </si>
  <si>
    <t>Time series</t>
  </si>
  <si>
    <t>Beginning month</t>
  </si>
  <si>
    <t>Total revenue</t>
  </si>
  <si>
    <t>% YoY growth</t>
  </si>
  <si>
    <t>Total direct costs</t>
  </si>
  <si>
    <t>IS: interest income</t>
  </si>
  <si>
    <t>Interest income:</t>
  </si>
  <si>
    <t>Interest income</t>
  </si>
  <si>
    <t>Operating expense:</t>
  </si>
  <si>
    <t>Payroll and benefits</t>
  </si>
  <si>
    <t>Total operating expense</t>
  </si>
  <si>
    <t>EBITDA</t>
  </si>
  <si>
    <t>% EBITDA margin</t>
  </si>
  <si>
    <t>Interest expense:</t>
  </si>
  <si>
    <t>Total interest expense</t>
  </si>
  <si>
    <t>Depreciation and amortization:</t>
  </si>
  <si>
    <t>Total depreciation and amortization</t>
  </si>
  <si>
    <t>Other income/(expense):</t>
  </si>
  <si>
    <t>Net other income/(expense)</t>
  </si>
  <si>
    <t>Pre-tax income</t>
  </si>
  <si>
    <t>Income tax</t>
  </si>
  <si>
    <t>Net income</t>
  </si>
  <si>
    <t>Current assets:</t>
  </si>
  <si>
    <t>Cash</t>
  </si>
  <si>
    <t>Total current assets</t>
  </si>
  <si>
    <t>Fixed assets:</t>
  </si>
  <si>
    <t>Total fixed assets</t>
  </si>
  <si>
    <t>Total assets</t>
  </si>
  <si>
    <t>Current liabilities:</t>
  </si>
  <si>
    <t>Total current liabilities</t>
  </si>
  <si>
    <t>Total long-term liabilities:</t>
  </si>
  <si>
    <t>Total long-term liabilities</t>
  </si>
  <si>
    <t>Total liabilities</t>
  </si>
  <si>
    <t>Equity:</t>
  </si>
  <si>
    <t>Retained earnings</t>
  </si>
  <si>
    <t>Total equity</t>
  </si>
  <si>
    <t>Statement of cash flows:</t>
  </si>
  <si>
    <t>Cash flow from operations:</t>
  </si>
  <si>
    <t>Changes in working capital:</t>
  </si>
  <si>
    <t>Total change in working capital</t>
  </si>
  <si>
    <t>Depreciation and amortization</t>
  </si>
  <si>
    <t>Total cash flow from operations</t>
  </si>
  <si>
    <t>Cash flow from investing:</t>
  </si>
  <si>
    <t>Total cash flow from investing</t>
  </si>
  <si>
    <t>Cash flow from financing:</t>
  </si>
  <si>
    <t>Total cash flow from financing</t>
  </si>
  <si>
    <t>Total change in cash</t>
  </si>
  <si>
    <t>Category:</t>
  </si>
  <si>
    <t>(Year)</t>
  </si>
  <si>
    <t>G&amp;A</t>
  </si>
  <si>
    <t>(Year end)</t>
  </si>
  <si>
    <t>S&amp;M</t>
  </si>
  <si>
    <t>R&amp;D</t>
  </si>
  <si>
    <t>Drivers:</t>
  </si>
  <si>
    <t>Consolidated:</t>
  </si>
  <si>
    <t>Corporate overhead:</t>
  </si>
  <si>
    <t xml:space="preserve">Payroll and benefits </t>
  </si>
  <si>
    <t>(Placeholder)</t>
  </si>
  <si>
    <t>Total corporate overhead</t>
  </si>
  <si>
    <t>Payroll and benefits:</t>
  </si>
  <si>
    <t>Global assumptions:</t>
  </si>
  <si>
    <t>Fixed employee related costs:</t>
  </si>
  <si>
    <t>Salary</t>
  </si>
  <si>
    <t>CEO</t>
  </si>
  <si>
    <t>CTO</t>
  </si>
  <si>
    <t>Director of Marketing</t>
  </si>
  <si>
    <t>Non-employee related expense - fixed:</t>
  </si>
  <si>
    <t>Legal</t>
  </si>
  <si>
    <t>Software subscriptions</t>
  </si>
  <si>
    <t>Accounting</t>
  </si>
  <si>
    <t>Consultants</t>
  </si>
  <si>
    <t>Total non-employee related expenses - fixed</t>
  </si>
  <si>
    <t>Non-employee related expense - dynamic:</t>
  </si>
  <si>
    <t>Costs:</t>
  </si>
  <si>
    <t>Total non-employee related expenses - dynamic</t>
  </si>
  <si>
    <t>Equity raises:</t>
  </si>
  <si>
    <t>Minimum:</t>
  </si>
  <si>
    <t>Investment rounds:</t>
  </si>
  <si>
    <t>Amount</t>
  </si>
  <si>
    <t>Date</t>
  </si>
  <si>
    <t>Seed round</t>
  </si>
  <si>
    <t>(# of months/quarters per year)</t>
  </si>
  <si>
    <t>S Codes</t>
  </si>
  <si>
    <t>F Codes</t>
  </si>
  <si>
    <t>T Codes</t>
  </si>
  <si>
    <t>EV codes</t>
  </si>
  <si>
    <t>PV Codes</t>
  </si>
  <si>
    <t>ER codes</t>
  </si>
  <si>
    <t>PR codes</t>
  </si>
  <si>
    <t>Pipeline:</t>
  </si>
  <si>
    <t>Total</t>
  </si>
  <si>
    <t># of units/year:</t>
  </si>
  <si>
    <t>$/year:</t>
  </si>
  <si>
    <t>Test for every E code:</t>
  </si>
  <si>
    <t>Test for every P code:</t>
  </si>
  <si>
    <t># of months - construction time</t>
  </si>
  <si>
    <t>All E P and S:</t>
  </si>
  <si>
    <t>104 WCINV-SSV</t>
  </si>
  <si>
    <t>81 LAMORT-SR</t>
  </si>
  <si>
    <t>156 DCHC-SR</t>
  </si>
  <si>
    <t>Examine:</t>
  </si>
  <si>
    <t>Change to primary code</t>
  </si>
  <si>
    <t>Item 11</t>
  </si>
  <si>
    <t>Item 12</t>
  </si>
  <si>
    <t>Item 13</t>
  </si>
  <si>
    <t>Item 14</t>
  </si>
  <si>
    <t>Item 15</t>
  </si>
  <si>
    <t>Item 16</t>
  </si>
  <si>
    <t>Item 19</t>
  </si>
  <si>
    <t>Item 20</t>
  </si>
  <si>
    <t>Item 23</t>
  </si>
  <si>
    <t>Item 24</t>
  </si>
  <si>
    <t>Item 27</t>
  </si>
  <si>
    <t>Item 28</t>
  </si>
  <si>
    <t>Item 31</t>
  </si>
  <si>
    <t>Item 32</t>
  </si>
  <si>
    <t>Item 35</t>
  </si>
  <si>
    <t>Item 38</t>
  </si>
  <si>
    <t>Item 40</t>
  </si>
  <si>
    <t>Item 41</t>
  </si>
  <si>
    <t>Item 42</t>
  </si>
  <si>
    <t>Item 43</t>
  </si>
  <si>
    <t>Item 44</t>
  </si>
  <si>
    <t>Item 45</t>
  </si>
  <si>
    <t>Item 46</t>
  </si>
  <si>
    <t>Item 47</t>
  </si>
  <si>
    <t>Item 48</t>
  </si>
  <si>
    <t>Item 49</t>
  </si>
  <si>
    <t>Item 50</t>
  </si>
  <si>
    <t>Item 51</t>
  </si>
  <si>
    <t>Item 52</t>
  </si>
  <si>
    <t>Item 53</t>
  </si>
  <si>
    <t>Item 54</t>
  </si>
  <si>
    <t>Item 55</t>
  </si>
  <si>
    <t>Item 56</t>
  </si>
  <si>
    <t>Item 57</t>
  </si>
  <si>
    <t>(Month #)</t>
  </si>
  <si>
    <t>(# of days in period)</t>
  </si>
  <si>
    <t>Series A</t>
  </si>
  <si>
    <t>Series B</t>
  </si>
  <si>
    <t>Series C</t>
  </si>
  <si>
    <t>$ investment per $10,000 of revenue</t>
  </si>
  <si>
    <t>Capital expenditures per $10k of revenue</t>
  </si>
  <si>
    <t>Item 5 - DEF</t>
  </si>
  <si>
    <t>Item 6 - DEF</t>
  </si>
  <si>
    <t>Item 9 - GHI</t>
  </si>
  <si>
    <t>Item 10 - GHI</t>
  </si>
  <si>
    <t>Item 17 - JKL</t>
  </si>
  <si>
    <t>Item 18 - JKL</t>
  </si>
  <si>
    <t>Item 21 - MNO</t>
  </si>
  <si>
    <t>Item 22 - MNO</t>
  </si>
  <si>
    <t>Item 25 - PQR</t>
  </si>
  <si>
    <t>Item 26 - PQR</t>
  </si>
  <si>
    <t>Item 29 - STV</t>
  </si>
  <si>
    <t>Item 30 - STV</t>
  </si>
  <si>
    <t>Item 33 - UZE</t>
  </si>
  <si>
    <t>Item 34 - UZE</t>
  </si>
  <si>
    <t>Item 36 - 123</t>
  </si>
  <si>
    <t>Item 37 - 123</t>
  </si>
  <si>
    <t>Item 39 - 456</t>
  </si>
  <si>
    <t>Item 40 - 456</t>
  </si>
  <si>
    <t>IS Codes</t>
  </si>
  <si>
    <t>MONTHRENT-PV</t>
  </si>
  <si>
    <t>DAYRENT-PV</t>
  </si>
  <si>
    <t>SUB-PR</t>
  </si>
  <si>
    <t>SALES-PR</t>
  </si>
  <si>
    <t>SALES-PV</t>
  </si>
  <si>
    <t>ASSETSALE-PV</t>
  </si>
  <si>
    <t>WCAR-S</t>
  </si>
  <si>
    <t>ADREV-S</t>
  </si>
  <si>
    <t>DCHC-S</t>
  </si>
  <si>
    <t>DC-S</t>
  </si>
  <si>
    <t>FAINT-S</t>
  </si>
  <si>
    <t>FAPPE-S</t>
  </si>
  <si>
    <t>FAINTR-S</t>
  </si>
  <si>
    <t>FAPPER-S</t>
  </si>
  <si>
    <t>LAMORT-S</t>
  </si>
  <si>
    <t>LAMORTR-S</t>
  </si>
  <si>
    <t>PDC-S</t>
  </si>
  <si>
    <t>SUB-S</t>
  </si>
  <si>
    <t>GMV-S</t>
  </si>
  <si>
    <t>SUBR-S</t>
  </si>
  <si>
    <t>UEREV - S</t>
  </si>
  <si>
    <t>impression</t>
  </si>
  <si>
    <t>unit</t>
  </si>
  <si>
    <t>unit:</t>
  </si>
  <si>
    <t>subscriber:</t>
  </si>
  <si>
    <t>BS1</t>
  </si>
  <si>
    <t>BS2</t>
  </si>
  <si>
    <t># of FTE's</t>
  </si>
  <si>
    <t>% annual increase (calendar year)</t>
  </si>
  <si>
    <t>Excl</t>
  </si>
  <si>
    <t>HOURLY-PV</t>
  </si>
  <si>
    <t>project:</t>
  </si>
  <si>
    <t>Total # of billable hours</t>
  </si>
  <si>
    <t>Avg. rate/billable hour</t>
  </si>
  <si>
    <t>Senario selection</t>
  </si>
  <si>
    <t>High</t>
  </si>
  <si>
    <t>Mid</t>
  </si>
  <si>
    <t>SCENARIO-EV</t>
  </si>
  <si>
    <t>CAGRP-EV</t>
  </si>
  <si>
    <t>% growth</t>
  </si>
  <si>
    <t>SCENARIOCAGR-EP</t>
  </si>
  <si>
    <t>CAGR-driven sales</t>
  </si>
  <si>
    <t>ORIGINATIONS-PP</t>
  </si>
  <si>
    <t>DCV-S</t>
  </si>
  <si>
    <t>STEM Market 1</t>
  </si>
  <si>
    <t>STEM Market 1:</t>
  </si>
  <si>
    <t xml:space="preserve">DC volume driven: </t>
  </si>
  <si>
    <t>New user acquisition cost</t>
  </si>
  <si>
    <t>SUBCAC-S</t>
  </si>
  <si>
    <t>TAM-EV</t>
  </si>
  <si>
    <t xml:space="preserve">TAM driven volume. Begin with total addressable market assumptions and take penetration assumptions to calculate expected revenue. </t>
  </si>
  <si>
    <t># of new units</t>
  </si>
  <si>
    <t>Product C</t>
  </si>
  <si>
    <t>Product D</t>
  </si>
  <si>
    <t>Product E</t>
  </si>
  <si>
    <t>Sales:</t>
  </si>
  <si>
    <t>LISTSALES-PV</t>
  </si>
  <si>
    <t># of units sold</t>
  </si>
  <si>
    <t>% of units sold:</t>
  </si>
  <si>
    <t>Total sales</t>
  </si>
  <si>
    <t>Total COGS</t>
  </si>
  <si>
    <t>sales</t>
  </si>
  <si>
    <t># of saless sold</t>
  </si>
  <si>
    <t>$ price/sales</t>
  </si>
  <si>
    <t>$ COGS/sales</t>
  </si>
  <si>
    <t>Codes: "Label:", TAM-EV "STEM Market 1", LISTSALES-PV "sales"</t>
  </si>
  <si>
    <t>Gross Profit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</si>
</sst>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164" formatCode="_(* #,##0_);_(* \(#,##0\);_(* &quot;   -&quot;?_);_(@_)"/>
    <numFmt numFmtId="165" formatCode="_(* #,##0.0%;_(* \(#,##0.0\)%;_(* &quot;   -&quot;?_)"/>
    <numFmt numFmtId="166" formatCode="_(* &quot;$&quot;\ #,##0_);_(* &quot;$&quot;\ \(#,##0\);_(* &quot;&quot;&quot;$&quot;\ \ \-&quot;&quot;?_);_(@_)"/>
    <numFmt numFmtId="167" formatCode="&quot;Driver &quot;#####"/>
    <numFmt numFmtId="168" formatCode="_(* &quot;$&quot;\ #,##0.0_);_(* &quot;$&quot;\ \(#,##0.0\);_(* &quot;&quot;&quot;$&quot;\ \ \-&quot;&quot;?_);_(@_)"/>
    <numFmt numFmtId="169" formatCode="&quot;Beginning&quot;"/>
    <numFmt numFmtId="170" formatCode="&quot;Month &quot;\ #"/>
    <numFmt numFmtId="171" formatCode="_(* ###0_);_(* \(###0\);_(* &quot;   -&quot;?_);_(@_)"/>
    <numFmt numFmtId="172" formatCode="mmm"/>
    <numFmt numFmtId="173" formatCode="&quot;Month &quot;#"/>
    <numFmt numFmtId="174" formatCode="_(* #,##0.0%_);_(* \(#,##0.0%\);_(* &quot;   -&quot;?_)"/>
    <numFmt numFmtId="175" formatCode="_(* &quot;$&quot;\ #,##0_);_(* \(&quot;$&quot;\ #,##0\);_(* &quot;$  -&quot;?_);_(@_)"/>
  </numFmts>
  <fonts count="39" x14ac:knownFonts="1">
    <font>
      <sz val="11"/>
      <color theme="1"/>
      <name val="Calibri"/>
      <family val="2"/>
      <scheme val="minor"/>
    </font>
    <font>
      <b/>
      <sz val="11"/>
      <color theme="1"/>
      <name val="Calibri"/>
      <family val="2"/>
      <scheme val="minor"/>
    </font>
    <font>
      <i/>
      <sz val="11"/>
      <color theme="1"/>
      <name val="Calibri"/>
      <family val="2"/>
      <scheme val="minor"/>
    </font>
    <font>
      <sz val="11"/>
      <color rgb="FF000000"/>
      <name val="Calibri"/>
      <family val="2"/>
      <scheme val="minor"/>
    </font>
    <font>
      <b/>
      <sz val="11"/>
      <color rgb="FF000000"/>
      <name val="Calibri"/>
      <family val="2"/>
      <scheme val="minor"/>
    </font>
    <font>
      <sz val="10"/>
      <color rgb="FF000000"/>
      <name val="Arial"/>
      <family val="2"/>
    </font>
    <font>
      <b/>
      <sz val="11"/>
      <color rgb="FF008000"/>
      <name val="Calibri"/>
      <family val="2"/>
      <scheme val="minor"/>
    </font>
    <font>
      <i/>
      <sz val="11"/>
      <color rgb="FF000000"/>
      <name val="Calibri"/>
      <family val="2"/>
      <scheme val="minor"/>
    </font>
    <font>
      <i/>
      <sz val="11"/>
      <color rgb="FF0000FF"/>
      <name val="Calibri"/>
      <family val="2"/>
      <scheme val="minor"/>
    </font>
    <font>
      <sz val="11"/>
      <color rgb="FF0000FF"/>
      <name val="Calibri"/>
      <family val="2"/>
      <scheme val="minor"/>
    </font>
    <font>
      <b/>
      <i/>
      <sz val="11"/>
      <color theme="1"/>
      <name val="Calibri"/>
      <family val="2"/>
      <scheme val="minor"/>
    </font>
    <font>
      <b/>
      <i/>
      <sz val="11"/>
      <color rgb="FF000000"/>
      <name val="Calibri"/>
      <family val="2"/>
      <scheme val="minor"/>
    </font>
    <font>
      <b/>
      <i/>
      <sz val="11"/>
      <color rgb="FF0000FF"/>
      <name val="Calibri"/>
      <family val="2"/>
      <scheme val="minor"/>
    </font>
    <font>
      <sz val="11"/>
      <color rgb="FF000000"/>
      <name val="Arial"/>
      <family val="2"/>
    </font>
    <font>
      <b/>
      <sz val="11"/>
      <name val="Calibri"/>
      <family val="2"/>
      <scheme val="minor"/>
    </font>
    <font>
      <i/>
      <sz val="11"/>
      <color indexed="12"/>
      <name val="Calibri"/>
      <family val="2"/>
      <scheme val="minor"/>
    </font>
    <font>
      <b/>
      <sz val="9"/>
      <color indexed="81"/>
      <name val="Tahoma"/>
      <family val="2"/>
    </font>
    <font>
      <sz val="9"/>
      <color indexed="81"/>
      <name val="Tahoma"/>
      <family val="2"/>
    </font>
    <font>
      <b/>
      <sz val="11"/>
      <color rgb="FF0000FF"/>
      <name val="Calibri"/>
      <family val="2"/>
      <scheme val="minor"/>
    </font>
    <font>
      <sz val="11"/>
      <color rgb="FF000000"/>
      <name val="Calibri"/>
      <family val="2"/>
    </font>
    <font>
      <i/>
      <sz val="11"/>
      <name val="Calibri"/>
      <family val="2"/>
      <scheme val="minor"/>
    </font>
    <font>
      <sz val="11"/>
      <color rgb="FF008000"/>
      <name val="Calibri"/>
      <family val="2"/>
      <scheme val="minor"/>
    </font>
    <font>
      <b/>
      <i/>
      <sz val="11"/>
      <color indexed="12"/>
      <name val="Calibri"/>
      <family val="2"/>
      <scheme val="minor"/>
    </font>
    <font>
      <i/>
      <u/>
      <sz val="11"/>
      <color theme="1"/>
      <name val="Calibri"/>
      <family val="2"/>
      <scheme val="minor"/>
    </font>
    <font>
      <sz val="11"/>
      <color rgb="FFFF0000"/>
      <name val="Calibri"/>
      <family val="2"/>
      <scheme val="minor"/>
    </font>
    <font>
      <sz val="11"/>
      <name val="Calibri"/>
      <family val="2"/>
      <scheme val="minor"/>
    </font>
    <font>
      <u/>
      <sz val="11"/>
      <color theme="10"/>
      <name val="Calibri"/>
      <family val="2"/>
      <scheme val="minor"/>
    </font>
    <font>
      <b/>
      <i/>
      <sz val="11"/>
      <color theme="0"/>
      <name val="Calibri"/>
      <family val="2"/>
      <scheme val="minor"/>
    </font>
    <font>
      <sz val="11"/>
      <color indexed="17"/>
      <name val="Calibri"/>
      <family val="2"/>
      <scheme val="minor"/>
    </font>
    <font>
      <sz val="11"/>
      <color indexed="12"/>
      <name val="Calibri"/>
      <family val="2"/>
      <scheme val="minor"/>
    </font>
    <font>
      <u/>
      <sz val="11"/>
      <color theme="1"/>
      <name val="Calibri"/>
      <family val="2"/>
      <scheme val="minor"/>
    </font>
    <font>
      <i/>
      <sz val="11"/>
      <color rgb="FF000000"/>
      <name val="Calibri"/>
      <family val="2"/>
    </font>
    <font>
      <sz val="11"/>
      <color rgb="FF0000FF"/>
      <name val="Calibri"/>
      <family val="2"/>
    </font>
    <font>
      <i/>
      <u val="singleAccounting"/>
      <sz val="11"/>
      <color rgb="FF000000"/>
      <name val="Calibri"/>
      <family val="2"/>
      <scheme val="minor"/>
    </font>
    <font>
      <i/>
      <sz val="11"/>
      <color rgb="FF008000"/>
      <name val="Calibri"/>
      <family val="2"/>
      <scheme val="minor"/>
    </font>
    <font>
      <b/>
      <i/>
      <sz val="11"/>
      <color rgb="FFFF0000"/>
      <name val="Calibri"/>
      <family val="2"/>
      <scheme val="minor"/>
    </font>
    <font>
      <i/>
      <sz val="11"/>
      <color rgb="FFFF0000"/>
      <name val="Calibri"/>
      <family val="2"/>
      <scheme val="minor"/>
    </font>
    <font>
      <b/>
      <sz val="11"/>
      <color rgb="FFFF0000"/>
      <name val="Calibri"/>
      <family val="2"/>
      <scheme val="minor"/>
    </font>
    <font>
      <sz val="8"/>
      <name val="Calibri"/>
      <family val="2"/>
      <scheme val="minor"/>
    </font>
  </fonts>
  <fills count="10">
    <fill>
      <patternFill patternType="none"/>
    </fill>
    <fill>
      <patternFill patternType="gray125"/>
    </fill>
    <fill>
      <patternFill patternType="solid">
        <fgColor rgb="FFCCFFCC"/>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1"/>
        <bgColor indexed="64"/>
      </patternFill>
    </fill>
    <fill>
      <patternFill patternType="solid">
        <fgColor theme="5" tint="0.79998168889431442"/>
        <bgColor indexed="64"/>
      </patternFill>
    </fill>
    <fill>
      <patternFill patternType="solid">
        <fgColor rgb="FFFFFF00"/>
        <bgColor indexed="64"/>
      </patternFill>
    </fill>
    <fill>
      <patternFill patternType="solid">
        <fgColor rgb="FFFFC000"/>
        <bgColor indexed="64"/>
      </patternFill>
    </fill>
  </fills>
  <borders count="29">
    <border>
      <left/>
      <right/>
      <top/>
      <bottom/>
      <diagonal/>
    </border>
    <border>
      <left/>
      <right/>
      <top/>
      <bottom style="thin">
        <color indexed="8"/>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8"/>
      </left>
      <right style="thin">
        <color indexed="8"/>
      </right>
      <top/>
      <bottom style="thin">
        <color indexed="8"/>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bottom style="thin">
        <color auto="1"/>
      </bottom>
      <diagonal/>
    </border>
    <border>
      <left style="thin">
        <color indexed="8"/>
      </left>
      <right/>
      <top style="thin">
        <color auto="1"/>
      </top>
      <bottom style="thin">
        <color auto="1"/>
      </bottom>
      <diagonal/>
    </border>
    <border>
      <left/>
      <right/>
      <top/>
      <bottom style="thin">
        <color indexed="8"/>
      </bottom>
      <diagonal/>
    </border>
    <border>
      <left style="thin">
        <color auto="1"/>
      </left>
      <right/>
      <top style="thin">
        <color auto="1"/>
      </top>
      <bottom style="thin">
        <color auto="1"/>
      </bottom>
      <diagonal/>
    </border>
    <border>
      <left style="thin">
        <color indexed="8"/>
      </left>
      <right/>
      <top/>
      <bottom/>
      <diagonal/>
    </border>
    <border>
      <left style="medium">
        <color theme="0"/>
      </left>
      <right style="medium">
        <color theme="0"/>
      </right>
      <top style="medium">
        <color theme="0"/>
      </top>
      <bottom style="medium">
        <color theme="0"/>
      </bottom>
      <diagonal/>
    </border>
    <border>
      <left style="thin">
        <color theme="0"/>
      </left>
      <right style="thin">
        <color theme="0"/>
      </right>
      <top style="thin">
        <color theme="0"/>
      </top>
      <bottom/>
      <diagonal/>
    </border>
    <border>
      <left/>
      <right/>
      <top style="thin">
        <color rgb="FF000000"/>
      </top>
      <bottom/>
      <diagonal/>
    </border>
    <border>
      <left/>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bottom style="thin">
        <color rgb="FF000000"/>
      </bottom>
      <diagonal/>
    </border>
    <border>
      <left style="thin">
        <color rgb="FF000000"/>
      </left>
      <right/>
      <top style="thin">
        <color rgb="FF000000"/>
      </top>
      <bottom/>
      <diagonal/>
    </border>
    <border>
      <left style="thin">
        <color rgb="FF000000"/>
      </left>
      <right/>
      <top/>
      <bottom/>
      <diagonal/>
    </border>
    <border>
      <left style="thin">
        <color rgb="FF000000"/>
      </left>
      <right/>
      <top/>
      <bottom style="thin">
        <color rgb="FF000000"/>
      </bottom>
      <diagonal/>
    </border>
    <border>
      <left/>
      <right style="thin">
        <color rgb="FF000000"/>
      </right>
      <top style="thin">
        <color rgb="FF000000"/>
      </top>
      <bottom/>
      <diagonal/>
    </border>
    <border>
      <left/>
      <right style="thin">
        <color rgb="FF000000"/>
      </right>
      <top/>
      <bottom/>
      <diagonal/>
    </border>
    <border>
      <left/>
      <right style="thin">
        <color rgb="FF000000"/>
      </right>
      <top/>
      <bottom style="thin">
        <color rgb="FF000000"/>
      </bottom>
      <diagonal/>
    </border>
  </borders>
  <cellStyleXfs count="4">
    <xf numFmtId="0" fontId="0" fillId="0" borderId="0"/>
    <xf numFmtId="0" fontId="5" fillId="0" borderId="0"/>
    <xf numFmtId="0" fontId="19" fillId="0" borderId="0"/>
    <xf numFmtId="0" fontId="26" fillId="0" borderId="0" applyNumberFormat="0" applyFill="0" applyBorder="0" applyAlignment="0" applyProtection="0"/>
  </cellStyleXfs>
  <cellXfs count="396">
    <xf numFmtId="0" fontId="0" fillId="0" borderId="0" xfId="0"/>
    <xf numFmtId="0" fontId="0" fillId="0" borderId="0" xfId="0" applyAlignment="1">
      <alignment horizontal="right"/>
    </xf>
    <xf numFmtId="0" fontId="0" fillId="0" borderId="0" xfId="0" applyAlignment="1">
      <alignment horizontal="center"/>
    </xf>
    <xf numFmtId="0" fontId="0" fillId="2" borderId="0" xfId="0" applyFill="1"/>
    <xf numFmtId="0" fontId="0" fillId="2" borderId="0" xfId="0" applyFill="1" applyAlignment="1">
      <alignment horizontal="right"/>
    </xf>
    <xf numFmtId="0" fontId="0" fillId="2" borderId="0" xfId="0" applyFill="1" applyAlignment="1">
      <alignment horizontal="center"/>
    </xf>
    <xf numFmtId="0" fontId="0" fillId="0" borderId="0" xfId="0" applyAlignment="1">
      <alignment horizontal="left"/>
    </xf>
    <xf numFmtId="0" fontId="2" fillId="0" borderId="0" xfId="0" applyFont="1" applyAlignment="1">
      <alignment horizontal="center"/>
    </xf>
    <xf numFmtId="0" fontId="3" fillId="0" borderId="0" xfId="0" applyFont="1"/>
    <xf numFmtId="0" fontId="4" fillId="0" borderId="0" xfId="0" applyFont="1"/>
    <xf numFmtId="17" fontId="4" fillId="0" borderId="0" xfId="1" applyNumberFormat="1" applyFont="1"/>
    <xf numFmtId="17" fontId="6" fillId="0" borderId="0" xfId="1" applyNumberFormat="1" applyFont="1"/>
    <xf numFmtId="0" fontId="2" fillId="0" borderId="0" xfId="0" applyFont="1"/>
    <xf numFmtId="0" fontId="7" fillId="0" borderId="0" xfId="0" applyFont="1"/>
    <xf numFmtId="0" fontId="8" fillId="0" borderId="0" xfId="0" applyFont="1"/>
    <xf numFmtId="164" fontId="7" fillId="0" borderId="0" xfId="0" applyNumberFormat="1" applyFont="1"/>
    <xf numFmtId="165" fontId="8" fillId="0" borderId="0" xfId="0" applyNumberFormat="1" applyFont="1"/>
    <xf numFmtId="164" fontId="8" fillId="0" borderId="0" xfId="0" applyNumberFormat="1" applyFont="1"/>
    <xf numFmtId="166" fontId="8" fillId="0" borderId="0" xfId="0" applyNumberFormat="1" applyFont="1"/>
    <xf numFmtId="166" fontId="7" fillId="0" borderId="0" xfId="0" applyNumberFormat="1" applyFont="1"/>
    <xf numFmtId="165" fontId="7" fillId="0" borderId="0" xfId="0" applyNumberFormat="1" applyFont="1"/>
    <xf numFmtId="165" fontId="2" fillId="0" borderId="0" xfId="0" applyNumberFormat="1" applyFont="1"/>
    <xf numFmtId="0" fontId="10" fillId="3" borderId="0" xfId="0" applyFont="1" applyFill="1"/>
    <xf numFmtId="166" fontId="9" fillId="0" borderId="0" xfId="0" applyNumberFormat="1" applyFont="1"/>
    <xf numFmtId="166" fontId="3" fillId="0" borderId="0" xfId="0" applyNumberFormat="1" applyFont="1"/>
    <xf numFmtId="165" fontId="8" fillId="0" borderId="1" xfId="0" applyNumberFormat="1" applyFont="1" applyBorder="1"/>
    <xf numFmtId="165" fontId="7" fillId="0" borderId="1" xfId="0" applyNumberFormat="1" applyFont="1" applyBorder="1"/>
    <xf numFmtId="0" fontId="1" fillId="0" borderId="0" xfId="0" applyFont="1"/>
    <xf numFmtId="166" fontId="1" fillId="0" borderId="0" xfId="0" applyNumberFormat="1" applyFont="1"/>
    <xf numFmtId="166" fontId="8" fillId="0" borderId="1" xfId="0" applyNumberFormat="1" applyFont="1" applyBorder="1"/>
    <xf numFmtId="166" fontId="7" fillId="0" borderId="1" xfId="0" applyNumberFormat="1" applyFont="1" applyBorder="1"/>
    <xf numFmtId="0" fontId="10" fillId="0" borderId="0" xfId="0" applyFont="1"/>
    <xf numFmtId="164" fontId="10" fillId="0" borderId="0" xfId="0" applyNumberFormat="1" applyFont="1"/>
    <xf numFmtId="166" fontId="4" fillId="0" borderId="0" xfId="0" applyNumberFormat="1" applyFont="1"/>
    <xf numFmtId="164" fontId="2" fillId="0" borderId="0" xfId="0" applyNumberFormat="1" applyFont="1"/>
    <xf numFmtId="164" fontId="2" fillId="0" borderId="1" xfId="0" applyNumberFormat="1" applyFont="1" applyBorder="1"/>
    <xf numFmtId="0" fontId="0" fillId="0" borderId="1" xfId="0" applyBorder="1"/>
    <xf numFmtId="166" fontId="3" fillId="0" borderId="1" xfId="0" applyNumberFormat="1" applyFont="1" applyBorder="1"/>
    <xf numFmtId="164" fontId="11" fillId="0" borderId="0" xfId="0" applyNumberFormat="1" applyFont="1"/>
    <xf numFmtId="164" fontId="12" fillId="0" borderId="0" xfId="0" applyNumberFormat="1" applyFont="1"/>
    <xf numFmtId="0" fontId="0" fillId="3" borderId="0" xfId="0" applyFill="1"/>
    <xf numFmtId="0" fontId="10" fillId="4" borderId="0" xfId="0" applyFont="1" applyFill="1"/>
    <xf numFmtId="0" fontId="0" fillId="4" borderId="0" xfId="0" applyFill="1"/>
    <xf numFmtId="166" fontId="0" fillId="0" borderId="1" xfId="0" applyNumberFormat="1" applyBorder="1"/>
    <xf numFmtId="0" fontId="13" fillId="0" borderId="0" xfId="0" applyFont="1"/>
    <xf numFmtId="0" fontId="13" fillId="2" borderId="0" xfId="0" applyFont="1" applyFill="1" applyAlignment="1">
      <alignment vertical="center"/>
    </xf>
    <xf numFmtId="0" fontId="0" fillId="5" borderId="0" xfId="0" applyFill="1"/>
    <xf numFmtId="164" fontId="11" fillId="4" borderId="0" xfId="0" applyNumberFormat="1" applyFont="1" applyFill="1"/>
    <xf numFmtId="0" fontId="10" fillId="5" borderId="0" xfId="0" applyFont="1" applyFill="1"/>
    <xf numFmtId="164" fontId="11" fillId="5" borderId="0" xfId="0" applyNumberFormat="1" applyFont="1" applyFill="1"/>
    <xf numFmtId="0" fontId="2" fillId="5" borderId="0" xfId="0" applyFont="1" applyFill="1"/>
    <xf numFmtId="0" fontId="1" fillId="5" borderId="0" xfId="0" applyFont="1" applyFill="1"/>
    <xf numFmtId="0" fontId="1" fillId="4" borderId="0" xfId="0" applyFont="1" applyFill="1"/>
    <xf numFmtId="166" fontId="0" fillId="0" borderId="0" xfId="0" applyNumberFormat="1"/>
    <xf numFmtId="168" fontId="8" fillId="0" borderId="1" xfId="0" applyNumberFormat="1" applyFont="1" applyBorder="1"/>
    <xf numFmtId="168" fontId="7" fillId="0" borderId="1" xfId="0" applyNumberFormat="1" applyFont="1" applyBorder="1"/>
    <xf numFmtId="167" fontId="2" fillId="0" borderId="0" xfId="0" applyNumberFormat="1" applyFont="1"/>
    <xf numFmtId="164" fontId="15" fillId="0" borderId="0" xfId="0" applyNumberFormat="1" applyFont="1"/>
    <xf numFmtId="166" fontId="18" fillId="0" borderId="0" xfId="0" applyNumberFormat="1" applyFont="1"/>
    <xf numFmtId="165" fontId="15" fillId="0" borderId="0" xfId="0" applyNumberFormat="1" applyFont="1"/>
    <xf numFmtId="0" fontId="2" fillId="0" borderId="0" xfId="0" applyFont="1" applyAlignment="1">
      <alignment horizontal="right"/>
    </xf>
    <xf numFmtId="166" fontId="2" fillId="0" borderId="0" xfId="0" applyNumberFormat="1" applyFont="1"/>
    <xf numFmtId="166" fontId="0" fillId="0" borderId="0" xfId="0" applyNumberFormat="1" applyAlignment="1">
      <alignment horizontal="right"/>
    </xf>
    <xf numFmtId="166" fontId="1" fillId="0" borderId="2" xfId="0" applyNumberFormat="1" applyFont="1" applyBorder="1"/>
    <xf numFmtId="164" fontId="0" fillId="0" borderId="0" xfId="0" applyNumberFormat="1"/>
    <xf numFmtId="164" fontId="1" fillId="0" borderId="0" xfId="0" applyNumberFormat="1" applyFont="1"/>
    <xf numFmtId="0" fontId="11" fillId="3" borderId="0" xfId="0" applyFont="1" applyFill="1"/>
    <xf numFmtId="0" fontId="11" fillId="0" borderId="0" xfId="0" applyFont="1"/>
    <xf numFmtId="0" fontId="11" fillId="4" borderId="0" xfId="0" applyFont="1" applyFill="1"/>
    <xf numFmtId="167" fontId="7" fillId="0" borderId="0" xfId="0" applyNumberFormat="1" applyFont="1"/>
    <xf numFmtId="0" fontId="11" fillId="5" borderId="0" xfId="0" applyFont="1" applyFill="1"/>
    <xf numFmtId="0" fontId="7" fillId="5" borderId="0" xfId="0" applyFont="1" applyFill="1"/>
    <xf numFmtId="0" fontId="3" fillId="0" borderId="0" xfId="0" applyFont="1" applyAlignment="1">
      <alignment horizontal="right"/>
    </xf>
    <xf numFmtId="0" fontId="10" fillId="0" borderId="0" xfId="0" applyFont="1" applyAlignment="1">
      <alignment horizontal="right"/>
    </xf>
    <xf numFmtId="166" fontId="9" fillId="0" borderId="0" xfId="0" applyNumberFormat="1" applyFont="1" applyAlignment="1">
      <alignment horizontal="right"/>
    </xf>
    <xf numFmtId="165" fontId="8" fillId="0" borderId="0" xfId="0" applyNumberFormat="1" applyFont="1" applyAlignment="1">
      <alignment horizontal="right"/>
    </xf>
    <xf numFmtId="164" fontId="7" fillId="0" borderId="0" xfId="0" applyNumberFormat="1" applyFont="1" applyAlignment="1">
      <alignment horizontal="right"/>
    </xf>
    <xf numFmtId="166" fontId="4" fillId="0" borderId="0" xfId="0" applyNumberFormat="1" applyFont="1" applyAlignment="1">
      <alignment horizontal="right"/>
    </xf>
    <xf numFmtId="0" fontId="1" fillId="0" borderId="0" xfId="0" applyFont="1" applyAlignment="1">
      <alignment horizontal="right"/>
    </xf>
    <xf numFmtId="167" fontId="2" fillId="0" borderId="0" xfId="0" applyNumberFormat="1" applyFont="1" applyAlignment="1">
      <alignment horizontal="right"/>
    </xf>
    <xf numFmtId="166" fontId="3" fillId="0" borderId="0" xfId="0" applyNumberFormat="1" applyFont="1" applyAlignment="1">
      <alignment horizontal="right"/>
    </xf>
    <xf numFmtId="166" fontId="3" fillId="0" borderId="1" xfId="0" applyNumberFormat="1" applyFont="1" applyBorder="1" applyAlignment="1">
      <alignment horizontal="right"/>
    </xf>
    <xf numFmtId="168" fontId="3" fillId="0" borderId="0" xfId="0" applyNumberFormat="1" applyFont="1"/>
    <xf numFmtId="0" fontId="21" fillId="4" borderId="3" xfId="0" applyFont="1" applyFill="1" applyBorder="1"/>
    <xf numFmtId="0" fontId="9" fillId="0" borderId="3" xfId="0" applyFont="1" applyBorder="1"/>
    <xf numFmtId="0" fontId="1" fillId="4" borderId="3" xfId="0" applyFont="1" applyFill="1" applyBorder="1" applyAlignment="1">
      <alignment horizontal="center"/>
    </xf>
    <xf numFmtId="9" fontId="8" fillId="0" borderId="0" xfId="0" applyNumberFormat="1" applyFont="1"/>
    <xf numFmtId="19" fontId="0" fillId="0" borderId="0" xfId="0" applyNumberFormat="1"/>
    <xf numFmtId="164" fontId="0" fillId="0" borderId="4" xfId="0" applyNumberFormat="1" applyBorder="1"/>
    <xf numFmtId="0" fontId="3" fillId="2" borderId="0" xfId="0" applyFont="1" applyFill="1"/>
    <xf numFmtId="0" fontId="2" fillId="2" borderId="0" xfId="0" applyFont="1" applyFill="1"/>
    <xf numFmtId="166" fontId="15" fillId="0" borderId="0" xfId="0" applyNumberFormat="1" applyFont="1"/>
    <xf numFmtId="166" fontId="1" fillId="0" borderId="0" xfId="0" applyNumberFormat="1" applyFont="1" applyAlignment="1">
      <alignment horizontal="centerContinuous"/>
    </xf>
    <xf numFmtId="166" fontId="1" fillId="0" borderId="0" xfId="0" applyNumberFormat="1" applyFont="1" applyAlignment="1">
      <alignment horizontal="right"/>
    </xf>
    <xf numFmtId="166" fontId="0" fillId="0" borderId="1" xfId="0" applyNumberFormat="1" applyBorder="1" applyAlignment="1">
      <alignment horizontal="right"/>
    </xf>
    <xf numFmtId="0" fontId="7" fillId="0" borderId="0" xfId="0" applyFont="1" applyAlignment="1">
      <alignment horizontal="left" indent="1"/>
    </xf>
    <xf numFmtId="0" fontId="0" fillId="6" borderId="0" xfId="0" applyFill="1"/>
    <xf numFmtId="169" fontId="4" fillId="6" borderId="0" xfId="0" applyNumberFormat="1" applyFont="1" applyFill="1" applyAlignment="1">
      <alignment horizontal="right"/>
    </xf>
    <xf numFmtId="170" fontId="2" fillId="0" borderId="0" xfId="0" applyNumberFormat="1" applyFont="1" applyAlignment="1">
      <alignment horizontal="left"/>
    </xf>
    <xf numFmtId="170" fontId="0" fillId="0" borderId="0" xfId="0" applyNumberFormat="1" applyAlignment="1">
      <alignment horizontal="left"/>
    </xf>
    <xf numFmtId="170" fontId="1" fillId="0" borderId="0" xfId="0" applyNumberFormat="1" applyFont="1" applyAlignment="1">
      <alignment horizontal="left"/>
    </xf>
    <xf numFmtId="17" fontId="9" fillId="0" borderId="0" xfId="0" applyNumberFormat="1" applyFont="1"/>
    <xf numFmtId="0" fontId="10" fillId="3" borderId="7" xfId="0" applyFont="1" applyFill="1" applyBorder="1"/>
    <xf numFmtId="0" fontId="0" fillId="3" borderId="7" xfId="0" applyFill="1" applyBorder="1"/>
    <xf numFmtId="0" fontId="3" fillId="3" borderId="7" xfId="0" applyFont="1" applyFill="1" applyBorder="1"/>
    <xf numFmtId="0" fontId="11" fillId="3" borderId="7" xfId="0" applyFont="1" applyFill="1" applyBorder="1"/>
    <xf numFmtId="0" fontId="10" fillId="3" borderId="7" xfId="0" applyFont="1" applyFill="1" applyBorder="1" applyAlignment="1">
      <alignment horizontal="right"/>
    </xf>
    <xf numFmtId="0" fontId="10" fillId="3" borderId="5" xfId="0" applyFont="1" applyFill="1" applyBorder="1"/>
    <xf numFmtId="0" fontId="11" fillId="3" borderId="6" xfId="0" applyFont="1" applyFill="1" applyBorder="1"/>
    <xf numFmtId="0" fontId="11" fillId="3" borderId="5" xfId="0" applyFont="1" applyFill="1" applyBorder="1"/>
    <xf numFmtId="0" fontId="0" fillId="0" borderId="8" xfId="0" applyBorder="1"/>
    <xf numFmtId="169" fontId="4" fillId="6" borderId="9" xfId="0" applyNumberFormat="1" applyFont="1" applyFill="1" applyBorder="1" applyAlignment="1">
      <alignment horizontal="right"/>
    </xf>
    <xf numFmtId="17" fontId="9" fillId="0" borderId="0" xfId="1" applyNumberFormat="1" applyFont="1"/>
    <xf numFmtId="0" fontId="4" fillId="6" borderId="10" xfId="0" applyFont="1" applyFill="1" applyBorder="1" applyAlignment="1">
      <alignment horizontal="center"/>
    </xf>
    <xf numFmtId="17" fontId="4" fillId="6" borderId="10" xfId="1" applyNumberFormat="1" applyFont="1" applyFill="1" applyBorder="1" applyAlignment="1">
      <alignment horizontal="center"/>
    </xf>
    <xf numFmtId="0" fontId="3" fillId="0" borderId="9" xfId="0" applyFont="1" applyBorder="1"/>
    <xf numFmtId="0" fontId="0" fillId="0" borderId="9" xfId="0" applyBorder="1"/>
    <xf numFmtId="164" fontId="11" fillId="0" borderId="2" xfId="0" applyNumberFormat="1" applyFont="1" applyBorder="1"/>
    <xf numFmtId="166" fontId="4" fillId="0" borderId="2" xfId="0" applyNumberFormat="1" applyFont="1" applyBorder="1"/>
    <xf numFmtId="164" fontId="10" fillId="0" borderId="2" xfId="0" applyNumberFormat="1" applyFont="1" applyBorder="1"/>
    <xf numFmtId="168" fontId="8" fillId="0" borderId="0" xfId="0" applyNumberFormat="1" applyFont="1"/>
    <xf numFmtId="168" fontId="7" fillId="0" borderId="0" xfId="0" applyNumberFormat="1" applyFont="1"/>
    <xf numFmtId="166" fontId="8" fillId="0" borderId="11" xfId="0" applyNumberFormat="1" applyFont="1" applyBorder="1"/>
    <xf numFmtId="166" fontId="7" fillId="0" borderId="11" xfId="0" applyNumberFormat="1" applyFont="1" applyBorder="1"/>
    <xf numFmtId="166" fontId="6" fillId="0" borderId="0" xfId="0" applyNumberFormat="1" applyFont="1"/>
    <xf numFmtId="0" fontId="3" fillId="0" borderId="0" xfId="0" applyFont="1" applyAlignment="1">
      <alignment horizontal="left" indent="1"/>
    </xf>
    <xf numFmtId="0" fontId="4" fillId="0" borderId="0" xfId="0" applyFont="1" applyAlignment="1">
      <alignment horizontal="left" indent="1"/>
    </xf>
    <xf numFmtId="0" fontId="11" fillId="0" borderId="0" xfId="0" applyFont="1" applyAlignment="1">
      <alignment horizontal="left" indent="1"/>
    </xf>
    <xf numFmtId="167" fontId="3" fillId="0" borderId="0" xfId="0" applyNumberFormat="1" applyFont="1"/>
    <xf numFmtId="0" fontId="2" fillId="0" borderId="0" xfId="0" applyFont="1" applyAlignment="1">
      <alignment horizontal="left" indent="1"/>
    </xf>
    <xf numFmtId="165" fontId="8" fillId="0" borderId="11" xfId="0" applyNumberFormat="1" applyFont="1" applyBorder="1"/>
    <xf numFmtId="0" fontId="1" fillId="0" borderId="1" xfId="0" applyFont="1" applyBorder="1"/>
    <xf numFmtId="166" fontId="21" fillId="0" borderId="0" xfId="0" applyNumberFormat="1" applyFont="1" applyAlignment="1">
      <alignment horizontal="right"/>
    </xf>
    <xf numFmtId="166" fontId="8" fillId="0" borderId="0" xfId="0" applyNumberFormat="1" applyFont="1" applyAlignment="1">
      <alignment horizontal="right"/>
    </xf>
    <xf numFmtId="164" fontId="8" fillId="0" borderId="1" xfId="0" applyNumberFormat="1" applyFont="1" applyBorder="1"/>
    <xf numFmtId="164" fontId="7" fillId="0" borderId="1" xfId="0" applyNumberFormat="1" applyFont="1" applyBorder="1"/>
    <xf numFmtId="0" fontId="3" fillId="0" borderId="0" xfId="0" applyFont="1" applyAlignment="1">
      <alignment horizontal="left"/>
    </xf>
    <xf numFmtId="0" fontId="11" fillId="3" borderId="14" xfId="0" applyFont="1" applyFill="1" applyBorder="1"/>
    <xf numFmtId="166" fontId="3" fillId="0" borderId="13" xfId="0" applyNumberFormat="1" applyFont="1" applyBorder="1"/>
    <xf numFmtId="166" fontId="8" fillId="0" borderId="13" xfId="0" applyNumberFormat="1" applyFont="1" applyBorder="1"/>
    <xf numFmtId="166" fontId="7" fillId="0" borderId="13" xfId="0" applyNumberFormat="1" applyFont="1" applyBorder="1"/>
    <xf numFmtId="0" fontId="9" fillId="0" borderId="0" xfId="0" applyFont="1" applyAlignment="1">
      <alignment horizontal="left" indent="2"/>
    </xf>
    <xf numFmtId="0" fontId="10" fillId="7" borderId="0" xfId="0" applyFont="1" applyFill="1"/>
    <xf numFmtId="0" fontId="11" fillId="7" borderId="0" xfId="0" applyFont="1" applyFill="1"/>
    <xf numFmtId="0" fontId="10" fillId="7" borderId="0" xfId="0" applyFont="1" applyFill="1" applyAlignment="1">
      <alignment horizontal="right"/>
    </xf>
    <xf numFmtId="0" fontId="7" fillId="0" borderId="0" xfId="0" applyFont="1" applyAlignment="1">
      <alignment horizontal="left" indent="2"/>
    </xf>
    <xf numFmtId="164" fontId="2" fillId="0" borderId="0" xfId="0" applyNumberFormat="1" applyFont="1" applyAlignment="1">
      <alignment horizontal="right"/>
    </xf>
    <xf numFmtId="166" fontId="7" fillId="0" borderId="0" xfId="0" applyNumberFormat="1" applyFont="1" applyAlignment="1">
      <alignment horizontal="right"/>
    </xf>
    <xf numFmtId="166" fontId="4" fillId="0" borderId="2" xfId="0" applyNumberFormat="1" applyFont="1" applyBorder="1" applyAlignment="1">
      <alignment horizontal="right"/>
    </xf>
    <xf numFmtId="0" fontId="4" fillId="0" borderId="0" xfId="0" applyFont="1" applyAlignment="1">
      <alignment horizontal="right"/>
    </xf>
    <xf numFmtId="165" fontId="7" fillId="0" borderId="0" xfId="0" applyNumberFormat="1" applyFont="1" applyAlignment="1">
      <alignment horizontal="right"/>
    </xf>
    <xf numFmtId="164" fontId="11" fillId="0" borderId="2" xfId="0" applyNumberFormat="1" applyFont="1" applyBorder="1" applyAlignment="1">
      <alignment horizontal="right"/>
    </xf>
    <xf numFmtId="168" fontId="7" fillId="0" borderId="0" xfId="0" applyNumberFormat="1" applyFont="1" applyAlignment="1">
      <alignment horizontal="right"/>
    </xf>
    <xf numFmtId="168" fontId="3" fillId="0" borderId="0" xfId="0" applyNumberFormat="1" applyFont="1" applyAlignment="1">
      <alignment horizontal="right"/>
    </xf>
    <xf numFmtId="166" fontId="14" fillId="0" borderId="0" xfId="0" applyNumberFormat="1" applyFont="1" applyAlignment="1">
      <alignment horizontal="right"/>
    </xf>
    <xf numFmtId="165" fontId="7" fillId="0" borderId="11" xfId="0" applyNumberFormat="1" applyFont="1" applyBorder="1" applyAlignment="1">
      <alignment horizontal="right"/>
    </xf>
    <xf numFmtId="0" fontId="11" fillId="0" borderId="0" xfId="0" applyFont="1" applyAlignment="1">
      <alignment horizontal="right"/>
    </xf>
    <xf numFmtId="166" fontId="7" fillId="0" borderId="13" xfId="0" applyNumberFormat="1" applyFont="1" applyBorder="1" applyAlignment="1">
      <alignment horizontal="right"/>
    </xf>
    <xf numFmtId="0" fontId="3" fillId="0" borderId="0" xfId="0" applyFont="1" applyAlignment="1">
      <alignment horizontal="left" indent="2"/>
    </xf>
    <xf numFmtId="170" fontId="7" fillId="0" borderId="0" xfId="0" applyNumberFormat="1" applyFont="1" applyAlignment="1">
      <alignment horizontal="left" indent="2"/>
    </xf>
    <xf numFmtId="170" fontId="3" fillId="0" borderId="0" xfId="0" applyNumberFormat="1" applyFont="1" applyAlignment="1">
      <alignment horizontal="left" indent="2"/>
    </xf>
    <xf numFmtId="0" fontId="0" fillId="0" borderId="11" xfId="0" applyBorder="1"/>
    <xf numFmtId="168" fontId="8" fillId="0" borderId="11" xfId="0" applyNumberFormat="1" applyFont="1" applyBorder="1"/>
    <xf numFmtId="168" fontId="7" fillId="0" borderId="11" xfId="0" applyNumberFormat="1" applyFont="1" applyBorder="1" applyAlignment="1">
      <alignment horizontal="right"/>
    </xf>
    <xf numFmtId="0" fontId="0" fillId="8" borderId="0" xfId="0" applyFill="1"/>
    <xf numFmtId="165" fontId="11" fillId="0" borderId="0" xfId="0" applyNumberFormat="1" applyFont="1"/>
    <xf numFmtId="165" fontId="8" fillId="0" borderId="13" xfId="0" applyNumberFormat="1" applyFont="1" applyBorder="1"/>
    <xf numFmtId="165" fontId="7" fillId="0" borderId="13" xfId="0" applyNumberFormat="1" applyFont="1" applyBorder="1"/>
    <xf numFmtId="0" fontId="11" fillId="7" borderId="0" xfId="0" applyFont="1" applyFill="1" applyAlignment="1">
      <alignment horizontal="right"/>
    </xf>
    <xf numFmtId="0" fontId="9" fillId="0" borderId="0" xfId="0" applyFont="1"/>
    <xf numFmtId="0" fontId="12" fillId="0" borderId="0" xfId="0" applyFont="1"/>
    <xf numFmtId="0" fontId="9" fillId="0" borderId="0" xfId="0" applyFont="1" applyAlignment="1">
      <alignment horizontal="left"/>
    </xf>
    <xf numFmtId="0" fontId="0" fillId="0" borderId="15" xfId="0" applyBorder="1"/>
    <xf numFmtId="0" fontId="10" fillId="3" borderId="12" xfId="0" applyFont="1" applyFill="1" applyBorder="1"/>
    <xf numFmtId="0" fontId="0" fillId="9" borderId="0" xfId="0" applyFill="1"/>
    <xf numFmtId="0" fontId="3" fillId="9" borderId="0" xfId="0" applyFont="1" applyFill="1"/>
    <xf numFmtId="0" fontId="0" fillId="9" borderId="0" xfId="0" applyFill="1" applyAlignment="1">
      <alignment horizontal="right"/>
    </xf>
    <xf numFmtId="0" fontId="9" fillId="0" borderId="3" xfId="0" applyFont="1" applyBorder="1" applyAlignment="1">
      <alignment horizontal="left"/>
    </xf>
    <xf numFmtId="166" fontId="24" fillId="0" borderId="1" xfId="0" applyNumberFormat="1" applyFont="1" applyBorder="1" applyAlignment="1">
      <alignment horizontal="right"/>
    </xf>
    <xf numFmtId="164" fontId="3" fillId="0" borderId="0" xfId="0" applyNumberFormat="1" applyFont="1" applyAlignment="1">
      <alignment horizontal="right"/>
    </xf>
    <xf numFmtId="166" fontId="18" fillId="0" borderId="0" xfId="0" applyNumberFormat="1" applyFont="1" applyAlignment="1">
      <alignment horizontal="right"/>
    </xf>
    <xf numFmtId="166" fontId="11" fillId="0" borderId="0" xfId="0" applyNumberFormat="1" applyFont="1"/>
    <xf numFmtId="165" fontId="7" fillId="0" borderId="13" xfId="0" applyNumberFormat="1" applyFont="1" applyBorder="1" applyAlignment="1">
      <alignment horizontal="right"/>
    </xf>
    <xf numFmtId="165" fontId="12" fillId="0" borderId="0" xfId="0" applyNumberFormat="1" applyFont="1"/>
    <xf numFmtId="9" fontId="2" fillId="0" borderId="0" xfId="0" applyNumberFormat="1" applyFont="1"/>
    <xf numFmtId="0" fontId="3" fillId="9" borderId="0" xfId="0" applyFont="1" applyFill="1" applyAlignment="1">
      <alignment horizontal="left"/>
    </xf>
    <xf numFmtId="0" fontId="10" fillId="9" borderId="0" xfId="0" applyFont="1" applyFill="1"/>
    <xf numFmtId="0" fontId="10" fillId="9" borderId="0" xfId="0" applyFont="1" applyFill="1" applyAlignment="1">
      <alignment horizontal="right"/>
    </xf>
    <xf numFmtId="164" fontId="12" fillId="9" borderId="0" xfId="0" applyNumberFormat="1" applyFont="1" applyFill="1"/>
    <xf numFmtId="164" fontId="11" fillId="9" borderId="0" xfId="0" applyNumberFormat="1" applyFont="1" applyFill="1"/>
    <xf numFmtId="164" fontId="7" fillId="9" borderId="0" xfId="0" applyNumberFormat="1" applyFont="1" applyFill="1" applyAlignment="1">
      <alignment horizontal="right"/>
    </xf>
    <xf numFmtId="0" fontId="3" fillId="2" borderId="0" xfId="0" applyFont="1" applyFill="1" applyAlignment="1">
      <alignment horizontal="left"/>
    </xf>
    <xf numFmtId="0" fontId="9" fillId="9" borderId="0" xfId="0" applyFont="1" applyFill="1" applyAlignment="1">
      <alignment horizontal="left"/>
    </xf>
    <xf numFmtId="0" fontId="1" fillId="9" borderId="0" xfId="0" applyFont="1" applyFill="1"/>
    <xf numFmtId="0" fontId="1" fillId="9" borderId="0" xfId="0" applyFont="1" applyFill="1" applyAlignment="1">
      <alignment horizontal="right"/>
    </xf>
    <xf numFmtId="166" fontId="4" fillId="9" borderId="0" xfId="0" applyNumberFormat="1" applyFont="1" applyFill="1"/>
    <xf numFmtId="166" fontId="4" fillId="9" borderId="0" xfId="0" applyNumberFormat="1" applyFont="1" applyFill="1" applyAlignment="1">
      <alignment horizontal="right"/>
    </xf>
    <xf numFmtId="166" fontId="0" fillId="9" borderId="0" xfId="0" applyNumberFormat="1" applyFill="1"/>
    <xf numFmtId="166" fontId="3" fillId="9" borderId="0" xfId="0" applyNumberFormat="1" applyFont="1" applyFill="1"/>
    <xf numFmtId="166" fontId="3" fillId="9" borderId="0" xfId="0" applyNumberFormat="1" applyFont="1" applyFill="1" applyAlignment="1">
      <alignment horizontal="right"/>
    </xf>
    <xf numFmtId="0" fontId="2" fillId="9" borderId="0" xfId="0" applyFont="1" applyFill="1"/>
    <xf numFmtId="0" fontId="2" fillId="9" borderId="0" xfId="0" applyFont="1" applyFill="1" applyAlignment="1">
      <alignment horizontal="right"/>
    </xf>
    <xf numFmtId="164" fontId="7" fillId="9" borderId="0" xfId="0" applyNumberFormat="1" applyFont="1" applyFill="1"/>
    <xf numFmtId="164" fontId="7" fillId="2" borderId="0" xfId="0" applyNumberFormat="1" applyFont="1" applyFill="1" applyAlignment="1">
      <alignment horizontal="right"/>
    </xf>
    <xf numFmtId="0" fontId="3" fillId="8" borderId="0" xfId="0" applyFont="1" applyFill="1"/>
    <xf numFmtId="0" fontId="0" fillId="8" borderId="0" xfId="0" applyFill="1" applyAlignment="1">
      <alignment horizontal="right"/>
    </xf>
    <xf numFmtId="0" fontId="1" fillId="8" borderId="0" xfId="0" applyFont="1" applyFill="1"/>
    <xf numFmtId="0" fontId="1" fillId="8" borderId="0" xfId="0" applyFont="1" applyFill="1" applyAlignment="1">
      <alignment horizontal="right"/>
    </xf>
    <xf numFmtId="0" fontId="10" fillId="2" borderId="0" xfId="0" applyFont="1" applyFill="1"/>
    <xf numFmtId="0" fontId="10" fillId="2" borderId="0" xfId="0" applyFont="1" applyFill="1" applyAlignment="1">
      <alignment horizontal="right"/>
    </xf>
    <xf numFmtId="0" fontId="11" fillId="8" borderId="0" xfId="0" applyFont="1" applyFill="1"/>
    <xf numFmtId="166" fontId="3" fillId="2" borderId="0" xfId="0" applyNumberFormat="1" applyFont="1" applyFill="1" applyAlignment="1">
      <alignment horizontal="right"/>
    </xf>
    <xf numFmtId="164" fontId="3" fillId="2" borderId="0" xfId="0" applyNumberFormat="1" applyFont="1" applyFill="1" applyAlignment="1">
      <alignment horizontal="right"/>
    </xf>
    <xf numFmtId="0" fontId="2" fillId="2" borderId="0" xfId="0" applyFont="1" applyFill="1" applyAlignment="1">
      <alignment horizontal="right"/>
    </xf>
    <xf numFmtId="164" fontId="7" fillId="2" borderId="0" xfId="0" applyNumberFormat="1" applyFont="1" applyFill="1"/>
    <xf numFmtId="164" fontId="0" fillId="0" borderId="0" xfId="0" applyNumberFormat="1" applyAlignment="1">
      <alignment horizontal="right"/>
    </xf>
    <xf numFmtId="164" fontId="2" fillId="2" borderId="0" xfId="0" applyNumberFormat="1" applyFont="1" applyFill="1"/>
    <xf numFmtId="166" fontId="18" fillId="2" borderId="0" xfId="0" applyNumberFormat="1" applyFont="1" applyFill="1"/>
    <xf numFmtId="166" fontId="4" fillId="2" borderId="0" xfId="0" applyNumberFormat="1" applyFont="1" applyFill="1"/>
    <xf numFmtId="166" fontId="0" fillId="2" borderId="0" xfId="0" applyNumberFormat="1" applyFill="1"/>
    <xf numFmtId="166" fontId="3" fillId="2" borderId="0" xfId="0" applyNumberFormat="1" applyFont="1" applyFill="1"/>
    <xf numFmtId="164" fontId="0" fillId="9" borderId="0" xfId="0" applyNumberFormat="1" applyFill="1"/>
    <xf numFmtId="164" fontId="2" fillId="9" borderId="0" xfId="0" applyNumberFormat="1" applyFont="1" applyFill="1"/>
    <xf numFmtId="164" fontId="2" fillId="9" borderId="0" xfId="0" applyNumberFormat="1" applyFont="1" applyFill="1" applyAlignment="1">
      <alignment horizontal="right"/>
    </xf>
    <xf numFmtId="0" fontId="9" fillId="9" borderId="0" xfId="0" applyFont="1" applyFill="1"/>
    <xf numFmtId="0" fontId="0" fillId="0" borderId="13" xfId="0" applyBorder="1"/>
    <xf numFmtId="166" fontId="0" fillId="0" borderId="13" xfId="0" applyNumberFormat="1" applyBorder="1" applyAlignment="1">
      <alignment horizontal="right"/>
    </xf>
    <xf numFmtId="164" fontId="20" fillId="0" borderId="0" xfId="1" applyNumberFormat="1" applyFont="1"/>
    <xf numFmtId="164" fontId="15" fillId="0" borderId="0" xfId="1" applyNumberFormat="1" applyFont="1"/>
    <xf numFmtId="17" fontId="25" fillId="0" borderId="0" xfId="1" applyNumberFormat="1" applyFont="1"/>
    <xf numFmtId="0" fontId="1" fillId="6" borderId="16" xfId="0" applyFont="1" applyFill="1" applyBorder="1" applyAlignment="1">
      <alignment horizontal="center"/>
    </xf>
    <xf numFmtId="166" fontId="9" fillId="9" borderId="0" xfId="0" applyNumberFormat="1" applyFont="1" applyFill="1"/>
    <xf numFmtId="0" fontId="4" fillId="6" borderId="0" xfId="0" applyFont="1" applyFill="1" applyAlignment="1">
      <alignment horizontal="center"/>
    </xf>
    <xf numFmtId="171" fontId="0" fillId="0" borderId="0" xfId="0" applyNumberFormat="1"/>
    <xf numFmtId="171" fontId="7" fillId="0" borderId="0" xfId="0" applyNumberFormat="1" applyFont="1"/>
    <xf numFmtId="0" fontId="1" fillId="0" borderId="3" xfId="0" applyFont="1" applyBorder="1"/>
    <xf numFmtId="0" fontId="9" fillId="0" borderId="3" xfId="0" applyFont="1" applyBorder="1" applyAlignment="1">
      <alignment horizontal="center"/>
    </xf>
    <xf numFmtId="0" fontId="9" fillId="0" borderId="5" xfId="0" applyFont="1" applyBorder="1" applyAlignment="1">
      <alignment horizontal="center"/>
    </xf>
    <xf numFmtId="166" fontId="0" fillId="0" borderId="13" xfId="0" applyNumberFormat="1" applyBorder="1"/>
    <xf numFmtId="0" fontId="7" fillId="0" borderId="0" xfId="0" applyFont="1" applyAlignment="1">
      <alignment horizontal="right"/>
    </xf>
    <xf numFmtId="164" fontId="11" fillId="0" borderId="0" xfId="0" applyNumberFormat="1" applyFont="1" applyAlignment="1">
      <alignment horizontal="right"/>
    </xf>
    <xf numFmtId="0" fontId="3" fillId="2" borderId="0" xfId="0" quotePrefix="1" applyFont="1" applyFill="1" applyAlignment="1">
      <alignment horizontal="left"/>
    </xf>
    <xf numFmtId="0" fontId="8" fillId="0" borderId="0" xfId="0" applyFont="1" applyAlignment="1">
      <alignment horizontal="left" indent="2"/>
    </xf>
    <xf numFmtId="166" fontId="3" fillId="0" borderId="13" xfId="0" applyNumberFormat="1" applyFont="1" applyBorder="1" applyAlignment="1">
      <alignment horizontal="right"/>
    </xf>
    <xf numFmtId="0" fontId="10" fillId="3" borderId="14" xfId="0" applyFont="1" applyFill="1" applyBorder="1" applyAlignment="1">
      <alignment horizontal="right"/>
    </xf>
    <xf numFmtId="0" fontId="3" fillId="0" borderId="1" xfId="0" applyFont="1" applyBorder="1" applyAlignment="1">
      <alignment horizontal="right"/>
    </xf>
    <xf numFmtId="0" fontId="0" fillId="3" borderId="5" xfId="0" applyFill="1" applyBorder="1"/>
    <xf numFmtId="0" fontId="0" fillId="3" borderId="12" xfId="0" applyFill="1" applyBorder="1"/>
    <xf numFmtId="0" fontId="26" fillId="0" borderId="0" xfId="3"/>
    <xf numFmtId="0" fontId="9" fillId="0" borderId="0" xfId="0" applyFont="1" applyAlignment="1">
      <alignment horizontal="center"/>
    </xf>
    <xf numFmtId="0" fontId="1" fillId="8" borderId="5" xfId="0" applyFont="1" applyFill="1" applyBorder="1" applyAlignment="1">
      <alignment horizontal="center"/>
    </xf>
    <xf numFmtId="164" fontId="3" fillId="0" borderId="0" xfId="0" applyNumberFormat="1" applyFont="1"/>
    <xf numFmtId="166" fontId="18" fillId="0" borderId="2" xfId="0" applyNumberFormat="1" applyFont="1" applyBorder="1"/>
    <xf numFmtId="166" fontId="18" fillId="0" borderId="2" xfId="0" applyNumberFormat="1" applyFont="1" applyBorder="1" applyAlignment="1">
      <alignment horizontal="right"/>
    </xf>
    <xf numFmtId="0" fontId="23" fillId="0" borderId="0" xfId="0" applyFont="1" applyAlignment="1">
      <alignment horizontal="right"/>
    </xf>
    <xf numFmtId="165" fontId="2" fillId="0" borderId="0" xfId="0" applyNumberFormat="1" applyFont="1" applyAlignment="1">
      <alignment horizontal="right"/>
    </xf>
    <xf numFmtId="164" fontId="8" fillId="0" borderId="13" xfId="0" applyNumberFormat="1" applyFont="1" applyBorder="1"/>
    <xf numFmtId="164" fontId="7" fillId="0" borderId="13" xfId="0" applyNumberFormat="1" applyFont="1" applyBorder="1"/>
    <xf numFmtId="166" fontId="9" fillId="0" borderId="13" xfId="0" applyNumberFormat="1" applyFont="1" applyBorder="1"/>
    <xf numFmtId="0" fontId="3" fillId="6" borderId="0" xfId="0" applyFont="1" applyFill="1"/>
    <xf numFmtId="164" fontId="9" fillId="0" borderId="0" xfId="0" applyNumberFormat="1" applyFont="1"/>
    <xf numFmtId="0" fontId="9" fillId="0" borderId="0" xfId="0" applyFont="1" applyAlignment="1">
      <alignment horizontal="right"/>
    </xf>
    <xf numFmtId="166" fontId="2" fillId="0" borderId="0" xfId="0" applyNumberFormat="1" applyFont="1" applyAlignment="1">
      <alignment horizontal="right"/>
    </xf>
    <xf numFmtId="166" fontId="27" fillId="0" borderId="0" xfId="0" applyNumberFormat="1" applyFont="1"/>
    <xf numFmtId="166" fontId="21" fillId="0" borderId="0" xfId="0" applyNumberFormat="1" applyFont="1"/>
    <xf numFmtId="166" fontId="14" fillId="0" borderId="2" xfId="0" applyNumberFormat="1" applyFont="1" applyBorder="1"/>
    <xf numFmtId="166" fontId="20" fillId="0" borderId="0" xfId="0" applyNumberFormat="1" applyFont="1"/>
    <xf numFmtId="165" fontId="20" fillId="0" borderId="0" xfId="0" applyNumberFormat="1" applyFont="1"/>
    <xf numFmtId="166" fontId="14" fillId="0" borderId="0" xfId="0" applyNumberFormat="1" applyFont="1"/>
    <xf numFmtId="165" fontId="1" fillId="0" borderId="0" xfId="0" applyNumberFormat="1" applyFont="1"/>
    <xf numFmtId="165" fontId="10" fillId="0" borderId="0" xfId="0" applyNumberFormat="1" applyFont="1"/>
    <xf numFmtId="166" fontId="10" fillId="0" borderId="0" xfId="0" applyNumberFormat="1" applyFont="1"/>
    <xf numFmtId="166" fontId="28" fillId="0" borderId="0" xfId="0" applyNumberFormat="1" applyFont="1"/>
    <xf numFmtId="166" fontId="29" fillId="0" borderId="0" xfId="0" applyNumberFormat="1" applyFont="1"/>
    <xf numFmtId="166" fontId="29" fillId="0" borderId="13" xfId="0" applyNumberFormat="1" applyFont="1" applyBorder="1"/>
    <xf numFmtId="169" fontId="4" fillId="0" borderId="9" xfId="0" applyNumberFormat="1" applyFont="1" applyBorder="1" applyAlignment="1">
      <alignment horizontal="right"/>
    </xf>
    <xf numFmtId="173" fontId="0" fillId="0" borderId="0" xfId="0" applyNumberFormat="1"/>
    <xf numFmtId="0" fontId="0" fillId="0" borderId="2" xfId="0" applyBorder="1"/>
    <xf numFmtId="0" fontId="30" fillId="0" borderId="0" xfId="0" applyFont="1" applyAlignment="1">
      <alignment horizontal="right"/>
    </xf>
    <xf numFmtId="17" fontId="29" fillId="0" borderId="0" xfId="1" applyNumberFormat="1" applyFont="1"/>
    <xf numFmtId="175" fontId="0" fillId="0" borderId="0" xfId="0" applyNumberFormat="1"/>
    <xf numFmtId="166" fontId="4" fillId="0" borderId="2" xfId="1" applyNumberFormat="1" applyFont="1" applyBorder="1"/>
    <xf numFmtId="175" fontId="1" fillId="0" borderId="2" xfId="0" applyNumberFormat="1" applyFont="1" applyBorder="1"/>
    <xf numFmtId="0" fontId="23" fillId="0" borderId="0" xfId="0" applyFont="1" applyAlignment="1">
      <alignment horizontal="center"/>
    </xf>
    <xf numFmtId="17" fontId="29" fillId="0" borderId="0" xfId="1" applyNumberFormat="1" applyFont="1" applyAlignment="1">
      <alignment horizontal="center"/>
    </xf>
    <xf numFmtId="0" fontId="31" fillId="0" borderId="0" xfId="2" applyFont="1" applyAlignment="1">
      <alignment horizontal="left" indent="2"/>
    </xf>
    <xf numFmtId="164" fontId="28" fillId="0" borderId="0" xfId="1" applyNumberFormat="1" applyFont="1"/>
    <xf numFmtId="164" fontId="33" fillId="0" borderId="0" xfId="0" applyNumberFormat="1" applyFont="1" applyAlignment="1">
      <alignment horizontal="right"/>
    </xf>
    <xf numFmtId="164" fontId="34" fillId="0" borderId="0" xfId="0" applyNumberFormat="1" applyFont="1" applyAlignment="1">
      <alignment horizontal="centerContinuous"/>
    </xf>
    <xf numFmtId="166" fontId="6" fillId="0" borderId="0" xfId="0" applyNumberFormat="1" applyFont="1" applyAlignment="1">
      <alignment horizontal="centerContinuous"/>
    </xf>
    <xf numFmtId="0" fontId="11" fillId="0" borderId="13" xfId="0" applyFont="1" applyBorder="1"/>
    <xf numFmtId="0" fontId="2" fillId="0" borderId="13" xfId="0" applyFont="1" applyBorder="1" applyAlignment="1">
      <alignment horizontal="right"/>
    </xf>
    <xf numFmtId="0" fontId="2" fillId="0" borderId="0" xfId="0" applyFont="1" applyAlignment="1">
      <alignment horizontal="right" wrapText="1"/>
    </xf>
    <xf numFmtId="166" fontId="1" fillId="0" borderId="13" xfId="0" applyNumberFormat="1" applyFont="1" applyBorder="1"/>
    <xf numFmtId="0" fontId="3" fillId="0" borderId="0" xfId="0" applyFont="1" applyAlignment="1">
      <alignment horizontal="center"/>
    </xf>
    <xf numFmtId="0" fontId="3" fillId="0" borderId="5" xfId="0" applyFont="1" applyBorder="1" applyAlignment="1">
      <alignment horizontal="center"/>
    </xf>
    <xf numFmtId="164" fontId="8" fillId="0" borderId="0" xfId="1" applyNumberFormat="1" applyFont="1"/>
    <xf numFmtId="9" fontId="0" fillId="0" borderId="0" xfId="0" applyNumberFormat="1"/>
    <xf numFmtId="17" fontId="4" fillId="6" borderId="17" xfId="1" applyNumberFormat="1" applyFont="1" applyFill="1" applyBorder="1" applyAlignment="1">
      <alignment horizontal="center"/>
    </xf>
    <xf numFmtId="0" fontId="1" fillId="0" borderId="0" xfId="0" applyFont="1" applyAlignment="1">
      <alignment horizontal="centerContinuous"/>
    </xf>
    <xf numFmtId="164" fontId="22" fillId="0" borderId="0" xfId="0" applyNumberFormat="1" applyFont="1"/>
    <xf numFmtId="0" fontId="1" fillId="0" borderId="0" xfId="0" applyFont="1" applyAlignment="1">
      <alignment horizontal="left" indent="1"/>
    </xf>
    <xf numFmtId="0" fontId="4" fillId="0" borderId="3" xfId="0" applyFont="1" applyBorder="1" applyAlignment="1">
      <alignment horizontal="center"/>
    </xf>
    <xf numFmtId="0" fontId="3" fillId="0" borderId="3" xfId="0" applyFont="1" applyBorder="1" applyAlignment="1">
      <alignment horizontal="center"/>
    </xf>
    <xf numFmtId="0" fontId="10" fillId="5" borderId="0" xfId="0" applyFont="1" applyFill="1" applyAlignment="1">
      <alignment horizontal="right"/>
    </xf>
    <xf numFmtId="0" fontId="11" fillId="5" borderId="0" xfId="0" applyFont="1" applyFill="1" applyAlignment="1">
      <alignment horizontal="right"/>
    </xf>
    <xf numFmtId="0" fontId="10" fillId="3" borderId="0" xfId="0" applyFont="1" applyFill="1" applyAlignment="1">
      <alignment horizontal="right"/>
    </xf>
    <xf numFmtId="0" fontId="11" fillId="3" borderId="0" xfId="0" applyFont="1" applyFill="1" applyAlignment="1">
      <alignment horizontal="right"/>
    </xf>
    <xf numFmtId="0" fontId="7" fillId="3" borderId="0" xfId="0" applyFont="1" applyFill="1" applyAlignment="1">
      <alignment horizontal="right"/>
    </xf>
    <xf numFmtId="0" fontId="4" fillId="3" borderId="0" xfId="0" applyFont="1" applyFill="1"/>
    <xf numFmtId="0" fontId="10" fillId="3" borderId="19" xfId="0" applyFont="1" applyFill="1" applyBorder="1"/>
    <xf numFmtId="0" fontId="10" fillId="3" borderId="20" xfId="0" applyFont="1" applyFill="1" applyBorder="1"/>
    <xf numFmtId="0" fontId="11" fillId="3" borderId="20" xfId="0" applyFont="1" applyFill="1" applyBorder="1"/>
    <xf numFmtId="0" fontId="10" fillId="3" borderId="21" xfId="0" applyFont="1" applyFill="1" applyBorder="1"/>
    <xf numFmtId="171" fontId="2" fillId="3" borderId="18" xfId="0" applyNumberFormat="1" applyFont="1" applyFill="1" applyBorder="1"/>
    <xf numFmtId="0" fontId="2" fillId="3" borderId="22" xfId="0" applyFont="1" applyFill="1" applyBorder="1"/>
    <xf numFmtId="166" fontId="10" fillId="3" borderId="19" xfId="0" applyNumberFormat="1" applyFont="1" applyFill="1" applyBorder="1"/>
    <xf numFmtId="166" fontId="27" fillId="3" borderId="19" xfId="0" applyNumberFormat="1" applyFont="1" applyFill="1" applyBorder="1"/>
    <xf numFmtId="0" fontId="2" fillId="3" borderId="24" xfId="0" applyFont="1" applyFill="1" applyBorder="1"/>
    <xf numFmtId="0" fontId="0" fillId="3" borderId="24" xfId="0" applyFill="1" applyBorder="1" applyAlignment="1">
      <alignment horizontal="right"/>
    </xf>
    <xf numFmtId="0" fontId="2" fillId="3" borderId="24" xfId="0" applyFont="1" applyFill="1" applyBorder="1" applyAlignment="1">
      <alignment horizontal="right"/>
    </xf>
    <xf numFmtId="0" fontId="2" fillId="3" borderId="25" xfId="0" applyFont="1" applyFill="1" applyBorder="1"/>
    <xf numFmtId="166" fontId="27" fillId="3" borderId="20" xfId="0" applyNumberFormat="1" applyFont="1" applyFill="1" applyBorder="1"/>
    <xf numFmtId="171" fontId="2" fillId="3" borderId="26" xfId="0" applyNumberFormat="1" applyFont="1" applyFill="1" applyBorder="1"/>
    <xf numFmtId="171" fontId="2" fillId="3" borderId="27" xfId="0" applyNumberFormat="1" applyFont="1" applyFill="1" applyBorder="1"/>
    <xf numFmtId="164" fontId="2" fillId="3" borderId="27" xfId="0" applyNumberFormat="1" applyFont="1" applyFill="1" applyBorder="1"/>
    <xf numFmtId="0" fontId="2" fillId="3" borderId="27" xfId="0" applyFont="1" applyFill="1" applyBorder="1"/>
    <xf numFmtId="0" fontId="0" fillId="3" borderId="27" xfId="0" applyFill="1" applyBorder="1" applyAlignment="1">
      <alignment horizontal="right"/>
    </xf>
    <xf numFmtId="0" fontId="2" fillId="3" borderId="27" xfId="0" applyFont="1" applyFill="1" applyBorder="1" applyAlignment="1">
      <alignment horizontal="right"/>
    </xf>
    <xf numFmtId="0" fontId="2" fillId="3" borderId="28" xfId="0" applyFont="1" applyFill="1" applyBorder="1"/>
    <xf numFmtId="166" fontId="10" fillId="3" borderId="21" xfId="0" applyNumberFormat="1" applyFont="1" applyFill="1" applyBorder="1"/>
    <xf numFmtId="166" fontId="27" fillId="3" borderId="21" xfId="0" applyNumberFormat="1" applyFont="1" applyFill="1" applyBorder="1"/>
    <xf numFmtId="0" fontId="2" fillId="3" borderId="19" xfId="0" applyFont="1" applyFill="1" applyBorder="1"/>
    <xf numFmtId="0" fontId="2" fillId="3" borderId="21" xfId="0" applyFont="1" applyFill="1" applyBorder="1"/>
    <xf numFmtId="0" fontId="2" fillId="0" borderId="13" xfId="0" applyFont="1" applyBorder="1" applyAlignment="1">
      <alignment horizontal="center" wrapText="1"/>
    </xf>
    <xf numFmtId="166" fontId="18" fillId="0" borderId="13" xfId="0" applyNumberFormat="1" applyFont="1" applyBorder="1"/>
    <xf numFmtId="166" fontId="4" fillId="0" borderId="13" xfId="0" applyNumberFormat="1" applyFont="1" applyBorder="1"/>
    <xf numFmtId="0" fontId="24" fillId="0" borderId="0" xfId="0" applyFont="1"/>
    <xf numFmtId="0" fontId="35" fillId="0" borderId="0" xfId="0" applyFont="1"/>
    <xf numFmtId="0" fontId="36" fillId="0" borderId="0" xfId="0" applyFont="1"/>
    <xf numFmtId="166" fontId="37" fillId="0" borderId="0" xfId="0" applyNumberFormat="1" applyFont="1" applyAlignment="1">
      <alignment horizontal="right"/>
    </xf>
    <xf numFmtId="0" fontId="0" fillId="0" borderId="13" xfId="0" applyBorder="1" applyAlignment="1">
      <alignment horizontal="right"/>
    </xf>
    <xf numFmtId="0" fontId="0" fillId="0" borderId="0" xfId="0" applyAlignment="1">
      <alignment horizontal="left" indent="1"/>
    </xf>
    <xf numFmtId="172" fontId="3" fillId="0" borderId="0" xfId="0" applyNumberFormat="1" applyFont="1" applyAlignment="1">
      <alignment horizontal="left" indent="2"/>
    </xf>
    <xf numFmtId="0" fontId="1" fillId="0" borderId="13" xfId="0" applyFont="1" applyBorder="1"/>
    <xf numFmtId="166" fontId="9" fillId="8" borderId="0" xfId="0" applyNumberFormat="1" applyFont="1" applyFill="1"/>
    <xf numFmtId="17" fontId="18" fillId="0" borderId="17" xfId="1" applyNumberFormat="1" applyFont="1" applyBorder="1" applyAlignment="1">
      <alignment horizontal="center"/>
    </xf>
    <xf numFmtId="0" fontId="8" fillId="0" borderId="23" xfId="0" applyFont="1" applyBorder="1"/>
    <xf numFmtId="0" fontId="8" fillId="0" borderId="24" xfId="0" applyFont="1" applyBorder="1"/>
    <xf numFmtId="0" fontId="9" fillId="0" borderId="24" xfId="0" applyFont="1" applyBorder="1" applyAlignment="1">
      <alignment horizontal="right"/>
    </xf>
    <xf numFmtId="0" fontId="8" fillId="0" borderId="24" xfId="0" applyFont="1" applyBorder="1" applyAlignment="1">
      <alignment horizontal="right"/>
    </xf>
    <xf numFmtId="0" fontId="8" fillId="0" borderId="25" xfId="0" applyFont="1" applyBorder="1"/>
    <xf numFmtId="171" fontId="2" fillId="3" borderId="23" xfId="0" applyNumberFormat="1" applyFont="1" applyFill="1" applyBorder="1"/>
    <xf numFmtId="171" fontId="2" fillId="3" borderId="24" xfId="0" applyNumberFormat="1" applyFont="1" applyFill="1" applyBorder="1"/>
    <xf numFmtId="164" fontId="15" fillId="3" borderId="24" xfId="0" applyNumberFormat="1" applyFont="1" applyFill="1" applyBorder="1"/>
    <xf numFmtId="164" fontId="2" fillId="3" borderId="24" xfId="0" applyNumberFormat="1" applyFont="1" applyFill="1" applyBorder="1"/>
    <xf numFmtId="0" fontId="9" fillId="8" borderId="0" xfId="0" applyFont="1" applyFill="1" applyAlignment="1">
      <alignment horizontal="left" indent="1"/>
    </xf>
    <xf numFmtId="17" fontId="9" fillId="8" borderId="0" xfId="1" applyNumberFormat="1" applyFont="1" applyFill="1"/>
    <xf numFmtId="174" fontId="15" fillId="8" borderId="0" xfId="0" applyNumberFormat="1" applyFont="1" applyFill="1"/>
    <xf numFmtId="175" fontId="29" fillId="8" borderId="0" xfId="0" applyNumberFormat="1" applyFont="1" applyFill="1"/>
    <xf numFmtId="17" fontId="29" fillId="8" borderId="0" xfId="1" applyNumberFormat="1" applyFont="1" applyFill="1"/>
    <xf numFmtId="17" fontId="29" fillId="8" borderId="0" xfId="1" applyNumberFormat="1" applyFont="1" applyFill="1" applyAlignment="1">
      <alignment horizontal="center"/>
    </xf>
    <xf numFmtId="0" fontId="32" fillId="8" borderId="0" xfId="2" applyFont="1" applyFill="1" applyAlignment="1">
      <alignment horizontal="left" indent="1"/>
    </xf>
    <xf numFmtId="165" fontId="8" fillId="8" borderId="0" xfId="0" applyNumberFormat="1" applyFont="1" applyFill="1"/>
    <xf numFmtId="164" fontId="0" fillId="0" borderId="13" xfId="0" applyNumberFormat="1" applyBorder="1"/>
    <xf numFmtId="164" fontId="2" fillId="0" borderId="13" xfId="0" applyNumberFormat="1" applyFont="1" applyBorder="1" applyAlignment="1">
      <alignment horizontal="right"/>
    </xf>
    <xf numFmtId="166" fontId="2" fillId="0" borderId="13" xfId="0" applyNumberFormat="1" applyFont="1" applyBorder="1" applyAlignment="1">
      <alignment horizontal="right"/>
    </xf>
    <xf numFmtId="0" fontId="0" fillId="0" borderId="0" xfId="0" applyAlignment="1">
      <alignment horizontal="left" indent="2"/>
    </xf>
    <xf numFmtId="0" fontId="10" fillId="0" borderId="13" xfId="0" applyFont="1" applyBorder="1" applyAlignment="1">
      <alignment horizontal="right"/>
    </xf>
    <xf numFmtId="166" fontId="9" fillId="9" borderId="0" xfId="0" applyNumberFormat="1" applyFont="1" applyFill="1" applyAlignment="1">
      <alignment horizontal="right"/>
    </xf>
    <xf numFmtId="164" fontId="18" fillId="0" borderId="0" xfId="0" applyNumberFormat="1" applyFont="1" applyAlignment="1">
      <alignment horizontal="right"/>
    </xf>
    <xf numFmtId="164" fontId="12" fillId="0" borderId="0" xfId="0" applyNumberFormat="1" applyFont="1" applyAlignment="1">
      <alignment horizontal="right"/>
    </xf>
    <xf numFmtId="0" fontId="2" fillId="0" borderId="0" xfId="0" applyFont="1" applyAlignment="1">
      <alignment horizontal="left" indent="2"/>
    </xf>
    <xf numFmtId="0" fontId="10" fillId="0" borderId="0" xfId="0" applyFont="1" applyAlignment="1">
      <alignment horizontal="left" indent="1"/>
    </xf>
    <xf numFmtId="0" fontId="10" fillId="3" borderId="19" xfId="0" applyFont="1" applyFill="1" applyBorder="1" applyAlignment="1">
      <alignment horizontal="right"/>
    </xf>
    <xf numFmtId="0" fontId="11" fillId="3" borderId="19" xfId="0" applyFont="1" applyFill="1" applyBorder="1"/>
    <xf numFmtId="0" fontId="0" fillId="3" borderId="19" xfId="0" applyFill="1" applyBorder="1"/>
    <xf numFmtId="0" fontId="10" fillId="3" borderId="20" xfId="0" applyFont="1" applyFill="1" applyBorder="1" applyAlignment="1">
      <alignment horizontal="right"/>
    </xf>
    <xf numFmtId="0" fontId="11" fillId="3" borderId="21" xfId="0" applyFont="1" applyFill="1" applyBorder="1"/>
    <xf numFmtId="0" fontId="0" fillId="3" borderId="21" xfId="0" applyFill="1" applyBorder="1"/>
    <xf numFmtId="9" fontId="2" fillId="0" borderId="0" xfId="0" applyNumberFormat="1" applyFont="1" applyAlignment="1">
      <alignment horizontal="right"/>
    </xf>
    <xf numFmtId="166" fontId="3" fillId="0" borderId="0" xfId="0" applyNumberFormat="1" applyFont="1" applyBorder="1"/>
    <xf numFmtId="0" fontId="0" fillId="0" borderId="0" xfId="0" applyFont="1"/>
    <xf numFmtId="166" fontId="21" fillId="0" borderId="0" xfId="0" applyNumberFormat="1" applyFont="1" applyBorder="1"/>
    <xf numFmtId="0" fontId="21" fillId="0" borderId="0" xfId="0" applyFont="1" applyBorder="1"/>
    <xf numFmtId="0" fontId="34" fillId="0" borderId="0" xfId="0" applyFont="1" applyBorder="1"/>
    <xf numFmtId="0" fontId="34" fillId="0" borderId="0" xfId="0" applyFont="1" applyBorder="1" applyAlignment="1">
      <alignment horizontal="right"/>
    </xf>
    <xf numFmtId="0" fontId="0" fillId="0" borderId="0" xfId="0" applyFont="1" applyAlignment="1">
      <alignment horizontal="left" indent="1"/>
    </xf>
    <xf numFmtId="0" fontId="0" fillId="0" borderId="0" xfId="0" applyFont="1" applyBorder="1" applyAlignment="1">
      <alignment horizontal="left" indent="1"/>
    </xf>
    <xf numFmtId="0" fontId="0" fillId="0" borderId="0" xfId="0" applyFont="1" applyAlignment="1">
      <alignment horizontal="left" indent="2"/>
    </xf>
    <xf numFmtId="171" fontId="2" fillId="3" borderId="0" xfId="0" applyNumberFormat="1" applyFont="1" applyFill="1" applyBorder="1"/>
    <xf numFmtId="164" fontId="15" fillId="3" borderId="0" xfId="0" applyNumberFormat="1" applyFont="1" applyFill="1" applyBorder="1"/>
    <xf numFmtId="164" fontId="2" fillId="3" borderId="0" xfId="0" applyNumberFormat="1" applyFont="1" applyFill="1" applyBorder="1"/>
    <xf numFmtId="0" fontId="2" fillId="3" borderId="0" xfId="0" applyFont="1" applyFill="1" applyBorder="1"/>
    <xf numFmtId="0" fontId="0" fillId="3" borderId="0" xfId="0" applyFill="1" applyBorder="1" applyAlignment="1">
      <alignment horizontal="right"/>
    </xf>
    <xf numFmtId="0" fontId="2" fillId="3" borderId="0" xfId="0" applyFont="1" applyFill="1" applyBorder="1" applyAlignment="1">
      <alignment horizontal="right"/>
    </xf>
  </cellXfs>
  <cellStyles count="4">
    <cellStyle name="Hyperlink" xfId="3" builtinId="8"/>
    <cellStyle name="Normal" xfId="0" builtinId="0"/>
    <cellStyle name="Normal 2" xfId="1" xr:uid="{9FBD822F-62FC-46CA-A0D4-D97D57097C03}"/>
    <cellStyle name="Normal 4" xfId="2" xr:uid="{AFAA109E-7779-491D-915B-0DA239BD65A6}"/>
  </cellStyles>
  <dxfs count="1025">
    <dxf>
      <font>
        <color rgb="FF008000"/>
      </font>
    </dxf>
    <dxf>
      <font>
        <color rgb="FFFFFFFF"/>
      </font>
    </dxf>
    <dxf>
      <font>
        <color rgb="FF9C0006"/>
      </font>
      <fill>
        <patternFill>
          <bgColor rgb="FFFFC7CE"/>
        </patternFill>
      </fill>
    </dxf>
    <dxf>
      <font>
        <color rgb="FFFFFFFF"/>
      </font>
    </dxf>
    <dxf>
      <font>
        <color rgb="FFFFFFFF"/>
      </font>
    </dxf>
    <dxf>
      <font>
        <color rgb="FF0000FF"/>
      </font>
    </dxf>
    <dxf>
      <font>
        <color theme="1"/>
      </font>
    </dxf>
    <dxf>
      <font>
        <color rgb="FF008000"/>
      </font>
    </dxf>
    <dxf>
      <font>
        <color rgb="FF008000"/>
      </font>
    </dxf>
    <dxf>
      <font>
        <color rgb="FF0000FF"/>
      </font>
    </dxf>
    <dxf>
      <font>
        <color theme="1"/>
      </font>
    </dxf>
    <dxf>
      <font>
        <color rgb="FF008000"/>
      </font>
    </dxf>
    <dxf>
      <font>
        <color rgb="FF008000"/>
      </font>
    </dxf>
    <dxf>
      <font>
        <color rgb="FFFFFFFF"/>
      </font>
    </dxf>
    <dxf>
      <font>
        <color rgb="FF0000FF"/>
      </font>
    </dxf>
    <dxf>
      <font>
        <color theme="1"/>
      </font>
    </dxf>
    <dxf>
      <font>
        <color rgb="FF008000"/>
      </font>
    </dxf>
    <dxf>
      <font>
        <color rgb="FF008000"/>
      </font>
    </dxf>
    <dxf>
      <font>
        <color rgb="FFFFFFFF"/>
      </font>
    </dxf>
    <dxf>
      <font>
        <color rgb="FFFFFFFF"/>
      </font>
    </dxf>
    <dxf>
      <font>
        <color rgb="FF008000"/>
      </font>
    </dxf>
    <dxf>
      <font>
        <color rgb="FF008000"/>
      </font>
    </dxf>
    <dxf>
      <font>
        <color rgb="FFFFFFFF"/>
      </font>
    </dxf>
    <dxf>
      <font>
        <color rgb="FF9C0006"/>
      </font>
      <fill>
        <patternFill>
          <bgColor rgb="FFFFC7CE"/>
        </patternFill>
      </fill>
    </dxf>
    <dxf>
      <font>
        <color rgb="FF008000"/>
      </font>
    </dxf>
    <dxf>
      <font>
        <color rgb="FFFFFFFF"/>
      </font>
    </dxf>
    <dxf>
      <font>
        <color rgb="FF0000FF"/>
      </font>
    </dxf>
    <dxf>
      <font>
        <color theme="1"/>
      </font>
    </dxf>
    <dxf>
      <font>
        <color rgb="FF008000"/>
      </font>
    </dxf>
    <dxf>
      <font>
        <color rgb="FF008000"/>
      </font>
    </dxf>
    <dxf>
      <font>
        <color rgb="FFFFFFFF"/>
      </font>
    </dxf>
    <dxf>
      <font>
        <color rgb="FFFFFFFF"/>
      </font>
    </dxf>
    <dxf>
      <font>
        <color rgb="FFFFFFFF"/>
      </font>
    </dxf>
    <dxf>
      <font>
        <color rgb="FF0000FF"/>
      </font>
    </dxf>
    <dxf>
      <font>
        <color theme="1"/>
      </font>
    </dxf>
    <dxf>
      <font>
        <color rgb="FF008000"/>
      </font>
    </dxf>
    <dxf>
      <font>
        <color rgb="FF008000"/>
      </font>
    </dxf>
    <dxf>
      <font>
        <color rgb="FFFFFFFF"/>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008000"/>
      </font>
    </dxf>
    <dxf>
      <font>
        <color rgb="FF008000"/>
      </font>
    </dxf>
    <dxf>
      <font>
        <color rgb="FF9C0006"/>
      </font>
      <fill>
        <patternFill>
          <bgColor rgb="FFFFC7CE"/>
        </patternFill>
      </fill>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FFFFFF"/>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FFFFFF"/>
      </font>
    </dxf>
    <dxf>
      <font>
        <color rgb="FF008000"/>
      </font>
    </dxf>
    <dxf>
      <font>
        <color rgb="FFFFFFFF"/>
      </font>
    </dxf>
    <dxf>
      <font>
        <color rgb="FFFFFFFF"/>
      </font>
    </dxf>
    <dxf>
      <font>
        <color rgb="FFFFFFFF"/>
      </font>
    </dxf>
    <dxf>
      <font>
        <color rgb="FF0000FF"/>
      </font>
    </dxf>
    <dxf>
      <font>
        <color theme="1"/>
      </font>
    </dxf>
    <dxf>
      <font>
        <color rgb="FF008000"/>
      </font>
    </dxf>
    <dxf>
      <font>
        <color rgb="FF008000"/>
      </font>
    </dxf>
    <dxf>
      <font>
        <color rgb="FF0000FF"/>
      </font>
    </dxf>
    <dxf>
      <font>
        <color theme="1"/>
      </font>
    </dxf>
    <dxf>
      <font>
        <color rgb="FF008000"/>
      </font>
    </dxf>
    <dxf>
      <font>
        <color rgb="FF008000"/>
      </font>
    </dxf>
    <dxf>
      <font>
        <color rgb="FFFFFFFF"/>
      </font>
    </dxf>
    <dxf>
      <font>
        <color rgb="FFFFFFFF"/>
      </font>
    </dxf>
    <dxf>
      <font>
        <color rgb="FFFFFFFF"/>
      </font>
    </dxf>
    <dxf>
      <font>
        <color rgb="FFFFFFFF"/>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FFFFFF"/>
      </font>
    </dxf>
    <dxf>
      <font>
        <color rgb="FFFFFFFF"/>
      </font>
    </dxf>
    <dxf>
      <font>
        <color rgb="FFFFFFFF"/>
      </font>
    </dxf>
    <dxf>
      <font>
        <color rgb="FFFFFFFF"/>
      </font>
    </dxf>
    <dxf>
      <font>
        <color rgb="FFFFFFFF"/>
      </font>
    </dxf>
    <dxf>
      <font>
        <color rgb="FFFFFFFF"/>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theme="1"/>
      </font>
    </dxf>
    <dxf>
      <font>
        <color rgb="FF0000FF"/>
      </font>
    </dxf>
    <dxf>
      <font>
        <color rgb="FF008000"/>
      </font>
    </dxf>
    <dxf>
      <font>
        <color rgb="FF008000"/>
      </font>
    </dxf>
    <dxf>
      <font>
        <color rgb="FF0000FF"/>
      </font>
    </dxf>
    <dxf>
      <font>
        <color theme="1"/>
      </font>
    </dxf>
    <dxf>
      <font>
        <color rgb="FF008000"/>
      </font>
    </dxf>
    <dxf>
      <font>
        <color rgb="FF008000"/>
      </font>
    </dxf>
    <dxf>
      <font>
        <color rgb="FF0000FF"/>
      </font>
    </dxf>
    <dxf>
      <font>
        <color theme="1"/>
      </font>
    </dxf>
    <dxf>
      <font>
        <color rgb="FF008000"/>
      </font>
    </dxf>
    <dxf>
      <font>
        <color rgb="FF008000"/>
      </font>
    </dxf>
    <dxf>
      <font>
        <color indexed="9"/>
      </font>
    </dxf>
    <dxf>
      <font>
        <color rgb="FFFFFFFF"/>
      </font>
    </dxf>
    <dxf>
      <font>
        <color indexed="9"/>
      </font>
    </dxf>
    <dxf>
      <font>
        <color rgb="FF0000FF"/>
      </font>
    </dxf>
    <dxf>
      <font>
        <color theme="1"/>
      </font>
    </dxf>
    <dxf>
      <font>
        <color rgb="FF008000"/>
      </font>
    </dxf>
    <dxf>
      <font>
        <color rgb="FF008000"/>
      </font>
    </dxf>
    <dxf>
      <font>
        <color rgb="FFFFFFFF"/>
      </font>
    </dxf>
    <dxf>
      <font>
        <color rgb="FFFFFFFF"/>
      </font>
    </dxf>
    <dxf>
      <font>
        <color rgb="FFFFFFFF"/>
      </font>
    </dxf>
    <dxf>
      <font>
        <color rgb="FFFFFFFF"/>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FFFFFF"/>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FFFFFF"/>
      </font>
    </dxf>
    <dxf>
      <font>
        <color rgb="FF008000"/>
      </font>
    </dxf>
    <dxf>
      <font>
        <color rgb="FFFFFFFF"/>
      </font>
    </dxf>
    <dxf>
      <font>
        <color rgb="FFFFFFFF"/>
      </font>
    </dxf>
    <dxf>
      <font>
        <color rgb="FFFFFFFF"/>
      </font>
    </dxf>
    <dxf>
      <font>
        <color rgb="FF0000FF"/>
      </font>
    </dxf>
    <dxf>
      <font>
        <color theme="1"/>
      </font>
    </dxf>
    <dxf>
      <font>
        <color rgb="FF008000"/>
      </font>
    </dxf>
    <dxf>
      <font>
        <color rgb="FF008000"/>
      </font>
    </dxf>
    <dxf>
      <font>
        <color rgb="FF0000FF"/>
      </font>
    </dxf>
    <dxf>
      <font>
        <color theme="1"/>
      </font>
    </dxf>
    <dxf>
      <font>
        <color rgb="FF008000"/>
      </font>
    </dxf>
    <dxf>
      <font>
        <color rgb="FF008000"/>
      </font>
    </dxf>
    <dxf>
      <font>
        <color rgb="FFFFFFFF"/>
      </font>
    </dxf>
    <dxf>
      <font>
        <color rgb="FFFFFFFF"/>
      </font>
    </dxf>
    <dxf>
      <font>
        <color rgb="FFFFFFFF"/>
      </font>
    </dxf>
    <dxf>
      <font>
        <color rgb="FFFFFFFF"/>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FFFFFF"/>
      </font>
    </dxf>
    <dxf>
      <font>
        <color rgb="FFFFFFFF"/>
      </font>
    </dxf>
    <dxf>
      <font>
        <color rgb="FFFFFFFF"/>
      </font>
    </dxf>
    <dxf>
      <font>
        <color rgb="FFFFFFFF"/>
      </font>
    </dxf>
    <dxf>
      <font>
        <color rgb="FFFFFFFF"/>
      </font>
    </dxf>
    <dxf>
      <font>
        <color rgb="FFFFFFFF"/>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theme="1"/>
      </font>
    </dxf>
    <dxf>
      <font>
        <color rgb="FF0000FF"/>
      </font>
    </dxf>
    <dxf>
      <font>
        <color rgb="FF008000"/>
      </font>
    </dxf>
    <dxf>
      <font>
        <color rgb="FF008000"/>
      </font>
    </dxf>
    <dxf>
      <font>
        <color rgb="FF0000FF"/>
      </font>
    </dxf>
    <dxf>
      <font>
        <color theme="1"/>
      </font>
    </dxf>
    <dxf>
      <font>
        <color rgb="FF008000"/>
      </font>
    </dxf>
    <dxf>
      <font>
        <color rgb="FF008000"/>
      </font>
    </dxf>
    <dxf>
      <font>
        <color rgb="FF0000FF"/>
      </font>
    </dxf>
    <dxf>
      <font>
        <color theme="1"/>
      </font>
    </dxf>
    <dxf>
      <font>
        <color rgb="FF008000"/>
      </font>
    </dxf>
    <dxf>
      <font>
        <color rgb="FF008000"/>
      </font>
    </dxf>
    <dxf>
      <font>
        <color indexed="9"/>
      </font>
    </dxf>
    <dxf>
      <font>
        <color rgb="FFFFFFFF"/>
      </font>
    </dxf>
    <dxf>
      <font>
        <color indexed="9"/>
      </font>
    </dxf>
    <dxf>
      <font>
        <color rgb="FF0000FF"/>
      </font>
    </dxf>
    <dxf>
      <font>
        <color theme="1"/>
      </font>
    </dxf>
    <dxf>
      <font>
        <color rgb="FF008000"/>
      </font>
    </dxf>
    <dxf>
      <font>
        <color rgb="FF008000"/>
      </font>
    </dxf>
    <dxf>
      <font>
        <color rgb="FF008000"/>
      </font>
    </dxf>
    <dxf>
      <font>
        <color rgb="FFFFFFFF"/>
      </font>
    </dxf>
    <dxf>
      <font>
        <color rgb="FF008000"/>
      </font>
    </dxf>
    <dxf>
      <font>
        <color rgb="FFFFFFFF"/>
      </font>
    </dxf>
    <dxf>
      <font>
        <color rgb="FFFFFFFF"/>
      </font>
    </dxf>
    <dxf>
      <font>
        <color rgb="FF008000"/>
      </font>
    </dxf>
    <dxf>
      <font>
        <color rgb="FF0000FF"/>
      </font>
    </dxf>
    <dxf>
      <font>
        <color theme="1"/>
      </font>
    </dxf>
    <dxf>
      <font>
        <color rgb="FF008000"/>
      </font>
    </dxf>
    <dxf>
      <font>
        <color rgb="FF008000"/>
      </font>
    </dxf>
    <dxf>
      <font>
        <color rgb="FFFFFFFF"/>
      </font>
    </dxf>
    <dxf>
      <font>
        <color rgb="FFFFFFFF"/>
      </font>
    </dxf>
    <dxf>
      <font>
        <color rgb="FF008000"/>
      </font>
    </dxf>
    <dxf>
      <font>
        <color rgb="FFFFFFFF"/>
      </font>
    </dxf>
    <dxf>
      <font>
        <color rgb="FFFFFFFF"/>
      </font>
    </dxf>
    <dxf>
      <font>
        <color rgb="FFFFFFFF"/>
      </font>
    </dxf>
    <dxf>
      <font>
        <color rgb="FF008000"/>
      </font>
    </dxf>
    <dxf>
      <font>
        <color rgb="FFFFFFFF"/>
      </font>
    </dxf>
    <dxf>
      <font>
        <color rgb="FF0000FF"/>
      </font>
    </dxf>
    <dxf>
      <font>
        <color theme="1"/>
      </font>
    </dxf>
    <dxf>
      <font>
        <color rgb="FF008000"/>
      </font>
    </dxf>
    <dxf>
      <font>
        <color rgb="FF008000"/>
      </font>
    </dxf>
  </dxfs>
  <tableStyles count="0" defaultTableStyle="TableStyleMedium2" defaultPivotStyle="PivotStyleLight16"/>
  <colors>
    <mruColors>
      <color rgb="FF008000"/>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228600</xdr:colOff>
          <xdr:row>15</xdr:row>
          <xdr:rowOff>82550</xdr:rowOff>
        </xdr:from>
        <xdr:to>
          <xdr:col>6</xdr:col>
          <xdr:colOff>6350</xdr:colOff>
          <xdr:row>19</xdr:row>
          <xdr:rowOff>31750</xdr:rowOff>
        </xdr:to>
        <xdr:sp macro="" textlink="">
          <xdr:nvSpPr>
            <xdr:cNvPr id="216066" name="Button 2" hidden="1">
              <a:extLst>
                <a:ext uri="{63B3BB69-23CF-44E3-9099-C40C66FF867C}">
                  <a14:compatExt spid="_x0000_s216066"/>
                </a:ext>
                <a:ext uri="{FF2B5EF4-FFF2-40B4-BE49-F238E27FC236}">
                  <a16:creationId xmlns:a16="http://schemas.microsoft.com/office/drawing/2014/main" id="{00000000-0008-0000-0400-0000024C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B Soft 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247650</xdr:colOff>
          <xdr:row>6</xdr:row>
          <xdr:rowOff>95250</xdr:rowOff>
        </xdr:from>
        <xdr:to>
          <xdr:col>6</xdr:col>
          <xdr:colOff>12700</xdr:colOff>
          <xdr:row>10</xdr:row>
          <xdr:rowOff>44450</xdr:rowOff>
        </xdr:to>
        <xdr:sp macro="" textlink="">
          <xdr:nvSpPr>
            <xdr:cNvPr id="216067" name="Button 3" hidden="1">
              <a:extLst>
                <a:ext uri="{63B3BB69-23CF-44E3-9099-C40C66FF867C}">
                  <a14:compatExt spid="_x0000_s216067"/>
                </a:ext>
                <a:ext uri="{FF2B5EF4-FFF2-40B4-BE49-F238E27FC236}">
                  <a16:creationId xmlns:a16="http://schemas.microsoft.com/office/drawing/2014/main" id="{00000000-0008-0000-0400-0000034C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Build Model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247650</xdr:colOff>
          <xdr:row>10</xdr:row>
          <xdr:rowOff>139700</xdr:rowOff>
        </xdr:from>
        <xdr:to>
          <xdr:col>6</xdr:col>
          <xdr:colOff>12700</xdr:colOff>
          <xdr:row>14</xdr:row>
          <xdr:rowOff>88900</xdr:rowOff>
        </xdr:to>
        <xdr:sp macro="" textlink="">
          <xdr:nvSpPr>
            <xdr:cNvPr id="216068" name="Button 4" hidden="1">
              <a:extLst>
                <a:ext uri="{63B3BB69-23CF-44E3-9099-C40C66FF867C}">
                  <a14:compatExt spid="_x0000_s216068"/>
                </a:ext>
                <a:ext uri="{FF2B5EF4-FFF2-40B4-BE49-F238E27FC236}">
                  <a16:creationId xmlns:a16="http://schemas.microsoft.com/office/drawing/2014/main" id="{00000000-0008-0000-0400-0000044C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Pre Calc.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228600</xdr:colOff>
          <xdr:row>2</xdr:row>
          <xdr:rowOff>38100</xdr:rowOff>
        </xdr:from>
        <xdr:to>
          <xdr:col>6</xdr:col>
          <xdr:colOff>6350</xdr:colOff>
          <xdr:row>5</xdr:row>
          <xdr:rowOff>171450</xdr:rowOff>
        </xdr:to>
        <xdr:sp macro="" textlink="">
          <xdr:nvSpPr>
            <xdr:cNvPr id="216072" name="Button 8" hidden="1">
              <a:extLst>
                <a:ext uri="{63B3BB69-23CF-44E3-9099-C40C66FF867C}">
                  <a14:compatExt spid="_x0000_s216072"/>
                </a:ext>
                <a:ext uri="{FF2B5EF4-FFF2-40B4-BE49-F238E27FC236}">
                  <a16:creationId xmlns:a16="http://schemas.microsoft.com/office/drawing/2014/main" id="{00000000-0008-0000-0400-0000084C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222250</xdr:colOff>
          <xdr:row>20</xdr:row>
          <xdr:rowOff>57150</xdr:rowOff>
        </xdr:from>
        <xdr:to>
          <xdr:col>6</xdr:col>
          <xdr:colOff>0</xdr:colOff>
          <xdr:row>25</xdr:row>
          <xdr:rowOff>6350</xdr:rowOff>
        </xdr:to>
        <xdr:sp macro="" textlink="">
          <xdr:nvSpPr>
            <xdr:cNvPr id="216098" name="Button 34" hidden="1">
              <a:extLst>
                <a:ext uri="{63B3BB69-23CF-44E3-9099-C40C66FF867C}">
                  <a14:compatExt spid="_x0000_s216098"/>
                </a:ext>
                <a:ext uri="{FF2B5EF4-FFF2-40B4-BE49-F238E27FC236}">
                  <a16:creationId xmlns:a16="http://schemas.microsoft.com/office/drawing/2014/main" id="{00000000-0008-0000-0400-0000224C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 ISBSCF</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57150</xdr:colOff>
          <xdr:row>33</xdr:row>
          <xdr:rowOff>101600</xdr:rowOff>
        </xdr:from>
        <xdr:to>
          <xdr:col>7</xdr:col>
          <xdr:colOff>317500</xdr:colOff>
          <xdr:row>34</xdr:row>
          <xdr:rowOff>158750</xdr:rowOff>
        </xdr:to>
        <xdr:sp macro="" textlink="">
          <xdr:nvSpPr>
            <xdr:cNvPr id="218114" name="PayrollDeleteButton" hidden="1">
              <a:extLst>
                <a:ext uri="{63B3BB69-23CF-44E3-9099-C40C66FF867C}">
                  <a14:compatExt spid="_x0000_s218114"/>
                </a:ext>
                <a:ext uri="{FF2B5EF4-FFF2-40B4-BE49-F238E27FC236}">
                  <a16:creationId xmlns:a16="http://schemas.microsoft.com/office/drawing/2014/main" id="{00000000-0008-0000-0C00-00000254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63500</xdr:colOff>
          <xdr:row>48</xdr:row>
          <xdr:rowOff>25400</xdr:rowOff>
        </xdr:from>
        <xdr:to>
          <xdr:col>7</xdr:col>
          <xdr:colOff>323850</xdr:colOff>
          <xdr:row>49</xdr:row>
          <xdr:rowOff>88900</xdr:rowOff>
        </xdr:to>
        <xdr:sp macro="" textlink="">
          <xdr:nvSpPr>
            <xdr:cNvPr id="218116" name="NEFDeleteRow" hidden="1">
              <a:extLst>
                <a:ext uri="{63B3BB69-23CF-44E3-9099-C40C66FF867C}">
                  <a14:compatExt spid="_x0000_s218116"/>
                </a:ext>
                <a:ext uri="{FF2B5EF4-FFF2-40B4-BE49-F238E27FC236}">
                  <a16:creationId xmlns:a16="http://schemas.microsoft.com/office/drawing/2014/main" id="{00000000-0008-0000-0C00-00000454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61</xdr:row>
          <xdr:rowOff>127000</xdr:rowOff>
        </xdr:from>
        <xdr:to>
          <xdr:col>7</xdr:col>
          <xdr:colOff>260350</xdr:colOff>
          <xdr:row>63</xdr:row>
          <xdr:rowOff>19050</xdr:rowOff>
        </xdr:to>
        <xdr:sp macro="" textlink="">
          <xdr:nvSpPr>
            <xdr:cNvPr id="218118" name="NEDeleteItem" hidden="1">
              <a:extLst>
                <a:ext uri="{63B3BB69-23CF-44E3-9099-C40C66FF867C}">
                  <a14:compatExt spid="_x0000_s218118"/>
                </a:ext>
                <a:ext uri="{FF2B5EF4-FFF2-40B4-BE49-F238E27FC236}">
                  <a16:creationId xmlns:a16="http://schemas.microsoft.com/office/drawing/2014/main" id="{00000000-0008-0000-0C00-00000654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Delete item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88900</xdr:colOff>
          <xdr:row>14</xdr:row>
          <xdr:rowOff>171450</xdr:rowOff>
        </xdr:from>
        <xdr:to>
          <xdr:col>7</xdr:col>
          <xdr:colOff>355600</xdr:colOff>
          <xdr:row>16</xdr:row>
          <xdr:rowOff>57150</xdr:rowOff>
        </xdr:to>
        <xdr:sp macro="" textlink="">
          <xdr:nvSpPr>
            <xdr:cNvPr id="218119" name="AddCategoryButton" hidden="1">
              <a:extLst>
                <a:ext uri="{63B3BB69-23CF-44E3-9099-C40C66FF867C}">
                  <a14:compatExt spid="_x0000_s218119"/>
                </a:ext>
                <a:ext uri="{FF2B5EF4-FFF2-40B4-BE49-F238E27FC236}">
                  <a16:creationId xmlns:a16="http://schemas.microsoft.com/office/drawing/2014/main" id="{00000000-0008-0000-0C00-00000754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Add category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88900</xdr:colOff>
          <xdr:row>16</xdr:row>
          <xdr:rowOff>152400</xdr:rowOff>
        </xdr:from>
        <xdr:to>
          <xdr:col>7</xdr:col>
          <xdr:colOff>349250</xdr:colOff>
          <xdr:row>18</xdr:row>
          <xdr:rowOff>25400</xdr:rowOff>
        </xdr:to>
        <xdr:sp macro="" textlink="">
          <xdr:nvSpPr>
            <xdr:cNvPr id="218120" name="DeleteCategoryButton" hidden="1">
              <a:extLst>
                <a:ext uri="{63B3BB69-23CF-44E3-9099-C40C66FF867C}">
                  <a14:compatExt spid="_x0000_s218120"/>
                </a:ext>
                <a:ext uri="{FF2B5EF4-FFF2-40B4-BE49-F238E27FC236}">
                  <a16:creationId xmlns:a16="http://schemas.microsoft.com/office/drawing/2014/main" id="{00000000-0008-0000-0C00-00000854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Delete category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44450</xdr:colOff>
          <xdr:row>31</xdr:row>
          <xdr:rowOff>76200</xdr:rowOff>
        </xdr:from>
        <xdr:to>
          <xdr:col>7</xdr:col>
          <xdr:colOff>304800</xdr:colOff>
          <xdr:row>32</xdr:row>
          <xdr:rowOff>139700</xdr:rowOff>
        </xdr:to>
        <xdr:sp macro="" textlink="">
          <xdr:nvSpPr>
            <xdr:cNvPr id="218121" name="PayrollAddRowButton" hidden="1">
              <a:extLst>
                <a:ext uri="{63B3BB69-23CF-44E3-9099-C40C66FF867C}">
                  <a14:compatExt spid="_x0000_s218121"/>
                </a:ext>
                <a:ext uri="{FF2B5EF4-FFF2-40B4-BE49-F238E27FC236}">
                  <a16:creationId xmlns:a16="http://schemas.microsoft.com/office/drawing/2014/main" id="{00000000-0008-0000-0C00-00000954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76200</xdr:colOff>
          <xdr:row>46</xdr:row>
          <xdr:rowOff>44450</xdr:rowOff>
        </xdr:from>
        <xdr:to>
          <xdr:col>7</xdr:col>
          <xdr:colOff>336550</xdr:colOff>
          <xdr:row>47</xdr:row>
          <xdr:rowOff>95250</xdr:rowOff>
        </xdr:to>
        <xdr:sp macro="" textlink="">
          <xdr:nvSpPr>
            <xdr:cNvPr id="218122" name="NDFAddRow" hidden="1">
              <a:extLst>
                <a:ext uri="{63B3BB69-23CF-44E3-9099-C40C66FF867C}">
                  <a14:compatExt spid="_x0000_s218122"/>
                </a:ext>
                <a:ext uri="{FF2B5EF4-FFF2-40B4-BE49-F238E27FC236}">
                  <a16:creationId xmlns:a16="http://schemas.microsoft.com/office/drawing/2014/main" id="{00000000-0008-0000-0C00-00000A54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50800</xdr:colOff>
          <xdr:row>59</xdr:row>
          <xdr:rowOff>95250</xdr:rowOff>
        </xdr:from>
        <xdr:to>
          <xdr:col>7</xdr:col>
          <xdr:colOff>254000</xdr:colOff>
          <xdr:row>60</xdr:row>
          <xdr:rowOff>171450</xdr:rowOff>
        </xdr:to>
        <xdr:sp macro="" textlink="">
          <xdr:nvSpPr>
            <xdr:cNvPr id="218124" name="NEDAddItem" hidden="1">
              <a:extLst>
                <a:ext uri="{63B3BB69-23CF-44E3-9099-C40C66FF867C}">
                  <a14:compatExt spid="_x0000_s218124"/>
                </a:ext>
                <a:ext uri="{FF2B5EF4-FFF2-40B4-BE49-F238E27FC236}">
                  <a16:creationId xmlns:a16="http://schemas.microsoft.com/office/drawing/2014/main" id="{00000000-0008-0000-0C00-00000C54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Add new item</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736600</xdr:colOff>
          <xdr:row>10</xdr:row>
          <xdr:rowOff>133350</xdr:rowOff>
        </xdr:from>
        <xdr:to>
          <xdr:col>9</xdr:col>
          <xdr:colOff>0</xdr:colOff>
          <xdr:row>12</xdr:row>
          <xdr:rowOff>0</xdr:rowOff>
        </xdr:to>
        <xdr:sp macro="" textlink="">
          <xdr:nvSpPr>
            <xdr:cNvPr id="219137" name="EquityAddRowButton" hidden="1">
              <a:extLst>
                <a:ext uri="{63B3BB69-23CF-44E3-9099-C40C66FF867C}">
                  <a14:compatExt spid="_x0000_s219137"/>
                </a:ext>
                <a:ext uri="{FF2B5EF4-FFF2-40B4-BE49-F238E27FC236}">
                  <a16:creationId xmlns:a16="http://schemas.microsoft.com/office/drawing/2014/main" id="{00000000-0008-0000-0D00-00000158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730250</xdr:colOff>
          <xdr:row>12</xdr:row>
          <xdr:rowOff>101600</xdr:rowOff>
        </xdr:from>
        <xdr:to>
          <xdr:col>9</xdr:col>
          <xdr:colOff>0</xdr:colOff>
          <xdr:row>13</xdr:row>
          <xdr:rowOff>158750</xdr:rowOff>
        </xdr:to>
        <xdr:sp macro="" textlink="">
          <xdr:nvSpPr>
            <xdr:cNvPr id="219138" name="EquityDeleteRowButton" hidden="1">
              <a:extLst>
                <a:ext uri="{63B3BB69-23CF-44E3-9099-C40C66FF867C}">
                  <a14:compatExt spid="_x0000_s219138"/>
                </a:ext>
                <a:ext uri="{FF2B5EF4-FFF2-40B4-BE49-F238E27FC236}">
                  <a16:creationId xmlns:a16="http://schemas.microsoft.com/office/drawing/2014/main" id="{00000000-0008-0000-0D00-00000258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Delete row</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5"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4D3BB5C4-C591-4857-BB81-046F896B5714}">
  <we:reference id="wa200005502" version="1.0.0.11" store="en-US" storeType="OMEX"/>
  <we:alternateReferences>
    <we:reference id="wa200005502" version="1.0.0.11" store="wa200005502" storeType="OMEX"/>
  </we:alternateReferences>
  <we:properties>
    <we:property name="docId" value="&quot;RCer2MocMDOJV1W8zpHa_&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hyperlink" Target="mailto:joe@gmail.com" TargetMode="External"/><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5.vml"/><Relationship Id="rId7" Type="http://schemas.openxmlformats.org/officeDocument/2006/relationships/ctrlProp" Target="../ctrlProps/ctrlProp9.xml"/><Relationship Id="rId12" Type="http://schemas.openxmlformats.org/officeDocument/2006/relationships/comments" Target="../comments4.x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trlProp" Target="../ctrlProps/ctrlProp8.xml"/><Relationship Id="rId11" Type="http://schemas.openxmlformats.org/officeDocument/2006/relationships/ctrlProp" Target="../ctrlProps/ctrlProp13.xml"/><Relationship Id="rId5" Type="http://schemas.openxmlformats.org/officeDocument/2006/relationships/ctrlProp" Target="../ctrlProps/ctrlProp7.xml"/><Relationship Id="rId10" Type="http://schemas.openxmlformats.org/officeDocument/2006/relationships/ctrlProp" Target="../ctrlProps/ctrlProp12.xml"/><Relationship Id="rId4" Type="http://schemas.openxmlformats.org/officeDocument/2006/relationships/ctrlProp" Target="../ctrlProps/ctrlProp6.xml"/><Relationship Id="rId9" Type="http://schemas.openxmlformats.org/officeDocument/2006/relationships/ctrlProp" Target="../ctrlProps/ctrlProp1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6.bin"/><Relationship Id="rId6" Type="http://schemas.openxmlformats.org/officeDocument/2006/relationships/comments" Target="../comments5.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4920AC-987C-477A-ACBB-4F7742915AFB}">
  <sheetPr codeName="Sheet5">
    <tabColor theme="4"/>
  </sheetPr>
  <dimension ref="A1:ED229"/>
  <sheetViews>
    <sheetView showGridLines="0" zoomScale="55" zoomScaleNormal="55" workbookViewId="0">
      <pane xSplit="15" ySplit="3" topLeftCell="P4" activePane="bottomRight" state="frozen"/>
      <selection activeCell="B19" sqref="B19"/>
      <selection pane="topRight" activeCell="B19" sqref="B19"/>
      <selection pane="bottomLeft" activeCell="B19" sqref="B19"/>
      <selection pane="bottomRight"/>
    </sheetView>
  </sheetViews>
  <sheetFormatPr defaultRowHeight="14.5" outlineLevelRow="1" outlineLevelCol="1" x14ac:dyDescent="0.35"/>
  <cols>
    <col min="2" max="2" width="12.81640625" bestFit="1" customWidth="1" outlineLevel="1"/>
    <col min="3" max="4" width="11.6328125" customWidth="1" outlineLevel="1"/>
    <col min="5" max="5" width="23.453125" bestFit="1" customWidth="1"/>
    <col min="6" max="6" width="23.453125" customWidth="1"/>
    <col min="7" max="7" width="23.453125" style="8" customWidth="1"/>
    <col min="8" max="13" width="17.1796875" customWidth="1"/>
    <col min="14" max="14" width="2" customWidth="1"/>
    <col min="15" max="15" width="12.453125" customWidth="1" outlineLevel="1"/>
    <col min="16" max="87" width="13.26953125" customWidth="1"/>
    <col min="88" max="90" width="8.7265625" customWidth="1"/>
    <col min="91" max="115" width="0" hidden="1" customWidth="1"/>
  </cols>
  <sheetData>
    <row r="1" spans="2:134" s="8" customFormat="1" x14ac:dyDescent="0.35">
      <c r="B1"/>
      <c r="C1"/>
      <c r="D1"/>
      <c r="E1" s="8" t="s">
        <v>8</v>
      </c>
      <c r="G1" s="9" t="e">
        <f>H1-1</f>
        <v>#NAME?</v>
      </c>
      <c r="H1" s="9" t="e">
        <f>YEAR(P1)</f>
        <v>#NAME?</v>
      </c>
      <c r="I1" s="9" t="e">
        <f>H1+1</f>
        <v>#NAME?</v>
      </c>
      <c r="J1" s="9" t="e">
        <f>I1+1</f>
        <v>#NAME?</v>
      </c>
      <c r="K1" s="9" t="e">
        <f>J1+1</f>
        <v>#NAME?</v>
      </c>
      <c r="L1" s="9" t="e">
        <f>K1+1</f>
        <v>#NAME?</v>
      </c>
      <c r="M1" s="9" t="e">
        <f>L1+1</f>
        <v>#NAME?</v>
      </c>
      <c r="N1" s="9"/>
      <c r="O1" s="10"/>
      <c r="P1" s="11" t="e">
        <f>EOMONTH(BeginningMonth,0)</f>
        <v>#NAME?</v>
      </c>
      <c r="Q1" s="10" t="e">
        <f>EOMONTH(P1,1)</f>
        <v>#NAME?</v>
      </c>
      <c r="R1" s="10" t="e">
        <f t="shared" ref="R1:CC1" si="0">EOMONTH(Q1,1)</f>
        <v>#NAME?</v>
      </c>
      <c r="S1" s="10" t="e">
        <f t="shared" si="0"/>
        <v>#NAME?</v>
      </c>
      <c r="T1" s="10" t="e">
        <f t="shared" si="0"/>
        <v>#NAME?</v>
      </c>
      <c r="U1" s="10" t="e">
        <f t="shared" si="0"/>
        <v>#NAME?</v>
      </c>
      <c r="V1" s="10" t="e">
        <f t="shared" si="0"/>
        <v>#NAME?</v>
      </c>
      <c r="W1" s="10" t="e">
        <f t="shared" si="0"/>
        <v>#NAME?</v>
      </c>
      <c r="X1" s="10" t="e">
        <f t="shared" si="0"/>
        <v>#NAME?</v>
      </c>
      <c r="Y1" s="10" t="e">
        <f t="shared" si="0"/>
        <v>#NAME?</v>
      </c>
      <c r="Z1" s="10" t="e">
        <f t="shared" si="0"/>
        <v>#NAME?</v>
      </c>
      <c r="AA1" s="10" t="e">
        <f t="shared" si="0"/>
        <v>#NAME?</v>
      </c>
      <c r="AB1" s="10" t="e">
        <f t="shared" si="0"/>
        <v>#NAME?</v>
      </c>
      <c r="AC1" s="10" t="e">
        <f t="shared" si="0"/>
        <v>#NAME?</v>
      </c>
      <c r="AD1" s="10" t="e">
        <f t="shared" si="0"/>
        <v>#NAME?</v>
      </c>
      <c r="AE1" s="10" t="e">
        <f t="shared" si="0"/>
        <v>#NAME?</v>
      </c>
      <c r="AF1" s="10" t="e">
        <f t="shared" si="0"/>
        <v>#NAME?</v>
      </c>
      <c r="AG1" s="10" t="e">
        <f t="shared" si="0"/>
        <v>#NAME?</v>
      </c>
      <c r="AH1" s="10" t="e">
        <f t="shared" si="0"/>
        <v>#NAME?</v>
      </c>
      <c r="AI1" s="10" t="e">
        <f t="shared" si="0"/>
        <v>#NAME?</v>
      </c>
      <c r="AJ1" s="10" t="e">
        <f t="shared" si="0"/>
        <v>#NAME?</v>
      </c>
      <c r="AK1" s="10" t="e">
        <f t="shared" si="0"/>
        <v>#NAME?</v>
      </c>
      <c r="AL1" s="10" t="e">
        <f t="shared" si="0"/>
        <v>#NAME?</v>
      </c>
      <c r="AM1" s="10" t="e">
        <f t="shared" si="0"/>
        <v>#NAME?</v>
      </c>
      <c r="AN1" s="10" t="e">
        <f t="shared" si="0"/>
        <v>#NAME?</v>
      </c>
      <c r="AO1" s="10" t="e">
        <f t="shared" si="0"/>
        <v>#NAME?</v>
      </c>
      <c r="AP1" s="10" t="e">
        <f t="shared" si="0"/>
        <v>#NAME?</v>
      </c>
      <c r="AQ1" s="10" t="e">
        <f t="shared" si="0"/>
        <v>#NAME?</v>
      </c>
      <c r="AR1" s="10" t="e">
        <f t="shared" si="0"/>
        <v>#NAME?</v>
      </c>
      <c r="AS1" s="10" t="e">
        <f t="shared" si="0"/>
        <v>#NAME?</v>
      </c>
      <c r="AT1" s="10" t="e">
        <f t="shared" si="0"/>
        <v>#NAME?</v>
      </c>
      <c r="AU1" s="10" t="e">
        <f t="shared" si="0"/>
        <v>#NAME?</v>
      </c>
      <c r="AV1" s="10" t="e">
        <f t="shared" si="0"/>
        <v>#NAME?</v>
      </c>
      <c r="AW1" s="10" t="e">
        <f t="shared" si="0"/>
        <v>#NAME?</v>
      </c>
      <c r="AX1" s="10" t="e">
        <f t="shared" si="0"/>
        <v>#NAME?</v>
      </c>
      <c r="AY1" s="10" t="e">
        <f t="shared" si="0"/>
        <v>#NAME?</v>
      </c>
      <c r="AZ1" s="10" t="e">
        <f t="shared" si="0"/>
        <v>#NAME?</v>
      </c>
      <c r="BA1" s="10" t="e">
        <f t="shared" si="0"/>
        <v>#NAME?</v>
      </c>
      <c r="BB1" s="10" t="e">
        <f t="shared" si="0"/>
        <v>#NAME?</v>
      </c>
      <c r="BC1" s="10" t="e">
        <f t="shared" si="0"/>
        <v>#NAME?</v>
      </c>
      <c r="BD1" s="10" t="e">
        <f t="shared" si="0"/>
        <v>#NAME?</v>
      </c>
      <c r="BE1" s="10" t="e">
        <f t="shared" si="0"/>
        <v>#NAME?</v>
      </c>
      <c r="BF1" s="10" t="e">
        <f t="shared" si="0"/>
        <v>#NAME?</v>
      </c>
      <c r="BG1" s="10" t="e">
        <f t="shared" si="0"/>
        <v>#NAME?</v>
      </c>
      <c r="BH1" s="10" t="e">
        <f t="shared" si="0"/>
        <v>#NAME?</v>
      </c>
      <c r="BI1" s="10" t="e">
        <f t="shared" si="0"/>
        <v>#NAME?</v>
      </c>
      <c r="BJ1" s="10" t="e">
        <f t="shared" si="0"/>
        <v>#NAME?</v>
      </c>
      <c r="BK1" s="10" t="e">
        <f t="shared" si="0"/>
        <v>#NAME?</v>
      </c>
      <c r="BL1" s="10" t="e">
        <f t="shared" si="0"/>
        <v>#NAME?</v>
      </c>
      <c r="BM1" s="10" t="e">
        <f t="shared" si="0"/>
        <v>#NAME?</v>
      </c>
      <c r="BN1" s="10" t="e">
        <f t="shared" si="0"/>
        <v>#NAME?</v>
      </c>
      <c r="BO1" s="10" t="e">
        <f t="shared" si="0"/>
        <v>#NAME?</v>
      </c>
      <c r="BP1" s="10" t="e">
        <f t="shared" si="0"/>
        <v>#NAME?</v>
      </c>
      <c r="BQ1" s="10" t="e">
        <f t="shared" si="0"/>
        <v>#NAME?</v>
      </c>
      <c r="BR1" s="10" t="e">
        <f t="shared" si="0"/>
        <v>#NAME?</v>
      </c>
      <c r="BS1" s="10" t="e">
        <f t="shared" si="0"/>
        <v>#NAME?</v>
      </c>
      <c r="BT1" s="10" t="e">
        <f t="shared" si="0"/>
        <v>#NAME?</v>
      </c>
      <c r="BU1" s="10" t="e">
        <f t="shared" si="0"/>
        <v>#NAME?</v>
      </c>
      <c r="BV1" s="10" t="e">
        <f t="shared" si="0"/>
        <v>#NAME?</v>
      </c>
      <c r="BW1" s="10" t="e">
        <f t="shared" si="0"/>
        <v>#NAME?</v>
      </c>
      <c r="BX1" s="10" t="e">
        <f t="shared" si="0"/>
        <v>#NAME?</v>
      </c>
      <c r="BY1" s="10" t="e">
        <f t="shared" si="0"/>
        <v>#NAME?</v>
      </c>
      <c r="BZ1" s="10" t="e">
        <f t="shared" si="0"/>
        <v>#NAME?</v>
      </c>
      <c r="CA1" s="10" t="e">
        <f t="shared" si="0"/>
        <v>#NAME?</v>
      </c>
      <c r="CB1" s="10" t="e">
        <f t="shared" si="0"/>
        <v>#NAME?</v>
      </c>
      <c r="CC1" s="10" t="e">
        <f t="shared" si="0"/>
        <v>#NAME?</v>
      </c>
      <c r="CD1" s="10" t="e">
        <f t="shared" ref="CD1:CI1" si="1">EOMONTH(CC1,1)</f>
        <v>#NAME?</v>
      </c>
      <c r="CE1" s="10" t="e">
        <f t="shared" si="1"/>
        <v>#NAME?</v>
      </c>
      <c r="CF1" s="10" t="e">
        <f t="shared" si="1"/>
        <v>#NAME?</v>
      </c>
      <c r="CG1" s="10" t="e">
        <f t="shared" si="1"/>
        <v>#NAME?</v>
      </c>
      <c r="CH1" s="10" t="e">
        <f t="shared" si="1"/>
        <v>#NAME?</v>
      </c>
      <c r="CI1" s="10" t="e">
        <f t="shared" si="1"/>
        <v>#NAME?</v>
      </c>
      <c r="CJ1"/>
      <c r="CK1"/>
      <c r="CL1"/>
      <c r="CM1"/>
      <c r="CN1"/>
      <c r="CO1"/>
      <c r="CP1"/>
      <c r="CQ1"/>
      <c r="CR1"/>
      <c r="CS1"/>
      <c r="CT1"/>
      <c r="CU1"/>
      <c r="CV1"/>
      <c r="CW1"/>
      <c r="CX1"/>
      <c r="CY1"/>
      <c r="CZ1"/>
      <c r="DA1"/>
      <c r="DB1"/>
      <c r="DC1"/>
      <c r="DD1"/>
      <c r="DE1"/>
      <c r="DF1"/>
      <c r="DG1"/>
      <c r="DH1"/>
      <c r="DI1"/>
      <c r="DJ1"/>
      <c r="DK1"/>
      <c r="DL1"/>
      <c r="DM1"/>
      <c r="DN1"/>
      <c r="DO1"/>
      <c r="DP1"/>
      <c r="DQ1"/>
      <c r="DR1"/>
      <c r="DS1"/>
      <c r="DT1"/>
      <c r="DU1"/>
      <c r="DV1"/>
      <c r="DW1"/>
      <c r="DX1"/>
      <c r="DY1"/>
      <c r="DZ1"/>
      <c r="EA1"/>
      <c r="EB1"/>
      <c r="EC1"/>
      <c r="ED1"/>
    </row>
    <row r="2" spans="2:134" outlineLevel="1" x14ac:dyDescent="0.35">
      <c r="E2" s="12" t="s">
        <v>60</v>
      </c>
      <c r="F2" s="12"/>
      <c r="G2" s="13"/>
      <c r="H2" s="12"/>
      <c r="I2" s="12"/>
      <c r="J2" s="12"/>
      <c r="K2" s="12"/>
      <c r="L2" s="12"/>
      <c r="M2" s="12"/>
      <c r="N2" s="12"/>
      <c r="O2" s="13"/>
      <c r="P2" s="13" t="e">
        <f t="shared" ref="P2:CA2" si="2">YEAR(P1)</f>
        <v>#NAME?</v>
      </c>
      <c r="Q2" s="13" t="e">
        <f t="shared" si="2"/>
        <v>#NAME?</v>
      </c>
      <c r="R2" s="13" t="e">
        <f t="shared" si="2"/>
        <v>#NAME?</v>
      </c>
      <c r="S2" s="13" t="e">
        <f t="shared" si="2"/>
        <v>#NAME?</v>
      </c>
      <c r="T2" s="13" t="e">
        <f t="shared" si="2"/>
        <v>#NAME?</v>
      </c>
      <c r="U2" s="13" t="e">
        <f t="shared" si="2"/>
        <v>#NAME?</v>
      </c>
      <c r="V2" s="13" t="e">
        <f t="shared" si="2"/>
        <v>#NAME?</v>
      </c>
      <c r="W2" s="13" t="e">
        <f t="shared" si="2"/>
        <v>#NAME?</v>
      </c>
      <c r="X2" s="13" t="e">
        <f t="shared" si="2"/>
        <v>#NAME?</v>
      </c>
      <c r="Y2" s="13" t="e">
        <f t="shared" si="2"/>
        <v>#NAME?</v>
      </c>
      <c r="Z2" s="13" t="e">
        <f t="shared" si="2"/>
        <v>#NAME?</v>
      </c>
      <c r="AA2" s="13" t="e">
        <f t="shared" si="2"/>
        <v>#NAME?</v>
      </c>
      <c r="AB2" s="13" t="e">
        <f t="shared" si="2"/>
        <v>#NAME?</v>
      </c>
      <c r="AC2" s="13" t="e">
        <f t="shared" si="2"/>
        <v>#NAME?</v>
      </c>
      <c r="AD2" s="13" t="e">
        <f t="shared" si="2"/>
        <v>#NAME?</v>
      </c>
      <c r="AE2" s="13" t="e">
        <f t="shared" si="2"/>
        <v>#NAME?</v>
      </c>
      <c r="AF2" s="13" t="e">
        <f t="shared" si="2"/>
        <v>#NAME?</v>
      </c>
      <c r="AG2" s="13" t="e">
        <f t="shared" si="2"/>
        <v>#NAME?</v>
      </c>
      <c r="AH2" s="13" t="e">
        <f t="shared" si="2"/>
        <v>#NAME?</v>
      </c>
      <c r="AI2" s="13" t="e">
        <f t="shared" si="2"/>
        <v>#NAME?</v>
      </c>
      <c r="AJ2" s="13" t="e">
        <f t="shared" si="2"/>
        <v>#NAME?</v>
      </c>
      <c r="AK2" s="13" t="e">
        <f t="shared" si="2"/>
        <v>#NAME?</v>
      </c>
      <c r="AL2" s="13" t="e">
        <f t="shared" si="2"/>
        <v>#NAME?</v>
      </c>
      <c r="AM2" s="13" t="e">
        <f t="shared" si="2"/>
        <v>#NAME?</v>
      </c>
      <c r="AN2" s="13" t="e">
        <f t="shared" si="2"/>
        <v>#NAME?</v>
      </c>
      <c r="AO2" s="13" t="e">
        <f t="shared" si="2"/>
        <v>#NAME?</v>
      </c>
      <c r="AP2" s="13" t="e">
        <f t="shared" si="2"/>
        <v>#NAME?</v>
      </c>
      <c r="AQ2" s="13" t="e">
        <f t="shared" si="2"/>
        <v>#NAME?</v>
      </c>
      <c r="AR2" s="13" t="e">
        <f t="shared" si="2"/>
        <v>#NAME?</v>
      </c>
      <c r="AS2" s="13" t="e">
        <f t="shared" si="2"/>
        <v>#NAME?</v>
      </c>
      <c r="AT2" s="13" t="e">
        <f t="shared" si="2"/>
        <v>#NAME?</v>
      </c>
      <c r="AU2" s="13" t="e">
        <f t="shared" si="2"/>
        <v>#NAME?</v>
      </c>
      <c r="AV2" s="13" t="e">
        <f t="shared" si="2"/>
        <v>#NAME?</v>
      </c>
      <c r="AW2" s="13" t="e">
        <f t="shared" si="2"/>
        <v>#NAME?</v>
      </c>
      <c r="AX2" s="13" t="e">
        <f t="shared" si="2"/>
        <v>#NAME?</v>
      </c>
      <c r="AY2" s="13" t="e">
        <f t="shared" si="2"/>
        <v>#NAME?</v>
      </c>
      <c r="AZ2" s="13" t="e">
        <f t="shared" si="2"/>
        <v>#NAME?</v>
      </c>
      <c r="BA2" s="13" t="e">
        <f t="shared" si="2"/>
        <v>#NAME?</v>
      </c>
      <c r="BB2" s="13" t="e">
        <f t="shared" si="2"/>
        <v>#NAME?</v>
      </c>
      <c r="BC2" s="13" t="e">
        <f t="shared" si="2"/>
        <v>#NAME?</v>
      </c>
      <c r="BD2" s="13" t="e">
        <f t="shared" si="2"/>
        <v>#NAME?</v>
      </c>
      <c r="BE2" s="13" t="e">
        <f t="shared" si="2"/>
        <v>#NAME?</v>
      </c>
      <c r="BF2" s="13" t="e">
        <f t="shared" si="2"/>
        <v>#NAME?</v>
      </c>
      <c r="BG2" s="13" t="e">
        <f t="shared" si="2"/>
        <v>#NAME?</v>
      </c>
      <c r="BH2" s="13" t="e">
        <f t="shared" si="2"/>
        <v>#NAME?</v>
      </c>
      <c r="BI2" s="13" t="e">
        <f t="shared" si="2"/>
        <v>#NAME?</v>
      </c>
      <c r="BJ2" s="13" t="e">
        <f t="shared" si="2"/>
        <v>#NAME?</v>
      </c>
      <c r="BK2" s="13" t="e">
        <f t="shared" si="2"/>
        <v>#NAME?</v>
      </c>
      <c r="BL2" s="13" t="e">
        <f t="shared" si="2"/>
        <v>#NAME?</v>
      </c>
      <c r="BM2" s="13" t="e">
        <f t="shared" si="2"/>
        <v>#NAME?</v>
      </c>
      <c r="BN2" s="13" t="e">
        <f t="shared" si="2"/>
        <v>#NAME?</v>
      </c>
      <c r="BO2" s="13" t="e">
        <f t="shared" si="2"/>
        <v>#NAME?</v>
      </c>
      <c r="BP2" s="13" t="e">
        <f t="shared" si="2"/>
        <v>#NAME?</v>
      </c>
      <c r="BQ2" s="13" t="e">
        <f t="shared" si="2"/>
        <v>#NAME?</v>
      </c>
      <c r="BR2" s="13" t="e">
        <f t="shared" si="2"/>
        <v>#NAME?</v>
      </c>
      <c r="BS2" s="13" t="e">
        <f t="shared" si="2"/>
        <v>#NAME?</v>
      </c>
      <c r="BT2" s="13" t="e">
        <f t="shared" si="2"/>
        <v>#NAME?</v>
      </c>
      <c r="BU2" s="13" t="e">
        <f t="shared" si="2"/>
        <v>#NAME?</v>
      </c>
      <c r="BV2" s="13" t="e">
        <f t="shared" si="2"/>
        <v>#NAME?</v>
      </c>
      <c r="BW2" s="13" t="e">
        <f t="shared" si="2"/>
        <v>#NAME?</v>
      </c>
      <c r="BX2" s="13" t="e">
        <f t="shared" si="2"/>
        <v>#NAME?</v>
      </c>
      <c r="BY2" s="13" t="e">
        <f t="shared" si="2"/>
        <v>#NAME?</v>
      </c>
      <c r="BZ2" s="13" t="e">
        <f t="shared" si="2"/>
        <v>#NAME?</v>
      </c>
      <c r="CA2" s="13" t="e">
        <f t="shared" si="2"/>
        <v>#NAME?</v>
      </c>
      <c r="CB2" s="13" t="e">
        <f t="shared" ref="CB2:CI2" si="3">YEAR(CB1)</f>
        <v>#NAME?</v>
      </c>
      <c r="CC2" s="13" t="e">
        <f t="shared" si="3"/>
        <v>#NAME?</v>
      </c>
      <c r="CD2" s="13" t="e">
        <f t="shared" si="3"/>
        <v>#NAME?</v>
      </c>
      <c r="CE2" s="13" t="e">
        <f t="shared" si="3"/>
        <v>#NAME?</v>
      </c>
      <c r="CF2" s="13" t="e">
        <f t="shared" si="3"/>
        <v>#NAME?</v>
      </c>
      <c r="CG2" s="13" t="e">
        <f t="shared" si="3"/>
        <v>#NAME?</v>
      </c>
      <c r="CH2" s="13" t="e">
        <f t="shared" si="3"/>
        <v>#NAME?</v>
      </c>
      <c r="CI2" s="13" t="e">
        <f t="shared" si="3"/>
        <v>#NAME?</v>
      </c>
    </row>
    <row r="3" spans="2:134" outlineLevel="1" x14ac:dyDescent="0.35">
      <c r="B3" t="s">
        <v>159</v>
      </c>
      <c r="E3" s="12" t="s">
        <v>61</v>
      </c>
      <c r="F3" s="12"/>
      <c r="G3" s="13"/>
      <c r="H3" s="12"/>
      <c r="I3" s="12"/>
      <c r="J3" s="12"/>
      <c r="K3" s="12"/>
      <c r="L3" s="12"/>
      <c r="M3" s="12"/>
      <c r="N3" s="12"/>
      <c r="O3" s="13"/>
      <c r="P3" s="13" t="e">
        <f t="shared" ref="P3:CA3" si="4">P2*(MONTH(P1)=12)</f>
        <v>#NAME?</v>
      </c>
      <c r="Q3" s="13" t="e">
        <f t="shared" si="4"/>
        <v>#NAME?</v>
      </c>
      <c r="R3" s="13" t="e">
        <f t="shared" si="4"/>
        <v>#NAME?</v>
      </c>
      <c r="S3" s="13" t="e">
        <f t="shared" si="4"/>
        <v>#NAME?</v>
      </c>
      <c r="T3" s="13" t="e">
        <f t="shared" si="4"/>
        <v>#NAME?</v>
      </c>
      <c r="U3" s="13" t="e">
        <f t="shared" si="4"/>
        <v>#NAME?</v>
      </c>
      <c r="V3" s="13" t="e">
        <f t="shared" si="4"/>
        <v>#NAME?</v>
      </c>
      <c r="W3" s="13" t="e">
        <f t="shared" si="4"/>
        <v>#NAME?</v>
      </c>
      <c r="X3" s="13" t="e">
        <f t="shared" si="4"/>
        <v>#NAME?</v>
      </c>
      <c r="Y3" s="13" t="e">
        <f t="shared" si="4"/>
        <v>#NAME?</v>
      </c>
      <c r="Z3" s="13" t="e">
        <f t="shared" si="4"/>
        <v>#NAME?</v>
      </c>
      <c r="AA3" s="13" t="e">
        <f t="shared" si="4"/>
        <v>#NAME?</v>
      </c>
      <c r="AB3" s="13" t="e">
        <f t="shared" si="4"/>
        <v>#NAME?</v>
      </c>
      <c r="AC3" s="13" t="e">
        <f t="shared" si="4"/>
        <v>#NAME?</v>
      </c>
      <c r="AD3" s="13" t="e">
        <f t="shared" si="4"/>
        <v>#NAME?</v>
      </c>
      <c r="AE3" s="13" t="e">
        <f t="shared" si="4"/>
        <v>#NAME?</v>
      </c>
      <c r="AF3" s="13" t="e">
        <f t="shared" si="4"/>
        <v>#NAME?</v>
      </c>
      <c r="AG3" s="13" t="e">
        <f t="shared" si="4"/>
        <v>#NAME?</v>
      </c>
      <c r="AH3" s="13" t="e">
        <f t="shared" si="4"/>
        <v>#NAME?</v>
      </c>
      <c r="AI3" s="13" t="e">
        <f t="shared" si="4"/>
        <v>#NAME?</v>
      </c>
      <c r="AJ3" s="13" t="e">
        <f t="shared" si="4"/>
        <v>#NAME?</v>
      </c>
      <c r="AK3" s="13" t="e">
        <f t="shared" si="4"/>
        <v>#NAME?</v>
      </c>
      <c r="AL3" s="13" t="e">
        <f t="shared" si="4"/>
        <v>#NAME?</v>
      </c>
      <c r="AM3" s="13" t="e">
        <f t="shared" si="4"/>
        <v>#NAME?</v>
      </c>
      <c r="AN3" s="13" t="e">
        <f t="shared" si="4"/>
        <v>#NAME?</v>
      </c>
      <c r="AO3" s="13" t="e">
        <f t="shared" si="4"/>
        <v>#NAME?</v>
      </c>
      <c r="AP3" s="13" t="e">
        <f t="shared" si="4"/>
        <v>#NAME?</v>
      </c>
      <c r="AQ3" s="13" t="e">
        <f t="shared" si="4"/>
        <v>#NAME?</v>
      </c>
      <c r="AR3" s="13" t="e">
        <f t="shared" si="4"/>
        <v>#NAME?</v>
      </c>
      <c r="AS3" s="13" t="e">
        <f t="shared" si="4"/>
        <v>#NAME?</v>
      </c>
      <c r="AT3" s="13" t="e">
        <f t="shared" si="4"/>
        <v>#NAME?</v>
      </c>
      <c r="AU3" s="13" t="e">
        <f t="shared" si="4"/>
        <v>#NAME?</v>
      </c>
      <c r="AV3" s="13" t="e">
        <f t="shared" si="4"/>
        <v>#NAME?</v>
      </c>
      <c r="AW3" s="13" t="e">
        <f t="shared" si="4"/>
        <v>#NAME?</v>
      </c>
      <c r="AX3" s="13" t="e">
        <f t="shared" si="4"/>
        <v>#NAME?</v>
      </c>
      <c r="AY3" s="13" t="e">
        <f t="shared" si="4"/>
        <v>#NAME?</v>
      </c>
      <c r="AZ3" s="13" t="e">
        <f t="shared" si="4"/>
        <v>#NAME?</v>
      </c>
      <c r="BA3" s="13" t="e">
        <f t="shared" si="4"/>
        <v>#NAME?</v>
      </c>
      <c r="BB3" s="13" t="e">
        <f t="shared" si="4"/>
        <v>#NAME?</v>
      </c>
      <c r="BC3" s="13" t="e">
        <f t="shared" si="4"/>
        <v>#NAME?</v>
      </c>
      <c r="BD3" s="13" t="e">
        <f t="shared" si="4"/>
        <v>#NAME?</v>
      </c>
      <c r="BE3" s="13" t="e">
        <f t="shared" si="4"/>
        <v>#NAME?</v>
      </c>
      <c r="BF3" s="13" t="e">
        <f t="shared" si="4"/>
        <v>#NAME?</v>
      </c>
      <c r="BG3" s="13" t="e">
        <f t="shared" si="4"/>
        <v>#NAME?</v>
      </c>
      <c r="BH3" s="13" t="e">
        <f t="shared" si="4"/>
        <v>#NAME?</v>
      </c>
      <c r="BI3" s="13" t="e">
        <f t="shared" si="4"/>
        <v>#NAME?</v>
      </c>
      <c r="BJ3" s="13" t="e">
        <f t="shared" si="4"/>
        <v>#NAME?</v>
      </c>
      <c r="BK3" s="13" t="e">
        <f t="shared" si="4"/>
        <v>#NAME?</v>
      </c>
      <c r="BL3" s="13" t="e">
        <f t="shared" si="4"/>
        <v>#NAME?</v>
      </c>
      <c r="BM3" s="13" t="e">
        <f t="shared" si="4"/>
        <v>#NAME?</v>
      </c>
      <c r="BN3" s="13" t="e">
        <f t="shared" si="4"/>
        <v>#NAME?</v>
      </c>
      <c r="BO3" s="13" t="e">
        <f t="shared" si="4"/>
        <v>#NAME?</v>
      </c>
      <c r="BP3" s="13" t="e">
        <f t="shared" si="4"/>
        <v>#NAME?</v>
      </c>
      <c r="BQ3" s="13" t="e">
        <f t="shared" si="4"/>
        <v>#NAME?</v>
      </c>
      <c r="BR3" s="13" t="e">
        <f t="shared" si="4"/>
        <v>#NAME?</v>
      </c>
      <c r="BS3" s="13" t="e">
        <f t="shared" si="4"/>
        <v>#NAME?</v>
      </c>
      <c r="BT3" s="13" t="e">
        <f t="shared" si="4"/>
        <v>#NAME?</v>
      </c>
      <c r="BU3" s="13" t="e">
        <f t="shared" si="4"/>
        <v>#NAME?</v>
      </c>
      <c r="BV3" s="13" t="e">
        <f t="shared" si="4"/>
        <v>#NAME?</v>
      </c>
      <c r="BW3" s="13" t="e">
        <f t="shared" si="4"/>
        <v>#NAME?</v>
      </c>
      <c r="BX3" s="13" t="e">
        <f t="shared" si="4"/>
        <v>#NAME?</v>
      </c>
      <c r="BY3" s="13" t="e">
        <f t="shared" si="4"/>
        <v>#NAME?</v>
      </c>
      <c r="BZ3" s="13" t="e">
        <f t="shared" si="4"/>
        <v>#NAME?</v>
      </c>
      <c r="CA3" s="13" t="e">
        <f t="shared" si="4"/>
        <v>#NAME?</v>
      </c>
      <c r="CB3" s="13" t="e">
        <f t="shared" ref="CB3:CI3" si="5">CB2*(MONTH(CB1)=12)</f>
        <v>#NAME?</v>
      </c>
      <c r="CC3" s="13" t="e">
        <f t="shared" si="5"/>
        <v>#NAME?</v>
      </c>
      <c r="CD3" s="13" t="e">
        <f t="shared" si="5"/>
        <v>#NAME?</v>
      </c>
      <c r="CE3" s="13" t="e">
        <f t="shared" si="5"/>
        <v>#NAME?</v>
      </c>
      <c r="CF3" s="13" t="e">
        <f t="shared" si="5"/>
        <v>#NAME?</v>
      </c>
      <c r="CG3" s="13" t="e">
        <f t="shared" si="5"/>
        <v>#NAME?</v>
      </c>
      <c r="CH3" s="13" t="e">
        <f t="shared" si="5"/>
        <v>#NAME?</v>
      </c>
      <c r="CI3" s="13" t="e">
        <f t="shared" si="5"/>
        <v>#NAME?</v>
      </c>
    </row>
    <row r="4" spans="2:134" s="22" customFormat="1" x14ac:dyDescent="0.35">
      <c r="C4" s="40"/>
      <c r="D4" s="40"/>
      <c r="E4" s="22" t="s">
        <v>201</v>
      </c>
      <c r="G4" s="66"/>
      <c r="CJ4"/>
      <c r="CK4"/>
      <c r="CL4"/>
      <c r="CM4"/>
      <c r="CN4"/>
      <c r="CO4"/>
      <c r="CP4"/>
      <c r="CQ4"/>
      <c r="CR4"/>
      <c r="CS4"/>
      <c r="CT4"/>
      <c r="CU4"/>
      <c r="CV4"/>
      <c r="CW4"/>
      <c r="CX4"/>
      <c r="CY4"/>
      <c r="CZ4"/>
      <c r="DA4"/>
      <c r="DB4"/>
      <c r="DC4"/>
      <c r="DD4"/>
      <c r="DE4"/>
      <c r="DF4"/>
      <c r="DG4"/>
      <c r="DH4"/>
      <c r="DI4"/>
      <c r="DJ4"/>
      <c r="DK4"/>
      <c r="DL4"/>
      <c r="DM4"/>
      <c r="DN4"/>
      <c r="DO4"/>
      <c r="DP4"/>
      <c r="DQ4"/>
      <c r="DR4"/>
      <c r="DS4"/>
      <c r="DT4"/>
      <c r="DU4"/>
      <c r="DV4"/>
      <c r="DW4"/>
      <c r="DX4"/>
      <c r="DY4"/>
      <c r="DZ4"/>
      <c r="EA4"/>
      <c r="EB4"/>
      <c r="EC4"/>
      <c r="ED4"/>
    </row>
    <row r="5" spans="2:134" x14ac:dyDescent="0.35">
      <c r="B5" t="s">
        <v>80</v>
      </c>
      <c r="E5" s="31" t="str">
        <f ca="1">OFFSET(E5,3,0)</f>
        <v># of orders</v>
      </c>
      <c r="F5" s="31"/>
      <c r="G5" s="67"/>
      <c r="H5" s="39">
        <v>100000</v>
      </c>
      <c r="I5" s="39">
        <v>200000</v>
      </c>
      <c r="J5" s="39">
        <v>400000</v>
      </c>
      <c r="K5" s="39">
        <v>800000</v>
      </c>
      <c r="L5" s="39">
        <v>1600000</v>
      </c>
      <c r="M5" s="39">
        <v>3200000</v>
      </c>
      <c r="P5" s="15" t="e" cm="1">
        <f t="array" ref="P5">INDEX($H:$M,ROW(),MATCH(P$2,$H$1:$M$1,0))/12</f>
        <v>#NAME?</v>
      </c>
      <c r="Q5" s="15" t="e" cm="1">
        <f t="array" ref="Q5">INDEX($H:$M,ROW(),MATCH(Q$2,$H$1:$M$1,0))/12</f>
        <v>#NAME?</v>
      </c>
      <c r="R5" s="15" t="e" cm="1">
        <f t="array" ref="R5">INDEX($H:$M,ROW(),MATCH(R$2,$H$1:$M$1,0))/12</f>
        <v>#NAME?</v>
      </c>
      <c r="S5" s="15" t="e" cm="1">
        <f t="array" ref="S5">INDEX($H:$M,ROW(),MATCH(S$2,$H$1:$M$1,0))/12</f>
        <v>#NAME?</v>
      </c>
      <c r="T5" s="15" t="e" cm="1">
        <f t="array" ref="T5">INDEX($H:$M,ROW(),MATCH(T$2,$H$1:$M$1,0))/12</f>
        <v>#NAME?</v>
      </c>
      <c r="U5" s="15" t="e" cm="1">
        <f t="array" ref="U5">INDEX($H:$M,ROW(),MATCH(U$2,$H$1:$M$1,0))/12</f>
        <v>#NAME?</v>
      </c>
      <c r="V5" s="15" t="e" cm="1">
        <f t="array" ref="V5">INDEX($H:$M,ROW(),MATCH(V$2,$H$1:$M$1,0))/12</f>
        <v>#NAME?</v>
      </c>
      <c r="W5" s="15" t="e" cm="1">
        <f t="array" ref="W5">INDEX($H:$M,ROW(),MATCH(W$2,$H$1:$M$1,0))/12</f>
        <v>#NAME?</v>
      </c>
      <c r="X5" s="15" t="e" cm="1">
        <f t="array" ref="X5">INDEX($H:$M,ROW(),MATCH(X$2,$H$1:$M$1,0))/12</f>
        <v>#NAME?</v>
      </c>
      <c r="Y5" s="15" t="e" cm="1">
        <f t="array" ref="Y5">INDEX($H:$M,ROW(),MATCH(Y$2,$H$1:$M$1,0))/12</f>
        <v>#NAME?</v>
      </c>
      <c r="Z5" s="15" t="e" cm="1">
        <f t="array" ref="Z5">INDEX($H:$M,ROW(),MATCH(Z$2,$H$1:$M$1,0))/12</f>
        <v>#NAME?</v>
      </c>
      <c r="AA5" s="15" t="e" cm="1">
        <f t="array" ref="AA5">INDEX($H:$M,ROW(),MATCH(AA$2,$H$1:$M$1,0))/12</f>
        <v>#NAME?</v>
      </c>
      <c r="AB5" s="15" t="e" cm="1">
        <f t="array" ref="AB5">INDEX($H:$M,ROW(),MATCH(AB$2,$H$1:$M$1,0))/12</f>
        <v>#NAME?</v>
      </c>
      <c r="AC5" s="15" t="e" cm="1">
        <f t="array" ref="AC5">INDEX($H:$M,ROW(),MATCH(AC$2,$H$1:$M$1,0))/12</f>
        <v>#NAME?</v>
      </c>
      <c r="AD5" s="15" t="e" cm="1">
        <f t="array" ref="AD5">INDEX($H:$M,ROW(),MATCH(AD$2,$H$1:$M$1,0))/12</f>
        <v>#NAME?</v>
      </c>
      <c r="AE5" s="15" t="e" cm="1">
        <f t="array" ref="AE5">INDEX($H:$M,ROW(),MATCH(AE$2,$H$1:$M$1,0))/12</f>
        <v>#NAME?</v>
      </c>
      <c r="AF5" s="15" t="e" cm="1">
        <f t="array" ref="AF5">INDEX($H:$M,ROW(),MATCH(AF$2,$H$1:$M$1,0))/12</f>
        <v>#NAME?</v>
      </c>
      <c r="AG5" s="15" t="e" cm="1">
        <f t="array" ref="AG5">INDEX($H:$M,ROW(),MATCH(AG$2,$H$1:$M$1,0))/12</f>
        <v>#NAME?</v>
      </c>
      <c r="AH5" s="15" t="e" cm="1">
        <f t="array" ref="AH5">INDEX($H:$M,ROW(),MATCH(AH$2,$H$1:$M$1,0))/12</f>
        <v>#NAME?</v>
      </c>
      <c r="AI5" s="15" t="e" cm="1">
        <f t="array" ref="AI5">INDEX($H:$M,ROW(),MATCH(AI$2,$H$1:$M$1,0))/12</f>
        <v>#NAME?</v>
      </c>
      <c r="AJ5" s="15" t="e" cm="1">
        <f t="array" ref="AJ5">INDEX($H:$M,ROW(),MATCH(AJ$2,$H$1:$M$1,0))/12</f>
        <v>#NAME?</v>
      </c>
      <c r="AK5" s="15" t="e" cm="1">
        <f t="array" ref="AK5">INDEX($H:$M,ROW(),MATCH(AK$2,$H$1:$M$1,0))/12</f>
        <v>#NAME?</v>
      </c>
      <c r="AL5" s="15" t="e" cm="1">
        <f t="array" ref="AL5">INDEX($H:$M,ROW(),MATCH(AL$2,$H$1:$M$1,0))/12</f>
        <v>#NAME?</v>
      </c>
      <c r="AM5" s="15" t="e" cm="1">
        <f t="array" ref="AM5">INDEX($H:$M,ROW(),MATCH(AM$2,$H$1:$M$1,0))/12</f>
        <v>#NAME?</v>
      </c>
      <c r="AN5" s="15" t="e" cm="1">
        <f t="array" ref="AN5">INDEX($H:$M,ROW(),MATCH(AN$2,$H$1:$M$1,0))/12</f>
        <v>#NAME?</v>
      </c>
      <c r="AO5" s="15" t="e" cm="1">
        <f t="array" ref="AO5">INDEX($H:$M,ROW(),MATCH(AO$2,$H$1:$M$1,0))/12</f>
        <v>#NAME?</v>
      </c>
      <c r="AP5" s="15" t="e" cm="1">
        <f t="array" ref="AP5">INDEX($H:$M,ROW(),MATCH(AP$2,$H$1:$M$1,0))/12</f>
        <v>#NAME?</v>
      </c>
      <c r="AQ5" s="15" t="e" cm="1">
        <f t="array" ref="AQ5">INDEX($H:$M,ROW(),MATCH(AQ$2,$H$1:$M$1,0))/12</f>
        <v>#NAME?</v>
      </c>
      <c r="AR5" s="15" t="e" cm="1">
        <f t="array" ref="AR5">INDEX($H:$M,ROW(),MATCH(AR$2,$H$1:$M$1,0))/12</f>
        <v>#NAME?</v>
      </c>
      <c r="AS5" s="15" t="e" cm="1">
        <f t="array" ref="AS5">INDEX($H:$M,ROW(),MATCH(AS$2,$H$1:$M$1,0))/12</f>
        <v>#NAME?</v>
      </c>
      <c r="AT5" s="15" t="e" cm="1">
        <f t="array" ref="AT5">INDEX($H:$M,ROW(),MATCH(AT$2,$H$1:$M$1,0))/12</f>
        <v>#NAME?</v>
      </c>
      <c r="AU5" s="15" t="e" cm="1">
        <f t="array" ref="AU5">INDEX($H:$M,ROW(),MATCH(AU$2,$H$1:$M$1,0))/12</f>
        <v>#NAME?</v>
      </c>
      <c r="AV5" s="15" t="e" cm="1">
        <f t="array" ref="AV5">INDEX($H:$M,ROW(),MATCH(AV$2,$H$1:$M$1,0))/12</f>
        <v>#NAME?</v>
      </c>
      <c r="AW5" s="15" t="e" cm="1">
        <f t="array" ref="AW5">INDEX($H:$M,ROW(),MATCH(AW$2,$H$1:$M$1,0))/12</f>
        <v>#NAME?</v>
      </c>
      <c r="AX5" s="15" t="e" cm="1">
        <f t="array" ref="AX5">INDEX($H:$M,ROW(),MATCH(AX$2,$H$1:$M$1,0))/12</f>
        <v>#NAME?</v>
      </c>
      <c r="AY5" s="15" t="e" cm="1">
        <f t="array" ref="AY5">INDEX($H:$M,ROW(),MATCH(AY$2,$H$1:$M$1,0))/12</f>
        <v>#NAME?</v>
      </c>
      <c r="AZ5" s="15" t="e" cm="1">
        <f t="array" ref="AZ5">INDEX($H:$M,ROW(),MATCH(AZ$2,$H$1:$M$1,0))/12</f>
        <v>#NAME?</v>
      </c>
      <c r="BA5" s="15" t="e" cm="1">
        <f t="array" ref="BA5">INDEX($H:$M,ROW(),MATCH(BA$2,$H$1:$M$1,0))/12</f>
        <v>#NAME?</v>
      </c>
      <c r="BB5" s="15" t="e" cm="1">
        <f t="array" ref="BB5">INDEX($H:$M,ROW(),MATCH(BB$2,$H$1:$M$1,0))/12</f>
        <v>#NAME?</v>
      </c>
      <c r="BC5" s="15" t="e" cm="1">
        <f t="array" ref="BC5">INDEX($H:$M,ROW(),MATCH(BC$2,$H$1:$M$1,0))/12</f>
        <v>#NAME?</v>
      </c>
      <c r="BD5" s="15" t="e" cm="1">
        <f t="array" ref="BD5">INDEX($H:$M,ROW(),MATCH(BD$2,$H$1:$M$1,0))/12</f>
        <v>#NAME?</v>
      </c>
      <c r="BE5" s="15" t="e" cm="1">
        <f t="array" ref="BE5">INDEX($H:$M,ROW(),MATCH(BE$2,$H$1:$M$1,0))/12</f>
        <v>#NAME?</v>
      </c>
      <c r="BF5" s="15" t="e" cm="1">
        <f t="array" ref="BF5">INDEX($H:$M,ROW(),MATCH(BF$2,$H$1:$M$1,0))/12</f>
        <v>#NAME?</v>
      </c>
      <c r="BG5" s="15" t="e" cm="1">
        <f t="array" ref="BG5">INDEX($H:$M,ROW(),MATCH(BG$2,$H$1:$M$1,0))/12</f>
        <v>#NAME?</v>
      </c>
      <c r="BH5" s="15" t="e" cm="1">
        <f t="array" ref="BH5">INDEX($H:$M,ROW(),MATCH(BH$2,$H$1:$M$1,0))/12</f>
        <v>#NAME?</v>
      </c>
      <c r="BI5" s="15" t="e" cm="1">
        <f t="array" ref="BI5">INDEX($H:$M,ROW(),MATCH(BI$2,$H$1:$M$1,0))/12</f>
        <v>#NAME?</v>
      </c>
      <c r="BJ5" s="15" t="e" cm="1">
        <f t="array" ref="BJ5">INDEX($H:$M,ROW(),MATCH(BJ$2,$H$1:$M$1,0))/12</f>
        <v>#NAME?</v>
      </c>
      <c r="BK5" s="15" t="e" cm="1">
        <f t="array" ref="BK5">INDEX($H:$M,ROW(),MATCH(BK$2,$H$1:$M$1,0))/12</f>
        <v>#NAME?</v>
      </c>
      <c r="BL5" s="15" t="e" cm="1">
        <f t="array" ref="BL5">INDEX($H:$M,ROW(),MATCH(BL$2,$H$1:$M$1,0))/12</f>
        <v>#NAME?</v>
      </c>
      <c r="BM5" s="15" t="e" cm="1">
        <f t="array" ref="BM5">INDEX($H:$M,ROW(),MATCH(BM$2,$H$1:$M$1,0))/12</f>
        <v>#NAME?</v>
      </c>
      <c r="BN5" s="15" t="e" cm="1">
        <f t="array" ref="BN5">INDEX($H:$M,ROW(),MATCH(BN$2,$H$1:$M$1,0))/12</f>
        <v>#NAME?</v>
      </c>
      <c r="BO5" s="15" t="e" cm="1">
        <f t="array" ref="BO5">INDEX($H:$M,ROW(),MATCH(BO$2,$H$1:$M$1,0))/12</f>
        <v>#NAME?</v>
      </c>
      <c r="BP5" s="15" t="e" cm="1">
        <f t="array" ref="BP5">INDEX($H:$M,ROW(),MATCH(BP$2,$H$1:$M$1,0))/12</f>
        <v>#NAME?</v>
      </c>
      <c r="BQ5" s="15" t="e" cm="1">
        <f t="array" ref="BQ5">INDEX($H:$M,ROW(),MATCH(BQ$2,$H$1:$M$1,0))/12</f>
        <v>#NAME?</v>
      </c>
      <c r="BR5" s="15" t="e" cm="1">
        <f t="array" ref="BR5">INDEX($H:$M,ROW(),MATCH(BR$2,$H$1:$M$1,0))/12</f>
        <v>#NAME?</v>
      </c>
      <c r="BS5" s="15" t="e" cm="1">
        <f t="array" ref="BS5">INDEX($H:$M,ROW(),MATCH(BS$2,$H$1:$M$1,0))/12</f>
        <v>#NAME?</v>
      </c>
      <c r="BT5" s="15" t="e" cm="1">
        <f t="array" ref="BT5">INDEX($H:$M,ROW(),MATCH(BT$2,$H$1:$M$1,0))/12</f>
        <v>#NAME?</v>
      </c>
      <c r="BU5" s="15" t="e" cm="1">
        <f t="array" ref="BU5">INDEX($H:$M,ROW(),MATCH(BU$2,$H$1:$M$1,0))/12</f>
        <v>#NAME?</v>
      </c>
      <c r="BV5" s="15" t="e" cm="1">
        <f t="array" ref="BV5">INDEX($H:$M,ROW(),MATCH(BV$2,$H$1:$M$1,0))/12</f>
        <v>#NAME?</v>
      </c>
      <c r="BW5" s="15" t="e" cm="1">
        <f t="array" ref="BW5">INDEX($H:$M,ROW(),MATCH(BW$2,$H$1:$M$1,0))/12</f>
        <v>#NAME?</v>
      </c>
      <c r="BX5" s="15" t="e" cm="1">
        <f t="array" ref="BX5">INDEX($H:$M,ROW(),MATCH(BX$2,$H$1:$M$1,0))/12</f>
        <v>#NAME?</v>
      </c>
      <c r="BY5" s="15" t="e" cm="1">
        <f t="array" ref="BY5">INDEX($H:$M,ROW(),MATCH(BY$2,$H$1:$M$1,0))/12</f>
        <v>#NAME?</v>
      </c>
      <c r="BZ5" s="15" t="e" cm="1">
        <f t="array" ref="BZ5">INDEX($H:$M,ROW(),MATCH(BZ$2,$H$1:$M$1,0))/12</f>
        <v>#NAME?</v>
      </c>
      <c r="CA5" s="15" t="e" cm="1">
        <f t="array" ref="CA5">INDEX($H:$M,ROW(),MATCH(CA$2,$H$1:$M$1,0))/12</f>
        <v>#NAME?</v>
      </c>
      <c r="CB5" s="15" t="e" cm="1">
        <f t="array" ref="CB5">INDEX($H:$M,ROW(),MATCH(CB$2,$H$1:$M$1,0))/12</f>
        <v>#NAME?</v>
      </c>
      <c r="CC5" s="15" t="e" cm="1">
        <f t="array" ref="CC5">INDEX($H:$M,ROW(),MATCH(CC$2,$H$1:$M$1,0))/12</f>
        <v>#NAME?</v>
      </c>
      <c r="CD5" s="15" t="e" cm="1">
        <f t="array" ref="CD5">INDEX($H:$M,ROW(),MATCH(CD$2,$H$1:$M$1,0))/12</f>
        <v>#NAME?</v>
      </c>
      <c r="CE5" s="15" t="e" cm="1">
        <f t="array" ref="CE5">INDEX($H:$M,ROW(),MATCH(CE$2,$H$1:$M$1,0))/12</f>
        <v>#NAME?</v>
      </c>
      <c r="CF5" s="15" t="e" cm="1">
        <f t="array" ref="CF5">INDEX($H:$M,ROW(),MATCH(CF$2,$H$1:$M$1,0))/12</f>
        <v>#NAME?</v>
      </c>
      <c r="CG5" s="15" t="e" cm="1">
        <f t="array" ref="CG5">INDEX($H:$M,ROW(),MATCH(CG$2,$H$1:$M$1,0))/12</f>
        <v>#NAME?</v>
      </c>
      <c r="CH5" s="15" t="e" cm="1">
        <f t="array" ref="CH5">INDEX($H:$M,ROW(),MATCH(CH$2,$H$1:$M$1,0))/12</f>
        <v>#NAME?</v>
      </c>
      <c r="CI5" s="15" t="e" cm="1">
        <f t="array" ref="CI5">INDEX($H:$M,ROW(),MATCH(CI$2,$H$1:$M$1,0))/12</f>
        <v>#NAME?</v>
      </c>
    </row>
    <row r="6" spans="2:134" x14ac:dyDescent="0.35">
      <c r="E6" s="12"/>
      <c r="F6" s="12"/>
      <c r="G6" s="13"/>
      <c r="H6" s="18"/>
      <c r="I6" s="18"/>
      <c r="J6" s="18"/>
      <c r="K6" s="18"/>
      <c r="L6" s="18"/>
      <c r="M6" s="18"/>
      <c r="P6" s="19"/>
      <c r="Q6" s="19"/>
      <c r="R6" s="19"/>
      <c r="S6" s="19"/>
      <c r="T6" s="19"/>
      <c r="U6" s="19"/>
      <c r="V6" s="19"/>
      <c r="W6" s="19"/>
      <c r="X6" s="19"/>
      <c r="Y6" s="19"/>
      <c r="Z6" s="19"/>
      <c r="AA6" s="19"/>
      <c r="AB6" s="19"/>
      <c r="AC6" s="19"/>
      <c r="AD6" s="19"/>
      <c r="AE6" s="19"/>
      <c r="AF6" s="19"/>
      <c r="AG6" s="19"/>
      <c r="AH6" s="19"/>
      <c r="AI6" s="19"/>
      <c r="AJ6" s="19"/>
      <c r="AK6" s="19"/>
      <c r="AL6" s="19"/>
      <c r="AM6" s="19"/>
      <c r="AN6" s="19"/>
      <c r="AO6" s="19"/>
      <c r="AP6" s="19"/>
      <c r="AQ6" s="19"/>
      <c r="AR6" s="19"/>
      <c r="AS6" s="19"/>
      <c r="AT6" s="19"/>
      <c r="AU6" s="19"/>
      <c r="AV6" s="19"/>
      <c r="AW6" s="19"/>
      <c r="AX6" s="19"/>
      <c r="AY6" s="19"/>
      <c r="AZ6" s="19"/>
      <c r="BA6" s="19"/>
      <c r="BB6" s="19"/>
      <c r="BC6" s="19"/>
      <c r="BD6" s="19"/>
      <c r="BE6" s="19"/>
      <c r="BF6" s="19"/>
      <c r="BG6" s="19"/>
      <c r="BH6" s="19"/>
      <c r="BI6" s="19"/>
      <c r="BJ6" s="19"/>
      <c r="BK6" s="19"/>
      <c r="BL6" s="19"/>
      <c r="BM6" s="19"/>
      <c r="BN6" s="19"/>
      <c r="BO6" s="19"/>
      <c r="BP6" s="19"/>
      <c r="BQ6" s="19"/>
      <c r="BR6" s="19"/>
      <c r="BS6" s="19"/>
      <c r="BT6" s="19"/>
      <c r="BU6" s="19"/>
      <c r="BV6" s="19"/>
      <c r="BW6" s="19"/>
      <c r="BX6" s="19"/>
      <c r="BY6" s="19"/>
      <c r="BZ6" s="19"/>
      <c r="CA6" s="19"/>
      <c r="CB6" s="19"/>
      <c r="CC6" s="19"/>
      <c r="CD6" s="19"/>
      <c r="CE6" s="19"/>
      <c r="CF6" s="19"/>
      <c r="CG6" s="19"/>
      <c r="CH6" s="19"/>
      <c r="CI6" s="19"/>
    </row>
    <row r="7" spans="2:134" s="42" customFormat="1" x14ac:dyDescent="0.35">
      <c r="C7" s="42" t="s">
        <v>211</v>
      </c>
      <c r="E7" s="41" t="s">
        <v>160</v>
      </c>
      <c r="F7" s="41"/>
      <c r="G7" s="68"/>
      <c r="H7" s="47"/>
      <c r="I7" s="47"/>
      <c r="J7" s="47"/>
      <c r="K7" s="47"/>
      <c r="L7" s="47"/>
      <c r="M7" s="47"/>
      <c r="P7" s="47"/>
      <c r="Q7" s="47"/>
      <c r="R7" s="47"/>
      <c r="S7" s="47"/>
      <c r="T7" s="47"/>
      <c r="U7" s="47"/>
      <c r="V7" s="47"/>
      <c r="W7" s="47"/>
      <c r="X7" s="47"/>
      <c r="Y7" s="47"/>
      <c r="Z7" s="47"/>
      <c r="AA7" s="47"/>
      <c r="AB7" s="47"/>
      <c r="AC7" s="47"/>
      <c r="AD7" s="47"/>
      <c r="AE7" s="47"/>
      <c r="AF7" s="47"/>
      <c r="AG7" s="47"/>
      <c r="AH7" s="47"/>
      <c r="AI7" s="47"/>
      <c r="AJ7" s="47"/>
      <c r="AK7" s="47"/>
      <c r="AL7" s="47"/>
      <c r="AM7" s="47"/>
      <c r="AN7" s="47"/>
      <c r="AO7" s="47"/>
      <c r="AP7" s="47"/>
      <c r="AQ7" s="47"/>
      <c r="AR7" s="47"/>
      <c r="AS7" s="47"/>
      <c r="AT7" s="47"/>
      <c r="AU7" s="47"/>
      <c r="AV7" s="47"/>
      <c r="AW7" s="47"/>
      <c r="AX7" s="47"/>
      <c r="AY7" s="47"/>
      <c r="AZ7" s="47"/>
      <c r="BA7" s="47"/>
      <c r="BB7" s="47"/>
      <c r="BC7" s="47"/>
      <c r="BD7" s="47"/>
      <c r="BE7" s="47"/>
      <c r="BF7" s="47"/>
      <c r="BG7" s="47"/>
      <c r="BH7" s="47"/>
      <c r="BI7" s="47"/>
      <c r="BJ7" s="47"/>
      <c r="BK7" s="47"/>
      <c r="BL7" s="47"/>
      <c r="BM7" s="47"/>
      <c r="BN7" s="47"/>
      <c r="BO7" s="47"/>
      <c r="BP7" s="47"/>
      <c r="BQ7" s="47"/>
      <c r="BR7" s="47"/>
      <c r="BS7" s="47"/>
      <c r="BT7" s="47"/>
      <c r="BU7" s="47"/>
      <c r="BV7" s="47"/>
      <c r="BW7" s="47"/>
      <c r="BX7" s="47"/>
      <c r="BY7" s="47"/>
      <c r="BZ7" s="47"/>
      <c r="CA7" s="47"/>
      <c r="CB7" s="47"/>
      <c r="CC7" s="47"/>
      <c r="CD7" s="47"/>
      <c r="CE7" s="47"/>
      <c r="CF7" s="47"/>
      <c r="CG7" s="47"/>
      <c r="CH7" s="47"/>
      <c r="CI7" s="47"/>
    </row>
    <row r="8" spans="2:134" x14ac:dyDescent="0.35">
      <c r="C8" t="s">
        <v>211</v>
      </c>
      <c r="E8" s="12" t="s">
        <v>76</v>
      </c>
      <c r="F8" s="12"/>
      <c r="G8" s="13"/>
      <c r="H8" s="15" t="e">
        <f t="shared" ref="H8:M8" si="6">SUMIF($2:$2,H$1,8:8)</f>
        <v>#NAME?</v>
      </c>
      <c r="I8" s="15" t="e">
        <f t="shared" si="6"/>
        <v>#NAME?</v>
      </c>
      <c r="J8" s="15" t="e">
        <f t="shared" si="6"/>
        <v>#NAME?</v>
      </c>
      <c r="K8" s="15" t="e">
        <f t="shared" si="6"/>
        <v>#NAME?</v>
      </c>
      <c r="L8" s="15" t="e">
        <f t="shared" si="6"/>
        <v>#NAME?</v>
      </c>
      <c r="M8" s="15" t="e">
        <f t="shared" si="6"/>
        <v>#NAME?</v>
      </c>
      <c r="P8" s="34" t="e">
        <f t="shared" ref="P8:AU8" si="7">P5</f>
        <v>#NAME?</v>
      </c>
      <c r="Q8" s="34" t="e">
        <f t="shared" si="7"/>
        <v>#NAME?</v>
      </c>
      <c r="R8" s="34" t="e">
        <f t="shared" si="7"/>
        <v>#NAME?</v>
      </c>
      <c r="S8" s="34" t="e">
        <f t="shared" si="7"/>
        <v>#NAME?</v>
      </c>
      <c r="T8" s="34" t="e">
        <f t="shared" si="7"/>
        <v>#NAME?</v>
      </c>
      <c r="U8" s="34" t="e">
        <f t="shared" si="7"/>
        <v>#NAME?</v>
      </c>
      <c r="V8" s="34" t="e">
        <f t="shared" si="7"/>
        <v>#NAME?</v>
      </c>
      <c r="W8" s="34" t="e">
        <f t="shared" si="7"/>
        <v>#NAME?</v>
      </c>
      <c r="X8" s="34" t="e">
        <f t="shared" si="7"/>
        <v>#NAME?</v>
      </c>
      <c r="Y8" s="34" t="e">
        <f t="shared" si="7"/>
        <v>#NAME?</v>
      </c>
      <c r="Z8" s="34" t="e">
        <f t="shared" si="7"/>
        <v>#NAME?</v>
      </c>
      <c r="AA8" s="34" t="e">
        <f t="shared" si="7"/>
        <v>#NAME?</v>
      </c>
      <c r="AB8" s="34" t="e">
        <f t="shared" si="7"/>
        <v>#NAME?</v>
      </c>
      <c r="AC8" s="34" t="e">
        <f t="shared" si="7"/>
        <v>#NAME?</v>
      </c>
      <c r="AD8" s="34" t="e">
        <f t="shared" si="7"/>
        <v>#NAME?</v>
      </c>
      <c r="AE8" s="34" t="e">
        <f t="shared" si="7"/>
        <v>#NAME?</v>
      </c>
      <c r="AF8" s="34" t="e">
        <f t="shared" si="7"/>
        <v>#NAME?</v>
      </c>
      <c r="AG8" s="34" t="e">
        <f t="shared" si="7"/>
        <v>#NAME?</v>
      </c>
      <c r="AH8" s="34" t="e">
        <f t="shared" si="7"/>
        <v>#NAME?</v>
      </c>
      <c r="AI8" s="34" t="e">
        <f t="shared" si="7"/>
        <v>#NAME?</v>
      </c>
      <c r="AJ8" s="34" t="e">
        <f t="shared" si="7"/>
        <v>#NAME?</v>
      </c>
      <c r="AK8" s="34" t="e">
        <f t="shared" si="7"/>
        <v>#NAME?</v>
      </c>
      <c r="AL8" s="34" t="e">
        <f t="shared" si="7"/>
        <v>#NAME?</v>
      </c>
      <c r="AM8" s="34" t="e">
        <f t="shared" si="7"/>
        <v>#NAME?</v>
      </c>
      <c r="AN8" s="34" t="e">
        <f t="shared" si="7"/>
        <v>#NAME?</v>
      </c>
      <c r="AO8" s="34" t="e">
        <f t="shared" si="7"/>
        <v>#NAME?</v>
      </c>
      <c r="AP8" s="34" t="e">
        <f t="shared" si="7"/>
        <v>#NAME?</v>
      </c>
      <c r="AQ8" s="34" t="e">
        <f t="shared" si="7"/>
        <v>#NAME?</v>
      </c>
      <c r="AR8" s="34" t="e">
        <f t="shared" si="7"/>
        <v>#NAME?</v>
      </c>
      <c r="AS8" s="34" t="e">
        <f t="shared" si="7"/>
        <v>#NAME?</v>
      </c>
      <c r="AT8" s="34" t="e">
        <f t="shared" si="7"/>
        <v>#NAME?</v>
      </c>
      <c r="AU8" s="34" t="e">
        <f t="shared" si="7"/>
        <v>#NAME?</v>
      </c>
      <c r="AV8" s="34" t="e">
        <f t="shared" ref="AV8:CA8" si="8">AV5</f>
        <v>#NAME?</v>
      </c>
      <c r="AW8" s="34" t="e">
        <f t="shared" si="8"/>
        <v>#NAME?</v>
      </c>
      <c r="AX8" s="34" t="e">
        <f t="shared" si="8"/>
        <v>#NAME?</v>
      </c>
      <c r="AY8" s="34" t="e">
        <f t="shared" si="8"/>
        <v>#NAME?</v>
      </c>
      <c r="AZ8" s="34" t="e">
        <f t="shared" si="8"/>
        <v>#NAME?</v>
      </c>
      <c r="BA8" s="34" t="e">
        <f t="shared" si="8"/>
        <v>#NAME?</v>
      </c>
      <c r="BB8" s="34" t="e">
        <f t="shared" si="8"/>
        <v>#NAME?</v>
      </c>
      <c r="BC8" s="34" t="e">
        <f t="shared" si="8"/>
        <v>#NAME?</v>
      </c>
      <c r="BD8" s="34" t="e">
        <f t="shared" si="8"/>
        <v>#NAME?</v>
      </c>
      <c r="BE8" s="34" t="e">
        <f t="shared" si="8"/>
        <v>#NAME?</v>
      </c>
      <c r="BF8" s="34" t="e">
        <f t="shared" si="8"/>
        <v>#NAME?</v>
      </c>
      <c r="BG8" s="34" t="e">
        <f t="shared" si="8"/>
        <v>#NAME?</v>
      </c>
      <c r="BH8" s="34" t="e">
        <f t="shared" si="8"/>
        <v>#NAME?</v>
      </c>
      <c r="BI8" s="34" t="e">
        <f t="shared" si="8"/>
        <v>#NAME?</v>
      </c>
      <c r="BJ8" s="34" t="e">
        <f t="shared" si="8"/>
        <v>#NAME?</v>
      </c>
      <c r="BK8" s="34" t="e">
        <f t="shared" si="8"/>
        <v>#NAME?</v>
      </c>
      <c r="BL8" s="34" t="e">
        <f t="shared" si="8"/>
        <v>#NAME?</v>
      </c>
      <c r="BM8" s="34" t="e">
        <f t="shared" si="8"/>
        <v>#NAME?</v>
      </c>
      <c r="BN8" s="34" t="e">
        <f t="shared" si="8"/>
        <v>#NAME?</v>
      </c>
      <c r="BO8" s="34" t="e">
        <f t="shared" si="8"/>
        <v>#NAME?</v>
      </c>
      <c r="BP8" s="34" t="e">
        <f t="shared" si="8"/>
        <v>#NAME?</v>
      </c>
      <c r="BQ8" s="34" t="e">
        <f t="shared" si="8"/>
        <v>#NAME?</v>
      </c>
      <c r="BR8" s="34" t="e">
        <f t="shared" si="8"/>
        <v>#NAME?</v>
      </c>
      <c r="BS8" s="34" t="e">
        <f t="shared" si="8"/>
        <v>#NAME?</v>
      </c>
      <c r="BT8" s="34" t="e">
        <f t="shared" si="8"/>
        <v>#NAME?</v>
      </c>
      <c r="BU8" s="34" t="e">
        <f t="shared" si="8"/>
        <v>#NAME?</v>
      </c>
      <c r="BV8" s="34" t="e">
        <f t="shared" si="8"/>
        <v>#NAME?</v>
      </c>
      <c r="BW8" s="34" t="e">
        <f t="shared" si="8"/>
        <v>#NAME?</v>
      </c>
      <c r="BX8" s="34" t="e">
        <f t="shared" si="8"/>
        <v>#NAME?</v>
      </c>
      <c r="BY8" s="34" t="e">
        <f t="shared" si="8"/>
        <v>#NAME?</v>
      </c>
      <c r="BZ8" s="34" t="e">
        <f t="shared" si="8"/>
        <v>#NAME?</v>
      </c>
      <c r="CA8" s="34" t="e">
        <f t="shared" si="8"/>
        <v>#NAME?</v>
      </c>
      <c r="CB8" s="34" t="e">
        <f t="shared" ref="CB8:CI8" si="9">CB5</f>
        <v>#NAME?</v>
      </c>
      <c r="CC8" s="34" t="e">
        <f t="shared" si="9"/>
        <v>#NAME?</v>
      </c>
      <c r="CD8" s="34" t="e">
        <f t="shared" si="9"/>
        <v>#NAME?</v>
      </c>
      <c r="CE8" s="34" t="e">
        <f t="shared" si="9"/>
        <v>#NAME?</v>
      </c>
      <c r="CF8" s="34" t="e">
        <f t="shared" si="9"/>
        <v>#NAME?</v>
      </c>
      <c r="CG8" s="34" t="e">
        <f t="shared" si="9"/>
        <v>#NAME?</v>
      </c>
      <c r="CH8" s="34" t="e">
        <f t="shared" si="9"/>
        <v>#NAME?</v>
      </c>
      <c r="CI8" s="34" t="e">
        <f t="shared" si="9"/>
        <v>#NAME?</v>
      </c>
    </row>
    <row r="9" spans="2:134" x14ac:dyDescent="0.35">
      <c r="C9" t="s">
        <v>211</v>
      </c>
      <c r="E9" s="12" t="s">
        <v>77</v>
      </c>
      <c r="F9" s="12"/>
      <c r="G9" s="13"/>
      <c r="H9" s="29">
        <v>10</v>
      </c>
      <c r="I9" s="29">
        <v>10</v>
      </c>
      <c r="J9" s="29">
        <v>10</v>
      </c>
      <c r="K9" s="29">
        <v>10</v>
      </c>
      <c r="L9" s="29">
        <v>10</v>
      </c>
      <c r="M9" s="29">
        <v>10</v>
      </c>
      <c r="P9" s="30" t="e" cm="1">
        <f t="array" ref="P9">INDEX($H:$M,ROW(),MATCH(P$2,$H$1:$M$1,0))</f>
        <v>#NAME?</v>
      </c>
      <c r="Q9" s="30" t="e" cm="1">
        <f t="array" ref="Q9">INDEX($H:$M,ROW(),MATCH(Q$2,$H$1:$M$1,0))</f>
        <v>#NAME?</v>
      </c>
      <c r="R9" s="30" t="e" cm="1">
        <f t="array" ref="R9">INDEX($H:$M,ROW(),MATCH(R$2,$H$1:$M$1,0))</f>
        <v>#NAME?</v>
      </c>
      <c r="S9" s="30" t="e" cm="1">
        <f t="array" ref="S9">INDEX($H:$M,ROW(),MATCH(S$2,$H$1:$M$1,0))</f>
        <v>#NAME?</v>
      </c>
      <c r="T9" s="30" t="e" cm="1">
        <f t="array" ref="T9">INDEX($H:$M,ROW(),MATCH(T$2,$H$1:$M$1,0))</f>
        <v>#NAME?</v>
      </c>
      <c r="U9" s="30" t="e" cm="1">
        <f t="array" ref="U9">INDEX($H:$M,ROW(),MATCH(U$2,$H$1:$M$1,0))</f>
        <v>#NAME?</v>
      </c>
      <c r="V9" s="30" t="e" cm="1">
        <f t="array" ref="V9">INDEX($H:$M,ROW(),MATCH(V$2,$H$1:$M$1,0))</f>
        <v>#NAME?</v>
      </c>
      <c r="W9" s="30" t="e" cm="1">
        <f t="array" ref="W9">INDEX($H:$M,ROW(),MATCH(W$2,$H$1:$M$1,0))</f>
        <v>#NAME?</v>
      </c>
      <c r="X9" s="30" t="e" cm="1">
        <f t="array" ref="X9">INDEX($H:$M,ROW(),MATCH(X$2,$H$1:$M$1,0))</f>
        <v>#NAME?</v>
      </c>
      <c r="Y9" s="30" t="e" cm="1">
        <f t="array" ref="Y9">INDEX($H:$M,ROW(),MATCH(Y$2,$H$1:$M$1,0))</f>
        <v>#NAME?</v>
      </c>
      <c r="Z9" s="30" t="e" cm="1">
        <f t="array" ref="Z9">INDEX($H:$M,ROW(),MATCH(Z$2,$H$1:$M$1,0))</f>
        <v>#NAME?</v>
      </c>
      <c r="AA9" s="30" t="e" cm="1">
        <f t="array" ref="AA9">INDEX($H:$M,ROW(),MATCH(AA$2,$H$1:$M$1,0))</f>
        <v>#NAME?</v>
      </c>
      <c r="AB9" s="30" t="e" cm="1">
        <f t="array" ref="AB9">INDEX($H:$M,ROW(),MATCH(AB$2,$H$1:$M$1,0))</f>
        <v>#NAME?</v>
      </c>
      <c r="AC9" s="30" t="e" cm="1">
        <f t="array" ref="AC9">INDEX($H:$M,ROW(),MATCH(AC$2,$H$1:$M$1,0))</f>
        <v>#NAME?</v>
      </c>
      <c r="AD9" s="30" t="e" cm="1">
        <f t="array" ref="AD9">INDEX($H:$M,ROW(),MATCH(AD$2,$H$1:$M$1,0))</f>
        <v>#NAME?</v>
      </c>
      <c r="AE9" s="30" t="e" cm="1">
        <f t="array" ref="AE9">INDEX($H:$M,ROW(),MATCH(AE$2,$H$1:$M$1,0))</f>
        <v>#NAME?</v>
      </c>
      <c r="AF9" s="30" t="e" cm="1">
        <f t="array" ref="AF9">INDEX($H:$M,ROW(),MATCH(AF$2,$H$1:$M$1,0))</f>
        <v>#NAME?</v>
      </c>
      <c r="AG9" s="30" t="e" cm="1">
        <f t="array" ref="AG9">INDEX($H:$M,ROW(),MATCH(AG$2,$H$1:$M$1,0))</f>
        <v>#NAME?</v>
      </c>
      <c r="AH9" s="30" t="e" cm="1">
        <f t="array" ref="AH9">INDEX($H:$M,ROW(),MATCH(AH$2,$H$1:$M$1,0))</f>
        <v>#NAME?</v>
      </c>
      <c r="AI9" s="30" t="e" cm="1">
        <f t="array" ref="AI9">INDEX($H:$M,ROW(),MATCH(AI$2,$H$1:$M$1,0))</f>
        <v>#NAME?</v>
      </c>
      <c r="AJ9" s="30" t="e" cm="1">
        <f t="array" ref="AJ9">INDEX($H:$M,ROW(),MATCH(AJ$2,$H$1:$M$1,0))</f>
        <v>#NAME?</v>
      </c>
      <c r="AK9" s="30" t="e" cm="1">
        <f t="array" ref="AK9">INDEX($H:$M,ROW(),MATCH(AK$2,$H$1:$M$1,0))</f>
        <v>#NAME?</v>
      </c>
      <c r="AL9" s="30" t="e" cm="1">
        <f t="array" ref="AL9">INDEX($H:$M,ROW(),MATCH(AL$2,$H$1:$M$1,0))</f>
        <v>#NAME?</v>
      </c>
      <c r="AM9" s="30" t="e" cm="1">
        <f t="array" ref="AM9">INDEX($H:$M,ROW(),MATCH(AM$2,$H$1:$M$1,0))</f>
        <v>#NAME?</v>
      </c>
      <c r="AN9" s="30" t="e" cm="1">
        <f t="array" ref="AN9">INDEX($H:$M,ROW(),MATCH(AN$2,$H$1:$M$1,0))</f>
        <v>#NAME?</v>
      </c>
      <c r="AO9" s="30" t="e" cm="1">
        <f t="array" ref="AO9">INDEX($H:$M,ROW(),MATCH(AO$2,$H$1:$M$1,0))</f>
        <v>#NAME?</v>
      </c>
      <c r="AP9" s="30" t="e" cm="1">
        <f t="array" ref="AP9">INDEX($H:$M,ROW(),MATCH(AP$2,$H$1:$M$1,0))</f>
        <v>#NAME?</v>
      </c>
      <c r="AQ9" s="30" t="e" cm="1">
        <f t="array" ref="AQ9">INDEX($H:$M,ROW(),MATCH(AQ$2,$H$1:$M$1,0))</f>
        <v>#NAME?</v>
      </c>
      <c r="AR9" s="30" t="e" cm="1">
        <f t="array" ref="AR9">INDEX($H:$M,ROW(),MATCH(AR$2,$H$1:$M$1,0))</f>
        <v>#NAME?</v>
      </c>
      <c r="AS9" s="30" t="e" cm="1">
        <f t="array" ref="AS9">INDEX($H:$M,ROW(),MATCH(AS$2,$H$1:$M$1,0))</f>
        <v>#NAME?</v>
      </c>
      <c r="AT9" s="30" t="e" cm="1">
        <f t="array" ref="AT9">INDEX($H:$M,ROW(),MATCH(AT$2,$H$1:$M$1,0))</f>
        <v>#NAME?</v>
      </c>
      <c r="AU9" s="30" t="e" cm="1">
        <f t="array" ref="AU9">INDEX($H:$M,ROW(),MATCH(AU$2,$H$1:$M$1,0))</f>
        <v>#NAME?</v>
      </c>
      <c r="AV9" s="30" t="e" cm="1">
        <f t="array" ref="AV9">INDEX($H:$M,ROW(),MATCH(AV$2,$H$1:$M$1,0))</f>
        <v>#NAME?</v>
      </c>
      <c r="AW9" s="30" t="e" cm="1">
        <f t="array" ref="AW9">INDEX($H:$M,ROW(),MATCH(AW$2,$H$1:$M$1,0))</f>
        <v>#NAME?</v>
      </c>
      <c r="AX9" s="30" t="e" cm="1">
        <f t="array" ref="AX9">INDEX($H:$M,ROW(),MATCH(AX$2,$H$1:$M$1,0))</f>
        <v>#NAME?</v>
      </c>
      <c r="AY9" s="30" t="e" cm="1">
        <f t="array" ref="AY9">INDEX($H:$M,ROW(),MATCH(AY$2,$H$1:$M$1,0))</f>
        <v>#NAME?</v>
      </c>
      <c r="AZ9" s="30" t="e" cm="1">
        <f t="array" ref="AZ9">INDEX($H:$M,ROW(),MATCH(AZ$2,$H$1:$M$1,0))</f>
        <v>#NAME?</v>
      </c>
      <c r="BA9" s="30" t="e" cm="1">
        <f t="array" ref="BA9">INDEX($H:$M,ROW(),MATCH(BA$2,$H$1:$M$1,0))</f>
        <v>#NAME?</v>
      </c>
      <c r="BB9" s="30" t="e" cm="1">
        <f t="array" ref="BB9">INDEX($H:$M,ROW(),MATCH(BB$2,$H$1:$M$1,0))</f>
        <v>#NAME?</v>
      </c>
      <c r="BC9" s="30" t="e" cm="1">
        <f t="array" ref="BC9">INDEX($H:$M,ROW(),MATCH(BC$2,$H$1:$M$1,0))</f>
        <v>#NAME?</v>
      </c>
      <c r="BD9" s="30" t="e" cm="1">
        <f t="array" ref="BD9">INDEX($H:$M,ROW(),MATCH(BD$2,$H$1:$M$1,0))</f>
        <v>#NAME?</v>
      </c>
      <c r="BE9" s="30" t="e" cm="1">
        <f t="array" ref="BE9">INDEX($H:$M,ROW(),MATCH(BE$2,$H$1:$M$1,0))</f>
        <v>#NAME?</v>
      </c>
      <c r="BF9" s="30" t="e" cm="1">
        <f t="array" ref="BF9">INDEX($H:$M,ROW(),MATCH(BF$2,$H$1:$M$1,0))</f>
        <v>#NAME?</v>
      </c>
      <c r="BG9" s="30" t="e" cm="1">
        <f t="array" ref="BG9">INDEX($H:$M,ROW(),MATCH(BG$2,$H$1:$M$1,0))</f>
        <v>#NAME?</v>
      </c>
      <c r="BH9" s="30" t="e" cm="1">
        <f t="array" ref="BH9">INDEX($H:$M,ROW(),MATCH(BH$2,$H$1:$M$1,0))</f>
        <v>#NAME?</v>
      </c>
      <c r="BI9" s="30" t="e" cm="1">
        <f t="array" ref="BI9">INDEX($H:$M,ROW(),MATCH(BI$2,$H$1:$M$1,0))</f>
        <v>#NAME?</v>
      </c>
      <c r="BJ9" s="30" t="e" cm="1">
        <f t="array" ref="BJ9">INDEX($H:$M,ROW(),MATCH(BJ$2,$H$1:$M$1,0))</f>
        <v>#NAME?</v>
      </c>
      <c r="BK9" s="30" t="e" cm="1">
        <f t="array" ref="BK9">INDEX($H:$M,ROW(),MATCH(BK$2,$H$1:$M$1,0))</f>
        <v>#NAME?</v>
      </c>
      <c r="BL9" s="30" t="e" cm="1">
        <f t="array" ref="BL9">INDEX($H:$M,ROW(),MATCH(BL$2,$H$1:$M$1,0))</f>
        <v>#NAME?</v>
      </c>
      <c r="BM9" s="30" t="e" cm="1">
        <f t="array" ref="BM9">INDEX($H:$M,ROW(),MATCH(BM$2,$H$1:$M$1,0))</f>
        <v>#NAME?</v>
      </c>
      <c r="BN9" s="30" t="e" cm="1">
        <f t="array" ref="BN9">INDEX($H:$M,ROW(),MATCH(BN$2,$H$1:$M$1,0))</f>
        <v>#NAME?</v>
      </c>
      <c r="BO9" s="30" t="e" cm="1">
        <f t="array" ref="BO9">INDEX($H:$M,ROW(),MATCH(BO$2,$H$1:$M$1,0))</f>
        <v>#NAME?</v>
      </c>
      <c r="BP9" s="30" t="e" cm="1">
        <f t="array" ref="BP9">INDEX($H:$M,ROW(),MATCH(BP$2,$H$1:$M$1,0))</f>
        <v>#NAME?</v>
      </c>
      <c r="BQ9" s="30" t="e" cm="1">
        <f t="array" ref="BQ9">INDEX($H:$M,ROW(),MATCH(BQ$2,$H$1:$M$1,0))</f>
        <v>#NAME?</v>
      </c>
      <c r="BR9" s="30" t="e" cm="1">
        <f t="array" ref="BR9">INDEX($H:$M,ROW(),MATCH(BR$2,$H$1:$M$1,0))</f>
        <v>#NAME?</v>
      </c>
      <c r="BS9" s="30" t="e" cm="1">
        <f t="array" ref="BS9">INDEX($H:$M,ROW(),MATCH(BS$2,$H$1:$M$1,0))</f>
        <v>#NAME?</v>
      </c>
      <c r="BT9" s="30" t="e" cm="1">
        <f t="array" ref="BT9">INDEX($H:$M,ROW(),MATCH(BT$2,$H$1:$M$1,0))</f>
        <v>#NAME?</v>
      </c>
      <c r="BU9" s="30" t="e" cm="1">
        <f t="array" ref="BU9">INDEX($H:$M,ROW(),MATCH(BU$2,$H$1:$M$1,0))</f>
        <v>#NAME?</v>
      </c>
      <c r="BV9" s="30" t="e" cm="1">
        <f t="array" ref="BV9">INDEX($H:$M,ROW(),MATCH(BV$2,$H$1:$M$1,0))</f>
        <v>#NAME?</v>
      </c>
      <c r="BW9" s="30" t="e" cm="1">
        <f t="array" ref="BW9">INDEX($H:$M,ROW(),MATCH(BW$2,$H$1:$M$1,0))</f>
        <v>#NAME?</v>
      </c>
      <c r="BX9" s="30" t="e" cm="1">
        <f t="array" ref="BX9">INDEX($H:$M,ROW(),MATCH(BX$2,$H$1:$M$1,0))</f>
        <v>#NAME?</v>
      </c>
      <c r="BY9" s="30" t="e" cm="1">
        <f t="array" ref="BY9">INDEX($H:$M,ROW(),MATCH(BY$2,$H$1:$M$1,0))</f>
        <v>#NAME?</v>
      </c>
      <c r="BZ9" s="30" t="e" cm="1">
        <f t="array" ref="BZ9">INDEX($H:$M,ROW(),MATCH(BZ$2,$H$1:$M$1,0))</f>
        <v>#NAME?</v>
      </c>
      <c r="CA9" s="30" t="e" cm="1">
        <f t="array" ref="CA9">INDEX($H:$M,ROW(),MATCH(CA$2,$H$1:$M$1,0))</f>
        <v>#NAME?</v>
      </c>
      <c r="CB9" s="30" t="e" cm="1">
        <f t="array" ref="CB9">INDEX($H:$M,ROW(),MATCH(CB$2,$H$1:$M$1,0))</f>
        <v>#NAME?</v>
      </c>
      <c r="CC9" s="30" t="e" cm="1">
        <f t="array" ref="CC9">INDEX($H:$M,ROW(),MATCH(CC$2,$H$1:$M$1,0))</f>
        <v>#NAME?</v>
      </c>
      <c r="CD9" s="30" t="e" cm="1">
        <f t="array" ref="CD9">INDEX($H:$M,ROW(),MATCH(CD$2,$H$1:$M$1,0))</f>
        <v>#NAME?</v>
      </c>
      <c r="CE9" s="30" t="e" cm="1">
        <f t="array" ref="CE9">INDEX($H:$M,ROW(),MATCH(CE$2,$H$1:$M$1,0))</f>
        <v>#NAME?</v>
      </c>
      <c r="CF9" s="30" t="e" cm="1">
        <f t="array" ref="CF9">INDEX($H:$M,ROW(),MATCH(CF$2,$H$1:$M$1,0))</f>
        <v>#NAME?</v>
      </c>
      <c r="CG9" s="30" t="e" cm="1">
        <f t="array" ref="CG9">INDEX($H:$M,ROW(),MATCH(CG$2,$H$1:$M$1,0))</f>
        <v>#NAME?</v>
      </c>
      <c r="CH9" s="30" t="e" cm="1">
        <f t="array" ref="CH9">INDEX($H:$M,ROW(),MATCH(CH$2,$H$1:$M$1,0))</f>
        <v>#NAME?</v>
      </c>
      <c r="CI9" s="30" t="e" cm="1">
        <f t="array" ref="CI9">INDEX($H:$M,ROW(),MATCH(CI$2,$H$1:$M$1,0))</f>
        <v>#NAME?</v>
      </c>
    </row>
    <row r="10" spans="2:134" x14ac:dyDescent="0.35">
      <c r="B10" t="s">
        <v>198</v>
      </c>
      <c r="C10" t="s">
        <v>211</v>
      </c>
      <c r="E10" s="27" t="str">
        <f>SUBSTITUTE(E7,":","")&amp;" Revenue"</f>
        <v>Sales revenue Revenue</v>
      </c>
      <c r="F10" s="27"/>
      <c r="G10" s="9"/>
      <c r="H10" s="33" t="e">
        <f t="shared" ref="H10:M10" si="10">SUMIF($2:$2,H$1,10:10)</f>
        <v>#NAME?</v>
      </c>
      <c r="I10" s="33" t="e">
        <f t="shared" si="10"/>
        <v>#NAME?</v>
      </c>
      <c r="J10" s="33" t="e">
        <f t="shared" si="10"/>
        <v>#NAME?</v>
      </c>
      <c r="K10" s="33" t="e">
        <f t="shared" si="10"/>
        <v>#NAME?</v>
      </c>
      <c r="L10" s="33" t="e">
        <f t="shared" si="10"/>
        <v>#NAME?</v>
      </c>
      <c r="M10" s="33" t="e">
        <f t="shared" si="10"/>
        <v>#NAME?</v>
      </c>
      <c r="N10" s="27"/>
      <c r="O10" s="27"/>
      <c r="P10" s="28" t="e">
        <f>P9*P8</f>
        <v>#NAME?</v>
      </c>
      <c r="Q10" s="28" t="e">
        <f t="shared" ref="Q10:CB10" si="11">Q9*Q8</f>
        <v>#NAME?</v>
      </c>
      <c r="R10" s="28" t="e">
        <f t="shared" si="11"/>
        <v>#NAME?</v>
      </c>
      <c r="S10" s="28" t="e">
        <f t="shared" si="11"/>
        <v>#NAME?</v>
      </c>
      <c r="T10" s="28" t="e">
        <f t="shared" si="11"/>
        <v>#NAME?</v>
      </c>
      <c r="U10" s="28" t="e">
        <f t="shared" si="11"/>
        <v>#NAME?</v>
      </c>
      <c r="V10" s="28" t="e">
        <f t="shared" si="11"/>
        <v>#NAME?</v>
      </c>
      <c r="W10" s="28" t="e">
        <f t="shared" si="11"/>
        <v>#NAME?</v>
      </c>
      <c r="X10" s="28" t="e">
        <f t="shared" si="11"/>
        <v>#NAME?</v>
      </c>
      <c r="Y10" s="28" t="e">
        <f t="shared" si="11"/>
        <v>#NAME?</v>
      </c>
      <c r="Z10" s="28" t="e">
        <f t="shared" si="11"/>
        <v>#NAME?</v>
      </c>
      <c r="AA10" s="28" t="e">
        <f t="shared" si="11"/>
        <v>#NAME?</v>
      </c>
      <c r="AB10" s="28" t="e">
        <f t="shared" si="11"/>
        <v>#NAME?</v>
      </c>
      <c r="AC10" s="28" t="e">
        <f t="shared" si="11"/>
        <v>#NAME?</v>
      </c>
      <c r="AD10" s="28" t="e">
        <f t="shared" si="11"/>
        <v>#NAME?</v>
      </c>
      <c r="AE10" s="28" t="e">
        <f t="shared" si="11"/>
        <v>#NAME?</v>
      </c>
      <c r="AF10" s="28" t="e">
        <f t="shared" si="11"/>
        <v>#NAME?</v>
      </c>
      <c r="AG10" s="28" t="e">
        <f t="shared" si="11"/>
        <v>#NAME?</v>
      </c>
      <c r="AH10" s="28" t="e">
        <f t="shared" si="11"/>
        <v>#NAME?</v>
      </c>
      <c r="AI10" s="28" t="e">
        <f t="shared" si="11"/>
        <v>#NAME?</v>
      </c>
      <c r="AJ10" s="28" t="e">
        <f t="shared" si="11"/>
        <v>#NAME?</v>
      </c>
      <c r="AK10" s="28" t="e">
        <f t="shared" si="11"/>
        <v>#NAME?</v>
      </c>
      <c r="AL10" s="28" t="e">
        <f t="shared" si="11"/>
        <v>#NAME?</v>
      </c>
      <c r="AM10" s="28" t="e">
        <f t="shared" si="11"/>
        <v>#NAME?</v>
      </c>
      <c r="AN10" s="28" t="e">
        <f t="shared" si="11"/>
        <v>#NAME?</v>
      </c>
      <c r="AO10" s="28" t="e">
        <f t="shared" si="11"/>
        <v>#NAME?</v>
      </c>
      <c r="AP10" s="28" t="e">
        <f t="shared" si="11"/>
        <v>#NAME?</v>
      </c>
      <c r="AQ10" s="28" t="e">
        <f t="shared" si="11"/>
        <v>#NAME?</v>
      </c>
      <c r="AR10" s="28" t="e">
        <f t="shared" si="11"/>
        <v>#NAME?</v>
      </c>
      <c r="AS10" s="28" t="e">
        <f t="shared" si="11"/>
        <v>#NAME?</v>
      </c>
      <c r="AT10" s="28" t="e">
        <f t="shared" si="11"/>
        <v>#NAME?</v>
      </c>
      <c r="AU10" s="28" t="e">
        <f t="shared" si="11"/>
        <v>#NAME?</v>
      </c>
      <c r="AV10" s="28" t="e">
        <f t="shared" si="11"/>
        <v>#NAME?</v>
      </c>
      <c r="AW10" s="28" t="e">
        <f t="shared" si="11"/>
        <v>#NAME?</v>
      </c>
      <c r="AX10" s="28" t="e">
        <f t="shared" si="11"/>
        <v>#NAME?</v>
      </c>
      <c r="AY10" s="28" t="e">
        <f t="shared" si="11"/>
        <v>#NAME?</v>
      </c>
      <c r="AZ10" s="28" t="e">
        <f t="shared" si="11"/>
        <v>#NAME?</v>
      </c>
      <c r="BA10" s="28" t="e">
        <f t="shared" si="11"/>
        <v>#NAME?</v>
      </c>
      <c r="BB10" s="28" t="e">
        <f t="shared" si="11"/>
        <v>#NAME?</v>
      </c>
      <c r="BC10" s="28" t="e">
        <f t="shared" si="11"/>
        <v>#NAME?</v>
      </c>
      <c r="BD10" s="28" t="e">
        <f t="shared" si="11"/>
        <v>#NAME?</v>
      </c>
      <c r="BE10" s="28" t="e">
        <f t="shared" si="11"/>
        <v>#NAME?</v>
      </c>
      <c r="BF10" s="28" t="e">
        <f t="shared" si="11"/>
        <v>#NAME?</v>
      </c>
      <c r="BG10" s="28" t="e">
        <f t="shared" si="11"/>
        <v>#NAME?</v>
      </c>
      <c r="BH10" s="28" t="e">
        <f t="shared" si="11"/>
        <v>#NAME?</v>
      </c>
      <c r="BI10" s="28" t="e">
        <f t="shared" si="11"/>
        <v>#NAME?</v>
      </c>
      <c r="BJ10" s="28" t="e">
        <f t="shared" si="11"/>
        <v>#NAME?</v>
      </c>
      <c r="BK10" s="28" t="e">
        <f t="shared" si="11"/>
        <v>#NAME?</v>
      </c>
      <c r="BL10" s="28" t="e">
        <f t="shared" si="11"/>
        <v>#NAME?</v>
      </c>
      <c r="BM10" s="28" t="e">
        <f t="shared" si="11"/>
        <v>#NAME?</v>
      </c>
      <c r="BN10" s="28" t="e">
        <f t="shared" si="11"/>
        <v>#NAME?</v>
      </c>
      <c r="BO10" s="28" t="e">
        <f t="shared" si="11"/>
        <v>#NAME?</v>
      </c>
      <c r="BP10" s="28" t="e">
        <f t="shared" si="11"/>
        <v>#NAME?</v>
      </c>
      <c r="BQ10" s="28" t="e">
        <f t="shared" si="11"/>
        <v>#NAME?</v>
      </c>
      <c r="BR10" s="28" t="e">
        <f t="shared" si="11"/>
        <v>#NAME?</v>
      </c>
      <c r="BS10" s="28" t="e">
        <f t="shared" si="11"/>
        <v>#NAME?</v>
      </c>
      <c r="BT10" s="28" t="e">
        <f t="shared" si="11"/>
        <v>#NAME?</v>
      </c>
      <c r="BU10" s="28" t="e">
        <f t="shared" si="11"/>
        <v>#NAME?</v>
      </c>
      <c r="BV10" s="28" t="e">
        <f t="shared" si="11"/>
        <v>#NAME?</v>
      </c>
      <c r="BW10" s="28" t="e">
        <f t="shared" si="11"/>
        <v>#NAME?</v>
      </c>
      <c r="BX10" s="28" t="e">
        <f t="shared" si="11"/>
        <v>#NAME?</v>
      </c>
      <c r="BY10" s="28" t="e">
        <f t="shared" si="11"/>
        <v>#NAME?</v>
      </c>
      <c r="BZ10" s="28" t="e">
        <f t="shared" si="11"/>
        <v>#NAME?</v>
      </c>
      <c r="CA10" s="28" t="e">
        <f t="shared" si="11"/>
        <v>#NAME?</v>
      </c>
      <c r="CB10" s="28" t="e">
        <f t="shared" si="11"/>
        <v>#NAME?</v>
      </c>
      <c r="CC10" s="28" t="e">
        <f t="shared" ref="CC10:CI10" si="12">CC9*CC8</f>
        <v>#NAME?</v>
      </c>
      <c r="CD10" s="28" t="e">
        <f t="shared" si="12"/>
        <v>#NAME?</v>
      </c>
      <c r="CE10" s="28" t="e">
        <f t="shared" si="12"/>
        <v>#NAME?</v>
      </c>
      <c r="CF10" s="28" t="e">
        <f t="shared" si="12"/>
        <v>#NAME?</v>
      </c>
      <c r="CG10" s="28" t="e">
        <f t="shared" si="12"/>
        <v>#NAME?</v>
      </c>
      <c r="CH10" s="28" t="e">
        <f t="shared" si="12"/>
        <v>#NAME?</v>
      </c>
      <c r="CI10" s="28" t="e">
        <f t="shared" si="12"/>
        <v>#NAME?</v>
      </c>
    </row>
    <row r="11" spans="2:134" x14ac:dyDescent="0.35">
      <c r="C11" t="s">
        <v>211</v>
      </c>
      <c r="E11" s="27"/>
      <c r="F11" s="27"/>
      <c r="G11" s="9"/>
      <c r="H11" s="33"/>
      <c r="I11" s="33"/>
      <c r="J11" s="33"/>
      <c r="K11" s="33"/>
      <c r="L11" s="33"/>
      <c r="M11" s="33"/>
      <c r="N11" s="27"/>
      <c r="O11" s="27"/>
      <c r="P11" s="28"/>
      <c r="Q11" s="28"/>
      <c r="R11" s="28"/>
      <c r="S11" s="28"/>
      <c r="T11" s="28"/>
      <c r="U11" s="28"/>
      <c r="V11" s="28"/>
      <c r="W11" s="28"/>
      <c r="X11" s="28"/>
      <c r="Y11" s="28"/>
      <c r="Z11" s="28"/>
      <c r="AA11" s="28"/>
      <c r="AB11" s="28"/>
      <c r="AC11" s="28"/>
      <c r="AD11" s="28"/>
      <c r="AE11" s="28"/>
      <c r="AF11" s="28"/>
      <c r="AG11" s="28"/>
      <c r="AH11" s="28"/>
      <c r="AI11" s="28"/>
      <c r="AJ11" s="28"/>
      <c r="AK11" s="28"/>
      <c r="AL11" s="28"/>
      <c r="AM11" s="28"/>
      <c r="AN11" s="28"/>
      <c r="AO11" s="28"/>
      <c r="AP11" s="28"/>
      <c r="AQ11" s="28"/>
      <c r="AR11" s="28"/>
      <c r="AS11" s="28"/>
      <c r="AT11" s="28"/>
      <c r="AU11" s="28"/>
      <c r="AV11" s="28"/>
      <c r="AW11" s="28"/>
      <c r="AX11" s="28"/>
      <c r="AY11" s="28"/>
      <c r="AZ11" s="28"/>
      <c r="BA11" s="28"/>
      <c r="BB11" s="28"/>
      <c r="BC11" s="28"/>
      <c r="BD11" s="28"/>
      <c r="BE11" s="28"/>
      <c r="BF11" s="28"/>
      <c r="BG11" s="28"/>
      <c r="BH11" s="28"/>
      <c r="BI11" s="28"/>
      <c r="BJ11" s="28"/>
      <c r="BK11" s="28"/>
      <c r="BL11" s="28"/>
      <c r="BM11" s="28"/>
      <c r="BN11" s="28"/>
      <c r="BO11" s="28"/>
      <c r="BP11" s="28"/>
      <c r="BQ11" s="28"/>
      <c r="BR11" s="28"/>
      <c r="BS11" s="28"/>
      <c r="BT11" s="28"/>
      <c r="BU11" s="28"/>
      <c r="BV11" s="28"/>
      <c r="BW11" s="28"/>
      <c r="BX11" s="28"/>
      <c r="BY11" s="28"/>
      <c r="BZ11" s="28"/>
      <c r="CA11" s="28"/>
      <c r="CB11" s="28"/>
      <c r="CC11" s="28"/>
      <c r="CD11" s="28"/>
      <c r="CE11" s="28"/>
      <c r="CF11" s="28"/>
      <c r="CG11" s="28"/>
      <c r="CH11" s="28"/>
      <c r="CI11" s="28"/>
    </row>
    <row r="12" spans="2:134" outlineLevel="1" x14ac:dyDescent="0.35">
      <c r="C12" t="s">
        <v>211</v>
      </c>
      <c r="E12" s="56" t="s">
        <v>161</v>
      </c>
      <c r="F12" s="56"/>
      <c r="G12" s="69"/>
      <c r="H12" s="15"/>
      <c r="I12" s="15"/>
      <c r="J12" s="15"/>
      <c r="K12" s="15"/>
      <c r="L12" s="15"/>
      <c r="M12" s="15"/>
      <c r="P12" s="34" t="e">
        <f>P8</f>
        <v>#NAME?</v>
      </c>
      <c r="Q12" s="34" t="e">
        <f t="shared" ref="Q12:CB12" si="13">Q8</f>
        <v>#NAME?</v>
      </c>
      <c r="R12" s="34" t="e">
        <f t="shared" si="13"/>
        <v>#NAME?</v>
      </c>
      <c r="S12" s="34" t="e">
        <f t="shared" si="13"/>
        <v>#NAME?</v>
      </c>
      <c r="T12" s="34" t="e">
        <f t="shared" si="13"/>
        <v>#NAME?</v>
      </c>
      <c r="U12" s="34" t="e">
        <f t="shared" si="13"/>
        <v>#NAME?</v>
      </c>
      <c r="V12" s="34" t="e">
        <f t="shared" si="13"/>
        <v>#NAME?</v>
      </c>
      <c r="W12" s="34" t="e">
        <f t="shared" si="13"/>
        <v>#NAME?</v>
      </c>
      <c r="X12" s="34" t="e">
        <f t="shared" si="13"/>
        <v>#NAME?</v>
      </c>
      <c r="Y12" s="34" t="e">
        <f t="shared" si="13"/>
        <v>#NAME?</v>
      </c>
      <c r="Z12" s="34" t="e">
        <f t="shared" si="13"/>
        <v>#NAME?</v>
      </c>
      <c r="AA12" s="34" t="e">
        <f t="shared" si="13"/>
        <v>#NAME?</v>
      </c>
      <c r="AB12" s="34" t="e">
        <f t="shared" si="13"/>
        <v>#NAME?</v>
      </c>
      <c r="AC12" s="34" t="e">
        <f t="shared" si="13"/>
        <v>#NAME?</v>
      </c>
      <c r="AD12" s="34" t="e">
        <f t="shared" si="13"/>
        <v>#NAME?</v>
      </c>
      <c r="AE12" s="34" t="e">
        <f t="shared" si="13"/>
        <v>#NAME?</v>
      </c>
      <c r="AF12" s="34" t="e">
        <f t="shared" si="13"/>
        <v>#NAME?</v>
      </c>
      <c r="AG12" s="34" t="e">
        <f t="shared" si="13"/>
        <v>#NAME?</v>
      </c>
      <c r="AH12" s="34" t="e">
        <f t="shared" si="13"/>
        <v>#NAME?</v>
      </c>
      <c r="AI12" s="34" t="e">
        <f t="shared" si="13"/>
        <v>#NAME?</v>
      </c>
      <c r="AJ12" s="34" t="e">
        <f t="shared" si="13"/>
        <v>#NAME?</v>
      </c>
      <c r="AK12" s="34" t="e">
        <f t="shared" si="13"/>
        <v>#NAME?</v>
      </c>
      <c r="AL12" s="34" t="e">
        <f t="shared" si="13"/>
        <v>#NAME?</v>
      </c>
      <c r="AM12" s="34" t="e">
        <f t="shared" si="13"/>
        <v>#NAME?</v>
      </c>
      <c r="AN12" s="34" t="e">
        <f t="shared" si="13"/>
        <v>#NAME?</v>
      </c>
      <c r="AO12" s="34" t="e">
        <f t="shared" si="13"/>
        <v>#NAME?</v>
      </c>
      <c r="AP12" s="34" t="e">
        <f t="shared" si="13"/>
        <v>#NAME?</v>
      </c>
      <c r="AQ12" s="34" t="e">
        <f t="shared" si="13"/>
        <v>#NAME?</v>
      </c>
      <c r="AR12" s="34" t="e">
        <f t="shared" si="13"/>
        <v>#NAME?</v>
      </c>
      <c r="AS12" s="34" t="e">
        <f t="shared" si="13"/>
        <v>#NAME?</v>
      </c>
      <c r="AT12" s="34" t="e">
        <f t="shared" si="13"/>
        <v>#NAME?</v>
      </c>
      <c r="AU12" s="34" t="e">
        <f t="shared" si="13"/>
        <v>#NAME?</v>
      </c>
      <c r="AV12" s="34" t="e">
        <f t="shared" si="13"/>
        <v>#NAME?</v>
      </c>
      <c r="AW12" s="34" t="e">
        <f t="shared" si="13"/>
        <v>#NAME?</v>
      </c>
      <c r="AX12" s="34" t="e">
        <f t="shared" si="13"/>
        <v>#NAME?</v>
      </c>
      <c r="AY12" s="34" t="e">
        <f t="shared" si="13"/>
        <v>#NAME?</v>
      </c>
      <c r="AZ12" s="34" t="e">
        <f t="shared" si="13"/>
        <v>#NAME?</v>
      </c>
      <c r="BA12" s="34" t="e">
        <f t="shared" si="13"/>
        <v>#NAME?</v>
      </c>
      <c r="BB12" s="34" t="e">
        <f t="shared" si="13"/>
        <v>#NAME?</v>
      </c>
      <c r="BC12" s="34" t="e">
        <f t="shared" si="13"/>
        <v>#NAME?</v>
      </c>
      <c r="BD12" s="34" t="e">
        <f t="shared" si="13"/>
        <v>#NAME?</v>
      </c>
      <c r="BE12" s="34" t="e">
        <f t="shared" si="13"/>
        <v>#NAME?</v>
      </c>
      <c r="BF12" s="34" t="e">
        <f t="shared" si="13"/>
        <v>#NAME?</v>
      </c>
      <c r="BG12" s="34" t="e">
        <f t="shared" si="13"/>
        <v>#NAME?</v>
      </c>
      <c r="BH12" s="34" t="e">
        <f t="shared" si="13"/>
        <v>#NAME?</v>
      </c>
      <c r="BI12" s="34" t="e">
        <f t="shared" si="13"/>
        <v>#NAME?</v>
      </c>
      <c r="BJ12" s="34" t="e">
        <f t="shared" si="13"/>
        <v>#NAME?</v>
      </c>
      <c r="BK12" s="34" t="e">
        <f t="shared" si="13"/>
        <v>#NAME?</v>
      </c>
      <c r="BL12" s="34" t="e">
        <f t="shared" si="13"/>
        <v>#NAME?</v>
      </c>
      <c r="BM12" s="34" t="e">
        <f t="shared" si="13"/>
        <v>#NAME?</v>
      </c>
      <c r="BN12" s="34" t="e">
        <f t="shared" si="13"/>
        <v>#NAME?</v>
      </c>
      <c r="BO12" s="34" t="e">
        <f t="shared" si="13"/>
        <v>#NAME?</v>
      </c>
      <c r="BP12" s="34" t="e">
        <f t="shared" si="13"/>
        <v>#NAME?</v>
      </c>
      <c r="BQ12" s="34" t="e">
        <f t="shared" si="13"/>
        <v>#NAME?</v>
      </c>
      <c r="BR12" s="34" t="e">
        <f t="shared" si="13"/>
        <v>#NAME?</v>
      </c>
      <c r="BS12" s="34" t="e">
        <f t="shared" si="13"/>
        <v>#NAME?</v>
      </c>
      <c r="BT12" s="34" t="e">
        <f t="shared" si="13"/>
        <v>#NAME?</v>
      </c>
      <c r="BU12" s="34" t="e">
        <f t="shared" si="13"/>
        <v>#NAME?</v>
      </c>
      <c r="BV12" s="34" t="e">
        <f t="shared" si="13"/>
        <v>#NAME?</v>
      </c>
      <c r="BW12" s="34" t="e">
        <f t="shared" si="13"/>
        <v>#NAME?</v>
      </c>
      <c r="BX12" s="34" t="e">
        <f t="shared" si="13"/>
        <v>#NAME?</v>
      </c>
      <c r="BY12" s="34" t="e">
        <f t="shared" si="13"/>
        <v>#NAME?</v>
      </c>
      <c r="BZ12" s="34" t="e">
        <f t="shared" si="13"/>
        <v>#NAME?</v>
      </c>
      <c r="CA12" s="34" t="e">
        <f t="shared" si="13"/>
        <v>#NAME?</v>
      </c>
      <c r="CB12" s="34" t="e">
        <f t="shared" si="13"/>
        <v>#NAME?</v>
      </c>
      <c r="CC12" s="34" t="e">
        <f t="shared" ref="CC12:CI12" si="14">CC8</f>
        <v>#NAME?</v>
      </c>
      <c r="CD12" s="34" t="e">
        <f t="shared" si="14"/>
        <v>#NAME?</v>
      </c>
      <c r="CE12" s="34" t="e">
        <f t="shared" si="14"/>
        <v>#NAME?</v>
      </c>
      <c r="CF12" s="34" t="e">
        <f t="shared" si="14"/>
        <v>#NAME?</v>
      </c>
      <c r="CG12" s="34" t="e">
        <f t="shared" si="14"/>
        <v>#NAME?</v>
      </c>
      <c r="CH12" s="34" t="e">
        <f t="shared" si="14"/>
        <v>#NAME?</v>
      </c>
      <c r="CI12" s="34" t="e">
        <f t="shared" si="14"/>
        <v>#NAME?</v>
      </c>
    </row>
    <row r="13" spans="2:134" outlineLevel="1" x14ac:dyDescent="0.35">
      <c r="C13" t="s">
        <v>211</v>
      </c>
      <c r="E13" s="27"/>
      <c r="F13" s="27"/>
      <c r="G13" s="9"/>
      <c r="H13" s="33"/>
      <c r="I13" s="33"/>
      <c r="J13" s="33"/>
      <c r="K13" s="33"/>
      <c r="L13" s="33"/>
      <c r="M13" s="33"/>
      <c r="N13" s="27"/>
      <c r="O13" s="27"/>
      <c r="P13" s="28"/>
      <c r="Q13" s="28"/>
      <c r="R13" s="28"/>
      <c r="S13" s="28"/>
      <c r="T13" s="28"/>
      <c r="U13" s="28"/>
      <c r="V13" s="28"/>
      <c r="W13" s="28"/>
      <c r="X13" s="28"/>
      <c r="Y13" s="28"/>
      <c r="Z13" s="28"/>
      <c r="AA13" s="28"/>
      <c r="AB13" s="28"/>
      <c r="AC13" s="28"/>
      <c r="AD13" s="28"/>
      <c r="AE13" s="28"/>
      <c r="AF13" s="28"/>
      <c r="AG13" s="28"/>
      <c r="AH13" s="28"/>
      <c r="AI13" s="28"/>
      <c r="AJ13" s="28"/>
      <c r="AK13" s="28"/>
      <c r="AL13" s="28"/>
      <c r="AM13" s="28"/>
      <c r="AN13" s="28"/>
      <c r="AO13" s="28"/>
      <c r="AP13" s="28"/>
      <c r="AQ13" s="28"/>
      <c r="AR13" s="28"/>
      <c r="AS13" s="28"/>
      <c r="AT13" s="28"/>
      <c r="AU13" s="28"/>
      <c r="AV13" s="28"/>
      <c r="AW13" s="28"/>
      <c r="AX13" s="28"/>
      <c r="AY13" s="28"/>
      <c r="AZ13" s="28"/>
      <c r="BA13" s="28"/>
      <c r="BB13" s="28"/>
      <c r="BC13" s="28"/>
      <c r="BD13" s="28"/>
      <c r="BE13" s="28"/>
      <c r="BF13" s="28"/>
      <c r="BG13" s="28"/>
      <c r="BH13" s="28"/>
      <c r="BI13" s="28"/>
      <c r="BJ13" s="28"/>
      <c r="BK13" s="28"/>
      <c r="BL13" s="28"/>
      <c r="BM13" s="28"/>
      <c r="BN13" s="28"/>
      <c r="BO13" s="28"/>
      <c r="BP13" s="28"/>
      <c r="BQ13" s="28"/>
      <c r="BR13" s="28"/>
      <c r="BS13" s="28"/>
      <c r="BT13" s="28"/>
      <c r="BU13" s="28"/>
      <c r="BV13" s="28"/>
      <c r="BW13" s="28"/>
      <c r="BX13" s="28"/>
      <c r="BY13" s="28"/>
      <c r="BZ13" s="28"/>
      <c r="CA13" s="28"/>
      <c r="CB13" s="28"/>
      <c r="CC13" s="28"/>
      <c r="CD13" s="28"/>
      <c r="CE13" s="28"/>
      <c r="CF13" s="28"/>
      <c r="CG13" s="28"/>
      <c r="CH13" s="28"/>
      <c r="CI13" s="28"/>
    </row>
    <row r="14" spans="2:134" s="46" customFormat="1" x14ac:dyDescent="0.35">
      <c r="C14" s="46" t="s">
        <v>162</v>
      </c>
      <c r="E14" s="48" t="s">
        <v>200</v>
      </c>
      <c r="F14" s="48"/>
      <c r="G14" s="70"/>
      <c r="H14" s="49"/>
      <c r="I14" s="49"/>
      <c r="J14" s="49"/>
      <c r="K14" s="49"/>
      <c r="L14" s="49"/>
      <c r="M14" s="49"/>
      <c r="P14" s="49"/>
      <c r="Q14" s="49"/>
      <c r="R14" s="49"/>
      <c r="S14" s="49"/>
      <c r="T14" s="49"/>
      <c r="U14" s="49"/>
      <c r="V14" s="49"/>
      <c r="W14" s="49"/>
      <c r="X14" s="49"/>
      <c r="Y14" s="49"/>
      <c r="Z14" s="49"/>
      <c r="AA14" s="49"/>
      <c r="AB14" s="49"/>
      <c r="AC14" s="49"/>
      <c r="AD14" s="49"/>
      <c r="AE14" s="49"/>
      <c r="AF14" s="49"/>
      <c r="AG14" s="49"/>
      <c r="AH14" s="49"/>
      <c r="AI14" s="49"/>
      <c r="AJ14" s="49"/>
      <c r="AK14" s="49"/>
      <c r="AL14" s="49"/>
      <c r="AM14" s="49"/>
      <c r="AN14" s="49"/>
      <c r="AO14" s="49"/>
      <c r="AP14" s="49"/>
      <c r="AQ14" s="49"/>
      <c r="AR14" s="49"/>
      <c r="AS14" s="49"/>
      <c r="AT14" s="49"/>
      <c r="AU14" s="49"/>
      <c r="AV14" s="49"/>
      <c r="AW14" s="49"/>
      <c r="AX14" s="49"/>
      <c r="AY14" s="49"/>
      <c r="AZ14" s="49"/>
      <c r="BA14" s="49"/>
      <c r="BB14" s="49"/>
      <c r="BC14" s="49"/>
      <c r="BD14" s="49"/>
      <c r="BE14" s="49"/>
      <c r="BF14" s="49"/>
      <c r="BG14" s="49"/>
      <c r="BH14" s="49"/>
      <c r="BI14" s="49"/>
      <c r="BJ14" s="49"/>
      <c r="BK14" s="49"/>
      <c r="BL14" s="49"/>
      <c r="BM14" s="49"/>
      <c r="BN14" s="49"/>
      <c r="BO14" s="49"/>
      <c r="BP14" s="49"/>
      <c r="BQ14" s="49"/>
      <c r="BR14" s="49"/>
      <c r="BS14" s="49"/>
      <c r="BT14" s="49"/>
      <c r="BU14" s="49"/>
      <c r="BV14" s="49"/>
      <c r="BW14" s="49"/>
      <c r="BX14" s="49"/>
      <c r="BY14" s="49"/>
      <c r="BZ14" s="49"/>
      <c r="CA14" s="49"/>
      <c r="CB14" s="49"/>
      <c r="CC14" s="49"/>
      <c r="CD14" s="49"/>
      <c r="CE14" s="49"/>
      <c r="CF14" s="49"/>
      <c r="CG14" s="49"/>
      <c r="CH14" s="49"/>
      <c r="CI14" s="49"/>
    </row>
    <row r="15" spans="2:134" x14ac:dyDescent="0.35">
      <c r="B15" t="s">
        <v>202</v>
      </c>
      <c r="C15" t="s">
        <v>162</v>
      </c>
      <c r="E15" s="12" t="s">
        <v>67</v>
      </c>
      <c r="F15" s="12"/>
      <c r="G15" s="13"/>
      <c r="H15" s="18">
        <v>5</v>
      </c>
      <c r="I15" s="18">
        <v>5</v>
      </c>
      <c r="J15" s="18">
        <v>5</v>
      </c>
      <c r="K15" s="18">
        <v>5</v>
      </c>
      <c r="L15" s="18">
        <v>5</v>
      </c>
      <c r="M15" s="18">
        <v>5</v>
      </c>
      <c r="N15" s="27"/>
      <c r="O15" s="27"/>
      <c r="P15" s="19" t="e" cm="1">
        <f t="array" ref="P15">INDEX($H:$M,ROW(),MATCH(P$2,$H$1:$M$1,0))</f>
        <v>#NAME?</v>
      </c>
      <c r="Q15" s="19" t="e" cm="1">
        <f t="array" ref="Q15">INDEX($H:$M,ROW(),MATCH(Q$2,$H$1:$M$1,0))</f>
        <v>#NAME?</v>
      </c>
      <c r="R15" s="19" t="e" cm="1">
        <f t="array" ref="R15">INDEX($H:$M,ROW(),MATCH(R$2,$H$1:$M$1,0))</f>
        <v>#NAME?</v>
      </c>
      <c r="S15" s="19" t="e" cm="1">
        <f t="array" ref="S15">INDEX($H:$M,ROW(),MATCH(S$2,$H$1:$M$1,0))</f>
        <v>#NAME?</v>
      </c>
      <c r="T15" s="19" t="e" cm="1">
        <f t="array" ref="T15">INDEX($H:$M,ROW(),MATCH(T$2,$H$1:$M$1,0))</f>
        <v>#NAME?</v>
      </c>
      <c r="U15" s="19" t="e" cm="1">
        <f t="array" ref="U15">INDEX($H:$M,ROW(),MATCH(U$2,$H$1:$M$1,0))</f>
        <v>#NAME?</v>
      </c>
      <c r="V15" s="19" t="e" cm="1">
        <f t="array" ref="V15">INDEX($H:$M,ROW(),MATCH(V$2,$H$1:$M$1,0))</f>
        <v>#NAME?</v>
      </c>
      <c r="W15" s="19" t="e" cm="1">
        <f t="array" ref="W15">INDEX($H:$M,ROW(),MATCH(W$2,$H$1:$M$1,0))</f>
        <v>#NAME?</v>
      </c>
      <c r="X15" s="19" t="e" cm="1">
        <f t="array" ref="X15">INDEX($H:$M,ROW(),MATCH(X$2,$H$1:$M$1,0))</f>
        <v>#NAME?</v>
      </c>
      <c r="Y15" s="19" t="e" cm="1">
        <f t="array" ref="Y15">INDEX($H:$M,ROW(),MATCH(Y$2,$H$1:$M$1,0))</f>
        <v>#NAME?</v>
      </c>
      <c r="Z15" s="19" t="e" cm="1">
        <f t="array" ref="Z15">INDEX($H:$M,ROW(),MATCH(Z$2,$H$1:$M$1,0))</f>
        <v>#NAME?</v>
      </c>
      <c r="AA15" s="19" t="e" cm="1">
        <f t="array" ref="AA15">INDEX($H:$M,ROW(),MATCH(AA$2,$H$1:$M$1,0))</f>
        <v>#NAME?</v>
      </c>
      <c r="AB15" s="19" t="e" cm="1">
        <f t="array" ref="AB15">INDEX($H:$M,ROW(),MATCH(AB$2,$H$1:$M$1,0))</f>
        <v>#NAME?</v>
      </c>
      <c r="AC15" s="19" t="e" cm="1">
        <f t="array" ref="AC15">INDEX($H:$M,ROW(),MATCH(AC$2,$H$1:$M$1,0))</f>
        <v>#NAME?</v>
      </c>
      <c r="AD15" s="19" t="e" cm="1">
        <f t="array" ref="AD15">INDEX($H:$M,ROW(),MATCH(AD$2,$H$1:$M$1,0))</f>
        <v>#NAME?</v>
      </c>
      <c r="AE15" s="19" t="e" cm="1">
        <f t="array" ref="AE15">INDEX($H:$M,ROW(),MATCH(AE$2,$H$1:$M$1,0))</f>
        <v>#NAME?</v>
      </c>
      <c r="AF15" s="19" t="e" cm="1">
        <f t="array" ref="AF15">INDEX($H:$M,ROW(),MATCH(AF$2,$H$1:$M$1,0))</f>
        <v>#NAME?</v>
      </c>
      <c r="AG15" s="19" t="e" cm="1">
        <f t="array" ref="AG15">INDEX($H:$M,ROW(),MATCH(AG$2,$H$1:$M$1,0))</f>
        <v>#NAME?</v>
      </c>
      <c r="AH15" s="19" t="e" cm="1">
        <f t="array" ref="AH15">INDEX($H:$M,ROW(),MATCH(AH$2,$H$1:$M$1,0))</f>
        <v>#NAME?</v>
      </c>
      <c r="AI15" s="19" t="e" cm="1">
        <f t="array" ref="AI15">INDEX($H:$M,ROW(),MATCH(AI$2,$H$1:$M$1,0))</f>
        <v>#NAME?</v>
      </c>
      <c r="AJ15" s="19" t="e" cm="1">
        <f t="array" ref="AJ15">INDEX($H:$M,ROW(),MATCH(AJ$2,$H$1:$M$1,0))</f>
        <v>#NAME?</v>
      </c>
      <c r="AK15" s="19" t="e" cm="1">
        <f t="array" ref="AK15">INDEX($H:$M,ROW(),MATCH(AK$2,$H$1:$M$1,0))</f>
        <v>#NAME?</v>
      </c>
      <c r="AL15" s="19" t="e" cm="1">
        <f t="array" ref="AL15">INDEX($H:$M,ROW(),MATCH(AL$2,$H$1:$M$1,0))</f>
        <v>#NAME?</v>
      </c>
      <c r="AM15" s="19" t="e" cm="1">
        <f t="array" ref="AM15">INDEX($H:$M,ROW(),MATCH(AM$2,$H$1:$M$1,0))</f>
        <v>#NAME?</v>
      </c>
      <c r="AN15" s="19" t="e" cm="1">
        <f t="array" ref="AN15">INDEX($H:$M,ROW(),MATCH(AN$2,$H$1:$M$1,0))</f>
        <v>#NAME?</v>
      </c>
      <c r="AO15" s="19" t="e" cm="1">
        <f t="array" ref="AO15">INDEX($H:$M,ROW(),MATCH(AO$2,$H$1:$M$1,0))</f>
        <v>#NAME?</v>
      </c>
      <c r="AP15" s="19" t="e" cm="1">
        <f t="array" ref="AP15">INDEX($H:$M,ROW(),MATCH(AP$2,$H$1:$M$1,0))</f>
        <v>#NAME?</v>
      </c>
      <c r="AQ15" s="19" t="e" cm="1">
        <f t="array" ref="AQ15">INDEX($H:$M,ROW(),MATCH(AQ$2,$H$1:$M$1,0))</f>
        <v>#NAME?</v>
      </c>
      <c r="AR15" s="19" t="e" cm="1">
        <f t="array" ref="AR15">INDEX($H:$M,ROW(),MATCH(AR$2,$H$1:$M$1,0))</f>
        <v>#NAME?</v>
      </c>
      <c r="AS15" s="19" t="e" cm="1">
        <f t="array" ref="AS15">INDEX($H:$M,ROW(),MATCH(AS$2,$H$1:$M$1,0))</f>
        <v>#NAME?</v>
      </c>
      <c r="AT15" s="19" t="e" cm="1">
        <f t="array" ref="AT15">INDEX($H:$M,ROW(),MATCH(AT$2,$H$1:$M$1,0))</f>
        <v>#NAME?</v>
      </c>
      <c r="AU15" s="19" t="e" cm="1">
        <f t="array" ref="AU15">INDEX($H:$M,ROW(),MATCH(AU$2,$H$1:$M$1,0))</f>
        <v>#NAME?</v>
      </c>
      <c r="AV15" s="19" t="e" cm="1">
        <f t="array" ref="AV15">INDEX($H:$M,ROW(),MATCH(AV$2,$H$1:$M$1,0))</f>
        <v>#NAME?</v>
      </c>
      <c r="AW15" s="19" t="e" cm="1">
        <f t="array" ref="AW15">INDEX($H:$M,ROW(),MATCH(AW$2,$H$1:$M$1,0))</f>
        <v>#NAME?</v>
      </c>
      <c r="AX15" s="19" t="e" cm="1">
        <f t="array" ref="AX15">INDEX($H:$M,ROW(),MATCH(AX$2,$H$1:$M$1,0))</f>
        <v>#NAME?</v>
      </c>
      <c r="AY15" s="19" t="e" cm="1">
        <f t="array" ref="AY15">INDEX($H:$M,ROW(),MATCH(AY$2,$H$1:$M$1,0))</f>
        <v>#NAME?</v>
      </c>
      <c r="AZ15" s="19" t="e" cm="1">
        <f t="array" ref="AZ15">INDEX($H:$M,ROW(),MATCH(AZ$2,$H$1:$M$1,0))</f>
        <v>#NAME?</v>
      </c>
      <c r="BA15" s="19" t="e" cm="1">
        <f t="array" ref="BA15">INDEX($H:$M,ROW(),MATCH(BA$2,$H$1:$M$1,0))</f>
        <v>#NAME?</v>
      </c>
      <c r="BB15" s="19" t="e" cm="1">
        <f t="array" ref="BB15">INDEX($H:$M,ROW(),MATCH(BB$2,$H$1:$M$1,0))</f>
        <v>#NAME?</v>
      </c>
      <c r="BC15" s="19" t="e" cm="1">
        <f t="array" ref="BC15">INDEX($H:$M,ROW(),MATCH(BC$2,$H$1:$M$1,0))</f>
        <v>#NAME?</v>
      </c>
      <c r="BD15" s="19" t="e" cm="1">
        <f t="array" ref="BD15">INDEX($H:$M,ROW(),MATCH(BD$2,$H$1:$M$1,0))</f>
        <v>#NAME?</v>
      </c>
      <c r="BE15" s="19" t="e" cm="1">
        <f t="array" ref="BE15">INDEX($H:$M,ROW(),MATCH(BE$2,$H$1:$M$1,0))</f>
        <v>#NAME?</v>
      </c>
      <c r="BF15" s="19" t="e" cm="1">
        <f t="array" ref="BF15">INDEX($H:$M,ROW(),MATCH(BF$2,$H$1:$M$1,0))</f>
        <v>#NAME?</v>
      </c>
      <c r="BG15" s="19" t="e" cm="1">
        <f t="array" ref="BG15">INDEX($H:$M,ROW(),MATCH(BG$2,$H$1:$M$1,0))</f>
        <v>#NAME?</v>
      </c>
      <c r="BH15" s="19" t="e" cm="1">
        <f t="array" ref="BH15">INDEX($H:$M,ROW(),MATCH(BH$2,$H$1:$M$1,0))</f>
        <v>#NAME?</v>
      </c>
      <c r="BI15" s="19" t="e" cm="1">
        <f t="array" ref="BI15">INDEX($H:$M,ROW(),MATCH(BI$2,$H$1:$M$1,0))</f>
        <v>#NAME?</v>
      </c>
      <c r="BJ15" s="19" t="e" cm="1">
        <f t="array" ref="BJ15">INDEX($H:$M,ROW(),MATCH(BJ$2,$H$1:$M$1,0))</f>
        <v>#NAME?</v>
      </c>
      <c r="BK15" s="19" t="e" cm="1">
        <f t="array" ref="BK15">INDEX($H:$M,ROW(),MATCH(BK$2,$H$1:$M$1,0))</f>
        <v>#NAME?</v>
      </c>
      <c r="BL15" s="19" t="e" cm="1">
        <f t="array" ref="BL15">INDEX($H:$M,ROW(),MATCH(BL$2,$H$1:$M$1,0))</f>
        <v>#NAME?</v>
      </c>
      <c r="BM15" s="19" t="e" cm="1">
        <f t="array" ref="BM15">INDEX($H:$M,ROW(),MATCH(BM$2,$H$1:$M$1,0))</f>
        <v>#NAME?</v>
      </c>
      <c r="BN15" s="19" t="e" cm="1">
        <f t="array" ref="BN15">INDEX($H:$M,ROW(),MATCH(BN$2,$H$1:$M$1,0))</f>
        <v>#NAME?</v>
      </c>
      <c r="BO15" s="19" t="e" cm="1">
        <f t="array" ref="BO15">INDEX($H:$M,ROW(),MATCH(BO$2,$H$1:$M$1,0))</f>
        <v>#NAME?</v>
      </c>
      <c r="BP15" s="19" t="e" cm="1">
        <f t="array" ref="BP15">INDEX($H:$M,ROW(),MATCH(BP$2,$H$1:$M$1,0))</f>
        <v>#NAME?</v>
      </c>
      <c r="BQ15" s="19" t="e" cm="1">
        <f t="array" ref="BQ15">INDEX($H:$M,ROW(),MATCH(BQ$2,$H$1:$M$1,0))</f>
        <v>#NAME?</v>
      </c>
      <c r="BR15" s="19" t="e" cm="1">
        <f t="array" ref="BR15">INDEX($H:$M,ROW(),MATCH(BR$2,$H$1:$M$1,0))</f>
        <v>#NAME?</v>
      </c>
      <c r="BS15" s="19" t="e" cm="1">
        <f t="array" ref="BS15">INDEX($H:$M,ROW(),MATCH(BS$2,$H$1:$M$1,0))</f>
        <v>#NAME?</v>
      </c>
      <c r="BT15" s="19" t="e" cm="1">
        <f t="array" ref="BT15">INDEX($H:$M,ROW(),MATCH(BT$2,$H$1:$M$1,0))</f>
        <v>#NAME?</v>
      </c>
      <c r="BU15" s="19" t="e" cm="1">
        <f t="array" ref="BU15">INDEX($H:$M,ROW(),MATCH(BU$2,$H$1:$M$1,0))</f>
        <v>#NAME?</v>
      </c>
      <c r="BV15" s="19" t="e" cm="1">
        <f t="array" ref="BV15">INDEX($H:$M,ROW(),MATCH(BV$2,$H$1:$M$1,0))</f>
        <v>#NAME?</v>
      </c>
      <c r="BW15" s="19" t="e" cm="1">
        <f t="array" ref="BW15">INDEX($H:$M,ROW(),MATCH(BW$2,$H$1:$M$1,0))</f>
        <v>#NAME?</v>
      </c>
      <c r="BX15" s="19" t="e" cm="1">
        <f t="array" ref="BX15">INDEX($H:$M,ROW(),MATCH(BX$2,$H$1:$M$1,0))</f>
        <v>#NAME?</v>
      </c>
      <c r="BY15" s="19" t="e" cm="1">
        <f t="array" ref="BY15">INDEX($H:$M,ROW(),MATCH(BY$2,$H$1:$M$1,0))</f>
        <v>#NAME?</v>
      </c>
      <c r="BZ15" s="19" t="e" cm="1">
        <f t="array" ref="BZ15">INDEX($H:$M,ROW(),MATCH(BZ$2,$H$1:$M$1,0))</f>
        <v>#NAME?</v>
      </c>
      <c r="CA15" s="19" t="e" cm="1">
        <f t="array" ref="CA15">INDEX($H:$M,ROW(),MATCH(CA$2,$H$1:$M$1,0))</f>
        <v>#NAME?</v>
      </c>
      <c r="CB15" s="19" t="e" cm="1">
        <f t="array" ref="CB15">INDEX($H:$M,ROW(),MATCH(CB$2,$H$1:$M$1,0))</f>
        <v>#NAME?</v>
      </c>
      <c r="CC15" s="19" t="e" cm="1">
        <f t="array" ref="CC15">INDEX($H:$M,ROW(),MATCH(CC$2,$H$1:$M$1,0))</f>
        <v>#NAME?</v>
      </c>
      <c r="CD15" s="19" t="e" cm="1">
        <f t="array" ref="CD15">INDEX($H:$M,ROW(),MATCH(CD$2,$H$1:$M$1,0))</f>
        <v>#NAME?</v>
      </c>
      <c r="CE15" s="19" t="e" cm="1">
        <f t="array" ref="CE15">INDEX($H:$M,ROW(),MATCH(CE$2,$H$1:$M$1,0))</f>
        <v>#NAME?</v>
      </c>
      <c r="CF15" s="19" t="e" cm="1">
        <f t="array" ref="CF15">INDEX($H:$M,ROW(),MATCH(CF$2,$H$1:$M$1,0))</f>
        <v>#NAME?</v>
      </c>
      <c r="CG15" s="19" t="e" cm="1">
        <f t="array" ref="CG15">INDEX($H:$M,ROW(),MATCH(CG$2,$H$1:$M$1,0))</f>
        <v>#NAME?</v>
      </c>
      <c r="CH15" s="19" t="e" cm="1">
        <f t="array" ref="CH15">INDEX($H:$M,ROW(),MATCH(CH$2,$H$1:$M$1,0))</f>
        <v>#NAME?</v>
      </c>
      <c r="CI15" s="19" t="e" cm="1">
        <f t="array" ref="CI15">INDEX($H:$M,ROW(),MATCH(CI$2,$H$1:$M$1,0))</f>
        <v>#NAME?</v>
      </c>
    </row>
    <row r="16" spans="2:134" x14ac:dyDescent="0.35">
      <c r="C16" t="s">
        <v>162</v>
      </c>
      <c r="E16" t="str">
        <f>SUBSTITUTE(E14,":","")&amp;" Expense"</f>
        <v>COGS volume driven  Expense</v>
      </c>
      <c r="H16" s="37" t="e">
        <f t="shared" ref="H16:M17" si="15">SUMIF($2:$2,H$1,16:16)</f>
        <v>#NAME?</v>
      </c>
      <c r="I16" s="37" t="e">
        <f t="shared" si="15"/>
        <v>#NAME?</v>
      </c>
      <c r="J16" s="37" t="e">
        <f t="shared" si="15"/>
        <v>#NAME?</v>
      </c>
      <c r="K16" s="37" t="e">
        <f t="shared" si="15"/>
        <v>#NAME?</v>
      </c>
      <c r="L16" s="37" t="e">
        <f t="shared" si="15"/>
        <v>#NAME?</v>
      </c>
      <c r="M16" s="37" t="e">
        <f t="shared" si="15"/>
        <v>#NAME?</v>
      </c>
      <c r="P16" s="37" t="e">
        <f t="shared" ref="P16:CA16" si="16">-P15*P8</f>
        <v>#NAME?</v>
      </c>
      <c r="Q16" s="37" t="e">
        <f t="shared" si="16"/>
        <v>#NAME?</v>
      </c>
      <c r="R16" s="37" t="e">
        <f t="shared" si="16"/>
        <v>#NAME?</v>
      </c>
      <c r="S16" s="37" t="e">
        <f t="shared" si="16"/>
        <v>#NAME?</v>
      </c>
      <c r="T16" s="37" t="e">
        <f t="shared" si="16"/>
        <v>#NAME?</v>
      </c>
      <c r="U16" s="37" t="e">
        <f t="shared" si="16"/>
        <v>#NAME?</v>
      </c>
      <c r="V16" s="37" t="e">
        <f t="shared" si="16"/>
        <v>#NAME?</v>
      </c>
      <c r="W16" s="37" t="e">
        <f t="shared" si="16"/>
        <v>#NAME?</v>
      </c>
      <c r="X16" s="37" t="e">
        <f t="shared" si="16"/>
        <v>#NAME?</v>
      </c>
      <c r="Y16" s="37" t="e">
        <f t="shared" si="16"/>
        <v>#NAME?</v>
      </c>
      <c r="Z16" s="37" t="e">
        <f t="shared" si="16"/>
        <v>#NAME?</v>
      </c>
      <c r="AA16" s="37" t="e">
        <f t="shared" si="16"/>
        <v>#NAME?</v>
      </c>
      <c r="AB16" s="37" t="e">
        <f t="shared" si="16"/>
        <v>#NAME?</v>
      </c>
      <c r="AC16" s="37" t="e">
        <f t="shared" si="16"/>
        <v>#NAME?</v>
      </c>
      <c r="AD16" s="37" t="e">
        <f t="shared" si="16"/>
        <v>#NAME?</v>
      </c>
      <c r="AE16" s="37" t="e">
        <f t="shared" si="16"/>
        <v>#NAME?</v>
      </c>
      <c r="AF16" s="37" t="e">
        <f t="shared" si="16"/>
        <v>#NAME?</v>
      </c>
      <c r="AG16" s="37" t="e">
        <f t="shared" si="16"/>
        <v>#NAME?</v>
      </c>
      <c r="AH16" s="37" t="e">
        <f t="shared" si="16"/>
        <v>#NAME?</v>
      </c>
      <c r="AI16" s="37" t="e">
        <f t="shared" si="16"/>
        <v>#NAME?</v>
      </c>
      <c r="AJ16" s="37" t="e">
        <f t="shared" si="16"/>
        <v>#NAME?</v>
      </c>
      <c r="AK16" s="37" t="e">
        <f t="shared" si="16"/>
        <v>#NAME?</v>
      </c>
      <c r="AL16" s="37" t="e">
        <f t="shared" si="16"/>
        <v>#NAME?</v>
      </c>
      <c r="AM16" s="37" t="e">
        <f t="shared" si="16"/>
        <v>#NAME?</v>
      </c>
      <c r="AN16" s="37" t="e">
        <f t="shared" si="16"/>
        <v>#NAME?</v>
      </c>
      <c r="AO16" s="37" t="e">
        <f t="shared" si="16"/>
        <v>#NAME?</v>
      </c>
      <c r="AP16" s="37" t="e">
        <f t="shared" si="16"/>
        <v>#NAME?</v>
      </c>
      <c r="AQ16" s="37" t="e">
        <f t="shared" si="16"/>
        <v>#NAME?</v>
      </c>
      <c r="AR16" s="37" t="e">
        <f t="shared" si="16"/>
        <v>#NAME?</v>
      </c>
      <c r="AS16" s="37" t="e">
        <f t="shared" si="16"/>
        <v>#NAME?</v>
      </c>
      <c r="AT16" s="37" t="e">
        <f t="shared" si="16"/>
        <v>#NAME?</v>
      </c>
      <c r="AU16" s="37" t="e">
        <f t="shared" si="16"/>
        <v>#NAME?</v>
      </c>
      <c r="AV16" s="37" t="e">
        <f t="shared" si="16"/>
        <v>#NAME?</v>
      </c>
      <c r="AW16" s="37" t="e">
        <f t="shared" si="16"/>
        <v>#NAME?</v>
      </c>
      <c r="AX16" s="37" t="e">
        <f t="shared" si="16"/>
        <v>#NAME?</v>
      </c>
      <c r="AY16" s="37" t="e">
        <f t="shared" si="16"/>
        <v>#NAME?</v>
      </c>
      <c r="AZ16" s="37" t="e">
        <f t="shared" si="16"/>
        <v>#NAME?</v>
      </c>
      <c r="BA16" s="37" t="e">
        <f t="shared" si="16"/>
        <v>#NAME?</v>
      </c>
      <c r="BB16" s="37" t="e">
        <f t="shared" si="16"/>
        <v>#NAME?</v>
      </c>
      <c r="BC16" s="37" t="e">
        <f t="shared" si="16"/>
        <v>#NAME?</v>
      </c>
      <c r="BD16" s="37" t="e">
        <f t="shared" si="16"/>
        <v>#NAME?</v>
      </c>
      <c r="BE16" s="37" t="e">
        <f t="shared" si="16"/>
        <v>#NAME?</v>
      </c>
      <c r="BF16" s="37" t="e">
        <f t="shared" si="16"/>
        <v>#NAME?</v>
      </c>
      <c r="BG16" s="37" t="e">
        <f t="shared" si="16"/>
        <v>#NAME?</v>
      </c>
      <c r="BH16" s="37" t="e">
        <f t="shared" si="16"/>
        <v>#NAME?</v>
      </c>
      <c r="BI16" s="37" t="e">
        <f t="shared" si="16"/>
        <v>#NAME?</v>
      </c>
      <c r="BJ16" s="37" t="e">
        <f t="shared" si="16"/>
        <v>#NAME?</v>
      </c>
      <c r="BK16" s="37" t="e">
        <f t="shared" si="16"/>
        <v>#NAME?</v>
      </c>
      <c r="BL16" s="37" t="e">
        <f t="shared" si="16"/>
        <v>#NAME?</v>
      </c>
      <c r="BM16" s="37" t="e">
        <f t="shared" si="16"/>
        <v>#NAME?</v>
      </c>
      <c r="BN16" s="37" t="e">
        <f t="shared" si="16"/>
        <v>#NAME?</v>
      </c>
      <c r="BO16" s="37" t="e">
        <f t="shared" si="16"/>
        <v>#NAME?</v>
      </c>
      <c r="BP16" s="37" t="e">
        <f t="shared" si="16"/>
        <v>#NAME?</v>
      </c>
      <c r="BQ16" s="37" t="e">
        <f t="shared" si="16"/>
        <v>#NAME?</v>
      </c>
      <c r="BR16" s="37" t="e">
        <f t="shared" si="16"/>
        <v>#NAME?</v>
      </c>
      <c r="BS16" s="37" t="e">
        <f t="shared" si="16"/>
        <v>#NAME?</v>
      </c>
      <c r="BT16" s="37" t="e">
        <f t="shared" si="16"/>
        <v>#NAME?</v>
      </c>
      <c r="BU16" s="37" t="e">
        <f t="shared" si="16"/>
        <v>#NAME?</v>
      </c>
      <c r="BV16" s="37" t="e">
        <f t="shared" si="16"/>
        <v>#NAME?</v>
      </c>
      <c r="BW16" s="37" t="e">
        <f t="shared" si="16"/>
        <v>#NAME?</v>
      </c>
      <c r="BX16" s="37" t="e">
        <f t="shared" si="16"/>
        <v>#NAME?</v>
      </c>
      <c r="BY16" s="37" t="e">
        <f t="shared" si="16"/>
        <v>#NAME?</v>
      </c>
      <c r="BZ16" s="37" t="e">
        <f t="shared" si="16"/>
        <v>#NAME?</v>
      </c>
      <c r="CA16" s="37" t="e">
        <f t="shared" si="16"/>
        <v>#NAME?</v>
      </c>
      <c r="CB16" s="37" t="e">
        <f t="shared" ref="CB16:CI16" si="17">-CB15*CB8</f>
        <v>#NAME?</v>
      </c>
      <c r="CC16" s="37" t="e">
        <f t="shared" si="17"/>
        <v>#NAME?</v>
      </c>
      <c r="CD16" s="37" t="e">
        <f t="shared" si="17"/>
        <v>#NAME?</v>
      </c>
      <c r="CE16" s="37" t="e">
        <f t="shared" si="17"/>
        <v>#NAME?</v>
      </c>
      <c r="CF16" s="37" t="e">
        <f t="shared" si="17"/>
        <v>#NAME?</v>
      </c>
      <c r="CG16" s="37" t="e">
        <f t="shared" si="17"/>
        <v>#NAME?</v>
      </c>
      <c r="CH16" s="37" t="e">
        <f t="shared" si="17"/>
        <v>#NAME?</v>
      </c>
      <c r="CI16" s="37" t="e">
        <f t="shared" si="17"/>
        <v>#NAME?</v>
      </c>
    </row>
    <row r="17" spans="1:87" x14ac:dyDescent="0.35">
      <c r="C17" t="s">
        <v>162</v>
      </c>
      <c r="E17" s="27" t="s">
        <v>68</v>
      </c>
      <c r="F17" s="27"/>
      <c r="G17" s="9"/>
      <c r="H17" s="33" t="e">
        <f t="shared" si="15"/>
        <v>#NAME?</v>
      </c>
      <c r="I17" s="33" t="e">
        <f t="shared" si="15"/>
        <v>#NAME?</v>
      </c>
      <c r="J17" s="33" t="e">
        <f t="shared" si="15"/>
        <v>#NAME?</v>
      </c>
      <c r="K17" s="33" t="e">
        <f t="shared" si="15"/>
        <v>#NAME?</v>
      </c>
      <c r="L17" s="33" t="e">
        <f t="shared" si="15"/>
        <v>#NAME?</v>
      </c>
      <c r="M17" s="33" t="e">
        <f t="shared" si="15"/>
        <v>#NAME?</v>
      </c>
      <c r="P17" s="28" t="e">
        <f t="shared" ref="P17:CA17" si="18">P16+P10</f>
        <v>#NAME?</v>
      </c>
      <c r="Q17" s="28" t="e">
        <f t="shared" si="18"/>
        <v>#NAME?</v>
      </c>
      <c r="R17" s="28" t="e">
        <f t="shared" si="18"/>
        <v>#NAME?</v>
      </c>
      <c r="S17" s="28" t="e">
        <f t="shared" si="18"/>
        <v>#NAME?</v>
      </c>
      <c r="T17" s="28" t="e">
        <f t="shared" si="18"/>
        <v>#NAME?</v>
      </c>
      <c r="U17" s="28" t="e">
        <f t="shared" si="18"/>
        <v>#NAME?</v>
      </c>
      <c r="V17" s="28" t="e">
        <f t="shared" si="18"/>
        <v>#NAME?</v>
      </c>
      <c r="W17" s="28" t="e">
        <f t="shared" si="18"/>
        <v>#NAME?</v>
      </c>
      <c r="X17" s="28" t="e">
        <f t="shared" si="18"/>
        <v>#NAME?</v>
      </c>
      <c r="Y17" s="28" t="e">
        <f t="shared" si="18"/>
        <v>#NAME?</v>
      </c>
      <c r="Z17" s="28" t="e">
        <f t="shared" si="18"/>
        <v>#NAME?</v>
      </c>
      <c r="AA17" s="28" t="e">
        <f t="shared" si="18"/>
        <v>#NAME?</v>
      </c>
      <c r="AB17" s="28" t="e">
        <f t="shared" si="18"/>
        <v>#NAME?</v>
      </c>
      <c r="AC17" s="28" t="e">
        <f t="shared" si="18"/>
        <v>#NAME?</v>
      </c>
      <c r="AD17" s="28" t="e">
        <f t="shared" si="18"/>
        <v>#NAME?</v>
      </c>
      <c r="AE17" s="28" t="e">
        <f t="shared" si="18"/>
        <v>#NAME?</v>
      </c>
      <c r="AF17" s="28" t="e">
        <f t="shared" si="18"/>
        <v>#NAME?</v>
      </c>
      <c r="AG17" s="28" t="e">
        <f t="shared" si="18"/>
        <v>#NAME?</v>
      </c>
      <c r="AH17" s="28" t="e">
        <f t="shared" si="18"/>
        <v>#NAME?</v>
      </c>
      <c r="AI17" s="28" t="e">
        <f t="shared" si="18"/>
        <v>#NAME?</v>
      </c>
      <c r="AJ17" s="28" t="e">
        <f t="shared" si="18"/>
        <v>#NAME?</v>
      </c>
      <c r="AK17" s="28" t="e">
        <f t="shared" si="18"/>
        <v>#NAME?</v>
      </c>
      <c r="AL17" s="28" t="e">
        <f t="shared" si="18"/>
        <v>#NAME?</v>
      </c>
      <c r="AM17" s="28" t="e">
        <f t="shared" si="18"/>
        <v>#NAME?</v>
      </c>
      <c r="AN17" s="28" t="e">
        <f t="shared" si="18"/>
        <v>#NAME?</v>
      </c>
      <c r="AO17" s="28" t="e">
        <f t="shared" si="18"/>
        <v>#NAME?</v>
      </c>
      <c r="AP17" s="28" t="e">
        <f t="shared" si="18"/>
        <v>#NAME?</v>
      </c>
      <c r="AQ17" s="28" t="e">
        <f t="shared" si="18"/>
        <v>#NAME?</v>
      </c>
      <c r="AR17" s="28" t="e">
        <f t="shared" si="18"/>
        <v>#NAME?</v>
      </c>
      <c r="AS17" s="28" t="e">
        <f t="shared" si="18"/>
        <v>#NAME?</v>
      </c>
      <c r="AT17" s="28" t="e">
        <f t="shared" si="18"/>
        <v>#NAME?</v>
      </c>
      <c r="AU17" s="28" t="e">
        <f t="shared" si="18"/>
        <v>#NAME?</v>
      </c>
      <c r="AV17" s="28" t="e">
        <f t="shared" si="18"/>
        <v>#NAME?</v>
      </c>
      <c r="AW17" s="28" t="e">
        <f t="shared" si="18"/>
        <v>#NAME?</v>
      </c>
      <c r="AX17" s="28" t="e">
        <f t="shared" si="18"/>
        <v>#NAME?</v>
      </c>
      <c r="AY17" s="28" t="e">
        <f t="shared" si="18"/>
        <v>#NAME?</v>
      </c>
      <c r="AZ17" s="28" t="e">
        <f t="shared" si="18"/>
        <v>#NAME?</v>
      </c>
      <c r="BA17" s="28" t="e">
        <f t="shared" si="18"/>
        <v>#NAME?</v>
      </c>
      <c r="BB17" s="28" t="e">
        <f t="shared" si="18"/>
        <v>#NAME?</v>
      </c>
      <c r="BC17" s="28" t="e">
        <f t="shared" si="18"/>
        <v>#NAME?</v>
      </c>
      <c r="BD17" s="28" t="e">
        <f t="shared" si="18"/>
        <v>#NAME?</v>
      </c>
      <c r="BE17" s="28" t="e">
        <f t="shared" si="18"/>
        <v>#NAME?</v>
      </c>
      <c r="BF17" s="28" t="e">
        <f t="shared" si="18"/>
        <v>#NAME?</v>
      </c>
      <c r="BG17" s="28" t="e">
        <f t="shared" si="18"/>
        <v>#NAME?</v>
      </c>
      <c r="BH17" s="28" t="e">
        <f t="shared" si="18"/>
        <v>#NAME?</v>
      </c>
      <c r="BI17" s="28" t="e">
        <f t="shared" si="18"/>
        <v>#NAME?</v>
      </c>
      <c r="BJ17" s="28" t="e">
        <f t="shared" si="18"/>
        <v>#NAME?</v>
      </c>
      <c r="BK17" s="28" t="e">
        <f t="shared" si="18"/>
        <v>#NAME?</v>
      </c>
      <c r="BL17" s="28" t="e">
        <f t="shared" si="18"/>
        <v>#NAME?</v>
      </c>
      <c r="BM17" s="28" t="e">
        <f t="shared" si="18"/>
        <v>#NAME?</v>
      </c>
      <c r="BN17" s="28" t="e">
        <f t="shared" si="18"/>
        <v>#NAME?</v>
      </c>
      <c r="BO17" s="28" t="e">
        <f t="shared" si="18"/>
        <v>#NAME?</v>
      </c>
      <c r="BP17" s="28" t="e">
        <f t="shared" si="18"/>
        <v>#NAME?</v>
      </c>
      <c r="BQ17" s="28" t="e">
        <f t="shared" si="18"/>
        <v>#NAME?</v>
      </c>
      <c r="BR17" s="28" t="e">
        <f t="shared" si="18"/>
        <v>#NAME?</v>
      </c>
      <c r="BS17" s="28" t="e">
        <f t="shared" si="18"/>
        <v>#NAME?</v>
      </c>
      <c r="BT17" s="28" t="e">
        <f t="shared" si="18"/>
        <v>#NAME?</v>
      </c>
      <c r="BU17" s="28" t="e">
        <f t="shared" si="18"/>
        <v>#NAME?</v>
      </c>
      <c r="BV17" s="28" t="e">
        <f t="shared" si="18"/>
        <v>#NAME?</v>
      </c>
      <c r="BW17" s="28" t="e">
        <f t="shared" si="18"/>
        <v>#NAME?</v>
      </c>
      <c r="BX17" s="28" t="e">
        <f t="shared" si="18"/>
        <v>#NAME?</v>
      </c>
      <c r="BY17" s="28" t="e">
        <f t="shared" si="18"/>
        <v>#NAME?</v>
      </c>
      <c r="BZ17" s="28" t="e">
        <f t="shared" si="18"/>
        <v>#NAME?</v>
      </c>
      <c r="CA17" s="28" t="e">
        <f t="shared" si="18"/>
        <v>#NAME?</v>
      </c>
      <c r="CB17" s="28" t="e">
        <f t="shared" ref="CB17:CI17" si="19">CB16+CB10</f>
        <v>#NAME?</v>
      </c>
      <c r="CC17" s="28" t="e">
        <f t="shared" si="19"/>
        <v>#NAME?</v>
      </c>
      <c r="CD17" s="28" t="e">
        <f t="shared" si="19"/>
        <v>#NAME?</v>
      </c>
      <c r="CE17" s="28" t="e">
        <f t="shared" si="19"/>
        <v>#NAME?</v>
      </c>
      <c r="CF17" s="28" t="e">
        <f t="shared" si="19"/>
        <v>#NAME?</v>
      </c>
      <c r="CG17" s="28" t="e">
        <f t="shared" si="19"/>
        <v>#NAME?</v>
      </c>
      <c r="CH17" s="28" t="e">
        <f t="shared" si="19"/>
        <v>#NAME?</v>
      </c>
      <c r="CI17" s="28" t="e">
        <f t="shared" si="19"/>
        <v>#NAME?</v>
      </c>
    </row>
    <row r="18" spans="1:87" x14ac:dyDescent="0.35">
      <c r="C18" t="s">
        <v>162</v>
      </c>
      <c r="E18" s="12" t="s">
        <v>69</v>
      </c>
      <c r="F18" s="12"/>
      <c r="G18" s="13"/>
      <c r="H18" s="21">
        <f t="shared" ref="H18:M18" si="20">IFERROR(H17/H10,0)</f>
        <v>0</v>
      </c>
      <c r="I18" s="21">
        <f t="shared" si="20"/>
        <v>0</v>
      </c>
      <c r="J18" s="21">
        <f t="shared" si="20"/>
        <v>0</v>
      </c>
      <c r="K18" s="21">
        <f t="shared" si="20"/>
        <v>0</v>
      </c>
      <c r="L18" s="21">
        <f t="shared" si="20"/>
        <v>0</v>
      </c>
      <c r="M18" s="21">
        <f t="shared" si="20"/>
        <v>0</v>
      </c>
      <c r="P18" s="21">
        <f t="shared" ref="P18:CA18" si="21">IFERROR(P17/P10,0)</f>
        <v>0</v>
      </c>
      <c r="Q18" s="21">
        <f t="shared" si="21"/>
        <v>0</v>
      </c>
      <c r="R18" s="21">
        <f t="shared" si="21"/>
        <v>0</v>
      </c>
      <c r="S18" s="21">
        <f t="shared" si="21"/>
        <v>0</v>
      </c>
      <c r="T18" s="21">
        <f t="shared" si="21"/>
        <v>0</v>
      </c>
      <c r="U18" s="21">
        <f t="shared" si="21"/>
        <v>0</v>
      </c>
      <c r="V18" s="21">
        <f t="shared" si="21"/>
        <v>0</v>
      </c>
      <c r="W18" s="21">
        <f t="shared" si="21"/>
        <v>0</v>
      </c>
      <c r="X18" s="21">
        <f t="shared" si="21"/>
        <v>0</v>
      </c>
      <c r="Y18" s="21">
        <f t="shared" si="21"/>
        <v>0</v>
      </c>
      <c r="Z18" s="21">
        <f t="shared" si="21"/>
        <v>0</v>
      </c>
      <c r="AA18" s="21">
        <f t="shared" si="21"/>
        <v>0</v>
      </c>
      <c r="AB18" s="21">
        <f t="shared" si="21"/>
        <v>0</v>
      </c>
      <c r="AC18" s="21">
        <f t="shared" si="21"/>
        <v>0</v>
      </c>
      <c r="AD18" s="21">
        <f t="shared" si="21"/>
        <v>0</v>
      </c>
      <c r="AE18" s="21">
        <f t="shared" si="21"/>
        <v>0</v>
      </c>
      <c r="AF18" s="21">
        <f t="shared" si="21"/>
        <v>0</v>
      </c>
      <c r="AG18" s="21">
        <f t="shared" si="21"/>
        <v>0</v>
      </c>
      <c r="AH18" s="21">
        <f t="shared" si="21"/>
        <v>0</v>
      </c>
      <c r="AI18" s="21">
        <f t="shared" si="21"/>
        <v>0</v>
      </c>
      <c r="AJ18" s="21">
        <f t="shared" si="21"/>
        <v>0</v>
      </c>
      <c r="AK18" s="21">
        <f t="shared" si="21"/>
        <v>0</v>
      </c>
      <c r="AL18" s="21">
        <f t="shared" si="21"/>
        <v>0</v>
      </c>
      <c r="AM18" s="21">
        <f t="shared" si="21"/>
        <v>0</v>
      </c>
      <c r="AN18" s="21">
        <f t="shared" si="21"/>
        <v>0</v>
      </c>
      <c r="AO18" s="21">
        <f t="shared" si="21"/>
        <v>0</v>
      </c>
      <c r="AP18" s="21">
        <f t="shared" si="21"/>
        <v>0</v>
      </c>
      <c r="AQ18" s="21">
        <f t="shared" si="21"/>
        <v>0</v>
      </c>
      <c r="AR18" s="21">
        <f t="shared" si="21"/>
        <v>0</v>
      </c>
      <c r="AS18" s="21">
        <f t="shared" si="21"/>
        <v>0</v>
      </c>
      <c r="AT18" s="21">
        <f t="shared" si="21"/>
        <v>0</v>
      </c>
      <c r="AU18" s="21">
        <f t="shared" si="21"/>
        <v>0</v>
      </c>
      <c r="AV18" s="21">
        <f t="shared" si="21"/>
        <v>0</v>
      </c>
      <c r="AW18" s="21">
        <f t="shared" si="21"/>
        <v>0</v>
      </c>
      <c r="AX18" s="21">
        <f t="shared" si="21"/>
        <v>0</v>
      </c>
      <c r="AY18" s="21">
        <f t="shared" si="21"/>
        <v>0</v>
      </c>
      <c r="AZ18" s="21">
        <f t="shared" si="21"/>
        <v>0</v>
      </c>
      <c r="BA18" s="21">
        <f t="shared" si="21"/>
        <v>0</v>
      </c>
      <c r="BB18" s="21">
        <f t="shared" si="21"/>
        <v>0</v>
      </c>
      <c r="BC18" s="21">
        <f t="shared" si="21"/>
        <v>0</v>
      </c>
      <c r="BD18" s="21">
        <f t="shared" si="21"/>
        <v>0</v>
      </c>
      <c r="BE18" s="21">
        <f t="shared" si="21"/>
        <v>0</v>
      </c>
      <c r="BF18" s="21">
        <f t="shared" si="21"/>
        <v>0</v>
      </c>
      <c r="BG18" s="21">
        <f t="shared" si="21"/>
        <v>0</v>
      </c>
      <c r="BH18" s="21">
        <f t="shared" si="21"/>
        <v>0</v>
      </c>
      <c r="BI18" s="21">
        <f t="shared" si="21"/>
        <v>0</v>
      </c>
      <c r="BJ18" s="21">
        <f t="shared" si="21"/>
        <v>0</v>
      </c>
      <c r="BK18" s="21">
        <f t="shared" si="21"/>
        <v>0</v>
      </c>
      <c r="BL18" s="21">
        <f t="shared" si="21"/>
        <v>0</v>
      </c>
      <c r="BM18" s="21">
        <f t="shared" si="21"/>
        <v>0</v>
      </c>
      <c r="BN18" s="21">
        <f t="shared" si="21"/>
        <v>0</v>
      </c>
      <c r="BO18" s="21">
        <f t="shared" si="21"/>
        <v>0</v>
      </c>
      <c r="BP18" s="21">
        <f t="shared" si="21"/>
        <v>0</v>
      </c>
      <c r="BQ18" s="21">
        <f t="shared" si="21"/>
        <v>0</v>
      </c>
      <c r="BR18" s="21">
        <f t="shared" si="21"/>
        <v>0</v>
      </c>
      <c r="BS18" s="21">
        <f t="shared" si="21"/>
        <v>0</v>
      </c>
      <c r="BT18" s="21">
        <f t="shared" si="21"/>
        <v>0</v>
      </c>
      <c r="BU18" s="21">
        <f t="shared" si="21"/>
        <v>0</v>
      </c>
      <c r="BV18" s="21">
        <f t="shared" si="21"/>
        <v>0</v>
      </c>
      <c r="BW18" s="21">
        <f t="shared" si="21"/>
        <v>0</v>
      </c>
      <c r="BX18" s="21">
        <f t="shared" si="21"/>
        <v>0</v>
      </c>
      <c r="BY18" s="21">
        <f t="shared" si="21"/>
        <v>0</v>
      </c>
      <c r="BZ18" s="21">
        <f t="shared" si="21"/>
        <v>0</v>
      </c>
      <c r="CA18" s="21">
        <f t="shared" si="21"/>
        <v>0</v>
      </c>
      <c r="CB18" s="21">
        <f t="shared" ref="CB18:CI18" si="22">IFERROR(CB17/CB10,0)</f>
        <v>0</v>
      </c>
      <c r="CC18" s="21">
        <f t="shared" si="22"/>
        <v>0</v>
      </c>
      <c r="CD18" s="21">
        <f t="shared" si="22"/>
        <v>0</v>
      </c>
      <c r="CE18" s="21">
        <f t="shared" si="22"/>
        <v>0</v>
      </c>
      <c r="CF18" s="21">
        <f t="shared" si="22"/>
        <v>0</v>
      </c>
      <c r="CG18" s="21">
        <f t="shared" si="22"/>
        <v>0</v>
      </c>
      <c r="CH18" s="21">
        <f t="shared" si="22"/>
        <v>0</v>
      </c>
      <c r="CI18" s="21">
        <f t="shared" si="22"/>
        <v>0</v>
      </c>
    </row>
    <row r="19" spans="1:87" x14ac:dyDescent="0.35">
      <c r="C19" t="s">
        <v>162</v>
      </c>
      <c r="E19" s="12"/>
      <c r="F19" s="12"/>
      <c r="G19" s="13"/>
    </row>
    <row r="20" spans="1:87" outlineLevel="1" x14ac:dyDescent="0.35">
      <c r="C20" t="s">
        <v>162</v>
      </c>
      <c r="E20" t="str">
        <f>"Revenue driver: "&amp;E10</f>
        <v>Revenue driver: Sales revenue Revenue</v>
      </c>
      <c r="H20" s="53"/>
      <c r="I20" s="53"/>
      <c r="J20" s="53"/>
      <c r="K20" s="53"/>
      <c r="L20" s="53"/>
      <c r="M20" s="53"/>
      <c r="P20" s="53" t="e">
        <f>P10</f>
        <v>#NAME?</v>
      </c>
      <c r="Q20" s="53" t="e">
        <f t="shared" ref="Q20:CB20" si="23">Q10</f>
        <v>#NAME?</v>
      </c>
      <c r="R20" s="53" t="e">
        <f t="shared" si="23"/>
        <v>#NAME?</v>
      </c>
      <c r="S20" s="53" t="e">
        <f t="shared" si="23"/>
        <v>#NAME?</v>
      </c>
      <c r="T20" s="53" t="e">
        <f t="shared" si="23"/>
        <v>#NAME?</v>
      </c>
      <c r="U20" s="53" t="e">
        <f t="shared" si="23"/>
        <v>#NAME?</v>
      </c>
      <c r="V20" s="53" t="e">
        <f t="shared" si="23"/>
        <v>#NAME?</v>
      </c>
      <c r="W20" s="53" t="e">
        <f t="shared" si="23"/>
        <v>#NAME?</v>
      </c>
      <c r="X20" s="53" t="e">
        <f t="shared" si="23"/>
        <v>#NAME?</v>
      </c>
      <c r="Y20" s="53" t="e">
        <f t="shared" si="23"/>
        <v>#NAME?</v>
      </c>
      <c r="Z20" s="53" t="e">
        <f t="shared" si="23"/>
        <v>#NAME?</v>
      </c>
      <c r="AA20" s="53" t="e">
        <f t="shared" si="23"/>
        <v>#NAME?</v>
      </c>
      <c r="AB20" s="53" t="e">
        <f t="shared" si="23"/>
        <v>#NAME?</v>
      </c>
      <c r="AC20" s="53" t="e">
        <f t="shared" si="23"/>
        <v>#NAME?</v>
      </c>
      <c r="AD20" s="53" t="e">
        <f t="shared" si="23"/>
        <v>#NAME?</v>
      </c>
      <c r="AE20" s="53" t="e">
        <f t="shared" si="23"/>
        <v>#NAME?</v>
      </c>
      <c r="AF20" s="53" t="e">
        <f t="shared" si="23"/>
        <v>#NAME?</v>
      </c>
      <c r="AG20" s="53" t="e">
        <f t="shared" si="23"/>
        <v>#NAME?</v>
      </c>
      <c r="AH20" s="53" t="e">
        <f t="shared" si="23"/>
        <v>#NAME?</v>
      </c>
      <c r="AI20" s="53" t="e">
        <f t="shared" si="23"/>
        <v>#NAME?</v>
      </c>
      <c r="AJ20" s="53" t="e">
        <f t="shared" si="23"/>
        <v>#NAME?</v>
      </c>
      <c r="AK20" s="53" t="e">
        <f t="shared" si="23"/>
        <v>#NAME?</v>
      </c>
      <c r="AL20" s="53" t="e">
        <f t="shared" si="23"/>
        <v>#NAME?</v>
      </c>
      <c r="AM20" s="53" t="e">
        <f t="shared" si="23"/>
        <v>#NAME?</v>
      </c>
      <c r="AN20" s="53" t="e">
        <f t="shared" si="23"/>
        <v>#NAME?</v>
      </c>
      <c r="AO20" s="53" t="e">
        <f t="shared" si="23"/>
        <v>#NAME?</v>
      </c>
      <c r="AP20" s="53" t="e">
        <f t="shared" si="23"/>
        <v>#NAME?</v>
      </c>
      <c r="AQ20" s="53" t="e">
        <f t="shared" si="23"/>
        <v>#NAME?</v>
      </c>
      <c r="AR20" s="53" t="e">
        <f t="shared" si="23"/>
        <v>#NAME?</v>
      </c>
      <c r="AS20" s="53" t="e">
        <f t="shared" si="23"/>
        <v>#NAME?</v>
      </c>
      <c r="AT20" s="53" t="e">
        <f t="shared" si="23"/>
        <v>#NAME?</v>
      </c>
      <c r="AU20" s="53" t="e">
        <f t="shared" si="23"/>
        <v>#NAME?</v>
      </c>
      <c r="AV20" s="53" t="e">
        <f t="shared" si="23"/>
        <v>#NAME?</v>
      </c>
      <c r="AW20" s="53" t="e">
        <f t="shared" si="23"/>
        <v>#NAME?</v>
      </c>
      <c r="AX20" s="53" t="e">
        <f t="shared" si="23"/>
        <v>#NAME?</v>
      </c>
      <c r="AY20" s="53" t="e">
        <f t="shared" si="23"/>
        <v>#NAME?</v>
      </c>
      <c r="AZ20" s="53" t="e">
        <f t="shared" si="23"/>
        <v>#NAME?</v>
      </c>
      <c r="BA20" s="53" t="e">
        <f t="shared" si="23"/>
        <v>#NAME?</v>
      </c>
      <c r="BB20" s="53" t="e">
        <f t="shared" si="23"/>
        <v>#NAME?</v>
      </c>
      <c r="BC20" s="53" t="e">
        <f t="shared" si="23"/>
        <v>#NAME?</v>
      </c>
      <c r="BD20" s="53" t="e">
        <f t="shared" si="23"/>
        <v>#NAME?</v>
      </c>
      <c r="BE20" s="53" t="e">
        <f t="shared" si="23"/>
        <v>#NAME?</v>
      </c>
      <c r="BF20" s="53" t="e">
        <f t="shared" si="23"/>
        <v>#NAME?</v>
      </c>
      <c r="BG20" s="53" t="e">
        <f t="shared" si="23"/>
        <v>#NAME?</v>
      </c>
      <c r="BH20" s="53" t="e">
        <f t="shared" si="23"/>
        <v>#NAME?</v>
      </c>
      <c r="BI20" s="53" t="e">
        <f t="shared" si="23"/>
        <v>#NAME?</v>
      </c>
      <c r="BJ20" s="53" t="e">
        <f t="shared" si="23"/>
        <v>#NAME?</v>
      </c>
      <c r="BK20" s="53" t="e">
        <f t="shared" si="23"/>
        <v>#NAME?</v>
      </c>
      <c r="BL20" s="53" t="e">
        <f t="shared" si="23"/>
        <v>#NAME?</v>
      </c>
      <c r="BM20" s="53" t="e">
        <f t="shared" si="23"/>
        <v>#NAME?</v>
      </c>
      <c r="BN20" s="53" t="e">
        <f t="shared" si="23"/>
        <v>#NAME?</v>
      </c>
      <c r="BO20" s="53" t="e">
        <f t="shared" si="23"/>
        <v>#NAME?</v>
      </c>
      <c r="BP20" s="53" t="e">
        <f t="shared" si="23"/>
        <v>#NAME?</v>
      </c>
      <c r="BQ20" s="53" t="e">
        <f t="shared" si="23"/>
        <v>#NAME?</v>
      </c>
      <c r="BR20" s="53" t="e">
        <f t="shared" si="23"/>
        <v>#NAME?</v>
      </c>
      <c r="BS20" s="53" t="e">
        <f t="shared" si="23"/>
        <v>#NAME?</v>
      </c>
      <c r="BT20" s="53" t="e">
        <f t="shared" si="23"/>
        <v>#NAME?</v>
      </c>
      <c r="BU20" s="53" t="e">
        <f t="shared" si="23"/>
        <v>#NAME?</v>
      </c>
      <c r="BV20" s="53" t="e">
        <f t="shared" si="23"/>
        <v>#NAME?</v>
      </c>
      <c r="BW20" s="53" t="e">
        <f t="shared" si="23"/>
        <v>#NAME?</v>
      </c>
      <c r="BX20" s="53" t="e">
        <f t="shared" si="23"/>
        <v>#NAME?</v>
      </c>
      <c r="BY20" s="53" t="e">
        <f t="shared" si="23"/>
        <v>#NAME?</v>
      </c>
      <c r="BZ20" s="53" t="e">
        <f t="shared" si="23"/>
        <v>#NAME?</v>
      </c>
      <c r="CA20" s="53" t="e">
        <f t="shared" si="23"/>
        <v>#NAME?</v>
      </c>
      <c r="CB20" s="53" t="e">
        <f t="shared" si="23"/>
        <v>#NAME?</v>
      </c>
      <c r="CC20" s="53" t="e">
        <f t="shared" ref="CC20:CI20" si="24">CC10</f>
        <v>#NAME?</v>
      </c>
      <c r="CD20" s="53" t="e">
        <f t="shared" si="24"/>
        <v>#NAME?</v>
      </c>
      <c r="CE20" s="53" t="e">
        <f t="shared" si="24"/>
        <v>#NAME?</v>
      </c>
      <c r="CF20" s="53" t="e">
        <f t="shared" si="24"/>
        <v>#NAME?</v>
      </c>
      <c r="CG20" s="53" t="e">
        <f t="shared" si="24"/>
        <v>#NAME?</v>
      </c>
      <c r="CH20" s="53" t="e">
        <f t="shared" si="24"/>
        <v>#NAME?</v>
      </c>
      <c r="CI20" s="53" t="e">
        <f t="shared" si="24"/>
        <v>#NAME?</v>
      </c>
    </row>
    <row r="21" spans="1:87" outlineLevel="1" x14ac:dyDescent="0.35">
      <c r="C21" t="s">
        <v>162</v>
      </c>
      <c r="E21" s="12"/>
      <c r="F21" s="12"/>
      <c r="G21" s="13"/>
    </row>
    <row r="22" spans="1:87" outlineLevel="1" x14ac:dyDescent="0.35">
      <c r="C22" t="s">
        <v>162</v>
      </c>
      <c r="E22" s="12" t="str">
        <f>E12</f>
        <v>Driver: # of orders</v>
      </c>
      <c r="F22" s="12"/>
      <c r="G22" s="13"/>
      <c r="H22" s="15"/>
      <c r="I22" s="15"/>
      <c r="J22" s="15"/>
      <c r="K22" s="15"/>
      <c r="L22" s="15"/>
      <c r="M22" s="15"/>
      <c r="P22" s="34" t="e">
        <f>P12</f>
        <v>#NAME?</v>
      </c>
      <c r="Q22" s="34" t="e">
        <f t="shared" ref="Q22:CB22" si="25">Q12</f>
        <v>#NAME?</v>
      </c>
      <c r="R22" s="34" t="e">
        <f t="shared" si="25"/>
        <v>#NAME?</v>
      </c>
      <c r="S22" s="34" t="e">
        <f t="shared" si="25"/>
        <v>#NAME?</v>
      </c>
      <c r="T22" s="34" t="e">
        <f t="shared" si="25"/>
        <v>#NAME?</v>
      </c>
      <c r="U22" s="34" t="e">
        <f t="shared" si="25"/>
        <v>#NAME?</v>
      </c>
      <c r="V22" s="34" t="e">
        <f t="shared" si="25"/>
        <v>#NAME?</v>
      </c>
      <c r="W22" s="34" t="e">
        <f t="shared" si="25"/>
        <v>#NAME?</v>
      </c>
      <c r="X22" s="34" t="e">
        <f t="shared" si="25"/>
        <v>#NAME?</v>
      </c>
      <c r="Y22" s="34" t="e">
        <f t="shared" si="25"/>
        <v>#NAME?</v>
      </c>
      <c r="Z22" s="34" t="e">
        <f t="shared" si="25"/>
        <v>#NAME?</v>
      </c>
      <c r="AA22" s="34" t="e">
        <f t="shared" si="25"/>
        <v>#NAME?</v>
      </c>
      <c r="AB22" s="34" t="e">
        <f t="shared" si="25"/>
        <v>#NAME?</v>
      </c>
      <c r="AC22" s="34" t="e">
        <f t="shared" si="25"/>
        <v>#NAME?</v>
      </c>
      <c r="AD22" s="34" t="e">
        <f t="shared" si="25"/>
        <v>#NAME?</v>
      </c>
      <c r="AE22" s="34" t="e">
        <f t="shared" si="25"/>
        <v>#NAME?</v>
      </c>
      <c r="AF22" s="34" t="e">
        <f t="shared" si="25"/>
        <v>#NAME?</v>
      </c>
      <c r="AG22" s="34" t="e">
        <f t="shared" si="25"/>
        <v>#NAME?</v>
      </c>
      <c r="AH22" s="34" t="e">
        <f t="shared" si="25"/>
        <v>#NAME?</v>
      </c>
      <c r="AI22" s="34" t="e">
        <f t="shared" si="25"/>
        <v>#NAME?</v>
      </c>
      <c r="AJ22" s="34" t="e">
        <f t="shared" si="25"/>
        <v>#NAME?</v>
      </c>
      <c r="AK22" s="34" t="e">
        <f t="shared" si="25"/>
        <v>#NAME?</v>
      </c>
      <c r="AL22" s="34" t="e">
        <f t="shared" si="25"/>
        <v>#NAME?</v>
      </c>
      <c r="AM22" s="34" t="e">
        <f t="shared" si="25"/>
        <v>#NAME?</v>
      </c>
      <c r="AN22" s="34" t="e">
        <f t="shared" si="25"/>
        <v>#NAME?</v>
      </c>
      <c r="AO22" s="34" t="e">
        <f t="shared" si="25"/>
        <v>#NAME?</v>
      </c>
      <c r="AP22" s="34" t="e">
        <f t="shared" si="25"/>
        <v>#NAME?</v>
      </c>
      <c r="AQ22" s="34" t="e">
        <f t="shared" si="25"/>
        <v>#NAME?</v>
      </c>
      <c r="AR22" s="34" t="e">
        <f t="shared" si="25"/>
        <v>#NAME?</v>
      </c>
      <c r="AS22" s="34" t="e">
        <f t="shared" si="25"/>
        <v>#NAME?</v>
      </c>
      <c r="AT22" s="34" t="e">
        <f t="shared" si="25"/>
        <v>#NAME?</v>
      </c>
      <c r="AU22" s="34" t="e">
        <f t="shared" si="25"/>
        <v>#NAME?</v>
      </c>
      <c r="AV22" s="34" t="e">
        <f t="shared" si="25"/>
        <v>#NAME?</v>
      </c>
      <c r="AW22" s="34" t="e">
        <f t="shared" si="25"/>
        <v>#NAME?</v>
      </c>
      <c r="AX22" s="34" t="e">
        <f t="shared" si="25"/>
        <v>#NAME?</v>
      </c>
      <c r="AY22" s="34" t="e">
        <f t="shared" si="25"/>
        <v>#NAME?</v>
      </c>
      <c r="AZ22" s="34" t="e">
        <f t="shared" si="25"/>
        <v>#NAME?</v>
      </c>
      <c r="BA22" s="34" t="e">
        <f t="shared" si="25"/>
        <v>#NAME?</v>
      </c>
      <c r="BB22" s="34" t="e">
        <f t="shared" si="25"/>
        <v>#NAME?</v>
      </c>
      <c r="BC22" s="34" t="e">
        <f t="shared" si="25"/>
        <v>#NAME?</v>
      </c>
      <c r="BD22" s="34" t="e">
        <f t="shared" si="25"/>
        <v>#NAME?</v>
      </c>
      <c r="BE22" s="34" t="e">
        <f t="shared" si="25"/>
        <v>#NAME?</v>
      </c>
      <c r="BF22" s="34" t="e">
        <f t="shared" si="25"/>
        <v>#NAME?</v>
      </c>
      <c r="BG22" s="34" t="e">
        <f t="shared" si="25"/>
        <v>#NAME?</v>
      </c>
      <c r="BH22" s="34" t="e">
        <f t="shared" si="25"/>
        <v>#NAME?</v>
      </c>
      <c r="BI22" s="34" t="e">
        <f t="shared" si="25"/>
        <v>#NAME?</v>
      </c>
      <c r="BJ22" s="34" t="e">
        <f t="shared" si="25"/>
        <v>#NAME?</v>
      </c>
      <c r="BK22" s="34" t="e">
        <f t="shared" si="25"/>
        <v>#NAME?</v>
      </c>
      <c r="BL22" s="34" t="e">
        <f t="shared" si="25"/>
        <v>#NAME?</v>
      </c>
      <c r="BM22" s="34" t="e">
        <f t="shared" si="25"/>
        <v>#NAME?</v>
      </c>
      <c r="BN22" s="34" t="e">
        <f t="shared" si="25"/>
        <v>#NAME?</v>
      </c>
      <c r="BO22" s="34" t="e">
        <f t="shared" si="25"/>
        <v>#NAME?</v>
      </c>
      <c r="BP22" s="34" t="e">
        <f t="shared" si="25"/>
        <v>#NAME?</v>
      </c>
      <c r="BQ22" s="34" t="e">
        <f t="shared" si="25"/>
        <v>#NAME?</v>
      </c>
      <c r="BR22" s="34" t="e">
        <f t="shared" si="25"/>
        <v>#NAME?</v>
      </c>
      <c r="BS22" s="34" t="e">
        <f t="shared" si="25"/>
        <v>#NAME?</v>
      </c>
      <c r="BT22" s="34" t="e">
        <f t="shared" si="25"/>
        <v>#NAME?</v>
      </c>
      <c r="BU22" s="34" t="e">
        <f t="shared" si="25"/>
        <v>#NAME?</v>
      </c>
      <c r="BV22" s="34" t="e">
        <f t="shared" si="25"/>
        <v>#NAME?</v>
      </c>
      <c r="BW22" s="34" t="e">
        <f t="shared" si="25"/>
        <v>#NAME?</v>
      </c>
      <c r="BX22" s="34" t="e">
        <f t="shared" si="25"/>
        <v>#NAME?</v>
      </c>
      <c r="BY22" s="34" t="e">
        <f t="shared" si="25"/>
        <v>#NAME?</v>
      </c>
      <c r="BZ22" s="34" t="e">
        <f t="shared" si="25"/>
        <v>#NAME?</v>
      </c>
      <c r="CA22" s="34" t="e">
        <f t="shared" si="25"/>
        <v>#NAME?</v>
      </c>
      <c r="CB22" s="34" t="e">
        <f t="shared" si="25"/>
        <v>#NAME?</v>
      </c>
      <c r="CC22" s="34" t="e">
        <f t="shared" ref="CC22:CI22" si="26">CC12</f>
        <v>#NAME?</v>
      </c>
      <c r="CD22" s="34" t="e">
        <f t="shared" si="26"/>
        <v>#NAME?</v>
      </c>
      <c r="CE22" s="34" t="e">
        <f t="shared" si="26"/>
        <v>#NAME?</v>
      </c>
      <c r="CF22" s="34" t="e">
        <f t="shared" si="26"/>
        <v>#NAME?</v>
      </c>
      <c r="CG22" s="34" t="e">
        <f t="shared" si="26"/>
        <v>#NAME?</v>
      </c>
      <c r="CH22" s="34" t="e">
        <f t="shared" si="26"/>
        <v>#NAME?</v>
      </c>
      <c r="CI22" s="34" t="e">
        <f t="shared" si="26"/>
        <v>#NAME?</v>
      </c>
    </row>
    <row r="23" spans="1:87" outlineLevel="1" x14ac:dyDescent="0.35">
      <c r="C23" t="s">
        <v>162</v>
      </c>
      <c r="E23" s="12"/>
      <c r="F23" s="12"/>
      <c r="G23" s="13"/>
    </row>
    <row r="24" spans="1:87" s="42" customFormat="1" x14ac:dyDescent="0.35">
      <c r="C24" s="42" t="s">
        <v>163</v>
      </c>
      <c r="E24" s="41" t="s">
        <v>164</v>
      </c>
      <c r="F24" s="41"/>
      <c r="G24" s="68"/>
    </row>
    <row r="25" spans="1:87" x14ac:dyDescent="0.35">
      <c r="C25" t="s">
        <v>163</v>
      </c>
      <c r="E25" s="12" t="s">
        <v>165</v>
      </c>
      <c r="F25" s="12"/>
      <c r="G25" s="13"/>
      <c r="H25" s="16">
        <v>0.1</v>
      </c>
      <c r="I25" s="16">
        <v>0.1</v>
      </c>
      <c r="J25" s="16">
        <v>0.1</v>
      </c>
      <c r="K25" s="16">
        <v>0.1</v>
      </c>
      <c r="L25" s="16">
        <v>0.1</v>
      </c>
      <c r="M25" s="16">
        <v>0.1</v>
      </c>
      <c r="P25" s="20" t="e" cm="1">
        <f t="array" ref="P25">INDEX($H:$M,ROW(),MATCH(P$2,$H$1:$M$1,0))</f>
        <v>#NAME?</v>
      </c>
      <c r="Q25" s="20" t="e" cm="1">
        <f t="array" ref="Q25">INDEX($H:$M,ROW(),MATCH(Q$2,$H$1:$M$1,0))</f>
        <v>#NAME?</v>
      </c>
      <c r="R25" s="20" t="e" cm="1">
        <f t="array" ref="R25">INDEX($H:$M,ROW(),MATCH(R$2,$H$1:$M$1,0))</f>
        <v>#NAME?</v>
      </c>
      <c r="S25" s="20" t="e" cm="1">
        <f t="array" ref="S25">INDEX($H:$M,ROW(),MATCH(S$2,$H$1:$M$1,0))</f>
        <v>#NAME?</v>
      </c>
      <c r="T25" s="20" t="e" cm="1">
        <f t="array" ref="T25">INDEX($H:$M,ROW(),MATCH(T$2,$H$1:$M$1,0))</f>
        <v>#NAME?</v>
      </c>
      <c r="U25" s="20" t="e" cm="1">
        <f t="array" ref="U25">INDEX($H:$M,ROW(),MATCH(U$2,$H$1:$M$1,0))</f>
        <v>#NAME?</v>
      </c>
      <c r="V25" s="20" t="e" cm="1">
        <f t="array" ref="V25">INDEX($H:$M,ROW(),MATCH(V$2,$H$1:$M$1,0))</f>
        <v>#NAME?</v>
      </c>
      <c r="W25" s="20" t="e" cm="1">
        <f t="array" ref="W25">INDEX($H:$M,ROW(),MATCH(W$2,$H$1:$M$1,0))</f>
        <v>#NAME?</v>
      </c>
      <c r="X25" s="20" t="e" cm="1">
        <f t="array" ref="X25">INDEX($H:$M,ROW(),MATCH(X$2,$H$1:$M$1,0))</f>
        <v>#NAME?</v>
      </c>
      <c r="Y25" s="20" t="e" cm="1">
        <f t="array" ref="Y25">INDEX($H:$M,ROW(),MATCH(Y$2,$H$1:$M$1,0))</f>
        <v>#NAME?</v>
      </c>
      <c r="Z25" s="20" t="e" cm="1">
        <f t="array" ref="Z25">INDEX($H:$M,ROW(),MATCH(Z$2,$H$1:$M$1,0))</f>
        <v>#NAME?</v>
      </c>
      <c r="AA25" s="20" t="e" cm="1">
        <f t="array" ref="AA25">INDEX($H:$M,ROW(),MATCH(AA$2,$H$1:$M$1,0))</f>
        <v>#NAME?</v>
      </c>
      <c r="AB25" s="20" t="e" cm="1">
        <f t="array" ref="AB25">INDEX($H:$M,ROW(),MATCH(AB$2,$H$1:$M$1,0))</f>
        <v>#NAME?</v>
      </c>
      <c r="AC25" s="20" t="e" cm="1">
        <f t="array" ref="AC25">INDEX($H:$M,ROW(),MATCH(AC$2,$H$1:$M$1,0))</f>
        <v>#NAME?</v>
      </c>
      <c r="AD25" s="20" t="e" cm="1">
        <f t="array" ref="AD25">INDEX($H:$M,ROW(),MATCH(AD$2,$H$1:$M$1,0))</f>
        <v>#NAME?</v>
      </c>
      <c r="AE25" s="20" t="e" cm="1">
        <f t="array" ref="AE25">INDEX($H:$M,ROW(),MATCH(AE$2,$H$1:$M$1,0))</f>
        <v>#NAME?</v>
      </c>
      <c r="AF25" s="20" t="e" cm="1">
        <f t="array" ref="AF25">INDEX($H:$M,ROW(),MATCH(AF$2,$H$1:$M$1,0))</f>
        <v>#NAME?</v>
      </c>
      <c r="AG25" s="20" t="e" cm="1">
        <f t="array" ref="AG25">INDEX($H:$M,ROW(),MATCH(AG$2,$H$1:$M$1,0))</f>
        <v>#NAME?</v>
      </c>
      <c r="AH25" s="20" t="e" cm="1">
        <f t="array" ref="AH25">INDEX($H:$M,ROW(),MATCH(AH$2,$H$1:$M$1,0))</f>
        <v>#NAME?</v>
      </c>
      <c r="AI25" s="20" t="e" cm="1">
        <f t="array" ref="AI25">INDEX($H:$M,ROW(),MATCH(AI$2,$H$1:$M$1,0))</f>
        <v>#NAME?</v>
      </c>
      <c r="AJ25" s="20" t="e" cm="1">
        <f t="array" ref="AJ25">INDEX($H:$M,ROW(),MATCH(AJ$2,$H$1:$M$1,0))</f>
        <v>#NAME?</v>
      </c>
      <c r="AK25" s="20" t="e" cm="1">
        <f t="array" ref="AK25">INDEX($H:$M,ROW(),MATCH(AK$2,$H$1:$M$1,0))</f>
        <v>#NAME?</v>
      </c>
      <c r="AL25" s="20" t="e" cm="1">
        <f t="array" ref="AL25">INDEX($H:$M,ROW(),MATCH(AL$2,$H$1:$M$1,0))</f>
        <v>#NAME?</v>
      </c>
      <c r="AM25" s="20" t="e" cm="1">
        <f t="array" ref="AM25">INDEX($H:$M,ROW(),MATCH(AM$2,$H$1:$M$1,0))</f>
        <v>#NAME?</v>
      </c>
      <c r="AN25" s="20" t="e" cm="1">
        <f t="array" ref="AN25">INDEX($H:$M,ROW(),MATCH(AN$2,$H$1:$M$1,0))</f>
        <v>#NAME?</v>
      </c>
      <c r="AO25" s="20" t="e" cm="1">
        <f t="array" ref="AO25">INDEX($H:$M,ROW(),MATCH(AO$2,$H$1:$M$1,0))</f>
        <v>#NAME?</v>
      </c>
      <c r="AP25" s="20" t="e" cm="1">
        <f t="array" ref="AP25">INDEX($H:$M,ROW(),MATCH(AP$2,$H$1:$M$1,0))</f>
        <v>#NAME?</v>
      </c>
      <c r="AQ25" s="20" t="e" cm="1">
        <f t="array" ref="AQ25">INDEX($H:$M,ROW(),MATCH(AQ$2,$H$1:$M$1,0))</f>
        <v>#NAME?</v>
      </c>
      <c r="AR25" s="20" t="e" cm="1">
        <f t="array" ref="AR25">INDEX($H:$M,ROW(),MATCH(AR$2,$H$1:$M$1,0))</f>
        <v>#NAME?</v>
      </c>
      <c r="AS25" s="20" t="e" cm="1">
        <f t="array" ref="AS25">INDEX($H:$M,ROW(),MATCH(AS$2,$H$1:$M$1,0))</f>
        <v>#NAME?</v>
      </c>
      <c r="AT25" s="20" t="e" cm="1">
        <f t="array" ref="AT25">INDEX($H:$M,ROW(),MATCH(AT$2,$H$1:$M$1,0))</f>
        <v>#NAME?</v>
      </c>
      <c r="AU25" s="20" t="e" cm="1">
        <f t="array" ref="AU25">INDEX($H:$M,ROW(),MATCH(AU$2,$H$1:$M$1,0))</f>
        <v>#NAME?</v>
      </c>
      <c r="AV25" s="20" t="e" cm="1">
        <f t="array" ref="AV25">INDEX($H:$M,ROW(),MATCH(AV$2,$H$1:$M$1,0))</f>
        <v>#NAME?</v>
      </c>
      <c r="AW25" s="20" t="e" cm="1">
        <f t="array" ref="AW25">INDEX($H:$M,ROW(),MATCH(AW$2,$H$1:$M$1,0))</f>
        <v>#NAME?</v>
      </c>
      <c r="AX25" s="20" t="e" cm="1">
        <f t="array" ref="AX25">INDEX($H:$M,ROW(),MATCH(AX$2,$H$1:$M$1,0))</f>
        <v>#NAME?</v>
      </c>
      <c r="AY25" s="20" t="e" cm="1">
        <f t="array" ref="AY25">INDEX($H:$M,ROW(),MATCH(AY$2,$H$1:$M$1,0))</f>
        <v>#NAME?</v>
      </c>
      <c r="AZ25" s="20" t="e" cm="1">
        <f t="array" ref="AZ25">INDEX($H:$M,ROW(),MATCH(AZ$2,$H$1:$M$1,0))</f>
        <v>#NAME?</v>
      </c>
      <c r="BA25" s="20" t="e" cm="1">
        <f t="array" ref="BA25">INDEX($H:$M,ROW(),MATCH(BA$2,$H$1:$M$1,0))</f>
        <v>#NAME?</v>
      </c>
      <c r="BB25" s="20" t="e" cm="1">
        <f t="array" ref="BB25">INDEX($H:$M,ROW(),MATCH(BB$2,$H$1:$M$1,0))</f>
        <v>#NAME?</v>
      </c>
      <c r="BC25" s="20" t="e" cm="1">
        <f t="array" ref="BC25">INDEX($H:$M,ROW(),MATCH(BC$2,$H$1:$M$1,0))</f>
        <v>#NAME?</v>
      </c>
      <c r="BD25" s="20" t="e" cm="1">
        <f t="array" ref="BD25">INDEX($H:$M,ROW(),MATCH(BD$2,$H$1:$M$1,0))</f>
        <v>#NAME?</v>
      </c>
      <c r="BE25" s="20" t="e" cm="1">
        <f t="array" ref="BE25">INDEX($H:$M,ROW(),MATCH(BE$2,$H$1:$M$1,0))</f>
        <v>#NAME?</v>
      </c>
      <c r="BF25" s="20" t="e" cm="1">
        <f t="array" ref="BF25">INDEX($H:$M,ROW(),MATCH(BF$2,$H$1:$M$1,0))</f>
        <v>#NAME?</v>
      </c>
      <c r="BG25" s="20" t="e" cm="1">
        <f t="array" ref="BG25">INDEX($H:$M,ROW(),MATCH(BG$2,$H$1:$M$1,0))</f>
        <v>#NAME?</v>
      </c>
      <c r="BH25" s="20" t="e" cm="1">
        <f t="array" ref="BH25">INDEX($H:$M,ROW(),MATCH(BH$2,$H$1:$M$1,0))</f>
        <v>#NAME?</v>
      </c>
      <c r="BI25" s="20" t="e" cm="1">
        <f t="array" ref="BI25">INDEX($H:$M,ROW(),MATCH(BI$2,$H$1:$M$1,0))</f>
        <v>#NAME?</v>
      </c>
      <c r="BJ25" s="20" t="e" cm="1">
        <f t="array" ref="BJ25">INDEX($H:$M,ROW(),MATCH(BJ$2,$H$1:$M$1,0))</f>
        <v>#NAME?</v>
      </c>
      <c r="BK25" s="20" t="e" cm="1">
        <f t="array" ref="BK25">INDEX($H:$M,ROW(),MATCH(BK$2,$H$1:$M$1,0))</f>
        <v>#NAME?</v>
      </c>
      <c r="BL25" s="20" t="e" cm="1">
        <f t="array" ref="BL25">INDEX($H:$M,ROW(),MATCH(BL$2,$H$1:$M$1,0))</f>
        <v>#NAME?</v>
      </c>
      <c r="BM25" s="20" t="e" cm="1">
        <f t="array" ref="BM25">INDEX($H:$M,ROW(),MATCH(BM$2,$H$1:$M$1,0))</f>
        <v>#NAME?</v>
      </c>
      <c r="BN25" s="20" t="e" cm="1">
        <f t="array" ref="BN25">INDEX($H:$M,ROW(),MATCH(BN$2,$H$1:$M$1,0))</f>
        <v>#NAME?</v>
      </c>
      <c r="BO25" s="20" t="e" cm="1">
        <f t="array" ref="BO25">INDEX($H:$M,ROW(),MATCH(BO$2,$H$1:$M$1,0))</f>
        <v>#NAME?</v>
      </c>
      <c r="BP25" s="20" t="e" cm="1">
        <f t="array" ref="BP25">INDEX($H:$M,ROW(),MATCH(BP$2,$H$1:$M$1,0))</f>
        <v>#NAME?</v>
      </c>
      <c r="BQ25" s="20" t="e" cm="1">
        <f t="array" ref="BQ25">INDEX($H:$M,ROW(),MATCH(BQ$2,$H$1:$M$1,0))</f>
        <v>#NAME?</v>
      </c>
      <c r="BR25" s="20" t="e" cm="1">
        <f t="array" ref="BR25">INDEX($H:$M,ROW(),MATCH(BR$2,$H$1:$M$1,0))</f>
        <v>#NAME?</v>
      </c>
      <c r="BS25" s="20" t="e" cm="1">
        <f t="array" ref="BS25">INDEX($H:$M,ROW(),MATCH(BS$2,$H$1:$M$1,0))</f>
        <v>#NAME?</v>
      </c>
      <c r="BT25" s="20" t="e" cm="1">
        <f t="array" ref="BT25">INDEX($H:$M,ROW(),MATCH(BT$2,$H$1:$M$1,0))</f>
        <v>#NAME?</v>
      </c>
      <c r="BU25" s="20" t="e" cm="1">
        <f t="array" ref="BU25">INDEX($H:$M,ROW(),MATCH(BU$2,$H$1:$M$1,0))</f>
        <v>#NAME?</v>
      </c>
      <c r="BV25" s="20" t="e" cm="1">
        <f t="array" ref="BV25">INDEX($H:$M,ROW(),MATCH(BV$2,$H$1:$M$1,0))</f>
        <v>#NAME?</v>
      </c>
      <c r="BW25" s="20" t="e" cm="1">
        <f t="array" ref="BW25">INDEX($H:$M,ROW(),MATCH(BW$2,$H$1:$M$1,0))</f>
        <v>#NAME?</v>
      </c>
      <c r="BX25" s="20" t="e" cm="1">
        <f t="array" ref="BX25">INDEX($H:$M,ROW(),MATCH(BX$2,$H$1:$M$1,0))</f>
        <v>#NAME?</v>
      </c>
      <c r="BY25" s="20" t="e" cm="1">
        <f t="array" ref="BY25">INDEX($H:$M,ROW(),MATCH(BY$2,$H$1:$M$1,0))</f>
        <v>#NAME?</v>
      </c>
      <c r="BZ25" s="20" t="e" cm="1">
        <f t="array" ref="BZ25">INDEX($H:$M,ROW(),MATCH(BZ$2,$H$1:$M$1,0))</f>
        <v>#NAME?</v>
      </c>
      <c r="CA25" s="20" t="e" cm="1">
        <f t="array" ref="CA25">INDEX($H:$M,ROW(),MATCH(CA$2,$H$1:$M$1,0))</f>
        <v>#NAME?</v>
      </c>
      <c r="CB25" s="20" t="e" cm="1">
        <f t="array" ref="CB25">INDEX($H:$M,ROW(),MATCH(CB$2,$H$1:$M$1,0))</f>
        <v>#NAME?</v>
      </c>
      <c r="CC25" s="20" t="e" cm="1">
        <f t="array" ref="CC25">INDEX($H:$M,ROW(),MATCH(CC$2,$H$1:$M$1,0))</f>
        <v>#NAME?</v>
      </c>
      <c r="CD25" s="20" t="e" cm="1">
        <f t="array" ref="CD25">INDEX($H:$M,ROW(),MATCH(CD$2,$H$1:$M$1,0))</f>
        <v>#NAME?</v>
      </c>
      <c r="CE25" s="20" t="e" cm="1">
        <f t="array" ref="CE25">INDEX($H:$M,ROW(),MATCH(CE$2,$H$1:$M$1,0))</f>
        <v>#NAME?</v>
      </c>
      <c r="CF25" s="20" t="e" cm="1">
        <f t="array" ref="CF25">INDEX($H:$M,ROW(),MATCH(CF$2,$H$1:$M$1,0))</f>
        <v>#NAME?</v>
      </c>
      <c r="CG25" s="20" t="e" cm="1">
        <f t="array" ref="CG25">INDEX($H:$M,ROW(),MATCH(CG$2,$H$1:$M$1,0))</f>
        <v>#NAME?</v>
      </c>
      <c r="CH25" s="20" t="e" cm="1">
        <f t="array" ref="CH25">INDEX($H:$M,ROW(),MATCH(CH$2,$H$1:$M$1,0))</f>
        <v>#NAME?</v>
      </c>
      <c r="CI25" s="20" t="e" cm="1">
        <f t="array" ref="CI25">INDEX($H:$M,ROW(),MATCH(CI$2,$H$1:$M$1,0))</f>
        <v>#NAME?</v>
      </c>
    </row>
    <row r="26" spans="1:87" x14ac:dyDescent="0.35">
      <c r="C26" t="s">
        <v>163</v>
      </c>
    </row>
    <row r="27" spans="1:87" x14ac:dyDescent="0.35">
      <c r="A27" s="6"/>
      <c r="B27" s="6"/>
      <c r="C27" t="s">
        <v>163</v>
      </c>
      <c r="E27" s="12" t="s">
        <v>70</v>
      </c>
      <c r="F27" s="12"/>
      <c r="G27" s="13"/>
    </row>
    <row r="28" spans="1:87" x14ac:dyDescent="0.35">
      <c r="A28" s="6"/>
      <c r="B28" s="6"/>
      <c r="C28" t="s">
        <v>163</v>
      </c>
      <c r="E28" t="s">
        <v>71</v>
      </c>
      <c r="H28" s="15" t="e">
        <f>SUMIF($3:$3,H$1-1,28:28)</f>
        <v>#NAME?</v>
      </c>
      <c r="I28" s="15" t="e">
        <f>H32</f>
        <v>#NAME?</v>
      </c>
      <c r="J28" s="15" t="e">
        <f>I32</f>
        <v>#NAME?</v>
      </c>
      <c r="K28" s="15" t="e">
        <f>J32</f>
        <v>#NAME?</v>
      </c>
      <c r="L28" s="15" t="e">
        <f>K32</f>
        <v>#NAME?</v>
      </c>
      <c r="M28" s="15" t="e">
        <f>L32</f>
        <v>#NAME?</v>
      </c>
      <c r="O28" s="34"/>
      <c r="P28" s="34">
        <f>O32</f>
        <v>0</v>
      </c>
      <c r="Q28" s="34" t="e">
        <f>P32</f>
        <v>#NAME?</v>
      </c>
      <c r="R28" s="34" t="e">
        <f t="shared" ref="R28:CC28" si="27">Q32</f>
        <v>#NAME?</v>
      </c>
      <c r="S28" s="34" t="e">
        <f t="shared" si="27"/>
        <v>#NAME?</v>
      </c>
      <c r="T28" s="34" t="e">
        <f t="shared" si="27"/>
        <v>#NAME?</v>
      </c>
      <c r="U28" s="34" t="e">
        <f t="shared" si="27"/>
        <v>#NAME?</v>
      </c>
      <c r="V28" s="34" t="e">
        <f t="shared" si="27"/>
        <v>#NAME?</v>
      </c>
      <c r="W28" s="34" t="e">
        <f t="shared" si="27"/>
        <v>#NAME?</v>
      </c>
      <c r="X28" s="34" t="e">
        <f t="shared" si="27"/>
        <v>#NAME?</v>
      </c>
      <c r="Y28" s="34" t="e">
        <f t="shared" si="27"/>
        <v>#NAME?</v>
      </c>
      <c r="Z28" s="34" t="e">
        <f t="shared" si="27"/>
        <v>#NAME?</v>
      </c>
      <c r="AA28" s="34" t="e">
        <f t="shared" si="27"/>
        <v>#NAME?</v>
      </c>
      <c r="AB28" s="34" t="e">
        <f t="shared" si="27"/>
        <v>#NAME?</v>
      </c>
      <c r="AC28" s="34" t="e">
        <f t="shared" si="27"/>
        <v>#NAME?</v>
      </c>
      <c r="AD28" s="34" t="e">
        <f t="shared" si="27"/>
        <v>#NAME?</v>
      </c>
      <c r="AE28" s="34" t="e">
        <f t="shared" si="27"/>
        <v>#NAME?</v>
      </c>
      <c r="AF28" s="34" t="e">
        <f t="shared" si="27"/>
        <v>#NAME?</v>
      </c>
      <c r="AG28" s="34" t="e">
        <f t="shared" si="27"/>
        <v>#NAME?</v>
      </c>
      <c r="AH28" s="34" t="e">
        <f t="shared" si="27"/>
        <v>#NAME?</v>
      </c>
      <c r="AI28" s="34" t="e">
        <f t="shared" si="27"/>
        <v>#NAME?</v>
      </c>
      <c r="AJ28" s="34" t="e">
        <f t="shared" si="27"/>
        <v>#NAME?</v>
      </c>
      <c r="AK28" s="34" t="e">
        <f t="shared" si="27"/>
        <v>#NAME?</v>
      </c>
      <c r="AL28" s="34" t="e">
        <f t="shared" si="27"/>
        <v>#NAME?</v>
      </c>
      <c r="AM28" s="34" t="e">
        <f t="shared" si="27"/>
        <v>#NAME?</v>
      </c>
      <c r="AN28" s="34" t="e">
        <f t="shared" si="27"/>
        <v>#NAME?</v>
      </c>
      <c r="AO28" s="34" t="e">
        <f t="shared" si="27"/>
        <v>#NAME?</v>
      </c>
      <c r="AP28" s="34" t="e">
        <f t="shared" si="27"/>
        <v>#NAME?</v>
      </c>
      <c r="AQ28" s="34" t="e">
        <f t="shared" si="27"/>
        <v>#NAME?</v>
      </c>
      <c r="AR28" s="34" t="e">
        <f t="shared" si="27"/>
        <v>#NAME?</v>
      </c>
      <c r="AS28" s="34" t="e">
        <f t="shared" si="27"/>
        <v>#NAME?</v>
      </c>
      <c r="AT28" s="34" t="e">
        <f t="shared" si="27"/>
        <v>#NAME?</v>
      </c>
      <c r="AU28" s="34" t="e">
        <f t="shared" si="27"/>
        <v>#NAME?</v>
      </c>
      <c r="AV28" s="34" t="e">
        <f t="shared" si="27"/>
        <v>#NAME?</v>
      </c>
      <c r="AW28" s="34" t="e">
        <f t="shared" si="27"/>
        <v>#NAME?</v>
      </c>
      <c r="AX28" s="34" t="e">
        <f t="shared" si="27"/>
        <v>#NAME?</v>
      </c>
      <c r="AY28" s="34" t="e">
        <f t="shared" si="27"/>
        <v>#NAME?</v>
      </c>
      <c r="AZ28" s="34" t="e">
        <f t="shared" si="27"/>
        <v>#NAME?</v>
      </c>
      <c r="BA28" s="34" t="e">
        <f t="shared" si="27"/>
        <v>#NAME?</v>
      </c>
      <c r="BB28" s="34" t="e">
        <f t="shared" si="27"/>
        <v>#NAME?</v>
      </c>
      <c r="BC28" s="34" t="e">
        <f t="shared" si="27"/>
        <v>#NAME?</v>
      </c>
      <c r="BD28" s="34" t="e">
        <f t="shared" si="27"/>
        <v>#NAME?</v>
      </c>
      <c r="BE28" s="34" t="e">
        <f t="shared" si="27"/>
        <v>#NAME?</v>
      </c>
      <c r="BF28" s="34" t="e">
        <f t="shared" si="27"/>
        <v>#NAME?</v>
      </c>
      <c r="BG28" s="34" t="e">
        <f t="shared" si="27"/>
        <v>#NAME?</v>
      </c>
      <c r="BH28" s="34" t="e">
        <f t="shared" si="27"/>
        <v>#NAME?</v>
      </c>
      <c r="BI28" s="34" t="e">
        <f t="shared" si="27"/>
        <v>#NAME?</v>
      </c>
      <c r="BJ28" s="34" t="e">
        <f t="shared" si="27"/>
        <v>#NAME?</v>
      </c>
      <c r="BK28" s="34" t="e">
        <f t="shared" si="27"/>
        <v>#NAME?</v>
      </c>
      <c r="BL28" s="34" t="e">
        <f t="shared" si="27"/>
        <v>#NAME?</v>
      </c>
      <c r="BM28" s="34" t="e">
        <f t="shared" si="27"/>
        <v>#NAME?</v>
      </c>
      <c r="BN28" s="34" t="e">
        <f t="shared" si="27"/>
        <v>#NAME?</v>
      </c>
      <c r="BO28" s="34" t="e">
        <f t="shared" si="27"/>
        <v>#NAME?</v>
      </c>
      <c r="BP28" s="34" t="e">
        <f t="shared" si="27"/>
        <v>#NAME?</v>
      </c>
      <c r="BQ28" s="34" t="e">
        <f t="shared" si="27"/>
        <v>#NAME?</v>
      </c>
      <c r="BR28" s="34" t="e">
        <f t="shared" si="27"/>
        <v>#NAME?</v>
      </c>
      <c r="BS28" s="34" t="e">
        <f t="shared" si="27"/>
        <v>#NAME?</v>
      </c>
      <c r="BT28" s="34" t="e">
        <f t="shared" si="27"/>
        <v>#NAME?</v>
      </c>
      <c r="BU28" s="34" t="e">
        <f t="shared" si="27"/>
        <v>#NAME?</v>
      </c>
      <c r="BV28" s="34" t="e">
        <f t="shared" si="27"/>
        <v>#NAME?</v>
      </c>
      <c r="BW28" s="34" t="e">
        <f t="shared" si="27"/>
        <v>#NAME?</v>
      </c>
      <c r="BX28" s="34" t="e">
        <f t="shared" si="27"/>
        <v>#NAME?</v>
      </c>
      <c r="BY28" s="34" t="e">
        <f t="shared" si="27"/>
        <v>#NAME?</v>
      </c>
      <c r="BZ28" s="34" t="e">
        <f t="shared" si="27"/>
        <v>#NAME?</v>
      </c>
      <c r="CA28" s="34" t="e">
        <f t="shared" si="27"/>
        <v>#NAME?</v>
      </c>
      <c r="CB28" s="34" t="e">
        <f t="shared" si="27"/>
        <v>#NAME?</v>
      </c>
      <c r="CC28" s="34" t="e">
        <f t="shared" si="27"/>
        <v>#NAME?</v>
      </c>
      <c r="CD28" s="34" t="e">
        <f t="shared" ref="CD28:CI28" si="28">CC32</f>
        <v>#NAME?</v>
      </c>
      <c r="CE28" s="34" t="e">
        <f t="shared" si="28"/>
        <v>#NAME?</v>
      </c>
      <c r="CF28" s="34" t="e">
        <f t="shared" si="28"/>
        <v>#NAME?</v>
      </c>
      <c r="CG28" s="34" t="e">
        <f t="shared" si="28"/>
        <v>#NAME?</v>
      </c>
      <c r="CH28" s="34" t="e">
        <f t="shared" si="28"/>
        <v>#NAME?</v>
      </c>
      <c r="CI28" s="34" t="e">
        <f t="shared" si="28"/>
        <v>#NAME?</v>
      </c>
    </row>
    <row r="29" spans="1:87" x14ac:dyDescent="0.35">
      <c r="A29" s="6"/>
      <c r="B29" s="6"/>
      <c r="C29" t="s">
        <v>163</v>
      </c>
      <c r="E29" t="s">
        <v>72</v>
      </c>
      <c r="H29" s="34" t="e">
        <f t="shared" ref="H29:M29" si="29">SUMIF($2:$2,H$1,29:29)</f>
        <v>#NAME?</v>
      </c>
      <c r="I29" s="34" t="e">
        <f t="shared" si="29"/>
        <v>#NAME?</v>
      </c>
      <c r="J29" s="34" t="e">
        <f t="shared" si="29"/>
        <v>#NAME?</v>
      </c>
      <c r="K29" s="34" t="e">
        <f t="shared" si="29"/>
        <v>#NAME?</v>
      </c>
      <c r="L29" s="34" t="e">
        <f t="shared" si="29"/>
        <v>#NAME?</v>
      </c>
      <c r="M29" s="34" t="e">
        <f t="shared" si="29"/>
        <v>#NAME?</v>
      </c>
      <c r="O29" s="17"/>
      <c r="P29" s="34" t="e">
        <f>P22</f>
        <v>#NAME?</v>
      </c>
      <c r="Q29" s="34" t="e">
        <f t="shared" ref="Q29:CB29" si="30">Q22</f>
        <v>#NAME?</v>
      </c>
      <c r="R29" s="34" t="e">
        <f t="shared" si="30"/>
        <v>#NAME?</v>
      </c>
      <c r="S29" s="34" t="e">
        <f t="shared" si="30"/>
        <v>#NAME?</v>
      </c>
      <c r="T29" s="34" t="e">
        <f t="shared" si="30"/>
        <v>#NAME?</v>
      </c>
      <c r="U29" s="34" t="e">
        <f t="shared" si="30"/>
        <v>#NAME?</v>
      </c>
      <c r="V29" s="34" t="e">
        <f t="shared" si="30"/>
        <v>#NAME?</v>
      </c>
      <c r="W29" s="34" t="e">
        <f t="shared" si="30"/>
        <v>#NAME?</v>
      </c>
      <c r="X29" s="34" t="e">
        <f t="shared" si="30"/>
        <v>#NAME?</v>
      </c>
      <c r="Y29" s="34" t="e">
        <f t="shared" si="30"/>
        <v>#NAME?</v>
      </c>
      <c r="Z29" s="34" t="e">
        <f t="shared" si="30"/>
        <v>#NAME?</v>
      </c>
      <c r="AA29" s="34" t="e">
        <f t="shared" si="30"/>
        <v>#NAME?</v>
      </c>
      <c r="AB29" s="34" t="e">
        <f t="shared" si="30"/>
        <v>#NAME?</v>
      </c>
      <c r="AC29" s="34" t="e">
        <f t="shared" si="30"/>
        <v>#NAME?</v>
      </c>
      <c r="AD29" s="34" t="e">
        <f t="shared" si="30"/>
        <v>#NAME?</v>
      </c>
      <c r="AE29" s="34" t="e">
        <f t="shared" si="30"/>
        <v>#NAME?</v>
      </c>
      <c r="AF29" s="34" t="e">
        <f t="shared" si="30"/>
        <v>#NAME?</v>
      </c>
      <c r="AG29" s="34" t="e">
        <f t="shared" si="30"/>
        <v>#NAME?</v>
      </c>
      <c r="AH29" s="34" t="e">
        <f t="shared" si="30"/>
        <v>#NAME?</v>
      </c>
      <c r="AI29" s="34" t="e">
        <f t="shared" si="30"/>
        <v>#NAME?</v>
      </c>
      <c r="AJ29" s="34" t="e">
        <f t="shared" si="30"/>
        <v>#NAME?</v>
      </c>
      <c r="AK29" s="34" t="e">
        <f t="shared" si="30"/>
        <v>#NAME?</v>
      </c>
      <c r="AL29" s="34" t="e">
        <f t="shared" si="30"/>
        <v>#NAME?</v>
      </c>
      <c r="AM29" s="34" t="e">
        <f t="shared" si="30"/>
        <v>#NAME?</v>
      </c>
      <c r="AN29" s="34" t="e">
        <f t="shared" si="30"/>
        <v>#NAME?</v>
      </c>
      <c r="AO29" s="34" t="e">
        <f t="shared" si="30"/>
        <v>#NAME?</v>
      </c>
      <c r="AP29" s="34" t="e">
        <f t="shared" si="30"/>
        <v>#NAME?</v>
      </c>
      <c r="AQ29" s="34" t="e">
        <f t="shared" si="30"/>
        <v>#NAME?</v>
      </c>
      <c r="AR29" s="34" t="e">
        <f t="shared" si="30"/>
        <v>#NAME?</v>
      </c>
      <c r="AS29" s="34" t="e">
        <f t="shared" si="30"/>
        <v>#NAME?</v>
      </c>
      <c r="AT29" s="34" t="e">
        <f t="shared" si="30"/>
        <v>#NAME?</v>
      </c>
      <c r="AU29" s="34" t="e">
        <f t="shared" si="30"/>
        <v>#NAME?</v>
      </c>
      <c r="AV29" s="34" t="e">
        <f t="shared" si="30"/>
        <v>#NAME?</v>
      </c>
      <c r="AW29" s="34" t="e">
        <f t="shared" si="30"/>
        <v>#NAME?</v>
      </c>
      <c r="AX29" s="34" t="e">
        <f t="shared" si="30"/>
        <v>#NAME?</v>
      </c>
      <c r="AY29" s="34" t="e">
        <f t="shared" si="30"/>
        <v>#NAME?</v>
      </c>
      <c r="AZ29" s="34" t="e">
        <f t="shared" si="30"/>
        <v>#NAME?</v>
      </c>
      <c r="BA29" s="34" t="e">
        <f t="shared" si="30"/>
        <v>#NAME?</v>
      </c>
      <c r="BB29" s="34" t="e">
        <f t="shared" si="30"/>
        <v>#NAME?</v>
      </c>
      <c r="BC29" s="34" t="e">
        <f t="shared" si="30"/>
        <v>#NAME?</v>
      </c>
      <c r="BD29" s="34" t="e">
        <f t="shared" si="30"/>
        <v>#NAME?</v>
      </c>
      <c r="BE29" s="34" t="e">
        <f t="shared" si="30"/>
        <v>#NAME?</v>
      </c>
      <c r="BF29" s="34" t="e">
        <f t="shared" si="30"/>
        <v>#NAME?</v>
      </c>
      <c r="BG29" s="34" t="e">
        <f t="shared" si="30"/>
        <v>#NAME?</v>
      </c>
      <c r="BH29" s="34" t="e">
        <f t="shared" si="30"/>
        <v>#NAME?</v>
      </c>
      <c r="BI29" s="34" t="e">
        <f t="shared" si="30"/>
        <v>#NAME?</v>
      </c>
      <c r="BJ29" s="34" t="e">
        <f t="shared" si="30"/>
        <v>#NAME?</v>
      </c>
      <c r="BK29" s="34" t="e">
        <f t="shared" si="30"/>
        <v>#NAME?</v>
      </c>
      <c r="BL29" s="34" t="e">
        <f t="shared" si="30"/>
        <v>#NAME?</v>
      </c>
      <c r="BM29" s="34" t="e">
        <f t="shared" si="30"/>
        <v>#NAME?</v>
      </c>
      <c r="BN29" s="34" t="e">
        <f t="shared" si="30"/>
        <v>#NAME?</v>
      </c>
      <c r="BO29" s="34" t="e">
        <f t="shared" si="30"/>
        <v>#NAME?</v>
      </c>
      <c r="BP29" s="34" t="e">
        <f t="shared" si="30"/>
        <v>#NAME?</v>
      </c>
      <c r="BQ29" s="34" t="e">
        <f t="shared" si="30"/>
        <v>#NAME?</v>
      </c>
      <c r="BR29" s="34" t="e">
        <f t="shared" si="30"/>
        <v>#NAME?</v>
      </c>
      <c r="BS29" s="34" t="e">
        <f t="shared" si="30"/>
        <v>#NAME?</v>
      </c>
      <c r="BT29" s="34" t="e">
        <f t="shared" si="30"/>
        <v>#NAME?</v>
      </c>
      <c r="BU29" s="34" t="e">
        <f t="shared" si="30"/>
        <v>#NAME?</v>
      </c>
      <c r="BV29" s="34" t="e">
        <f t="shared" si="30"/>
        <v>#NAME?</v>
      </c>
      <c r="BW29" s="34" t="e">
        <f t="shared" si="30"/>
        <v>#NAME?</v>
      </c>
      <c r="BX29" s="34" t="e">
        <f t="shared" si="30"/>
        <v>#NAME?</v>
      </c>
      <c r="BY29" s="34" t="e">
        <f t="shared" si="30"/>
        <v>#NAME?</v>
      </c>
      <c r="BZ29" s="34" t="e">
        <f t="shared" si="30"/>
        <v>#NAME?</v>
      </c>
      <c r="CA29" s="34" t="e">
        <f t="shared" si="30"/>
        <v>#NAME?</v>
      </c>
      <c r="CB29" s="34" t="e">
        <f t="shared" si="30"/>
        <v>#NAME?</v>
      </c>
      <c r="CC29" s="34" t="e">
        <f t="shared" ref="CC29:CI29" si="31">CC22</f>
        <v>#NAME?</v>
      </c>
      <c r="CD29" s="34" t="e">
        <f t="shared" si="31"/>
        <v>#NAME?</v>
      </c>
      <c r="CE29" s="34" t="e">
        <f t="shared" si="31"/>
        <v>#NAME?</v>
      </c>
      <c r="CF29" s="34" t="e">
        <f t="shared" si="31"/>
        <v>#NAME?</v>
      </c>
      <c r="CG29" s="34" t="e">
        <f t="shared" si="31"/>
        <v>#NAME?</v>
      </c>
      <c r="CH29" s="34" t="e">
        <f t="shared" si="31"/>
        <v>#NAME?</v>
      </c>
      <c r="CI29" s="34" t="e">
        <f t="shared" si="31"/>
        <v>#NAME?</v>
      </c>
    </row>
    <row r="30" spans="1:87" x14ac:dyDescent="0.35">
      <c r="C30" t="s">
        <v>163</v>
      </c>
      <c r="E30" s="12" t="s">
        <v>73</v>
      </c>
      <c r="F30" s="12"/>
      <c r="G30" s="13"/>
      <c r="H30" s="16">
        <v>0.05</v>
      </c>
      <c r="I30" s="16">
        <v>0.05</v>
      </c>
      <c r="J30" s="16">
        <v>0.05</v>
      </c>
      <c r="K30" s="16">
        <v>0.05</v>
      </c>
      <c r="L30" s="16">
        <v>0.05</v>
      </c>
      <c r="M30" s="16">
        <v>0.05</v>
      </c>
      <c r="O30" s="20"/>
      <c r="P30" s="20" t="e" cm="1">
        <f t="array" ref="P30">INDEX($H:$M,ROW(),MATCH(P$2,$H$1:$M$1,0))</f>
        <v>#NAME?</v>
      </c>
      <c r="Q30" s="20" t="e" cm="1">
        <f t="array" ref="Q30">INDEX($H:$M,ROW(),MATCH(Q$2,$H$1:$M$1,0))</f>
        <v>#NAME?</v>
      </c>
      <c r="R30" s="20" t="e" cm="1">
        <f t="array" ref="R30">INDEX($H:$M,ROW(),MATCH(R$2,$H$1:$M$1,0))</f>
        <v>#NAME?</v>
      </c>
      <c r="S30" s="20" t="e" cm="1">
        <f t="array" ref="S30">INDEX($H:$M,ROW(),MATCH(S$2,$H$1:$M$1,0))</f>
        <v>#NAME?</v>
      </c>
      <c r="T30" s="20" t="e" cm="1">
        <f t="array" ref="T30">INDEX($H:$M,ROW(),MATCH(T$2,$H$1:$M$1,0))</f>
        <v>#NAME?</v>
      </c>
      <c r="U30" s="20" t="e" cm="1">
        <f t="array" ref="U30">INDEX($H:$M,ROW(),MATCH(U$2,$H$1:$M$1,0))</f>
        <v>#NAME?</v>
      </c>
      <c r="V30" s="20" t="e" cm="1">
        <f t="array" ref="V30">INDEX($H:$M,ROW(),MATCH(V$2,$H$1:$M$1,0))</f>
        <v>#NAME?</v>
      </c>
      <c r="W30" s="20" t="e" cm="1">
        <f t="array" ref="W30">INDEX($H:$M,ROW(),MATCH(W$2,$H$1:$M$1,0))</f>
        <v>#NAME?</v>
      </c>
      <c r="X30" s="20" t="e" cm="1">
        <f t="array" ref="X30">INDEX($H:$M,ROW(),MATCH(X$2,$H$1:$M$1,0))</f>
        <v>#NAME?</v>
      </c>
      <c r="Y30" s="20" t="e" cm="1">
        <f t="array" ref="Y30">INDEX($H:$M,ROW(),MATCH(Y$2,$H$1:$M$1,0))</f>
        <v>#NAME?</v>
      </c>
      <c r="Z30" s="20" t="e" cm="1">
        <f t="array" ref="Z30">INDEX($H:$M,ROW(),MATCH(Z$2,$H$1:$M$1,0))</f>
        <v>#NAME?</v>
      </c>
      <c r="AA30" s="20" t="e" cm="1">
        <f t="array" ref="AA30">INDEX($H:$M,ROW(),MATCH(AA$2,$H$1:$M$1,0))</f>
        <v>#NAME?</v>
      </c>
      <c r="AB30" s="20" t="e" cm="1">
        <f t="array" ref="AB30">INDEX($H:$M,ROW(),MATCH(AB$2,$H$1:$M$1,0))</f>
        <v>#NAME?</v>
      </c>
      <c r="AC30" s="20" t="e" cm="1">
        <f t="array" ref="AC30">INDEX($H:$M,ROW(),MATCH(AC$2,$H$1:$M$1,0))</f>
        <v>#NAME?</v>
      </c>
      <c r="AD30" s="20" t="e" cm="1">
        <f t="array" ref="AD30">INDEX($H:$M,ROW(),MATCH(AD$2,$H$1:$M$1,0))</f>
        <v>#NAME?</v>
      </c>
      <c r="AE30" s="20" t="e" cm="1">
        <f t="array" ref="AE30">INDEX($H:$M,ROW(),MATCH(AE$2,$H$1:$M$1,0))</f>
        <v>#NAME?</v>
      </c>
      <c r="AF30" s="20" t="e" cm="1">
        <f t="array" ref="AF30">INDEX($H:$M,ROW(),MATCH(AF$2,$H$1:$M$1,0))</f>
        <v>#NAME?</v>
      </c>
      <c r="AG30" s="20" t="e" cm="1">
        <f t="array" ref="AG30">INDEX($H:$M,ROW(),MATCH(AG$2,$H$1:$M$1,0))</f>
        <v>#NAME?</v>
      </c>
      <c r="AH30" s="20" t="e" cm="1">
        <f t="array" ref="AH30">INDEX($H:$M,ROW(),MATCH(AH$2,$H$1:$M$1,0))</f>
        <v>#NAME?</v>
      </c>
      <c r="AI30" s="20" t="e" cm="1">
        <f t="array" ref="AI30">INDEX($H:$M,ROW(),MATCH(AI$2,$H$1:$M$1,0))</f>
        <v>#NAME?</v>
      </c>
      <c r="AJ30" s="20" t="e" cm="1">
        <f t="array" ref="AJ30">INDEX($H:$M,ROW(),MATCH(AJ$2,$H$1:$M$1,0))</f>
        <v>#NAME?</v>
      </c>
      <c r="AK30" s="20" t="e" cm="1">
        <f t="array" ref="AK30">INDEX($H:$M,ROW(),MATCH(AK$2,$H$1:$M$1,0))</f>
        <v>#NAME?</v>
      </c>
      <c r="AL30" s="20" t="e" cm="1">
        <f t="array" ref="AL30">INDEX($H:$M,ROW(),MATCH(AL$2,$H$1:$M$1,0))</f>
        <v>#NAME?</v>
      </c>
      <c r="AM30" s="20" t="e" cm="1">
        <f t="array" ref="AM30">INDEX($H:$M,ROW(),MATCH(AM$2,$H$1:$M$1,0))</f>
        <v>#NAME?</v>
      </c>
      <c r="AN30" s="20" t="e" cm="1">
        <f t="array" ref="AN30">INDEX($H:$M,ROW(),MATCH(AN$2,$H$1:$M$1,0))</f>
        <v>#NAME?</v>
      </c>
      <c r="AO30" s="20" t="e" cm="1">
        <f t="array" ref="AO30">INDEX($H:$M,ROW(),MATCH(AO$2,$H$1:$M$1,0))</f>
        <v>#NAME?</v>
      </c>
      <c r="AP30" s="20" t="e" cm="1">
        <f t="array" ref="AP30">INDEX($H:$M,ROW(),MATCH(AP$2,$H$1:$M$1,0))</f>
        <v>#NAME?</v>
      </c>
      <c r="AQ30" s="20" t="e" cm="1">
        <f t="array" ref="AQ30">INDEX($H:$M,ROW(),MATCH(AQ$2,$H$1:$M$1,0))</f>
        <v>#NAME?</v>
      </c>
      <c r="AR30" s="20" t="e" cm="1">
        <f t="array" ref="AR30">INDEX($H:$M,ROW(),MATCH(AR$2,$H$1:$M$1,0))</f>
        <v>#NAME?</v>
      </c>
      <c r="AS30" s="20" t="e" cm="1">
        <f t="array" ref="AS30">INDEX($H:$M,ROW(),MATCH(AS$2,$H$1:$M$1,0))</f>
        <v>#NAME?</v>
      </c>
      <c r="AT30" s="20" t="e" cm="1">
        <f t="array" ref="AT30">INDEX($H:$M,ROW(),MATCH(AT$2,$H$1:$M$1,0))</f>
        <v>#NAME?</v>
      </c>
      <c r="AU30" s="20" t="e" cm="1">
        <f t="array" ref="AU30">INDEX($H:$M,ROW(),MATCH(AU$2,$H$1:$M$1,0))</f>
        <v>#NAME?</v>
      </c>
      <c r="AV30" s="20" t="e" cm="1">
        <f t="array" ref="AV30">INDEX($H:$M,ROW(),MATCH(AV$2,$H$1:$M$1,0))</f>
        <v>#NAME?</v>
      </c>
      <c r="AW30" s="20" t="e" cm="1">
        <f t="array" ref="AW30">INDEX($H:$M,ROW(),MATCH(AW$2,$H$1:$M$1,0))</f>
        <v>#NAME?</v>
      </c>
      <c r="AX30" s="20" t="e" cm="1">
        <f t="array" ref="AX30">INDEX($H:$M,ROW(),MATCH(AX$2,$H$1:$M$1,0))</f>
        <v>#NAME?</v>
      </c>
      <c r="AY30" s="20" t="e" cm="1">
        <f t="array" ref="AY30">INDEX($H:$M,ROW(),MATCH(AY$2,$H$1:$M$1,0))</f>
        <v>#NAME?</v>
      </c>
      <c r="AZ30" s="20" t="e" cm="1">
        <f t="array" ref="AZ30">INDEX($H:$M,ROW(),MATCH(AZ$2,$H$1:$M$1,0))</f>
        <v>#NAME?</v>
      </c>
      <c r="BA30" s="20" t="e" cm="1">
        <f t="array" ref="BA30">INDEX($H:$M,ROW(),MATCH(BA$2,$H$1:$M$1,0))</f>
        <v>#NAME?</v>
      </c>
      <c r="BB30" s="20" t="e" cm="1">
        <f t="array" ref="BB30">INDEX($H:$M,ROW(),MATCH(BB$2,$H$1:$M$1,0))</f>
        <v>#NAME?</v>
      </c>
      <c r="BC30" s="20" t="e" cm="1">
        <f t="array" ref="BC30">INDEX($H:$M,ROW(),MATCH(BC$2,$H$1:$M$1,0))</f>
        <v>#NAME?</v>
      </c>
      <c r="BD30" s="20" t="e" cm="1">
        <f t="array" ref="BD30">INDEX($H:$M,ROW(),MATCH(BD$2,$H$1:$M$1,0))</f>
        <v>#NAME?</v>
      </c>
      <c r="BE30" s="20" t="e" cm="1">
        <f t="array" ref="BE30">INDEX($H:$M,ROW(),MATCH(BE$2,$H$1:$M$1,0))</f>
        <v>#NAME?</v>
      </c>
      <c r="BF30" s="20" t="e" cm="1">
        <f t="array" ref="BF30">INDEX($H:$M,ROW(),MATCH(BF$2,$H$1:$M$1,0))</f>
        <v>#NAME?</v>
      </c>
      <c r="BG30" s="20" t="e" cm="1">
        <f t="array" ref="BG30">INDEX($H:$M,ROW(),MATCH(BG$2,$H$1:$M$1,0))</f>
        <v>#NAME?</v>
      </c>
      <c r="BH30" s="20" t="e" cm="1">
        <f t="array" ref="BH30">INDEX($H:$M,ROW(),MATCH(BH$2,$H$1:$M$1,0))</f>
        <v>#NAME?</v>
      </c>
      <c r="BI30" s="20" t="e" cm="1">
        <f t="array" ref="BI30">INDEX($H:$M,ROW(),MATCH(BI$2,$H$1:$M$1,0))</f>
        <v>#NAME?</v>
      </c>
      <c r="BJ30" s="20" t="e" cm="1">
        <f t="array" ref="BJ30">INDEX($H:$M,ROW(),MATCH(BJ$2,$H$1:$M$1,0))</f>
        <v>#NAME?</v>
      </c>
      <c r="BK30" s="20" t="e" cm="1">
        <f t="array" ref="BK30">INDEX($H:$M,ROW(),MATCH(BK$2,$H$1:$M$1,0))</f>
        <v>#NAME?</v>
      </c>
      <c r="BL30" s="20" t="e" cm="1">
        <f t="array" ref="BL30">INDEX($H:$M,ROW(),MATCH(BL$2,$H$1:$M$1,0))</f>
        <v>#NAME?</v>
      </c>
      <c r="BM30" s="20" t="e" cm="1">
        <f t="array" ref="BM30">INDEX($H:$M,ROW(),MATCH(BM$2,$H$1:$M$1,0))</f>
        <v>#NAME?</v>
      </c>
      <c r="BN30" s="20" t="e" cm="1">
        <f t="array" ref="BN30">INDEX($H:$M,ROW(),MATCH(BN$2,$H$1:$M$1,0))</f>
        <v>#NAME?</v>
      </c>
      <c r="BO30" s="20" t="e" cm="1">
        <f t="array" ref="BO30">INDEX($H:$M,ROW(),MATCH(BO$2,$H$1:$M$1,0))</f>
        <v>#NAME?</v>
      </c>
      <c r="BP30" s="20" t="e" cm="1">
        <f t="array" ref="BP30">INDEX($H:$M,ROW(),MATCH(BP$2,$H$1:$M$1,0))</f>
        <v>#NAME?</v>
      </c>
      <c r="BQ30" s="20" t="e" cm="1">
        <f t="array" ref="BQ30">INDEX($H:$M,ROW(),MATCH(BQ$2,$H$1:$M$1,0))</f>
        <v>#NAME?</v>
      </c>
      <c r="BR30" s="20" t="e" cm="1">
        <f t="array" ref="BR30">INDEX($H:$M,ROW(),MATCH(BR$2,$H$1:$M$1,0))</f>
        <v>#NAME?</v>
      </c>
      <c r="BS30" s="20" t="e" cm="1">
        <f t="array" ref="BS30">INDEX($H:$M,ROW(),MATCH(BS$2,$H$1:$M$1,0))</f>
        <v>#NAME?</v>
      </c>
      <c r="BT30" s="20" t="e" cm="1">
        <f t="array" ref="BT30">INDEX($H:$M,ROW(),MATCH(BT$2,$H$1:$M$1,0))</f>
        <v>#NAME?</v>
      </c>
      <c r="BU30" s="20" t="e" cm="1">
        <f t="array" ref="BU30">INDEX($H:$M,ROW(),MATCH(BU$2,$H$1:$M$1,0))</f>
        <v>#NAME?</v>
      </c>
      <c r="BV30" s="20" t="e" cm="1">
        <f t="array" ref="BV30">INDEX($H:$M,ROW(),MATCH(BV$2,$H$1:$M$1,0))</f>
        <v>#NAME?</v>
      </c>
      <c r="BW30" s="20" t="e" cm="1">
        <f t="array" ref="BW30">INDEX($H:$M,ROW(),MATCH(BW$2,$H$1:$M$1,0))</f>
        <v>#NAME?</v>
      </c>
      <c r="BX30" s="20" t="e" cm="1">
        <f t="array" ref="BX30">INDEX($H:$M,ROW(),MATCH(BX$2,$H$1:$M$1,0))</f>
        <v>#NAME?</v>
      </c>
      <c r="BY30" s="20" t="e" cm="1">
        <f t="array" ref="BY30">INDEX($H:$M,ROW(),MATCH(BY$2,$H$1:$M$1,0))</f>
        <v>#NAME?</v>
      </c>
      <c r="BZ30" s="20" t="e" cm="1">
        <f t="array" ref="BZ30">INDEX($H:$M,ROW(),MATCH(BZ$2,$H$1:$M$1,0))</f>
        <v>#NAME?</v>
      </c>
      <c r="CA30" s="20" t="e" cm="1">
        <f t="array" ref="CA30">INDEX($H:$M,ROW(),MATCH(CA$2,$H$1:$M$1,0))</f>
        <v>#NAME?</v>
      </c>
      <c r="CB30" s="20" t="e" cm="1">
        <f t="array" ref="CB30">INDEX($H:$M,ROW(),MATCH(CB$2,$H$1:$M$1,0))</f>
        <v>#NAME?</v>
      </c>
      <c r="CC30" s="20" t="e" cm="1">
        <f t="array" ref="CC30">INDEX($H:$M,ROW(),MATCH(CC$2,$H$1:$M$1,0))</f>
        <v>#NAME?</v>
      </c>
      <c r="CD30" s="20" t="e" cm="1">
        <f t="array" ref="CD30">INDEX($H:$M,ROW(),MATCH(CD$2,$H$1:$M$1,0))</f>
        <v>#NAME?</v>
      </c>
      <c r="CE30" s="20" t="e" cm="1">
        <f t="array" ref="CE30">INDEX($H:$M,ROW(),MATCH(CE$2,$H$1:$M$1,0))</f>
        <v>#NAME?</v>
      </c>
      <c r="CF30" s="20" t="e" cm="1">
        <f t="array" ref="CF30">INDEX($H:$M,ROW(),MATCH(CF$2,$H$1:$M$1,0))</f>
        <v>#NAME?</v>
      </c>
      <c r="CG30" s="20" t="e" cm="1">
        <f t="array" ref="CG30">INDEX($H:$M,ROW(),MATCH(CG$2,$H$1:$M$1,0))</f>
        <v>#NAME?</v>
      </c>
      <c r="CH30" s="20" t="e" cm="1">
        <f t="array" ref="CH30">INDEX($H:$M,ROW(),MATCH(CH$2,$H$1:$M$1,0))</f>
        <v>#NAME?</v>
      </c>
      <c r="CI30" s="20" t="e" cm="1">
        <f t="array" ref="CI30">INDEX($H:$M,ROW(),MATCH(CI$2,$H$1:$M$1,0))</f>
        <v>#NAME?</v>
      </c>
    </row>
    <row r="31" spans="1:87" x14ac:dyDescent="0.35">
      <c r="B31" s="6"/>
      <c r="C31" t="s">
        <v>163</v>
      </c>
      <c r="E31" t="s">
        <v>74</v>
      </c>
      <c r="H31" s="35" t="e">
        <f t="shared" ref="H31:M31" si="32">SUMIF($2:$2,H$1,31:31)</f>
        <v>#NAME?</v>
      </c>
      <c r="I31" s="35" t="e">
        <f t="shared" si="32"/>
        <v>#NAME?</v>
      </c>
      <c r="J31" s="35" t="e">
        <f t="shared" si="32"/>
        <v>#NAME?</v>
      </c>
      <c r="K31" s="35" t="e">
        <f t="shared" si="32"/>
        <v>#NAME?</v>
      </c>
      <c r="L31" s="35" t="e">
        <f t="shared" si="32"/>
        <v>#NAME?</v>
      </c>
      <c r="M31" s="35" t="e">
        <f t="shared" si="32"/>
        <v>#NAME?</v>
      </c>
      <c r="O31" s="35"/>
      <c r="P31" s="35" t="e">
        <f t="shared" ref="P31:CA31" si="33">-P29*P30</f>
        <v>#NAME?</v>
      </c>
      <c r="Q31" s="35" t="e">
        <f t="shared" si="33"/>
        <v>#NAME?</v>
      </c>
      <c r="R31" s="35" t="e">
        <f t="shared" si="33"/>
        <v>#NAME?</v>
      </c>
      <c r="S31" s="35" t="e">
        <f t="shared" si="33"/>
        <v>#NAME?</v>
      </c>
      <c r="T31" s="35" t="e">
        <f t="shared" si="33"/>
        <v>#NAME?</v>
      </c>
      <c r="U31" s="35" t="e">
        <f t="shared" si="33"/>
        <v>#NAME?</v>
      </c>
      <c r="V31" s="35" t="e">
        <f t="shared" si="33"/>
        <v>#NAME?</v>
      </c>
      <c r="W31" s="35" t="e">
        <f t="shared" si="33"/>
        <v>#NAME?</v>
      </c>
      <c r="X31" s="35" t="e">
        <f t="shared" si="33"/>
        <v>#NAME?</v>
      </c>
      <c r="Y31" s="35" t="e">
        <f t="shared" si="33"/>
        <v>#NAME?</v>
      </c>
      <c r="Z31" s="35" t="e">
        <f t="shared" si="33"/>
        <v>#NAME?</v>
      </c>
      <c r="AA31" s="35" t="e">
        <f t="shared" si="33"/>
        <v>#NAME?</v>
      </c>
      <c r="AB31" s="35" t="e">
        <f t="shared" si="33"/>
        <v>#NAME?</v>
      </c>
      <c r="AC31" s="35" t="e">
        <f t="shared" si="33"/>
        <v>#NAME?</v>
      </c>
      <c r="AD31" s="35" t="e">
        <f t="shared" si="33"/>
        <v>#NAME?</v>
      </c>
      <c r="AE31" s="35" t="e">
        <f t="shared" si="33"/>
        <v>#NAME?</v>
      </c>
      <c r="AF31" s="35" t="e">
        <f t="shared" si="33"/>
        <v>#NAME?</v>
      </c>
      <c r="AG31" s="35" t="e">
        <f t="shared" si="33"/>
        <v>#NAME?</v>
      </c>
      <c r="AH31" s="35" t="e">
        <f t="shared" si="33"/>
        <v>#NAME?</v>
      </c>
      <c r="AI31" s="35" t="e">
        <f t="shared" si="33"/>
        <v>#NAME?</v>
      </c>
      <c r="AJ31" s="35" t="e">
        <f t="shared" si="33"/>
        <v>#NAME?</v>
      </c>
      <c r="AK31" s="35" t="e">
        <f t="shared" si="33"/>
        <v>#NAME?</v>
      </c>
      <c r="AL31" s="35" t="e">
        <f t="shared" si="33"/>
        <v>#NAME?</v>
      </c>
      <c r="AM31" s="35" t="e">
        <f t="shared" si="33"/>
        <v>#NAME?</v>
      </c>
      <c r="AN31" s="35" t="e">
        <f t="shared" si="33"/>
        <v>#NAME?</v>
      </c>
      <c r="AO31" s="35" t="e">
        <f t="shared" si="33"/>
        <v>#NAME?</v>
      </c>
      <c r="AP31" s="35" t="e">
        <f t="shared" si="33"/>
        <v>#NAME?</v>
      </c>
      <c r="AQ31" s="35" t="e">
        <f t="shared" si="33"/>
        <v>#NAME?</v>
      </c>
      <c r="AR31" s="35" t="e">
        <f t="shared" si="33"/>
        <v>#NAME?</v>
      </c>
      <c r="AS31" s="35" t="e">
        <f t="shared" si="33"/>
        <v>#NAME?</v>
      </c>
      <c r="AT31" s="35" t="e">
        <f t="shared" si="33"/>
        <v>#NAME?</v>
      </c>
      <c r="AU31" s="35" t="e">
        <f t="shared" si="33"/>
        <v>#NAME?</v>
      </c>
      <c r="AV31" s="35" t="e">
        <f t="shared" si="33"/>
        <v>#NAME?</v>
      </c>
      <c r="AW31" s="35" t="e">
        <f t="shared" si="33"/>
        <v>#NAME?</v>
      </c>
      <c r="AX31" s="35" t="e">
        <f t="shared" si="33"/>
        <v>#NAME?</v>
      </c>
      <c r="AY31" s="35" t="e">
        <f t="shared" si="33"/>
        <v>#NAME?</v>
      </c>
      <c r="AZ31" s="35" t="e">
        <f t="shared" si="33"/>
        <v>#NAME?</v>
      </c>
      <c r="BA31" s="35" t="e">
        <f t="shared" si="33"/>
        <v>#NAME?</v>
      </c>
      <c r="BB31" s="35" t="e">
        <f t="shared" si="33"/>
        <v>#NAME?</v>
      </c>
      <c r="BC31" s="35" t="e">
        <f t="shared" si="33"/>
        <v>#NAME?</v>
      </c>
      <c r="BD31" s="35" t="e">
        <f t="shared" si="33"/>
        <v>#NAME?</v>
      </c>
      <c r="BE31" s="35" t="e">
        <f t="shared" si="33"/>
        <v>#NAME?</v>
      </c>
      <c r="BF31" s="35" t="e">
        <f t="shared" si="33"/>
        <v>#NAME?</v>
      </c>
      <c r="BG31" s="35" t="e">
        <f t="shared" si="33"/>
        <v>#NAME?</v>
      </c>
      <c r="BH31" s="35" t="e">
        <f t="shared" si="33"/>
        <v>#NAME?</v>
      </c>
      <c r="BI31" s="35" t="e">
        <f t="shared" si="33"/>
        <v>#NAME?</v>
      </c>
      <c r="BJ31" s="35" t="e">
        <f t="shared" si="33"/>
        <v>#NAME?</v>
      </c>
      <c r="BK31" s="35" t="e">
        <f t="shared" si="33"/>
        <v>#NAME?</v>
      </c>
      <c r="BL31" s="35" t="e">
        <f t="shared" si="33"/>
        <v>#NAME?</v>
      </c>
      <c r="BM31" s="35" t="e">
        <f t="shared" si="33"/>
        <v>#NAME?</v>
      </c>
      <c r="BN31" s="35" t="e">
        <f t="shared" si="33"/>
        <v>#NAME?</v>
      </c>
      <c r="BO31" s="35" t="e">
        <f t="shared" si="33"/>
        <v>#NAME?</v>
      </c>
      <c r="BP31" s="35" t="e">
        <f t="shared" si="33"/>
        <v>#NAME?</v>
      </c>
      <c r="BQ31" s="35" t="e">
        <f t="shared" si="33"/>
        <v>#NAME?</v>
      </c>
      <c r="BR31" s="35" t="e">
        <f t="shared" si="33"/>
        <v>#NAME?</v>
      </c>
      <c r="BS31" s="35" t="e">
        <f t="shared" si="33"/>
        <v>#NAME?</v>
      </c>
      <c r="BT31" s="35" t="e">
        <f t="shared" si="33"/>
        <v>#NAME?</v>
      </c>
      <c r="BU31" s="35" t="e">
        <f t="shared" si="33"/>
        <v>#NAME?</v>
      </c>
      <c r="BV31" s="35" t="e">
        <f t="shared" si="33"/>
        <v>#NAME?</v>
      </c>
      <c r="BW31" s="35" t="e">
        <f t="shared" si="33"/>
        <v>#NAME?</v>
      </c>
      <c r="BX31" s="35" t="e">
        <f t="shared" si="33"/>
        <v>#NAME?</v>
      </c>
      <c r="BY31" s="35" t="e">
        <f t="shared" si="33"/>
        <v>#NAME?</v>
      </c>
      <c r="BZ31" s="35" t="e">
        <f t="shared" si="33"/>
        <v>#NAME?</v>
      </c>
      <c r="CA31" s="35" t="e">
        <f t="shared" si="33"/>
        <v>#NAME?</v>
      </c>
      <c r="CB31" s="35" t="e">
        <f t="shared" ref="CB31:CI31" si="34">-CB29*CB30</f>
        <v>#NAME?</v>
      </c>
      <c r="CC31" s="35" t="e">
        <f t="shared" si="34"/>
        <v>#NAME?</v>
      </c>
      <c r="CD31" s="35" t="e">
        <f t="shared" si="34"/>
        <v>#NAME?</v>
      </c>
      <c r="CE31" s="35" t="e">
        <f t="shared" si="34"/>
        <v>#NAME?</v>
      </c>
      <c r="CF31" s="35" t="e">
        <f t="shared" si="34"/>
        <v>#NAME?</v>
      </c>
      <c r="CG31" s="35" t="e">
        <f t="shared" si="34"/>
        <v>#NAME?</v>
      </c>
      <c r="CH31" s="35" t="e">
        <f t="shared" si="34"/>
        <v>#NAME?</v>
      </c>
      <c r="CI31" s="35" t="e">
        <f t="shared" si="34"/>
        <v>#NAME?</v>
      </c>
    </row>
    <row r="32" spans="1:87" x14ac:dyDescent="0.35">
      <c r="B32" t="s">
        <v>80</v>
      </c>
      <c r="C32" t="s">
        <v>163</v>
      </c>
      <c r="E32" s="31" t="str">
        <f>"# of subscriers - "&amp;E24</f>
        <v># of subscriers - Subscription revenue - secondary volume driven:</v>
      </c>
      <c r="F32" s="31"/>
      <c r="G32" s="67"/>
      <c r="H32" s="32" t="e">
        <f t="shared" ref="H32:N32" si="35">SUMIF($3:$3,H$1,32:32)</f>
        <v>#NAME?</v>
      </c>
      <c r="I32" s="32" t="e">
        <f t="shared" si="35"/>
        <v>#NAME?</v>
      </c>
      <c r="J32" s="32" t="e">
        <f t="shared" si="35"/>
        <v>#NAME?</v>
      </c>
      <c r="K32" s="32" t="e">
        <f t="shared" si="35"/>
        <v>#NAME?</v>
      </c>
      <c r="L32" s="32" t="e">
        <f t="shared" si="35"/>
        <v>#NAME?</v>
      </c>
      <c r="M32" s="32" t="e">
        <f t="shared" si="35"/>
        <v>#NAME?</v>
      </c>
      <c r="N32" s="32">
        <f t="shared" si="35"/>
        <v>0</v>
      </c>
      <c r="O32" s="32"/>
      <c r="P32" s="32" t="e">
        <f>P28+P29+P31</f>
        <v>#NAME?</v>
      </c>
      <c r="Q32" s="32" t="e">
        <f t="shared" ref="Q32:CB32" si="36">Q28+Q29+Q31</f>
        <v>#NAME?</v>
      </c>
      <c r="R32" s="32" t="e">
        <f t="shared" si="36"/>
        <v>#NAME?</v>
      </c>
      <c r="S32" s="32" t="e">
        <f t="shared" si="36"/>
        <v>#NAME?</v>
      </c>
      <c r="T32" s="32" t="e">
        <f t="shared" si="36"/>
        <v>#NAME?</v>
      </c>
      <c r="U32" s="32" t="e">
        <f t="shared" si="36"/>
        <v>#NAME?</v>
      </c>
      <c r="V32" s="32" t="e">
        <f t="shared" si="36"/>
        <v>#NAME?</v>
      </c>
      <c r="W32" s="32" t="e">
        <f t="shared" si="36"/>
        <v>#NAME?</v>
      </c>
      <c r="X32" s="32" t="e">
        <f t="shared" si="36"/>
        <v>#NAME?</v>
      </c>
      <c r="Y32" s="32" t="e">
        <f t="shared" si="36"/>
        <v>#NAME?</v>
      </c>
      <c r="Z32" s="32" t="e">
        <f t="shared" si="36"/>
        <v>#NAME?</v>
      </c>
      <c r="AA32" s="32" t="e">
        <f t="shared" si="36"/>
        <v>#NAME?</v>
      </c>
      <c r="AB32" s="32" t="e">
        <f t="shared" si="36"/>
        <v>#NAME?</v>
      </c>
      <c r="AC32" s="32" t="e">
        <f t="shared" si="36"/>
        <v>#NAME?</v>
      </c>
      <c r="AD32" s="32" t="e">
        <f t="shared" si="36"/>
        <v>#NAME?</v>
      </c>
      <c r="AE32" s="32" t="e">
        <f t="shared" si="36"/>
        <v>#NAME?</v>
      </c>
      <c r="AF32" s="32" t="e">
        <f t="shared" si="36"/>
        <v>#NAME?</v>
      </c>
      <c r="AG32" s="32" t="e">
        <f t="shared" si="36"/>
        <v>#NAME?</v>
      </c>
      <c r="AH32" s="32" t="e">
        <f t="shared" si="36"/>
        <v>#NAME?</v>
      </c>
      <c r="AI32" s="32" t="e">
        <f t="shared" si="36"/>
        <v>#NAME?</v>
      </c>
      <c r="AJ32" s="32" t="e">
        <f t="shared" si="36"/>
        <v>#NAME?</v>
      </c>
      <c r="AK32" s="32" t="e">
        <f t="shared" si="36"/>
        <v>#NAME?</v>
      </c>
      <c r="AL32" s="32" t="e">
        <f t="shared" si="36"/>
        <v>#NAME?</v>
      </c>
      <c r="AM32" s="32" t="e">
        <f t="shared" si="36"/>
        <v>#NAME?</v>
      </c>
      <c r="AN32" s="32" t="e">
        <f t="shared" si="36"/>
        <v>#NAME?</v>
      </c>
      <c r="AO32" s="32" t="e">
        <f t="shared" si="36"/>
        <v>#NAME?</v>
      </c>
      <c r="AP32" s="32" t="e">
        <f t="shared" si="36"/>
        <v>#NAME?</v>
      </c>
      <c r="AQ32" s="32" t="e">
        <f t="shared" si="36"/>
        <v>#NAME?</v>
      </c>
      <c r="AR32" s="32" t="e">
        <f t="shared" si="36"/>
        <v>#NAME?</v>
      </c>
      <c r="AS32" s="32" t="e">
        <f t="shared" si="36"/>
        <v>#NAME?</v>
      </c>
      <c r="AT32" s="32" t="e">
        <f t="shared" si="36"/>
        <v>#NAME?</v>
      </c>
      <c r="AU32" s="32" t="e">
        <f t="shared" si="36"/>
        <v>#NAME?</v>
      </c>
      <c r="AV32" s="32" t="e">
        <f t="shared" si="36"/>
        <v>#NAME?</v>
      </c>
      <c r="AW32" s="32" t="e">
        <f t="shared" si="36"/>
        <v>#NAME?</v>
      </c>
      <c r="AX32" s="32" t="e">
        <f t="shared" si="36"/>
        <v>#NAME?</v>
      </c>
      <c r="AY32" s="32" t="e">
        <f t="shared" si="36"/>
        <v>#NAME?</v>
      </c>
      <c r="AZ32" s="32" t="e">
        <f t="shared" si="36"/>
        <v>#NAME?</v>
      </c>
      <c r="BA32" s="32" t="e">
        <f t="shared" si="36"/>
        <v>#NAME?</v>
      </c>
      <c r="BB32" s="32" t="e">
        <f t="shared" si="36"/>
        <v>#NAME?</v>
      </c>
      <c r="BC32" s="32" t="e">
        <f t="shared" si="36"/>
        <v>#NAME?</v>
      </c>
      <c r="BD32" s="32" t="e">
        <f t="shared" si="36"/>
        <v>#NAME?</v>
      </c>
      <c r="BE32" s="32" t="e">
        <f t="shared" si="36"/>
        <v>#NAME?</v>
      </c>
      <c r="BF32" s="32" t="e">
        <f t="shared" si="36"/>
        <v>#NAME?</v>
      </c>
      <c r="BG32" s="32" t="e">
        <f t="shared" si="36"/>
        <v>#NAME?</v>
      </c>
      <c r="BH32" s="32" t="e">
        <f t="shared" si="36"/>
        <v>#NAME?</v>
      </c>
      <c r="BI32" s="32" t="e">
        <f t="shared" si="36"/>
        <v>#NAME?</v>
      </c>
      <c r="BJ32" s="32" t="e">
        <f t="shared" si="36"/>
        <v>#NAME?</v>
      </c>
      <c r="BK32" s="32" t="e">
        <f t="shared" si="36"/>
        <v>#NAME?</v>
      </c>
      <c r="BL32" s="32" t="e">
        <f t="shared" si="36"/>
        <v>#NAME?</v>
      </c>
      <c r="BM32" s="32" t="e">
        <f t="shared" si="36"/>
        <v>#NAME?</v>
      </c>
      <c r="BN32" s="32" t="e">
        <f t="shared" si="36"/>
        <v>#NAME?</v>
      </c>
      <c r="BO32" s="32" t="e">
        <f t="shared" si="36"/>
        <v>#NAME?</v>
      </c>
      <c r="BP32" s="32" t="e">
        <f t="shared" si="36"/>
        <v>#NAME?</v>
      </c>
      <c r="BQ32" s="32" t="e">
        <f t="shared" si="36"/>
        <v>#NAME?</v>
      </c>
      <c r="BR32" s="32" t="e">
        <f t="shared" si="36"/>
        <v>#NAME?</v>
      </c>
      <c r="BS32" s="32" t="e">
        <f t="shared" si="36"/>
        <v>#NAME?</v>
      </c>
      <c r="BT32" s="32" t="e">
        <f t="shared" si="36"/>
        <v>#NAME?</v>
      </c>
      <c r="BU32" s="32" t="e">
        <f t="shared" si="36"/>
        <v>#NAME?</v>
      </c>
      <c r="BV32" s="32" t="e">
        <f t="shared" si="36"/>
        <v>#NAME?</v>
      </c>
      <c r="BW32" s="32" t="e">
        <f t="shared" si="36"/>
        <v>#NAME?</v>
      </c>
      <c r="BX32" s="32" t="e">
        <f t="shared" si="36"/>
        <v>#NAME?</v>
      </c>
      <c r="BY32" s="32" t="e">
        <f t="shared" si="36"/>
        <v>#NAME?</v>
      </c>
      <c r="BZ32" s="32" t="e">
        <f t="shared" si="36"/>
        <v>#NAME?</v>
      </c>
      <c r="CA32" s="32" t="e">
        <f t="shared" si="36"/>
        <v>#NAME?</v>
      </c>
      <c r="CB32" s="32" t="e">
        <f t="shared" si="36"/>
        <v>#NAME?</v>
      </c>
      <c r="CC32" s="32" t="e">
        <f t="shared" ref="CC32:CI32" si="37">CC28+CC29+CC31</f>
        <v>#NAME?</v>
      </c>
      <c r="CD32" s="32" t="e">
        <f t="shared" si="37"/>
        <v>#NAME?</v>
      </c>
      <c r="CE32" s="32" t="e">
        <f t="shared" si="37"/>
        <v>#NAME?</v>
      </c>
      <c r="CF32" s="32" t="e">
        <f t="shared" si="37"/>
        <v>#NAME?</v>
      </c>
      <c r="CG32" s="32" t="e">
        <f t="shared" si="37"/>
        <v>#NAME?</v>
      </c>
      <c r="CH32" s="32" t="e">
        <f t="shared" si="37"/>
        <v>#NAME?</v>
      </c>
      <c r="CI32" s="32" t="e">
        <f t="shared" si="37"/>
        <v>#NAME?</v>
      </c>
    </row>
    <row r="33" spans="1:87" x14ac:dyDescent="0.35">
      <c r="B33" s="6"/>
      <c r="C33" t="s">
        <v>163</v>
      </c>
      <c r="E33" s="12" t="s">
        <v>62</v>
      </c>
      <c r="F33" s="12"/>
      <c r="G33" s="13"/>
      <c r="H33" s="34" t="e">
        <f>H32-SUM(H31,H28:H29)</f>
        <v>#NAME?</v>
      </c>
      <c r="I33" s="34" t="e">
        <f t="shared" ref="I33:N33" si="38">I32-SUM(I31,I28:I29)</f>
        <v>#NAME?</v>
      </c>
      <c r="J33" s="34" t="e">
        <f t="shared" si="38"/>
        <v>#NAME?</v>
      </c>
      <c r="K33" s="34" t="e">
        <f t="shared" si="38"/>
        <v>#NAME?</v>
      </c>
      <c r="L33" s="34" t="e">
        <f t="shared" si="38"/>
        <v>#NAME?</v>
      </c>
      <c r="M33" s="34" t="e">
        <f t="shared" si="38"/>
        <v>#NAME?</v>
      </c>
      <c r="N33" s="34">
        <f t="shared" si="38"/>
        <v>0</v>
      </c>
      <c r="O33" s="34"/>
      <c r="P33" s="34" t="e">
        <f t="shared" ref="P33:CA33" si="39">P32-SUM(P31,P28:P29)</f>
        <v>#NAME?</v>
      </c>
      <c r="Q33" s="34" t="e">
        <f t="shared" si="39"/>
        <v>#NAME?</v>
      </c>
      <c r="R33" s="34" t="e">
        <f t="shared" si="39"/>
        <v>#NAME?</v>
      </c>
      <c r="S33" s="34" t="e">
        <f t="shared" si="39"/>
        <v>#NAME?</v>
      </c>
      <c r="T33" s="34" t="e">
        <f t="shared" si="39"/>
        <v>#NAME?</v>
      </c>
      <c r="U33" s="34" t="e">
        <f t="shared" si="39"/>
        <v>#NAME?</v>
      </c>
      <c r="V33" s="34" t="e">
        <f t="shared" si="39"/>
        <v>#NAME?</v>
      </c>
      <c r="W33" s="34" t="e">
        <f t="shared" si="39"/>
        <v>#NAME?</v>
      </c>
      <c r="X33" s="34" t="e">
        <f t="shared" si="39"/>
        <v>#NAME?</v>
      </c>
      <c r="Y33" s="34" t="e">
        <f t="shared" si="39"/>
        <v>#NAME?</v>
      </c>
      <c r="Z33" s="34" t="e">
        <f t="shared" si="39"/>
        <v>#NAME?</v>
      </c>
      <c r="AA33" s="34" t="e">
        <f t="shared" si="39"/>
        <v>#NAME?</v>
      </c>
      <c r="AB33" s="34" t="e">
        <f t="shared" si="39"/>
        <v>#NAME?</v>
      </c>
      <c r="AC33" s="34" t="e">
        <f t="shared" si="39"/>
        <v>#NAME?</v>
      </c>
      <c r="AD33" s="34" t="e">
        <f t="shared" si="39"/>
        <v>#NAME?</v>
      </c>
      <c r="AE33" s="34" t="e">
        <f t="shared" si="39"/>
        <v>#NAME?</v>
      </c>
      <c r="AF33" s="34" t="e">
        <f t="shared" si="39"/>
        <v>#NAME?</v>
      </c>
      <c r="AG33" s="34" t="e">
        <f t="shared" si="39"/>
        <v>#NAME?</v>
      </c>
      <c r="AH33" s="34" t="e">
        <f t="shared" si="39"/>
        <v>#NAME?</v>
      </c>
      <c r="AI33" s="34" t="e">
        <f t="shared" si="39"/>
        <v>#NAME?</v>
      </c>
      <c r="AJ33" s="34" t="e">
        <f t="shared" si="39"/>
        <v>#NAME?</v>
      </c>
      <c r="AK33" s="34" t="e">
        <f t="shared" si="39"/>
        <v>#NAME?</v>
      </c>
      <c r="AL33" s="34" t="e">
        <f t="shared" si="39"/>
        <v>#NAME?</v>
      </c>
      <c r="AM33" s="34" t="e">
        <f t="shared" si="39"/>
        <v>#NAME?</v>
      </c>
      <c r="AN33" s="34" t="e">
        <f t="shared" si="39"/>
        <v>#NAME?</v>
      </c>
      <c r="AO33" s="34" t="e">
        <f t="shared" si="39"/>
        <v>#NAME?</v>
      </c>
      <c r="AP33" s="34" t="e">
        <f t="shared" si="39"/>
        <v>#NAME?</v>
      </c>
      <c r="AQ33" s="34" t="e">
        <f t="shared" si="39"/>
        <v>#NAME?</v>
      </c>
      <c r="AR33" s="34" t="e">
        <f t="shared" si="39"/>
        <v>#NAME?</v>
      </c>
      <c r="AS33" s="34" t="e">
        <f t="shared" si="39"/>
        <v>#NAME?</v>
      </c>
      <c r="AT33" s="34" t="e">
        <f t="shared" si="39"/>
        <v>#NAME?</v>
      </c>
      <c r="AU33" s="34" t="e">
        <f t="shared" si="39"/>
        <v>#NAME?</v>
      </c>
      <c r="AV33" s="34" t="e">
        <f t="shared" si="39"/>
        <v>#NAME?</v>
      </c>
      <c r="AW33" s="34" t="e">
        <f t="shared" si="39"/>
        <v>#NAME?</v>
      </c>
      <c r="AX33" s="34" t="e">
        <f t="shared" si="39"/>
        <v>#NAME?</v>
      </c>
      <c r="AY33" s="34" t="e">
        <f t="shared" si="39"/>
        <v>#NAME?</v>
      </c>
      <c r="AZ33" s="34" t="e">
        <f t="shared" si="39"/>
        <v>#NAME?</v>
      </c>
      <c r="BA33" s="34" t="e">
        <f t="shared" si="39"/>
        <v>#NAME?</v>
      </c>
      <c r="BB33" s="34" t="e">
        <f t="shared" si="39"/>
        <v>#NAME?</v>
      </c>
      <c r="BC33" s="34" t="e">
        <f t="shared" si="39"/>
        <v>#NAME?</v>
      </c>
      <c r="BD33" s="34" t="e">
        <f t="shared" si="39"/>
        <v>#NAME?</v>
      </c>
      <c r="BE33" s="34" t="e">
        <f t="shared" si="39"/>
        <v>#NAME?</v>
      </c>
      <c r="BF33" s="34" t="e">
        <f t="shared" si="39"/>
        <v>#NAME?</v>
      </c>
      <c r="BG33" s="34" t="e">
        <f t="shared" si="39"/>
        <v>#NAME?</v>
      </c>
      <c r="BH33" s="34" t="e">
        <f t="shared" si="39"/>
        <v>#NAME?</v>
      </c>
      <c r="BI33" s="34" t="e">
        <f t="shared" si="39"/>
        <v>#NAME?</v>
      </c>
      <c r="BJ33" s="34" t="e">
        <f t="shared" si="39"/>
        <v>#NAME?</v>
      </c>
      <c r="BK33" s="34" t="e">
        <f t="shared" si="39"/>
        <v>#NAME?</v>
      </c>
      <c r="BL33" s="34" t="e">
        <f t="shared" si="39"/>
        <v>#NAME?</v>
      </c>
      <c r="BM33" s="34" t="e">
        <f t="shared" si="39"/>
        <v>#NAME?</v>
      </c>
      <c r="BN33" s="34" t="e">
        <f t="shared" si="39"/>
        <v>#NAME?</v>
      </c>
      <c r="BO33" s="34" t="e">
        <f t="shared" si="39"/>
        <v>#NAME?</v>
      </c>
      <c r="BP33" s="34" t="e">
        <f t="shared" si="39"/>
        <v>#NAME?</v>
      </c>
      <c r="BQ33" s="34" t="e">
        <f t="shared" si="39"/>
        <v>#NAME?</v>
      </c>
      <c r="BR33" s="34" t="e">
        <f t="shared" si="39"/>
        <v>#NAME?</v>
      </c>
      <c r="BS33" s="34" t="e">
        <f t="shared" si="39"/>
        <v>#NAME?</v>
      </c>
      <c r="BT33" s="34" t="e">
        <f t="shared" si="39"/>
        <v>#NAME?</v>
      </c>
      <c r="BU33" s="34" t="e">
        <f t="shared" si="39"/>
        <v>#NAME?</v>
      </c>
      <c r="BV33" s="34" t="e">
        <f t="shared" si="39"/>
        <v>#NAME?</v>
      </c>
      <c r="BW33" s="34" t="e">
        <f t="shared" si="39"/>
        <v>#NAME?</v>
      </c>
      <c r="BX33" s="34" t="e">
        <f t="shared" si="39"/>
        <v>#NAME?</v>
      </c>
      <c r="BY33" s="34" t="e">
        <f t="shared" si="39"/>
        <v>#NAME?</v>
      </c>
      <c r="BZ33" s="34" t="e">
        <f t="shared" si="39"/>
        <v>#NAME?</v>
      </c>
      <c r="CA33" s="34" t="e">
        <f t="shared" si="39"/>
        <v>#NAME?</v>
      </c>
      <c r="CB33" s="34" t="e">
        <f t="shared" ref="CB33:CI33" si="40">CB32-SUM(CB31,CB28:CB29)</f>
        <v>#NAME?</v>
      </c>
      <c r="CC33" s="34" t="e">
        <f t="shared" si="40"/>
        <v>#NAME?</v>
      </c>
      <c r="CD33" s="34" t="e">
        <f t="shared" si="40"/>
        <v>#NAME?</v>
      </c>
      <c r="CE33" s="34" t="e">
        <f t="shared" si="40"/>
        <v>#NAME?</v>
      </c>
      <c r="CF33" s="34" t="e">
        <f t="shared" si="40"/>
        <v>#NAME?</v>
      </c>
      <c r="CG33" s="34" t="e">
        <f t="shared" si="40"/>
        <v>#NAME?</v>
      </c>
      <c r="CH33" s="34" t="e">
        <f t="shared" si="40"/>
        <v>#NAME?</v>
      </c>
      <c r="CI33" s="34" t="e">
        <f t="shared" si="40"/>
        <v>#NAME?</v>
      </c>
    </row>
    <row r="34" spans="1:87" x14ac:dyDescent="0.35">
      <c r="B34" s="6"/>
      <c r="C34" t="s">
        <v>163</v>
      </c>
      <c r="E34" s="12"/>
      <c r="F34" s="12"/>
      <c r="G34" s="13"/>
      <c r="H34" s="34"/>
      <c r="I34" s="34"/>
      <c r="J34" s="34"/>
      <c r="K34" s="34"/>
      <c r="L34" s="34"/>
      <c r="M34" s="34"/>
      <c r="N34" s="34"/>
      <c r="O34" s="34"/>
      <c r="P34" s="34"/>
      <c r="Q34" s="34"/>
      <c r="R34" s="34"/>
      <c r="S34" s="34"/>
      <c r="T34" s="34"/>
      <c r="U34" s="34"/>
      <c r="V34" s="34"/>
      <c r="W34" s="34"/>
      <c r="X34" s="34"/>
      <c r="Y34" s="34"/>
      <c r="Z34" s="34"/>
      <c r="AA34" s="34"/>
      <c r="AB34" s="34"/>
      <c r="AC34" s="34"/>
      <c r="AD34" s="34"/>
      <c r="AE34" s="34"/>
      <c r="AF34" s="34"/>
      <c r="AG34" s="34"/>
      <c r="AH34" s="34"/>
      <c r="AI34" s="34"/>
      <c r="AJ34" s="34"/>
      <c r="AK34" s="34"/>
      <c r="AL34" s="34"/>
      <c r="AM34" s="34"/>
      <c r="AN34" s="34"/>
      <c r="AO34" s="34"/>
      <c r="AP34" s="34"/>
      <c r="AQ34" s="34"/>
      <c r="AR34" s="34"/>
      <c r="AS34" s="34"/>
      <c r="AT34" s="34"/>
      <c r="AU34" s="34"/>
      <c r="AV34" s="34"/>
      <c r="AW34" s="34"/>
      <c r="AX34" s="34"/>
      <c r="AY34" s="34"/>
      <c r="AZ34" s="34"/>
      <c r="BA34" s="34"/>
      <c r="BB34" s="34"/>
      <c r="BC34" s="34"/>
      <c r="BD34" s="34"/>
      <c r="BE34" s="34"/>
      <c r="BF34" s="34"/>
      <c r="BG34" s="34"/>
      <c r="BH34" s="34"/>
      <c r="BI34" s="34"/>
      <c r="BJ34" s="34"/>
      <c r="BK34" s="34"/>
      <c r="BL34" s="34"/>
      <c r="BM34" s="34"/>
      <c r="BN34" s="34"/>
      <c r="BO34" s="34"/>
      <c r="BP34" s="34"/>
      <c r="BQ34" s="34"/>
      <c r="BR34" s="34"/>
      <c r="BS34" s="34"/>
      <c r="BT34" s="34"/>
      <c r="BU34" s="34"/>
      <c r="BV34" s="34"/>
      <c r="BW34" s="34"/>
      <c r="BX34" s="34"/>
      <c r="BY34" s="34"/>
      <c r="BZ34" s="34"/>
      <c r="CA34" s="34"/>
      <c r="CB34" s="34"/>
      <c r="CC34" s="34"/>
      <c r="CD34" s="34"/>
      <c r="CE34" s="34"/>
      <c r="CF34" s="34"/>
      <c r="CG34" s="34"/>
      <c r="CH34" s="34"/>
      <c r="CI34" s="34"/>
    </row>
    <row r="35" spans="1:87" x14ac:dyDescent="0.35">
      <c r="B35" s="6"/>
      <c r="C35" t="s">
        <v>163</v>
      </c>
      <c r="E35" s="12" t="s">
        <v>75</v>
      </c>
      <c r="F35" s="12"/>
      <c r="G35" s="13"/>
      <c r="H35" s="34"/>
      <c r="I35" s="34"/>
      <c r="J35" s="34"/>
      <c r="K35" s="34"/>
      <c r="L35" s="34"/>
      <c r="M35" s="34"/>
      <c r="N35" s="34"/>
      <c r="O35" s="34"/>
      <c r="P35" s="34"/>
      <c r="Q35" s="34"/>
      <c r="R35" s="34"/>
      <c r="S35" s="34"/>
      <c r="T35" s="34"/>
      <c r="U35" s="34"/>
      <c r="V35" s="34"/>
      <c r="W35" s="34"/>
      <c r="X35" s="34"/>
      <c r="Y35" s="34"/>
      <c r="Z35" s="34"/>
      <c r="AA35" s="34"/>
      <c r="AB35" s="34"/>
      <c r="AC35" s="34"/>
      <c r="AD35" s="34"/>
      <c r="AE35" s="34"/>
      <c r="AF35" s="34"/>
      <c r="AG35" s="34"/>
      <c r="AH35" s="34"/>
      <c r="AI35" s="34"/>
      <c r="AJ35" s="34"/>
      <c r="AK35" s="34"/>
      <c r="AL35" s="34"/>
      <c r="AM35" s="34"/>
      <c r="AN35" s="34"/>
      <c r="AO35" s="34"/>
      <c r="AP35" s="34"/>
      <c r="AQ35" s="34"/>
      <c r="AR35" s="34"/>
      <c r="AS35" s="34"/>
      <c r="AT35" s="34"/>
      <c r="AU35" s="34"/>
      <c r="AV35" s="34"/>
      <c r="AW35" s="34"/>
      <c r="AX35" s="34"/>
      <c r="AY35" s="34"/>
      <c r="AZ35" s="34"/>
      <c r="BA35" s="34"/>
      <c r="BB35" s="34"/>
      <c r="BC35" s="34"/>
      <c r="BD35" s="34"/>
      <c r="BE35" s="34"/>
      <c r="BF35" s="34"/>
      <c r="BG35" s="34"/>
      <c r="BH35" s="34"/>
      <c r="BI35" s="34"/>
      <c r="BJ35" s="34"/>
      <c r="BK35" s="34"/>
      <c r="BL35" s="34"/>
      <c r="BM35" s="34"/>
      <c r="BN35" s="34"/>
      <c r="BO35" s="34"/>
      <c r="BP35" s="34"/>
      <c r="BQ35" s="34"/>
      <c r="BR35" s="34"/>
      <c r="BS35" s="34"/>
      <c r="BT35" s="34"/>
      <c r="BU35" s="34"/>
      <c r="BV35" s="34"/>
      <c r="BW35" s="34"/>
      <c r="BX35" s="34"/>
      <c r="BY35" s="34"/>
      <c r="BZ35" s="34"/>
      <c r="CA35" s="34"/>
      <c r="CB35" s="34"/>
      <c r="CC35" s="34"/>
      <c r="CD35" s="34"/>
      <c r="CE35" s="34"/>
      <c r="CF35" s="34"/>
      <c r="CG35" s="34"/>
      <c r="CH35" s="34"/>
      <c r="CI35" s="34"/>
    </row>
    <row r="36" spans="1:87" x14ac:dyDescent="0.35">
      <c r="C36" t="s">
        <v>163</v>
      </c>
      <c r="E36" s="12" t="s">
        <v>77</v>
      </c>
      <c r="F36" s="12"/>
      <c r="G36" s="13"/>
      <c r="H36" s="29">
        <v>20</v>
      </c>
      <c r="I36" s="29">
        <v>20</v>
      </c>
      <c r="J36" s="29">
        <v>20</v>
      </c>
      <c r="K36" s="29">
        <v>20</v>
      </c>
      <c r="L36" s="29">
        <v>20</v>
      </c>
      <c r="M36" s="29">
        <v>20</v>
      </c>
      <c r="N36" s="36"/>
      <c r="O36" s="36"/>
      <c r="P36" s="30" t="e" cm="1">
        <f t="array" ref="P36">INDEX($H:$M,ROW(),MATCH(P$2,$H$1:$M$1,0))</f>
        <v>#NAME?</v>
      </c>
      <c r="Q36" s="30" t="e" cm="1">
        <f t="array" ref="Q36">INDEX($H:$M,ROW(),MATCH(Q$2,$H$1:$M$1,0))</f>
        <v>#NAME?</v>
      </c>
      <c r="R36" s="30" t="e" cm="1">
        <f t="array" ref="R36">INDEX($H:$M,ROW(),MATCH(R$2,$H$1:$M$1,0))</f>
        <v>#NAME?</v>
      </c>
      <c r="S36" s="30" t="e" cm="1">
        <f t="array" ref="S36">INDEX($H:$M,ROW(),MATCH(S$2,$H$1:$M$1,0))</f>
        <v>#NAME?</v>
      </c>
      <c r="T36" s="30" t="e" cm="1">
        <f t="array" ref="T36">INDEX($H:$M,ROW(),MATCH(T$2,$H$1:$M$1,0))</f>
        <v>#NAME?</v>
      </c>
      <c r="U36" s="30" t="e" cm="1">
        <f t="array" ref="U36">INDEX($H:$M,ROW(),MATCH(U$2,$H$1:$M$1,0))</f>
        <v>#NAME?</v>
      </c>
      <c r="V36" s="30" t="e" cm="1">
        <f t="array" ref="V36">INDEX($H:$M,ROW(),MATCH(V$2,$H$1:$M$1,0))</f>
        <v>#NAME?</v>
      </c>
      <c r="W36" s="30" t="e" cm="1">
        <f t="array" ref="W36">INDEX($H:$M,ROW(),MATCH(W$2,$H$1:$M$1,0))</f>
        <v>#NAME?</v>
      </c>
      <c r="X36" s="30" t="e" cm="1">
        <f t="array" ref="X36">INDEX($H:$M,ROW(),MATCH(X$2,$H$1:$M$1,0))</f>
        <v>#NAME?</v>
      </c>
      <c r="Y36" s="30" t="e" cm="1">
        <f t="array" ref="Y36">INDEX($H:$M,ROW(),MATCH(Y$2,$H$1:$M$1,0))</f>
        <v>#NAME?</v>
      </c>
      <c r="Z36" s="30" t="e" cm="1">
        <f t="array" ref="Z36">INDEX($H:$M,ROW(),MATCH(Z$2,$H$1:$M$1,0))</f>
        <v>#NAME?</v>
      </c>
      <c r="AA36" s="30" t="e" cm="1">
        <f t="array" ref="AA36">INDEX($H:$M,ROW(),MATCH(AA$2,$H$1:$M$1,0))</f>
        <v>#NAME?</v>
      </c>
      <c r="AB36" s="30" t="e" cm="1">
        <f t="array" ref="AB36">INDEX($H:$M,ROW(),MATCH(AB$2,$H$1:$M$1,0))</f>
        <v>#NAME?</v>
      </c>
      <c r="AC36" s="30" t="e" cm="1">
        <f t="array" ref="AC36">INDEX($H:$M,ROW(),MATCH(AC$2,$H$1:$M$1,0))</f>
        <v>#NAME?</v>
      </c>
      <c r="AD36" s="30" t="e" cm="1">
        <f t="array" ref="AD36">INDEX($H:$M,ROW(),MATCH(AD$2,$H$1:$M$1,0))</f>
        <v>#NAME?</v>
      </c>
      <c r="AE36" s="30" t="e" cm="1">
        <f t="array" ref="AE36">INDEX($H:$M,ROW(),MATCH(AE$2,$H$1:$M$1,0))</f>
        <v>#NAME?</v>
      </c>
      <c r="AF36" s="30" t="e" cm="1">
        <f t="array" ref="AF36">INDEX($H:$M,ROW(),MATCH(AF$2,$H$1:$M$1,0))</f>
        <v>#NAME?</v>
      </c>
      <c r="AG36" s="30" t="e" cm="1">
        <f t="array" ref="AG36">INDEX($H:$M,ROW(),MATCH(AG$2,$H$1:$M$1,0))</f>
        <v>#NAME?</v>
      </c>
      <c r="AH36" s="30" t="e" cm="1">
        <f t="array" ref="AH36">INDEX($H:$M,ROW(),MATCH(AH$2,$H$1:$M$1,0))</f>
        <v>#NAME?</v>
      </c>
      <c r="AI36" s="30" t="e" cm="1">
        <f t="array" ref="AI36">INDEX($H:$M,ROW(),MATCH(AI$2,$H$1:$M$1,0))</f>
        <v>#NAME?</v>
      </c>
      <c r="AJ36" s="30" t="e" cm="1">
        <f t="array" ref="AJ36">INDEX($H:$M,ROW(),MATCH(AJ$2,$H$1:$M$1,0))</f>
        <v>#NAME?</v>
      </c>
      <c r="AK36" s="30" t="e" cm="1">
        <f t="array" ref="AK36">INDEX($H:$M,ROW(),MATCH(AK$2,$H$1:$M$1,0))</f>
        <v>#NAME?</v>
      </c>
      <c r="AL36" s="30" t="e" cm="1">
        <f t="array" ref="AL36">INDEX($H:$M,ROW(),MATCH(AL$2,$H$1:$M$1,0))</f>
        <v>#NAME?</v>
      </c>
      <c r="AM36" s="30" t="e" cm="1">
        <f t="array" ref="AM36">INDEX($H:$M,ROW(),MATCH(AM$2,$H$1:$M$1,0))</f>
        <v>#NAME?</v>
      </c>
      <c r="AN36" s="30" t="e" cm="1">
        <f t="array" ref="AN36">INDEX($H:$M,ROW(),MATCH(AN$2,$H$1:$M$1,0))</f>
        <v>#NAME?</v>
      </c>
      <c r="AO36" s="30" t="e" cm="1">
        <f t="array" ref="AO36">INDEX($H:$M,ROW(),MATCH(AO$2,$H$1:$M$1,0))</f>
        <v>#NAME?</v>
      </c>
      <c r="AP36" s="30" t="e" cm="1">
        <f t="array" ref="AP36">INDEX($H:$M,ROW(),MATCH(AP$2,$H$1:$M$1,0))</f>
        <v>#NAME?</v>
      </c>
      <c r="AQ36" s="30" t="e" cm="1">
        <f t="array" ref="AQ36">INDEX($H:$M,ROW(),MATCH(AQ$2,$H$1:$M$1,0))</f>
        <v>#NAME?</v>
      </c>
      <c r="AR36" s="30" t="e" cm="1">
        <f t="array" ref="AR36">INDEX($H:$M,ROW(),MATCH(AR$2,$H$1:$M$1,0))</f>
        <v>#NAME?</v>
      </c>
      <c r="AS36" s="30" t="e" cm="1">
        <f t="array" ref="AS36">INDEX($H:$M,ROW(),MATCH(AS$2,$H$1:$M$1,0))</f>
        <v>#NAME?</v>
      </c>
      <c r="AT36" s="30" t="e" cm="1">
        <f t="array" ref="AT36">INDEX($H:$M,ROW(),MATCH(AT$2,$H$1:$M$1,0))</f>
        <v>#NAME?</v>
      </c>
      <c r="AU36" s="30" t="e" cm="1">
        <f t="array" ref="AU36">INDEX($H:$M,ROW(),MATCH(AU$2,$H$1:$M$1,0))</f>
        <v>#NAME?</v>
      </c>
      <c r="AV36" s="30" t="e" cm="1">
        <f t="array" ref="AV36">INDEX($H:$M,ROW(),MATCH(AV$2,$H$1:$M$1,0))</f>
        <v>#NAME?</v>
      </c>
      <c r="AW36" s="30" t="e" cm="1">
        <f t="array" ref="AW36">INDEX($H:$M,ROW(),MATCH(AW$2,$H$1:$M$1,0))</f>
        <v>#NAME?</v>
      </c>
      <c r="AX36" s="30" t="e" cm="1">
        <f t="array" ref="AX36">INDEX($H:$M,ROW(),MATCH(AX$2,$H$1:$M$1,0))</f>
        <v>#NAME?</v>
      </c>
      <c r="AY36" s="30" t="e" cm="1">
        <f t="array" ref="AY36">INDEX($H:$M,ROW(),MATCH(AY$2,$H$1:$M$1,0))</f>
        <v>#NAME?</v>
      </c>
      <c r="AZ36" s="30" t="e" cm="1">
        <f t="array" ref="AZ36">INDEX($H:$M,ROW(),MATCH(AZ$2,$H$1:$M$1,0))</f>
        <v>#NAME?</v>
      </c>
      <c r="BA36" s="30" t="e" cm="1">
        <f t="array" ref="BA36">INDEX($H:$M,ROW(),MATCH(BA$2,$H$1:$M$1,0))</f>
        <v>#NAME?</v>
      </c>
      <c r="BB36" s="30" t="e" cm="1">
        <f t="array" ref="BB36">INDEX($H:$M,ROW(),MATCH(BB$2,$H$1:$M$1,0))</f>
        <v>#NAME?</v>
      </c>
      <c r="BC36" s="30" t="e" cm="1">
        <f t="array" ref="BC36">INDEX($H:$M,ROW(),MATCH(BC$2,$H$1:$M$1,0))</f>
        <v>#NAME?</v>
      </c>
      <c r="BD36" s="30" t="e" cm="1">
        <f t="array" ref="BD36">INDEX($H:$M,ROW(),MATCH(BD$2,$H$1:$M$1,0))</f>
        <v>#NAME?</v>
      </c>
      <c r="BE36" s="30" t="e" cm="1">
        <f t="array" ref="BE36">INDEX($H:$M,ROW(),MATCH(BE$2,$H$1:$M$1,0))</f>
        <v>#NAME?</v>
      </c>
      <c r="BF36" s="30" t="e" cm="1">
        <f t="array" ref="BF36">INDEX($H:$M,ROW(),MATCH(BF$2,$H$1:$M$1,0))</f>
        <v>#NAME?</v>
      </c>
      <c r="BG36" s="30" t="e" cm="1">
        <f t="array" ref="BG36">INDEX($H:$M,ROW(),MATCH(BG$2,$H$1:$M$1,0))</f>
        <v>#NAME?</v>
      </c>
      <c r="BH36" s="30" t="e" cm="1">
        <f t="array" ref="BH36">INDEX($H:$M,ROW(),MATCH(BH$2,$H$1:$M$1,0))</f>
        <v>#NAME?</v>
      </c>
      <c r="BI36" s="30" t="e" cm="1">
        <f t="array" ref="BI36">INDEX($H:$M,ROW(),MATCH(BI$2,$H$1:$M$1,0))</f>
        <v>#NAME?</v>
      </c>
      <c r="BJ36" s="30" t="e" cm="1">
        <f t="array" ref="BJ36">INDEX($H:$M,ROW(),MATCH(BJ$2,$H$1:$M$1,0))</f>
        <v>#NAME?</v>
      </c>
      <c r="BK36" s="30" t="e" cm="1">
        <f t="array" ref="BK36">INDEX($H:$M,ROW(),MATCH(BK$2,$H$1:$M$1,0))</f>
        <v>#NAME?</v>
      </c>
      <c r="BL36" s="30" t="e" cm="1">
        <f t="array" ref="BL36">INDEX($H:$M,ROW(),MATCH(BL$2,$H$1:$M$1,0))</f>
        <v>#NAME?</v>
      </c>
      <c r="BM36" s="30" t="e" cm="1">
        <f t="array" ref="BM36">INDEX($H:$M,ROW(),MATCH(BM$2,$H$1:$M$1,0))</f>
        <v>#NAME?</v>
      </c>
      <c r="BN36" s="30" t="e" cm="1">
        <f t="array" ref="BN36">INDEX($H:$M,ROW(),MATCH(BN$2,$H$1:$M$1,0))</f>
        <v>#NAME?</v>
      </c>
      <c r="BO36" s="30" t="e" cm="1">
        <f t="array" ref="BO36">INDEX($H:$M,ROW(),MATCH(BO$2,$H$1:$M$1,0))</f>
        <v>#NAME?</v>
      </c>
      <c r="BP36" s="30" t="e" cm="1">
        <f t="array" ref="BP36">INDEX($H:$M,ROW(),MATCH(BP$2,$H$1:$M$1,0))</f>
        <v>#NAME?</v>
      </c>
      <c r="BQ36" s="30" t="e" cm="1">
        <f t="array" ref="BQ36">INDEX($H:$M,ROW(),MATCH(BQ$2,$H$1:$M$1,0))</f>
        <v>#NAME?</v>
      </c>
      <c r="BR36" s="30" t="e" cm="1">
        <f t="array" ref="BR36">INDEX($H:$M,ROW(),MATCH(BR$2,$H$1:$M$1,0))</f>
        <v>#NAME?</v>
      </c>
      <c r="BS36" s="30" t="e" cm="1">
        <f t="array" ref="BS36">INDEX($H:$M,ROW(),MATCH(BS$2,$H$1:$M$1,0))</f>
        <v>#NAME?</v>
      </c>
      <c r="BT36" s="30" t="e" cm="1">
        <f t="array" ref="BT36">INDEX($H:$M,ROW(),MATCH(BT$2,$H$1:$M$1,0))</f>
        <v>#NAME?</v>
      </c>
      <c r="BU36" s="30" t="e" cm="1">
        <f t="array" ref="BU36">INDEX($H:$M,ROW(),MATCH(BU$2,$H$1:$M$1,0))</f>
        <v>#NAME?</v>
      </c>
      <c r="BV36" s="30" t="e" cm="1">
        <f t="array" ref="BV36">INDEX($H:$M,ROW(),MATCH(BV$2,$H$1:$M$1,0))</f>
        <v>#NAME?</v>
      </c>
      <c r="BW36" s="30" t="e" cm="1">
        <f t="array" ref="BW36">INDEX($H:$M,ROW(),MATCH(BW$2,$H$1:$M$1,0))</f>
        <v>#NAME?</v>
      </c>
      <c r="BX36" s="30" t="e" cm="1">
        <f t="array" ref="BX36">INDEX($H:$M,ROW(),MATCH(BX$2,$H$1:$M$1,0))</f>
        <v>#NAME?</v>
      </c>
      <c r="BY36" s="30" t="e" cm="1">
        <f t="array" ref="BY36">INDEX($H:$M,ROW(),MATCH(BY$2,$H$1:$M$1,0))</f>
        <v>#NAME?</v>
      </c>
      <c r="BZ36" s="30" t="e" cm="1">
        <f t="array" ref="BZ36">INDEX($H:$M,ROW(),MATCH(BZ$2,$H$1:$M$1,0))</f>
        <v>#NAME?</v>
      </c>
      <c r="CA36" s="30" t="e" cm="1">
        <f t="array" ref="CA36">INDEX($H:$M,ROW(),MATCH(CA$2,$H$1:$M$1,0))</f>
        <v>#NAME?</v>
      </c>
      <c r="CB36" s="30" t="e" cm="1">
        <f t="array" ref="CB36">INDEX($H:$M,ROW(),MATCH(CB$2,$H$1:$M$1,0))</f>
        <v>#NAME?</v>
      </c>
      <c r="CC36" s="30" t="e" cm="1">
        <f t="array" ref="CC36">INDEX($H:$M,ROW(),MATCH(CC$2,$H$1:$M$1,0))</f>
        <v>#NAME?</v>
      </c>
      <c r="CD36" s="30" t="e" cm="1">
        <f t="array" ref="CD36">INDEX($H:$M,ROW(),MATCH(CD$2,$H$1:$M$1,0))</f>
        <v>#NAME?</v>
      </c>
      <c r="CE36" s="30" t="e" cm="1">
        <f t="array" ref="CE36">INDEX($H:$M,ROW(),MATCH(CE$2,$H$1:$M$1,0))</f>
        <v>#NAME?</v>
      </c>
      <c r="CF36" s="30" t="e" cm="1">
        <f t="array" ref="CF36">INDEX($H:$M,ROW(),MATCH(CF$2,$H$1:$M$1,0))</f>
        <v>#NAME?</v>
      </c>
      <c r="CG36" s="30" t="e" cm="1">
        <f t="array" ref="CG36">INDEX($H:$M,ROW(),MATCH(CG$2,$H$1:$M$1,0))</f>
        <v>#NAME?</v>
      </c>
      <c r="CH36" s="30" t="e" cm="1">
        <f t="array" ref="CH36">INDEX($H:$M,ROW(),MATCH(CH$2,$H$1:$M$1,0))</f>
        <v>#NAME?</v>
      </c>
      <c r="CI36" s="30" t="e" cm="1">
        <f t="array" ref="CI36">INDEX($H:$M,ROW(),MATCH(CI$2,$H$1:$M$1,0))</f>
        <v>#NAME?</v>
      </c>
    </row>
    <row r="37" spans="1:87" x14ac:dyDescent="0.35">
      <c r="B37" t="s">
        <v>198</v>
      </c>
      <c r="C37" t="s">
        <v>163</v>
      </c>
      <c r="E37" s="27" t="str">
        <f>SUBSTITUTE(E24,":","")&amp;" Revenue"</f>
        <v>Subscription revenue - secondary volume driven Revenue</v>
      </c>
      <c r="F37" s="27"/>
      <c r="G37" s="9"/>
      <c r="H37" s="28" t="e">
        <f t="shared" ref="H37:M37" si="41">SUMIF($2:$2,H$1,37:37)</f>
        <v>#NAME?</v>
      </c>
      <c r="I37" s="28" t="e">
        <f t="shared" si="41"/>
        <v>#NAME?</v>
      </c>
      <c r="J37" s="28" t="e">
        <f t="shared" si="41"/>
        <v>#NAME?</v>
      </c>
      <c r="K37" s="28" t="e">
        <f t="shared" si="41"/>
        <v>#NAME?</v>
      </c>
      <c r="L37" s="28" t="e">
        <f t="shared" si="41"/>
        <v>#NAME?</v>
      </c>
      <c r="M37" s="28" t="e">
        <f t="shared" si="41"/>
        <v>#NAME?</v>
      </c>
      <c r="P37" s="28" t="e">
        <f t="shared" ref="P37:CA37" si="42">P36*AVERAGE(P32,P28)</f>
        <v>#NAME?</v>
      </c>
      <c r="Q37" s="28" t="e">
        <f t="shared" si="42"/>
        <v>#NAME?</v>
      </c>
      <c r="R37" s="28" t="e">
        <f t="shared" si="42"/>
        <v>#NAME?</v>
      </c>
      <c r="S37" s="28" t="e">
        <f t="shared" si="42"/>
        <v>#NAME?</v>
      </c>
      <c r="T37" s="28" t="e">
        <f t="shared" si="42"/>
        <v>#NAME?</v>
      </c>
      <c r="U37" s="28" t="e">
        <f t="shared" si="42"/>
        <v>#NAME?</v>
      </c>
      <c r="V37" s="28" t="e">
        <f t="shared" si="42"/>
        <v>#NAME?</v>
      </c>
      <c r="W37" s="28" t="e">
        <f t="shared" si="42"/>
        <v>#NAME?</v>
      </c>
      <c r="X37" s="28" t="e">
        <f t="shared" si="42"/>
        <v>#NAME?</v>
      </c>
      <c r="Y37" s="28" t="e">
        <f t="shared" si="42"/>
        <v>#NAME?</v>
      </c>
      <c r="Z37" s="28" t="e">
        <f t="shared" si="42"/>
        <v>#NAME?</v>
      </c>
      <c r="AA37" s="28" t="e">
        <f t="shared" si="42"/>
        <v>#NAME?</v>
      </c>
      <c r="AB37" s="28" t="e">
        <f t="shared" si="42"/>
        <v>#NAME?</v>
      </c>
      <c r="AC37" s="28" t="e">
        <f t="shared" si="42"/>
        <v>#NAME?</v>
      </c>
      <c r="AD37" s="28" t="e">
        <f t="shared" si="42"/>
        <v>#NAME?</v>
      </c>
      <c r="AE37" s="28" t="e">
        <f t="shared" si="42"/>
        <v>#NAME?</v>
      </c>
      <c r="AF37" s="28" t="e">
        <f t="shared" si="42"/>
        <v>#NAME?</v>
      </c>
      <c r="AG37" s="28" t="e">
        <f t="shared" si="42"/>
        <v>#NAME?</v>
      </c>
      <c r="AH37" s="28" t="e">
        <f t="shared" si="42"/>
        <v>#NAME?</v>
      </c>
      <c r="AI37" s="28" t="e">
        <f t="shared" si="42"/>
        <v>#NAME?</v>
      </c>
      <c r="AJ37" s="28" t="e">
        <f t="shared" si="42"/>
        <v>#NAME?</v>
      </c>
      <c r="AK37" s="28" t="e">
        <f t="shared" si="42"/>
        <v>#NAME?</v>
      </c>
      <c r="AL37" s="28" t="e">
        <f t="shared" si="42"/>
        <v>#NAME?</v>
      </c>
      <c r="AM37" s="28" t="e">
        <f t="shared" si="42"/>
        <v>#NAME?</v>
      </c>
      <c r="AN37" s="28" t="e">
        <f t="shared" si="42"/>
        <v>#NAME?</v>
      </c>
      <c r="AO37" s="28" t="e">
        <f t="shared" si="42"/>
        <v>#NAME?</v>
      </c>
      <c r="AP37" s="28" t="e">
        <f t="shared" si="42"/>
        <v>#NAME?</v>
      </c>
      <c r="AQ37" s="28" t="e">
        <f t="shared" si="42"/>
        <v>#NAME?</v>
      </c>
      <c r="AR37" s="28" t="e">
        <f t="shared" si="42"/>
        <v>#NAME?</v>
      </c>
      <c r="AS37" s="28" t="e">
        <f t="shared" si="42"/>
        <v>#NAME?</v>
      </c>
      <c r="AT37" s="28" t="e">
        <f t="shared" si="42"/>
        <v>#NAME?</v>
      </c>
      <c r="AU37" s="28" t="e">
        <f t="shared" si="42"/>
        <v>#NAME?</v>
      </c>
      <c r="AV37" s="28" t="e">
        <f t="shared" si="42"/>
        <v>#NAME?</v>
      </c>
      <c r="AW37" s="28" t="e">
        <f t="shared" si="42"/>
        <v>#NAME?</v>
      </c>
      <c r="AX37" s="28" t="e">
        <f t="shared" si="42"/>
        <v>#NAME?</v>
      </c>
      <c r="AY37" s="28" t="e">
        <f t="shared" si="42"/>
        <v>#NAME?</v>
      </c>
      <c r="AZ37" s="28" t="e">
        <f t="shared" si="42"/>
        <v>#NAME?</v>
      </c>
      <c r="BA37" s="28" t="e">
        <f t="shared" si="42"/>
        <v>#NAME?</v>
      </c>
      <c r="BB37" s="28" t="e">
        <f t="shared" si="42"/>
        <v>#NAME?</v>
      </c>
      <c r="BC37" s="28" t="e">
        <f t="shared" si="42"/>
        <v>#NAME?</v>
      </c>
      <c r="BD37" s="28" t="e">
        <f t="shared" si="42"/>
        <v>#NAME?</v>
      </c>
      <c r="BE37" s="28" t="e">
        <f t="shared" si="42"/>
        <v>#NAME?</v>
      </c>
      <c r="BF37" s="28" t="e">
        <f t="shared" si="42"/>
        <v>#NAME?</v>
      </c>
      <c r="BG37" s="28" t="e">
        <f t="shared" si="42"/>
        <v>#NAME?</v>
      </c>
      <c r="BH37" s="28" t="e">
        <f t="shared" si="42"/>
        <v>#NAME?</v>
      </c>
      <c r="BI37" s="28" t="e">
        <f t="shared" si="42"/>
        <v>#NAME?</v>
      </c>
      <c r="BJ37" s="28" t="e">
        <f t="shared" si="42"/>
        <v>#NAME?</v>
      </c>
      <c r="BK37" s="28" t="e">
        <f t="shared" si="42"/>
        <v>#NAME?</v>
      </c>
      <c r="BL37" s="28" t="e">
        <f t="shared" si="42"/>
        <v>#NAME?</v>
      </c>
      <c r="BM37" s="28" t="e">
        <f t="shared" si="42"/>
        <v>#NAME?</v>
      </c>
      <c r="BN37" s="28" t="e">
        <f t="shared" si="42"/>
        <v>#NAME?</v>
      </c>
      <c r="BO37" s="28" t="e">
        <f t="shared" si="42"/>
        <v>#NAME?</v>
      </c>
      <c r="BP37" s="28" t="e">
        <f t="shared" si="42"/>
        <v>#NAME?</v>
      </c>
      <c r="BQ37" s="28" t="e">
        <f t="shared" si="42"/>
        <v>#NAME?</v>
      </c>
      <c r="BR37" s="28" t="e">
        <f t="shared" si="42"/>
        <v>#NAME?</v>
      </c>
      <c r="BS37" s="28" t="e">
        <f t="shared" si="42"/>
        <v>#NAME?</v>
      </c>
      <c r="BT37" s="28" t="e">
        <f t="shared" si="42"/>
        <v>#NAME?</v>
      </c>
      <c r="BU37" s="28" t="e">
        <f t="shared" si="42"/>
        <v>#NAME?</v>
      </c>
      <c r="BV37" s="28" t="e">
        <f t="shared" si="42"/>
        <v>#NAME?</v>
      </c>
      <c r="BW37" s="28" t="e">
        <f t="shared" si="42"/>
        <v>#NAME?</v>
      </c>
      <c r="BX37" s="28" t="e">
        <f t="shared" si="42"/>
        <v>#NAME?</v>
      </c>
      <c r="BY37" s="28" t="e">
        <f t="shared" si="42"/>
        <v>#NAME?</v>
      </c>
      <c r="BZ37" s="28" t="e">
        <f t="shared" si="42"/>
        <v>#NAME?</v>
      </c>
      <c r="CA37" s="28" t="e">
        <f t="shared" si="42"/>
        <v>#NAME?</v>
      </c>
      <c r="CB37" s="28" t="e">
        <f t="shared" ref="CB37:CI37" si="43">CB36*AVERAGE(CB32,CB28)</f>
        <v>#NAME?</v>
      </c>
      <c r="CC37" s="28" t="e">
        <f t="shared" si="43"/>
        <v>#NAME?</v>
      </c>
      <c r="CD37" s="28" t="e">
        <f t="shared" si="43"/>
        <v>#NAME?</v>
      </c>
      <c r="CE37" s="28" t="e">
        <f t="shared" si="43"/>
        <v>#NAME?</v>
      </c>
      <c r="CF37" s="28" t="e">
        <f t="shared" si="43"/>
        <v>#NAME?</v>
      </c>
      <c r="CG37" s="28" t="e">
        <f t="shared" si="43"/>
        <v>#NAME?</v>
      </c>
      <c r="CH37" s="28" t="e">
        <f t="shared" si="43"/>
        <v>#NAME?</v>
      </c>
      <c r="CI37" s="28" t="e">
        <f t="shared" si="43"/>
        <v>#NAME?</v>
      </c>
    </row>
    <row r="38" spans="1:87" x14ac:dyDescent="0.35">
      <c r="B38" s="6"/>
      <c r="C38" t="s">
        <v>163</v>
      </c>
    </row>
    <row r="39" spans="1:87" outlineLevel="1" x14ac:dyDescent="0.35">
      <c r="B39" s="6"/>
      <c r="C39" t="s">
        <v>163</v>
      </c>
      <c r="E39" s="12" t="s">
        <v>166</v>
      </c>
      <c r="F39" s="12"/>
      <c r="G39" s="13"/>
      <c r="H39" s="34"/>
      <c r="I39" s="34"/>
      <c r="J39" s="34"/>
      <c r="K39" s="34"/>
      <c r="L39" s="34"/>
      <c r="M39" s="34"/>
      <c r="P39" s="34" t="e">
        <f>P32</f>
        <v>#NAME?</v>
      </c>
      <c r="Q39" s="34" t="e">
        <f t="shared" ref="Q39:CB39" si="44">Q32</f>
        <v>#NAME?</v>
      </c>
      <c r="R39" s="34" t="e">
        <f t="shared" si="44"/>
        <v>#NAME?</v>
      </c>
      <c r="S39" s="34" t="e">
        <f t="shared" si="44"/>
        <v>#NAME?</v>
      </c>
      <c r="T39" s="34" t="e">
        <f t="shared" si="44"/>
        <v>#NAME?</v>
      </c>
      <c r="U39" s="34" t="e">
        <f t="shared" si="44"/>
        <v>#NAME?</v>
      </c>
      <c r="V39" s="34" t="e">
        <f t="shared" si="44"/>
        <v>#NAME?</v>
      </c>
      <c r="W39" s="34" t="e">
        <f t="shared" si="44"/>
        <v>#NAME?</v>
      </c>
      <c r="X39" s="34" t="e">
        <f t="shared" si="44"/>
        <v>#NAME?</v>
      </c>
      <c r="Y39" s="34" t="e">
        <f t="shared" si="44"/>
        <v>#NAME?</v>
      </c>
      <c r="Z39" s="34" t="e">
        <f t="shared" si="44"/>
        <v>#NAME?</v>
      </c>
      <c r="AA39" s="34" t="e">
        <f t="shared" si="44"/>
        <v>#NAME?</v>
      </c>
      <c r="AB39" s="34" t="e">
        <f t="shared" si="44"/>
        <v>#NAME?</v>
      </c>
      <c r="AC39" s="34" t="e">
        <f t="shared" si="44"/>
        <v>#NAME?</v>
      </c>
      <c r="AD39" s="34" t="e">
        <f t="shared" si="44"/>
        <v>#NAME?</v>
      </c>
      <c r="AE39" s="34" t="e">
        <f t="shared" si="44"/>
        <v>#NAME?</v>
      </c>
      <c r="AF39" s="34" t="e">
        <f t="shared" si="44"/>
        <v>#NAME?</v>
      </c>
      <c r="AG39" s="34" t="e">
        <f t="shared" si="44"/>
        <v>#NAME?</v>
      </c>
      <c r="AH39" s="34" t="e">
        <f t="shared" si="44"/>
        <v>#NAME?</v>
      </c>
      <c r="AI39" s="34" t="e">
        <f t="shared" si="44"/>
        <v>#NAME?</v>
      </c>
      <c r="AJ39" s="34" t="e">
        <f t="shared" si="44"/>
        <v>#NAME?</v>
      </c>
      <c r="AK39" s="34" t="e">
        <f t="shared" si="44"/>
        <v>#NAME?</v>
      </c>
      <c r="AL39" s="34" t="e">
        <f t="shared" si="44"/>
        <v>#NAME?</v>
      </c>
      <c r="AM39" s="34" t="e">
        <f t="shared" si="44"/>
        <v>#NAME?</v>
      </c>
      <c r="AN39" s="34" t="e">
        <f t="shared" si="44"/>
        <v>#NAME?</v>
      </c>
      <c r="AO39" s="34" t="e">
        <f t="shared" si="44"/>
        <v>#NAME?</v>
      </c>
      <c r="AP39" s="34" t="e">
        <f t="shared" si="44"/>
        <v>#NAME?</v>
      </c>
      <c r="AQ39" s="34" t="e">
        <f t="shared" si="44"/>
        <v>#NAME?</v>
      </c>
      <c r="AR39" s="34" t="e">
        <f t="shared" si="44"/>
        <v>#NAME?</v>
      </c>
      <c r="AS39" s="34" t="e">
        <f t="shared" si="44"/>
        <v>#NAME?</v>
      </c>
      <c r="AT39" s="34" t="e">
        <f t="shared" si="44"/>
        <v>#NAME?</v>
      </c>
      <c r="AU39" s="34" t="e">
        <f t="shared" si="44"/>
        <v>#NAME?</v>
      </c>
      <c r="AV39" s="34" t="e">
        <f t="shared" si="44"/>
        <v>#NAME?</v>
      </c>
      <c r="AW39" s="34" t="e">
        <f t="shared" si="44"/>
        <v>#NAME?</v>
      </c>
      <c r="AX39" s="34" t="e">
        <f t="shared" si="44"/>
        <v>#NAME?</v>
      </c>
      <c r="AY39" s="34" t="e">
        <f t="shared" si="44"/>
        <v>#NAME?</v>
      </c>
      <c r="AZ39" s="34" t="e">
        <f t="shared" si="44"/>
        <v>#NAME?</v>
      </c>
      <c r="BA39" s="34" t="e">
        <f t="shared" si="44"/>
        <v>#NAME?</v>
      </c>
      <c r="BB39" s="34" t="e">
        <f t="shared" si="44"/>
        <v>#NAME?</v>
      </c>
      <c r="BC39" s="34" t="e">
        <f t="shared" si="44"/>
        <v>#NAME?</v>
      </c>
      <c r="BD39" s="34" t="e">
        <f t="shared" si="44"/>
        <v>#NAME?</v>
      </c>
      <c r="BE39" s="34" t="e">
        <f t="shared" si="44"/>
        <v>#NAME?</v>
      </c>
      <c r="BF39" s="34" t="e">
        <f t="shared" si="44"/>
        <v>#NAME?</v>
      </c>
      <c r="BG39" s="34" t="e">
        <f t="shared" si="44"/>
        <v>#NAME?</v>
      </c>
      <c r="BH39" s="34" t="e">
        <f t="shared" si="44"/>
        <v>#NAME?</v>
      </c>
      <c r="BI39" s="34" t="e">
        <f t="shared" si="44"/>
        <v>#NAME?</v>
      </c>
      <c r="BJ39" s="34" t="e">
        <f t="shared" si="44"/>
        <v>#NAME?</v>
      </c>
      <c r="BK39" s="34" t="e">
        <f t="shared" si="44"/>
        <v>#NAME?</v>
      </c>
      <c r="BL39" s="34" t="e">
        <f t="shared" si="44"/>
        <v>#NAME?</v>
      </c>
      <c r="BM39" s="34" t="e">
        <f t="shared" si="44"/>
        <v>#NAME?</v>
      </c>
      <c r="BN39" s="34" t="e">
        <f t="shared" si="44"/>
        <v>#NAME?</v>
      </c>
      <c r="BO39" s="34" t="e">
        <f t="shared" si="44"/>
        <v>#NAME?</v>
      </c>
      <c r="BP39" s="34" t="e">
        <f t="shared" si="44"/>
        <v>#NAME?</v>
      </c>
      <c r="BQ39" s="34" t="e">
        <f t="shared" si="44"/>
        <v>#NAME?</v>
      </c>
      <c r="BR39" s="34" t="e">
        <f t="shared" si="44"/>
        <v>#NAME?</v>
      </c>
      <c r="BS39" s="34" t="e">
        <f t="shared" si="44"/>
        <v>#NAME?</v>
      </c>
      <c r="BT39" s="34" t="e">
        <f t="shared" si="44"/>
        <v>#NAME?</v>
      </c>
      <c r="BU39" s="34" t="e">
        <f t="shared" si="44"/>
        <v>#NAME?</v>
      </c>
      <c r="BV39" s="34" t="e">
        <f t="shared" si="44"/>
        <v>#NAME?</v>
      </c>
      <c r="BW39" s="34" t="e">
        <f t="shared" si="44"/>
        <v>#NAME?</v>
      </c>
      <c r="BX39" s="34" t="e">
        <f t="shared" si="44"/>
        <v>#NAME?</v>
      </c>
      <c r="BY39" s="34" t="e">
        <f t="shared" si="44"/>
        <v>#NAME?</v>
      </c>
      <c r="BZ39" s="34" t="e">
        <f t="shared" si="44"/>
        <v>#NAME?</v>
      </c>
      <c r="CA39" s="34" t="e">
        <f t="shared" si="44"/>
        <v>#NAME?</v>
      </c>
      <c r="CB39" s="34" t="e">
        <f t="shared" si="44"/>
        <v>#NAME?</v>
      </c>
      <c r="CC39" s="34" t="e">
        <f t="shared" ref="CC39:CI39" si="45">CC32</f>
        <v>#NAME?</v>
      </c>
      <c r="CD39" s="34" t="e">
        <f t="shared" si="45"/>
        <v>#NAME?</v>
      </c>
      <c r="CE39" s="34" t="e">
        <f t="shared" si="45"/>
        <v>#NAME?</v>
      </c>
      <c r="CF39" s="34" t="e">
        <f t="shared" si="45"/>
        <v>#NAME?</v>
      </c>
      <c r="CG39" s="34" t="e">
        <f t="shared" si="45"/>
        <v>#NAME?</v>
      </c>
      <c r="CH39" s="34" t="e">
        <f t="shared" si="45"/>
        <v>#NAME?</v>
      </c>
      <c r="CI39" s="34" t="e">
        <f t="shared" si="45"/>
        <v>#NAME?</v>
      </c>
    </row>
    <row r="40" spans="1:87" outlineLevel="1" x14ac:dyDescent="0.35">
      <c r="B40" s="6"/>
      <c r="C40" t="s">
        <v>163</v>
      </c>
    </row>
    <row r="41" spans="1:87" s="42" customFormat="1" x14ac:dyDescent="0.35">
      <c r="C41" s="42" t="s">
        <v>163</v>
      </c>
      <c r="E41" s="41" t="s">
        <v>167</v>
      </c>
      <c r="F41" s="41"/>
      <c r="G41" s="68"/>
    </row>
    <row r="42" spans="1:87" x14ac:dyDescent="0.35">
      <c r="C42" t="s">
        <v>163</v>
      </c>
      <c r="E42" s="12" t="s">
        <v>168</v>
      </c>
      <c r="F42" s="12"/>
      <c r="G42" s="13"/>
      <c r="H42" s="18">
        <v>1000</v>
      </c>
      <c r="I42" s="18">
        <v>1000</v>
      </c>
      <c r="J42" s="18">
        <v>1000</v>
      </c>
      <c r="K42" s="18">
        <v>1000</v>
      </c>
      <c r="L42" s="18">
        <v>1000</v>
      </c>
      <c r="M42" s="18">
        <v>1000</v>
      </c>
      <c r="P42" s="19" t="e" cm="1">
        <f t="array" ref="P42">INDEX($H:$M,ROW(),MATCH(P$2,$H$1:$M$1,0))</f>
        <v>#NAME?</v>
      </c>
      <c r="Q42" s="19" t="e" cm="1">
        <f t="array" ref="Q42">INDEX($H:$M,ROW(),MATCH(Q$2,$H$1:$M$1,0))</f>
        <v>#NAME?</v>
      </c>
      <c r="R42" s="19" t="e" cm="1">
        <f t="array" ref="R42">INDEX($H:$M,ROW(),MATCH(R$2,$H$1:$M$1,0))</f>
        <v>#NAME?</v>
      </c>
      <c r="S42" s="19" t="e" cm="1">
        <f t="array" ref="S42">INDEX($H:$M,ROW(),MATCH(S$2,$H$1:$M$1,0))</f>
        <v>#NAME?</v>
      </c>
      <c r="T42" s="19" t="e" cm="1">
        <f t="array" ref="T42">INDEX($H:$M,ROW(),MATCH(T$2,$H$1:$M$1,0))</f>
        <v>#NAME?</v>
      </c>
      <c r="U42" s="19" t="e" cm="1">
        <f t="array" ref="U42">INDEX($H:$M,ROW(),MATCH(U$2,$H$1:$M$1,0))</f>
        <v>#NAME?</v>
      </c>
      <c r="V42" s="19" t="e" cm="1">
        <f t="array" ref="V42">INDEX($H:$M,ROW(),MATCH(V$2,$H$1:$M$1,0))</f>
        <v>#NAME?</v>
      </c>
      <c r="W42" s="19" t="e" cm="1">
        <f t="array" ref="W42">INDEX($H:$M,ROW(),MATCH(W$2,$H$1:$M$1,0))</f>
        <v>#NAME?</v>
      </c>
      <c r="X42" s="19" t="e" cm="1">
        <f t="array" ref="X42">INDEX($H:$M,ROW(),MATCH(X$2,$H$1:$M$1,0))</f>
        <v>#NAME?</v>
      </c>
      <c r="Y42" s="19" t="e" cm="1">
        <f t="array" ref="Y42">INDEX($H:$M,ROW(),MATCH(Y$2,$H$1:$M$1,0))</f>
        <v>#NAME?</v>
      </c>
      <c r="Z42" s="19" t="e" cm="1">
        <f t="array" ref="Z42">INDEX($H:$M,ROW(),MATCH(Z$2,$H$1:$M$1,0))</f>
        <v>#NAME?</v>
      </c>
      <c r="AA42" s="19" t="e" cm="1">
        <f t="array" ref="AA42">INDEX($H:$M,ROW(),MATCH(AA$2,$H$1:$M$1,0))</f>
        <v>#NAME?</v>
      </c>
      <c r="AB42" s="19" t="e" cm="1">
        <f t="array" ref="AB42">INDEX($H:$M,ROW(),MATCH(AB$2,$H$1:$M$1,0))</f>
        <v>#NAME?</v>
      </c>
      <c r="AC42" s="19" t="e" cm="1">
        <f t="array" ref="AC42">INDEX($H:$M,ROW(),MATCH(AC$2,$H$1:$M$1,0))</f>
        <v>#NAME?</v>
      </c>
      <c r="AD42" s="19" t="e" cm="1">
        <f t="array" ref="AD42">INDEX($H:$M,ROW(),MATCH(AD$2,$H$1:$M$1,0))</f>
        <v>#NAME?</v>
      </c>
      <c r="AE42" s="19" t="e" cm="1">
        <f t="array" ref="AE42">INDEX($H:$M,ROW(),MATCH(AE$2,$H$1:$M$1,0))</f>
        <v>#NAME?</v>
      </c>
      <c r="AF42" s="19" t="e" cm="1">
        <f t="array" ref="AF42">INDEX($H:$M,ROW(),MATCH(AF$2,$H$1:$M$1,0))</f>
        <v>#NAME?</v>
      </c>
      <c r="AG42" s="19" t="e" cm="1">
        <f t="array" ref="AG42">INDEX($H:$M,ROW(),MATCH(AG$2,$H$1:$M$1,0))</f>
        <v>#NAME?</v>
      </c>
      <c r="AH42" s="19" t="e" cm="1">
        <f t="array" ref="AH42">INDEX($H:$M,ROW(),MATCH(AH$2,$H$1:$M$1,0))</f>
        <v>#NAME?</v>
      </c>
      <c r="AI42" s="19" t="e" cm="1">
        <f t="array" ref="AI42">INDEX($H:$M,ROW(),MATCH(AI$2,$H$1:$M$1,0))</f>
        <v>#NAME?</v>
      </c>
      <c r="AJ42" s="19" t="e" cm="1">
        <f t="array" ref="AJ42">INDEX($H:$M,ROW(),MATCH(AJ$2,$H$1:$M$1,0))</f>
        <v>#NAME?</v>
      </c>
      <c r="AK42" s="19" t="e" cm="1">
        <f t="array" ref="AK42">INDEX($H:$M,ROW(),MATCH(AK$2,$H$1:$M$1,0))</f>
        <v>#NAME?</v>
      </c>
      <c r="AL42" s="19" t="e" cm="1">
        <f t="array" ref="AL42">INDEX($H:$M,ROW(),MATCH(AL$2,$H$1:$M$1,0))</f>
        <v>#NAME?</v>
      </c>
      <c r="AM42" s="19" t="e" cm="1">
        <f t="array" ref="AM42">INDEX($H:$M,ROW(),MATCH(AM$2,$H$1:$M$1,0))</f>
        <v>#NAME?</v>
      </c>
      <c r="AN42" s="19" t="e" cm="1">
        <f t="array" ref="AN42">INDEX($H:$M,ROW(),MATCH(AN$2,$H$1:$M$1,0))</f>
        <v>#NAME?</v>
      </c>
      <c r="AO42" s="19" t="e" cm="1">
        <f t="array" ref="AO42">INDEX($H:$M,ROW(),MATCH(AO$2,$H$1:$M$1,0))</f>
        <v>#NAME?</v>
      </c>
      <c r="AP42" s="19" t="e" cm="1">
        <f t="array" ref="AP42">INDEX($H:$M,ROW(),MATCH(AP$2,$H$1:$M$1,0))</f>
        <v>#NAME?</v>
      </c>
      <c r="AQ42" s="19" t="e" cm="1">
        <f t="array" ref="AQ42">INDEX($H:$M,ROW(),MATCH(AQ$2,$H$1:$M$1,0))</f>
        <v>#NAME?</v>
      </c>
      <c r="AR42" s="19" t="e" cm="1">
        <f t="array" ref="AR42">INDEX($H:$M,ROW(),MATCH(AR$2,$H$1:$M$1,0))</f>
        <v>#NAME?</v>
      </c>
      <c r="AS42" s="19" t="e" cm="1">
        <f t="array" ref="AS42">INDEX($H:$M,ROW(),MATCH(AS$2,$H$1:$M$1,0))</f>
        <v>#NAME?</v>
      </c>
      <c r="AT42" s="19" t="e" cm="1">
        <f t="array" ref="AT42">INDEX($H:$M,ROW(),MATCH(AT$2,$H$1:$M$1,0))</f>
        <v>#NAME?</v>
      </c>
      <c r="AU42" s="19" t="e" cm="1">
        <f t="array" ref="AU42">INDEX($H:$M,ROW(),MATCH(AU$2,$H$1:$M$1,0))</f>
        <v>#NAME?</v>
      </c>
      <c r="AV42" s="19" t="e" cm="1">
        <f t="array" ref="AV42">INDEX($H:$M,ROW(),MATCH(AV$2,$H$1:$M$1,0))</f>
        <v>#NAME?</v>
      </c>
      <c r="AW42" s="19" t="e" cm="1">
        <f t="array" ref="AW42">INDEX($H:$M,ROW(),MATCH(AW$2,$H$1:$M$1,0))</f>
        <v>#NAME?</v>
      </c>
      <c r="AX42" s="19" t="e" cm="1">
        <f t="array" ref="AX42">INDEX($H:$M,ROW(),MATCH(AX$2,$H$1:$M$1,0))</f>
        <v>#NAME?</v>
      </c>
      <c r="AY42" s="19" t="e" cm="1">
        <f t="array" ref="AY42">INDEX($H:$M,ROW(),MATCH(AY$2,$H$1:$M$1,0))</f>
        <v>#NAME?</v>
      </c>
      <c r="AZ42" s="19" t="e" cm="1">
        <f t="array" ref="AZ42">INDEX($H:$M,ROW(),MATCH(AZ$2,$H$1:$M$1,0))</f>
        <v>#NAME?</v>
      </c>
      <c r="BA42" s="19" t="e" cm="1">
        <f t="array" ref="BA42">INDEX($H:$M,ROW(),MATCH(BA$2,$H$1:$M$1,0))</f>
        <v>#NAME?</v>
      </c>
      <c r="BB42" s="19" t="e" cm="1">
        <f t="array" ref="BB42">INDEX($H:$M,ROW(),MATCH(BB$2,$H$1:$M$1,0))</f>
        <v>#NAME?</v>
      </c>
      <c r="BC42" s="19" t="e" cm="1">
        <f t="array" ref="BC42">INDEX($H:$M,ROW(),MATCH(BC$2,$H$1:$M$1,0))</f>
        <v>#NAME?</v>
      </c>
      <c r="BD42" s="19" t="e" cm="1">
        <f t="array" ref="BD42">INDEX($H:$M,ROW(),MATCH(BD$2,$H$1:$M$1,0))</f>
        <v>#NAME?</v>
      </c>
      <c r="BE42" s="19" t="e" cm="1">
        <f t="array" ref="BE42">INDEX($H:$M,ROW(),MATCH(BE$2,$H$1:$M$1,0))</f>
        <v>#NAME?</v>
      </c>
      <c r="BF42" s="19" t="e" cm="1">
        <f t="array" ref="BF42">INDEX($H:$M,ROW(),MATCH(BF$2,$H$1:$M$1,0))</f>
        <v>#NAME?</v>
      </c>
      <c r="BG42" s="19" t="e" cm="1">
        <f t="array" ref="BG42">INDEX($H:$M,ROW(),MATCH(BG$2,$H$1:$M$1,0))</f>
        <v>#NAME?</v>
      </c>
      <c r="BH42" s="19" t="e" cm="1">
        <f t="array" ref="BH42">INDEX($H:$M,ROW(),MATCH(BH$2,$H$1:$M$1,0))</f>
        <v>#NAME?</v>
      </c>
      <c r="BI42" s="19" t="e" cm="1">
        <f t="array" ref="BI42">INDEX($H:$M,ROW(),MATCH(BI$2,$H$1:$M$1,0))</f>
        <v>#NAME?</v>
      </c>
      <c r="BJ42" s="19" t="e" cm="1">
        <f t="array" ref="BJ42">INDEX($H:$M,ROW(),MATCH(BJ$2,$H$1:$M$1,0))</f>
        <v>#NAME?</v>
      </c>
      <c r="BK42" s="19" t="e" cm="1">
        <f t="array" ref="BK42">INDEX($H:$M,ROW(),MATCH(BK$2,$H$1:$M$1,0))</f>
        <v>#NAME?</v>
      </c>
      <c r="BL42" s="19" t="e" cm="1">
        <f t="array" ref="BL42">INDEX($H:$M,ROW(),MATCH(BL$2,$H$1:$M$1,0))</f>
        <v>#NAME?</v>
      </c>
      <c r="BM42" s="19" t="e" cm="1">
        <f t="array" ref="BM42">INDEX($H:$M,ROW(),MATCH(BM$2,$H$1:$M$1,0))</f>
        <v>#NAME?</v>
      </c>
      <c r="BN42" s="19" t="e" cm="1">
        <f t="array" ref="BN42">INDEX($H:$M,ROW(),MATCH(BN$2,$H$1:$M$1,0))</f>
        <v>#NAME?</v>
      </c>
      <c r="BO42" s="19" t="e" cm="1">
        <f t="array" ref="BO42">INDEX($H:$M,ROW(),MATCH(BO$2,$H$1:$M$1,0))</f>
        <v>#NAME?</v>
      </c>
      <c r="BP42" s="19" t="e" cm="1">
        <f t="array" ref="BP42">INDEX($H:$M,ROW(),MATCH(BP$2,$H$1:$M$1,0))</f>
        <v>#NAME?</v>
      </c>
      <c r="BQ42" s="19" t="e" cm="1">
        <f t="array" ref="BQ42">INDEX($H:$M,ROW(),MATCH(BQ$2,$H$1:$M$1,0))</f>
        <v>#NAME?</v>
      </c>
      <c r="BR42" s="19" t="e" cm="1">
        <f t="array" ref="BR42">INDEX($H:$M,ROW(),MATCH(BR$2,$H$1:$M$1,0))</f>
        <v>#NAME?</v>
      </c>
      <c r="BS42" s="19" t="e" cm="1">
        <f t="array" ref="BS42">INDEX($H:$M,ROW(),MATCH(BS$2,$H$1:$M$1,0))</f>
        <v>#NAME?</v>
      </c>
      <c r="BT42" s="19" t="e" cm="1">
        <f t="array" ref="BT42">INDEX($H:$M,ROW(),MATCH(BT$2,$H$1:$M$1,0))</f>
        <v>#NAME?</v>
      </c>
      <c r="BU42" s="19" t="e" cm="1">
        <f t="array" ref="BU42">INDEX($H:$M,ROW(),MATCH(BU$2,$H$1:$M$1,0))</f>
        <v>#NAME?</v>
      </c>
      <c r="BV42" s="19" t="e" cm="1">
        <f t="array" ref="BV42">INDEX($H:$M,ROW(),MATCH(BV$2,$H$1:$M$1,0))</f>
        <v>#NAME?</v>
      </c>
      <c r="BW42" s="19" t="e" cm="1">
        <f t="array" ref="BW42">INDEX($H:$M,ROW(),MATCH(BW$2,$H$1:$M$1,0))</f>
        <v>#NAME?</v>
      </c>
      <c r="BX42" s="19" t="e" cm="1">
        <f t="array" ref="BX42">INDEX($H:$M,ROW(),MATCH(BX$2,$H$1:$M$1,0))</f>
        <v>#NAME?</v>
      </c>
      <c r="BY42" s="19" t="e" cm="1">
        <f t="array" ref="BY42">INDEX($H:$M,ROW(),MATCH(BY$2,$H$1:$M$1,0))</f>
        <v>#NAME?</v>
      </c>
      <c r="BZ42" s="19" t="e" cm="1">
        <f t="array" ref="BZ42">INDEX($H:$M,ROW(),MATCH(BZ$2,$H$1:$M$1,0))</f>
        <v>#NAME?</v>
      </c>
      <c r="CA42" s="19" t="e" cm="1">
        <f t="array" ref="CA42">INDEX($H:$M,ROW(),MATCH(CA$2,$H$1:$M$1,0))</f>
        <v>#NAME?</v>
      </c>
      <c r="CB42" s="19" t="e" cm="1">
        <f t="array" ref="CB42">INDEX($H:$M,ROW(),MATCH(CB$2,$H$1:$M$1,0))</f>
        <v>#NAME?</v>
      </c>
      <c r="CC42" s="19" t="e" cm="1">
        <f t="array" ref="CC42">INDEX($H:$M,ROW(),MATCH(CC$2,$H$1:$M$1,0))</f>
        <v>#NAME?</v>
      </c>
      <c r="CD42" s="19" t="e" cm="1">
        <f t="array" ref="CD42">INDEX($H:$M,ROW(),MATCH(CD$2,$H$1:$M$1,0))</f>
        <v>#NAME?</v>
      </c>
      <c r="CE42" s="19" t="e" cm="1">
        <f t="array" ref="CE42">INDEX($H:$M,ROW(),MATCH(CE$2,$H$1:$M$1,0))</f>
        <v>#NAME?</v>
      </c>
      <c r="CF42" s="19" t="e" cm="1">
        <f t="array" ref="CF42">INDEX($H:$M,ROW(),MATCH(CF$2,$H$1:$M$1,0))</f>
        <v>#NAME?</v>
      </c>
      <c r="CG42" s="19" t="e" cm="1">
        <f t="array" ref="CG42">INDEX($H:$M,ROW(),MATCH(CG$2,$H$1:$M$1,0))</f>
        <v>#NAME?</v>
      </c>
      <c r="CH42" s="19" t="e" cm="1">
        <f t="array" ref="CH42">INDEX($H:$M,ROW(),MATCH(CH$2,$H$1:$M$1,0))</f>
        <v>#NAME?</v>
      </c>
      <c r="CI42" s="19" t="e" cm="1">
        <f t="array" ref="CI42">INDEX($H:$M,ROW(),MATCH(CI$2,$H$1:$M$1,0))</f>
        <v>#NAME?</v>
      </c>
    </row>
    <row r="43" spans="1:87" x14ac:dyDescent="0.35">
      <c r="C43" t="s">
        <v>163</v>
      </c>
    </row>
    <row r="44" spans="1:87" x14ac:dyDescent="0.35">
      <c r="A44" s="6"/>
      <c r="B44" s="6"/>
      <c r="C44" t="s">
        <v>163</v>
      </c>
      <c r="E44" s="12" t="s">
        <v>70</v>
      </c>
      <c r="F44" s="12"/>
      <c r="G44" s="13"/>
    </row>
    <row r="45" spans="1:87" x14ac:dyDescent="0.35">
      <c r="A45" s="6"/>
      <c r="B45" s="6"/>
      <c r="C45" t="s">
        <v>163</v>
      </c>
      <c r="E45" t="s">
        <v>71</v>
      </c>
      <c r="H45" s="15" t="e">
        <f>SUMIF($3:$3,H$1-1,45:45)</f>
        <v>#NAME?</v>
      </c>
      <c r="I45" s="15" t="e">
        <f>H49</f>
        <v>#NAME?</v>
      </c>
      <c r="J45" s="15" t="e">
        <f>I49</f>
        <v>#NAME?</v>
      </c>
      <c r="K45" s="15" t="e">
        <f>J49</f>
        <v>#NAME?</v>
      </c>
      <c r="L45" s="15" t="e">
        <f>K49</f>
        <v>#NAME?</v>
      </c>
      <c r="M45" s="15" t="e">
        <f>L49</f>
        <v>#NAME?</v>
      </c>
      <c r="O45" s="34"/>
      <c r="P45" s="34">
        <f>O49</f>
        <v>0</v>
      </c>
      <c r="Q45" s="34" t="e">
        <f>P49</f>
        <v>#NAME?</v>
      </c>
      <c r="R45" s="34" t="e">
        <f t="shared" ref="R45:CC45" si="46">Q49</f>
        <v>#NAME?</v>
      </c>
      <c r="S45" s="34" t="e">
        <f t="shared" si="46"/>
        <v>#NAME?</v>
      </c>
      <c r="T45" s="34" t="e">
        <f t="shared" si="46"/>
        <v>#NAME?</v>
      </c>
      <c r="U45" s="34" t="e">
        <f t="shared" si="46"/>
        <v>#NAME?</v>
      </c>
      <c r="V45" s="34" t="e">
        <f t="shared" si="46"/>
        <v>#NAME?</v>
      </c>
      <c r="W45" s="34" t="e">
        <f t="shared" si="46"/>
        <v>#NAME?</v>
      </c>
      <c r="X45" s="34" t="e">
        <f t="shared" si="46"/>
        <v>#NAME?</v>
      </c>
      <c r="Y45" s="34" t="e">
        <f t="shared" si="46"/>
        <v>#NAME?</v>
      </c>
      <c r="Z45" s="34" t="e">
        <f t="shared" si="46"/>
        <v>#NAME?</v>
      </c>
      <c r="AA45" s="34" t="e">
        <f t="shared" si="46"/>
        <v>#NAME?</v>
      </c>
      <c r="AB45" s="34" t="e">
        <f t="shared" si="46"/>
        <v>#NAME?</v>
      </c>
      <c r="AC45" s="34" t="e">
        <f t="shared" si="46"/>
        <v>#NAME?</v>
      </c>
      <c r="AD45" s="34" t="e">
        <f t="shared" si="46"/>
        <v>#NAME?</v>
      </c>
      <c r="AE45" s="34" t="e">
        <f t="shared" si="46"/>
        <v>#NAME?</v>
      </c>
      <c r="AF45" s="34" t="e">
        <f t="shared" si="46"/>
        <v>#NAME?</v>
      </c>
      <c r="AG45" s="34" t="e">
        <f t="shared" si="46"/>
        <v>#NAME?</v>
      </c>
      <c r="AH45" s="34" t="e">
        <f t="shared" si="46"/>
        <v>#NAME?</v>
      </c>
      <c r="AI45" s="34" t="e">
        <f t="shared" si="46"/>
        <v>#NAME?</v>
      </c>
      <c r="AJ45" s="34" t="e">
        <f t="shared" si="46"/>
        <v>#NAME?</v>
      </c>
      <c r="AK45" s="34" t="e">
        <f t="shared" si="46"/>
        <v>#NAME?</v>
      </c>
      <c r="AL45" s="34" t="e">
        <f t="shared" si="46"/>
        <v>#NAME?</v>
      </c>
      <c r="AM45" s="34" t="e">
        <f t="shared" si="46"/>
        <v>#NAME?</v>
      </c>
      <c r="AN45" s="34" t="e">
        <f t="shared" si="46"/>
        <v>#NAME?</v>
      </c>
      <c r="AO45" s="34" t="e">
        <f t="shared" si="46"/>
        <v>#NAME?</v>
      </c>
      <c r="AP45" s="34" t="e">
        <f t="shared" si="46"/>
        <v>#NAME?</v>
      </c>
      <c r="AQ45" s="34" t="e">
        <f t="shared" si="46"/>
        <v>#NAME?</v>
      </c>
      <c r="AR45" s="34" t="e">
        <f t="shared" si="46"/>
        <v>#NAME?</v>
      </c>
      <c r="AS45" s="34" t="e">
        <f t="shared" si="46"/>
        <v>#NAME?</v>
      </c>
      <c r="AT45" s="34" t="e">
        <f t="shared" si="46"/>
        <v>#NAME?</v>
      </c>
      <c r="AU45" s="34" t="e">
        <f t="shared" si="46"/>
        <v>#NAME?</v>
      </c>
      <c r="AV45" s="34" t="e">
        <f t="shared" si="46"/>
        <v>#NAME?</v>
      </c>
      <c r="AW45" s="34" t="e">
        <f t="shared" si="46"/>
        <v>#NAME?</v>
      </c>
      <c r="AX45" s="34" t="e">
        <f t="shared" si="46"/>
        <v>#NAME?</v>
      </c>
      <c r="AY45" s="34" t="e">
        <f t="shared" si="46"/>
        <v>#NAME?</v>
      </c>
      <c r="AZ45" s="34" t="e">
        <f t="shared" si="46"/>
        <v>#NAME?</v>
      </c>
      <c r="BA45" s="34" t="e">
        <f t="shared" si="46"/>
        <v>#NAME?</v>
      </c>
      <c r="BB45" s="34" t="e">
        <f t="shared" si="46"/>
        <v>#NAME?</v>
      </c>
      <c r="BC45" s="34" t="e">
        <f t="shared" si="46"/>
        <v>#NAME?</v>
      </c>
      <c r="BD45" s="34" t="e">
        <f t="shared" si="46"/>
        <v>#NAME?</v>
      </c>
      <c r="BE45" s="34" t="e">
        <f t="shared" si="46"/>
        <v>#NAME?</v>
      </c>
      <c r="BF45" s="34" t="e">
        <f t="shared" si="46"/>
        <v>#NAME?</v>
      </c>
      <c r="BG45" s="34" t="e">
        <f t="shared" si="46"/>
        <v>#NAME?</v>
      </c>
      <c r="BH45" s="34" t="e">
        <f t="shared" si="46"/>
        <v>#NAME?</v>
      </c>
      <c r="BI45" s="34" t="e">
        <f t="shared" si="46"/>
        <v>#NAME?</v>
      </c>
      <c r="BJ45" s="34" t="e">
        <f t="shared" si="46"/>
        <v>#NAME?</v>
      </c>
      <c r="BK45" s="34" t="e">
        <f t="shared" si="46"/>
        <v>#NAME?</v>
      </c>
      <c r="BL45" s="34" t="e">
        <f t="shared" si="46"/>
        <v>#NAME?</v>
      </c>
      <c r="BM45" s="34" t="e">
        <f t="shared" si="46"/>
        <v>#NAME?</v>
      </c>
      <c r="BN45" s="34" t="e">
        <f t="shared" si="46"/>
        <v>#NAME?</v>
      </c>
      <c r="BO45" s="34" t="e">
        <f t="shared" si="46"/>
        <v>#NAME?</v>
      </c>
      <c r="BP45" s="34" t="e">
        <f t="shared" si="46"/>
        <v>#NAME?</v>
      </c>
      <c r="BQ45" s="34" t="e">
        <f t="shared" si="46"/>
        <v>#NAME?</v>
      </c>
      <c r="BR45" s="34" t="e">
        <f t="shared" si="46"/>
        <v>#NAME?</v>
      </c>
      <c r="BS45" s="34" t="e">
        <f t="shared" si="46"/>
        <v>#NAME?</v>
      </c>
      <c r="BT45" s="34" t="e">
        <f t="shared" si="46"/>
        <v>#NAME?</v>
      </c>
      <c r="BU45" s="34" t="e">
        <f t="shared" si="46"/>
        <v>#NAME?</v>
      </c>
      <c r="BV45" s="34" t="e">
        <f t="shared" si="46"/>
        <v>#NAME?</v>
      </c>
      <c r="BW45" s="34" t="e">
        <f t="shared" si="46"/>
        <v>#NAME?</v>
      </c>
      <c r="BX45" s="34" t="e">
        <f t="shared" si="46"/>
        <v>#NAME?</v>
      </c>
      <c r="BY45" s="34" t="e">
        <f t="shared" si="46"/>
        <v>#NAME?</v>
      </c>
      <c r="BZ45" s="34" t="e">
        <f t="shared" si="46"/>
        <v>#NAME?</v>
      </c>
      <c r="CA45" s="34" t="e">
        <f t="shared" si="46"/>
        <v>#NAME?</v>
      </c>
      <c r="CB45" s="34" t="e">
        <f t="shared" si="46"/>
        <v>#NAME?</v>
      </c>
      <c r="CC45" s="34" t="e">
        <f t="shared" si="46"/>
        <v>#NAME?</v>
      </c>
      <c r="CD45" s="34" t="e">
        <f t="shared" ref="CD45:CI45" si="47">CC49</f>
        <v>#NAME?</v>
      </c>
      <c r="CE45" s="34" t="e">
        <f t="shared" si="47"/>
        <v>#NAME?</v>
      </c>
      <c r="CF45" s="34" t="e">
        <f t="shared" si="47"/>
        <v>#NAME?</v>
      </c>
      <c r="CG45" s="34" t="e">
        <f t="shared" si="47"/>
        <v>#NAME?</v>
      </c>
      <c r="CH45" s="34" t="e">
        <f t="shared" si="47"/>
        <v>#NAME?</v>
      </c>
      <c r="CI45" s="34" t="e">
        <f t="shared" si="47"/>
        <v>#NAME?</v>
      </c>
    </row>
    <row r="46" spans="1:87" x14ac:dyDescent="0.35">
      <c r="A46" s="6"/>
      <c r="B46" s="6"/>
      <c r="C46" t="s">
        <v>163</v>
      </c>
      <c r="E46" t="s">
        <v>72</v>
      </c>
      <c r="H46" s="34" t="e">
        <f t="shared" ref="H46:M46" si="48">SUMIF($2:$2,H$1,46:46)</f>
        <v>#NAME?</v>
      </c>
      <c r="I46" s="34" t="e">
        <f t="shared" si="48"/>
        <v>#NAME?</v>
      </c>
      <c r="J46" s="34" t="e">
        <f t="shared" si="48"/>
        <v>#NAME?</v>
      </c>
      <c r="K46" s="34" t="e">
        <f t="shared" si="48"/>
        <v>#NAME?</v>
      </c>
      <c r="L46" s="34" t="e">
        <f t="shared" si="48"/>
        <v>#NAME?</v>
      </c>
      <c r="M46" s="34" t="e">
        <f t="shared" si="48"/>
        <v>#NAME?</v>
      </c>
      <c r="O46" s="17"/>
      <c r="P46" s="34" t="e">
        <f>ROUNDDOWN(P37/P42,0)</f>
        <v>#NAME?</v>
      </c>
      <c r="Q46" s="34" t="e">
        <f t="shared" ref="Q46:CB46" si="49">ROUNDDOWN(Q37/Q42,0)</f>
        <v>#NAME?</v>
      </c>
      <c r="R46" s="34" t="e">
        <f t="shared" si="49"/>
        <v>#NAME?</v>
      </c>
      <c r="S46" s="34" t="e">
        <f t="shared" si="49"/>
        <v>#NAME?</v>
      </c>
      <c r="T46" s="34" t="e">
        <f t="shared" si="49"/>
        <v>#NAME?</v>
      </c>
      <c r="U46" s="34" t="e">
        <f t="shared" si="49"/>
        <v>#NAME?</v>
      </c>
      <c r="V46" s="34" t="e">
        <f t="shared" si="49"/>
        <v>#NAME?</v>
      </c>
      <c r="W46" s="34" t="e">
        <f t="shared" si="49"/>
        <v>#NAME?</v>
      </c>
      <c r="X46" s="34" t="e">
        <f t="shared" si="49"/>
        <v>#NAME?</v>
      </c>
      <c r="Y46" s="34" t="e">
        <f t="shared" si="49"/>
        <v>#NAME?</v>
      </c>
      <c r="Z46" s="34" t="e">
        <f t="shared" si="49"/>
        <v>#NAME?</v>
      </c>
      <c r="AA46" s="34" t="e">
        <f t="shared" si="49"/>
        <v>#NAME?</v>
      </c>
      <c r="AB46" s="34" t="e">
        <f t="shared" si="49"/>
        <v>#NAME?</v>
      </c>
      <c r="AC46" s="34" t="e">
        <f t="shared" si="49"/>
        <v>#NAME?</v>
      </c>
      <c r="AD46" s="34" t="e">
        <f t="shared" si="49"/>
        <v>#NAME?</v>
      </c>
      <c r="AE46" s="34" t="e">
        <f t="shared" si="49"/>
        <v>#NAME?</v>
      </c>
      <c r="AF46" s="34" t="e">
        <f t="shared" si="49"/>
        <v>#NAME?</v>
      </c>
      <c r="AG46" s="34" t="e">
        <f t="shared" si="49"/>
        <v>#NAME?</v>
      </c>
      <c r="AH46" s="34" t="e">
        <f t="shared" si="49"/>
        <v>#NAME?</v>
      </c>
      <c r="AI46" s="34" t="e">
        <f t="shared" si="49"/>
        <v>#NAME?</v>
      </c>
      <c r="AJ46" s="34" t="e">
        <f t="shared" si="49"/>
        <v>#NAME?</v>
      </c>
      <c r="AK46" s="34" t="e">
        <f t="shared" si="49"/>
        <v>#NAME?</v>
      </c>
      <c r="AL46" s="34" t="e">
        <f t="shared" si="49"/>
        <v>#NAME?</v>
      </c>
      <c r="AM46" s="34" t="e">
        <f t="shared" si="49"/>
        <v>#NAME?</v>
      </c>
      <c r="AN46" s="34" t="e">
        <f t="shared" si="49"/>
        <v>#NAME?</v>
      </c>
      <c r="AO46" s="34" t="e">
        <f t="shared" si="49"/>
        <v>#NAME?</v>
      </c>
      <c r="AP46" s="34" t="e">
        <f t="shared" si="49"/>
        <v>#NAME?</v>
      </c>
      <c r="AQ46" s="34" t="e">
        <f t="shared" si="49"/>
        <v>#NAME?</v>
      </c>
      <c r="AR46" s="34" t="e">
        <f t="shared" si="49"/>
        <v>#NAME?</v>
      </c>
      <c r="AS46" s="34" t="e">
        <f t="shared" si="49"/>
        <v>#NAME?</v>
      </c>
      <c r="AT46" s="34" t="e">
        <f t="shared" si="49"/>
        <v>#NAME?</v>
      </c>
      <c r="AU46" s="34" t="e">
        <f t="shared" si="49"/>
        <v>#NAME?</v>
      </c>
      <c r="AV46" s="34" t="e">
        <f t="shared" si="49"/>
        <v>#NAME?</v>
      </c>
      <c r="AW46" s="34" t="e">
        <f t="shared" si="49"/>
        <v>#NAME?</v>
      </c>
      <c r="AX46" s="34" t="e">
        <f t="shared" si="49"/>
        <v>#NAME?</v>
      </c>
      <c r="AY46" s="34" t="e">
        <f t="shared" si="49"/>
        <v>#NAME?</v>
      </c>
      <c r="AZ46" s="34" t="e">
        <f t="shared" si="49"/>
        <v>#NAME?</v>
      </c>
      <c r="BA46" s="34" t="e">
        <f t="shared" si="49"/>
        <v>#NAME?</v>
      </c>
      <c r="BB46" s="34" t="e">
        <f t="shared" si="49"/>
        <v>#NAME?</v>
      </c>
      <c r="BC46" s="34" t="e">
        <f t="shared" si="49"/>
        <v>#NAME?</v>
      </c>
      <c r="BD46" s="34" t="e">
        <f t="shared" si="49"/>
        <v>#NAME?</v>
      </c>
      <c r="BE46" s="34" t="e">
        <f t="shared" si="49"/>
        <v>#NAME?</v>
      </c>
      <c r="BF46" s="34" t="e">
        <f t="shared" si="49"/>
        <v>#NAME?</v>
      </c>
      <c r="BG46" s="34" t="e">
        <f t="shared" si="49"/>
        <v>#NAME?</v>
      </c>
      <c r="BH46" s="34" t="e">
        <f t="shared" si="49"/>
        <v>#NAME?</v>
      </c>
      <c r="BI46" s="34" t="e">
        <f t="shared" si="49"/>
        <v>#NAME?</v>
      </c>
      <c r="BJ46" s="34" t="e">
        <f t="shared" si="49"/>
        <v>#NAME?</v>
      </c>
      <c r="BK46" s="34" t="e">
        <f t="shared" si="49"/>
        <v>#NAME?</v>
      </c>
      <c r="BL46" s="34" t="e">
        <f t="shared" si="49"/>
        <v>#NAME?</v>
      </c>
      <c r="BM46" s="34" t="e">
        <f t="shared" si="49"/>
        <v>#NAME?</v>
      </c>
      <c r="BN46" s="34" t="e">
        <f t="shared" si="49"/>
        <v>#NAME?</v>
      </c>
      <c r="BO46" s="34" t="e">
        <f t="shared" si="49"/>
        <v>#NAME?</v>
      </c>
      <c r="BP46" s="34" t="e">
        <f t="shared" si="49"/>
        <v>#NAME?</v>
      </c>
      <c r="BQ46" s="34" t="e">
        <f t="shared" si="49"/>
        <v>#NAME?</v>
      </c>
      <c r="BR46" s="34" t="e">
        <f t="shared" si="49"/>
        <v>#NAME?</v>
      </c>
      <c r="BS46" s="34" t="e">
        <f t="shared" si="49"/>
        <v>#NAME?</v>
      </c>
      <c r="BT46" s="34" t="e">
        <f t="shared" si="49"/>
        <v>#NAME?</v>
      </c>
      <c r="BU46" s="34" t="e">
        <f t="shared" si="49"/>
        <v>#NAME?</v>
      </c>
      <c r="BV46" s="34" t="e">
        <f t="shared" si="49"/>
        <v>#NAME?</v>
      </c>
      <c r="BW46" s="34" t="e">
        <f t="shared" si="49"/>
        <v>#NAME?</v>
      </c>
      <c r="BX46" s="34" t="e">
        <f t="shared" si="49"/>
        <v>#NAME?</v>
      </c>
      <c r="BY46" s="34" t="e">
        <f t="shared" si="49"/>
        <v>#NAME?</v>
      </c>
      <c r="BZ46" s="34" t="e">
        <f t="shared" si="49"/>
        <v>#NAME?</v>
      </c>
      <c r="CA46" s="34" t="e">
        <f t="shared" si="49"/>
        <v>#NAME?</v>
      </c>
      <c r="CB46" s="34" t="e">
        <f t="shared" si="49"/>
        <v>#NAME?</v>
      </c>
      <c r="CC46" s="34" t="e">
        <f t="shared" ref="CC46:CI46" si="50">ROUNDDOWN(CC37/CC42,0)</f>
        <v>#NAME?</v>
      </c>
      <c r="CD46" s="34" t="e">
        <f t="shared" si="50"/>
        <v>#NAME?</v>
      </c>
      <c r="CE46" s="34" t="e">
        <f t="shared" si="50"/>
        <v>#NAME?</v>
      </c>
      <c r="CF46" s="34" t="e">
        <f t="shared" si="50"/>
        <v>#NAME?</v>
      </c>
      <c r="CG46" s="34" t="e">
        <f t="shared" si="50"/>
        <v>#NAME?</v>
      </c>
      <c r="CH46" s="34" t="e">
        <f t="shared" si="50"/>
        <v>#NAME?</v>
      </c>
      <c r="CI46" s="34" t="e">
        <f t="shared" si="50"/>
        <v>#NAME?</v>
      </c>
    </row>
    <row r="47" spans="1:87" x14ac:dyDescent="0.35">
      <c r="C47" t="s">
        <v>163</v>
      </c>
      <c r="E47" s="12" t="s">
        <v>73</v>
      </c>
      <c r="F47" s="12"/>
      <c r="G47" s="13"/>
      <c r="H47" s="16">
        <v>0.05</v>
      </c>
      <c r="I47" s="16">
        <v>0.05</v>
      </c>
      <c r="J47" s="16">
        <v>0.05</v>
      </c>
      <c r="K47" s="16">
        <v>0.05</v>
      </c>
      <c r="L47" s="16">
        <v>0.05</v>
      </c>
      <c r="M47" s="16">
        <v>0.05</v>
      </c>
      <c r="O47" s="20"/>
      <c r="P47" s="20" t="e" cm="1">
        <f t="array" ref="P47">INDEX($H:$M,ROW(),MATCH(P$2,$H$1:$M$1,0))</f>
        <v>#NAME?</v>
      </c>
      <c r="Q47" s="20" t="e" cm="1">
        <f t="array" ref="Q47">INDEX($H:$M,ROW(),MATCH(Q$2,$H$1:$M$1,0))</f>
        <v>#NAME?</v>
      </c>
      <c r="R47" s="20" t="e" cm="1">
        <f t="array" ref="R47">INDEX($H:$M,ROW(),MATCH(R$2,$H$1:$M$1,0))</f>
        <v>#NAME?</v>
      </c>
      <c r="S47" s="20" t="e" cm="1">
        <f t="array" ref="S47">INDEX($H:$M,ROW(),MATCH(S$2,$H$1:$M$1,0))</f>
        <v>#NAME?</v>
      </c>
      <c r="T47" s="20" t="e" cm="1">
        <f t="array" ref="T47">INDEX($H:$M,ROW(),MATCH(T$2,$H$1:$M$1,0))</f>
        <v>#NAME?</v>
      </c>
      <c r="U47" s="20" t="e" cm="1">
        <f t="array" ref="U47">INDEX($H:$M,ROW(),MATCH(U$2,$H$1:$M$1,0))</f>
        <v>#NAME?</v>
      </c>
      <c r="V47" s="20" t="e" cm="1">
        <f t="array" ref="V47">INDEX($H:$M,ROW(),MATCH(V$2,$H$1:$M$1,0))</f>
        <v>#NAME?</v>
      </c>
      <c r="W47" s="20" t="e" cm="1">
        <f t="array" ref="W47">INDEX($H:$M,ROW(),MATCH(W$2,$H$1:$M$1,0))</f>
        <v>#NAME?</v>
      </c>
      <c r="X47" s="20" t="e" cm="1">
        <f t="array" ref="X47">INDEX($H:$M,ROW(),MATCH(X$2,$H$1:$M$1,0))</f>
        <v>#NAME?</v>
      </c>
      <c r="Y47" s="20" t="e" cm="1">
        <f t="array" ref="Y47">INDEX($H:$M,ROW(),MATCH(Y$2,$H$1:$M$1,0))</f>
        <v>#NAME?</v>
      </c>
      <c r="Z47" s="20" t="e" cm="1">
        <f t="array" ref="Z47">INDEX($H:$M,ROW(),MATCH(Z$2,$H$1:$M$1,0))</f>
        <v>#NAME?</v>
      </c>
      <c r="AA47" s="20" t="e" cm="1">
        <f t="array" ref="AA47">INDEX($H:$M,ROW(),MATCH(AA$2,$H$1:$M$1,0))</f>
        <v>#NAME?</v>
      </c>
      <c r="AB47" s="20" t="e" cm="1">
        <f t="array" ref="AB47">INDEX($H:$M,ROW(),MATCH(AB$2,$H$1:$M$1,0))</f>
        <v>#NAME?</v>
      </c>
      <c r="AC47" s="20" t="e" cm="1">
        <f t="array" ref="AC47">INDEX($H:$M,ROW(),MATCH(AC$2,$H$1:$M$1,0))</f>
        <v>#NAME?</v>
      </c>
      <c r="AD47" s="20" t="e" cm="1">
        <f t="array" ref="AD47">INDEX($H:$M,ROW(),MATCH(AD$2,$H$1:$M$1,0))</f>
        <v>#NAME?</v>
      </c>
      <c r="AE47" s="20" t="e" cm="1">
        <f t="array" ref="AE47">INDEX($H:$M,ROW(),MATCH(AE$2,$H$1:$M$1,0))</f>
        <v>#NAME?</v>
      </c>
      <c r="AF47" s="20" t="e" cm="1">
        <f t="array" ref="AF47">INDEX($H:$M,ROW(),MATCH(AF$2,$H$1:$M$1,0))</f>
        <v>#NAME?</v>
      </c>
      <c r="AG47" s="20" t="e" cm="1">
        <f t="array" ref="AG47">INDEX($H:$M,ROW(),MATCH(AG$2,$H$1:$M$1,0))</f>
        <v>#NAME?</v>
      </c>
      <c r="AH47" s="20" t="e" cm="1">
        <f t="array" ref="AH47">INDEX($H:$M,ROW(),MATCH(AH$2,$H$1:$M$1,0))</f>
        <v>#NAME?</v>
      </c>
      <c r="AI47" s="20" t="e" cm="1">
        <f t="array" ref="AI47">INDEX($H:$M,ROW(),MATCH(AI$2,$H$1:$M$1,0))</f>
        <v>#NAME?</v>
      </c>
      <c r="AJ47" s="20" t="e" cm="1">
        <f t="array" ref="AJ47">INDEX($H:$M,ROW(),MATCH(AJ$2,$H$1:$M$1,0))</f>
        <v>#NAME?</v>
      </c>
      <c r="AK47" s="20" t="e" cm="1">
        <f t="array" ref="AK47">INDEX($H:$M,ROW(),MATCH(AK$2,$H$1:$M$1,0))</f>
        <v>#NAME?</v>
      </c>
      <c r="AL47" s="20" t="e" cm="1">
        <f t="array" ref="AL47">INDEX($H:$M,ROW(),MATCH(AL$2,$H$1:$M$1,0))</f>
        <v>#NAME?</v>
      </c>
      <c r="AM47" s="20" t="e" cm="1">
        <f t="array" ref="AM47">INDEX($H:$M,ROW(),MATCH(AM$2,$H$1:$M$1,0))</f>
        <v>#NAME?</v>
      </c>
      <c r="AN47" s="20" t="e" cm="1">
        <f t="array" ref="AN47">INDEX($H:$M,ROW(),MATCH(AN$2,$H$1:$M$1,0))</f>
        <v>#NAME?</v>
      </c>
      <c r="AO47" s="20" t="e" cm="1">
        <f t="array" ref="AO47">INDEX($H:$M,ROW(),MATCH(AO$2,$H$1:$M$1,0))</f>
        <v>#NAME?</v>
      </c>
      <c r="AP47" s="20" t="e" cm="1">
        <f t="array" ref="AP47">INDEX($H:$M,ROW(),MATCH(AP$2,$H$1:$M$1,0))</f>
        <v>#NAME?</v>
      </c>
      <c r="AQ47" s="20" t="e" cm="1">
        <f t="array" ref="AQ47">INDEX($H:$M,ROW(),MATCH(AQ$2,$H$1:$M$1,0))</f>
        <v>#NAME?</v>
      </c>
      <c r="AR47" s="20" t="e" cm="1">
        <f t="array" ref="AR47">INDEX($H:$M,ROW(),MATCH(AR$2,$H$1:$M$1,0))</f>
        <v>#NAME?</v>
      </c>
      <c r="AS47" s="20" t="e" cm="1">
        <f t="array" ref="AS47">INDEX($H:$M,ROW(),MATCH(AS$2,$H$1:$M$1,0))</f>
        <v>#NAME?</v>
      </c>
      <c r="AT47" s="20" t="e" cm="1">
        <f t="array" ref="AT47">INDEX($H:$M,ROW(),MATCH(AT$2,$H$1:$M$1,0))</f>
        <v>#NAME?</v>
      </c>
      <c r="AU47" s="20" t="e" cm="1">
        <f t="array" ref="AU47">INDEX($H:$M,ROW(),MATCH(AU$2,$H$1:$M$1,0))</f>
        <v>#NAME?</v>
      </c>
      <c r="AV47" s="20" t="e" cm="1">
        <f t="array" ref="AV47">INDEX($H:$M,ROW(),MATCH(AV$2,$H$1:$M$1,0))</f>
        <v>#NAME?</v>
      </c>
      <c r="AW47" s="20" t="e" cm="1">
        <f t="array" ref="AW47">INDEX($H:$M,ROW(),MATCH(AW$2,$H$1:$M$1,0))</f>
        <v>#NAME?</v>
      </c>
      <c r="AX47" s="20" t="e" cm="1">
        <f t="array" ref="AX47">INDEX($H:$M,ROW(),MATCH(AX$2,$H$1:$M$1,0))</f>
        <v>#NAME?</v>
      </c>
      <c r="AY47" s="20" t="e" cm="1">
        <f t="array" ref="AY47">INDEX($H:$M,ROW(),MATCH(AY$2,$H$1:$M$1,0))</f>
        <v>#NAME?</v>
      </c>
      <c r="AZ47" s="20" t="e" cm="1">
        <f t="array" ref="AZ47">INDEX($H:$M,ROW(),MATCH(AZ$2,$H$1:$M$1,0))</f>
        <v>#NAME?</v>
      </c>
      <c r="BA47" s="20" t="e" cm="1">
        <f t="array" ref="BA47">INDEX($H:$M,ROW(),MATCH(BA$2,$H$1:$M$1,0))</f>
        <v>#NAME?</v>
      </c>
      <c r="BB47" s="20" t="e" cm="1">
        <f t="array" ref="BB47">INDEX($H:$M,ROW(),MATCH(BB$2,$H$1:$M$1,0))</f>
        <v>#NAME?</v>
      </c>
      <c r="BC47" s="20" t="e" cm="1">
        <f t="array" ref="BC47">INDEX($H:$M,ROW(),MATCH(BC$2,$H$1:$M$1,0))</f>
        <v>#NAME?</v>
      </c>
      <c r="BD47" s="20" t="e" cm="1">
        <f t="array" ref="BD47">INDEX($H:$M,ROW(),MATCH(BD$2,$H$1:$M$1,0))</f>
        <v>#NAME?</v>
      </c>
      <c r="BE47" s="20" t="e" cm="1">
        <f t="array" ref="BE47">INDEX($H:$M,ROW(),MATCH(BE$2,$H$1:$M$1,0))</f>
        <v>#NAME?</v>
      </c>
      <c r="BF47" s="20" t="e" cm="1">
        <f t="array" ref="BF47">INDEX($H:$M,ROW(),MATCH(BF$2,$H$1:$M$1,0))</f>
        <v>#NAME?</v>
      </c>
      <c r="BG47" s="20" t="e" cm="1">
        <f t="array" ref="BG47">INDEX($H:$M,ROW(),MATCH(BG$2,$H$1:$M$1,0))</f>
        <v>#NAME?</v>
      </c>
      <c r="BH47" s="20" t="e" cm="1">
        <f t="array" ref="BH47">INDEX($H:$M,ROW(),MATCH(BH$2,$H$1:$M$1,0))</f>
        <v>#NAME?</v>
      </c>
      <c r="BI47" s="20" t="e" cm="1">
        <f t="array" ref="BI47">INDEX($H:$M,ROW(),MATCH(BI$2,$H$1:$M$1,0))</f>
        <v>#NAME?</v>
      </c>
      <c r="BJ47" s="20" t="e" cm="1">
        <f t="array" ref="BJ47">INDEX($H:$M,ROW(),MATCH(BJ$2,$H$1:$M$1,0))</f>
        <v>#NAME?</v>
      </c>
      <c r="BK47" s="20" t="e" cm="1">
        <f t="array" ref="BK47">INDEX($H:$M,ROW(),MATCH(BK$2,$H$1:$M$1,0))</f>
        <v>#NAME?</v>
      </c>
      <c r="BL47" s="20" t="e" cm="1">
        <f t="array" ref="BL47">INDEX($H:$M,ROW(),MATCH(BL$2,$H$1:$M$1,0))</f>
        <v>#NAME?</v>
      </c>
      <c r="BM47" s="20" t="e" cm="1">
        <f t="array" ref="BM47">INDEX($H:$M,ROW(),MATCH(BM$2,$H$1:$M$1,0))</f>
        <v>#NAME?</v>
      </c>
      <c r="BN47" s="20" t="e" cm="1">
        <f t="array" ref="BN47">INDEX($H:$M,ROW(),MATCH(BN$2,$H$1:$M$1,0))</f>
        <v>#NAME?</v>
      </c>
      <c r="BO47" s="20" t="e" cm="1">
        <f t="array" ref="BO47">INDEX($H:$M,ROW(),MATCH(BO$2,$H$1:$M$1,0))</f>
        <v>#NAME?</v>
      </c>
      <c r="BP47" s="20" t="e" cm="1">
        <f t="array" ref="BP47">INDEX($H:$M,ROW(),MATCH(BP$2,$H$1:$M$1,0))</f>
        <v>#NAME?</v>
      </c>
      <c r="BQ47" s="20" t="e" cm="1">
        <f t="array" ref="BQ47">INDEX($H:$M,ROW(),MATCH(BQ$2,$H$1:$M$1,0))</f>
        <v>#NAME?</v>
      </c>
      <c r="BR47" s="20" t="e" cm="1">
        <f t="array" ref="BR47">INDEX($H:$M,ROW(),MATCH(BR$2,$H$1:$M$1,0))</f>
        <v>#NAME?</v>
      </c>
      <c r="BS47" s="20" t="e" cm="1">
        <f t="array" ref="BS47">INDEX($H:$M,ROW(),MATCH(BS$2,$H$1:$M$1,0))</f>
        <v>#NAME?</v>
      </c>
      <c r="BT47" s="20" t="e" cm="1">
        <f t="array" ref="BT47">INDEX($H:$M,ROW(),MATCH(BT$2,$H$1:$M$1,0))</f>
        <v>#NAME?</v>
      </c>
      <c r="BU47" s="20" t="e" cm="1">
        <f t="array" ref="BU47">INDEX($H:$M,ROW(),MATCH(BU$2,$H$1:$M$1,0))</f>
        <v>#NAME?</v>
      </c>
      <c r="BV47" s="20" t="e" cm="1">
        <f t="array" ref="BV47">INDEX($H:$M,ROW(),MATCH(BV$2,$H$1:$M$1,0))</f>
        <v>#NAME?</v>
      </c>
      <c r="BW47" s="20" t="e" cm="1">
        <f t="array" ref="BW47">INDEX($H:$M,ROW(),MATCH(BW$2,$H$1:$M$1,0))</f>
        <v>#NAME?</v>
      </c>
      <c r="BX47" s="20" t="e" cm="1">
        <f t="array" ref="BX47">INDEX($H:$M,ROW(),MATCH(BX$2,$H$1:$M$1,0))</f>
        <v>#NAME?</v>
      </c>
      <c r="BY47" s="20" t="e" cm="1">
        <f t="array" ref="BY47">INDEX($H:$M,ROW(),MATCH(BY$2,$H$1:$M$1,0))</f>
        <v>#NAME?</v>
      </c>
      <c r="BZ47" s="20" t="e" cm="1">
        <f t="array" ref="BZ47">INDEX($H:$M,ROW(),MATCH(BZ$2,$H$1:$M$1,0))</f>
        <v>#NAME?</v>
      </c>
      <c r="CA47" s="20" t="e" cm="1">
        <f t="array" ref="CA47">INDEX($H:$M,ROW(),MATCH(CA$2,$H$1:$M$1,0))</f>
        <v>#NAME?</v>
      </c>
      <c r="CB47" s="20" t="e" cm="1">
        <f t="array" ref="CB47">INDEX($H:$M,ROW(),MATCH(CB$2,$H$1:$M$1,0))</f>
        <v>#NAME?</v>
      </c>
      <c r="CC47" s="20" t="e" cm="1">
        <f t="array" ref="CC47">INDEX($H:$M,ROW(),MATCH(CC$2,$H$1:$M$1,0))</f>
        <v>#NAME?</v>
      </c>
      <c r="CD47" s="20" t="e" cm="1">
        <f t="array" ref="CD47">INDEX($H:$M,ROW(),MATCH(CD$2,$H$1:$M$1,0))</f>
        <v>#NAME?</v>
      </c>
      <c r="CE47" s="20" t="e" cm="1">
        <f t="array" ref="CE47">INDEX($H:$M,ROW(),MATCH(CE$2,$H$1:$M$1,0))</f>
        <v>#NAME?</v>
      </c>
      <c r="CF47" s="20" t="e" cm="1">
        <f t="array" ref="CF47">INDEX($H:$M,ROW(),MATCH(CF$2,$H$1:$M$1,0))</f>
        <v>#NAME?</v>
      </c>
      <c r="CG47" s="20" t="e" cm="1">
        <f t="array" ref="CG47">INDEX($H:$M,ROW(),MATCH(CG$2,$H$1:$M$1,0))</f>
        <v>#NAME?</v>
      </c>
      <c r="CH47" s="20" t="e" cm="1">
        <f t="array" ref="CH47">INDEX($H:$M,ROW(),MATCH(CH$2,$H$1:$M$1,0))</f>
        <v>#NAME?</v>
      </c>
      <c r="CI47" s="20" t="e" cm="1">
        <f t="array" ref="CI47">INDEX($H:$M,ROW(),MATCH(CI$2,$H$1:$M$1,0))</f>
        <v>#NAME?</v>
      </c>
    </row>
    <row r="48" spans="1:87" x14ac:dyDescent="0.35">
      <c r="B48" s="6"/>
      <c r="C48" t="s">
        <v>163</v>
      </c>
      <c r="E48" t="s">
        <v>74</v>
      </c>
      <c r="H48" s="35" t="e">
        <f t="shared" ref="H48:M48" si="51">SUMIF($2:$2,H$1,48:48)</f>
        <v>#NAME?</v>
      </c>
      <c r="I48" s="35" t="e">
        <f t="shared" si="51"/>
        <v>#NAME?</v>
      </c>
      <c r="J48" s="35" t="e">
        <f t="shared" si="51"/>
        <v>#NAME?</v>
      </c>
      <c r="K48" s="35" t="e">
        <f t="shared" si="51"/>
        <v>#NAME?</v>
      </c>
      <c r="L48" s="35" t="e">
        <f t="shared" si="51"/>
        <v>#NAME?</v>
      </c>
      <c r="M48" s="35" t="e">
        <f t="shared" si="51"/>
        <v>#NAME?</v>
      </c>
      <c r="O48" s="35"/>
      <c r="P48" s="35" t="e">
        <f t="shared" ref="P48:CA48" si="52">-P46*P47</f>
        <v>#NAME?</v>
      </c>
      <c r="Q48" s="35" t="e">
        <f t="shared" si="52"/>
        <v>#NAME?</v>
      </c>
      <c r="R48" s="35" t="e">
        <f t="shared" si="52"/>
        <v>#NAME?</v>
      </c>
      <c r="S48" s="35" t="e">
        <f t="shared" si="52"/>
        <v>#NAME?</v>
      </c>
      <c r="T48" s="35" t="e">
        <f t="shared" si="52"/>
        <v>#NAME?</v>
      </c>
      <c r="U48" s="35" t="e">
        <f t="shared" si="52"/>
        <v>#NAME?</v>
      </c>
      <c r="V48" s="35" t="e">
        <f t="shared" si="52"/>
        <v>#NAME?</v>
      </c>
      <c r="W48" s="35" t="e">
        <f t="shared" si="52"/>
        <v>#NAME?</v>
      </c>
      <c r="X48" s="35" t="e">
        <f t="shared" si="52"/>
        <v>#NAME?</v>
      </c>
      <c r="Y48" s="35" t="e">
        <f t="shared" si="52"/>
        <v>#NAME?</v>
      </c>
      <c r="Z48" s="35" t="e">
        <f t="shared" si="52"/>
        <v>#NAME?</v>
      </c>
      <c r="AA48" s="35" t="e">
        <f t="shared" si="52"/>
        <v>#NAME?</v>
      </c>
      <c r="AB48" s="35" t="e">
        <f t="shared" si="52"/>
        <v>#NAME?</v>
      </c>
      <c r="AC48" s="35" t="e">
        <f t="shared" si="52"/>
        <v>#NAME?</v>
      </c>
      <c r="AD48" s="35" t="e">
        <f t="shared" si="52"/>
        <v>#NAME?</v>
      </c>
      <c r="AE48" s="35" t="e">
        <f t="shared" si="52"/>
        <v>#NAME?</v>
      </c>
      <c r="AF48" s="35" t="e">
        <f t="shared" si="52"/>
        <v>#NAME?</v>
      </c>
      <c r="AG48" s="35" t="e">
        <f t="shared" si="52"/>
        <v>#NAME?</v>
      </c>
      <c r="AH48" s="35" t="e">
        <f t="shared" si="52"/>
        <v>#NAME?</v>
      </c>
      <c r="AI48" s="35" t="e">
        <f t="shared" si="52"/>
        <v>#NAME?</v>
      </c>
      <c r="AJ48" s="35" t="e">
        <f t="shared" si="52"/>
        <v>#NAME?</v>
      </c>
      <c r="AK48" s="35" t="e">
        <f t="shared" si="52"/>
        <v>#NAME?</v>
      </c>
      <c r="AL48" s="35" t="e">
        <f t="shared" si="52"/>
        <v>#NAME?</v>
      </c>
      <c r="AM48" s="35" t="e">
        <f t="shared" si="52"/>
        <v>#NAME?</v>
      </c>
      <c r="AN48" s="35" t="e">
        <f t="shared" si="52"/>
        <v>#NAME?</v>
      </c>
      <c r="AO48" s="35" t="e">
        <f t="shared" si="52"/>
        <v>#NAME?</v>
      </c>
      <c r="AP48" s="35" t="e">
        <f t="shared" si="52"/>
        <v>#NAME?</v>
      </c>
      <c r="AQ48" s="35" t="e">
        <f t="shared" si="52"/>
        <v>#NAME?</v>
      </c>
      <c r="AR48" s="35" t="e">
        <f t="shared" si="52"/>
        <v>#NAME?</v>
      </c>
      <c r="AS48" s="35" t="e">
        <f t="shared" si="52"/>
        <v>#NAME?</v>
      </c>
      <c r="AT48" s="35" t="e">
        <f t="shared" si="52"/>
        <v>#NAME?</v>
      </c>
      <c r="AU48" s="35" t="e">
        <f t="shared" si="52"/>
        <v>#NAME?</v>
      </c>
      <c r="AV48" s="35" t="e">
        <f t="shared" si="52"/>
        <v>#NAME?</v>
      </c>
      <c r="AW48" s="35" t="e">
        <f t="shared" si="52"/>
        <v>#NAME?</v>
      </c>
      <c r="AX48" s="35" t="e">
        <f t="shared" si="52"/>
        <v>#NAME?</v>
      </c>
      <c r="AY48" s="35" t="e">
        <f t="shared" si="52"/>
        <v>#NAME?</v>
      </c>
      <c r="AZ48" s="35" t="e">
        <f t="shared" si="52"/>
        <v>#NAME?</v>
      </c>
      <c r="BA48" s="35" t="e">
        <f t="shared" si="52"/>
        <v>#NAME?</v>
      </c>
      <c r="BB48" s="35" t="e">
        <f t="shared" si="52"/>
        <v>#NAME?</v>
      </c>
      <c r="BC48" s="35" t="e">
        <f t="shared" si="52"/>
        <v>#NAME?</v>
      </c>
      <c r="BD48" s="35" t="e">
        <f t="shared" si="52"/>
        <v>#NAME?</v>
      </c>
      <c r="BE48" s="35" t="e">
        <f t="shared" si="52"/>
        <v>#NAME?</v>
      </c>
      <c r="BF48" s="35" t="e">
        <f t="shared" si="52"/>
        <v>#NAME?</v>
      </c>
      <c r="BG48" s="35" t="e">
        <f t="shared" si="52"/>
        <v>#NAME?</v>
      </c>
      <c r="BH48" s="35" t="e">
        <f t="shared" si="52"/>
        <v>#NAME?</v>
      </c>
      <c r="BI48" s="35" t="e">
        <f t="shared" si="52"/>
        <v>#NAME?</v>
      </c>
      <c r="BJ48" s="35" t="e">
        <f t="shared" si="52"/>
        <v>#NAME?</v>
      </c>
      <c r="BK48" s="35" t="e">
        <f t="shared" si="52"/>
        <v>#NAME?</v>
      </c>
      <c r="BL48" s="35" t="e">
        <f t="shared" si="52"/>
        <v>#NAME?</v>
      </c>
      <c r="BM48" s="35" t="e">
        <f t="shared" si="52"/>
        <v>#NAME?</v>
      </c>
      <c r="BN48" s="35" t="e">
        <f t="shared" si="52"/>
        <v>#NAME?</v>
      </c>
      <c r="BO48" s="35" t="e">
        <f t="shared" si="52"/>
        <v>#NAME?</v>
      </c>
      <c r="BP48" s="35" t="e">
        <f t="shared" si="52"/>
        <v>#NAME?</v>
      </c>
      <c r="BQ48" s="35" t="e">
        <f t="shared" si="52"/>
        <v>#NAME?</v>
      </c>
      <c r="BR48" s="35" t="e">
        <f t="shared" si="52"/>
        <v>#NAME?</v>
      </c>
      <c r="BS48" s="35" t="e">
        <f t="shared" si="52"/>
        <v>#NAME?</v>
      </c>
      <c r="BT48" s="35" t="e">
        <f t="shared" si="52"/>
        <v>#NAME?</v>
      </c>
      <c r="BU48" s="35" t="e">
        <f t="shared" si="52"/>
        <v>#NAME?</v>
      </c>
      <c r="BV48" s="35" t="e">
        <f t="shared" si="52"/>
        <v>#NAME?</v>
      </c>
      <c r="BW48" s="35" t="e">
        <f t="shared" si="52"/>
        <v>#NAME?</v>
      </c>
      <c r="BX48" s="35" t="e">
        <f t="shared" si="52"/>
        <v>#NAME?</v>
      </c>
      <c r="BY48" s="35" t="e">
        <f t="shared" si="52"/>
        <v>#NAME?</v>
      </c>
      <c r="BZ48" s="35" t="e">
        <f t="shared" si="52"/>
        <v>#NAME?</v>
      </c>
      <c r="CA48" s="35" t="e">
        <f t="shared" si="52"/>
        <v>#NAME?</v>
      </c>
      <c r="CB48" s="35" t="e">
        <f t="shared" ref="CB48:CI48" si="53">-CB46*CB47</f>
        <v>#NAME?</v>
      </c>
      <c r="CC48" s="35" t="e">
        <f t="shared" si="53"/>
        <v>#NAME?</v>
      </c>
      <c r="CD48" s="35" t="e">
        <f t="shared" si="53"/>
        <v>#NAME?</v>
      </c>
      <c r="CE48" s="35" t="e">
        <f t="shared" si="53"/>
        <v>#NAME?</v>
      </c>
      <c r="CF48" s="35" t="e">
        <f t="shared" si="53"/>
        <v>#NAME?</v>
      </c>
      <c r="CG48" s="35" t="e">
        <f t="shared" si="53"/>
        <v>#NAME?</v>
      </c>
      <c r="CH48" s="35" t="e">
        <f t="shared" si="53"/>
        <v>#NAME?</v>
      </c>
      <c r="CI48" s="35" t="e">
        <f t="shared" si="53"/>
        <v>#NAME?</v>
      </c>
    </row>
    <row r="49" spans="2:87" x14ac:dyDescent="0.35">
      <c r="B49" t="s">
        <v>80</v>
      </c>
      <c r="C49" t="s">
        <v>163</v>
      </c>
      <c r="E49" s="31" t="str">
        <f>"# of subscriers - "&amp;E41</f>
        <v># of subscriers - Subscription revenue - secondary revenue driven:</v>
      </c>
      <c r="F49" s="31"/>
      <c r="G49" s="67"/>
      <c r="H49" s="32" t="e">
        <f t="shared" ref="H49:N49" si="54">SUMIF($3:$3,H$1,49:49)</f>
        <v>#NAME?</v>
      </c>
      <c r="I49" s="32" t="e">
        <f t="shared" si="54"/>
        <v>#NAME?</v>
      </c>
      <c r="J49" s="32" t="e">
        <f t="shared" si="54"/>
        <v>#NAME?</v>
      </c>
      <c r="K49" s="32" t="e">
        <f t="shared" si="54"/>
        <v>#NAME?</v>
      </c>
      <c r="L49" s="32" t="e">
        <f t="shared" si="54"/>
        <v>#NAME?</v>
      </c>
      <c r="M49" s="32" t="e">
        <f t="shared" si="54"/>
        <v>#NAME?</v>
      </c>
      <c r="N49" s="32">
        <f t="shared" si="54"/>
        <v>0</v>
      </c>
      <c r="O49" s="32"/>
      <c r="P49" s="32" t="e">
        <f>P45+P46+P48</f>
        <v>#NAME?</v>
      </c>
      <c r="Q49" s="32" t="e">
        <f t="shared" ref="Q49:CB49" si="55">Q45+Q46+Q48</f>
        <v>#NAME?</v>
      </c>
      <c r="R49" s="32" t="e">
        <f t="shared" si="55"/>
        <v>#NAME?</v>
      </c>
      <c r="S49" s="32" t="e">
        <f t="shared" si="55"/>
        <v>#NAME?</v>
      </c>
      <c r="T49" s="32" t="e">
        <f t="shared" si="55"/>
        <v>#NAME?</v>
      </c>
      <c r="U49" s="32" t="e">
        <f t="shared" si="55"/>
        <v>#NAME?</v>
      </c>
      <c r="V49" s="32" t="e">
        <f t="shared" si="55"/>
        <v>#NAME?</v>
      </c>
      <c r="W49" s="32" t="e">
        <f t="shared" si="55"/>
        <v>#NAME?</v>
      </c>
      <c r="X49" s="32" t="e">
        <f t="shared" si="55"/>
        <v>#NAME?</v>
      </c>
      <c r="Y49" s="32" t="e">
        <f t="shared" si="55"/>
        <v>#NAME?</v>
      </c>
      <c r="Z49" s="32" t="e">
        <f t="shared" si="55"/>
        <v>#NAME?</v>
      </c>
      <c r="AA49" s="32" t="e">
        <f t="shared" si="55"/>
        <v>#NAME?</v>
      </c>
      <c r="AB49" s="32" t="e">
        <f t="shared" si="55"/>
        <v>#NAME?</v>
      </c>
      <c r="AC49" s="32" t="e">
        <f t="shared" si="55"/>
        <v>#NAME?</v>
      </c>
      <c r="AD49" s="32" t="e">
        <f t="shared" si="55"/>
        <v>#NAME?</v>
      </c>
      <c r="AE49" s="32" t="e">
        <f t="shared" si="55"/>
        <v>#NAME?</v>
      </c>
      <c r="AF49" s="32" t="e">
        <f t="shared" si="55"/>
        <v>#NAME?</v>
      </c>
      <c r="AG49" s="32" t="e">
        <f t="shared" si="55"/>
        <v>#NAME?</v>
      </c>
      <c r="AH49" s="32" t="e">
        <f t="shared" si="55"/>
        <v>#NAME?</v>
      </c>
      <c r="AI49" s="32" t="e">
        <f t="shared" si="55"/>
        <v>#NAME?</v>
      </c>
      <c r="AJ49" s="32" t="e">
        <f t="shared" si="55"/>
        <v>#NAME?</v>
      </c>
      <c r="AK49" s="32" t="e">
        <f t="shared" si="55"/>
        <v>#NAME?</v>
      </c>
      <c r="AL49" s="32" t="e">
        <f t="shared" si="55"/>
        <v>#NAME?</v>
      </c>
      <c r="AM49" s="32" t="e">
        <f t="shared" si="55"/>
        <v>#NAME?</v>
      </c>
      <c r="AN49" s="32" t="e">
        <f t="shared" si="55"/>
        <v>#NAME?</v>
      </c>
      <c r="AO49" s="32" t="e">
        <f t="shared" si="55"/>
        <v>#NAME?</v>
      </c>
      <c r="AP49" s="32" t="e">
        <f t="shared" si="55"/>
        <v>#NAME?</v>
      </c>
      <c r="AQ49" s="32" t="e">
        <f t="shared" si="55"/>
        <v>#NAME?</v>
      </c>
      <c r="AR49" s="32" t="e">
        <f t="shared" si="55"/>
        <v>#NAME?</v>
      </c>
      <c r="AS49" s="32" t="e">
        <f t="shared" si="55"/>
        <v>#NAME?</v>
      </c>
      <c r="AT49" s="32" t="e">
        <f t="shared" si="55"/>
        <v>#NAME?</v>
      </c>
      <c r="AU49" s="32" t="e">
        <f t="shared" si="55"/>
        <v>#NAME?</v>
      </c>
      <c r="AV49" s="32" t="e">
        <f t="shared" si="55"/>
        <v>#NAME?</v>
      </c>
      <c r="AW49" s="32" t="e">
        <f t="shared" si="55"/>
        <v>#NAME?</v>
      </c>
      <c r="AX49" s="32" t="e">
        <f t="shared" si="55"/>
        <v>#NAME?</v>
      </c>
      <c r="AY49" s="32" t="e">
        <f t="shared" si="55"/>
        <v>#NAME?</v>
      </c>
      <c r="AZ49" s="32" t="e">
        <f t="shared" si="55"/>
        <v>#NAME?</v>
      </c>
      <c r="BA49" s="32" t="e">
        <f t="shared" si="55"/>
        <v>#NAME?</v>
      </c>
      <c r="BB49" s="32" t="e">
        <f t="shared" si="55"/>
        <v>#NAME?</v>
      </c>
      <c r="BC49" s="32" t="e">
        <f t="shared" si="55"/>
        <v>#NAME?</v>
      </c>
      <c r="BD49" s="32" t="e">
        <f t="shared" si="55"/>
        <v>#NAME?</v>
      </c>
      <c r="BE49" s="32" t="e">
        <f t="shared" si="55"/>
        <v>#NAME?</v>
      </c>
      <c r="BF49" s="32" t="e">
        <f t="shared" si="55"/>
        <v>#NAME?</v>
      </c>
      <c r="BG49" s="32" t="e">
        <f t="shared" si="55"/>
        <v>#NAME?</v>
      </c>
      <c r="BH49" s="32" t="e">
        <f t="shared" si="55"/>
        <v>#NAME?</v>
      </c>
      <c r="BI49" s="32" t="e">
        <f t="shared" si="55"/>
        <v>#NAME?</v>
      </c>
      <c r="BJ49" s="32" t="e">
        <f t="shared" si="55"/>
        <v>#NAME?</v>
      </c>
      <c r="BK49" s="32" t="e">
        <f t="shared" si="55"/>
        <v>#NAME?</v>
      </c>
      <c r="BL49" s="32" t="e">
        <f t="shared" si="55"/>
        <v>#NAME?</v>
      </c>
      <c r="BM49" s="32" t="e">
        <f t="shared" si="55"/>
        <v>#NAME?</v>
      </c>
      <c r="BN49" s="32" t="e">
        <f t="shared" si="55"/>
        <v>#NAME?</v>
      </c>
      <c r="BO49" s="32" t="e">
        <f t="shared" si="55"/>
        <v>#NAME?</v>
      </c>
      <c r="BP49" s="32" t="e">
        <f t="shared" si="55"/>
        <v>#NAME?</v>
      </c>
      <c r="BQ49" s="32" t="e">
        <f t="shared" si="55"/>
        <v>#NAME?</v>
      </c>
      <c r="BR49" s="32" t="e">
        <f t="shared" si="55"/>
        <v>#NAME?</v>
      </c>
      <c r="BS49" s="32" t="e">
        <f t="shared" si="55"/>
        <v>#NAME?</v>
      </c>
      <c r="BT49" s="32" t="e">
        <f t="shared" si="55"/>
        <v>#NAME?</v>
      </c>
      <c r="BU49" s="32" t="e">
        <f t="shared" si="55"/>
        <v>#NAME?</v>
      </c>
      <c r="BV49" s="32" t="e">
        <f t="shared" si="55"/>
        <v>#NAME?</v>
      </c>
      <c r="BW49" s="32" t="e">
        <f t="shared" si="55"/>
        <v>#NAME?</v>
      </c>
      <c r="BX49" s="32" t="e">
        <f t="shared" si="55"/>
        <v>#NAME?</v>
      </c>
      <c r="BY49" s="32" t="e">
        <f t="shared" si="55"/>
        <v>#NAME?</v>
      </c>
      <c r="BZ49" s="32" t="e">
        <f t="shared" si="55"/>
        <v>#NAME?</v>
      </c>
      <c r="CA49" s="32" t="e">
        <f t="shared" si="55"/>
        <v>#NAME?</v>
      </c>
      <c r="CB49" s="32" t="e">
        <f t="shared" si="55"/>
        <v>#NAME?</v>
      </c>
      <c r="CC49" s="32" t="e">
        <f t="shared" ref="CC49:CI49" si="56">CC45+CC46+CC48</f>
        <v>#NAME?</v>
      </c>
      <c r="CD49" s="32" t="e">
        <f t="shared" si="56"/>
        <v>#NAME?</v>
      </c>
      <c r="CE49" s="32" t="e">
        <f t="shared" si="56"/>
        <v>#NAME?</v>
      </c>
      <c r="CF49" s="32" t="e">
        <f t="shared" si="56"/>
        <v>#NAME?</v>
      </c>
      <c r="CG49" s="32" t="e">
        <f t="shared" si="56"/>
        <v>#NAME?</v>
      </c>
      <c r="CH49" s="32" t="e">
        <f t="shared" si="56"/>
        <v>#NAME?</v>
      </c>
      <c r="CI49" s="32" t="e">
        <f t="shared" si="56"/>
        <v>#NAME?</v>
      </c>
    </row>
    <row r="50" spans="2:87" x14ac:dyDescent="0.35">
      <c r="B50" s="6"/>
      <c r="C50" t="s">
        <v>163</v>
      </c>
      <c r="E50" s="12" t="s">
        <v>62</v>
      </c>
      <c r="F50" s="12"/>
      <c r="G50" s="13"/>
      <c r="H50" s="34" t="e">
        <f>H49-SUM(H48,H45:H46)</f>
        <v>#NAME?</v>
      </c>
      <c r="I50" s="34" t="e">
        <f t="shared" ref="I50:N50" si="57">I49-SUM(I48,I45:I46)</f>
        <v>#NAME?</v>
      </c>
      <c r="J50" s="34" t="e">
        <f t="shared" si="57"/>
        <v>#NAME?</v>
      </c>
      <c r="K50" s="34" t="e">
        <f t="shared" si="57"/>
        <v>#NAME?</v>
      </c>
      <c r="L50" s="34" t="e">
        <f t="shared" si="57"/>
        <v>#NAME?</v>
      </c>
      <c r="M50" s="34" t="e">
        <f t="shared" si="57"/>
        <v>#NAME?</v>
      </c>
      <c r="N50" s="34">
        <f t="shared" si="57"/>
        <v>0</v>
      </c>
      <c r="O50" s="34"/>
      <c r="P50" s="34" t="e">
        <f t="shared" ref="P50:CA50" si="58">P49-SUM(P48,P45:P46)</f>
        <v>#NAME?</v>
      </c>
      <c r="Q50" s="34" t="e">
        <f t="shared" si="58"/>
        <v>#NAME?</v>
      </c>
      <c r="R50" s="34" t="e">
        <f t="shared" si="58"/>
        <v>#NAME?</v>
      </c>
      <c r="S50" s="34" t="e">
        <f t="shared" si="58"/>
        <v>#NAME?</v>
      </c>
      <c r="T50" s="34" t="e">
        <f t="shared" si="58"/>
        <v>#NAME?</v>
      </c>
      <c r="U50" s="34" t="e">
        <f t="shared" si="58"/>
        <v>#NAME?</v>
      </c>
      <c r="V50" s="34" t="e">
        <f t="shared" si="58"/>
        <v>#NAME?</v>
      </c>
      <c r="W50" s="34" t="e">
        <f t="shared" si="58"/>
        <v>#NAME?</v>
      </c>
      <c r="X50" s="34" t="e">
        <f t="shared" si="58"/>
        <v>#NAME?</v>
      </c>
      <c r="Y50" s="34" t="e">
        <f t="shared" si="58"/>
        <v>#NAME?</v>
      </c>
      <c r="Z50" s="34" t="e">
        <f t="shared" si="58"/>
        <v>#NAME?</v>
      </c>
      <c r="AA50" s="34" t="e">
        <f t="shared" si="58"/>
        <v>#NAME?</v>
      </c>
      <c r="AB50" s="34" t="e">
        <f t="shared" si="58"/>
        <v>#NAME?</v>
      </c>
      <c r="AC50" s="34" t="e">
        <f t="shared" si="58"/>
        <v>#NAME?</v>
      </c>
      <c r="AD50" s="34" t="e">
        <f t="shared" si="58"/>
        <v>#NAME?</v>
      </c>
      <c r="AE50" s="34" t="e">
        <f t="shared" si="58"/>
        <v>#NAME?</v>
      </c>
      <c r="AF50" s="34" t="e">
        <f t="shared" si="58"/>
        <v>#NAME?</v>
      </c>
      <c r="AG50" s="34" t="e">
        <f t="shared" si="58"/>
        <v>#NAME?</v>
      </c>
      <c r="AH50" s="34" t="e">
        <f t="shared" si="58"/>
        <v>#NAME?</v>
      </c>
      <c r="AI50" s="34" t="e">
        <f t="shared" si="58"/>
        <v>#NAME?</v>
      </c>
      <c r="AJ50" s="34" t="e">
        <f t="shared" si="58"/>
        <v>#NAME?</v>
      </c>
      <c r="AK50" s="34" t="e">
        <f t="shared" si="58"/>
        <v>#NAME?</v>
      </c>
      <c r="AL50" s="34" t="e">
        <f t="shared" si="58"/>
        <v>#NAME?</v>
      </c>
      <c r="AM50" s="34" t="e">
        <f t="shared" si="58"/>
        <v>#NAME?</v>
      </c>
      <c r="AN50" s="34" t="e">
        <f t="shared" si="58"/>
        <v>#NAME?</v>
      </c>
      <c r="AO50" s="34" t="e">
        <f t="shared" si="58"/>
        <v>#NAME?</v>
      </c>
      <c r="AP50" s="34" t="e">
        <f t="shared" si="58"/>
        <v>#NAME?</v>
      </c>
      <c r="AQ50" s="34" t="e">
        <f t="shared" si="58"/>
        <v>#NAME?</v>
      </c>
      <c r="AR50" s="34" t="e">
        <f t="shared" si="58"/>
        <v>#NAME?</v>
      </c>
      <c r="AS50" s="34" t="e">
        <f t="shared" si="58"/>
        <v>#NAME?</v>
      </c>
      <c r="AT50" s="34" t="e">
        <f t="shared" si="58"/>
        <v>#NAME?</v>
      </c>
      <c r="AU50" s="34" t="e">
        <f t="shared" si="58"/>
        <v>#NAME?</v>
      </c>
      <c r="AV50" s="34" t="e">
        <f t="shared" si="58"/>
        <v>#NAME?</v>
      </c>
      <c r="AW50" s="34" t="e">
        <f t="shared" si="58"/>
        <v>#NAME?</v>
      </c>
      <c r="AX50" s="34" t="e">
        <f t="shared" si="58"/>
        <v>#NAME?</v>
      </c>
      <c r="AY50" s="34" t="e">
        <f t="shared" si="58"/>
        <v>#NAME?</v>
      </c>
      <c r="AZ50" s="34" t="e">
        <f t="shared" si="58"/>
        <v>#NAME?</v>
      </c>
      <c r="BA50" s="34" t="e">
        <f t="shared" si="58"/>
        <v>#NAME?</v>
      </c>
      <c r="BB50" s="34" t="e">
        <f t="shared" si="58"/>
        <v>#NAME?</v>
      </c>
      <c r="BC50" s="34" t="e">
        <f t="shared" si="58"/>
        <v>#NAME?</v>
      </c>
      <c r="BD50" s="34" t="e">
        <f t="shared" si="58"/>
        <v>#NAME?</v>
      </c>
      <c r="BE50" s="34" t="e">
        <f t="shared" si="58"/>
        <v>#NAME?</v>
      </c>
      <c r="BF50" s="34" t="e">
        <f t="shared" si="58"/>
        <v>#NAME?</v>
      </c>
      <c r="BG50" s="34" t="e">
        <f t="shared" si="58"/>
        <v>#NAME?</v>
      </c>
      <c r="BH50" s="34" t="e">
        <f t="shared" si="58"/>
        <v>#NAME?</v>
      </c>
      <c r="BI50" s="34" t="e">
        <f t="shared" si="58"/>
        <v>#NAME?</v>
      </c>
      <c r="BJ50" s="34" t="e">
        <f t="shared" si="58"/>
        <v>#NAME?</v>
      </c>
      <c r="BK50" s="34" t="e">
        <f t="shared" si="58"/>
        <v>#NAME?</v>
      </c>
      <c r="BL50" s="34" t="e">
        <f t="shared" si="58"/>
        <v>#NAME?</v>
      </c>
      <c r="BM50" s="34" t="e">
        <f t="shared" si="58"/>
        <v>#NAME?</v>
      </c>
      <c r="BN50" s="34" t="e">
        <f t="shared" si="58"/>
        <v>#NAME?</v>
      </c>
      <c r="BO50" s="34" t="e">
        <f t="shared" si="58"/>
        <v>#NAME?</v>
      </c>
      <c r="BP50" s="34" t="e">
        <f t="shared" si="58"/>
        <v>#NAME?</v>
      </c>
      <c r="BQ50" s="34" t="e">
        <f t="shared" si="58"/>
        <v>#NAME?</v>
      </c>
      <c r="BR50" s="34" t="e">
        <f t="shared" si="58"/>
        <v>#NAME?</v>
      </c>
      <c r="BS50" s="34" t="e">
        <f t="shared" si="58"/>
        <v>#NAME?</v>
      </c>
      <c r="BT50" s="34" t="e">
        <f t="shared" si="58"/>
        <v>#NAME?</v>
      </c>
      <c r="BU50" s="34" t="e">
        <f t="shared" si="58"/>
        <v>#NAME?</v>
      </c>
      <c r="BV50" s="34" t="e">
        <f t="shared" si="58"/>
        <v>#NAME?</v>
      </c>
      <c r="BW50" s="34" t="e">
        <f t="shared" si="58"/>
        <v>#NAME?</v>
      </c>
      <c r="BX50" s="34" t="e">
        <f t="shared" si="58"/>
        <v>#NAME?</v>
      </c>
      <c r="BY50" s="34" t="e">
        <f t="shared" si="58"/>
        <v>#NAME?</v>
      </c>
      <c r="BZ50" s="34" t="e">
        <f t="shared" si="58"/>
        <v>#NAME?</v>
      </c>
      <c r="CA50" s="34" t="e">
        <f t="shared" si="58"/>
        <v>#NAME?</v>
      </c>
      <c r="CB50" s="34" t="e">
        <f t="shared" ref="CB50:CI50" si="59">CB49-SUM(CB48,CB45:CB46)</f>
        <v>#NAME?</v>
      </c>
      <c r="CC50" s="34" t="e">
        <f t="shared" si="59"/>
        <v>#NAME?</v>
      </c>
      <c r="CD50" s="34" t="e">
        <f t="shared" si="59"/>
        <v>#NAME?</v>
      </c>
      <c r="CE50" s="34" t="e">
        <f t="shared" si="59"/>
        <v>#NAME?</v>
      </c>
      <c r="CF50" s="34" t="e">
        <f t="shared" si="59"/>
        <v>#NAME?</v>
      </c>
      <c r="CG50" s="34" t="e">
        <f t="shared" si="59"/>
        <v>#NAME?</v>
      </c>
      <c r="CH50" s="34" t="e">
        <f t="shared" si="59"/>
        <v>#NAME?</v>
      </c>
      <c r="CI50" s="34" t="e">
        <f t="shared" si="59"/>
        <v>#NAME?</v>
      </c>
    </row>
    <row r="51" spans="2:87" x14ac:dyDescent="0.35">
      <c r="B51" s="6"/>
      <c r="C51" t="s">
        <v>163</v>
      </c>
      <c r="E51" s="12"/>
      <c r="F51" s="12"/>
      <c r="G51" s="13"/>
      <c r="H51" s="34"/>
      <c r="I51" s="34"/>
      <c r="J51" s="34"/>
      <c r="K51" s="34"/>
      <c r="L51" s="34"/>
      <c r="M51" s="34"/>
      <c r="N51" s="34"/>
      <c r="O51" s="34"/>
      <c r="P51" s="34"/>
      <c r="Q51" s="34"/>
      <c r="R51" s="34"/>
      <c r="S51" s="34"/>
      <c r="T51" s="34"/>
      <c r="U51" s="34"/>
      <c r="V51" s="34"/>
      <c r="W51" s="34"/>
      <c r="X51" s="34"/>
      <c r="Y51" s="34"/>
      <c r="Z51" s="34"/>
      <c r="AA51" s="34"/>
      <c r="AB51" s="34"/>
      <c r="AC51" s="34"/>
      <c r="AD51" s="34"/>
      <c r="AE51" s="34"/>
      <c r="AF51" s="34"/>
      <c r="AG51" s="34"/>
      <c r="AH51" s="34"/>
      <c r="AI51" s="34"/>
      <c r="AJ51" s="34"/>
      <c r="AK51" s="34"/>
      <c r="AL51" s="34"/>
      <c r="AM51" s="34"/>
      <c r="AN51" s="34"/>
      <c r="AO51" s="34"/>
      <c r="AP51" s="34"/>
      <c r="AQ51" s="34"/>
      <c r="AR51" s="34"/>
      <c r="AS51" s="34"/>
      <c r="AT51" s="34"/>
      <c r="AU51" s="34"/>
      <c r="AV51" s="34"/>
      <c r="AW51" s="34"/>
      <c r="AX51" s="34"/>
      <c r="AY51" s="34"/>
      <c r="AZ51" s="34"/>
      <c r="BA51" s="34"/>
      <c r="BB51" s="34"/>
      <c r="BC51" s="34"/>
      <c r="BD51" s="34"/>
      <c r="BE51" s="34"/>
      <c r="BF51" s="34"/>
      <c r="BG51" s="34"/>
      <c r="BH51" s="34"/>
      <c r="BI51" s="34"/>
      <c r="BJ51" s="34"/>
      <c r="BK51" s="34"/>
      <c r="BL51" s="34"/>
      <c r="BM51" s="34"/>
      <c r="BN51" s="34"/>
      <c r="BO51" s="34"/>
      <c r="BP51" s="34"/>
      <c r="BQ51" s="34"/>
      <c r="BR51" s="34"/>
      <c r="BS51" s="34"/>
      <c r="BT51" s="34"/>
      <c r="BU51" s="34"/>
      <c r="BV51" s="34"/>
      <c r="BW51" s="34"/>
      <c r="BX51" s="34"/>
      <c r="BY51" s="34"/>
      <c r="BZ51" s="34"/>
      <c r="CA51" s="34"/>
      <c r="CB51" s="34"/>
      <c r="CC51" s="34"/>
      <c r="CD51" s="34"/>
      <c r="CE51" s="34"/>
      <c r="CF51" s="34"/>
      <c r="CG51" s="34"/>
      <c r="CH51" s="34"/>
      <c r="CI51" s="34"/>
    </row>
    <row r="52" spans="2:87" x14ac:dyDescent="0.35">
      <c r="B52" s="6"/>
      <c r="C52" t="s">
        <v>163</v>
      </c>
      <c r="E52" s="12" t="s">
        <v>75</v>
      </c>
      <c r="F52" s="12"/>
      <c r="G52" s="13"/>
      <c r="H52" s="34"/>
      <c r="I52" s="34"/>
      <c r="J52" s="34"/>
      <c r="K52" s="34"/>
      <c r="L52" s="34"/>
      <c r="M52" s="34"/>
      <c r="N52" s="34"/>
      <c r="O52" s="34"/>
      <c r="P52" s="34"/>
      <c r="Q52" s="34"/>
      <c r="R52" s="34"/>
      <c r="S52" s="34"/>
      <c r="T52" s="34"/>
      <c r="U52" s="34"/>
      <c r="V52" s="34"/>
      <c r="W52" s="34"/>
      <c r="X52" s="34"/>
      <c r="Y52" s="34"/>
      <c r="Z52" s="34"/>
      <c r="AA52" s="34"/>
      <c r="AB52" s="34"/>
      <c r="AC52" s="34"/>
      <c r="AD52" s="34"/>
      <c r="AE52" s="34"/>
      <c r="AF52" s="34"/>
      <c r="AG52" s="34"/>
      <c r="AH52" s="34"/>
      <c r="AI52" s="34"/>
      <c r="AJ52" s="34"/>
      <c r="AK52" s="34"/>
      <c r="AL52" s="34"/>
      <c r="AM52" s="34"/>
      <c r="AN52" s="34"/>
      <c r="AO52" s="34"/>
      <c r="AP52" s="34"/>
      <c r="AQ52" s="34"/>
      <c r="AR52" s="34"/>
      <c r="AS52" s="34"/>
      <c r="AT52" s="34"/>
      <c r="AU52" s="34"/>
      <c r="AV52" s="34"/>
      <c r="AW52" s="34"/>
      <c r="AX52" s="34"/>
      <c r="AY52" s="34"/>
      <c r="AZ52" s="34"/>
      <c r="BA52" s="34"/>
      <c r="BB52" s="34"/>
      <c r="BC52" s="34"/>
      <c r="BD52" s="34"/>
      <c r="BE52" s="34"/>
      <c r="BF52" s="34"/>
      <c r="BG52" s="34"/>
      <c r="BH52" s="34"/>
      <c r="BI52" s="34"/>
      <c r="BJ52" s="34"/>
      <c r="BK52" s="34"/>
      <c r="BL52" s="34"/>
      <c r="BM52" s="34"/>
      <c r="BN52" s="34"/>
      <c r="BO52" s="34"/>
      <c r="BP52" s="34"/>
      <c r="BQ52" s="34"/>
      <c r="BR52" s="34"/>
      <c r="BS52" s="34"/>
      <c r="BT52" s="34"/>
      <c r="BU52" s="34"/>
      <c r="BV52" s="34"/>
      <c r="BW52" s="34"/>
      <c r="BX52" s="34"/>
      <c r="BY52" s="34"/>
      <c r="BZ52" s="34"/>
      <c r="CA52" s="34"/>
      <c r="CB52" s="34"/>
      <c r="CC52" s="34"/>
      <c r="CD52" s="34"/>
      <c r="CE52" s="34"/>
      <c r="CF52" s="34"/>
      <c r="CG52" s="34"/>
      <c r="CH52" s="34"/>
      <c r="CI52" s="34"/>
    </row>
    <row r="53" spans="2:87" x14ac:dyDescent="0.35">
      <c r="C53" t="s">
        <v>163</v>
      </c>
      <c r="E53" s="12" t="s">
        <v>77</v>
      </c>
      <c r="F53" s="12"/>
      <c r="G53" s="13"/>
      <c r="H53" s="29">
        <v>20</v>
      </c>
      <c r="I53" s="29">
        <v>20</v>
      </c>
      <c r="J53" s="29">
        <v>20</v>
      </c>
      <c r="K53" s="29">
        <v>20</v>
      </c>
      <c r="L53" s="29">
        <v>20</v>
      </c>
      <c r="M53" s="29">
        <v>20</v>
      </c>
      <c r="N53" s="36"/>
      <c r="O53" s="36"/>
      <c r="P53" s="30" t="e" cm="1">
        <f t="array" ref="P53">INDEX($H:$M,ROW(),MATCH(P$2,$H$1:$M$1,0))</f>
        <v>#NAME?</v>
      </c>
      <c r="Q53" s="30" t="e" cm="1">
        <f t="array" ref="Q53">INDEX($H:$M,ROW(),MATCH(Q$2,$H$1:$M$1,0))</f>
        <v>#NAME?</v>
      </c>
      <c r="R53" s="30" t="e" cm="1">
        <f t="array" ref="R53">INDEX($H:$M,ROW(),MATCH(R$2,$H$1:$M$1,0))</f>
        <v>#NAME?</v>
      </c>
      <c r="S53" s="30" t="e" cm="1">
        <f t="array" ref="S53">INDEX($H:$M,ROW(),MATCH(S$2,$H$1:$M$1,0))</f>
        <v>#NAME?</v>
      </c>
      <c r="T53" s="30" t="e" cm="1">
        <f t="array" ref="T53">INDEX($H:$M,ROW(),MATCH(T$2,$H$1:$M$1,0))</f>
        <v>#NAME?</v>
      </c>
      <c r="U53" s="30" t="e" cm="1">
        <f t="array" ref="U53">INDEX($H:$M,ROW(),MATCH(U$2,$H$1:$M$1,0))</f>
        <v>#NAME?</v>
      </c>
      <c r="V53" s="30" t="e" cm="1">
        <f t="array" ref="V53">INDEX($H:$M,ROW(),MATCH(V$2,$H$1:$M$1,0))</f>
        <v>#NAME?</v>
      </c>
      <c r="W53" s="30" t="e" cm="1">
        <f t="array" ref="W53">INDEX($H:$M,ROW(),MATCH(W$2,$H$1:$M$1,0))</f>
        <v>#NAME?</v>
      </c>
      <c r="X53" s="30" t="e" cm="1">
        <f t="array" ref="X53">INDEX($H:$M,ROW(),MATCH(X$2,$H$1:$M$1,0))</f>
        <v>#NAME?</v>
      </c>
      <c r="Y53" s="30" t="e" cm="1">
        <f t="array" ref="Y53">INDEX($H:$M,ROW(),MATCH(Y$2,$H$1:$M$1,0))</f>
        <v>#NAME?</v>
      </c>
      <c r="Z53" s="30" t="e" cm="1">
        <f t="array" ref="Z53">INDEX($H:$M,ROW(),MATCH(Z$2,$H$1:$M$1,0))</f>
        <v>#NAME?</v>
      </c>
      <c r="AA53" s="30" t="e" cm="1">
        <f t="array" ref="AA53">INDEX($H:$M,ROW(),MATCH(AA$2,$H$1:$M$1,0))</f>
        <v>#NAME?</v>
      </c>
      <c r="AB53" s="30" t="e" cm="1">
        <f t="array" ref="AB53">INDEX($H:$M,ROW(),MATCH(AB$2,$H$1:$M$1,0))</f>
        <v>#NAME?</v>
      </c>
      <c r="AC53" s="30" t="e" cm="1">
        <f t="array" ref="AC53">INDEX($H:$M,ROW(),MATCH(AC$2,$H$1:$M$1,0))</f>
        <v>#NAME?</v>
      </c>
      <c r="AD53" s="30" t="e" cm="1">
        <f t="array" ref="AD53">INDEX($H:$M,ROW(),MATCH(AD$2,$H$1:$M$1,0))</f>
        <v>#NAME?</v>
      </c>
      <c r="AE53" s="30" t="e" cm="1">
        <f t="array" ref="AE53">INDEX($H:$M,ROW(),MATCH(AE$2,$H$1:$M$1,0))</f>
        <v>#NAME?</v>
      </c>
      <c r="AF53" s="30" t="e" cm="1">
        <f t="array" ref="AF53">INDEX($H:$M,ROW(),MATCH(AF$2,$H$1:$M$1,0))</f>
        <v>#NAME?</v>
      </c>
      <c r="AG53" s="30" t="e" cm="1">
        <f t="array" ref="AG53">INDEX($H:$M,ROW(),MATCH(AG$2,$H$1:$M$1,0))</f>
        <v>#NAME?</v>
      </c>
      <c r="AH53" s="30" t="e" cm="1">
        <f t="array" ref="AH53">INDEX($H:$M,ROW(),MATCH(AH$2,$H$1:$M$1,0))</f>
        <v>#NAME?</v>
      </c>
      <c r="AI53" s="30" t="e" cm="1">
        <f t="array" ref="AI53">INDEX($H:$M,ROW(),MATCH(AI$2,$H$1:$M$1,0))</f>
        <v>#NAME?</v>
      </c>
      <c r="AJ53" s="30" t="e" cm="1">
        <f t="array" ref="AJ53">INDEX($H:$M,ROW(),MATCH(AJ$2,$H$1:$M$1,0))</f>
        <v>#NAME?</v>
      </c>
      <c r="AK53" s="30" t="e" cm="1">
        <f t="array" ref="AK53">INDEX($H:$M,ROW(),MATCH(AK$2,$H$1:$M$1,0))</f>
        <v>#NAME?</v>
      </c>
      <c r="AL53" s="30" t="e" cm="1">
        <f t="array" ref="AL53">INDEX($H:$M,ROW(),MATCH(AL$2,$H$1:$M$1,0))</f>
        <v>#NAME?</v>
      </c>
      <c r="AM53" s="30" t="e" cm="1">
        <f t="array" ref="AM53">INDEX($H:$M,ROW(),MATCH(AM$2,$H$1:$M$1,0))</f>
        <v>#NAME?</v>
      </c>
      <c r="AN53" s="30" t="e" cm="1">
        <f t="array" ref="AN53">INDEX($H:$M,ROW(),MATCH(AN$2,$H$1:$M$1,0))</f>
        <v>#NAME?</v>
      </c>
      <c r="AO53" s="30" t="e" cm="1">
        <f t="array" ref="AO53">INDEX($H:$M,ROW(),MATCH(AO$2,$H$1:$M$1,0))</f>
        <v>#NAME?</v>
      </c>
      <c r="AP53" s="30" t="e" cm="1">
        <f t="array" ref="AP53">INDEX($H:$M,ROW(),MATCH(AP$2,$H$1:$M$1,0))</f>
        <v>#NAME?</v>
      </c>
      <c r="AQ53" s="30" t="e" cm="1">
        <f t="array" ref="AQ53">INDEX($H:$M,ROW(),MATCH(AQ$2,$H$1:$M$1,0))</f>
        <v>#NAME?</v>
      </c>
      <c r="AR53" s="30" t="e" cm="1">
        <f t="array" ref="AR53">INDEX($H:$M,ROW(),MATCH(AR$2,$H$1:$M$1,0))</f>
        <v>#NAME?</v>
      </c>
      <c r="AS53" s="30" t="e" cm="1">
        <f t="array" ref="AS53">INDEX($H:$M,ROW(),MATCH(AS$2,$H$1:$M$1,0))</f>
        <v>#NAME?</v>
      </c>
      <c r="AT53" s="30" t="e" cm="1">
        <f t="array" ref="AT53">INDEX($H:$M,ROW(),MATCH(AT$2,$H$1:$M$1,0))</f>
        <v>#NAME?</v>
      </c>
      <c r="AU53" s="30" t="e" cm="1">
        <f t="array" ref="AU53">INDEX($H:$M,ROW(),MATCH(AU$2,$H$1:$M$1,0))</f>
        <v>#NAME?</v>
      </c>
      <c r="AV53" s="30" t="e" cm="1">
        <f t="array" ref="AV53">INDEX($H:$M,ROW(),MATCH(AV$2,$H$1:$M$1,0))</f>
        <v>#NAME?</v>
      </c>
      <c r="AW53" s="30" t="e" cm="1">
        <f t="array" ref="AW53">INDEX($H:$M,ROW(),MATCH(AW$2,$H$1:$M$1,0))</f>
        <v>#NAME?</v>
      </c>
      <c r="AX53" s="30" t="e" cm="1">
        <f t="array" ref="AX53">INDEX($H:$M,ROW(),MATCH(AX$2,$H$1:$M$1,0))</f>
        <v>#NAME?</v>
      </c>
      <c r="AY53" s="30" t="e" cm="1">
        <f t="array" ref="AY53">INDEX($H:$M,ROW(),MATCH(AY$2,$H$1:$M$1,0))</f>
        <v>#NAME?</v>
      </c>
      <c r="AZ53" s="30" t="e" cm="1">
        <f t="array" ref="AZ53">INDEX($H:$M,ROW(),MATCH(AZ$2,$H$1:$M$1,0))</f>
        <v>#NAME?</v>
      </c>
      <c r="BA53" s="30" t="e" cm="1">
        <f t="array" ref="BA53">INDEX($H:$M,ROW(),MATCH(BA$2,$H$1:$M$1,0))</f>
        <v>#NAME?</v>
      </c>
      <c r="BB53" s="30" t="e" cm="1">
        <f t="array" ref="BB53">INDEX($H:$M,ROW(),MATCH(BB$2,$H$1:$M$1,0))</f>
        <v>#NAME?</v>
      </c>
      <c r="BC53" s="30" t="e" cm="1">
        <f t="array" ref="BC53">INDEX($H:$M,ROW(),MATCH(BC$2,$H$1:$M$1,0))</f>
        <v>#NAME?</v>
      </c>
      <c r="BD53" s="30" t="e" cm="1">
        <f t="array" ref="BD53">INDEX($H:$M,ROW(),MATCH(BD$2,$H$1:$M$1,0))</f>
        <v>#NAME?</v>
      </c>
      <c r="BE53" s="30" t="e" cm="1">
        <f t="array" ref="BE53">INDEX($H:$M,ROW(),MATCH(BE$2,$H$1:$M$1,0))</f>
        <v>#NAME?</v>
      </c>
      <c r="BF53" s="30" t="e" cm="1">
        <f t="array" ref="BF53">INDEX($H:$M,ROW(),MATCH(BF$2,$H$1:$M$1,0))</f>
        <v>#NAME?</v>
      </c>
      <c r="BG53" s="30" t="e" cm="1">
        <f t="array" ref="BG53">INDEX($H:$M,ROW(),MATCH(BG$2,$H$1:$M$1,0))</f>
        <v>#NAME?</v>
      </c>
      <c r="BH53" s="30" t="e" cm="1">
        <f t="array" ref="BH53">INDEX($H:$M,ROW(),MATCH(BH$2,$H$1:$M$1,0))</f>
        <v>#NAME?</v>
      </c>
      <c r="BI53" s="30" t="e" cm="1">
        <f t="array" ref="BI53">INDEX($H:$M,ROW(),MATCH(BI$2,$H$1:$M$1,0))</f>
        <v>#NAME?</v>
      </c>
      <c r="BJ53" s="30" t="e" cm="1">
        <f t="array" ref="BJ53">INDEX($H:$M,ROW(),MATCH(BJ$2,$H$1:$M$1,0))</f>
        <v>#NAME?</v>
      </c>
      <c r="BK53" s="30" t="e" cm="1">
        <f t="array" ref="BK53">INDEX($H:$M,ROW(),MATCH(BK$2,$H$1:$M$1,0))</f>
        <v>#NAME?</v>
      </c>
      <c r="BL53" s="30" t="e" cm="1">
        <f t="array" ref="BL53">INDEX($H:$M,ROW(),MATCH(BL$2,$H$1:$M$1,0))</f>
        <v>#NAME?</v>
      </c>
      <c r="BM53" s="30" t="e" cm="1">
        <f t="array" ref="BM53">INDEX($H:$M,ROW(),MATCH(BM$2,$H$1:$M$1,0))</f>
        <v>#NAME?</v>
      </c>
      <c r="BN53" s="30" t="e" cm="1">
        <f t="array" ref="BN53">INDEX($H:$M,ROW(),MATCH(BN$2,$H$1:$M$1,0))</f>
        <v>#NAME?</v>
      </c>
      <c r="BO53" s="30" t="e" cm="1">
        <f t="array" ref="BO53">INDEX($H:$M,ROW(),MATCH(BO$2,$H$1:$M$1,0))</f>
        <v>#NAME?</v>
      </c>
      <c r="BP53" s="30" t="e" cm="1">
        <f t="array" ref="BP53">INDEX($H:$M,ROW(),MATCH(BP$2,$H$1:$M$1,0))</f>
        <v>#NAME?</v>
      </c>
      <c r="BQ53" s="30" t="e" cm="1">
        <f t="array" ref="BQ53">INDEX($H:$M,ROW(),MATCH(BQ$2,$H$1:$M$1,0))</f>
        <v>#NAME?</v>
      </c>
      <c r="BR53" s="30" t="e" cm="1">
        <f t="array" ref="BR53">INDEX($H:$M,ROW(),MATCH(BR$2,$H$1:$M$1,0))</f>
        <v>#NAME?</v>
      </c>
      <c r="BS53" s="30" t="e" cm="1">
        <f t="array" ref="BS53">INDEX($H:$M,ROW(),MATCH(BS$2,$H$1:$M$1,0))</f>
        <v>#NAME?</v>
      </c>
      <c r="BT53" s="30" t="e" cm="1">
        <f t="array" ref="BT53">INDEX($H:$M,ROW(),MATCH(BT$2,$H$1:$M$1,0))</f>
        <v>#NAME?</v>
      </c>
      <c r="BU53" s="30" t="e" cm="1">
        <f t="array" ref="BU53">INDEX($H:$M,ROW(),MATCH(BU$2,$H$1:$M$1,0))</f>
        <v>#NAME?</v>
      </c>
      <c r="BV53" s="30" t="e" cm="1">
        <f t="array" ref="BV53">INDEX($H:$M,ROW(),MATCH(BV$2,$H$1:$M$1,0))</f>
        <v>#NAME?</v>
      </c>
      <c r="BW53" s="30" t="e" cm="1">
        <f t="array" ref="BW53">INDEX($H:$M,ROW(),MATCH(BW$2,$H$1:$M$1,0))</f>
        <v>#NAME?</v>
      </c>
      <c r="BX53" s="30" t="e" cm="1">
        <f t="array" ref="BX53">INDEX($H:$M,ROW(),MATCH(BX$2,$H$1:$M$1,0))</f>
        <v>#NAME?</v>
      </c>
      <c r="BY53" s="30" t="e" cm="1">
        <f t="array" ref="BY53">INDEX($H:$M,ROW(),MATCH(BY$2,$H$1:$M$1,0))</f>
        <v>#NAME?</v>
      </c>
      <c r="BZ53" s="30" t="e" cm="1">
        <f t="array" ref="BZ53">INDEX($H:$M,ROW(),MATCH(BZ$2,$H$1:$M$1,0))</f>
        <v>#NAME?</v>
      </c>
      <c r="CA53" s="30" t="e" cm="1">
        <f t="array" ref="CA53">INDEX($H:$M,ROW(),MATCH(CA$2,$H$1:$M$1,0))</f>
        <v>#NAME?</v>
      </c>
      <c r="CB53" s="30" t="e" cm="1">
        <f t="array" ref="CB53">INDEX($H:$M,ROW(),MATCH(CB$2,$H$1:$M$1,0))</f>
        <v>#NAME?</v>
      </c>
      <c r="CC53" s="30" t="e" cm="1">
        <f t="array" ref="CC53">INDEX($H:$M,ROW(),MATCH(CC$2,$H$1:$M$1,0))</f>
        <v>#NAME?</v>
      </c>
      <c r="CD53" s="30" t="e" cm="1">
        <f t="array" ref="CD53">INDEX($H:$M,ROW(),MATCH(CD$2,$H$1:$M$1,0))</f>
        <v>#NAME?</v>
      </c>
      <c r="CE53" s="30" t="e" cm="1">
        <f t="array" ref="CE53">INDEX($H:$M,ROW(),MATCH(CE$2,$H$1:$M$1,0))</f>
        <v>#NAME?</v>
      </c>
      <c r="CF53" s="30" t="e" cm="1">
        <f t="array" ref="CF53">INDEX($H:$M,ROW(),MATCH(CF$2,$H$1:$M$1,0))</f>
        <v>#NAME?</v>
      </c>
      <c r="CG53" s="30" t="e" cm="1">
        <f t="array" ref="CG53">INDEX($H:$M,ROW(),MATCH(CG$2,$H$1:$M$1,0))</f>
        <v>#NAME?</v>
      </c>
      <c r="CH53" s="30" t="e" cm="1">
        <f t="array" ref="CH53">INDEX($H:$M,ROW(),MATCH(CH$2,$H$1:$M$1,0))</f>
        <v>#NAME?</v>
      </c>
      <c r="CI53" s="30" t="e" cm="1">
        <f t="array" ref="CI53">INDEX($H:$M,ROW(),MATCH(CI$2,$H$1:$M$1,0))</f>
        <v>#NAME?</v>
      </c>
    </row>
    <row r="54" spans="2:87" x14ac:dyDescent="0.35">
      <c r="B54" t="s">
        <v>198</v>
      </c>
      <c r="C54" t="s">
        <v>163</v>
      </c>
      <c r="E54" s="27" t="str">
        <f>SUBSTITUTE(E41,":","")&amp;" Revenue"</f>
        <v>Subscription revenue - secondary revenue driven Revenue</v>
      </c>
      <c r="F54" s="27"/>
      <c r="G54" s="9"/>
      <c r="H54" s="28" t="e">
        <f t="shared" ref="H54:M54" si="60">SUMIF($2:$2,H$1,54:54)</f>
        <v>#NAME?</v>
      </c>
      <c r="I54" s="28" t="e">
        <f t="shared" si="60"/>
        <v>#NAME?</v>
      </c>
      <c r="J54" s="28" t="e">
        <f t="shared" si="60"/>
        <v>#NAME?</v>
      </c>
      <c r="K54" s="28" t="e">
        <f t="shared" si="60"/>
        <v>#NAME?</v>
      </c>
      <c r="L54" s="28" t="e">
        <f t="shared" si="60"/>
        <v>#NAME?</v>
      </c>
      <c r="M54" s="28" t="e">
        <f t="shared" si="60"/>
        <v>#NAME?</v>
      </c>
      <c r="P54" s="28" t="e">
        <f t="shared" ref="P54:CA54" si="61">P53*AVERAGE(P49,P45)</f>
        <v>#NAME?</v>
      </c>
      <c r="Q54" s="28" t="e">
        <f t="shared" si="61"/>
        <v>#NAME?</v>
      </c>
      <c r="R54" s="28" t="e">
        <f t="shared" si="61"/>
        <v>#NAME?</v>
      </c>
      <c r="S54" s="28" t="e">
        <f t="shared" si="61"/>
        <v>#NAME?</v>
      </c>
      <c r="T54" s="28" t="e">
        <f t="shared" si="61"/>
        <v>#NAME?</v>
      </c>
      <c r="U54" s="28" t="e">
        <f t="shared" si="61"/>
        <v>#NAME?</v>
      </c>
      <c r="V54" s="28" t="e">
        <f t="shared" si="61"/>
        <v>#NAME?</v>
      </c>
      <c r="W54" s="28" t="e">
        <f t="shared" si="61"/>
        <v>#NAME?</v>
      </c>
      <c r="X54" s="28" t="e">
        <f t="shared" si="61"/>
        <v>#NAME?</v>
      </c>
      <c r="Y54" s="28" t="e">
        <f t="shared" si="61"/>
        <v>#NAME?</v>
      </c>
      <c r="Z54" s="28" t="e">
        <f t="shared" si="61"/>
        <v>#NAME?</v>
      </c>
      <c r="AA54" s="28" t="e">
        <f t="shared" si="61"/>
        <v>#NAME?</v>
      </c>
      <c r="AB54" s="28" t="e">
        <f t="shared" si="61"/>
        <v>#NAME?</v>
      </c>
      <c r="AC54" s="28" t="e">
        <f t="shared" si="61"/>
        <v>#NAME?</v>
      </c>
      <c r="AD54" s="28" t="e">
        <f t="shared" si="61"/>
        <v>#NAME?</v>
      </c>
      <c r="AE54" s="28" t="e">
        <f t="shared" si="61"/>
        <v>#NAME?</v>
      </c>
      <c r="AF54" s="28" t="e">
        <f t="shared" si="61"/>
        <v>#NAME?</v>
      </c>
      <c r="AG54" s="28" t="e">
        <f t="shared" si="61"/>
        <v>#NAME?</v>
      </c>
      <c r="AH54" s="28" t="e">
        <f t="shared" si="61"/>
        <v>#NAME?</v>
      </c>
      <c r="AI54" s="28" t="e">
        <f t="shared" si="61"/>
        <v>#NAME?</v>
      </c>
      <c r="AJ54" s="28" t="e">
        <f t="shared" si="61"/>
        <v>#NAME?</v>
      </c>
      <c r="AK54" s="28" t="e">
        <f t="shared" si="61"/>
        <v>#NAME?</v>
      </c>
      <c r="AL54" s="28" t="e">
        <f t="shared" si="61"/>
        <v>#NAME?</v>
      </c>
      <c r="AM54" s="28" t="e">
        <f t="shared" si="61"/>
        <v>#NAME?</v>
      </c>
      <c r="AN54" s="28" t="e">
        <f t="shared" si="61"/>
        <v>#NAME?</v>
      </c>
      <c r="AO54" s="28" t="e">
        <f t="shared" si="61"/>
        <v>#NAME?</v>
      </c>
      <c r="AP54" s="28" t="e">
        <f t="shared" si="61"/>
        <v>#NAME?</v>
      </c>
      <c r="AQ54" s="28" t="e">
        <f t="shared" si="61"/>
        <v>#NAME?</v>
      </c>
      <c r="AR54" s="28" t="e">
        <f t="shared" si="61"/>
        <v>#NAME?</v>
      </c>
      <c r="AS54" s="28" t="e">
        <f t="shared" si="61"/>
        <v>#NAME?</v>
      </c>
      <c r="AT54" s="28" t="e">
        <f t="shared" si="61"/>
        <v>#NAME?</v>
      </c>
      <c r="AU54" s="28" t="e">
        <f t="shared" si="61"/>
        <v>#NAME?</v>
      </c>
      <c r="AV54" s="28" t="e">
        <f t="shared" si="61"/>
        <v>#NAME?</v>
      </c>
      <c r="AW54" s="28" t="e">
        <f t="shared" si="61"/>
        <v>#NAME?</v>
      </c>
      <c r="AX54" s="28" t="e">
        <f t="shared" si="61"/>
        <v>#NAME?</v>
      </c>
      <c r="AY54" s="28" t="e">
        <f t="shared" si="61"/>
        <v>#NAME?</v>
      </c>
      <c r="AZ54" s="28" t="e">
        <f t="shared" si="61"/>
        <v>#NAME?</v>
      </c>
      <c r="BA54" s="28" t="e">
        <f t="shared" si="61"/>
        <v>#NAME?</v>
      </c>
      <c r="BB54" s="28" t="e">
        <f t="shared" si="61"/>
        <v>#NAME?</v>
      </c>
      <c r="BC54" s="28" t="e">
        <f t="shared" si="61"/>
        <v>#NAME?</v>
      </c>
      <c r="BD54" s="28" t="e">
        <f t="shared" si="61"/>
        <v>#NAME?</v>
      </c>
      <c r="BE54" s="28" t="e">
        <f t="shared" si="61"/>
        <v>#NAME?</v>
      </c>
      <c r="BF54" s="28" t="e">
        <f t="shared" si="61"/>
        <v>#NAME?</v>
      </c>
      <c r="BG54" s="28" t="e">
        <f t="shared" si="61"/>
        <v>#NAME?</v>
      </c>
      <c r="BH54" s="28" t="e">
        <f t="shared" si="61"/>
        <v>#NAME?</v>
      </c>
      <c r="BI54" s="28" t="e">
        <f t="shared" si="61"/>
        <v>#NAME?</v>
      </c>
      <c r="BJ54" s="28" t="e">
        <f t="shared" si="61"/>
        <v>#NAME?</v>
      </c>
      <c r="BK54" s="28" t="e">
        <f t="shared" si="61"/>
        <v>#NAME?</v>
      </c>
      <c r="BL54" s="28" t="e">
        <f t="shared" si="61"/>
        <v>#NAME?</v>
      </c>
      <c r="BM54" s="28" t="e">
        <f t="shared" si="61"/>
        <v>#NAME?</v>
      </c>
      <c r="BN54" s="28" t="e">
        <f t="shared" si="61"/>
        <v>#NAME?</v>
      </c>
      <c r="BO54" s="28" t="e">
        <f t="shared" si="61"/>
        <v>#NAME?</v>
      </c>
      <c r="BP54" s="28" t="e">
        <f t="shared" si="61"/>
        <v>#NAME?</v>
      </c>
      <c r="BQ54" s="28" t="e">
        <f t="shared" si="61"/>
        <v>#NAME?</v>
      </c>
      <c r="BR54" s="28" t="e">
        <f t="shared" si="61"/>
        <v>#NAME?</v>
      </c>
      <c r="BS54" s="28" t="e">
        <f t="shared" si="61"/>
        <v>#NAME?</v>
      </c>
      <c r="BT54" s="28" t="e">
        <f t="shared" si="61"/>
        <v>#NAME?</v>
      </c>
      <c r="BU54" s="28" t="e">
        <f t="shared" si="61"/>
        <v>#NAME?</v>
      </c>
      <c r="BV54" s="28" t="e">
        <f t="shared" si="61"/>
        <v>#NAME?</v>
      </c>
      <c r="BW54" s="28" t="e">
        <f t="shared" si="61"/>
        <v>#NAME?</v>
      </c>
      <c r="BX54" s="28" t="e">
        <f t="shared" si="61"/>
        <v>#NAME?</v>
      </c>
      <c r="BY54" s="28" t="e">
        <f t="shared" si="61"/>
        <v>#NAME?</v>
      </c>
      <c r="BZ54" s="28" t="e">
        <f t="shared" si="61"/>
        <v>#NAME?</v>
      </c>
      <c r="CA54" s="28" t="e">
        <f t="shared" si="61"/>
        <v>#NAME?</v>
      </c>
      <c r="CB54" s="28" t="e">
        <f t="shared" ref="CB54:CI54" si="62">CB53*AVERAGE(CB49,CB45)</f>
        <v>#NAME?</v>
      </c>
      <c r="CC54" s="28" t="e">
        <f t="shared" si="62"/>
        <v>#NAME?</v>
      </c>
      <c r="CD54" s="28" t="e">
        <f t="shared" si="62"/>
        <v>#NAME?</v>
      </c>
      <c r="CE54" s="28" t="e">
        <f t="shared" si="62"/>
        <v>#NAME?</v>
      </c>
      <c r="CF54" s="28" t="e">
        <f t="shared" si="62"/>
        <v>#NAME?</v>
      </c>
      <c r="CG54" s="28" t="e">
        <f t="shared" si="62"/>
        <v>#NAME?</v>
      </c>
      <c r="CH54" s="28" t="e">
        <f t="shared" si="62"/>
        <v>#NAME?</v>
      </c>
      <c r="CI54" s="28" t="e">
        <f t="shared" si="62"/>
        <v>#NAME?</v>
      </c>
    </row>
    <row r="55" spans="2:87" x14ac:dyDescent="0.35">
      <c r="B55" s="6"/>
      <c r="C55" t="s">
        <v>163</v>
      </c>
    </row>
    <row r="56" spans="2:87" outlineLevel="1" x14ac:dyDescent="0.35">
      <c r="B56" s="6"/>
      <c r="C56" t="s">
        <v>163</v>
      </c>
      <c r="E56" s="12" t="s">
        <v>166</v>
      </c>
      <c r="F56" s="12"/>
      <c r="G56" s="13"/>
      <c r="H56" s="34"/>
      <c r="I56" s="34"/>
      <c r="J56" s="34"/>
      <c r="K56" s="34"/>
      <c r="L56" s="34"/>
      <c r="M56" s="34"/>
      <c r="P56" s="34" t="e">
        <f>P49</f>
        <v>#NAME?</v>
      </c>
      <c r="Q56" s="34" t="e">
        <f t="shared" ref="Q56:CB56" si="63">Q49</f>
        <v>#NAME?</v>
      </c>
      <c r="R56" s="34" t="e">
        <f t="shared" si="63"/>
        <v>#NAME?</v>
      </c>
      <c r="S56" s="34" t="e">
        <f t="shared" si="63"/>
        <v>#NAME?</v>
      </c>
      <c r="T56" s="34" t="e">
        <f t="shared" si="63"/>
        <v>#NAME?</v>
      </c>
      <c r="U56" s="34" t="e">
        <f t="shared" si="63"/>
        <v>#NAME?</v>
      </c>
      <c r="V56" s="34" t="e">
        <f t="shared" si="63"/>
        <v>#NAME?</v>
      </c>
      <c r="W56" s="34" t="e">
        <f t="shared" si="63"/>
        <v>#NAME?</v>
      </c>
      <c r="X56" s="34" t="e">
        <f t="shared" si="63"/>
        <v>#NAME?</v>
      </c>
      <c r="Y56" s="34" t="e">
        <f t="shared" si="63"/>
        <v>#NAME?</v>
      </c>
      <c r="Z56" s="34" t="e">
        <f t="shared" si="63"/>
        <v>#NAME?</v>
      </c>
      <c r="AA56" s="34" t="e">
        <f t="shared" si="63"/>
        <v>#NAME?</v>
      </c>
      <c r="AB56" s="34" t="e">
        <f t="shared" si="63"/>
        <v>#NAME?</v>
      </c>
      <c r="AC56" s="34" t="e">
        <f t="shared" si="63"/>
        <v>#NAME?</v>
      </c>
      <c r="AD56" s="34" t="e">
        <f t="shared" si="63"/>
        <v>#NAME?</v>
      </c>
      <c r="AE56" s="34" t="e">
        <f t="shared" si="63"/>
        <v>#NAME?</v>
      </c>
      <c r="AF56" s="34" t="e">
        <f t="shared" si="63"/>
        <v>#NAME?</v>
      </c>
      <c r="AG56" s="34" t="e">
        <f t="shared" si="63"/>
        <v>#NAME?</v>
      </c>
      <c r="AH56" s="34" t="e">
        <f t="shared" si="63"/>
        <v>#NAME?</v>
      </c>
      <c r="AI56" s="34" t="e">
        <f t="shared" si="63"/>
        <v>#NAME?</v>
      </c>
      <c r="AJ56" s="34" t="e">
        <f t="shared" si="63"/>
        <v>#NAME?</v>
      </c>
      <c r="AK56" s="34" t="e">
        <f t="shared" si="63"/>
        <v>#NAME?</v>
      </c>
      <c r="AL56" s="34" t="e">
        <f t="shared" si="63"/>
        <v>#NAME?</v>
      </c>
      <c r="AM56" s="34" t="e">
        <f t="shared" si="63"/>
        <v>#NAME?</v>
      </c>
      <c r="AN56" s="34" t="e">
        <f t="shared" si="63"/>
        <v>#NAME?</v>
      </c>
      <c r="AO56" s="34" t="e">
        <f t="shared" si="63"/>
        <v>#NAME?</v>
      </c>
      <c r="AP56" s="34" t="e">
        <f t="shared" si="63"/>
        <v>#NAME?</v>
      </c>
      <c r="AQ56" s="34" t="e">
        <f t="shared" si="63"/>
        <v>#NAME?</v>
      </c>
      <c r="AR56" s="34" t="e">
        <f t="shared" si="63"/>
        <v>#NAME?</v>
      </c>
      <c r="AS56" s="34" t="e">
        <f t="shared" si="63"/>
        <v>#NAME?</v>
      </c>
      <c r="AT56" s="34" t="e">
        <f t="shared" si="63"/>
        <v>#NAME?</v>
      </c>
      <c r="AU56" s="34" t="e">
        <f t="shared" si="63"/>
        <v>#NAME?</v>
      </c>
      <c r="AV56" s="34" t="e">
        <f t="shared" si="63"/>
        <v>#NAME?</v>
      </c>
      <c r="AW56" s="34" t="e">
        <f t="shared" si="63"/>
        <v>#NAME?</v>
      </c>
      <c r="AX56" s="34" t="e">
        <f t="shared" si="63"/>
        <v>#NAME?</v>
      </c>
      <c r="AY56" s="34" t="e">
        <f t="shared" si="63"/>
        <v>#NAME?</v>
      </c>
      <c r="AZ56" s="34" t="e">
        <f t="shared" si="63"/>
        <v>#NAME?</v>
      </c>
      <c r="BA56" s="34" t="e">
        <f t="shared" si="63"/>
        <v>#NAME?</v>
      </c>
      <c r="BB56" s="34" t="e">
        <f t="shared" si="63"/>
        <v>#NAME?</v>
      </c>
      <c r="BC56" s="34" t="e">
        <f t="shared" si="63"/>
        <v>#NAME?</v>
      </c>
      <c r="BD56" s="34" t="e">
        <f t="shared" si="63"/>
        <v>#NAME?</v>
      </c>
      <c r="BE56" s="34" t="e">
        <f t="shared" si="63"/>
        <v>#NAME?</v>
      </c>
      <c r="BF56" s="34" t="e">
        <f t="shared" si="63"/>
        <v>#NAME?</v>
      </c>
      <c r="BG56" s="34" t="e">
        <f t="shared" si="63"/>
        <v>#NAME?</v>
      </c>
      <c r="BH56" s="34" t="e">
        <f t="shared" si="63"/>
        <v>#NAME?</v>
      </c>
      <c r="BI56" s="34" t="e">
        <f t="shared" si="63"/>
        <v>#NAME?</v>
      </c>
      <c r="BJ56" s="34" t="e">
        <f t="shared" si="63"/>
        <v>#NAME?</v>
      </c>
      <c r="BK56" s="34" t="e">
        <f t="shared" si="63"/>
        <v>#NAME?</v>
      </c>
      <c r="BL56" s="34" t="e">
        <f t="shared" si="63"/>
        <v>#NAME?</v>
      </c>
      <c r="BM56" s="34" t="e">
        <f t="shared" si="63"/>
        <v>#NAME?</v>
      </c>
      <c r="BN56" s="34" t="e">
        <f t="shared" si="63"/>
        <v>#NAME?</v>
      </c>
      <c r="BO56" s="34" t="e">
        <f t="shared" si="63"/>
        <v>#NAME?</v>
      </c>
      <c r="BP56" s="34" t="e">
        <f t="shared" si="63"/>
        <v>#NAME?</v>
      </c>
      <c r="BQ56" s="34" t="e">
        <f t="shared" si="63"/>
        <v>#NAME?</v>
      </c>
      <c r="BR56" s="34" t="e">
        <f t="shared" si="63"/>
        <v>#NAME?</v>
      </c>
      <c r="BS56" s="34" t="e">
        <f t="shared" si="63"/>
        <v>#NAME?</v>
      </c>
      <c r="BT56" s="34" t="e">
        <f t="shared" si="63"/>
        <v>#NAME?</v>
      </c>
      <c r="BU56" s="34" t="e">
        <f t="shared" si="63"/>
        <v>#NAME?</v>
      </c>
      <c r="BV56" s="34" t="e">
        <f t="shared" si="63"/>
        <v>#NAME?</v>
      </c>
      <c r="BW56" s="34" t="e">
        <f t="shared" si="63"/>
        <v>#NAME?</v>
      </c>
      <c r="BX56" s="34" t="e">
        <f t="shared" si="63"/>
        <v>#NAME?</v>
      </c>
      <c r="BY56" s="34" t="e">
        <f t="shared" si="63"/>
        <v>#NAME?</v>
      </c>
      <c r="BZ56" s="34" t="e">
        <f t="shared" si="63"/>
        <v>#NAME?</v>
      </c>
      <c r="CA56" s="34" t="e">
        <f t="shared" si="63"/>
        <v>#NAME?</v>
      </c>
      <c r="CB56" s="34" t="e">
        <f t="shared" si="63"/>
        <v>#NAME?</v>
      </c>
      <c r="CC56" s="34" t="e">
        <f t="shared" ref="CC56:CI56" si="64">CC49</f>
        <v>#NAME?</v>
      </c>
      <c r="CD56" s="34" t="e">
        <f t="shared" si="64"/>
        <v>#NAME?</v>
      </c>
      <c r="CE56" s="34" t="e">
        <f t="shared" si="64"/>
        <v>#NAME?</v>
      </c>
      <c r="CF56" s="34" t="e">
        <f t="shared" si="64"/>
        <v>#NAME?</v>
      </c>
      <c r="CG56" s="34" t="e">
        <f t="shared" si="64"/>
        <v>#NAME?</v>
      </c>
      <c r="CH56" s="34" t="e">
        <f t="shared" si="64"/>
        <v>#NAME?</v>
      </c>
      <c r="CI56" s="34" t="e">
        <f t="shared" si="64"/>
        <v>#NAME?</v>
      </c>
    </row>
    <row r="57" spans="2:87" outlineLevel="1" x14ac:dyDescent="0.35">
      <c r="B57" s="6"/>
      <c r="C57" t="s">
        <v>163</v>
      </c>
    </row>
    <row r="58" spans="2:87" s="42" customFormat="1" x14ac:dyDescent="0.35">
      <c r="C58" s="42" t="s">
        <v>209</v>
      </c>
      <c r="E58" s="41" t="s">
        <v>75</v>
      </c>
      <c r="F58" s="41"/>
      <c r="G58" s="68"/>
    </row>
    <row r="59" spans="2:87" x14ac:dyDescent="0.35">
      <c r="B59" s="6"/>
      <c r="C59" t="s">
        <v>209</v>
      </c>
      <c r="E59" s="12" t="s">
        <v>70</v>
      </c>
      <c r="F59" s="12"/>
      <c r="G59" s="13"/>
    </row>
    <row r="60" spans="2:87" x14ac:dyDescent="0.35">
      <c r="B60" s="6"/>
      <c r="C60" t="s">
        <v>209</v>
      </c>
      <c r="E60" t="s">
        <v>71</v>
      </c>
      <c r="H60" s="15" t="e">
        <f>SUMIF($3:$3,H$1-1,60:60)</f>
        <v>#NAME?</v>
      </c>
      <c r="I60" s="15" t="e">
        <f>H64</f>
        <v>#NAME?</v>
      </c>
      <c r="J60" s="15" t="e">
        <f>I64</f>
        <v>#NAME?</v>
      </c>
      <c r="K60" s="15" t="e">
        <f>J64</f>
        <v>#NAME?</v>
      </c>
      <c r="L60" s="15" t="e">
        <f>K64</f>
        <v>#NAME?</v>
      </c>
      <c r="M60" s="15" t="e">
        <f>L64</f>
        <v>#NAME?</v>
      </c>
      <c r="O60" s="34"/>
      <c r="P60" s="34">
        <f>O64</f>
        <v>0</v>
      </c>
      <c r="Q60" s="34" t="e">
        <f>P64</f>
        <v>#NAME?</v>
      </c>
      <c r="R60" s="34" t="e">
        <f t="shared" ref="R60:CC60" si="65">Q64</f>
        <v>#NAME?</v>
      </c>
      <c r="S60" s="34" t="e">
        <f t="shared" si="65"/>
        <v>#NAME?</v>
      </c>
      <c r="T60" s="34" t="e">
        <f t="shared" si="65"/>
        <v>#NAME?</v>
      </c>
      <c r="U60" s="34" t="e">
        <f t="shared" si="65"/>
        <v>#NAME?</v>
      </c>
      <c r="V60" s="34" t="e">
        <f t="shared" si="65"/>
        <v>#NAME?</v>
      </c>
      <c r="W60" s="34" t="e">
        <f t="shared" si="65"/>
        <v>#NAME?</v>
      </c>
      <c r="X60" s="34" t="e">
        <f t="shared" si="65"/>
        <v>#NAME?</v>
      </c>
      <c r="Y60" s="34" t="e">
        <f t="shared" si="65"/>
        <v>#NAME?</v>
      </c>
      <c r="Z60" s="34" t="e">
        <f t="shared" si="65"/>
        <v>#NAME?</v>
      </c>
      <c r="AA60" s="34" t="e">
        <f t="shared" si="65"/>
        <v>#NAME?</v>
      </c>
      <c r="AB60" s="34" t="e">
        <f t="shared" si="65"/>
        <v>#NAME?</v>
      </c>
      <c r="AC60" s="34" t="e">
        <f t="shared" si="65"/>
        <v>#NAME?</v>
      </c>
      <c r="AD60" s="34" t="e">
        <f t="shared" si="65"/>
        <v>#NAME?</v>
      </c>
      <c r="AE60" s="34" t="e">
        <f t="shared" si="65"/>
        <v>#NAME?</v>
      </c>
      <c r="AF60" s="34" t="e">
        <f t="shared" si="65"/>
        <v>#NAME?</v>
      </c>
      <c r="AG60" s="34" t="e">
        <f t="shared" si="65"/>
        <v>#NAME?</v>
      </c>
      <c r="AH60" s="34" t="e">
        <f t="shared" si="65"/>
        <v>#NAME?</v>
      </c>
      <c r="AI60" s="34" t="e">
        <f t="shared" si="65"/>
        <v>#NAME?</v>
      </c>
      <c r="AJ60" s="34" t="e">
        <f t="shared" si="65"/>
        <v>#NAME?</v>
      </c>
      <c r="AK60" s="34" t="e">
        <f t="shared" si="65"/>
        <v>#NAME?</v>
      </c>
      <c r="AL60" s="34" t="e">
        <f t="shared" si="65"/>
        <v>#NAME?</v>
      </c>
      <c r="AM60" s="34" t="e">
        <f t="shared" si="65"/>
        <v>#NAME?</v>
      </c>
      <c r="AN60" s="34" t="e">
        <f t="shared" si="65"/>
        <v>#NAME?</v>
      </c>
      <c r="AO60" s="34" t="e">
        <f t="shared" si="65"/>
        <v>#NAME?</v>
      </c>
      <c r="AP60" s="34" t="e">
        <f t="shared" si="65"/>
        <v>#NAME?</v>
      </c>
      <c r="AQ60" s="34" t="e">
        <f t="shared" si="65"/>
        <v>#NAME?</v>
      </c>
      <c r="AR60" s="34" t="e">
        <f t="shared" si="65"/>
        <v>#NAME?</v>
      </c>
      <c r="AS60" s="34" t="e">
        <f t="shared" si="65"/>
        <v>#NAME?</v>
      </c>
      <c r="AT60" s="34" t="e">
        <f t="shared" si="65"/>
        <v>#NAME?</v>
      </c>
      <c r="AU60" s="34" t="e">
        <f t="shared" si="65"/>
        <v>#NAME?</v>
      </c>
      <c r="AV60" s="34" t="e">
        <f t="shared" si="65"/>
        <v>#NAME?</v>
      </c>
      <c r="AW60" s="34" t="e">
        <f t="shared" si="65"/>
        <v>#NAME?</v>
      </c>
      <c r="AX60" s="34" t="e">
        <f t="shared" si="65"/>
        <v>#NAME?</v>
      </c>
      <c r="AY60" s="34" t="e">
        <f t="shared" si="65"/>
        <v>#NAME?</v>
      </c>
      <c r="AZ60" s="34" t="e">
        <f t="shared" si="65"/>
        <v>#NAME?</v>
      </c>
      <c r="BA60" s="34" t="e">
        <f t="shared" si="65"/>
        <v>#NAME?</v>
      </c>
      <c r="BB60" s="34" t="e">
        <f t="shared" si="65"/>
        <v>#NAME?</v>
      </c>
      <c r="BC60" s="34" t="e">
        <f t="shared" si="65"/>
        <v>#NAME?</v>
      </c>
      <c r="BD60" s="34" t="e">
        <f t="shared" si="65"/>
        <v>#NAME?</v>
      </c>
      <c r="BE60" s="34" t="e">
        <f t="shared" si="65"/>
        <v>#NAME?</v>
      </c>
      <c r="BF60" s="34" t="e">
        <f t="shared" si="65"/>
        <v>#NAME?</v>
      </c>
      <c r="BG60" s="34" t="e">
        <f t="shared" si="65"/>
        <v>#NAME?</v>
      </c>
      <c r="BH60" s="34" t="e">
        <f t="shared" si="65"/>
        <v>#NAME?</v>
      </c>
      <c r="BI60" s="34" t="e">
        <f t="shared" si="65"/>
        <v>#NAME?</v>
      </c>
      <c r="BJ60" s="34" t="e">
        <f t="shared" si="65"/>
        <v>#NAME?</v>
      </c>
      <c r="BK60" s="34" t="e">
        <f t="shared" si="65"/>
        <v>#NAME?</v>
      </c>
      <c r="BL60" s="34" t="e">
        <f t="shared" si="65"/>
        <v>#NAME?</v>
      </c>
      <c r="BM60" s="34" t="e">
        <f t="shared" si="65"/>
        <v>#NAME?</v>
      </c>
      <c r="BN60" s="34" t="e">
        <f t="shared" si="65"/>
        <v>#NAME?</v>
      </c>
      <c r="BO60" s="34" t="e">
        <f t="shared" si="65"/>
        <v>#NAME?</v>
      </c>
      <c r="BP60" s="34" t="e">
        <f t="shared" si="65"/>
        <v>#NAME?</v>
      </c>
      <c r="BQ60" s="34" t="e">
        <f t="shared" si="65"/>
        <v>#NAME?</v>
      </c>
      <c r="BR60" s="34" t="e">
        <f t="shared" si="65"/>
        <v>#NAME?</v>
      </c>
      <c r="BS60" s="34" t="e">
        <f t="shared" si="65"/>
        <v>#NAME?</v>
      </c>
      <c r="BT60" s="34" t="e">
        <f t="shared" si="65"/>
        <v>#NAME?</v>
      </c>
      <c r="BU60" s="34" t="e">
        <f t="shared" si="65"/>
        <v>#NAME?</v>
      </c>
      <c r="BV60" s="34" t="e">
        <f t="shared" si="65"/>
        <v>#NAME?</v>
      </c>
      <c r="BW60" s="34" t="e">
        <f t="shared" si="65"/>
        <v>#NAME?</v>
      </c>
      <c r="BX60" s="34" t="e">
        <f t="shared" si="65"/>
        <v>#NAME?</v>
      </c>
      <c r="BY60" s="34" t="e">
        <f t="shared" si="65"/>
        <v>#NAME?</v>
      </c>
      <c r="BZ60" s="34" t="e">
        <f t="shared" si="65"/>
        <v>#NAME?</v>
      </c>
      <c r="CA60" s="34" t="e">
        <f t="shared" si="65"/>
        <v>#NAME?</v>
      </c>
      <c r="CB60" s="34" t="e">
        <f t="shared" si="65"/>
        <v>#NAME?</v>
      </c>
      <c r="CC60" s="34" t="e">
        <f t="shared" si="65"/>
        <v>#NAME?</v>
      </c>
      <c r="CD60" s="34" t="e">
        <f t="shared" ref="CD60:CI60" si="66">CC64</f>
        <v>#NAME?</v>
      </c>
      <c r="CE60" s="34" t="e">
        <f t="shared" si="66"/>
        <v>#NAME?</v>
      </c>
      <c r="CF60" s="34" t="e">
        <f t="shared" si="66"/>
        <v>#NAME?</v>
      </c>
      <c r="CG60" s="34" t="e">
        <f t="shared" si="66"/>
        <v>#NAME?</v>
      </c>
      <c r="CH60" s="34" t="e">
        <f t="shared" si="66"/>
        <v>#NAME?</v>
      </c>
      <c r="CI60" s="34" t="e">
        <f t="shared" si="66"/>
        <v>#NAME?</v>
      </c>
    </row>
    <row r="61" spans="2:87" x14ac:dyDescent="0.35">
      <c r="B61" s="6"/>
      <c r="C61" t="s">
        <v>209</v>
      </c>
      <c r="E61" t="s">
        <v>72</v>
      </c>
      <c r="H61" s="34" t="e">
        <f t="shared" ref="H61:M61" si="67">SUMIF($2:$2,H$1,61:61)</f>
        <v>#NAME?</v>
      </c>
      <c r="I61" s="34" t="e">
        <f t="shared" si="67"/>
        <v>#NAME?</v>
      </c>
      <c r="J61" s="34" t="e">
        <f t="shared" si="67"/>
        <v>#NAME?</v>
      </c>
      <c r="K61" s="34" t="e">
        <f t="shared" si="67"/>
        <v>#NAME?</v>
      </c>
      <c r="L61" s="34" t="e">
        <f t="shared" si="67"/>
        <v>#NAME?</v>
      </c>
      <c r="M61" s="34" t="e">
        <f t="shared" si="67"/>
        <v>#NAME?</v>
      </c>
      <c r="O61" s="17"/>
      <c r="P61" s="34" t="e">
        <f t="shared" ref="P61:AU61" si="68">P5</f>
        <v>#NAME?</v>
      </c>
      <c r="Q61" s="34" t="e">
        <f t="shared" si="68"/>
        <v>#NAME?</v>
      </c>
      <c r="R61" s="34" t="e">
        <f t="shared" si="68"/>
        <v>#NAME?</v>
      </c>
      <c r="S61" s="34" t="e">
        <f t="shared" si="68"/>
        <v>#NAME?</v>
      </c>
      <c r="T61" s="34" t="e">
        <f t="shared" si="68"/>
        <v>#NAME?</v>
      </c>
      <c r="U61" s="34" t="e">
        <f t="shared" si="68"/>
        <v>#NAME?</v>
      </c>
      <c r="V61" s="34" t="e">
        <f t="shared" si="68"/>
        <v>#NAME?</v>
      </c>
      <c r="W61" s="34" t="e">
        <f t="shared" si="68"/>
        <v>#NAME?</v>
      </c>
      <c r="X61" s="34" t="e">
        <f t="shared" si="68"/>
        <v>#NAME?</v>
      </c>
      <c r="Y61" s="34" t="e">
        <f t="shared" si="68"/>
        <v>#NAME?</v>
      </c>
      <c r="Z61" s="34" t="e">
        <f t="shared" si="68"/>
        <v>#NAME?</v>
      </c>
      <c r="AA61" s="34" t="e">
        <f t="shared" si="68"/>
        <v>#NAME?</v>
      </c>
      <c r="AB61" s="34" t="e">
        <f t="shared" si="68"/>
        <v>#NAME?</v>
      </c>
      <c r="AC61" s="34" t="e">
        <f t="shared" si="68"/>
        <v>#NAME?</v>
      </c>
      <c r="AD61" s="34" t="e">
        <f t="shared" si="68"/>
        <v>#NAME?</v>
      </c>
      <c r="AE61" s="34" t="e">
        <f t="shared" si="68"/>
        <v>#NAME?</v>
      </c>
      <c r="AF61" s="34" t="e">
        <f t="shared" si="68"/>
        <v>#NAME?</v>
      </c>
      <c r="AG61" s="34" t="e">
        <f t="shared" si="68"/>
        <v>#NAME?</v>
      </c>
      <c r="AH61" s="34" t="e">
        <f t="shared" si="68"/>
        <v>#NAME?</v>
      </c>
      <c r="AI61" s="34" t="e">
        <f t="shared" si="68"/>
        <v>#NAME?</v>
      </c>
      <c r="AJ61" s="34" t="e">
        <f t="shared" si="68"/>
        <v>#NAME?</v>
      </c>
      <c r="AK61" s="34" t="e">
        <f t="shared" si="68"/>
        <v>#NAME?</v>
      </c>
      <c r="AL61" s="34" t="e">
        <f t="shared" si="68"/>
        <v>#NAME?</v>
      </c>
      <c r="AM61" s="34" t="e">
        <f t="shared" si="68"/>
        <v>#NAME?</v>
      </c>
      <c r="AN61" s="34" t="e">
        <f t="shared" si="68"/>
        <v>#NAME?</v>
      </c>
      <c r="AO61" s="34" t="e">
        <f t="shared" si="68"/>
        <v>#NAME?</v>
      </c>
      <c r="AP61" s="34" t="e">
        <f t="shared" si="68"/>
        <v>#NAME?</v>
      </c>
      <c r="AQ61" s="34" t="e">
        <f t="shared" si="68"/>
        <v>#NAME?</v>
      </c>
      <c r="AR61" s="34" t="e">
        <f t="shared" si="68"/>
        <v>#NAME?</v>
      </c>
      <c r="AS61" s="34" t="e">
        <f t="shared" si="68"/>
        <v>#NAME?</v>
      </c>
      <c r="AT61" s="34" t="e">
        <f t="shared" si="68"/>
        <v>#NAME?</v>
      </c>
      <c r="AU61" s="34" t="e">
        <f t="shared" si="68"/>
        <v>#NAME?</v>
      </c>
      <c r="AV61" s="34" t="e">
        <f t="shared" ref="AV61:CA61" si="69">AV5</f>
        <v>#NAME?</v>
      </c>
      <c r="AW61" s="34" t="e">
        <f t="shared" si="69"/>
        <v>#NAME?</v>
      </c>
      <c r="AX61" s="34" t="e">
        <f t="shared" si="69"/>
        <v>#NAME?</v>
      </c>
      <c r="AY61" s="34" t="e">
        <f t="shared" si="69"/>
        <v>#NAME?</v>
      </c>
      <c r="AZ61" s="34" t="e">
        <f t="shared" si="69"/>
        <v>#NAME?</v>
      </c>
      <c r="BA61" s="34" t="e">
        <f t="shared" si="69"/>
        <v>#NAME?</v>
      </c>
      <c r="BB61" s="34" t="e">
        <f t="shared" si="69"/>
        <v>#NAME?</v>
      </c>
      <c r="BC61" s="34" t="e">
        <f t="shared" si="69"/>
        <v>#NAME?</v>
      </c>
      <c r="BD61" s="34" t="e">
        <f t="shared" si="69"/>
        <v>#NAME?</v>
      </c>
      <c r="BE61" s="34" t="e">
        <f t="shared" si="69"/>
        <v>#NAME?</v>
      </c>
      <c r="BF61" s="34" t="e">
        <f t="shared" si="69"/>
        <v>#NAME?</v>
      </c>
      <c r="BG61" s="34" t="e">
        <f t="shared" si="69"/>
        <v>#NAME?</v>
      </c>
      <c r="BH61" s="34" t="e">
        <f t="shared" si="69"/>
        <v>#NAME?</v>
      </c>
      <c r="BI61" s="34" t="e">
        <f t="shared" si="69"/>
        <v>#NAME?</v>
      </c>
      <c r="BJ61" s="34" t="e">
        <f t="shared" si="69"/>
        <v>#NAME?</v>
      </c>
      <c r="BK61" s="34" t="e">
        <f t="shared" si="69"/>
        <v>#NAME?</v>
      </c>
      <c r="BL61" s="34" t="e">
        <f t="shared" si="69"/>
        <v>#NAME?</v>
      </c>
      <c r="BM61" s="34" t="e">
        <f t="shared" si="69"/>
        <v>#NAME?</v>
      </c>
      <c r="BN61" s="34" t="e">
        <f t="shared" si="69"/>
        <v>#NAME?</v>
      </c>
      <c r="BO61" s="34" t="e">
        <f t="shared" si="69"/>
        <v>#NAME?</v>
      </c>
      <c r="BP61" s="34" t="e">
        <f t="shared" si="69"/>
        <v>#NAME?</v>
      </c>
      <c r="BQ61" s="34" t="e">
        <f t="shared" si="69"/>
        <v>#NAME?</v>
      </c>
      <c r="BR61" s="34" t="e">
        <f t="shared" si="69"/>
        <v>#NAME?</v>
      </c>
      <c r="BS61" s="34" t="e">
        <f t="shared" si="69"/>
        <v>#NAME?</v>
      </c>
      <c r="BT61" s="34" t="e">
        <f t="shared" si="69"/>
        <v>#NAME?</v>
      </c>
      <c r="BU61" s="34" t="e">
        <f t="shared" si="69"/>
        <v>#NAME?</v>
      </c>
      <c r="BV61" s="34" t="e">
        <f t="shared" si="69"/>
        <v>#NAME?</v>
      </c>
      <c r="BW61" s="34" t="e">
        <f t="shared" si="69"/>
        <v>#NAME?</v>
      </c>
      <c r="BX61" s="34" t="e">
        <f t="shared" si="69"/>
        <v>#NAME?</v>
      </c>
      <c r="BY61" s="34" t="e">
        <f t="shared" si="69"/>
        <v>#NAME?</v>
      </c>
      <c r="BZ61" s="34" t="e">
        <f t="shared" si="69"/>
        <v>#NAME?</v>
      </c>
      <c r="CA61" s="34" t="e">
        <f t="shared" si="69"/>
        <v>#NAME?</v>
      </c>
      <c r="CB61" s="34" t="e">
        <f t="shared" ref="CB61:CI61" si="70">CB5</f>
        <v>#NAME?</v>
      </c>
      <c r="CC61" s="34" t="e">
        <f t="shared" si="70"/>
        <v>#NAME?</v>
      </c>
      <c r="CD61" s="34" t="e">
        <f t="shared" si="70"/>
        <v>#NAME?</v>
      </c>
      <c r="CE61" s="34" t="e">
        <f t="shared" si="70"/>
        <v>#NAME?</v>
      </c>
      <c r="CF61" s="34" t="e">
        <f t="shared" si="70"/>
        <v>#NAME?</v>
      </c>
      <c r="CG61" s="34" t="e">
        <f t="shared" si="70"/>
        <v>#NAME?</v>
      </c>
      <c r="CH61" s="34" t="e">
        <f t="shared" si="70"/>
        <v>#NAME?</v>
      </c>
      <c r="CI61" s="34" t="e">
        <f t="shared" si="70"/>
        <v>#NAME?</v>
      </c>
    </row>
    <row r="62" spans="2:87" x14ac:dyDescent="0.35">
      <c r="C62" t="s">
        <v>209</v>
      </c>
      <c r="E62" s="12" t="s">
        <v>73</v>
      </c>
      <c r="F62" s="12"/>
      <c r="G62" s="13"/>
      <c r="H62" s="16">
        <v>0.05</v>
      </c>
      <c r="I62" s="16">
        <v>0.05</v>
      </c>
      <c r="J62" s="16">
        <v>0.05</v>
      </c>
      <c r="K62" s="16">
        <v>0.05</v>
      </c>
      <c r="L62" s="16">
        <v>0.05</v>
      </c>
      <c r="M62" s="16">
        <v>0.05</v>
      </c>
      <c r="O62" s="20"/>
      <c r="P62" s="20" t="e" cm="1">
        <f t="array" ref="P62">INDEX($H:$M,ROW(),MATCH(P$2,$H$1:$M$1,0))</f>
        <v>#NAME?</v>
      </c>
      <c r="Q62" s="20" t="e" cm="1">
        <f t="array" ref="Q62">INDEX($H:$M,ROW(),MATCH(Q$2,$H$1:$M$1,0))</f>
        <v>#NAME?</v>
      </c>
      <c r="R62" s="20" t="e" cm="1">
        <f t="array" ref="R62">INDEX($H:$M,ROW(),MATCH(R$2,$H$1:$M$1,0))</f>
        <v>#NAME?</v>
      </c>
      <c r="S62" s="20" t="e" cm="1">
        <f t="array" ref="S62">INDEX($H:$M,ROW(),MATCH(S$2,$H$1:$M$1,0))</f>
        <v>#NAME?</v>
      </c>
      <c r="T62" s="20" t="e" cm="1">
        <f t="array" ref="T62">INDEX($H:$M,ROW(),MATCH(T$2,$H$1:$M$1,0))</f>
        <v>#NAME?</v>
      </c>
      <c r="U62" s="20" t="e" cm="1">
        <f t="array" ref="U62">INDEX($H:$M,ROW(),MATCH(U$2,$H$1:$M$1,0))</f>
        <v>#NAME?</v>
      </c>
      <c r="V62" s="20" t="e" cm="1">
        <f t="array" ref="V62">INDEX($H:$M,ROW(),MATCH(V$2,$H$1:$M$1,0))</f>
        <v>#NAME?</v>
      </c>
      <c r="W62" s="20" t="e" cm="1">
        <f t="array" ref="W62">INDEX($H:$M,ROW(),MATCH(W$2,$H$1:$M$1,0))</f>
        <v>#NAME?</v>
      </c>
      <c r="X62" s="20" t="e" cm="1">
        <f t="array" ref="X62">INDEX($H:$M,ROW(),MATCH(X$2,$H$1:$M$1,0))</f>
        <v>#NAME?</v>
      </c>
      <c r="Y62" s="20" t="e" cm="1">
        <f t="array" ref="Y62">INDEX($H:$M,ROW(),MATCH(Y$2,$H$1:$M$1,0))</f>
        <v>#NAME?</v>
      </c>
      <c r="Z62" s="20" t="e" cm="1">
        <f t="array" ref="Z62">INDEX($H:$M,ROW(),MATCH(Z$2,$H$1:$M$1,0))</f>
        <v>#NAME?</v>
      </c>
      <c r="AA62" s="20" t="e" cm="1">
        <f t="array" ref="AA62">INDEX($H:$M,ROW(),MATCH(AA$2,$H$1:$M$1,0))</f>
        <v>#NAME?</v>
      </c>
      <c r="AB62" s="20" t="e" cm="1">
        <f t="array" ref="AB62">INDEX($H:$M,ROW(),MATCH(AB$2,$H$1:$M$1,0))</f>
        <v>#NAME?</v>
      </c>
      <c r="AC62" s="20" t="e" cm="1">
        <f t="array" ref="AC62">INDEX($H:$M,ROW(),MATCH(AC$2,$H$1:$M$1,0))</f>
        <v>#NAME?</v>
      </c>
      <c r="AD62" s="20" t="e" cm="1">
        <f t="array" ref="AD62">INDEX($H:$M,ROW(),MATCH(AD$2,$H$1:$M$1,0))</f>
        <v>#NAME?</v>
      </c>
      <c r="AE62" s="20" t="e" cm="1">
        <f t="array" ref="AE62">INDEX($H:$M,ROW(),MATCH(AE$2,$H$1:$M$1,0))</f>
        <v>#NAME?</v>
      </c>
      <c r="AF62" s="20" t="e" cm="1">
        <f t="array" ref="AF62">INDEX($H:$M,ROW(),MATCH(AF$2,$H$1:$M$1,0))</f>
        <v>#NAME?</v>
      </c>
      <c r="AG62" s="20" t="e" cm="1">
        <f t="array" ref="AG62">INDEX($H:$M,ROW(),MATCH(AG$2,$H$1:$M$1,0))</f>
        <v>#NAME?</v>
      </c>
      <c r="AH62" s="20" t="e" cm="1">
        <f t="array" ref="AH62">INDEX($H:$M,ROW(),MATCH(AH$2,$H$1:$M$1,0))</f>
        <v>#NAME?</v>
      </c>
      <c r="AI62" s="20" t="e" cm="1">
        <f t="array" ref="AI62">INDEX($H:$M,ROW(),MATCH(AI$2,$H$1:$M$1,0))</f>
        <v>#NAME?</v>
      </c>
      <c r="AJ62" s="20" t="e" cm="1">
        <f t="array" ref="AJ62">INDEX($H:$M,ROW(),MATCH(AJ$2,$H$1:$M$1,0))</f>
        <v>#NAME?</v>
      </c>
      <c r="AK62" s="20" t="e" cm="1">
        <f t="array" ref="AK62">INDEX($H:$M,ROW(),MATCH(AK$2,$H$1:$M$1,0))</f>
        <v>#NAME?</v>
      </c>
      <c r="AL62" s="20" t="e" cm="1">
        <f t="array" ref="AL62">INDEX($H:$M,ROW(),MATCH(AL$2,$H$1:$M$1,0))</f>
        <v>#NAME?</v>
      </c>
      <c r="AM62" s="20" t="e" cm="1">
        <f t="array" ref="AM62">INDEX($H:$M,ROW(),MATCH(AM$2,$H$1:$M$1,0))</f>
        <v>#NAME?</v>
      </c>
      <c r="AN62" s="20" t="e" cm="1">
        <f t="array" ref="AN62">INDEX($H:$M,ROW(),MATCH(AN$2,$H$1:$M$1,0))</f>
        <v>#NAME?</v>
      </c>
      <c r="AO62" s="20" t="e" cm="1">
        <f t="array" ref="AO62">INDEX($H:$M,ROW(),MATCH(AO$2,$H$1:$M$1,0))</f>
        <v>#NAME?</v>
      </c>
      <c r="AP62" s="20" t="e" cm="1">
        <f t="array" ref="AP62">INDEX($H:$M,ROW(),MATCH(AP$2,$H$1:$M$1,0))</f>
        <v>#NAME?</v>
      </c>
      <c r="AQ62" s="20" t="e" cm="1">
        <f t="array" ref="AQ62">INDEX($H:$M,ROW(),MATCH(AQ$2,$H$1:$M$1,0))</f>
        <v>#NAME?</v>
      </c>
      <c r="AR62" s="20" t="e" cm="1">
        <f t="array" ref="AR62">INDEX($H:$M,ROW(),MATCH(AR$2,$H$1:$M$1,0))</f>
        <v>#NAME?</v>
      </c>
      <c r="AS62" s="20" t="e" cm="1">
        <f t="array" ref="AS62">INDEX($H:$M,ROW(),MATCH(AS$2,$H$1:$M$1,0))</f>
        <v>#NAME?</v>
      </c>
      <c r="AT62" s="20" t="e" cm="1">
        <f t="array" ref="AT62">INDEX($H:$M,ROW(),MATCH(AT$2,$H$1:$M$1,0))</f>
        <v>#NAME?</v>
      </c>
      <c r="AU62" s="20" t="e" cm="1">
        <f t="array" ref="AU62">INDEX($H:$M,ROW(),MATCH(AU$2,$H$1:$M$1,0))</f>
        <v>#NAME?</v>
      </c>
      <c r="AV62" s="20" t="e" cm="1">
        <f t="array" ref="AV62">INDEX($H:$M,ROW(),MATCH(AV$2,$H$1:$M$1,0))</f>
        <v>#NAME?</v>
      </c>
      <c r="AW62" s="20" t="e" cm="1">
        <f t="array" ref="AW62">INDEX($H:$M,ROW(),MATCH(AW$2,$H$1:$M$1,0))</f>
        <v>#NAME?</v>
      </c>
      <c r="AX62" s="20" t="e" cm="1">
        <f t="array" ref="AX62">INDEX($H:$M,ROW(),MATCH(AX$2,$H$1:$M$1,0))</f>
        <v>#NAME?</v>
      </c>
      <c r="AY62" s="20" t="e" cm="1">
        <f t="array" ref="AY62">INDEX($H:$M,ROW(),MATCH(AY$2,$H$1:$M$1,0))</f>
        <v>#NAME?</v>
      </c>
      <c r="AZ62" s="20" t="e" cm="1">
        <f t="array" ref="AZ62">INDEX($H:$M,ROW(),MATCH(AZ$2,$H$1:$M$1,0))</f>
        <v>#NAME?</v>
      </c>
      <c r="BA62" s="20" t="e" cm="1">
        <f t="array" ref="BA62">INDEX($H:$M,ROW(),MATCH(BA$2,$H$1:$M$1,0))</f>
        <v>#NAME?</v>
      </c>
      <c r="BB62" s="20" t="e" cm="1">
        <f t="array" ref="BB62">INDEX($H:$M,ROW(),MATCH(BB$2,$H$1:$M$1,0))</f>
        <v>#NAME?</v>
      </c>
      <c r="BC62" s="20" t="e" cm="1">
        <f t="array" ref="BC62">INDEX($H:$M,ROW(),MATCH(BC$2,$H$1:$M$1,0))</f>
        <v>#NAME?</v>
      </c>
      <c r="BD62" s="20" t="e" cm="1">
        <f t="array" ref="BD62">INDEX($H:$M,ROW(),MATCH(BD$2,$H$1:$M$1,0))</f>
        <v>#NAME?</v>
      </c>
      <c r="BE62" s="20" t="e" cm="1">
        <f t="array" ref="BE62">INDEX($H:$M,ROW(),MATCH(BE$2,$H$1:$M$1,0))</f>
        <v>#NAME?</v>
      </c>
      <c r="BF62" s="20" t="e" cm="1">
        <f t="array" ref="BF62">INDEX($H:$M,ROW(),MATCH(BF$2,$H$1:$M$1,0))</f>
        <v>#NAME?</v>
      </c>
      <c r="BG62" s="20" t="e" cm="1">
        <f t="array" ref="BG62">INDEX($H:$M,ROW(),MATCH(BG$2,$H$1:$M$1,0))</f>
        <v>#NAME?</v>
      </c>
      <c r="BH62" s="20" t="e" cm="1">
        <f t="array" ref="BH62">INDEX($H:$M,ROW(),MATCH(BH$2,$H$1:$M$1,0))</f>
        <v>#NAME?</v>
      </c>
      <c r="BI62" s="20" t="e" cm="1">
        <f t="array" ref="BI62">INDEX($H:$M,ROW(),MATCH(BI$2,$H$1:$M$1,0))</f>
        <v>#NAME?</v>
      </c>
      <c r="BJ62" s="20" t="e" cm="1">
        <f t="array" ref="BJ62">INDEX($H:$M,ROW(),MATCH(BJ$2,$H$1:$M$1,0))</f>
        <v>#NAME?</v>
      </c>
      <c r="BK62" s="20" t="e" cm="1">
        <f t="array" ref="BK62">INDEX($H:$M,ROW(),MATCH(BK$2,$H$1:$M$1,0))</f>
        <v>#NAME?</v>
      </c>
      <c r="BL62" s="20" t="e" cm="1">
        <f t="array" ref="BL62">INDEX($H:$M,ROW(),MATCH(BL$2,$H$1:$M$1,0))</f>
        <v>#NAME?</v>
      </c>
      <c r="BM62" s="20" t="e" cm="1">
        <f t="array" ref="BM62">INDEX($H:$M,ROW(),MATCH(BM$2,$H$1:$M$1,0))</f>
        <v>#NAME?</v>
      </c>
      <c r="BN62" s="20" t="e" cm="1">
        <f t="array" ref="BN62">INDEX($H:$M,ROW(),MATCH(BN$2,$H$1:$M$1,0))</f>
        <v>#NAME?</v>
      </c>
      <c r="BO62" s="20" t="e" cm="1">
        <f t="array" ref="BO62">INDEX($H:$M,ROW(),MATCH(BO$2,$H$1:$M$1,0))</f>
        <v>#NAME?</v>
      </c>
      <c r="BP62" s="20" t="e" cm="1">
        <f t="array" ref="BP62">INDEX($H:$M,ROW(),MATCH(BP$2,$H$1:$M$1,0))</f>
        <v>#NAME?</v>
      </c>
      <c r="BQ62" s="20" t="e" cm="1">
        <f t="array" ref="BQ62">INDEX($H:$M,ROW(),MATCH(BQ$2,$H$1:$M$1,0))</f>
        <v>#NAME?</v>
      </c>
      <c r="BR62" s="20" t="e" cm="1">
        <f t="array" ref="BR62">INDEX($H:$M,ROW(),MATCH(BR$2,$H$1:$M$1,0))</f>
        <v>#NAME?</v>
      </c>
      <c r="BS62" s="20" t="e" cm="1">
        <f t="array" ref="BS62">INDEX($H:$M,ROW(),MATCH(BS$2,$H$1:$M$1,0))</f>
        <v>#NAME?</v>
      </c>
      <c r="BT62" s="20" t="e" cm="1">
        <f t="array" ref="BT62">INDEX($H:$M,ROW(),MATCH(BT$2,$H$1:$M$1,0))</f>
        <v>#NAME?</v>
      </c>
      <c r="BU62" s="20" t="e" cm="1">
        <f t="array" ref="BU62">INDEX($H:$M,ROW(),MATCH(BU$2,$H$1:$M$1,0))</f>
        <v>#NAME?</v>
      </c>
      <c r="BV62" s="20" t="e" cm="1">
        <f t="array" ref="BV62">INDEX($H:$M,ROW(),MATCH(BV$2,$H$1:$M$1,0))</f>
        <v>#NAME?</v>
      </c>
      <c r="BW62" s="20" t="e" cm="1">
        <f t="array" ref="BW62">INDEX($H:$M,ROW(),MATCH(BW$2,$H$1:$M$1,0))</f>
        <v>#NAME?</v>
      </c>
      <c r="BX62" s="20" t="e" cm="1">
        <f t="array" ref="BX62">INDEX($H:$M,ROW(),MATCH(BX$2,$H$1:$M$1,0))</f>
        <v>#NAME?</v>
      </c>
      <c r="BY62" s="20" t="e" cm="1">
        <f t="array" ref="BY62">INDEX($H:$M,ROW(),MATCH(BY$2,$H$1:$M$1,0))</f>
        <v>#NAME?</v>
      </c>
      <c r="BZ62" s="20" t="e" cm="1">
        <f t="array" ref="BZ62">INDEX($H:$M,ROW(),MATCH(BZ$2,$H$1:$M$1,0))</f>
        <v>#NAME?</v>
      </c>
      <c r="CA62" s="20" t="e" cm="1">
        <f t="array" ref="CA62">INDEX($H:$M,ROW(),MATCH(CA$2,$H$1:$M$1,0))</f>
        <v>#NAME?</v>
      </c>
      <c r="CB62" s="20" t="e" cm="1">
        <f t="array" ref="CB62">INDEX($H:$M,ROW(),MATCH(CB$2,$H$1:$M$1,0))</f>
        <v>#NAME?</v>
      </c>
      <c r="CC62" s="20" t="e" cm="1">
        <f t="array" ref="CC62">INDEX($H:$M,ROW(),MATCH(CC$2,$H$1:$M$1,0))</f>
        <v>#NAME?</v>
      </c>
      <c r="CD62" s="20" t="e" cm="1">
        <f t="array" ref="CD62">INDEX($H:$M,ROW(),MATCH(CD$2,$H$1:$M$1,0))</f>
        <v>#NAME?</v>
      </c>
      <c r="CE62" s="20" t="e" cm="1">
        <f t="array" ref="CE62">INDEX($H:$M,ROW(),MATCH(CE$2,$H$1:$M$1,0))</f>
        <v>#NAME?</v>
      </c>
      <c r="CF62" s="20" t="e" cm="1">
        <f t="array" ref="CF62">INDEX($H:$M,ROW(),MATCH(CF$2,$H$1:$M$1,0))</f>
        <v>#NAME?</v>
      </c>
      <c r="CG62" s="20" t="e" cm="1">
        <f t="array" ref="CG62">INDEX($H:$M,ROW(),MATCH(CG$2,$H$1:$M$1,0))</f>
        <v>#NAME?</v>
      </c>
      <c r="CH62" s="20" t="e" cm="1">
        <f t="array" ref="CH62">INDEX($H:$M,ROW(),MATCH(CH$2,$H$1:$M$1,0))</f>
        <v>#NAME?</v>
      </c>
      <c r="CI62" s="20" t="e" cm="1">
        <f t="array" ref="CI62">INDEX($H:$M,ROW(),MATCH(CI$2,$H$1:$M$1,0))</f>
        <v>#NAME?</v>
      </c>
    </row>
    <row r="63" spans="2:87" x14ac:dyDescent="0.35">
      <c r="B63" s="6"/>
      <c r="C63" t="s">
        <v>209</v>
      </c>
      <c r="E63" t="s">
        <v>74</v>
      </c>
      <c r="H63" s="35" t="e">
        <f t="shared" ref="H63:M63" si="71">SUMIF($2:$2,H$1,63:63)</f>
        <v>#NAME?</v>
      </c>
      <c r="I63" s="35" t="e">
        <f t="shared" si="71"/>
        <v>#NAME?</v>
      </c>
      <c r="J63" s="35" t="e">
        <f t="shared" si="71"/>
        <v>#NAME?</v>
      </c>
      <c r="K63" s="35" t="e">
        <f t="shared" si="71"/>
        <v>#NAME?</v>
      </c>
      <c r="L63" s="35" t="e">
        <f t="shared" si="71"/>
        <v>#NAME?</v>
      </c>
      <c r="M63" s="35" t="e">
        <f t="shared" si="71"/>
        <v>#NAME?</v>
      </c>
      <c r="O63" s="35"/>
      <c r="P63" s="35" t="e">
        <f t="shared" ref="P63:CA63" si="72">-P61*P62</f>
        <v>#NAME?</v>
      </c>
      <c r="Q63" s="35" t="e">
        <f t="shared" si="72"/>
        <v>#NAME?</v>
      </c>
      <c r="R63" s="35" t="e">
        <f t="shared" si="72"/>
        <v>#NAME?</v>
      </c>
      <c r="S63" s="35" t="e">
        <f t="shared" si="72"/>
        <v>#NAME?</v>
      </c>
      <c r="T63" s="35" t="e">
        <f t="shared" si="72"/>
        <v>#NAME?</v>
      </c>
      <c r="U63" s="35" t="e">
        <f t="shared" si="72"/>
        <v>#NAME?</v>
      </c>
      <c r="V63" s="35" t="e">
        <f t="shared" si="72"/>
        <v>#NAME?</v>
      </c>
      <c r="W63" s="35" t="e">
        <f t="shared" si="72"/>
        <v>#NAME?</v>
      </c>
      <c r="X63" s="35" t="e">
        <f t="shared" si="72"/>
        <v>#NAME?</v>
      </c>
      <c r="Y63" s="35" t="e">
        <f t="shared" si="72"/>
        <v>#NAME?</v>
      </c>
      <c r="Z63" s="35" t="e">
        <f t="shared" si="72"/>
        <v>#NAME?</v>
      </c>
      <c r="AA63" s="35" t="e">
        <f t="shared" si="72"/>
        <v>#NAME?</v>
      </c>
      <c r="AB63" s="35" t="e">
        <f t="shared" si="72"/>
        <v>#NAME?</v>
      </c>
      <c r="AC63" s="35" t="e">
        <f t="shared" si="72"/>
        <v>#NAME?</v>
      </c>
      <c r="AD63" s="35" t="e">
        <f t="shared" si="72"/>
        <v>#NAME?</v>
      </c>
      <c r="AE63" s="35" t="e">
        <f t="shared" si="72"/>
        <v>#NAME?</v>
      </c>
      <c r="AF63" s="35" t="e">
        <f t="shared" si="72"/>
        <v>#NAME?</v>
      </c>
      <c r="AG63" s="35" t="e">
        <f t="shared" si="72"/>
        <v>#NAME?</v>
      </c>
      <c r="AH63" s="35" t="e">
        <f t="shared" si="72"/>
        <v>#NAME?</v>
      </c>
      <c r="AI63" s="35" t="e">
        <f t="shared" si="72"/>
        <v>#NAME?</v>
      </c>
      <c r="AJ63" s="35" t="e">
        <f t="shared" si="72"/>
        <v>#NAME?</v>
      </c>
      <c r="AK63" s="35" t="e">
        <f t="shared" si="72"/>
        <v>#NAME?</v>
      </c>
      <c r="AL63" s="35" t="e">
        <f t="shared" si="72"/>
        <v>#NAME?</v>
      </c>
      <c r="AM63" s="35" t="e">
        <f t="shared" si="72"/>
        <v>#NAME?</v>
      </c>
      <c r="AN63" s="35" t="e">
        <f t="shared" si="72"/>
        <v>#NAME?</v>
      </c>
      <c r="AO63" s="35" t="e">
        <f t="shared" si="72"/>
        <v>#NAME?</v>
      </c>
      <c r="AP63" s="35" t="e">
        <f t="shared" si="72"/>
        <v>#NAME?</v>
      </c>
      <c r="AQ63" s="35" t="e">
        <f t="shared" si="72"/>
        <v>#NAME?</v>
      </c>
      <c r="AR63" s="35" t="e">
        <f t="shared" si="72"/>
        <v>#NAME?</v>
      </c>
      <c r="AS63" s="35" t="e">
        <f t="shared" si="72"/>
        <v>#NAME?</v>
      </c>
      <c r="AT63" s="35" t="e">
        <f t="shared" si="72"/>
        <v>#NAME?</v>
      </c>
      <c r="AU63" s="35" t="e">
        <f t="shared" si="72"/>
        <v>#NAME?</v>
      </c>
      <c r="AV63" s="35" t="e">
        <f t="shared" si="72"/>
        <v>#NAME?</v>
      </c>
      <c r="AW63" s="35" t="e">
        <f t="shared" si="72"/>
        <v>#NAME?</v>
      </c>
      <c r="AX63" s="35" t="e">
        <f t="shared" si="72"/>
        <v>#NAME?</v>
      </c>
      <c r="AY63" s="35" t="e">
        <f t="shared" si="72"/>
        <v>#NAME?</v>
      </c>
      <c r="AZ63" s="35" t="e">
        <f t="shared" si="72"/>
        <v>#NAME?</v>
      </c>
      <c r="BA63" s="35" t="e">
        <f t="shared" si="72"/>
        <v>#NAME?</v>
      </c>
      <c r="BB63" s="35" t="e">
        <f t="shared" si="72"/>
        <v>#NAME?</v>
      </c>
      <c r="BC63" s="35" t="e">
        <f t="shared" si="72"/>
        <v>#NAME?</v>
      </c>
      <c r="BD63" s="35" t="e">
        <f t="shared" si="72"/>
        <v>#NAME?</v>
      </c>
      <c r="BE63" s="35" t="e">
        <f t="shared" si="72"/>
        <v>#NAME?</v>
      </c>
      <c r="BF63" s="35" t="e">
        <f t="shared" si="72"/>
        <v>#NAME?</v>
      </c>
      <c r="BG63" s="35" t="e">
        <f t="shared" si="72"/>
        <v>#NAME?</v>
      </c>
      <c r="BH63" s="35" t="e">
        <f t="shared" si="72"/>
        <v>#NAME?</v>
      </c>
      <c r="BI63" s="35" t="e">
        <f t="shared" si="72"/>
        <v>#NAME?</v>
      </c>
      <c r="BJ63" s="35" t="e">
        <f t="shared" si="72"/>
        <v>#NAME?</v>
      </c>
      <c r="BK63" s="35" t="e">
        <f t="shared" si="72"/>
        <v>#NAME?</v>
      </c>
      <c r="BL63" s="35" t="e">
        <f t="shared" si="72"/>
        <v>#NAME?</v>
      </c>
      <c r="BM63" s="35" t="e">
        <f t="shared" si="72"/>
        <v>#NAME?</v>
      </c>
      <c r="BN63" s="35" t="e">
        <f t="shared" si="72"/>
        <v>#NAME?</v>
      </c>
      <c r="BO63" s="35" t="e">
        <f t="shared" si="72"/>
        <v>#NAME?</v>
      </c>
      <c r="BP63" s="35" t="e">
        <f t="shared" si="72"/>
        <v>#NAME?</v>
      </c>
      <c r="BQ63" s="35" t="e">
        <f t="shared" si="72"/>
        <v>#NAME?</v>
      </c>
      <c r="BR63" s="35" t="e">
        <f t="shared" si="72"/>
        <v>#NAME?</v>
      </c>
      <c r="BS63" s="35" t="e">
        <f t="shared" si="72"/>
        <v>#NAME?</v>
      </c>
      <c r="BT63" s="35" t="e">
        <f t="shared" si="72"/>
        <v>#NAME?</v>
      </c>
      <c r="BU63" s="35" t="e">
        <f t="shared" si="72"/>
        <v>#NAME?</v>
      </c>
      <c r="BV63" s="35" t="e">
        <f t="shared" si="72"/>
        <v>#NAME?</v>
      </c>
      <c r="BW63" s="35" t="e">
        <f t="shared" si="72"/>
        <v>#NAME?</v>
      </c>
      <c r="BX63" s="35" t="e">
        <f t="shared" si="72"/>
        <v>#NAME?</v>
      </c>
      <c r="BY63" s="35" t="e">
        <f t="shared" si="72"/>
        <v>#NAME?</v>
      </c>
      <c r="BZ63" s="35" t="e">
        <f t="shared" si="72"/>
        <v>#NAME?</v>
      </c>
      <c r="CA63" s="35" t="e">
        <f t="shared" si="72"/>
        <v>#NAME?</v>
      </c>
      <c r="CB63" s="35" t="e">
        <f t="shared" ref="CB63:CI63" si="73">-CB61*CB62</f>
        <v>#NAME?</v>
      </c>
      <c r="CC63" s="35" t="e">
        <f t="shared" si="73"/>
        <v>#NAME?</v>
      </c>
      <c r="CD63" s="35" t="e">
        <f t="shared" si="73"/>
        <v>#NAME?</v>
      </c>
      <c r="CE63" s="35" t="e">
        <f t="shared" si="73"/>
        <v>#NAME?</v>
      </c>
      <c r="CF63" s="35" t="e">
        <f t="shared" si="73"/>
        <v>#NAME?</v>
      </c>
      <c r="CG63" s="35" t="e">
        <f t="shared" si="73"/>
        <v>#NAME?</v>
      </c>
      <c r="CH63" s="35" t="e">
        <f t="shared" si="73"/>
        <v>#NAME?</v>
      </c>
      <c r="CI63" s="35" t="e">
        <f t="shared" si="73"/>
        <v>#NAME?</v>
      </c>
    </row>
    <row r="64" spans="2:87" x14ac:dyDescent="0.35">
      <c r="B64" t="s">
        <v>80</v>
      </c>
      <c r="C64" t="s">
        <v>209</v>
      </c>
      <c r="E64" s="31" t="str">
        <f>"# of subscriers - "&amp;E58</f>
        <v># of subscriers - Subscription revenue:</v>
      </c>
      <c r="F64" s="31"/>
      <c r="G64" s="67"/>
      <c r="H64" s="32" t="e">
        <f t="shared" ref="H64:N64" si="74">SUMIF($3:$3,H$1,64:64)</f>
        <v>#NAME?</v>
      </c>
      <c r="I64" s="32" t="e">
        <f t="shared" si="74"/>
        <v>#NAME?</v>
      </c>
      <c r="J64" s="32" t="e">
        <f t="shared" si="74"/>
        <v>#NAME?</v>
      </c>
      <c r="K64" s="32" t="e">
        <f t="shared" si="74"/>
        <v>#NAME?</v>
      </c>
      <c r="L64" s="32" t="e">
        <f t="shared" si="74"/>
        <v>#NAME?</v>
      </c>
      <c r="M64" s="32" t="e">
        <f t="shared" si="74"/>
        <v>#NAME?</v>
      </c>
      <c r="N64" s="32">
        <f t="shared" si="74"/>
        <v>0</v>
      </c>
      <c r="O64" s="32"/>
      <c r="P64" s="32" t="e">
        <f>P60+P61+P63</f>
        <v>#NAME?</v>
      </c>
      <c r="Q64" s="32" t="e">
        <f t="shared" ref="Q64:CB64" si="75">Q60+Q61+Q63</f>
        <v>#NAME?</v>
      </c>
      <c r="R64" s="32" t="e">
        <f t="shared" si="75"/>
        <v>#NAME?</v>
      </c>
      <c r="S64" s="32" t="e">
        <f t="shared" si="75"/>
        <v>#NAME?</v>
      </c>
      <c r="T64" s="32" t="e">
        <f t="shared" si="75"/>
        <v>#NAME?</v>
      </c>
      <c r="U64" s="32" t="e">
        <f t="shared" si="75"/>
        <v>#NAME?</v>
      </c>
      <c r="V64" s="32" t="e">
        <f t="shared" si="75"/>
        <v>#NAME?</v>
      </c>
      <c r="W64" s="32" t="e">
        <f t="shared" si="75"/>
        <v>#NAME?</v>
      </c>
      <c r="X64" s="32" t="e">
        <f t="shared" si="75"/>
        <v>#NAME?</v>
      </c>
      <c r="Y64" s="32" t="e">
        <f t="shared" si="75"/>
        <v>#NAME?</v>
      </c>
      <c r="Z64" s="32" t="e">
        <f t="shared" si="75"/>
        <v>#NAME?</v>
      </c>
      <c r="AA64" s="32" t="e">
        <f t="shared" si="75"/>
        <v>#NAME?</v>
      </c>
      <c r="AB64" s="32" t="e">
        <f t="shared" si="75"/>
        <v>#NAME?</v>
      </c>
      <c r="AC64" s="32" t="e">
        <f t="shared" si="75"/>
        <v>#NAME?</v>
      </c>
      <c r="AD64" s="32" t="e">
        <f t="shared" si="75"/>
        <v>#NAME?</v>
      </c>
      <c r="AE64" s="32" t="e">
        <f t="shared" si="75"/>
        <v>#NAME?</v>
      </c>
      <c r="AF64" s="32" t="e">
        <f t="shared" si="75"/>
        <v>#NAME?</v>
      </c>
      <c r="AG64" s="32" t="e">
        <f t="shared" si="75"/>
        <v>#NAME?</v>
      </c>
      <c r="AH64" s="32" t="e">
        <f t="shared" si="75"/>
        <v>#NAME?</v>
      </c>
      <c r="AI64" s="32" t="e">
        <f t="shared" si="75"/>
        <v>#NAME?</v>
      </c>
      <c r="AJ64" s="32" t="e">
        <f t="shared" si="75"/>
        <v>#NAME?</v>
      </c>
      <c r="AK64" s="32" t="e">
        <f t="shared" si="75"/>
        <v>#NAME?</v>
      </c>
      <c r="AL64" s="32" t="e">
        <f t="shared" si="75"/>
        <v>#NAME?</v>
      </c>
      <c r="AM64" s="32" t="e">
        <f t="shared" si="75"/>
        <v>#NAME?</v>
      </c>
      <c r="AN64" s="32" t="e">
        <f t="shared" si="75"/>
        <v>#NAME?</v>
      </c>
      <c r="AO64" s="32" t="e">
        <f t="shared" si="75"/>
        <v>#NAME?</v>
      </c>
      <c r="AP64" s="32" t="e">
        <f t="shared" si="75"/>
        <v>#NAME?</v>
      </c>
      <c r="AQ64" s="32" t="e">
        <f t="shared" si="75"/>
        <v>#NAME?</v>
      </c>
      <c r="AR64" s="32" t="e">
        <f t="shared" si="75"/>
        <v>#NAME?</v>
      </c>
      <c r="AS64" s="32" t="e">
        <f t="shared" si="75"/>
        <v>#NAME?</v>
      </c>
      <c r="AT64" s="32" t="e">
        <f t="shared" si="75"/>
        <v>#NAME?</v>
      </c>
      <c r="AU64" s="32" t="e">
        <f t="shared" si="75"/>
        <v>#NAME?</v>
      </c>
      <c r="AV64" s="32" t="e">
        <f t="shared" si="75"/>
        <v>#NAME?</v>
      </c>
      <c r="AW64" s="32" t="e">
        <f t="shared" si="75"/>
        <v>#NAME?</v>
      </c>
      <c r="AX64" s="32" t="e">
        <f t="shared" si="75"/>
        <v>#NAME?</v>
      </c>
      <c r="AY64" s="32" t="e">
        <f t="shared" si="75"/>
        <v>#NAME?</v>
      </c>
      <c r="AZ64" s="32" t="e">
        <f t="shared" si="75"/>
        <v>#NAME?</v>
      </c>
      <c r="BA64" s="32" t="e">
        <f t="shared" si="75"/>
        <v>#NAME?</v>
      </c>
      <c r="BB64" s="32" t="e">
        <f t="shared" si="75"/>
        <v>#NAME?</v>
      </c>
      <c r="BC64" s="32" t="e">
        <f t="shared" si="75"/>
        <v>#NAME?</v>
      </c>
      <c r="BD64" s="32" t="e">
        <f t="shared" si="75"/>
        <v>#NAME?</v>
      </c>
      <c r="BE64" s="32" t="e">
        <f t="shared" si="75"/>
        <v>#NAME?</v>
      </c>
      <c r="BF64" s="32" t="e">
        <f t="shared" si="75"/>
        <v>#NAME?</v>
      </c>
      <c r="BG64" s="32" t="e">
        <f t="shared" si="75"/>
        <v>#NAME?</v>
      </c>
      <c r="BH64" s="32" t="e">
        <f t="shared" si="75"/>
        <v>#NAME?</v>
      </c>
      <c r="BI64" s="32" t="e">
        <f t="shared" si="75"/>
        <v>#NAME?</v>
      </c>
      <c r="BJ64" s="32" t="e">
        <f t="shared" si="75"/>
        <v>#NAME?</v>
      </c>
      <c r="BK64" s="32" t="e">
        <f t="shared" si="75"/>
        <v>#NAME?</v>
      </c>
      <c r="BL64" s="32" t="e">
        <f t="shared" si="75"/>
        <v>#NAME?</v>
      </c>
      <c r="BM64" s="32" t="e">
        <f t="shared" si="75"/>
        <v>#NAME?</v>
      </c>
      <c r="BN64" s="32" t="e">
        <f t="shared" si="75"/>
        <v>#NAME?</v>
      </c>
      <c r="BO64" s="32" t="e">
        <f t="shared" si="75"/>
        <v>#NAME?</v>
      </c>
      <c r="BP64" s="32" t="e">
        <f t="shared" si="75"/>
        <v>#NAME?</v>
      </c>
      <c r="BQ64" s="32" t="e">
        <f t="shared" si="75"/>
        <v>#NAME?</v>
      </c>
      <c r="BR64" s="32" t="e">
        <f t="shared" si="75"/>
        <v>#NAME?</v>
      </c>
      <c r="BS64" s="32" t="e">
        <f t="shared" si="75"/>
        <v>#NAME?</v>
      </c>
      <c r="BT64" s="32" t="e">
        <f t="shared" si="75"/>
        <v>#NAME?</v>
      </c>
      <c r="BU64" s="32" t="e">
        <f t="shared" si="75"/>
        <v>#NAME?</v>
      </c>
      <c r="BV64" s="32" t="e">
        <f t="shared" si="75"/>
        <v>#NAME?</v>
      </c>
      <c r="BW64" s="32" t="e">
        <f t="shared" si="75"/>
        <v>#NAME?</v>
      </c>
      <c r="BX64" s="32" t="e">
        <f t="shared" si="75"/>
        <v>#NAME?</v>
      </c>
      <c r="BY64" s="32" t="e">
        <f t="shared" si="75"/>
        <v>#NAME?</v>
      </c>
      <c r="BZ64" s="32" t="e">
        <f t="shared" si="75"/>
        <v>#NAME?</v>
      </c>
      <c r="CA64" s="32" t="e">
        <f t="shared" si="75"/>
        <v>#NAME?</v>
      </c>
      <c r="CB64" s="32" t="e">
        <f t="shared" si="75"/>
        <v>#NAME?</v>
      </c>
      <c r="CC64" s="32" t="e">
        <f t="shared" ref="CC64:CI64" si="76">CC60+CC61+CC63</f>
        <v>#NAME?</v>
      </c>
      <c r="CD64" s="32" t="e">
        <f t="shared" si="76"/>
        <v>#NAME?</v>
      </c>
      <c r="CE64" s="32" t="e">
        <f t="shared" si="76"/>
        <v>#NAME?</v>
      </c>
      <c r="CF64" s="32" t="e">
        <f t="shared" si="76"/>
        <v>#NAME?</v>
      </c>
      <c r="CG64" s="32" t="e">
        <f t="shared" si="76"/>
        <v>#NAME?</v>
      </c>
      <c r="CH64" s="32" t="e">
        <f t="shared" si="76"/>
        <v>#NAME?</v>
      </c>
      <c r="CI64" s="32" t="e">
        <f t="shared" si="76"/>
        <v>#NAME?</v>
      </c>
    </row>
    <row r="65" spans="2:87" x14ac:dyDescent="0.35">
      <c r="B65" s="6"/>
      <c r="C65" t="s">
        <v>209</v>
      </c>
      <c r="E65" s="12" t="s">
        <v>62</v>
      </c>
      <c r="F65" s="12"/>
      <c r="G65" s="13"/>
      <c r="H65" s="34" t="e">
        <f>H64-SUM(H63,H60:H61)</f>
        <v>#NAME?</v>
      </c>
      <c r="I65" s="34" t="e">
        <f t="shared" ref="I65:BT65" si="77">I64-SUM(I63,I60:I61)</f>
        <v>#NAME?</v>
      </c>
      <c r="J65" s="34" t="e">
        <f t="shared" si="77"/>
        <v>#NAME?</v>
      </c>
      <c r="K65" s="34" t="e">
        <f t="shared" si="77"/>
        <v>#NAME?</v>
      </c>
      <c r="L65" s="34" t="e">
        <f t="shared" si="77"/>
        <v>#NAME?</v>
      </c>
      <c r="M65" s="34" t="e">
        <f t="shared" si="77"/>
        <v>#NAME?</v>
      </c>
      <c r="N65" s="34">
        <f t="shared" si="77"/>
        <v>0</v>
      </c>
      <c r="O65" s="34"/>
      <c r="P65" s="34" t="e">
        <f t="shared" si="77"/>
        <v>#NAME?</v>
      </c>
      <c r="Q65" s="34" t="e">
        <f t="shared" si="77"/>
        <v>#NAME?</v>
      </c>
      <c r="R65" s="34" t="e">
        <f t="shared" si="77"/>
        <v>#NAME?</v>
      </c>
      <c r="S65" s="34" t="e">
        <f t="shared" si="77"/>
        <v>#NAME?</v>
      </c>
      <c r="T65" s="34" t="e">
        <f t="shared" si="77"/>
        <v>#NAME?</v>
      </c>
      <c r="U65" s="34" t="e">
        <f t="shared" si="77"/>
        <v>#NAME?</v>
      </c>
      <c r="V65" s="34" t="e">
        <f t="shared" si="77"/>
        <v>#NAME?</v>
      </c>
      <c r="W65" s="34" t="e">
        <f t="shared" si="77"/>
        <v>#NAME?</v>
      </c>
      <c r="X65" s="34" t="e">
        <f t="shared" si="77"/>
        <v>#NAME?</v>
      </c>
      <c r="Y65" s="34" t="e">
        <f t="shared" si="77"/>
        <v>#NAME?</v>
      </c>
      <c r="Z65" s="34" t="e">
        <f t="shared" si="77"/>
        <v>#NAME?</v>
      </c>
      <c r="AA65" s="34" t="e">
        <f t="shared" si="77"/>
        <v>#NAME?</v>
      </c>
      <c r="AB65" s="34" t="e">
        <f t="shared" si="77"/>
        <v>#NAME?</v>
      </c>
      <c r="AC65" s="34" t="e">
        <f t="shared" si="77"/>
        <v>#NAME?</v>
      </c>
      <c r="AD65" s="34" t="e">
        <f t="shared" si="77"/>
        <v>#NAME?</v>
      </c>
      <c r="AE65" s="34" t="e">
        <f t="shared" si="77"/>
        <v>#NAME?</v>
      </c>
      <c r="AF65" s="34" t="e">
        <f t="shared" si="77"/>
        <v>#NAME?</v>
      </c>
      <c r="AG65" s="34" t="e">
        <f t="shared" si="77"/>
        <v>#NAME?</v>
      </c>
      <c r="AH65" s="34" t="e">
        <f t="shared" si="77"/>
        <v>#NAME?</v>
      </c>
      <c r="AI65" s="34" t="e">
        <f t="shared" si="77"/>
        <v>#NAME?</v>
      </c>
      <c r="AJ65" s="34" t="e">
        <f t="shared" si="77"/>
        <v>#NAME?</v>
      </c>
      <c r="AK65" s="34" t="e">
        <f t="shared" si="77"/>
        <v>#NAME?</v>
      </c>
      <c r="AL65" s="34" t="e">
        <f t="shared" si="77"/>
        <v>#NAME?</v>
      </c>
      <c r="AM65" s="34" t="e">
        <f t="shared" si="77"/>
        <v>#NAME?</v>
      </c>
      <c r="AN65" s="34" t="e">
        <f t="shared" si="77"/>
        <v>#NAME?</v>
      </c>
      <c r="AO65" s="34" t="e">
        <f t="shared" si="77"/>
        <v>#NAME?</v>
      </c>
      <c r="AP65" s="34" t="e">
        <f t="shared" si="77"/>
        <v>#NAME?</v>
      </c>
      <c r="AQ65" s="34" t="e">
        <f t="shared" si="77"/>
        <v>#NAME?</v>
      </c>
      <c r="AR65" s="34" t="e">
        <f t="shared" si="77"/>
        <v>#NAME?</v>
      </c>
      <c r="AS65" s="34" t="e">
        <f t="shared" si="77"/>
        <v>#NAME?</v>
      </c>
      <c r="AT65" s="34" t="e">
        <f t="shared" si="77"/>
        <v>#NAME?</v>
      </c>
      <c r="AU65" s="34" t="e">
        <f t="shared" si="77"/>
        <v>#NAME?</v>
      </c>
      <c r="AV65" s="34" t="e">
        <f t="shared" si="77"/>
        <v>#NAME?</v>
      </c>
      <c r="AW65" s="34" t="e">
        <f t="shared" si="77"/>
        <v>#NAME?</v>
      </c>
      <c r="AX65" s="34" t="e">
        <f t="shared" si="77"/>
        <v>#NAME?</v>
      </c>
      <c r="AY65" s="34" t="e">
        <f t="shared" si="77"/>
        <v>#NAME?</v>
      </c>
      <c r="AZ65" s="34" t="e">
        <f t="shared" si="77"/>
        <v>#NAME?</v>
      </c>
      <c r="BA65" s="34" t="e">
        <f t="shared" si="77"/>
        <v>#NAME?</v>
      </c>
      <c r="BB65" s="34" t="e">
        <f t="shared" si="77"/>
        <v>#NAME?</v>
      </c>
      <c r="BC65" s="34" t="e">
        <f t="shared" si="77"/>
        <v>#NAME?</v>
      </c>
      <c r="BD65" s="34" t="e">
        <f t="shared" si="77"/>
        <v>#NAME?</v>
      </c>
      <c r="BE65" s="34" t="e">
        <f t="shared" si="77"/>
        <v>#NAME?</v>
      </c>
      <c r="BF65" s="34" t="e">
        <f t="shared" si="77"/>
        <v>#NAME?</v>
      </c>
      <c r="BG65" s="34" t="e">
        <f t="shared" si="77"/>
        <v>#NAME?</v>
      </c>
      <c r="BH65" s="34" t="e">
        <f t="shared" si="77"/>
        <v>#NAME?</v>
      </c>
      <c r="BI65" s="34" t="e">
        <f t="shared" si="77"/>
        <v>#NAME?</v>
      </c>
      <c r="BJ65" s="34" t="e">
        <f t="shared" si="77"/>
        <v>#NAME?</v>
      </c>
      <c r="BK65" s="34" t="e">
        <f t="shared" si="77"/>
        <v>#NAME?</v>
      </c>
      <c r="BL65" s="34" t="e">
        <f t="shared" si="77"/>
        <v>#NAME?</v>
      </c>
      <c r="BM65" s="34" t="e">
        <f t="shared" si="77"/>
        <v>#NAME?</v>
      </c>
      <c r="BN65" s="34" t="e">
        <f t="shared" si="77"/>
        <v>#NAME?</v>
      </c>
      <c r="BO65" s="34" t="e">
        <f t="shared" si="77"/>
        <v>#NAME?</v>
      </c>
      <c r="BP65" s="34" t="e">
        <f t="shared" si="77"/>
        <v>#NAME?</v>
      </c>
      <c r="BQ65" s="34" t="e">
        <f t="shared" si="77"/>
        <v>#NAME?</v>
      </c>
      <c r="BR65" s="34" t="e">
        <f t="shared" si="77"/>
        <v>#NAME?</v>
      </c>
      <c r="BS65" s="34" t="e">
        <f t="shared" si="77"/>
        <v>#NAME?</v>
      </c>
      <c r="BT65" s="34" t="e">
        <f t="shared" si="77"/>
        <v>#NAME?</v>
      </c>
      <c r="BU65" s="34" t="e">
        <f t="shared" ref="BU65:CI65" si="78">BU64-SUM(BU63,BU60:BU61)</f>
        <v>#NAME?</v>
      </c>
      <c r="BV65" s="34" t="e">
        <f t="shared" si="78"/>
        <v>#NAME?</v>
      </c>
      <c r="BW65" s="34" t="e">
        <f t="shared" si="78"/>
        <v>#NAME?</v>
      </c>
      <c r="BX65" s="34" t="e">
        <f t="shared" si="78"/>
        <v>#NAME?</v>
      </c>
      <c r="BY65" s="34" t="e">
        <f t="shared" si="78"/>
        <v>#NAME?</v>
      </c>
      <c r="BZ65" s="34" t="e">
        <f t="shared" si="78"/>
        <v>#NAME?</v>
      </c>
      <c r="CA65" s="34" t="e">
        <f t="shared" si="78"/>
        <v>#NAME?</v>
      </c>
      <c r="CB65" s="34" t="e">
        <f t="shared" si="78"/>
        <v>#NAME?</v>
      </c>
      <c r="CC65" s="34" t="e">
        <f t="shared" si="78"/>
        <v>#NAME?</v>
      </c>
      <c r="CD65" s="34" t="e">
        <f t="shared" si="78"/>
        <v>#NAME?</v>
      </c>
      <c r="CE65" s="34" t="e">
        <f t="shared" si="78"/>
        <v>#NAME?</v>
      </c>
      <c r="CF65" s="34" t="e">
        <f t="shared" si="78"/>
        <v>#NAME?</v>
      </c>
      <c r="CG65" s="34" t="e">
        <f t="shared" si="78"/>
        <v>#NAME?</v>
      </c>
      <c r="CH65" s="34" t="e">
        <f t="shared" si="78"/>
        <v>#NAME?</v>
      </c>
      <c r="CI65" s="34" t="e">
        <f t="shared" si="78"/>
        <v>#NAME?</v>
      </c>
    </row>
    <row r="66" spans="2:87" x14ac:dyDescent="0.35">
      <c r="B66" s="6"/>
      <c r="C66" t="s">
        <v>209</v>
      </c>
      <c r="E66" s="12"/>
      <c r="F66" s="12"/>
      <c r="G66" s="13"/>
      <c r="H66" s="34"/>
      <c r="I66" s="34"/>
      <c r="J66" s="34"/>
      <c r="K66" s="34"/>
      <c r="L66" s="34"/>
      <c r="M66" s="34"/>
      <c r="N66" s="34"/>
      <c r="O66" s="34"/>
      <c r="P66" s="34"/>
      <c r="Q66" s="34"/>
      <c r="R66" s="34"/>
      <c r="S66" s="34"/>
      <c r="T66" s="34"/>
      <c r="U66" s="34"/>
      <c r="V66" s="34"/>
      <c r="W66" s="34"/>
      <c r="X66" s="34"/>
      <c r="Y66" s="34"/>
      <c r="Z66" s="34"/>
      <c r="AA66" s="34"/>
      <c r="AB66" s="34"/>
      <c r="AC66" s="34"/>
      <c r="AD66" s="34"/>
      <c r="AE66" s="34"/>
      <c r="AF66" s="34"/>
      <c r="AG66" s="34"/>
      <c r="AH66" s="34"/>
      <c r="AI66" s="34"/>
      <c r="AJ66" s="34"/>
      <c r="AK66" s="34"/>
      <c r="AL66" s="34"/>
      <c r="AM66" s="34"/>
      <c r="AN66" s="34"/>
      <c r="AO66" s="34"/>
      <c r="AP66" s="34"/>
      <c r="AQ66" s="34"/>
      <c r="AR66" s="34"/>
      <c r="AS66" s="34"/>
      <c r="AT66" s="34"/>
      <c r="AU66" s="34"/>
      <c r="AV66" s="34"/>
      <c r="AW66" s="34"/>
      <c r="AX66" s="34"/>
      <c r="AY66" s="34"/>
      <c r="AZ66" s="34"/>
      <c r="BA66" s="34"/>
      <c r="BB66" s="34"/>
      <c r="BC66" s="34"/>
      <c r="BD66" s="34"/>
      <c r="BE66" s="34"/>
      <c r="BF66" s="34"/>
      <c r="BG66" s="34"/>
      <c r="BH66" s="34"/>
      <c r="BI66" s="34"/>
      <c r="BJ66" s="34"/>
      <c r="BK66" s="34"/>
      <c r="BL66" s="34"/>
      <c r="BM66" s="34"/>
      <c r="BN66" s="34"/>
      <c r="BO66" s="34"/>
      <c r="BP66" s="34"/>
      <c r="BQ66" s="34"/>
      <c r="BR66" s="34"/>
      <c r="BS66" s="34"/>
      <c r="BT66" s="34"/>
      <c r="BU66" s="34"/>
      <c r="BV66" s="34"/>
      <c r="BW66" s="34"/>
      <c r="BX66" s="34"/>
      <c r="BY66" s="34"/>
      <c r="BZ66" s="34"/>
      <c r="CA66" s="34"/>
      <c r="CB66" s="34"/>
      <c r="CC66" s="34"/>
      <c r="CD66" s="34"/>
      <c r="CE66" s="34"/>
      <c r="CF66" s="34"/>
      <c r="CG66" s="34"/>
      <c r="CH66" s="34"/>
      <c r="CI66" s="34"/>
    </row>
    <row r="67" spans="2:87" x14ac:dyDescent="0.35">
      <c r="B67" s="6"/>
      <c r="C67" t="s">
        <v>209</v>
      </c>
      <c r="E67" s="12" t="s">
        <v>75</v>
      </c>
      <c r="F67" s="12"/>
      <c r="G67" s="13"/>
      <c r="H67" s="34"/>
      <c r="I67" s="34"/>
      <c r="J67" s="34"/>
      <c r="K67" s="34"/>
      <c r="L67" s="34"/>
      <c r="M67" s="34"/>
      <c r="N67" s="34"/>
      <c r="O67" s="34"/>
      <c r="P67" s="34"/>
      <c r="Q67" s="34"/>
      <c r="R67" s="34"/>
      <c r="S67" s="34"/>
      <c r="T67" s="34"/>
      <c r="U67" s="34"/>
      <c r="V67" s="34"/>
      <c r="W67" s="34"/>
      <c r="X67" s="34"/>
      <c r="Y67" s="34"/>
      <c r="Z67" s="34"/>
      <c r="AA67" s="34"/>
      <c r="AB67" s="34"/>
      <c r="AC67" s="34"/>
      <c r="AD67" s="34"/>
      <c r="AE67" s="34"/>
      <c r="AF67" s="34"/>
      <c r="AG67" s="34"/>
      <c r="AH67" s="34"/>
      <c r="AI67" s="34"/>
      <c r="AJ67" s="34"/>
      <c r="AK67" s="34"/>
      <c r="AL67" s="34"/>
      <c r="AM67" s="34"/>
      <c r="AN67" s="34"/>
      <c r="AO67" s="34"/>
      <c r="AP67" s="34"/>
      <c r="AQ67" s="34"/>
      <c r="AR67" s="34"/>
      <c r="AS67" s="34"/>
      <c r="AT67" s="34"/>
      <c r="AU67" s="34"/>
      <c r="AV67" s="34"/>
      <c r="AW67" s="34"/>
      <c r="AX67" s="34"/>
      <c r="AY67" s="34"/>
      <c r="AZ67" s="34"/>
      <c r="BA67" s="34"/>
      <c r="BB67" s="34"/>
      <c r="BC67" s="34"/>
      <c r="BD67" s="34"/>
      <c r="BE67" s="34"/>
      <c r="BF67" s="34"/>
      <c r="BG67" s="34"/>
      <c r="BH67" s="34"/>
      <c r="BI67" s="34"/>
      <c r="BJ67" s="34"/>
      <c r="BK67" s="34"/>
      <c r="BL67" s="34"/>
      <c r="BM67" s="34"/>
      <c r="BN67" s="34"/>
      <c r="BO67" s="34"/>
      <c r="BP67" s="34"/>
      <c r="BQ67" s="34"/>
      <c r="BR67" s="34"/>
      <c r="BS67" s="34"/>
      <c r="BT67" s="34"/>
      <c r="BU67" s="34"/>
      <c r="BV67" s="34"/>
      <c r="BW67" s="34"/>
      <c r="BX67" s="34"/>
      <c r="BY67" s="34"/>
      <c r="BZ67" s="34"/>
      <c r="CA67" s="34"/>
      <c r="CB67" s="34"/>
      <c r="CC67" s="34"/>
      <c r="CD67" s="34"/>
      <c r="CE67" s="34"/>
      <c r="CF67" s="34"/>
      <c r="CG67" s="34"/>
      <c r="CH67" s="34"/>
      <c r="CI67" s="34"/>
    </row>
    <row r="68" spans="2:87" x14ac:dyDescent="0.35">
      <c r="C68" t="s">
        <v>209</v>
      </c>
      <c r="E68" s="12" t="s">
        <v>77</v>
      </c>
      <c r="F68" s="12"/>
      <c r="G68" s="13"/>
      <c r="H68" s="29">
        <v>20</v>
      </c>
      <c r="I68" s="29">
        <v>20</v>
      </c>
      <c r="J68" s="29">
        <v>20</v>
      </c>
      <c r="K68" s="29">
        <v>20</v>
      </c>
      <c r="L68" s="29">
        <v>20</v>
      </c>
      <c r="M68" s="29">
        <v>20</v>
      </c>
      <c r="N68" s="36"/>
      <c r="O68" s="36"/>
      <c r="P68" s="30" t="e" cm="1">
        <f t="array" ref="P68">INDEX($H:$M,ROW(),MATCH(P$2,$H$1:$M$1,0))</f>
        <v>#NAME?</v>
      </c>
      <c r="Q68" s="30" t="e" cm="1">
        <f t="array" ref="Q68">INDEX($H:$M,ROW(),MATCH(Q$2,$H$1:$M$1,0))</f>
        <v>#NAME?</v>
      </c>
      <c r="R68" s="30" t="e" cm="1">
        <f t="array" ref="R68">INDEX($H:$M,ROW(),MATCH(R$2,$H$1:$M$1,0))</f>
        <v>#NAME?</v>
      </c>
      <c r="S68" s="30" t="e" cm="1">
        <f t="array" ref="S68">INDEX($H:$M,ROW(),MATCH(S$2,$H$1:$M$1,0))</f>
        <v>#NAME?</v>
      </c>
      <c r="T68" s="30" t="e" cm="1">
        <f t="array" ref="T68">INDEX($H:$M,ROW(),MATCH(T$2,$H$1:$M$1,0))</f>
        <v>#NAME?</v>
      </c>
      <c r="U68" s="30" t="e" cm="1">
        <f t="array" ref="U68">INDEX($H:$M,ROW(),MATCH(U$2,$H$1:$M$1,0))</f>
        <v>#NAME?</v>
      </c>
      <c r="V68" s="30" t="e" cm="1">
        <f t="array" ref="V68">INDEX($H:$M,ROW(),MATCH(V$2,$H$1:$M$1,0))</f>
        <v>#NAME?</v>
      </c>
      <c r="W68" s="30" t="e" cm="1">
        <f t="array" ref="W68">INDEX($H:$M,ROW(),MATCH(W$2,$H$1:$M$1,0))</f>
        <v>#NAME?</v>
      </c>
      <c r="X68" s="30" t="e" cm="1">
        <f t="array" ref="X68">INDEX($H:$M,ROW(),MATCH(X$2,$H$1:$M$1,0))</f>
        <v>#NAME?</v>
      </c>
      <c r="Y68" s="30" t="e" cm="1">
        <f t="array" ref="Y68">INDEX($H:$M,ROW(),MATCH(Y$2,$H$1:$M$1,0))</f>
        <v>#NAME?</v>
      </c>
      <c r="Z68" s="30" t="e" cm="1">
        <f t="array" ref="Z68">INDEX($H:$M,ROW(),MATCH(Z$2,$H$1:$M$1,0))</f>
        <v>#NAME?</v>
      </c>
      <c r="AA68" s="30" t="e" cm="1">
        <f t="array" ref="AA68">INDEX($H:$M,ROW(),MATCH(AA$2,$H$1:$M$1,0))</f>
        <v>#NAME?</v>
      </c>
      <c r="AB68" s="30" t="e" cm="1">
        <f t="array" ref="AB68">INDEX($H:$M,ROW(),MATCH(AB$2,$H$1:$M$1,0))</f>
        <v>#NAME?</v>
      </c>
      <c r="AC68" s="30" t="e" cm="1">
        <f t="array" ref="AC68">INDEX($H:$M,ROW(),MATCH(AC$2,$H$1:$M$1,0))</f>
        <v>#NAME?</v>
      </c>
      <c r="AD68" s="30" t="e" cm="1">
        <f t="array" ref="AD68">INDEX($H:$M,ROW(),MATCH(AD$2,$H$1:$M$1,0))</f>
        <v>#NAME?</v>
      </c>
      <c r="AE68" s="30" t="e" cm="1">
        <f t="array" ref="AE68">INDEX($H:$M,ROW(),MATCH(AE$2,$H$1:$M$1,0))</f>
        <v>#NAME?</v>
      </c>
      <c r="AF68" s="30" t="e" cm="1">
        <f t="array" ref="AF68">INDEX($H:$M,ROW(),MATCH(AF$2,$H$1:$M$1,0))</f>
        <v>#NAME?</v>
      </c>
      <c r="AG68" s="30" t="e" cm="1">
        <f t="array" ref="AG68">INDEX($H:$M,ROW(),MATCH(AG$2,$H$1:$M$1,0))</f>
        <v>#NAME?</v>
      </c>
      <c r="AH68" s="30" t="e" cm="1">
        <f t="array" ref="AH68">INDEX($H:$M,ROW(),MATCH(AH$2,$H$1:$M$1,0))</f>
        <v>#NAME?</v>
      </c>
      <c r="AI68" s="30" t="e" cm="1">
        <f t="array" ref="AI68">INDEX($H:$M,ROW(),MATCH(AI$2,$H$1:$M$1,0))</f>
        <v>#NAME?</v>
      </c>
      <c r="AJ68" s="30" t="e" cm="1">
        <f t="array" ref="AJ68">INDEX($H:$M,ROW(),MATCH(AJ$2,$H$1:$M$1,0))</f>
        <v>#NAME?</v>
      </c>
      <c r="AK68" s="30" t="e" cm="1">
        <f t="array" ref="AK68">INDEX($H:$M,ROW(),MATCH(AK$2,$H$1:$M$1,0))</f>
        <v>#NAME?</v>
      </c>
      <c r="AL68" s="30" t="e" cm="1">
        <f t="array" ref="AL68">INDEX($H:$M,ROW(),MATCH(AL$2,$H$1:$M$1,0))</f>
        <v>#NAME?</v>
      </c>
      <c r="AM68" s="30" t="e" cm="1">
        <f t="array" ref="AM68">INDEX($H:$M,ROW(),MATCH(AM$2,$H$1:$M$1,0))</f>
        <v>#NAME?</v>
      </c>
      <c r="AN68" s="30" t="e" cm="1">
        <f t="array" ref="AN68">INDEX($H:$M,ROW(),MATCH(AN$2,$H$1:$M$1,0))</f>
        <v>#NAME?</v>
      </c>
      <c r="AO68" s="30" t="e" cm="1">
        <f t="array" ref="AO68">INDEX($H:$M,ROW(),MATCH(AO$2,$H$1:$M$1,0))</f>
        <v>#NAME?</v>
      </c>
      <c r="AP68" s="30" t="e" cm="1">
        <f t="array" ref="AP68">INDEX($H:$M,ROW(),MATCH(AP$2,$H$1:$M$1,0))</f>
        <v>#NAME?</v>
      </c>
      <c r="AQ68" s="30" t="e" cm="1">
        <f t="array" ref="AQ68">INDEX($H:$M,ROW(),MATCH(AQ$2,$H$1:$M$1,0))</f>
        <v>#NAME?</v>
      </c>
      <c r="AR68" s="30" t="e" cm="1">
        <f t="array" ref="AR68">INDEX($H:$M,ROW(),MATCH(AR$2,$H$1:$M$1,0))</f>
        <v>#NAME?</v>
      </c>
      <c r="AS68" s="30" t="e" cm="1">
        <f t="array" ref="AS68">INDEX($H:$M,ROW(),MATCH(AS$2,$H$1:$M$1,0))</f>
        <v>#NAME?</v>
      </c>
      <c r="AT68" s="30" t="e" cm="1">
        <f t="array" ref="AT68">INDEX($H:$M,ROW(),MATCH(AT$2,$H$1:$M$1,0))</f>
        <v>#NAME?</v>
      </c>
      <c r="AU68" s="30" t="e" cm="1">
        <f t="array" ref="AU68">INDEX($H:$M,ROW(),MATCH(AU$2,$H$1:$M$1,0))</f>
        <v>#NAME?</v>
      </c>
      <c r="AV68" s="30" t="e" cm="1">
        <f t="array" ref="AV68">INDEX($H:$M,ROW(),MATCH(AV$2,$H$1:$M$1,0))</f>
        <v>#NAME?</v>
      </c>
      <c r="AW68" s="30" t="e" cm="1">
        <f t="array" ref="AW68">INDEX($H:$M,ROW(),MATCH(AW$2,$H$1:$M$1,0))</f>
        <v>#NAME?</v>
      </c>
      <c r="AX68" s="30" t="e" cm="1">
        <f t="array" ref="AX68">INDEX($H:$M,ROW(),MATCH(AX$2,$H$1:$M$1,0))</f>
        <v>#NAME?</v>
      </c>
      <c r="AY68" s="30" t="e" cm="1">
        <f t="array" ref="AY68">INDEX($H:$M,ROW(),MATCH(AY$2,$H$1:$M$1,0))</f>
        <v>#NAME?</v>
      </c>
      <c r="AZ68" s="30" t="e" cm="1">
        <f t="array" ref="AZ68">INDEX($H:$M,ROW(),MATCH(AZ$2,$H$1:$M$1,0))</f>
        <v>#NAME?</v>
      </c>
      <c r="BA68" s="30" t="e" cm="1">
        <f t="array" ref="BA68">INDEX($H:$M,ROW(),MATCH(BA$2,$H$1:$M$1,0))</f>
        <v>#NAME?</v>
      </c>
      <c r="BB68" s="30" t="e" cm="1">
        <f t="array" ref="BB68">INDEX($H:$M,ROW(),MATCH(BB$2,$H$1:$M$1,0))</f>
        <v>#NAME?</v>
      </c>
      <c r="BC68" s="30" t="e" cm="1">
        <f t="array" ref="BC68">INDEX($H:$M,ROW(),MATCH(BC$2,$H$1:$M$1,0))</f>
        <v>#NAME?</v>
      </c>
      <c r="BD68" s="30" t="e" cm="1">
        <f t="array" ref="BD68">INDEX($H:$M,ROW(),MATCH(BD$2,$H$1:$M$1,0))</f>
        <v>#NAME?</v>
      </c>
      <c r="BE68" s="30" t="e" cm="1">
        <f t="array" ref="BE68">INDEX($H:$M,ROW(),MATCH(BE$2,$H$1:$M$1,0))</f>
        <v>#NAME?</v>
      </c>
      <c r="BF68" s="30" t="e" cm="1">
        <f t="array" ref="BF68">INDEX($H:$M,ROW(),MATCH(BF$2,$H$1:$M$1,0))</f>
        <v>#NAME?</v>
      </c>
      <c r="BG68" s="30" t="e" cm="1">
        <f t="array" ref="BG68">INDEX($H:$M,ROW(),MATCH(BG$2,$H$1:$M$1,0))</f>
        <v>#NAME?</v>
      </c>
      <c r="BH68" s="30" t="e" cm="1">
        <f t="array" ref="BH68">INDEX($H:$M,ROW(),MATCH(BH$2,$H$1:$M$1,0))</f>
        <v>#NAME?</v>
      </c>
      <c r="BI68" s="30" t="e" cm="1">
        <f t="array" ref="BI68">INDEX($H:$M,ROW(),MATCH(BI$2,$H$1:$M$1,0))</f>
        <v>#NAME?</v>
      </c>
      <c r="BJ68" s="30" t="e" cm="1">
        <f t="array" ref="BJ68">INDEX($H:$M,ROW(),MATCH(BJ$2,$H$1:$M$1,0))</f>
        <v>#NAME?</v>
      </c>
      <c r="BK68" s="30" t="e" cm="1">
        <f t="array" ref="BK68">INDEX($H:$M,ROW(),MATCH(BK$2,$H$1:$M$1,0))</f>
        <v>#NAME?</v>
      </c>
      <c r="BL68" s="30" t="e" cm="1">
        <f t="array" ref="BL68">INDEX($H:$M,ROW(),MATCH(BL$2,$H$1:$M$1,0))</f>
        <v>#NAME?</v>
      </c>
      <c r="BM68" s="30" t="e" cm="1">
        <f t="array" ref="BM68">INDEX($H:$M,ROW(),MATCH(BM$2,$H$1:$M$1,0))</f>
        <v>#NAME?</v>
      </c>
      <c r="BN68" s="30" t="e" cm="1">
        <f t="array" ref="BN68">INDEX($H:$M,ROW(),MATCH(BN$2,$H$1:$M$1,0))</f>
        <v>#NAME?</v>
      </c>
      <c r="BO68" s="30" t="e" cm="1">
        <f t="array" ref="BO68">INDEX($H:$M,ROW(),MATCH(BO$2,$H$1:$M$1,0))</f>
        <v>#NAME?</v>
      </c>
      <c r="BP68" s="30" t="e" cm="1">
        <f t="array" ref="BP68">INDEX($H:$M,ROW(),MATCH(BP$2,$H$1:$M$1,0))</f>
        <v>#NAME?</v>
      </c>
      <c r="BQ68" s="30" t="e" cm="1">
        <f t="array" ref="BQ68">INDEX($H:$M,ROW(),MATCH(BQ$2,$H$1:$M$1,0))</f>
        <v>#NAME?</v>
      </c>
      <c r="BR68" s="30" t="e" cm="1">
        <f t="array" ref="BR68">INDEX($H:$M,ROW(),MATCH(BR$2,$H$1:$M$1,0))</f>
        <v>#NAME?</v>
      </c>
      <c r="BS68" s="30" t="e" cm="1">
        <f t="array" ref="BS68">INDEX($H:$M,ROW(),MATCH(BS$2,$H$1:$M$1,0))</f>
        <v>#NAME?</v>
      </c>
      <c r="BT68" s="30" t="e" cm="1">
        <f t="array" ref="BT68">INDEX($H:$M,ROW(),MATCH(BT$2,$H$1:$M$1,0))</f>
        <v>#NAME?</v>
      </c>
      <c r="BU68" s="30" t="e" cm="1">
        <f t="array" ref="BU68">INDEX($H:$M,ROW(),MATCH(BU$2,$H$1:$M$1,0))</f>
        <v>#NAME?</v>
      </c>
      <c r="BV68" s="30" t="e" cm="1">
        <f t="array" ref="BV68">INDEX($H:$M,ROW(),MATCH(BV$2,$H$1:$M$1,0))</f>
        <v>#NAME?</v>
      </c>
      <c r="BW68" s="30" t="e" cm="1">
        <f t="array" ref="BW68">INDEX($H:$M,ROW(),MATCH(BW$2,$H$1:$M$1,0))</f>
        <v>#NAME?</v>
      </c>
      <c r="BX68" s="30" t="e" cm="1">
        <f t="array" ref="BX68">INDEX($H:$M,ROW(),MATCH(BX$2,$H$1:$M$1,0))</f>
        <v>#NAME?</v>
      </c>
      <c r="BY68" s="30" t="e" cm="1">
        <f t="array" ref="BY68">INDEX($H:$M,ROW(),MATCH(BY$2,$H$1:$M$1,0))</f>
        <v>#NAME?</v>
      </c>
      <c r="BZ68" s="30" t="e" cm="1">
        <f t="array" ref="BZ68">INDEX($H:$M,ROW(),MATCH(BZ$2,$H$1:$M$1,0))</f>
        <v>#NAME?</v>
      </c>
      <c r="CA68" s="30" t="e" cm="1">
        <f t="array" ref="CA68">INDEX($H:$M,ROW(),MATCH(CA$2,$H$1:$M$1,0))</f>
        <v>#NAME?</v>
      </c>
      <c r="CB68" s="30" t="e" cm="1">
        <f t="array" ref="CB68">INDEX($H:$M,ROW(),MATCH(CB$2,$H$1:$M$1,0))</f>
        <v>#NAME?</v>
      </c>
      <c r="CC68" s="30" t="e" cm="1">
        <f t="array" ref="CC68">INDEX($H:$M,ROW(),MATCH(CC$2,$H$1:$M$1,0))</f>
        <v>#NAME?</v>
      </c>
      <c r="CD68" s="30" t="e" cm="1">
        <f t="array" ref="CD68">INDEX($H:$M,ROW(),MATCH(CD$2,$H$1:$M$1,0))</f>
        <v>#NAME?</v>
      </c>
      <c r="CE68" s="30" t="e" cm="1">
        <f t="array" ref="CE68">INDEX($H:$M,ROW(),MATCH(CE$2,$H$1:$M$1,0))</f>
        <v>#NAME?</v>
      </c>
      <c r="CF68" s="30" t="e" cm="1">
        <f t="array" ref="CF68">INDEX($H:$M,ROW(),MATCH(CF$2,$H$1:$M$1,0))</f>
        <v>#NAME?</v>
      </c>
      <c r="CG68" s="30" t="e" cm="1">
        <f t="array" ref="CG68">INDEX($H:$M,ROW(),MATCH(CG$2,$H$1:$M$1,0))</f>
        <v>#NAME?</v>
      </c>
      <c r="CH68" s="30" t="e" cm="1">
        <f t="array" ref="CH68">INDEX($H:$M,ROW(),MATCH(CH$2,$H$1:$M$1,0))</f>
        <v>#NAME?</v>
      </c>
      <c r="CI68" s="30" t="e" cm="1">
        <f t="array" ref="CI68">INDEX($H:$M,ROW(),MATCH(CI$2,$H$1:$M$1,0))</f>
        <v>#NAME?</v>
      </c>
    </row>
    <row r="69" spans="2:87" x14ac:dyDescent="0.35">
      <c r="B69" t="s">
        <v>198</v>
      </c>
      <c r="C69" t="s">
        <v>209</v>
      </c>
      <c r="E69" s="27" t="str">
        <f>SUBSTITUTE(E58,":","")&amp;" Revenue"</f>
        <v>Subscription revenue Revenue</v>
      </c>
      <c r="F69" s="27"/>
      <c r="G69" s="9"/>
      <c r="H69" s="28" t="e">
        <f t="shared" ref="H69:M69" si="79">SUMIF($2:$2,H$1,69:69)</f>
        <v>#NAME?</v>
      </c>
      <c r="I69" s="28" t="e">
        <f t="shared" si="79"/>
        <v>#NAME?</v>
      </c>
      <c r="J69" s="28" t="e">
        <f t="shared" si="79"/>
        <v>#NAME?</v>
      </c>
      <c r="K69" s="28" t="e">
        <f t="shared" si="79"/>
        <v>#NAME?</v>
      </c>
      <c r="L69" s="28" t="e">
        <f t="shared" si="79"/>
        <v>#NAME?</v>
      </c>
      <c r="M69" s="28" t="e">
        <f t="shared" si="79"/>
        <v>#NAME?</v>
      </c>
      <c r="P69" s="28" t="e">
        <f t="shared" ref="P69:CA69" si="80">P68*AVERAGE(P64,P60)</f>
        <v>#NAME?</v>
      </c>
      <c r="Q69" s="28" t="e">
        <f t="shared" si="80"/>
        <v>#NAME?</v>
      </c>
      <c r="R69" s="28" t="e">
        <f t="shared" si="80"/>
        <v>#NAME?</v>
      </c>
      <c r="S69" s="28" t="e">
        <f t="shared" si="80"/>
        <v>#NAME?</v>
      </c>
      <c r="T69" s="28" t="e">
        <f t="shared" si="80"/>
        <v>#NAME?</v>
      </c>
      <c r="U69" s="28" t="e">
        <f t="shared" si="80"/>
        <v>#NAME?</v>
      </c>
      <c r="V69" s="28" t="e">
        <f t="shared" si="80"/>
        <v>#NAME?</v>
      </c>
      <c r="W69" s="28" t="e">
        <f t="shared" si="80"/>
        <v>#NAME?</v>
      </c>
      <c r="X69" s="28" t="e">
        <f t="shared" si="80"/>
        <v>#NAME?</v>
      </c>
      <c r="Y69" s="28" t="e">
        <f t="shared" si="80"/>
        <v>#NAME?</v>
      </c>
      <c r="Z69" s="28" t="e">
        <f t="shared" si="80"/>
        <v>#NAME?</v>
      </c>
      <c r="AA69" s="28" t="e">
        <f t="shared" si="80"/>
        <v>#NAME?</v>
      </c>
      <c r="AB69" s="28" t="e">
        <f t="shared" si="80"/>
        <v>#NAME?</v>
      </c>
      <c r="AC69" s="28" t="e">
        <f t="shared" si="80"/>
        <v>#NAME?</v>
      </c>
      <c r="AD69" s="28" t="e">
        <f t="shared" si="80"/>
        <v>#NAME?</v>
      </c>
      <c r="AE69" s="28" t="e">
        <f t="shared" si="80"/>
        <v>#NAME?</v>
      </c>
      <c r="AF69" s="28" t="e">
        <f t="shared" si="80"/>
        <v>#NAME?</v>
      </c>
      <c r="AG69" s="28" t="e">
        <f t="shared" si="80"/>
        <v>#NAME?</v>
      </c>
      <c r="AH69" s="28" t="e">
        <f t="shared" si="80"/>
        <v>#NAME?</v>
      </c>
      <c r="AI69" s="28" t="e">
        <f t="shared" si="80"/>
        <v>#NAME?</v>
      </c>
      <c r="AJ69" s="28" t="e">
        <f t="shared" si="80"/>
        <v>#NAME?</v>
      </c>
      <c r="AK69" s="28" t="e">
        <f t="shared" si="80"/>
        <v>#NAME?</v>
      </c>
      <c r="AL69" s="28" t="e">
        <f t="shared" si="80"/>
        <v>#NAME?</v>
      </c>
      <c r="AM69" s="28" t="e">
        <f t="shared" si="80"/>
        <v>#NAME?</v>
      </c>
      <c r="AN69" s="28" t="e">
        <f t="shared" si="80"/>
        <v>#NAME?</v>
      </c>
      <c r="AO69" s="28" t="e">
        <f t="shared" si="80"/>
        <v>#NAME?</v>
      </c>
      <c r="AP69" s="28" t="e">
        <f t="shared" si="80"/>
        <v>#NAME?</v>
      </c>
      <c r="AQ69" s="28" t="e">
        <f t="shared" si="80"/>
        <v>#NAME?</v>
      </c>
      <c r="AR69" s="28" t="e">
        <f t="shared" si="80"/>
        <v>#NAME?</v>
      </c>
      <c r="AS69" s="28" t="e">
        <f t="shared" si="80"/>
        <v>#NAME?</v>
      </c>
      <c r="AT69" s="28" t="e">
        <f t="shared" si="80"/>
        <v>#NAME?</v>
      </c>
      <c r="AU69" s="28" t="e">
        <f t="shared" si="80"/>
        <v>#NAME?</v>
      </c>
      <c r="AV69" s="28" t="e">
        <f t="shared" si="80"/>
        <v>#NAME?</v>
      </c>
      <c r="AW69" s="28" t="e">
        <f t="shared" si="80"/>
        <v>#NAME?</v>
      </c>
      <c r="AX69" s="28" t="e">
        <f t="shared" si="80"/>
        <v>#NAME?</v>
      </c>
      <c r="AY69" s="28" t="e">
        <f t="shared" si="80"/>
        <v>#NAME?</v>
      </c>
      <c r="AZ69" s="28" t="e">
        <f t="shared" si="80"/>
        <v>#NAME?</v>
      </c>
      <c r="BA69" s="28" t="e">
        <f t="shared" si="80"/>
        <v>#NAME?</v>
      </c>
      <c r="BB69" s="28" t="e">
        <f t="shared" si="80"/>
        <v>#NAME?</v>
      </c>
      <c r="BC69" s="28" t="e">
        <f t="shared" si="80"/>
        <v>#NAME?</v>
      </c>
      <c r="BD69" s="28" t="e">
        <f t="shared" si="80"/>
        <v>#NAME?</v>
      </c>
      <c r="BE69" s="28" t="e">
        <f t="shared" si="80"/>
        <v>#NAME?</v>
      </c>
      <c r="BF69" s="28" t="e">
        <f t="shared" si="80"/>
        <v>#NAME?</v>
      </c>
      <c r="BG69" s="28" t="e">
        <f t="shared" si="80"/>
        <v>#NAME?</v>
      </c>
      <c r="BH69" s="28" t="e">
        <f t="shared" si="80"/>
        <v>#NAME?</v>
      </c>
      <c r="BI69" s="28" t="e">
        <f t="shared" si="80"/>
        <v>#NAME?</v>
      </c>
      <c r="BJ69" s="28" t="e">
        <f t="shared" si="80"/>
        <v>#NAME?</v>
      </c>
      <c r="BK69" s="28" t="e">
        <f t="shared" si="80"/>
        <v>#NAME?</v>
      </c>
      <c r="BL69" s="28" t="e">
        <f t="shared" si="80"/>
        <v>#NAME?</v>
      </c>
      <c r="BM69" s="28" t="e">
        <f t="shared" si="80"/>
        <v>#NAME?</v>
      </c>
      <c r="BN69" s="28" t="e">
        <f t="shared" si="80"/>
        <v>#NAME?</v>
      </c>
      <c r="BO69" s="28" t="e">
        <f t="shared" si="80"/>
        <v>#NAME?</v>
      </c>
      <c r="BP69" s="28" t="e">
        <f t="shared" si="80"/>
        <v>#NAME?</v>
      </c>
      <c r="BQ69" s="28" t="e">
        <f t="shared" si="80"/>
        <v>#NAME?</v>
      </c>
      <c r="BR69" s="28" t="e">
        <f t="shared" si="80"/>
        <v>#NAME?</v>
      </c>
      <c r="BS69" s="28" t="e">
        <f t="shared" si="80"/>
        <v>#NAME?</v>
      </c>
      <c r="BT69" s="28" t="e">
        <f t="shared" si="80"/>
        <v>#NAME?</v>
      </c>
      <c r="BU69" s="28" t="e">
        <f t="shared" si="80"/>
        <v>#NAME?</v>
      </c>
      <c r="BV69" s="28" t="e">
        <f t="shared" si="80"/>
        <v>#NAME?</v>
      </c>
      <c r="BW69" s="28" t="e">
        <f t="shared" si="80"/>
        <v>#NAME?</v>
      </c>
      <c r="BX69" s="28" t="e">
        <f t="shared" si="80"/>
        <v>#NAME?</v>
      </c>
      <c r="BY69" s="28" t="e">
        <f t="shared" si="80"/>
        <v>#NAME?</v>
      </c>
      <c r="BZ69" s="28" t="e">
        <f t="shared" si="80"/>
        <v>#NAME?</v>
      </c>
      <c r="CA69" s="28" t="e">
        <f t="shared" si="80"/>
        <v>#NAME?</v>
      </c>
      <c r="CB69" s="28" t="e">
        <f t="shared" ref="CB69:CI69" si="81">CB68*AVERAGE(CB64,CB60)</f>
        <v>#NAME?</v>
      </c>
      <c r="CC69" s="28" t="e">
        <f t="shared" si="81"/>
        <v>#NAME?</v>
      </c>
      <c r="CD69" s="28" t="e">
        <f t="shared" si="81"/>
        <v>#NAME?</v>
      </c>
      <c r="CE69" s="28" t="e">
        <f t="shared" si="81"/>
        <v>#NAME?</v>
      </c>
      <c r="CF69" s="28" t="e">
        <f t="shared" si="81"/>
        <v>#NAME?</v>
      </c>
      <c r="CG69" s="28" t="e">
        <f t="shared" si="81"/>
        <v>#NAME?</v>
      </c>
      <c r="CH69" s="28" t="e">
        <f t="shared" si="81"/>
        <v>#NAME?</v>
      </c>
      <c r="CI69" s="28" t="e">
        <f t="shared" si="81"/>
        <v>#NAME?</v>
      </c>
    </row>
    <row r="70" spans="2:87" x14ac:dyDescent="0.35">
      <c r="B70" s="6"/>
      <c r="C70" t="s">
        <v>209</v>
      </c>
    </row>
    <row r="71" spans="2:87" outlineLevel="1" x14ac:dyDescent="0.35">
      <c r="B71" s="6"/>
      <c r="C71" t="s">
        <v>209</v>
      </c>
      <c r="E71" s="12" t="s">
        <v>166</v>
      </c>
      <c r="F71" s="12"/>
      <c r="G71" s="13"/>
      <c r="H71" s="32"/>
      <c r="I71" s="32"/>
      <c r="J71" s="32"/>
      <c r="K71" s="32"/>
      <c r="L71" s="32"/>
      <c r="M71" s="32"/>
      <c r="P71" s="32" t="e">
        <f>P64</f>
        <v>#NAME?</v>
      </c>
      <c r="Q71" s="32" t="e">
        <f t="shared" ref="Q71:CB71" si="82">Q64</f>
        <v>#NAME?</v>
      </c>
      <c r="R71" s="32" t="e">
        <f t="shared" si="82"/>
        <v>#NAME?</v>
      </c>
      <c r="S71" s="32" t="e">
        <f t="shared" si="82"/>
        <v>#NAME?</v>
      </c>
      <c r="T71" s="32" t="e">
        <f t="shared" si="82"/>
        <v>#NAME?</v>
      </c>
      <c r="U71" s="32" t="e">
        <f t="shared" si="82"/>
        <v>#NAME?</v>
      </c>
      <c r="V71" s="32" t="e">
        <f t="shared" si="82"/>
        <v>#NAME?</v>
      </c>
      <c r="W71" s="32" t="e">
        <f t="shared" si="82"/>
        <v>#NAME?</v>
      </c>
      <c r="X71" s="32" t="e">
        <f t="shared" si="82"/>
        <v>#NAME?</v>
      </c>
      <c r="Y71" s="32" t="e">
        <f t="shared" si="82"/>
        <v>#NAME?</v>
      </c>
      <c r="Z71" s="32" t="e">
        <f t="shared" si="82"/>
        <v>#NAME?</v>
      </c>
      <c r="AA71" s="32" t="e">
        <f t="shared" si="82"/>
        <v>#NAME?</v>
      </c>
      <c r="AB71" s="32" t="e">
        <f t="shared" si="82"/>
        <v>#NAME?</v>
      </c>
      <c r="AC71" s="32" t="e">
        <f t="shared" si="82"/>
        <v>#NAME?</v>
      </c>
      <c r="AD71" s="32" t="e">
        <f t="shared" si="82"/>
        <v>#NAME?</v>
      </c>
      <c r="AE71" s="32" t="e">
        <f t="shared" si="82"/>
        <v>#NAME?</v>
      </c>
      <c r="AF71" s="32" t="e">
        <f t="shared" si="82"/>
        <v>#NAME?</v>
      </c>
      <c r="AG71" s="32" t="e">
        <f t="shared" si="82"/>
        <v>#NAME?</v>
      </c>
      <c r="AH71" s="32" t="e">
        <f t="shared" si="82"/>
        <v>#NAME?</v>
      </c>
      <c r="AI71" s="32" t="e">
        <f t="shared" si="82"/>
        <v>#NAME?</v>
      </c>
      <c r="AJ71" s="32" t="e">
        <f t="shared" si="82"/>
        <v>#NAME?</v>
      </c>
      <c r="AK71" s="32" t="e">
        <f t="shared" si="82"/>
        <v>#NAME?</v>
      </c>
      <c r="AL71" s="32" t="e">
        <f t="shared" si="82"/>
        <v>#NAME?</v>
      </c>
      <c r="AM71" s="32" t="e">
        <f t="shared" si="82"/>
        <v>#NAME?</v>
      </c>
      <c r="AN71" s="32" t="e">
        <f t="shared" si="82"/>
        <v>#NAME?</v>
      </c>
      <c r="AO71" s="32" t="e">
        <f t="shared" si="82"/>
        <v>#NAME?</v>
      </c>
      <c r="AP71" s="32" t="e">
        <f t="shared" si="82"/>
        <v>#NAME?</v>
      </c>
      <c r="AQ71" s="32" t="e">
        <f t="shared" si="82"/>
        <v>#NAME?</v>
      </c>
      <c r="AR71" s="32" t="e">
        <f t="shared" si="82"/>
        <v>#NAME?</v>
      </c>
      <c r="AS71" s="32" t="e">
        <f t="shared" si="82"/>
        <v>#NAME?</v>
      </c>
      <c r="AT71" s="32" t="e">
        <f t="shared" si="82"/>
        <v>#NAME?</v>
      </c>
      <c r="AU71" s="32" t="e">
        <f t="shared" si="82"/>
        <v>#NAME?</v>
      </c>
      <c r="AV71" s="32" t="e">
        <f t="shared" si="82"/>
        <v>#NAME?</v>
      </c>
      <c r="AW71" s="32" t="e">
        <f t="shared" si="82"/>
        <v>#NAME?</v>
      </c>
      <c r="AX71" s="32" t="e">
        <f t="shared" si="82"/>
        <v>#NAME?</v>
      </c>
      <c r="AY71" s="32" t="e">
        <f t="shared" si="82"/>
        <v>#NAME?</v>
      </c>
      <c r="AZ71" s="32" t="e">
        <f t="shared" si="82"/>
        <v>#NAME?</v>
      </c>
      <c r="BA71" s="32" t="e">
        <f t="shared" si="82"/>
        <v>#NAME?</v>
      </c>
      <c r="BB71" s="32" t="e">
        <f t="shared" si="82"/>
        <v>#NAME?</v>
      </c>
      <c r="BC71" s="32" t="e">
        <f t="shared" si="82"/>
        <v>#NAME?</v>
      </c>
      <c r="BD71" s="32" t="e">
        <f t="shared" si="82"/>
        <v>#NAME?</v>
      </c>
      <c r="BE71" s="32" t="e">
        <f t="shared" si="82"/>
        <v>#NAME?</v>
      </c>
      <c r="BF71" s="32" t="e">
        <f t="shared" si="82"/>
        <v>#NAME?</v>
      </c>
      <c r="BG71" s="32" t="e">
        <f t="shared" si="82"/>
        <v>#NAME?</v>
      </c>
      <c r="BH71" s="32" t="e">
        <f t="shared" si="82"/>
        <v>#NAME?</v>
      </c>
      <c r="BI71" s="32" t="e">
        <f t="shared" si="82"/>
        <v>#NAME?</v>
      </c>
      <c r="BJ71" s="32" t="e">
        <f t="shared" si="82"/>
        <v>#NAME?</v>
      </c>
      <c r="BK71" s="32" t="e">
        <f t="shared" si="82"/>
        <v>#NAME?</v>
      </c>
      <c r="BL71" s="32" t="e">
        <f t="shared" si="82"/>
        <v>#NAME?</v>
      </c>
      <c r="BM71" s="32" t="e">
        <f t="shared" si="82"/>
        <v>#NAME?</v>
      </c>
      <c r="BN71" s="32" t="e">
        <f t="shared" si="82"/>
        <v>#NAME?</v>
      </c>
      <c r="BO71" s="32" t="e">
        <f t="shared" si="82"/>
        <v>#NAME?</v>
      </c>
      <c r="BP71" s="32" t="e">
        <f t="shared" si="82"/>
        <v>#NAME?</v>
      </c>
      <c r="BQ71" s="32" t="e">
        <f t="shared" si="82"/>
        <v>#NAME?</v>
      </c>
      <c r="BR71" s="32" t="e">
        <f t="shared" si="82"/>
        <v>#NAME?</v>
      </c>
      <c r="BS71" s="32" t="e">
        <f t="shared" si="82"/>
        <v>#NAME?</v>
      </c>
      <c r="BT71" s="32" t="e">
        <f t="shared" si="82"/>
        <v>#NAME?</v>
      </c>
      <c r="BU71" s="32" t="e">
        <f t="shared" si="82"/>
        <v>#NAME?</v>
      </c>
      <c r="BV71" s="32" t="e">
        <f t="shared" si="82"/>
        <v>#NAME?</v>
      </c>
      <c r="BW71" s="32" t="e">
        <f t="shared" si="82"/>
        <v>#NAME?</v>
      </c>
      <c r="BX71" s="32" t="e">
        <f t="shared" si="82"/>
        <v>#NAME?</v>
      </c>
      <c r="BY71" s="32" t="e">
        <f t="shared" si="82"/>
        <v>#NAME?</v>
      </c>
      <c r="BZ71" s="32" t="e">
        <f t="shared" si="82"/>
        <v>#NAME?</v>
      </c>
      <c r="CA71" s="32" t="e">
        <f t="shared" si="82"/>
        <v>#NAME?</v>
      </c>
      <c r="CB71" s="32" t="e">
        <f t="shared" si="82"/>
        <v>#NAME?</v>
      </c>
      <c r="CC71" s="32" t="e">
        <f t="shared" ref="CC71:CI71" si="83">CC64</f>
        <v>#NAME?</v>
      </c>
      <c r="CD71" s="32" t="e">
        <f t="shared" si="83"/>
        <v>#NAME?</v>
      </c>
      <c r="CE71" s="32" t="e">
        <f t="shared" si="83"/>
        <v>#NAME?</v>
      </c>
      <c r="CF71" s="32" t="e">
        <f t="shared" si="83"/>
        <v>#NAME?</v>
      </c>
      <c r="CG71" s="32" t="e">
        <f t="shared" si="83"/>
        <v>#NAME?</v>
      </c>
      <c r="CH71" s="32" t="e">
        <f t="shared" si="83"/>
        <v>#NAME?</v>
      </c>
      <c r="CI71" s="32" t="e">
        <f t="shared" si="83"/>
        <v>#NAME?</v>
      </c>
    </row>
    <row r="72" spans="2:87" outlineLevel="1" x14ac:dyDescent="0.35">
      <c r="B72" s="6"/>
      <c r="C72" t="s">
        <v>209</v>
      </c>
    </row>
    <row r="73" spans="2:87" s="42" customFormat="1" x14ac:dyDescent="0.35">
      <c r="C73" s="42" t="s">
        <v>169</v>
      </c>
      <c r="E73" s="41" t="s">
        <v>170</v>
      </c>
      <c r="F73" s="41"/>
      <c r="G73" s="68"/>
    </row>
    <row r="74" spans="2:87" x14ac:dyDescent="0.35">
      <c r="C74" t="s">
        <v>169</v>
      </c>
      <c r="E74" s="12" t="s">
        <v>171</v>
      </c>
      <c r="F74" s="12"/>
      <c r="G74" s="13"/>
      <c r="H74" s="17">
        <v>30</v>
      </c>
      <c r="I74" s="17">
        <v>30</v>
      </c>
      <c r="J74" s="17">
        <v>30</v>
      </c>
      <c r="K74" s="17">
        <v>30</v>
      </c>
      <c r="L74" s="17">
        <v>30</v>
      </c>
      <c r="M74" s="17">
        <v>30</v>
      </c>
      <c r="P74" s="15" t="e" cm="1">
        <f t="array" ref="P74">INDEX($H:$M,ROW(),MATCH(P$2,$H$1:$M$1,0))/12</f>
        <v>#NAME?</v>
      </c>
      <c r="Q74" s="15" t="e" cm="1">
        <f t="array" ref="Q74">INDEX($H:$M,ROW(),MATCH(Q$2,$H$1:$M$1,0))/12</f>
        <v>#NAME?</v>
      </c>
      <c r="R74" s="15" t="e" cm="1">
        <f t="array" ref="R74">INDEX($H:$M,ROW(),MATCH(R$2,$H$1:$M$1,0))/12</f>
        <v>#NAME?</v>
      </c>
      <c r="S74" s="15" t="e" cm="1">
        <f t="array" ref="S74">INDEX($H:$M,ROW(),MATCH(S$2,$H$1:$M$1,0))/12</f>
        <v>#NAME?</v>
      </c>
      <c r="T74" s="15" t="e" cm="1">
        <f t="array" ref="T74">INDEX($H:$M,ROW(),MATCH(T$2,$H$1:$M$1,0))/12</f>
        <v>#NAME?</v>
      </c>
      <c r="U74" s="15" t="e" cm="1">
        <f t="array" ref="U74">INDEX($H:$M,ROW(),MATCH(U$2,$H$1:$M$1,0))/12</f>
        <v>#NAME?</v>
      </c>
      <c r="V74" s="15" t="e" cm="1">
        <f t="array" ref="V74">INDEX($H:$M,ROW(),MATCH(V$2,$H$1:$M$1,0))/12</f>
        <v>#NAME?</v>
      </c>
      <c r="W74" s="15" t="e" cm="1">
        <f t="array" ref="W74">INDEX($H:$M,ROW(),MATCH(W$2,$H$1:$M$1,0))/12</f>
        <v>#NAME?</v>
      </c>
      <c r="X74" s="15" t="e" cm="1">
        <f t="array" ref="X74">INDEX($H:$M,ROW(),MATCH(X$2,$H$1:$M$1,0))/12</f>
        <v>#NAME?</v>
      </c>
      <c r="Y74" s="15" t="e" cm="1">
        <f t="array" ref="Y74">INDEX($H:$M,ROW(),MATCH(Y$2,$H$1:$M$1,0))/12</f>
        <v>#NAME?</v>
      </c>
      <c r="Z74" s="15" t="e" cm="1">
        <f t="array" ref="Z74">INDEX($H:$M,ROW(),MATCH(Z$2,$H$1:$M$1,0))/12</f>
        <v>#NAME?</v>
      </c>
      <c r="AA74" s="15" t="e" cm="1">
        <f t="array" ref="AA74">INDEX($H:$M,ROW(),MATCH(AA$2,$H$1:$M$1,0))/12</f>
        <v>#NAME?</v>
      </c>
      <c r="AB74" s="15" t="e" cm="1">
        <f t="array" ref="AB74">INDEX($H:$M,ROW(),MATCH(AB$2,$H$1:$M$1,0))/12</f>
        <v>#NAME?</v>
      </c>
      <c r="AC74" s="15" t="e" cm="1">
        <f t="array" ref="AC74">INDEX($H:$M,ROW(),MATCH(AC$2,$H$1:$M$1,0))/12</f>
        <v>#NAME?</v>
      </c>
      <c r="AD74" s="15" t="e" cm="1">
        <f t="array" ref="AD74">INDEX($H:$M,ROW(),MATCH(AD$2,$H$1:$M$1,0))/12</f>
        <v>#NAME?</v>
      </c>
      <c r="AE74" s="15" t="e" cm="1">
        <f t="array" ref="AE74">INDEX($H:$M,ROW(),MATCH(AE$2,$H$1:$M$1,0))/12</f>
        <v>#NAME?</v>
      </c>
      <c r="AF74" s="15" t="e" cm="1">
        <f t="array" ref="AF74">INDEX($H:$M,ROW(),MATCH(AF$2,$H$1:$M$1,0))/12</f>
        <v>#NAME?</v>
      </c>
      <c r="AG74" s="15" t="e" cm="1">
        <f t="array" ref="AG74">INDEX($H:$M,ROW(),MATCH(AG$2,$H$1:$M$1,0))/12</f>
        <v>#NAME?</v>
      </c>
      <c r="AH74" s="15" t="e" cm="1">
        <f t="array" ref="AH74">INDEX($H:$M,ROW(),MATCH(AH$2,$H$1:$M$1,0))/12</f>
        <v>#NAME?</v>
      </c>
      <c r="AI74" s="15" t="e" cm="1">
        <f t="array" ref="AI74">INDEX($H:$M,ROW(),MATCH(AI$2,$H$1:$M$1,0))/12</f>
        <v>#NAME?</v>
      </c>
      <c r="AJ74" s="15" t="e" cm="1">
        <f t="array" ref="AJ74">INDEX($H:$M,ROW(),MATCH(AJ$2,$H$1:$M$1,0))/12</f>
        <v>#NAME?</v>
      </c>
      <c r="AK74" s="15" t="e" cm="1">
        <f t="array" ref="AK74">INDEX($H:$M,ROW(),MATCH(AK$2,$H$1:$M$1,0))/12</f>
        <v>#NAME?</v>
      </c>
      <c r="AL74" s="15" t="e" cm="1">
        <f t="array" ref="AL74">INDEX($H:$M,ROW(),MATCH(AL$2,$H$1:$M$1,0))/12</f>
        <v>#NAME?</v>
      </c>
      <c r="AM74" s="15" t="e" cm="1">
        <f t="array" ref="AM74">INDEX($H:$M,ROW(),MATCH(AM$2,$H$1:$M$1,0))/12</f>
        <v>#NAME?</v>
      </c>
      <c r="AN74" s="15" t="e" cm="1">
        <f t="array" ref="AN74">INDEX($H:$M,ROW(),MATCH(AN$2,$H$1:$M$1,0))/12</f>
        <v>#NAME?</v>
      </c>
      <c r="AO74" s="15" t="e" cm="1">
        <f t="array" ref="AO74">INDEX($H:$M,ROW(),MATCH(AO$2,$H$1:$M$1,0))/12</f>
        <v>#NAME?</v>
      </c>
      <c r="AP74" s="15" t="e" cm="1">
        <f t="array" ref="AP74">INDEX($H:$M,ROW(),MATCH(AP$2,$H$1:$M$1,0))/12</f>
        <v>#NAME?</v>
      </c>
      <c r="AQ74" s="15" t="e" cm="1">
        <f t="array" ref="AQ74">INDEX($H:$M,ROW(),MATCH(AQ$2,$H$1:$M$1,0))/12</f>
        <v>#NAME?</v>
      </c>
      <c r="AR74" s="15" t="e" cm="1">
        <f t="array" ref="AR74">INDEX($H:$M,ROW(),MATCH(AR$2,$H$1:$M$1,0))/12</f>
        <v>#NAME?</v>
      </c>
      <c r="AS74" s="15" t="e" cm="1">
        <f t="array" ref="AS74">INDEX($H:$M,ROW(),MATCH(AS$2,$H$1:$M$1,0))/12</f>
        <v>#NAME?</v>
      </c>
      <c r="AT74" s="15" t="e" cm="1">
        <f t="array" ref="AT74">INDEX($H:$M,ROW(),MATCH(AT$2,$H$1:$M$1,0))/12</f>
        <v>#NAME?</v>
      </c>
      <c r="AU74" s="15" t="e" cm="1">
        <f t="array" ref="AU74">INDEX($H:$M,ROW(),MATCH(AU$2,$H$1:$M$1,0))/12</f>
        <v>#NAME?</v>
      </c>
      <c r="AV74" s="15" t="e" cm="1">
        <f t="array" ref="AV74">INDEX($H:$M,ROW(),MATCH(AV$2,$H$1:$M$1,0))/12</f>
        <v>#NAME?</v>
      </c>
      <c r="AW74" s="15" t="e" cm="1">
        <f t="array" ref="AW74">INDEX($H:$M,ROW(),MATCH(AW$2,$H$1:$M$1,0))/12</f>
        <v>#NAME?</v>
      </c>
      <c r="AX74" s="15" t="e" cm="1">
        <f t="array" ref="AX74">INDEX($H:$M,ROW(),MATCH(AX$2,$H$1:$M$1,0))/12</f>
        <v>#NAME?</v>
      </c>
      <c r="AY74" s="15" t="e" cm="1">
        <f t="array" ref="AY74">INDEX($H:$M,ROW(),MATCH(AY$2,$H$1:$M$1,0))/12</f>
        <v>#NAME?</v>
      </c>
      <c r="AZ74" s="15" t="e" cm="1">
        <f t="array" ref="AZ74">INDEX($H:$M,ROW(),MATCH(AZ$2,$H$1:$M$1,0))/12</f>
        <v>#NAME?</v>
      </c>
      <c r="BA74" s="15" t="e" cm="1">
        <f t="array" ref="BA74">INDEX($H:$M,ROW(),MATCH(BA$2,$H$1:$M$1,0))/12</f>
        <v>#NAME?</v>
      </c>
      <c r="BB74" s="15" t="e" cm="1">
        <f t="array" ref="BB74">INDEX($H:$M,ROW(),MATCH(BB$2,$H$1:$M$1,0))/12</f>
        <v>#NAME?</v>
      </c>
      <c r="BC74" s="15" t="e" cm="1">
        <f t="array" ref="BC74">INDEX($H:$M,ROW(),MATCH(BC$2,$H$1:$M$1,0))/12</f>
        <v>#NAME?</v>
      </c>
      <c r="BD74" s="15" t="e" cm="1">
        <f t="array" ref="BD74">INDEX($H:$M,ROW(),MATCH(BD$2,$H$1:$M$1,0))/12</f>
        <v>#NAME?</v>
      </c>
      <c r="BE74" s="15" t="e" cm="1">
        <f t="array" ref="BE74">INDEX($H:$M,ROW(),MATCH(BE$2,$H$1:$M$1,0))/12</f>
        <v>#NAME?</v>
      </c>
      <c r="BF74" s="15" t="e" cm="1">
        <f t="array" ref="BF74">INDEX($H:$M,ROW(),MATCH(BF$2,$H$1:$M$1,0))/12</f>
        <v>#NAME?</v>
      </c>
      <c r="BG74" s="15" t="e" cm="1">
        <f t="array" ref="BG74">INDEX($H:$M,ROW(),MATCH(BG$2,$H$1:$M$1,0))/12</f>
        <v>#NAME?</v>
      </c>
      <c r="BH74" s="15" t="e" cm="1">
        <f t="array" ref="BH74">INDEX($H:$M,ROW(),MATCH(BH$2,$H$1:$M$1,0))/12</f>
        <v>#NAME?</v>
      </c>
      <c r="BI74" s="15" t="e" cm="1">
        <f t="array" ref="BI74">INDEX($H:$M,ROW(),MATCH(BI$2,$H$1:$M$1,0))/12</f>
        <v>#NAME?</v>
      </c>
      <c r="BJ74" s="15" t="e" cm="1">
        <f t="array" ref="BJ74">INDEX($H:$M,ROW(),MATCH(BJ$2,$H$1:$M$1,0))/12</f>
        <v>#NAME?</v>
      </c>
      <c r="BK74" s="15" t="e" cm="1">
        <f t="array" ref="BK74">INDEX($H:$M,ROW(),MATCH(BK$2,$H$1:$M$1,0))/12</f>
        <v>#NAME?</v>
      </c>
      <c r="BL74" s="15" t="e" cm="1">
        <f t="array" ref="BL74">INDEX($H:$M,ROW(),MATCH(BL$2,$H$1:$M$1,0))/12</f>
        <v>#NAME?</v>
      </c>
      <c r="BM74" s="15" t="e" cm="1">
        <f t="array" ref="BM74">INDEX($H:$M,ROW(),MATCH(BM$2,$H$1:$M$1,0))/12</f>
        <v>#NAME?</v>
      </c>
      <c r="BN74" s="15" t="e" cm="1">
        <f t="array" ref="BN74">INDEX($H:$M,ROW(),MATCH(BN$2,$H$1:$M$1,0))/12</f>
        <v>#NAME?</v>
      </c>
      <c r="BO74" s="15" t="e" cm="1">
        <f t="array" ref="BO74">INDEX($H:$M,ROW(),MATCH(BO$2,$H$1:$M$1,0))/12</f>
        <v>#NAME?</v>
      </c>
      <c r="BP74" s="15" t="e" cm="1">
        <f t="array" ref="BP74">INDEX($H:$M,ROW(),MATCH(BP$2,$H$1:$M$1,0))/12</f>
        <v>#NAME?</v>
      </c>
      <c r="BQ74" s="15" t="e" cm="1">
        <f t="array" ref="BQ74">INDEX($H:$M,ROW(),MATCH(BQ$2,$H$1:$M$1,0))/12</f>
        <v>#NAME?</v>
      </c>
      <c r="BR74" s="15" t="e" cm="1">
        <f t="array" ref="BR74">INDEX($H:$M,ROW(),MATCH(BR$2,$H$1:$M$1,0))/12</f>
        <v>#NAME?</v>
      </c>
      <c r="BS74" s="15" t="e" cm="1">
        <f t="array" ref="BS74">INDEX($H:$M,ROW(),MATCH(BS$2,$H$1:$M$1,0))/12</f>
        <v>#NAME?</v>
      </c>
      <c r="BT74" s="15" t="e" cm="1">
        <f t="array" ref="BT74">INDEX($H:$M,ROW(),MATCH(BT$2,$H$1:$M$1,0))/12</f>
        <v>#NAME?</v>
      </c>
      <c r="BU74" s="15" t="e" cm="1">
        <f t="array" ref="BU74">INDEX($H:$M,ROW(),MATCH(BU$2,$H$1:$M$1,0))/12</f>
        <v>#NAME?</v>
      </c>
      <c r="BV74" s="15" t="e" cm="1">
        <f t="array" ref="BV74">INDEX($H:$M,ROW(),MATCH(BV$2,$H$1:$M$1,0))/12</f>
        <v>#NAME?</v>
      </c>
      <c r="BW74" s="15" t="e" cm="1">
        <f t="array" ref="BW74">INDEX($H:$M,ROW(),MATCH(BW$2,$H$1:$M$1,0))/12</f>
        <v>#NAME?</v>
      </c>
      <c r="BX74" s="15" t="e" cm="1">
        <f t="array" ref="BX74">INDEX($H:$M,ROW(),MATCH(BX$2,$H$1:$M$1,0))/12</f>
        <v>#NAME?</v>
      </c>
      <c r="BY74" s="15" t="e" cm="1">
        <f t="array" ref="BY74">INDEX($H:$M,ROW(),MATCH(BY$2,$H$1:$M$1,0))/12</f>
        <v>#NAME?</v>
      </c>
      <c r="BZ74" s="15" t="e" cm="1">
        <f t="array" ref="BZ74">INDEX($H:$M,ROW(),MATCH(BZ$2,$H$1:$M$1,0))/12</f>
        <v>#NAME?</v>
      </c>
      <c r="CA74" s="15" t="e" cm="1">
        <f t="array" ref="CA74">INDEX($H:$M,ROW(),MATCH(CA$2,$H$1:$M$1,0))/12</f>
        <v>#NAME?</v>
      </c>
      <c r="CB74" s="15" t="e" cm="1">
        <f t="array" ref="CB74">INDEX($H:$M,ROW(),MATCH(CB$2,$H$1:$M$1,0))/12</f>
        <v>#NAME?</v>
      </c>
      <c r="CC74" s="15" t="e" cm="1">
        <f t="array" ref="CC74">INDEX($H:$M,ROW(),MATCH(CC$2,$H$1:$M$1,0))/12</f>
        <v>#NAME?</v>
      </c>
      <c r="CD74" s="15" t="e" cm="1">
        <f t="array" ref="CD74">INDEX($H:$M,ROW(),MATCH(CD$2,$H$1:$M$1,0))/12</f>
        <v>#NAME?</v>
      </c>
      <c r="CE74" s="15" t="e" cm="1">
        <f t="array" ref="CE74">INDEX($H:$M,ROW(),MATCH(CE$2,$H$1:$M$1,0))/12</f>
        <v>#NAME?</v>
      </c>
      <c r="CF74" s="15" t="e" cm="1">
        <f t="array" ref="CF74">INDEX($H:$M,ROW(),MATCH(CF$2,$H$1:$M$1,0))/12</f>
        <v>#NAME?</v>
      </c>
      <c r="CG74" s="15" t="e" cm="1">
        <f t="array" ref="CG74">INDEX($H:$M,ROW(),MATCH(CG$2,$H$1:$M$1,0))/12</f>
        <v>#NAME?</v>
      </c>
      <c r="CH74" s="15" t="e" cm="1">
        <f t="array" ref="CH74">INDEX($H:$M,ROW(),MATCH(CH$2,$H$1:$M$1,0))/12</f>
        <v>#NAME?</v>
      </c>
      <c r="CI74" s="15" t="e" cm="1">
        <f t="array" ref="CI74">INDEX($H:$M,ROW(),MATCH(CI$2,$H$1:$M$1,0))/12</f>
        <v>#NAME?</v>
      </c>
    </row>
    <row r="75" spans="2:87" x14ac:dyDescent="0.35">
      <c r="B75" t="s">
        <v>80</v>
      </c>
      <c r="C75" t="s">
        <v>169</v>
      </c>
      <c r="E75" s="12" t="s">
        <v>172</v>
      </c>
      <c r="F75" s="12"/>
      <c r="G75" s="13"/>
      <c r="H75" s="15" t="e">
        <f t="shared" ref="H75:M75" si="84">SUMIF($2:$2,H$1,75:75)</f>
        <v>#NAME?</v>
      </c>
      <c r="I75" s="15" t="e">
        <f t="shared" si="84"/>
        <v>#NAME?</v>
      </c>
      <c r="J75" s="15" t="e">
        <f t="shared" si="84"/>
        <v>#NAME?</v>
      </c>
      <c r="K75" s="15" t="e">
        <f t="shared" si="84"/>
        <v>#NAME?</v>
      </c>
      <c r="L75" s="15" t="e">
        <f t="shared" si="84"/>
        <v>#NAME?</v>
      </c>
      <c r="M75" s="15" t="e">
        <f t="shared" si="84"/>
        <v>#NAME?</v>
      </c>
      <c r="P75" s="34" t="e">
        <f>P74*P71</f>
        <v>#NAME?</v>
      </c>
      <c r="Q75" s="34" t="e">
        <f t="shared" ref="Q75:CB75" si="85">Q74*Q71</f>
        <v>#NAME?</v>
      </c>
      <c r="R75" s="34" t="e">
        <f t="shared" si="85"/>
        <v>#NAME?</v>
      </c>
      <c r="S75" s="34" t="e">
        <f t="shared" si="85"/>
        <v>#NAME?</v>
      </c>
      <c r="T75" s="34" t="e">
        <f t="shared" si="85"/>
        <v>#NAME?</v>
      </c>
      <c r="U75" s="34" t="e">
        <f t="shared" si="85"/>
        <v>#NAME?</v>
      </c>
      <c r="V75" s="34" t="e">
        <f t="shared" si="85"/>
        <v>#NAME?</v>
      </c>
      <c r="W75" s="34" t="e">
        <f t="shared" si="85"/>
        <v>#NAME?</v>
      </c>
      <c r="X75" s="34" t="e">
        <f t="shared" si="85"/>
        <v>#NAME?</v>
      </c>
      <c r="Y75" s="34" t="e">
        <f t="shared" si="85"/>
        <v>#NAME?</v>
      </c>
      <c r="Z75" s="34" t="e">
        <f t="shared" si="85"/>
        <v>#NAME?</v>
      </c>
      <c r="AA75" s="34" t="e">
        <f t="shared" si="85"/>
        <v>#NAME?</v>
      </c>
      <c r="AB75" s="34" t="e">
        <f t="shared" si="85"/>
        <v>#NAME?</v>
      </c>
      <c r="AC75" s="34" t="e">
        <f t="shared" si="85"/>
        <v>#NAME?</v>
      </c>
      <c r="AD75" s="34" t="e">
        <f t="shared" si="85"/>
        <v>#NAME?</v>
      </c>
      <c r="AE75" s="34" t="e">
        <f t="shared" si="85"/>
        <v>#NAME?</v>
      </c>
      <c r="AF75" s="34" t="e">
        <f t="shared" si="85"/>
        <v>#NAME?</v>
      </c>
      <c r="AG75" s="34" t="e">
        <f t="shared" si="85"/>
        <v>#NAME?</v>
      </c>
      <c r="AH75" s="34" t="e">
        <f t="shared" si="85"/>
        <v>#NAME?</v>
      </c>
      <c r="AI75" s="34" t="e">
        <f t="shared" si="85"/>
        <v>#NAME?</v>
      </c>
      <c r="AJ75" s="34" t="e">
        <f t="shared" si="85"/>
        <v>#NAME?</v>
      </c>
      <c r="AK75" s="34" t="e">
        <f t="shared" si="85"/>
        <v>#NAME?</v>
      </c>
      <c r="AL75" s="34" t="e">
        <f t="shared" si="85"/>
        <v>#NAME?</v>
      </c>
      <c r="AM75" s="34" t="e">
        <f t="shared" si="85"/>
        <v>#NAME?</v>
      </c>
      <c r="AN75" s="34" t="e">
        <f t="shared" si="85"/>
        <v>#NAME?</v>
      </c>
      <c r="AO75" s="34" t="e">
        <f t="shared" si="85"/>
        <v>#NAME?</v>
      </c>
      <c r="AP75" s="34" t="e">
        <f t="shared" si="85"/>
        <v>#NAME?</v>
      </c>
      <c r="AQ75" s="34" t="e">
        <f t="shared" si="85"/>
        <v>#NAME?</v>
      </c>
      <c r="AR75" s="34" t="e">
        <f t="shared" si="85"/>
        <v>#NAME?</v>
      </c>
      <c r="AS75" s="34" t="e">
        <f t="shared" si="85"/>
        <v>#NAME?</v>
      </c>
      <c r="AT75" s="34" t="e">
        <f t="shared" si="85"/>
        <v>#NAME?</v>
      </c>
      <c r="AU75" s="34" t="e">
        <f t="shared" si="85"/>
        <v>#NAME?</v>
      </c>
      <c r="AV75" s="34" t="e">
        <f t="shared" si="85"/>
        <v>#NAME?</v>
      </c>
      <c r="AW75" s="34" t="e">
        <f t="shared" si="85"/>
        <v>#NAME?</v>
      </c>
      <c r="AX75" s="34" t="e">
        <f t="shared" si="85"/>
        <v>#NAME?</v>
      </c>
      <c r="AY75" s="34" t="e">
        <f t="shared" si="85"/>
        <v>#NAME?</v>
      </c>
      <c r="AZ75" s="34" t="e">
        <f t="shared" si="85"/>
        <v>#NAME?</v>
      </c>
      <c r="BA75" s="34" t="e">
        <f t="shared" si="85"/>
        <v>#NAME?</v>
      </c>
      <c r="BB75" s="34" t="e">
        <f t="shared" si="85"/>
        <v>#NAME?</v>
      </c>
      <c r="BC75" s="34" t="e">
        <f t="shared" si="85"/>
        <v>#NAME?</v>
      </c>
      <c r="BD75" s="34" t="e">
        <f t="shared" si="85"/>
        <v>#NAME?</v>
      </c>
      <c r="BE75" s="34" t="e">
        <f t="shared" si="85"/>
        <v>#NAME?</v>
      </c>
      <c r="BF75" s="34" t="e">
        <f t="shared" si="85"/>
        <v>#NAME?</v>
      </c>
      <c r="BG75" s="34" t="e">
        <f t="shared" si="85"/>
        <v>#NAME?</v>
      </c>
      <c r="BH75" s="34" t="e">
        <f t="shared" si="85"/>
        <v>#NAME?</v>
      </c>
      <c r="BI75" s="34" t="e">
        <f t="shared" si="85"/>
        <v>#NAME?</v>
      </c>
      <c r="BJ75" s="34" t="e">
        <f t="shared" si="85"/>
        <v>#NAME?</v>
      </c>
      <c r="BK75" s="34" t="e">
        <f t="shared" si="85"/>
        <v>#NAME?</v>
      </c>
      <c r="BL75" s="34" t="e">
        <f t="shared" si="85"/>
        <v>#NAME?</v>
      </c>
      <c r="BM75" s="34" t="e">
        <f t="shared" si="85"/>
        <v>#NAME?</v>
      </c>
      <c r="BN75" s="34" t="e">
        <f t="shared" si="85"/>
        <v>#NAME?</v>
      </c>
      <c r="BO75" s="34" t="e">
        <f t="shared" si="85"/>
        <v>#NAME?</v>
      </c>
      <c r="BP75" s="34" t="e">
        <f t="shared" si="85"/>
        <v>#NAME?</v>
      </c>
      <c r="BQ75" s="34" t="e">
        <f t="shared" si="85"/>
        <v>#NAME?</v>
      </c>
      <c r="BR75" s="34" t="e">
        <f t="shared" si="85"/>
        <v>#NAME?</v>
      </c>
      <c r="BS75" s="34" t="e">
        <f t="shared" si="85"/>
        <v>#NAME?</v>
      </c>
      <c r="BT75" s="34" t="e">
        <f t="shared" si="85"/>
        <v>#NAME?</v>
      </c>
      <c r="BU75" s="34" t="e">
        <f t="shared" si="85"/>
        <v>#NAME?</v>
      </c>
      <c r="BV75" s="34" t="e">
        <f t="shared" si="85"/>
        <v>#NAME?</v>
      </c>
      <c r="BW75" s="34" t="e">
        <f t="shared" si="85"/>
        <v>#NAME?</v>
      </c>
      <c r="BX75" s="34" t="e">
        <f t="shared" si="85"/>
        <v>#NAME?</v>
      </c>
      <c r="BY75" s="34" t="e">
        <f t="shared" si="85"/>
        <v>#NAME?</v>
      </c>
      <c r="BZ75" s="34" t="e">
        <f t="shared" si="85"/>
        <v>#NAME?</v>
      </c>
      <c r="CA75" s="34" t="e">
        <f t="shared" si="85"/>
        <v>#NAME?</v>
      </c>
      <c r="CB75" s="34" t="e">
        <f t="shared" si="85"/>
        <v>#NAME?</v>
      </c>
      <c r="CC75" s="34" t="e">
        <f t="shared" ref="CC75:CI75" si="86">CC74*CC71</f>
        <v>#NAME?</v>
      </c>
      <c r="CD75" s="34" t="e">
        <f t="shared" si="86"/>
        <v>#NAME?</v>
      </c>
      <c r="CE75" s="34" t="e">
        <f t="shared" si="86"/>
        <v>#NAME?</v>
      </c>
      <c r="CF75" s="34" t="e">
        <f t="shared" si="86"/>
        <v>#NAME?</v>
      </c>
      <c r="CG75" s="34" t="e">
        <f t="shared" si="86"/>
        <v>#NAME?</v>
      </c>
      <c r="CH75" s="34" t="e">
        <f t="shared" si="86"/>
        <v>#NAME?</v>
      </c>
      <c r="CI75" s="34" t="e">
        <f t="shared" si="86"/>
        <v>#NAME?</v>
      </c>
    </row>
    <row r="76" spans="2:87" x14ac:dyDescent="0.35">
      <c r="C76" t="s">
        <v>169</v>
      </c>
      <c r="E76" s="12" t="s">
        <v>173</v>
      </c>
      <c r="F76" s="12"/>
      <c r="G76" s="13"/>
      <c r="H76" s="54">
        <v>0.1</v>
      </c>
      <c r="I76" s="54">
        <v>0.1</v>
      </c>
      <c r="J76" s="54">
        <v>0.1</v>
      </c>
      <c r="K76" s="54">
        <v>0.1</v>
      </c>
      <c r="L76" s="54">
        <v>0.1</v>
      </c>
      <c r="M76" s="54">
        <v>0.1</v>
      </c>
      <c r="P76" s="55" t="e" cm="1">
        <f t="array" ref="P76">INDEX($H:$M,ROW(),MATCH(P$2,$H$1:$M$1,0))</f>
        <v>#NAME?</v>
      </c>
      <c r="Q76" s="55" t="e" cm="1">
        <f t="array" ref="Q76">INDEX($H:$M,ROW(),MATCH(Q$2,$H$1:$M$1,0))</f>
        <v>#NAME?</v>
      </c>
      <c r="R76" s="55" t="e" cm="1">
        <f t="array" ref="R76">INDEX($H:$M,ROW(),MATCH(R$2,$H$1:$M$1,0))</f>
        <v>#NAME?</v>
      </c>
      <c r="S76" s="55" t="e" cm="1">
        <f t="array" ref="S76">INDEX($H:$M,ROW(),MATCH(S$2,$H$1:$M$1,0))</f>
        <v>#NAME?</v>
      </c>
      <c r="T76" s="55" t="e" cm="1">
        <f t="array" ref="T76">INDEX($H:$M,ROW(),MATCH(T$2,$H$1:$M$1,0))</f>
        <v>#NAME?</v>
      </c>
      <c r="U76" s="55" t="e" cm="1">
        <f t="array" ref="U76">INDEX($H:$M,ROW(),MATCH(U$2,$H$1:$M$1,0))</f>
        <v>#NAME?</v>
      </c>
      <c r="V76" s="55" t="e" cm="1">
        <f t="array" ref="V76">INDEX($H:$M,ROW(),MATCH(V$2,$H$1:$M$1,0))</f>
        <v>#NAME?</v>
      </c>
      <c r="W76" s="55" t="e" cm="1">
        <f t="array" ref="W76">INDEX($H:$M,ROW(),MATCH(W$2,$H$1:$M$1,0))</f>
        <v>#NAME?</v>
      </c>
      <c r="X76" s="55" t="e" cm="1">
        <f t="array" ref="X76">INDEX($H:$M,ROW(),MATCH(X$2,$H$1:$M$1,0))</f>
        <v>#NAME?</v>
      </c>
      <c r="Y76" s="55" t="e" cm="1">
        <f t="array" ref="Y76">INDEX($H:$M,ROW(),MATCH(Y$2,$H$1:$M$1,0))</f>
        <v>#NAME?</v>
      </c>
      <c r="Z76" s="55" t="e" cm="1">
        <f t="array" ref="Z76">INDEX($H:$M,ROW(),MATCH(Z$2,$H$1:$M$1,0))</f>
        <v>#NAME?</v>
      </c>
      <c r="AA76" s="55" t="e" cm="1">
        <f t="array" ref="AA76">INDEX($H:$M,ROW(),MATCH(AA$2,$H$1:$M$1,0))</f>
        <v>#NAME?</v>
      </c>
      <c r="AB76" s="55" t="e" cm="1">
        <f t="array" ref="AB76">INDEX($H:$M,ROW(),MATCH(AB$2,$H$1:$M$1,0))</f>
        <v>#NAME?</v>
      </c>
      <c r="AC76" s="55" t="e" cm="1">
        <f t="array" ref="AC76">INDEX($H:$M,ROW(),MATCH(AC$2,$H$1:$M$1,0))</f>
        <v>#NAME?</v>
      </c>
      <c r="AD76" s="55" t="e" cm="1">
        <f t="array" ref="AD76">INDEX($H:$M,ROW(),MATCH(AD$2,$H$1:$M$1,0))</f>
        <v>#NAME?</v>
      </c>
      <c r="AE76" s="55" t="e" cm="1">
        <f t="array" ref="AE76">INDEX($H:$M,ROW(),MATCH(AE$2,$H$1:$M$1,0))</f>
        <v>#NAME?</v>
      </c>
      <c r="AF76" s="55" t="e" cm="1">
        <f t="array" ref="AF76">INDEX($H:$M,ROW(),MATCH(AF$2,$H$1:$M$1,0))</f>
        <v>#NAME?</v>
      </c>
      <c r="AG76" s="55" t="e" cm="1">
        <f t="array" ref="AG76">INDEX($H:$M,ROW(),MATCH(AG$2,$H$1:$M$1,0))</f>
        <v>#NAME?</v>
      </c>
      <c r="AH76" s="55" t="e" cm="1">
        <f t="array" ref="AH76">INDEX($H:$M,ROW(),MATCH(AH$2,$H$1:$M$1,0))</f>
        <v>#NAME?</v>
      </c>
      <c r="AI76" s="55" t="e" cm="1">
        <f t="array" ref="AI76">INDEX($H:$M,ROW(),MATCH(AI$2,$H$1:$M$1,0))</f>
        <v>#NAME?</v>
      </c>
      <c r="AJ76" s="55" t="e" cm="1">
        <f t="array" ref="AJ76">INDEX($H:$M,ROW(),MATCH(AJ$2,$H$1:$M$1,0))</f>
        <v>#NAME?</v>
      </c>
      <c r="AK76" s="55" t="e" cm="1">
        <f t="array" ref="AK76">INDEX($H:$M,ROW(),MATCH(AK$2,$H$1:$M$1,0))</f>
        <v>#NAME?</v>
      </c>
      <c r="AL76" s="55" t="e" cm="1">
        <f t="array" ref="AL76">INDEX($H:$M,ROW(),MATCH(AL$2,$H$1:$M$1,0))</f>
        <v>#NAME?</v>
      </c>
      <c r="AM76" s="55" t="e" cm="1">
        <f t="array" ref="AM76">INDEX($H:$M,ROW(),MATCH(AM$2,$H$1:$M$1,0))</f>
        <v>#NAME?</v>
      </c>
      <c r="AN76" s="55" t="e" cm="1">
        <f t="array" ref="AN76">INDEX($H:$M,ROW(),MATCH(AN$2,$H$1:$M$1,0))</f>
        <v>#NAME?</v>
      </c>
      <c r="AO76" s="55" t="e" cm="1">
        <f t="array" ref="AO76">INDEX($H:$M,ROW(),MATCH(AO$2,$H$1:$M$1,0))</f>
        <v>#NAME?</v>
      </c>
      <c r="AP76" s="55" t="e" cm="1">
        <f t="array" ref="AP76">INDEX($H:$M,ROW(),MATCH(AP$2,$H$1:$M$1,0))</f>
        <v>#NAME?</v>
      </c>
      <c r="AQ76" s="55" t="e" cm="1">
        <f t="array" ref="AQ76">INDEX($H:$M,ROW(),MATCH(AQ$2,$H$1:$M$1,0))</f>
        <v>#NAME?</v>
      </c>
      <c r="AR76" s="55" t="e" cm="1">
        <f t="array" ref="AR76">INDEX($H:$M,ROW(),MATCH(AR$2,$H$1:$M$1,0))</f>
        <v>#NAME?</v>
      </c>
      <c r="AS76" s="55" t="e" cm="1">
        <f t="array" ref="AS76">INDEX($H:$M,ROW(),MATCH(AS$2,$H$1:$M$1,0))</f>
        <v>#NAME?</v>
      </c>
      <c r="AT76" s="55" t="e" cm="1">
        <f t="array" ref="AT76">INDEX($H:$M,ROW(),MATCH(AT$2,$H$1:$M$1,0))</f>
        <v>#NAME?</v>
      </c>
      <c r="AU76" s="55" t="e" cm="1">
        <f t="array" ref="AU76">INDEX($H:$M,ROW(),MATCH(AU$2,$H$1:$M$1,0))</f>
        <v>#NAME?</v>
      </c>
      <c r="AV76" s="55" t="e" cm="1">
        <f t="array" ref="AV76">INDEX($H:$M,ROW(),MATCH(AV$2,$H$1:$M$1,0))</f>
        <v>#NAME?</v>
      </c>
      <c r="AW76" s="55" t="e" cm="1">
        <f t="array" ref="AW76">INDEX($H:$M,ROW(),MATCH(AW$2,$H$1:$M$1,0))</f>
        <v>#NAME?</v>
      </c>
      <c r="AX76" s="55" t="e" cm="1">
        <f t="array" ref="AX76">INDEX($H:$M,ROW(),MATCH(AX$2,$H$1:$M$1,0))</f>
        <v>#NAME?</v>
      </c>
      <c r="AY76" s="55" t="e" cm="1">
        <f t="array" ref="AY76">INDEX($H:$M,ROW(),MATCH(AY$2,$H$1:$M$1,0))</f>
        <v>#NAME?</v>
      </c>
      <c r="AZ76" s="55" t="e" cm="1">
        <f t="array" ref="AZ76">INDEX($H:$M,ROW(),MATCH(AZ$2,$H$1:$M$1,0))</f>
        <v>#NAME?</v>
      </c>
      <c r="BA76" s="55" t="e" cm="1">
        <f t="array" ref="BA76">INDEX($H:$M,ROW(),MATCH(BA$2,$H$1:$M$1,0))</f>
        <v>#NAME?</v>
      </c>
      <c r="BB76" s="55" t="e" cm="1">
        <f t="array" ref="BB76">INDEX($H:$M,ROW(),MATCH(BB$2,$H$1:$M$1,0))</f>
        <v>#NAME?</v>
      </c>
      <c r="BC76" s="55" t="e" cm="1">
        <f t="array" ref="BC76">INDEX($H:$M,ROW(),MATCH(BC$2,$H$1:$M$1,0))</f>
        <v>#NAME?</v>
      </c>
      <c r="BD76" s="55" t="e" cm="1">
        <f t="array" ref="BD76">INDEX($H:$M,ROW(),MATCH(BD$2,$H$1:$M$1,0))</f>
        <v>#NAME?</v>
      </c>
      <c r="BE76" s="55" t="e" cm="1">
        <f t="array" ref="BE76">INDEX($H:$M,ROW(),MATCH(BE$2,$H$1:$M$1,0))</f>
        <v>#NAME?</v>
      </c>
      <c r="BF76" s="55" t="e" cm="1">
        <f t="array" ref="BF76">INDEX($H:$M,ROW(),MATCH(BF$2,$H$1:$M$1,0))</f>
        <v>#NAME?</v>
      </c>
      <c r="BG76" s="55" t="e" cm="1">
        <f t="array" ref="BG76">INDEX($H:$M,ROW(),MATCH(BG$2,$H$1:$M$1,0))</f>
        <v>#NAME?</v>
      </c>
      <c r="BH76" s="55" t="e" cm="1">
        <f t="array" ref="BH76">INDEX($H:$M,ROW(),MATCH(BH$2,$H$1:$M$1,0))</f>
        <v>#NAME?</v>
      </c>
      <c r="BI76" s="55" t="e" cm="1">
        <f t="array" ref="BI76">INDEX($H:$M,ROW(),MATCH(BI$2,$H$1:$M$1,0))</f>
        <v>#NAME?</v>
      </c>
      <c r="BJ76" s="55" t="e" cm="1">
        <f t="array" ref="BJ76">INDEX($H:$M,ROW(),MATCH(BJ$2,$H$1:$M$1,0))</f>
        <v>#NAME?</v>
      </c>
      <c r="BK76" s="55" t="e" cm="1">
        <f t="array" ref="BK76">INDEX($H:$M,ROW(),MATCH(BK$2,$H$1:$M$1,0))</f>
        <v>#NAME?</v>
      </c>
      <c r="BL76" s="55" t="e" cm="1">
        <f t="array" ref="BL76">INDEX($H:$M,ROW(),MATCH(BL$2,$H$1:$M$1,0))</f>
        <v>#NAME?</v>
      </c>
      <c r="BM76" s="55" t="e" cm="1">
        <f t="array" ref="BM76">INDEX($H:$M,ROW(),MATCH(BM$2,$H$1:$M$1,0))</f>
        <v>#NAME?</v>
      </c>
      <c r="BN76" s="55" t="e" cm="1">
        <f t="array" ref="BN76">INDEX($H:$M,ROW(),MATCH(BN$2,$H$1:$M$1,0))</f>
        <v>#NAME?</v>
      </c>
      <c r="BO76" s="55" t="e" cm="1">
        <f t="array" ref="BO76">INDEX($H:$M,ROW(),MATCH(BO$2,$H$1:$M$1,0))</f>
        <v>#NAME?</v>
      </c>
      <c r="BP76" s="55" t="e" cm="1">
        <f t="array" ref="BP76">INDEX($H:$M,ROW(),MATCH(BP$2,$H$1:$M$1,0))</f>
        <v>#NAME?</v>
      </c>
      <c r="BQ76" s="55" t="e" cm="1">
        <f t="array" ref="BQ76">INDEX($H:$M,ROW(),MATCH(BQ$2,$H$1:$M$1,0))</f>
        <v>#NAME?</v>
      </c>
      <c r="BR76" s="55" t="e" cm="1">
        <f t="array" ref="BR76">INDEX($H:$M,ROW(),MATCH(BR$2,$H$1:$M$1,0))</f>
        <v>#NAME?</v>
      </c>
      <c r="BS76" s="55" t="e" cm="1">
        <f t="array" ref="BS76">INDEX($H:$M,ROW(),MATCH(BS$2,$H$1:$M$1,0))</f>
        <v>#NAME?</v>
      </c>
      <c r="BT76" s="55" t="e" cm="1">
        <f t="array" ref="BT76">INDEX($H:$M,ROW(),MATCH(BT$2,$H$1:$M$1,0))</f>
        <v>#NAME?</v>
      </c>
      <c r="BU76" s="55" t="e" cm="1">
        <f t="array" ref="BU76">INDEX($H:$M,ROW(),MATCH(BU$2,$H$1:$M$1,0))</f>
        <v>#NAME?</v>
      </c>
      <c r="BV76" s="55" t="e" cm="1">
        <f t="array" ref="BV76">INDEX($H:$M,ROW(),MATCH(BV$2,$H$1:$M$1,0))</f>
        <v>#NAME?</v>
      </c>
      <c r="BW76" s="55" t="e" cm="1">
        <f t="array" ref="BW76">INDEX($H:$M,ROW(),MATCH(BW$2,$H$1:$M$1,0))</f>
        <v>#NAME?</v>
      </c>
      <c r="BX76" s="55" t="e" cm="1">
        <f t="array" ref="BX76">INDEX($H:$M,ROW(),MATCH(BX$2,$H$1:$M$1,0))</f>
        <v>#NAME?</v>
      </c>
      <c r="BY76" s="55" t="e" cm="1">
        <f t="array" ref="BY76">INDEX($H:$M,ROW(),MATCH(BY$2,$H$1:$M$1,0))</f>
        <v>#NAME?</v>
      </c>
      <c r="BZ76" s="55" t="e" cm="1">
        <f t="array" ref="BZ76">INDEX($H:$M,ROW(),MATCH(BZ$2,$H$1:$M$1,0))</f>
        <v>#NAME?</v>
      </c>
      <c r="CA76" s="55" t="e" cm="1">
        <f t="array" ref="CA76">INDEX($H:$M,ROW(),MATCH(CA$2,$H$1:$M$1,0))</f>
        <v>#NAME?</v>
      </c>
      <c r="CB76" s="55" t="e" cm="1">
        <f t="array" ref="CB76">INDEX($H:$M,ROW(),MATCH(CB$2,$H$1:$M$1,0))</f>
        <v>#NAME?</v>
      </c>
      <c r="CC76" s="55" t="e" cm="1">
        <f t="array" ref="CC76">INDEX($H:$M,ROW(),MATCH(CC$2,$H$1:$M$1,0))</f>
        <v>#NAME?</v>
      </c>
      <c r="CD76" s="55" t="e" cm="1">
        <f t="array" ref="CD76">INDEX($H:$M,ROW(),MATCH(CD$2,$H$1:$M$1,0))</f>
        <v>#NAME?</v>
      </c>
      <c r="CE76" s="55" t="e" cm="1">
        <f t="array" ref="CE76">INDEX($H:$M,ROW(),MATCH(CE$2,$H$1:$M$1,0))</f>
        <v>#NAME?</v>
      </c>
      <c r="CF76" s="55" t="e" cm="1">
        <f t="array" ref="CF76">INDEX($H:$M,ROW(),MATCH(CF$2,$H$1:$M$1,0))</f>
        <v>#NAME?</v>
      </c>
      <c r="CG76" s="55" t="e" cm="1">
        <f t="array" ref="CG76">INDEX($H:$M,ROW(),MATCH(CG$2,$H$1:$M$1,0))</f>
        <v>#NAME?</v>
      </c>
      <c r="CH76" s="55" t="e" cm="1">
        <f t="array" ref="CH76">INDEX($H:$M,ROW(),MATCH(CH$2,$H$1:$M$1,0))</f>
        <v>#NAME?</v>
      </c>
      <c r="CI76" s="55" t="e" cm="1">
        <f t="array" ref="CI76">INDEX($H:$M,ROW(),MATCH(CI$2,$H$1:$M$1,0))</f>
        <v>#NAME?</v>
      </c>
    </row>
    <row r="77" spans="2:87" x14ac:dyDescent="0.35">
      <c r="B77" t="s">
        <v>198</v>
      </c>
      <c r="C77" t="s">
        <v>169</v>
      </c>
      <c r="E77" s="27" t="str">
        <f>SUBSTITUTE(E73,":","")&amp;" Revenue"</f>
        <v>Advertising revenue Revenue</v>
      </c>
      <c r="F77" s="27"/>
      <c r="G77" s="9"/>
      <c r="H77" s="33" t="e">
        <f t="shared" ref="H77:M77" si="87">SUMIF($2:$2,H$1,77:77)</f>
        <v>#NAME?</v>
      </c>
      <c r="I77" s="33" t="e">
        <f t="shared" si="87"/>
        <v>#NAME?</v>
      </c>
      <c r="J77" s="33" t="e">
        <f t="shared" si="87"/>
        <v>#NAME?</v>
      </c>
      <c r="K77" s="33" t="e">
        <f t="shared" si="87"/>
        <v>#NAME?</v>
      </c>
      <c r="L77" s="33" t="e">
        <f t="shared" si="87"/>
        <v>#NAME?</v>
      </c>
      <c r="M77" s="33" t="e">
        <f t="shared" si="87"/>
        <v>#NAME?</v>
      </c>
      <c r="N77" s="27"/>
      <c r="O77" s="27"/>
      <c r="P77" s="28" t="e">
        <f>P76*P75</f>
        <v>#NAME?</v>
      </c>
      <c r="Q77" s="28" t="e">
        <f t="shared" ref="Q77:CB77" si="88">Q76*Q75</f>
        <v>#NAME?</v>
      </c>
      <c r="R77" s="28" t="e">
        <f t="shared" si="88"/>
        <v>#NAME?</v>
      </c>
      <c r="S77" s="28" t="e">
        <f t="shared" si="88"/>
        <v>#NAME?</v>
      </c>
      <c r="T77" s="28" t="e">
        <f t="shared" si="88"/>
        <v>#NAME?</v>
      </c>
      <c r="U77" s="28" t="e">
        <f t="shared" si="88"/>
        <v>#NAME?</v>
      </c>
      <c r="V77" s="28" t="e">
        <f t="shared" si="88"/>
        <v>#NAME?</v>
      </c>
      <c r="W77" s="28" t="e">
        <f t="shared" si="88"/>
        <v>#NAME?</v>
      </c>
      <c r="X77" s="28" t="e">
        <f t="shared" si="88"/>
        <v>#NAME?</v>
      </c>
      <c r="Y77" s="28" t="e">
        <f t="shared" si="88"/>
        <v>#NAME?</v>
      </c>
      <c r="Z77" s="28" t="e">
        <f t="shared" si="88"/>
        <v>#NAME?</v>
      </c>
      <c r="AA77" s="28" t="e">
        <f t="shared" si="88"/>
        <v>#NAME?</v>
      </c>
      <c r="AB77" s="28" t="e">
        <f t="shared" si="88"/>
        <v>#NAME?</v>
      </c>
      <c r="AC77" s="28" t="e">
        <f t="shared" si="88"/>
        <v>#NAME?</v>
      </c>
      <c r="AD77" s="28" t="e">
        <f t="shared" si="88"/>
        <v>#NAME?</v>
      </c>
      <c r="AE77" s="28" t="e">
        <f t="shared" si="88"/>
        <v>#NAME?</v>
      </c>
      <c r="AF77" s="28" t="e">
        <f t="shared" si="88"/>
        <v>#NAME?</v>
      </c>
      <c r="AG77" s="28" t="e">
        <f t="shared" si="88"/>
        <v>#NAME?</v>
      </c>
      <c r="AH77" s="28" t="e">
        <f t="shared" si="88"/>
        <v>#NAME?</v>
      </c>
      <c r="AI77" s="28" t="e">
        <f t="shared" si="88"/>
        <v>#NAME?</v>
      </c>
      <c r="AJ77" s="28" t="e">
        <f t="shared" si="88"/>
        <v>#NAME?</v>
      </c>
      <c r="AK77" s="28" t="e">
        <f t="shared" si="88"/>
        <v>#NAME?</v>
      </c>
      <c r="AL77" s="28" t="e">
        <f t="shared" si="88"/>
        <v>#NAME?</v>
      </c>
      <c r="AM77" s="28" t="e">
        <f t="shared" si="88"/>
        <v>#NAME?</v>
      </c>
      <c r="AN77" s="28" t="e">
        <f t="shared" si="88"/>
        <v>#NAME?</v>
      </c>
      <c r="AO77" s="28" t="e">
        <f t="shared" si="88"/>
        <v>#NAME?</v>
      </c>
      <c r="AP77" s="28" t="e">
        <f t="shared" si="88"/>
        <v>#NAME?</v>
      </c>
      <c r="AQ77" s="28" t="e">
        <f t="shared" si="88"/>
        <v>#NAME?</v>
      </c>
      <c r="AR77" s="28" t="e">
        <f t="shared" si="88"/>
        <v>#NAME?</v>
      </c>
      <c r="AS77" s="28" t="e">
        <f t="shared" si="88"/>
        <v>#NAME?</v>
      </c>
      <c r="AT77" s="28" t="e">
        <f t="shared" si="88"/>
        <v>#NAME?</v>
      </c>
      <c r="AU77" s="28" t="e">
        <f t="shared" si="88"/>
        <v>#NAME?</v>
      </c>
      <c r="AV77" s="28" t="e">
        <f t="shared" si="88"/>
        <v>#NAME?</v>
      </c>
      <c r="AW77" s="28" t="e">
        <f t="shared" si="88"/>
        <v>#NAME?</v>
      </c>
      <c r="AX77" s="28" t="e">
        <f t="shared" si="88"/>
        <v>#NAME?</v>
      </c>
      <c r="AY77" s="28" t="e">
        <f t="shared" si="88"/>
        <v>#NAME?</v>
      </c>
      <c r="AZ77" s="28" t="e">
        <f t="shared" si="88"/>
        <v>#NAME?</v>
      </c>
      <c r="BA77" s="28" t="e">
        <f t="shared" si="88"/>
        <v>#NAME?</v>
      </c>
      <c r="BB77" s="28" t="e">
        <f t="shared" si="88"/>
        <v>#NAME?</v>
      </c>
      <c r="BC77" s="28" t="e">
        <f t="shared" si="88"/>
        <v>#NAME?</v>
      </c>
      <c r="BD77" s="28" t="e">
        <f t="shared" si="88"/>
        <v>#NAME?</v>
      </c>
      <c r="BE77" s="28" t="e">
        <f t="shared" si="88"/>
        <v>#NAME?</v>
      </c>
      <c r="BF77" s="28" t="e">
        <f t="shared" si="88"/>
        <v>#NAME?</v>
      </c>
      <c r="BG77" s="28" t="e">
        <f t="shared" si="88"/>
        <v>#NAME?</v>
      </c>
      <c r="BH77" s="28" t="e">
        <f t="shared" si="88"/>
        <v>#NAME?</v>
      </c>
      <c r="BI77" s="28" t="e">
        <f t="shared" si="88"/>
        <v>#NAME?</v>
      </c>
      <c r="BJ77" s="28" t="e">
        <f t="shared" si="88"/>
        <v>#NAME?</v>
      </c>
      <c r="BK77" s="28" t="e">
        <f t="shared" si="88"/>
        <v>#NAME?</v>
      </c>
      <c r="BL77" s="28" t="e">
        <f t="shared" si="88"/>
        <v>#NAME?</v>
      </c>
      <c r="BM77" s="28" t="e">
        <f t="shared" si="88"/>
        <v>#NAME?</v>
      </c>
      <c r="BN77" s="28" t="e">
        <f t="shared" si="88"/>
        <v>#NAME?</v>
      </c>
      <c r="BO77" s="28" t="e">
        <f t="shared" si="88"/>
        <v>#NAME?</v>
      </c>
      <c r="BP77" s="28" t="e">
        <f t="shared" si="88"/>
        <v>#NAME?</v>
      </c>
      <c r="BQ77" s="28" t="e">
        <f t="shared" si="88"/>
        <v>#NAME?</v>
      </c>
      <c r="BR77" s="28" t="e">
        <f t="shared" si="88"/>
        <v>#NAME?</v>
      </c>
      <c r="BS77" s="28" t="e">
        <f t="shared" si="88"/>
        <v>#NAME?</v>
      </c>
      <c r="BT77" s="28" t="e">
        <f t="shared" si="88"/>
        <v>#NAME?</v>
      </c>
      <c r="BU77" s="28" t="e">
        <f t="shared" si="88"/>
        <v>#NAME?</v>
      </c>
      <c r="BV77" s="28" t="e">
        <f t="shared" si="88"/>
        <v>#NAME?</v>
      </c>
      <c r="BW77" s="28" t="e">
        <f t="shared" si="88"/>
        <v>#NAME?</v>
      </c>
      <c r="BX77" s="28" t="e">
        <f t="shared" si="88"/>
        <v>#NAME?</v>
      </c>
      <c r="BY77" s="28" t="e">
        <f t="shared" si="88"/>
        <v>#NAME?</v>
      </c>
      <c r="BZ77" s="28" t="e">
        <f t="shared" si="88"/>
        <v>#NAME?</v>
      </c>
      <c r="CA77" s="28" t="e">
        <f t="shared" si="88"/>
        <v>#NAME?</v>
      </c>
      <c r="CB77" s="28" t="e">
        <f t="shared" si="88"/>
        <v>#NAME?</v>
      </c>
      <c r="CC77" s="28" t="e">
        <f t="shared" ref="CC77:CI77" si="89">CC76*CC75</f>
        <v>#NAME?</v>
      </c>
      <c r="CD77" s="28" t="e">
        <f t="shared" si="89"/>
        <v>#NAME?</v>
      </c>
      <c r="CE77" s="28" t="e">
        <f t="shared" si="89"/>
        <v>#NAME?</v>
      </c>
      <c r="CF77" s="28" t="e">
        <f t="shared" si="89"/>
        <v>#NAME?</v>
      </c>
      <c r="CG77" s="28" t="e">
        <f t="shared" si="89"/>
        <v>#NAME?</v>
      </c>
      <c r="CH77" s="28" t="e">
        <f t="shared" si="89"/>
        <v>#NAME?</v>
      </c>
      <c r="CI77" s="28" t="e">
        <f t="shared" si="89"/>
        <v>#NAME?</v>
      </c>
    </row>
    <row r="78" spans="2:87" x14ac:dyDescent="0.35">
      <c r="C78" t="s">
        <v>169</v>
      </c>
      <c r="E78" s="12"/>
      <c r="F78" s="12"/>
      <c r="G78" s="13"/>
      <c r="H78" s="21"/>
      <c r="I78" s="21"/>
      <c r="J78" s="21"/>
      <c r="K78" s="21"/>
      <c r="L78" s="21"/>
      <c r="M78" s="21"/>
      <c r="P78" s="21"/>
      <c r="Q78" s="21"/>
      <c r="R78" s="21"/>
      <c r="S78" s="21"/>
      <c r="T78" s="21"/>
      <c r="U78" s="21"/>
      <c r="V78" s="21"/>
      <c r="W78" s="21"/>
      <c r="X78" s="21"/>
      <c r="Y78" s="21"/>
      <c r="Z78" s="21"/>
      <c r="AA78" s="21"/>
      <c r="AB78" s="21"/>
      <c r="AC78" s="21"/>
      <c r="AD78" s="21"/>
      <c r="AE78" s="21"/>
      <c r="AF78" s="21"/>
      <c r="AG78" s="21"/>
      <c r="AH78" s="21"/>
      <c r="AI78" s="21"/>
      <c r="AJ78" s="21"/>
      <c r="AK78" s="21"/>
      <c r="AL78" s="21"/>
      <c r="AM78" s="21"/>
      <c r="AN78" s="21"/>
      <c r="AO78" s="21"/>
      <c r="AP78" s="21"/>
      <c r="AQ78" s="21"/>
      <c r="AR78" s="21"/>
      <c r="AS78" s="21"/>
      <c r="AT78" s="21"/>
      <c r="AU78" s="21"/>
      <c r="AV78" s="21"/>
      <c r="AW78" s="21"/>
      <c r="AX78" s="21"/>
      <c r="AY78" s="21"/>
      <c r="AZ78" s="21"/>
      <c r="BA78" s="21"/>
      <c r="BB78" s="21"/>
      <c r="BC78" s="21"/>
      <c r="BD78" s="21"/>
      <c r="BE78" s="21"/>
      <c r="BF78" s="21"/>
      <c r="BG78" s="21"/>
      <c r="BH78" s="21"/>
      <c r="BI78" s="21"/>
      <c r="BJ78" s="21"/>
      <c r="BK78" s="21"/>
      <c r="BL78" s="21"/>
      <c r="BM78" s="21"/>
      <c r="BN78" s="21"/>
      <c r="BO78" s="21"/>
      <c r="BP78" s="21"/>
      <c r="BQ78" s="21"/>
      <c r="BR78" s="21"/>
      <c r="BS78" s="21"/>
      <c r="BT78" s="21"/>
      <c r="BU78" s="21"/>
      <c r="BV78" s="21"/>
      <c r="BW78" s="21"/>
      <c r="BX78" s="21"/>
      <c r="BY78" s="21"/>
      <c r="BZ78" s="21"/>
      <c r="CA78" s="21"/>
      <c r="CB78" s="21"/>
      <c r="CC78" s="21"/>
      <c r="CD78" s="21"/>
      <c r="CE78" s="21"/>
      <c r="CF78" s="21"/>
      <c r="CG78" s="21"/>
      <c r="CH78" s="21"/>
      <c r="CI78" s="21"/>
    </row>
    <row r="79" spans="2:87" outlineLevel="1" x14ac:dyDescent="0.35">
      <c r="C79" t="s">
        <v>169</v>
      </c>
      <c r="E79" s="12" t="s">
        <v>174</v>
      </c>
      <c r="F79" s="12"/>
      <c r="G79" s="13"/>
      <c r="H79" s="15"/>
      <c r="I79" s="15"/>
      <c r="J79" s="15"/>
      <c r="K79" s="15"/>
      <c r="L79" s="15"/>
      <c r="M79" s="15"/>
      <c r="P79" s="34" t="e">
        <f>P75</f>
        <v>#NAME?</v>
      </c>
      <c r="Q79" s="34" t="e">
        <f t="shared" ref="Q79:CB79" si="90">Q75</f>
        <v>#NAME?</v>
      </c>
      <c r="R79" s="34" t="e">
        <f t="shared" si="90"/>
        <v>#NAME?</v>
      </c>
      <c r="S79" s="34" t="e">
        <f t="shared" si="90"/>
        <v>#NAME?</v>
      </c>
      <c r="T79" s="34" t="e">
        <f t="shared" si="90"/>
        <v>#NAME?</v>
      </c>
      <c r="U79" s="34" t="e">
        <f t="shared" si="90"/>
        <v>#NAME?</v>
      </c>
      <c r="V79" s="34" t="e">
        <f t="shared" si="90"/>
        <v>#NAME?</v>
      </c>
      <c r="W79" s="34" t="e">
        <f t="shared" si="90"/>
        <v>#NAME?</v>
      </c>
      <c r="X79" s="34" t="e">
        <f t="shared" si="90"/>
        <v>#NAME?</v>
      </c>
      <c r="Y79" s="34" t="e">
        <f t="shared" si="90"/>
        <v>#NAME?</v>
      </c>
      <c r="Z79" s="34" t="e">
        <f t="shared" si="90"/>
        <v>#NAME?</v>
      </c>
      <c r="AA79" s="34" t="e">
        <f t="shared" si="90"/>
        <v>#NAME?</v>
      </c>
      <c r="AB79" s="34" t="e">
        <f t="shared" si="90"/>
        <v>#NAME?</v>
      </c>
      <c r="AC79" s="34" t="e">
        <f t="shared" si="90"/>
        <v>#NAME?</v>
      </c>
      <c r="AD79" s="34" t="e">
        <f t="shared" si="90"/>
        <v>#NAME?</v>
      </c>
      <c r="AE79" s="34" t="e">
        <f t="shared" si="90"/>
        <v>#NAME?</v>
      </c>
      <c r="AF79" s="34" t="e">
        <f t="shared" si="90"/>
        <v>#NAME?</v>
      </c>
      <c r="AG79" s="34" t="e">
        <f t="shared" si="90"/>
        <v>#NAME?</v>
      </c>
      <c r="AH79" s="34" t="e">
        <f t="shared" si="90"/>
        <v>#NAME?</v>
      </c>
      <c r="AI79" s="34" t="e">
        <f t="shared" si="90"/>
        <v>#NAME?</v>
      </c>
      <c r="AJ79" s="34" t="e">
        <f t="shared" si="90"/>
        <v>#NAME?</v>
      </c>
      <c r="AK79" s="34" t="e">
        <f t="shared" si="90"/>
        <v>#NAME?</v>
      </c>
      <c r="AL79" s="34" t="e">
        <f t="shared" si="90"/>
        <v>#NAME?</v>
      </c>
      <c r="AM79" s="34" t="e">
        <f t="shared" si="90"/>
        <v>#NAME?</v>
      </c>
      <c r="AN79" s="34" t="e">
        <f t="shared" si="90"/>
        <v>#NAME?</v>
      </c>
      <c r="AO79" s="34" t="e">
        <f t="shared" si="90"/>
        <v>#NAME?</v>
      </c>
      <c r="AP79" s="34" t="e">
        <f t="shared" si="90"/>
        <v>#NAME?</v>
      </c>
      <c r="AQ79" s="34" t="e">
        <f t="shared" si="90"/>
        <v>#NAME?</v>
      </c>
      <c r="AR79" s="34" t="e">
        <f t="shared" si="90"/>
        <v>#NAME?</v>
      </c>
      <c r="AS79" s="34" t="e">
        <f t="shared" si="90"/>
        <v>#NAME?</v>
      </c>
      <c r="AT79" s="34" t="e">
        <f t="shared" si="90"/>
        <v>#NAME?</v>
      </c>
      <c r="AU79" s="34" t="e">
        <f t="shared" si="90"/>
        <v>#NAME?</v>
      </c>
      <c r="AV79" s="34" t="e">
        <f t="shared" si="90"/>
        <v>#NAME?</v>
      </c>
      <c r="AW79" s="34" t="e">
        <f t="shared" si="90"/>
        <v>#NAME?</v>
      </c>
      <c r="AX79" s="34" t="e">
        <f t="shared" si="90"/>
        <v>#NAME?</v>
      </c>
      <c r="AY79" s="34" t="e">
        <f t="shared" si="90"/>
        <v>#NAME?</v>
      </c>
      <c r="AZ79" s="34" t="e">
        <f t="shared" si="90"/>
        <v>#NAME?</v>
      </c>
      <c r="BA79" s="34" t="e">
        <f t="shared" si="90"/>
        <v>#NAME?</v>
      </c>
      <c r="BB79" s="34" t="e">
        <f t="shared" si="90"/>
        <v>#NAME?</v>
      </c>
      <c r="BC79" s="34" t="e">
        <f t="shared" si="90"/>
        <v>#NAME?</v>
      </c>
      <c r="BD79" s="34" t="e">
        <f t="shared" si="90"/>
        <v>#NAME?</v>
      </c>
      <c r="BE79" s="34" t="e">
        <f t="shared" si="90"/>
        <v>#NAME?</v>
      </c>
      <c r="BF79" s="34" t="e">
        <f t="shared" si="90"/>
        <v>#NAME?</v>
      </c>
      <c r="BG79" s="34" t="e">
        <f t="shared" si="90"/>
        <v>#NAME?</v>
      </c>
      <c r="BH79" s="34" t="e">
        <f t="shared" si="90"/>
        <v>#NAME?</v>
      </c>
      <c r="BI79" s="34" t="e">
        <f t="shared" si="90"/>
        <v>#NAME?</v>
      </c>
      <c r="BJ79" s="34" t="e">
        <f t="shared" si="90"/>
        <v>#NAME?</v>
      </c>
      <c r="BK79" s="34" t="e">
        <f t="shared" si="90"/>
        <v>#NAME?</v>
      </c>
      <c r="BL79" s="34" t="e">
        <f t="shared" si="90"/>
        <v>#NAME?</v>
      </c>
      <c r="BM79" s="34" t="e">
        <f t="shared" si="90"/>
        <v>#NAME?</v>
      </c>
      <c r="BN79" s="34" t="e">
        <f t="shared" si="90"/>
        <v>#NAME?</v>
      </c>
      <c r="BO79" s="34" t="e">
        <f t="shared" si="90"/>
        <v>#NAME?</v>
      </c>
      <c r="BP79" s="34" t="e">
        <f t="shared" si="90"/>
        <v>#NAME?</v>
      </c>
      <c r="BQ79" s="34" t="e">
        <f t="shared" si="90"/>
        <v>#NAME?</v>
      </c>
      <c r="BR79" s="34" t="e">
        <f t="shared" si="90"/>
        <v>#NAME?</v>
      </c>
      <c r="BS79" s="34" t="e">
        <f t="shared" si="90"/>
        <v>#NAME?</v>
      </c>
      <c r="BT79" s="34" t="e">
        <f t="shared" si="90"/>
        <v>#NAME?</v>
      </c>
      <c r="BU79" s="34" t="e">
        <f t="shared" si="90"/>
        <v>#NAME?</v>
      </c>
      <c r="BV79" s="34" t="e">
        <f t="shared" si="90"/>
        <v>#NAME?</v>
      </c>
      <c r="BW79" s="34" t="e">
        <f t="shared" si="90"/>
        <v>#NAME?</v>
      </c>
      <c r="BX79" s="34" t="e">
        <f t="shared" si="90"/>
        <v>#NAME?</v>
      </c>
      <c r="BY79" s="34" t="e">
        <f t="shared" si="90"/>
        <v>#NAME?</v>
      </c>
      <c r="BZ79" s="34" t="e">
        <f t="shared" si="90"/>
        <v>#NAME?</v>
      </c>
      <c r="CA79" s="34" t="e">
        <f t="shared" si="90"/>
        <v>#NAME?</v>
      </c>
      <c r="CB79" s="34" t="e">
        <f t="shared" si="90"/>
        <v>#NAME?</v>
      </c>
      <c r="CC79" s="34" t="e">
        <f t="shared" ref="CC79:CI79" si="91">CC75</f>
        <v>#NAME?</v>
      </c>
      <c r="CD79" s="34" t="e">
        <f t="shared" si="91"/>
        <v>#NAME?</v>
      </c>
      <c r="CE79" s="34" t="e">
        <f t="shared" si="91"/>
        <v>#NAME?</v>
      </c>
      <c r="CF79" s="34" t="e">
        <f t="shared" si="91"/>
        <v>#NAME?</v>
      </c>
      <c r="CG79" s="34" t="e">
        <f t="shared" si="91"/>
        <v>#NAME?</v>
      </c>
      <c r="CH79" s="34" t="e">
        <f t="shared" si="91"/>
        <v>#NAME?</v>
      </c>
      <c r="CI79" s="34" t="e">
        <f t="shared" si="91"/>
        <v>#NAME?</v>
      </c>
    </row>
    <row r="80" spans="2:87" outlineLevel="1" x14ac:dyDescent="0.35">
      <c r="C80" t="s">
        <v>169</v>
      </c>
      <c r="E80" s="12"/>
      <c r="F80" s="12"/>
      <c r="G80" s="13"/>
      <c r="H80" s="21"/>
      <c r="I80" s="21"/>
      <c r="J80" s="21"/>
      <c r="K80" s="21"/>
      <c r="L80" s="21"/>
      <c r="M80" s="21"/>
      <c r="P80" s="21"/>
      <c r="Q80" s="21"/>
      <c r="R80" s="21"/>
      <c r="S80" s="21"/>
      <c r="T80" s="21"/>
      <c r="U80" s="21"/>
      <c r="V80" s="21"/>
      <c r="W80" s="21"/>
      <c r="X80" s="21"/>
      <c r="Y80" s="21"/>
      <c r="Z80" s="21"/>
      <c r="AA80" s="21"/>
      <c r="AB80" s="21"/>
      <c r="AC80" s="21"/>
      <c r="AD80" s="21"/>
      <c r="AE80" s="21"/>
      <c r="AF80" s="21"/>
      <c r="AG80" s="21"/>
      <c r="AH80" s="21"/>
      <c r="AI80" s="21"/>
      <c r="AJ80" s="21"/>
      <c r="AK80" s="21"/>
      <c r="AL80" s="21"/>
      <c r="AM80" s="21"/>
      <c r="AN80" s="21"/>
      <c r="AO80" s="21"/>
      <c r="AP80" s="21"/>
      <c r="AQ80" s="21"/>
      <c r="AR80" s="21"/>
      <c r="AS80" s="21"/>
      <c r="AT80" s="21"/>
      <c r="AU80" s="21"/>
      <c r="AV80" s="21"/>
      <c r="AW80" s="21"/>
      <c r="AX80" s="21"/>
      <c r="AY80" s="21"/>
      <c r="AZ80" s="21"/>
      <c r="BA80" s="21"/>
      <c r="BB80" s="21"/>
      <c r="BC80" s="21"/>
      <c r="BD80" s="21"/>
      <c r="BE80" s="21"/>
      <c r="BF80" s="21"/>
      <c r="BG80" s="21"/>
      <c r="BH80" s="21"/>
      <c r="BI80" s="21"/>
      <c r="BJ80" s="21"/>
      <c r="BK80" s="21"/>
      <c r="BL80" s="21"/>
      <c r="BM80" s="21"/>
      <c r="BN80" s="21"/>
      <c r="BO80" s="21"/>
      <c r="BP80" s="21"/>
      <c r="BQ80" s="21"/>
      <c r="BR80" s="21"/>
      <c r="BS80" s="21"/>
      <c r="BT80" s="21"/>
      <c r="BU80" s="21"/>
      <c r="BV80" s="21"/>
      <c r="BW80" s="21"/>
      <c r="BX80" s="21"/>
      <c r="BY80" s="21"/>
      <c r="BZ80" s="21"/>
      <c r="CA80" s="21"/>
      <c r="CB80" s="21"/>
      <c r="CC80" s="21"/>
      <c r="CD80" s="21"/>
      <c r="CE80" s="21"/>
      <c r="CF80" s="21"/>
      <c r="CG80" s="21"/>
      <c r="CH80" s="21"/>
      <c r="CI80" s="21"/>
    </row>
    <row r="81" spans="1:87" s="46" customFormat="1" x14ac:dyDescent="0.35">
      <c r="C81" s="46" t="s">
        <v>149</v>
      </c>
      <c r="E81" s="50" t="s">
        <v>175</v>
      </c>
      <c r="F81" s="50"/>
      <c r="G81" s="71"/>
    </row>
    <row r="82" spans="1:87" x14ac:dyDescent="0.35">
      <c r="C82" t="s">
        <v>149</v>
      </c>
      <c r="E82" s="12" t="s">
        <v>176</v>
      </c>
      <c r="F82" s="12"/>
      <c r="G82" s="13"/>
      <c r="H82" s="18">
        <v>2</v>
      </c>
      <c r="I82" s="18">
        <v>2</v>
      </c>
      <c r="J82" s="18">
        <v>2</v>
      </c>
      <c r="K82" s="18">
        <v>2</v>
      </c>
      <c r="L82" s="18">
        <v>2</v>
      </c>
      <c r="M82" s="18">
        <v>2</v>
      </c>
      <c r="P82" s="19" t="e" cm="1">
        <f t="array" ref="P82">INDEX($H:$M,ROW(),MATCH(P$2,$H$1:$M$1,0))</f>
        <v>#NAME?</v>
      </c>
      <c r="Q82" s="19" t="e" cm="1">
        <f t="array" ref="Q82">INDEX($H:$M,ROW(),MATCH(Q$2,$H$1:$M$1,0))</f>
        <v>#NAME?</v>
      </c>
      <c r="R82" s="19" t="e" cm="1">
        <f t="array" ref="R82">INDEX($H:$M,ROW(),MATCH(R$2,$H$1:$M$1,0))</f>
        <v>#NAME?</v>
      </c>
      <c r="S82" s="19" t="e" cm="1">
        <f t="array" ref="S82">INDEX($H:$M,ROW(),MATCH(S$2,$H$1:$M$1,0))</f>
        <v>#NAME?</v>
      </c>
      <c r="T82" s="19" t="e" cm="1">
        <f t="array" ref="T82">INDEX($H:$M,ROW(),MATCH(T$2,$H$1:$M$1,0))</f>
        <v>#NAME?</v>
      </c>
      <c r="U82" s="19" t="e" cm="1">
        <f t="array" ref="U82">INDEX($H:$M,ROW(),MATCH(U$2,$H$1:$M$1,0))</f>
        <v>#NAME?</v>
      </c>
      <c r="V82" s="19" t="e" cm="1">
        <f t="array" ref="V82">INDEX($H:$M,ROW(),MATCH(V$2,$H$1:$M$1,0))</f>
        <v>#NAME?</v>
      </c>
      <c r="W82" s="19" t="e" cm="1">
        <f t="array" ref="W82">INDEX($H:$M,ROW(),MATCH(W$2,$H$1:$M$1,0))</f>
        <v>#NAME?</v>
      </c>
      <c r="X82" s="19" t="e" cm="1">
        <f t="array" ref="X82">INDEX($H:$M,ROW(),MATCH(X$2,$H$1:$M$1,0))</f>
        <v>#NAME?</v>
      </c>
      <c r="Y82" s="19" t="e" cm="1">
        <f t="array" ref="Y82">INDEX($H:$M,ROW(),MATCH(Y$2,$H$1:$M$1,0))</f>
        <v>#NAME?</v>
      </c>
      <c r="Z82" s="19" t="e" cm="1">
        <f t="array" ref="Z82">INDEX($H:$M,ROW(),MATCH(Z$2,$H$1:$M$1,0))</f>
        <v>#NAME?</v>
      </c>
      <c r="AA82" s="19" t="e" cm="1">
        <f t="array" ref="AA82">INDEX($H:$M,ROW(),MATCH(AA$2,$H$1:$M$1,0))</f>
        <v>#NAME?</v>
      </c>
      <c r="AB82" s="19" t="e" cm="1">
        <f t="array" ref="AB82">INDEX($H:$M,ROW(),MATCH(AB$2,$H$1:$M$1,0))</f>
        <v>#NAME?</v>
      </c>
      <c r="AC82" s="19" t="e" cm="1">
        <f t="array" ref="AC82">INDEX($H:$M,ROW(),MATCH(AC$2,$H$1:$M$1,0))</f>
        <v>#NAME?</v>
      </c>
      <c r="AD82" s="19" t="e" cm="1">
        <f t="array" ref="AD82">INDEX($H:$M,ROW(),MATCH(AD$2,$H$1:$M$1,0))</f>
        <v>#NAME?</v>
      </c>
      <c r="AE82" s="19" t="e" cm="1">
        <f t="array" ref="AE82">INDEX($H:$M,ROW(),MATCH(AE$2,$H$1:$M$1,0))</f>
        <v>#NAME?</v>
      </c>
      <c r="AF82" s="19" t="e" cm="1">
        <f t="array" ref="AF82">INDEX($H:$M,ROW(),MATCH(AF$2,$H$1:$M$1,0))</f>
        <v>#NAME?</v>
      </c>
      <c r="AG82" s="19" t="e" cm="1">
        <f t="array" ref="AG82">INDEX($H:$M,ROW(),MATCH(AG$2,$H$1:$M$1,0))</f>
        <v>#NAME?</v>
      </c>
      <c r="AH82" s="19" t="e" cm="1">
        <f t="array" ref="AH82">INDEX($H:$M,ROW(),MATCH(AH$2,$H$1:$M$1,0))</f>
        <v>#NAME?</v>
      </c>
      <c r="AI82" s="19" t="e" cm="1">
        <f t="array" ref="AI82">INDEX($H:$M,ROW(),MATCH(AI$2,$H$1:$M$1,0))</f>
        <v>#NAME?</v>
      </c>
      <c r="AJ82" s="19" t="e" cm="1">
        <f t="array" ref="AJ82">INDEX($H:$M,ROW(),MATCH(AJ$2,$H$1:$M$1,0))</f>
        <v>#NAME?</v>
      </c>
      <c r="AK82" s="19" t="e" cm="1">
        <f t="array" ref="AK82">INDEX($H:$M,ROW(),MATCH(AK$2,$H$1:$M$1,0))</f>
        <v>#NAME?</v>
      </c>
      <c r="AL82" s="19" t="e" cm="1">
        <f t="array" ref="AL82">INDEX($H:$M,ROW(),MATCH(AL$2,$H$1:$M$1,0))</f>
        <v>#NAME?</v>
      </c>
      <c r="AM82" s="19" t="e" cm="1">
        <f t="array" ref="AM82">INDEX($H:$M,ROW(),MATCH(AM$2,$H$1:$M$1,0))</f>
        <v>#NAME?</v>
      </c>
      <c r="AN82" s="19" t="e" cm="1">
        <f t="array" ref="AN82">INDEX($H:$M,ROW(),MATCH(AN$2,$H$1:$M$1,0))</f>
        <v>#NAME?</v>
      </c>
      <c r="AO82" s="19" t="e" cm="1">
        <f t="array" ref="AO82">INDEX($H:$M,ROW(),MATCH(AO$2,$H$1:$M$1,0))</f>
        <v>#NAME?</v>
      </c>
      <c r="AP82" s="19" t="e" cm="1">
        <f t="array" ref="AP82">INDEX($H:$M,ROW(),MATCH(AP$2,$H$1:$M$1,0))</f>
        <v>#NAME?</v>
      </c>
      <c r="AQ82" s="19" t="e" cm="1">
        <f t="array" ref="AQ82">INDEX($H:$M,ROW(),MATCH(AQ$2,$H$1:$M$1,0))</f>
        <v>#NAME?</v>
      </c>
      <c r="AR82" s="19" t="e" cm="1">
        <f t="array" ref="AR82">INDEX($H:$M,ROW(),MATCH(AR$2,$H$1:$M$1,0))</f>
        <v>#NAME?</v>
      </c>
      <c r="AS82" s="19" t="e" cm="1">
        <f t="array" ref="AS82">INDEX($H:$M,ROW(),MATCH(AS$2,$H$1:$M$1,0))</f>
        <v>#NAME?</v>
      </c>
      <c r="AT82" s="19" t="e" cm="1">
        <f t="array" ref="AT82">INDEX($H:$M,ROW(),MATCH(AT$2,$H$1:$M$1,0))</f>
        <v>#NAME?</v>
      </c>
      <c r="AU82" s="19" t="e" cm="1">
        <f t="array" ref="AU82">INDEX($H:$M,ROW(),MATCH(AU$2,$H$1:$M$1,0))</f>
        <v>#NAME?</v>
      </c>
      <c r="AV82" s="19" t="e" cm="1">
        <f t="array" ref="AV82">INDEX($H:$M,ROW(),MATCH(AV$2,$H$1:$M$1,0))</f>
        <v>#NAME?</v>
      </c>
      <c r="AW82" s="19" t="e" cm="1">
        <f t="array" ref="AW82">INDEX($H:$M,ROW(),MATCH(AW$2,$H$1:$M$1,0))</f>
        <v>#NAME?</v>
      </c>
      <c r="AX82" s="19" t="e" cm="1">
        <f t="array" ref="AX82">INDEX($H:$M,ROW(),MATCH(AX$2,$H$1:$M$1,0))</f>
        <v>#NAME?</v>
      </c>
      <c r="AY82" s="19" t="e" cm="1">
        <f t="array" ref="AY82">INDEX($H:$M,ROW(),MATCH(AY$2,$H$1:$M$1,0))</f>
        <v>#NAME?</v>
      </c>
      <c r="AZ82" s="19" t="e" cm="1">
        <f t="array" ref="AZ82">INDEX($H:$M,ROW(),MATCH(AZ$2,$H$1:$M$1,0))</f>
        <v>#NAME?</v>
      </c>
      <c r="BA82" s="19" t="e" cm="1">
        <f t="array" ref="BA82">INDEX($H:$M,ROW(),MATCH(BA$2,$H$1:$M$1,0))</f>
        <v>#NAME?</v>
      </c>
      <c r="BB82" s="19" t="e" cm="1">
        <f t="array" ref="BB82">INDEX($H:$M,ROW(),MATCH(BB$2,$H$1:$M$1,0))</f>
        <v>#NAME?</v>
      </c>
      <c r="BC82" s="19" t="e" cm="1">
        <f t="array" ref="BC82">INDEX($H:$M,ROW(),MATCH(BC$2,$H$1:$M$1,0))</f>
        <v>#NAME?</v>
      </c>
      <c r="BD82" s="19" t="e" cm="1">
        <f t="array" ref="BD82">INDEX($H:$M,ROW(),MATCH(BD$2,$H$1:$M$1,0))</f>
        <v>#NAME?</v>
      </c>
      <c r="BE82" s="19" t="e" cm="1">
        <f t="array" ref="BE82">INDEX($H:$M,ROW(),MATCH(BE$2,$H$1:$M$1,0))</f>
        <v>#NAME?</v>
      </c>
      <c r="BF82" s="19" t="e" cm="1">
        <f t="array" ref="BF82">INDEX($H:$M,ROW(),MATCH(BF$2,$H$1:$M$1,0))</f>
        <v>#NAME?</v>
      </c>
      <c r="BG82" s="19" t="e" cm="1">
        <f t="array" ref="BG82">INDEX($H:$M,ROW(),MATCH(BG$2,$H$1:$M$1,0))</f>
        <v>#NAME?</v>
      </c>
      <c r="BH82" s="19" t="e" cm="1">
        <f t="array" ref="BH82">INDEX($H:$M,ROW(),MATCH(BH$2,$H$1:$M$1,0))</f>
        <v>#NAME?</v>
      </c>
      <c r="BI82" s="19" t="e" cm="1">
        <f t="array" ref="BI82">INDEX($H:$M,ROW(),MATCH(BI$2,$H$1:$M$1,0))</f>
        <v>#NAME?</v>
      </c>
      <c r="BJ82" s="19" t="e" cm="1">
        <f t="array" ref="BJ82">INDEX($H:$M,ROW(),MATCH(BJ$2,$H$1:$M$1,0))</f>
        <v>#NAME?</v>
      </c>
      <c r="BK82" s="19" t="e" cm="1">
        <f t="array" ref="BK82">INDEX($H:$M,ROW(),MATCH(BK$2,$H$1:$M$1,0))</f>
        <v>#NAME?</v>
      </c>
      <c r="BL82" s="19" t="e" cm="1">
        <f t="array" ref="BL82">INDEX($H:$M,ROW(),MATCH(BL$2,$H$1:$M$1,0))</f>
        <v>#NAME?</v>
      </c>
      <c r="BM82" s="19" t="e" cm="1">
        <f t="array" ref="BM82">INDEX($H:$M,ROW(),MATCH(BM$2,$H$1:$M$1,0))</f>
        <v>#NAME?</v>
      </c>
      <c r="BN82" s="19" t="e" cm="1">
        <f t="array" ref="BN82">INDEX($H:$M,ROW(),MATCH(BN$2,$H$1:$M$1,0))</f>
        <v>#NAME?</v>
      </c>
      <c r="BO82" s="19" t="e" cm="1">
        <f t="array" ref="BO82">INDEX($H:$M,ROW(),MATCH(BO$2,$H$1:$M$1,0))</f>
        <v>#NAME?</v>
      </c>
      <c r="BP82" s="19" t="e" cm="1">
        <f t="array" ref="BP82">INDEX($H:$M,ROW(),MATCH(BP$2,$H$1:$M$1,0))</f>
        <v>#NAME?</v>
      </c>
      <c r="BQ82" s="19" t="e" cm="1">
        <f t="array" ref="BQ82">INDEX($H:$M,ROW(),MATCH(BQ$2,$H$1:$M$1,0))</f>
        <v>#NAME?</v>
      </c>
      <c r="BR82" s="19" t="e" cm="1">
        <f t="array" ref="BR82">INDEX($H:$M,ROW(),MATCH(BR$2,$H$1:$M$1,0))</f>
        <v>#NAME?</v>
      </c>
      <c r="BS82" s="19" t="e" cm="1">
        <f t="array" ref="BS82">INDEX($H:$M,ROW(),MATCH(BS$2,$H$1:$M$1,0))</f>
        <v>#NAME?</v>
      </c>
      <c r="BT82" s="19" t="e" cm="1">
        <f t="array" ref="BT82">INDEX($H:$M,ROW(),MATCH(BT$2,$H$1:$M$1,0))</f>
        <v>#NAME?</v>
      </c>
      <c r="BU82" s="19" t="e" cm="1">
        <f t="array" ref="BU82">INDEX($H:$M,ROW(),MATCH(BU$2,$H$1:$M$1,0))</f>
        <v>#NAME?</v>
      </c>
      <c r="BV82" s="19" t="e" cm="1">
        <f t="array" ref="BV82">INDEX($H:$M,ROW(),MATCH(BV$2,$H$1:$M$1,0))</f>
        <v>#NAME?</v>
      </c>
      <c r="BW82" s="19" t="e" cm="1">
        <f t="array" ref="BW82">INDEX($H:$M,ROW(),MATCH(BW$2,$H$1:$M$1,0))</f>
        <v>#NAME?</v>
      </c>
      <c r="BX82" s="19" t="e" cm="1">
        <f t="array" ref="BX82">INDEX($H:$M,ROW(),MATCH(BX$2,$H$1:$M$1,0))</f>
        <v>#NAME?</v>
      </c>
      <c r="BY82" s="19" t="e" cm="1">
        <f t="array" ref="BY82">INDEX($H:$M,ROW(),MATCH(BY$2,$H$1:$M$1,0))</f>
        <v>#NAME?</v>
      </c>
      <c r="BZ82" s="19" t="e" cm="1">
        <f t="array" ref="BZ82">INDEX($H:$M,ROW(),MATCH(BZ$2,$H$1:$M$1,0))</f>
        <v>#NAME?</v>
      </c>
      <c r="CA82" s="19" t="e" cm="1">
        <f t="array" ref="CA82">INDEX($H:$M,ROW(),MATCH(CA$2,$H$1:$M$1,0))</f>
        <v>#NAME?</v>
      </c>
      <c r="CB82" s="19" t="e" cm="1">
        <f t="array" ref="CB82">INDEX($H:$M,ROW(),MATCH(CB$2,$H$1:$M$1,0))</f>
        <v>#NAME?</v>
      </c>
      <c r="CC82" s="19" t="e" cm="1">
        <f t="array" ref="CC82">INDEX($H:$M,ROW(),MATCH(CC$2,$H$1:$M$1,0))</f>
        <v>#NAME?</v>
      </c>
      <c r="CD82" s="19" t="e" cm="1">
        <f t="array" ref="CD82">INDEX($H:$M,ROW(),MATCH(CD$2,$H$1:$M$1,0))</f>
        <v>#NAME?</v>
      </c>
      <c r="CE82" s="19" t="e" cm="1">
        <f t="array" ref="CE82">INDEX($H:$M,ROW(),MATCH(CE$2,$H$1:$M$1,0))</f>
        <v>#NAME?</v>
      </c>
      <c r="CF82" s="19" t="e" cm="1">
        <f t="array" ref="CF82">INDEX($H:$M,ROW(),MATCH(CF$2,$H$1:$M$1,0))</f>
        <v>#NAME?</v>
      </c>
      <c r="CG82" s="19" t="e" cm="1">
        <f t="array" ref="CG82">INDEX($H:$M,ROW(),MATCH(CG$2,$H$1:$M$1,0))</f>
        <v>#NAME?</v>
      </c>
      <c r="CH82" s="19" t="e" cm="1">
        <f t="array" ref="CH82">INDEX($H:$M,ROW(),MATCH(CH$2,$H$1:$M$1,0))</f>
        <v>#NAME?</v>
      </c>
      <c r="CI82" s="19" t="e" cm="1">
        <f t="array" ref="CI82">INDEX($H:$M,ROW(),MATCH(CI$2,$H$1:$M$1,0))</f>
        <v>#NAME?</v>
      </c>
    </row>
    <row r="83" spans="1:87" x14ac:dyDescent="0.35">
      <c r="B83" t="s">
        <v>202</v>
      </c>
      <c r="C83" t="s">
        <v>149</v>
      </c>
      <c r="E83" s="27" t="str">
        <f>SUBSTITUTE(E81,":","")&amp;" Expense"</f>
        <v>Unit cost - volume driven Expense</v>
      </c>
      <c r="F83" s="27"/>
      <c r="G83" s="9"/>
      <c r="H83" s="28">
        <f t="shared" ref="H83:M83" si="92">-H82*H79</f>
        <v>0</v>
      </c>
      <c r="I83" s="28">
        <f t="shared" si="92"/>
        <v>0</v>
      </c>
      <c r="J83" s="28">
        <f t="shared" si="92"/>
        <v>0</v>
      </c>
      <c r="K83" s="28">
        <f t="shared" si="92"/>
        <v>0</v>
      </c>
      <c r="L83" s="28">
        <f t="shared" si="92"/>
        <v>0</v>
      </c>
      <c r="M83" s="28">
        <f t="shared" si="92"/>
        <v>0</v>
      </c>
      <c r="P83" s="28" t="e">
        <f>-P82*P79</f>
        <v>#NAME?</v>
      </c>
      <c r="Q83" s="28" t="e">
        <f t="shared" ref="Q83:CB83" si="93">-Q82*Q79</f>
        <v>#NAME?</v>
      </c>
      <c r="R83" s="28" t="e">
        <f t="shared" si="93"/>
        <v>#NAME?</v>
      </c>
      <c r="S83" s="28" t="e">
        <f t="shared" si="93"/>
        <v>#NAME?</v>
      </c>
      <c r="T83" s="28" t="e">
        <f t="shared" si="93"/>
        <v>#NAME?</v>
      </c>
      <c r="U83" s="28" t="e">
        <f t="shared" si="93"/>
        <v>#NAME?</v>
      </c>
      <c r="V83" s="28" t="e">
        <f t="shared" si="93"/>
        <v>#NAME?</v>
      </c>
      <c r="W83" s="28" t="e">
        <f t="shared" si="93"/>
        <v>#NAME?</v>
      </c>
      <c r="X83" s="28" t="e">
        <f t="shared" si="93"/>
        <v>#NAME?</v>
      </c>
      <c r="Y83" s="28" t="e">
        <f t="shared" si="93"/>
        <v>#NAME?</v>
      </c>
      <c r="Z83" s="28" t="e">
        <f t="shared" si="93"/>
        <v>#NAME?</v>
      </c>
      <c r="AA83" s="28" t="e">
        <f t="shared" si="93"/>
        <v>#NAME?</v>
      </c>
      <c r="AB83" s="28" t="e">
        <f t="shared" si="93"/>
        <v>#NAME?</v>
      </c>
      <c r="AC83" s="28" t="e">
        <f t="shared" si="93"/>
        <v>#NAME?</v>
      </c>
      <c r="AD83" s="28" t="e">
        <f t="shared" si="93"/>
        <v>#NAME?</v>
      </c>
      <c r="AE83" s="28" t="e">
        <f t="shared" si="93"/>
        <v>#NAME?</v>
      </c>
      <c r="AF83" s="28" t="e">
        <f t="shared" si="93"/>
        <v>#NAME?</v>
      </c>
      <c r="AG83" s="28" t="e">
        <f t="shared" si="93"/>
        <v>#NAME?</v>
      </c>
      <c r="AH83" s="28" t="e">
        <f t="shared" si="93"/>
        <v>#NAME?</v>
      </c>
      <c r="AI83" s="28" t="e">
        <f t="shared" si="93"/>
        <v>#NAME?</v>
      </c>
      <c r="AJ83" s="28" t="e">
        <f t="shared" si="93"/>
        <v>#NAME?</v>
      </c>
      <c r="AK83" s="28" t="e">
        <f t="shared" si="93"/>
        <v>#NAME?</v>
      </c>
      <c r="AL83" s="28" t="e">
        <f t="shared" si="93"/>
        <v>#NAME?</v>
      </c>
      <c r="AM83" s="28" t="e">
        <f t="shared" si="93"/>
        <v>#NAME?</v>
      </c>
      <c r="AN83" s="28" t="e">
        <f t="shared" si="93"/>
        <v>#NAME?</v>
      </c>
      <c r="AO83" s="28" t="e">
        <f t="shared" si="93"/>
        <v>#NAME?</v>
      </c>
      <c r="AP83" s="28" t="e">
        <f t="shared" si="93"/>
        <v>#NAME?</v>
      </c>
      <c r="AQ83" s="28" t="e">
        <f t="shared" si="93"/>
        <v>#NAME?</v>
      </c>
      <c r="AR83" s="28" t="e">
        <f t="shared" si="93"/>
        <v>#NAME?</v>
      </c>
      <c r="AS83" s="28" t="e">
        <f t="shared" si="93"/>
        <v>#NAME?</v>
      </c>
      <c r="AT83" s="28" t="e">
        <f t="shared" si="93"/>
        <v>#NAME?</v>
      </c>
      <c r="AU83" s="28" t="e">
        <f t="shared" si="93"/>
        <v>#NAME?</v>
      </c>
      <c r="AV83" s="28" t="e">
        <f t="shared" si="93"/>
        <v>#NAME?</v>
      </c>
      <c r="AW83" s="28" t="e">
        <f t="shared" si="93"/>
        <v>#NAME?</v>
      </c>
      <c r="AX83" s="28" t="e">
        <f t="shared" si="93"/>
        <v>#NAME?</v>
      </c>
      <c r="AY83" s="28" t="e">
        <f t="shared" si="93"/>
        <v>#NAME?</v>
      </c>
      <c r="AZ83" s="28" t="e">
        <f t="shared" si="93"/>
        <v>#NAME?</v>
      </c>
      <c r="BA83" s="28" t="e">
        <f t="shared" si="93"/>
        <v>#NAME?</v>
      </c>
      <c r="BB83" s="28" t="e">
        <f t="shared" si="93"/>
        <v>#NAME?</v>
      </c>
      <c r="BC83" s="28" t="e">
        <f t="shared" si="93"/>
        <v>#NAME?</v>
      </c>
      <c r="BD83" s="28" t="e">
        <f t="shared" si="93"/>
        <v>#NAME?</v>
      </c>
      <c r="BE83" s="28" t="e">
        <f t="shared" si="93"/>
        <v>#NAME?</v>
      </c>
      <c r="BF83" s="28" t="e">
        <f t="shared" si="93"/>
        <v>#NAME?</v>
      </c>
      <c r="BG83" s="28" t="e">
        <f t="shared" si="93"/>
        <v>#NAME?</v>
      </c>
      <c r="BH83" s="28" t="e">
        <f t="shared" si="93"/>
        <v>#NAME?</v>
      </c>
      <c r="BI83" s="28" t="e">
        <f t="shared" si="93"/>
        <v>#NAME?</v>
      </c>
      <c r="BJ83" s="28" t="e">
        <f t="shared" si="93"/>
        <v>#NAME?</v>
      </c>
      <c r="BK83" s="28" t="e">
        <f t="shared" si="93"/>
        <v>#NAME?</v>
      </c>
      <c r="BL83" s="28" t="e">
        <f t="shared" si="93"/>
        <v>#NAME?</v>
      </c>
      <c r="BM83" s="28" t="e">
        <f t="shared" si="93"/>
        <v>#NAME?</v>
      </c>
      <c r="BN83" s="28" t="e">
        <f t="shared" si="93"/>
        <v>#NAME?</v>
      </c>
      <c r="BO83" s="28" t="e">
        <f t="shared" si="93"/>
        <v>#NAME?</v>
      </c>
      <c r="BP83" s="28" t="e">
        <f t="shared" si="93"/>
        <v>#NAME?</v>
      </c>
      <c r="BQ83" s="28" t="e">
        <f t="shared" si="93"/>
        <v>#NAME?</v>
      </c>
      <c r="BR83" s="28" t="e">
        <f t="shared" si="93"/>
        <v>#NAME?</v>
      </c>
      <c r="BS83" s="28" t="e">
        <f t="shared" si="93"/>
        <v>#NAME?</v>
      </c>
      <c r="BT83" s="28" t="e">
        <f t="shared" si="93"/>
        <v>#NAME?</v>
      </c>
      <c r="BU83" s="28" t="e">
        <f t="shared" si="93"/>
        <v>#NAME?</v>
      </c>
      <c r="BV83" s="28" t="e">
        <f t="shared" si="93"/>
        <v>#NAME?</v>
      </c>
      <c r="BW83" s="28" t="e">
        <f t="shared" si="93"/>
        <v>#NAME?</v>
      </c>
      <c r="BX83" s="28" t="e">
        <f t="shared" si="93"/>
        <v>#NAME?</v>
      </c>
      <c r="BY83" s="28" t="e">
        <f t="shared" si="93"/>
        <v>#NAME?</v>
      </c>
      <c r="BZ83" s="28" t="e">
        <f t="shared" si="93"/>
        <v>#NAME?</v>
      </c>
      <c r="CA83" s="28" t="e">
        <f t="shared" si="93"/>
        <v>#NAME?</v>
      </c>
      <c r="CB83" s="28" t="e">
        <f t="shared" si="93"/>
        <v>#NAME?</v>
      </c>
      <c r="CC83" s="28" t="e">
        <f t="shared" ref="CC83:CI83" si="94">-CC82*CC79</f>
        <v>#NAME?</v>
      </c>
      <c r="CD83" s="28" t="e">
        <f t="shared" si="94"/>
        <v>#NAME?</v>
      </c>
      <c r="CE83" s="28" t="e">
        <f t="shared" si="94"/>
        <v>#NAME?</v>
      </c>
      <c r="CF83" s="28" t="e">
        <f t="shared" si="94"/>
        <v>#NAME?</v>
      </c>
      <c r="CG83" s="28" t="e">
        <f t="shared" si="94"/>
        <v>#NAME?</v>
      </c>
      <c r="CH83" s="28" t="e">
        <f t="shared" si="94"/>
        <v>#NAME?</v>
      </c>
      <c r="CI83" s="28" t="e">
        <f t="shared" si="94"/>
        <v>#NAME?</v>
      </c>
    </row>
    <row r="84" spans="1:87" x14ac:dyDescent="0.35">
      <c r="C84" t="s">
        <v>149</v>
      </c>
      <c r="E84" s="12"/>
      <c r="F84" s="12"/>
      <c r="G84" s="13"/>
      <c r="H84" s="21"/>
      <c r="I84" s="21"/>
      <c r="J84" s="21"/>
      <c r="K84" s="21"/>
      <c r="L84" s="21"/>
      <c r="M84" s="21"/>
      <c r="P84" s="21"/>
      <c r="Q84" s="21"/>
      <c r="R84" s="21"/>
      <c r="S84" s="21"/>
      <c r="T84" s="21"/>
      <c r="U84" s="21"/>
      <c r="V84" s="21"/>
      <c r="W84" s="21"/>
      <c r="X84" s="21"/>
      <c r="Y84" s="21"/>
      <c r="Z84" s="21"/>
      <c r="AA84" s="21"/>
      <c r="AB84" s="21"/>
      <c r="AC84" s="21"/>
      <c r="AD84" s="21"/>
      <c r="AE84" s="21"/>
      <c r="AF84" s="21"/>
      <c r="AG84" s="21"/>
      <c r="AH84" s="21"/>
      <c r="AI84" s="21"/>
      <c r="AJ84" s="21"/>
      <c r="AK84" s="21"/>
      <c r="AL84" s="21"/>
      <c r="AM84" s="21"/>
      <c r="AN84" s="21"/>
      <c r="AO84" s="21"/>
      <c r="AP84" s="21"/>
      <c r="AQ84" s="21"/>
      <c r="AR84" s="21"/>
      <c r="AS84" s="21"/>
      <c r="AT84" s="21"/>
      <c r="AU84" s="21"/>
      <c r="AV84" s="21"/>
      <c r="AW84" s="21"/>
      <c r="AX84" s="21"/>
      <c r="AY84" s="21"/>
      <c r="AZ84" s="21"/>
      <c r="BA84" s="21"/>
      <c r="BB84" s="21"/>
      <c r="BC84" s="21"/>
      <c r="BD84" s="21"/>
      <c r="BE84" s="21"/>
      <c r="BF84" s="21"/>
      <c r="BG84" s="21"/>
      <c r="BH84" s="21"/>
      <c r="BI84" s="21"/>
      <c r="BJ84" s="21"/>
      <c r="BK84" s="21"/>
      <c r="BL84" s="21"/>
      <c r="BM84" s="21"/>
      <c r="BN84" s="21"/>
      <c r="BO84" s="21"/>
      <c r="BP84" s="21"/>
      <c r="BQ84" s="21"/>
      <c r="BR84" s="21"/>
      <c r="BS84" s="21"/>
      <c r="BT84" s="21"/>
      <c r="BU84" s="21"/>
      <c r="BV84" s="21"/>
      <c r="BW84" s="21"/>
      <c r="BX84" s="21"/>
      <c r="BY84" s="21"/>
      <c r="BZ84" s="21"/>
      <c r="CA84" s="21"/>
      <c r="CB84" s="21"/>
      <c r="CC84" s="21"/>
      <c r="CD84" s="21"/>
      <c r="CE84" s="21"/>
      <c r="CF84" s="21"/>
      <c r="CG84" s="21"/>
      <c r="CH84" s="21"/>
      <c r="CI84" s="21"/>
    </row>
    <row r="85" spans="1:87" outlineLevel="1" x14ac:dyDescent="0.35">
      <c r="C85" t="s">
        <v>149</v>
      </c>
      <c r="E85" t="str">
        <f>"Revenue driver: "&amp;E77</f>
        <v>Revenue driver: Advertising revenue Revenue</v>
      </c>
      <c r="H85" s="53"/>
      <c r="I85" s="53"/>
      <c r="J85" s="53"/>
      <c r="K85" s="53"/>
      <c r="L85" s="53"/>
      <c r="M85" s="53"/>
      <c r="P85" s="53" t="e">
        <f>P77</f>
        <v>#NAME?</v>
      </c>
      <c r="Q85" s="53" t="e">
        <f t="shared" ref="Q85:CB85" si="95">Q77</f>
        <v>#NAME?</v>
      </c>
      <c r="R85" s="53" t="e">
        <f t="shared" si="95"/>
        <v>#NAME?</v>
      </c>
      <c r="S85" s="53" t="e">
        <f t="shared" si="95"/>
        <v>#NAME?</v>
      </c>
      <c r="T85" s="53" t="e">
        <f t="shared" si="95"/>
        <v>#NAME?</v>
      </c>
      <c r="U85" s="53" t="e">
        <f t="shared" si="95"/>
        <v>#NAME?</v>
      </c>
      <c r="V85" s="53" t="e">
        <f t="shared" si="95"/>
        <v>#NAME?</v>
      </c>
      <c r="W85" s="53" t="e">
        <f t="shared" si="95"/>
        <v>#NAME?</v>
      </c>
      <c r="X85" s="53" t="e">
        <f t="shared" si="95"/>
        <v>#NAME?</v>
      </c>
      <c r="Y85" s="53" t="e">
        <f t="shared" si="95"/>
        <v>#NAME?</v>
      </c>
      <c r="Z85" s="53" t="e">
        <f t="shared" si="95"/>
        <v>#NAME?</v>
      </c>
      <c r="AA85" s="53" t="e">
        <f t="shared" si="95"/>
        <v>#NAME?</v>
      </c>
      <c r="AB85" s="53" t="e">
        <f t="shared" si="95"/>
        <v>#NAME?</v>
      </c>
      <c r="AC85" s="53" t="e">
        <f t="shared" si="95"/>
        <v>#NAME?</v>
      </c>
      <c r="AD85" s="53" t="e">
        <f t="shared" si="95"/>
        <v>#NAME?</v>
      </c>
      <c r="AE85" s="53" t="e">
        <f t="shared" si="95"/>
        <v>#NAME?</v>
      </c>
      <c r="AF85" s="53" t="e">
        <f t="shared" si="95"/>
        <v>#NAME?</v>
      </c>
      <c r="AG85" s="53" t="e">
        <f t="shared" si="95"/>
        <v>#NAME?</v>
      </c>
      <c r="AH85" s="53" t="e">
        <f t="shared" si="95"/>
        <v>#NAME?</v>
      </c>
      <c r="AI85" s="53" t="e">
        <f t="shared" si="95"/>
        <v>#NAME?</v>
      </c>
      <c r="AJ85" s="53" t="e">
        <f t="shared" si="95"/>
        <v>#NAME?</v>
      </c>
      <c r="AK85" s="53" t="e">
        <f t="shared" si="95"/>
        <v>#NAME?</v>
      </c>
      <c r="AL85" s="53" t="e">
        <f t="shared" si="95"/>
        <v>#NAME?</v>
      </c>
      <c r="AM85" s="53" t="e">
        <f t="shared" si="95"/>
        <v>#NAME?</v>
      </c>
      <c r="AN85" s="53" t="e">
        <f t="shared" si="95"/>
        <v>#NAME?</v>
      </c>
      <c r="AO85" s="53" t="e">
        <f t="shared" si="95"/>
        <v>#NAME?</v>
      </c>
      <c r="AP85" s="53" t="e">
        <f t="shared" si="95"/>
        <v>#NAME?</v>
      </c>
      <c r="AQ85" s="53" t="e">
        <f t="shared" si="95"/>
        <v>#NAME?</v>
      </c>
      <c r="AR85" s="53" t="e">
        <f t="shared" si="95"/>
        <v>#NAME?</v>
      </c>
      <c r="AS85" s="53" t="e">
        <f t="shared" si="95"/>
        <v>#NAME?</v>
      </c>
      <c r="AT85" s="53" t="e">
        <f t="shared" si="95"/>
        <v>#NAME?</v>
      </c>
      <c r="AU85" s="53" t="e">
        <f t="shared" si="95"/>
        <v>#NAME?</v>
      </c>
      <c r="AV85" s="53" t="e">
        <f t="shared" si="95"/>
        <v>#NAME?</v>
      </c>
      <c r="AW85" s="53" t="e">
        <f t="shared" si="95"/>
        <v>#NAME?</v>
      </c>
      <c r="AX85" s="53" t="e">
        <f t="shared" si="95"/>
        <v>#NAME?</v>
      </c>
      <c r="AY85" s="53" t="e">
        <f t="shared" si="95"/>
        <v>#NAME?</v>
      </c>
      <c r="AZ85" s="53" t="e">
        <f t="shared" si="95"/>
        <v>#NAME?</v>
      </c>
      <c r="BA85" s="53" t="e">
        <f t="shared" si="95"/>
        <v>#NAME?</v>
      </c>
      <c r="BB85" s="53" t="e">
        <f t="shared" si="95"/>
        <v>#NAME?</v>
      </c>
      <c r="BC85" s="53" t="e">
        <f t="shared" si="95"/>
        <v>#NAME?</v>
      </c>
      <c r="BD85" s="53" t="e">
        <f t="shared" si="95"/>
        <v>#NAME?</v>
      </c>
      <c r="BE85" s="53" t="e">
        <f t="shared" si="95"/>
        <v>#NAME?</v>
      </c>
      <c r="BF85" s="53" t="e">
        <f t="shared" si="95"/>
        <v>#NAME?</v>
      </c>
      <c r="BG85" s="53" t="e">
        <f t="shared" si="95"/>
        <v>#NAME?</v>
      </c>
      <c r="BH85" s="53" t="e">
        <f t="shared" si="95"/>
        <v>#NAME?</v>
      </c>
      <c r="BI85" s="53" t="e">
        <f t="shared" si="95"/>
        <v>#NAME?</v>
      </c>
      <c r="BJ85" s="53" t="e">
        <f t="shared" si="95"/>
        <v>#NAME?</v>
      </c>
      <c r="BK85" s="53" t="e">
        <f t="shared" si="95"/>
        <v>#NAME?</v>
      </c>
      <c r="BL85" s="53" t="e">
        <f t="shared" si="95"/>
        <v>#NAME?</v>
      </c>
      <c r="BM85" s="53" t="e">
        <f t="shared" si="95"/>
        <v>#NAME?</v>
      </c>
      <c r="BN85" s="53" t="e">
        <f t="shared" si="95"/>
        <v>#NAME?</v>
      </c>
      <c r="BO85" s="53" t="e">
        <f t="shared" si="95"/>
        <v>#NAME?</v>
      </c>
      <c r="BP85" s="53" t="e">
        <f t="shared" si="95"/>
        <v>#NAME?</v>
      </c>
      <c r="BQ85" s="53" t="e">
        <f t="shared" si="95"/>
        <v>#NAME?</v>
      </c>
      <c r="BR85" s="53" t="e">
        <f t="shared" si="95"/>
        <v>#NAME?</v>
      </c>
      <c r="BS85" s="53" t="e">
        <f t="shared" si="95"/>
        <v>#NAME?</v>
      </c>
      <c r="BT85" s="53" t="e">
        <f t="shared" si="95"/>
        <v>#NAME?</v>
      </c>
      <c r="BU85" s="53" t="e">
        <f t="shared" si="95"/>
        <v>#NAME?</v>
      </c>
      <c r="BV85" s="53" t="e">
        <f t="shared" si="95"/>
        <v>#NAME?</v>
      </c>
      <c r="BW85" s="53" t="e">
        <f t="shared" si="95"/>
        <v>#NAME?</v>
      </c>
      <c r="BX85" s="53" t="e">
        <f t="shared" si="95"/>
        <v>#NAME?</v>
      </c>
      <c r="BY85" s="53" t="e">
        <f t="shared" si="95"/>
        <v>#NAME?</v>
      </c>
      <c r="BZ85" s="53" t="e">
        <f t="shared" si="95"/>
        <v>#NAME?</v>
      </c>
      <c r="CA85" s="53" t="e">
        <f t="shared" si="95"/>
        <v>#NAME?</v>
      </c>
      <c r="CB85" s="53" t="e">
        <f t="shared" si="95"/>
        <v>#NAME?</v>
      </c>
      <c r="CC85" s="53" t="e">
        <f t="shared" ref="CC85:CI85" si="96">CC77</f>
        <v>#NAME?</v>
      </c>
      <c r="CD85" s="53" t="e">
        <f t="shared" si="96"/>
        <v>#NAME?</v>
      </c>
      <c r="CE85" s="53" t="e">
        <f t="shared" si="96"/>
        <v>#NAME?</v>
      </c>
      <c r="CF85" s="53" t="e">
        <f t="shared" si="96"/>
        <v>#NAME?</v>
      </c>
      <c r="CG85" s="53" t="e">
        <f t="shared" si="96"/>
        <v>#NAME?</v>
      </c>
      <c r="CH85" s="53" t="e">
        <f t="shared" si="96"/>
        <v>#NAME?</v>
      </c>
      <c r="CI85" s="53" t="e">
        <f t="shared" si="96"/>
        <v>#NAME?</v>
      </c>
    </row>
    <row r="86" spans="1:87" outlineLevel="1" x14ac:dyDescent="0.35">
      <c r="C86" t="s">
        <v>149</v>
      </c>
      <c r="E86" s="12"/>
      <c r="F86" s="12"/>
      <c r="G86" s="13"/>
      <c r="H86" s="21"/>
      <c r="I86" s="21"/>
      <c r="J86" s="21"/>
      <c r="K86" s="21"/>
      <c r="L86" s="21"/>
      <c r="M86" s="21"/>
      <c r="P86" s="21"/>
      <c r="Q86" s="21"/>
      <c r="R86" s="21"/>
      <c r="S86" s="21"/>
      <c r="T86" s="21"/>
      <c r="U86" s="21"/>
      <c r="V86" s="21"/>
      <c r="W86" s="21"/>
      <c r="X86" s="21"/>
      <c r="Y86" s="21"/>
      <c r="Z86" s="21"/>
      <c r="AA86" s="21"/>
      <c r="AB86" s="21"/>
      <c r="AC86" s="21"/>
      <c r="AD86" s="21"/>
      <c r="AE86" s="21"/>
      <c r="AF86" s="21"/>
      <c r="AG86" s="21"/>
      <c r="AH86" s="21"/>
      <c r="AI86" s="21"/>
      <c r="AJ86" s="21"/>
      <c r="AK86" s="21"/>
      <c r="AL86" s="21"/>
      <c r="AM86" s="21"/>
      <c r="AN86" s="21"/>
      <c r="AO86" s="21"/>
      <c r="AP86" s="21"/>
      <c r="AQ86" s="21"/>
      <c r="AR86" s="21"/>
      <c r="AS86" s="21"/>
      <c r="AT86" s="21"/>
      <c r="AU86" s="21"/>
      <c r="AV86" s="21"/>
      <c r="AW86" s="21"/>
      <c r="AX86" s="21"/>
      <c r="AY86" s="21"/>
      <c r="AZ86" s="21"/>
      <c r="BA86" s="21"/>
      <c r="BB86" s="21"/>
      <c r="BC86" s="21"/>
      <c r="BD86" s="21"/>
      <c r="BE86" s="21"/>
      <c r="BF86" s="21"/>
      <c r="BG86" s="21"/>
      <c r="BH86" s="21"/>
      <c r="BI86" s="21"/>
      <c r="BJ86" s="21"/>
      <c r="BK86" s="21"/>
      <c r="BL86" s="21"/>
      <c r="BM86" s="21"/>
      <c r="BN86" s="21"/>
      <c r="BO86" s="21"/>
      <c r="BP86" s="21"/>
      <c r="BQ86" s="21"/>
      <c r="BR86" s="21"/>
      <c r="BS86" s="21"/>
      <c r="BT86" s="21"/>
      <c r="BU86" s="21"/>
      <c r="BV86" s="21"/>
      <c r="BW86" s="21"/>
      <c r="BX86" s="21"/>
      <c r="BY86" s="21"/>
      <c r="BZ86" s="21"/>
      <c r="CA86" s="21"/>
      <c r="CB86" s="21"/>
      <c r="CC86" s="21"/>
      <c r="CD86" s="21"/>
      <c r="CE86" s="21"/>
      <c r="CF86" s="21"/>
      <c r="CG86" s="21"/>
      <c r="CH86" s="21"/>
      <c r="CI86" s="21"/>
    </row>
    <row r="87" spans="1:87" outlineLevel="1" x14ac:dyDescent="0.35">
      <c r="C87" t="s">
        <v>149</v>
      </c>
      <c r="E87" s="12" t="str">
        <f>E79</f>
        <v>Driver: # of impressions</v>
      </c>
      <c r="F87" s="12"/>
      <c r="G87" s="13"/>
      <c r="H87" s="15"/>
      <c r="I87" s="15"/>
      <c r="J87" s="15"/>
      <c r="K87" s="15"/>
      <c r="L87" s="15"/>
      <c r="M87" s="15"/>
      <c r="P87" s="34" t="e">
        <f>P79</f>
        <v>#NAME?</v>
      </c>
      <c r="Q87" s="34" t="e">
        <f t="shared" ref="Q87:CB87" si="97">Q79</f>
        <v>#NAME?</v>
      </c>
      <c r="R87" s="34" t="e">
        <f t="shared" si="97"/>
        <v>#NAME?</v>
      </c>
      <c r="S87" s="34" t="e">
        <f t="shared" si="97"/>
        <v>#NAME?</v>
      </c>
      <c r="T87" s="34" t="e">
        <f t="shared" si="97"/>
        <v>#NAME?</v>
      </c>
      <c r="U87" s="34" t="e">
        <f t="shared" si="97"/>
        <v>#NAME?</v>
      </c>
      <c r="V87" s="34" t="e">
        <f t="shared" si="97"/>
        <v>#NAME?</v>
      </c>
      <c r="W87" s="34" t="e">
        <f t="shared" si="97"/>
        <v>#NAME?</v>
      </c>
      <c r="X87" s="34" t="e">
        <f t="shared" si="97"/>
        <v>#NAME?</v>
      </c>
      <c r="Y87" s="34" t="e">
        <f t="shared" si="97"/>
        <v>#NAME?</v>
      </c>
      <c r="Z87" s="34" t="e">
        <f t="shared" si="97"/>
        <v>#NAME?</v>
      </c>
      <c r="AA87" s="34" t="e">
        <f t="shared" si="97"/>
        <v>#NAME?</v>
      </c>
      <c r="AB87" s="34" t="e">
        <f t="shared" si="97"/>
        <v>#NAME?</v>
      </c>
      <c r="AC87" s="34" t="e">
        <f t="shared" si="97"/>
        <v>#NAME?</v>
      </c>
      <c r="AD87" s="34" t="e">
        <f t="shared" si="97"/>
        <v>#NAME?</v>
      </c>
      <c r="AE87" s="34" t="e">
        <f t="shared" si="97"/>
        <v>#NAME?</v>
      </c>
      <c r="AF87" s="34" t="e">
        <f t="shared" si="97"/>
        <v>#NAME?</v>
      </c>
      <c r="AG87" s="34" t="e">
        <f t="shared" si="97"/>
        <v>#NAME?</v>
      </c>
      <c r="AH87" s="34" t="e">
        <f t="shared" si="97"/>
        <v>#NAME?</v>
      </c>
      <c r="AI87" s="34" t="e">
        <f t="shared" si="97"/>
        <v>#NAME?</v>
      </c>
      <c r="AJ87" s="34" t="e">
        <f t="shared" si="97"/>
        <v>#NAME?</v>
      </c>
      <c r="AK87" s="34" t="e">
        <f t="shared" si="97"/>
        <v>#NAME?</v>
      </c>
      <c r="AL87" s="34" t="e">
        <f t="shared" si="97"/>
        <v>#NAME?</v>
      </c>
      <c r="AM87" s="34" t="e">
        <f t="shared" si="97"/>
        <v>#NAME?</v>
      </c>
      <c r="AN87" s="34" t="e">
        <f t="shared" si="97"/>
        <v>#NAME?</v>
      </c>
      <c r="AO87" s="34" t="e">
        <f t="shared" si="97"/>
        <v>#NAME?</v>
      </c>
      <c r="AP87" s="34" t="e">
        <f t="shared" si="97"/>
        <v>#NAME?</v>
      </c>
      <c r="AQ87" s="34" t="e">
        <f t="shared" si="97"/>
        <v>#NAME?</v>
      </c>
      <c r="AR87" s="34" t="e">
        <f t="shared" si="97"/>
        <v>#NAME?</v>
      </c>
      <c r="AS87" s="34" t="e">
        <f t="shared" si="97"/>
        <v>#NAME?</v>
      </c>
      <c r="AT87" s="34" t="e">
        <f t="shared" si="97"/>
        <v>#NAME?</v>
      </c>
      <c r="AU87" s="34" t="e">
        <f t="shared" si="97"/>
        <v>#NAME?</v>
      </c>
      <c r="AV87" s="34" t="e">
        <f t="shared" si="97"/>
        <v>#NAME?</v>
      </c>
      <c r="AW87" s="34" t="e">
        <f t="shared" si="97"/>
        <v>#NAME?</v>
      </c>
      <c r="AX87" s="34" t="e">
        <f t="shared" si="97"/>
        <v>#NAME?</v>
      </c>
      <c r="AY87" s="34" t="e">
        <f t="shared" si="97"/>
        <v>#NAME?</v>
      </c>
      <c r="AZ87" s="34" t="e">
        <f t="shared" si="97"/>
        <v>#NAME?</v>
      </c>
      <c r="BA87" s="34" t="e">
        <f t="shared" si="97"/>
        <v>#NAME?</v>
      </c>
      <c r="BB87" s="34" t="e">
        <f t="shared" si="97"/>
        <v>#NAME?</v>
      </c>
      <c r="BC87" s="34" t="e">
        <f t="shared" si="97"/>
        <v>#NAME?</v>
      </c>
      <c r="BD87" s="34" t="e">
        <f t="shared" si="97"/>
        <v>#NAME?</v>
      </c>
      <c r="BE87" s="34" t="e">
        <f t="shared" si="97"/>
        <v>#NAME?</v>
      </c>
      <c r="BF87" s="34" t="e">
        <f t="shared" si="97"/>
        <v>#NAME?</v>
      </c>
      <c r="BG87" s="34" t="e">
        <f t="shared" si="97"/>
        <v>#NAME?</v>
      </c>
      <c r="BH87" s="34" t="e">
        <f t="shared" si="97"/>
        <v>#NAME?</v>
      </c>
      <c r="BI87" s="34" t="e">
        <f t="shared" si="97"/>
        <v>#NAME?</v>
      </c>
      <c r="BJ87" s="34" t="e">
        <f t="shared" si="97"/>
        <v>#NAME?</v>
      </c>
      <c r="BK87" s="34" t="e">
        <f t="shared" si="97"/>
        <v>#NAME?</v>
      </c>
      <c r="BL87" s="34" t="e">
        <f t="shared" si="97"/>
        <v>#NAME?</v>
      </c>
      <c r="BM87" s="34" t="e">
        <f t="shared" si="97"/>
        <v>#NAME?</v>
      </c>
      <c r="BN87" s="34" t="e">
        <f t="shared" si="97"/>
        <v>#NAME?</v>
      </c>
      <c r="BO87" s="34" t="e">
        <f t="shared" si="97"/>
        <v>#NAME?</v>
      </c>
      <c r="BP87" s="34" t="e">
        <f t="shared" si="97"/>
        <v>#NAME?</v>
      </c>
      <c r="BQ87" s="34" t="e">
        <f t="shared" si="97"/>
        <v>#NAME?</v>
      </c>
      <c r="BR87" s="34" t="e">
        <f t="shared" si="97"/>
        <v>#NAME?</v>
      </c>
      <c r="BS87" s="34" t="e">
        <f t="shared" si="97"/>
        <v>#NAME?</v>
      </c>
      <c r="BT87" s="34" t="e">
        <f t="shared" si="97"/>
        <v>#NAME?</v>
      </c>
      <c r="BU87" s="34" t="e">
        <f t="shared" si="97"/>
        <v>#NAME?</v>
      </c>
      <c r="BV87" s="34" t="e">
        <f t="shared" si="97"/>
        <v>#NAME?</v>
      </c>
      <c r="BW87" s="34" t="e">
        <f t="shared" si="97"/>
        <v>#NAME?</v>
      </c>
      <c r="BX87" s="34" t="e">
        <f t="shared" si="97"/>
        <v>#NAME?</v>
      </c>
      <c r="BY87" s="34" t="e">
        <f t="shared" si="97"/>
        <v>#NAME?</v>
      </c>
      <c r="BZ87" s="34" t="e">
        <f t="shared" si="97"/>
        <v>#NAME?</v>
      </c>
      <c r="CA87" s="34" t="e">
        <f t="shared" si="97"/>
        <v>#NAME?</v>
      </c>
      <c r="CB87" s="34" t="e">
        <f t="shared" si="97"/>
        <v>#NAME?</v>
      </c>
      <c r="CC87" s="34" t="e">
        <f t="shared" ref="CC87:CI87" si="98">CC79</f>
        <v>#NAME?</v>
      </c>
      <c r="CD87" s="34" t="e">
        <f t="shared" si="98"/>
        <v>#NAME?</v>
      </c>
      <c r="CE87" s="34" t="e">
        <f t="shared" si="98"/>
        <v>#NAME?</v>
      </c>
      <c r="CF87" s="34" t="e">
        <f t="shared" si="98"/>
        <v>#NAME?</v>
      </c>
      <c r="CG87" s="34" t="e">
        <f t="shared" si="98"/>
        <v>#NAME?</v>
      </c>
      <c r="CH87" s="34" t="e">
        <f t="shared" si="98"/>
        <v>#NAME?</v>
      </c>
      <c r="CI87" s="34" t="e">
        <f t="shared" si="98"/>
        <v>#NAME?</v>
      </c>
    </row>
    <row r="88" spans="1:87" outlineLevel="1" x14ac:dyDescent="0.35">
      <c r="C88" t="s">
        <v>149</v>
      </c>
      <c r="E88" s="12"/>
      <c r="F88" s="12"/>
      <c r="G88" s="13"/>
      <c r="H88" s="21"/>
      <c r="I88" s="21"/>
      <c r="J88" s="21"/>
      <c r="K88" s="21"/>
      <c r="L88" s="21"/>
      <c r="M88" s="21"/>
      <c r="P88" s="21"/>
      <c r="Q88" s="21"/>
      <c r="R88" s="21"/>
      <c r="S88" s="21"/>
      <c r="T88" s="21"/>
      <c r="U88" s="21"/>
      <c r="V88" s="21"/>
      <c r="W88" s="21"/>
      <c r="X88" s="21"/>
      <c r="Y88" s="21"/>
      <c r="Z88" s="21"/>
      <c r="AA88" s="21"/>
      <c r="AB88" s="21"/>
      <c r="AC88" s="21"/>
      <c r="AD88" s="21"/>
      <c r="AE88" s="21"/>
      <c r="AF88" s="21"/>
      <c r="AG88" s="21"/>
      <c r="AH88" s="21"/>
      <c r="AI88" s="21"/>
      <c r="AJ88" s="21"/>
      <c r="AK88" s="21"/>
      <c r="AL88" s="21"/>
      <c r="AM88" s="21"/>
      <c r="AN88" s="21"/>
      <c r="AO88" s="21"/>
      <c r="AP88" s="21"/>
      <c r="AQ88" s="21"/>
      <c r="AR88" s="21"/>
      <c r="AS88" s="21"/>
      <c r="AT88" s="21"/>
      <c r="AU88" s="21"/>
      <c r="AV88" s="21"/>
      <c r="AW88" s="21"/>
      <c r="AX88" s="21"/>
      <c r="AY88" s="21"/>
      <c r="AZ88" s="21"/>
      <c r="BA88" s="21"/>
      <c r="BB88" s="21"/>
      <c r="BC88" s="21"/>
      <c r="BD88" s="21"/>
      <c r="BE88" s="21"/>
      <c r="BF88" s="21"/>
      <c r="BG88" s="21"/>
      <c r="BH88" s="21"/>
      <c r="BI88" s="21"/>
      <c r="BJ88" s="21"/>
      <c r="BK88" s="21"/>
      <c r="BL88" s="21"/>
      <c r="BM88" s="21"/>
      <c r="BN88" s="21"/>
      <c r="BO88" s="21"/>
      <c r="BP88" s="21"/>
      <c r="BQ88" s="21"/>
      <c r="BR88" s="21"/>
      <c r="BS88" s="21"/>
      <c r="BT88" s="21"/>
      <c r="BU88" s="21"/>
      <c r="BV88" s="21"/>
      <c r="BW88" s="21"/>
      <c r="BX88" s="21"/>
      <c r="BY88" s="21"/>
      <c r="BZ88" s="21"/>
      <c r="CA88" s="21"/>
      <c r="CB88" s="21"/>
      <c r="CC88" s="21"/>
      <c r="CD88" s="21"/>
      <c r="CE88" s="21"/>
      <c r="CF88" s="21"/>
      <c r="CG88" s="21"/>
      <c r="CH88" s="21"/>
      <c r="CI88" s="21"/>
    </row>
    <row r="89" spans="1:87" s="42" customFormat="1" x14ac:dyDescent="0.35">
      <c r="C89" s="42" t="s">
        <v>157</v>
      </c>
      <c r="E89" s="41" t="s">
        <v>177</v>
      </c>
      <c r="F89" s="41"/>
      <c r="G89" s="68"/>
    </row>
    <row r="90" spans="1:87" x14ac:dyDescent="0.35">
      <c r="C90" t="s">
        <v>157</v>
      </c>
      <c r="E90" s="12" t="s">
        <v>168</v>
      </c>
      <c r="F90" s="12"/>
      <c r="G90" s="13"/>
      <c r="H90" s="18">
        <v>1000</v>
      </c>
      <c r="I90" s="18">
        <v>1000</v>
      </c>
      <c r="J90" s="18">
        <v>1000</v>
      </c>
      <c r="K90" s="18">
        <v>1000</v>
      </c>
      <c r="L90" s="18">
        <v>1000</v>
      </c>
      <c r="M90" s="18">
        <v>1000</v>
      </c>
      <c r="P90" s="19" t="e" cm="1">
        <f t="array" ref="P90">INDEX($H:$M,ROW(),MATCH(P$2,$H$1:$M$1,0))</f>
        <v>#NAME?</v>
      </c>
      <c r="Q90" s="19" t="e" cm="1">
        <f t="array" ref="Q90">INDEX($H:$M,ROW(),MATCH(Q$2,$H$1:$M$1,0))</f>
        <v>#NAME?</v>
      </c>
      <c r="R90" s="19" t="e" cm="1">
        <f t="array" ref="R90">INDEX($H:$M,ROW(),MATCH(R$2,$H$1:$M$1,0))</f>
        <v>#NAME?</v>
      </c>
      <c r="S90" s="19" t="e" cm="1">
        <f t="array" ref="S90">INDEX($H:$M,ROW(),MATCH(S$2,$H$1:$M$1,0))</f>
        <v>#NAME?</v>
      </c>
      <c r="T90" s="19" t="e" cm="1">
        <f t="array" ref="T90">INDEX($H:$M,ROW(),MATCH(T$2,$H$1:$M$1,0))</f>
        <v>#NAME?</v>
      </c>
      <c r="U90" s="19" t="e" cm="1">
        <f t="array" ref="U90">INDEX($H:$M,ROW(),MATCH(U$2,$H$1:$M$1,0))</f>
        <v>#NAME?</v>
      </c>
      <c r="V90" s="19" t="e" cm="1">
        <f t="array" ref="V90">INDEX($H:$M,ROW(),MATCH(V$2,$H$1:$M$1,0))</f>
        <v>#NAME?</v>
      </c>
      <c r="W90" s="19" t="e" cm="1">
        <f t="array" ref="W90">INDEX($H:$M,ROW(),MATCH(W$2,$H$1:$M$1,0))</f>
        <v>#NAME?</v>
      </c>
      <c r="X90" s="19" t="e" cm="1">
        <f t="array" ref="X90">INDEX($H:$M,ROW(),MATCH(X$2,$H$1:$M$1,0))</f>
        <v>#NAME?</v>
      </c>
      <c r="Y90" s="19" t="e" cm="1">
        <f t="array" ref="Y90">INDEX($H:$M,ROW(),MATCH(Y$2,$H$1:$M$1,0))</f>
        <v>#NAME?</v>
      </c>
      <c r="Z90" s="19" t="e" cm="1">
        <f t="array" ref="Z90">INDEX($H:$M,ROW(),MATCH(Z$2,$H$1:$M$1,0))</f>
        <v>#NAME?</v>
      </c>
      <c r="AA90" s="19" t="e" cm="1">
        <f t="array" ref="AA90">INDEX($H:$M,ROW(),MATCH(AA$2,$H$1:$M$1,0))</f>
        <v>#NAME?</v>
      </c>
      <c r="AB90" s="19" t="e" cm="1">
        <f t="array" ref="AB90">INDEX($H:$M,ROW(),MATCH(AB$2,$H$1:$M$1,0))</f>
        <v>#NAME?</v>
      </c>
      <c r="AC90" s="19" t="e" cm="1">
        <f t="array" ref="AC90">INDEX($H:$M,ROW(),MATCH(AC$2,$H$1:$M$1,0))</f>
        <v>#NAME?</v>
      </c>
      <c r="AD90" s="19" t="e" cm="1">
        <f t="array" ref="AD90">INDEX($H:$M,ROW(),MATCH(AD$2,$H$1:$M$1,0))</f>
        <v>#NAME?</v>
      </c>
      <c r="AE90" s="19" t="e" cm="1">
        <f t="array" ref="AE90">INDEX($H:$M,ROW(),MATCH(AE$2,$H$1:$M$1,0))</f>
        <v>#NAME?</v>
      </c>
      <c r="AF90" s="19" t="e" cm="1">
        <f t="array" ref="AF90">INDEX($H:$M,ROW(),MATCH(AF$2,$H$1:$M$1,0))</f>
        <v>#NAME?</v>
      </c>
      <c r="AG90" s="19" t="e" cm="1">
        <f t="array" ref="AG90">INDEX($H:$M,ROW(),MATCH(AG$2,$H$1:$M$1,0))</f>
        <v>#NAME?</v>
      </c>
      <c r="AH90" s="19" t="e" cm="1">
        <f t="array" ref="AH90">INDEX($H:$M,ROW(),MATCH(AH$2,$H$1:$M$1,0))</f>
        <v>#NAME?</v>
      </c>
      <c r="AI90" s="19" t="e" cm="1">
        <f t="array" ref="AI90">INDEX($H:$M,ROW(),MATCH(AI$2,$H$1:$M$1,0))</f>
        <v>#NAME?</v>
      </c>
      <c r="AJ90" s="19" t="e" cm="1">
        <f t="array" ref="AJ90">INDEX($H:$M,ROW(),MATCH(AJ$2,$H$1:$M$1,0))</f>
        <v>#NAME?</v>
      </c>
      <c r="AK90" s="19" t="e" cm="1">
        <f t="array" ref="AK90">INDEX($H:$M,ROW(),MATCH(AK$2,$H$1:$M$1,0))</f>
        <v>#NAME?</v>
      </c>
      <c r="AL90" s="19" t="e" cm="1">
        <f t="array" ref="AL90">INDEX($H:$M,ROW(),MATCH(AL$2,$H$1:$M$1,0))</f>
        <v>#NAME?</v>
      </c>
      <c r="AM90" s="19" t="e" cm="1">
        <f t="array" ref="AM90">INDEX($H:$M,ROW(),MATCH(AM$2,$H$1:$M$1,0))</f>
        <v>#NAME?</v>
      </c>
      <c r="AN90" s="19" t="e" cm="1">
        <f t="array" ref="AN90">INDEX($H:$M,ROW(),MATCH(AN$2,$H$1:$M$1,0))</f>
        <v>#NAME?</v>
      </c>
      <c r="AO90" s="19" t="e" cm="1">
        <f t="array" ref="AO90">INDEX($H:$M,ROW(),MATCH(AO$2,$H$1:$M$1,0))</f>
        <v>#NAME?</v>
      </c>
      <c r="AP90" s="19" t="e" cm="1">
        <f t="array" ref="AP90">INDEX($H:$M,ROW(),MATCH(AP$2,$H$1:$M$1,0))</f>
        <v>#NAME?</v>
      </c>
      <c r="AQ90" s="19" t="e" cm="1">
        <f t="array" ref="AQ90">INDEX($H:$M,ROW(),MATCH(AQ$2,$H$1:$M$1,0))</f>
        <v>#NAME?</v>
      </c>
      <c r="AR90" s="19" t="e" cm="1">
        <f t="array" ref="AR90">INDEX($H:$M,ROW(),MATCH(AR$2,$H$1:$M$1,0))</f>
        <v>#NAME?</v>
      </c>
      <c r="AS90" s="19" t="e" cm="1">
        <f t="array" ref="AS90">INDEX($H:$M,ROW(),MATCH(AS$2,$H$1:$M$1,0))</f>
        <v>#NAME?</v>
      </c>
      <c r="AT90" s="19" t="e" cm="1">
        <f t="array" ref="AT90">INDEX($H:$M,ROW(),MATCH(AT$2,$H$1:$M$1,0))</f>
        <v>#NAME?</v>
      </c>
      <c r="AU90" s="19" t="e" cm="1">
        <f t="array" ref="AU90">INDEX($H:$M,ROW(),MATCH(AU$2,$H$1:$M$1,0))</f>
        <v>#NAME?</v>
      </c>
      <c r="AV90" s="19" t="e" cm="1">
        <f t="array" ref="AV90">INDEX($H:$M,ROW(),MATCH(AV$2,$H$1:$M$1,0))</f>
        <v>#NAME?</v>
      </c>
      <c r="AW90" s="19" t="e" cm="1">
        <f t="array" ref="AW90">INDEX($H:$M,ROW(),MATCH(AW$2,$H$1:$M$1,0))</f>
        <v>#NAME?</v>
      </c>
      <c r="AX90" s="19" t="e" cm="1">
        <f t="array" ref="AX90">INDEX($H:$M,ROW(),MATCH(AX$2,$H$1:$M$1,0))</f>
        <v>#NAME?</v>
      </c>
      <c r="AY90" s="19" t="e" cm="1">
        <f t="array" ref="AY90">INDEX($H:$M,ROW(),MATCH(AY$2,$H$1:$M$1,0))</f>
        <v>#NAME?</v>
      </c>
      <c r="AZ90" s="19" t="e" cm="1">
        <f t="array" ref="AZ90">INDEX($H:$M,ROW(),MATCH(AZ$2,$H$1:$M$1,0))</f>
        <v>#NAME?</v>
      </c>
      <c r="BA90" s="19" t="e" cm="1">
        <f t="array" ref="BA90">INDEX($H:$M,ROW(),MATCH(BA$2,$H$1:$M$1,0))</f>
        <v>#NAME?</v>
      </c>
      <c r="BB90" s="19" t="e" cm="1">
        <f t="array" ref="BB90">INDEX($H:$M,ROW(),MATCH(BB$2,$H$1:$M$1,0))</f>
        <v>#NAME?</v>
      </c>
      <c r="BC90" s="19" t="e" cm="1">
        <f t="array" ref="BC90">INDEX($H:$M,ROW(),MATCH(BC$2,$H$1:$M$1,0))</f>
        <v>#NAME?</v>
      </c>
      <c r="BD90" s="19" t="e" cm="1">
        <f t="array" ref="BD90">INDEX($H:$M,ROW(),MATCH(BD$2,$H$1:$M$1,0))</f>
        <v>#NAME?</v>
      </c>
      <c r="BE90" s="19" t="e" cm="1">
        <f t="array" ref="BE90">INDEX($H:$M,ROW(),MATCH(BE$2,$H$1:$M$1,0))</f>
        <v>#NAME?</v>
      </c>
      <c r="BF90" s="19" t="e" cm="1">
        <f t="array" ref="BF90">INDEX($H:$M,ROW(),MATCH(BF$2,$H$1:$M$1,0))</f>
        <v>#NAME?</v>
      </c>
      <c r="BG90" s="19" t="e" cm="1">
        <f t="array" ref="BG90">INDEX($H:$M,ROW(),MATCH(BG$2,$H$1:$M$1,0))</f>
        <v>#NAME?</v>
      </c>
      <c r="BH90" s="19" t="e" cm="1">
        <f t="array" ref="BH90">INDEX($H:$M,ROW(),MATCH(BH$2,$H$1:$M$1,0))</f>
        <v>#NAME?</v>
      </c>
      <c r="BI90" s="19" t="e" cm="1">
        <f t="array" ref="BI90">INDEX($H:$M,ROW(),MATCH(BI$2,$H$1:$M$1,0))</f>
        <v>#NAME?</v>
      </c>
      <c r="BJ90" s="19" t="e" cm="1">
        <f t="array" ref="BJ90">INDEX($H:$M,ROW(),MATCH(BJ$2,$H$1:$M$1,0))</f>
        <v>#NAME?</v>
      </c>
      <c r="BK90" s="19" t="e" cm="1">
        <f t="array" ref="BK90">INDEX($H:$M,ROW(),MATCH(BK$2,$H$1:$M$1,0))</f>
        <v>#NAME?</v>
      </c>
      <c r="BL90" s="19" t="e" cm="1">
        <f t="array" ref="BL90">INDEX($H:$M,ROW(),MATCH(BL$2,$H$1:$M$1,0))</f>
        <v>#NAME?</v>
      </c>
      <c r="BM90" s="19" t="e" cm="1">
        <f t="array" ref="BM90">INDEX($H:$M,ROW(),MATCH(BM$2,$H$1:$M$1,0))</f>
        <v>#NAME?</v>
      </c>
      <c r="BN90" s="19" t="e" cm="1">
        <f t="array" ref="BN90">INDEX($H:$M,ROW(),MATCH(BN$2,$H$1:$M$1,0))</f>
        <v>#NAME?</v>
      </c>
      <c r="BO90" s="19" t="e" cm="1">
        <f t="array" ref="BO90">INDEX($H:$M,ROW(),MATCH(BO$2,$H$1:$M$1,0))</f>
        <v>#NAME?</v>
      </c>
      <c r="BP90" s="19" t="e" cm="1">
        <f t="array" ref="BP90">INDEX($H:$M,ROW(),MATCH(BP$2,$H$1:$M$1,0))</f>
        <v>#NAME?</v>
      </c>
      <c r="BQ90" s="19" t="e" cm="1">
        <f t="array" ref="BQ90">INDEX($H:$M,ROW(),MATCH(BQ$2,$H$1:$M$1,0))</f>
        <v>#NAME?</v>
      </c>
      <c r="BR90" s="19" t="e" cm="1">
        <f t="array" ref="BR90">INDEX($H:$M,ROW(),MATCH(BR$2,$H$1:$M$1,0))</f>
        <v>#NAME?</v>
      </c>
      <c r="BS90" s="19" t="e" cm="1">
        <f t="array" ref="BS90">INDEX($H:$M,ROW(),MATCH(BS$2,$H$1:$M$1,0))</f>
        <v>#NAME?</v>
      </c>
      <c r="BT90" s="19" t="e" cm="1">
        <f t="array" ref="BT90">INDEX($H:$M,ROW(),MATCH(BT$2,$H$1:$M$1,0))</f>
        <v>#NAME?</v>
      </c>
      <c r="BU90" s="19" t="e" cm="1">
        <f t="array" ref="BU90">INDEX($H:$M,ROW(),MATCH(BU$2,$H$1:$M$1,0))</f>
        <v>#NAME?</v>
      </c>
      <c r="BV90" s="19" t="e" cm="1">
        <f t="array" ref="BV90">INDEX($H:$M,ROW(),MATCH(BV$2,$H$1:$M$1,0))</f>
        <v>#NAME?</v>
      </c>
      <c r="BW90" s="19" t="e" cm="1">
        <f t="array" ref="BW90">INDEX($H:$M,ROW(),MATCH(BW$2,$H$1:$M$1,0))</f>
        <v>#NAME?</v>
      </c>
      <c r="BX90" s="19" t="e" cm="1">
        <f t="array" ref="BX90">INDEX($H:$M,ROW(),MATCH(BX$2,$H$1:$M$1,0))</f>
        <v>#NAME?</v>
      </c>
      <c r="BY90" s="19" t="e" cm="1">
        <f t="array" ref="BY90">INDEX($H:$M,ROW(),MATCH(BY$2,$H$1:$M$1,0))</f>
        <v>#NAME?</v>
      </c>
      <c r="BZ90" s="19" t="e" cm="1">
        <f t="array" ref="BZ90">INDEX($H:$M,ROW(),MATCH(BZ$2,$H$1:$M$1,0))</f>
        <v>#NAME?</v>
      </c>
      <c r="CA90" s="19" t="e" cm="1">
        <f t="array" ref="CA90">INDEX($H:$M,ROW(),MATCH(CA$2,$H$1:$M$1,0))</f>
        <v>#NAME?</v>
      </c>
      <c r="CB90" s="19" t="e" cm="1">
        <f t="array" ref="CB90">INDEX($H:$M,ROW(),MATCH(CB$2,$H$1:$M$1,0))</f>
        <v>#NAME?</v>
      </c>
      <c r="CC90" s="19" t="e" cm="1">
        <f t="array" ref="CC90">INDEX($H:$M,ROW(),MATCH(CC$2,$H$1:$M$1,0))</f>
        <v>#NAME?</v>
      </c>
      <c r="CD90" s="19" t="e" cm="1">
        <f t="array" ref="CD90">INDEX($H:$M,ROW(),MATCH(CD$2,$H$1:$M$1,0))</f>
        <v>#NAME?</v>
      </c>
      <c r="CE90" s="19" t="e" cm="1">
        <f t="array" ref="CE90">INDEX($H:$M,ROW(),MATCH(CE$2,$H$1:$M$1,0))</f>
        <v>#NAME?</v>
      </c>
      <c r="CF90" s="19" t="e" cm="1">
        <f t="array" ref="CF90">INDEX($H:$M,ROW(),MATCH(CF$2,$H$1:$M$1,0))</f>
        <v>#NAME?</v>
      </c>
      <c r="CG90" s="19" t="e" cm="1">
        <f t="array" ref="CG90">INDEX($H:$M,ROW(),MATCH(CG$2,$H$1:$M$1,0))</f>
        <v>#NAME?</v>
      </c>
      <c r="CH90" s="19" t="e" cm="1">
        <f t="array" ref="CH90">INDEX($H:$M,ROW(),MATCH(CH$2,$H$1:$M$1,0))</f>
        <v>#NAME?</v>
      </c>
      <c r="CI90" s="19" t="e" cm="1">
        <f t="array" ref="CI90">INDEX($H:$M,ROW(),MATCH(CI$2,$H$1:$M$1,0))</f>
        <v>#NAME?</v>
      </c>
    </row>
    <row r="91" spans="1:87" x14ac:dyDescent="0.35">
      <c r="C91" t="s">
        <v>157</v>
      </c>
    </row>
    <row r="92" spans="1:87" x14ac:dyDescent="0.35">
      <c r="B92" s="6"/>
      <c r="C92" t="s">
        <v>157</v>
      </c>
      <c r="E92" s="12" t="s">
        <v>70</v>
      </c>
      <c r="F92" s="12"/>
      <c r="G92" s="13"/>
    </row>
    <row r="93" spans="1:87" x14ac:dyDescent="0.35">
      <c r="B93" s="6"/>
      <c r="C93" t="s">
        <v>157</v>
      </c>
      <c r="E93" t="s">
        <v>71</v>
      </c>
      <c r="H93" s="15" t="e">
        <f>SUMIF($3:$3,H$1-1,93:93)</f>
        <v>#NAME?</v>
      </c>
      <c r="I93" s="15">
        <f>H97</f>
        <v>0.05</v>
      </c>
      <c r="J93" s="15">
        <f>I97</f>
        <v>0.05</v>
      </c>
      <c r="K93" s="15">
        <f>J97</f>
        <v>0.05</v>
      </c>
      <c r="L93" s="15">
        <f>K97</f>
        <v>0.05</v>
      </c>
      <c r="M93" s="15">
        <f>L97</f>
        <v>0.05</v>
      </c>
      <c r="O93" s="34"/>
      <c r="P93" s="34">
        <f>O97</f>
        <v>0</v>
      </c>
      <c r="Q93" s="34" t="e">
        <f>P97</f>
        <v>#NAME?</v>
      </c>
      <c r="R93" s="34" t="e">
        <f t="shared" ref="R93:CC93" si="99">Q97</f>
        <v>#NAME?</v>
      </c>
      <c r="S93" s="34" t="e">
        <f t="shared" si="99"/>
        <v>#NAME?</v>
      </c>
      <c r="T93" s="34" t="e">
        <f t="shared" si="99"/>
        <v>#NAME?</v>
      </c>
      <c r="U93" s="34" t="e">
        <f t="shared" si="99"/>
        <v>#NAME?</v>
      </c>
      <c r="V93" s="34" t="e">
        <f t="shared" si="99"/>
        <v>#NAME?</v>
      </c>
      <c r="W93" s="34" t="e">
        <f t="shared" si="99"/>
        <v>#NAME?</v>
      </c>
      <c r="X93" s="34" t="e">
        <f t="shared" si="99"/>
        <v>#NAME?</v>
      </c>
      <c r="Y93" s="34" t="e">
        <f t="shared" si="99"/>
        <v>#NAME?</v>
      </c>
      <c r="Z93" s="34" t="e">
        <f t="shared" si="99"/>
        <v>#NAME?</v>
      </c>
      <c r="AA93" s="34" t="e">
        <f t="shared" si="99"/>
        <v>#NAME?</v>
      </c>
      <c r="AB93" s="34" t="e">
        <f t="shared" si="99"/>
        <v>#NAME?</v>
      </c>
      <c r="AC93" s="34" t="e">
        <f t="shared" si="99"/>
        <v>#NAME?</v>
      </c>
      <c r="AD93" s="34" t="e">
        <f t="shared" si="99"/>
        <v>#NAME?</v>
      </c>
      <c r="AE93" s="34" t="e">
        <f t="shared" si="99"/>
        <v>#NAME?</v>
      </c>
      <c r="AF93" s="34" t="e">
        <f t="shared" si="99"/>
        <v>#NAME?</v>
      </c>
      <c r="AG93" s="34" t="e">
        <f t="shared" si="99"/>
        <v>#NAME?</v>
      </c>
      <c r="AH93" s="34" t="e">
        <f t="shared" si="99"/>
        <v>#NAME?</v>
      </c>
      <c r="AI93" s="34" t="e">
        <f t="shared" si="99"/>
        <v>#NAME?</v>
      </c>
      <c r="AJ93" s="34" t="e">
        <f t="shared" si="99"/>
        <v>#NAME?</v>
      </c>
      <c r="AK93" s="34" t="e">
        <f t="shared" si="99"/>
        <v>#NAME?</v>
      </c>
      <c r="AL93" s="34" t="e">
        <f t="shared" si="99"/>
        <v>#NAME?</v>
      </c>
      <c r="AM93" s="34" t="e">
        <f t="shared" si="99"/>
        <v>#NAME?</v>
      </c>
      <c r="AN93" s="34" t="e">
        <f t="shared" si="99"/>
        <v>#NAME?</v>
      </c>
      <c r="AO93" s="34" t="e">
        <f t="shared" si="99"/>
        <v>#NAME?</v>
      </c>
      <c r="AP93" s="34" t="e">
        <f t="shared" si="99"/>
        <v>#NAME?</v>
      </c>
      <c r="AQ93" s="34" t="e">
        <f t="shared" si="99"/>
        <v>#NAME?</v>
      </c>
      <c r="AR93" s="34" t="e">
        <f t="shared" si="99"/>
        <v>#NAME?</v>
      </c>
      <c r="AS93" s="34" t="e">
        <f t="shared" si="99"/>
        <v>#NAME?</v>
      </c>
      <c r="AT93" s="34" t="e">
        <f t="shared" si="99"/>
        <v>#NAME?</v>
      </c>
      <c r="AU93" s="34" t="e">
        <f t="shared" si="99"/>
        <v>#NAME?</v>
      </c>
      <c r="AV93" s="34" t="e">
        <f t="shared" si="99"/>
        <v>#NAME?</v>
      </c>
      <c r="AW93" s="34" t="e">
        <f t="shared" si="99"/>
        <v>#NAME?</v>
      </c>
      <c r="AX93" s="34" t="e">
        <f t="shared" si="99"/>
        <v>#NAME?</v>
      </c>
      <c r="AY93" s="34" t="e">
        <f t="shared" si="99"/>
        <v>#NAME?</v>
      </c>
      <c r="AZ93" s="34" t="e">
        <f t="shared" si="99"/>
        <v>#NAME?</v>
      </c>
      <c r="BA93" s="34" t="e">
        <f t="shared" si="99"/>
        <v>#NAME?</v>
      </c>
      <c r="BB93" s="34" t="e">
        <f t="shared" si="99"/>
        <v>#NAME?</v>
      </c>
      <c r="BC93" s="34" t="e">
        <f t="shared" si="99"/>
        <v>#NAME?</v>
      </c>
      <c r="BD93" s="34" t="e">
        <f t="shared" si="99"/>
        <v>#NAME?</v>
      </c>
      <c r="BE93" s="34" t="e">
        <f t="shared" si="99"/>
        <v>#NAME?</v>
      </c>
      <c r="BF93" s="34" t="e">
        <f t="shared" si="99"/>
        <v>#NAME?</v>
      </c>
      <c r="BG93" s="34" t="e">
        <f t="shared" si="99"/>
        <v>#NAME?</v>
      </c>
      <c r="BH93" s="34" t="e">
        <f t="shared" si="99"/>
        <v>#NAME?</v>
      </c>
      <c r="BI93" s="34" t="e">
        <f t="shared" si="99"/>
        <v>#NAME?</v>
      </c>
      <c r="BJ93" s="34" t="e">
        <f t="shared" si="99"/>
        <v>#NAME?</v>
      </c>
      <c r="BK93" s="34" t="e">
        <f t="shared" si="99"/>
        <v>#NAME?</v>
      </c>
      <c r="BL93" s="34" t="e">
        <f t="shared" si="99"/>
        <v>#NAME?</v>
      </c>
      <c r="BM93" s="34" t="e">
        <f t="shared" si="99"/>
        <v>#NAME?</v>
      </c>
      <c r="BN93" s="34" t="e">
        <f t="shared" si="99"/>
        <v>#NAME?</v>
      </c>
      <c r="BO93" s="34" t="e">
        <f t="shared" si="99"/>
        <v>#NAME?</v>
      </c>
      <c r="BP93" s="34" t="e">
        <f t="shared" si="99"/>
        <v>#NAME?</v>
      </c>
      <c r="BQ93" s="34" t="e">
        <f t="shared" si="99"/>
        <v>#NAME?</v>
      </c>
      <c r="BR93" s="34" t="e">
        <f t="shared" si="99"/>
        <v>#NAME?</v>
      </c>
      <c r="BS93" s="34" t="e">
        <f t="shared" si="99"/>
        <v>#NAME?</v>
      </c>
      <c r="BT93" s="34" t="e">
        <f t="shared" si="99"/>
        <v>#NAME?</v>
      </c>
      <c r="BU93" s="34" t="e">
        <f t="shared" si="99"/>
        <v>#NAME?</v>
      </c>
      <c r="BV93" s="34" t="e">
        <f t="shared" si="99"/>
        <v>#NAME?</v>
      </c>
      <c r="BW93" s="34" t="e">
        <f t="shared" si="99"/>
        <v>#NAME?</v>
      </c>
      <c r="BX93" s="34" t="e">
        <f t="shared" si="99"/>
        <v>#NAME?</v>
      </c>
      <c r="BY93" s="34" t="e">
        <f t="shared" si="99"/>
        <v>#NAME?</v>
      </c>
      <c r="BZ93" s="34" t="e">
        <f t="shared" si="99"/>
        <v>#NAME?</v>
      </c>
      <c r="CA93" s="34" t="e">
        <f t="shared" si="99"/>
        <v>#NAME?</v>
      </c>
      <c r="CB93" s="34" t="e">
        <f t="shared" si="99"/>
        <v>#NAME?</v>
      </c>
      <c r="CC93" s="34" t="e">
        <f t="shared" si="99"/>
        <v>#NAME?</v>
      </c>
      <c r="CD93" s="34" t="e">
        <f t="shared" ref="CD93:CI93" si="100">CC97</f>
        <v>#NAME?</v>
      </c>
      <c r="CE93" s="34" t="e">
        <f t="shared" si="100"/>
        <v>#NAME?</v>
      </c>
      <c r="CF93" s="34" t="e">
        <f t="shared" si="100"/>
        <v>#NAME?</v>
      </c>
      <c r="CG93" s="34" t="e">
        <f t="shared" si="100"/>
        <v>#NAME?</v>
      </c>
      <c r="CH93" s="34" t="e">
        <f t="shared" si="100"/>
        <v>#NAME?</v>
      </c>
      <c r="CI93" s="34" t="e">
        <f t="shared" si="100"/>
        <v>#NAME?</v>
      </c>
    </row>
    <row r="94" spans="1:87" x14ac:dyDescent="0.35">
      <c r="B94" s="6"/>
      <c r="C94" t="s">
        <v>157</v>
      </c>
      <c r="E94" t="s">
        <v>72</v>
      </c>
      <c r="H94" s="34" t="e">
        <f t="shared" ref="H94:M94" si="101">SUMIF($2:$2,H$1,94:94)</f>
        <v>#NAME?</v>
      </c>
      <c r="I94" s="34" t="e">
        <f t="shared" si="101"/>
        <v>#NAME?</v>
      </c>
      <c r="J94" s="34" t="e">
        <f t="shared" si="101"/>
        <v>#NAME?</v>
      </c>
      <c r="K94" s="34" t="e">
        <f t="shared" si="101"/>
        <v>#NAME?</v>
      </c>
      <c r="L94" s="34" t="e">
        <f t="shared" si="101"/>
        <v>#NAME?</v>
      </c>
      <c r="M94" s="34" t="e">
        <f t="shared" si="101"/>
        <v>#NAME?</v>
      </c>
      <c r="O94" s="17"/>
      <c r="P94" s="34" t="e">
        <f>ROUNDDOWN(P85/P90,0)</f>
        <v>#NAME?</v>
      </c>
      <c r="Q94" s="34" t="e">
        <f t="shared" ref="Q94:CB94" si="102">ROUNDDOWN(Q85/Q90,0)</f>
        <v>#NAME?</v>
      </c>
      <c r="R94" s="34" t="e">
        <f t="shared" si="102"/>
        <v>#NAME?</v>
      </c>
      <c r="S94" s="34" t="e">
        <f t="shared" si="102"/>
        <v>#NAME?</v>
      </c>
      <c r="T94" s="34" t="e">
        <f t="shared" si="102"/>
        <v>#NAME?</v>
      </c>
      <c r="U94" s="34" t="e">
        <f t="shared" si="102"/>
        <v>#NAME?</v>
      </c>
      <c r="V94" s="34" t="e">
        <f t="shared" si="102"/>
        <v>#NAME?</v>
      </c>
      <c r="W94" s="34" t="e">
        <f t="shared" si="102"/>
        <v>#NAME?</v>
      </c>
      <c r="X94" s="34" t="e">
        <f t="shared" si="102"/>
        <v>#NAME?</v>
      </c>
      <c r="Y94" s="34" t="e">
        <f t="shared" si="102"/>
        <v>#NAME?</v>
      </c>
      <c r="Z94" s="34" t="e">
        <f t="shared" si="102"/>
        <v>#NAME?</v>
      </c>
      <c r="AA94" s="34" t="e">
        <f t="shared" si="102"/>
        <v>#NAME?</v>
      </c>
      <c r="AB94" s="34" t="e">
        <f t="shared" si="102"/>
        <v>#NAME?</v>
      </c>
      <c r="AC94" s="34" t="e">
        <f t="shared" si="102"/>
        <v>#NAME?</v>
      </c>
      <c r="AD94" s="34" t="e">
        <f t="shared" si="102"/>
        <v>#NAME?</v>
      </c>
      <c r="AE94" s="34" t="e">
        <f t="shared" si="102"/>
        <v>#NAME?</v>
      </c>
      <c r="AF94" s="34" t="e">
        <f t="shared" si="102"/>
        <v>#NAME?</v>
      </c>
      <c r="AG94" s="34" t="e">
        <f t="shared" si="102"/>
        <v>#NAME?</v>
      </c>
      <c r="AH94" s="34" t="e">
        <f t="shared" si="102"/>
        <v>#NAME?</v>
      </c>
      <c r="AI94" s="34" t="e">
        <f t="shared" si="102"/>
        <v>#NAME?</v>
      </c>
      <c r="AJ94" s="34" t="e">
        <f t="shared" si="102"/>
        <v>#NAME?</v>
      </c>
      <c r="AK94" s="34" t="e">
        <f t="shared" si="102"/>
        <v>#NAME?</v>
      </c>
      <c r="AL94" s="34" t="e">
        <f t="shared" si="102"/>
        <v>#NAME?</v>
      </c>
      <c r="AM94" s="34" t="e">
        <f t="shared" si="102"/>
        <v>#NAME?</v>
      </c>
      <c r="AN94" s="34" t="e">
        <f t="shared" si="102"/>
        <v>#NAME?</v>
      </c>
      <c r="AO94" s="34" t="e">
        <f t="shared" si="102"/>
        <v>#NAME?</v>
      </c>
      <c r="AP94" s="34" t="e">
        <f t="shared" si="102"/>
        <v>#NAME?</v>
      </c>
      <c r="AQ94" s="34" t="e">
        <f t="shared" si="102"/>
        <v>#NAME?</v>
      </c>
      <c r="AR94" s="34" t="e">
        <f t="shared" si="102"/>
        <v>#NAME?</v>
      </c>
      <c r="AS94" s="34" t="e">
        <f t="shared" si="102"/>
        <v>#NAME?</v>
      </c>
      <c r="AT94" s="34" t="e">
        <f t="shared" si="102"/>
        <v>#NAME?</v>
      </c>
      <c r="AU94" s="34" t="e">
        <f t="shared" si="102"/>
        <v>#NAME?</v>
      </c>
      <c r="AV94" s="34" t="e">
        <f t="shared" si="102"/>
        <v>#NAME?</v>
      </c>
      <c r="AW94" s="34" t="e">
        <f t="shared" si="102"/>
        <v>#NAME?</v>
      </c>
      <c r="AX94" s="34" t="e">
        <f t="shared" si="102"/>
        <v>#NAME?</v>
      </c>
      <c r="AY94" s="34" t="e">
        <f t="shared" si="102"/>
        <v>#NAME?</v>
      </c>
      <c r="AZ94" s="34" t="e">
        <f t="shared" si="102"/>
        <v>#NAME?</v>
      </c>
      <c r="BA94" s="34" t="e">
        <f t="shared" si="102"/>
        <v>#NAME?</v>
      </c>
      <c r="BB94" s="34" t="e">
        <f t="shared" si="102"/>
        <v>#NAME?</v>
      </c>
      <c r="BC94" s="34" t="e">
        <f t="shared" si="102"/>
        <v>#NAME?</v>
      </c>
      <c r="BD94" s="34" t="e">
        <f t="shared" si="102"/>
        <v>#NAME?</v>
      </c>
      <c r="BE94" s="34" t="e">
        <f t="shared" si="102"/>
        <v>#NAME?</v>
      </c>
      <c r="BF94" s="34" t="e">
        <f t="shared" si="102"/>
        <v>#NAME?</v>
      </c>
      <c r="BG94" s="34" t="e">
        <f t="shared" si="102"/>
        <v>#NAME?</v>
      </c>
      <c r="BH94" s="34" t="e">
        <f t="shared" si="102"/>
        <v>#NAME?</v>
      </c>
      <c r="BI94" s="34" t="e">
        <f t="shared" si="102"/>
        <v>#NAME?</v>
      </c>
      <c r="BJ94" s="34" t="e">
        <f t="shared" si="102"/>
        <v>#NAME?</v>
      </c>
      <c r="BK94" s="34" t="e">
        <f t="shared" si="102"/>
        <v>#NAME?</v>
      </c>
      <c r="BL94" s="34" t="e">
        <f t="shared" si="102"/>
        <v>#NAME?</v>
      </c>
      <c r="BM94" s="34" t="e">
        <f t="shared" si="102"/>
        <v>#NAME?</v>
      </c>
      <c r="BN94" s="34" t="e">
        <f t="shared" si="102"/>
        <v>#NAME?</v>
      </c>
      <c r="BO94" s="34" t="e">
        <f t="shared" si="102"/>
        <v>#NAME?</v>
      </c>
      <c r="BP94" s="34" t="e">
        <f t="shared" si="102"/>
        <v>#NAME?</v>
      </c>
      <c r="BQ94" s="34" t="e">
        <f t="shared" si="102"/>
        <v>#NAME?</v>
      </c>
      <c r="BR94" s="34" t="e">
        <f t="shared" si="102"/>
        <v>#NAME?</v>
      </c>
      <c r="BS94" s="34" t="e">
        <f t="shared" si="102"/>
        <v>#NAME?</v>
      </c>
      <c r="BT94" s="34" t="e">
        <f t="shared" si="102"/>
        <v>#NAME?</v>
      </c>
      <c r="BU94" s="34" t="e">
        <f t="shared" si="102"/>
        <v>#NAME?</v>
      </c>
      <c r="BV94" s="34" t="e">
        <f t="shared" si="102"/>
        <v>#NAME?</v>
      </c>
      <c r="BW94" s="34" t="e">
        <f t="shared" si="102"/>
        <v>#NAME?</v>
      </c>
      <c r="BX94" s="34" t="e">
        <f t="shared" si="102"/>
        <v>#NAME?</v>
      </c>
      <c r="BY94" s="34" t="e">
        <f t="shared" si="102"/>
        <v>#NAME?</v>
      </c>
      <c r="BZ94" s="34" t="e">
        <f t="shared" si="102"/>
        <v>#NAME?</v>
      </c>
      <c r="CA94" s="34" t="e">
        <f t="shared" si="102"/>
        <v>#NAME?</v>
      </c>
      <c r="CB94" s="34" t="e">
        <f t="shared" si="102"/>
        <v>#NAME?</v>
      </c>
      <c r="CC94" s="34" t="e">
        <f t="shared" ref="CC94:CI94" si="103">ROUNDDOWN(CC85/CC90,0)</f>
        <v>#NAME?</v>
      </c>
      <c r="CD94" s="34" t="e">
        <f t="shared" si="103"/>
        <v>#NAME?</v>
      </c>
      <c r="CE94" s="34" t="e">
        <f t="shared" si="103"/>
        <v>#NAME?</v>
      </c>
      <c r="CF94" s="34" t="e">
        <f t="shared" si="103"/>
        <v>#NAME?</v>
      </c>
      <c r="CG94" s="34" t="e">
        <f t="shared" si="103"/>
        <v>#NAME?</v>
      </c>
      <c r="CH94" s="34" t="e">
        <f t="shared" si="103"/>
        <v>#NAME?</v>
      </c>
      <c r="CI94" s="34" t="e">
        <f t="shared" si="103"/>
        <v>#NAME?</v>
      </c>
    </row>
    <row r="95" spans="1:87" x14ac:dyDescent="0.35">
      <c r="C95" t="s">
        <v>157</v>
      </c>
      <c r="E95" s="12" t="s">
        <v>178</v>
      </c>
      <c r="F95" s="12"/>
      <c r="G95" s="13"/>
      <c r="H95" s="16">
        <v>0.05</v>
      </c>
      <c r="I95" s="16">
        <v>0.05</v>
      </c>
      <c r="J95" s="16">
        <v>0.05</v>
      </c>
      <c r="K95" s="16">
        <v>0.05</v>
      </c>
      <c r="L95" s="16">
        <v>0.05</v>
      </c>
      <c r="M95" s="16">
        <v>0.05</v>
      </c>
      <c r="O95" s="20"/>
      <c r="P95" s="20" t="e" cm="1">
        <f t="array" ref="P95">INDEX($H:$M,ROW(),MATCH(P$2,$H$1:$M$1,0))</f>
        <v>#NAME?</v>
      </c>
      <c r="Q95" s="20" t="e" cm="1">
        <f t="array" ref="Q95">INDEX($H:$M,ROW(),MATCH(Q$2,$H$1:$M$1,0))</f>
        <v>#NAME?</v>
      </c>
      <c r="R95" s="20" t="e" cm="1">
        <f t="array" ref="R95">INDEX($H:$M,ROW(),MATCH(R$2,$H$1:$M$1,0))</f>
        <v>#NAME?</v>
      </c>
      <c r="S95" s="20" t="e" cm="1">
        <f t="array" ref="S95">INDEX($H:$M,ROW(),MATCH(S$2,$H$1:$M$1,0))</f>
        <v>#NAME?</v>
      </c>
      <c r="T95" s="20" t="e" cm="1">
        <f t="array" ref="T95">INDEX($H:$M,ROW(),MATCH(T$2,$H$1:$M$1,0))</f>
        <v>#NAME?</v>
      </c>
      <c r="U95" s="20" t="e" cm="1">
        <f t="array" ref="U95">INDEX($H:$M,ROW(),MATCH(U$2,$H$1:$M$1,0))</f>
        <v>#NAME?</v>
      </c>
      <c r="V95" s="20" t="e" cm="1">
        <f t="array" ref="V95">INDEX($H:$M,ROW(),MATCH(V$2,$H$1:$M$1,0))</f>
        <v>#NAME?</v>
      </c>
      <c r="W95" s="20" t="e" cm="1">
        <f t="array" ref="W95">INDEX($H:$M,ROW(),MATCH(W$2,$H$1:$M$1,0))</f>
        <v>#NAME?</v>
      </c>
      <c r="X95" s="20" t="e" cm="1">
        <f t="array" ref="X95">INDEX($H:$M,ROW(),MATCH(X$2,$H$1:$M$1,0))</f>
        <v>#NAME?</v>
      </c>
      <c r="Y95" s="20" t="e" cm="1">
        <f t="array" ref="Y95">INDEX($H:$M,ROW(),MATCH(Y$2,$H$1:$M$1,0))</f>
        <v>#NAME?</v>
      </c>
      <c r="Z95" s="20" t="e" cm="1">
        <f t="array" ref="Z95">INDEX($H:$M,ROW(),MATCH(Z$2,$H$1:$M$1,0))</f>
        <v>#NAME?</v>
      </c>
      <c r="AA95" s="20" t="e" cm="1">
        <f t="array" ref="AA95">INDEX($H:$M,ROW(),MATCH(AA$2,$H$1:$M$1,0))</f>
        <v>#NAME?</v>
      </c>
      <c r="AB95" s="20" t="e" cm="1">
        <f t="array" ref="AB95">INDEX($H:$M,ROW(),MATCH(AB$2,$H$1:$M$1,0))</f>
        <v>#NAME?</v>
      </c>
      <c r="AC95" s="20" t="e" cm="1">
        <f t="array" ref="AC95">INDEX($H:$M,ROW(),MATCH(AC$2,$H$1:$M$1,0))</f>
        <v>#NAME?</v>
      </c>
      <c r="AD95" s="20" t="e" cm="1">
        <f t="array" ref="AD95">INDEX($H:$M,ROW(),MATCH(AD$2,$H$1:$M$1,0))</f>
        <v>#NAME?</v>
      </c>
      <c r="AE95" s="20" t="e" cm="1">
        <f t="array" ref="AE95">INDEX($H:$M,ROW(),MATCH(AE$2,$H$1:$M$1,0))</f>
        <v>#NAME?</v>
      </c>
      <c r="AF95" s="20" t="e" cm="1">
        <f t="array" ref="AF95">INDEX($H:$M,ROW(),MATCH(AF$2,$H$1:$M$1,0))</f>
        <v>#NAME?</v>
      </c>
      <c r="AG95" s="20" t="e" cm="1">
        <f t="array" ref="AG95">INDEX($H:$M,ROW(),MATCH(AG$2,$H$1:$M$1,0))</f>
        <v>#NAME?</v>
      </c>
      <c r="AH95" s="20" t="e" cm="1">
        <f t="array" ref="AH95">INDEX($H:$M,ROW(),MATCH(AH$2,$H$1:$M$1,0))</f>
        <v>#NAME?</v>
      </c>
      <c r="AI95" s="20" t="e" cm="1">
        <f t="array" ref="AI95">INDEX($H:$M,ROW(),MATCH(AI$2,$H$1:$M$1,0))</f>
        <v>#NAME?</v>
      </c>
      <c r="AJ95" s="20" t="e" cm="1">
        <f t="array" ref="AJ95">INDEX($H:$M,ROW(),MATCH(AJ$2,$H$1:$M$1,0))</f>
        <v>#NAME?</v>
      </c>
      <c r="AK95" s="20" t="e" cm="1">
        <f t="array" ref="AK95">INDEX($H:$M,ROW(),MATCH(AK$2,$H$1:$M$1,0))</f>
        <v>#NAME?</v>
      </c>
      <c r="AL95" s="20" t="e" cm="1">
        <f t="array" ref="AL95">INDEX($H:$M,ROW(),MATCH(AL$2,$H$1:$M$1,0))</f>
        <v>#NAME?</v>
      </c>
      <c r="AM95" s="20" t="e" cm="1">
        <f t="array" ref="AM95">INDEX($H:$M,ROW(),MATCH(AM$2,$H$1:$M$1,0))</f>
        <v>#NAME?</v>
      </c>
      <c r="AN95" s="20" t="e" cm="1">
        <f t="array" ref="AN95">INDEX($H:$M,ROW(),MATCH(AN$2,$H$1:$M$1,0))</f>
        <v>#NAME?</v>
      </c>
      <c r="AO95" s="20" t="e" cm="1">
        <f t="array" ref="AO95">INDEX($H:$M,ROW(),MATCH(AO$2,$H$1:$M$1,0))</f>
        <v>#NAME?</v>
      </c>
      <c r="AP95" s="20" t="e" cm="1">
        <f t="array" ref="AP95">INDEX($H:$M,ROW(),MATCH(AP$2,$H$1:$M$1,0))</f>
        <v>#NAME?</v>
      </c>
      <c r="AQ95" s="20" t="e" cm="1">
        <f t="array" ref="AQ95">INDEX($H:$M,ROW(),MATCH(AQ$2,$H$1:$M$1,0))</f>
        <v>#NAME?</v>
      </c>
      <c r="AR95" s="20" t="e" cm="1">
        <f t="array" ref="AR95">INDEX($H:$M,ROW(),MATCH(AR$2,$H$1:$M$1,0))</f>
        <v>#NAME?</v>
      </c>
      <c r="AS95" s="20" t="e" cm="1">
        <f t="array" ref="AS95">INDEX($H:$M,ROW(),MATCH(AS$2,$H$1:$M$1,0))</f>
        <v>#NAME?</v>
      </c>
      <c r="AT95" s="20" t="e" cm="1">
        <f t="array" ref="AT95">INDEX($H:$M,ROW(),MATCH(AT$2,$H$1:$M$1,0))</f>
        <v>#NAME?</v>
      </c>
      <c r="AU95" s="20" t="e" cm="1">
        <f t="array" ref="AU95">INDEX($H:$M,ROW(),MATCH(AU$2,$H$1:$M$1,0))</f>
        <v>#NAME?</v>
      </c>
      <c r="AV95" s="20" t="e" cm="1">
        <f t="array" ref="AV95">INDEX($H:$M,ROW(),MATCH(AV$2,$H$1:$M$1,0))</f>
        <v>#NAME?</v>
      </c>
      <c r="AW95" s="20" t="e" cm="1">
        <f t="array" ref="AW95">INDEX($H:$M,ROW(),MATCH(AW$2,$H$1:$M$1,0))</f>
        <v>#NAME?</v>
      </c>
      <c r="AX95" s="20" t="e" cm="1">
        <f t="array" ref="AX95">INDEX($H:$M,ROW(),MATCH(AX$2,$H$1:$M$1,0))</f>
        <v>#NAME?</v>
      </c>
      <c r="AY95" s="20" t="e" cm="1">
        <f t="array" ref="AY95">INDEX($H:$M,ROW(),MATCH(AY$2,$H$1:$M$1,0))</f>
        <v>#NAME?</v>
      </c>
      <c r="AZ95" s="20" t="e" cm="1">
        <f t="array" ref="AZ95">INDEX($H:$M,ROW(),MATCH(AZ$2,$H$1:$M$1,0))</f>
        <v>#NAME?</v>
      </c>
      <c r="BA95" s="20" t="e" cm="1">
        <f t="array" ref="BA95">INDEX($H:$M,ROW(),MATCH(BA$2,$H$1:$M$1,0))</f>
        <v>#NAME?</v>
      </c>
      <c r="BB95" s="20" t="e" cm="1">
        <f t="array" ref="BB95">INDEX($H:$M,ROW(),MATCH(BB$2,$H$1:$M$1,0))</f>
        <v>#NAME?</v>
      </c>
      <c r="BC95" s="20" t="e" cm="1">
        <f t="array" ref="BC95">INDEX($H:$M,ROW(),MATCH(BC$2,$H$1:$M$1,0))</f>
        <v>#NAME?</v>
      </c>
      <c r="BD95" s="20" t="e" cm="1">
        <f t="array" ref="BD95">INDEX($H:$M,ROW(),MATCH(BD$2,$H$1:$M$1,0))</f>
        <v>#NAME?</v>
      </c>
      <c r="BE95" s="20" t="e" cm="1">
        <f t="array" ref="BE95">INDEX($H:$M,ROW(),MATCH(BE$2,$H$1:$M$1,0))</f>
        <v>#NAME?</v>
      </c>
      <c r="BF95" s="20" t="e" cm="1">
        <f t="array" ref="BF95">INDEX($H:$M,ROW(),MATCH(BF$2,$H$1:$M$1,0))</f>
        <v>#NAME?</v>
      </c>
      <c r="BG95" s="20" t="e" cm="1">
        <f t="array" ref="BG95">INDEX($H:$M,ROW(),MATCH(BG$2,$H$1:$M$1,0))</f>
        <v>#NAME?</v>
      </c>
      <c r="BH95" s="20" t="e" cm="1">
        <f t="array" ref="BH95">INDEX($H:$M,ROW(),MATCH(BH$2,$H$1:$M$1,0))</f>
        <v>#NAME?</v>
      </c>
      <c r="BI95" s="20" t="e" cm="1">
        <f t="array" ref="BI95">INDEX($H:$M,ROW(),MATCH(BI$2,$H$1:$M$1,0))</f>
        <v>#NAME?</v>
      </c>
      <c r="BJ95" s="20" t="e" cm="1">
        <f t="array" ref="BJ95">INDEX($H:$M,ROW(),MATCH(BJ$2,$H$1:$M$1,0))</f>
        <v>#NAME?</v>
      </c>
      <c r="BK95" s="20" t="e" cm="1">
        <f t="array" ref="BK95">INDEX($H:$M,ROW(),MATCH(BK$2,$H$1:$M$1,0))</f>
        <v>#NAME?</v>
      </c>
      <c r="BL95" s="20" t="e" cm="1">
        <f t="array" ref="BL95">INDEX($H:$M,ROW(),MATCH(BL$2,$H$1:$M$1,0))</f>
        <v>#NAME?</v>
      </c>
      <c r="BM95" s="20" t="e" cm="1">
        <f t="array" ref="BM95">INDEX($H:$M,ROW(),MATCH(BM$2,$H$1:$M$1,0))</f>
        <v>#NAME?</v>
      </c>
      <c r="BN95" s="20" t="e" cm="1">
        <f t="array" ref="BN95">INDEX($H:$M,ROW(),MATCH(BN$2,$H$1:$M$1,0))</f>
        <v>#NAME?</v>
      </c>
      <c r="BO95" s="20" t="e" cm="1">
        <f t="array" ref="BO95">INDEX($H:$M,ROW(),MATCH(BO$2,$H$1:$M$1,0))</f>
        <v>#NAME?</v>
      </c>
      <c r="BP95" s="20" t="e" cm="1">
        <f t="array" ref="BP95">INDEX($H:$M,ROW(),MATCH(BP$2,$H$1:$M$1,0))</f>
        <v>#NAME?</v>
      </c>
      <c r="BQ95" s="20" t="e" cm="1">
        <f t="array" ref="BQ95">INDEX($H:$M,ROW(),MATCH(BQ$2,$H$1:$M$1,0))</f>
        <v>#NAME?</v>
      </c>
      <c r="BR95" s="20" t="e" cm="1">
        <f t="array" ref="BR95">INDEX($H:$M,ROW(),MATCH(BR$2,$H$1:$M$1,0))</f>
        <v>#NAME?</v>
      </c>
      <c r="BS95" s="20" t="e" cm="1">
        <f t="array" ref="BS95">INDEX($H:$M,ROW(),MATCH(BS$2,$H$1:$M$1,0))</f>
        <v>#NAME?</v>
      </c>
      <c r="BT95" s="20" t="e" cm="1">
        <f t="array" ref="BT95">INDEX($H:$M,ROW(),MATCH(BT$2,$H$1:$M$1,0))</f>
        <v>#NAME?</v>
      </c>
      <c r="BU95" s="20" t="e" cm="1">
        <f t="array" ref="BU95">INDEX($H:$M,ROW(),MATCH(BU$2,$H$1:$M$1,0))</f>
        <v>#NAME?</v>
      </c>
      <c r="BV95" s="20" t="e" cm="1">
        <f t="array" ref="BV95">INDEX($H:$M,ROW(),MATCH(BV$2,$H$1:$M$1,0))</f>
        <v>#NAME?</v>
      </c>
      <c r="BW95" s="20" t="e" cm="1">
        <f t="array" ref="BW95">INDEX($H:$M,ROW(),MATCH(BW$2,$H$1:$M$1,0))</f>
        <v>#NAME?</v>
      </c>
      <c r="BX95" s="20" t="e" cm="1">
        <f t="array" ref="BX95">INDEX($H:$M,ROW(),MATCH(BX$2,$H$1:$M$1,0))</f>
        <v>#NAME?</v>
      </c>
      <c r="BY95" s="20" t="e" cm="1">
        <f t="array" ref="BY95">INDEX($H:$M,ROW(),MATCH(BY$2,$H$1:$M$1,0))</f>
        <v>#NAME?</v>
      </c>
      <c r="BZ95" s="20" t="e" cm="1">
        <f t="array" ref="BZ95">INDEX($H:$M,ROW(),MATCH(BZ$2,$H$1:$M$1,0))</f>
        <v>#NAME?</v>
      </c>
      <c r="CA95" s="20" t="e" cm="1">
        <f t="array" ref="CA95">INDEX($H:$M,ROW(),MATCH(CA$2,$H$1:$M$1,0))</f>
        <v>#NAME?</v>
      </c>
      <c r="CB95" s="20" t="e" cm="1">
        <f t="array" ref="CB95">INDEX($H:$M,ROW(),MATCH(CB$2,$H$1:$M$1,0))</f>
        <v>#NAME?</v>
      </c>
      <c r="CC95" s="20" t="e" cm="1">
        <f t="array" ref="CC95">INDEX($H:$M,ROW(),MATCH(CC$2,$H$1:$M$1,0))</f>
        <v>#NAME?</v>
      </c>
      <c r="CD95" s="20" t="e" cm="1">
        <f t="array" ref="CD95">INDEX($H:$M,ROW(),MATCH(CD$2,$H$1:$M$1,0))</f>
        <v>#NAME?</v>
      </c>
      <c r="CE95" s="20" t="e" cm="1">
        <f t="array" ref="CE95">INDEX($H:$M,ROW(),MATCH(CE$2,$H$1:$M$1,0))</f>
        <v>#NAME?</v>
      </c>
      <c r="CF95" s="20" t="e" cm="1">
        <f t="array" ref="CF95">INDEX($H:$M,ROW(),MATCH(CF$2,$H$1:$M$1,0))</f>
        <v>#NAME?</v>
      </c>
      <c r="CG95" s="20" t="e" cm="1">
        <f t="array" ref="CG95">INDEX($H:$M,ROW(),MATCH(CG$2,$H$1:$M$1,0))</f>
        <v>#NAME?</v>
      </c>
      <c r="CH95" s="20" t="e" cm="1">
        <f t="array" ref="CH95">INDEX($H:$M,ROW(),MATCH(CH$2,$H$1:$M$1,0))</f>
        <v>#NAME?</v>
      </c>
      <c r="CI95" s="20" t="e" cm="1">
        <f t="array" ref="CI95">INDEX($H:$M,ROW(),MATCH(CI$2,$H$1:$M$1,0))</f>
        <v>#NAME?</v>
      </c>
    </row>
    <row r="96" spans="1:87" x14ac:dyDescent="0.35">
      <c r="A96" s="6"/>
      <c r="B96" s="6"/>
      <c r="C96" t="s">
        <v>157</v>
      </c>
      <c r="E96" s="12" t="s">
        <v>179</v>
      </c>
      <c r="F96" s="12"/>
      <c r="G96" s="13"/>
      <c r="H96" s="34" t="e">
        <f t="shared" ref="H96:M96" si="104">SUMIF($2:$2,H$1,96:96)</f>
        <v>#NAME?</v>
      </c>
      <c r="I96" s="34" t="e">
        <f t="shared" si="104"/>
        <v>#NAME?</v>
      </c>
      <c r="J96" s="34" t="e">
        <f t="shared" si="104"/>
        <v>#NAME?</v>
      </c>
      <c r="K96" s="34" t="e">
        <f t="shared" si="104"/>
        <v>#NAME?</v>
      </c>
      <c r="L96" s="34" t="e">
        <f t="shared" si="104"/>
        <v>#NAME?</v>
      </c>
      <c r="M96" s="34" t="e">
        <f t="shared" si="104"/>
        <v>#NAME?</v>
      </c>
      <c r="O96" s="17"/>
      <c r="P96" s="34" t="e">
        <f t="shared" ref="P96:CA96" si="105">P93*P95</f>
        <v>#NAME?</v>
      </c>
      <c r="Q96" s="34" t="e">
        <f t="shared" si="105"/>
        <v>#NAME?</v>
      </c>
      <c r="R96" s="34" t="e">
        <f t="shared" si="105"/>
        <v>#NAME?</v>
      </c>
      <c r="S96" s="34" t="e">
        <f t="shared" si="105"/>
        <v>#NAME?</v>
      </c>
      <c r="T96" s="34" t="e">
        <f t="shared" si="105"/>
        <v>#NAME?</v>
      </c>
      <c r="U96" s="34" t="e">
        <f t="shared" si="105"/>
        <v>#NAME?</v>
      </c>
      <c r="V96" s="34" t="e">
        <f t="shared" si="105"/>
        <v>#NAME?</v>
      </c>
      <c r="W96" s="34" t="e">
        <f t="shared" si="105"/>
        <v>#NAME?</v>
      </c>
      <c r="X96" s="34" t="e">
        <f t="shared" si="105"/>
        <v>#NAME?</v>
      </c>
      <c r="Y96" s="34" t="e">
        <f t="shared" si="105"/>
        <v>#NAME?</v>
      </c>
      <c r="Z96" s="34" t="e">
        <f t="shared" si="105"/>
        <v>#NAME?</v>
      </c>
      <c r="AA96" s="34" t="e">
        <f t="shared" si="105"/>
        <v>#NAME?</v>
      </c>
      <c r="AB96" s="34" t="e">
        <f t="shared" si="105"/>
        <v>#NAME?</v>
      </c>
      <c r="AC96" s="34" t="e">
        <f t="shared" si="105"/>
        <v>#NAME?</v>
      </c>
      <c r="AD96" s="34" t="e">
        <f t="shared" si="105"/>
        <v>#NAME?</v>
      </c>
      <c r="AE96" s="34" t="e">
        <f t="shared" si="105"/>
        <v>#NAME?</v>
      </c>
      <c r="AF96" s="34" t="e">
        <f t="shared" si="105"/>
        <v>#NAME?</v>
      </c>
      <c r="AG96" s="34" t="e">
        <f t="shared" si="105"/>
        <v>#NAME?</v>
      </c>
      <c r="AH96" s="34" t="e">
        <f t="shared" si="105"/>
        <v>#NAME?</v>
      </c>
      <c r="AI96" s="34" t="e">
        <f t="shared" si="105"/>
        <v>#NAME?</v>
      </c>
      <c r="AJ96" s="34" t="e">
        <f t="shared" si="105"/>
        <v>#NAME?</v>
      </c>
      <c r="AK96" s="34" t="e">
        <f t="shared" si="105"/>
        <v>#NAME?</v>
      </c>
      <c r="AL96" s="34" t="e">
        <f t="shared" si="105"/>
        <v>#NAME?</v>
      </c>
      <c r="AM96" s="34" t="e">
        <f t="shared" si="105"/>
        <v>#NAME?</v>
      </c>
      <c r="AN96" s="34" t="e">
        <f t="shared" si="105"/>
        <v>#NAME?</v>
      </c>
      <c r="AO96" s="34" t="e">
        <f t="shared" si="105"/>
        <v>#NAME?</v>
      </c>
      <c r="AP96" s="34" t="e">
        <f t="shared" si="105"/>
        <v>#NAME?</v>
      </c>
      <c r="AQ96" s="34" t="e">
        <f t="shared" si="105"/>
        <v>#NAME?</v>
      </c>
      <c r="AR96" s="34" t="e">
        <f t="shared" si="105"/>
        <v>#NAME?</v>
      </c>
      <c r="AS96" s="34" t="e">
        <f t="shared" si="105"/>
        <v>#NAME?</v>
      </c>
      <c r="AT96" s="34" t="e">
        <f t="shared" si="105"/>
        <v>#NAME?</v>
      </c>
      <c r="AU96" s="34" t="e">
        <f t="shared" si="105"/>
        <v>#NAME?</v>
      </c>
      <c r="AV96" s="34" t="e">
        <f t="shared" si="105"/>
        <v>#NAME?</v>
      </c>
      <c r="AW96" s="34" t="e">
        <f t="shared" si="105"/>
        <v>#NAME?</v>
      </c>
      <c r="AX96" s="34" t="e">
        <f t="shared" si="105"/>
        <v>#NAME?</v>
      </c>
      <c r="AY96" s="34" t="e">
        <f t="shared" si="105"/>
        <v>#NAME?</v>
      </c>
      <c r="AZ96" s="34" t="e">
        <f t="shared" si="105"/>
        <v>#NAME?</v>
      </c>
      <c r="BA96" s="34" t="e">
        <f t="shared" si="105"/>
        <v>#NAME?</v>
      </c>
      <c r="BB96" s="34" t="e">
        <f t="shared" si="105"/>
        <v>#NAME?</v>
      </c>
      <c r="BC96" s="34" t="e">
        <f t="shared" si="105"/>
        <v>#NAME?</v>
      </c>
      <c r="BD96" s="34" t="e">
        <f t="shared" si="105"/>
        <v>#NAME?</v>
      </c>
      <c r="BE96" s="34" t="e">
        <f t="shared" si="105"/>
        <v>#NAME?</v>
      </c>
      <c r="BF96" s="34" t="e">
        <f t="shared" si="105"/>
        <v>#NAME?</v>
      </c>
      <c r="BG96" s="34" t="e">
        <f t="shared" si="105"/>
        <v>#NAME?</v>
      </c>
      <c r="BH96" s="34" t="e">
        <f t="shared" si="105"/>
        <v>#NAME?</v>
      </c>
      <c r="BI96" s="34" t="e">
        <f t="shared" si="105"/>
        <v>#NAME?</v>
      </c>
      <c r="BJ96" s="34" t="e">
        <f t="shared" si="105"/>
        <v>#NAME?</v>
      </c>
      <c r="BK96" s="34" t="e">
        <f t="shared" si="105"/>
        <v>#NAME?</v>
      </c>
      <c r="BL96" s="34" t="e">
        <f t="shared" si="105"/>
        <v>#NAME?</v>
      </c>
      <c r="BM96" s="34" t="e">
        <f t="shared" si="105"/>
        <v>#NAME?</v>
      </c>
      <c r="BN96" s="34" t="e">
        <f t="shared" si="105"/>
        <v>#NAME?</v>
      </c>
      <c r="BO96" s="34" t="e">
        <f t="shared" si="105"/>
        <v>#NAME?</v>
      </c>
      <c r="BP96" s="34" t="e">
        <f t="shared" si="105"/>
        <v>#NAME?</v>
      </c>
      <c r="BQ96" s="34" t="e">
        <f t="shared" si="105"/>
        <v>#NAME?</v>
      </c>
      <c r="BR96" s="34" t="e">
        <f t="shared" si="105"/>
        <v>#NAME?</v>
      </c>
      <c r="BS96" s="34" t="e">
        <f t="shared" si="105"/>
        <v>#NAME?</v>
      </c>
      <c r="BT96" s="34" t="e">
        <f t="shared" si="105"/>
        <v>#NAME?</v>
      </c>
      <c r="BU96" s="34" t="e">
        <f t="shared" si="105"/>
        <v>#NAME?</v>
      </c>
      <c r="BV96" s="34" t="e">
        <f t="shared" si="105"/>
        <v>#NAME?</v>
      </c>
      <c r="BW96" s="34" t="e">
        <f t="shared" si="105"/>
        <v>#NAME?</v>
      </c>
      <c r="BX96" s="34" t="e">
        <f t="shared" si="105"/>
        <v>#NAME?</v>
      </c>
      <c r="BY96" s="34" t="e">
        <f t="shared" si="105"/>
        <v>#NAME?</v>
      </c>
      <c r="BZ96" s="34" t="e">
        <f t="shared" si="105"/>
        <v>#NAME?</v>
      </c>
      <c r="CA96" s="34" t="e">
        <f t="shared" si="105"/>
        <v>#NAME?</v>
      </c>
      <c r="CB96" s="34" t="e">
        <f t="shared" ref="CB96:CI96" si="106">CB93*CB95</f>
        <v>#NAME?</v>
      </c>
      <c r="CC96" s="34" t="e">
        <f t="shared" si="106"/>
        <v>#NAME?</v>
      </c>
      <c r="CD96" s="34" t="e">
        <f t="shared" si="106"/>
        <v>#NAME?</v>
      </c>
      <c r="CE96" s="34" t="e">
        <f t="shared" si="106"/>
        <v>#NAME?</v>
      </c>
      <c r="CF96" s="34" t="e">
        <f t="shared" si="106"/>
        <v>#NAME?</v>
      </c>
      <c r="CG96" s="34" t="e">
        <f t="shared" si="106"/>
        <v>#NAME?</v>
      </c>
      <c r="CH96" s="34" t="e">
        <f t="shared" si="106"/>
        <v>#NAME?</v>
      </c>
      <c r="CI96" s="34" t="e">
        <f t="shared" si="106"/>
        <v>#NAME?</v>
      </c>
    </row>
    <row r="97" spans="2:87" x14ac:dyDescent="0.35">
      <c r="C97" t="s">
        <v>157</v>
      </c>
      <c r="E97" s="12" t="s">
        <v>73</v>
      </c>
      <c r="F97" s="12"/>
      <c r="G97" s="13"/>
      <c r="H97" s="16">
        <v>0.05</v>
      </c>
      <c r="I97" s="16">
        <v>0.05</v>
      </c>
      <c r="J97" s="16">
        <v>0.05</v>
      </c>
      <c r="K97" s="16">
        <v>0.05</v>
      </c>
      <c r="L97" s="16">
        <v>0.05</v>
      </c>
      <c r="M97" s="16">
        <v>0.05</v>
      </c>
      <c r="O97" s="20"/>
      <c r="P97" s="20" t="e" cm="1">
        <f t="array" ref="P97">INDEX($H:$M,ROW(),MATCH(P$2,$H$1:$M$1,0))</f>
        <v>#NAME?</v>
      </c>
      <c r="Q97" s="20" t="e" cm="1">
        <f t="array" ref="Q97">INDEX($H:$M,ROW(),MATCH(Q$2,$H$1:$M$1,0))</f>
        <v>#NAME?</v>
      </c>
      <c r="R97" s="20" t="e" cm="1">
        <f t="array" ref="R97">INDEX($H:$M,ROW(),MATCH(R$2,$H$1:$M$1,0))</f>
        <v>#NAME?</v>
      </c>
      <c r="S97" s="20" t="e" cm="1">
        <f t="array" ref="S97">INDEX($H:$M,ROW(),MATCH(S$2,$H$1:$M$1,0))</f>
        <v>#NAME?</v>
      </c>
      <c r="T97" s="20" t="e" cm="1">
        <f t="array" ref="T97">INDEX($H:$M,ROW(),MATCH(T$2,$H$1:$M$1,0))</f>
        <v>#NAME?</v>
      </c>
      <c r="U97" s="20" t="e" cm="1">
        <f t="array" ref="U97">INDEX($H:$M,ROW(),MATCH(U$2,$H$1:$M$1,0))</f>
        <v>#NAME?</v>
      </c>
      <c r="V97" s="20" t="e" cm="1">
        <f t="array" ref="V97">INDEX($H:$M,ROW(),MATCH(V$2,$H$1:$M$1,0))</f>
        <v>#NAME?</v>
      </c>
      <c r="W97" s="20" t="e" cm="1">
        <f t="array" ref="W97">INDEX($H:$M,ROW(),MATCH(W$2,$H$1:$M$1,0))</f>
        <v>#NAME?</v>
      </c>
      <c r="X97" s="20" t="e" cm="1">
        <f t="array" ref="X97">INDEX($H:$M,ROW(),MATCH(X$2,$H$1:$M$1,0))</f>
        <v>#NAME?</v>
      </c>
      <c r="Y97" s="20" t="e" cm="1">
        <f t="array" ref="Y97">INDEX($H:$M,ROW(),MATCH(Y$2,$H$1:$M$1,0))</f>
        <v>#NAME?</v>
      </c>
      <c r="Z97" s="20" t="e" cm="1">
        <f t="array" ref="Z97">INDEX($H:$M,ROW(),MATCH(Z$2,$H$1:$M$1,0))</f>
        <v>#NAME?</v>
      </c>
      <c r="AA97" s="20" t="e" cm="1">
        <f t="array" ref="AA97">INDEX($H:$M,ROW(),MATCH(AA$2,$H$1:$M$1,0))</f>
        <v>#NAME?</v>
      </c>
      <c r="AB97" s="20" t="e" cm="1">
        <f t="array" ref="AB97">INDEX($H:$M,ROW(),MATCH(AB$2,$H$1:$M$1,0))</f>
        <v>#NAME?</v>
      </c>
      <c r="AC97" s="20" t="e" cm="1">
        <f t="array" ref="AC97">INDEX($H:$M,ROW(),MATCH(AC$2,$H$1:$M$1,0))</f>
        <v>#NAME?</v>
      </c>
      <c r="AD97" s="20" t="e" cm="1">
        <f t="array" ref="AD97">INDEX($H:$M,ROW(),MATCH(AD$2,$H$1:$M$1,0))</f>
        <v>#NAME?</v>
      </c>
      <c r="AE97" s="20" t="e" cm="1">
        <f t="array" ref="AE97">INDEX($H:$M,ROW(),MATCH(AE$2,$H$1:$M$1,0))</f>
        <v>#NAME?</v>
      </c>
      <c r="AF97" s="20" t="e" cm="1">
        <f t="array" ref="AF97">INDEX($H:$M,ROW(),MATCH(AF$2,$H$1:$M$1,0))</f>
        <v>#NAME?</v>
      </c>
      <c r="AG97" s="20" t="e" cm="1">
        <f t="array" ref="AG97">INDEX($H:$M,ROW(),MATCH(AG$2,$H$1:$M$1,0))</f>
        <v>#NAME?</v>
      </c>
      <c r="AH97" s="20" t="e" cm="1">
        <f t="array" ref="AH97">INDEX($H:$M,ROW(),MATCH(AH$2,$H$1:$M$1,0))</f>
        <v>#NAME?</v>
      </c>
      <c r="AI97" s="20" t="e" cm="1">
        <f t="array" ref="AI97">INDEX($H:$M,ROW(),MATCH(AI$2,$H$1:$M$1,0))</f>
        <v>#NAME?</v>
      </c>
      <c r="AJ97" s="20" t="e" cm="1">
        <f t="array" ref="AJ97">INDEX($H:$M,ROW(),MATCH(AJ$2,$H$1:$M$1,0))</f>
        <v>#NAME?</v>
      </c>
      <c r="AK97" s="20" t="e" cm="1">
        <f t="array" ref="AK97">INDEX($H:$M,ROW(),MATCH(AK$2,$H$1:$M$1,0))</f>
        <v>#NAME?</v>
      </c>
      <c r="AL97" s="20" t="e" cm="1">
        <f t="array" ref="AL97">INDEX($H:$M,ROW(),MATCH(AL$2,$H$1:$M$1,0))</f>
        <v>#NAME?</v>
      </c>
      <c r="AM97" s="20" t="e" cm="1">
        <f t="array" ref="AM97">INDEX($H:$M,ROW(),MATCH(AM$2,$H$1:$M$1,0))</f>
        <v>#NAME?</v>
      </c>
      <c r="AN97" s="20" t="e" cm="1">
        <f t="array" ref="AN97">INDEX($H:$M,ROW(),MATCH(AN$2,$H$1:$M$1,0))</f>
        <v>#NAME?</v>
      </c>
      <c r="AO97" s="20" t="e" cm="1">
        <f t="array" ref="AO97">INDEX($H:$M,ROW(),MATCH(AO$2,$H$1:$M$1,0))</f>
        <v>#NAME?</v>
      </c>
      <c r="AP97" s="20" t="e" cm="1">
        <f t="array" ref="AP97">INDEX($H:$M,ROW(),MATCH(AP$2,$H$1:$M$1,0))</f>
        <v>#NAME?</v>
      </c>
      <c r="AQ97" s="20" t="e" cm="1">
        <f t="array" ref="AQ97">INDEX($H:$M,ROW(),MATCH(AQ$2,$H$1:$M$1,0))</f>
        <v>#NAME?</v>
      </c>
      <c r="AR97" s="20" t="e" cm="1">
        <f t="array" ref="AR97">INDEX($H:$M,ROW(),MATCH(AR$2,$H$1:$M$1,0))</f>
        <v>#NAME?</v>
      </c>
      <c r="AS97" s="20" t="e" cm="1">
        <f t="array" ref="AS97">INDEX($H:$M,ROW(),MATCH(AS$2,$H$1:$M$1,0))</f>
        <v>#NAME?</v>
      </c>
      <c r="AT97" s="20" t="e" cm="1">
        <f t="array" ref="AT97">INDEX($H:$M,ROW(),MATCH(AT$2,$H$1:$M$1,0))</f>
        <v>#NAME?</v>
      </c>
      <c r="AU97" s="20" t="e" cm="1">
        <f t="array" ref="AU97">INDEX($H:$M,ROW(),MATCH(AU$2,$H$1:$M$1,0))</f>
        <v>#NAME?</v>
      </c>
      <c r="AV97" s="20" t="e" cm="1">
        <f t="array" ref="AV97">INDEX($H:$M,ROW(),MATCH(AV$2,$H$1:$M$1,0))</f>
        <v>#NAME?</v>
      </c>
      <c r="AW97" s="20" t="e" cm="1">
        <f t="array" ref="AW97">INDEX($H:$M,ROW(),MATCH(AW$2,$H$1:$M$1,0))</f>
        <v>#NAME?</v>
      </c>
      <c r="AX97" s="20" t="e" cm="1">
        <f t="array" ref="AX97">INDEX($H:$M,ROW(),MATCH(AX$2,$H$1:$M$1,0))</f>
        <v>#NAME?</v>
      </c>
      <c r="AY97" s="20" t="e" cm="1">
        <f t="array" ref="AY97">INDEX($H:$M,ROW(),MATCH(AY$2,$H$1:$M$1,0))</f>
        <v>#NAME?</v>
      </c>
      <c r="AZ97" s="20" t="e" cm="1">
        <f t="array" ref="AZ97">INDEX($H:$M,ROW(),MATCH(AZ$2,$H$1:$M$1,0))</f>
        <v>#NAME?</v>
      </c>
      <c r="BA97" s="20" t="e" cm="1">
        <f t="array" ref="BA97">INDEX($H:$M,ROW(),MATCH(BA$2,$H$1:$M$1,0))</f>
        <v>#NAME?</v>
      </c>
      <c r="BB97" s="20" t="e" cm="1">
        <f t="array" ref="BB97">INDEX($H:$M,ROW(),MATCH(BB$2,$H$1:$M$1,0))</f>
        <v>#NAME?</v>
      </c>
      <c r="BC97" s="20" t="e" cm="1">
        <f t="array" ref="BC97">INDEX($H:$M,ROW(),MATCH(BC$2,$H$1:$M$1,0))</f>
        <v>#NAME?</v>
      </c>
      <c r="BD97" s="20" t="e" cm="1">
        <f t="array" ref="BD97">INDEX($H:$M,ROW(),MATCH(BD$2,$H$1:$M$1,0))</f>
        <v>#NAME?</v>
      </c>
      <c r="BE97" s="20" t="e" cm="1">
        <f t="array" ref="BE97">INDEX($H:$M,ROW(),MATCH(BE$2,$H$1:$M$1,0))</f>
        <v>#NAME?</v>
      </c>
      <c r="BF97" s="20" t="e" cm="1">
        <f t="array" ref="BF97">INDEX($H:$M,ROW(),MATCH(BF$2,$H$1:$M$1,0))</f>
        <v>#NAME?</v>
      </c>
      <c r="BG97" s="20" t="e" cm="1">
        <f t="array" ref="BG97">INDEX($H:$M,ROW(),MATCH(BG$2,$H$1:$M$1,0))</f>
        <v>#NAME?</v>
      </c>
      <c r="BH97" s="20" t="e" cm="1">
        <f t="array" ref="BH97">INDEX($H:$M,ROW(),MATCH(BH$2,$H$1:$M$1,0))</f>
        <v>#NAME?</v>
      </c>
      <c r="BI97" s="20" t="e" cm="1">
        <f t="array" ref="BI97">INDEX($H:$M,ROW(),MATCH(BI$2,$H$1:$M$1,0))</f>
        <v>#NAME?</v>
      </c>
      <c r="BJ97" s="20" t="e" cm="1">
        <f t="array" ref="BJ97">INDEX($H:$M,ROW(),MATCH(BJ$2,$H$1:$M$1,0))</f>
        <v>#NAME?</v>
      </c>
      <c r="BK97" s="20" t="e" cm="1">
        <f t="array" ref="BK97">INDEX($H:$M,ROW(),MATCH(BK$2,$H$1:$M$1,0))</f>
        <v>#NAME?</v>
      </c>
      <c r="BL97" s="20" t="e" cm="1">
        <f t="array" ref="BL97">INDEX($H:$M,ROW(),MATCH(BL$2,$H$1:$M$1,0))</f>
        <v>#NAME?</v>
      </c>
      <c r="BM97" s="20" t="e" cm="1">
        <f t="array" ref="BM97">INDEX($H:$M,ROW(),MATCH(BM$2,$H$1:$M$1,0))</f>
        <v>#NAME?</v>
      </c>
      <c r="BN97" s="20" t="e" cm="1">
        <f t="array" ref="BN97">INDEX($H:$M,ROW(),MATCH(BN$2,$H$1:$M$1,0))</f>
        <v>#NAME?</v>
      </c>
      <c r="BO97" s="20" t="e" cm="1">
        <f t="array" ref="BO97">INDEX($H:$M,ROW(),MATCH(BO$2,$H$1:$M$1,0))</f>
        <v>#NAME?</v>
      </c>
      <c r="BP97" s="20" t="e" cm="1">
        <f t="array" ref="BP97">INDEX($H:$M,ROW(),MATCH(BP$2,$H$1:$M$1,0))</f>
        <v>#NAME?</v>
      </c>
      <c r="BQ97" s="20" t="e" cm="1">
        <f t="array" ref="BQ97">INDEX($H:$M,ROW(),MATCH(BQ$2,$H$1:$M$1,0))</f>
        <v>#NAME?</v>
      </c>
      <c r="BR97" s="20" t="e" cm="1">
        <f t="array" ref="BR97">INDEX($H:$M,ROW(),MATCH(BR$2,$H$1:$M$1,0))</f>
        <v>#NAME?</v>
      </c>
      <c r="BS97" s="20" t="e" cm="1">
        <f t="array" ref="BS97">INDEX($H:$M,ROW(),MATCH(BS$2,$H$1:$M$1,0))</f>
        <v>#NAME?</v>
      </c>
      <c r="BT97" s="20" t="e" cm="1">
        <f t="array" ref="BT97">INDEX($H:$M,ROW(),MATCH(BT$2,$H$1:$M$1,0))</f>
        <v>#NAME?</v>
      </c>
      <c r="BU97" s="20" t="e" cm="1">
        <f t="array" ref="BU97">INDEX($H:$M,ROW(),MATCH(BU$2,$H$1:$M$1,0))</f>
        <v>#NAME?</v>
      </c>
      <c r="BV97" s="20" t="e" cm="1">
        <f t="array" ref="BV97">INDEX($H:$M,ROW(),MATCH(BV$2,$H$1:$M$1,0))</f>
        <v>#NAME?</v>
      </c>
      <c r="BW97" s="20" t="e" cm="1">
        <f t="array" ref="BW97">INDEX($H:$M,ROW(),MATCH(BW$2,$H$1:$M$1,0))</f>
        <v>#NAME?</v>
      </c>
      <c r="BX97" s="20" t="e" cm="1">
        <f t="array" ref="BX97">INDEX($H:$M,ROW(),MATCH(BX$2,$H$1:$M$1,0))</f>
        <v>#NAME?</v>
      </c>
      <c r="BY97" s="20" t="e" cm="1">
        <f t="array" ref="BY97">INDEX($H:$M,ROW(),MATCH(BY$2,$H$1:$M$1,0))</f>
        <v>#NAME?</v>
      </c>
      <c r="BZ97" s="20" t="e" cm="1">
        <f t="array" ref="BZ97">INDEX($H:$M,ROW(),MATCH(BZ$2,$H$1:$M$1,0))</f>
        <v>#NAME?</v>
      </c>
      <c r="CA97" s="20" t="e" cm="1">
        <f t="array" ref="CA97">INDEX($H:$M,ROW(),MATCH(CA$2,$H$1:$M$1,0))</f>
        <v>#NAME?</v>
      </c>
      <c r="CB97" s="20" t="e" cm="1">
        <f t="array" ref="CB97">INDEX($H:$M,ROW(),MATCH(CB$2,$H$1:$M$1,0))</f>
        <v>#NAME?</v>
      </c>
      <c r="CC97" s="20" t="e" cm="1">
        <f t="array" ref="CC97">INDEX($H:$M,ROW(),MATCH(CC$2,$H$1:$M$1,0))</f>
        <v>#NAME?</v>
      </c>
      <c r="CD97" s="20" t="e" cm="1">
        <f t="array" ref="CD97">INDEX($H:$M,ROW(),MATCH(CD$2,$H$1:$M$1,0))</f>
        <v>#NAME?</v>
      </c>
      <c r="CE97" s="20" t="e" cm="1">
        <f t="array" ref="CE97">INDEX($H:$M,ROW(),MATCH(CE$2,$H$1:$M$1,0))</f>
        <v>#NAME?</v>
      </c>
      <c r="CF97" s="20" t="e" cm="1">
        <f t="array" ref="CF97">INDEX($H:$M,ROW(),MATCH(CF$2,$H$1:$M$1,0))</f>
        <v>#NAME?</v>
      </c>
      <c r="CG97" s="20" t="e" cm="1">
        <f t="array" ref="CG97">INDEX($H:$M,ROW(),MATCH(CG$2,$H$1:$M$1,0))</f>
        <v>#NAME?</v>
      </c>
      <c r="CH97" s="20" t="e" cm="1">
        <f t="array" ref="CH97">INDEX($H:$M,ROW(),MATCH(CH$2,$H$1:$M$1,0))</f>
        <v>#NAME?</v>
      </c>
      <c r="CI97" s="20" t="e" cm="1">
        <f t="array" ref="CI97">INDEX($H:$M,ROW(),MATCH(CI$2,$H$1:$M$1,0))</f>
        <v>#NAME?</v>
      </c>
    </row>
    <row r="98" spans="2:87" x14ac:dyDescent="0.35">
      <c r="B98" s="6"/>
      <c r="C98" t="s">
        <v>157</v>
      </c>
      <c r="E98" t="s">
        <v>74</v>
      </c>
      <c r="H98" s="35" t="e">
        <f t="shared" ref="H98:M98" si="107">SUMIF($2:$2,H$1,98:98)</f>
        <v>#NAME?</v>
      </c>
      <c r="I98" s="35" t="e">
        <f t="shared" si="107"/>
        <v>#NAME?</v>
      </c>
      <c r="J98" s="35" t="e">
        <f t="shared" si="107"/>
        <v>#NAME?</v>
      </c>
      <c r="K98" s="35" t="e">
        <f t="shared" si="107"/>
        <v>#NAME?</v>
      </c>
      <c r="L98" s="35" t="e">
        <f t="shared" si="107"/>
        <v>#NAME?</v>
      </c>
      <c r="M98" s="35" t="e">
        <f t="shared" si="107"/>
        <v>#NAME?</v>
      </c>
      <c r="N98" s="36"/>
      <c r="O98" s="35"/>
      <c r="P98" s="35" t="e">
        <f t="shared" ref="P98:CA98" si="108">-P93*P97</f>
        <v>#NAME?</v>
      </c>
      <c r="Q98" s="35" t="e">
        <f t="shared" si="108"/>
        <v>#NAME?</v>
      </c>
      <c r="R98" s="35" t="e">
        <f t="shared" si="108"/>
        <v>#NAME?</v>
      </c>
      <c r="S98" s="35" t="e">
        <f t="shared" si="108"/>
        <v>#NAME?</v>
      </c>
      <c r="T98" s="35" t="e">
        <f t="shared" si="108"/>
        <v>#NAME?</v>
      </c>
      <c r="U98" s="35" t="e">
        <f t="shared" si="108"/>
        <v>#NAME?</v>
      </c>
      <c r="V98" s="35" t="e">
        <f t="shared" si="108"/>
        <v>#NAME?</v>
      </c>
      <c r="W98" s="35" t="e">
        <f t="shared" si="108"/>
        <v>#NAME?</v>
      </c>
      <c r="X98" s="35" t="e">
        <f t="shared" si="108"/>
        <v>#NAME?</v>
      </c>
      <c r="Y98" s="35" t="e">
        <f t="shared" si="108"/>
        <v>#NAME?</v>
      </c>
      <c r="Z98" s="35" t="e">
        <f t="shared" si="108"/>
        <v>#NAME?</v>
      </c>
      <c r="AA98" s="35" t="e">
        <f t="shared" si="108"/>
        <v>#NAME?</v>
      </c>
      <c r="AB98" s="35" t="e">
        <f t="shared" si="108"/>
        <v>#NAME?</v>
      </c>
      <c r="AC98" s="35" t="e">
        <f t="shared" si="108"/>
        <v>#NAME?</v>
      </c>
      <c r="AD98" s="35" t="e">
        <f t="shared" si="108"/>
        <v>#NAME?</v>
      </c>
      <c r="AE98" s="35" t="e">
        <f t="shared" si="108"/>
        <v>#NAME?</v>
      </c>
      <c r="AF98" s="35" t="e">
        <f t="shared" si="108"/>
        <v>#NAME?</v>
      </c>
      <c r="AG98" s="35" t="e">
        <f t="shared" si="108"/>
        <v>#NAME?</v>
      </c>
      <c r="AH98" s="35" t="e">
        <f t="shared" si="108"/>
        <v>#NAME?</v>
      </c>
      <c r="AI98" s="35" t="e">
        <f t="shared" si="108"/>
        <v>#NAME?</v>
      </c>
      <c r="AJ98" s="35" t="e">
        <f t="shared" si="108"/>
        <v>#NAME?</v>
      </c>
      <c r="AK98" s="35" t="e">
        <f t="shared" si="108"/>
        <v>#NAME?</v>
      </c>
      <c r="AL98" s="35" t="e">
        <f t="shared" si="108"/>
        <v>#NAME?</v>
      </c>
      <c r="AM98" s="35" t="e">
        <f t="shared" si="108"/>
        <v>#NAME?</v>
      </c>
      <c r="AN98" s="35" t="e">
        <f t="shared" si="108"/>
        <v>#NAME?</v>
      </c>
      <c r="AO98" s="35" t="e">
        <f t="shared" si="108"/>
        <v>#NAME?</v>
      </c>
      <c r="AP98" s="35" t="e">
        <f t="shared" si="108"/>
        <v>#NAME?</v>
      </c>
      <c r="AQ98" s="35" t="e">
        <f t="shared" si="108"/>
        <v>#NAME?</v>
      </c>
      <c r="AR98" s="35" t="e">
        <f t="shared" si="108"/>
        <v>#NAME?</v>
      </c>
      <c r="AS98" s="35" t="e">
        <f t="shared" si="108"/>
        <v>#NAME?</v>
      </c>
      <c r="AT98" s="35" t="e">
        <f t="shared" si="108"/>
        <v>#NAME?</v>
      </c>
      <c r="AU98" s="35" t="e">
        <f t="shared" si="108"/>
        <v>#NAME?</v>
      </c>
      <c r="AV98" s="35" t="e">
        <f t="shared" si="108"/>
        <v>#NAME?</v>
      </c>
      <c r="AW98" s="35" t="e">
        <f t="shared" si="108"/>
        <v>#NAME?</v>
      </c>
      <c r="AX98" s="35" t="e">
        <f t="shared" si="108"/>
        <v>#NAME?</v>
      </c>
      <c r="AY98" s="35" t="e">
        <f t="shared" si="108"/>
        <v>#NAME?</v>
      </c>
      <c r="AZ98" s="35" t="e">
        <f t="shared" si="108"/>
        <v>#NAME?</v>
      </c>
      <c r="BA98" s="35" t="e">
        <f t="shared" si="108"/>
        <v>#NAME?</v>
      </c>
      <c r="BB98" s="35" t="e">
        <f t="shared" si="108"/>
        <v>#NAME?</v>
      </c>
      <c r="BC98" s="35" t="e">
        <f t="shared" si="108"/>
        <v>#NAME?</v>
      </c>
      <c r="BD98" s="35" t="e">
        <f t="shared" si="108"/>
        <v>#NAME?</v>
      </c>
      <c r="BE98" s="35" t="e">
        <f t="shared" si="108"/>
        <v>#NAME?</v>
      </c>
      <c r="BF98" s="35" t="e">
        <f t="shared" si="108"/>
        <v>#NAME?</v>
      </c>
      <c r="BG98" s="35" t="e">
        <f t="shared" si="108"/>
        <v>#NAME?</v>
      </c>
      <c r="BH98" s="35" t="e">
        <f t="shared" si="108"/>
        <v>#NAME?</v>
      </c>
      <c r="BI98" s="35" t="e">
        <f t="shared" si="108"/>
        <v>#NAME?</v>
      </c>
      <c r="BJ98" s="35" t="e">
        <f t="shared" si="108"/>
        <v>#NAME?</v>
      </c>
      <c r="BK98" s="35" t="e">
        <f t="shared" si="108"/>
        <v>#NAME?</v>
      </c>
      <c r="BL98" s="35" t="e">
        <f t="shared" si="108"/>
        <v>#NAME?</v>
      </c>
      <c r="BM98" s="35" t="e">
        <f t="shared" si="108"/>
        <v>#NAME?</v>
      </c>
      <c r="BN98" s="35" t="e">
        <f t="shared" si="108"/>
        <v>#NAME?</v>
      </c>
      <c r="BO98" s="35" t="e">
        <f t="shared" si="108"/>
        <v>#NAME?</v>
      </c>
      <c r="BP98" s="35" t="e">
        <f t="shared" si="108"/>
        <v>#NAME?</v>
      </c>
      <c r="BQ98" s="35" t="e">
        <f t="shared" si="108"/>
        <v>#NAME?</v>
      </c>
      <c r="BR98" s="35" t="e">
        <f t="shared" si="108"/>
        <v>#NAME?</v>
      </c>
      <c r="BS98" s="35" t="e">
        <f t="shared" si="108"/>
        <v>#NAME?</v>
      </c>
      <c r="BT98" s="35" t="e">
        <f t="shared" si="108"/>
        <v>#NAME?</v>
      </c>
      <c r="BU98" s="35" t="e">
        <f t="shared" si="108"/>
        <v>#NAME?</v>
      </c>
      <c r="BV98" s="35" t="e">
        <f t="shared" si="108"/>
        <v>#NAME?</v>
      </c>
      <c r="BW98" s="35" t="e">
        <f t="shared" si="108"/>
        <v>#NAME?</v>
      </c>
      <c r="BX98" s="35" t="e">
        <f t="shared" si="108"/>
        <v>#NAME?</v>
      </c>
      <c r="BY98" s="35" t="e">
        <f t="shared" si="108"/>
        <v>#NAME?</v>
      </c>
      <c r="BZ98" s="35" t="e">
        <f t="shared" si="108"/>
        <v>#NAME?</v>
      </c>
      <c r="CA98" s="35" t="e">
        <f t="shared" si="108"/>
        <v>#NAME?</v>
      </c>
      <c r="CB98" s="35" t="e">
        <f t="shared" ref="CB98:CI98" si="109">-CB93*CB97</f>
        <v>#NAME?</v>
      </c>
      <c r="CC98" s="35" t="e">
        <f t="shared" si="109"/>
        <v>#NAME?</v>
      </c>
      <c r="CD98" s="35" t="e">
        <f t="shared" si="109"/>
        <v>#NAME?</v>
      </c>
      <c r="CE98" s="35" t="e">
        <f t="shared" si="109"/>
        <v>#NAME?</v>
      </c>
      <c r="CF98" s="35" t="e">
        <f t="shared" si="109"/>
        <v>#NAME?</v>
      </c>
      <c r="CG98" s="35" t="e">
        <f t="shared" si="109"/>
        <v>#NAME?</v>
      </c>
      <c r="CH98" s="35" t="e">
        <f t="shared" si="109"/>
        <v>#NAME?</v>
      </c>
      <c r="CI98" s="35" t="e">
        <f t="shared" si="109"/>
        <v>#NAME?</v>
      </c>
    </row>
    <row r="99" spans="2:87" x14ac:dyDescent="0.35">
      <c r="B99" t="s">
        <v>80</v>
      </c>
      <c r="C99" t="s">
        <v>157</v>
      </c>
      <c r="E99" s="31" t="str">
        <f>"# of subscriers - "&amp;E89</f>
        <v># of subscriers - Subscription revenue - Tiers, secondary revenue driven:</v>
      </c>
      <c r="F99" s="31"/>
      <c r="G99" s="67"/>
      <c r="H99" s="32" t="e">
        <f t="shared" ref="H99:N99" si="110">SUMIF($3:$3,H$1,99:99)</f>
        <v>#NAME?</v>
      </c>
      <c r="I99" s="32" t="e">
        <f t="shared" si="110"/>
        <v>#NAME?</v>
      </c>
      <c r="J99" s="32" t="e">
        <f t="shared" si="110"/>
        <v>#NAME?</v>
      </c>
      <c r="K99" s="32" t="e">
        <f t="shared" si="110"/>
        <v>#NAME?</v>
      </c>
      <c r="L99" s="32" t="e">
        <f t="shared" si="110"/>
        <v>#NAME?</v>
      </c>
      <c r="M99" s="32" t="e">
        <f t="shared" si="110"/>
        <v>#NAME?</v>
      </c>
      <c r="N99" s="32">
        <f t="shared" si="110"/>
        <v>0</v>
      </c>
      <c r="O99" s="32"/>
      <c r="P99" s="32" t="e">
        <f t="shared" ref="P99:CA99" si="111">P93+P94+P98+P96</f>
        <v>#NAME?</v>
      </c>
      <c r="Q99" s="32" t="e">
        <f t="shared" si="111"/>
        <v>#NAME?</v>
      </c>
      <c r="R99" s="32" t="e">
        <f t="shared" si="111"/>
        <v>#NAME?</v>
      </c>
      <c r="S99" s="32" t="e">
        <f t="shared" si="111"/>
        <v>#NAME?</v>
      </c>
      <c r="T99" s="32" t="e">
        <f t="shared" si="111"/>
        <v>#NAME?</v>
      </c>
      <c r="U99" s="32" t="e">
        <f t="shared" si="111"/>
        <v>#NAME?</v>
      </c>
      <c r="V99" s="32" t="e">
        <f t="shared" si="111"/>
        <v>#NAME?</v>
      </c>
      <c r="W99" s="32" t="e">
        <f t="shared" si="111"/>
        <v>#NAME?</v>
      </c>
      <c r="X99" s="32" t="e">
        <f t="shared" si="111"/>
        <v>#NAME?</v>
      </c>
      <c r="Y99" s="32" t="e">
        <f t="shared" si="111"/>
        <v>#NAME?</v>
      </c>
      <c r="Z99" s="32" t="e">
        <f t="shared" si="111"/>
        <v>#NAME?</v>
      </c>
      <c r="AA99" s="32" t="e">
        <f t="shared" si="111"/>
        <v>#NAME?</v>
      </c>
      <c r="AB99" s="32" t="e">
        <f t="shared" si="111"/>
        <v>#NAME?</v>
      </c>
      <c r="AC99" s="32" t="e">
        <f t="shared" si="111"/>
        <v>#NAME?</v>
      </c>
      <c r="AD99" s="32" t="e">
        <f t="shared" si="111"/>
        <v>#NAME?</v>
      </c>
      <c r="AE99" s="32" t="e">
        <f t="shared" si="111"/>
        <v>#NAME?</v>
      </c>
      <c r="AF99" s="32" t="e">
        <f t="shared" si="111"/>
        <v>#NAME?</v>
      </c>
      <c r="AG99" s="32" t="e">
        <f t="shared" si="111"/>
        <v>#NAME?</v>
      </c>
      <c r="AH99" s="32" t="e">
        <f t="shared" si="111"/>
        <v>#NAME?</v>
      </c>
      <c r="AI99" s="32" t="e">
        <f t="shared" si="111"/>
        <v>#NAME?</v>
      </c>
      <c r="AJ99" s="32" t="e">
        <f t="shared" si="111"/>
        <v>#NAME?</v>
      </c>
      <c r="AK99" s="32" t="e">
        <f t="shared" si="111"/>
        <v>#NAME?</v>
      </c>
      <c r="AL99" s="32" t="e">
        <f t="shared" si="111"/>
        <v>#NAME?</v>
      </c>
      <c r="AM99" s="32" t="e">
        <f t="shared" si="111"/>
        <v>#NAME?</v>
      </c>
      <c r="AN99" s="32" t="e">
        <f t="shared" si="111"/>
        <v>#NAME?</v>
      </c>
      <c r="AO99" s="32" t="e">
        <f t="shared" si="111"/>
        <v>#NAME?</v>
      </c>
      <c r="AP99" s="32" t="e">
        <f t="shared" si="111"/>
        <v>#NAME?</v>
      </c>
      <c r="AQ99" s="32" t="e">
        <f t="shared" si="111"/>
        <v>#NAME?</v>
      </c>
      <c r="AR99" s="32" t="e">
        <f t="shared" si="111"/>
        <v>#NAME?</v>
      </c>
      <c r="AS99" s="32" t="e">
        <f t="shared" si="111"/>
        <v>#NAME?</v>
      </c>
      <c r="AT99" s="32" t="e">
        <f t="shared" si="111"/>
        <v>#NAME?</v>
      </c>
      <c r="AU99" s="32" t="e">
        <f t="shared" si="111"/>
        <v>#NAME?</v>
      </c>
      <c r="AV99" s="32" t="e">
        <f t="shared" si="111"/>
        <v>#NAME?</v>
      </c>
      <c r="AW99" s="32" t="e">
        <f t="shared" si="111"/>
        <v>#NAME?</v>
      </c>
      <c r="AX99" s="32" t="e">
        <f t="shared" si="111"/>
        <v>#NAME?</v>
      </c>
      <c r="AY99" s="32" t="e">
        <f t="shared" si="111"/>
        <v>#NAME?</v>
      </c>
      <c r="AZ99" s="32" t="e">
        <f t="shared" si="111"/>
        <v>#NAME?</v>
      </c>
      <c r="BA99" s="32" t="e">
        <f t="shared" si="111"/>
        <v>#NAME?</v>
      </c>
      <c r="BB99" s="32" t="e">
        <f t="shared" si="111"/>
        <v>#NAME?</v>
      </c>
      <c r="BC99" s="32" t="e">
        <f t="shared" si="111"/>
        <v>#NAME?</v>
      </c>
      <c r="BD99" s="32" t="e">
        <f t="shared" si="111"/>
        <v>#NAME?</v>
      </c>
      <c r="BE99" s="32" t="e">
        <f t="shared" si="111"/>
        <v>#NAME?</v>
      </c>
      <c r="BF99" s="32" t="e">
        <f t="shared" si="111"/>
        <v>#NAME?</v>
      </c>
      <c r="BG99" s="32" t="e">
        <f t="shared" si="111"/>
        <v>#NAME?</v>
      </c>
      <c r="BH99" s="32" t="e">
        <f t="shared" si="111"/>
        <v>#NAME?</v>
      </c>
      <c r="BI99" s="32" t="e">
        <f t="shared" si="111"/>
        <v>#NAME?</v>
      </c>
      <c r="BJ99" s="32" t="e">
        <f t="shared" si="111"/>
        <v>#NAME?</v>
      </c>
      <c r="BK99" s="32" t="e">
        <f t="shared" si="111"/>
        <v>#NAME?</v>
      </c>
      <c r="BL99" s="32" t="e">
        <f t="shared" si="111"/>
        <v>#NAME?</v>
      </c>
      <c r="BM99" s="32" t="e">
        <f t="shared" si="111"/>
        <v>#NAME?</v>
      </c>
      <c r="BN99" s="32" t="e">
        <f t="shared" si="111"/>
        <v>#NAME?</v>
      </c>
      <c r="BO99" s="32" t="e">
        <f t="shared" si="111"/>
        <v>#NAME?</v>
      </c>
      <c r="BP99" s="32" t="e">
        <f t="shared" si="111"/>
        <v>#NAME?</v>
      </c>
      <c r="BQ99" s="32" t="e">
        <f t="shared" si="111"/>
        <v>#NAME?</v>
      </c>
      <c r="BR99" s="32" t="e">
        <f t="shared" si="111"/>
        <v>#NAME?</v>
      </c>
      <c r="BS99" s="32" t="e">
        <f t="shared" si="111"/>
        <v>#NAME?</v>
      </c>
      <c r="BT99" s="32" t="e">
        <f t="shared" si="111"/>
        <v>#NAME?</v>
      </c>
      <c r="BU99" s="32" t="e">
        <f t="shared" si="111"/>
        <v>#NAME?</v>
      </c>
      <c r="BV99" s="32" t="e">
        <f t="shared" si="111"/>
        <v>#NAME?</v>
      </c>
      <c r="BW99" s="32" t="e">
        <f t="shared" si="111"/>
        <v>#NAME?</v>
      </c>
      <c r="BX99" s="32" t="e">
        <f t="shared" si="111"/>
        <v>#NAME?</v>
      </c>
      <c r="BY99" s="32" t="e">
        <f t="shared" si="111"/>
        <v>#NAME?</v>
      </c>
      <c r="BZ99" s="32" t="e">
        <f t="shared" si="111"/>
        <v>#NAME?</v>
      </c>
      <c r="CA99" s="32" t="e">
        <f t="shared" si="111"/>
        <v>#NAME?</v>
      </c>
      <c r="CB99" s="32" t="e">
        <f t="shared" ref="CB99:CI99" si="112">CB93+CB94+CB98+CB96</f>
        <v>#NAME?</v>
      </c>
      <c r="CC99" s="32" t="e">
        <f t="shared" si="112"/>
        <v>#NAME?</v>
      </c>
      <c r="CD99" s="32" t="e">
        <f t="shared" si="112"/>
        <v>#NAME?</v>
      </c>
      <c r="CE99" s="32" t="e">
        <f t="shared" si="112"/>
        <v>#NAME?</v>
      </c>
      <c r="CF99" s="32" t="e">
        <f t="shared" si="112"/>
        <v>#NAME?</v>
      </c>
      <c r="CG99" s="32" t="e">
        <f t="shared" si="112"/>
        <v>#NAME?</v>
      </c>
      <c r="CH99" s="32" t="e">
        <f t="shared" si="112"/>
        <v>#NAME?</v>
      </c>
      <c r="CI99" s="32" t="e">
        <f t="shared" si="112"/>
        <v>#NAME?</v>
      </c>
    </row>
    <row r="100" spans="2:87" x14ac:dyDescent="0.35">
      <c r="B100" s="6"/>
      <c r="C100" t="s">
        <v>157</v>
      </c>
      <c r="E100" s="12" t="s">
        <v>62</v>
      </c>
      <c r="F100" s="12"/>
      <c r="G100" s="13"/>
      <c r="H100" s="34" t="e">
        <f t="shared" ref="H100:M100" si="113">H99-SUM(H98,H93:H94,H96)</f>
        <v>#NAME?</v>
      </c>
      <c r="I100" s="34" t="e">
        <f t="shared" si="113"/>
        <v>#NAME?</v>
      </c>
      <c r="J100" s="34" t="e">
        <f t="shared" si="113"/>
        <v>#NAME?</v>
      </c>
      <c r="K100" s="34" t="e">
        <f t="shared" si="113"/>
        <v>#NAME?</v>
      </c>
      <c r="L100" s="34" t="e">
        <f t="shared" si="113"/>
        <v>#NAME?</v>
      </c>
      <c r="M100" s="34" t="e">
        <f t="shared" si="113"/>
        <v>#NAME?</v>
      </c>
      <c r="N100" s="34">
        <f>N99-SUM(N98,N93:N94)</f>
        <v>0</v>
      </c>
      <c r="O100" s="34"/>
      <c r="P100" s="34" t="e">
        <f t="shared" ref="P100:CA100" si="114">P99-SUM(P98,P93:P94,P96)</f>
        <v>#NAME?</v>
      </c>
      <c r="Q100" s="34" t="e">
        <f t="shared" si="114"/>
        <v>#NAME?</v>
      </c>
      <c r="R100" s="34" t="e">
        <f t="shared" si="114"/>
        <v>#NAME?</v>
      </c>
      <c r="S100" s="34" t="e">
        <f t="shared" si="114"/>
        <v>#NAME?</v>
      </c>
      <c r="T100" s="34" t="e">
        <f t="shared" si="114"/>
        <v>#NAME?</v>
      </c>
      <c r="U100" s="34" t="e">
        <f t="shared" si="114"/>
        <v>#NAME?</v>
      </c>
      <c r="V100" s="34" t="e">
        <f t="shared" si="114"/>
        <v>#NAME?</v>
      </c>
      <c r="W100" s="34" t="e">
        <f t="shared" si="114"/>
        <v>#NAME?</v>
      </c>
      <c r="X100" s="34" t="e">
        <f t="shared" si="114"/>
        <v>#NAME?</v>
      </c>
      <c r="Y100" s="34" t="e">
        <f t="shared" si="114"/>
        <v>#NAME?</v>
      </c>
      <c r="Z100" s="34" t="e">
        <f t="shared" si="114"/>
        <v>#NAME?</v>
      </c>
      <c r="AA100" s="34" t="e">
        <f t="shared" si="114"/>
        <v>#NAME?</v>
      </c>
      <c r="AB100" s="34" t="e">
        <f t="shared" si="114"/>
        <v>#NAME?</v>
      </c>
      <c r="AC100" s="34" t="e">
        <f t="shared" si="114"/>
        <v>#NAME?</v>
      </c>
      <c r="AD100" s="34" t="e">
        <f t="shared" si="114"/>
        <v>#NAME?</v>
      </c>
      <c r="AE100" s="34" t="e">
        <f t="shared" si="114"/>
        <v>#NAME?</v>
      </c>
      <c r="AF100" s="34" t="e">
        <f t="shared" si="114"/>
        <v>#NAME?</v>
      </c>
      <c r="AG100" s="34" t="e">
        <f t="shared" si="114"/>
        <v>#NAME?</v>
      </c>
      <c r="AH100" s="34" t="e">
        <f t="shared" si="114"/>
        <v>#NAME?</v>
      </c>
      <c r="AI100" s="34" t="e">
        <f t="shared" si="114"/>
        <v>#NAME?</v>
      </c>
      <c r="AJ100" s="34" t="e">
        <f t="shared" si="114"/>
        <v>#NAME?</v>
      </c>
      <c r="AK100" s="34" t="e">
        <f t="shared" si="114"/>
        <v>#NAME?</v>
      </c>
      <c r="AL100" s="34" t="e">
        <f t="shared" si="114"/>
        <v>#NAME?</v>
      </c>
      <c r="AM100" s="34" t="e">
        <f t="shared" si="114"/>
        <v>#NAME?</v>
      </c>
      <c r="AN100" s="34" t="e">
        <f t="shared" si="114"/>
        <v>#NAME?</v>
      </c>
      <c r="AO100" s="34" t="e">
        <f t="shared" si="114"/>
        <v>#NAME?</v>
      </c>
      <c r="AP100" s="34" t="e">
        <f t="shared" si="114"/>
        <v>#NAME?</v>
      </c>
      <c r="AQ100" s="34" t="e">
        <f t="shared" si="114"/>
        <v>#NAME?</v>
      </c>
      <c r="AR100" s="34" t="e">
        <f t="shared" si="114"/>
        <v>#NAME?</v>
      </c>
      <c r="AS100" s="34" t="e">
        <f t="shared" si="114"/>
        <v>#NAME?</v>
      </c>
      <c r="AT100" s="34" t="e">
        <f t="shared" si="114"/>
        <v>#NAME?</v>
      </c>
      <c r="AU100" s="34" t="e">
        <f t="shared" si="114"/>
        <v>#NAME?</v>
      </c>
      <c r="AV100" s="34" t="e">
        <f t="shared" si="114"/>
        <v>#NAME?</v>
      </c>
      <c r="AW100" s="34" t="e">
        <f t="shared" si="114"/>
        <v>#NAME?</v>
      </c>
      <c r="AX100" s="34" t="e">
        <f t="shared" si="114"/>
        <v>#NAME?</v>
      </c>
      <c r="AY100" s="34" t="e">
        <f t="shared" si="114"/>
        <v>#NAME?</v>
      </c>
      <c r="AZ100" s="34" t="e">
        <f t="shared" si="114"/>
        <v>#NAME?</v>
      </c>
      <c r="BA100" s="34" t="e">
        <f t="shared" si="114"/>
        <v>#NAME?</v>
      </c>
      <c r="BB100" s="34" t="e">
        <f t="shared" si="114"/>
        <v>#NAME?</v>
      </c>
      <c r="BC100" s="34" t="e">
        <f t="shared" si="114"/>
        <v>#NAME?</v>
      </c>
      <c r="BD100" s="34" t="e">
        <f t="shared" si="114"/>
        <v>#NAME?</v>
      </c>
      <c r="BE100" s="34" t="e">
        <f t="shared" si="114"/>
        <v>#NAME?</v>
      </c>
      <c r="BF100" s="34" t="e">
        <f t="shared" si="114"/>
        <v>#NAME?</v>
      </c>
      <c r="BG100" s="34" t="e">
        <f t="shared" si="114"/>
        <v>#NAME?</v>
      </c>
      <c r="BH100" s="34" t="e">
        <f t="shared" si="114"/>
        <v>#NAME?</v>
      </c>
      <c r="BI100" s="34" t="e">
        <f t="shared" si="114"/>
        <v>#NAME?</v>
      </c>
      <c r="BJ100" s="34" t="e">
        <f t="shared" si="114"/>
        <v>#NAME?</v>
      </c>
      <c r="BK100" s="34" t="e">
        <f t="shared" si="114"/>
        <v>#NAME?</v>
      </c>
      <c r="BL100" s="34" t="e">
        <f t="shared" si="114"/>
        <v>#NAME?</v>
      </c>
      <c r="BM100" s="34" t="e">
        <f t="shared" si="114"/>
        <v>#NAME?</v>
      </c>
      <c r="BN100" s="34" t="e">
        <f t="shared" si="114"/>
        <v>#NAME?</v>
      </c>
      <c r="BO100" s="34" t="e">
        <f t="shared" si="114"/>
        <v>#NAME?</v>
      </c>
      <c r="BP100" s="34" t="e">
        <f t="shared" si="114"/>
        <v>#NAME?</v>
      </c>
      <c r="BQ100" s="34" t="e">
        <f t="shared" si="114"/>
        <v>#NAME?</v>
      </c>
      <c r="BR100" s="34" t="e">
        <f t="shared" si="114"/>
        <v>#NAME?</v>
      </c>
      <c r="BS100" s="34" t="e">
        <f t="shared" si="114"/>
        <v>#NAME?</v>
      </c>
      <c r="BT100" s="34" t="e">
        <f t="shared" si="114"/>
        <v>#NAME?</v>
      </c>
      <c r="BU100" s="34" t="e">
        <f t="shared" si="114"/>
        <v>#NAME?</v>
      </c>
      <c r="BV100" s="34" t="e">
        <f t="shared" si="114"/>
        <v>#NAME?</v>
      </c>
      <c r="BW100" s="34" t="e">
        <f t="shared" si="114"/>
        <v>#NAME?</v>
      </c>
      <c r="BX100" s="34" t="e">
        <f t="shared" si="114"/>
        <v>#NAME?</v>
      </c>
      <c r="BY100" s="34" t="e">
        <f t="shared" si="114"/>
        <v>#NAME?</v>
      </c>
      <c r="BZ100" s="34" t="e">
        <f t="shared" si="114"/>
        <v>#NAME?</v>
      </c>
      <c r="CA100" s="34" t="e">
        <f t="shared" si="114"/>
        <v>#NAME?</v>
      </c>
      <c r="CB100" s="34" t="e">
        <f t="shared" ref="CB100:CI100" si="115">CB99-SUM(CB98,CB93:CB94,CB96)</f>
        <v>#NAME?</v>
      </c>
      <c r="CC100" s="34" t="e">
        <f t="shared" si="115"/>
        <v>#NAME?</v>
      </c>
      <c r="CD100" s="34" t="e">
        <f t="shared" si="115"/>
        <v>#NAME?</v>
      </c>
      <c r="CE100" s="34" t="e">
        <f t="shared" si="115"/>
        <v>#NAME?</v>
      </c>
      <c r="CF100" s="34" t="e">
        <f t="shared" si="115"/>
        <v>#NAME?</v>
      </c>
      <c r="CG100" s="34" t="e">
        <f t="shared" si="115"/>
        <v>#NAME?</v>
      </c>
      <c r="CH100" s="34" t="e">
        <f t="shared" si="115"/>
        <v>#NAME?</v>
      </c>
      <c r="CI100" s="34" t="e">
        <f t="shared" si="115"/>
        <v>#NAME?</v>
      </c>
    </row>
    <row r="101" spans="2:87" x14ac:dyDescent="0.35">
      <c r="B101" s="6"/>
      <c r="C101" t="s">
        <v>157</v>
      </c>
      <c r="E101" s="12"/>
      <c r="F101" s="12"/>
      <c r="G101" s="13"/>
      <c r="H101" s="34"/>
      <c r="I101" s="34"/>
      <c r="J101" s="34"/>
      <c r="K101" s="34"/>
      <c r="L101" s="34"/>
      <c r="M101" s="34"/>
      <c r="N101" s="34"/>
      <c r="O101" s="34"/>
      <c r="P101" s="34"/>
      <c r="Q101" s="34"/>
      <c r="R101" s="34"/>
      <c r="S101" s="34"/>
      <c r="T101" s="34"/>
      <c r="U101" s="34"/>
      <c r="V101" s="34"/>
      <c r="W101" s="34"/>
      <c r="X101" s="34"/>
      <c r="Y101" s="34"/>
      <c r="Z101" s="34"/>
      <c r="AA101" s="34"/>
      <c r="AB101" s="34"/>
      <c r="AC101" s="34"/>
      <c r="AD101" s="34"/>
      <c r="AE101" s="34"/>
      <c r="AF101" s="34"/>
      <c r="AG101" s="34"/>
      <c r="AH101" s="34"/>
      <c r="AI101" s="34"/>
      <c r="AJ101" s="34"/>
      <c r="AK101" s="34"/>
      <c r="AL101" s="34"/>
      <c r="AM101" s="34"/>
      <c r="AN101" s="34"/>
      <c r="AO101" s="34"/>
      <c r="AP101" s="34"/>
      <c r="AQ101" s="34"/>
      <c r="AR101" s="34"/>
      <c r="AS101" s="34"/>
      <c r="AT101" s="34"/>
      <c r="AU101" s="34"/>
      <c r="AV101" s="34"/>
      <c r="AW101" s="34"/>
      <c r="AX101" s="34"/>
      <c r="AY101" s="34"/>
      <c r="AZ101" s="34"/>
      <c r="BA101" s="34"/>
      <c r="BB101" s="34"/>
      <c r="BC101" s="34"/>
      <c r="BD101" s="34"/>
      <c r="BE101" s="34"/>
      <c r="BF101" s="34"/>
      <c r="BG101" s="34"/>
      <c r="BH101" s="34"/>
      <c r="BI101" s="34"/>
      <c r="BJ101" s="34"/>
      <c r="BK101" s="34"/>
      <c r="BL101" s="34"/>
      <c r="BM101" s="34"/>
      <c r="BN101" s="34"/>
      <c r="BO101" s="34"/>
      <c r="BP101" s="34"/>
      <c r="BQ101" s="34"/>
      <c r="BR101" s="34"/>
      <c r="BS101" s="34"/>
      <c r="BT101" s="34"/>
      <c r="BU101" s="34"/>
      <c r="BV101" s="34"/>
      <c r="BW101" s="34"/>
      <c r="BX101" s="34"/>
      <c r="BY101" s="34"/>
      <c r="BZ101" s="34"/>
      <c r="CA101" s="34"/>
      <c r="CB101" s="34"/>
      <c r="CC101" s="34"/>
      <c r="CD101" s="34"/>
      <c r="CE101" s="34"/>
      <c r="CF101" s="34"/>
      <c r="CG101" s="34"/>
      <c r="CH101" s="34"/>
      <c r="CI101" s="34"/>
    </row>
    <row r="102" spans="2:87" x14ac:dyDescent="0.35">
      <c r="B102" s="6"/>
      <c r="C102" t="s">
        <v>157</v>
      </c>
      <c r="E102" s="12" t="s">
        <v>75</v>
      </c>
      <c r="F102" s="12"/>
      <c r="G102" s="13"/>
      <c r="H102" s="34"/>
      <c r="I102" s="34"/>
      <c r="J102" s="34"/>
      <c r="K102" s="34"/>
      <c r="L102" s="34"/>
      <c r="M102" s="34"/>
      <c r="N102" s="34"/>
      <c r="O102" s="34"/>
      <c r="P102" s="34"/>
      <c r="Q102" s="34"/>
      <c r="R102" s="34"/>
      <c r="S102" s="34"/>
      <c r="T102" s="34"/>
      <c r="U102" s="34"/>
      <c r="V102" s="34"/>
      <c r="W102" s="34"/>
      <c r="X102" s="34"/>
      <c r="Y102" s="34"/>
      <c r="Z102" s="34"/>
      <c r="AA102" s="34"/>
      <c r="AB102" s="34"/>
      <c r="AC102" s="34"/>
      <c r="AD102" s="34"/>
      <c r="AE102" s="34"/>
      <c r="AF102" s="34"/>
      <c r="AG102" s="34"/>
      <c r="AH102" s="34"/>
      <c r="AI102" s="34"/>
      <c r="AJ102" s="34"/>
      <c r="AK102" s="34"/>
      <c r="AL102" s="34"/>
      <c r="AM102" s="34"/>
      <c r="AN102" s="34"/>
      <c r="AO102" s="34"/>
      <c r="AP102" s="34"/>
      <c r="AQ102" s="34"/>
      <c r="AR102" s="34"/>
      <c r="AS102" s="34"/>
      <c r="AT102" s="34"/>
      <c r="AU102" s="34"/>
      <c r="AV102" s="34"/>
      <c r="AW102" s="34"/>
      <c r="AX102" s="34"/>
      <c r="AY102" s="34"/>
      <c r="AZ102" s="34"/>
      <c r="BA102" s="34"/>
      <c r="BB102" s="34"/>
      <c r="BC102" s="34"/>
      <c r="BD102" s="34"/>
      <c r="BE102" s="34"/>
      <c r="BF102" s="34"/>
      <c r="BG102" s="34"/>
      <c r="BH102" s="34"/>
      <c r="BI102" s="34"/>
      <c r="BJ102" s="34"/>
      <c r="BK102" s="34"/>
      <c r="BL102" s="34"/>
      <c r="BM102" s="34"/>
      <c r="BN102" s="34"/>
      <c r="BO102" s="34"/>
      <c r="BP102" s="34"/>
      <c r="BQ102" s="34"/>
      <c r="BR102" s="34"/>
      <c r="BS102" s="34"/>
      <c r="BT102" s="34"/>
      <c r="BU102" s="34"/>
      <c r="BV102" s="34"/>
      <c r="BW102" s="34"/>
      <c r="BX102" s="34"/>
      <c r="BY102" s="34"/>
      <c r="BZ102" s="34"/>
      <c r="CA102" s="34"/>
      <c r="CB102" s="34"/>
      <c r="CC102" s="34"/>
      <c r="CD102" s="34"/>
      <c r="CE102" s="34"/>
      <c r="CF102" s="34"/>
      <c r="CG102" s="34"/>
      <c r="CH102" s="34"/>
      <c r="CI102" s="34"/>
    </row>
    <row r="103" spans="2:87" x14ac:dyDescent="0.35">
      <c r="C103" t="s">
        <v>157</v>
      </c>
      <c r="E103" s="12" t="s">
        <v>77</v>
      </c>
      <c r="F103" s="12"/>
      <c r="G103" s="13"/>
      <c r="H103" s="29">
        <v>20</v>
      </c>
      <c r="I103" s="29">
        <v>20</v>
      </c>
      <c r="J103" s="29">
        <v>20</v>
      </c>
      <c r="K103" s="29">
        <v>20</v>
      </c>
      <c r="L103" s="29">
        <v>20</v>
      </c>
      <c r="M103" s="29">
        <v>20</v>
      </c>
      <c r="N103" s="36"/>
      <c r="O103" s="36"/>
      <c r="P103" s="30" t="e" cm="1">
        <f t="array" ref="P103">INDEX($H:$M,ROW(),MATCH(P$2,$H$1:$M$1,0))</f>
        <v>#NAME?</v>
      </c>
      <c r="Q103" s="30" t="e" cm="1">
        <f t="array" ref="Q103">INDEX($H:$M,ROW(),MATCH(Q$2,$H$1:$M$1,0))</f>
        <v>#NAME?</v>
      </c>
      <c r="R103" s="30" t="e" cm="1">
        <f t="array" ref="R103">INDEX($H:$M,ROW(),MATCH(R$2,$H$1:$M$1,0))</f>
        <v>#NAME?</v>
      </c>
      <c r="S103" s="30" t="e" cm="1">
        <f t="array" ref="S103">INDEX($H:$M,ROW(),MATCH(S$2,$H$1:$M$1,0))</f>
        <v>#NAME?</v>
      </c>
      <c r="T103" s="30" t="e" cm="1">
        <f t="array" ref="T103">INDEX($H:$M,ROW(),MATCH(T$2,$H$1:$M$1,0))</f>
        <v>#NAME?</v>
      </c>
      <c r="U103" s="30" t="e" cm="1">
        <f t="array" ref="U103">INDEX($H:$M,ROW(),MATCH(U$2,$H$1:$M$1,0))</f>
        <v>#NAME?</v>
      </c>
      <c r="V103" s="30" t="e" cm="1">
        <f t="array" ref="V103">INDEX($H:$M,ROW(),MATCH(V$2,$H$1:$M$1,0))</f>
        <v>#NAME?</v>
      </c>
      <c r="W103" s="30" t="e" cm="1">
        <f t="array" ref="W103">INDEX($H:$M,ROW(),MATCH(W$2,$H$1:$M$1,0))</f>
        <v>#NAME?</v>
      </c>
      <c r="X103" s="30" t="e" cm="1">
        <f t="array" ref="X103">INDEX($H:$M,ROW(),MATCH(X$2,$H$1:$M$1,0))</f>
        <v>#NAME?</v>
      </c>
      <c r="Y103" s="30" t="e" cm="1">
        <f t="array" ref="Y103">INDEX($H:$M,ROW(),MATCH(Y$2,$H$1:$M$1,0))</f>
        <v>#NAME?</v>
      </c>
      <c r="Z103" s="30" t="e" cm="1">
        <f t="array" ref="Z103">INDEX($H:$M,ROW(),MATCH(Z$2,$H$1:$M$1,0))</f>
        <v>#NAME?</v>
      </c>
      <c r="AA103" s="30" t="e" cm="1">
        <f t="array" ref="AA103">INDEX($H:$M,ROW(),MATCH(AA$2,$H$1:$M$1,0))</f>
        <v>#NAME?</v>
      </c>
      <c r="AB103" s="30" t="e" cm="1">
        <f t="array" ref="AB103">INDEX($H:$M,ROW(),MATCH(AB$2,$H$1:$M$1,0))</f>
        <v>#NAME?</v>
      </c>
      <c r="AC103" s="30" t="e" cm="1">
        <f t="array" ref="AC103">INDEX($H:$M,ROW(),MATCH(AC$2,$H$1:$M$1,0))</f>
        <v>#NAME?</v>
      </c>
      <c r="AD103" s="30" t="e" cm="1">
        <f t="array" ref="AD103">INDEX($H:$M,ROW(),MATCH(AD$2,$H$1:$M$1,0))</f>
        <v>#NAME?</v>
      </c>
      <c r="AE103" s="30" t="e" cm="1">
        <f t="array" ref="AE103">INDEX($H:$M,ROW(),MATCH(AE$2,$H$1:$M$1,0))</f>
        <v>#NAME?</v>
      </c>
      <c r="AF103" s="30" t="e" cm="1">
        <f t="array" ref="AF103">INDEX($H:$M,ROW(),MATCH(AF$2,$H$1:$M$1,0))</f>
        <v>#NAME?</v>
      </c>
      <c r="AG103" s="30" t="e" cm="1">
        <f t="array" ref="AG103">INDEX($H:$M,ROW(),MATCH(AG$2,$H$1:$M$1,0))</f>
        <v>#NAME?</v>
      </c>
      <c r="AH103" s="30" t="e" cm="1">
        <f t="array" ref="AH103">INDEX($H:$M,ROW(),MATCH(AH$2,$H$1:$M$1,0))</f>
        <v>#NAME?</v>
      </c>
      <c r="AI103" s="30" t="e" cm="1">
        <f t="array" ref="AI103">INDEX($H:$M,ROW(),MATCH(AI$2,$H$1:$M$1,0))</f>
        <v>#NAME?</v>
      </c>
      <c r="AJ103" s="30" t="e" cm="1">
        <f t="array" ref="AJ103">INDEX($H:$M,ROW(),MATCH(AJ$2,$H$1:$M$1,0))</f>
        <v>#NAME?</v>
      </c>
      <c r="AK103" s="30" t="e" cm="1">
        <f t="array" ref="AK103">INDEX($H:$M,ROW(),MATCH(AK$2,$H$1:$M$1,0))</f>
        <v>#NAME?</v>
      </c>
      <c r="AL103" s="30" t="e" cm="1">
        <f t="array" ref="AL103">INDEX($H:$M,ROW(),MATCH(AL$2,$H$1:$M$1,0))</f>
        <v>#NAME?</v>
      </c>
      <c r="AM103" s="30" t="e" cm="1">
        <f t="array" ref="AM103">INDEX($H:$M,ROW(),MATCH(AM$2,$H$1:$M$1,0))</f>
        <v>#NAME?</v>
      </c>
      <c r="AN103" s="30" t="e" cm="1">
        <f t="array" ref="AN103">INDEX($H:$M,ROW(),MATCH(AN$2,$H$1:$M$1,0))</f>
        <v>#NAME?</v>
      </c>
      <c r="AO103" s="30" t="e" cm="1">
        <f t="array" ref="AO103">INDEX($H:$M,ROW(),MATCH(AO$2,$H$1:$M$1,0))</f>
        <v>#NAME?</v>
      </c>
      <c r="AP103" s="30" t="e" cm="1">
        <f t="array" ref="AP103">INDEX($H:$M,ROW(),MATCH(AP$2,$H$1:$M$1,0))</f>
        <v>#NAME?</v>
      </c>
      <c r="AQ103" s="30" t="e" cm="1">
        <f t="array" ref="AQ103">INDEX($H:$M,ROW(),MATCH(AQ$2,$H$1:$M$1,0))</f>
        <v>#NAME?</v>
      </c>
      <c r="AR103" s="30" t="e" cm="1">
        <f t="array" ref="AR103">INDEX($H:$M,ROW(),MATCH(AR$2,$H$1:$M$1,0))</f>
        <v>#NAME?</v>
      </c>
      <c r="AS103" s="30" t="e" cm="1">
        <f t="array" ref="AS103">INDEX($H:$M,ROW(),MATCH(AS$2,$H$1:$M$1,0))</f>
        <v>#NAME?</v>
      </c>
      <c r="AT103" s="30" t="e" cm="1">
        <f t="array" ref="AT103">INDEX($H:$M,ROW(),MATCH(AT$2,$H$1:$M$1,0))</f>
        <v>#NAME?</v>
      </c>
      <c r="AU103" s="30" t="e" cm="1">
        <f t="array" ref="AU103">INDEX($H:$M,ROW(),MATCH(AU$2,$H$1:$M$1,0))</f>
        <v>#NAME?</v>
      </c>
      <c r="AV103" s="30" t="e" cm="1">
        <f t="array" ref="AV103">INDEX($H:$M,ROW(),MATCH(AV$2,$H$1:$M$1,0))</f>
        <v>#NAME?</v>
      </c>
      <c r="AW103" s="30" t="e" cm="1">
        <f t="array" ref="AW103">INDEX($H:$M,ROW(),MATCH(AW$2,$H$1:$M$1,0))</f>
        <v>#NAME?</v>
      </c>
      <c r="AX103" s="30" t="e" cm="1">
        <f t="array" ref="AX103">INDEX($H:$M,ROW(),MATCH(AX$2,$H$1:$M$1,0))</f>
        <v>#NAME?</v>
      </c>
      <c r="AY103" s="30" t="e" cm="1">
        <f t="array" ref="AY103">INDEX($H:$M,ROW(),MATCH(AY$2,$H$1:$M$1,0))</f>
        <v>#NAME?</v>
      </c>
      <c r="AZ103" s="30" t="e" cm="1">
        <f t="array" ref="AZ103">INDEX($H:$M,ROW(),MATCH(AZ$2,$H$1:$M$1,0))</f>
        <v>#NAME?</v>
      </c>
      <c r="BA103" s="30" t="e" cm="1">
        <f t="array" ref="BA103">INDEX($H:$M,ROW(),MATCH(BA$2,$H$1:$M$1,0))</f>
        <v>#NAME?</v>
      </c>
      <c r="BB103" s="30" t="e" cm="1">
        <f t="array" ref="BB103">INDEX($H:$M,ROW(),MATCH(BB$2,$H$1:$M$1,0))</f>
        <v>#NAME?</v>
      </c>
      <c r="BC103" s="30" t="e" cm="1">
        <f t="array" ref="BC103">INDEX($H:$M,ROW(),MATCH(BC$2,$H$1:$M$1,0))</f>
        <v>#NAME?</v>
      </c>
      <c r="BD103" s="30" t="e" cm="1">
        <f t="array" ref="BD103">INDEX($H:$M,ROW(),MATCH(BD$2,$H$1:$M$1,0))</f>
        <v>#NAME?</v>
      </c>
      <c r="BE103" s="30" t="e" cm="1">
        <f t="array" ref="BE103">INDEX($H:$M,ROW(),MATCH(BE$2,$H$1:$M$1,0))</f>
        <v>#NAME?</v>
      </c>
      <c r="BF103" s="30" t="e" cm="1">
        <f t="array" ref="BF103">INDEX($H:$M,ROW(),MATCH(BF$2,$H$1:$M$1,0))</f>
        <v>#NAME?</v>
      </c>
      <c r="BG103" s="30" t="e" cm="1">
        <f t="array" ref="BG103">INDEX($H:$M,ROW(),MATCH(BG$2,$H$1:$M$1,0))</f>
        <v>#NAME?</v>
      </c>
      <c r="BH103" s="30" t="e" cm="1">
        <f t="array" ref="BH103">INDEX($H:$M,ROW(),MATCH(BH$2,$H$1:$M$1,0))</f>
        <v>#NAME?</v>
      </c>
      <c r="BI103" s="30" t="e" cm="1">
        <f t="array" ref="BI103">INDEX($H:$M,ROW(),MATCH(BI$2,$H$1:$M$1,0))</f>
        <v>#NAME?</v>
      </c>
      <c r="BJ103" s="30" t="e" cm="1">
        <f t="array" ref="BJ103">INDEX($H:$M,ROW(),MATCH(BJ$2,$H$1:$M$1,0))</f>
        <v>#NAME?</v>
      </c>
      <c r="BK103" s="30" t="e" cm="1">
        <f t="array" ref="BK103">INDEX($H:$M,ROW(),MATCH(BK$2,$H$1:$M$1,0))</f>
        <v>#NAME?</v>
      </c>
      <c r="BL103" s="30" t="e" cm="1">
        <f t="array" ref="BL103">INDEX($H:$M,ROW(),MATCH(BL$2,$H$1:$M$1,0))</f>
        <v>#NAME?</v>
      </c>
      <c r="BM103" s="30" t="e" cm="1">
        <f t="array" ref="BM103">INDEX($H:$M,ROW(),MATCH(BM$2,$H$1:$M$1,0))</f>
        <v>#NAME?</v>
      </c>
      <c r="BN103" s="30" t="e" cm="1">
        <f t="array" ref="BN103">INDEX($H:$M,ROW(),MATCH(BN$2,$H$1:$M$1,0))</f>
        <v>#NAME?</v>
      </c>
      <c r="BO103" s="30" t="e" cm="1">
        <f t="array" ref="BO103">INDEX($H:$M,ROW(),MATCH(BO$2,$H$1:$M$1,0))</f>
        <v>#NAME?</v>
      </c>
      <c r="BP103" s="30" t="e" cm="1">
        <f t="array" ref="BP103">INDEX($H:$M,ROW(),MATCH(BP$2,$H$1:$M$1,0))</f>
        <v>#NAME?</v>
      </c>
      <c r="BQ103" s="30" t="e" cm="1">
        <f t="array" ref="BQ103">INDEX($H:$M,ROW(),MATCH(BQ$2,$H$1:$M$1,0))</f>
        <v>#NAME?</v>
      </c>
      <c r="BR103" s="30" t="e" cm="1">
        <f t="array" ref="BR103">INDEX($H:$M,ROW(),MATCH(BR$2,$H$1:$M$1,0))</f>
        <v>#NAME?</v>
      </c>
      <c r="BS103" s="30" t="e" cm="1">
        <f t="array" ref="BS103">INDEX($H:$M,ROW(),MATCH(BS$2,$H$1:$M$1,0))</f>
        <v>#NAME?</v>
      </c>
      <c r="BT103" s="30" t="e" cm="1">
        <f t="array" ref="BT103">INDEX($H:$M,ROW(),MATCH(BT$2,$H$1:$M$1,0))</f>
        <v>#NAME?</v>
      </c>
      <c r="BU103" s="30" t="e" cm="1">
        <f t="array" ref="BU103">INDEX($H:$M,ROW(),MATCH(BU$2,$H$1:$M$1,0))</f>
        <v>#NAME?</v>
      </c>
      <c r="BV103" s="30" t="e" cm="1">
        <f t="array" ref="BV103">INDEX($H:$M,ROW(),MATCH(BV$2,$H$1:$M$1,0))</f>
        <v>#NAME?</v>
      </c>
      <c r="BW103" s="30" t="e" cm="1">
        <f t="array" ref="BW103">INDEX($H:$M,ROW(),MATCH(BW$2,$H$1:$M$1,0))</f>
        <v>#NAME?</v>
      </c>
      <c r="BX103" s="30" t="e" cm="1">
        <f t="array" ref="BX103">INDEX($H:$M,ROW(),MATCH(BX$2,$H$1:$M$1,0))</f>
        <v>#NAME?</v>
      </c>
      <c r="BY103" s="30" t="e" cm="1">
        <f t="array" ref="BY103">INDEX($H:$M,ROW(),MATCH(BY$2,$H$1:$M$1,0))</f>
        <v>#NAME?</v>
      </c>
      <c r="BZ103" s="30" t="e" cm="1">
        <f t="array" ref="BZ103">INDEX($H:$M,ROW(),MATCH(BZ$2,$H$1:$M$1,0))</f>
        <v>#NAME?</v>
      </c>
      <c r="CA103" s="30" t="e" cm="1">
        <f t="array" ref="CA103">INDEX($H:$M,ROW(),MATCH(CA$2,$H$1:$M$1,0))</f>
        <v>#NAME?</v>
      </c>
      <c r="CB103" s="30" t="e" cm="1">
        <f t="array" ref="CB103">INDEX($H:$M,ROW(),MATCH(CB$2,$H$1:$M$1,0))</f>
        <v>#NAME?</v>
      </c>
      <c r="CC103" s="30" t="e" cm="1">
        <f t="array" ref="CC103">INDEX($H:$M,ROW(),MATCH(CC$2,$H$1:$M$1,0))</f>
        <v>#NAME?</v>
      </c>
      <c r="CD103" s="30" t="e" cm="1">
        <f t="array" ref="CD103">INDEX($H:$M,ROW(),MATCH(CD$2,$H$1:$M$1,0))</f>
        <v>#NAME?</v>
      </c>
      <c r="CE103" s="30" t="e" cm="1">
        <f t="array" ref="CE103">INDEX($H:$M,ROW(),MATCH(CE$2,$H$1:$M$1,0))</f>
        <v>#NAME?</v>
      </c>
      <c r="CF103" s="30" t="e" cm="1">
        <f t="array" ref="CF103">INDEX($H:$M,ROW(),MATCH(CF$2,$H$1:$M$1,0))</f>
        <v>#NAME?</v>
      </c>
      <c r="CG103" s="30" t="e" cm="1">
        <f t="array" ref="CG103">INDEX($H:$M,ROW(),MATCH(CG$2,$H$1:$M$1,0))</f>
        <v>#NAME?</v>
      </c>
      <c r="CH103" s="30" t="e" cm="1">
        <f t="array" ref="CH103">INDEX($H:$M,ROW(),MATCH(CH$2,$H$1:$M$1,0))</f>
        <v>#NAME?</v>
      </c>
      <c r="CI103" s="30" t="e" cm="1">
        <f t="array" ref="CI103">INDEX($H:$M,ROW(),MATCH(CI$2,$H$1:$M$1,0))</f>
        <v>#NAME?</v>
      </c>
    </row>
    <row r="104" spans="2:87" x14ac:dyDescent="0.35">
      <c r="B104" t="s">
        <v>198</v>
      </c>
      <c r="C104" t="s">
        <v>157</v>
      </c>
      <c r="E104" s="27" t="str">
        <f>SUBSTITUTE(E89,":","")&amp;" Revenue"</f>
        <v>Subscription revenue - Tiers, secondary revenue driven Revenue</v>
      </c>
      <c r="F104" s="27"/>
      <c r="G104" s="9"/>
      <c r="H104" s="28" t="e">
        <f t="shared" ref="H104:M104" si="116">SUMIF($2:$2,H$1,104:104)</f>
        <v>#NAME?</v>
      </c>
      <c r="I104" s="28" t="e">
        <f t="shared" si="116"/>
        <v>#NAME?</v>
      </c>
      <c r="J104" s="28" t="e">
        <f t="shared" si="116"/>
        <v>#NAME?</v>
      </c>
      <c r="K104" s="28" t="e">
        <f t="shared" si="116"/>
        <v>#NAME?</v>
      </c>
      <c r="L104" s="28" t="e">
        <f t="shared" si="116"/>
        <v>#NAME?</v>
      </c>
      <c r="M104" s="28" t="e">
        <f t="shared" si="116"/>
        <v>#NAME?</v>
      </c>
      <c r="P104" s="28" t="e">
        <f t="shared" ref="P104:CA104" si="117">P103*AVERAGE(P99,P93)</f>
        <v>#NAME?</v>
      </c>
      <c r="Q104" s="28" t="e">
        <f t="shared" si="117"/>
        <v>#NAME?</v>
      </c>
      <c r="R104" s="28" t="e">
        <f t="shared" si="117"/>
        <v>#NAME?</v>
      </c>
      <c r="S104" s="28" t="e">
        <f t="shared" si="117"/>
        <v>#NAME?</v>
      </c>
      <c r="T104" s="28" t="e">
        <f t="shared" si="117"/>
        <v>#NAME?</v>
      </c>
      <c r="U104" s="28" t="e">
        <f t="shared" si="117"/>
        <v>#NAME?</v>
      </c>
      <c r="V104" s="28" t="e">
        <f t="shared" si="117"/>
        <v>#NAME?</v>
      </c>
      <c r="W104" s="28" t="e">
        <f t="shared" si="117"/>
        <v>#NAME?</v>
      </c>
      <c r="X104" s="28" t="e">
        <f t="shared" si="117"/>
        <v>#NAME?</v>
      </c>
      <c r="Y104" s="28" t="e">
        <f t="shared" si="117"/>
        <v>#NAME?</v>
      </c>
      <c r="Z104" s="28" t="e">
        <f t="shared" si="117"/>
        <v>#NAME?</v>
      </c>
      <c r="AA104" s="28" t="e">
        <f t="shared" si="117"/>
        <v>#NAME?</v>
      </c>
      <c r="AB104" s="28" t="e">
        <f t="shared" si="117"/>
        <v>#NAME?</v>
      </c>
      <c r="AC104" s="28" t="e">
        <f t="shared" si="117"/>
        <v>#NAME?</v>
      </c>
      <c r="AD104" s="28" t="e">
        <f t="shared" si="117"/>
        <v>#NAME?</v>
      </c>
      <c r="AE104" s="28" t="e">
        <f t="shared" si="117"/>
        <v>#NAME?</v>
      </c>
      <c r="AF104" s="28" t="e">
        <f t="shared" si="117"/>
        <v>#NAME?</v>
      </c>
      <c r="AG104" s="28" t="e">
        <f t="shared" si="117"/>
        <v>#NAME?</v>
      </c>
      <c r="AH104" s="28" t="e">
        <f t="shared" si="117"/>
        <v>#NAME?</v>
      </c>
      <c r="AI104" s="28" t="e">
        <f t="shared" si="117"/>
        <v>#NAME?</v>
      </c>
      <c r="AJ104" s="28" t="e">
        <f t="shared" si="117"/>
        <v>#NAME?</v>
      </c>
      <c r="AK104" s="28" t="e">
        <f t="shared" si="117"/>
        <v>#NAME?</v>
      </c>
      <c r="AL104" s="28" t="e">
        <f t="shared" si="117"/>
        <v>#NAME?</v>
      </c>
      <c r="AM104" s="28" t="e">
        <f t="shared" si="117"/>
        <v>#NAME?</v>
      </c>
      <c r="AN104" s="28" t="e">
        <f t="shared" si="117"/>
        <v>#NAME?</v>
      </c>
      <c r="AO104" s="28" t="e">
        <f t="shared" si="117"/>
        <v>#NAME?</v>
      </c>
      <c r="AP104" s="28" t="e">
        <f t="shared" si="117"/>
        <v>#NAME?</v>
      </c>
      <c r="AQ104" s="28" t="e">
        <f t="shared" si="117"/>
        <v>#NAME?</v>
      </c>
      <c r="AR104" s="28" t="e">
        <f t="shared" si="117"/>
        <v>#NAME?</v>
      </c>
      <c r="AS104" s="28" t="e">
        <f t="shared" si="117"/>
        <v>#NAME?</v>
      </c>
      <c r="AT104" s="28" t="e">
        <f t="shared" si="117"/>
        <v>#NAME?</v>
      </c>
      <c r="AU104" s="28" t="e">
        <f t="shared" si="117"/>
        <v>#NAME?</v>
      </c>
      <c r="AV104" s="28" t="e">
        <f t="shared" si="117"/>
        <v>#NAME?</v>
      </c>
      <c r="AW104" s="28" t="e">
        <f t="shared" si="117"/>
        <v>#NAME?</v>
      </c>
      <c r="AX104" s="28" t="e">
        <f t="shared" si="117"/>
        <v>#NAME?</v>
      </c>
      <c r="AY104" s="28" t="e">
        <f t="shared" si="117"/>
        <v>#NAME?</v>
      </c>
      <c r="AZ104" s="28" t="e">
        <f t="shared" si="117"/>
        <v>#NAME?</v>
      </c>
      <c r="BA104" s="28" t="e">
        <f t="shared" si="117"/>
        <v>#NAME?</v>
      </c>
      <c r="BB104" s="28" t="e">
        <f t="shared" si="117"/>
        <v>#NAME?</v>
      </c>
      <c r="BC104" s="28" t="e">
        <f t="shared" si="117"/>
        <v>#NAME?</v>
      </c>
      <c r="BD104" s="28" t="e">
        <f t="shared" si="117"/>
        <v>#NAME?</v>
      </c>
      <c r="BE104" s="28" t="e">
        <f t="shared" si="117"/>
        <v>#NAME?</v>
      </c>
      <c r="BF104" s="28" t="e">
        <f t="shared" si="117"/>
        <v>#NAME?</v>
      </c>
      <c r="BG104" s="28" t="e">
        <f t="shared" si="117"/>
        <v>#NAME?</v>
      </c>
      <c r="BH104" s="28" t="e">
        <f t="shared" si="117"/>
        <v>#NAME?</v>
      </c>
      <c r="BI104" s="28" t="e">
        <f t="shared" si="117"/>
        <v>#NAME?</v>
      </c>
      <c r="BJ104" s="28" t="e">
        <f t="shared" si="117"/>
        <v>#NAME?</v>
      </c>
      <c r="BK104" s="28" t="e">
        <f t="shared" si="117"/>
        <v>#NAME?</v>
      </c>
      <c r="BL104" s="28" t="e">
        <f t="shared" si="117"/>
        <v>#NAME?</v>
      </c>
      <c r="BM104" s="28" t="e">
        <f t="shared" si="117"/>
        <v>#NAME?</v>
      </c>
      <c r="BN104" s="28" t="e">
        <f t="shared" si="117"/>
        <v>#NAME?</v>
      </c>
      <c r="BO104" s="28" t="e">
        <f t="shared" si="117"/>
        <v>#NAME?</v>
      </c>
      <c r="BP104" s="28" t="e">
        <f t="shared" si="117"/>
        <v>#NAME?</v>
      </c>
      <c r="BQ104" s="28" t="e">
        <f t="shared" si="117"/>
        <v>#NAME?</v>
      </c>
      <c r="BR104" s="28" t="e">
        <f t="shared" si="117"/>
        <v>#NAME?</v>
      </c>
      <c r="BS104" s="28" t="e">
        <f t="shared" si="117"/>
        <v>#NAME?</v>
      </c>
      <c r="BT104" s="28" t="e">
        <f t="shared" si="117"/>
        <v>#NAME?</v>
      </c>
      <c r="BU104" s="28" t="e">
        <f t="shared" si="117"/>
        <v>#NAME?</v>
      </c>
      <c r="BV104" s="28" t="e">
        <f t="shared" si="117"/>
        <v>#NAME?</v>
      </c>
      <c r="BW104" s="28" t="e">
        <f t="shared" si="117"/>
        <v>#NAME?</v>
      </c>
      <c r="BX104" s="28" t="e">
        <f t="shared" si="117"/>
        <v>#NAME?</v>
      </c>
      <c r="BY104" s="28" t="e">
        <f t="shared" si="117"/>
        <v>#NAME?</v>
      </c>
      <c r="BZ104" s="28" t="e">
        <f t="shared" si="117"/>
        <v>#NAME?</v>
      </c>
      <c r="CA104" s="28" t="e">
        <f t="shared" si="117"/>
        <v>#NAME?</v>
      </c>
      <c r="CB104" s="28" t="e">
        <f t="shared" ref="CB104:CI104" si="118">CB103*AVERAGE(CB99,CB93)</f>
        <v>#NAME?</v>
      </c>
      <c r="CC104" s="28" t="e">
        <f t="shared" si="118"/>
        <v>#NAME?</v>
      </c>
      <c r="CD104" s="28" t="e">
        <f t="shared" si="118"/>
        <v>#NAME?</v>
      </c>
      <c r="CE104" s="28" t="e">
        <f t="shared" si="118"/>
        <v>#NAME?</v>
      </c>
      <c r="CF104" s="28" t="e">
        <f t="shared" si="118"/>
        <v>#NAME?</v>
      </c>
      <c r="CG104" s="28" t="e">
        <f t="shared" si="118"/>
        <v>#NAME?</v>
      </c>
      <c r="CH104" s="28" t="e">
        <f t="shared" si="118"/>
        <v>#NAME?</v>
      </c>
      <c r="CI104" s="28" t="e">
        <f t="shared" si="118"/>
        <v>#NAME?</v>
      </c>
    </row>
    <row r="105" spans="2:87" x14ac:dyDescent="0.35">
      <c r="B105" s="6"/>
      <c r="C105" t="s">
        <v>157</v>
      </c>
    </row>
    <row r="106" spans="2:87" outlineLevel="1" x14ac:dyDescent="0.35">
      <c r="B106" s="6"/>
      <c r="C106" t="s">
        <v>157</v>
      </c>
      <c r="E106" s="12" t="s">
        <v>166</v>
      </c>
      <c r="F106" s="12"/>
      <c r="G106" s="13"/>
      <c r="H106" s="34" t="e">
        <f t="shared" ref="H106:M106" si="119">SUMIF($3:$3,H$1,106:106)</f>
        <v>#NAME?</v>
      </c>
      <c r="I106" s="34" t="e">
        <f t="shared" si="119"/>
        <v>#NAME?</v>
      </c>
      <c r="J106" s="34" t="e">
        <f t="shared" si="119"/>
        <v>#NAME?</v>
      </c>
      <c r="K106" s="34" t="e">
        <f t="shared" si="119"/>
        <v>#NAME?</v>
      </c>
      <c r="L106" s="34" t="e">
        <f t="shared" si="119"/>
        <v>#NAME?</v>
      </c>
      <c r="M106" s="34" t="e">
        <f t="shared" si="119"/>
        <v>#NAME?</v>
      </c>
      <c r="P106" s="34" t="e">
        <f>P99</f>
        <v>#NAME?</v>
      </c>
      <c r="Q106" s="34" t="e">
        <f t="shared" ref="Q106:CB106" si="120">Q99</f>
        <v>#NAME?</v>
      </c>
      <c r="R106" s="34" t="e">
        <f t="shared" si="120"/>
        <v>#NAME?</v>
      </c>
      <c r="S106" s="34" t="e">
        <f t="shared" si="120"/>
        <v>#NAME?</v>
      </c>
      <c r="T106" s="34" t="e">
        <f t="shared" si="120"/>
        <v>#NAME?</v>
      </c>
      <c r="U106" s="34" t="e">
        <f t="shared" si="120"/>
        <v>#NAME?</v>
      </c>
      <c r="V106" s="34" t="e">
        <f t="shared" si="120"/>
        <v>#NAME?</v>
      </c>
      <c r="W106" s="34" t="e">
        <f t="shared" si="120"/>
        <v>#NAME?</v>
      </c>
      <c r="X106" s="34" t="e">
        <f t="shared" si="120"/>
        <v>#NAME?</v>
      </c>
      <c r="Y106" s="34" t="e">
        <f t="shared" si="120"/>
        <v>#NAME?</v>
      </c>
      <c r="Z106" s="34" t="e">
        <f t="shared" si="120"/>
        <v>#NAME?</v>
      </c>
      <c r="AA106" s="34" t="e">
        <f t="shared" si="120"/>
        <v>#NAME?</v>
      </c>
      <c r="AB106" s="34" t="e">
        <f t="shared" si="120"/>
        <v>#NAME?</v>
      </c>
      <c r="AC106" s="34" t="e">
        <f t="shared" si="120"/>
        <v>#NAME?</v>
      </c>
      <c r="AD106" s="34" t="e">
        <f t="shared" si="120"/>
        <v>#NAME?</v>
      </c>
      <c r="AE106" s="34" t="e">
        <f t="shared" si="120"/>
        <v>#NAME?</v>
      </c>
      <c r="AF106" s="34" t="e">
        <f t="shared" si="120"/>
        <v>#NAME?</v>
      </c>
      <c r="AG106" s="34" t="e">
        <f t="shared" si="120"/>
        <v>#NAME?</v>
      </c>
      <c r="AH106" s="34" t="e">
        <f t="shared" si="120"/>
        <v>#NAME?</v>
      </c>
      <c r="AI106" s="34" t="e">
        <f t="shared" si="120"/>
        <v>#NAME?</v>
      </c>
      <c r="AJ106" s="34" t="e">
        <f t="shared" si="120"/>
        <v>#NAME?</v>
      </c>
      <c r="AK106" s="34" t="e">
        <f t="shared" si="120"/>
        <v>#NAME?</v>
      </c>
      <c r="AL106" s="34" t="e">
        <f t="shared" si="120"/>
        <v>#NAME?</v>
      </c>
      <c r="AM106" s="34" t="e">
        <f t="shared" si="120"/>
        <v>#NAME?</v>
      </c>
      <c r="AN106" s="34" t="e">
        <f t="shared" si="120"/>
        <v>#NAME?</v>
      </c>
      <c r="AO106" s="34" t="e">
        <f t="shared" si="120"/>
        <v>#NAME?</v>
      </c>
      <c r="AP106" s="34" t="e">
        <f t="shared" si="120"/>
        <v>#NAME?</v>
      </c>
      <c r="AQ106" s="34" t="e">
        <f t="shared" si="120"/>
        <v>#NAME?</v>
      </c>
      <c r="AR106" s="34" t="e">
        <f t="shared" si="120"/>
        <v>#NAME?</v>
      </c>
      <c r="AS106" s="34" t="e">
        <f t="shared" si="120"/>
        <v>#NAME?</v>
      </c>
      <c r="AT106" s="34" t="e">
        <f t="shared" si="120"/>
        <v>#NAME?</v>
      </c>
      <c r="AU106" s="34" t="e">
        <f t="shared" si="120"/>
        <v>#NAME?</v>
      </c>
      <c r="AV106" s="34" t="e">
        <f t="shared" si="120"/>
        <v>#NAME?</v>
      </c>
      <c r="AW106" s="34" t="e">
        <f t="shared" si="120"/>
        <v>#NAME?</v>
      </c>
      <c r="AX106" s="34" t="e">
        <f t="shared" si="120"/>
        <v>#NAME?</v>
      </c>
      <c r="AY106" s="34" t="e">
        <f t="shared" si="120"/>
        <v>#NAME?</v>
      </c>
      <c r="AZ106" s="34" t="e">
        <f t="shared" si="120"/>
        <v>#NAME?</v>
      </c>
      <c r="BA106" s="34" t="e">
        <f t="shared" si="120"/>
        <v>#NAME?</v>
      </c>
      <c r="BB106" s="34" t="e">
        <f t="shared" si="120"/>
        <v>#NAME?</v>
      </c>
      <c r="BC106" s="34" t="e">
        <f t="shared" si="120"/>
        <v>#NAME?</v>
      </c>
      <c r="BD106" s="34" t="e">
        <f t="shared" si="120"/>
        <v>#NAME?</v>
      </c>
      <c r="BE106" s="34" t="e">
        <f t="shared" si="120"/>
        <v>#NAME?</v>
      </c>
      <c r="BF106" s="34" t="e">
        <f t="shared" si="120"/>
        <v>#NAME?</v>
      </c>
      <c r="BG106" s="34" t="e">
        <f t="shared" si="120"/>
        <v>#NAME?</v>
      </c>
      <c r="BH106" s="34" t="e">
        <f t="shared" si="120"/>
        <v>#NAME?</v>
      </c>
      <c r="BI106" s="34" t="e">
        <f t="shared" si="120"/>
        <v>#NAME?</v>
      </c>
      <c r="BJ106" s="34" t="e">
        <f t="shared" si="120"/>
        <v>#NAME?</v>
      </c>
      <c r="BK106" s="34" t="e">
        <f t="shared" si="120"/>
        <v>#NAME?</v>
      </c>
      <c r="BL106" s="34" t="e">
        <f t="shared" si="120"/>
        <v>#NAME?</v>
      </c>
      <c r="BM106" s="34" t="e">
        <f t="shared" si="120"/>
        <v>#NAME?</v>
      </c>
      <c r="BN106" s="34" t="e">
        <f t="shared" si="120"/>
        <v>#NAME?</v>
      </c>
      <c r="BO106" s="34" t="e">
        <f t="shared" si="120"/>
        <v>#NAME?</v>
      </c>
      <c r="BP106" s="34" t="e">
        <f t="shared" si="120"/>
        <v>#NAME?</v>
      </c>
      <c r="BQ106" s="34" t="e">
        <f t="shared" si="120"/>
        <v>#NAME?</v>
      </c>
      <c r="BR106" s="34" t="e">
        <f t="shared" si="120"/>
        <v>#NAME?</v>
      </c>
      <c r="BS106" s="34" t="e">
        <f t="shared" si="120"/>
        <v>#NAME?</v>
      </c>
      <c r="BT106" s="34" t="e">
        <f t="shared" si="120"/>
        <v>#NAME?</v>
      </c>
      <c r="BU106" s="34" t="e">
        <f t="shared" si="120"/>
        <v>#NAME?</v>
      </c>
      <c r="BV106" s="34" t="e">
        <f t="shared" si="120"/>
        <v>#NAME?</v>
      </c>
      <c r="BW106" s="34" t="e">
        <f t="shared" si="120"/>
        <v>#NAME?</v>
      </c>
      <c r="BX106" s="34" t="e">
        <f t="shared" si="120"/>
        <v>#NAME?</v>
      </c>
      <c r="BY106" s="34" t="e">
        <f t="shared" si="120"/>
        <v>#NAME?</v>
      </c>
      <c r="BZ106" s="34" t="e">
        <f t="shared" si="120"/>
        <v>#NAME?</v>
      </c>
      <c r="CA106" s="34" t="e">
        <f t="shared" si="120"/>
        <v>#NAME?</v>
      </c>
      <c r="CB106" s="34" t="e">
        <f t="shared" si="120"/>
        <v>#NAME?</v>
      </c>
      <c r="CC106" s="34" t="e">
        <f t="shared" ref="CC106:CI106" si="121">CC99</f>
        <v>#NAME?</v>
      </c>
      <c r="CD106" s="34" t="e">
        <f t="shared" si="121"/>
        <v>#NAME?</v>
      </c>
      <c r="CE106" s="34" t="e">
        <f t="shared" si="121"/>
        <v>#NAME?</v>
      </c>
      <c r="CF106" s="34" t="e">
        <f t="shared" si="121"/>
        <v>#NAME?</v>
      </c>
      <c r="CG106" s="34" t="e">
        <f t="shared" si="121"/>
        <v>#NAME?</v>
      </c>
      <c r="CH106" s="34" t="e">
        <f t="shared" si="121"/>
        <v>#NAME?</v>
      </c>
      <c r="CI106" s="34" t="e">
        <f t="shared" si="121"/>
        <v>#NAME?</v>
      </c>
    </row>
    <row r="107" spans="2:87" outlineLevel="1" x14ac:dyDescent="0.35">
      <c r="B107" s="6"/>
      <c r="C107" t="s">
        <v>157</v>
      </c>
    </row>
    <row r="108" spans="2:87" s="42" customFormat="1" x14ac:dyDescent="0.35">
      <c r="C108" s="42" t="s">
        <v>156</v>
      </c>
      <c r="E108" s="41" t="s">
        <v>180</v>
      </c>
      <c r="F108" s="41"/>
      <c r="G108" s="68"/>
    </row>
    <row r="109" spans="2:87" x14ac:dyDescent="0.35">
      <c r="C109" t="s">
        <v>156</v>
      </c>
      <c r="E109" s="12" t="s">
        <v>165</v>
      </c>
      <c r="F109" s="12"/>
      <c r="G109" s="13"/>
      <c r="H109" s="16">
        <v>0.1</v>
      </c>
      <c r="I109" s="16">
        <v>0.1</v>
      </c>
      <c r="J109" s="16">
        <v>0.1</v>
      </c>
      <c r="K109" s="16">
        <v>0.1</v>
      </c>
      <c r="L109" s="16">
        <v>0.1</v>
      </c>
      <c r="M109" s="16">
        <v>0.1</v>
      </c>
      <c r="P109" s="20" t="e" cm="1">
        <f t="array" ref="P109">INDEX($H:$M,ROW(),MATCH(P$2,$H$1:$M$1,0))</f>
        <v>#NAME?</v>
      </c>
      <c r="Q109" s="20" t="e" cm="1">
        <f t="array" ref="Q109">INDEX($H:$M,ROW(),MATCH(Q$2,$H$1:$M$1,0))</f>
        <v>#NAME?</v>
      </c>
      <c r="R109" s="20" t="e" cm="1">
        <f t="array" ref="R109">INDEX($H:$M,ROW(),MATCH(R$2,$H$1:$M$1,0))</f>
        <v>#NAME?</v>
      </c>
      <c r="S109" s="20" t="e" cm="1">
        <f t="array" ref="S109">INDEX($H:$M,ROW(),MATCH(S$2,$H$1:$M$1,0))</f>
        <v>#NAME?</v>
      </c>
      <c r="T109" s="20" t="e" cm="1">
        <f t="array" ref="T109">INDEX($H:$M,ROW(),MATCH(T$2,$H$1:$M$1,0))</f>
        <v>#NAME?</v>
      </c>
      <c r="U109" s="20" t="e" cm="1">
        <f t="array" ref="U109">INDEX($H:$M,ROW(),MATCH(U$2,$H$1:$M$1,0))</f>
        <v>#NAME?</v>
      </c>
      <c r="V109" s="20" t="e" cm="1">
        <f t="array" ref="V109">INDEX($H:$M,ROW(),MATCH(V$2,$H$1:$M$1,0))</f>
        <v>#NAME?</v>
      </c>
      <c r="W109" s="20" t="e" cm="1">
        <f t="array" ref="W109">INDEX($H:$M,ROW(),MATCH(W$2,$H$1:$M$1,0))</f>
        <v>#NAME?</v>
      </c>
      <c r="X109" s="20" t="e" cm="1">
        <f t="array" ref="X109">INDEX($H:$M,ROW(),MATCH(X$2,$H$1:$M$1,0))</f>
        <v>#NAME?</v>
      </c>
      <c r="Y109" s="20" t="e" cm="1">
        <f t="array" ref="Y109">INDEX($H:$M,ROW(),MATCH(Y$2,$H$1:$M$1,0))</f>
        <v>#NAME?</v>
      </c>
      <c r="Z109" s="20" t="e" cm="1">
        <f t="array" ref="Z109">INDEX($H:$M,ROW(),MATCH(Z$2,$H$1:$M$1,0))</f>
        <v>#NAME?</v>
      </c>
      <c r="AA109" s="20" t="e" cm="1">
        <f t="array" ref="AA109">INDEX($H:$M,ROW(),MATCH(AA$2,$H$1:$M$1,0))</f>
        <v>#NAME?</v>
      </c>
      <c r="AB109" s="20" t="e" cm="1">
        <f t="array" ref="AB109">INDEX($H:$M,ROW(),MATCH(AB$2,$H$1:$M$1,0))</f>
        <v>#NAME?</v>
      </c>
      <c r="AC109" s="20" t="e" cm="1">
        <f t="array" ref="AC109">INDEX($H:$M,ROW(),MATCH(AC$2,$H$1:$M$1,0))</f>
        <v>#NAME?</v>
      </c>
      <c r="AD109" s="20" t="e" cm="1">
        <f t="array" ref="AD109">INDEX($H:$M,ROW(),MATCH(AD$2,$H$1:$M$1,0))</f>
        <v>#NAME?</v>
      </c>
      <c r="AE109" s="20" t="e" cm="1">
        <f t="array" ref="AE109">INDEX($H:$M,ROW(),MATCH(AE$2,$H$1:$M$1,0))</f>
        <v>#NAME?</v>
      </c>
      <c r="AF109" s="20" t="e" cm="1">
        <f t="array" ref="AF109">INDEX($H:$M,ROW(),MATCH(AF$2,$H$1:$M$1,0))</f>
        <v>#NAME?</v>
      </c>
      <c r="AG109" s="20" t="e" cm="1">
        <f t="array" ref="AG109">INDEX($H:$M,ROW(),MATCH(AG$2,$H$1:$M$1,0))</f>
        <v>#NAME?</v>
      </c>
      <c r="AH109" s="20" t="e" cm="1">
        <f t="array" ref="AH109">INDEX($H:$M,ROW(),MATCH(AH$2,$H$1:$M$1,0))</f>
        <v>#NAME?</v>
      </c>
      <c r="AI109" s="20" t="e" cm="1">
        <f t="array" ref="AI109">INDEX($H:$M,ROW(),MATCH(AI$2,$H$1:$M$1,0))</f>
        <v>#NAME?</v>
      </c>
      <c r="AJ109" s="20" t="e" cm="1">
        <f t="array" ref="AJ109">INDEX($H:$M,ROW(),MATCH(AJ$2,$H$1:$M$1,0))</f>
        <v>#NAME?</v>
      </c>
      <c r="AK109" s="20" t="e" cm="1">
        <f t="array" ref="AK109">INDEX($H:$M,ROW(),MATCH(AK$2,$H$1:$M$1,0))</f>
        <v>#NAME?</v>
      </c>
      <c r="AL109" s="20" t="e" cm="1">
        <f t="array" ref="AL109">INDEX($H:$M,ROW(),MATCH(AL$2,$H$1:$M$1,0))</f>
        <v>#NAME?</v>
      </c>
      <c r="AM109" s="20" t="e" cm="1">
        <f t="array" ref="AM109">INDEX($H:$M,ROW(),MATCH(AM$2,$H$1:$M$1,0))</f>
        <v>#NAME?</v>
      </c>
      <c r="AN109" s="20" t="e" cm="1">
        <f t="array" ref="AN109">INDEX($H:$M,ROW(),MATCH(AN$2,$H$1:$M$1,0))</f>
        <v>#NAME?</v>
      </c>
      <c r="AO109" s="20" t="e" cm="1">
        <f t="array" ref="AO109">INDEX($H:$M,ROW(),MATCH(AO$2,$H$1:$M$1,0))</f>
        <v>#NAME?</v>
      </c>
      <c r="AP109" s="20" t="e" cm="1">
        <f t="array" ref="AP109">INDEX($H:$M,ROW(),MATCH(AP$2,$H$1:$M$1,0))</f>
        <v>#NAME?</v>
      </c>
      <c r="AQ109" s="20" t="e" cm="1">
        <f t="array" ref="AQ109">INDEX($H:$M,ROW(),MATCH(AQ$2,$H$1:$M$1,0))</f>
        <v>#NAME?</v>
      </c>
      <c r="AR109" s="20" t="e" cm="1">
        <f t="array" ref="AR109">INDEX($H:$M,ROW(),MATCH(AR$2,$H$1:$M$1,0))</f>
        <v>#NAME?</v>
      </c>
      <c r="AS109" s="20" t="e" cm="1">
        <f t="array" ref="AS109">INDEX($H:$M,ROW(),MATCH(AS$2,$H$1:$M$1,0))</f>
        <v>#NAME?</v>
      </c>
      <c r="AT109" s="20" t="e" cm="1">
        <f t="array" ref="AT109">INDEX($H:$M,ROW(),MATCH(AT$2,$H$1:$M$1,0))</f>
        <v>#NAME?</v>
      </c>
      <c r="AU109" s="20" t="e" cm="1">
        <f t="array" ref="AU109">INDEX($H:$M,ROW(),MATCH(AU$2,$H$1:$M$1,0))</f>
        <v>#NAME?</v>
      </c>
      <c r="AV109" s="20" t="e" cm="1">
        <f t="array" ref="AV109">INDEX($H:$M,ROW(),MATCH(AV$2,$H$1:$M$1,0))</f>
        <v>#NAME?</v>
      </c>
      <c r="AW109" s="20" t="e" cm="1">
        <f t="array" ref="AW109">INDEX($H:$M,ROW(),MATCH(AW$2,$H$1:$M$1,0))</f>
        <v>#NAME?</v>
      </c>
      <c r="AX109" s="20" t="e" cm="1">
        <f t="array" ref="AX109">INDEX($H:$M,ROW(),MATCH(AX$2,$H$1:$M$1,0))</f>
        <v>#NAME?</v>
      </c>
      <c r="AY109" s="20" t="e" cm="1">
        <f t="array" ref="AY109">INDEX($H:$M,ROW(),MATCH(AY$2,$H$1:$M$1,0))</f>
        <v>#NAME?</v>
      </c>
      <c r="AZ109" s="20" t="e" cm="1">
        <f t="array" ref="AZ109">INDEX($H:$M,ROW(),MATCH(AZ$2,$H$1:$M$1,0))</f>
        <v>#NAME?</v>
      </c>
      <c r="BA109" s="20" t="e" cm="1">
        <f t="array" ref="BA109">INDEX($H:$M,ROW(),MATCH(BA$2,$H$1:$M$1,0))</f>
        <v>#NAME?</v>
      </c>
      <c r="BB109" s="20" t="e" cm="1">
        <f t="array" ref="BB109">INDEX($H:$M,ROW(),MATCH(BB$2,$H$1:$M$1,0))</f>
        <v>#NAME?</v>
      </c>
      <c r="BC109" s="20" t="e" cm="1">
        <f t="array" ref="BC109">INDEX($H:$M,ROW(),MATCH(BC$2,$H$1:$M$1,0))</f>
        <v>#NAME?</v>
      </c>
      <c r="BD109" s="20" t="e" cm="1">
        <f t="array" ref="BD109">INDEX($H:$M,ROW(),MATCH(BD$2,$H$1:$M$1,0))</f>
        <v>#NAME?</v>
      </c>
      <c r="BE109" s="20" t="e" cm="1">
        <f t="array" ref="BE109">INDEX($H:$M,ROW(),MATCH(BE$2,$H$1:$M$1,0))</f>
        <v>#NAME?</v>
      </c>
      <c r="BF109" s="20" t="e" cm="1">
        <f t="array" ref="BF109">INDEX($H:$M,ROW(),MATCH(BF$2,$H$1:$M$1,0))</f>
        <v>#NAME?</v>
      </c>
      <c r="BG109" s="20" t="e" cm="1">
        <f t="array" ref="BG109">INDEX($H:$M,ROW(),MATCH(BG$2,$H$1:$M$1,0))</f>
        <v>#NAME?</v>
      </c>
      <c r="BH109" s="20" t="e" cm="1">
        <f t="array" ref="BH109">INDEX($H:$M,ROW(),MATCH(BH$2,$H$1:$M$1,0))</f>
        <v>#NAME?</v>
      </c>
      <c r="BI109" s="20" t="e" cm="1">
        <f t="array" ref="BI109">INDEX($H:$M,ROW(),MATCH(BI$2,$H$1:$M$1,0))</f>
        <v>#NAME?</v>
      </c>
      <c r="BJ109" s="20" t="e" cm="1">
        <f t="array" ref="BJ109">INDEX($H:$M,ROW(),MATCH(BJ$2,$H$1:$M$1,0))</f>
        <v>#NAME?</v>
      </c>
      <c r="BK109" s="20" t="e" cm="1">
        <f t="array" ref="BK109">INDEX($H:$M,ROW(),MATCH(BK$2,$H$1:$M$1,0))</f>
        <v>#NAME?</v>
      </c>
      <c r="BL109" s="20" t="e" cm="1">
        <f t="array" ref="BL109">INDEX($H:$M,ROW(),MATCH(BL$2,$H$1:$M$1,0))</f>
        <v>#NAME?</v>
      </c>
      <c r="BM109" s="20" t="e" cm="1">
        <f t="array" ref="BM109">INDEX($H:$M,ROW(),MATCH(BM$2,$H$1:$M$1,0))</f>
        <v>#NAME?</v>
      </c>
      <c r="BN109" s="20" t="e" cm="1">
        <f t="array" ref="BN109">INDEX($H:$M,ROW(),MATCH(BN$2,$H$1:$M$1,0))</f>
        <v>#NAME?</v>
      </c>
      <c r="BO109" s="20" t="e" cm="1">
        <f t="array" ref="BO109">INDEX($H:$M,ROW(),MATCH(BO$2,$H$1:$M$1,0))</f>
        <v>#NAME?</v>
      </c>
      <c r="BP109" s="20" t="e" cm="1">
        <f t="array" ref="BP109">INDEX($H:$M,ROW(),MATCH(BP$2,$H$1:$M$1,0))</f>
        <v>#NAME?</v>
      </c>
      <c r="BQ109" s="20" t="e" cm="1">
        <f t="array" ref="BQ109">INDEX($H:$M,ROW(),MATCH(BQ$2,$H$1:$M$1,0))</f>
        <v>#NAME?</v>
      </c>
      <c r="BR109" s="20" t="e" cm="1">
        <f t="array" ref="BR109">INDEX($H:$M,ROW(),MATCH(BR$2,$H$1:$M$1,0))</f>
        <v>#NAME?</v>
      </c>
      <c r="BS109" s="20" t="e" cm="1">
        <f t="array" ref="BS109">INDEX($H:$M,ROW(),MATCH(BS$2,$H$1:$M$1,0))</f>
        <v>#NAME?</v>
      </c>
      <c r="BT109" s="20" t="e" cm="1">
        <f t="array" ref="BT109">INDEX($H:$M,ROW(),MATCH(BT$2,$H$1:$M$1,0))</f>
        <v>#NAME?</v>
      </c>
      <c r="BU109" s="20" t="e" cm="1">
        <f t="array" ref="BU109">INDEX($H:$M,ROW(),MATCH(BU$2,$H$1:$M$1,0))</f>
        <v>#NAME?</v>
      </c>
      <c r="BV109" s="20" t="e" cm="1">
        <f t="array" ref="BV109">INDEX($H:$M,ROW(),MATCH(BV$2,$H$1:$M$1,0))</f>
        <v>#NAME?</v>
      </c>
      <c r="BW109" s="20" t="e" cm="1">
        <f t="array" ref="BW109">INDEX($H:$M,ROW(),MATCH(BW$2,$H$1:$M$1,0))</f>
        <v>#NAME?</v>
      </c>
      <c r="BX109" s="20" t="e" cm="1">
        <f t="array" ref="BX109">INDEX($H:$M,ROW(),MATCH(BX$2,$H$1:$M$1,0))</f>
        <v>#NAME?</v>
      </c>
      <c r="BY109" s="20" t="e" cm="1">
        <f t="array" ref="BY109">INDEX($H:$M,ROW(),MATCH(BY$2,$H$1:$M$1,0))</f>
        <v>#NAME?</v>
      </c>
      <c r="BZ109" s="20" t="e" cm="1">
        <f t="array" ref="BZ109">INDEX($H:$M,ROW(),MATCH(BZ$2,$H$1:$M$1,0))</f>
        <v>#NAME?</v>
      </c>
      <c r="CA109" s="20" t="e" cm="1">
        <f t="array" ref="CA109">INDEX($H:$M,ROW(),MATCH(CA$2,$H$1:$M$1,0))</f>
        <v>#NAME?</v>
      </c>
      <c r="CB109" s="20" t="e" cm="1">
        <f t="array" ref="CB109">INDEX($H:$M,ROW(),MATCH(CB$2,$H$1:$M$1,0))</f>
        <v>#NAME?</v>
      </c>
      <c r="CC109" s="20" t="e" cm="1">
        <f t="array" ref="CC109">INDEX($H:$M,ROW(),MATCH(CC$2,$H$1:$M$1,0))</f>
        <v>#NAME?</v>
      </c>
      <c r="CD109" s="20" t="e" cm="1">
        <f t="array" ref="CD109">INDEX($H:$M,ROW(),MATCH(CD$2,$H$1:$M$1,0))</f>
        <v>#NAME?</v>
      </c>
      <c r="CE109" s="20" t="e" cm="1">
        <f t="array" ref="CE109">INDEX($H:$M,ROW(),MATCH(CE$2,$H$1:$M$1,0))</f>
        <v>#NAME?</v>
      </c>
      <c r="CF109" s="20" t="e" cm="1">
        <f t="array" ref="CF109">INDEX($H:$M,ROW(),MATCH(CF$2,$H$1:$M$1,0))</f>
        <v>#NAME?</v>
      </c>
      <c r="CG109" s="20" t="e" cm="1">
        <f t="array" ref="CG109">INDEX($H:$M,ROW(),MATCH(CG$2,$H$1:$M$1,0))</f>
        <v>#NAME?</v>
      </c>
      <c r="CH109" s="20" t="e" cm="1">
        <f t="array" ref="CH109">INDEX($H:$M,ROW(),MATCH(CH$2,$H$1:$M$1,0))</f>
        <v>#NAME?</v>
      </c>
      <c r="CI109" s="20" t="e" cm="1">
        <f t="array" ref="CI109">INDEX($H:$M,ROW(),MATCH(CI$2,$H$1:$M$1,0))</f>
        <v>#NAME?</v>
      </c>
    </row>
    <row r="110" spans="2:87" x14ac:dyDescent="0.35">
      <c r="C110" t="s">
        <v>156</v>
      </c>
    </row>
    <row r="111" spans="2:87" x14ac:dyDescent="0.35">
      <c r="B111" s="6"/>
      <c r="C111" t="s">
        <v>156</v>
      </c>
      <c r="E111" s="12" t="s">
        <v>70</v>
      </c>
      <c r="F111" s="12"/>
      <c r="G111" s="13"/>
    </row>
    <row r="112" spans="2:87" x14ac:dyDescent="0.35">
      <c r="B112" s="6"/>
      <c r="C112" t="s">
        <v>156</v>
      </c>
      <c r="E112" t="s">
        <v>71</v>
      </c>
      <c r="H112" s="15" t="e">
        <f>SUMIF($3:$3,H$1-1,112:112)</f>
        <v>#NAME?</v>
      </c>
      <c r="I112" s="15" t="e">
        <f>H118</f>
        <v>#NAME?</v>
      </c>
      <c r="J112" s="15" t="e">
        <f>I118</f>
        <v>#NAME?</v>
      </c>
      <c r="K112" s="15" t="e">
        <f>J118</f>
        <v>#NAME?</v>
      </c>
      <c r="L112" s="15" t="e">
        <f>K118</f>
        <v>#NAME?</v>
      </c>
      <c r="M112" s="15" t="e">
        <f>L118</f>
        <v>#NAME?</v>
      </c>
      <c r="O112" s="34"/>
      <c r="P112" s="34">
        <f>O116</f>
        <v>0</v>
      </c>
      <c r="Q112" s="34" t="e">
        <f t="shared" ref="Q112:AL112" si="122">P118</f>
        <v>#NAME?</v>
      </c>
      <c r="R112" s="34" t="e">
        <f t="shared" si="122"/>
        <v>#NAME?</v>
      </c>
      <c r="S112" s="34" t="e">
        <f t="shared" si="122"/>
        <v>#NAME?</v>
      </c>
      <c r="T112" s="34" t="e">
        <f t="shared" si="122"/>
        <v>#NAME?</v>
      </c>
      <c r="U112" s="34" t="e">
        <f t="shared" si="122"/>
        <v>#NAME?</v>
      </c>
      <c r="V112" s="34" t="e">
        <f t="shared" si="122"/>
        <v>#NAME?</v>
      </c>
      <c r="W112" s="34" t="e">
        <f t="shared" si="122"/>
        <v>#NAME?</v>
      </c>
      <c r="X112" s="34" t="e">
        <f t="shared" si="122"/>
        <v>#NAME?</v>
      </c>
      <c r="Y112" s="34" t="e">
        <f t="shared" si="122"/>
        <v>#NAME?</v>
      </c>
      <c r="Z112" s="34" t="e">
        <f t="shared" si="122"/>
        <v>#NAME?</v>
      </c>
      <c r="AA112" s="34" t="e">
        <f t="shared" si="122"/>
        <v>#NAME?</v>
      </c>
      <c r="AB112" s="34" t="e">
        <f t="shared" si="122"/>
        <v>#NAME?</v>
      </c>
      <c r="AC112" s="34" t="e">
        <f t="shared" si="122"/>
        <v>#NAME?</v>
      </c>
      <c r="AD112" s="34" t="e">
        <f t="shared" si="122"/>
        <v>#NAME?</v>
      </c>
      <c r="AE112" s="34" t="e">
        <f t="shared" si="122"/>
        <v>#NAME?</v>
      </c>
      <c r="AF112" s="34" t="e">
        <f t="shared" si="122"/>
        <v>#NAME?</v>
      </c>
      <c r="AG112" s="34" t="e">
        <f t="shared" si="122"/>
        <v>#NAME?</v>
      </c>
      <c r="AH112" s="34" t="e">
        <f t="shared" si="122"/>
        <v>#NAME?</v>
      </c>
      <c r="AI112" s="34" t="e">
        <f t="shared" si="122"/>
        <v>#NAME?</v>
      </c>
      <c r="AJ112" s="34" t="e">
        <f t="shared" si="122"/>
        <v>#NAME?</v>
      </c>
      <c r="AK112" s="34" t="e">
        <f t="shared" si="122"/>
        <v>#NAME?</v>
      </c>
      <c r="AL112" s="34" t="e">
        <f t="shared" si="122"/>
        <v>#NAME?</v>
      </c>
      <c r="AM112" s="34" t="e">
        <f>AL118</f>
        <v>#NAME?</v>
      </c>
      <c r="AN112" s="34" t="e">
        <f t="shared" ref="AN112:CI112" si="123">AM118</f>
        <v>#NAME?</v>
      </c>
      <c r="AO112" s="34" t="e">
        <f t="shared" si="123"/>
        <v>#NAME?</v>
      </c>
      <c r="AP112" s="34" t="e">
        <f t="shared" si="123"/>
        <v>#NAME?</v>
      </c>
      <c r="AQ112" s="34" t="e">
        <f t="shared" si="123"/>
        <v>#NAME?</v>
      </c>
      <c r="AR112" s="34" t="e">
        <f t="shared" si="123"/>
        <v>#NAME?</v>
      </c>
      <c r="AS112" s="34" t="e">
        <f t="shared" si="123"/>
        <v>#NAME?</v>
      </c>
      <c r="AT112" s="34" t="e">
        <f t="shared" si="123"/>
        <v>#NAME?</v>
      </c>
      <c r="AU112" s="34" t="e">
        <f t="shared" si="123"/>
        <v>#NAME?</v>
      </c>
      <c r="AV112" s="34" t="e">
        <f t="shared" si="123"/>
        <v>#NAME?</v>
      </c>
      <c r="AW112" s="34" t="e">
        <f t="shared" si="123"/>
        <v>#NAME?</v>
      </c>
      <c r="AX112" s="34" t="e">
        <f t="shared" si="123"/>
        <v>#NAME?</v>
      </c>
      <c r="AY112" s="34" t="e">
        <f t="shared" si="123"/>
        <v>#NAME?</v>
      </c>
      <c r="AZ112" s="34" t="e">
        <f t="shared" si="123"/>
        <v>#NAME?</v>
      </c>
      <c r="BA112" s="34" t="e">
        <f t="shared" si="123"/>
        <v>#NAME?</v>
      </c>
      <c r="BB112" s="34" t="e">
        <f t="shared" si="123"/>
        <v>#NAME?</v>
      </c>
      <c r="BC112" s="34" t="e">
        <f t="shared" si="123"/>
        <v>#NAME?</v>
      </c>
      <c r="BD112" s="34" t="e">
        <f t="shared" si="123"/>
        <v>#NAME?</v>
      </c>
      <c r="BE112" s="34" t="e">
        <f t="shared" si="123"/>
        <v>#NAME?</v>
      </c>
      <c r="BF112" s="34" t="e">
        <f t="shared" si="123"/>
        <v>#NAME?</v>
      </c>
      <c r="BG112" s="34" t="e">
        <f t="shared" si="123"/>
        <v>#NAME?</v>
      </c>
      <c r="BH112" s="34" t="e">
        <f t="shared" si="123"/>
        <v>#NAME?</v>
      </c>
      <c r="BI112" s="34" t="e">
        <f t="shared" si="123"/>
        <v>#NAME?</v>
      </c>
      <c r="BJ112" s="34" t="e">
        <f t="shared" si="123"/>
        <v>#NAME?</v>
      </c>
      <c r="BK112" s="34" t="e">
        <f t="shared" si="123"/>
        <v>#NAME?</v>
      </c>
      <c r="BL112" s="34" t="e">
        <f t="shared" si="123"/>
        <v>#NAME?</v>
      </c>
      <c r="BM112" s="34" t="e">
        <f t="shared" si="123"/>
        <v>#NAME?</v>
      </c>
      <c r="BN112" s="34" t="e">
        <f t="shared" si="123"/>
        <v>#NAME?</v>
      </c>
      <c r="BO112" s="34" t="e">
        <f t="shared" si="123"/>
        <v>#NAME?</v>
      </c>
      <c r="BP112" s="34" t="e">
        <f t="shared" si="123"/>
        <v>#NAME?</v>
      </c>
      <c r="BQ112" s="34" t="e">
        <f t="shared" si="123"/>
        <v>#NAME?</v>
      </c>
      <c r="BR112" s="34" t="e">
        <f t="shared" si="123"/>
        <v>#NAME?</v>
      </c>
      <c r="BS112" s="34" t="e">
        <f t="shared" si="123"/>
        <v>#NAME?</v>
      </c>
      <c r="BT112" s="34" t="e">
        <f t="shared" si="123"/>
        <v>#NAME?</v>
      </c>
      <c r="BU112" s="34" t="e">
        <f t="shared" si="123"/>
        <v>#NAME?</v>
      </c>
      <c r="BV112" s="34" t="e">
        <f t="shared" si="123"/>
        <v>#NAME?</v>
      </c>
      <c r="BW112" s="34" t="e">
        <f t="shared" si="123"/>
        <v>#NAME?</v>
      </c>
      <c r="BX112" s="34" t="e">
        <f t="shared" si="123"/>
        <v>#NAME?</v>
      </c>
      <c r="BY112" s="34" t="e">
        <f t="shared" si="123"/>
        <v>#NAME?</v>
      </c>
      <c r="BZ112" s="34" t="e">
        <f t="shared" si="123"/>
        <v>#NAME?</v>
      </c>
      <c r="CA112" s="34" t="e">
        <f t="shared" si="123"/>
        <v>#NAME?</v>
      </c>
      <c r="CB112" s="34" t="e">
        <f t="shared" si="123"/>
        <v>#NAME?</v>
      </c>
      <c r="CC112" s="34" t="e">
        <f t="shared" si="123"/>
        <v>#NAME?</v>
      </c>
      <c r="CD112" s="34" t="e">
        <f t="shared" si="123"/>
        <v>#NAME?</v>
      </c>
      <c r="CE112" s="34" t="e">
        <f t="shared" si="123"/>
        <v>#NAME?</v>
      </c>
      <c r="CF112" s="34" t="e">
        <f t="shared" si="123"/>
        <v>#NAME?</v>
      </c>
      <c r="CG112" s="34" t="e">
        <f t="shared" si="123"/>
        <v>#NAME?</v>
      </c>
      <c r="CH112" s="34" t="e">
        <f t="shared" si="123"/>
        <v>#NAME?</v>
      </c>
      <c r="CI112" s="34" t="e">
        <f t="shared" si="123"/>
        <v>#NAME?</v>
      </c>
    </row>
    <row r="113" spans="1:87" x14ac:dyDescent="0.35">
      <c r="B113" s="6"/>
      <c r="C113" t="s">
        <v>156</v>
      </c>
      <c r="E113" t="s">
        <v>72</v>
      </c>
      <c r="H113" s="34" t="e">
        <f t="shared" ref="H113:M113" si="124">SUMIF($2:$2,H$1,113:113)</f>
        <v>#NAME?</v>
      </c>
      <c r="I113" s="34" t="e">
        <f t="shared" si="124"/>
        <v>#NAME?</v>
      </c>
      <c r="J113" s="34" t="e">
        <f t="shared" si="124"/>
        <v>#NAME?</v>
      </c>
      <c r="K113" s="34" t="e">
        <f t="shared" si="124"/>
        <v>#NAME?</v>
      </c>
      <c r="L113" s="34" t="e">
        <f t="shared" si="124"/>
        <v>#NAME?</v>
      </c>
      <c r="M113" s="34" t="e">
        <f t="shared" si="124"/>
        <v>#NAME?</v>
      </c>
      <c r="O113" s="17"/>
      <c r="P113" s="34" t="e">
        <f>P109*P106</f>
        <v>#NAME?</v>
      </c>
      <c r="Q113" s="34" t="e">
        <f t="shared" ref="Q113:CB113" si="125">Q109*Q106</f>
        <v>#NAME?</v>
      </c>
      <c r="R113" s="34" t="e">
        <f t="shared" si="125"/>
        <v>#NAME?</v>
      </c>
      <c r="S113" s="34" t="e">
        <f t="shared" si="125"/>
        <v>#NAME?</v>
      </c>
      <c r="T113" s="34" t="e">
        <f t="shared" si="125"/>
        <v>#NAME?</v>
      </c>
      <c r="U113" s="34" t="e">
        <f t="shared" si="125"/>
        <v>#NAME?</v>
      </c>
      <c r="V113" s="34" t="e">
        <f t="shared" si="125"/>
        <v>#NAME?</v>
      </c>
      <c r="W113" s="34" t="e">
        <f t="shared" si="125"/>
        <v>#NAME?</v>
      </c>
      <c r="X113" s="34" t="e">
        <f t="shared" si="125"/>
        <v>#NAME?</v>
      </c>
      <c r="Y113" s="34" t="e">
        <f t="shared" si="125"/>
        <v>#NAME?</v>
      </c>
      <c r="Z113" s="34" t="e">
        <f t="shared" si="125"/>
        <v>#NAME?</v>
      </c>
      <c r="AA113" s="34" t="e">
        <f t="shared" si="125"/>
        <v>#NAME?</v>
      </c>
      <c r="AB113" s="34" t="e">
        <f t="shared" si="125"/>
        <v>#NAME?</v>
      </c>
      <c r="AC113" s="34" t="e">
        <f t="shared" si="125"/>
        <v>#NAME?</v>
      </c>
      <c r="AD113" s="34" t="e">
        <f t="shared" si="125"/>
        <v>#NAME?</v>
      </c>
      <c r="AE113" s="34" t="e">
        <f t="shared" si="125"/>
        <v>#NAME?</v>
      </c>
      <c r="AF113" s="34" t="e">
        <f t="shared" si="125"/>
        <v>#NAME?</v>
      </c>
      <c r="AG113" s="34" t="e">
        <f t="shared" si="125"/>
        <v>#NAME?</v>
      </c>
      <c r="AH113" s="34" t="e">
        <f t="shared" si="125"/>
        <v>#NAME?</v>
      </c>
      <c r="AI113" s="34" t="e">
        <f t="shared" si="125"/>
        <v>#NAME?</v>
      </c>
      <c r="AJ113" s="34" t="e">
        <f t="shared" si="125"/>
        <v>#NAME?</v>
      </c>
      <c r="AK113" s="34" t="e">
        <f t="shared" si="125"/>
        <v>#NAME?</v>
      </c>
      <c r="AL113" s="34" t="e">
        <f t="shared" si="125"/>
        <v>#NAME?</v>
      </c>
      <c r="AM113" s="34" t="e">
        <f t="shared" si="125"/>
        <v>#NAME?</v>
      </c>
      <c r="AN113" s="34" t="e">
        <f t="shared" si="125"/>
        <v>#NAME?</v>
      </c>
      <c r="AO113" s="34" t="e">
        <f t="shared" si="125"/>
        <v>#NAME?</v>
      </c>
      <c r="AP113" s="34" t="e">
        <f t="shared" si="125"/>
        <v>#NAME?</v>
      </c>
      <c r="AQ113" s="34" t="e">
        <f t="shared" si="125"/>
        <v>#NAME?</v>
      </c>
      <c r="AR113" s="34" t="e">
        <f t="shared" si="125"/>
        <v>#NAME?</v>
      </c>
      <c r="AS113" s="34" t="e">
        <f t="shared" si="125"/>
        <v>#NAME?</v>
      </c>
      <c r="AT113" s="34" t="e">
        <f t="shared" si="125"/>
        <v>#NAME?</v>
      </c>
      <c r="AU113" s="34" t="e">
        <f t="shared" si="125"/>
        <v>#NAME?</v>
      </c>
      <c r="AV113" s="34" t="e">
        <f t="shared" si="125"/>
        <v>#NAME?</v>
      </c>
      <c r="AW113" s="34" t="e">
        <f t="shared" si="125"/>
        <v>#NAME?</v>
      </c>
      <c r="AX113" s="34" t="e">
        <f t="shared" si="125"/>
        <v>#NAME?</v>
      </c>
      <c r="AY113" s="34" t="e">
        <f t="shared" si="125"/>
        <v>#NAME?</v>
      </c>
      <c r="AZ113" s="34" t="e">
        <f t="shared" si="125"/>
        <v>#NAME?</v>
      </c>
      <c r="BA113" s="34" t="e">
        <f t="shared" si="125"/>
        <v>#NAME?</v>
      </c>
      <c r="BB113" s="34" t="e">
        <f t="shared" si="125"/>
        <v>#NAME?</v>
      </c>
      <c r="BC113" s="34" t="e">
        <f t="shared" si="125"/>
        <v>#NAME?</v>
      </c>
      <c r="BD113" s="34" t="e">
        <f t="shared" si="125"/>
        <v>#NAME?</v>
      </c>
      <c r="BE113" s="34" t="e">
        <f t="shared" si="125"/>
        <v>#NAME?</v>
      </c>
      <c r="BF113" s="34" t="e">
        <f t="shared" si="125"/>
        <v>#NAME?</v>
      </c>
      <c r="BG113" s="34" t="e">
        <f t="shared" si="125"/>
        <v>#NAME?</v>
      </c>
      <c r="BH113" s="34" t="e">
        <f t="shared" si="125"/>
        <v>#NAME?</v>
      </c>
      <c r="BI113" s="34" t="e">
        <f t="shared" si="125"/>
        <v>#NAME?</v>
      </c>
      <c r="BJ113" s="34" t="e">
        <f t="shared" si="125"/>
        <v>#NAME?</v>
      </c>
      <c r="BK113" s="34" t="e">
        <f t="shared" si="125"/>
        <v>#NAME?</v>
      </c>
      <c r="BL113" s="34" t="e">
        <f t="shared" si="125"/>
        <v>#NAME?</v>
      </c>
      <c r="BM113" s="34" t="e">
        <f t="shared" si="125"/>
        <v>#NAME?</v>
      </c>
      <c r="BN113" s="34" t="e">
        <f t="shared" si="125"/>
        <v>#NAME?</v>
      </c>
      <c r="BO113" s="34" t="e">
        <f t="shared" si="125"/>
        <v>#NAME?</v>
      </c>
      <c r="BP113" s="34" t="e">
        <f t="shared" si="125"/>
        <v>#NAME?</v>
      </c>
      <c r="BQ113" s="34" t="e">
        <f t="shared" si="125"/>
        <v>#NAME?</v>
      </c>
      <c r="BR113" s="34" t="e">
        <f t="shared" si="125"/>
        <v>#NAME?</v>
      </c>
      <c r="BS113" s="34" t="e">
        <f t="shared" si="125"/>
        <v>#NAME?</v>
      </c>
      <c r="BT113" s="34" t="e">
        <f t="shared" si="125"/>
        <v>#NAME?</v>
      </c>
      <c r="BU113" s="34" t="e">
        <f t="shared" si="125"/>
        <v>#NAME?</v>
      </c>
      <c r="BV113" s="34" t="e">
        <f t="shared" si="125"/>
        <v>#NAME?</v>
      </c>
      <c r="BW113" s="34" t="e">
        <f t="shared" si="125"/>
        <v>#NAME?</v>
      </c>
      <c r="BX113" s="34" t="e">
        <f t="shared" si="125"/>
        <v>#NAME?</v>
      </c>
      <c r="BY113" s="34" t="e">
        <f t="shared" si="125"/>
        <v>#NAME?</v>
      </c>
      <c r="BZ113" s="34" t="e">
        <f t="shared" si="125"/>
        <v>#NAME?</v>
      </c>
      <c r="CA113" s="34" t="e">
        <f t="shared" si="125"/>
        <v>#NAME?</v>
      </c>
      <c r="CB113" s="34" t="e">
        <f t="shared" si="125"/>
        <v>#NAME?</v>
      </c>
      <c r="CC113" s="34" t="e">
        <f t="shared" ref="CC113:CI113" si="126">CC109*CC106</f>
        <v>#NAME?</v>
      </c>
      <c r="CD113" s="34" t="e">
        <f t="shared" si="126"/>
        <v>#NAME?</v>
      </c>
      <c r="CE113" s="34" t="e">
        <f t="shared" si="126"/>
        <v>#NAME?</v>
      </c>
      <c r="CF113" s="34" t="e">
        <f t="shared" si="126"/>
        <v>#NAME?</v>
      </c>
      <c r="CG113" s="34" t="e">
        <f t="shared" si="126"/>
        <v>#NAME?</v>
      </c>
      <c r="CH113" s="34" t="e">
        <f t="shared" si="126"/>
        <v>#NAME?</v>
      </c>
      <c r="CI113" s="34" t="e">
        <f t="shared" si="126"/>
        <v>#NAME?</v>
      </c>
    </row>
    <row r="114" spans="1:87" x14ac:dyDescent="0.35">
      <c r="C114" t="s">
        <v>156</v>
      </c>
      <c r="E114" s="12" t="s">
        <v>178</v>
      </c>
      <c r="F114" s="12"/>
      <c r="G114" s="13"/>
      <c r="H114" s="16">
        <v>0.05</v>
      </c>
      <c r="I114" s="16">
        <v>0.05</v>
      </c>
      <c r="J114" s="16">
        <v>0.05</v>
      </c>
      <c r="K114" s="16">
        <v>0.05</v>
      </c>
      <c r="L114" s="16">
        <v>0.05</v>
      </c>
      <c r="M114" s="16">
        <v>0.05</v>
      </c>
      <c r="O114" s="20"/>
      <c r="P114" s="20" t="e" cm="1">
        <f t="array" ref="P114">INDEX($H:$M,ROW(),MATCH(P$2,$H$1:$M$1,0))</f>
        <v>#NAME?</v>
      </c>
      <c r="Q114" s="20" t="e" cm="1">
        <f t="array" ref="Q114">INDEX($H:$M,ROW(),MATCH(Q$2,$H$1:$M$1,0))</f>
        <v>#NAME?</v>
      </c>
      <c r="R114" s="20" t="e" cm="1">
        <f t="array" ref="R114">INDEX($H:$M,ROW(),MATCH(R$2,$H$1:$M$1,0))</f>
        <v>#NAME?</v>
      </c>
      <c r="S114" s="20" t="e" cm="1">
        <f t="array" ref="S114">INDEX($H:$M,ROW(),MATCH(S$2,$H$1:$M$1,0))</f>
        <v>#NAME?</v>
      </c>
      <c r="T114" s="20" t="e" cm="1">
        <f t="array" ref="T114">INDEX($H:$M,ROW(),MATCH(T$2,$H$1:$M$1,0))</f>
        <v>#NAME?</v>
      </c>
      <c r="U114" s="20" t="e" cm="1">
        <f t="array" ref="U114">INDEX($H:$M,ROW(),MATCH(U$2,$H$1:$M$1,0))</f>
        <v>#NAME?</v>
      </c>
      <c r="V114" s="20" t="e" cm="1">
        <f t="array" ref="V114">INDEX($H:$M,ROW(),MATCH(V$2,$H$1:$M$1,0))</f>
        <v>#NAME?</v>
      </c>
      <c r="W114" s="20" t="e" cm="1">
        <f t="array" ref="W114">INDEX($H:$M,ROW(),MATCH(W$2,$H$1:$M$1,0))</f>
        <v>#NAME?</v>
      </c>
      <c r="X114" s="20" t="e" cm="1">
        <f t="array" ref="X114">INDEX($H:$M,ROW(),MATCH(X$2,$H$1:$M$1,0))</f>
        <v>#NAME?</v>
      </c>
      <c r="Y114" s="20" t="e" cm="1">
        <f t="array" ref="Y114">INDEX($H:$M,ROW(),MATCH(Y$2,$H$1:$M$1,0))</f>
        <v>#NAME?</v>
      </c>
      <c r="Z114" s="20" t="e" cm="1">
        <f t="array" ref="Z114">INDEX($H:$M,ROW(),MATCH(Z$2,$H$1:$M$1,0))</f>
        <v>#NAME?</v>
      </c>
      <c r="AA114" s="20" t="e" cm="1">
        <f t="array" ref="AA114">INDEX($H:$M,ROW(),MATCH(AA$2,$H$1:$M$1,0))</f>
        <v>#NAME?</v>
      </c>
      <c r="AB114" s="20" t="e" cm="1">
        <f t="array" ref="AB114">INDEX($H:$M,ROW(),MATCH(AB$2,$H$1:$M$1,0))</f>
        <v>#NAME?</v>
      </c>
      <c r="AC114" s="20" t="e" cm="1">
        <f t="array" ref="AC114">INDEX($H:$M,ROW(),MATCH(AC$2,$H$1:$M$1,0))</f>
        <v>#NAME?</v>
      </c>
      <c r="AD114" s="20" t="e" cm="1">
        <f t="array" ref="AD114">INDEX($H:$M,ROW(),MATCH(AD$2,$H$1:$M$1,0))</f>
        <v>#NAME?</v>
      </c>
      <c r="AE114" s="20" t="e" cm="1">
        <f t="array" ref="AE114">INDEX($H:$M,ROW(),MATCH(AE$2,$H$1:$M$1,0))</f>
        <v>#NAME?</v>
      </c>
      <c r="AF114" s="20" t="e" cm="1">
        <f t="array" ref="AF114">INDEX($H:$M,ROW(),MATCH(AF$2,$H$1:$M$1,0))</f>
        <v>#NAME?</v>
      </c>
      <c r="AG114" s="20" t="e" cm="1">
        <f t="array" ref="AG114">INDEX($H:$M,ROW(),MATCH(AG$2,$H$1:$M$1,0))</f>
        <v>#NAME?</v>
      </c>
      <c r="AH114" s="20" t="e" cm="1">
        <f t="array" ref="AH114">INDEX($H:$M,ROW(),MATCH(AH$2,$H$1:$M$1,0))</f>
        <v>#NAME?</v>
      </c>
      <c r="AI114" s="20" t="e" cm="1">
        <f t="array" ref="AI114">INDEX($H:$M,ROW(),MATCH(AI$2,$H$1:$M$1,0))</f>
        <v>#NAME?</v>
      </c>
      <c r="AJ114" s="20" t="e" cm="1">
        <f t="array" ref="AJ114">INDEX($H:$M,ROW(),MATCH(AJ$2,$H$1:$M$1,0))</f>
        <v>#NAME?</v>
      </c>
      <c r="AK114" s="20" t="e" cm="1">
        <f t="array" ref="AK114">INDEX($H:$M,ROW(),MATCH(AK$2,$H$1:$M$1,0))</f>
        <v>#NAME?</v>
      </c>
      <c r="AL114" s="20" t="e" cm="1">
        <f t="array" ref="AL114">INDEX($H:$M,ROW(),MATCH(AL$2,$H$1:$M$1,0))</f>
        <v>#NAME?</v>
      </c>
      <c r="AM114" s="20" t="e" cm="1">
        <f t="array" ref="AM114">INDEX($H:$M,ROW(),MATCH(AM$2,$H$1:$M$1,0))</f>
        <v>#NAME?</v>
      </c>
      <c r="AN114" s="20" t="e" cm="1">
        <f t="array" ref="AN114">INDEX($H:$M,ROW(),MATCH(AN$2,$H$1:$M$1,0))</f>
        <v>#NAME?</v>
      </c>
      <c r="AO114" s="20" t="e" cm="1">
        <f t="array" ref="AO114">INDEX($H:$M,ROW(),MATCH(AO$2,$H$1:$M$1,0))</f>
        <v>#NAME?</v>
      </c>
      <c r="AP114" s="20" t="e" cm="1">
        <f t="array" ref="AP114">INDEX($H:$M,ROW(),MATCH(AP$2,$H$1:$M$1,0))</f>
        <v>#NAME?</v>
      </c>
      <c r="AQ114" s="20" t="e" cm="1">
        <f t="array" ref="AQ114">INDEX($H:$M,ROW(),MATCH(AQ$2,$H$1:$M$1,0))</f>
        <v>#NAME?</v>
      </c>
      <c r="AR114" s="20" t="e" cm="1">
        <f t="array" ref="AR114">INDEX($H:$M,ROW(),MATCH(AR$2,$H$1:$M$1,0))</f>
        <v>#NAME?</v>
      </c>
      <c r="AS114" s="20" t="e" cm="1">
        <f t="array" ref="AS114">INDEX($H:$M,ROW(),MATCH(AS$2,$H$1:$M$1,0))</f>
        <v>#NAME?</v>
      </c>
      <c r="AT114" s="20" t="e" cm="1">
        <f t="array" ref="AT114">INDEX($H:$M,ROW(),MATCH(AT$2,$H$1:$M$1,0))</f>
        <v>#NAME?</v>
      </c>
      <c r="AU114" s="20" t="e" cm="1">
        <f t="array" ref="AU114">INDEX($H:$M,ROW(),MATCH(AU$2,$H$1:$M$1,0))</f>
        <v>#NAME?</v>
      </c>
      <c r="AV114" s="20" t="e" cm="1">
        <f t="array" ref="AV114">INDEX($H:$M,ROW(),MATCH(AV$2,$H$1:$M$1,0))</f>
        <v>#NAME?</v>
      </c>
      <c r="AW114" s="20" t="e" cm="1">
        <f t="array" ref="AW114">INDEX($H:$M,ROW(),MATCH(AW$2,$H$1:$M$1,0))</f>
        <v>#NAME?</v>
      </c>
      <c r="AX114" s="20" t="e" cm="1">
        <f t="array" ref="AX114">INDEX($H:$M,ROW(),MATCH(AX$2,$H$1:$M$1,0))</f>
        <v>#NAME?</v>
      </c>
      <c r="AY114" s="20" t="e" cm="1">
        <f t="array" ref="AY114">INDEX($H:$M,ROW(),MATCH(AY$2,$H$1:$M$1,0))</f>
        <v>#NAME?</v>
      </c>
      <c r="AZ114" s="20" t="e" cm="1">
        <f t="array" ref="AZ114">INDEX($H:$M,ROW(),MATCH(AZ$2,$H$1:$M$1,0))</f>
        <v>#NAME?</v>
      </c>
      <c r="BA114" s="20" t="e" cm="1">
        <f t="array" ref="BA114">INDEX($H:$M,ROW(),MATCH(BA$2,$H$1:$M$1,0))</f>
        <v>#NAME?</v>
      </c>
      <c r="BB114" s="20" t="e" cm="1">
        <f t="array" ref="BB114">INDEX($H:$M,ROW(),MATCH(BB$2,$H$1:$M$1,0))</f>
        <v>#NAME?</v>
      </c>
      <c r="BC114" s="20" t="e" cm="1">
        <f t="array" ref="BC114">INDEX($H:$M,ROW(),MATCH(BC$2,$H$1:$M$1,0))</f>
        <v>#NAME?</v>
      </c>
      <c r="BD114" s="20" t="e" cm="1">
        <f t="array" ref="BD114">INDEX($H:$M,ROW(),MATCH(BD$2,$H$1:$M$1,0))</f>
        <v>#NAME?</v>
      </c>
      <c r="BE114" s="20" t="e" cm="1">
        <f t="array" ref="BE114">INDEX($H:$M,ROW(),MATCH(BE$2,$H$1:$M$1,0))</f>
        <v>#NAME?</v>
      </c>
      <c r="BF114" s="20" t="e" cm="1">
        <f t="array" ref="BF114">INDEX($H:$M,ROW(),MATCH(BF$2,$H$1:$M$1,0))</f>
        <v>#NAME?</v>
      </c>
      <c r="BG114" s="20" t="e" cm="1">
        <f t="array" ref="BG114">INDEX($H:$M,ROW(),MATCH(BG$2,$H$1:$M$1,0))</f>
        <v>#NAME?</v>
      </c>
      <c r="BH114" s="20" t="e" cm="1">
        <f t="array" ref="BH114">INDEX($H:$M,ROW(),MATCH(BH$2,$H$1:$M$1,0))</f>
        <v>#NAME?</v>
      </c>
      <c r="BI114" s="20" t="e" cm="1">
        <f t="array" ref="BI114">INDEX($H:$M,ROW(),MATCH(BI$2,$H$1:$M$1,0))</f>
        <v>#NAME?</v>
      </c>
      <c r="BJ114" s="20" t="e" cm="1">
        <f t="array" ref="BJ114">INDEX($H:$M,ROW(),MATCH(BJ$2,$H$1:$M$1,0))</f>
        <v>#NAME?</v>
      </c>
      <c r="BK114" s="20" t="e" cm="1">
        <f t="array" ref="BK114">INDEX($H:$M,ROW(),MATCH(BK$2,$H$1:$M$1,0))</f>
        <v>#NAME?</v>
      </c>
      <c r="BL114" s="20" t="e" cm="1">
        <f t="array" ref="BL114">INDEX($H:$M,ROW(),MATCH(BL$2,$H$1:$M$1,0))</f>
        <v>#NAME?</v>
      </c>
      <c r="BM114" s="20" t="e" cm="1">
        <f t="array" ref="BM114">INDEX($H:$M,ROW(),MATCH(BM$2,$H$1:$M$1,0))</f>
        <v>#NAME?</v>
      </c>
      <c r="BN114" s="20" t="e" cm="1">
        <f t="array" ref="BN114">INDEX($H:$M,ROW(),MATCH(BN$2,$H$1:$M$1,0))</f>
        <v>#NAME?</v>
      </c>
      <c r="BO114" s="20" t="e" cm="1">
        <f t="array" ref="BO114">INDEX($H:$M,ROW(),MATCH(BO$2,$H$1:$M$1,0))</f>
        <v>#NAME?</v>
      </c>
      <c r="BP114" s="20" t="e" cm="1">
        <f t="array" ref="BP114">INDEX($H:$M,ROW(),MATCH(BP$2,$H$1:$M$1,0))</f>
        <v>#NAME?</v>
      </c>
      <c r="BQ114" s="20" t="e" cm="1">
        <f t="array" ref="BQ114">INDEX($H:$M,ROW(),MATCH(BQ$2,$H$1:$M$1,0))</f>
        <v>#NAME?</v>
      </c>
      <c r="BR114" s="20" t="e" cm="1">
        <f t="array" ref="BR114">INDEX($H:$M,ROW(),MATCH(BR$2,$H$1:$M$1,0))</f>
        <v>#NAME?</v>
      </c>
      <c r="BS114" s="20" t="e" cm="1">
        <f t="array" ref="BS114">INDEX($H:$M,ROW(),MATCH(BS$2,$H$1:$M$1,0))</f>
        <v>#NAME?</v>
      </c>
      <c r="BT114" s="20" t="e" cm="1">
        <f t="array" ref="BT114">INDEX($H:$M,ROW(),MATCH(BT$2,$H$1:$M$1,0))</f>
        <v>#NAME?</v>
      </c>
      <c r="BU114" s="20" t="e" cm="1">
        <f t="array" ref="BU114">INDEX($H:$M,ROW(),MATCH(BU$2,$H$1:$M$1,0))</f>
        <v>#NAME?</v>
      </c>
      <c r="BV114" s="20" t="e" cm="1">
        <f t="array" ref="BV114">INDEX($H:$M,ROW(),MATCH(BV$2,$H$1:$M$1,0))</f>
        <v>#NAME?</v>
      </c>
      <c r="BW114" s="20" t="e" cm="1">
        <f t="array" ref="BW114">INDEX($H:$M,ROW(),MATCH(BW$2,$H$1:$M$1,0))</f>
        <v>#NAME?</v>
      </c>
      <c r="BX114" s="20" t="e" cm="1">
        <f t="array" ref="BX114">INDEX($H:$M,ROW(),MATCH(BX$2,$H$1:$M$1,0))</f>
        <v>#NAME?</v>
      </c>
      <c r="BY114" s="20" t="e" cm="1">
        <f t="array" ref="BY114">INDEX($H:$M,ROW(),MATCH(BY$2,$H$1:$M$1,0))</f>
        <v>#NAME?</v>
      </c>
      <c r="BZ114" s="20" t="e" cm="1">
        <f t="array" ref="BZ114">INDEX($H:$M,ROW(),MATCH(BZ$2,$H$1:$M$1,0))</f>
        <v>#NAME?</v>
      </c>
      <c r="CA114" s="20" t="e" cm="1">
        <f t="array" ref="CA114">INDEX($H:$M,ROW(),MATCH(CA$2,$H$1:$M$1,0))</f>
        <v>#NAME?</v>
      </c>
      <c r="CB114" s="20" t="e" cm="1">
        <f t="array" ref="CB114">INDEX($H:$M,ROW(),MATCH(CB$2,$H$1:$M$1,0))</f>
        <v>#NAME?</v>
      </c>
      <c r="CC114" s="20" t="e" cm="1">
        <f t="array" ref="CC114">INDEX($H:$M,ROW(),MATCH(CC$2,$H$1:$M$1,0))</f>
        <v>#NAME?</v>
      </c>
      <c r="CD114" s="20" t="e" cm="1">
        <f t="array" ref="CD114">INDEX($H:$M,ROW(),MATCH(CD$2,$H$1:$M$1,0))</f>
        <v>#NAME?</v>
      </c>
      <c r="CE114" s="20" t="e" cm="1">
        <f t="array" ref="CE114">INDEX($H:$M,ROW(),MATCH(CE$2,$H$1:$M$1,0))</f>
        <v>#NAME?</v>
      </c>
      <c r="CF114" s="20" t="e" cm="1">
        <f t="array" ref="CF114">INDEX($H:$M,ROW(),MATCH(CF$2,$H$1:$M$1,0))</f>
        <v>#NAME?</v>
      </c>
      <c r="CG114" s="20" t="e" cm="1">
        <f t="array" ref="CG114">INDEX($H:$M,ROW(),MATCH(CG$2,$H$1:$M$1,0))</f>
        <v>#NAME?</v>
      </c>
      <c r="CH114" s="20" t="e" cm="1">
        <f t="array" ref="CH114">INDEX($H:$M,ROW(),MATCH(CH$2,$H$1:$M$1,0))</f>
        <v>#NAME?</v>
      </c>
      <c r="CI114" s="20" t="e" cm="1">
        <f t="array" ref="CI114">INDEX($H:$M,ROW(),MATCH(CI$2,$H$1:$M$1,0))</f>
        <v>#NAME?</v>
      </c>
    </row>
    <row r="115" spans="1:87" x14ac:dyDescent="0.35">
      <c r="A115" s="6"/>
      <c r="B115" s="6"/>
      <c r="C115" t="s">
        <v>156</v>
      </c>
      <c r="E115" s="12" t="s">
        <v>179</v>
      </c>
      <c r="F115" s="12"/>
      <c r="G115" s="13"/>
      <c r="H115" s="34" t="e">
        <f t="shared" ref="H115:M115" si="127">SUMIF($2:$2,H$1,115:115)</f>
        <v>#NAME?</v>
      </c>
      <c r="I115" s="34" t="e">
        <f t="shared" si="127"/>
        <v>#NAME?</v>
      </c>
      <c r="J115" s="34" t="e">
        <f t="shared" si="127"/>
        <v>#NAME?</v>
      </c>
      <c r="K115" s="34" t="e">
        <f t="shared" si="127"/>
        <v>#NAME?</v>
      </c>
      <c r="L115" s="34" t="e">
        <f t="shared" si="127"/>
        <v>#NAME?</v>
      </c>
      <c r="M115" s="34" t="e">
        <f t="shared" si="127"/>
        <v>#NAME?</v>
      </c>
      <c r="O115" s="17"/>
      <c r="P115" s="34" t="e">
        <f t="shared" ref="P115:CA115" si="128">P112*P114</f>
        <v>#NAME?</v>
      </c>
      <c r="Q115" s="34" t="e">
        <f t="shared" si="128"/>
        <v>#NAME?</v>
      </c>
      <c r="R115" s="34" t="e">
        <f t="shared" si="128"/>
        <v>#NAME?</v>
      </c>
      <c r="S115" s="34" t="e">
        <f t="shared" si="128"/>
        <v>#NAME?</v>
      </c>
      <c r="T115" s="34" t="e">
        <f t="shared" si="128"/>
        <v>#NAME?</v>
      </c>
      <c r="U115" s="34" t="e">
        <f t="shared" si="128"/>
        <v>#NAME?</v>
      </c>
      <c r="V115" s="34" t="e">
        <f t="shared" si="128"/>
        <v>#NAME?</v>
      </c>
      <c r="W115" s="34" t="e">
        <f t="shared" si="128"/>
        <v>#NAME?</v>
      </c>
      <c r="X115" s="34" t="e">
        <f t="shared" si="128"/>
        <v>#NAME?</v>
      </c>
      <c r="Y115" s="34" t="e">
        <f t="shared" si="128"/>
        <v>#NAME?</v>
      </c>
      <c r="Z115" s="34" t="e">
        <f t="shared" si="128"/>
        <v>#NAME?</v>
      </c>
      <c r="AA115" s="34" t="e">
        <f t="shared" si="128"/>
        <v>#NAME?</v>
      </c>
      <c r="AB115" s="34" t="e">
        <f t="shared" si="128"/>
        <v>#NAME?</v>
      </c>
      <c r="AC115" s="34" t="e">
        <f t="shared" si="128"/>
        <v>#NAME?</v>
      </c>
      <c r="AD115" s="34" t="e">
        <f t="shared" si="128"/>
        <v>#NAME?</v>
      </c>
      <c r="AE115" s="34" t="e">
        <f t="shared" si="128"/>
        <v>#NAME?</v>
      </c>
      <c r="AF115" s="34" t="e">
        <f t="shared" si="128"/>
        <v>#NAME?</v>
      </c>
      <c r="AG115" s="34" t="e">
        <f t="shared" si="128"/>
        <v>#NAME?</v>
      </c>
      <c r="AH115" s="34" t="e">
        <f t="shared" si="128"/>
        <v>#NAME?</v>
      </c>
      <c r="AI115" s="34" t="e">
        <f t="shared" si="128"/>
        <v>#NAME?</v>
      </c>
      <c r="AJ115" s="34" t="e">
        <f t="shared" si="128"/>
        <v>#NAME?</v>
      </c>
      <c r="AK115" s="34" t="e">
        <f t="shared" si="128"/>
        <v>#NAME?</v>
      </c>
      <c r="AL115" s="34" t="e">
        <f t="shared" si="128"/>
        <v>#NAME?</v>
      </c>
      <c r="AM115" s="34" t="e">
        <f t="shared" si="128"/>
        <v>#NAME?</v>
      </c>
      <c r="AN115" s="34" t="e">
        <f t="shared" si="128"/>
        <v>#NAME?</v>
      </c>
      <c r="AO115" s="34" t="e">
        <f t="shared" si="128"/>
        <v>#NAME?</v>
      </c>
      <c r="AP115" s="34" t="e">
        <f t="shared" si="128"/>
        <v>#NAME?</v>
      </c>
      <c r="AQ115" s="34" t="e">
        <f t="shared" si="128"/>
        <v>#NAME?</v>
      </c>
      <c r="AR115" s="34" t="e">
        <f t="shared" si="128"/>
        <v>#NAME?</v>
      </c>
      <c r="AS115" s="34" t="e">
        <f t="shared" si="128"/>
        <v>#NAME?</v>
      </c>
      <c r="AT115" s="34" t="e">
        <f t="shared" si="128"/>
        <v>#NAME?</v>
      </c>
      <c r="AU115" s="34" t="e">
        <f t="shared" si="128"/>
        <v>#NAME?</v>
      </c>
      <c r="AV115" s="34" t="e">
        <f t="shared" si="128"/>
        <v>#NAME?</v>
      </c>
      <c r="AW115" s="34" t="e">
        <f t="shared" si="128"/>
        <v>#NAME?</v>
      </c>
      <c r="AX115" s="34" t="e">
        <f t="shared" si="128"/>
        <v>#NAME?</v>
      </c>
      <c r="AY115" s="34" t="e">
        <f t="shared" si="128"/>
        <v>#NAME?</v>
      </c>
      <c r="AZ115" s="34" t="e">
        <f t="shared" si="128"/>
        <v>#NAME?</v>
      </c>
      <c r="BA115" s="34" t="e">
        <f t="shared" si="128"/>
        <v>#NAME?</v>
      </c>
      <c r="BB115" s="34" t="e">
        <f t="shared" si="128"/>
        <v>#NAME?</v>
      </c>
      <c r="BC115" s="34" t="e">
        <f t="shared" si="128"/>
        <v>#NAME?</v>
      </c>
      <c r="BD115" s="34" t="e">
        <f t="shared" si="128"/>
        <v>#NAME?</v>
      </c>
      <c r="BE115" s="34" t="e">
        <f t="shared" si="128"/>
        <v>#NAME?</v>
      </c>
      <c r="BF115" s="34" t="e">
        <f t="shared" si="128"/>
        <v>#NAME?</v>
      </c>
      <c r="BG115" s="34" t="e">
        <f t="shared" si="128"/>
        <v>#NAME?</v>
      </c>
      <c r="BH115" s="34" t="e">
        <f t="shared" si="128"/>
        <v>#NAME?</v>
      </c>
      <c r="BI115" s="34" t="e">
        <f t="shared" si="128"/>
        <v>#NAME?</v>
      </c>
      <c r="BJ115" s="34" t="e">
        <f t="shared" si="128"/>
        <v>#NAME?</v>
      </c>
      <c r="BK115" s="34" t="e">
        <f t="shared" si="128"/>
        <v>#NAME?</v>
      </c>
      <c r="BL115" s="34" t="e">
        <f t="shared" si="128"/>
        <v>#NAME?</v>
      </c>
      <c r="BM115" s="34" t="e">
        <f t="shared" si="128"/>
        <v>#NAME?</v>
      </c>
      <c r="BN115" s="34" t="e">
        <f t="shared" si="128"/>
        <v>#NAME?</v>
      </c>
      <c r="BO115" s="34" t="e">
        <f t="shared" si="128"/>
        <v>#NAME?</v>
      </c>
      <c r="BP115" s="34" t="e">
        <f t="shared" si="128"/>
        <v>#NAME?</v>
      </c>
      <c r="BQ115" s="34" t="e">
        <f t="shared" si="128"/>
        <v>#NAME?</v>
      </c>
      <c r="BR115" s="34" t="e">
        <f t="shared" si="128"/>
        <v>#NAME?</v>
      </c>
      <c r="BS115" s="34" t="e">
        <f t="shared" si="128"/>
        <v>#NAME?</v>
      </c>
      <c r="BT115" s="34" t="e">
        <f t="shared" si="128"/>
        <v>#NAME?</v>
      </c>
      <c r="BU115" s="34" t="e">
        <f t="shared" si="128"/>
        <v>#NAME?</v>
      </c>
      <c r="BV115" s="34" t="e">
        <f t="shared" si="128"/>
        <v>#NAME?</v>
      </c>
      <c r="BW115" s="34" t="e">
        <f t="shared" si="128"/>
        <v>#NAME?</v>
      </c>
      <c r="BX115" s="34" t="e">
        <f t="shared" si="128"/>
        <v>#NAME?</v>
      </c>
      <c r="BY115" s="34" t="e">
        <f t="shared" si="128"/>
        <v>#NAME?</v>
      </c>
      <c r="BZ115" s="34" t="e">
        <f t="shared" si="128"/>
        <v>#NAME?</v>
      </c>
      <c r="CA115" s="34" t="e">
        <f t="shared" si="128"/>
        <v>#NAME?</v>
      </c>
      <c r="CB115" s="34" t="e">
        <f t="shared" ref="CB115:CI115" si="129">CB112*CB114</f>
        <v>#NAME?</v>
      </c>
      <c r="CC115" s="34" t="e">
        <f t="shared" si="129"/>
        <v>#NAME?</v>
      </c>
      <c r="CD115" s="34" t="e">
        <f t="shared" si="129"/>
        <v>#NAME?</v>
      </c>
      <c r="CE115" s="34" t="e">
        <f t="shared" si="129"/>
        <v>#NAME?</v>
      </c>
      <c r="CF115" s="34" t="e">
        <f t="shared" si="129"/>
        <v>#NAME?</v>
      </c>
      <c r="CG115" s="34" t="e">
        <f t="shared" si="129"/>
        <v>#NAME?</v>
      </c>
      <c r="CH115" s="34" t="e">
        <f t="shared" si="129"/>
        <v>#NAME?</v>
      </c>
      <c r="CI115" s="34" t="e">
        <f t="shared" si="129"/>
        <v>#NAME?</v>
      </c>
    </row>
    <row r="116" spans="1:87" x14ac:dyDescent="0.35">
      <c r="C116" t="s">
        <v>156</v>
      </c>
      <c r="E116" s="12" t="s">
        <v>73</v>
      </c>
      <c r="F116" s="12"/>
      <c r="G116" s="13"/>
      <c r="H116" s="16">
        <v>0.05</v>
      </c>
      <c r="I116" s="16">
        <v>0.05</v>
      </c>
      <c r="J116" s="16">
        <v>0.05</v>
      </c>
      <c r="K116" s="16">
        <v>0.05</v>
      </c>
      <c r="L116" s="16">
        <v>0.05</v>
      </c>
      <c r="M116" s="16">
        <v>0.05</v>
      </c>
      <c r="O116" s="20"/>
      <c r="P116" s="20" t="e" cm="1">
        <f t="array" ref="P116">INDEX($H:$M,ROW(),MATCH(P$2,$H$1:$M$1,0))</f>
        <v>#NAME?</v>
      </c>
      <c r="Q116" s="20" t="e" cm="1">
        <f t="array" ref="Q116">INDEX($H:$M,ROW(),MATCH(Q$2,$H$1:$M$1,0))</f>
        <v>#NAME?</v>
      </c>
      <c r="R116" s="20" t="e" cm="1">
        <f t="array" ref="R116">INDEX($H:$M,ROW(),MATCH(R$2,$H$1:$M$1,0))</f>
        <v>#NAME?</v>
      </c>
      <c r="S116" s="20" t="e" cm="1">
        <f t="array" ref="S116">INDEX($H:$M,ROW(),MATCH(S$2,$H$1:$M$1,0))</f>
        <v>#NAME?</v>
      </c>
      <c r="T116" s="20" t="e" cm="1">
        <f t="array" ref="T116">INDEX($H:$M,ROW(),MATCH(T$2,$H$1:$M$1,0))</f>
        <v>#NAME?</v>
      </c>
      <c r="U116" s="20" t="e" cm="1">
        <f t="array" ref="U116">INDEX($H:$M,ROW(),MATCH(U$2,$H$1:$M$1,0))</f>
        <v>#NAME?</v>
      </c>
      <c r="V116" s="20" t="e" cm="1">
        <f t="array" ref="V116">INDEX($H:$M,ROW(),MATCH(V$2,$H$1:$M$1,0))</f>
        <v>#NAME?</v>
      </c>
      <c r="W116" s="20" t="e" cm="1">
        <f t="array" ref="W116">INDEX($H:$M,ROW(),MATCH(W$2,$H$1:$M$1,0))</f>
        <v>#NAME?</v>
      </c>
      <c r="X116" s="20" t="e" cm="1">
        <f t="array" ref="X116">INDEX($H:$M,ROW(),MATCH(X$2,$H$1:$M$1,0))</f>
        <v>#NAME?</v>
      </c>
      <c r="Y116" s="20" t="e" cm="1">
        <f t="array" ref="Y116">INDEX($H:$M,ROW(),MATCH(Y$2,$H$1:$M$1,0))</f>
        <v>#NAME?</v>
      </c>
      <c r="Z116" s="20" t="e" cm="1">
        <f t="array" ref="Z116">INDEX($H:$M,ROW(),MATCH(Z$2,$H$1:$M$1,0))</f>
        <v>#NAME?</v>
      </c>
      <c r="AA116" s="20" t="e" cm="1">
        <f t="array" ref="AA116">INDEX($H:$M,ROW(),MATCH(AA$2,$H$1:$M$1,0))</f>
        <v>#NAME?</v>
      </c>
      <c r="AB116" s="20" t="e" cm="1">
        <f t="array" ref="AB116">INDEX($H:$M,ROW(),MATCH(AB$2,$H$1:$M$1,0))</f>
        <v>#NAME?</v>
      </c>
      <c r="AC116" s="20" t="e" cm="1">
        <f t="array" ref="AC116">INDEX($H:$M,ROW(),MATCH(AC$2,$H$1:$M$1,0))</f>
        <v>#NAME?</v>
      </c>
      <c r="AD116" s="20" t="e" cm="1">
        <f t="array" ref="AD116">INDEX($H:$M,ROW(),MATCH(AD$2,$H$1:$M$1,0))</f>
        <v>#NAME?</v>
      </c>
      <c r="AE116" s="20" t="e" cm="1">
        <f t="array" ref="AE116">INDEX($H:$M,ROW(),MATCH(AE$2,$H$1:$M$1,0))</f>
        <v>#NAME?</v>
      </c>
      <c r="AF116" s="20" t="e" cm="1">
        <f t="array" ref="AF116">INDEX($H:$M,ROW(),MATCH(AF$2,$H$1:$M$1,0))</f>
        <v>#NAME?</v>
      </c>
      <c r="AG116" s="20" t="e" cm="1">
        <f t="array" ref="AG116">INDEX($H:$M,ROW(),MATCH(AG$2,$H$1:$M$1,0))</f>
        <v>#NAME?</v>
      </c>
      <c r="AH116" s="20" t="e" cm="1">
        <f t="array" ref="AH116">INDEX($H:$M,ROW(),MATCH(AH$2,$H$1:$M$1,0))</f>
        <v>#NAME?</v>
      </c>
      <c r="AI116" s="20" t="e" cm="1">
        <f t="array" ref="AI116">INDEX($H:$M,ROW(),MATCH(AI$2,$H$1:$M$1,0))</f>
        <v>#NAME?</v>
      </c>
      <c r="AJ116" s="20" t="e" cm="1">
        <f t="array" ref="AJ116">INDEX($H:$M,ROW(),MATCH(AJ$2,$H$1:$M$1,0))</f>
        <v>#NAME?</v>
      </c>
      <c r="AK116" s="20" t="e" cm="1">
        <f t="array" ref="AK116">INDEX($H:$M,ROW(),MATCH(AK$2,$H$1:$M$1,0))</f>
        <v>#NAME?</v>
      </c>
      <c r="AL116" s="20" t="e" cm="1">
        <f t="array" ref="AL116">INDEX($H:$M,ROW(),MATCH(AL$2,$H$1:$M$1,0))</f>
        <v>#NAME?</v>
      </c>
      <c r="AM116" s="20" t="e" cm="1">
        <f t="array" ref="AM116">INDEX($H:$M,ROW(),MATCH(AM$2,$H$1:$M$1,0))</f>
        <v>#NAME?</v>
      </c>
      <c r="AN116" s="20" t="e" cm="1">
        <f t="array" ref="AN116">INDEX($H:$M,ROW(),MATCH(AN$2,$H$1:$M$1,0))</f>
        <v>#NAME?</v>
      </c>
      <c r="AO116" s="20" t="e" cm="1">
        <f t="array" ref="AO116">INDEX($H:$M,ROW(),MATCH(AO$2,$H$1:$M$1,0))</f>
        <v>#NAME?</v>
      </c>
      <c r="AP116" s="20" t="e" cm="1">
        <f t="array" ref="AP116">INDEX($H:$M,ROW(),MATCH(AP$2,$H$1:$M$1,0))</f>
        <v>#NAME?</v>
      </c>
      <c r="AQ116" s="20" t="e" cm="1">
        <f t="array" ref="AQ116">INDEX($H:$M,ROW(),MATCH(AQ$2,$H$1:$M$1,0))</f>
        <v>#NAME?</v>
      </c>
      <c r="AR116" s="20" t="e" cm="1">
        <f t="array" ref="AR116">INDEX($H:$M,ROW(),MATCH(AR$2,$H$1:$M$1,0))</f>
        <v>#NAME?</v>
      </c>
      <c r="AS116" s="20" t="e" cm="1">
        <f t="array" ref="AS116">INDEX($H:$M,ROW(),MATCH(AS$2,$H$1:$M$1,0))</f>
        <v>#NAME?</v>
      </c>
      <c r="AT116" s="20" t="e" cm="1">
        <f t="array" ref="AT116">INDEX($H:$M,ROW(),MATCH(AT$2,$H$1:$M$1,0))</f>
        <v>#NAME?</v>
      </c>
      <c r="AU116" s="20" t="e" cm="1">
        <f t="array" ref="AU116">INDEX($H:$M,ROW(),MATCH(AU$2,$H$1:$M$1,0))</f>
        <v>#NAME?</v>
      </c>
      <c r="AV116" s="20" t="e" cm="1">
        <f t="array" ref="AV116">INDEX($H:$M,ROW(),MATCH(AV$2,$H$1:$M$1,0))</f>
        <v>#NAME?</v>
      </c>
      <c r="AW116" s="20" t="e" cm="1">
        <f t="array" ref="AW116">INDEX($H:$M,ROW(),MATCH(AW$2,$H$1:$M$1,0))</f>
        <v>#NAME?</v>
      </c>
      <c r="AX116" s="20" t="e" cm="1">
        <f t="array" ref="AX116">INDEX($H:$M,ROW(),MATCH(AX$2,$H$1:$M$1,0))</f>
        <v>#NAME?</v>
      </c>
      <c r="AY116" s="20" t="e" cm="1">
        <f t="array" ref="AY116">INDEX($H:$M,ROW(),MATCH(AY$2,$H$1:$M$1,0))</f>
        <v>#NAME?</v>
      </c>
      <c r="AZ116" s="20" t="e" cm="1">
        <f t="array" ref="AZ116">INDEX($H:$M,ROW(),MATCH(AZ$2,$H$1:$M$1,0))</f>
        <v>#NAME?</v>
      </c>
      <c r="BA116" s="20" t="e" cm="1">
        <f t="array" ref="BA116">INDEX($H:$M,ROW(),MATCH(BA$2,$H$1:$M$1,0))</f>
        <v>#NAME?</v>
      </c>
      <c r="BB116" s="20" t="e" cm="1">
        <f t="array" ref="BB116">INDEX($H:$M,ROW(),MATCH(BB$2,$H$1:$M$1,0))</f>
        <v>#NAME?</v>
      </c>
      <c r="BC116" s="20" t="e" cm="1">
        <f t="array" ref="BC116">INDEX($H:$M,ROW(),MATCH(BC$2,$H$1:$M$1,0))</f>
        <v>#NAME?</v>
      </c>
      <c r="BD116" s="20" t="e" cm="1">
        <f t="array" ref="BD116">INDEX($H:$M,ROW(),MATCH(BD$2,$H$1:$M$1,0))</f>
        <v>#NAME?</v>
      </c>
      <c r="BE116" s="20" t="e" cm="1">
        <f t="array" ref="BE116">INDEX($H:$M,ROW(),MATCH(BE$2,$H$1:$M$1,0))</f>
        <v>#NAME?</v>
      </c>
      <c r="BF116" s="20" t="e" cm="1">
        <f t="array" ref="BF116">INDEX($H:$M,ROW(),MATCH(BF$2,$H$1:$M$1,0))</f>
        <v>#NAME?</v>
      </c>
      <c r="BG116" s="20" t="e" cm="1">
        <f t="array" ref="BG116">INDEX($H:$M,ROW(),MATCH(BG$2,$H$1:$M$1,0))</f>
        <v>#NAME?</v>
      </c>
      <c r="BH116" s="20" t="e" cm="1">
        <f t="array" ref="BH116">INDEX($H:$M,ROW(),MATCH(BH$2,$H$1:$M$1,0))</f>
        <v>#NAME?</v>
      </c>
      <c r="BI116" s="20" t="e" cm="1">
        <f t="array" ref="BI116">INDEX($H:$M,ROW(),MATCH(BI$2,$H$1:$M$1,0))</f>
        <v>#NAME?</v>
      </c>
      <c r="BJ116" s="20" t="e" cm="1">
        <f t="array" ref="BJ116">INDEX($H:$M,ROW(),MATCH(BJ$2,$H$1:$M$1,0))</f>
        <v>#NAME?</v>
      </c>
      <c r="BK116" s="20" t="e" cm="1">
        <f t="array" ref="BK116">INDEX($H:$M,ROW(),MATCH(BK$2,$H$1:$M$1,0))</f>
        <v>#NAME?</v>
      </c>
      <c r="BL116" s="20" t="e" cm="1">
        <f t="array" ref="BL116">INDEX($H:$M,ROW(),MATCH(BL$2,$H$1:$M$1,0))</f>
        <v>#NAME?</v>
      </c>
      <c r="BM116" s="20" t="e" cm="1">
        <f t="array" ref="BM116">INDEX($H:$M,ROW(),MATCH(BM$2,$H$1:$M$1,0))</f>
        <v>#NAME?</v>
      </c>
      <c r="BN116" s="20" t="e" cm="1">
        <f t="array" ref="BN116">INDEX($H:$M,ROW(),MATCH(BN$2,$H$1:$M$1,0))</f>
        <v>#NAME?</v>
      </c>
      <c r="BO116" s="20" t="e" cm="1">
        <f t="array" ref="BO116">INDEX($H:$M,ROW(),MATCH(BO$2,$H$1:$M$1,0))</f>
        <v>#NAME?</v>
      </c>
      <c r="BP116" s="20" t="e" cm="1">
        <f t="array" ref="BP116">INDEX($H:$M,ROW(),MATCH(BP$2,$H$1:$M$1,0))</f>
        <v>#NAME?</v>
      </c>
      <c r="BQ116" s="20" t="e" cm="1">
        <f t="array" ref="BQ116">INDEX($H:$M,ROW(),MATCH(BQ$2,$H$1:$M$1,0))</f>
        <v>#NAME?</v>
      </c>
      <c r="BR116" s="20" t="e" cm="1">
        <f t="array" ref="BR116">INDEX($H:$M,ROW(),MATCH(BR$2,$H$1:$M$1,0))</f>
        <v>#NAME?</v>
      </c>
      <c r="BS116" s="20" t="e" cm="1">
        <f t="array" ref="BS116">INDEX($H:$M,ROW(),MATCH(BS$2,$H$1:$M$1,0))</f>
        <v>#NAME?</v>
      </c>
      <c r="BT116" s="20" t="e" cm="1">
        <f t="array" ref="BT116">INDEX($H:$M,ROW(),MATCH(BT$2,$H$1:$M$1,0))</f>
        <v>#NAME?</v>
      </c>
      <c r="BU116" s="20" t="e" cm="1">
        <f t="array" ref="BU116">INDEX($H:$M,ROW(),MATCH(BU$2,$H$1:$M$1,0))</f>
        <v>#NAME?</v>
      </c>
      <c r="BV116" s="20" t="e" cm="1">
        <f t="array" ref="BV116">INDEX($H:$M,ROW(),MATCH(BV$2,$H$1:$M$1,0))</f>
        <v>#NAME?</v>
      </c>
      <c r="BW116" s="20" t="e" cm="1">
        <f t="array" ref="BW116">INDEX($H:$M,ROW(),MATCH(BW$2,$H$1:$M$1,0))</f>
        <v>#NAME?</v>
      </c>
      <c r="BX116" s="20" t="e" cm="1">
        <f t="array" ref="BX116">INDEX($H:$M,ROW(),MATCH(BX$2,$H$1:$M$1,0))</f>
        <v>#NAME?</v>
      </c>
      <c r="BY116" s="20" t="e" cm="1">
        <f t="array" ref="BY116">INDEX($H:$M,ROW(),MATCH(BY$2,$H$1:$M$1,0))</f>
        <v>#NAME?</v>
      </c>
      <c r="BZ116" s="20" t="e" cm="1">
        <f t="array" ref="BZ116">INDEX($H:$M,ROW(),MATCH(BZ$2,$H$1:$M$1,0))</f>
        <v>#NAME?</v>
      </c>
      <c r="CA116" s="20" t="e" cm="1">
        <f t="array" ref="CA116">INDEX($H:$M,ROW(),MATCH(CA$2,$H$1:$M$1,0))</f>
        <v>#NAME?</v>
      </c>
      <c r="CB116" s="20" t="e" cm="1">
        <f t="array" ref="CB116">INDEX($H:$M,ROW(),MATCH(CB$2,$H$1:$M$1,0))</f>
        <v>#NAME?</v>
      </c>
      <c r="CC116" s="20" t="e" cm="1">
        <f t="array" ref="CC116">INDEX($H:$M,ROW(),MATCH(CC$2,$H$1:$M$1,0))</f>
        <v>#NAME?</v>
      </c>
      <c r="CD116" s="20" t="e" cm="1">
        <f t="array" ref="CD116">INDEX($H:$M,ROW(),MATCH(CD$2,$H$1:$M$1,0))</f>
        <v>#NAME?</v>
      </c>
      <c r="CE116" s="20" t="e" cm="1">
        <f t="array" ref="CE116">INDEX($H:$M,ROW(),MATCH(CE$2,$H$1:$M$1,0))</f>
        <v>#NAME?</v>
      </c>
      <c r="CF116" s="20" t="e" cm="1">
        <f t="array" ref="CF116">INDEX($H:$M,ROW(),MATCH(CF$2,$H$1:$M$1,0))</f>
        <v>#NAME?</v>
      </c>
      <c r="CG116" s="20" t="e" cm="1">
        <f t="array" ref="CG116">INDEX($H:$M,ROW(),MATCH(CG$2,$H$1:$M$1,0))</f>
        <v>#NAME?</v>
      </c>
      <c r="CH116" s="20" t="e" cm="1">
        <f t="array" ref="CH116">INDEX($H:$M,ROW(),MATCH(CH$2,$H$1:$M$1,0))</f>
        <v>#NAME?</v>
      </c>
      <c r="CI116" s="20" t="e" cm="1">
        <f t="array" ref="CI116">INDEX($H:$M,ROW(),MATCH(CI$2,$H$1:$M$1,0))</f>
        <v>#NAME?</v>
      </c>
    </row>
    <row r="117" spans="1:87" x14ac:dyDescent="0.35">
      <c r="B117" s="6"/>
      <c r="C117" t="s">
        <v>156</v>
      </c>
      <c r="E117" t="s">
        <v>74</v>
      </c>
      <c r="H117" s="35" t="e">
        <f t="shared" ref="H117:M117" si="130">SUMIF($2:$2,H$1,117:117)</f>
        <v>#NAME?</v>
      </c>
      <c r="I117" s="35" t="e">
        <f t="shared" si="130"/>
        <v>#NAME?</v>
      </c>
      <c r="J117" s="35" t="e">
        <f t="shared" si="130"/>
        <v>#NAME?</v>
      </c>
      <c r="K117" s="35" t="e">
        <f t="shared" si="130"/>
        <v>#NAME?</v>
      </c>
      <c r="L117" s="35" t="e">
        <f t="shared" si="130"/>
        <v>#NAME?</v>
      </c>
      <c r="M117" s="35" t="e">
        <f t="shared" si="130"/>
        <v>#NAME?</v>
      </c>
      <c r="N117" s="36"/>
      <c r="O117" s="35"/>
      <c r="P117" s="35" t="e">
        <f t="shared" ref="P117:CA117" si="131">-P112*P116</f>
        <v>#NAME?</v>
      </c>
      <c r="Q117" s="35" t="e">
        <f t="shared" si="131"/>
        <v>#NAME?</v>
      </c>
      <c r="R117" s="35" t="e">
        <f t="shared" si="131"/>
        <v>#NAME?</v>
      </c>
      <c r="S117" s="35" t="e">
        <f t="shared" si="131"/>
        <v>#NAME?</v>
      </c>
      <c r="T117" s="35" t="e">
        <f t="shared" si="131"/>
        <v>#NAME?</v>
      </c>
      <c r="U117" s="35" t="e">
        <f t="shared" si="131"/>
        <v>#NAME?</v>
      </c>
      <c r="V117" s="35" t="e">
        <f t="shared" si="131"/>
        <v>#NAME?</v>
      </c>
      <c r="W117" s="35" t="e">
        <f t="shared" si="131"/>
        <v>#NAME?</v>
      </c>
      <c r="X117" s="35" t="e">
        <f t="shared" si="131"/>
        <v>#NAME?</v>
      </c>
      <c r="Y117" s="35" t="e">
        <f t="shared" si="131"/>
        <v>#NAME?</v>
      </c>
      <c r="Z117" s="35" t="e">
        <f t="shared" si="131"/>
        <v>#NAME?</v>
      </c>
      <c r="AA117" s="35" t="e">
        <f t="shared" si="131"/>
        <v>#NAME?</v>
      </c>
      <c r="AB117" s="35" t="e">
        <f t="shared" si="131"/>
        <v>#NAME?</v>
      </c>
      <c r="AC117" s="35" t="e">
        <f t="shared" si="131"/>
        <v>#NAME?</v>
      </c>
      <c r="AD117" s="35" t="e">
        <f t="shared" si="131"/>
        <v>#NAME?</v>
      </c>
      <c r="AE117" s="35" t="e">
        <f t="shared" si="131"/>
        <v>#NAME?</v>
      </c>
      <c r="AF117" s="35" t="e">
        <f t="shared" si="131"/>
        <v>#NAME?</v>
      </c>
      <c r="AG117" s="35" t="e">
        <f t="shared" si="131"/>
        <v>#NAME?</v>
      </c>
      <c r="AH117" s="35" t="e">
        <f t="shared" si="131"/>
        <v>#NAME?</v>
      </c>
      <c r="AI117" s="35" t="e">
        <f t="shared" si="131"/>
        <v>#NAME?</v>
      </c>
      <c r="AJ117" s="35" t="e">
        <f t="shared" si="131"/>
        <v>#NAME?</v>
      </c>
      <c r="AK117" s="35" t="e">
        <f t="shared" si="131"/>
        <v>#NAME?</v>
      </c>
      <c r="AL117" s="35" t="e">
        <f t="shared" si="131"/>
        <v>#NAME?</v>
      </c>
      <c r="AM117" s="35" t="e">
        <f t="shared" si="131"/>
        <v>#NAME?</v>
      </c>
      <c r="AN117" s="35" t="e">
        <f t="shared" si="131"/>
        <v>#NAME?</v>
      </c>
      <c r="AO117" s="35" t="e">
        <f t="shared" si="131"/>
        <v>#NAME?</v>
      </c>
      <c r="AP117" s="35" t="e">
        <f t="shared" si="131"/>
        <v>#NAME?</v>
      </c>
      <c r="AQ117" s="35" t="e">
        <f t="shared" si="131"/>
        <v>#NAME?</v>
      </c>
      <c r="AR117" s="35" t="e">
        <f t="shared" si="131"/>
        <v>#NAME?</v>
      </c>
      <c r="AS117" s="35" t="e">
        <f t="shared" si="131"/>
        <v>#NAME?</v>
      </c>
      <c r="AT117" s="35" t="e">
        <f t="shared" si="131"/>
        <v>#NAME?</v>
      </c>
      <c r="AU117" s="35" t="e">
        <f t="shared" si="131"/>
        <v>#NAME?</v>
      </c>
      <c r="AV117" s="35" t="e">
        <f t="shared" si="131"/>
        <v>#NAME?</v>
      </c>
      <c r="AW117" s="35" t="e">
        <f t="shared" si="131"/>
        <v>#NAME?</v>
      </c>
      <c r="AX117" s="35" t="e">
        <f t="shared" si="131"/>
        <v>#NAME?</v>
      </c>
      <c r="AY117" s="35" t="e">
        <f t="shared" si="131"/>
        <v>#NAME?</v>
      </c>
      <c r="AZ117" s="35" t="e">
        <f t="shared" si="131"/>
        <v>#NAME?</v>
      </c>
      <c r="BA117" s="35" t="e">
        <f t="shared" si="131"/>
        <v>#NAME?</v>
      </c>
      <c r="BB117" s="35" t="e">
        <f t="shared" si="131"/>
        <v>#NAME?</v>
      </c>
      <c r="BC117" s="35" t="e">
        <f t="shared" si="131"/>
        <v>#NAME?</v>
      </c>
      <c r="BD117" s="35" t="e">
        <f t="shared" si="131"/>
        <v>#NAME?</v>
      </c>
      <c r="BE117" s="35" t="e">
        <f t="shared" si="131"/>
        <v>#NAME?</v>
      </c>
      <c r="BF117" s="35" t="e">
        <f t="shared" si="131"/>
        <v>#NAME?</v>
      </c>
      <c r="BG117" s="35" t="e">
        <f t="shared" si="131"/>
        <v>#NAME?</v>
      </c>
      <c r="BH117" s="35" t="e">
        <f t="shared" si="131"/>
        <v>#NAME?</v>
      </c>
      <c r="BI117" s="35" t="e">
        <f t="shared" si="131"/>
        <v>#NAME?</v>
      </c>
      <c r="BJ117" s="35" t="e">
        <f t="shared" si="131"/>
        <v>#NAME?</v>
      </c>
      <c r="BK117" s="35" t="e">
        <f t="shared" si="131"/>
        <v>#NAME?</v>
      </c>
      <c r="BL117" s="35" t="e">
        <f t="shared" si="131"/>
        <v>#NAME?</v>
      </c>
      <c r="BM117" s="35" t="e">
        <f t="shared" si="131"/>
        <v>#NAME?</v>
      </c>
      <c r="BN117" s="35" t="e">
        <f t="shared" si="131"/>
        <v>#NAME?</v>
      </c>
      <c r="BO117" s="35" t="e">
        <f t="shared" si="131"/>
        <v>#NAME?</v>
      </c>
      <c r="BP117" s="35" t="e">
        <f t="shared" si="131"/>
        <v>#NAME?</v>
      </c>
      <c r="BQ117" s="35" t="e">
        <f t="shared" si="131"/>
        <v>#NAME?</v>
      </c>
      <c r="BR117" s="35" t="e">
        <f t="shared" si="131"/>
        <v>#NAME?</v>
      </c>
      <c r="BS117" s="35" t="e">
        <f t="shared" si="131"/>
        <v>#NAME?</v>
      </c>
      <c r="BT117" s="35" t="e">
        <f t="shared" si="131"/>
        <v>#NAME?</v>
      </c>
      <c r="BU117" s="35" t="e">
        <f t="shared" si="131"/>
        <v>#NAME?</v>
      </c>
      <c r="BV117" s="35" t="e">
        <f t="shared" si="131"/>
        <v>#NAME?</v>
      </c>
      <c r="BW117" s="35" t="e">
        <f t="shared" si="131"/>
        <v>#NAME?</v>
      </c>
      <c r="BX117" s="35" t="e">
        <f t="shared" si="131"/>
        <v>#NAME?</v>
      </c>
      <c r="BY117" s="35" t="e">
        <f t="shared" si="131"/>
        <v>#NAME?</v>
      </c>
      <c r="BZ117" s="35" t="e">
        <f t="shared" si="131"/>
        <v>#NAME?</v>
      </c>
      <c r="CA117" s="35" t="e">
        <f t="shared" si="131"/>
        <v>#NAME?</v>
      </c>
      <c r="CB117" s="35" t="e">
        <f t="shared" ref="CB117:CI117" si="132">-CB112*CB116</f>
        <v>#NAME?</v>
      </c>
      <c r="CC117" s="35" t="e">
        <f t="shared" si="132"/>
        <v>#NAME?</v>
      </c>
      <c r="CD117" s="35" t="e">
        <f t="shared" si="132"/>
        <v>#NAME?</v>
      </c>
      <c r="CE117" s="35" t="e">
        <f t="shared" si="132"/>
        <v>#NAME?</v>
      </c>
      <c r="CF117" s="35" t="e">
        <f t="shared" si="132"/>
        <v>#NAME?</v>
      </c>
      <c r="CG117" s="35" t="e">
        <f t="shared" si="132"/>
        <v>#NAME?</v>
      </c>
      <c r="CH117" s="35" t="e">
        <f t="shared" si="132"/>
        <v>#NAME?</v>
      </c>
      <c r="CI117" s="35" t="e">
        <f t="shared" si="132"/>
        <v>#NAME?</v>
      </c>
    </row>
    <row r="118" spans="1:87" x14ac:dyDescent="0.35">
      <c r="B118" t="s">
        <v>80</v>
      </c>
      <c r="C118" t="s">
        <v>156</v>
      </c>
      <c r="E118" s="31" t="str">
        <f>"# of subscriers - "&amp;E108</f>
        <v># of subscriers - Subscription revenue - Tiers, secondary volume driven:</v>
      </c>
      <c r="F118" s="31"/>
      <c r="G118" s="67"/>
      <c r="H118" s="32" t="e">
        <f t="shared" ref="H118:N118" si="133">SUMIF($3:$3,H$1,118:118)</f>
        <v>#NAME?</v>
      </c>
      <c r="I118" s="32" t="e">
        <f t="shared" si="133"/>
        <v>#NAME?</v>
      </c>
      <c r="J118" s="32" t="e">
        <f t="shared" si="133"/>
        <v>#NAME?</v>
      </c>
      <c r="K118" s="32" t="e">
        <f t="shared" si="133"/>
        <v>#NAME?</v>
      </c>
      <c r="L118" s="32" t="e">
        <f t="shared" si="133"/>
        <v>#NAME?</v>
      </c>
      <c r="M118" s="32" t="e">
        <f t="shared" si="133"/>
        <v>#NAME?</v>
      </c>
      <c r="N118" s="32">
        <f t="shared" si="133"/>
        <v>0</v>
      </c>
      <c r="O118" s="32"/>
      <c r="P118" s="32" t="e">
        <f t="shared" ref="P118:CA118" si="134">P112+P113+P117+P115</f>
        <v>#NAME?</v>
      </c>
      <c r="Q118" s="32" t="e">
        <f t="shared" si="134"/>
        <v>#NAME?</v>
      </c>
      <c r="R118" s="32" t="e">
        <f t="shared" si="134"/>
        <v>#NAME?</v>
      </c>
      <c r="S118" s="32" t="e">
        <f t="shared" si="134"/>
        <v>#NAME?</v>
      </c>
      <c r="T118" s="32" t="e">
        <f t="shared" si="134"/>
        <v>#NAME?</v>
      </c>
      <c r="U118" s="32" t="e">
        <f t="shared" si="134"/>
        <v>#NAME?</v>
      </c>
      <c r="V118" s="32" t="e">
        <f t="shared" si="134"/>
        <v>#NAME?</v>
      </c>
      <c r="W118" s="32" t="e">
        <f t="shared" si="134"/>
        <v>#NAME?</v>
      </c>
      <c r="X118" s="32" t="e">
        <f t="shared" si="134"/>
        <v>#NAME?</v>
      </c>
      <c r="Y118" s="32" t="e">
        <f t="shared" si="134"/>
        <v>#NAME?</v>
      </c>
      <c r="Z118" s="32" t="e">
        <f t="shared" si="134"/>
        <v>#NAME?</v>
      </c>
      <c r="AA118" s="32" t="e">
        <f t="shared" si="134"/>
        <v>#NAME?</v>
      </c>
      <c r="AB118" s="32" t="e">
        <f t="shared" si="134"/>
        <v>#NAME?</v>
      </c>
      <c r="AC118" s="32" t="e">
        <f t="shared" si="134"/>
        <v>#NAME?</v>
      </c>
      <c r="AD118" s="32" t="e">
        <f t="shared" si="134"/>
        <v>#NAME?</v>
      </c>
      <c r="AE118" s="32" t="e">
        <f t="shared" si="134"/>
        <v>#NAME?</v>
      </c>
      <c r="AF118" s="32" t="e">
        <f t="shared" si="134"/>
        <v>#NAME?</v>
      </c>
      <c r="AG118" s="32" t="e">
        <f t="shared" si="134"/>
        <v>#NAME?</v>
      </c>
      <c r="AH118" s="32" t="e">
        <f t="shared" si="134"/>
        <v>#NAME?</v>
      </c>
      <c r="AI118" s="32" t="e">
        <f t="shared" si="134"/>
        <v>#NAME?</v>
      </c>
      <c r="AJ118" s="32" t="e">
        <f t="shared" si="134"/>
        <v>#NAME?</v>
      </c>
      <c r="AK118" s="32" t="e">
        <f t="shared" si="134"/>
        <v>#NAME?</v>
      </c>
      <c r="AL118" s="32" t="e">
        <f t="shared" si="134"/>
        <v>#NAME?</v>
      </c>
      <c r="AM118" s="32" t="e">
        <f t="shared" si="134"/>
        <v>#NAME?</v>
      </c>
      <c r="AN118" s="32" t="e">
        <f t="shared" si="134"/>
        <v>#NAME?</v>
      </c>
      <c r="AO118" s="32" t="e">
        <f t="shared" si="134"/>
        <v>#NAME?</v>
      </c>
      <c r="AP118" s="32" t="e">
        <f t="shared" si="134"/>
        <v>#NAME?</v>
      </c>
      <c r="AQ118" s="32" t="e">
        <f t="shared" si="134"/>
        <v>#NAME?</v>
      </c>
      <c r="AR118" s="32" t="e">
        <f t="shared" si="134"/>
        <v>#NAME?</v>
      </c>
      <c r="AS118" s="32" t="e">
        <f t="shared" si="134"/>
        <v>#NAME?</v>
      </c>
      <c r="AT118" s="32" t="e">
        <f t="shared" si="134"/>
        <v>#NAME?</v>
      </c>
      <c r="AU118" s="32" t="e">
        <f t="shared" si="134"/>
        <v>#NAME?</v>
      </c>
      <c r="AV118" s="32" t="e">
        <f t="shared" si="134"/>
        <v>#NAME?</v>
      </c>
      <c r="AW118" s="32" t="e">
        <f t="shared" si="134"/>
        <v>#NAME?</v>
      </c>
      <c r="AX118" s="32" t="e">
        <f t="shared" si="134"/>
        <v>#NAME?</v>
      </c>
      <c r="AY118" s="32" t="e">
        <f t="shared" si="134"/>
        <v>#NAME?</v>
      </c>
      <c r="AZ118" s="32" t="e">
        <f t="shared" si="134"/>
        <v>#NAME?</v>
      </c>
      <c r="BA118" s="32" t="e">
        <f t="shared" si="134"/>
        <v>#NAME?</v>
      </c>
      <c r="BB118" s="32" t="e">
        <f t="shared" si="134"/>
        <v>#NAME?</v>
      </c>
      <c r="BC118" s="32" t="e">
        <f t="shared" si="134"/>
        <v>#NAME?</v>
      </c>
      <c r="BD118" s="32" t="e">
        <f t="shared" si="134"/>
        <v>#NAME?</v>
      </c>
      <c r="BE118" s="32" t="e">
        <f t="shared" si="134"/>
        <v>#NAME?</v>
      </c>
      <c r="BF118" s="32" t="e">
        <f t="shared" si="134"/>
        <v>#NAME?</v>
      </c>
      <c r="BG118" s="32" t="e">
        <f t="shared" si="134"/>
        <v>#NAME?</v>
      </c>
      <c r="BH118" s="32" t="e">
        <f t="shared" si="134"/>
        <v>#NAME?</v>
      </c>
      <c r="BI118" s="32" t="e">
        <f t="shared" si="134"/>
        <v>#NAME?</v>
      </c>
      <c r="BJ118" s="32" t="e">
        <f t="shared" si="134"/>
        <v>#NAME?</v>
      </c>
      <c r="BK118" s="32" t="e">
        <f t="shared" si="134"/>
        <v>#NAME?</v>
      </c>
      <c r="BL118" s="32" t="e">
        <f t="shared" si="134"/>
        <v>#NAME?</v>
      </c>
      <c r="BM118" s="32" t="e">
        <f t="shared" si="134"/>
        <v>#NAME?</v>
      </c>
      <c r="BN118" s="32" t="e">
        <f t="shared" si="134"/>
        <v>#NAME?</v>
      </c>
      <c r="BO118" s="32" t="e">
        <f t="shared" si="134"/>
        <v>#NAME?</v>
      </c>
      <c r="BP118" s="32" t="e">
        <f t="shared" si="134"/>
        <v>#NAME?</v>
      </c>
      <c r="BQ118" s="32" t="e">
        <f t="shared" si="134"/>
        <v>#NAME?</v>
      </c>
      <c r="BR118" s="32" t="e">
        <f t="shared" si="134"/>
        <v>#NAME?</v>
      </c>
      <c r="BS118" s="32" t="e">
        <f t="shared" si="134"/>
        <v>#NAME?</v>
      </c>
      <c r="BT118" s="32" t="e">
        <f t="shared" si="134"/>
        <v>#NAME?</v>
      </c>
      <c r="BU118" s="32" t="e">
        <f t="shared" si="134"/>
        <v>#NAME?</v>
      </c>
      <c r="BV118" s="32" t="e">
        <f t="shared" si="134"/>
        <v>#NAME?</v>
      </c>
      <c r="BW118" s="32" t="e">
        <f t="shared" si="134"/>
        <v>#NAME?</v>
      </c>
      <c r="BX118" s="32" t="e">
        <f t="shared" si="134"/>
        <v>#NAME?</v>
      </c>
      <c r="BY118" s="32" t="e">
        <f t="shared" si="134"/>
        <v>#NAME?</v>
      </c>
      <c r="BZ118" s="32" t="e">
        <f t="shared" si="134"/>
        <v>#NAME?</v>
      </c>
      <c r="CA118" s="32" t="e">
        <f t="shared" si="134"/>
        <v>#NAME?</v>
      </c>
      <c r="CB118" s="32" t="e">
        <f t="shared" ref="CB118:CI118" si="135">CB112+CB113+CB117+CB115</f>
        <v>#NAME?</v>
      </c>
      <c r="CC118" s="32" t="e">
        <f t="shared" si="135"/>
        <v>#NAME?</v>
      </c>
      <c r="CD118" s="32" t="e">
        <f t="shared" si="135"/>
        <v>#NAME?</v>
      </c>
      <c r="CE118" s="32" t="e">
        <f t="shared" si="135"/>
        <v>#NAME?</v>
      </c>
      <c r="CF118" s="32" t="e">
        <f t="shared" si="135"/>
        <v>#NAME?</v>
      </c>
      <c r="CG118" s="32" t="e">
        <f t="shared" si="135"/>
        <v>#NAME?</v>
      </c>
      <c r="CH118" s="32" t="e">
        <f t="shared" si="135"/>
        <v>#NAME?</v>
      </c>
      <c r="CI118" s="32" t="e">
        <f t="shared" si="135"/>
        <v>#NAME?</v>
      </c>
    </row>
    <row r="119" spans="1:87" outlineLevel="1" x14ac:dyDescent="0.35">
      <c r="B119" s="6"/>
      <c r="C119" t="s">
        <v>156</v>
      </c>
      <c r="E119" s="12" t="s">
        <v>62</v>
      </c>
      <c r="F119" s="12"/>
      <c r="G119" s="13"/>
      <c r="H119" s="34" t="e">
        <f t="shared" ref="H119:M119" si="136">H118-SUM(H117,H112:H113,H115)</f>
        <v>#NAME?</v>
      </c>
      <c r="I119" s="34" t="e">
        <f t="shared" si="136"/>
        <v>#NAME?</v>
      </c>
      <c r="J119" s="34" t="e">
        <f t="shared" si="136"/>
        <v>#NAME?</v>
      </c>
      <c r="K119" s="34" t="e">
        <f t="shared" si="136"/>
        <v>#NAME?</v>
      </c>
      <c r="L119" s="34" t="e">
        <f t="shared" si="136"/>
        <v>#NAME?</v>
      </c>
      <c r="M119" s="34" t="e">
        <f t="shared" si="136"/>
        <v>#NAME?</v>
      </c>
      <c r="N119" s="34">
        <f>N118-SUM(N117,N112:N113)</f>
        <v>0</v>
      </c>
      <c r="O119" s="34"/>
      <c r="P119" s="34" t="e">
        <f t="shared" ref="P119:CA119" si="137">P118-SUM(P117,P112:P113,P115)</f>
        <v>#NAME?</v>
      </c>
      <c r="Q119" s="34" t="e">
        <f t="shared" si="137"/>
        <v>#NAME?</v>
      </c>
      <c r="R119" s="34" t="e">
        <f t="shared" si="137"/>
        <v>#NAME?</v>
      </c>
      <c r="S119" s="34" t="e">
        <f t="shared" si="137"/>
        <v>#NAME?</v>
      </c>
      <c r="T119" s="34" t="e">
        <f t="shared" si="137"/>
        <v>#NAME?</v>
      </c>
      <c r="U119" s="34" t="e">
        <f t="shared" si="137"/>
        <v>#NAME?</v>
      </c>
      <c r="V119" s="34" t="e">
        <f t="shared" si="137"/>
        <v>#NAME?</v>
      </c>
      <c r="W119" s="34" t="e">
        <f t="shared" si="137"/>
        <v>#NAME?</v>
      </c>
      <c r="X119" s="34" t="e">
        <f t="shared" si="137"/>
        <v>#NAME?</v>
      </c>
      <c r="Y119" s="34" t="e">
        <f t="shared" si="137"/>
        <v>#NAME?</v>
      </c>
      <c r="Z119" s="34" t="e">
        <f t="shared" si="137"/>
        <v>#NAME?</v>
      </c>
      <c r="AA119" s="34" t="e">
        <f t="shared" si="137"/>
        <v>#NAME?</v>
      </c>
      <c r="AB119" s="34" t="e">
        <f t="shared" si="137"/>
        <v>#NAME?</v>
      </c>
      <c r="AC119" s="34" t="e">
        <f t="shared" si="137"/>
        <v>#NAME?</v>
      </c>
      <c r="AD119" s="34" t="e">
        <f t="shared" si="137"/>
        <v>#NAME?</v>
      </c>
      <c r="AE119" s="34" t="e">
        <f t="shared" si="137"/>
        <v>#NAME?</v>
      </c>
      <c r="AF119" s="34" t="e">
        <f t="shared" si="137"/>
        <v>#NAME?</v>
      </c>
      <c r="AG119" s="34" t="e">
        <f t="shared" si="137"/>
        <v>#NAME?</v>
      </c>
      <c r="AH119" s="34" t="e">
        <f t="shared" si="137"/>
        <v>#NAME?</v>
      </c>
      <c r="AI119" s="34" t="e">
        <f t="shared" si="137"/>
        <v>#NAME?</v>
      </c>
      <c r="AJ119" s="34" t="e">
        <f t="shared" si="137"/>
        <v>#NAME?</v>
      </c>
      <c r="AK119" s="34" t="e">
        <f t="shared" si="137"/>
        <v>#NAME?</v>
      </c>
      <c r="AL119" s="34" t="e">
        <f t="shared" si="137"/>
        <v>#NAME?</v>
      </c>
      <c r="AM119" s="34" t="e">
        <f t="shared" si="137"/>
        <v>#NAME?</v>
      </c>
      <c r="AN119" s="34" t="e">
        <f t="shared" si="137"/>
        <v>#NAME?</v>
      </c>
      <c r="AO119" s="34" t="e">
        <f t="shared" si="137"/>
        <v>#NAME?</v>
      </c>
      <c r="AP119" s="34" t="e">
        <f t="shared" si="137"/>
        <v>#NAME?</v>
      </c>
      <c r="AQ119" s="34" t="e">
        <f t="shared" si="137"/>
        <v>#NAME?</v>
      </c>
      <c r="AR119" s="34" t="e">
        <f t="shared" si="137"/>
        <v>#NAME?</v>
      </c>
      <c r="AS119" s="34" t="e">
        <f t="shared" si="137"/>
        <v>#NAME?</v>
      </c>
      <c r="AT119" s="34" t="e">
        <f t="shared" si="137"/>
        <v>#NAME?</v>
      </c>
      <c r="AU119" s="34" t="e">
        <f t="shared" si="137"/>
        <v>#NAME?</v>
      </c>
      <c r="AV119" s="34" t="e">
        <f t="shared" si="137"/>
        <v>#NAME?</v>
      </c>
      <c r="AW119" s="34" t="e">
        <f t="shared" si="137"/>
        <v>#NAME?</v>
      </c>
      <c r="AX119" s="34" t="e">
        <f t="shared" si="137"/>
        <v>#NAME?</v>
      </c>
      <c r="AY119" s="34" t="e">
        <f t="shared" si="137"/>
        <v>#NAME?</v>
      </c>
      <c r="AZ119" s="34" t="e">
        <f t="shared" si="137"/>
        <v>#NAME?</v>
      </c>
      <c r="BA119" s="34" t="e">
        <f t="shared" si="137"/>
        <v>#NAME?</v>
      </c>
      <c r="BB119" s="34" t="e">
        <f t="shared" si="137"/>
        <v>#NAME?</v>
      </c>
      <c r="BC119" s="34" t="e">
        <f t="shared" si="137"/>
        <v>#NAME?</v>
      </c>
      <c r="BD119" s="34" t="e">
        <f t="shared" si="137"/>
        <v>#NAME?</v>
      </c>
      <c r="BE119" s="34" t="e">
        <f t="shared" si="137"/>
        <v>#NAME?</v>
      </c>
      <c r="BF119" s="34" t="e">
        <f t="shared" si="137"/>
        <v>#NAME?</v>
      </c>
      <c r="BG119" s="34" t="e">
        <f t="shared" si="137"/>
        <v>#NAME?</v>
      </c>
      <c r="BH119" s="34" t="e">
        <f t="shared" si="137"/>
        <v>#NAME?</v>
      </c>
      <c r="BI119" s="34" t="e">
        <f t="shared" si="137"/>
        <v>#NAME?</v>
      </c>
      <c r="BJ119" s="34" t="e">
        <f t="shared" si="137"/>
        <v>#NAME?</v>
      </c>
      <c r="BK119" s="34" t="e">
        <f t="shared" si="137"/>
        <v>#NAME?</v>
      </c>
      <c r="BL119" s="34" t="e">
        <f t="shared" si="137"/>
        <v>#NAME?</v>
      </c>
      <c r="BM119" s="34" t="e">
        <f t="shared" si="137"/>
        <v>#NAME?</v>
      </c>
      <c r="BN119" s="34" t="e">
        <f t="shared" si="137"/>
        <v>#NAME?</v>
      </c>
      <c r="BO119" s="34" t="e">
        <f t="shared" si="137"/>
        <v>#NAME?</v>
      </c>
      <c r="BP119" s="34" t="e">
        <f t="shared" si="137"/>
        <v>#NAME?</v>
      </c>
      <c r="BQ119" s="34" t="e">
        <f t="shared" si="137"/>
        <v>#NAME?</v>
      </c>
      <c r="BR119" s="34" t="e">
        <f t="shared" si="137"/>
        <v>#NAME?</v>
      </c>
      <c r="BS119" s="34" t="e">
        <f t="shared" si="137"/>
        <v>#NAME?</v>
      </c>
      <c r="BT119" s="34" t="e">
        <f t="shared" si="137"/>
        <v>#NAME?</v>
      </c>
      <c r="BU119" s="34" t="e">
        <f t="shared" si="137"/>
        <v>#NAME?</v>
      </c>
      <c r="BV119" s="34" t="e">
        <f t="shared" si="137"/>
        <v>#NAME?</v>
      </c>
      <c r="BW119" s="34" t="e">
        <f t="shared" si="137"/>
        <v>#NAME?</v>
      </c>
      <c r="BX119" s="34" t="e">
        <f t="shared" si="137"/>
        <v>#NAME?</v>
      </c>
      <c r="BY119" s="34" t="e">
        <f t="shared" si="137"/>
        <v>#NAME?</v>
      </c>
      <c r="BZ119" s="34" t="e">
        <f t="shared" si="137"/>
        <v>#NAME?</v>
      </c>
      <c r="CA119" s="34" t="e">
        <f t="shared" si="137"/>
        <v>#NAME?</v>
      </c>
      <c r="CB119" s="34" t="e">
        <f t="shared" ref="CB119:CI119" si="138">CB118-SUM(CB117,CB112:CB113,CB115)</f>
        <v>#NAME?</v>
      </c>
      <c r="CC119" s="34" t="e">
        <f t="shared" si="138"/>
        <v>#NAME?</v>
      </c>
      <c r="CD119" s="34" t="e">
        <f t="shared" si="138"/>
        <v>#NAME?</v>
      </c>
      <c r="CE119" s="34" t="e">
        <f t="shared" si="138"/>
        <v>#NAME?</v>
      </c>
      <c r="CF119" s="34" t="e">
        <f t="shared" si="138"/>
        <v>#NAME?</v>
      </c>
      <c r="CG119" s="34" t="e">
        <f t="shared" si="138"/>
        <v>#NAME?</v>
      </c>
      <c r="CH119" s="34" t="e">
        <f t="shared" si="138"/>
        <v>#NAME?</v>
      </c>
      <c r="CI119" s="34" t="e">
        <f t="shared" si="138"/>
        <v>#NAME?</v>
      </c>
    </row>
    <row r="120" spans="1:87" x14ac:dyDescent="0.35">
      <c r="B120" s="6"/>
      <c r="C120" t="s">
        <v>156</v>
      </c>
      <c r="E120" s="12"/>
      <c r="F120" s="12"/>
      <c r="G120" s="13"/>
      <c r="H120" s="34"/>
      <c r="I120" s="34"/>
      <c r="J120" s="34"/>
      <c r="K120" s="34"/>
      <c r="L120" s="34"/>
      <c r="M120" s="34"/>
      <c r="N120" s="34"/>
      <c r="O120" s="34"/>
      <c r="P120" s="34"/>
      <c r="Q120" s="34"/>
      <c r="R120" s="34"/>
      <c r="S120" s="34"/>
      <c r="T120" s="34"/>
      <c r="U120" s="34"/>
      <c r="V120" s="34"/>
      <c r="W120" s="34"/>
      <c r="X120" s="34"/>
      <c r="Y120" s="34"/>
      <c r="Z120" s="34"/>
      <c r="AA120" s="34"/>
      <c r="AB120" s="34"/>
      <c r="AC120" s="34"/>
      <c r="AD120" s="34"/>
      <c r="AE120" s="34"/>
      <c r="AF120" s="34"/>
      <c r="AG120" s="34"/>
      <c r="AH120" s="34"/>
      <c r="AI120" s="34"/>
      <c r="AJ120" s="34"/>
      <c r="AK120" s="34"/>
      <c r="AL120" s="34"/>
      <c r="AM120" s="34"/>
      <c r="AN120" s="34"/>
      <c r="AO120" s="34"/>
      <c r="AP120" s="34"/>
      <c r="AQ120" s="34"/>
      <c r="AR120" s="34"/>
      <c r="AS120" s="34"/>
      <c r="AT120" s="34"/>
      <c r="AU120" s="34"/>
      <c r="AV120" s="34"/>
      <c r="AW120" s="34"/>
      <c r="AX120" s="34"/>
      <c r="AY120" s="34"/>
      <c r="AZ120" s="34"/>
      <c r="BA120" s="34"/>
      <c r="BB120" s="34"/>
      <c r="BC120" s="34"/>
      <c r="BD120" s="34"/>
      <c r="BE120" s="34"/>
      <c r="BF120" s="34"/>
      <c r="BG120" s="34"/>
      <c r="BH120" s="34"/>
      <c r="BI120" s="34"/>
      <c r="BJ120" s="34"/>
      <c r="BK120" s="34"/>
      <c r="BL120" s="34"/>
      <c r="BM120" s="34"/>
      <c r="BN120" s="34"/>
      <c r="BO120" s="34"/>
      <c r="BP120" s="34"/>
      <c r="BQ120" s="34"/>
      <c r="BR120" s="34"/>
      <c r="BS120" s="34"/>
      <c r="BT120" s="34"/>
      <c r="BU120" s="34"/>
      <c r="BV120" s="34"/>
      <c r="BW120" s="34"/>
      <c r="BX120" s="34"/>
      <c r="BY120" s="34"/>
      <c r="BZ120" s="34"/>
      <c r="CA120" s="34"/>
      <c r="CB120" s="34"/>
      <c r="CC120" s="34"/>
      <c r="CD120" s="34"/>
      <c r="CE120" s="34"/>
      <c r="CF120" s="34"/>
      <c r="CG120" s="34"/>
      <c r="CH120" s="34"/>
      <c r="CI120" s="34"/>
    </row>
    <row r="121" spans="1:87" x14ac:dyDescent="0.35">
      <c r="B121" s="6"/>
      <c r="C121" t="s">
        <v>156</v>
      </c>
      <c r="E121" s="12" t="s">
        <v>75</v>
      </c>
      <c r="F121" s="12"/>
      <c r="G121" s="13"/>
      <c r="H121" s="34"/>
      <c r="I121" s="34"/>
      <c r="J121" s="34"/>
      <c r="K121" s="34"/>
      <c r="L121" s="34"/>
      <c r="M121" s="34"/>
      <c r="N121" s="34"/>
      <c r="O121" s="34"/>
      <c r="P121" s="34"/>
      <c r="Q121" s="34"/>
      <c r="R121" s="34"/>
      <c r="S121" s="34"/>
      <c r="T121" s="34"/>
      <c r="U121" s="34"/>
      <c r="V121" s="34"/>
      <c r="W121" s="34"/>
      <c r="X121" s="34"/>
      <c r="Y121" s="34"/>
      <c r="Z121" s="34"/>
      <c r="AA121" s="34"/>
      <c r="AB121" s="34"/>
      <c r="AC121" s="34"/>
      <c r="AD121" s="34"/>
      <c r="AE121" s="34"/>
      <c r="AF121" s="34"/>
      <c r="AG121" s="34"/>
      <c r="AH121" s="34"/>
      <c r="AI121" s="34"/>
      <c r="AJ121" s="34"/>
      <c r="AK121" s="34"/>
      <c r="AL121" s="34"/>
      <c r="AM121" s="34"/>
      <c r="AN121" s="34"/>
      <c r="AO121" s="34"/>
      <c r="AP121" s="34"/>
      <c r="AQ121" s="34"/>
      <c r="AR121" s="34"/>
      <c r="AS121" s="34"/>
      <c r="AT121" s="34"/>
      <c r="AU121" s="34"/>
      <c r="AV121" s="34"/>
      <c r="AW121" s="34"/>
      <c r="AX121" s="34"/>
      <c r="AY121" s="34"/>
      <c r="AZ121" s="34"/>
      <c r="BA121" s="34"/>
      <c r="BB121" s="34"/>
      <c r="BC121" s="34"/>
      <c r="BD121" s="34"/>
      <c r="BE121" s="34"/>
      <c r="BF121" s="34"/>
      <c r="BG121" s="34"/>
      <c r="BH121" s="34"/>
      <c r="BI121" s="34"/>
      <c r="BJ121" s="34"/>
      <c r="BK121" s="34"/>
      <c r="BL121" s="34"/>
      <c r="BM121" s="34"/>
      <c r="BN121" s="34"/>
      <c r="BO121" s="34"/>
      <c r="BP121" s="34"/>
      <c r="BQ121" s="34"/>
      <c r="BR121" s="34"/>
      <c r="BS121" s="34"/>
      <c r="BT121" s="34"/>
      <c r="BU121" s="34"/>
      <c r="BV121" s="34"/>
      <c r="BW121" s="34"/>
      <c r="BX121" s="34"/>
      <c r="BY121" s="34"/>
      <c r="BZ121" s="34"/>
      <c r="CA121" s="34"/>
      <c r="CB121" s="34"/>
      <c r="CC121" s="34"/>
      <c r="CD121" s="34"/>
      <c r="CE121" s="34"/>
      <c r="CF121" s="34"/>
      <c r="CG121" s="34"/>
      <c r="CH121" s="34"/>
      <c r="CI121" s="34"/>
    </row>
    <row r="122" spans="1:87" x14ac:dyDescent="0.35">
      <c r="C122" t="s">
        <v>156</v>
      </c>
      <c r="E122" s="12" t="s">
        <v>77</v>
      </c>
      <c r="F122" s="12"/>
      <c r="G122" s="13"/>
      <c r="H122" s="29">
        <v>20</v>
      </c>
      <c r="I122" s="29">
        <v>20</v>
      </c>
      <c r="J122" s="29">
        <v>20</v>
      </c>
      <c r="K122" s="29">
        <v>20</v>
      </c>
      <c r="L122" s="29">
        <v>20</v>
      </c>
      <c r="M122" s="29">
        <v>20</v>
      </c>
      <c r="N122" s="36"/>
      <c r="O122" s="36"/>
      <c r="P122" s="30" t="e" cm="1">
        <f t="array" ref="P122">INDEX($H:$M,ROW(),MATCH(P$2,$H$1:$M$1,0))</f>
        <v>#NAME?</v>
      </c>
      <c r="Q122" s="30" t="e" cm="1">
        <f t="array" ref="Q122">INDEX($H:$M,ROW(),MATCH(Q$2,$H$1:$M$1,0))</f>
        <v>#NAME?</v>
      </c>
      <c r="R122" s="30" t="e" cm="1">
        <f t="array" ref="R122">INDEX($H:$M,ROW(),MATCH(R$2,$H$1:$M$1,0))</f>
        <v>#NAME?</v>
      </c>
      <c r="S122" s="30" t="e" cm="1">
        <f t="array" ref="S122">INDEX($H:$M,ROW(),MATCH(S$2,$H$1:$M$1,0))</f>
        <v>#NAME?</v>
      </c>
      <c r="T122" s="30" t="e" cm="1">
        <f t="array" ref="T122">INDEX($H:$M,ROW(),MATCH(T$2,$H$1:$M$1,0))</f>
        <v>#NAME?</v>
      </c>
      <c r="U122" s="30" t="e" cm="1">
        <f t="array" ref="U122">INDEX($H:$M,ROW(),MATCH(U$2,$H$1:$M$1,0))</f>
        <v>#NAME?</v>
      </c>
      <c r="V122" s="30" t="e" cm="1">
        <f t="array" ref="V122">INDEX($H:$M,ROW(),MATCH(V$2,$H$1:$M$1,0))</f>
        <v>#NAME?</v>
      </c>
      <c r="W122" s="30" t="e" cm="1">
        <f t="array" ref="W122">INDEX($H:$M,ROW(),MATCH(W$2,$H$1:$M$1,0))</f>
        <v>#NAME?</v>
      </c>
      <c r="X122" s="30" t="e" cm="1">
        <f t="array" ref="X122">INDEX($H:$M,ROW(),MATCH(X$2,$H$1:$M$1,0))</f>
        <v>#NAME?</v>
      </c>
      <c r="Y122" s="30" t="e" cm="1">
        <f t="array" ref="Y122">INDEX($H:$M,ROW(),MATCH(Y$2,$H$1:$M$1,0))</f>
        <v>#NAME?</v>
      </c>
      <c r="Z122" s="30" t="e" cm="1">
        <f t="array" ref="Z122">INDEX($H:$M,ROW(),MATCH(Z$2,$H$1:$M$1,0))</f>
        <v>#NAME?</v>
      </c>
      <c r="AA122" s="30" t="e" cm="1">
        <f t="array" ref="AA122">INDEX($H:$M,ROW(),MATCH(AA$2,$H$1:$M$1,0))</f>
        <v>#NAME?</v>
      </c>
      <c r="AB122" s="30" t="e" cm="1">
        <f t="array" ref="AB122">INDEX($H:$M,ROW(),MATCH(AB$2,$H$1:$M$1,0))</f>
        <v>#NAME?</v>
      </c>
      <c r="AC122" s="30" t="e" cm="1">
        <f t="array" ref="AC122">INDEX($H:$M,ROW(),MATCH(AC$2,$H$1:$M$1,0))</f>
        <v>#NAME?</v>
      </c>
      <c r="AD122" s="30" t="e" cm="1">
        <f t="array" ref="AD122">INDEX($H:$M,ROW(),MATCH(AD$2,$H$1:$M$1,0))</f>
        <v>#NAME?</v>
      </c>
      <c r="AE122" s="30" t="e" cm="1">
        <f t="array" ref="AE122">INDEX($H:$M,ROW(),MATCH(AE$2,$H$1:$M$1,0))</f>
        <v>#NAME?</v>
      </c>
      <c r="AF122" s="30" t="e" cm="1">
        <f t="array" ref="AF122">INDEX($H:$M,ROW(),MATCH(AF$2,$H$1:$M$1,0))</f>
        <v>#NAME?</v>
      </c>
      <c r="AG122" s="30" t="e" cm="1">
        <f t="array" ref="AG122">INDEX($H:$M,ROW(),MATCH(AG$2,$H$1:$M$1,0))</f>
        <v>#NAME?</v>
      </c>
      <c r="AH122" s="30" t="e" cm="1">
        <f t="array" ref="AH122">INDEX($H:$M,ROW(),MATCH(AH$2,$H$1:$M$1,0))</f>
        <v>#NAME?</v>
      </c>
      <c r="AI122" s="30" t="e" cm="1">
        <f t="array" ref="AI122">INDEX($H:$M,ROW(),MATCH(AI$2,$H$1:$M$1,0))</f>
        <v>#NAME?</v>
      </c>
      <c r="AJ122" s="30" t="e" cm="1">
        <f t="array" ref="AJ122">INDEX($H:$M,ROW(),MATCH(AJ$2,$H$1:$M$1,0))</f>
        <v>#NAME?</v>
      </c>
      <c r="AK122" s="30" t="e" cm="1">
        <f t="array" ref="AK122">INDEX($H:$M,ROW(),MATCH(AK$2,$H$1:$M$1,0))</f>
        <v>#NAME?</v>
      </c>
      <c r="AL122" s="30" t="e" cm="1">
        <f t="array" ref="AL122">INDEX($H:$M,ROW(),MATCH(AL$2,$H$1:$M$1,0))</f>
        <v>#NAME?</v>
      </c>
      <c r="AM122" s="30" t="e" cm="1">
        <f t="array" ref="AM122">INDEX($H:$M,ROW(),MATCH(AM$2,$H$1:$M$1,0))</f>
        <v>#NAME?</v>
      </c>
      <c r="AN122" s="30" t="e" cm="1">
        <f t="array" ref="AN122">INDEX($H:$M,ROW(),MATCH(AN$2,$H$1:$M$1,0))</f>
        <v>#NAME?</v>
      </c>
      <c r="AO122" s="30" t="e" cm="1">
        <f t="array" ref="AO122">INDEX($H:$M,ROW(),MATCH(AO$2,$H$1:$M$1,0))</f>
        <v>#NAME?</v>
      </c>
      <c r="AP122" s="30" t="e" cm="1">
        <f t="array" ref="AP122">INDEX($H:$M,ROW(),MATCH(AP$2,$H$1:$M$1,0))</f>
        <v>#NAME?</v>
      </c>
      <c r="AQ122" s="30" t="e" cm="1">
        <f t="array" ref="AQ122">INDEX($H:$M,ROW(),MATCH(AQ$2,$H$1:$M$1,0))</f>
        <v>#NAME?</v>
      </c>
      <c r="AR122" s="30" t="e" cm="1">
        <f t="array" ref="AR122">INDEX($H:$M,ROW(),MATCH(AR$2,$H$1:$M$1,0))</f>
        <v>#NAME?</v>
      </c>
      <c r="AS122" s="30" t="e" cm="1">
        <f t="array" ref="AS122">INDEX($H:$M,ROW(),MATCH(AS$2,$H$1:$M$1,0))</f>
        <v>#NAME?</v>
      </c>
      <c r="AT122" s="30" t="e" cm="1">
        <f t="array" ref="AT122">INDEX($H:$M,ROW(),MATCH(AT$2,$H$1:$M$1,0))</f>
        <v>#NAME?</v>
      </c>
      <c r="AU122" s="30" t="e" cm="1">
        <f t="array" ref="AU122">INDEX($H:$M,ROW(),MATCH(AU$2,$H$1:$M$1,0))</f>
        <v>#NAME?</v>
      </c>
      <c r="AV122" s="30" t="e" cm="1">
        <f t="array" ref="AV122">INDEX($H:$M,ROW(),MATCH(AV$2,$H$1:$M$1,0))</f>
        <v>#NAME?</v>
      </c>
      <c r="AW122" s="30" t="e" cm="1">
        <f t="array" ref="AW122">INDEX($H:$M,ROW(),MATCH(AW$2,$H$1:$M$1,0))</f>
        <v>#NAME?</v>
      </c>
      <c r="AX122" s="30" t="e" cm="1">
        <f t="array" ref="AX122">INDEX($H:$M,ROW(),MATCH(AX$2,$H$1:$M$1,0))</f>
        <v>#NAME?</v>
      </c>
      <c r="AY122" s="30" t="e" cm="1">
        <f t="array" ref="AY122">INDEX($H:$M,ROW(),MATCH(AY$2,$H$1:$M$1,0))</f>
        <v>#NAME?</v>
      </c>
      <c r="AZ122" s="30" t="e" cm="1">
        <f t="array" ref="AZ122">INDEX($H:$M,ROW(),MATCH(AZ$2,$H$1:$M$1,0))</f>
        <v>#NAME?</v>
      </c>
      <c r="BA122" s="30" t="e" cm="1">
        <f t="array" ref="BA122">INDEX($H:$M,ROW(),MATCH(BA$2,$H$1:$M$1,0))</f>
        <v>#NAME?</v>
      </c>
      <c r="BB122" s="30" t="e" cm="1">
        <f t="array" ref="BB122">INDEX($H:$M,ROW(),MATCH(BB$2,$H$1:$M$1,0))</f>
        <v>#NAME?</v>
      </c>
      <c r="BC122" s="30" t="e" cm="1">
        <f t="array" ref="BC122">INDEX($H:$M,ROW(),MATCH(BC$2,$H$1:$M$1,0))</f>
        <v>#NAME?</v>
      </c>
      <c r="BD122" s="30" t="e" cm="1">
        <f t="array" ref="BD122">INDEX($H:$M,ROW(),MATCH(BD$2,$H$1:$M$1,0))</f>
        <v>#NAME?</v>
      </c>
      <c r="BE122" s="30" t="e" cm="1">
        <f t="array" ref="BE122">INDEX($H:$M,ROW(),MATCH(BE$2,$H$1:$M$1,0))</f>
        <v>#NAME?</v>
      </c>
      <c r="BF122" s="30" t="e" cm="1">
        <f t="array" ref="BF122">INDEX($H:$M,ROW(),MATCH(BF$2,$H$1:$M$1,0))</f>
        <v>#NAME?</v>
      </c>
      <c r="BG122" s="30" t="e" cm="1">
        <f t="array" ref="BG122">INDEX($H:$M,ROW(),MATCH(BG$2,$H$1:$M$1,0))</f>
        <v>#NAME?</v>
      </c>
      <c r="BH122" s="30" t="e" cm="1">
        <f t="array" ref="BH122">INDEX($H:$M,ROW(),MATCH(BH$2,$H$1:$M$1,0))</f>
        <v>#NAME?</v>
      </c>
      <c r="BI122" s="30" t="e" cm="1">
        <f t="array" ref="BI122">INDEX($H:$M,ROW(),MATCH(BI$2,$H$1:$M$1,0))</f>
        <v>#NAME?</v>
      </c>
      <c r="BJ122" s="30" t="e" cm="1">
        <f t="array" ref="BJ122">INDEX($H:$M,ROW(),MATCH(BJ$2,$H$1:$M$1,0))</f>
        <v>#NAME?</v>
      </c>
      <c r="BK122" s="30" t="e" cm="1">
        <f t="array" ref="BK122">INDEX($H:$M,ROW(),MATCH(BK$2,$H$1:$M$1,0))</f>
        <v>#NAME?</v>
      </c>
      <c r="BL122" s="30" t="e" cm="1">
        <f t="array" ref="BL122">INDEX($H:$M,ROW(),MATCH(BL$2,$H$1:$M$1,0))</f>
        <v>#NAME?</v>
      </c>
      <c r="BM122" s="30" t="e" cm="1">
        <f t="array" ref="BM122">INDEX($H:$M,ROW(),MATCH(BM$2,$H$1:$M$1,0))</f>
        <v>#NAME?</v>
      </c>
      <c r="BN122" s="30" t="e" cm="1">
        <f t="array" ref="BN122">INDEX($H:$M,ROW(),MATCH(BN$2,$H$1:$M$1,0))</f>
        <v>#NAME?</v>
      </c>
      <c r="BO122" s="30" t="e" cm="1">
        <f t="array" ref="BO122">INDEX($H:$M,ROW(),MATCH(BO$2,$H$1:$M$1,0))</f>
        <v>#NAME?</v>
      </c>
      <c r="BP122" s="30" t="e" cm="1">
        <f t="array" ref="BP122">INDEX($H:$M,ROW(),MATCH(BP$2,$H$1:$M$1,0))</f>
        <v>#NAME?</v>
      </c>
      <c r="BQ122" s="30" t="e" cm="1">
        <f t="array" ref="BQ122">INDEX($H:$M,ROW(),MATCH(BQ$2,$H$1:$M$1,0))</f>
        <v>#NAME?</v>
      </c>
      <c r="BR122" s="30" t="e" cm="1">
        <f t="array" ref="BR122">INDEX($H:$M,ROW(),MATCH(BR$2,$H$1:$M$1,0))</f>
        <v>#NAME?</v>
      </c>
      <c r="BS122" s="30" t="e" cm="1">
        <f t="array" ref="BS122">INDEX($H:$M,ROW(),MATCH(BS$2,$H$1:$M$1,0))</f>
        <v>#NAME?</v>
      </c>
      <c r="BT122" s="30" t="e" cm="1">
        <f t="array" ref="BT122">INDEX($H:$M,ROW(),MATCH(BT$2,$H$1:$M$1,0))</f>
        <v>#NAME?</v>
      </c>
      <c r="BU122" s="30" t="e" cm="1">
        <f t="array" ref="BU122">INDEX($H:$M,ROW(),MATCH(BU$2,$H$1:$M$1,0))</f>
        <v>#NAME?</v>
      </c>
      <c r="BV122" s="30" t="e" cm="1">
        <f t="array" ref="BV122">INDEX($H:$M,ROW(),MATCH(BV$2,$H$1:$M$1,0))</f>
        <v>#NAME?</v>
      </c>
      <c r="BW122" s="30" t="e" cm="1">
        <f t="array" ref="BW122">INDEX($H:$M,ROW(),MATCH(BW$2,$H$1:$M$1,0))</f>
        <v>#NAME?</v>
      </c>
      <c r="BX122" s="30" t="e" cm="1">
        <f t="array" ref="BX122">INDEX($H:$M,ROW(),MATCH(BX$2,$H$1:$M$1,0))</f>
        <v>#NAME?</v>
      </c>
      <c r="BY122" s="30" t="e" cm="1">
        <f t="array" ref="BY122">INDEX($H:$M,ROW(),MATCH(BY$2,$H$1:$M$1,0))</f>
        <v>#NAME?</v>
      </c>
      <c r="BZ122" s="30" t="e" cm="1">
        <f t="array" ref="BZ122">INDEX($H:$M,ROW(),MATCH(BZ$2,$H$1:$M$1,0))</f>
        <v>#NAME?</v>
      </c>
      <c r="CA122" s="30" t="e" cm="1">
        <f t="array" ref="CA122">INDEX($H:$M,ROW(),MATCH(CA$2,$H$1:$M$1,0))</f>
        <v>#NAME?</v>
      </c>
      <c r="CB122" s="30" t="e" cm="1">
        <f t="array" ref="CB122">INDEX($H:$M,ROW(),MATCH(CB$2,$H$1:$M$1,0))</f>
        <v>#NAME?</v>
      </c>
      <c r="CC122" s="30" t="e" cm="1">
        <f t="array" ref="CC122">INDEX($H:$M,ROW(),MATCH(CC$2,$H$1:$M$1,0))</f>
        <v>#NAME?</v>
      </c>
      <c r="CD122" s="30" t="e" cm="1">
        <f t="array" ref="CD122">INDEX($H:$M,ROW(),MATCH(CD$2,$H$1:$M$1,0))</f>
        <v>#NAME?</v>
      </c>
      <c r="CE122" s="30" t="e" cm="1">
        <f t="array" ref="CE122">INDEX($H:$M,ROW(),MATCH(CE$2,$H$1:$M$1,0))</f>
        <v>#NAME?</v>
      </c>
      <c r="CF122" s="30" t="e" cm="1">
        <f t="array" ref="CF122">INDEX($H:$M,ROW(),MATCH(CF$2,$H$1:$M$1,0))</f>
        <v>#NAME?</v>
      </c>
      <c r="CG122" s="30" t="e" cm="1">
        <f t="array" ref="CG122">INDEX($H:$M,ROW(),MATCH(CG$2,$H$1:$M$1,0))</f>
        <v>#NAME?</v>
      </c>
      <c r="CH122" s="30" t="e" cm="1">
        <f t="array" ref="CH122">INDEX($H:$M,ROW(),MATCH(CH$2,$H$1:$M$1,0))</f>
        <v>#NAME?</v>
      </c>
      <c r="CI122" s="30" t="e" cm="1">
        <f t="array" ref="CI122">INDEX($H:$M,ROW(),MATCH(CI$2,$H$1:$M$1,0))</f>
        <v>#NAME?</v>
      </c>
    </row>
    <row r="123" spans="1:87" x14ac:dyDescent="0.35">
      <c r="B123" t="s">
        <v>198</v>
      </c>
      <c r="C123" t="s">
        <v>156</v>
      </c>
      <c r="E123" s="27" t="str">
        <f>SUBSTITUTE(E108,":","")&amp;" Revenue"</f>
        <v>Subscription revenue - Tiers, secondary volume driven Revenue</v>
      </c>
      <c r="F123" s="27"/>
      <c r="G123" s="9"/>
      <c r="H123" s="28" t="e">
        <f t="shared" ref="H123:M123" si="139">SUMIF($2:$2,H$1,123:123)</f>
        <v>#NAME?</v>
      </c>
      <c r="I123" s="28" t="e">
        <f t="shared" si="139"/>
        <v>#NAME?</v>
      </c>
      <c r="J123" s="28" t="e">
        <f t="shared" si="139"/>
        <v>#NAME?</v>
      </c>
      <c r="K123" s="28" t="e">
        <f t="shared" si="139"/>
        <v>#NAME?</v>
      </c>
      <c r="L123" s="28" t="e">
        <f t="shared" si="139"/>
        <v>#NAME?</v>
      </c>
      <c r="M123" s="28" t="e">
        <f t="shared" si="139"/>
        <v>#NAME?</v>
      </c>
      <c r="P123" s="28" t="e">
        <f t="shared" ref="P123:CA123" si="140">P122*AVERAGE(P118,P112)</f>
        <v>#NAME?</v>
      </c>
      <c r="Q123" s="28" t="e">
        <f t="shared" si="140"/>
        <v>#NAME?</v>
      </c>
      <c r="R123" s="28" t="e">
        <f t="shared" si="140"/>
        <v>#NAME?</v>
      </c>
      <c r="S123" s="28" t="e">
        <f t="shared" si="140"/>
        <v>#NAME?</v>
      </c>
      <c r="T123" s="28" t="e">
        <f t="shared" si="140"/>
        <v>#NAME?</v>
      </c>
      <c r="U123" s="28" t="e">
        <f t="shared" si="140"/>
        <v>#NAME?</v>
      </c>
      <c r="V123" s="28" t="e">
        <f t="shared" si="140"/>
        <v>#NAME?</v>
      </c>
      <c r="W123" s="28" t="e">
        <f t="shared" si="140"/>
        <v>#NAME?</v>
      </c>
      <c r="X123" s="28" t="e">
        <f t="shared" si="140"/>
        <v>#NAME?</v>
      </c>
      <c r="Y123" s="28" t="e">
        <f t="shared" si="140"/>
        <v>#NAME?</v>
      </c>
      <c r="Z123" s="28" t="e">
        <f t="shared" si="140"/>
        <v>#NAME?</v>
      </c>
      <c r="AA123" s="28" t="e">
        <f t="shared" si="140"/>
        <v>#NAME?</v>
      </c>
      <c r="AB123" s="28" t="e">
        <f t="shared" si="140"/>
        <v>#NAME?</v>
      </c>
      <c r="AC123" s="28" t="e">
        <f t="shared" si="140"/>
        <v>#NAME?</v>
      </c>
      <c r="AD123" s="28" t="e">
        <f t="shared" si="140"/>
        <v>#NAME?</v>
      </c>
      <c r="AE123" s="28" t="e">
        <f t="shared" si="140"/>
        <v>#NAME?</v>
      </c>
      <c r="AF123" s="28" t="e">
        <f t="shared" si="140"/>
        <v>#NAME?</v>
      </c>
      <c r="AG123" s="28" t="e">
        <f t="shared" si="140"/>
        <v>#NAME?</v>
      </c>
      <c r="AH123" s="28" t="e">
        <f t="shared" si="140"/>
        <v>#NAME?</v>
      </c>
      <c r="AI123" s="28" t="e">
        <f t="shared" si="140"/>
        <v>#NAME?</v>
      </c>
      <c r="AJ123" s="28" t="e">
        <f t="shared" si="140"/>
        <v>#NAME?</v>
      </c>
      <c r="AK123" s="28" t="e">
        <f t="shared" si="140"/>
        <v>#NAME?</v>
      </c>
      <c r="AL123" s="28" t="e">
        <f t="shared" si="140"/>
        <v>#NAME?</v>
      </c>
      <c r="AM123" s="28" t="e">
        <f t="shared" si="140"/>
        <v>#NAME?</v>
      </c>
      <c r="AN123" s="28" t="e">
        <f t="shared" si="140"/>
        <v>#NAME?</v>
      </c>
      <c r="AO123" s="28" t="e">
        <f t="shared" si="140"/>
        <v>#NAME?</v>
      </c>
      <c r="AP123" s="28" t="e">
        <f t="shared" si="140"/>
        <v>#NAME?</v>
      </c>
      <c r="AQ123" s="28" t="e">
        <f t="shared" si="140"/>
        <v>#NAME?</v>
      </c>
      <c r="AR123" s="28" t="e">
        <f t="shared" si="140"/>
        <v>#NAME?</v>
      </c>
      <c r="AS123" s="28" t="e">
        <f t="shared" si="140"/>
        <v>#NAME?</v>
      </c>
      <c r="AT123" s="28" t="e">
        <f t="shared" si="140"/>
        <v>#NAME?</v>
      </c>
      <c r="AU123" s="28" t="e">
        <f t="shared" si="140"/>
        <v>#NAME?</v>
      </c>
      <c r="AV123" s="28" t="e">
        <f t="shared" si="140"/>
        <v>#NAME?</v>
      </c>
      <c r="AW123" s="28" t="e">
        <f t="shared" si="140"/>
        <v>#NAME?</v>
      </c>
      <c r="AX123" s="28" t="e">
        <f t="shared" si="140"/>
        <v>#NAME?</v>
      </c>
      <c r="AY123" s="28" t="e">
        <f t="shared" si="140"/>
        <v>#NAME?</v>
      </c>
      <c r="AZ123" s="28" t="e">
        <f t="shared" si="140"/>
        <v>#NAME?</v>
      </c>
      <c r="BA123" s="28" t="e">
        <f t="shared" si="140"/>
        <v>#NAME?</v>
      </c>
      <c r="BB123" s="28" t="e">
        <f t="shared" si="140"/>
        <v>#NAME?</v>
      </c>
      <c r="BC123" s="28" t="e">
        <f t="shared" si="140"/>
        <v>#NAME?</v>
      </c>
      <c r="BD123" s="28" t="e">
        <f t="shared" si="140"/>
        <v>#NAME?</v>
      </c>
      <c r="BE123" s="28" t="e">
        <f t="shared" si="140"/>
        <v>#NAME?</v>
      </c>
      <c r="BF123" s="28" t="e">
        <f t="shared" si="140"/>
        <v>#NAME?</v>
      </c>
      <c r="BG123" s="28" t="e">
        <f t="shared" si="140"/>
        <v>#NAME?</v>
      </c>
      <c r="BH123" s="28" t="e">
        <f t="shared" si="140"/>
        <v>#NAME?</v>
      </c>
      <c r="BI123" s="28" t="e">
        <f t="shared" si="140"/>
        <v>#NAME?</v>
      </c>
      <c r="BJ123" s="28" t="e">
        <f t="shared" si="140"/>
        <v>#NAME?</v>
      </c>
      <c r="BK123" s="28" t="e">
        <f t="shared" si="140"/>
        <v>#NAME?</v>
      </c>
      <c r="BL123" s="28" t="e">
        <f t="shared" si="140"/>
        <v>#NAME?</v>
      </c>
      <c r="BM123" s="28" t="e">
        <f t="shared" si="140"/>
        <v>#NAME?</v>
      </c>
      <c r="BN123" s="28" t="e">
        <f t="shared" si="140"/>
        <v>#NAME?</v>
      </c>
      <c r="BO123" s="28" t="e">
        <f t="shared" si="140"/>
        <v>#NAME?</v>
      </c>
      <c r="BP123" s="28" t="e">
        <f t="shared" si="140"/>
        <v>#NAME?</v>
      </c>
      <c r="BQ123" s="28" t="e">
        <f t="shared" si="140"/>
        <v>#NAME?</v>
      </c>
      <c r="BR123" s="28" t="e">
        <f t="shared" si="140"/>
        <v>#NAME?</v>
      </c>
      <c r="BS123" s="28" t="e">
        <f t="shared" si="140"/>
        <v>#NAME?</v>
      </c>
      <c r="BT123" s="28" t="e">
        <f t="shared" si="140"/>
        <v>#NAME?</v>
      </c>
      <c r="BU123" s="28" t="e">
        <f t="shared" si="140"/>
        <v>#NAME?</v>
      </c>
      <c r="BV123" s="28" t="e">
        <f t="shared" si="140"/>
        <v>#NAME?</v>
      </c>
      <c r="BW123" s="28" t="e">
        <f t="shared" si="140"/>
        <v>#NAME?</v>
      </c>
      <c r="BX123" s="28" t="e">
        <f t="shared" si="140"/>
        <v>#NAME?</v>
      </c>
      <c r="BY123" s="28" t="e">
        <f t="shared" si="140"/>
        <v>#NAME?</v>
      </c>
      <c r="BZ123" s="28" t="e">
        <f t="shared" si="140"/>
        <v>#NAME?</v>
      </c>
      <c r="CA123" s="28" t="e">
        <f t="shared" si="140"/>
        <v>#NAME?</v>
      </c>
      <c r="CB123" s="28" t="e">
        <f t="shared" ref="CB123:CI123" si="141">CB122*AVERAGE(CB118,CB112)</f>
        <v>#NAME?</v>
      </c>
      <c r="CC123" s="28" t="e">
        <f t="shared" si="141"/>
        <v>#NAME?</v>
      </c>
      <c r="CD123" s="28" t="e">
        <f t="shared" si="141"/>
        <v>#NAME?</v>
      </c>
      <c r="CE123" s="28" t="e">
        <f t="shared" si="141"/>
        <v>#NAME?</v>
      </c>
      <c r="CF123" s="28" t="e">
        <f t="shared" si="141"/>
        <v>#NAME?</v>
      </c>
      <c r="CG123" s="28" t="e">
        <f t="shared" si="141"/>
        <v>#NAME?</v>
      </c>
      <c r="CH123" s="28" t="e">
        <f t="shared" si="141"/>
        <v>#NAME?</v>
      </c>
      <c r="CI123" s="28" t="e">
        <f t="shared" si="141"/>
        <v>#NAME?</v>
      </c>
    </row>
    <row r="124" spans="1:87" x14ac:dyDescent="0.35">
      <c r="B124" s="6"/>
      <c r="C124" t="s">
        <v>156</v>
      </c>
    </row>
    <row r="125" spans="1:87" outlineLevel="1" x14ac:dyDescent="0.35">
      <c r="B125" s="6"/>
      <c r="C125" t="s">
        <v>156</v>
      </c>
      <c r="E125" s="12" t="s">
        <v>166</v>
      </c>
      <c r="F125" s="12"/>
      <c r="G125" s="13"/>
      <c r="H125" s="34"/>
      <c r="I125" s="34"/>
      <c r="J125" s="34"/>
      <c r="K125" s="34"/>
      <c r="L125" s="34"/>
      <c r="M125" s="34"/>
      <c r="P125" s="34" t="e">
        <f>P118</f>
        <v>#NAME?</v>
      </c>
      <c r="Q125" s="34" t="e">
        <f t="shared" ref="Q125:CB125" si="142">Q118</f>
        <v>#NAME?</v>
      </c>
      <c r="R125" s="34" t="e">
        <f t="shared" si="142"/>
        <v>#NAME?</v>
      </c>
      <c r="S125" s="34" t="e">
        <f t="shared" si="142"/>
        <v>#NAME?</v>
      </c>
      <c r="T125" s="34" t="e">
        <f t="shared" si="142"/>
        <v>#NAME?</v>
      </c>
      <c r="U125" s="34" t="e">
        <f t="shared" si="142"/>
        <v>#NAME?</v>
      </c>
      <c r="V125" s="34" t="e">
        <f t="shared" si="142"/>
        <v>#NAME?</v>
      </c>
      <c r="W125" s="34" t="e">
        <f t="shared" si="142"/>
        <v>#NAME?</v>
      </c>
      <c r="X125" s="34" t="e">
        <f t="shared" si="142"/>
        <v>#NAME?</v>
      </c>
      <c r="Y125" s="34" t="e">
        <f t="shared" si="142"/>
        <v>#NAME?</v>
      </c>
      <c r="Z125" s="34" t="e">
        <f t="shared" si="142"/>
        <v>#NAME?</v>
      </c>
      <c r="AA125" s="34" t="e">
        <f t="shared" si="142"/>
        <v>#NAME?</v>
      </c>
      <c r="AB125" s="34" t="e">
        <f t="shared" si="142"/>
        <v>#NAME?</v>
      </c>
      <c r="AC125" s="34" t="e">
        <f t="shared" si="142"/>
        <v>#NAME?</v>
      </c>
      <c r="AD125" s="34" t="e">
        <f t="shared" si="142"/>
        <v>#NAME?</v>
      </c>
      <c r="AE125" s="34" t="e">
        <f t="shared" si="142"/>
        <v>#NAME?</v>
      </c>
      <c r="AF125" s="34" t="e">
        <f t="shared" si="142"/>
        <v>#NAME?</v>
      </c>
      <c r="AG125" s="34" t="e">
        <f t="shared" si="142"/>
        <v>#NAME?</v>
      </c>
      <c r="AH125" s="34" t="e">
        <f t="shared" si="142"/>
        <v>#NAME?</v>
      </c>
      <c r="AI125" s="34" t="e">
        <f t="shared" si="142"/>
        <v>#NAME?</v>
      </c>
      <c r="AJ125" s="34" t="e">
        <f t="shared" si="142"/>
        <v>#NAME?</v>
      </c>
      <c r="AK125" s="34" t="e">
        <f t="shared" si="142"/>
        <v>#NAME?</v>
      </c>
      <c r="AL125" s="34" t="e">
        <f t="shared" si="142"/>
        <v>#NAME?</v>
      </c>
      <c r="AM125" s="34" t="e">
        <f t="shared" si="142"/>
        <v>#NAME?</v>
      </c>
      <c r="AN125" s="34" t="e">
        <f t="shared" si="142"/>
        <v>#NAME?</v>
      </c>
      <c r="AO125" s="34" t="e">
        <f t="shared" si="142"/>
        <v>#NAME?</v>
      </c>
      <c r="AP125" s="34" t="e">
        <f t="shared" si="142"/>
        <v>#NAME?</v>
      </c>
      <c r="AQ125" s="34" t="e">
        <f t="shared" si="142"/>
        <v>#NAME?</v>
      </c>
      <c r="AR125" s="34" t="e">
        <f t="shared" si="142"/>
        <v>#NAME?</v>
      </c>
      <c r="AS125" s="34" t="e">
        <f t="shared" si="142"/>
        <v>#NAME?</v>
      </c>
      <c r="AT125" s="34" t="e">
        <f t="shared" si="142"/>
        <v>#NAME?</v>
      </c>
      <c r="AU125" s="34" t="e">
        <f t="shared" si="142"/>
        <v>#NAME?</v>
      </c>
      <c r="AV125" s="34" t="e">
        <f t="shared" si="142"/>
        <v>#NAME?</v>
      </c>
      <c r="AW125" s="34" t="e">
        <f t="shared" si="142"/>
        <v>#NAME?</v>
      </c>
      <c r="AX125" s="34" t="e">
        <f t="shared" si="142"/>
        <v>#NAME?</v>
      </c>
      <c r="AY125" s="34" t="e">
        <f t="shared" si="142"/>
        <v>#NAME?</v>
      </c>
      <c r="AZ125" s="34" t="e">
        <f t="shared" si="142"/>
        <v>#NAME?</v>
      </c>
      <c r="BA125" s="34" t="e">
        <f t="shared" si="142"/>
        <v>#NAME?</v>
      </c>
      <c r="BB125" s="34" t="e">
        <f t="shared" si="142"/>
        <v>#NAME?</v>
      </c>
      <c r="BC125" s="34" t="e">
        <f t="shared" si="142"/>
        <v>#NAME?</v>
      </c>
      <c r="BD125" s="34" t="e">
        <f t="shared" si="142"/>
        <v>#NAME?</v>
      </c>
      <c r="BE125" s="34" t="e">
        <f t="shared" si="142"/>
        <v>#NAME?</v>
      </c>
      <c r="BF125" s="34" t="e">
        <f t="shared" si="142"/>
        <v>#NAME?</v>
      </c>
      <c r="BG125" s="34" t="e">
        <f t="shared" si="142"/>
        <v>#NAME?</v>
      </c>
      <c r="BH125" s="34" t="e">
        <f t="shared" si="142"/>
        <v>#NAME?</v>
      </c>
      <c r="BI125" s="34" t="e">
        <f t="shared" si="142"/>
        <v>#NAME?</v>
      </c>
      <c r="BJ125" s="34" t="e">
        <f t="shared" si="142"/>
        <v>#NAME?</v>
      </c>
      <c r="BK125" s="34" t="e">
        <f t="shared" si="142"/>
        <v>#NAME?</v>
      </c>
      <c r="BL125" s="34" t="e">
        <f t="shared" si="142"/>
        <v>#NAME?</v>
      </c>
      <c r="BM125" s="34" t="e">
        <f t="shared" si="142"/>
        <v>#NAME?</v>
      </c>
      <c r="BN125" s="34" t="e">
        <f t="shared" si="142"/>
        <v>#NAME?</v>
      </c>
      <c r="BO125" s="34" t="e">
        <f t="shared" si="142"/>
        <v>#NAME?</v>
      </c>
      <c r="BP125" s="34" t="e">
        <f t="shared" si="142"/>
        <v>#NAME?</v>
      </c>
      <c r="BQ125" s="34" t="e">
        <f t="shared" si="142"/>
        <v>#NAME?</v>
      </c>
      <c r="BR125" s="34" t="e">
        <f t="shared" si="142"/>
        <v>#NAME?</v>
      </c>
      <c r="BS125" s="34" t="e">
        <f t="shared" si="142"/>
        <v>#NAME?</v>
      </c>
      <c r="BT125" s="34" t="e">
        <f t="shared" si="142"/>
        <v>#NAME?</v>
      </c>
      <c r="BU125" s="34" t="e">
        <f t="shared" si="142"/>
        <v>#NAME?</v>
      </c>
      <c r="BV125" s="34" t="e">
        <f t="shared" si="142"/>
        <v>#NAME?</v>
      </c>
      <c r="BW125" s="34" t="e">
        <f t="shared" si="142"/>
        <v>#NAME?</v>
      </c>
      <c r="BX125" s="34" t="e">
        <f t="shared" si="142"/>
        <v>#NAME?</v>
      </c>
      <c r="BY125" s="34" t="e">
        <f t="shared" si="142"/>
        <v>#NAME?</v>
      </c>
      <c r="BZ125" s="34" t="e">
        <f t="shared" si="142"/>
        <v>#NAME?</v>
      </c>
      <c r="CA125" s="34" t="e">
        <f t="shared" si="142"/>
        <v>#NAME?</v>
      </c>
      <c r="CB125" s="34" t="e">
        <f t="shared" si="142"/>
        <v>#NAME?</v>
      </c>
      <c r="CC125" s="34" t="e">
        <f t="shared" ref="CC125:CI125" si="143">CC118</f>
        <v>#NAME?</v>
      </c>
      <c r="CD125" s="34" t="e">
        <f t="shared" si="143"/>
        <v>#NAME?</v>
      </c>
      <c r="CE125" s="34" t="e">
        <f t="shared" si="143"/>
        <v>#NAME?</v>
      </c>
      <c r="CF125" s="34" t="e">
        <f t="shared" si="143"/>
        <v>#NAME?</v>
      </c>
      <c r="CG125" s="34" t="e">
        <f t="shared" si="143"/>
        <v>#NAME?</v>
      </c>
      <c r="CH125" s="34" t="e">
        <f t="shared" si="143"/>
        <v>#NAME?</v>
      </c>
      <c r="CI125" s="34" t="e">
        <f t="shared" si="143"/>
        <v>#NAME?</v>
      </c>
    </row>
    <row r="126" spans="1:87" outlineLevel="1" x14ac:dyDescent="0.35">
      <c r="B126" s="6"/>
      <c r="C126" t="s">
        <v>156</v>
      </c>
    </row>
    <row r="127" spans="1:87" s="42" customFormat="1" x14ac:dyDescent="0.35">
      <c r="C127" s="42" t="s">
        <v>212</v>
      </c>
      <c r="E127" s="41" t="s">
        <v>181</v>
      </c>
      <c r="F127" s="41"/>
      <c r="G127" s="68"/>
    </row>
    <row r="128" spans="1:87" x14ac:dyDescent="0.35">
      <c r="B128" s="6"/>
      <c r="C128" t="s">
        <v>212</v>
      </c>
      <c r="E128" s="12" t="s">
        <v>70</v>
      </c>
      <c r="F128" s="12"/>
      <c r="G128" s="13"/>
    </row>
    <row r="129" spans="1:87" x14ac:dyDescent="0.35">
      <c r="B129" s="6"/>
      <c r="C129" t="s">
        <v>212</v>
      </c>
      <c r="E129" t="s">
        <v>71</v>
      </c>
      <c r="H129" s="15" t="e">
        <f>SUMIF($3:$3,H$1-1,129:129)</f>
        <v>#REF!</v>
      </c>
      <c r="I129" s="15" t="e">
        <f>H135</f>
        <v>#REF!</v>
      </c>
      <c r="J129" s="15" t="e">
        <f>I135</f>
        <v>#REF!</v>
      </c>
      <c r="K129" s="15" t="e">
        <f>J135</f>
        <v>#REF!</v>
      </c>
      <c r="L129" s="15" t="e">
        <f>K135</f>
        <v>#REF!</v>
      </c>
      <c r="M129" s="15" t="e">
        <f>L135</f>
        <v>#REF!</v>
      </c>
      <c r="O129" s="34"/>
      <c r="P129" s="34">
        <f>O135</f>
        <v>0</v>
      </c>
      <c r="Q129" s="34" t="e">
        <f>P135</f>
        <v>#REF!</v>
      </c>
      <c r="R129" s="34" t="e">
        <f t="shared" ref="R129:CC129" si="144">Q135</f>
        <v>#REF!</v>
      </c>
      <c r="S129" s="34" t="e">
        <f t="shared" si="144"/>
        <v>#REF!</v>
      </c>
      <c r="T129" s="34" t="e">
        <f t="shared" si="144"/>
        <v>#REF!</v>
      </c>
      <c r="U129" s="34" t="e">
        <f t="shared" si="144"/>
        <v>#REF!</v>
      </c>
      <c r="V129" s="34" t="e">
        <f t="shared" si="144"/>
        <v>#REF!</v>
      </c>
      <c r="W129" s="34" t="e">
        <f t="shared" si="144"/>
        <v>#REF!</v>
      </c>
      <c r="X129" s="34" t="e">
        <f t="shared" si="144"/>
        <v>#REF!</v>
      </c>
      <c r="Y129" s="34" t="e">
        <f t="shared" si="144"/>
        <v>#REF!</v>
      </c>
      <c r="Z129" s="34" t="e">
        <f t="shared" si="144"/>
        <v>#REF!</v>
      </c>
      <c r="AA129" s="34" t="e">
        <f t="shared" si="144"/>
        <v>#REF!</v>
      </c>
      <c r="AB129" s="34" t="e">
        <f t="shared" si="144"/>
        <v>#REF!</v>
      </c>
      <c r="AC129" s="34" t="e">
        <f t="shared" si="144"/>
        <v>#REF!</v>
      </c>
      <c r="AD129" s="34" t="e">
        <f t="shared" si="144"/>
        <v>#REF!</v>
      </c>
      <c r="AE129" s="34" t="e">
        <f t="shared" si="144"/>
        <v>#REF!</v>
      </c>
      <c r="AF129" s="34" t="e">
        <f t="shared" si="144"/>
        <v>#REF!</v>
      </c>
      <c r="AG129" s="34" t="e">
        <f t="shared" si="144"/>
        <v>#REF!</v>
      </c>
      <c r="AH129" s="34" t="e">
        <f t="shared" si="144"/>
        <v>#REF!</v>
      </c>
      <c r="AI129" s="34" t="e">
        <f t="shared" si="144"/>
        <v>#REF!</v>
      </c>
      <c r="AJ129" s="34" t="e">
        <f t="shared" si="144"/>
        <v>#REF!</v>
      </c>
      <c r="AK129" s="34" t="e">
        <f t="shared" si="144"/>
        <v>#REF!</v>
      </c>
      <c r="AL129" s="34" t="e">
        <f t="shared" si="144"/>
        <v>#REF!</v>
      </c>
      <c r="AM129" s="34" t="e">
        <f t="shared" si="144"/>
        <v>#REF!</v>
      </c>
      <c r="AN129" s="34" t="e">
        <f t="shared" si="144"/>
        <v>#REF!</v>
      </c>
      <c r="AO129" s="34" t="e">
        <f t="shared" si="144"/>
        <v>#REF!</v>
      </c>
      <c r="AP129" s="34" t="e">
        <f t="shared" si="144"/>
        <v>#REF!</v>
      </c>
      <c r="AQ129" s="34" t="e">
        <f t="shared" si="144"/>
        <v>#REF!</v>
      </c>
      <c r="AR129" s="34" t="e">
        <f t="shared" si="144"/>
        <v>#REF!</v>
      </c>
      <c r="AS129" s="34" t="e">
        <f t="shared" si="144"/>
        <v>#REF!</v>
      </c>
      <c r="AT129" s="34" t="e">
        <f t="shared" si="144"/>
        <v>#REF!</v>
      </c>
      <c r="AU129" s="34" t="e">
        <f t="shared" si="144"/>
        <v>#REF!</v>
      </c>
      <c r="AV129" s="34" t="e">
        <f t="shared" si="144"/>
        <v>#REF!</v>
      </c>
      <c r="AW129" s="34" t="e">
        <f t="shared" si="144"/>
        <v>#REF!</v>
      </c>
      <c r="AX129" s="34" t="e">
        <f t="shared" si="144"/>
        <v>#REF!</v>
      </c>
      <c r="AY129" s="34" t="e">
        <f t="shared" si="144"/>
        <v>#REF!</v>
      </c>
      <c r="AZ129" s="34" t="e">
        <f t="shared" si="144"/>
        <v>#REF!</v>
      </c>
      <c r="BA129" s="34" t="e">
        <f t="shared" si="144"/>
        <v>#REF!</v>
      </c>
      <c r="BB129" s="34" t="e">
        <f t="shared" si="144"/>
        <v>#REF!</v>
      </c>
      <c r="BC129" s="34" t="e">
        <f t="shared" si="144"/>
        <v>#REF!</v>
      </c>
      <c r="BD129" s="34" t="e">
        <f t="shared" si="144"/>
        <v>#REF!</v>
      </c>
      <c r="BE129" s="34" t="e">
        <f t="shared" si="144"/>
        <v>#REF!</v>
      </c>
      <c r="BF129" s="34" t="e">
        <f t="shared" si="144"/>
        <v>#REF!</v>
      </c>
      <c r="BG129" s="34" t="e">
        <f t="shared" si="144"/>
        <v>#REF!</v>
      </c>
      <c r="BH129" s="34" t="e">
        <f t="shared" si="144"/>
        <v>#REF!</v>
      </c>
      <c r="BI129" s="34" t="e">
        <f t="shared" si="144"/>
        <v>#REF!</v>
      </c>
      <c r="BJ129" s="34" t="e">
        <f t="shared" si="144"/>
        <v>#REF!</v>
      </c>
      <c r="BK129" s="34" t="e">
        <f t="shared" si="144"/>
        <v>#REF!</v>
      </c>
      <c r="BL129" s="34" t="e">
        <f t="shared" si="144"/>
        <v>#REF!</v>
      </c>
      <c r="BM129" s="34" t="e">
        <f t="shared" si="144"/>
        <v>#REF!</v>
      </c>
      <c r="BN129" s="34" t="e">
        <f t="shared" si="144"/>
        <v>#REF!</v>
      </c>
      <c r="BO129" s="34" t="e">
        <f t="shared" si="144"/>
        <v>#REF!</v>
      </c>
      <c r="BP129" s="34" t="e">
        <f t="shared" si="144"/>
        <v>#REF!</v>
      </c>
      <c r="BQ129" s="34" t="e">
        <f t="shared" si="144"/>
        <v>#REF!</v>
      </c>
      <c r="BR129" s="34" t="e">
        <f t="shared" si="144"/>
        <v>#REF!</v>
      </c>
      <c r="BS129" s="34" t="e">
        <f t="shared" si="144"/>
        <v>#REF!</v>
      </c>
      <c r="BT129" s="34" t="e">
        <f t="shared" si="144"/>
        <v>#REF!</v>
      </c>
      <c r="BU129" s="34" t="e">
        <f t="shared" si="144"/>
        <v>#REF!</v>
      </c>
      <c r="BV129" s="34" t="e">
        <f t="shared" si="144"/>
        <v>#REF!</v>
      </c>
      <c r="BW129" s="34" t="e">
        <f t="shared" si="144"/>
        <v>#REF!</v>
      </c>
      <c r="BX129" s="34" t="e">
        <f t="shared" si="144"/>
        <v>#REF!</v>
      </c>
      <c r="BY129" s="34" t="e">
        <f t="shared" si="144"/>
        <v>#REF!</v>
      </c>
      <c r="BZ129" s="34" t="e">
        <f t="shared" si="144"/>
        <v>#REF!</v>
      </c>
      <c r="CA129" s="34" t="e">
        <f t="shared" si="144"/>
        <v>#REF!</v>
      </c>
      <c r="CB129" s="34" t="e">
        <f t="shared" si="144"/>
        <v>#REF!</v>
      </c>
      <c r="CC129" s="34" t="e">
        <f t="shared" si="144"/>
        <v>#REF!</v>
      </c>
      <c r="CD129" s="34" t="e">
        <f t="shared" ref="CD129:CI129" si="145">CC135</f>
        <v>#REF!</v>
      </c>
      <c r="CE129" s="34" t="e">
        <f t="shared" si="145"/>
        <v>#REF!</v>
      </c>
      <c r="CF129" s="34" t="e">
        <f t="shared" si="145"/>
        <v>#REF!</v>
      </c>
      <c r="CG129" s="34" t="e">
        <f t="shared" si="145"/>
        <v>#REF!</v>
      </c>
      <c r="CH129" s="34" t="e">
        <f t="shared" si="145"/>
        <v>#REF!</v>
      </c>
      <c r="CI129" s="34" t="e">
        <f t="shared" si="145"/>
        <v>#REF!</v>
      </c>
    </row>
    <row r="130" spans="1:87" x14ac:dyDescent="0.35">
      <c r="B130" s="6"/>
      <c r="C130" t="s">
        <v>212</v>
      </c>
      <c r="E130" t="s">
        <v>182</v>
      </c>
      <c r="H130" s="34" t="e">
        <f t="shared" ref="H130:M130" si="146">SUMIF($2:$2,H$1,130:130)</f>
        <v>#REF!</v>
      </c>
      <c r="I130" s="34" t="e">
        <f t="shared" si="146"/>
        <v>#REF!</v>
      </c>
      <c r="J130" s="34" t="e">
        <f t="shared" si="146"/>
        <v>#REF!</v>
      </c>
      <c r="K130" s="34" t="e">
        <f t="shared" si="146"/>
        <v>#REF!</v>
      </c>
      <c r="L130" s="34" t="e">
        <f t="shared" si="146"/>
        <v>#REF!</v>
      </c>
      <c r="M130" s="34" t="e">
        <f t="shared" si="146"/>
        <v>#REF!</v>
      </c>
      <c r="O130" s="17"/>
      <c r="P130" s="34" t="e">
        <f>#REF!/#REF!</f>
        <v>#REF!</v>
      </c>
      <c r="Q130" s="34" t="e">
        <f>#REF!/#REF!</f>
        <v>#REF!</v>
      </c>
      <c r="R130" s="34" t="e">
        <f>#REF!/#REF!</f>
        <v>#REF!</v>
      </c>
      <c r="S130" s="34" t="e">
        <f>#REF!/#REF!</f>
        <v>#REF!</v>
      </c>
      <c r="T130" s="34" t="e">
        <f>#REF!/#REF!</f>
        <v>#REF!</v>
      </c>
      <c r="U130" s="34" t="e">
        <f>#REF!/#REF!</f>
        <v>#REF!</v>
      </c>
      <c r="V130" s="34" t="e">
        <f>#REF!/#REF!</f>
        <v>#REF!</v>
      </c>
      <c r="W130" s="34" t="e">
        <f>#REF!/#REF!</f>
        <v>#REF!</v>
      </c>
      <c r="X130" s="34" t="e">
        <f>#REF!/#REF!</f>
        <v>#REF!</v>
      </c>
      <c r="Y130" s="34" t="e">
        <f>#REF!/#REF!</f>
        <v>#REF!</v>
      </c>
      <c r="Z130" s="34" t="e">
        <f>#REF!/#REF!</f>
        <v>#REF!</v>
      </c>
      <c r="AA130" s="34" t="e">
        <f>#REF!/#REF!</f>
        <v>#REF!</v>
      </c>
      <c r="AB130" s="34" t="e">
        <f>#REF!/#REF!</f>
        <v>#REF!</v>
      </c>
      <c r="AC130" s="34" t="e">
        <f>#REF!/#REF!</f>
        <v>#REF!</v>
      </c>
      <c r="AD130" s="34" t="e">
        <f>#REF!/#REF!</f>
        <v>#REF!</v>
      </c>
      <c r="AE130" s="34" t="e">
        <f>#REF!/#REF!</f>
        <v>#REF!</v>
      </c>
      <c r="AF130" s="34" t="e">
        <f>#REF!/#REF!</f>
        <v>#REF!</v>
      </c>
      <c r="AG130" s="34" t="e">
        <f>#REF!/#REF!</f>
        <v>#REF!</v>
      </c>
      <c r="AH130" s="34" t="e">
        <f>#REF!/#REF!</f>
        <v>#REF!</v>
      </c>
      <c r="AI130" s="34" t="e">
        <f>#REF!/#REF!</f>
        <v>#REF!</v>
      </c>
      <c r="AJ130" s="34" t="e">
        <f>#REF!/#REF!</f>
        <v>#REF!</v>
      </c>
      <c r="AK130" s="34" t="e">
        <f>#REF!/#REF!</f>
        <v>#REF!</v>
      </c>
      <c r="AL130" s="34" t="e">
        <f>#REF!/#REF!</f>
        <v>#REF!</v>
      </c>
      <c r="AM130" s="34" t="e">
        <f>#REF!/#REF!</f>
        <v>#REF!</v>
      </c>
      <c r="AN130" s="34" t="e">
        <f>#REF!/#REF!</f>
        <v>#REF!</v>
      </c>
      <c r="AO130" s="34" t="e">
        <f>#REF!/#REF!</f>
        <v>#REF!</v>
      </c>
      <c r="AP130" s="34" t="e">
        <f>#REF!/#REF!</f>
        <v>#REF!</v>
      </c>
      <c r="AQ130" s="34" t="e">
        <f>#REF!/#REF!</f>
        <v>#REF!</v>
      </c>
      <c r="AR130" s="34" t="e">
        <f>#REF!/#REF!</f>
        <v>#REF!</v>
      </c>
      <c r="AS130" s="34" t="e">
        <f>#REF!/#REF!</f>
        <v>#REF!</v>
      </c>
      <c r="AT130" s="34" t="e">
        <f>#REF!/#REF!</f>
        <v>#REF!</v>
      </c>
      <c r="AU130" s="34" t="e">
        <f>#REF!/#REF!</f>
        <v>#REF!</v>
      </c>
      <c r="AV130" s="34" t="e">
        <f>#REF!/#REF!</f>
        <v>#REF!</v>
      </c>
      <c r="AW130" s="34" t="e">
        <f>#REF!/#REF!</f>
        <v>#REF!</v>
      </c>
      <c r="AX130" s="34" t="e">
        <f>#REF!/#REF!</f>
        <v>#REF!</v>
      </c>
      <c r="AY130" s="34" t="e">
        <f>#REF!/#REF!</f>
        <v>#REF!</v>
      </c>
      <c r="AZ130" s="34" t="e">
        <f>#REF!/#REF!</f>
        <v>#REF!</v>
      </c>
      <c r="BA130" s="34" t="e">
        <f>#REF!/#REF!</f>
        <v>#REF!</v>
      </c>
      <c r="BB130" s="34" t="e">
        <f>#REF!/#REF!</f>
        <v>#REF!</v>
      </c>
      <c r="BC130" s="34" t="e">
        <f>#REF!/#REF!</f>
        <v>#REF!</v>
      </c>
      <c r="BD130" s="34" t="e">
        <f>#REF!/#REF!</f>
        <v>#REF!</v>
      </c>
      <c r="BE130" s="34" t="e">
        <f>#REF!/#REF!</f>
        <v>#REF!</v>
      </c>
      <c r="BF130" s="34" t="e">
        <f>#REF!/#REF!</f>
        <v>#REF!</v>
      </c>
      <c r="BG130" s="34" t="e">
        <f>#REF!/#REF!</f>
        <v>#REF!</v>
      </c>
      <c r="BH130" s="34" t="e">
        <f>#REF!/#REF!</f>
        <v>#REF!</v>
      </c>
      <c r="BI130" s="34" t="e">
        <f>#REF!/#REF!</f>
        <v>#REF!</v>
      </c>
      <c r="BJ130" s="34" t="e">
        <f>#REF!/#REF!</f>
        <v>#REF!</v>
      </c>
      <c r="BK130" s="34" t="e">
        <f>#REF!/#REF!</f>
        <v>#REF!</v>
      </c>
      <c r="BL130" s="34" t="e">
        <f>#REF!/#REF!</f>
        <v>#REF!</v>
      </c>
      <c r="BM130" s="34" t="e">
        <f>#REF!/#REF!</f>
        <v>#REF!</v>
      </c>
      <c r="BN130" s="34" t="e">
        <f>#REF!/#REF!</f>
        <v>#REF!</v>
      </c>
      <c r="BO130" s="34" t="e">
        <f>#REF!/#REF!</f>
        <v>#REF!</v>
      </c>
      <c r="BP130" s="34" t="e">
        <f>#REF!/#REF!</f>
        <v>#REF!</v>
      </c>
      <c r="BQ130" s="34" t="e">
        <f>#REF!/#REF!</f>
        <v>#REF!</v>
      </c>
      <c r="BR130" s="34" t="e">
        <f>#REF!/#REF!</f>
        <v>#REF!</v>
      </c>
      <c r="BS130" s="34" t="e">
        <f>#REF!/#REF!</f>
        <v>#REF!</v>
      </c>
      <c r="BT130" s="34" t="e">
        <f>#REF!/#REF!</f>
        <v>#REF!</v>
      </c>
      <c r="BU130" s="34" t="e">
        <f>#REF!/#REF!</f>
        <v>#REF!</v>
      </c>
      <c r="BV130" s="34" t="e">
        <f>#REF!/#REF!</f>
        <v>#REF!</v>
      </c>
      <c r="BW130" s="34" t="e">
        <f>#REF!/#REF!</f>
        <v>#REF!</v>
      </c>
      <c r="BX130" s="34" t="e">
        <f>#REF!/#REF!</f>
        <v>#REF!</v>
      </c>
      <c r="BY130" s="34" t="e">
        <f>#REF!/#REF!</f>
        <v>#REF!</v>
      </c>
      <c r="BZ130" s="34" t="e">
        <f>#REF!/#REF!</f>
        <v>#REF!</v>
      </c>
      <c r="CA130" s="34" t="e">
        <f>#REF!/#REF!</f>
        <v>#REF!</v>
      </c>
      <c r="CB130" s="34" t="e">
        <f>#REF!/#REF!</f>
        <v>#REF!</v>
      </c>
      <c r="CC130" s="34" t="e">
        <f>#REF!/#REF!</f>
        <v>#REF!</v>
      </c>
      <c r="CD130" s="34" t="e">
        <f>#REF!/#REF!</f>
        <v>#REF!</v>
      </c>
      <c r="CE130" s="34" t="e">
        <f>#REF!/#REF!</f>
        <v>#REF!</v>
      </c>
      <c r="CF130" s="34" t="e">
        <f>#REF!/#REF!</f>
        <v>#REF!</v>
      </c>
      <c r="CG130" s="34" t="e">
        <f>#REF!/#REF!</f>
        <v>#REF!</v>
      </c>
      <c r="CH130" s="34" t="e">
        <f>#REF!/#REF!</f>
        <v>#REF!</v>
      </c>
      <c r="CI130" s="34" t="e">
        <f>#REF!/#REF!</f>
        <v>#REF!</v>
      </c>
    </row>
    <row r="131" spans="1:87" x14ac:dyDescent="0.35">
      <c r="C131" t="s">
        <v>212</v>
      </c>
      <c r="E131" s="12" t="s">
        <v>178</v>
      </c>
      <c r="F131" s="12"/>
      <c r="G131" s="13"/>
      <c r="H131" s="16">
        <v>0.05</v>
      </c>
      <c r="I131" s="16">
        <v>0.05</v>
      </c>
      <c r="J131" s="16">
        <v>0.05</v>
      </c>
      <c r="K131" s="16">
        <v>0.05</v>
      </c>
      <c r="L131" s="16">
        <v>0.05</v>
      </c>
      <c r="M131" s="16">
        <v>0.05</v>
      </c>
      <c r="O131" s="20"/>
      <c r="P131" s="20" t="e" cm="1">
        <f t="array" ref="P131">INDEX($H:$M,ROW(),MATCH(P$2,$H$1:$M$1,0))</f>
        <v>#NAME?</v>
      </c>
      <c r="Q131" s="20" t="e" cm="1">
        <f t="array" ref="Q131">INDEX($H:$M,ROW(),MATCH(Q$2,$H$1:$M$1,0))</f>
        <v>#NAME?</v>
      </c>
      <c r="R131" s="20" t="e" cm="1">
        <f t="array" ref="R131">INDEX($H:$M,ROW(),MATCH(R$2,$H$1:$M$1,0))</f>
        <v>#NAME?</v>
      </c>
      <c r="S131" s="20" t="e" cm="1">
        <f t="array" ref="S131">INDEX($H:$M,ROW(),MATCH(S$2,$H$1:$M$1,0))</f>
        <v>#NAME?</v>
      </c>
      <c r="T131" s="20" t="e" cm="1">
        <f t="array" ref="T131">INDEX($H:$M,ROW(),MATCH(T$2,$H$1:$M$1,0))</f>
        <v>#NAME?</v>
      </c>
      <c r="U131" s="20" t="e" cm="1">
        <f t="array" ref="U131">INDEX($H:$M,ROW(),MATCH(U$2,$H$1:$M$1,0))</f>
        <v>#NAME?</v>
      </c>
      <c r="V131" s="20" t="e" cm="1">
        <f t="array" ref="V131">INDEX($H:$M,ROW(),MATCH(V$2,$H$1:$M$1,0))</f>
        <v>#NAME?</v>
      </c>
      <c r="W131" s="20" t="e" cm="1">
        <f t="array" ref="W131">INDEX($H:$M,ROW(),MATCH(W$2,$H$1:$M$1,0))</f>
        <v>#NAME?</v>
      </c>
      <c r="X131" s="20" t="e" cm="1">
        <f t="array" ref="X131">INDEX($H:$M,ROW(),MATCH(X$2,$H$1:$M$1,0))</f>
        <v>#NAME?</v>
      </c>
      <c r="Y131" s="20" t="e" cm="1">
        <f t="array" ref="Y131">INDEX($H:$M,ROW(),MATCH(Y$2,$H$1:$M$1,0))</f>
        <v>#NAME?</v>
      </c>
      <c r="Z131" s="20" t="e" cm="1">
        <f t="array" ref="Z131">INDEX($H:$M,ROW(),MATCH(Z$2,$H$1:$M$1,0))</f>
        <v>#NAME?</v>
      </c>
      <c r="AA131" s="20" t="e" cm="1">
        <f t="array" ref="AA131">INDEX($H:$M,ROW(),MATCH(AA$2,$H$1:$M$1,0))</f>
        <v>#NAME?</v>
      </c>
      <c r="AB131" s="20" t="e" cm="1">
        <f t="array" ref="AB131">INDEX($H:$M,ROW(),MATCH(AB$2,$H$1:$M$1,0))</f>
        <v>#NAME?</v>
      </c>
      <c r="AC131" s="20" t="e" cm="1">
        <f t="array" ref="AC131">INDEX($H:$M,ROW(),MATCH(AC$2,$H$1:$M$1,0))</f>
        <v>#NAME?</v>
      </c>
      <c r="AD131" s="20" t="e" cm="1">
        <f t="array" ref="AD131">INDEX($H:$M,ROW(),MATCH(AD$2,$H$1:$M$1,0))</f>
        <v>#NAME?</v>
      </c>
      <c r="AE131" s="20" t="e" cm="1">
        <f t="array" ref="AE131">INDEX($H:$M,ROW(),MATCH(AE$2,$H$1:$M$1,0))</f>
        <v>#NAME?</v>
      </c>
      <c r="AF131" s="20" t="e" cm="1">
        <f t="array" ref="AF131">INDEX($H:$M,ROW(),MATCH(AF$2,$H$1:$M$1,0))</f>
        <v>#NAME?</v>
      </c>
      <c r="AG131" s="20" t="e" cm="1">
        <f t="array" ref="AG131">INDEX($H:$M,ROW(),MATCH(AG$2,$H$1:$M$1,0))</f>
        <v>#NAME?</v>
      </c>
      <c r="AH131" s="20" t="e" cm="1">
        <f t="array" ref="AH131">INDEX($H:$M,ROW(),MATCH(AH$2,$H$1:$M$1,0))</f>
        <v>#NAME?</v>
      </c>
      <c r="AI131" s="20" t="e" cm="1">
        <f t="array" ref="AI131">INDEX($H:$M,ROW(),MATCH(AI$2,$H$1:$M$1,0))</f>
        <v>#NAME?</v>
      </c>
      <c r="AJ131" s="20" t="e" cm="1">
        <f t="array" ref="AJ131">INDEX($H:$M,ROW(),MATCH(AJ$2,$H$1:$M$1,0))</f>
        <v>#NAME?</v>
      </c>
      <c r="AK131" s="20" t="e" cm="1">
        <f t="array" ref="AK131">INDEX($H:$M,ROW(),MATCH(AK$2,$H$1:$M$1,0))</f>
        <v>#NAME?</v>
      </c>
      <c r="AL131" s="20" t="e" cm="1">
        <f t="array" ref="AL131">INDEX($H:$M,ROW(),MATCH(AL$2,$H$1:$M$1,0))</f>
        <v>#NAME?</v>
      </c>
      <c r="AM131" s="20" t="e" cm="1">
        <f t="array" ref="AM131">INDEX($H:$M,ROW(),MATCH(AM$2,$H$1:$M$1,0))</f>
        <v>#NAME?</v>
      </c>
      <c r="AN131" s="20" t="e" cm="1">
        <f t="array" ref="AN131">INDEX($H:$M,ROW(),MATCH(AN$2,$H$1:$M$1,0))</f>
        <v>#NAME?</v>
      </c>
      <c r="AO131" s="20" t="e" cm="1">
        <f t="array" ref="AO131">INDEX($H:$M,ROW(),MATCH(AO$2,$H$1:$M$1,0))</f>
        <v>#NAME?</v>
      </c>
      <c r="AP131" s="20" t="e" cm="1">
        <f t="array" ref="AP131">INDEX($H:$M,ROW(),MATCH(AP$2,$H$1:$M$1,0))</f>
        <v>#NAME?</v>
      </c>
      <c r="AQ131" s="20" t="e" cm="1">
        <f t="array" ref="AQ131">INDEX($H:$M,ROW(),MATCH(AQ$2,$H$1:$M$1,0))</f>
        <v>#NAME?</v>
      </c>
      <c r="AR131" s="20" t="e" cm="1">
        <f t="array" ref="AR131">INDEX($H:$M,ROW(),MATCH(AR$2,$H$1:$M$1,0))</f>
        <v>#NAME?</v>
      </c>
      <c r="AS131" s="20" t="e" cm="1">
        <f t="array" ref="AS131">INDEX($H:$M,ROW(),MATCH(AS$2,$H$1:$M$1,0))</f>
        <v>#NAME?</v>
      </c>
      <c r="AT131" s="20" t="e" cm="1">
        <f t="array" ref="AT131">INDEX($H:$M,ROW(),MATCH(AT$2,$H$1:$M$1,0))</f>
        <v>#NAME?</v>
      </c>
      <c r="AU131" s="20" t="e" cm="1">
        <f t="array" ref="AU131">INDEX($H:$M,ROW(),MATCH(AU$2,$H$1:$M$1,0))</f>
        <v>#NAME?</v>
      </c>
      <c r="AV131" s="20" t="e" cm="1">
        <f t="array" ref="AV131">INDEX($H:$M,ROW(),MATCH(AV$2,$H$1:$M$1,0))</f>
        <v>#NAME?</v>
      </c>
      <c r="AW131" s="20" t="e" cm="1">
        <f t="array" ref="AW131">INDEX($H:$M,ROW(),MATCH(AW$2,$H$1:$M$1,0))</f>
        <v>#NAME?</v>
      </c>
      <c r="AX131" s="20" t="e" cm="1">
        <f t="array" ref="AX131">INDEX($H:$M,ROW(),MATCH(AX$2,$H$1:$M$1,0))</f>
        <v>#NAME?</v>
      </c>
      <c r="AY131" s="20" t="e" cm="1">
        <f t="array" ref="AY131">INDEX($H:$M,ROW(),MATCH(AY$2,$H$1:$M$1,0))</f>
        <v>#NAME?</v>
      </c>
      <c r="AZ131" s="20" t="e" cm="1">
        <f t="array" ref="AZ131">INDEX($H:$M,ROW(),MATCH(AZ$2,$H$1:$M$1,0))</f>
        <v>#NAME?</v>
      </c>
      <c r="BA131" s="20" t="e" cm="1">
        <f t="array" ref="BA131">INDEX($H:$M,ROW(),MATCH(BA$2,$H$1:$M$1,0))</f>
        <v>#NAME?</v>
      </c>
      <c r="BB131" s="20" t="e" cm="1">
        <f t="array" ref="BB131">INDEX($H:$M,ROW(),MATCH(BB$2,$H$1:$M$1,0))</f>
        <v>#NAME?</v>
      </c>
      <c r="BC131" s="20" t="e" cm="1">
        <f t="array" ref="BC131">INDEX($H:$M,ROW(),MATCH(BC$2,$H$1:$M$1,0))</f>
        <v>#NAME?</v>
      </c>
      <c r="BD131" s="20" t="e" cm="1">
        <f t="array" ref="BD131">INDEX($H:$M,ROW(),MATCH(BD$2,$H$1:$M$1,0))</f>
        <v>#NAME?</v>
      </c>
      <c r="BE131" s="20" t="e" cm="1">
        <f t="array" ref="BE131">INDEX($H:$M,ROW(),MATCH(BE$2,$H$1:$M$1,0))</f>
        <v>#NAME?</v>
      </c>
      <c r="BF131" s="20" t="e" cm="1">
        <f t="array" ref="BF131">INDEX($H:$M,ROW(),MATCH(BF$2,$H$1:$M$1,0))</f>
        <v>#NAME?</v>
      </c>
      <c r="BG131" s="20" t="e" cm="1">
        <f t="array" ref="BG131">INDEX($H:$M,ROW(),MATCH(BG$2,$H$1:$M$1,0))</f>
        <v>#NAME?</v>
      </c>
      <c r="BH131" s="20" t="e" cm="1">
        <f t="array" ref="BH131">INDEX($H:$M,ROW(),MATCH(BH$2,$H$1:$M$1,0))</f>
        <v>#NAME?</v>
      </c>
      <c r="BI131" s="20" t="e" cm="1">
        <f t="array" ref="BI131">INDEX($H:$M,ROW(),MATCH(BI$2,$H$1:$M$1,0))</f>
        <v>#NAME?</v>
      </c>
      <c r="BJ131" s="20" t="e" cm="1">
        <f t="array" ref="BJ131">INDEX($H:$M,ROW(),MATCH(BJ$2,$H$1:$M$1,0))</f>
        <v>#NAME?</v>
      </c>
      <c r="BK131" s="20" t="e" cm="1">
        <f t="array" ref="BK131">INDEX($H:$M,ROW(),MATCH(BK$2,$H$1:$M$1,0))</f>
        <v>#NAME?</v>
      </c>
      <c r="BL131" s="20" t="e" cm="1">
        <f t="array" ref="BL131">INDEX($H:$M,ROW(),MATCH(BL$2,$H$1:$M$1,0))</f>
        <v>#NAME?</v>
      </c>
      <c r="BM131" s="20" t="e" cm="1">
        <f t="array" ref="BM131">INDEX($H:$M,ROW(),MATCH(BM$2,$H$1:$M$1,0))</f>
        <v>#NAME?</v>
      </c>
      <c r="BN131" s="20" t="e" cm="1">
        <f t="array" ref="BN131">INDEX($H:$M,ROW(),MATCH(BN$2,$H$1:$M$1,0))</f>
        <v>#NAME?</v>
      </c>
      <c r="BO131" s="20" t="e" cm="1">
        <f t="array" ref="BO131">INDEX($H:$M,ROW(),MATCH(BO$2,$H$1:$M$1,0))</f>
        <v>#NAME?</v>
      </c>
      <c r="BP131" s="20" t="e" cm="1">
        <f t="array" ref="BP131">INDEX($H:$M,ROW(),MATCH(BP$2,$H$1:$M$1,0))</f>
        <v>#NAME?</v>
      </c>
      <c r="BQ131" s="20" t="e" cm="1">
        <f t="array" ref="BQ131">INDEX($H:$M,ROW(),MATCH(BQ$2,$H$1:$M$1,0))</f>
        <v>#NAME?</v>
      </c>
      <c r="BR131" s="20" t="e" cm="1">
        <f t="array" ref="BR131">INDEX($H:$M,ROW(),MATCH(BR$2,$H$1:$M$1,0))</f>
        <v>#NAME?</v>
      </c>
      <c r="BS131" s="20" t="e" cm="1">
        <f t="array" ref="BS131">INDEX($H:$M,ROW(),MATCH(BS$2,$H$1:$M$1,0))</f>
        <v>#NAME?</v>
      </c>
      <c r="BT131" s="20" t="e" cm="1">
        <f t="array" ref="BT131">INDEX($H:$M,ROW(),MATCH(BT$2,$H$1:$M$1,0))</f>
        <v>#NAME?</v>
      </c>
      <c r="BU131" s="20" t="e" cm="1">
        <f t="array" ref="BU131">INDEX($H:$M,ROW(),MATCH(BU$2,$H$1:$M$1,0))</f>
        <v>#NAME?</v>
      </c>
      <c r="BV131" s="20" t="e" cm="1">
        <f t="array" ref="BV131">INDEX($H:$M,ROW(),MATCH(BV$2,$H$1:$M$1,0))</f>
        <v>#NAME?</v>
      </c>
      <c r="BW131" s="20" t="e" cm="1">
        <f t="array" ref="BW131">INDEX($H:$M,ROW(),MATCH(BW$2,$H$1:$M$1,0))</f>
        <v>#NAME?</v>
      </c>
      <c r="BX131" s="20" t="e" cm="1">
        <f t="array" ref="BX131">INDEX($H:$M,ROW(),MATCH(BX$2,$H$1:$M$1,0))</f>
        <v>#NAME?</v>
      </c>
      <c r="BY131" s="20" t="e" cm="1">
        <f t="array" ref="BY131">INDEX($H:$M,ROW(),MATCH(BY$2,$H$1:$M$1,0))</f>
        <v>#NAME?</v>
      </c>
      <c r="BZ131" s="20" t="e" cm="1">
        <f t="array" ref="BZ131">INDEX($H:$M,ROW(),MATCH(BZ$2,$H$1:$M$1,0))</f>
        <v>#NAME?</v>
      </c>
      <c r="CA131" s="20" t="e" cm="1">
        <f t="array" ref="CA131">INDEX($H:$M,ROW(),MATCH(CA$2,$H$1:$M$1,0))</f>
        <v>#NAME?</v>
      </c>
      <c r="CB131" s="20" t="e" cm="1">
        <f t="array" ref="CB131">INDEX($H:$M,ROW(),MATCH(CB$2,$H$1:$M$1,0))</f>
        <v>#NAME?</v>
      </c>
      <c r="CC131" s="20" t="e" cm="1">
        <f t="array" ref="CC131">INDEX($H:$M,ROW(),MATCH(CC$2,$H$1:$M$1,0))</f>
        <v>#NAME?</v>
      </c>
      <c r="CD131" s="20" t="e" cm="1">
        <f t="array" ref="CD131">INDEX($H:$M,ROW(),MATCH(CD$2,$H$1:$M$1,0))</f>
        <v>#NAME?</v>
      </c>
      <c r="CE131" s="20" t="e" cm="1">
        <f t="array" ref="CE131">INDEX($H:$M,ROW(),MATCH(CE$2,$H$1:$M$1,0))</f>
        <v>#NAME?</v>
      </c>
      <c r="CF131" s="20" t="e" cm="1">
        <f t="array" ref="CF131">INDEX($H:$M,ROW(),MATCH(CF$2,$H$1:$M$1,0))</f>
        <v>#NAME?</v>
      </c>
      <c r="CG131" s="20" t="e" cm="1">
        <f t="array" ref="CG131">INDEX($H:$M,ROW(),MATCH(CG$2,$H$1:$M$1,0))</f>
        <v>#NAME?</v>
      </c>
      <c r="CH131" s="20" t="e" cm="1">
        <f t="array" ref="CH131">INDEX($H:$M,ROW(),MATCH(CH$2,$H$1:$M$1,0))</f>
        <v>#NAME?</v>
      </c>
      <c r="CI131" s="20" t="e" cm="1">
        <f t="array" ref="CI131">INDEX($H:$M,ROW(),MATCH(CI$2,$H$1:$M$1,0))</f>
        <v>#NAME?</v>
      </c>
    </row>
    <row r="132" spans="1:87" x14ac:dyDescent="0.35">
      <c r="A132" s="6"/>
      <c r="B132" s="6"/>
      <c r="C132" t="s">
        <v>212</v>
      </c>
      <c r="E132" s="12" t="s">
        <v>179</v>
      </c>
      <c r="F132" s="12"/>
      <c r="G132" s="13"/>
      <c r="H132" s="34" t="e">
        <f t="shared" ref="H132:M132" si="147">SUMIF($2:$2,H$1,132:132)</f>
        <v>#NAME?</v>
      </c>
      <c r="I132" s="34" t="e">
        <f t="shared" si="147"/>
        <v>#NAME?</v>
      </c>
      <c r="J132" s="34" t="e">
        <f t="shared" si="147"/>
        <v>#NAME?</v>
      </c>
      <c r="K132" s="34" t="e">
        <f t="shared" si="147"/>
        <v>#NAME?</v>
      </c>
      <c r="L132" s="34" t="e">
        <f t="shared" si="147"/>
        <v>#NAME?</v>
      </c>
      <c r="M132" s="34" t="e">
        <f t="shared" si="147"/>
        <v>#NAME?</v>
      </c>
      <c r="O132" s="17"/>
      <c r="P132" s="34" t="e">
        <f t="shared" ref="P132:CA132" si="148">P129*P131</f>
        <v>#NAME?</v>
      </c>
      <c r="Q132" s="34" t="e">
        <f t="shared" si="148"/>
        <v>#REF!</v>
      </c>
      <c r="R132" s="34" t="e">
        <f t="shared" si="148"/>
        <v>#REF!</v>
      </c>
      <c r="S132" s="34" t="e">
        <f t="shared" si="148"/>
        <v>#REF!</v>
      </c>
      <c r="T132" s="34" t="e">
        <f t="shared" si="148"/>
        <v>#REF!</v>
      </c>
      <c r="U132" s="34" t="e">
        <f t="shared" si="148"/>
        <v>#REF!</v>
      </c>
      <c r="V132" s="34" t="e">
        <f t="shared" si="148"/>
        <v>#REF!</v>
      </c>
      <c r="W132" s="34" t="e">
        <f t="shared" si="148"/>
        <v>#REF!</v>
      </c>
      <c r="X132" s="34" t="e">
        <f t="shared" si="148"/>
        <v>#REF!</v>
      </c>
      <c r="Y132" s="34" t="e">
        <f t="shared" si="148"/>
        <v>#REF!</v>
      </c>
      <c r="Z132" s="34" t="e">
        <f t="shared" si="148"/>
        <v>#REF!</v>
      </c>
      <c r="AA132" s="34" t="e">
        <f t="shared" si="148"/>
        <v>#REF!</v>
      </c>
      <c r="AB132" s="34" t="e">
        <f t="shared" si="148"/>
        <v>#REF!</v>
      </c>
      <c r="AC132" s="34" t="e">
        <f t="shared" si="148"/>
        <v>#REF!</v>
      </c>
      <c r="AD132" s="34" t="e">
        <f t="shared" si="148"/>
        <v>#REF!</v>
      </c>
      <c r="AE132" s="34" t="e">
        <f t="shared" si="148"/>
        <v>#REF!</v>
      </c>
      <c r="AF132" s="34" t="e">
        <f t="shared" si="148"/>
        <v>#REF!</v>
      </c>
      <c r="AG132" s="34" t="e">
        <f t="shared" si="148"/>
        <v>#REF!</v>
      </c>
      <c r="AH132" s="34" t="e">
        <f t="shared" si="148"/>
        <v>#REF!</v>
      </c>
      <c r="AI132" s="34" t="e">
        <f t="shared" si="148"/>
        <v>#REF!</v>
      </c>
      <c r="AJ132" s="34" t="e">
        <f t="shared" si="148"/>
        <v>#REF!</v>
      </c>
      <c r="AK132" s="34" t="e">
        <f t="shared" si="148"/>
        <v>#REF!</v>
      </c>
      <c r="AL132" s="34" t="e">
        <f t="shared" si="148"/>
        <v>#REF!</v>
      </c>
      <c r="AM132" s="34" t="e">
        <f t="shared" si="148"/>
        <v>#REF!</v>
      </c>
      <c r="AN132" s="34" t="e">
        <f t="shared" si="148"/>
        <v>#REF!</v>
      </c>
      <c r="AO132" s="34" t="e">
        <f t="shared" si="148"/>
        <v>#REF!</v>
      </c>
      <c r="AP132" s="34" t="e">
        <f t="shared" si="148"/>
        <v>#REF!</v>
      </c>
      <c r="AQ132" s="34" t="e">
        <f t="shared" si="148"/>
        <v>#REF!</v>
      </c>
      <c r="AR132" s="34" t="e">
        <f t="shared" si="148"/>
        <v>#REF!</v>
      </c>
      <c r="AS132" s="34" t="e">
        <f t="shared" si="148"/>
        <v>#REF!</v>
      </c>
      <c r="AT132" s="34" t="e">
        <f t="shared" si="148"/>
        <v>#REF!</v>
      </c>
      <c r="AU132" s="34" t="e">
        <f t="shared" si="148"/>
        <v>#REF!</v>
      </c>
      <c r="AV132" s="34" t="e">
        <f t="shared" si="148"/>
        <v>#REF!</v>
      </c>
      <c r="AW132" s="34" t="e">
        <f t="shared" si="148"/>
        <v>#REF!</v>
      </c>
      <c r="AX132" s="34" t="e">
        <f t="shared" si="148"/>
        <v>#REF!</v>
      </c>
      <c r="AY132" s="34" t="e">
        <f t="shared" si="148"/>
        <v>#REF!</v>
      </c>
      <c r="AZ132" s="34" t="e">
        <f t="shared" si="148"/>
        <v>#REF!</v>
      </c>
      <c r="BA132" s="34" t="e">
        <f t="shared" si="148"/>
        <v>#REF!</v>
      </c>
      <c r="BB132" s="34" t="e">
        <f t="shared" si="148"/>
        <v>#REF!</v>
      </c>
      <c r="BC132" s="34" t="e">
        <f t="shared" si="148"/>
        <v>#REF!</v>
      </c>
      <c r="BD132" s="34" t="e">
        <f t="shared" si="148"/>
        <v>#REF!</v>
      </c>
      <c r="BE132" s="34" t="e">
        <f t="shared" si="148"/>
        <v>#REF!</v>
      </c>
      <c r="BF132" s="34" t="e">
        <f t="shared" si="148"/>
        <v>#REF!</v>
      </c>
      <c r="BG132" s="34" t="e">
        <f t="shared" si="148"/>
        <v>#REF!</v>
      </c>
      <c r="BH132" s="34" t="e">
        <f t="shared" si="148"/>
        <v>#REF!</v>
      </c>
      <c r="BI132" s="34" t="e">
        <f t="shared" si="148"/>
        <v>#REF!</v>
      </c>
      <c r="BJ132" s="34" t="e">
        <f t="shared" si="148"/>
        <v>#REF!</v>
      </c>
      <c r="BK132" s="34" t="e">
        <f t="shared" si="148"/>
        <v>#REF!</v>
      </c>
      <c r="BL132" s="34" t="e">
        <f t="shared" si="148"/>
        <v>#REF!</v>
      </c>
      <c r="BM132" s="34" t="e">
        <f t="shared" si="148"/>
        <v>#REF!</v>
      </c>
      <c r="BN132" s="34" t="e">
        <f t="shared" si="148"/>
        <v>#REF!</v>
      </c>
      <c r="BO132" s="34" t="e">
        <f t="shared" si="148"/>
        <v>#REF!</v>
      </c>
      <c r="BP132" s="34" t="e">
        <f t="shared" si="148"/>
        <v>#REF!</v>
      </c>
      <c r="BQ132" s="34" t="e">
        <f t="shared" si="148"/>
        <v>#REF!</v>
      </c>
      <c r="BR132" s="34" t="e">
        <f t="shared" si="148"/>
        <v>#REF!</v>
      </c>
      <c r="BS132" s="34" t="e">
        <f t="shared" si="148"/>
        <v>#REF!</v>
      </c>
      <c r="BT132" s="34" t="e">
        <f t="shared" si="148"/>
        <v>#REF!</v>
      </c>
      <c r="BU132" s="34" t="e">
        <f t="shared" si="148"/>
        <v>#REF!</v>
      </c>
      <c r="BV132" s="34" t="e">
        <f t="shared" si="148"/>
        <v>#REF!</v>
      </c>
      <c r="BW132" s="34" t="e">
        <f t="shared" si="148"/>
        <v>#REF!</v>
      </c>
      <c r="BX132" s="34" t="e">
        <f t="shared" si="148"/>
        <v>#REF!</v>
      </c>
      <c r="BY132" s="34" t="e">
        <f t="shared" si="148"/>
        <v>#REF!</v>
      </c>
      <c r="BZ132" s="34" t="e">
        <f t="shared" si="148"/>
        <v>#REF!</v>
      </c>
      <c r="CA132" s="34" t="e">
        <f t="shared" si="148"/>
        <v>#REF!</v>
      </c>
      <c r="CB132" s="34" t="e">
        <f t="shared" ref="CB132:CI132" si="149">CB129*CB131</f>
        <v>#REF!</v>
      </c>
      <c r="CC132" s="34" t="e">
        <f t="shared" si="149"/>
        <v>#REF!</v>
      </c>
      <c r="CD132" s="34" t="e">
        <f t="shared" si="149"/>
        <v>#REF!</v>
      </c>
      <c r="CE132" s="34" t="e">
        <f t="shared" si="149"/>
        <v>#REF!</v>
      </c>
      <c r="CF132" s="34" t="e">
        <f t="shared" si="149"/>
        <v>#REF!</v>
      </c>
      <c r="CG132" s="34" t="e">
        <f t="shared" si="149"/>
        <v>#REF!</v>
      </c>
      <c r="CH132" s="34" t="e">
        <f t="shared" si="149"/>
        <v>#REF!</v>
      </c>
      <c r="CI132" s="34" t="e">
        <f t="shared" si="149"/>
        <v>#REF!</v>
      </c>
    </row>
    <row r="133" spans="1:87" x14ac:dyDescent="0.35">
      <c r="C133" t="s">
        <v>212</v>
      </c>
      <c r="E133" s="12" t="s">
        <v>73</v>
      </c>
      <c r="F133" s="12"/>
      <c r="G133" s="13"/>
      <c r="H133" s="16">
        <v>0.05</v>
      </c>
      <c r="I133" s="16">
        <v>0.05</v>
      </c>
      <c r="J133" s="16">
        <v>0.05</v>
      </c>
      <c r="K133" s="16">
        <v>0.05</v>
      </c>
      <c r="L133" s="16">
        <v>0.05</v>
      </c>
      <c r="M133" s="16">
        <v>0.05</v>
      </c>
      <c r="O133" s="20"/>
      <c r="P133" s="20" t="e" cm="1">
        <f t="array" ref="P133">INDEX($H:$M,ROW(),MATCH(P$2,$H$1:$M$1,0))</f>
        <v>#NAME?</v>
      </c>
      <c r="Q133" s="20" t="e" cm="1">
        <f t="array" ref="Q133">INDEX($H:$M,ROW(),MATCH(Q$2,$H$1:$M$1,0))</f>
        <v>#NAME?</v>
      </c>
      <c r="R133" s="20" t="e" cm="1">
        <f t="array" ref="R133">INDEX($H:$M,ROW(),MATCH(R$2,$H$1:$M$1,0))</f>
        <v>#NAME?</v>
      </c>
      <c r="S133" s="20" t="e" cm="1">
        <f t="array" ref="S133">INDEX($H:$M,ROW(),MATCH(S$2,$H$1:$M$1,0))</f>
        <v>#NAME?</v>
      </c>
      <c r="T133" s="20" t="e" cm="1">
        <f t="array" ref="T133">INDEX($H:$M,ROW(),MATCH(T$2,$H$1:$M$1,0))</f>
        <v>#NAME?</v>
      </c>
      <c r="U133" s="20" t="e" cm="1">
        <f t="array" ref="U133">INDEX($H:$M,ROW(),MATCH(U$2,$H$1:$M$1,0))</f>
        <v>#NAME?</v>
      </c>
      <c r="V133" s="20" t="e" cm="1">
        <f t="array" ref="V133">INDEX($H:$M,ROW(),MATCH(V$2,$H$1:$M$1,0))</f>
        <v>#NAME?</v>
      </c>
      <c r="W133" s="20" t="e" cm="1">
        <f t="array" ref="W133">INDEX($H:$M,ROW(),MATCH(W$2,$H$1:$M$1,0))</f>
        <v>#NAME?</v>
      </c>
      <c r="X133" s="20" t="e" cm="1">
        <f t="array" ref="X133">INDEX($H:$M,ROW(),MATCH(X$2,$H$1:$M$1,0))</f>
        <v>#NAME?</v>
      </c>
      <c r="Y133" s="20" t="e" cm="1">
        <f t="array" ref="Y133">INDEX($H:$M,ROW(),MATCH(Y$2,$H$1:$M$1,0))</f>
        <v>#NAME?</v>
      </c>
      <c r="Z133" s="20" t="e" cm="1">
        <f t="array" ref="Z133">INDEX($H:$M,ROW(),MATCH(Z$2,$H$1:$M$1,0))</f>
        <v>#NAME?</v>
      </c>
      <c r="AA133" s="20" t="e" cm="1">
        <f t="array" ref="AA133">INDEX($H:$M,ROW(),MATCH(AA$2,$H$1:$M$1,0))</f>
        <v>#NAME?</v>
      </c>
      <c r="AB133" s="20" t="e" cm="1">
        <f t="array" ref="AB133">INDEX($H:$M,ROW(),MATCH(AB$2,$H$1:$M$1,0))</f>
        <v>#NAME?</v>
      </c>
      <c r="AC133" s="20" t="e" cm="1">
        <f t="array" ref="AC133">INDEX($H:$M,ROW(),MATCH(AC$2,$H$1:$M$1,0))</f>
        <v>#NAME?</v>
      </c>
      <c r="AD133" s="20" t="e" cm="1">
        <f t="array" ref="AD133">INDEX($H:$M,ROW(),MATCH(AD$2,$H$1:$M$1,0))</f>
        <v>#NAME?</v>
      </c>
      <c r="AE133" s="20" t="e" cm="1">
        <f t="array" ref="AE133">INDEX($H:$M,ROW(),MATCH(AE$2,$H$1:$M$1,0))</f>
        <v>#NAME?</v>
      </c>
      <c r="AF133" s="20" t="e" cm="1">
        <f t="array" ref="AF133">INDEX($H:$M,ROW(),MATCH(AF$2,$H$1:$M$1,0))</f>
        <v>#NAME?</v>
      </c>
      <c r="AG133" s="20" t="e" cm="1">
        <f t="array" ref="AG133">INDEX($H:$M,ROW(),MATCH(AG$2,$H$1:$M$1,0))</f>
        <v>#NAME?</v>
      </c>
      <c r="AH133" s="20" t="e" cm="1">
        <f t="array" ref="AH133">INDEX($H:$M,ROW(),MATCH(AH$2,$H$1:$M$1,0))</f>
        <v>#NAME?</v>
      </c>
      <c r="AI133" s="20" t="e" cm="1">
        <f t="array" ref="AI133">INDEX($H:$M,ROW(),MATCH(AI$2,$H$1:$M$1,0))</f>
        <v>#NAME?</v>
      </c>
      <c r="AJ133" s="20" t="e" cm="1">
        <f t="array" ref="AJ133">INDEX($H:$M,ROW(),MATCH(AJ$2,$H$1:$M$1,0))</f>
        <v>#NAME?</v>
      </c>
      <c r="AK133" s="20" t="e" cm="1">
        <f t="array" ref="AK133">INDEX($H:$M,ROW(),MATCH(AK$2,$H$1:$M$1,0))</f>
        <v>#NAME?</v>
      </c>
      <c r="AL133" s="20" t="e" cm="1">
        <f t="array" ref="AL133">INDEX($H:$M,ROW(),MATCH(AL$2,$H$1:$M$1,0))</f>
        <v>#NAME?</v>
      </c>
      <c r="AM133" s="20" t="e" cm="1">
        <f t="array" ref="AM133">INDEX($H:$M,ROW(),MATCH(AM$2,$H$1:$M$1,0))</f>
        <v>#NAME?</v>
      </c>
      <c r="AN133" s="20" t="e" cm="1">
        <f t="array" ref="AN133">INDEX($H:$M,ROW(),MATCH(AN$2,$H$1:$M$1,0))</f>
        <v>#NAME?</v>
      </c>
      <c r="AO133" s="20" t="e" cm="1">
        <f t="array" ref="AO133">INDEX($H:$M,ROW(),MATCH(AO$2,$H$1:$M$1,0))</f>
        <v>#NAME?</v>
      </c>
      <c r="AP133" s="20" t="e" cm="1">
        <f t="array" ref="AP133">INDEX($H:$M,ROW(),MATCH(AP$2,$H$1:$M$1,0))</f>
        <v>#NAME?</v>
      </c>
      <c r="AQ133" s="20" t="e" cm="1">
        <f t="array" ref="AQ133">INDEX($H:$M,ROW(),MATCH(AQ$2,$H$1:$M$1,0))</f>
        <v>#NAME?</v>
      </c>
      <c r="AR133" s="20" t="e" cm="1">
        <f t="array" ref="AR133">INDEX($H:$M,ROW(),MATCH(AR$2,$H$1:$M$1,0))</f>
        <v>#NAME?</v>
      </c>
      <c r="AS133" s="20" t="e" cm="1">
        <f t="array" ref="AS133">INDEX($H:$M,ROW(),MATCH(AS$2,$H$1:$M$1,0))</f>
        <v>#NAME?</v>
      </c>
      <c r="AT133" s="20" t="e" cm="1">
        <f t="array" ref="AT133">INDEX($H:$M,ROW(),MATCH(AT$2,$H$1:$M$1,0))</f>
        <v>#NAME?</v>
      </c>
      <c r="AU133" s="20" t="e" cm="1">
        <f t="array" ref="AU133">INDEX($H:$M,ROW(),MATCH(AU$2,$H$1:$M$1,0))</f>
        <v>#NAME?</v>
      </c>
      <c r="AV133" s="20" t="e" cm="1">
        <f t="array" ref="AV133">INDEX($H:$M,ROW(),MATCH(AV$2,$H$1:$M$1,0))</f>
        <v>#NAME?</v>
      </c>
      <c r="AW133" s="20" t="e" cm="1">
        <f t="array" ref="AW133">INDEX($H:$M,ROW(),MATCH(AW$2,$H$1:$M$1,0))</f>
        <v>#NAME?</v>
      </c>
      <c r="AX133" s="20" t="e" cm="1">
        <f t="array" ref="AX133">INDEX($H:$M,ROW(),MATCH(AX$2,$H$1:$M$1,0))</f>
        <v>#NAME?</v>
      </c>
      <c r="AY133" s="20" t="e" cm="1">
        <f t="array" ref="AY133">INDEX($H:$M,ROW(),MATCH(AY$2,$H$1:$M$1,0))</f>
        <v>#NAME?</v>
      </c>
      <c r="AZ133" s="20" t="e" cm="1">
        <f t="array" ref="AZ133">INDEX($H:$M,ROW(),MATCH(AZ$2,$H$1:$M$1,0))</f>
        <v>#NAME?</v>
      </c>
      <c r="BA133" s="20" t="e" cm="1">
        <f t="array" ref="BA133">INDEX($H:$M,ROW(),MATCH(BA$2,$H$1:$M$1,0))</f>
        <v>#NAME?</v>
      </c>
      <c r="BB133" s="20" t="e" cm="1">
        <f t="array" ref="BB133">INDEX($H:$M,ROW(),MATCH(BB$2,$H$1:$M$1,0))</f>
        <v>#NAME?</v>
      </c>
      <c r="BC133" s="20" t="e" cm="1">
        <f t="array" ref="BC133">INDEX($H:$M,ROW(),MATCH(BC$2,$H$1:$M$1,0))</f>
        <v>#NAME?</v>
      </c>
      <c r="BD133" s="20" t="e" cm="1">
        <f t="array" ref="BD133">INDEX($H:$M,ROW(),MATCH(BD$2,$H$1:$M$1,0))</f>
        <v>#NAME?</v>
      </c>
      <c r="BE133" s="20" t="e" cm="1">
        <f t="array" ref="BE133">INDEX($H:$M,ROW(),MATCH(BE$2,$H$1:$M$1,0))</f>
        <v>#NAME?</v>
      </c>
      <c r="BF133" s="20" t="e" cm="1">
        <f t="array" ref="BF133">INDEX($H:$M,ROW(),MATCH(BF$2,$H$1:$M$1,0))</f>
        <v>#NAME?</v>
      </c>
      <c r="BG133" s="20" t="e" cm="1">
        <f t="array" ref="BG133">INDEX($H:$M,ROW(),MATCH(BG$2,$H$1:$M$1,0))</f>
        <v>#NAME?</v>
      </c>
      <c r="BH133" s="20" t="e" cm="1">
        <f t="array" ref="BH133">INDEX($H:$M,ROW(),MATCH(BH$2,$H$1:$M$1,0))</f>
        <v>#NAME?</v>
      </c>
      <c r="BI133" s="20" t="e" cm="1">
        <f t="array" ref="BI133">INDEX($H:$M,ROW(),MATCH(BI$2,$H$1:$M$1,0))</f>
        <v>#NAME?</v>
      </c>
      <c r="BJ133" s="20" t="e" cm="1">
        <f t="array" ref="BJ133">INDEX($H:$M,ROW(),MATCH(BJ$2,$H$1:$M$1,0))</f>
        <v>#NAME?</v>
      </c>
      <c r="BK133" s="20" t="e" cm="1">
        <f t="array" ref="BK133">INDEX($H:$M,ROW(),MATCH(BK$2,$H$1:$M$1,0))</f>
        <v>#NAME?</v>
      </c>
      <c r="BL133" s="20" t="e" cm="1">
        <f t="array" ref="BL133">INDEX($H:$M,ROW(),MATCH(BL$2,$H$1:$M$1,0))</f>
        <v>#NAME?</v>
      </c>
      <c r="BM133" s="20" t="e" cm="1">
        <f t="array" ref="BM133">INDEX($H:$M,ROW(),MATCH(BM$2,$H$1:$M$1,0))</f>
        <v>#NAME?</v>
      </c>
      <c r="BN133" s="20" t="e" cm="1">
        <f t="array" ref="BN133">INDEX($H:$M,ROW(),MATCH(BN$2,$H$1:$M$1,0))</f>
        <v>#NAME?</v>
      </c>
      <c r="BO133" s="20" t="e" cm="1">
        <f t="array" ref="BO133">INDEX($H:$M,ROW(),MATCH(BO$2,$H$1:$M$1,0))</f>
        <v>#NAME?</v>
      </c>
      <c r="BP133" s="20" t="e" cm="1">
        <f t="array" ref="BP133">INDEX($H:$M,ROW(),MATCH(BP$2,$H$1:$M$1,0))</f>
        <v>#NAME?</v>
      </c>
      <c r="BQ133" s="20" t="e" cm="1">
        <f t="array" ref="BQ133">INDEX($H:$M,ROW(),MATCH(BQ$2,$H$1:$M$1,0))</f>
        <v>#NAME?</v>
      </c>
      <c r="BR133" s="20" t="e" cm="1">
        <f t="array" ref="BR133">INDEX($H:$M,ROW(),MATCH(BR$2,$H$1:$M$1,0))</f>
        <v>#NAME?</v>
      </c>
      <c r="BS133" s="20" t="e" cm="1">
        <f t="array" ref="BS133">INDEX($H:$M,ROW(),MATCH(BS$2,$H$1:$M$1,0))</f>
        <v>#NAME?</v>
      </c>
      <c r="BT133" s="20" t="e" cm="1">
        <f t="array" ref="BT133">INDEX($H:$M,ROW(),MATCH(BT$2,$H$1:$M$1,0))</f>
        <v>#NAME?</v>
      </c>
      <c r="BU133" s="20" t="e" cm="1">
        <f t="array" ref="BU133">INDEX($H:$M,ROW(),MATCH(BU$2,$H$1:$M$1,0))</f>
        <v>#NAME?</v>
      </c>
      <c r="BV133" s="20" t="e" cm="1">
        <f t="array" ref="BV133">INDEX($H:$M,ROW(),MATCH(BV$2,$H$1:$M$1,0))</f>
        <v>#NAME?</v>
      </c>
      <c r="BW133" s="20" t="e" cm="1">
        <f t="array" ref="BW133">INDEX($H:$M,ROW(),MATCH(BW$2,$H$1:$M$1,0))</f>
        <v>#NAME?</v>
      </c>
      <c r="BX133" s="20" t="e" cm="1">
        <f t="array" ref="BX133">INDEX($H:$M,ROW(),MATCH(BX$2,$H$1:$M$1,0))</f>
        <v>#NAME?</v>
      </c>
      <c r="BY133" s="20" t="e" cm="1">
        <f t="array" ref="BY133">INDEX($H:$M,ROW(),MATCH(BY$2,$H$1:$M$1,0))</f>
        <v>#NAME?</v>
      </c>
      <c r="BZ133" s="20" t="e" cm="1">
        <f t="array" ref="BZ133">INDEX($H:$M,ROW(),MATCH(BZ$2,$H$1:$M$1,0))</f>
        <v>#NAME?</v>
      </c>
      <c r="CA133" s="20" t="e" cm="1">
        <f t="array" ref="CA133">INDEX($H:$M,ROW(),MATCH(CA$2,$H$1:$M$1,0))</f>
        <v>#NAME?</v>
      </c>
      <c r="CB133" s="20" t="e" cm="1">
        <f t="array" ref="CB133">INDEX($H:$M,ROW(),MATCH(CB$2,$H$1:$M$1,0))</f>
        <v>#NAME?</v>
      </c>
      <c r="CC133" s="20" t="e" cm="1">
        <f t="array" ref="CC133">INDEX($H:$M,ROW(),MATCH(CC$2,$H$1:$M$1,0))</f>
        <v>#NAME?</v>
      </c>
      <c r="CD133" s="20" t="e" cm="1">
        <f t="array" ref="CD133">INDEX($H:$M,ROW(),MATCH(CD$2,$H$1:$M$1,0))</f>
        <v>#NAME?</v>
      </c>
      <c r="CE133" s="20" t="e" cm="1">
        <f t="array" ref="CE133">INDEX($H:$M,ROW(),MATCH(CE$2,$H$1:$M$1,0))</f>
        <v>#NAME?</v>
      </c>
      <c r="CF133" s="20" t="e" cm="1">
        <f t="array" ref="CF133">INDEX($H:$M,ROW(),MATCH(CF$2,$H$1:$M$1,0))</f>
        <v>#NAME?</v>
      </c>
      <c r="CG133" s="20" t="e" cm="1">
        <f t="array" ref="CG133">INDEX($H:$M,ROW(),MATCH(CG$2,$H$1:$M$1,0))</f>
        <v>#NAME?</v>
      </c>
      <c r="CH133" s="20" t="e" cm="1">
        <f t="array" ref="CH133">INDEX($H:$M,ROW(),MATCH(CH$2,$H$1:$M$1,0))</f>
        <v>#NAME?</v>
      </c>
      <c r="CI133" s="20" t="e" cm="1">
        <f t="array" ref="CI133">INDEX($H:$M,ROW(),MATCH(CI$2,$H$1:$M$1,0))</f>
        <v>#NAME?</v>
      </c>
    </row>
    <row r="134" spans="1:87" x14ac:dyDescent="0.35">
      <c r="C134" t="s">
        <v>212</v>
      </c>
      <c r="E134" t="s">
        <v>74</v>
      </c>
      <c r="H134" s="35" t="e">
        <f t="shared" ref="H134:M134" si="150">SUMIF($2:$2,H$1,134:134)</f>
        <v>#NAME?</v>
      </c>
      <c r="I134" s="35" t="e">
        <f t="shared" si="150"/>
        <v>#NAME?</v>
      </c>
      <c r="J134" s="35" t="e">
        <f t="shared" si="150"/>
        <v>#NAME?</v>
      </c>
      <c r="K134" s="35" t="e">
        <f t="shared" si="150"/>
        <v>#NAME?</v>
      </c>
      <c r="L134" s="35" t="e">
        <f t="shared" si="150"/>
        <v>#NAME?</v>
      </c>
      <c r="M134" s="35" t="e">
        <f t="shared" si="150"/>
        <v>#NAME?</v>
      </c>
      <c r="N134" s="36"/>
      <c r="O134" s="35"/>
      <c r="P134" s="35" t="e">
        <f t="shared" ref="P134:CA134" si="151">-P129*P133</f>
        <v>#NAME?</v>
      </c>
      <c r="Q134" s="35" t="e">
        <f t="shared" si="151"/>
        <v>#REF!</v>
      </c>
      <c r="R134" s="35" t="e">
        <f t="shared" si="151"/>
        <v>#REF!</v>
      </c>
      <c r="S134" s="35" t="e">
        <f t="shared" si="151"/>
        <v>#REF!</v>
      </c>
      <c r="T134" s="35" t="e">
        <f t="shared" si="151"/>
        <v>#REF!</v>
      </c>
      <c r="U134" s="35" t="e">
        <f t="shared" si="151"/>
        <v>#REF!</v>
      </c>
      <c r="V134" s="35" t="e">
        <f t="shared" si="151"/>
        <v>#REF!</v>
      </c>
      <c r="W134" s="35" t="e">
        <f t="shared" si="151"/>
        <v>#REF!</v>
      </c>
      <c r="X134" s="35" t="e">
        <f t="shared" si="151"/>
        <v>#REF!</v>
      </c>
      <c r="Y134" s="35" t="e">
        <f t="shared" si="151"/>
        <v>#REF!</v>
      </c>
      <c r="Z134" s="35" t="e">
        <f t="shared" si="151"/>
        <v>#REF!</v>
      </c>
      <c r="AA134" s="35" t="e">
        <f t="shared" si="151"/>
        <v>#REF!</v>
      </c>
      <c r="AB134" s="35" t="e">
        <f t="shared" si="151"/>
        <v>#REF!</v>
      </c>
      <c r="AC134" s="35" t="e">
        <f t="shared" si="151"/>
        <v>#REF!</v>
      </c>
      <c r="AD134" s="35" t="e">
        <f t="shared" si="151"/>
        <v>#REF!</v>
      </c>
      <c r="AE134" s="35" t="e">
        <f t="shared" si="151"/>
        <v>#REF!</v>
      </c>
      <c r="AF134" s="35" t="e">
        <f t="shared" si="151"/>
        <v>#REF!</v>
      </c>
      <c r="AG134" s="35" t="e">
        <f t="shared" si="151"/>
        <v>#REF!</v>
      </c>
      <c r="AH134" s="35" t="e">
        <f t="shared" si="151"/>
        <v>#REF!</v>
      </c>
      <c r="AI134" s="35" t="e">
        <f t="shared" si="151"/>
        <v>#REF!</v>
      </c>
      <c r="AJ134" s="35" t="e">
        <f t="shared" si="151"/>
        <v>#REF!</v>
      </c>
      <c r="AK134" s="35" t="e">
        <f t="shared" si="151"/>
        <v>#REF!</v>
      </c>
      <c r="AL134" s="35" t="e">
        <f t="shared" si="151"/>
        <v>#REF!</v>
      </c>
      <c r="AM134" s="35" t="e">
        <f t="shared" si="151"/>
        <v>#REF!</v>
      </c>
      <c r="AN134" s="35" t="e">
        <f t="shared" si="151"/>
        <v>#REF!</v>
      </c>
      <c r="AO134" s="35" t="e">
        <f t="shared" si="151"/>
        <v>#REF!</v>
      </c>
      <c r="AP134" s="35" t="e">
        <f t="shared" si="151"/>
        <v>#REF!</v>
      </c>
      <c r="AQ134" s="35" t="e">
        <f t="shared" si="151"/>
        <v>#REF!</v>
      </c>
      <c r="AR134" s="35" t="e">
        <f t="shared" si="151"/>
        <v>#REF!</v>
      </c>
      <c r="AS134" s="35" t="e">
        <f t="shared" si="151"/>
        <v>#REF!</v>
      </c>
      <c r="AT134" s="35" t="e">
        <f t="shared" si="151"/>
        <v>#REF!</v>
      </c>
      <c r="AU134" s="35" t="e">
        <f t="shared" si="151"/>
        <v>#REF!</v>
      </c>
      <c r="AV134" s="35" t="e">
        <f t="shared" si="151"/>
        <v>#REF!</v>
      </c>
      <c r="AW134" s="35" t="e">
        <f t="shared" si="151"/>
        <v>#REF!</v>
      </c>
      <c r="AX134" s="35" t="e">
        <f t="shared" si="151"/>
        <v>#REF!</v>
      </c>
      <c r="AY134" s="35" t="e">
        <f t="shared" si="151"/>
        <v>#REF!</v>
      </c>
      <c r="AZ134" s="35" t="e">
        <f t="shared" si="151"/>
        <v>#REF!</v>
      </c>
      <c r="BA134" s="35" t="e">
        <f t="shared" si="151"/>
        <v>#REF!</v>
      </c>
      <c r="BB134" s="35" t="e">
        <f t="shared" si="151"/>
        <v>#REF!</v>
      </c>
      <c r="BC134" s="35" t="e">
        <f t="shared" si="151"/>
        <v>#REF!</v>
      </c>
      <c r="BD134" s="35" t="e">
        <f t="shared" si="151"/>
        <v>#REF!</v>
      </c>
      <c r="BE134" s="35" t="e">
        <f t="shared" si="151"/>
        <v>#REF!</v>
      </c>
      <c r="BF134" s="35" t="e">
        <f t="shared" si="151"/>
        <v>#REF!</v>
      </c>
      <c r="BG134" s="35" t="e">
        <f t="shared" si="151"/>
        <v>#REF!</v>
      </c>
      <c r="BH134" s="35" t="e">
        <f t="shared" si="151"/>
        <v>#REF!</v>
      </c>
      <c r="BI134" s="35" t="e">
        <f t="shared" si="151"/>
        <v>#REF!</v>
      </c>
      <c r="BJ134" s="35" t="e">
        <f t="shared" si="151"/>
        <v>#REF!</v>
      </c>
      <c r="BK134" s="35" t="e">
        <f t="shared" si="151"/>
        <v>#REF!</v>
      </c>
      <c r="BL134" s="35" t="e">
        <f t="shared" si="151"/>
        <v>#REF!</v>
      </c>
      <c r="BM134" s="35" t="e">
        <f t="shared" si="151"/>
        <v>#REF!</v>
      </c>
      <c r="BN134" s="35" t="e">
        <f t="shared" si="151"/>
        <v>#REF!</v>
      </c>
      <c r="BO134" s="35" t="e">
        <f t="shared" si="151"/>
        <v>#REF!</v>
      </c>
      <c r="BP134" s="35" t="e">
        <f t="shared" si="151"/>
        <v>#REF!</v>
      </c>
      <c r="BQ134" s="35" t="e">
        <f t="shared" si="151"/>
        <v>#REF!</v>
      </c>
      <c r="BR134" s="35" t="e">
        <f t="shared" si="151"/>
        <v>#REF!</v>
      </c>
      <c r="BS134" s="35" t="e">
        <f t="shared" si="151"/>
        <v>#REF!</v>
      </c>
      <c r="BT134" s="35" t="e">
        <f t="shared" si="151"/>
        <v>#REF!</v>
      </c>
      <c r="BU134" s="35" t="e">
        <f t="shared" si="151"/>
        <v>#REF!</v>
      </c>
      <c r="BV134" s="35" t="e">
        <f t="shared" si="151"/>
        <v>#REF!</v>
      </c>
      <c r="BW134" s="35" t="e">
        <f t="shared" si="151"/>
        <v>#REF!</v>
      </c>
      <c r="BX134" s="35" t="e">
        <f t="shared" si="151"/>
        <v>#REF!</v>
      </c>
      <c r="BY134" s="35" t="e">
        <f t="shared" si="151"/>
        <v>#REF!</v>
      </c>
      <c r="BZ134" s="35" t="e">
        <f t="shared" si="151"/>
        <v>#REF!</v>
      </c>
      <c r="CA134" s="35" t="e">
        <f t="shared" si="151"/>
        <v>#REF!</v>
      </c>
      <c r="CB134" s="35" t="e">
        <f t="shared" ref="CB134:CI134" si="152">-CB129*CB133</f>
        <v>#REF!</v>
      </c>
      <c r="CC134" s="35" t="e">
        <f t="shared" si="152"/>
        <v>#REF!</v>
      </c>
      <c r="CD134" s="35" t="e">
        <f t="shared" si="152"/>
        <v>#REF!</v>
      </c>
      <c r="CE134" s="35" t="e">
        <f t="shared" si="152"/>
        <v>#REF!</v>
      </c>
      <c r="CF134" s="35" t="e">
        <f t="shared" si="152"/>
        <v>#REF!</v>
      </c>
      <c r="CG134" s="35" t="e">
        <f t="shared" si="152"/>
        <v>#REF!</v>
      </c>
      <c r="CH134" s="35" t="e">
        <f t="shared" si="152"/>
        <v>#REF!</v>
      </c>
      <c r="CI134" s="35" t="e">
        <f t="shared" si="152"/>
        <v>#REF!</v>
      </c>
    </row>
    <row r="135" spans="1:87" x14ac:dyDescent="0.35">
      <c r="B135" t="s">
        <v>80</v>
      </c>
      <c r="C135" t="s">
        <v>212</v>
      </c>
      <c r="E135" s="31" t="str">
        <f>"# of subscriers - "&amp;E127</f>
        <v># of subscriers - Subscription revenue - Tiers, primary:</v>
      </c>
      <c r="F135" s="31"/>
      <c r="G135" s="67"/>
      <c r="H135" s="32" t="e">
        <f t="shared" ref="H135:N135" si="153">SUMIF($3:$3,H$1,135:135)</f>
        <v>#REF!</v>
      </c>
      <c r="I135" s="32" t="e">
        <f t="shared" si="153"/>
        <v>#REF!</v>
      </c>
      <c r="J135" s="32" t="e">
        <f t="shared" si="153"/>
        <v>#REF!</v>
      </c>
      <c r="K135" s="32" t="e">
        <f t="shared" si="153"/>
        <v>#REF!</v>
      </c>
      <c r="L135" s="32" t="e">
        <f t="shared" si="153"/>
        <v>#REF!</v>
      </c>
      <c r="M135" s="32" t="e">
        <f t="shared" si="153"/>
        <v>#REF!</v>
      </c>
      <c r="N135" s="32">
        <f t="shared" si="153"/>
        <v>0</v>
      </c>
      <c r="O135" s="32"/>
      <c r="P135" s="32" t="e">
        <f t="shared" ref="P135:CA135" si="154">P129+P130+P134+P132</f>
        <v>#REF!</v>
      </c>
      <c r="Q135" s="32" t="e">
        <f t="shared" si="154"/>
        <v>#REF!</v>
      </c>
      <c r="R135" s="32" t="e">
        <f t="shared" si="154"/>
        <v>#REF!</v>
      </c>
      <c r="S135" s="32" t="e">
        <f t="shared" si="154"/>
        <v>#REF!</v>
      </c>
      <c r="T135" s="32" t="e">
        <f t="shared" si="154"/>
        <v>#REF!</v>
      </c>
      <c r="U135" s="32" t="e">
        <f t="shared" si="154"/>
        <v>#REF!</v>
      </c>
      <c r="V135" s="32" t="e">
        <f t="shared" si="154"/>
        <v>#REF!</v>
      </c>
      <c r="W135" s="32" t="e">
        <f t="shared" si="154"/>
        <v>#REF!</v>
      </c>
      <c r="X135" s="32" t="e">
        <f t="shared" si="154"/>
        <v>#REF!</v>
      </c>
      <c r="Y135" s="32" t="e">
        <f t="shared" si="154"/>
        <v>#REF!</v>
      </c>
      <c r="Z135" s="32" t="e">
        <f t="shared" si="154"/>
        <v>#REF!</v>
      </c>
      <c r="AA135" s="32" t="e">
        <f t="shared" si="154"/>
        <v>#REF!</v>
      </c>
      <c r="AB135" s="32" t="e">
        <f t="shared" si="154"/>
        <v>#REF!</v>
      </c>
      <c r="AC135" s="32" t="e">
        <f t="shared" si="154"/>
        <v>#REF!</v>
      </c>
      <c r="AD135" s="32" t="e">
        <f t="shared" si="154"/>
        <v>#REF!</v>
      </c>
      <c r="AE135" s="32" t="e">
        <f t="shared" si="154"/>
        <v>#REF!</v>
      </c>
      <c r="AF135" s="32" t="e">
        <f t="shared" si="154"/>
        <v>#REF!</v>
      </c>
      <c r="AG135" s="32" t="e">
        <f t="shared" si="154"/>
        <v>#REF!</v>
      </c>
      <c r="AH135" s="32" t="e">
        <f t="shared" si="154"/>
        <v>#REF!</v>
      </c>
      <c r="AI135" s="32" t="e">
        <f t="shared" si="154"/>
        <v>#REF!</v>
      </c>
      <c r="AJ135" s="32" t="e">
        <f t="shared" si="154"/>
        <v>#REF!</v>
      </c>
      <c r="AK135" s="32" t="e">
        <f t="shared" si="154"/>
        <v>#REF!</v>
      </c>
      <c r="AL135" s="32" t="e">
        <f t="shared" si="154"/>
        <v>#REF!</v>
      </c>
      <c r="AM135" s="32" t="e">
        <f t="shared" si="154"/>
        <v>#REF!</v>
      </c>
      <c r="AN135" s="32" t="e">
        <f t="shared" si="154"/>
        <v>#REF!</v>
      </c>
      <c r="AO135" s="32" t="e">
        <f t="shared" si="154"/>
        <v>#REF!</v>
      </c>
      <c r="AP135" s="32" t="e">
        <f t="shared" si="154"/>
        <v>#REF!</v>
      </c>
      <c r="AQ135" s="32" t="e">
        <f t="shared" si="154"/>
        <v>#REF!</v>
      </c>
      <c r="AR135" s="32" t="e">
        <f t="shared" si="154"/>
        <v>#REF!</v>
      </c>
      <c r="AS135" s="32" t="e">
        <f t="shared" si="154"/>
        <v>#REF!</v>
      </c>
      <c r="AT135" s="32" t="e">
        <f t="shared" si="154"/>
        <v>#REF!</v>
      </c>
      <c r="AU135" s="32" t="e">
        <f t="shared" si="154"/>
        <v>#REF!</v>
      </c>
      <c r="AV135" s="32" t="e">
        <f t="shared" si="154"/>
        <v>#REF!</v>
      </c>
      <c r="AW135" s="32" t="e">
        <f t="shared" si="154"/>
        <v>#REF!</v>
      </c>
      <c r="AX135" s="32" t="e">
        <f t="shared" si="154"/>
        <v>#REF!</v>
      </c>
      <c r="AY135" s="32" t="e">
        <f t="shared" si="154"/>
        <v>#REF!</v>
      </c>
      <c r="AZ135" s="32" t="e">
        <f t="shared" si="154"/>
        <v>#REF!</v>
      </c>
      <c r="BA135" s="32" t="e">
        <f t="shared" si="154"/>
        <v>#REF!</v>
      </c>
      <c r="BB135" s="32" t="e">
        <f t="shared" si="154"/>
        <v>#REF!</v>
      </c>
      <c r="BC135" s="32" t="e">
        <f t="shared" si="154"/>
        <v>#REF!</v>
      </c>
      <c r="BD135" s="32" t="e">
        <f t="shared" si="154"/>
        <v>#REF!</v>
      </c>
      <c r="BE135" s="32" t="e">
        <f t="shared" si="154"/>
        <v>#REF!</v>
      </c>
      <c r="BF135" s="32" t="e">
        <f t="shared" si="154"/>
        <v>#REF!</v>
      </c>
      <c r="BG135" s="32" t="e">
        <f t="shared" si="154"/>
        <v>#REF!</v>
      </c>
      <c r="BH135" s="32" t="e">
        <f t="shared" si="154"/>
        <v>#REF!</v>
      </c>
      <c r="BI135" s="32" t="e">
        <f t="shared" si="154"/>
        <v>#REF!</v>
      </c>
      <c r="BJ135" s="32" t="e">
        <f t="shared" si="154"/>
        <v>#REF!</v>
      </c>
      <c r="BK135" s="32" t="e">
        <f t="shared" si="154"/>
        <v>#REF!</v>
      </c>
      <c r="BL135" s="32" t="e">
        <f t="shared" si="154"/>
        <v>#REF!</v>
      </c>
      <c r="BM135" s="32" t="e">
        <f t="shared" si="154"/>
        <v>#REF!</v>
      </c>
      <c r="BN135" s="32" t="e">
        <f t="shared" si="154"/>
        <v>#REF!</v>
      </c>
      <c r="BO135" s="32" t="e">
        <f t="shared" si="154"/>
        <v>#REF!</v>
      </c>
      <c r="BP135" s="32" t="e">
        <f t="shared" si="154"/>
        <v>#REF!</v>
      </c>
      <c r="BQ135" s="32" t="e">
        <f t="shared" si="154"/>
        <v>#REF!</v>
      </c>
      <c r="BR135" s="32" t="e">
        <f t="shared" si="154"/>
        <v>#REF!</v>
      </c>
      <c r="BS135" s="32" t="e">
        <f t="shared" si="154"/>
        <v>#REF!</v>
      </c>
      <c r="BT135" s="32" t="e">
        <f t="shared" si="154"/>
        <v>#REF!</v>
      </c>
      <c r="BU135" s="32" t="e">
        <f t="shared" si="154"/>
        <v>#REF!</v>
      </c>
      <c r="BV135" s="32" t="e">
        <f t="shared" si="154"/>
        <v>#REF!</v>
      </c>
      <c r="BW135" s="32" t="e">
        <f t="shared" si="154"/>
        <v>#REF!</v>
      </c>
      <c r="BX135" s="32" t="e">
        <f t="shared" si="154"/>
        <v>#REF!</v>
      </c>
      <c r="BY135" s="32" t="e">
        <f t="shared" si="154"/>
        <v>#REF!</v>
      </c>
      <c r="BZ135" s="32" t="e">
        <f t="shared" si="154"/>
        <v>#REF!</v>
      </c>
      <c r="CA135" s="32" t="e">
        <f t="shared" si="154"/>
        <v>#REF!</v>
      </c>
      <c r="CB135" s="32" t="e">
        <f t="shared" ref="CB135:CI135" si="155">CB129+CB130+CB134+CB132</f>
        <v>#REF!</v>
      </c>
      <c r="CC135" s="32" t="e">
        <f t="shared" si="155"/>
        <v>#REF!</v>
      </c>
      <c r="CD135" s="32" t="e">
        <f t="shared" si="155"/>
        <v>#REF!</v>
      </c>
      <c r="CE135" s="32" t="e">
        <f t="shared" si="155"/>
        <v>#REF!</v>
      </c>
      <c r="CF135" s="32" t="e">
        <f t="shared" si="155"/>
        <v>#REF!</v>
      </c>
      <c r="CG135" s="32" t="e">
        <f t="shared" si="155"/>
        <v>#REF!</v>
      </c>
      <c r="CH135" s="32" t="e">
        <f t="shared" si="155"/>
        <v>#REF!</v>
      </c>
      <c r="CI135" s="32" t="e">
        <f t="shared" si="155"/>
        <v>#REF!</v>
      </c>
    </row>
    <row r="136" spans="1:87" outlineLevel="1" x14ac:dyDescent="0.35">
      <c r="B136" s="6"/>
      <c r="C136" t="s">
        <v>212</v>
      </c>
      <c r="E136" s="12" t="s">
        <v>62</v>
      </c>
      <c r="F136" s="12"/>
      <c r="G136" s="13"/>
      <c r="H136" s="34" t="e">
        <f t="shared" ref="H136:M136" si="156">H135-SUM(H134,H129:H130,H132)</f>
        <v>#REF!</v>
      </c>
      <c r="I136" s="34" t="e">
        <f t="shared" si="156"/>
        <v>#REF!</v>
      </c>
      <c r="J136" s="34" t="e">
        <f t="shared" si="156"/>
        <v>#REF!</v>
      </c>
      <c r="K136" s="34" t="e">
        <f t="shared" si="156"/>
        <v>#REF!</v>
      </c>
      <c r="L136" s="34" t="e">
        <f t="shared" si="156"/>
        <v>#REF!</v>
      </c>
      <c r="M136" s="34" t="e">
        <f t="shared" si="156"/>
        <v>#REF!</v>
      </c>
      <c r="N136" s="34">
        <f>N135-SUM(N134,N129:N130)</f>
        <v>0</v>
      </c>
      <c r="O136" s="34"/>
      <c r="P136" s="34" t="e">
        <f t="shared" ref="P136:CA136" si="157">P135-SUM(P134,P129:P130,P132)</f>
        <v>#REF!</v>
      </c>
      <c r="Q136" s="34" t="e">
        <f t="shared" si="157"/>
        <v>#REF!</v>
      </c>
      <c r="R136" s="34" t="e">
        <f t="shared" si="157"/>
        <v>#REF!</v>
      </c>
      <c r="S136" s="34" t="e">
        <f t="shared" si="157"/>
        <v>#REF!</v>
      </c>
      <c r="T136" s="34" t="e">
        <f t="shared" si="157"/>
        <v>#REF!</v>
      </c>
      <c r="U136" s="34" t="e">
        <f t="shared" si="157"/>
        <v>#REF!</v>
      </c>
      <c r="V136" s="34" t="e">
        <f t="shared" si="157"/>
        <v>#REF!</v>
      </c>
      <c r="W136" s="34" t="e">
        <f t="shared" si="157"/>
        <v>#REF!</v>
      </c>
      <c r="X136" s="34" t="e">
        <f t="shared" si="157"/>
        <v>#REF!</v>
      </c>
      <c r="Y136" s="34" t="e">
        <f t="shared" si="157"/>
        <v>#REF!</v>
      </c>
      <c r="Z136" s="34" t="e">
        <f t="shared" si="157"/>
        <v>#REF!</v>
      </c>
      <c r="AA136" s="34" t="e">
        <f t="shared" si="157"/>
        <v>#REF!</v>
      </c>
      <c r="AB136" s="34" t="e">
        <f t="shared" si="157"/>
        <v>#REF!</v>
      </c>
      <c r="AC136" s="34" t="e">
        <f t="shared" si="157"/>
        <v>#REF!</v>
      </c>
      <c r="AD136" s="34" t="e">
        <f t="shared" si="157"/>
        <v>#REF!</v>
      </c>
      <c r="AE136" s="34" t="e">
        <f t="shared" si="157"/>
        <v>#REF!</v>
      </c>
      <c r="AF136" s="34" t="e">
        <f t="shared" si="157"/>
        <v>#REF!</v>
      </c>
      <c r="AG136" s="34" t="e">
        <f t="shared" si="157"/>
        <v>#REF!</v>
      </c>
      <c r="AH136" s="34" t="e">
        <f t="shared" si="157"/>
        <v>#REF!</v>
      </c>
      <c r="AI136" s="34" t="e">
        <f t="shared" si="157"/>
        <v>#REF!</v>
      </c>
      <c r="AJ136" s="34" t="e">
        <f t="shared" si="157"/>
        <v>#REF!</v>
      </c>
      <c r="AK136" s="34" t="e">
        <f t="shared" si="157"/>
        <v>#REF!</v>
      </c>
      <c r="AL136" s="34" t="e">
        <f t="shared" si="157"/>
        <v>#REF!</v>
      </c>
      <c r="AM136" s="34" t="e">
        <f t="shared" si="157"/>
        <v>#REF!</v>
      </c>
      <c r="AN136" s="34" t="e">
        <f t="shared" si="157"/>
        <v>#REF!</v>
      </c>
      <c r="AO136" s="34" t="e">
        <f t="shared" si="157"/>
        <v>#REF!</v>
      </c>
      <c r="AP136" s="34" t="e">
        <f t="shared" si="157"/>
        <v>#REF!</v>
      </c>
      <c r="AQ136" s="34" t="e">
        <f t="shared" si="157"/>
        <v>#REF!</v>
      </c>
      <c r="AR136" s="34" t="e">
        <f t="shared" si="157"/>
        <v>#REF!</v>
      </c>
      <c r="AS136" s="34" t="e">
        <f t="shared" si="157"/>
        <v>#REF!</v>
      </c>
      <c r="AT136" s="34" t="e">
        <f t="shared" si="157"/>
        <v>#REF!</v>
      </c>
      <c r="AU136" s="34" t="e">
        <f t="shared" si="157"/>
        <v>#REF!</v>
      </c>
      <c r="AV136" s="34" t="e">
        <f t="shared" si="157"/>
        <v>#REF!</v>
      </c>
      <c r="AW136" s="34" t="e">
        <f t="shared" si="157"/>
        <v>#REF!</v>
      </c>
      <c r="AX136" s="34" t="e">
        <f t="shared" si="157"/>
        <v>#REF!</v>
      </c>
      <c r="AY136" s="34" t="e">
        <f t="shared" si="157"/>
        <v>#REF!</v>
      </c>
      <c r="AZ136" s="34" t="e">
        <f t="shared" si="157"/>
        <v>#REF!</v>
      </c>
      <c r="BA136" s="34" t="e">
        <f t="shared" si="157"/>
        <v>#REF!</v>
      </c>
      <c r="BB136" s="34" t="e">
        <f t="shared" si="157"/>
        <v>#REF!</v>
      </c>
      <c r="BC136" s="34" t="e">
        <f t="shared" si="157"/>
        <v>#REF!</v>
      </c>
      <c r="BD136" s="34" t="e">
        <f t="shared" si="157"/>
        <v>#REF!</v>
      </c>
      <c r="BE136" s="34" t="e">
        <f t="shared" si="157"/>
        <v>#REF!</v>
      </c>
      <c r="BF136" s="34" t="e">
        <f t="shared" si="157"/>
        <v>#REF!</v>
      </c>
      <c r="BG136" s="34" t="e">
        <f t="shared" si="157"/>
        <v>#REF!</v>
      </c>
      <c r="BH136" s="34" t="e">
        <f t="shared" si="157"/>
        <v>#REF!</v>
      </c>
      <c r="BI136" s="34" t="e">
        <f t="shared" si="157"/>
        <v>#REF!</v>
      </c>
      <c r="BJ136" s="34" t="e">
        <f t="shared" si="157"/>
        <v>#REF!</v>
      </c>
      <c r="BK136" s="34" t="e">
        <f t="shared" si="157"/>
        <v>#REF!</v>
      </c>
      <c r="BL136" s="34" t="e">
        <f t="shared" si="157"/>
        <v>#REF!</v>
      </c>
      <c r="BM136" s="34" t="e">
        <f t="shared" si="157"/>
        <v>#REF!</v>
      </c>
      <c r="BN136" s="34" t="e">
        <f t="shared" si="157"/>
        <v>#REF!</v>
      </c>
      <c r="BO136" s="34" t="e">
        <f t="shared" si="157"/>
        <v>#REF!</v>
      </c>
      <c r="BP136" s="34" t="e">
        <f t="shared" si="157"/>
        <v>#REF!</v>
      </c>
      <c r="BQ136" s="34" t="e">
        <f t="shared" si="157"/>
        <v>#REF!</v>
      </c>
      <c r="BR136" s="34" t="e">
        <f t="shared" si="157"/>
        <v>#REF!</v>
      </c>
      <c r="BS136" s="34" t="e">
        <f t="shared" si="157"/>
        <v>#REF!</v>
      </c>
      <c r="BT136" s="34" t="e">
        <f t="shared" si="157"/>
        <v>#REF!</v>
      </c>
      <c r="BU136" s="34" t="e">
        <f t="shared" si="157"/>
        <v>#REF!</v>
      </c>
      <c r="BV136" s="34" t="e">
        <f t="shared" si="157"/>
        <v>#REF!</v>
      </c>
      <c r="BW136" s="34" t="e">
        <f t="shared" si="157"/>
        <v>#REF!</v>
      </c>
      <c r="BX136" s="34" t="e">
        <f t="shared" si="157"/>
        <v>#REF!</v>
      </c>
      <c r="BY136" s="34" t="e">
        <f t="shared" si="157"/>
        <v>#REF!</v>
      </c>
      <c r="BZ136" s="34" t="e">
        <f t="shared" si="157"/>
        <v>#REF!</v>
      </c>
      <c r="CA136" s="34" t="e">
        <f t="shared" si="157"/>
        <v>#REF!</v>
      </c>
      <c r="CB136" s="34" t="e">
        <f t="shared" ref="CB136:CI136" si="158">CB135-SUM(CB134,CB129:CB130,CB132)</f>
        <v>#REF!</v>
      </c>
      <c r="CC136" s="34" t="e">
        <f t="shared" si="158"/>
        <v>#REF!</v>
      </c>
      <c r="CD136" s="34" t="e">
        <f t="shared" si="158"/>
        <v>#REF!</v>
      </c>
      <c r="CE136" s="34" t="e">
        <f t="shared" si="158"/>
        <v>#REF!</v>
      </c>
      <c r="CF136" s="34" t="e">
        <f t="shared" si="158"/>
        <v>#REF!</v>
      </c>
      <c r="CG136" s="34" t="e">
        <f t="shared" si="158"/>
        <v>#REF!</v>
      </c>
      <c r="CH136" s="34" t="e">
        <f t="shared" si="158"/>
        <v>#REF!</v>
      </c>
      <c r="CI136" s="34" t="e">
        <f t="shared" si="158"/>
        <v>#REF!</v>
      </c>
    </row>
    <row r="137" spans="1:87" x14ac:dyDescent="0.35">
      <c r="B137" s="6"/>
      <c r="C137" t="s">
        <v>212</v>
      </c>
      <c r="E137" s="12"/>
      <c r="F137" s="12"/>
      <c r="G137" s="13"/>
      <c r="H137" s="34"/>
      <c r="I137" s="34"/>
      <c r="J137" s="34"/>
      <c r="K137" s="34"/>
      <c r="L137" s="34"/>
      <c r="M137" s="34"/>
      <c r="N137" s="34"/>
      <c r="O137" s="34"/>
      <c r="P137" s="34"/>
      <c r="Q137" s="34"/>
      <c r="R137" s="34"/>
      <c r="S137" s="34"/>
      <c r="T137" s="34"/>
      <c r="U137" s="34"/>
      <c r="V137" s="34"/>
      <c r="W137" s="34"/>
      <c r="X137" s="34"/>
      <c r="Y137" s="34"/>
      <c r="Z137" s="34"/>
      <c r="AA137" s="34"/>
      <c r="AB137" s="34"/>
      <c r="AC137" s="34"/>
      <c r="AD137" s="34"/>
      <c r="AE137" s="34"/>
      <c r="AF137" s="34"/>
      <c r="AG137" s="34"/>
      <c r="AH137" s="34"/>
      <c r="AI137" s="34"/>
      <c r="AJ137" s="34"/>
      <c r="AK137" s="34"/>
      <c r="AL137" s="34"/>
      <c r="AM137" s="34"/>
      <c r="AN137" s="34"/>
      <c r="AO137" s="34"/>
      <c r="AP137" s="34"/>
      <c r="AQ137" s="34"/>
      <c r="AR137" s="34"/>
      <c r="AS137" s="34"/>
      <c r="AT137" s="34"/>
      <c r="AU137" s="34"/>
      <c r="AV137" s="34"/>
      <c r="AW137" s="34"/>
      <c r="AX137" s="34"/>
      <c r="AY137" s="34"/>
      <c r="AZ137" s="34"/>
      <c r="BA137" s="34"/>
      <c r="BB137" s="34"/>
      <c r="BC137" s="34"/>
      <c r="BD137" s="34"/>
      <c r="BE137" s="34"/>
      <c r="BF137" s="34"/>
      <c r="BG137" s="34"/>
      <c r="BH137" s="34"/>
      <c r="BI137" s="34"/>
      <c r="BJ137" s="34"/>
      <c r="BK137" s="34"/>
      <c r="BL137" s="34"/>
      <c r="BM137" s="34"/>
      <c r="BN137" s="34"/>
      <c r="BO137" s="34"/>
      <c r="BP137" s="34"/>
      <c r="BQ137" s="34"/>
      <c r="BR137" s="34"/>
      <c r="BS137" s="34"/>
      <c r="BT137" s="34"/>
      <c r="BU137" s="34"/>
      <c r="BV137" s="34"/>
      <c r="BW137" s="34"/>
      <c r="BX137" s="34"/>
      <c r="BY137" s="34"/>
      <c r="BZ137" s="34"/>
      <c r="CA137" s="34"/>
      <c r="CB137" s="34"/>
      <c r="CC137" s="34"/>
      <c r="CD137" s="34"/>
      <c r="CE137" s="34"/>
      <c r="CF137" s="34"/>
      <c r="CG137" s="34"/>
      <c r="CH137" s="34"/>
      <c r="CI137" s="34"/>
    </row>
    <row r="138" spans="1:87" x14ac:dyDescent="0.35">
      <c r="B138" s="6"/>
      <c r="C138" t="s">
        <v>212</v>
      </c>
      <c r="E138" s="12" t="s">
        <v>75</v>
      </c>
      <c r="F138" s="12"/>
      <c r="G138" s="13"/>
      <c r="H138" s="34"/>
      <c r="I138" s="34"/>
      <c r="J138" s="34"/>
      <c r="K138" s="34"/>
      <c r="L138" s="34"/>
      <c r="M138" s="34"/>
      <c r="N138" s="34"/>
      <c r="O138" s="34"/>
      <c r="P138" s="34"/>
      <c r="Q138" s="34"/>
      <c r="R138" s="34"/>
      <c r="S138" s="34"/>
      <c r="T138" s="34"/>
      <c r="U138" s="34"/>
      <c r="V138" s="34"/>
      <c r="W138" s="34"/>
      <c r="X138" s="34"/>
      <c r="Y138" s="34"/>
      <c r="Z138" s="34"/>
      <c r="AA138" s="34"/>
      <c r="AB138" s="34"/>
      <c r="AC138" s="34"/>
      <c r="AD138" s="34"/>
      <c r="AE138" s="34"/>
      <c r="AF138" s="34"/>
      <c r="AG138" s="34"/>
      <c r="AH138" s="34"/>
      <c r="AI138" s="34"/>
      <c r="AJ138" s="34"/>
      <c r="AK138" s="34"/>
      <c r="AL138" s="34"/>
      <c r="AM138" s="34"/>
      <c r="AN138" s="34"/>
      <c r="AO138" s="34"/>
      <c r="AP138" s="34"/>
      <c r="AQ138" s="34"/>
      <c r="AR138" s="34"/>
      <c r="AS138" s="34"/>
      <c r="AT138" s="34"/>
      <c r="AU138" s="34"/>
      <c r="AV138" s="34"/>
      <c r="AW138" s="34"/>
      <c r="AX138" s="34"/>
      <c r="AY138" s="34"/>
      <c r="AZ138" s="34"/>
      <c r="BA138" s="34"/>
      <c r="BB138" s="34"/>
      <c r="BC138" s="34"/>
      <c r="BD138" s="34"/>
      <c r="BE138" s="34"/>
      <c r="BF138" s="34"/>
      <c r="BG138" s="34"/>
      <c r="BH138" s="34"/>
      <c r="BI138" s="34"/>
      <c r="BJ138" s="34"/>
      <c r="BK138" s="34"/>
      <c r="BL138" s="34"/>
      <c r="BM138" s="34"/>
      <c r="BN138" s="34"/>
      <c r="BO138" s="34"/>
      <c r="BP138" s="34"/>
      <c r="BQ138" s="34"/>
      <c r="BR138" s="34"/>
      <c r="BS138" s="34"/>
      <c r="BT138" s="34"/>
      <c r="BU138" s="34"/>
      <c r="BV138" s="34"/>
      <c r="BW138" s="34"/>
      <c r="BX138" s="34"/>
      <c r="BY138" s="34"/>
      <c r="BZ138" s="34"/>
      <c r="CA138" s="34"/>
      <c r="CB138" s="34"/>
      <c r="CC138" s="34"/>
      <c r="CD138" s="34"/>
      <c r="CE138" s="34"/>
      <c r="CF138" s="34"/>
      <c r="CG138" s="34"/>
      <c r="CH138" s="34"/>
      <c r="CI138" s="34"/>
    </row>
    <row r="139" spans="1:87" x14ac:dyDescent="0.35">
      <c r="C139" t="s">
        <v>212</v>
      </c>
      <c r="E139" s="12" t="s">
        <v>77</v>
      </c>
      <c r="F139" s="12"/>
      <c r="G139" s="13"/>
      <c r="H139" s="29">
        <v>20</v>
      </c>
      <c r="I139" s="29">
        <v>20</v>
      </c>
      <c r="J139" s="29">
        <v>20</v>
      </c>
      <c r="K139" s="29">
        <v>20</v>
      </c>
      <c r="L139" s="29">
        <v>20</v>
      </c>
      <c r="M139" s="29">
        <v>20</v>
      </c>
      <c r="N139" s="36"/>
      <c r="O139" s="36"/>
      <c r="P139" s="30" t="e" cm="1">
        <f t="array" ref="P139">INDEX($H:$M,ROW(),MATCH(P$2,$H$1:$M$1,0))</f>
        <v>#NAME?</v>
      </c>
      <c r="Q139" s="30" t="e" cm="1">
        <f t="array" ref="Q139">INDEX($H:$M,ROW(),MATCH(Q$2,$H$1:$M$1,0))</f>
        <v>#NAME?</v>
      </c>
      <c r="R139" s="30" t="e" cm="1">
        <f t="array" ref="R139">INDEX($H:$M,ROW(),MATCH(R$2,$H$1:$M$1,0))</f>
        <v>#NAME?</v>
      </c>
      <c r="S139" s="30" t="e" cm="1">
        <f t="array" ref="S139">INDEX($H:$M,ROW(),MATCH(S$2,$H$1:$M$1,0))</f>
        <v>#NAME?</v>
      </c>
      <c r="T139" s="30" t="e" cm="1">
        <f t="array" ref="T139">INDEX($H:$M,ROW(),MATCH(T$2,$H$1:$M$1,0))</f>
        <v>#NAME?</v>
      </c>
      <c r="U139" s="30" t="e" cm="1">
        <f t="array" ref="U139">INDEX($H:$M,ROW(),MATCH(U$2,$H$1:$M$1,0))</f>
        <v>#NAME?</v>
      </c>
      <c r="V139" s="30" t="e" cm="1">
        <f t="array" ref="V139">INDEX($H:$M,ROW(),MATCH(V$2,$H$1:$M$1,0))</f>
        <v>#NAME?</v>
      </c>
      <c r="W139" s="30" t="e" cm="1">
        <f t="array" ref="W139">INDEX($H:$M,ROW(),MATCH(W$2,$H$1:$M$1,0))</f>
        <v>#NAME?</v>
      </c>
      <c r="X139" s="30" t="e" cm="1">
        <f t="array" ref="X139">INDEX($H:$M,ROW(),MATCH(X$2,$H$1:$M$1,0))</f>
        <v>#NAME?</v>
      </c>
      <c r="Y139" s="30" t="e" cm="1">
        <f t="array" ref="Y139">INDEX($H:$M,ROW(),MATCH(Y$2,$H$1:$M$1,0))</f>
        <v>#NAME?</v>
      </c>
      <c r="Z139" s="30" t="e" cm="1">
        <f t="array" ref="Z139">INDEX($H:$M,ROW(),MATCH(Z$2,$H$1:$M$1,0))</f>
        <v>#NAME?</v>
      </c>
      <c r="AA139" s="30" t="e" cm="1">
        <f t="array" ref="AA139">INDEX($H:$M,ROW(),MATCH(AA$2,$H$1:$M$1,0))</f>
        <v>#NAME?</v>
      </c>
      <c r="AB139" s="30" t="e" cm="1">
        <f t="array" ref="AB139">INDEX($H:$M,ROW(),MATCH(AB$2,$H$1:$M$1,0))</f>
        <v>#NAME?</v>
      </c>
      <c r="AC139" s="30" t="e" cm="1">
        <f t="array" ref="AC139">INDEX($H:$M,ROW(),MATCH(AC$2,$H$1:$M$1,0))</f>
        <v>#NAME?</v>
      </c>
      <c r="AD139" s="30" t="e" cm="1">
        <f t="array" ref="AD139">INDEX($H:$M,ROW(),MATCH(AD$2,$H$1:$M$1,0))</f>
        <v>#NAME?</v>
      </c>
      <c r="AE139" s="30" t="e" cm="1">
        <f t="array" ref="AE139">INDEX($H:$M,ROW(),MATCH(AE$2,$H$1:$M$1,0))</f>
        <v>#NAME?</v>
      </c>
      <c r="AF139" s="30" t="e" cm="1">
        <f t="array" ref="AF139">INDEX($H:$M,ROW(),MATCH(AF$2,$H$1:$M$1,0))</f>
        <v>#NAME?</v>
      </c>
      <c r="AG139" s="30" t="e" cm="1">
        <f t="array" ref="AG139">INDEX($H:$M,ROW(),MATCH(AG$2,$H$1:$M$1,0))</f>
        <v>#NAME?</v>
      </c>
      <c r="AH139" s="30" t="e" cm="1">
        <f t="array" ref="AH139">INDEX($H:$M,ROW(),MATCH(AH$2,$H$1:$M$1,0))</f>
        <v>#NAME?</v>
      </c>
      <c r="AI139" s="30" t="e" cm="1">
        <f t="array" ref="AI139">INDEX($H:$M,ROW(),MATCH(AI$2,$H$1:$M$1,0))</f>
        <v>#NAME?</v>
      </c>
      <c r="AJ139" s="30" t="e" cm="1">
        <f t="array" ref="AJ139">INDEX($H:$M,ROW(),MATCH(AJ$2,$H$1:$M$1,0))</f>
        <v>#NAME?</v>
      </c>
      <c r="AK139" s="30" t="e" cm="1">
        <f t="array" ref="AK139">INDEX($H:$M,ROW(),MATCH(AK$2,$H$1:$M$1,0))</f>
        <v>#NAME?</v>
      </c>
      <c r="AL139" s="30" t="e" cm="1">
        <f t="array" ref="AL139">INDEX($H:$M,ROW(),MATCH(AL$2,$H$1:$M$1,0))</f>
        <v>#NAME?</v>
      </c>
      <c r="AM139" s="30" t="e" cm="1">
        <f t="array" ref="AM139">INDEX($H:$M,ROW(),MATCH(AM$2,$H$1:$M$1,0))</f>
        <v>#NAME?</v>
      </c>
      <c r="AN139" s="30" t="e" cm="1">
        <f t="array" ref="AN139">INDEX($H:$M,ROW(),MATCH(AN$2,$H$1:$M$1,0))</f>
        <v>#NAME?</v>
      </c>
      <c r="AO139" s="30" t="e" cm="1">
        <f t="array" ref="AO139">INDEX($H:$M,ROW(),MATCH(AO$2,$H$1:$M$1,0))</f>
        <v>#NAME?</v>
      </c>
      <c r="AP139" s="30" t="e" cm="1">
        <f t="array" ref="AP139">INDEX($H:$M,ROW(),MATCH(AP$2,$H$1:$M$1,0))</f>
        <v>#NAME?</v>
      </c>
      <c r="AQ139" s="30" t="e" cm="1">
        <f t="array" ref="AQ139">INDEX($H:$M,ROW(),MATCH(AQ$2,$H$1:$M$1,0))</f>
        <v>#NAME?</v>
      </c>
      <c r="AR139" s="30" t="e" cm="1">
        <f t="array" ref="AR139">INDEX($H:$M,ROW(),MATCH(AR$2,$H$1:$M$1,0))</f>
        <v>#NAME?</v>
      </c>
      <c r="AS139" s="30" t="e" cm="1">
        <f t="array" ref="AS139">INDEX($H:$M,ROW(),MATCH(AS$2,$H$1:$M$1,0))</f>
        <v>#NAME?</v>
      </c>
      <c r="AT139" s="30" t="e" cm="1">
        <f t="array" ref="AT139">INDEX($H:$M,ROW(),MATCH(AT$2,$H$1:$M$1,0))</f>
        <v>#NAME?</v>
      </c>
      <c r="AU139" s="30" t="e" cm="1">
        <f t="array" ref="AU139">INDEX($H:$M,ROW(),MATCH(AU$2,$H$1:$M$1,0))</f>
        <v>#NAME?</v>
      </c>
      <c r="AV139" s="30" t="e" cm="1">
        <f t="array" ref="AV139">INDEX($H:$M,ROW(),MATCH(AV$2,$H$1:$M$1,0))</f>
        <v>#NAME?</v>
      </c>
      <c r="AW139" s="30" t="e" cm="1">
        <f t="array" ref="AW139">INDEX($H:$M,ROW(),MATCH(AW$2,$H$1:$M$1,0))</f>
        <v>#NAME?</v>
      </c>
      <c r="AX139" s="30" t="e" cm="1">
        <f t="array" ref="AX139">INDEX($H:$M,ROW(),MATCH(AX$2,$H$1:$M$1,0))</f>
        <v>#NAME?</v>
      </c>
      <c r="AY139" s="30" t="e" cm="1">
        <f t="array" ref="AY139">INDEX($H:$M,ROW(),MATCH(AY$2,$H$1:$M$1,0))</f>
        <v>#NAME?</v>
      </c>
      <c r="AZ139" s="30" t="e" cm="1">
        <f t="array" ref="AZ139">INDEX($H:$M,ROW(),MATCH(AZ$2,$H$1:$M$1,0))</f>
        <v>#NAME?</v>
      </c>
      <c r="BA139" s="30" t="e" cm="1">
        <f t="array" ref="BA139">INDEX($H:$M,ROW(),MATCH(BA$2,$H$1:$M$1,0))</f>
        <v>#NAME?</v>
      </c>
      <c r="BB139" s="30" t="e" cm="1">
        <f t="array" ref="BB139">INDEX($H:$M,ROW(),MATCH(BB$2,$H$1:$M$1,0))</f>
        <v>#NAME?</v>
      </c>
      <c r="BC139" s="30" t="e" cm="1">
        <f t="array" ref="BC139">INDEX($H:$M,ROW(),MATCH(BC$2,$H$1:$M$1,0))</f>
        <v>#NAME?</v>
      </c>
      <c r="BD139" s="30" t="e" cm="1">
        <f t="array" ref="BD139">INDEX($H:$M,ROW(),MATCH(BD$2,$H$1:$M$1,0))</f>
        <v>#NAME?</v>
      </c>
      <c r="BE139" s="30" t="e" cm="1">
        <f t="array" ref="BE139">INDEX($H:$M,ROW(),MATCH(BE$2,$H$1:$M$1,0))</f>
        <v>#NAME?</v>
      </c>
      <c r="BF139" s="30" t="e" cm="1">
        <f t="array" ref="BF139">INDEX($H:$M,ROW(),MATCH(BF$2,$H$1:$M$1,0))</f>
        <v>#NAME?</v>
      </c>
      <c r="BG139" s="30" t="e" cm="1">
        <f t="array" ref="BG139">INDEX($H:$M,ROW(),MATCH(BG$2,$H$1:$M$1,0))</f>
        <v>#NAME?</v>
      </c>
      <c r="BH139" s="30" t="e" cm="1">
        <f t="array" ref="BH139">INDEX($H:$M,ROW(),MATCH(BH$2,$H$1:$M$1,0))</f>
        <v>#NAME?</v>
      </c>
      <c r="BI139" s="30" t="e" cm="1">
        <f t="array" ref="BI139">INDEX($H:$M,ROW(),MATCH(BI$2,$H$1:$M$1,0))</f>
        <v>#NAME?</v>
      </c>
      <c r="BJ139" s="30" t="e" cm="1">
        <f t="array" ref="BJ139">INDEX($H:$M,ROW(),MATCH(BJ$2,$H$1:$M$1,0))</f>
        <v>#NAME?</v>
      </c>
      <c r="BK139" s="30" t="e" cm="1">
        <f t="array" ref="BK139">INDEX($H:$M,ROW(),MATCH(BK$2,$H$1:$M$1,0))</f>
        <v>#NAME?</v>
      </c>
      <c r="BL139" s="30" t="e" cm="1">
        <f t="array" ref="BL139">INDEX($H:$M,ROW(),MATCH(BL$2,$H$1:$M$1,0))</f>
        <v>#NAME?</v>
      </c>
      <c r="BM139" s="30" t="e" cm="1">
        <f t="array" ref="BM139">INDEX($H:$M,ROW(),MATCH(BM$2,$H$1:$M$1,0))</f>
        <v>#NAME?</v>
      </c>
      <c r="BN139" s="30" t="e" cm="1">
        <f t="array" ref="BN139">INDEX($H:$M,ROW(),MATCH(BN$2,$H$1:$M$1,0))</f>
        <v>#NAME?</v>
      </c>
      <c r="BO139" s="30" t="e" cm="1">
        <f t="array" ref="BO139">INDEX($H:$M,ROW(),MATCH(BO$2,$H$1:$M$1,0))</f>
        <v>#NAME?</v>
      </c>
      <c r="BP139" s="30" t="e" cm="1">
        <f t="array" ref="BP139">INDEX($H:$M,ROW(),MATCH(BP$2,$H$1:$M$1,0))</f>
        <v>#NAME?</v>
      </c>
      <c r="BQ139" s="30" t="e" cm="1">
        <f t="array" ref="BQ139">INDEX($H:$M,ROW(),MATCH(BQ$2,$H$1:$M$1,0))</f>
        <v>#NAME?</v>
      </c>
      <c r="BR139" s="30" t="e" cm="1">
        <f t="array" ref="BR139">INDEX($H:$M,ROW(),MATCH(BR$2,$H$1:$M$1,0))</f>
        <v>#NAME?</v>
      </c>
      <c r="BS139" s="30" t="e" cm="1">
        <f t="array" ref="BS139">INDEX($H:$M,ROW(),MATCH(BS$2,$H$1:$M$1,0))</f>
        <v>#NAME?</v>
      </c>
      <c r="BT139" s="30" t="e" cm="1">
        <f t="array" ref="BT139">INDEX($H:$M,ROW(),MATCH(BT$2,$H$1:$M$1,0))</f>
        <v>#NAME?</v>
      </c>
      <c r="BU139" s="30" t="e" cm="1">
        <f t="array" ref="BU139">INDEX($H:$M,ROW(),MATCH(BU$2,$H$1:$M$1,0))</f>
        <v>#NAME?</v>
      </c>
      <c r="BV139" s="30" t="e" cm="1">
        <f t="array" ref="BV139">INDEX($H:$M,ROW(),MATCH(BV$2,$H$1:$M$1,0))</f>
        <v>#NAME?</v>
      </c>
      <c r="BW139" s="30" t="e" cm="1">
        <f t="array" ref="BW139">INDEX($H:$M,ROW(),MATCH(BW$2,$H$1:$M$1,0))</f>
        <v>#NAME?</v>
      </c>
      <c r="BX139" s="30" t="e" cm="1">
        <f t="array" ref="BX139">INDEX($H:$M,ROW(),MATCH(BX$2,$H$1:$M$1,0))</f>
        <v>#NAME?</v>
      </c>
      <c r="BY139" s="30" t="e" cm="1">
        <f t="array" ref="BY139">INDEX($H:$M,ROW(),MATCH(BY$2,$H$1:$M$1,0))</f>
        <v>#NAME?</v>
      </c>
      <c r="BZ139" s="30" t="e" cm="1">
        <f t="array" ref="BZ139">INDEX($H:$M,ROW(),MATCH(BZ$2,$H$1:$M$1,0))</f>
        <v>#NAME?</v>
      </c>
      <c r="CA139" s="30" t="e" cm="1">
        <f t="array" ref="CA139">INDEX($H:$M,ROW(),MATCH(CA$2,$H$1:$M$1,0))</f>
        <v>#NAME?</v>
      </c>
      <c r="CB139" s="30" t="e" cm="1">
        <f t="array" ref="CB139">INDEX($H:$M,ROW(),MATCH(CB$2,$H$1:$M$1,0))</f>
        <v>#NAME?</v>
      </c>
      <c r="CC139" s="30" t="e" cm="1">
        <f t="array" ref="CC139">INDEX($H:$M,ROW(),MATCH(CC$2,$H$1:$M$1,0))</f>
        <v>#NAME?</v>
      </c>
      <c r="CD139" s="30" t="e" cm="1">
        <f t="array" ref="CD139">INDEX($H:$M,ROW(),MATCH(CD$2,$H$1:$M$1,0))</f>
        <v>#NAME?</v>
      </c>
      <c r="CE139" s="30" t="e" cm="1">
        <f t="array" ref="CE139">INDEX($H:$M,ROW(),MATCH(CE$2,$H$1:$M$1,0))</f>
        <v>#NAME?</v>
      </c>
      <c r="CF139" s="30" t="e" cm="1">
        <f t="array" ref="CF139">INDEX($H:$M,ROW(),MATCH(CF$2,$H$1:$M$1,0))</f>
        <v>#NAME?</v>
      </c>
      <c r="CG139" s="30" t="e" cm="1">
        <f t="array" ref="CG139">INDEX($H:$M,ROW(),MATCH(CG$2,$H$1:$M$1,0))</f>
        <v>#NAME?</v>
      </c>
      <c r="CH139" s="30" t="e" cm="1">
        <f t="array" ref="CH139">INDEX($H:$M,ROW(),MATCH(CH$2,$H$1:$M$1,0))</f>
        <v>#NAME?</v>
      </c>
      <c r="CI139" s="30" t="e" cm="1">
        <f t="array" ref="CI139">INDEX($H:$M,ROW(),MATCH(CI$2,$H$1:$M$1,0))</f>
        <v>#NAME?</v>
      </c>
    </row>
    <row r="140" spans="1:87" x14ac:dyDescent="0.35">
      <c r="B140" t="s">
        <v>198</v>
      </c>
      <c r="C140" t="s">
        <v>212</v>
      </c>
      <c r="E140" s="27" t="str">
        <f>SUBSTITUTE(E127,":","")&amp;" Revenue"</f>
        <v>Subscription revenue - Tiers, primary Revenue</v>
      </c>
      <c r="F140" s="27"/>
      <c r="G140" s="9"/>
      <c r="H140" s="28" t="e">
        <f t="shared" ref="H140:M140" si="159">SUMIF($2:$2,H$1,140:140)</f>
        <v>#NAME?</v>
      </c>
      <c r="I140" s="28" t="e">
        <f t="shared" si="159"/>
        <v>#NAME?</v>
      </c>
      <c r="J140" s="28" t="e">
        <f t="shared" si="159"/>
        <v>#NAME?</v>
      </c>
      <c r="K140" s="28" t="e">
        <f t="shared" si="159"/>
        <v>#NAME?</v>
      </c>
      <c r="L140" s="28" t="e">
        <f t="shared" si="159"/>
        <v>#NAME?</v>
      </c>
      <c r="M140" s="28" t="e">
        <f t="shared" si="159"/>
        <v>#NAME?</v>
      </c>
      <c r="P140" s="28" t="e">
        <f t="shared" ref="P140:CA140" si="160">P139*AVERAGE(P135,P129)</f>
        <v>#NAME?</v>
      </c>
      <c r="Q140" s="28" t="e">
        <f t="shared" si="160"/>
        <v>#NAME?</v>
      </c>
      <c r="R140" s="28" t="e">
        <f t="shared" si="160"/>
        <v>#NAME?</v>
      </c>
      <c r="S140" s="28" t="e">
        <f t="shared" si="160"/>
        <v>#NAME?</v>
      </c>
      <c r="T140" s="28" t="e">
        <f t="shared" si="160"/>
        <v>#NAME?</v>
      </c>
      <c r="U140" s="28" t="e">
        <f t="shared" si="160"/>
        <v>#NAME?</v>
      </c>
      <c r="V140" s="28" t="e">
        <f t="shared" si="160"/>
        <v>#NAME?</v>
      </c>
      <c r="W140" s="28" t="e">
        <f t="shared" si="160"/>
        <v>#NAME?</v>
      </c>
      <c r="X140" s="28" t="e">
        <f t="shared" si="160"/>
        <v>#NAME?</v>
      </c>
      <c r="Y140" s="28" t="e">
        <f t="shared" si="160"/>
        <v>#NAME?</v>
      </c>
      <c r="Z140" s="28" t="e">
        <f t="shared" si="160"/>
        <v>#NAME?</v>
      </c>
      <c r="AA140" s="28" t="e">
        <f t="shared" si="160"/>
        <v>#NAME?</v>
      </c>
      <c r="AB140" s="28" t="e">
        <f t="shared" si="160"/>
        <v>#NAME?</v>
      </c>
      <c r="AC140" s="28" t="e">
        <f t="shared" si="160"/>
        <v>#NAME?</v>
      </c>
      <c r="AD140" s="28" t="e">
        <f t="shared" si="160"/>
        <v>#NAME?</v>
      </c>
      <c r="AE140" s="28" t="e">
        <f t="shared" si="160"/>
        <v>#NAME?</v>
      </c>
      <c r="AF140" s="28" t="e">
        <f t="shared" si="160"/>
        <v>#NAME?</v>
      </c>
      <c r="AG140" s="28" t="e">
        <f t="shared" si="160"/>
        <v>#NAME?</v>
      </c>
      <c r="AH140" s="28" t="e">
        <f t="shared" si="160"/>
        <v>#NAME?</v>
      </c>
      <c r="AI140" s="28" t="e">
        <f t="shared" si="160"/>
        <v>#NAME?</v>
      </c>
      <c r="AJ140" s="28" t="e">
        <f t="shared" si="160"/>
        <v>#NAME?</v>
      </c>
      <c r="AK140" s="28" t="e">
        <f t="shared" si="160"/>
        <v>#NAME?</v>
      </c>
      <c r="AL140" s="28" t="e">
        <f t="shared" si="160"/>
        <v>#NAME?</v>
      </c>
      <c r="AM140" s="28" t="e">
        <f t="shared" si="160"/>
        <v>#NAME?</v>
      </c>
      <c r="AN140" s="28" t="e">
        <f t="shared" si="160"/>
        <v>#NAME?</v>
      </c>
      <c r="AO140" s="28" t="e">
        <f t="shared" si="160"/>
        <v>#NAME?</v>
      </c>
      <c r="AP140" s="28" t="e">
        <f t="shared" si="160"/>
        <v>#NAME?</v>
      </c>
      <c r="AQ140" s="28" t="e">
        <f t="shared" si="160"/>
        <v>#NAME?</v>
      </c>
      <c r="AR140" s="28" t="e">
        <f t="shared" si="160"/>
        <v>#NAME?</v>
      </c>
      <c r="AS140" s="28" t="e">
        <f t="shared" si="160"/>
        <v>#NAME?</v>
      </c>
      <c r="AT140" s="28" t="e">
        <f t="shared" si="160"/>
        <v>#NAME?</v>
      </c>
      <c r="AU140" s="28" t="e">
        <f t="shared" si="160"/>
        <v>#NAME?</v>
      </c>
      <c r="AV140" s="28" t="e">
        <f t="shared" si="160"/>
        <v>#NAME?</v>
      </c>
      <c r="AW140" s="28" t="e">
        <f t="shared" si="160"/>
        <v>#NAME?</v>
      </c>
      <c r="AX140" s="28" t="e">
        <f t="shared" si="160"/>
        <v>#NAME?</v>
      </c>
      <c r="AY140" s="28" t="e">
        <f t="shared" si="160"/>
        <v>#NAME?</v>
      </c>
      <c r="AZ140" s="28" t="e">
        <f t="shared" si="160"/>
        <v>#NAME?</v>
      </c>
      <c r="BA140" s="28" t="e">
        <f t="shared" si="160"/>
        <v>#NAME?</v>
      </c>
      <c r="BB140" s="28" t="e">
        <f t="shared" si="160"/>
        <v>#NAME?</v>
      </c>
      <c r="BC140" s="28" t="e">
        <f t="shared" si="160"/>
        <v>#NAME?</v>
      </c>
      <c r="BD140" s="28" t="e">
        <f t="shared" si="160"/>
        <v>#NAME?</v>
      </c>
      <c r="BE140" s="28" t="e">
        <f t="shared" si="160"/>
        <v>#NAME?</v>
      </c>
      <c r="BF140" s="28" t="e">
        <f t="shared" si="160"/>
        <v>#NAME?</v>
      </c>
      <c r="BG140" s="28" t="e">
        <f t="shared" si="160"/>
        <v>#NAME?</v>
      </c>
      <c r="BH140" s="28" t="e">
        <f t="shared" si="160"/>
        <v>#NAME?</v>
      </c>
      <c r="BI140" s="28" t="e">
        <f t="shared" si="160"/>
        <v>#NAME?</v>
      </c>
      <c r="BJ140" s="28" t="e">
        <f t="shared" si="160"/>
        <v>#NAME?</v>
      </c>
      <c r="BK140" s="28" t="e">
        <f t="shared" si="160"/>
        <v>#NAME?</v>
      </c>
      <c r="BL140" s="28" t="e">
        <f t="shared" si="160"/>
        <v>#NAME?</v>
      </c>
      <c r="BM140" s="28" t="e">
        <f t="shared" si="160"/>
        <v>#NAME?</v>
      </c>
      <c r="BN140" s="28" t="e">
        <f t="shared" si="160"/>
        <v>#NAME?</v>
      </c>
      <c r="BO140" s="28" t="e">
        <f t="shared" si="160"/>
        <v>#NAME?</v>
      </c>
      <c r="BP140" s="28" t="e">
        <f t="shared" si="160"/>
        <v>#NAME?</v>
      </c>
      <c r="BQ140" s="28" t="e">
        <f t="shared" si="160"/>
        <v>#NAME?</v>
      </c>
      <c r="BR140" s="28" t="e">
        <f t="shared" si="160"/>
        <v>#NAME?</v>
      </c>
      <c r="BS140" s="28" t="e">
        <f t="shared" si="160"/>
        <v>#NAME?</v>
      </c>
      <c r="BT140" s="28" t="e">
        <f t="shared" si="160"/>
        <v>#NAME?</v>
      </c>
      <c r="BU140" s="28" t="e">
        <f t="shared" si="160"/>
        <v>#NAME?</v>
      </c>
      <c r="BV140" s="28" t="e">
        <f t="shared" si="160"/>
        <v>#NAME?</v>
      </c>
      <c r="BW140" s="28" t="e">
        <f t="shared" si="160"/>
        <v>#NAME?</v>
      </c>
      <c r="BX140" s="28" t="e">
        <f t="shared" si="160"/>
        <v>#NAME?</v>
      </c>
      <c r="BY140" s="28" t="e">
        <f t="shared" si="160"/>
        <v>#NAME?</v>
      </c>
      <c r="BZ140" s="28" t="e">
        <f t="shared" si="160"/>
        <v>#NAME?</v>
      </c>
      <c r="CA140" s="28" t="e">
        <f t="shared" si="160"/>
        <v>#NAME?</v>
      </c>
      <c r="CB140" s="28" t="e">
        <f t="shared" ref="CB140:CI140" si="161">CB139*AVERAGE(CB135,CB129)</f>
        <v>#NAME?</v>
      </c>
      <c r="CC140" s="28" t="e">
        <f t="shared" si="161"/>
        <v>#NAME?</v>
      </c>
      <c r="CD140" s="28" t="e">
        <f t="shared" si="161"/>
        <v>#NAME?</v>
      </c>
      <c r="CE140" s="28" t="e">
        <f t="shared" si="161"/>
        <v>#NAME?</v>
      </c>
      <c r="CF140" s="28" t="e">
        <f t="shared" si="161"/>
        <v>#NAME?</v>
      </c>
      <c r="CG140" s="28" t="e">
        <f t="shared" si="161"/>
        <v>#NAME?</v>
      </c>
      <c r="CH140" s="28" t="e">
        <f t="shared" si="161"/>
        <v>#NAME?</v>
      </c>
      <c r="CI140" s="28" t="e">
        <f t="shared" si="161"/>
        <v>#NAME?</v>
      </c>
    </row>
    <row r="141" spans="1:87" x14ac:dyDescent="0.35">
      <c r="B141" s="6"/>
      <c r="C141" t="s">
        <v>212</v>
      </c>
    </row>
    <row r="142" spans="1:87" outlineLevel="1" x14ac:dyDescent="0.35">
      <c r="B142" s="6"/>
      <c r="C142" t="s">
        <v>212</v>
      </c>
      <c r="E142" s="12" t="s">
        <v>166</v>
      </c>
      <c r="F142" s="12"/>
      <c r="G142" s="13"/>
      <c r="H142" s="34"/>
      <c r="I142" s="34"/>
      <c r="J142" s="34"/>
      <c r="K142" s="34"/>
      <c r="L142" s="34"/>
      <c r="M142" s="34"/>
      <c r="P142" s="34" t="e">
        <f>P135</f>
        <v>#REF!</v>
      </c>
      <c r="Q142" s="34" t="e">
        <f t="shared" ref="Q142:CB142" si="162">Q135</f>
        <v>#REF!</v>
      </c>
      <c r="R142" s="34" t="e">
        <f t="shared" si="162"/>
        <v>#REF!</v>
      </c>
      <c r="S142" s="34" t="e">
        <f t="shared" si="162"/>
        <v>#REF!</v>
      </c>
      <c r="T142" s="34" t="e">
        <f t="shared" si="162"/>
        <v>#REF!</v>
      </c>
      <c r="U142" s="34" t="e">
        <f t="shared" si="162"/>
        <v>#REF!</v>
      </c>
      <c r="V142" s="34" t="e">
        <f t="shared" si="162"/>
        <v>#REF!</v>
      </c>
      <c r="W142" s="34" t="e">
        <f t="shared" si="162"/>
        <v>#REF!</v>
      </c>
      <c r="X142" s="34" t="e">
        <f t="shared" si="162"/>
        <v>#REF!</v>
      </c>
      <c r="Y142" s="34" t="e">
        <f t="shared" si="162"/>
        <v>#REF!</v>
      </c>
      <c r="Z142" s="34" t="e">
        <f t="shared" si="162"/>
        <v>#REF!</v>
      </c>
      <c r="AA142" s="34" t="e">
        <f t="shared" si="162"/>
        <v>#REF!</v>
      </c>
      <c r="AB142" s="34" t="e">
        <f t="shared" si="162"/>
        <v>#REF!</v>
      </c>
      <c r="AC142" s="34" t="e">
        <f t="shared" si="162"/>
        <v>#REF!</v>
      </c>
      <c r="AD142" s="34" t="e">
        <f t="shared" si="162"/>
        <v>#REF!</v>
      </c>
      <c r="AE142" s="34" t="e">
        <f t="shared" si="162"/>
        <v>#REF!</v>
      </c>
      <c r="AF142" s="34" t="e">
        <f t="shared" si="162"/>
        <v>#REF!</v>
      </c>
      <c r="AG142" s="34" t="e">
        <f t="shared" si="162"/>
        <v>#REF!</v>
      </c>
      <c r="AH142" s="34" t="e">
        <f t="shared" si="162"/>
        <v>#REF!</v>
      </c>
      <c r="AI142" s="34" t="e">
        <f t="shared" si="162"/>
        <v>#REF!</v>
      </c>
      <c r="AJ142" s="34" t="e">
        <f t="shared" si="162"/>
        <v>#REF!</v>
      </c>
      <c r="AK142" s="34" t="e">
        <f t="shared" si="162"/>
        <v>#REF!</v>
      </c>
      <c r="AL142" s="34" t="e">
        <f t="shared" si="162"/>
        <v>#REF!</v>
      </c>
      <c r="AM142" s="34" t="e">
        <f t="shared" si="162"/>
        <v>#REF!</v>
      </c>
      <c r="AN142" s="34" t="e">
        <f t="shared" si="162"/>
        <v>#REF!</v>
      </c>
      <c r="AO142" s="34" t="e">
        <f t="shared" si="162"/>
        <v>#REF!</v>
      </c>
      <c r="AP142" s="34" t="e">
        <f t="shared" si="162"/>
        <v>#REF!</v>
      </c>
      <c r="AQ142" s="34" t="e">
        <f t="shared" si="162"/>
        <v>#REF!</v>
      </c>
      <c r="AR142" s="34" t="e">
        <f t="shared" si="162"/>
        <v>#REF!</v>
      </c>
      <c r="AS142" s="34" t="e">
        <f t="shared" si="162"/>
        <v>#REF!</v>
      </c>
      <c r="AT142" s="34" t="e">
        <f t="shared" si="162"/>
        <v>#REF!</v>
      </c>
      <c r="AU142" s="34" t="e">
        <f t="shared" si="162"/>
        <v>#REF!</v>
      </c>
      <c r="AV142" s="34" t="e">
        <f t="shared" si="162"/>
        <v>#REF!</v>
      </c>
      <c r="AW142" s="34" t="e">
        <f t="shared" si="162"/>
        <v>#REF!</v>
      </c>
      <c r="AX142" s="34" t="e">
        <f t="shared" si="162"/>
        <v>#REF!</v>
      </c>
      <c r="AY142" s="34" t="e">
        <f t="shared" si="162"/>
        <v>#REF!</v>
      </c>
      <c r="AZ142" s="34" t="e">
        <f t="shared" si="162"/>
        <v>#REF!</v>
      </c>
      <c r="BA142" s="34" t="e">
        <f t="shared" si="162"/>
        <v>#REF!</v>
      </c>
      <c r="BB142" s="34" t="e">
        <f t="shared" si="162"/>
        <v>#REF!</v>
      </c>
      <c r="BC142" s="34" t="e">
        <f t="shared" si="162"/>
        <v>#REF!</v>
      </c>
      <c r="BD142" s="34" t="e">
        <f t="shared" si="162"/>
        <v>#REF!</v>
      </c>
      <c r="BE142" s="34" t="e">
        <f t="shared" si="162"/>
        <v>#REF!</v>
      </c>
      <c r="BF142" s="34" t="e">
        <f t="shared" si="162"/>
        <v>#REF!</v>
      </c>
      <c r="BG142" s="34" t="e">
        <f t="shared" si="162"/>
        <v>#REF!</v>
      </c>
      <c r="BH142" s="34" t="e">
        <f t="shared" si="162"/>
        <v>#REF!</v>
      </c>
      <c r="BI142" s="34" t="e">
        <f t="shared" si="162"/>
        <v>#REF!</v>
      </c>
      <c r="BJ142" s="34" t="e">
        <f t="shared" si="162"/>
        <v>#REF!</v>
      </c>
      <c r="BK142" s="34" t="e">
        <f t="shared" si="162"/>
        <v>#REF!</v>
      </c>
      <c r="BL142" s="34" t="e">
        <f t="shared" si="162"/>
        <v>#REF!</v>
      </c>
      <c r="BM142" s="34" t="e">
        <f t="shared" si="162"/>
        <v>#REF!</v>
      </c>
      <c r="BN142" s="34" t="e">
        <f t="shared" si="162"/>
        <v>#REF!</v>
      </c>
      <c r="BO142" s="34" t="e">
        <f t="shared" si="162"/>
        <v>#REF!</v>
      </c>
      <c r="BP142" s="34" t="e">
        <f t="shared" si="162"/>
        <v>#REF!</v>
      </c>
      <c r="BQ142" s="34" t="e">
        <f t="shared" si="162"/>
        <v>#REF!</v>
      </c>
      <c r="BR142" s="34" t="e">
        <f t="shared" si="162"/>
        <v>#REF!</v>
      </c>
      <c r="BS142" s="34" t="e">
        <f t="shared" si="162"/>
        <v>#REF!</v>
      </c>
      <c r="BT142" s="34" t="e">
        <f t="shared" si="162"/>
        <v>#REF!</v>
      </c>
      <c r="BU142" s="34" t="e">
        <f t="shared" si="162"/>
        <v>#REF!</v>
      </c>
      <c r="BV142" s="34" t="e">
        <f t="shared" si="162"/>
        <v>#REF!</v>
      </c>
      <c r="BW142" s="34" t="e">
        <f t="shared" si="162"/>
        <v>#REF!</v>
      </c>
      <c r="BX142" s="34" t="e">
        <f t="shared" si="162"/>
        <v>#REF!</v>
      </c>
      <c r="BY142" s="34" t="e">
        <f t="shared" si="162"/>
        <v>#REF!</v>
      </c>
      <c r="BZ142" s="34" t="e">
        <f t="shared" si="162"/>
        <v>#REF!</v>
      </c>
      <c r="CA142" s="34" t="e">
        <f t="shared" si="162"/>
        <v>#REF!</v>
      </c>
      <c r="CB142" s="34" t="e">
        <f t="shared" si="162"/>
        <v>#REF!</v>
      </c>
      <c r="CC142" s="34" t="e">
        <f t="shared" ref="CC142:CI142" si="163">CC135</f>
        <v>#REF!</v>
      </c>
      <c r="CD142" s="34" t="e">
        <f t="shared" si="163"/>
        <v>#REF!</v>
      </c>
      <c r="CE142" s="34" t="e">
        <f t="shared" si="163"/>
        <v>#REF!</v>
      </c>
      <c r="CF142" s="34" t="e">
        <f t="shared" si="163"/>
        <v>#REF!</v>
      </c>
      <c r="CG142" s="34" t="e">
        <f t="shared" si="163"/>
        <v>#REF!</v>
      </c>
      <c r="CH142" s="34" t="e">
        <f t="shared" si="163"/>
        <v>#REF!</v>
      </c>
      <c r="CI142" s="34" t="e">
        <f t="shared" si="163"/>
        <v>#REF!</v>
      </c>
    </row>
    <row r="143" spans="1:87" outlineLevel="1" x14ac:dyDescent="0.35">
      <c r="B143" s="6"/>
      <c r="C143" t="s">
        <v>212</v>
      </c>
    </row>
    <row r="144" spans="1:87" s="46" customFormat="1" x14ac:dyDescent="0.35">
      <c r="C144" s="46" t="s">
        <v>150</v>
      </c>
      <c r="E144" s="50" t="s">
        <v>183</v>
      </c>
      <c r="F144" s="50"/>
      <c r="G144" s="71"/>
    </row>
    <row r="145" spans="1:87" x14ac:dyDescent="0.35">
      <c r="C145" t="s">
        <v>150</v>
      </c>
      <c r="E145" s="12" t="s">
        <v>184</v>
      </c>
      <c r="F145" s="12"/>
      <c r="G145" s="13"/>
      <c r="H145" s="17">
        <v>1000</v>
      </c>
      <c r="I145" s="17">
        <v>1000</v>
      </c>
      <c r="J145" s="17">
        <v>1000</v>
      </c>
      <c r="K145" s="17">
        <v>1000</v>
      </c>
      <c r="L145" s="17">
        <v>1000</v>
      </c>
      <c r="M145" s="17">
        <v>1000</v>
      </c>
      <c r="P145" s="15" t="e" cm="1">
        <f t="array" ref="P145">INDEX($H:$M,ROW(),MATCH(P$2,$H$1:$M$1,0))/12</f>
        <v>#NAME?</v>
      </c>
      <c r="Q145" s="15" t="e" cm="1">
        <f t="array" ref="Q145">INDEX($H:$M,ROW(),MATCH(Q$2,$H$1:$M$1,0))/12</f>
        <v>#NAME?</v>
      </c>
      <c r="R145" s="15" t="e" cm="1">
        <f t="array" ref="R145">INDEX($H:$M,ROW(),MATCH(R$2,$H$1:$M$1,0))/12</f>
        <v>#NAME?</v>
      </c>
      <c r="S145" s="15" t="e" cm="1">
        <f t="array" ref="S145">INDEX($H:$M,ROW(),MATCH(S$2,$H$1:$M$1,0))/12</f>
        <v>#NAME?</v>
      </c>
      <c r="T145" s="15" t="e" cm="1">
        <f t="array" ref="T145">INDEX($H:$M,ROW(),MATCH(T$2,$H$1:$M$1,0))/12</f>
        <v>#NAME?</v>
      </c>
      <c r="U145" s="15" t="e" cm="1">
        <f t="array" ref="U145">INDEX($H:$M,ROW(),MATCH(U$2,$H$1:$M$1,0))/12</f>
        <v>#NAME?</v>
      </c>
      <c r="V145" s="15" t="e" cm="1">
        <f t="array" ref="V145">INDEX($H:$M,ROW(),MATCH(V$2,$H$1:$M$1,0))/12</f>
        <v>#NAME?</v>
      </c>
      <c r="W145" s="15" t="e" cm="1">
        <f t="array" ref="W145">INDEX($H:$M,ROW(),MATCH(W$2,$H$1:$M$1,0))/12</f>
        <v>#NAME?</v>
      </c>
      <c r="X145" s="15" t="e" cm="1">
        <f t="array" ref="X145">INDEX($H:$M,ROW(),MATCH(X$2,$H$1:$M$1,0))/12</f>
        <v>#NAME?</v>
      </c>
      <c r="Y145" s="15" t="e" cm="1">
        <f t="array" ref="Y145">INDEX($H:$M,ROW(),MATCH(Y$2,$H$1:$M$1,0))/12</f>
        <v>#NAME?</v>
      </c>
      <c r="Z145" s="15" t="e" cm="1">
        <f t="array" ref="Z145">INDEX($H:$M,ROW(),MATCH(Z$2,$H$1:$M$1,0))/12</f>
        <v>#NAME?</v>
      </c>
      <c r="AA145" s="15" t="e" cm="1">
        <f t="array" ref="AA145">INDEX($H:$M,ROW(),MATCH(AA$2,$H$1:$M$1,0))/12</f>
        <v>#NAME?</v>
      </c>
      <c r="AB145" s="15" t="e" cm="1">
        <f t="array" ref="AB145">INDEX($H:$M,ROW(),MATCH(AB$2,$H$1:$M$1,0))/12</f>
        <v>#NAME?</v>
      </c>
      <c r="AC145" s="15" t="e" cm="1">
        <f t="array" ref="AC145">INDEX($H:$M,ROW(),MATCH(AC$2,$H$1:$M$1,0))/12</f>
        <v>#NAME?</v>
      </c>
      <c r="AD145" s="15" t="e" cm="1">
        <f t="array" ref="AD145">INDEX($H:$M,ROW(),MATCH(AD$2,$H$1:$M$1,0))/12</f>
        <v>#NAME?</v>
      </c>
      <c r="AE145" s="15" t="e" cm="1">
        <f t="array" ref="AE145">INDEX($H:$M,ROW(),MATCH(AE$2,$H$1:$M$1,0))/12</f>
        <v>#NAME?</v>
      </c>
      <c r="AF145" s="15" t="e" cm="1">
        <f t="array" ref="AF145">INDEX($H:$M,ROW(),MATCH(AF$2,$H$1:$M$1,0))/12</f>
        <v>#NAME?</v>
      </c>
      <c r="AG145" s="15" t="e" cm="1">
        <f t="array" ref="AG145">INDEX($H:$M,ROW(),MATCH(AG$2,$H$1:$M$1,0))/12</f>
        <v>#NAME?</v>
      </c>
      <c r="AH145" s="15" t="e" cm="1">
        <f t="array" ref="AH145">INDEX($H:$M,ROW(),MATCH(AH$2,$H$1:$M$1,0))/12</f>
        <v>#NAME?</v>
      </c>
      <c r="AI145" s="15" t="e" cm="1">
        <f t="array" ref="AI145">INDEX($H:$M,ROW(),MATCH(AI$2,$H$1:$M$1,0))/12</f>
        <v>#NAME?</v>
      </c>
      <c r="AJ145" s="15" t="e" cm="1">
        <f t="array" ref="AJ145">INDEX($H:$M,ROW(),MATCH(AJ$2,$H$1:$M$1,0))/12</f>
        <v>#NAME?</v>
      </c>
      <c r="AK145" s="15" t="e" cm="1">
        <f t="array" ref="AK145">INDEX($H:$M,ROW(),MATCH(AK$2,$H$1:$M$1,0))/12</f>
        <v>#NAME?</v>
      </c>
      <c r="AL145" s="15" t="e" cm="1">
        <f t="array" ref="AL145">INDEX($H:$M,ROW(),MATCH(AL$2,$H$1:$M$1,0))/12</f>
        <v>#NAME?</v>
      </c>
      <c r="AM145" s="15" t="e" cm="1">
        <f t="array" ref="AM145">INDEX($H:$M,ROW(),MATCH(AM$2,$H$1:$M$1,0))/12</f>
        <v>#NAME?</v>
      </c>
      <c r="AN145" s="15" t="e" cm="1">
        <f t="array" ref="AN145">INDEX($H:$M,ROW(),MATCH(AN$2,$H$1:$M$1,0))/12</f>
        <v>#NAME?</v>
      </c>
      <c r="AO145" s="15" t="e" cm="1">
        <f t="array" ref="AO145">INDEX($H:$M,ROW(),MATCH(AO$2,$H$1:$M$1,0))/12</f>
        <v>#NAME?</v>
      </c>
      <c r="AP145" s="15" t="e" cm="1">
        <f t="array" ref="AP145">INDEX($H:$M,ROW(),MATCH(AP$2,$H$1:$M$1,0))/12</f>
        <v>#NAME?</v>
      </c>
      <c r="AQ145" s="15" t="e" cm="1">
        <f t="array" ref="AQ145">INDEX($H:$M,ROW(),MATCH(AQ$2,$H$1:$M$1,0))/12</f>
        <v>#NAME?</v>
      </c>
      <c r="AR145" s="15" t="e" cm="1">
        <f t="array" ref="AR145">INDEX($H:$M,ROW(),MATCH(AR$2,$H$1:$M$1,0))/12</f>
        <v>#NAME?</v>
      </c>
      <c r="AS145" s="15" t="e" cm="1">
        <f t="array" ref="AS145">INDEX($H:$M,ROW(),MATCH(AS$2,$H$1:$M$1,0))/12</f>
        <v>#NAME?</v>
      </c>
      <c r="AT145" s="15" t="e" cm="1">
        <f t="array" ref="AT145">INDEX($H:$M,ROW(),MATCH(AT$2,$H$1:$M$1,0))/12</f>
        <v>#NAME?</v>
      </c>
      <c r="AU145" s="15" t="e" cm="1">
        <f t="array" ref="AU145">INDEX($H:$M,ROW(),MATCH(AU$2,$H$1:$M$1,0))/12</f>
        <v>#NAME?</v>
      </c>
      <c r="AV145" s="15" t="e" cm="1">
        <f t="array" ref="AV145">INDEX($H:$M,ROW(),MATCH(AV$2,$H$1:$M$1,0))/12</f>
        <v>#NAME?</v>
      </c>
      <c r="AW145" s="15" t="e" cm="1">
        <f t="array" ref="AW145">INDEX($H:$M,ROW(),MATCH(AW$2,$H$1:$M$1,0))/12</f>
        <v>#NAME?</v>
      </c>
      <c r="AX145" s="15" t="e" cm="1">
        <f t="array" ref="AX145">INDEX($H:$M,ROW(),MATCH(AX$2,$H$1:$M$1,0))/12</f>
        <v>#NAME?</v>
      </c>
      <c r="AY145" s="15" t="e" cm="1">
        <f t="array" ref="AY145">INDEX($H:$M,ROW(),MATCH(AY$2,$H$1:$M$1,0))/12</f>
        <v>#NAME?</v>
      </c>
      <c r="AZ145" s="15" t="e" cm="1">
        <f t="array" ref="AZ145">INDEX($H:$M,ROW(),MATCH(AZ$2,$H$1:$M$1,0))/12</f>
        <v>#NAME?</v>
      </c>
      <c r="BA145" s="15" t="e" cm="1">
        <f t="array" ref="BA145">INDEX($H:$M,ROW(),MATCH(BA$2,$H$1:$M$1,0))/12</f>
        <v>#NAME?</v>
      </c>
      <c r="BB145" s="15" t="e" cm="1">
        <f t="array" ref="BB145">INDEX($H:$M,ROW(),MATCH(BB$2,$H$1:$M$1,0))/12</f>
        <v>#NAME?</v>
      </c>
      <c r="BC145" s="15" t="e" cm="1">
        <f t="array" ref="BC145">INDEX($H:$M,ROW(),MATCH(BC$2,$H$1:$M$1,0))/12</f>
        <v>#NAME?</v>
      </c>
      <c r="BD145" s="15" t="e" cm="1">
        <f t="array" ref="BD145">INDEX($H:$M,ROW(),MATCH(BD$2,$H$1:$M$1,0))/12</f>
        <v>#NAME?</v>
      </c>
      <c r="BE145" s="15" t="e" cm="1">
        <f t="array" ref="BE145">INDEX($H:$M,ROW(),MATCH(BE$2,$H$1:$M$1,0))/12</f>
        <v>#NAME?</v>
      </c>
      <c r="BF145" s="15" t="e" cm="1">
        <f t="array" ref="BF145">INDEX($H:$M,ROW(),MATCH(BF$2,$H$1:$M$1,0))/12</f>
        <v>#NAME?</v>
      </c>
      <c r="BG145" s="15" t="e" cm="1">
        <f t="array" ref="BG145">INDEX($H:$M,ROW(),MATCH(BG$2,$H$1:$M$1,0))/12</f>
        <v>#NAME?</v>
      </c>
      <c r="BH145" s="15" t="e" cm="1">
        <f t="array" ref="BH145">INDEX($H:$M,ROW(),MATCH(BH$2,$H$1:$M$1,0))/12</f>
        <v>#NAME?</v>
      </c>
      <c r="BI145" s="15" t="e" cm="1">
        <f t="array" ref="BI145">INDEX($H:$M,ROW(),MATCH(BI$2,$H$1:$M$1,0))/12</f>
        <v>#NAME?</v>
      </c>
      <c r="BJ145" s="15" t="e" cm="1">
        <f t="array" ref="BJ145">INDEX($H:$M,ROW(),MATCH(BJ$2,$H$1:$M$1,0))/12</f>
        <v>#NAME?</v>
      </c>
      <c r="BK145" s="15" t="e" cm="1">
        <f t="array" ref="BK145">INDEX($H:$M,ROW(),MATCH(BK$2,$H$1:$M$1,0))/12</f>
        <v>#NAME?</v>
      </c>
      <c r="BL145" s="15" t="e" cm="1">
        <f t="array" ref="BL145">INDEX($H:$M,ROW(),MATCH(BL$2,$H$1:$M$1,0))/12</f>
        <v>#NAME?</v>
      </c>
      <c r="BM145" s="15" t="e" cm="1">
        <f t="array" ref="BM145">INDEX($H:$M,ROW(),MATCH(BM$2,$H$1:$M$1,0))/12</f>
        <v>#NAME?</v>
      </c>
      <c r="BN145" s="15" t="e" cm="1">
        <f t="array" ref="BN145">INDEX($H:$M,ROW(),MATCH(BN$2,$H$1:$M$1,0))/12</f>
        <v>#NAME?</v>
      </c>
      <c r="BO145" s="15" t="e" cm="1">
        <f t="array" ref="BO145">INDEX($H:$M,ROW(),MATCH(BO$2,$H$1:$M$1,0))/12</f>
        <v>#NAME?</v>
      </c>
      <c r="BP145" s="15" t="e" cm="1">
        <f t="array" ref="BP145">INDEX($H:$M,ROW(),MATCH(BP$2,$H$1:$M$1,0))/12</f>
        <v>#NAME?</v>
      </c>
      <c r="BQ145" s="15" t="e" cm="1">
        <f t="array" ref="BQ145">INDEX($H:$M,ROW(),MATCH(BQ$2,$H$1:$M$1,0))/12</f>
        <v>#NAME?</v>
      </c>
      <c r="BR145" s="15" t="e" cm="1">
        <f t="array" ref="BR145">INDEX($H:$M,ROW(),MATCH(BR$2,$H$1:$M$1,0))/12</f>
        <v>#NAME?</v>
      </c>
      <c r="BS145" s="15" t="e" cm="1">
        <f t="array" ref="BS145">INDEX($H:$M,ROW(),MATCH(BS$2,$H$1:$M$1,0))/12</f>
        <v>#NAME?</v>
      </c>
      <c r="BT145" s="15" t="e" cm="1">
        <f t="array" ref="BT145">INDEX($H:$M,ROW(),MATCH(BT$2,$H$1:$M$1,0))/12</f>
        <v>#NAME?</v>
      </c>
      <c r="BU145" s="15" t="e" cm="1">
        <f t="array" ref="BU145">INDEX($H:$M,ROW(),MATCH(BU$2,$H$1:$M$1,0))/12</f>
        <v>#NAME?</v>
      </c>
      <c r="BV145" s="15" t="e" cm="1">
        <f t="array" ref="BV145">INDEX($H:$M,ROW(),MATCH(BV$2,$H$1:$M$1,0))/12</f>
        <v>#NAME?</v>
      </c>
      <c r="BW145" s="15" t="e" cm="1">
        <f t="array" ref="BW145">INDEX($H:$M,ROW(),MATCH(BW$2,$H$1:$M$1,0))/12</f>
        <v>#NAME?</v>
      </c>
      <c r="BX145" s="15" t="e" cm="1">
        <f t="array" ref="BX145">INDEX($H:$M,ROW(),MATCH(BX$2,$H$1:$M$1,0))/12</f>
        <v>#NAME?</v>
      </c>
      <c r="BY145" s="15" t="e" cm="1">
        <f t="array" ref="BY145">INDEX($H:$M,ROW(),MATCH(BY$2,$H$1:$M$1,0))/12</f>
        <v>#NAME?</v>
      </c>
      <c r="BZ145" s="15" t="e" cm="1">
        <f t="array" ref="BZ145">INDEX($H:$M,ROW(),MATCH(BZ$2,$H$1:$M$1,0))/12</f>
        <v>#NAME?</v>
      </c>
      <c r="CA145" s="15" t="e" cm="1">
        <f t="array" ref="CA145">INDEX($H:$M,ROW(),MATCH(CA$2,$H$1:$M$1,0))/12</f>
        <v>#NAME?</v>
      </c>
      <c r="CB145" s="15" t="e" cm="1">
        <f t="array" ref="CB145">INDEX($H:$M,ROW(),MATCH(CB$2,$H$1:$M$1,0))/12</f>
        <v>#NAME?</v>
      </c>
      <c r="CC145" s="15" t="e" cm="1">
        <f t="array" ref="CC145">INDEX($H:$M,ROW(),MATCH(CC$2,$H$1:$M$1,0))/12</f>
        <v>#NAME?</v>
      </c>
      <c r="CD145" s="15" t="e" cm="1">
        <f t="array" ref="CD145">INDEX($H:$M,ROW(),MATCH(CD$2,$H$1:$M$1,0))/12</f>
        <v>#NAME?</v>
      </c>
      <c r="CE145" s="15" t="e" cm="1">
        <f t="array" ref="CE145">INDEX($H:$M,ROW(),MATCH(CE$2,$H$1:$M$1,0))/12</f>
        <v>#NAME?</v>
      </c>
      <c r="CF145" s="15" t="e" cm="1">
        <f t="array" ref="CF145">INDEX($H:$M,ROW(),MATCH(CF$2,$H$1:$M$1,0))/12</f>
        <v>#NAME?</v>
      </c>
      <c r="CG145" s="15" t="e" cm="1">
        <f t="array" ref="CG145">INDEX($H:$M,ROW(),MATCH(CG$2,$H$1:$M$1,0))/12</f>
        <v>#NAME?</v>
      </c>
      <c r="CH145" s="15" t="e" cm="1">
        <f t="array" ref="CH145">INDEX($H:$M,ROW(),MATCH(CH$2,$H$1:$M$1,0))/12</f>
        <v>#NAME?</v>
      </c>
      <c r="CI145" s="15" t="e" cm="1">
        <f t="array" ref="CI145">INDEX($H:$M,ROW(),MATCH(CI$2,$H$1:$M$1,0))/12</f>
        <v>#NAME?</v>
      </c>
    </row>
    <row r="146" spans="1:87" x14ac:dyDescent="0.35">
      <c r="B146" t="s">
        <v>80</v>
      </c>
      <c r="C146" t="s">
        <v>150</v>
      </c>
      <c r="E146" s="12" t="str">
        <f>"# of FTE's - "&amp;E144</f>
        <v># of FTE's - Headcount - volume driven:</v>
      </c>
      <c r="F146" s="12"/>
      <c r="G146" s="13"/>
      <c r="H146" s="34" t="e">
        <f t="shared" ref="H146:M146" si="164">SUMIF($3:$3,H$1,146:146)</f>
        <v>#REF!</v>
      </c>
      <c r="I146" s="34" t="e">
        <f t="shared" si="164"/>
        <v>#REF!</v>
      </c>
      <c r="J146" s="34" t="e">
        <f t="shared" si="164"/>
        <v>#REF!</v>
      </c>
      <c r="K146" s="34" t="e">
        <f t="shared" si="164"/>
        <v>#REF!</v>
      </c>
      <c r="L146" s="34" t="e">
        <f t="shared" si="164"/>
        <v>#REF!</v>
      </c>
      <c r="M146" s="34" t="e">
        <f t="shared" si="164"/>
        <v>#REF!</v>
      </c>
      <c r="P146" s="15" t="e">
        <f>ROUNDUP(P142/P145,0)</f>
        <v>#REF!</v>
      </c>
      <c r="Q146" s="15" t="e">
        <f t="shared" ref="Q146:CB146" si="165">ROUNDUP(Q142/Q145,0)</f>
        <v>#REF!</v>
      </c>
      <c r="R146" s="15" t="e">
        <f t="shared" si="165"/>
        <v>#REF!</v>
      </c>
      <c r="S146" s="15" t="e">
        <f t="shared" si="165"/>
        <v>#REF!</v>
      </c>
      <c r="T146" s="15" t="e">
        <f t="shared" si="165"/>
        <v>#REF!</v>
      </c>
      <c r="U146" s="15" t="e">
        <f t="shared" si="165"/>
        <v>#REF!</v>
      </c>
      <c r="V146" s="15" t="e">
        <f t="shared" si="165"/>
        <v>#REF!</v>
      </c>
      <c r="W146" s="15" t="e">
        <f t="shared" si="165"/>
        <v>#REF!</v>
      </c>
      <c r="X146" s="15" t="e">
        <f t="shared" si="165"/>
        <v>#REF!</v>
      </c>
      <c r="Y146" s="15" t="e">
        <f t="shared" si="165"/>
        <v>#REF!</v>
      </c>
      <c r="Z146" s="15" t="e">
        <f t="shared" si="165"/>
        <v>#REF!</v>
      </c>
      <c r="AA146" s="15" t="e">
        <f t="shared" si="165"/>
        <v>#REF!</v>
      </c>
      <c r="AB146" s="15" t="e">
        <f t="shared" si="165"/>
        <v>#REF!</v>
      </c>
      <c r="AC146" s="15" t="e">
        <f t="shared" si="165"/>
        <v>#REF!</v>
      </c>
      <c r="AD146" s="15" t="e">
        <f t="shared" si="165"/>
        <v>#REF!</v>
      </c>
      <c r="AE146" s="15" t="e">
        <f t="shared" si="165"/>
        <v>#REF!</v>
      </c>
      <c r="AF146" s="15" t="e">
        <f t="shared" si="165"/>
        <v>#REF!</v>
      </c>
      <c r="AG146" s="15" t="e">
        <f t="shared" si="165"/>
        <v>#REF!</v>
      </c>
      <c r="AH146" s="15" t="e">
        <f t="shared" si="165"/>
        <v>#REF!</v>
      </c>
      <c r="AI146" s="15" t="e">
        <f t="shared" si="165"/>
        <v>#REF!</v>
      </c>
      <c r="AJ146" s="15" t="e">
        <f t="shared" si="165"/>
        <v>#REF!</v>
      </c>
      <c r="AK146" s="15" t="e">
        <f t="shared" si="165"/>
        <v>#REF!</v>
      </c>
      <c r="AL146" s="15" t="e">
        <f t="shared" si="165"/>
        <v>#REF!</v>
      </c>
      <c r="AM146" s="15" t="e">
        <f t="shared" si="165"/>
        <v>#REF!</v>
      </c>
      <c r="AN146" s="15" t="e">
        <f t="shared" si="165"/>
        <v>#REF!</v>
      </c>
      <c r="AO146" s="15" t="e">
        <f t="shared" si="165"/>
        <v>#REF!</v>
      </c>
      <c r="AP146" s="15" t="e">
        <f t="shared" si="165"/>
        <v>#REF!</v>
      </c>
      <c r="AQ146" s="15" t="e">
        <f t="shared" si="165"/>
        <v>#REF!</v>
      </c>
      <c r="AR146" s="15" t="e">
        <f t="shared" si="165"/>
        <v>#REF!</v>
      </c>
      <c r="AS146" s="15" t="e">
        <f t="shared" si="165"/>
        <v>#REF!</v>
      </c>
      <c r="AT146" s="15" t="e">
        <f t="shared" si="165"/>
        <v>#REF!</v>
      </c>
      <c r="AU146" s="15" t="e">
        <f t="shared" si="165"/>
        <v>#REF!</v>
      </c>
      <c r="AV146" s="15" t="e">
        <f t="shared" si="165"/>
        <v>#REF!</v>
      </c>
      <c r="AW146" s="15" t="e">
        <f t="shared" si="165"/>
        <v>#REF!</v>
      </c>
      <c r="AX146" s="15" t="e">
        <f t="shared" si="165"/>
        <v>#REF!</v>
      </c>
      <c r="AY146" s="15" t="e">
        <f t="shared" si="165"/>
        <v>#REF!</v>
      </c>
      <c r="AZ146" s="15" t="e">
        <f t="shared" si="165"/>
        <v>#REF!</v>
      </c>
      <c r="BA146" s="15" t="e">
        <f t="shared" si="165"/>
        <v>#REF!</v>
      </c>
      <c r="BB146" s="15" t="e">
        <f t="shared" si="165"/>
        <v>#REF!</v>
      </c>
      <c r="BC146" s="15" t="e">
        <f t="shared" si="165"/>
        <v>#REF!</v>
      </c>
      <c r="BD146" s="15" t="e">
        <f t="shared" si="165"/>
        <v>#REF!</v>
      </c>
      <c r="BE146" s="15" t="e">
        <f t="shared" si="165"/>
        <v>#REF!</v>
      </c>
      <c r="BF146" s="15" t="e">
        <f t="shared" si="165"/>
        <v>#REF!</v>
      </c>
      <c r="BG146" s="15" t="e">
        <f t="shared" si="165"/>
        <v>#REF!</v>
      </c>
      <c r="BH146" s="15" t="e">
        <f t="shared" si="165"/>
        <v>#REF!</v>
      </c>
      <c r="BI146" s="15" t="e">
        <f t="shared" si="165"/>
        <v>#REF!</v>
      </c>
      <c r="BJ146" s="15" t="e">
        <f t="shared" si="165"/>
        <v>#REF!</v>
      </c>
      <c r="BK146" s="15" t="e">
        <f t="shared" si="165"/>
        <v>#REF!</v>
      </c>
      <c r="BL146" s="15" t="e">
        <f t="shared" si="165"/>
        <v>#REF!</v>
      </c>
      <c r="BM146" s="15" t="e">
        <f t="shared" si="165"/>
        <v>#REF!</v>
      </c>
      <c r="BN146" s="15" t="e">
        <f t="shared" si="165"/>
        <v>#REF!</v>
      </c>
      <c r="BO146" s="15" t="e">
        <f t="shared" si="165"/>
        <v>#REF!</v>
      </c>
      <c r="BP146" s="15" t="e">
        <f t="shared" si="165"/>
        <v>#REF!</v>
      </c>
      <c r="BQ146" s="15" t="e">
        <f t="shared" si="165"/>
        <v>#REF!</v>
      </c>
      <c r="BR146" s="15" t="e">
        <f t="shared" si="165"/>
        <v>#REF!</v>
      </c>
      <c r="BS146" s="15" t="e">
        <f t="shared" si="165"/>
        <v>#REF!</v>
      </c>
      <c r="BT146" s="15" t="e">
        <f t="shared" si="165"/>
        <v>#REF!</v>
      </c>
      <c r="BU146" s="15" t="e">
        <f t="shared" si="165"/>
        <v>#REF!</v>
      </c>
      <c r="BV146" s="15" t="e">
        <f t="shared" si="165"/>
        <v>#REF!</v>
      </c>
      <c r="BW146" s="15" t="e">
        <f t="shared" si="165"/>
        <v>#REF!</v>
      </c>
      <c r="BX146" s="15" t="e">
        <f t="shared" si="165"/>
        <v>#REF!</v>
      </c>
      <c r="BY146" s="15" t="e">
        <f t="shared" si="165"/>
        <v>#REF!</v>
      </c>
      <c r="BZ146" s="15" t="e">
        <f t="shared" si="165"/>
        <v>#REF!</v>
      </c>
      <c r="CA146" s="15" t="e">
        <f t="shared" si="165"/>
        <v>#REF!</v>
      </c>
      <c r="CB146" s="15" t="e">
        <f t="shared" si="165"/>
        <v>#REF!</v>
      </c>
      <c r="CC146" s="15" t="e">
        <f t="shared" ref="CC146:CI146" si="166">ROUNDUP(CC142/CC145,0)</f>
        <v>#REF!</v>
      </c>
      <c r="CD146" s="15" t="e">
        <f t="shared" si="166"/>
        <v>#REF!</v>
      </c>
      <c r="CE146" s="15" t="e">
        <f t="shared" si="166"/>
        <v>#REF!</v>
      </c>
      <c r="CF146" s="15" t="e">
        <f t="shared" si="166"/>
        <v>#REF!</v>
      </c>
      <c r="CG146" s="15" t="e">
        <f t="shared" si="166"/>
        <v>#REF!</v>
      </c>
      <c r="CH146" s="15" t="e">
        <f t="shared" si="166"/>
        <v>#REF!</v>
      </c>
      <c r="CI146" s="15" t="e">
        <f t="shared" si="166"/>
        <v>#REF!</v>
      </c>
    </row>
    <row r="147" spans="1:87" x14ac:dyDescent="0.35">
      <c r="C147" t="s">
        <v>150</v>
      </c>
      <c r="E147" s="12" t="s">
        <v>185</v>
      </c>
      <c r="F147" s="12"/>
      <c r="G147" s="13"/>
      <c r="H147" s="29">
        <v>50000</v>
      </c>
      <c r="I147" s="29">
        <v>50000</v>
      </c>
      <c r="J147" s="29">
        <v>50000</v>
      </c>
      <c r="K147" s="29">
        <v>50000</v>
      </c>
      <c r="L147" s="29">
        <v>50000</v>
      </c>
      <c r="M147" s="29">
        <v>50000</v>
      </c>
      <c r="N147" s="36"/>
      <c r="O147" s="36"/>
      <c r="P147" s="30" t="e" cm="1">
        <f t="array" ref="P147">INDEX($H:$M,ROW(),MATCH(P$2,$H$1:$M$1,0))/12</f>
        <v>#NAME?</v>
      </c>
      <c r="Q147" s="30" t="e" cm="1">
        <f t="array" ref="Q147">INDEX($H:$M,ROW(),MATCH(Q$2,$H$1:$M$1,0))/12</f>
        <v>#NAME?</v>
      </c>
      <c r="R147" s="30" t="e" cm="1">
        <f t="array" ref="R147">INDEX($H:$M,ROW(),MATCH(R$2,$H$1:$M$1,0))/12</f>
        <v>#NAME?</v>
      </c>
      <c r="S147" s="30" t="e" cm="1">
        <f t="array" ref="S147">INDEX($H:$M,ROW(),MATCH(S$2,$H$1:$M$1,0))/12</f>
        <v>#NAME?</v>
      </c>
      <c r="T147" s="30" t="e" cm="1">
        <f t="array" ref="T147">INDEX($H:$M,ROW(),MATCH(T$2,$H$1:$M$1,0))/12</f>
        <v>#NAME?</v>
      </c>
      <c r="U147" s="30" t="e" cm="1">
        <f t="array" ref="U147">INDEX($H:$M,ROW(),MATCH(U$2,$H$1:$M$1,0))/12</f>
        <v>#NAME?</v>
      </c>
      <c r="V147" s="30" t="e" cm="1">
        <f t="array" ref="V147">INDEX($H:$M,ROW(),MATCH(V$2,$H$1:$M$1,0))/12</f>
        <v>#NAME?</v>
      </c>
      <c r="W147" s="30" t="e" cm="1">
        <f t="array" ref="W147">INDEX($H:$M,ROW(),MATCH(W$2,$H$1:$M$1,0))/12</f>
        <v>#NAME?</v>
      </c>
      <c r="X147" s="30" t="e" cm="1">
        <f t="array" ref="X147">INDEX($H:$M,ROW(),MATCH(X$2,$H$1:$M$1,0))/12</f>
        <v>#NAME?</v>
      </c>
      <c r="Y147" s="30" t="e" cm="1">
        <f t="array" ref="Y147">INDEX($H:$M,ROW(),MATCH(Y$2,$H$1:$M$1,0))/12</f>
        <v>#NAME?</v>
      </c>
      <c r="Z147" s="30" t="e" cm="1">
        <f t="array" ref="Z147">INDEX($H:$M,ROW(),MATCH(Z$2,$H$1:$M$1,0))/12</f>
        <v>#NAME?</v>
      </c>
      <c r="AA147" s="30" t="e" cm="1">
        <f t="array" ref="AA147">INDEX($H:$M,ROW(),MATCH(AA$2,$H$1:$M$1,0))/12</f>
        <v>#NAME?</v>
      </c>
      <c r="AB147" s="30" t="e" cm="1">
        <f t="array" ref="AB147">INDEX($H:$M,ROW(),MATCH(AB$2,$H$1:$M$1,0))/12</f>
        <v>#NAME?</v>
      </c>
      <c r="AC147" s="30" t="e" cm="1">
        <f t="array" ref="AC147">INDEX($H:$M,ROW(),MATCH(AC$2,$H$1:$M$1,0))/12</f>
        <v>#NAME?</v>
      </c>
      <c r="AD147" s="30" t="e" cm="1">
        <f t="array" ref="AD147">INDEX($H:$M,ROW(),MATCH(AD$2,$H$1:$M$1,0))/12</f>
        <v>#NAME?</v>
      </c>
      <c r="AE147" s="30" t="e" cm="1">
        <f t="array" ref="AE147">INDEX($H:$M,ROW(),MATCH(AE$2,$H$1:$M$1,0))/12</f>
        <v>#NAME?</v>
      </c>
      <c r="AF147" s="30" t="e" cm="1">
        <f t="array" ref="AF147">INDEX($H:$M,ROW(),MATCH(AF$2,$H$1:$M$1,0))/12</f>
        <v>#NAME?</v>
      </c>
      <c r="AG147" s="30" t="e" cm="1">
        <f t="array" ref="AG147">INDEX($H:$M,ROW(),MATCH(AG$2,$H$1:$M$1,0))/12</f>
        <v>#NAME?</v>
      </c>
      <c r="AH147" s="30" t="e" cm="1">
        <f t="array" ref="AH147">INDEX($H:$M,ROW(),MATCH(AH$2,$H$1:$M$1,0))/12</f>
        <v>#NAME?</v>
      </c>
      <c r="AI147" s="30" t="e" cm="1">
        <f t="array" ref="AI147">INDEX($H:$M,ROW(),MATCH(AI$2,$H$1:$M$1,0))/12</f>
        <v>#NAME?</v>
      </c>
      <c r="AJ147" s="30" t="e" cm="1">
        <f t="array" ref="AJ147">INDEX($H:$M,ROW(),MATCH(AJ$2,$H$1:$M$1,0))/12</f>
        <v>#NAME?</v>
      </c>
      <c r="AK147" s="30" t="e" cm="1">
        <f t="array" ref="AK147">INDEX($H:$M,ROW(),MATCH(AK$2,$H$1:$M$1,0))/12</f>
        <v>#NAME?</v>
      </c>
      <c r="AL147" s="30" t="e" cm="1">
        <f t="array" ref="AL147">INDEX($H:$M,ROW(),MATCH(AL$2,$H$1:$M$1,0))/12</f>
        <v>#NAME?</v>
      </c>
      <c r="AM147" s="30" t="e" cm="1">
        <f t="array" ref="AM147">INDEX($H:$M,ROW(),MATCH(AM$2,$H$1:$M$1,0))/12</f>
        <v>#NAME?</v>
      </c>
      <c r="AN147" s="30" t="e" cm="1">
        <f t="array" ref="AN147">INDEX($H:$M,ROW(),MATCH(AN$2,$H$1:$M$1,0))/12</f>
        <v>#NAME?</v>
      </c>
      <c r="AO147" s="30" t="e" cm="1">
        <f t="array" ref="AO147">INDEX($H:$M,ROW(),MATCH(AO$2,$H$1:$M$1,0))/12</f>
        <v>#NAME?</v>
      </c>
      <c r="AP147" s="30" t="e" cm="1">
        <f t="array" ref="AP147">INDEX($H:$M,ROW(),MATCH(AP$2,$H$1:$M$1,0))/12</f>
        <v>#NAME?</v>
      </c>
      <c r="AQ147" s="30" t="e" cm="1">
        <f t="array" ref="AQ147">INDEX($H:$M,ROW(),MATCH(AQ$2,$H$1:$M$1,0))/12</f>
        <v>#NAME?</v>
      </c>
      <c r="AR147" s="30" t="e" cm="1">
        <f t="array" ref="AR147">INDEX($H:$M,ROW(),MATCH(AR$2,$H$1:$M$1,0))/12</f>
        <v>#NAME?</v>
      </c>
      <c r="AS147" s="30" t="e" cm="1">
        <f t="array" ref="AS147">INDEX($H:$M,ROW(),MATCH(AS$2,$H$1:$M$1,0))/12</f>
        <v>#NAME?</v>
      </c>
      <c r="AT147" s="30" t="e" cm="1">
        <f t="array" ref="AT147">INDEX($H:$M,ROW(),MATCH(AT$2,$H$1:$M$1,0))/12</f>
        <v>#NAME?</v>
      </c>
      <c r="AU147" s="30" t="e" cm="1">
        <f t="array" ref="AU147">INDEX($H:$M,ROW(),MATCH(AU$2,$H$1:$M$1,0))/12</f>
        <v>#NAME?</v>
      </c>
      <c r="AV147" s="30" t="e" cm="1">
        <f t="array" ref="AV147">INDEX($H:$M,ROW(),MATCH(AV$2,$H$1:$M$1,0))/12</f>
        <v>#NAME?</v>
      </c>
      <c r="AW147" s="30" t="e" cm="1">
        <f t="array" ref="AW147">INDEX($H:$M,ROW(),MATCH(AW$2,$H$1:$M$1,0))/12</f>
        <v>#NAME?</v>
      </c>
      <c r="AX147" s="30" t="e" cm="1">
        <f t="array" ref="AX147">INDEX($H:$M,ROW(),MATCH(AX$2,$H$1:$M$1,0))/12</f>
        <v>#NAME?</v>
      </c>
      <c r="AY147" s="30" t="e" cm="1">
        <f t="array" ref="AY147">INDEX($H:$M,ROW(),MATCH(AY$2,$H$1:$M$1,0))/12</f>
        <v>#NAME?</v>
      </c>
      <c r="AZ147" s="30" t="e" cm="1">
        <f t="array" ref="AZ147">INDEX($H:$M,ROW(),MATCH(AZ$2,$H$1:$M$1,0))/12</f>
        <v>#NAME?</v>
      </c>
      <c r="BA147" s="30" t="e" cm="1">
        <f t="array" ref="BA147">INDEX($H:$M,ROW(),MATCH(BA$2,$H$1:$M$1,0))/12</f>
        <v>#NAME?</v>
      </c>
      <c r="BB147" s="30" t="e" cm="1">
        <f t="array" ref="BB147">INDEX($H:$M,ROW(),MATCH(BB$2,$H$1:$M$1,0))/12</f>
        <v>#NAME?</v>
      </c>
      <c r="BC147" s="30" t="e" cm="1">
        <f t="array" ref="BC147">INDEX($H:$M,ROW(),MATCH(BC$2,$H$1:$M$1,0))/12</f>
        <v>#NAME?</v>
      </c>
      <c r="BD147" s="30" t="e" cm="1">
        <f t="array" ref="BD147">INDEX($H:$M,ROW(),MATCH(BD$2,$H$1:$M$1,0))/12</f>
        <v>#NAME?</v>
      </c>
      <c r="BE147" s="30" t="e" cm="1">
        <f t="array" ref="BE147">INDEX($H:$M,ROW(),MATCH(BE$2,$H$1:$M$1,0))/12</f>
        <v>#NAME?</v>
      </c>
      <c r="BF147" s="30" t="e" cm="1">
        <f t="array" ref="BF147">INDEX($H:$M,ROW(),MATCH(BF$2,$H$1:$M$1,0))/12</f>
        <v>#NAME?</v>
      </c>
      <c r="BG147" s="30" t="e" cm="1">
        <f t="array" ref="BG147">INDEX($H:$M,ROW(),MATCH(BG$2,$H$1:$M$1,0))/12</f>
        <v>#NAME?</v>
      </c>
      <c r="BH147" s="30" t="e" cm="1">
        <f t="array" ref="BH147">INDEX($H:$M,ROW(),MATCH(BH$2,$H$1:$M$1,0))/12</f>
        <v>#NAME?</v>
      </c>
      <c r="BI147" s="30" t="e" cm="1">
        <f t="array" ref="BI147">INDEX($H:$M,ROW(),MATCH(BI$2,$H$1:$M$1,0))/12</f>
        <v>#NAME?</v>
      </c>
      <c r="BJ147" s="30" t="e" cm="1">
        <f t="array" ref="BJ147">INDEX($H:$M,ROW(),MATCH(BJ$2,$H$1:$M$1,0))/12</f>
        <v>#NAME?</v>
      </c>
      <c r="BK147" s="30" t="e" cm="1">
        <f t="array" ref="BK147">INDEX($H:$M,ROW(),MATCH(BK$2,$H$1:$M$1,0))/12</f>
        <v>#NAME?</v>
      </c>
      <c r="BL147" s="30" t="e" cm="1">
        <f t="array" ref="BL147">INDEX($H:$M,ROW(),MATCH(BL$2,$H$1:$M$1,0))/12</f>
        <v>#NAME?</v>
      </c>
      <c r="BM147" s="30" t="e" cm="1">
        <f t="array" ref="BM147">INDEX($H:$M,ROW(),MATCH(BM$2,$H$1:$M$1,0))/12</f>
        <v>#NAME?</v>
      </c>
      <c r="BN147" s="30" t="e" cm="1">
        <f t="array" ref="BN147">INDEX($H:$M,ROW(),MATCH(BN$2,$H$1:$M$1,0))/12</f>
        <v>#NAME?</v>
      </c>
      <c r="BO147" s="30" t="e" cm="1">
        <f t="array" ref="BO147">INDEX($H:$M,ROW(),MATCH(BO$2,$H$1:$M$1,0))/12</f>
        <v>#NAME?</v>
      </c>
      <c r="BP147" s="30" t="e" cm="1">
        <f t="array" ref="BP147">INDEX($H:$M,ROW(),MATCH(BP$2,$H$1:$M$1,0))/12</f>
        <v>#NAME?</v>
      </c>
      <c r="BQ147" s="30" t="e" cm="1">
        <f t="array" ref="BQ147">INDEX($H:$M,ROW(),MATCH(BQ$2,$H$1:$M$1,0))/12</f>
        <v>#NAME?</v>
      </c>
      <c r="BR147" s="30" t="e" cm="1">
        <f t="array" ref="BR147">INDEX($H:$M,ROW(),MATCH(BR$2,$H$1:$M$1,0))/12</f>
        <v>#NAME?</v>
      </c>
      <c r="BS147" s="30" t="e" cm="1">
        <f t="array" ref="BS147">INDEX($H:$M,ROW(),MATCH(BS$2,$H$1:$M$1,0))/12</f>
        <v>#NAME?</v>
      </c>
      <c r="BT147" s="30" t="e" cm="1">
        <f t="array" ref="BT147">INDEX($H:$M,ROW(),MATCH(BT$2,$H$1:$M$1,0))/12</f>
        <v>#NAME?</v>
      </c>
      <c r="BU147" s="30" t="e" cm="1">
        <f t="array" ref="BU147">INDEX($H:$M,ROW(),MATCH(BU$2,$H$1:$M$1,0))/12</f>
        <v>#NAME?</v>
      </c>
      <c r="BV147" s="30" t="e" cm="1">
        <f t="array" ref="BV147">INDEX($H:$M,ROW(),MATCH(BV$2,$H$1:$M$1,0))/12</f>
        <v>#NAME?</v>
      </c>
      <c r="BW147" s="30" t="e" cm="1">
        <f t="array" ref="BW147">INDEX($H:$M,ROW(),MATCH(BW$2,$H$1:$M$1,0))/12</f>
        <v>#NAME?</v>
      </c>
      <c r="BX147" s="30" t="e" cm="1">
        <f t="array" ref="BX147">INDEX($H:$M,ROW(),MATCH(BX$2,$H$1:$M$1,0))/12</f>
        <v>#NAME?</v>
      </c>
      <c r="BY147" s="30" t="e" cm="1">
        <f t="array" ref="BY147">INDEX($H:$M,ROW(),MATCH(BY$2,$H$1:$M$1,0))/12</f>
        <v>#NAME?</v>
      </c>
      <c r="BZ147" s="30" t="e" cm="1">
        <f t="array" ref="BZ147">INDEX($H:$M,ROW(),MATCH(BZ$2,$H$1:$M$1,0))/12</f>
        <v>#NAME?</v>
      </c>
      <c r="CA147" s="30" t="e" cm="1">
        <f t="array" ref="CA147">INDEX($H:$M,ROW(),MATCH(CA$2,$H$1:$M$1,0))/12</f>
        <v>#NAME?</v>
      </c>
      <c r="CB147" s="30" t="e" cm="1">
        <f t="array" ref="CB147">INDEX($H:$M,ROW(),MATCH(CB$2,$H$1:$M$1,0))/12</f>
        <v>#NAME?</v>
      </c>
      <c r="CC147" s="30" t="e" cm="1">
        <f t="array" ref="CC147">INDEX($H:$M,ROW(),MATCH(CC$2,$H$1:$M$1,0))/12</f>
        <v>#NAME?</v>
      </c>
      <c r="CD147" s="30" t="e" cm="1">
        <f t="array" ref="CD147">INDEX($H:$M,ROW(),MATCH(CD$2,$H$1:$M$1,0))/12</f>
        <v>#NAME?</v>
      </c>
      <c r="CE147" s="30" t="e" cm="1">
        <f t="array" ref="CE147">INDEX($H:$M,ROW(),MATCH(CE$2,$H$1:$M$1,0))/12</f>
        <v>#NAME?</v>
      </c>
      <c r="CF147" s="30" t="e" cm="1">
        <f t="array" ref="CF147">INDEX($H:$M,ROW(),MATCH(CF$2,$H$1:$M$1,0))/12</f>
        <v>#NAME?</v>
      </c>
      <c r="CG147" s="30" t="e" cm="1">
        <f t="array" ref="CG147">INDEX($H:$M,ROW(),MATCH(CG$2,$H$1:$M$1,0))/12</f>
        <v>#NAME?</v>
      </c>
      <c r="CH147" s="30" t="e" cm="1">
        <f t="array" ref="CH147">INDEX($H:$M,ROW(),MATCH(CH$2,$H$1:$M$1,0))/12</f>
        <v>#NAME?</v>
      </c>
      <c r="CI147" s="30" t="e" cm="1">
        <f t="array" ref="CI147">INDEX($H:$M,ROW(),MATCH(CI$2,$H$1:$M$1,0))/12</f>
        <v>#NAME?</v>
      </c>
    </row>
    <row r="148" spans="1:87" x14ac:dyDescent="0.35">
      <c r="B148" t="s">
        <v>202</v>
      </c>
      <c r="C148" t="s">
        <v>150</v>
      </c>
      <c r="E148" s="27" t="str">
        <f>SUBSTITUTE(E144,":","")&amp;" Expense"</f>
        <v>Headcount - volume driven Expense</v>
      </c>
      <c r="F148" s="27"/>
      <c r="G148" s="9"/>
      <c r="H148" s="28" t="e">
        <f t="shared" ref="H148:M148" si="167">SUMIF($2:$2,H$1,148:148)</f>
        <v>#NAME?</v>
      </c>
      <c r="I148" s="28" t="e">
        <f t="shared" si="167"/>
        <v>#NAME?</v>
      </c>
      <c r="J148" s="28" t="e">
        <f t="shared" si="167"/>
        <v>#NAME?</v>
      </c>
      <c r="K148" s="28" t="e">
        <f t="shared" si="167"/>
        <v>#NAME?</v>
      </c>
      <c r="L148" s="28" t="e">
        <f t="shared" si="167"/>
        <v>#NAME?</v>
      </c>
      <c r="M148" s="28" t="e">
        <f t="shared" si="167"/>
        <v>#NAME?</v>
      </c>
      <c r="P148" s="28" t="e">
        <f>-P147*P146</f>
        <v>#NAME?</v>
      </c>
      <c r="Q148" s="28" t="e">
        <f t="shared" ref="Q148:CB148" si="168">-Q147*Q146</f>
        <v>#NAME?</v>
      </c>
      <c r="R148" s="28" t="e">
        <f t="shared" si="168"/>
        <v>#NAME?</v>
      </c>
      <c r="S148" s="28" t="e">
        <f t="shared" si="168"/>
        <v>#NAME?</v>
      </c>
      <c r="T148" s="28" t="e">
        <f t="shared" si="168"/>
        <v>#NAME?</v>
      </c>
      <c r="U148" s="28" t="e">
        <f t="shared" si="168"/>
        <v>#NAME?</v>
      </c>
      <c r="V148" s="28" t="e">
        <f t="shared" si="168"/>
        <v>#NAME?</v>
      </c>
      <c r="W148" s="28" t="e">
        <f t="shared" si="168"/>
        <v>#NAME?</v>
      </c>
      <c r="X148" s="28" t="e">
        <f t="shared" si="168"/>
        <v>#NAME?</v>
      </c>
      <c r="Y148" s="28" t="e">
        <f t="shared" si="168"/>
        <v>#NAME?</v>
      </c>
      <c r="Z148" s="28" t="e">
        <f t="shared" si="168"/>
        <v>#NAME?</v>
      </c>
      <c r="AA148" s="28" t="e">
        <f t="shared" si="168"/>
        <v>#NAME?</v>
      </c>
      <c r="AB148" s="28" t="e">
        <f t="shared" si="168"/>
        <v>#NAME?</v>
      </c>
      <c r="AC148" s="28" t="e">
        <f t="shared" si="168"/>
        <v>#NAME?</v>
      </c>
      <c r="AD148" s="28" t="e">
        <f t="shared" si="168"/>
        <v>#NAME?</v>
      </c>
      <c r="AE148" s="28" t="e">
        <f t="shared" si="168"/>
        <v>#NAME?</v>
      </c>
      <c r="AF148" s="28" t="e">
        <f t="shared" si="168"/>
        <v>#NAME?</v>
      </c>
      <c r="AG148" s="28" t="e">
        <f t="shared" si="168"/>
        <v>#NAME?</v>
      </c>
      <c r="AH148" s="28" t="e">
        <f t="shared" si="168"/>
        <v>#NAME?</v>
      </c>
      <c r="AI148" s="28" t="e">
        <f t="shared" si="168"/>
        <v>#NAME?</v>
      </c>
      <c r="AJ148" s="28" t="e">
        <f t="shared" si="168"/>
        <v>#NAME?</v>
      </c>
      <c r="AK148" s="28" t="e">
        <f t="shared" si="168"/>
        <v>#NAME?</v>
      </c>
      <c r="AL148" s="28" t="e">
        <f t="shared" si="168"/>
        <v>#NAME?</v>
      </c>
      <c r="AM148" s="28" t="e">
        <f t="shared" si="168"/>
        <v>#NAME?</v>
      </c>
      <c r="AN148" s="28" t="e">
        <f t="shared" si="168"/>
        <v>#NAME?</v>
      </c>
      <c r="AO148" s="28" t="e">
        <f t="shared" si="168"/>
        <v>#NAME?</v>
      </c>
      <c r="AP148" s="28" t="e">
        <f t="shared" si="168"/>
        <v>#NAME?</v>
      </c>
      <c r="AQ148" s="28" t="e">
        <f t="shared" si="168"/>
        <v>#NAME?</v>
      </c>
      <c r="AR148" s="28" t="e">
        <f t="shared" si="168"/>
        <v>#NAME?</v>
      </c>
      <c r="AS148" s="28" t="e">
        <f t="shared" si="168"/>
        <v>#NAME?</v>
      </c>
      <c r="AT148" s="28" t="e">
        <f t="shared" si="168"/>
        <v>#NAME?</v>
      </c>
      <c r="AU148" s="28" t="e">
        <f t="shared" si="168"/>
        <v>#NAME?</v>
      </c>
      <c r="AV148" s="28" t="e">
        <f t="shared" si="168"/>
        <v>#NAME?</v>
      </c>
      <c r="AW148" s="28" t="e">
        <f t="shared" si="168"/>
        <v>#NAME?</v>
      </c>
      <c r="AX148" s="28" t="e">
        <f t="shared" si="168"/>
        <v>#NAME?</v>
      </c>
      <c r="AY148" s="28" t="e">
        <f t="shared" si="168"/>
        <v>#NAME?</v>
      </c>
      <c r="AZ148" s="28" t="e">
        <f t="shared" si="168"/>
        <v>#NAME?</v>
      </c>
      <c r="BA148" s="28" t="e">
        <f t="shared" si="168"/>
        <v>#NAME?</v>
      </c>
      <c r="BB148" s="28" t="e">
        <f t="shared" si="168"/>
        <v>#NAME?</v>
      </c>
      <c r="BC148" s="28" t="e">
        <f t="shared" si="168"/>
        <v>#NAME?</v>
      </c>
      <c r="BD148" s="28" t="e">
        <f t="shared" si="168"/>
        <v>#NAME?</v>
      </c>
      <c r="BE148" s="28" t="e">
        <f t="shared" si="168"/>
        <v>#NAME?</v>
      </c>
      <c r="BF148" s="28" t="e">
        <f t="shared" si="168"/>
        <v>#NAME?</v>
      </c>
      <c r="BG148" s="28" t="e">
        <f t="shared" si="168"/>
        <v>#NAME?</v>
      </c>
      <c r="BH148" s="28" t="e">
        <f t="shared" si="168"/>
        <v>#NAME?</v>
      </c>
      <c r="BI148" s="28" t="e">
        <f t="shared" si="168"/>
        <v>#NAME?</v>
      </c>
      <c r="BJ148" s="28" t="e">
        <f t="shared" si="168"/>
        <v>#NAME?</v>
      </c>
      <c r="BK148" s="28" t="e">
        <f t="shared" si="168"/>
        <v>#NAME?</v>
      </c>
      <c r="BL148" s="28" t="e">
        <f t="shared" si="168"/>
        <v>#NAME?</v>
      </c>
      <c r="BM148" s="28" t="e">
        <f t="shared" si="168"/>
        <v>#NAME?</v>
      </c>
      <c r="BN148" s="28" t="e">
        <f t="shared" si="168"/>
        <v>#NAME?</v>
      </c>
      <c r="BO148" s="28" t="e">
        <f t="shared" si="168"/>
        <v>#NAME?</v>
      </c>
      <c r="BP148" s="28" t="e">
        <f t="shared" si="168"/>
        <v>#NAME?</v>
      </c>
      <c r="BQ148" s="28" t="e">
        <f t="shared" si="168"/>
        <v>#NAME?</v>
      </c>
      <c r="BR148" s="28" t="e">
        <f t="shared" si="168"/>
        <v>#NAME?</v>
      </c>
      <c r="BS148" s="28" t="e">
        <f t="shared" si="168"/>
        <v>#NAME?</v>
      </c>
      <c r="BT148" s="28" t="e">
        <f t="shared" si="168"/>
        <v>#NAME?</v>
      </c>
      <c r="BU148" s="28" t="e">
        <f t="shared" si="168"/>
        <v>#NAME?</v>
      </c>
      <c r="BV148" s="28" t="e">
        <f t="shared" si="168"/>
        <v>#NAME?</v>
      </c>
      <c r="BW148" s="28" t="e">
        <f t="shared" si="168"/>
        <v>#NAME?</v>
      </c>
      <c r="BX148" s="28" t="e">
        <f t="shared" si="168"/>
        <v>#NAME?</v>
      </c>
      <c r="BY148" s="28" t="e">
        <f t="shared" si="168"/>
        <v>#NAME?</v>
      </c>
      <c r="BZ148" s="28" t="e">
        <f t="shared" si="168"/>
        <v>#NAME?</v>
      </c>
      <c r="CA148" s="28" t="e">
        <f t="shared" si="168"/>
        <v>#NAME?</v>
      </c>
      <c r="CB148" s="28" t="e">
        <f t="shared" si="168"/>
        <v>#NAME?</v>
      </c>
      <c r="CC148" s="28" t="e">
        <f t="shared" ref="CC148:CI148" si="169">-CC147*CC146</f>
        <v>#NAME?</v>
      </c>
      <c r="CD148" s="28" t="e">
        <f t="shared" si="169"/>
        <v>#NAME?</v>
      </c>
      <c r="CE148" s="28" t="e">
        <f t="shared" si="169"/>
        <v>#NAME?</v>
      </c>
      <c r="CF148" s="28" t="e">
        <f t="shared" si="169"/>
        <v>#NAME?</v>
      </c>
      <c r="CG148" s="28" t="e">
        <f t="shared" si="169"/>
        <v>#NAME?</v>
      </c>
      <c r="CH148" s="28" t="e">
        <f t="shared" si="169"/>
        <v>#NAME?</v>
      </c>
      <c r="CI148" s="28" t="e">
        <f t="shared" si="169"/>
        <v>#NAME?</v>
      </c>
    </row>
    <row r="149" spans="1:87" x14ac:dyDescent="0.35">
      <c r="C149" t="s">
        <v>150</v>
      </c>
    </row>
    <row r="150" spans="1:87" outlineLevel="1" x14ac:dyDescent="0.35">
      <c r="C150" t="s">
        <v>150</v>
      </c>
      <c r="E150" t="str">
        <f>"Revenue driver: "&amp;E140</f>
        <v>Revenue driver: Subscription revenue - Tiers, primary Revenue</v>
      </c>
      <c r="H150" s="53"/>
      <c r="I150" s="53"/>
      <c r="J150" s="53"/>
      <c r="K150" s="53"/>
      <c r="L150" s="53"/>
      <c r="M150" s="53"/>
      <c r="P150" s="53" t="e">
        <f>P140</f>
        <v>#NAME?</v>
      </c>
      <c r="Q150" s="53" t="e">
        <f t="shared" ref="Q150:CB150" si="170">Q140</f>
        <v>#NAME?</v>
      </c>
      <c r="R150" s="53" t="e">
        <f t="shared" si="170"/>
        <v>#NAME?</v>
      </c>
      <c r="S150" s="53" t="e">
        <f t="shared" si="170"/>
        <v>#NAME?</v>
      </c>
      <c r="T150" s="53" t="e">
        <f t="shared" si="170"/>
        <v>#NAME?</v>
      </c>
      <c r="U150" s="53" t="e">
        <f t="shared" si="170"/>
        <v>#NAME?</v>
      </c>
      <c r="V150" s="53" t="e">
        <f t="shared" si="170"/>
        <v>#NAME?</v>
      </c>
      <c r="W150" s="53" t="e">
        <f t="shared" si="170"/>
        <v>#NAME?</v>
      </c>
      <c r="X150" s="53" t="e">
        <f t="shared" si="170"/>
        <v>#NAME?</v>
      </c>
      <c r="Y150" s="53" t="e">
        <f t="shared" si="170"/>
        <v>#NAME?</v>
      </c>
      <c r="Z150" s="53" t="e">
        <f t="shared" si="170"/>
        <v>#NAME?</v>
      </c>
      <c r="AA150" s="53" t="e">
        <f t="shared" si="170"/>
        <v>#NAME?</v>
      </c>
      <c r="AB150" s="53" t="e">
        <f t="shared" si="170"/>
        <v>#NAME?</v>
      </c>
      <c r="AC150" s="53" t="e">
        <f t="shared" si="170"/>
        <v>#NAME?</v>
      </c>
      <c r="AD150" s="53" t="e">
        <f t="shared" si="170"/>
        <v>#NAME?</v>
      </c>
      <c r="AE150" s="53" t="e">
        <f t="shared" si="170"/>
        <v>#NAME?</v>
      </c>
      <c r="AF150" s="53" t="e">
        <f t="shared" si="170"/>
        <v>#NAME?</v>
      </c>
      <c r="AG150" s="53" t="e">
        <f t="shared" si="170"/>
        <v>#NAME?</v>
      </c>
      <c r="AH150" s="53" t="e">
        <f t="shared" si="170"/>
        <v>#NAME?</v>
      </c>
      <c r="AI150" s="53" t="e">
        <f t="shared" si="170"/>
        <v>#NAME?</v>
      </c>
      <c r="AJ150" s="53" t="e">
        <f t="shared" si="170"/>
        <v>#NAME?</v>
      </c>
      <c r="AK150" s="53" t="e">
        <f t="shared" si="170"/>
        <v>#NAME?</v>
      </c>
      <c r="AL150" s="53" t="e">
        <f t="shared" si="170"/>
        <v>#NAME?</v>
      </c>
      <c r="AM150" s="53" t="e">
        <f t="shared" si="170"/>
        <v>#NAME?</v>
      </c>
      <c r="AN150" s="53" t="e">
        <f t="shared" si="170"/>
        <v>#NAME?</v>
      </c>
      <c r="AO150" s="53" t="e">
        <f t="shared" si="170"/>
        <v>#NAME?</v>
      </c>
      <c r="AP150" s="53" t="e">
        <f t="shared" si="170"/>
        <v>#NAME?</v>
      </c>
      <c r="AQ150" s="53" t="e">
        <f t="shared" si="170"/>
        <v>#NAME?</v>
      </c>
      <c r="AR150" s="53" t="e">
        <f t="shared" si="170"/>
        <v>#NAME?</v>
      </c>
      <c r="AS150" s="53" t="e">
        <f t="shared" si="170"/>
        <v>#NAME?</v>
      </c>
      <c r="AT150" s="53" t="e">
        <f t="shared" si="170"/>
        <v>#NAME?</v>
      </c>
      <c r="AU150" s="53" t="e">
        <f t="shared" si="170"/>
        <v>#NAME?</v>
      </c>
      <c r="AV150" s="53" t="e">
        <f t="shared" si="170"/>
        <v>#NAME?</v>
      </c>
      <c r="AW150" s="53" t="e">
        <f t="shared" si="170"/>
        <v>#NAME?</v>
      </c>
      <c r="AX150" s="53" t="e">
        <f t="shared" si="170"/>
        <v>#NAME?</v>
      </c>
      <c r="AY150" s="53" t="e">
        <f t="shared" si="170"/>
        <v>#NAME?</v>
      </c>
      <c r="AZ150" s="53" t="e">
        <f t="shared" si="170"/>
        <v>#NAME?</v>
      </c>
      <c r="BA150" s="53" t="e">
        <f t="shared" si="170"/>
        <v>#NAME?</v>
      </c>
      <c r="BB150" s="53" t="e">
        <f t="shared" si="170"/>
        <v>#NAME?</v>
      </c>
      <c r="BC150" s="53" t="e">
        <f t="shared" si="170"/>
        <v>#NAME?</v>
      </c>
      <c r="BD150" s="53" t="e">
        <f t="shared" si="170"/>
        <v>#NAME?</v>
      </c>
      <c r="BE150" s="53" t="e">
        <f t="shared" si="170"/>
        <v>#NAME?</v>
      </c>
      <c r="BF150" s="53" t="e">
        <f t="shared" si="170"/>
        <v>#NAME?</v>
      </c>
      <c r="BG150" s="53" t="e">
        <f t="shared" si="170"/>
        <v>#NAME?</v>
      </c>
      <c r="BH150" s="53" t="e">
        <f t="shared" si="170"/>
        <v>#NAME?</v>
      </c>
      <c r="BI150" s="53" t="e">
        <f t="shared" si="170"/>
        <v>#NAME?</v>
      </c>
      <c r="BJ150" s="53" t="e">
        <f t="shared" si="170"/>
        <v>#NAME?</v>
      </c>
      <c r="BK150" s="53" t="e">
        <f t="shared" si="170"/>
        <v>#NAME?</v>
      </c>
      <c r="BL150" s="53" t="e">
        <f t="shared" si="170"/>
        <v>#NAME?</v>
      </c>
      <c r="BM150" s="53" t="e">
        <f t="shared" si="170"/>
        <v>#NAME?</v>
      </c>
      <c r="BN150" s="53" t="e">
        <f t="shared" si="170"/>
        <v>#NAME?</v>
      </c>
      <c r="BO150" s="53" t="e">
        <f t="shared" si="170"/>
        <v>#NAME?</v>
      </c>
      <c r="BP150" s="53" t="e">
        <f t="shared" si="170"/>
        <v>#NAME?</v>
      </c>
      <c r="BQ150" s="53" t="e">
        <f t="shared" si="170"/>
        <v>#NAME?</v>
      </c>
      <c r="BR150" s="53" t="e">
        <f t="shared" si="170"/>
        <v>#NAME?</v>
      </c>
      <c r="BS150" s="53" t="e">
        <f t="shared" si="170"/>
        <v>#NAME?</v>
      </c>
      <c r="BT150" s="53" t="e">
        <f t="shared" si="170"/>
        <v>#NAME?</v>
      </c>
      <c r="BU150" s="53" t="e">
        <f t="shared" si="170"/>
        <v>#NAME?</v>
      </c>
      <c r="BV150" s="53" t="e">
        <f t="shared" si="170"/>
        <v>#NAME?</v>
      </c>
      <c r="BW150" s="53" t="e">
        <f t="shared" si="170"/>
        <v>#NAME?</v>
      </c>
      <c r="BX150" s="53" t="e">
        <f t="shared" si="170"/>
        <v>#NAME?</v>
      </c>
      <c r="BY150" s="53" t="e">
        <f t="shared" si="170"/>
        <v>#NAME?</v>
      </c>
      <c r="BZ150" s="53" t="e">
        <f t="shared" si="170"/>
        <v>#NAME?</v>
      </c>
      <c r="CA150" s="53" t="e">
        <f t="shared" si="170"/>
        <v>#NAME?</v>
      </c>
      <c r="CB150" s="53" t="e">
        <f t="shared" si="170"/>
        <v>#NAME?</v>
      </c>
      <c r="CC150" s="53" t="e">
        <f t="shared" ref="CC150:CI150" si="171">CC140</f>
        <v>#NAME?</v>
      </c>
      <c r="CD150" s="53" t="e">
        <f t="shared" si="171"/>
        <v>#NAME?</v>
      </c>
      <c r="CE150" s="53" t="e">
        <f t="shared" si="171"/>
        <v>#NAME?</v>
      </c>
      <c r="CF150" s="53" t="e">
        <f t="shared" si="171"/>
        <v>#NAME?</v>
      </c>
      <c r="CG150" s="53" t="e">
        <f t="shared" si="171"/>
        <v>#NAME?</v>
      </c>
      <c r="CH150" s="53" t="e">
        <f t="shared" si="171"/>
        <v>#NAME?</v>
      </c>
      <c r="CI150" s="53" t="e">
        <f t="shared" si="171"/>
        <v>#NAME?</v>
      </c>
    </row>
    <row r="151" spans="1:87" outlineLevel="1" x14ac:dyDescent="0.35">
      <c r="C151" t="s">
        <v>150</v>
      </c>
    </row>
    <row r="152" spans="1:87" outlineLevel="1" x14ac:dyDescent="0.35">
      <c r="C152" t="s">
        <v>150</v>
      </c>
      <c r="E152" s="12" t="str">
        <f>E142</f>
        <v>Driver: # of subscribers</v>
      </c>
      <c r="F152" s="12"/>
      <c r="G152" s="13"/>
      <c r="H152" s="34"/>
      <c r="I152" s="34"/>
      <c r="J152" s="34"/>
      <c r="K152" s="34"/>
      <c r="L152" s="34"/>
      <c r="M152" s="34"/>
      <c r="P152" s="34" t="e">
        <f>P142</f>
        <v>#REF!</v>
      </c>
      <c r="Q152" s="34" t="e">
        <f t="shared" ref="Q152:CB152" si="172">Q142</f>
        <v>#REF!</v>
      </c>
      <c r="R152" s="34" t="e">
        <f t="shared" si="172"/>
        <v>#REF!</v>
      </c>
      <c r="S152" s="34" t="e">
        <f t="shared" si="172"/>
        <v>#REF!</v>
      </c>
      <c r="T152" s="34" t="e">
        <f t="shared" si="172"/>
        <v>#REF!</v>
      </c>
      <c r="U152" s="34" t="e">
        <f t="shared" si="172"/>
        <v>#REF!</v>
      </c>
      <c r="V152" s="34" t="e">
        <f t="shared" si="172"/>
        <v>#REF!</v>
      </c>
      <c r="W152" s="34" t="e">
        <f t="shared" si="172"/>
        <v>#REF!</v>
      </c>
      <c r="X152" s="34" t="e">
        <f t="shared" si="172"/>
        <v>#REF!</v>
      </c>
      <c r="Y152" s="34" t="e">
        <f t="shared" si="172"/>
        <v>#REF!</v>
      </c>
      <c r="Z152" s="34" t="e">
        <f t="shared" si="172"/>
        <v>#REF!</v>
      </c>
      <c r="AA152" s="34" t="e">
        <f t="shared" si="172"/>
        <v>#REF!</v>
      </c>
      <c r="AB152" s="34" t="e">
        <f t="shared" si="172"/>
        <v>#REF!</v>
      </c>
      <c r="AC152" s="34" t="e">
        <f t="shared" si="172"/>
        <v>#REF!</v>
      </c>
      <c r="AD152" s="34" t="e">
        <f t="shared" si="172"/>
        <v>#REF!</v>
      </c>
      <c r="AE152" s="34" t="e">
        <f t="shared" si="172"/>
        <v>#REF!</v>
      </c>
      <c r="AF152" s="34" t="e">
        <f t="shared" si="172"/>
        <v>#REF!</v>
      </c>
      <c r="AG152" s="34" t="e">
        <f t="shared" si="172"/>
        <v>#REF!</v>
      </c>
      <c r="AH152" s="34" t="e">
        <f t="shared" si="172"/>
        <v>#REF!</v>
      </c>
      <c r="AI152" s="34" t="e">
        <f t="shared" si="172"/>
        <v>#REF!</v>
      </c>
      <c r="AJ152" s="34" t="e">
        <f t="shared" si="172"/>
        <v>#REF!</v>
      </c>
      <c r="AK152" s="34" t="e">
        <f t="shared" si="172"/>
        <v>#REF!</v>
      </c>
      <c r="AL152" s="34" t="e">
        <f t="shared" si="172"/>
        <v>#REF!</v>
      </c>
      <c r="AM152" s="34" t="e">
        <f t="shared" si="172"/>
        <v>#REF!</v>
      </c>
      <c r="AN152" s="34" t="e">
        <f t="shared" si="172"/>
        <v>#REF!</v>
      </c>
      <c r="AO152" s="34" t="e">
        <f t="shared" si="172"/>
        <v>#REF!</v>
      </c>
      <c r="AP152" s="34" t="e">
        <f t="shared" si="172"/>
        <v>#REF!</v>
      </c>
      <c r="AQ152" s="34" t="e">
        <f t="shared" si="172"/>
        <v>#REF!</v>
      </c>
      <c r="AR152" s="34" t="e">
        <f t="shared" si="172"/>
        <v>#REF!</v>
      </c>
      <c r="AS152" s="34" t="e">
        <f t="shared" si="172"/>
        <v>#REF!</v>
      </c>
      <c r="AT152" s="34" t="e">
        <f t="shared" si="172"/>
        <v>#REF!</v>
      </c>
      <c r="AU152" s="34" t="e">
        <f t="shared" si="172"/>
        <v>#REF!</v>
      </c>
      <c r="AV152" s="34" t="e">
        <f t="shared" si="172"/>
        <v>#REF!</v>
      </c>
      <c r="AW152" s="34" t="e">
        <f t="shared" si="172"/>
        <v>#REF!</v>
      </c>
      <c r="AX152" s="34" t="e">
        <f t="shared" si="172"/>
        <v>#REF!</v>
      </c>
      <c r="AY152" s="34" t="e">
        <f t="shared" si="172"/>
        <v>#REF!</v>
      </c>
      <c r="AZ152" s="34" t="e">
        <f t="shared" si="172"/>
        <v>#REF!</v>
      </c>
      <c r="BA152" s="34" t="e">
        <f t="shared" si="172"/>
        <v>#REF!</v>
      </c>
      <c r="BB152" s="34" t="e">
        <f t="shared" si="172"/>
        <v>#REF!</v>
      </c>
      <c r="BC152" s="34" t="e">
        <f t="shared" si="172"/>
        <v>#REF!</v>
      </c>
      <c r="BD152" s="34" t="e">
        <f t="shared" si="172"/>
        <v>#REF!</v>
      </c>
      <c r="BE152" s="34" t="e">
        <f t="shared" si="172"/>
        <v>#REF!</v>
      </c>
      <c r="BF152" s="34" t="e">
        <f t="shared" si="172"/>
        <v>#REF!</v>
      </c>
      <c r="BG152" s="34" t="e">
        <f t="shared" si="172"/>
        <v>#REF!</v>
      </c>
      <c r="BH152" s="34" t="e">
        <f t="shared" si="172"/>
        <v>#REF!</v>
      </c>
      <c r="BI152" s="34" t="e">
        <f t="shared" si="172"/>
        <v>#REF!</v>
      </c>
      <c r="BJ152" s="34" t="e">
        <f t="shared" si="172"/>
        <v>#REF!</v>
      </c>
      <c r="BK152" s="34" t="e">
        <f t="shared" si="172"/>
        <v>#REF!</v>
      </c>
      <c r="BL152" s="34" t="e">
        <f t="shared" si="172"/>
        <v>#REF!</v>
      </c>
      <c r="BM152" s="34" t="e">
        <f t="shared" si="172"/>
        <v>#REF!</v>
      </c>
      <c r="BN152" s="34" t="e">
        <f t="shared" si="172"/>
        <v>#REF!</v>
      </c>
      <c r="BO152" s="34" t="e">
        <f t="shared" si="172"/>
        <v>#REF!</v>
      </c>
      <c r="BP152" s="34" t="e">
        <f t="shared" si="172"/>
        <v>#REF!</v>
      </c>
      <c r="BQ152" s="34" t="e">
        <f t="shared" si="172"/>
        <v>#REF!</v>
      </c>
      <c r="BR152" s="34" t="e">
        <f t="shared" si="172"/>
        <v>#REF!</v>
      </c>
      <c r="BS152" s="34" t="e">
        <f t="shared" si="172"/>
        <v>#REF!</v>
      </c>
      <c r="BT152" s="34" t="e">
        <f t="shared" si="172"/>
        <v>#REF!</v>
      </c>
      <c r="BU152" s="34" t="e">
        <f t="shared" si="172"/>
        <v>#REF!</v>
      </c>
      <c r="BV152" s="34" t="e">
        <f t="shared" si="172"/>
        <v>#REF!</v>
      </c>
      <c r="BW152" s="34" t="e">
        <f t="shared" si="172"/>
        <v>#REF!</v>
      </c>
      <c r="BX152" s="34" t="e">
        <f t="shared" si="172"/>
        <v>#REF!</v>
      </c>
      <c r="BY152" s="34" t="e">
        <f t="shared" si="172"/>
        <v>#REF!</v>
      </c>
      <c r="BZ152" s="34" t="e">
        <f t="shared" si="172"/>
        <v>#REF!</v>
      </c>
      <c r="CA152" s="34" t="e">
        <f t="shared" si="172"/>
        <v>#REF!</v>
      </c>
      <c r="CB152" s="34" t="e">
        <f t="shared" si="172"/>
        <v>#REF!</v>
      </c>
      <c r="CC152" s="34" t="e">
        <f t="shared" ref="CC152:CI152" si="173">CC142</f>
        <v>#REF!</v>
      </c>
      <c r="CD152" s="34" t="e">
        <f t="shared" si="173"/>
        <v>#REF!</v>
      </c>
      <c r="CE152" s="34" t="e">
        <f t="shared" si="173"/>
        <v>#REF!</v>
      </c>
      <c r="CF152" s="34" t="e">
        <f t="shared" si="173"/>
        <v>#REF!</v>
      </c>
      <c r="CG152" s="34" t="e">
        <f t="shared" si="173"/>
        <v>#REF!</v>
      </c>
      <c r="CH152" s="34" t="e">
        <f t="shared" si="173"/>
        <v>#REF!</v>
      </c>
      <c r="CI152" s="34" t="e">
        <f t="shared" si="173"/>
        <v>#REF!</v>
      </c>
    </row>
    <row r="153" spans="1:87" outlineLevel="1" x14ac:dyDescent="0.35">
      <c r="C153" t="s">
        <v>150</v>
      </c>
    </row>
    <row r="154" spans="1:87" s="42" customFormat="1" x14ac:dyDescent="0.35">
      <c r="C154" s="42" t="s">
        <v>186</v>
      </c>
      <c r="E154" s="41" t="s">
        <v>187</v>
      </c>
      <c r="F154" s="41"/>
      <c r="G154" s="68"/>
    </row>
    <row r="155" spans="1:87" x14ac:dyDescent="0.35">
      <c r="C155" t="s">
        <v>186</v>
      </c>
      <c r="E155" s="12" t="s">
        <v>70</v>
      </c>
      <c r="F155" s="12"/>
      <c r="G155" s="13"/>
    </row>
    <row r="156" spans="1:87" x14ac:dyDescent="0.35">
      <c r="A156" s="6"/>
      <c r="B156" s="6"/>
      <c r="C156" t="s">
        <v>186</v>
      </c>
      <c r="E156" t="s">
        <v>71</v>
      </c>
      <c r="H156" s="15" t="e">
        <f>SUMIF($3:$3,H$1-1,156:156)</f>
        <v>#NAME?</v>
      </c>
      <c r="I156" s="15" t="e">
        <f>H162</f>
        <v>#NAME?</v>
      </c>
      <c r="J156" s="15" t="e">
        <f>I162</f>
        <v>#NAME?</v>
      </c>
      <c r="K156" s="15" t="e">
        <f>J162</f>
        <v>#NAME?</v>
      </c>
      <c r="L156" s="15" t="e">
        <f>K162</f>
        <v>#NAME?</v>
      </c>
      <c r="M156" s="15" t="e">
        <f>L162</f>
        <v>#NAME?</v>
      </c>
      <c r="O156" s="34"/>
      <c r="P156" s="34">
        <f>O162</f>
        <v>0</v>
      </c>
      <c r="Q156" s="34" t="e">
        <f>P162</f>
        <v>#NAME?</v>
      </c>
      <c r="R156" s="34" t="e">
        <f t="shared" ref="R156:CC156" si="174">Q162</f>
        <v>#NAME?</v>
      </c>
      <c r="S156" s="34" t="e">
        <f t="shared" si="174"/>
        <v>#NAME?</v>
      </c>
      <c r="T156" s="34" t="e">
        <f t="shared" si="174"/>
        <v>#NAME?</v>
      </c>
      <c r="U156" s="34" t="e">
        <f t="shared" si="174"/>
        <v>#NAME?</v>
      </c>
      <c r="V156" s="34" t="e">
        <f t="shared" si="174"/>
        <v>#NAME?</v>
      </c>
      <c r="W156" s="34" t="e">
        <f t="shared" si="174"/>
        <v>#NAME?</v>
      </c>
      <c r="X156" s="34" t="e">
        <f t="shared" si="174"/>
        <v>#NAME?</v>
      </c>
      <c r="Y156" s="34" t="e">
        <f t="shared" si="174"/>
        <v>#NAME?</v>
      </c>
      <c r="Z156" s="34" t="e">
        <f t="shared" si="174"/>
        <v>#NAME?</v>
      </c>
      <c r="AA156" s="34" t="e">
        <f t="shared" si="174"/>
        <v>#NAME?</v>
      </c>
      <c r="AB156" s="34" t="e">
        <f t="shared" si="174"/>
        <v>#NAME?</v>
      </c>
      <c r="AC156" s="34" t="e">
        <f t="shared" si="174"/>
        <v>#NAME?</v>
      </c>
      <c r="AD156" s="34" t="e">
        <f t="shared" si="174"/>
        <v>#NAME?</v>
      </c>
      <c r="AE156" s="34" t="e">
        <f t="shared" si="174"/>
        <v>#NAME?</v>
      </c>
      <c r="AF156" s="34" t="e">
        <f t="shared" si="174"/>
        <v>#NAME?</v>
      </c>
      <c r="AG156" s="34" t="e">
        <f t="shared" si="174"/>
        <v>#NAME?</v>
      </c>
      <c r="AH156" s="34" t="e">
        <f t="shared" si="174"/>
        <v>#NAME?</v>
      </c>
      <c r="AI156" s="34" t="e">
        <f t="shared" si="174"/>
        <v>#NAME?</v>
      </c>
      <c r="AJ156" s="34" t="e">
        <f t="shared" si="174"/>
        <v>#NAME?</v>
      </c>
      <c r="AK156" s="34" t="e">
        <f t="shared" si="174"/>
        <v>#NAME?</v>
      </c>
      <c r="AL156" s="34" t="e">
        <f t="shared" si="174"/>
        <v>#NAME?</v>
      </c>
      <c r="AM156" s="34" t="e">
        <f t="shared" si="174"/>
        <v>#NAME?</v>
      </c>
      <c r="AN156" s="34" t="e">
        <f t="shared" si="174"/>
        <v>#NAME?</v>
      </c>
      <c r="AO156" s="34" t="e">
        <f t="shared" si="174"/>
        <v>#NAME?</v>
      </c>
      <c r="AP156" s="34" t="e">
        <f t="shared" si="174"/>
        <v>#NAME?</v>
      </c>
      <c r="AQ156" s="34" t="e">
        <f t="shared" si="174"/>
        <v>#NAME?</v>
      </c>
      <c r="AR156" s="34" t="e">
        <f t="shared" si="174"/>
        <v>#NAME?</v>
      </c>
      <c r="AS156" s="34" t="e">
        <f t="shared" si="174"/>
        <v>#NAME?</v>
      </c>
      <c r="AT156" s="34" t="e">
        <f t="shared" si="174"/>
        <v>#NAME?</v>
      </c>
      <c r="AU156" s="34" t="e">
        <f t="shared" si="174"/>
        <v>#NAME?</v>
      </c>
      <c r="AV156" s="34" t="e">
        <f t="shared" si="174"/>
        <v>#NAME?</v>
      </c>
      <c r="AW156" s="34" t="e">
        <f t="shared" si="174"/>
        <v>#NAME?</v>
      </c>
      <c r="AX156" s="34" t="e">
        <f t="shared" si="174"/>
        <v>#NAME?</v>
      </c>
      <c r="AY156" s="34" t="e">
        <f t="shared" si="174"/>
        <v>#NAME?</v>
      </c>
      <c r="AZ156" s="34" t="e">
        <f t="shared" si="174"/>
        <v>#NAME?</v>
      </c>
      <c r="BA156" s="34" t="e">
        <f t="shared" si="174"/>
        <v>#NAME?</v>
      </c>
      <c r="BB156" s="34" t="e">
        <f t="shared" si="174"/>
        <v>#NAME?</v>
      </c>
      <c r="BC156" s="34" t="e">
        <f t="shared" si="174"/>
        <v>#NAME?</v>
      </c>
      <c r="BD156" s="34" t="e">
        <f t="shared" si="174"/>
        <v>#NAME?</v>
      </c>
      <c r="BE156" s="34" t="e">
        <f t="shared" si="174"/>
        <v>#NAME?</v>
      </c>
      <c r="BF156" s="34" t="e">
        <f t="shared" si="174"/>
        <v>#NAME?</v>
      </c>
      <c r="BG156" s="34" t="e">
        <f t="shared" si="174"/>
        <v>#NAME?</v>
      </c>
      <c r="BH156" s="34" t="e">
        <f t="shared" si="174"/>
        <v>#NAME?</v>
      </c>
      <c r="BI156" s="34" t="e">
        <f t="shared" si="174"/>
        <v>#NAME?</v>
      </c>
      <c r="BJ156" s="34" t="e">
        <f t="shared" si="174"/>
        <v>#NAME?</v>
      </c>
      <c r="BK156" s="34" t="e">
        <f t="shared" si="174"/>
        <v>#NAME?</v>
      </c>
      <c r="BL156" s="34" t="e">
        <f t="shared" si="174"/>
        <v>#NAME?</v>
      </c>
      <c r="BM156" s="34" t="e">
        <f t="shared" si="174"/>
        <v>#NAME?</v>
      </c>
      <c r="BN156" s="34" t="e">
        <f t="shared" si="174"/>
        <v>#NAME?</v>
      </c>
      <c r="BO156" s="34" t="e">
        <f t="shared" si="174"/>
        <v>#NAME?</v>
      </c>
      <c r="BP156" s="34" t="e">
        <f t="shared" si="174"/>
        <v>#NAME?</v>
      </c>
      <c r="BQ156" s="34" t="e">
        <f t="shared" si="174"/>
        <v>#NAME?</v>
      </c>
      <c r="BR156" s="34" t="e">
        <f t="shared" si="174"/>
        <v>#NAME?</v>
      </c>
      <c r="BS156" s="34" t="e">
        <f t="shared" si="174"/>
        <v>#NAME?</v>
      </c>
      <c r="BT156" s="34" t="e">
        <f t="shared" si="174"/>
        <v>#NAME?</v>
      </c>
      <c r="BU156" s="34" t="e">
        <f t="shared" si="174"/>
        <v>#NAME?</v>
      </c>
      <c r="BV156" s="34" t="e">
        <f t="shared" si="174"/>
        <v>#NAME?</v>
      </c>
      <c r="BW156" s="34" t="e">
        <f t="shared" si="174"/>
        <v>#NAME?</v>
      </c>
      <c r="BX156" s="34" t="e">
        <f t="shared" si="174"/>
        <v>#NAME?</v>
      </c>
      <c r="BY156" s="34" t="e">
        <f t="shared" si="174"/>
        <v>#NAME?</v>
      </c>
      <c r="BZ156" s="34" t="e">
        <f t="shared" si="174"/>
        <v>#NAME?</v>
      </c>
      <c r="CA156" s="34" t="e">
        <f t="shared" si="174"/>
        <v>#NAME?</v>
      </c>
      <c r="CB156" s="34" t="e">
        <f t="shared" si="174"/>
        <v>#NAME?</v>
      </c>
      <c r="CC156" s="34" t="e">
        <f t="shared" si="174"/>
        <v>#NAME?</v>
      </c>
      <c r="CD156" s="34" t="e">
        <f t="shared" ref="CD156:CI156" si="175">CC162</f>
        <v>#NAME?</v>
      </c>
      <c r="CE156" s="34" t="e">
        <f t="shared" si="175"/>
        <v>#NAME?</v>
      </c>
      <c r="CF156" s="34" t="e">
        <f t="shared" si="175"/>
        <v>#NAME?</v>
      </c>
      <c r="CG156" s="34" t="e">
        <f t="shared" si="175"/>
        <v>#NAME?</v>
      </c>
      <c r="CH156" s="34" t="e">
        <f t="shared" si="175"/>
        <v>#NAME?</v>
      </c>
      <c r="CI156" s="34" t="e">
        <f t="shared" si="175"/>
        <v>#NAME?</v>
      </c>
    </row>
    <row r="157" spans="1:87" x14ac:dyDescent="0.35">
      <c r="C157" t="s">
        <v>186</v>
      </c>
      <c r="E157" t="s">
        <v>72</v>
      </c>
      <c r="H157" s="34" t="e">
        <f t="shared" ref="H157:M157" si="176">SUMIF($2:$2,H$1,157:157)</f>
        <v>#NAME?</v>
      </c>
      <c r="I157" s="34" t="e">
        <f t="shared" si="176"/>
        <v>#NAME?</v>
      </c>
      <c r="J157" s="34" t="e">
        <f t="shared" si="176"/>
        <v>#NAME?</v>
      </c>
      <c r="K157" s="34" t="e">
        <f t="shared" si="176"/>
        <v>#NAME?</v>
      </c>
      <c r="L157" s="34" t="e">
        <f t="shared" si="176"/>
        <v>#NAME?</v>
      </c>
      <c r="M157" s="34" t="e">
        <f t="shared" si="176"/>
        <v>#NAME?</v>
      </c>
      <c r="O157" s="17"/>
      <c r="P157" s="15" t="e">
        <f t="shared" ref="P157:CA157" si="177">P132</f>
        <v>#NAME?</v>
      </c>
      <c r="Q157" s="15" t="e">
        <f t="shared" si="177"/>
        <v>#REF!</v>
      </c>
      <c r="R157" s="15" t="e">
        <f t="shared" si="177"/>
        <v>#REF!</v>
      </c>
      <c r="S157" s="15" t="e">
        <f t="shared" si="177"/>
        <v>#REF!</v>
      </c>
      <c r="T157" s="15" t="e">
        <f t="shared" si="177"/>
        <v>#REF!</v>
      </c>
      <c r="U157" s="15" t="e">
        <f t="shared" si="177"/>
        <v>#REF!</v>
      </c>
      <c r="V157" s="15" t="e">
        <f t="shared" si="177"/>
        <v>#REF!</v>
      </c>
      <c r="W157" s="15" t="e">
        <f t="shared" si="177"/>
        <v>#REF!</v>
      </c>
      <c r="X157" s="15" t="e">
        <f t="shared" si="177"/>
        <v>#REF!</v>
      </c>
      <c r="Y157" s="15" t="e">
        <f t="shared" si="177"/>
        <v>#REF!</v>
      </c>
      <c r="Z157" s="15" t="e">
        <f t="shared" si="177"/>
        <v>#REF!</v>
      </c>
      <c r="AA157" s="15" t="e">
        <f t="shared" si="177"/>
        <v>#REF!</v>
      </c>
      <c r="AB157" s="15" t="e">
        <f t="shared" si="177"/>
        <v>#REF!</v>
      </c>
      <c r="AC157" s="15" t="e">
        <f t="shared" si="177"/>
        <v>#REF!</v>
      </c>
      <c r="AD157" s="15" t="e">
        <f t="shared" si="177"/>
        <v>#REF!</v>
      </c>
      <c r="AE157" s="15" t="e">
        <f t="shared" si="177"/>
        <v>#REF!</v>
      </c>
      <c r="AF157" s="15" t="e">
        <f t="shared" si="177"/>
        <v>#REF!</v>
      </c>
      <c r="AG157" s="15" t="e">
        <f t="shared" si="177"/>
        <v>#REF!</v>
      </c>
      <c r="AH157" s="15" t="e">
        <f t="shared" si="177"/>
        <v>#REF!</v>
      </c>
      <c r="AI157" s="15" t="e">
        <f t="shared" si="177"/>
        <v>#REF!</v>
      </c>
      <c r="AJ157" s="15" t="e">
        <f t="shared" si="177"/>
        <v>#REF!</v>
      </c>
      <c r="AK157" s="15" t="e">
        <f t="shared" si="177"/>
        <v>#REF!</v>
      </c>
      <c r="AL157" s="15" t="e">
        <f t="shared" si="177"/>
        <v>#REF!</v>
      </c>
      <c r="AM157" s="15" t="e">
        <f t="shared" si="177"/>
        <v>#REF!</v>
      </c>
      <c r="AN157" s="15" t="e">
        <f t="shared" si="177"/>
        <v>#REF!</v>
      </c>
      <c r="AO157" s="15" t="e">
        <f t="shared" si="177"/>
        <v>#REF!</v>
      </c>
      <c r="AP157" s="15" t="e">
        <f t="shared" si="177"/>
        <v>#REF!</v>
      </c>
      <c r="AQ157" s="15" t="e">
        <f t="shared" si="177"/>
        <v>#REF!</v>
      </c>
      <c r="AR157" s="15" t="e">
        <f t="shared" si="177"/>
        <v>#REF!</v>
      </c>
      <c r="AS157" s="15" t="e">
        <f t="shared" si="177"/>
        <v>#REF!</v>
      </c>
      <c r="AT157" s="15" t="e">
        <f t="shared" si="177"/>
        <v>#REF!</v>
      </c>
      <c r="AU157" s="15" t="e">
        <f t="shared" si="177"/>
        <v>#REF!</v>
      </c>
      <c r="AV157" s="15" t="e">
        <f t="shared" si="177"/>
        <v>#REF!</v>
      </c>
      <c r="AW157" s="15" t="e">
        <f t="shared" si="177"/>
        <v>#REF!</v>
      </c>
      <c r="AX157" s="15" t="e">
        <f t="shared" si="177"/>
        <v>#REF!</v>
      </c>
      <c r="AY157" s="15" t="e">
        <f t="shared" si="177"/>
        <v>#REF!</v>
      </c>
      <c r="AZ157" s="15" t="e">
        <f t="shared" si="177"/>
        <v>#REF!</v>
      </c>
      <c r="BA157" s="15" t="e">
        <f t="shared" si="177"/>
        <v>#REF!</v>
      </c>
      <c r="BB157" s="15" t="e">
        <f t="shared" si="177"/>
        <v>#REF!</v>
      </c>
      <c r="BC157" s="15" t="e">
        <f t="shared" si="177"/>
        <v>#REF!</v>
      </c>
      <c r="BD157" s="15" t="e">
        <f t="shared" si="177"/>
        <v>#REF!</v>
      </c>
      <c r="BE157" s="15" t="e">
        <f t="shared" si="177"/>
        <v>#REF!</v>
      </c>
      <c r="BF157" s="15" t="e">
        <f t="shared" si="177"/>
        <v>#REF!</v>
      </c>
      <c r="BG157" s="15" t="e">
        <f t="shared" si="177"/>
        <v>#REF!</v>
      </c>
      <c r="BH157" s="15" t="e">
        <f t="shared" si="177"/>
        <v>#REF!</v>
      </c>
      <c r="BI157" s="15" t="e">
        <f t="shared" si="177"/>
        <v>#REF!</v>
      </c>
      <c r="BJ157" s="15" t="e">
        <f t="shared" si="177"/>
        <v>#REF!</v>
      </c>
      <c r="BK157" s="15" t="e">
        <f t="shared" si="177"/>
        <v>#REF!</v>
      </c>
      <c r="BL157" s="15" t="e">
        <f t="shared" si="177"/>
        <v>#REF!</v>
      </c>
      <c r="BM157" s="15" t="e">
        <f t="shared" si="177"/>
        <v>#REF!</v>
      </c>
      <c r="BN157" s="15" t="e">
        <f t="shared" si="177"/>
        <v>#REF!</v>
      </c>
      <c r="BO157" s="15" t="e">
        <f t="shared" si="177"/>
        <v>#REF!</v>
      </c>
      <c r="BP157" s="15" t="e">
        <f t="shared" si="177"/>
        <v>#REF!</v>
      </c>
      <c r="BQ157" s="15" t="e">
        <f t="shared" si="177"/>
        <v>#REF!</v>
      </c>
      <c r="BR157" s="15" t="e">
        <f t="shared" si="177"/>
        <v>#REF!</v>
      </c>
      <c r="BS157" s="15" t="e">
        <f t="shared" si="177"/>
        <v>#REF!</v>
      </c>
      <c r="BT157" s="15" t="e">
        <f t="shared" si="177"/>
        <v>#REF!</v>
      </c>
      <c r="BU157" s="15" t="e">
        <f t="shared" si="177"/>
        <v>#REF!</v>
      </c>
      <c r="BV157" s="15" t="e">
        <f t="shared" si="177"/>
        <v>#REF!</v>
      </c>
      <c r="BW157" s="15" t="e">
        <f t="shared" si="177"/>
        <v>#REF!</v>
      </c>
      <c r="BX157" s="15" t="e">
        <f t="shared" si="177"/>
        <v>#REF!</v>
      </c>
      <c r="BY157" s="15" t="e">
        <f t="shared" si="177"/>
        <v>#REF!</v>
      </c>
      <c r="BZ157" s="15" t="e">
        <f t="shared" si="177"/>
        <v>#REF!</v>
      </c>
      <c r="CA157" s="15" t="e">
        <f t="shared" si="177"/>
        <v>#REF!</v>
      </c>
      <c r="CB157" s="15" t="e">
        <f t="shared" ref="CB157:CI157" si="178">CB132</f>
        <v>#REF!</v>
      </c>
      <c r="CC157" s="15" t="e">
        <f t="shared" si="178"/>
        <v>#REF!</v>
      </c>
      <c r="CD157" s="15" t="e">
        <f t="shared" si="178"/>
        <v>#REF!</v>
      </c>
      <c r="CE157" s="15" t="e">
        <f t="shared" si="178"/>
        <v>#REF!</v>
      </c>
      <c r="CF157" s="15" t="e">
        <f t="shared" si="178"/>
        <v>#REF!</v>
      </c>
      <c r="CG157" s="15" t="e">
        <f t="shared" si="178"/>
        <v>#REF!</v>
      </c>
      <c r="CH157" s="15" t="e">
        <f t="shared" si="178"/>
        <v>#REF!</v>
      </c>
      <c r="CI157" s="15" t="e">
        <f t="shared" si="178"/>
        <v>#REF!</v>
      </c>
    </row>
    <row r="158" spans="1:87" x14ac:dyDescent="0.35">
      <c r="C158" t="s">
        <v>186</v>
      </c>
      <c r="E158" s="12" t="s">
        <v>178</v>
      </c>
      <c r="F158" s="12"/>
      <c r="G158" s="13"/>
      <c r="H158" s="16">
        <v>0.05</v>
      </c>
      <c r="I158" s="16">
        <v>0.05</v>
      </c>
      <c r="J158" s="16">
        <v>0.05</v>
      </c>
      <c r="K158" s="16">
        <v>0.05</v>
      </c>
      <c r="L158" s="16">
        <v>0.05</v>
      </c>
      <c r="M158" s="16">
        <v>0.05</v>
      </c>
      <c r="O158" s="20"/>
      <c r="P158" s="20" t="e" cm="1">
        <f t="array" ref="P158">INDEX($H:$M,ROW(),MATCH(P$2,$H$1:$M$1,0))</f>
        <v>#NAME?</v>
      </c>
      <c r="Q158" s="20" t="e" cm="1">
        <f t="array" ref="Q158">INDEX($H:$M,ROW(),MATCH(Q$2,$H$1:$M$1,0))</f>
        <v>#NAME?</v>
      </c>
      <c r="R158" s="20" t="e" cm="1">
        <f t="array" ref="R158">INDEX($H:$M,ROW(),MATCH(R$2,$H$1:$M$1,0))</f>
        <v>#NAME?</v>
      </c>
      <c r="S158" s="20" t="e" cm="1">
        <f t="array" ref="S158">INDEX($H:$M,ROW(),MATCH(S$2,$H$1:$M$1,0))</f>
        <v>#NAME?</v>
      </c>
      <c r="T158" s="20" t="e" cm="1">
        <f t="array" ref="T158">INDEX($H:$M,ROW(),MATCH(T$2,$H$1:$M$1,0))</f>
        <v>#NAME?</v>
      </c>
      <c r="U158" s="20" t="e" cm="1">
        <f t="array" ref="U158">INDEX($H:$M,ROW(),MATCH(U$2,$H$1:$M$1,0))</f>
        <v>#NAME?</v>
      </c>
      <c r="V158" s="20" t="e" cm="1">
        <f t="array" ref="V158">INDEX($H:$M,ROW(),MATCH(V$2,$H$1:$M$1,0))</f>
        <v>#NAME?</v>
      </c>
      <c r="W158" s="20" t="e" cm="1">
        <f t="array" ref="W158">INDEX($H:$M,ROW(),MATCH(W$2,$H$1:$M$1,0))</f>
        <v>#NAME?</v>
      </c>
      <c r="X158" s="20" t="e" cm="1">
        <f t="array" ref="X158">INDEX($H:$M,ROW(),MATCH(X$2,$H$1:$M$1,0))</f>
        <v>#NAME?</v>
      </c>
      <c r="Y158" s="20" t="e" cm="1">
        <f t="array" ref="Y158">INDEX($H:$M,ROW(),MATCH(Y$2,$H$1:$M$1,0))</f>
        <v>#NAME?</v>
      </c>
      <c r="Z158" s="20" t="e" cm="1">
        <f t="array" ref="Z158">INDEX($H:$M,ROW(),MATCH(Z$2,$H$1:$M$1,0))</f>
        <v>#NAME?</v>
      </c>
      <c r="AA158" s="20" t="e" cm="1">
        <f t="array" ref="AA158">INDEX($H:$M,ROW(),MATCH(AA$2,$H$1:$M$1,0))</f>
        <v>#NAME?</v>
      </c>
      <c r="AB158" s="20" t="e" cm="1">
        <f t="array" ref="AB158">INDEX($H:$M,ROW(),MATCH(AB$2,$H$1:$M$1,0))</f>
        <v>#NAME?</v>
      </c>
      <c r="AC158" s="20" t="e" cm="1">
        <f t="array" ref="AC158">INDEX($H:$M,ROW(),MATCH(AC$2,$H$1:$M$1,0))</f>
        <v>#NAME?</v>
      </c>
      <c r="AD158" s="20" t="e" cm="1">
        <f t="array" ref="AD158">INDEX($H:$M,ROW(),MATCH(AD$2,$H$1:$M$1,0))</f>
        <v>#NAME?</v>
      </c>
      <c r="AE158" s="20" t="e" cm="1">
        <f t="array" ref="AE158">INDEX($H:$M,ROW(),MATCH(AE$2,$H$1:$M$1,0))</f>
        <v>#NAME?</v>
      </c>
      <c r="AF158" s="20" t="e" cm="1">
        <f t="array" ref="AF158">INDEX($H:$M,ROW(),MATCH(AF$2,$H$1:$M$1,0))</f>
        <v>#NAME?</v>
      </c>
      <c r="AG158" s="20" t="e" cm="1">
        <f t="array" ref="AG158">INDEX($H:$M,ROW(),MATCH(AG$2,$H$1:$M$1,0))</f>
        <v>#NAME?</v>
      </c>
      <c r="AH158" s="20" t="e" cm="1">
        <f t="array" ref="AH158">INDEX($H:$M,ROW(),MATCH(AH$2,$H$1:$M$1,0))</f>
        <v>#NAME?</v>
      </c>
      <c r="AI158" s="20" t="e" cm="1">
        <f t="array" ref="AI158">INDEX($H:$M,ROW(),MATCH(AI$2,$H$1:$M$1,0))</f>
        <v>#NAME?</v>
      </c>
      <c r="AJ158" s="20" t="e" cm="1">
        <f t="array" ref="AJ158">INDEX($H:$M,ROW(),MATCH(AJ$2,$H$1:$M$1,0))</f>
        <v>#NAME?</v>
      </c>
      <c r="AK158" s="20" t="e" cm="1">
        <f t="array" ref="AK158">INDEX($H:$M,ROW(),MATCH(AK$2,$H$1:$M$1,0))</f>
        <v>#NAME?</v>
      </c>
      <c r="AL158" s="20" t="e" cm="1">
        <f t="array" ref="AL158">INDEX($H:$M,ROW(),MATCH(AL$2,$H$1:$M$1,0))</f>
        <v>#NAME?</v>
      </c>
      <c r="AM158" s="20" t="e" cm="1">
        <f t="array" ref="AM158">INDEX($H:$M,ROW(),MATCH(AM$2,$H$1:$M$1,0))</f>
        <v>#NAME?</v>
      </c>
      <c r="AN158" s="20" t="e" cm="1">
        <f t="array" ref="AN158">INDEX($H:$M,ROW(),MATCH(AN$2,$H$1:$M$1,0))</f>
        <v>#NAME?</v>
      </c>
      <c r="AO158" s="20" t="e" cm="1">
        <f t="array" ref="AO158">INDEX($H:$M,ROW(),MATCH(AO$2,$H$1:$M$1,0))</f>
        <v>#NAME?</v>
      </c>
      <c r="AP158" s="20" t="e" cm="1">
        <f t="array" ref="AP158">INDEX($H:$M,ROW(),MATCH(AP$2,$H$1:$M$1,0))</f>
        <v>#NAME?</v>
      </c>
      <c r="AQ158" s="20" t="e" cm="1">
        <f t="array" ref="AQ158">INDEX($H:$M,ROW(),MATCH(AQ$2,$H$1:$M$1,0))</f>
        <v>#NAME?</v>
      </c>
      <c r="AR158" s="20" t="e" cm="1">
        <f t="array" ref="AR158">INDEX($H:$M,ROW(),MATCH(AR$2,$H$1:$M$1,0))</f>
        <v>#NAME?</v>
      </c>
      <c r="AS158" s="20" t="e" cm="1">
        <f t="array" ref="AS158">INDEX($H:$M,ROW(),MATCH(AS$2,$H$1:$M$1,0))</f>
        <v>#NAME?</v>
      </c>
      <c r="AT158" s="20" t="e" cm="1">
        <f t="array" ref="AT158">INDEX($H:$M,ROW(),MATCH(AT$2,$H$1:$M$1,0))</f>
        <v>#NAME?</v>
      </c>
      <c r="AU158" s="20" t="e" cm="1">
        <f t="array" ref="AU158">INDEX($H:$M,ROW(),MATCH(AU$2,$H$1:$M$1,0))</f>
        <v>#NAME?</v>
      </c>
      <c r="AV158" s="20" t="e" cm="1">
        <f t="array" ref="AV158">INDEX($H:$M,ROW(),MATCH(AV$2,$H$1:$M$1,0))</f>
        <v>#NAME?</v>
      </c>
      <c r="AW158" s="20" t="e" cm="1">
        <f t="array" ref="AW158">INDEX($H:$M,ROW(),MATCH(AW$2,$H$1:$M$1,0))</f>
        <v>#NAME?</v>
      </c>
      <c r="AX158" s="20" t="e" cm="1">
        <f t="array" ref="AX158">INDEX($H:$M,ROW(),MATCH(AX$2,$H$1:$M$1,0))</f>
        <v>#NAME?</v>
      </c>
      <c r="AY158" s="20" t="e" cm="1">
        <f t="array" ref="AY158">INDEX($H:$M,ROW(),MATCH(AY$2,$H$1:$M$1,0))</f>
        <v>#NAME?</v>
      </c>
      <c r="AZ158" s="20" t="e" cm="1">
        <f t="array" ref="AZ158">INDEX($H:$M,ROW(),MATCH(AZ$2,$H$1:$M$1,0))</f>
        <v>#NAME?</v>
      </c>
      <c r="BA158" s="20" t="e" cm="1">
        <f t="array" ref="BA158">INDEX($H:$M,ROW(),MATCH(BA$2,$H$1:$M$1,0))</f>
        <v>#NAME?</v>
      </c>
      <c r="BB158" s="20" t="e" cm="1">
        <f t="array" ref="BB158">INDEX($H:$M,ROW(),MATCH(BB$2,$H$1:$M$1,0))</f>
        <v>#NAME?</v>
      </c>
      <c r="BC158" s="20" t="e" cm="1">
        <f t="array" ref="BC158">INDEX($H:$M,ROW(),MATCH(BC$2,$H$1:$M$1,0))</f>
        <v>#NAME?</v>
      </c>
      <c r="BD158" s="20" t="e" cm="1">
        <f t="array" ref="BD158">INDEX($H:$M,ROW(),MATCH(BD$2,$H$1:$M$1,0))</f>
        <v>#NAME?</v>
      </c>
      <c r="BE158" s="20" t="e" cm="1">
        <f t="array" ref="BE158">INDEX($H:$M,ROW(),MATCH(BE$2,$H$1:$M$1,0))</f>
        <v>#NAME?</v>
      </c>
      <c r="BF158" s="20" t="e" cm="1">
        <f t="array" ref="BF158">INDEX($H:$M,ROW(),MATCH(BF$2,$H$1:$M$1,0))</f>
        <v>#NAME?</v>
      </c>
      <c r="BG158" s="20" t="e" cm="1">
        <f t="array" ref="BG158">INDEX($H:$M,ROW(),MATCH(BG$2,$H$1:$M$1,0))</f>
        <v>#NAME?</v>
      </c>
      <c r="BH158" s="20" t="e" cm="1">
        <f t="array" ref="BH158">INDEX($H:$M,ROW(),MATCH(BH$2,$H$1:$M$1,0))</f>
        <v>#NAME?</v>
      </c>
      <c r="BI158" s="20" t="e" cm="1">
        <f t="array" ref="BI158">INDEX($H:$M,ROW(),MATCH(BI$2,$H$1:$M$1,0))</f>
        <v>#NAME?</v>
      </c>
      <c r="BJ158" s="20" t="e" cm="1">
        <f t="array" ref="BJ158">INDEX($H:$M,ROW(),MATCH(BJ$2,$H$1:$M$1,0))</f>
        <v>#NAME?</v>
      </c>
      <c r="BK158" s="20" t="e" cm="1">
        <f t="array" ref="BK158">INDEX($H:$M,ROW(),MATCH(BK$2,$H$1:$M$1,0))</f>
        <v>#NAME?</v>
      </c>
      <c r="BL158" s="20" t="e" cm="1">
        <f t="array" ref="BL158">INDEX($H:$M,ROW(),MATCH(BL$2,$H$1:$M$1,0))</f>
        <v>#NAME?</v>
      </c>
      <c r="BM158" s="20" t="e" cm="1">
        <f t="array" ref="BM158">INDEX($H:$M,ROW(),MATCH(BM$2,$H$1:$M$1,0))</f>
        <v>#NAME?</v>
      </c>
      <c r="BN158" s="20" t="e" cm="1">
        <f t="array" ref="BN158">INDEX($H:$M,ROW(),MATCH(BN$2,$H$1:$M$1,0))</f>
        <v>#NAME?</v>
      </c>
      <c r="BO158" s="20" t="e" cm="1">
        <f t="array" ref="BO158">INDEX($H:$M,ROW(),MATCH(BO$2,$H$1:$M$1,0))</f>
        <v>#NAME?</v>
      </c>
      <c r="BP158" s="20" t="e" cm="1">
        <f t="array" ref="BP158">INDEX($H:$M,ROW(),MATCH(BP$2,$H$1:$M$1,0))</f>
        <v>#NAME?</v>
      </c>
      <c r="BQ158" s="20" t="e" cm="1">
        <f t="array" ref="BQ158">INDEX($H:$M,ROW(),MATCH(BQ$2,$H$1:$M$1,0))</f>
        <v>#NAME?</v>
      </c>
      <c r="BR158" s="20" t="e" cm="1">
        <f t="array" ref="BR158">INDEX($H:$M,ROW(),MATCH(BR$2,$H$1:$M$1,0))</f>
        <v>#NAME?</v>
      </c>
      <c r="BS158" s="20" t="e" cm="1">
        <f t="array" ref="BS158">INDEX($H:$M,ROW(),MATCH(BS$2,$H$1:$M$1,0))</f>
        <v>#NAME?</v>
      </c>
      <c r="BT158" s="20" t="e" cm="1">
        <f t="array" ref="BT158">INDEX($H:$M,ROW(),MATCH(BT$2,$H$1:$M$1,0))</f>
        <v>#NAME?</v>
      </c>
      <c r="BU158" s="20" t="e" cm="1">
        <f t="array" ref="BU158">INDEX($H:$M,ROW(),MATCH(BU$2,$H$1:$M$1,0))</f>
        <v>#NAME?</v>
      </c>
      <c r="BV158" s="20" t="e" cm="1">
        <f t="array" ref="BV158">INDEX($H:$M,ROW(),MATCH(BV$2,$H$1:$M$1,0))</f>
        <v>#NAME?</v>
      </c>
      <c r="BW158" s="20" t="e" cm="1">
        <f t="array" ref="BW158">INDEX($H:$M,ROW(),MATCH(BW$2,$H$1:$M$1,0))</f>
        <v>#NAME?</v>
      </c>
      <c r="BX158" s="20" t="e" cm="1">
        <f t="array" ref="BX158">INDEX($H:$M,ROW(),MATCH(BX$2,$H$1:$M$1,0))</f>
        <v>#NAME?</v>
      </c>
      <c r="BY158" s="20" t="e" cm="1">
        <f t="array" ref="BY158">INDEX($H:$M,ROW(),MATCH(BY$2,$H$1:$M$1,0))</f>
        <v>#NAME?</v>
      </c>
      <c r="BZ158" s="20" t="e" cm="1">
        <f t="array" ref="BZ158">INDEX($H:$M,ROW(),MATCH(BZ$2,$H$1:$M$1,0))</f>
        <v>#NAME?</v>
      </c>
      <c r="CA158" s="20" t="e" cm="1">
        <f t="array" ref="CA158">INDEX($H:$M,ROW(),MATCH(CA$2,$H$1:$M$1,0))</f>
        <v>#NAME?</v>
      </c>
      <c r="CB158" s="20" t="e" cm="1">
        <f t="array" ref="CB158">INDEX($H:$M,ROW(),MATCH(CB$2,$H$1:$M$1,0))</f>
        <v>#NAME?</v>
      </c>
      <c r="CC158" s="20" t="e" cm="1">
        <f t="array" ref="CC158">INDEX($H:$M,ROW(),MATCH(CC$2,$H$1:$M$1,0))</f>
        <v>#NAME?</v>
      </c>
      <c r="CD158" s="20" t="e" cm="1">
        <f t="array" ref="CD158">INDEX($H:$M,ROW(),MATCH(CD$2,$H$1:$M$1,0))</f>
        <v>#NAME?</v>
      </c>
      <c r="CE158" s="20" t="e" cm="1">
        <f t="array" ref="CE158">INDEX($H:$M,ROW(),MATCH(CE$2,$H$1:$M$1,0))</f>
        <v>#NAME?</v>
      </c>
      <c r="CF158" s="20" t="e" cm="1">
        <f t="array" ref="CF158">INDEX($H:$M,ROW(),MATCH(CF$2,$H$1:$M$1,0))</f>
        <v>#NAME?</v>
      </c>
      <c r="CG158" s="20" t="e" cm="1">
        <f t="array" ref="CG158">INDEX($H:$M,ROW(),MATCH(CG$2,$H$1:$M$1,0))</f>
        <v>#NAME?</v>
      </c>
      <c r="CH158" s="20" t="e" cm="1">
        <f t="array" ref="CH158">INDEX($H:$M,ROW(),MATCH(CH$2,$H$1:$M$1,0))</f>
        <v>#NAME?</v>
      </c>
      <c r="CI158" s="20" t="e" cm="1">
        <f t="array" ref="CI158">INDEX($H:$M,ROW(),MATCH(CI$2,$H$1:$M$1,0))</f>
        <v>#NAME?</v>
      </c>
    </row>
    <row r="159" spans="1:87" x14ac:dyDescent="0.35">
      <c r="A159" s="6"/>
      <c r="B159" s="6"/>
      <c r="C159" t="s">
        <v>186</v>
      </c>
      <c r="E159" s="12" t="s">
        <v>179</v>
      </c>
      <c r="F159" s="12"/>
      <c r="G159" s="13"/>
      <c r="H159" s="34" t="e">
        <f t="shared" ref="H159:M159" si="179">SUMIF($2:$2,H$1,159:159)</f>
        <v>#NAME?</v>
      </c>
      <c r="I159" s="34" t="e">
        <f t="shared" si="179"/>
        <v>#NAME?</v>
      </c>
      <c r="J159" s="34" t="e">
        <f t="shared" si="179"/>
        <v>#NAME?</v>
      </c>
      <c r="K159" s="34" t="e">
        <f t="shared" si="179"/>
        <v>#NAME?</v>
      </c>
      <c r="L159" s="34" t="e">
        <f t="shared" si="179"/>
        <v>#NAME?</v>
      </c>
      <c r="M159" s="34" t="e">
        <f t="shared" si="179"/>
        <v>#NAME?</v>
      </c>
      <c r="O159" s="17"/>
      <c r="P159" s="34" t="e">
        <f>P156*P158</f>
        <v>#NAME?</v>
      </c>
      <c r="Q159" s="34" t="e">
        <f t="shared" ref="Q159:CB159" si="180">Q156*Q158</f>
        <v>#NAME?</v>
      </c>
      <c r="R159" s="34" t="e">
        <f t="shared" si="180"/>
        <v>#NAME?</v>
      </c>
      <c r="S159" s="34" t="e">
        <f t="shared" si="180"/>
        <v>#NAME?</v>
      </c>
      <c r="T159" s="34" t="e">
        <f t="shared" si="180"/>
        <v>#NAME?</v>
      </c>
      <c r="U159" s="34" t="e">
        <f t="shared" si="180"/>
        <v>#NAME?</v>
      </c>
      <c r="V159" s="34" t="e">
        <f t="shared" si="180"/>
        <v>#NAME?</v>
      </c>
      <c r="W159" s="34" t="e">
        <f t="shared" si="180"/>
        <v>#NAME?</v>
      </c>
      <c r="X159" s="34" t="e">
        <f t="shared" si="180"/>
        <v>#NAME?</v>
      </c>
      <c r="Y159" s="34" t="e">
        <f t="shared" si="180"/>
        <v>#NAME?</v>
      </c>
      <c r="Z159" s="34" t="e">
        <f t="shared" si="180"/>
        <v>#NAME?</v>
      </c>
      <c r="AA159" s="34" t="e">
        <f t="shared" si="180"/>
        <v>#NAME?</v>
      </c>
      <c r="AB159" s="34" t="e">
        <f t="shared" si="180"/>
        <v>#NAME?</v>
      </c>
      <c r="AC159" s="34" t="e">
        <f t="shared" si="180"/>
        <v>#NAME?</v>
      </c>
      <c r="AD159" s="34" t="e">
        <f t="shared" si="180"/>
        <v>#NAME?</v>
      </c>
      <c r="AE159" s="34" t="e">
        <f t="shared" si="180"/>
        <v>#NAME?</v>
      </c>
      <c r="AF159" s="34" t="e">
        <f t="shared" si="180"/>
        <v>#NAME?</v>
      </c>
      <c r="AG159" s="34" t="e">
        <f t="shared" si="180"/>
        <v>#NAME?</v>
      </c>
      <c r="AH159" s="34" t="e">
        <f t="shared" si="180"/>
        <v>#NAME?</v>
      </c>
      <c r="AI159" s="34" t="e">
        <f t="shared" si="180"/>
        <v>#NAME?</v>
      </c>
      <c r="AJ159" s="34" t="e">
        <f t="shared" si="180"/>
        <v>#NAME?</v>
      </c>
      <c r="AK159" s="34" t="e">
        <f t="shared" si="180"/>
        <v>#NAME?</v>
      </c>
      <c r="AL159" s="34" t="e">
        <f t="shared" si="180"/>
        <v>#NAME?</v>
      </c>
      <c r="AM159" s="34" t="e">
        <f t="shared" si="180"/>
        <v>#NAME?</v>
      </c>
      <c r="AN159" s="34" t="e">
        <f t="shared" si="180"/>
        <v>#NAME?</v>
      </c>
      <c r="AO159" s="34" t="e">
        <f t="shared" si="180"/>
        <v>#NAME?</v>
      </c>
      <c r="AP159" s="34" t="e">
        <f t="shared" si="180"/>
        <v>#NAME?</v>
      </c>
      <c r="AQ159" s="34" t="e">
        <f t="shared" si="180"/>
        <v>#NAME?</v>
      </c>
      <c r="AR159" s="34" t="e">
        <f t="shared" si="180"/>
        <v>#NAME?</v>
      </c>
      <c r="AS159" s="34" t="e">
        <f t="shared" si="180"/>
        <v>#NAME?</v>
      </c>
      <c r="AT159" s="34" t="e">
        <f t="shared" si="180"/>
        <v>#NAME?</v>
      </c>
      <c r="AU159" s="34" t="e">
        <f t="shared" si="180"/>
        <v>#NAME?</v>
      </c>
      <c r="AV159" s="34" t="e">
        <f t="shared" si="180"/>
        <v>#NAME?</v>
      </c>
      <c r="AW159" s="34" t="e">
        <f t="shared" si="180"/>
        <v>#NAME?</v>
      </c>
      <c r="AX159" s="34" t="e">
        <f t="shared" si="180"/>
        <v>#NAME?</v>
      </c>
      <c r="AY159" s="34" t="e">
        <f t="shared" si="180"/>
        <v>#NAME?</v>
      </c>
      <c r="AZ159" s="34" t="e">
        <f t="shared" si="180"/>
        <v>#NAME?</v>
      </c>
      <c r="BA159" s="34" t="e">
        <f t="shared" si="180"/>
        <v>#NAME?</v>
      </c>
      <c r="BB159" s="34" t="e">
        <f t="shared" si="180"/>
        <v>#NAME?</v>
      </c>
      <c r="BC159" s="34" t="e">
        <f t="shared" si="180"/>
        <v>#NAME?</v>
      </c>
      <c r="BD159" s="34" t="e">
        <f t="shared" si="180"/>
        <v>#NAME?</v>
      </c>
      <c r="BE159" s="34" t="e">
        <f t="shared" si="180"/>
        <v>#NAME?</v>
      </c>
      <c r="BF159" s="34" t="e">
        <f t="shared" si="180"/>
        <v>#NAME?</v>
      </c>
      <c r="BG159" s="34" t="e">
        <f t="shared" si="180"/>
        <v>#NAME?</v>
      </c>
      <c r="BH159" s="34" t="e">
        <f t="shared" si="180"/>
        <v>#NAME?</v>
      </c>
      <c r="BI159" s="34" t="e">
        <f t="shared" si="180"/>
        <v>#NAME?</v>
      </c>
      <c r="BJ159" s="34" t="e">
        <f t="shared" si="180"/>
        <v>#NAME?</v>
      </c>
      <c r="BK159" s="34" t="e">
        <f t="shared" si="180"/>
        <v>#NAME?</v>
      </c>
      <c r="BL159" s="34" t="e">
        <f t="shared" si="180"/>
        <v>#NAME?</v>
      </c>
      <c r="BM159" s="34" t="e">
        <f t="shared" si="180"/>
        <v>#NAME?</v>
      </c>
      <c r="BN159" s="34" t="e">
        <f t="shared" si="180"/>
        <v>#NAME?</v>
      </c>
      <c r="BO159" s="34" t="e">
        <f t="shared" si="180"/>
        <v>#NAME?</v>
      </c>
      <c r="BP159" s="34" t="e">
        <f t="shared" si="180"/>
        <v>#NAME?</v>
      </c>
      <c r="BQ159" s="34" t="e">
        <f t="shared" si="180"/>
        <v>#NAME?</v>
      </c>
      <c r="BR159" s="34" t="e">
        <f t="shared" si="180"/>
        <v>#NAME?</v>
      </c>
      <c r="BS159" s="34" t="e">
        <f t="shared" si="180"/>
        <v>#NAME?</v>
      </c>
      <c r="BT159" s="34" t="e">
        <f t="shared" si="180"/>
        <v>#NAME?</v>
      </c>
      <c r="BU159" s="34" t="e">
        <f t="shared" si="180"/>
        <v>#NAME?</v>
      </c>
      <c r="BV159" s="34" t="e">
        <f t="shared" si="180"/>
        <v>#NAME?</v>
      </c>
      <c r="BW159" s="34" t="e">
        <f t="shared" si="180"/>
        <v>#NAME?</v>
      </c>
      <c r="BX159" s="34" t="e">
        <f t="shared" si="180"/>
        <v>#NAME?</v>
      </c>
      <c r="BY159" s="34" t="e">
        <f t="shared" si="180"/>
        <v>#NAME?</v>
      </c>
      <c r="BZ159" s="34" t="e">
        <f t="shared" si="180"/>
        <v>#NAME?</v>
      </c>
      <c r="CA159" s="34" t="e">
        <f t="shared" si="180"/>
        <v>#NAME?</v>
      </c>
      <c r="CB159" s="34" t="e">
        <f t="shared" si="180"/>
        <v>#NAME?</v>
      </c>
      <c r="CC159" s="34" t="e">
        <f t="shared" ref="CC159:CI159" si="181">CC156*CC158</f>
        <v>#NAME?</v>
      </c>
      <c r="CD159" s="34" t="e">
        <f t="shared" si="181"/>
        <v>#NAME?</v>
      </c>
      <c r="CE159" s="34" t="e">
        <f t="shared" si="181"/>
        <v>#NAME?</v>
      </c>
      <c r="CF159" s="34" t="e">
        <f t="shared" si="181"/>
        <v>#NAME?</v>
      </c>
      <c r="CG159" s="34" t="e">
        <f t="shared" si="181"/>
        <v>#NAME?</v>
      </c>
      <c r="CH159" s="34" t="e">
        <f t="shared" si="181"/>
        <v>#NAME?</v>
      </c>
      <c r="CI159" s="34" t="e">
        <f t="shared" si="181"/>
        <v>#NAME?</v>
      </c>
    </row>
    <row r="160" spans="1:87" x14ac:dyDescent="0.35">
      <c r="C160" t="s">
        <v>186</v>
      </c>
      <c r="E160" s="12" t="s">
        <v>73</v>
      </c>
      <c r="F160" s="12"/>
      <c r="G160" s="13"/>
      <c r="H160" s="16">
        <v>0.05</v>
      </c>
      <c r="I160" s="16">
        <v>0.05</v>
      </c>
      <c r="J160" s="16">
        <v>0.05</v>
      </c>
      <c r="K160" s="16">
        <v>0.05</v>
      </c>
      <c r="L160" s="16">
        <v>0.05</v>
      </c>
      <c r="M160" s="16">
        <v>0.05</v>
      </c>
      <c r="O160" s="20"/>
      <c r="P160" s="20" t="e" cm="1">
        <f t="array" ref="P160">INDEX($H:$M,ROW(),MATCH(P$2,$H$1:$M$1,0))</f>
        <v>#NAME?</v>
      </c>
      <c r="Q160" s="20" t="e" cm="1">
        <f t="array" ref="Q160">INDEX($H:$M,ROW(),MATCH(Q$2,$H$1:$M$1,0))</f>
        <v>#NAME?</v>
      </c>
      <c r="R160" s="20" t="e" cm="1">
        <f t="array" ref="R160">INDEX($H:$M,ROW(),MATCH(R$2,$H$1:$M$1,0))</f>
        <v>#NAME?</v>
      </c>
      <c r="S160" s="20" t="e" cm="1">
        <f t="array" ref="S160">INDEX($H:$M,ROW(),MATCH(S$2,$H$1:$M$1,0))</f>
        <v>#NAME?</v>
      </c>
      <c r="T160" s="20" t="e" cm="1">
        <f t="array" ref="T160">INDEX($H:$M,ROW(),MATCH(T$2,$H$1:$M$1,0))</f>
        <v>#NAME?</v>
      </c>
      <c r="U160" s="20" t="e" cm="1">
        <f t="array" ref="U160">INDEX($H:$M,ROW(),MATCH(U$2,$H$1:$M$1,0))</f>
        <v>#NAME?</v>
      </c>
      <c r="V160" s="20" t="e" cm="1">
        <f t="array" ref="V160">INDEX($H:$M,ROW(),MATCH(V$2,$H$1:$M$1,0))</f>
        <v>#NAME?</v>
      </c>
      <c r="W160" s="20" t="e" cm="1">
        <f t="array" ref="W160">INDEX($H:$M,ROW(),MATCH(W$2,$H$1:$M$1,0))</f>
        <v>#NAME?</v>
      </c>
      <c r="X160" s="20" t="e" cm="1">
        <f t="array" ref="X160">INDEX($H:$M,ROW(),MATCH(X$2,$H$1:$M$1,0))</f>
        <v>#NAME?</v>
      </c>
      <c r="Y160" s="20" t="e" cm="1">
        <f t="array" ref="Y160">INDEX($H:$M,ROW(),MATCH(Y$2,$H$1:$M$1,0))</f>
        <v>#NAME?</v>
      </c>
      <c r="Z160" s="20" t="e" cm="1">
        <f t="array" ref="Z160">INDEX($H:$M,ROW(),MATCH(Z$2,$H$1:$M$1,0))</f>
        <v>#NAME?</v>
      </c>
      <c r="AA160" s="20" t="e" cm="1">
        <f t="array" ref="AA160">INDEX($H:$M,ROW(),MATCH(AA$2,$H$1:$M$1,0))</f>
        <v>#NAME?</v>
      </c>
      <c r="AB160" s="20" t="e" cm="1">
        <f t="array" ref="AB160">INDEX($H:$M,ROW(),MATCH(AB$2,$H$1:$M$1,0))</f>
        <v>#NAME?</v>
      </c>
      <c r="AC160" s="20" t="e" cm="1">
        <f t="array" ref="AC160">INDEX($H:$M,ROW(),MATCH(AC$2,$H$1:$M$1,0))</f>
        <v>#NAME?</v>
      </c>
      <c r="AD160" s="20" t="e" cm="1">
        <f t="array" ref="AD160">INDEX($H:$M,ROW(),MATCH(AD$2,$H$1:$M$1,0))</f>
        <v>#NAME?</v>
      </c>
      <c r="AE160" s="20" t="e" cm="1">
        <f t="array" ref="AE160">INDEX($H:$M,ROW(),MATCH(AE$2,$H$1:$M$1,0))</f>
        <v>#NAME?</v>
      </c>
      <c r="AF160" s="20" t="e" cm="1">
        <f t="array" ref="AF160">INDEX($H:$M,ROW(),MATCH(AF$2,$H$1:$M$1,0))</f>
        <v>#NAME?</v>
      </c>
      <c r="AG160" s="20" t="e" cm="1">
        <f t="array" ref="AG160">INDEX($H:$M,ROW(),MATCH(AG$2,$H$1:$M$1,0))</f>
        <v>#NAME?</v>
      </c>
      <c r="AH160" s="20" t="e" cm="1">
        <f t="array" ref="AH160">INDEX($H:$M,ROW(),MATCH(AH$2,$H$1:$M$1,0))</f>
        <v>#NAME?</v>
      </c>
      <c r="AI160" s="20" t="e" cm="1">
        <f t="array" ref="AI160">INDEX($H:$M,ROW(),MATCH(AI$2,$H$1:$M$1,0))</f>
        <v>#NAME?</v>
      </c>
      <c r="AJ160" s="20" t="e" cm="1">
        <f t="array" ref="AJ160">INDEX($H:$M,ROW(),MATCH(AJ$2,$H$1:$M$1,0))</f>
        <v>#NAME?</v>
      </c>
      <c r="AK160" s="20" t="e" cm="1">
        <f t="array" ref="AK160">INDEX($H:$M,ROW(),MATCH(AK$2,$H$1:$M$1,0))</f>
        <v>#NAME?</v>
      </c>
      <c r="AL160" s="20" t="e" cm="1">
        <f t="array" ref="AL160">INDEX($H:$M,ROW(),MATCH(AL$2,$H$1:$M$1,0))</f>
        <v>#NAME?</v>
      </c>
      <c r="AM160" s="20" t="e" cm="1">
        <f t="array" ref="AM160">INDEX($H:$M,ROW(),MATCH(AM$2,$H$1:$M$1,0))</f>
        <v>#NAME?</v>
      </c>
      <c r="AN160" s="20" t="e" cm="1">
        <f t="array" ref="AN160">INDEX($H:$M,ROW(),MATCH(AN$2,$H$1:$M$1,0))</f>
        <v>#NAME?</v>
      </c>
      <c r="AO160" s="20" t="e" cm="1">
        <f t="array" ref="AO160">INDEX($H:$M,ROW(),MATCH(AO$2,$H$1:$M$1,0))</f>
        <v>#NAME?</v>
      </c>
      <c r="AP160" s="20" t="e" cm="1">
        <f t="array" ref="AP160">INDEX($H:$M,ROW(),MATCH(AP$2,$H$1:$M$1,0))</f>
        <v>#NAME?</v>
      </c>
      <c r="AQ160" s="20" t="e" cm="1">
        <f t="array" ref="AQ160">INDEX($H:$M,ROW(),MATCH(AQ$2,$H$1:$M$1,0))</f>
        <v>#NAME?</v>
      </c>
      <c r="AR160" s="20" t="e" cm="1">
        <f t="array" ref="AR160">INDEX($H:$M,ROW(),MATCH(AR$2,$H$1:$M$1,0))</f>
        <v>#NAME?</v>
      </c>
      <c r="AS160" s="20" t="e" cm="1">
        <f t="array" ref="AS160">INDEX($H:$M,ROW(),MATCH(AS$2,$H$1:$M$1,0))</f>
        <v>#NAME?</v>
      </c>
      <c r="AT160" s="20" t="e" cm="1">
        <f t="array" ref="AT160">INDEX($H:$M,ROW(),MATCH(AT$2,$H$1:$M$1,0))</f>
        <v>#NAME?</v>
      </c>
      <c r="AU160" s="20" t="e" cm="1">
        <f t="array" ref="AU160">INDEX($H:$M,ROW(),MATCH(AU$2,$H$1:$M$1,0))</f>
        <v>#NAME?</v>
      </c>
      <c r="AV160" s="20" t="e" cm="1">
        <f t="array" ref="AV160">INDEX($H:$M,ROW(),MATCH(AV$2,$H$1:$M$1,0))</f>
        <v>#NAME?</v>
      </c>
      <c r="AW160" s="20" t="e" cm="1">
        <f t="array" ref="AW160">INDEX($H:$M,ROW(),MATCH(AW$2,$H$1:$M$1,0))</f>
        <v>#NAME?</v>
      </c>
      <c r="AX160" s="20" t="e" cm="1">
        <f t="array" ref="AX160">INDEX($H:$M,ROW(),MATCH(AX$2,$H$1:$M$1,0))</f>
        <v>#NAME?</v>
      </c>
      <c r="AY160" s="20" t="e" cm="1">
        <f t="array" ref="AY160">INDEX($H:$M,ROW(),MATCH(AY$2,$H$1:$M$1,0))</f>
        <v>#NAME?</v>
      </c>
      <c r="AZ160" s="20" t="e" cm="1">
        <f t="array" ref="AZ160">INDEX($H:$M,ROW(),MATCH(AZ$2,$H$1:$M$1,0))</f>
        <v>#NAME?</v>
      </c>
      <c r="BA160" s="20" t="e" cm="1">
        <f t="array" ref="BA160">INDEX($H:$M,ROW(),MATCH(BA$2,$H$1:$M$1,0))</f>
        <v>#NAME?</v>
      </c>
      <c r="BB160" s="20" t="e" cm="1">
        <f t="array" ref="BB160">INDEX($H:$M,ROW(),MATCH(BB$2,$H$1:$M$1,0))</f>
        <v>#NAME?</v>
      </c>
      <c r="BC160" s="20" t="e" cm="1">
        <f t="array" ref="BC160">INDEX($H:$M,ROW(),MATCH(BC$2,$H$1:$M$1,0))</f>
        <v>#NAME?</v>
      </c>
      <c r="BD160" s="20" t="e" cm="1">
        <f t="array" ref="BD160">INDEX($H:$M,ROW(),MATCH(BD$2,$H$1:$M$1,0))</f>
        <v>#NAME?</v>
      </c>
      <c r="BE160" s="20" t="e" cm="1">
        <f t="array" ref="BE160">INDEX($H:$M,ROW(),MATCH(BE$2,$H$1:$M$1,0))</f>
        <v>#NAME?</v>
      </c>
      <c r="BF160" s="20" t="e" cm="1">
        <f t="array" ref="BF160">INDEX($H:$M,ROW(),MATCH(BF$2,$H$1:$M$1,0))</f>
        <v>#NAME?</v>
      </c>
      <c r="BG160" s="20" t="e" cm="1">
        <f t="array" ref="BG160">INDEX($H:$M,ROW(),MATCH(BG$2,$H$1:$M$1,0))</f>
        <v>#NAME?</v>
      </c>
      <c r="BH160" s="20" t="e" cm="1">
        <f t="array" ref="BH160">INDEX($H:$M,ROW(),MATCH(BH$2,$H$1:$M$1,0))</f>
        <v>#NAME?</v>
      </c>
      <c r="BI160" s="20" t="e" cm="1">
        <f t="array" ref="BI160">INDEX($H:$M,ROW(),MATCH(BI$2,$H$1:$M$1,0))</f>
        <v>#NAME?</v>
      </c>
      <c r="BJ160" s="20" t="e" cm="1">
        <f t="array" ref="BJ160">INDEX($H:$M,ROW(),MATCH(BJ$2,$H$1:$M$1,0))</f>
        <v>#NAME?</v>
      </c>
      <c r="BK160" s="20" t="e" cm="1">
        <f t="array" ref="BK160">INDEX($H:$M,ROW(),MATCH(BK$2,$H$1:$M$1,0))</f>
        <v>#NAME?</v>
      </c>
      <c r="BL160" s="20" t="e" cm="1">
        <f t="array" ref="BL160">INDEX($H:$M,ROW(),MATCH(BL$2,$H$1:$M$1,0))</f>
        <v>#NAME?</v>
      </c>
      <c r="BM160" s="20" t="e" cm="1">
        <f t="array" ref="BM160">INDEX($H:$M,ROW(),MATCH(BM$2,$H$1:$M$1,0))</f>
        <v>#NAME?</v>
      </c>
      <c r="BN160" s="20" t="e" cm="1">
        <f t="array" ref="BN160">INDEX($H:$M,ROW(),MATCH(BN$2,$H$1:$M$1,0))</f>
        <v>#NAME?</v>
      </c>
      <c r="BO160" s="20" t="e" cm="1">
        <f t="array" ref="BO160">INDEX($H:$M,ROW(),MATCH(BO$2,$H$1:$M$1,0))</f>
        <v>#NAME?</v>
      </c>
      <c r="BP160" s="20" t="e" cm="1">
        <f t="array" ref="BP160">INDEX($H:$M,ROW(),MATCH(BP$2,$H$1:$M$1,0))</f>
        <v>#NAME?</v>
      </c>
      <c r="BQ160" s="20" t="e" cm="1">
        <f t="array" ref="BQ160">INDEX($H:$M,ROW(),MATCH(BQ$2,$H$1:$M$1,0))</f>
        <v>#NAME?</v>
      </c>
      <c r="BR160" s="20" t="e" cm="1">
        <f t="array" ref="BR160">INDEX($H:$M,ROW(),MATCH(BR$2,$H$1:$M$1,0))</f>
        <v>#NAME?</v>
      </c>
      <c r="BS160" s="20" t="e" cm="1">
        <f t="array" ref="BS160">INDEX($H:$M,ROW(),MATCH(BS$2,$H$1:$M$1,0))</f>
        <v>#NAME?</v>
      </c>
      <c r="BT160" s="20" t="e" cm="1">
        <f t="array" ref="BT160">INDEX($H:$M,ROW(),MATCH(BT$2,$H$1:$M$1,0))</f>
        <v>#NAME?</v>
      </c>
      <c r="BU160" s="20" t="e" cm="1">
        <f t="array" ref="BU160">INDEX($H:$M,ROW(),MATCH(BU$2,$H$1:$M$1,0))</f>
        <v>#NAME?</v>
      </c>
      <c r="BV160" s="20" t="e" cm="1">
        <f t="array" ref="BV160">INDEX($H:$M,ROW(),MATCH(BV$2,$H$1:$M$1,0))</f>
        <v>#NAME?</v>
      </c>
      <c r="BW160" s="20" t="e" cm="1">
        <f t="array" ref="BW160">INDEX($H:$M,ROW(),MATCH(BW$2,$H$1:$M$1,0))</f>
        <v>#NAME?</v>
      </c>
      <c r="BX160" s="20" t="e" cm="1">
        <f t="array" ref="BX160">INDEX($H:$M,ROW(),MATCH(BX$2,$H$1:$M$1,0))</f>
        <v>#NAME?</v>
      </c>
      <c r="BY160" s="20" t="e" cm="1">
        <f t="array" ref="BY160">INDEX($H:$M,ROW(),MATCH(BY$2,$H$1:$M$1,0))</f>
        <v>#NAME?</v>
      </c>
      <c r="BZ160" s="20" t="e" cm="1">
        <f t="array" ref="BZ160">INDEX($H:$M,ROW(),MATCH(BZ$2,$H$1:$M$1,0))</f>
        <v>#NAME?</v>
      </c>
      <c r="CA160" s="20" t="e" cm="1">
        <f t="array" ref="CA160">INDEX($H:$M,ROW(),MATCH(CA$2,$H$1:$M$1,0))</f>
        <v>#NAME?</v>
      </c>
      <c r="CB160" s="20" t="e" cm="1">
        <f t="array" ref="CB160">INDEX($H:$M,ROW(),MATCH(CB$2,$H$1:$M$1,0))</f>
        <v>#NAME?</v>
      </c>
      <c r="CC160" s="20" t="e" cm="1">
        <f t="array" ref="CC160">INDEX($H:$M,ROW(),MATCH(CC$2,$H$1:$M$1,0))</f>
        <v>#NAME?</v>
      </c>
      <c r="CD160" s="20" t="e" cm="1">
        <f t="array" ref="CD160">INDEX($H:$M,ROW(),MATCH(CD$2,$H$1:$M$1,0))</f>
        <v>#NAME?</v>
      </c>
      <c r="CE160" s="20" t="e" cm="1">
        <f t="array" ref="CE160">INDEX($H:$M,ROW(),MATCH(CE$2,$H$1:$M$1,0))</f>
        <v>#NAME?</v>
      </c>
      <c r="CF160" s="20" t="e" cm="1">
        <f t="array" ref="CF160">INDEX($H:$M,ROW(),MATCH(CF$2,$H$1:$M$1,0))</f>
        <v>#NAME?</v>
      </c>
      <c r="CG160" s="20" t="e" cm="1">
        <f t="array" ref="CG160">INDEX($H:$M,ROW(),MATCH(CG$2,$H$1:$M$1,0))</f>
        <v>#NAME?</v>
      </c>
      <c r="CH160" s="20" t="e" cm="1">
        <f t="array" ref="CH160">INDEX($H:$M,ROW(),MATCH(CH$2,$H$1:$M$1,0))</f>
        <v>#NAME?</v>
      </c>
      <c r="CI160" s="20" t="e" cm="1">
        <f t="array" ref="CI160">INDEX($H:$M,ROW(),MATCH(CI$2,$H$1:$M$1,0))</f>
        <v>#NAME?</v>
      </c>
    </row>
    <row r="161" spans="2:87" x14ac:dyDescent="0.35">
      <c r="B161" s="6"/>
      <c r="C161" t="s">
        <v>186</v>
      </c>
      <c r="E161" t="s">
        <v>74</v>
      </c>
      <c r="H161" s="35" t="e">
        <f t="shared" ref="H161:M161" si="182">SUMIF($2:$2,H$1,161:161)</f>
        <v>#NAME?</v>
      </c>
      <c r="I161" s="35" t="e">
        <f t="shared" si="182"/>
        <v>#NAME?</v>
      </c>
      <c r="J161" s="35" t="e">
        <f t="shared" si="182"/>
        <v>#NAME?</v>
      </c>
      <c r="K161" s="35" t="e">
        <f t="shared" si="182"/>
        <v>#NAME?</v>
      </c>
      <c r="L161" s="35" t="e">
        <f t="shared" si="182"/>
        <v>#NAME?</v>
      </c>
      <c r="M161" s="35" t="e">
        <f t="shared" si="182"/>
        <v>#NAME?</v>
      </c>
      <c r="N161" s="36"/>
      <c r="O161" s="35"/>
      <c r="P161" s="35" t="e">
        <f>-P156*P160</f>
        <v>#NAME?</v>
      </c>
      <c r="Q161" s="35" t="e">
        <f t="shared" ref="Q161:CB161" si="183">-Q156*Q160</f>
        <v>#NAME?</v>
      </c>
      <c r="R161" s="35" t="e">
        <f t="shared" si="183"/>
        <v>#NAME?</v>
      </c>
      <c r="S161" s="35" t="e">
        <f t="shared" si="183"/>
        <v>#NAME?</v>
      </c>
      <c r="T161" s="35" t="e">
        <f t="shared" si="183"/>
        <v>#NAME?</v>
      </c>
      <c r="U161" s="35" t="e">
        <f t="shared" si="183"/>
        <v>#NAME?</v>
      </c>
      <c r="V161" s="35" t="e">
        <f t="shared" si="183"/>
        <v>#NAME?</v>
      </c>
      <c r="W161" s="35" t="e">
        <f t="shared" si="183"/>
        <v>#NAME?</v>
      </c>
      <c r="X161" s="35" t="e">
        <f t="shared" si="183"/>
        <v>#NAME?</v>
      </c>
      <c r="Y161" s="35" t="e">
        <f t="shared" si="183"/>
        <v>#NAME?</v>
      </c>
      <c r="Z161" s="35" t="e">
        <f t="shared" si="183"/>
        <v>#NAME?</v>
      </c>
      <c r="AA161" s="35" t="e">
        <f t="shared" si="183"/>
        <v>#NAME?</v>
      </c>
      <c r="AB161" s="35" t="e">
        <f t="shared" si="183"/>
        <v>#NAME?</v>
      </c>
      <c r="AC161" s="35" t="e">
        <f t="shared" si="183"/>
        <v>#NAME?</v>
      </c>
      <c r="AD161" s="35" t="e">
        <f t="shared" si="183"/>
        <v>#NAME?</v>
      </c>
      <c r="AE161" s="35" t="e">
        <f t="shared" si="183"/>
        <v>#NAME?</v>
      </c>
      <c r="AF161" s="35" t="e">
        <f t="shared" si="183"/>
        <v>#NAME?</v>
      </c>
      <c r="AG161" s="35" t="e">
        <f t="shared" si="183"/>
        <v>#NAME?</v>
      </c>
      <c r="AH161" s="35" t="e">
        <f t="shared" si="183"/>
        <v>#NAME?</v>
      </c>
      <c r="AI161" s="35" t="e">
        <f t="shared" si="183"/>
        <v>#NAME?</v>
      </c>
      <c r="AJ161" s="35" t="e">
        <f t="shared" si="183"/>
        <v>#NAME?</v>
      </c>
      <c r="AK161" s="35" t="e">
        <f t="shared" si="183"/>
        <v>#NAME?</v>
      </c>
      <c r="AL161" s="35" t="e">
        <f t="shared" si="183"/>
        <v>#NAME?</v>
      </c>
      <c r="AM161" s="35" t="e">
        <f t="shared" si="183"/>
        <v>#NAME?</v>
      </c>
      <c r="AN161" s="35" t="e">
        <f t="shared" si="183"/>
        <v>#NAME?</v>
      </c>
      <c r="AO161" s="35" t="e">
        <f t="shared" si="183"/>
        <v>#NAME?</v>
      </c>
      <c r="AP161" s="35" t="e">
        <f t="shared" si="183"/>
        <v>#NAME?</v>
      </c>
      <c r="AQ161" s="35" t="e">
        <f t="shared" si="183"/>
        <v>#NAME?</v>
      </c>
      <c r="AR161" s="35" t="e">
        <f t="shared" si="183"/>
        <v>#NAME?</v>
      </c>
      <c r="AS161" s="35" t="e">
        <f t="shared" si="183"/>
        <v>#NAME?</v>
      </c>
      <c r="AT161" s="35" t="e">
        <f t="shared" si="183"/>
        <v>#NAME?</v>
      </c>
      <c r="AU161" s="35" t="e">
        <f t="shared" si="183"/>
        <v>#NAME?</v>
      </c>
      <c r="AV161" s="35" t="e">
        <f t="shared" si="183"/>
        <v>#NAME?</v>
      </c>
      <c r="AW161" s="35" t="e">
        <f t="shared" si="183"/>
        <v>#NAME?</v>
      </c>
      <c r="AX161" s="35" t="e">
        <f t="shared" si="183"/>
        <v>#NAME?</v>
      </c>
      <c r="AY161" s="35" t="e">
        <f t="shared" si="183"/>
        <v>#NAME?</v>
      </c>
      <c r="AZ161" s="35" t="e">
        <f t="shared" si="183"/>
        <v>#NAME?</v>
      </c>
      <c r="BA161" s="35" t="e">
        <f t="shared" si="183"/>
        <v>#NAME?</v>
      </c>
      <c r="BB161" s="35" t="e">
        <f t="shared" si="183"/>
        <v>#NAME?</v>
      </c>
      <c r="BC161" s="35" t="e">
        <f t="shared" si="183"/>
        <v>#NAME?</v>
      </c>
      <c r="BD161" s="35" t="e">
        <f t="shared" si="183"/>
        <v>#NAME?</v>
      </c>
      <c r="BE161" s="35" t="e">
        <f t="shared" si="183"/>
        <v>#NAME?</v>
      </c>
      <c r="BF161" s="35" t="e">
        <f t="shared" si="183"/>
        <v>#NAME?</v>
      </c>
      <c r="BG161" s="35" t="e">
        <f t="shared" si="183"/>
        <v>#NAME?</v>
      </c>
      <c r="BH161" s="35" t="e">
        <f t="shared" si="183"/>
        <v>#NAME?</v>
      </c>
      <c r="BI161" s="35" t="e">
        <f t="shared" si="183"/>
        <v>#NAME?</v>
      </c>
      <c r="BJ161" s="35" t="e">
        <f t="shared" si="183"/>
        <v>#NAME?</v>
      </c>
      <c r="BK161" s="35" t="e">
        <f t="shared" si="183"/>
        <v>#NAME?</v>
      </c>
      <c r="BL161" s="35" t="e">
        <f t="shared" si="183"/>
        <v>#NAME?</v>
      </c>
      <c r="BM161" s="35" t="e">
        <f t="shared" si="183"/>
        <v>#NAME?</v>
      </c>
      <c r="BN161" s="35" t="e">
        <f t="shared" si="183"/>
        <v>#NAME?</v>
      </c>
      <c r="BO161" s="35" t="e">
        <f t="shared" si="183"/>
        <v>#NAME?</v>
      </c>
      <c r="BP161" s="35" t="e">
        <f t="shared" si="183"/>
        <v>#NAME?</v>
      </c>
      <c r="BQ161" s="35" t="e">
        <f t="shared" si="183"/>
        <v>#NAME?</v>
      </c>
      <c r="BR161" s="35" t="e">
        <f t="shared" si="183"/>
        <v>#NAME?</v>
      </c>
      <c r="BS161" s="35" t="e">
        <f t="shared" si="183"/>
        <v>#NAME?</v>
      </c>
      <c r="BT161" s="35" t="e">
        <f t="shared" si="183"/>
        <v>#NAME?</v>
      </c>
      <c r="BU161" s="35" t="e">
        <f t="shared" si="183"/>
        <v>#NAME?</v>
      </c>
      <c r="BV161" s="35" t="e">
        <f t="shared" si="183"/>
        <v>#NAME?</v>
      </c>
      <c r="BW161" s="35" t="e">
        <f t="shared" si="183"/>
        <v>#NAME?</v>
      </c>
      <c r="BX161" s="35" t="e">
        <f t="shared" si="183"/>
        <v>#NAME?</v>
      </c>
      <c r="BY161" s="35" t="e">
        <f t="shared" si="183"/>
        <v>#NAME?</v>
      </c>
      <c r="BZ161" s="35" t="e">
        <f t="shared" si="183"/>
        <v>#NAME?</v>
      </c>
      <c r="CA161" s="35" t="e">
        <f t="shared" si="183"/>
        <v>#NAME?</v>
      </c>
      <c r="CB161" s="35" t="e">
        <f t="shared" si="183"/>
        <v>#NAME?</v>
      </c>
      <c r="CC161" s="35" t="e">
        <f t="shared" ref="CC161:CI161" si="184">-CC156*CC160</f>
        <v>#NAME?</v>
      </c>
      <c r="CD161" s="35" t="e">
        <f t="shared" si="184"/>
        <v>#NAME?</v>
      </c>
      <c r="CE161" s="35" t="e">
        <f t="shared" si="184"/>
        <v>#NAME?</v>
      </c>
      <c r="CF161" s="35" t="e">
        <f t="shared" si="184"/>
        <v>#NAME?</v>
      </c>
      <c r="CG161" s="35" t="e">
        <f t="shared" si="184"/>
        <v>#NAME?</v>
      </c>
      <c r="CH161" s="35" t="e">
        <f t="shared" si="184"/>
        <v>#NAME?</v>
      </c>
      <c r="CI161" s="35" t="e">
        <f t="shared" si="184"/>
        <v>#NAME?</v>
      </c>
    </row>
    <row r="162" spans="2:87" x14ac:dyDescent="0.35">
      <c r="B162" t="s">
        <v>80</v>
      </c>
      <c r="C162" t="s">
        <v>186</v>
      </c>
      <c r="E162" s="31" t="str">
        <f>"# of subscriers - "&amp;E154</f>
        <v># of subscriers - Subscription revenue - Middle tier, secondary:</v>
      </c>
      <c r="F162" s="31"/>
      <c r="G162" s="67"/>
      <c r="H162" s="32" t="e">
        <f t="shared" ref="H162:N162" si="185">SUMIF($3:$3,H$1,162:162)</f>
        <v>#NAME?</v>
      </c>
      <c r="I162" s="32" t="e">
        <f t="shared" si="185"/>
        <v>#NAME?</v>
      </c>
      <c r="J162" s="32" t="e">
        <f t="shared" si="185"/>
        <v>#NAME?</v>
      </c>
      <c r="K162" s="32" t="e">
        <f t="shared" si="185"/>
        <v>#NAME?</v>
      </c>
      <c r="L162" s="32" t="e">
        <f t="shared" si="185"/>
        <v>#NAME?</v>
      </c>
      <c r="M162" s="32" t="e">
        <f t="shared" si="185"/>
        <v>#NAME?</v>
      </c>
      <c r="N162" s="32">
        <f t="shared" si="185"/>
        <v>0</v>
      </c>
      <c r="O162" s="32"/>
      <c r="P162" s="32" t="e">
        <f>P156+P157+P161+P159</f>
        <v>#NAME?</v>
      </c>
      <c r="Q162" s="32" t="e">
        <f t="shared" ref="Q162:CB162" si="186">Q156+Q157+Q161+Q159</f>
        <v>#NAME?</v>
      </c>
      <c r="R162" s="32" t="e">
        <f t="shared" si="186"/>
        <v>#NAME?</v>
      </c>
      <c r="S162" s="32" t="e">
        <f t="shared" si="186"/>
        <v>#NAME?</v>
      </c>
      <c r="T162" s="32" t="e">
        <f t="shared" si="186"/>
        <v>#NAME?</v>
      </c>
      <c r="U162" s="32" t="e">
        <f t="shared" si="186"/>
        <v>#NAME?</v>
      </c>
      <c r="V162" s="32" t="e">
        <f t="shared" si="186"/>
        <v>#NAME?</v>
      </c>
      <c r="W162" s="32" t="e">
        <f t="shared" si="186"/>
        <v>#NAME?</v>
      </c>
      <c r="X162" s="32" t="e">
        <f t="shared" si="186"/>
        <v>#NAME?</v>
      </c>
      <c r="Y162" s="32" t="e">
        <f t="shared" si="186"/>
        <v>#NAME?</v>
      </c>
      <c r="Z162" s="32" t="e">
        <f t="shared" si="186"/>
        <v>#NAME?</v>
      </c>
      <c r="AA162" s="32" t="e">
        <f t="shared" si="186"/>
        <v>#NAME?</v>
      </c>
      <c r="AB162" s="32" t="e">
        <f t="shared" si="186"/>
        <v>#NAME?</v>
      </c>
      <c r="AC162" s="32" t="e">
        <f t="shared" si="186"/>
        <v>#NAME?</v>
      </c>
      <c r="AD162" s="32" t="e">
        <f t="shared" si="186"/>
        <v>#NAME?</v>
      </c>
      <c r="AE162" s="32" t="e">
        <f t="shared" si="186"/>
        <v>#NAME?</v>
      </c>
      <c r="AF162" s="32" t="e">
        <f t="shared" si="186"/>
        <v>#NAME?</v>
      </c>
      <c r="AG162" s="32" t="e">
        <f t="shared" si="186"/>
        <v>#NAME?</v>
      </c>
      <c r="AH162" s="32" t="e">
        <f t="shared" si="186"/>
        <v>#NAME?</v>
      </c>
      <c r="AI162" s="32" t="e">
        <f t="shared" si="186"/>
        <v>#NAME?</v>
      </c>
      <c r="AJ162" s="32" t="e">
        <f t="shared" si="186"/>
        <v>#NAME?</v>
      </c>
      <c r="AK162" s="32" t="e">
        <f t="shared" si="186"/>
        <v>#NAME?</v>
      </c>
      <c r="AL162" s="32" t="e">
        <f t="shared" si="186"/>
        <v>#NAME?</v>
      </c>
      <c r="AM162" s="32" t="e">
        <f t="shared" si="186"/>
        <v>#NAME?</v>
      </c>
      <c r="AN162" s="32" t="e">
        <f t="shared" si="186"/>
        <v>#NAME?</v>
      </c>
      <c r="AO162" s="32" t="e">
        <f t="shared" si="186"/>
        <v>#NAME?</v>
      </c>
      <c r="AP162" s="32" t="e">
        <f t="shared" si="186"/>
        <v>#NAME?</v>
      </c>
      <c r="AQ162" s="32" t="e">
        <f t="shared" si="186"/>
        <v>#NAME?</v>
      </c>
      <c r="AR162" s="32" t="e">
        <f t="shared" si="186"/>
        <v>#NAME?</v>
      </c>
      <c r="AS162" s="32" t="e">
        <f t="shared" si="186"/>
        <v>#NAME?</v>
      </c>
      <c r="AT162" s="32" t="e">
        <f t="shared" si="186"/>
        <v>#NAME?</v>
      </c>
      <c r="AU162" s="32" t="e">
        <f t="shared" si="186"/>
        <v>#NAME?</v>
      </c>
      <c r="AV162" s="32" t="e">
        <f t="shared" si="186"/>
        <v>#NAME?</v>
      </c>
      <c r="AW162" s="32" t="e">
        <f t="shared" si="186"/>
        <v>#NAME?</v>
      </c>
      <c r="AX162" s="32" t="e">
        <f t="shared" si="186"/>
        <v>#NAME?</v>
      </c>
      <c r="AY162" s="32" t="e">
        <f t="shared" si="186"/>
        <v>#NAME?</v>
      </c>
      <c r="AZ162" s="32" t="e">
        <f t="shared" si="186"/>
        <v>#NAME?</v>
      </c>
      <c r="BA162" s="32" t="e">
        <f t="shared" si="186"/>
        <v>#NAME?</v>
      </c>
      <c r="BB162" s="32" t="e">
        <f t="shared" si="186"/>
        <v>#NAME?</v>
      </c>
      <c r="BC162" s="32" t="e">
        <f t="shared" si="186"/>
        <v>#NAME?</v>
      </c>
      <c r="BD162" s="32" t="e">
        <f t="shared" si="186"/>
        <v>#NAME?</v>
      </c>
      <c r="BE162" s="32" t="e">
        <f t="shared" si="186"/>
        <v>#NAME?</v>
      </c>
      <c r="BF162" s="32" t="e">
        <f t="shared" si="186"/>
        <v>#NAME?</v>
      </c>
      <c r="BG162" s="32" t="e">
        <f t="shared" si="186"/>
        <v>#NAME?</v>
      </c>
      <c r="BH162" s="32" t="e">
        <f t="shared" si="186"/>
        <v>#NAME?</v>
      </c>
      <c r="BI162" s="32" t="e">
        <f t="shared" si="186"/>
        <v>#NAME?</v>
      </c>
      <c r="BJ162" s="32" t="e">
        <f t="shared" si="186"/>
        <v>#NAME?</v>
      </c>
      <c r="BK162" s="32" t="e">
        <f t="shared" si="186"/>
        <v>#NAME?</v>
      </c>
      <c r="BL162" s="32" t="e">
        <f t="shared" si="186"/>
        <v>#NAME?</v>
      </c>
      <c r="BM162" s="32" t="e">
        <f t="shared" si="186"/>
        <v>#NAME?</v>
      </c>
      <c r="BN162" s="32" t="e">
        <f t="shared" si="186"/>
        <v>#NAME?</v>
      </c>
      <c r="BO162" s="32" t="e">
        <f t="shared" si="186"/>
        <v>#NAME?</v>
      </c>
      <c r="BP162" s="32" t="e">
        <f t="shared" si="186"/>
        <v>#NAME?</v>
      </c>
      <c r="BQ162" s="32" t="e">
        <f t="shared" si="186"/>
        <v>#NAME?</v>
      </c>
      <c r="BR162" s="32" t="e">
        <f t="shared" si="186"/>
        <v>#NAME?</v>
      </c>
      <c r="BS162" s="32" t="e">
        <f t="shared" si="186"/>
        <v>#NAME?</v>
      </c>
      <c r="BT162" s="32" t="e">
        <f t="shared" si="186"/>
        <v>#NAME?</v>
      </c>
      <c r="BU162" s="32" t="e">
        <f t="shared" si="186"/>
        <v>#NAME?</v>
      </c>
      <c r="BV162" s="32" t="e">
        <f t="shared" si="186"/>
        <v>#NAME?</v>
      </c>
      <c r="BW162" s="32" t="e">
        <f t="shared" si="186"/>
        <v>#NAME?</v>
      </c>
      <c r="BX162" s="32" t="e">
        <f t="shared" si="186"/>
        <v>#NAME?</v>
      </c>
      <c r="BY162" s="32" t="e">
        <f t="shared" si="186"/>
        <v>#NAME?</v>
      </c>
      <c r="BZ162" s="32" t="e">
        <f t="shared" si="186"/>
        <v>#NAME?</v>
      </c>
      <c r="CA162" s="32" t="e">
        <f t="shared" si="186"/>
        <v>#NAME?</v>
      </c>
      <c r="CB162" s="32" t="e">
        <f t="shared" si="186"/>
        <v>#NAME?</v>
      </c>
      <c r="CC162" s="32" t="e">
        <f t="shared" ref="CC162:CI162" si="187">CC156+CC157+CC161+CC159</f>
        <v>#NAME?</v>
      </c>
      <c r="CD162" s="32" t="e">
        <f t="shared" si="187"/>
        <v>#NAME?</v>
      </c>
      <c r="CE162" s="32" t="e">
        <f t="shared" si="187"/>
        <v>#NAME?</v>
      </c>
      <c r="CF162" s="32" t="e">
        <f t="shared" si="187"/>
        <v>#NAME?</v>
      </c>
      <c r="CG162" s="32" t="e">
        <f t="shared" si="187"/>
        <v>#NAME?</v>
      </c>
      <c r="CH162" s="32" t="e">
        <f t="shared" si="187"/>
        <v>#NAME?</v>
      </c>
      <c r="CI162" s="32" t="e">
        <f t="shared" si="187"/>
        <v>#NAME?</v>
      </c>
    </row>
    <row r="163" spans="2:87" x14ac:dyDescent="0.35">
      <c r="B163" s="6"/>
      <c r="C163" t="s">
        <v>186</v>
      </c>
      <c r="E163" s="12" t="s">
        <v>62</v>
      </c>
      <c r="F163" s="12"/>
      <c r="G163" s="13"/>
      <c r="H163" s="34" t="e">
        <f t="shared" ref="H163:M163" si="188">H162-SUM(H161,H156:H157,H159)</f>
        <v>#NAME?</v>
      </c>
      <c r="I163" s="34" t="e">
        <f t="shared" si="188"/>
        <v>#NAME?</v>
      </c>
      <c r="J163" s="34" t="e">
        <f t="shared" si="188"/>
        <v>#NAME?</v>
      </c>
      <c r="K163" s="34" t="e">
        <f t="shared" si="188"/>
        <v>#NAME?</v>
      </c>
      <c r="L163" s="34" t="e">
        <f t="shared" si="188"/>
        <v>#NAME?</v>
      </c>
      <c r="M163" s="34" t="e">
        <f t="shared" si="188"/>
        <v>#NAME?</v>
      </c>
      <c r="N163" s="34">
        <f>N162-SUM(N161,N156:N157)</f>
        <v>0</v>
      </c>
      <c r="O163" s="34"/>
      <c r="P163" s="34" t="e">
        <f>P162-SUM(P161,P156:P157,P159)</f>
        <v>#NAME?</v>
      </c>
      <c r="Q163" s="34" t="e">
        <f t="shared" ref="Q163:CB163" si="189">Q162-SUM(Q161,Q156:Q157,Q159)</f>
        <v>#NAME?</v>
      </c>
      <c r="R163" s="34" t="e">
        <f t="shared" si="189"/>
        <v>#NAME?</v>
      </c>
      <c r="S163" s="34" t="e">
        <f t="shared" si="189"/>
        <v>#NAME?</v>
      </c>
      <c r="T163" s="34" t="e">
        <f t="shared" si="189"/>
        <v>#NAME?</v>
      </c>
      <c r="U163" s="34" t="e">
        <f t="shared" si="189"/>
        <v>#NAME?</v>
      </c>
      <c r="V163" s="34" t="e">
        <f t="shared" si="189"/>
        <v>#NAME?</v>
      </c>
      <c r="W163" s="34" t="e">
        <f t="shared" si="189"/>
        <v>#NAME?</v>
      </c>
      <c r="X163" s="34" t="e">
        <f t="shared" si="189"/>
        <v>#NAME?</v>
      </c>
      <c r="Y163" s="34" t="e">
        <f t="shared" si="189"/>
        <v>#NAME?</v>
      </c>
      <c r="Z163" s="34" t="e">
        <f t="shared" si="189"/>
        <v>#NAME?</v>
      </c>
      <c r="AA163" s="34" t="e">
        <f t="shared" si="189"/>
        <v>#NAME?</v>
      </c>
      <c r="AB163" s="34" t="e">
        <f t="shared" si="189"/>
        <v>#NAME?</v>
      </c>
      <c r="AC163" s="34" t="e">
        <f t="shared" si="189"/>
        <v>#NAME?</v>
      </c>
      <c r="AD163" s="34" t="e">
        <f t="shared" si="189"/>
        <v>#NAME?</v>
      </c>
      <c r="AE163" s="34" t="e">
        <f t="shared" si="189"/>
        <v>#NAME?</v>
      </c>
      <c r="AF163" s="34" t="e">
        <f t="shared" si="189"/>
        <v>#NAME?</v>
      </c>
      <c r="AG163" s="34" t="e">
        <f t="shared" si="189"/>
        <v>#NAME?</v>
      </c>
      <c r="AH163" s="34" t="e">
        <f t="shared" si="189"/>
        <v>#NAME?</v>
      </c>
      <c r="AI163" s="34" t="e">
        <f t="shared" si="189"/>
        <v>#NAME?</v>
      </c>
      <c r="AJ163" s="34" t="e">
        <f t="shared" si="189"/>
        <v>#NAME?</v>
      </c>
      <c r="AK163" s="34" t="e">
        <f t="shared" si="189"/>
        <v>#NAME?</v>
      </c>
      <c r="AL163" s="34" t="e">
        <f t="shared" si="189"/>
        <v>#NAME?</v>
      </c>
      <c r="AM163" s="34" t="e">
        <f t="shared" si="189"/>
        <v>#NAME?</v>
      </c>
      <c r="AN163" s="34" t="e">
        <f t="shared" si="189"/>
        <v>#NAME?</v>
      </c>
      <c r="AO163" s="34" t="e">
        <f t="shared" si="189"/>
        <v>#NAME?</v>
      </c>
      <c r="AP163" s="34" t="e">
        <f t="shared" si="189"/>
        <v>#NAME?</v>
      </c>
      <c r="AQ163" s="34" t="e">
        <f t="shared" si="189"/>
        <v>#NAME?</v>
      </c>
      <c r="AR163" s="34" t="e">
        <f t="shared" si="189"/>
        <v>#NAME?</v>
      </c>
      <c r="AS163" s="34" t="e">
        <f t="shared" si="189"/>
        <v>#NAME?</v>
      </c>
      <c r="AT163" s="34" t="e">
        <f t="shared" si="189"/>
        <v>#NAME?</v>
      </c>
      <c r="AU163" s="34" t="e">
        <f t="shared" si="189"/>
        <v>#NAME?</v>
      </c>
      <c r="AV163" s="34" t="e">
        <f t="shared" si="189"/>
        <v>#NAME?</v>
      </c>
      <c r="AW163" s="34" t="e">
        <f t="shared" si="189"/>
        <v>#NAME?</v>
      </c>
      <c r="AX163" s="34" t="e">
        <f t="shared" si="189"/>
        <v>#NAME?</v>
      </c>
      <c r="AY163" s="34" t="e">
        <f t="shared" si="189"/>
        <v>#NAME?</v>
      </c>
      <c r="AZ163" s="34" t="e">
        <f t="shared" si="189"/>
        <v>#NAME?</v>
      </c>
      <c r="BA163" s="34" t="e">
        <f t="shared" si="189"/>
        <v>#NAME?</v>
      </c>
      <c r="BB163" s="34" t="e">
        <f t="shared" si="189"/>
        <v>#NAME?</v>
      </c>
      <c r="BC163" s="34" t="e">
        <f t="shared" si="189"/>
        <v>#NAME?</v>
      </c>
      <c r="BD163" s="34" t="e">
        <f t="shared" si="189"/>
        <v>#NAME?</v>
      </c>
      <c r="BE163" s="34" t="e">
        <f t="shared" si="189"/>
        <v>#NAME?</v>
      </c>
      <c r="BF163" s="34" t="e">
        <f t="shared" si="189"/>
        <v>#NAME?</v>
      </c>
      <c r="BG163" s="34" t="e">
        <f t="shared" si="189"/>
        <v>#NAME?</v>
      </c>
      <c r="BH163" s="34" t="e">
        <f t="shared" si="189"/>
        <v>#NAME?</v>
      </c>
      <c r="BI163" s="34" t="e">
        <f t="shared" si="189"/>
        <v>#NAME?</v>
      </c>
      <c r="BJ163" s="34" t="e">
        <f t="shared" si="189"/>
        <v>#NAME?</v>
      </c>
      <c r="BK163" s="34" t="e">
        <f t="shared" si="189"/>
        <v>#NAME?</v>
      </c>
      <c r="BL163" s="34" t="e">
        <f t="shared" si="189"/>
        <v>#NAME?</v>
      </c>
      <c r="BM163" s="34" t="e">
        <f t="shared" si="189"/>
        <v>#NAME?</v>
      </c>
      <c r="BN163" s="34" t="e">
        <f t="shared" si="189"/>
        <v>#NAME?</v>
      </c>
      <c r="BO163" s="34" t="e">
        <f t="shared" si="189"/>
        <v>#NAME?</v>
      </c>
      <c r="BP163" s="34" t="e">
        <f t="shared" si="189"/>
        <v>#NAME?</v>
      </c>
      <c r="BQ163" s="34" t="e">
        <f t="shared" si="189"/>
        <v>#NAME?</v>
      </c>
      <c r="BR163" s="34" t="e">
        <f t="shared" si="189"/>
        <v>#NAME?</v>
      </c>
      <c r="BS163" s="34" t="e">
        <f t="shared" si="189"/>
        <v>#NAME?</v>
      </c>
      <c r="BT163" s="34" t="e">
        <f t="shared" si="189"/>
        <v>#NAME?</v>
      </c>
      <c r="BU163" s="34" t="e">
        <f t="shared" si="189"/>
        <v>#NAME?</v>
      </c>
      <c r="BV163" s="34" t="e">
        <f t="shared" si="189"/>
        <v>#NAME?</v>
      </c>
      <c r="BW163" s="34" t="e">
        <f t="shared" si="189"/>
        <v>#NAME?</v>
      </c>
      <c r="BX163" s="34" t="e">
        <f t="shared" si="189"/>
        <v>#NAME?</v>
      </c>
      <c r="BY163" s="34" t="e">
        <f t="shared" si="189"/>
        <v>#NAME?</v>
      </c>
      <c r="BZ163" s="34" t="e">
        <f t="shared" si="189"/>
        <v>#NAME?</v>
      </c>
      <c r="CA163" s="34" t="e">
        <f t="shared" si="189"/>
        <v>#NAME?</v>
      </c>
      <c r="CB163" s="34" t="e">
        <f t="shared" si="189"/>
        <v>#NAME?</v>
      </c>
      <c r="CC163" s="34" t="e">
        <f t="shared" ref="CC163:CI163" si="190">CC162-SUM(CC161,CC156:CC157,CC159)</f>
        <v>#NAME?</v>
      </c>
      <c r="CD163" s="34" t="e">
        <f t="shared" si="190"/>
        <v>#NAME?</v>
      </c>
      <c r="CE163" s="34" t="e">
        <f t="shared" si="190"/>
        <v>#NAME?</v>
      </c>
      <c r="CF163" s="34" t="e">
        <f t="shared" si="190"/>
        <v>#NAME?</v>
      </c>
      <c r="CG163" s="34" t="e">
        <f t="shared" si="190"/>
        <v>#NAME?</v>
      </c>
      <c r="CH163" s="34" t="e">
        <f t="shared" si="190"/>
        <v>#NAME?</v>
      </c>
      <c r="CI163" s="34" t="e">
        <f t="shared" si="190"/>
        <v>#NAME?</v>
      </c>
    </row>
    <row r="164" spans="2:87" x14ac:dyDescent="0.35">
      <c r="B164" s="6"/>
      <c r="C164" t="s">
        <v>186</v>
      </c>
      <c r="E164" s="12"/>
      <c r="F164" s="12"/>
      <c r="G164" s="13"/>
      <c r="H164" s="34"/>
      <c r="I164" s="34"/>
      <c r="J164" s="34"/>
      <c r="K164" s="34"/>
      <c r="L164" s="34"/>
      <c r="M164" s="34"/>
      <c r="N164" s="34"/>
      <c r="O164" s="34"/>
      <c r="P164" s="34"/>
      <c r="Q164" s="34"/>
      <c r="R164" s="34"/>
      <c r="S164" s="34"/>
      <c r="T164" s="34"/>
      <c r="U164" s="34"/>
      <c r="V164" s="34"/>
      <c r="W164" s="34"/>
      <c r="X164" s="34"/>
      <c r="Y164" s="34"/>
      <c r="Z164" s="34"/>
      <c r="AA164" s="34"/>
      <c r="AB164" s="34"/>
      <c r="AC164" s="34"/>
      <c r="AD164" s="34"/>
      <c r="AE164" s="34"/>
      <c r="AF164" s="34"/>
      <c r="AG164" s="34"/>
      <c r="AH164" s="34"/>
      <c r="AI164" s="34"/>
      <c r="AJ164" s="34"/>
      <c r="AK164" s="34"/>
      <c r="AL164" s="34"/>
      <c r="AM164" s="34"/>
      <c r="AN164" s="34"/>
      <c r="AO164" s="34"/>
      <c r="AP164" s="34"/>
      <c r="AQ164" s="34"/>
      <c r="AR164" s="34"/>
      <c r="AS164" s="34"/>
      <c r="AT164" s="34"/>
      <c r="AU164" s="34"/>
      <c r="AV164" s="34"/>
      <c r="AW164" s="34"/>
      <c r="AX164" s="34"/>
      <c r="AY164" s="34"/>
      <c r="AZ164" s="34"/>
      <c r="BA164" s="34"/>
      <c r="BB164" s="34"/>
      <c r="BC164" s="34"/>
      <c r="BD164" s="34"/>
      <c r="BE164" s="34"/>
      <c r="BF164" s="34"/>
      <c r="BG164" s="34"/>
      <c r="BH164" s="34"/>
      <c r="BI164" s="34"/>
      <c r="BJ164" s="34"/>
      <c r="BK164" s="34"/>
      <c r="BL164" s="34"/>
      <c r="BM164" s="34"/>
      <c r="BN164" s="34"/>
      <c r="BO164" s="34"/>
      <c r="BP164" s="34"/>
      <c r="BQ164" s="34"/>
      <c r="BR164" s="34"/>
      <c r="BS164" s="34"/>
      <c r="BT164" s="34"/>
      <c r="BU164" s="34"/>
      <c r="BV164" s="34"/>
      <c r="BW164" s="34"/>
      <c r="BX164" s="34"/>
      <c r="BY164" s="34"/>
      <c r="BZ164" s="34"/>
      <c r="CA164" s="34"/>
      <c r="CB164" s="34"/>
      <c r="CC164" s="34"/>
      <c r="CD164" s="34"/>
      <c r="CE164" s="34"/>
      <c r="CF164" s="34"/>
      <c r="CG164" s="34"/>
      <c r="CH164" s="34"/>
      <c r="CI164" s="34"/>
    </row>
    <row r="165" spans="2:87" x14ac:dyDescent="0.35">
      <c r="B165" s="6"/>
      <c r="C165" t="s">
        <v>186</v>
      </c>
      <c r="E165" s="12" t="s">
        <v>75</v>
      </c>
      <c r="F165" s="12"/>
      <c r="G165" s="13"/>
      <c r="H165" s="34"/>
      <c r="I165" s="34"/>
      <c r="J165" s="34"/>
      <c r="K165" s="34"/>
      <c r="L165" s="34"/>
      <c r="M165" s="34"/>
      <c r="N165" s="34"/>
      <c r="O165" s="34"/>
      <c r="P165" s="34"/>
      <c r="Q165" s="34"/>
      <c r="R165" s="34"/>
      <c r="S165" s="34"/>
      <c r="T165" s="34"/>
      <c r="U165" s="34"/>
      <c r="V165" s="34"/>
      <c r="W165" s="34"/>
      <c r="X165" s="34"/>
      <c r="Y165" s="34"/>
      <c r="Z165" s="34"/>
      <c r="AA165" s="34"/>
      <c r="AB165" s="34"/>
      <c r="AC165" s="34"/>
      <c r="AD165" s="34"/>
      <c r="AE165" s="34"/>
      <c r="AF165" s="34"/>
      <c r="AG165" s="34"/>
      <c r="AH165" s="34"/>
      <c r="AI165" s="34"/>
      <c r="AJ165" s="34"/>
      <c r="AK165" s="34"/>
      <c r="AL165" s="34"/>
      <c r="AM165" s="34"/>
      <c r="AN165" s="34"/>
      <c r="AO165" s="34"/>
      <c r="AP165" s="34"/>
      <c r="AQ165" s="34"/>
      <c r="AR165" s="34"/>
      <c r="AS165" s="34"/>
      <c r="AT165" s="34"/>
      <c r="AU165" s="34"/>
      <c r="AV165" s="34"/>
      <c r="AW165" s="34"/>
      <c r="AX165" s="34"/>
      <c r="AY165" s="34"/>
      <c r="AZ165" s="34"/>
      <c r="BA165" s="34"/>
      <c r="BB165" s="34"/>
      <c r="BC165" s="34"/>
      <c r="BD165" s="34"/>
      <c r="BE165" s="34"/>
      <c r="BF165" s="34"/>
      <c r="BG165" s="34"/>
      <c r="BH165" s="34"/>
      <c r="BI165" s="34"/>
      <c r="BJ165" s="34"/>
      <c r="BK165" s="34"/>
      <c r="BL165" s="34"/>
      <c r="BM165" s="34"/>
      <c r="BN165" s="34"/>
      <c r="BO165" s="34"/>
      <c r="BP165" s="34"/>
      <c r="BQ165" s="34"/>
      <c r="BR165" s="34"/>
      <c r="BS165" s="34"/>
      <c r="BT165" s="34"/>
      <c r="BU165" s="34"/>
      <c r="BV165" s="34"/>
      <c r="BW165" s="34"/>
      <c r="BX165" s="34"/>
      <c r="BY165" s="34"/>
      <c r="BZ165" s="34"/>
      <c r="CA165" s="34"/>
      <c r="CB165" s="34"/>
      <c r="CC165" s="34"/>
      <c r="CD165" s="34"/>
      <c r="CE165" s="34"/>
      <c r="CF165" s="34"/>
      <c r="CG165" s="34"/>
      <c r="CH165" s="34"/>
      <c r="CI165" s="34"/>
    </row>
    <row r="166" spans="2:87" x14ac:dyDescent="0.35">
      <c r="C166" t="s">
        <v>186</v>
      </c>
      <c r="E166" s="12" t="s">
        <v>77</v>
      </c>
      <c r="F166" s="12"/>
      <c r="G166" s="13"/>
      <c r="H166" s="29">
        <v>20</v>
      </c>
      <c r="I166" s="29">
        <v>20</v>
      </c>
      <c r="J166" s="29">
        <v>20</v>
      </c>
      <c r="K166" s="29">
        <v>20</v>
      </c>
      <c r="L166" s="29">
        <v>20</v>
      </c>
      <c r="M166" s="29">
        <v>20</v>
      </c>
      <c r="N166" s="36"/>
      <c r="O166" s="36"/>
      <c r="P166" s="30" t="e" cm="1">
        <f t="array" ref="P166">INDEX($H:$M,ROW(),MATCH(P$2,$H$1:$M$1,0))</f>
        <v>#NAME?</v>
      </c>
      <c r="Q166" s="30" t="e" cm="1">
        <f t="array" ref="Q166">INDEX($H:$M,ROW(),MATCH(Q$2,$H$1:$M$1,0))</f>
        <v>#NAME?</v>
      </c>
      <c r="R166" s="30" t="e" cm="1">
        <f t="array" ref="R166">INDEX($H:$M,ROW(),MATCH(R$2,$H$1:$M$1,0))</f>
        <v>#NAME?</v>
      </c>
      <c r="S166" s="30" t="e" cm="1">
        <f t="array" ref="S166">INDEX($H:$M,ROW(),MATCH(S$2,$H$1:$M$1,0))</f>
        <v>#NAME?</v>
      </c>
      <c r="T166" s="30" t="e" cm="1">
        <f t="array" ref="T166">INDEX($H:$M,ROW(),MATCH(T$2,$H$1:$M$1,0))</f>
        <v>#NAME?</v>
      </c>
      <c r="U166" s="30" t="e" cm="1">
        <f t="array" ref="U166">INDEX($H:$M,ROW(),MATCH(U$2,$H$1:$M$1,0))</f>
        <v>#NAME?</v>
      </c>
      <c r="V166" s="30" t="e" cm="1">
        <f t="array" ref="V166">INDEX($H:$M,ROW(),MATCH(V$2,$H$1:$M$1,0))</f>
        <v>#NAME?</v>
      </c>
      <c r="W166" s="30" t="e" cm="1">
        <f t="array" ref="W166">INDEX($H:$M,ROW(),MATCH(W$2,$H$1:$M$1,0))</f>
        <v>#NAME?</v>
      </c>
      <c r="X166" s="30" t="e" cm="1">
        <f t="array" ref="X166">INDEX($H:$M,ROW(),MATCH(X$2,$H$1:$M$1,0))</f>
        <v>#NAME?</v>
      </c>
      <c r="Y166" s="30" t="e" cm="1">
        <f t="array" ref="Y166">INDEX($H:$M,ROW(),MATCH(Y$2,$H$1:$M$1,0))</f>
        <v>#NAME?</v>
      </c>
      <c r="Z166" s="30" t="e" cm="1">
        <f t="array" ref="Z166">INDEX($H:$M,ROW(),MATCH(Z$2,$H$1:$M$1,0))</f>
        <v>#NAME?</v>
      </c>
      <c r="AA166" s="30" t="e" cm="1">
        <f t="array" ref="AA166">INDEX($H:$M,ROW(),MATCH(AA$2,$H$1:$M$1,0))</f>
        <v>#NAME?</v>
      </c>
      <c r="AB166" s="30" t="e" cm="1">
        <f t="array" ref="AB166">INDEX($H:$M,ROW(),MATCH(AB$2,$H$1:$M$1,0))</f>
        <v>#NAME?</v>
      </c>
      <c r="AC166" s="30" t="e" cm="1">
        <f t="array" ref="AC166">INDEX($H:$M,ROW(),MATCH(AC$2,$H$1:$M$1,0))</f>
        <v>#NAME?</v>
      </c>
      <c r="AD166" s="30" t="e" cm="1">
        <f t="array" ref="AD166">INDEX($H:$M,ROW(),MATCH(AD$2,$H$1:$M$1,0))</f>
        <v>#NAME?</v>
      </c>
      <c r="AE166" s="30" t="e" cm="1">
        <f t="array" ref="AE166">INDEX($H:$M,ROW(),MATCH(AE$2,$H$1:$M$1,0))</f>
        <v>#NAME?</v>
      </c>
      <c r="AF166" s="30" t="e" cm="1">
        <f t="array" ref="AF166">INDEX($H:$M,ROW(),MATCH(AF$2,$H$1:$M$1,0))</f>
        <v>#NAME?</v>
      </c>
      <c r="AG166" s="30" t="e" cm="1">
        <f t="array" ref="AG166">INDEX($H:$M,ROW(),MATCH(AG$2,$H$1:$M$1,0))</f>
        <v>#NAME?</v>
      </c>
      <c r="AH166" s="30" t="e" cm="1">
        <f t="array" ref="AH166">INDEX($H:$M,ROW(),MATCH(AH$2,$H$1:$M$1,0))</f>
        <v>#NAME?</v>
      </c>
      <c r="AI166" s="30" t="e" cm="1">
        <f t="array" ref="AI166">INDEX($H:$M,ROW(),MATCH(AI$2,$H$1:$M$1,0))</f>
        <v>#NAME?</v>
      </c>
      <c r="AJ166" s="30" t="e" cm="1">
        <f t="array" ref="AJ166">INDEX($H:$M,ROW(),MATCH(AJ$2,$H$1:$M$1,0))</f>
        <v>#NAME?</v>
      </c>
      <c r="AK166" s="30" t="e" cm="1">
        <f t="array" ref="AK166">INDEX($H:$M,ROW(),MATCH(AK$2,$H$1:$M$1,0))</f>
        <v>#NAME?</v>
      </c>
      <c r="AL166" s="30" t="e" cm="1">
        <f t="array" ref="AL166">INDEX($H:$M,ROW(),MATCH(AL$2,$H$1:$M$1,0))</f>
        <v>#NAME?</v>
      </c>
      <c r="AM166" s="30" t="e" cm="1">
        <f t="array" ref="AM166">INDEX($H:$M,ROW(),MATCH(AM$2,$H$1:$M$1,0))</f>
        <v>#NAME?</v>
      </c>
      <c r="AN166" s="30" t="e" cm="1">
        <f t="array" ref="AN166">INDEX($H:$M,ROW(),MATCH(AN$2,$H$1:$M$1,0))</f>
        <v>#NAME?</v>
      </c>
      <c r="AO166" s="30" t="e" cm="1">
        <f t="array" ref="AO166">INDEX($H:$M,ROW(),MATCH(AO$2,$H$1:$M$1,0))</f>
        <v>#NAME?</v>
      </c>
      <c r="AP166" s="30" t="e" cm="1">
        <f t="array" ref="AP166">INDEX($H:$M,ROW(),MATCH(AP$2,$H$1:$M$1,0))</f>
        <v>#NAME?</v>
      </c>
      <c r="AQ166" s="30" t="e" cm="1">
        <f t="array" ref="AQ166">INDEX($H:$M,ROW(),MATCH(AQ$2,$H$1:$M$1,0))</f>
        <v>#NAME?</v>
      </c>
      <c r="AR166" s="30" t="e" cm="1">
        <f t="array" ref="AR166">INDEX($H:$M,ROW(),MATCH(AR$2,$H$1:$M$1,0))</f>
        <v>#NAME?</v>
      </c>
      <c r="AS166" s="30" t="e" cm="1">
        <f t="array" ref="AS166">INDEX($H:$M,ROW(),MATCH(AS$2,$H$1:$M$1,0))</f>
        <v>#NAME?</v>
      </c>
      <c r="AT166" s="30" t="e" cm="1">
        <f t="array" ref="AT166">INDEX($H:$M,ROW(),MATCH(AT$2,$H$1:$M$1,0))</f>
        <v>#NAME?</v>
      </c>
      <c r="AU166" s="30" t="e" cm="1">
        <f t="array" ref="AU166">INDEX($H:$M,ROW(),MATCH(AU$2,$H$1:$M$1,0))</f>
        <v>#NAME?</v>
      </c>
      <c r="AV166" s="30" t="e" cm="1">
        <f t="array" ref="AV166">INDEX($H:$M,ROW(),MATCH(AV$2,$H$1:$M$1,0))</f>
        <v>#NAME?</v>
      </c>
      <c r="AW166" s="30" t="e" cm="1">
        <f t="array" ref="AW166">INDEX($H:$M,ROW(),MATCH(AW$2,$H$1:$M$1,0))</f>
        <v>#NAME?</v>
      </c>
      <c r="AX166" s="30" t="e" cm="1">
        <f t="array" ref="AX166">INDEX($H:$M,ROW(),MATCH(AX$2,$H$1:$M$1,0))</f>
        <v>#NAME?</v>
      </c>
      <c r="AY166" s="30" t="e" cm="1">
        <f t="array" ref="AY166">INDEX($H:$M,ROW(),MATCH(AY$2,$H$1:$M$1,0))</f>
        <v>#NAME?</v>
      </c>
      <c r="AZ166" s="30" t="e" cm="1">
        <f t="array" ref="AZ166">INDEX($H:$M,ROW(),MATCH(AZ$2,$H$1:$M$1,0))</f>
        <v>#NAME?</v>
      </c>
      <c r="BA166" s="30" t="e" cm="1">
        <f t="array" ref="BA166">INDEX($H:$M,ROW(),MATCH(BA$2,$H$1:$M$1,0))</f>
        <v>#NAME?</v>
      </c>
      <c r="BB166" s="30" t="e" cm="1">
        <f t="array" ref="BB166">INDEX($H:$M,ROW(),MATCH(BB$2,$H$1:$M$1,0))</f>
        <v>#NAME?</v>
      </c>
      <c r="BC166" s="30" t="e" cm="1">
        <f t="array" ref="BC166">INDEX($H:$M,ROW(),MATCH(BC$2,$H$1:$M$1,0))</f>
        <v>#NAME?</v>
      </c>
      <c r="BD166" s="30" t="e" cm="1">
        <f t="array" ref="BD166">INDEX($H:$M,ROW(),MATCH(BD$2,$H$1:$M$1,0))</f>
        <v>#NAME?</v>
      </c>
      <c r="BE166" s="30" t="e" cm="1">
        <f t="array" ref="BE166">INDEX($H:$M,ROW(),MATCH(BE$2,$H$1:$M$1,0))</f>
        <v>#NAME?</v>
      </c>
      <c r="BF166" s="30" t="e" cm="1">
        <f t="array" ref="BF166">INDEX($H:$M,ROW(),MATCH(BF$2,$H$1:$M$1,0))</f>
        <v>#NAME?</v>
      </c>
      <c r="BG166" s="30" t="e" cm="1">
        <f t="array" ref="BG166">INDEX($H:$M,ROW(),MATCH(BG$2,$H$1:$M$1,0))</f>
        <v>#NAME?</v>
      </c>
      <c r="BH166" s="30" t="e" cm="1">
        <f t="array" ref="BH166">INDEX($H:$M,ROW(),MATCH(BH$2,$H$1:$M$1,0))</f>
        <v>#NAME?</v>
      </c>
      <c r="BI166" s="30" t="e" cm="1">
        <f t="array" ref="BI166">INDEX($H:$M,ROW(),MATCH(BI$2,$H$1:$M$1,0))</f>
        <v>#NAME?</v>
      </c>
      <c r="BJ166" s="30" t="e" cm="1">
        <f t="array" ref="BJ166">INDEX($H:$M,ROW(),MATCH(BJ$2,$H$1:$M$1,0))</f>
        <v>#NAME?</v>
      </c>
      <c r="BK166" s="30" t="e" cm="1">
        <f t="array" ref="BK166">INDEX($H:$M,ROW(),MATCH(BK$2,$H$1:$M$1,0))</f>
        <v>#NAME?</v>
      </c>
      <c r="BL166" s="30" t="e" cm="1">
        <f t="array" ref="BL166">INDEX($H:$M,ROW(),MATCH(BL$2,$H$1:$M$1,0))</f>
        <v>#NAME?</v>
      </c>
      <c r="BM166" s="30" t="e" cm="1">
        <f t="array" ref="BM166">INDEX($H:$M,ROW(),MATCH(BM$2,$H$1:$M$1,0))</f>
        <v>#NAME?</v>
      </c>
      <c r="BN166" s="30" t="e" cm="1">
        <f t="array" ref="BN166">INDEX($H:$M,ROW(),MATCH(BN$2,$H$1:$M$1,0))</f>
        <v>#NAME?</v>
      </c>
      <c r="BO166" s="30" t="e" cm="1">
        <f t="array" ref="BO166">INDEX($H:$M,ROW(),MATCH(BO$2,$H$1:$M$1,0))</f>
        <v>#NAME?</v>
      </c>
      <c r="BP166" s="30" t="e" cm="1">
        <f t="array" ref="BP166">INDEX($H:$M,ROW(),MATCH(BP$2,$H$1:$M$1,0))</f>
        <v>#NAME?</v>
      </c>
      <c r="BQ166" s="30" t="e" cm="1">
        <f t="array" ref="BQ166">INDEX($H:$M,ROW(),MATCH(BQ$2,$H$1:$M$1,0))</f>
        <v>#NAME?</v>
      </c>
      <c r="BR166" s="30" t="e" cm="1">
        <f t="array" ref="BR166">INDEX($H:$M,ROW(),MATCH(BR$2,$H$1:$M$1,0))</f>
        <v>#NAME?</v>
      </c>
      <c r="BS166" s="30" t="e" cm="1">
        <f t="array" ref="BS166">INDEX($H:$M,ROW(),MATCH(BS$2,$H$1:$M$1,0))</f>
        <v>#NAME?</v>
      </c>
      <c r="BT166" s="30" t="e" cm="1">
        <f t="array" ref="BT166">INDEX($H:$M,ROW(),MATCH(BT$2,$H$1:$M$1,0))</f>
        <v>#NAME?</v>
      </c>
      <c r="BU166" s="30" t="e" cm="1">
        <f t="array" ref="BU166">INDEX($H:$M,ROW(),MATCH(BU$2,$H$1:$M$1,0))</f>
        <v>#NAME?</v>
      </c>
      <c r="BV166" s="30" t="e" cm="1">
        <f t="array" ref="BV166">INDEX($H:$M,ROW(),MATCH(BV$2,$H$1:$M$1,0))</f>
        <v>#NAME?</v>
      </c>
      <c r="BW166" s="30" t="e" cm="1">
        <f t="array" ref="BW166">INDEX($H:$M,ROW(),MATCH(BW$2,$H$1:$M$1,0))</f>
        <v>#NAME?</v>
      </c>
      <c r="BX166" s="30" t="e" cm="1">
        <f t="array" ref="BX166">INDEX($H:$M,ROW(),MATCH(BX$2,$H$1:$M$1,0))</f>
        <v>#NAME?</v>
      </c>
      <c r="BY166" s="30" t="e" cm="1">
        <f t="array" ref="BY166">INDEX($H:$M,ROW(),MATCH(BY$2,$H$1:$M$1,0))</f>
        <v>#NAME?</v>
      </c>
      <c r="BZ166" s="30" t="e" cm="1">
        <f t="array" ref="BZ166">INDEX($H:$M,ROW(),MATCH(BZ$2,$H$1:$M$1,0))</f>
        <v>#NAME?</v>
      </c>
      <c r="CA166" s="30" t="e" cm="1">
        <f t="array" ref="CA166">INDEX($H:$M,ROW(),MATCH(CA$2,$H$1:$M$1,0))</f>
        <v>#NAME?</v>
      </c>
      <c r="CB166" s="30" t="e" cm="1">
        <f t="array" ref="CB166">INDEX($H:$M,ROW(),MATCH(CB$2,$H$1:$M$1,0))</f>
        <v>#NAME?</v>
      </c>
      <c r="CC166" s="30" t="e" cm="1">
        <f t="array" ref="CC166">INDEX($H:$M,ROW(),MATCH(CC$2,$H$1:$M$1,0))</f>
        <v>#NAME?</v>
      </c>
      <c r="CD166" s="30" t="e" cm="1">
        <f t="array" ref="CD166">INDEX($H:$M,ROW(),MATCH(CD$2,$H$1:$M$1,0))</f>
        <v>#NAME?</v>
      </c>
      <c r="CE166" s="30" t="e" cm="1">
        <f t="array" ref="CE166">INDEX($H:$M,ROW(),MATCH(CE$2,$H$1:$M$1,0))</f>
        <v>#NAME?</v>
      </c>
      <c r="CF166" s="30" t="e" cm="1">
        <f t="array" ref="CF166">INDEX($H:$M,ROW(),MATCH(CF$2,$H$1:$M$1,0))</f>
        <v>#NAME?</v>
      </c>
      <c r="CG166" s="30" t="e" cm="1">
        <f t="array" ref="CG166">INDEX($H:$M,ROW(),MATCH(CG$2,$H$1:$M$1,0))</f>
        <v>#NAME?</v>
      </c>
      <c r="CH166" s="30" t="e" cm="1">
        <f t="array" ref="CH166">INDEX($H:$M,ROW(),MATCH(CH$2,$H$1:$M$1,0))</f>
        <v>#NAME?</v>
      </c>
      <c r="CI166" s="30" t="e" cm="1">
        <f t="array" ref="CI166">INDEX($H:$M,ROW(),MATCH(CI$2,$H$1:$M$1,0))</f>
        <v>#NAME?</v>
      </c>
    </row>
    <row r="167" spans="2:87" x14ac:dyDescent="0.35">
      <c r="B167" t="s">
        <v>198</v>
      </c>
      <c r="C167" t="s">
        <v>186</v>
      </c>
      <c r="E167" s="27" t="str">
        <f>SUBSTITUTE(E154,":","")&amp;" Revenue"</f>
        <v>Subscription revenue - Middle tier, secondary Revenue</v>
      </c>
      <c r="F167" s="27"/>
      <c r="G167" s="9"/>
      <c r="H167" s="28" t="e">
        <f t="shared" ref="H167:M167" si="191">SUMIF($2:$2,H$1,167:167)</f>
        <v>#NAME?</v>
      </c>
      <c r="I167" s="28" t="e">
        <f t="shared" si="191"/>
        <v>#NAME?</v>
      </c>
      <c r="J167" s="28" t="e">
        <f t="shared" si="191"/>
        <v>#NAME?</v>
      </c>
      <c r="K167" s="28" t="e">
        <f t="shared" si="191"/>
        <v>#NAME?</v>
      </c>
      <c r="L167" s="28" t="e">
        <f t="shared" si="191"/>
        <v>#NAME?</v>
      </c>
      <c r="M167" s="28" t="e">
        <f t="shared" si="191"/>
        <v>#NAME?</v>
      </c>
      <c r="P167" s="28" t="e">
        <f t="shared" ref="P167:CA167" si="192">P166*AVERAGE(P162,P156)</f>
        <v>#NAME?</v>
      </c>
      <c r="Q167" s="28" t="e">
        <f t="shared" si="192"/>
        <v>#NAME?</v>
      </c>
      <c r="R167" s="28" t="e">
        <f t="shared" si="192"/>
        <v>#NAME?</v>
      </c>
      <c r="S167" s="28" t="e">
        <f t="shared" si="192"/>
        <v>#NAME?</v>
      </c>
      <c r="T167" s="28" t="e">
        <f t="shared" si="192"/>
        <v>#NAME?</v>
      </c>
      <c r="U167" s="28" t="e">
        <f t="shared" si="192"/>
        <v>#NAME?</v>
      </c>
      <c r="V167" s="28" t="e">
        <f t="shared" si="192"/>
        <v>#NAME?</v>
      </c>
      <c r="W167" s="28" t="e">
        <f t="shared" si="192"/>
        <v>#NAME?</v>
      </c>
      <c r="X167" s="28" t="e">
        <f t="shared" si="192"/>
        <v>#NAME?</v>
      </c>
      <c r="Y167" s="28" t="e">
        <f t="shared" si="192"/>
        <v>#NAME?</v>
      </c>
      <c r="Z167" s="28" t="e">
        <f t="shared" si="192"/>
        <v>#NAME?</v>
      </c>
      <c r="AA167" s="28" t="e">
        <f t="shared" si="192"/>
        <v>#NAME?</v>
      </c>
      <c r="AB167" s="28" t="e">
        <f t="shared" si="192"/>
        <v>#NAME?</v>
      </c>
      <c r="AC167" s="28" t="e">
        <f t="shared" si="192"/>
        <v>#NAME?</v>
      </c>
      <c r="AD167" s="28" t="e">
        <f t="shared" si="192"/>
        <v>#NAME?</v>
      </c>
      <c r="AE167" s="28" t="e">
        <f t="shared" si="192"/>
        <v>#NAME?</v>
      </c>
      <c r="AF167" s="28" t="e">
        <f t="shared" si="192"/>
        <v>#NAME?</v>
      </c>
      <c r="AG167" s="28" t="e">
        <f t="shared" si="192"/>
        <v>#NAME?</v>
      </c>
      <c r="AH167" s="28" t="e">
        <f t="shared" si="192"/>
        <v>#NAME?</v>
      </c>
      <c r="AI167" s="28" t="e">
        <f t="shared" si="192"/>
        <v>#NAME?</v>
      </c>
      <c r="AJ167" s="28" t="e">
        <f t="shared" si="192"/>
        <v>#NAME?</v>
      </c>
      <c r="AK167" s="28" t="e">
        <f t="shared" si="192"/>
        <v>#NAME?</v>
      </c>
      <c r="AL167" s="28" t="e">
        <f t="shared" si="192"/>
        <v>#NAME?</v>
      </c>
      <c r="AM167" s="28" t="e">
        <f t="shared" si="192"/>
        <v>#NAME?</v>
      </c>
      <c r="AN167" s="28" t="e">
        <f t="shared" si="192"/>
        <v>#NAME?</v>
      </c>
      <c r="AO167" s="28" t="e">
        <f t="shared" si="192"/>
        <v>#NAME?</v>
      </c>
      <c r="AP167" s="28" t="e">
        <f t="shared" si="192"/>
        <v>#NAME?</v>
      </c>
      <c r="AQ167" s="28" t="e">
        <f t="shared" si="192"/>
        <v>#NAME?</v>
      </c>
      <c r="AR167" s="28" t="e">
        <f t="shared" si="192"/>
        <v>#NAME?</v>
      </c>
      <c r="AS167" s="28" t="e">
        <f t="shared" si="192"/>
        <v>#NAME?</v>
      </c>
      <c r="AT167" s="28" t="e">
        <f t="shared" si="192"/>
        <v>#NAME?</v>
      </c>
      <c r="AU167" s="28" t="e">
        <f t="shared" si="192"/>
        <v>#NAME?</v>
      </c>
      <c r="AV167" s="28" t="e">
        <f t="shared" si="192"/>
        <v>#NAME?</v>
      </c>
      <c r="AW167" s="28" t="e">
        <f t="shared" si="192"/>
        <v>#NAME?</v>
      </c>
      <c r="AX167" s="28" t="e">
        <f t="shared" si="192"/>
        <v>#NAME?</v>
      </c>
      <c r="AY167" s="28" t="e">
        <f t="shared" si="192"/>
        <v>#NAME?</v>
      </c>
      <c r="AZ167" s="28" t="e">
        <f t="shared" si="192"/>
        <v>#NAME?</v>
      </c>
      <c r="BA167" s="28" t="e">
        <f t="shared" si="192"/>
        <v>#NAME?</v>
      </c>
      <c r="BB167" s="28" t="e">
        <f t="shared" si="192"/>
        <v>#NAME?</v>
      </c>
      <c r="BC167" s="28" t="e">
        <f t="shared" si="192"/>
        <v>#NAME?</v>
      </c>
      <c r="BD167" s="28" t="e">
        <f t="shared" si="192"/>
        <v>#NAME?</v>
      </c>
      <c r="BE167" s="28" t="e">
        <f t="shared" si="192"/>
        <v>#NAME?</v>
      </c>
      <c r="BF167" s="28" t="e">
        <f t="shared" si="192"/>
        <v>#NAME?</v>
      </c>
      <c r="BG167" s="28" t="e">
        <f t="shared" si="192"/>
        <v>#NAME?</v>
      </c>
      <c r="BH167" s="28" t="e">
        <f t="shared" si="192"/>
        <v>#NAME?</v>
      </c>
      <c r="BI167" s="28" t="e">
        <f t="shared" si="192"/>
        <v>#NAME?</v>
      </c>
      <c r="BJ167" s="28" t="e">
        <f t="shared" si="192"/>
        <v>#NAME?</v>
      </c>
      <c r="BK167" s="28" t="e">
        <f t="shared" si="192"/>
        <v>#NAME?</v>
      </c>
      <c r="BL167" s="28" t="e">
        <f t="shared" si="192"/>
        <v>#NAME?</v>
      </c>
      <c r="BM167" s="28" t="e">
        <f t="shared" si="192"/>
        <v>#NAME?</v>
      </c>
      <c r="BN167" s="28" t="e">
        <f t="shared" si="192"/>
        <v>#NAME?</v>
      </c>
      <c r="BO167" s="28" t="e">
        <f t="shared" si="192"/>
        <v>#NAME?</v>
      </c>
      <c r="BP167" s="28" t="e">
        <f t="shared" si="192"/>
        <v>#NAME?</v>
      </c>
      <c r="BQ167" s="28" t="e">
        <f t="shared" si="192"/>
        <v>#NAME?</v>
      </c>
      <c r="BR167" s="28" t="e">
        <f t="shared" si="192"/>
        <v>#NAME?</v>
      </c>
      <c r="BS167" s="28" t="e">
        <f t="shared" si="192"/>
        <v>#NAME?</v>
      </c>
      <c r="BT167" s="28" t="e">
        <f t="shared" si="192"/>
        <v>#NAME?</v>
      </c>
      <c r="BU167" s="28" t="e">
        <f t="shared" si="192"/>
        <v>#NAME?</v>
      </c>
      <c r="BV167" s="28" t="e">
        <f t="shared" si="192"/>
        <v>#NAME?</v>
      </c>
      <c r="BW167" s="28" t="e">
        <f t="shared" si="192"/>
        <v>#NAME?</v>
      </c>
      <c r="BX167" s="28" t="e">
        <f t="shared" si="192"/>
        <v>#NAME?</v>
      </c>
      <c r="BY167" s="28" t="e">
        <f t="shared" si="192"/>
        <v>#NAME?</v>
      </c>
      <c r="BZ167" s="28" t="e">
        <f t="shared" si="192"/>
        <v>#NAME?</v>
      </c>
      <c r="CA167" s="28" t="e">
        <f t="shared" si="192"/>
        <v>#NAME?</v>
      </c>
      <c r="CB167" s="28" t="e">
        <f t="shared" ref="CB167:CI167" si="193">CB166*AVERAGE(CB162,CB156)</f>
        <v>#NAME?</v>
      </c>
      <c r="CC167" s="28" t="e">
        <f t="shared" si="193"/>
        <v>#NAME?</v>
      </c>
      <c r="CD167" s="28" t="e">
        <f t="shared" si="193"/>
        <v>#NAME?</v>
      </c>
      <c r="CE167" s="28" t="e">
        <f t="shared" si="193"/>
        <v>#NAME?</v>
      </c>
      <c r="CF167" s="28" t="e">
        <f t="shared" si="193"/>
        <v>#NAME?</v>
      </c>
      <c r="CG167" s="28" t="e">
        <f t="shared" si="193"/>
        <v>#NAME?</v>
      </c>
      <c r="CH167" s="28" t="e">
        <f t="shared" si="193"/>
        <v>#NAME?</v>
      </c>
      <c r="CI167" s="28" t="e">
        <f t="shared" si="193"/>
        <v>#NAME?</v>
      </c>
    </row>
    <row r="168" spans="2:87" x14ac:dyDescent="0.35">
      <c r="B168" s="6"/>
      <c r="C168" t="s">
        <v>186</v>
      </c>
      <c r="E168" s="27"/>
      <c r="F168" s="27"/>
      <c r="G168" s="9"/>
      <c r="H168" s="28"/>
      <c r="I168" s="28"/>
      <c r="J168" s="28"/>
      <c r="K168" s="28"/>
      <c r="L168" s="28"/>
      <c r="M168" s="28"/>
      <c r="P168" s="28"/>
      <c r="Q168" s="28"/>
      <c r="R168" s="28"/>
      <c r="S168" s="28"/>
      <c r="T168" s="28"/>
      <c r="U168" s="28"/>
      <c r="V168" s="28"/>
      <c r="W168" s="28"/>
      <c r="X168" s="28"/>
      <c r="Y168" s="28"/>
      <c r="Z168" s="28"/>
      <c r="AA168" s="28"/>
      <c r="AB168" s="28"/>
      <c r="AC168" s="28"/>
      <c r="AD168" s="28"/>
      <c r="AE168" s="28"/>
      <c r="AF168" s="28"/>
      <c r="AG168" s="28"/>
      <c r="AH168" s="28"/>
      <c r="AI168" s="28"/>
      <c r="AJ168" s="28"/>
      <c r="AK168" s="28"/>
      <c r="AL168" s="28"/>
      <c r="AM168" s="28"/>
      <c r="AN168" s="28"/>
      <c r="AO168" s="28"/>
      <c r="AP168" s="28"/>
      <c r="AQ168" s="28"/>
      <c r="AR168" s="28"/>
      <c r="AS168" s="28"/>
      <c r="AT168" s="28"/>
      <c r="AU168" s="28"/>
      <c r="AV168" s="28"/>
      <c r="AW168" s="28"/>
      <c r="AX168" s="28"/>
      <c r="AY168" s="28"/>
      <c r="AZ168" s="28"/>
      <c r="BA168" s="28"/>
      <c r="BB168" s="28"/>
      <c r="BC168" s="28"/>
      <c r="BD168" s="28"/>
      <c r="BE168" s="28"/>
      <c r="BF168" s="28"/>
      <c r="BG168" s="28"/>
      <c r="BH168" s="28"/>
      <c r="BI168" s="28"/>
      <c r="BJ168" s="28"/>
      <c r="BK168" s="28"/>
      <c r="BL168" s="28"/>
      <c r="BM168" s="28"/>
      <c r="BN168" s="28"/>
      <c r="BO168" s="28"/>
      <c r="BP168" s="28"/>
      <c r="BQ168" s="28"/>
      <c r="BR168" s="28"/>
      <c r="BS168" s="28"/>
      <c r="BT168" s="28"/>
      <c r="BU168" s="28"/>
      <c r="BV168" s="28"/>
      <c r="BW168" s="28"/>
      <c r="BX168" s="28"/>
      <c r="BY168" s="28"/>
      <c r="BZ168" s="28"/>
      <c r="CA168" s="28"/>
      <c r="CB168" s="28"/>
      <c r="CC168" s="28"/>
      <c r="CD168" s="28"/>
      <c r="CE168" s="28"/>
      <c r="CF168" s="28"/>
      <c r="CG168" s="28"/>
      <c r="CH168" s="28"/>
      <c r="CI168" s="28"/>
    </row>
    <row r="169" spans="2:87" outlineLevel="1" x14ac:dyDescent="0.35">
      <c r="B169" s="6"/>
      <c r="C169" t="s">
        <v>186</v>
      </c>
      <c r="E169" s="12" t="s">
        <v>166</v>
      </c>
      <c r="F169" s="12"/>
      <c r="G169" s="13"/>
      <c r="H169" s="34"/>
      <c r="I169" s="34"/>
      <c r="J169" s="34"/>
      <c r="K169" s="34"/>
      <c r="L169" s="34"/>
      <c r="M169" s="34"/>
      <c r="P169" s="34" t="e">
        <f t="shared" ref="P169:CA169" si="194">P162</f>
        <v>#NAME?</v>
      </c>
      <c r="Q169" s="34" t="e">
        <f t="shared" si="194"/>
        <v>#NAME?</v>
      </c>
      <c r="R169" s="34" t="e">
        <f t="shared" si="194"/>
        <v>#NAME?</v>
      </c>
      <c r="S169" s="34" t="e">
        <f t="shared" si="194"/>
        <v>#NAME?</v>
      </c>
      <c r="T169" s="34" t="e">
        <f t="shared" si="194"/>
        <v>#NAME?</v>
      </c>
      <c r="U169" s="34" t="e">
        <f t="shared" si="194"/>
        <v>#NAME?</v>
      </c>
      <c r="V169" s="34" t="e">
        <f t="shared" si="194"/>
        <v>#NAME?</v>
      </c>
      <c r="W169" s="34" t="e">
        <f t="shared" si="194"/>
        <v>#NAME?</v>
      </c>
      <c r="X169" s="34" t="e">
        <f t="shared" si="194"/>
        <v>#NAME?</v>
      </c>
      <c r="Y169" s="34" t="e">
        <f t="shared" si="194"/>
        <v>#NAME?</v>
      </c>
      <c r="Z169" s="34" t="e">
        <f t="shared" si="194"/>
        <v>#NAME?</v>
      </c>
      <c r="AA169" s="34" t="e">
        <f t="shared" si="194"/>
        <v>#NAME?</v>
      </c>
      <c r="AB169" s="34" t="e">
        <f t="shared" si="194"/>
        <v>#NAME?</v>
      </c>
      <c r="AC169" s="34" t="e">
        <f t="shared" si="194"/>
        <v>#NAME?</v>
      </c>
      <c r="AD169" s="34" t="e">
        <f t="shared" si="194"/>
        <v>#NAME?</v>
      </c>
      <c r="AE169" s="34" t="e">
        <f t="shared" si="194"/>
        <v>#NAME?</v>
      </c>
      <c r="AF169" s="34" t="e">
        <f t="shared" si="194"/>
        <v>#NAME?</v>
      </c>
      <c r="AG169" s="34" t="e">
        <f t="shared" si="194"/>
        <v>#NAME?</v>
      </c>
      <c r="AH169" s="34" t="e">
        <f t="shared" si="194"/>
        <v>#NAME?</v>
      </c>
      <c r="AI169" s="34" t="e">
        <f t="shared" si="194"/>
        <v>#NAME?</v>
      </c>
      <c r="AJ169" s="34" t="e">
        <f t="shared" si="194"/>
        <v>#NAME?</v>
      </c>
      <c r="AK169" s="34" t="e">
        <f t="shared" si="194"/>
        <v>#NAME?</v>
      </c>
      <c r="AL169" s="34" t="e">
        <f t="shared" si="194"/>
        <v>#NAME?</v>
      </c>
      <c r="AM169" s="34" t="e">
        <f t="shared" si="194"/>
        <v>#NAME?</v>
      </c>
      <c r="AN169" s="34" t="e">
        <f t="shared" si="194"/>
        <v>#NAME?</v>
      </c>
      <c r="AO169" s="34" t="e">
        <f t="shared" si="194"/>
        <v>#NAME?</v>
      </c>
      <c r="AP169" s="34" t="e">
        <f t="shared" si="194"/>
        <v>#NAME?</v>
      </c>
      <c r="AQ169" s="34" t="e">
        <f t="shared" si="194"/>
        <v>#NAME?</v>
      </c>
      <c r="AR169" s="34" t="e">
        <f t="shared" si="194"/>
        <v>#NAME?</v>
      </c>
      <c r="AS169" s="34" t="e">
        <f t="shared" si="194"/>
        <v>#NAME?</v>
      </c>
      <c r="AT169" s="34" t="e">
        <f t="shared" si="194"/>
        <v>#NAME?</v>
      </c>
      <c r="AU169" s="34" t="e">
        <f t="shared" si="194"/>
        <v>#NAME?</v>
      </c>
      <c r="AV169" s="34" t="e">
        <f t="shared" si="194"/>
        <v>#NAME?</v>
      </c>
      <c r="AW169" s="34" t="e">
        <f t="shared" si="194"/>
        <v>#NAME?</v>
      </c>
      <c r="AX169" s="34" t="e">
        <f t="shared" si="194"/>
        <v>#NAME?</v>
      </c>
      <c r="AY169" s="34" t="e">
        <f t="shared" si="194"/>
        <v>#NAME?</v>
      </c>
      <c r="AZ169" s="34" t="e">
        <f t="shared" si="194"/>
        <v>#NAME?</v>
      </c>
      <c r="BA169" s="34" t="e">
        <f t="shared" si="194"/>
        <v>#NAME?</v>
      </c>
      <c r="BB169" s="34" t="e">
        <f t="shared" si="194"/>
        <v>#NAME?</v>
      </c>
      <c r="BC169" s="34" t="e">
        <f t="shared" si="194"/>
        <v>#NAME?</v>
      </c>
      <c r="BD169" s="34" t="e">
        <f t="shared" si="194"/>
        <v>#NAME?</v>
      </c>
      <c r="BE169" s="34" t="e">
        <f t="shared" si="194"/>
        <v>#NAME?</v>
      </c>
      <c r="BF169" s="34" t="e">
        <f t="shared" si="194"/>
        <v>#NAME?</v>
      </c>
      <c r="BG169" s="34" t="e">
        <f t="shared" si="194"/>
        <v>#NAME?</v>
      </c>
      <c r="BH169" s="34" t="e">
        <f t="shared" si="194"/>
        <v>#NAME?</v>
      </c>
      <c r="BI169" s="34" t="e">
        <f t="shared" si="194"/>
        <v>#NAME?</v>
      </c>
      <c r="BJ169" s="34" t="e">
        <f t="shared" si="194"/>
        <v>#NAME?</v>
      </c>
      <c r="BK169" s="34" t="e">
        <f t="shared" si="194"/>
        <v>#NAME?</v>
      </c>
      <c r="BL169" s="34" t="e">
        <f t="shared" si="194"/>
        <v>#NAME?</v>
      </c>
      <c r="BM169" s="34" t="e">
        <f t="shared" si="194"/>
        <v>#NAME?</v>
      </c>
      <c r="BN169" s="34" t="e">
        <f t="shared" si="194"/>
        <v>#NAME?</v>
      </c>
      <c r="BO169" s="34" t="e">
        <f t="shared" si="194"/>
        <v>#NAME?</v>
      </c>
      <c r="BP169" s="34" t="e">
        <f t="shared" si="194"/>
        <v>#NAME?</v>
      </c>
      <c r="BQ169" s="34" t="e">
        <f t="shared" si="194"/>
        <v>#NAME?</v>
      </c>
      <c r="BR169" s="34" t="e">
        <f t="shared" si="194"/>
        <v>#NAME?</v>
      </c>
      <c r="BS169" s="34" t="e">
        <f t="shared" si="194"/>
        <v>#NAME?</v>
      </c>
      <c r="BT169" s="34" t="e">
        <f t="shared" si="194"/>
        <v>#NAME?</v>
      </c>
      <c r="BU169" s="34" t="e">
        <f t="shared" si="194"/>
        <v>#NAME?</v>
      </c>
      <c r="BV169" s="34" t="e">
        <f t="shared" si="194"/>
        <v>#NAME?</v>
      </c>
      <c r="BW169" s="34" t="e">
        <f t="shared" si="194"/>
        <v>#NAME?</v>
      </c>
      <c r="BX169" s="34" t="e">
        <f t="shared" si="194"/>
        <v>#NAME?</v>
      </c>
      <c r="BY169" s="34" t="e">
        <f t="shared" si="194"/>
        <v>#NAME?</v>
      </c>
      <c r="BZ169" s="34" t="e">
        <f t="shared" si="194"/>
        <v>#NAME?</v>
      </c>
      <c r="CA169" s="34" t="e">
        <f t="shared" si="194"/>
        <v>#NAME?</v>
      </c>
      <c r="CB169" s="34" t="e">
        <f t="shared" ref="CB169:CI169" si="195">CB162</f>
        <v>#NAME?</v>
      </c>
      <c r="CC169" s="34" t="e">
        <f t="shared" si="195"/>
        <v>#NAME?</v>
      </c>
      <c r="CD169" s="34" t="e">
        <f t="shared" si="195"/>
        <v>#NAME?</v>
      </c>
      <c r="CE169" s="34" t="e">
        <f t="shared" si="195"/>
        <v>#NAME?</v>
      </c>
      <c r="CF169" s="34" t="e">
        <f t="shared" si="195"/>
        <v>#NAME?</v>
      </c>
      <c r="CG169" s="34" t="e">
        <f t="shared" si="195"/>
        <v>#NAME?</v>
      </c>
      <c r="CH169" s="34" t="e">
        <f t="shared" si="195"/>
        <v>#NAME?</v>
      </c>
      <c r="CI169" s="34" t="e">
        <f t="shared" si="195"/>
        <v>#NAME?</v>
      </c>
    </row>
    <row r="170" spans="2:87" outlineLevel="1" x14ac:dyDescent="0.35">
      <c r="B170" s="6"/>
      <c r="C170" t="s">
        <v>186</v>
      </c>
      <c r="E170" s="31"/>
      <c r="F170" s="31"/>
      <c r="G170" s="67"/>
      <c r="H170" s="32"/>
      <c r="I170" s="32"/>
      <c r="J170" s="32"/>
      <c r="K170" s="32"/>
      <c r="L170" s="32"/>
      <c r="M170" s="32"/>
      <c r="P170" s="32"/>
      <c r="Q170" s="32"/>
      <c r="R170" s="32"/>
      <c r="S170" s="32"/>
      <c r="T170" s="32"/>
      <c r="U170" s="32"/>
      <c r="V170" s="32"/>
      <c r="W170" s="32"/>
      <c r="X170" s="32"/>
      <c r="Y170" s="32"/>
      <c r="Z170" s="32"/>
      <c r="AA170" s="32"/>
      <c r="AB170" s="32"/>
      <c r="AC170" s="32"/>
      <c r="AD170" s="32"/>
      <c r="AE170" s="32"/>
      <c r="AF170" s="32"/>
      <c r="AG170" s="32"/>
      <c r="AH170" s="32"/>
      <c r="AI170" s="32"/>
      <c r="AJ170" s="32"/>
      <c r="AK170" s="32"/>
      <c r="AL170" s="32"/>
      <c r="AM170" s="32"/>
      <c r="AN170" s="32"/>
      <c r="AO170" s="32"/>
      <c r="AP170" s="32"/>
      <c r="AQ170" s="32"/>
      <c r="AR170" s="32"/>
      <c r="AS170" s="32"/>
      <c r="AT170" s="32"/>
      <c r="AU170" s="32"/>
      <c r="AV170" s="32"/>
      <c r="AW170" s="32"/>
      <c r="AX170" s="32"/>
      <c r="AY170" s="32"/>
      <c r="AZ170" s="32"/>
      <c r="BA170" s="32"/>
      <c r="BB170" s="32"/>
      <c r="BC170" s="32"/>
      <c r="BD170" s="32"/>
      <c r="BE170" s="32"/>
      <c r="BF170" s="32"/>
      <c r="BG170" s="32"/>
      <c r="BH170" s="32"/>
      <c r="BI170" s="32"/>
      <c r="BJ170" s="32"/>
      <c r="BK170" s="32"/>
      <c r="BL170" s="32"/>
      <c r="BM170" s="32"/>
      <c r="BN170" s="32"/>
      <c r="BO170" s="32"/>
      <c r="BP170" s="32"/>
      <c r="BQ170" s="32"/>
      <c r="BR170" s="32"/>
      <c r="BS170" s="32"/>
      <c r="BT170" s="32"/>
      <c r="BU170" s="32"/>
      <c r="BV170" s="32"/>
      <c r="BW170" s="32"/>
      <c r="BX170" s="32"/>
      <c r="BY170" s="32"/>
      <c r="BZ170" s="32"/>
      <c r="CA170" s="32"/>
      <c r="CB170" s="32"/>
      <c r="CC170" s="32"/>
      <c r="CD170" s="32"/>
      <c r="CE170" s="32"/>
      <c r="CF170" s="32"/>
      <c r="CG170" s="32"/>
      <c r="CH170" s="32"/>
      <c r="CI170" s="32"/>
    </row>
    <row r="171" spans="2:87" s="46" customFormat="1" x14ac:dyDescent="0.35">
      <c r="C171" s="46" t="s">
        <v>152</v>
      </c>
      <c r="E171" s="50" t="s">
        <v>188</v>
      </c>
      <c r="F171" s="50"/>
      <c r="G171" s="71"/>
    </row>
    <row r="172" spans="2:87" x14ac:dyDescent="0.35">
      <c r="C172" t="s">
        <v>152</v>
      </c>
      <c r="E172" s="12" t="s">
        <v>189</v>
      </c>
      <c r="F172" s="12"/>
      <c r="G172" s="13"/>
      <c r="H172" s="18">
        <v>500000</v>
      </c>
      <c r="I172" s="18">
        <v>500000</v>
      </c>
      <c r="J172" s="18">
        <v>500000</v>
      </c>
      <c r="K172" s="18">
        <v>500000</v>
      </c>
      <c r="L172" s="18">
        <v>500000</v>
      </c>
      <c r="M172" s="18">
        <v>500000</v>
      </c>
      <c r="P172" s="19" t="e" cm="1">
        <f t="array" ref="P172">INDEX($H:$M,ROW(),MATCH(P$2,$H$1:$M$1,0))/12</f>
        <v>#NAME?</v>
      </c>
      <c r="Q172" s="19" t="e" cm="1">
        <f t="array" ref="Q172">INDEX($H:$M,ROW(),MATCH(Q$2,$H$1:$M$1,0))/12</f>
        <v>#NAME?</v>
      </c>
      <c r="R172" s="19" t="e" cm="1">
        <f t="array" ref="R172">INDEX($H:$M,ROW(),MATCH(R$2,$H$1:$M$1,0))/12</f>
        <v>#NAME?</v>
      </c>
      <c r="S172" s="19" t="e" cm="1">
        <f t="array" ref="S172">INDEX($H:$M,ROW(),MATCH(S$2,$H$1:$M$1,0))/12</f>
        <v>#NAME?</v>
      </c>
      <c r="T172" s="19" t="e" cm="1">
        <f t="array" ref="T172">INDEX($H:$M,ROW(),MATCH(T$2,$H$1:$M$1,0))/12</f>
        <v>#NAME?</v>
      </c>
      <c r="U172" s="19" t="e" cm="1">
        <f t="array" ref="U172">INDEX($H:$M,ROW(),MATCH(U$2,$H$1:$M$1,0))/12</f>
        <v>#NAME?</v>
      </c>
      <c r="V172" s="19" t="e" cm="1">
        <f t="array" ref="V172">INDEX($H:$M,ROW(),MATCH(V$2,$H$1:$M$1,0))/12</f>
        <v>#NAME?</v>
      </c>
      <c r="W172" s="19" t="e" cm="1">
        <f t="array" ref="W172">INDEX($H:$M,ROW(),MATCH(W$2,$H$1:$M$1,0))/12</f>
        <v>#NAME?</v>
      </c>
      <c r="X172" s="19" t="e" cm="1">
        <f t="array" ref="X172">INDEX($H:$M,ROW(),MATCH(X$2,$H$1:$M$1,0))/12</f>
        <v>#NAME?</v>
      </c>
      <c r="Y172" s="19" t="e" cm="1">
        <f t="array" ref="Y172">INDEX($H:$M,ROW(),MATCH(Y$2,$H$1:$M$1,0))/12</f>
        <v>#NAME?</v>
      </c>
      <c r="Z172" s="19" t="e" cm="1">
        <f t="array" ref="Z172">INDEX($H:$M,ROW(),MATCH(Z$2,$H$1:$M$1,0))/12</f>
        <v>#NAME?</v>
      </c>
      <c r="AA172" s="19" t="e" cm="1">
        <f t="array" ref="AA172">INDEX($H:$M,ROW(),MATCH(AA$2,$H$1:$M$1,0))/12</f>
        <v>#NAME?</v>
      </c>
      <c r="AB172" s="19" t="e" cm="1">
        <f t="array" ref="AB172">INDEX($H:$M,ROW(),MATCH(AB$2,$H$1:$M$1,0))/12</f>
        <v>#NAME?</v>
      </c>
      <c r="AC172" s="19" t="e" cm="1">
        <f t="array" ref="AC172">INDEX($H:$M,ROW(),MATCH(AC$2,$H$1:$M$1,0))/12</f>
        <v>#NAME?</v>
      </c>
      <c r="AD172" s="19" t="e" cm="1">
        <f t="array" ref="AD172">INDEX($H:$M,ROW(),MATCH(AD$2,$H$1:$M$1,0))/12</f>
        <v>#NAME?</v>
      </c>
      <c r="AE172" s="19" t="e" cm="1">
        <f t="array" ref="AE172">INDEX($H:$M,ROW(),MATCH(AE$2,$H$1:$M$1,0))/12</f>
        <v>#NAME?</v>
      </c>
      <c r="AF172" s="19" t="e" cm="1">
        <f t="array" ref="AF172">INDEX($H:$M,ROW(),MATCH(AF$2,$H$1:$M$1,0))/12</f>
        <v>#NAME?</v>
      </c>
      <c r="AG172" s="19" t="e" cm="1">
        <f t="array" ref="AG172">INDEX($H:$M,ROW(),MATCH(AG$2,$H$1:$M$1,0))/12</f>
        <v>#NAME?</v>
      </c>
      <c r="AH172" s="19" t="e" cm="1">
        <f t="array" ref="AH172">INDEX($H:$M,ROW(),MATCH(AH$2,$H$1:$M$1,0))/12</f>
        <v>#NAME?</v>
      </c>
      <c r="AI172" s="19" t="e" cm="1">
        <f t="array" ref="AI172">INDEX($H:$M,ROW(),MATCH(AI$2,$H$1:$M$1,0))/12</f>
        <v>#NAME?</v>
      </c>
      <c r="AJ172" s="19" t="e" cm="1">
        <f t="array" ref="AJ172">INDEX($H:$M,ROW(),MATCH(AJ$2,$H$1:$M$1,0))/12</f>
        <v>#NAME?</v>
      </c>
      <c r="AK172" s="19" t="e" cm="1">
        <f t="array" ref="AK172">INDEX($H:$M,ROW(),MATCH(AK$2,$H$1:$M$1,0))/12</f>
        <v>#NAME?</v>
      </c>
      <c r="AL172" s="19" t="e" cm="1">
        <f t="array" ref="AL172">INDEX($H:$M,ROW(),MATCH(AL$2,$H$1:$M$1,0))/12</f>
        <v>#NAME?</v>
      </c>
      <c r="AM172" s="19" t="e" cm="1">
        <f t="array" ref="AM172">INDEX($H:$M,ROW(),MATCH(AM$2,$H$1:$M$1,0))/12</f>
        <v>#NAME?</v>
      </c>
      <c r="AN172" s="19" t="e" cm="1">
        <f t="array" ref="AN172">INDEX($H:$M,ROW(),MATCH(AN$2,$H$1:$M$1,0))/12</f>
        <v>#NAME?</v>
      </c>
      <c r="AO172" s="19" t="e" cm="1">
        <f t="array" ref="AO172">INDEX($H:$M,ROW(),MATCH(AO$2,$H$1:$M$1,0))/12</f>
        <v>#NAME?</v>
      </c>
      <c r="AP172" s="19" t="e" cm="1">
        <f t="array" ref="AP172">INDEX($H:$M,ROW(),MATCH(AP$2,$H$1:$M$1,0))/12</f>
        <v>#NAME?</v>
      </c>
      <c r="AQ172" s="19" t="e" cm="1">
        <f t="array" ref="AQ172">INDEX($H:$M,ROW(),MATCH(AQ$2,$H$1:$M$1,0))/12</f>
        <v>#NAME?</v>
      </c>
      <c r="AR172" s="19" t="e" cm="1">
        <f t="array" ref="AR172">INDEX($H:$M,ROW(),MATCH(AR$2,$H$1:$M$1,0))/12</f>
        <v>#NAME?</v>
      </c>
      <c r="AS172" s="19" t="e" cm="1">
        <f t="array" ref="AS172">INDEX($H:$M,ROW(),MATCH(AS$2,$H$1:$M$1,0))/12</f>
        <v>#NAME?</v>
      </c>
      <c r="AT172" s="19" t="e" cm="1">
        <f t="array" ref="AT172">INDEX($H:$M,ROW(),MATCH(AT$2,$H$1:$M$1,0))/12</f>
        <v>#NAME?</v>
      </c>
      <c r="AU172" s="19" t="e" cm="1">
        <f t="array" ref="AU172">INDEX($H:$M,ROW(),MATCH(AU$2,$H$1:$M$1,0))/12</f>
        <v>#NAME?</v>
      </c>
      <c r="AV172" s="19" t="e" cm="1">
        <f t="array" ref="AV172">INDEX($H:$M,ROW(),MATCH(AV$2,$H$1:$M$1,0))/12</f>
        <v>#NAME?</v>
      </c>
      <c r="AW172" s="19" t="e" cm="1">
        <f t="array" ref="AW172">INDEX($H:$M,ROW(),MATCH(AW$2,$H$1:$M$1,0))/12</f>
        <v>#NAME?</v>
      </c>
      <c r="AX172" s="19" t="e" cm="1">
        <f t="array" ref="AX172">INDEX($H:$M,ROW(),MATCH(AX$2,$H$1:$M$1,0))/12</f>
        <v>#NAME?</v>
      </c>
      <c r="AY172" s="19" t="e" cm="1">
        <f t="array" ref="AY172">INDEX($H:$M,ROW(),MATCH(AY$2,$H$1:$M$1,0))/12</f>
        <v>#NAME?</v>
      </c>
      <c r="AZ172" s="19" t="e" cm="1">
        <f t="array" ref="AZ172">INDEX($H:$M,ROW(),MATCH(AZ$2,$H$1:$M$1,0))/12</f>
        <v>#NAME?</v>
      </c>
      <c r="BA172" s="19" t="e" cm="1">
        <f t="array" ref="BA172">INDEX($H:$M,ROW(),MATCH(BA$2,$H$1:$M$1,0))/12</f>
        <v>#NAME?</v>
      </c>
      <c r="BB172" s="19" t="e" cm="1">
        <f t="array" ref="BB172">INDEX($H:$M,ROW(),MATCH(BB$2,$H$1:$M$1,0))/12</f>
        <v>#NAME?</v>
      </c>
      <c r="BC172" s="19" t="e" cm="1">
        <f t="array" ref="BC172">INDEX($H:$M,ROW(),MATCH(BC$2,$H$1:$M$1,0))/12</f>
        <v>#NAME?</v>
      </c>
      <c r="BD172" s="19" t="e" cm="1">
        <f t="array" ref="BD172">INDEX($H:$M,ROW(),MATCH(BD$2,$H$1:$M$1,0))/12</f>
        <v>#NAME?</v>
      </c>
      <c r="BE172" s="19" t="e" cm="1">
        <f t="array" ref="BE172">INDEX($H:$M,ROW(),MATCH(BE$2,$H$1:$M$1,0))/12</f>
        <v>#NAME?</v>
      </c>
      <c r="BF172" s="19" t="e" cm="1">
        <f t="array" ref="BF172">INDEX($H:$M,ROW(),MATCH(BF$2,$H$1:$M$1,0))/12</f>
        <v>#NAME?</v>
      </c>
      <c r="BG172" s="19" t="e" cm="1">
        <f t="array" ref="BG172">INDEX($H:$M,ROW(),MATCH(BG$2,$H$1:$M$1,0))/12</f>
        <v>#NAME?</v>
      </c>
      <c r="BH172" s="19" t="e" cm="1">
        <f t="array" ref="BH172">INDEX($H:$M,ROW(),MATCH(BH$2,$H$1:$M$1,0))/12</f>
        <v>#NAME?</v>
      </c>
      <c r="BI172" s="19" t="e" cm="1">
        <f t="array" ref="BI172">INDEX($H:$M,ROW(),MATCH(BI$2,$H$1:$M$1,0))/12</f>
        <v>#NAME?</v>
      </c>
      <c r="BJ172" s="19" t="e" cm="1">
        <f t="array" ref="BJ172">INDEX($H:$M,ROW(),MATCH(BJ$2,$H$1:$M$1,0))/12</f>
        <v>#NAME?</v>
      </c>
      <c r="BK172" s="19" t="e" cm="1">
        <f t="array" ref="BK172">INDEX($H:$M,ROW(),MATCH(BK$2,$H$1:$M$1,0))/12</f>
        <v>#NAME?</v>
      </c>
      <c r="BL172" s="19" t="e" cm="1">
        <f t="array" ref="BL172">INDEX($H:$M,ROW(),MATCH(BL$2,$H$1:$M$1,0))/12</f>
        <v>#NAME?</v>
      </c>
      <c r="BM172" s="19" t="e" cm="1">
        <f t="array" ref="BM172">INDEX($H:$M,ROW(),MATCH(BM$2,$H$1:$M$1,0))/12</f>
        <v>#NAME?</v>
      </c>
      <c r="BN172" s="19" t="e" cm="1">
        <f t="array" ref="BN172">INDEX($H:$M,ROW(),MATCH(BN$2,$H$1:$M$1,0))/12</f>
        <v>#NAME?</v>
      </c>
      <c r="BO172" s="19" t="e" cm="1">
        <f t="array" ref="BO172">INDEX($H:$M,ROW(),MATCH(BO$2,$H$1:$M$1,0))/12</f>
        <v>#NAME?</v>
      </c>
      <c r="BP172" s="19" t="e" cm="1">
        <f t="array" ref="BP172">INDEX($H:$M,ROW(),MATCH(BP$2,$H$1:$M$1,0))/12</f>
        <v>#NAME?</v>
      </c>
      <c r="BQ172" s="19" t="e" cm="1">
        <f t="array" ref="BQ172">INDEX($H:$M,ROW(),MATCH(BQ$2,$H$1:$M$1,0))/12</f>
        <v>#NAME?</v>
      </c>
      <c r="BR172" s="19" t="e" cm="1">
        <f t="array" ref="BR172">INDEX($H:$M,ROW(),MATCH(BR$2,$H$1:$M$1,0))/12</f>
        <v>#NAME?</v>
      </c>
      <c r="BS172" s="19" t="e" cm="1">
        <f t="array" ref="BS172">INDEX($H:$M,ROW(),MATCH(BS$2,$H$1:$M$1,0))/12</f>
        <v>#NAME?</v>
      </c>
      <c r="BT172" s="19" t="e" cm="1">
        <f t="array" ref="BT172">INDEX($H:$M,ROW(),MATCH(BT$2,$H$1:$M$1,0))/12</f>
        <v>#NAME?</v>
      </c>
      <c r="BU172" s="19" t="e" cm="1">
        <f t="array" ref="BU172">INDEX($H:$M,ROW(),MATCH(BU$2,$H$1:$M$1,0))/12</f>
        <v>#NAME?</v>
      </c>
      <c r="BV172" s="19" t="e" cm="1">
        <f t="array" ref="BV172">INDEX($H:$M,ROW(),MATCH(BV$2,$H$1:$M$1,0))/12</f>
        <v>#NAME?</v>
      </c>
      <c r="BW172" s="19" t="e" cm="1">
        <f t="array" ref="BW172">INDEX($H:$M,ROW(),MATCH(BW$2,$H$1:$M$1,0))/12</f>
        <v>#NAME?</v>
      </c>
      <c r="BX172" s="19" t="e" cm="1">
        <f t="array" ref="BX172">INDEX($H:$M,ROW(),MATCH(BX$2,$H$1:$M$1,0))/12</f>
        <v>#NAME?</v>
      </c>
      <c r="BY172" s="19" t="e" cm="1">
        <f t="array" ref="BY172">INDEX($H:$M,ROW(),MATCH(BY$2,$H$1:$M$1,0))/12</f>
        <v>#NAME?</v>
      </c>
      <c r="BZ172" s="19" t="e" cm="1">
        <f t="array" ref="BZ172">INDEX($H:$M,ROW(),MATCH(BZ$2,$H$1:$M$1,0))/12</f>
        <v>#NAME?</v>
      </c>
      <c r="CA172" s="19" t="e" cm="1">
        <f t="array" ref="CA172">INDEX($H:$M,ROW(),MATCH(CA$2,$H$1:$M$1,0))/12</f>
        <v>#NAME?</v>
      </c>
      <c r="CB172" s="19" t="e" cm="1">
        <f t="array" ref="CB172">INDEX($H:$M,ROW(),MATCH(CB$2,$H$1:$M$1,0))/12</f>
        <v>#NAME?</v>
      </c>
      <c r="CC172" s="19" t="e" cm="1">
        <f t="array" ref="CC172">INDEX($H:$M,ROW(),MATCH(CC$2,$H$1:$M$1,0))/12</f>
        <v>#NAME?</v>
      </c>
      <c r="CD172" s="19" t="e" cm="1">
        <f t="array" ref="CD172">INDEX($H:$M,ROW(),MATCH(CD$2,$H$1:$M$1,0))/12</f>
        <v>#NAME?</v>
      </c>
      <c r="CE172" s="19" t="e" cm="1">
        <f t="array" ref="CE172">INDEX($H:$M,ROW(),MATCH(CE$2,$H$1:$M$1,0))/12</f>
        <v>#NAME?</v>
      </c>
      <c r="CF172" s="19" t="e" cm="1">
        <f t="array" ref="CF172">INDEX($H:$M,ROW(),MATCH(CF$2,$H$1:$M$1,0))/12</f>
        <v>#NAME?</v>
      </c>
      <c r="CG172" s="19" t="e" cm="1">
        <f t="array" ref="CG172">INDEX($H:$M,ROW(),MATCH(CG$2,$H$1:$M$1,0))/12</f>
        <v>#NAME?</v>
      </c>
      <c r="CH172" s="19" t="e" cm="1">
        <f t="array" ref="CH172">INDEX($H:$M,ROW(),MATCH(CH$2,$H$1:$M$1,0))/12</f>
        <v>#NAME?</v>
      </c>
      <c r="CI172" s="19" t="e" cm="1">
        <f t="array" ref="CI172">INDEX($H:$M,ROW(),MATCH(CI$2,$H$1:$M$1,0))/12</f>
        <v>#NAME?</v>
      </c>
    </row>
    <row r="173" spans="2:87" x14ac:dyDescent="0.35">
      <c r="B173" t="s">
        <v>80</v>
      </c>
      <c r="C173" t="s">
        <v>152</v>
      </c>
      <c r="E173" s="12" t="str">
        <f>"# of FTE's - "&amp;E171</f>
        <v># of FTE's - Headcount - revenue driven:</v>
      </c>
      <c r="F173" s="12"/>
      <c r="G173" s="13"/>
      <c r="H173" s="34" t="e">
        <f t="shared" ref="H173:M173" si="196">SUMIF($3:$3,H$1,173:173)</f>
        <v>#NAME?</v>
      </c>
      <c r="I173" s="34" t="e">
        <f t="shared" si="196"/>
        <v>#NAME?</v>
      </c>
      <c r="J173" s="34" t="e">
        <f t="shared" si="196"/>
        <v>#NAME?</v>
      </c>
      <c r="K173" s="34" t="e">
        <f t="shared" si="196"/>
        <v>#NAME?</v>
      </c>
      <c r="L173" s="34" t="e">
        <f t="shared" si="196"/>
        <v>#NAME?</v>
      </c>
      <c r="M173" s="34" t="e">
        <f t="shared" si="196"/>
        <v>#NAME?</v>
      </c>
      <c r="P173" s="15" t="e">
        <f t="shared" ref="P173:CA173" si="197">ROUNDUP(P167/P172,0)</f>
        <v>#NAME?</v>
      </c>
      <c r="Q173" s="15" t="e">
        <f t="shared" si="197"/>
        <v>#NAME?</v>
      </c>
      <c r="R173" s="15" t="e">
        <f t="shared" si="197"/>
        <v>#NAME?</v>
      </c>
      <c r="S173" s="15" t="e">
        <f t="shared" si="197"/>
        <v>#NAME?</v>
      </c>
      <c r="T173" s="15" t="e">
        <f t="shared" si="197"/>
        <v>#NAME?</v>
      </c>
      <c r="U173" s="15" t="e">
        <f t="shared" si="197"/>
        <v>#NAME?</v>
      </c>
      <c r="V173" s="15" t="e">
        <f t="shared" si="197"/>
        <v>#NAME?</v>
      </c>
      <c r="W173" s="15" t="e">
        <f t="shared" si="197"/>
        <v>#NAME?</v>
      </c>
      <c r="X173" s="15" t="e">
        <f t="shared" si="197"/>
        <v>#NAME?</v>
      </c>
      <c r="Y173" s="15" t="e">
        <f t="shared" si="197"/>
        <v>#NAME?</v>
      </c>
      <c r="Z173" s="15" t="e">
        <f t="shared" si="197"/>
        <v>#NAME?</v>
      </c>
      <c r="AA173" s="15" t="e">
        <f t="shared" si="197"/>
        <v>#NAME?</v>
      </c>
      <c r="AB173" s="15" t="e">
        <f t="shared" si="197"/>
        <v>#NAME?</v>
      </c>
      <c r="AC173" s="15" t="e">
        <f t="shared" si="197"/>
        <v>#NAME?</v>
      </c>
      <c r="AD173" s="15" t="e">
        <f t="shared" si="197"/>
        <v>#NAME?</v>
      </c>
      <c r="AE173" s="15" t="e">
        <f t="shared" si="197"/>
        <v>#NAME?</v>
      </c>
      <c r="AF173" s="15" t="e">
        <f t="shared" si="197"/>
        <v>#NAME?</v>
      </c>
      <c r="AG173" s="15" t="e">
        <f t="shared" si="197"/>
        <v>#NAME?</v>
      </c>
      <c r="AH173" s="15" t="e">
        <f t="shared" si="197"/>
        <v>#NAME?</v>
      </c>
      <c r="AI173" s="15" t="e">
        <f t="shared" si="197"/>
        <v>#NAME?</v>
      </c>
      <c r="AJ173" s="15" t="e">
        <f t="shared" si="197"/>
        <v>#NAME?</v>
      </c>
      <c r="AK173" s="15" t="e">
        <f t="shared" si="197"/>
        <v>#NAME?</v>
      </c>
      <c r="AL173" s="15" t="e">
        <f t="shared" si="197"/>
        <v>#NAME?</v>
      </c>
      <c r="AM173" s="15" t="e">
        <f t="shared" si="197"/>
        <v>#NAME?</v>
      </c>
      <c r="AN173" s="15" t="e">
        <f t="shared" si="197"/>
        <v>#NAME?</v>
      </c>
      <c r="AO173" s="15" t="e">
        <f t="shared" si="197"/>
        <v>#NAME?</v>
      </c>
      <c r="AP173" s="15" t="e">
        <f t="shared" si="197"/>
        <v>#NAME?</v>
      </c>
      <c r="AQ173" s="15" t="e">
        <f t="shared" si="197"/>
        <v>#NAME?</v>
      </c>
      <c r="AR173" s="15" t="e">
        <f t="shared" si="197"/>
        <v>#NAME?</v>
      </c>
      <c r="AS173" s="15" t="e">
        <f t="shared" si="197"/>
        <v>#NAME?</v>
      </c>
      <c r="AT173" s="15" t="e">
        <f t="shared" si="197"/>
        <v>#NAME?</v>
      </c>
      <c r="AU173" s="15" t="e">
        <f t="shared" si="197"/>
        <v>#NAME?</v>
      </c>
      <c r="AV173" s="15" t="e">
        <f t="shared" si="197"/>
        <v>#NAME?</v>
      </c>
      <c r="AW173" s="15" t="e">
        <f t="shared" si="197"/>
        <v>#NAME?</v>
      </c>
      <c r="AX173" s="15" t="e">
        <f t="shared" si="197"/>
        <v>#NAME?</v>
      </c>
      <c r="AY173" s="15" t="e">
        <f t="shared" si="197"/>
        <v>#NAME?</v>
      </c>
      <c r="AZ173" s="15" t="e">
        <f t="shared" si="197"/>
        <v>#NAME?</v>
      </c>
      <c r="BA173" s="15" t="e">
        <f t="shared" si="197"/>
        <v>#NAME?</v>
      </c>
      <c r="BB173" s="15" t="e">
        <f t="shared" si="197"/>
        <v>#NAME?</v>
      </c>
      <c r="BC173" s="15" t="e">
        <f t="shared" si="197"/>
        <v>#NAME?</v>
      </c>
      <c r="BD173" s="15" t="e">
        <f t="shared" si="197"/>
        <v>#NAME?</v>
      </c>
      <c r="BE173" s="15" t="e">
        <f t="shared" si="197"/>
        <v>#NAME?</v>
      </c>
      <c r="BF173" s="15" t="e">
        <f t="shared" si="197"/>
        <v>#NAME?</v>
      </c>
      <c r="BG173" s="15" t="e">
        <f t="shared" si="197"/>
        <v>#NAME?</v>
      </c>
      <c r="BH173" s="15" t="e">
        <f t="shared" si="197"/>
        <v>#NAME?</v>
      </c>
      <c r="BI173" s="15" t="e">
        <f t="shared" si="197"/>
        <v>#NAME?</v>
      </c>
      <c r="BJ173" s="15" t="e">
        <f t="shared" si="197"/>
        <v>#NAME?</v>
      </c>
      <c r="BK173" s="15" t="e">
        <f t="shared" si="197"/>
        <v>#NAME?</v>
      </c>
      <c r="BL173" s="15" t="e">
        <f t="shared" si="197"/>
        <v>#NAME?</v>
      </c>
      <c r="BM173" s="15" t="e">
        <f t="shared" si="197"/>
        <v>#NAME?</v>
      </c>
      <c r="BN173" s="15" t="e">
        <f t="shared" si="197"/>
        <v>#NAME?</v>
      </c>
      <c r="BO173" s="15" t="e">
        <f t="shared" si="197"/>
        <v>#NAME?</v>
      </c>
      <c r="BP173" s="15" t="e">
        <f t="shared" si="197"/>
        <v>#NAME?</v>
      </c>
      <c r="BQ173" s="15" t="e">
        <f t="shared" si="197"/>
        <v>#NAME?</v>
      </c>
      <c r="BR173" s="15" t="e">
        <f t="shared" si="197"/>
        <v>#NAME?</v>
      </c>
      <c r="BS173" s="15" t="e">
        <f t="shared" si="197"/>
        <v>#NAME?</v>
      </c>
      <c r="BT173" s="15" t="e">
        <f t="shared" si="197"/>
        <v>#NAME?</v>
      </c>
      <c r="BU173" s="15" t="e">
        <f t="shared" si="197"/>
        <v>#NAME?</v>
      </c>
      <c r="BV173" s="15" t="e">
        <f t="shared" si="197"/>
        <v>#NAME?</v>
      </c>
      <c r="BW173" s="15" t="e">
        <f t="shared" si="197"/>
        <v>#NAME?</v>
      </c>
      <c r="BX173" s="15" t="e">
        <f t="shared" si="197"/>
        <v>#NAME?</v>
      </c>
      <c r="BY173" s="15" t="e">
        <f t="shared" si="197"/>
        <v>#NAME?</v>
      </c>
      <c r="BZ173" s="15" t="e">
        <f t="shared" si="197"/>
        <v>#NAME?</v>
      </c>
      <c r="CA173" s="15" t="e">
        <f t="shared" si="197"/>
        <v>#NAME?</v>
      </c>
      <c r="CB173" s="15" t="e">
        <f t="shared" ref="CB173:CI173" si="198">ROUNDUP(CB167/CB172,0)</f>
        <v>#NAME?</v>
      </c>
      <c r="CC173" s="15" t="e">
        <f t="shared" si="198"/>
        <v>#NAME?</v>
      </c>
      <c r="CD173" s="15" t="e">
        <f t="shared" si="198"/>
        <v>#NAME?</v>
      </c>
      <c r="CE173" s="15" t="e">
        <f t="shared" si="198"/>
        <v>#NAME?</v>
      </c>
      <c r="CF173" s="15" t="e">
        <f t="shared" si="198"/>
        <v>#NAME?</v>
      </c>
      <c r="CG173" s="15" t="e">
        <f t="shared" si="198"/>
        <v>#NAME?</v>
      </c>
      <c r="CH173" s="15" t="e">
        <f t="shared" si="198"/>
        <v>#NAME?</v>
      </c>
      <c r="CI173" s="15" t="e">
        <f t="shared" si="198"/>
        <v>#NAME?</v>
      </c>
    </row>
    <row r="174" spans="2:87" x14ac:dyDescent="0.35">
      <c r="C174" t="s">
        <v>152</v>
      </c>
      <c r="E174" s="12" t="s">
        <v>185</v>
      </c>
      <c r="F174" s="12"/>
      <c r="G174" s="13"/>
      <c r="H174" s="29">
        <v>50000</v>
      </c>
      <c r="I174" s="29">
        <v>50000</v>
      </c>
      <c r="J174" s="29">
        <v>50000</v>
      </c>
      <c r="K174" s="29">
        <v>50000</v>
      </c>
      <c r="L174" s="29">
        <v>50000</v>
      </c>
      <c r="M174" s="29">
        <v>50000</v>
      </c>
      <c r="N174" s="36"/>
      <c r="O174" s="36"/>
      <c r="P174" s="30" t="e" cm="1">
        <f t="array" ref="P174">INDEX($H:$M,ROW(),MATCH(P$2,$H$1:$M$1,0))/12</f>
        <v>#NAME?</v>
      </c>
      <c r="Q174" s="30" t="e" cm="1">
        <f t="array" ref="Q174">INDEX($H:$M,ROW(),MATCH(Q$2,$H$1:$M$1,0))/12</f>
        <v>#NAME?</v>
      </c>
      <c r="R174" s="30" t="e" cm="1">
        <f t="array" ref="R174">INDEX($H:$M,ROW(),MATCH(R$2,$H$1:$M$1,0))/12</f>
        <v>#NAME?</v>
      </c>
      <c r="S174" s="30" t="e" cm="1">
        <f t="array" ref="S174">INDEX($H:$M,ROW(),MATCH(S$2,$H$1:$M$1,0))/12</f>
        <v>#NAME?</v>
      </c>
      <c r="T174" s="30" t="e" cm="1">
        <f t="array" ref="T174">INDEX($H:$M,ROW(),MATCH(T$2,$H$1:$M$1,0))/12</f>
        <v>#NAME?</v>
      </c>
      <c r="U174" s="30" t="e" cm="1">
        <f t="array" ref="U174">INDEX($H:$M,ROW(),MATCH(U$2,$H$1:$M$1,0))/12</f>
        <v>#NAME?</v>
      </c>
      <c r="V174" s="30" t="e" cm="1">
        <f t="array" ref="V174">INDEX($H:$M,ROW(),MATCH(V$2,$H$1:$M$1,0))/12</f>
        <v>#NAME?</v>
      </c>
      <c r="W174" s="30" t="e" cm="1">
        <f t="array" ref="W174">INDEX($H:$M,ROW(),MATCH(W$2,$H$1:$M$1,0))/12</f>
        <v>#NAME?</v>
      </c>
      <c r="X174" s="30" t="e" cm="1">
        <f t="array" ref="X174">INDEX($H:$M,ROW(),MATCH(X$2,$H$1:$M$1,0))/12</f>
        <v>#NAME?</v>
      </c>
      <c r="Y174" s="30" t="e" cm="1">
        <f t="array" ref="Y174">INDEX($H:$M,ROW(),MATCH(Y$2,$H$1:$M$1,0))/12</f>
        <v>#NAME?</v>
      </c>
      <c r="Z174" s="30" t="e" cm="1">
        <f t="array" ref="Z174">INDEX($H:$M,ROW(),MATCH(Z$2,$H$1:$M$1,0))/12</f>
        <v>#NAME?</v>
      </c>
      <c r="AA174" s="30" t="e" cm="1">
        <f t="array" ref="AA174">INDEX($H:$M,ROW(),MATCH(AA$2,$H$1:$M$1,0))/12</f>
        <v>#NAME?</v>
      </c>
      <c r="AB174" s="30" t="e" cm="1">
        <f t="array" ref="AB174">INDEX($H:$M,ROW(),MATCH(AB$2,$H$1:$M$1,0))/12</f>
        <v>#NAME?</v>
      </c>
      <c r="AC174" s="30" t="e" cm="1">
        <f t="array" ref="AC174">INDEX($H:$M,ROW(),MATCH(AC$2,$H$1:$M$1,0))/12</f>
        <v>#NAME?</v>
      </c>
      <c r="AD174" s="30" t="e" cm="1">
        <f t="array" ref="AD174">INDEX($H:$M,ROW(),MATCH(AD$2,$H$1:$M$1,0))/12</f>
        <v>#NAME?</v>
      </c>
      <c r="AE174" s="30" t="e" cm="1">
        <f t="array" ref="AE174">INDEX($H:$M,ROW(),MATCH(AE$2,$H$1:$M$1,0))/12</f>
        <v>#NAME?</v>
      </c>
      <c r="AF174" s="30" t="e" cm="1">
        <f t="array" ref="AF174">INDEX($H:$M,ROW(),MATCH(AF$2,$H$1:$M$1,0))/12</f>
        <v>#NAME?</v>
      </c>
      <c r="AG174" s="30" t="e" cm="1">
        <f t="array" ref="AG174">INDEX($H:$M,ROW(),MATCH(AG$2,$H$1:$M$1,0))/12</f>
        <v>#NAME?</v>
      </c>
      <c r="AH174" s="30" t="e" cm="1">
        <f t="array" ref="AH174">INDEX($H:$M,ROW(),MATCH(AH$2,$H$1:$M$1,0))/12</f>
        <v>#NAME?</v>
      </c>
      <c r="AI174" s="30" t="e" cm="1">
        <f t="array" ref="AI174">INDEX($H:$M,ROW(),MATCH(AI$2,$H$1:$M$1,0))/12</f>
        <v>#NAME?</v>
      </c>
      <c r="AJ174" s="30" t="e" cm="1">
        <f t="array" ref="AJ174">INDEX($H:$M,ROW(),MATCH(AJ$2,$H$1:$M$1,0))/12</f>
        <v>#NAME?</v>
      </c>
      <c r="AK174" s="30" t="e" cm="1">
        <f t="array" ref="AK174">INDEX($H:$M,ROW(),MATCH(AK$2,$H$1:$M$1,0))/12</f>
        <v>#NAME?</v>
      </c>
      <c r="AL174" s="30" t="e" cm="1">
        <f t="array" ref="AL174">INDEX($H:$M,ROW(),MATCH(AL$2,$H$1:$M$1,0))/12</f>
        <v>#NAME?</v>
      </c>
      <c r="AM174" s="30" t="e" cm="1">
        <f t="array" ref="AM174">INDEX($H:$M,ROW(),MATCH(AM$2,$H$1:$M$1,0))/12</f>
        <v>#NAME?</v>
      </c>
      <c r="AN174" s="30" t="e" cm="1">
        <f t="array" ref="AN174">INDEX($H:$M,ROW(),MATCH(AN$2,$H$1:$M$1,0))/12</f>
        <v>#NAME?</v>
      </c>
      <c r="AO174" s="30" t="e" cm="1">
        <f t="array" ref="AO174">INDEX($H:$M,ROW(),MATCH(AO$2,$H$1:$M$1,0))/12</f>
        <v>#NAME?</v>
      </c>
      <c r="AP174" s="30" t="e" cm="1">
        <f t="array" ref="AP174">INDEX($H:$M,ROW(),MATCH(AP$2,$H$1:$M$1,0))/12</f>
        <v>#NAME?</v>
      </c>
      <c r="AQ174" s="30" t="e" cm="1">
        <f t="array" ref="AQ174">INDEX($H:$M,ROW(),MATCH(AQ$2,$H$1:$M$1,0))/12</f>
        <v>#NAME?</v>
      </c>
      <c r="AR174" s="30" t="e" cm="1">
        <f t="array" ref="AR174">INDEX($H:$M,ROW(),MATCH(AR$2,$H$1:$M$1,0))/12</f>
        <v>#NAME?</v>
      </c>
      <c r="AS174" s="30" t="e" cm="1">
        <f t="array" ref="AS174">INDEX($H:$M,ROW(),MATCH(AS$2,$H$1:$M$1,0))/12</f>
        <v>#NAME?</v>
      </c>
      <c r="AT174" s="30" t="e" cm="1">
        <f t="array" ref="AT174">INDEX($H:$M,ROW(),MATCH(AT$2,$H$1:$M$1,0))/12</f>
        <v>#NAME?</v>
      </c>
      <c r="AU174" s="30" t="e" cm="1">
        <f t="array" ref="AU174">INDEX($H:$M,ROW(),MATCH(AU$2,$H$1:$M$1,0))/12</f>
        <v>#NAME?</v>
      </c>
      <c r="AV174" s="30" t="e" cm="1">
        <f t="array" ref="AV174">INDEX($H:$M,ROW(),MATCH(AV$2,$H$1:$M$1,0))/12</f>
        <v>#NAME?</v>
      </c>
      <c r="AW174" s="30" t="e" cm="1">
        <f t="array" ref="AW174">INDEX($H:$M,ROW(),MATCH(AW$2,$H$1:$M$1,0))/12</f>
        <v>#NAME?</v>
      </c>
      <c r="AX174" s="30" t="e" cm="1">
        <f t="array" ref="AX174">INDEX($H:$M,ROW(),MATCH(AX$2,$H$1:$M$1,0))/12</f>
        <v>#NAME?</v>
      </c>
      <c r="AY174" s="30" t="e" cm="1">
        <f t="array" ref="AY174">INDEX($H:$M,ROW(),MATCH(AY$2,$H$1:$M$1,0))/12</f>
        <v>#NAME?</v>
      </c>
      <c r="AZ174" s="30" t="e" cm="1">
        <f t="array" ref="AZ174">INDEX($H:$M,ROW(),MATCH(AZ$2,$H$1:$M$1,0))/12</f>
        <v>#NAME?</v>
      </c>
      <c r="BA174" s="30" t="e" cm="1">
        <f t="array" ref="BA174">INDEX($H:$M,ROW(),MATCH(BA$2,$H$1:$M$1,0))/12</f>
        <v>#NAME?</v>
      </c>
      <c r="BB174" s="30" t="e" cm="1">
        <f t="array" ref="BB174">INDEX($H:$M,ROW(),MATCH(BB$2,$H$1:$M$1,0))/12</f>
        <v>#NAME?</v>
      </c>
      <c r="BC174" s="30" t="e" cm="1">
        <f t="array" ref="BC174">INDEX($H:$M,ROW(),MATCH(BC$2,$H$1:$M$1,0))/12</f>
        <v>#NAME?</v>
      </c>
      <c r="BD174" s="30" t="e" cm="1">
        <f t="array" ref="BD174">INDEX($H:$M,ROW(),MATCH(BD$2,$H$1:$M$1,0))/12</f>
        <v>#NAME?</v>
      </c>
      <c r="BE174" s="30" t="e" cm="1">
        <f t="array" ref="BE174">INDEX($H:$M,ROW(),MATCH(BE$2,$H$1:$M$1,0))/12</f>
        <v>#NAME?</v>
      </c>
      <c r="BF174" s="30" t="e" cm="1">
        <f t="array" ref="BF174">INDEX($H:$M,ROW(),MATCH(BF$2,$H$1:$M$1,0))/12</f>
        <v>#NAME?</v>
      </c>
      <c r="BG174" s="30" t="e" cm="1">
        <f t="array" ref="BG174">INDEX($H:$M,ROW(),MATCH(BG$2,$H$1:$M$1,0))/12</f>
        <v>#NAME?</v>
      </c>
      <c r="BH174" s="30" t="e" cm="1">
        <f t="array" ref="BH174">INDEX($H:$M,ROW(),MATCH(BH$2,$H$1:$M$1,0))/12</f>
        <v>#NAME?</v>
      </c>
      <c r="BI174" s="30" t="e" cm="1">
        <f t="array" ref="BI174">INDEX($H:$M,ROW(),MATCH(BI$2,$H$1:$M$1,0))/12</f>
        <v>#NAME?</v>
      </c>
      <c r="BJ174" s="30" t="e" cm="1">
        <f t="array" ref="BJ174">INDEX($H:$M,ROW(),MATCH(BJ$2,$H$1:$M$1,0))/12</f>
        <v>#NAME?</v>
      </c>
      <c r="BK174" s="30" t="e" cm="1">
        <f t="array" ref="BK174">INDEX($H:$M,ROW(),MATCH(BK$2,$H$1:$M$1,0))/12</f>
        <v>#NAME?</v>
      </c>
      <c r="BL174" s="30" t="e" cm="1">
        <f t="array" ref="BL174">INDEX($H:$M,ROW(),MATCH(BL$2,$H$1:$M$1,0))/12</f>
        <v>#NAME?</v>
      </c>
      <c r="BM174" s="30" t="e" cm="1">
        <f t="array" ref="BM174">INDEX($H:$M,ROW(),MATCH(BM$2,$H$1:$M$1,0))/12</f>
        <v>#NAME?</v>
      </c>
      <c r="BN174" s="30" t="e" cm="1">
        <f t="array" ref="BN174">INDEX($H:$M,ROW(),MATCH(BN$2,$H$1:$M$1,0))/12</f>
        <v>#NAME?</v>
      </c>
      <c r="BO174" s="30" t="e" cm="1">
        <f t="array" ref="BO174">INDEX($H:$M,ROW(),MATCH(BO$2,$H$1:$M$1,0))/12</f>
        <v>#NAME?</v>
      </c>
      <c r="BP174" s="30" t="e" cm="1">
        <f t="array" ref="BP174">INDEX($H:$M,ROW(),MATCH(BP$2,$H$1:$M$1,0))/12</f>
        <v>#NAME?</v>
      </c>
      <c r="BQ174" s="30" t="e" cm="1">
        <f t="array" ref="BQ174">INDEX($H:$M,ROW(),MATCH(BQ$2,$H$1:$M$1,0))/12</f>
        <v>#NAME?</v>
      </c>
      <c r="BR174" s="30" t="e" cm="1">
        <f t="array" ref="BR174">INDEX($H:$M,ROW(),MATCH(BR$2,$H$1:$M$1,0))/12</f>
        <v>#NAME?</v>
      </c>
      <c r="BS174" s="30" t="e" cm="1">
        <f t="array" ref="BS174">INDEX($H:$M,ROW(),MATCH(BS$2,$H$1:$M$1,0))/12</f>
        <v>#NAME?</v>
      </c>
      <c r="BT174" s="30" t="e" cm="1">
        <f t="array" ref="BT174">INDEX($H:$M,ROW(),MATCH(BT$2,$H$1:$M$1,0))/12</f>
        <v>#NAME?</v>
      </c>
      <c r="BU174" s="30" t="e" cm="1">
        <f t="array" ref="BU174">INDEX($H:$M,ROW(),MATCH(BU$2,$H$1:$M$1,0))/12</f>
        <v>#NAME?</v>
      </c>
      <c r="BV174" s="30" t="e" cm="1">
        <f t="array" ref="BV174">INDEX($H:$M,ROW(),MATCH(BV$2,$H$1:$M$1,0))/12</f>
        <v>#NAME?</v>
      </c>
      <c r="BW174" s="30" t="e" cm="1">
        <f t="array" ref="BW174">INDEX($H:$M,ROW(),MATCH(BW$2,$H$1:$M$1,0))/12</f>
        <v>#NAME?</v>
      </c>
      <c r="BX174" s="30" t="e" cm="1">
        <f t="array" ref="BX174">INDEX($H:$M,ROW(),MATCH(BX$2,$H$1:$M$1,0))/12</f>
        <v>#NAME?</v>
      </c>
      <c r="BY174" s="30" t="e" cm="1">
        <f t="array" ref="BY174">INDEX($H:$M,ROW(),MATCH(BY$2,$H$1:$M$1,0))/12</f>
        <v>#NAME?</v>
      </c>
      <c r="BZ174" s="30" t="e" cm="1">
        <f t="array" ref="BZ174">INDEX($H:$M,ROW(),MATCH(BZ$2,$H$1:$M$1,0))/12</f>
        <v>#NAME?</v>
      </c>
      <c r="CA174" s="30" t="e" cm="1">
        <f t="array" ref="CA174">INDEX($H:$M,ROW(),MATCH(CA$2,$H$1:$M$1,0))/12</f>
        <v>#NAME?</v>
      </c>
      <c r="CB174" s="30" t="e" cm="1">
        <f t="array" ref="CB174">INDEX($H:$M,ROW(),MATCH(CB$2,$H$1:$M$1,0))/12</f>
        <v>#NAME?</v>
      </c>
      <c r="CC174" s="30" t="e" cm="1">
        <f t="array" ref="CC174">INDEX($H:$M,ROW(),MATCH(CC$2,$H$1:$M$1,0))/12</f>
        <v>#NAME?</v>
      </c>
      <c r="CD174" s="30" t="e" cm="1">
        <f t="array" ref="CD174">INDEX($H:$M,ROW(),MATCH(CD$2,$H$1:$M$1,0))/12</f>
        <v>#NAME?</v>
      </c>
      <c r="CE174" s="30" t="e" cm="1">
        <f t="array" ref="CE174">INDEX($H:$M,ROW(),MATCH(CE$2,$H$1:$M$1,0))/12</f>
        <v>#NAME?</v>
      </c>
      <c r="CF174" s="30" t="e" cm="1">
        <f t="array" ref="CF174">INDEX($H:$M,ROW(),MATCH(CF$2,$H$1:$M$1,0))/12</f>
        <v>#NAME?</v>
      </c>
      <c r="CG174" s="30" t="e" cm="1">
        <f t="array" ref="CG174">INDEX($H:$M,ROW(),MATCH(CG$2,$H$1:$M$1,0))/12</f>
        <v>#NAME?</v>
      </c>
      <c r="CH174" s="30" t="e" cm="1">
        <f t="array" ref="CH174">INDEX($H:$M,ROW(),MATCH(CH$2,$H$1:$M$1,0))/12</f>
        <v>#NAME?</v>
      </c>
      <c r="CI174" s="30" t="e" cm="1">
        <f t="array" ref="CI174">INDEX($H:$M,ROW(),MATCH(CI$2,$H$1:$M$1,0))/12</f>
        <v>#NAME?</v>
      </c>
    </row>
    <row r="175" spans="2:87" x14ac:dyDescent="0.35">
      <c r="B175" t="s">
        <v>199</v>
      </c>
      <c r="C175" t="s">
        <v>152</v>
      </c>
      <c r="E175" s="27" t="str">
        <f>SUBSTITUTE(E171,":","")&amp;" Expense"</f>
        <v>Headcount - revenue driven Expense</v>
      </c>
      <c r="F175" s="27"/>
      <c r="G175" s="9"/>
      <c r="H175" s="28" t="e">
        <f t="shared" ref="H175:M175" si="199">SUMIF($2:$2,H$1,175:175)</f>
        <v>#NAME?</v>
      </c>
      <c r="I175" s="28" t="e">
        <f t="shared" si="199"/>
        <v>#NAME?</v>
      </c>
      <c r="J175" s="28" t="e">
        <f t="shared" si="199"/>
        <v>#NAME?</v>
      </c>
      <c r="K175" s="28" t="e">
        <f t="shared" si="199"/>
        <v>#NAME?</v>
      </c>
      <c r="L175" s="28" t="e">
        <f t="shared" si="199"/>
        <v>#NAME?</v>
      </c>
      <c r="M175" s="28" t="e">
        <f t="shared" si="199"/>
        <v>#NAME?</v>
      </c>
      <c r="P175" s="28" t="e">
        <f>-P174*P173</f>
        <v>#NAME?</v>
      </c>
      <c r="Q175" s="28" t="e">
        <f t="shared" ref="Q175:CB175" si="200">-Q174*Q173</f>
        <v>#NAME?</v>
      </c>
      <c r="R175" s="28" t="e">
        <f t="shared" si="200"/>
        <v>#NAME?</v>
      </c>
      <c r="S175" s="28" t="e">
        <f t="shared" si="200"/>
        <v>#NAME?</v>
      </c>
      <c r="T175" s="28" t="e">
        <f t="shared" si="200"/>
        <v>#NAME?</v>
      </c>
      <c r="U175" s="28" t="e">
        <f t="shared" si="200"/>
        <v>#NAME?</v>
      </c>
      <c r="V175" s="28" t="e">
        <f t="shared" si="200"/>
        <v>#NAME?</v>
      </c>
      <c r="W175" s="28" t="e">
        <f t="shared" si="200"/>
        <v>#NAME?</v>
      </c>
      <c r="X175" s="28" t="e">
        <f t="shared" si="200"/>
        <v>#NAME?</v>
      </c>
      <c r="Y175" s="28" t="e">
        <f t="shared" si="200"/>
        <v>#NAME?</v>
      </c>
      <c r="Z175" s="28" t="e">
        <f t="shared" si="200"/>
        <v>#NAME?</v>
      </c>
      <c r="AA175" s="28" t="e">
        <f t="shared" si="200"/>
        <v>#NAME?</v>
      </c>
      <c r="AB175" s="28" t="e">
        <f t="shared" si="200"/>
        <v>#NAME?</v>
      </c>
      <c r="AC175" s="28" t="e">
        <f t="shared" si="200"/>
        <v>#NAME?</v>
      </c>
      <c r="AD175" s="28" t="e">
        <f t="shared" si="200"/>
        <v>#NAME?</v>
      </c>
      <c r="AE175" s="28" t="e">
        <f t="shared" si="200"/>
        <v>#NAME?</v>
      </c>
      <c r="AF175" s="28" t="e">
        <f t="shared" si="200"/>
        <v>#NAME?</v>
      </c>
      <c r="AG175" s="28" t="e">
        <f t="shared" si="200"/>
        <v>#NAME?</v>
      </c>
      <c r="AH175" s="28" t="e">
        <f t="shared" si="200"/>
        <v>#NAME?</v>
      </c>
      <c r="AI175" s="28" t="e">
        <f t="shared" si="200"/>
        <v>#NAME?</v>
      </c>
      <c r="AJ175" s="28" t="e">
        <f t="shared" si="200"/>
        <v>#NAME?</v>
      </c>
      <c r="AK175" s="28" t="e">
        <f t="shared" si="200"/>
        <v>#NAME?</v>
      </c>
      <c r="AL175" s="28" t="e">
        <f t="shared" si="200"/>
        <v>#NAME?</v>
      </c>
      <c r="AM175" s="28" t="e">
        <f t="shared" si="200"/>
        <v>#NAME?</v>
      </c>
      <c r="AN175" s="28" t="e">
        <f t="shared" si="200"/>
        <v>#NAME?</v>
      </c>
      <c r="AO175" s="28" t="e">
        <f t="shared" si="200"/>
        <v>#NAME?</v>
      </c>
      <c r="AP175" s="28" t="e">
        <f t="shared" si="200"/>
        <v>#NAME?</v>
      </c>
      <c r="AQ175" s="28" t="e">
        <f t="shared" si="200"/>
        <v>#NAME?</v>
      </c>
      <c r="AR175" s="28" t="e">
        <f t="shared" si="200"/>
        <v>#NAME?</v>
      </c>
      <c r="AS175" s="28" t="e">
        <f t="shared" si="200"/>
        <v>#NAME?</v>
      </c>
      <c r="AT175" s="28" t="e">
        <f t="shared" si="200"/>
        <v>#NAME?</v>
      </c>
      <c r="AU175" s="28" t="e">
        <f t="shared" si="200"/>
        <v>#NAME?</v>
      </c>
      <c r="AV175" s="28" t="e">
        <f t="shared" si="200"/>
        <v>#NAME?</v>
      </c>
      <c r="AW175" s="28" t="e">
        <f t="shared" si="200"/>
        <v>#NAME?</v>
      </c>
      <c r="AX175" s="28" t="e">
        <f t="shared" si="200"/>
        <v>#NAME?</v>
      </c>
      <c r="AY175" s="28" t="e">
        <f t="shared" si="200"/>
        <v>#NAME?</v>
      </c>
      <c r="AZ175" s="28" t="e">
        <f t="shared" si="200"/>
        <v>#NAME?</v>
      </c>
      <c r="BA175" s="28" t="e">
        <f t="shared" si="200"/>
        <v>#NAME?</v>
      </c>
      <c r="BB175" s="28" t="e">
        <f t="shared" si="200"/>
        <v>#NAME?</v>
      </c>
      <c r="BC175" s="28" t="e">
        <f t="shared" si="200"/>
        <v>#NAME?</v>
      </c>
      <c r="BD175" s="28" t="e">
        <f t="shared" si="200"/>
        <v>#NAME?</v>
      </c>
      <c r="BE175" s="28" t="e">
        <f t="shared" si="200"/>
        <v>#NAME?</v>
      </c>
      <c r="BF175" s="28" t="e">
        <f t="shared" si="200"/>
        <v>#NAME?</v>
      </c>
      <c r="BG175" s="28" t="e">
        <f t="shared" si="200"/>
        <v>#NAME?</v>
      </c>
      <c r="BH175" s="28" t="e">
        <f t="shared" si="200"/>
        <v>#NAME?</v>
      </c>
      <c r="BI175" s="28" t="e">
        <f t="shared" si="200"/>
        <v>#NAME?</v>
      </c>
      <c r="BJ175" s="28" t="e">
        <f t="shared" si="200"/>
        <v>#NAME?</v>
      </c>
      <c r="BK175" s="28" t="e">
        <f t="shared" si="200"/>
        <v>#NAME?</v>
      </c>
      <c r="BL175" s="28" t="e">
        <f t="shared" si="200"/>
        <v>#NAME?</v>
      </c>
      <c r="BM175" s="28" t="e">
        <f t="shared" si="200"/>
        <v>#NAME?</v>
      </c>
      <c r="BN175" s="28" t="e">
        <f t="shared" si="200"/>
        <v>#NAME?</v>
      </c>
      <c r="BO175" s="28" t="e">
        <f t="shared" si="200"/>
        <v>#NAME?</v>
      </c>
      <c r="BP175" s="28" t="e">
        <f t="shared" si="200"/>
        <v>#NAME?</v>
      </c>
      <c r="BQ175" s="28" t="e">
        <f t="shared" si="200"/>
        <v>#NAME?</v>
      </c>
      <c r="BR175" s="28" t="e">
        <f t="shared" si="200"/>
        <v>#NAME?</v>
      </c>
      <c r="BS175" s="28" t="e">
        <f t="shared" si="200"/>
        <v>#NAME?</v>
      </c>
      <c r="BT175" s="28" t="e">
        <f t="shared" si="200"/>
        <v>#NAME?</v>
      </c>
      <c r="BU175" s="28" t="e">
        <f t="shared" si="200"/>
        <v>#NAME?</v>
      </c>
      <c r="BV175" s="28" t="e">
        <f t="shared" si="200"/>
        <v>#NAME?</v>
      </c>
      <c r="BW175" s="28" t="e">
        <f t="shared" si="200"/>
        <v>#NAME?</v>
      </c>
      <c r="BX175" s="28" t="e">
        <f t="shared" si="200"/>
        <v>#NAME?</v>
      </c>
      <c r="BY175" s="28" t="e">
        <f t="shared" si="200"/>
        <v>#NAME?</v>
      </c>
      <c r="BZ175" s="28" t="e">
        <f t="shared" si="200"/>
        <v>#NAME?</v>
      </c>
      <c r="CA175" s="28" t="e">
        <f t="shared" si="200"/>
        <v>#NAME?</v>
      </c>
      <c r="CB175" s="28" t="e">
        <f t="shared" si="200"/>
        <v>#NAME?</v>
      </c>
      <c r="CC175" s="28" t="e">
        <f t="shared" ref="CC175:CI175" si="201">-CC174*CC173</f>
        <v>#NAME?</v>
      </c>
      <c r="CD175" s="28" t="e">
        <f t="shared" si="201"/>
        <v>#NAME?</v>
      </c>
      <c r="CE175" s="28" t="e">
        <f t="shared" si="201"/>
        <v>#NAME?</v>
      </c>
      <c r="CF175" s="28" t="e">
        <f t="shared" si="201"/>
        <v>#NAME?</v>
      </c>
      <c r="CG175" s="28" t="e">
        <f t="shared" si="201"/>
        <v>#NAME?</v>
      </c>
      <c r="CH175" s="28" t="e">
        <f t="shared" si="201"/>
        <v>#NAME?</v>
      </c>
      <c r="CI175" s="28" t="e">
        <f t="shared" si="201"/>
        <v>#NAME?</v>
      </c>
    </row>
    <row r="176" spans="2:87" x14ac:dyDescent="0.35">
      <c r="C176" t="s">
        <v>152</v>
      </c>
    </row>
    <row r="177" spans="1:87" outlineLevel="1" x14ac:dyDescent="0.35">
      <c r="C177" t="s">
        <v>154</v>
      </c>
      <c r="E177" t="str">
        <f>"Revenue driver: "&amp;E167</f>
        <v>Revenue driver: Subscription revenue - Middle tier, secondary Revenue</v>
      </c>
      <c r="H177" s="53"/>
      <c r="I177" s="53"/>
      <c r="J177" s="53"/>
      <c r="K177" s="53"/>
      <c r="L177" s="53"/>
      <c r="M177" s="53"/>
      <c r="P177" s="53" t="e">
        <f>P167</f>
        <v>#NAME?</v>
      </c>
      <c r="Q177" s="53" t="e">
        <f t="shared" ref="Q177:CB177" si="202">Q167</f>
        <v>#NAME?</v>
      </c>
      <c r="R177" s="53" t="e">
        <f t="shared" si="202"/>
        <v>#NAME?</v>
      </c>
      <c r="S177" s="53" t="e">
        <f t="shared" si="202"/>
        <v>#NAME?</v>
      </c>
      <c r="T177" s="53" t="e">
        <f t="shared" si="202"/>
        <v>#NAME?</v>
      </c>
      <c r="U177" s="53" t="e">
        <f t="shared" si="202"/>
        <v>#NAME?</v>
      </c>
      <c r="V177" s="53" t="e">
        <f t="shared" si="202"/>
        <v>#NAME?</v>
      </c>
      <c r="W177" s="53" t="e">
        <f t="shared" si="202"/>
        <v>#NAME?</v>
      </c>
      <c r="X177" s="53" t="e">
        <f t="shared" si="202"/>
        <v>#NAME?</v>
      </c>
      <c r="Y177" s="53" t="e">
        <f t="shared" si="202"/>
        <v>#NAME?</v>
      </c>
      <c r="Z177" s="53" t="e">
        <f t="shared" si="202"/>
        <v>#NAME?</v>
      </c>
      <c r="AA177" s="53" t="e">
        <f t="shared" si="202"/>
        <v>#NAME?</v>
      </c>
      <c r="AB177" s="53" t="e">
        <f t="shared" si="202"/>
        <v>#NAME?</v>
      </c>
      <c r="AC177" s="53" t="e">
        <f t="shared" si="202"/>
        <v>#NAME?</v>
      </c>
      <c r="AD177" s="53" t="e">
        <f t="shared" si="202"/>
        <v>#NAME?</v>
      </c>
      <c r="AE177" s="53" t="e">
        <f t="shared" si="202"/>
        <v>#NAME?</v>
      </c>
      <c r="AF177" s="53" t="e">
        <f t="shared" si="202"/>
        <v>#NAME?</v>
      </c>
      <c r="AG177" s="53" t="e">
        <f t="shared" si="202"/>
        <v>#NAME?</v>
      </c>
      <c r="AH177" s="53" t="e">
        <f t="shared" si="202"/>
        <v>#NAME?</v>
      </c>
      <c r="AI177" s="53" t="e">
        <f t="shared" si="202"/>
        <v>#NAME?</v>
      </c>
      <c r="AJ177" s="53" t="e">
        <f t="shared" si="202"/>
        <v>#NAME?</v>
      </c>
      <c r="AK177" s="53" t="e">
        <f t="shared" si="202"/>
        <v>#NAME?</v>
      </c>
      <c r="AL177" s="53" t="e">
        <f t="shared" si="202"/>
        <v>#NAME?</v>
      </c>
      <c r="AM177" s="53" t="e">
        <f t="shared" si="202"/>
        <v>#NAME?</v>
      </c>
      <c r="AN177" s="53" t="e">
        <f t="shared" si="202"/>
        <v>#NAME?</v>
      </c>
      <c r="AO177" s="53" t="e">
        <f t="shared" si="202"/>
        <v>#NAME?</v>
      </c>
      <c r="AP177" s="53" t="e">
        <f t="shared" si="202"/>
        <v>#NAME?</v>
      </c>
      <c r="AQ177" s="53" t="e">
        <f t="shared" si="202"/>
        <v>#NAME?</v>
      </c>
      <c r="AR177" s="53" t="e">
        <f t="shared" si="202"/>
        <v>#NAME?</v>
      </c>
      <c r="AS177" s="53" t="e">
        <f t="shared" si="202"/>
        <v>#NAME?</v>
      </c>
      <c r="AT177" s="53" t="e">
        <f t="shared" si="202"/>
        <v>#NAME?</v>
      </c>
      <c r="AU177" s="53" t="e">
        <f t="shared" si="202"/>
        <v>#NAME?</v>
      </c>
      <c r="AV177" s="53" t="e">
        <f t="shared" si="202"/>
        <v>#NAME?</v>
      </c>
      <c r="AW177" s="53" t="e">
        <f t="shared" si="202"/>
        <v>#NAME?</v>
      </c>
      <c r="AX177" s="53" t="e">
        <f t="shared" si="202"/>
        <v>#NAME?</v>
      </c>
      <c r="AY177" s="53" t="e">
        <f t="shared" si="202"/>
        <v>#NAME?</v>
      </c>
      <c r="AZ177" s="53" t="e">
        <f t="shared" si="202"/>
        <v>#NAME?</v>
      </c>
      <c r="BA177" s="53" t="e">
        <f t="shared" si="202"/>
        <v>#NAME?</v>
      </c>
      <c r="BB177" s="53" t="e">
        <f t="shared" si="202"/>
        <v>#NAME?</v>
      </c>
      <c r="BC177" s="53" t="e">
        <f t="shared" si="202"/>
        <v>#NAME?</v>
      </c>
      <c r="BD177" s="53" t="e">
        <f t="shared" si="202"/>
        <v>#NAME?</v>
      </c>
      <c r="BE177" s="53" t="e">
        <f t="shared" si="202"/>
        <v>#NAME?</v>
      </c>
      <c r="BF177" s="53" t="e">
        <f t="shared" si="202"/>
        <v>#NAME?</v>
      </c>
      <c r="BG177" s="53" t="e">
        <f t="shared" si="202"/>
        <v>#NAME?</v>
      </c>
      <c r="BH177" s="53" t="e">
        <f t="shared" si="202"/>
        <v>#NAME?</v>
      </c>
      <c r="BI177" s="53" t="e">
        <f t="shared" si="202"/>
        <v>#NAME?</v>
      </c>
      <c r="BJ177" s="53" t="e">
        <f t="shared" si="202"/>
        <v>#NAME?</v>
      </c>
      <c r="BK177" s="53" t="e">
        <f t="shared" si="202"/>
        <v>#NAME?</v>
      </c>
      <c r="BL177" s="53" t="e">
        <f t="shared" si="202"/>
        <v>#NAME?</v>
      </c>
      <c r="BM177" s="53" t="e">
        <f t="shared" si="202"/>
        <v>#NAME?</v>
      </c>
      <c r="BN177" s="53" t="e">
        <f t="shared" si="202"/>
        <v>#NAME?</v>
      </c>
      <c r="BO177" s="53" t="e">
        <f t="shared" si="202"/>
        <v>#NAME?</v>
      </c>
      <c r="BP177" s="53" t="e">
        <f t="shared" si="202"/>
        <v>#NAME?</v>
      </c>
      <c r="BQ177" s="53" t="e">
        <f t="shared" si="202"/>
        <v>#NAME?</v>
      </c>
      <c r="BR177" s="53" t="e">
        <f t="shared" si="202"/>
        <v>#NAME?</v>
      </c>
      <c r="BS177" s="53" t="e">
        <f t="shared" si="202"/>
        <v>#NAME?</v>
      </c>
      <c r="BT177" s="53" t="e">
        <f t="shared" si="202"/>
        <v>#NAME?</v>
      </c>
      <c r="BU177" s="53" t="e">
        <f t="shared" si="202"/>
        <v>#NAME?</v>
      </c>
      <c r="BV177" s="53" t="e">
        <f t="shared" si="202"/>
        <v>#NAME?</v>
      </c>
      <c r="BW177" s="53" t="e">
        <f t="shared" si="202"/>
        <v>#NAME?</v>
      </c>
      <c r="BX177" s="53" t="e">
        <f t="shared" si="202"/>
        <v>#NAME?</v>
      </c>
      <c r="BY177" s="53" t="e">
        <f t="shared" si="202"/>
        <v>#NAME?</v>
      </c>
      <c r="BZ177" s="53" t="e">
        <f t="shared" si="202"/>
        <v>#NAME?</v>
      </c>
      <c r="CA177" s="53" t="e">
        <f t="shared" si="202"/>
        <v>#NAME?</v>
      </c>
      <c r="CB177" s="53" t="e">
        <f t="shared" si="202"/>
        <v>#NAME?</v>
      </c>
      <c r="CC177" s="53" t="e">
        <f t="shared" ref="CC177:CI177" si="203">CC167</f>
        <v>#NAME?</v>
      </c>
      <c r="CD177" s="53" t="e">
        <f t="shared" si="203"/>
        <v>#NAME?</v>
      </c>
      <c r="CE177" s="53" t="e">
        <f t="shared" si="203"/>
        <v>#NAME?</v>
      </c>
      <c r="CF177" s="53" t="e">
        <f t="shared" si="203"/>
        <v>#NAME?</v>
      </c>
      <c r="CG177" s="53" t="e">
        <f t="shared" si="203"/>
        <v>#NAME?</v>
      </c>
      <c r="CH177" s="53" t="e">
        <f t="shared" si="203"/>
        <v>#NAME?</v>
      </c>
      <c r="CI177" s="53" t="e">
        <f t="shared" si="203"/>
        <v>#NAME?</v>
      </c>
    </row>
    <row r="178" spans="1:87" outlineLevel="1" x14ac:dyDescent="0.35">
      <c r="C178" t="s">
        <v>152</v>
      </c>
    </row>
    <row r="179" spans="1:87" outlineLevel="1" x14ac:dyDescent="0.35">
      <c r="C179" t="s">
        <v>152</v>
      </c>
      <c r="E179" s="12" t="str">
        <f>E169</f>
        <v>Driver: # of subscribers</v>
      </c>
      <c r="F179" s="12"/>
      <c r="G179" s="13"/>
      <c r="H179" s="34"/>
      <c r="I179" s="34"/>
      <c r="J179" s="34"/>
      <c r="K179" s="34"/>
      <c r="L179" s="34"/>
      <c r="M179" s="34"/>
      <c r="P179" s="34" t="e">
        <f>P169</f>
        <v>#NAME?</v>
      </c>
      <c r="Q179" s="34" t="e">
        <f t="shared" ref="Q179:CB179" si="204">Q169</f>
        <v>#NAME?</v>
      </c>
      <c r="R179" s="34" t="e">
        <f t="shared" si="204"/>
        <v>#NAME?</v>
      </c>
      <c r="S179" s="34" t="e">
        <f t="shared" si="204"/>
        <v>#NAME?</v>
      </c>
      <c r="T179" s="34" t="e">
        <f t="shared" si="204"/>
        <v>#NAME?</v>
      </c>
      <c r="U179" s="34" t="e">
        <f t="shared" si="204"/>
        <v>#NAME?</v>
      </c>
      <c r="V179" s="34" t="e">
        <f t="shared" si="204"/>
        <v>#NAME?</v>
      </c>
      <c r="W179" s="34" t="e">
        <f t="shared" si="204"/>
        <v>#NAME?</v>
      </c>
      <c r="X179" s="34" t="e">
        <f t="shared" si="204"/>
        <v>#NAME?</v>
      </c>
      <c r="Y179" s="34" t="e">
        <f t="shared" si="204"/>
        <v>#NAME?</v>
      </c>
      <c r="Z179" s="34" t="e">
        <f t="shared" si="204"/>
        <v>#NAME?</v>
      </c>
      <c r="AA179" s="34" t="e">
        <f t="shared" si="204"/>
        <v>#NAME?</v>
      </c>
      <c r="AB179" s="34" t="e">
        <f t="shared" si="204"/>
        <v>#NAME?</v>
      </c>
      <c r="AC179" s="34" t="e">
        <f t="shared" si="204"/>
        <v>#NAME?</v>
      </c>
      <c r="AD179" s="34" t="e">
        <f t="shared" si="204"/>
        <v>#NAME?</v>
      </c>
      <c r="AE179" s="34" t="e">
        <f t="shared" si="204"/>
        <v>#NAME?</v>
      </c>
      <c r="AF179" s="34" t="e">
        <f t="shared" si="204"/>
        <v>#NAME?</v>
      </c>
      <c r="AG179" s="34" t="e">
        <f t="shared" si="204"/>
        <v>#NAME?</v>
      </c>
      <c r="AH179" s="34" t="e">
        <f t="shared" si="204"/>
        <v>#NAME?</v>
      </c>
      <c r="AI179" s="34" t="e">
        <f t="shared" si="204"/>
        <v>#NAME?</v>
      </c>
      <c r="AJ179" s="34" t="e">
        <f t="shared" si="204"/>
        <v>#NAME?</v>
      </c>
      <c r="AK179" s="34" t="e">
        <f t="shared" si="204"/>
        <v>#NAME?</v>
      </c>
      <c r="AL179" s="34" t="e">
        <f t="shared" si="204"/>
        <v>#NAME?</v>
      </c>
      <c r="AM179" s="34" t="e">
        <f t="shared" si="204"/>
        <v>#NAME?</v>
      </c>
      <c r="AN179" s="34" t="e">
        <f t="shared" si="204"/>
        <v>#NAME?</v>
      </c>
      <c r="AO179" s="34" t="e">
        <f t="shared" si="204"/>
        <v>#NAME?</v>
      </c>
      <c r="AP179" s="34" t="e">
        <f t="shared" si="204"/>
        <v>#NAME?</v>
      </c>
      <c r="AQ179" s="34" t="e">
        <f t="shared" si="204"/>
        <v>#NAME?</v>
      </c>
      <c r="AR179" s="34" t="e">
        <f t="shared" si="204"/>
        <v>#NAME?</v>
      </c>
      <c r="AS179" s="34" t="e">
        <f t="shared" si="204"/>
        <v>#NAME?</v>
      </c>
      <c r="AT179" s="34" t="e">
        <f t="shared" si="204"/>
        <v>#NAME?</v>
      </c>
      <c r="AU179" s="34" t="e">
        <f t="shared" si="204"/>
        <v>#NAME?</v>
      </c>
      <c r="AV179" s="34" t="e">
        <f t="shared" si="204"/>
        <v>#NAME?</v>
      </c>
      <c r="AW179" s="34" t="e">
        <f t="shared" si="204"/>
        <v>#NAME?</v>
      </c>
      <c r="AX179" s="34" t="e">
        <f t="shared" si="204"/>
        <v>#NAME?</v>
      </c>
      <c r="AY179" s="34" t="e">
        <f t="shared" si="204"/>
        <v>#NAME?</v>
      </c>
      <c r="AZ179" s="34" t="e">
        <f t="shared" si="204"/>
        <v>#NAME?</v>
      </c>
      <c r="BA179" s="34" t="e">
        <f t="shared" si="204"/>
        <v>#NAME?</v>
      </c>
      <c r="BB179" s="34" t="e">
        <f t="shared" si="204"/>
        <v>#NAME?</v>
      </c>
      <c r="BC179" s="34" t="e">
        <f t="shared" si="204"/>
        <v>#NAME?</v>
      </c>
      <c r="BD179" s="34" t="e">
        <f t="shared" si="204"/>
        <v>#NAME?</v>
      </c>
      <c r="BE179" s="34" t="e">
        <f t="shared" si="204"/>
        <v>#NAME?</v>
      </c>
      <c r="BF179" s="34" t="e">
        <f t="shared" si="204"/>
        <v>#NAME?</v>
      </c>
      <c r="BG179" s="34" t="e">
        <f t="shared" si="204"/>
        <v>#NAME?</v>
      </c>
      <c r="BH179" s="34" t="e">
        <f t="shared" si="204"/>
        <v>#NAME?</v>
      </c>
      <c r="BI179" s="34" t="e">
        <f t="shared" si="204"/>
        <v>#NAME?</v>
      </c>
      <c r="BJ179" s="34" t="e">
        <f t="shared" si="204"/>
        <v>#NAME?</v>
      </c>
      <c r="BK179" s="34" t="e">
        <f t="shared" si="204"/>
        <v>#NAME?</v>
      </c>
      <c r="BL179" s="34" t="e">
        <f t="shared" si="204"/>
        <v>#NAME?</v>
      </c>
      <c r="BM179" s="34" t="e">
        <f t="shared" si="204"/>
        <v>#NAME?</v>
      </c>
      <c r="BN179" s="34" t="e">
        <f t="shared" si="204"/>
        <v>#NAME?</v>
      </c>
      <c r="BO179" s="34" t="e">
        <f t="shared" si="204"/>
        <v>#NAME?</v>
      </c>
      <c r="BP179" s="34" t="e">
        <f t="shared" si="204"/>
        <v>#NAME?</v>
      </c>
      <c r="BQ179" s="34" t="e">
        <f t="shared" si="204"/>
        <v>#NAME?</v>
      </c>
      <c r="BR179" s="34" t="e">
        <f t="shared" si="204"/>
        <v>#NAME?</v>
      </c>
      <c r="BS179" s="34" t="e">
        <f t="shared" si="204"/>
        <v>#NAME?</v>
      </c>
      <c r="BT179" s="34" t="e">
        <f t="shared" si="204"/>
        <v>#NAME?</v>
      </c>
      <c r="BU179" s="34" t="e">
        <f t="shared" si="204"/>
        <v>#NAME?</v>
      </c>
      <c r="BV179" s="34" t="e">
        <f t="shared" si="204"/>
        <v>#NAME?</v>
      </c>
      <c r="BW179" s="34" t="e">
        <f t="shared" si="204"/>
        <v>#NAME?</v>
      </c>
      <c r="BX179" s="34" t="e">
        <f t="shared" si="204"/>
        <v>#NAME?</v>
      </c>
      <c r="BY179" s="34" t="e">
        <f t="shared" si="204"/>
        <v>#NAME?</v>
      </c>
      <c r="BZ179" s="34" t="e">
        <f t="shared" si="204"/>
        <v>#NAME?</v>
      </c>
      <c r="CA179" s="34" t="e">
        <f t="shared" si="204"/>
        <v>#NAME?</v>
      </c>
      <c r="CB179" s="34" t="e">
        <f t="shared" si="204"/>
        <v>#NAME?</v>
      </c>
      <c r="CC179" s="34" t="e">
        <f t="shared" ref="CC179:CI179" si="205">CC169</f>
        <v>#NAME?</v>
      </c>
      <c r="CD179" s="34" t="e">
        <f t="shared" si="205"/>
        <v>#NAME?</v>
      </c>
      <c r="CE179" s="34" t="e">
        <f t="shared" si="205"/>
        <v>#NAME?</v>
      </c>
      <c r="CF179" s="34" t="e">
        <f t="shared" si="205"/>
        <v>#NAME?</v>
      </c>
      <c r="CG179" s="34" t="e">
        <f t="shared" si="205"/>
        <v>#NAME?</v>
      </c>
      <c r="CH179" s="34" t="e">
        <f t="shared" si="205"/>
        <v>#NAME?</v>
      </c>
      <c r="CI179" s="34" t="e">
        <f t="shared" si="205"/>
        <v>#NAME?</v>
      </c>
    </row>
    <row r="180" spans="1:87" outlineLevel="1" x14ac:dyDescent="0.35">
      <c r="C180" t="s">
        <v>152</v>
      </c>
    </row>
    <row r="181" spans="1:87" s="42" customFormat="1" x14ac:dyDescent="0.35">
      <c r="C181" s="42" t="s">
        <v>190</v>
      </c>
      <c r="E181" s="41" t="s">
        <v>191</v>
      </c>
      <c r="F181" s="41"/>
      <c r="G181" s="68"/>
    </row>
    <row r="182" spans="1:87" x14ac:dyDescent="0.35">
      <c r="C182" t="s">
        <v>190</v>
      </c>
      <c r="E182" s="12" t="s">
        <v>70</v>
      </c>
      <c r="F182" s="12"/>
      <c r="G182" s="13"/>
    </row>
    <row r="183" spans="1:87" x14ac:dyDescent="0.35">
      <c r="A183" s="6"/>
      <c r="B183" s="6"/>
      <c r="C183" t="s">
        <v>190</v>
      </c>
      <c r="E183" t="s">
        <v>71</v>
      </c>
      <c r="H183" s="15" t="e">
        <f>SUMIF($3:$3,H$1-1,183:183)</f>
        <v>#NAME?</v>
      </c>
      <c r="I183" s="15" t="e">
        <f>H187</f>
        <v>#NAME?</v>
      </c>
      <c r="J183" s="15" t="e">
        <f>I187</f>
        <v>#NAME?</v>
      </c>
      <c r="K183" s="15" t="e">
        <f>J187</f>
        <v>#NAME?</v>
      </c>
      <c r="L183" s="15" t="e">
        <f>K187</f>
        <v>#NAME?</v>
      </c>
      <c r="M183" s="15" t="e">
        <f>L187</f>
        <v>#NAME?</v>
      </c>
      <c r="O183" s="34"/>
      <c r="P183" s="34">
        <f>O187</f>
        <v>0</v>
      </c>
      <c r="Q183" s="34" t="e">
        <f>P187</f>
        <v>#NAME?</v>
      </c>
      <c r="R183" s="34" t="e">
        <f t="shared" ref="R183:CC183" si="206">Q187</f>
        <v>#NAME?</v>
      </c>
      <c r="S183" s="34" t="e">
        <f t="shared" si="206"/>
        <v>#NAME?</v>
      </c>
      <c r="T183" s="34" t="e">
        <f t="shared" si="206"/>
        <v>#NAME?</v>
      </c>
      <c r="U183" s="34" t="e">
        <f t="shared" si="206"/>
        <v>#NAME?</v>
      </c>
      <c r="V183" s="34" t="e">
        <f t="shared" si="206"/>
        <v>#NAME?</v>
      </c>
      <c r="W183" s="34" t="e">
        <f t="shared" si="206"/>
        <v>#NAME?</v>
      </c>
      <c r="X183" s="34" t="e">
        <f t="shared" si="206"/>
        <v>#NAME?</v>
      </c>
      <c r="Y183" s="34" t="e">
        <f t="shared" si="206"/>
        <v>#NAME?</v>
      </c>
      <c r="Z183" s="34" t="e">
        <f t="shared" si="206"/>
        <v>#NAME?</v>
      </c>
      <c r="AA183" s="34" t="e">
        <f t="shared" si="206"/>
        <v>#NAME?</v>
      </c>
      <c r="AB183" s="34" t="e">
        <f t="shared" si="206"/>
        <v>#NAME?</v>
      </c>
      <c r="AC183" s="34" t="e">
        <f t="shared" si="206"/>
        <v>#NAME?</v>
      </c>
      <c r="AD183" s="34" t="e">
        <f t="shared" si="206"/>
        <v>#NAME?</v>
      </c>
      <c r="AE183" s="34" t="e">
        <f t="shared" si="206"/>
        <v>#NAME?</v>
      </c>
      <c r="AF183" s="34" t="e">
        <f t="shared" si="206"/>
        <v>#NAME?</v>
      </c>
      <c r="AG183" s="34" t="e">
        <f t="shared" si="206"/>
        <v>#NAME?</v>
      </c>
      <c r="AH183" s="34" t="e">
        <f t="shared" si="206"/>
        <v>#NAME?</v>
      </c>
      <c r="AI183" s="34" t="e">
        <f t="shared" si="206"/>
        <v>#NAME?</v>
      </c>
      <c r="AJ183" s="34" t="e">
        <f t="shared" si="206"/>
        <v>#NAME?</v>
      </c>
      <c r="AK183" s="34" t="e">
        <f t="shared" si="206"/>
        <v>#NAME?</v>
      </c>
      <c r="AL183" s="34" t="e">
        <f t="shared" si="206"/>
        <v>#NAME?</v>
      </c>
      <c r="AM183" s="34" t="e">
        <f t="shared" si="206"/>
        <v>#NAME?</v>
      </c>
      <c r="AN183" s="34" t="e">
        <f t="shared" si="206"/>
        <v>#NAME?</v>
      </c>
      <c r="AO183" s="34" t="e">
        <f t="shared" si="206"/>
        <v>#NAME?</v>
      </c>
      <c r="AP183" s="34" t="e">
        <f t="shared" si="206"/>
        <v>#NAME?</v>
      </c>
      <c r="AQ183" s="34" t="e">
        <f t="shared" si="206"/>
        <v>#NAME?</v>
      </c>
      <c r="AR183" s="34" t="e">
        <f t="shared" si="206"/>
        <v>#NAME?</v>
      </c>
      <c r="AS183" s="34" t="e">
        <f t="shared" si="206"/>
        <v>#NAME?</v>
      </c>
      <c r="AT183" s="34" t="e">
        <f t="shared" si="206"/>
        <v>#NAME?</v>
      </c>
      <c r="AU183" s="34" t="e">
        <f t="shared" si="206"/>
        <v>#NAME?</v>
      </c>
      <c r="AV183" s="34" t="e">
        <f t="shared" si="206"/>
        <v>#NAME?</v>
      </c>
      <c r="AW183" s="34" t="e">
        <f t="shared" si="206"/>
        <v>#NAME?</v>
      </c>
      <c r="AX183" s="34" t="e">
        <f t="shared" si="206"/>
        <v>#NAME?</v>
      </c>
      <c r="AY183" s="34" t="e">
        <f t="shared" si="206"/>
        <v>#NAME?</v>
      </c>
      <c r="AZ183" s="34" t="e">
        <f t="shared" si="206"/>
        <v>#NAME?</v>
      </c>
      <c r="BA183" s="34" t="e">
        <f t="shared" si="206"/>
        <v>#NAME?</v>
      </c>
      <c r="BB183" s="34" t="e">
        <f t="shared" si="206"/>
        <v>#NAME?</v>
      </c>
      <c r="BC183" s="34" t="e">
        <f t="shared" si="206"/>
        <v>#NAME?</v>
      </c>
      <c r="BD183" s="34" t="e">
        <f t="shared" si="206"/>
        <v>#NAME?</v>
      </c>
      <c r="BE183" s="34" t="e">
        <f t="shared" si="206"/>
        <v>#NAME?</v>
      </c>
      <c r="BF183" s="34" t="e">
        <f t="shared" si="206"/>
        <v>#NAME?</v>
      </c>
      <c r="BG183" s="34" t="e">
        <f t="shared" si="206"/>
        <v>#NAME?</v>
      </c>
      <c r="BH183" s="34" t="e">
        <f t="shared" si="206"/>
        <v>#NAME?</v>
      </c>
      <c r="BI183" s="34" t="e">
        <f t="shared" si="206"/>
        <v>#NAME?</v>
      </c>
      <c r="BJ183" s="34" t="e">
        <f t="shared" si="206"/>
        <v>#NAME?</v>
      </c>
      <c r="BK183" s="34" t="e">
        <f t="shared" si="206"/>
        <v>#NAME?</v>
      </c>
      <c r="BL183" s="34" t="e">
        <f t="shared" si="206"/>
        <v>#NAME?</v>
      </c>
      <c r="BM183" s="34" t="e">
        <f t="shared" si="206"/>
        <v>#NAME?</v>
      </c>
      <c r="BN183" s="34" t="e">
        <f t="shared" si="206"/>
        <v>#NAME?</v>
      </c>
      <c r="BO183" s="34" t="e">
        <f t="shared" si="206"/>
        <v>#NAME?</v>
      </c>
      <c r="BP183" s="34" t="e">
        <f t="shared" si="206"/>
        <v>#NAME?</v>
      </c>
      <c r="BQ183" s="34" t="e">
        <f t="shared" si="206"/>
        <v>#NAME?</v>
      </c>
      <c r="BR183" s="34" t="e">
        <f t="shared" si="206"/>
        <v>#NAME?</v>
      </c>
      <c r="BS183" s="34" t="e">
        <f t="shared" si="206"/>
        <v>#NAME?</v>
      </c>
      <c r="BT183" s="34" t="e">
        <f t="shared" si="206"/>
        <v>#NAME?</v>
      </c>
      <c r="BU183" s="34" t="e">
        <f t="shared" si="206"/>
        <v>#NAME?</v>
      </c>
      <c r="BV183" s="34" t="e">
        <f t="shared" si="206"/>
        <v>#NAME?</v>
      </c>
      <c r="BW183" s="34" t="e">
        <f t="shared" si="206"/>
        <v>#NAME?</v>
      </c>
      <c r="BX183" s="34" t="e">
        <f t="shared" si="206"/>
        <v>#NAME?</v>
      </c>
      <c r="BY183" s="34" t="e">
        <f t="shared" si="206"/>
        <v>#NAME?</v>
      </c>
      <c r="BZ183" s="34" t="e">
        <f t="shared" si="206"/>
        <v>#NAME?</v>
      </c>
      <c r="CA183" s="34" t="e">
        <f t="shared" si="206"/>
        <v>#NAME?</v>
      </c>
      <c r="CB183" s="34" t="e">
        <f t="shared" si="206"/>
        <v>#NAME?</v>
      </c>
      <c r="CC183" s="34" t="e">
        <f t="shared" si="206"/>
        <v>#NAME?</v>
      </c>
      <c r="CD183" s="34" t="e">
        <f t="shared" ref="CD183:CI183" si="207">CC187</f>
        <v>#NAME?</v>
      </c>
      <c r="CE183" s="34" t="e">
        <f t="shared" si="207"/>
        <v>#NAME?</v>
      </c>
      <c r="CF183" s="34" t="e">
        <f t="shared" si="207"/>
        <v>#NAME?</v>
      </c>
      <c r="CG183" s="34" t="e">
        <f t="shared" si="207"/>
        <v>#NAME?</v>
      </c>
      <c r="CH183" s="34" t="e">
        <f t="shared" si="207"/>
        <v>#NAME?</v>
      </c>
      <c r="CI183" s="34" t="e">
        <f t="shared" si="207"/>
        <v>#NAME?</v>
      </c>
    </row>
    <row r="184" spans="1:87" x14ac:dyDescent="0.35">
      <c r="A184" s="6"/>
      <c r="B184" s="6"/>
      <c r="C184" t="s">
        <v>190</v>
      </c>
      <c r="E184" t="s">
        <v>72</v>
      </c>
      <c r="H184" s="34" t="e">
        <f t="shared" ref="H184:M184" si="208">SUMIF($2:$2,H$1,184:184)</f>
        <v>#NAME?</v>
      </c>
      <c r="I184" s="34" t="e">
        <f t="shared" si="208"/>
        <v>#NAME?</v>
      </c>
      <c r="J184" s="34" t="e">
        <f t="shared" si="208"/>
        <v>#NAME?</v>
      </c>
      <c r="K184" s="34" t="e">
        <f t="shared" si="208"/>
        <v>#NAME?</v>
      </c>
      <c r="L184" s="34" t="e">
        <f t="shared" si="208"/>
        <v>#NAME?</v>
      </c>
      <c r="M184" s="34" t="e">
        <f t="shared" si="208"/>
        <v>#NAME?</v>
      </c>
      <c r="O184" s="17"/>
      <c r="P184" s="15" t="e">
        <f t="shared" ref="P184:CA184" si="209">P159</f>
        <v>#NAME?</v>
      </c>
      <c r="Q184" s="15" t="e">
        <f t="shared" si="209"/>
        <v>#NAME?</v>
      </c>
      <c r="R184" s="15" t="e">
        <f t="shared" si="209"/>
        <v>#NAME?</v>
      </c>
      <c r="S184" s="15" t="e">
        <f t="shared" si="209"/>
        <v>#NAME?</v>
      </c>
      <c r="T184" s="15" t="e">
        <f t="shared" si="209"/>
        <v>#NAME?</v>
      </c>
      <c r="U184" s="15" t="e">
        <f t="shared" si="209"/>
        <v>#NAME?</v>
      </c>
      <c r="V184" s="15" t="e">
        <f t="shared" si="209"/>
        <v>#NAME?</v>
      </c>
      <c r="W184" s="15" t="e">
        <f t="shared" si="209"/>
        <v>#NAME?</v>
      </c>
      <c r="X184" s="15" t="e">
        <f t="shared" si="209"/>
        <v>#NAME?</v>
      </c>
      <c r="Y184" s="15" t="e">
        <f t="shared" si="209"/>
        <v>#NAME?</v>
      </c>
      <c r="Z184" s="15" t="e">
        <f t="shared" si="209"/>
        <v>#NAME?</v>
      </c>
      <c r="AA184" s="15" t="e">
        <f t="shared" si="209"/>
        <v>#NAME?</v>
      </c>
      <c r="AB184" s="15" t="e">
        <f t="shared" si="209"/>
        <v>#NAME?</v>
      </c>
      <c r="AC184" s="15" t="e">
        <f t="shared" si="209"/>
        <v>#NAME?</v>
      </c>
      <c r="AD184" s="15" t="e">
        <f t="shared" si="209"/>
        <v>#NAME?</v>
      </c>
      <c r="AE184" s="15" t="e">
        <f t="shared" si="209"/>
        <v>#NAME?</v>
      </c>
      <c r="AF184" s="15" t="e">
        <f t="shared" si="209"/>
        <v>#NAME?</v>
      </c>
      <c r="AG184" s="15" t="e">
        <f t="shared" si="209"/>
        <v>#NAME?</v>
      </c>
      <c r="AH184" s="15" t="e">
        <f t="shared" si="209"/>
        <v>#NAME?</v>
      </c>
      <c r="AI184" s="15" t="e">
        <f t="shared" si="209"/>
        <v>#NAME?</v>
      </c>
      <c r="AJ184" s="15" t="e">
        <f t="shared" si="209"/>
        <v>#NAME?</v>
      </c>
      <c r="AK184" s="15" t="e">
        <f t="shared" si="209"/>
        <v>#NAME?</v>
      </c>
      <c r="AL184" s="15" t="e">
        <f t="shared" si="209"/>
        <v>#NAME?</v>
      </c>
      <c r="AM184" s="15" t="e">
        <f t="shared" si="209"/>
        <v>#NAME?</v>
      </c>
      <c r="AN184" s="15" t="e">
        <f t="shared" si="209"/>
        <v>#NAME?</v>
      </c>
      <c r="AO184" s="15" t="e">
        <f t="shared" si="209"/>
        <v>#NAME?</v>
      </c>
      <c r="AP184" s="15" t="e">
        <f t="shared" si="209"/>
        <v>#NAME?</v>
      </c>
      <c r="AQ184" s="15" t="e">
        <f t="shared" si="209"/>
        <v>#NAME?</v>
      </c>
      <c r="AR184" s="15" t="e">
        <f t="shared" si="209"/>
        <v>#NAME?</v>
      </c>
      <c r="AS184" s="15" t="e">
        <f t="shared" si="209"/>
        <v>#NAME?</v>
      </c>
      <c r="AT184" s="15" t="e">
        <f t="shared" si="209"/>
        <v>#NAME?</v>
      </c>
      <c r="AU184" s="15" t="e">
        <f t="shared" si="209"/>
        <v>#NAME?</v>
      </c>
      <c r="AV184" s="15" t="e">
        <f t="shared" si="209"/>
        <v>#NAME?</v>
      </c>
      <c r="AW184" s="15" t="e">
        <f t="shared" si="209"/>
        <v>#NAME?</v>
      </c>
      <c r="AX184" s="15" t="e">
        <f t="shared" si="209"/>
        <v>#NAME?</v>
      </c>
      <c r="AY184" s="15" t="e">
        <f t="shared" si="209"/>
        <v>#NAME?</v>
      </c>
      <c r="AZ184" s="15" t="e">
        <f t="shared" si="209"/>
        <v>#NAME?</v>
      </c>
      <c r="BA184" s="15" t="e">
        <f t="shared" si="209"/>
        <v>#NAME?</v>
      </c>
      <c r="BB184" s="15" t="e">
        <f t="shared" si="209"/>
        <v>#NAME?</v>
      </c>
      <c r="BC184" s="15" t="e">
        <f t="shared" si="209"/>
        <v>#NAME?</v>
      </c>
      <c r="BD184" s="15" t="e">
        <f t="shared" si="209"/>
        <v>#NAME?</v>
      </c>
      <c r="BE184" s="15" t="e">
        <f t="shared" si="209"/>
        <v>#NAME?</v>
      </c>
      <c r="BF184" s="15" t="e">
        <f t="shared" si="209"/>
        <v>#NAME?</v>
      </c>
      <c r="BG184" s="15" t="e">
        <f t="shared" si="209"/>
        <v>#NAME?</v>
      </c>
      <c r="BH184" s="15" t="e">
        <f t="shared" si="209"/>
        <v>#NAME?</v>
      </c>
      <c r="BI184" s="15" t="e">
        <f t="shared" si="209"/>
        <v>#NAME?</v>
      </c>
      <c r="BJ184" s="15" t="e">
        <f t="shared" si="209"/>
        <v>#NAME?</v>
      </c>
      <c r="BK184" s="15" t="e">
        <f t="shared" si="209"/>
        <v>#NAME?</v>
      </c>
      <c r="BL184" s="15" t="e">
        <f t="shared" si="209"/>
        <v>#NAME?</v>
      </c>
      <c r="BM184" s="15" t="e">
        <f t="shared" si="209"/>
        <v>#NAME?</v>
      </c>
      <c r="BN184" s="15" t="e">
        <f t="shared" si="209"/>
        <v>#NAME?</v>
      </c>
      <c r="BO184" s="15" t="e">
        <f t="shared" si="209"/>
        <v>#NAME?</v>
      </c>
      <c r="BP184" s="15" t="e">
        <f t="shared" si="209"/>
        <v>#NAME?</v>
      </c>
      <c r="BQ184" s="15" t="e">
        <f t="shared" si="209"/>
        <v>#NAME?</v>
      </c>
      <c r="BR184" s="15" t="e">
        <f t="shared" si="209"/>
        <v>#NAME?</v>
      </c>
      <c r="BS184" s="15" t="e">
        <f t="shared" si="209"/>
        <v>#NAME?</v>
      </c>
      <c r="BT184" s="15" t="e">
        <f t="shared" si="209"/>
        <v>#NAME?</v>
      </c>
      <c r="BU184" s="15" t="e">
        <f t="shared" si="209"/>
        <v>#NAME?</v>
      </c>
      <c r="BV184" s="15" t="e">
        <f t="shared" si="209"/>
        <v>#NAME?</v>
      </c>
      <c r="BW184" s="15" t="e">
        <f t="shared" si="209"/>
        <v>#NAME?</v>
      </c>
      <c r="BX184" s="15" t="e">
        <f t="shared" si="209"/>
        <v>#NAME?</v>
      </c>
      <c r="BY184" s="15" t="e">
        <f t="shared" si="209"/>
        <v>#NAME?</v>
      </c>
      <c r="BZ184" s="15" t="e">
        <f t="shared" si="209"/>
        <v>#NAME?</v>
      </c>
      <c r="CA184" s="15" t="e">
        <f t="shared" si="209"/>
        <v>#NAME?</v>
      </c>
      <c r="CB184" s="15" t="e">
        <f t="shared" ref="CB184:CI184" si="210">CB159</f>
        <v>#NAME?</v>
      </c>
      <c r="CC184" s="15" t="e">
        <f t="shared" si="210"/>
        <v>#NAME?</v>
      </c>
      <c r="CD184" s="15" t="e">
        <f t="shared" si="210"/>
        <v>#NAME?</v>
      </c>
      <c r="CE184" s="15" t="e">
        <f t="shared" si="210"/>
        <v>#NAME?</v>
      </c>
      <c r="CF184" s="15" t="e">
        <f t="shared" si="210"/>
        <v>#NAME?</v>
      </c>
      <c r="CG184" s="15" t="e">
        <f t="shared" si="210"/>
        <v>#NAME?</v>
      </c>
      <c r="CH184" s="15" t="e">
        <f t="shared" si="210"/>
        <v>#NAME?</v>
      </c>
      <c r="CI184" s="15" t="e">
        <f t="shared" si="210"/>
        <v>#NAME?</v>
      </c>
    </row>
    <row r="185" spans="1:87" x14ac:dyDescent="0.35">
      <c r="A185" s="6"/>
      <c r="B185" s="6"/>
      <c r="C185" t="s">
        <v>190</v>
      </c>
      <c r="E185" s="12" t="s">
        <v>73</v>
      </c>
      <c r="F185" s="12"/>
      <c r="G185" s="13"/>
      <c r="H185" s="16">
        <v>0.05</v>
      </c>
      <c r="I185" s="16">
        <v>0.05</v>
      </c>
      <c r="J185" s="16">
        <v>0.05</v>
      </c>
      <c r="K185" s="16">
        <v>0.05</v>
      </c>
      <c r="L185" s="16">
        <v>0.05</v>
      </c>
      <c r="M185" s="16">
        <v>0.05</v>
      </c>
      <c r="O185" s="20"/>
      <c r="P185" s="20" t="e" cm="1">
        <f t="array" ref="P185">INDEX($H:$M,ROW(),MATCH(P$2,$H$1:$M$1,0))</f>
        <v>#NAME?</v>
      </c>
      <c r="Q185" s="20" t="e" cm="1">
        <f t="array" ref="Q185">INDEX($H:$M,ROW(),MATCH(Q$2,$H$1:$M$1,0))</f>
        <v>#NAME?</v>
      </c>
      <c r="R185" s="20" t="e" cm="1">
        <f t="array" ref="R185">INDEX($H:$M,ROW(),MATCH(R$2,$H$1:$M$1,0))</f>
        <v>#NAME?</v>
      </c>
      <c r="S185" s="20" t="e" cm="1">
        <f t="array" ref="S185">INDEX($H:$M,ROW(),MATCH(S$2,$H$1:$M$1,0))</f>
        <v>#NAME?</v>
      </c>
      <c r="T185" s="20" t="e" cm="1">
        <f t="array" ref="T185">INDEX($H:$M,ROW(),MATCH(T$2,$H$1:$M$1,0))</f>
        <v>#NAME?</v>
      </c>
      <c r="U185" s="20" t="e" cm="1">
        <f t="array" ref="U185">INDEX($H:$M,ROW(),MATCH(U$2,$H$1:$M$1,0))</f>
        <v>#NAME?</v>
      </c>
      <c r="V185" s="20" t="e" cm="1">
        <f t="array" ref="V185">INDEX($H:$M,ROW(),MATCH(V$2,$H$1:$M$1,0))</f>
        <v>#NAME?</v>
      </c>
      <c r="W185" s="20" t="e" cm="1">
        <f t="array" ref="W185">INDEX($H:$M,ROW(),MATCH(W$2,$H$1:$M$1,0))</f>
        <v>#NAME?</v>
      </c>
      <c r="X185" s="20" t="e" cm="1">
        <f t="array" ref="X185">INDEX($H:$M,ROW(),MATCH(X$2,$H$1:$M$1,0))</f>
        <v>#NAME?</v>
      </c>
      <c r="Y185" s="20" t="e" cm="1">
        <f t="array" ref="Y185">INDEX($H:$M,ROW(),MATCH(Y$2,$H$1:$M$1,0))</f>
        <v>#NAME?</v>
      </c>
      <c r="Z185" s="20" t="e" cm="1">
        <f t="array" ref="Z185">INDEX($H:$M,ROW(),MATCH(Z$2,$H$1:$M$1,0))</f>
        <v>#NAME?</v>
      </c>
      <c r="AA185" s="20" t="e" cm="1">
        <f t="array" ref="AA185">INDEX($H:$M,ROW(),MATCH(AA$2,$H$1:$M$1,0))</f>
        <v>#NAME?</v>
      </c>
      <c r="AB185" s="20" t="e" cm="1">
        <f t="array" ref="AB185">INDEX($H:$M,ROW(),MATCH(AB$2,$H$1:$M$1,0))</f>
        <v>#NAME?</v>
      </c>
      <c r="AC185" s="20" t="e" cm="1">
        <f t="array" ref="AC185">INDEX($H:$M,ROW(),MATCH(AC$2,$H$1:$M$1,0))</f>
        <v>#NAME?</v>
      </c>
      <c r="AD185" s="20" t="e" cm="1">
        <f t="array" ref="AD185">INDEX($H:$M,ROW(),MATCH(AD$2,$H$1:$M$1,0))</f>
        <v>#NAME?</v>
      </c>
      <c r="AE185" s="20" t="e" cm="1">
        <f t="array" ref="AE185">INDEX($H:$M,ROW(),MATCH(AE$2,$H$1:$M$1,0))</f>
        <v>#NAME?</v>
      </c>
      <c r="AF185" s="20" t="e" cm="1">
        <f t="array" ref="AF185">INDEX($H:$M,ROW(),MATCH(AF$2,$H$1:$M$1,0))</f>
        <v>#NAME?</v>
      </c>
      <c r="AG185" s="20" t="e" cm="1">
        <f t="array" ref="AG185">INDEX($H:$M,ROW(),MATCH(AG$2,$H$1:$M$1,0))</f>
        <v>#NAME?</v>
      </c>
      <c r="AH185" s="20" t="e" cm="1">
        <f t="array" ref="AH185">INDEX($H:$M,ROW(),MATCH(AH$2,$H$1:$M$1,0))</f>
        <v>#NAME?</v>
      </c>
      <c r="AI185" s="20" t="e" cm="1">
        <f t="array" ref="AI185">INDEX($H:$M,ROW(),MATCH(AI$2,$H$1:$M$1,0))</f>
        <v>#NAME?</v>
      </c>
      <c r="AJ185" s="20" t="e" cm="1">
        <f t="array" ref="AJ185">INDEX($H:$M,ROW(),MATCH(AJ$2,$H$1:$M$1,0))</f>
        <v>#NAME?</v>
      </c>
      <c r="AK185" s="20" t="e" cm="1">
        <f t="array" ref="AK185">INDEX($H:$M,ROW(),MATCH(AK$2,$H$1:$M$1,0))</f>
        <v>#NAME?</v>
      </c>
      <c r="AL185" s="20" t="e" cm="1">
        <f t="array" ref="AL185">INDEX($H:$M,ROW(),MATCH(AL$2,$H$1:$M$1,0))</f>
        <v>#NAME?</v>
      </c>
      <c r="AM185" s="20" t="e" cm="1">
        <f t="array" ref="AM185">INDEX($H:$M,ROW(),MATCH(AM$2,$H$1:$M$1,0))</f>
        <v>#NAME?</v>
      </c>
      <c r="AN185" s="20" t="e" cm="1">
        <f t="array" ref="AN185">INDEX($H:$M,ROW(),MATCH(AN$2,$H$1:$M$1,0))</f>
        <v>#NAME?</v>
      </c>
      <c r="AO185" s="20" t="e" cm="1">
        <f t="array" ref="AO185">INDEX($H:$M,ROW(),MATCH(AO$2,$H$1:$M$1,0))</f>
        <v>#NAME?</v>
      </c>
      <c r="AP185" s="20" t="e" cm="1">
        <f t="array" ref="AP185">INDEX($H:$M,ROW(),MATCH(AP$2,$H$1:$M$1,0))</f>
        <v>#NAME?</v>
      </c>
      <c r="AQ185" s="20" t="e" cm="1">
        <f t="array" ref="AQ185">INDEX($H:$M,ROW(),MATCH(AQ$2,$H$1:$M$1,0))</f>
        <v>#NAME?</v>
      </c>
      <c r="AR185" s="20" t="e" cm="1">
        <f t="array" ref="AR185">INDEX($H:$M,ROW(),MATCH(AR$2,$H$1:$M$1,0))</f>
        <v>#NAME?</v>
      </c>
      <c r="AS185" s="20" t="e" cm="1">
        <f t="array" ref="AS185">INDEX($H:$M,ROW(),MATCH(AS$2,$H$1:$M$1,0))</f>
        <v>#NAME?</v>
      </c>
      <c r="AT185" s="20" t="e" cm="1">
        <f t="array" ref="AT185">INDEX($H:$M,ROW(),MATCH(AT$2,$H$1:$M$1,0))</f>
        <v>#NAME?</v>
      </c>
      <c r="AU185" s="20" t="e" cm="1">
        <f t="array" ref="AU185">INDEX($H:$M,ROW(),MATCH(AU$2,$H$1:$M$1,0))</f>
        <v>#NAME?</v>
      </c>
      <c r="AV185" s="20" t="e" cm="1">
        <f t="array" ref="AV185">INDEX($H:$M,ROW(),MATCH(AV$2,$H$1:$M$1,0))</f>
        <v>#NAME?</v>
      </c>
      <c r="AW185" s="20" t="e" cm="1">
        <f t="array" ref="AW185">INDEX($H:$M,ROW(),MATCH(AW$2,$H$1:$M$1,0))</f>
        <v>#NAME?</v>
      </c>
      <c r="AX185" s="20" t="e" cm="1">
        <f t="array" ref="AX185">INDEX($H:$M,ROW(),MATCH(AX$2,$H$1:$M$1,0))</f>
        <v>#NAME?</v>
      </c>
      <c r="AY185" s="20" t="e" cm="1">
        <f t="array" ref="AY185">INDEX($H:$M,ROW(),MATCH(AY$2,$H$1:$M$1,0))</f>
        <v>#NAME?</v>
      </c>
      <c r="AZ185" s="20" t="e" cm="1">
        <f t="array" ref="AZ185">INDEX($H:$M,ROW(),MATCH(AZ$2,$H$1:$M$1,0))</f>
        <v>#NAME?</v>
      </c>
      <c r="BA185" s="20" t="e" cm="1">
        <f t="array" ref="BA185">INDEX($H:$M,ROW(),MATCH(BA$2,$H$1:$M$1,0))</f>
        <v>#NAME?</v>
      </c>
      <c r="BB185" s="20" t="e" cm="1">
        <f t="array" ref="BB185">INDEX($H:$M,ROW(),MATCH(BB$2,$H$1:$M$1,0))</f>
        <v>#NAME?</v>
      </c>
      <c r="BC185" s="20" t="e" cm="1">
        <f t="array" ref="BC185">INDEX($H:$M,ROW(),MATCH(BC$2,$H$1:$M$1,0))</f>
        <v>#NAME?</v>
      </c>
      <c r="BD185" s="20" t="e" cm="1">
        <f t="array" ref="BD185">INDEX($H:$M,ROW(),MATCH(BD$2,$H$1:$M$1,0))</f>
        <v>#NAME?</v>
      </c>
      <c r="BE185" s="20" t="e" cm="1">
        <f t="array" ref="BE185">INDEX($H:$M,ROW(),MATCH(BE$2,$H$1:$M$1,0))</f>
        <v>#NAME?</v>
      </c>
      <c r="BF185" s="20" t="e" cm="1">
        <f t="array" ref="BF185">INDEX($H:$M,ROW(),MATCH(BF$2,$H$1:$M$1,0))</f>
        <v>#NAME?</v>
      </c>
      <c r="BG185" s="20" t="e" cm="1">
        <f t="array" ref="BG185">INDEX($H:$M,ROW(),MATCH(BG$2,$H$1:$M$1,0))</f>
        <v>#NAME?</v>
      </c>
      <c r="BH185" s="20" t="e" cm="1">
        <f t="array" ref="BH185">INDEX($H:$M,ROW(),MATCH(BH$2,$H$1:$M$1,0))</f>
        <v>#NAME?</v>
      </c>
      <c r="BI185" s="20" t="e" cm="1">
        <f t="array" ref="BI185">INDEX($H:$M,ROW(),MATCH(BI$2,$H$1:$M$1,0))</f>
        <v>#NAME?</v>
      </c>
      <c r="BJ185" s="20" t="e" cm="1">
        <f t="array" ref="BJ185">INDEX($H:$M,ROW(),MATCH(BJ$2,$H$1:$M$1,0))</f>
        <v>#NAME?</v>
      </c>
      <c r="BK185" s="20" t="e" cm="1">
        <f t="array" ref="BK185">INDEX($H:$M,ROW(),MATCH(BK$2,$H$1:$M$1,0))</f>
        <v>#NAME?</v>
      </c>
      <c r="BL185" s="20" t="e" cm="1">
        <f t="array" ref="BL185">INDEX($H:$M,ROW(),MATCH(BL$2,$H$1:$M$1,0))</f>
        <v>#NAME?</v>
      </c>
      <c r="BM185" s="20" t="e" cm="1">
        <f t="array" ref="BM185">INDEX($H:$M,ROW(),MATCH(BM$2,$H$1:$M$1,0))</f>
        <v>#NAME?</v>
      </c>
      <c r="BN185" s="20" t="e" cm="1">
        <f t="array" ref="BN185">INDEX($H:$M,ROW(),MATCH(BN$2,$H$1:$M$1,0))</f>
        <v>#NAME?</v>
      </c>
      <c r="BO185" s="20" t="e" cm="1">
        <f t="array" ref="BO185">INDEX($H:$M,ROW(),MATCH(BO$2,$H$1:$M$1,0))</f>
        <v>#NAME?</v>
      </c>
      <c r="BP185" s="20" t="e" cm="1">
        <f t="array" ref="BP185">INDEX($H:$M,ROW(),MATCH(BP$2,$H$1:$M$1,0))</f>
        <v>#NAME?</v>
      </c>
      <c r="BQ185" s="20" t="e" cm="1">
        <f t="array" ref="BQ185">INDEX($H:$M,ROW(),MATCH(BQ$2,$H$1:$M$1,0))</f>
        <v>#NAME?</v>
      </c>
      <c r="BR185" s="20" t="e" cm="1">
        <f t="array" ref="BR185">INDEX($H:$M,ROW(),MATCH(BR$2,$H$1:$M$1,0))</f>
        <v>#NAME?</v>
      </c>
      <c r="BS185" s="20" t="e" cm="1">
        <f t="array" ref="BS185">INDEX($H:$M,ROW(),MATCH(BS$2,$H$1:$M$1,0))</f>
        <v>#NAME?</v>
      </c>
      <c r="BT185" s="20" t="e" cm="1">
        <f t="array" ref="BT185">INDEX($H:$M,ROW(),MATCH(BT$2,$H$1:$M$1,0))</f>
        <v>#NAME?</v>
      </c>
      <c r="BU185" s="20" t="e" cm="1">
        <f t="array" ref="BU185">INDEX($H:$M,ROW(),MATCH(BU$2,$H$1:$M$1,0))</f>
        <v>#NAME?</v>
      </c>
      <c r="BV185" s="20" t="e" cm="1">
        <f t="array" ref="BV185">INDEX($H:$M,ROW(),MATCH(BV$2,$H$1:$M$1,0))</f>
        <v>#NAME?</v>
      </c>
      <c r="BW185" s="20" t="e" cm="1">
        <f t="array" ref="BW185">INDEX($H:$M,ROW(),MATCH(BW$2,$H$1:$M$1,0))</f>
        <v>#NAME?</v>
      </c>
      <c r="BX185" s="20" t="e" cm="1">
        <f t="array" ref="BX185">INDEX($H:$M,ROW(),MATCH(BX$2,$H$1:$M$1,0))</f>
        <v>#NAME?</v>
      </c>
      <c r="BY185" s="20" t="e" cm="1">
        <f t="array" ref="BY185">INDEX($H:$M,ROW(),MATCH(BY$2,$H$1:$M$1,0))</f>
        <v>#NAME?</v>
      </c>
      <c r="BZ185" s="20" t="e" cm="1">
        <f t="array" ref="BZ185">INDEX($H:$M,ROW(),MATCH(BZ$2,$H$1:$M$1,0))</f>
        <v>#NAME?</v>
      </c>
      <c r="CA185" s="20" t="e" cm="1">
        <f t="array" ref="CA185">INDEX($H:$M,ROW(),MATCH(CA$2,$H$1:$M$1,0))</f>
        <v>#NAME?</v>
      </c>
      <c r="CB185" s="20" t="e" cm="1">
        <f t="array" ref="CB185">INDEX($H:$M,ROW(),MATCH(CB$2,$H$1:$M$1,0))</f>
        <v>#NAME?</v>
      </c>
      <c r="CC185" s="20" t="e" cm="1">
        <f t="array" ref="CC185">INDEX($H:$M,ROW(),MATCH(CC$2,$H$1:$M$1,0))</f>
        <v>#NAME?</v>
      </c>
      <c r="CD185" s="20" t="e" cm="1">
        <f t="array" ref="CD185">INDEX($H:$M,ROW(),MATCH(CD$2,$H$1:$M$1,0))</f>
        <v>#NAME?</v>
      </c>
      <c r="CE185" s="20" t="e" cm="1">
        <f t="array" ref="CE185">INDEX($H:$M,ROW(),MATCH(CE$2,$H$1:$M$1,0))</f>
        <v>#NAME?</v>
      </c>
      <c r="CF185" s="20" t="e" cm="1">
        <f t="array" ref="CF185">INDEX($H:$M,ROW(),MATCH(CF$2,$H$1:$M$1,0))</f>
        <v>#NAME?</v>
      </c>
      <c r="CG185" s="20" t="e" cm="1">
        <f t="array" ref="CG185">INDEX($H:$M,ROW(),MATCH(CG$2,$H$1:$M$1,0))</f>
        <v>#NAME?</v>
      </c>
      <c r="CH185" s="20" t="e" cm="1">
        <f t="array" ref="CH185">INDEX($H:$M,ROW(),MATCH(CH$2,$H$1:$M$1,0))</f>
        <v>#NAME?</v>
      </c>
      <c r="CI185" s="20" t="e" cm="1">
        <f t="array" ref="CI185">INDEX($H:$M,ROW(),MATCH(CI$2,$H$1:$M$1,0))</f>
        <v>#NAME?</v>
      </c>
    </row>
    <row r="186" spans="1:87" x14ac:dyDescent="0.35">
      <c r="B186" s="6"/>
      <c r="C186" t="s">
        <v>190</v>
      </c>
      <c r="E186" t="s">
        <v>74</v>
      </c>
      <c r="H186" s="35" t="e">
        <f t="shared" ref="H186:M186" si="211">SUMIF($2:$2,H$1,186:186)</f>
        <v>#NAME?</v>
      </c>
      <c r="I186" s="35" t="e">
        <f t="shared" si="211"/>
        <v>#NAME?</v>
      </c>
      <c r="J186" s="35" t="e">
        <f t="shared" si="211"/>
        <v>#NAME?</v>
      </c>
      <c r="K186" s="35" t="e">
        <f t="shared" si="211"/>
        <v>#NAME?</v>
      </c>
      <c r="L186" s="35" t="e">
        <f t="shared" si="211"/>
        <v>#NAME?</v>
      </c>
      <c r="M186" s="35" t="e">
        <f t="shared" si="211"/>
        <v>#NAME?</v>
      </c>
      <c r="N186" s="36"/>
      <c r="O186" s="35"/>
      <c r="P186" s="35" t="e">
        <f t="shared" ref="P186:CA186" si="212">-P183*P185</f>
        <v>#NAME?</v>
      </c>
      <c r="Q186" s="35" t="e">
        <f t="shared" si="212"/>
        <v>#NAME?</v>
      </c>
      <c r="R186" s="35" t="e">
        <f t="shared" si="212"/>
        <v>#NAME?</v>
      </c>
      <c r="S186" s="35" t="e">
        <f t="shared" si="212"/>
        <v>#NAME?</v>
      </c>
      <c r="T186" s="35" t="e">
        <f t="shared" si="212"/>
        <v>#NAME?</v>
      </c>
      <c r="U186" s="35" t="e">
        <f t="shared" si="212"/>
        <v>#NAME?</v>
      </c>
      <c r="V186" s="35" t="e">
        <f t="shared" si="212"/>
        <v>#NAME?</v>
      </c>
      <c r="W186" s="35" t="e">
        <f t="shared" si="212"/>
        <v>#NAME?</v>
      </c>
      <c r="X186" s="35" t="e">
        <f t="shared" si="212"/>
        <v>#NAME?</v>
      </c>
      <c r="Y186" s="35" t="e">
        <f t="shared" si="212"/>
        <v>#NAME?</v>
      </c>
      <c r="Z186" s="35" t="e">
        <f t="shared" si="212"/>
        <v>#NAME?</v>
      </c>
      <c r="AA186" s="35" t="e">
        <f t="shared" si="212"/>
        <v>#NAME?</v>
      </c>
      <c r="AB186" s="35" t="e">
        <f t="shared" si="212"/>
        <v>#NAME?</v>
      </c>
      <c r="AC186" s="35" t="e">
        <f t="shared" si="212"/>
        <v>#NAME?</v>
      </c>
      <c r="AD186" s="35" t="e">
        <f t="shared" si="212"/>
        <v>#NAME?</v>
      </c>
      <c r="AE186" s="35" t="e">
        <f t="shared" si="212"/>
        <v>#NAME?</v>
      </c>
      <c r="AF186" s="35" t="e">
        <f t="shared" si="212"/>
        <v>#NAME?</v>
      </c>
      <c r="AG186" s="35" t="e">
        <f t="shared" si="212"/>
        <v>#NAME?</v>
      </c>
      <c r="AH186" s="35" t="e">
        <f t="shared" si="212"/>
        <v>#NAME?</v>
      </c>
      <c r="AI186" s="35" t="e">
        <f t="shared" si="212"/>
        <v>#NAME?</v>
      </c>
      <c r="AJ186" s="35" t="e">
        <f t="shared" si="212"/>
        <v>#NAME?</v>
      </c>
      <c r="AK186" s="35" t="e">
        <f t="shared" si="212"/>
        <v>#NAME?</v>
      </c>
      <c r="AL186" s="35" t="e">
        <f t="shared" si="212"/>
        <v>#NAME?</v>
      </c>
      <c r="AM186" s="35" t="e">
        <f t="shared" si="212"/>
        <v>#NAME?</v>
      </c>
      <c r="AN186" s="35" t="e">
        <f t="shared" si="212"/>
        <v>#NAME?</v>
      </c>
      <c r="AO186" s="35" t="e">
        <f t="shared" si="212"/>
        <v>#NAME?</v>
      </c>
      <c r="AP186" s="35" t="e">
        <f t="shared" si="212"/>
        <v>#NAME?</v>
      </c>
      <c r="AQ186" s="35" t="e">
        <f t="shared" si="212"/>
        <v>#NAME?</v>
      </c>
      <c r="AR186" s="35" t="e">
        <f t="shared" si="212"/>
        <v>#NAME?</v>
      </c>
      <c r="AS186" s="35" t="e">
        <f t="shared" si="212"/>
        <v>#NAME?</v>
      </c>
      <c r="AT186" s="35" t="e">
        <f t="shared" si="212"/>
        <v>#NAME?</v>
      </c>
      <c r="AU186" s="35" t="e">
        <f t="shared" si="212"/>
        <v>#NAME?</v>
      </c>
      <c r="AV186" s="35" t="e">
        <f t="shared" si="212"/>
        <v>#NAME?</v>
      </c>
      <c r="AW186" s="35" t="e">
        <f t="shared" si="212"/>
        <v>#NAME?</v>
      </c>
      <c r="AX186" s="35" t="e">
        <f t="shared" si="212"/>
        <v>#NAME?</v>
      </c>
      <c r="AY186" s="35" t="e">
        <f t="shared" si="212"/>
        <v>#NAME?</v>
      </c>
      <c r="AZ186" s="35" t="e">
        <f t="shared" si="212"/>
        <v>#NAME?</v>
      </c>
      <c r="BA186" s="35" t="e">
        <f t="shared" si="212"/>
        <v>#NAME?</v>
      </c>
      <c r="BB186" s="35" t="e">
        <f t="shared" si="212"/>
        <v>#NAME?</v>
      </c>
      <c r="BC186" s="35" t="e">
        <f t="shared" si="212"/>
        <v>#NAME?</v>
      </c>
      <c r="BD186" s="35" t="e">
        <f t="shared" si="212"/>
        <v>#NAME?</v>
      </c>
      <c r="BE186" s="35" t="e">
        <f t="shared" si="212"/>
        <v>#NAME?</v>
      </c>
      <c r="BF186" s="35" t="e">
        <f t="shared" si="212"/>
        <v>#NAME?</v>
      </c>
      <c r="BG186" s="35" t="e">
        <f t="shared" si="212"/>
        <v>#NAME?</v>
      </c>
      <c r="BH186" s="35" t="e">
        <f t="shared" si="212"/>
        <v>#NAME?</v>
      </c>
      <c r="BI186" s="35" t="e">
        <f t="shared" si="212"/>
        <v>#NAME?</v>
      </c>
      <c r="BJ186" s="35" t="e">
        <f t="shared" si="212"/>
        <v>#NAME?</v>
      </c>
      <c r="BK186" s="35" t="e">
        <f t="shared" si="212"/>
        <v>#NAME?</v>
      </c>
      <c r="BL186" s="35" t="e">
        <f t="shared" si="212"/>
        <v>#NAME?</v>
      </c>
      <c r="BM186" s="35" t="e">
        <f t="shared" si="212"/>
        <v>#NAME?</v>
      </c>
      <c r="BN186" s="35" t="e">
        <f t="shared" si="212"/>
        <v>#NAME?</v>
      </c>
      <c r="BO186" s="35" t="e">
        <f t="shared" si="212"/>
        <v>#NAME?</v>
      </c>
      <c r="BP186" s="35" t="e">
        <f t="shared" si="212"/>
        <v>#NAME?</v>
      </c>
      <c r="BQ186" s="35" t="e">
        <f t="shared" si="212"/>
        <v>#NAME?</v>
      </c>
      <c r="BR186" s="35" t="e">
        <f t="shared" si="212"/>
        <v>#NAME?</v>
      </c>
      <c r="BS186" s="35" t="e">
        <f t="shared" si="212"/>
        <v>#NAME?</v>
      </c>
      <c r="BT186" s="35" t="e">
        <f t="shared" si="212"/>
        <v>#NAME?</v>
      </c>
      <c r="BU186" s="35" t="e">
        <f t="shared" si="212"/>
        <v>#NAME?</v>
      </c>
      <c r="BV186" s="35" t="e">
        <f t="shared" si="212"/>
        <v>#NAME?</v>
      </c>
      <c r="BW186" s="35" t="e">
        <f t="shared" si="212"/>
        <v>#NAME?</v>
      </c>
      <c r="BX186" s="35" t="e">
        <f t="shared" si="212"/>
        <v>#NAME?</v>
      </c>
      <c r="BY186" s="35" t="e">
        <f t="shared" si="212"/>
        <v>#NAME?</v>
      </c>
      <c r="BZ186" s="35" t="e">
        <f t="shared" si="212"/>
        <v>#NAME?</v>
      </c>
      <c r="CA186" s="35" t="e">
        <f t="shared" si="212"/>
        <v>#NAME?</v>
      </c>
      <c r="CB186" s="35" t="e">
        <f t="shared" ref="CB186:CI186" si="213">-CB183*CB185</f>
        <v>#NAME?</v>
      </c>
      <c r="CC186" s="35" t="e">
        <f t="shared" si="213"/>
        <v>#NAME?</v>
      </c>
      <c r="CD186" s="35" t="e">
        <f t="shared" si="213"/>
        <v>#NAME?</v>
      </c>
      <c r="CE186" s="35" t="e">
        <f t="shared" si="213"/>
        <v>#NAME?</v>
      </c>
      <c r="CF186" s="35" t="e">
        <f t="shared" si="213"/>
        <v>#NAME?</v>
      </c>
      <c r="CG186" s="35" t="e">
        <f t="shared" si="213"/>
        <v>#NAME?</v>
      </c>
      <c r="CH186" s="35" t="e">
        <f t="shared" si="213"/>
        <v>#NAME?</v>
      </c>
      <c r="CI186" s="35" t="e">
        <f t="shared" si="213"/>
        <v>#NAME?</v>
      </c>
    </row>
    <row r="187" spans="1:87" x14ac:dyDescent="0.35">
      <c r="B187" t="s">
        <v>80</v>
      </c>
      <c r="C187" t="s">
        <v>190</v>
      </c>
      <c r="E187" s="31" t="str">
        <f>"# of subscriers - "&amp;E181</f>
        <v># of subscriers - Subscription revenue - Last tier, secondary:</v>
      </c>
      <c r="F187" s="31"/>
      <c r="G187" s="67"/>
      <c r="H187" s="32" t="e">
        <f t="shared" ref="H187:N187" si="214">SUMIF($3:$3,H$1,187:187)</f>
        <v>#NAME?</v>
      </c>
      <c r="I187" s="32" t="e">
        <f t="shared" si="214"/>
        <v>#NAME?</v>
      </c>
      <c r="J187" s="32" t="e">
        <f t="shared" si="214"/>
        <v>#NAME?</v>
      </c>
      <c r="K187" s="32" t="e">
        <f t="shared" si="214"/>
        <v>#NAME?</v>
      </c>
      <c r="L187" s="32" t="e">
        <f t="shared" si="214"/>
        <v>#NAME?</v>
      </c>
      <c r="M187" s="32" t="e">
        <f t="shared" si="214"/>
        <v>#NAME?</v>
      </c>
      <c r="N187" s="32">
        <f t="shared" si="214"/>
        <v>0</v>
      </c>
      <c r="O187" s="32"/>
      <c r="P187" s="32" t="e">
        <f>P183+P184+P186</f>
        <v>#NAME?</v>
      </c>
      <c r="Q187" s="32" t="e">
        <f t="shared" ref="Q187:CB187" si="215">Q183+Q184+Q186</f>
        <v>#NAME?</v>
      </c>
      <c r="R187" s="32" t="e">
        <f t="shared" si="215"/>
        <v>#NAME?</v>
      </c>
      <c r="S187" s="32" t="e">
        <f t="shared" si="215"/>
        <v>#NAME?</v>
      </c>
      <c r="T187" s="32" t="e">
        <f t="shared" si="215"/>
        <v>#NAME?</v>
      </c>
      <c r="U187" s="32" t="e">
        <f t="shared" si="215"/>
        <v>#NAME?</v>
      </c>
      <c r="V187" s="32" t="e">
        <f t="shared" si="215"/>
        <v>#NAME?</v>
      </c>
      <c r="W187" s="32" t="e">
        <f t="shared" si="215"/>
        <v>#NAME?</v>
      </c>
      <c r="X187" s="32" t="e">
        <f t="shared" si="215"/>
        <v>#NAME?</v>
      </c>
      <c r="Y187" s="32" t="e">
        <f t="shared" si="215"/>
        <v>#NAME?</v>
      </c>
      <c r="Z187" s="32" t="e">
        <f t="shared" si="215"/>
        <v>#NAME?</v>
      </c>
      <c r="AA187" s="32" t="e">
        <f t="shared" si="215"/>
        <v>#NAME?</v>
      </c>
      <c r="AB187" s="32" t="e">
        <f t="shared" si="215"/>
        <v>#NAME?</v>
      </c>
      <c r="AC187" s="32" t="e">
        <f t="shared" si="215"/>
        <v>#NAME?</v>
      </c>
      <c r="AD187" s="32" t="e">
        <f t="shared" si="215"/>
        <v>#NAME?</v>
      </c>
      <c r="AE187" s="32" t="e">
        <f t="shared" si="215"/>
        <v>#NAME?</v>
      </c>
      <c r="AF187" s="32" t="e">
        <f t="shared" si="215"/>
        <v>#NAME?</v>
      </c>
      <c r="AG187" s="32" t="e">
        <f t="shared" si="215"/>
        <v>#NAME?</v>
      </c>
      <c r="AH187" s="32" t="e">
        <f t="shared" si="215"/>
        <v>#NAME?</v>
      </c>
      <c r="AI187" s="32" t="e">
        <f t="shared" si="215"/>
        <v>#NAME?</v>
      </c>
      <c r="AJ187" s="32" t="e">
        <f t="shared" si="215"/>
        <v>#NAME?</v>
      </c>
      <c r="AK187" s="32" t="e">
        <f t="shared" si="215"/>
        <v>#NAME?</v>
      </c>
      <c r="AL187" s="32" t="e">
        <f t="shared" si="215"/>
        <v>#NAME?</v>
      </c>
      <c r="AM187" s="32" t="e">
        <f t="shared" si="215"/>
        <v>#NAME?</v>
      </c>
      <c r="AN187" s="32" t="e">
        <f t="shared" si="215"/>
        <v>#NAME?</v>
      </c>
      <c r="AO187" s="32" t="e">
        <f t="shared" si="215"/>
        <v>#NAME?</v>
      </c>
      <c r="AP187" s="32" t="e">
        <f t="shared" si="215"/>
        <v>#NAME?</v>
      </c>
      <c r="AQ187" s="32" t="e">
        <f t="shared" si="215"/>
        <v>#NAME?</v>
      </c>
      <c r="AR187" s="32" t="e">
        <f t="shared" si="215"/>
        <v>#NAME?</v>
      </c>
      <c r="AS187" s="32" t="e">
        <f t="shared" si="215"/>
        <v>#NAME?</v>
      </c>
      <c r="AT187" s="32" t="e">
        <f t="shared" si="215"/>
        <v>#NAME?</v>
      </c>
      <c r="AU187" s="32" t="e">
        <f t="shared" si="215"/>
        <v>#NAME?</v>
      </c>
      <c r="AV187" s="32" t="e">
        <f t="shared" si="215"/>
        <v>#NAME?</v>
      </c>
      <c r="AW187" s="32" t="e">
        <f t="shared" si="215"/>
        <v>#NAME?</v>
      </c>
      <c r="AX187" s="32" t="e">
        <f t="shared" si="215"/>
        <v>#NAME?</v>
      </c>
      <c r="AY187" s="32" t="e">
        <f t="shared" si="215"/>
        <v>#NAME?</v>
      </c>
      <c r="AZ187" s="32" t="e">
        <f t="shared" si="215"/>
        <v>#NAME?</v>
      </c>
      <c r="BA187" s="32" t="e">
        <f t="shared" si="215"/>
        <v>#NAME?</v>
      </c>
      <c r="BB187" s="32" t="e">
        <f t="shared" si="215"/>
        <v>#NAME?</v>
      </c>
      <c r="BC187" s="32" t="e">
        <f t="shared" si="215"/>
        <v>#NAME?</v>
      </c>
      <c r="BD187" s="32" t="e">
        <f t="shared" si="215"/>
        <v>#NAME?</v>
      </c>
      <c r="BE187" s="32" t="e">
        <f t="shared" si="215"/>
        <v>#NAME?</v>
      </c>
      <c r="BF187" s="32" t="e">
        <f t="shared" si="215"/>
        <v>#NAME?</v>
      </c>
      <c r="BG187" s="32" t="e">
        <f t="shared" si="215"/>
        <v>#NAME?</v>
      </c>
      <c r="BH187" s="32" t="e">
        <f t="shared" si="215"/>
        <v>#NAME?</v>
      </c>
      <c r="BI187" s="32" t="e">
        <f t="shared" si="215"/>
        <v>#NAME?</v>
      </c>
      <c r="BJ187" s="32" t="e">
        <f t="shared" si="215"/>
        <v>#NAME?</v>
      </c>
      <c r="BK187" s="32" t="e">
        <f t="shared" si="215"/>
        <v>#NAME?</v>
      </c>
      <c r="BL187" s="32" t="e">
        <f t="shared" si="215"/>
        <v>#NAME?</v>
      </c>
      <c r="BM187" s="32" t="e">
        <f t="shared" si="215"/>
        <v>#NAME?</v>
      </c>
      <c r="BN187" s="32" t="e">
        <f t="shared" si="215"/>
        <v>#NAME?</v>
      </c>
      <c r="BO187" s="32" t="e">
        <f t="shared" si="215"/>
        <v>#NAME?</v>
      </c>
      <c r="BP187" s="32" t="e">
        <f t="shared" si="215"/>
        <v>#NAME?</v>
      </c>
      <c r="BQ187" s="32" t="e">
        <f t="shared" si="215"/>
        <v>#NAME?</v>
      </c>
      <c r="BR187" s="32" t="e">
        <f t="shared" si="215"/>
        <v>#NAME?</v>
      </c>
      <c r="BS187" s="32" t="e">
        <f t="shared" si="215"/>
        <v>#NAME?</v>
      </c>
      <c r="BT187" s="32" t="e">
        <f t="shared" si="215"/>
        <v>#NAME?</v>
      </c>
      <c r="BU187" s="32" t="e">
        <f t="shared" si="215"/>
        <v>#NAME?</v>
      </c>
      <c r="BV187" s="32" t="e">
        <f t="shared" si="215"/>
        <v>#NAME?</v>
      </c>
      <c r="BW187" s="32" t="e">
        <f t="shared" si="215"/>
        <v>#NAME?</v>
      </c>
      <c r="BX187" s="32" t="e">
        <f t="shared" si="215"/>
        <v>#NAME?</v>
      </c>
      <c r="BY187" s="32" t="e">
        <f t="shared" si="215"/>
        <v>#NAME?</v>
      </c>
      <c r="BZ187" s="32" t="e">
        <f t="shared" si="215"/>
        <v>#NAME?</v>
      </c>
      <c r="CA187" s="32" t="e">
        <f t="shared" si="215"/>
        <v>#NAME?</v>
      </c>
      <c r="CB187" s="32" t="e">
        <f t="shared" si="215"/>
        <v>#NAME?</v>
      </c>
      <c r="CC187" s="32" t="e">
        <f t="shared" ref="CC187:CI187" si="216">CC183+CC184+CC186</f>
        <v>#NAME?</v>
      </c>
      <c r="CD187" s="32" t="e">
        <f t="shared" si="216"/>
        <v>#NAME?</v>
      </c>
      <c r="CE187" s="32" t="e">
        <f t="shared" si="216"/>
        <v>#NAME?</v>
      </c>
      <c r="CF187" s="32" t="e">
        <f t="shared" si="216"/>
        <v>#NAME?</v>
      </c>
      <c r="CG187" s="32" t="e">
        <f t="shared" si="216"/>
        <v>#NAME?</v>
      </c>
      <c r="CH187" s="32" t="e">
        <f t="shared" si="216"/>
        <v>#NAME?</v>
      </c>
      <c r="CI187" s="32" t="e">
        <f t="shared" si="216"/>
        <v>#NAME?</v>
      </c>
    </row>
    <row r="188" spans="1:87" x14ac:dyDescent="0.35">
      <c r="B188" s="6"/>
      <c r="C188" t="s">
        <v>190</v>
      </c>
      <c r="E188" s="12" t="s">
        <v>62</v>
      </c>
      <c r="F188" s="12"/>
      <c r="G188" s="13"/>
      <c r="H188" s="34" t="e">
        <f t="shared" ref="H188:M188" si="217">H187-SUM(H186,H183:H184)</f>
        <v>#NAME?</v>
      </c>
      <c r="I188" s="34" t="e">
        <f t="shared" si="217"/>
        <v>#NAME?</v>
      </c>
      <c r="J188" s="34" t="e">
        <f t="shared" si="217"/>
        <v>#NAME?</v>
      </c>
      <c r="K188" s="34" t="e">
        <f t="shared" si="217"/>
        <v>#NAME?</v>
      </c>
      <c r="L188" s="34" t="e">
        <f t="shared" si="217"/>
        <v>#NAME?</v>
      </c>
      <c r="M188" s="34" t="e">
        <f t="shared" si="217"/>
        <v>#NAME?</v>
      </c>
      <c r="N188" s="34">
        <f>N187-SUM(N186,N183:N184)</f>
        <v>0</v>
      </c>
      <c r="O188" s="34"/>
      <c r="P188" s="34" t="e">
        <f>P187-SUM(P186,P183:P184)</f>
        <v>#NAME?</v>
      </c>
      <c r="Q188" s="34" t="e">
        <f t="shared" ref="Q188:CB188" si="218">Q187-SUM(Q186,Q183:Q184)</f>
        <v>#NAME?</v>
      </c>
      <c r="R188" s="34" t="e">
        <f t="shared" si="218"/>
        <v>#NAME?</v>
      </c>
      <c r="S188" s="34" t="e">
        <f t="shared" si="218"/>
        <v>#NAME?</v>
      </c>
      <c r="T188" s="34" t="e">
        <f t="shared" si="218"/>
        <v>#NAME?</v>
      </c>
      <c r="U188" s="34" t="e">
        <f t="shared" si="218"/>
        <v>#NAME?</v>
      </c>
      <c r="V188" s="34" t="e">
        <f t="shared" si="218"/>
        <v>#NAME?</v>
      </c>
      <c r="W188" s="34" t="e">
        <f t="shared" si="218"/>
        <v>#NAME?</v>
      </c>
      <c r="X188" s="34" t="e">
        <f t="shared" si="218"/>
        <v>#NAME?</v>
      </c>
      <c r="Y188" s="34" t="e">
        <f t="shared" si="218"/>
        <v>#NAME?</v>
      </c>
      <c r="Z188" s="34" t="e">
        <f t="shared" si="218"/>
        <v>#NAME?</v>
      </c>
      <c r="AA188" s="34" t="e">
        <f t="shared" si="218"/>
        <v>#NAME?</v>
      </c>
      <c r="AB188" s="34" t="e">
        <f t="shared" si="218"/>
        <v>#NAME?</v>
      </c>
      <c r="AC188" s="34" t="e">
        <f t="shared" si="218"/>
        <v>#NAME?</v>
      </c>
      <c r="AD188" s="34" t="e">
        <f t="shared" si="218"/>
        <v>#NAME?</v>
      </c>
      <c r="AE188" s="34" t="e">
        <f t="shared" si="218"/>
        <v>#NAME?</v>
      </c>
      <c r="AF188" s="34" t="e">
        <f t="shared" si="218"/>
        <v>#NAME?</v>
      </c>
      <c r="AG188" s="34" t="e">
        <f t="shared" si="218"/>
        <v>#NAME?</v>
      </c>
      <c r="AH188" s="34" t="e">
        <f t="shared" si="218"/>
        <v>#NAME?</v>
      </c>
      <c r="AI188" s="34" t="e">
        <f t="shared" si="218"/>
        <v>#NAME?</v>
      </c>
      <c r="AJ188" s="34" t="e">
        <f t="shared" si="218"/>
        <v>#NAME?</v>
      </c>
      <c r="AK188" s="34" t="e">
        <f t="shared" si="218"/>
        <v>#NAME?</v>
      </c>
      <c r="AL188" s="34" t="e">
        <f t="shared" si="218"/>
        <v>#NAME?</v>
      </c>
      <c r="AM188" s="34" t="e">
        <f t="shared" si="218"/>
        <v>#NAME?</v>
      </c>
      <c r="AN188" s="34" t="e">
        <f t="shared" si="218"/>
        <v>#NAME?</v>
      </c>
      <c r="AO188" s="34" t="e">
        <f t="shared" si="218"/>
        <v>#NAME?</v>
      </c>
      <c r="AP188" s="34" t="e">
        <f t="shared" si="218"/>
        <v>#NAME?</v>
      </c>
      <c r="AQ188" s="34" t="e">
        <f t="shared" si="218"/>
        <v>#NAME?</v>
      </c>
      <c r="AR188" s="34" t="e">
        <f t="shared" si="218"/>
        <v>#NAME?</v>
      </c>
      <c r="AS188" s="34" t="e">
        <f t="shared" si="218"/>
        <v>#NAME?</v>
      </c>
      <c r="AT188" s="34" t="e">
        <f t="shared" si="218"/>
        <v>#NAME?</v>
      </c>
      <c r="AU188" s="34" t="e">
        <f t="shared" si="218"/>
        <v>#NAME?</v>
      </c>
      <c r="AV188" s="34" t="e">
        <f t="shared" si="218"/>
        <v>#NAME?</v>
      </c>
      <c r="AW188" s="34" t="e">
        <f t="shared" si="218"/>
        <v>#NAME?</v>
      </c>
      <c r="AX188" s="34" t="e">
        <f t="shared" si="218"/>
        <v>#NAME?</v>
      </c>
      <c r="AY188" s="34" t="e">
        <f t="shared" si="218"/>
        <v>#NAME?</v>
      </c>
      <c r="AZ188" s="34" t="e">
        <f t="shared" si="218"/>
        <v>#NAME?</v>
      </c>
      <c r="BA188" s="34" t="e">
        <f t="shared" si="218"/>
        <v>#NAME?</v>
      </c>
      <c r="BB188" s="34" t="e">
        <f t="shared" si="218"/>
        <v>#NAME?</v>
      </c>
      <c r="BC188" s="34" t="e">
        <f t="shared" si="218"/>
        <v>#NAME?</v>
      </c>
      <c r="BD188" s="34" t="e">
        <f t="shared" si="218"/>
        <v>#NAME?</v>
      </c>
      <c r="BE188" s="34" t="e">
        <f t="shared" si="218"/>
        <v>#NAME?</v>
      </c>
      <c r="BF188" s="34" t="e">
        <f t="shared" si="218"/>
        <v>#NAME?</v>
      </c>
      <c r="BG188" s="34" t="e">
        <f t="shared" si="218"/>
        <v>#NAME?</v>
      </c>
      <c r="BH188" s="34" t="e">
        <f t="shared" si="218"/>
        <v>#NAME?</v>
      </c>
      <c r="BI188" s="34" t="e">
        <f t="shared" si="218"/>
        <v>#NAME?</v>
      </c>
      <c r="BJ188" s="34" t="e">
        <f t="shared" si="218"/>
        <v>#NAME?</v>
      </c>
      <c r="BK188" s="34" t="e">
        <f t="shared" si="218"/>
        <v>#NAME?</v>
      </c>
      <c r="BL188" s="34" t="e">
        <f t="shared" si="218"/>
        <v>#NAME?</v>
      </c>
      <c r="BM188" s="34" t="e">
        <f t="shared" si="218"/>
        <v>#NAME?</v>
      </c>
      <c r="BN188" s="34" t="e">
        <f t="shared" si="218"/>
        <v>#NAME?</v>
      </c>
      <c r="BO188" s="34" t="e">
        <f t="shared" si="218"/>
        <v>#NAME?</v>
      </c>
      <c r="BP188" s="34" t="e">
        <f t="shared" si="218"/>
        <v>#NAME?</v>
      </c>
      <c r="BQ188" s="34" t="e">
        <f t="shared" si="218"/>
        <v>#NAME?</v>
      </c>
      <c r="BR188" s="34" t="e">
        <f t="shared" si="218"/>
        <v>#NAME?</v>
      </c>
      <c r="BS188" s="34" t="e">
        <f t="shared" si="218"/>
        <v>#NAME?</v>
      </c>
      <c r="BT188" s="34" t="e">
        <f t="shared" si="218"/>
        <v>#NAME?</v>
      </c>
      <c r="BU188" s="34" t="e">
        <f t="shared" si="218"/>
        <v>#NAME?</v>
      </c>
      <c r="BV188" s="34" t="e">
        <f t="shared" si="218"/>
        <v>#NAME?</v>
      </c>
      <c r="BW188" s="34" t="e">
        <f t="shared" si="218"/>
        <v>#NAME?</v>
      </c>
      <c r="BX188" s="34" t="e">
        <f t="shared" si="218"/>
        <v>#NAME?</v>
      </c>
      <c r="BY188" s="34" t="e">
        <f t="shared" si="218"/>
        <v>#NAME?</v>
      </c>
      <c r="BZ188" s="34" t="e">
        <f t="shared" si="218"/>
        <v>#NAME?</v>
      </c>
      <c r="CA188" s="34" t="e">
        <f t="shared" si="218"/>
        <v>#NAME?</v>
      </c>
      <c r="CB188" s="34" t="e">
        <f t="shared" si="218"/>
        <v>#NAME?</v>
      </c>
      <c r="CC188" s="34" t="e">
        <f t="shared" ref="CC188:CI188" si="219">CC187-SUM(CC186,CC183:CC184)</f>
        <v>#NAME?</v>
      </c>
      <c r="CD188" s="34" t="e">
        <f t="shared" si="219"/>
        <v>#NAME?</v>
      </c>
      <c r="CE188" s="34" t="e">
        <f t="shared" si="219"/>
        <v>#NAME?</v>
      </c>
      <c r="CF188" s="34" t="e">
        <f t="shared" si="219"/>
        <v>#NAME?</v>
      </c>
      <c r="CG188" s="34" t="e">
        <f t="shared" si="219"/>
        <v>#NAME?</v>
      </c>
      <c r="CH188" s="34" t="e">
        <f t="shared" si="219"/>
        <v>#NAME?</v>
      </c>
      <c r="CI188" s="34" t="e">
        <f t="shared" si="219"/>
        <v>#NAME?</v>
      </c>
    </row>
    <row r="189" spans="1:87" x14ac:dyDescent="0.35">
      <c r="B189" s="6"/>
      <c r="C189" t="s">
        <v>190</v>
      </c>
      <c r="E189" s="12"/>
      <c r="F189" s="12"/>
      <c r="G189" s="13"/>
      <c r="H189" s="34"/>
      <c r="I189" s="34"/>
      <c r="J189" s="34"/>
      <c r="K189" s="34"/>
      <c r="L189" s="34"/>
      <c r="M189" s="34"/>
      <c r="N189" s="34"/>
      <c r="O189" s="34"/>
      <c r="P189" s="34"/>
      <c r="Q189" s="34"/>
      <c r="R189" s="34"/>
      <c r="S189" s="34"/>
      <c r="T189" s="34"/>
      <c r="U189" s="34"/>
      <c r="V189" s="34"/>
      <c r="W189" s="34"/>
      <c r="X189" s="34"/>
      <c r="Y189" s="34"/>
      <c r="Z189" s="34"/>
      <c r="AA189" s="34"/>
      <c r="AB189" s="34"/>
      <c r="AC189" s="34"/>
      <c r="AD189" s="34"/>
      <c r="AE189" s="34"/>
      <c r="AF189" s="34"/>
      <c r="AG189" s="34"/>
      <c r="AH189" s="34"/>
      <c r="AI189" s="34"/>
      <c r="AJ189" s="34"/>
      <c r="AK189" s="34"/>
      <c r="AL189" s="34"/>
      <c r="AM189" s="34"/>
      <c r="AN189" s="34"/>
      <c r="AO189" s="34"/>
      <c r="AP189" s="34"/>
      <c r="AQ189" s="34"/>
      <c r="AR189" s="34"/>
      <c r="AS189" s="34"/>
      <c r="AT189" s="34"/>
      <c r="AU189" s="34"/>
      <c r="AV189" s="34"/>
      <c r="AW189" s="34"/>
      <c r="AX189" s="34"/>
      <c r="AY189" s="34"/>
      <c r="AZ189" s="34"/>
      <c r="BA189" s="34"/>
      <c r="BB189" s="34"/>
      <c r="BC189" s="34"/>
      <c r="BD189" s="34"/>
      <c r="BE189" s="34"/>
      <c r="BF189" s="34"/>
      <c r="BG189" s="34"/>
      <c r="BH189" s="34"/>
      <c r="BI189" s="34"/>
      <c r="BJ189" s="34"/>
      <c r="BK189" s="34"/>
      <c r="BL189" s="34"/>
      <c r="BM189" s="34"/>
      <c r="BN189" s="34"/>
      <c r="BO189" s="34"/>
      <c r="BP189" s="34"/>
      <c r="BQ189" s="34"/>
      <c r="BR189" s="34"/>
      <c r="BS189" s="34"/>
      <c r="BT189" s="34"/>
      <c r="BU189" s="34"/>
      <c r="BV189" s="34"/>
      <c r="BW189" s="34"/>
      <c r="BX189" s="34"/>
      <c r="BY189" s="34"/>
      <c r="BZ189" s="34"/>
      <c r="CA189" s="34"/>
      <c r="CB189" s="34"/>
      <c r="CC189" s="34"/>
      <c r="CD189" s="34"/>
      <c r="CE189" s="34"/>
      <c r="CF189" s="34"/>
      <c r="CG189" s="34"/>
      <c r="CH189" s="34"/>
      <c r="CI189" s="34"/>
    </row>
    <row r="190" spans="1:87" x14ac:dyDescent="0.35">
      <c r="B190" s="6"/>
      <c r="C190" t="s">
        <v>190</v>
      </c>
      <c r="E190" s="12" t="s">
        <v>75</v>
      </c>
      <c r="F190" s="12"/>
      <c r="G190" s="13"/>
      <c r="H190" s="34"/>
      <c r="I190" s="34"/>
      <c r="J190" s="34"/>
      <c r="K190" s="34"/>
      <c r="L190" s="34"/>
      <c r="M190" s="34"/>
      <c r="N190" s="34"/>
      <c r="O190" s="34"/>
      <c r="P190" s="34"/>
      <c r="Q190" s="34"/>
      <c r="R190" s="34"/>
      <c r="S190" s="34"/>
      <c r="T190" s="34"/>
      <c r="U190" s="34"/>
      <c r="V190" s="34"/>
      <c r="W190" s="34"/>
      <c r="X190" s="34"/>
      <c r="Y190" s="34"/>
      <c r="Z190" s="34"/>
      <c r="AA190" s="34"/>
      <c r="AB190" s="34"/>
      <c r="AC190" s="34"/>
      <c r="AD190" s="34"/>
      <c r="AE190" s="34"/>
      <c r="AF190" s="34"/>
      <c r="AG190" s="34"/>
      <c r="AH190" s="34"/>
      <c r="AI190" s="34"/>
      <c r="AJ190" s="34"/>
      <c r="AK190" s="34"/>
      <c r="AL190" s="34"/>
      <c r="AM190" s="34"/>
      <c r="AN190" s="34"/>
      <c r="AO190" s="34"/>
      <c r="AP190" s="34"/>
      <c r="AQ190" s="34"/>
      <c r="AR190" s="34"/>
      <c r="AS190" s="34"/>
      <c r="AT190" s="34"/>
      <c r="AU190" s="34"/>
      <c r="AV190" s="34"/>
      <c r="AW190" s="34"/>
      <c r="AX190" s="34"/>
      <c r="AY190" s="34"/>
      <c r="AZ190" s="34"/>
      <c r="BA190" s="34"/>
      <c r="BB190" s="34"/>
      <c r="BC190" s="34"/>
      <c r="BD190" s="34"/>
      <c r="BE190" s="34"/>
      <c r="BF190" s="34"/>
      <c r="BG190" s="34"/>
      <c r="BH190" s="34"/>
      <c r="BI190" s="34"/>
      <c r="BJ190" s="34"/>
      <c r="BK190" s="34"/>
      <c r="BL190" s="34"/>
      <c r="BM190" s="34"/>
      <c r="BN190" s="34"/>
      <c r="BO190" s="34"/>
      <c r="BP190" s="34"/>
      <c r="BQ190" s="34"/>
      <c r="BR190" s="34"/>
      <c r="BS190" s="34"/>
      <c r="BT190" s="34"/>
      <c r="BU190" s="34"/>
      <c r="BV190" s="34"/>
      <c r="BW190" s="34"/>
      <c r="BX190" s="34"/>
      <c r="BY190" s="34"/>
      <c r="BZ190" s="34"/>
      <c r="CA190" s="34"/>
      <c r="CB190" s="34"/>
      <c r="CC190" s="34"/>
      <c r="CD190" s="34"/>
      <c r="CE190" s="34"/>
      <c r="CF190" s="34"/>
      <c r="CG190" s="34"/>
      <c r="CH190" s="34"/>
      <c r="CI190" s="34"/>
    </row>
    <row r="191" spans="1:87" x14ac:dyDescent="0.35">
      <c r="A191" s="6"/>
      <c r="B191" s="6"/>
      <c r="C191" t="s">
        <v>190</v>
      </c>
      <c r="E191" s="12" t="s">
        <v>77</v>
      </c>
      <c r="F191" s="12"/>
      <c r="G191" s="13"/>
      <c r="H191" s="29">
        <v>20</v>
      </c>
      <c r="I191" s="29">
        <v>20</v>
      </c>
      <c r="J191" s="29">
        <v>20</v>
      </c>
      <c r="K191" s="29">
        <v>20</v>
      </c>
      <c r="L191" s="29">
        <v>20</v>
      </c>
      <c r="M191" s="29">
        <v>20</v>
      </c>
      <c r="N191" s="36"/>
      <c r="O191" s="36"/>
      <c r="P191" s="30" t="e" cm="1">
        <f t="array" ref="P191">INDEX($H:$M,ROW(),MATCH(P$2,$H$1:$M$1,0))</f>
        <v>#NAME?</v>
      </c>
      <c r="Q191" s="30" t="e" cm="1">
        <f t="array" ref="Q191">INDEX($H:$M,ROW(),MATCH(Q$2,$H$1:$M$1,0))</f>
        <v>#NAME?</v>
      </c>
      <c r="R191" s="30" t="e" cm="1">
        <f t="array" ref="R191">INDEX($H:$M,ROW(),MATCH(R$2,$H$1:$M$1,0))</f>
        <v>#NAME?</v>
      </c>
      <c r="S191" s="30" t="e" cm="1">
        <f t="array" ref="S191">INDEX($H:$M,ROW(),MATCH(S$2,$H$1:$M$1,0))</f>
        <v>#NAME?</v>
      </c>
      <c r="T191" s="30" t="e" cm="1">
        <f t="array" ref="T191">INDEX($H:$M,ROW(),MATCH(T$2,$H$1:$M$1,0))</f>
        <v>#NAME?</v>
      </c>
      <c r="U191" s="30" t="e" cm="1">
        <f t="array" ref="U191">INDEX($H:$M,ROW(),MATCH(U$2,$H$1:$M$1,0))</f>
        <v>#NAME?</v>
      </c>
      <c r="V191" s="30" t="e" cm="1">
        <f t="array" ref="V191">INDEX($H:$M,ROW(),MATCH(V$2,$H$1:$M$1,0))</f>
        <v>#NAME?</v>
      </c>
      <c r="W191" s="30" t="e" cm="1">
        <f t="array" ref="W191">INDEX($H:$M,ROW(),MATCH(W$2,$H$1:$M$1,0))</f>
        <v>#NAME?</v>
      </c>
      <c r="X191" s="30" t="e" cm="1">
        <f t="array" ref="X191">INDEX($H:$M,ROW(),MATCH(X$2,$H$1:$M$1,0))</f>
        <v>#NAME?</v>
      </c>
      <c r="Y191" s="30" t="e" cm="1">
        <f t="array" ref="Y191">INDEX($H:$M,ROW(),MATCH(Y$2,$H$1:$M$1,0))</f>
        <v>#NAME?</v>
      </c>
      <c r="Z191" s="30" t="e" cm="1">
        <f t="array" ref="Z191">INDEX($H:$M,ROW(),MATCH(Z$2,$H$1:$M$1,0))</f>
        <v>#NAME?</v>
      </c>
      <c r="AA191" s="30" t="e" cm="1">
        <f t="array" ref="AA191">INDEX($H:$M,ROW(),MATCH(AA$2,$H$1:$M$1,0))</f>
        <v>#NAME?</v>
      </c>
      <c r="AB191" s="30" t="e" cm="1">
        <f t="array" ref="AB191">INDEX($H:$M,ROW(),MATCH(AB$2,$H$1:$M$1,0))</f>
        <v>#NAME?</v>
      </c>
      <c r="AC191" s="30" t="e" cm="1">
        <f t="array" ref="AC191">INDEX($H:$M,ROW(),MATCH(AC$2,$H$1:$M$1,0))</f>
        <v>#NAME?</v>
      </c>
      <c r="AD191" s="30" t="e" cm="1">
        <f t="array" ref="AD191">INDEX($H:$M,ROW(),MATCH(AD$2,$H$1:$M$1,0))</f>
        <v>#NAME?</v>
      </c>
      <c r="AE191" s="30" t="e" cm="1">
        <f t="array" ref="AE191">INDEX($H:$M,ROW(),MATCH(AE$2,$H$1:$M$1,0))</f>
        <v>#NAME?</v>
      </c>
      <c r="AF191" s="30" t="e" cm="1">
        <f t="array" ref="AF191">INDEX($H:$M,ROW(),MATCH(AF$2,$H$1:$M$1,0))</f>
        <v>#NAME?</v>
      </c>
      <c r="AG191" s="30" t="e" cm="1">
        <f t="array" ref="AG191">INDEX($H:$M,ROW(),MATCH(AG$2,$H$1:$M$1,0))</f>
        <v>#NAME?</v>
      </c>
      <c r="AH191" s="30" t="e" cm="1">
        <f t="array" ref="AH191">INDEX($H:$M,ROW(),MATCH(AH$2,$H$1:$M$1,0))</f>
        <v>#NAME?</v>
      </c>
      <c r="AI191" s="30" t="e" cm="1">
        <f t="array" ref="AI191">INDEX($H:$M,ROW(),MATCH(AI$2,$H$1:$M$1,0))</f>
        <v>#NAME?</v>
      </c>
      <c r="AJ191" s="30" t="e" cm="1">
        <f t="array" ref="AJ191">INDEX($H:$M,ROW(),MATCH(AJ$2,$H$1:$M$1,0))</f>
        <v>#NAME?</v>
      </c>
      <c r="AK191" s="30" t="e" cm="1">
        <f t="array" ref="AK191">INDEX($H:$M,ROW(),MATCH(AK$2,$H$1:$M$1,0))</f>
        <v>#NAME?</v>
      </c>
      <c r="AL191" s="30" t="e" cm="1">
        <f t="array" ref="AL191">INDEX($H:$M,ROW(),MATCH(AL$2,$H$1:$M$1,0))</f>
        <v>#NAME?</v>
      </c>
      <c r="AM191" s="30" t="e" cm="1">
        <f t="array" ref="AM191">INDEX($H:$M,ROW(),MATCH(AM$2,$H$1:$M$1,0))</f>
        <v>#NAME?</v>
      </c>
      <c r="AN191" s="30" t="e" cm="1">
        <f t="array" ref="AN191">INDEX($H:$M,ROW(),MATCH(AN$2,$H$1:$M$1,0))</f>
        <v>#NAME?</v>
      </c>
      <c r="AO191" s="30" t="e" cm="1">
        <f t="array" ref="AO191">INDEX($H:$M,ROW(),MATCH(AO$2,$H$1:$M$1,0))</f>
        <v>#NAME?</v>
      </c>
      <c r="AP191" s="30" t="e" cm="1">
        <f t="array" ref="AP191">INDEX($H:$M,ROW(),MATCH(AP$2,$H$1:$M$1,0))</f>
        <v>#NAME?</v>
      </c>
      <c r="AQ191" s="30" t="e" cm="1">
        <f t="array" ref="AQ191">INDEX($H:$M,ROW(),MATCH(AQ$2,$H$1:$M$1,0))</f>
        <v>#NAME?</v>
      </c>
      <c r="AR191" s="30" t="e" cm="1">
        <f t="array" ref="AR191">INDEX($H:$M,ROW(),MATCH(AR$2,$H$1:$M$1,0))</f>
        <v>#NAME?</v>
      </c>
      <c r="AS191" s="30" t="e" cm="1">
        <f t="array" ref="AS191">INDEX($H:$M,ROW(),MATCH(AS$2,$H$1:$M$1,0))</f>
        <v>#NAME?</v>
      </c>
      <c r="AT191" s="30" t="e" cm="1">
        <f t="array" ref="AT191">INDEX($H:$M,ROW(),MATCH(AT$2,$H$1:$M$1,0))</f>
        <v>#NAME?</v>
      </c>
      <c r="AU191" s="30" t="e" cm="1">
        <f t="array" ref="AU191">INDEX($H:$M,ROW(),MATCH(AU$2,$H$1:$M$1,0))</f>
        <v>#NAME?</v>
      </c>
      <c r="AV191" s="30" t="e" cm="1">
        <f t="array" ref="AV191">INDEX($H:$M,ROW(),MATCH(AV$2,$H$1:$M$1,0))</f>
        <v>#NAME?</v>
      </c>
      <c r="AW191" s="30" t="e" cm="1">
        <f t="array" ref="AW191">INDEX($H:$M,ROW(),MATCH(AW$2,$H$1:$M$1,0))</f>
        <v>#NAME?</v>
      </c>
      <c r="AX191" s="30" t="e" cm="1">
        <f t="array" ref="AX191">INDEX($H:$M,ROW(),MATCH(AX$2,$H$1:$M$1,0))</f>
        <v>#NAME?</v>
      </c>
      <c r="AY191" s="30" t="e" cm="1">
        <f t="array" ref="AY191">INDEX($H:$M,ROW(),MATCH(AY$2,$H$1:$M$1,0))</f>
        <v>#NAME?</v>
      </c>
      <c r="AZ191" s="30" t="e" cm="1">
        <f t="array" ref="AZ191">INDEX($H:$M,ROW(),MATCH(AZ$2,$H$1:$M$1,0))</f>
        <v>#NAME?</v>
      </c>
      <c r="BA191" s="30" t="e" cm="1">
        <f t="array" ref="BA191">INDEX($H:$M,ROW(),MATCH(BA$2,$H$1:$M$1,0))</f>
        <v>#NAME?</v>
      </c>
      <c r="BB191" s="30" t="e" cm="1">
        <f t="array" ref="BB191">INDEX($H:$M,ROW(),MATCH(BB$2,$H$1:$M$1,0))</f>
        <v>#NAME?</v>
      </c>
      <c r="BC191" s="30" t="e" cm="1">
        <f t="array" ref="BC191">INDEX($H:$M,ROW(),MATCH(BC$2,$H$1:$M$1,0))</f>
        <v>#NAME?</v>
      </c>
      <c r="BD191" s="30" t="e" cm="1">
        <f t="array" ref="BD191">INDEX($H:$M,ROW(),MATCH(BD$2,$H$1:$M$1,0))</f>
        <v>#NAME?</v>
      </c>
      <c r="BE191" s="30" t="e" cm="1">
        <f t="array" ref="BE191">INDEX($H:$M,ROW(),MATCH(BE$2,$H$1:$M$1,0))</f>
        <v>#NAME?</v>
      </c>
      <c r="BF191" s="30" t="e" cm="1">
        <f t="array" ref="BF191">INDEX($H:$M,ROW(),MATCH(BF$2,$H$1:$M$1,0))</f>
        <v>#NAME?</v>
      </c>
      <c r="BG191" s="30" t="e" cm="1">
        <f t="array" ref="BG191">INDEX($H:$M,ROW(),MATCH(BG$2,$H$1:$M$1,0))</f>
        <v>#NAME?</v>
      </c>
      <c r="BH191" s="30" t="e" cm="1">
        <f t="array" ref="BH191">INDEX($H:$M,ROW(),MATCH(BH$2,$H$1:$M$1,0))</f>
        <v>#NAME?</v>
      </c>
      <c r="BI191" s="30" t="e" cm="1">
        <f t="array" ref="BI191">INDEX($H:$M,ROW(),MATCH(BI$2,$H$1:$M$1,0))</f>
        <v>#NAME?</v>
      </c>
      <c r="BJ191" s="30" t="e" cm="1">
        <f t="array" ref="BJ191">INDEX($H:$M,ROW(),MATCH(BJ$2,$H$1:$M$1,0))</f>
        <v>#NAME?</v>
      </c>
      <c r="BK191" s="30" t="e" cm="1">
        <f t="array" ref="BK191">INDEX($H:$M,ROW(),MATCH(BK$2,$H$1:$M$1,0))</f>
        <v>#NAME?</v>
      </c>
      <c r="BL191" s="30" t="e" cm="1">
        <f t="array" ref="BL191">INDEX($H:$M,ROW(),MATCH(BL$2,$H$1:$M$1,0))</f>
        <v>#NAME?</v>
      </c>
      <c r="BM191" s="30" t="e" cm="1">
        <f t="array" ref="BM191">INDEX($H:$M,ROW(),MATCH(BM$2,$H$1:$M$1,0))</f>
        <v>#NAME?</v>
      </c>
      <c r="BN191" s="30" t="e" cm="1">
        <f t="array" ref="BN191">INDEX($H:$M,ROW(),MATCH(BN$2,$H$1:$M$1,0))</f>
        <v>#NAME?</v>
      </c>
      <c r="BO191" s="30" t="e" cm="1">
        <f t="array" ref="BO191">INDEX($H:$M,ROW(),MATCH(BO$2,$H$1:$M$1,0))</f>
        <v>#NAME?</v>
      </c>
      <c r="BP191" s="30" t="e" cm="1">
        <f t="array" ref="BP191">INDEX($H:$M,ROW(),MATCH(BP$2,$H$1:$M$1,0))</f>
        <v>#NAME?</v>
      </c>
      <c r="BQ191" s="30" t="e" cm="1">
        <f t="array" ref="BQ191">INDEX($H:$M,ROW(),MATCH(BQ$2,$H$1:$M$1,0))</f>
        <v>#NAME?</v>
      </c>
      <c r="BR191" s="30" t="e" cm="1">
        <f t="array" ref="BR191">INDEX($H:$M,ROW(),MATCH(BR$2,$H$1:$M$1,0))</f>
        <v>#NAME?</v>
      </c>
      <c r="BS191" s="30" t="e" cm="1">
        <f t="array" ref="BS191">INDEX($H:$M,ROW(),MATCH(BS$2,$H$1:$M$1,0))</f>
        <v>#NAME?</v>
      </c>
      <c r="BT191" s="30" t="e" cm="1">
        <f t="array" ref="BT191">INDEX($H:$M,ROW(),MATCH(BT$2,$H$1:$M$1,0))</f>
        <v>#NAME?</v>
      </c>
      <c r="BU191" s="30" t="e" cm="1">
        <f t="array" ref="BU191">INDEX($H:$M,ROW(),MATCH(BU$2,$H$1:$M$1,0))</f>
        <v>#NAME?</v>
      </c>
      <c r="BV191" s="30" t="e" cm="1">
        <f t="array" ref="BV191">INDEX($H:$M,ROW(),MATCH(BV$2,$H$1:$M$1,0))</f>
        <v>#NAME?</v>
      </c>
      <c r="BW191" s="30" t="e" cm="1">
        <f t="array" ref="BW191">INDEX($H:$M,ROW(),MATCH(BW$2,$H$1:$M$1,0))</f>
        <v>#NAME?</v>
      </c>
      <c r="BX191" s="30" t="e" cm="1">
        <f t="array" ref="BX191">INDEX($H:$M,ROW(),MATCH(BX$2,$H$1:$M$1,0))</f>
        <v>#NAME?</v>
      </c>
      <c r="BY191" s="30" t="e" cm="1">
        <f t="array" ref="BY191">INDEX($H:$M,ROW(),MATCH(BY$2,$H$1:$M$1,0))</f>
        <v>#NAME?</v>
      </c>
      <c r="BZ191" s="30" t="e" cm="1">
        <f t="array" ref="BZ191">INDEX($H:$M,ROW(),MATCH(BZ$2,$H$1:$M$1,0))</f>
        <v>#NAME?</v>
      </c>
      <c r="CA191" s="30" t="e" cm="1">
        <f t="array" ref="CA191">INDEX($H:$M,ROW(),MATCH(CA$2,$H$1:$M$1,0))</f>
        <v>#NAME?</v>
      </c>
      <c r="CB191" s="30" t="e" cm="1">
        <f t="array" ref="CB191">INDEX($H:$M,ROW(),MATCH(CB$2,$H$1:$M$1,0))</f>
        <v>#NAME?</v>
      </c>
      <c r="CC191" s="30" t="e" cm="1">
        <f t="array" ref="CC191">INDEX($H:$M,ROW(),MATCH(CC$2,$H$1:$M$1,0))</f>
        <v>#NAME?</v>
      </c>
      <c r="CD191" s="30" t="e" cm="1">
        <f t="array" ref="CD191">INDEX($H:$M,ROW(),MATCH(CD$2,$H$1:$M$1,0))</f>
        <v>#NAME?</v>
      </c>
      <c r="CE191" s="30" t="e" cm="1">
        <f t="array" ref="CE191">INDEX($H:$M,ROW(),MATCH(CE$2,$H$1:$M$1,0))</f>
        <v>#NAME?</v>
      </c>
      <c r="CF191" s="30" t="e" cm="1">
        <f t="array" ref="CF191">INDEX($H:$M,ROW(),MATCH(CF$2,$H$1:$M$1,0))</f>
        <v>#NAME?</v>
      </c>
      <c r="CG191" s="30" t="e" cm="1">
        <f t="array" ref="CG191">INDEX($H:$M,ROW(),MATCH(CG$2,$H$1:$M$1,0))</f>
        <v>#NAME?</v>
      </c>
      <c r="CH191" s="30" t="e" cm="1">
        <f t="array" ref="CH191">INDEX($H:$M,ROW(),MATCH(CH$2,$H$1:$M$1,0))</f>
        <v>#NAME?</v>
      </c>
      <c r="CI191" s="30" t="e" cm="1">
        <f t="array" ref="CI191">INDEX($H:$M,ROW(),MATCH(CI$2,$H$1:$M$1,0))</f>
        <v>#NAME?</v>
      </c>
    </row>
    <row r="192" spans="1:87" x14ac:dyDescent="0.35">
      <c r="B192" s="6" t="s">
        <v>198</v>
      </c>
      <c r="C192" t="s">
        <v>190</v>
      </c>
      <c r="E192" s="27" t="str">
        <f>SUBSTITUTE(E181,":","")&amp;" Revenue"</f>
        <v>Subscription revenue - Last tier, secondary Revenue</v>
      </c>
      <c r="F192" s="27"/>
      <c r="G192" s="9"/>
      <c r="H192" s="28" t="e">
        <f t="shared" ref="H192:M192" si="220">SUMIF($2:$2,H$1,192:192)</f>
        <v>#NAME?</v>
      </c>
      <c r="I192" s="28" t="e">
        <f t="shared" si="220"/>
        <v>#NAME?</v>
      </c>
      <c r="J192" s="28" t="e">
        <f t="shared" si="220"/>
        <v>#NAME?</v>
      </c>
      <c r="K192" s="28" t="e">
        <f t="shared" si="220"/>
        <v>#NAME?</v>
      </c>
      <c r="L192" s="28" t="e">
        <f t="shared" si="220"/>
        <v>#NAME?</v>
      </c>
      <c r="M192" s="28" t="e">
        <f t="shared" si="220"/>
        <v>#NAME?</v>
      </c>
      <c r="P192" s="28" t="e">
        <f t="shared" ref="P192:CA192" si="221">P191*AVERAGE(P187,P183)</f>
        <v>#NAME?</v>
      </c>
      <c r="Q192" s="28" t="e">
        <f t="shared" si="221"/>
        <v>#NAME?</v>
      </c>
      <c r="R192" s="28" t="e">
        <f t="shared" si="221"/>
        <v>#NAME?</v>
      </c>
      <c r="S192" s="28" t="e">
        <f t="shared" si="221"/>
        <v>#NAME?</v>
      </c>
      <c r="T192" s="28" t="e">
        <f t="shared" si="221"/>
        <v>#NAME?</v>
      </c>
      <c r="U192" s="28" t="e">
        <f t="shared" si="221"/>
        <v>#NAME?</v>
      </c>
      <c r="V192" s="28" t="e">
        <f t="shared" si="221"/>
        <v>#NAME?</v>
      </c>
      <c r="W192" s="28" t="e">
        <f t="shared" si="221"/>
        <v>#NAME?</v>
      </c>
      <c r="X192" s="28" t="e">
        <f t="shared" si="221"/>
        <v>#NAME?</v>
      </c>
      <c r="Y192" s="28" t="e">
        <f t="shared" si="221"/>
        <v>#NAME?</v>
      </c>
      <c r="Z192" s="28" t="e">
        <f t="shared" si="221"/>
        <v>#NAME?</v>
      </c>
      <c r="AA192" s="28" t="e">
        <f t="shared" si="221"/>
        <v>#NAME?</v>
      </c>
      <c r="AB192" s="28" t="e">
        <f t="shared" si="221"/>
        <v>#NAME?</v>
      </c>
      <c r="AC192" s="28" t="e">
        <f t="shared" si="221"/>
        <v>#NAME?</v>
      </c>
      <c r="AD192" s="28" t="e">
        <f t="shared" si="221"/>
        <v>#NAME?</v>
      </c>
      <c r="AE192" s="28" t="e">
        <f t="shared" si="221"/>
        <v>#NAME?</v>
      </c>
      <c r="AF192" s="28" t="e">
        <f t="shared" si="221"/>
        <v>#NAME?</v>
      </c>
      <c r="AG192" s="28" t="e">
        <f t="shared" si="221"/>
        <v>#NAME?</v>
      </c>
      <c r="AH192" s="28" t="e">
        <f t="shared" si="221"/>
        <v>#NAME?</v>
      </c>
      <c r="AI192" s="28" t="e">
        <f t="shared" si="221"/>
        <v>#NAME?</v>
      </c>
      <c r="AJ192" s="28" t="e">
        <f t="shared" si="221"/>
        <v>#NAME?</v>
      </c>
      <c r="AK192" s="28" t="e">
        <f t="shared" si="221"/>
        <v>#NAME?</v>
      </c>
      <c r="AL192" s="28" t="e">
        <f t="shared" si="221"/>
        <v>#NAME?</v>
      </c>
      <c r="AM192" s="28" t="e">
        <f t="shared" si="221"/>
        <v>#NAME?</v>
      </c>
      <c r="AN192" s="28" t="e">
        <f t="shared" si="221"/>
        <v>#NAME?</v>
      </c>
      <c r="AO192" s="28" t="e">
        <f t="shared" si="221"/>
        <v>#NAME?</v>
      </c>
      <c r="AP192" s="28" t="e">
        <f t="shared" si="221"/>
        <v>#NAME?</v>
      </c>
      <c r="AQ192" s="28" t="e">
        <f t="shared" si="221"/>
        <v>#NAME?</v>
      </c>
      <c r="AR192" s="28" t="e">
        <f t="shared" si="221"/>
        <v>#NAME?</v>
      </c>
      <c r="AS192" s="28" t="e">
        <f t="shared" si="221"/>
        <v>#NAME?</v>
      </c>
      <c r="AT192" s="28" t="e">
        <f t="shared" si="221"/>
        <v>#NAME?</v>
      </c>
      <c r="AU192" s="28" t="e">
        <f t="shared" si="221"/>
        <v>#NAME?</v>
      </c>
      <c r="AV192" s="28" t="e">
        <f t="shared" si="221"/>
        <v>#NAME?</v>
      </c>
      <c r="AW192" s="28" t="e">
        <f t="shared" si="221"/>
        <v>#NAME?</v>
      </c>
      <c r="AX192" s="28" t="e">
        <f t="shared" si="221"/>
        <v>#NAME?</v>
      </c>
      <c r="AY192" s="28" t="e">
        <f t="shared" si="221"/>
        <v>#NAME?</v>
      </c>
      <c r="AZ192" s="28" t="e">
        <f t="shared" si="221"/>
        <v>#NAME?</v>
      </c>
      <c r="BA192" s="28" t="e">
        <f t="shared" si="221"/>
        <v>#NAME?</v>
      </c>
      <c r="BB192" s="28" t="e">
        <f t="shared" si="221"/>
        <v>#NAME?</v>
      </c>
      <c r="BC192" s="28" t="e">
        <f t="shared" si="221"/>
        <v>#NAME?</v>
      </c>
      <c r="BD192" s="28" t="e">
        <f t="shared" si="221"/>
        <v>#NAME?</v>
      </c>
      <c r="BE192" s="28" t="e">
        <f t="shared" si="221"/>
        <v>#NAME?</v>
      </c>
      <c r="BF192" s="28" t="e">
        <f t="shared" si="221"/>
        <v>#NAME?</v>
      </c>
      <c r="BG192" s="28" t="e">
        <f t="shared" si="221"/>
        <v>#NAME?</v>
      </c>
      <c r="BH192" s="28" t="e">
        <f t="shared" si="221"/>
        <v>#NAME?</v>
      </c>
      <c r="BI192" s="28" t="e">
        <f t="shared" si="221"/>
        <v>#NAME?</v>
      </c>
      <c r="BJ192" s="28" t="e">
        <f t="shared" si="221"/>
        <v>#NAME?</v>
      </c>
      <c r="BK192" s="28" t="e">
        <f t="shared" si="221"/>
        <v>#NAME?</v>
      </c>
      <c r="BL192" s="28" t="e">
        <f t="shared" si="221"/>
        <v>#NAME?</v>
      </c>
      <c r="BM192" s="28" t="e">
        <f t="shared" si="221"/>
        <v>#NAME?</v>
      </c>
      <c r="BN192" s="28" t="e">
        <f t="shared" si="221"/>
        <v>#NAME?</v>
      </c>
      <c r="BO192" s="28" t="e">
        <f t="shared" si="221"/>
        <v>#NAME?</v>
      </c>
      <c r="BP192" s="28" t="e">
        <f t="shared" si="221"/>
        <v>#NAME?</v>
      </c>
      <c r="BQ192" s="28" t="e">
        <f t="shared" si="221"/>
        <v>#NAME?</v>
      </c>
      <c r="BR192" s="28" t="e">
        <f t="shared" si="221"/>
        <v>#NAME?</v>
      </c>
      <c r="BS192" s="28" t="e">
        <f t="shared" si="221"/>
        <v>#NAME?</v>
      </c>
      <c r="BT192" s="28" t="e">
        <f t="shared" si="221"/>
        <v>#NAME?</v>
      </c>
      <c r="BU192" s="28" t="e">
        <f t="shared" si="221"/>
        <v>#NAME?</v>
      </c>
      <c r="BV192" s="28" t="e">
        <f t="shared" si="221"/>
        <v>#NAME?</v>
      </c>
      <c r="BW192" s="28" t="e">
        <f t="shared" si="221"/>
        <v>#NAME?</v>
      </c>
      <c r="BX192" s="28" t="e">
        <f t="shared" si="221"/>
        <v>#NAME?</v>
      </c>
      <c r="BY192" s="28" t="e">
        <f t="shared" si="221"/>
        <v>#NAME?</v>
      </c>
      <c r="BZ192" s="28" t="e">
        <f t="shared" si="221"/>
        <v>#NAME?</v>
      </c>
      <c r="CA192" s="28" t="e">
        <f t="shared" si="221"/>
        <v>#NAME?</v>
      </c>
      <c r="CB192" s="28" t="e">
        <f t="shared" ref="CB192:CI192" si="222">CB191*AVERAGE(CB187,CB183)</f>
        <v>#NAME?</v>
      </c>
      <c r="CC192" s="28" t="e">
        <f t="shared" si="222"/>
        <v>#NAME?</v>
      </c>
      <c r="CD192" s="28" t="e">
        <f t="shared" si="222"/>
        <v>#NAME?</v>
      </c>
      <c r="CE192" s="28" t="e">
        <f t="shared" si="222"/>
        <v>#NAME?</v>
      </c>
      <c r="CF192" s="28" t="e">
        <f t="shared" si="222"/>
        <v>#NAME?</v>
      </c>
      <c r="CG192" s="28" t="e">
        <f t="shared" si="222"/>
        <v>#NAME?</v>
      </c>
      <c r="CH192" s="28" t="e">
        <f t="shared" si="222"/>
        <v>#NAME?</v>
      </c>
      <c r="CI192" s="28" t="e">
        <f t="shared" si="222"/>
        <v>#NAME?</v>
      </c>
    </row>
    <row r="193" spans="1:87" x14ac:dyDescent="0.35">
      <c r="C193" t="s">
        <v>190</v>
      </c>
    </row>
    <row r="194" spans="1:87" outlineLevel="1" x14ac:dyDescent="0.35">
      <c r="B194" s="6"/>
      <c r="C194" t="s">
        <v>190</v>
      </c>
      <c r="E194" s="12" t="s">
        <v>166</v>
      </c>
      <c r="F194" s="12"/>
      <c r="G194" s="13"/>
      <c r="H194" s="34"/>
      <c r="I194" s="34"/>
      <c r="J194" s="34"/>
      <c r="K194" s="34"/>
      <c r="L194" s="34"/>
      <c r="M194" s="34"/>
      <c r="P194" s="34" t="e">
        <f t="shared" ref="P194:CA194" si="223">P187</f>
        <v>#NAME?</v>
      </c>
      <c r="Q194" s="34" t="e">
        <f t="shared" si="223"/>
        <v>#NAME?</v>
      </c>
      <c r="R194" s="34" t="e">
        <f t="shared" si="223"/>
        <v>#NAME?</v>
      </c>
      <c r="S194" s="34" t="e">
        <f t="shared" si="223"/>
        <v>#NAME?</v>
      </c>
      <c r="T194" s="34" t="e">
        <f t="shared" si="223"/>
        <v>#NAME?</v>
      </c>
      <c r="U194" s="34" t="e">
        <f t="shared" si="223"/>
        <v>#NAME?</v>
      </c>
      <c r="V194" s="34" t="e">
        <f t="shared" si="223"/>
        <v>#NAME?</v>
      </c>
      <c r="W194" s="34" t="e">
        <f t="shared" si="223"/>
        <v>#NAME?</v>
      </c>
      <c r="X194" s="34" t="e">
        <f t="shared" si="223"/>
        <v>#NAME?</v>
      </c>
      <c r="Y194" s="34" t="e">
        <f t="shared" si="223"/>
        <v>#NAME?</v>
      </c>
      <c r="Z194" s="34" t="e">
        <f t="shared" si="223"/>
        <v>#NAME?</v>
      </c>
      <c r="AA194" s="34" t="e">
        <f t="shared" si="223"/>
        <v>#NAME?</v>
      </c>
      <c r="AB194" s="34" t="e">
        <f t="shared" si="223"/>
        <v>#NAME?</v>
      </c>
      <c r="AC194" s="34" t="e">
        <f t="shared" si="223"/>
        <v>#NAME?</v>
      </c>
      <c r="AD194" s="34" t="e">
        <f t="shared" si="223"/>
        <v>#NAME?</v>
      </c>
      <c r="AE194" s="34" t="e">
        <f t="shared" si="223"/>
        <v>#NAME?</v>
      </c>
      <c r="AF194" s="34" t="e">
        <f t="shared" si="223"/>
        <v>#NAME?</v>
      </c>
      <c r="AG194" s="34" t="e">
        <f t="shared" si="223"/>
        <v>#NAME?</v>
      </c>
      <c r="AH194" s="34" t="e">
        <f t="shared" si="223"/>
        <v>#NAME?</v>
      </c>
      <c r="AI194" s="34" t="e">
        <f t="shared" si="223"/>
        <v>#NAME?</v>
      </c>
      <c r="AJ194" s="34" t="e">
        <f t="shared" si="223"/>
        <v>#NAME?</v>
      </c>
      <c r="AK194" s="34" t="e">
        <f t="shared" si="223"/>
        <v>#NAME?</v>
      </c>
      <c r="AL194" s="34" t="e">
        <f t="shared" si="223"/>
        <v>#NAME?</v>
      </c>
      <c r="AM194" s="34" t="e">
        <f t="shared" si="223"/>
        <v>#NAME?</v>
      </c>
      <c r="AN194" s="34" t="e">
        <f t="shared" si="223"/>
        <v>#NAME?</v>
      </c>
      <c r="AO194" s="34" t="e">
        <f t="shared" si="223"/>
        <v>#NAME?</v>
      </c>
      <c r="AP194" s="34" t="e">
        <f t="shared" si="223"/>
        <v>#NAME?</v>
      </c>
      <c r="AQ194" s="34" t="e">
        <f t="shared" si="223"/>
        <v>#NAME?</v>
      </c>
      <c r="AR194" s="34" t="e">
        <f t="shared" si="223"/>
        <v>#NAME?</v>
      </c>
      <c r="AS194" s="34" t="e">
        <f t="shared" si="223"/>
        <v>#NAME?</v>
      </c>
      <c r="AT194" s="34" t="e">
        <f t="shared" si="223"/>
        <v>#NAME?</v>
      </c>
      <c r="AU194" s="34" t="e">
        <f t="shared" si="223"/>
        <v>#NAME?</v>
      </c>
      <c r="AV194" s="34" t="e">
        <f t="shared" si="223"/>
        <v>#NAME?</v>
      </c>
      <c r="AW194" s="34" t="e">
        <f t="shared" si="223"/>
        <v>#NAME?</v>
      </c>
      <c r="AX194" s="34" t="e">
        <f t="shared" si="223"/>
        <v>#NAME?</v>
      </c>
      <c r="AY194" s="34" t="e">
        <f t="shared" si="223"/>
        <v>#NAME?</v>
      </c>
      <c r="AZ194" s="34" t="e">
        <f t="shared" si="223"/>
        <v>#NAME?</v>
      </c>
      <c r="BA194" s="34" t="e">
        <f t="shared" si="223"/>
        <v>#NAME?</v>
      </c>
      <c r="BB194" s="34" t="e">
        <f t="shared" si="223"/>
        <v>#NAME?</v>
      </c>
      <c r="BC194" s="34" t="e">
        <f t="shared" si="223"/>
        <v>#NAME?</v>
      </c>
      <c r="BD194" s="34" t="e">
        <f t="shared" si="223"/>
        <v>#NAME?</v>
      </c>
      <c r="BE194" s="34" t="e">
        <f t="shared" si="223"/>
        <v>#NAME?</v>
      </c>
      <c r="BF194" s="34" t="e">
        <f t="shared" si="223"/>
        <v>#NAME?</v>
      </c>
      <c r="BG194" s="34" t="e">
        <f t="shared" si="223"/>
        <v>#NAME?</v>
      </c>
      <c r="BH194" s="34" t="e">
        <f t="shared" si="223"/>
        <v>#NAME?</v>
      </c>
      <c r="BI194" s="34" t="e">
        <f t="shared" si="223"/>
        <v>#NAME?</v>
      </c>
      <c r="BJ194" s="34" t="e">
        <f t="shared" si="223"/>
        <v>#NAME?</v>
      </c>
      <c r="BK194" s="34" t="e">
        <f t="shared" si="223"/>
        <v>#NAME?</v>
      </c>
      <c r="BL194" s="34" t="e">
        <f t="shared" si="223"/>
        <v>#NAME?</v>
      </c>
      <c r="BM194" s="34" t="e">
        <f t="shared" si="223"/>
        <v>#NAME?</v>
      </c>
      <c r="BN194" s="34" t="e">
        <f t="shared" si="223"/>
        <v>#NAME?</v>
      </c>
      <c r="BO194" s="34" t="e">
        <f t="shared" si="223"/>
        <v>#NAME?</v>
      </c>
      <c r="BP194" s="34" t="e">
        <f t="shared" si="223"/>
        <v>#NAME?</v>
      </c>
      <c r="BQ194" s="34" t="e">
        <f t="shared" si="223"/>
        <v>#NAME?</v>
      </c>
      <c r="BR194" s="34" t="e">
        <f t="shared" si="223"/>
        <v>#NAME?</v>
      </c>
      <c r="BS194" s="34" t="e">
        <f t="shared" si="223"/>
        <v>#NAME?</v>
      </c>
      <c r="BT194" s="34" t="e">
        <f t="shared" si="223"/>
        <v>#NAME?</v>
      </c>
      <c r="BU194" s="34" t="e">
        <f t="shared" si="223"/>
        <v>#NAME?</v>
      </c>
      <c r="BV194" s="34" t="e">
        <f t="shared" si="223"/>
        <v>#NAME?</v>
      </c>
      <c r="BW194" s="34" t="e">
        <f t="shared" si="223"/>
        <v>#NAME?</v>
      </c>
      <c r="BX194" s="34" t="e">
        <f t="shared" si="223"/>
        <v>#NAME?</v>
      </c>
      <c r="BY194" s="34" t="e">
        <f t="shared" si="223"/>
        <v>#NAME?</v>
      </c>
      <c r="BZ194" s="34" t="e">
        <f t="shared" si="223"/>
        <v>#NAME?</v>
      </c>
      <c r="CA194" s="34" t="e">
        <f t="shared" si="223"/>
        <v>#NAME?</v>
      </c>
      <c r="CB194" s="34" t="e">
        <f t="shared" ref="CB194:CI194" si="224">CB187</f>
        <v>#NAME?</v>
      </c>
      <c r="CC194" s="34" t="e">
        <f t="shared" si="224"/>
        <v>#NAME?</v>
      </c>
      <c r="CD194" s="34" t="e">
        <f t="shared" si="224"/>
        <v>#NAME?</v>
      </c>
      <c r="CE194" s="34" t="e">
        <f t="shared" si="224"/>
        <v>#NAME?</v>
      </c>
      <c r="CF194" s="34" t="e">
        <f t="shared" si="224"/>
        <v>#NAME?</v>
      </c>
      <c r="CG194" s="34" t="e">
        <f t="shared" si="224"/>
        <v>#NAME?</v>
      </c>
      <c r="CH194" s="34" t="e">
        <f t="shared" si="224"/>
        <v>#NAME?</v>
      </c>
      <c r="CI194" s="34" t="e">
        <f t="shared" si="224"/>
        <v>#NAME?</v>
      </c>
    </row>
    <row r="195" spans="1:87" outlineLevel="1" x14ac:dyDescent="0.35">
      <c r="C195" t="s">
        <v>190</v>
      </c>
    </row>
    <row r="196" spans="1:87" s="51" customFormat="1" x14ac:dyDescent="0.35">
      <c r="A196" s="46"/>
      <c r="C196" s="51" t="s">
        <v>154</v>
      </c>
      <c r="E196" s="48" t="s">
        <v>192</v>
      </c>
      <c r="F196" s="48"/>
      <c r="G196" s="70"/>
    </row>
    <row r="197" spans="1:87" x14ac:dyDescent="0.35">
      <c r="C197" t="s">
        <v>154</v>
      </c>
      <c r="E197" s="12" t="str">
        <f>"% "&amp;SUBSTITUTE(E196, ":", "")</f>
        <v>% % of revenue direct cost</v>
      </c>
      <c r="F197" s="12"/>
      <c r="G197" s="13"/>
      <c r="H197" s="16">
        <v>0.1</v>
      </c>
      <c r="I197" s="16">
        <v>0.1</v>
      </c>
      <c r="J197" s="16">
        <v>0.1</v>
      </c>
      <c r="K197" s="16">
        <v>0.1</v>
      </c>
      <c r="L197" s="16">
        <v>0.1</v>
      </c>
      <c r="M197" s="16">
        <v>0.1</v>
      </c>
      <c r="P197" s="20" t="e" cm="1">
        <f t="array" ref="P197">INDEX($H:$M,ROW(),MATCH(P$2,$H$1:$M$1,0))</f>
        <v>#NAME?</v>
      </c>
      <c r="Q197" s="20" t="e" cm="1">
        <f t="array" ref="Q197">INDEX($H:$M,ROW(),MATCH(Q$2,$H$1:$M$1,0))</f>
        <v>#NAME?</v>
      </c>
      <c r="R197" s="20" t="e" cm="1">
        <f t="array" ref="R197">INDEX($H:$M,ROW(),MATCH(R$2,$H$1:$M$1,0))</f>
        <v>#NAME?</v>
      </c>
      <c r="S197" s="20" t="e" cm="1">
        <f t="array" ref="S197">INDEX($H:$M,ROW(),MATCH(S$2,$H$1:$M$1,0))</f>
        <v>#NAME?</v>
      </c>
      <c r="T197" s="20" t="e" cm="1">
        <f t="array" ref="T197">INDEX($H:$M,ROW(),MATCH(T$2,$H$1:$M$1,0))</f>
        <v>#NAME?</v>
      </c>
      <c r="U197" s="20" t="e" cm="1">
        <f t="array" ref="U197">INDEX($H:$M,ROW(),MATCH(U$2,$H$1:$M$1,0))</f>
        <v>#NAME?</v>
      </c>
      <c r="V197" s="20" t="e" cm="1">
        <f t="array" ref="V197">INDEX($H:$M,ROW(),MATCH(V$2,$H$1:$M$1,0))</f>
        <v>#NAME?</v>
      </c>
      <c r="W197" s="20" t="e" cm="1">
        <f t="array" ref="W197">INDEX($H:$M,ROW(),MATCH(W$2,$H$1:$M$1,0))</f>
        <v>#NAME?</v>
      </c>
      <c r="X197" s="20" t="e" cm="1">
        <f t="array" ref="X197">INDEX($H:$M,ROW(),MATCH(X$2,$H$1:$M$1,0))</f>
        <v>#NAME?</v>
      </c>
      <c r="Y197" s="20" t="e" cm="1">
        <f t="array" ref="Y197">INDEX($H:$M,ROW(),MATCH(Y$2,$H$1:$M$1,0))</f>
        <v>#NAME?</v>
      </c>
      <c r="Z197" s="20" t="e" cm="1">
        <f t="array" ref="Z197">INDEX($H:$M,ROW(),MATCH(Z$2,$H$1:$M$1,0))</f>
        <v>#NAME?</v>
      </c>
      <c r="AA197" s="20" t="e" cm="1">
        <f t="array" ref="AA197">INDEX($H:$M,ROW(),MATCH(AA$2,$H$1:$M$1,0))</f>
        <v>#NAME?</v>
      </c>
      <c r="AB197" s="20" t="e" cm="1">
        <f t="array" ref="AB197">INDEX($H:$M,ROW(),MATCH(AB$2,$H$1:$M$1,0))</f>
        <v>#NAME?</v>
      </c>
      <c r="AC197" s="20" t="e" cm="1">
        <f t="array" ref="AC197">INDEX($H:$M,ROW(),MATCH(AC$2,$H$1:$M$1,0))</f>
        <v>#NAME?</v>
      </c>
      <c r="AD197" s="20" t="e" cm="1">
        <f t="array" ref="AD197">INDEX($H:$M,ROW(),MATCH(AD$2,$H$1:$M$1,0))</f>
        <v>#NAME?</v>
      </c>
      <c r="AE197" s="20" t="e" cm="1">
        <f t="array" ref="AE197">INDEX($H:$M,ROW(),MATCH(AE$2,$H$1:$M$1,0))</f>
        <v>#NAME?</v>
      </c>
      <c r="AF197" s="20" t="e" cm="1">
        <f t="array" ref="AF197">INDEX($H:$M,ROW(),MATCH(AF$2,$H$1:$M$1,0))</f>
        <v>#NAME?</v>
      </c>
      <c r="AG197" s="20" t="e" cm="1">
        <f t="array" ref="AG197">INDEX($H:$M,ROW(),MATCH(AG$2,$H$1:$M$1,0))</f>
        <v>#NAME?</v>
      </c>
      <c r="AH197" s="20" t="e" cm="1">
        <f t="array" ref="AH197">INDEX($H:$M,ROW(),MATCH(AH$2,$H$1:$M$1,0))</f>
        <v>#NAME?</v>
      </c>
      <c r="AI197" s="20" t="e" cm="1">
        <f t="array" ref="AI197">INDEX($H:$M,ROW(),MATCH(AI$2,$H$1:$M$1,0))</f>
        <v>#NAME?</v>
      </c>
      <c r="AJ197" s="20" t="e" cm="1">
        <f t="array" ref="AJ197">INDEX($H:$M,ROW(),MATCH(AJ$2,$H$1:$M$1,0))</f>
        <v>#NAME?</v>
      </c>
      <c r="AK197" s="20" t="e" cm="1">
        <f t="array" ref="AK197">INDEX($H:$M,ROW(),MATCH(AK$2,$H$1:$M$1,0))</f>
        <v>#NAME?</v>
      </c>
      <c r="AL197" s="20" t="e" cm="1">
        <f t="array" ref="AL197">INDEX($H:$M,ROW(),MATCH(AL$2,$H$1:$M$1,0))</f>
        <v>#NAME?</v>
      </c>
      <c r="AM197" s="20" t="e" cm="1">
        <f t="array" ref="AM197">INDEX($H:$M,ROW(),MATCH(AM$2,$H$1:$M$1,0))</f>
        <v>#NAME?</v>
      </c>
      <c r="AN197" s="20" t="e" cm="1">
        <f t="array" ref="AN197">INDEX($H:$M,ROW(),MATCH(AN$2,$H$1:$M$1,0))</f>
        <v>#NAME?</v>
      </c>
      <c r="AO197" s="20" t="e" cm="1">
        <f t="array" ref="AO197">INDEX($H:$M,ROW(),MATCH(AO$2,$H$1:$M$1,0))</f>
        <v>#NAME?</v>
      </c>
      <c r="AP197" s="20" t="e" cm="1">
        <f t="array" ref="AP197">INDEX($H:$M,ROW(),MATCH(AP$2,$H$1:$M$1,0))</f>
        <v>#NAME?</v>
      </c>
      <c r="AQ197" s="20" t="e" cm="1">
        <f t="array" ref="AQ197">INDEX($H:$M,ROW(),MATCH(AQ$2,$H$1:$M$1,0))</f>
        <v>#NAME?</v>
      </c>
      <c r="AR197" s="20" t="e" cm="1">
        <f t="array" ref="AR197">INDEX($H:$M,ROW(),MATCH(AR$2,$H$1:$M$1,0))</f>
        <v>#NAME?</v>
      </c>
      <c r="AS197" s="20" t="e" cm="1">
        <f t="array" ref="AS197">INDEX($H:$M,ROW(),MATCH(AS$2,$H$1:$M$1,0))</f>
        <v>#NAME?</v>
      </c>
      <c r="AT197" s="20" t="e" cm="1">
        <f t="array" ref="AT197">INDEX($H:$M,ROW(),MATCH(AT$2,$H$1:$M$1,0))</f>
        <v>#NAME?</v>
      </c>
      <c r="AU197" s="20" t="e" cm="1">
        <f t="array" ref="AU197">INDEX($H:$M,ROW(),MATCH(AU$2,$H$1:$M$1,0))</f>
        <v>#NAME?</v>
      </c>
      <c r="AV197" s="20" t="e" cm="1">
        <f t="array" ref="AV197">INDEX($H:$M,ROW(),MATCH(AV$2,$H$1:$M$1,0))</f>
        <v>#NAME?</v>
      </c>
      <c r="AW197" s="20" t="e" cm="1">
        <f t="array" ref="AW197">INDEX($H:$M,ROW(),MATCH(AW$2,$H$1:$M$1,0))</f>
        <v>#NAME?</v>
      </c>
      <c r="AX197" s="20" t="e" cm="1">
        <f t="array" ref="AX197">INDEX($H:$M,ROW(),MATCH(AX$2,$H$1:$M$1,0))</f>
        <v>#NAME?</v>
      </c>
      <c r="AY197" s="20" t="e" cm="1">
        <f t="array" ref="AY197">INDEX($H:$M,ROW(),MATCH(AY$2,$H$1:$M$1,0))</f>
        <v>#NAME?</v>
      </c>
      <c r="AZ197" s="20" t="e" cm="1">
        <f t="array" ref="AZ197">INDEX($H:$M,ROW(),MATCH(AZ$2,$H$1:$M$1,0))</f>
        <v>#NAME?</v>
      </c>
      <c r="BA197" s="20" t="e" cm="1">
        <f t="array" ref="BA197">INDEX($H:$M,ROW(),MATCH(BA$2,$H$1:$M$1,0))</f>
        <v>#NAME?</v>
      </c>
      <c r="BB197" s="20" t="e" cm="1">
        <f t="array" ref="BB197">INDEX($H:$M,ROW(),MATCH(BB$2,$H$1:$M$1,0))</f>
        <v>#NAME?</v>
      </c>
      <c r="BC197" s="20" t="e" cm="1">
        <f t="array" ref="BC197">INDEX($H:$M,ROW(),MATCH(BC$2,$H$1:$M$1,0))</f>
        <v>#NAME?</v>
      </c>
      <c r="BD197" s="20" t="e" cm="1">
        <f t="array" ref="BD197">INDEX($H:$M,ROW(),MATCH(BD$2,$H$1:$M$1,0))</f>
        <v>#NAME?</v>
      </c>
      <c r="BE197" s="20" t="e" cm="1">
        <f t="array" ref="BE197">INDEX($H:$M,ROW(),MATCH(BE$2,$H$1:$M$1,0))</f>
        <v>#NAME?</v>
      </c>
      <c r="BF197" s="20" t="e" cm="1">
        <f t="array" ref="BF197">INDEX($H:$M,ROW(),MATCH(BF$2,$H$1:$M$1,0))</f>
        <v>#NAME?</v>
      </c>
      <c r="BG197" s="20" t="e" cm="1">
        <f t="array" ref="BG197">INDEX($H:$M,ROW(),MATCH(BG$2,$H$1:$M$1,0))</f>
        <v>#NAME?</v>
      </c>
      <c r="BH197" s="20" t="e" cm="1">
        <f t="array" ref="BH197">INDEX($H:$M,ROW(),MATCH(BH$2,$H$1:$M$1,0))</f>
        <v>#NAME?</v>
      </c>
      <c r="BI197" s="20" t="e" cm="1">
        <f t="array" ref="BI197">INDEX($H:$M,ROW(),MATCH(BI$2,$H$1:$M$1,0))</f>
        <v>#NAME?</v>
      </c>
      <c r="BJ197" s="20" t="e" cm="1">
        <f t="array" ref="BJ197">INDEX($H:$M,ROW(),MATCH(BJ$2,$H$1:$M$1,0))</f>
        <v>#NAME?</v>
      </c>
      <c r="BK197" s="20" t="e" cm="1">
        <f t="array" ref="BK197">INDEX($H:$M,ROW(),MATCH(BK$2,$H$1:$M$1,0))</f>
        <v>#NAME?</v>
      </c>
      <c r="BL197" s="20" t="e" cm="1">
        <f t="array" ref="BL197">INDEX($H:$M,ROW(),MATCH(BL$2,$H$1:$M$1,0))</f>
        <v>#NAME?</v>
      </c>
      <c r="BM197" s="20" t="e" cm="1">
        <f t="array" ref="BM197">INDEX($H:$M,ROW(),MATCH(BM$2,$H$1:$M$1,0))</f>
        <v>#NAME?</v>
      </c>
      <c r="BN197" s="20" t="e" cm="1">
        <f t="array" ref="BN197">INDEX($H:$M,ROW(),MATCH(BN$2,$H$1:$M$1,0))</f>
        <v>#NAME?</v>
      </c>
      <c r="BO197" s="20" t="e" cm="1">
        <f t="array" ref="BO197">INDEX($H:$M,ROW(),MATCH(BO$2,$H$1:$M$1,0))</f>
        <v>#NAME?</v>
      </c>
      <c r="BP197" s="20" t="e" cm="1">
        <f t="array" ref="BP197">INDEX($H:$M,ROW(),MATCH(BP$2,$H$1:$M$1,0))</f>
        <v>#NAME?</v>
      </c>
      <c r="BQ197" s="20" t="e" cm="1">
        <f t="array" ref="BQ197">INDEX($H:$M,ROW(),MATCH(BQ$2,$H$1:$M$1,0))</f>
        <v>#NAME?</v>
      </c>
      <c r="BR197" s="20" t="e" cm="1">
        <f t="array" ref="BR197">INDEX($H:$M,ROW(),MATCH(BR$2,$H$1:$M$1,0))</f>
        <v>#NAME?</v>
      </c>
      <c r="BS197" s="20" t="e" cm="1">
        <f t="array" ref="BS197">INDEX($H:$M,ROW(),MATCH(BS$2,$H$1:$M$1,0))</f>
        <v>#NAME?</v>
      </c>
      <c r="BT197" s="20" t="e" cm="1">
        <f t="array" ref="BT197">INDEX($H:$M,ROW(),MATCH(BT$2,$H$1:$M$1,0))</f>
        <v>#NAME?</v>
      </c>
      <c r="BU197" s="20" t="e" cm="1">
        <f t="array" ref="BU197">INDEX($H:$M,ROW(),MATCH(BU$2,$H$1:$M$1,0))</f>
        <v>#NAME?</v>
      </c>
      <c r="BV197" s="20" t="e" cm="1">
        <f t="array" ref="BV197">INDEX($H:$M,ROW(),MATCH(BV$2,$H$1:$M$1,0))</f>
        <v>#NAME?</v>
      </c>
      <c r="BW197" s="20" t="e" cm="1">
        <f t="array" ref="BW197">INDEX($H:$M,ROW(),MATCH(BW$2,$H$1:$M$1,0))</f>
        <v>#NAME?</v>
      </c>
      <c r="BX197" s="20" t="e" cm="1">
        <f t="array" ref="BX197">INDEX($H:$M,ROW(),MATCH(BX$2,$H$1:$M$1,0))</f>
        <v>#NAME?</v>
      </c>
      <c r="BY197" s="20" t="e" cm="1">
        <f t="array" ref="BY197">INDEX($H:$M,ROW(),MATCH(BY$2,$H$1:$M$1,0))</f>
        <v>#NAME?</v>
      </c>
      <c r="BZ197" s="20" t="e" cm="1">
        <f t="array" ref="BZ197">INDEX($H:$M,ROW(),MATCH(BZ$2,$H$1:$M$1,0))</f>
        <v>#NAME?</v>
      </c>
      <c r="CA197" s="20" t="e" cm="1">
        <f t="array" ref="CA197">INDEX($H:$M,ROW(),MATCH(CA$2,$H$1:$M$1,0))</f>
        <v>#NAME?</v>
      </c>
      <c r="CB197" s="20" t="e" cm="1">
        <f t="array" ref="CB197">INDEX($H:$M,ROW(),MATCH(CB$2,$H$1:$M$1,0))</f>
        <v>#NAME?</v>
      </c>
      <c r="CC197" s="20" t="e" cm="1">
        <f t="array" ref="CC197">INDEX($H:$M,ROW(),MATCH(CC$2,$H$1:$M$1,0))</f>
        <v>#NAME?</v>
      </c>
      <c r="CD197" s="20" t="e" cm="1">
        <f t="array" ref="CD197">INDEX($H:$M,ROW(),MATCH(CD$2,$H$1:$M$1,0))</f>
        <v>#NAME?</v>
      </c>
      <c r="CE197" s="20" t="e" cm="1">
        <f t="array" ref="CE197">INDEX($H:$M,ROW(),MATCH(CE$2,$H$1:$M$1,0))</f>
        <v>#NAME?</v>
      </c>
      <c r="CF197" s="20" t="e" cm="1">
        <f t="array" ref="CF197">INDEX($H:$M,ROW(),MATCH(CF$2,$H$1:$M$1,0))</f>
        <v>#NAME?</v>
      </c>
      <c r="CG197" s="20" t="e" cm="1">
        <f t="array" ref="CG197">INDEX($H:$M,ROW(),MATCH(CG$2,$H$1:$M$1,0))</f>
        <v>#NAME?</v>
      </c>
      <c r="CH197" s="20" t="e" cm="1">
        <f t="array" ref="CH197">INDEX($H:$M,ROW(),MATCH(CH$2,$H$1:$M$1,0))</f>
        <v>#NAME?</v>
      </c>
      <c r="CI197" s="20" t="e" cm="1">
        <f t="array" ref="CI197">INDEX($H:$M,ROW(),MATCH(CI$2,$H$1:$M$1,0))</f>
        <v>#NAME?</v>
      </c>
    </row>
    <row r="198" spans="1:87" x14ac:dyDescent="0.35">
      <c r="B198" t="s">
        <v>199</v>
      </c>
      <c r="C198" t="s">
        <v>154</v>
      </c>
      <c r="E198" s="27" t="str">
        <f>SUBSTITUTE(E196,":","")&amp;" Expense"</f>
        <v>% of revenue direct cost Expense</v>
      </c>
      <c r="F198" s="27"/>
      <c r="G198" s="9"/>
      <c r="H198" s="28" t="e">
        <f t="shared" ref="H198:M198" si="225">SUMIF($2:$2,H$1,198:198)</f>
        <v>#NAME?</v>
      </c>
      <c r="I198" s="28" t="e">
        <f t="shared" si="225"/>
        <v>#NAME?</v>
      </c>
      <c r="J198" s="28" t="e">
        <f t="shared" si="225"/>
        <v>#NAME?</v>
      </c>
      <c r="K198" s="28" t="e">
        <f t="shared" si="225"/>
        <v>#NAME?</v>
      </c>
      <c r="L198" s="28" t="e">
        <f t="shared" si="225"/>
        <v>#NAME?</v>
      </c>
      <c r="M198" s="28" t="e">
        <f t="shared" si="225"/>
        <v>#NAME?</v>
      </c>
      <c r="P198" s="28" t="e">
        <f t="shared" ref="P198:CA198" si="226">-P197*P192</f>
        <v>#NAME?</v>
      </c>
      <c r="Q198" s="28" t="e">
        <f t="shared" si="226"/>
        <v>#NAME?</v>
      </c>
      <c r="R198" s="28" t="e">
        <f t="shared" si="226"/>
        <v>#NAME?</v>
      </c>
      <c r="S198" s="28" t="e">
        <f t="shared" si="226"/>
        <v>#NAME?</v>
      </c>
      <c r="T198" s="28" t="e">
        <f t="shared" si="226"/>
        <v>#NAME?</v>
      </c>
      <c r="U198" s="28" t="e">
        <f t="shared" si="226"/>
        <v>#NAME?</v>
      </c>
      <c r="V198" s="28" t="e">
        <f t="shared" si="226"/>
        <v>#NAME?</v>
      </c>
      <c r="W198" s="28" t="e">
        <f t="shared" si="226"/>
        <v>#NAME?</v>
      </c>
      <c r="X198" s="28" t="e">
        <f t="shared" si="226"/>
        <v>#NAME?</v>
      </c>
      <c r="Y198" s="28" t="e">
        <f t="shared" si="226"/>
        <v>#NAME?</v>
      </c>
      <c r="Z198" s="28" t="e">
        <f t="shared" si="226"/>
        <v>#NAME?</v>
      </c>
      <c r="AA198" s="28" t="e">
        <f t="shared" si="226"/>
        <v>#NAME?</v>
      </c>
      <c r="AB198" s="28" t="e">
        <f t="shared" si="226"/>
        <v>#NAME?</v>
      </c>
      <c r="AC198" s="28" t="e">
        <f t="shared" si="226"/>
        <v>#NAME?</v>
      </c>
      <c r="AD198" s="28" t="e">
        <f t="shared" si="226"/>
        <v>#NAME?</v>
      </c>
      <c r="AE198" s="28" t="e">
        <f t="shared" si="226"/>
        <v>#NAME?</v>
      </c>
      <c r="AF198" s="28" t="e">
        <f t="shared" si="226"/>
        <v>#NAME?</v>
      </c>
      <c r="AG198" s="28" t="e">
        <f t="shared" si="226"/>
        <v>#NAME?</v>
      </c>
      <c r="AH198" s="28" t="e">
        <f t="shared" si="226"/>
        <v>#NAME?</v>
      </c>
      <c r="AI198" s="28" t="e">
        <f t="shared" si="226"/>
        <v>#NAME?</v>
      </c>
      <c r="AJ198" s="28" t="e">
        <f t="shared" si="226"/>
        <v>#NAME?</v>
      </c>
      <c r="AK198" s="28" t="e">
        <f t="shared" si="226"/>
        <v>#NAME?</v>
      </c>
      <c r="AL198" s="28" t="e">
        <f t="shared" si="226"/>
        <v>#NAME?</v>
      </c>
      <c r="AM198" s="28" t="e">
        <f t="shared" si="226"/>
        <v>#NAME?</v>
      </c>
      <c r="AN198" s="28" t="e">
        <f t="shared" si="226"/>
        <v>#NAME?</v>
      </c>
      <c r="AO198" s="28" t="e">
        <f t="shared" si="226"/>
        <v>#NAME?</v>
      </c>
      <c r="AP198" s="28" t="e">
        <f t="shared" si="226"/>
        <v>#NAME?</v>
      </c>
      <c r="AQ198" s="28" t="e">
        <f t="shared" si="226"/>
        <v>#NAME?</v>
      </c>
      <c r="AR198" s="28" t="e">
        <f t="shared" si="226"/>
        <v>#NAME?</v>
      </c>
      <c r="AS198" s="28" t="e">
        <f t="shared" si="226"/>
        <v>#NAME?</v>
      </c>
      <c r="AT198" s="28" t="e">
        <f t="shared" si="226"/>
        <v>#NAME?</v>
      </c>
      <c r="AU198" s="28" t="e">
        <f t="shared" si="226"/>
        <v>#NAME?</v>
      </c>
      <c r="AV198" s="28" t="e">
        <f t="shared" si="226"/>
        <v>#NAME?</v>
      </c>
      <c r="AW198" s="28" t="e">
        <f t="shared" si="226"/>
        <v>#NAME?</v>
      </c>
      <c r="AX198" s="28" t="e">
        <f t="shared" si="226"/>
        <v>#NAME?</v>
      </c>
      <c r="AY198" s="28" t="e">
        <f t="shared" si="226"/>
        <v>#NAME?</v>
      </c>
      <c r="AZ198" s="28" t="e">
        <f t="shared" si="226"/>
        <v>#NAME?</v>
      </c>
      <c r="BA198" s="28" t="e">
        <f t="shared" si="226"/>
        <v>#NAME?</v>
      </c>
      <c r="BB198" s="28" t="e">
        <f t="shared" si="226"/>
        <v>#NAME?</v>
      </c>
      <c r="BC198" s="28" t="e">
        <f t="shared" si="226"/>
        <v>#NAME?</v>
      </c>
      <c r="BD198" s="28" t="e">
        <f t="shared" si="226"/>
        <v>#NAME?</v>
      </c>
      <c r="BE198" s="28" t="e">
        <f t="shared" si="226"/>
        <v>#NAME?</v>
      </c>
      <c r="BF198" s="28" t="e">
        <f t="shared" si="226"/>
        <v>#NAME?</v>
      </c>
      <c r="BG198" s="28" t="e">
        <f t="shared" si="226"/>
        <v>#NAME?</v>
      </c>
      <c r="BH198" s="28" t="e">
        <f t="shared" si="226"/>
        <v>#NAME?</v>
      </c>
      <c r="BI198" s="28" t="e">
        <f t="shared" si="226"/>
        <v>#NAME?</v>
      </c>
      <c r="BJ198" s="28" t="e">
        <f t="shared" si="226"/>
        <v>#NAME?</v>
      </c>
      <c r="BK198" s="28" t="e">
        <f t="shared" si="226"/>
        <v>#NAME?</v>
      </c>
      <c r="BL198" s="28" t="e">
        <f t="shared" si="226"/>
        <v>#NAME?</v>
      </c>
      <c r="BM198" s="28" t="e">
        <f t="shared" si="226"/>
        <v>#NAME?</v>
      </c>
      <c r="BN198" s="28" t="e">
        <f t="shared" si="226"/>
        <v>#NAME?</v>
      </c>
      <c r="BO198" s="28" t="e">
        <f t="shared" si="226"/>
        <v>#NAME?</v>
      </c>
      <c r="BP198" s="28" t="e">
        <f t="shared" si="226"/>
        <v>#NAME?</v>
      </c>
      <c r="BQ198" s="28" t="e">
        <f t="shared" si="226"/>
        <v>#NAME?</v>
      </c>
      <c r="BR198" s="28" t="e">
        <f t="shared" si="226"/>
        <v>#NAME?</v>
      </c>
      <c r="BS198" s="28" t="e">
        <f t="shared" si="226"/>
        <v>#NAME?</v>
      </c>
      <c r="BT198" s="28" t="e">
        <f t="shared" si="226"/>
        <v>#NAME?</v>
      </c>
      <c r="BU198" s="28" t="e">
        <f t="shared" si="226"/>
        <v>#NAME?</v>
      </c>
      <c r="BV198" s="28" t="e">
        <f t="shared" si="226"/>
        <v>#NAME?</v>
      </c>
      <c r="BW198" s="28" t="e">
        <f t="shared" si="226"/>
        <v>#NAME?</v>
      </c>
      <c r="BX198" s="28" t="e">
        <f t="shared" si="226"/>
        <v>#NAME?</v>
      </c>
      <c r="BY198" s="28" t="e">
        <f t="shared" si="226"/>
        <v>#NAME?</v>
      </c>
      <c r="BZ198" s="28" t="e">
        <f t="shared" si="226"/>
        <v>#NAME?</v>
      </c>
      <c r="CA198" s="28" t="e">
        <f t="shared" si="226"/>
        <v>#NAME?</v>
      </c>
      <c r="CB198" s="28" t="e">
        <f t="shared" ref="CB198:CI198" si="227">-CB197*CB192</f>
        <v>#NAME?</v>
      </c>
      <c r="CC198" s="28" t="e">
        <f t="shared" si="227"/>
        <v>#NAME?</v>
      </c>
      <c r="CD198" s="28" t="e">
        <f t="shared" si="227"/>
        <v>#NAME?</v>
      </c>
      <c r="CE198" s="28" t="e">
        <f t="shared" si="227"/>
        <v>#NAME?</v>
      </c>
      <c r="CF198" s="28" t="e">
        <f t="shared" si="227"/>
        <v>#NAME?</v>
      </c>
      <c r="CG198" s="28" t="e">
        <f t="shared" si="227"/>
        <v>#NAME?</v>
      </c>
      <c r="CH198" s="28" t="e">
        <f t="shared" si="227"/>
        <v>#NAME?</v>
      </c>
      <c r="CI198" s="28" t="e">
        <f t="shared" si="227"/>
        <v>#NAME?</v>
      </c>
    </row>
    <row r="199" spans="1:87" x14ac:dyDescent="0.35">
      <c r="C199" t="s">
        <v>154</v>
      </c>
    </row>
    <row r="200" spans="1:87" outlineLevel="1" x14ac:dyDescent="0.35">
      <c r="C200" t="s">
        <v>154</v>
      </c>
      <c r="E200" t="str">
        <f>"Revenue driver: "&amp;E192</f>
        <v>Revenue driver: Subscription revenue - Last tier, secondary Revenue</v>
      </c>
      <c r="H200" s="53"/>
      <c r="I200" s="53"/>
      <c r="J200" s="53"/>
      <c r="K200" s="53"/>
      <c r="L200" s="53"/>
      <c r="M200" s="53"/>
      <c r="P200" s="53" t="e">
        <f t="shared" ref="P200:CA200" si="228">P192</f>
        <v>#NAME?</v>
      </c>
      <c r="Q200" s="53" t="e">
        <f t="shared" si="228"/>
        <v>#NAME?</v>
      </c>
      <c r="R200" s="53" t="e">
        <f t="shared" si="228"/>
        <v>#NAME?</v>
      </c>
      <c r="S200" s="53" t="e">
        <f t="shared" si="228"/>
        <v>#NAME?</v>
      </c>
      <c r="T200" s="53" t="e">
        <f t="shared" si="228"/>
        <v>#NAME?</v>
      </c>
      <c r="U200" s="53" t="e">
        <f t="shared" si="228"/>
        <v>#NAME?</v>
      </c>
      <c r="V200" s="53" t="e">
        <f t="shared" si="228"/>
        <v>#NAME?</v>
      </c>
      <c r="W200" s="53" t="e">
        <f t="shared" si="228"/>
        <v>#NAME?</v>
      </c>
      <c r="X200" s="53" t="e">
        <f t="shared" si="228"/>
        <v>#NAME?</v>
      </c>
      <c r="Y200" s="53" t="e">
        <f t="shared" si="228"/>
        <v>#NAME?</v>
      </c>
      <c r="Z200" s="53" t="e">
        <f t="shared" si="228"/>
        <v>#NAME?</v>
      </c>
      <c r="AA200" s="53" t="e">
        <f t="shared" si="228"/>
        <v>#NAME?</v>
      </c>
      <c r="AB200" s="53" t="e">
        <f t="shared" si="228"/>
        <v>#NAME?</v>
      </c>
      <c r="AC200" s="53" t="e">
        <f t="shared" si="228"/>
        <v>#NAME?</v>
      </c>
      <c r="AD200" s="53" t="e">
        <f t="shared" si="228"/>
        <v>#NAME?</v>
      </c>
      <c r="AE200" s="53" t="e">
        <f t="shared" si="228"/>
        <v>#NAME?</v>
      </c>
      <c r="AF200" s="53" t="e">
        <f t="shared" si="228"/>
        <v>#NAME?</v>
      </c>
      <c r="AG200" s="53" t="e">
        <f t="shared" si="228"/>
        <v>#NAME?</v>
      </c>
      <c r="AH200" s="53" t="e">
        <f t="shared" si="228"/>
        <v>#NAME?</v>
      </c>
      <c r="AI200" s="53" t="e">
        <f t="shared" si="228"/>
        <v>#NAME?</v>
      </c>
      <c r="AJ200" s="53" t="e">
        <f t="shared" si="228"/>
        <v>#NAME?</v>
      </c>
      <c r="AK200" s="53" t="e">
        <f t="shared" si="228"/>
        <v>#NAME?</v>
      </c>
      <c r="AL200" s="53" t="e">
        <f t="shared" si="228"/>
        <v>#NAME?</v>
      </c>
      <c r="AM200" s="53" t="e">
        <f t="shared" si="228"/>
        <v>#NAME?</v>
      </c>
      <c r="AN200" s="53" t="e">
        <f t="shared" si="228"/>
        <v>#NAME?</v>
      </c>
      <c r="AO200" s="53" t="e">
        <f t="shared" si="228"/>
        <v>#NAME?</v>
      </c>
      <c r="AP200" s="53" t="e">
        <f t="shared" si="228"/>
        <v>#NAME?</v>
      </c>
      <c r="AQ200" s="53" t="e">
        <f t="shared" si="228"/>
        <v>#NAME?</v>
      </c>
      <c r="AR200" s="53" t="e">
        <f t="shared" si="228"/>
        <v>#NAME?</v>
      </c>
      <c r="AS200" s="53" t="e">
        <f t="shared" si="228"/>
        <v>#NAME?</v>
      </c>
      <c r="AT200" s="53" t="e">
        <f t="shared" si="228"/>
        <v>#NAME?</v>
      </c>
      <c r="AU200" s="53" t="e">
        <f t="shared" si="228"/>
        <v>#NAME?</v>
      </c>
      <c r="AV200" s="53" t="e">
        <f t="shared" si="228"/>
        <v>#NAME?</v>
      </c>
      <c r="AW200" s="53" t="e">
        <f t="shared" si="228"/>
        <v>#NAME?</v>
      </c>
      <c r="AX200" s="53" t="e">
        <f t="shared" si="228"/>
        <v>#NAME?</v>
      </c>
      <c r="AY200" s="53" t="e">
        <f t="shared" si="228"/>
        <v>#NAME?</v>
      </c>
      <c r="AZ200" s="53" t="e">
        <f t="shared" si="228"/>
        <v>#NAME?</v>
      </c>
      <c r="BA200" s="53" t="e">
        <f t="shared" si="228"/>
        <v>#NAME?</v>
      </c>
      <c r="BB200" s="53" t="e">
        <f t="shared" si="228"/>
        <v>#NAME?</v>
      </c>
      <c r="BC200" s="53" t="e">
        <f t="shared" si="228"/>
        <v>#NAME?</v>
      </c>
      <c r="BD200" s="53" t="e">
        <f t="shared" si="228"/>
        <v>#NAME?</v>
      </c>
      <c r="BE200" s="53" t="e">
        <f t="shared" si="228"/>
        <v>#NAME?</v>
      </c>
      <c r="BF200" s="53" t="e">
        <f t="shared" si="228"/>
        <v>#NAME?</v>
      </c>
      <c r="BG200" s="53" t="e">
        <f t="shared" si="228"/>
        <v>#NAME?</v>
      </c>
      <c r="BH200" s="53" t="e">
        <f t="shared" si="228"/>
        <v>#NAME?</v>
      </c>
      <c r="BI200" s="53" t="e">
        <f t="shared" si="228"/>
        <v>#NAME?</v>
      </c>
      <c r="BJ200" s="53" t="e">
        <f t="shared" si="228"/>
        <v>#NAME?</v>
      </c>
      <c r="BK200" s="53" t="e">
        <f t="shared" si="228"/>
        <v>#NAME?</v>
      </c>
      <c r="BL200" s="53" t="e">
        <f t="shared" si="228"/>
        <v>#NAME?</v>
      </c>
      <c r="BM200" s="53" t="e">
        <f t="shared" si="228"/>
        <v>#NAME?</v>
      </c>
      <c r="BN200" s="53" t="e">
        <f t="shared" si="228"/>
        <v>#NAME?</v>
      </c>
      <c r="BO200" s="53" t="e">
        <f t="shared" si="228"/>
        <v>#NAME?</v>
      </c>
      <c r="BP200" s="53" t="e">
        <f t="shared" si="228"/>
        <v>#NAME?</v>
      </c>
      <c r="BQ200" s="53" t="e">
        <f t="shared" si="228"/>
        <v>#NAME?</v>
      </c>
      <c r="BR200" s="53" t="e">
        <f t="shared" si="228"/>
        <v>#NAME?</v>
      </c>
      <c r="BS200" s="53" t="e">
        <f t="shared" si="228"/>
        <v>#NAME?</v>
      </c>
      <c r="BT200" s="53" t="e">
        <f t="shared" si="228"/>
        <v>#NAME?</v>
      </c>
      <c r="BU200" s="53" t="e">
        <f t="shared" si="228"/>
        <v>#NAME?</v>
      </c>
      <c r="BV200" s="53" t="e">
        <f t="shared" si="228"/>
        <v>#NAME?</v>
      </c>
      <c r="BW200" s="53" t="e">
        <f t="shared" si="228"/>
        <v>#NAME?</v>
      </c>
      <c r="BX200" s="53" t="e">
        <f t="shared" si="228"/>
        <v>#NAME?</v>
      </c>
      <c r="BY200" s="53" t="e">
        <f t="shared" si="228"/>
        <v>#NAME?</v>
      </c>
      <c r="BZ200" s="53" t="e">
        <f t="shared" si="228"/>
        <v>#NAME?</v>
      </c>
      <c r="CA200" s="53" t="e">
        <f t="shared" si="228"/>
        <v>#NAME?</v>
      </c>
      <c r="CB200" s="53" t="e">
        <f t="shared" ref="CB200:CI200" si="229">CB192</f>
        <v>#NAME?</v>
      </c>
      <c r="CC200" s="53" t="e">
        <f t="shared" si="229"/>
        <v>#NAME?</v>
      </c>
      <c r="CD200" s="53" t="e">
        <f t="shared" si="229"/>
        <v>#NAME?</v>
      </c>
      <c r="CE200" s="53" t="e">
        <f t="shared" si="229"/>
        <v>#NAME?</v>
      </c>
      <c r="CF200" s="53" t="e">
        <f t="shared" si="229"/>
        <v>#NAME?</v>
      </c>
      <c r="CG200" s="53" t="e">
        <f t="shared" si="229"/>
        <v>#NAME?</v>
      </c>
      <c r="CH200" s="53" t="e">
        <f t="shared" si="229"/>
        <v>#NAME?</v>
      </c>
      <c r="CI200" s="53" t="e">
        <f t="shared" si="229"/>
        <v>#NAME?</v>
      </c>
    </row>
    <row r="201" spans="1:87" outlineLevel="1" x14ac:dyDescent="0.35">
      <c r="C201" t="s">
        <v>154</v>
      </c>
    </row>
    <row r="202" spans="1:87" outlineLevel="1" x14ac:dyDescent="0.35">
      <c r="C202" t="s">
        <v>154</v>
      </c>
      <c r="E202" s="12" t="str">
        <f>E194</f>
        <v>Driver: # of subscribers</v>
      </c>
      <c r="F202" s="12"/>
      <c r="G202" s="13"/>
      <c r="H202" s="34"/>
      <c r="I202" s="34"/>
      <c r="J202" s="34"/>
      <c r="K202" s="34"/>
      <c r="L202" s="34"/>
      <c r="M202" s="34"/>
      <c r="P202" s="34" t="e">
        <f>P194</f>
        <v>#NAME?</v>
      </c>
      <c r="Q202" s="34" t="e">
        <f t="shared" ref="Q202:CB202" si="230">Q194</f>
        <v>#NAME?</v>
      </c>
      <c r="R202" s="34" t="e">
        <f t="shared" si="230"/>
        <v>#NAME?</v>
      </c>
      <c r="S202" s="34" t="e">
        <f t="shared" si="230"/>
        <v>#NAME?</v>
      </c>
      <c r="T202" s="34" t="e">
        <f t="shared" si="230"/>
        <v>#NAME?</v>
      </c>
      <c r="U202" s="34" t="e">
        <f t="shared" si="230"/>
        <v>#NAME?</v>
      </c>
      <c r="V202" s="34" t="e">
        <f t="shared" si="230"/>
        <v>#NAME?</v>
      </c>
      <c r="W202" s="34" t="e">
        <f t="shared" si="230"/>
        <v>#NAME?</v>
      </c>
      <c r="X202" s="34" t="e">
        <f t="shared" si="230"/>
        <v>#NAME?</v>
      </c>
      <c r="Y202" s="34" t="e">
        <f t="shared" si="230"/>
        <v>#NAME?</v>
      </c>
      <c r="Z202" s="34" t="e">
        <f t="shared" si="230"/>
        <v>#NAME?</v>
      </c>
      <c r="AA202" s="34" t="e">
        <f t="shared" si="230"/>
        <v>#NAME?</v>
      </c>
      <c r="AB202" s="34" t="e">
        <f t="shared" si="230"/>
        <v>#NAME?</v>
      </c>
      <c r="AC202" s="34" t="e">
        <f t="shared" si="230"/>
        <v>#NAME?</v>
      </c>
      <c r="AD202" s="34" t="e">
        <f t="shared" si="230"/>
        <v>#NAME?</v>
      </c>
      <c r="AE202" s="34" t="e">
        <f t="shared" si="230"/>
        <v>#NAME?</v>
      </c>
      <c r="AF202" s="34" t="e">
        <f t="shared" si="230"/>
        <v>#NAME?</v>
      </c>
      <c r="AG202" s="34" t="e">
        <f t="shared" si="230"/>
        <v>#NAME?</v>
      </c>
      <c r="AH202" s="34" t="e">
        <f t="shared" si="230"/>
        <v>#NAME?</v>
      </c>
      <c r="AI202" s="34" t="e">
        <f t="shared" si="230"/>
        <v>#NAME?</v>
      </c>
      <c r="AJ202" s="34" t="e">
        <f t="shared" si="230"/>
        <v>#NAME?</v>
      </c>
      <c r="AK202" s="34" t="e">
        <f t="shared" si="230"/>
        <v>#NAME?</v>
      </c>
      <c r="AL202" s="34" t="e">
        <f t="shared" si="230"/>
        <v>#NAME?</v>
      </c>
      <c r="AM202" s="34" t="e">
        <f t="shared" si="230"/>
        <v>#NAME?</v>
      </c>
      <c r="AN202" s="34" t="e">
        <f t="shared" si="230"/>
        <v>#NAME?</v>
      </c>
      <c r="AO202" s="34" t="e">
        <f t="shared" si="230"/>
        <v>#NAME?</v>
      </c>
      <c r="AP202" s="34" t="e">
        <f t="shared" si="230"/>
        <v>#NAME?</v>
      </c>
      <c r="AQ202" s="34" t="e">
        <f t="shared" si="230"/>
        <v>#NAME?</v>
      </c>
      <c r="AR202" s="34" t="e">
        <f t="shared" si="230"/>
        <v>#NAME?</v>
      </c>
      <c r="AS202" s="34" t="e">
        <f t="shared" si="230"/>
        <v>#NAME?</v>
      </c>
      <c r="AT202" s="34" t="e">
        <f t="shared" si="230"/>
        <v>#NAME?</v>
      </c>
      <c r="AU202" s="34" t="e">
        <f t="shared" si="230"/>
        <v>#NAME?</v>
      </c>
      <c r="AV202" s="34" t="e">
        <f t="shared" si="230"/>
        <v>#NAME?</v>
      </c>
      <c r="AW202" s="34" t="e">
        <f t="shared" si="230"/>
        <v>#NAME?</v>
      </c>
      <c r="AX202" s="34" t="e">
        <f t="shared" si="230"/>
        <v>#NAME?</v>
      </c>
      <c r="AY202" s="34" t="e">
        <f t="shared" si="230"/>
        <v>#NAME?</v>
      </c>
      <c r="AZ202" s="34" t="e">
        <f t="shared" si="230"/>
        <v>#NAME?</v>
      </c>
      <c r="BA202" s="34" t="e">
        <f t="shared" si="230"/>
        <v>#NAME?</v>
      </c>
      <c r="BB202" s="34" t="e">
        <f t="shared" si="230"/>
        <v>#NAME?</v>
      </c>
      <c r="BC202" s="34" t="e">
        <f t="shared" si="230"/>
        <v>#NAME?</v>
      </c>
      <c r="BD202" s="34" t="e">
        <f t="shared" si="230"/>
        <v>#NAME?</v>
      </c>
      <c r="BE202" s="34" t="e">
        <f t="shared" si="230"/>
        <v>#NAME?</v>
      </c>
      <c r="BF202" s="34" t="e">
        <f t="shared" si="230"/>
        <v>#NAME?</v>
      </c>
      <c r="BG202" s="34" t="e">
        <f t="shared" si="230"/>
        <v>#NAME?</v>
      </c>
      <c r="BH202" s="34" t="e">
        <f t="shared" si="230"/>
        <v>#NAME?</v>
      </c>
      <c r="BI202" s="34" t="e">
        <f t="shared" si="230"/>
        <v>#NAME?</v>
      </c>
      <c r="BJ202" s="34" t="e">
        <f t="shared" si="230"/>
        <v>#NAME?</v>
      </c>
      <c r="BK202" s="34" t="e">
        <f t="shared" si="230"/>
        <v>#NAME?</v>
      </c>
      <c r="BL202" s="34" t="e">
        <f t="shared" si="230"/>
        <v>#NAME?</v>
      </c>
      <c r="BM202" s="34" t="e">
        <f t="shared" si="230"/>
        <v>#NAME?</v>
      </c>
      <c r="BN202" s="34" t="e">
        <f t="shared" si="230"/>
        <v>#NAME?</v>
      </c>
      <c r="BO202" s="34" t="e">
        <f t="shared" si="230"/>
        <v>#NAME?</v>
      </c>
      <c r="BP202" s="34" t="e">
        <f t="shared" si="230"/>
        <v>#NAME?</v>
      </c>
      <c r="BQ202" s="34" t="e">
        <f t="shared" si="230"/>
        <v>#NAME?</v>
      </c>
      <c r="BR202" s="34" t="e">
        <f t="shared" si="230"/>
        <v>#NAME?</v>
      </c>
      <c r="BS202" s="34" t="e">
        <f t="shared" si="230"/>
        <v>#NAME?</v>
      </c>
      <c r="BT202" s="34" t="e">
        <f t="shared" si="230"/>
        <v>#NAME?</v>
      </c>
      <c r="BU202" s="34" t="e">
        <f t="shared" si="230"/>
        <v>#NAME?</v>
      </c>
      <c r="BV202" s="34" t="e">
        <f t="shared" si="230"/>
        <v>#NAME?</v>
      </c>
      <c r="BW202" s="34" t="e">
        <f t="shared" si="230"/>
        <v>#NAME?</v>
      </c>
      <c r="BX202" s="34" t="e">
        <f t="shared" si="230"/>
        <v>#NAME?</v>
      </c>
      <c r="BY202" s="34" t="e">
        <f t="shared" si="230"/>
        <v>#NAME?</v>
      </c>
      <c r="BZ202" s="34" t="e">
        <f t="shared" si="230"/>
        <v>#NAME?</v>
      </c>
      <c r="CA202" s="34" t="e">
        <f t="shared" si="230"/>
        <v>#NAME?</v>
      </c>
      <c r="CB202" s="34" t="e">
        <f t="shared" si="230"/>
        <v>#NAME?</v>
      </c>
      <c r="CC202" s="34" t="e">
        <f t="shared" ref="CC202:CI202" si="231">CC194</f>
        <v>#NAME?</v>
      </c>
      <c r="CD202" s="34" t="e">
        <f t="shared" si="231"/>
        <v>#NAME?</v>
      </c>
      <c r="CE202" s="34" t="e">
        <f t="shared" si="231"/>
        <v>#NAME?</v>
      </c>
      <c r="CF202" s="34" t="e">
        <f t="shared" si="231"/>
        <v>#NAME?</v>
      </c>
      <c r="CG202" s="34" t="e">
        <f t="shared" si="231"/>
        <v>#NAME?</v>
      </c>
      <c r="CH202" s="34" t="e">
        <f t="shared" si="231"/>
        <v>#NAME?</v>
      </c>
      <c r="CI202" s="34" t="e">
        <f t="shared" si="231"/>
        <v>#NAME?</v>
      </c>
    </row>
    <row r="203" spans="1:87" outlineLevel="1" x14ac:dyDescent="0.35">
      <c r="C203" t="s">
        <v>154</v>
      </c>
    </row>
    <row r="204" spans="1:87" s="42" customFormat="1" x14ac:dyDescent="0.35">
      <c r="C204" s="52" t="s">
        <v>213</v>
      </c>
      <c r="D204" s="52"/>
      <c r="E204" s="41" t="s">
        <v>193</v>
      </c>
      <c r="F204" s="41"/>
      <c r="G204" s="68"/>
    </row>
    <row r="205" spans="1:87" x14ac:dyDescent="0.35">
      <c r="C205" t="s">
        <v>213</v>
      </c>
      <c r="E205" s="12" t="s">
        <v>76</v>
      </c>
      <c r="F205" s="12"/>
      <c r="G205" s="13"/>
      <c r="H205" s="15" t="e">
        <f t="shared" ref="H205:M205" si="232">SUMIF($2:$2,H$1,205:205)</f>
        <v>#NAME?</v>
      </c>
      <c r="I205" s="15" t="e">
        <f t="shared" si="232"/>
        <v>#NAME?</v>
      </c>
      <c r="J205" s="15" t="e">
        <f t="shared" si="232"/>
        <v>#NAME?</v>
      </c>
      <c r="K205" s="15" t="e">
        <f t="shared" si="232"/>
        <v>#NAME?</v>
      </c>
      <c r="L205" s="15" t="e">
        <f t="shared" si="232"/>
        <v>#NAME?</v>
      </c>
      <c r="M205" s="15" t="e">
        <f t="shared" si="232"/>
        <v>#NAME?</v>
      </c>
      <c r="P205" s="34" t="e">
        <f t="shared" ref="P205:AU205" si="233">P5</f>
        <v>#NAME?</v>
      </c>
      <c r="Q205" s="34" t="e">
        <f t="shared" si="233"/>
        <v>#NAME?</v>
      </c>
      <c r="R205" s="34" t="e">
        <f t="shared" si="233"/>
        <v>#NAME?</v>
      </c>
      <c r="S205" s="34" t="e">
        <f t="shared" si="233"/>
        <v>#NAME?</v>
      </c>
      <c r="T205" s="34" t="e">
        <f t="shared" si="233"/>
        <v>#NAME?</v>
      </c>
      <c r="U205" s="34" t="e">
        <f t="shared" si="233"/>
        <v>#NAME?</v>
      </c>
      <c r="V205" s="34" t="e">
        <f t="shared" si="233"/>
        <v>#NAME?</v>
      </c>
      <c r="W205" s="34" t="e">
        <f t="shared" si="233"/>
        <v>#NAME?</v>
      </c>
      <c r="X205" s="34" t="e">
        <f t="shared" si="233"/>
        <v>#NAME?</v>
      </c>
      <c r="Y205" s="34" t="e">
        <f t="shared" si="233"/>
        <v>#NAME?</v>
      </c>
      <c r="Z205" s="34" t="e">
        <f t="shared" si="233"/>
        <v>#NAME?</v>
      </c>
      <c r="AA205" s="34" t="e">
        <f t="shared" si="233"/>
        <v>#NAME?</v>
      </c>
      <c r="AB205" s="34" t="e">
        <f t="shared" si="233"/>
        <v>#NAME?</v>
      </c>
      <c r="AC205" s="34" t="e">
        <f t="shared" si="233"/>
        <v>#NAME?</v>
      </c>
      <c r="AD205" s="34" t="e">
        <f t="shared" si="233"/>
        <v>#NAME?</v>
      </c>
      <c r="AE205" s="34" t="e">
        <f t="shared" si="233"/>
        <v>#NAME?</v>
      </c>
      <c r="AF205" s="34" t="e">
        <f t="shared" si="233"/>
        <v>#NAME?</v>
      </c>
      <c r="AG205" s="34" t="e">
        <f t="shared" si="233"/>
        <v>#NAME?</v>
      </c>
      <c r="AH205" s="34" t="e">
        <f t="shared" si="233"/>
        <v>#NAME?</v>
      </c>
      <c r="AI205" s="34" t="e">
        <f t="shared" si="233"/>
        <v>#NAME?</v>
      </c>
      <c r="AJ205" s="34" t="e">
        <f t="shared" si="233"/>
        <v>#NAME?</v>
      </c>
      <c r="AK205" s="34" t="e">
        <f t="shared" si="233"/>
        <v>#NAME?</v>
      </c>
      <c r="AL205" s="34" t="e">
        <f t="shared" si="233"/>
        <v>#NAME?</v>
      </c>
      <c r="AM205" s="34" t="e">
        <f t="shared" si="233"/>
        <v>#NAME?</v>
      </c>
      <c r="AN205" s="34" t="e">
        <f t="shared" si="233"/>
        <v>#NAME?</v>
      </c>
      <c r="AO205" s="34" t="e">
        <f t="shared" si="233"/>
        <v>#NAME?</v>
      </c>
      <c r="AP205" s="34" t="e">
        <f t="shared" si="233"/>
        <v>#NAME?</v>
      </c>
      <c r="AQ205" s="34" t="e">
        <f t="shared" si="233"/>
        <v>#NAME?</v>
      </c>
      <c r="AR205" s="34" t="e">
        <f t="shared" si="233"/>
        <v>#NAME?</v>
      </c>
      <c r="AS205" s="34" t="e">
        <f t="shared" si="233"/>
        <v>#NAME?</v>
      </c>
      <c r="AT205" s="34" t="e">
        <f t="shared" si="233"/>
        <v>#NAME?</v>
      </c>
      <c r="AU205" s="34" t="e">
        <f t="shared" si="233"/>
        <v>#NAME?</v>
      </c>
      <c r="AV205" s="34" t="e">
        <f t="shared" ref="AV205:CA205" si="234">AV5</f>
        <v>#NAME?</v>
      </c>
      <c r="AW205" s="34" t="e">
        <f t="shared" si="234"/>
        <v>#NAME?</v>
      </c>
      <c r="AX205" s="34" t="e">
        <f t="shared" si="234"/>
        <v>#NAME?</v>
      </c>
      <c r="AY205" s="34" t="e">
        <f t="shared" si="234"/>
        <v>#NAME?</v>
      </c>
      <c r="AZ205" s="34" t="e">
        <f t="shared" si="234"/>
        <v>#NAME?</v>
      </c>
      <c r="BA205" s="34" t="e">
        <f t="shared" si="234"/>
        <v>#NAME?</v>
      </c>
      <c r="BB205" s="34" t="e">
        <f t="shared" si="234"/>
        <v>#NAME?</v>
      </c>
      <c r="BC205" s="34" t="e">
        <f t="shared" si="234"/>
        <v>#NAME?</v>
      </c>
      <c r="BD205" s="34" t="e">
        <f t="shared" si="234"/>
        <v>#NAME?</v>
      </c>
      <c r="BE205" s="34" t="e">
        <f t="shared" si="234"/>
        <v>#NAME?</v>
      </c>
      <c r="BF205" s="34" t="e">
        <f t="shared" si="234"/>
        <v>#NAME?</v>
      </c>
      <c r="BG205" s="34" t="e">
        <f t="shared" si="234"/>
        <v>#NAME?</v>
      </c>
      <c r="BH205" s="34" t="e">
        <f t="shared" si="234"/>
        <v>#NAME?</v>
      </c>
      <c r="BI205" s="34" t="e">
        <f t="shared" si="234"/>
        <v>#NAME?</v>
      </c>
      <c r="BJ205" s="34" t="e">
        <f t="shared" si="234"/>
        <v>#NAME?</v>
      </c>
      <c r="BK205" s="34" t="e">
        <f t="shared" si="234"/>
        <v>#NAME?</v>
      </c>
      <c r="BL205" s="34" t="e">
        <f t="shared" si="234"/>
        <v>#NAME?</v>
      </c>
      <c r="BM205" s="34" t="e">
        <f t="shared" si="234"/>
        <v>#NAME?</v>
      </c>
      <c r="BN205" s="34" t="e">
        <f t="shared" si="234"/>
        <v>#NAME?</v>
      </c>
      <c r="BO205" s="34" t="e">
        <f t="shared" si="234"/>
        <v>#NAME?</v>
      </c>
      <c r="BP205" s="34" t="e">
        <f t="shared" si="234"/>
        <v>#NAME?</v>
      </c>
      <c r="BQ205" s="34" t="e">
        <f t="shared" si="234"/>
        <v>#NAME?</v>
      </c>
      <c r="BR205" s="34" t="e">
        <f t="shared" si="234"/>
        <v>#NAME?</v>
      </c>
      <c r="BS205" s="34" t="e">
        <f t="shared" si="234"/>
        <v>#NAME?</v>
      </c>
      <c r="BT205" s="34" t="e">
        <f t="shared" si="234"/>
        <v>#NAME?</v>
      </c>
      <c r="BU205" s="34" t="e">
        <f t="shared" si="234"/>
        <v>#NAME?</v>
      </c>
      <c r="BV205" s="34" t="e">
        <f t="shared" si="234"/>
        <v>#NAME?</v>
      </c>
      <c r="BW205" s="34" t="e">
        <f t="shared" si="234"/>
        <v>#NAME?</v>
      </c>
      <c r="BX205" s="34" t="e">
        <f t="shared" si="234"/>
        <v>#NAME?</v>
      </c>
      <c r="BY205" s="34" t="e">
        <f t="shared" si="234"/>
        <v>#NAME?</v>
      </c>
      <c r="BZ205" s="34" t="e">
        <f t="shared" si="234"/>
        <v>#NAME?</v>
      </c>
      <c r="CA205" s="34" t="e">
        <f t="shared" si="234"/>
        <v>#NAME?</v>
      </c>
      <c r="CB205" s="34" t="e">
        <f t="shared" ref="CB205:CI205" si="235">CB5</f>
        <v>#NAME?</v>
      </c>
      <c r="CC205" s="34" t="e">
        <f t="shared" si="235"/>
        <v>#NAME?</v>
      </c>
      <c r="CD205" s="34" t="e">
        <f t="shared" si="235"/>
        <v>#NAME?</v>
      </c>
      <c r="CE205" s="34" t="e">
        <f t="shared" si="235"/>
        <v>#NAME?</v>
      </c>
      <c r="CF205" s="34" t="e">
        <f t="shared" si="235"/>
        <v>#NAME?</v>
      </c>
      <c r="CG205" s="34" t="e">
        <f t="shared" si="235"/>
        <v>#NAME?</v>
      </c>
      <c r="CH205" s="34" t="e">
        <f t="shared" si="235"/>
        <v>#NAME?</v>
      </c>
      <c r="CI205" s="34" t="e">
        <f t="shared" si="235"/>
        <v>#NAME?</v>
      </c>
    </row>
    <row r="206" spans="1:87" x14ac:dyDescent="0.35">
      <c r="C206" t="s">
        <v>213</v>
      </c>
      <c r="E206" s="12" t="s">
        <v>77</v>
      </c>
      <c r="F206" s="12"/>
      <c r="G206" s="13"/>
      <c r="H206" s="29">
        <v>10</v>
      </c>
      <c r="I206" s="29">
        <v>10</v>
      </c>
      <c r="J206" s="29">
        <v>10</v>
      </c>
      <c r="K206" s="29">
        <v>10</v>
      </c>
      <c r="L206" s="29">
        <v>10</v>
      </c>
      <c r="M206" s="29">
        <v>10</v>
      </c>
      <c r="P206" s="30" t="e" cm="1">
        <f t="array" ref="P206">INDEX($H:$M,ROW(),MATCH(P$2,$H$1:$M$1,0))</f>
        <v>#NAME?</v>
      </c>
      <c r="Q206" s="30" t="e" cm="1">
        <f t="array" ref="Q206">INDEX($H:$M,ROW(),MATCH(Q$2,$H$1:$M$1,0))</f>
        <v>#NAME?</v>
      </c>
      <c r="R206" s="30" t="e" cm="1">
        <f t="array" ref="R206">INDEX($H:$M,ROW(),MATCH(R$2,$H$1:$M$1,0))</f>
        <v>#NAME?</v>
      </c>
      <c r="S206" s="30" t="e" cm="1">
        <f t="array" ref="S206">INDEX($H:$M,ROW(),MATCH(S$2,$H$1:$M$1,0))</f>
        <v>#NAME?</v>
      </c>
      <c r="T206" s="30" t="e" cm="1">
        <f t="array" ref="T206">INDEX($H:$M,ROW(),MATCH(T$2,$H$1:$M$1,0))</f>
        <v>#NAME?</v>
      </c>
      <c r="U206" s="30" t="e" cm="1">
        <f t="array" ref="U206">INDEX($H:$M,ROW(),MATCH(U$2,$H$1:$M$1,0))</f>
        <v>#NAME?</v>
      </c>
      <c r="V206" s="30" t="e" cm="1">
        <f t="array" ref="V206">INDEX($H:$M,ROW(),MATCH(V$2,$H$1:$M$1,0))</f>
        <v>#NAME?</v>
      </c>
      <c r="W206" s="30" t="e" cm="1">
        <f t="array" ref="W206">INDEX($H:$M,ROW(),MATCH(W$2,$H$1:$M$1,0))</f>
        <v>#NAME?</v>
      </c>
      <c r="X206" s="30" t="e" cm="1">
        <f t="array" ref="X206">INDEX($H:$M,ROW(),MATCH(X$2,$H$1:$M$1,0))</f>
        <v>#NAME?</v>
      </c>
      <c r="Y206" s="30" t="e" cm="1">
        <f t="array" ref="Y206">INDEX($H:$M,ROW(),MATCH(Y$2,$H$1:$M$1,0))</f>
        <v>#NAME?</v>
      </c>
      <c r="Z206" s="30" t="e" cm="1">
        <f t="array" ref="Z206">INDEX($H:$M,ROW(),MATCH(Z$2,$H$1:$M$1,0))</f>
        <v>#NAME?</v>
      </c>
      <c r="AA206" s="30" t="e" cm="1">
        <f t="array" ref="AA206">INDEX($H:$M,ROW(),MATCH(AA$2,$H$1:$M$1,0))</f>
        <v>#NAME?</v>
      </c>
      <c r="AB206" s="30" t="e" cm="1">
        <f t="array" ref="AB206">INDEX($H:$M,ROW(),MATCH(AB$2,$H$1:$M$1,0))</f>
        <v>#NAME?</v>
      </c>
      <c r="AC206" s="30" t="e" cm="1">
        <f t="array" ref="AC206">INDEX($H:$M,ROW(),MATCH(AC$2,$H$1:$M$1,0))</f>
        <v>#NAME?</v>
      </c>
      <c r="AD206" s="30" t="e" cm="1">
        <f t="array" ref="AD206">INDEX($H:$M,ROW(),MATCH(AD$2,$H$1:$M$1,0))</f>
        <v>#NAME?</v>
      </c>
      <c r="AE206" s="30" t="e" cm="1">
        <f t="array" ref="AE206">INDEX($H:$M,ROW(),MATCH(AE$2,$H$1:$M$1,0))</f>
        <v>#NAME?</v>
      </c>
      <c r="AF206" s="30" t="e" cm="1">
        <f t="array" ref="AF206">INDEX($H:$M,ROW(),MATCH(AF$2,$H$1:$M$1,0))</f>
        <v>#NAME?</v>
      </c>
      <c r="AG206" s="30" t="e" cm="1">
        <f t="array" ref="AG206">INDEX($H:$M,ROW(),MATCH(AG$2,$H$1:$M$1,0))</f>
        <v>#NAME?</v>
      </c>
      <c r="AH206" s="30" t="e" cm="1">
        <f t="array" ref="AH206">INDEX($H:$M,ROW(),MATCH(AH$2,$H$1:$M$1,0))</f>
        <v>#NAME?</v>
      </c>
      <c r="AI206" s="30" t="e" cm="1">
        <f t="array" ref="AI206">INDEX($H:$M,ROW(),MATCH(AI$2,$H$1:$M$1,0))</f>
        <v>#NAME?</v>
      </c>
      <c r="AJ206" s="30" t="e" cm="1">
        <f t="array" ref="AJ206">INDEX($H:$M,ROW(),MATCH(AJ$2,$H$1:$M$1,0))</f>
        <v>#NAME?</v>
      </c>
      <c r="AK206" s="30" t="e" cm="1">
        <f t="array" ref="AK206">INDEX($H:$M,ROW(),MATCH(AK$2,$H$1:$M$1,0))</f>
        <v>#NAME?</v>
      </c>
      <c r="AL206" s="30" t="e" cm="1">
        <f t="array" ref="AL206">INDEX($H:$M,ROW(),MATCH(AL$2,$H$1:$M$1,0))</f>
        <v>#NAME?</v>
      </c>
      <c r="AM206" s="30" t="e" cm="1">
        <f t="array" ref="AM206">INDEX($H:$M,ROW(),MATCH(AM$2,$H$1:$M$1,0))</f>
        <v>#NAME?</v>
      </c>
      <c r="AN206" s="30" t="e" cm="1">
        <f t="array" ref="AN206">INDEX($H:$M,ROW(),MATCH(AN$2,$H$1:$M$1,0))</f>
        <v>#NAME?</v>
      </c>
      <c r="AO206" s="30" t="e" cm="1">
        <f t="array" ref="AO206">INDEX($H:$M,ROW(),MATCH(AO$2,$H$1:$M$1,0))</f>
        <v>#NAME?</v>
      </c>
      <c r="AP206" s="30" t="e" cm="1">
        <f t="array" ref="AP206">INDEX($H:$M,ROW(),MATCH(AP$2,$H$1:$M$1,0))</f>
        <v>#NAME?</v>
      </c>
      <c r="AQ206" s="30" t="e" cm="1">
        <f t="array" ref="AQ206">INDEX($H:$M,ROW(),MATCH(AQ$2,$H$1:$M$1,0))</f>
        <v>#NAME?</v>
      </c>
      <c r="AR206" s="30" t="e" cm="1">
        <f t="array" ref="AR206">INDEX($H:$M,ROW(),MATCH(AR$2,$H$1:$M$1,0))</f>
        <v>#NAME?</v>
      </c>
      <c r="AS206" s="30" t="e" cm="1">
        <f t="array" ref="AS206">INDEX($H:$M,ROW(),MATCH(AS$2,$H$1:$M$1,0))</f>
        <v>#NAME?</v>
      </c>
      <c r="AT206" s="30" t="e" cm="1">
        <f t="array" ref="AT206">INDEX($H:$M,ROW(),MATCH(AT$2,$H$1:$M$1,0))</f>
        <v>#NAME?</v>
      </c>
      <c r="AU206" s="30" t="e" cm="1">
        <f t="array" ref="AU206">INDEX($H:$M,ROW(),MATCH(AU$2,$H$1:$M$1,0))</f>
        <v>#NAME?</v>
      </c>
      <c r="AV206" s="30" t="e" cm="1">
        <f t="array" ref="AV206">INDEX($H:$M,ROW(),MATCH(AV$2,$H$1:$M$1,0))</f>
        <v>#NAME?</v>
      </c>
      <c r="AW206" s="30" t="e" cm="1">
        <f t="array" ref="AW206">INDEX($H:$M,ROW(),MATCH(AW$2,$H$1:$M$1,0))</f>
        <v>#NAME?</v>
      </c>
      <c r="AX206" s="30" t="e" cm="1">
        <f t="array" ref="AX206">INDEX($H:$M,ROW(),MATCH(AX$2,$H$1:$M$1,0))</f>
        <v>#NAME?</v>
      </c>
      <c r="AY206" s="30" t="e" cm="1">
        <f t="array" ref="AY206">INDEX($H:$M,ROW(),MATCH(AY$2,$H$1:$M$1,0))</f>
        <v>#NAME?</v>
      </c>
      <c r="AZ206" s="30" t="e" cm="1">
        <f t="array" ref="AZ206">INDEX($H:$M,ROW(),MATCH(AZ$2,$H$1:$M$1,0))</f>
        <v>#NAME?</v>
      </c>
      <c r="BA206" s="30" t="e" cm="1">
        <f t="array" ref="BA206">INDEX($H:$M,ROW(),MATCH(BA$2,$H$1:$M$1,0))</f>
        <v>#NAME?</v>
      </c>
      <c r="BB206" s="30" t="e" cm="1">
        <f t="array" ref="BB206">INDEX($H:$M,ROW(),MATCH(BB$2,$H$1:$M$1,0))</f>
        <v>#NAME?</v>
      </c>
      <c r="BC206" s="30" t="e" cm="1">
        <f t="array" ref="BC206">INDEX($H:$M,ROW(),MATCH(BC$2,$H$1:$M$1,0))</f>
        <v>#NAME?</v>
      </c>
      <c r="BD206" s="30" t="e" cm="1">
        <f t="array" ref="BD206">INDEX($H:$M,ROW(),MATCH(BD$2,$H$1:$M$1,0))</f>
        <v>#NAME?</v>
      </c>
      <c r="BE206" s="30" t="e" cm="1">
        <f t="array" ref="BE206">INDEX($H:$M,ROW(),MATCH(BE$2,$H$1:$M$1,0))</f>
        <v>#NAME?</v>
      </c>
      <c r="BF206" s="30" t="e" cm="1">
        <f t="array" ref="BF206">INDEX($H:$M,ROW(),MATCH(BF$2,$H$1:$M$1,0))</f>
        <v>#NAME?</v>
      </c>
      <c r="BG206" s="30" t="e" cm="1">
        <f t="array" ref="BG206">INDEX($H:$M,ROW(),MATCH(BG$2,$H$1:$M$1,0))</f>
        <v>#NAME?</v>
      </c>
      <c r="BH206" s="30" t="e" cm="1">
        <f t="array" ref="BH206">INDEX($H:$M,ROW(),MATCH(BH$2,$H$1:$M$1,0))</f>
        <v>#NAME?</v>
      </c>
      <c r="BI206" s="30" t="e" cm="1">
        <f t="array" ref="BI206">INDEX($H:$M,ROW(),MATCH(BI$2,$H$1:$M$1,0))</f>
        <v>#NAME?</v>
      </c>
      <c r="BJ206" s="30" t="e" cm="1">
        <f t="array" ref="BJ206">INDEX($H:$M,ROW(),MATCH(BJ$2,$H$1:$M$1,0))</f>
        <v>#NAME?</v>
      </c>
      <c r="BK206" s="30" t="e" cm="1">
        <f t="array" ref="BK206">INDEX($H:$M,ROW(),MATCH(BK$2,$H$1:$M$1,0))</f>
        <v>#NAME?</v>
      </c>
      <c r="BL206" s="30" t="e" cm="1">
        <f t="array" ref="BL206">INDEX($H:$M,ROW(),MATCH(BL$2,$H$1:$M$1,0))</f>
        <v>#NAME?</v>
      </c>
      <c r="BM206" s="30" t="e" cm="1">
        <f t="array" ref="BM206">INDEX($H:$M,ROW(),MATCH(BM$2,$H$1:$M$1,0))</f>
        <v>#NAME?</v>
      </c>
      <c r="BN206" s="30" t="e" cm="1">
        <f t="array" ref="BN206">INDEX($H:$M,ROW(),MATCH(BN$2,$H$1:$M$1,0))</f>
        <v>#NAME?</v>
      </c>
      <c r="BO206" s="30" t="e" cm="1">
        <f t="array" ref="BO206">INDEX($H:$M,ROW(),MATCH(BO$2,$H$1:$M$1,0))</f>
        <v>#NAME?</v>
      </c>
      <c r="BP206" s="30" t="e" cm="1">
        <f t="array" ref="BP206">INDEX($H:$M,ROW(),MATCH(BP$2,$H$1:$M$1,0))</f>
        <v>#NAME?</v>
      </c>
      <c r="BQ206" s="30" t="e" cm="1">
        <f t="array" ref="BQ206">INDEX($H:$M,ROW(),MATCH(BQ$2,$H$1:$M$1,0))</f>
        <v>#NAME?</v>
      </c>
      <c r="BR206" s="30" t="e" cm="1">
        <f t="array" ref="BR206">INDEX($H:$M,ROW(),MATCH(BR$2,$H$1:$M$1,0))</f>
        <v>#NAME?</v>
      </c>
      <c r="BS206" s="30" t="e" cm="1">
        <f t="array" ref="BS206">INDEX($H:$M,ROW(),MATCH(BS$2,$H$1:$M$1,0))</f>
        <v>#NAME?</v>
      </c>
      <c r="BT206" s="30" t="e" cm="1">
        <f t="array" ref="BT206">INDEX($H:$M,ROW(),MATCH(BT$2,$H$1:$M$1,0))</f>
        <v>#NAME?</v>
      </c>
      <c r="BU206" s="30" t="e" cm="1">
        <f t="array" ref="BU206">INDEX($H:$M,ROW(),MATCH(BU$2,$H$1:$M$1,0))</f>
        <v>#NAME?</v>
      </c>
      <c r="BV206" s="30" t="e" cm="1">
        <f t="array" ref="BV206">INDEX($H:$M,ROW(),MATCH(BV$2,$H$1:$M$1,0))</f>
        <v>#NAME?</v>
      </c>
      <c r="BW206" s="30" t="e" cm="1">
        <f t="array" ref="BW206">INDEX($H:$M,ROW(),MATCH(BW$2,$H$1:$M$1,0))</f>
        <v>#NAME?</v>
      </c>
      <c r="BX206" s="30" t="e" cm="1">
        <f t="array" ref="BX206">INDEX($H:$M,ROW(),MATCH(BX$2,$H$1:$M$1,0))</f>
        <v>#NAME?</v>
      </c>
      <c r="BY206" s="30" t="e" cm="1">
        <f t="array" ref="BY206">INDEX($H:$M,ROW(),MATCH(BY$2,$H$1:$M$1,0))</f>
        <v>#NAME?</v>
      </c>
      <c r="BZ206" s="30" t="e" cm="1">
        <f t="array" ref="BZ206">INDEX($H:$M,ROW(),MATCH(BZ$2,$H$1:$M$1,0))</f>
        <v>#NAME?</v>
      </c>
      <c r="CA206" s="30" t="e" cm="1">
        <f t="array" ref="CA206">INDEX($H:$M,ROW(),MATCH(CA$2,$H$1:$M$1,0))</f>
        <v>#NAME?</v>
      </c>
      <c r="CB206" s="30" t="e" cm="1">
        <f t="array" ref="CB206">INDEX($H:$M,ROW(),MATCH(CB$2,$H$1:$M$1,0))</f>
        <v>#NAME?</v>
      </c>
      <c r="CC206" s="30" t="e" cm="1">
        <f t="array" ref="CC206">INDEX($H:$M,ROW(),MATCH(CC$2,$H$1:$M$1,0))</f>
        <v>#NAME?</v>
      </c>
      <c r="CD206" s="30" t="e" cm="1">
        <f t="array" ref="CD206">INDEX($H:$M,ROW(),MATCH(CD$2,$H$1:$M$1,0))</f>
        <v>#NAME?</v>
      </c>
      <c r="CE206" s="30" t="e" cm="1">
        <f t="array" ref="CE206">INDEX($H:$M,ROW(),MATCH(CE$2,$H$1:$M$1,0))</f>
        <v>#NAME?</v>
      </c>
      <c r="CF206" s="30" t="e" cm="1">
        <f t="array" ref="CF206">INDEX($H:$M,ROW(),MATCH(CF$2,$H$1:$M$1,0))</f>
        <v>#NAME?</v>
      </c>
      <c r="CG206" s="30" t="e" cm="1">
        <f t="array" ref="CG206">INDEX($H:$M,ROW(),MATCH(CG$2,$H$1:$M$1,0))</f>
        <v>#NAME?</v>
      </c>
      <c r="CH206" s="30" t="e" cm="1">
        <f t="array" ref="CH206">INDEX($H:$M,ROW(),MATCH(CH$2,$H$1:$M$1,0))</f>
        <v>#NAME?</v>
      </c>
      <c r="CI206" s="30" t="e" cm="1">
        <f t="array" ref="CI206">INDEX($H:$M,ROW(),MATCH(CI$2,$H$1:$M$1,0))</f>
        <v>#NAME?</v>
      </c>
    </row>
    <row r="207" spans="1:87" x14ac:dyDescent="0.35">
      <c r="B207" t="s">
        <v>80</v>
      </c>
      <c r="C207" t="s">
        <v>213</v>
      </c>
      <c r="E207" s="27" t="s">
        <v>78</v>
      </c>
      <c r="F207" s="27"/>
      <c r="G207" s="9"/>
      <c r="H207" s="33" t="e">
        <f t="shared" ref="H207:M207" si="236">SUMIF($2:$2,H$1,207:207)</f>
        <v>#NAME?</v>
      </c>
      <c r="I207" s="33" t="e">
        <f t="shared" si="236"/>
        <v>#NAME?</v>
      </c>
      <c r="J207" s="33" t="e">
        <f t="shared" si="236"/>
        <v>#NAME?</v>
      </c>
      <c r="K207" s="33" t="e">
        <f t="shared" si="236"/>
        <v>#NAME?</v>
      </c>
      <c r="L207" s="33" t="e">
        <f t="shared" si="236"/>
        <v>#NAME?</v>
      </c>
      <c r="M207" s="33" t="e">
        <f t="shared" si="236"/>
        <v>#NAME?</v>
      </c>
      <c r="N207" s="27"/>
      <c r="O207" s="27"/>
      <c r="P207" s="28" t="e">
        <f>P206*P205</f>
        <v>#NAME?</v>
      </c>
      <c r="Q207" s="28" t="e">
        <f t="shared" ref="Q207:CB207" si="237">Q206*Q205</f>
        <v>#NAME?</v>
      </c>
      <c r="R207" s="28" t="e">
        <f t="shared" si="237"/>
        <v>#NAME?</v>
      </c>
      <c r="S207" s="28" t="e">
        <f t="shared" si="237"/>
        <v>#NAME?</v>
      </c>
      <c r="T207" s="28" t="e">
        <f t="shared" si="237"/>
        <v>#NAME?</v>
      </c>
      <c r="U207" s="28" t="e">
        <f t="shared" si="237"/>
        <v>#NAME?</v>
      </c>
      <c r="V207" s="28" t="e">
        <f t="shared" si="237"/>
        <v>#NAME?</v>
      </c>
      <c r="W207" s="28" t="e">
        <f t="shared" si="237"/>
        <v>#NAME?</v>
      </c>
      <c r="X207" s="28" t="e">
        <f t="shared" si="237"/>
        <v>#NAME?</v>
      </c>
      <c r="Y207" s="28" t="e">
        <f t="shared" si="237"/>
        <v>#NAME?</v>
      </c>
      <c r="Z207" s="28" t="e">
        <f t="shared" si="237"/>
        <v>#NAME?</v>
      </c>
      <c r="AA207" s="28" t="e">
        <f t="shared" si="237"/>
        <v>#NAME?</v>
      </c>
      <c r="AB207" s="28" t="e">
        <f t="shared" si="237"/>
        <v>#NAME?</v>
      </c>
      <c r="AC207" s="28" t="e">
        <f t="shared" si="237"/>
        <v>#NAME?</v>
      </c>
      <c r="AD207" s="28" t="e">
        <f t="shared" si="237"/>
        <v>#NAME?</v>
      </c>
      <c r="AE207" s="28" t="e">
        <f t="shared" si="237"/>
        <v>#NAME?</v>
      </c>
      <c r="AF207" s="28" t="e">
        <f t="shared" si="237"/>
        <v>#NAME?</v>
      </c>
      <c r="AG207" s="28" t="e">
        <f t="shared" si="237"/>
        <v>#NAME?</v>
      </c>
      <c r="AH207" s="28" t="e">
        <f t="shared" si="237"/>
        <v>#NAME?</v>
      </c>
      <c r="AI207" s="28" t="e">
        <f t="shared" si="237"/>
        <v>#NAME?</v>
      </c>
      <c r="AJ207" s="28" t="e">
        <f t="shared" si="237"/>
        <v>#NAME?</v>
      </c>
      <c r="AK207" s="28" t="e">
        <f t="shared" si="237"/>
        <v>#NAME?</v>
      </c>
      <c r="AL207" s="28" t="e">
        <f t="shared" si="237"/>
        <v>#NAME?</v>
      </c>
      <c r="AM207" s="28" t="e">
        <f t="shared" si="237"/>
        <v>#NAME?</v>
      </c>
      <c r="AN207" s="28" t="e">
        <f t="shared" si="237"/>
        <v>#NAME?</v>
      </c>
      <c r="AO207" s="28" t="e">
        <f t="shared" si="237"/>
        <v>#NAME?</v>
      </c>
      <c r="AP207" s="28" t="e">
        <f t="shared" si="237"/>
        <v>#NAME?</v>
      </c>
      <c r="AQ207" s="28" t="e">
        <f t="shared" si="237"/>
        <v>#NAME?</v>
      </c>
      <c r="AR207" s="28" t="e">
        <f t="shared" si="237"/>
        <v>#NAME?</v>
      </c>
      <c r="AS207" s="28" t="e">
        <f t="shared" si="237"/>
        <v>#NAME?</v>
      </c>
      <c r="AT207" s="28" t="e">
        <f t="shared" si="237"/>
        <v>#NAME?</v>
      </c>
      <c r="AU207" s="28" t="e">
        <f t="shared" si="237"/>
        <v>#NAME?</v>
      </c>
      <c r="AV207" s="28" t="e">
        <f t="shared" si="237"/>
        <v>#NAME?</v>
      </c>
      <c r="AW207" s="28" t="e">
        <f t="shared" si="237"/>
        <v>#NAME?</v>
      </c>
      <c r="AX207" s="28" t="e">
        <f t="shared" si="237"/>
        <v>#NAME?</v>
      </c>
      <c r="AY207" s="28" t="e">
        <f t="shared" si="237"/>
        <v>#NAME?</v>
      </c>
      <c r="AZ207" s="28" t="e">
        <f t="shared" si="237"/>
        <v>#NAME?</v>
      </c>
      <c r="BA207" s="28" t="e">
        <f t="shared" si="237"/>
        <v>#NAME?</v>
      </c>
      <c r="BB207" s="28" t="e">
        <f t="shared" si="237"/>
        <v>#NAME?</v>
      </c>
      <c r="BC207" s="28" t="e">
        <f t="shared" si="237"/>
        <v>#NAME?</v>
      </c>
      <c r="BD207" s="28" t="e">
        <f t="shared" si="237"/>
        <v>#NAME?</v>
      </c>
      <c r="BE207" s="28" t="e">
        <f t="shared" si="237"/>
        <v>#NAME?</v>
      </c>
      <c r="BF207" s="28" t="e">
        <f t="shared" si="237"/>
        <v>#NAME?</v>
      </c>
      <c r="BG207" s="28" t="e">
        <f t="shared" si="237"/>
        <v>#NAME?</v>
      </c>
      <c r="BH207" s="28" t="e">
        <f t="shared" si="237"/>
        <v>#NAME?</v>
      </c>
      <c r="BI207" s="28" t="e">
        <f t="shared" si="237"/>
        <v>#NAME?</v>
      </c>
      <c r="BJ207" s="28" t="e">
        <f t="shared" si="237"/>
        <v>#NAME?</v>
      </c>
      <c r="BK207" s="28" t="e">
        <f t="shared" si="237"/>
        <v>#NAME?</v>
      </c>
      <c r="BL207" s="28" t="e">
        <f t="shared" si="237"/>
        <v>#NAME?</v>
      </c>
      <c r="BM207" s="28" t="e">
        <f t="shared" si="237"/>
        <v>#NAME?</v>
      </c>
      <c r="BN207" s="28" t="e">
        <f t="shared" si="237"/>
        <v>#NAME?</v>
      </c>
      <c r="BO207" s="28" t="e">
        <f t="shared" si="237"/>
        <v>#NAME?</v>
      </c>
      <c r="BP207" s="28" t="e">
        <f t="shared" si="237"/>
        <v>#NAME?</v>
      </c>
      <c r="BQ207" s="28" t="e">
        <f t="shared" si="237"/>
        <v>#NAME?</v>
      </c>
      <c r="BR207" s="28" t="e">
        <f t="shared" si="237"/>
        <v>#NAME?</v>
      </c>
      <c r="BS207" s="28" t="e">
        <f t="shared" si="237"/>
        <v>#NAME?</v>
      </c>
      <c r="BT207" s="28" t="e">
        <f t="shared" si="237"/>
        <v>#NAME?</v>
      </c>
      <c r="BU207" s="28" t="e">
        <f t="shared" si="237"/>
        <v>#NAME?</v>
      </c>
      <c r="BV207" s="28" t="e">
        <f t="shared" si="237"/>
        <v>#NAME?</v>
      </c>
      <c r="BW207" s="28" t="e">
        <f t="shared" si="237"/>
        <v>#NAME?</v>
      </c>
      <c r="BX207" s="28" t="e">
        <f t="shared" si="237"/>
        <v>#NAME?</v>
      </c>
      <c r="BY207" s="28" t="e">
        <f t="shared" si="237"/>
        <v>#NAME?</v>
      </c>
      <c r="BZ207" s="28" t="e">
        <f t="shared" si="237"/>
        <v>#NAME?</v>
      </c>
      <c r="CA207" s="28" t="e">
        <f t="shared" si="237"/>
        <v>#NAME?</v>
      </c>
      <c r="CB207" s="28" t="e">
        <f t="shared" si="237"/>
        <v>#NAME?</v>
      </c>
      <c r="CC207" s="28" t="e">
        <f t="shared" ref="CC207:CI207" si="238">CC206*CC205</f>
        <v>#NAME?</v>
      </c>
      <c r="CD207" s="28" t="e">
        <f t="shared" si="238"/>
        <v>#NAME?</v>
      </c>
      <c r="CE207" s="28" t="e">
        <f t="shared" si="238"/>
        <v>#NAME?</v>
      </c>
      <c r="CF207" s="28" t="e">
        <f t="shared" si="238"/>
        <v>#NAME?</v>
      </c>
      <c r="CG207" s="28" t="e">
        <f t="shared" si="238"/>
        <v>#NAME?</v>
      </c>
      <c r="CH207" s="28" t="e">
        <f t="shared" si="238"/>
        <v>#NAME?</v>
      </c>
      <c r="CI207" s="28" t="e">
        <f t="shared" si="238"/>
        <v>#NAME?</v>
      </c>
    </row>
    <row r="208" spans="1:87" x14ac:dyDescent="0.35">
      <c r="C208" t="s">
        <v>213</v>
      </c>
      <c r="E208" s="12" t="s">
        <v>79</v>
      </c>
      <c r="F208" s="12"/>
      <c r="G208" s="13"/>
      <c r="H208" s="25">
        <v>0.1</v>
      </c>
      <c r="I208" s="25">
        <v>0.1</v>
      </c>
      <c r="J208" s="25">
        <v>0.1</v>
      </c>
      <c r="K208" s="25">
        <v>0.1</v>
      </c>
      <c r="L208" s="25">
        <v>0.1</v>
      </c>
      <c r="M208" s="25">
        <v>0.1</v>
      </c>
      <c r="P208" s="26" t="e" cm="1">
        <f t="array" ref="P208">INDEX($H:$M,ROW(),MATCH(P$2,$H$1:$M$1,0))</f>
        <v>#NAME?</v>
      </c>
      <c r="Q208" s="26" t="e" cm="1">
        <f t="array" ref="Q208">INDEX($H:$M,ROW(),MATCH(Q$2,$H$1:$M$1,0))</f>
        <v>#NAME?</v>
      </c>
      <c r="R208" s="26" t="e" cm="1">
        <f t="array" ref="R208">INDEX($H:$M,ROW(),MATCH(R$2,$H$1:$M$1,0))</f>
        <v>#NAME?</v>
      </c>
      <c r="S208" s="26" t="e" cm="1">
        <f t="array" ref="S208">INDEX($H:$M,ROW(),MATCH(S$2,$H$1:$M$1,0))</f>
        <v>#NAME?</v>
      </c>
      <c r="T208" s="26" t="e" cm="1">
        <f t="array" ref="T208">INDEX($H:$M,ROW(),MATCH(T$2,$H$1:$M$1,0))</f>
        <v>#NAME?</v>
      </c>
      <c r="U208" s="26" t="e" cm="1">
        <f t="array" ref="U208">INDEX($H:$M,ROW(),MATCH(U$2,$H$1:$M$1,0))</f>
        <v>#NAME?</v>
      </c>
      <c r="V208" s="26" t="e" cm="1">
        <f t="array" ref="V208">INDEX($H:$M,ROW(),MATCH(V$2,$H$1:$M$1,0))</f>
        <v>#NAME?</v>
      </c>
      <c r="W208" s="26" t="e" cm="1">
        <f t="array" ref="W208">INDEX($H:$M,ROW(),MATCH(W$2,$H$1:$M$1,0))</f>
        <v>#NAME?</v>
      </c>
      <c r="X208" s="26" t="e" cm="1">
        <f t="array" ref="X208">INDEX($H:$M,ROW(),MATCH(X$2,$H$1:$M$1,0))</f>
        <v>#NAME?</v>
      </c>
      <c r="Y208" s="26" t="e" cm="1">
        <f t="array" ref="Y208">INDEX($H:$M,ROW(),MATCH(Y$2,$H$1:$M$1,0))</f>
        <v>#NAME?</v>
      </c>
      <c r="Z208" s="26" t="e" cm="1">
        <f t="array" ref="Z208">INDEX($H:$M,ROW(),MATCH(Z$2,$H$1:$M$1,0))</f>
        <v>#NAME?</v>
      </c>
      <c r="AA208" s="26" t="e" cm="1">
        <f t="array" ref="AA208">INDEX($H:$M,ROW(),MATCH(AA$2,$H$1:$M$1,0))</f>
        <v>#NAME?</v>
      </c>
      <c r="AB208" s="26" t="e" cm="1">
        <f t="array" ref="AB208">INDEX($H:$M,ROW(),MATCH(AB$2,$H$1:$M$1,0))</f>
        <v>#NAME?</v>
      </c>
      <c r="AC208" s="26" t="e" cm="1">
        <f t="array" ref="AC208">INDEX($H:$M,ROW(),MATCH(AC$2,$H$1:$M$1,0))</f>
        <v>#NAME?</v>
      </c>
      <c r="AD208" s="26" t="e" cm="1">
        <f t="array" ref="AD208">INDEX($H:$M,ROW(),MATCH(AD$2,$H$1:$M$1,0))</f>
        <v>#NAME?</v>
      </c>
      <c r="AE208" s="26" t="e" cm="1">
        <f t="array" ref="AE208">INDEX($H:$M,ROW(),MATCH(AE$2,$H$1:$M$1,0))</f>
        <v>#NAME?</v>
      </c>
      <c r="AF208" s="26" t="e" cm="1">
        <f t="array" ref="AF208">INDEX($H:$M,ROW(),MATCH(AF$2,$H$1:$M$1,0))</f>
        <v>#NAME?</v>
      </c>
      <c r="AG208" s="26" t="e" cm="1">
        <f t="array" ref="AG208">INDEX($H:$M,ROW(),MATCH(AG$2,$H$1:$M$1,0))</f>
        <v>#NAME?</v>
      </c>
      <c r="AH208" s="26" t="e" cm="1">
        <f t="array" ref="AH208">INDEX($H:$M,ROW(),MATCH(AH$2,$H$1:$M$1,0))</f>
        <v>#NAME?</v>
      </c>
      <c r="AI208" s="26" t="e" cm="1">
        <f t="array" ref="AI208">INDEX($H:$M,ROW(),MATCH(AI$2,$H$1:$M$1,0))</f>
        <v>#NAME?</v>
      </c>
      <c r="AJ208" s="26" t="e" cm="1">
        <f t="array" ref="AJ208">INDEX($H:$M,ROW(),MATCH(AJ$2,$H$1:$M$1,0))</f>
        <v>#NAME?</v>
      </c>
      <c r="AK208" s="26" t="e" cm="1">
        <f t="array" ref="AK208">INDEX($H:$M,ROW(),MATCH(AK$2,$H$1:$M$1,0))</f>
        <v>#NAME?</v>
      </c>
      <c r="AL208" s="26" t="e" cm="1">
        <f t="array" ref="AL208">INDEX($H:$M,ROW(),MATCH(AL$2,$H$1:$M$1,0))</f>
        <v>#NAME?</v>
      </c>
      <c r="AM208" s="26" t="e" cm="1">
        <f t="array" ref="AM208">INDEX($H:$M,ROW(),MATCH(AM$2,$H$1:$M$1,0))</f>
        <v>#NAME?</v>
      </c>
      <c r="AN208" s="26" t="e" cm="1">
        <f t="array" ref="AN208">INDEX($H:$M,ROW(),MATCH(AN$2,$H$1:$M$1,0))</f>
        <v>#NAME?</v>
      </c>
      <c r="AO208" s="26" t="e" cm="1">
        <f t="array" ref="AO208">INDEX($H:$M,ROW(),MATCH(AO$2,$H$1:$M$1,0))</f>
        <v>#NAME?</v>
      </c>
      <c r="AP208" s="26" t="e" cm="1">
        <f t="array" ref="AP208">INDEX($H:$M,ROW(),MATCH(AP$2,$H$1:$M$1,0))</f>
        <v>#NAME?</v>
      </c>
      <c r="AQ208" s="26" t="e" cm="1">
        <f t="array" ref="AQ208">INDEX($H:$M,ROW(),MATCH(AQ$2,$H$1:$M$1,0))</f>
        <v>#NAME?</v>
      </c>
      <c r="AR208" s="26" t="e" cm="1">
        <f t="array" ref="AR208">INDEX($H:$M,ROW(),MATCH(AR$2,$H$1:$M$1,0))</f>
        <v>#NAME?</v>
      </c>
      <c r="AS208" s="26" t="e" cm="1">
        <f t="array" ref="AS208">INDEX($H:$M,ROW(),MATCH(AS$2,$H$1:$M$1,0))</f>
        <v>#NAME?</v>
      </c>
      <c r="AT208" s="26" t="e" cm="1">
        <f t="array" ref="AT208">INDEX($H:$M,ROW(),MATCH(AT$2,$H$1:$M$1,0))</f>
        <v>#NAME?</v>
      </c>
      <c r="AU208" s="26" t="e" cm="1">
        <f t="array" ref="AU208">INDEX($H:$M,ROW(),MATCH(AU$2,$H$1:$M$1,0))</f>
        <v>#NAME?</v>
      </c>
      <c r="AV208" s="26" t="e" cm="1">
        <f t="array" ref="AV208">INDEX($H:$M,ROW(),MATCH(AV$2,$H$1:$M$1,0))</f>
        <v>#NAME?</v>
      </c>
      <c r="AW208" s="26" t="e" cm="1">
        <f t="array" ref="AW208">INDEX($H:$M,ROW(),MATCH(AW$2,$H$1:$M$1,0))</f>
        <v>#NAME?</v>
      </c>
      <c r="AX208" s="26" t="e" cm="1">
        <f t="array" ref="AX208">INDEX($H:$M,ROW(),MATCH(AX$2,$H$1:$M$1,0))</f>
        <v>#NAME?</v>
      </c>
      <c r="AY208" s="26" t="e" cm="1">
        <f t="array" ref="AY208">INDEX($H:$M,ROW(),MATCH(AY$2,$H$1:$M$1,0))</f>
        <v>#NAME?</v>
      </c>
      <c r="AZ208" s="26" t="e" cm="1">
        <f t="array" ref="AZ208">INDEX($H:$M,ROW(),MATCH(AZ$2,$H$1:$M$1,0))</f>
        <v>#NAME?</v>
      </c>
      <c r="BA208" s="26" t="e" cm="1">
        <f t="array" ref="BA208">INDEX($H:$M,ROW(),MATCH(BA$2,$H$1:$M$1,0))</f>
        <v>#NAME?</v>
      </c>
      <c r="BB208" s="26" t="e" cm="1">
        <f t="array" ref="BB208">INDEX($H:$M,ROW(),MATCH(BB$2,$H$1:$M$1,0))</f>
        <v>#NAME?</v>
      </c>
      <c r="BC208" s="26" t="e" cm="1">
        <f t="array" ref="BC208">INDEX($H:$M,ROW(),MATCH(BC$2,$H$1:$M$1,0))</f>
        <v>#NAME?</v>
      </c>
      <c r="BD208" s="26" t="e" cm="1">
        <f t="array" ref="BD208">INDEX($H:$M,ROW(),MATCH(BD$2,$H$1:$M$1,0))</f>
        <v>#NAME?</v>
      </c>
      <c r="BE208" s="26" t="e" cm="1">
        <f t="array" ref="BE208">INDEX($H:$M,ROW(),MATCH(BE$2,$H$1:$M$1,0))</f>
        <v>#NAME?</v>
      </c>
      <c r="BF208" s="26" t="e" cm="1">
        <f t="array" ref="BF208">INDEX($H:$M,ROW(),MATCH(BF$2,$H$1:$M$1,0))</f>
        <v>#NAME?</v>
      </c>
      <c r="BG208" s="26" t="e" cm="1">
        <f t="array" ref="BG208">INDEX($H:$M,ROW(),MATCH(BG$2,$H$1:$M$1,0))</f>
        <v>#NAME?</v>
      </c>
      <c r="BH208" s="26" t="e" cm="1">
        <f t="array" ref="BH208">INDEX($H:$M,ROW(),MATCH(BH$2,$H$1:$M$1,0))</f>
        <v>#NAME?</v>
      </c>
      <c r="BI208" s="26" t="e" cm="1">
        <f t="array" ref="BI208">INDEX($H:$M,ROW(),MATCH(BI$2,$H$1:$M$1,0))</f>
        <v>#NAME?</v>
      </c>
      <c r="BJ208" s="26" t="e" cm="1">
        <f t="array" ref="BJ208">INDEX($H:$M,ROW(),MATCH(BJ$2,$H$1:$M$1,0))</f>
        <v>#NAME?</v>
      </c>
      <c r="BK208" s="26" t="e" cm="1">
        <f t="array" ref="BK208">INDEX($H:$M,ROW(),MATCH(BK$2,$H$1:$M$1,0))</f>
        <v>#NAME?</v>
      </c>
      <c r="BL208" s="26" t="e" cm="1">
        <f t="array" ref="BL208">INDEX($H:$M,ROW(),MATCH(BL$2,$H$1:$M$1,0))</f>
        <v>#NAME?</v>
      </c>
      <c r="BM208" s="26" t="e" cm="1">
        <f t="array" ref="BM208">INDEX($H:$M,ROW(),MATCH(BM$2,$H$1:$M$1,0))</f>
        <v>#NAME?</v>
      </c>
      <c r="BN208" s="26" t="e" cm="1">
        <f t="array" ref="BN208">INDEX($H:$M,ROW(),MATCH(BN$2,$H$1:$M$1,0))</f>
        <v>#NAME?</v>
      </c>
      <c r="BO208" s="26" t="e" cm="1">
        <f t="array" ref="BO208">INDEX($H:$M,ROW(),MATCH(BO$2,$H$1:$M$1,0))</f>
        <v>#NAME?</v>
      </c>
      <c r="BP208" s="26" t="e" cm="1">
        <f t="array" ref="BP208">INDEX($H:$M,ROW(),MATCH(BP$2,$H$1:$M$1,0))</f>
        <v>#NAME?</v>
      </c>
      <c r="BQ208" s="26" t="e" cm="1">
        <f t="array" ref="BQ208">INDEX($H:$M,ROW(),MATCH(BQ$2,$H$1:$M$1,0))</f>
        <v>#NAME?</v>
      </c>
      <c r="BR208" s="26" t="e" cm="1">
        <f t="array" ref="BR208">INDEX($H:$M,ROW(),MATCH(BR$2,$H$1:$M$1,0))</f>
        <v>#NAME?</v>
      </c>
      <c r="BS208" s="26" t="e" cm="1">
        <f t="array" ref="BS208">INDEX($H:$M,ROW(),MATCH(BS$2,$H$1:$M$1,0))</f>
        <v>#NAME?</v>
      </c>
      <c r="BT208" s="26" t="e" cm="1">
        <f t="array" ref="BT208">INDEX($H:$M,ROW(),MATCH(BT$2,$H$1:$M$1,0))</f>
        <v>#NAME?</v>
      </c>
      <c r="BU208" s="26" t="e" cm="1">
        <f t="array" ref="BU208">INDEX($H:$M,ROW(),MATCH(BU$2,$H$1:$M$1,0))</f>
        <v>#NAME?</v>
      </c>
      <c r="BV208" s="26" t="e" cm="1">
        <f t="array" ref="BV208">INDEX($H:$M,ROW(),MATCH(BV$2,$H$1:$M$1,0))</f>
        <v>#NAME?</v>
      </c>
      <c r="BW208" s="26" t="e" cm="1">
        <f t="array" ref="BW208">INDEX($H:$M,ROW(),MATCH(BW$2,$H$1:$M$1,0))</f>
        <v>#NAME?</v>
      </c>
      <c r="BX208" s="26" t="e" cm="1">
        <f t="array" ref="BX208">INDEX($H:$M,ROW(),MATCH(BX$2,$H$1:$M$1,0))</f>
        <v>#NAME?</v>
      </c>
      <c r="BY208" s="26" t="e" cm="1">
        <f t="array" ref="BY208">INDEX($H:$M,ROW(),MATCH(BY$2,$H$1:$M$1,0))</f>
        <v>#NAME?</v>
      </c>
      <c r="BZ208" s="26" t="e" cm="1">
        <f t="array" ref="BZ208">INDEX($H:$M,ROW(),MATCH(BZ$2,$H$1:$M$1,0))</f>
        <v>#NAME?</v>
      </c>
      <c r="CA208" s="26" t="e" cm="1">
        <f t="array" ref="CA208">INDEX($H:$M,ROW(),MATCH(CA$2,$H$1:$M$1,0))</f>
        <v>#NAME?</v>
      </c>
      <c r="CB208" s="26" t="e" cm="1">
        <f t="array" ref="CB208">INDEX($H:$M,ROW(),MATCH(CB$2,$H$1:$M$1,0))</f>
        <v>#NAME?</v>
      </c>
      <c r="CC208" s="26" t="e" cm="1">
        <f t="array" ref="CC208">INDEX($H:$M,ROW(),MATCH(CC$2,$H$1:$M$1,0))</f>
        <v>#NAME?</v>
      </c>
      <c r="CD208" s="26" t="e" cm="1">
        <f t="array" ref="CD208">INDEX($H:$M,ROW(),MATCH(CD$2,$H$1:$M$1,0))</f>
        <v>#NAME?</v>
      </c>
      <c r="CE208" s="26" t="e" cm="1">
        <f t="array" ref="CE208">INDEX($H:$M,ROW(),MATCH(CE$2,$H$1:$M$1,0))</f>
        <v>#NAME?</v>
      </c>
      <c r="CF208" s="26" t="e" cm="1">
        <f t="array" ref="CF208">INDEX($H:$M,ROW(),MATCH(CF$2,$H$1:$M$1,0))</f>
        <v>#NAME?</v>
      </c>
      <c r="CG208" s="26" t="e" cm="1">
        <f t="array" ref="CG208">INDEX($H:$M,ROW(),MATCH(CG$2,$H$1:$M$1,0))</f>
        <v>#NAME?</v>
      </c>
      <c r="CH208" s="26" t="e" cm="1">
        <f t="array" ref="CH208">INDEX($H:$M,ROW(),MATCH(CH$2,$H$1:$M$1,0))</f>
        <v>#NAME?</v>
      </c>
      <c r="CI208" s="26" t="e" cm="1">
        <f t="array" ref="CI208">INDEX($H:$M,ROW(),MATCH(CI$2,$H$1:$M$1,0))</f>
        <v>#NAME?</v>
      </c>
    </row>
    <row r="209" spans="1:87" x14ac:dyDescent="0.35">
      <c r="B209" t="s">
        <v>198</v>
      </c>
      <c r="C209" t="s">
        <v>213</v>
      </c>
      <c r="E209" s="27" t="str">
        <f>SUBSTITUTE(E204,":","")&amp;" Revenue"</f>
        <v>Marketplace revenue - primary Revenue</v>
      </c>
      <c r="F209" s="27"/>
      <c r="G209" s="9"/>
      <c r="H209" s="33" t="e">
        <f t="shared" ref="H209:M209" si="239">SUMIF($2:$2,H$1,209:209)</f>
        <v>#NAME?</v>
      </c>
      <c r="I209" s="33" t="e">
        <f t="shared" si="239"/>
        <v>#NAME?</v>
      </c>
      <c r="J209" s="33" t="e">
        <f t="shared" si="239"/>
        <v>#NAME?</v>
      </c>
      <c r="K209" s="33" t="e">
        <f t="shared" si="239"/>
        <v>#NAME?</v>
      </c>
      <c r="L209" s="33" t="e">
        <f t="shared" si="239"/>
        <v>#NAME?</v>
      </c>
      <c r="M209" s="33" t="e">
        <f t="shared" si="239"/>
        <v>#NAME?</v>
      </c>
      <c r="N209" s="27"/>
      <c r="O209" s="27"/>
      <c r="P209" s="28" t="e">
        <f>P208*P207</f>
        <v>#NAME?</v>
      </c>
      <c r="Q209" s="28" t="e">
        <f t="shared" ref="Q209:CB209" si="240">Q208*Q207</f>
        <v>#NAME?</v>
      </c>
      <c r="R209" s="28" t="e">
        <f t="shared" si="240"/>
        <v>#NAME?</v>
      </c>
      <c r="S209" s="28" t="e">
        <f t="shared" si="240"/>
        <v>#NAME?</v>
      </c>
      <c r="T209" s="28" t="e">
        <f t="shared" si="240"/>
        <v>#NAME?</v>
      </c>
      <c r="U209" s="28" t="e">
        <f t="shared" si="240"/>
        <v>#NAME?</v>
      </c>
      <c r="V209" s="28" t="e">
        <f t="shared" si="240"/>
        <v>#NAME?</v>
      </c>
      <c r="W209" s="28" t="e">
        <f t="shared" si="240"/>
        <v>#NAME?</v>
      </c>
      <c r="X209" s="28" t="e">
        <f t="shared" si="240"/>
        <v>#NAME?</v>
      </c>
      <c r="Y209" s="28" t="e">
        <f t="shared" si="240"/>
        <v>#NAME?</v>
      </c>
      <c r="Z209" s="28" t="e">
        <f t="shared" si="240"/>
        <v>#NAME?</v>
      </c>
      <c r="AA209" s="28" t="e">
        <f t="shared" si="240"/>
        <v>#NAME?</v>
      </c>
      <c r="AB209" s="28" t="e">
        <f t="shared" si="240"/>
        <v>#NAME?</v>
      </c>
      <c r="AC209" s="28" t="e">
        <f t="shared" si="240"/>
        <v>#NAME?</v>
      </c>
      <c r="AD209" s="28" t="e">
        <f t="shared" si="240"/>
        <v>#NAME?</v>
      </c>
      <c r="AE209" s="28" t="e">
        <f t="shared" si="240"/>
        <v>#NAME?</v>
      </c>
      <c r="AF209" s="28" t="e">
        <f t="shared" si="240"/>
        <v>#NAME?</v>
      </c>
      <c r="AG209" s="28" t="e">
        <f t="shared" si="240"/>
        <v>#NAME?</v>
      </c>
      <c r="AH209" s="28" t="e">
        <f t="shared" si="240"/>
        <v>#NAME?</v>
      </c>
      <c r="AI209" s="28" t="e">
        <f t="shared" si="240"/>
        <v>#NAME?</v>
      </c>
      <c r="AJ209" s="28" t="e">
        <f t="shared" si="240"/>
        <v>#NAME?</v>
      </c>
      <c r="AK209" s="28" t="e">
        <f t="shared" si="240"/>
        <v>#NAME?</v>
      </c>
      <c r="AL209" s="28" t="e">
        <f t="shared" si="240"/>
        <v>#NAME?</v>
      </c>
      <c r="AM209" s="28" t="e">
        <f t="shared" si="240"/>
        <v>#NAME?</v>
      </c>
      <c r="AN209" s="28" t="e">
        <f t="shared" si="240"/>
        <v>#NAME?</v>
      </c>
      <c r="AO209" s="28" t="e">
        <f t="shared" si="240"/>
        <v>#NAME?</v>
      </c>
      <c r="AP209" s="28" t="e">
        <f t="shared" si="240"/>
        <v>#NAME?</v>
      </c>
      <c r="AQ209" s="28" t="e">
        <f t="shared" si="240"/>
        <v>#NAME?</v>
      </c>
      <c r="AR209" s="28" t="e">
        <f t="shared" si="240"/>
        <v>#NAME?</v>
      </c>
      <c r="AS209" s="28" t="e">
        <f t="shared" si="240"/>
        <v>#NAME?</v>
      </c>
      <c r="AT209" s="28" t="e">
        <f t="shared" si="240"/>
        <v>#NAME?</v>
      </c>
      <c r="AU209" s="28" t="e">
        <f t="shared" si="240"/>
        <v>#NAME?</v>
      </c>
      <c r="AV209" s="28" t="e">
        <f t="shared" si="240"/>
        <v>#NAME?</v>
      </c>
      <c r="AW209" s="28" t="e">
        <f t="shared" si="240"/>
        <v>#NAME?</v>
      </c>
      <c r="AX209" s="28" t="e">
        <f t="shared" si="240"/>
        <v>#NAME?</v>
      </c>
      <c r="AY209" s="28" t="e">
        <f t="shared" si="240"/>
        <v>#NAME?</v>
      </c>
      <c r="AZ209" s="28" t="e">
        <f t="shared" si="240"/>
        <v>#NAME?</v>
      </c>
      <c r="BA209" s="28" t="e">
        <f t="shared" si="240"/>
        <v>#NAME?</v>
      </c>
      <c r="BB209" s="28" t="e">
        <f t="shared" si="240"/>
        <v>#NAME?</v>
      </c>
      <c r="BC209" s="28" t="e">
        <f t="shared" si="240"/>
        <v>#NAME?</v>
      </c>
      <c r="BD209" s="28" t="e">
        <f t="shared" si="240"/>
        <v>#NAME?</v>
      </c>
      <c r="BE209" s="28" t="e">
        <f t="shared" si="240"/>
        <v>#NAME?</v>
      </c>
      <c r="BF209" s="28" t="e">
        <f t="shared" si="240"/>
        <v>#NAME?</v>
      </c>
      <c r="BG209" s="28" t="e">
        <f t="shared" si="240"/>
        <v>#NAME?</v>
      </c>
      <c r="BH209" s="28" t="e">
        <f t="shared" si="240"/>
        <v>#NAME?</v>
      </c>
      <c r="BI209" s="28" t="e">
        <f t="shared" si="240"/>
        <v>#NAME?</v>
      </c>
      <c r="BJ209" s="28" t="e">
        <f t="shared" si="240"/>
        <v>#NAME?</v>
      </c>
      <c r="BK209" s="28" t="e">
        <f t="shared" si="240"/>
        <v>#NAME?</v>
      </c>
      <c r="BL209" s="28" t="e">
        <f t="shared" si="240"/>
        <v>#NAME?</v>
      </c>
      <c r="BM209" s="28" t="e">
        <f t="shared" si="240"/>
        <v>#NAME?</v>
      </c>
      <c r="BN209" s="28" t="e">
        <f t="shared" si="240"/>
        <v>#NAME?</v>
      </c>
      <c r="BO209" s="28" t="e">
        <f t="shared" si="240"/>
        <v>#NAME?</v>
      </c>
      <c r="BP209" s="28" t="e">
        <f t="shared" si="240"/>
        <v>#NAME?</v>
      </c>
      <c r="BQ209" s="28" t="e">
        <f t="shared" si="240"/>
        <v>#NAME?</v>
      </c>
      <c r="BR209" s="28" t="e">
        <f t="shared" si="240"/>
        <v>#NAME?</v>
      </c>
      <c r="BS209" s="28" t="e">
        <f t="shared" si="240"/>
        <v>#NAME?</v>
      </c>
      <c r="BT209" s="28" t="e">
        <f t="shared" si="240"/>
        <v>#NAME?</v>
      </c>
      <c r="BU209" s="28" t="e">
        <f t="shared" si="240"/>
        <v>#NAME?</v>
      </c>
      <c r="BV209" s="28" t="e">
        <f t="shared" si="240"/>
        <v>#NAME?</v>
      </c>
      <c r="BW209" s="28" t="e">
        <f t="shared" si="240"/>
        <v>#NAME?</v>
      </c>
      <c r="BX209" s="28" t="e">
        <f t="shared" si="240"/>
        <v>#NAME?</v>
      </c>
      <c r="BY209" s="28" t="e">
        <f t="shared" si="240"/>
        <v>#NAME?</v>
      </c>
      <c r="BZ209" s="28" t="e">
        <f t="shared" si="240"/>
        <v>#NAME?</v>
      </c>
      <c r="CA209" s="28" t="e">
        <f t="shared" si="240"/>
        <v>#NAME?</v>
      </c>
      <c r="CB209" s="28" t="e">
        <f t="shared" si="240"/>
        <v>#NAME?</v>
      </c>
      <c r="CC209" s="28" t="e">
        <f t="shared" ref="CC209:CI209" si="241">CC208*CC207</f>
        <v>#NAME?</v>
      </c>
      <c r="CD209" s="28" t="e">
        <f t="shared" si="241"/>
        <v>#NAME?</v>
      </c>
      <c r="CE209" s="28" t="e">
        <f t="shared" si="241"/>
        <v>#NAME?</v>
      </c>
      <c r="CF209" s="28" t="e">
        <f t="shared" si="241"/>
        <v>#NAME?</v>
      </c>
      <c r="CG209" s="28" t="e">
        <f t="shared" si="241"/>
        <v>#NAME?</v>
      </c>
      <c r="CH209" s="28" t="e">
        <f t="shared" si="241"/>
        <v>#NAME?</v>
      </c>
      <c r="CI209" s="28" t="e">
        <f t="shared" si="241"/>
        <v>#NAME?</v>
      </c>
    </row>
    <row r="210" spans="1:87" x14ac:dyDescent="0.35">
      <c r="C210" t="s">
        <v>213</v>
      </c>
      <c r="E210" s="27"/>
      <c r="F210" s="27"/>
      <c r="G210" s="9"/>
      <c r="H210" s="33"/>
      <c r="I210" s="33"/>
      <c r="J210" s="33"/>
      <c r="K210" s="33"/>
      <c r="L210" s="33"/>
      <c r="M210" s="33"/>
      <c r="N210" s="27"/>
      <c r="O210" s="27"/>
      <c r="P210" s="28"/>
      <c r="Q210" s="28"/>
      <c r="R210" s="28"/>
      <c r="S210" s="28"/>
      <c r="T210" s="28"/>
      <c r="U210" s="28"/>
      <c r="V210" s="28"/>
      <c r="W210" s="28"/>
      <c r="X210" s="28"/>
      <c r="Y210" s="28"/>
      <c r="Z210" s="28"/>
      <c r="AA210" s="28"/>
      <c r="AB210" s="28"/>
      <c r="AC210" s="28"/>
      <c r="AD210" s="28"/>
      <c r="AE210" s="28"/>
      <c r="AF210" s="28"/>
      <c r="AG210" s="28"/>
      <c r="AH210" s="28"/>
      <c r="AI210" s="28"/>
      <c r="AJ210" s="28"/>
      <c r="AK210" s="28"/>
      <c r="AL210" s="28"/>
      <c r="AM210" s="28"/>
      <c r="AN210" s="28"/>
      <c r="AO210" s="28"/>
      <c r="AP210" s="28"/>
      <c r="AQ210" s="28"/>
      <c r="AR210" s="28"/>
      <c r="AS210" s="28"/>
      <c r="AT210" s="28"/>
      <c r="AU210" s="28"/>
      <c r="AV210" s="28"/>
      <c r="AW210" s="28"/>
      <c r="AX210" s="28"/>
      <c r="AY210" s="28"/>
      <c r="AZ210" s="28"/>
      <c r="BA210" s="28"/>
      <c r="BB210" s="28"/>
      <c r="BC210" s="28"/>
      <c r="BD210" s="28"/>
      <c r="BE210" s="28"/>
      <c r="BF210" s="28"/>
      <c r="BG210" s="28"/>
      <c r="BH210" s="28"/>
      <c r="BI210" s="28"/>
      <c r="BJ210" s="28"/>
      <c r="BK210" s="28"/>
      <c r="BL210" s="28"/>
      <c r="BM210" s="28"/>
      <c r="BN210" s="28"/>
      <c r="BO210" s="28"/>
      <c r="BP210" s="28"/>
      <c r="BQ210" s="28"/>
      <c r="BR210" s="28"/>
      <c r="BS210" s="28"/>
      <c r="BT210" s="28"/>
      <c r="BU210" s="28"/>
      <c r="BV210" s="28"/>
      <c r="BW210" s="28"/>
      <c r="BX210" s="28"/>
      <c r="BY210" s="28"/>
      <c r="BZ210" s="28"/>
      <c r="CA210" s="28"/>
      <c r="CB210" s="28"/>
      <c r="CC210" s="28"/>
      <c r="CD210" s="28"/>
      <c r="CE210" s="28"/>
      <c r="CF210" s="28"/>
      <c r="CG210" s="28"/>
      <c r="CH210" s="28"/>
      <c r="CI210" s="28"/>
    </row>
    <row r="211" spans="1:87" outlineLevel="1" x14ac:dyDescent="0.35">
      <c r="C211" t="s">
        <v>213</v>
      </c>
      <c r="E211" s="56" t="s">
        <v>161</v>
      </c>
      <c r="F211" s="56"/>
      <c r="G211" s="69"/>
      <c r="H211" s="15" t="e">
        <f t="shared" ref="H211:M211" si="242">SUMIF($2:$2,H$1,211:211)</f>
        <v>#NAME?</v>
      </c>
      <c r="I211" s="15" t="e">
        <f t="shared" si="242"/>
        <v>#NAME?</v>
      </c>
      <c r="J211" s="15" t="e">
        <f t="shared" si="242"/>
        <v>#NAME?</v>
      </c>
      <c r="K211" s="15" t="e">
        <f t="shared" si="242"/>
        <v>#NAME?</v>
      </c>
      <c r="L211" s="15" t="e">
        <f t="shared" si="242"/>
        <v>#NAME?</v>
      </c>
      <c r="M211" s="15" t="e">
        <f t="shared" si="242"/>
        <v>#NAME?</v>
      </c>
      <c r="P211" s="34" t="e">
        <f t="shared" ref="P211:CA211" si="243">P205</f>
        <v>#NAME?</v>
      </c>
      <c r="Q211" s="34" t="e">
        <f t="shared" si="243"/>
        <v>#NAME?</v>
      </c>
      <c r="R211" s="34" t="e">
        <f t="shared" si="243"/>
        <v>#NAME?</v>
      </c>
      <c r="S211" s="34" t="e">
        <f t="shared" si="243"/>
        <v>#NAME?</v>
      </c>
      <c r="T211" s="34" t="e">
        <f t="shared" si="243"/>
        <v>#NAME?</v>
      </c>
      <c r="U211" s="34" t="e">
        <f t="shared" si="243"/>
        <v>#NAME?</v>
      </c>
      <c r="V211" s="34" t="e">
        <f t="shared" si="243"/>
        <v>#NAME?</v>
      </c>
      <c r="W211" s="34" t="e">
        <f t="shared" si="243"/>
        <v>#NAME?</v>
      </c>
      <c r="X211" s="34" t="e">
        <f t="shared" si="243"/>
        <v>#NAME?</v>
      </c>
      <c r="Y211" s="34" t="e">
        <f t="shared" si="243"/>
        <v>#NAME?</v>
      </c>
      <c r="Z211" s="34" t="e">
        <f t="shared" si="243"/>
        <v>#NAME?</v>
      </c>
      <c r="AA211" s="34" t="e">
        <f t="shared" si="243"/>
        <v>#NAME?</v>
      </c>
      <c r="AB211" s="34" t="e">
        <f t="shared" si="243"/>
        <v>#NAME?</v>
      </c>
      <c r="AC211" s="34" t="e">
        <f t="shared" si="243"/>
        <v>#NAME?</v>
      </c>
      <c r="AD211" s="34" t="e">
        <f t="shared" si="243"/>
        <v>#NAME?</v>
      </c>
      <c r="AE211" s="34" t="e">
        <f t="shared" si="243"/>
        <v>#NAME?</v>
      </c>
      <c r="AF211" s="34" t="e">
        <f t="shared" si="243"/>
        <v>#NAME?</v>
      </c>
      <c r="AG211" s="34" t="e">
        <f t="shared" si="243"/>
        <v>#NAME?</v>
      </c>
      <c r="AH211" s="34" t="e">
        <f t="shared" si="243"/>
        <v>#NAME?</v>
      </c>
      <c r="AI211" s="34" t="e">
        <f t="shared" si="243"/>
        <v>#NAME?</v>
      </c>
      <c r="AJ211" s="34" t="e">
        <f t="shared" si="243"/>
        <v>#NAME?</v>
      </c>
      <c r="AK211" s="34" t="e">
        <f t="shared" si="243"/>
        <v>#NAME?</v>
      </c>
      <c r="AL211" s="34" t="e">
        <f t="shared" si="243"/>
        <v>#NAME?</v>
      </c>
      <c r="AM211" s="34" t="e">
        <f t="shared" si="243"/>
        <v>#NAME?</v>
      </c>
      <c r="AN211" s="34" t="e">
        <f t="shared" si="243"/>
        <v>#NAME?</v>
      </c>
      <c r="AO211" s="34" t="e">
        <f t="shared" si="243"/>
        <v>#NAME?</v>
      </c>
      <c r="AP211" s="34" t="e">
        <f t="shared" si="243"/>
        <v>#NAME?</v>
      </c>
      <c r="AQ211" s="34" t="e">
        <f t="shared" si="243"/>
        <v>#NAME?</v>
      </c>
      <c r="AR211" s="34" t="e">
        <f t="shared" si="243"/>
        <v>#NAME?</v>
      </c>
      <c r="AS211" s="34" t="e">
        <f t="shared" si="243"/>
        <v>#NAME?</v>
      </c>
      <c r="AT211" s="34" t="e">
        <f t="shared" si="243"/>
        <v>#NAME?</v>
      </c>
      <c r="AU211" s="34" t="e">
        <f t="shared" si="243"/>
        <v>#NAME?</v>
      </c>
      <c r="AV211" s="34" t="e">
        <f t="shared" si="243"/>
        <v>#NAME?</v>
      </c>
      <c r="AW211" s="34" t="e">
        <f t="shared" si="243"/>
        <v>#NAME?</v>
      </c>
      <c r="AX211" s="34" t="e">
        <f t="shared" si="243"/>
        <v>#NAME?</v>
      </c>
      <c r="AY211" s="34" t="e">
        <f t="shared" si="243"/>
        <v>#NAME?</v>
      </c>
      <c r="AZ211" s="34" t="e">
        <f t="shared" si="243"/>
        <v>#NAME?</v>
      </c>
      <c r="BA211" s="34" t="e">
        <f t="shared" si="243"/>
        <v>#NAME?</v>
      </c>
      <c r="BB211" s="34" t="e">
        <f t="shared" si="243"/>
        <v>#NAME?</v>
      </c>
      <c r="BC211" s="34" t="e">
        <f t="shared" si="243"/>
        <v>#NAME?</v>
      </c>
      <c r="BD211" s="34" t="e">
        <f t="shared" si="243"/>
        <v>#NAME?</v>
      </c>
      <c r="BE211" s="34" t="e">
        <f t="shared" si="243"/>
        <v>#NAME?</v>
      </c>
      <c r="BF211" s="34" t="e">
        <f t="shared" si="243"/>
        <v>#NAME?</v>
      </c>
      <c r="BG211" s="34" t="e">
        <f t="shared" si="243"/>
        <v>#NAME?</v>
      </c>
      <c r="BH211" s="34" t="e">
        <f t="shared" si="243"/>
        <v>#NAME?</v>
      </c>
      <c r="BI211" s="34" t="e">
        <f t="shared" si="243"/>
        <v>#NAME?</v>
      </c>
      <c r="BJ211" s="34" t="e">
        <f t="shared" si="243"/>
        <v>#NAME?</v>
      </c>
      <c r="BK211" s="34" t="e">
        <f t="shared" si="243"/>
        <v>#NAME?</v>
      </c>
      <c r="BL211" s="34" t="e">
        <f t="shared" si="243"/>
        <v>#NAME?</v>
      </c>
      <c r="BM211" s="34" t="e">
        <f t="shared" si="243"/>
        <v>#NAME?</v>
      </c>
      <c r="BN211" s="34" t="e">
        <f t="shared" si="243"/>
        <v>#NAME?</v>
      </c>
      <c r="BO211" s="34" t="e">
        <f t="shared" si="243"/>
        <v>#NAME?</v>
      </c>
      <c r="BP211" s="34" t="e">
        <f t="shared" si="243"/>
        <v>#NAME?</v>
      </c>
      <c r="BQ211" s="34" t="e">
        <f t="shared" si="243"/>
        <v>#NAME?</v>
      </c>
      <c r="BR211" s="34" t="e">
        <f t="shared" si="243"/>
        <v>#NAME?</v>
      </c>
      <c r="BS211" s="34" t="e">
        <f t="shared" si="243"/>
        <v>#NAME?</v>
      </c>
      <c r="BT211" s="34" t="e">
        <f t="shared" si="243"/>
        <v>#NAME?</v>
      </c>
      <c r="BU211" s="34" t="e">
        <f t="shared" si="243"/>
        <v>#NAME?</v>
      </c>
      <c r="BV211" s="34" t="e">
        <f t="shared" si="243"/>
        <v>#NAME?</v>
      </c>
      <c r="BW211" s="34" t="e">
        <f t="shared" si="243"/>
        <v>#NAME?</v>
      </c>
      <c r="BX211" s="34" t="e">
        <f t="shared" si="243"/>
        <v>#NAME?</v>
      </c>
      <c r="BY211" s="34" t="e">
        <f t="shared" si="243"/>
        <v>#NAME?</v>
      </c>
      <c r="BZ211" s="34" t="e">
        <f t="shared" si="243"/>
        <v>#NAME?</v>
      </c>
      <c r="CA211" s="34" t="e">
        <f t="shared" si="243"/>
        <v>#NAME?</v>
      </c>
      <c r="CB211" s="34" t="e">
        <f t="shared" ref="CB211:CI211" si="244">CB205</f>
        <v>#NAME?</v>
      </c>
      <c r="CC211" s="34" t="e">
        <f t="shared" si="244"/>
        <v>#NAME?</v>
      </c>
      <c r="CD211" s="34" t="e">
        <f t="shared" si="244"/>
        <v>#NAME?</v>
      </c>
      <c r="CE211" s="34" t="e">
        <f t="shared" si="244"/>
        <v>#NAME?</v>
      </c>
      <c r="CF211" s="34" t="e">
        <f t="shared" si="244"/>
        <v>#NAME?</v>
      </c>
      <c r="CG211" s="34" t="e">
        <f t="shared" si="244"/>
        <v>#NAME?</v>
      </c>
      <c r="CH211" s="34" t="e">
        <f t="shared" si="244"/>
        <v>#NAME?</v>
      </c>
      <c r="CI211" s="34" t="e">
        <f t="shared" si="244"/>
        <v>#NAME?</v>
      </c>
    </row>
    <row r="212" spans="1:87" outlineLevel="1" x14ac:dyDescent="0.35">
      <c r="C212" t="s">
        <v>213</v>
      </c>
      <c r="H212" s="24"/>
      <c r="I212" s="24"/>
      <c r="J212" s="24"/>
      <c r="K212" s="24"/>
      <c r="L212" s="24"/>
      <c r="M212" s="24"/>
      <c r="P212" s="53"/>
      <c r="Q212" s="53"/>
      <c r="R212" s="53"/>
      <c r="S212" s="53"/>
      <c r="T212" s="53"/>
      <c r="U212" s="53"/>
      <c r="V212" s="53"/>
      <c r="W212" s="53"/>
      <c r="X212" s="53"/>
      <c r="Y212" s="53"/>
      <c r="Z212" s="53"/>
      <c r="AA212" s="53"/>
      <c r="AB212" s="53"/>
      <c r="AC212" s="53"/>
      <c r="AD212" s="53"/>
      <c r="AE212" s="53"/>
      <c r="AF212" s="53"/>
      <c r="AG212" s="53"/>
      <c r="AH212" s="53"/>
      <c r="AI212" s="53"/>
      <c r="AJ212" s="53"/>
      <c r="AK212" s="53"/>
      <c r="AL212" s="53"/>
      <c r="AM212" s="53"/>
      <c r="AN212" s="53"/>
      <c r="AO212" s="53"/>
      <c r="AP212" s="53"/>
      <c r="AQ212" s="53"/>
      <c r="AR212" s="53"/>
      <c r="AS212" s="53"/>
      <c r="AT212" s="53"/>
      <c r="AU212" s="53"/>
      <c r="AV212" s="53"/>
      <c r="AW212" s="53"/>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c r="CD212" s="53"/>
      <c r="CE212" s="53"/>
      <c r="CF212" s="53"/>
      <c r="CG212" s="53"/>
      <c r="CH212" s="53"/>
      <c r="CI212" s="53"/>
    </row>
    <row r="213" spans="1:87" s="51" customFormat="1" x14ac:dyDescent="0.35">
      <c r="A213" s="46"/>
      <c r="C213" s="51" t="s">
        <v>158</v>
      </c>
      <c r="E213" s="48" t="s">
        <v>194</v>
      </c>
      <c r="F213" s="48"/>
      <c r="G213" s="70"/>
    </row>
    <row r="214" spans="1:87" x14ac:dyDescent="0.35">
      <c r="C214" t="s">
        <v>158</v>
      </c>
      <c r="E214" s="12" t="s">
        <v>195</v>
      </c>
      <c r="F214" s="12"/>
      <c r="G214" s="13"/>
      <c r="H214" s="14">
        <v>10</v>
      </c>
      <c r="I214" s="14">
        <v>10</v>
      </c>
      <c r="J214" s="14">
        <v>10</v>
      </c>
      <c r="K214" s="14">
        <v>10</v>
      </c>
      <c r="L214" s="14">
        <v>10</v>
      </c>
      <c r="M214" s="14">
        <v>10</v>
      </c>
      <c r="P214" s="15" t="e" cm="1">
        <f t="array" ref="P214">INDEX($H:$M,ROW(),MATCH(P$2,$H$1:$M$1,0))</f>
        <v>#NAME?</v>
      </c>
      <c r="Q214" s="15" t="e" cm="1">
        <f t="array" ref="Q214">INDEX($H:$M,ROW(),MATCH(Q$2,$H$1:$M$1,0))</f>
        <v>#NAME?</v>
      </c>
      <c r="R214" s="15" t="e" cm="1">
        <f t="array" ref="R214">INDEX($H:$M,ROW(),MATCH(R$2,$H$1:$M$1,0))</f>
        <v>#NAME?</v>
      </c>
      <c r="S214" s="15" t="e" cm="1">
        <f t="array" ref="S214">INDEX($H:$M,ROW(),MATCH(S$2,$H$1:$M$1,0))</f>
        <v>#NAME?</v>
      </c>
      <c r="T214" s="15" t="e" cm="1">
        <f t="array" ref="T214">INDEX($H:$M,ROW(),MATCH(T$2,$H$1:$M$1,0))</f>
        <v>#NAME?</v>
      </c>
      <c r="U214" s="15" t="e" cm="1">
        <f t="array" ref="U214">INDEX($H:$M,ROW(),MATCH(U$2,$H$1:$M$1,0))</f>
        <v>#NAME?</v>
      </c>
      <c r="V214" s="15" t="e" cm="1">
        <f t="array" ref="V214">INDEX($H:$M,ROW(),MATCH(V$2,$H$1:$M$1,0))</f>
        <v>#NAME?</v>
      </c>
      <c r="W214" s="15" t="e" cm="1">
        <f t="array" ref="W214">INDEX($H:$M,ROW(),MATCH(W$2,$H$1:$M$1,0))</f>
        <v>#NAME?</v>
      </c>
      <c r="X214" s="15" t="e" cm="1">
        <f t="array" ref="X214">INDEX($H:$M,ROW(),MATCH(X$2,$H$1:$M$1,0))</f>
        <v>#NAME?</v>
      </c>
      <c r="Y214" s="15" t="e" cm="1">
        <f t="array" ref="Y214">INDEX($H:$M,ROW(),MATCH(Y$2,$H$1:$M$1,0))</f>
        <v>#NAME?</v>
      </c>
      <c r="Z214" s="15" t="e" cm="1">
        <f t="array" ref="Z214">INDEX($H:$M,ROW(),MATCH(Z$2,$H$1:$M$1,0))</f>
        <v>#NAME?</v>
      </c>
      <c r="AA214" s="15" t="e" cm="1">
        <f t="array" ref="AA214">INDEX($H:$M,ROW(),MATCH(AA$2,$H$1:$M$1,0))</f>
        <v>#NAME?</v>
      </c>
      <c r="AB214" s="15" t="e" cm="1">
        <f t="array" ref="AB214">INDEX($H:$M,ROW(),MATCH(AB$2,$H$1:$M$1,0))</f>
        <v>#NAME?</v>
      </c>
      <c r="AC214" s="15" t="e" cm="1">
        <f t="array" ref="AC214">INDEX($H:$M,ROW(),MATCH(AC$2,$H$1:$M$1,0))</f>
        <v>#NAME?</v>
      </c>
      <c r="AD214" s="15" t="e" cm="1">
        <f t="array" ref="AD214">INDEX($H:$M,ROW(),MATCH(AD$2,$H$1:$M$1,0))</f>
        <v>#NAME?</v>
      </c>
      <c r="AE214" s="15" t="e" cm="1">
        <f t="array" ref="AE214">INDEX($H:$M,ROW(),MATCH(AE$2,$H$1:$M$1,0))</f>
        <v>#NAME?</v>
      </c>
      <c r="AF214" s="15" t="e" cm="1">
        <f t="array" ref="AF214">INDEX($H:$M,ROW(),MATCH(AF$2,$H$1:$M$1,0))</f>
        <v>#NAME?</v>
      </c>
      <c r="AG214" s="15" t="e" cm="1">
        <f t="array" ref="AG214">INDEX($H:$M,ROW(),MATCH(AG$2,$H$1:$M$1,0))</f>
        <v>#NAME?</v>
      </c>
      <c r="AH214" s="15" t="e" cm="1">
        <f t="array" ref="AH214">INDEX($H:$M,ROW(),MATCH(AH$2,$H$1:$M$1,0))</f>
        <v>#NAME?</v>
      </c>
      <c r="AI214" s="15" t="e" cm="1">
        <f t="array" ref="AI214">INDEX($H:$M,ROW(),MATCH(AI$2,$H$1:$M$1,0))</f>
        <v>#NAME?</v>
      </c>
      <c r="AJ214" s="15" t="e" cm="1">
        <f t="array" ref="AJ214">INDEX($H:$M,ROW(),MATCH(AJ$2,$H$1:$M$1,0))</f>
        <v>#NAME?</v>
      </c>
      <c r="AK214" s="15" t="e" cm="1">
        <f t="array" ref="AK214">INDEX($H:$M,ROW(),MATCH(AK$2,$H$1:$M$1,0))</f>
        <v>#NAME?</v>
      </c>
      <c r="AL214" s="15" t="e" cm="1">
        <f t="array" ref="AL214">INDEX($H:$M,ROW(),MATCH(AL$2,$H$1:$M$1,0))</f>
        <v>#NAME?</v>
      </c>
      <c r="AM214" s="15" t="e" cm="1">
        <f t="array" ref="AM214">INDEX($H:$M,ROW(),MATCH(AM$2,$H$1:$M$1,0))</f>
        <v>#NAME?</v>
      </c>
      <c r="AN214" s="15" t="e" cm="1">
        <f t="array" ref="AN214">INDEX($H:$M,ROW(),MATCH(AN$2,$H$1:$M$1,0))</f>
        <v>#NAME?</v>
      </c>
      <c r="AO214" s="15" t="e" cm="1">
        <f t="array" ref="AO214">INDEX($H:$M,ROW(),MATCH(AO$2,$H$1:$M$1,0))</f>
        <v>#NAME?</v>
      </c>
      <c r="AP214" s="15" t="e" cm="1">
        <f t="array" ref="AP214">INDEX($H:$M,ROW(),MATCH(AP$2,$H$1:$M$1,0))</f>
        <v>#NAME?</v>
      </c>
      <c r="AQ214" s="15" t="e" cm="1">
        <f t="array" ref="AQ214">INDEX($H:$M,ROW(),MATCH(AQ$2,$H$1:$M$1,0))</f>
        <v>#NAME?</v>
      </c>
      <c r="AR214" s="15" t="e" cm="1">
        <f t="array" ref="AR214">INDEX($H:$M,ROW(),MATCH(AR$2,$H$1:$M$1,0))</f>
        <v>#NAME?</v>
      </c>
      <c r="AS214" s="15" t="e" cm="1">
        <f t="array" ref="AS214">INDEX($H:$M,ROW(),MATCH(AS$2,$H$1:$M$1,0))</f>
        <v>#NAME?</v>
      </c>
      <c r="AT214" s="15" t="e" cm="1">
        <f t="array" ref="AT214">INDEX($H:$M,ROW(),MATCH(AT$2,$H$1:$M$1,0))</f>
        <v>#NAME?</v>
      </c>
      <c r="AU214" s="15" t="e" cm="1">
        <f t="array" ref="AU214">INDEX($H:$M,ROW(),MATCH(AU$2,$H$1:$M$1,0))</f>
        <v>#NAME?</v>
      </c>
      <c r="AV214" s="15" t="e" cm="1">
        <f t="array" ref="AV214">INDEX($H:$M,ROW(),MATCH(AV$2,$H$1:$M$1,0))</f>
        <v>#NAME?</v>
      </c>
      <c r="AW214" s="15" t="e" cm="1">
        <f t="array" ref="AW214">INDEX($H:$M,ROW(),MATCH(AW$2,$H$1:$M$1,0))</f>
        <v>#NAME?</v>
      </c>
      <c r="AX214" s="15" t="e" cm="1">
        <f t="array" ref="AX214">INDEX($H:$M,ROW(),MATCH(AX$2,$H$1:$M$1,0))</f>
        <v>#NAME?</v>
      </c>
      <c r="AY214" s="15" t="e" cm="1">
        <f t="array" ref="AY214">INDEX($H:$M,ROW(),MATCH(AY$2,$H$1:$M$1,0))</f>
        <v>#NAME?</v>
      </c>
      <c r="AZ214" s="15" t="e" cm="1">
        <f t="array" ref="AZ214">INDEX($H:$M,ROW(),MATCH(AZ$2,$H$1:$M$1,0))</f>
        <v>#NAME?</v>
      </c>
      <c r="BA214" s="15" t="e" cm="1">
        <f t="array" ref="BA214">INDEX($H:$M,ROW(),MATCH(BA$2,$H$1:$M$1,0))</f>
        <v>#NAME?</v>
      </c>
      <c r="BB214" s="15" t="e" cm="1">
        <f t="array" ref="BB214">INDEX($H:$M,ROW(),MATCH(BB$2,$H$1:$M$1,0))</f>
        <v>#NAME?</v>
      </c>
      <c r="BC214" s="15" t="e" cm="1">
        <f t="array" ref="BC214">INDEX($H:$M,ROW(),MATCH(BC$2,$H$1:$M$1,0))</f>
        <v>#NAME?</v>
      </c>
      <c r="BD214" s="15" t="e" cm="1">
        <f t="array" ref="BD214">INDEX($H:$M,ROW(),MATCH(BD$2,$H$1:$M$1,0))</f>
        <v>#NAME?</v>
      </c>
      <c r="BE214" s="15" t="e" cm="1">
        <f t="array" ref="BE214">INDEX($H:$M,ROW(),MATCH(BE$2,$H$1:$M$1,0))</f>
        <v>#NAME?</v>
      </c>
      <c r="BF214" s="15" t="e" cm="1">
        <f t="array" ref="BF214">INDEX($H:$M,ROW(),MATCH(BF$2,$H$1:$M$1,0))</f>
        <v>#NAME?</v>
      </c>
      <c r="BG214" s="15" t="e" cm="1">
        <f t="array" ref="BG214">INDEX($H:$M,ROW(),MATCH(BG$2,$H$1:$M$1,0))</f>
        <v>#NAME?</v>
      </c>
      <c r="BH214" s="15" t="e" cm="1">
        <f t="array" ref="BH214">INDEX($H:$M,ROW(),MATCH(BH$2,$H$1:$M$1,0))</f>
        <v>#NAME?</v>
      </c>
      <c r="BI214" s="15" t="e" cm="1">
        <f t="array" ref="BI214">INDEX($H:$M,ROW(),MATCH(BI$2,$H$1:$M$1,0))</f>
        <v>#NAME?</v>
      </c>
      <c r="BJ214" s="15" t="e" cm="1">
        <f t="array" ref="BJ214">INDEX($H:$M,ROW(),MATCH(BJ$2,$H$1:$M$1,0))</f>
        <v>#NAME?</v>
      </c>
      <c r="BK214" s="15" t="e" cm="1">
        <f t="array" ref="BK214">INDEX($H:$M,ROW(),MATCH(BK$2,$H$1:$M$1,0))</f>
        <v>#NAME?</v>
      </c>
      <c r="BL214" s="15" t="e" cm="1">
        <f t="array" ref="BL214">INDEX($H:$M,ROW(),MATCH(BL$2,$H$1:$M$1,0))</f>
        <v>#NAME?</v>
      </c>
      <c r="BM214" s="15" t="e" cm="1">
        <f t="array" ref="BM214">INDEX($H:$M,ROW(),MATCH(BM$2,$H$1:$M$1,0))</f>
        <v>#NAME?</v>
      </c>
      <c r="BN214" s="15" t="e" cm="1">
        <f t="array" ref="BN214">INDEX($H:$M,ROW(),MATCH(BN$2,$H$1:$M$1,0))</f>
        <v>#NAME?</v>
      </c>
      <c r="BO214" s="15" t="e" cm="1">
        <f t="array" ref="BO214">INDEX($H:$M,ROW(),MATCH(BO$2,$H$1:$M$1,0))</f>
        <v>#NAME?</v>
      </c>
      <c r="BP214" s="15" t="e" cm="1">
        <f t="array" ref="BP214">INDEX($H:$M,ROW(),MATCH(BP$2,$H$1:$M$1,0))</f>
        <v>#NAME?</v>
      </c>
      <c r="BQ214" s="15" t="e" cm="1">
        <f t="array" ref="BQ214">INDEX($H:$M,ROW(),MATCH(BQ$2,$H$1:$M$1,0))</f>
        <v>#NAME?</v>
      </c>
      <c r="BR214" s="15" t="e" cm="1">
        <f t="array" ref="BR214">INDEX($H:$M,ROW(),MATCH(BR$2,$H$1:$M$1,0))</f>
        <v>#NAME?</v>
      </c>
      <c r="BS214" s="15" t="e" cm="1">
        <f t="array" ref="BS214">INDEX($H:$M,ROW(),MATCH(BS$2,$H$1:$M$1,0))</f>
        <v>#NAME?</v>
      </c>
      <c r="BT214" s="15" t="e" cm="1">
        <f t="array" ref="BT214">INDEX($H:$M,ROW(),MATCH(BT$2,$H$1:$M$1,0))</f>
        <v>#NAME?</v>
      </c>
      <c r="BU214" s="15" t="e" cm="1">
        <f t="array" ref="BU214">INDEX($H:$M,ROW(),MATCH(BU$2,$H$1:$M$1,0))</f>
        <v>#NAME?</v>
      </c>
      <c r="BV214" s="15" t="e" cm="1">
        <f t="array" ref="BV214">INDEX($H:$M,ROW(),MATCH(BV$2,$H$1:$M$1,0))</f>
        <v>#NAME?</v>
      </c>
      <c r="BW214" s="15" t="e" cm="1">
        <f t="array" ref="BW214">INDEX($H:$M,ROW(),MATCH(BW$2,$H$1:$M$1,0))</f>
        <v>#NAME?</v>
      </c>
      <c r="BX214" s="15" t="e" cm="1">
        <f t="array" ref="BX214">INDEX($H:$M,ROW(),MATCH(BX$2,$H$1:$M$1,0))</f>
        <v>#NAME?</v>
      </c>
      <c r="BY214" s="15" t="e" cm="1">
        <f t="array" ref="BY214">INDEX($H:$M,ROW(),MATCH(BY$2,$H$1:$M$1,0))</f>
        <v>#NAME?</v>
      </c>
      <c r="BZ214" s="15" t="e" cm="1">
        <f t="array" ref="BZ214">INDEX($H:$M,ROW(),MATCH(BZ$2,$H$1:$M$1,0))</f>
        <v>#NAME?</v>
      </c>
      <c r="CA214" s="15" t="e" cm="1">
        <f t="array" ref="CA214">INDEX($H:$M,ROW(),MATCH(CA$2,$H$1:$M$1,0))</f>
        <v>#NAME?</v>
      </c>
      <c r="CB214" s="15" t="e" cm="1">
        <f t="array" ref="CB214">INDEX($H:$M,ROW(),MATCH(CB$2,$H$1:$M$1,0))</f>
        <v>#NAME?</v>
      </c>
      <c r="CC214" s="15" t="e" cm="1">
        <f t="array" ref="CC214">INDEX($H:$M,ROW(),MATCH(CC$2,$H$1:$M$1,0))</f>
        <v>#NAME?</v>
      </c>
      <c r="CD214" s="15" t="e" cm="1">
        <f t="array" ref="CD214">INDEX($H:$M,ROW(),MATCH(CD$2,$H$1:$M$1,0))</f>
        <v>#NAME?</v>
      </c>
      <c r="CE214" s="15" t="e" cm="1">
        <f t="array" ref="CE214">INDEX($H:$M,ROW(),MATCH(CE$2,$H$1:$M$1,0))</f>
        <v>#NAME?</v>
      </c>
      <c r="CF214" s="15" t="e" cm="1">
        <f t="array" ref="CF214">INDEX($H:$M,ROW(),MATCH(CF$2,$H$1:$M$1,0))</f>
        <v>#NAME?</v>
      </c>
      <c r="CG214" s="15" t="e" cm="1">
        <f t="array" ref="CG214">INDEX($H:$M,ROW(),MATCH(CG$2,$H$1:$M$1,0))</f>
        <v>#NAME?</v>
      </c>
      <c r="CH214" s="15" t="e" cm="1">
        <f t="array" ref="CH214">INDEX($H:$M,ROW(),MATCH(CH$2,$H$1:$M$1,0))</f>
        <v>#NAME?</v>
      </c>
      <c r="CI214" s="15" t="e" cm="1">
        <f t="array" ref="CI214">INDEX($H:$M,ROW(),MATCH(CI$2,$H$1:$M$1,0))</f>
        <v>#NAME?</v>
      </c>
    </row>
    <row r="215" spans="1:87" x14ac:dyDescent="0.35">
      <c r="B215" t="s">
        <v>80</v>
      </c>
      <c r="C215" t="s">
        <v>158</v>
      </c>
      <c r="E215" s="12" t="s">
        <v>196</v>
      </c>
      <c r="F215" s="12"/>
      <c r="G215" s="13"/>
      <c r="H215" s="15" t="e">
        <f t="shared" ref="H215:M215" si="245">SUMIF($2:$2,H$1,215:215)</f>
        <v>#NAME?</v>
      </c>
      <c r="I215" s="15" t="e">
        <f t="shared" si="245"/>
        <v>#NAME?</v>
      </c>
      <c r="J215" s="15" t="e">
        <f t="shared" si="245"/>
        <v>#NAME?</v>
      </c>
      <c r="K215" s="15" t="e">
        <f t="shared" si="245"/>
        <v>#NAME?</v>
      </c>
      <c r="L215" s="15" t="e">
        <f t="shared" si="245"/>
        <v>#NAME?</v>
      </c>
      <c r="M215" s="15" t="e">
        <f t="shared" si="245"/>
        <v>#NAME?</v>
      </c>
      <c r="P215" s="15" t="e">
        <f>P211/P214</f>
        <v>#NAME?</v>
      </c>
      <c r="Q215" s="15" t="e">
        <f t="shared" ref="Q215:CB215" si="246">Q211/Q214</f>
        <v>#NAME?</v>
      </c>
      <c r="R215" s="15" t="e">
        <f t="shared" si="246"/>
        <v>#NAME?</v>
      </c>
      <c r="S215" s="15" t="e">
        <f t="shared" si="246"/>
        <v>#NAME?</v>
      </c>
      <c r="T215" s="15" t="e">
        <f t="shared" si="246"/>
        <v>#NAME?</v>
      </c>
      <c r="U215" s="15" t="e">
        <f t="shared" si="246"/>
        <v>#NAME?</v>
      </c>
      <c r="V215" s="15" t="e">
        <f t="shared" si="246"/>
        <v>#NAME?</v>
      </c>
      <c r="W215" s="15" t="e">
        <f t="shared" si="246"/>
        <v>#NAME?</v>
      </c>
      <c r="X215" s="15" t="e">
        <f t="shared" si="246"/>
        <v>#NAME?</v>
      </c>
      <c r="Y215" s="15" t="e">
        <f t="shared" si="246"/>
        <v>#NAME?</v>
      </c>
      <c r="Z215" s="15" t="e">
        <f t="shared" si="246"/>
        <v>#NAME?</v>
      </c>
      <c r="AA215" s="15" t="e">
        <f t="shared" si="246"/>
        <v>#NAME?</v>
      </c>
      <c r="AB215" s="15" t="e">
        <f t="shared" si="246"/>
        <v>#NAME?</v>
      </c>
      <c r="AC215" s="15" t="e">
        <f t="shared" si="246"/>
        <v>#NAME?</v>
      </c>
      <c r="AD215" s="15" t="e">
        <f t="shared" si="246"/>
        <v>#NAME?</v>
      </c>
      <c r="AE215" s="15" t="e">
        <f t="shared" si="246"/>
        <v>#NAME?</v>
      </c>
      <c r="AF215" s="15" t="e">
        <f t="shared" si="246"/>
        <v>#NAME?</v>
      </c>
      <c r="AG215" s="15" t="e">
        <f t="shared" si="246"/>
        <v>#NAME?</v>
      </c>
      <c r="AH215" s="15" t="e">
        <f t="shared" si="246"/>
        <v>#NAME?</v>
      </c>
      <c r="AI215" s="15" t="e">
        <f t="shared" si="246"/>
        <v>#NAME?</v>
      </c>
      <c r="AJ215" s="15" t="e">
        <f t="shared" si="246"/>
        <v>#NAME?</v>
      </c>
      <c r="AK215" s="15" t="e">
        <f t="shared" si="246"/>
        <v>#NAME?</v>
      </c>
      <c r="AL215" s="15" t="e">
        <f t="shared" si="246"/>
        <v>#NAME?</v>
      </c>
      <c r="AM215" s="15" t="e">
        <f t="shared" si="246"/>
        <v>#NAME?</v>
      </c>
      <c r="AN215" s="15" t="e">
        <f t="shared" si="246"/>
        <v>#NAME?</v>
      </c>
      <c r="AO215" s="15" t="e">
        <f t="shared" si="246"/>
        <v>#NAME?</v>
      </c>
      <c r="AP215" s="15" t="e">
        <f t="shared" si="246"/>
        <v>#NAME?</v>
      </c>
      <c r="AQ215" s="15" t="e">
        <f t="shared" si="246"/>
        <v>#NAME?</v>
      </c>
      <c r="AR215" s="15" t="e">
        <f t="shared" si="246"/>
        <v>#NAME?</v>
      </c>
      <c r="AS215" s="15" t="e">
        <f t="shared" si="246"/>
        <v>#NAME?</v>
      </c>
      <c r="AT215" s="15" t="e">
        <f t="shared" si="246"/>
        <v>#NAME?</v>
      </c>
      <c r="AU215" s="15" t="e">
        <f t="shared" si="246"/>
        <v>#NAME?</v>
      </c>
      <c r="AV215" s="15" t="e">
        <f t="shared" si="246"/>
        <v>#NAME?</v>
      </c>
      <c r="AW215" s="15" t="e">
        <f t="shared" si="246"/>
        <v>#NAME?</v>
      </c>
      <c r="AX215" s="15" t="e">
        <f t="shared" si="246"/>
        <v>#NAME?</v>
      </c>
      <c r="AY215" s="15" t="e">
        <f t="shared" si="246"/>
        <v>#NAME?</v>
      </c>
      <c r="AZ215" s="15" t="e">
        <f t="shared" si="246"/>
        <v>#NAME?</v>
      </c>
      <c r="BA215" s="15" t="e">
        <f t="shared" si="246"/>
        <v>#NAME?</v>
      </c>
      <c r="BB215" s="15" t="e">
        <f t="shared" si="246"/>
        <v>#NAME?</v>
      </c>
      <c r="BC215" s="15" t="e">
        <f t="shared" si="246"/>
        <v>#NAME?</v>
      </c>
      <c r="BD215" s="15" t="e">
        <f t="shared" si="246"/>
        <v>#NAME?</v>
      </c>
      <c r="BE215" s="15" t="e">
        <f t="shared" si="246"/>
        <v>#NAME?</v>
      </c>
      <c r="BF215" s="15" t="e">
        <f t="shared" si="246"/>
        <v>#NAME?</v>
      </c>
      <c r="BG215" s="15" t="e">
        <f t="shared" si="246"/>
        <v>#NAME?</v>
      </c>
      <c r="BH215" s="15" t="e">
        <f t="shared" si="246"/>
        <v>#NAME?</v>
      </c>
      <c r="BI215" s="15" t="e">
        <f t="shared" si="246"/>
        <v>#NAME?</v>
      </c>
      <c r="BJ215" s="15" t="e">
        <f t="shared" si="246"/>
        <v>#NAME?</v>
      </c>
      <c r="BK215" s="15" t="e">
        <f t="shared" si="246"/>
        <v>#NAME?</v>
      </c>
      <c r="BL215" s="15" t="e">
        <f t="shared" si="246"/>
        <v>#NAME?</v>
      </c>
      <c r="BM215" s="15" t="e">
        <f t="shared" si="246"/>
        <v>#NAME?</v>
      </c>
      <c r="BN215" s="15" t="e">
        <f t="shared" si="246"/>
        <v>#NAME?</v>
      </c>
      <c r="BO215" s="15" t="e">
        <f t="shared" si="246"/>
        <v>#NAME?</v>
      </c>
      <c r="BP215" s="15" t="e">
        <f t="shared" si="246"/>
        <v>#NAME?</v>
      </c>
      <c r="BQ215" s="15" t="e">
        <f t="shared" si="246"/>
        <v>#NAME?</v>
      </c>
      <c r="BR215" s="15" t="e">
        <f t="shared" si="246"/>
        <v>#NAME?</v>
      </c>
      <c r="BS215" s="15" t="e">
        <f t="shared" si="246"/>
        <v>#NAME?</v>
      </c>
      <c r="BT215" s="15" t="e">
        <f t="shared" si="246"/>
        <v>#NAME?</v>
      </c>
      <c r="BU215" s="15" t="e">
        <f t="shared" si="246"/>
        <v>#NAME?</v>
      </c>
      <c r="BV215" s="15" t="e">
        <f t="shared" si="246"/>
        <v>#NAME?</v>
      </c>
      <c r="BW215" s="15" t="e">
        <f t="shared" si="246"/>
        <v>#NAME?</v>
      </c>
      <c r="BX215" s="15" t="e">
        <f t="shared" si="246"/>
        <v>#NAME?</v>
      </c>
      <c r="BY215" s="15" t="e">
        <f t="shared" si="246"/>
        <v>#NAME?</v>
      </c>
      <c r="BZ215" s="15" t="e">
        <f t="shared" si="246"/>
        <v>#NAME?</v>
      </c>
      <c r="CA215" s="15" t="e">
        <f t="shared" si="246"/>
        <v>#NAME?</v>
      </c>
      <c r="CB215" s="15" t="e">
        <f t="shared" si="246"/>
        <v>#NAME?</v>
      </c>
      <c r="CC215" s="15" t="e">
        <f t="shared" ref="CC215:CI215" si="247">CC211/CC214</f>
        <v>#NAME?</v>
      </c>
      <c r="CD215" s="15" t="e">
        <f t="shared" si="247"/>
        <v>#NAME?</v>
      </c>
      <c r="CE215" s="15" t="e">
        <f t="shared" si="247"/>
        <v>#NAME?</v>
      </c>
      <c r="CF215" s="15" t="e">
        <f t="shared" si="247"/>
        <v>#NAME?</v>
      </c>
      <c r="CG215" s="15" t="e">
        <f t="shared" si="247"/>
        <v>#NAME?</v>
      </c>
      <c r="CH215" s="15" t="e">
        <f t="shared" si="247"/>
        <v>#NAME?</v>
      </c>
      <c r="CI215" s="15" t="e">
        <f t="shared" si="247"/>
        <v>#NAME?</v>
      </c>
    </row>
    <row r="216" spans="1:87" x14ac:dyDescent="0.35">
      <c r="C216" t="s">
        <v>158</v>
      </c>
      <c r="E216" s="12" t="s">
        <v>197</v>
      </c>
      <c r="F216" s="12"/>
      <c r="G216" s="13"/>
      <c r="H216" s="29">
        <v>20</v>
      </c>
      <c r="I216" s="29">
        <v>20</v>
      </c>
      <c r="J216" s="29">
        <v>20</v>
      </c>
      <c r="K216" s="29">
        <v>20</v>
      </c>
      <c r="L216" s="29">
        <v>20</v>
      </c>
      <c r="M216" s="29">
        <v>20</v>
      </c>
      <c r="N216" s="36"/>
      <c r="O216" s="36"/>
      <c r="P216" s="30" t="e" cm="1">
        <f t="array" ref="P216">INDEX($H:$M,ROW(),MATCH(P$2,$H$1:$M$1,0))</f>
        <v>#NAME?</v>
      </c>
      <c r="Q216" s="30" t="e" cm="1">
        <f t="array" ref="Q216">INDEX($H:$M,ROW(),MATCH(Q$2,$H$1:$M$1,0))</f>
        <v>#NAME?</v>
      </c>
      <c r="R216" s="30" t="e" cm="1">
        <f t="array" ref="R216">INDEX($H:$M,ROW(),MATCH(R$2,$H$1:$M$1,0))</f>
        <v>#NAME?</v>
      </c>
      <c r="S216" s="30" t="e" cm="1">
        <f t="array" ref="S216">INDEX($H:$M,ROW(),MATCH(S$2,$H$1:$M$1,0))</f>
        <v>#NAME?</v>
      </c>
      <c r="T216" s="30" t="e" cm="1">
        <f t="array" ref="T216">INDEX($H:$M,ROW(),MATCH(T$2,$H$1:$M$1,0))</f>
        <v>#NAME?</v>
      </c>
      <c r="U216" s="30" t="e" cm="1">
        <f t="array" ref="U216">INDEX($H:$M,ROW(),MATCH(U$2,$H$1:$M$1,0))</f>
        <v>#NAME?</v>
      </c>
      <c r="V216" s="30" t="e" cm="1">
        <f t="array" ref="V216">INDEX($H:$M,ROW(),MATCH(V$2,$H$1:$M$1,0))</f>
        <v>#NAME?</v>
      </c>
      <c r="W216" s="30" t="e" cm="1">
        <f t="array" ref="W216">INDEX($H:$M,ROW(),MATCH(W$2,$H$1:$M$1,0))</f>
        <v>#NAME?</v>
      </c>
      <c r="X216" s="30" t="e" cm="1">
        <f t="array" ref="X216">INDEX($H:$M,ROW(),MATCH(X$2,$H$1:$M$1,0))</f>
        <v>#NAME?</v>
      </c>
      <c r="Y216" s="30" t="e" cm="1">
        <f t="array" ref="Y216">INDEX($H:$M,ROW(),MATCH(Y$2,$H$1:$M$1,0))</f>
        <v>#NAME?</v>
      </c>
      <c r="Z216" s="30" t="e" cm="1">
        <f t="array" ref="Z216">INDEX($H:$M,ROW(),MATCH(Z$2,$H$1:$M$1,0))</f>
        <v>#NAME?</v>
      </c>
      <c r="AA216" s="30" t="e" cm="1">
        <f t="array" ref="AA216">INDEX($H:$M,ROW(),MATCH(AA$2,$H$1:$M$1,0))</f>
        <v>#NAME?</v>
      </c>
      <c r="AB216" s="30" t="e" cm="1">
        <f t="array" ref="AB216">INDEX($H:$M,ROW(),MATCH(AB$2,$H$1:$M$1,0))</f>
        <v>#NAME?</v>
      </c>
      <c r="AC216" s="30" t="e" cm="1">
        <f t="array" ref="AC216">INDEX($H:$M,ROW(),MATCH(AC$2,$H$1:$M$1,0))</f>
        <v>#NAME?</v>
      </c>
      <c r="AD216" s="30" t="e" cm="1">
        <f t="array" ref="AD216">INDEX($H:$M,ROW(),MATCH(AD$2,$H$1:$M$1,0))</f>
        <v>#NAME?</v>
      </c>
      <c r="AE216" s="30" t="e" cm="1">
        <f t="array" ref="AE216">INDEX($H:$M,ROW(),MATCH(AE$2,$H$1:$M$1,0))</f>
        <v>#NAME?</v>
      </c>
      <c r="AF216" s="30" t="e" cm="1">
        <f t="array" ref="AF216">INDEX($H:$M,ROW(),MATCH(AF$2,$H$1:$M$1,0))</f>
        <v>#NAME?</v>
      </c>
      <c r="AG216" s="30" t="e" cm="1">
        <f t="array" ref="AG216">INDEX($H:$M,ROW(),MATCH(AG$2,$H$1:$M$1,0))</f>
        <v>#NAME?</v>
      </c>
      <c r="AH216" s="30" t="e" cm="1">
        <f t="array" ref="AH216">INDEX($H:$M,ROW(),MATCH(AH$2,$H$1:$M$1,0))</f>
        <v>#NAME?</v>
      </c>
      <c r="AI216" s="30" t="e" cm="1">
        <f t="array" ref="AI216">INDEX($H:$M,ROW(),MATCH(AI$2,$H$1:$M$1,0))</f>
        <v>#NAME?</v>
      </c>
      <c r="AJ216" s="30" t="e" cm="1">
        <f t="array" ref="AJ216">INDEX($H:$M,ROW(),MATCH(AJ$2,$H$1:$M$1,0))</f>
        <v>#NAME?</v>
      </c>
      <c r="AK216" s="30" t="e" cm="1">
        <f t="array" ref="AK216">INDEX($H:$M,ROW(),MATCH(AK$2,$H$1:$M$1,0))</f>
        <v>#NAME?</v>
      </c>
      <c r="AL216" s="30" t="e" cm="1">
        <f t="array" ref="AL216">INDEX($H:$M,ROW(),MATCH(AL$2,$H$1:$M$1,0))</f>
        <v>#NAME?</v>
      </c>
      <c r="AM216" s="30" t="e" cm="1">
        <f t="array" ref="AM216">INDEX($H:$M,ROW(),MATCH(AM$2,$H$1:$M$1,0))</f>
        <v>#NAME?</v>
      </c>
      <c r="AN216" s="30" t="e" cm="1">
        <f t="array" ref="AN216">INDEX($H:$M,ROW(),MATCH(AN$2,$H$1:$M$1,0))</f>
        <v>#NAME?</v>
      </c>
      <c r="AO216" s="30" t="e" cm="1">
        <f t="array" ref="AO216">INDEX($H:$M,ROW(),MATCH(AO$2,$H$1:$M$1,0))</f>
        <v>#NAME?</v>
      </c>
      <c r="AP216" s="30" t="e" cm="1">
        <f t="array" ref="AP216">INDEX($H:$M,ROW(),MATCH(AP$2,$H$1:$M$1,0))</f>
        <v>#NAME?</v>
      </c>
      <c r="AQ216" s="30" t="e" cm="1">
        <f t="array" ref="AQ216">INDEX($H:$M,ROW(),MATCH(AQ$2,$H$1:$M$1,0))</f>
        <v>#NAME?</v>
      </c>
      <c r="AR216" s="30" t="e" cm="1">
        <f t="array" ref="AR216">INDEX($H:$M,ROW(),MATCH(AR$2,$H$1:$M$1,0))</f>
        <v>#NAME?</v>
      </c>
      <c r="AS216" s="30" t="e" cm="1">
        <f t="array" ref="AS216">INDEX($H:$M,ROW(),MATCH(AS$2,$H$1:$M$1,0))</f>
        <v>#NAME?</v>
      </c>
      <c r="AT216" s="30" t="e" cm="1">
        <f t="array" ref="AT216">INDEX($H:$M,ROW(),MATCH(AT$2,$H$1:$M$1,0))</f>
        <v>#NAME?</v>
      </c>
      <c r="AU216" s="30" t="e" cm="1">
        <f t="array" ref="AU216">INDEX($H:$M,ROW(),MATCH(AU$2,$H$1:$M$1,0))</f>
        <v>#NAME?</v>
      </c>
      <c r="AV216" s="30" t="e" cm="1">
        <f t="array" ref="AV216">INDEX($H:$M,ROW(),MATCH(AV$2,$H$1:$M$1,0))</f>
        <v>#NAME?</v>
      </c>
      <c r="AW216" s="30" t="e" cm="1">
        <f t="array" ref="AW216">INDEX($H:$M,ROW(),MATCH(AW$2,$H$1:$M$1,0))</f>
        <v>#NAME?</v>
      </c>
      <c r="AX216" s="30" t="e" cm="1">
        <f t="array" ref="AX216">INDEX($H:$M,ROW(),MATCH(AX$2,$H$1:$M$1,0))</f>
        <v>#NAME?</v>
      </c>
      <c r="AY216" s="30" t="e" cm="1">
        <f t="array" ref="AY216">INDEX($H:$M,ROW(),MATCH(AY$2,$H$1:$M$1,0))</f>
        <v>#NAME?</v>
      </c>
      <c r="AZ216" s="30" t="e" cm="1">
        <f t="array" ref="AZ216">INDEX($H:$M,ROW(),MATCH(AZ$2,$H$1:$M$1,0))</f>
        <v>#NAME?</v>
      </c>
      <c r="BA216" s="30" t="e" cm="1">
        <f t="array" ref="BA216">INDEX($H:$M,ROW(),MATCH(BA$2,$H$1:$M$1,0))</f>
        <v>#NAME?</v>
      </c>
      <c r="BB216" s="30" t="e" cm="1">
        <f t="array" ref="BB216">INDEX($H:$M,ROW(),MATCH(BB$2,$H$1:$M$1,0))</f>
        <v>#NAME?</v>
      </c>
      <c r="BC216" s="30" t="e" cm="1">
        <f t="array" ref="BC216">INDEX($H:$M,ROW(),MATCH(BC$2,$H$1:$M$1,0))</f>
        <v>#NAME?</v>
      </c>
      <c r="BD216" s="30" t="e" cm="1">
        <f t="array" ref="BD216">INDEX($H:$M,ROW(),MATCH(BD$2,$H$1:$M$1,0))</f>
        <v>#NAME?</v>
      </c>
      <c r="BE216" s="30" t="e" cm="1">
        <f t="array" ref="BE216">INDEX($H:$M,ROW(),MATCH(BE$2,$H$1:$M$1,0))</f>
        <v>#NAME?</v>
      </c>
      <c r="BF216" s="30" t="e" cm="1">
        <f t="array" ref="BF216">INDEX($H:$M,ROW(),MATCH(BF$2,$H$1:$M$1,0))</f>
        <v>#NAME?</v>
      </c>
      <c r="BG216" s="30" t="e" cm="1">
        <f t="array" ref="BG216">INDEX($H:$M,ROW(),MATCH(BG$2,$H$1:$M$1,0))</f>
        <v>#NAME?</v>
      </c>
      <c r="BH216" s="30" t="e" cm="1">
        <f t="array" ref="BH216">INDEX($H:$M,ROW(),MATCH(BH$2,$H$1:$M$1,0))</f>
        <v>#NAME?</v>
      </c>
      <c r="BI216" s="30" t="e" cm="1">
        <f t="array" ref="BI216">INDEX($H:$M,ROW(),MATCH(BI$2,$H$1:$M$1,0))</f>
        <v>#NAME?</v>
      </c>
      <c r="BJ216" s="30" t="e" cm="1">
        <f t="array" ref="BJ216">INDEX($H:$M,ROW(),MATCH(BJ$2,$H$1:$M$1,0))</f>
        <v>#NAME?</v>
      </c>
      <c r="BK216" s="30" t="e" cm="1">
        <f t="array" ref="BK216">INDEX($H:$M,ROW(),MATCH(BK$2,$H$1:$M$1,0))</f>
        <v>#NAME?</v>
      </c>
      <c r="BL216" s="30" t="e" cm="1">
        <f t="array" ref="BL216">INDEX($H:$M,ROW(),MATCH(BL$2,$H$1:$M$1,0))</f>
        <v>#NAME?</v>
      </c>
      <c r="BM216" s="30" t="e" cm="1">
        <f t="array" ref="BM216">INDEX($H:$M,ROW(),MATCH(BM$2,$H$1:$M$1,0))</f>
        <v>#NAME?</v>
      </c>
      <c r="BN216" s="30" t="e" cm="1">
        <f t="array" ref="BN216">INDEX($H:$M,ROW(),MATCH(BN$2,$H$1:$M$1,0))</f>
        <v>#NAME?</v>
      </c>
      <c r="BO216" s="30" t="e" cm="1">
        <f t="array" ref="BO216">INDEX($H:$M,ROW(),MATCH(BO$2,$H$1:$M$1,0))</f>
        <v>#NAME?</v>
      </c>
      <c r="BP216" s="30" t="e" cm="1">
        <f t="array" ref="BP216">INDEX($H:$M,ROW(),MATCH(BP$2,$H$1:$M$1,0))</f>
        <v>#NAME?</v>
      </c>
      <c r="BQ216" s="30" t="e" cm="1">
        <f t="array" ref="BQ216">INDEX($H:$M,ROW(),MATCH(BQ$2,$H$1:$M$1,0))</f>
        <v>#NAME?</v>
      </c>
      <c r="BR216" s="30" t="e" cm="1">
        <f t="array" ref="BR216">INDEX($H:$M,ROW(),MATCH(BR$2,$H$1:$M$1,0))</f>
        <v>#NAME?</v>
      </c>
      <c r="BS216" s="30" t="e" cm="1">
        <f t="array" ref="BS216">INDEX($H:$M,ROW(),MATCH(BS$2,$H$1:$M$1,0))</f>
        <v>#NAME?</v>
      </c>
      <c r="BT216" s="30" t="e" cm="1">
        <f t="array" ref="BT216">INDEX($H:$M,ROW(),MATCH(BT$2,$H$1:$M$1,0))</f>
        <v>#NAME?</v>
      </c>
      <c r="BU216" s="30" t="e" cm="1">
        <f t="array" ref="BU216">INDEX($H:$M,ROW(),MATCH(BU$2,$H$1:$M$1,0))</f>
        <v>#NAME?</v>
      </c>
      <c r="BV216" s="30" t="e" cm="1">
        <f t="array" ref="BV216">INDEX($H:$M,ROW(),MATCH(BV$2,$H$1:$M$1,0))</f>
        <v>#NAME?</v>
      </c>
      <c r="BW216" s="30" t="e" cm="1">
        <f t="array" ref="BW216">INDEX($H:$M,ROW(),MATCH(BW$2,$H$1:$M$1,0))</f>
        <v>#NAME?</v>
      </c>
      <c r="BX216" s="30" t="e" cm="1">
        <f t="array" ref="BX216">INDEX($H:$M,ROW(),MATCH(BX$2,$H$1:$M$1,0))</f>
        <v>#NAME?</v>
      </c>
      <c r="BY216" s="30" t="e" cm="1">
        <f t="array" ref="BY216">INDEX($H:$M,ROW(),MATCH(BY$2,$H$1:$M$1,0))</f>
        <v>#NAME?</v>
      </c>
      <c r="BZ216" s="30" t="e" cm="1">
        <f t="array" ref="BZ216">INDEX($H:$M,ROW(),MATCH(BZ$2,$H$1:$M$1,0))</f>
        <v>#NAME?</v>
      </c>
      <c r="CA216" s="30" t="e" cm="1">
        <f t="array" ref="CA216">INDEX($H:$M,ROW(),MATCH(CA$2,$H$1:$M$1,0))</f>
        <v>#NAME?</v>
      </c>
      <c r="CB216" s="30" t="e" cm="1">
        <f t="array" ref="CB216">INDEX($H:$M,ROW(),MATCH(CB$2,$H$1:$M$1,0))</f>
        <v>#NAME?</v>
      </c>
      <c r="CC216" s="30" t="e" cm="1">
        <f t="array" ref="CC216">INDEX($H:$M,ROW(),MATCH(CC$2,$H$1:$M$1,0))</f>
        <v>#NAME?</v>
      </c>
      <c r="CD216" s="30" t="e" cm="1">
        <f t="array" ref="CD216">INDEX($H:$M,ROW(),MATCH(CD$2,$H$1:$M$1,0))</f>
        <v>#NAME?</v>
      </c>
      <c r="CE216" s="30" t="e" cm="1">
        <f t="array" ref="CE216">INDEX($H:$M,ROW(),MATCH(CE$2,$H$1:$M$1,0))</f>
        <v>#NAME?</v>
      </c>
      <c r="CF216" s="30" t="e" cm="1">
        <f t="array" ref="CF216">INDEX($H:$M,ROW(),MATCH(CF$2,$H$1:$M$1,0))</f>
        <v>#NAME?</v>
      </c>
      <c r="CG216" s="30" t="e" cm="1">
        <f t="array" ref="CG216">INDEX($H:$M,ROW(),MATCH(CG$2,$H$1:$M$1,0))</f>
        <v>#NAME?</v>
      </c>
      <c r="CH216" s="30" t="e" cm="1">
        <f t="array" ref="CH216">INDEX($H:$M,ROW(),MATCH(CH$2,$H$1:$M$1,0))</f>
        <v>#NAME?</v>
      </c>
      <c r="CI216" s="30" t="e" cm="1">
        <f t="array" ref="CI216">INDEX($H:$M,ROW(),MATCH(CI$2,$H$1:$M$1,0))</f>
        <v>#NAME?</v>
      </c>
    </row>
    <row r="217" spans="1:87" x14ac:dyDescent="0.35">
      <c r="B217" t="s">
        <v>199</v>
      </c>
      <c r="C217" t="s">
        <v>158</v>
      </c>
      <c r="E217" s="27" t="str">
        <f>SUBSTITUTE(E213,":","")&amp;" Expense"</f>
        <v>Seller acquisition cost Expense</v>
      </c>
      <c r="F217" s="27"/>
      <c r="G217" s="9"/>
      <c r="H217" s="28" t="e">
        <f t="shared" ref="H217:M217" si="248">SUMIF($2:$2,H$1,217:217)</f>
        <v>#NAME?</v>
      </c>
      <c r="I217" s="28" t="e">
        <f t="shared" si="248"/>
        <v>#NAME?</v>
      </c>
      <c r="J217" s="28" t="e">
        <f t="shared" si="248"/>
        <v>#NAME?</v>
      </c>
      <c r="K217" s="28" t="e">
        <f t="shared" si="248"/>
        <v>#NAME?</v>
      </c>
      <c r="L217" s="28" t="e">
        <f t="shared" si="248"/>
        <v>#NAME?</v>
      </c>
      <c r="M217" s="28" t="e">
        <f t="shared" si="248"/>
        <v>#NAME?</v>
      </c>
      <c r="P217" s="28" t="e">
        <f>-P216*P215</f>
        <v>#NAME?</v>
      </c>
      <c r="Q217" s="28" t="e">
        <f t="shared" ref="Q217:CB217" si="249">-Q216*Q215</f>
        <v>#NAME?</v>
      </c>
      <c r="R217" s="28" t="e">
        <f t="shared" si="249"/>
        <v>#NAME?</v>
      </c>
      <c r="S217" s="28" t="e">
        <f t="shared" si="249"/>
        <v>#NAME?</v>
      </c>
      <c r="T217" s="28" t="e">
        <f t="shared" si="249"/>
        <v>#NAME?</v>
      </c>
      <c r="U217" s="28" t="e">
        <f t="shared" si="249"/>
        <v>#NAME?</v>
      </c>
      <c r="V217" s="28" t="e">
        <f t="shared" si="249"/>
        <v>#NAME?</v>
      </c>
      <c r="W217" s="28" t="e">
        <f t="shared" si="249"/>
        <v>#NAME?</v>
      </c>
      <c r="X217" s="28" t="e">
        <f t="shared" si="249"/>
        <v>#NAME?</v>
      </c>
      <c r="Y217" s="28" t="e">
        <f t="shared" si="249"/>
        <v>#NAME?</v>
      </c>
      <c r="Z217" s="28" t="e">
        <f t="shared" si="249"/>
        <v>#NAME?</v>
      </c>
      <c r="AA217" s="28" t="e">
        <f t="shared" si="249"/>
        <v>#NAME?</v>
      </c>
      <c r="AB217" s="28" t="e">
        <f t="shared" si="249"/>
        <v>#NAME?</v>
      </c>
      <c r="AC217" s="28" t="e">
        <f t="shared" si="249"/>
        <v>#NAME?</v>
      </c>
      <c r="AD217" s="28" t="e">
        <f t="shared" si="249"/>
        <v>#NAME?</v>
      </c>
      <c r="AE217" s="28" t="e">
        <f t="shared" si="249"/>
        <v>#NAME?</v>
      </c>
      <c r="AF217" s="28" t="e">
        <f t="shared" si="249"/>
        <v>#NAME?</v>
      </c>
      <c r="AG217" s="28" t="e">
        <f t="shared" si="249"/>
        <v>#NAME?</v>
      </c>
      <c r="AH217" s="28" t="e">
        <f t="shared" si="249"/>
        <v>#NAME?</v>
      </c>
      <c r="AI217" s="28" t="e">
        <f t="shared" si="249"/>
        <v>#NAME?</v>
      </c>
      <c r="AJ217" s="28" t="e">
        <f t="shared" si="249"/>
        <v>#NAME?</v>
      </c>
      <c r="AK217" s="28" t="e">
        <f t="shared" si="249"/>
        <v>#NAME?</v>
      </c>
      <c r="AL217" s="28" t="e">
        <f t="shared" si="249"/>
        <v>#NAME?</v>
      </c>
      <c r="AM217" s="28" t="e">
        <f t="shared" si="249"/>
        <v>#NAME?</v>
      </c>
      <c r="AN217" s="28" t="e">
        <f t="shared" si="249"/>
        <v>#NAME?</v>
      </c>
      <c r="AO217" s="28" t="e">
        <f t="shared" si="249"/>
        <v>#NAME?</v>
      </c>
      <c r="AP217" s="28" t="e">
        <f t="shared" si="249"/>
        <v>#NAME?</v>
      </c>
      <c r="AQ217" s="28" t="e">
        <f t="shared" si="249"/>
        <v>#NAME?</v>
      </c>
      <c r="AR217" s="28" t="e">
        <f t="shared" si="249"/>
        <v>#NAME?</v>
      </c>
      <c r="AS217" s="28" t="e">
        <f t="shared" si="249"/>
        <v>#NAME?</v>
      </c>
      <c r="AT217" s="28" t="e">
        <f t="shared" si="249"/>
        <v>#NAME?</v>
      </c>
      <c r="AU217" s="28" t="e">
        <f t="shared" si="249"/>
        <v>#NAME?</v>
      </c>
      <c r="AV217" s="28" t="e">
        <f t="shared" si="249"/>
        <v>#NAME?</v>
      </c>
      <c r="AW217" s="28" t="e">
        <f t="shared" si="249"/>
        <v>#NAME?</v>
      </c>
      <c r="AX217" s="28" t="e">
        <f t="shared" si="249"/>
        <v>#NAME?</v>
      </c>
      <c r="AY217" s="28" t="e">
        <f t="shared" si="249"/>
        <v>#NAME?</v>
      </c>
      <c r="AZ217" s="28" t="e">
        <f t="shared" si="249"/>
        <v>#NAME?</v>
      </c>
      <c r="BA217" s="28" t="e">
        <f t="shared" si="249"/>
        <v>#NAME?</v>
      </c>
      <c r="BB217" s="28" t="e">
        <f t="shared" si="249"/>
        <v>#NAME?</v>
      </c>
      <c r="BC217" s="28" t="e">
        <f t="shared" si="249"/>
        <v>#NAME?</v>
      </c>
      <c r="BD217" s="28" t="e">
        <f t="shared" si="249"/>
        <v>#NAME?</v>
      </c>
      <c r="BE217" s="28" t="e">
        <f t="shared" si="249"/>
        <v>#NAME?</v>
      </c>
      <c r="BF217" s="28" t="e">
        <f t="shared" si="249"/>
        <v>#NAME?</v>
      </c>
      <c r="BG217" s="28" t="e">
        <f t="shared" si="249"/>
        <v>#NAME?</v>
      </c>
      <c r="BH217" s="28" t="e">
        <f t="shared" si="249"/>
        <v>#NAME?</v>
      </c>
      <c r="BI217" s="28" t="e">
        <f t="shared" si="249"/>
        <v>#NAME?</v>
      </c>
      <c r="BJ217" s="28" t="e">
        <f t="shared" si="249"/>
        <v>#NAME?</v>
      </c>
      <c r="BK217" s="28" t="e">
        <f t="shared" si="249"/>
        <v>#NAME?</v>
      </c>
      <c r="BL217" s="28" t="e">
        <f t="shared" si="249"/>
        <v>#NAME?</v>
      </c>
      <c r="BM217" s="28" t="e">
        <f t="shared" si="249"/>
        <v>#NAME?</v>
      </c>
      <c r="BN217" s="28" t="e">
        <f t="shared" si="249"/>
        <v>#NAME?</v>
      </c>
      <c r="BO217" s="28" t="e">
        <f t="shared" si="249"/>
        <v>#NAME?</v>
      </c>
      <c r="BP217" s="28" t="e">
        <f t="shared" si="249"/>
        <v>#NAME?</v>
      </c>
      <c r="BQ217" s="28" t="e">
        <f t="shared" si="249"/>
        <v>#NAME?</v>
      </c>
      <c r="BR217" s="28" t="e">
        <f t="shared" si="249"/>
        <v>#NAME?</v>
      </c>
      <c r="BS217" s="28" t="e">
        <f t="shared" si="249"/>
        <v>#NAME?</v>
      </c>
      <c r="BT217" s="28" t="e">
        <f t="shared" si="249"/>
        <v>#NAME?</v>
      </c>
      <c r="BU217" s="28" t="e">
        <f t="shared" si="249"/>
        <v>#NAME?</v>
      </c>
      <c r="BV217" s="28" t="e">
        <f t="shared" si="249"/>
        <v>#NAME?</v>
      </c>
      <c r="BW217" s="28" t="e">
        <f t="shared" si="249"/>
        <v>#NAME?</v>
      </c>
      <c r="BX217" s="28" t="e">
        <f t="shared" si="249"/>
        <v>#NAME?</v>
      </c>
      <c r="BY217" s="28" t="e">
        <f t="shared" si="249"/>
        <v>#NAME?</v>
      </c>
      <c r="BZ217" s="28" t="e">
        <f t="shared" si="249"/>
        <v>#NAME?</v>
      </c>
      <c r="CA217" s="28" t="e">
        <f t="shared" si="249"/>
        <v>#NAME?</v>
      </c>
      <c r="CB217" s="28" t="e">
        <f t="shared" si="249"/>
        <v>#NAME?</v>
      </c>
      <c r="CC217" s="28" t="e">
        <f t="shared" ref="CC217:CI217" si="250">-CC216*CC215</f>
        <v>#NAME?</v>
      </c>
      <c r="CD217" s="28" t="e">
        <f t="shared" si="250"/>
        <v>#NAME?</v>
      </c>
      <c r="CE217" s="28" t="e">
        <f t="shared" si="250"/>
        <v>#NAME?</v>
      </c>
      <c r="CF217" s="28" t="e">
        <f t="shared" si="250"/>
        <v>#NAME?</v>
      </c>
      <c r="CG217" s="28" t="e">
        <f t="shared" si="250"/>
        <v>#NAME?</v>
      </c>
      <c r="CH217" s="28" t="e">
        <f t="shared" si="250"/>
        <v>#NAME?</v>
      </c>
      <c r="CI217" s="28" t="e">
        <f t="shared" si="250"/>
        <v>#NAME?</v>
      </c>
    </row>
    <row r="218" spans="1:87" x14ac:dyDescent="0.35">
      <c r="C218" t="s">
        <v>158</v>
      </c>
    </row>
    <row r="219" spans="1:87" outlineLevel="1" x14ac:dyDescent="0.35">
      <c r="C219" t="s">
        <v>158</v>
      </c>
      <c r="E219" t="str">
        <f>"Revenue driver: "&amp;E209</f>
        <v>Revenue driver: Marketplace revenue - primary Revenue</v>
      </c>
      <c r="H219" s="53"/>
      <c r="I219" s="53"/>
      <c r="J219" s="53"/>
      <c r="K219" s="53"/>
      <c r="L219" s="53"/>
      <c r="M219" s="53"/>
      <c r="P219" s="53" t="e">
        <f t="shared" ref="P219:CA221" si="251">P209</f>
        <v>#NAME?</v>
      </c>
      <c r="Q219" s="53" t="e">
        <f t="shared" si="251"/>
        <v>#NAME?</v>
      </c>
      <c r="R219" s="53" t="e">
        <f t="shared" si="251"/>
        <v>#NAME?</v>
      </c>
      <c r="S219" s="53" t="e">
        <f t="shared" si="251"/>
        <v>#NAME?</v>
      </c>
      <c r="T219" s="53" t="e">
        <f t="shared" si="251"/>
        <v>#NAME?</v>
      </c>
      <c r="U219" s="53" t="e">
        <f t="shared" si="251"/>
        <v>#NAME?</v>
      </c>
      <c r="V219" s="53" t="e">
        <f t="shared" si="251"/>
        <v>#NAME?</v>
      </c>
      <c r="W219" s="53" t="e">
        <f t="shared" si="251"/>
        <v>#NAME?</v>
      </c>
      <c r="X219" s="53" t="e">
        <f t="shared" si="251"/>
        <v>#NAME?</v>
      </c>
      <c r="Y219" s="53" t="e">
        <f t="shared" si="251"/>
        <v>#NAME?</v>
      </c>
      <c r="Z219" s="53" t="e">
        <f t="shared" si="251"/>
        <v>#NAME?</v>
      </c>
      <c r="AA219" s="53" t="e">
        <f t="shared" si="251"/>
        <v>#NAME?</v>
      </c>
      <c r="AB219" s="53" t="e">
        <f t="shared" si="251"/>
        <v>#NAME?</v>
      </c>
      <c r="AC219" s="53" t="e">
        <f t="shared" si="251"/>
        <v>#NAME?</v>
      </c>
      <c r="AD219" s="53" t="e">
        <f t="shared" si="251"/>
        <v>#NAME?</v>
      </c>
      <c r="AE219" s="53" t="e">
        <f t="shared" si="251"/>
        <v>#NAME?</v>
      </c>
      <c r="AF219" s="53" t="e">
        <f t="shared" si="251"/>
        <v>#NAME?</v>
      </c>
      <c r="AG219" s="53" t="e">
        <f t="shared" si="251"/>
        <v>#NAME?</v>
      </c>
      <c r="AH219" s="53" t="e">
        <f t="shared" si="251"/>
        <v>#NAME?</v>
      </c>
      <c r="AI219" s="53" t="e">
        <f t="shared" si="251"/>
        <v>#NAME?</v>
      </c>
      <c r="AJ219" s="53" t="e">
        <f t="shared" si="251"/>
        <v>#NAME?</v>
      </c>
      <c r="AK219" s="53" t="e">
        <f t="shared" si="251"/>
        <v>#NAME?</v>
      </c>
      <c r="AL219" s="53" t="e">
        <f t="shared" si="251"/>
        <v>#NAME?</v>
      </c>
      <c r="AM219" s="53" t="e">
        <f t="shared" si="251"/>
        <v>#NAME?</v>
      </c>
      <c r="AN219" s="53" t="e">
        <f t="shared" si="251"/>
        <v>#NAME?</v>
      </c>
      <c r="AO219" s="53" t="e">
        <f t="shared" si="251"/>
        <v>#NAME?</v>
      </c>
      <c r="AP219" s="53" t="e">
        <f t="shared" si="251"/>
        <v>#NAME?</v>
      </c>
      <c r="AQ219" s="53" t="e">
        <f t="shared" si="251"/>
        <v>#NAME?</v>
      </c>
      <c r="AR219" s="53" t="e">
        <f t="shared" si="251"/>
        <v>#NAME?</v>
      </c>
      <c r="AS219" s="53" t="e">
        <f t="shared" si="251"/>
        <v>#NAME?</v>
      </c>
      <c r="AT219" s="53" t="e">
        <f t="shared" si="251"/>
        <v>#NAME?</v>
      </c>
      <c r="AU219" s="53" t="e">
        <f t="shared" si="251"/>
        <v>#NAME?</v>
      </c>
      <c r="AV219" s="53" t="e">
        <f t="shared" si="251"/>
        <v>#NAME?</v>
      </c>
      <c r="AW219" s="53" t="e">
        <f t="shared" si="251"/>
        <v>#NAME?</v>
      </c>
      <c r="AX219" s="53" t="e">
        <f t="shared" si="251"/>
        <v>#NAME?</v>
      </c>
      <c r="AY219" s="53" t="e">
        <f t="shared" si="251"/>
        <v>#NAME?</v>
      </c>
      <c r="AZ219" s="53" t="e">
        <f t="shared" si="251"/>
        <v>#NAME?</v>
      </c>
      <c r="BA219" s="53" t="e">
        <f t="shared" si="251"/>
        <v>#NAME?</v>
      </c>
      <c r="BB219" s="53" t="e">
        <f t="shared" si="251"/>
        <v>#NAME?</v>
      </c>
      <c r="BC219" s="53" t="e">
        <f t="shared" si="251"/>
        <v>#NAME?</v>
      </c>
      <c r="BD219" s="53" t="e">
        <f t="shared" si="251"/>
        <v>#NAME?</v>
      </c>
      <c r="BE219" s="53" t="e">
        <f t="shared" si="251"/>
        <v>#NAME?</v>
      </c>
      <c r="BF219" s="53" t="e">
        <f t="shared" si="251"/>
        <v>#NAME?</v>
      </c>
      <c r="BG219" s="53" t="e">
        <f t="shared" si="251"/>
        <v>#NAME?</v>
      </c>
      <c r="BH219" s="53" t="e">
        <f t="shared" si="251"/>
        <v>#NAME?</v>
      </c>
      <c r="BI219" s="53" t="e">
        <f t="shared" si="251"/>
        <v>#NAME?</v>
      </c>
      <c r="BJ219" s="53" t="e">
        <f t="shared" si="251"/>
        <v>#NAME?</v>
      </c>
      <c r="BK219" s="53" t="e">
        <f t="shared" si="251"/>
        <v>#NAME?</v>
      </c>
      <c r="BL219" s="53" t="e">
        <f t="shared" si="251"/>
        <v>#NAME?</v>
      </c>
      <c r="BM219" s="53" t="e">
        <f t="shared" si="251"/>
        <v>#NAME?</v>
      </c>
      <c r="BN219" s="53" t="e">
        <f t="shared" si="251"/>
        <v>#NAME?</v>
      </c>
      <c r="BO219" s="53" t="e">
        <f t="shared" si="251"/>
        <v>#NAME?</v>
      </c>
      <c r="BP219" s="53" t="e">
        <f t="shared" si="251"/>
        <v>#NAME?</v>
      </c>
      <c r="BQ219" s="53" t="e">
        <f t="shared" si="251"/>
        <v>#NAME?</v>
      </c>
      <c r="BR219" s="53" t="e">
        <f t="shared" si="251"/>
        <v>#NAME?</v>
      </c>
      <c r="BS219" s="53" t="e">
        <f t="shared" si="251"/>
        <v>#NAME?</v>
      </c>
      <c r="BT219" s="53" t="e">
        <f t="shared" si="251"/>
        <v>#NAME?</v>
      </c>
      <c r="BU219" s="53" t="e">
        <f t="shared" si="251"/>
        <v>#NAME?</v>
      </c>
      <c r="BV219" s="53" t="e">
        <f t="shared" si="251"/>
        <v>#NAME?</v>
      </c>
      <c r="BW219" s="53" t="e">
        <f t="shared" si="251"/>
        <v>#NAME?</v>
      </c>
      <c r="BX219" s="53" t="e">
        <f t="shared" si="251"/>
        <v>#NAME?</v>
      </c>
      <c r="BY219" s="53" t="e">
        <f t="shared" si="251"/>
        <v>#NAME?</v>
      </c>
      <c r="BZ219" s="53" t="e">
        <f t="shared" si="251"/>
        <v>#NAME?</v>
      </c>
      <c r="CA219" s="53" t="e">
        <f t="shared" si="251"/>
        <v>#NAME?</v>
      </c>
      <c r="CB219" s="53" t="e">
        <f t="shared" ref="CB219:CI221" si="252">CB209</f>
        <v>#NAME?</v>
      </c>
      <c r="CC219" s="53" t="e">
        <f t="shared" si="252"/>
        <v>#NAME?</v>
      </c>
      <c r="CD219" s="53" t="e">
        <f t="shared" si="252"/>
        <v>#NAME?</v>
      </c>
      <c r="CE219" s="53" t="e">
        <f t="shared" si="252"/>
        <v>#NAME?</v>
      </c>
      <c r="CF219" s="53" t="e">
        <f t="shared" si="252"/>
        <v>#NAME?</v>
      </c>
      <c r="CG219" s="53" t="e">
        <f t="shared" si="252"/>
        <v>#NAME?</v>
      </c>
      <c r="CH219" s="53" t="e">
        <f t="shared" si="252"/>
        <v>#NAME?</v>
      </c>
      <c r="CI219" s="53" t="e">
        <f t="shared" si="252"/>
        <v>#NAME?</v>
      </c>
    </row>
    <row r="220" spans="1:87" outlineLevel="1" x14ac:dyDescent="0.35">
      <c r="C220" t="s">
        <v>158</v>
      </c>
      <c r="P220" s="34">
        <f t="shared" si="251"/>
        <v>0</v>
      </c>
      <c r="Q220" s="34">
        <f t="shared" si="251"/>
        <v>0</v>
      </c>
      <c r="R220" s="34">
        <f t="shared" si="251"/>
        <v>0</v>
      </c>
      <c r="S220" s="34">
        <f t="shared" si="251"/>
        <v>0</v>
      </c>
      <c r="T220" s="34">
        <f t="shared" si="251"/>
        <v>0</v>
      </c>
      <c r="U220" s="34">
        <f t="shared" si="251"/>
        <v>0</v>
      </c>
      <c r="V220" s="34">
        <f t="shared" si="251"/>
        <v>0</v>
      </c>
      <c r="W220" s="34">
        <f t="shared" si="251"/>
        <v>0</v>
      </c>
      <c r="X220" s="34">
        <f t="shared" si="251"/>
        <v>0</v>
      </c>
      <c r="Y220" s="34">
        <f t="shared" si="251"/>
        <v>0</v>
      </c>
      <c r="Z220" s="34">
        <f t="shared" si="251"/>
        <v>0</v>
      </c>
      <c r="AA220" s="34">
        <f t="shared" si="251"/>
        <v>0</v>
      </c>
      <c r="AB220" s="34">
        <f t="shared" si="251"/>
        <v>0</v>
      </c>
      <c r="AC220" s="34">
        <f t="shared" si="251"/>
        <v>0</v>
      </c>
      <c r="AD220" s="34">
        <f t="shared" si="251"/>
        <v>0</v>
      </c>
      <c r="AE220" s="34">
        <f t="shared" si="251"/>
        <v>0</v>
      </c>
      <c r="AF220" s="34">
        <f t="shared" si="251"/>
        <v>0</v>
      </c>
      <c r="AG220" s="34">
        <f t="shared" si="251"/>
        <v>0</v>
      </c>
      <c r="AH220" s="34">
        <f t="shared" si="251"/>
        <v>0</v>
      </c>
      <c r="AI220" s="34">
        <f t="shared" si="251"/>
        <v>0</v>
      </c>
      <c r="AJ220" s="34">
        <f t="shared" si="251"/>
        <v>0</v>
      </c>
      <c r="AK220" s="34">
        <f t="shared" si="251"/>
        <v>0</v>
      </c>
      <c r="AL220" s="34">
        <f t="shared" si="251"/>
        <v>0</v>
      </c>
      <c r="AM220" s="34">
        <f t="shared" si="251"/>
        <v>0</v>
      </c>
      <c r="AN220" s="34">
        <f t="shared" si="251"/>
        <v>0</v>
      </c>
      <c r="AO220" s="34">
        <f t="shared" si="251"/>
        <v>0</v>
      </c>
      <c r="AP220" s="34">
        <f t="shared" si="251"/>
        <v>0</v>
      </c>
      <c r="AQ220" s="34">
        <f t="shared" si="251"/>
        <v>0</v>
      </c>
      <c r="AR220" s="34">
        <f t="shared" si="251"/>
        <v>0</v>
      </c>
      <c r="AS220" s="34">
        <f t="shared" si="251"/>
        <v>0</v>
      </c>
      <c r="AT220" s="34">
        <f t="shared" si="251"/>
        <v>0</v>
      </c>
      <c r="AU220" s="34">
        <f t="shared" si="251"/>
        <v>0</v>
      </c>
      <c r="AV220" s="34">
        <f t="shared" si="251"/>
        <v>0</v>
      </c>
      <c r="AW220" s="34">
        <f t="shared" si="251"/>
        <v>0</v>
      </c>
      <c r="AX220" s="34">
        <f t="shared" si="251"/>
        <v>0</v>
      </c>
      <c r="AY220" s="34">
        <f t="shared" si="251"/>
        <v>0</v>
      </c>
      <c r="AZ220" s="34">
        <f t="shared" si="251"/>
        <v>0</v>
      </c>
      <c r="BA220" s="34">
        <f t="shared" si="251"/>
        <v>0</v>
      </c>
      <c r="BB220" s="34">
        <f t="shared" si="251"/>
        <v>0</v>
      </c>
      <c r="BC220" s="34">
        <f t="shared" si="251"/>
        <v>0</v>
      </c>
      <c r="BD220" s="34">
        <f t="shared" si="251"/>
        <v>0</v>
      </c>
      <c r="BE220" s="34">
        <f t="shared" si="251"/>
        <v>0</v>
      </c>
      <c r="BF220" s="34">
        <f t="shared" si="251"/>
        <v>0</v>
      </c>
      <c r="BG220" s="34">
        <f t="shared" si="251"/>
        <v>0</v>
      </c>
      <c r="BH220" s="34">
        <f t="shared" si="251"/>
        <v>0</v>
      </c>
      <c r="BI220" s="34">
        <f t="shared" si="251"/>
        <v>0</v>
      </c>
      <c r="BJ220" s="34">
        <f t="shared" si="251"/>
        <v>0</v>
      </c>
      <c r="BK220" s="34">
        <f t="shared" si="251"/>
        <v>0</v>
      </c>
      <c r="BL220" s="34">
        <f t="shared" si="251"/>
        <v>0</v>
      </c>
      <c r="BM220" s="34">
        <f t="shared" si="251"/>
        <v>0</v>
      </c>
      <c r="BN220" s="34">
        <f t="shared" si="251"/>
        <v>0</v>
      </c>
      <c r="BO220" s="34">
        <f t="shared" si="251"/>
        <v>0</v>
      </c>
      <c r="BP220" s="34">
        <f t="shared" si="251"/>
        <v>0</v>
      </c>
      <c r="BQ220" s="34">
        <f t="shared" si="251"/>
        <v>0</v>
      </c>
      <c r="BR220" s="34">
        <f t="shared" si="251"/>
        <v>0</v>
      </c>
      <c r="BS220" s="34">
        <f t="shared" si="251"/>
        <v>0</v>
      </c>
      <c r="BT220" s="34">
        <f t="shared" si="251"/>
        <v>0</v>
      </c>
      <c r="BU220" s="34">
        <f t="shared" si="251"/>
        <v>0</v>
      </c>
      <c r="BV220" s="34">
        <f t="shared" si="251"/>
        <v>0</v>
      </c>
      <c r="BW220" s="34">
        <f t="shared" si="251"/>
        <v>0</v>
      </c>
      <c r="BX220" s="34">
        <f t="shared" si="251"/>
        <v>0</v>
      </c>
      <c r="BY220" s="34">
        <f t="shared" si="251"/>
        <v>0</v>
      </c>
      <c r="BZ220" s="34">
        <f t="shared" si="251"/>
        <v>0</v>
      </c>
      <c r="CA220" s="34">
        <f t="shared" si="251"/>
        <v>0</v>
      </c>
      <c r="CB220" s="34">
        <f t="shared" si="252"/>
        <v>0</v>
      </c>
      <c r="CC220" s="34">
        <f t="shared" si="252"/>
        <v>0</v>
      </c>
      <c r="CD220" s="34">
        <f t="shared" si="252"/>
        <v>0</v>
      </c>
      <c r="CE220" s="34">
        <f t="shared" si="252"/>
        <v>0</v>
      </c>
      <c r="CF220" s="34">
        <f t="shared" si="252"/>
        <v>0</v>
      </c>
      <c r="CG220" s="34">
        <f t="shared" si="252"/>
        <v>0</v>
      </c>
      <c r="CH220" s="34">
        <f t="shared" si="252"/>
        <v>0</v>
      </c>
      <c r="CI220" s="34">
        <f t="shared" si="252"/>
        <v>0</v>
      </c>
    </row>
    <row r="221" spans="1:87" outlineLevel="1" x14ac:dyDescent="0.35">
      <c r="C221" t="s">
        <v>158</v>
      </c>
      <c r="E221" s="12" t="str">
        <f>E211</f>
        <v>Driver: # of orders</v>
      </c>
      <c r="F221" s="12"/>
      <c r="G221" s="13"/>
      <c r="H221" s="34"/>
      <c r="I221" s="34"/>
      <c r="J221" s="34"/>
      <c r="K221" s="34"/>
      <c r="L221" s="34"/>
      <c r="M221" s="34"/>
      <c r="P221" s="34" t="e">
        <f>P211</f>
        <v>#NAME?</v>
      </c>
      <c r="Q221" s="34" t="e">
        <f t="shared" si="251"/>
        <v>#NAME?</v>
      </c>
      <c r="R221" s="34" t="e">
        <f t="shared" si="251"/>
        <v>#NAME?</v>
      </c>
      <c r="S221" s="34" t="e">
        <f t="shared" si="251"/>
        <v>#NAME?</v>
      </c>
      <c r="T221" s="34" t="e">
        <f t="shared" si="251"/>
        <v>#NAME?</v>
      </c>
      <c r="U221" s="34" t="e">
        <f t="shared" si="251"/>
        <v>#NAME?</v>
      </c>
      <c r="V221" s="34" t="e">
        <f t="shared" si="251"/>
        <v>#NAME?</v>
      </c>
      <c r="W221" s="34" t="e">
        <f t="shared" si="251"/>
        <v>#NAME?</v>
      </c>
      <c r="X221" s="34" t="e">
        <f t="shared" si="251"/>
        <v>#NAME?</v>
      </c>
      <c r="Y221" s="34" t="e">
        <f t="shared" si="251"/>
        <v>#NAME?</v>
      </c>
      <c r="Z221" s="34" t="e">
        <f t="shared" si="251"/>
        <v>#NAME?</v>
      </c>
      <c r="AA221" s="34" t="e">
        <f t="shared" si="251"/>
        <v>#NAME?</v>
      </c>
      <c r="AB221" s="34" t="e">
        <f t="shared" si="251"/>
        <v>#NAME?</v>
      </c>
      <c r="AC221" s="34" t="e">
        <f t="shared" si="251"/>
        <v>#NAME?</v>
      </c>
      <c r="AD221" s="34" t="e">
        <f t="shared" si="251"/>
        <v>#NAME?</v>
      </c>
      <c r="AE221" s="34" t="e">
        <f t="shared" si="251"/>
        <v>#NAME?</v>
      </c>
      <c r="AF221" s="34" t="e">
        <f t="shared" si="251"/>
        <v>#NAME?</v>
      </c>
      <c r="AG221" s="34" t="e">
        <f t="shared" si="251"/>
        <v>#NAME?</v>
      </c>
      <c r="AH221" s="34" t="e">
        <f t="shared" si="251"/>
        <v>#NAME?</v>
      </c>
      <c r="AI221" s="34" t="e">
        <f t="shared" si="251"/>
        <v>#NAME?</v>
      </c>
      <c r="AJ221" s="34" t="e">
        <f t="shared" si="251"/>
        <v>#NAME?</v>
      </c>
      <c r="AK221" s="34" t="e">
        <f t="shared" si="251"/>
        <v>#NAME?</v>
      </c>
      <c r="AL221" s="34" t="e">
        <f t="shared" si="251"/>
        <v>#NAME?</v>
      </c>
      <c r="AM221" s="34" t="e">
        <f t="shared" si="251"/>
        <v>#NAME?</v>
      </c>
      <c r="AN221" s="34" t="e">
        <f t="shared" si="251"/>
        <v>#NAME?</v>
      </c>
      <c r="AO221" s="34" t="e">
        <f t="shared" si="251"/>
        <v>#NAME?</v>
      </c>
      <c r="AP221" s="34" t="e">
        <f t="shared" si="251"/>
        <v>#NAME?</v>
      </c>
      <c r="AQ221" s="34" t="e">
        <f t="shared" si="251"/>
        <v>#NAME?</v>
      </c>
      <c r="AR221" s="34" t="e">
        <f t="shared" si="251"/>
        <v>#NAME?</v>
      </c>
      <c r="AS221" s="34" t="e">
        <f t="shared" si="251"/>
        <v>#NAME?</v>
      </c>
      <c r="AT221" s="34" t="e">
        <f t="shared" si="251"/>
        <v>#NAME?</v>
      </c>
      <c r="AU221" s="34" t="e">
        <f t="shared" si="251"/>
        <v>#NAME?</v>
      </c>
      <c r="AV221" s="34" t="e">
        <f t="shared" si="251"/>
        <v>#NAME?</v>
      </c>
      <c r="AW221" s="34" t="e">
        <f t="shared" si="251"/>
        <v>#NAME?</v>
      </c>
      <c r="AX221" s="34" t="e">
        <f t="shared" si="251"/>
        <v>#NAME?</v>
      </c>
      <c r="AY221" s="34" t="e">
        <f t="shared" si="251"/>
        <v>#NAME?</v>
      </c>
      <c r="AZ221" s="34" t="e">
        <f t="shared" si="251"/>
        <v>#NAME?</v>
      </c>
      <c r="BA221" s="34" t="e">
        <f t="shared" si="251"/>
        <v>#NAME?</v>
      </c>
      <c r="BB221" s="34" t="e">
        <f t="shared" si="251"/>
        <v>#NAME?</v>
      </c>
      <c r="BC221" s="34" t="e">
        <f t="shared" si="251"/>
        <v>#NAME?</v>
      </c>
      <c r="BD221" s="34" t="e">
        <f t="shared" si="251"/>
        <v>#NAME?</v>
      </c>
      <c r="BE221" s="34" t="e">
        <f t="shared" si="251"/>
        <v>#NAME?</v>
      </c>
      <c r="BF221" s="34" t="e">
        <f t="shared" si="251"/>
        <v>#NAME?</v>
      </c>
      <c r="BG221" s="34" t="e">
        <f t="shared" si="251"/>
        <v>#NAME?</v>
      </c>
      <c r="BH221" s="34" t="e">
        <f t="shared" si="251"/>
        <v>#NAME?</v>
      </c>
      <c r="BI221" s="34" t="e">
        <f t="shared" si="251"/>
        <v>#NAME?</v>
      </c>
      <c r="BJ221" s="34" t="e">
        <f t="shared" si="251"/>
        <v>#NAME?</v>
      </c>
      <c r="BK221" s="34" t="e">
        <f t="shared" si="251"/>
        <v>#NAME?</v>
      </c>
      <c r="BL221" s="34" t="e">
        <f t="shared" si="251"/>
        <v>#NAME?</v>
      </c>
      <c r="BM221" s="34" t="e">
        <f t="shared" si="251"/>
        <v>#NAME?</v>
      </c>
      <c r="BN221" s="34" t="e">
        <f t="shared" si="251"/>
        <v>#NAME?</v>
      </c>
      <c r="BO221" s="34" t="e">
        <f t="shared" si="251"/>
        <v>#NAME?</v>
      </c>
      <c r="BP221" s="34" t="e">
        <f t="shared" si="251"/>
        <v>#NAME?</v>
      </c>
      <c r="BQ221" s="34" t="e">
        <f t="shared" si="251"/>
        <v>#NAME?</v>
      </c>
      <c r="BR221" s="34" t="e">
        <f t="shared" si="251"/>
        <v>#NAME?</v>
      </c>
      <c r="BS221" s="34" t="e">
        <f t="shared" si="251"/>
        <v>#NAME?</v>
      </c>
      <c r="BT221" s="34" t="e">
        <f t="shared" si="251"/>
        <v>#NAME?</v>
      </c>
      <c r="BU221" s="34" t="e">
        <f t="shared" si="251"/>
        <v>#NAME?</v>
      </c>
      <c r="BV221" s="34" t="e">
        <f t="shared" si="251"/>
        <v>#NAME?</v>
      </c>
      <c r="BW221" s="34" t="e">
        <f t="shared" si="251"/>
        <v>#NAME?</v>
      </c>
      <c r="BX221" s="34" t="e">
        <f t="shared" si="251"/>
        <v>#NAME?</v>
      </c>
      <c r="BY221" s="34" t="e">
        <f t="shared" si="251"/>
        <v>#NAME?</v>
      </c>
      <c r="BZ221" s="34" t="e">
        <f t="shared" si="251"/>
        <v>#NAME?</v>
      </c>
      <c r="CA221" s="34" t="e">
        <f t="shared" si="251"/>
        <v>#NAME?</v>
      </c>
      <c r="CB221" s="34" t="e">
        <f t="shared" si="252"/>
        <v>#NAME?</v>
      </c>
      <c r="CC221" s="34" t="e">
        <f t="shared" si="252"/>
        <v>#NAME?</v>
      </c>
      <c r="CD221" s="34" t="e">
        <f t="shared" si="252"/>
        <v>#NAME?</v>
      </c>
      <c r="CE221" s="34" t="e">
        <f t="shared" si="252"/>
        <v>#NAME?</v>
      </c>
      <c r="CF221" s="34" t="e">
        <f t="shared" si="252"/>
        <v>#NAME?</v>
      </c>
      <c r="CG221" s="34" t="e">
        <f t="shared" si="252"/>
        <v>#NAME?</v>
      </c>
      <c r="CH221" s="34" t="e">
        <f t="shared" si="252"/>
        <v>#NAME?</v>
      </c>
      <c r="CI221" s="34" t="e">
        <f t="shared" si="252"/>
        <v>#NAME?</v>
      </c>
    </row>
    <row r="222" spans="1:87" outlineLevel="1" x14ac:dyDescent="0.35">
      <c r="C222" t="s">
        <v>158</v>
      </c>
    </row>
    <row r="223" spans="1:87" s="42" customFormat="1" x14ac:dyDescent="0.35">
      <c r="C223" s="52" t="s">
        <v>210</v>
      </c>
      <c r="D223" s="52"/>
      <c r="E223" s="41" t="s">
        <v>214</v>
      </c>
      <c r="F223" s="41"/>
      <c r="G223" s="68"/>
    </row>
    <row r="224" spans="1:87" x14ac:dyDescent="0.35">
      <c r="C224" t="s">
        <v>210</v>
      </c>
      <c r="E224" s="12" t="s">
        <v>76</v>
      </c>
      <c r="F224" s="12"/>
      <c r="G224" s="13"/>
      <c r="H224" s="15" t="e">
        <f t="shared" ref="H224:M224" si="253">SUMIF($2:$2,H$1,224:224)</f>
        <v>#NAME?</v>
      </c>
      <c r="I224" s="15" t="e">
        <f t="shared" si="253"/>
        <v>#NAME?</v>
      </c>
      <c r="J224" s="15" t="e">
        <f t="shared" si="253"/>
        <v>#NAME?</v>
      </c>
      <c r="K224" s="15" t="e">
        <f t="shared" si="253"/>
        <v>#NAME?</v>
      </c>
      <c r="L224" s="15" t="e">
        <f t="shared" si="253"/>
        <v>#NAME?</v>
      </c>
      <c r="M224" s="15" t="e">
        <f t="shared" si="253"/>
        <v>#NAME?</v>
      </c>
      <c r="P224" s="34" t="e">
        <f>P221</f>
        <v>#NAME?</v>
      </c>
      <c r="Q224" s="34" t="e">
        <f t="shared" ref="Q224:CB224" si="254">Q221</f>
        <v>#NAME?</v>
      </c>
      <c r="R224" s="34" t="e">
        <f t="shared" si="254"/>
        <v>#NAME?</v>
      </c>
      <c r="S224" s="34" t="e">
        <f t="shared" si="254"/>
        <v>#NAME?</v>
      </c>
      <c r="T224" s="34" t="e">
        <f t="shared" si="254"/>
        <v>#NAME?</v>
      </c>
      <c r="U224" s="34" t="e">
        <f t="shared" si="254"/>
        <v>#NAME?</v>
      </c>
      <c r="V224" s="34" t="e">
        <f t="shared" si="254"/>
        <v>#NAME?</v>
      </c>
      <c r="W224" s="34" t="e">
        <f t="shared" si="254"/>
        <v>#NAME?</v>
      </c>
      <c r="X224" s="34" t="e">
        <f t="shared" si="254"/>
        <v>#NAME?</v>
      </c>
      <c r="Y224" s="34" t="e">
        <f t="shared" si="254"/>
        <v>#NAME?</v>
      </c>
      <c r="Z224" s="34" t="e">
        <f t="shared" si="254"/>
        <v>#NAME?</v>
      </c>
      <c r="AA224" s="34" t="e">
        <f t="shared" si="254"/>
        <v>#NAME?</v>
      </c>
      <c r="AB224" s="34" t="e">
        <f t="shared" si="254"/>
        <v>#NAME?</v>
      </c>
      <c r="AC224" s="34" t="e">
        <f t="shared" si="254"/>
        <v>#NAME?</v>
      </c>
      <c r="AD224" s="34" t="e">
        <f t="shared" si="254"/>
        <v>#NAME?</v>
      </c>
      <c r="AE224" s="34" t="e">
        <f t="shared" si="254"/>
        <v>#NAME?</v>
      </c>
      <c r="AF224" s="34" t="e">
        <f t="shared" si="254"/>
        <v>#NAME?</v>
      </c>
      <c r="AG224" s="34" t="e">
        <f t="shared" si="254"/>
        <v>#NAME?</v>
      </c>
      <c r="AH224" s="34" t="e">
        <f t="shared" si="254"/>
        <v>#NAME?</v>
      </c>
      <c r="AI224" s="34" t="e">
        <f t="shared" si="254"/>
        <v>#NAME?</v>
      </c>
      <c r="AJ224" s="34" t="e">
        <f t="shared" si="254"/>
        <v>#NAME?</v>
      </c>
      <c r="AK224" s="34" t="e">
        <f t="shared" si="254"/>
        <v>#NAME?</v>
      </c>
      <c r="AL224" s="34" t="e">
        <f t="shared" si="254"/>
        <v>#NAME?</v>
      </c>
      <c r="AM224" s="34" t="e">
        <f t="shared" si="254"/>
        <v>#NAME?</v>
      </c>
      <c r="AN224" s="34" t="e">
        <f t="shared" si="254"/>
        <v>#NAME?</v>
      </c>
      <c r="AO224" s="34" t="e">
        <f t="shared" si="254"/>
        <v>#NAME?</v>
      </c>
      <c r="AP224" s="34" t="e">
        <f t="shared" si="254"/>
        <v>#NAME?</v>
      </c>
      <c r="AQ224" s="34" t="e">
        <f t="shared" si="254"/>
        <v>#NAME?</v>
      </c>
      <c r="AR224" s="34" t="e">
        <f t="shared" si="254"/>
        <v>#NAME?</v>
      </c>
      <c r="AS224" s="34" t="e">
        <f t="shared" si="254"/>
        <v>#NAME?</v>
      </c>
      <c r="AT224" s="34" t="e">
        <f t="shared" si="254"/>
        <v>#NAME?</v>
      </c>
      <c r="AU224" s="34" t="e">
        <f t="shared" si="254"/>
        <v>#NAME?</v>
      </c>
      <c r="AV224" s="34" t="e">
        <f t="shared" si="254"/>
        <v>#NAME?</v>
      </c>
      <c r="AW224" s="34" t="e">
        <f t="shared" si="254"/>
        <v>#NAME?</v>
      </c>
      <c r="AX224" s="34" t="e">
        <f t="shared" si="254"/>
        <v>#NAME?</v>
      </c>
      <c r="AY224" s="34" t="e">
        <f t="shared" si="254"/>
        <v>#NAME?</v>
      </c>
      <c r="AZ224" s="34" t="e">
        <f t="shared" si="254"/>
        <v>#NAME?</v>
      </c>
      <c r="BA224" s="34" t="e">
        <f t="shared" si="254"/>
        <v>#NAME?</v>
      </c>
      <c r="BB224" s="34" t="e">
        <f t="shared" si="254"/>
        <v>#NAME?</v>
      </c>
      <c r="BC224" s="34" t="e">
        <f t="shared" si="254"/>
        <v>#NAME?</v>
      </c>
      <c r="BD224" s="34" t="e">
        <f t="shared" si="254"/>
        <v>#NAME?</v>
      </c>
      <c r="BE224" s="34" t="e">
        <f t="shared" si="254"/>
        <v>#NAME?</v>
      </c>
      <c r="BF224" s="34" t="e">
        <f t="shared" si="254"/>
        <v>#NAME?</v>
      </c>
      <c r="BG224" s="34" t="e">
        <f t="shared" si="254"/>
        <v>#NAME?</v>
      </c>
      <c r="BH224" s="34" t="e">
        <f t="shared" si="254"/>
        <v>#NAME?</v>
      </c>
      <c r="BI224" s="34" t="e">
        <f t="shared" si="254"/>
        <v>#NAME?</v>
      </c>
      <c r="BJ224" s="34" t="e">
        <f t="shared" si="254"/>
        <v>#NAME?</v>
      </c>
      <c r="BK224" s="34" t="e">
        <f t="shared" si="254"/>
        <v>#NAME?</v>
      </c>
      <c r="BL224" s="34" t="e">
        <f t="shared" si="254"/>
        <v>#NAME?</v>
      </c>
      <c r="BM224" s="34" t="e">
        <f t="shared" si="254"/>
        <v>#NAME?</v>
      </c>
      <c r="BN224" s="34" t="e">
        <f t="shared" si="254"/>
        <v>#NAME?</v>
      </c>
      <c r="BO224" s="34" t="e">
        <f t="shared" si="254"/>
        <v>#NAME?</v>
      </c>
      <c r="BP224" s="34" t="e">
        <f t="shared" si="254"/>
        <v>#NAME?</v>
      </c>
      <c r="BQ224" s="34" t="e">
        <f t="shared" si="254"/>
        <v>#NAME?</v>
      </c>
      <c r="BR224" s="34" t="e">
        <f t="shared" si="254"/>
        <v>#NAME?</v>
      </c>
      <c r="BS224" s="34" t="e">
        <f t="shared" si="254"/>
        <v>#NAME?</v>
      </c>
      <c r="BT224" s="34" t="e">
        <f t="shared" si="254"/>
        <v>#NAME?</v>
      </c>
      <c r="BU224" s="34" t="e">
        <f t="shared" si="254"/>
        <v>#NAME?</v>
      </c>
      <c r="BV224" s="34" t="e">
        <f t="shared" si="254"/>
        <v>#NAME?</v>
      </c>
      <c r="BW224" s="34" t="e">
        <f t="shared" si="254"/>
        <v>#NAME?</v>
      </c>
      <c r="BX224" s="34" t="e">
        <f t="shared" si="254"/>
        <v>#NAME?</v>
      </c>
      <c r="BY224" s="34" t="e">
        <f t="shared" si="254"/>
        <v>#NAME?</v>
      </c>
      <c r="BZ224" s="34" t="e">
        <f t="shared" si="254"/>
        <v>#NAME?</v>
      </c>
      <c r="CA224" s="34" t="e">
        <f t="shared" si="254"/>
        <v>#NAME?</v>
      </c>
      <c r="CB224" s="34" t="e">
        <f t="shared" si="254"/>
        <v>#NAME?</v>
      </c>
      <c r="CC224" s="34" t="e">
        <f t="shared" ref="CC224:CI224" si="255">CC221</f>
        <v>#NAME?</v>
      </c>
      <c r="CD224" s="34" t="e">
        <f t="shared" si="255"/>
        <v>#NAME?</v>
      </c>
      <c r="CE224" s="34" t="e">
        <f t="shared" si="255"/>
        <v>#NAME?</v>
      </c>
      <c r="CF224" s="34" t="e">
        <f t="shared" si="255"/>
        <v>#NAME?</v>
      </c>
      <c r="CG224" s="34" t="e">
        <f t="shared" si="255"/>
        <v>#NAME?</v>
      </c>
      <c r="CH224" s="34" t="e">
        <f t="shared" si="255"/>
        <v>#NAME?</v>
      </c>
      <c r="CI224" s="34" t="e">
        <f t="shared" si="255"/>
        <v>#NAME?</v>
      </c>
    </row>
    <row r="225" spans="2:87" x14ac:dyDescent="0.35">
      <c r="C225" t="s">
        <v>210</v>
      </c>
      <c r="E225" s="12" t="s">
        <v>77</v>
      </c>
      <c r="F225" s="12"/>
      <c r="G225" s="13"/>
      <c r="H225" s="29">
        <v>10</v>
      </c>
      <c r="I225" s="29">
        <v>10</v>
      </c>
      <c r="J225" s="29">
        <v>10</v>
      </c>
      <c r="K225" s="29">
        <v>10</v>
      </c>
      <c r="L225" s="29">
        <v>10</v>
      </c>
      <c r="M225" s="29">
        <v>10</v>
      </c>
      <c r="P225" s="30" t="e" cm="1">
        <f t="array" ref="P225">INDEX($H:$M,ROW(),MATCH(P$2,$H$1:$M$1,0))</f>
        <v>#NAME?</v>
      </c>
      <c r="Q225" s="30" t="e" cm="1">
        <f t="array" ref="Q225">INDEX($H:$M,ROW(),MATCH(Q$2,$H$1:$M$1,0))</f>
        <v>#NAME?</v>
      </c>
      <c r="R225" s="30" t="e" cm="1">
        <f t="array" ref="R225">INDEX($H:$M,ROW(),MATCH(R$2,$H$1:$M$1,0))</f>
        <v>#NAME?</v>
      </c>
      <c r="S225" s="30" t="e" cm="1">
        <f t="array" ref="S225">INDEX($H:$M,ROW(),MATCH(S$2,$H$1:$M$1,0))</f>
        <v>#NAME?</v>
      </c>
      <c r="T225" s="30" t="e" cm="1">
        <f t="array" ref="T225">INDEX($H:$M,ROW(),MATCH(T$2,$H$1:$M$1,0))</f>
        <v>#NAME?</v>
      </c>
      <c r="U225" s="30" t="e" cm="1">
        <f t="array" ref="U225">INDEX($H:$M,ROW(),MATCH(U$2,$H$1:$M$1,0))</f>
        <v>#NAME?</v>
      </c>
      <c r="V225" s="30" t="e" cm="1">
        <f t="array" ref="V225">INDEX($H:$M,ROW(),MATCH(V$2,$H$1:$M$1,0))</f>
        <v>#NAME?</v>
      </c>
      <c r="W225" s="30" t="e" cm="1">
        <f t="array" ref="W225">INDEX($H:$M,ROW(),MATCH(W$2,$H$1:$M$1,0))</f>
        <v>#NAME?</v>
      </c>
      <c r="X225" s="30" t="e" cm="1">
        <f t="array" ref="X225">INDEX($H:$M,ROW(),MATCH(X$2,$H$1:$M$1,0))</f>
        <v>#NAME?</v>
      </c>
      <c r="Y225" s="30" t="e" cm="1">
        <f t="array" ref="Y225">INDEX($H:$M,ROW(),MATCH(Y$2,$H$1:$M$1,0))</f>
        <v>#NAME?</v>
      </c>
      <c r="Z225" s="30" t="e" cm="1">
        <f t="array" ref="Z225">INDEX($H:$M,ROW(),MATCH(Z$2,$H$1:$M$1,0))</f>
        <v>#NAME?</v>
      </c>
      <c r="AA225" s="30" t="e" cm="1">
        <f t="array" ref="AA225">INDEX($H:$M,ROW(),MATCH(AA$2,$H$1:$M$1,0))</f>
        <v>#NAME?</v>
      </c>
      <c r="AB225" s="30" t="e" cm="1">
        <f t="array" ref="AB225">INDEX($H:$M,ROW(),MATCH(AB$2,$H$1:$M$1,0))</f>
        <v>#NAME?</v>
      </c>
      <c r="AC225" s="30" t="e" cm="1">
        <f t="array" ref="AC225">INDEX($H:$M,ROW(),MATCH(AC$2,$H$1:$M$1,0))</f>
        <v>#NAME?</v>
      </c>
      <c r="AD225" s="30" t="e" cm="1">
        <f t="array" ref="AD225">INDEX($H:$M,ROW(),MATCH(AD$2,$H$1:$M$1,0))</f>
        <v>#NAME?</v>
      </c>
      <c r="AE225" s="30" t="e" cm="1">
        <f t="array" ref="AE225">INDEX($H:$M,ROW(),MATCH(AE$2,$H$1:$M$1,0))</f>
        <v>#NAME?</v>
      </c>
      <c r="AF225" s="30" t="e" cm="1">
        <f t="array" ref="AF225">INDEX($H:$M,ROW(),MATCH(AF$2,$H$1:$M$1,0))</f>
        <v>#NAME?</v>
      </c>
      <c r="AG225" s="30" t="e" cm="1">
        <f t="array" ref="AG225">INDEX($H:$M,ROW(),MATCH(AG$2,$H$1:$M$1,0))</f>
        <v>#NAME?</v>
      </c>
      <c r="AH225" s="30" t="e" cm="1">
        <f t="array" ref="AH225">INDEX($H:$M,ROW(),MATCH(AH$2,$H$1:$M$1,0))</f>
        <v>#NAME?</v>
      </c>
      <c r="AI225" s="30" t="e" cm="1">
        <f t="array" ref="AI225">INDEX($H:$M,ROW(),MATCH(AI$2,$H$1:$M$1,0))</f>
        <v>#NAME?</v>
      </c>
      <c r="AJ225" s="30" t="e" cm="1">
        <f t="array" ref="AJ225">INDEX($H:$M,ROW(),MATCH(AJ$2,$H$1:$M$1,0))</f>
        <v>#NAME?</v>
      </c>
      <c r="AK225" s="30" t="e" cm="1">
        <f t="array" ref="AK225">INDEX($H:$M,ROW(),MATCH(AK$2,$H$1:$M$1,0))</f>
        <v>#NAME?</v>
      </c>
      <c r="AL225" s="30" t="e" cm="1">
        <f t="array" ref="AL225">INDEX($H:$M,ROW(),MATCH(AL$2,$H$1:$M$1,0))</f>
        <v>#NAME?</v>
      </c>
      <c r="AM225" s="30" t="e" cm="1">
        <f t="array" ref="AM225">INDEX($H:$M,ROW(),MATCH(AM$2,$H$1:$M$1,0))</f>
        <v>#NAME?</v>
      </c>
      <c r="AN225" s="30" t="e" cm="1">
        <f t="array" ref="AN225">INDEX($H:$M,ROW(),MATCH(AN$2,$H$1:$M$1,0))</f>
        <v>#NAME?</v>
      </c>
      <c r="AO225" s="30" t="e" cm="1">
        <f t="array" ref="AO225">INDEX($H:$M,ROW(),MATCH(AO$2,$H$1:$M$1,0))</f>
        <v>#NAME?</v>
      </c>
      <c r="AP225" s="30" t="e" cm="1">
        <f t="array" ref="AP225">INDEX($H:$M,ROW(),MATCH(AP$2,$H$1:$M$1,0))</f>
        <v>#NAME?</v>
      </c>
      <c r="AQ225" s="30" t="e" cm="1">
        <f t="array" ref="AQ225">INDEX($H:$M,ROW(),MATCH(AQ$2,$H$1:$M$1,0))</f>
        <v>#NAME?</v>
      </c>
      <c r="AR225" s="30" t="e" cm="1">
        <f t="array" ref="AR225">INDEX($H:$M,ROW(),MATCH(AR$2,$H$1:$M$1,0))</f>
        <v>#NAME?</v>
      </c>
      <c r="AS225" s="30" t="e" cm="1">
        <f t="array" ref="AS225">INDEX($H:$M,ROW(),MATCH(AS$2,$H$1:$M$1,0))</f>
        <v>#NAME?</v>
      </c>
      <c r="AT225" s="30" t="e" cm="1">
        <f t="array" ref="AT225">INDEX($H:$M,ROW(),MATCH(AT$2,$H$1:$M$1,0))</f>
        <v>#NAME?</v>
      </c>
      <c r="AU225" s="30" t="e" cm="1">
        <f t="array" ref="AU225">INDEX($H:$M,ROW(),MATCH(AU$2,$H$1:$M$1,0))</f>
        <v>#NAME?</v>
      </c>
      <c r="AV225" s="30" t="e" cm="1">
        <f t="array" ref="AV225">INDEX($H:$M,ROW(),MATCH(AV$2,$H$1:$M$1,0))</f>
        <v>#NAME?</v>
      </c>
      <c r="AW225" s="30" t="e" cm="1">
        <f t="array" ref="AW225">INDEX($H:$M,ROW(),MATCH(AW$2,$H$1:$M$1,0))</f>
        <v>#NAME?</v>
      </c>
      <c r="AX225" s="30" t="e" cm="1">
        <f t="array" ref="AX225">INDEX($H:$M,ROW(),MATCH(AX$2,$H$1:$M$1,0))</f>
        <v>#NAME?</v>
      </c>
      <c r="AY225" s="30" t="e" cm="1">
        <f t="array" ref="AY225">INDEX($H:$M,ROW(),MATCH(AY$2,$H$1:$M$1,0))</f>
        <v>#NAME?</v>
      </c>
      <c r="AZ225" s="30" t="e" cm="1">
        <f t="array" ref="AZ225">INDEX($H:$M,ROW(),MATCH(AZ$2,$H$1:$M$1,0))</f>
        <v>#NAME?</v>
      </c>
      <c r="BA225" s="30" t="e" cm="1">
        <f t="array" ref="BA225">INDEX($H:$M,ROW(),MATCH(BA$2,$H$1:$M$1,0))</f>
        <v>#NAME?</v>
      </c>
      <c r="BB225" s="30" t="e" cm="1">
        <f t="array" ref="BB225">INDEX($H:$M,ROW(),MATCH(BB$2,$H$1:$M$1,0))</f>
        <v>#NAME?</v>
      </c>
      <c r="BC225" s="30" t="e" cm="1">
        <f t="array" ref="BC225">INDEX($H:$M,ROW(),MATCH(BC$2,$H$1:$M$1,0))</f>
        <v>#NAME?</v>
      </c>
      <c r="BD225" s="30" t="e" cm="1">
        <f t="array" ref="BD225">INDEX($H:$M,ROW(),MATCH(BD$2,$H$1:$M$1,0))</f>
        <v>#NAME?</v>
      </c>
      <c r="BE225" s="30" t="e" cm="1">
        <f t="array" ref="BE225">INDEX($H:$M,ROW(),MATCH(BE$2,$H$1:$M$1,0))</f>
        <v>#NAME?</v>
      </c>
      <c r="BF225" s="30" t="e" cm="1">
        <f t="array" ref="BF225">INDEX($H:$M,ROW(),MATCH(BF$2,$H$1:$M$1,0))</f>
        <v>#NAME?</v>
      </c>
      <c r="BG225" s="30" t="e" cm="1">
        <f t="array" ref="BG225">INDEX($H:$M,ROW(),MATCH(BG$2,$H$1:$M$1,0))</f>
        <v>#NAME?</v>
      </c>
      <c r="BH225" s="30" t="e" cm="1">
        <f t="array" ref="BH225">INDEX($H:$M,ROW(),MATCH(BH$2,$H$1:$M$1,0))</f>
        <v>#NAME?</v>
      </c>
      <c r="BI225" s="30" t="e" cm="1">
        <f t="array" ref="BI225">INDEX($H:$M,ROW(),MATCH(BI$2,$H$1:$M$1,0))</f>
        <v>#NAME?</v>
      </c>
      <c r="BJ225" s="30" t="e" cm="1">
        <f t="array" ref="BJ225">INDEX($H:$M,ROW(),MATCH(BJ$2,$H$1:$M$1,0))</f>
        <v>#NAME?</v>
      </c>
      <c r="BK225" s="30" t="e" cm="1">
        <f t="array" ref="BK225">INDEX($H:$M,ROW(),MATCH(BK$2,$H$1:$M$1,0))</f>
        <v>#NAME?</v>
      </c>
      <c r="BL225" s="30" t="e" cm="1">
        <f t="array" ref="BL225">INDEX($H:$M,ROW(),MATCH(BL$2,$H$1:$M$1,0))</f>
        <v>#NAME?</v>
      </c>
      <c r="BM225" s="30" t="e" cm="1">
        <f t="array" ref="BM225">INDEX($H:$M,ROW(),MATCH(BM$2,$H$1:$M$1,0))</f>
        <v>#NAME?</v>
      </c>
      <c r="BN225" s="30" t="e" cm="1">
        <f t="array" ref="BN225">INDEX($H:$M,ROW(),MATCH(BN$2,$H$1:$M$1,0))</f>
        <v>#NAME?</v>
      </c>
      <c r="BO225" s="30" t="e" cm="1">
        <f t="array" ref="BO225">INDEX($H:$M,ROW(),MATCH(BO$2,$H$1:$M$1,0))</f>
        <v>#NAME?</v>
      </c>
      <c r="BP225" s="30" t="e" cm="1">
        <f t="array" ref="BP225">INDEX($H:$M,ROW(),MATCH(BP$2,$H$1:$M$1,0))</f>
        <v>#NAME?</v>
      </c>
      <c r="BQ225" s="30" t="e" cm="1">
        <f t="array" ref="BQ225">INDEX($H:$M,ROW(),MATCH(BQ$2,$H$1:$M$1,0))</f>
        <v>#NAME?</v>
      </c>
      <c r="BR225" s="30" t="e" cm="1">
        <f t="array" ref="BR225">INDEX($H:$M,ROW(),MATCH(BR$2,$H$1:$M$1,0))</f>
        <v>#NAME?</v>
      </c>
      <c r="BS225" s="30" t="e" cm="1">
        <f t="array" ref="BS225">INDEX($H:$M,ROW(),MATCH(BS$2,$H$1:$M$1,0))</f>
        <v>#NAME?</v>
      </c>
      <c r="BT225" s="30" t="e" cm="1">
        <f t="array" ref="BT225">INDEX($H:$M,ROW(),MATCH(BT$2,$H$1:$M$1,0))</f>
        <v>#NAME?</v>
      </c>
      <c r="BU225" s="30" t="e" cm="1">
        <f t="array" ref="BU225">INDEX($H:$M,ROW(),MATCH(BU$2,$H$1:$M$1,0))</f>
        <v>#NAME?</v>
      </c>
      <c r="BV225" s="30" t="e" cm="1">
        <f t="array" ref="BV225">INDEX($H:$M,ROW(),MATCH(BV$2,$H$1:$M$1,0))</f>
        <v>#NAME?</v>
      </c>
      <c r="BW225" s="30" t="e" cm="1">
        <f t="array" ref="BW225">INDEX($H:$M,ROW(),MATCH(BW$2,$H$1:$M$1,0))</f>
        <v>#NAME?</v>
      </c>
      <c r="BX225" s="30" t="e" cm="1">
        <f t="array" ref="BX225">INDEX($H:$M,ROW(),MATCH(BX$2,$H$1:$M$1,0))</f>
        <v>#NAME?</v>
      </c>
      <c r="BY225" s="30" t="e" cm="1">
        <f t="array" ref="BY225">INDEX($H:$M,ROW(),MATCH(BY$2,$H$1:$M$1,0))</f>
        <v>#NAME?</v>
      </c>
      <c r="BZ225" s="30" t="e" cm="1">
        <f t="array" ref="BZ225">INDEX($H:$M,ROW(),MATCH(BZ$2,$H$1:$M$1,0))</f>
        <v>#NAME?</v>
      </c>
      <c r="CA225" s="30" t="e" cm="1">
        <f t="array" ref="CA225">INDEX($H:$M,ROW(),MATCH(CA$2,$H$1:$M$1,0))</f>
        <v>#NAME?</v>
      </c>
      <c r="CB225" s="30" t="e" cm="1">
        <f t="array" ref="CB225">INDEX($H:$M,ROW(),MATCH(CB$2,$H$1:$M$1,0))</f>
        <v>#NAME?</v>
      </c>
      <c r="CC225" s="30" t="e" cm="1">
        <f t="array" ref="CC225">INDEX($H:$M,ROW(),MATCH(CC$2,$H$1:$M$1,0))</f>
        <v>#NAME?</v>
      </c>
      <c r="CD225" s="30" t="e" cm="1">
        <f t="array" ref="CD225">INDEX($H:$M,ROW(),MATCH(CD$2,$H$1:$M$1,0))</f>
        <v>#NAME?</v>
      </c>
      <c r="CE225" s="30" t="e" cm="1">
        <f t="array" ref="CE225">INDEX($H:$M,ROW(),MATCH(CE$2,$H$1:$M$1,0))</f>
        <v>#NAME?</v>
      </c>
      <c r="CF225" s="30" t="e" cm="1">
        <f t="array" ref="CF225">INDEX($H:$M,ROW(),MATCH(CF$2,$H$1:$M$1,0))</f>
        <v>#NAME?</v>
      </c>
      <c r="CG225" s="30" t="e" cm="1">
        <f t="array" ref="CG225">INDEX($H:$M,ROW(),MATCH(CG$2,$H$1:$M$1,0))</f>
        <v>#NAME?</v>
      </c>
      <c r="CH225" s="30" t="e" cm="1">
        <f t="array" ref="CH225">INDEX($H:$M,ROW(),MATCH(CH$2,$H$1:$M$1,0))</f>
        <v>#NAME?</v>
      </c>
      <c r="CI225" s="30" t="e" cm="1">
        <f t="array" ref="CI225">INDEX($H:$M,ROW(),MATCH(CI$2,$H$1:$M$1,0))</f>
        <v>#NAME?</v>
      </c>
    </row>
    <row r="226" spans="2:87" x14ac:dyDescent="0.35">
      <c r="B226" t="s">
        <v>80</v>
      </c>
      <c r="C226" t="s">
        <v>210</v>
      </c>
      <c r="E226" s="27" t="s">
        <v>78</v>
      </c>
      <c r="F226" s="27"/>
      <c r="G226" s="9"/>
      <c r="H226" s="33" t="e">
        <f t="shared" ref="H226:M226" si="256">SUMIF($2:$2,H$1,226:226)</f>
        <v>#NAME?</v>
      </c>
      <c r="I226" s="33" t="e">
        <f t="shared" si="256"/>
        <v>#NAME?</v>
      </c>
      <c r="J226" s="33" t="e">
        <f t="shared" si="256"/>
        <v>#NAME?</v>
      </c>
      <c r="K226" s="33" t="e">
        <f t="shared" si="256"/>
        <v>#NAME?</v>
      </c>
      <c r="L226" s="33" t="e">
        <f t="shared" si="256"/>
        <v>#NAME?</v>
      </c>
      <c r="M226" s="33" t="e">
        <f t="shared" si="256"/>
        <v>#NAME?</v>
      </c>
      <c r="N226" s="27"/>
      <c r="O226" s="27"/>
      <c r="P226" s="28" t="e">
        <f>P225*P224</f>
        <v>#NAME?</v>
      </c>
      <c r="Q226" s="28" t="e">
        <f t="shared" ref="Q226:CB226" si="257">Q225*Q224</f>
        <v>#NAME?</v>
      </c>
      <c r="R226" s="28" t="e">
        <f t="shared" si="257"/>
        <v>#NAME?</v>
      </c>
      <c r="S226" s="28" t="e">
        <f t="shared" si="257"/>
        <v>#NAME?</v>
      </c>
      <c r="T226" s="28" t="e">
        <f t="shared" si="257"/>
        <v>#NAME?</v>
      </c>
      <c r="U226" s="28" t="e">
        <f t="shared" si="257"/>
        <v>#NAME?</v>
      </c>
      <c r="V226" s="28" t="e">
        <f t="shared" si="257"/>
        <v>#NAME?</v>
      </c>
      <c r="W226" s="28" t="e">
        <f t="shared" si="257"/>
        <v>#NAME?</v>
      </c>
      <c r="X226" s="28" t="e">
        <f t="shared" si="257"/>
        <v>#NAME?</v>
      </c>
      <c r="Y226" s="28" t="e">
        <f t="shared" si="257"/>
        <v>#NAME?</v>
      </c>
      <c r="Z226" s="28" t="e">
        <f t="shared" si="257"/>
        <v>#NAME?</v>
      </c>
      <c r="AA226" s="28" t="e">
        <f t="shared" si="257"/>
        <v>#NAME?</v>
      </c>
      <c r="AB226" s="28" t="e">
        <f t="shared" si="257"/>
        <v>#NAME?</v>
      </c>
      <c r="AC226" s="28" t="e">
        <f t="shared" si="257"/>
        <v>#NAME?</v>
      </c>
      <c r="AD226" s="28" t="e">
        <f t="shared" si="257"/>
        <v>#NAME?</v>
      </c>
      <c r="AE226" s="28" t="e">
        <f t="shared" si="257"/>
        <v>#NAME?</v>
      </c>
      <c r="AF226" s="28" t="e">
        <f t="shared" si="257"/>
        <v>#NAME?</v>
      </c>
      <c r="AG226" s="28" t="e">
        <f t="shared" si="257"/>
        <v>#NAME?</v>
      </c>
      <c r="AH226" s="28" t="e">
        <f t="shared" si="257"/>
        <v>#NAME?</v>
      </c>
      <c r="AI226" s="28" t="e">
        <f t="shared" si="257"/>
        <v>#NAME?</v>
      </c>
      <c r="AJ226" s="28" t="e">
        <f t="shared" si="257"/>
        <v>#NAME?</v>
      </c>
      <c r="AK226" s="28" t="e">
        <f t="shared" si="257"/>
        <v>#NAME?</v>
      </c>
      <c r="AL226" s="28" t="e">
        <f t="shared" si="257"/>
        <v>#NAME?</v>
      </c>
      <c r="AM226" s="28" t="e">
        <f t="shared" si="257"/>
        <v>#NAME?</v>
      </c>
      <c r="AN226" s="28" t="e">
        <f t="shared" si="257"/>
        <v>#NAME?</v>
      </c>
      <c r="AO226" s="28" t="e">
        <f t="shared" si="257"/>
        <v>#NAME?</v>
      </c>
      <c r="AP226" s="28" t="e">
        <f t="shared" si="257"/>
        <v>#NAME?</v>
      </c>
      <c r="AQ226" s="28" t="e">
        <f t="shared" si="257"/>
        <v>#NAME?</v>
      </c>
      <c r="AR226" s="28" t="e">
        <f t="shared" si="257"/>
        <v>#NAME?</v>
      </c>
      <c r="AS226" s="28" t="e">
        <f t="shared" si="257"/>
        <v>#NAME?</v>
      </c>
      <c r="AT226" s="28" t="e">
        <f t="shared" si="257"/>
        <v>#NAME?</v>
      </c>
      <c r="AU226" s="28" t="e">
        <f t="shared" si="257"/>
        <v>#NAME?</v>
      </c>
      <c r="AV226" s="28" t="e">
        <f t="shared" si="257"/>
        <v>#NAME?</v>
      </c>
      <c r="AW226" s="28" t="e">
        <f t="shared" si="257"/>
        <v>#NAME?</v>
      </c>
      <c r="AX226" s="28" t="e">
        <f t="shared" si="257"/>
        <v>#NAME?</v>
      </c>
      <c r="AY226" s="28" t="e">
        <f t="shared" si="257"/>
        <v>#NAME?</v>
      </c>
      <c r="AZ226" s="28" t="e">
        <f t="shared" si="257"/>
        <v>#NAME?</v>
      </c>
      <c r="BA226" s="28" t="e">
        <f t="shared" si="257"/>
        <v>#NAME?</v>
      </c>
      <c r="BB226" s="28" t="e">
        <f t="shared" si="257"/>
        <v>#NAME?</v>
      </c>
      <c r="BC226" s="28" t="e">
        <f t="shared" si="257"/>
        <v>#NAME?</v>
      </c>
      <c r="BD226" s="28" t="e">
        <f t="shared" si="257"/>
        <v>#NAME?</v>
      </c>
      <c r="BE226" s="28" t="e">
        <f t="shared" si="257"/>
        <v>#NAME?</v>
      </c>
      <c r="BF226" s="28" t="e">
        <f t="shared" si="257"/>
        <v>#NAME?</v>
      </c>
      <c r="BG226" s="28" t="e">
        <f t="shared" si="257"/>
        <v>#NAME?</v>
      </c>
      <c r="BH226" s="28" t="e">
        <f t="shared" si="257"/>
        <v>#NAME?</v>
      </c>
      <c r="BI226" s="28" t="e">
        <f t="shared" si="257"/>
        <v>#NAME?</v>
      </c>
      <c r="BJ226" s="28" t="e">
        <f t="shared" si="257"/>
        <v>#NAME?</v>
      </c>
      <c r="BK226" s="28" t="e">
        <f t="shared" si="257"/>
        <v>#NAME?</v>
      </c>
      <c r="BL226" s="28" t="e">
        <f t="shared" si="257"/>
        <v>#NAME?</v>
      </c>
      <c r="BM226" s="28" t="e">
        <f t="shared" si="257"/>
        <v>#NAME?</v>
      </c>
      <c r="BN226" s="28" t="e">
        <f t="shared" si="257"/>
        <v>#NAME?</v>
      </c>
      <c r="BO226" s="28" t="e">
        <f t="shared" si="257"/>
        <v>#NAME?</v>
      </c>
      <c r="BP226" s="28" t="e">
        <f t="shared" si="257"/>
        <v>#NAME?</v>
      </c>
      <c r="BQ226" s="28" t="e">
        <f t="shared" si="257"/>
        <v>#NAME?</v>
      </c>
      <c r="BR226" s="28" t="e">
        <f t="shared" si="257"/>
        <v>#NAME?</v>
      </c>
      <c r="BS226" s="28" t="e">
        <f t="shared" si="257"/>
        <v>#NAME?</v>
      </c>
      <c r="BT226" s="28" t="e">
        <f t="shared" si="257"/>
        <v>#NAME?</v>
      </c>
      <c r="BU226" s="28" t="e">
        <f t="shared" si="257"/>
        <v>#NAME?</v>
      </c>
      <c r="BV226" s="28" t="e">
        <f t="shared" si="257"/>
        <v>#NAME?</v>
      </c>
      <c r="BW226" s="28" t="e">
        <f t="shared" si="257"/>
        <v>#NAME?</v>
      </c>
      <c r="BX226" s="28" t="e">
        <f t="shared" si="257"/>
        <v>#NAME?</v>
      </c>
      <c r="BY226" s="28" t="e">
        <f t="shared" si="257"/>
        <v>#NAME?</v>
      </c>
      <c r="BZ226" s="28" t="e">
        <f t="shared" si="257"/>
        <v>#NAME?</v>
      </c>
      <c r="CA226" s="28" t="e">
        <f t="shared" si="257"/>
        <v>#NAME?</v>
      </c>
      <c r="CB226" s="28" t="e">
        <f t="shared" si="257"/>
        <v>#NAME?</v>
      </c>
      <c r="CC226" s="28" t="e">
        <f t="shared" ref="CC226:CI226" si="258">CC225*CC224</f>
        <v>#NAME?</v>
      </c>
      <c r="CD226" s="28" t="e">
        <f t="shared" si="258"/>
        <v>#NAME?</v>
      </c>
      <c r="CE226" s="28" t="e">
        <f t="shared" si="258"/>
        <v>#NAME?</v>
      </c>
      <c r="CF226" s="28" t="e">
        <f t="shared" si="258"/>
        <v>#NAME?</v>
      </c>
      <c r="CG226" s="28" t="e">
        <f t="shared" si="258"/>
        <v>#NAME?</v>
      </c>
      <c r="CH226" s="28" t="e">
        <f t="shared" si="258"/>
        <v>#NAME?</v>
      </c>
      <c r="CI226" s="28" t="e">
        <f t="shared" si="258"/>
        <v>#NAME?</v>
      </c>
    </row>
    <row r="227" spans="2:87" x14ac:dyDescent="0.35">
      <c r="C227" t="s">
        <v>210</v>
      </c>
      <c r="E227" s="12" t="s">
        <v>79</v>
      </c>
      <c r="F227" s="12"/>
      <c r="G227" s="13"/>
      <c r="H227" s="25">
        <v>0.1</v>
      </c>
      <c r="I227" s="25">
        <v>0.1</v>
      </c>
      <c r="J227" s="25">
        <v>0.1</v>
      </c>
      <c r="K227" s="25">
        <v>0.1</v>
      </c>
      <c r="L227" s="25">
        <v>0.1</v>
      </c>
      <c r="M227" s="25">
        <v>0.1</v>
      </c>
      <c r="P227" s="26" t="e" cm="1">
        <f t="array" ref="P227">INDEX($H:$M,ROW(),MATCH(P$2,$H$1:$M$1,0))</f>
        <v>#NAME?</v>
      </c>
      <c r="Q227" s="26" t="e" cm="1">
        <f t="array" ref="Q227">INDEX($H:$M,ROW(),MATCH(Q$2,$H$1:$M$1,0))</f>
        <v>#NAME?</v>
      </c>
      <c r="R227" s="26" t="e" cm="1">
        <f t="array" ref="R227">INDEX($H:$M,ROW(),MATCH(R$2,$H$1:$M$1,0))</f>
        <v>#NAME?</v>
      </c>
      <c r="S227" s="26" t="e" cm="1">
        <f t="array" ref="S227">INDEX($H:$M,ROW(),MATCH(S$2,$H$1:$M$1,0))</f>
        <v>#NAME?</v>
      </c>
      <c r="T227" s="26" t="e" cm="1">
        <f t="array" ref="T227">INDEX($H:$M,ROW(),MATCH(T$2,$H$1:$M$1,0))</f>
        <v>#NAME?</v>
      </c>
      <c r="U227" s="26" t="e" cm="1">
        <f t="array" ref="U227">INDEX($H:$M,ROW(),MATCH(U$2,$H$1:$M$1,0))</f>
        <v>#NAME?</v>
      </c>
      <c r="V227" s="26" t="e" cm="1">
        <f t="array" ref="V227">INDEX($H:$M,ROW(),MATCH(V$2,$H$1:$M$1,0))</f>
        <v>#NAME?</v>
      </c>
      <c r="W227" s="26" t="e" cm="1">
        <f t="array" ref="W227">INDEX($H:$M,ROW(),MATCH(W$2,$H$1:$M$1,0))</f>
        <v>#NAME?</v>
      </c>
      <c r="X227" s="26" t="e" cm="1">
        <f t="array" ref="X227">INDEX($H:$M,ROW(),MATCH(X$2,$H$1:$M$1,0))</f>
        <v>#NAME?</v>
      </c>
      <c r="Y227" s="26" t="e" cm="1">
        <f t="array" ref="Y227">INDEX($H:$M,ROW(),MATCH(Y$2,$H$1:$M$1,0))</f>
        <v>#NAME?</v>
      </c>
      <c r="Z227" s="26" t="e" cm="1">
        <f t="array" ref="Z227">INDEX($H:$M,ROW(),MATCH(Z$2,$H$1:$M$1,0))</f>
        <v>#NAME?</v>
      </c>
      <c r="AA227" s="26" t="e" cm="1">
        <f t="array" ref="AA227">INDEX($H:$M,ROW(),MATCH(AA$2,$H$1:$M$1,0))</f>
        <v>#NAME?</v>
      </c>
      <c r="AB227" s="26" t="e" cm="1">
        <f t="array" ref="AB227">INDEX($H:$M,ROW(),MATCH(AB$2,$H$1:$M$1,0))</f>
        <v>#NAME?</v>
      </c>
      <c r="AC227" s="26" t="e" cm="1">
        <f t="array" ref="AC227">INDEX($H:$M,ROW(),MATCH(AC$2,$H$1:$M$1,0))</f>
        <v>#NAME?</v>
      </c>
      <c r="AD227" s="26" t="e" cm="1">
        <f t="array" ref="AD227">INDEX($H:$M,ROW(),MATCH(AD$2,$H$1:$M$1,0))</f>
        <v>#NAME?</v>
      </c>
      <c r="AE227" s="26" t="e" cm="1">
        <f t="array" ref="AE227">INDEX($H:$M,ROW(),MATCH(AE$2,$H$1:$M$1,0))</f>
        <v>#NAME?</v>
      </c>
      <c r="AF227" s="26" t="e" cm="1">
        <f t="array" ref="AF227">INDEX($H:$M,ROW(),MATCH(AF$2,$H$1:$M$1,0))</f>
        <v>#NAME?</v>
      </c>
      <c r="AG227" s="26" t="e" cm="1">
        <f t="array" ref="AG227">INDEX($H:$M,ROW(),MATCH(AG$2,$H$1:$M$1,0))</f>
        <v>#NAME?</v>
      </c>
      <c r="AH227" s="26" t="e" cm="1">
        <f t="array" ref="AH227">INDEX($H:$M,ROW(),MATCH(AH$2,$H$1:$M$1,0))</f>
        <v>#NAME?</v>
      </c>
      <c r="AI227" s="26" t="e" cm="1">
        <f t="array" ref="AI227">INDEX($H:$M,ROW(),MATCH(AI$2,$H$1:$M$1,0))</f>
        <v>#NAME?</v>
      </c>
      <c r="AJ227" s="26" t="e" cm="1">
        <f t="array" ref="AJ227">INDEX($H:$M,ROW(),MATCH(AJ$2,$H$1:$M$1,0))</f>
        <v>#NAME?</v>
      </c>
      <c r="AK227" s="26" t="e" cm="1">
        <f t="array" ref="AK227">INDEX($H:$M,ROW(),MATCH(AK$2,$H$1:$M$1,0))</f>
        <v>#NAME?</v>
      </c>
      <c r="AL227" s="26" t="e" cm="1">
        <f t="array" ref="AL227">INDEX($H:$M,ROW(),MATCH(AL$2,$H$1:$M$1,0))</f>
        <v>#NAME?</v>
      </c>
      <c r="AM227" s="26" t="e" cm="1">
        <f t="array" ref="AM227">INDEX($H:$M,ROW(),MATCH(AM$2,$H$1:$M$1,0))</f>
        <v>#NAME?</v>
      </c>
      <c r="AN227" s="26" t="e" cm="1">
        <f t="array" ref="AN227">INDEX($H:$M,ROW(),MATCH(AN$2,$H$1:$M$1,0))</f>
        <v>#NAME?</v>
      </c>
      <c r="AO227" s="26" t="e" cm="1">
        <f t="array" ref="AO227">INDEX($H:$M,ROW(),MATCH(AO$2,$H$1:$M$1,0))</f>
        <v>#NAME?</v>
      </c>
      <c r="AP227" s="26" t="e" cm="1">
        <f t="array" ref="AP227">INDEX($H:$M,ROW(),MATCH(AP$2,$H$1:$M$1,0))</f>
        <v>#NAME?</v>
      </c>
      <c r="AQ227" s="26" t="e" cm="1">
        <f t="array" ref="AQ227">INDEX($H:$M,ROW(),MATCH(AQ$2,$H$1:$M$1,0))</f>
        <v>#NAME?</v>
      </c>
      <c r="AR227" s="26" t="e" cm="1">
        <f t="array" ref="AR227">INDEX($H:$M,ROW(),MATCH(AR$2,$H$1:$M$1,0))</f>
        <v>#NAME?</v>
      </c>
      <c r="AS227" s="26" t="e" cm="1">
        <f t="array" ref="AS227">INDEX($H:$M,ROW(),MATCH(AS$2,$H$1:$M$1,0))</f>
        <v>#NAME?</v>
      </c>
      <c r="AT227" s="26" t="e" cm="1">
        <f t="array" ref="AT227">INDEX($H:$M,ROW(),MATCH(AT$2,$H$1:$M$1,0))</f>
        <v>#NAME?</v>
      </c>
      <c r="AU227" s="26" t="e" cm="1">
        <f t="array" ref="AU227">INDEX($H:$M,ROW(),MATCH(AU$2,$H$1:$M$1,0))</f>
        <v>#NAME?</v>
      </c>
      <c r="AV227" s="26" t="e" cm="1">
        <f t="array" ref="AV227">INDEX($H:$M,ROW(),MATCH(AV$2,$H$1:$M$1,0))</f>
        <v>#NAME?</v>
      </c>
      <c r="AW227" s="26" t="e" cm="1">
        <f t="array" ref="AW227">INDEX($H:$M,ROW(),MATCH(AW$2,$H$1:$M$1,0))</f>
        <v>#NAME?</v>
      </c>
      <c r="AX227" s="26" t="e" cm="1">
        <f t="array" ref="AX227">INDEX($H:$M,ROW(),MATCH(AX$2,$H$1:$M$1,0))</f>
        <v>#NAME?</v>
      </c>
      <c r="AY227" s="26" t="e" cm="1">
        <f t="array" ref="AY227">INDEX($H:$M,ROW(),MATCH(AY$2,$H$1:$M$1,0))</f>
        <v>#NAME?</v>
      </c>
      <c r="AZ227" s="26" t="e" cm="1">
        <f t="array" ref="AZ227">INDEX($H:$M,ROW(),MATCH(AZ$2,$H$1:$M$1,0))</f>
        <v>#NAME?</v>
      </c>
      <c r="BA227" s="26" t="e" cm="1">
        <f t="array" ref="BA227">INDEX($H:$M,ROW(),MATCH(BA$2,$H$1:$M$1,0))</f>
        <v>#NAME?</v>
      </c>
      <c r="BB227" s="26" t="e" cm="1">
        <f t="array" ref="BB227">INDEX($H:$M,ROW(),MATCH(BB$2,$H$1:$M$1,0))</f>
        <v>#NAME?</v>
      </c>
      <c r="BC227" s="26" t="e" cm="1">
        <f t="array" ref="BC227">INDEX($H:$M,ROW(),MATCH(BC$2,$H$1:$M$1,0))</f>
        <v>#NAME?</v>
      </c>
      <c r="BD227" s="26" t="e" cm="1">
        <f t="array" ref="BD227">INDEX($H:$M,ROW(),MATCH(BD$2,$H$1:$M$1,0))</f>
        <v>#NAME?</v>
      </c>
      <c r="BE227" s="26" t="e" cm="1">
        <f t="array" ref="BE227">INDEX($H:$M,ROW(),MATCH(BE$2,$H$1:$M$1,0))</f>
        <v>#NAME?</v>
      </c>
      <c r="BF227" s="26" t="e" cm="1">
        <f t="array" ref="BF227">INDEX($H:$M,ROW(),MATCH(BF$2,$H$1:$M$1,0))</f>
        <v>#NAME?</v>
      </c>
      <c r="BG227" s="26" t="e" cm="1">
        <f t="array" ref="BG227">INDEX($H:$M,ROW(),MATCH(BG$2,$H$1:$M$1,0))</f>
        <v>#NAME?</v>
      </c>
      <c r="BH227" s="26" t="e" cm="1">
        <f t="array" ref="BH227">INDEX($H:$M,ROW(),MATCH(BH$2,$H$1:$M$1,0))</f>
        <v>#NAME?</v>
      </c>
      <c r="BI227" s="26" t="e" cm="1">
        <f t="array" ref="BI227">INDEX($H:$M,ROW(),MATCH(BI$2,$H$1:$M$1,0))</f>
        <v>#NAME?</v>
      </c>
      <c r="BJ227" s="26" t="e" cm="1">
        <f t="array" ref="BJ227">INDEX($H:$M,ROW(),MATCH(BJ$2,$H$1:$M$1,0))</f>
        <v>#NAME?</v>
      </c>
      <c r="BK227" s="26" t="e" cm="1">
        <f t="array" ref="BK227">INDEX($H:$M,ROW(),MATCH(BK$2,$H$1:$M$1,0))</f>
        <v>#NAME?</v>
      </c>
      <c r="BL227" s="26" t="e" cm="1">
        <f t="array" ref="BL227">INDEX($H:$M,ROW(),MATCH(BL$2,$H$1:$M$1,0))</f>
        <v>#NAME?</v>
      </c>
      <c r="BM227" s="26" t="e" cm="1">
        <f t="array" ref="BM227">INDEX($H:$M,ROW(),MATCH(BM$2,$H$1:$M$1,0))</f>
        <v>#NAME?</v>
      </c>
      <c r="BN227" s="26" t="e" cm="1">
        <f t="array" ref="BN227">INDEX($H:$M,ROW(),MATCH(BN$2,$H$1:$M$1,0))</f>
        <v>#NAME?</v>
      </c>
      <c r="BO227" s="26" t="e" cm="1">
        <f t="array" ref="BO227">INDEX($H:$M,ROW(),MATCH(BO$2,$H$1:$M$1,0))</f>
        <v>#NAME?</v>
      </c>
      <c r="BP227" s="26" t="e" cm="1">
        <f t="array" ref="BP227">INDEX($H:$M,ROW(),MATCH(BP$2,$H$1:$M$1,0))</f>
        <v>#NAME?</v>
      </c>
      <c r="BQ227" s="26" t="e" cm="1">
        <f t="array" ref="BQ227">INDEX($H:$M,ROW(),MATCH(BQ$2,$H$1:$M$1,0))</f>
        <v>#NAME?</v>
      </c>
      <c r="BR227" s="26" t="e" cm="1">
        <f t="array" ref="BR227">INDEX($H:$M,ROW(),MATCH(BR$2,$H$1:$M$1,0))</f>
        <v>#NAME?</v>
      </c>
      <c r="BS227" s="26" t="e" cm="1">
        <f t="array" ref="BS227">INDEX($H:$M,ROW(),MATCH(BS$2,$H$1:$M$1,0))</f>
        <v>#NAME?</v>
      </c>
      <c r="BT227" s="26" t="e" cm="1">
        <f t="array" ref="BT227">INDEX($H:$M,ROW(),MATCH(BT$2,$H$1:$M$1,0))</f>
        <v>#NAME?</v>
      </c>
      <c r="BU227" s="26" t="e" cm="1">
        <f t="array" ref="BU227">INDEX($H:$M,ROW(),MATCH(BU$2,$H$1:$M$1,0))</f>
        <v>#NAME?</v>
      </c>
      <c r="BV227" s="26" t="e" cm="1">
        <f t="array" ref="BV227">INDEX($H:$M,ROW(),MATCH(BV$2,$H$1:$M$1,0))</f>
        <v>#NAME?</v>
      </c>
      <c r="BW227" s="26" t="e" cm="1">
        <f t="array" ref="BW227">INDEX($H:$M,ROW(),MATCH(BW$2,$H$1:$M$1,0))</f>
        <v>#NAME?</v>
      </c>
      <c r="BX227" s="26" t="e" cm="1">
        <f t="array" ref="BX227">INDEX($H:$M,ROW(),MATCH(BX$2,$H$1:$M$1,0))</f>
        <v>#NAME?</v>
      </c>
      <c r="BY227" s="26" t="e" cm="1">
        <f t="array" ref="BY227">INDEX($H:$M,ROW(),MATCH(BY$2,$H$1:$M$1,0))</f>
        <v>#NAME?</v>
      </c>
      <c r="BZ227" s="26" t="e" cm="1">
        <f t="array" ref="BZ227">INDEX($H:$M,ROW(),MATCH(BZ$2,$H$1:$M$1,0))</f>
        <v>#NAME?</v>
      </c>
      <c r="CA227" s="26" t="e" cm="1">
        <f t="array" ref="CA227">INDEX($H:$M,ROW(),MATCH(CA$2,$H$1:$M$1,0))</f>
        <v>#NAME?</v>
      </c>
      <c r="CB227" s="26" t="e" cm="1">
        <f t="array" ref="CB227">INDEX($H:$M,ROW(),MATCH(CB$2,$H$1:$M$1,0))</f>
        <v>#NAME?</v>
      </c>
      <c r="CC227" s="26" t="e" cm="1">
        <f t="array" ref="CC227">INDEX($H:$M,ROW(),MATCH(CC$2,$H$1:$M$1,0))</f>
        <v>#NAME?</v>
      </c>
      <c r="CD227" s="26" t="e" cm="1">
        <f t="array" ref="CD227">INDEX($H:$M,ROW(),MATCH(CD$2,$H$1:$M$1,0))</f>
        <v>#NAME?</v>
      </c>
      <c r="CE227" s="26" t="e" cm="1">
        <f t="array" ref="CE227">INDEX($H:$M,ROW(),MATCH(CE$2,$H$1:$M$1,0))</f>
        <v>#NAME?</v>
      </c>
      <c r="CF227" s="26" t="e" cm="1">
        <f t="array" ref="CF227">INDEX($H:$M,ROW(),MATCH(CF$2,$H$1:$M$1,0))</f>
        <v>#NAME?</v>
      </c>
      <c r="CG227" s="26" t="e" cm="1">
        <f t="array" ref="CG227">INDEX($H:$M,ROW(),MATCH(CG$2,$H$1:$M$1,0))</f>
        <v>#NAME?</v>
      </c>
      <c r="CH227" s="26" t="e" cm="1">
        <f t="array" ref="CH227">INDEX($H:$M,ROW(),MATCH(CH$2,$H$1:$M$1,0))</f>
        <v>#NAME?</v>
      </c>
      <c r="CI227" s="26" t="e" cm="1">
        <f t="array" ref="CI227">INDEX($H:$M,ROW(),MATCH(CI$2,$H$1:$M$1,0))</f>
        <v>#NAME?</v>
      </c>
    </row>
    <row r="228" spans="2:87" x14ac:dyDescent="0.35">
      <c r="B228" t="s">
        <v>198</v>
      </c>
      <c r="C228" t="s">
        <v>210</v>
      </c>
      <c r="E228" s="27" t="str">
        <f>SUBSTITUTE(E223,":","")&amp;" Revenue"</f>
        <v>Marketplace revenue - primary volume driven Revenue</v>
      </c>
      <c r="F228" s="27"/>
      <c r="G228" s="9"/>
      <c r="H228" s="33" t="e">
        <f t="shared" ref="H228:M228" si="259">SUMIF($2:$2,H$1,228:228)</f>
        <v>#NAME?</v>
      </c>
      <c r="I228" s="33" t="e">
        <f t="shared" si="259"/>
        <v>#NAME?</v>
      </c>
      <c r="J228" s="33" t="e">
        <f t="shared" si="259"/>
        <v>#NAME?</v>
      </c>
      <c r="K228" s="33" t="e">
        <f t="shared" si="259"/>
        <v>#NAME?</v>
      </c>
      <c r="L228" s="33" t="e">
        <f t="shared" si="259"/>
        <v>#NAME?</v>
      </c>
      <c r="M228" s="33" t="e">
        <f t="shared" si="259"/>
        <v>#NAME?</v>
      </c>
      <c r="N228" s="27"/>
      <c r="O228" s="27"/>
      <c r="P228" s="28" t="e">
        <f>P227*P226</f>
        <v>#NAME?</v>
      </c>
      <c r="Q228" s="28" t="e">
        <f t="shared" ref="Q228:CB228" si="260">Q227*Q226</f>
        <v>#NAME?</v>
      </c>
      <c r="R228" s="28" t="e">
        <f t="shared" si="260"/>
        <v>#NAME?</v>
      </c>
      <c r="S228" s="28" t="e">
        <f t="shared" si="260"/>
        <v>#NAME?</v>
      </c>
      <c r="T228" s="28" t="e">
        <f t="shared" si="260"/>
        <v>#NAME?</v>
      </c>
      <c r="U228" s="28" t="e">
        <f t="shared" si="260"/>
        <v>#NAME?</v>
      </c>
      <c r="V228" s="28" t="e">
        <f t="shared" si="260"/>
        <v>#NAME?</v>
      </c>
      <c r="W228" s="28" t="e">
        <f t="shared" si="260"/>
        <v>#NAME?</v>
      </c>
      <c r="X228" s="28" t="e">
        <f t="shared" si="260"/>
        <v>#NAME?</v>
      </c>
      <c r="Y228" s="28" t="e">
        <f t="shared" si="260"/>
        <v>#NAME?</v>
      </c>
      <c r="Z228" s="28" t="e">
        <f t="shared" si="260"/>
        <v>#NAME?</v>
      </c>
      <c r="AA228" s="28" t="e">
        <f t="shared" si="260"/>
        <v>#NAME?</v>
      </c>
      <c r="AB228" s="28" t="e">
        <f t="shared" si="260"/>
        <v>#NAME?</v>
      </c>
      <c r="AC228" s="28" t="e">
        <f t="shared" si="260"/>
        <v>#NAME?</v>
      </c>
      <c r="AD228" s="28" t="e">
        <f t="shared" si="260"/>
        <v>#NAME?</v>
      </c>
      <c r="AE228" s="28" t="e">
        <f t="shared" si="260"/>
        <v>#NAME?</v>
      </c>
      <c r="AF228" s="28" t="e">
        <f t="shared" si="260"/>
        <v>#NAME?</v>
      </c>
      <c r="AG228" s="28" t="e">
        <f t="shared" si="260"/>
        <v>#NAME?</v>
      </c>
      <c r="AH228" s="28" t="e">
        <f t="shared" si="260"/>
        <v>#NAME?</v>
      </c>
      <c r="AI228" s="28" t="e">
        <f t="shared" si="260"/>
        <v>#NAME?</v>
      </c>
      <c r="AJ228" s="28" t="e">
        <f t="shared" si="260"/>
        <v>#NAME?</v>
      </c>
      <c r="AK228" s="28" t="e">
        <f t="shared" si="260"/>
        <v>#NAME?</v>
      </c>
      <c r="AL228" s="28" t="e">
        <f t="shared" si="260"/>
        <v>#NAME?</v>
      </c>
      <c r="AM228" s="28" t="e">
        <f t="shared" si="260"/>
        <v>#NAME?</v>
      </c>
      <c r="AN228" s="28" t="e">
        <f t="shared" si="260"/>
        <v>#NAME?</v>
      </c>
      <c r="AO228" s="28" t="e">
        <f t="shared" si="260"/>
        <v>#NAME?</v>
      </c>
      <c r="AP228" s="28" t="e">
        <f t="shared" si="260"/>
        <v>#NAME?</v>
      </c>
      <c r="AQ228" s="28" t="e">
        <f t="shared" si="260"/>
        <v>#NAME?</v>
      </c>
      <c r="AR228" s="28" t="e">
        <f t="shared" si="260"/>
        <v>#NAME?</v>
      </c>
      <c r="AS228" s="28" t="e">
        <f t="shared" si="260"/>
        <v>#NAME?</v>
      </c>
      <c r="AT228" s="28" t="e">
        <f t="shared" si="260"/>
        <v>#NAME?</v>
      </c>
      <c r="AU228" s="28" t="e">
        <f t="shared" si="260"/>
        <v>#NAME?</v>
      </c>
      <c r="AV228" s="28" t="e">
        <f t="shared" si="260"/>
        <v>#NAME?</v>
      </c>
      <c r="AW228" s="28" t="e">
        <f t="shared" si="260"/>
        <v>#NAME?</v>
      </c>
      <c r="AX228" s="28" t="e">
        <f t="shared" si="260"/>
        <v>#NAME?</v>
      </c>
      <c r="AY228" s="28" t="e">
        <f t="shared" si="260"/>
        <v>#NAME?</v>
      </c>
      <c r="AZ228" s="28" t="e">
        <f t="shared" si="260"/>
        <v>#NAME?</v>
      </c>
      <c r="BA228" s="28" t="e">
        <f t="shared" si="260"/>
        <v>#NAME?</v>
      </c>
      <c r="BB228" s="28" t="e">
        <f t="shared" si="260"/>
        <v>#NAME?</v>
      </c>
      <c r="BC228" s="28" t="e">
        <f t="shared" si="260"/>
        <v>#NAME?</v>
      </c>
      <c r="BD228" s="28" t="e">
        <f t="shared" si="260"/>
        <v>#NAME?</v>
      </c>
      <c r="BE228" s="28" t="e">
        <f t="shared" si="260"/>
        <v>#NAME?</v>
      </c>
      <c r="BF228" s="28" t="e">
        <f t="shared" si="260"/>
        <v>#NAME?</v>
      </c>
      <c r="BG228" s="28" t="e">
        <f t="shared" si="260"/>
        <v>#NAME?</v>
      </c>
      <c r="BH228" s="28" t="e">
        <f t="shared" si="260"/>
        <v>#NAME?</v>
      </c>
      <c r="BI228" s="28" t="e">
        <f t="shared" si="260"/>
        <v>#NAME?</v>
      </c>
      <c r="BJ228" s="28" t="e">
        <f t="shared" si="260"/>
        <v>#NAME?</v>
      </c>
      <c r="BK228" s="28" t="e">
        <f t="shared" si="260"/>
        <v>#NAME?</v>
      </c>
      <c r="BL228" s="28" t="e">
        <f t="shared" si="260"/>
        <v>#NAME?</v>
      </c>
      <c r="BM228" s="28" t="e">
        <f t="shared" si="260"/>
        <v>#NAME?</v>
      </c>
      <c r="BN228" s="28" t="e">
        <f t="shared" si="260"/>
        <v>#NAME?</v>
      </c>
      <c r="BO228" s="28" t="e">
        <f t="shared" si="260"/>
        <v>#NAME?</v>
      </c>
      <c r="BP228" s="28" t="e">
        <f t="shared" si="260"/>
        <v>#NAME?</v>
      </c>
      <c r="BQ228" s="28" t="e">
        <f t="shared" si="260"/>
        <v>#NAME?</v>
      </c>
      <c r="BR228" s="28" t="e">
        <f t="shared" si="260"/>
        <v>#NAME?</v>
      </c>
      <c r="BS228" s="28" t="e">
        <f t="shared" si="260"/>
        <v>#NAME?</v>
      </c>
      <c r="BT228" s="28" t="e">
        <f t="shared" si="260"/>
        <v>#NAME?</v>
      </c>
      <c r="BU228" s="28" t="e">
        <f t="shared" si="260"/>
        <v>#NAME?</v>
      </c>
      <c r="BV228" s="28" t="e">
        <f t="shared" si="260"/>
        <v>#NAME?</v>
      </c>
      <c r="BW228" s="28" t="e">
        <f t="shared" si="260"/>
        <v>#NAME?</v>
      </c>
      <c r="BX228" s="28" t="e">
        <f t="shared" si="260"/>
        <v>#NAME?</v>
      </c>
      <c r="BY228" s="28" t="e">
        <f t="shared" si="260"/>
        <v>#NAME?</v>
      </c>
      <c r="BZ228" s="28" t="e">
        <f t="shared" si="260"/>
        <v>#NAME?</v>
      </c>
      <c r="CA228" s="28" t="e">
        <f t="shared" si="260"/>
        <v>#NAME?</v>
      </c>
      <c r="CB228" s="28" t="e">
        <f t="shared" si="260"/>
        <v>#NAME?</v>
      </c>
      <c r="CC228" s="28" t="e">
        <f t="shared" ref="CC228:CI228" si="261">CC227*CC226</f>
        <v>#NAME?</v>
      </c>
      <c r="CD228" s="28" t="e">
        <f t="shared" si="261"/>
        <v>#NAME?</v>
      </c>
      <c r="CE228" s="28" t="e">
        <f t="shared" si="261"/>
        <v>#NAME?</v>
      </c>
      <c r="CF228" s="28" t="e">
        <f t="shared" si="261"/>
        <v>#NAME?</v>
      </c>
      <c r="CG228" s="28" t="e">
        <f t="shared" si="261"/>
        <v>#NAME?</v>
      </c>
      <c r="CH228" s="28" t="e">
        <f t="shared" si="261"/>
        <v>#NAME?</v>
      </c>
      <c r="CI228" s="28" t="e">
        <f t="shared" si="261"/>
        <v>#NAME?</v>
      </c>
    </row>
    <row r="229" spans="2:87" x14ac:dyDescent="0.35">
      <c r="C229" t="s">
        <v>210</v>
      </c>
      <c r="E229" s="27"/>
      <c r="F229" s="27"/>
      <c r="G229" s="9"/>
      <c r="H229" s="33"/>
      <c r="I229" s="33"/>
      <c r="J229" s="33"/>
      <c r="K229" s="33"/>
      <c r="L229" s="33"/>
      <c r="M229" s="33"/>
      <c r="N229" s="27"/>
      <c r="O229" s="27"/>
      <c r="P229" s="28"/>
      <c r="Q229" s="28"/>
      <c r="R229" s="28"/>
      <c r="S229" s="28"/>
      <c r="T229" s="28"/>
      <c r="U229" s="28"/>
      <c r="V229" s="28"/>
      <c r="W229" s="28"/>
      <c r="X229" s="28"/>
      <c r="Y229" s="28"/>
      <c r="Z229" s="28"/>
      <c r="AA229" s="28"/>
      <c r="AB229" s="28"/>
      <c r="AC229" s="28"/>
      <c r="AD229" s="28"/>
      <c r="AE229" s="28"/>
      <c r="AF229" s="28"/>
      <c r="AG229" s="28"/>
      <c r="AH229" s="28"/>
      <c r="AI229" s="28"/>
      <c r="AJ229" s="28"/>
      <c r="AK229" s="28"/>
      <c r="AL229" s="28"/>
      <c r="AM229" s="28"/>
      <c r="AN229" s="28"/>
      <c r="AO229" s="28"/>
      <c r="AP229" s="28"/>
      <c r="AQ229" s="28"/>
      <c r="AR229" s="28"/>
      <c r="AS229" s="28"/>
      <c r="AT229" s="28"/>
      <c r="AU229" s="28"/>
      <c r="AV229" s="28"/>
      <c r="AW229" s="28"/>
      <c r="AX229" s="28"/>
      <c r="AY229" s="28"/>
      <c r="AZ229" s="28"/>
      <c r="BA229" s="28"/>
      <c r="BB229" s="28"/>
      <c r="BC229" s="28"/>
      <c r="BD229" s="28"/>
      <c r="BE229" s="28"/>
      <c r="BF229" s="28"/>
      <c r="BG229" s="28"/>
      <c r="BH229" s="28"/>
      <c r="BI229" s="28"/>
      <c r="BJ229" s="28"/>
      <c r="BK229" s="28"/>
      <c r="BL229" s="28"/>
      <c r="BM229" s="28"/>
      <c r="BN229" s="28"/>
      <c r="BO229" s="28"/>
      <c r="BP229" s="28"/>
      <c r="BQ229" s="28"/>
      <c r="BR229" s="28"/>
      <c r="BS229" s="28"/>
      <c r="BT229" s="28"/>
      <c r="BU229" s="28"/>
      <c r="BV229" s="28"/>
      <c r="BW229" s="28"/>
      <c r="BX229" s="28"/>
      <c r="BY229" s="28"/>
      <c r="BZ229" s="28"/>
      <c r="CA229" s="28"/>
      <c r="CB229" s="28"/>
      <c r="CC229" s="28"/>
      <c r="CD229" s="28"/>
      <c r="CE229" s="28"/>
      <c r="CF229" s="28"/>
      <c r="CG229" s="28"/>
      <c r="CH229" s="28"/>
      <c r="CI229" s="28"/>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B706C3-0B87-4B57-8379-1E15BBFFFC8C}">
  <sheetPr codeName="Sheet8"/>
  <dimension ref="A1:G54"/>
  <sheetViews>
    <sheetView showGridLines="0" zoomScale="70" zoomScaleNormal="70" workbookViewId="0">
      <pane ySplit="1" topLeftCell="A2" activePane="bottomLeft" state="frozen"/>
      <selection pane="bottomLeft"/>
    </sheetView>
  </sheetViews>
  <sheetFormatPr defaultRowHeight="14.5" outlineLevelCol="1" x14ac:dyDescent="0.35"/>
  <cols>
    <col min="1" max="1" width="7.1796875" bestFit="1" customWidth="1"/>
    <col min="2" max="2" width="13.81640625" bestFit="1" customWidth="1"/>
    <col min="3" max="3" width="20.36328125" bestFit="1" customWidth="1"/>
    <col min="4" max="4" width="65.7265625" style="2" customWidth="1" outlineLevel="1"/>
    <col min="5" max="5" width="13.6328125" style="2" customWidth="1"/>
    <col min="6" max="6" width="5.54296875" hidden="1" customWidth="1"/>
    <col min="7" max="7" width="10.26953125" style="8" bestFit="1" customWidth="1"/>
    <col min="17" max="90" width="8.7265625" customWidth="1"/>
    <col min="91" max="115" width="0" hidden="1" customWidth="1"/>
  </cols>
  <sheetData>
    <row r="1" spans="1:7" x14ac:dyDescent="0.35">
      <c r="A1" s="1"/>
      <c r="B1" t="s">
        <v>0</v>
      </c>
      <c r="C1" t="s">
        <v>1</v>
      </c>
      <c r="D1" s="2" t="s">
        <v>2</v>
      </c>
      <c r="E1" s="1" t="s">
        <v>3</v>
      </c>
      <c r="F1" s="1" t="s">
        <v>4</v>
      </c>
      <c r="G1" s="72" t="s">
        <v>148</v>
      </c>
    </row>
    <row r="2" spans="1:7" x14ac:dyDescent="0.35">
      <c r="A2" s="4"/>
      <c r="B2" s="3" t="s">
        <v>5</v>
      </c>
      <c r="C2" s="3" t="s">
        <v>6</v>
      </c>
      <c r="D2" s="5" t="s">
        <v>147</v>
      </c>
      <c r="E2" s="4">
        <v>1</v>
      </c>
      <c r="F2" s="1">
        <f t="shared" ref="F2:F13" si="0">LEN(D2)-LEN(SUBSTITUTE(D2, ",", ""))+1</f>
        <v>8</v>
      </c>
      <c r="G2" s="44" t="s">
        <v>146</v>
      </c>
    </row>
    <row r="3" spans="1:7" x14ac:dyDescent="0.35">
      <c r="A3" s="4"/>
      <c r="B3" s="3" t="s">
        <v>5</v>
      </c>
      <c r="C3" s="3" t="s">
        <v>7</v>
      </c>
      <c r="D3" s="5" t="s">
        <v>145</v>
      </c>
      <c r="E3" s="4">
        <v>1</v>
      </c>
      <c r="F3" s="1">
        <f t="shared" si="0"/>
        <v>9</v>
      </c>
      <c r="G3" s="44" t="s">
        <v>144</v>
      </c>
    </row>
    <row r="4" spans="1:7" s="3" customFormat="1" x14ac:dyDescent="0.35">
      <c r="A4" s="4"/>
      <c r="B4" s="3" t="s">
        <v>5</v>
      </c>
      <c r="C4" s="3" t="s">
        <v>8</v>
      </c>
      <c r="D4" s="5" t="s">
        <v>143</v>
      </c>
      <c r="E4" s="4">
        <v>1</v>
      </c>
      <c r="F4" s="4">
        <f t="shared" si="0"/>
        <v>10</v>
      </c>
      <c r="G4" s="45" t="s">
        <v>142</v>
      </c>
    </row>
    <row r="5" spans="1:7" x14ac:dyDescent="0.35">
      <c r="A5" s="1"/>
      <c r="B5" t="s">
        <v>5</v>
      </c>
      <c r="C5" t="s">
        <v>141</v>
      </c>
      <c r="D5" s="2" t="s">
        <v>137</v>
      </c>
      <c r="E5" s="1">
        <v>1</v>
      </c>
      <c r="F5" s="1">
        <f t="shared" si="0"/>
        <v>4</v>
      </c>
      <c r="G5" s="44" t="s">
        <v>140</v>
      </c>
    </row>
    <row r="6" spans="1:7" x14ac:dyDescent="0.35">
      <c r="A6" s="1"/>
      <c r="B6" t="s">
        <v>5</v>
      </c>
      <c r="C6" t="s">
        <v>139</v>
      </c>
      <c r="D6" s="2" t="s">
        <v>137</v>
      </c>
      <c r="E6" s="1">
        <v>1</v>
      </c>
      <c r="F6" s="1">
        <f t="shared" si="0"/>
        <v>4</v>
      </c>
      <c r="G6" s="44" t="s">
        <v>138</v>
      </c>
    </row>
    <row r="7" spans="1:7" x14ac:dyDescent="0.35">
      <c r="A7" s="1"/>
      <c r="B7" t="s">
        <v>5</v>
      </c>
      <c r="C7" t="s">
        <v>9</v>
      </c>
      <c r="D7" s="2" t="s">
        <v>137</v>
      </c>
      <c r="E7" s="1">
        <v>1</v>
      </c>
      <c r="F7" s="1">
        <f t="shared" si="0"/>
        <v>4</v>
      </c>
      <c r="G7" s="44" t="s">
        <v>136</v>
      </c>
    </row>
    <row r="8" spans="1:7" x14ac:dyDescent="0.35">
      <c r="A8" s="1"/>
      <c r="B8" t="s">
        <v>5</v>
      </c>
      <c r="C8" t="s">
        <v>10</v>
      </c>
      <c r="D8" s="2" t="s">
        <v>11</v>
      </c>
      <c r="E8" s="1">
        <v>2</v>
      </c>
      <c r="F8" s="1">
        <f t="shared" si="0"/>
        <v>2</v>
      </c>
      <c r="G8" s="44" t="s">
        <v>135</v>
      </c>
    </row>
    <row r="9" spans="1:7" x14ac:dyDescent="0.35">
      <c r="A9" s="1"/>
      <c r="B9" t="s">
        <v>5</v>
      </c>
      <c r="C9" t="s">
        <v>12</v>
      </c>
      <c r="D9" s="2" t="s">
        <v>13</v>
      </c>
      <c r="E9" s="1">
        <v>1</v>
      </c>
      <c r="F9" s="1">
        <f t="shared" si="0"/>
        <v>3</v>
      </c>
      <c r="G9" s="44" t="s">
        <v>134</v>
      </c>
    </row>
    <row r="10" spans="1:7" x14ac:dyDescent="0.35">
      <c r="A10" s="1"/>
      <c r="B10" t="s">
        <v>5</v>
      </c>
      <c r="C10" t="s">
        <v>14</v>
      </c>
      <c r="D10" s="2" t="s">
        <v>15</v>
      </c>
      <c r="E10" s="1">
        <v>2</v>
      </c>
      <c r="F10" s="1">
        <f t="shared" si="0"/>
        <v>3</v>
      </c>
      <c r="G10" s="44" t="s">
        <v>133</v>
      </c>
    </row>
    <row r="11" spans="1:7" x14ac:dyDescent="0.35">
      <c r="A11" s="1"/>
      <c r="B11" t="s">
        <v>5</v>
      </c>
      <c r="C11" t="s">
        <v>16</v>
      </c>
      <c r="D11" s="2" t="s">
        <v>132</v>
      </c>
      <c r="E11" s="1">
        <v>2</v>
      </c>
      <c r="F11" s="1">
        <f t="shared" si="0"/>
        <v>13</v>
      </c>
      <c r="G11" s="44" t="s">
        <v>131</v>
      </c>
    </row>
    <row r="12" spans="1:7" x14ac:dyDescent="0.35">
      <c r="A12" s="1"/>
      <c r="B12" t="s">
        <v>5</v>
      </c>
      <c r="C12" t="s">
        <v>17</v>
      </c>
      <c r="D12" s="2" t="s">
        <v>18</v>
      </c>
      <c r="E12" s="1">
        <v>2</v>
      </c>
      <c r="F12" s="1">
        <f t="shared" si="0"/>
        <v>2</v>
      </c>
      <c r="G12" s="44" t="s">
        <v>130</v>
      </c>
    </row>
    <row r="13" spans="1:7" x14ac:dyDescent="0.35">
      <c r="A13" s="1"/>
      <c r="B13" t="s">
        <v>5</v>
      </c>
      <c r="C13" t="s">
        <v>19</v>
      </c>
      <c r="D13" s="2" t="s">
        <v>20</v>
      </c>
      <c r="E13" s="1">
        <v>2</v>
      </c>
      <c r="F13" s="1">
        <f t="shared" si="0"/>
        <v>2</v>
      </c>
      <c r="G13" s="44" t="s">
        <v>129</v>
      </c>
    </row>
    <row r="14" spans="1:7" x14ac:dyDescent="0.35">
      <c r="A14" s="1"/>
      <c r="B14" t="s">
        <v>21</v>
      </c>
      <c r="C14" s="6" t="s">
        <v>22</v>
      </c>
      <c r="E14" s="1">
        <v>1</v>
      </c>
      <c r="G14" s="44" t="s">
        <v>128</v>
      </c>
    </row>
    <row r="15" spans="1:7" x14ac:dyDescent="0.35">
      <c r="A15" s="1"/>
      <c r="B15" t="s">
        <v>21</v>
      </c>
      <c r="C15" s="6" t="s">
        <v>23</v>
      </c>
      <c r="E15" s="1">
        <v>1</v>
      </c>
      <c r="G15" s="44" t="s">
        <v>127</v>
      </c>
    </row>
    <row r="16" spans="1:7" x14ac:dyDescent="0.35">
      <c r="A16" s="1"/>
      <c r="B16" t="s">
        <v>21</v>
      </c>
      <c r="C16" s="6" t="s">
        <v>126</v>
      </c>
      <c r="E16" s="1">
        <v>1</v>
      </c>
      <c r="G16" s="44" t="s">
        <v>125</v>
      </c>
    </row>
    <row r="17" spans="1:7" x14ac:dyDescent="0.35">
      <c r="A17" s="1"/>
      <c r="B17" t="s">
        <v>21</v>
      </c>
      <c r="C17" s="6" t="s">
        <v>124</v>
      </c>
      <c r="E17" s="1">
        <v>1</v>
      </c>
      <c r="G17" s="44" t="s">
        <v>123</v>
      </c>
    </row>
    <row r="18" spans="1:7" x14ac:dyDescent="0.35">
      <c r="A18" s="1"/>
      <c r="B18" t="s">
        <v>21</v>
      </c>
      <c r="C18" s="6" t="s">
        <v>122</v>
      </c>
      <c r="E18" s="1">
        <v>1</v>
      </c>
      <c r="G18" s="44" t="s">
        <v>121</v>
      </c>
    </row>
    <row r="19" spans="1:7" x14ac:dyDescent="0.35">
      <c r="A19" s="1"/>
      <c r="B19" t="s">
        <v>21</v>
      </c>
      <c r="C19" s="6" t="s">
        <v>24</v>
      </c>
      <c r="E19" s="1">
        <v>1</v>
      </c>
      <c r="G19" s="44" t="s">
        <v>120</v>
      </c>
    </row>
    <row r="20" spans="1:7" x14ac:dyDescent="0.35">
      <c r="A20" s="1"/>
      <c r="B20" t="s">
        <v>21</v>
      </c>
      <c r="C20" s="6" t="s">
        <v>25</v>
      </c>
      <c r="E20" s="1">
        <v>2</v>
      </c>
      <c r="G20" s="44" t="s">
        <v>119</v>
      </c>
    </row>
    <row r="21" spans="1:7" x14ac:dyDescent="0.35">
      <c r="A21" s="1"/>
      <c r="B21" t="s">
        <v>21</v>
      </c>
      <c r="C21" s="6" t="s">
        <v>26</v>
      </c>
      <c r="E21" s="1">
        <v>2</v>
      </c>
      <c r="G21" s="44" t="s">
        <v>118</v>
      </c>
    </row>
    <row r="22" spans="1:7" x14ac:dyDescent="0.35">
      <c r="A22" s="1"/>
      <c r="B22" t="s">
        <v>21</v>
      </c>
      <c r="C22" s="6" t="s">
        <v>27</v>
      </c>
      <c r="E22" s="1">
        <v>1</v>
      </c>
      <c r="G22" s="44" t="s">
        <v>117</v>
      </c>
    </row>
    <row r="23" spans="1:7" x14ac:dyDescent="0.35">
      <c r="A23" s="1"/>
      <c r="B23" t="s">
        <v>21</v>
      </c>
      <c r="C23" s="6" t="s">
        <v>28</v>
      </c>
      <c r="E23" s="1">
        <v>2</v>
      </c>
      <c r="G23" s="44" t="s">
        <v>116</v>
      </c>
    </row>
    <row r="24" spans="1:7" x14ac:dyDescent="0.35">
      <c r="A24" s="1"/>
      <c r="B24" t="s">
        <v>21</v>
      </c>
      <c r="C24" s="6" t="s">
        <v>29</v>
      </c>
      <c r="E24" s="1">
        <v>2</v>
      </c>
      <c r="G24" s="44" t="s">
        <v>115</v>
      </c>
    </row>
    <row r="25" spans="1:7" x14ac:dyDescent="0.35">
      <c r="A25" s="1"/>
      <c r="B25" t="s">
        <v>21</v>
      </c>
      <c r="C25" s="6" t="s">
        <v>30</v>
      </c>
      <c r="E25" s="1">
        <v>2</v>
      </c>
      <c r="G25" s="44" t="s">
        <v>114</v>
      </c>
    </row>
    <row r="26" spans="1:7" x14ac:dyDescent="0.35">
      <c r="A26" s="1"/>
      <c r="B26" t="s">
        <v>21</v>
      </c>
      <c r="C26" s="6" t="s">
        <v>31</v>
      </c>
      <c r="E26" s="1">
        <v>2</v>
      </c>
      <c r="G26" s="44" t="s">
        <v>113</v>
      </c>
    </row>
    <row r="27" spans="1:7" x14ac:dyDescent="0.35">
      <c r="A27" s="1"/>
      <c r="B27" t="s">
        <v>21</v>
      </c>
      <c r="C27" s="6" t="s">
        <v>32</v>
      </c>
      <c r="E27" s="1">
        <v>1</v>
      </c>
      <c r="G27" s="44" t="s">
        <v>112</v>
      </c>
    </row>
    <row r="28" spans="1:7" x14ac:dyDescent="0.35">
      <c r="A28" s="1"/>
      <c r="B28" t="s">
        <v>21</v>
      </c>
      <c r="C28" s="6" t="s">
        <v>33</v>
      </c>
      <c r="E28" s="1">
        <v>1</v>
      </c>
      <c r="G28" s="44" t="s">
        <v>111</v>
      </c>
    </row>
    <row r="29" spans="1:7" x14ac:dyDescent="0.35">
      <c r="A29" s="1"/>
      <c r="B29" t="s">
        <v>34</v>
      </c>
      <c r="C29" s="2" t="s">
        <v>35</v>
      </c>
      <c r="D29" s="1"/>
      <c r="E29" s="1">
        <v>2</v>
      </c>
      <c r="G29" s="44" t="s">
        <v>110</v>
      </c>
    </row>
    <row r="30" spans="1:7" x14ac:dyDescent="0.35">
      <c r="A30" s="1"/>
      <c r="B30" t="s">
        <v>34</v>
      </c>
      <c r="C30" s="2" t="s">
        <v>36</v>
      </c>
      <c r="D30" s="1"/>
      <c r="E30" s="1">
        <v>2</v>
      </c>
      <c r="G30" s="44" t="s">
        <v>109</v>
      </c>
    </row>
    <row r="31" spans="1:7" x14ac:dyDescent="0.35">
      <c r="A31" s="1"/>
      <c r="B31" t="s">
        <v>34</v>
      </c>
      <c r="C31" s="2" t="s">
        <v>37</v>
      </c>
      <c r="D31" s="1"/>
      <c r="E31" s="1">
        <v>2</v>
      </c>
      <c r="G31" s="44" t="s">
        <v>108</v>
      </c>
    </row>
    <row r="32" spans="1:7" x14ac:dyDescent="0.35">
      <c r="A32" s="1"/>
      <c r="B32" t="s">
        <v>34</v>
      </c>
      <c r="C32" s="2" t="s">
        <v>38</v>
      </c>
      <c r="D32" s="1"/>
      <c r="E32" s="1">
        <v>2</v>
      </c>
      <c r="G32" s="44" t="s">
        <v>107</v>
      </c>
    </row>
    <row r="33" spans="1:7" x14ac:dyDescent="0.35">
      <c r="A33" s="1"/>
      <c r="B33" t="s">
        <v>34</v>
      </c>
      <c r="C33" s="2" t="s">
        <v>39</v>
      </c>
      <c r="D33" s="1"/>
      <c r="E33" s="1">
        <v>2</v>
      </c>
      <c r="G33" s="44" t="s">
        <v>106</v>
      </c>
    </row>
    <row r="34" spans="1:7" x14ac:dyDescent="0.35">
      <c r="A34" s="1"/>
      <c r="B34" t="s">
        <v>34</v>
      </c>
      <c r="C34" s="2" t="s">
        <v>40</v>
      </c>
      <c r="D34" s="1"/>
      <c r="E34" s="1">
        <v>2</v>
      </c>
      <c r="G34" s="44" t="s">
        <v>105</v>
      </c>
    </row>
    <row r="35" spans="1:7" x14ac:dyDescent="0.35">
      <c r="A35" s="1"/>
      <c r="B35" t="s">
        <v>34</v>
      </c>
      <c r="C35" s="2" t="s">
        <v>41</v>
      </c>
      <c r="D35" s="1"/>
      <c r="E35" s="1">
        <v>2</v>
      </c>
      <c r="G35" s="44" t="s">
        <v>104</v>
      </c>
    </row>
    <row r="36" spans="1:7" x14ac:dyDescent="0.35">
      <c r="A36" s="1"/>
      <c r="B36" t="s">
        <v>34</v>
      </c>
      <c r="C36" s="2" t="s">
        <v>42</v>
      </c>
      <c r="D36" s="1"/>
      <c r="E36" s="1">
        <v>2</v>
      </c>
      <c r="G36" s="44" t="s">
        <v>103</v>
      </c>
    </row>
    <row r="37" spans="1:7" x14ac:dyDescent="0.35">
      <c r="A37" s="1"/>
      <c r="B37" t="s">
        <v>34</v>
      </c>
      <c r="C37" s="2" t="s">
        <v>43</v>
      </c>
      <c r="D37" s="1"/>
      <c r="E37" s="1">
        <v>2</v>
      </c>
      <c r="G37" s="44" t="s">
        <v>102</v>
      </c>
    </row>
    <row r="38" spans="1:7" x14ac:dyDescent="0.35">
      <c r="A38" s="1"/>
      <c r="B38" t="s">
        <v>34</v>
      </c>
      <c r="C38" s="2" t="s">
        <v>44</v>
      </c>
      <c r="D38" s="1"/>
      <c r="E38" s="1">
        <v>2</v>
      </c>
      <c r="G38" s="44" t="s">
        <v>101</v>
      </c>
    </row>
    <row r="39" spans="1:7" x14ac:dyDescent="0.35">
      <c r="A39" s="1"/>
      <c r="B39" t="s">
        <v>34</v>
      </c>
      <c r="C39" s="2" t="s">
        <v>100</v>
      </c>
      <c r="D39" s="1"/>
      <c r="E39" s="1">
        <v>2</v>
      </c>
      <c r="G39" s="44" t="s">
        <v>99</v>
      </c>
    </row>
    <row r="40" spans="1:7" x14ac:dyDescent="0.35">
      <c r="A40" s="1"/>
      <c r="B40" t="s">
        <v>34</v>
      </c>
      <c r="C40" s="2" t="s">
        <v>45</v>
      </c>
      <c r="D40" s="1"/>
      <c r="E40" s="1">
        <v>2</v>
      </c>
      <c r="G40" s="44" t="s">
        <v>98</v>
      </c>
    </row>
    <row r="41" spans="1:7" x14ac:dyDescent="0.35">
      <c r="A41" s="1"/>
      <c r="B41" t="s">
        <v>34</v>
      </c>
      <c r="C41" s="2" t="s">
        <v>46</v>
      </c>
      <c r="D41" s="1"/>
      <c r="E41" s="1">
        <v>2</v>
      </c>
      <c r="G41" s="44" t="s">
        <v>97</v>
      </c>
    </row>
    <row r="42" spans="1:7" x14ac:dyDescent="0.35">
      <c r="A42" s="1"/>
      <c r="B42" t="s">
        <v>34</v>
      </c>
      <c r="C42" s="2" t="s">
        <v>47</v>
      </c>
      <c r="D42" s="1"/>
      <c r="E42" s="1">
        <v>2</v>
      </c>
      <c r="G42" s="44" t="s">
        <v>96</v>
      </c>
    </row>
    <row r="43" spans="1:7" x14ac:dyDescent="0.35">
      <c r="A43" s="1"/>
      <c r="B43" t="s">
        <v>34</v>
      </c>
      <c r="C43" s="2" t="s">
        <v>48</v>
      </c>
      <c r="D43" s="1"/>
      <c r="E43" s="1">
        <v>2</v>
      </c>
      <c r="G43" s="44" t="s">
        <v>95</v>
      </c>
    </row>
    <row r="44" spans="1:7" x14ac:dyDescent="0.35">
      <c r="A44" s="1"/>
      <c r="B44" t="s">
        <v>34</v>
      </c>
      <c r="C44" s="2" t="s">
        <v>49</v>
      </c>
      <c r="D44" s="1"/>
      <c r="E44" s="1">
        <v>2</v>
      </c>
      <c r="G44" s="44" t="s">
        <v>94</v>
      </c>
    </row>
    <row r="45" spans="1:7" x14ac:dyDescent="0.35">
      <c r="A45" s="1"/>
      <c r="B45" t="s">
        <v>34</v>
      </c>
      <c r="C45" s="2" t="s">
        <v>93</v>
      </c>
      <c r="D45" s="1"/>
      <c r="E45" s="1">
        <v>2</v>
      </c>
      <c r="G45" s="44" t="s">
        <v>92</v>
      </c>
    </row>
    <row r="46" spans="1:7" x14ac:dyDescent="0.35">
      <c r="A46" s="1"/>
      <c r="B46" t="s">
        <v>50</v>
      </c>
      <c r="C46" s="2" t="s">
        <v>51</v>
      </c>
      <c r="D46"/>
      <c r="E46" s="1">
        <v>1</v>
      </c>
      <c r="G46" s="44" t="s">
        <v>91</v>
      </c>
    </row>
    <row r="47" spans="1:7" x14ac:dyDescent="0.35">
      <c r="A47" s="1"/>
      <c r="B47" t="s">
        <v>50</v>
      </c>
      <c r="C47" s="2" t="s">
        <v>52</v>
      </c>
      <c r="D47"/>
      <c r="E47" s="1">
        <v>1</v>
      </c>
      <c r="G47" s="44" t="s">
        <v>90</v>
      </c>
    </row>
    <row r="48" spans="1:7" x14ac:dyDescent="0.35">
      <c r="A48" s="1"/>
      <c r="B48" t="s">
        <v>50</v>
      </c>
      <c r="C48" s="7" t="s">
        <v>53</v>
      </c>
      <c r="D48"/>
      <c r="E48" s="1">
        <v>1</v>
      </c>
      <c r="G48" s="44" t="s">
        <v>89</v>
      </c>
    </row>
    <row r="49" spans="1:7" x14ac:dyDescent="0.35">
      <c r="A49" s="1"/>
      <c r="B49" t="s">
        <v>50</v>
      </c>
      <c r="C49" s="2" t="s">
        <v>54</v>
      </c>
      <c r="D49"/>
      <c r="E49" s="1">
        <v>1</v>
      </c>
      <c r="G49" s="44" t="s">
        <v>88</v>
      </c>
    </row>
    <row r="50" spans="1:7" x14ac:dyDescent="0.35">
      <c r="A50" s="1"/>
      <c r="B50" t="s">
        <v>55</v>
      </c>
      <c r="C50" s="2" t="s">
        <v>56</v>
      </c>
      <c r="D50"/>
      <c r="E50" s="1">
        <v>3</v>
      </c>
      <c r="G50" s="44" t="s">
        <v>87</v>
      </c>
    </row>
    <row r="51" spans="1:7" x14ac:dyDescent="0.35">
      <c r="A51" s="1"/>
      <c r="B51" t="s">
        <v>55</v>
      </c>
      <c r="C51" s="2" t="s">
        <v>57</v>
      </c>
      <c r="D51"/>
      <c r="E51" s="1">
        <v>3</v>
      </c>
      <c r="G51" s="44" t="s">
        <v>86</v>
      </c>
    </row>
    <row r="52" spans="1:7" x14ac:dyDescent="0.35">
      <c r="A52" s="1"/>
      <c r="B52" t="s">
        <v>55</v>
      </c>
      <c r="C52" s="2" t="s">
        <v>85</v>
      </c>
      <c r="D52"/>
      <c r="E52" s="1">
        <v>3</v>
      </c>
      <c r="G52" s="44" t="s">
        <v>84</v>
      </c>
    </row>
    <row r="53" spans="1:7" x14ac:dyDescent="0.35">
      <c r="A53" s="1"/>
      <c r="B53" t="s">
        <v>55</v>
      </c>
      <c r="C53" s="2" t="s">
        <v>58</v>
      </c>
      <c r="D53"/>
      <c r="E53" s="1">
        <v>3</v>
      </c>
      <c r="G53" s="44" t="s">
        <v>83</v>
      </c>
    </row>
    <row r="54" spans="1:7" x14ac:dyDescent="0.35">
      <c r="A54" s="1"/>
      <c r="B54" t="s">
        <v>55</v>
      </c>
      <c r="C54" s="2" t="s">
        <v>59</v>
      </c>
      <c r="D54"/>
      <c r="E54" s="1">
        <v>3</v>
      </c>
      <c r="G54" s="44" t="s">
        <v>82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55B24B-BEAF-4EED-BC6D-B8F4BD6EDFE2}">
  <sheetPr codeName="Sheet7">
    <tabColor theme="4"/>
  </sheetPr>
  <dimension ref="A1:DK1965"/>
  <sheetViews>
    <sheetView showGridLines="0" zoomScale="70" zoomScaleNormal="70" workbookViewId="0">
      <pane xSplit="7" ySplit="9" topLeftCell="H10" activePane="bottomRight" state="frozen"/>
      <selection pane="topRight" activeCell="H1" sqref="H1"/>
      <selection pane="bottomLeft" activeCell="A8" sqref="A8"/>
      <selection pane="bottomRight"/>
    </sheetView>
  </sheetViews>
  <sheetFormatPr defaultRowHeight="14.5" outlineLevelRow="1" outlineLevelCol="1" x14ac:dyDescent="0.35"/>
  <cols>
    <col min="1" max="1" width="2.08984375" customWidth="1"/>
    <col min="2" max="2" width="8.7265625" style="172" customWidth="1" outlineLevel="1"/>
    <col min="3" max="3" width="21.7265625" customWidth="1" outlineLevel="1"/>
    <col min="4" max="4" width="11.6328125" customWidth="1" outlineLevel="1"/>
    <col min="5" max="5" width="13.1796875" customWidth="1" outlineLevel="1"/>
    <col min="6" max="6" width="11.6328125" customWidth="1" outlineLevel="1"/>
    <col min="7" max="7" width="37.1796875" style="8" bestFit="1" customWidth="1"/>
    <col min="8" max="8" width="23.453125" customWidth="1"/>
    <col min="9" max="9" width="11.1796875" style="1" customWidth="1"/>
    <col min="10" max="15" width="17.1796875" customWidth="1"/>
    <col min="16" max="16" width="2" customWidth="1"/>
    <col min="17" max="17" width="13.26953125" style="8" customWidth="1"/>
    <col min="18" max="18" width="14.26953125" style="8" customWidth="1"/>
    <col min="19" max="89" width="15.26953125" style="8" customWidth="1"/>
    <col min="90" max="90" width="8.7265625" customWidth="1"/>
    <col min="91" max="91" width="11.1796875" style="1" hidden="1" customWidth="1"/>
    <col min="92" max="92" width="11.36328125" hidden="1" customWidth="1"/>
    <col min="93" max="95" width="12.26953125" hidden="1" customWidth="1"/>
    <col min="96" max="96" width="12.90625" hidden="1" customWidth="1"/>
    <col min="97" max="100" width="11.36328125" hidden="1" customWidth="1"/>
    <col min="101" max="111" width="12.26953125" hidden="1" customWidth="1"/>
    <col min="112" max="115" width="12.90625" hidden="1" customWidth="1"/>
  </cols>
  <sheetData>
    <row r="1" spans="1:115" ht="15" thickBot="1" x14ac:dyDescent="0.4">
      <c r="B1"/>
      <c r="I1" s="111" t="e">
        <f>J1-1</f>
        <v>#REF!</v>
      </c>
      <c r="J1" s="113" t="e">
        <f>#REF!</f>
        <v>#REF!</v>
      </c>
      <c r="K1" s="113" t="e">
        <f>#REF!</f>
        <v>#REF!</v>
      </c>
      <c r="L1" s="113" t="e">
        <f>#REF!</f>
        <v>#REF!</v>
      </c>
      <c r="M1" s="113" t="e">
        <f>#REF!</f>
        <v>#REF!</v>
      </c>
      <c r="N1" s="113" t="e">
        <f>#REF!</f>
        <v>#REF!</v>
      </c>
      <c r="O1" s="113" t="e">
        <f>#REF!</f>
        <v>#REF!</v>
      </c>
      <c r="Q1" s="114" t="e">
        <f>Q2</f>
        <v>#REF!</v>
      </c>
      <c r="R1" s="114" t="e">
        <f t="shared" ref="R1:CC1" si="0">R2</f>
        <v>#REF!</v>
      </c>
      <c r="S1" s="114" t="e">
        <f t="shared" si="0"/>
        <v>#REF!</v>
      </c>
      <c r="T1" s="114" t="e">
        <f t="shared" si="0"/>
        <v>#REF!</v>
      </c>
      <c r="U1" s="114" t="e">
        <f t="shared" si="0"/>
        <v>#REF!</v>
      </c>
      <c r="V1" s="114" t="e">
        <f t="shared" si="0"/>
        <v>#REF!</v>
      </c>
      <c r="W1" s="114" t="e">
        <f t="shared" si="0"/>
        <v>#REF!</v>
      </c>
      <c r="X1" s="114" t="e">
        <f t="shared" si="0"/>
        <v>#REF!</v>
      </c>
      <c r="Y1" s="114" t="e">
        <f t="shared" si="0"/>
        <v>#REF!</v>
      </c>
      <c r="Z1" s="114" t="e">
        <f t="shared" si="0"/>
        <v>#REF!</v>
      </c>
      <c r="AA1" s="114" t="e">
        <f t="shared" si="0"/>
        <v>#REF!</v>
      </c>
      <c r="AB1" s="114" t="e">
        <f t="shared" si="0"/>
        <v>#REF!</v>
      </c>
      <c r="AC1" s="114" t="e">
        <f t="shared" si="0"/>
        <v>#REF!</v>
      </c>
      <c r="AD1" s="114" t="e">
        <f t="shared" si="0"/>
        <v>#REF!</v>
      </c>
      <c r="AE1" s="114" t="e">
        <f t="shared" si="0"/>
        <v>#REF!</v>
      </c>
      <c r="AF1" s="114" t="e">
        <f t="shared" si="0"/>
        <v>#REF!</v>
      </c>
      <c r="AG1" s="114" t="e">
        <f t="shared" si="0"/>
        <v>#REF!</v>
      </c>
      <c r="AH1" s="114" t="e">
        <f t="shared" si="0"/>
        <v>#REF!</v>
      </c>
      <c r="AI1" s="114" t="e">
        <f t="shared" si="0"/>
        <v>#REF!</v>
      </c>
      <c r="AJ1" s="114" t="e">
        <f t="shared" si="0"/>
        <v>#REF!</v>
      </c>
      <c r="AK1" s="114" t="e">
        <f t="shared" si="0"/>
        <v>#REF!</v>
      </c>
      <c r="AL1" s="114" t="e">
        <f t="shared" si="0"/>
        <v>#REF!</v>
      </c>
      <c r="AM1" s="114" t="e">
        <f t="shared" si="0"/>
        <v>#REF!</v>
      </c>
      <c r="AN1" s="114" t="e">
        <f t="shared" si="0"/>
        <v>#REF!</v>
      </c>
      <c r="AO1" s="114" t="e">
        <f t="shared" si="0"/>
        <v>#REF!</v>
      </c>
      <c r="AP1" s="114" t="e">
        <f t="shared" si="0"/>
        <v>#REF!</v>
      </c>
      <c r="AQ1" s="114" t="e">
        <f t="shared" si="0"/>
        <v>#REF!</v>
      </c>
      <c r="AR1" s="114" t="e">
        <f t="shared" si="0"/>
        <v>#REF!</v>
      </c>
      <c r="AS1" s="114" t="e">
        <f t="shared" si="0"/>
        <v>#REF!</v>
      </c>
      <c r="AT1" s="114" t="e">
        <f t="shared" si="0"/>
        <v>#REF!</v>
      </c>
      <c r="AU1" s="114" t="e">
        <f t="shared" si="0"/>
        <v>#REF!</v>
      </c>
      <c r="AV1" s="114" t="e">
        <f t="shared" si="0"/>
        <v>#REF!</v>
      </c>
      <c r="AW1" s="114" t="e">
        <f t="shared" si="0"/>
        <v>#REF!</v>
      </c>
      <c r="AX1" s="114" t="e">
        <f t="shared" si="0"/>
        <v>#REF!</v>
      </c>
      <c r="AY1" s="114" t="e">
        <f t="shared" si="0"/>
        <v>#REF!</v>
      </c>
      <c r="AZ1" s="114" t="e">
        <f t="shared" si="0"/>
        <v>#REF!</v>
      </c>
      <c r="BA1" s="114" t="e">
        <f t="shared" si="0"/>
        <v>#REF!</v>
      </c>
      <c r="BB1" s="114" t="e">
        <f t="shared" si="0"/>
        <v>#REF!</v>
      </c>
      <c r="BC1" s="114" t="e">
        <f t="shared" si="0"/>
        <v>#REF!</v>
      </c>
      <c r="BD1" s="114" t="e">
        <f t="shared" si="0"/>
        <v>#REF!</v>
      </c>
      <c r="BE1" s="114" t="e">
        <f t="shared" si="0"/>
        <v>#REF!</v>
      </c>
      <c r="BF1" s="114" t="e">
        <f t="shared" si="0"/>
        <v>#REF!</v>
      </c>
      <c r="BG1" s="114" t="e">
        <f t="shared" si="0"/>
        <v>#REF!</v>
      </c>
      <c r="BH1" s="114" t="e">
        <f t="shared" si="0"/>
        <v>#REF!</v>
      </c>
      <c r="BI1" s="114" t="e">
        <f t="shared" si="0"/>
        <v>#REF!</v>
      </c>
      <c r="BJ1" s="114" t="e">
        <f t="shared" si="0"/>
        <v>#REF!</v>
      </c>
      <c r="BK1" s="114" t="e">
        <f t="shared" si="0"/>
        <v>#REF!</v>
      </c>
      <c r="BL1" s="114" t="e">
        <f t="shared" si="0"/>
        <v>#REF!</v>
      </c>
      <c r="BM1" s="114" t="e">
        <f t="shared" si="0"/>
        <v>#REF!</v>
      </c>
      <c r="BN1" s="114" t="e">
        <f t="shared" si="0"/>
        <v>#REF!</v>
      </c>
      <c r="BO1" s="114" t="e">
        <f t="shared" si="0"/>
        <v>#REF!</v>
      </c>
      <c r="BP1" s="114" t="e">
        <f t="shared" si="0"/>
        <v>#REF!</v>
      </c>
      <c r="BQ1" s="114" t="e">
        <f t="shared" si="0"/>
        <v>#REF!</v>
      </c>
      <c r="BR1" s="114" t="e">
        <f t="shared" si="0"/>
        <v>#REF!</v>
      </c>
      <c r="BS1" s="114" t="e">
        <f t="shared" si="0"/>
        <v>#REF!</v>
      </c>
      <c r="BT1" s="114" t="e">
        <f t="shared" si="0"/>
        <v>#REF!</v>
      </c>
      <c r="BU1" s="114" t="e">
        <f t="shared" si="0"/>
        <v>#REF!</v>
      </c>
      <c r="BV1" s="114" t="e">
        <f t="shared" si="0"/>
        <v>#REF!</v>
      </c>
      <c r="BW1" s="114" t="e">
        <f t="shared" si="0"/>
        <v>#REF!</v>
      </c>
      <c r="BX1" s="114" t="e">
        <f t="shared" si="0"/>
        <v>#REF!</v>
      </c>
      <c r="BY1" s="114" t="e">
        <f t="shared" si="0"/>
        <v>#REF!</v>
      </c>
      <c r="BZ1" s="114" t="e">
        <f t="shared" si="0"/>
        <v>#REF!</v>
      </c>
      <c r="CA1" s="114" t="e">
        <f t="shared" si="0"/>
        <v>#REF!</v>
      </c>
      <c r="CB1" s="114" t="e">
        <f t="shared" si="0"/>
        <v>#REF!</v>
      </c>
      <c r="CC1" s="114" t="e">
        <f t="shared" si="0"/>
        <v>#REF!</v>
      </c>
      <c r="CD1" s="114" t="e">
        <f t="shared" ref="CD1:CK1" si="1">CD2</f>
        <v>#REF!</v>
      </c>
      <c r="CE1" s="114" t="e">
        <f t="shared" si="1"/>
        <v>#REF!</v>
      </c>
      <c r="CF1" s="114" t="e">
        <f t="shared" si="1"/>
        <v>#REF!</v>
      </c>
      <c r="CG1" s="114" t="e">
        <f t="shared" si="1"/>
        <v>#REF!</v>
      </c>
      <c r="CH1" s="114" t="e">
        <f t="shared" si="1"/>
        <v>#REF!</v>
      </c>
      <c r="CI1" s="114" t="e">
        <f t="shared" si="1"/>
        <v>#REF!</v>
      </c>
      <c r="CJ1" s="114" t="e">
        <f t="shared" si="1"/>
        <v>#REF!</v>
      </c>
      <c r="CK1" s="114" t="e">
        <f t="shared" si="1"/>
        <v>#REF!</v>
      </c>
      <c r="CM1" s="111" t="e">
        <f>CN1-1</f>
        <v>#REF!</v>
      </c>
      <c r="CN1" s="230" t="e">
        <f t="shared" ref="CN1:DK1" si="2">IF(CN8=3,CN3&amp;" Q1",IF(CN8=6,CN3&amp;" Q2",IF(CN8=9,CN3&amp;" Q3",IF(CN8=12,CN3&amp;" Q4",0))))</f>
        <v>#REF!</v>
      </c>
      <c r="CO1" s="230" t="e">
        <f t="shared" si="2"/>
        <v>#REF!</v>
      </c>
      <c r="CP1" s="230" t="e">
        <f t="shared" si="2"/>
        <v>#REF!</v>
      </c>
      <c r="CQ1" s="230" t="e">
        <f t="shared" si="2"/>
        <v>#REF!</v>
      </c>
      <c r="CR1" s="230" t="e">
        <f t="shared" si="2"/>
        <v>#REF!</v>
      </c>
      <c r="CS1" s="230" t="e">
        <f t="shared" si="2"/>
        <v>#REF!</v>
      </c>
      <c r="CT1" s="230" t="e">
        <f t="shared" si="2"/>
        <v>#REF!</v>
      </c>
      <c r="CU1" s="230" t="e">
        <f t="shared" si="2"/>
        <v>#REF!</v>
      </c>
      <c r="CV1" s="230" t="e">
        <f t="shared" si="2"/>
        <v>#REF!</v>
      </c>
      <c r="CW1" s="230" t="e">
        <f t="shared" si="2"/>
        <v>#REF!</v>
      </c>
      <c r="CX1" s="230" t="e">
        <f t="shared" si="2"/>
        <v>#REF!</v>
      </c>
      <c r="CY1" s="230" t="e">
        <f t="shared" si="2"/>
        <v>#REF!</v>
      </c>
      <c r="CZ1" s="230" t="e">
        <f t="shared" si="2"/>
        <v>#REF!</v>
      </c>
      <c r="DA1" s="230" t="e">
        <f t="shared" si="2"/>
        <v>#REF!</v>
      </c>
      <c r="DB1" s="230" t="e">
        <f t="shared" si="2"/>
        <v>#REF!</v>
      </c>
      <c r="DC1" s="230" t="e">
        <f t="shared" si="2"/>
        <v>#REF!</v>
      </c>
      <c r="DD1" s="230" t="e">
        <f t="shared" si="2"/>
        <v>#REF!</v>
      </c>
      <c r="DE1" s="230" t="e">
        <f t="shared" si="2"/>
        <v>#REF!</v>
      </c>
      <c r="DF1" s="230" t="e">
        <f t="shared" si="2"/>
        <v>#REF!</v>
      </c>
      <c r="DG1" s="230" t="e">
        <f t="shared" si="2"/>
        <v>#REF!</v>
      </c>
      <c r="DH1" s="230" t="e">
        <f t="shared" si="2"/>
        <v>#REF!</v>
      </c>
      <c r="DI1" s="230" t="e">
        <f t="shared" si="2"/>
        <v>#REF!</v>
      </c>
      <c r="DJ1" s="230" t="e">
        <f t="shared" si="2"/>
        <v>#REF!</v>
      </c>
      <c r="DK1" s="230" t="e">
        <f t="shared" si="2"/>
        <v>#REF!</v>
      </c>
    </row>
    <row r="2" spans="1:115" outlineLevel="1" x14ac:dyDescent="0.35">
      <c r="A2" s="110"/>
      <c r="B2" s="1" t="str">
        <f>ADDRESS(ROW(),COLUMN(),2)</f>
        <v>B$2</v>
      </c>
      <c r="C2" s="115"/>
      <c r="D2" s="116"/>
      <c r="E2" s="116"/>
      <c r="F2" s="116"/>
      <c r="G2" s="115"/>
      <c r="H2" s="115"/>
      <c r="I2" s="111" t="e">
        <f>J2-1</f>
        <v>#REF!</v>
      </c>
      <c r="J2" s="113" t="e">
        <f>#REF!</f>
        <v>#REF!</v>
      </c>
      <c r="K2" s="113" t="e">
        <f>#REF!</f>
        <v>#REF!</v>
      </c>
      <c r="L2" s="113" t="e">
        <f>#REF!</f>
        <v>#REF!</v>
      </c>
      <c r="M2" s="113" t="e">
        <f>#REF!</f>
        <v>#REF!</v>
      </c>
      <c r="N2" s="113" t="e">
        <f>#REF!</f>
        <v>#REF!</v>
      </c>
      <c r="O2" s="113" t="e">
        <f>#REF!</f>
        <v>#REF!</v>
      </c>
      <c r="P2" s="2"/>
      <c r="Q2" s="114" t="e">
        <f>EOMONTH(R2,-1)</f>
        <v>#REF!</v>
      </c>
      <c r="R2" s="114" t="e">
        <f>#REF!</f>
        <v>#REF!</v>
      </c>
      <c r="S2" s="114" t="e">
        <f t="shared" ref="S2:CD2" si="3">EOMONTH(R2,1)</f>
        <v>#REF!</v>
      </c>
      <c r="T2" s="114" t="e">
        <f t="shared" si="3"/>
        <v>#REF!</v>
      </c>
      <c r="U2" s="114" t="e">
        <f t="shared" si="3"/>
        <v>#REF!</v>
      </c>
      <c r="V2" s="114" t="e">
        <f t="shared" si="3"/>
        <v>#REF!</v>
      </c>
      <c r="W2" s="114" t="e">
        <f t="shared" si="3"/>
        <v>#REF!</v>
      </c>
      <c r="X2" s="114" t="e">
        <f t="shared" si="3"/>
        <v>#REF!</v>
      </c>
      <c r="Y2" s="114" t="e">
        <f t="shared" si="3"/>
        <v>#REF!</v>
      </c>
      <c r="Z2" s="114" t="e">
        <f t="shared" si="3"/>
        <v>#REF!</v>
      </c>
      <c r="AA2" s="114" t="e">
        <f t="shared" si="3"/>
        <v>#REF!</v>
      </c>
      <c r="AB2" s="114" t="e">
        <f t="shared" si="3"/>
        <v>#REF!</v>
      </c>
      <c r="AC2" s="114" t="e">
        <f t="shared" si="3"/>
        <v>#REF!</v>
      </c>
      <c r="AD2" s="114" t="e">
        <f t="shared" si="3"/>
        <v>#REF!</v>
      </c>
      <c r="AE2" s="114" t="e">
        <f t="shared" si="3"/>
        <v>#REF!</v>
      </c>
      <c r="AF2" s="114" t="e">
        <f t="shared" si="3"/>
        <v>#REF!</v>
      </c>
      <c r="AG2" s="114" t="e">
        <f t="shared" si="3"/>
        <v>#REF!</v>
      </c>
      <c r="AH2" s="114" t="e">
        <f t="shared" si="3"/>
        <v>#REF!</v>
      </c>
      <c r="AI2" s="114" t="e">
        <f t="shared" si="3"/>
        <v>#REF!</v>
      </c>
      <c r="AJ2" s="114" t="e">
        <f t="shared" si="3"/>
        <v>#REF!</v>
      </c>
      <c r="AK2" s="114" t="e">
        <f t="shared" si="3"/>
        <v>#REF!</v>
      </c>
      <c r="AL2" s="114" t="e">
        <f t="shared" si="3"/>
        <v>#REF!</v>
      </c>
      <c r="AM2" s="114" t="e">
        <f t="shared" si="3"/>
        <v>#REF!</v>
      </c>
      <c r="AN2" s="114" t="e">
        <f t="shared" si="3"/>
        <v>#REF!</v>
      </c>
      <c r="AO2" s="114" t="e">
        <f t="shared" si="3"/>
        <v>#REF!</v>
      </c>
      <c r="AP2" s="114" t="e">
        <f t="shared" si="3"/>
        <v>#REF!</v>
      </c>
      <c r="AQ2" s="114" t="e">
        <f t="shared" si="3"/>
        <v>#REF!</v>
      </c>
      <c r="AR2" s="114" t="e">
        <f t="shared" si="3"/>
        <v>#REF!</v>
      </c>
      <c r="AS2" s="114" t="e">
        <f t="shared" si="3"/>
        <v>#REF!</v>
      </c>
      <c r="AT2" s="114" t="e">
        <f t="shared" si="3"/>
        <v>#REF!</v>
      </c>
      <c r="AU2" s="114" t="e">
        <f t="shared" si="3"/>
        <v>#REF!</v>
      </c>
      <c r="AV2" s="114" t="e">
        <f t="shared" si="3"/>
        <v>#REF!</v>
      </c>
      <c r="AW2" s="114" t="e">
        <f t="shared" si="3"/>
        <v>#REF!</v>
      </c>
      <c r="AX2" s="114" t="e">
        <f t="shared" si="3"/>
        <v>#REF!</v>
      </c>
      <c r="AY2" s="114" t="e">
        <f t="shared" si="3"/>
        <v>#REF!</v>
      </c>
      <c r="AZ2" s="114" t="e">
        <f t="shared" si="3"/>
        <v>#REF!</v>
      </c>
      <c r="BA2" s="114" t="e">
        <f t="shared" si="3"/>
        <v>#REF!</v>
      </c>
      <c r="BB2" s="114" t="e">
        <f t="shared" si="3"/>
        <v>#REF!</v>
      </c>
      <c r="BC2" s="114" t="e">
        <f t="shared" si="3"/>
        <v>#REF!</v>
      </c>
      <c r="BD2" s="114" t="e">
        <f t="shared" si="3"/>
        <v>#REF!</v>
      </c>
      <c r="BE2" s="114" t="e">
        <f t="shared" si="3"/>
        <v>#REF!</v>
      </c>
      <c r="BF2" s="114" t="e">
        <f t="shared" si="3"/>
        <v>#REF!</v>
      </c>
      <c r="BG2" s="114" t="e">
        <f t="shared" si="3"/>
        <v>#REF!</v>
      </c>
      <c r="BH2" s="114" t="e">
        <f t="shared" si="3"/>
        <v>#REF!</v>
      </c>
      <c r="BI2" s="114" t="e">
        <f t="shared" si="3"/>
        <v>#REF!</v>
      </c>
      <c r="BJ2" s="114" t="e">
        <f t="shared" si="3"/>
        <v>#REF!</v>
      </c>
      <c r="BK2" s="114" t="e">
        <f t="shared" si="3"/>
        <v>#REF!</v>
      </c>
      <c r="BL2" s="114" t="e">
        <f t="shared" si="3"/>
        <v>#REF!</v>
      </c>
      <c r="BM2" s="114" t="e">
        <f t="shared" si="3"/>
        <v>#REF!</v>
      </c>
      <c r="BN2" s="114" t="e">
        <f t="shared" si="3"/>
        <v>#REF!</v>
      </c>
      <c r="BO2" s="114" t="e">
        <f t="shared" si="3"/>
        <v>#REF!</v>
      </c>
      <c r="BP2" s="114" t="e">
        <f t="shared" si="3"/>
        <v>#REF!</v>
      </c>
      <c r="BQ2" s="114" t="e">
        <f t="shared" si="3"/>
        <v>#REF!</v>
      </c>
      <c r="BR2" s="114" t="e">
        <f t="shared" si="3"/>
        <v>#REF!</v>
      </c>
      <c r="BS2" s="114" t="e">
        <f t="shared" si="3"/>
        <v>#REF!</v>
      </c>
      <c r="BT2" s="114" t="e">
        <f t="shared" si="3"/>
        <v>#REF!</v>
      </c>
      <c r="BU2" s="114" t="e">
        <f t="shared" si="3"/>
        <v>#REF!</v>
      </c>
      <c r="BV2" s="114" t="e">
        <f t="shared" si="3"/>
        <v>#REF!</v>
      </c>
      <c r="BW2" s="114" t="e">
        <f t="shared" si="3"/>
        <v>#REF!</v>
      </c>
      <c r="BX2" s="114" t="e">
        <f t="shared" si="3"/>
        <v>#REF!</v>
      </c>
      <c r="BY2" s="114" t="e">
        <f t="shared" si="3"/>
        <v>#REF!</v>
      </c>
      <c r="BZ2" s="114" t="e">
        <f t="shared" si="3"/>
        <v>#REF!</v>
      </c>
      <c r="CA2" s="114" t="e">
        <f t="shared" si="3"/>
        <v>#REF!</v>
      </c>
      <c r="CB2" s="114" t="e">
        <f t="shared" si="3"/>
        <v>#REF!</v>
      </c>
      <c r="CC2" s="114" t="e">
        <f t="shared" si="3"/>
        <v>#REF!</v>
      </c>
      <c r="CD2" s="114" t="e">
        <f t="shared" si="3"/>
        <v>#REF!</v>
      </c>
      <c r="CE2" s="114" t="e">
        <f t="shared" ref="CE2:CK2" si="4">EOMONTH(CD2,1)</f>
        <v>#REF!</v>
      </c>
      <c r="CF2" s="114" t="e">
        <f t="shared" si="4"/>
        <v>#REF!</v>
      </c>
      <c r="CG2" s="114" t="e">
        <f t="shared" si="4"/>
        <v>#REF!</v>
      </c>
      <c r="CH2" s="114" t="e">
        <f t="shared" si="4"/>
        <v>#REF!</v>
      </c>
      <c r="CI2" s="114" t="e">
        <f t="shared" si="4"/>
        <v>#REF!</v>
      </c>
      <c r="CJ2" s="114" t="e">
        <f t="shared" si="4"/>
        <v>#REF!</v>
      </c>
      <c r="CK2" s="114" t="e">
        <f t="shared" si="4"/>
        <v>#REF!</v>
      </c>
      <c r="CL2" s="112" t="s">
        <v>507</v>
      </c>
      <c r="CM2" s="111">
        <f>CN2-1</f>
        <v>45351</v>
      </c>
      <c r="CN2" s="112">
        <v>45352</v>
      </c>
      <c r="CO2" s="229">
        <f t="shared" ref="CO2:DK2" si="5">EOMONTH(CN2,3)</f>
        <v>45473</v>
      </c>
      <c r="CP2" s="229">
        <f t="shared" si="5"/>
        <v>45565</v>
      </c>
      <c r="CQ2" s="229">
        <f t="shared" si="5"/>
        <v>45657</v>
      </c>
      <c r="CR2" s="229">
        <f t="shared" si="5"/>
        <v>45747</v>
      </c>
      <c r="CS2" s="229">
        <f t="shared" si="5"/>
        <v>45838</v>
      </c>
      <c r="CT2" s="229">
        <f t="shared" si="5"/>
        <v>45930</v>
      </c>
      <c r="CU2" s="229">
        <f t="shared" si="5"/>
        <v>46022</v>
      </c>
      <c r="CV2" s="229">
        <f t="shared" si="5"/>
        <v>46112</v>
      </c>
      <c r="CW2" s="229">
        <f t="shared" si="5"/>
        <v>46203</v>
      </c>
      <c r="CX2" s="229">
        <f t="shared" si="5"/>
        <v>46295</v>
      </c>
      <c r="CY2" s="229">
        <f t="shared" si="5"/>
        <v>46387</v>
      </c>
      <c r="CZ2" s="229">
        <f t="shared" si="5"/>
        <v>46477</v>
      </c>
      <c r="DA2" s="229">
        <f t="shared" si="5"/>
        <v>46568</v>
      </c>
      <c r="DB2" s="229">
        <f t="shared" si="5"/>
        <v>46660</v>
      </c>
      <c r="DC2" s="229">
        <f t="shared" si="5"/>
        <v>46752</v>
      </c>
      <c r="DD2" s="229">
        <f t="shared" si="5"/>
        <v>46843</v>
      </c>
      <c r="DE2" s="229">
        <f t="shared" si="5"/>
        <v>46934</v>
      </c>
      <c r="DF2" s="229">
        <f t="shared" si="5"/>
        <v>47026</v>
      </c>
      <c r="DG2" s="229">
        <f t="shared" si="5"/>
        <v>47118</v>
      </c>
      <c r="DH2" s="229">
        <f t="shared" si="5"/>
        <v>47208</v>
      </c>
      <c r="DI2" s="229">
        <f t="shared" si="5"/>
        <v>47299</v>
      </c>
      <c r="DJ2" s="229">
        <f t="shared" si="5"/>
        <v>47391</v>
      </c>
      <c r="DK2" s="229">
        <f t="shared" si="5"/>
        <v>47483</v>
      </c>
    </row>
    <row r="3" spans="1:115" outlineLevel="1" x14ac:dyDescent="0.35">
      <c r="B3"/>
      <c r="G3" s="96"/>
      <c r="H3" s="8"/>
      <c r="I3" s="97"/>
      <c r="J3" s="232"/>
      <c r="K3" s="232"/>
      <c r="L3" s="232"/>
      <c r="M3" s="232"/>
      <c r="N3" s="232"/>
      <c r="O3" s="232"/>
      <c r="P3" s="169" t="s">
        <v>60</v>
      </c>
      <c r="Q3" s="234" t="e">
        <f>YEAR(Q2)*(#REF!="Monthly")</f>
        <v>#REF!</v>
      </c>
      <c r="R3" s="234" t="e">
        <f>YEAR(R2)*(#REF!="Monthly")</f>
        <v>#REF!</v>
      </c>
      <c r="S3" s="234" t="e">
        <f>YEAR(S2)*(#REF!="Monthly")</f>
        <v>#REF!</v>
      </c>
      <c r="T3" s="234" t="e">
        <f>YEAR(T2)*(#REF!="Monthly")</f>
        <v>#REF!</v>
      </c>
      <c r="U3" s="234" t="e">
        <f>YEAR(U2)*(#REF!="Monthly")</f>
        <v>#REF!</v>
      </c>
      <c r="V3" s="234" t="e">
        <f>YEAR(V2)*(#REF!="Monthly")</f>
        <v>#REF!</v>
      </c>
      <c r="W3" s="234" t="e">
        <f>YEAR(W2)*(#REF!="Monthly")</f>
        <v>#REF!</v>
      </c>
      <c r="X3" s="234" t="e">
        <f>YEAR(X2)*(#REF!="Monthly")</f>
        <v>#REF!</v>
      </c>
      <c r="Y3" s="234" t="e">
        <f>YEAR(Y2)*(#REF!="Monthly")</f>
        <v>#REF!</v>
      </c>
      <c r="Z3" s="234" t="e">
        <f>YEAR(Z2)*(#REF!="Monthly")</f>
        <v>#REF!</v>
      </c>
      <c r="AA3" s="234" t="e">
        <f>YEAR(AA2)*(#REF!="Monthly")</f>
        <v>#REF!</v>
      </c>
      <c r="AB3" s="234" t="e">
        <f>YEAR(AB2)*(#REF!="Monthly")</f>
        <v>#REF!</v>
      </c>
      <c r="AC3" s="234" t="e">
        <f>YEAR(AC2)*(#REF!="Monthly")</f>
        <v>#REF!</v>
      </c>
      <c r="AD3" s="234" t="e">
        <f>YEAR(AD2)*(#REF!="Monthly")</f>
        <v>#REF!</v>
      </c>
      <c r="AE3" s="234" t="e">
        <f>YEAR(AE2)*(#REF!="Monthly")</f>
        <v>#REF!</v>
      </c>
      <c r="AF3" s="234" t="e">
        <f>YEAR(AF2)*(#REF!="Monthly")</f>
        <v>#REF!</v>
      </c>
      <c r="AG3" s="234" t="e">
        <f>YEAR(AG2)*(#REF!="Monthly")</f>
        <v>#REF!</v>
      </c>
      <c r="AH3" s="234" t="e">
        <f>YEAR(AH2)*(#REF!="Monthly")</f>
        <v>#REF!</v>
      </c>
      <c r="AI3" s="234" t="e">
        <f>YEAR(AI2)*(#REF!="Monthly")</f>
        <v>#REF!</v>
      </c>
      <c r="AJ3" s="234" t="e">
        <f>YEAR(AJ2)*(#REF!="Monthly")</f>
        <v>#REF!</v>
      </c>
      <c r="AK3" s="234" t="e">
        <f>YEAR(AK2)*(#REF!="Monthly")</f>
        <v>#REF!</v>
      </c>
      <c r="AL3" s="234" t="e">
        <f>YEAR(AL2)*(#REF!="Monthly")</f>
        <v>#REF!</v>
      </c>
      <c r="AM3" s="234" t="e">
        <f>YEAR(AM2)*(#REF!="Monthly")</f>
        <v>#REF!</v>
      </c>
      <c r="AN3" s="234" t="e">
        <f>YEAR(AN2)*(#REF!="Monthly")</f>
        <v>#REF!</v>
      </c>
      <c r="AO3" s="234" t="e">
        <f>YEAR(AO2)*(#REF!="Monthly")</f>
        <v>#REF!</v>
      </c>
      <c r="AP3" s="234" t="e">
        <f>YEAR(AP2)*(#REF!="Monthly")</f>
        <v>#REF!</v>
      </c>
      <c r="AQ3" s="234" t="e">
        <f>YEAR(AQ2)*(#REF!="Monthly")</f>
        <v>#REF!</v>
      </c>
      <c r="AR3" s="234" t="e">
        <f>YEAR(AR2)*(#REF!="Monthly")</f>
        <v>#REF!</v>
      </c>
      <c r="AS3" s="234" t="e">
        <f>YEAR(AS2)*(#REF!="Monthly")</f>
        <v>#REF!</v>
      </c>
      <c r="AT3" s="234" t="e">
        <f>YEAR(AT2)*(#REF!="Monthly")</f>
        <v>#REF!</v>
      </c>
      <c r="AU3" s="234" t="e">
        <f>YEAR(AU2)*(#REF!="Monthly")</f>
        <v>#REF!</v>
      </c>
      <c r="AV3" s="234" t="e">
        <f>YEAR(AV2)*(#REF!="Monthly")</f>
        <v>#REF!</v>
      </c>
      <c r="AW3" s="234" t="e">
        <f>YEAR(AW2)*(#REF!="Monthly")</f>
        <v>#REF!</v>
      </c>
      <c r="AX3" s="234" t="e">
        <f>YEAR(AX2)*(#REF!="Monthly")</f>
        <v>#REF!</v>
      </c>
      <c r="AY3" s="234" t="e">
        <f>YEAR(AY2)*(#REF!="Monthly")</f>
        <v>#REF!</v>
      </c>
      <c r="AZ3" s="234" t="e">
        <f>YEAR(AZ2)*(#REF!="Monthly")</f>
        <v>#REF!</v>
      </c>
      <c r="BA3" s="234" t="e">
        <f>YEAR(BA2)*(#REF!="Monthly")</f>
        <v>#REF!</v>
      </c>
      <c r="BB3" s="234" t="e">
        <f>YEAR(BB2)*(#REF!="Monthly")</f>
        <v>#REF!</v>
      </c>
      <c r="BC3" s="234" t="e">
        <f>YEAR(BC2)*(#REF!="Monthly")</f>
        <v>#REF!</v>
      </c>
      <c r="BD3" s="234" t="e">
        <f>YEAR(BD2)*(#REF!="Monthly")</f>
        <v>#REF!</v>
      </c>
      <c r="BE3" s="234" t="e">
        <f>YEAR(BE2)*(#REF!="Monthly")</f>
        <v>#REF!</v>
      </c>
      <c r="BF3" s="234" t="e">
        <f>YEAR(BF2)*(#REF!="Monthly")</f>
        <v>#REF!</v>
      </c>
      <c r="BG3" s="234" t="e">
        <f>YEAR(BG2)*(#REF!="Monthly")</f>
        <v>#REF!</v>
      </c>
      <c r="BH3" s="234" t="e">
        <f>YEAR(BH2)*(#REF!="Monthly")</f>
        <v>#REF!</v>
      </c>
      <c r="BI3" s="234" t="e">
        <f>YEAR(BI2)*(#REF!="Monthly")</f>
        <v>#REF!</v>
      </c>
      <c r="BJ3" s="234" t="e">
        <f>YEAR(BJ2)*(#REF!="Monthly")</f>
        <v>#REF!</v>
      </c>
      <c r="BK3" s="234" t="e">
        <f>YEAR(BK2)*(#REF!="Monthly")</f>
        <v>#REF!</v>
      </c>
      <c r="BL3" s="234" t="e">
        <f>YEAR(BL2)*(#REF!="Monthly")</f>
        <v>#REF!</v>
      </c>
      <c r="BM3" s="234" t="e">
        <f>YEAR(BM2)*(#REF!="Monthly")</f>
        <v>#REF!</v>
      </c>
      <c r="BN3" s="234" t="e">
        <f>YEAR(BN2)*(#REF!="Monthly")</f>
        <v>#REF!</v>
      </c>
      <c r="BO3" s="234" t="e">
        <f>YEAR(BO2)*(#REF!="Monthly")</f>
        <v>#REF!</v>
      </c>
      <c r="BP3" s="234" t="e">
        <f>YEAR(BP2)*(#REF!="Monthly")</f>
        <v>#REF!</v>
      </c>
      <c r="BQ3" s="234" t="e">
        <f>YEAR(BQ2)*(#REF!="Monthly")</f>
        <v>#REF!</v>
      </c>
      <c r="BR3" s="234" t="e">
        <f>YEAR(BR2)*(#REF!="Monthly")</f>
        <v>#REF!</v>
      </c>
      <c r="BS3" s="234" t="e">
        <f>YEAR(BS2)*(#REF!="Monthly")</f>
        <v>#REF!</v>
      </c>
      <c r="BT3" s="234" t="e">
        <f>YEAR(BT2)*(#REF!="Monthly")</f>
        <v>#REF!</v>
      </c>
      <c r="BU3" s="234" t="e">
        <f>YEAR(BU2)*(#REF!="Monthly")</f>
        <v>#REF!</v>
      </c>
      <c r="BV3" s="234" t="e">
        <f>YEAR(BV2)*(#REF!="Monthly")</f>
        <v>#REF!</v>
      </c>
      <c r="BW3" s="234" t="e">
        <f>YEAR(BW2)*(#REF!="Monthly")</f>
        <v>#REF!</v>
      </c>
      <c r="BX3" s="234" t="e">
        <f>YEAR(BX2)*(#REF!="Monthly")</f>
        <v>#REF!</v>
      </c>
      <c r="BY3" s="234" t="e">
        <f>YEAR(BY2)*(#REF!="Monthly")</f>
        <v>#REF!</v>
      </c>
      <c r="BZ3" s="234" t="e">
        <f>YEAR(BZ2)*(#REF!="Monthly")</f>
        <v>#REF!</v>
      </c>
      <c r="CA3" s="234" t="e">
        <f>YEAR(CA2)*(#REF!="Monthly")</f>
        <v>#REF!</v>
      </c>
      <c r="CB3" s="234" t="e">
        <f>YEAR(CB2)*(#REF!="Monthly")</f>
        <v>#REF!</v>
      </c>
      <c r="CC3" s="234" t="e">
        <f>YEAR(CC2)*(#REF!="Monthly")</f>
        <v>#REF!</v>
      </c>
      <c r="CD3" s="234" t="e">
        <f>YEAR(CD2)*(#REF!="Monthly")</f>
        <v>#REF!</v>
      </c>
      <c r="CE3" s="234" t="e">
        <f>YEAR(CE2)*(#REF!="Monthly")</f>
        <v>#REF!</v>
      </c>
      <c r="CF3" s="234" t="e">
        <f>YEAR(CF2)*(#REF!="Monthly")</f>
        <v>#REF!</v>
      </c>
      <c r="CG3" s="234" t="e">
        <f>YEAR(CG2)*(#REF!="Monthly")</f>
        <v>#REF!</v>
      </c>
      <c r="CH3" s="234" t="e">
        <f>YEAR(CH2)*(#REF!="Monthly")</f>
        <v>#REF!</v>
      </c>
      <c r="CI3" s="234" t="e">
        <f>YEAR(CI2)*(#REF!="Monthly")</f>
        <v>#REF!</v>
      </c>
      <c r="CJ3" s="234" t="e">
        <f>YEAR(CJ2)*(#REF!="Monthly")</f>
        <v>#REF!</v>
      </c>
      <c r="CK3" s="234" t="e">
        <f>YEAR(CK2)*(#REF!="Monthly")</f>
        <v>#REF!</v>
      </c>
      <c r="CL3" s="169" t="s">
        <v>60</v>
      </c>
      <c r="CM3" s="97"/>
      <c r="CN3" s="233" t="e">
        <f>YEAR(CN2)*(#REF!="Quarterly")</f>
        <v>#REF!</v>
      </c>
      <c r="CO3" s="233" t="e">
        <f>YEAR(CO2)*(#REF!="Quarterly")</f>
        <v>#REF!</v>
      </c>
      <c r="CP3" s="233" t="e">
        <f>YEAR(CP2)*(#REF!="Quarterly")</f>
        <v>#REF!</v>
      </c>
      <c r="CQ3" s="233" t="e">
        <f>YEAR(CQ2)*(#REF!="Quarterly")</f>
        <v>#REF!</v>
      </c>
      <c r="CR3" s="233" t="e">
        <f>YEAR(CR2)*(#REF!="Quarterly")</f>
        <v>#REF!</v>
      </c>
      <c r="CS3" s="233" t="e">
        <f>YEAR(CS2)*(#REF!="Quarterly")</f>
        <v>#REF!</v>
      </c>
      <c r="CT3" s="233" t="e">
        <f>YEAR(CT2)*(#REF!="Quarterly")</f>
        <v>#REF!</v>
      </c>
      <c r="CU3" s="233" t="e">
        <f>YEAR(CU2)*(#REF!="Quarterly")</f>
        <v>#REF!</v>
      </c>
      <c r="CV3" s="233" t="e">
        <f>YEAR(CV2)*(#REF!="Quarterly")</f>
        <v>#REF!</v>
      </c>
      <c r="CW3" s="233" t="e">
        <f>YEAR(CW2)*(#REF!="Quarterly")</f>
        <v>#REF!</v>
      </c>
      <c r="CX3" s="233" t="e">
        <f>YEAR(CX2)*(#REF!="Quarterly")</f>
        <v>#REF!</v>
      </c>
      <c r="CY3" s="233" t="e">
        <f>YEAR(CY2)*(#REF!="Quarterly")</f>
        <v>#REF!</v>
      </c>
      <c r="CZ3" s="233" t="e">
        <f>YEAR(CZ2)*(#REF!="Quarterly")</f>
        <v>#REF!</v>
      </c>
      <c r="DA3" s="233" t="e">
        <f>YEAR(DA2)*(#REF!="Quarterly")</f>
        <v>#REF!</v>
      </c>
      <c r="DB3" s="233" t="e">
        <f>YEAR(DB2)*(#REF!="Quarterly")</f>
        <v>#REF!</v>
      </c>
      <c r="DC3" s="233" t="e">
        <f>YEAR(DC2)*(#REF!="Quarterly")</f>
        <v>#REF!</v>
      </c>
      <c r="DD3" s="233" t="e">
        <f>YEAR(DD2)*(#REF!="Quarterly")</f>
        <v>#REF!</v>
      </c>
      <c r="DE3" s="233" t="e">
        <f>YEAR(DE2)*(#REF!="Quarterly")</f>
        <v>#REF!</v>
      </c>
      <c r="DF3" s="233" t="e">
        <f>YEAR(DF2)*(#REF!="Quarterly")</f>
        <v>#REF!</v>
      </c>
      <c r="DG3" s="233" t="e">
        <f>YEAR(DG2)*(#REF!="Quarterly")</f>
        <v>#REF!</v>
      </c>
      <c r="DH3" s="233" t="e">
        <f>YEAR(DH2)*(#REF!="Quarterly")</f>
        <v>#REF!</v>
      </c>
      <c r="DI3" s="233" t="e">
        <f>YEAR(DI2)*(#REF!="Quarterly")</f>
        <v>#REF!</v>
      </c>
      <c r="DJ3" s="233" t="e">
        <f>YEAR(DJ2)*(#REF!="Quarterly")</f>
        <v>#REF!</v>
      </c>
      <c r="DK3" s="233" t="e">
        <f>YEAR(DK2)*(#REF!="Quarterly")</f>
        <v>#REF!</v>
      </c>
    </row>
    <row r="4" spans="1:115" outlineLevel="1" x14ac:dyDescent="0.35">
      <c r="B4" t="s">
        <v>247</v>
      </c>
      <c r="C4" t="s">
        <v>242</v>
      </c>
      <c r="D4" t="s">
        <v>217</v>
      </c>
      <c r="E4" t="s">
        <v>245</v>
      </c>
      <c r="F4" t="s">
        <v>148</v>
      </c>
      <c r="G4" s="96"/>
      <c r="H4" s="8"/>
      <c r="I4" s="97"/>
      <c r="J4" s="232"/>
      <c r="K4" s="232"/>
      <c r="L4" s="232"/>
      <c r="M4" s="232"/>
      <c r="N4" s="232"/>
      <c r="O4" s="232"/>
      <c r="P4" s="169" t="s">
        <v>61</v>
      </c>
      <c r="Q4" s="234" t="e">
        <f>Q3*(MONTH(Q2)=12)*(#REF!="Monthly")</f>
        <v>#REF!</v>
      </c>
      <c r="R4" s="234" t="e">
        <f>R3*(MONTH(R2)=12)*(#REF!="Monthly")</f>
        <v>#REF!</v>
      </c>
      <c r="S4" s="234" t="e">
        <f>S3*(MONTH(S2)=12)*(#REF!="Monthly")</f>
        <v>#REF!</v>
      </c>
      <c r="T4" s="234" t="e">
        <f>T3*(MONTH(T2)=12)*(#REF!="Monthly")</f>
        <v>#REF!</v>
      </c>
      <c r="U4" s="234" t="e">
        <f>U3*(MONTH(U2)=12)*(#REF!="Monthly")</f>
        <v>#REF!</v>
      </c>
      <c r="V4" s="234" t="e">
        <f>V3*(MONTH(V2)=12)*(#REF!="Monthly")</f>
        <v>#REF!</v>
      </c>
      <c r="W4" s="234" t="e">
        <f>W3*(MONTH(W2)=12)*(#REF!="Monthly")</f>
        <v>#REF!</v>
      </c>
      <c r="X4" s="234" t="e">
        <f>X3*(MONTH(X2)=12)*(#REF!="Monthly")</f>
        <v>#REF!</v>
      </c>
      <c r="Y4" s="234" t="e">
        <f>Y3*(MONTH(Y2)=12)*(#REF!="Monthly")</f>
        <v>#REF!</v>
      </c>
      <c r="Z4" s="234" t="e">
        <f>Z3*(MONTH(Z2)=12)*(#REF!="Monthly")</f>
        <v>#REF!</v>
      </c>
      <c r="AA4" s="234" t="e">
        <f>AA3*(MONTH(AA2)=12)*(#REF!="Monthly")</f>
        <v>#REF!</v>
      </c>
      <c r="AB4" s="234" t="e">
        <f>AB3*(MONTH(AB2)=12)*(#REF!="Monthly")</f>
        <v>#REF!</v>
      </c>
      <c r="AC4" s="234" t="e">
        <f>AC3*(MONTH(AC2)=12)*(#REF!="Monthly")</f>
        <v>#REF!</v>
      </c>
      <c r="AD4" s="234" t="e">
        <f>AD3*(MONTH(AD2)=12)*(#REF!="Monthly")</f>
        <v>#REF!</v>
      </c>
      <c r="AE4" s="234" t="e">
        <f>AE3*(MONTH(AE2)=12)*(#REF!="Monthly")</f>
        <v>#REF!</v>
      </c>
      <c r="AF4" s="234" t="e">
        <f>AF3*(MONTH(AF2)=12)*(#REF!="Monthly")</f>
        <v>#REF!</v>
      </c>
      <c r="AG4" s="234" t="e">
        <f>AG3*(MONTH(AG2)=12)*(#REF!="Monthly")</f>
        <v>#REF!</v>
      </c>
      <c r="AH4" s="234" t="e">
        <f>AH3*(MONTH(AH2)=12)*(#REF!="Monthly")</f>
        <v>#REF!</v>
      </c>
      <c r="AI4" s="234" t="e">
        <f>AI3*(MONTH(AI2)=12)*(#REF!="Monthly")</f>
        <v>#REF!</v>
      </c>
      <c r="AJ4" s="234" t="e">
        <f>AJ3*(MONTH(AJ2)=12)*(#REF!="Monthly")</f>
        <v>#REF!</v>
      </c>
      <c r="AK4" s="234" t="e">
        <f>AK3*(MONTH(AK2)=12)*(#REF!="Monthly")</f>
        <v>#REF!</v>
      </c>
      <c r="AL4" s="234" t="e">
        <f>AL3*(MONTH(AL2)=12)*(#REF!="Monthly")</f>
        <v>#REF!</v>
      </c>
      <c r="AM4" s="234" t="e">
        <f>AM3*(MONTH(AM2)=12)*(#REF!="Monthly")</f>
        <v>#REF!</v>
      </c>
      <c r="AN4" s="234" t="e">
        <f>AN3*(MONTH(AN2)=12)*(#REF!="Monthly")</f>
        <v>#REF!</v>
      </c>
      <c r="AO4" s="234" t="e">
        <f>AO3*(MONTH(AO2)=12)*(#REF!="Monthly")</f>
        <v>#REF!</v>
      </c>
      <c r="AP4" s="234" t="e">
        <f>AP3*(MONTH(AP2)=12)*(#REF!="Monthly")</f>
        <v>#REF!</v>
      </c>
      <c r="AQ4" s="234" t="e">
        <f>AQ3*(MONTH(AQ2)=12)*(#REF!="Monthly")</f>
        <v>#REF!</v>
      </c>
      <c r="AR4" s="234" t="e">
        <f>AR3*(MONTH(AR2)=12)*(#REF!="Monthly")</f>
        <v>#REF!</v>
      </c>
      <c r="AS4" s="234" t="e">
        <f>AS3*(MONTH(AS2)=12)*(#REF!="Monthly")</f>
        <v>#REF!</v>
      </c>
      <c r="AT4" s="234" t="e">
        <f>AT3*(MONTH(AT2)=12)*(#REF!="Monthly")</f>
        <v>#REF!</v>
      </c>
      <c r="AU4" s="234" t="e">
        <f>AU3*(MONTH(AU2)=12)*(#REF!="Monthly")</f>
        <v>#REF!</v>
      </c>
      <c r="AV4" s="234" t="e">
        <f>AV3*(MONTH(AV2)=12)*(#REF!="Monthly")</f>
        <v>#REF!</v>
      </c>
      <c r="AW4" s="234" t="e">
        <f>AW3*(MONTH(AW2)=12)*(#REF!="Monthly")</f>
        <v>#REF!</v>
      </c>
      <c r="AX4" s="234" t="e">
        <f>AX3*(MONTH(AX2)=12)*(#REF!="Monthly")</f>
        <v>#REF!</v>
      </c>
      <c r="AY4" s="234" t="e">
        <f>AY3*(MONTH(AY2)=12)*(#REF!="Monthly")</f>
        <v>#REF!</v>
      </c>
      <c r="AZ4" s="234" t="e">
        <f>AZ3*(MONTH(AZ2)=12)*(#REF!="Monthly")</f>
        <v>#REF!</v>
      </c>
      <c r="BA4" s="234" t="e">
        <f>BA3*(MONTH(BA2)=12)*(#REF!="Monthly")</f>
        <v>#REF!</v>
      </c>
      <c r="BB4" s="234" t="e">
        <f>BB3*(MONTH(BB2)=12)*(#REF!="Monthly")</f>
        <v>#REF!</v>
      </c>
      <c r="BC4" s="234" t="e">
        <f>BC3*(MONTH(BC2)=12)*(#REF!="Monthly")</f>
        <v>#REF!</v>
      </c>
      <c r="BD4" s="234" t="e">
        <f>BD3*(MONTH(BD2)=12)*(#REF!="Monthly")</f>
        <v>#REF!</v>
      </c>
      <c r="BE4" s="234" t="e">
        <f>BE3*(MONTH(BE2)=12)*(#REF!="Monthly")</f>
        <v>#REF!</v>
      </c>
      <c r="BF4" s="234" t="e">
        <f>BF3*(MONTH(BF2)=12)*(#REF!="Monthly")</f>
        <v>#REF!</v>
      </c>
      <c r="BG4" s="234" t="e">
        <f>BG3*(MONTH(BG2)=12)*(#REF!="Monthly")</f>
        <v>#REF!</v>
      </c>
      <c r="BH4" s="234" t="e">
        <f>BH3*(MONTH(BH2)=12)*(#REF!="Monthly")</f>
        <v>#REF!</v>
      </c>
      <c r="BI4" s="234" t="e">
        <f>BI3*(MONTH(BI2)=12)*(#REF!="Monthly")</f>
        <v>#REF!</v>
      </c>
      <c r="BJ4" s="234" t="e">
        <f>BJ3*(MONTH(BJ2)=12)*(#REF!="Monthly")</f>
        <v>#REF!</v>
      </c>
      <c r="BK4" s="234" t="e">
        <f>BK3*(MONTH(BK2)=12)*(#REF!="Monthly")</f>
        <v>#REF!</v>
      </c>
      <c r="BL4" s="234" t="e">
        <f>BL3*(MONTH(BL2)=12)*(#REF!="Monthly")</f>
        <v>#REF!</v>
      </c>
      <c r="BM4" s="234" t="e">
        <f>BM3*(MONTH(BM2)=12)*(#REF!="Monthly")</f>
        <v>#REF!</v>
      </c>
      <c r="BN4" s="234" t="e">
        <f>BN3*(MONTH(BN2)=12)*(#REF!="Monthly")</f>
        <v>#REF!</v>
      </c>
      <c r="BO4" s="234" t="e">
        <f>BO3*(MONTH(BO2)=12)*(#REF!="Monthly")</f>
        <v>#REF!</v>
      </c>
      <c r="BP4" s="234" t="e">
        <f>BP3*(MONTH(BP2)=12)*(#REF!="Monthly")</f>
        <v>#REF!</v>
      </c>
      <c r="BQ4" s="234" t="e">
        <f>BQ3*(MONTH(BQ2)=12)*(#REF!="Monthly")</f>
        <v>#REF!</v>
      </c>
      <c r="BR4" s="234" t="e">
        <f>BR3*(MONTH(BR2)=12)*(#REF!="Monthly")</f>
        <v>#REF!</v>
      </c>
      <c r="BS4" s="234" t="e">
        <f>BS3*(MONTH(BS2)=12)*(#REF!="Monthly")</f>
        <v>#REF!</v>
      </c>
      <c r="BT4" s="234" t="e">
        <f>BT3*(MONTH(BT2)=12)*(#REF!="Monthly")</f>
        <v>#REF!</v>
      </c>
      <c r="BU4" s="234" t="e">
        <f>BU3*(MONTH(BU2)=12)*(#REF!="Monthly")</f>
        <v>#REF!</v>
      </c>
      <c r="BV4" s="234" t="e">
        <f>BV3*(MONTH(BV2)=12)*(#REF!="Monthly")</f>
        <v>#REF!</v>
      </c>
      <c r="BW4" s="234" t="e">
        <f>BW3*(MONTH(BW2)=12)*(#REF!="Monthly")</f>
        <v>#REF!</v>
      </c>
      <c r="BX4" s="234" t="e">
        <f>BX3*(MONTH(BX2)=12)*(#REF!="Monthly")</f>
        <v>#REF!</v>
      </c>
      <c r="BY4" s="234" t="e">
        <f>BY3*(MONTH(BY2)=12)*(#REF!="Monthly")</f>
        <v>#REF!</v>
      </c>
      <c r="BZ4" s="234" t="e">
        <f>BZ3*(MONTH(BZ2)=12)*(#REF!="Monthly")</f>
        <v>#REF!</v>
      </c>
      <c r="CA4" s="234" t="e">
        <f>CA3*(MONTH(CA2)=12)*(#REF!="Monthly")</f>
        <v>#REF!</v>
      </c>
      <c r="CB4" s="234" t="e">
        <f>CB3*(MONTH(CB2)=12)*(#REF!="Monthly")</f>
        <v>#REF!</v>
      </c>
      <c r="CC4" s="234" t="e">
        <f>CC3*(MONTH(CC2)=12)*(#REF!="Monthly")</f>
        <v>#REF!</v>
      </c>
      <c r="CD4" s="234" t="e">
        <f>CD3*(MONTH(CD2)=12)*(#REF!="Monthly")</f>
        <v>#REF!</v>
      </c>
      <c r="CE4" s="234" t="e">
        <f>CE3*(MONTH(CE2)=12)*(#REF!="Monthly")</f>
        <v>#REF!</v>
      </c>
      <c r="CF4" s="234" t="e">
        <f>CF3*(MONTH(CF2)=12)*(#REF!="Monthly")</f>
        <v>#REF!</v>
      </c>
      <c r="CG4" s="234" t="e">
        <f>CG3*(MONTH(CG2)=12)*(#REF!="Monthly")</f>
        <v>#REF!</v>
      </c>
      <c r="CH4" s="234" t="e">
        <f>CH3*(MONTH(CH2)=12)*(#REF!="Monthly")</f>
        <v>#REF!</v>
      </c>
      <c r="CI4" s="234" t="e">
        <f>CI3*(MONTH(CI2)=12)*(#REF!="Monthly")</f>
        <v>#REF!</v>
      </c>
      <c r="CJ4" s="234" t="e">
        <f>CJ3*(MONTH(CJ2)=12)*(#REF!="Monthly")</f>
        <v>#REF!</v>
      </c>
      <c r="CK4" s="234" t="e">
        <f>CK3*(MONTH(CK2)=12)*(#REF!="Monthly")</f>
        <v>#REF!</v>
      </c>
      <c r="CL4" s="169" t="s">
        <v>61</v>
      </c>
      <c r="CM4" s="97"/>
      <c r="CN4" s="233" t="e">
        <f>CN3*(MONTH(CN2)=12)*(#REF!="Quarterly")</f>
        <v>#REF!</v>
      </c>
      <c r="CO4" s="233" t="e">
        <f>CO3*(MONTH(CO2)=12)*(#REF!="Quarterly")</f>
        <v>#REF!</v>
      </c>
      <c r="CP4" s="233" t="e">
        <f>CP3*(MONTH(CP2)=12)*(#REF!="Quarterly")</f>
        <v>#REF!</v>
      </c>
      <c r="CQ4" s="233" t="e">
        <f>CQ3*(MONTH(CQ2)=12)*(#REF!="Quarterly")</f>
        <v>#REF!</v>
      </c>
      <c r="CR4" s="233" t="e">
        <f>CR3*(MONTH(CR2)=12)*(#REF!="Quarterly")</f>
        <v>#REF!</v>
      </c>
      <c r="CS4" s="233" t="e">
        <f>CS3*(MONTH(CS2)=12)*(#REF!="Quarterly")</f>
        <v>#REF!</v>
      </c>
      <c r="CT4" s="233" t="e">
        <f>CT3*(MONTH(CT2)=12)*(#REF!="Quarterly")</f>
        <v>#REF!</v>
      </c>
      <c r="CU4" s="233" t="e">
        <f>CU3*(MONTH(CU2)=12)*(#REF!="Quarterly")</f>
        <v>#REF!</v>
      </c>
      <c r="CV4" s="233" t="e">
        <f>CV3*(MONTH(CV2)=12)*(#REF!="Quarterly")</f>
        <v>#REF!</v>
      </c>
      <c r="CW4" s="233" t="e">
        <f>CW3*(MONTH(CW2)=12)*(#REF!="Quarterly")</f>
        <v>#REF!</v>
      </c>
      <c r="CX4" s="233" t="e">
        <f>CX3*(MONTH(CX2)=12)*(#REF!="Quarterly")</f>
        <v>#REF!</v>
      </c>
      <c r="CY4" s="233" t="e">
        <f>CY3*(MONTH(CY2)=12)*(#REF!="Quarterly")</f>
        <v>#REF!</v>
      </c>
      <c r="CZ4" s="233" t="e">
        <f>CZ3*(MONTH(CZ2)=12)*(#REF!="Quarterly")</f>
        <v>#REF!</v>
      </c>
      <c r="DA4" s="233" t="e">
        <f>DA3*(MONTH(DA2)=12)*(#REF!="Quarterly")</f>
        <v>#REF!</v>
      </c>
      <c r="DB4" s="233" t="e">
        <f>DB3*(MONTH(DB2)=12)*(#REF!="Quarterly")</f>
        <v>#REF!</v>
      </c>
      <c r="DC4" s="233" t="e">
        <f>DC3*(MONTH(DC2)=12)*(#REF!="Quarterly")</f>
        <v>#REF!</v>
      </c>
      <c r="DD4" s="233" t="e">
        <f>DD3*(MONTH(DD2)=12)*(#REF!="Quarterly")</f>
        <v>#REF!</v>
      </c>
      <c r="DE4" s="233" t="e">
        <f>DE3*(MONTH(DE2)=12)*(#REF!="Quarterly")</f>
        <v>#REF!</v>
      </c>
      <c r="DF4" s="233" t="e">
        <f>DF3*(MONTH(DF2)=12)*(#REF!="Quarterly")</f>
        <v>#REF!</v>
      </c>
      <c r="DG4" s="233" t="e">
        <f>DG3*(MONTH(DG2)=12)*(#REF!="Quarterly")</f>
        <v>#REF!</v>
      </c>
      <c r="DH4" s="233" t="e">
        <f>DH3*(MONTH(DH2)=12)*(#REF!="Quarterly")</f>
        <v>#REF!</v>
      </c>
      <c r="DI4" s="233" t="e">
        <f>DI3*(MONTH(DI2)=12)*(#REF!="Quarterly")</f>
        <v>#REF!</v>
      </c>
      <c r="DJ4" s="233" t="e">
        <f>DJ3*(MONTH(DJ2)=12)*(#REF!="Quarterly")</f>
        <v>#REF!</v>
      </c>
      <c r="DK4" s="233" t="e">
        <f>DK3*(MONTH(DK2)=12)*(#REF!="Quarterly")</f>
        <v>#REF!</v>
      </c>
    </row>
    <row r="5" spans="1:115" outlineLevel="1" x14ac:dyDescent="0.35">
      <c r="H5" s="12"/>
      <c r="I5" s="60"/>
      <c r="J5" s="12"/>
      <c r="K5" s="12"/>
      <c r="L5" s="12"/>
      <c r="M5" s="12"/>
      <c r="N5" s="12"/>
      <c r="O5" s="12"/>
      <c r="P5" s="169" t="s">
        <v>506</v>
      </c>
      <c r="Q5" s="14">
        <v>12</v>
      </c>
      <c r="R5" s="14">
        <v>12</v>
      </c>
      <c r="S5" s="14">
        <v>12</v>
      </c>
      <c r="T5" s="14">
        <v>12</v>
      </c>
      <c r="U5" s="14">
        <v>12</v>
      </c>
      <c r="V5" s="14">
        <v>12</v>
      </c>
      <c r="W5" s="14">
        <v>12</v>
      </c>
      <c r="X5" s="14">
        <v>12</v>
      </c>
      <c r="Y5" s="14">
        <v>12</v>
      </c>
      <c r="Z5" s="14">
        <v>12</v>
      </c>
      <c r="AA5" s="14">
        <v>12</v>
      </c>
      <c r="AB5" s="14">
        <v>12</v>
      </c>
      <c r="AC5" s="14">
        <v>12</v>
      </c>
      <c r="AD5" s="14">
        <v>12</v>
      </c>
      <c r="AE5" s="14">
        <v>12</v>
      </c>
      <c r="AF5" s="14">
        <v>12</v>
      </c>
      <c r="AG5" s="14">
        <v>12</v>
      </c>
      <c r="AH5" s="14">
        <v>12</v>
      </c>
      <c r="AI5" s="14">
        <v>12</v>
      </c>
      <c r="AJ5" s="14">
        <v>12</v>
      </c>
      <c r="AK5" s="14">
        <v>12</v>
      </c>
      <c r="AL5" s="14">
        <v>12</v>
      </c>
      <c r="AM5" s="14">
        <v>12</v>
      </c>
      <c r="AN5" s="14">
        <v>12</v>
      </c>
      <c r="AO5" s="14">
        <v>12</v>
      </c>
      <c r="AP5" s="14">
        <v>12</v>
      </c>
      <c r="AQ5" s="14">
        <v>12</v>
      </c>
      <c r="AR5" s="14">
        <v>12</v>
      </c>
      <c r="AS5" s="14">
        <v>12</v>
      </c>
      <c r="AT5" s="14">
        <v>12</v>
      </c>
      <c r="AU5" s="14">
        <v>12</v>
      </c>
      <c r="AV5" s="14">
        <v>12</v>
      </c>
      <c r="AW5" s="14">
        <v>12</v>
      </c>
      <c r="AX5" s="14">
        <v>12</v>
      </c>
      <c r="AY5" s="14">
        <v>12</v>
      </c>
      <c r="AZ5" s="14">
        <v>12</v>
      </c>
      <c r="BA5" s="14">
        <v>12</v>
      </c>
      <c r="BB5" s="14">
        <v>12</v>
      </c>
      <c r="BC5" s="14">
        <v>12</v>
      </c>
      <c r="BD5" s="14">
        <v>12</v>
      </c>
      <c r="BE5" s="14">
        <v>12</v>
      </c>
      <c r="BF5" s="14">
        <v>12</v>
      </c>
      <c r="BG5" s="14">
        <v>12</v>
      </c>
      <c r="BH5" s="14">
        <v>12</v>
      </c>
      <c r="BI5" s="14">
        <v>12</v>
      </c>
      <c r="BJ5" s="14">
        <v>12</v>
      </c>
      <c r="BK5" s="14">
        <v>12</v>
      </c>
      <c r="BL5" s="14">
        <v>12</v>
      </c>
      <c r="BM5" s="14">
        <v>12</v>
      </c>
      <c r="BN5" s="14">
        <v>12</v>
      </c>
      <c r="BO5" s="14">
        <v>12</v>
      </c>
      <c r="BP5" s="14">
        <v>12</v>
      </c>
      <c r="BQ5" s="14">
        <v>12</v>
      </c>
      <c r="BR5" s="14">
        <v>12</v>
      </c>
      <c r="BS5" s="14">
        <v>12</v>
      </c>
      <c r="BT5" s="14">
        <v>12</v>
      </c>
      <c r="BU5" s="14">
        <v>12</v>
      </c>
      <c r="BV5" s="14">
        <v>12</v>
      </c>
      <c r="BW5" s="14">
        <v>12</v>
      </c>
      <c r="BX5" s="14">
        <v>12</v>
      </c>
      <c r="BY5" s="14">
        <v>12</v>
      </c>
      <c r="BZ5" s="14">
        <v>12</v>
      </c>
      <c r="CA5" s="14">
        <v>12</v>
      </c>
      <c r="CB5" s="14">
        <v>12</v>
      </c>
      <c r="CC5" s="14">
        <v>12</v>
      </c>
      <c r="CD5" s="14">
        <v>12</v>
      </c>
      <c r="CE5" s="14">
        <v>12</v>
      </c>
      <c r="CF5" s="14">
        <v>12</v>
      </c>
      <c r="CG5" s="14">
        <v>12</v>
      </c>
      <c r="CH5" s="14">
        <v>12</v>
      </c>
      <c r="CI5" s="14">
        <v>12</v>
      </c>
      <c r="CJ5" s="14">
        <v>12</v>
      </c>
      <c r="CK5" s="14">
        <v>12</v>
      </c>
      <c r="CL5" s="169" t="s">
        <v>506</v>
      </c>
      <c r="CM5" s="60"/>
      <c r="CN5" s="14">
        <v>4</v>
      </c>
      <c r="CO5" s="14">
        <v>4</v>
      </c>
      <c r="CP5" s="14">
        <v>4</v>
      </c>
      <c r="CQ5" s="14">
        <v>4</v>
      </c>
      <c r="CR5" s="14">
        <v>4</v>
      </c>
      <c r="CS5" s="14">
        <v>4</v>
      </c>
      <c r="CT5" s="14">
        <v>4</v>
      </c>
      <c r="CU5" s="14">
        <v>4</v>
      </c>
      <c r="CV5" s="14">
        <v>4</v>
      </c>
      <c r="CW5" s="14">
        <v>4</v>
      </c>
      <c r="CX5" s="14">
        <v>4</v>
      </c>
      <c r="CY5" s="14">
        <v>4</v>
      </c>
      <c r="CZ5" s="14">
        <v>4</v>
      </c>
      <c r="DA5" s="14">
        <v>4</v>
      </c>
      <c r="DB5" s="14">
        <v>4</v>
      </c>
      <c r="DC5" s="14">
        <v>4</v>
      </c>
      <c r="DD5" s="14">
        <v>4</v>
      </c>
      <c r="DE5" s="14">
        <v>4</v>
      </c>
      <c r="DF5" s="14">
        <v>4</v>
      </c>
      <c r="DG5" s="14">
        <v>4</v>
      </c>
      <c r="DH5" s="14">
        <v>4</v>
      </c>
      <c r="DI5" s="14">
        <v>4</v>
      </c>
      <c r="DJ5" s="14">
        <v>4</v>
      </c>
      <c r="DK5" s="14">
        <v>4</v>
      </c>
    </row>
    <row r="6" spans="1:115" outlineLevel="1" x14ac:dyDescent="0.35">
      <c r="H6" s="12"/>
      <c r="I6" s="60"/>
      <c r="J6" s="12"/>
      <c r="K6" s="12"/>
      <c r="L6" s="12"/>
      <c r="M6" s="12"/>
      <c r="N6" s="12"/>
      <c r="O6" s="12"/>
      <c r="P6" s="169" t="s">
        <v>540</v>
      </c>
      <c r="Q6" s="14">
        <v>30</v>
      </c>
      <c r="R6" s="14">
        <v>30</v>
      </c>
      <c r="S6" s="14">
        <v>30</v>
      </c>
      <c r="T6" s="14">
        <v>30</v>
      </c>
      <c r="U6" s="14">
        <v>30</v>
      </c>
      <c r="V6" s="14">
        <v>30</v>
      </c>
      <c r="W6" s="14">
        <v>30</v>
      </c>
      <c r="X6" s="14">
        <v>30</v>
      </c>
      <c r="Y6" s="14">
        <v>30</v>
      </c>
      <c r="Z6" s="14">
        <v>30</v>
      </c>
      <c r="AA6" s="14">
        <v>30</v>
      </c>
      <c r="AB6" s="14">
        <v>30</v>
      </c>
      <c r="AC6" s="14">
        <v>30</v>
      </c>
      <c r="AD6" s="14">
        <v>30</v>
      </c>
      <c r="AE6" s="14">
        <v>30</v>
      </c>
      <c r="AF6" s="14">
        <v>30</v>
      </c>
      <c r="AG6" s="14">
        <v>30</v>
      </c>
      <c r="AH6" s="14">
        <v>30</v>
      </c>
      <c r="AI6" s="14">
        <v>30</v>
      </c>
      <c r="AJ6" s="14">
        <v>30</v>
      </c>
      <c r="AK6" s="14">
        <v>30</v>
      </c>
      <c r="AL6" s="14">
        <v>30</v>
      </c>
      <c r="AM6" s="14">
        <v>30</v>
      </c>
      <c r="AN6" s="14">
        <v>30</v>
      </c>
      <c r="AO6" s="14">
        <v>30</v>
      </c>
      <c r="AP6" s="14">
        <v>30</v>
      </c>
      <c r="AQ6" s="14">
        <v>30</v>
      </c>
      <c r="AR6" s="14">
        <v>30</v>
      </c>
      <c r="AS6" s="14">
        <v>30</v>
      </c>
      <c r="AT6" s="14">
        <v>30</v>
      </c>
      <c r="AU6" s="14">
        <v>30</v>
      </c>
      <c r="AV6" s="14">
        <v>30</v>
      </c>
      <c r="AW6" s="14">
        <v>30</v>
      </c>
      <c r="AX6" s="14">
        <v>30</v>
      </c>
      <c r="AY6" s="14">
        <v>30</v>
      </c>
      <c r="AZ6" s="14">
        <v>30</v>
      </c>
      <c r="BA6" s="14">
        <v>30</v>
      </c>
      <c r="BB6" s="14">
        <v>30</v>
      </c>
      <c r="BC6" s="14">
        <v>30</v>
      </c>
      <c r="BD6" s="14">
        <v>30</v>
      </c>
      <c r="BE6" s="14">
        <v>30</v>
      </c>
      <c r="BF6" s="14">
        <v>30</v>
      </c>
      <c r="BG6" s="14">
        <v>30</v>
      </c>
      <c r="BH6" s="14">
        <v>30</v>
      </c>
      <c r="BI6" s="14">
        <v>30</v>
      </c>
      <c r="BJ6" s="14">
        <v>30</v>
      </c>
      <c r="BK6" s="14">
        <v>30</v>
      </c>
      <c r="BL6" s="14">
        <v>30</v>
      </c>
      <c r="BM6" s="14">
        <v>30</v>
      </c>
      <c r="BN6" s="14">
        <v>30</v>
      </c>
      <c r="BO6" s="14">
        <v>30</v>
      </c>
      <c r="BP6" s="14">
        <v>30</v>
      </c>
      <c r="BQ6" s="14">
        <v>30</v>
      </c>
      <c r="BR6" s="14">
        <v>30</v>
      </c>
      <c r="BS6" s="14">
        <v>30</v>
      </c>
      <c r="BT6" s="14">
        <v>30</v>
      </c>
      <c r="BU6" s="14">
        <v>30</v>
      </c>
      <c r="BV6" s="14">
        <v>30</v>
      </c>
      <c r="BW6" s="14">
        <v>30</v>
      </c>
      <c r="BX6" s="14">
        <v>30</v>
      </c>
      <c r="BY6" s="14">
        <v>30</v>
      </c>
      <c r="BZ6" s="14">
        <v>30</v>
      </c>
      <c r="CA6" s="14">
        <v>30</v>
      </c>
      <c r="CB6" s="14">
        <v>30</v>
      </c>
      <c r="CC6" s="14">
        <v>30</v>
      </c>
      <c r="CD6" s="14">
        <v>30</v>
      </c>
      <c r="CE6" s="14">
        <v>30</v>
      </c>
      <c r="CF6" s="14">
        <v>30</v>
      </c>
      <c r="CG6" s="14">
        <v>30</v>
      </c>
      <c r="CH6" s="14">
        <v>30</v>
      </c>
      <c r="CI6" s="14">
        <v>30</v>
      </c>
      <c r="CJ6" s="14">
        <v>30</v>
      </c>
      <c r="CK6" s="14">
        <v>30</v>
      </c>
      <c r="CL6" s="169" t="s">
        <v>539</v>
      </c>
      <c r="CM6" s="60"/>
      <c r="CN6" s="14">
        <v>90</v>
      </c>
      <c r="CO6" s="14">
        <v>90</v>
      </c>
      <c r="CP6" s="14">
        <v>90</v>
      </c>
      <c r="CQ6" s="14">
        <v>90</v>
      </c>
      <c r="CR6" s="14">
        <v>90</v>
      </c>
      <c r="CS6" s="14">
        <v>90</v>
      </c>
      <c r="CT6" s="14">
        <v>90</v>
      </c>
      <c r="CU6" s="14">
        <v>90</v>
      </c>
      <c r="CV6" s="14">
        <v>90</v>
      </c>
      <c r="CW6" s="14">
        <v>90</v>
      </c>
      <c r="CX6" s="14">
        <v>90</v>
      </c>
      <c r="CY6" s="14">
        <v>90</v>
      </c>
      <c r="CZ6" s="14">
        <v>90</v>
      </c>
      <c r="DA6" s="14">
        <v>90</v>
      </c>
      <c r="DB6" s="14">
        <v>90</v>
      </c>
      <c r="DC6" s="14">
        <v>90</v>
      </c>
      <c r="DD6" s="14">
        <v>90</v>
      </c>
      <c r="DE6" s="14">
        <v>90</v>
      </c>
      <c r="DF6" s="14">
        <v>90</v>
      </c>
      <c r="DG6" s="14">
        <v>90</v>
      </c>
      <c r="DH6" s="14">
        <v>90</v>
      </c>
      <c r="DI6" s="14">
        <v>90</v>
      </c>
      <c r="DJ6" s="14">
        <v>90</v>
      </c>
      <c r="DK6" s="14">
        <v>90</v>
      </c>
    </row>
    <row r="7" spans="1:115" outlineLevel="1" x14ac:dyDescent="0.35">
      <c r="H7" s="12"/>
      <c r="I7" s="60"/>
      <c r="J7" s="12"/>
      <c r="K7" s="12"/>
      <c r="L7" s="12"/>
      <c r="M7" s="12"/>
      <c r="N7" s="12"/>
      <c r="O7" s="12"/>
      <c r="P7" s="14" t="s">
        <v>303</v>
      </c>
      <c r="Q7" s="13" t="e">
        <f>MONTH(Q2)</f>
        <v>#REF!</v>
      </c>
      <c r="R7" s="13" t="e">
        <f t="shared" ref="R7:CC7" si="6">MONTH(R2)</f>
        <v>#REF!</v>
      </c>
      <c r="S7" s="13" t="e">
        <f t="shared" si="6"/>
        <v>#REF!</v>
      </c>
      <c r="T7" s="13" t="e">
        <f t="shared" si="6"/>
        <v>#REF!</v>
      </c>
      <c r="U7" s="13" t="e">
        <f t="shared" si="6"/>
        <v>#REF!</v>
      </c>
      <c r="V7" s="13" t="e">
        <f t="shared" si="6"/>
        <v>#REF!</v>
      </c>
      <c r="W7" s="13" t="e">
        <f t="shared" si="6"/>
        <v>#REF!</v>
      </c>
      <c r="X7" s="13" t="e">
        <f t="shared" si="6"/>
        <v>#REF!</v>
      </c>
      <c r="Y7" s="13" t="e">
        <f t="shared" si="6"/>
        <v>#REF!</v>
      </c>
      <c r="Z7" s="13" t="e">
        <f t="shared" si="6"/>
        <v>#REF!</v>
      </c>
      <c r="AA7" s="13" t="e">
        <f t="shared" si="6"/>
        <v>#REF!</v>
      </c>
      <c r="AB7" s="13" t="e">
        <f t="shared" si="6"/>
        <v>#REF!</v>
      </c>
      <c r="AC7" s="13" t="e">
        <f t="shared" si="6"/>
        <v>#REF!</v>
      </c>
      <c r="AD7" s="13" t="e">
        <f t="shared" si="6"/>
        <v>#REF!</v>
      </c>
      <c r="AE7" s="13" t="e">
        <f t="shared" si="6"/>
        <v>#REF!</v>
      </c>
      <c r="AF7" s="13" t="e">
        <f t="shared" si="6"/>
        <v>#REF!</v>
      </c>
      <c r="AG7" s="13" t="e">
        <f t="shared" si="6"/>
        <v>#REF!</v>
      </c>
      <c r="AH7" s="13" t="e">
        <f t="shared" si="6"/>
        <v>#REF!</v>
      </c>
      <c r="AI7" s="13" t="e">
        <f t="shared" si="6"/>
        <v>#REF!</v>
      </c>
      <c r="AJ7" s="13" t="e">
        <f t="shared" si="6"/>
        <v>#REF!</v>
      </c>
      <c r="AK7" s="13" t="e">
        <f t="shared" si="6"/>
        <v>#REF!</v>
      </c>
      <c r="AL7" s="13" t="e">
        <f t="shared" si="6"/>
        <v>#REF!</v>
      </c>
      <c r="AM7" s="13" t="e">
        <f t="shared" si="6"/>
        <v>#REF!</v>
      </c>
      <c r="AN7" s="13" t="e">
        <f t="shared" si="6"/>
        <v>#REF!</v>
      </c>
      <c r="AO7" s="13" t="e">
        <f t="shared" si="6"/>
        <v>#REF!</v>
      </c>
      <c r="AP7" s="13" t="e">
        <f t="shared" si="6"/>
        <v>#REF!</v>
      </c>
      <c r="AQ7" s="13" t="e">
        <f t="shared" si="6"/>
        <v>#REF!</v>
      </c>
      <c r="AR7" s="13" t="e">
        <f t="shared" si="6"/>
        <v>#REF!</v>
      </c>
      <c r="AS7" s="13" t="e">
        <f t="shared" si="6"/>
        <v>#REF!</v>
      </c>
      <c r="AT7" s="13" t="e">
        <f t="shared" si="6"/>
        <v>#REF!</v>
      </c>
      <c r="AU7" s="13" t="e">
        <f t="shared" si="6"/>
        <v>#REF!</v>
      </c>
      <c r="AV7" s="13" t="e">
        <f t="shared" si="6"/>
        <v>#REF!</v>
      </c>
      <c r="AW7" s="13" t="e">
        <f t="shared" si="6"/>
        <v>#REF!</v>
      </c>
      <c r="AX7" s="13" t="e">
        <f t="shared" si="6"/>
        <v>#REF!</v>
      </c>
      <c r="AY7" s="13" t="e">
        <f t="shared" si="6"/>
        <v>#REF!</v>
      </c>
      <c r="AZ7" s="13" t="e">
        <f t="shared" si="6"/>
        <v>#REF!</v>
      </c>
      <c r="BA7" s="13" t="e">
        <f t="shared" si="6"/>
        <v>#REF!</v>
      </c>
      <c r="BB7" s="13" t="e">
        <f t="shared" si="6"/>
        <v>#REF!</v>
      </c>
      <c r="BC7" s="13" t="e">
        <f t="shared" si="6"/>
        <v>#REF!</v>
      </c>
      <c r="BD7" s="13" t="e">
        <f t="shared" si="6"/>
        <v>#REF!</v>
      </c>
      <c r="BE7" s="13" t="e">
        <f t="shared" si="6"/>
        <v>#REF!</v>
      </c>
      <c r="BF7" s="13" t="e">
        <f t="shared" si="6"/>
        <v>#REF!</v>
      </c>
      <c r="BG7" s="13" t="e">
        <f t="shared" si="6"/>
        <v>#REF!</v>
      </c>
      <c r="BH7" s="13" t="e">
        <f t="shared" si="6"/>
        <v>#REF!</v>
      </c>
      <c r="BI7" s="13" t="e">
        <f t="shared" si="6"/>
        <v>#REF!</v>
      </c>
      <c r="BJ7" s="13" t="e">
        <f t="shared" si="6"/>
        <v>#REF!</v>
      </c>
      <c r="BK7" s="13" t="e">
        <f t="shared" si="6"/>
        <v>#REF!</v>
      </c>
      <c r="BL7" s="13" t="e">
        <f t="shared" si="6"/>
        <v>#REF!</v>
      </c>
      <c r="BM7" s="13" t="e">
        <f t="shared" si="6"/>
        <v>#REF!</v>
      </c>
      <c r="BN7" s="13" t="e">
        <f t="shared" si="6"/>
        <v>#REF!</v>
      </c>
      <c r="BO7" s="13" t="e">
        <f t="shared" si="6"/>
        <v>#REF!</v>
      </c>
      <c r="BP7" s="13" t="e">
        <f t="shared" si="6"/>
        <v>#REF!</v>
      </c>
      <c r="BQ7" s="13" t="e">
        <f t="shared" si="6"/>
        <v>#REF!</v>
      </c>
      <c r="BR7" s="13" t="e">
        <f t="shared" si="6"/>
        <v>#REF!</v>
      </c>
      <c r="BS7" s="13" t="e">
        <f t="shared" si="6"/>
        <v>#REF!</v>
      </c>
      <c r="BT7" s="13" t="e">
        <f t="shared" si="6"/>
        <v>#REF!</v>
      </c>
      <c r="BU7" s="13" t="e">
        <f t="shared" si="6"/>
        <v>#REF!</v>
      </c>
      <c r="BV7" s="13" t="e">
        <f t="shared" si="6"/>
        <v>#REF!</v>
      </c>
      <c r="BW7" s="13" t="e">
        <f t="shared" si="6"/>
        <v>#REF!</v>
      </c>
      <c r="BX7" s="13" t="e">
        <f t="shared" si="6"/>
        <v>#REF!</v>
      </c>
      <c r="BY7" s="13" t="e">
        <f t="shared" si="6"/>
        <v>#REF!</v>
      </c>
      <c r="BZ7" s="13" t="e">
        <f t="shared" si="6"/>
        <v>#REF!</v>
      </c>
      <c r="CA7" s="13" t="e">
        <f t="shared" si="6"/>
        <v>#REF!</v>
      </c>
      <c r="CB7" s="13" t="e">
        <f t="shared" si="6"/>
        <v>#REF!</v>
      </c>
      <c r="CC7" s="13" t="e">
        <f t="shared" si="6"/>
        <v>#REF!</v>
      </c>
      <c r="CD7" s="13" t="e">
        <f t="shared" ref="CD7:CL7" si="7">MONTH(CD2)</f>
        <v>#REF!</v>
      </c>
      <c r="CE7" s="13" t="e">
        <f t="shared" si="7"/>
        <v>#REF!</v>
      </c>
      <c r="CF7" s="13" t="e">
        <f t="shared" si="7"/>
        <v>#REF!</v>
      </c>
      <c r="CG7" s="13" t="e">
        <f t="shared" si="7"/>
        <v>#REF!</v>
      </c>
      <c r="CH7" s="13" t="e">
        <f t="shared" si="7"/>
        <v>#REF!</v>
      </c>
      <c r="CI7" s="13" t="e">
        <f t="shared" si="7"/>
        <v>#REF!</v>
      </c>
      <c r="CJ7" s="13" t="e">
        <f t="shared" si="7"/>
        <v>#REF!</v>
      </c>
      <c r="CK7" s="13" t="e">
        <f t="shared" si="7"/>
        <v>#REF!</v>
      </c>
      <c r="CL7" s="13" t="e">
        <f t="shared" si="7"/>
        <v>#VALUE!</v>
      </c>
      <c r="CM7" s="60"/>
      <c r="CN7" s="228">
        <v>1</v>
      </c>
      <c r="CO7" s="227">
        <f t="shared" ref="CO7:DK7" si="8">CN7+1</f>
        <v>2</v>
      </c>
      <c r="CP7" s="227">
        <f t="shared" si="8"/>
        <v>3</v>
      </c>
      <c r="CQ7" s="227">
        <f t="shared" si="8"/>
        <v>4</v>
      </c>
      <c r="CR7" s="227">
        <f t="shared" si="8"/>
        <v>5</v>
      </c>
      <c r="CS7" s="227">
        <f t="shared" si="8"/>
        <v>6</v>
      </c>
      <c r="CT7" s="227">
        <f t="shared" si="8"/>
        <v>7</v>
      </c>
      <c r="CU7" s="227">
        <f t="shared" si="8"/>
        <v>8</v>
      </c>
      <c r="CV7" s="227">
        <f t="shared" si="8"/>
        <v>9</v>
      </c>
      <c r="CW7" s="227">
        <f t="shared" si="8"/>
        <v>10</v>
      </c>
      <c r="CX7" s="227">
        <f t="shared" si="8"/>
        <v>11</v>
      </c>
      <c r="CY7" s="227">
        <f t="shared" si="8"/>
        <v>12</v>
      </c>
      <c r="CZ7" s="227">
        <f t="shared" si="8"/>
        <v>13</v>
      </c>
      <c r="DA7" s="227">
        <f t="shared" si="8"/>
        <v>14</v>
      </c>
      <c r="DB7" s="227">
        <f t="shared" si="8"/>
        <v>15</v>
      </c>
      <c r="DC7" s="227">
        <f t="shared" si="8"/>
        <v>16</v>
      </c>
      <c r="DD7" s="227">
        <f t="shared" si="8"/>
        <v>17</v>
      </c>
      <c r="DE7" s="227">
        <f t="shared" si="8"/>
        <v>18</v>
      </c>
      <c r="DF7" s="227">
        <f t="shared" si="8"/>
        <v>19</v>
      </c>
      <c r="DG7" s="227">
        <f t="shared" si="8"/>
        <v>20</v>
      </c>
      <c r="DH7" s="227">
        <f t="shared" si="8"/>
        <v>21</v>
      </c>
      <c r="DI7" s="227">
        <f t="shared" si="8"/>
        <v>22</v>
      </c>
      <c r="DJ7" s="227">
        <f t="shared" si="8"/>
        <v>23</v>
      </c>
      <c r="DK7" s="227">
        <f t="shared" si="8"/>
        <v>24</v>
      </c>
    </row>
    <row r="8" spans="1:115" outlineLevel="1" x14ac:dyDescent="0.35">
      <c r="D8" s="6"/>
      <c r="E8" s="6"/>
      <c r="F8" s="1"/>
      <c r="G8" s="13"/>
      <c r="H8" s="12"/>
      <c r="I8" s="60"/>
      <c r="J8" s="12"/>
      <c r="K8" s="12"/>
      <c r="L8" s="12"/>
      <c r="M8" s="12"/>
      <c r="N8" s="12"/>
      <c r="O8" s="12"/>
      <c r="Q8" s="13"/>
      <c r="R8" s="13"/>
      <c r="S8" s="13"/>
      <c r="T8" s="13"/>
      <c r="U8" s="13"/>
      <c r="V8" s="13"/>
      <c r="W8" s="13"/>
      <c r="X8" s="13"/>
      <c r="Y8" s="13"/>
      <c r="Z8" s="13"/>
      <c r="AA8" s="13"/>
      <c r="AB8" s="13"/>
      <c r="AC8" s="13"/>
      <c r="AD8" s="13"/>
      <c r="AE8" s="13"/>
      <c r="AF8" s="13"/>
      <c r="AG8" s="13"/>
      <c r="AH8" s="13"/>
      <c r="AI8" s="13"/>
      <c r="AJ8" s="13"/>
      <c r="AK8" s="13"/>
      <c r="AL8" s="13"/>
      <c r="AM8" s="13"/>
      <c r="AN8" s="13"/>
      <c r="AO8" s="13"/>
      <c r="AP8" s="13"/>
      <c r="AQ8" s="13"/>
      <c r="AR8" s="13"/>
      <c r="AS8" s="13"/>
      <c r="AT8" s="13"/>
      <c r="AU8" s="13"/>
      <c r="AV8" s="13"/>
      <c r="AW8" s="13"/>
      <c r="AX8" s="13"/>
      <c r="AY8" s="13"/>
      <c r="AZ8" s="13"/>
      <c r="BA8" s="13"/>
      <c r="BB8" s="13"/>
      <c r="BC8" s="13"/>
      <c r="BD8" s="13"/>
      <c r="BE8" s="13"/>
      <c r="BF8" s="13"/>
      <c r="BG8" s="13"/>
      <c r="BH8" s="13"/>
      <c r="BI8" s="13"/>
      <c r="BJ8" s="13"/>
      <c r="BK8" s="13"/>
      <c r="BL8" s="13"/>
      <c r="BM8" s="13"/>
      <c r="BN8" s="13"/>
      <c r="BO8" s="13"/>
      <c r="BP8" s="13"/>
      <c r="BQ8" s="13"/>
      <c r="BR8" s="13"/>
      <c r="BS8" s="13"/>
      <c r="BT8" s="13"/>
      <c r="BU8" s="13"/>
      <c r="BV8" s="13"/>
      <c r="BW8" s="13"/>
      <c r="BX8" s="13"/>
      <c r="BY8" s="13"/>
      <c r="BZ8" s="13"/>
      <c r="CA8" s="13"/>
      <c r="CB8" s="13"/>
      <c r="CC8" s="13"/>
      <c r="CD8" s="13"/>
      <c r="CE8" s="13"/>
      <c r="CF8" s="13"/>
      <c r="CG8" s="13"/>
      <c r="CH8" s="13"/>
      <c r="CI8" s="13"/>
      <c r="CJ8" s="13"/>
      <c r="CK8" s="13"/>
      <c r="CL8" s="169" t="s">
        <v>508</v>
      </c>
      <c r="CM8" s="60"/>
      <c r="CN8" s="12">
        <f t="shared" ref="CN8:DK8" si="9">MONTH(CN2)</f>
        <v>3</v>
      </c>
      <c r="CO8" s="12">
        <f t="shared" si="9"/>
        <v>6</v>
      </c>
      <c r="CP8" s="12">
        <f t="shared" si="9"/>
        <v>9</v>
      </c>
      <c r="CQ8" s="12">
        <f t="shared" si="9"/>
        <v>12</v>
      </c>
      <c r="CR8" s="12">
        <f t="shared" si="9"/>
        <v>3</v>
      </c>
      <c r="CS8" s="12">
        <f t="shared" si="9"/>
        <v>6</v>
      </c>
      <c r="CT8" s="12">
        <f t="shared" si="9"/>
        <v>9</v>
      </c>
      <c r="CU8" s="12">
        <f t="shared" si="9"/>
        <v>12</v>
      </c>
      <c r="CV8" s="12">
        <f t="shared" si="9"/>
        <v>3</v>
      </c>
      <c r="CW8" s="12">
        <f t="shared" si="9"/>
        <v>6</v>
      </c>
      <c r="CX8" s="12">
        <f t="shared" si="9"/>
        <v>9</v>
      </c>
      <c r="CY8" s="12">
        <f t="shared" si="9"/>
        <v>12</v>
      </c>
      <c r="CZ8" s="12">
        <f t="shared" si="9"/>
        <v>3</v>
      </c>
      <c r="DA8" s="12">
        <f t="shared" si="9"/>
        <v>6</v>
      </c>
      <c r="DB8" s="12">
        <f t="shared" si="9"/>
        <v>9</v>
      </c>
      <c r="DC8" s="12">
        <f t="shared" si="9"/>
        <v>12</v>
      </c>
      <c r="DD8" s="12">
        <f t="shared" si="9"/>
        <v>3</v>
      </c>
      <c r="DE8" s="12">
        <f t="shared" si="9"/>
        <v>6</v>
      </c>
      <c r="DF8" s="12">
        <f t="shared" si="9"/>
        <v>9</v>
      </c>
      <c r="DG8" s="12">
        <f t="shared" si="9"/>
        <v>12</v>
      </c>
      <c r="DH8" s="12">
        <f t="shared" si="9"/>
        <v>3</v>
      </c>
      <c r="DI8" s="12">
        <f t="shared" si="9"/>
        <v>6</v>
      </c>
      <c r="DJ8" s="12">
        <f t="shared" si="9"/>
        <v>9</v>
      </c>
      <c r="DK8" s="12">
        <f t="shared" si="9"/>
        <v>12</v>
      </c>
    </row>
    <row r="9" spans="1:115" outlineLevel="1" x14ac:dyDescent="0.35">
      <c r="D9" s="6"/>
      <c r="E9" s="6"/>
      <c r="F9" s="1"/>
      <c r="G9" s="13"/>
      <c r="H9" s="12"/>
      <c r="I9" s="60"/>
      <c r="J9" s="12"/>
      <c r="K9" s="12"/>
      <c r="L9" s="12"/>
      <c r="M9" s="12"/>
      <c r="N9" s="12"/>
      <c r="O9" s="12"/>
      <c r="Q9" s="13"/>
      <c r="R9" s="13"/>
      <c r="S9" s="13"/>
      <c r="T9" s="13"/>
      <c r="U9" s="13"/>
      <c r="V9" s="13"/>
      <c r="W9" s="13"/>
      <c r="X9" s="13"/>
      <c r="Y9" s="13"/>
      <c r="Z9" s="13"/>
      <c r="AA9" s="13"/>
      <c r="AB9" s="13"/>
      <c r="AC9" s="13"/>
      <c r="AD9" s="13"/>
      <c r="AE9" s="13"/>
      <c r="AF9" s="13"/>
      <c r="AG9" s="13"/>
      <c r="AH9" s="13"/>
      <c r="AI9" s="13"/>
      <c r="AJ9" s="13"/>
      <c r="AK9" s="13"/>
      <c r="AL9" s="13"/>
      <c r="AM9" s="13"/>
      <c r="AN9" s="13"/>
      <c r="AO9" s="13"/>
      <c r="AP9" s="13"/>
      <c r="AQ9" s="13"/>
      <c r="AR9" s="13"/>
      <c r="AS9" s="13"/>
      <c r="AT9" s="13"/>
      <c r="AU9" s="13"/>
      <c r="AV9" s="13"/>
      <c r="AW9" s="13"/>
      <c r="AX9" s="13"/>
      <c r="AY9" s="13"/>
      <c r="AZ9" s="13"/>
      <c r="BA9" s="13"/>
      <c r="BB9" s="13"/>
      <c r="BC9" s="13"/>
      <c r="BD9" s="13"/>
      <c r="BE9" s="13"/>
      <c r="BF9" s="13"/>
      <c r="BG9" s="13"/>
      <c r="BH9" s="13"/>
      <c r="BI9" s="13"/>
      <c r="BJ9" s="13"/>
      <c r="BK9" s="13"/>
      <c r="BL9" s="13"/>
      <c r="BM9" s="13"/>
      <c r="BN9" s="13"/>
      <c r="BO9" s="13"/>
      <c r="BP9" s="13"/>
      <c r="BQ9" s="13"/>
      <c r="BR9" s="13"/>
      <c r="BS9" s="13"/>
      <c r="BT9" s="13"/>
      <c r="BU9" s="13"/>
      <c r="BV9" s="13"/>
      <c r="BW9" s="13"/>
      <c r="BX9" s="13"/>
      <c r="BY9" s="13"/>
      <c r="BZ9" s="13"/>
      <c r="CA9" s="13"/>
      <c r="CB9" s="13"/>
      <c r="CC9" s="13"/>
      <c r="CD9" s="13"/>
      <c r="CE9" s="13"/>
      <c r="CF9" s="13"/>
      <c r="CG9" s="13"/>
      <c r="CH9" s="13"/>
      <c r="CI9" s="13"/>
      <c r="CJ9" s="13"/>
      <c r="CK9" s="13"/>
      <c r="CL9" s="169" t="s">
        <v>508</v>
      </c>
      <c r="CM9" s="60"/>
      <c r="CN9" s="12">
        <f t="shared" ref="CN9:DK9" si="10">ROUNDUP(MONTH(CN2)/3,0)</f>
        <v>1</v>
      </c>
      <c r="CO9" s="12">
        <f t="shared" si="10"/>
        <v>2</v>
      </c>
      <c r="CP9" s="12">
        <f t="shared" si="10"/>
        <v>3</v>
      </c>
      <c r="CQ9" s="12">
        <f t="shared" si="10"/>
        <v>4</v>
      </c>
      <c r="CR9" s="12">
        <f t="shared" si="10"/>
        <v>1</v>
      </c>
      <c r="CS9" s="12">
        <f t="shared" si="10"/>
        <v>2</v>
      </c>
      <c r="CT9" s="12">
        <f t="shared" si="10"/>
        <v>3</v>
      </c>
      <c r="CU9" s="12">
        <f t="shared" si="10"/>
        <v>4</v>
      </c>
      <c r="CV9" s="12">
        <f t="shared" si="10"/>
        <v>1</v>
      </c>
      <c r="CW9" s="12">
        <f t="shared" si="10"/>
        <v>2</v>
      </c>
      <c r="CX9" s="12">
        <f t="shared" si="10"/>
        <v>3</v>
      </c>
      <c r="CY9" s="12">
        <f t="shared" si="10"/>
        <v>4</v>
      </c>
      <c r="CZ9" s="12">
        <f t="shared" si="10"/>
        <v>1</v>
      </c>
      <c r="DA9" s="12">
        <f t="shared" si="10"/>
        <v>2</v>
      </c>
      <c r="DB9" s="12">
        <f t="shared" si="10"/>
        <v>3</v>
      </c>
      <c r="DC9" s="12">
        <f t="shared" si="10"/>
        <v>4</v>
      </c>
      <c r="DD9" s="12">
        <f t="shared" si="10"/>
        <v>1</v>
      </c>
      <c r="DE9" s="12">
        <f t="shared" si="10"/>
        <v>2</v>
      </c>
      <c r="DF9" s="12">
        <f t="shared" si="10"/>
        <v>3</v>
      </c>
      <c r="DG9" s="12">
        <f t="shared" si="10"/>
        <v>4</v>
      </c>
      <c r="DH9" s="12">
        <f t="shared" si="10"/>
        <v>1</v>
      </c>
      <c r="DI9" s="12">
        <f t="shared" si="10"/>
        <v>2</v>
      </c>
      <c r="DJ9" s="12">
        <f t="shared" si="10"/>
        <v>3</v>
      </c>
      <c r="DK9" s="12">
        <f t="shared" si="10"/>
        <v>4</v>
      </c>
    </row>
    <row r="10" spans="1:115" ht="5.5" customHeight="1" x14ac:dyDescent="0.35">
      <c r="D10" s="6"/>
      <c r="E10" s="6"/>
      <c r="F10" s="1"/>
      <c r="G10" s="13"/>
      <c r="H10" s="12"/>
      <c r="I10" s="60"/>
      <c r="J10" s="12"/>
      <c r="K10" s="12"/>
      <c r="L10" s="12"/>
      <c r="M10" s="12"/>
      <c r="N10" s="12"/>
      <c r="O10" s="12"/>
      <c r="Q10" s="13"/>
      <c r="R10" s="13"/>
      <c r="S10" s="13"/>
      <c r="T10" s="13"/>
      <c r="U10" s="13"/>
      <c r="V10" s="13"/>
      <c r="W10" s="13"/>
      <c r="X10" s="13"/>
      <c r="Y10" s="13"/>
      <c r="Z10" s="13"/>
      <c r="AA10" s="13"/>
      <c r="AB10" s="13"/>
      <c r="AC10" s="13"/>
      <c r="AD10" s="13"/>
      <c r="AE10" s="13"/>
      <c r="AF10" s="13"/>
      <c r="AG10" s="13"/>
      <c r="AH10" s="13"/>
      <c r="AI10" s="13"/>
      <c r="AJ10" s="13"/>
      <c r="AK10" s="13"/>
      <c r="AL10" s="13"/>
      <c r="AM10" s="13"/>
      <c r="AN10" s="13"/>
      <c r="AO10" s="13"/>
      <c r="AP10" s="13"/>
      <c r="AQ10" s="13"/>
      <c r="AR10" s="13"/>
      <c r="AS10" s="13"/>
      <c r="AT10" s="13"/>
      <c r="AU10" s="13"/>
      <c r="AV10" s="13"/>
      <c r="AW10" s="13"/>
      <c r="AX10" s="13"/>
      <c r="AY10" s="13"/>
      <c r="AZ10" s="13"/>
      <c r="BA10" s="13"/>
      <c r="BB10" s="13"/>
      <c r="BC10" s="13"/>
      <c r="BD10" s="13"/>
      <c r="BE10" s="13"/>
      <c r="BF10" s="13"/>
      <c r="BG10" s="13"/>
      <c r="BH10" s="13"/>
      <c r="BI10" s="13"/>
      <c r="BJ10" s="13"/>
      <c r="BK10" s="13"/>
      <c r="BL10" s="13"/>
      <c r="BM10" s="13"/>
      <c r="BN10" s="13"/>
      <c r="BO10" s="13"/>
      <c r="BP10" s="13"/>
      <c r="BQ10" s="13"/>
      <c r="BR10" s="13"/>
      <c r="BS10" s="13"/>
      <c r="BT10" s="13"/>
      <c r="BU10" s="13"/>
      <c r="BV10" s="13"/>
      <c r="BW10" s="13"/>
      <c r="BX10" s="13"/>
      <c r="BY10" s="13"/>
      <c r="BZ10" s="13"/>
      <c r="CA10" s="13"/>
      <c r="CB10" s="13"/>
      <c r="CC10" s="13"/>
      <c r="CD10" s="13"/>
      <c r="CE10" s="13"/>
      <c r="CF10" s="13"/>
      <c r="CG10" s="13"/>
      <c r="CH10" s="13"/>
      <c r="CI10" s="13"/>
      <c r="CJ10" s="13"/>
      <c r="CK10" s="13"/>
      <c r="CM10" s="60"/>
    </row>
    <row r="11" spans="1:115" x14ac:dyDescent="0.35">
      <c r="A11" s="31"/>
      <c r="B11" s="173" t="s">
        <v>243</v>
      </c>
      <c r="C11" s="102"/>
      <c r="D11" s="103" t="s">
        <v>246</v>
      </c>
      <c r="E11" s="104" t="str">
        <f t="shared" ref="E11:E13" si="11">ROW()&amp;" "&amp;D11</f>
        <v>11 GENASS</v>
      </c>
      <c r="F11" s="103" t="s">
        <v>340</v>
      </c>
      <c r="G11" s="108" t="s">
        <v>229</v>
      </c>
      <c r="H11" s="102"/>
      <c r="I11" s="106"/>
      <c r="J11" s="102"/>
      <c r="K11" s="102"/>
      <c r="L11" s="102"/>
      <c r="M11" s="102"/>
      <c r="N11" s="102"/>
      <c r="O11" s="107"/>
      <c r="Q11" s="137"/>
      <c r="R11" s="105"/>
      <c r="S11" s="105"/>
      <c r="T11" s="105"/>
      <c r="U11" s="105"/>
      <c r="V11" s="105"/>
      <c r="W11" s="105"/>
      <c r="X11" s="105"/>
      <c r="Y11" s="105"/>
      <c r="Z11" s="105"/>
      <c r="AA11" s="105"/>
      <c r="AB11" s="105"/>
      <c r="AC11" s="105"/>
      <c r="AD11" s="105"/>
      <c r="AE11" s="105"/>
      <c r="AF11" s="105"/>
      <c r="AG11" s="105"/>
      <c r="AH11" s="105"/>
      <c r="AI11" s="105"/>
      <c r="AJ11" s="105"/>
      <c r="AK11" s="105"/>
      <c r="AL11" s="105"/>
      <c r="AM11" s="105"/>
      <c r="AN11" s="105"/>
      <c r="AO11" s="105"/>
      <c r="AP11" s="105"/>
      <c r="AQ11" s="105"/>
      <c r="AR11" s="105"/>
      <c r="AS11" s="105"/>
      <c r="AT11" s="105"/>
      <c r="AU11" s="105"/>
      <c r="AV11" s="105"/>
      <c r="AW11" s="105"/>
      <c r="AX11" s="105"/>
      <c r="AY11" s="105"/>
      <c r="AZ11" s="105"/>
      <c r="BA11" s="105"/>
      <c r="BB11" s="105"/>
      <c r="BC11" s="105"/>
      <c r="BD11" s="105"/>
      <c r="BE11" s="105"/>
      <c r="BF11" s="105"/>
      <c r="BG11" s="105"/>
      <c r="BH11" s="105"/>
      <c r="BI11" s="105"/>
      <c r="BJ11" s="105"/>
      <c r="BK11" s="105"/>
      <c r="BL11" s="105"/>
      <c r="BM11" s="105"/>
      <c r="BN11" s="105"/>
      <c r="BO11" s="105"/>
      <c r="BP11" s="105"/>
      <c r="BQ11" s="105"/>
      <c r="BR11" s="105"/>
      <c r="BS11" s="105"/>
      <c r="BT11" s="105"/>
      <c r="BU11" s="105"/>
      <c r="BV11" s="105"/>
      <c r="BW11" s="105"/>
      <c r="BX11" s="105"/>
      <c r="BY11" s="105"/>
      <c r="BZ11" s="105"/>
      <c r="CA11" s="105"/>
      <c r="CB11" s="105"/>
      <c r="CC11" s="105"/>
      <c r="CD11" s="105"/>
      <c r="CE11" s="105"/>
      <c r="CF11" s="105"/>
      <c r="CG11" s="105"/>
      <c r="CH11" s="105"/>
      <c r="CI11" s="105"/>
      <c r="CJ11" s="105"/>
      <c r="CK11" s="109"/>
      <c r="CM11" s="244"/>
      <c r="CN11" s="247"/>
      <c r="CO11" s="103"/>
      <c r="CP11" s="103"/>
      <c r="CQ11" s="103"/>
      <c r="CR11" s="103"/>
      <c r="CS11" s="103"/>
      <c r="CT11" s="103"/>
      <c r="CU11" s="103"/>
      <c r="CV11" s="103"/>
      <c r="CW11" s="103"/>
      <c r="CX11" s="103"/>
      <c r="CY11" s="103"/>
      <c r="CZ11" s="103"/>
      <c r="DA11" s="103"/>
      <c r="DB11" s="103"/>
      <c r="DC11" s="103"/>
      <c r="DD11" s="103"/>
      <c r="DE11" s="103"/>
      <c r="DF11" s="103"/>
      <c r="DG11" s="103"/>
      <c r="DH11" s="103"/>
      <c r="DI11" s="103"/>
      <c r="DJ11" s="103"/>
      <c r="DK11" s="246"/>
    </row>
    <row r="12" spans="1:115" x14ac:dyDescent="0.35">
      <c r="A12" s="64"/>
      <c r="B12" s="172" t="str">
        <f>E12</f>
        <v>12 GENASS</v>
      </c>
      <c r="D12" t="s">
        <v>246</v>
      </c>
      <c r="E12" t="str">
        <f t="shared" si="11"/>
        <v>12 GENASS</v>
      </c>
      <c r="G12" s="95" t="s">
        <v>230</v>
      </c>
      <c r="H12" s="86">
        <v>0.25</v>
      </c>
      <c r="I12" s="53"/>
      <c r="J12" s="53"/>
      <c r="K12" s="53"/>
      <c r="L12" s="53"/>
      <c r="M12" s="53"/>
      <c r="N12" s="53"/>
      <c r="O12" s="53"/>
      <c r="P12" s="53"/>
      <c r="Q12" s="53"/>
      <c r="R12" s="53"/>
      <c r="S12" s="53"/>
      <c r="T12" s="53"/>
      <c r="U12" s="53"/>
      <c r="V12" s="53"/>
      <c r="W12" s="53"/>
      <c r="X12" s="53"/>
      <c r="Y12" s="53"/>
      <c r="Z12" s="53"/>
      <c r="AA12" s="53"/>
      <c r="AB12" s="53"/>
      <c r="AC12" s="53"/>
      <c r="AD12" s="53"/>
      <c r="AE12" s="53"/>
      <c r="AF12" s="53"/>
      <c r="AG12" s="53"/>
      <c r="AH12" s="53"/>
      <c r="AI12" s="53"/>
      <c r="AJ12" s="53"/>
      <c r="AK12" s="53"/>
      <c r="AL12" s="53"/>
      <c r="AM12" s="53"/>
      <c r="AN12" s="53"/>
      <c r="AO12" s="53"/>
      <c r="AP12" s="53"/>
      <c r="AQ12" s="53"/>
      <c r="AR12" s="53"/>
      <c r="AS12" s="53"/>
      <c r="AT12" s="53"/>
      <c r="AU12" s="53"/>
      <c r="AV12" s="53"/>
      <c r="AW12" s="53"/>
      <c r="AX12" s="53"/>
      <c r="AY12" s="53"/>
      <c r="AZ12" s="53"/>
      <c r="BA12" s="53"/>
      <c r="BB12" s="53"/>
      <c r="BC12" s="53"/>
      <c r="BD12" s="53"/>
      <c r="BE12" s="53"/>
      <c r="BF12" s="53"/>
      <c r="BG12" s="53"/>
      <c r="BH12" s="53"/>
      <c r="BI12" s="53"/>
      <c r="BJ12" s="53"/>
      <c r="BK12" s="53"/>
      <c r="BL12" s="53"/>
      <c r="BM12" s="53"/>
      <c r="BN12" s="53"/>
      <c r="BO12" s="53"/>
      <c r="BP12" s="53"/>
      <c r="BQ12" s="53"/>
      <c r="BR12" s="53"/>
      <c r="BS12" s="53"/>
      <c r="BT12" s="53"/>
      <c r="BU12" s="53"/>
      <c r="BV12" s="53"/>
      <c r="BW12" s="53"/>
      <c r="BX12" s="53"/>
      <c r="BY12" s="53"/>
      <c r="BZ12" s="53"/>
      <c r="CA12" s="53"/>
      <c r="CB12" s="53"/>
      <c r="CC12" s="53"/>
      <c r="CD12" s="53"/>
      <c r="CE12" s="53"/>
      <c r="CF12" s="53"/>
      <c r="CG12" s="53"/>
      <c r="CH12" s="53"/>
      <c r="CI12" s="53"/>
      <c r="CJ12" s="53"/>
      <c r="CK12" s="53"/>
      <c r="CM12" s="53"/>
    </row>
    <row r="13" spans="1:115" x14ac:dyDescent="0.35">
      <c r="A13" s="64"/>
      <c r="B13" s="172" t="str">
        <f>E13</f>
        <v>13 GENASS</v>
      </c>
      <c r="D13" t="s">
        <v>246</v>
      </c>
      <c r="E13" t="str">
        <f t="shared" si="11"/>
        <v>13 GENASS</v>
      </c>
      <c r="G13" s="125" t="s">
        <v>318</v>
      </c>
      <c r="H13" s="18">
        <v>100000</v>
      </c>
      <c r="I13" s="53"/>
      <c r="J13" s="53"/>
      <c r="K13" s="53"/>
      <c r="L13" s="53"/>
      <c r="M13" s="53"/>
      <c r="N13" s="53"/>
      <c r="O13" s="53"/>
      <c r="P13" s="53"/>
      <c r="Q13" s="53"/>
      <c r="R13" s="53"/>
      <c r="S13" s="53"/>
      <c r="T13" s="53"/>
      <c r="U13" s="53"/>
      <c r="V13" s="53"/>
      <c r="W13" s="53"/>
      <c r="X13" s="53"/>
      <c r="Y13" s="53"/>
      <c r="Z13" s="53"/>
      <c r="AA13" s="53"/>
      <c r="AB13" s="53"/>
      <c r="AC13" s="53"/>
      <c r="AD13" s="53"/>
      <c r="AE13" s="53"/>
      <c r="AF13" s="53"/>
      <c r="AG13" s="53"/>
      <c r="AH13" s="53"/>
      <c r="AI13" s="53"/>
      <c r="AJ13" s="53"/>
      <c r="AK13" s="53"/>
      <c r="AL13" s="53"/>
      <c r="AM13" s="53"/>
      <c r="AN13" s="53"/>
      <c r="AO13" s="53"/>
      <c r="AP13" s="53"/>
      <c r="AQ13" s="53"/>
      <c r="AR13" s="53"/>
      <c r="AS13" s="53"/>
      <c r="AT13" s="53"/>
      <c r="AU13" s="53"/>
      <c r="AV13" s="53"/>
      <c r="AW13" s="53"/>
      <c r="AX13" s="53"/>
      <c r="AY13" s="53"/>
      <c r="AZ13" s="53"/>
      <c r="BA13" s="53"/>
      <c r="BB13" s="53"/>
      <c r="BC13" s="53"/>
      <c r="BD13" s="53"/>
      <c r="BE13" s="53"/>
      <c r="BF13" s="53"/>
      <c r="BG13" s="53"/>
      <c r="BH13" s="53"/>
      <c r="BI13" s="53"/>
      <c r="BJ13" s="53"/>
      <c r="BK13" s="53"/>
      <c r="BL13" s="53"/>
      <c r="BM13" s="53"/>
      <c r="BN13" s="53"/>
      <c r="BO13" s="53"/>
      <c r="BP13" s="53"/>
      <c r="BQ13" s="53"/>
      <c r="BR13" s="53"/>
      <c r="BS13" s="53"/>
      <c r="BT13" s="53"/>
      <c r="BU13" s="53"/>
      <c r="BV13" s="53"/>
      <c r="BW13" s="53"/>
      <c r="BX13" s="53"/>
      <c r="BY13" s="53"/>
      <c r="BZ13" s="53"/>
      <c r="CA13" s="53"/>
      <c r="CB13" s="53"/>
      <c r="CC13" s="53"/>
      <c r="CD13" s="53"/>
      <c r="CE13" s="53"/>
      <c r="CF13" s="53"/>
      <c r="CG13" s="53"/>
      <c r="CH13" s="53"/>
      <c r="CI13" s="53"/>
      <c r="CJ13" s="53"/>
      <c r="CK13" s="53"/>
      <c r="CM13" s="53"/>
      <c r="CN13" s="53"/>
      <c r="CO13" s="53"/>
      <c r="CP13" s="53"/>
      <c r="CQ13" s="53"/>
      <c r="CR13" s="53"/>
      <c r="CS13" s="53"/>
      <c r="CT13" s="53"/>
      <c r="CU13" s="53"/>
      <c r="CV13" s="53"/>
      <c r="CW13" s="53"/>
      <c r="CX13" s="53"/>
      <c r="CY13" s="53"/>
      <c r="CZ13" s="53"/>
      <c r="DA13" s="53"/>
      <c r="DB13" s="53"/>
      <c r="DC13" s="53"/>
      <c r="DD13" s="53"/>
      <c r="DE13" s="53"/>
      <c r="DF13" s="53"/>
      <c r="DG13" s="53"/>
      <c r="DH13" s="53"/>
      <c r="DI13" s="53"/>
      <c r="DJ13" s="53"/>
      <c r="DK13" s="53"/>
    </row>
    <row r="14" spans="1:115" x14ac:dyDescent="0.35">
      <c r="B14"/>
      <c r="G14"/>
      <c r="I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M14"/>
    </row>
    <row r="15" spans="1:115" x14ac:dyDescent="0.35">
      <c r="B15"/>
      <c r="G15"/>
      <c r="I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M15"/>
    </row>
    <row r="16" spans="1:115" x14ac:dyDescent="0.35">
      <c r="B16"/>
      <c r="G16"/>
      <c r="I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M16"/>
    </row>
    <row r="17" customFormat="1" x14ac:dyDescent="0.35"/>
    <row r="18" customFormat="1" x14ac:dyDescent="0.35"/>
    <row r="19" customFormat="1" x14ac:dyDescent="0.35"/>
    <row r="20" customFormat="1" x14ac:dyDescent="0.35"/>
    <row r="21" customFormat="1" x14ac:dyDescent="0.35"/>
    <row r="22" customFormat="1" x14ac:dyDescent="0.35"/>
    <row r="23" customFormat="1" x14ac:dyDescent="0.35"/>
    <row r="24" customFormat="1" x14ac:dyDescent="0.35"/>
    <row r="25" customFormat="1" x14ac:dyDescent="0.35"/>
    <row r="26" customFormat="1" x14ac:dyDescent="0.35"/>
    <row r="27" customFormat="1" x14ac:dyDescent="0.35"/>
    <row r="28" customFormat="1" x14ac:dyDescent="0.35"/>
    <row r="29" customFormat="1" x14ac:dyDescent="0.35"/>
    <row r="30" customFormat="1" x14ac:dyDescent="0.35"/>
    <row r="31" customFormat="1" x14ac:dyDescent="0.35"/>
    <row r="32" customFormat="1" x14ac:dyDescent="0.35"/>
    <row r="33" customFormat="1" x14ac:dyDescent="0.35"/>
    <row r="34" customFormat="1" x14ac:dyDescent="0.35"/>
    <row r="35" customFormat="1" x14ac:dyDescent="0.35"/>
    <row r="36" customFormat="1" x14ac:dyDescent="0.35"/>
    <row r="37" customFormat="1" x14ac:dyDescent="0.35"/>
    <row r="38" customFormat="1" x14ac:dyDescent="0.35"/>
    <row r="39" customFormat="1" x14ac:dyDescent="0.35"/>
    <row r="40" customFormat="1" x14ac:dyDescent="0.35"/>
    <row r="41" customFormat="1" x14ac:dyDescent="0.35"/>
    <row r="42" customFormat="1" x14ac:dyDescent="0.35"/>
    <row r="43" customFormat="1" x14ac:dyDescent="0.35"/>
    <row r="44" customFormat="1" x14ac:dyDescent="0.35"/>
    <row r="45" customFormat="1" x14ac:dyDescent="0.35"/>
    <row r="46" customFormat="1" x14ac:dyDescent="0.35"/>
    <row r="47" customFormat="1" x14ac:dyDescent="0.35"/>
    <row r="48" customFormat="1" x14ac:dyDescent="0.35"/>
    <row r="49" customFormat="1" x14ac:dyDescent="0.35"/>
    <row r="50" customFormat="1" x14ac:dyDescent="0.35"/>
    <row r="51" customFormat="1" x14ac:dyDescent="0.35"/>
    <row r="52" customFormat="1" x14ac:dyDescent="0.35"/>
    <row r="53" customFormat="1" x14ac:dyDescent="0.35"/>
    <row r="54" customFormat="1" x14ac:dyDescent="0.35"/>
    <row r="55" customFormat="1" x14ac:dyDescent="0.35"/>
    <row r="56" customFormat="1" x14ac:dyDescent="0.35"/>
    <row r="57" customFormat="1" x14ac:dyDescent="0.35"/>
    <row r="58" customFormat="1" x14ac:dyDescent="0.35"/>
    <row r="59" customFormat="1" x14ac:dyDescent="0.35"/>
    <row r="60" customFormat="1" x14ac:dyDescent="0.35"/>
    <row r="61" customFormat="1" x14ac:dyDescent="0.35"/>
    <row r="62" customFormat="1" x14ac:dyDescent="0.35"/>
    <row r="63" customFormat="1" x14ac:dyDescent="0.35"/>
    <row r="64" customFormat="1" x14ac:dyDescent="0.35"/>
    <row r="65" customFormat="1" x14ac:dyDescent="0.35"/>
    <row r="66" customFormat="1" x14ac:dyDescent="0.35"/>
    <row r="67" customFormat="1" x14ac:dyDescent="0.35"/>
    <row r="68" customFormat="1" x14ac:dyDescent="0.35"/>
    <row r="69" customFormat="1" x14ac:dyDescent="0.35"/>
    <row r="70" customFormat="1" x14ac:dyDescent="0.35"/>
    <row r="71" customFormat="1" x14ac:dyDescent="0.35"/>
    <row r="72" customFormat="1" x14ac:dyDescent="0.35"/>
    <row r="73" customFormat="1" x14ac:dyDescent="0.35"/>
    <row r="74" customFormat="1" x14ac:dyDescent="0.35"/>
    <row r="75" customFormat="1" x14ac:dyDescent="0.35"/>
    <row r="76" customFormat="1" x14ac:dyDescent="0.35"/>
    <row r="77" customFormat="1" x14ac:dyDescent="0.35"/>
    <row r="78" customFormat="1" x14ac:dyDescent="0.35"/>
    <row r="79" customFormat="1" x14ac:dyDescent="0.35"/>
    <row r="80" customFormat="1" x14ac:dyDescent="0.35"/>
    <row r="81" customFormat="1" x14ac:dyDescent="0.35"/>
    <row r="82" customFormat="1" x14ac:dyDescent="0.35"/>
    <row r="83" customFormat="1" x14ac:dyDescent="0.35"/>
    <row r="84" customFormat="1" x14ac:dyDescent="0.35"/>
    <row r="85" customFormat="1" x14ac:dyDescent="0.35"/>
    <row r="86" customFormat="1" x14ac:dyDescent="0.35"/>
    <row r="87" customFormat="1" x14ac:dyDescent="0.35"/>
    <row r="88" customFormat="1" x14ac:dyDescent="0.35"/>
    <row r="89" customFormat="1" x14ac:dyDescent="0.35"/>
    <row r="90" customFormat="1" x14ac:dyDescent="0.35"/>
    <row r="91" customFormat="1" x14ac:dyDescent="0.35"/>
    <row r="92" customFormat="1" x14ac:dyDescent="0.35"/>
    <row r="93" customFormat="1" x14ac:dyDescent="0.35"/>
    <row r="94" customFormat="1" x14ac:dyDescent="0.35"/>
    <row r="95" customFormat="1" x14ac:dyDescent="0.35"/>
    <row r="96" customFormat="1" x14ac:dyDescent="0.35"/>
    <row r="97" customFormat="1" x14ac:dyDescent="0.35"/>
    <row r="98" customFormat="1" x14ac:dyDescent="0.35"/>
    <row r="99" customFormat="1" x14ac:dyDescent="0.35"/>
    <row r="100" customFormat="1" x14ac:dyDescent="0.35"/>
    <row r="101" customFormat="1" x14ac:dyDescent="0.35"/>
    <row r="102" customFormat="1" x14ac:dyDescent="0.35"/>
    <row r="103" customFormat="1" x14ac:dyDescent="0.35"/>
    <row r="104" customFormat="1" x14ac:dyDescent="0.35"/>
    <row r="105" customFormat="1" x14ac:dyDescent="0.35"/>
    <row r="106" customFormat="1" x14ac:dyDescent="0.35"/>
    <row r="107" customFormat="1" x14ac:dyDescent="0.35"/>
    <row r="108" customFormat="1" x14ac:dyDescent="0.35"/>
    <row r="109" customFormat="1" x14ac:dyDescent="0.35"/>
    <row r="110" customFormat="1" x14ac:dyDescent="0.35"/>
    <row r="111" customFormat="1" x14ac:dyDescent="0.35"/>
    <row r="112" customFormat="1" x14ac:dyDescent="0.35"/>
    <row r="113" customFormat="1" x14ac:dyDescent="0.35"/>
    <row r="114" customFormat="1" x14ac:dyDescent="0.35"/>
    <row r="115" customFormat="1" x14ac:dyDescent="0.35"/>
    <row r="116" customFormat="1" x14ac:dyDescent="0.35"/>
    <row r="117" customFormat="1" x14ac:dyDescent="0.35"/>
    <row r="118" customFormat="1" x14ac:dyDescent="0.35"/>
    <row r="119" customFormat="1" x14ac:dyDescent="0.35"/>
    <row r="120" customFormat="1" x14ac:dyDescent="0.35"/>
    <row r="121" customFormat="1" x14ac:dyDescent="0.35"/>
    <row r="122" customFormat="1" x14ac:dyDescent="0.35"/>
    <row r="123" customFormat="1" x14ac:dyDescent="0.35"/>
    <row r="124" customFormat="1" x14ac:dyDescent="0.35"/>
    <row r="125" customFormat="1" x14ac:dyDescent="0.35"/>
    <row r="126" customFormat="1" x14ac:dyDescent="0.35"/>
    <row r="127" customFormat="1" x14ac:dyDescent="0.35"/>
    <row r="128" customFormat="1" x14ac:dyDescent="0.35"/>
    <row r="129" customFormat="1" x14ac:dyDescent="0.35"/>
    <row r="130" customFormat="1" x14ac:dyDescent="0.35"/>
    <row r="131" customFormat="1" x14ac:dyDescent="0.35"/>
    <row r="132" customFormat="1" x14ac:dyDescent="0.35"/>
    <row r="133" customFormat="1" x14ac:dyDescent="0.35"/>
    <row r="134" customFormat="1" x14ac:dyDescent="0.35"/>
    <row r="135" customFormat="1" x14ac:dyDescent="0.35"/>
    <row r="136" customFormat="1" x14ac:dyDescent="0.35"/>
    <row r="137" customFormat="1" x14ac:dyDescent="0.35"/>
    <row r="138" customFormat="1" x14ac:dyDescent="0.35"/>
    <row r="139" customFormat="1" x14ac:dyDescent="0.35"/>
    <row r="140" customFormat="1" x14ac:dyDescent="0.35"/>
    <row r="141" customFormat="1" x14ac:dyDescent="0.35"/>
    <row r="142" customFormat="1" x14ac:dyDescent="0.35"/>
    <row r="143" customFormat="1" x14ac:dyDescent="0.35"/>
    <row r="144" customFormat="1" x14ac:dyDescent="0.35"/>
    <row r="145" customFormat="1" x14ac:dyDescent="0.35"/>
    <row r="146" customFormat="1" x14ac:dyDescent="0.35"/>
    <row r="147" customFormat="1" x14ac:dyDescent="0.35"/>
    <row r="148" customFormat="1" x14ac:dyDescent="0.35"/>
    <row r="149" customFormat="1" x14ac:dyDescent="0.35"/>
    <row r="150" customFormat="1" x14ac:dyDescent="0.35"/>
    <row r="151" customFormat="1" x14ac:dyDescent="0.35"/>
    <row r="152" customFormat="1" x14ac:dyDescent="0.35"/>
    <row r="153" customFormat="1" x14ac:dyDescent="0.35"/>
    <row r="154" customFormat="1" x14ac:dyDescent="0.35"/>
    <row r="155" customFormat="1" x14ac:dyDescent="0.35"/>
    <row r="156" customFormat="1" x14ac:dyDescent="0.35"/>
    <row r="157" customFormat="1" x14ac:dyDescent="0.35"/>
    <row r="158" customFormat="1" x14ac:dyDescent="0.35"/>
    <row r="159" customFormat="1" x14ac:dyDescent="0.35"/>
    <row r="160" customFormat="1" x14ac:dyDescent="0.35"/>
    <row r="161" customFormat="1" x14ac:dyDescent="0.35"/>
    <row r="162" customFormat="1" x14ac:dyDescent="0.35"/>
    <row r="163" customFormat="1" x14ac:dyDescent="0.35"/>
    <row r="164" customFormat="1" x14ac:dyDescent="0.35"/>
    <row r="165" customFormat="1" x14ac:dyDescent="0.35"/>
    <row r="166" customFormat="1" x14ac:dyDescent="0.35"/>
    <row r="167" customFormat="1" x14ac:dyDescent="0.35"/>
    <row r="168" customFormat="1" x14ac:dyDescent="0.35"/>
    <row r="169" customFormat="1" x14ac:dyDescent="0.35"/>
    <row r="170" customFormat="1" x14ac:dyDescent="0.35"/>
    <row r="171" customFormat="1" x14ac:dyDescent="0.35"/>
    <row r="172" customFormat="1" x14ac:dyDescent="0.35"/>
    <row r="173" customFormat="1" x14ac:dyDescent="0.35"/>
    <row r="174" customFormat="1" x14ac:dyDescent="0.35"/>
    <row r="175" customFormat="1" x14ac:dyDescent="0.35"/>
    <row r="176" customFormat="1" x14ac:dyDescent="0.35"/>
    <row r="177" customFormat="1" x14ac:dyDescent="0.35"/>
    <row r="178" customFormat="1" x14ac:dyDescent="0.35"/>
    <row r="179" customFormat="1" x14ac:dyDescent="0.35"/>
    <row r="180" customFormat="1" x14ac:dyDescent="0.35"/>
    <row r="181" customFormat="1" x14ac:dyDescent="0.35"/>
    <row r="182" customFormat="1" x14ac:dyDescent="0.35"/>
    <row r="183" customFormat="1" x14ac:dyDescent="0.35"/>
    <row r="184" customFormat="1" x14ac:dyDescent="0.35"/>
    <row r="185" customFormat="1" x14ac:dyDescent="0.35"/>
    <row r="186" customFormat="1" x14ac:dyDescent="0.35"/>
    <row r="187" customFormat="1" x14ac:dyDescent="0.35"/>
    <row r="188" customFormat="1" x14ac:dyDescent="0.35"/>
    <row r="189" customFormat="1" x14ac:dyDescent="0.35"/>
    <row r="190" customFormat="1" x14ac:dyDescent="0.35"/>
    <row r="191" customFormat="1" x14ac:dyDescent="0.35"/>
    <row r="192" customFormat="1" x14ac:dyDescent="0.35"/>
    <row r="193" customFormat="1" x14ac:dyDescent="0.35"/>
    <row r="194" customFormat="1" x14ac:dyDescent="0.35"/>
    <row r="195" customFormat="1" x14ac:dyDescent="0.35"/>
    <row r="196" customFormat="1" x14ac:dyDescent="0.35"/>
    <row r="197" customFormat="1" x14ac:dyDescent="0.35"/>
    <row r="198" customFormat="1" x14ac:dyDescent="0.35"/>
    <row r="199" customFormat="1" x14ac:dyDescent="0.35"/>
    <row r="200" customFormat="1" x14ac:dyDescent="0.35"/>
    <row r="201" customFormat="1" x14ac:dyDescent="0.35"/>
    <row r="202" customFormat="1" x14ac:dyDescent="0.35"/>
    <row r="203" customFormat="1" x14ac:dyDescent="0.35"/>
    <row r="204" customFormat="1" x14ac:dyDescent="0.35"/>
    <row r="205" customFormat="1" x14ac:dyDescent="0.35"/>
    <row r="206" customFormat="1" x14ac:dyDescent="0.35"/>
    <row r="207" customFormat="1" x14ac:dyDescent="0.35"/>
    <row r="208" customFormat="1" x14ac:dyDescent="0.35"/>
    <row r="209" customFormat="1" x14ac:dyDescent="0.35"/>
    <row r="210" customFormat="1" x14ac:dyDescent="0.35"/>
    <row r="211" customFormat="1" x14ac:dyDescent="0.35"/>
    <row r="212" customFormat="1" x14ac:dyDescent="0.35"/>
    <row r="213" customFormat="1" x14ac:dyDescent="0.35"/>
    <row r="214" customFormat="1" x14ac:dyDescent="0.35"/>
    <row r="215" customFormat="1" x14ac:dyDescent="0.35"/>
    <row r="216" customFormat="1" x14ac:dyDescent="0.35"/>
    <row r="217" customFormat="1" x14ac:dyDescent="0.35"/>
    <row r="218" customFormat="1" x14ac:dyDescent="0.35"/>
    <row r="219" customFormat="1" x14ac:dyDescent="0.35"/>
    <row r="220" customFormat="1" x14ac:dyDescent="0.35"/>
    <row r="221" customFormat="1" x14ac:dyDescent="0.35"/>
    <row r="222" customFormat="1" x14ac:dyDescent="0.35"/>
    <row r="223" customFormat="1" x14ac:dyDescent="0.35"/>
    <row r="224" customFormat="1" x14ac:dyDescent="0.35"/>
    <row r="225" customFormat="1" x14ac:dyDescent="0.35"/>
    <row r="226" customFormat="1" x14ac:dyDescent="0.35"/>
    <row r="227" customFormat="1" x14ac:dyDescent="0.35"/>
    <row r="228" customFormat="1" x14ac:dyDescent="0.35"/>
    <row r="229" customFormat="1" x14ac:dyDescent="0.35"/>
    <row r="230" customFormat="1" x14ac:dyDescent="0.35"/>
    <row r="231" customFormat="1" x14ac:dyDescent="0.35"/>
    <row r="232" customFormat="1" x14ac:dyDescent="0.35"/>
    <row r="233" customFormat="1" x14ac:dyDescent="0.35"/>
    <row r="234" customFormat="1" x14ac:dyDescent="0.35"/>
    <row r="235" customFormat="1" x14ac:dyDescent="0.35"/>
    <row r="236" customFormat="1" x14ac:dyDescent="0.35"/>
    <row r="237" customFormat="1" x14ac:dyDescent="0.35"/>
    <row r="238" customFormat="1" x14ac:dyDescent="0.35"/>
    <row r="239" customFormat="1" x14ac:dyDescent="0.35"/>
    <row r="240" customFormat="1" x14ac:dyDescent="0.35"/>
    <row r="241" customFormat="1" x14ac:dyDescent="0.35"/>
    <row r="242" customFormat="1" x14ac:dyDescent="0.35"/>
    <row r="243" customFormat="1" x14ac:dyDescent="0.35"/>
    <row r="244" customFormat="1" x14ac:dyDescent="0.35"/>
    <row r="245" customFormat="1" x14ac:dyDescent="0.35"/>
    <row r="246" customFormat="1" x14ac:dyDescent="0.35"/>
    <row r="247" customFormat="1" x14ac:dyDescent="0.35"/>
    <row r="248" customFormat="1" x14ac:dyDescent="0.35"/>
    <row r="249" customFormat="1" x14ac:dyDescent="0.35"/>
    <row r="250" customFormat="1" x14ac:dyDescent="0.35"/>
    <row r="251" customFormat="1" x14ac:dyDescent="0.35"/>
    <row r="252" customFormat="1" x14ac:dyDescent="0.35"/>
    <row r="253" customFormat="1" x14ac:dyDescent="0.35"/>
    <row r="254" customFormat="1" x14ac:dyDescent="0.35"/>
    <row r="255" customFormat="1" x14ac:dyDescent="0.35"/>
    <row r="256" customFormat="1" x14ac:dyDescent="0.35"/>
    <row r="257" customFormat="1" x14ac:dyDescent="0.35"/>
    <row r="258" customFormat="1" x14ac:dyDescent="0.35"/>
    <row r="259" customFormat="1" x14ac:dyDescent="0.35"/>
    <row r="260" customFormat="1" x14ac:dyDescent="0.35"/>
    <row r="261" customFormat="1" x14ac:dyDescent="0.35"/>
    <row r="262" customFormat="1" x14ac:dyDescent="0.35"/>
    <row r="263" customFormat="1" x14ac:dyDescent="0.35"/>
    <row r="264" customFormat="1" x14ac:dyDescent="0.35"/>
    <row r="265" customFormat="1" x14ac:dyDescent="0.35"/>
    <row r="266" customFormat="1" x14ac:dyDescent="0.35"/>
    <row r="267" customFormat="1" x14ac:dyDescent="0.35"/>
    <row r="268" customFormat="1" x14ac:dyDescent="0.35"/>
    <row r="269" customFormat="1" x14ac:dyDescent="0.35"/>
    <row r="270" customFormat="1" x14ac:dyDescent="0.35"/>
    <row r="271" customFormat="1" x14ac:dyDescent="0.35"/>
    <row r="272" customFormat="1" x14ac:dyDescent="0.35"/>
    <row r="273" customFormat="1" x14ac:dyDescent="0.35"/>
    <row r="274" customFormat="1" x14ac:dyDescent="0.35"/>
    <row r="275" customFormat="1" x14ac:dyDescent="0.35"/>
    <row r="276" customFormat="1" x14ac:dyDescent="0.35"/>
    <row r="277" customFormat="1" x14ac:dyDescent="0.35"/>
    <row r="278" customFormat="1" x14ac:dyDescent="0.35"/>
    <row r="279" customFormat="1" x14ac:dyDescent="0.35"/>
    <row r="280" customFormat="1" x14ac:dyDescent="0.35"/>
    <row r="281" customFormat="1" x14ac:dyDescent="0.35"/>
    <row r="282" customFormat="1" x14ac:dyDescent="0.35"/>
    <row r="283" customFormat="1" x14ac:dyDescent="0.35"/>
    <row r="284" customFormat="1" x14ac:dyDescent="0.35"/>
    <row r="285" customFormat="1" x14ac:dyDescent="0.35"/>
    <row r="286" customFormat="1" x14ac:dyDescent="0.35"/>
    <row r="287" customFormat="1" x14ac:dyDescent="0.35"/>
    <row r="288" customFormat="1" x14ac:dyDescent="0.35"/>
    <row r="289" customFormat="1" x14ac:dyDescent="0.35"/>
    <row r="290" customFormat="1" x14ac:dyDescent="0.35"/>
    <row r="291" customFormat="1" x14ac:dyDescent="0.35"/>
    <row r="292" customFormat="1" x14ac:dyDescent="0.35"/>
    <row r="293" customFormat="1" x14ac:dyDescent="0.35"/>
    <row r="294" customFormat="1" x14ac:dyDescent="0.35"/>
    <row r="295" customFormat="1" x14ac:dyDescent="0.35"/>
    <row r="296" customFormat="1" x14ac:dyDescent="0.35"/>
    <row r="297" customFormat="1" x14ac:dyDescent="0.35"/>
    <row r="298" customFormat="1" x14ac:dyDescent="0.35"/>
    <row r="299" customFormat="1" x14ac:dyDescent="0.35"/>
    <row r="300" customFormat="1" collapsed="1" x14ac:dyDescent="0.35"/>
    <row r="301" customFormat="1" x14ac:dyDescent="0.35"/>
    <row r="302" customFormat="1" x14ac:dyDescent="0.35"/>
    <row r="303" customFormat="1" x14ac:dyDescent="0.35"/>
    <row r="304" customFormat="1" x14ac:dyDescent="0.35"/>
    <row r="305" customFormat="1" x14ac:dyDescent="0.35"/>
    <row r="306" customFormat="1" x14ac:dyDescent="0.35"/>
    <row r="307" customFormat="1" x14ac:dyDescent="0.35"/>
    <row r="308" customFormat="1" x14ac:dyDescent="0.35"/>
    <row r="309" customFormat="1" x14ac:dyDescent="0.35"/>
    <row r="310" customFormat="1" x14ac:dyDescent="0.35"/>
    <row r="311" customFormat="1" x14ac:dyDescent="0.35"/>
    <row r="312" customFormat="1" x14ac:dyDescent="0.35"/>
    <row r="313" customFormat="1" x14ac:dyDescent="0.35"/>
    <row r="314" customFormat="1" x14ac:dyDescent="0.35"/>
    <row r="315" customFormat="1" x14ac:dyDescent="0.35"/>
    <row r="316" customFormat="1" x14ac:dyDescent="0.35"/>
    <row r="317" customFormat="1" x14ac:dyDescent="0.35"/>
    <row r="318" customFormat="1" x14ac:dyDescent="0.35"/>
    <row r="319" customFormat="1" x14ac:dyDescent="0.35"/>
    <row r="320" customFormat="1" x14ac:dyDescent="0.35"/>
    <row r="321" customFormat="1" x14ac:dyDescent="0.35"/>
    <row r="322" customFormat="1" x14ac:dyDescent="0.35"/>
    <row r="323" customFormat="1" x14ac:dyDescent="0.35"/>
    <row r="324" customFormat="1" x14ac:dyDescent="0.35"/>
    <row r="325" customFormat="1" x14ac:dyDescent="0.35"/>
    <row r="326" customFormat="1" x14ac:dyDescent="0.35"/>
    <row r="327" customFormat="1" x14ac:dyDescent="0.35"/>
    <row r="328" customFormat="1" x14ac:dyDescent="0.35"/>
    <row r="329" customFormat="1" x14ac:dyDescent="0.35"/>
    <row r="330" customFormat="1" x14ac:dyDescent="0.35"/>
    <row r="331" customFormat="1" x14ac:dyDescent="0.35"/>
    <row r="332" customFormat="1" x14ac:dyDescent="0.35"/>
    <row r="333" customFormat="1" x14ac:dyDescent="0.35"/>
    <row r="334" customFormat="1" x14ac:dyDescent="0.35"/>
    <row r="335" customFormat="1" x14ac:dyDescent="0.35"/>
    <row r="336" customFormat="1" x14ac:dyDescent="0.35"/>
    <row r="337" customFormat="1" x14ac:dyDescent="0.35"/>
    <row r="338" customFormat="1" x14ac:dyDescent="0.35"/>
    <row r="339" customFormat="1" x14ac:dyDescent="0.35"/>
    <row r="340" customFormat="1" x14ac:dyDescent="0.35"/>
    <row r="341" customFormat="1" x14ac:dyDescent="0.35"/>
    <row r="342" customFormat="1" x14ac:dyDescent="0.35"/>
    <row r="343" customFormat="1" x14ac:dyDescent="0.35"/>
    <row r="344" customFormat="1" x14ac:dyDescent="0.35"/>
    <row r="345" customFormat="1" x14ac:dyDescent="0.35"/>
    <row r="346" customFormat="1" x14ac:dyDescent="0.35"/>
    <row r="347" customFormat="1" x14ac:dyDescent="0.35"/>
    <row r="348" customFormat="1" x14ac:dyDescent="0.35"/>
    <row r="349" customFormat="1" x14ac:dyDescent="0.35"/>
    <row r="350" customFormat="1" x14ac:dyDescent="0.35"/>
    <row r="351" customFormat="1" x14ac:dyDescent="0.35"/>
    <row r="352" customFormat="1" x14ac:dyDescent="0.35"/>
    <row r="353" customFormat="1" x14ac:dyDescent="0.35"/>
    <row r="354" customFormat="1" x14ac:dyDescent="0.35"/>
    <row r="355" customFormat="1" x14ac:dyDescent="0.35"/>
    <row r="356" customFormat="1" x14ac:dyDescent="0.35"/>
    <row r="357" customFormat="1" x14ac:dyDescent="0.35"/>
    <row r="358" customFormat="1" x14ac:dyDescent="0.35"/>
    <row r="359" customFormat="1" x14ac:dyDescent="0.35"/>
    <row r="360" customFormat="1" x14ac:dyDescent="0.35"/>
    <row r="361" customFormat="1" x14ac:dyDescent="0.35"/>
    <row r="362" customFormat="1" x14ac:dyDescent="0.35"/>
    <row r="363" customFormat="1" x14ac:dyDescent="0.35"/>
    <row r="364" customFormat="1" x14ac:dyDescent="0.35"/>
    <row r="365" customFormat="1" x14ac:dyDescent="0.35"/>
    <row r="366" customFormat="1" x14ac:dyDescent="0.35"/>
    <row r="367" customFormat="1" x14ac:dyDescent="0.35"/>
    <row r="368" customFormat="1" x14ac:dyDescent="0.35"/>
    <row r="369" customFormat="1" x14ac:dyDescent="0.35"/>
    <row r="370" customFormat="1" x14ac:dyDescent="0.35"/>
    <row r="371" customFormat="1" x14ac:dyDescent="0.35"/>
    <row r="372" customFormat="1" x14ac:dyDescent="0.35"/>
    <row r="373" customFormat="1" x14ac:dyDescent="0.35"/>
    <row r="374" customFormat="1" x14ac:dyDescent="0.35"/>
    <row r="375" customFormat="1" x14ac:dyDescent="0.35"/>
    <row r="376" customFormat="1" x14ac:dyDescent="0.35"/>
    <row r="377" customFormat="1" x14ac:dyDescent="0.35"/>
    <row r="378" customFormat="1" x14ac:dyDescent="0.35"/>
    <row r="379" customFormat="1" x14ac:dyDescent="0.35"/>
    <row r="380" customFormat="1" x14ac:dyDescent="0.35"/>
    <row r="381" customFormat="1" x14ac:dyDescent="0.35"/>
    <row r="382" customFormat="1" x14ac:dyDescent="0.35"/>
    <row r="383" customFormat="1" x14ac:dyDescent="0.35"/>
    <row r="384" customFormat="1" x14ac:dyDescent="0.35"/>
    <row r="385" customFormat="1" x14ac:dyDescent="0.35"/>
    <row r="386" customFormat="1" x14ac:dyDescent="0.35"/>
    <row r="387" customFormat="1" x14ac:dyDescent="0.35"/>
    <row r="388" customFormat="1" x14ac:dyDescent="0.35"/>
    <row r="389" customFormat="1" x14ac:dyDescent="0.35"/>
    <row r="390" customFormat="1" x14ac:dyDescent="0.35"/>
    <row r="391" customFormat="1" x14ac:dyDescent="0.35"/>
    <row r="392" customFormat="1" x14ac:dyDescent="0.35"/>
    <row r="393" customFormat="1" x14ac:dyDescent="0.35"/>
    <row r="394" customFormat="1" x14ac:dyDescent="0.35"/>
    <row r="395" customFormat="1" x14ac:dyDescent="0.35"/>
    <row r="396" customFormat="1" x14ac:dyDescent="0.35"/>
    <row r="397" customFormat="1" x14ac:dyDescent="0.35"/>
    <row r="398" customFormat="1" x14ac:dyDescent="0.35"/>
    <row r="399" customFormat="1" x14ac:dyDescent="0.35"/>
    <row r="400" customFormat="1" x14ac:dyDescent="0.35"/>
    <row r="401" customFormat="1" x14ac:dyDescent="0.35"/>
    <row r="402" customFormat="1" x14ac:dyDescent="0.35"/>
    <row r="403" customFormat="1" x14ac:dyDescent="0.35"/>
    <row r="404" customFormat="1" x14ac:dyDescent="0.35"/>
    <row r="405" customFormat="1" x14ac:dyDescent="0.35"/>
    <row r="406" customFormat="1" x14ac:dyDescent="0.35"/>
    <row r="407" customFormat="1" x14ac:dyDescent="0.35"/>
    <row r="408" customFormat="1" x14ac:dyDescent="0.35"/>
    <row r="409" customFormat="1" x14ac:dyDescent="0.35"/>
    <row r="410" customFormat="1" x14ac:dyDescent="0.35"/>
    <row r="411" customFormat="1" x14ac:dyDescent="0.35"/>
    <row r="412" customFormat="1" x14ac:dyDescent="0.35"/>
    <row r="413" customFormat="1" x14ac:dyDescent="0.35"/>
    <row r="414" customFormat="1" x14ac:dyDescent="0.35"/>
    <row r="415" customFormat="1" x14ac:dyDescent="0.35"/>
    <row r="416" customFormat="1" x14ac:dyDescent="0.35"/>
    <row r="417" customFormat="1" x14ac:dyDescent="0.35"/>
    <row r="418" customFormat="1" x14ac:dyDescent="0.35"/>
    <row r="419" customFormat="1" x14ac:dyDescent="0.35"/>
    <row r="420" customFormat="1" x14ac:dyDescent="0.35"/>
    <row r="421" customFormat="1" x14ac:dyDescent="0.35"/>
    <row r="422" customFormat="1" x14ac:dyDescent="0.35"/>
    <row r="423" customFormat="1" x14ac:dyDescent="0.35"/>
    <row r="424" customFormat="1" x14ac:dyDescent="0.35"/>
    <row r="425" customFormat="1" x14ac:dyDescent="0.35"/>
    <row r="426" customFormat="1" x14ac:dyDescent="0.35"/>
    <row r="427" customFormat="1" x14ac:dyDescent="0.35"/>
    <row r="428" customFormat="1" x14ac:dyDescent="0.35"/>
    <row r="429" customFormat="1" x14ac:dyDescent="0.35"/>
    <row r="430" customFormat="1" x14ac:dyDescent="0.35"/>
    <row r="431" customFormat="1" x14ac:dyDescent="0.35"/>
    <row r="432" customFormat="1" x14ac:dyDescent="0.35"/>
    <row r="433" customFormat="1" x14ac:dyDescent="0.35"/>
    <row r="434" customFormat="1" x14ac:dyDescent="0.35"/>
    <row r="435" customFormat="1" x14ac:dyDescent="0.35"/>
    <row r="436" customFormat="1" x14ac:dyDescent="0.35"/>
    <row r="437" customFormat="1" x14ac:dyDescent="0.35"/>
    <row r="438" customFormat="1" x14ac:dyDescent="0.35"/>
    <row r="439" customFormat="1" x14ac:dyDescent="0.35"/>
    <row r="440" customFormat="1" x14ac:dyDescent="0.35"/>
    <row r="441" customFormat="1" x14ac:dyDescent="0.35"/>
    <row r="442" customFormat="1" x14ac:dyDescent="0.35"/>
    <row r="443" customFormat="1" x14ac:dyDescent="0.35"/>
    <row r="444" customFormat="1" x14ac:dyDescent="0.35"/>
    <row r="445" customFormat="1" x14ac:dyDescent="0.35"/>
    <row r="446" customFormat="1" x14ac:dyDescent="0.35"/>
    <row r="447" customFormat="1" x14ac:dyDescent="0.35"/>
    <row r="448" customFormat="1" x14ac:dyDescent="0.35"/>
    <row r="449" customFormat="1" x14ac:dyDescent="0.35"/>
    <row r="450" customFormat="1" x14ac:dyDescent="0.35"/>
    <row r="451" customFormat="1" x14ac:dyDescent="0.35"/>
    <row r="452" customFormat="1" x14ac:dyDescent="0.35"/>
    <row r="453" customFormat="1" x14ac:dyDescent="0.35"/>
    <row r="454" customFormat="1" x14ac:dyDescent="0.35"/>
    <row r="455" customFormat="1" x14ac:dyDescent="0.35"/>
    <row r="456" customFormat="1" x14ac:dyDescent="0.35"/>
    <row r="457" customFormat="1" x14ac:dyDescent="0.35"/>
    <row r="458" customFormat="1" x14ac:dyDescent="0.35"/>
    <row r="459" customFormat="1" x14ac:dyDescent="0.35"/>
    <row r="460" customFormat="1" x14ac:dyDescent="0.35"/>
    <row r="461" customFormat="1" x14ac:dyDescent="0.35"/>
    <row r="462" customFormat="1" x14ac:dyDescent="0.35"/>
    <row r="463" customFormat="1" x14ac:dyDescent="0.35"/>
    <row r="464" customFormat="1" x14ac:dyDescent="0.35"/>
    <row r="465" customFormat="1" x14ac:dyDescent="0.35"/>
    <row r="466" customFormat="1" x14ac:dyDescent="0.35"/>
    <row r="467" customFormat="1" x14ac:dyDescent="0.35"/>
    <row r="468" customFormat="1" x14ac:dyDescent="0.35"/>
    <row r="469" customFormat="1" x14ac:dyDescent="0.35"/>
    <row r="470" customFormat="1" x14ac:dyDescent="0.35"/>
    <row r="471" customFormat="1" x14ac:dyDescent="0.35"/>
    <row r="472" customFormat="1" x14ac:dyDescent="0.35"/>
    <row r="473" customFormat="1" x14ac:dyDescent="0.35"/>
    <row r="474" customFormat="1" x14ac:dyDescent="0.35"/>
    <row r="475" customFormat="1" x14ac:dyDescent="0.35"/>
    <row r="476" customFormat="1" x14ac:dyDescent="0.35"/>
    <row r="477" customFormat="1" x14ac:dyDescent="0.35"/>
    <row r="478" customFormat="1" x14ac:dyDescent="0.35"/>
    <row r="479" customFormat="1" x14ac:dyDescent="0.35"/>
    <row r="480" customFormat="1" x14ac:dyDescent="0.35"/>
    <row r="481" customFormat="1" x14ac:dyDescent="0.35"/>
    <row r="482" customFormat="1" x14ac:dyDescent="0.35"/>
    <row r="483" customFormat="1" x14ac:dyDescent="0.35"/>
    <row r="484" customFormat="1" x14ac:dyDescent="0.35"/>
    <row r="485" customFormat="1" x14ac:dyDescent="0.35"/>
    <row r="486" customFormat="1" x14ac:dyDescent="0.35"/>
    <row r="487" customFormat="1" x14ac:dyDescent="0.35"/>
    <row r="488" customFormat="1" x14ac:dyDescent="0.35"/>
    <row r="489" customFormat="1" x14ac:dyDescent="0.35"/>
    <row r="490" customFormat="1" x14ac:dyDescent="0.35"/>
    <row r="491" customFormat="1" x14ac:dyDescent="0.35"/>
    <row r="492" customFormat="1" x14ac:dyDescent="0.35"/>
    <row r="493" customFormat="1" x14ac:dyDescent="0.35"/>
    <row r="494" customFormat="1" x14ac:dyDescent="0.35"/>
    <row r="495" customFormat="1" x14ac:dyDescent="0.35"/>
    <row r="496" customFormat="1" x14ac:dyDescent="0.35"/>
    <row r="497" customFormat="1" x14ac:dyDescent="0.35"/>
    <row r="498" customFormat="1" x14ac:dyDescent="0.35"/>
    <row r="499" customFormat="1" x14ac:dyDescent="0.35"/>
    <row r="500" customFormat="1" x14ac:dyDescent="0.35"/>
    <row r="501" customFormat="1" x14ac:dyDescent="0.35"/>
    <row r="502" customFormat="1" x14ac:dyDescent="0.35"/>
    <row r="503" customFormat="1" x14ac:dyDescent="0.35"/>
    <row r="504" customFormat="1" x14ac:dyDescent="0.35"/>
    <row r="505" customFormat="1" x14ac:dyDescent="0.35"/>
    <row r="506" customFormat="1" x14ac:dyDescent="0.35"/>
    <row r="507" customFormat="1" x14ac:dyDescent="0.35"/>
    <row r="508" customFormat="1" x14ac:dyDescent="0.35"/>
    <row r="509" customFormat="1" x14ac:dyDescent="0.35"/>
    <row r="510" customFormat="1" x14ac:dyDescent="0.35"/>
    <row r="511" customFormat="1" x14ac:dyDescent="0.35"/>
    <row r="512" customFormat="1" x14ac:dyDescent="0.35"/>
    <row r="513" customFormat="1" x14ac:dyDescent="0.35"/>
    <row r="514" customFormat="1" x14ac:dyDescent="0.35"/>
    <row r="515" customFormat="1" x14ac:dyDescent="0.35"/>
    <row r="516" customFormat="1" x14ac:dyDescent="0.35"/>
    <row r="517" customFormat="1" x14ac:dyDescent="0.35"/>
    <row r="518" customFormat="1" x14ac:dyDescent="0.35"/>
    <row r="519" customFormat="1" x14ac:dyDescent="0.35"/>
    <row r="520" customFormat="1" x14ac:dyDescent="0.35"/>
    <row r="521" customFormat="1" x14ac:dyDescent="0.35"/>
    <row r="522" customFormat="1" x14ac:dyDescent="0.35"/>
    <row r="523" customFormat="1" x14ac:dyDescent="0.35"/>
    <row r="524" customFormat="1" x14ac:dyDescent="0.35"/>
    <row r="525" customFormat="1" x14ac:dyDescent="0.35"/>
    <row r="526" customFormat="1" x14ac:dyDescent="0.35"/>
    <row r="527" customFormat="1" x14ac:dyDescent="0.35"/>
    <row r="528" customFormat="1" x14ac:dyDescent="0.35"/>
    <row r="529" customFormat="1" x14ac:dyDescent="0.35"/>
    <row r="530" customFormat="1" x14ac:dyDescent="0.35"/>
    <row r="531" customFormat="1" x14ac:dyDescent="0.35"/>
    <row r="532" customFormat="1" x14ac:dyDescent="0.35"/>
    <row r="533" customFormat="1" x14ac:dyDescent="0.35"/>
    <row r="534" customFormat="1" x14ac:dyDescent="0.35"/>
    <row r="535" customFormat="1" x14ac:dyDescent="0.35"/>
    <row r="536" customFormat="1" x14ac:dyDescent="0.35"/>
    <row r="537" customFormat="1" x14ac:dyDescent="0.35"/>
    <row r="538" customFormat="1" x14ac:dyDescent="0.35"/>
    <row r="539" customFormat="1" x14ac:dyDescent="0.35"/>
    <row r="540" customFormat="1" x14ac:dyDescent="0.35"/>
    <row r="541" customFormat="1" x14ac:dyDescent="0.35"/>
    <row r="542" customFormat="1" x14ac:dyDescent="0.35"/>
    <row r="543" customFormat="1" x14ac:dyDescent="0.35"/>
    <row r="544" customFormat="1" x14ac:dyDescent="0.35"/>
    <row r="545" customFormat="1" x14ac:dyDescent="0.35"/>
    <row r="546" customFormat="1" x14ac:dyDescent="0.35"/>
    <row r="547" customFormat="1" x14ac:dyDescent="0.35"/>
    <row r="548" customFormat="1" x14ac:dyDescent="0.35"/>
    <row r="549" customFormat="1" x14ac:dyDescent="0.35"/>
    <row r="550" customFormat="1" x14ac:dyDescent="0.35"/>
    <row r="551" customFormat="1" x14ac:dyDescent="0.35"/>
    <row r="552" customFormat="1" x14ac:dyDescent="0.35"/>
    <row r="553" customFormat="1" x14ac:dyDescent="0.35"/>
    <row r="554" customFormat="1" x14ac:dyDescent="0.35"/>
    <row r="555" customFormat="1" x14ac:dyDescent="0.35"/>
    <row r="556" customFormat="1" x14ac:dyDescent="0.35"/>
    <row r="557" customFormat="1" x14ac:dyDescent="0.35"/>
    <row r="558" customFormat="1" x14ac:dyDescent="0.35"/>
    <row r="559" customFormat="1" x14ac:dyDescent="0.35"/>
    <row r="560" customFormat="1" x14ac:dyDescent="0.35"/>
    <row r="561" customFormat="1" x14ac:dyDescent="0.35"/>
    <row r="562" customFormat="1" x14ac:dyDescent="0.35"/>
    <row r="563" customFormat="1" x14ac:dyDescent="0.35"/>
    <row r="564" customFormat="1" x14ac:dyDescent="0.35"/>
    <row r="565" customFormat="1" x14ac:dyDescent="0.35"/>
    <row r="566" customFormat="1" x14ac:dyDescent="0.35"/>
    <row r="567" customFormat="1" x14ac:dyDescent="0.35"/>
    <row r="568" customFormat="1" x14ac:dyDescent="0.35"/>
    <row r="569" customFormat="1" x14ac:dyDescent="0.35"/>
    <row r="570" customFormat="1" x14ac:dyDescent="0.35"/>
    <row r="571" customFormat="1" x14ac:dyDescent="0.35"/>
    <row r="572" customFormat="1" x14ac:dyDescent="0.35"/>
    <row r="573" customFormat="1" x14ac:dyDescent="0.35"/>
    <row r="574" customFormat="1" x14ac:dyDescent="0.35"/>
    <row r="575" customFormat="1" x14ac:dyDescent="0.35"/>
    <row r="576" customFormat="1" x14ac:dyDescent="0.35"/>
    <row r="577" customFormat="1" x14ac:dyDescent="0.35"/>
    <row r="578" customFormat="1" x14ac:dyDescent="0.35"/>
    <row r="579" customFormat="1" x14ac:dyDescent="0.35"/>
    <row r="580" customFormat="1" x14ac:dyDescent="0.35"/>
    <row r="581" customFormat="1" x14ac:dyDescent="0.35"/>
    <row r="582" customFormat="1" x14ac:dyDescent="0.35"/>
    <row r="583" customFormat="1" x14ac:dyDescent="0.35"/>
    <row r="584" customFormat="1" x14ac:dyDescent="0.35"/>
    <row r="585" customFormat="1" x14ac:dyDescent="0.35"/>
    <row r="586" customFormat="1" x14ac:dyDescent="0.35"/>
    <row r="587" customFormat="1" x14ac:dyDescent="0.35"/>
    <row r="588" customFormat="1" x14ac:dyDescent="0.35"/>
    <row r="589" customFormat="1" x14ac:dyDescent="0.35"/>
    <row r="590" customFormat="1" x14ac:dyDescent="0.35"/>
    <row r="591" customFormat="1" x14ac:dyDescent="0.35"/>
    <row r="592" customFormat="1" x14ac:dyDescent="0.35"/>
    <row r="593" customFormat="1" x14ac:dyDescent="0.35"/>
    <row r="594" customFormat="1" x14ac:dyDescent="0.35"/>
    <row r="595" customFormat="1" x14ac:dyDescent="0.35"/>
    <row r="596" customFormat="1" x14ac:dyDescent="0.35"/>
    <row r="597" customFormat="1" x14ac:dyDescent="0.35"/>
    <row r="598" customFormat="1" x14ac:dyDescent="0.35"/>
    <row r="599" customFormat="1" x14ac:dyDescent="0.35"/>
    <row r="600" customFormat="1" x14ac:dyDescent="0.35"/>
    <row r="601" customFormat="1" x14ac:dyDescent="0.35"/>
    <row r="602" customFormat="1" x14ac:dyDescent="0.35"/>
    <row r="603" customFormat="1" x14ac:dyDescent="0.35"/>
    <row r="604" customFormat="1" x14ac:dyDescent="0.35"/>
    <row r="605" customFormat="1" x14ac:dyDescent="0.35"/>
    <row r="606" customFormat="1" x14ac:dyDescent="0.35"/>
    <row r="607" customFormat="1" x14ac:dyDescent="0.35"/>
    <row r="608" customFormat="1" x14ac:dyDescent="0.35"/>
    <row r="609" customFormat="1" x14ac:dyDescent="0.35"/>
    <row r="610" customFormat="1" x14ac:dyDescent="0.35"/>
    <row r="611" customFormat="1" x14ac:dyDescent="0.35"/>
    <row r="612" customFormat="1" x14ac:dyDescent="0.35"/>
    <row r="613" customFormat="1" x14ac:dyDescent="0.35"/>
    <row r="614" customFormat="1" x14ac:dyDescent="0.35"/>
    <row r="615" customFormat="1" x14ac:dyDescent="0.35"/>
    <row r="616" customFormat="1" x14ac:dyDescent="0.35"/>
    <row r="617" customFormat="1" x14ac:dyDescent="0.35"/>
    <row r="618" customFormat="1" x14ac:dyDescent="0.35"/>
    <row r="619" customFormat="1" x14ac:dyDescent="0.35"/>
    <row r="620" customFormat="1" x14ac:dyDescent="0.35"/>
    <row r="621" customFormat="1" x14ac:dyDescent="0.35"/>
    <row r="622" customFormat="1" x14ac:dyDescent="0.35"/>
    <row r="623" customFormat="1" x14ac:dyDescent="0.35"/>
    <row r="624" customFormat="1" x14ac:dyDescent="0.35"/>
    <row r="625" customFormat="1" x14ac:dyDescent="0.35"/>
    <row r="626" customFormat="1" x14ac:dyDescent="0.35"/>
    <row r="627" customFormat="1" x14ac:dyDescent="0.35"/>
    <row r="628" customFormat="1" x14ac:dyDescent="0.35"/>
    <row r="629" customFormat="1" x14ac:dyDescent="0.35"/>
    <row r="630" customFormat="1" x14ac:dyDescent="0.35"/>
    <row r="631" customFormat="1" x14ac:dyDescent="0.35"/>
    <row r="632" customFormat="1" x14ac:dyDescent="0.35"/>
    <row r="633" customFormat="1" x14ac:dyDescent="0.35"/>
    <row r="634" customFormat="1" x14ac:dyDescent="0.35"/>
    <row r="635" customFormat="1" x14ac:dyDescent="0.35"/>
    <row r="636" customFormat="1" x14ac:dyDescent="0.35"/>
    <row r="637" customFormat="1" x14ac:dyDescent="0.35"/>
    <row r="638" customFormat="1" x14ac:dyDescent="0.35"/>
    <row r="639" customFormat="1" x14ac:dyDescent="0.35"/>
    <row r="640" customFormat="1" x14ac:dyDescent="0.35"/>
    <row r="641" customFormat="1" x14ac:dyDescent="0.35"/>
    <row r="642" customFormat="1" x14ac:dyDescent="0.35"/>
    <row r="643" customFormat="1" x14ac:dyDescent="0.35"/>
    <row r="644" customFormat="1" x14ac:dyDescent="0.35"/>
    <row r="645" customFormat="1" x14ac:dyDescent="0.35"/>
    <row r="646" customFormat="1" x14ac:dyDescent="0.35"/>
    <row r="647" customFormat="1" x14ac:dyDescent="0.35"/>
    <row r="648" customFormat="1" x14ac:dyDescent="0.35"/>
    <row r="649" customFormat="1" x14ac:dyDescent="0.35"/>
    <row r="650" customFormat="1" x14ac:dyDescent="0.35"/>
    <row r="651" customFormat="1" x14ac:dyDescent="0.35"/>
    <row r="652" customFormat="1" x14ac:dyDescent="0.35"/>
    <row r="653" customFormat="1" x14ac:dyDescent="0.35"/>
    <row r="654" customFormat="1" x14ac:dyDescent="0.35"/>
    <row r="655" customFormat="1" x14ac:dyDescent="0.35"/>
    <row r="656" customFormat="1" x14ac:dyDescent="0.35"/>
    <row r="657" customFormat="1" x14ac:dyDescent="0.35"/>
    <row r="658" customFormat="1" x14ac:dyDescent="0.35"/>
    <row r="659" customFormat="1" x14ac:dyDescent="0.35"/>
    <row r="660" customFormat="1" x14ac:dyDescent="0.35"/>
    <row r="661" customFormat="1" x14ac:dyDescent="0.35"/>
    <row r="662" customFormat="1" x14ac:dyDescent="0.35"/>
    <row r="663" customFormat="1" x14ac:dyDescent="0.35"/>
    <row r="664" customFormat="1" x14ac:dyDescent="0.35"/>
    <row r="665" customFormat="1" x14ac:dyDescent="0.35"/>
    <row r="666" customFormat="1" x14ac:dyDescent="0.35"/>
    <row r="667" customFormat="1" x14ac:dyDescent="0.35"/>
    <row r="668" customFormat="1" x14ac:dyDescent="0.35"/>
    <row r="669" customFormat="1" x14ac:dyDescent="0.35"/>
    <row r="670" customFormat="1" x14ac:dyDescent="0.35"/>
    <row r="671" customFormat="1" x14ac:dyDescent="0.35"/>
    <row r="672" customFormat="1" x14ac:dyDescent="0.35"/>
    <row r="673" customFormat="1" x14ac:dyDescent="0.35"/>
    <row r="674" customFormat="1" x14ac:dyDescent="0.35"/>
    <row r="675" customFormat="1" x14ac:dyDescent="0.35"/>
    <row r="676" customFormat="1" x14ac:dyDescent="0.35"/>
    <row r="677" customFormat="1" x14ac:dyDescent="0.35"/>
    <row r="678" customFormat="1" x14ac:dyDescent="0.35"/>
    <row r="679" customFormat="1" x14ac:dyDescent="0.35"/>
    <row r="680" customFormat="1" x14ac:dyDescent="0.35"/>
    <row r="681" customFormat="1" x14ac:dyDescent="0.35"/>
    <row r="682" customFormat="1" x14ac:dyDescent="0.35"/>
    <row r="683" customFormat="1" x14ac:dyDescent="0.35"/>
    <row r="684" customFormat="1" x14ac:dyDescent="0.35"/>
    <row r="685" customFormat="1" x14ac:dyDescent="0.35"/>
    <row r="686" customFormat="1" x14ac:dyDescent="0.35"/>
    <row r="687" customFormat="1" x14ac:dyDescent="0.35"/>
    <row r="688" customFormat="1" x14ac:dyDescent="0.35"/>
    <row r="689" customFormat="1" x14ac:dyDescent="0.35"/>
    <row r="690" customFormat="1" x14ac:dyDescent="0.35"/>
    <row r="691" customFormat="1" x14ac:dyDescent="0.35"/>
    <row r="692" customFormat="1" x14ac:dyDescent="0.35"/>
    <row r="693" customFormat="1" x14ac:dyDescent="0.35"/>
    <row r="694" customFormat="1" x14ac:dyDescent="0.35"/>
    <row r="695" customFormat="1" x14ac:dyDescent="0.35"/>
    <row r="696" customFormat="1" x14ac:dyDescent="0.35"/>
    <row r="697" customFormat="1" x14ac:dyDescent="0.35"/>
    <row r="698" customFormat="1" x14ac:dyDescent="0.35"/>
    <row r="699" customFormat="1" x14ac:dyDescent="0.35"/>
    <row r="700" customFormat="1" x14ac:dyDescent="0.35"/>
    <row r="701" customFormat="1" x14ac:dyDescent="0.35"/>
    <row r="702" customFormat="1" x14ac:dyDescent="0.35"/>
    <row r="703" customFormat="1" x14ac:dyDescent="0.35"/>
    <row r="704" customFormat="1" x14ac:dyDescent="0.35"/>
    <row r="705" customFormat="1" x14ac:dyDescent="0.35"/>
    <row r="706" customFormat="1" x14ac:dyDescent="0.35"/>
    <row r="707" customFormat="1" x14ac:dyDescent="0.35"/>
    <row r="708" customFormat="1" x14ac:dyDescent="0.35"/>
    <row r="709" customFormat="1" x14ac:dyDescent="0.35"/>
    <row r="710" customFormat="1" x14ac:dyDescent="0.35"/>
    <row r="711" customFormat="1" x14ac:dyDescent="0.35"/>
    <row r="712" customFormat="1" x14ac:dyDescent="0.35"/>
    <row r="713" customFormat="1" x14ac:dyDescent="0.35"/>
    <row r="714" customFormat="1" x14ac:dyDescent="0.35"/>
    <row r="715" customFormat="1" x14ac:dyDescent="0.35"/>
    <row r="716" customFormat="1" x14ac:dyDescent="0.35"/>
    <row r="717" customFormat="1" x14ac:dyDescent="0.35"/>
    <row r="718" customFormat="1" x14ac:dyDescent="0.35"/>
    <row r="719" customFormat="1" x14ac:dyDescent="0.35"/>
    <row r="720" customFormat="1" x14ac:dyDescent="0.35"/>
    <row r="721" customFormat="1" x14ac:dyDescent="0.35"/>
    <row r="722" customFormat="1" x14ac:dyDescent="0.35"/>
    <row r="723" customFormat="1" x14ac:dyDescent="0.35"/>
    <row r="724" customFormat="1" x14ac:dyDescent="0.35"/>
    <row r="725" customFormat="1" x14ac:dyDescent="0.35"/>
    <row r="726" customFormat="1" x14ac:dyDescent="0.35"/>
    <row r="727" customFormat="1" x14ac:dyDescent="0.35"/>
    <row r="728" customFormat="1" x14ac:dyDescent="0.35"/>
    <row r="729" customFormat="1" x14ac:dyDescent="0.35"/>
    <row r="730" customFormat="1" x14ac:dyDescent="0.35"/>
    <row r="731" customFormat="1" x14ac:dyDescent="0.35"/>
    <row r="732" customFormat="1" x14ac:dyDescent="0.35"/>
    <row r="733" customFormat="1" x14ac:dyDescent="0.35"/>
    <row r="734" customFormat="1" x14ac:dyDescent="0.35"/>
    <row r="735" customFormat="1" x14ac:dyDescent="0.35"/>
    <row r="736" customFormat="1" x14ac:dyDescent="0.35"/>
    <row r="737" customFormat="1" x14ac:dyDescent="0.35"/>
    <row r="738" customFormat="1" x14ac:dyDescent="0.35"/>
    <row r="739" customFormat="1" x14ac:dyDescent="0.35"/>
    <row r="740" customFormat="1" x14ac:dyDescent="0.35"/>
    <row r="741" customFormat="1" x14ac:dyDescent="0.35"/>
    <row r="742" customFormat="1" x14ac:dyDescent="0.35"/>
    <row r="743" customFormat="1" x14ac:dyDescent="0.35"/>
    <row r="744" customFormat="1" x14ac:dyDescent="0.35"/>
    <row r="745" customFormat="1" x14ac:dyDescent="0.35"/>
    <row r="746" customFormat="1" x14ac:dyDescent="0.35"/>
    <row r="747" customFormat="1" x14ac:dyDescent="0.35"/>
    <row r="748" customFormat="1" x14ac:dyDescent="0.35"/>
    <row r="749" customFormat="1" x14ac:dyDescent="0.35"/>
    <row r="750" customFormat="1" x14ac:dyDescent="0.35"/>
    <row r="751" customFormat="1" x14ac:dyDescent="0.35"/>
    <row r="752" customFormat="1" x14ac:dyDescent="0.35"/>
    <row r="753" customFormat="1" x14ac:dyDescent="0.35"/>
    <row r="754" customFormat="1" x14ac:dyDescent="0.35"/>
    <row r="755" customFormat="1" x14ac:dyDescent="0.35"/>
    <row r="756" customFormat="1" x14ac:dyDescent="0.35"/>
    <row r="757" customFormat="1" x14ac:dyDescent="0.35"/>
    <row r="758" customFormat="1" x14ac:dyDescent="0.35"/>
    <row r="759" customFormat="1" x14ac:dyDescent="0.35"/>
    <row r="760" customFormat="1" x14ac:dyDescent="0.35"/>
    <row r="761" customFormat="1" x14ac:dyDescent="0.35"/>
    <row r="762" customFormat="1" x14ac:dyDescent="0.35"/>
    <row r="763" customFormat="1" x14ac:dyDescent="0.35"/>
    <row r="764" customFormat="1" x14ac:dyDescent="0.35"/>
    <row r="765" customFormat="1" x14ac:dyDescent="0.35"/>
    <row r="766" customFormat="1" x14ac:dyDescent="0.35"/>
    <row r="767" customFormat="1" x14ac:dyDescent="0.35"/>
    <row r="768" customFormat="1" x14ac:dyDescent="0.35"/>
    <row r="769" customFormat="1" x14ac:dyDescent="0.35"/>
    <row r="770" customFormat="1" x14ac:dyDescent="0.35"/>
    <row r="771" customFormat="1" x14ac:dyDescent="0.35"/>
    <row r="772" customFormat="1" x14ac:dyDescent="0.35"/>
    <row r="773" customFormat="1" x14ac:dyDescent="0.35"/>
    <row r="774" customFormat="1" x14ac:dyDescent="0.35"/>
    <row r="775" customFormat="1" x14ac:dyDescent="0.35"/>
    <row r="776" customFormat="1" x14ac:dyDescent="0.35"/>
    <row r="777" customFormat="1" x14ac:dyDescent="0.35"/>
    <row r="778" customFormat="1" x14ac:dyDescent="0.35"/>
    <row r="779" customFormat="1" x14ac:dyDescent="0.35"/>
    <row r="780" customFormat="1" x14ac:dyDescent="0.35"/>
    <row r="781" customFormat="1" x14ac:dyDescent="0.35"/>
    <row r="782" customFormat="1" x14ac:dyDescent="0.35"/>
    <row r="783" customFormat="1" x14ac:dyDescent="0.35"/>
    <row r="784" customFormat="1" x14ac:dyDescent="0.35"/>
    <row r="785" customFormat="1" x14ac:dyDescent="0.35"/>
    <row r="786" customFormat="1" x14ac:dyDescent="0.35"/>
    <row r="787" customFormat="1" x14ac:dyDescent="0.35"/>
    <row r="788" customFormat="1" x14ac:dyDescent="0.35"/>
    <row r="789" customFormat="1" x14ac:dyDescent="0.35"/>
    <row r="790" customFormat="1" x14ac:dyDescent="0.35"/>
    <row r="791" customFormat="1" x14ac:dyDescent="0.35"/>
    <row r="792" customFormat="1" x14ac:dyDescent="0.35"/>
    <row r="793" customFormat="1" x14ac:dyDescent="0.35"/>
    <row r="794" customFormat="1" x14ac:dyDescent="0.35"/>
    <row r="795" customFormat="1" x14ac:dyDescent="0.35"/>
    <row r="796" customFormat="1" x14ac:dyDescent="0.35"/>
    <row r="797" customFormat="1" x14ac:dyDescent="0.35"/>
    <row r="798" customFormat="1" x14ac:dyDescent="0.35"/>
    <row r="799" customFormat="1" x14ac:dyDescent="0.35"/>
    <row r="800" customFormat="1" x14ac:dyDescent="0.35"/>
    <row r="801" customFormat="1" x14ac:dyDescent="0.35"/>
    <row r="802" customFormat="1" x14ac:dyDescent="0.35"/>
    <row r="803" customFormat="1" x14ac:dyDescent="0.35"/>
    <row r="804" customFormat="1" x14ac:dyDescent="0.35"/>
    <row r="805" customFormat="1" x14ac:dyDescent="0.35"/>
    <row r="806" customFormat="1" x14ac:dyDescent="0.35"/>
    <row r="807" customFormat="1" x14ac:dyDescent="0.35"/>
    <row r="808" customFormat="1" x14ac:dyDescent="0.35"/>
    <row r="809" customFormat="1" x14ac:dyDescent="0.35"/>
    <row r="810" customFormat="1" x14ac:dyDescent="0.35"/>
    <row r="811" customFormat="1" x14ac:dyDescent="0.35"/>
    <row r="812" customFormat="1" x14ac:dyDescent="0.35"/>
    <row r="813" customFormat="1" x14ac:dyDescent="0.35"/>
    <row r="814" customFormat="1" x14ac:dyDescent="0.35"/>
    <row r="815" customFormat="1" x14ac:dyDescent="0.35"/>
    <row r="816" customFormat="1" x14ac:dyDescent="0.35"/>
    <row r="817" customFormat="1" x14ac:dyDescent="0.35"/>
    <row r="818" customFormat="1" x14ac:dyDescent="0.35"/>
    <row r="819" customFormat="1" x14ac:dyDescent="0.35"/>
    <row r="820" customFormat="1" x14ac:dyDescent="0.35"/>
    <row r="821" customFormat="1" x14ac:dyDescent="0.35"/>
    <row r="822" customFormat="1" x14ac:dyDescent="0.35"/>
    <row r="823" customFormat="1" x14ac:dyDescent="0.35"/>
    <row r="824" customFormat="1" x14ac:dyDescent="0.35"/>
    <row r="825" customFormat="1" x14ac:dyDescent="0.35"/>
    <row r="826" customFormat="1" x14ac:dyDescent="0.35"/>
    <row r="827" customFormat="1" x14ac:dyDescent="0.35"/>
    <row r="828" customFormat="1" x14ac:dyDescent="0.35"/>
    <row r="829" customFormat="1" x14ac:dyDescent="0.35"/>
    <row r="830" customFormat="1" x14ac:dyDescent="0.35"/>
    <row r="831" customFormat="1" x14ac:dyDescent="0.35"/>
    <row r="832" customFormat="1" x14ac:dyDescent="0.35"/>
    <row r="833" customFormat="1" x14ac:dyDescent="0.35"/>
    <row r="834" customFormat="1" x14ac:dyDescent="0.35"/>
    <row r="835" customFormat="1" x14ac:dyDescent="0.35"/>
    <row r="836" customFormat="1" x14ac:dyDescent="0.35"/>
    <row r="837" customFormat="1" x14ac:dyDescent="0.35"/>
    <row r="838" customFormat="1" x14ac:dyDescent="0.35"/>
    <row r="839" customFormat="1" x14ac:dyDescent="0.35"/>
    <row r="840" customFormat="1" x14ac:dyDescent="0.35"/>
    <row r="841" customFormat="1" x14ac:dyDescent="0.35"/>
    <row r="842" customFormat="1" x14ac:dyDescent="0.35"/>
    <row r="843" customFormat="1" x14ac:dyDescent="0.35"/>
    <row r="844" customFormat="1" x14ac:dyDescent="0.35"/>
    <row r="845" customFormat="1" x14ac:dyDescent="0.35"/>
    <row r="846" customFormat="1" x14ac:dyDescent="0.35"/>
    <row r="847" customFormat="1" x14ac:dyDescent="0.35"/>
    <row r="848" customFormat="1" x14ac:dyDescent="0.35"/>
    <row r="849" spans="1:115" x14ac:dyDescent="0.35">
      <c r="B849"/>
      <c r="G849"/>
      <c r="I849"/>
      <c r="Q849"/>
      <c r="R849"/>
      <c r="S849"/>
      <c r="T849"/>
      <c r="U849"/>
      <c r="V849"/>
      <c r="W849"/>
      <c r="X849"/>
      <c r="Y849"/>
      <c r="Z849"/>
      <c r="AA849"/>
      <c r="AB849"/>
      <c r="AC849"/>
      <c r="AD849"/>
      <c r="AE849"/>
      <c r="AF849"/>
      <c r="AG849"/>
      <c r="AH849"/>
      <c r="AI849"/>
      <c r="AJ849"/>
      <c r="AK849"/>
      <c r="AL849"/>
      <c r="AM849"/>
      <c r="AN849"/>
      <c r="AO849"/>
      <c r="AP849"/>
      <c r="AQ849"/>
      <c r="AR849"/>
      <c r="AS849"/>
      <c r="AT849"/>
      <c r="AU849"/>
      <c r="AV849"/>
      <c r="AW849"/>
      <c r="AX849"/>
      <c r="AY849"/>
      <c r="AZ849"/>
      <c r="BA849"/>
      <c r="BB849"/>
      <c r="BC849"/>
      <c r="BD849"/>
      <c r="BE849"/>
      <c r="BF849"/>
      <c r="BG849"/>
      <c r="BH849"/>
      <c r="BI849"/>
      <c r="BJ849"/>
      <c r="BK849"/>
      <c r="BL849"/>
      <c r="BM849"/>
      <c r="BN849"/>
      <c r="BO849"/>
      <c r="BP849"/>
      <c r="BQ849"/>
      <c r="BR849"/>
      <c r="BS849"/>
      <c r="BT849"/>
      <c r="BU849"/>
      <c r="BV849"/>
      <c r="BW849"/>
      <c r="BX849"/>
      <c r="BY849"/>
      <c r="BZ849"/>
      <c r="CA849"/>
      <c r="CB849"/>
      <c r="CC849"/>
      <c r="CD849"/>
      <c r="CE849"/>
      <c r="CF849"/>
      <c r="CG849"/>
      <c r="CH849"/>
      <c r="CI849"/>
      <c r="CJ849"/>
      <c r="CK849"/>
      <c r="CM849"/>
    </row>
    <row r="850" spans="1:115" x14ac:dyDescent="0.35">
      <c r="B850"/>
      <c r="G850"/>
      <c r="I850"/>
      <c r="Q850"/>
      <c r="R850"/>
      <c r="S850"/>
      <c r="T850"/>
      <c r="U850"/>
      <c r="V850"/>
      <c r="W850"/>
      <c r="X850"/>
      <c r="Y850"/>
      <c r="Z850"/>
      <c r="AA850"/>
      <c r="AB850"/>
      <c r="AC850"/>
      <c r="AD850"/>
      <c r="AE850"/>
      <c r="AF850"/>
      <c r="AG850"/>
      <c r="AH850"/>
      <c r="AI850"/>
      <c r="AJ850"/>
      <c r="AK850"/>
      <c r="AL850"/>
      <c r="AM850"/>
      <c r="AN850"/>
      <c r="AO850"/>
      <c r="AP850"/>
      <c r="AQ850"/>
      <c r="AR850"/>
      <c r="AS850"/>
      <c r="AT850"/>
      <c r="AU850"/>
      <c r="AV850"/>
      <c r="AW850"/>
      <c r="AX850"/>
      <c r="AY850"/>
      <c r="AZ850"/>
      <c r="BA850"/>
      <c r="BB850"/>
      <c r="BC850"/>
      <c r="BD850"/>
      <c r="BE850"/>
      <c r="BF850"/>
      <c r="BG850"/>
      <c r="BH850"/>
      <c r="BI850"/>
      <c r="BJ850"/>
      <c r="BK850"/>
      <c r="BL850"/>
      <c r="BM850"/>
      <c r="BN850"/>
      <c r="BO850"/>
      <c r="BP850"/>
      <c r="BQ850"/>
      <c r="BR850"/>
      <c r="BS850"/>
      <c r="BT850"/>
      <c r="BU850"/>
      <c r="BV850"/>
      <c r="BW850"/>
      <c r="BX850"/>
      <c r="BY850"/>
      <c r="BZ850"/>
      <c r="CA850"/>
      <c r="CB850"/>
      <c r="CC850"/>
      <c r="CD850"/>
      <c r="CE850"/>
      <c r="CF850"/>
      <c r="CG850"/>
      <c r="CH850"/>
      <c r="CI850"/>
      <c r="CJ850"/>
      <c r="CK850"/>
      <c r="CM850"/>
    </row>
    <row r="851" spans="1:115" x14ac:dyDescent="0.35">
      <c r="B851"/>
      <c r="G851"/>
      <c r="I851"/>
      <c r="Q851"/>
      <c r="R851"/>
      <c r="S851"/>
      <c r="T851"/>
      <c r="U851"/>
      <c r="V851"/>
      <c r="W851"/>
      <c r="X851"/>
      <c r="Y851"/>
      <c r="Z851"/>
      <c r="AA851"/>
      <c r="AB851"/>
      <c r="AC851"/>
      <c r="AD851"/>
      <c r="AE851"/>
      <c r="AF851"/>
      <c r="AG851"/>
      <c r="AH851"/>
      <c r="AI851"/>
      <c r="AJ851"/>
      <c r="AK851"/>
      <c r="AL851"/>
      <c r="AM851"/>
      <c r="AN851"/>
      <c r="AO851"/>
      <c r="AP851"/>
      <c r="AQ851"/>
      <c r="AR851"/>
      <c r="AS851"/>
      <c r="AT851"/>
      <c r="AU851"/>
      <c r="AV851"/>
      <c r="AW851"/>
      <c r="AX851"/>
      <c r="AY851"/>
      <c r="AZ851"/>
      <c r="BA851"/>
      <c r="BB851"/>
      <c r="BC851"/>
      <c r="BD851"/>
      <c r="BE851"/>
      <c r="BF851"/>
      <c r="BG851"/>
      <c r="BH851"/>
      <c r="BI851"/>
      <c r="BJ851"/>
      <c r="BK851"/>
      <c r="BL851"/>
      <c r="BM851"/>
      <c r="BN851"/>
      <c r="BO851"/>
      <c r="BP851"/>
      <c r="BQ851"/>
      <c r="BR851"/>
      <c r="BS851"/>
      <c r="BT851"/>
      <c r="BU851"/>
      <c r="BV851"/>
      <c r="BW851"/>
      <c r="BX851"/>
      <c r="BY851"/>
      <c r="BZ851"/>
      <c r="CA851"/>
      <c r="CB851"/>
      <c r="CC851"/>
      <c r="CD851"/>
      <c r="CE851"/>
      <c r="CF851"/>
      <c r="CG851"/>
      <c r="CH851"/>
      <c r="CI851"/>
      <c r="CJ851"/>
      <c r="CK851"/>
      <c r="CM851"/>
    </row>
    <row r="852" spans="1:115" x14ac:dyDescent="0.35">
      <c r="B852"/>
      <c r="G852"/>
      <c r="I852"/>
      <c r="Q852"/>
      <c r="R852"/>
      <c r="S852"/>
      <c r="T852"/>
      <c r="U852"/>
      <c r="V852"/>
      <c r="W852"/>
      <c r="X852"/>
      <c r="Y852"/>
      <c r="Z852"/>
      <c r="AA852"/>
      <c r="AB852"/>
      <c r="AC852"/>
      <c r="AD852"/>
      <c r="AE852"/>
      <c r="AF852"/>
      <c r="AG852"/>
      <c r="AH852"/>
      <c r="AI852"/>
      <c r="AJ852"/>
      <c r="AK852"/>
      <c r="AL852"/>
      <c r="AM852"/>
      <c r="AN852"/>
      <c r="AO852"/>
      <c r="AP852"/>
      <c r="AQ852"/>
      <c r="AR852"/>
      <c r="AS852"/>
      <c r="AT852"/>
      <c r="AU852"/>
      <c r="AV852"/>
      <c r="AW852"/>
      <c r="AX852"/>
      <c r="AY852"/>
      <c r="AZ852"/>
      <c r="BA852"/>
      <c r="BB852"/>
      <c r="BC852"/>
      <c r="BD852"/>
      <c r="BE852"/>
      <c r="BF852"/>
      <c r="BG852"/>
      <c r="BH852"/>
      <c r="BI852"/>
      <c r="BJ852"/>
      <c r="BK852"/>
      <c r="BL852"/>
      <c r="BM852"/>
      <c r="BN852"/>
      <c r="BO852"/>
      <c r="BP852"/>
      <c r="BQ852"/>
      <c r="BR852"/>
      <c r="BS852"/>
      <c r="BT852"/>
      <c r="BU852"/>
      <c r="BV852"/>
      <c r="BW852"/>
      <c r="BX852"/>
      <c r="BY852"/>
      <c r="BZ852"/>
      <c r="CA852"/>
      <c r="CB852"/>
      <c r="CC852"/>
      <c r="CD852"/>
      <c r="CE852"/>
      <c r="CF852"/>
      <c r="CG852"/>
      <c r="CH852"/>
      <c r="CI852"/>
      <c r="CJ852"/>
      <c r="CK852"/>
      <c r="CM852"/>
    </row>
    <row r="853" spans="1:115" x14ac:dyDescent="0.35">
      <c r="B853"/>
      <c r="G853"/>
      <c r="I853"/>
      <c r="Q853"/>
      <c r="R853"/>
      <c r="S853"/>
      <c r="T853"/>
      <c r="U853"/>
      <c r="V853"/>
      <c r="W853"/>
      <c r="X853"/>
      <c r="Y853"/>
      <c r="Z853"/>
      <c r="AA853"/>
      <c r="AB853"/>
      <c r="AC853"/>
      <c r="AD853"/>
      <c r="AE853"/>
      <c r="AF853"/>
      <c r="AG853"/>
      <c r="AH853"/>
      <c r="AI853"/>
      <c r="AJ853"/>
      <c r="AK853"/>
      <c r="AL853"/>
      <c r="AM853"/>
      <c r="AN853"/>
      <c r="AO853"/>
      <c r="AP853"/>
      <c r="AQ853"/>
      <c r="AR853"/>
      <c r="AS853"/>
      <c r="AT853"/>
      <c r="AU853"/>
      <c r="AV853"/>
      <c r="AW853"/>
      <c r="AX853"/>
      <c r="AY853"/>
      <c r="AZ853"/>
      <c r="BA853"/>
      <c r="BB853"/>
      <c r="BC853"/>
      <c r="BD853"/>
      <c r="BE853"/>
      <c r="BF853"/>
      <c r="BG853"/>
      <c r="BH853"/>
      <c r="BI853"/>
      <c r="BJ853"/>
      <c r="BK853"/>
      <c r="BL853"/>
      <c r="BM853"/>
      <c r="BN853"/>
      <c r="BO853"/>
      <c r="BP853"/>
      <c r="BQ853"/>
      <c r="BR853"/>
      <c r="BS853"/>
      <c r="BT853"/>
      <c r="BU853"/>
      <c r="BV853"/>
      <c r="BW853"/>
      <c r="BX853"/>
      <c r="BY853"/>
      <c r="BZ853"/>
      <c r="CA853"/>
      <c r="CB853"/>
      <c r="CC853"/>
      <c r="CD853"/>
      <c r="CE853"/>
      <c r="CF853"/>
      <c r="CG853"/>
      <c r="CH853"/>
      <c r="CI853"/>
      <c r="CJ853"/>
      <c r="CK853"/>
      <c r="CM853"/>
    </row>
    <row r="854" spans="1:115" x14ac:dyDescent="0.35">
      <c r="B854"/>
      <c r="G854"/>
      <c r="I854"/>
      <c r="Q854"/>
      <c r="R854"/>
      <c r="S854"/>
      <c r="T854"/>
      <c r="U854"/>
      <c r="V854"/>
      <c r="W854"/>
      <c r="X854"/>
      <c r="Y854"/>
      <c r="Z854"/>
      <c r="AA854"/>
      <c r="AB854"/>
      <c r="AC854"/>
      <c r="AD854"/>
      <c r="AE854"/>
      <c r="AF854"/>
      <c r="AG854"/>
      <c r="AH854"/>
      <c r="AI854"/>
      <c r="AJ854"/>
      <c r="AK854"/>
      <c r="AL854"/>
      <c r="AM854"/>
      <c r="AN854"/>
      <c r="AO854"/>
      <c r="AP854"/>
      <c r="AQ854"/>
      <c r="AR854"/>
      <c r="AS854"/>
      <c r="AT854"/>
      <c r="AU854"/>
      <c r="AV854"/>
      <c r="AW854"/>
      <c r="AX854"/>
      <c r="AY854"/>
      <c r="AZ854"/>
      <c r="BA854"/>
      <c r="BB854"/>
      <c r="BC854"/>
      <c r="BD854"/>
      <c r="BE854"/>
      <c r="BF854"/>
      <c r="BG854"/>
      <c r="BH854"/>
      <c r="BI854"/>
      <c r="BJ854"/>
      <c r="BK854"/>
      <c r="BL854"/>
      <c r="BM854"/>
      <c r="BN854"/>
      <c r="BO854"/>
      <c r="BP854"/>
      <c r="BQ854"/>
      <c r="BR854"/>
      <c r="BS854"/>
      <c r="BT854"/>
      <c r="BU854"/>
      <c r="BV854"/>
      <c r="BW854"/>
      <c r="BX854"/>
      <c r="BY854"/>
      <c r="BZ854"/>
      <c r="CA854"/>
      <c r="CB854"/>
      <c r="CC854"/>
      <c r="CD854"/>
      <c r="CE854"/>
      <c r="CF854"/>
      <c r="CG854"/>
      <c r="CH854"/>
      <c r="CI854"/>
      <c r="CJ854"/>
      <c r="CK854"/>
      <c r="CM854"/>
    </row>
    <row r="855" spans="1:115" x14ac:dyDescent="0.35">
      <c r="B855"/>
      <c r="G855"/>
      <c r="I855"/>
      <c r="Q855"/>
      <c r="R855"/>
      <c r="S855"/>
      <c r="T855"/>
      <c r="U855"/>
      <c r="V855"/>
      <c r="W855"/>
      <c r="X855"/>
      <c r="Y855"/>
      <c r="Z855"/>
      <c r="AA855"/>
      <c r="AB855"/>
      <c r="AC855"/>
      <c r="AD855"/>
      <c r="AE855"/>
      <c r="AF855"/>
      <c r="AG855"/>
      <c r="AH855"/>
      <c r="AI855"/>
      <c r="AJ855"/>
      <c r="AK855"/>
      <c r="AL855"/>
      <c r="AM855"/>
      <c r="AN855"/>
      <c r="AO855"/>
      <c r="AP855"/>
      <c r="AQ855"/>
      <c r="AR855"/>
      <c r="AS855"/>
      <c r="AT855"/>
      <c r="AU855"/>
      <c r="AV855"/>
      <c r="AW855"/>
      <c r="AX855"/>
      <c r="AY855"/>
      <c r="AZ855"/>
      <c r="BA855"/>
      <c r="BB855"/>
      <c r="BC855"/>
      <c r="BD855"/>
      <c r="BE855"/>
      <c r="BF855"/>
      <c r="BG855"/>
      <c r="BH855"/>
      <c r="BI855"/>
      <c r="BJ855"/>
      <c r="BK855"/>
      <c r="BL855"/>
      <c r="BM855"/>
      <c r="BN855"/>
      <c r="BO855"/>
      <c r="BP855"/>
      <c r="BQ855"/>
      <c r="BR855"/>
      <c r="BS855"/>
      <c r="BT855"/>
      <c r="BU855"/>
      <c r="BV855"/>
      <c r="BW855"/>
      <c r="BX855"/>
      <c r="BY855"/>
      <c r="BZ855"/>
      <c r="CA855"/>
      <c r="CB855"/>
      <c r="CC855"/>
      <c r="CD855"/>
      <c r="CE855"/>
      <c r="CF855"/>
      <c r="CG855"/>
      <c r="CH855"/>
      <c r="CI855"/>
      <c r="CJ855"/>
      <c r="CK855"/>
      <c r="CM855"/>
    </row>
    <row r="856" spans="1:115" x14ac:dyDescent="0.35">
      <c r="B856"/>
      <c r="G856"/>
      <c r="I856"/>
      <c r="Q856"/>
      <c r="R856"/>
      <c r="S856"/>
      <c r="T856"/>
      <c r="U856"/>
      <c r="V856"/>
      <c r="W856"/>
      <c r="X856"/>
      <c r="Y856"/>
      <c r="Z856"/>
      <c r="AA856"/>
      <c r="AB856"/>
      <c r="AC856"/>
      <c r="AD856"/>
      <c r="AE856"/>
      <c r="AF856"/>
      <c r="AG856"/>
      <c r="AH856"/>
      <c r="AI856"/>
      <c r="AJ856"/>
      <c r="AK856"/>
      <c r="AL856"/>
      <c r="AM856"/>
      <c r="AN856"/>
      <c r="AO856"/>
      <c r="AP856"/>
      <c r="AQ856"/>
      <c r="AR856"/>
      <c r="AS856"/>
      <c r="AT856"/>
      <c r="AU856"/>
      <c r="AV856"/>
      <c r="AW856"/>
      <c r="AX856"/>
      <c r="AY856"/>
      <c r="AZ856"/>
      <c r="BA856"/>
      <c r="BB856"/>
      <c r="BC856"/>
      <c r="BD856"/>
      <c r="BE856"/>
      <c r="BF856"/>
      <c r="BG856"/>
      <c r="BH856"/>
      <c r="BI856"/>
      <c r="BJ856"/>
      <c r="BK856"/>
      <c r="BL856"/>
      <c r="BM856"/>
      <c r="BN856"/>
      <c r="BO856"/>
      <c r="BP856"/>
      <c r="BQ856"/>
      <c r="BR856"/>
      <c r="BS856"/>
      <c r="BT856"/>
      <c r="BU856"/>
      <c r="BV856"/>
      <c r="BW856"/>
      <c r="BX856"/>
      <c r="BY856"/>
      <c r="BZ856"/>
      <c r="CA856"/>
      <c r="CB856"/>
      <c r="CC856"/>
      <c r="CD856"/>
      <c r="CE856"/>
      <c r="CF856"/>
      <c r="CG856"/>
      <c r="CH856"/>
      <c r="CI856"/>
      <c r="CJ856"/>
      <c r="CK856"/>
      <c r="CM856"/>
    </row>
    <row r="857" spans="1:115" x14ac:dyDescent="0.35">
      <c r="B857"/>
      <c r="G857"/>
      <c r="I857"/>
      <c r="Q857"/>
      <c r="R857"/>
      <c r="S857"/>
      <c r="T857"/>
      <c r="U857"/>
      <c r="V857"/>
      <c r="W857"/>
      <c r="X857"/>
      <c r="Y857"/>
      <c r="Z857"/>
      <c r="AA857"/>
      <c r="AB857"/>
      <c r="AC857"/>
      <c r="AD857"/>
      <c r="AE857"/>
      <c r="AF857"/>
      <c r="AG857"/>
      <c r="AH857"/>
      <c r="AI857"/>
      <c r="AJ857"/>
      <c r="AK857"/>
      <c r="AL857"/>
      <c r="AM857"/>
      <c r="AN857"/>
      <c r="AO857"/>
      <c r="AP857"/>
      <c r="AQ857"/>
      <c r="AR857"/>
      <c r="AS857"/>
      <c r="AT857"/>
      <c r="AU857"/>
      <c r="AV857"/>
      <c r="AW857"/>
      <c r="AX857"/>
      <c r="AY857"/>
      <c r="AZ857"/>
      <c r="BA857"/>
      <c r="BB857"/>
      <c r="BC857"/>
      <c r="BD857"/>
      <c r="BE857"/>
      <c r="BF857"/>
      <c r="BG857"/>
      <c r="BH857"/>
      <c r="BI857"/>
      <c r="BJ857"/>
      <c r="BK857"/>
      <c r="BL857"/>
      <c r="BM857"/>
      <c r="BN857"/>
      <c r="BO857"/>
      <c r="BP857"/>
      <c r="BQ857"/>
      <c r="BR857"/>
      <c r="BS857"/>
      <c r="BT857"/>
      <c r="BU857"/>
      <c r="BV857"/>
      <c r="BW857"/>
      <c r="BX857"/>
      <c r="BY857"/>
      <c r="BZ857"/>
      <c r="CA857"/>
      <c r="CB857"/>
      <c r="CC857"/>
      <c r="CD857"/>
      <c r="CE857"/>
      <c r="CF857"/>
      <c r="CG857"/>
      <c r="CH857"/>
      <c r="CI857"/>
      <c r="CJ857"/>
      <c r="CK857"/>
      <c r="CM857"/>
    </row>
    <row r="858" spans="1:115" x14ac:dyDescent="0.35">
      <c r="B858"/>
      <c r="G858"/>
      <c r="I858"/>
      <c r="Q858"/>
      <c r="R858"/>
      <c r="S858"/>
      <c r="T858"/>
      <c r="U858"/>
      <c r="V858"/>
      <c r="W858"/>
      <c r="X858"/>
      <c r="Y858"/>
      <c r="Z858"/>
      <c r="AA858"/>
      <c r="AB858"/>
      <c r="AC858"/>
      <c r="AD858"/>
      <c r="AE858"/>
      <c r="AF858"/>
      <c r="AG858"/>
      <c r="AH858"/>
      <c r="AI858"/>
      <c r="AJ858"/>
      <c r="AK858"/>
      <c r="AL858"/>
      <c r="AM858"/>
      <c r="AN858"/>
      <c r="AO858"/>
      <c r="AP858"/>
      <c r="AQ858"/>
      <c r="AR858"/>
      <c r="AS858"/>
      <c r="AT858"/>
      <c r="AU858"/>
      <c r="AV858"/>
      <c r="AW858"/>
      <c r="AX858"/>
      <c r="AY858"/>
      <c r="AZ858"/>
      <c r="BA858"/>
      <c r="BB858"/>
      <c r="BC858"/>
      <c r="BD858"/>
      <c r="BE858"/>
      <c r="BF858"/>
      <c r="BG858"/>
      <c r="BH858"/>
      <c r="BI858"/>
      <c r="BJ858"/>
      <c r="BK858"/>
      <c r="BL858"/>
      <c r="BM858"/>
      <c r="BN858"/>
      <c r="BO858"/>
      <c r="BP858"/>
      <c r="BQ858"/>
      <c r="BR858"/>
      <c r="BS858"/>
      <c r="BT858"/>
      <c r="BU858"/>
      <c r="BV858"/>
      <c r="BW858"/>
      <c r="BX858"/>
      <c r="BY858"/>
      <c r="BZ858"/>
      <c r="CA858"/>
      <c r="CB858"/>
      <c r="CC858"/>
      <c r="CD858"/>
      <c r="CE858"/>
      <c r="CF858"/>
      <c r="CG858"/>
      <c r="CH858"/>
      <c r="CI858"/>
      <c r="CJ858"/>
      <c r="CK858"/>
      <c r="CM858"/>
    </row>
    <row r="859" spans="1:115" x14ac:dyDescent="0.35">
      <c r="B859"/>
      <c r="G859"/>
      <c r="I859"/>
      <c r="Q859"/>
      <c r="R859"/>
      <c r="S859"/>
      <c r="T859"/>
      <c r="U859"/>
      <c r="V859"/>
      <c r="W859"/>
      <c r="X859"/>
      <c r="Y859"/>
      <c r="Z859"/>
      <c r="AA859"/>
      <c r="AB859"/>
      <c r="AC859"/>
      <c r="AD859"/>
      <c r="AE859"/>
      <c r="AF859"/>
      <c r="AG859"/>
      <c r="AH859"/>
      <c r="AI859"/>
      <c r="AJ859"/>
      <c r="AK859"/>
      <c r="AL859"/>
      <c r="AM859"/>
      <c r="AN859"/>
      <c r="AO859"/>
      <c r="AP859"/>
      <c r="AQ859"/>
      <c r="AR859"/>
      <c r="AS859"/>
      <c r="AT859"/>
      <c r="AU859"/>
      <c r="AV859"/>
      <c r="AW859"/>
      <c r="AX859"/>
      <c r="AY859"/>
      <c r="AZ859"/>
      <c r="BA859"/>
      <c r="BB859"/>
      <c r="BC859"/>
      <c r="BD859"/>
      <c r="BE859"/>
      <c r="BF859"/>
      <c r="BG859"/>
      <c r="BH859"/>
      <c r="BI859"/>
      <c r="BJ859"/>
      <c r="BK859"/>
      <c r="BL859"/>
      <c r="BM859"/>
      <c r="BN859"/>
      <c r="BO859"/>
      <c r="BP859"/>
      <c r="BQ859"/>
      <c r="BR859"/>
      <c r="BS859"/>
      <c r="BT859"/>
      <c r="BU859"/>
      <c r="BV859"/>
      <c r="BW859"/>
      <c r="BX859"/>
      <c r="BY859"/>
      <c r="BZ859"/>
      <c r="CA859"/>
      <c r="CB859"/>
      <c r="CC859"/>
      <c r="CD859"/>
      <c r="CE859"/>
      <c r="CF859"/>
      <c r="CG859"/>
      <c r="CH859"/>
      <c r="CI859"/>
      <c r="CJ859"/>
      <c r="CK859"/>
      <c r="CM859"/>
    </row>
    <row r="860" spans="1:115" x14ac:dyDescent="0.35">
      <c r="B860"/>
      <c r="G860"/>
      <c r="I860"/>
      <c r="Q860"/>
      <c r="R860"/>
      <c r="S860"/>
      <c r="T860"/>
      <c r="U860"/>
      <c r="V860"/>
      <c r="W860"/>
      <c r="X860"/>
      <c r="Y860"/>
      <c r="Z860"/>
      <c r="AA860"/>
      <c r="AB860"/>
      <c r="AC860"/>
      <c r="AD860"/>
      <c r="AE860"/>
      <c r="AF860"/>
      <c r="AG860"/>
      <c r="AH860"/>
      <c r="AI860"/>
      <c r="AJ860"/>
      <c r="AK860"/>
      <c r="AL860"/>
      <c r="AM860"/>
      <c r="AN860"/>
      <c r="AO860"/>
      <c r="AP860"/>
      <c r="AQ860"/>
      <c r="AR860"/>
      <c r="AS860"/>
      <c r="AT860"/>
      <c r="AU860"/>
      <c r="AV860"/>
      <c r="AW860"/>
      <c r="AX860"/>
      <c r="AY860"/>
      <c r="AZ860"/>
      <c r="BA860"/>
      <c r="BB860"/>
      <c r="BC860"/>
      <c r="BD860"/>
      <c r="BE860"/>
      <c r="BF860"/>
      <c r="BG860"/>
      <c r="BH860"/>
      <c r="BI860"/>
      <c r="BJ860"/>
      <c r="BK860"/>
      <c r="BL860"/>
      <c r="BM860"/>
      <c r="BN860"/>
      <c r="BO860"/>
      <c r="BP860"/>
      <c r="BQ860"/>
      <c r="BR860"/>
      <c r="BS860"/>
      <c r="BT860"/>
      <c r="BU860"/>
      <c r="BV860"/>
      <c r="BW860"/>
      <c r="BX860"/>
      <c r="BY860"/>
      <c r="BZ860"/>
      <c r="CA860"/>
      <c r="CB860"/>
      <c r="CC860"/>
      <c r="CD860"/>
      <c r="CE860"/>
      <c r="CF860"/>
      <c r="CG860"/>
      <c r="CH860"/>
      <c r="CI860"/>
      <c r="CJ860"/>
      <c r="CK860"/>
      <c r="CM860"/>
    </row>
    <row r="861" spans="1:115" s="27" customFormat="1" x14ac:dyDescent="0.35">
      <c r="A861"/>
      <c r="B861"/>
      <c r="C861"/>
      <c r="D861"/>
      <c r="E861"/>
      <c r="F861"/>
      <c r="G861"/>
      <c r="H861"/>
      <c r="I861"/>
      <c r="J861"/>
      <c r="K861"/>
      <c r="L861"/>
      <c r="M861"/>
      <c r="N861"/>
      <c r="O861"/>
      <c r="P861"/>
      <c r="Q861"/>
      <c r="R861"/>
      <c r="S861"/>
      <c r="T861"/>
      <c r="U861"/>
      <c r="V861"/>
      <c r="W861"/>
      <c r="X861"/>
      <c r="Y861"/>
      <c r="Z861"/>
      <c r="AA861"/>
      <c r="AB861"/>
      <c r="AC861"/>
      <c r="AD861"/>
      <c r="AE861"/>
      <c r="AF861"/>
      <c r="AG861"/>
      <c r="AH861"/>
      <c r="AI861"/>
      <c r="AJ861"/>
      <c r="AK861"/>
      <c r="AL861"/>
      <c r="AM861"/>
      <c r="AN861"/>
      <c r="AO861"/>
      <c r="AP861"/>
      <c r="AQ861"/>
      <c r="AR861"/>
      <c r="AS861"/>
      <c r="AT861"/>
      <c r="AU861"/>
      <c r="AV861"/>
      <c r="AW861"/>
      <c r="AX861"/>
      <c r="AY861"/>
      <c r="AZ861"/>
      <c r="BA861"/>
      <c r="BB861"/>
      <c r="BC861"/>
      <c r="BD861"/>
      <c r="BE861"/>
      <c r="BF861"/>
      <c r="BG861"/>
      <c r="BH861"/>
      <c r="BI861"/>
      <c r="BJ861"/>
      <c r="BK861"/>
      <c r="BL861"/>
      <c r="BM861"/>
      <c r="BN861"/>
      <c r="BO861"/>
      <c r="BP861"/>
      <c r="BQ861"/>
      <c r="BR861"/>
      <c r="BS861"/>
      <c r="BT861"/>
      <c r="BU861"/>
      <c r="BV861"/>
      <c r="BW861"/>
      <c r="BX861"/>
      <c r="BY861"/>
      <c r="BZ861"/>
      <c r="CA861"/>
      <c r="CB861"/>
      <c r="CC861"/>
      <c r="CD861"/>
      <c r="CE861"/>
      <c r="CF861"/>
      <c r="CG861"/>
      <c r="CH861"/>
      <c r="CI861"/>
      <c r="CJ861"/>
      <c r="CK861"/>
      <c r="CL861"/>
      <c r="CM861"/>
      <c r="CN861"/>
      <c r="CO861"/>
      <c r="CP861"/>
      <c r="CQ861"/>
      <c r="CR861"/>
      <c r="CS861"/>
      <c r="CT861"/>
      <c r="CU861"/>
      <c r="CV861"/>
      <c r="CW861"/>
      <c r="CX861"/>
      <c r="CY861"/>
      <c r="CZ861"/>
      <c r="DA861"/>
      <c r="DB861"/>
      <c r="DC861"/>
      <c r="DD861"/>
      <c r="DE861"/>
      <c r="DF861"/>
      <c r="DG861"/>
      <c r="DH861"/>
      <c r="DI861"/>
      <c r="DJ861"/>
      <c r="DK861"/>
    </row>
    <row r="862" spans="1:115" x14ac:dyDescent="0.35">
      <c r="B862"/>
      <c r="G862"/>
      <c r="I862"/>
      <c r="Q862"/>
      <c r="R862"/>
      <c r="S862"/>
      <c r="T862"/>
      <c r="U862"/>
      <c r="V862"/>
      <c r="W862"/>
      <c r="X862"/>
      <c r="Y862"/>
      <c r="Z862"/>
      <c r="AA862"/>
      <c r="AB862"/>
      <c r="AC862"/>
      <c r="AD862"/>
      <c r="AE862"/>
      <c r="AF862"/>
      <c r="AG862"/>
      <c r="AH862"/>
      <c r="AI862"/>
      <c r="AJ862"/>
      <c r="AK862"/>
      <c r="AL862"/>
      <c r="AM862"/>
      <c r="AN862"/>
      <c r="AO862"/>
      <c r="AP862"/>
      <c r="AQ862"/>
      <c r="AR862"/>
      <c r="AS862"/>
      <c r="AT862"/>
      <c r="AU862"/>
      <c r="AV862"/>
      <c r="AW862"/>
      <c r="AX862"/>
      <c r="AY862"/>
      <c r="AZ862"/>
      <c r="BA862"/>
      <c r="BB862"/>
      <c r="BC862"/>
      <c r="BD862"/>
      <c r="BE862"/>
      <c r="BF862"/>
      <c r="BG862"/>
      <c r="BH862"/>
      <c r="BI862"/>
      <c r="BJ862"/>
      <c r="BK862"/>
      <c r="BL862"/>
      <c r="BM862"/>
      <c r="BN862"/>
      <c r="BO862"/>
      <c r="BP862"/>
      <c r="BQ862"/>
      <c r="BR862"/>
      <c r="BS862"/>
      <c r="BT862"/>
      <c r="BU862"/>
      <c r="BV862"/>
      <c r="BW862"/>
      <c r="BX862"/>
      <c r="BY862"/>
      <c r="BZ862"/>
      <c r="CA862"/>
      <c r="CB862"/>
      <c r="CC862"/>
      <c r="CD862"/>
      <c r="CE862"/>
      <c r="CF862"/>
      <c r="CG862"/>
      <c r="CH862"/>
      <c r="CI862"/>
      <c r="CJ862"/>
      <c r="CK862"/>
      <c r="CM862"/>
    </row>
    <row r="863" spans="1:115" x14ac:dyDescent="0.35">
      <c r="B863"/>
      <c r="G863"/>
      <c r="I863"/>
      <c r="Q863"/>
      <c r="R863"/>
      <c r="S863"/>
      <c r="T863"/>
      <c r="U863"/>
      <c r="V863"/>
      <c r="W863"/>
      <c r="X863"/>
      <c r="Y863"/>
      <c r="Z863"/>
      <c r="AA863"/>
      <c r="AB863"/>
      <c r="AC863"/>
      <c r="AD863"/>
      <c r="AE863"/>
      <c r="AF863"/>
      <c r="AG863"/>
      <c r="AH863"/>
      <c r="AI863"/>
      <c r="AJ863"/>
      <c r="AK863"/>
      <c r="AL863"/>
      <c r="AM863"/>
      <c r="AN863"/>
      <c r="AO863"/>
      <c r="AP863"/>
      <c r="AQ863"/>
      <c r="AR863"/>
      <c r="AS863"/>
      <c r="AT863"/>
      <c r="AU863"/>
      <c r="AV863"/>
      <c r="AW863"/>
      <c r="AX863"/>
      <c r="AY863"/>
      <c r="AZ863"/>
      <c r="BA863"/>
      <c r="BB863"/>
      <c r="BC863"/>
      <c r="BD863"/>
      <c r="BE863"/>
      <c r="BF863"/>
      <c r="BG863"/>
      <c r="BH863"/>
      <c r="BI863"/>
      <c r="BJ863"/>
      <c r="BK863"/>
      <c r="BL863"/>
      <c r="BM863"/>
      <c r="BN863"/>
      <c r="BO863"/>
      <c r="BP863"/>
      <c r="BQ863"/>
      <c r="BR863"/>
      <c r="BS863"/>
      <c r="BT863"/>
      <c r="BU863"/>
      <c r="BV863"/>
      <c r="BW863"/>
      <c r="BX863"/>
      <c r="BY863"/>
      <c r="BZ863"/>
      <c r="CA863"/>
      <c r="CB863"/>
      <c r="CC863"/>
      <c r="CD863"/>
      <c r="CE863"/>
      <c r="CF863"/>
      <c r="CG863"/>
      <c r="CH863"/>
      <c r="CI863"/>
      <c r="CJ863"/>
      <c r="CK863"/>
      <c r="CM863"/>
    </row>
    <row r="864" spans="1:115" x14ac:dyDescent="0.35">
      <c r="B864"/>
      <c r="G864"/>
      <c r="I864"/>
      <c r="Q864"/>
      <c r="R864"/>
      <c r="S864"/>
      <c r="T864"/>
      <c r="U864"/>
      <c r="V864"/>
      <c r="W864"/>
      <c r="X864"/>
      <c r="Y864"/>
      <c r="Z864"/>
      <c r="AA864"/>
      <c r="AB864"/>
      <c r="AC864"/>
      <c r="AD864"/>
      <c r="AE864"/>
      <c r="AF864"/>
      <c r="AG864"/>
      <c r="AH864"/>
      <c r="AI864"/>
      <c r="AJ864"/>
      <c r="AK864"/>
      <c r="AL864"/>
      <c r="AM864"/>
      <c r="AN864"/>
      <c r="AO864"/>
      <c r="AP864"/>
      <c r="AQ864"/>
      <c r="AR864"/>
      <c r="AS864"/>
      <c r="AT864"/>
      <c r="AU864"/>
      <c r="AV864"/>
      <c r="AW864"/>
      <c r="AX864"/>
      <c r="AY864"/>
      <c r="AZ864"/>
      <c r="BA864"/>
      <c r="BB864"/>
      <c r="BC864"/>
      <c r="BD864"/>
      <c r="BE864"/>
      <c r="BF864"/>
      <c r="BG864"/>
      <c r="BH864"/>
      <c r="BI864"/>
      <c r="BJ864"/>
      <c r="BK864"/>
      <c r="BL864"/>
      <c r="BM864"/>
      <c r="BN864"/>
      <c r="BO864"/>
      <c r="BP864"/>
      <c r="BQ864"/>
      <c r="BR864"/>
      <c r="BS864"/>
      <c r="BT864"/>
      <c r="BU864"/>
      <c r="BV864"/>
      <c r="BW864"/>
      <c r="BX864"/>
      <c r="BY864"/>
      <c r="BZ864"/>
      <c r="CA864"/>
      <c r="CB864"/>
      <c r="CC864"/>
      <c r="CD864"/>
      <c r="CE864"/>
      <c r="CF864"/>
      <c r="CG864"/>
      <c r="CH864"/>
      <c r="CI864"/>
      <c r="CJ864"/>
      <c r="CK864"/>
      <c r="CM864"/>
    </row>
    <row r="865" customFormat="1" x14ac:dyDescent="0.35"/>
    <row r="866" customFormat="1" x14ac:dyDescent="0.35"/>
    <row r="867" customFormat="1" x14ac:dyDescent="0.35"/>
    <row r="868" customFormat="1" x14ac:dyDescent="0.35"/>
    <row r="869" customFormat="1" x14ac:dyDescent="0.35"/>
    <row r="870" customFormat="1" x14ac:dyDescent="0.35"/>
    <row r="871" customFormat="1" x14ac:dyDescent="0.35"/>
    <row r="872" customFormat="1" x14ac:dyDescent="0.35"/>
    <row r="873" customFormat="1" x14ac:dyDescent="0.35"/>
    <row r="874" customFormat="1" x14ac:dyDescent="0.35"/>
    <row r="875" customFormat="1" x14ac:dyDescent="0.35"/>
    <row r="876" customFormat="1" x14ac:dyDescent="0.35"/>
    <row r="877" customFormat="1" x14ac:dyDescent="0.35"/>
    <row r="878" customFormat="1" x14ac:dyDescent="0.35"/>
    <row r="879" customFormat="1" x14ac:dyDescent="0.35"/>
    <row r="880" customFormat="1" x14ac:dyDescent="0.35"/>
    <row r="881" customFormat="1" x14ac:dyDescent="0.35"/>
    <row r="882" customFormat="1" x14ac:dyDescent="0.35"/>
    <row r="883" customFormat="1" x14ac:dyDescent="0.35"/>
    <row r="884" customFormat="1" x14ac:dyDescent="0.35"/>
    <row r="885" customFormat="1" x14ac:dyDescent="0.35"/>
    <row r="886" customFormat="1" x14ac:dyDescent="0.35"/>
    <row r="887" customFormat="1" x14ac:dyDescent="0.35"/>
    <row r="888" customFormat="1" x14ac:dyDescent="0.35"/>
    <row r="889" customFormat="1" x14ac:dyDescent="0.35"/>
    <row r="890" customFormat="1" x14ac:dyDescent="0.35"/>
    <row r="891" customFormat="1" x14ac:dyDescent="0.35"/>
    <row r="892" customFormat="1" x14ac:dyDescent="0.35"/>
    <row r="893" customFormat="1" x14ac:dyDescent="0.35"/>
    <row r="894" customFormat="1" x14ac:dyDescent="0.35"/>
    <row r="895" customFormat="1" x14ac:dyDescent="0.35"/>
    <row r="896" customFormat="1" x14ac:dyDescent="0.35"/>
    <row r="897" customFormat="1" x14ac:dyDescent="0.35"/>
    <row r="898" customFormat="1" x14ac:dyDescent="0.35"/>
    <row r="899" customFormat="1" x14ac:dyDescent="0.35"/>
    <row r="900" customFormat="1" x14ac:dyDescent="0.35"/>
    <row r="901" customFormat="1" x14ac:dyDescent="0.35"/>
    <row r="902" customFormat="1" x14ac:dyDescent="0.35"/>
    <row r="903" customFormat="1" x14ac:dyDescent="0.35"/>
    <row r="904" customFormat="1" x14ac:dyDescent="0.35"/>
    <row r="905" customFormat="1" x14ac:dyDescent="0.35"/>
    <row r="906" customFormat="1" x14ac:dyDescent="0.35"/>
    <row r="907" customFormat="1" x14ac:dyDescent="0.35"/>
    <row r="908" customFormat="1" x14ac:dyDescent="0.35"/>
    <row r="909" customFormat="1" x14ac:dyDescent="0.35"/>
    <row r="910" customFormat="1" x14ac:dyDescent="0.35"/>
    <row r="911" customFormat="1" x14ac:dyDescent="0.35"/>
    <row r="912" customFormat="1" x14ac:dyDescent="0.35"/>
    <row r="913" customFormat="1" x14ac:dyDescent="0.35"/>
    <row r="914" customFormat="1" x14ac:dyDescent="0.35"/>
    <row r="915" customFormat="1" x14ac:dyDescent="0.35"/>
    <row r="916" customFormat="1" x14ac:dyDescent="0.35"/>
    <row r="917" customFormat="1" x14ac:dyDescent="0.35"/>
    <row r="918" customFormat="1" x14ac:dyDescent="0.35"/>
    <row r="919" customFormat="1" x14ac:dyDescent="0.35"/>
    <row r="920" customFormat="1" x14ac:dyDescent="0.35"/>
    <row r="921" customFormat="1" x14ac:dyDescent="0.35"/>
    <row r="922" customFormat="1" x14ac:dyDescent="0.35"/>
    <row r="923" customFormat="1" x14ac:dyDescent="0.35"/>
    <row r="924" customFormat="1" x14ac:dyDescent="0.35"/>
    <row r="925" customFormat="1" x14ac:dyDescent="0.35"/>
    <row r="926" customFormat="1" x14ac:dyDescent="0.35"/>
    <row r="927" customFormat="1" x14ac:dyDescent="0.35"/>
    <row r="928" customFormat="1" x14ac:dyDescent="0.35"/>
    <row r="929" customFormat="1" x14ac:dyDescent="0.35"/>
    <row r="930" customFormat="1" x14ac:dyDescent="0.35"/>
    <row r="931" customFormat="1" x14ac:dyDescent="0.35"/>
    <row r="932" customFormat="1" x14ac:dyDescent="0.35"/>
    <row r="933" customFormat="1" x14ac:dyDescent="0.35"/>
    <row r="934" customFormat="1" x14ac:dyDescent="0.35"/>
    <row r="935" customFormat="1" x14ac:dyDescent="0.35"/>
    <row r="936" customFormat="1" x14ac:dyDescent="0.35"/>
    <row r="937" customFormat="1" x14ac:dyDescent="0.35"/>
    <row r="938" customFormat="1" x14ac:dyDescent="0.35"/>
    <row r="939" customFormat="1" x14ac:dyDescent="0.35"/>
    <row r="940" customFormat="1" x14ac:dyDescent="0.35"/>
    <row r="941" customFormat="1" x14ac:dyDescent="0.35"/>
    <row r="942" customFormat="1" ht="16.5" customHeight="1" x14ac:dyDescent="0.35"/>
    <row r="943" customFormat="1" ht="16.5" customHeight="1" x14ac:dyDescent="0.35"/>
    <row r="944" customFormat="1" ht="16.5" customHeight="1" x14ac:dyDescent="0.35"/>
    <row r="945" customFormat="1" x14ac:dyDescent="0.35"/>
    <row r="946" customFormat="1" x14ac:dyDescent="0.35"/>
    <row r="947" customFormat="1" x14ac:dyDescent="0.35"/>
    <row r="948" customFormat="1" x14ac:dyDescent="0.35"/>
    <row r="949" customFormat="1" x14ac:dyDescent="0.35"/>
    <row r="950" customFormat="1" x14ac:dyDescent="0.35"/>
    <row r="951" customFormat="1" x14ac:dyDescent="0.35"/>
    <row r="952" customFormat="1" x14ac:dyDescent="0.35"/>
    <row r="953" customFormat="1" x14ac:dyDescent="0.35"/>
    <row r="954" customFormat="1" x14ac:dyDescent="0.35"/>
    <row r="955" customFormat="1" x14ac:dyDescent="0.35"/>
    <row r="956" customFormat="1" x14ac:dyDescent="0.35"/>
    <row r="957" customFormat="1" x14ac:dyDescent="0.35"/>
    <row r="958" customFormat="1" x14ac:dyDescent="0.35"/>
    <row r="959" customFormat="1" x14ac:dyDescent="0.35"/>
    <row r="960" customFormat="1" x14ac:dyDescent="0.35"/>
    <row r="961" customFormat="1" x14ac:dyDescent="0.35"/>
    <row r="962" customFormat="1" x14ac:dyDescent="0.35"/>
    <row r="963" customFormat="1" x14ac:dyDescent="0.35"/>
    <row r="964" customFormat="1" x14ac:dyDescent="0.35"/>
    <row r="965" customFormat="1" x14ac:dyDescent="0.35"/>
    <row r="966" customFormat="1" x14ac:dyDescent="0.35"/>
    <row r="967" customFormat="1" x14ac:dyDescent="0.35"/>
    <row r="968" customFormat="1" x14ac:dyDescent="0.35"/>
    <row r="969" customFormat="1" x14ac:dyDescent="0.35"/>
    <row r="970" customFormat="1" x14ac:dyDescent="0.35"/>
    <row r="971" customFormat="1" x14ac:dyDescent="0.35"/>
    <row r="972" customFormat="1" x14ac:dyDescent="0.35"/>
    <row r="973" customFormat="1" x14ac:dyDescent="0.35"/>
    <row r="974" customFormat="1" x14ac:dyDescent="0.35"/>
    <row r="975" customFormat="1" x14ac:dyDescent="0.35"/>
    <row r="976" customFormat="1" x14ac:dyDescent="0.35"/>
    <row r="977" customFormat="1" x14ac:dyDescent="0.35"/>
    <row r="978" customFormat="1" x14ac:dyDescent="0.35"/>
    <row r="979" customFormat="1" x14ac:dyDescent="0.35"/>
    <row r="980" customFormat="1" x14ac:dyDescent="0.35"/>
    <row r="981" customFormat="1" x14ac:dyDescent="0.35"/>
    <row r="982" customFormat="1" x14ac:dyDescent="0.35"/>
    <row r="983" customFormat="1" x14ac:dyDescent="0.35"/>
    <row r="984" customFormat="1" x14ac:dyDescent="0.35"/>
    <row r="985" customFormat="1" x14ac:dyDescent="0.35"/>
    <row r="986" customFormat="1" x14ac:dyDescent="0.35"/>
    <row r="987" customFormat="1" x14ac:dyDescent="0.35"/>
    <row r="988" customFormat="1" x14ac:dyDescent="0.35"/>
    <row r="989" customFormat="1" x14ac:dyDescent="0.35"/>
    <row r="990" customFormat="1" x14ac:dyDescent="0.35"/>
    <row r="991" customFormat="1" x14ac:dyDescent="0.35"/>
    <row r="992" customFormat="1" x14ac:dyDescent="0.35"/>
    <row r="993" customFormat="1" x14ac:dyDescent="0.35"/>
    <row r="994" customFormat="1" x14ac:dyDescent="0.35"/>
    <row r="995" customFormat="1" x14ac:dyDescent="0.35"/>
    <row r="996" customFormat="1" x14ac:dyDescent="0.35"/>
    <row r="997" customFormat="1" x14ac:dyDescent="0.35"/>
    <row r="998" customFormat="1" x14ac:dyDescent="0.35"/>
    <row r="999" customFormat="1" x14ac:dyDescent="0.35"/>
    <row r="1000" customFormat="1" x14ac:dyDescent="0.35"/>
    <row r="1001" customFormat="1" x14ac:dyDescent="0.35"/>
    <row r="1002" customFormat="1" x14ac:dyDescent="0.35"/>
    <row r="1003" customFormat="1" x14ac:dyDescent="0.35"/>
    <row r="1004" customFormat="1" x14ac:dyDescent="0.35"/>
    <row r="1005" customFormat="1" x14ac:dyDescent="0.35"/>
    <row r="1006" customFormat="1" x14ac:dyDescent="0.35"/>
    <row r="1007" customFormat="1" x14ac:dyDescent="0.35"/>
    <row r="1008" customFormat="1" x14ac:dyDescent="0.35"/>
    <row r="1009" customFormat="1" x14ac:dyDescent="0.35"/>
    <row r="1010" customFormat="1" x14ac:dyDescent="0.35"/>
    <row r="1011" customFormat="1" x14ac:dyDescent="0.35"/>
    <row r="1012" customFormat="1" x14ac:dyDescent="0.35"/>
    <row r="1013" customFormat="1" x14ac:dyDescent="0.35"/>
    <row r="1014" customFormat="1" x14ac:dyDescent="0.35"/>
    <row r="1015" customFormat="1" x14ac:dyDescent="0.35"/>
    <row r="1016" customFormat="1" x14ac:dyDescent="0.35"/>
    <row r="1017" customFormat="1" x14ac:dyDescent="0.35"/>
    <row r="1018" customFormat="1" x14ac:dyDescent="0.35"/>
    <row r="1019" customFormat="1" x14ac:dyDescent="0.35"/>
    <row r="1020" customFormat="1" x14ac:dyDescent="0.35"/>
    <row r="1021" customFormat="1" x14ac:dyDescent="0.35"/>
    <row r="1022" customFormat="1" x14ac:dyDescent="0.35"/>
    <row r="1023" customFormat="1" x14ac:dyDescent="0.35"/>
    <row r="1024" customFormat="1" x14ac:dyDescent="0.35"/>
    <row r="1025" customFormat="1" x14ac:dyDescent="0.35"/>
    <row r="1026" customFormat="1" x14ac:dyDescent="0.35"/>
    <row r="1027" customFormat="1" x14ac:dyDescent="0.35"/>
    <row r="1028" customFormat="1" x14ac:dyDescent="0.35"/>
    <row r="1029" customFormat="1" x14ac:dyDescent="0.35"/>
    <row r="1030" customFormat="1" x14ac:dyDescent="0.35"/>
    <row r="1031" customFormat="1" x14ac:dyDescent="0.35"/>
    <row r="1032" customFormat="1" x14ac:dyDescent="0.35"/>
    <row r="1033" customFormat="1" x14ac:dyDescent="0.35"/>
    <row r="1034" customFormat="1" x14ac:dyDescent="0.35"/>
    <row r="1035" customFormat="1" x14ac:dyDescent="0.35"/>
    <row r="1036" customFormat="1" x14ac:dyDescent="0.35"/>
    <row r="1037" customFormat="1" x14ac:dyDescent="0.35"/>
    <row r="1038" customFormat="1" x14ac:dyDescent="0.35"/>
    <row r="1039" customFormat="1" x14ac:dyDescent="0.35"/>
    <row r="1040" customFormat="1" x14ac:dyDescent="0.35"/>
    <row r="1041" customFormat="1" x14ac:dyDescent="0.35"/>
    <row r="1042" customFormat="1" x14ac:dyDescent="0.35"/>
    <row r="1043" customFormat="1" x14ac:dyDescent="0.35"/>
    <row r="1044" customFormat="1" x14ac:dyDescent="0.35"/>
    <row r="1045" customFormat="1" x14ac:dyDescent="0.35"/>
    <row r="1046" customFormat="1" x14ac:dyDescent="0.35"/>
    <row r="1047" customFormat="1" x14ac:dyDescent="0.35"/>
    <row r="1048" customFormat="1" x14ac:dyDescent="0.35"/>
    <row r="1049" customFormat="1" x14ac:dyDescent="0.35"/>
    <row r="1050" customFormat="1" x14ac:dyDescent="0.35"/>
    <row r="1051" customFormat="1" x14ac:dyDescent="0.35"/>
    <row r="1052" customFormat="1" x14ac:dyDescent="0.35"/>
    <row r="1053" customFormat="1" x14ac:dyDescent="0.35"/>
    <row r="1054" customFormat="1" x14ac:dyDescent="0.35"/>
    <row r="1055" customFormat="1" x14ac:dyDescent="0.35"/>
    <row r="1056" customFormat="1" x14ac:dyDescent="0.35"/>
    <row r="1057" customFormat="1" x14ac:dyDescent="0.35"/>
    <row r="1058" customFormat="1" x14ac:dyDescent="0.35"/>
    <row r="1059" customFormat="1" x14ac:dyDescent="0.35"/>
    <row r="1060" customFormat="1" x14ac:dyDescent="0.35"/>
    <row r="1061" customFormat="1" x14ac:dyDescent="0.35"/>
    <row r="1062" customFormat="1" x14ac:dyDescent="0.35"/>
    <row r="1063" customFormat="1" x14ac:dyDescent="0.35"/>
    <row r="1064" customFormat="1" x14ac:dyDescent="0.35"/>
    <row r="1065" customFormat="1" x14ac:dyDescent="0.35"/>
    <row r="1066" customFormat="1" x14ac:dyDescent="0.35"/>
    <row r="1067" customFormat="1" x14ac:dyDescent="0.35"/>
    <row r="1068" customFormat="1" x14ac:dyDescent="0.35"/>
    <row r="1069" customFormat="1" x14ac:dyDescent="0.35"/>
    <row r="1070" customFormat="1" x14ac:dyDescent="0.35"/>
    <row r="1071" customFormat="1" x14ac:dyDescent="0.35"/>
    <row r="1072" customFormat="1" x14ac:dyDescent="0.35"/>
    <row r="1073" customFormat="1" x14ac:dyDescent="0.35"/>
    <row r="1074" customFormat="1" x14ac:dyDescent="0.35"/>
    <row r="1075" customFormat="1" x14ac:dyDescent="0.35"/>
    <row r="1076" customFormat="1" x14ac:dyDescent="0.35"/>
    <row r="1077" customFormat="1" x14ac:dyDescent="0.35"/>
    <row r="1078" customFormat="1" x14ac:dyDescent="0.35"/>
    <row r="1079" customFormat="1" x14ac:dyDescent="0.35"/>
    <row r="1080" customFormat="1" x14ac:dyDescent="0.35"/>
    <row r="1081" customFormat="1" x14ac:dyDescent="0.35"/>
    <row r="1082" customFormat="1" x14ac:dyDescent="0.35"/>
    <row r="1083" customFormat="1" x14ac:dyDescent="0.35"/>
    <row r="1084" customFormat="1" x14ac:dyDescent="0.35"/>
    <row r="1085" customFormat="1" x14ac:dyDescent="0.35"/>
    <row r="1086" customFormat="1" x14ac:dyDescent="0.35"/>
    <row r="1087" customFormat="1" x14ac:dyDescent="0.35"/>
    <row r="1088" customFormat="1" x14ac:dyDescent="0.35"/>
    <row r="1089" customFormat="1" x14ac:dyDescent="0.35"/>
    <row r="1090" customFormat="1" x14ac:dyDescent="0.35"/>
    <row r="1091" customFormat="1" x14ac:dyDescent="0.35"/>
    <row r="1092" customFormat="1" x14ac:dyDescent="0.35"/>
    <row r="1093" customFormat="1" x14ac:dyDescent="0.35"/>
    <row r="1094" customFormat="1" x14ac:dyDescent="0.35"/>
    <row r="1095" customFormat="1" x14ac:dyDescent="0.35"/>
    <row r="1096" customFormat="1" x14ac:dyDescent="0.35"/>
    <row r="1097" customFormat="1" x14ac:dyDescent="0.35"/>
    <row r="1098" customFormat="1" x14ac:dyDescent="0.35"/>
    <row r="1099" customFormat="1" x14ac:dyDescent="0.35"/>
    <row r="1100" customFormat="1" x14ac:dyDescent="0.35"/>
    <row r="1101" customFormat="1" x14ac:dyDescent="0.35"/>
    <row r="1102" customFormat="1" x14ac:dyDescent="0.35"/>
    <row r="1103" customFormat="1" x14ac:dyDescent="0.35"/>
    <row r="1104" customFormat="1" x14ac:dyDescent="0.35"/>
    <row r="1105" customFormat="1" x14ac:dyDescent="0.35"/>
    <row r="1106" customFormat="1" x14ac:dyDescent="0.35"/>
    <row r="1107" customFormat="1" x14ac:dyDescent="0.35"/>
    <row r="1108" customFormat="1" x14ac:dyDescent="0.35"/>
    <row r="1109" customFormat="1" x14ac:dyDescent="0.35"/>
    <row r="1110" customFormat="1" x14ac:dyDescent="0.35"/>
    <row r="1111" customFormat="1" x14ac:dyDescent="0.35"/>
    <row r="1112" customFormat="1" x14ac:dyDescent="0.35"/>
    <row r="1113" customFormat="1" x14ac:dyDescent="0.35"/>
    <row r="1114" customFormat="1" x14ac:dyDescent="0.35"/>
    <row r="1115" customFormat="1" x14ac:dyDescent="0.35"/>
    <row r="1116" customFormat="1" x14ac:dyDescent="0.35"/>
    <row r="1117" customFormat="1" x14ac:dyDescent="0.35"/>
    <row r="1118" customFormat="1" x14ac:dyDescent="0.35"/>
    <row r="1119" customFormat="1" x14ac:dyDescent="0.35"/>
    <row r="1120" customFormat="1" x14ac:dyDescent="0.35"/>
    <row r="1121" customFormat="1" x14ac:dyDescent="0.35"/>
    <row r="1122" customFormat="1" x14ac:dyDescent="0.35"/>
    <row r="1123" customFormat="1" x14ac:dyDescent="0.35"/>
    <row r="1124" customFormat="1" x14ac:dyDescent="0.35"/>
    <row r="1125" customFormat="1" x14ac:dyDescent="0.35"/>
    <row r="1126" customFormat="1" x14ac:dyDescent="0.35"/>
    <row r="1127" customFormat="1" x14ac:dyDescent="0.35"/>
    <row r="1128" customFormat="1" x14ac:dyDescent="0.35"/>
    <row r="1129" customFormat="1" x14ac:dyDescent="0.35"/>
    <row r="1130" customFormat="1" x14ac:dyDescent="0.35"/>
    <row r="1131" customFormat="1" x14ac:dyDescent="0.35"/>
    <row r="1132" customFormat="1" x14ac:dyDescent="0.35"/>
    <row r="1133" customFormat="1" x14ac:dyDescent="0.35"/>
    <row r="1134" customFormat="1" x14ac:dyDescent="0.35"/>
    <row r="1135" customFormat="1" x14ac:dyDescent="0.35"/>
    <row r="1136" customFormat="1" x14ac:dyDescent="0.35"/>
    <row r="1137" customFormat="1" x14ac:dyDescent="0.35"/>
    <row r="1138" customFormat="1" x14ac:dyDescent="0.35"/>
    <row r="1139" customFormat="1" x14ac:dyDescent="0.35"/>
    <row r="1140" customFormat="1" x14ac:dyDescent="0.35"/>
    <row r="1141" customFormat="1" x14ac:dyDescent="0.35"/>
    <row r="1142" customFormat="1" x14ac:dyDescent="0.35"/>
    <row r="1143" customFormat="1" x14ac:dyDescent="0.35"/>
    <row r="1144" customFormat="1" x14ac:dyDescent="0.35"/>
    <row r="1145" customFormat="1" x14ac:dyDescent="0.35"/>
    <row r="1146" customFormat="1" x14ac:dyDescent="0.35"/>
    <row r="1147" customFormat="1" x14ac:dyDescent="0.35"/>
    <row r="1148" customFormat="1" x14ac:dyDescent="0.35"/>
    <row r="1149" customFormat="1" x14ac:dyDescent="0.35"/>
    <row r="1150" customFormat="1" x14ac:dyDescent="0.35"/>
    <row r="1151" customFormat="1" x14ac:dyDescent="0.35"/>
    <row r="1152" customFormat="1" x14ac:dyDescent="0.35"/>
    <row r="1153" customFormat="1" x14ac:dyDescent="0.35"/>
    <row r="1154" customFormat="1" x14ac:dyDescent="0.35"/>
    <row r="1155" customFormat="1" x14ac:dyDescent="0.35"/>
    <row r="1156" customFormat="1" x14ac:dyDescent="0.35"/>
    <row r="1157" customFormat="1" x14ac:dyDescent="0.35"/>
    <row r="1158" customFormat="1" x14ac:dyDescent="0.35"/>
    <row r="1159" customFormat="1" x14ac:dyDescent="0.35"/>
    <row r="1160" customFormat="1" x14ac:dyDescent="0.35"/>
    <row r="1161" customFormat="1" x14ac:dyDescent="0.35"/>
    <row r="1162" customFormat="1" x14ac:dyDescent="0.35"/>
    <row r="1163" customFormat="1" x14ac:dyDescent="0.35"/>
    <row r="1164" customFormat="1" x14ac:dyDescent="0.35"/>
    <row r="1165" customFormat="1" x14ac:dyDescent="0.35"/>
    <row r="1166" customFormat="1" x14ac:dyDescent="0.35"/>
    <row r="1167" customFormat="1" x14ac:dyDescent="0.35"/>
    <row r="1168" customFormat="1" x14ac:dyDescent="0.35"/>
    <row r="1169" spans="1:115" x14ac:dyDescent="0.35">
      <c r="B1169"/>
      <c r="G1169"/>
      <c r="I1169"/>
      <c r="Q1169"/>
      <c r="R1169"/>
      <c r="S1169"/>
      <c r="T1169"/>
      <c r="U1169"/>
      <c r="V1169"/>
      <c r="W1169"/>
      <c r="X1169"/>
      <c r="Y1169"/>
      <c r="Z1169"/>
      <c r="AA1169"/>
      <c r="AB1169"/>
      <c r="AC1169"/>
      <c r="AD1169"/>
      <c r="AE1169"/>
      <c r="AF1169"/>
      <c r="AG1169"/>
      <c r="AH1169"/>
      <c r="AI1169"/>
      <c r="AJ1169"/>
      <c r="AK1169"/>
      <c r="AL1169"/>
      <c r="AM1169"/>
      <c r="AN1169"/>
      <c r="AO1169"/>
      <c r="AP1169"/>
      <c r="AQ1169"/>
      <c r="AR1169"/>
      <c r="AS1169"/>
      <c r="AT1169"/>
      <c r="AU1169"/>
      <c r="AV1169"/>
      <c r="AW1169"/>
      <c r="AX1169"/>
      <c r="AY1169"/>
      <c r="AZ1169"/>
      <c r="BA1169"/>
      <c r="BB1169"/>
      <c r="BC1169"/>
      <c r="BD1169"/>
      <c r="BE1169"/>
      <c r="BF1169"/>
      <c r="BG1169"/>
      <c r="BH1169"/>
      <c r="BI1169"/>
      <c r="BJ1169"/>
      <c r="BK1169"/>
      <c r="BL1169"/>
      <c r="BM1169"/>
      <c r="BN1169"/>
      <c r="BO1169"/>
      <c r="BP1169"/>
      <c r="BQ1169"/>
      <c r="BR1169"/>
      <c r="BS1169"/>
      <c r="BT1169"/>
      <c r="BU1169"/>
      <c r="BV1169"/>
      <c r="BW1169"/>
      <c r="BX1169"/>
      <c r="BY1169"/>
      <c r="BZ1169"/>
      <c r="CA1169"/>
      <c r="CB1169"/>
      <c r="CC1169"/>
      <c r="CD1169"/>
      <c r="CE1169"/>
      <c r="CF1169"/>
      <c r="CG1169"/>
      <c r="CH1169"/>
      <c r="CI1169"/>
      <c r="CJ1169"/>
      <c r="CK1169"/>
      <c r="CM1169"/>
    </row>
    <row r="1170" spans="1:115" x14ac:dyDescent="0.35">
      <c r="B1170"/>
      <c r="G1170"/>
      <c r="I1170"/>
      <c r="Q1170"/>
      <c r="R1170"/>
      <c r="S1170"/>
      <c r="T1170"/>
      <c r="U1170"/>
      <c r="V1170"/>
      <c r="W1170"/>
      <c r="X1170"/>
      <c r="Y1170"/>
      <c r="Z1170"/>
      <c r="AA1170"/>
      <c r="AB1170"/>
      <c r="AC1170"/>
      <c r="AD1170"/>
      <c r="AE1170"/>
      <c r="AF1170"/>
      <c r="AG1170"/>
      <c r="AH1170"/>
      <c r="AI1170"/>
      <c r="AJ1170"/>
      <c r="AK1170"/>
      <c r="AL1170"/>
      <c r="AM1170"/>
      <c r="AN1170"/>
      <c r="AO1170"/>
      <c r="AP1170"/>
      <c r="AQ1170"/>
      <c r="AR1170"/>
      <c r="AS1170"/>
      <c r="AT1170"/>
      <c r="AU1170"/>
      <c r="AV1170"/>
      <c r="AW1170"/>
      <c r="AX1170"/>
      <c r="AY1170"/>
      <c r="AZ1170"/>
      <c r="BA1170"/>
      <c r="BB1170"/>
      <c r="BC1170"/>
      <c r="BD1170"/>
      <c r="BE1170"/>
      <c r="BF1170"/>
      <c r="BG1170"/>
      <c r="BH1170"/>
      <c r="BI1170"/>
      <c r="BJ1170"/>
      <c r="BK1170"/>
      <c r="BL1170"/>
      <c r="BM1170"/>
      <c r="BN1170"/>
      <c r="BO1170"/>
      <c r="BP1170"/>
      <c r="BQ1170"/>
      <c r="BR1170"/>
      <c r="BS1170"/>
      <c r="BT1170"/>
      <c r="BU1170"/>
      <c r="BV1170"/>
      <c r="BW1170"/>
      <c r="BX1170"/>
      <c r="BY1170"/>
      <c r="BZ1170"/>
      <c r="CA1170"/>
      <c r="CB1170"/>
      <c r="CC1170"/>
      <c r="CD1170"/>
      <c r="CE1170"/>
      <c r="CF1170"/>
      <c r="CG1170"/>
      <c r="CH1170"/>
      <c r="CI1170"/>
      <c r="CJ1170"/>
      <c r="CK1170"/>
      <c r="CM1170"/>
    </row>
    <row r="1171" spans="1:115" x14ac:dyDescent="0.35">
      <c r="B1171"/>
      <c r="G1171"/>
      <c r="I1171"/>
      <c r="Q1171"/>
      <c r="R1171"/>
      <c r="S1171"/>
      <c r="T1171"/>
      <c r="U1171"/>
      <c r="V1171"/>
      <c r="W1171"/>
      <c r="X1171"/>
      <c r="Y1171"/>
      <c r="Z1171"/>
      <c r="AA1171"/>
      <c r="AB1171"/>
      <c r="AC1171"/>
      <c r="AD1171"/>
      <c r="AE1171"/>
      <c r="AF1171"/>
      <c r="AG1171"/>
      <c r="AH1171"/>
      <c r="AI1171"/>
      <c r="AJ1171"/>
      <c r="AK1171"/>
      <c r="AL1171"/>
      <c r="AM1171"/>
      <c r="AN1171"/>
      <c r="AO1171"/>
      <c r="AP1171"/>
      <c r="AQ1171"/>
      <c r="AR1171"/>
      <c r="AS1171"/>
      <c r="AT1171"/>
      <c r="AU1171"/>
      <c r="AV1171"/>
      <c r="AW1171"/>
      <c r="AX1171"/>
      <c r="AY1171"/>
      <c r="AZ1171"/>
      <c r="BA1171"/>
      <c r="BB1171"/>
      <c r="BC1171"/>
      <c r="BD1171"/>
      <c r="BE1171"/>
      <c r="BF1171"/>
      <c r="BG1171"/>
      <c r="BH1171"/>
      <c r="BI1171"/>
      <c r="BJ1171"/>
      <c r="BK1171"/>
      <c r="BL1171"/>
      <c r="BM1171"/>
      <c r="BN1171"/>
      <c r="BO1171"/>
      <c r="BP1171"/>
      <c r="BQ1171"/>
      <c r="BR1171"/>
      <c r="BS1171"/>
      <c r="BT1171"/>
      <c r="BU1171"/>
      <c r="BV1171"/>
      <c r="BW1171"/>
      <c r="BX1171"/>
      <c r="BY1171"/>
      <c r="BZ1171"/>
      <c r="CA1171"/>
      <c r="CB1171"/>
      <c r="CC1171"/>
      <c r="CD1171"/>
      <c r="CE1171"/>
      <c r="CF1171"/>
      <c r="CG1171"/>
      <c r="CH1171"/>
      <c r="CI1171"/>
      <c r="CJ1171"/>
      <c r="CK1171"/>
      <c r="CM1171"/>
    </row>
    <row r="1172" spans="1:115" x14ac:dyDescent="0.35">
      <c r="B1172"/>
      <c r="G1172"/>
      <c r="I1172"/>
      <c r="Q1172"/>
      <c r="R1172"/>
      <c r="S1172"/>
      <c r="T1172"/>
      <c r="U1172"/>
      <c r="V1172"/>
      <c r="W1172"/>
      <c r="X1172"/>
      <c r="Y1172"/>
      <c r="Z1172"/>
      <c r="AA1172"/>
      <c r="AB1172"/>
      <c r="AC1172"/>
      <c r="AD1172"/>
      <c r="AE1172"/>
      <c r="AF1172"/>
      <c r="AG1172"/>
      <c r="AH1172"/>
      <c r="AI1172"/>
      <c r="AJ1172"/>
      <c r="AK1172"/>
      <c r="AL1172"/>
      <c r="AM1172"/>
      <c r="AN1172"/>
      <c r="AO1172"/>
      <c r="AP1172"/>
      <c r="AQ1172"/>
      <c r="AR1172"/>
      <c r="AS1172"/>
      <c r="AT1172"/>
      <c r="AU1172"/>
      <c r="AV1172"/>
      <c r="AW1172"/>
      <c r="AX1172"/>
      <c r="AY1172"/>
      <c r="AZ1172"/>
      <c r="BA1172"/>
      <c r="BB1172"/>
      <c r="BC1172"/>
      <c r="BD1172"/>
      <c r="BE1172"/>
      <c r="BF1172"/>
      <c r="BG1172"/>
      <c r="BH1172"/>
      <c r="BI1172"/>
      <c r="BJ1172"/>
      <c r="BK1172"/>
      <c r="BL1172"/>
      <c r="BM1172"/>
      <c r="BN1172"/>
      <c r="BO1172"/>
      <c r="BP1172"/>
      <c r="BQ1172"/>
      <c r="BR1172"/>
      <c r="BS1172"/>
      <c r="BT1172"/>
      <c r="BU1172"/>
      <c r="BV1172"/>
      <c r="BW1172"/>
      <c r="BX1172"/>
      <c r="BY1172"/>
      <c r="BZ1172"/>
      <c r="CA1172"/>
      <c r="CB1172"/>
      <c r="CC1172"/>
      <c r="CD1172"/>
      <c r="CE1172"/>
      <c r="CF1172"/>
      <c r="CG1172"/>
      <c r="CH1172"/>
      <c r="CI1172"/>
      <c r="CJ1172"/>
      <c r="CK1172"/>
      <c r="CM1172"/>
    </row>
    <row r="1173" spans="1:115" x14ac:dyDescent="0.35">
      <c r="B1173"/>
      <c r="G1173"/>
      <c r="I1173"/>
      <c r="Q1173"/>
      <c r="R1173"/>
      <c r="S1173"/>
      <c r="T1173"/>
      <c r="U1173"/>
      <c r="V1173"/>
      <c r="W1173"/>
      <c r="X1173"/>
      <c r="Y1173"/>
      <c r="Z1173"/>
      <c r="AA1173"/>
      <c r="AB1173"/>
      <c r="AC1173"/>
      <c r="AD1173"/>
      <c r="AE1173"/>
      <c r="AF1173"/>
      <c r="AG1173"/>
      <c r="AH1173"/>
      <c r="AI1173"/>
      <c r="AJ1173"/>
      <c r="AK1173"/>
      <c r="AL1173"/>
      <c r="AM1173"/>
      <c r="AN1173"/>
      <c r="AO1173"/>
      <c r="AP1173"/>
      <c r="AQ1173"/>
      <c r="AR1173"/>
      <c r="AS1173"/>
      <c r="AT1173"/>
      <c r="AU1173"/>
      <c r="AV1173"/>
      <c r="AW1173"/>
      <c r="AX1173"/>
      <c r="AY1173"/>
      <c r="AZ1173"/>
      <c r="BA1173"/>
      <c r="BB1173"/>
      <c r="BC1173"/>
      <c r="BD1173"/>
      <c r="BE1173"/>
      <c r="BF1173"/>
      <c r="BG1173"/>
      <c r="BH1173"/>
      <c r="BI1173"/>
      <c r="BJ1173"/>
      <c r="BK1173"/>
      <c r="BL1173"/>
      <c r="BM1173"/>
      <c r="BN1173"/>
      <c r="BO1173"/>
      <c r="BP1173"/>
      <c r="BQ1173"/>
      <c r="BR1173"/>
      <c r="BS1173"/>
      <c r="BT1173"/>
      <c r="BU1173"/>
      <c r="BV1173"/>
      <c r="BW1173"/>
      <c r="BX1173"/>
      <c r="BY1173"/>
      <c r="BZ1173"/>
      <c r="CA1173"/>
      <c r="CB1173"/>
      <c r="CC1173"/>
      <c r="CD1173"/>
      <c r="CE1173"/>
      <c r="CF1173"/>
      <c r="CG1173"/>
      <c r="CH1173"/>
      <c r="CI1173"/>
      <c r="CJ1173"/>
      <c r="CK1173"/>
      <c r="CM1173"/>
    </row>
    <row r="1174" spans="1:115" s="164" customFormat="1" x14ac:dyDescent="0.35">
      <c r="A1174"/>
      <c r="B1174"/>
      <c r="C1174"/>
      <c r="D1174"/>
      <c r="E1174"/>
      <c r="F1174"/>
      <c r="G1174"/>
      <c r="H1174"/>
      <c r="I1174"/>
      <c r="J1174"/>
      <c r="K1174"/>
      <c r="L1174"/>
      <c r="M1174"/>
      <c r="N1174"/>
      <c r="O1174"/>
      <c r="P1174"/>
      <c r="Q1174"/>
      <c r="R1174"/>
      <c r="S1174"/>
      <c r="T1174"/>
      <c r="U1174"/>
      <c r="V1174"/>
      <c r="W1174"/>
      <c r="X1174"/>
      <c r="Y1174"/>
      <c r="Z1174"/>
      <c r="AA1174"/>
      <c r="AB1174"/>
      <c r="AC1174"/>
      <c r="AD1174"/>
      <c r="AE1174"/>
      <c r="AF1174"/>
      <c r="AG1174"/>
      <c r="AH1174"/>
      <c r="AI1174"/>
      <c r="AJ1174"/>
      <c r="AK1174"/>
      <c r="AL1174"/>
      <c r="AM1174"/>
      <c r="AN1174"/>
      <c r="AO1174"/>
      <c r="AP1174"/>
      <c r="AQ1174"/>
      <c r="AR1174"/>
      <c r="AS1174"/>
      <c r="AT1174"/>
      <c r="AU1174"/>
      <c r="AV1174"/>
      <c r="AW1174"/>
      <c r="AX1174"/>
      <c r="AY1174"/>
      <c r="AZ1174"/>
      <c r="BA1174"/>
      <c r="BB1174"/>
      <c r="BC1174"/>
      <c r="BD1174"/>
      <c r="BE1174"/>
      <c r="BF1174"/>
      <c r="BG1174"/>
      <c r="BH1174"/>
      <c r="BI1174"/>
      <c r="BJ1174"/>
      <c r="BK1174"/>
      <c r="BL1174"/>
      <c r="BM1174"/>
      <c r="BN1174"/>
      <c r="BO1174"/>
      <c r="BP1174"/>
      <c r="BQ1174"/>
      <c r="BR1174"/>
      <c r="BS1174"/>
      <c r="BT1174"/>
      <c r="BU1174"/>
      <c r="BV1174"/>
      <c r="BW1174"/>
      <c r="BX1174"/>
      <c r="BY1174"/>
      <c r="BZ1174"/>
      <c r="CA1174"/>
      <c r="CB1174"/>
      <c r="CC1174"/>
      <c r="CD1174"/>
      <c r="CE1174"/>
      <c r="CF1174"/>
      <c r="CG1174"/>
      <c r="CH1174"/>
      <c r="CI1174"/>
      <c r="CJ1174"/>
      <c r="CK1174"/>
      <c r="CL1174"/>
      <c r="CM1174"/>
      <c r="CN1174"/>
      <c r="CO1174"/>
      <c r="CP1174"/>
      <c r="CQ1174"/>
      <c r="CR1174"/>
      <c r="CS1174"/>
      <c r="CT1174"/>
      <c r="CU1174"/>
      <c r="CV1174"/>
      <c r="CW1174"/>
      <c r="CX1174"/>
      <c r="CY1174"/>
      <c r="CZ1174"/>
      <c r="DA1174"/>
      <c r="DB1174"/>
      <c r="DC1174"/>
      <c r="DD1174"/>
      <c r="DE1174"/>
      <c r="DF1174"/>
      <c r="DG1174"/>
      <c r="DH1174"/>
      <c r="DI1174"/>
      <c r="DJ1174"/>
      <c r="DK1174"/>
    </row>
    <row r="1175" spans="1:115" x14ac:dyDescent="0.35">
      <c r="B1175"/>
      <c r="G1175"/>
      <c r="I1175"/>
      <c r="Q1175"/>
      <c r="R1175"/>
      <c r="S1175"/>
      <c r="T1175"/>
      <c r="U1175"/>
      <c r="V1175"/>
      <c r="W1175"/>
      <c r="X1175"/>
      <c r="Y1175"/>
      <c r="Z1175"/>
      <c r="AA1175"/>
      <c r="AB1175"/>
      <c r="AC1175"/>
      <c r="AD1175"/>
      <c r="AE1175"/>
      <c r="AF1175"/>
      <c r="AG1175"/>
      <c r="AH1175"/>
      <c r="AI1175"/>
      <c r="AJ1175"/>
      <c r="AK1175"/>
      <c r="AL1175"/>
      <c r="AM1175"/>
      <c r="AN1175"/>
      <c r="AO1175"/>
      <c r="AP1175"/>
      <c r="AQ1175"/>
      <c r="AR1175"/>
      <c r="AS1175"/>
      <c r="AT1175"/>
      <c r="AU1175"/>
      <c r="AV1175"/>
      <c r="AW1175"/>
      <c r="AX1175"/>
      <c r="AY1175"/>
      <c r="AZ1175"/>
      <c r="BA1175"/>
      <c r="BB1175"/>
      <c r="BC1175"/>
      <c r="BD1175"/>
      <c r="BE1175"/>
      <c r="BF1175"/>
      <c r="BG1175"/>
      <c r="BH1175"/>
      <c r="BI1175"/>
      <c r="BJ1175"/>
      <c r="BK1175"/>
      <c r="BL1175"/>
      <c r="BM1175"/>
      <c r="BN1175"/>
      <c r="BO1175"/>
      <c r="BP1175"/>
      <c r="BQ1175"/>
      <c r="BR1175"/>
      <c r="BS1175"/>
      <c r="BT1175"/>
      <c r="BU1175"/>
      <c r="BV1175"/>
      <c r="BW1175"/>
      <c r="BX1175"/>
      <c r="BY1175"/>
      <c r="BZ1175"/>
      <c r="CA1175"/>
      <c r="CB1175"/>
      <c r="CC1175"/>
      <c r="CD1175"/>
      <c r="CE1175"/>
      <c r="CF1175"/>
      <c r="CG1175"/>
      <c r="CH1175"/>
      <c r="CI1175"/>
      <c r="CJ1175"/>
      <c r="CK1175"/>
      <c r="CM1175"/>
    </row>
    <row r="1176" spans="1:115" x14ac:dyDescent="0.35">
      <c r="B1176"/>
      <c r="G1176"/>
      <c r="I1176"/>
      <c r="Q1176"/>
      <c r="R1176"/>
      <c r="S1176"/>
      <c r="T1176"/>
      <c r="U1176"/>
      <c r="V1176"/>
      <c r="W1176"/>
      <c r="X1176"/>
      <c r="Y1176"/>
      <c r="Z1176"/>
      <c r="AA1176"/>
      <c r="AB1176"/>
      <c r="AC1176"/>
      <c r="AD1176"/>
      <c r="AE1176"/>
      <c r="AF1176"/>
      <c r="AG1176"/>
      <c r="AH1176"/>
      <c r="AI1176"/>
      <c r="AJ1176"/>
      <c r="AK1176"/>
      <c r="AL1176"/>
      <c r="AM1176"/>
      <c r="AN1176"/>
      <c r="AO1176"/>
      <c r="AP1176"/>
      <c r="AQ1176"/>
      <c r="AR1176"/>
      <c r="AS1176"/>
      <c r="AT1176"/>
      <c r="AU1176"/>
      <c r="AV1176"/>
      <c r="AW1176"/>
      <c r="AX1176"/>
      <c r="AY1176"/>
      <c r="AZ1176"/>
      <c r="BA1176"/>
      <c r="BB1176"/>
      <c r="BC1176"/>
      <c r="BD1176"/>
      <c r="BE1176"/>
      <c r="BF1176"/>
      <c r="BG1176"/>
      <c r="BH1176"/>
      <c r="BI1176"/>
      <c r="BJ1176"/>
      <c r="BK1176"/>
      <c r="BL1176"/>
      <c r="BM1176"/>
      <c r="BN1176"/>
      <c r="BO1176"/>
      <c r="BP1176"/>
      <c r="BQ1176"/>
      <c r="BR1176"/>
      <c r="BS1176"/>
      <c r="BT1176"/>
      <c r="BU1176"/>
      <c r="BV1176"/>
      <c r="BW1176"/>
      <c r="BX1176"/>
      <c r="BY1176"/>
      <c r="BZ1176"/>
      <c r="CA1176"/>
      <c r="CB1176"/>
      <c r="CC1176"/>
      <c r="CD1176"/>
      <c r="CE1176"/>
      <c r="CF1176"/>
      <c r="CG1176"/>
      <c r="CH1176"/>
      <c r="CI1176"/>
      <c r="CJ1176"/>
      <c r="CK1176"/>
      <c r="CM1176"/>
    </row>
    <row r="1177" spans="1:115" x14ac:dyDescent="0.35">
      <c r="B1177"/>
      <c r="G1177"/>
      <c r="I1177"/>
      <c r="Q1177"/>
      <c r="R1177"/>
      <c r="S1177"/>
      <c r="T1177"/>
      <c r="U1177"/>
      <c r="V1177"/>
      <c r="W1177"/>
      <c r="X1177"/>
      <c r="Y1177"/>
      <c r="Z1177"/>
      <c r="AA1177"/>
      <c r="AB1177"/>
      <c r="AC1177"/>
      <c r="AD1177"/>
      <c r="AE1177"/>
      <c r="AF1177"/>
      <c r="AG1177"/>
      <c r="AH1177"/>
      <c r="AI1177"/>
      <c r="AJ1177"/>
      <c r="AK1177"/>
      <c r="AL1177"/>
      <c r="AM1177"/>
      <c r="AN1177"/>
      <c r="AO1177"/>
      <c r="AP1177"/>
      <c r="AQ1177"/>
      <c r="AR1177"/>
      <c r="AS1177"/>
      <c r="AT1177"/>
      <c r="AU1177"/>
      <c r="AV1177"/>
      <c r="AW1177"/>
      <c r="AX1177"/>
      <c r="AY1177"/>
      <c r="AZ1177"/>
      <c r="BA1177"/>
      <c r="BB1177"/>
      <c r="BC1177"/>
      <c r="BD1177"/>
      <c r="BE1177"/>
      <c r="BF1177"/>
      <c r="BG1177"/>
      <c r="BH1177"/>
      <c r="BI1177"/>
      <c r="BJ1177"/>
      <c r="BK1177"/>
      <c r="BL1177"/>
      <c r="BM1177"/>
      <c r="BN1177"/>
      <c r="BO1177"/>
      <c r="BP1177"/>
      <c r="BQ1177"/>
      <c r="BR1177"/>
      <c r="BS1177"/>
      <c r="BT1177"/>
      <c r="BU1177"/>
      <c r="BV1177"/>
      <c r="BW1177"/>
      <c r="BX1177"/>
      <c r="BY1177"/>
      <c r="BZ1177"/>
      <c r="CA1177"/>
      <c r="CB1177"/>
      <c r="CC1177"/>
      <c r="CD1177"/>
      <c r="CE1177"/>
      <c r="CF1177"/>
      <c r="CG1177"/>
      <c r="CH1177"/>
      <c r="CI1177"/>
      <c r="CJ1177"/>
      <c r="CK1177"/>
      <c r="CM1177"/>
    </row>
    <row r="1178" spans="1:115" x14ac:dyDescent="0.35">
      <c r="B1178"/>
      <c r="G1178"/>
      <c r="I1178"/>
      <c r="Q1178"/>
      <c r="R1178"/>
      <c r="S1178"/>
      <c r="T1178"/>
      <c r="U1178"/>
      <c r="V1178"/>
      <c r="W1178"/>
      <c r="X1178"/>
      <c r="Y1178"/>
      <c r="Z1178"/>
      <c r="AA1178"/>
      <c r="AB1178"/>
      <c r="AC1178"/>
      <c r="AD1178"/>
      <c r="AE1178"/>
      <c r="AF1178"/>
      <c r="AG1178"/>
      <c r="AH1178"/>
      <c r="AI1178"/>
      <c r="AJ1178"/>
      <c r="AK1178"/>
      <c r="AL1178"/>
      <c r="AM1178"/>
      <c r="AN1178"/>
      <c r="AO1178"/>
      <c r="AP1178"/>
      <c r="AQ1178"/>
      <c r="AR1178"/>
      <c r="AS1178"/>
      <c r="AT1178"/>
      <c r="AU1178"/>
      <c r="AV1178"/>
      <c r="AW1178"/>
      <c r="AX1178"/>
      <c r="AY1178"/>
      <c r="AZ1178"/>
      <c r="BA1178"/>
      <c r="BB1178"/>
      <c r="BC1178"/>
      <c r="BD1178"/>
      <c r="BE1178"/>
      <c r="BF1178"/>
      <c r="BG1178"/>
      <c r="BH1178"/>
      <c r="BI1178"/>
      <c r="BJ1178"/>
      <c r="BK1178"/>
      <c r="BL1178"/>
      <c r="BM1178"/>
      <c r="BN1178"/>
      <c r="BO1178"/>
      <c r="BP1178"/>
      <c r="BQ1178"/>
      <c r="BR1178"/>
      <c r="BS1178"/>
      <c r="BT1178"/>
      <c r="BU1178"/>
      <c r="BV1178"/>
      <c r="BW1178"/>
      <c r="BX1178"/>
      <c r="BY1178"/>
      <c r="BZ1178"/>
      <c r="CA1178"/>
      <c r="CB1178"/>
      <c r="CC1178"/>
      <c r="CD1178"/>
      <c r="CE1178"/>
      <c r="CF1178"/>
      <c r="CG1178"/>
      <c r="CH1178"/>
      <c r="CI1178"/>
      <c r="CJ1178"/>
      <c r="CK1178"/>
      <c r="CM1178"/>
    </row>
    <row r="1179" spans="1:115" x14ac:dyDescent="0.35">
      <c r="B1179"/>
      <c r="G1179"/>
      <c r="I1179"/>
      <c r="Q1179"/>
      <c r="R1179"/>
      <c r="S1179"/>
      <c r="T1179"/>
      <c r="U1179"/>
      <c r="V1179"/>
      <c r="W1179"/>
      <c r="X1179"/>
      <c r="Y1179"/>
      <c r="Z1179"/>
      <c r="AA1179"/>
      <c r="AB1179"/>
      <c r="AC1179"/>
      <c r="AD1179"/>
      <c r="AE1179"/>
      <c r="AF1179"/>
      <c r="AG1179"/>
      <c r="AH1179"/>
      <c r="AI1179"/>
      <c r="AJ1179"/>
      <c r="AK1179"/>
      <c r="AL1179"/>
      <c r="AM1179"/>
      <c r="AN1179"/>
      <c r="AO1179"/>
      <c r="AP1179"/>
      <c r="AQ1179"/>
      <c r="AR1179"/>
      <c r="AS1179"/>
      <c r="AT1179"/>
      <c r="AU1179"/>
      <c r="AV1179"/>
      <c r="AW1179"/>
      <c r="AX1179"/>
      <c r="AY1179"/>
      <c r="AZ1179"/>
      <c r="BA1179"/>
      <c r="BB1179"/>
      <c r="BC1179"/>
      <c r="BD1179"/>
      <c r="BE1179"/>
      <c r="BF1179"/>
      <c r="BG1179"/>
      <c r="BH1179"/>
      <c r="BI1179"/>
      <c r="BJ1179"/>
      <c r="BK1179"/>
      <c r="BL1179"/>
      <c r="BM1179"/>
      <c r="BN1179"/>
      <c r="BO1179"/>
      <c r="BP1179"/>
      <c r="BQ1179"/>
      <c r="BR1179"/>
      <c r="BS1179"/>
      <c r="BT1179"/>
      <c r="BU1179"/>
      <c r="BV1179"/>
      <c r="BW1179"/>
      <c r="BX1179"/>
      <c r="BY1179"/>
      <c r="BZ1179"/>
      <c r="CA1179"/>
      <c r="CB1179"/>
      <c r="CC1179"/>
      <c r="CD1179"/>
      <c r="CE1179"/>
      <c r="CF1179"/>
      <c r="CG1179"/>
      <c r="CH1179"/>
      <c r="CI1179"/>
      <c r="CJ1179"/>
      <c r="CK1179"/>
      <c r="CM1179"/>
    </row>
    <row r="1180" spans="1:115" x14ac:dyDescent="0.35">
      <c r="B1180"/>
      <c r="G1180"/>
      <c r="I1180"/>
      <c r="Q1180"/>
      <c r="R1180"/>
      <c r="S1180"/>
      <c r="T1180"/>
      <c r="U1180"/>
      <c r="V1180"/>
      <c r="W1180"/>
      <c r="X1180"/>
      <c r="Y1180"/>
      <c r="Z1180"/>
      <c r="AA1180"/>
      <c r="AB1180"/>
      <c r="AC1180"/>
      <c r="AD1180"/>
      <c r="AE1180"/>
      <c r="AF1180"/>
      <c r="AG1180"/>
      <c r="AH1180"/>
      <c r="AI1180"/>
      <c r="AJ1180"/>
      <c r="AK1180"/>
      <c r="AL1180"/>
      <c r="AM1180"/>
      <c r="AN1180"/>
      <c r="AO1180"/>
      <c r="AP1180"/>
      <c r="AQ1180"/>
      <c r="AR1180"/>
      <c r="AS1180"/>
      <c r="AT1180"/>
      <c r="AU1180"/>
      <c r="AV1180"/>
      <c r="AW1180"/>
      <c r="AX1180"/>
      <c r="AY1180"/>
      <c r="AZ1180"/>
      <c r="BA1180"/>
      <c r="BB1180"/>
      <c r="BC1180"/>
      <c r="BD1180"/>
      <c r="BE1180"/>
      <c r="BF1180"/>
      <c r="BG1180"/>
      <c r="BH1180"/>
      <c r="BI1180"/>
      <c r="BJ1180"/>
      <c r="BK1180"/>
      <c r="BL1180"/>
      <c r="BM1180"/>
      <c r="BN1180"/>
      <c r="BO1180"/>
      <c r="BP1180"/>
      <c r="BQ1180"/>
      <c r="BR1180"/>
      <c r="BS1180"/>
      <c r="BT1180"/>
      <c r="BU1180"/>
      <c r="BV1180"/>
      <c r="BW1180"/>
      <c r="BX1180"/>
      <c r="BY1180"/>
      <c r="BZ1180"/>
      <c r="CA1180"/>
      <c r="CB1180"/>
      <c r="CC1180"/>
      <c r="CD1180"/>
      <c r="CE1180"/>
      <c r="CF1180"/>
      <c r="CG1180"/>
      <c r="CH1180"/>
      <c r="CI1180"/>
      <c r="CJ1180"/>
      <c r="CK1180"/>
      <c r="CM1180"/>
    </row>
    <row r="1181" spans="1:115" x14ac:dyDescent="0.35">
      <c r="B1181"/>
      <c r="G1181"/>
      <c r="I1181"/>
      <c r="Q1181"/>
      <c r="R1181"/>
      <c r="S1181"/>
      <c r="T1181"/>
      <c r="U1181"/>
      <c r="V1181"/>
      <c r="W1181"/>
      <c r="X1181"/>
      <c r="Y1181"/>
      <c r="Z1181"/>
      <c r="AA1181"/>
      <c r="AB1181"/>
      <c r="AC1181"/>
      <c r="AD1181"/>
      <c r="AE1181"/>
      <c r="AF1181"/>
      <c r="AG1181"/>
      <c r="AH1181"/>
      <c r="AI1181"/>
      <c r="AJ1181"/>
      <c r="AK1181"/>
      <c r="AL1181"/>
      <c r="AM1181"/>
      <c r="AN1181"/>
      <c r="AO1181"/>
      <c r="AP1181"/>
      <c r="AQ1181"/>
      <c r="AR1181"/>
      <c r="AS1181"/>
      <c r="AT1181"/>
      <c r="AU1181"/>
      <c r="AV1181"/>
      <c r="AW1181"/>
      <c r="AX1181"/>
      <c r="AY1181"/>
      <c r="AZ1181"/>
      <c r="BA1181"/>
      <c r="BB1181"/>
      <c r="BC1181"/>
      <c r="BD1181"/>
      <c r="BE1181"/>
      <c r="BF1181"/>
      <c r="BG1181"/>
      <c r="BH1181"/>
      <c r="BI1181"/>
      <c r="BJ1181"/>
      <c r="BK1181"/>
      <c r="BL1181"/>
      <c r="BM1181"/>
      <c r="BN1181"/>
      <c r="BO1181"/>
      <c r="BP1181"/>
      <c r="BQ1181"/>
      <c r="BR1181"/>
      <c r="BS1181"/>
      <c r="BT1181"/>
      <c r="BU1181"/>
      <c r="BV1181"/>
      <c r="BW1181"/>
      <c r="BX1181"/>
      <c r="BY1181"/>
      <c r="BZ1181"/>
      <c r="CA1181"/>
      <c r="CB1181"/>
      <c r="CC1181"/>
      <c r="CD1181"/>
      <c r="CE1181"/>
      <c r="CF1181"/>
      <c r="CG1181"/>
      <c r="CH1181"/>
      <c r="CI1181"/>
      <c r="CJ1181"/>
      <c r="CK1181"/>
      <c r="CM1181"/>
    </row>
    <row r="1182" spans="1:115" x14ac:dyDescent="0.35">
      <c r="B1182"/>
      <c r="G1182"/>
      <c r="I1182"/>
      <c r="Q1182"/>
      <c r="R1182"/>
      <c r="S1182"/>
      <c r="T1182"/>
      <c r="U1182"/>
      <c r="V1182"/>
      <c r="W1182"/>
      <c r="X1182"/>
      <c r="Y1182"/>
      <c r="Z1182"/>
      <c r="AA1182"/>
      <c r="AB1182"/>
      <c r="AC1182"/>
      <c r="AD1182"/>
      <c r="AE1182"/>
      <c r="AF1182"/>
      <c r="AG1182"/>
      <c r="AH1182"/>
      <c r="AI1182"/>
      <c r="AJ1182"/>
      <c r="AK1182"/>
      <c r="AL1182"/>
      <c r="AM1182"/>
      <c r="AN1182"/>
      <c r="AO1182"/>
      <c r="AP1182"/>
      <c r="AQ1182"/>
      <c r="AR1182"/>
      <c r="AS1182"/>
      <c r="AT1182"/>
      <c r="AU1182"/>
      <c r="AV1182"/>
      <c r="AW1182"/>
      <c r="AX1182"/>
      <c r="AY1182"/>
      <c r="AZ1182"/>
      <c r="BA1182"/>
      <c r="BB1182"/>
      <c r="BC1182"/>
      <c r="BD1182"/>
      <c r="BE1182"/>
      <c r="BF1182"/>
      <c r="BG1182"/>
      <c r="BH1182"/>
      <c r="BI1182"/>
      <c r="BJ1182"/>
      <c r="BK1182"/>
      <c r="BL1182"/>
      <c r="BM1182"/>
      <c r="BN1182"/>
      <c r="BO1182"/>
      <c r="BP1182"/>
      <c r="BQ1182"/>
      <c r="BR1182"/>
      <c r="BS1182"/>
      <c r="BT1182"/>
      <c r="BU1182"/>
      <c r="BV1182"/>
      <c r="BW1182"/>
      <c r="BX1182"/>
      <c r="BY1182"/>
      <c r="BZ1182"/>
      <c r="CA1182"/>
      <c r="CB1182"/>
      <c r="CC1182"/>
      <c r="CD1182"/>
      <c r="CE1182"/>
      <c r="CF1182"/>
      <c r="CG1182"/>
      <c r="CH1182"/>
      <c r="CI1182"/>
      <c r="CJ1182"/>
      <c r="CK1182"/>
      <c r="CM1182"/>
    </row>
    <row r="1183" spans="1:115" x14ac:dyDescent="0.35">
      <c r="B1183"/>
      <c r="G1183"/>
      <c r="I1183"/>
      <c r="Q1183"/>
      <c r="R1183"/>
      <c r="S1183"/>
      <c r="T1183"/>
      <c r="U1183"/>
      <c r="V1183"/>
      <c r="W1183"/>
      <c r="X1183"/>
      <c r="Y1183"/>
      <c r="Z1183"/>
      <c r="AA1183"/>
      <c r="AB1183"/>
      <c r="AC1183"/>
      <c r="AD1183"/>
      <c r="AE1183"/>
      <c r="AF1183"/>
      <c r="AG1183"/>
      <c r="AH1183"/>
      <c r="AI1183"/>
      <c r="AJ1183"/>
      <c r="AK1183"/>
      <c r="AL1183"/>
      <c r="AM1183"/>
      <c r="AN1183"/>
      <c r="AO1183"/>
      <c r="AP1183"/>
      <c r="AQ1183"/>
      <c r="AR1183"/>
      <c r="AS1183"/>
      <c r="AT1183"/>
      <c r="AU1183"/>
      <c r="AV1183"/>
      <c r="AW1183"/>
      <c r="AX1183"/>
      <c r="AY1183"/>
      <c r="AZ1183"/>
      <c r="BA1183"/>
      <c r="BB1183"/>
      <c r="BC1183"/>
      <c r="BD1183"/>
      <c r="BE1183"/>
      <c r="BF1183"/>
      <c r="BG1183"/>
      <c r="BH1183"/>
      <c r="BI1183"/>
      <c r="BJ1183"/>
      <c r="BK1183"/>
      <c r="BL1183"/>
      <c r="BM1183"/>
      <c r="BN1183"/>
      <c r="BO1183"/>
      <c r="BP1183"/>
      <c r="BQ1183"/>
      <c r="BR1183"/>
      <c r="BS1183"/>
      <c r="BT1183"/>
      <c r="BU1183"/>
      <c r="BV1183"/>
      <c r="BW1183"/>
      <c r="BX1183"/>
      <c r="BY1183"/>
      <c r="BZ1183"/>
      <c r="CA1183"/>
      <c r="CB1183"/>
      <c r="CC1183"/>
      <c r="CD1183"/>
      <c r="CE1183"/>
      <c r="CF1183"/>
      <c r="CG1183"/>
      <c r="CH1183"/>
      <c r="CI1183"/>
      <c r="CJ1183"/>
      <c r="CK1183"/>
      <c r="CM1183"/>
    </row>
    <row r="1184" spans="1:115" x14ac:dyDescent="0.35">
      <c r="B1184"/>
      <c r="G1184"/>
      <c r="I1184"/>
      <c r="Q1184"/>
      <c r="R1184"/>
      <c r="S1184"/>
      <c r="T1184"/>
      <c r="U1184"/>
      <c r="V1184"/>
      <c r="W1184"/>
      <c r="X1184"/>
      <c r="Y1184"/>
      <c r="Z1184"/>
      <c r="AA1184"/>
      <c r="AB1184"/>
      <c r="AC1184"/>
      <c r="AD1184"/>
      <c r="AE1184"/>
      <c r="AF1184"/>
      <c r="AG1184"/>
      <c r="AH1184"/>
      <c r="AI1184"/>
      <c r="AJ1184"/>
      <c r="AK1184"/>
      <c r="AL1184"/>
      <c r="AM1184"/>
      <c r="AN1184"/>
      <c r="AO1184"/>
      <c r="AP1184"/>
      <c r="AQ1184"/>
      <c r="AR1184"/>
      <c r="AS1184"/>
      <c r="AT1184"/>
      <c r="AU1184"/>
      <c r="AV1184"/>
      <c r="AW1184"/>
      <c r="AX1184"/>
      <c r="AY1184"/>
      <c r="AZ1184"/>
      <c r="BA1184"/>
      <c r="BB1184"/>
      <c r="BC1184"/>
      <c r="BD1184"/>
      <c r="BE1184"/>
      <c r="BF1184"/>
      <c r="BG1184"/>
      <c r="BH1184"/>
      <c r="BI1184"/>
      <c r="BJ1184"/>
      <c r="BK1184"/>
      <c r="BL1184"/>
      <c r="BM1184"/>
      <c r="BN1184"/>
      <c r="BO1184"/>
      <c r="BP1184"/>
      <c r="BQ1184"/>
      <c r="BR1184"/>
      <c r="BS1184"/>
      <c r="BT1184"/>
      <c r="BU1184"/>
      <c r="BV1184"/>
      <c r="BW1184"/>
      <c r="BX1184"/>
      <c r="BY1184"/>
      <c r="BZ1184"/>
      <c r="CA1184"/>
      <c r="CB1184"/>
      <c r="CC1184"/>
      <c r="CD1184"/>
      <c r="CE1184"/>
      <c r="CF1184"/>
      <c r="CG1184"/>
      <c r="CH1184"/>
      <c r="CI1184"/>
      <c r="CJ1184"/>
      <c r="CK1184"/>
      <c r="CM1184"/>
    </row>
    <row r="1185" customFormat="1" x14ac:dyDescent="0.35"/>
    <row r="1186" customFormat="1" x14ac:dyDescent="0.35"/>
    <row r="1187" customFormat="1" x14ac:dyDescent="0.35"/>
    <row r="1188" customFormat="1" x14ac:dyDescent="0.35"/>
    <row r="1189" customFormat="1" x14ac:dyDescent="0.35"/>
    <row r="1190" customFormat="1" x14ac:dyDescent="0.35"/>
    <row r="1191" customFormat="1" x14ac:dyDescent="0.35"/>
    <row r="1192" customFormat="1" x14ac:dyDescent="0.35"/>
    <row r="1193" customFormat="1" x14ac:dyDescent="0.35"/>
    <row r="1194" customFormat="1" x14ac:dyDescent="0.35"/>
    <row r="1195" customFormat="1" x14ac:dyDescent="0.35"/>
    <row r="1196" customFormat="1" x14ac:dyDescent="0.35"/>
    <row r="1197" customFormat="1" x14ac:dyDescent="0.35"/>
    <row r="1198" customFormat="1" x14ac:dyDescent="0.35"/>
    <row r="1199" customFormat="1" x14ac:dyDescent="0.35"/>
    <row r="1200" customFormat="1" x14ac:dyDescent="0.35"/>
    <row r="1201" customFormat="1" x14ac:dyDescent="0.35"/>
    <row r="1202" customFormat="1" x14ac:dyDescent="0.35"/>
    <row r="1203" customFormat="1" x14ac:dyDescent="0.35"/>
    <row r="1204" customFormat="1" x14ac:dyDescent="0.35"/>
    <row r="1205" customFormat="1" x14ac:dyDescent="0.35"/>
    <row r="1206" customFormat="1" x14ac:dyDescent="0.35"/>
    <row r="1207" customFormat="1" x14ac:dyDescent="0.35"/>
    <row r="1208" customFormat="1" x14ac:dyDescent="0.35"/>
    <row r="1209" customFormat="1" x14ac:dyDescent="0.35"/>
    <row r="1210" customFormat="1" x14ac:dyDescent="0.35"/>
    <row r="1211" customFormat="1" x14ac:dyDescent="0.35"/>
    <row r="1212" customFormat="1" x14ac:dyDescent="0.35"/>
    <row r="1213" customFormat="1" x14ac:dyDescent="0.35"/>
    <row r="1214" customFormat="1" x14ac:dyDescent="0.35"/>
    <row r="1215" customFormat="1" x14ac:dyDescent="0.35"/>
    <row r="1216" customFormat="1" x14ac:dyDescent="0.35"/>
    <row r="1217" customFormat="1" x14ac:dyDescent="0.35"/>
    <row r="1218" customFormat="1" x14ac:dyDescent="0.35"/>
    <row r="1219" customFormat="1" x14ac:dyDescent="0.35"/>
    <row r="1220" customFormat="1" x14ac:dyDescent="0.35"/>
    <row r="1221" customFormat="1" x14ac:dyDescent="0.35"/>
    <row r="1222" customFormat="1" x14ac:dyDescent="0.35"/>
    <row r="1223" customFormat="1" x14ac:dyDescent="0.35"/>
    <row r="1224" customFormat="1" x14ac:dyDescent="0.35"/>
    <row r="1225" customFormat="1" x14ac:dyDescent="0.35"/>
    <row r="1226" customFormat="1" x14ac:dyDescent="0.35"/>
    <row r="1227" customFormat="1" x14ac:dyDescent="0.35"/>
    <row r="1228" customFormat="1" x14ac:dyDescent="0.35"/>
    <row r="1229" customFormat="1" x14ac:dyDescent="0.35"/>
    <row r="1230" customFormat="1" x14ac:dyDescent="0.35"/>
    <row r="1231" customFormat="1" x14ac:dyDescent="0.35"/>
    <row r="1232" customFormat="1" x14ac:dyDescent="0.35"/>
    <row r="1233" customFormat="1" x14ac:dyDescent="0.35"/>
    <row r="1234" customFormat="1" x14ac:dyDescent="0.35"/>
    <row r="1235" customFormat="1" x14ac:dyDescent="0.35"/>
    <row r="1236" customFormat="1" x14ac:dyDescent="0.35"/>
    <row r="1237" customFormat="1" x14ac:dyDescent="0.35"/>
    <row r="1238" customFormat="1" x14ac:dyDescent="0.35"/>
    <row r="1239" customFormat="1" x14ac:dyDescent="0.35"/>
    <row r="1240" customFormat="1" x14ac:dyDescent="0.35"/>
    <row r="1241" customFormat="1" x14ac:dyDescent="0.35"/>
    <row r="1242" customFormat="1" x14ac:dyDescent="0.35"/>
    <row r="1243" customFormat="1" x14ac:dyDescent="0.35"/>
    <row r="1244" customFormat="1" x14ac:dyDescent="0.35"/>
    <row r="1245" customFormat="1" x14ac:dyDescent="0.35"/>
    <row r="1246" customFormat="1" x14ac:dyDescent="0.35"/>
    <row r="1247" customFormat="1" x14ac:dyDescent="0.35"/>
    <row r="1248" customFormat="1" x14ac:dyDescent="0.35"/>
    <row r="1249" customFormat="1" x14ac:dyDescent="0.35"/>
    <row r="1250" customFormat="1" x14ac:dyDescent="0.35"/>
    <row r="1251" customFormat="1" x14ac:dyDescent="0.35"/>
    <row r="1252" customFormat="1" x14ac:dyDescent="0.35"/>
    <row r="1253" customFormat="1" x14ac:dyDescent="0.35"/>
    <row r="1254" customFormat="1" x14ac:dyDescent="0.35"/>
    <row r="1255" customFormat="1" x14ac:dyDescent="0.35"/>
    <row r="1256" customFormat="1" x14ac:dyDescent="0.35"/>
    <row r="1257" customFormat="1" x14ac:dyDescent="0.35"/>
    <row r="1258" customFormat="1" x14ac:dyDescent="0.35"/>
    <row r="1259" customFormat="1" x14ac:dyDescent="0.35"/>
    <row r="1260" customFormat="1" x14ac:dyDescent="0.35"/>
    <row r="1261" customFormat="1" x14ac:dyDescent="0.35"/>
    <row r="1262" customFormat="1" x14ac:dyDescent="0.35"/>
    <row r="1263" customFormat="1" x14ac:dyDescent="0.35"/>
    <row r="1264" customFormat="1" x14ac:dyDescent="0.35"/>
    <row r="1265" customFormat="1" x14ac:dyDescent="0.35"/>
    <row r="1266" customFormat="1" x14ac:dyDescent="0.35"/>
    <row r="1267" customFormat="1" x14ac:dyDescent="0.35"/>
    <row r="1268" customFormat="1" x14ac:dyDescent="0.35"/>
    <row r="1269" customFormat="1" x14ac:dyDescent="0.35"/>
    <row r="1270" customFormat="1" x14ac:dyDescent="0.35"/>
    <row r="1271" customFormat="1" x14ac:dyDescent="0.35"/>
    <row r="1272" customFormat="1" x14ac:dyDescent="0.35"/>
    <row r="1273" customFormat="1" x14ac:dyDescent="0.35"/>
    <row r="1274" customFormat="1" x14ac:dyDescent="0.35"/>
    <row r="1275" customFormat="1" x14ac:dyDescent="0.35"/>
    <row r="1276" customFormat="1" x14ac:dyDescent="0.35"/>
    <row r="1277" customFormat="1" x14ac:dyDescent="0.35"/>
    <row r="1278" customFormat="1" x14ac:dyDescent="0.35"/>
    <row r="1279" customFormat="1" x14ac:dyDescent="0.35"/>
    <row r="1280" customFormat="1" x14ac:dyDescent="0.35"/>
    <row r="1281" customFormat="1" x14ac:dyDescent="0.35"/>
    <row r="1282" customFormat="1" x14ac:dyDescent="0.35"/>
    <row r="1283" customFormat="1" x14ac:dyDescent="0.35"/>
    <row r="1284" customFormat="1" x14ac:dyDescent="0.35"/>
    <row r="1285" customFormat="1" x14ac:dyDescent="0.35"/>
    <row r="1286" customFormat="1" x14ac:dyDescent="0.35"/>
    <row r="1287" customFormat="1" x14ac:dyDescent="0.35"/>
    <row r="1288" customFormat="1" x14ac:dyDescent="0.35"/>
    <row r="1289" customFormat="1" x14ac:dyDescent="0.35"/>
    <row r="1290" customFormat="1" x14ac:dyDescent="0.35"/>
    <row r="1291" customFormat="1" x14ac:dyDescent="0.35"/>
    <row r="1292" customFormat="1" x14ac:dyDescent="0.35"/>
    <row r="1293" customFormat="1" x14ac:dyDescent="0.35"/>
    <row r="1294" customFormat="1" x14ac:dyDescent="0.35"/>
    <row r="1295" customFormat="1" x14ac:dyDescent="0.35"/>
    <row r="1296" customFormat="1" x14ac:dyDescent="0.35"/>
    <row r="1297" customFormat="1" x14ac:dyDescent="0.35"/>
    <row r="1298" customFormat="1" x14ac:dyDescent="0.35"/>
    <row r="1299" customFormat="1" x14ac:dyDescent="0.35"/>
    <row r="1300" customFormat="1" x14ac:dyDescent="0.35"/>
    <row r="1301" customFormat="1" x14ac:dyDescent="0.35"/>
    <row r="1302" customFormat="1" x14ac:dyDescent="0.35"/>
    <row r="1303" customFormat="1" x14ac:dyDescent="0.35"/>
    <row r="1304" customFormat="1" x14ac:dyDescent="0.35"/>
    <row r="1305" customFormat="1" x14ac:dyDescent="0.35"/>
    <row r="1306" customFormat="1" x14ac:dyDescent="0.35"/>
    <row r="1307" customFormat="1" x14ac:dyDescent="0.35"/>
    <row r="1308" customFormat="1" x14ac:dyDescent="0.35"/>
    <row r="1309" customFormat="1" x14ac:dyDescent="0.35"/>
    <row r="1310" customFormat="1" x14ac:dyDescent="0.35"/>
    <row r="1311" customFormat="1" x14ac:dyDescent="0.35"/>
    <row r="1312" customFormat="1" x14ac:dyDescent="0.35"/>
    <row r="1313" customFormat="1" x14ac:dyDescent="0.35"/>
    <row r="1314" customFormat="1" x14ac:dyDescent="0.35"/>
    <row r="1315" customFormat="1" x14ac:dyDescent="0.35"/>
    <row r="1316" customFormat="1" x14ac:dyDescent="0.35"/>
    <row r="1317" customFormat="1" x14ac:dyDescent="0.35"/>
    <row r="1318" customFormat="1" x14ac:dyDescent="0.35"/>
    <row r="1319" customFormat="1" x14ac:dyDescent="0.35"/>
    <row r="1320" customFormat="1" x14ac:dyDescent="0.35"/>
    <row r="1321" customFormat="1" x14ac:dyDescent="0.35"/>
    <row r="1322" customFormat="1" x14ac:dyDescent="0.35"/>
    <row r="1323" customFormat="1" x14ac:dyDescent="0.35"/>
    <row r="1324" customFormat="1" x14ac:dyDescent="0.35"/>
    <row r="1325" customFormat="1" x14ac:dyDescent="0.35"/>
    <row r="1326" customFormat="1" x14ac:dyDescent="0.35"/>
    <row r="1327" customFormat="1" x14ac:dyDescent="0.35"/>
    <row r="1328" customFormat="1" x14ac:dyDescent="0.35"/>
    <row r="1329" customFormat="1" x14ac:dyDescent="0.35"/>
    <row r="1330" customFormat="1" x14ac:dyDescent="0.35"/>
    <row r="1331" customFormat="1" x14ac:dyDescent="0.35"/>
    <row r="1332" customFormat="1" x14ac:dyDescent="0.35"/>
    <row r="1333" customFormat="1" x14ac:dyDescent="0.35"/>
    <row r="1334" customFormat="1" x14ac:dyDescent="0.35"/>
    <row r="1335" customFormat="1" x14ac:dyDescent="0.35"/>
    <row r="1336" customFormat="1" x14ac:dyDescent="0.35"/>
    <row r="1337" customFormat="1" x14ac:dyDescent="0.35"/>
    <row r="1338" customFormat="1" x14ac:dyDescent="0.35"/>
    <row r="1339" customFormat="1" x14ac:dyDescent="0.35"/>
    <row r="1340" customFormat="1" x14ac:dyDescent="0.35"/>
    <row r="1341" customFormat="1" x14ac:dyDescent="0.35"/>
    <row r="1342" customFormat="1" x14ac:dyDescent="0.35"/>
    <row r="1343" customFormat="1" x14ac:dyDescent="0.35"/>
    <row r="1344" customFormat="1" x14ac:dyDescent="0.35"/>
    <row r="1345" customFormat="1" x14ac:dyDescent="0.35"/>
    <row r="1346" customFormat="1" x14ac:dyDescent="0.35"/>
    <row r="1347" customFormat="1" x14ac:dyDescent="0.35"/>
    <row r="1348" customFormat="1" x14ac:dyDescent="0.35"/>
    <row r="1349" customFormat="1" x14ac:dyDescent="0.35"/>
    <row r="1350" customFormat="1" x14ac:dyDescent="0.35"/>
    <row r="1351" customFormat="1" x14ac:dyDescent="0.35"/>
    <row r="1352" customFormat="1" x14ac:dyDescent="0.35"/>
    <row r="1353" customFormat="1" x14ac:dyDescent="0.35"/>
    <row r="1354" customFormat="1" x14ac:dyDescent="0.35"/>
    <row r="1355" customFormat="1" x14ac:dyDescent="0.35"/>
    <row r="1356" customFormat="1" x14ac:dyDescent="0.35"/>
    <row r="1357" customFormat="1" x14ac:dyDescent="0.35"/>
    <row r="1358" customFormat="1" x14ac:dyDescent="0.35"/>
    <row r="1359" customFormat="1" x14ac:dyDescent="0.35"/>
    <row r="1360" customFormat="1" x14ac:dyDescent="0.35"/>
    <row r="1361" customFormat="1" x14ac:dyDescent="0.35"/>
    <row r="1362" customFormat="1" x14ac:dyDescent="0.35"/>
    <row r="1363" customFormat="1" x14ac:dyDescent="0.35"/>
    <row r="1364" customFormat="1" x14ac:dyDescent="0.35"/>
    <row r="1365" customFormat="1" x14ac:dyDescent="0.35"/>
    <row r="1366" customFormat="1" x14ac:dyDescent="0.35"/>
    <row r="1367" customFormat="1" x14ac:dyDescent="0.35"/>
    <row r="1368" customFormat="1" x14ac:dyDescent="0.35"/>
    <row r="1369" customFormat="1" x14ac:dyDescent="0.35"/>
    <row r="1370" customFormat="1" x14ac:dyDescent="0.35"/>
    <row r="1371" customFormat="1" x14ac:dyDescent="0.35"/>
    <row r="1372" customFormat="1" x14ac:dyDescent="0.35"/>
    <row r="1373" customFormat="1" x14ac:dyDescent="0.35"/>
    <row r="1374" customFormat="1" x14ac:dyDescent="0.35"/>
    <row r="1375" customFormat="1" x14ac:dyDescent="0.35"/>
    <row r="1376" customFormat="1" x14ac:dyDescent="0.35"/>
    <row r="1377" customFormat="1" x14ac:dyDescent="0.35"/>
    <row r="1378" customFormat="1" x14ac:dyDescent="0.35"/>
    <row r="1379" customFormat="1" x14ac:dyDescent="0.35"/>
    <row r="1380" customFormat="1" x14ac:dyDescent="0.35"/>
    <row r="1381" customFormat="1" x14ac:dyDescent="0.35"/>
    <row r="1382" customFormat="1" x14ac:dyDescent="0.35"/>
    <row r="1383" customFormat="1" x14ac:dyDescent="0.35"/>
    <row r="1384" customFormat="1" x14ac:dyDescent="0.35"/>
    <row r="1385" customFormat="1" x14ac:dyDescent="0.35"/>
    <row r="1386" customFormat="1" x14ac:dyDescent="0.35"/>
    <row r="1387" customFormat="1" x14ac:dyDescent="0.35"/>
    <row r="1388" customFormat="1" x14ac:dyDescent="0.35"/>
    <row r="1389" customFormat="1" x14ac:dyDescent="0.35"/>
    <row r="1390" customFormat="1" x14ac:dyDescent="0.35"/>
    <row r="1391" customFormat="1" x14ac:dyDescent="0.35"/>
    <row r="1392" customFormat="1" x14ac:dyDescent="0.35"/>
    <row r="1393" customFormat="1" x14ac:dyDescent="0.35"/>
    <row r="1394" customFormat="1" x14ac:dyDescent="0.35"/>
    <row r="1395" customFormat="1" x14ac:dyDescent="0.35"/>
    <row r="1396" customFormat="1" x14ac:dyDescent="0.35"/>
    <row r="1397" customFormat="1" x14ac:dyDescent="0.35"/>
    <row r="1398" customFormat="1" x14ac:dyDescent="0.35"/>
    <row r="1399" customFormat="1" x14ac:dyDescent="0.35"/>
    <row r="1400" customFormat="1" x14ac:dyDescent="0.35"/>
    <row r="1401" customFormat="1" x14ac:dyDescent="0.35"/>
    <row r="1402" customFormat="1" x14ac:dyDescent="0.35"/>
    <row r="1403" customFormat="1" x14ac:dyDescent="0.35"/>
    <row r="1404" customFormat="1" x14ac:dyDescent="0.35"/>
    <row r="1405" customFormat="1" x14ac:dyDescent="0.35"/>
    <row r="1406" customFormat="1" x14ac:dyDescent="0.35"/>
    <row r="1407" customFormat="1" x14ac:dyDescent="0.35"/>
    <row r="1408" customFormat="1" x14ac:dyDescent="0.35"/>
    <row r="1409" customFormat="1" x14ac:dyDescent="0.35"/>
    <row r="1410" customFormat="1" x14ac:dyDescent="0.35"/>
    <row r="1411" customFormat="1" x14ac:dyDescent="0.35"/>
    <row r="1412" customFormat="1" x14ac:dyDescent="0.35"/>
    <row r="1413" customFormat="1" x14ac:dyDescent="0.35"/>
    <row r="1414" customFormat="1" x14ac:dyDescent="0.35"/>
    <row r="1415" customFormat="1" x14ac:dyDescent="0.35"/>
    <row r="1416" customFormat="1" x14ac:dyDescent="0.35"/>
    <row r="1417" customFormat="1" x14ac:dyDescent="0.35"/>
    <row r="1418" customFormat="1" x14ac:dyDescent="0.35"/>
    <row r="1419" customFormat="1" x14ac:dyDescent="0.35"/>
    <row r="1420" customFormat="1" x14ac:dyDescent="0.35"/>
    <row r="1421" customFormat="1" x14ac:dyDescent="0.35"/>
    <row r="1422" customFormat="1" x14ac:dyDescent="0.35"/>
    <row r="1423" customFormat="1" x14ac:dyDescent="0.35"/>
    <row r="1424" customFormat="1" x14ac:dyDescent="0.35"/>
    <row r="1425" customFormat="1" x14ac:dyDescent="0.35"/>
    <row r="1426" customFormat="1" x14ac:dyDescent="0.35"/>
    <row r="1427" customFormat="1" x14ac:dyDescent="0.35"/>
    <row r="1428" customFormat="1" x14ac:dyDescent="0.35"/>
    <row r="1429" customFormat="1" x14ac:dyDescent="0.35"/>
    <row r="1430" customFormat="1" x14ac:dyDescent="0.35"/>
    <row r="1431" customFormat="1" x14ac:dyDescent="0.35"/>
    <row r="1432" customFormat="1" x14ac:dyDescent="0.35"/>
    <row r="1433" customFormat="1" x14ac:dyDescent="0.35"/>
    <row r="1434" customFormat="1" x14ac:dyDescent="0.35"/>
    <row r="1435" customFormat="1" x14ac:dyDescent="0.35"/>
    <row r="1436" customFormat="1" x14ac:dyDescent="0.35"/>
    <row r="1437" customFormat="1" x14ac:dyDescent="0.35"/>
    <row r="1438" customFormat="1" x14ac:dyDescent="0.35"/>
    <row r="1439" customFormat="1" x14ac:dyDescent="0.35"/>
    <row r="1440" customFormat="1" x14ac:dyDescent="0.35"/>
    <row r="1441" customFormat="1" x14ac:dyDescent="0.35"/>
    <row r="1442" customFormat="1" x14ac:dyDescent="0.35"/>
    <row r="1443" customFormat="1" x14ac:dyDescent="0.35"/>
    <row r="1444" customFormat="1" x14ac:dyDescent="0.35"/>
    <row r="1445" customFormat="1" x14ac:dyDescent="0.35"/>
    <row r="1446" customFormat="1" x14ac:dyDescent="0.35"/>
    <row r="1447" customFormat="1" x14ac:dyDescent="0.35"/>
    <row r="1448" customFormat="1" x14ac:dyDescent="0.35"/>
    <row r="1449" customFormat="1" x14ac:dyDescent="0.35"/>
    <row r="1450" customFormat="1" x14ac:dyDescent="0.35"/>
    <row r="1451" customFormat="1" x14ac:dyDescent="0.35"/>
    <row r="1452" customFormat="1" x14ac:dyDescent="0.35"/>
    <row r="1453" customFormat="1" x14ac:dyDescent="0.35"/>
    <row r="1454" customFormat="1" x14ac:dyDescent="0.35"/>
    <row r="1455" customFormat="1" x14ac:dyDescent="0.35"/>
    <row r="1456" customFormat="1" x14ac:dyDescent="0.35"/>
    <row r="1457" customFormat="1" x14ac:dyDescent="0.35"/>
    <row r="1458" customFormat="1" x14ac:dyDescent="0.35"/>
    <row r="1459" customFormat="1" x14ac:dyDescent="0.35"/>
    <row r="1460" customFormat="1" x14ac:dyDescent="0.35"/>
    <row r="1461" customFormat="1" x14ac:dyDescent="0.35"/>
    <row r="1462" customFormat="1" x14ac:dyDescent="0.35"/>
    <row r="1463" customFormat="1" x14ac:dyDescent="0.35"/>
    <row r="1464" customFormat="1" x14ac:dyDescent="0.35"/>
    <row r="1465" customFormat="1" x14ac:dyDescent="0.35"/>
    <row r="1466" customFormat="1" x14ac:dyDescent="0.35"/>
    <row r="1467" customFormat="1" x14ac:dyDescent="0.35"/>
    <row r="1468" customFormat="1" x14ac:dyDescent="0.35"/>
    <row r="1469" customFormat="1" x14ac:dyDescent="0.35"/>
    <row r="1470" customFormat="1" x14ac:dyDescent="0.35"/>
    <row r="1471" customFormat="1" x14ac:dyDescent="0.35"/>
    <row r="1472" customFormat="1" x14ac:dyDescent="0.35"/>
    <row r="1473" customFormat="1" x14ac:dyDescent="0.35"/>
    <row r="1474" customFormat="1" x14ac:dyDescent="0.35"/>
    <row r="1475" customFormat="1" x14ac:dyDescent="0.35"/>
    <row r="1476" customFormat="1" x14ac:dyDescent="0.35"/>
    <row r="1477" customFormat="1" x14ac:dyDescent="0.35"/>
    <row r="1478" customFormat="1" x14ac:dyDescent="0.35"/>
    <row r="1479" customFormat="1" x14ac:dyDescent="0.35"/>
    <row r="1480" customFormat="1" x14ac:dyDescent="0.35"/>
    <row r="1481" customFormat="1" x14ac:dyDescent="0.35"/>
    <row r="1482" customFormat="1" x14ac:dyDescent="0.35"/>
    <row r="1483" customFormat="1" x14ac:dyDescent="0.35"/>
    <row r="1484" customFormat="1" x14ac:dyDescent="0.35"/>
    <row r="1485" customFormat="1" x14ac:dyDescent="0.35"/>
    <row r="1486" customFormat="1" x14ac:dyDescent="0.35"/>
    <row r="1487" customFormat="1" x14ac:dyDescent="0.35"/>
    <row r="1488" customFormat="1" x14ac:dyDescent="0.35"/>
    <row r="1489" customFormat="1" x14ac:dyDescent="0.35"/>
    <row r="1490" customFormat="1" x14ac:dyDescent="0.35"/>
    <row r="1491" customFormat="1" x14ac:dyDescent="0.35"/>
    <row r="1492" customFormat="1" x14ac:dyDescent="0.35"/>
    <row r="1493" customFormat="1" x14ac:dyDescent="0.35"/>
    <row r="1494" customFormat="1" x14ac:dyDescent="0.35"/>
    <row r="1495" customFormat="1" x14ac:dyDescent="0.35"/>
    <row r="1496" customFormat="1" x14ac:dyDescent="0.35"/>
    <row r="1497" customFormat="1" x14ac:dyDescent="0.35"/>
    <row r="1498" customFormat="1" x14ac:dyDescent="0.35"/>
    <row r="1499" customFormat="1" x14ac:dyDescent="0.35"/>
    <row r="1500" customFormat="1" x14ac:dyDescent="0.35"/>
    <row r="1501" customFormat="1" x14ac:dyDescent="0.35"/>
    <row r="1502" customFormat="1" x14ac:dyDescent="0.35"/>
    <row r="1503" customFormat="1" x14ac:dyDescent="0.35"/>
    <row r="1504" customFormat="1" x14ac:dyDescent="0.35"/>
    <row r="1505" customFormat="1" x14ac:dyDescent="0.35"/>
    <row r="1506" customFormat="1" x14ac:dyDescent="0.35"/>
    <row r="1507" customFormat="1" x14ac:dyDescent="0.35"/>
    <row r="1508" customFormat="1" x14ac:dyDescent="0.35"/>
    <row r="1509" customFormat="1" x14ac:dyDescent="0.35"/>
    <row r="1510" customFormat="1" x14ac:dyDescent="0.35"/>
    <row r="1511" customFormat="1" x14ac:dyDescent="0.35"/>
    <row r="1512" customFormat="1" x14ac:dyDescent="0.35"/>
    <row r="1513" customFormat="1" x14ac:dyDescent="0.35"/>
    <row r="1514" customFormat="1" x14ac:dyDescent="0.35"/>
    <row r="1515" customFormat="1" x14ac:dyDescent="0.35"/>
    <row r="1516" customFormat="1" x14ac:dyDescent="0.35"/>
    <row r="1517" customFormat="1" x14ac:dyDescent="0.35"/>
    <row r="1518" customFormat="1" x14ac:dyDescent="0.35"/>
    <row r="1519" customFormat="1" x14ac:dyDescent="0.35"/>
    <row r="1520" customFormat="1" x14ac:dyDescent="0.35"/>
    <row r="1521" customFormat="1" x14ac:dyDescent="0.35"/>
    <row r="1522" customFormat="1" x14ac:dyDescent="0.35"/>
    <row r="1523" customFormat="1" x14ac:dyDescent="0.35"/>
    <row r="1524" customFormat="1" x14ac:dyDescent="0.35"/>
    <row r="1525" customFormat="1" x14ac:dyDescent="0.35"/>
    <row r="1526" customFormat="1" x14ac:dyDescent="0.35"/>
    <row r="1527" customFormat="1" x14ac:dyDescent="0.35"/>
    <row r="1528" customFormat="1" x14ac:dyDescent="0.35"/>
    <row r="1529" customFormat="1" x14ac:dyDescent="0.35"/>
    <row r="1530" customFormat="1" x14ac:dyDescent="0.35"/>
    <row r="1531" customFormat="1" x14ac:dyDescent="0.35"/>
    <row r="1532" customFormat="1" x14ac:dyDescent="0.35"/>
    <row r="1533" customFormat="1" x14ac:dyDescent="0.35"/>
    <row r="1534" customFormat="1" x14ac:dyDescent="0.35"/>
    <row r="1535" customFormat="1" x14ac:dyDescent="0.35"/>
    <row r="1536" customFormat="1" x14ac:dyDescent="0.35"/>
    <row r="1537" customFormat="1" x14ac:dyDescent="0.35"/>
    <row r="1538" customFormat="1" x14ac:dyDescent="0.35"/>
    <row r="1539" customFormat="1" x14ac:dyDescent="0.35"/>
    <row r="1540" customFormat="1" x14ac:dyDescent="0.35"/>
    <row r="1541" customFormat="1" x14ac:dyDescent="0.35"/>
    <row r="1542" customFormat="1" x14ac:dyDescent="0.35"/>
    <row r="1543" customFormat="1" x14ac:dyDescent="0.35"/>
    <row r="1544" customFormat="1" x14ac:dyDescent="0.35"/>
    <row r="1545" customFormat="1" x14ac:dyDescent="0.35"/>
    <row r="1546" customFormat="1" x14ac:dyDescent="0.35"/>
    <row r="1547" customFormat="1" x14ac:dyDescent="0.35"/>
    <row r="1548" customFormat="1" x14ac:dyDescent="0.35"/>
    <row r="1549" customFormat="1" x14ac:dyDescent="0.35"/>
    <row r="1550" customFormat="1" x14ac:dyDescent="0.35"/>
    <row r="1551" customFormat="1" x14ac:dyDescent="0.35"/>
    <row r="1552" customFormat="1" x14ac:dyDescent="0.35"/>
    <row r="1553" customFormat="1" x14ac:dyDescent="0.35"/>
    <row r="1554" customFormat="1" x14ac:dyDescent="0.35"/>
    <row r="1555" customFormat="1" x14ac:dyDescent="0.35"/>
    <row r="1556" customFormat="1" x14ac:dyDescent="0.35"/>
    <row r="1557" customFormat="1" x14ac:dyDescent="0.35"/>
    <row r="1558" customFormat="1" x14ac:dyDescent="0.35"/>
    <row r="1559" customFormat="1" x14ac:dyDescent="0.35"/>
    <row r="1560" customFormat="1" x14ac:dyDescent="0.35"/>
    <row r="1561" customFormat="1" x14ac:dyDescent="0.35"/>
    <row r="1562" customFormat="1" x14ac:dyDescent="0.35"/>
    <row r="1563" customFormat="1" x14ac:dyDescent="0.35"/>
    <row r="1564" customFormat="1" x14ac:dyDescent="0.35"/>
    <row r="1565" customFormat="1" x14ac:dyDescent="0.35"/>
    <row r="1566" customFormat="1" x14ac:dyDescent="0.35"/>
    <row r="1567" customFormat="1" x14ac:dyDescent="0.35"/>
    <row r="1568" customFormat="1" x14ac:dyDescent="0.35"/>
    <row r="1569" customFormat="1" x14ac:dyDescent="0.35"/>
    <row r="1570" customFormat="1" x14ac:dyDescent="0.35"/>
    <row r="1571" customFormat="1" x14ac:dyDescent="0.35"/>
    <row r="1572" customFormat="1" x14ac:dyDescent="0.35"/>
    <row r="1573" customFormat="1" x14ac:dyDescent="0.35"/>
    <row r="1574" customFormat="1" x14ac:dyDescent="0.35"/>
    <row r="1575" customFormat="1" x14ac:dyDescent="0.35"/>
    <row r="1576" customFormat="1" x14ac:dyDescent="0.35"/>
    <row r="1577" customFormat="1" x14ac:dyDescent="0.35"/>
    <row r="1578" customFormat="1" x14ac:dyDescent="0.35"/>
    <row r="1579" customFormat="1" x14ac:dyDescent="0.35"/>
    <row r="1580" customFormat="1" x14ac:dyDescent="0.35"/>
    <row r="1581" customFormat="1" x14ac:dyDescent="0.35"/>
    <row r="1582" customFormat="1" x14ac:dyDescent="0.35"/>
    <row r="1583" customFormat="1" x14ac:dyDescent="0.35"/>
    <row r="1584" customFormat="1" x14ac:dyDescent="0.35"/>
    <row r="1585" customFormat="1" x14ac:dyDescent="0.35"/>
    <row r="1586" customFormat="1" x14ac:dyDescent="0.35"/>
    <row r="1587" customFormat="1" x14ac:dyDescent="0.35"/>
    <row r="1588" customFormat="1" x14ac:dyDescent="0.35"/>
    <row r="1589" customFormat="1" x14ac:dyDescent="0.35"/>
    <row r="1590" customFormat="1" x14ac:dyDescent="0.35"/>
    <row r="1591" customFormat="1" x14ac:dyDescent="0.35"/>
    <row r="1592" customFormat="1" x14ac:dyDescent="0.35"/>
    <row r="1593" customFormat="1" x14ac:dyDescent="0.35"/>
    <row r="1594" customFormat="1" x14ac:dyDescent="0.35"/>
    <row r="1595" customFormat="1" x14ac:dyDescent="0.35"/>
    <row r="1596" customFormat="1" x14ac:dyDescent="0.35"/>
    <row r="1597" customFormat="1" x14ac:dyDescent="0.35"/>
    <row r="1598" customFormat="1" x14ac:dyDescent="0.35"/>
    <row r="1599" customFormat="1" x14ac:dyDescent="0.35"/>
    <row r="1600" customFormat="1" x14ac:dyDescent="0.35"/>
    <row r="1601" customFormat="1" x14ac:dyDescent="0.35"/>
    <row r="1602" customFormat="1" x14ac:dyDescent="0.35"/>
    <row r="1603" customFormat="1" x14ac:dyDescent="0.35"/>
    <row r="1604" customFormat="1" x14ac:dyDescent="0.35"/>
    <row r="1605" customFormat="1" x14ac:dyDescent="0.35"/>
    <row r="1606" customFormat="1" x14ac:dyDescent="0.35"/>
    <row r="1607" customFormat="1" x14ac:dyDescent="0.35"/>
    <row r="1608" customFormat="1" x14ac:dyDescent="0.35"/>
    <row r="1609" customFormat="1" x14ac:dyDescent="0.35"/>
    <row r="1610" customFormat="1" x14ac:dyDescent="0.35"/>
    <row r="1611" customFormat="1" x14ac:dyDescent="0.35"/>
    <row r="1612" customFormat="1" x14ac:dyDescent="0.35"/>
    <row r="1613" customFormat="1" x14ac:dyDescent="0.35"/>
    <row r="1614" customFormat="1" x14ac:dyDescent="0.35"/>
    <row r="1615" customFormat="1" x14ac:dyDescent="0.35"/>
    <row r="1616" customFormat="1" x14ac:dyDescent="0.35"/>
    <row r="1617" customFormat="1" x14ac:dyDescent="0.35"/>
    <row r="1618" customFormat="1" x14ac:dyDescent="0.35"/>
    <row r="1619" customFormat="1" x14ac:dyDescent="0.35"/>
    <row r="1620" customFormat="1" x14ac:dyDescent="0.35"/>
    <row r="1621" customFormat="1" x14ac:dyDescent="0.35"/>
    <row r="1622" customFormat="1" x14ac:dyDescent="0.35"/>
    <row r="1623" customFormat="1" x14ac:dyDescent="0.35"/>
    <row r="1624" customFormat="1" x14ac:dyDescent="0.35"/>
    <row r="1625" customFormat="1" x14ac:dyDescent="0.35"/>
    <row r="1626" customFormat="1" x14ac:dyDescent="0.35"/>
    <row r="1627" customFormat="1" x14ac:dyDescent="0.35"/>
    <row r="1628" customFormat="1" x14ac:dyDescent="0.35"/>
    <row r="1629" customFormat="1" x14ac:dyDescent="0.35"/>
    <row r="1630" customFormat="1" x14ac:dyDescent="0.35"/>
    <row r="1631" customFormat="1" x14ac:dyDescent="0.35"/>
    <row r="1632" customFormat="1" x14ac:dyDescent="0.35"/>
    <row r="1633" customFormat="1" x14ac:dyDescent="0.35"/>
    <row r="1634" customFormat="1" x14ac:dyDescent="0.35"/>
    <row r="1635" customFormat="1" x14ac:dyDescent="0.35"/>
    <row r="1636" customFormat="1" x14ac:dyDescent="0.35"/>
    <row r="1637" customFormat="1" x14ac:dyDescent="0.35"/>
    <row r="1638" customFormat="1" x14ac:dyDescent="0.35"/>
    <row r="1639" customFormat="1" x14ac:dyDescent="0.35"/>
    <row r="1640" customFormat="1" x14ac:dyDescent="0.35"/>
    <row r="1641" customFormat="1" x14ac:dyDescent="0.35"/>
    <row r="1642" customFormat="1" x14ac:dyDescent="0.35"/>
    <row r="1643" customFormat="1" x14ac:dyDescent="0.35"/>
    <row r="1644" customFormat="1" x14ac:dyDescent="0.35"/>
    <row r="1645" customFormat="1" x14ac:dyDescent="0.35"/>
    <row r="1646" customFormat="1" x14ac:dyDescent="0.35"/>
    <row r="1647" customFormat="1" x14ac:dyDescent="0.35"/>
    <row r="1648" customFormat="1" x14ac:dyDescent="0.35"/>
    <row r="1649" customFormat="1" x14ac:dyDescent="0.35"/>
    <row r="1650" customFormat="1" x14ac:dyDescent="0.35"/>
    <row r="1651" customFormat="1" x14ac:dyDescent="0.35"/>
    <row r="1652" customFormat="1" x14ac:dyDescent="0.35"/>
    <row r="1653" customFormat="1" x14ac:dyDescent="0.35"/>
    <row r="1654" customFormat="1" x14ac:dyDescent="0.35"/>
    <row r="1655" customFormat="1" x14ac:dyDescent="0.35"/>
    <row r="1656" customFormat="1" x14ac:dyDescent="0.35"/>
    <row r="1657" customFormat="1" x14ac:dyDescent="0.35"/>
    <row r="1658" customFormat="1" x14ac:dyDescent="0.35"/>
    <row r="1659" customFormat="1" x14ac:dyDescent="0.35"/>
    <row r="1660" customFormat="1" x14ac:dyDescent="0.35"/>
    <row r="1661" customFormat="1" x14ac:dyDescent="0.35"/>
    <row r="1662" customFormat="1" x14ac:dyDescent="0.35"/>
    <row r="1663" customFormat="1" x14ac:dyDescent="0.35"/>
    <row r="1664" customFormat="1" x14ac:dyDescent="0.35"/>
    <row r="1665" customFormat="1" x14ac:dyDescent="0.35"/>
    <row r="1666" customFormat="1" x14ac:dyDescent="0.35"/>
    <row r="1667" customFormat="1" x14ac:dyDescent="0.35"/>
    <row r="1668" customFormat="1" x14ac:dyDescent="0.35"/>
    <row r="1669" customFormat="1" x14ac:dyDescent="0.35"/>
    <row r="1670" customFormat="1" x14ac:dyDescent="0.35"/>
    <row r="1671" customFormat="1" x14ac:dyDescent="0.35"/>
    <row r="1672" customFormat="1" x14ac:dyDescent="0.35"/>
    <row r="1673" customFormat="1" x14ac:dyDescent="0.35"/>
    <row r="1674" customFormat="1" x14ac:dyDescent="0.35"/>
    <row r="1675" customFormat="1" x14ac:dyDescent="0.35"/>
    <row r="1676" customFormat="1" x14ac:dyDescent="0.35"/>
    <row r="1677" customFormat="1" x14ac:dyDescent="0.35"/>
    <row r="1678" customFormat="1" x14ac:dyDescent="0.35"/>
    <row r="1679" customFormat="1" x14ac:dyDescent="0.35"/>
    <row r="1680" customFormat="1" x14ac:dyDescent="0.35"/>
    <row r="1681" customFormat="1" x14ac:dyDescent="0.35"/>
    <row r="1682" customFormat="1" x14ac:dyDescent="0.35"/>
    <row r="1683" customFormat="1" x14ac:dyDescent="0.35"/>
    <row r="1684" customFormat="1" x14ac:dyDescent="0.35"/>
    <row r="1685" customFormat="1" x14ac:dyDescent="0.35"/>
    <row r="1686" customFormat="1" x14ac:dyDescent="0.35"/>
    <row r="1687" customFormat="1" x14ac:dyDescent="0.35"/>
    <row r="1688" customFormat="1" x14ac:dyDescent="0.35"/>
    <row r="1689" customFormat="1" x14ac:dyDescent="0.35"/>
    <row r="1690" customFormat="1" x14ac:dyDescent="0.35"/>
    <row r="1691" customFormat="1" x14ac:dyDescent="0.35"/>
    <row r="1692" customFormat="1" x14ac:dyDescent="0.35"/>
    <row r="1693" customFormat="1" x14ac:dyDescent="0.35"/>
    <row r="1694" customFormat="1" x14ac:dyDescent="0.35"/>
    <row r="1695" customFormat="1" x14ac:dyDescent="0.35"/>
    <row r="1696" customFormat="1" x14ac:dyDescent="0.35"/>
    <row r="1697" customFormat="1" x14ac:dyDescent="0.35"/>
    <row r="1698" customFormat="1" x14ac:dyDescent="0.35"/>
    <row r="1699" customFormat="1" x14ac:dyDescent="0.35"/>
    <row r="1700" customFormat="1" x14ac:dyDescent="0.35"/>
    <row r="1701" customFormat="1" x14ac:dyDescent="0.35"/>
    <row r="1702" customFormat="1" x14ac:dyDescent="0.35"/>
    <row r="1703" customFormat="1" x14ac:dyDescent="0.35"/>
    <row r="1704" customFormat="1" x14ac:dyDescent="0.35"/>
    <row r="1705" customFormat="1" x14ac:dyDescent="0.35"/>
    <row r="1706" customFormat="1" x14ac:dyDescent="0.35"/>
    <row r="1707" customFormat="1" x14ac:dyDescent="0.35"/>
    <row r="1708" customFormat="1" x14ac:dyDescent="0.35"/>
    <row r="1709" customFormat="1" x14ac:dyDescent="0.35"/>
    <row r="1710" customFormat="1" x14ac:dyDescent="0.35"/>
    <row r="1711" customFormat="1" x14ac:dyDescent="0.35"/>
    <row r="1712" customFormat="1" x14ac:dyDescent="0.35"/>
    <row r="1713" customFormat="1" x14ac:dyDescent="0.35"/>
    <row r="1714" customFormat="1" x14ac:dyDescent="0.35"/>
    <row r="1715" customFormat="1" x14ac:dyDescent="0.35"/>
    <row r="1716" customFormat="1" x14ac:dyDescent="0.35"/>
    <row r="1717" customFormat="1" x14ac:dyDescent="0.35"/>
    <row r="1718" customFormat="1" x14ac:dyDescent="0.35"/>
    <row r="1719" customFormat="1" x14ac:dyDescent="0.35"/>
    <row r="1720" customFormat="1" x14ac:dyDescent="0.35"/>
    <row r="1721" customFormat="1" x14ac:dyDescent="0.35"/>
    <row r="1722" customFormat="1" x14ac:dyDescent="0.35"/>
    <row r="1723" customFormat="1" x14ac:dyDescent="0.35"/>
    <row r="1724" customFormat="1" x14ac:dyDescent="0.35"/>
    <row r="1725" customFormat="1" x14ac:dyDescent="0.35"/>
    <row r="1726" customFormat="1" x14ac:dyDescent="0.35"/>
    <row r="1727" customFormat="1" x14ac:dyDescent="0.35"/>
    <row r="1728" customFormat="1" x14ac:dyDescent="0.35"/>
    <row r="1729" customFormat="1" x14ac:dyDescent="0.35"/>
    <row r="1730" customFormat="1" x14ac:dyDescent="0.35"/>
    <row r="1731" customFormat="1" x14ac:dyDescent="0.35"/>
    <row r="1732" customFormat="1" x14ac:dyDescent="0.35"/>
    <row r="1733" customFormat="1" x14ac:dyDescent="0.35"/>
    <row r="1734" customFormat="1" x14ac:dyDescent="0.35"/>
    <row r="1735" customFormat="1" x14ac:dyDescent="0.35"/>
    <row r="1736" customFormat="1" x14ac:dyDescent="0.35"/>
    <row r="1737" customFormat="1" x14ac:dyDescent="0.35"/>
    <row r="1738" customFormat="1" x14ac:dyDescent="0.35"/>
    <row r="1739" customFormat="1" x14ac:dyDescent="0.35"/>
    <row r="1740" customFormat="1" x14ac:dyDescent="0.35"/>
    <row r="1741" customFormat="1" x14ac:dyDescent="0.35"/>
    <row r="1742" customFormat="1" x14ac:dyDescent="0.35"/>
    <row r="1743" customFormat="1" x14ac:dyDescent="0.35"/>
    <row r="1744" customFormat="1" x14ac:dyDescent="0.35"/>
    <row r="1745" customFormat="1" x14ac:dyDescent="0.35"/>
    <row r="1746" customFormat="1" x14ac:dyDescent="0.35"/>
    <row r="1747" customFormat="1" x14ac:dyDescent="0.35"/>
    <row r="1748" customFormat="1" x14ac:dyDescent="0.35"/>
    <row r="1749" customFormat="1" x14ac:dyDescent="0.35"/>
    <row r="1750" customFormat="1" x14ac:dyDescent="0.35"/>
    <row r="1751" customFormat="1" x14ac:dyDescent="0.35"/>
    <row r="1752" customFormat="1" x14ac:dyDescent="0.35"/>
    <row r="1753" customFormat="1" x14ac:dyDescent="0.35"/>
    <row r="1754" customFormat="1" x14ac:dyDescent="0.35"/>
    <row r="1755" customFormat="1" x14ac:dyDescent="0.35"/>
    <row r="1756" customFormat="1" x14ac:dyDescent="0.35"/>
    <row r="1757" customFormat="1" x14ac:dyDescent="0.35"/>
    <row r="1758" customFormat="1" x14ac:dyDescent="0.35"/>
    <row r="1759" customFormat="1" x14ac:dyDescent="0.35"/>
    <row r="1760" customFormat="1" x14ac:dyDescent="0.35"/>
    <row r="1761" customFormat="1" x14ac:dyDescent="0.35"/>
    <row r="1762" customFormat="1" x14ac:dyDescent="0.35"/>
    <row r="1763" customFormat="1" x14ac:dyDescent="0.35"/>
    <row r="1764" customFormat="1" x14ac:dyDescent="0.35"/>
    <row r="1765" customFormat="1" x14ac:dyDescent="0.35"/>
    <row r="1766" customFormat="1" x14ac:dyDescent="0.35"/>
    <row r="1767" customFormat="1" x14ac:dyDescent="0.35"/>
    <row r="1768" customFormat="1" x14ac:dyDescent="0.35"/>
    <row r="1769" customFormat="1" x14ac:dyDescent="0.35"/>
    <row r="1770" customFormat="1" x14ac:dyDescent="0.35"/>
    <row r="1771" customFormat="1" x14ac:dyDescent="0.35"/>
    <row r="1772" customFormat="1" x14ac:dyDescent="0.35"/>
    <row r="1773" customFormat="1" x14ac:dyDescent="0.35"/>
    <row r="1774" customFormat="1" x14ac:dyDescent="0.35"/>
    <row r="1775" customFormat="1" x14ac:dyDescent="0.35"/>
    <row r="1776" customFormat="1" x14ac:dyDescent="0.35"/>
    <row r="1777" customFormat="1" x14ac:dyDescent="0.35"/>
    <row r="1778" customFormat="1" x14ac:dyDescent="0.35"/>
    <row r="1779" customFormat="1" x14ac:dyDescent="0.35"/>
    <row r="1780" customFormat="1" x14ac:dyDescent="0.35"/>
    <row r="1781" customFormat="1" x14ac:dyDescent="0.35"/>
    <row r="1782" customFormat="1" x14ac:dyDescent="0.35"/>
    <row r="1783" customFormat="1" x14ac:dyDescent="0.35"/>
    <row r="1784" customFormat="1" x14ac:dyDescent="0.35"/>
    <row r="1785" customFormat="1" x14ac:dyDescent="0.35"/>
    <row r="1786" customFormat="1" x14ac:dyDescent="0.35"/>
    <row r="1787" customFormat="1" x14ac:dyDescent="0.35"/>
    <row r="1788" customFormat="1" x14ac:dyDescent="0.35"/>
    <row r="1789" customFormat="1" x14ac:dyDescent="0.35"/>
    <row r="1790" customFormat="1" x14ac:dyDescent="0.35"/>
    <row r="1791" customFormat="1" x14ac:dyDescent="0.35"/>
    <row r="1792" customFormat="1" x14ac:dyDescent="0.35"/>
    <row r="1793" customFormat="1" x14ac:dyDescent="0.35"/>
    <row r="1794" customFormat="1" x14ac:dyDescent="0.35"/>
    <row r="1795" customFormat="1" x14ac:dyDescent="0.35"/>
    <row r="1796" customFormat="1" x14ac:dyDescent="0.35"/>
    <row r="1797" customFormat="1" x14ac:dyDescent="0.35"/>
    <row r="1798" customFormat="1" x14ac:dyDescent="0.35"/>
    <row r="1799" customFormat="1" x14ac:dyDescent="0.35"/>
    <row r="1800" customFormat="1" x14ac:dyDescent="0.35"/>
    <row r="1801" customFormat="1" x14ac:dyDescent="0.35"/>
    <row r="1802" customFormat="1" x14ac:dyDescent="0.35"/>
    <row r="1803" customFormat="1" x14ac:dyDescent="0.35"/>
    <row r="1804" customFormat="1" x14ac:dyDescent="0.35"/>
    <row r="1805" customFormat="1" x14ac:dyDescent="0.35"/>
    <row r="1806" customFormat="1" x14ac:dyDescent="0.35"/>
    <row r="1807" customFormat="1" x14ac:dyDescent="0.35"/>
    <row r="1808" customFormat="1" x14ac:dyDescent="0.35"/>
    <row r="1809" customFormat="1" x14ac:dyDescent="0.35"/>
    <row r="1810" customFormat="1" x14ac:dyDescent="0.35"/>
    <row r="1811" customFormat="1" x14ac:dyDescent="0.35"/>
    <row r="1812" customFormat="1" x14ac:dyDescent="0.35"/>
    <row r="1813" customFormat="1" x14ac:dyDescent="0.35"/>
    <row r="1814" customFormat="1" x14ac:dyDescent="0.35"/>
    <row r="1815" customFormat="1" x14ac:dyDescent="0.35"/>
    <row r="1816" customFormat="1" x14ac:dyDescent="0.35"/>
    <row r="1817" customFormat="1" x14ac:dyDescent="0.35"/>
    <row r="1818" customFormat="1" x14ac:dyDescent="0.35"/>
    <row r="1819" customFormat="1" x14ac:dyDescent="0.35"/>
    <row r="1820" customFormat="1" x14ac:dyDescent="0.35"/>
    <row r="1821" customFormat="1" x14ac:dyDescent="0.35"/>
    <row r="1822" customFormat="1" x14ac:dyDescent="0.35"/>
    <row r="1823" customFormat="1" x14ac:dyDescent="0.35"/>
    <row r="1824" customFormat="1" x14ac:dyDescent="0.35"/>
    <row r="1825" customFormat="1" x14ac:dyDescent="0.35"/>
    <row r="1826" customFormat="1" x14ac:dyDescent="0.35"/>
    <row r="1827" customFormat="1" x14ac:dyDescent="0.35"/>
    <row r="1828" customFormat="1" x14ac:dyDescent="0.35"/>
    <row r="1829" customFormat="1" x14ac:dyDescent="0.35"/>
    <row r="1830" customFormat="1" x14ac:dyDescent="0.35"/>
    <row r="1831" customFormat="1" x14ac:dyDescent="0.35"/>
    <row r="1832" customFormat="1" x14ac:dyDescent="0.35"/>
    <row r="1833" customFormat="1" x14ac:dyDescent="0.35"/>
    <row r="1834" customFormat="1" x14ac:dyDescent="0.35"/>
    <row r="1835" customFormat="1" x14ac:dyDescent="0.35"/>
    <row r="1836" customFormat="1" x14ac:dyDescent="0.35"/>
    <row r="1837" customFormat="1" x14ac:dyDescent="0.35"/>
    <row r="1838" customFormat="1" x14ac:dyDescent="0.35"/>
    <row r="1839" customFormat="1" x14ac:dyDescent="0.35"/>
    <row r="1840" customFormat="1" x14ac:dyDescent="0.35"/>
    <row r="1841" customFormat="1" x14ac:dyDescent="0.35"/>
    <row r="1842" customFormat="1" x14ac:dyDescent="0.35"/>
    <row r="1843" customFormat="1" x14ac:dyDescent="0.35"/>
    <row r="1844" customFormat="1" x14ac:dyDescent="0.35"/>
    <row r="1845" customFormat="1" x14ac:dyDescent="0.35"/>
    <row r="1846" customFormat="1" x14ac:dyDescent="0.35"/>
    <row r="1847" customFormat="1" x14ac:dyDescent="0.35"/>
    <row r="1848" customFormat="1" x14ac:dyDescent="0.35"/>
    <row r="1849" customFormat="1" x14ac:dyDescent="0.35"/>
    <row r="1850" customFormat="1" x14ac:dyDescent="0.35"/>
    <row r="1851" customFormat="1" x14ac:dyDescent="0.35"/>
    <row r="1852" customFormat="1" x14ac:dyDescent="0.35"/>
    <row r="1853" customFormat="1" x14ac:dyDescent="0.35"/>
    <row r="1854" customFormat="1" x14ac:dyDescent="0.35"/>
    <row r="1855" customFormat="1" x14ac:dyDescent="0.35"/>
    <row r="1856" customFormat="1" x14ac:dyDescent="0.35"/>
    <row r="1857" customFormat="1" x14ac:dyDescent="0.35"/>
    <row r="1858" customFormat="1" x14ac:dyDescent="0.35"/>
    <row r="1859" customFormat="1" x14ac:dyDescent="0.35"/>
    <row r="1860" customFormat="1" x14ac:dyDescent="0.35"/>
    <row r="1861" customFormat="1" x14ac:dyDescent="0.35"/>
    <row r="1862" customFormat="1" x14ac:dyDescent="0.35"/>
    <row r="1863" customFormat="1" x14ac:dyDescent="0.35"/>
    <row r="1864" customFormat="1" x14ac:dyDescent="0.35"/>
    <row r="1865" customFormat="1" x14ac:dyDescent="0.35"/>
    <row r="1866" customFormat="1" x14ac:dyDescent="0.35"/>
    <row r="1867" customFormat="1" x14ac:dyDescent="0.35"/>
    <row r="1868" customFormat="1" x14ac:dyDescent="0.35"/>
    <row r="1869" customFormat="1" x14ac:dyDescent="0.35"/>
    <row r="1870" customFormat="1" x14ac:dyDescent="0.35"/>
    <row r="1871" customFormat="1" x14ac:dyDescent="0.35"/>
    <row r="1872" customFormat="1" x14ac:dyDescent="0.35"/>
    <row r="1873" customFormat="1" x14ac:dyDescent="0.35"/>
    <row r="1874" customFormat="1" x14ac:dyDescent="0.35"/>
    <row r="1875" customFormat="1" x14ac:dyDescent="0.35"/>
    <row r="1876" customFormat="1" x14ac:dyDescent="0.35"/>
    <row r="1877" customFormat="1" x14ac:dyDescent="0.35"/>
    <row r="1878" customFormat="1" x14ac:dyDescent="0.35"/>
    <row r="1879" customFormat="1" x14ac:dyDescent="0.35"/>
    <row r="1880" customFormat="1" x14ac:dyDescent="0.35"/>
    <row r="1881" customFormat="1" x14ac:dyDescent="0.35"/>
    <row r="1882" customFormat="1" x14ac:dyDescent="0.35"/>
    <row r="1883" customFormat="1" x14ac:dyDescent="0.35"/>
    <row r="1884" customFormat="1" x14ac:dyDescent="0.35"/>
    <row r="1885" customFormat="1" x14ac:dyDescent="0.35"/>
    <row r="1886" customFormat="1" x14ac:dyDescent="0.35"/>
    <row r="1887" customFormat="1" x14ac:dyDescent="0.35"/>
    <row r="1888" customFormat="1" x14ac:dyDescent="0.35"/>
    <row r="1889" customFormat="1" x14ac:dyDescent="0.35"/>
    <row r="1890" customFormat="1" x14ac:dyDescent="0.35"/>
    <row r="1891" customFormat="1" x14ac:dyDescent="0.35"/>
    <row r="1892" customFormat="1" x14ac:dyDescent="0.35"/>
    <row r="1893" customFormat="1" x14ac:dyDescent="0.35"/>
    <row r="1894" customFormat="1" x14ac:dyDescent="0.35"/>
    <row r="1895" customFormat="1" x14ac:dyDescent="0.35"/>
    <row r="1896" customFormat="1" x14ac:dyDescent="0.35"/>
    <row r="1897" customFormat="1" x14ac:dyDescent="0.35"/>
    <row r="1898" customFormat="1" x14ac:dyDescent="0.35"/>
    <row r="1899" customFormat="1" x14ac:dyDescent="0.35"/>
    <row r="1900" customFormat="1" x14ac:dyDescent="0.35"/>
    <row r="1901" customFormat="1" x14ac:dyDescent="0.35"/>
    <row r="1902" customFormat="1" x14ac:dyDescent="0.35"/>
    <row r="1903" customFormat="1" x14ac:dyDescent="0.35"/>
    <row r="1904" customFormat="1" x14ac:dyDescent="0.35"/>
    <row r="1905" customFormat="1" x14ac:dyDescent="0.35"/>
    <row r="1906" customFormat="1" x14ac:dyDescent="0.35"/>
    <row r="1907" customFormat="1" x14ac:dyDescent="0.35"/>
    <row r="1908" customFormat="1" x14ac:dyDescent="0.35"/>
    <row r="1909" customFormat="1" x14ac:dyDescent="0.35"/>
    <row r="1910" customFormat="1" x14ac:dyDescent="0.35"/>
    <row r="1911" customFormat="1" x14ac:dyDescent="0.35"/>
    <row r="1912" customFormat="1" x14ac:dyDescent="0.35"/>
    <row r="1913" customFormat="1" x14ac:dyDescent="0.35"/>
    <row r="1914" customFormat="1" x14ac:dyDescent="0.35"/>
    <row r="1915" customFormat="1" x14ac:dyDescent="0.35"/>
    <row r="1916" customFormat="1" x14ac:dyDescent="0.35"/>
    <row r="1917" customFormat="1" x14ac:dyDescent="0.35"/>
    <row r="1918" customFormat="1" x14ac:dyDescent="0.35"/>
    <row r="1919" customFormat="1" x14ac:dyDescent="0.35"/>
    <row r="1920" customFormat="1" x14ac:dyDescent="0.35"/>
    <row r="1921" customFormat="1" x14ac:dyDescent="0.35"/>
    <row r="1922" customFormat="1" x14ac:dyDescent="0.35"/>
    <row r="1923" customFormat="1" x14ac:dyDescent="0.35"/>
    <row r="1924" customFormat="1" x14ac:dyDescent="0.35"/>
    <row r="1925" customFormat="1" x14ac:dyDescent="0.35"/>
    <row r="1926" customFormat="1" x14ac:dyDescent="0.35"/>
    <row r="1927" customFormat="1" x14ac:dyDescent="0.35"/>
    <row r="1928" customFormat="1" x14ac:dyDescent="0.35"/>
    <row r="1929" customFormat="1" x14ac:dyDescent="0.35"/>
    <row r="1930" customFormat="1" x14ac:dyDescent="0.35"/>
    <row r="1931" customFormat="1" x14ac:dyDescent="0.35"/>
    <row r="1932" customFormat="1" x14ac:dyDescent="0.35"/>
    <row r="1933" customFormat="1" x14ac:dyDescent="0.35"/>
    <row r="1934" customFormat="1" x14ac:dyDescent="0.35"/>
    <row r="1935" customFormat="1" x14ac:dyDescent="0.35"/>
    <row r="1936" customFormat="1" x14ac:dyDescent="0.35"/>
    <row r="1937" customFormat="1" x14ac:dyDescent="0.35"/>
    <row r="1938" customFormat="1" x14ac:dyDescent="0.35"/>
    <row r="1939" customFormat="1" x14ac:dyDescent="0.35"/>
    <row r="1940" customFormat="1" x14ac:dyDescent="0.35"/>
    <row r="1941" customFormat="1" x14ac:dyDescent="0.35"/>
    <row r="1942" customFormat="1" x14ac:dyDescent="0.35"/>
    <row r="1943" customFormat="1" x14ac:dyDescent="0.35"/>
    <row r="1944" customFormat="1" x14ac:dyDescent="0.35"/>
    <row r="1945" customFormat="1" x14ac:dyDescent="0.35"/>
    <row r="1946" customFormat="1" x14ac:dyDescent="0.35"/>
    <row r="1947" customFormat="1" x14ac:dyDescent="0.35"/>
    <row r="1948" customFormat="1" x14ac:dyDescent="0.35"/>
    <row r="1949" customFormat="1" x14ac:dyDescent="0.35"/>
    <row r="1950" customFormat="1" x14ac:dyDescent="0.35"/>
    <row r="1951" customFormat="1" x14ac:dyDescent="0.35"/>
    <row r="1952" customFormat="1" x14ac:dyDescent="0.35"/>
    <row r="1953" customFormat="1" x14ac:dyDescent="0.35"/>
    <row r="1954" customFormat="1" x14ac:dyDescent="0.35"/>
    <row r="1955" customFormat="1" ht="1.5" customHeight="1" x14ac:dyDescent="0.35"/>
    <row r="1956" customFormat="1" x14ac:dyDescent="0.35"/>
    <row r="1957" customFormat="1" x14ac:dyDescent="0.35"/>
    <row r="1958" customFormat="1" x14ac:dyDescent="0.35"/>
    <row r="1959" customFormat="1" x14ac:dyDescent="0.35"/>
    <row r="1960" customFormat="1" x14ac:dyDescent="0.35"/>
    <row r="1961" customFormat="1" x14ac:dyDescent="0.35"/>
    <row r="1962" customFormat="1" x14ac:dyDescent="0.35"/>
    <row r="1963" customFormat="1" x14ac:dyDescent="0.35"/>
    <row r="1964" customFormat="1" x14ac:dyDescent="0.35"/>
    <row r="1965" customFormat="1" x14ac:dyDescent="0.35"/>
  </sheetData>
  <conditionalFormatting sqref="H8:CK13 H5:P7 Q3:CK4 H1966:CK1048576 CM5:CM13 CM1966:CM1048576 CN13:DK13">
    <cfRule type="expression" dxfId="1024" priority="157">
      <formula>ISNUMBER(SEARCH("Calcs.", _xlfn.FORMULATEXT(H3)))</formula>
    </cfRule>
    <cfRule type="expression" dxfId="1023" priority="158">
      <formula>ISNUMBER(SEARCH("Assumption", _xlfn.FORMULATEXT(H3)))</formula>
    </cfRule>
    <cfRule type="expression" dxfId="1022" priority="159">
      <formula>ISNUMBER(SEARCH("=", _xlfn.FORMULATEXT(H3)))</formula>
    </cfRule>
    <cfRule type="expression" dxfId="1021" priority="160">
      <formula>(ISNUMBER(SEARCH("=", _xlfn.FORMULATEXT(H3)))*1=0)</formula>
    </cfRule>
  </conditionalFormatting>
  <conditionalFormatting sqref="A2:A4 S2:CK4 C2:I2 H3:O4 P2:Q2 Q3:R4">
    <cfRule type="cellIs" dxfId="1020" priority="161" stopIfTrue="1" operator="notEqual">
      <formula>0.6545646468</formula>
    </cfRule>
  </conditionalFormatting>
  <conditionalFormatting sqref="S2:CK4 H8:CK13 H5:P7 H3:O4 H2:I2 P2:Q2 Q3:R4 H1966:CK1048576 CM2:CM13 CM1966:CM1048576 CN13:DK13">
    <cfRule type="expression" dxfId="1019" priority="142">
      <formula>ISNUMBER(SEARCH("IS BS CF", _xlfn.FORMULATEXT(H2)))</formula>
    </cfRule>
  </conditionalFormatting>
  <conditionalFormatting sqref="R2:R4">
    <cfRule type="cellIs" dxfId="1018" priority="162" stopIfTrue="1" operator="notEqual">
      <formula>0.6545646468</formula>
    </cfRule>
  </conditionalFormatting>
  <conditionalFormatting sqref="CN1:DK1">
    <cfRule type="cellIs" dxfId="1017" priority="66" stopIfTrue="1" operator="notEqual">
      <formula>0.6545646468</formula>
    </cfRule>
  </conditionalFormatting>
  <conditionalFormatting sqref="I1">
    <cfRule type="cellIs" dxfId="1016" priority="65" stopIfTrue="1" operator="notEqual">
      <formula>0.6545646468</formula>
    </cfRule>
  </conditionalFormatting>
  <conditionalFormatting sqref="I1">
    <cfRule type="expression" dxfId="1015" priority="64">
      <formula>ISNUMBER(SEARCH("IS BS CF", _xlfn.FORMULATEXT(I1)))</formula>
    </cfRule>
  </conditionalFormatting>
  <conditionalFormatting sqref="J1:O1">
    <cfRule type="cellIs" dxfId="1014" priority="163" stopIfTrue="1" operator="notEqual">
      <formula>0.6545646468</formula>
    </cfRule>
  </conditionalFormatting>
  <conditionalFormatting sqref="J2:O2">
    <cfRule type="cellIs" dxfId="1013" priority="164" stopIfTrue="1" operator="notEqual">
      <formula>0.6545646468</formula>
    </cfRule>
  </conditionalFormatting>
  <conditionalFormatting sqref="CL5:CL6">
    <cfRule type="expression" dxfId="1012" priority="60">
      <formula>ISNUMBER(SEARCH("Calcs.", _xlfn.FORMULATEXT(CL5)))</formula>
    </cfRule>
    <cfRule type="expression" dxfId="1011" priority="61">
      <formula>ISNUMBER(SEARCH("Assumption", _xlfn.FORMULATEXT(CL5)))</formula>
    </cfRule>
    <cfRule type="expression" dxfId="1010" priority="62">
      <formula>ISNUMBER(SEARCH("=", _xlfn.FORMULATEXT(CL5)))</formula>
    </cfRule>
    <cfRule type="expression" dxfId="1009" priority="63">
      <formula>(ISNUMBER(SEARCH("=", _xlfn.FORMULATEXT(CL5)))*1=0)</formula>
    </cfRule>
  </conditionalFormatting>
  <conditionalFormatting sqref="CL5:CL6">
    <cfRule type="expression" dxfId="1008" priority="59">
      <formula>ISNUMBER(SEARCH("IS BS CF", _xlfn.FORMULATEXT(CL5)))</formula>
    </cfRule>
  </conditionalFormatting>
  <conditionalFormatting sqref="CM2:CM4">
    <cfRule type="cellIs" dxfId="1007" priority="53" stopIfTrue="1" operator="notEqual">
      <formula>0.6545646468</formula>
    </cfRule>
  </conditionalFormatting>
  <conditionalFormatting sqref="CM1">
    <cfRule type="cellIs" dxfId="1006" priority="47" stopIfTrue="1" operator="notEqual">
      <formula>0.6545646468</formula>
    </cfRule>
  </conditionalFormatting>
  <conditionalFormatting sqref="CM1">
    <cfRule type="expression" dxfId="1005" priority="46">
      <formula>ISNUMBER(SEARCH("IS BS CF", _xlfn.FORMULATEXT(CM1)))</formula>
    </cfRule>
  </conditionalFormatting>
  <conditionalFormatting sqref="Q1:CK1">
    <cfRule type="cellIs" dxfId="1004" priority="42" stopIfTrue="1" operator="notEqual">
      <formula>0.6545646468</formula>
    </cfRule>
  </conditionalFormatting>
  <conditionalFormatting sqref="Q1:CK1">
    <cfRule type="expression" dxfId="1003" priority="41">
      <formula>ISNUMBER(SEARCH("IS BS CF", _xlfn.FORMULATEXT(Q1)))</formula>
    </cfRule>
  </conditionalFormatting>
  <pageMargins left="0.7" right="0.7" top="0.75" bottom="0.75" header="0.3" footer="0.3"/>
  <pageSetup orientation="portrait" horizontalDpi="360" verticalDpi="360" r:id="rId1"/>
  <extLst>
    <ext xmlns:x14="http://schemas.microsoft.com/office/spreadsheetml/2009/9/main" uri="{CCE6A557-97BC-4b89-ADB6-D9C93CAAB3DF}">
      <x14:dataValidations xmlns:xm="http://schemas.microsoft.com/office/excel/2006/main" count="1">
        <x14:dataValidation type="list" allowBlank="1" showInputMessage="1" showErrorMessage="1" xr:uid="{23B31085-F8D9-427B-8957-613BB6D662AA}">
          <x14:formula1>
            <xm:f>'Data validation'!$A:$A</xm:f>
          </x14:formula1>
          <xm:sqref>C2:C4 C1966:C1048576 C8:C13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0BEBEE-FEFE-4462-B1D2-9F42C67E83AF}">
  <sheetPr codeName="Sheet14"/>
  <dimension ref="A1:E22"/>
  <sheetViews>
    <sheetView showGridLines="0" workbookViewId="0">
      <pane ySplit="1" topLeftCell="A2" activePane="bottomLeft" state="frozen"/>
      <selection pane="bottomLeft"/>
    </sheetView>
  </sheetViews>
  <sheetFormatPr defaultRowHeight="14.5" x14ac:dyDescent="0.35"/>
  <cols>
    <col min="1" max="1" width="14.6328125" bestFit="1" customWidth="1"/>
    <col min="2" max="2" width="17.54296875" bestFit="1" customWidth="1"/>
    <col min="3" max="3" width="10.6328125" bestFit="1" customWidth="1"/>
    <col min="4" max="4" width="20.54296875" bestFit="1" customWidth="1"/>
    <col min="5" max="5" width="15.81640625" bestFit="1" customWidth="1"/>
    <col min="17" max="90" width="8.7265625" customWidth="1"/>
    <col min="91" max="115" width="0" hidden="1" customWidth="1"/>
  </cols>
  <sheetData>
    <row r="1" spans="1:5" x14ac:dyDescent="0.35">
      <c r="A1" s="27" t="s">
        <v>679</v>
      </c>
      <c r="B1" s="27" t="s">
        <v>680</v>
      </c>
      <c r="C1" s="27" t="s">
        <v>676</v>
      </c>
      <c r="D1" s="27" t="s">
        <v>678</v>
      </c>
      <c r="E1" s="27" t="s">
        <v>677</v>
      </c>
    </row>
    <row r="2" spans="1:5" x14ac:dyDescent="0.35">
      <c r="A2" s="89" t="s">
        <v>453</v>
      </c>
      <c r="B2" t="s">
        <v>484</v>
      </c>
      <c r="C2" t="s">
        <v>220</v>
      </c>
      <c r="D2" t="s">
        <v>479</v>
      </c>
      <c r="E2" t="s">
        <v>537</v>
      </c>
    </row>
    <row r="3" spans="1:5" x14ac:dyDescent="0.35">
      <c r="A3" t="s">
        <v>455</v>
      </c>
      <c r="B3" t="s">
        <v>560</v>
      </c>
      <c r="C3" s="3" t="s">
        <v>263</v>
      </c>
      <c r="D3" t="s">
        <v>510</v>
      </c>
      <c r="E3" t="s">
        <v>529</v>
      </c>
    </row>
    <row r="4" spans="1:5" x14ac:dyDescent="0.35">
      <c r="A4" t="s">
        <v>324</v>
      </c>
      <c r="B4" t="s">
        <v>559</v>
      </c>
      <c r="C4" t="s">
        <v>496</v>
      </c>
      <c r="D4" t="s">
        <v>516</v>
      </c>
      <c r="E4" t="s">
        <v>528</v>
      </c>
    </row>
    <row r="5" spans="1:5" x14ac:dyDescent="0.35">
      <c r="A5" t="s">
        <v>259</v>
      </c>
      <c r="B5" t="s">
        <v>466</v>
      </c>
      <c r="C5" t="s">
        <v>420</v>
      </c>
      <c r="D5" t="s">
        <v>541</v>
      </c>
      <c r="E5" t="s">
        <v>532</v>
      </c>
    </row>
    <row r="6" spans="1:5" x14ac:dyDescent="0.35">
      <c r="A6" t="s">
        <v>584</v>
      </c>
      <c r="B6" t="s">
        <v>486</v>
      </c>
      <c r="C6" t="s">
        <v>275</v>
      </c>
      <c r="D6" t="s">
        <v>545</v>
      </c>
      <c r="E6" t="s">
        <v>533</v>
      </c>
    </row>
    <row r="7" spans="1:5" x14ac:dyDescent="0.35">
      <c r="A7" t="s">
        <v>260</v>
      </c>
      <c r="B7" s="3" t="s">
        <v>485</v>
      </c>
      <c r="C7" t="s">
        <v>276</v>
      </c>
      <c r="D7" t="s">
        <v>554</v>
      </c>
      <c r="E7" t="s">
        <v>426</v>
      </c>
    </row>
    <row r="8" spans="1:5" x14ac:dyDescent="0.35">
      <c r="A8" t="s">
        <v>261</v>
      </c>
      <c r="B8" t="s">
        <v>573</v>
      </c>
      <c r="C8" t="s">
        <v>337</v>
      </c>
      <c r="D8" t="s">
        <v>546</v>
      </c>
      <c r="E8" t="s">
        <v>427</v>
      </c>
    </row>
    <row r="9" spans="1:5" x14ac:dyDescent="0.35">
      <c r="A9" t="s">
        <v>448</v>
      </c>
      <c r="B9" t="s">
        <v>467</v>
      </c>
      <c r="C9" t="s">
        <v>421</v>
      </c>
      <c r="D9" t="s">
        <v>562</v>
      </c>
      <c r="E9" t="s">
        <v>428</v>
      </c>
    </row>
    <row r="10" spans="1:5" x14ac:dyDescent="0.35">
      <c r="A10" t="s">
        <v>588</v>
      </c>
      <c r="B10" t="s">
        <v>487</v>
      </c>
      <c r="C10" t="s">
        <v>422</v>
      </c>
      <c r="E10" t="s">
        <v>425</v>
      </c>
    </row>
    <row r="11" spans="1:5" x14ac:dyDescent="0.35">
      <c r="B11" t="s">
        <v>478</v>
      </c>
      <c r="C11" t="s">
        <v>418</v>
      </c>
      <c r="E11" t="s">
        <v>424</v>
      </c>
    </row>
    <row r="12" spans="1:5" x14ac:dyDescent="0.35">
      <c r="C12" t="s">
        <v>419</v>
      </c>
      <c r="E12" t="s">
        <v>564</v>
      </c>
    </row>
    <row r="13" spans="1:5" x14ac:dyDescent="0.35">
      <c r="C13" t="s">
        <v>423</v>
      </c>
      <c r="E13" t="s">
        <v>579</v>
      </c>
    </row>
    <row r="14" spans="1:5" x14ac:dyDescent="0.35">
      <c r="C14" t="s">
        <v>432</v>
      </c>
      <c r="E14" t="s">
        <v>580</v>
      </c>
    </row>
    <row r="15" spans="1:5" x14ac:dyDescent="0.35">
      <c r="C15" t="s">
        <v>430</v>
      </c>
      <c r="E15" t="s">
        <v>482</v>
      </c>
    </row>
    <row r="16" spans="1:5" x14ac:dyDescent="0.35">
      <c r="C16" t="s">
        <v>269</v>
      </c>
      <c r="E16" s="3" t="s">
        <v>391</v>
      </c>
    </row>
    <row r="17" spans="3:5" x14ac:dyDescent="0.35">
      <c r="C17" t="s">
        <v>390</v>
      </c>
      <c r="E17" s="3" t="s">
        <v>406</v>
      </c>
    </row>
    <row r="18" spans="3:5" x14ac:dyDescent="0.35">
      <c r="C18" t="s">
        <v>465</v>
      </c>
      <c r="E18" s="3" t="s">
        <v>407</v>
      </c>
    </row>
    <row r="19" spans="3:5" x14ac:dyDescent="0.35">
      <c r="C19" t="s">
        <v>267</v>
      </c>
      <c r="E19" t="s">
        <v>408</v>
      </c>
    </row>
    <row r="20" spans="3:5" x14ac:dyDescent="0.35">
      <c r="C20" t="s">
        <v>274</v>
      </c>
      <c r="E20" t="s">
        <v>523</v>
      </c>
    </row>
    <row r="21" spans="3:5" x14ac:dyDescent="0.35">
      <c r="C21" t="s">
        <v>512</v>
      </c>
      <c r="E21" t="s">
        <v>429</v>
      </c>
    </row>
    <row r="22" spans="3:5" x14ac:dyDescent="0.35">
      <c r="C22" t="s">
        <v>518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CE302C-3B44-4F27-83A8-45C3765EE8C6}">
  <sheetPr codeName="Sheet11">
    <tabColor theme="5"/>
  </sheetPr>
  <dimension ref="A1:AM123"/>
  <sheetViews>
    <sheetView showGridLines="0" zoomScale="70" zoomScaleNormal="70" workbookViewId="0"/>
  </sheetViews>
  <sheetFormatPr defaultRowHeight="14.5" x14ac:dyDescent="0.35"/>
  <cols>
    <col min="6" max="6" width="5.1796875" customWidth="1"/>
    <col min="7" max="7" width="3.7265625" style="8" customWidth="1"/>
    <col min="8" max="8" width="17.54296875" bestFit="1" customWidth="1"/>
    <col min="9" max="9" width="16.26953125" style="294" customWidth="1"/>
    <col min="10" max="10" width="16.26953125" style="2" customWidth="1"/>
    <col min="11" max="11" width="41.54296875" bestFit="1" customWidth="1"/>
    <col min="13" max="13" width="14.26953125" bestFit="1" customWidth="1"/>
    <col min="14" max="14" width="54.1796875" bestFit="1" customWidth="1"/>
    <col min="15" max="15" width="11.26953125" bestFit="1" customWidth="1"/>
    <col min="16" max="16" width="10.6328125" customWidth="1"/>
    <col min="17" max="19" width="8.7265625" customWidth="1"/>
    <col min="20" max="26" width="16.26953125" customWidth="1"/>
    <col min="27" max="37" width="8.7265625" customWidth="1"/>
    <col min="38" max="38" width="17.54296875" customWidth="1"/>
    <col min="39" max="90" width="8.7265625" customWidth="1"/>
    <col min="91" max="115" width="0" hidden="1" customWidth="1"/>
  </cols>
  <sheetData>
    <row r="1" spans="1:39" x14ac:dyDescent="0.35">
      <c r="A1" t="s">
        <v>821</v>
      </c>
      <c r="H1" s="235" t="s">
        <v>502</v>
      </c>
      <c r="I1" s="236" t="s">
        <v>500</v>
      </c>
      <c r="J1" s="249"/>
      <c r="N1" s="87">
        <v>0.3576388888888889</v>
      </c>
      <c r="O1" s="87">
        <v>0.35836805555555556</v>
      </c>
      <c r="P1" t="str">
        <f>TEXT(O1-N1, "h:mm:ss")</f>
        <v>0:01:03</v>
      </c>
    </row>
    <row r="2" spans="1:39" x14ac:dyDescent="0.35">
      <c r="A2" t="s">
        <v>557</v>
      </c>
      <c r="C2" s="27"/>
      <c r="D2" s="65"/>
      <c r="O2" s="87"/>
      <c r="P2" s="64"/>
    </row>
    <row r="3" spans="1:39" x14ac:dyDescent="0.35">
      <c r="A3" t="s">
        <v>501</v>
      </c>
      <c r="H3" s="235" t="s">
        <v>248</v>
      </c>
      <c r="I3" s="302" t="s">
        <v>249</v>
      </c>
      <c r="J3" s="250" t="s">
        <v>561</v>
      </c>
      <c r="K3" s="85" t="s">
        <v>250</v>
      </c>
      <c r="M3" t="e" cm="1">
        <f t="array" aca="1" ref="M3:M77" ca="1">_xlfn.UNIQUE(Codes!D:D)</f>
        <v>#NAME?</v>
      </c>
      <c r="P3" s="64" t="s">
        <v>578</v>
      </c>
      <c r="AE3" s="12" t="s">
        <v>687</v>
      </c>
      <c r="AI3" s="12" t="s">
        <v>688</v>
      </c>
      <c r="AL3" t="s">
        <v>690</v>
      </c>
    </row>
    <row r="4" spans="1:39" x14ac:dyDescent="0.35">
      <c r="A4" s="248" t="s">
        <v>558</v>
      </c>
      <c r="H4" t="s">
        <v>805</v>
      </c>
      <c r="I4" s="294" t="s">
        <v>800</v>
      </c>
      <c r="J4" s="237" t="s">
        <v>474</v>
      </c>
      <c r="K4" s="83" t="str">
        <f>IFERROR(VLOOKUP(#REF!,'Code list'!$B$3:$C$310,2,0),"")</f>
        <v/>
      </c>
      <c r="M4" s="131" t="e">
        <f ca="1"/>
        <v>#NAME?</v>
      </c>
      <c r="N4" s="131" t="s">
        <v>81</v>
      </c>
      <c r="T4" s="344" t="s">
        <v>679</v>
      </c>
      <c r="U4" s="344" t="s">
        <v>681</v>
      </c>
      <c r="V4" s="344" t="s">
        <v>680</v>
      </c>
      <c r="W4" s="344" t="s">
        <v>682</v>
      </c>
      <c r="X4" s="344" t="s">
        <v>676</v>
      </c>
      <c r="Y4" s="344" t="s">
        <v>677</v>
      </c>
      <c r="Z4" s="344" t="s">
        <v>755</v>
      </c>
      <c r="AE4" s="177" t="s">
        <v>448</v>
      </c>
      <c r="AI4" s="169" t="s">
        <v>453</v>
      </c>
      <c r="AL4" t="s">
        <v>453</v>
      </c>
      <c r="AM4" t="s">
        <v>737</v>
      </c>
    </row>
    <row r="5" spans="1:39" x14ac:dyDescent="0.35">
      <c r="H5" t="s">
        <v>812</v>
      </c>
      <c r="I5" s="294" t="s">
        <v>817</v>
      </c>
      <c r="J5" s="237" t="s">
        <v>474</v>
      </c>
      <c r="K5" s="83" t="str">
        <f>IFERROR(VLOOKUP(#REF!,'Code list'!$B$3:$C$310,2,0),"")</f>
        <v/>
      </c>
      <c r="M5" t="e">
        <f ca="1"/>
        <v>#NAME?</v>
      </c>
      <c r="N5" t="str">
        <f ca="1">IFERROR(VLOOKUP(M5,'Code list'!$B$4:$C$311,2,0),"")</f>
        <v/>
      </c>
      <c r="T5" s="8" t="s">
        <v>453</v>
      </c>
      <c r="U5" s="6" t="s">
        <v>260</v>
      </c>
      <c r="V5" t="s">
        <v>484</v>
      </c>
      <c r="W5" t="s">
        <v>467</v>
      </c>
      <c r="X5" t="s">
        <v>220</v>
      </c>
      <c r="Y5" t="s">
        <v>529</v>
      </c>
      <c r="Z5" t="s">
        <v>391</v>
      </c>
      <c r="AB5" s="27" t="s">
        <v>678</v>
      </c>
      <c r="AE5" s="177" t="s">
        <v>260</v>
      </c>
      <c r="AI5" s="169" t="s">
        <v>484</v>
      </c>
      <c r="AL5" t="s">
        <v>560</v>
      </c>
      <c r="AM5" t="s">
        <v>738</v>
      </c>
    </row>
    <row r="6" spans="1:39" x14ac:dyDescent="0.35">
      <c r="J6" s="237" t="s">
        <v>474</v>
      </c>
      <c r="K6" s="83" t="str">
        <f>IFERROR(VLOOKUP(#REF!,'Code list'!$B$3:$C$310,2,0),"")</f>
        <v/>
      </c>
      <c r="M6" s="9" t="e">
        <f ca="1"/>
        <v>#NAME?</v>
      </c>
      <c r="N6" t="str">
        <f ca="1">IFERROR(VLOOKUP(M6,'Code list'!$B$4:$C$311,2,0),"")</f>
        <v/>
      </c>
      <c r="T6" t="s">
        <v>455</v>
      </c>
      <c r="U6" t="s">
        <v>261</v>
      </c>
      <c r="V6" t="s">
        <v>560</v>
      </c>
      <c r="W6" t="s">
        <v>487</v>
      </c>
      <c r="X6" t="s">
        <v>263</v>
      </c>
      <c r="Y6" t="s">
        <v>528</v>
      </c>
      <c r="Z6" t="s">
        <v>406</v>
      </c>
      <c r="AB6" t="s">
        <v>479</v>
      </c>
      <c r="AE6" s="177" t="s">
        <v>455</v>
      </c>
      <c r="AI6" s="169" t="s">
        <v>453</v>
      </c>
      <c r="AL6" t="s">
        <v>263</v>
      </c>
      <c r="AM6" t="s">
        <v>568</v>
      </c>
    </row>
    <row r="7" spans="1:39" x14ac:dyDescent="0.35">
      <c r="B7" s="36"/>
      <c r="J7" s="237" t="s">
        <v>474</v>
      </c>
      <c r="K7" s="83" t="str">
        <f ca="1">IFERROR(VLOOKUP(A32,'Code list'!$B$3:$C$310,2,0),"")</f>
        <v/>
      </c>
      <c r="M7" s="12" t="e">
        <f ca="1"/>
        <v>#NAME?</v>
      </c>
      <c r="N7" t="str">
        <f ca="1">IFERROR(VLOOKUP(M7,'Code list'!$B$4:$C$311,2,0),"")</f>
        <v/>
      </c>
      <c r="T7" t="s">
        <v>324</v>
      </c>
      <c r="U7" t="s">
        <v>448</v>
      </c>
      <c r="V7" t="s">
        <v>559</v>
      </c>
      <c r="W7" t="s">
        <v>478</v>
      </c>
      <c r="X7" t="s">
        <v>496</v>
      </c>
      <c r="Y7" t="s">
        <v>532</v>
      </c>
      <c r="Z7" t="s">
        <v>407</v>
      </c>
      <c r="AB7" t="s">
        <v>510</v>
      </c>
      <c r="AE7" s="177" t="s">
        <v>559</v>
      </c>
      <c r="AI7" s="169" t="s">
        <v>560</v>
      </c>
      <c r="AL7" t="s">
        <v>432</v>
      </c>
      <c r="AM7" t="s">
        <v>569</v>
      </c>
    </row>
    <row r="8" spans="1:39" x14ac:dyDescent="0.35">
      <c r="B8" s="88" t="str">
        <f>IFERROR(P1,"Running")</f>
        <v>0:01:03</v>
      </c>
      <c r="J8" s="237"/>
      <c r="K8" s="83" t="str">
        <f>IFERROR(VLOOKUP(#REF!,'Code list'!$B$3:$C$310,2,0),"")</f>
        <v/>
      </c>
      <c r="M8" t="e">
        <f ca="1"/>
        <v>#NAME?</v>
      </c>
      <c r="N8" t="str">
        <f ca="1">IFERROR(VLOOKUP(M8,'Code list'!$B$4:$C$311,2,0),"")</f>
        <v/>
      </c>
      <c r="T8" t="s">
        <v>259</v>
      </c>
      <c r="U8" t="s">
        <v>588</v>
      </c>
      <c r="V8" t="s">
        <v>466</v>
      </c>
      <c r="X8" t="s">
        <v>420</v>
      </c>
      <c r="Y8" t="s">
        <v>533</v>
      </c>
      <c r="Z8" t="s">
        <v>408</v>
      </c>
      <c r="AB8" t="s">
        <v>516</v>
      </c>
      <c r="AE8" s="177" t="s">
        <v>324</v>
      </c>
      <c r="AI8" s="169" t="s">
        <v>453</v>
      </c>
      <c r="AL8" t="s">
        <v>453</v>
      </c>
      <c r="AM8" t="s">
        <v>739</v>
      </c>
    </row>
    <row r="9" spans="1:39" x14ac:dyDescent="0.35">
      <c r="J9" s="237"/>
      <c r="K9" s="83" t="str">
        <f ca="1">IFERROR(VLOOKUP(A83,'Code list'!$B$3:$C$310,2,0),"")</f>
        <v/>
      </c>
      <c r="M9" s="12" t="e">
        <f ca="1"/>
        <v>#NAME?</v>
      </c>
      <c r="N9" t="str">
        <f ca="1">IFERROR(VLOOKUP(M9,'Code list'!$B$4:$C$311,2,0),"")</f>
        <v/>
      </c>
      <c r="T9" t="s">
        <v>584</v>
      </c>
      <c r="V9" t="s">
        <v>486</v>
      </c>
      <c r="X9" t="s">
        <v>275</v>
      </c>
      <c r="Y9" t="s">
        <v>426</v>
      </c>
      <c r="Z9" t="s">
        <v>523</v>
      </c>
      <c r="AB9" t="s">
        <v>541</v>
      </c>
      <c r="AE9" s="177" t="s">
        <v>560</v>
      </c>
      <c r="AI9" s="169" t="s">
        <v>559</v>
      </c>
      <c r="AL9" t="s">
        <v>560</v>
      </c>
      <c r="AM9" t="s">
        <v>740</v>
      </c>
    </row>
    <row r="10" spans="1:39" x14ac:dyDescent="0.35">
      <c r="A10" t="s">
        <v>220</v>
      </c>
      <c r="B10" s="294" t="s">
        <v>322</v>
      </c>
      <c r="H10" s="3"/>
      <c r="I10"/>
      <c r="J10" s="237"/>
      <c r="K10" s="83" t="str">
        <f ca="1">IFERROR(VLOOKUP(A87,'Code list'!$B$3:$C$310,2,0),"")</f>
        <v/>
      </c>
      <c r="M10" t="e">
        <f ca="1"/>
        <v>#NAME?</v>
      </c>
      <c r="N10" t="str">
        <f ca="1">IFERROR(VLOOKUP(M10,'Code list'!$B$4:$C$311,2,0),"")</f>
        <v/>
      </c>
      <c r="T10" t="s">
        <v>260</v>
      </c>
      <c r="V10" t="s">
        <v>485</v>
      </c>
      <c r="X10" t="s">
        <v>276</v>
      </c>
      <c r="Y10" t="s">
        <v>427</v>
      </c>
      <c r="Z10" t="s">
        <v>429</v>
      </c>
      <c r="AB10" t="s">
        <v>545</v>
      </c>
      <c r="AE10" s="177" t="s">
        <v>259</v>
      </c>
      <c r="AI10" s="169" t="s">
        <v>453</v>
      </c>
      <c r="AL10" t="s">
        <v>430</v>
      </c>
      <c r="AM10" t="s">
        <v>697</v>
      </c>
    </row>
    <row r="11" spans="1:39" x14ac:dyDescent="0.35">
      <c r="A11" t="s">
        <v>423</v>
      </c>
      <c r="B11" s="294" t="s">
        <v>323</v>
      </c>
      <c r="H11" s="3"/>
      <c r="I11"/>
      <c r="J11" s="237"/>
      <c r="K11" s="83" t="str">
        <f ca="1">IFERROR(VLOOKUP(A91,'Code list'!$B$3:$C$310,2,0),"")</f>
        <v/>
      </c>
      <c r="M11" s="12" t="e">
        <f ca="1"/>
        <v>#NAME?</v>
      </c>
      <c r="N11" t="str">
        <f ca="1">IFERROR(VLOOKUP(M11,'Code list'!$B$4:$C$311,2,0),"")</f>
        <v/>
      </c>
      <c r="T11" t="s">
        <v>261</v>
      </c>
      <c r="V11" t="s">
        <v>573</v>
      </c>
      <c r="X11" t="s">
        <v>337</v>
      </c>
      <c r="Y11" t="s">
        <v>428</v>
      </c>
      <c r="AB11" t="s">
        <v>554</v>
      </c>
      <c r="AE11" s="177" t="s">
        <v>466</v>
      </c>
      <c r="AI11" s="169" t="s">
        <v>466</v>
      </c>
      <c r="AL11" t="s">
        <v>453</v>
      </c>
      <c r="AM11" t="s">
        <v>698</v>
      </c>
    </row>
    <row r="12" spans="1:39" x14ac:dyDescent="0.35">
      <c r="H12" s="3"/>
      <c r="I12"/>
      <c r="J12" s="237"/>
      <c r="K12" s="83" t="str">
        <f>IFERROR(VLOOKUP(#REF!,'Code list'!$B$3:$C$310,2,0),"")</f>
        <v/>
      </c>
      <c r="M12" s="12" t="e">
        <f ca="1"/>
        <v>#NAME?</v>
      </c>
      <c r="N12" t="str">
        <f ca="1">IFERROR(VLOOKUP(M12,'Code list'!$B$4:$C$311,2,0),"")</f>
        <v/>
      </c>
      <c r="T12" t="s">
        <v>448</v>
      </c>
      <c r="X12" t="s">
        <v>421</v>
      </c>
      <c r="Y12" t="s">
        <v>425</v>
      </c>
      <c r="AB12" t="s">
        <v>546</v>
      </c>
      <c r="AE12" s="177" t="s">
        <v>260</v>
      </c>
      <c r="AI12" s="169" t="s">
        <v>453</v>
      </c>
      <c r="AL12" t="s">
        <v>559</v>
      </c>
      <c r="AM12" t="s">
        <v>699</v>
      </c>
    </row>
    <row r="13" spans="1:39" x14ac:dyDescent="0.35">
      <c r="H13" s="3"/>
      <c r="I13"/>
      <c r="J13" s="237"/>
      <c r="K13" s="83" t="str">
        <f ca="1">IFERROR(VLOOKUP(A95,'Code list'!$B$3:$C$310,2,0),"")</f>
        <v/>
      </c>
      <c r="M13" s="12" t="e">
        <f ca="1"/>
        <v>#NAME?</v>
      </c>
      <c r="N13" t="str">
        <f ca="1">IFERROR(VLOOKUP(M13,'Code list'!$B$4:$C$311,2,0),"")</f>
        <v/>
      </c>
      <c r="T13" t="s">
        <v>588</v>
      </c>
      <c r="X13" t="s">
        <v>422</v>
      </c>
      <c r="Y13" t="s">
        <v>424</v>
      </c>
      <c r="AB13" t="s">
        <v>562</v>
      </c>
      <c r="AE13" s="177" t="s">
        <v>478</v>
      </c>
      <c r="AI13" s="169" t="s">
        <v>486</v>
      </c>
      <c r="AL13" t="s">
        <v>420</v>
      </c>
      <c r="AM13" t="s">
        <v>700</v>
      </c>
    </row>
    <row r="14" spans="1:39" x14ac:dyDescent="0.35">
      <c r="H14" s="3"/>
      <c r="I14" s="3"/>
      <c r="J14" s="237"/>
      <c r="K14" s="83" t="str">
        <f>IFERROR(VLOOKUP(#REF!,'Code list'!$B$3:$C$310,2,0),"")</f>
        <v/>
      </c>
      <c r="M14" s="12" t="e">
        <f ca="1"/>
        <v>#NAME?</v>
      </c>
      <c r="N14" t="str">
        <f ca="1">IFERROR(VLOOKUP(M14,'Code list'!$B$4:$C$311,2,0),"")</f>
        <v/>
      </c>
      <c r="X14" t="s">
        <v>418</v>
      </c>
      <c r="Y14" t="s">
        <v>564</v>
      </c>
      <c r="AE14" s="177" t="s">
        <v>261</v>
      </c>
      <c r="AI14" s="169" t="s">
        <v>453</v>
      </c>
      <c r="AL14" t="s">
        <v>496</v>
      </c>
      <c r="AM14" t="s">
        <v>696</v>
      </c>
    </row>
    <row r="15" spans="1:39" x14ac:dyDescent="0.35">
      <c r="I15"/>
      <c r="J15" s="237"/>
      <c r="K15" s="83" t="str">
        <f>IFERROR(VLOOKUP(#REF!,'Code list'!$B$3:$C$310,2,0),"")</f>
        <v/>
      </c>
      <c r="M15" t="e">
        <f ca="1"/>
        <v>#NAME?</v>
      </c>
      <c r="N15" t="str">
        <f ca="1">IFERROR(VLOOKUP(M15,'Code list'!$B$4:$C$311,2,0),"")</f>
        <v/>
      </c>
      <c r="X15" t="s">
        <v>419</v>
      </c>
      <c r="AE15" s="177" t="s">
        <v>467</v>
      </c>
      <c r="AI15" s="169" t="s">
        <v>485</v>
      </c>
      <c r="AL15" t="s">
        <v>269</v>
      </c>
      <c r="AM15" t="s">
        <v>701</v>
      </c>
    </row>
    <row r="16" spans="1:39" x14ac:dyDescent="0.35">
      <c r="J16" s="237"/>
      <c r="K16" s="83" t="str">
        <f>IFERROR(VLOOKUP(#REF!,'Code list'!$B$3:$C$310,2,0),"")</f>
        <v/>
      </c>
      <c r="M16" s="12" t="e">
        <f ca="1"/>
        <v>#NAME?</v>
      </c>
      <c r="N16" t="str">
        <f ca="1">IFERROR(VLOOKUP(M16,'Code list'!$B$4:$C$311,2,0),"")</f>
        <v/>
      </c>
      <c r="X16" t="s">
        <v>423</v>
      </c>
      <c r="AE16" s="177" t="s">
        <v>584</v>
      </c>
      <c r="AI16" s="169" t="s">
        <v>453</v>
      </c>
      <c r="AL16" t="s">
        <v>453</v>
      </c>
      <c r="AM16" t="s">
        <v>737</v>
      </c>
    </row>
    <row r="17" spans="1:39" x14ac:dyDescent="0.35">
      <c r="J17" s="237"/>
      <c r="K17" s="83" t="str">
        <f>IFERROR(VLOOKUP(#REF!,'Code list'!$B$3:$C$310,2,0),"")</f>
        <v/>
      </c>
      <c r="M17" t="e">
        <f ca="1"/>
        <v>#NAME?</v>
      </c>
      <c r="N17" t="str">
        <f ca="1">IFERROR(VLOOKUP(M17,'Code list'!$B$4:$C$311,2,0),"")</f>
        <v/>
      </c>
      <c r="X17" t="s">
        <v>432</v>
      </c>
      <c r="AE17" s="177" t="s">
        <v>486</v>
      </c>
      <c r="AI17" s="169" t="s">
        <v>573</v>
      </c>
      <c r="AL17" t="s">
        <v>560</v>
      </c>
      <c r="AM17" t="s">
        <v>738</v>
      </c>
    </row>
    <row r="18" spans="1:39" x14ac:dyDescent="0.35">
      <c r="J18" s="237"/>
      <c r="K18" s="83" t="str">
        <f>IFERROR(VLOOKUP(#REF!,'Code list'!$B$3:$C$310,2,0),"")</f>
        <v/>
      </c>
      <c r="M18" s="12" t="e">
        <f ca="1"/>
        <v>#NAME?</v>
      </c>
      <c r="N18" t="str">
        <f ca="1">IFERROR(VLOOKUP(M18,'Code list'!$B$4:$C$311,2,0),"")</f>
        <v/>
      </c>
      <c r="X18" t="s">
        <v>430</v>
      </c>
      <c r="AE18" s="177" t="s">
        <v>588</v>
      </c>
      <c r="AI18" s="169" t="s">
        <v>261</v>
      </c>
      <c r="AL18" t="s">
        <v>263</v>
      </c>
      <c r="AM18" t="s">
        <v>568</v>
      </c>
    </row>
    <row r="19" spans="1:39" x14ac:dyDescent="0.35">
      <c r="A19" t="s">
        <v>692</v>
      </c>
      <c r="J19" s="237"/>
      <c r="K19" s="83" t="str">
        <f ca="1">IFERROR(VLOOKUP(A96,'Code list'!$B$3:$C$310,2,0),"")</f>
        <v/>
      </c>
      <c r="M19" s="12" t="e">
        <f ca="1"/>
        <v>#NAME?</v>
      </c>
      <c r="N19" t="str">
        <f ca="1">IFERROR(VLOOKUP(M19,'Code list'!$B$4:$C$311,2,0),"")</f>
        <v/>
      </c>
      <c r="X19" t="s">
        <v>269</v>
      </c>
      <c r="AE19" s="177" t="s">
        <v>487</v>
      </c>
      <c r="AI19" s="169" t="s">
        <v>467</v>
      </c>
      <c r="AL19" t="s">
        <v>432</v>
      </c>
      <c r="AM19" t="s">
        <v>569</v>
      </c>
    </row>
    <row r="20" spans="1:39" x14ac:dyDescent="0.35">
      <c r="A20" t="s">
        <v>691</v>
      </c>
      <c r="J20" s="237"/>
      <c r="K20" s="83" t="str">
        <f ca="1">IFERROR(VLOOKUP(A99,'Code list'!$B$3:$C$310,2,0),"")</f>
        <v/>
      </c>
      <c r="M20" s="12" t="e">
        <f ca="1"/>
        <v>#NAME?</v>
      </c>
      <c r="N20" t="str">
        <f ca="1">IFERROR(VLOOKUP(M20,'Code list'!$B$4:$C$311,2,0),"")</f>
        <v/>
      </c>
      <c r="X20" t="s">
        <v>390</v>
      </c>
      <c r="AE20" s="177" t="s">
        <v>484</v>
      </c>
      <c r="AI20" s="169" t="s">
        <v>261</v>
      </c>
      <c r="AL20" t="s">
        <v>453</v>
      </c>
      <c r="AM20" t="s">
        <v>739</v>
      </c>
    </row>
    <row r="21" spans="1:39" x14ac:dyDescent="0.35">
      <c r="A21" t="s">
        <v>693</v>
      </c>
      <c r="J21" s="237"/>
      <c r="K21" s="83" t="str">
        <f ca="1">IFERROR(VLOOKUP(A100,'Code list'!$B$3:$C$310,2,0),"")</f>
        <v/>
      </c>
      <c r="M21" s="12" t="e">
        <f ca="1"/>
        <v>#NAME?</v>
      </c>
      <c r="N21" t="str">
        <f ca="1">IFERROR(VLOOKUP(M21,'Code list'!$B$4:$C$311,2,0),"")</f>
        <v/>
      </c>
      <c r="X21" t="s">
        <v>465</v>
      </c>
      <c r="AI21" s="169" t="s">
        <v>487</v>
      </c>
      <c r="AL21" t="s">
        <v>560</v>
      </c>
      <c r="AM21" t="s">
        <v>740</v>
      </c>
    </row>
    <row r="22" spans="1:39" x14ac:dyDescent="0.35">
      <c r="A22" t="s">
        <v>267</v>
      </c>
      <c r="H22" s="3"/>
      <c r="I22"/>
      <c r="J22" s="237"/>
      <c r="K22" s="83" t="str">
        <f ca="1">IFERROR(VLOOKUP(A103,'Code list'!$B$3:$C$310,2,0),"")</f>
        <v/>
      </c>
      <c r="M22" s="12" t="e">
        <f ca="1"/>
        <v>#NAME?</v>
      </c>
      <c r="N22" t="str">
        <f ca="1">IFERROR(VLOOKUP(M22,'Code list'!$B$4:$C$311,2,0),"")</f>
        <v/>
      </c>
      <c r="X22" t="s">
        <v>267</v>
      </c>
      <c r="AI22" s="169" t="s">
        <v>261</v>
      </c>
      <c r="AL22" t="s">
        <v>430</v>
      </c>
      <c r="AM22" t="s">
        <v>697</v>
      </c>
    </row>
    <row r="23" spans="1:39" x14ac:dyDescent="0.35">
      <c r="A23" t="s">
        <v>421</v>
      </c>
      <c r="H23" s="3"/>
      <c r="I23"/>
      <c r="J23" s="237"/>
      <c r="K23" s="83" t="str">
        <f ca="1">IFERROR(VLOOKUP(A104,'Code list'!$B$3:$C$310,2,0),"")</f>
        <v/>
      </c>
      <c r="M23" s="27" t="e">
        <f ca="1"/>
        <v>#NAME?</v>
      </c>
      <c r="N23" t="str">
        <f ca="1">IFERROR(VLOOKUP(M23,'Code list'!$B$4:$C$311,2,0),"")</f>
        <v/>
      </c>
      <c r="X23" t="s">
        <v>274</v>
      </c>
      <c r="AI23" s="169" t="s">
        <v>478</v>
      </c>
      <c r="AL23" t="s">
        <v>453</v>
      </c>
      <c r="AM23" t="s">
        <v>698</v>
      </c>
    </row>
    <row r="24" spans="1:39" x14ac:dyDescent="0.35">
      <c r="A24" t="s">
        <v>274</v>
      </c>
      <c r="H24" s="3"/>
      <c r="I24"/>
      <c r="J24" s="237"/>
      <c r="K24" s="83" t="str">
        <f ca="1">IFERROR(VLOOKUP(A106,'Code list'!$B$3:$C$310,2,0),"")</f>
        <v/>
      </c>
      <c r="M24" s="12" t="e">
        <f ca="1"/>
        <v>#NAME?</v>
      </c>
      <c r="N24" t="str">
        <f ca="1">IFERROR(VLOOKUP(M24,'Code list'!$B$4:$C$311,2,0),"")</f>
        <v/>
      </c>
      <c r="AL24" t="s">
        <v>559</v>
      </c>
      <c r="AM24" t="s">
        <v>699</v>
      </c>
    </row>
    <row r="25" spans="1:39" x14ac:dyDescent="0.35">
      <c r="H25" s="3"/>
      <c r="I25"/>
      <c r="J25" s="237"/>
      <c r="K25" s="83"/>
      <c r="M25" s="12" t="e">
        <f ca="1"/>
        <v>#NAME?</v>
      </c>
    </row>
    <row r="26" spans="1:39" x14ac:dyDescent="0.35">
      <c r="A26" s="3" t="s">
        <v>261</v>
      </c>
      <c r="H26" s="3"/>
      <c r="I26"/>
      <c r="J26" s="237"/>
      <c r="K26" s="83" t="str">
        <f ca="1">IFERROR(VLOOKUP(A107,'Code list'!$B$3:$C$310,2,0),"")</f>
        <v/>
      </c>
      <c r="M26" t="e">
        <f ca="1"/>
        <v>#NAME?</v>
      </c>
      <c r="N26" t="str">
        <f ca="1">IFERROR(VLOOKUP(M26,'Code list'!$B$4:$C$311,2,0),"")</f>
        <v/>
      </c>
      <c r="X26" t="s">
        <v>518</v>
      </c>
      <c r="AE26" t="s">
        <v>510</v>
      </c>
      <c r="AL26" t="s">
        <v>420</v>
      </c>
      <c r="AM26" t="s">
        <v>700</v>
      </c>
    </row>
    <row r="27" spans="1:39" x14ac:dyDescent="0.35">
      <c r="A27" s="3" t="s">
        <v>467</v>
      </c>
      <c r="H27" s="3"/>
      <c r="I27" s="3"/>
      <c r="J27" s="237"/>
      <c r="K27" s="83" t="str">
        <f>IFERROR(VLOOKUP(#REF!,'Code list'!$B$3:$C$310,2,0),"")</f>
        <v/>
      </c>
      <c r="M27" s="12" t="e">
        <f ca="1"/>
        <v>#NAME?</v>
      </c>
      <c r="N27" t="str">
        <f ca="1">IFERROR(VLOOKUP(M27,'Code list'!$B$4:$C$311,2,0),"")</f>
        <v/>
      </c>
      <c r="AE27" t="s">
        <v>516</v>
      </c>
      <c r="AL27" t="s">
        <v>496</v>
      </c>
      <c r="AM27" t="s">
        <v>696</v>
      </c>
    </row>
    <row r="28" spans="1:39" x14ac:dyDescent="0.35">
      <c r="A28" t="s">
        <v>422</v>
      </c>
      <c r="C28" s="12" t="s">
        <v>694</v>
      </c>
      <c r="I28"/>
      <c r="J28" s="237"/>
      <c r="K28" s="83" t="str">
        <f>IFERROR(VLOOKUP(#REF!,'Code list'!$B$3:$C$310,2,0),"")</f>
        <v/>
      </c>
      <c r="M28" t="e">
        <f ca="1"/>
        <v>#NAME?</v>
      </c>
      <c r="N28" t="str">
        <f ca="1">IFERROR(VLOOKUP(M28,'Code list'!$B$4:$C$311,2,0),"")</f>
        <v/>
      </c>
      <c r="AE28" t="s">
        <v>541</v>
      </c>
      <c r="AL28" t="s">
        <v>269</v>
      </c>
      <c r="AM28" t="s">
        <v>701</v>
      </c>
    </row>
    <row r="29" spans="1:39" x14ac:dyDescent="0.35">
      <c r="A29" t="s">
        <v>418</v>
      </c>
      <c r="C29" t="s">
        <v>421</v>
      </c>
      <c r="I29"/>
      <c r="J29" s="237"/>
      <c r="K29" s="83" t="str">
        <f>IFERROR(VLOOKUP(#REF!,'Code list'!$B$3:$C$310,2,0),"")</f>
        <v/>
      </c>
      <c r="M29" t="e">
        <f ca="1"/>
        <v>#NAME?</v>
      </c>
      <c r="N29" t="str">
        <f ca="1">IFERROR(VLOOKUP(M29,'Code list'!$B$4:$C$311,2,0),"")</f>
        <v/>
      </c>
      <c r="AE29" t="s">
        <v>562</v>
      </c>
      <c r="AL29" t="s">
        <v>453</v>
      </c>
      <c r="AM29" t="s">
        <v>741</v>
      </c>
    </row>
    <row r="30" spans="1:39" x14ac:dyDescent="0.35">
      <c r="I30"/>
      <c r="J30" s="237"/>
      <c r="K30" s="83" t="str">
        <f>IFERROR(VLOOKUP(#REF!,'Code list'!$B$3:$C$310,2,0),"")</f>
        <v/>
      </c>
      <c r="M30" t="e">
        <f ca="1"/>
        <v>#NAME?</v>
      </c>
      <c r="N30" t="str">
        <f ca="1">IFERROR(VLOOKUP(M30,'Code list'!$B$4:$C$311,2,0),"")</f>
        <v/>
      </c>
      <c r="AL30" t="s">
        <v>466</v>
      </c>
      <c r="AM30" t="s">
        <v>742</v>
      </c>
    </row>
    <row r="31" spans="1:39" x14ac:dyDescent="0.35">
      <c r="A31" t="s">
        <v>496</v>
      </c>
      <c r="B31" s="303" t="str">
        <f t="shared" ref="B31:B37" si="0">LEFT(A31,3)&amp;" - "&amp;"dog"</f>
        <v>WCI - dog</v>
      </c>
      <c r="H31" s="3"/>
      <c r="I31" s="3"/>
      <c r="J31" s="237"/>
      <c r="K31" s="83" t="str">
        <f>IFERROR(VLOOKUP(#REF!,'Code list'!$B$3:$C$310,2,0),"")</f>
        <v/>
      </c>
      <c r="M31" t="e">
        <f ca="1"/>
        <v>#NAME?</v>
      </c>
      <c r="N31" t="str">
        <f ca="1">IFERROR(VLOOKUP(M31,'Code list'!$B$4:$C$311,2,0),"")</f>
        <v/>
      </c>
      <c r="T31" t="s">
        <v>453</v>
      </c>
      <c r="AL31" t="s">
        <v>275</v>
      </c>
      <c r="AM31" t="s">
        <v>702</v>
      </c>
    </row>
    <row r="32" spans="1:39" x14ac:dyDescent="0.35">
      <c r="A32" s="84" t="s">
        <v>275</v>
      </c>
      <c r="B32" s="303" t="str">
        <f t="shared" si="0"/>
        <v>DCH - dog</v>
      </c>
      <c r="I32"/>
      <c r="J32" s="237"/>
      <c r="K32" s="83" t="str">
        <f>IFERROR(VLOOKUP(#REF!,'Code list'!$B$3:$C$310,2,0),"")</f>
        <v/>
      </c>
      <c r="M32" t="e">
        <f ca="1"/>
        <v>#NAME?</v>
      </c>
      <c r="N32" t="str">
        <f ca="1">IFERROR(VLOOKUP(M32,'Code list'!$B$4:$C$311,2,0),"")</f>
        <v/>
      </c>
      <c r="T32" t="s">
        <v>484</v>
      </c>
      <c r="AL32" t="s">
        <v>390</v>
      </c>
      <c r="AM32" t="s">
        <v>703</v>
      </c>
    </row>
    <row r="33" spans="1:39" x14ac:dyDescent="0.35">
      <c r="A33" s="84" t="s">
        <v>267</v>
      </c>
      <c r="B33" s="303" t="str">
        <f t="shared" si="0"/>
        <v>UER - dog</v>
      </c>
      <c r="I33"/>
      <c r="J33" s="237"/>
      <c r="K33" s="83" t="str">
        <f>IFERROR(VLOOKUP(#REF!,'Code list'!$B$3:$C$310,2,0),"")</f>
        <v/>
      </c>
      <c r="M33" t="e">
        <f ca="1"/>
        <v>#NAME?</v>
      </c>
      <c r="N33" t="str">
        <f ca="1">IFERROR(VLOOKUP(M33,'Code list'!$B$4:$C$311,2,0),"")</f>
        <v/>
      </c>
      <c r="T33" t="s">
        <v>453</v>
      </c>
      <c r="AL33" t="s">
        <v>453</v>
      </c>
      <c r="AM33" t="s">
        <v>743</v>
      </c>
    </row>
    <row r="34" spans="1:39" x14ac:dyDescent="0.35">
      <c r="A34" t="s">
        <v>421</v>
      </c>
      <c r="B34" s="303" t="str">
        <f t="shared" si="0"/>
        <v>FAI - dog</v>
      </c>
      <c r="I34"/>
      <c r="J34" s="237"/>
      <c r="K34" s="83" t="str">
        <f>IFERROR(VLOOKUP(#REF!,'Code list'!$B$3:$C$310,2,0),"")</f>
        <v/>
      </c>
      <c r="M34" t="e">
        <f ca="1"/>
        <v>#NAME?</v>
      </c>
      <c r="N34" t="str">
        <f ca="1">IFERROR(VLOOKUP(M34,'Code list'!$B$4:$C$311,2,0),"")</f>
        <v/>
      </c>
      <c r="T34" t="s">
        <v>560</v>
      </c>
      <c r="AL34" t="s">
        <v>486</v>
      </c>
      <c r="AM34" t="s">
        <v>744</v>
      </c>
    </row>
    <row r="35" spans="1:39" x14ac:dyDescent="0.35">
      <c r="A35" t="s">
        <v>274</v>
      </c>
      <c r="B35" s="303" t="str">
        <f t="shared" si="0"/>
        <v>DCH - dog</v>
      </c>
      <c r="H35" s="3"/>
      <c r="I35" s="3"/>
      <c r="J35" s="237"/>
      <c r="K35" s="83" t="str">
        <f>IFERROR(VLOOKUP(#REF!,'Code list'!$B$3:$C$310,2,0),"")</f>
        <v/>
      </c>
      <c r="M35" t="e">
        <f ca="1"/>
        <v>#NAME?</v>
      </c>
      <c r="N35" t="str">
        <f ca="1">IFERROR(VLOOKUP(M35,'Code list'!$B$4:$C$311,2,0),"")</f>
        <v/>
      </c>
      <c r="T35" t="s">
        <v>453</v>
      </c>
      <c r="AL35" t="s">
        <v>276</v>
      </c>
      <c r="AM35" t="s">
        <v>704</v>
      </c>
    </row>
    <row r="36" spans="1:39" x14ac:dyDescent="0.35">
      <c r="A36" s="84" t="s">
        <v>422</v>
      </c>
      <c r="B36" s="303" t="str">
        <f t="shared" si="0"/>
        <v>FAP - dog</v>
      </c>
      <c r="H36" s="3"/>
      <c r="I36" s="3"/>
      <c r="J36" s="237"/>
      <c r="K36" s="83" t="str">
        <f>IFERROR(VLOOKUP(#REF!,'Code list'!$B$3:$C$310,2,0),"")</f>
        <v/>
      </c>
      <c r="M36" t="e">
        <f ca="1"/>
        <v>#NAME?</v>
      </c>
      <c r="N36" t="str">
        <f ca="1">IFERROR(VLOOKUP(M36,'Code list'!$B$4:$C$311,2,0),"")</f>
        <v/>
      </c>
      <c r="T36" t="s">
        <v>559</v>
      </c>
      <c r="AL36" t="s">
        <v>465</v>
      </c>
      <c r="AM36" t="s">
        <v>705</v>
      </c>
    </row>
    <row r="37" spans="1:39" x14ac:dyDescent="0.35">
      <c r="A37" s="84" t="s">
        <v>418</v>
      </c>
      <c r="B37" s="303" t="str">
        <f t="shared" si="0"/>
        <v>FAI - dog</v>
      </c>
      <c r="I37"/>
      <c r="J37" s="237"/>
      <c r="K37" s="83" t="str">
        <f>IFERROR(VLOOKUP(#REF!,'Code list'!$B$3:$C$310,2,0),"")</f>
        <v/>
      </c>
      <c r="M37" t="e">
        <f ca="1"/>
        <v>#NAME?</v>
      </c>
      <c r="N37" t="str">
        <f ca="1">IFERROR(VLOOKUP(M37,'Code list'!$B$4:$C$311,2,0),"")</f>
        <v/>
      </c>
      <c r="T37" t="s">
        <v>453</v>
      </c>
      <c r="AL37" t="s">
        <v>453</v>
      </c>
      <c r="AM37" t="s">
        <v>745</v>
      </c>
    </row>
    <row r="38" spans="1:39" x14ac:dyDescent="0.35">
      <c r="I38"/>
      <c r="J38" s="237"/>
      <c r="K38" s="83" t="str">
        <f ca="1">IFERROR(VLOOKUP(A108,'Code list'!$B$3:$C$310,2,0),"")</f>
        <v/>
      </c>
      <c r="M38" t="e">
        <f ca="1"/>
        <v>#NAME?</v>
      </c>
      <c r="N38" t="str">
        <f ca="1">IFERROR(VLOOKUP(M38,'Code list'!$B$4:$C$311,2,0),"")</f>
        <v/>
      </c>
      <c r="T38" t="s">
        <v>466</v>
      </c>
      <c r="AL38" t="s">
        <v>485</v>
      </c>
      <c r="AM38" t="s">
        <v>746</v>
      </c>
    </row>
    <row r="39" spans="1:39" x14ac:dyDescent="0.35">
      <c r="H39" s="3"/>
      <c r="I39" s="3"/>
      <c r="J39" s="237"/>
      <c r="K39" s="83" t="str">
        <f>IFERROR(VLOOKUP(#REF!,'Code list'!$B$3:$C$310,2,0),"")</f>
        <v/>
      </c>
      <c r="M39" t="e">
        <f ca="1"/>
        <v>#NAME?</v>
      </c>
      <c r="N39" t="str">
        <f ca="1">IFERROR(VLOOKUP(M39,'Code list'!$B$4:$C$311,2,0),"")</f>
        <v/>
      </c>
      <c r="T39" t="s">
        <v>453</v>
      </c>
      <c r="AL39" t="s">
        <v>337</v>
      </c>
      <c r="AM39" t="s">
        <v>706</v>
      </c>
    </row>
    <row r="40" spans="1:39" x14ac:dyDescent="0.35">
      <c r="I40"/>
      <c r="J40" s="237"/>
      <c r="K40" s="83" t="str">
        <f>IFERROR(VLOOKUP(#REF!,'Code list'!$B$3:$C$310,2,0),"")</f>
        <v/>
      </c>
      <c r="M40" t="e">
        <f ca="1"/>
        <v>#NAME?</v>
      </c>
      <c r="N40" t="str">
        <f ca="1">IFERROR(VLOOKUP(M40,'Code list'!$B$4:$C$311,2,0),"")</f>
        <v/>
      </c>
      <c r="T40" t="s">
        <v>486</v>
      </c>
      <c r="AL40" t="s">
        <v>267</v>
      </c>
      <c r="AM40" t="s">
        <v>707</v>
      </c>
    </row>
    <row r="41" spans="1:39" x14ac:dyDescent="0.35">
      <c r="H41" s="3"/>
      <c r="I41" s="3"/>
      <c r="J41" s="237"/>
      <c r="K41" s="83" t="str">
        <f>IFERROR(VLOOKUP(#REF!,'Code list'!$B$3:$C$310,2,0),"")</f>
        <v/>
      </c>
      <c r="M41" t="e">
        <f ca="1"/>
        <v>#NAME?</v>
      </c>
      <c r="N41" t="str">
        <f ca="1">IFERROR(VLOOKUP(M41,'Code list'!$B$4:$C$311,2,0),"")</f>
        <v/>
      </c>
      <c r="T41" t="s">
        <v>453</v>
      </c>
      <c r="AL41" t="s">
        <v>453</v>
      </c>
      <c r="AM41" t="s">
        <v>747</v>
      </c>
    </row>
    <row r="42" spans="1:39" x14ac:dyDescent="0.35">
      <c r="H42" s="3"/>
      <c r="I42" s="3"/>
      <c r="J42" s="237"/>
      <c r="K42" s="83" t="str">
        <f>IFERROR(VLOOKUP(#REF!,'Code list'!$B$3:$C$310,2,0),"")</f>
        <v/>
      </c>
      <c r="M42" t="e">
        <f ca="1"/>
        <v>#NAME?</v>
      </c>
      <c r="N42" t="str">
        <f ca="1">IFERROR(VLOOKUP(M42,'Code list'!$B$4:$C$311,2,0),"")</f>
        <v/>
      </c>
      <c r="T42" t="s">
        <v>485</v>
      </c>
      <c r="AL42" t="s">
        <v>573</v>
      </c>
      <c r="AM42" t="s">
        <v>748</v>
      </c>
    </row>
    <row r="43" spans="1:39" x14ac:dyDescent="0.35">
      <c r="I43"/>
      <c r="J43" s="237"/>
      <c r="K43" s="83" t="str">
        <f>IFERROR(VLOOKUP(#REF!,'Code list'!$B$3:$C$310,2,0),"")</f>
        <v/>
      </c>
      <c r="M43" t="e">
        <f ca="1"/>
        <v>#NAME?</v>
      </c>
      <c r="N43" t="str">
        <f ca="1">IFERROR(VLOOKUP(M43,'Code list'!$B$4:$C$311,2,0),"")</f>
        <v/>
      </c>
      <c r="T43" t="s">
        <v>453</v>
      </c>
      <c r="AL43" t="s">
        <v>421</v>
      </c>
      <c r="AM43" t="s">
        <v>708</v>
      </c>
    </row>
    <row r="44" spans="1:39" x14ac:dyDescent="0.35">
      <c r="H44" s="3"/>
      <c r="I44" s="3"/>
      <c r="J44" s="237"/>
      <c r="K44" s="83" t="str">
        <f>IFERROR(VLOOKUP(#REF!,'Code list'!$B$3:$C$310,2,0),"")</f>
        <v/>
      </c>
      <c r="M44" t="e">
        <f ca="1"/>
        <v>#NAME?</v>
      </c>
      <c r="N44" t="str">
        <f ca="1">IFERROR(VLOOKUP(M44,'Code list'!$B$4:$C$311,2,0),"")</f>
        <v/>
      </c>
      <c r="T44" t="s">
        <v>573</v>
      </c>
      <c r="AL44" t="s">
        <v>274</v>
      </c>
      <c r="AM44" t="s">
        <v>709</v>
      </c>
    </row>
    <row r="45" spans="1:39" x14ac:dyDescent="0.35">
      <c r="A45" s="164" t="s">
        <v>432</v>
      </c>
      <c r="I45"/>
      <c r="J45" s="237"/>
      <c r="K45" s="83" t="str">
        <f>IFERROR(VLOOKUP(#REF!,'Code list'!$B$3:$C$310,2,0),"")</f>
        <v/>
      </c>
      <c r="M45" t="e">
        <f ca="1"/>
        <v>#NAME?</v>
      </c>
      <c r="N45" t="str">
        <f ca="1">IFERROR(VLOOKUP(M45,'Code list'!$B$4:$C$311,2,0),"")</f>
        <v/>
      </c>
      <c r="T45" t="s">
        <v>261</v>
      </c>
      <c r="AL45" t="s">
        <v>261</v>
      </c>
      <c r="AM45" t="s">
        <v>749</v>
      </c>
    </row>
    <row r="46" spans="1:39" x14ac:dyDescent="0.35">
      <c r="A46" s="164" t="s">
        <v>496</v>
      </c>
      <c r="I46"/>
      <c r="J46" s="237"/>
      <c r="K46" s="83" t="str">
        <f>IFERROR(VLOOKUP(#REF!,'Code list'!$B$3:$C$310,2,0),"")</f>
        <v/>
      </c>
      <c r="M46" t="e">
        <f ca="1"/>
        <v>#NAME?</v>
      </c>
      <c r="N46" t="str">
        <f ca="1">IFERROR(VLOOKUP(M46,'Code list'!$B$4:$C$311,2,0),"")</f>
        <v/>
      </c>
      <c r="T46" t="s">
        <v>467</v>
      </c>
      <c r="AL46" t="s">
        <v>467</v>
      </c>
      <c r="AM46" t="s">
        <v>750</v>
      </c>
    </row>
    <row r="47" spans="1:39" x14ac:dyDescent="0.35">
      <c r="A47" s="164" t="s">
        <v>275</v>
      </c>
      <c r="I47"/>
      <c r="J47" s="237"/>
      <c r="K47" s="83" t="str">
        <f>IFERROR(VLOOKUP(#REF!,'Code list'!$B$3:$C$310,2,0),"")</f>
        <v/>
      </c>
      <c r="M47" t="e">
        <f ca="1"/>
        <v>#NAME?</v>
      </c>
      <c r="N47" t="str">
        <f ca="1">IFERROR(VLOOKUP(M47,'Code list'!$B$4:$C$311,2,0),"")</f>
        <v/>
      </c>
      <c r="T47" t="s">
        <v>261</v>
      </c>
      <c r="AL47" t="s">
        <v>422</v>
      </c>
      <c r="AM47" t="s">
        <v>710</v>
      </c>
    </row>
    <row r="48" spans="1:39" x14ac:dyDescent="0.35">
      <c r="A48" s="164" t="s">
        <v>267</v>
      </c>
      <c r="I48"/>
      <c r="J48" s="237"/>
      <c r="K48" s="83" t="str">
        <f ca="1">IFERROR(VLOOKUP(A110,'Code list'!$B$3:$C$310,2,0),"")</f>
        <v/>
      </c>
      <c r="M48" t="e">
        <f ca="1"/>
        <v>#NAME?</v>
      </c>
      <c r="N48" t="str">
        <f ca="1">IFERROR(VLOOKUP(M48,'Code list'!$B$4:$C$311,2,0),"")</f>
        <v/>
      </c>
      <c r="T48" t="s">
        <v>487</v>
      </c>
      <c r="AL48" t="s">
        <v>261</v>
      </c>
      <c r="AM48" t="s">
        <v>751</v>
      </c>
    </row>
    <row r="49" spans="1:39" x14ac:dyDescent="0.35">
      <c r="A49" s="164" t="s">
        <v>421</v>
      </c>
      <c r="I49"/>
      <c r="J49" s="237"/>
      <c r="K49" s="83" t="str">
        <f ca="1">IFERROR(VLOOKUP(A111,'Code list'!$B$3:$C$310,2,0),"")</f>
        <v/>
      </c>
      <c r="M49" t="e">
        <f ca="1"/>
        <v>#NAME?</v>
      </c>
      <c r="N49" t="str">
        <f ca="1">IFERROR(VLOOKUP(M49,'Code list'!$B$4:$C$311,2,0),"")</f>
        <v/>
      </c>
      <c r="T49" t="s">
        <v>261</v>
      </c>
      <c r="AL49" t="s">
        <v>487</v>
      </c>
      <c r="AM49" t="s">
        <v>752</v>
      </c>
    </row>
    <row r="50" spans="1:39" x14ac:dyDescent="0.35">
      <c r="A50" s="164" t="s">
        <v>274</v>
      </c>
      <c r="I50"/>
      <c r="J50" s="237"/>
      <c r="K50" s="83" t="str">
        <f ca="1">IFERROR(VLOOKUP(A112,'Code list'!$B$3:$C$310,2,0),"")</f>
        <v/>
      </c>
      <c r="M50" t="e">
        <f ca="1"/>
        <v>#NAME?</v>
      </c>
      <c r="N50" t="str">
        <f ca="1">IFERROR(VLOOKUP(M50,'Code list'!$B$4:$C$311,2,0),"")</f>
        <v/>
      </c>
      <c r="T50" t="s">
        <v>478</v>
      </c>
      <c r="AL50" t="s">
        <v>418</v>
      </c>
      <c r="AM50" t="s">
        <v>711</v>
      </c>
    </row>
    <row r="51" spans="1:39" x14ac:dyDescent="0.35">
      <c r="A51" s="164" t="s">
        <v>422</v>
      </c>
      <c r="I51"/>
      <c r="J51" s="237"/>
      <c r="K51" s="83" t="str">
        <f ca="1">IFERROR(VLOOKUP(A113,'Code list'!$B$3:$C$310,2,0),"")</f>
        <v/>
      </c>
      <c r="M51" t="e">
        <f ca="1"/>
        <v>#NAME?</v>
      </c>
      <c r="N51" t="str">
        <f ca="1">IFERROR(VLOOKUP(M51,'Code list'!$B$4:$C$311,2,0),"")</f>
        <v/>
      </c>
      <c r="AL51" t="s">
        <v>260</v>
      </c>
      <c r="AM51" t="s">
        <v>753</v>
      </c>
    </row>
    <row r="52" spans="1:39" x14ac:dyDescent="0.35">
      <c r="A52" s="164" t="s">
        <v>418</v>
      </c>
      <c r="I52"/>
      <c r="J52" s="237"/>
      <c r="K52" s="83" t="str">
        <f ca="1">IFERROR(VLOOKUP(A114,'Code list'!$B$3:$C$310,2,0),"")</f>
        <v/>
      </c>
      <c r="M52" t="e">
        <f ca="1"/>
        <v>#NAME?</v>
      </c>
      <c r="N52" t="str">
        <f ca="1">IFERROR(VLOOKUP(M52,'Code list'!$B$4:$C$311,2,0),"")</f>
        <v/>
      </c>
      <c r="AL52" t="s">
        <v>478</v>
      </c>
      <c r="AM52" t="s">
        <v>754</v>
      </c>
    </row>
    <row r="53" spans="1:39" x14ac:dyDescent="0.35">
      <c r="I53"/>
      <c r="J53" s="237"/>
      <c r="K53" s="83" t="str">
        <f ca="1">IFERROR(VLOOKUP(A115,'Code list'!$B$3:$C$310,2,0),"")</f>
        <v/>
      </c>
      <c r="M53" t="e">
        <f ca="1"/>
        <v>#NAME?</v>
      </c>
      <c r="N53" t="str">
        <f ca="1">IFERROR(VLOOKUP(M53,'Code list'!$B$4:$C$311,2,0),"")</f>
        <v/>
      </c>
      <c r="AL53" t="s">
        <v>419</v>
      </c>
      <c r="AM53" t="s">
        <v>713</v>
      </c>
    </row>
    <row r="54" spans="1:39" x14ac:dyDescent="0.35">
      <c r="I54"/>
      <c r="J54" s="237"/>
      <c r="K54" s="83" t="str">
        <f ca="1">IFERROR(VLOOKUP(A116,'Code list'!$B$3:$C$310,2,0),"")</f>
        <v/>
      </c>
      <c r="M54" t="e">
        <f ca="1"/>
        <v>#NAME?</v>
      </c>
      <c r="N54" t="str">
        <f ca="1">IFERROR(VLOOKUP(M54,'Code list'!$B$4:$C$311,2,0),"")</f>
        <v/>
      </c>
      <c r="AL54" t="s">
        <v>529</v>
      </c>
      <c r="AM54" t="s">
        <v>714</v>
      </c>
    </row>
    <row r="55" spans="1:39" x14ac:dyDescent="0.35">
      <c r="H55" s="3"/>
      <c r="I55"/>
      <c r="J55" s="237"/>
      <c r="K55" s="83" t="str">
        <f ca="1">IFERROR(VLOOKUP(A117,'Code list'!$B$3:$C$310,2,0),"")</f>
        <v/>
      </c>
      <c r="M55" t="e">
        <f ca="1"/>
        <v>#NAME?</v>
      </c>
      <c r="N55" t="str">
        <f ca="1">IFERROR(VLOOKUP(M55,'Code list'!$B$4:$C$311,2,0),"")</f>
        <v/>
      </c>
      <c r="AL55" t="s">
        <v>528</v>
      </c>
      <c r="AM55" t="s">
        <v>715</v>
      </c>
    </row>
    <row r="56" spans="1:39" x14ac:dyDescent="0.35">
      <c r="A56" s="177"/>
      <c r="B56" s="295">
        <f t="shared" ref="B56" si="1">A56</f>
        <v>0</v>
      </c>
      <c r="H56" s="3"/>
      <c r="I56"/>
      <c r="J56" s="237"/>
      <c r="K56" s="83" t="str">
        <f ca="1">IFERROR(VLOOKUP(A118,'Code list'!$B$3:$C$310,2,0),"")</f>
        <v/>
      </c>
      <c r="M56" t="e">
        <f ca="1"/>
        <v>#NAME?</v>
      </c>
      <c r="N56" t="str">
        <f ca="1">IFERROR(VLOOKUP(M56,'Code list'!$B$4:$C$311,2,0),"")</f>
        <v/>
      </c>
      <c r="AL56" t="s">
        <v>532</v>
      </c>
      <c r="AM56" t="s">
        <v>716</v>
      </c>
    </row>
    <row r="57" spans="1:39" x14ac:dyDescent="0.35">
      <c r="I57"/>
      <c r="J57" s="237"/>
      <c r="K57" s="83" t="str">
        <f ca="1">IFERROR(VLOOKUP(A119,'Code list'!$B$3:$C$310,2,0),"")</f>
        <v/>
      </c>
      <c r="M57" t="e">
        <f ca="1"/>
        <v>#NAME?</v>
      </c>
      <c r="N57" t="str">
        <f ca="1">IFERROR(VLOOKUP(M57,'Code list'!$B$4:$C$311,2,0),"")</f>
        <v/>
      </c>
      <c r="T57" s="84" t="s">
        <v>453</v>
      </c>
      <c r="AL57" t="s">
        <v>533</v>
      </c>
      <c r="AM57" t="s">
        <v>717</v>
      </c>
    </row>
    <row r="58" spans="1:39" x14ac:dyDescent="0.35">
      <c r="I58"/>
      <c r="J58" s="237"/>
      <c r="K58" s="83" t="str">
        <f ca="1">IFERROR(VLOOKUP(A120,'Code list'!$B$3:$C$310,2,0),"")</f>
        <v/>
      </c>
      <c r="M58" t="e">
        <f ca="1"/>
        <v>#NAME?</v>
      </c>
      <c r="N58" t="str">
        <f ca="1">IFERROR(VLOOKUP(M58,'Code list'!$B$4:$C$311,2,0),"")</f>
        <v/>
      </c>
      <c r="T58" s="84" t="s">
        <v>560</v>
      </c>
      <c r="AL58" t="s">
        <v>426</v>
      </c>
      <c r="AM58" t="s">
        <v>718</v>
      </c>
    </row>
    <row r="59" spans="1:39" x14ac:dyDescent="0.35">
      <c r="I59"/>
      <c r="J59" s="237"/>
      <c r="K59" s="83" t="str">
        <f ca="1">IFERROR(VLOOKUP(A121,'Code list'!$B$3:$C$310,2,0),"")</f>
        <v/>
      </c>
      <c r="M59" t="e">
        <f ca="1"/>
        <v>#NAME?</v>
      </c>
      <c r="N59" t="str">
        <f ca="1">IFERROR(VLOOKUP(M59,'Code list'!$B$4:$C$311,2,0),"")</f>
        <v/>
      </c>
      <c r="T59" s="84" t="s">
        <v>453</v>
      </c>
      <c r="AL59" t="s">
        <v>427</v>
      </c>
      <c r="AM59" t="s">
        <v>719</v>
      </c>
    </row>
    <row r="60" spans="1:39" x14ac:dyDescent="0.35">
      <c r="I60"/>
      <c r="J60" s="237"/>
      <c r="K60" s="83" t="str">
        <f ca="1">IFERROR(VLOOKUP(A122,'Code list'!$B$3:$C$310,2,0),"")</f>
        <v/>
      </c>
      <c r="M60" t="e">
        <f ca="1"/>
        <v>#NAME?</v>
      </c>
      <c r="N60" t="str">
        <f ca="1">IFERROR(VLOOKUP(M60,'Code list'!$B$4:$C$311,2,0),"")</f>
        <v/>
      </c>
      <c r="T60" s="84" t="s">
        <v>559</v>
      </c>
      <c r="AL60" t="s">
        <v>428</v>
      </c>
      <c r="AM60" t="s">
        <v>720</v>
      </c>
    </row>
    <row r="61" spans="1:39" x14ac:dyDescent="0.35">
      <c r="I61"/>
      <c r="J61" s="237"/>
      <c r="K61" s="83" t="str">
        <f ca="1">IFERROR(VLOOKUP(A123,'Code list'!$B$3:$C$310,2,0),"")</f>
        <v/>
      </c>
      <c r="M61" t="e">
        <f ca="1"/>
        <v>#NAME?</v>
      </c>
      <c r="N61" t="str">
        <f ca="1">IFERROR(VLOOKUP(M61,'Code list'!$B$4:$C$311,2,0),"")</f>
        <v/>
      </c>
      <c r="T61" s="84" t="s">
        <v>453</v>
      </c>
      <c r="AL61" t="s">
        <v>425</v>
      </c>
      <c r="AM61" t="s">
        <v>721</v>
      </c>
    </row>
    <row r="62" spans="1:39" x14ac:dyDescent="0.35">
      <c r="H62" s="3"/>
      <c r="I62"/>
      <c r="J62" s="237"/>
      <c r="K62" s="83" t="str">
        <f ca="1">IFERROR(VLOOKUP(H62,'Code list'!$B$3:$C$310,2,0),"")</f>
        <v/>
      </c>
      <c r="M62" t="e">
        <f ca="1"/>
        <v>#NAME?</v>
      </c>
      <c r="N62" t="str">
        <f ca="1">IFERROR(VLOOKUP(M62,'Code list'!$B$4:$C$311,2,0),"")</f>
        <v/>
      </c>
      <c r="T62" s="84" t="s">
        <v>466</v>
      </c>
      <c r="AL62" t="s">
        <v>424</v>
      </c>
      <c r="AM62" t="s">
        <v>722</v>
      </c>
    </row>
    <row r="63" spans="1:39" x14ac:dyDescent="0.35">
      <c r="A63" t="s">
        <v>260</v>
      </c>
      <c r="B63" t="s">
        <v>712</v>
      </c>
      <c r="H63" s="3"/>
      <c r="I63"/>
      <c r="J63" s="237"/>
      <c r="K63" s="83" t="str">
        <f ca="1">IFERROR(VLOOKUP(H63,'Code list'!$B$3:$C$310,2,0),"")</f>
        <v/>
      </c>
      <c r="M63" t="e">
        <f ca="1"/>
        <v>#NAME?</v>
      </c>
      <c r="N63" t="str">
        <f ca="1">IFERROR(VLOOKUP(M63,'Code list'!$B$4:$C$311,2,0),"")</f>
        <v/>
      </c>
      <c r="T63" s="84" t="s">
        <v>453</v>
      </c>
      <c r="AL63" t="s">
        <v>564</v>
      </c>
      <c r="AM63" t="s">
        <v>723</v>
      </c>
    </row>
    <row r="64" spans="1:39" x14ac:dyDescent="0.35">
      <c r="A64" t="s">
        <v>478</v>
      </c>
      <c r="B64" t="s">
        <v>713</v>
      </c>
      <c r="I64"/>
      <c r="J64" s="237"/>
      <c r="K64" s="83" t="str">
        <f ca="1">IFERROR(VLOOKUP(H64,'Code list'!$B$3:$C$310,2,0),"")</f>
        <v/>
      </c>
      <c r="M64" t="e">
        <f ca="1"/>
        <v>#NAME?</v>
      </c>
      <c r="N64" t="str">
        <f ca="1">IFERROR(VLOOKUP(M64,'Code list'!$B$4:$C$311,2,0),"")</f>
        <v/>
      </c>
      <c r="T64" s="84" t="s">
        <v>486</v>
      </c>
      <c r="AL64" t="s">
        <v>391</v>
      </c>
      <c r="AM64" t="s">
        <v>724</v>
      </c>
    </row>
    <row r="65" spans="1:39" x14ac:dyDescent="0.35">
      <c r="A65" t="s">
        <v>419</v>
      </c>
      <c r="B65" t="s">
        <v>714</v>
      </c>
      <c r="I65"/>
      <c r="M65" t="e">
        <f ca="1"/>
        <v>#NAME?</v>
      </c>
      <c r="N65" t="str">
        <f ca="1">IFERROR(VLOOKUP(M65,'Code list'!$B$4:$C$311,2,0),"")</f>
        <v/>
      </c>
      <c r="T65" s="84" t="s">
        <v>453</v>
      </c>
      <c r="AL65" t="s">
        <v>406</v>
      </c>
      <c r="AM65" t="s">
        <v>725</v>
      </c>
    </row>
    <row r="66" spans="1:39" x14ac:dyDescent="0.35">
      <c r="I66"/>
      <c r="M66" t="e">
        <f ca="1"/>
        <v>#NAME?</v>
      </c>
      <c r="N66" t="str">
        <f ca="1">IFERROR(VLOOKUP(M66,'Code list'!$B$4:$C$311,2,0),"")</f>
        <v/>
      </c>
      <c r="T66" s="84" t="s">
        <v>485</v>
      </c>
      <c r="AL66" t="s">
        <v>407</v>
      </c>
      <c r="AM66" t="s">
        <v>726</v>
      </c>
    </row>
    <row r="67" spans="1:39" x14ac:dyDescent="0.35">
      <c r="I67"/>
      <c r="M67" t="e">
        <f ca="1"/>
        <v>#NAME?</v>
      </c>
      <c r="N67" t="str">
        <f ca="1">IFERROR(VLOOKUP(M67,'Code list'!$B$4:$C$311,2,0),"")</f>
        <v/>
      </c>
      <c r="T67" s="84" t="s">
        <v>453</v>
      </c>
      <c r="AL67" t="s">
        <v>408</v>
      </c>
      <c r="AM67" t="s">
        <v>727</v>
      </c>
    </row>
    <row r="68" spans="1:39" x14ac:dyDescent="0.35">
      <c r="I68"/>
      <c r="M68" t="e">
        <f ca="1"/>
        <v>#NAME?</v>
      </c>
      <c r="N68" t="str">
        <f ca="1">IFERROR(VLOOKUP(M68,'Code list'!$B$4:$C$311,2,0),"")</f>
        <v/>
      </c>
      <c r="T68" s="84" t="s">
        <v>573</v>
      </c>
      <c r="AL68" t="s">
        <v>523</v>
      </c>
      <c r="AM68" t="s">
        <v>728</v>
      </c>
    </row>
    <row r="69" spans="1:39" x14ac:dyDescent="0.35">
      <c r="I69"/>
      <c r="M69" t="e">
        <f ca="1"/>
        <v>#NAME?</v>
      </c>
      <c r="N69" t="str">
        <f ca="1">IFERROR(VLOOKUP(M69,'Code list'!$B$4:$C$311,2,0),"")</f>
        <v/>
      </c>
      <c r="T69" s="84" t="s">
        <v>261</v>
      </c>
      <c r="AL69" t="s">
        <v>429</v>
      </c>
      <c r="AM69" t="s">
        <v>729</v>
      </c>
    </row>
    <row r="70" spans="1:39" x14ac:dyDescent="0.35">
      <c r="M70" t="e">
        <f ca="1"/>
        <v>#NAME?</v>
      </c>
      <c r="N70" t="str">
        <f ca="1">IFERROR(VLOOKUP(M70,'Code list'!$B$4:$C$311,2,0),"")</f>
        <v/>
      </c>
      <c r="T70" s="84" t="s">
        <v>467</v>
      </c>
    </row>
    <row r="71" spans="1:39" x14ac:dyDescent="0.35">
      <c r="A71" t="s">
        <v>453</v>
      </c>
      <c r="B71" s="294" t="s">
        <v>737</v>
      </c>
      <c r="M71" t="e">
        <f ca="1"/>
        <v>#NAME?</v>
      </c>
      <c r="N71" t="str">
        <f ca="1">IFERROR(VLOOKUP(M71,'Code list'!$B$4:$C$311,2,0),"")</f>
        <v/>
      </c>
      <c r="T71" s="84" t="s">
        <v>261</v>
      </c>
    </row>
    <row r="72" spans="1:39" x14ac:dyDescent="0.35">
      <c r="A72" t="s">
        <v>560</v>
      </c>
      <c r="B72" s="294" t="s">
        <v>738</v>
      </c>
      <c r="M72" t="e">
        <f ca="1"/>
        <v>#NAME?</v>
      </c>
      <c r="T72" s="84" t="s">
        <v>487</v>
      </c>
    </row>
    <row r="73" spans="1:39" x14ac:dyDescent="0.35">
      <c r="A73" t="s">
        <v>263</v>
      </c>
      <c r="B73" s="294" t="s">
        <v>568</v>
      </c>
      <c r="M73" t="e">
        <f ca="1"/>
        <v>#NAME?</v>
      </c>
      <c r="T73" s="84" t="s">
        <v>260</v>
      </c>
    </row>
    <row r="74" spans="1:39" x14ac:dyDescent="0.35">
      <c r="A74" t="s">
        <v>432</v>
      </c>
      <c r="B74" s="294" t="s">
        <v>569</v>
      </c>
      <c r="M74" t="e">
        <f ca="1"/>
        <v>#NAME?</v>
      </c>
      <c r="T74" s="84" t="s">
        <v>478</v>
      </c>
    </row>
    <row r="75" spans="1:39" x14ac:dyDescent="0.35">
      <c r="A75" t="s">
        <v>453</v>
      </c>
      <c r="B75" s="294" t="s">
        <v>739</v>
      </c>
      <c r="M75" t="e">
        <f ca="1"/>
        <v>#NAME?</v>
      </c>
    </row>
    <row r="76" spans="1:39" x14ac:dyDescent="0.35">
      <c r="A76" t="s">
        <v>560</v>
      </c>
      <c r="B76" s="294" t="s">
        <v>740</v>
      </c>
      <c r="M76" t="e">
        <f ca="1"/>
        <v>#NAME?</v>
      </c>
    </row>
    <row r="77" spans="1:39" x14ac:dyDescent="0.35">
      <c r="A77" s="3" t="s">
        <v>430</v>
      </c>
      <c r="B77" t="s">
        <v>697</v>
      </c>
      <c r="M77" t="e">
        <f ca="1"/>
        <v>#NAME?</v>
      </c>
    </row>
    <row r="78" spans="1:39" x14ac:dyDescent="0.35">
      <c r="A78" s="3" t="s">
        <v>453</v>
      </c>
      <c r="B78" t="s">
        <v>698</v>
      </c>
    </row>
    <row r="79" spans="1:39" x14ac:dyDescent="0.35">
      <c r="A79" s="3" t="s">
        <v>559</v>
      </c>
      <c r="B79" t="s">
        <v>699</v>
      </c>
    </row>
    <row r="80" spans="1:39" x14ac:dyDescent="0.35">
      <c r="A80" s="3" t="s">
        <v>420</v>
      </c>
      <c r="B80" t="s">
        <v>700</v>
      </c>
    </row>
    <row r="81" spans="1:2" x14ac:dyDescent="0.35">
      <c r="A81" s="3" t="s">
        <v>496</v>
      </c>
      <c r="B81" s="3" t="s">
        <v>696</v>
      </c>
    </row>
    <row r="82" spans="1:2" x14ac:dyDescent="0.35">
      <c r="A82" t="s">
        <v>269</v>
      </c>
      <c r="B82" t="s">
        <v>701</v>
      </c>
    </row>
    <row r="83" spans="1:2" x14ac:dyDescent="0.35">
      <c r="A83" t="s">
        <v>453</v>
      </c>
      <c r="B83" t="s">
        <v>741</v>
      </c>
    </row>
    <row r="84" spans="1:2" x14ac:dyDescent="0.35">
      <c r="A84" t="s">
        <v>466</v>
      </c>
      <c r="B84" t="s">
        <v>742</v>
      </c>
    </row>
    <row r="85" spans="1:2" x14ac:dyDescent="0.35">
      <c r="A85" s="3" t="s">
        <v>275</v>
      </c>
      <c r="B85" s="3" t="s">
        <v>702</v>
      </c>
    </row>
    <row r="86" spans="1:2" x14ac:dyDescent="0.35">
      <c r="A86" t="s">
        <v>390</v>
      </c>
      <c r="B86" t="s">
        <v>703</v>
      </c>
    </row>
    <row r="87" spans="1:2" x14ac:dyDescent="0.35">
      <c r="A87" t="s">
        <v>453</v>
      </c>
      <c r="B87" t="s">
        <v>743</v>
      </c>
    </row>
    <row r="88" spans="1:2" x14ac:dyDescent="0.35">
      <c r="A88" t="s">
        <v>486</v>
      </c>
      <c r="B88" t="s">
        <v>744</v>
      </c>
    </row>
    <row r="89" spans="1:2" x14ac:dyDescent="0.35">
      <c r="A89" s="3" t="s">
        <v>276</v>
      </c>
      <c r="B89" s="3" t="s">
        <v>704</v>
      </c>
    </row>
    <row r="90" spans="1:2" x14ac:dyDescent="0.35">
      <c r="A90" s="3" t="s">
        <v>465</v>
      </c>
      <c r="B90" s="3" t="s">
        <v>705</v>
      </c>
    </row>
    <row r="91" spans="1:2" x14ac:dyDescent="0.35">
      <c r="A91" t="s">
        <v>453</v>
      </c>
      <c r="B91" t="s">
        <v>745</v>
      </c>
    </row>
    <row r="92" spans="1:2" x14ac:dyDescent="0.35">
      <c r="A92" t="s">
        <v>485</v>
      </c>
      <c r="B92" t="s">
        <v>746</v>
      </c>
    </row>
    <row r="93" spans="1:2" x14ac:dyDescent="0.35">
      <c r="A93" s="3" t="s">
        <v>337</v>
      </c>
      <c r="B93" s="3" t="s">
        <v>706</v>
      </c>
    </row>
    <row r="94" spans="1:2" x14ac:dyDescent="0.35">
      <c r="A94" t="s">
        <v>267</v>
      </c>
      <c r="B94" t="s">
        <v>707</v>
      </c>
    </row>
    <row r="95" spans="1:2" x14ac:dyDescent="0.35">
      <c r="A95" s="3" t="s">
        <v>453</v>
      </c>
      <c r="B95" s="3" t="s">
        <v>747</v>
      </c>
    </row>
    <row r="96" spans="1:2" x14ac:dyDescent="0.35">
      <c r="A96" s="3" t="s">
        <v>573</v>
      </c>
      <c r="B96" s="3" t="s">
        <v>748</v>
      </c>
    </row>
    <row r="97" spans="1:2" x14ac:dyDescent="0.35">
      <c r="A97" t="s">
        <v>421</v>
      </c>
      <c r="B97" t="s">
        <v>708</v>
      </c>
    </row>
    <row r="98" spans="1:2" x14ac:dyDescent="0.35">
      <c r="A98" s="3" t="s">
        <v>274</v>
      </c>
      <c r="B98" s="3" t="s">
        <v>709</v>
      </c>
    </row>
    <row r="99" spans="1:2" x14ac:dyDescent="0.35">
      <c r="A99" t="s">
        <v>261</v>
      </c>
      <c r="B99" t="s">
        <v>749</v>
      </c>
    </row>
    <row r="100" spans="1:2" x14ac:dyDescent="0.35">
      <c r="A100" t="s">
        <v>467</v>
      </c>
      <c r="B100" t="s">
        <v>750</v>
      </c>
    </row>
    <row r="101" spans="1:2" x14ac:dyDescent="0.35">
      <c r="A101" t="s">
        <v>422</v>
      </c>
      <c r="B101" t="s">
        <v>710</v>
      </c>
    </row>
    <row r="102" spans="1:2" x14ac:dyDescent="0.35">
      <c r="A102" t="s">
        <v>261</v>
      </c>
      <c r="B102" t="s">
        <v>751</v>
      </c>
    </row>
    <row r="103" spans="1:2" x14ac:dyDescent="0.35">
      <c r="A103" t="s">
        <v>487</v>
      </c>
      <c r="B103" t="s">
        <v>752</v>
      </c>
    </row>
    <row r="104" spans="1:2" x14ac:dyDescent="0.35">
      <c r="A104" t="s">
        <v>418</v>
      </c>
      <c r="B104" t="s">
        <v>711</v>
      </c>
    </row>
    <row r="105" spans="1:2" x14ac:dyDescent="0.35">
      <c r="A105" t="s">
        <v>260</v>
      </c>
      <c r="B105" t="s">
        <v>753</v>
      </c>
    </row>
    <row r="106" spans="1:2" x14ac:dyDescent="0.35">
      <c r="A106" t="s">
        <v>478</v>
      </c>
      <c r="B106" t="s">
        <v>754</v>
      </c>
    </row>
    <row r="107" spans="1:2" x14ac:dyDescent="0.35">
      <c r="A107" t="s">
        <v>419</v>
      </c>
      <c r="B107" t="s">
        <v>713</v>
      </c>
    </row>
    <row r="108" spans="1:2" x14ac:dyDescent="0.35">
      <c r="A108" t="s">
        <v>529</v>
      </c>
      <c r="B108" t="s">
        <v>714</v>
      </c>
    </row>
    <row r="109" spans="1:2" x14ac:dyDescent="0.35">
      <c r="A109" s="3" t="s">
        <v>528</v>
      </c>
      <c r="B109" t="s">
        <v>715</v>
      </c>
    </row>
    <row r="110" spans="1:2" x14ac:dyDescent="0.35">
      <c r="A110" s="3" t="s">
        <v>532</v>
      </c>
      <c r="B110" t="s">
        <v>716</v>
      </c>
    </row>
    <row r="111" spans="1:2" x14ac:dyDescent="0.35">
      <c r="A111" t="s">
        <v>533</v>
      </c>
      <c r="B111" t="s">
        <v>717</v>
      </c>
    </row>
    <row r="112" spans="1:2" x14ac:dyDescent="0.35">
      <c r="A112" t="s">
        <v>426</v>
      </c>
      <c r="B112" t="s">
        <v>718</v>
      </c>
    </row>
    <row r="113" spans="1:2" x14ac:dyDescent="0.35">
      <c r="A113" t="s">
        <v>427</v>
      </c>
      <c r="B113" t="s">
        <v>719</v>
      </c>
    </row>
    <row r="114" spans="1:2" x14ac:dyDescent="0.35">
      <c r="A114" t="s">
        <v>428</v>
      </c>
      <c r="B114" t="s">
        <v>720</v>
      </c>
    </row>
    <row r="115" spans="1:2" x14ac:dyDescent="0.35">
      <c r="A115" t="s">
        <v>425</v>
      </c>
      <c r="B115" t="s">
        <v>721</v>
      </c>
    </row>
    <row r="116" spans="1:2" x14ac:dyDescent="0.35">
      <c r="A116" s="3" t="s">
        <v>424</v>
      </c>
      <c r="B116" t="s">
        <v>722</v>
      </c>
    </row>
    <row r="117" spans="1:2" x14ac:dyDescent="0.35">
      <c r="A117" s="3" t="s">
        <v>564</v>
      </c>
      <c r="B117" t="s">
        <v>723</v>
      </c>
    </row>
    <row r="118" spans="1:2" x14ac:dyDescent="0.35">
      <c r="A118" t="s">
        <v>391</v>
      </c>
      <c r="B118" t="s">
        <v>724</v>
      </c>
    </row>
    <row r="119" spans="1:2" x14ac:dyDescent="0.35">
      <c r="A119" t="s">
        <v>406</v>
      </c>
      <c r="B119" t="s">
        <v>725</v>
      </c>
    </row>
    <row r="120" spans="1:2" x14ac:dyDescent="0.35">
      <c r="A120" t="s">
        <v>407</v>
      </c>
      <c r="B120" t="s">
        <v>726</v>
      </c>
    </row>
    <row r="121" spans="1:2" x14ac:dyDescent="0.35">
      <c r="A121" t="s">
        <v>408</v>
      </c>
      <c r="B121" t="s">
        <v>727</v>
      </c>
    </row>
    <row r="122" spans="1:2" x14ac:dyDescent="0.35">
      <c r="A122" t="s">
        <v>523</v>
      </c>
      <c r="B122" t="s">
        <v>728</v>
      </c>
    </row>
    <row r="123" spans="1:2" x14ac:dyDescent="0.35">
      <c r="A123" t="s">
        <v>429</v>
      </c>
      <c r="B123" t="s">
        <v>729</v>
      </c>
    </row>
  </sheetData>
  <phoneticPr fontId="38" type="noConversion"/>
  <conditionalFormatting sqref="A2 N2:P2 N1:O1">
    <cfRule type="cellIs" dxfId="264" priority="2" stopIfTrue="1" operator="notEqual">
      <formula>0.6545646468</formula>
    </cfRule>
  </conditionalFormatting>
  <conditionalFormatting sqref="M3">
    <cfRule type="cellIs" dxfId="263" priority="4" stopIfTrue="1" operator="notEqual">
      <formula>0.6545646468</formula>
    </cfRule>
  </conditionalFormatting>
  <conditionalFormatting sqref="P3">
    <cfRule type="cellIs" dxfId="262" priority="1" stopIfTrue="1" operator="notEqual">
      <formula>0.6545646468</formula>
    </cfRule>
  </conditionalFormatting>
  <conditionalFormatting sqref="P1">
    <cfRule type="cellIs" dxfId="261" priority="5" stopIfTrue="1" operator="notEqual">
      <formula>0.6545646468</formula>
    </cfRule>
  </conditionalFormatting>
  <hyperlinks>
    <hyperlink ref="A4" r:id="rId1" xr:uid="{9211C5B5-8146-4ACE-B283-1D52DC9D5188}"/>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216066" r:id="rId4" name="Button 2">
              <controlPr defaultSize="0" print="0" autoFill="0" autoPict="0" macro="[0]!CreateCalcsTest">
                <anchor moveWithCells="1" sizeWithCells="1">
                  <from>
                    <xdr:col>2</xdr:col>
                    <xdr:colOff>228600</xdr:colOff>
                    <xdr:row>15</xdr:row>
                    <xdr:rowOff>82550</xdr:rowOff>
                  </from>
                  <to>
                    <xdr:col>6</xdr:col>
                    <xdr:colOff>6350</xdr:colOff>
                    <xdr:row>19</xdr:row>
                    <xdr:rowOff>31750</xdr:rowOff>
                  </to>
                </anchor>
              </controlPr>
            </control>
          </mc:Choice>
        </mc:AlternateContent>
        <mc:AlternateContent xmlns:mc="http://schemas.openxmlformats.org/markup-compatibility/2006">
          <mc:Choice Requires="x14">
            <control shapeId="216067" r:id="rId5" name="Button 3">
              <controlPr defaultSize="0" print="0" autoFill="0" autoPict="0" macro="[0]!AModelBuilderMacroTab">
                <anchor moveWithCells="1" sizeWithCells="1">
                  <from>
                    <xdr:col>2</xdr:col>
                    <xdr:colOff>247650</xdr:colOff>
                    <xdr:row>6</xdr:row>
                    <xdr:rowOff>95250</xdr:rowOff>
                  </from>
                  <to>
                    <xdr:col>6</xdr:col>
                    <xdr:colOff>12700</xdr:colOff>
                    <xdr:row>10</xdr:row>
                    <xdr:rowOff>44450</xdr:rowOff>
                  </to>
                </anchor>
              </controlPr>
            </control>
          </mc:Choice>
        </mc:AlternateContent>
        <mc:AlternateContent xmlns:mc="http://schemas.openxmlformats.org/markup-compatibility/2006">
          <mc:Choice Requires="x14">
            <control shapeId="216068" r:id="rId6" name="Button 4">
              <controlPr defaultSize="0" print="0" autoFill="0" autoPict="0" macro="[0]!PreCalc">
                <anchor moveWithCells="1" sizeWithCells="1">
                  <from>
                    <xdr:col>2</xdr:col>
                    <xdr:colOff>247650</xdr:colOff>
                    <xdr:row>10</xdr:row>
                    <xdr:rowOff>139700</xdr:rowOff>
                  </from>
                  <to>
                    <xdr:col>6</xdr:col>
                    <xdr:colOff>12700</xdr:colOff>
                    <xdr:row>14</xdr:row>
                    <xdr:rowOff>88900</xdr:rowOff>
                  </to>
                </anchor>
              </controlPr>
            </control>
          </mc:Choice>
        </mc:AlternateContent>
        <mc:AlternateContent xmlns:mc="http://schemas.openxmlformats.org/markup-compatibility/2006">
          <mc:Choice Requires="x14">
            <control shapeId="216072" r:id="rId7" name="Button 8">
              <controlPr defaultSize="0" print="0" autoFill="0" autoPict="0" macro="[0]!Reset">
                <anchor moveWithCells="1" sizeWithCells="1">
                  <from>
                    <xdr:col>2</xdr:col>
                    <xdr:colOff>228600</xdr:colOff>
                    <xdr:row>2</xdr:row>
                    <xdr:rowOff>38100</xdr:rowOff>
                  </from>
                  <to>
                    <xdr:col>6</xdr:col>
                    <xdr:colOff>6350</xdr:colOff>
                    <xdr:row>5</xdr:row>
                    <xdr:rowOff>171450</xdr:rowOff>
                  </to>
                </anchor>
              </controlPr>
            </control>
          </mc:Choice>
        </mc:AlternateContent>
        <mc:AlternateContent xmlns:mc="http://schemas.openxmlformats.org/markup-compatibility/2006">
          <mc:Choice Requires="x14">
            <control shapeId="216098" r:id="rId8" name="Button 34">
              <controlPr defaultSize="0" print="0" autoFill="0" autoPict="0" macro="[0]!CreateToISBSCFTest">
                <anchor moveWithCells="1" sizeWithCells="1">
                  <from>
                    <xdr:col>2</xdr:col>
                    <xdr:colOff>222250</xdr:colOff>
                    <xdr:row>20</xdr:row>
                    <xdr:rowOff>57150</xdr:rowOff>
                  </from>
                  <to>
                    <xdr:col>6</xdr:col>
                    <xdr:colOff>0</xdr:colOff>
                    <xdr:row>25</xdr:row>
                    <xdr:rowOff>6350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B1A0E2BF-ADD4-478F-84EC-635A8D3D3EBA}">
          <x14:formula1>
            <xm:f>'Code list'!$B$3:$B$500</xm:f>
          </x14:formula1>
          <xm:sqref>A56 AE18:AE20</xm:sqref>
        </x14:dataValidation>
        <x14:dataValidation type="list" allowBlank="1" showInputMessage="1" showErrorMessage="1" xr:uid="{DE566B91-CD40-45E0-B756-86451A21108D}">
          <x14:formula1>
            <xm:f>'Data validation'!$G$1:$G$2</xm:f>
          </x14:formula1>
          <xm:sqref>I1:J1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2B8360-ECC2-497E-9D14-0F2C56C5D673}">
  <sheetPr codeName="Sheet12"/>
  <dimension ref="A1"/>
  <sheetViews>
    <sheetView showGridLines="0" workbookViewId="0">
      <pane ySplit="1" topLeftCell="A2" activePane="bottomLeft" state="frozen"/>
      <selection pane="bottomLeft"/>
    </sheetView>
  </sheetViews>
  <sheetFormatPr defaultRowHeight="14.5" x14ac:dyDescent="0.35"/>
  <cols>
    <col min="1" max="1" width="19" bestFit="1" customWidth="1"/>
    <col min="2" max="2" width="10.453125" bestFit="1" customWidth="1"/>
    <col min="17" max="90" width="8.7265625" customWidth="1"/>
    <col min="91" max="115" width="0" hidden="1" customWidth="1"/>
  </cols>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11CD06-67DA-4F05-82E2-A59DECF86CEF}">
  <sheetPr codeName="Sheet1">
    <tabColor theme="5"/>
  </sheetPr>
  <dimension ref="A1:AA40"/>
  <sheetViews>
    <sheetView showGridLines="0" workbookViewId="0"/>
  </sheetViews>
  <sheetFormatPr defaultRowHeight="14.5" x14ac:dyDescent="0.35"/>
  <cols>
    <col min="17" max="90" width="8.7265625" customWidth="1"/>
    <col min="91" max="115" width="0" hidden="1" customWidth="1"/>
  </cols>
  <sheetData>
    <row r="1" spans="1:27" x14ac:dyDescent="0.35">
      <c r="AA1" t="s">
        <v>389</v>
      </c>
    </row>
    <row r="2" spans="1:27" x14ac:dyDescent="0.35">
      <c r="C2" t="s">
        <v>262</v>
      </c>
      <c r="D2" s="12" t="s">
        <v>324</v>
      </c>
      <c r="E2" s="12" t="s">
        <v>261</v>
      </c>
      <c r="F2" s="12" t="s">
        <v>260</v>
      </c>
      <c r="G2" s="12" t="s">
        <v>259</v>
      </c>
      <c r="J2" s="3" t="s">
        <v>262</v>
      </c>
      <c r="K2" s="3" t="s">
        <v>262</v>
      </c>
      <c r="L2" s="3" t="s">
        <v>262</v>
      </c>
      <c r="M2" s="90" t="s">
        <v>324</v>
      </c>
      <c r="N2" s="90" t="s">
        <v>324</v>
      </c>
      <c r="O2" s="90" t="s">
        <v>324</v>
      </c>
      <c r="P2" s="90" t="s">
        <v>261</v>
      </c>
      <c r="Q2" s="90" t="s">
        <v>260</v>
      </c>
      <c r="R2" s="90" t="s">
        <v>259</v>
      </c>
      <c r="S2" s="90" t="s">
        <v>259</v>
      </c>
      <c r="T2" s="90" t="s">
        <v>259</v>
      </c>
      <c r="V2" s="3" t="s">
        <v>262</v>
      </c>
      <c r="W2" s="90" t="s">
        <v>324</v>
      </c>
      <c r="X2" s="12" t="s">
        <v>261</v>
      </c>
      <c r="Y2" s="12" t="s">
        <v>259</v>
      </c>
      <c r="AA2" t="s">
        <v>262</v>
      </c>
    </row>
    <row r="3" spans="1:27" x14ac:dyDescent="0.35">
      <c r="A3" s="8"/>
      <c r="C3" s="12" t="s">
        <v>336</v>
      </c>
      <c r="D3" s="12" t="s">
        <v>336</v>
      </c>
      <c r="E3" t="s">
        <v>273</v>
      </c>
      <c r="F3" t="s">
        <v>273</v>
      </c>
      <c r="G3" s="12" t="s">
        <v>336</v>
      </c>
      <c r="J3" s="90" t="s">
        <v>336</v>
      </c>
      <c r="K3" s="3" t="s">
        <v>272</v>
      </c>
      <c r="L3" s="90" t="s">
        <v>208</v>
      </c>
      <c r="M3" s="90" t="s">
        <v>336</v>
      </c>
      <c r="N3" s="3" t="s">
        <v>272</v>
      </c>
      <c r="O3" s="90" t="s">
        <v>208</v>
      </c>
      <c r="P3" s="3" t="s">
        <v>273</v>
      </c>
      <c r="Q3" s="3" t="s">
        <v>273</v>
      </c>
      <c r="R3" s="90" t="s">
        <v>336</v>
      </c>
      <c r="S3" s="3" t="s">
        <v>272</v>
      </c>
      <c r="T3" s="90" t="s">
        <v>208</v>
      </c>
      <c r="V3" s="90" t="s">
        <v>336</v>
      </c>
      <c r="W3" s="90" t="s">
        <v>336</v>
      </c>
      <c r="X3" t="s">
        <v>273</v>
      </c>
      <c r="Y3" s="12" t="s">
        <v>336</v>
      </c>
      <c r="AA3" t="s">
        <v>353</v>
      </c>
    </row>
    <row r="4" spans="1:27" x14ac:dyDescent="0.35">
      <c r="C4" t="s">
        <v>272</v>
      </c>
      <c r="D4" t="s">
        <v>272</v>
      </c>
      <c r="G4" t="s">
        <v>272</v>
      </c>
      <c r="J4" s="3" t="s">
        <v>266</v>
      </c>
      <c r="K4" s="3" t="s">
        <v>266</v>
      </c>
      <c r="L4" s="3" t="s">
        <v>266</v>
      </c>
      <c r="M4" s="3" t="s">
        <v>266</v>
      </c>
      <c r="N4" s="3" t="s">
        <v>266</v>
      </c>
      <c r="O4" s="3" t="s">
        <v>266</v>
      </c>
      <c r="P4" s="3" t="s">
        <v>266</v>
      </c>
      <c r="Q4" s="3" t="s">
        <v>266</v>
      </c>
      <c r="R4" s="3" t="s">
        <v>266</v>
      </c>
      <c r="S4" s="3" t="s">
        <v>266</v>
      </c>
      <c r="T4" s="3" t="s">
        <v>266</v>
      </c>
      <c r="V4" s="3" t="s">
        <v>266</v>
      </c>
      <c r="W4" s="3" t="s">
        <v>266</v>
      </c>
      <c r="X4" t="s">
        <v>266</v>
      </c>
      <c r="Y4" t="s">
        <v>266</v>
      </c>
      <c r="AA4" t="s">
        <v>354</v>
      </c>
    </row>
    <row r="5" spans="1:27" x14ac:dyDescent="0.35">
      <c r="A5" t="s">
        <v>266</v>
      </c>
      <c r="C5" s="12" t="s">
        <v>208</v>
      </c>
      <c r="D5" s="12" t="s">
        <v>208</v>
      </c>
      <c r="G5" s="12" t="s">
        <v>208</v>
      </c>
      <c r="J5" s="90" t="s">
        <v>271</v>
      </c>
      <c r="K5" s="90" t="s">
        <v>271</v>
      </c>
      <c r="L5" s="90" t="s">
        <v>271</v>
      </c>
      <c r="M5" s="90" t="s">
        <v>271</v>
      </c>
      <c r="N5" s="90" t="s">
        <v>271</v>
      </c>
      <c r="O5" s="90" t="s">
        <v>271</v>
      </c>
      <c r="P5" s="90" t="s">
        <v>271</v>
      </c>
      <c r="Q5" s="90" t="s">
        <v>271</v>
      </c>
      <c r="R5" s="90" t="s">
        <v>271</v>
      </c>
      <c r="S5" s="90" t="s">
        <v>271</v>
      </c>
      <c r="T5" s="90" t="s">
        <v>271</v>
      </c>
      <c r="V5" s="90" t="s">
        <v>271</v>
      </c>
      <c r="W5" s="90" t="s">
        <v>271</v>
      </c>
      <c r="X5" s="12" t="s">
        <v>271</v>
      </c>
      <c r="Y5" s="12" t="s">
        <v>271</v>
      </c>
      <c r="AA5" t="s">
        <v>355</v>
      </c>
    </row>
    <row r="6" spans="1:27" x14ac:dyDescent="0.35">
      <c r="A6" s="12" t="s">
        <v>271</v>
      </c>
      <c r="B6" s="12"/>
      <c r="V6" s="3" t="s">
        <v>274</v>
      </c>
      <c r="W6" s="3" t="s">
        <v>274</v>
      </c>
      <c r="X6" t="s">
        <v>274</v>
      </c>
      <c r="Y6" t="s">
        <v>274</v>
      </c>
      <c r="AA6" t="s">
        <v>356</v>
      </c>
    </row>
    <row r="7" spans="1:27" x14ac:dyDescent="0.35">
      <c r="A7" t="s">
        <v>274</v>
      </c>
      <c r="V7" s="90" t="s">
        <v>267</v>
      </c>
      <c r="W7" s="90" t="s">
        <v>267</v>
      </c>
      <c r="X7" s="12" t="s">
        <v>267</v>
      </c>
      <c r="Y7" s="12" t="s">
        <v>267</v>
      </c>
      <c r="AA7" t="s">
        <v>357</v>
      </c>
    </row>
    <row r="8" spans="1:27" x14ac:dyDescent="0.35">
      <c r="A8" s="12" t="s">
        <v>268</v>
      </c>
      <c r="B8" s="12"/>
      <c r="V8" s="90" t="s">
        <v>220</v>
      </c>
      <c r="W8" s="90" t="s">
        <v>220</v>
      </c>
      <c r="X8" s="12" t="s">
        <v>220</v>
      </c>
      <c r="Y8" s="12" t="s">
        <v>220</v>
      </c>
      <c r="AA8" t="s">
        <v>358</v>
      </c>
    </row>
    <row r="9" spans="1:27" x14ac:dyDescent="0.35">
      <c r="A9" s="12" t="s">
        <v>267</v>
      </c>
      <c r="B9" s="12"/>
      <c r="V9" s="3" t="s">
        <v>263</v>
      </c>
      <c r="W9" s="3" t="s">
        <v>263</v>
      </c>
      <c r="X9" t="s">
        <v>263</v>
      </c>
      <c r="Y9" t="s">
        <v>263</v>
      </c>
      <c r="AA9" t="s">
        <v>359</v>
      </c>
    </row>
    <row r="10" spans="1:27" x14ac:dyDescent="0.35">
      <c r="A10" s="12" t="s">
        <v>220</v>
      </c>
      <c r="B10" s="12"/>
      <c r="V10" s="90" t="s">
        <v>264</v>
      </c>
      <c r="W10" s="90" t="s">
        <v>264</v>
      </c>
      <c r="X10" s="12" t="s">
        <v>264</v>
      </c>
      <c r="Y10" s="12" t="s">
        <v>264</v>
      </c>
      <c r="AA10" t="s">
        <v>360</v>
      </c>
    </row>
    <row r="11" spans="1:27" x14ac:dyDescent="0.35">
      <c r="A11" t="s">
        <v>263</v>
      </c>
      <c r="V11" s="90" t="s">
        <v>270</v>
      </c>
      <c r="W11" s="90" t="s">
        <v>270</v>
      </c>
      <c r="X11" s="12" t="s">
        <v>270</v>
      </c>
      <c r="Y11" s="12" t="s">
        <v>270</v>
      </c>
      <c r="AA11" t="s">
        <v>361</v>
      </c>
    </row>
    <row r="12" spans="1:27" x14ac:dyDescent="0.35">
      <c r="A12" s="12" t="s">
        <v>264</v>
      </c>
      <c r="B12" s="12"/>
      <c r="V12" s="3" t="s">
        <v>275</v>
      </c>
      <c r="W12" s="3" t="s">
        <v>275</v>
      </c>
      <c r="X12" t="s">
        <v>275</v>
      </c>
      <c r="Y12" t="s">
        <v>275</v>
      </c>
      <c r="AA12" t="s">
        <v>362</v>
      </c>
    </row>
    <row r="13" spans="1:27" x14ac:dyDescent="0.35">
      <c r="A13" s="12" t="s">
        <v>270</v>
      </c>
      <c r="B13" s="12"/>
      <c r="V13" s="90" t="s">
        <v>276</v>
      </c>
      <c r="W13" s="90" t="s">
        <v>276</v>
      </c>
      <c r="X13" s="12" t="s">
        <v>276</v>
      </c>
      <c r="Y13" s="12" t="s">
        <v>276</v>
      </c>
      <c r="AA13" t="s">
        <v>363</v>
      </c>
    </row>
    <row r="14" spans="1:27" x14ac:dyDescent="0.35">
      <c r="A14" t="s">
        <v>275</v>
      </c>
      <c r="V14" s="90" t="s">
        <v>337</v>
      </c>
      <c r="W14" s="90" t="s">
        <v>337</v>
      </c>
      <c r="X14" s="12" t="s">
        <v>337</v>
      </c>
      <c r="Y14" s="12" t="s">
        <v>337</v>
      </c>
      <c r="AA14" t="s">
        <v>364</v>
      </c>
    </row>
    <row r="15" spans="1:27" x14ac:dyDescent="0.35">
      <c r="A15" s="12" t="s">
        <v>276</v>
      </c>
      <c r="B15" s="12"/>
      <c r="V15" s="3" t="s">
        <v>278</v>
      </c>
      <c r="W15" s="3" t="s">
        <v>278</v>
      </c>
      <c r="X15" t="s">
        <v>278</v>
      </c>
      <c r="Y15" t="s">
        <v>278</v>
      </c>
      <c r="AA15" t="s">
        <v>361</v>
      </c>
    </row>
    <row r="16" spans="1:27" x14ac:dyDescent="0.35">
      <c r="A16" s="12" t="s">
        <v>337</v>
      </c>
      <c r="B16" s="12"/>
      <c r="V16" s="3" t="s">
        <v>279</v>
      </c>
      <c r="W16" s="3" t="s">
        <v>279</v>
      </c>
      <c r="X16" t="s">
        <v>279</v>
      </c>
      <c r="Y16" t="s">
        <v>279</v>
      </c>
      <c r="AA16" t="s">
        <v>363</v>
      </c>
    </row>
    <row r="17" spans="1:27" x14ac:dyDescent="0.35">
      <c r="A17" t="s">
        <v>278</v>
      </c>
      <c r="V17" s="3" t="s">
        <v>255</v>
      </c>
      <c r="W17" s="3" t="s">
        <v>255</v>
      </c>
      <c r="X17" t="s">
        <v>255</v>
      </c>
      <c r="Y17" t="s">
        <v>255</v>
      </c>
      <c r="AA17" t="s">
        <v>365</v>
      </c>
    </row>
    <row r="18" spans="1:27" x14ac:dyDescent="0.35">
      <c r="A18" t="s">
        <v>279</v>
      </c>
      <c r="V18" s="3" t="s">
        <v>256</v>
      </c>
      <c r="W18" s="3" t="s">
        <v>256</v>
      </c>
      <c r="X18" t="s">
        <v>256</v>
      </c>
      <c r="Y18" t="s">
        <v>256</v>
      </c>
      <c r="AA18" t="s">
        <v>366</v>
      </c>
    </row>
    <row r="19" spans="1:27" x14ac:dyDescent="0.35">
      <c r="A19" t="s">
        <v>255</v>
      </c>
      <c r="V19" s="3" t="s">
        <v>257</v>
      </c>
      <c r="W19" s="3" t="s">
        <v>257</v>
      </c>
      <c r="X19" t="s">
        <v>257</v>
      </c>
      <c r="Y19" t="s">
        <v>257</v>
      </c>
      <c r="AA19" t="s">
        <v>367</v>
      </c>
    </row>
    <row r="20" spans="1:27" x14ac:dyDescent="0.35">
      <c r="A20" t="s">
        <v>256</v>
      </c>
      <c r="V20" s="3" t="s">
        <v>258</v>
      </c>
      <c r="W20" s="3" t="s">
        <v>258</v>
      </c>
      <c r="X20" t="s">
        <v>258</v>
      </c>
      <c r="Y20" t="s">
        <v>258</v>
      </c>
      <c r="AA20" t="s">
        <v>368</v>
      </c>
    </row>
    <row r="21" spans="1:27" x14ac:dyDescent="0.35">
      <c r="A21" t="s">
        <v>257</v>
      </c>
      <c r="V21" s="3" t="s">
        <v>285</v>
      </c>
      <c r="W21" s="3" t="s">
        <v>285</v>
      </c>
      <c r="X21" t="s">
        <v>285</v>
      </c>
      <c r="Y21" t="s">
        <v>285</v>
      </c>
      <c r="AA21" t="s">
        <v>369</v>
      </c>
    </row>
    <row r="22" spans="1:27" x14ac:dyDescent="0.35">
      <c r="A22" t="s">
        <v>258</v>
      </c>
      <c r="V22" s="3" t="s">
        <v>298</v>
      </c>
      <c r="W22" s="3" t="s">
        <v>298</v>
      </c>
      <c r="X22" t="s">
        <v>298</v>
      </c>
      <c r="Y22" t="s">
        <v>298</v>
      </c>
      <c r="AA22" t="s">
        <v>370</v>
      </c>
    </row>
    <row r="23" spans="1:27" x14ac:dyDescent="0.35">
      <c r="A23" t="s">
        <v>285</v>
      </c>
      <c r="V23" s="3" t="s">
        <v>299</v>
      </c>
      <c r="W23" s="3" t="s">
        <v>299</v>
      </c>
      <c r="X23" t="s">
        <v>299</v>
      </c>
      <c r="Y23" t="s">
        <v>299</v>
      </c>
      <c r="AA23" t="s">
        <v>371</v>
      </c>
    </row>
    <row r="24" spans="1:27" x14ac:dyDescent="0.35">
      <c r="A24" t="s">
        <v>298</v>
      </c>
      <c r="V24" s="3" t="s">
        <v>307</v>
      </c>
      <c r="W24" s="3" t="s">
        <v>307</v>
      </c>
      <c r="X24" t="s">
        <v>307</v>
      </c>
      <c r="Y24" t="s">
        <v>307</v>
      </c>
      <c r="AA24" t="s">
        <v>372</v>
      </c>
    </row>
    <row r="25" spans="1:27" x14ac:dyDescent="0.35">
      <c r="A25" t="s">
        <v>299</v>
      </c>
      <c r="V25" s="3" t="s">
        <v>310</v>
      </c>
      <c r="W25" s="3" t="s">
        <v>310</v>
      </c>
      <c r="X25" t="s">
        <v>310</v>
      </c>
      <c r="Y25" t="s">
        <v>310</v>
      </c>
      <c r="AA25" t="s">
        <v>373</v>
      </c>
    </row>
    <row r="26" spans="1:27" x14ac:dyDescent="0.35">
      <c r="A26" t="s">
        <v>307</v>
      </c>
      <c r="V26" s="3" t="s">
        <v>316</v>
      </c>
      <c r="W26" s="3" t="s">
        <v>316</v>
      </c>
      <c r="X26" t="s">
        <v>316</v>
      </c>
      <c r="Y26" t="s">
        <v>316</v>
      </c>
      <c r="AA26" t="s">
        <v>374</v>
      </c>
    </row>
    <row r="27" spans="1:27" x14ac:dyDescent="0.35">
      <c r="A27" t="s">
        <v>310</v>
      </c>
      <c r="V27" s="3" t="s">
        <v>335</v>
      </c>
      <c r="W27" s="3" t="s">
        <v>335</v>
      </c>
      <c r="X27" t="s">
        <v>335</v>
      </c>
      <c r="Y27" t="s">
        <v>335</v>
      </c>
      <c r="AA27" t="s">
        <v>375</v>
      </c>
    </row>
    <row r="28" spans="1:27" x14ac:dyDescent="0.35">
      <c r="A28" t="s">
        <v>316</v>
      </c>
      <c r="V28" s="3" t="s">
        <v>331</v>
      </c>
      <c r="W28" s="3" t="s">
        <v>331</v>
      </c>
      <c r="X28" t="s">
        <v>331</v>
      </c>
      <c r="Y28" t="s">
        <v>331</v>
      </c>
      <c r="AA28" t="s">
        <v>376</v>
      </c>
    </row>
    <row r="29" spans="1:27" x14ac:dyDescent="0.35">
      <c r="A29" t="s">
        <v>335</v>
      </c>
      <c r="V29" s="3" t="s">
        <v>269</v>
      </c>
      <c r="W29" s="3" t="s">
        <v>269</v>
      </c>
      <c r="X29" t="s">
        <v>269</v>
      </c>
      <c r="Y29" t="s">
        <v>269</v>
      </c>
      <c r="AA29" t="s">
        <v>377</v>
      </c>
    </row>
    <row r="30" spans="1:27" x14ac:dyDescent="0.35">
      <c r="A30" t="s">
        <v>331</v>
      </c>
      <c r="V30" s="3" t="s">
        <v>319</v>
      </c>
      <c r="W30" s="3" t="s">
        <v>319</v>
      </c>
      <c r="X30" t="s">
        <v>319</v>
      </c>
      <c r="Y30" t="s">
        <v>319</v>
      </c>
      <c r="AA30" t="s">
        <v>378</v>
      </c>
    </row>
    <row r="31" spans="1:27" x14ac:dyDescent="0.35">
      <c r="A31" t="s">
        <v>269</v>
      </c>
      <c r="V31" s="3" t="s">
        <v>269</v>
      </c>
      <c r="W31" s="3" t="s">
        <v>269</v>
      </c>
      <c r="X31" t="s">
        <v>269</v>
      </c>
      <c r="Y31" t="s">
        <v>269</v>
      </c>
      <c r="AA31" t="s">
        <v>379</v>
      </c>
    </row>
    <row r="32" spans="1:27" x14ac:dyDescent="0.35">
      <c r="A32" t="s">
        <v>319</v>
      </c>
      <c r="AA32" t="s">
        <v>380</v>
      </c>
    </row>
    <row r="33" spans="1:27" x14ac:dyDescent="0.35">
      <c r="A33" t="s">
        <v>269</v>
      </c>
      <c r="AA33" t="s">
        <v>381</v>
      </c>
    </row>
    <row r="34" spans="1:27" x14ac:dyDescent="0.35">
      <c r="AA34" t="s">
        <v>382</v>
      </c>
    </row>
    <row r="35" spans="1:27" x14ac:dyDescent="0.35">
      <c r="AA35" t="s">
        <v>383</v>
      </c>
    </row>
    <row r="36" spans="1:27" x14ac:dyDescent="0.35">
      <c r="AA36" t="s">
        <v>384</v>
      </c>
    </row>
    <row r="37" spans="1:27" x14ac:dyDescent="0.35">
      <c r="AA37" t="s">
        <v>385</v>
      </c>
    </row>
    <row r="38" spans="1:27" x14ac:dyDescent="0.35">
      <c r="AA38" t="s">
        <v>386</v>
      </c>
    </row>
    <row r="39" spans="1:27" x14ac:dyDescent="0.35">
      <c r="AA39" t="s">
        <v>387</v>
      </c>
    </row>
    <row r="40" spans="1:27" x14ac:dyDescent="0.35">
      <c r="AA40" t="s">
        <v>388</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EBEA50-813F-4EE1-A28A-3A7FB7BE5A32}">
  <sheetPr codeName="Sheet13"/>
  <dimension ref="A1:G15"/>
  <sheetViews>
    <sheetView workbookViewId="0"/>
  </sheetViews>
  <sheetFormatPr defaultColWidth="8.81640625" defaultRowHeight="14.5" x14ac:dyDescent="0.35"/>
  <cols>
    <col min="17" max="90" width="8.81640625" customWidth="1"/>
    <col min="91" max="115" width="0" hidden="1" customWidth="1"/>
  </cols>
  <sheetData>
    <row r="1" spans="1:7" x14ac:dyDescent="0.35">
      <c r="A1" t="s">
        <v>198</v>
      </c>
      <c r="E1" t="s">
        <v>472</v>
      </c>
      <c r="G1" t="s">
        <v>500</v>
      </c>
    </row>
    <row r="2" spans="1:7" x14ac:dyDescent="0.35">
      <c r="A2" t="s">
        <v>203</v>
      </c>
      <c r="E2" t="s">
        <v>468</v>
      </c>
      <c r="G2" t="s">
        <v>501</v>
      </c>
    </row>
    <row r="3" spans="1:7" x14ac:dyDescent="0.35">
      <c r="A3" t="s">
        <v>227</v>
      </c>
      <c r="E3" t="s">
        <v>469</v>
      </c>
    </row>
    <row r="4" spans="1:7" x14ac:dyDescent="0.35">
      <c r="A4" t="s">
        <v>233</v>
      </c>
      <c r="E4" t="s">
        <v>473</v>
      </c>
    </row>
    <row r="5" spans="1:7" x14ac:dyDescent="0.35">
      <c r="A5" t="s">
        <v>228</v>
      </c>
      <c r="E5" t="s">
        <v>470</v>
      </c>
    </row>
    <row r="6" spans="1:7" x14ac:dyDescent="0.35">
      <c r="A6" t="s">
        <v>317</v>
      </c>
      <c r="E6" t="s">
        <v>471</v>
      </c>
    </row>
    <row r="7" spans="1:7" x14ac:dyDescent="0.35">
      <c r="A7" t="s">
        <v>224</v>
      </c>
    </row>
    <row r="8" spans="1:7" x14ac:dyDescent="0.35">
      <c r="A8" t="s">
        <v>240</v>
      </c>
    </row>
    <row r="9" spans="1:7" x14ac:dyDescent="0.35">
      <c r="A9" t="s">
        <v>232</v>
      </c>
    </row>
    <row r="10" spans="1:7" x14ac:dyDescent="0.35">
      <c r="A10" t="s">
        <v>237</v>
      </c>
    </row>
    <row r="11" spans="1:7" x14ac:dyDescent="0.35">
      <c r="A11" t="s">
        <v>231</v>
      </c>
    </row>
    <row r="12" spans="1:7" x14ac:dyDescent="0.35">
      <c r="A12" t="s">
        <v>234</v>
      </c>
    </row>
    <row r="13" spans="1:7" x14ac:dyDescent="0.35">
      <c r="A13" t="s">
        <v>577</v>
      </c>
    </row>
    <row r="14" spans="1:7" x14ac:dyDescent="0.35">
      <c r="A14" t="s">
        <v>235</v>
      </c>
    </row>
    <row r="15" spans="1:7" x14ac:dyDescent="0.35">
      <c r="A15" t="s">
        <v>236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51404D-4399-4E1A-8033-24B36C953A78}">
  <sheetPr codeName="Sheet2">
    <tabColor theme="5"/>
  </sheetPr>
  <dimension ref="B1:I75"/>
  <sheetViews>
    <sheetView showGridLines="0" workbookViewId="0">
      <pane ySplit="2" topLeftCell="A3" activePane="bottomLeft" state="frozen"/>
      <selection activeCell="C5" sqref="C5"/>
      <selection pane="bottomLeft"/>
    </sheetView>
  </sheetViews>
  <sheetFormatPr defaultRowHeight="14.5" x14ac:dyDescent="0.35"/>
  <cols>
    <col min="1" max="1" width="1" customWidth="1"/>
    <col min="2" max="2" width="14.26953125" bestFit="1" customWidth="1"/>
    <col min="3" max="3" width="60.7265625" bestFit="1" customWidth="1"/>
    <col min="7" max="7" width="8.7265625" style="8"/>
    <col min="17" max="90" width="8.7265625" customWidth="1"/>
    <col min="91" max="115" width="0" hidden="1" customWidth="1"/>
  </cols>
  <sheetData>
    <row r="1" spans="2:4" x14ac:dyDescent="0.35">
      <c r="B1" s="27" t="e" cm="1">
        <f t="array" aca="1" ref="B1:B75" ca="1">_xlfn.UNIQUE(Codes!D:D)</f>
        <v>#NAME?</v>
      </c>
      <c r="C1" s="27" t="s">
        <v>81</v>
      </c>
      <c r="D1" s="27" t="s">
        <v>148</v>
      </c>
    </row>
    <row r="2" spans="2:4" hidden="1" x14ac:dyDescent="0.35">
      <c r="B2" t="e">
        <f ca="1"/>
        <v>#NAME?</v>
      </c>
    </row>
    <row r="3" spans="2:4" x14ac:dyDescent="0.35">
      <c r="B3" t="e">
        <f ca="1"/>
        <v>#NAME?</v>
      </c>
      <c r="C3" t="e">
        <f ca="1">SUBSTITUTE(INDEX(Codes!$G:$G,MATCH('Code list'!$B3,Codes!$D:$D,0)),":","")</f>
        <v>#NAME?</v>
      </c>
      <c r="D3" t="e">
        <f ca="1">INDEX(Codes!$F:$F,MATCH('Code list'!$B3,Codes!$D:$D,0))</f>
        <v>#NAME?</v>
      </c>
    </row>
    <row r="4" spans="2:4" x14ac:dyDescent="0.35">
      <c r="B4" t="e">
        <f ca="1"/>
        <v>#NAME?</v>
      </c>
      <c r="C4" t="e">
        <f ca="1">SUBSTITUTE(INDEX(Codes!$G:$G,MATCH('Code list'!$B4,Codes!$D:$D,0)),":","")</f>
        <v>#NAME?</v>
      </c>
      <c r="D4" t="e">
        <f ca="1">INDEX(Codes!$F:$F,MATCH('Code list'!$B4,Codes!$D:$D,0))</f>
        <v>#NAME?</v>
      </c>
    </row>
    <row r="5" spans="2:4" x14ac:dyDescent="0.35">
      <c r="B5" t="e">
        <f ca="1"/>
        <v>#NAME?</v>
      </c>
      <c r="C5" t="e">
        <f ca="1">SUBSTITUTE(INDEX(Codes!$G:$G,MATCH('Code list'!$B5,Codes!$D:$D,0)),":","")</f>
        <v>#NAME?</v>
      </c>
      <c r="D5" t="e">
        <f ca="1">INDEX(Codes!$F:$F,MATCH('Code list'!$B5,Codes!$D:$D,0))</f>
        <v>#NAME?</v>
      </c>
    </row>
    <row r="6" spans="2:4" x14ac:dyDescent="0.35">
      <c r="B6" t="e">
        <f ca="1"/>
        <v>#NAME?</v>
      </c>
      <c r="C6" t="e">
        <f ca="1">SUBSTITUTE(INDEX(Codes!$G:$G,MATCH('Code list'!$B6,Codes!$D:$D,0)),":","")</f>
        <v>#NAME?</v>
      </c>
      <c r="D6" t="e">
        <f ca="1">INDEX(Codes!$F:$F,MATCH('Code list'!$B6,Codes!$D:$D,0))</f>
        <v>#NAME?</v>
      </c>
    </row>
    <row r="7" spans="2:4" x14ac:dyDescent="0.35">
      <c r="B7" t="e">
        <f ca="1"/>
        <v>#NAME?</v>
      </c>
      <c r="C7" t="e">
        <f ca="1">SUBSTITUTE(INDEX(Codes!$G:$G,MATCH('Code list'!$B7,Codes!$D:$D,0)),":","")</f>
        <v>#NAME?</v>
      </c>
      <c r="D7" t="e">
        <f ca="1">INDEX(Codes!$F:$F,MATCH('Code list'!$B7,Codes!$D:$D,0))</f>
        <v>#NAME?</v>
      </c>
    </row>
    <row r="8" spans="2:4" x14ac:dyDescent="0.35">
      <c r="B8" t="e">
        <f ca="1"/>
        <v>#NAME?</v>
      </c>
      <c r="C8" t="e">
        <f ca="1">SUBSTITUTE(INDEX(Codes!$G:$G,MATCH('Code list'!$B8,Codes!$D:$D,0)),":","")</f>
        <v>#NAME?</v>
      </c>
      <c r="D8" t="e">
        <f ca="1">INDEX(Codes!$F:$F,MATCH('Code list'!$B8,Codes!$D:$D,0))</f>
        <v>#NAME?</v>
      </c>
    </row>
    <row r="9" spans="2:4" x14ac:dyDescent="0.35">
      <c r="B9" t="e">
        <f ca="1"/>
        <v>#NAME?</v>
      </c>
      <c r="C9" t="e">
        <f ca="1">SUBSTITUTE(INDEX(Codes!$G:$G,MATCH('Code list'!$B9,Codes!$D:$D,0)),":","")</f>
        <v>#NAME?</v>
      </c>
      <c r="D9" t="e">
        <f ca="1">INDEX(Codes!$F:$F,MATCH('Code list'!$B9,Codes!$D:$D,0))</f>
        <v>#NAME?</v>
      </c>
    </row>
    <row r="10" spans="2:4" x14ac:dyDescent="0.35">
      <c r="B10" t="e">
        <f ca="1"/>
        <v>#NAME?</v>
      </c>
      <c r="C10" t="e">
        <f ca="1">SUBSTITUTE(INDEX(Codes!$G:$G,MATCH('Code list'!$B10,Codes!$D:$D,0)),":","")</f>
        <v>#NAME?</v>
      </c>
      <c r="D10" t="e">
        <f ca="1">INDEX(Codes!$F:$F,MATCH('Code list'!$B10,Codes!$D:$D,0))</f>
        <v>#NAME?</v>
      </c>
    </row>
    <row r="11" spans="2:4" x14ac:dyDescent="0.35">
      <c r="B11" t="e">
        <f ca="1"/>
        <v>#NAME?</v>
      </c>
      <c r="C11" t="e">
        <f ca="1">SUBSTITUTE(INDEX(Codes!$G:$G,MATCH('Code list'!$B11,Codes!$D:$D,0)),":","")</f>
        <v>#NAME?</v>
      </c>
      <c r="D11" t="e">
        <f ca="1">INDEX(Codes!$F:$F,MATCH('Code list'!$B11,Codes!$D:$D,0))</f>
        <v>#NAME?</v>
      </c>
    </row>
    <row r="12" spans="2:4" x14ac:dyDescent="0.35">
      <c r="B12" t="e">
        <f ca="1"/>
        <v>#NAME?</v>
      </c>
      <c r="C12" t="e">
        <f ca="1">SUBSTITUTE(INDEX(Codes!$G:$G,MATCH('Code list'!$B12,Codes!$D:$D,0)),":","")</f>
        <v>#NAME?</v>
      </c>
      <c r="D12" t="e">
        <f ca="1">INDEX(Codes!$F:$F,MATCH('Code list'!$B12,Codes!$D:$D,0))</f>
        <v>#NAME?</v>
      </c>
    </row>
    <row r="13" spans="2:4" x14ac:dyDescent="0.35">
      <c r="B13" t="e">
        <f ca="1"/>
        <v>#NAME?</v>
      </c>
      <c r="C13" t="e">
        <f ca="1">SUBSTITUTE(INDEX(Codes!$G:$G,MATCH('Code list'!$B13,Codes!$D:$D,0)),":","")</f>
        <v>#NAME?</v>
      </c>
      <c r="D13" t="e">
        <f ca="1">INDEX(Codes!$F:$F,MATCH('Code list'!$B13,Codes!$D:$D,0))</f>
        <v>#NAME?</v>
      </c>
    </row>
    <row r="14" spans="2:4" x14ac:dyDescent="0.35">
      <c r="B14" t="e">
        <f ca="1"/>
        <v>#NAME?</v>
      </c>
      <c r="C14" t="e">
        <f ca="1">SUBSTITUTE(INDEX(Codes!$G:$G,MATCH('Code list'!$B14,Codes!$D:$D,0)),":","")</f>
        <v>#NAME?</v>
      </c>
      <c r="D14" t="e">
        <f ca="1">INDEX(Codes!$F:$F,MATCH('Code list'!$B14,Codes!$D:$D,0))</f>
        <v>#NAME?</v>
      </c>
    </row>
    <row r="15" spans="2:4" x14ac:dyDescent="0.35">
      <c r="B15" t="e">
        <f ca="1"/>
        <v>#NAME?</v>
      </c>
      <c r="C15" t="e">
        <f ca="1">SUBSTITUTE(INDEX(Codes!$G:$G,MATCH('Code list'!$B15,Codes!$D:$D,0)),":","")</f>
        <v>#NAME?</v>
      </c>
      <c r="D15" t="e">
        <f ca="1">INDEX(Codes!$F:$F,MATCH('Code list'!$B15,Codes!$D:$D,0))</f>
        <v>#NAME?</v>
      </c>
    </row>
    <row r="16" spans="2:4" x14ac:dyDescent="0.35">
      <c r="B16" t="e">
        <f ca="1"/>
        <v>#NAME?</v>
      </c>
      <c r="C16" t="e">
        <f ca="1">SUBSTITUTE(INDEX(Codes!$G:$G,MATCH('Code list'!$B16,Codes!$D:$D,0)),":","")</f>
        <v>#NAME?</v>
      </c>
      <c r="D16" t="e">
        <f ca="1">INDEX(Codes!$F:$F,MATCH('Code list'!$B16,Codes!$D:$D,0))</f>
        <v>#NAME?</v>
      </c>
    </row>
    <row r="17" spans="2:9" x14ac:dyDescent="0.35">
      <c r="B17" t="e">
        <f ca="1"/>
        <v>#NAME?</v>
      </c>
      <c r="C17" t="e">
        <f ca="1">SUBSTITUTE(INDEX(Codes!$G:$G,MATCH('Code list'!$B17,Codes!$D:$D,0)),":","")</f>
        <v>#NAME?</v>
      </c>
      <c r="D17" t="e">
        <f ca="1">INDEX(Codes!$F:$F,MATCH('Code list'!$B17,Codes!$D:$D,0))</f>
        <v>#NAME?</v>
      </c>
    </row>
    <row r="18" spans="2:9" x14ac:dyDescent="0.35">
      <c r="B18" t="e">
        <f ca="1"/>
        <v>#NAME?</v>
      </c>
      <c r="C18" t="e">
        <f ca="1">SUBSTITUTE(INDEX(Codes!$G:$G,MATCH('Code list'!$B18,Codes!$D:$D,0)),":","")</f>
        <v>#NAME?</v>
      </c>
      <c r="D18" t="e">
        <f ca="1">INDEX(Codes!$F:$F,MATCH('Code list'!$B18,Codes!$D:$D,0))</f>
        <v>#NAME?</v>
      </c>
      <c r="I18" t="s">
        <v>220</v>
      </c>
    </row>
    <row r="19" spans="2:9" x14ac:dyDescent="0.35">
      <c r="B19" t="e">
        <f ca="1"/>
        <v>#NAME?</v>
      </c>
      <c r="C19" t="e">
        <f ca="1">SUBSTITUTE(INDEX(Codes!$G:$G,MATCH('Code list'!$B19,Codes!$D:$D,0)),":","")</f>
        <v>#NAME?</v>
      </c>
      <c r="D19" t="e">
        <f ca="1">INDEX(Codes!$F:$F,MATCH('Code list'!$B19,Codes!$D:$D,0))</f>
        <v>#NAME?</v>
      </c>
    </row>
    <row r="20" spans="2:9" x14ac:dyDescent="0.35">
      <c r="B20" t="e">
        <f ca="1"/>
        <v>#NAME?</v>
      </c>
      <c r="C20" t="e">
        <f ca="1">SUBSTITUTE(INDEX(Codes!$G:$G,MATCH('Code list'!$B20,Codes!$D:$D,0)),":","")</f>
        <v>#NAME?</v>
      </c>
      <c r="D20" t="e">
        <f ca="1">INDEX(Codes!$F:$F,MATCH('Code list'!$B20,Codes!$D:$D,0))</f>
        <v>#NAME?</v>
      </c>
    </row>
    <row r="21" spans="2:9" x14ac:dyDescent="0.35">
      <c r="B21" t="e">
        <f ca="1"/>
        <v>#NAME?</v>
      </c>
      <c r="C21" t="e">
        <f ca="1">SUBSTITUTE(INDEX(Codes!$G:$G,MATCH('Code list'!$B21,Codes!$D:$D,0)),":","")</f>
        <v>#NAME?</v>
      </c>
      <c r="D21" t="e">
        <f ca="1">INDEX(Codes!$F:$F,MATCH('Code list'!$B21,Codes!$D:$D,0))</f>
        <v>#NAME?</v>
      </c>
    </row>
    <row r="22" spans="2:9" x14ac:dyDescent="0.35">
      <c r="B22" t="e">
        <f ca="1"/>
        <v>#NAME?</v>
      </c>
      <c r="C22" t="e">
        <f ca="1">SUBSTITUTE(INDEX(Codes!$G:$G,MATCH('Code list'!$B22,Codes!$D:$D,0)),":","")</f>
        <v>#NAME?</v>
      </c>
      <c r="D22" t="e">
        <f ca="1">INDEX(Codes!$F:$F,MATCH('Code list'!$B22,Codes!$D:$D,0))</f>
        <v>#NAME?</v>
      </c>
    </row>
    <row r="23" spans="2:9" x14ac:dyDescent="0.35">
      <c r="B23" t="e">
        <f ca="1"/>
        <v>#NAME?</v>
      </c>
      <c r="C23" t="e">
        <f ca="1">SUBSTITUTE(INDEX(Codes!$G:$G,MATCH('Code list'!$B23,Codes!$D:$D,0)),":","")</f>
        <v>#NAME?</v>
      </c>
      <c r="D23" t="e">
        <f ca="1">INDEX(Codes!$F:$F,MATCH('Code list'!$B23,Codes!$D:$D,0))</f>
        <v>#NAME?</v>
      </c>
    </row>
    <row r="24" spans="2:9" x14ac:dyDescent="0.35">
      <c r="B24" t="e">
        <f ca="1"/>
        <v>#NAME?</v>
      </c>
      <c r="C24" t="e">
        <f ca="1">SUBSTITUTE(INDEX(Codes!$G:$G,MATCH('Code list'!$B24,Codes!$D:$D,0)),":","")</f>
        <v>#NAME?</v>
      </c>
      <c r="D24" t="e">
        <f ca="1">INDEX(Codes!$F:$F,MATCH('Code list'!$B24,Codes!$D:$D,0))</f>
        <v>#NAME?</v>
      </c>
    </row>
    <row r="25" spans="2:9" x14ac:dyDescent="0.35">
      <c r="B25" t="e">
        <f ca="1"/>
        <v>#NAME?</v>
      </c>
      <c r="C25" t="e">
        <f ca="1">SUBSTITUTE(INDEX(Codes!$G:$G,MATCH('Code list'!$B25,Codes!$D:$D,0)),":","")</f>
        <v>#NAME?</v>
      </c>
      <c r="D25" t="e">
        <f ca="1">INDEX(Codes!$F:$F,MATCH('Code list'!$B25,Codes!$D:$D,0))</f>
        <v>#NAME?</v>
      </c>
    </row>
    <row r="26" spans="2:9" x14ac:dyDescent="0.35">
      <c r="B26" t="e">
        <f ca="1"/>
        <v>#NAME?</v>
      </c>
      <c r="C26" t="e">
        <f ca="1">SUBSTITUTE(INDEX(Codes!$G:$G,MATCH('Code list'!$B26,Codes!$D:$D,0)),":","")</f>
        <v>#NAME?</v>
      </c>
      <c r="D26" t="e">
        <f ca="1">INDEX(Codes!$F:$F,MATCH('Code list'!$B26,Codes!$D:$D,0))</f>
        <v>#NAME?</v>
      </c>
    </row>
    <row r="27" spans="2:9" x14ac:dyDescent="0.35">
      <c r="B27" t="e">
        <f ca="1"/>
        <v>#NAME?</v>
      </c>
      <c r="C27" t="e">
        <f ca="1">SUBSTITUTE(INDEX(Codes!$G:$G,MATCH('Code list'!$B27,Codes!$D:$D,0)),":","")</f>
        <v>#NAME?</v>
      </c>
      <c r="D27" t="e">
        <f ca="1">INDEX(Codes!$F:$F,MATCH('Code list'!$B27,Codes!$D:$D,0))</f>
        <v>#NAME?</v>
      </c>
    </row>
    <row r="28" spans="2:9" x14ac:dyDescent="0.35">
      <c r="B28" t="e">
        <f ca="1"/>
        <v>#NAME?</v>
      </c>
      <c r="C28" t="e">
        <f ca="1">SUBSTITUTE(INDEX(Codes!$G:$G,MATCH('Code list'!$B28,Codes!$D:$D,0)),":","")</f>
        <v>#NAME?</v>
      </c>
      <c r="D28" t="e">
        <f ca="1">INDEX(Codes!$F:$F,MATCH('Code list'!$B28,Codes!$D:$D,0))</f>
        <v>#NAME?</v>
      </c>
    </row>
    <row r="29" spans="2:9" x14ac:dyDescent="0.35">
      <c r="B29" t="e">
        <f ca="1"/>
        <v>#NAME?</v>
      </c>
      <c r="C29" t="e">
        <f ca="1">SUBSTITUTE(INDEX(Codes!$G:$G,MATCH('Code list'!$B29,Codes!$D:$D,0)),":","")</f>
        <v>#NAME?</v>
      </c>
      <c r="D29" t="e">
        <f ca="1">INDEX(Codes!$F:$F,MATCH('Code list'!$B29,Codes!$D:$D,0))</f>
        <v>#NAME?</v>
      </c>
    </row>
    <row r="30" spans="2:9" x14ac:dyDescent="0.35">
      <c r="B30" t="e">
        <f ca="1"/>
        <v>#NAME?</v>
      </c>
      <c r="C30" t="e">
        <f ca="1">SUBSTITUTE(INDEX(Codes!$G:$G,MATCH('Code list'!$B30,Codes!$D:$D,0)),":","")</f>
        <v>#NAME?</v>
      </c>
      <c r="D30" t="e">
        <f ca="1">INDEX(Codes!$F:$F,MATCH('Code list'!$B30,Codes!$D:$D,0))</f>
        <v>#NAME?</v>
      </c>
    </row>
    <row r="31" spans="2:9" x14ac:dyDescent="0.35">
      <c r="B31" t="e">
        <f ca="1"/>
        <v>#NAME?</v>
      </c>
      <c r="C31" t="e">
        <f ca="1">SUBSTITUTE(INDEX(Codes!$G:$G,MATCH('Code list'!$B31,Codes!$D:$D,0)),":","")</f>
        <v>#NAME?</v>
      </c>
      <c r="D31" t="e">
        <f ca="1">INDEX(Codes!$F:$F,MATCH('Code list'!$B31,Codes!$D:$D,0))</f>
        <v>#NAME?</v>
      </c>
    </row>
    <row r="32" spans="2:9" x14ac:dyDescent="0.35">
      <c r="B32" t="e">
        <f ca="1"/>
        <v>#NAME?</v>
      </c>
      <c r="C32" t="e">
        <f ca="1">SUBSTITUTE(INDEX(Codes!$G:$G,MATCH('Code list'!$B32,Codes!$D:$D,0)),":","")</f>
        <v>#NAME?</v>
      </c>
      <c r="D32" t="e">
        <f ca="1">INDEX(Codes!$F:$F,MATCH('Code list'!$B32,Codes!$D:$D,0))</f>
        <v>#NAME?</v>
      </c>
    </row>
    <row r="33" spans="2:4" x14ac:dyDescent="0.35">
      <c r="B33" t="e">
        <f ca="1"/>
        <v>#NAME?</v>
      </c>
      <c r="C33" t="e">
        <f ca="1">SUBSTITUTE(INDEX(Codes!$G:$G,MATCH('Code list'!$B33,Codes!$D:$D,0)),":","")</f>
        <v>#NAME?</v>
      </c>
      <c r="D33" t="e">
        <f ca="1">INDEX(Codes!$F:$F,MATCH('Code list'!$B33,Codes!$D:$D,0))</f>
        <v>#NAME?</v>
      </c>
    </row>
    <row r="34" spans="2:4" x14ac:dyDescent="0.35">
      <c r="B34" t="e">
        <f ca="1"/>
        <v>#NAME?</v>
      </c>
      <c r="C34" t="e">
        <f ca="1">SUBSTITUTE(INDEX(Codes!$G:$G,MATCH('Code list'!$B34,Codes!$D:$D,0)),":","")</f>
        <v>#NAME?</v>
      </c>
      <c r="D34" t="e">
        <f ca="1">INDEX(Codes!$F:$F,MATCH('Code list'!$B34,Codes!$D:$D,0))</f>
        <v>#NAME?</v>
      </c>
    </row>
    <row r="35" spans="2:4" x14ac:dyDescent="0.35">
      <c r="B35" t="e">
        <f ca="1"/>
        <v>#NAME?</v>
      </c>
      <c r="C35" t="e">
        <f ca="1">SUBSTITUTE(INDEX(Codes!$G:$G,MATCH('Code list'!$B35,Codes!$D:$D,0)),":","")</f>
        <v>#NAME?</v>
      </c>
      <c r="D35" t="e">
        <f ca="1">INDEX(Codes!$F:$F,MATCH('Code list'!$B35,Codes!$D:$D,0))</f>
        <v>#NAME?</v>
      </c>
    </row>
    <row r="36" spans="2:4" x14ac:dyDescent="0.35">
      <c r="B36" t="e">
        <f ca="1"/>
        <v>#NAME?</v>
      </c>
      <c r="C36" t="e">
        <f ca="1">SUBSTITUTE(INDEX(Codes!$G:$G,MATCH('Code list'!$B36,Codes!$D:$D,0)),":","")</f>
        <v>#NAME?</v>
      </c>
      <c r="D36" t="e">
        <f ca="1">INDEX(Codes!$F:$F,MATCH('Code list'!$B36,Codes!$D:$D,0))</f>
        <v>#NAME?</v>
      </c>
    </row>
    <row r="37" spans="2:4" x14ac:dyDescent="0.35">
      <c r="B37" t="e">
        <f ca="1"/>
        <v>#NAME?</v>
      </c>
      <c r="C37" t="e">
        <f ca="1">SUBSTITUTE(INDEX(Codes!$G:$G,MATCH('Code list'!$B37,Codes!$D:$D,0)),":","")</f>
        <v>#NAME?</v>
      </c>
      <c r="D37" t="e">
        <f ca="1">INDEX(Codes!$F:$F,MATCH('Code list'!$B37,Codes!$D:$D,0))</f>
        <v>#NAME?</v>
      </c>
    </row>
    <row r="38" spans="2:4" x14ac:dyDescent="0.35">
      <c r="B38" t="e">
        <f ca="1"/>
        <v>#NAME?</v>
      </c>
      <c r="C38" t="e">
        <f ca="1">SUBSTITUTE(INDEX(Codes!$G:$G,MATCH('Code list'!$B38,Codes!$D:$D,0)),":","")</f>
        <v>#NAME?</v>
      </c>
      <c r="D38" t="e">
        <f ca="1">INDEX(Codes!$F:$F,MATCH('Code list'!$B38,Codes!$D:$D,0))</f>
        <v>#NAME?</v>
      </c>
    </row>
    <row r="39" spans="2:4" x14ac:dyDescent="0.35">
      <c r="B39" t="e">
        <f ca="1"/>
        <v>#NAME?</v>
      </c>
      <c r="C39" t="e">
        <f ca="1">SUBSTITUTE(INDEX(Codes!$G:$G,MATCH('Code list'!$B39,Codes!$D:$D,0)),":","")</f>
        <v>#NAME?</v>
      </c>
      <c r="D39" t="e">
        <f ca="1">INDEX(Codes!$F:$F,MATCH('Code list'!$B39,Codes!$D:$D,0))</f>
        <v>#NAME?</v>
      </c>
    </row>
    <row r="40" spans="2:4" x14ac:dyDescent="0.35">
      <c r="B40" t="e">
        <f ca="1"/>
        <v>#NAME?</v>
      </c>
      <c r="C40" t="e">
        <f ca="1">SUBSTITUTE(INDEX(Codes!$G:$G,MATCH('Code list'!$B40,Codes!$D:$D,0)),":","")</f>
        <v>#NAME?</v>
      </c>
      <c r="D40" t="e">
        <f ca="1">INDEX(Codes!$F:$F,MATCH('Code list'!$B40,Codes!$D:$D,0))</f>
        <v>#NAME?</v>
      </c>
    </row>
    <row r="41" spans="2:4" x14ac:dyDescent="0.35">
      <c r="B41" t="e">
        <f ca="1"/>
        <v>#NAME?</v>
      </c>
      <c r="C41" t="e">
        <f ca="1">SUBSTITUTE(INDEX(Codes!$G:$G,MATCH('Code list'!$B41,Codes!$D:$D,0)),":","")</f>
        <v>#NAME?</v>
      </c>
      <c r="D41" t="e">
        <f ca="1">INDEX(Codes!$F:$F,MATCH('Code list'!$B41,Codes!$D:$D,0))</f>
        <v>#NAME?</v>
      </c>
    </row>
    <row r="42" spans="2:4" x14ac:dyDescent="0.35">
      <c r="B42" t="e">
        <f ca="1"/>
        <v>#NAME?</v>
      </c>
      <c r="C42" t="e">
        <f ca="1">SUBSTITUTE(INDEX(Codes!$G:$G,MATCH('Code list'!$B42,Codes!$D:$D,0)),":","")</f>
        <v>#NAME?</v>
      </c>
      <c r="D42" t="e">
        <f ca="1">INDEX(Codes!$F:$F,MATCH('Code list'!$B42,Codes!$D:$D,0))</f>
        <v>#NAME?</v>
      </c>
    </row>
    <row r="43" spans="2:4" x14ac:dyDescent="0.35">
      <c r="B43" t="e">
        <f ca="1"/>
        <v>#NAME?</v>
      </c>
      <c r="C43" t="e">
        <f ca="1">SUBSTITUTE(INDEX(Codes!$G:$G,MATCH('Code list'!$B43,Codes!$D:$D,0)),":","")</f>
        <v>#NAME?</v>
      </c>
      <c r="D43" t="e">
        <f ca="1">INDEX(Codes!$F:$F,MATCH('Code list'!$B43,Codes!$D:$D,0))</f>
        <v>#NAME?</v>
      </c>
    </row>
    <row r="44" spans="2:4" x14ac:dyDescent="0.35">
      <c r="B44" t="e">
        <f ca="1"/>
        <v>#NAME?</v>
      </c>
      <c r="C44" t="e">
        <f ca="1">SUBSTITUTE(INDEX(Codes!$G:$G,MATCH('Code list'!$B44,Codes!$D:$D,0)),":","")</f>
        <v>#NAME?</v>
      </c>
      <c r="D44" t="e">
        <f ca="1">INDEX(Codes!$F:$F,MATCH('Code list'!$B44,Codes!$D:$D,0))</f>
        <v>#NAME?</v>
      </c>
    </row>
    <row r="45" spans="2:4" x14ac:dyDescent="0.35">
      <c r="B45" t="e">
        <f ca="1"/>
        <v>#NAME?</v>
      </c>
      <c r="C45" t="e">
        <f ca="1">SUBSTITUTE(INDEX(Codes!$G:$G,MATCH('Code list'!$B45,Codes!$D:$D,0)),":","")</f>
        <v>#NAME?</v>
      </c>
      <c r="D45" t="e">
        <f ca="1">INDEX(Codes!$F:$F,MATCH('Code list'!$B45,Codes!$D:$D,0))</f>
        <v>#NAME?</v>
      </c>
    </row>
    <row r="46" spans="2:4" x14ac:dyDescent="0.35">
      <c r="B46" t="e">
        <f ca="1"/>
        <v>#NAME?</v>
      </c>
      <c r="C46" t="e">
        <f ca="1">SUBSTITUTE(INDEX(Codes!$G:$G,MATCH('Code list'!$B46,Codes!$D:$D,0)),":","")</f>
        <v>#NAME?</v>
      </c>
      <c r="D46" t="e">
        <f ca="1">INDEX(Codes!$F:$F,MATCH('Code list'!$B46,Codes!$D:$D,0))</f>
        <v>#NAME?</v>
      </c>
    </row>
    <row r="47" spans="2:4" x14ac:dyDescent="0.35">
      <c r="B47" t="e">
        <f ca="1"/>
        <v>#NAME?</v>
      </c>
      <c r="C47" t="e">
        <f ca="1">SUBSTITUTE(INDEX(Codes!$G:$G,MATCH('Code list'!$B47,Codes!$D:$D,0)),":","")</f>
        <v>#NAME?</v>
      </c>
      <c r="D47" t="e">
        <f ca="1">INDEX(Codes!$F:$F,MATCH('Code list'!$B47,Codes!$D:$D,0))</f>
        <v>#NAME?</v>
      </c>
    </row>
    <row r="48" spans="2:4" x14ac:dyDescent="0.35">
      <c r="B48" t="e">
        <f ca="1"/>
        <v>#NAME?</v>
      </c>
      <c r="C48" t="e">
        <f ca="1">SUBSTITUTE(INDEX(Codes!$G:$G,MATCH('Code list'!$B48,Codes!$D:$D,0)),":","")</f>
        <v>#NAME?</v>
      </c>
      <c r="D48" t="e">
        <f ca="1">INDEX(Codes!$F:$F,MATCH('Code list'!$B48,Codes!$D:$D,0))</f>
        <v>#NAME?</v>
      </c>
    </row>
    <row r="49" spans="2:4" x14ac:dyDescent="0.35">
      <c r="B49" t="e">
        <f ca="1"/>
        <v>#NAME?</v>
      </c>
      <c r="C49" t="e">
        <f ca="1">SUBSTITUTE(INDEX(Codes!$G:$G,MATCH('Code list'!$B49,Codes!$D:$D,0)),":","")</f>
        <v>#NAME?</v>
      </c>
      <c r="D49" t="e">
        <f ca="1">INDEX(Codes!$F:$F,MATCH('Code list'!$B49,Codes!$D:$D,0))</f>
        <v>#NAME?</v>
      </c>
    </row>
    <row r="50" spans="2:4" x14ac:dyDescent="0.35">
      <c r="B50" t="e">
        <f ca="1"/>
        <v>#NAME?</v>
      </c>
      <c r="C50" t="e">
        <f ca="1">SUBSTITUTE(INDEX(Codes!$G:$G,MATCH('Code list'!$B50,Codes!$D:$D,0)),":","")</f>
        <v>#NAME?</v>
      </c>
      <c r="D50" t="e">
        <f ca="1">INDEX(Codes!$F:$F,MATCH('Code list'!$B50,Codes!$D:$D,0))</f>
        <v>#NAME?</v>
      </c>
    </row>
    <row r="51" spans="2:4" x14ac:dyDescent="0.35">
      <c r="B51" t="e">
        <f ca="1"/>
        <v>#NAME?</v>
      </c>
      <c r="C51" t="e">
        <f ca="1">SUBSTITUTE(INDEX(Codes!$G:$G,MATCH('Code list'!$B51,Codes!$D:$D,0)),":","")</f>
        <v>#NAME?</v>
      </c>
      <c r="D51" t="e">
        <f ca="1">INDEX(Codes!$F:$F,MATCH('Code list'!$B51,Codes!$D:$D,0))</f>
        <v>#NAME?</v>
      </c>
    </row>
    <row r="52" spans="2:4" x14ac:dyDescent="0.35">
      <c r="B52" t="e">
        <f ca="1"/>
        <v>#NAME?</v>
      </c>
      <c r="C52" t="e">
        <f ca="1">SUBSTITUTE(INDEX(Codes!$G:$G,MATCH('Code list'!$B52,Codes!$D:$D,0)),":","")</f>
        <v>#NAME?</v>
      </c>
      <c r="D52" t="e">
        <f ca="1">INDEX(Codes!$F:$F,MATCH('Code list'!$B52,Codes!$D:$D,0))</f>
        <v>#NAME?</v>
      </c>
    </row>
    <row r="53" spans="2:4" x14ac:dyDescent="0.35">
      <c r="B53" t="e">
        <f ca="1"/>
        <v>#NAME?</v>
      </c>
      <c r="C53" t="e">
        <f ca="1">SUBSTITUTE(INDEX(Codes!$G:$G,MATCH('Code list'!$B53,Codes!$D:$D,0)),":","")</f>
        <v>#NAME?</v>
      </c>
      <c r="D53" t="e">
        <f ca="1">INDEX(Codes!$F:$F,MATCH('Code list'!$B53,Codes!$D:$D,0))</f>
        <v>#NAME?</v>
      </c>
    </row>
    <row r="54" spans="2:4" x14ac:dyDescent="0.35">
      <c r="B54" t="e">
        <f ca="1"/>
        <v>#NAME?</v>
      </c>
      <c r="C54" t="e">
        <f ca="1">SUBSTITUTE(INDEX(Codes!$G:$G,MATCH('Code list'!$B54,Codes!$D:$D,0)),":","")</f>
        <v>#NAME?</v>
      </c>
      <c r="D54" t="e">
        <f ca="1">INDEX(Codes!$F:$F,MATCH('Code list'!$B54,Codes!$D:$D,0))</f>
        <v>#NAME?</v>
      </c>
    </row>
    <row r="55" spans="2:4" x14ac:dyDescent="0.35">
      <c r="B55" t="e">
        <f ca="1"/>
        <v>#NAME?</v>
      </c>
      <c r="C55" t="e">
        <f ca="1">SUBSTITUTE(INDEX(Codes!$G:$G,MATCH('Code list'!$B55,Codes!$D:$D,0)),":","")</f>
        <v>#NAME?</v>
      </c>
      <c r="D55" t="e">
        <f ca="1">INDEX(Codes!$F:$F,MATCH('Code list'!$B55,Codes!$D:$D,0))</f>
        <v>#NAME?</v>
      </c>
    </row>
    <row r="56" spans="2:4" x14ac:dyDescent="0.35">
      <c r="B56" t="e">
        <f ca="1"/>
        <v>#NAME?</v>
      </c>
      <c r="C56" t="e">
        <f ca="1">SUBSTITUTE(INDEX(Codes!$G:$G,MATCH('Code list'!$B56,Codes!$D:$D,0)),":","")</f>
        <v>#NAME?</v>
      </c>
      <c r="D56" t="e">
        <f ca="1">INDEX(Codes!$F:$F,MATCH('Code list'!$B56,Codes!$D:$D,0))</f>
        <v>#NAME?</v>
      </c>
    </row>
    <row r="57" spans="2:4" x14ac:dyDescent="0.35">
      <c r="B57" t="e">
        <f ca="1"/>
        <v>#NAME?</v>
      </c>
      <c r="C57" t="e">
        <f ca="1">SUBSTITUTE(INDEX(Codes!$G:$G,MATCH('Code list'!$B57,Codes!$D:$D,0)),":","")</f>
        <v>#NAME?</v>
      </c>
      <c r="D57" t="e">
        <f ca="1">INDEX(Codes!$F:$F,MATCH('Code list'!$B57,Codes!$D:$D,0))</f>
        <v>#NAME?</v>
      </c>
    </row>
    <row r="58" spans="2:4" x14ac:dyDescent="0.35">
      <c r="B58" t="e">
        <f ca="1"/>
        <v>#NAME?</v>
      </c>
      <c r="C58" t="e">
        <f ca="1">SUBSTITUTE(INDEX(Codes!$G:$G,MATCH('Code list'!$B58,Codes!$D:$D,0)),":","")</f>
        <v>#NAME?</v>
      </c>
      <c r="D58" t="e">
        <f ca="1">INDEX(Codes!$F:$F,MATCH('Code list'!$B58,Codes!$D:$D,0))</f>
        <v>#NAME?</v>
      </c>
    </row>
    <row r="59" spans="2:4" x14ac:dyDescent="0.35">
      <c r="B59" t="e">
        <f ca="1"/>
        <v>#NAME?</v>
      </c>
      <c r="C59" t="e">
        <f ca="1">SUBSTITUTE(INDEX(Codes!$G:$G,MATCH('Code list'!$B59,Codes!$D:$D,0)),":","")</f>
        <v>#NAME?</v>
      </c>
      <c r="D59" t="e">
        <f ca="1">INDEX(Codes!$F:$F,MATCH('Code list'!$B59,Codes!$D:$D,0))</f>
        <v>#NAME?</v>
      </c>
    </row>
    <row r="60" spans="2:4" x14ac:dyDescent="0.35">
      <c r="B60" t="e">
        <f ca="1"/>
        <v>#NAME?</v>
      </c>
      <c r="C60" t="e">
        <f ca="1">SUBSTITUTE(INDEX(Codes!$G:$G,MATCH('Code list'!$B60,Codes!$D:$D,0)),":","")</f>
        <v>#NAME?</v>
      </c>
      <c r="D60" t="e">
        <f ca="1">INDEX(Codes!$F:$F,MATCH('Code list'!$B60,Codes!$D:$D,0))</f>
        <v>#NAME?</v>
      </c>
    </row>
    <row r="61" spans="2:4" x14ac:dyDescent="0.35">
      <c r="B61" t="e">
        <f ca="1"/>
        <v>#NAME?</v>
      </c>
      <c r="C61" t="e">
        <f ca="1">SUBSTITUTE(INDEX(Codes!$G:$G,MATCH('Code list'!$B61,Codes!$D:$D,0)),":","")</f>
        <v>#NAME?</v>
      </c>
      <c r="D61" t="e">
        <f ca="1">INDEX(Codes!$F:$F,MATCH('Code list'!$B61,Codes!$D:$D,0))</f>
        <v>#NAME?</v>
      </c>
    </row>
    <row r="62" spans="2:4" x14ac:dyDescent="0.35">
      <c r="B62" t="e">
        <f ca="1"/>
        <v>#NAME?</v>
      </c>
      <c r="C62" t="e">
        <f ca="1">SUBSTITUTE(INDEX(Codes!$G:$G,MATCH('Code list'!$B62,Codes!$D:$D,0)),":","")</f>
        <v>#NAME?</v>
      </c>
      <c r="D62" t="e">
        <f ca="1">INDEX(Codes!$F:$F,MATCH('Code list'!$B62,Codes!$D:$D,0))</f>
        <v>#NAME?</v>
      </c>
    </row>
    <row r="63" spans="2:4" x14ac:dyDescent="0.35">
      <c r="B63" t="e">
        <f ca="1"/>
        <v>#NAME?</v>
      </c>
      <c r="C63" t="e">
        <f ca="1">SUBSTITUTE(INDEX(Codes!$G:$G,MATCH('Code list'!$B63,Codes!$D:$D,0)),":","")</f>
        <v>#NAME?</v>
      </c>
      <c r="D63" t="e">
        <f ca="1">INDEX(Codes!$F:$F,MATCH('Code list'!$B63,Codes!$D:$D,0))</f>
        <v>#NAME?</v>
      </c>
    </row>
    <row r="64" spans="2:4" x14ac:dyDescent="0.35">
      <c r="B64" t="e">
        <f ca="1"/>
        <v>#NAME?</v>
      </c>
      <c r="C64" t="e">
        <f ca="1">SUBSTITUTE(INDEX(Codes!$G:$G,MATCH('Code list'!$B64,Codes!$D:$D,0)),":","")</f>
        <v>#NAME?</v>
      </c>
      <c r="D64" t="e">
        <f ca="1">INDEX(Codes!$F:$F,MATCH('Code list'!$B64,Codes!$D:$D,0))</f>
        <v>#NAME?</v>
      </c>
    </row>
    <row r="65" spans="2:4" x14ac:dyDescent="0.35">
      <c r="B65" t="e">
        <f ca="1"/>
        <v>#NAME?</v>
      </c>
      <c r="C65" t="e">
        <f ca="1">SUBSTITUTE(INDEX(Codes!$G:$G,MATCH('Code list'!$B65,Codes!$D:$D,0)),":","")</f>
        <v>#NAME?</v>
      </c>
      <c r="D65" t="e">
        <f ca="1">INDEX(Codes!$F:$F,MATCH('Code list'!$B65,Codes!$D:$D,0))</f>
        <v>#NAME?</v>
      </c>
    </row>
    <row r="66" spans="2:4" x14ac:dyDescent="0.35">
      <c r="B66" t="e">
        <f ca="1"/>
        <v>#NAME?</v>
      </c>
      <c r="C66" t="e">
        <f ca="1">SUBSTITUTE(INDEX(Codes!$G:$G,MATCH('Code list'!$B66,Codes!$D:$D,0)),":","")</f>
        <v>#NAME?</v>
      </c>
      <c r="D66" t="e">
        <f ca="1">INDEX(Codes!$F:$F,MATCH('Code list'!$B66,Codes!$D:$D,0))</f>
        <v>#NAME?</v>
      </c>
    </row>
    <row r="67" spans="2:4" x14ac:dyDescent="0.35">
      <c r="B67" t="e">
        <f ca="1"/>
        <v>#NAME?</v>
      </c>
      <c r="C67" t="e">
        <f ca="1">SUBSTITUTE(INDEX(Codes!$G:$G,MATCH('Code list'!$B67,Codes!$D:$D,0)),":","")</f>
        <v>#NAME?</v>
      </c>
      <c r="D67" t="e">
        <f ca="1">INDEX(Codes!$F:$F,MATCH('Code list'!$B67,Codes!$D:$D,0))</f>
        <v>#NAME?</v>
      </c>
    </row>
    <row r="68" spans="2:4" x14ac:dyDescent="0.35">
      <c r="B68" t="e">
        <f ca="1"/>
        <v>#NAME?</v>
      </c>
      <c r="C68" t="e">
        <f ca="1">SUBSTITUTE(INDEX(Codes!$G:$G,MATCH('Code list'!$B68,Codes!$D:$D,0)),":","")</f>
        <v>#NAME?</v>
      </c>
      <c r="D68" t="e">
        <f ca="1">INDEX(Codes!$F:$F,MATCH('Code list'!$B68,Codes!$D:$D,0))</f>
        <v>#NAME?</v>
      </c>
    </row>
    <row r="69" spans="2:4" x14ac:dyDescent="0.35">
      <c r="B69" t="e">
        <f ca="1"/>
        <v>#NAME?</v>
      </c>
      <c r="C69" t="e">
        <f ca="1">SUBSTITUTE(INDEX(Codes!$G:$G,MATCH('Code list'!$B69,Codes!$D:$D,0)),":","")</f>
        <v>#NAME?</v>
      </c>
      <c r="D69" t="e">
        <f ca="1">INDEX(Codes!$F:$F,MATCH('Code list'!$B69,Codes!$D:$D,0))</f>
        <v>#NAME?</v>
      </c>
    </row>
    <row r="70" spans="2:4" x14ac:dyDescent="0.35">
      <c r="B70" t="e">
        <f ca="1"/>
        <v>#NAME?</v>
      </c>
      <c r="C70" t="e">
        <f ca="1">SUBSTITUTE(INDEX(Codes!$G:$G,MATCH('Code list'!$B70,Codes!$D:$D,0)),":","")</f>
        <v>#NAME?</v>
      </c>
      <c r="D70" t="e">
        <f ca="1">INDEX(Codes!$F:$F,MATCH('Code list'!$B70,Codes!$D:$D,0))</f>
        <v>#NAME?</v>
      </c>
    </row>
    <row r="71" spans="2:4" x14ac:dyDescent="0.35">
      <c r="B71" t="e">
        <f ca="1"/>
        <v>#NAME?</v>
      </c>
      <c r="C71" t="e">
        <f ca="1">SUBSTITUTE(INDEX(Codes!$G:$G,MATCH('Code list'!$B71,Codes!$D:$D,0)),":","")</f>
        <v>#NAME?</v>
      </c>
      <c r="D71" t="e">
        <f ca="1">INDEX(Codes!$F:$F,MATCH('Code list'!$B71,Codes!$D:$D,0))</f>
        <v>#NAME?</v>
      </c>
    </row>
    <row r="72" spans="2:4" x14ac:dyDescent="0.35">
      <c r="B72" t="e">
        <f ca="1"/>
        <v>#NAME?</v>
      </c>
      <c r="C72" t="e">
        <f ca="1">SUBSTITUTE(INDEX(Codes!$G:$G,MATCH('Code list'!$B72,Codes!$D:$D,0)),":","")</f>
        <v>#NAME?</v>
      </c>
      <c r="D72" t="e">
        <f ca="1">INDEX(Codes!$F:$F,MATCH('Code list'!$B72,Codes!$D:$D,0))</f>
        <v>#NAME?</v>
      </c>
    </row>
    <row r="73" spans="2:4" x14ac:dyDescent="0.35">
      <c r="B73" t="e">
        <f ca="1"/>
        <v>#NAME?</v>
      </c>
    </row>
    <row r="74" spans="2:4" x14ac:dyDescent="0.35">
      <c r="B74" t="e">
        <f ca="1"/>
        <v>#NAME?</v>
      </c>
    </row>
    <row r="75" spans="2:4" x14ac:dyDescent="0.35">
      <c r="B75" t="e">
        <f ca="1"/>
        <v>#NAME?</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FBE9-AD3E-4998-892E-1D3A9386BA9F}">
  <sheetPr codeName="Sheet4">
    <tabColor theme="4"/>
  </sheetPr>
  <dimension ref="A1:DM2215"/>
  <sheetViews>
    <sheetView showGridLines="0" zoomScale="55" zoomScaleNormal="55" workbookViewId="0">
      <pane xSplit="7" ySplit="9" topLeftCell="H10" activePane="bottomRight" state="frozen"/>
      <selection pane="topRight" activeCell="H1" sqref="H1"/>
      <selection pane="bottomLeft" activeCell="A8" sqref="A8"/>
      <selection pane="bottomRight"/>
    </sheetView>
  </sheetViews>
  <sheetFormatPr defaultRowHeight="14.5" outlineLevelRow="1" outlineLevelCol="1" x14ac:dyDescent="0.35"/>
  <cols>
    <col min="1" max="1" width="2.08984375" customWidth="1"/>
    <col min="2" max="2" width="8.7265625" customWidth="1" outlineLevel="1"/>
    <col min="3" max="3" width="21.7265625" customWidth="1" outlineLevel="1"/>
    <col min="4" max="4" width="11.6328125" customWidth="1" outlineLevel="1"/>
    <col min="5" max="5" width="13.1796875" customWidth="1" outlineLevel="1"/>
    <col min="6" max="6" width="11.6328125" customWidth="1" outlineLevel="1"/>
    <col min="7" max="7" width="37.1796875" style="8" bestFit="1" customWidth="1"/>
    <col min="8" max="8" width="11" customWidth="1"/>
    <col min="9" max="9" width="11" style="1" customWidth="1"/>
    <col min="10" max="10" width="17.6328125" style="1" customWidth="1"/>
    <col min="11" max="11" width="17.6328125" customWidth="1"/>
    <col min="12" max="16" width="17.1796875" customWidth="1"/>
    <col min="17" max="17" width="2" customWidth="1"/>
    <col min="18" max="18" width="13.26953125" style="8" customWidth="1"/>
    <col min="19" max="19" width="14.26953125" style="8" customWidth="1"/>
    <col min="20" max="90" width="15.26953125" style="8" customWidth="1"/>
    <col min="91" max="91" width="8.7265625" hidden="1" customWidth="1"/>
    <col min="92" max="92" width="11.1796875" style="1" hidden="1" customWidth="1"/>
    <col min="93" max="93" width="11.36328125" hidden="1" customWidth="1"/>
    <col min="94" max="96" width="12.26953125" hidden="1" customWidth="1"/>
    <col min="97" max="97" width="12.90625" hidden="1" customWidth="1"/>
    <col min="98" max="101" width="11.36328125" hidden="1" customWidth="1"/>
    <col min="102" max="112" width="12.26953125" hidden="1" customWidth="1"/>
    <col min="113" max="115" width="12.90625" hidden="1" customWidth="1"/>
    <col min="116" max="116" width="12.90625" bestFit="1" customWidth="1"/>
  </cols>
  <sheetData>
    <row r="1" spans="1:116" ht="15" thickBot="1" x14ac:dyDescent="0.4">
      <c r="I1" s="8">
        <f>K1-1</f>
        <v>2023</v>
      </c>
      <c r="J1" s="113">
        <f>K1-1</f>
        <v>2023</v>
      </c>
      <c r="K1" s="113">
        <f>'IS BS CF'!K2</f>
        <v>2024</v>
      </c>
      <c r="L1" s="113">
        <f t="shared" ref="L1:P1" si="0">L2</f>
        <v>2025</v>
      </c>
      <c r="M1" s="113">
        <f t="shared" si="0"/>
        <v>2026</v>
      </c>
      <c r="N1" s="113">
        <f t="shared" si="0"/>
        <v>2027</v>
      </c>
      <c r="O1" s="113">
        <f t="shared" si="0"/>
        <v>2028</v>
      </c>
      <c r="P1" s="113">
        <f t="shared" si="0"/>
        <v>2029</v>
      </c>
      <c r="R1" s="114">
        <f>R2</f>
        <v>45291</v>
      </c>
      <c r="S1" s="114">
        <f t="shared" ref="S1:CD1" si="1">S2</f>
        <v>45322</v>
      </c>
      <c r="T1" s="114">
        <f t="shared" si="1"/>
        <v>45351</v>
      </c>
      <c r="U1" s="114">
        <f t="shared" si="1"/>
        <v>45382</v>
      </c>
      <c r="V1" s="114">
        <f t="shared" si="1"/>
        <v>45412</v>
      </c>
      <c r="W1" s="114">
        <f t="shared" si="1"/>
        <v>45443</v>
      </c>
      <c r="X1" s="114">
        <f t="shared" si="1"/>
        <v>45473</v>
      </c>
      <c r="Y1" s="114">
        <f t="shared" si="1"/>
        <v>45504</v>
      </c>
      <c r="Z1" s="114">
        <f t="shared" si="1"/>
        <v>45535</v>
      </c>
      <c r="AA1" s="114">
        <f t="shared" si="1"/>
        <v>45565</v>
      </c>
      <c r="AB1" s="114">
        <f t="shared" si="1"/>
        <v>45596</v>
      </c>
      <c r="AC1" s="114">
        <f t="shared" si="1"/>
        <v>45626</v>
      </c>
      <c r="AD1" s="114">
        <f t="shared" si="1"/>
        <v>45657</v>
      </c>
      <c r="AE1" s="114">
        <f t="shared" si="1"/>
        <v>45688</v>
      </c>
      <c r="AF1" s="114">
        <f t="shared" si="1"/>
        <v>45716</v>
      </c>
      <c r="AG1" s="114">
        <f t="shared" si="1"/>
        <v>45747</v>
      </c>
      <c r="AH1" s="114">
        <f t="shared" si="1"/>
        <v>45777</v>
      </c>
      <c r="AI1" s="114">
        <f t="shared" si="1"/>
        <v>45808</v>
      </c>
      <c r="AJ1" s="114">
        <f t="shared" si="1"/>
        <v>45838</v>
      </c>
      <c r="AK1" s="114">
        <f t="shared" si="1"/>
        <v>45869</v>
      </c>
      <c r="AL1" s="114">
        <f t="shared" si="1"/>
        <v>45900</v>
      </c>
      <c r="AM1" s="114">
        <f t="shared" si="1"/>
        <v>45930</v>
      </c>
      <c r="AN1" s="114">
        <f t="shared" si="1"/>
        <v>45961</v>
      </c>
      <c r="AO1" s="114">
        <f t="shared" si="1"/>
        <v>45991</v>
      </c>
      <c r="AP1" s="114">
        <f t="shared" si="1"/>
        <v>46022</v>
      </c>
      <c r="AQ1" s="114">
        <f t="shared" si="1"/>
        <v>46053</v>
      </c>
      <c r="AR1" s="114">
        <f t="shared" si="1"/>
        <v>46081</v>
      </c>
      <c r="AS1" s="114">
        <f t="shared" si="1"/>
        <v>46112</v>
      </c>
      <c r="AT1" s="114">
        <f t="shared" si="1"/>
        <v>46142</v>
      </c>
      <c r="AU1" s="114">
        <f t="shared" si="1"/>
        <v>46173</v>
      </c>
      <c r="AV1" s="114">
        <f t="shared" si="1"/>
        <v>46203</v>
      </c>
      <c r="AW1" s="114">
        <f t="shared" si="1"/>
        <v>46234</v>
      </c>
      <c r="AX1" s="114">
        <f t="shared" si="1"/>
        <v>46265</v>
      </c>
      <c r="AY1" s="114">
        <f t="shared" si="1"/>
        <v>46295</v>
      </c>
      <c r="AZ1" s="114">
        <f t="shared" si="1"/>
        <v>46326</v>
      </c>
      <c r="BA1" s="114">
        <f t="shared" si="1"/>
        <v>46356</v>
      </c>
      <c r="BB1" s="114">
        <f t="shared" si="1"/>
        <v>46387</v>
      </c>
      <c r="BC1" s="114">
        <f t="shared" si="1"/>
        <v>46418</v>
      </c>
      <c r="BD1" s="114">
        <f t="shared" si="1"/>
        <v>46446</v>
      </c>
      <c r="BE1" s="114">
        <f t="shared" si="1"/>
        <v>46477</v>
      </c>
      <c r="BF1" s="114">
        <f t="shared" si="1"/>
        <v>46507</v>
      </c>
      <c r="BG1" s="114">
        <f t="shared" si="1"/>
        <v>46538</v>
      </c>
      <c r="BH1" s="114">
        <f t="shared" si="1"/>
        <v>46568</v>
      </c>
      <c r="BI1" s="114">
        <f t="shared" si="1"/>
        <v>46599</v>
      </c>
      <c r="BJ1" s="114">
        <f t="shared" si="1"/>
        <v>46630</v>
      </c>
      <c r="BK1" s="114">
        <f t="shared" si="1"/>
        <v>46660</v>
      </c>
      <c r="BL1" s="114">
        <f t="shared" si="1"/>
        <v>46691</v>
      </c>
      <c r="BM1" s="114">
        <f t="shared" si="1"/>
        <v>46721</v>
      </c>
      <c r="BN1" s="114">
        <f t="shared" si="1"/>
        <v>46752</v>
      </c>
      <c r="BO1" s="114">
        <f t="shared" si="1"/>
        <v>46783</v>
      </c>
      <c r="BP1" s="114">
        <f t="shared" si="1"/>
        <v>46812</v>
      </c>
      <c r="BQ1" s="114">
        <f t="shared" si="1"/>
        <v>46843</v>
      </c>
      <c r="BR1" s="114">
        <f t="shared" si="1"/>
        <v>46873</v>
      </c>
      <c r="BS1" s="114">
        <f t="shared" si="1"/>
        <v>46904</v>
      </c>
      <c r="BT1" s="114">
        <f t="shared" si="1"/>
        <v>46934</v>
      </c>
      <c r="BU1" s="114">
        <f t="shared" si="1"/>
        <v>46965</v>
      </c>
      <c r="BV1" s="114">
        <f t="shared" si="1"/>
        <v>46996</v>
      </c>
      <c r="BW1" s="114">
        <f t="shared" si="1"/>
        <v>47026</v>
      </c>
      <c r="BX1" s="114">
        <f t="shared" si="1"/>
        <v>47057</v>
      </c>
      <c r="BY1" s="114">
        <f t="shared" si="1"/>
        <v>47087</v>
      </c>
      <c r="BZ1" s="114">
        <f t="shared" si="1"/>
        <v>47118</v>
      </c>
      <c r="CA1" s="114">
        <f t="shared" si="1"/>
        <v>47149</v>
      </c>
      <c r="CB1" s="114">
        <f t="shared" si="1"/>
        <v>47177</v>
      </c>
      <c r="CC1" s="114">
        <f t="shared" si="1"/>
        <v>47208</v>
      </c>
      <c r="CD1" s="114">
        <f t="shared" si="1"/>
        <v>47238</v>
      </c>
      <c r="CE1" s="114">
        <f t="shared" ref="CE1:CL1" si="2">CE2</f>
        <v>47269</v>
      </c>
      <c r="CF1" s="114">
        <f t="shared" si="2"/>
        <v>47299</v>
      </c>
      <c r="CG1" s="114">
        <f t="shared" si="2"/>
        <v>47330</v>
      </c>
      <c r="CH1" s="114">
        <f t="shared" si="2"/>
        <v>47361</v>
      </c>
      <c r="CI1" s="114">
        <f t="shared" si="2"/>
        <v>47391</v>
      </c>
      <c r="CJ1" s="114">
        <f t="shared" si="2"/>
        <v>47422</v>
      </c>
      <c r="CK1" s="114">
        <f t="shared" si="2"/>
        <v>47452</v>
      </c>
      <c r="CL1" s="114">
        <f t="shared" si="2"/>
        <v>47483</v>
      </c>
      <c r="CN1" s="230" t="str">
        <f t="shared" ref="CN1:DL1" si="3">IF(CN7=3,CN3&amp;" Q1",IF(CN7=6,CN3&amp;" Q2",IF(CN7=9,CN3&amp;" Q3",IF(CN7=12,CN3&amp;" Q4",0))))</f>
        <v>0 Q4</v>
      </c>
      <c r="CO1" s="230" t="str">
        <f t="shared" si="3"/>
        <v>0 Q1</v>
      </c>
      <c r="CP1" s="230" t="str">
        <f t="shared" si="3"/>
        <v>0 Q2</v>
      </c>
      <c r="CQ1" s="230" t="str">
        <f t="shared" si="3"/>
        <v>0 Q3</v>
      </c>
      <c r="CR1" s="230" t="str">
        <f t="shared" si="3"/>
        <v>0 Q4</v>
      </c>
      <c r="CS1" s="230" t="str">
        <f t="shared" si="3"/>
        <v>0 Q1</v>
      </c>
      <c r="CT1" s="230" t="str">
        <f t="shared" si="3"/>
        <v>0 Q2</v>
      </c>
      <c r="CU1" s="230" t="str">
        <f t="shared" si="3"/>
        <v>0 Q3</v>
      </c>
      <c r="CV1" s="230" t="str">
        <f t="shared" si="3"/>
        <v>0 Q4</v>
      </c>
      <c r="CW1" s="230" t="str">
        <f t="shared" si="3"/>
        <v>0 Q1</v>
      </c>
      <c r="CX1" s="230" t="str">
        <f t="shared" si="3"/>
        <v>0 Q2</v>
      </c>
      <c r="CY1" s="230" t="str">
        <f t="shared" si="3"/>
        <v>0 Q3</v>
      </c>
      <c r="CZ1" s="230" t="str">
        <f t="shared" si="3"/>
        <v>0 Q4</v>
      </c>
      <c r="DA1" s="230" t="str">
        <f t="shared" si="3"/>
        <v>0 Q1</v>
      </c>
      <c r="DB1" s="230" t="str">
        <f t="shared" si="3"/>
        <v>0 Q2</v>
      </c>
      <c r="DC1" s="230" t="str">
        <f t="shared" si="3"/>
        <v>0 Q3</v>
      </c>
      <c r="DD1" s="230" t="str">
        <f t="shared" si="3"/>
        <v>0 Q4</v>
      </c>
      <c r="DE1" s="230" t="str">
        <f t="shared" si="3"/>
        <v>0 Q1</v>
      </c>
      <c r="DF1" s="230" t="str">
        <f t="shared" si="3"/>
        <v>0 Q2</v>
      </c>
      <c r="DG1" s="230" t="str">
        <f t="shared" si="3"/>
        <v>0 Q3</v>
      </c>
      <c r="DH1" s="230" t="str">
        <f t="shared" si="3"/>
        <v>0 Q4</v>
      </c>
      <c r="DI1" s="230" t="str">
        <f t="shared" si="3"/>
        <v>0 Q1</v>
      </c>
      <c r="DJ1" s="230" t="str">
        <f t="shared" si="3"/>
        <v>0 Q2</v>
      </c>
      <c r="DK1" s="230" t="str">
        <f t="shared" si="3"/>
        <v>0 Q3</v>
      </c>
      <c r="DL1" s="230" t="str">
        <f t="shared" si="3"/>
        <v>0 Q4</v>
      </c>
    </row>
    <row r="2" spans="1:116" outlineLevel="1" x14ac:dyDescent="0.35">
      <c r="B2" s="8"/>
      <c r="C2" s="8"/>
      <c r="H2" s="8"/>
      <c r="I2" s="8">
        <f>K2-1</f>
        <v>2023</v>
      </c>
      <c r="J2" s="113">
        <f>K2-1</f>
        <v>2023</v>
      </c>
      <c r="K2" s="113">
        <f>'IS BS CF'!K3</f>
        <v>2024</v>
      </c>
      <c r="L2" s="113">
        <f>K2+1</f>
        <v>2025</v>
      </c>
      <c r="M2" s="113">
        <f>L2+1</f>
        <v>2026</v>
      </c>
      <c r="N2" s="113">
        <f>M2+1</f>
        <v>2027</v>
      </c>
      <c r="O2" s="113">
        <f>N2+1</f>
        <v>2028</v>
      </c>
      <c r="P2" s="113">
        <f>O2+1</f>
        <v>2029</v>
      </c>
      <c r="R2" s="114">
        <f>EOMONTH(S2,-1)</f>
        <v>45291</v>
      </c>
      <c r="S2" s="114">
        <f>'IS BS CF'!S3</f>
        <v>45322</v>
      </c>
      <c r="T2" s="114">
        <f t="shared" ref="T2:CE2" si="4">EOMONTH(S2,1)</f>
        <v>45351</v>
      </c>
      <c r="U2" s="114">
        <f t="shared" si="4"/>
        <v>45382</v>
      </c>
      <c r="V2" s="114">
        <f t="shared" si="4"/>
        <v>45412</v>
      </c>
      <c r="W2" s="114">
        <f t="shared" si="4"/>
        <v>45443</v>
      </c>
      <c r="X2" s="114">
        <f t="shared" si="4"/>
        <v>45473</v>
      </c>
      <c r="Y2" s="114">
        <f t="shared" si="4"/>
        <v>45504</v>
      </c>
      <c r="Z2" s="114">
        <f t="shared" si="4"/>
        <v>45535</v>
      </c>
      <c r="AA2" s="114">
        <f t="shared" si="4"/>
        <v>45565</v>
      </c>
      <c r="AB2" s="114">
        <f t="shared" si="4"/>
        <v>45596</v>
      </c>
      <c r="AC2" s="114">
        <f t="shared" si="4"/>
        <v>45626</v>
      </c>
      <c r="AD2" s="114">
        <f t="shared" si="4"/>
        <v>45657</v>
      </c>
      <c r="AE2" s="114">
        <f t="shared" si="4"/>
        <v>45688</v>
      </c>
      <c r="AF2" s="114">
        <f t="shared" si="4"/>
        <v>45716</v>
      </c>
      <c r="AG2" s="114">
        <f t="shared" si="4"/>
        <v>45747</v>
      </c>
      <c r="AH2" s="114">
        <f t="shared" si="4"/>
        <v>45777</v>
      </c>
      <c r="AI2" s="114">
        <f t="shared" si="4"/>
        <v>45808</v>
      </c>
      <c r="AJ2" s="114">
        <f t="shared" si="4"/>
        <v>45838</v>
      </c>
      <c r="AK2" s="114">
        <f t="shared" si="4"/>
        <v>45869</v>
      </c>
      <c r="AL2" s="114">
        <f t="shared" si="4"/>
        <v>45900</v>
      </c>
      <c r="AM2" s="114">
        <f t="shared" si="4"/>
        <v>45930</v>
      </c>
      <c r="AN2" s="114">
        <f t="shared" si="4"/>
        <v>45961</v>
      </c>
      <c r="AO2" s="114">
        <f t="shared" si="4"/>
        <v>45991</v>
      </c>
      <c r="AP2" s="114">
        <f t="shared" si="4"/>
        <v>46022</v>
      </c>
      <c r="AQ2" s="114">
        <f t="shared" si="4"/>
        <v>46053</v>
      </c>
      <c r="AR2" s="114">
        <f t="shared" si="4"/>
        <v>46081</v>
      </c>
      <c r="AS2" s="114">
        <f t="shared" si="4"/>
        <v>46112</v>
      </c>
      <c r="AT2" s="114">
        <f t="shared" si="4"/>
        <v>46142</v>
      </c>
      <c r="AU2" s="114">
        <f t="shared" si="4"/>
        <v>46173</v>
      </c>
      <c r="AV2" s="114">
        <f t="shared" si="4"/>
        <v>46203</v>
      </c>
      <c r="AW2" s="114">
        <f t="shared" si="4"/>
        <v>46234</v>
      </c>
      <c r="AX2" s="114">
        <f t="shared" si="4"/>
        <v>46265</v>
      </c>
      <c r="AY2" s="114">
        <f t="shared" si="4"/>
        <v>46295</v>
      </c>
      <c r="AZ2" s="114">
        <f t="shared" si="4"/>
        <v>46326</v>
      </c>
      <c r="BA2" s="114">
        <f t="shared" si="4"/>
        <v>46356</v>
      </c>
      <c r="BB2" s="114">
        <f t="shared" si="4"/>
        <v>46387</v>
      </c>
      <c r="BC2" s="114">
        <f t="shared" si="4"/>
        <v>46418</v>
      </c>
      <c r="BD2" s="114">
        <f t="shared" si="4"/>
        <v>46446</v>
      </c>
      <c r="BE2" s="114">
        <f t="shared" si="4"/>
        <v>46477</v>
      </c>
      <c r="BF2" s="114">
        <f t="shared" si="4"/>
        <v>46507</v>
      </c>
      <c r="BG2" s="114">
        <f t="shared" si="4"/>
        <v>46538</v>
      </c>
      <c r="BH2" s="114">
        <f t="shared" si="4"/>
        <v>46568</v>
      </c>
      <c r="BI2" s="114">
        <f t="shared" si="4"/>
        <v>46599</v>
      </c>
      <c r="BJ2" s="114">
        <f t="shared" si="4"/>
        <v>46630</v>
      </c>
      <c r="BK2" s="114">
        <f t="shared" si="4"/>
        <v>46660</v>
      </c>
      <c r="BL2" s="114">
        <f t="shared" si="4"/>
        <v>46691</v>
      </c>
      <c r="BM2" s="114">
        <f t="shared" si="4"/>
        <v>46721</v>
      </c>
      <c r="BN2" s="114">
        <f t="shared" si="4"/>
        <v>46752</v>
      </c>
      <c r="BO2" s="114">
        <f t="shared" si="4"/>
        <v>46783</v>
      </c>
      <c r="BP2" s="114">
        <f t="shared" si="4"/>
        <v>46812</v>
      </c>
      <c r="BQ2" s="114">
        <f t="shared" si="4"/>
        <v>46843</v>
      </c>
      <c r="BR2" s="114">
        <f t="shared" si="4"/>
        <v>46873</v>
      </c>
      <c r="BS2" s="114">
        <f t="shared" si="4"/>
        <v>46904</v>
      </c>
      <c r="BT2" s="114">
        <f t="shared" si="4"/>
        <v>46934</v>
      </c>
      <c r="BU2" s="114">
        <f t="shared" si="4"/>
        <v>46965</v>
      </c>
      <c r="BV2" s="114">
        <f t="shared" si="4"/>
        <v>46996</v>
      </c>
      <c r="BW2" s="114">
        <f t="shared" si="4"/>
        <v>47026</v>
      </c>
      <c r="BX2" s="114">
        <f t="shared" si="4"/>
        <v>47057</v>
      </c>
      <c r="BY2" s="114">
        <f t="shared" si="4"/>
        <v>47087</v>
      </c>
      <c r="BZ2" s="114">
        <f t="shared" si="4"/>
        <v>47118</v>
      </c>
      <c r="CA2" s="114">
        <f t="shared" si="4"/>
        <v>47149</v>
      </c>
      <c r="CB2" s="114">
        <f t="shared" si="4"/>
        <v>47177</v>
      </c>
      <c r="CC2" s="114">
        <f t="shared" si="4"/>
        <v>47208</v>
      </c>
      <c r="CD2" s="114">
        <f t="shared" si="4"/>
        <v>47238</v>
      </c>
      <c r="CE2" s="114">
        <f t="shared" si="4"/>
        <v>47269</v>
      </c>
      <c r="CF2" s="114">
        <f t="shared" ref="CF2:CL2" si="5">EOMONTH(CE2,1)</f>
        <v>47299</v>
      </c>
      <c r="CG2" s="114">
        <f t="shared" si="5"/>
        <v>47330</v>
      </c>
      <c r="CH2" s="114">
        <f t="shared" si="5"/>
        <v>47361</v>
      </c>
      <c r="CI2" s="114">
        <f t="shared" si="5"/>
        <v>47391</v>
      </c>
      <c r="CJ2" s="114">
        <f t="shared" si="5"/>
        <v>47422</v>
      </c>
      <c r="CK2" s="114">
        <f t="shared" si="5"/>
        <v>47452</v>
      </c>
      <c r="CL2" s="114">
        <f t="shared" si="5"/>
        <v>47483</v>
      </c>
      <c r="CN2" s="229">
        <f>EOMONTH(CO2,-3)</f>
        <v>45291</v>
      </c>
      <c r="CO2" s="112">
        <v>45352</v>
      </c>
      <c r="CP2" s="229">
        <f t="shared" ref="CP2:DL2" si="6">EOMONTH(CO2,3)</f>
        <v>45473</v>
      </c>
      <c r="CQ2" s="229">
        <f t="shared" si="6"/>
        <v>45565</v>
      </c>
      <c r="CR2" s="229">
        <f t="shared" si="6"/>
        <v>45657</v>
      </c>
      <c r="CS2" s="229">
        <f t="shared" si="6"/>
        <v>45747</v>
      </c>
      <c r="CT2" s="229">
        <f t="shared" si="6"/>
        <v>45838</v>
      </c>
      <c r="CU2" s="229">
        <f t="shared" si="6"/>
        <v>45930</v>
      </c>
      <c r="CV2" s="229">
        <f t="shared" si="6"/>
        <v>46022</v>
      </c>
      <c r="CW2" s="229">
        <f t="shared" si="6"/>
        <v>46112</v>
      </c>
      <c r="CX2" s="229">
        <f t="shared" si="6"/>
        <v>46203</v>
      </c>
      <c r="CY2" s="229">
        <f t="shared" si="6"/>
        <v>46295</v>
      </c>
      <c r="CZ2" s="229">
        <f t="shared" si="6"/>
        <v>46387</v>
      </c>
      <c r="DA2" s="229">
        <f t="shared" si="6"/>
        <v>46477</v>
      </c>
      <c r="DB2" s="229">
        <f t="shared" si="6"/>
        <v>46568</v>
      </c>
      <c r="DC2" s="229">
        <f t="shared" si="6"/>
        <v>46660</v>
      </c>
      <c r="DD2" s="229">
        <f t="shared" si="6"/>
        <v>46752</v>
      </c>
      <c r="DE2" s="229">
        <f t="shared" si="6"/>
        <v>46843</v>
      </c>
      <c r="DF2" s="229">
        <f t="shared" si="6"/>
        <v>46934</v>
      </c>
      <c r="DG2" s="229">
        <f t="shared" si="6"/>
        <v>47026</v>
      </c>
      <c r="DH2" s="229">
        <f t="shared" si="6"/>
        <v>47118</v>
      </c>
      <c r="DI2" s="229">
        <f t="shared" si="6"/>
        <v>47208</v>
      </c>
      <c r="DJ2" s="229">
        <f t="shared" si="6"/>
        <v>47299</v>
      </c>
      <c r="DK2" s="229">
        <f t="shared" si="6"/>
        <v>47391</v>
      </c>
      <c r="DL2" s="229">
        <f t="shared" si="6"/>
        <v>47483</v>
      </c>
    </row>
    <row r="3" spans="1:116" outlineLevel="1" x14ac:dyDescent="0.35">
      <c r="G3" s="13" t="s">
        <v>642</v>
      </c>
      <c r="I3"/>
      <c r="J3"/>
      <c r="R3" s="286">
        <f t="shared" ref="R3" si="7">YEAR(R2)</f>
        <v>2023</v>
      </c>
      <c r="S3" s="233">
        <f>YEAR(S2)*('IS BS CF'!$N$8="Monthly")</f>
        <v>2024</v>
      </c>
      <c r="T3" s="233">
        <f>YEAR(T2)*('IS BS CF'!$N$8="Monthly")</f>
        <v>2024</v>
      </c>
      <c r="U3" s="233">
        <f>YEAR(U2)*('IS BS CF'!$N$8="Monthly")</f>
        <v>2024</v>
      </c>
      <c r="V3" s="233">
        <f>YEAR(V2)*('IS BS CF'!$N$8="Monthly")</f>
        <v>2024</v>
      </c>
      <c r="W3" s="233">
        <f>YEAR(W2)*('IS BS CF'!$N$8="Monthly")</f>
        <v>2024</v>
      </c>
      <c r="X3" s="233">
        <f>YEAR(X2)*('IS BS CF'!$N$8="Monthly")</f>
        <v>2024</v>
      </c>
      <c r="Y3" s="233">
        <f>YEAR(Y2)*('IS BS CF'!$N$8="Monthly")</f>
        <v>2024</v>
      </c>
      <c r="Z3" s="233">
        <f>YEAR(Z2)*('IS BS CF'!$N$8="Monthly")</f>
        <v>2024</v>
      </c>
      <c r="AA3" s="233">
        <f>YEAR(AA2)*('IS BS CF'!$N$8="Monthly")</f>
        <v>2024</v>
      </c>
      <c r="AB3" s="233">
        <f>YEAR(AB2)*('IS BS CF'!$N$8="Monthly")</f>
        <v>2024</v>
      </c>
      <c r="AC3" s="233">
        <f>YEAR(AC2)*('IS BS CF'!$N$8="Monthly")</f>
        <v>2024</v>
      </c>
      <c r="AD3" s="233">
        <f>YEAR(AD2)*('IS BS CF'!$N$8="Monthly")</f>
        <v>2024</v>
      </c>
      <c r="AE3" s="233">
        <f>YEAR(AE2)*('IS BS CF'!$N$8="Monthly")</f>
        <v>2025</v>
      </c>
      <c r="AF3" s="233">
        <f>YEAR(AF2)*('IS BS CF'!$N$8="Monthly")</f>
        <v>2025</v>
      </c>
      <c r="AG3" s="233">
        <f>YEAR(AG2)*('IS BS CF'!$N$8="Monthly")</f>
        <v>2025</v>
      </c>
      <c r="AH3" s="233">
        <f>YEAR(AH2)*('IS BS CF'!$N$8="Monthly")</f>
        <v>2025</v>
      </c>
      <c r="AI3" s="233">
        <f>YEAR(AI2)*('IS BS CF'!$N$8="Monthly")</f>
        <v>2025</v>
      </c>
      <c r="AJ3" s="233">
        <f>YEAR(AJ2)*('IS BS CF'!$N$8="Monthly")</f>
        <v>2025</v>
      </c>
      <c r="AK3" s="233">
        <f>YEAR(AK2)*('IS BS CF'!$N$8="Monthly")</f>
        <v>2025</v>
      </c>
      <c r="AL3" s="233">
        <f>YEAR(AL2)*('IS BS CF'!$N$8="Monthly")</f>
        <v>2025</v>
      </c>
      <c r="AM3" s="233">
        <f>YEAR(AM2)*('IS BS CF'!$N$8="Monthly")</f>
        <v>2025</v>
      </c>
      <c r="AN3" s="233">
        <f>YEAR(AN2)*('IS BS CF'!$N$8="Monthly")</f>
        <v>2025</v>
      </c>
      <c r="AO3" s="233">
        <f>YEAR(AO2)*('IS BS CF'!$N$8="Monthly")</f>
        <v>2025</v>
      </c>
      <c r="AP3" s="233">
        <f>YEAR(AP2)*('IS BS CF'!$N$8="Monthly")</f>
        <v>2025</v>
      </c>
      <c r="AQ3" s="233">
        <f>YEAR(AQ2)*('IS BS CF'!$N$8="Monthly")</f>
        <v>2026</v>
      </c>
      <c r="AR3" s="233">
        <f>YEAR(AR2)*('IS BS CF'!$N$8="Monthly")</f>
        <v>2026</v>
      </c>
      <c r="AS3" s="233">
        <f>YEAR(AS2)*('IS BS CF'!$N$8="Monthly")</f>
        <v>2026</v>
      </c>
      <c r="AT3" s="233">
        <f>YEAR(AT2)*('IS BS CF'!$N$8="Monthly")</f>
        <v>2026</v>
      </c>
      <c r="AU3" s="233">
        <f>YEAR(AU2)*('IS BS CF'!$N$8="Monthly")</f>
        <v>2026</v>
      </c>
      <c r="AV3" s="233">
        <f>YEAR(AV2)*('IS BS CF'!$N$8="Monthly")</f>
        <v>2026</v>
      </c>
      <c r="AW3" s="233">
        <f>YEAR(AW2)*('IS BS CF'!$N$8="Monthly")</f>
        <v>2026</v>
      </c>
      <c r="AX3" s="233">
        <f>YEAR(AX2)*('IS BS CF'!$N$8="Monthly")</f>
        <v>2026</v>
      </c>
      <c r="AY3" s="233">
        <f>YEAR(AY2)*('IS BS CF'!$N$8="Monthly")</f>
        <v>2026</v>
      </c>
      <c r="AZ3" s="233">
        <f>YEAR(AZ2)*('IS BS CF'!$N$8="Monthly")</f>
        <v>2026</v>
      </c>
      <c r="BA3" s="233">
        <f>YEAR(BA2)*('IS BS CF'!$N$8="Monthly")</f>
        <v>2026</v>
      </c>
      <c r="BB3" s="233">
        <f>YEAR(BB2)*('IS BS CF'!$N$8="Monthly")</f>
        <v>2026</v>
      </c>
      <c r="BC3" s="233">
        <f>YEAR(BC2)*('IS BS CF'!$N$8="Monthly")</f>
        <v>2027</v>
      </c>
      <c r="BD3" s="233">
        <f>YEAR(BD2)*('IS BS CF'!$N$8="Monthly")</f>
        <v>2027</v>
      </c>
      <c r="BE3" s="233">
        <f>YEAR(BE2)*('IS BS CF'!$N$8="Monthly")</f>
        <v>2027</v>
      </c>
      <c r="BF3" s="233">
        <f>YEAR(BF2)*('IS BS CF'!$N$8="Monthly")</f>
        <v>2027</v>
      </c>
      <c r="BG3" s="233">
        <f>YEAR(BG2)*('IS BS CF'!$N$8="Monthly")</f>
        <v>2027</v>
      </c>
      <c r="BH3" s="233">
        <f>YEAR(BH2)*('IS BS CF'!$N$8="Monthly")</f>
        <v>2027</v>
      </c>
      <c r="BI3" s="233">
        <f>YEAR(BI2)*('IS BS CF'!$N$8="Monthly")</f>
        <v>2027</v>
      </c>
      <c r="BJ3" s="233">
        <f>YEAR(BJ2)*('IS BS CF'!$N$8="Monthly")</f>
        <v>2027</v>
      </c>
      <c r="BK3" s="233">
        <f>YEAR(BK2)*('IS BS CF'!$N$8="Monthly")</f>
        <v>2027</v>
      </c>
      <c r="BL3" s="233">
        <f>YEAR(BL2)*('IS BS CF'!$N$8="Monthly")</f>
        <v>2027</v>
      </c>
      <c r="BM3" s="233">
        <f>YEAR(BM2)*('IS BS CF'!$N$8="Monthly")</f>
        <v>2027</v>
      </c>
      <c r="BN3" s="233">
        <f>YEAR(BN2)*('IS BS CF'!$N$8="Monthly")</f>
        <v>2027</v>
      </c>
      <c r="BO3" s="233">
        <f>YEAR(BO2)*('IS BS CF'!$N$8="Monthly")</f>
        <v>2028</v>
      </c>
      <c r="BP3" s="233">
        <f>YEAR(BP2)*('IS BS CF'!$N$8="Monthly")</f>
        <v>2028</v>
      </c>
      <c r="BQ3" s="233">
        <f>YEAR(BQ2)*('IS BS CF'!$N$8="Monthly")</f>
        <v>2028</v>
      </c>
      <c r="BR3" s="233">
        <f>YEAR(BR2)*('IS BS CF'!$N$8="Monthly")</f>
        <v>2028</v>
      </c>
      <c r="BS3" s="233">
        <f>YEAR(BS2)*('IS BS CF'!$N$8="Monthly")</f>
        <v>2028</v>
      </c>
      <c r="BT3" s="233">
        <f>YEAR(BT2)*('IS BS CF'!$N$8="Monthly")</f>
        <v>2028</v>
      </c>
      <c r="BU3" s="233">
        <f>YEAR(BU2)*('IS BS CF'!$N$8="Monthly")</f>
        <v>2028</v>
      </c>
      <c r="BV3" s="233">
        <f>YEAR(BV2)*('IS BS CF'!$N$8="Monthly")</f>
        <v>2028</v>
      </c>
      <c r="BW3" s="233">
        <f>YEAR(BW2)*('IS BS CF'!$N$8="Monthly")</f>
        <v>2028</v>
      </c>
      <c r="BX3" s="233">
        <f>YEAR(BX2)*('IS BS CF'!$N$8="Monthly")</f>
        <v>2028</v>
      </c>
      <c r="BY3" s="233">
        <f>YEAR(BY2)*('IS BS CF'!$N$8="Monthly")</f>
        <v>2028</v>
      </c>
      <c r="BZ3" s="233">
        <f>YEAR(BZ2)*('IS BS CF'!$N$8="Monthly")</f>
        <v>2028</v>
      </c>
      <c r="CA3" s="233">
        <f>YEAR(CA2)*('IS BS CF'!$N$8="Monthly")</f>
        <v>2029</v>
      </c>
      <c r="CB3" s="233">
        <f>YEAR(CB2)*('IS BS CF'!$N$8="Monthly")</f>
        <v>2029</v>
      </c>
      <c r="CC3" s="233">
        <f>YEAR(CC2)*('IS BS CF'!$N$8="Monthly")</f>
        <v>2029</v>
      </c>
      <c r="CD3" s="233">
        <f>YEAR(CD2)*('IS BS CF'!$N$8="Monthly")</f>
        <v>2029</v>
      </c>
      <c r="CE3" s="233">
        <f>YEAR(CE2)*('IS BS CF'!$N$8="Monthly")</f>
        <v>2029</v>
      </c>
      <c r="CF3" s="233">
        <f>YEAR(CF2)*('IS BS CF'!$N$8="Monthly")</f>
        <v>2029</v>
      </c>
      <c r="CG3" s="233">
        <f>YEAR(CG2)*('IS BS CF'!$N$8="Monthly")</f>
        <v>2029</v>
      </c>
      <c r="CH3" s="233">
        <f>YEAR(CH2)*('IS BS CF'!$N$8="Monthly")</f>
        <v>2029</v>
      </c>
      <c r="CI3" s="233">
        <f>YEAR(CI2)*('IS BS CF'!$N$8="Monthly")</f>
        <v>2029</v>
      </c>
      <c r="CJ3" s="233">
        <f>YEAR(CJ2)*('IS BS CF'!$N$8="Monthly")</f>
        <v>2029</v>
      </c>
      <c r="CK3" s="233">
        <f>YEAR(CK2)*('IS BS CF'!$N$8="Monthly")</f>
        <v>2029</v>
      </c>
      <c r="CL3" s="233">
        <f>YEAR(CL2)*('IS BS CF'!$N$8="Monthly")</f>
        <v>2029</v>
      </c>
      <c r="CN3" s="233">
        <f>YEAR(CN2)*('IS BS CF'!$N$8="Quarterly")</f>
        <v>0</v>
      </c>
      <c r="CO3" s="233">
        <f>YEAR(CO2)*('IS BS CF'!$N$8="Quarterly")</f>
        <v>0</v>
      </c>
      <c r="CP3" s="233">
        <f>YEAR(CP2)*('IS BS CF'!$N$8="Quarterly")</f>
        <v>0</v>
      </c>
      <c r="CQ3" s="233">
        <f>YEAR(CQ2)*('IS BS CF'!$N$8="Quarterly")</f>
        <v>0</v>
      </c>
      <c r="CR3" s="233">
        <f>YEAR(CR2)*('IS BS CF'!$N$8="Quarterly")</f>
        <v>0</v>
      </c>
      <c r="CS3" s="233">
        <f>YEAR(CS2)*('IS BS CF'!$N$8="Quarterly")</f>
        <v>0</v>
      </c>
      <c r="CT3" s="233">
        <f>YEAR(CT2)*('IS BS CF'!$N$8="Quarterly")</f>
        <v>0</v>
      </c>
      <c r="CU3" s="233">
        <f>YEAR(CU2)*('IS BS CF'!$N$8="Quarterly")</f>
        <v>0</v>
      </c>
      <c r="CV3" s="233">
        <f>YEAR(CV2)*('IS BS CF'!$N$8="Quarterly")</f>
        <v>0</v>
      </c>
      <c r="CW3" s="233">
        <f>YEAR(CW2)*('IS BS CF'!$N$8="Quarterly")</f>
        <v>0</v>
      </c>
      <c r="CX3" s="233">
        <f>YEAR(CX2)*('IS BS CF'!$N$8="Quarterly")</f>
        <v>0</v>
      </c>
      <c r="CY3" s="233">
        <f>YEAR(CY2)*('IS BS CF'!$N$8="Quarterly")</f>
        <v>0</v>
      </c>
      <c r="CZ3" s="233">
        <f>YEAR(CZ2)*('IS BS CF'!$N$8="Quarterly")</f>
        <v>0</v>
      </c>
      <c r="DA3" s="233">
        <f>YEAR(DA2)*('IS BS CF'!$N$8="Quarterly")</f>
        <v>0</v>
      </c>
      <c r="DB3" s="233">
        <f>YEAR(DB2)*('IS BS CF'!$N$8="Quarterly")</f>
        <v>0</v>
      </c>
      <c r="DC3" s="233">
        <f>YEAR(DC2)*('IS BS CF'!$N$8="Quarterly")</f>
        <v>0</v>
      </c>
      <c r="DD3" s="233">
        <f>YEAR(DD2)*('IS BS CF'!$N$8="Quarterly")</f>
        <v>0</v>
      </c>
      <c r="DE3" s="233">
        <f>YEAR(DE2)*('IS BS CF'!$N$8="Quarterly")</f>
        <v>0</v>
      </c>
      <c r="DF3" s="233">
        <f>YEAR(DF2)*('IS BS CF'!$N$8="Quarterly")</f>
        <v>0</v>
      </c>
      <c r="DG3" s="233">
        <f>YEAR(DG2)*('IS BS CF'!$N$8="Quarterly")</f>
        <v>0</v>
      </c>
      <c r="DH3" s="233">
        <f>YEAR(DH2)*('IS BS CF'!$N$8="Quarterly")</f>
        <v>0</v>
      </c>
      <c r="DI3" s="233">
        <f>YEAR(DI2)*('IS BS CF'!$N$8="Quarterly")</f>
        <v>0</v>
      </c>
      <c r="DJ3" s="233">
        <f>YEAR(DJ2)*('IS BS CF'!$N$8="Quarterly")</f>
        <v>0</v>
      </c>
      <c r="DK3" s="233">
        <f>YEAR(DK2)*('IS BS CF'!$N$8="Quarterly")</f>
        <v>0</v>
      </c>
      <c r="DL3" s="233">
        <f>YEAR(DL2)*('IS BS CF'!$N$8="Quarterly")</f>
        <v>0</v>
      </c>
    </row>
    <row r="4" spans="1:116" outlineLevel="1" x14ac:dyDescent="0.35">
      <c r="G4" s="13" t="s">
        <v>644</v>
      </c>
      <c r="I4"/>
      <c r="J4"/>
      <c r="R4" s="286">
        <f t="shared" ref="R4" si="8">R3*(MONTH(R2)=12)</f>
        <v>2023</v>
      </c>
      <c r="S4" s="233">
        <f>S3*(MONTH(S2)=12)*('IS BS CF'!$N$8="Monthly")</f>
        <v>0</v>
      </c>
      <c r="T4" s="233">
        <f>T3*(MONTH(T2)=12)*('IS BS CF'!$N$8="Monthly")</f>
        <v>0</v>
      </c>
      <c r="U4" s="233">
        <f>U3*(MONTH(U2)=12)*('IS BS CF'!$N$8="Monthly")</f>
        <v>0</v>
      </c>
      <c r="V4" s="233">
        <f>V3*(MONTH(V2)=12)*('IS BS CF'!$N$8="Monthly")</f>
        <v>0</v>
      </c>
      <c r="W4" s="233">
        <f>W3*(MONTH(W2)=12)*('IS BS CF'!$N$8="Monthly")</f>
        <v>0</v>
      </c>
      <c r="X4" s="233">
        <f>X3*(MONTH(X2)=12)*('IS BS CF'!$N$8="Monthly")</f>
        <v>0</v>
      </c>
      <c r="Y4" s="233">
        <f>Y3*(MONTH(Y2)=12)*('IS BS CF'!$N$8="Monthly")</f>
        <v>0</v>
      </c>
      <c r="Z4" s="233">
        <f>Z3*(MONTH(Z2)=12)*('IS BS CF'!$N$8="Monthly")</f>
        <v>0</v>
      </c>
      <c r="AA4" s="233">
        <f>AA3*(MONTH(AA2)=12)*('IS BS CF'!$N$8="Monthly")</f>
        <v>0</v>
      </c>
      <c r="AB4" s="233">
        <f>AB3*(MONTH(AB2)=12)*('IS BS CF'!$N$8="Monthly")</f>
        <v>0</v>
      </c>
      <c r="AC4" s="233">
        <f>AC3*(MONTH(AC2)=12)*('IS BS CF'!$N$8="Monthly")</f>
        <v>0</v>
      </c>
      <c r="AD4" s="233">
        <f>AD3*(MONTH(AD2)=12)*('IS BS CF'!$N$8="Monthly")</f>
        <v>2024</v>
      </c>
      <c r="AE4" s="233">
        <f>AE3*(MONTH(AE2)=12)*('IS BS CF'!$N$8="Monthly")</f>
        <v>0</v>
      </c>
      <c r="AF4" s="233">
        <f>AF3*(MONTH(AF2)=12)*('IS BS CF'!$N$8="Monthly")</f>
        <v>0</v>
      </c>
      <c r="AG4" s="233">
        <f>AG3*(MONTH(AG2)=12)*('IS BS CF'!$N$8="Monthly")</f>
        <v>0</v>
      </c>
      <c r="AH4" s="233">
        <f>AH3*(MONTH(AH2)=12)*('IS BS CF'!$N$8="Monthly")</f>
        <v>0</v>
      </c>
      <c r="AI4" s="233">
        <f>AI3*(MONTH(AI2)=12)*('IS BS CF'!$N$8="Monthly")</f>
        <v>0</v>
      </c>
      <c r="AJ4" s="233">
        <f>AJ3*(MONTH(AJ2)=12)*('IS BS CF'!$N$8="Monthly")</f>
        <v>0</v>
      </c>
      <c r="AK4" s="233">
        <f>AK3*(MONTH(AK2)=12)*('IS BS CF'!$N$8="Monthly")</f>
        <v>0</v>
      </c>
      <c r="AL4" s="233">
        <f>AL3*(MONTH(AL2)=12)*('IS BS CF'!$N$8="Monthly")</f>
        <v>0</v>
      </c>
      <c r="AM4" s="233">
        <f>AM3*(MONTH(AM2)=12)*('IS BS CF'!$N$8="Monthly")</f>
        <v>0</v>
      </c>
      <c r="AN4" s="233">
        <f>AN3*(MONTH(AN2)=12)*('IS BS CF'!$N$8="Monthly")</f>
        <v>0</v>
      </c>
      <c r="AO4" s="233">
        <f>AO3*(MONTH(AO2)=12)*('IS BS CF'!$N$8="Monthly")</f>
        <v>0</v>
      </c>
      <c r="AP4" s="233">
        <f>AP3*(MONTH(AP2)=12)*('IS BS CF'!$N$8="Monthly")</f>
        <v>2025</v>
      </c>
      <c r="AQ4" s="233">
        <f>AQ3*(MONTH(AQ2)=12)*('IS BS CF'!$N$8="Monthly")</f>
        <v>0</v>
      </c>
      <c r="AR4" s="233">
        <f>AR3*(MONTH(AR2)=12)*('IS BS CF'!$N$8="Monthly")</f>
        <v>0</v>
      </c>
      <c r="AS4" s="233">
        <f>AS3*(MONTH(AS2)=12)*('IS BS CF'!$N$8="Monthly")</f>
        <v>0</v>
      </c>
      <c r="AT4" s="233">
        <f>AT3*(MONTH(AT2)=12)*('IS BS CF'!$N$8="Monthly")</f>
        <v>0</v>
      </c>
      <c r="AU4" s="233">
        <f>AU3*(MONTH(AU2)=12)*('IS BS CF'!$N$8="Monthly")</f>
        <v>0</v>
      </c>
      <c r="AV4" s="233">
        <f>AV3*(MONTH(AV2)=12)*('IS BS CF'!$N$8="Monthly")</f>
        <v>0</v>
      </c>
      <c r="AW4" s="233">
        <f>AW3*(MONTH(AW2)=12)*('IS BS CF'!$N$8="Monthly")</f>
        <v>0</v>
      </c>
      <c r="AX4" s="233">
        <f>AX3*(MONTH(AX2)=12)*('IS BS CF'!$N$8="Monthly")</f>
        <v>0</v>
      </c>
      <c r="AY4" s="233">
        <f>AY3*(MONTH(AY2)=12)*('IS BS CF'!$N$8="Monthly")</f>
        <v>0</v>
      </c>
      <c r="AZ4" s="233">
        <f>AZ3*(MONTH(AZ2)=12)*('IS BS CF'!$N$8="Monthly")</f>
        <v>0</v>
      </c>
      <c r="BA4" s="233">
        <f>BA3*(MONTH(BA2)=12)*('IS BS CF'!$N$8="Monthly")</f>
        <v>0</v>
      </c>
      <c r="BB4" s="233">
        <f>BB3*(MONTH(BB2)=12)*('IS BS CF'!$N$8="Monthly")</f>
        <v>2026</v>
      </c>
      <c r="BC4" s="233">
        <f>BC3*(MONTH(BC2)=12)*('IS BS CF'!$N$8="Monthly")</f>
        <v>0</v>
      </c>
      <c r="BD4" s="233">
        <f>BD3*(MONTH(BD2)=12)*('IS BS CF'!$N$8="Monthly")</f>
        <v>0</v>
      </c>
      <c r="BE4" s="233">
        <f>BE3*(MONTH(BE2)=12)*('IS BS CF'!$N$8="Monthly")</f>
        <v>0</v>
      </c>
      <c r="BF4" s="233">
        <f>BF3*(MONTH(BF2)=12)*('IS BS CF'!$N$8="Monthly")</f>
        <v>0</v>
      </c>
      <c r="BG4" s="233">
        <f>BG3*(MONTH(BG2)=12)*('IS BS CF'!$N$8="Monthly")</f>
        <v>0</v>
      </c>
      <c r="BH4" s="233">
        <f>BH3*(MONTH(BH2)=12)*('IS BS CF'!$N$8="Monthly")</f>
        <v>0</v>
      </c>
      <c r="BI4" s="233">
        <f>BI3*(MONTH(BI2)=12)*('IS BS CF'!$N$8="Monthly")</f>
        <v>0</v>
      </c>
      <c r="BJ4" s="233">
        <f>BJ3*(MONTH(BJ2)=12)*('IS BS CF'!$N$8="Monthly")</f>
        <v>0</v>
      </c>
      <c r="BK4" s="233">
        <f>BK3*(MONTH(BK2)=12)*('IS BS CF'!$N$8="Monthly")</f>
        <v>0</v>
      </c>
      <c r="BL4" s="233">
        <f>BL3*(MONTH(BL2)=12)*('IS BS CF'!$N$8="Monthly")</f>
        <v>0</v>
      </c>
      <c r="BM4" s="233">
        <f>BM3*(MONTH(BM2)=12)*('IS BS CF'!$N$8="Monthly")</f>
        <v>0</v>
      </c>
      <c r="BN4" s="233">
        <f>BN3*(MONTH(BN2)=12)*('IS BS CF'!$N$8="Monthly")</f>
        <v>2027</v>
      </c>
      <c r="BO4" s="233">
        <f>BO3*(MONTH(BO2)=12)*('IS BS CF'!$N$8="Monthly")</f>
        <v>0</v>
      </c>
      <c r="BP4" s="233">
        <f>BP3*(MONTH(BP2)=12)*('IS BS CF'!$N$8="Monthly")</f>
        <v>0</v>
      </c>
      <c r="BQ4" s="233">
        <f>BQ3*(MONTH(BQ2)=12)*('IS BS CF'!$N$8="Monthly")</f>
        <v>0</v>
      </c>
      <c r="BR4" s="233">
        <f>BR3*(MONTH(BR2)=12)*('IS BS CF'!$N$8="Monthly")</f>
        <v>0</v>
      </c>
      <c r="BS4" s="233">
        <f>BS3*(MONTH(BS2)=12)*('IS BS CF'!$N$8="Monthly")</f>
        <v>0</v>
      </c>
      <c r="BT4" s="233">
        <f>BT3*(MONTH(BT2)=12)*('IS BS CF'!$N$8="Monthly")</f>
        <v>0</v>
      </c>
      <c r="BU4" s="233">
        <f>BU3*(MONTH(BU2)=12)*('IS BS CF'!$N$8="Monthly")</f>
        <v>0</v>
      </c>
      <c r="BV4" s="233">
        <f>BV3*(MONTH(BV2)=12)*('IS BS CF'!$N$8="Monthly")</f>
        <v>0</v>
      </c>
      <c r="BW4" s="233">
        <f>BW3*(MONTH(BW2)=12)*('IS BS CF'!$N$8="Monthly")</f>
        <v>0</v>
      </c>
      <c r="BX4" s="233">
        <f>BX3*(MONTH(BX2)=12)*('IS BS CF'!$N$8="Monthly")</f>
        <v>0</v>
      </c>
      <c r="BY4" s="233">
        <f>BY3*(MONTH(BY2)=12)*('IS BS CF'!$N$8="Monthly")</f>
        <v>0</v>
      </c>
      <c r="BZ4" s="233">
        <f>BZ3*(MONTH(BZ2)=12)*('IS BS CF'!$N$8="Monthly")</f>
        <v>2028</v>
      </c>
      <c r="CA4" s="233">
        <f>CA3*(MONTH(CA2)=12)*('IS BS CF'!$N$8="Monthly")</f>
        <v>0</v>
      </c>
      <c r="CB4" s="233">
        <f>CB3*(MONTH(CB2)=12)*('IS BS CF'!$N$8="Monthly")</f>
        <v>0</v>
      </c>
      <c r="CC4" s="233">
        <f>CC3*(MONTH(CC2)=12)*('IS BS CF'!$N$8="Monthly")</f>
        <v>0</v>
      </c>
      <c r="CD4" s="233">
        <f>CD3*(MONTH(CD2)=12)*('IS BS CF'!$N$8="Monthly")</f>
        <v>0</v>
      </c>
      <c r="CE4" s="233">
        <f>CE3*(MONTH(CE2)=12)*('IS BS CF'!$N$8="Monthly")</f>
        <v>0</v>
      </c>
      <c r="CF4" s="233">
        <f>CF3*(MONTH(CF2)=12)*('IS BS CF'!$N$8="Monthly")</f>
        <v>0</v>
      </c>
      <c r="CG4" s="233">
        <f>CG3*(MONTH(CG2)=12)*('IS BS CF'!$N$8="Monthly")</f>
        <v>0</v>
      </c>
      <c r="CH4" s="233">
        <f>CH3*(MONTH(CH2)=12)*('IS BS CF'!$N$8="Monthly")</f>
        <v>0</v>
      </c>
      <c r="CI4" s="233">
        <f>CI3*(MONTH(CI2)=12)*('IS BS CF'!$N$8="Monthly")</f>
        <v>0</v>
      </c>
      <c r="CJ4" s="233">
        <f>CJ3*(MONTH(CJ2)=12)*('IS BS CF'!$N$8="Monthly")</f>
        <v>0</v>
      </c>
      <c r="CK4" s="233">
        <f>CK3*(MONTH(CK2)=12)*('IS BS CF'!$N$8="Monthly")</f>
        <v>0</v>
      </c>
      <c r="CL4" s="233">
        <f>CL3*(MONTH(CL2)=12)*('IS BS CF'!$N$8="Monthly")</f>
        <v>2029</v>
      </c>
      <c r="CN4" s="233">
        <f>CN3*(MONTH(CN2)=12)*('IS BS CF'!$N$8="Quarterly")</f>
        <v>0</v>
      </c>
      <c r="CO4" s="233">
        <f>CO3*(MONTH(CO2)=12)*('IS BS CF'!$N$8="Quarterly")</f>
        <v>0</v>
      </c>
      <c r="CP4" s="233">
        <f>CP3*(MONTH(CP2)=12)*('IS BS CF'!$N$8="Quarterly")</f>
        <v>0</v>
      </c>
      <c r="CQ4" s="233">
        <f>CQ3*(MONTH(CQ2)=12)*('IS BS CF'!$N$8="Quarterly")</f>
        <v>0</v>
      </c>
      <c r="CR4" s="233">
        <f>CR3*(MONTH(CR2)=12)*('IS BS CF'!$N$8="Quarterly")</f>
        <v>0</v>
      </c>
      <c r="CS4" s="233">
        <f>CS3*(MONTH(CS2)=12)*('IS BS CF'!$N$8="Quarterly")</f>
        <v>0</v>
      </c>
      <c r="CT4" s="233">
        <f>CT3*(MONTH(CT2)=12)*('IS BS CF'!$N$8="Quarterly")</f>
        <v>0</v>
      </c>
      <c r="CU4" s="233">
        <f>CU3*(MONTH(CU2)=12)*('IS BS CF'!$N$8="Quarterly")</f>
        <v>0</v>
      </c>
      <c r="CV4" s="233">
        <f>CV3*(MONTH(CV2)=12)*('IS BS CF'!$N$8="Quarterly")</f>
        <v>0</v>
      </c>
      <c r="CW4" s="233">
        <f>CW3*(MONTH(CW2)=12)*('IS BS CF'!$N$8="Quarterly")</f>
        <v>0</v>
      </c>
      <c r="CX4" s="233">
        <f>CX3*(MONTH(CX2)=12)*('IS BS CF'!$N$8="Quarterly")</f>
        <v>0</v>
      </c>
      <c r="CY4" s="233">
        <f>CY3*(MONTH(CY2)=12)*('IS BS CF'!$N$8="Quarterly")</f>
        <v>0</v>
      </c>
      <c r="CZ4" s="233">
        <f>CZ3*(MONTH(CZ2)=12)*('IS BS CF'!$N$8="Quarterly")</f>
        <v>0</v>
      </c>
      <c r="DA4" s="233">
        <f>DA3*(MONTH(DA2)=12)*('IS BS CF'!$N$8="Quarterly")</f>
        <v>0</v>
      </c>
      <c r="DB4" s="233">
        <f>DB3*(MONTH(DB2)=12)*('IS BS CF'!$N$8="Quarterly")</f>
        <v>0</v>
      </c>
      <c r="DC4" s="233">
        <f>DC3*(MONTH(DC2)=12)*('IS BS CF'!$N$8="Quarterly")</f>
        <v>0</v>
      </c>
      <c r="DD4" s="233">
        <f>DD3*(MONTH(DD2)=12)*('IS BS CF'!$N$8="Quarterly")</f>
        <v>0</v>
      </c>
      <c r="DE4" s="233">
        <f>DE3*(MONTH(DE2)=12)*('IS BS CF'!$N$8="Quarterly")</f>
        <v>0</v>
      </c>
      <c r="DF4" s="233">
        <f>DF3*(MONTH(DF2)=12)*('IS BS CF'!$N$8="Quarterly")</f>
        <v>0</v>
      </c>
      <c r="DG4" s="233">
        <f>DG3*(MONTH(DG2)=12)*('IS BS CF'!$N$8="Quarterly")</f>
        <v>0</v>
      </c>
      <c r="DH4" s="233">
        <f>DH3*(MONTH(DH2)=12)*('IS BS CF'!$N$8="Quarterly")</f>
        <v>0</v>
      </c>
      <c r="DI4" s="233">
        <f>DI3*(MONTH(DI2)=12)*('IS BS CF'!$N$8="Quarterly")</f>
        <v>0</v>
      </c>
      <c r="DJ4" s="233">
        <f>DJ3*(MONTH(DJ2)=12)*('IS BS CF'!$N$8="Quarterly")</f>
        <v>0</v>
      </c>
      <c r="DK4" s="233">
        <f>DK3*(MONTH(DK2)=12)*('IS BS CF'!$N$8="Quarterly")</f>
        <v>0</v>
      </c>
      <c r="DL4" s="233">
        <f>DL3*(MONTH(DL2)=12)*('IS BS CF'!$N$8="Quarterly")</f>
        <v>0</v>
      </c>
    </row>
    <row r="5" spans="1:116" outlineLevel="1" x14ac:dyDescent="0.35">
      <c r="G5" s="13" t="s">
        <v>675</v>
      </c>
      <c r="I5"/>
      <c r="J5"/>
      <c r="R5" s="286"/>
      <c r="S5" s="296">
        <v>12</v>
      </c>
      <c r="T5" s="296">
        <v>12</v>
      </c>
      <c r="U5" s="296">
        <v>12</v>
      </c>
      <c r="V5" s="296">
        <v>12</v>
      </c>
      <c r="W5" s="296">
        <v>12</v>
      </c>
      <c r="X5" s="296">
        <v>12</v>
      </c>
      <c r="Y5" s="296">
        <v>12</v>
      </c>
      <c r="Z5" s="296">
        <v>12</v>
      </c>
      <c r="AA5" s="296">
        <v>12</v>
      </c>
      <c r="AB5" s="296">
        <v>12</v>
      </c>
      <c r="AC5" s="296">
        <v>12</v>
      </c>
      <c r="AD5" s="296">
        <v>12</v>
      </c>
      <c r="AE5" s="296">
        <v>12</v>
      </c>
      <c r="AF5" s="296">
        <v>12</v>
      </c>
      <c r="AG5" s="296">
        <v>12</v>
      </c>
      <c r="AH5" s="296">
        <v>12</v>
      </c>
      <c r="AI5" s="296">
        <v>12</v>
      </c>
      <c r="AJ5" s="296">
        <v>12</v>
      </c>
      <c r="AK5" s="296">
        <v>12</v>
      </c>
      <c r="AL5" s="296">
        <v>12</v>
      </c>
      <c r="AM5" s="296">
        <v>12</v>
      </c>
      <c r="AN5" s="296">
        <v>12</v>
      </c>
      <c r="AO5" s="296">
        <v>12</v>
      </c>
      <c r="AP5" s="296">
        <v>12</v>
      </c>
      <c r="AQ5" s="296">
        <v>12</v>
      </c>
      <c r="AR5" s="296">
        <v>12</v>
      </c>
      <c r="AS5" s="296">
        <v>12</v>
      </c>
      <c r="AT5" s="296">
        <v>12</v>
      </c>
      <c r="AU5" s="296">
        <v>12</v>
      </c>
      <c r="AV5" s="296">
        <v>12</v>
      </c>
      <c r="AW5" s="296">
        <v>12</v>
      </c>
      <c r="AX5" s="296">
        <v>12</v>
      </c>
      <c r="AY5" s="296">
        <v>12</v>
      </c>
      <c r="AZ5" s="296">
        <v>12</v>
      </c>
      <c r="BA5" s="296">
        <v>12</v>
      </c>
      <c r="BB5" s="296">
        <v>12</v>
      </c>
      <c r="BC5" s="296">
        <v>12</v>
      </c>
      <c r="BD5" s="296">
        <v>12</v>
      </c>
      <c r="BE5" s="296">
        <v>12</v>
      </c>
      <c r="BF5" s="296">
        <v>12</v>
      </c>
      <c r="BG5" s="296">
        <v>12</v>
      </c>
      <c r="BH5" s="296">
        <v>12</v>
      </c>
      <c r="BI5" s="296">
        <v>12</v>
      </c>
      <c r="BJ5" s="296">
        <v>12</v>
      </c>
      <c r="BK5" s="296">
        <v>12</v>
      </c>
      <c r="BL5" s="296">
        <v>12</v>
      </c>
      <c r="BM5" s="296">
        <v>12</v>
      </c>
      <c r="BN5" s="296">
        <v>12</v>
      </c>
      <c r="BO5" s="296">
        <v>12</v>
      </c>
      <c r="BP5" s="296">
        <v>12</v>
      </c>
      <c r="BQ5" s="296">
        <v>12</v>
      </c>
      <c r="BR5" s="296">
        <v>12</v>
      </c>
      <c r="BS5" s="296">
        <v>12</v>
      </c>
      <c r="BT5" s="296">
        <v>12</v>
      </c>
      <c r="BU5" s="296">
        <v>12</v>
      </c>
      <c r="BV5" s="296">
        <v>12</v>
      </c>
      <c r="BW5" s="296">
        <v>12</v>
      </c>
      <c r="BX5" s="296">
        <v>12</v>
      </c>
      <c r="BY5" s="296">
        <v>12</v>
      </c>
      <c r="BZ5" s="296">
        <v>12</v>
      </c>
      <c r="CA5" s="296">
        <v>12</v>
      </c>
      <c r="CB5" s="296">
        <v>12</v>
      </c>
      <c r="CC5" s="296">
        <v>12</v>
      </c>
      <c r="CD5" s="296">
        <v>12</v>
      </c>
      <c r="CE5" s="296">
        <v>12</v>
      </c>
      <c r="CF5" s="296">
        <v>12</v>
      </c>
      <c r="CG5" s="296">
        <v>12</v>
      </c>
      <c r="CH5" s="296">
        <v>12</v>
      </c>
      <c r="CI5" s="296">
        <v>12</v>
      </c>
      <c r="CJ5" s="296">
        <v>12</v>
      </c>
      <c r="CK5" s="296">
        <v>12</v>
      </c>
      <c r="CL5" s="296">
        <v>12</v>
      </c>
      <c r="CN5"/>
      <c r="CO5" s="228">
        <v>4</v>
      </c>
      <c r="CP5" s="228">
        <v>4</v>
      </c>
      <c r="CQ5" s="228">
        <v>4</v>
      </c>
      <c r="CR5" s="228">
        <v>4</v>
      </c>
      <c r="CS5" s="228">
        <v>4</v>
      </c>
      <c r="CT5" s="228">
        <v>4</v>
      </c>
      <c r="CU5" s="228">
        <v>4</v>
      </c>
      <c r="CV5" s="228">
        <v>4</v>
      </c>
      <c r="CW5" s="228">
        <v>4</v>
      </c>
      <c r="CX5" s="228">
        <v>4</v>
      </c>
      <c r="CY5" s="228">
        <v>4</v>
      </c>
      <c r="CZ5" s="228">
        <v>4</v>
      </c>
      <c r="DA5" s="228">
        <v>4</v>
      </c>
      <c r="DB5" s="228">
        <v>4</v>
      </c>
      <c r="DC5" s="228">
        <v>4</v>
      </c>
      <c r="DD5" s="228">
        <v>4</v>
      </c>
      <c r="DE5" s="228">
        <v>4</v>
      </c>
      <c r="DF5" s="228">
        <v>4</v>
      </c>
      <c r="DG5" s="228">
        <v>4</v>
      </c>
      <c r="DH5" s="228">
        <v>4</v>
      </c>
      <c r="DI5" s="228">
        <v>4</v>
      </c>
      <c r="DJ5" s="228">
        <v>4</v>
      </c>
      <c r="DK5" s="228">
        <v>4</v>
      </c>
      <c r="DL5" s="228">
        <v>4</v>
      </c>
    </row>
    <row r="6" spans="1:116" outlineLevel="1" x14ac:dyDescent="0.35">
      <c r="G6" s="13" t="s">
        <v>731</v>
      </c>
      <c r="I6"/>
      <c r="J6"/>
      <c r="R6" s="296">
        <v>30</v>
      </c>
      <c r="S6" s="296">
        <v>30</v>
      </c>
      <c r="T6" s="296">
        <v>30</v>
      </c>
      <c r="U6" s="296">
        <v>30</v>
      </c>
      <c r="V6" s="296">
        <v>30</v>
      </c>
      <c r="W6" s="296">
        <v>30</v>
      </c>
      <c r="X6" s="296">
        <v>30</v>
      </c>
      <c r="Y6" s="296">
        <v>30</v>
      </c>
      <c r="Z6" s="296">
        <v>30</v>
      </c>
      <c r="AA6" s="296">
        <v>30</v>
      </c>
      <c r="AB6" s="296">
        <v>30</v>
      </c>
      <c r="AC6" s="296">
        <v>30</v>
      </c>
      <c r="AD6" s="296">
        <v>30</v>
      </c>
      <c r="AE6" s="296">
        <v>30</v>
      </c>
      <c r="AF6" s="296">
        <v>30</v>
      </c>
      <c r="AG6" s="296">
        <v>30</v>
      </c>
      <c r="AH6" s="296">
        <v>30</v>
      </c>
      <c r="AI6" s="296">
        <v>30</v>
      </c>
      <c r="AJ6" s="296">
        <v>30</v>
      </c>
      <c r="AK6" s="296">
        <v>30</v>
      </c>
      <c r="AL6" s="296">
        <v>30</v>
      </c>
      <c r="AM6" s="296">
        <v>30</v>
      </c>
      <c r="AN6" s="296">
        <v>30</v>
      </c>
      <c r="AO6" s="296">
        <v>30</v>
      </c>
      <c r="AP6" s="296">
        <v>30</v>
      </c>
      <c r="AQ6" s="296">
        <v>30</v>
      </c>
      <c r="AR6" s="296">
        <v>30</v>
      </c>
      <c r="AS6" s="296">
        <v>30</v>
      </c>
      <c r="AT6" s="296">
        <v>30</v>
      </c>
      <c r="AU6" s="296">
        <v>30</v>
      </c>
      <c r="AV6" s="296">
        <v>30</v>
      </c>
      <c r="AW6" s="296">
        <v>30</v>
      </c>
      <c r="AX6" s="296">
        <v>30</v>
      </c>
      <c r="AY6" s="296">
        <v>30</v>
      </c>
      <c r="AZ6" s="296">
        <v>30</v>
      </c>
      <c r="BA6" s="296">
        <v>30</v>
      </c>
      <c r="BB6" s="296">
        <v>30</v>
      </c>
      <c r="BC6" s="296">
        <v>30</v>
      </c>
      <c r="BD6" s="296">
        <v>30</v>
      </c>
      <c r="BE6" s="296">
        <v>30</v>
      </c>
      <c r="BF6" s="296">
        <v>30</v>
      </c>
      <c r="BG6" s="296">
        <v>30</v>
      </c>
      <c r="BH6" s="296">
        <v>30</v>
      </c>
      <c r="BI6" s="296">
        <v>30</v>
      </c>
      <c r="BJ6" s="296">
        <v>30</v>
      </c>
      <c r="BK6" s="296">
        <v>30</v>
      </c>
      <c r="BL6" s="296">
        <v>30</v>
      </c>
      <c r="BM6" s="296">
        <v>30</v>
      </c>
      <c r="BN6" s="296">
        <v>30</v>
      </c>
      <c r="BO6" s="296">
        <v>30</v>
      </c>
      <c r="BP6" s="296">
        <v>30</v>
      </c>
      <c r="BQ6" s="296">
        <v>30</v>
      </c>
      <c r="BR6" s="296">
        <v>30</v>
      </c>
      <c r="BS6" s="296">
        <v>30</v>
      </c>
      <c r="BT6" s="296">
        <v>30</v>
      </c>
      <c r="BU6" s="296">
        <v>30</v>
      </c>
      <c r="BV6" s="296">
        <v>30</v>
      </c>
      <c r="BW6" s="296">
        <v>30</v>
      </c>
      <c r="BX6" s="296">
        <v>30</v>
      </c>
      <c r="BY6" s="296">
        <v>30</v>
      </c>
      <c r="BZ6" s="296">
        <v>30</v>
      </c>
      <c r="CA6" s="296">
        <v>30</v>
      </c>
      <c r="CB6" s="296">
        <v>30</v>
      </c>
      <c r="CC6" s="296">
        <v>30</v>
      </c>
      <c r="CD6" s="296">
        <v>30</v>
      </c>
      <c r="CE6" s="296">
        <v>30</v>
      </c>
      <c r="CF6" s="296">
        <v>30</v>
      </c>
      <c r="CG6" s="296">
        <v>30</v>
      </c>
      <c r="CH6" s="296">
        <v>30</v>
      </c>
      <c r="CI6" s="296">
        <v>30</v>
      </c>
      <c r="CJ6" s="296">
        <v>30</v>
      </c>
      <c r="CK6" s="296">
        <v>30</v>
      </c>
      <c r="CL6" s="296">
        <v>30</v>
      </c>
      <c r="CN6" s="228">
        <v>90</v>
      </c>
      <c r="CO6" s="228">
        <v>90</v>
      </c>
      <c r="CP6" s="228">
        <v>90</v>
      </c>
      <c r="CQ6" s="228">
        <v>90</v>
      </c>
      <c r="CR6" s="228">
        <v>90</v>
      </c>
      <c r="CS6" s="228">
        <v>90</v>
      </c>
      <c r="CT6" s="228">
        <v>90</v>
      </c>
      <c r="CU6" s="228">
        <v>90</v>
      </c>
      <c r="CV6" s="228">
        <v>90</v>
      </c>
      <c r="CW6" s="228">
        <v>90</v>
      </c>
      <c r="CX6" s="228">
        <v>90</v>
      </c>
      <c r="CY6" s="228">
        <v>90</v>
      </c>
      <c r="CZ6" s="228">
        <v>90</v>
      </c>
      <c r="DA6" s="228">
        <v>90</v>
      </c>
      <c r="DB6" s="228">
        <v>90</v>
      </c>
      <c r="DC6" s="228">
        <v>90</v>
      </c>
      <c r="DD6" s="228">
        <v>90</v>
      </c>
      <c r="DE6" s="228">
        <v>90</v>
      </c>
      <c r="DF6" s="228">
        <v>90</v>
      </c>
      <c r="DG6" s="228">
        <v>90</v>
      </c>
      <c r="DH6" s="228">
        <v>90</v>
      </c>
      <c r="DI6" s="228">
        <v>90</v>
      </c>
      <c r="DJ6" s="228">
        <v>90</v>
      </c>
      <c r="DK6" s="228">
        <v>90</v>
      </c>
      <c r="DL6" s="228">
        <v>90</v>
      </c>
    </row>
    <row r="7" spans="1:116" outlineLevel="1" x14ac:dyDescent="0.35">
      <c r="G7" s="13" t="s">
        <v>730</v>
      </c>
      <c r="H7" s="57"/>
      <c r="I7" s="57"/>
      <c r="J7" s="57"/>
      <c r="K7" s="57"/>
      <c r="L7" s="57"/>
      <c r="M7" s="57"/>
      <c r="N7" s="57"/>
      <c r="O7" s="57"/>
      <c r="P7" s="57"/>
      <c r="R7" s="15">
        <f>MONTH(R2)</f>
        <v>12</v>
      </c>
      <c r="S7" s="15">
        <f t="shared" ref="S7:CD7" si="9">MONTH(S2)</f>
        <v>1</v>
      </c>
      <c r="T7" s="15">
        <f t="shared" si="9"/>
        <v>2</v>
      </c>
      <c r="U7" s="15">
        <f t="shared" si="9"/>
        <v>3</v>
      </c>
      <c r="V7" s="15">
        <f t="shared" si="9"/>
        <v>4</v>
      </c>
      <c r="W7" s="15">
        <f t="shared" si="9"/>
        <v>5</v>
      </c>
      <c r="X7" s="15">
        <f t="shared" si="9"/>
        <v>6</v>
      </c>
      <c r="Y7" s="15">
        <f t="shared" si="9"/>
        <v>7</v>
      </c>
      <c r="Z7" s="15">
        <f t="shared" si="9"/>
        <v>8</v>
      </c>
      <c r="AA7" s="15">
        <f t="shared" si="9"/>
        <v>9</v>
      </c>
      <c r="AB7" s="15">
        <f t="shared" si="9"/>
        <v>10</v>
      </c>
      <c r="AC7" s="15">
        <f t="shared" si="9"/>
        <v>11</v>
      </c>
      <c r="AD7" s="15">
        <f t="shared" si="9"/>
        <v>12</v>
      </c>
      <c r="AE7" s="15">
        <f t="shared" si="9"/>
        <v>1</v>
      </c>
      <c r="AF7" s="15">
        <f t="shared" si="9"/>
        <v>2</v>
      </c>
      <c r="AG7" s="15">
        <f t="shared" si="9"/>
        <v>3</v>
      </c>
      <c r="AH7" s="15">
        <f t="shared" si="9"/>
        <v>4</v>
      </c>
      <c r="AI7" s="15">
        <f t="shared" si="9"/>
        <v>5</v>
      </c>
      <c r="AJ7" s="15">
        <f t="shared" si="9"/>
        <v>6</v>
      </c>
      <c r="AK7" s="15">
        <f t="shared" si="9"/>
        <v>7</v>
      </c>
      <c r="AL7" s="15">
        <f t="shared" si="9"/>
        <v>8</v>
      </c>
      <c r="AM7" s="15">
        <f t="shared" si="9"/>
        <v>9</v>
      </c>
      <c r="AN7" s="15">
        <f t="shared" si="9"/>
        <v>10</v>
      </c>
      <c r="AO7" s="15">
        <f t="shared" si="9"/>
        <v>11</v>
      </c>
      <c r="AP7" s="15">
        <f t="shared" si="9"/>
        <v>12</v>
      </c>
      <c r="AQ7" s="15">
        <f t="shared" si="9"/>
        <v>1</v>
      </c>
      <c r="AR7" s="15">
        <f t="shared" si="9"/>
        <v>2</v>
      </c>
      <c r="AS7" s="15">
        <f t="shared" si="9"/>
        <v>3</v>
      </c>
      <c r="AT7" s="15">
        <f t="shared" si="9"/>
        <v>4</v>
      </c>
      <c r="AU7" s="15">
        <f t="shared" si="9"/>
        <v>5</v>
      </c>
      <c r="AV7" s="15">
        <f t="shared" si="9"/>
        <v>6</v>
      </c>
      <c r="AW7" s="15">
        <f t="shared" si="9"/>
        <v>7</v>
      </c>
      <c r="AX7" s="15">
        <f t="shared" si="9"/>
        <v>8</v>
      </c>
      <c r="AY7" s="15">
        <f t="shared" si="9"/>
        <v>9</v>
      </c>
      <c r="AZ7" s="15">
        <f t="shared" si="9"/>
        <v>10</v>
      </c>
      <c r="BA7" s="15">
        <f t="shared" si="9"/>
        <v>11</v>
      </c>
      <c r="BB7" s="15">
        <f t="shared" si="9"/>
        <v>12</v>
      </c>
      <c r="BC7" s="15">
        <f t="shared" si="9"/>
        <v>1</v>
      </c>
      <c r="BD7" s="15">
        <f t="shared" si="9"/>
        <v>2</v>
      </c>
      <c r="BE7" s="15">
        <f t="shared" si="9"/>
        <v>3</v>
      </c>
      <c r="BF7" s="15">
        <f t="shared" si="9"/>
        <v>4</v>
      </c>
      <c r="BG7" s="15">
        <f t="shared" si="9"/>
        <v>5</v>
      </c>
      <c r="BH7" s="15">
        <f t="shared" si="9"/>
        <v>6</v>
      </c>
      <c r="BI7" s="15">
        <f t="shared" si="9"/>
        <v>7</v>
      </c>
      <c r="BJ7" s="15">
        <f t="shared" si="9"/>
        <v>8</v>
      </c>
      <c r="BK7" s="15">
        <f t="shared" si="9"/>
        <v>9</v>
      </c>
      <c r="BL7" s="15">
        <f t="shared" si="9"/>
        <v>10</v>
      </c>
      <c r="BM7" s="15">
        <f t="shared" si="9"/>
        <v>11</v>
      </c>
      <c r="BN7" s="15">
        <f t="shared" si="9"/>
        <v>12</v>
      </c>
      <c r="BO7" s="15">
        <f t="shared" si="9"/>
        <v>1</v>
      </c>
      <c r="BP7" s="15">
        <f t="shared" si="9"/>
        <v>2</v>
      </c>
      <c r="BQ7" s="15">
        <f t="shared" si="9"/>
        <v>3</v>
      </c>
      <c r="BR7" s="15">
        <f t="shared" si="9"/>
        <v>4</v>
      </c>
      <c r="BS7" s="15">
        <f t="shared" si="9"/>
        <v>5</v>
      </c>
      <c r="BT7" s="15">
        <f t="shared" si="9"/>
        <v>6</v>
      </c>
      <c r="BU7" s="15">
        <f t="shared" si="9"/>
        <v>7</v>
      </c>
      <c r="BV7" s="15">
        <f t="shared" si="9"/>
        <v>8</v>
      </c>
      <c r="BW7" s="15">
        <f t="shared" si="9"/>
        <v>9</v>
      </c>
      <c r="BX7" s="15">
        <f t="shared" si="9"/>
        <v>10</v>
      </c>
      <c r="BY7" s="15">
        <f t="shared" si="9"/>
        <v>11</v>
      </c>
      <c r="BZ7" s="15">
        <f t="shared" si="9"/>
        <v>12</v>
      </c>
      <c r="CA7" s="15">
        <f t="shared" si="9"/>
        <v>1</v>
      </c>
      <c r="CB7" s="15">
        <f t="shared" si="9"/>
        <v>2</v>
      </c>
      <c r="CC7" s="15">
        <f t="shared" si="9"/>
        <v>3</v>
      </c>
      <c r="CD7" s="15">
        <f t="shared" si="9"/>
        <v>4</v>
      </c>
      <c r="CE7" s="15">
        <f t="shared" ref="CE7:CL7" si="10">MONTH(CE2)</f>
        <v>5</v>
      </c>
      <c r="CF7" s="15">
        <f t="shared" si="10"/>
        <v>6</v>
      </c>
      <c r="CG7" s="15">
        <f t="shared" si="10"/>
        <v>7</v>
      </c>
      <c r="CH7" s="15">
        <f t="shared" si="10"/>
        <v>8</v>
      </c>
      <c r="CI7" s="15">
        <f t="shared" si="10"/>
        <v>9</v>
      </c>
      <c r="CJ7" s="15">
        <f t="shared" si="10"/>
        <v>10</v>
      </c>
      <c r="CK7" s="15">
        <f t="shared" si="10"/>
        <v>11</v>
      </c>
      <c r="CL7" s="15">
        <f t="shared" si="10"/>
        <v>12</v>
      </c>
      <c r="CN7" s="12">
        <f t="shared" ref="CN7:DL7" si="11">MONTH(CN2)</f>
        <v>12</v>
      </c>
      <c r="CO7" s="12">
        <f t="shared" si="11"/>
        <v>3</v>
      </c>
      <c r="CP7" s="12">
        <f t="shared" si="11"/>
        <v>6</v>
      </c>
      <c r="CQ7" s="12">
        <f t="shared" si="11"/>
        <v>9</v>
      </c>
      <c r="CR7" s="12">
        <f t="shared" si="11"/>
        <v>12</v>
      </c>
      <c r="CS7" s="12">
        <f t="shared" si="11"/>
        <v>3</v>
      </c>
      <c r="CT7" s="12">
        <f t="shared" si="11"/>
        <v>6</v>
      </c>
      <c r="CU7" s="12">
        <f t="shared" si="11"/>
        <v>9</v>
      </c>
      <c r="CV7" s="12">
        <f t="shared" si="11"/>
        <v>12</v>
      </c>
      <c r="CW7" s="12">
        <f t="shared" si="11"/>
        <v>3</v>
      </c>
      <c r="CX7" s="12">
        <f t="shared" si="11"/>
        <v>6</v>
      </c>
      <c r="CY7" s="12">
        <f t="shared" si="11"/>
        <v>9</v>
      </c>
      <c r="CZ7" s="12">
        <f t="shared" si="11"/>
        <v>12</v>
      </c>
      <c r="DA7" s="12">
        <f t="shared" si="11"/>
        <v>3</v>
      </c>
      <c r="DB7" s="12">
        <f t="shared" si="11"/>
        <v>6</v>
      </c>
      <c r="DC7" s="12">
        <f t="shared" si="11"/>
        <v>9</v>
      </c>
      <c r="DD7" s="12">
        <f t="shared" si="11"/>
        <v>12</v>
      </c>
      <c r="DE7" s="12">
        <f t="shared" si="11"/>
        <v>3</v>
      </c>
      <c r="DF7" s="12">
        <f t="shared" si="11"/>
        <v>6</v>
      </c>
      <c r="DG7" s="12">
        <f t="shared" si="11"/>
        <v>9</v>
      </c>
      <c r="DH7" s="12">
        <f t="shared" si="11"/>
        <v>12</v>
      </c>
      <c r="DI7" s="12">
        <f t="shared" si="11"/>
        <v>3</v>
      </c>
      <c r="DJ7" s="12">
        <f t="shared" si="11"/>
        <v>6</v>
      </c>
      <c r="DK7" s="12">
        <f t="shared" si="11"/>
        <v>9</v>
      </c>
      <c r="DL7" s="12">
        <f t="shared" si="11"/>
        <v>12</v>
      </c>
    </row>
    <row r="8" spans="1:116" outlineLevel="1" x14ac:dyDescent="0.35">
      <c r="B8" t="s">
        <v>247</v>
      </c>
      <c r="C8" t="s">
        <v>242</v>
      </c>
      <c r="D8" s="6" t="s">
        <v>217</v>
      </c>
      <c r="E8" s="6" t="s">
        <v>245</v>
      </c>
      <c r="F8" s="1" t="s">
        <v>148</v>
      </c>
      <c r="G8" s="15"/>
      <c r="H8" s="57"/>
      <c r="I8" s="57"/>
      <c r="J8" s="57"/>
      <c r="K8" s="57"/>
      <c r="L8" s="57"/>
      <c r="M8" s="57"/>
      <c r="N8" s="57"/>
      <c r="O8" s="57"/>
      <c r="P8" s="57"/>
      <c r="R8" s="34">
        <f t="shared" ref="R8:CC8" si="12">R7*(R7&lt;&gt;S7)</f>
        <v>12</v>
      </c>
      <c r="S8" s="34">
        <f t="shared" si="12"/>
        <v>1</v>
      </c>
      <c r="T8" s="34">
        <f t="shared" si="12"/>
        <v>2</v>
      </c>
      <c r="U8" s="34">
        <f t="shared" si="12"/>
        <v>3</v>
      </c>
      <c r="V8" s="34">
        <f t="shared" si="12"/>
        <v>4</v>
      </c>
      <c r="W8" s="34">
        <f t="shared" si="12"/>
        <v>5</v>
      </c>
      <c r="X8" s="34">
        <f t="shared" si="12"/>
        <v>6</v>
      </c>
      <c r="Y8" s="34">
        <f t="shared" si="12"/>
        <v>7</v>
      </c>
      <c r="Z8" s="34">
        <f t="shared" si="12"/>
        <v>8</v>
      </c>
      <c r="AA8" s="34">
        <f t="shared" si="12"/>
        <v>9</v>
      </c>
      <c r="AB8" s="34">
        <f t="shared" si="12"/>
        <v>10</v>
      </c>
      <c r="AC8" s="34">
        <f t="shared" si="12"/>
        <v>11</v>
      </c>
      <c r="AD8" s="34">
        <f t="shared" si="12"/>
        <v>12</v>
      </c>
      <c r="AE8" s="34">
        <f t="shared" si="12"/>
        <v>1</v>
      </c>
      <c r="AF8" s="34">
        <f t="shared" si="12"/>
        <v>2</v>
      </c>
      <c r="AG8" s="34">
        <f t="shared" si="12"/>
        <v>3</v>
      </c>
      <c r="AH8" s="34">
        <f t="shared" si="12"/>
        <v>4</v>
      </c>
      <c r="AI8" s="34">
        <f t="shared" si="12"/>
        <v>5</v>
      </c>
      <c r="AJ8" s="34">
        <f t="shared" si="12"/>
        <v>6</v>
      </c>
      <c r="AK8" s="34">
        <f t="shared" si="12"/>
        <v>7</v>
      </c>
      <c r="AL8" s="34">
        <f t="shared" si="12"/>
        <v>8</v>
      </c>
      <c r="AM8" s="34">
        <f t="shared" si="12"/>
        <v>9</v>
      </c>
      <c r="AN8" s="34">
        <f t="shared" si="12"/>
        <v>10</v>
      </c>
      <c r="AO8" s="34">
        <f t="shared" si="12"/>
        <v>11</v>
      </c>
      <c r="AP8" s="34">
        <f t="shared" si="12"/>
        <v>12</v>
      </c>
      <c r="AQ8" s="34">
        <f t="shared" si="12"/>
        <v>1</v>
      </c>
      <c r="AR8" s="34">
        <f t="shared" si="12"/>
        <v>2</v>
      </c>
      <c r="AS8" s="34">
        <f t="shared" si="12"/>
        <v>3</v>
      </c>
      <c r="AT8" s="34">
        <f t="shared" si="12"/>
        <v>4</v>
      </c>
      <c r="AU8" s="34">
        <f t="shared" si="12"/>
        <v>5</v>
      </c>
      <c r="AV8" s="34">
        <f t="shared" si="12"/>
        <v>6</v>
      </c>
      <c r="AW8" s="34">
        <f t="shared" si="12"/>
        <v>7</v>
      </c>
      <c r="AX8" s="34">
        <f t="shared" si="12"/>
        <v>8</v>
      </c>
      <c r="AY8" s="34">
        <f t="shared" si="12"/>
        <v>9</v>
      </c>
      <c r="AZ8" s="34">
        <f t="shared" si="12"/>
        <v>10</v>
      </c>
      <c r="BA8" s="34">
        <f t="shared" si="12"/>
        <v>11</v>
      </c>
      <c r="BB8" s="34">
        <f t="shared" si="12"/>
        <v>12</v>
      </c>
      <c r="BC8" s="34">
        <f t="shared" si="12"/>
        <v>1</v>
      </c>
      <c r="BD8" s="34">
        <f t="shared" si="12"/>
        <v>2</v>
      </c>
      <c r="BE8" s="34">
        <f t="shared" si="12"/>
        <v>3</v>
      </c>
      <c r="BF8" s="34">
        <f t="shared" si="12"/>
        <v>4</v>
      </c>
      <c r="BG8" s="34">
        <f t="shared" si="12"/>
        <v>5</v>
      </c>
      <c r="BH8" s="34">
        <f t="shared" si="12"/>
        <v>6</v>
      </c>
      <c r="BI8" s="34">
        <f t="shared" si="12"/>
        <v>7</v>
      </c>
      <c r="BJ8" s="34">
        <f t="shared" si="12"/>
        <v>8</v>
      </c>
      <c r="BK8" s="34">
        <f t="shared" si="12"/>
        <v>9</v>
      </c>
      <c r="BL8" s="34">
        <f t="shared" si="12"/>
        <v>10</v>
      </c>
      <c r="BM8" s="34">
        <f t="shared" si="12"/>
        <v>11</v>
      </c>
      <c r="BN8" s="34">
        <f t="shared" si="12"/>
        <v>12</v>
      </c>
      <c r="BO8" s="34">
        <f t="shared" si="12"/>
        <v>1</v>
      </c>
      <c r="BP8" s="34">
        <f t="shared" si="12"/>
        <v>2</v>
      </c>
      <c r="BQ8" s="34">
        <f t="shared" si="12"/>
        <v>3</v>
      </c>
      <c r="BR8" s="34">
        <f t="shared" si="12"/>
        <v>4</v>
      </c>
      <c r="BS8" s="34">
        <f t="shared" si="12"/>
        <v>5</v>
      </c>
      <c r="BT8" s="34">
        <f t="shared" si="12"/>
        <v>6</v>
      </c>
      <c r="BU8" s="34">
        <f t="shared" si="12"/>
        <v>7</v>
      </c>
      <c r="BV8" s="34">
        <f t="shared" si="12"/>
        <v>8</v>
      </c>
      <c r="BW8" s="34">
        <f t="shared" si="12"/>
        <v>9</v>
      </c>
      <c r="BX8" s="34">
        <f t="shared" si="12"/>
        <v>10</v>
      </c>
      <c r="BY8" s="34">
        <f t="shared" si="12"/>
        <v>11</v>
      </c>
      <c r="BZ8" s="34">
        <f t="shared" si="12"/>
        <v>12</v>
      </c>
      <c r="CA8" s="34">
        <f t="shared" si="12"/>
        <v>1</v>
      </c>
      <c r="CB8" s="34">
        <f t="shared" si="12"/>
        <v>2</v>
      </c>
      <c r="CC8" s="34">
        <f t="shared" si="12"/>
        <v>3</v>
      </c>
      <c r="CD8" s="34">
        <f t="shared" ref="CD8:CL8" si="13">CD7*(CD7&lt;&gt;CE7)</f>
        <v>4</v>
      </c>
      <c r="CE8" s="34">
        <f t="shared" si="13"/>
        <v>5</v>
      </c>
      <c r="CF8" s="34">
        <f t="shared" si="13"/>
        <v>6</v>
      </c>
      <c r="CG8" s="34">
        <f t="shared" si="13"/>
        <v>7</v>
      </c>
      <c r="CH8" s="34">
        <f t="shared" si="13"/>
        <v>8</v>
      </c>
      <c r="CI8" s="34">
        <f t="shared" si="13"/>
        <v>9</v>
      </c>
      <c r="CJ8" s="34">
        <f t="shared" si="13"/>
        <v>10</v>
      </c>
      <c r="CK8" s="34">
        <f t="shared" si="13"/>
        <v>11</v>
      </c>
      <c r="CL8" s="34">
        <f t="shared" si="13"/>
        <v>12</v>
      </c>
      <c r="CN8" s="12">
        <f t="shared" ref="CN8:DL8" si="14">ROUNDUP(MONTH(CN2)/3,0)</f>
        <v>4</v>
      </c>
      <c r="CO8" s="12">
        <f t="shared" si="14"/>
        <v>1</v>
      </c>
      <c r="CP8" s="12">
        <f t="shared" si="14"/>
        <v>2</v>
      </c>
      <c r="CQ8" s="12">
        <f t="shared" si="14"/>
        <v>3</v>
      </c>
      <c r="CR8" s="12">
        <f t="shared" si="14"/>
        <v>4</v>
      </c>
      <c r="CS8" s="12">
        <f t="shared" si="14"/>
        <v>1</v>
      </c>
      <c r="CT8" s="12">
        <f t="shared" si="14"/>
        <v>2</v>
      </c>
      <c r="CU8" s="12">
        <f t="shared" si="14"/>
        <v>3</v>
      </c>
      <c r="CV8" s="12">
        <f t="shared" si="14"/>
        <v>4</v>
      </c>
      <c r="CW8" s="12">
        <f t="shared" si="14"/>
        <v>1</v>
      </c>
      <c r="CX8" s="12">
        <f t="shared" si="14"/>
        <v>2</v>
      </c>
      <c r="CY8" s="12">
        <f t="shared" si="14"/>
        <v>3</v>
      </c>
      <c r="CZ8" s="12">
        <f t="shared" si="14"/>
        <v>4</v>
      </c>
      <c r="DA8" s="12">
        <f t="shared" si="14"/>
        <v>1</v>
      </c>
      <c r="DB8" s="12">
        <f t="shared" si="14"/>
        <v>2</v>
      </c>
      <c r="DC8" s="12">
        <f t="shared" si="14"/>
        <v>3</v>
      </c>
      <c r="DD8" s="12">
        <f t="shared" si="14"/>
        <v>4</v>
      </c>
      <c r="DE8" s="12">
        <f t="shared" si="14"/>
        <v>1</v>
      </c>
      <c r="DF8" s="12">
        <f t="shared" si="14"/>
        <v>2</v>
      </c>
      <c r="DG8" s="12">
        <f t="shared" si="14"/>
        <v>3</v>
      </c>
      <c r="DH8" s="12">
        <f t="shared" si="14"/>
        <v>4</v>
      </c>
      <c r="DI8" s="12">
        <f t="shared" si="14"/>
        <v>1</v>
      </c>
      <c r="DJ8" s="12">
        <f t="shared" si="14"/>
        <v>2</v>
      </c>
      <c r="DK8" s="12">
        <f t="shared" si="14"/>
        <v>3</v>
      </c>
      <c r="DL8" s="12">
        <f t="shared" si="14"/>
        <v>4</v>
      </c>
    </row>
    <row r="9" spans="1:116" ht="7.5" customHeight="1" x14ac:dyDescent="0.35">
      <c r="G9" s="15"/>
      <c r="H9" s="57"/>
      <c r="I9" s="57"/>
      <c r="J9" s="57"/>
      <c r="K9" s="57"/>
      <c r="L9" s="57"/>
      <c r="M9" s="57"/>
      <c r="N9" s="57"/>
      <c r="O9" s="57"/>
      <c r="P9" s="57"/>
      <c r="R9" s="34"/>
      <c r="S9" s="34"/>
      <c r="T9" s="34"/>
      <c r="U9" s="34"/>
      <c r="V9" s="34"/>
      <c r="W9" s="34"/>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c r="AZ9" s="34"/>
      <c r="BA9" s="34"/>
      <c r="BB9" s="34"/>
      <c r="BC9" s="34"/>
      <c r="BD9" s="34"/>
      <c r="BE9" s="34"/>
      <c r="BF9" s="34"/>
      <c r="BG9" s="34"/>
      <c r="BH9" s="34"/>
      <c r="BI9" s="34"/>
      <c r="BJ9" s="34"/>
      <c r="BK9" s="34"/>
      <c r="BL9" s="34"/>
      <c r="BM9" s="34"/>
      <c r="BN9" s="34"/>
      <c r="BO9" s="34"/>
      <c r="BP9" s="34"/>
      <c r="BQ9" s="34"/>
      <c r="BR9" s="34"/>
      <c r="BS9" s="34"/>
      <c r="BT9" s="34"/>
      <c r="BU9" s="34"/>
      <c r="BV9" s="34"/>
      <c r="BW9" s="34"/>
      <c r="BX9" s="34"/>
      <c r="BY9" s="34"/>
      <c r="BZ9" s="34"/>
      <c r="CA9" s="34"/>
      <c r="CB9" s="34"/>
      <c r="CC9" s="34"/>
      <c r="CD9" s="34"/>
      <c r="CE9" s="34"/>
      <c r="CF9" s="34"/>
      <c r="CG9" s="34"/>
      <c r="CH9" s="34"/>
      <c r="CI9" s="34"/>
      <c r="CJ9" s="34"/>
      <c r="CK9" s="34"/>
      <c r="CL9" s="34"/>
      <c r="CN9" s="228"/>
      <c r="CO9" s="228"/>
      <c r="CP9" s="228"/>
      <c r="CQ9" s="228"/>
      <c r="CR9" s="228"/>
      <c r="CS9" s="228"/>
      <c r="CT9" s="228"/>
      <c r="CU9" s="228"/>
      <c r="CV9" s="228"/>
      <c r="CW9" s="228"/>
      <c r="CX9" s="228"/>
      <c r="CY9" s="228"/>
      <c r="CZ9" s="228"/>
      <c r="DA9" s="228"/>
      <c r="DB9" s="228"/>
      <c r="DC9" s="228"/>
      <c r="DD9" s="228"/>
      <c r="DE9" s="228"/>
      <c r="DF9" s="228"/>
      <c r="DG9" s="228"/>
      <c r="DH9" s="228"/>
      <c r="DI9" s="228"/>
      <c r="DJ9" s="228"/>
      <c r="DK9" s="228"/>
      <c r="DL9" s="228"/>
    </row>
    <row r="10" spans="1:116" ht="5.5" customHeight="1" x14ac:dyDescent="0.35">
      <c r="D10" s="6"/>
      <c r="E10" s="6"/>
      <c r="F10" s="1"/>
      <c r="G10" s="13"/>
      <c r="H10" s="12"/>
      <c r="I10" s="60"/>
      <c r="J10" s="60"/>
      <c r="K10" s="12"/>
      <c r="L10" s="12"/>
      <c r="M10" s="12"/>
      <c r="N10" s="12"/>
      <c r="O10" s="12"/>
      <c r="P10" s="12"/>
      <c r="R10" s="13"/>
      <c r="S10" s="13"/>
      <c r="T10" s="13"/>
      <c r="U10" s="13"/>
      <c r="V10" s="13"/>
      <c r="W10" s="13"/>
      <c r="X10" s="13"/>
      <c r="Y10" s="13"/>
      <c r="Z10" s="13"/>
      <c r="AA10" s="13"/>
      <c r="AB10" s="13"/>
      <c r="AC10" s="13"/>
      <c r="AD10" s="13"/>
      <c r="AE10" s="13"/>
      <c r="AF10" s="13"/>
      <c r="AG10" s="13"/>
      <c r="AH10" s="13"/>
      <c r="AI10" s="13"/>
      <c r="AJ10" s="13"/>
      <c r="AK10" s="13"/>
      <c r="AL10" s="13"/>
      <c r="AM10" s="13"/>
      <c r="AN10" s="13"/>
      <c r="AO10" s="13"/>
      <c r="AP10" s="13"/>
      <c r="AQ10" s="13"/>
      <c r="AR10" s="13"/>
      <c r="AS10" s="13"/>
      <c r="AT10" s="13"/>
      <c r="AU10" s="13"/>
      <c r="AV10" s="13"/>
      <c r="AW10" s="13"/>
      <c r="AX10" s="13"/>
      <c r="AY10" s="13"/>
      <c r="AZ10" s="13"/>
      <c r="BA10" s="13"/>
      <c r="BB10" s="13"/>
      <c r="BC10" s="13"/>
      <c r="BD10" s="13"/>
      <c r="BE10" s="13"/>
      <c r="BF10" s="13"/>
      <c r="BG10" s="13"/>
      <c r="BH10" s="13"/>
      <c r="BI10" s="13"/>
      <c r="BJ10" s="13"/>
      <c r="BK10" s="13"/>
      <c r="BL10" s="13"/>
      <c r="BM10" s="13"/>
      <c r="BN10" s="13"/>
      <c r="BO10" s="13"/>
      <c r="BP10" s="13"/>
      <c r="BQ10" s="13"/>
      <c r="BR10" s="13"/>
      <c r="BS10" s="13"/>
      <c r="BT10" s="13"/>
      <c r="BU10" s="13"/>
      <c r="BV10" s="13"/>
      <c r="BW10" s="13"/>
      <c r="BX10" s="13"/>
      <c r="BY10" s="13"/>
      <c r="BZ10" s="13"/>
      <c r="CA10" s="13"/>
      <c r="CB10" s="13"/>
      <c r="CC10" s="13"/>
      <c r="CD10" s="13"/>
      <c r="CE10" s="13"/>
      <c r="CF10" s="13"/>
      <c r="CG10" s="13"/>
      <c r="CH10" s="13"/>
      <c r="CI10" s="13"/>
      <c r="CJ10" s="13"/>
      <c r="CK10" s="13"/>
      <c r="CL10" s="13"/>
      <c r="CN10" s="60"/>
    </row>
    <row r="11" spans="1:116" x14ac:dyDescent="0.35">
      <c r="A11" s="31"/>
      <c r="B11" s="31" t="s">
        <v>243</v>
      </c>
      <c r="C11" s="31"/>
      <c r="D11" t="s">
        <v>246</v>
      </c>
      <c r="E11" s="8" t="str">
        <f t="shared" ref="E11:E43" si="15">ROW()&amp;" "&amp;D11</f>
        <v>11 GENASS</v>
      </c>
      <c r="F11" t="s">
        <v>340</v>
      </c>
      <c r="G11" s="66" t="s">
        <v>229</v>
      </c>
      <c r="H11" s="22"/>
      <c r="I11" s="306"/>
      <c r="J11" s="306"/>
      <c r="K11" s="22"/>
      <c r="L11" s="22"/>
      <c r="M11" s="22"/>
      <c r="N11" s="22"/>
      <c r="O11" s="22"/>
      <c r="P11" s="22"/>
      <c r="R11" s="66"/>
      <c r="S11" s="66"/>
      <c r="T11" s="66"/>
      <c r="U11" s="66"/>
      <c r="V11" s="66"/>
      <c r="W11" s="66"/>
      <c r="X11" s="66"/>
      <c r="Y11" s="66"/>
      <c r="Z11" s="66"/>
      <c r="AA11" s="66"/>
      <c r="AB11" s="66"/>
      <c r="AC11" s="66"/>
      <c r="AD11" s="66"/>
      <c r="AE11" s="66"/>
      <c r="AF11" s="66"/>
      <c r="AG11" s="66"/>
      <c r="AH11" s="66"/>
      <c r="AI11" s="66"/>
      <c r="AJ11" s="66"/>
      <c r="AK11" s="66"/>
      <c r="AL11" s="66"/>
      <c r="AM11" s="66"/>
      <c r="AN11" s="66"/>
      <c r="AO11" s="66"/>
      <c r="AP11" s="66"/>
      <c r="AQ11" s="66"/>
      <c r="AR11" s="66"/>
      <c r="AS11" s="66"/>
      <c r="AT11" s="66"/>
      <c r="AU11" s="66"/>
      <c r="AV11" s="66"/>
      <c r="AW11" s="66"/>
      <c r="AX11" s="66"/>
      <c r="AY11" s="66"/>
      <c r="AZ11" s="66"/>
      <c r="BA11" s="66"/>
      <c r="BB11" s="66"/>
      <c r="BC11" s="66"/>
      <c r="BD11" s="66"/>
      <c r="BE11" s="66"/>
      <c r="BF11" s="66"/>
      <c r="BG11" s="66"/>
      <c r="BH11" s="66"/>
      <c r="BI11" s="66"/>
      <c r="BJ11" s="66"/>
      <c r="BK11" s="66"/>
      <c r="BL11" s="66"/>
      <c r="BM11" s="66"/>
      <c r="BN11" s="66"/>
      <c r="BO11" s="66"/>
      <c r="BP11" s="66"/>
      <c r="BQ11" s="66"/>
      <c r="BR11" s="66"/>
      <c r="BS11" s="66"/>
      <c r="BT11" s="66"/>
      <c r="BU11" s="66"/>
      <c r="BV11" s="66"/>
      <c r="BW11" s="66"/>
      <c r="BX11" s="66"/>
      <c r="BY11" s="66"/>
      <c r="BZ11" s="66"/>
      <c r="CA11" s="66"/>
      <c r="CB11" s="66"/>
      <c r="CC11" s="66"/>
      <c r="CD11" s="66"/>
      <c r="CE11" s="66"/>
      <c r="CF11" s="66"/>
      <c r="CG11" s="66"/>
      <c r="CH11" s="66"/>
      <c r="CI11" s="66"/>
      <c r="CJ11" s="66"/>
      <c r="CK11" s="66"/>
      <c r="CL11" s="66"/>
      <c r="CN11" s="306"/>
      <c r="CO11" s="40"/>
      <c r="CP11" s="40"/>
      <c r="CQ11" s="40"/>
      <c r="CR11" s="40"/>
      <c r="CS11" s="40"/>
      <c r="CT11" s="40"/>
      <c r="CU11" s="40"/>
      <c r="CV11" s="40"/>
      <c r="CW11" s="40"/>
      <c r="CX11" s="40"/>
      <c r="CY11" s="40"/>
      <c r="CZ11" s="40"/>
      <c r="DA11" s="40"/>
      <c r="DB11" s="40"/>
      <c r="DC11" s="40"/>
      <c r="DD11" s="40"/>
      <c r="DE11" s="40"/>
      <c r="DF11" s="40"/>
      <c r="DG11" s="40"/>
      <c r="DH11" s="40"/>
      <c r="DI11" s="40"/>
      <c r="DJ11" s="40"/>
      <c r="DK11" s="40"/>
      <c r="DL11" s="40"/>
    </row>
    <row r="12" spans="1:116" x14ac:dyDescent="0.35">
      <c r="A12" s="64"/>
      <c r="B12" t="str">
        <f>E12</f>
        <v>12 GENASS</v>
      </c>
      <c r="D12" t="s">
        <v>246</v>
      </c>
      <c r="E12" t="str">
        <f t="shared" si="15"/>
        <v>12 GENASS</v>
      </c>
      <c r="G12" s="95" t="s">
        <v>230</v>
      </c>
      <c r="H12" s="86">
        <v>0.25</v>
      </c>
      <c r="I12" s="53"/>
      <c r="J12" s="53"/>
      <c r="K12" s="53"/>
      <c r="L12" s="53"/>
      <c r="M12" s="53"/>
      <c r="N12" s="53"/>
      <c r="O12" s="53"/>
      <c r="P12" s="53"/>
      <c r="R12" s="53"/>
      <c r="S12" s="53"/>
      <c r="T12" s="53"/>
      <c r="U12" s="53"/>
      <c r="V12" s="53"/>
      <c r="W12" s="53"/>
      <c r="X12" s="53"/>
      <c r="Y12" s="53"/>
      <c r="Z12" s="53"/>
      <c r="AA12" s="53"/>
      <c r="AB12" s="53"/>
      <c r="AC12" s="53"/>
      <c r="AD12" s="53"/>
      <c r="AE12" s="53"/>
      <c r="AF12" s="53"/>
      <c r="AG12" s="53"/>
      <c r="AH12" s="53"/>
      <c r="AI12" s="53"/>
      <c r="AJ12" s="53"/>
      <c r="AK12" s="53"/>
      <c r="AL12" s="53"/>
      <c r="AM12" s="53"/>
      <c r="AN12" s="53"/>
      <c r="AO12" s="53"/>
      <c r="AP12" s="53"/>
      <c r="AQ12" s="53"/>
      <c r="AR12" s="53"/>
      <c r="AS12" s="53"/>
      <c r="AT12" s="53"/>
      <c r="AU12" s="53"/>
      <c r="AV12" s="53"/>
      <c r="AW12" s="53"/>
      <c r="AX12" s="53"/>
      <c r="AY12" s="53"/>
      <c r="AZ12" s="53"/>
      <c r="BA12" s="53"/>
      <c r="BB12" s="53"/>
      <c r="BC12" s="53"/>
      <c r="BD12" s="53"/>
      <c r="BE12" s="53"/>
      <c r="BF12" s="53"/>
      <c r="BG12" s="53"/>
      <c r="BH12" s="53"/>
      <c r="BI12" s="53"/>
      <c r="BJ12" s="53"/>
      <c r="BK12" s="53"/>
      <c r="BL12" s="53"/>
      <c r="BM12" s="53"/>
      <c r="BN12" s="53"/>
      <c r="BO12" s="53"/>
      <c r="BP12" s="53"/>
      <c r="BQ12" s="53"/>
      <c r="BR12" s="53"/>
      <c r="BS12" s="53"/>
      <c r="BT12" s="53"/>
      <c r="BU12" s="53"/>
      <c r="BV12" s="53"/>
      <c r="BW12" s="53"/>
      <c r="BX12" s="53"/>
      <c r="BY12" s="53"/>
      <c r="BZ12" s="53"/>
      <c r="CA12" s="53"/>
      <c r="CB12" s="53"/>
      <c r="CC12" s="53"/>
      <c r="CD12" s="53"/>
      <c r="CE12" s="53"/>
      <c r="CF12" s="53"/>
      <c r="CG12" s="53"/>
      <c r="CH12" s="53"/>
      <c r="CI12" s="53"/>
      <c r="CJ12" s="53"/>
      <c r="CK12" s="53"/>
      <c r="CL12" s="53"/>
      <c r="CN12" s="53"/>
    </row>
    <row r="13" spans="1:116" x14ac:dyDescent="0.35">
      <c r="A13" s="64"/>
      <c r="B13" t="str">
        <f>E13</f>
        <v>13 GENASS</v>
      </c>
      <c r="D13" t="s">
        <v>246</v>
      </c>
      <c r="E13" t="str">
        <f t="shared" ref="E13" si="16">ROW()&amp;" "&amp;D13</f>
        <v>13 GENASS</v>
      </c>
      <c r="I13" s="53"/>
      <c r="J13" s="53"/>
      <c r="K13" s="53"/>
      <c r="L13" s="53"/>
      <c r="M13" s="53"/>
      <c r="N13" s="53"/>
      <c r="O13" s="53"/>
      <c r="P13" s="53"/>
      <c r="R13" s="53"/>
      <c r="S13" s="53"/>
      <c r="T13" s="53"/>
      <c r="U13" s="53"/>
      <c r="V13" s="53"/>
      <c r="W13" s="53"/>
      <c r="X13" s="53"/>
      <c r="Y13" s="53"/>
      <c r="Z13" s="53"/>
      <c r="AA13" s="53"/>
      <c r="AB13" s="53"/>
      <c r="AC13" s="53"/>
      <c r="AD13" s="53"/>
      <c r="AE13" s="53"/>
      <c r="AF13" s="53"/>
      <c r="AG13" s="53"/>
      <c r="AH13" s="53"/>
      <c r="AI13" s="53"/>
      <c r="AJ13" s="53"/>
      <c r="AK13" s="53"/>
      <c r="AL13" s="53"/>
      <c r="AM13" s="53"/>
      <c r="AN13" s="53"/>
      <c r="AO13" s="53"/>
      <c r="AP13" s="53"/>
      <c r="AQ13" s="53"/>
      <c r="AR13" s="53"/>
      <c r="AS13" s="53"/>
      <c r="AT13" s="53"/>
      <c r="AU13" s="53"/>
      <c r="AV13" s="53"/>
      <c r="AW13" s="53"/>
      <c r="AX13" s="53"/>
      <c r="AY13" s="53"/>
      <c r="AZ13" s="53"/>
      <c r="BA13" s="53"/>
      <c r="BB13" s="53"/>
      <c r="BC13" s="53"/>
      <c r="BD13" s="53"/>
      <c r="BE13" s="53"/>
      <c r="BF13" s="53"/>
      <c r="BG13" s="53"/>
      <c r="BH13" s="53"/>
      <c r="BI13" s="53"/>
      <c r="BJ13" s="53"/>
      <c r="BK13" s="53"/>
      <c r="BL13" s="53"/>
      <c r="BM13" s="53"/>
      <c r="BN13" s="53"/>
      <c r="BO13" s="53"/>
      <c r="BP13" s="53"/>
      <c r="BQ13" s="53"/>
      <c r="BR13" s="53"/>
      <c r="BS13" s="53"/>
      <c r="BT13" s="53"/>
      <c r="BU13" s="53"/>
      <c r="BV13" s="53"/>
      <c r="BW13" s="53"/>
      <c r="BX13" s="53"/>
      <c r="BY13" s="53"/>
      <c r="BZ13" s="53"/>
      <c r="CA13" s="53"/>
      <c r="CB13" s="53"/>
      <c r="CC13" s="53"/>
      <c r="CD13" s="53"/>
      <c r="CE13" s="53"/>
      <c r="CF13" s="53"/>
      <c r="CG13" s="53"/>
      <c r="CH13" s="53"/>
      <c r="CI13" s="53"/>
      <c r="CJ13" s="53"/>
      <c r="CK13" s="53"/>
      <c r="CL13" s="53"/>
      <c r="CN13" s="53"/>
      <c r="CO13" s="53"/>
      <c r="CP13" s="53"/>
      <c r="CQ13" s="53"/>
      <c r="CR13" s="53"/>
      <c r="CS13" s="53"/>
      <c r="CT13" s="53"/>
      <c r="CU13" s="53"/>
      <c r="CV13" s="53"/>
      <c r="CW13" s="53"/>
      <c r="CX13" s="53"/>
      <c r="CY13" s="53"/>
      <c r="CZ13" s="53"/>
      <c r="DA13" s="53"/>
      <c r="DB13" s="53"/>
      <c r="DC13" s="53"/>
      <c r="DD13" s="53"/>
      <c r="DE13" s="53"/>
      <c r="DF13" s="53"/>
      <c r="DG13" s="53"/>
      <c r="DH13" s="53"/>
      <c r="DI13" s="53"/>
      <c r="DJ13" s="53"/>
      <c r="DK13" s="53"/>
      <c r="DL13" s="53"/>
    </row>
    <row r="14" spans="1:116" x14ac:dyDescent="0.35">
      <c r="A14" s="64"/>
      <c r="I14" s="53"/>
      <c r="J14" s="53"/>
      <c r="K14" s="53"/>
      <c r="L14" s="53"/>
      <c r="M14" s="53"/>
      <c r="N14" s="53"/>
      <c r="O14" s="53"/>
      <c r="P14" s="53"/>
      <c r="R14" s="53"/>
      <c r="S14" s="53"/>
      <c r="T14" s="53"/>
      <c r="U14" s="53"/>
      <c r="V14" s="53"/>
      <c r="W14" s="53"/>
      <c r="X14" s="53"/>
      <c r="Y14" s="53"/>
      <c r="Z14" s="53"/>
      <c r="AA14" s="53"/>
      <c r="AB14" s="53"/>
      <c r="AC14" s="53"/>
      <c r="AD14" s="53"/>
      <c r="AE14" s="53"/>
      <c r="AF14" s="53"/>
      <c r="AG14" s="53"/>
      <c r="AH14" s="53"/>
      <c r="AI14" s="53"/>
      <c r="AJ14" s="53"/>
      <c r="AK14" s="53"/>
      <c r="AL14" s="53"/>
      <c r="AM14" s="53"/>
      <c r="AN14" s="53"/>
      <c r="AO14" s="53"/>
      <c r="AP14" s="53"/>
      <c r="AQ14" s="53"/>
      <c r="AR14" s="53"/>
      <c r="AS14" s="53"/>
      <c r="AT14" s="53"/>
      <c r="AU14" s="53"/>
      <c r="AV14" s="53"/>
      <c r="AW14" s="53"/>
      <c r="AX14" s="53"/>
      <c r="AY14" s="53"/>
      <c r="AZ14" s="53"/>
      <c r="BA14" s="53"/>
      <c r="BB14" s="53"/>
      <c r="BC14" s="53"/>
      <c r="BD14" s="53"/>
      <c r="BE14" s="53"/>
      <c r="BF14" s="53"/>
      <c r="BG14" s="53"/>
      <c r="BH14" s="53"/>
      <c r="BI14" s="53"/>
      <c r="BJ14" s="53"/>
      <c r="BK14" s="53"/>
      <c r="BL14" s="53"/>
      <c r="BM14" s="53"/>
      <c r="BN14" s="53"/>
      <c r="BO14" s="53"/>
      <c r="BP14" s="53"/>
      <c r="BQ14" s="53"/>
      <c r="BR14" s="53"/>
      <c r="BS14" s="53"/>
      <c r="BT14" s="53"/>
      <c r="BU14" s="53"/>
      <c r="BV14" s="53"/>
      <c r="BW14" s="53"/>
      <c r="BX14" s="53"/>
      <c r="BY14" s="53"/>
      <c r="BZ14" s="53"/>
      <c r="CA14" s="53"/>
      <c r="CB14" s="53"/>
      <c r="CC14" s="53"/>
      <c r="CD14" s="53"/>
      <c r="CE14" s="53"/>
      <c r="CF14" s="53"/>
      <c r="CG14" s="53"/>
      <c r="CH14" s="53"/>
      <c r="CI14" s="53"/>
      <c r="CJ14" s="53"/>
      <c r="CK14" s="53"/>
      <c r="CL14" s="53"/>
      <c r="CN14" s="53"/>
      <c r="CO14" s="53"/>
      <c r="CP14" s="53"/>
      <c r="CQ14" s="53"/>
      <c r="CR14" s="53"/>
      <c r="CS14" s="53"/>
      <c r="CT14" s="53"/>
      <c r="CU14" s="53"/>
      <c r="CV14" s="53"/>
      <c r="CW14" s="53"/>
      <c r="CX14" s="53"/>
      <c r="CY14" s="53"/>
      <c r="CZ14" s="53"/>
      <c r="DA14" s="53"/>
      <c r="DB14" s="53"/>
      <c r="DC14" s="53"/>
      <c r="DD14" s="53"/>
      <c r="DE14" s="53"/>
      <c r="DF14" s="53"/>
      <c r="DG14" s="53"/>
      <c r="DH14" s="53"/>
      <c r="DI14" s="53"/>
      <c r="DJ14" s="53"/>
      <c r="DK14" s="53"/>
      <c r="DL14" s="53"/>
    </row>
    <row r="15" spans="1:116" x14ac:dyDescent="0.35">
      <c r="A15" s="221"/>
      <c r="B15" s="31" t="s">
        <v>475</v>
      </c>
      <c r="G15" s="224"/>
      <c r="H15" s="174"/>
      <c r="I15" s="197"/>
      <c r="J15" s="197"/>
      <c r="K15" s="197"/>
      <c r="L15" s="197"/>
      <c r="M15" s="197"/>
      <c r="N15" s="197"/>
      <c r="O15" s="197"/>
      <c r="P15" s="197"/>
      <c r="R15" s="197"/>
      <c r="S15" s="197"/>
      <c r="T15" s="197"/>
      <c r="U15" s="197"/>
      <c r="V15" s="197"/>
      <c r="W15" s="197"/>
      <c r="X15" s="197"/>
      <c r="Y15" s="197"/>
      <c r="Z15" s="197"/>
      <c r="AA15" s="197"/>
      <c r="AB15" s="197"/>
      <c r="AC15" s="197"/>
      <c r="AD15" s="197"/>
      <c r="AE15" s="197"/>
      <c r="AF15" s="197"/>
      <c r="AG15" s="197"/>
      <c r="AH15" s="197"/>
      <c r="AI15" s="197"/>
      <c r="AJ15" s="197"/>
      <c r="AK15" s="197"/>
      <c r="AL15" s="197"/>
      <c r="AM15" s="197"/>
      <c r="AN15" s="197"/>
      <c r="AO15" s="197"/>
      <c r="AP15" s="197"/>
      <c r="AQ15" s="197"/>
      <c r="AR15" s="197"/>
      <c r="AS15" s="197"/>
      <c r="AT15" s="197"/>
      <c r="AU15" s="197"/>
      <c r="AV15" s="197"/>
      <c r="AW15" s="197"/>
      <c r="AX15" s="197"/>
      <c r="AY15" s="197"/>
      <c r="AZ15" s="197"/>
      <c r="BA15" s="197"/>
      <c r="BB15" s="197"/>
      <c r="BC15" s="197"/>
      <c r="BD15" s="197"/>
      <c r="BE15" s="197"/>
      <c r="BF15" s="197"/>
      <c r="BG15" s="197"/>
      <c r="BH15" s="197"/>
      <c r="BI15" s="197"/>
      <c r="BJ15" s="197"/>
      <c r="BK15" s="197"/>
      <c r="BL15" s="197"/>
      <c r="BM15" s="197"/>
      <c r="BN15" s="197"/>
      <c r="BO15" s="197"/>
      <c r="BP15" s="197"/>
      <c r="BQ15" s="197"/>
      <c r="BR15" s="197"/>
      <c r="BS15" s="197"/>
      <c r="BT15" s="197"/>
      <c r="BU15" s="197"/>
      <c r="BV15" s="197"/>
      <c r="BW15" s="197"/>
      <c r="BX15" s="197"/>
      <c r="BY15" s="197"/>
      <c r="BZ15" s="197"/>
      <c r="CA15" s="197"/>
      <c r="CB15" s="197"/>
      <c r="CC15" s="197"/>
      <c r="CD15" s="197"/>
      <c r="CE15" s="197"/>
      <c r="CF15" s="197"/>
      <c r="CG15" s="197"/>
      <c r="CH15" s="197"/>
      <c r="CI15" s="197"/>
      <c r="CJ15" s="197"/>
      <c r="CK15" s="197"/>
      <c r="CL15" s="197"/>
      <c r="CN15" s="197"/>
      <c r="CO15" s="197"/>
      <c r="CP15" s="197"/>
      <c r="CQ15" s="197"/>
      <c r="CR15" s="197"/>
      <c r="CS15" s="197"/>
      <c r="CT15" s="197"/>
      <c r="CU15" s="197"/>
      <c r="CV15" s="197"/>
      <c r="CW15" s="197"/>
      <c r="CX15" s="197"/>
      <c r="CY15" s="197"/>
      <c r="CZ15" s="197"/>
      <c r="DA15" s="197"/>
      <c r="DB15" s="197"/>
      <c r="DC15" s="197"/>
      <c r="DD15" s="197"/>
      <c r="DE15" s="197"/>
      <c r="DF15" s="197"/>
      <c r="DG15" s="197"/>
      <c r="DH15" s="197"/>
      <c r="DI15" s="197"/>
      <c r="DJ15" s="197"/>
      <c r="DK15" s="197"/>
      <c r="DL15" s="197"/>
    </row>
    <row r="16" spans="1:116" x14ac:dyDescent="0.35">
      <c r="A16" s="221"/>
      <c r="G16" s="174" t="s">
        <v>461</v>
      </c>
      <c r="H16" s="174"/>
      <c r="I16" s="197"/>
      <c r="J16" s="197"/>
      <c r="K16" s="174"/>
      <c r="L16" s="174"/>
      <c r="M16" s="174"/>
      <c r="N16" s="174"/>
      <c r="O16" s="174"/>
      <c r="P16" s="174"/>
      <c r="R16" s="197">
        <v>10000</v>
      </c>
      <c r="S16" s="197">
        <v>10000</v>
      </c>
      <c r="T16" s="197">
        <v>10000</v>
      </c>
      <c r="U16" s="197">
        <v>10000</v>
      </c>
      <c r="V16" s="197">
        <v>10000</v>
      </c>
      <c r="W16" s="197">
        <v>10000</v>
      </c>
      <c r="X16" s="197">
        <v>10000</v>
      </c>
      <c r="Y16" s="197">
        <v>10000</v>
      </c>
      <c r="Z16" s="197">
        <v>10000</v>
      </c>
      <c r="AA16" s="197">
        <v>10000</v>
      </c>
      <c r="AB16" s="197">
        <v>10000</v>
      </c>
      <c r="AC16" s="197">
        <v>10000</v>
      </c>
      <c r="AD16" s="197">
        <v>10000</v>
      </c>
      <c r="AE16" s="197">
        <v>10000</v>
      </c>
      <c r="AF16" s="197">
        <v>10000</v>
      </c>
      <c r="AG16" s="197">
        <v>10000</v>
      </c>
      <c r="AH16" s="197">
        <v>10000</v>
      </c>
      <c r="AI16" s="197">
        <v>10000</v>
      </c>
      <c r="AJ16" s="197">
        <v>10000</v>
      </c>
      <c r="AK16" s="197">
        <v>10000</v>
      </c>
      <c r="AL16" s="197">
        <v>10000</v>
      </c>
      <c r="AM16" s="197">
        <v>10000</v>
      </c>
      <c r="AN16" s="197">
        <v>10000</v>
      </c>
      <c r="AO16" s="197">
        <v>10000</v>
      </c>
      <c r="AP16" s="197">
        <v>10000</v>
      </c>
      <c r="AQ16" s="197">
        <v>10000</v>
      </c>
      <c r="AR16" s="197">
        <v>10000</v>
      </c>
      <c r="AS16" s="197">
        <v>10000</v>
      </c>
      <c r="AT16" s="197">
        <v>10000</v>
      </c>
      <c r="AU16" s="197">
        <v>10000</v>
      </c>
      <c r="AV16" s="197">
        <v>10000</v>
      </c>
      <c r="AW16" s="197">
        <v>10000</v>
      </c>
      <c r="AX16" s="197">
        <v>10000</v>
      </c>
      <c r="AY16" s="197">
        <v>10000</v>
      </c>
      <c r="AZ16" s="197">
        <v>10000</v>
      </c>
      <c r="BA16" s="197">
        <v>10000</v>
      </c>
      <c r="BB16" s="197">
        <v>10000</v>
      </c>
      <c r="BC16" s="197">
        <v>10000</v>
      </c>
      <c r="BD16" s="197">
        <v>10000</v>
      </c>
      <c r="BE16" s="197">
        <v>10000</v>
      </c>
      <c r="BF16" s="197">
        <v>10000</v>
      </c>
      <c r="BG16" s="197">
        <v>10000</v>
      </c>
      <c r="BH16" s="197">
        <v>10000</v>
      </c>
      <c r="BI16" s="197">
        <v>10000</v>
      </c>
      <c r="BJ16" s="197">
        <v>10000</v>
      </c>
      <c r="BK16" s="197">
        <v>10000</v>
      </c>
      <c r="BL16" s="197">
        <v>10000</v>
      </c>
      <c r="BM16" s="197">
        <v>10000</v>
      </c>
      <c r="BN16" s="197">
        <v>10000</v>
      </c>
      <c r="BO16" s="197">
        <v>10000</v>
      </c>
      <c r="BP16" s="197">
        <v>10000</v>
      </c>
      <c r="BQ16" s="197">
        <v>10000</v>
      </c>
      <c r="BR16" s="197">
        <v>10000</v>
      </c>
      <c r="BS16" s="197">
        <v>10000</v>
      </c>
      <c r="BT16" s="197">
        <v>10000</v>
      </c>
      <c r="BU16" s="197">
        <v>10000</v>
      </c>
      <c r="BV16" s="197">
        <v>10000</v>
      </c>
      <c r="BW16" s="197">
        <v>10000</v>
      </c>
      <c r="BX16" s="197">
        <v>10000</v>
      </c>
      <c r="BY16" s="197">
        <v>10000</v>
      </c>
      <c r="BZ16" s="197">
        <v>10000</v>
      </c>
      <c r="CA16" s="197">
        <v>10000</v>
      </c>
      <c r="CB16" s="197">
        <v>10000</v>
      </c>
      <c r="CC16" s="197">
        <v>10000</v>
      </c>
      <c r="CD16" s="197">
        <v>10000</v>
      </c>
      <c r="CE16" s="197">
        <v>10000</v>
      </c>
      <c r="CF16" s="197">
        <v>10000</v>
      </c>
      <c r="CG16" s="197">
        <v>10000</v>
      </c>
      <c r="CH16" s="197">
        <v>10000</v>
      </c>
      <c r="CI16" s="197">
        <v>10000</v>
      </c>
      <c r="CJ16" s="197">
        <v>10000</v>
      </c>
      <c r="CK16" s="197">
        <v>10000</v>
      </c>
      <c r="CL16" s="197">
        <v>10000</v>
      </c>
      <c r="CN16" s="197"/>
      <c r="CO16" s="231">
        <v>10000</v>
      </c>
      <c r="CP16" s="231">
        <v>10000</v>
      </c>
      <c r="CQ16" s="231">
        <v>10000</v>
      </c>
      <c r="CR16" s="231">
        <v>10000</v>
      </c>
      <c r="CS16" s="231">
        <v>10000</v>
      </c>
      <c r="CT16" s="231">
        <v>10000</v>
      </c>
      <c r="CU16" s="231">
        <v>10000</v>
      </c>
      <c r="CV16" s="231">
        <v>10000</v>
      </c>
      <c r="CW16" s="231">
        <v>10000</v>
      </c>
      <c r="CX16" s="231">
        <v>10000</v>
      </c>
      <c r="CY16" s="231">
        <v>10000</v>
      </c>
      <c r="CZ16" s="231">
        <v>10000</v>
      </c>
      <c r="DA16" s="231">
        <v>10000</v>
      </c>
      <c r="DB16" s="231">
        <v>10000</v>
      </c>
      <c r="DC16" s="231">
        <v>10000</v>
      </c>
      <c r="DD16" s="231">
        <v>10000</v>
      </c>
      <c r="DE16" s="231">
        <v>10000</v>
      </c>
      <c r="DF16" s="231">
        <v>10000</v>
      </c>
      <c r="DG16" s="231">
        <v>10000</v>
      </c>
      <c r="DH16" s="231">
        <v>10000</v>
      </c>
      <c r="DI16" s="231">
        <v>10000</v>
      </c>
      <c r="DJ16" s="231">
        <v>10000</v>
      </c>
      <c r="DK16" s="231">
        <v>10000</v>
      </c>
      <c r="DL16" s="231">
        <v>10000</v>
      </c>
    </row>
    <row r="17" spans="1:116" x14ac:dyDescent="0.35">
      <c r="A17" s="221"/>
      <c r="G17" s="174" t="s">
        <v>462</v>
      </c>
      <c r="H17" s="174"/>
      <c r="I17" s="197"/>
      <c r="J17" s="197"/>
      <c r="K17" s="197"/>
      <c r="L17" s="197"/>
      <c r="M17" s="197"/>
      <c r="N17" s="197"/>
      <c r="O17" s="197"/>
      <c r="P17" s="197"/>
      <c r="R17" s="222">
        <v>5000</v>
      </c>
      <c r="S17" s="222">
        <v>5000</v>
      </c>
      <c r="T17" s="222">
        <v>5000</v>
      </c>
      <c r="U17" s="222">
        <v>5000</v>
      </c>
      <c r="V17" s="222">
        <v>5000</v>
      </c>
      <c r="W17" s="222">
        <v>5000</v>
      </c>
      <c r="X17" s="222">
        <v>5000</v>
      </c>
      <c r="Y17" s="222">
        <v>5000</v>
      </c>
      <c r="Z17" s="222">
        <v>5000</v>
      </c>
      <c r="AA17" s="222">
        <v>5000</v>
      </c>
      <c r="AB17" s="222">
        <v>5000</v>
      </c>
      <c r="AC17" s="222">
        <v>5000</v>
      </c>
      <c r="AD17" s="222">
        <v>5000</v>
      </c>
      <c r="AE17" s="222">
        <v>5000</v>
      </c>
      <c r="AF17" s="222">
        <v>5000</v>
      </c>
      <c r="AG17" s="222">
        <v>5000</v>
      </c>
      <c r="AH17" s="222">
        <v>5000</v>
      </c>
      <c r="AI17" s="222">
        <v>5000</v>
      </c>
      <c r="AJ17" s="222">
        <v>5000</v>
      </c>
      <c r="AK17" s="222">
        <v>5000</v>
      </c>
      <c r="AL17" s="222">
        <v>5000</v>
      </c>
      <c r="AM17" s="222">
        <v>5000</v>
      </c>
      <c r="AN17" s="222">
        <v>5000</v>
      </c>
      <c r="AO17" s="222">
        <v>5000</v>
      </c>
      <c r="AP17" s="222">
        <v>5000</v>
      </c>
      <c r="AQ17" s="222">
        <v>5000</v>
      </c>
      <c r="AR17" s="222">
        <v>5000</v>
      </c>
      <c r="AS17" s="222">
        <v>5000</v>
      </c>
      <c r="AT17" s="222">
        <v>5000</v>
      </c>
      <c r="AU17" s="222">
        <v>5000</v>
      </c>
      <c r="AV17" s="222">
        <v>5000</v>
      </c>
      <c r="AW17" s="222">
        <v>5000</v>
      </c>
      <c r="AX17" s="222">
        <v>5000</v>
      </c>
      <c r="AY17" s="222">
        <v>5000</v>
      </c>
      <c r="AZ17" s="222">
        <v>5000</v>
      </c>
      <c r="BA17" s="222">
        <v>5000</v>
      </c>
      <c r="BB17" s="222">
        <v>5000</v>
      </c>
      <c r="BC17" s="222">
        <v>5000</v>
      </c>
      <c r="BD17" s="222">
        <v>5000</v>
      </c>
      <c r="BE17" s="222">
        <v>5000</v>
      </c>
      <c r="BF17" s="222">
        <v>5000</v>
      </c>
      <c r="BG17" s="222">
        <v>5000</v>
      </c>
      <c r="BH17" s="222">
        <v>5000</v>
      </c>
      <c r="BI17" s="222">
        <v>5000</v>
      </c>
      <c r="BJ17" s="222">
        <v>5000</v>
      </c>
      <c r="BK17" s="222">
        <v>5000</v>
      </c>
      <c r="BL17" s="222">
        <v>5000</v>
      </c>
      <c r="BM17" s="222">
        <v>5000</v>
      </c>
      <c r="BN17" s="222">
        <v>5000</v>
      </c>
      <c r="BO17" s="222">
        <v>5000</v>
      </c>
      <c r="BP17" s="222">
        <v>5000</v>
      </c>
      <c r="BQ17" s="222">
        <v>5000</v>
      </c>
      <c r="BR17" s="222">
        <v>5000</v>
      </c>
      <c r="BS17" s="222">
        <v>5000</v>
      </c>
      <c r="BT17" s="222">
        <v>5000</v>
      </c>
      <c r="BU17" s="222">
        <v>5000</v>
      </c>
      <c r="BV17" s="222">
        <v>5000</v>
      </c>
      <c r="BW17" s="222">
        <v>5000</v>
      </c>
      <c r="BX17" s="222">
        <v>5000</v>
      </c>
      <c r="BY17" s="222">
        <v>5000</v>
      </c>
      <c r="BZ17" s="222">
        <v>5000</v>
      </c>
      <c r="CA17" s="222">
        <v>5000</v>
      </c>
      <c r="CB17" s="222">
        <v>5000</v>
      </c>
      <c r="CC17" s="222">
        <v>5000</v>
      </c>
      <c r="CD17" s="222">
        <v>5000</v>
      </c>
      <c r="CE17" s="222">
        <v>5000</v>
      </c>
      <c r="CF17" s="222">
        <v>5000</v>
      </c>
      <c r="CG17" s="222">
        <v>5000</v>
      </c>
      <c r="CH17" s="222">
        <v>5000</v>
      </c>
      <c r="CI17" s="222">
        <v>5000</v>
      </c>
      <c r="CJ17" s="222">
        <v>5000</v>
      </c>
      <c r="CK17" s="222">
        <v>5000</v>
      </c>
      <c r="CL17" s="222">
        <v>5000</v>
      </c>
      <c r="CN17" s="197"/>
      <c r="CO17" s="231">
        <v>5000</v>
      </c>
      <c r="CP17" s="231">
        <v>5000</v>
      </c>
      <c r="CQ17" s="231">
        <v>5000</v>
      </c>
      <c r="CR17" s="231">
        <v>5000</v>
      </c>
      <c r="CS17" s="231">
        <v>5000</v>
      </c>
      <c r="CT17" s="231">
        <v>5000</v>
      </c>
      <c r="CU17" s="231">
        <v>5000</v>
      </c>
      <c r="CV17" s="231">
        <v>5000</v>
      </c>
      <c r="CW17" s="231">
        <v>5000</v>
      </c>
      <c r="CX17" s="231">
        <v>5000</v>
      </c>
      <c r="CY17" s="231">
        <v>5000</v>
      </c>
      <c r="CZ17" s="231">
        <v>5000</v>
      </c>
      <c r="DA17" s="231">
        <v>5000</v>
      </c>
      <c r="DB17" s="231">
        <v>5000</v>
      </c>
      <c r="DC17" s="231">
        <v>5000</v>
      </c>
      <c r="DD17" s="231">
        <v>5000</v>
      </c>
      <c r="DE17" s="231">
        <v>5000</v>
      </c>
      <c r="DF17" s="231">
        <v>5000</v>
      </c>
      <c r="DG17" s="231">
        <v>5000</v>
      </c>
      <c r="DH17" s="231">
        <v>5000</v>
      </c>
      <c r="DI17" s="231">
        <v>5000</v>
      </c>
      <c r="DJ17" s="231">
        <v>5000</v>
      </c>
      <c r="DK17" s="231">
        <v>5000</v>
      </c>
      <c r="DL17" s="231">
        <v>5000</v>
      </c>
    </row>
    <row r="18" spans="1:116" x14ac:dyDescent="0.35">
      <c r="A18" s="221"/>
      <c r="G18" s="174" t="s">
        <v>463</v>
      </c>
      <c r="H18" s="174"/>
      <c r="I18" s="197"/>
      <c r="J18" s="197"/>
      <c r="K18" s="197"/>
      <c r="L18" s="197"/>
      <c r="M18" s="197"/>
      <c r="N18" s="197"/>
      <c r="O18" s="197"/>
      <c r="P18" s="197"/>
      <c r="R18" s="197">
        <v>20000</v>
      </c>
      <c r="S18" s="197">
        <v>20000</v>
      </c>
      <c r="T18" s="197">
        <v>20000</v>
      </c>
      <c r="U18" s="197">
        <v>20000</v>
      </c>
      <c r="V18" s="197">
        <v>20000</v>
      </c>
      <c r="W18" s="197">
        <v>20000</v>
      </c>
      <c r="X18" s="197">
        <v>20000</v>
      </c>
      <c r="Y18" s="197">
        <v>20000</v>
      </c>
      <c r="Z18" s="197">
        <v>20000</v>
      </c>
      <c r="AA18" s="197">
        <v>20000</v>
      </c>
      <c r="AB18" s="197">
        <v>20000</v>
      </c>
      <c r="AC18" s="197">
        <v>20000</v>
      </c>
      <c r="AD18" s="197">
        <v>20000</v>
      </c>
      <c r="AE18" s="197">
        <v>20000</v>
      </c>
      <c r="AF18" s="197">
        <v>20000</v>
      </c>
      <c r="AG18" s="197">
        <v>20000</v>
      </c>
      <c r="AH18" s="197">
        <v>20000</v>
      </c>
      <c r="AI18" s="197">
        <v>20000</v>
      </c>
      <c r="AJ18" s="197">
        <v>20000</v>
      </c>
      <c r="AK18" s="197">
        <v>20000</v>
      </c>
      <c r="AL18" s="197">
        <v>20000</v>
      </c>
      <c r="AM18" s="197">
        <v>20000</v>
      </c>
      <c r="AN18" s="197">
        <v>20000</v>
      </c>
      <c r="AO18" s="197">
        <v>20000</v>
      </c>
      <c r="AP18" s="197">
        <v>20000</v>
      </c>
      <c r="AQ18" s="197">
        <v>20000</v>
      </c>
      <c r="AR18" s="197">
        <v>20000</v>
      </c>
      <c r="AS18" s="197">
        <v>20000</v>
      </c>
      <c r="AT18" s="197">
        <v>20000</v>
      </c>
      <c r="AU18" s="197">
        <v>20000</v>
      </c>
      <c r="AV18" s="197">
        <v>20000</v>
      </c>
      <c r="AW18" s="197">
        <v>20000</v>
      </c>
      <c r="AX18" s="197">
        <v>20000</v>
      </c>
      <c r="AY18" s="197">
        <v>20000</v>
      </c>
      <c r="AZ18" s="197">
        <v>20000</v>
      </c>
      <c r="BA18" s="197">
        <v>20000</v>
      </c>
      <c r="BB18" s="197">
        <v>20000</v>
      </c>
      <c r="BC18" s="197">
        <v>20000</v>
      </c>
      <c r="BD18" s="197">
        <v>20000</v>
      </c>
      <c r="BE18" s="197">
        <v>20000</v>
      </c>
      <c r="BF18" s="197">
        <v>20000</v>
      </c>
      <c r="BG18" s="197">
        <v>20000</v>
      </c>
      <c r="BH18" s="197">
        <v>20000</v>
      </c>
      <c r="BI18" s="197">
        <v>20000</v>
      </c>
      <c r="BJ18" s="197">
        <v>20000</v>
      </c>
      <c r="BK18" s="197">
        <v>20000</v>
      </c>
      <c r="BL18" s="197">
        <v>20000</v>
      </c>
      <c r="BM18" s="197">
        <v>20000</v>
      </c>
      <c r="BN18" s="197">
        <v>20000</v>
      </c>
      <c r="BO18" s="197">
        <v>20000</v>
      </c>
      <c r="BP18" s="197">
        <v>20000</v>
      </c>
      <c r="BQ18" s="197">
        <v>20000</v>
      </c>
      <c r="BR18" s="197">
        <v>20000</v>
      </c>
      <c r="BS18" s="197">
        <v>20000</v>
      </c>
      <c r="BT18" s="197">
        <v>20000</v>
      </c>
      <c r="BU18" s="197">
        <v>20000</v>
      </c>
      <c r="BV18" s="197">
        <v>20000</v>
      </c>
      <c r="BW18" s="197">
        <v>20000</v>
      </c>
      <c r="BX18" s="197">
        <v>20000</v>
      </c>
      <c r="BY18" s="197">
        <v>20000</v>
      </c>
      <c r="BZ18" s="197">
        <v>20000</v>
      </c>
      <c r="CA18" s="197">
        <v>20000</v>
      </c>
      <c r="CB18" s="197">
        <v>20000</v>
      </c>
      <c r="CC18" s="197">
        <v>20000</v>
      </c>
      <c r="CD18" s="197">
        <v>20000</v>
      </c>
      <c r="CE18" s="197">
        <v>20000</v>
      </c>
      <c r="CF18" s="197">
        <v>20000</v>
      </c>
      <c r="CG18" s="197">
        <v>20000</v>
      </c>
      <c r="CH18" s="197">
        <v>20000</v>
      </c>
      <c r="CI18" s="197">
        <v>20000</v>
      </c>
      <c r="CJ18" s="197">
        <v>20000</v>
      </c>
      <c r="CK18" s="197">
        <v>20000</v>
      </c>
      <c r="CL18" s="197">
        <v>20000</v>
      </c>
      <c r="CN18" s="197"/>
      <c r="CO18" s="231">
        <v>20000</v>
      </c>
      <c r="CP18" s="231">
        <v>20000</v>
      </c>
      <c r="CQ18" s="231">
        <v>20000</v>
      </c>
      <c r="CR18" s="231">
        <v>20000</v>
      </c>
      <c r="CS18" s="231">
        <v>20000</v>
      </c>
      <c r="CT18" s="231">
        <v>20000</v>
      </c>
      <c r="CU18" s="231">
        <v>20000</v>
      </c>
      <c r="CV18" s="231">
        <v>20000</v>
      </c>
      <c r="CW18" s="231">
        <v>20000</v>
      </c>
      <c r="CX18" s="231">
        <v>20000</v>
      </c>
      <c r="CY18" s="231">
        <v>20000</v>
      </c>
      <c r="CZ18" s="231">
        <v>20000</v>
      </c>
      <c r="DA18" s="231">
        <v>20000</v>
      </c>
      <c r="DB18" s="231">
        <v>20000</v>
      </c>
      <c r="DC18" s="231">
        <v>20000</v>
      </c>
      <c r="DD18" s="231">
        <v>20000</v>
      </c>
      <c r="DE18" s="231">
        <v>20000</v>
      </c>
      <c r="DF18" s="231">
        <v>20000</v>
      </c>
      <c r="DG18" s="231">
        <v>20000</v>
      </c>
      <c r="DH18" s="231">
        <v>20000</v>
      </c>
      <c r="DI18" s="231">
        <v>20000</v>
      </c>
      <c r="DJ18" s="231">
        <v>20000</v>
      </c>
      <c r="DK18" s="231">
        <v>20000</v>
      </c>
      <c r="DL18" s="231">
        <v>20000</v>
      </c>
    </row>
    <row r="19" spans="1:116" x14ac:dyDescent="0.35">
      <c r="A19" s="221"/>
      <c r="G19" s="174" t="s">
        <v>464</v>
      </c>
      <c r="H19" s="174"/>
      <c r="I19" s="197"/>
      <c r="J19" s="197"/>
      <c r="K19" s="197"/>
      <c r="L19" s="197"/>
      <c r="M19" s="197"/>
      <c r="N19" s="197"/>
      <c r="O19" s="197"/>
      <c r="P19" s="197"/>
      <c r="R19" s="222">
        <v>2000</v>
      </c>
      <c r="S19" s="222">
        <v>2000</v>
      </c>
      <c r="T19" s="222">
        <v>2000</v>
      </c>
      <c r="U19" s="222">
        <v>2000</v>
      </c>
      <c r="V19" s="222">
        <v>2000</v>
      </c>
      <c r="W19" s="222">
        <v>2000</v>
      </c>
      <c r="X19" s="222">
        <v>2000</v>
      </c>
      <c r="Y19" s="222">
        <v>2000</v>
      </c>
      <c r="Z19" s="222">
        <v>2000</v>
      </c>
      <c r="AA19" s="222">
        <v>2000</v>
      </c>
      <c r="AB19" s="222">
        <v>2000</v>
      </c>
      <c r="AC19" s="222">
        <v>2000</v>
      </c>
      <c r="AD19" s="222">
        <v>2000</v>
      </c>
      <c r="AE19" s="222">
        <v>2000</v>
      </c>
      <c r="AF19" s="222">
        <v>2000</v>
      </c>
      <c r="AG19" s="222">
        <v>2000</v>
      </c>
      <c r="AH19" s="222">
        <v>2000</v>
      </c>
      <c r="AI19" s="222">
        <v>2000</v>
      </c>
      <c r="AJ19" s="222">
        <v>2000</v>
      </c>
      <c r="AK19" s="222">
        <v>2000</v>
      </c>
      <c r="AL19" s="222">
        <v>2000</v>
      </c>
      <c r="AM19" s="222">
        <v>2000</v>
      </c>
      <c r="AN19" s="222">
        <v>2000</v>
      </c>
      <c r="AO19" s="222">
        <v>2000</v>
      </c>
      <c r="AP19" s="222">
        <v>2000</v>
      </c>
      <c r="AQ19" s="222">
        <v>2000</v>
      </c>
      <c r="AR19" s="222">
        <v>2000</v>
      </c>
      <c r="AS19" s="222">
        <v>2000</v>
      </c>
      <c r="AT19" s="222">
        <v>2000</v>
      </c>
      <c r="AU19" s="222">
        <v>2000</v>
      </c>
      <c r="AV19" s="222">
        <v>2000</v>
      </c>
      <c r="AW19" s="222">
        <v>2000</v>
      </c>
      <c r="AX19" s="222">
        <v>2000</v>
      </c>
      <c r="AY19" s="222">
        <v>2000</v>
      </c>
      <c r="AZ19" s="222">
        <v>2000</v>
      </c>
      <c r="BA19" s="222">
        <v>2000</v>
      </c>
      <c r="BB19" s="222">
        <v>2000</v>
      </c>
      <c r="BC19" s="222">
        <v>2000</v>
      </c>
      <c r="BD19" s="222">
        <v>2000</v>
      </c>
      <c r="BE19" s="222">
        <v>2000</v>
      </c>
      <c r="BF19" s="222">
        <v>2000</v>
      </c>
      <c r="BG19" s="222">
        <v>2000</v>
      </c>
      <c r="BH19" s="222">
        <v>2000</v>
      </c>
      <c r="BI19" s="222">
        <v>2000</v>
      </c>
      <c r="BJ19" s="222">
        <v>2000</v>
      </c>
      <c r="BK19" s="222">
        <v>2000</v>
      </c>
      <c r="BL19" s="222">
        <v>2000</v>
      </c>
      <c r="BM19" s="222">
        <v>2000</v>
      </c>
      <c r="BN19" s="222">
        <v>2000</v>
      </c>
      <c r="BO19" s="222">
        <v>2000</v>
      </c>
      <c r="BP19" s="222">
        <v>2000</v>
      </c>
      <c r="BQ19" s="222">
        <v>2000</v>
      </c>
      <c r="BR19" s="222">
        <v>2000</v>
      </c>
      <c r="BS19" s="222">
        <v>2000</v>
      </c>
      <c r="BT19" s="222">
        <v>2000</v>
      </c>
      <c r="BU19" s="222">
        <v>2000</v>
      </c>
      <c r="BV19" s="222">
        <v>2000</v>
      </c>
      <c r="BW19" s="222">
        <v>2000</v>
      </c>
      <c r="BX19" s="222">
        <v>2000</v>
      </c>
      <c r="BY19" s="222">
        <v>2000</v>
      </c>
      <c r="BZ19" s="222">
        <v>2000</v>
      </c>
      <c r="CA19" s="222">
        <v>2000</v>
      </c>
      <c r="CB19" s="222">
        <v>2000</v>
      </c>
      <c r="CC19" s="222">
        <v>2000</v>
      </c>
      <c r="CD19" s="222">
        <v>2000</v>
      </c>
      <c r="CE19" s="222">
        <v>2000</v>
      </c>
      <c r="CF19" s="222">
        <v>2000</v>
      </c>
      <c r="CG19" s="222">
        <v>2000</v>
      </c>
      <c r="CH19" s="222">
        <v>2000</v>
      </c>
      <c r="CI19" s="222">
        <v>2000</v>
      </c>
      <c r="CJ19" s="222">
        <v>2000</v>
      </c>
      <c r="CK19" s="222">
        <v>2000</v>
      </c>
      <c r="CL19" s="222">
        <v>2000</v>
      </c>
      <c r="CN19" s="197"/>
      <c r="CO19" s="231">
        <v>6000</v>
      </c>
      <c r="CP19" s="231">
        <v>6000</v>
      </c>
      <c r="CQ19" s="231">
        <v>6000</v>
      </c>
      <c r="CR19" s="231">
        <v>6000</v>
      </c>
      <c r="CS19" s="231">
        <v>6000</v>
      </c>
      <c r="CT19" s="231">
        <v>6000</v>
      </c>
      <c r="CU19" s="231">
        <v>6000</v>
      </c>
      <c r="CV19" s="231">
        <v>6000</v>
      </c>
      <c r="CW19" s="231">
        <v>6000</v>
      </c>
      <c r="CX19" s="231">
        <v>6000</v>
      </c>
      <c r="CY19" s="231">
        <v>6000</v>
      </c>
      <c r="CZ19" s="231">
        <v>6000</v>
      </c>
      <c r="DA19" s="231">
        <v>6000</v>
      </c>
      <c r="DB19" s="231">
        <v>6000</v>
      </c>
      <c r="DC19" s="231">
        <v>6000</v>
      </c>
      <c r="DD19" s="231">
        <v>6000</v>
      </c>
      <c r="DE19" s="231">
        <v>6000</v>
      </c>
      <c r="DF19" s="231">
        <v>6000</v>
      </c>
      <c r="DG19" s="231">
        <v>6000</v>
      </c>
      <c r="DH19" s="231">
        <v>6000</v>
      </c>
      <c r="DI19" s="231">
        <v>6000</v>
      </c>
      <c r="DJ19" s="231">
        <v>6000</v>
      </c>
      <c r="DK19" s="231">
        <v>6000</v>
      </c>
      <c r="DL19" s="231">
        <v>6000</v>
      </c>
    </row>
    <row r="20" spans="1:116" x14ac:dyDescent="0.35">
      <c r="A20" s="221"/>
      <c r="G20" s="174" t="str">
        <f>G16</f>
        <v>Primary revenue driver</v>
      </c>
      <c r="H20" s="174"/>
      <c r="I20" s="197"/>
      <c r="J20" s="197"/>
      <c r="K20" s="197"/>
      <c r="L20" s="197"/>
      <c r="M20" s="197"/>
      <c r="N20" s="197"/>
      <c r="O20" s="197"/>
      <c r="P20" s="197"/>
      <c r="R20" s="223" t="str">
        <f>ADDRESS(ROW(R16),COLUMN(R16),2)</f>
        <v>R$16</v>
      </c>
      <c r="S20" s="223" t="str">
        <f t="shared" ref="S20:CD20" si="17">ADDRESS(ROW(S16),COLUMN(S16),2)</f>
        <v>S$16</v>
      </c>
      <c r="T20" s="223" t="str">
        <f t="shared" si="17"/>
        <v>T$16</v>
      </c>
      <c r="U20" s="223" t="str">
        <f t="shared" si="17"/>
        <v>U$16</v>
      </c>
      <c r="V20" s="223" t="str">
        <f t="shared" si="17"/>
        <v>V$16</v>
      </c>
      <c r="W20" s="223" t="str">
        <f t="shared" si="17"/>
        <v>W$16</v>
      </c>
      <c r="X20" s="223" t="str">
        <f t="shared" si="17"/>
        <v>X$16</v>
      </c>
      <c r="Y20" s="223" t="str">
        <f t="shared" si="17"/>
        <v>Y$16</v>
      </c>
      <c r="Z20" s="223" t="str">
        <f t="shared" si="17"/>
        <v>Z$16</v>
      </c>
      <c r="AA20" s="223" t="str">
        <f t="shared" si="17"/>
        <v>AA$16</v>
      </c>
      <c r="AB20" s="223" t="str">
        <f t="shared" si="17"/>
        <v>AB$16</v>
      </c>
      <c r="AC20" s="223" t="str">
        <f t="shared" si="17"/>
        <v>AC$16</v>
      </c>
      <c r="AD20" s="223" t="str">
        <f t="shared" si="17"/>
        <v>AD$16</v>
      </c>
      <c r="AE20" s="223" t="str">
        <f t="shared" si="17"/>
        <v>AE$16</v>
      </c>
      <c r="AF20" s="223" t="str">
        <f t="shared" si="17"/>
        <v>AF$16</v>
      </c>
      <c r="AG20" s="223" t="str">
        <f t="shared" si="17"/>
        <v>AG$16</v>
      </c>
      <c r="AH20" s="223" t="str">
        <f t="shared" si="17"/>
        <v>AH$16</v>
      </c>
      <c r="AI20" s="223" t="str">
        <f t="shared" si="17"/>
        <v>AI$16</v>
      </c>
      <c r="AJ20" s="223" t="str">
        <f t="shared" si="17"/>
        <v>AJ$16</v>
      </c>
      <c r="AK20" s="223" t="str">
        <f t="shared" si="17"/>
        <v>AK$16</v>
      </c>
      <c r="AL20" s="223" t="str">
        <f t="shared" si="17"/>
        <v>AL$16</v>
      </c>
      <c r="AM20" s="223" t="str">
        <f t="shared" si="17"/>
        <v>AM$16</v>
      </c>
      <c r="AN20" s="223" t="str">
        <f t="shared" si="17"/>
        <v>AN$16</v>
      </c>
      <c r="AO20" s="223" t="str">
        <f t="shared" si="17"/>
        <v>AO$16</v>
      </c>
      <c r="AP20" s="223" t="str">
        <f t="shared" si="17"/>
        <v>AP$16</v>
      </c>
      <c r="AQ20" s="223" t="str">
        <f t="shared" si="17"/>
        <v>AQ$16</v>
      </c>
      <c r="AR20" s="223" t="str">
        <f t="shared" si="17"/>
        <v>AR$16</v>
      </c>
      <c r="AS20" s="223" t="str">
        <f t="shared" si="17"/>
        <v>AS$16</v>
      </c>
      <c r="AT20" s="223" t="str">
        <f t="shared" si="17"/>
        <v>AT$16</v>
      </c>
      <c r="AU20" s="223" t="str">
        <f t="shared" si="17"/>
        <v>AU$16</v>
      </c>
      <c r="AV20" s="223" t="str">
        <f t="shared" si="17"/>
        <v>AV$16</v>
      </c>
      <c r="AW20" s="223" t="str">
        <f t="shared" si="17"/>
        <v>AW$16</v>
      </c>
      <c r="AX20" s="223" t="str">
        <f t="shared" si="17"/>
        <v>AX$16</v>
      </c>
      <c r="AY20" s="223" t="str">
        <f t="shared" si="17"/>
        <v>AY$16</v>
      </c>
      <c r="AZ20" s="223" t="str">
        <f t="shared" si="17"/>
        <v>AZ$16</v>
      </c>
      <c r="BA20" s="223" t="str">
        <f t="shared" si="17"/>
        <v>BA$16</v>
      </c>
      <c r="BB20" s="223" t="str">
        <f t="shared" si="17"/>
        <v>BB$16</v>
      </c>
      <c r="BC20" s="223" t="str">
        <f t="shared" si="17"/>
        <v>BC$16</v>
      </c>
      <c r="BD20" s="223" t="str">
        <f t="shared" si="17"/>
        <v>BD$16</v>
      </c>
      <c r="BE20" s="223" t="str">
        <f t="shared" si="17"/>
        <v>BE$16</v>
      </c>
      <c r="BF20" s="223" t="str">
        <f t="shared" si="17"/>
        <v>BF$16</v>
      </c>
      <c r="BG20" s="223" t="str">
        <f t="shared" si="17"/>
        <v>BG$16</v>
      </c>
      <c r="BH20" s="223" t="str">
        <f t="shared" si="17"/>
        <v>BH$16</v>
      </c>
      <c r="BI20" s="223" t="str">
        <f t="shared" si="17"/>
        <v>BI$16</v>
      </c>
      <c r="BJ20" s="223" t="str">
        <f t="shared" si="17"/>
        <v>BJ$16</v>
      </c>
      <c r="BK20" s="223" t="str">
        <f t="shared" si="17"/>
        <v>BK$16</v>
      </c>
      <c r="BL20" s="223" t="str">
        <f t="shared" si="17"/>
        <v>BL$16</v>
      </c>
      <c r="BM20" s="223" t="str">
        <f t="shared" si="17"/>
        <v>BM$16</v>
      </c>
      <c r="BN20" s="223" t="str">
        <f t="shared" si="17"/>
        <v>BN$16</v>
      </c>
      <c r="BO20" s="223" t="str">
        <f t="shared" si="17"/>
        <v>BO$16</v>
      </c>
      <c r="BP20" s="223" t="str">
        <f t="shared" si="17"/>
        <v>BP$16</v>
      </c>
      <c r="BQ20" s="223" t="str">
        <f t="shared" si="17"/>
        <v>BQ$16</v>
      </c>
      <c r="BR20" s="223" t="str">
        <f t="shared" si="17"/>
        <v>BR$16</v>
      </c>
      <c r="BS20" s="223" t="str">
        <f t="shared" si="17"/>
        <v>BS$16</v>
      </c>
      <c r="BT20" s="223" t="str">
        <f t="shared" si="17"/>
        <v>BT$16</v>
      </c>
      <c r="BU20" s="223" t="str">
        <f t="shared" si="17"/>
        <v>BU$16</v>
      </c>
      <c r="BV20" s="223" t="str">
        <f t="shared" si="17"/>
        <v>BV$16</v>
      </c>
      <c r="BW20" s="223" t="str">
        <f t="shared" si="17"/>
        <v>BW$16</v>
      </c>
      <c r="BX20" s="223" t="str">
        <f t="shared" si="17"/>
        <v>BX$16</v>
      </c>
      <c r="BY20" s="223" t="str">
        <f t="shared" si="17"/>
        <v>BY$16</v>
      </c>
      <c r="BZ20" s="223" t="str">
        <f t="shared" si="17"/>
        <v>BZ$16</v>
      </c>
      <c r="CA20" s="223" t="str">
        <f t="shared" si="17"/>
        <v>CA$16</v>
      </c>
      <c r="CB20" s="223" t="str">
        <f t="shared" si="17"/>
        <v>CB$16</v>
      </c>
      <c r="CC20" s="223" t="str">
        <f t="shared" si="17"/>
        <v>CC$16</v>
      </c>
      <c r="CD20" s="223" t="str">
        <f t="shared" si="17"/>
        <v>CD$16</v>
      </c>
      <c r="CE20" s="223" t="str">
        <f t="shared" ref="CE20:CL20" si="18">ADDRESS(ROW(CE16),COLUMN(CE16),2)</f>
        <v>CE$16</v>
      </c>
      <c r="CF20" s="223" t="str">
        <f t="shared" si="18"/>
        <v>CF$16</v>
      </c>
      <c r="CG20" s="223" t="str">
        <f t="shared" si="18"/>
        <v>CG$16</v>
      </c>
      <c r="CH20" s="223" t="str">
        <f t="shared" si="18"/>
        <v>CH$16</v>
      </c>
      <c r="CI20" s="223" t="str">
        <f t="shared" si="18"/>
        <v>CI$16</v>
      </c>
      <c r="CJ20" s="223" t="str">
        <f t="shared" si="18"/>
        <v>CJ$16</v>
      </c>
      <c r="CK20" s="223" t="str">
        <f t="shared" si="18"/>
        <v>CK$16</v>
      </c>
      <c r="CL20" s="223" t="str">
        <f t="shared" si="18"/>
        <v>CL$16</v>
      </c>
      <c r="CN20" s="197"/>
      <c r="CO20" s="223" t="str">
        <f t="shared" ref="CO20:DK20" si="19">ADDRESS(ROW(CO16),COLUMN(CO16),2)</f>
        <v>CO$16</v>
      </c>
      <c r="CP20" s="223" t="str">
        <f t="shared" si="19"/>
        <v>CP$16</v>
      </c>
      <c r="CQ20" s="223" t="str">
        <f t="shared" si="19"/>
        <v>CQ$16</v>
      </c>
      <c r="CR20" s="223" t="str">
        <f t="shared" si="19"/>
        <v>CR$16</v>
      </c>
      <c r="CS20" s="223" t="str">
        <f t="shared" si="19"/>
        <v>CS$16</v>
      </c>
      <c r="CT20" s="223" t="str">
        <f t="shared" si="19"/>
        <v>CT$16</v>
      </c>
      <c r="CU20" s="223" t="str">
        <f t="shared" si="19"/>
        <v>CU$16</v>
      </c>
      <c r="CV20" s="223" t="str">
        <f t="shared" si="19"/>
        <v>CV$16</v>
      </c>
      <c r="CW20" s="223" t="str">
        <f t="shared" si="19"/>
        <v>CW$16</v>
      </c>
      <c r="CX20" s="223" t="str">
        <f t="shared" si="19"/>
        <v>CX$16</v>
      </c>
      <c r="CY20" s="223" t="str">
        <f t="shared" si="19"/>
        <v>CY$16</v>
      </c>
      <c r="CZ20" s="223" t="str">
        <f t="shared" si="19"/>
        <v>CZ$16</v>
      </c>
      <c r="DA20" s="223" t="str">
        <f t="shared" si="19"/>
        <v>DA$16</v>
      </c>
      <c r="DB20" s="223" t="str">
        <f t="shared" si="19"/>
        <v>DB$16</v>
      </c>
      <c r="DC20" s="223" t="str">
        <f t="shared" si="19"/>
        <v>DC$16</v>
      </c>
      <c r="DD20" s="223" t="str">
        <f t="shared" si="19"/>
        <v>DD$16</v>
      </c>
      <c r="DE20" s="223" t="str">
        <f t="shared" si="19"/>
        <v>DE$16</v>
      </c>
      <c r="DF20" s="223" t="str">
        <f t="shared" si="19"/>
        <v>DF$16</v>
      </c>
      <c r="DG20" s="223" t="str">
        <f t="shared" si="19"/>
        <v>DG$16</v>
      </c>
      <c r="DH20" s="223" t="str">
        <f t="shared" si="19"/>
        <v>DH$16</v>
      </c>
      <c r="DI20" s="223" t="str">
        <f t="shared" si="19"/>
        <v>DI$16</v>
      </c>
      <c r="DJ20" s="223" t="str">
        <f t="shared" si="19"/>
        <v>DJ$16</v>
      </c>
      <c r="DK20" s="223" t="str">
        <f t="shared" si="19"/>
        <v>DK$16</v>
      </c>
      <c r="DL20" s="223" t="str">
        <f t="shared" ref="DL20" si="20">ADDRESS(ROW(DL16),COLUMN(DL16),2)</f>
        <v>DL$16</v>
      </c>
    </row>
    <row r="21" spans="1:116" x14ac:dyDescent="0.35">
      <c r="A21" s="221"/>
      <c r="G21" s="174" t="str">
        <f t="shared" ref="G21:G23" si="21">G17</f>
        <v>Primary volume driver</v>
      </c>
      <c r="H21" s="174"/>
      <c r="I21" s="197"/>
      <c r="J21" s="197"/>
      <c r="K21" s="197"/>
      <c r="L21" s="197"/>
      <c r="M21" s="197"/>
      <c r="N21" s="197"/>
      <c r="O21" s="197"/>
      <c r="P21" s="197"/>
      <c r="R21" s="223" t="str">
        <f t="shared" ref="R21:CC21" si="22">ADDRESS(ROW(R17),COLUMN(R17),2)</f>
        <v>R$17</v>
      </c>
      <c r="S21" s="223" t="str">
        <f t="shared" si="22"/>
        <v>S$17</v>
      </c>
      <c r="T21" s="223" t="str">
        <f t="shared" si="22"/>
        <v>T$17</v>
      </c>
      <c r="U21" s="223" t="str">
        <f t="shared" si="22"/>
        <v>U$17</v>
      </c>
      <c r="V21" s="223" t="str">
        <f t="shared" si="22"/>
        <v>V$17</v>
      </c>
      <c r="W21" s="223" t="str">
        <f t="shared" si="22"/>
        <v>W$17</v>
      </c>
      <c r="X21" s="223" t="str">
        <f t="shared" si="22"/>
        <v>X$17</v>
      </c>
      <c r="Y21" s="223" t="str">
        <f t="shared" si="22"/>
        <v>Y$17</v>
      </c>
      <c r="Z21" s="223" t="str">
        <f t="shared" si="22"/>
        <v>Z$17</v>
      </c>
      <c r="AA21" s="223" t="str">
        <f t="shared" si="22"/>
        <v>AA$17</v>
      </c>
      <c r="AB21" s="223" t="str">
        <f t="shared" si="22"/>
        <v>AB$17</v>
      </c>
      <c r="AC21" s="223" t="str">
        <f t="shared" si="22"/>
        <v>AC$17</v>
      </c>
      <c r="AD21" s="223" t="str">
        <f t="shared" si="22"/>
        <v>AD$17</v>
      </c>
      <c r="AE21" s="223" t="str">
        <f t="shared" si="22"/>
        <v>AE$17</v>
      </c>
      <c r="AF21" s="223" t="str">
        <f t="shared" si="22"/>
        <v>AF$17</v>
      </c>
      <c r="AG21" s="223" t="str">
        <f t="shared" si="22"/>
        <v>AG$17</v>
      </c>
      <c r="AH21" s="223" t="str">
        <f t="shared" si="22"/>
        <v>AH$17</v>
      </c>
      <c r="AI21" s="223" t="str">
        <f t="shared" si="22"/>
        <v>AI$17</v>
      </c>
      <c r="AJ21" s="223" t="str">
        <f t="shared" si="22"/>
        <v>AJ$17</v>
      </c>
      <c r="AK21" s="223" t="str">
        <f t="shared" si="22"/>
        <v>AK$17</v>
      </c>
      <c r="AL21" s="223" t="str">
        <f t="shared" si="22"/>
        <v>AL$17</v>
      </c>
      <c r="AM21" s="223" t="str">
        <f t="shared" si="22"/>
        <v>AM$17</v>
      </c>
      <c r="AN21" s="223" t="str">
        <f t="shared" si="22"/>
        <v>AN$17</v>
      </c>
      <c r="AO21" s="223" t="str">
        <f t="shared" si="22"/>
        <v>AO$17</v>
      </c>
      <c r="AP21" s="223" t="str">
        <f t="shared" si="22"/>
        <v>AP$17</v>
      </c>
      <c r="AQ21" s="223" t="str">
        <f t="shared" si="22"/>
        <v>AQ$17</v>
      </c>
      <c r="AR21" s="223" t="str">
        <f t="shared" si="22"/>
        <v>AR$17</v>
      </c>
      <c r="AS21" s="223" t="str">
        <f t="shared" si="22"/>
        <v>AS$17</v>
      </c>
      <c r="AT21" s="223" t="str">
        <f t="shared" si="22"/>
        <v>AT$17</v>
      </c>
      <c r="AU21" s="223" t="str">
        <f t="shared" si="22"/>
        <v>AU$17</v>
      </c>
      <c r="AV21" s="223" t="str">
        <f t="shared" si="22"/>
        <v>AV$17</v>
      </c>
      <c r="AW21" s="223" t="str">
        <f t="shared" si="22"/>
        <v>AW$17</v>
      </c>
      <c r="AX21" s="223" t="str">
        <f t="shared" si="22"/>
        <v>AX$17</v>
      </c>
      <c r="AY21" s="223" t="str">
        <f t="shared" si="22"/>
        <v>AY$17</v>
      </c>
      <c r="AZ21" s="223" t="str">
        <f t="shared" si="22"/>
        <v>AZ$17</v>
      </c>
      <c r="BA21" s="223" t="str">
        <f t="shared" si="22"/>
        <v>BA$17</v>
      </c>
      <c r="BB21" s="223" t="str">
        <f t="shared" si="22"/>
        <v>BB$17</v>
      </c>
      <c r="BC21" s="223" t="str">
        <f t="shared" si="22"/>
        <v>BC$17</v>
      </c>
      <c r="BD21" s="223" t="str">
        <f t="shared" si="22"/>
        <v>BD$17</v>
      </c>
      <c r="BE21" s="223" t="str">
        <f t="shared" si="22"/>
        <v>BE$17</v>
      </c>
      <c r="BF21" s="223" t="str">
        <f t="shared" si="22"/>
        <v>BF$17</v>
      </c>
      <c r="BG21" s="223" t="str">
        <f t="shared" si="22"/>
        <v>BG$17</v>
      </c>
      <c r="BH21" s="223" t="str">
        <f t="shared" si="22"/>
        <v>BH$17</v>
      </c>
      <c r="BI21" s="223" t="str">
        <f t="shared" si="22"/>
        <v>BI$17</v>
      </c>
      <c r="BJ21" s="223" t="str">
        <f t="shared" si="22"/>
        <v>BJ$17</v>
      </c>
      <c r="BK21" s="223" t="str">
        <f t="shared" si="22"/>
        <v>BK$17</v>
      </c>
      <c r="BL21" s="223" t="str">
        <f t="shared" si="22"/>
        <v>BL$17</v>
      </c>
      <c r="BM21" s="223" t="str">
        <f t="shared" si="22"/>
        <v>BM$17</v>
      </c>
      <c r="BN21" s="223" t="str">
        <f t="shared" si="22"/>
        <v>BN$17</v>
      </c>
      <c r="BO21" s="223" t="str">
        <f t="shared" si="22"/>
        <v>BO$17</v>
      </c>
      <c r="BP21" s="223" t="str">
        <f t="shared" si="22"/>
        <v>BP$17</v>
      </c>
      <c r="BQ21" s="223" t="str">
        <f t="shared" si="22"/>
        <v>BQ$17</v>
      </c>
      <c r="BR21" s="223" t="str">
        <f t="shared" si="22"/>
        <v>BR$17</v>
      </c>
      <c r="BS21" s="223" t="str">
        <f t="shared" si="22"/>
        <v>BS$17</v>
      </c>
      <c r="BT21" s="223" t="str">
        <f t="shared" si="22"/>
        <v>BT$17</v>
      </c>
      <c r="BU21" s="223" t="str">
        <f t="shared" si="22"/>
        <v>BU$17</v>
      </c>
      <c r="BV21" s="223" t="str">
        <f t="shared" si="22"/>
        <v>BV$17</v>
      </c>
      <c r="BW21" s="223" t="str">
        <f t="shared" si="22"/>
        <v>BW$17</v>
      </c>
      <c r="BX21" s="223" t="str">
        <f t="shared" si="22"/>
        <v>BX$17</v>
      </c>
      <c r="BY21" s="223" t="str">
        <f t="shared" si="22"/>
        <v>BY$17</v>
      </c>
      <c r="BZ21" s="223" t="str">
        <f t="shared" si="22"/>
        <v>BZ$17</v>
      </c>
      <c r="CA21" s="223" t="str">
        <f t="shared" si="22"/>
        <v>CA$17</v>
      </c>
      <c r="CB21" s="223" t="str">
        <f t="shared" si="22"/>
        <v>CB$17</v>
      </c>
      <c r="CC21" s="223" t="str">
        <f t="shared" si="22"/>
        <v>CC$17</v>
      </c>
      <c r="CD21" s="223" t="str">
        <f t="shared" ref="CD21:CL21" si="23">ADDRESS(ROW(CD17),COLUMN(CD17),2)</f>
        <v>CD$17</v>
      </c>
      <c r="CE21" s="223" t="str">
        <f t="shared" si="23"/>
        <v>CE$17</v>
      </c>
      <c r="CF21" s="223" t="str">
        <f t="shared" si="23"/>
        <v>CF$17</v>
      </c>
      <c r="CG21" s="223" t="str">
        <f t="shared" si="23"/>
        <v>CG$17</v>
      </c>
      <c r="CH21" s="223" t="str">
        <f t="shared" si="23"/>
        <v>CH$17</v>
      </c>
      <c r="CI21" s="223" t="str">
        <f t="shared" si="23"/>
        <v>CI$17</v>
      </c>
      <c r="CJ21" s="223" t="str">
        <f t="shared" si="23"/>
        <v>CJ$17</v>
      </c>
      <c r="CK21" s="223" t="str">
        <f t="shared" si="23"/>
        <v>CK$17</v>
      </c>
      <c r="CL21" s="223" t="str">
        <f t="shared" si="23"/>
        <v>CL$17</v>
      </c>
      <c r="CN21" s="197"/>
      <c r="CO21" s="223" t="str">
        <f t="shared" ref="CO21:DK21" si="24">ADDRESS(ROW(CO17),COLUMN(CO17),2)</f>
        <v>CO$17</v>
      </c>
      <c r="CP21" s="223" t="str">
        <f t="shared" si="24"/>
        <v>CP$17</v>
      </c>
      <c r="CQ21" s="223" t="str">
        <f t="shared" si="24"/>
        <v>CQ$17</v>
      </c>
      <c r="CR21" s="223" t="str">
        <f t="shared" si="24"/>
        <v>CR$17</v>
      </c>
      <c r="CS21" s="223" t="str">
        <f t="shared" si="24"/>
        <v>CS$17</v>
      </c>
      <c r="CT21" s="223" t="str">
        <f t="shared" si="24"/>
        <v>CT$17</v>
      </c>
      <c r="CU21" s="223" t="str">
        <f t="shared" si="24"/>
        <v>CU$17</v>
      </c>
      <c r="CV21" s="223" t="str">
        <f t="shared" si="24"/>
        <v>CV$17</v>
      </c>
      <c r="CW21" s="223" t="str">
        <f t="shared" si="24"/>
        <v>CW$17</v>
      </c>
      <c r="CX21" s="223" t="str">
        <f t="shared" si="24"/>
        <v>CX$17</v>
      </c>
      <c r="CY21" s="223" t="str">
        <f t="shared" si="24"/>
        <v>CY$17</v>
      </c>
      <c r="CZ21" s="223" t="str">
        <f t="shared" si="24"/>
        <v>CZ$17</v>
      </c>
      <c r="DA21" s="223" t="str">
        <f t="shared" si="24"/>
        <v>DA$17</v>
      </c>
      <c r="DB21" s="223" t="str">
        <f t="shared" si="24"/>
        <v>DB$17</v>
      </c>
      <c r="DC21" s="223" t="str">
        <f t="shared" si="24"/>
        <v>DC$17</v>
      </c>
      <c r="DD21" s="223" t="str">
        <f t="shared" si="24"/>
        <v>DD$17</v>
      </c>
      <c r="DE21" s="223" t="str">
        <f t="shared" si="24"/>
        <v>DE$17</v>
      </c>
      <c r="DF21" s="223" t="str">
        <f t="shared" si="24"/>
        <v>DF$17</v>
      </c>
      <c r="DG21" s="223" t="str">
        <f t="shared" si="24"/>
        <v>DG$17</v>
      </c>
      <c r="DH21" s="223" t="str">
        <f t="shared" si="24"/>
        <v>DH$17</v>
      </c>
      <c r="DI21" s="223" t="str">
        <f t="shared" si="24"/>
        <v>DI$17</v>
      </c>
      <c r="DJ21" s="223" t="str">
        <f t="shared" si="24"/>
        <v>DJ$17</v>
      </c>
      <c r="DK21" s="223" t="str">
        <f t="shared" si="24"/>
        <v>DK$17</v>
      </c>
      <c r="DL21" s="223" t="str">
        <f t="shared" ref="DL21" si="25">ADDRESS(ROW(DL17),COLUMN(DL17),2)</f>
        <v>DL$17</v>
      </c>
    </row>
    <row r="22" spans="1:116" x14ac:dyDescent="0.35">
      <c r="A22" s="221"/>
      <c r="G22" s="174" t="str">
        <f t="shared" si="21"/>
        <v>Secondary revenue driver</v>
      </c>
      <c r="H22" s="174"/>
      <c r="I22" s="197"/>
      <c r="J22" s="197"/>
      <c r="K22" s="197"/>
      <c r="L22" s="197"/>
      <c r="M22" s="197"/>
      <c r="N22" s="197"/>
      <c r="O22" s="197"/>
      <c r="P22" s="197"/>
      <c r="R22" s="223" t="str">
        <f t="shared" ref="R22:CC22" si="26">ADDRESS(ROW(R18),COLUMN(R18),2)</f>
        <v>R$18</v>
      </c>
      <c r="S22" s="223" t="str">
        <f t="shared" si="26"/>
        <v>S$18</v>
      </c>
      <c r="T22" s="223" t="str">
        <f t="shared" si="26"/>
        <v>T$18</v>
      </c>
      <c r="U22" s="223" t="str">
        <f t="shared" si="26"/>
        <v>U$18</v>
      </c>
      <c r="V22" s="223" t="str">
        <f t="shared" si="26"/>
        <v>V$18</v>
      </c>
      <c r="W22" s="223" t="str">
        <f t="shared" si="26"/>
        <v>W$18</v>
      </c>
      <c r="X22" s="223" t="str">
        <f t="shared" si="26"/>
        <v>X$18</v>
      </c>
      <c r="Y22" s="223" t="str">
        <f t="shared" si="26"/>
        <v>Y$18</v>
      </c>
      <c r="Z22" s="223" t="str">
        <f t="shared" si="26"/>
        <v>Z$18</v>
      </c>
      <c r="AA22" s="223" t="str">
        <f t="shared" si="26"/>
        <v>AA$18</v>
      </c>
      <c r="AB22" s="223" t="str">
        <f t="shared" si="26"/>
        <v>AB$18</v>
      </c>
      <c r="AC22" s="223" t="str">
        <f t="shared" si="26"/>
        <v>AC$18</v>
      </c>
      <c r="AD22" s="223" t="str">
        <f t="shared" si="26"/>
        <v>AD$18</v>
      </c>
      <c r="AE22" s="223" t="str">
        <f t="shared" si="26"/>
        <v>AE$18</v>
      </c>
      <c r="AF22" s="223" t="str">
        <f t="shared" si="26"/>
        <v>AF$18</v>
      </c>
      <c r="AG22" s="223" t="str">
        <f t="shared" si="26"/>
        <v>AG$18</v>
      </c>
      <c r="AH22" s="223" t="str">
        <f t="shared" si="26"/>
        <v>AH$18</v>
      </c>
      <c r="AI22" s="223" t="str">
        <f t="shared" si="26"/>
        <v>AI$18</v>
      </c>
      <c r="AJ22" s="223" t="str">
        <f t="shared" si="26"/>
        <v>AJ$18</v>
      </c>
      <c r="AK22" s="223" t="str">
        <f t="shared" si="26"/>
        <v>AK$18</v>
      </c>
      <c r="AL22" s="223" t="str">
        <f t="shared" si="26"/>
        <v>AL$18</v>
      </c>
      <c r="AM22" s="223" t="str">
        <f t="shared" si="26"/>
        <v>AM$18</v>
      </c>
      <c r="AN22" s="223" t="str">
        <f t="shared" si="26"/>
        <v>AN$18</v>
      </c>
      <c r="AO22" s="223" t="str">
        <f t="shared" si="26"/>
        <v>AO$18</v>
      </c>
      <c r="AP22" s="223" t="str">
        <f t="shared" si="26"/>
        <v>AP$18</v>
      </c>
      <c r="AQ22" s="223" t="str">
        <f t="shared" si="26"/>
        <v>AQ$18</v>
      </c>
      <c r="AR22" s="223" t="str">
        <f t="shared" si="26"/>
        <v>AR$18</v>
      </c>
      <c r="AS22" s="223" t="str">
        <f t="shared" si="26"/>
        <v>AS$18</v>
      </c>
      <c r="AT22" s="223" t="str">
        <f t="shared" si="26"/>
        <v>AT$18</v>
      </c>
      <c r="AU22" s="223" t="str">
        <f t="shared" si="26"/>
        <v>AU$18</v>
      </c>
      <c r="AV22" s="223" t="str">
        <f t="shared" si="26"/>
        <v>AV$18</v>
      </c>
      <c r="AW22" s="223" t="str">
        <f t="shared" si="26"/>
        <v>AW$18</v>
      </c>
      <c r="AX22" s="223" t="str">
        <f t="shared" si="26"/>
        <v>AX$18</v>
      </c>
      <c r="AY22" s="223" t="str">
        <f t="shared" si="26"/>
        <v>AY$18</v>
      </c>
      <c r="AZ22" s="223" t="str">
        <f t="shared" si="26"/>
        <v>AZ$18</v>
      </c>
      <c r="BA22" s="223" t="str">
        <f t="shared" si="26"/>
        <v>BA$18</v>
      </c>
      <c r="BB22" s="223" t="str">
        <f t="shared" si="26"/>
        <v>BB$18</v>
      </c>
      <c r="BC22" s="223" t="str">
        <f t="shared" si="26"/>
        <v>BC$18</v>
      </c>
      <c r="BD22" s="223" t="str">
        <f t="shared" si="26"/>
        <v>BD$18</v>
      </c>
      <c r="BE22" s="223" t="str">
        <f t="shared" si="26"/>
        <v>BE$18</v>
      </c>
      <c r="BF22" s="223" t="str">
        <f t="shared" si="26"/>
        <v>BF$18</v>
      </c>
      <c r="BG22" s="223" t="str">
        <f t="shared" si="26"/>
        <v>BG$18</v>
      </c>
      <c r="BH22" s="223" t="str">
        <f t="shared" si="26"/>
        <v>BH$18</v>
      </c>
      <c r="BI22" s="223" t="str">
        <f t="shared" si="26"/>
        <v>BI$18</v>
      </c>
      <c r="BJ22" s="223" t="str">
        <f t="shared" si="26"/>
        <v>BJ$18</v>
      </c>
      <c r="BK22" s="223" t="str">
        <f t="shared" si="26"/>
        <v>BK$18</v>
      </c>
      <c r="BL22" s="223" t="str">
        <f t="shared" si="26"/>
        <v>BL$18</v>
      </c>
      <c r="BM22" s="223" t="str">
        <f t="shared" si="26"/>
        <v>BM$18</v>
      </c>
      <c r="BN22" s="223" t="str">
        <f t="shared" si="26"/>
        <v>BN$18</v>
      </c>
      <c r="BO22" s="223" t="str">
        <f t="shared" si="26"/>
        <v>BO$18</v>
      </c>
      <c r="BP22" s="223" t="str">
        <f t="shared" si="26"/>
        <v>BP$18</v>
      </c>
      <c r="BQ22" s="223" t="str">
        <f t="shared" si="26"/>
        <v>BQ$18</v>
      </c>
      <c r="BR22" s="223" t="str">
        <f t="shared" si="26"/>
        <v>BR$18</v>
      </c>
      <c r="BS22" s="223" t="str">
        <f t="shared" si="26"/>
        <v>BS$18</v>
      </c>
      <c r="BT22" s="223" t="str">
        <f t="shared" si="26"/>
        <v>BT$18</v>
      </c>
      <c r="BU22" s="223" t="str">
        <f t="shared" si="26"/>
        <v>BU$18</v>
      </c>
      <c r="BV22" s="223" t="str">
        <f t="shared" si="26"/>
        <v>BV$18</v>
      </c>
      <c r="BW22" s="223" t="str">
        <f t="shared" si="26"/>
        <v>BW$18</v>
      </c>
      <c r="BX22" s="223" t="str">
        <f t="shared" si="26"/>
        <v>BX$18</v>
      </c>
      <c r="BY22" s="223" t="str">
        <f t="shared" si="26"/>
        <v>BY$18</v>
      </c>
      <c r="BZ22" s="223" t="str">
        <f t="shared" si="26"/>
        <v>BZ$18</v>
      </c>
      <c r="CA22" s="223" t="str">
        <f t="shared" si="26"/>
        <v>CA$18</v>
      </c>
      <c r="CB22" s="223" t="str">
        <f t="shared" si="26"/>
        <v>CB$18</v>
      </c>
      <c r="CC22" s="223" t="str">
        <f t="shared" si="26"/>
        <v>CC$18</v>
      </c>
      <c r="CD22" s="223" t="str">
        <f t="shared" ref="CD22:CL22" si="27">ADDRESS(ROW(CD18),COLUMN(CD18),2)</f>
        <v>CD$18</v>
      </c>
      <c r="CE22" s="223" t="str">
        <f t="shared" si="27"/>
        <v>CE$18</v>
      </c>
      <c r="CF22" s="223" t="str">
        <f t="shared" si="27"/>
        <v>CF$18</v>
      </c>
      <c r="CG22" s="223" t="str">
        <f t="shared" si="27"/>
        <v>CG$18</v>
      </c>
      <c r="CH22" s="223" t="str">
        <f t="shared" si="27"/>
        <v>CH$18</v>
      </c>
      <c r="CI22" s="223" t="str">
        <f t="shared" si="27"/>
        <v>CI$18</v>
      </c>
      <c r="CJ22" s="223" t="str">
        <f t="shared" si="27"/>
        <v>CJ$18</v>
      </c>
      <c r="CK22" s="223" t="str">
        <f t="shared" si="27"/>
        <v>CK$18</v>
      </c>
      <c r="CL22" s="223" t="str">
        <f t="shared" si="27"/>
        <v>CL$18</v>
      </c>
      <c r="CN22" s="197"/>
      <c r="CO22" s="223" t="str">
        <f t="shared" ref="CO22:DK22" si="28">ADDRESS(ROW(CO18),COLUMN(CO18),2)</f>
        <v>CO$18</v>
      </c>
      <c r="CP22" s="223" t="str">
        <f t="shared" si="28"/>
        <v>CP$18</v>
      </c>
      <c r="CQ22" s="223" t="str">
        <f t="shared" si="28"/>
        <v>CQ$18</v>
      </c>
      <c r="CR22" s="223" t="str">
        <f t="shared" si="28"/>
        <v>CR$18</v>
      </c>
      <c r="CS22" s="223" t="str">
        <f t="shared" si="28"/>
        <v>CS$18</v>
      </c>
      <c r="CT22" s="223" t="str">
        <f t="shared" si="28"/>
        <v>CT$18</v>
      </c>
      <c r="CU22" s="223" t="str">
        <f t="shared" si="28"/>
        <v>CU$18</v>
      </c>
      <c r="CV22" s="223" t="str">
        <f t="shared" si="28"/>
        <v>CV$18</v>
      </c>
      <c r="CW22" s="223" t="str">
        <f t="shared" si="28"/>
        <v>CW$18</v>
      </c>
      <c r="CX22" s="223" t="str">
        <f t="shared" si="28"/>
        <v>CX$18</v>
      </c>
      <c r="CY22" s="223" t="str">
        <f t="shared" si="28"/>
        <v>CY$18</v>
      </c>
      <c r="CZ22" s="223" t="str">
        <f t="shared" si="28"/>
        <v>CZ$18</v>
      </c>
      <c r="DA22" s="223" t="str">
        <f t="shared" si="28"/>
        <v>DA$18</v>
      </c>
      <c r="DB22" s="223" t="str">
        <f t="shared" si="28"/>
        <v>DB$18</v>
      </c>
      <c r="DC22" s="223" t="str">
        <f t="shared" si="28"/>
        <v>DC$18</v>
      </c>
      <c r="DD22" s="223" t="str">
        <f t="shared" si="28"/>
        <v>DD$18</v>
      </c>
      <c r="DE22" s="223" t="str">
        <f t="shared" si="28"/>
        <v>DE$18</v>
      </c>
      <c r="DF22" s="223" t="str">
        <f t="shared" si="28"/>
        <v>DF$18</v>
      </c>
      <c r="DG22" s="223" t="str">
        <f t="shared" si="28"/>
        <v>DG$18</v>
      </c>
      <c r="DH22" s="223" t="str">
        <f t="shared" si="28"/>
        <v>DH$18</v>
      </c>
      <c r="DI22" s="223" t="str">
        <f t="shared" si="28"/>
        <v>DI$18</v>
      </c>
      <c r="DJ22" s="223" t="str">
        <f t="shared" si="28"/>
        <v>DJ$18</v>
      </c>
      <c r="DK22" s="223" t="str">
        <f t="shared" si="28"/>
        <v>DK$18</v>
      </c>
      <c r="DL22" s="223" t="str">
        <f t="shared" ref="DL22" si="29">ADDRESS(ROW(DL18),COLUMN(DL18),2)</f>
        <v>DL$18</v>
      </c>
    </row>
    <row r="23" spans="1:116" x14ac:dyDescent="0.35">
      <c r="A23" s="221"/>
      <c r="G23" s="174" t="str">
        <f t="shared" si="21"/>
        <v>Secondary volume driver</v>
      </c>
      <c r="H23" s="174"/>
      <c r="I23" s="197"/>
      <c r="J23" s="197"/>
      <c r="K23" s="197"/>
      <c r="L23" s="197"/>
      <c r="M23" s="197"/>
      <c r="N23" s="197"/>
      <c r="O23" s="197"/>
      <c r="P23" s="197"/>
      <c r="R23" s="223" t="str">
        <f t="shared" ref="R23:CC23" si="30">ADDRESS(ROW(R19),COLUMN(R19),2)</f>
        <v>R$19</v>
      </c>
      <c r="S23" s="223" t="str">
        <f t="shared" si="30"/>
        <v>S$19</v>
      </c>
      <c r="T23" s="223" t="str">
        <f t="shared" si="30"/>
        <v>T$19</v>
      </c>
      <c r="U23" s="223" t="str">
        <f t="shared" si="30"/>
        <v>U$19</v>
      </c>
      <c r="V23" s="223" t="str">
        <f t="shared" si="30"/>
        <v>V$19</v>
      </c>
      <c r="W23" s="223" t="str">
        <f t="shared" si="30"/>
        <v>W$19</v>
      </c>
      <c r="X23" s="223" t="str">
        <f t="shared" si="30"/>
        <v>X$19</v>
      </c>
      <c r="Y23" s="223" t="str">
        <f t="shared" si="30"/>
        <v>Y$19</v>
      </c>
      <c r="Z23" s="223" t="str">
        <f t="shared" si="30"/>
        <v>Z$19</v>
      </c>
      <c r="AA23" s="223" t="str">
        <f t="shared" si="30"/>
        <v>AA$19</v>
      </c>
      <c r="AB23" s="223" t="str">
        <f t="shared" si="30"/>
        <v>AB$19</v>
      </c>
      <c r="AC23" s="223" t="str">
        <f t="shared" si="30"/>
        <v>AC$19</v>
      </c>
      <c r="AD23" s="223" t="str">
        <f t="shared" si="30"/>
        <v>AD$19</v>
      </c>
      <c r="AE23" s="223" t="str">
        <f t="shared" si="30"/>
        <v>AE$19</v>
      </c>
      <c r="AF23" s="223" t="str">
        <f t="shared" si="30"/>
        <v>AF$19</v>
      </c>
      <c r="AG23" s="223" t="str">
        <f t="shared" si="30"/>
        <v>AG$19</v>
      </c>
      <c r="AH23" s="223" t="str">
        <f t="shared" si="30"/>
        <v>AH$19</v>
      </c>
      <c r="AI23" s="223" t="str">
        <f t="shared" si="30"/>
        <v>AI$19</v>
      </c>
      <c r="AJ23" s="223" t="str">
        <f t="shared" si="30"/>
        <v>AJ$19</v>
      </c>
      <c r="AK23" s="223" t="str">
        <f t="shared" si="30"/>
        <v>AK$19</v>
      </c>
      <c r="AL23" s="223" t="str">
        <f t="shared" si="30"/>
        <v>AL$19</v>
      </c>
      <c r="AM23" s="223" t="str">
        <f t="shared" si="30"/>
        <v>AM$19</v>
      </c>
      <c r="AN23" s="223" t="str">
        <f t="shared" si="30"/>
        <v>AN$19</v>
      </c>
      <c r="AO23" s="223" t="str">
        <f t="shared" si="30"/>
        <v>AO$19</v>
      </c>
      <c r="AP23" s="223" t="str">
        <f t="shared" si="30"/>
        <v>AP$19</v>
      </c>
      <c r="AQ23" s="223" t="str">
        <f t="shared" si="30"/>
        <v>AQ$19</v>
      </c>
      <c r="AR23" s="223" t="str">
        <f t="shared" si="30"/>
        <v>AR$19</v>
      </c>
      <c r="AS23" s="223" t="str">
        <f t="shared" si="30"/>
        <v>AS$19</v>
      </c>
      <c r="AT23" s="223" t="str">
        <f t="shared" si="30"/>
        <v>AT$19</v>
      </c>
      <c r="AU23" s="223" t="str">
        <f t="shared" si="30"/>
        <v>AU$19</v>
      </c>
      <c r="AV23" s="223" t="str">
        <f t="shared" si="30"/>
        <v>AV$19</v>
      </c>
      <c r="AW23" s="223" t="str">
        <f t="shared" si="30"/>
        <v>AW$19</v>
      </c>
      <c r="AX23" s="223" t="str">
        <f t="shared" si="30"/>
        <v>AX$19</v>
      </c>
      <c r="AY23" s="223" t="str">
        <f t="shared" si="30"/>
        <v>AY$19</v>
      </c>
      <c r="AZ23" s="223" t="str">
        <f t="shared" si="30"/>
        <v>AZ$19</v>
      </c>
      <c r="BA23" s="223" t="str">
        <f t="shared" si="30"/>
        <v>BA$19</v>
      </c>
      <c r="BB23" s="223" t="str">
        <f t="shared" si="30"/>
        <v>BB$19</v>
      </c>
      <c r="BC23" s="223" t="str">
        <f t="shared" si="30"/>
        <v>BC$19</v>
      </c>
      <c r="BD23" s="223" t="str">
        <f t="shared" si="30"/>
        <v>BD$19</v>
      </c>
      <c r="BE23" s="223" t="str">
        <f t="shared" si="30"/>
        <v>BE$19</v>
      </c>
      <c r="BF23" s="223" t="str">
        <f t="shared" si="30"/>
        <v>BF$19</v>
      </c>
      <c r="BG23" s="223" t="str">
        <f t="shared" si="30"/>
        <v>BG$19</v>
      </c>
      <c r="BH23" s="223" t="str">
        <f t="shared" si="30"/>
        <v>BH$19</v>
      </c>
      <c r="BI23" s="223" t="str">
        <f t="shared" si="30"/>
        <v>BI$19</v>
      </c>
      <c r="BJ23" s="223" t="str">
        <f t="shared" si="30"/>
        <v>BJ$19</v>
      </c>
      <c r="BK23" s="223" t="str">
        <f t="shared" si="30"/>
        <v>BK$19</v>
      </c>
      <c r="BL23" s="223" t="str">
        <f t="shared" si="30"/>
        <v>BL$19</v>
      </c>
      <c r="BM23" s="223" t="str">
        <f t="shared" si="30"/>
        <v>BM$19</v>
      </c>
      <c r="BN23" s="223" t="str">
        <f t="shared" si="30"/>
        <v>BN$19</v>
      </c>
      <c r="BO23" s="223" t="str">
        <f t="shared" si="30"/>
        <v>BO$19</v>
      </c>
      <c r="BP23" s="223" t="str">
        <f t="shared" si="30"/>
        <v>BP$19</v>
      </c>
      <c r="BQ23" s="223" t="str">
        <f t="shared" si="30"/>
        <v>BQ$19</v>
      </c>
      <c r="BR23" s="223" t="str">
        <f t="shared" si="30"/>
        <v>BR$19</v>
      </c>
      <c r="BS23" s="223" t="str">
        <f t="shared" si="30"/>
        <v>BS$19</v>
      </c>
      <c r="BT23" s="223" t="str">
        <f t="shared" si="30"/>
        <v>BT$19</v>
      </c>
      <c r="BU23" s="223" t="str">
        <f t="shared" si="30"/>
        <v>BU$19</v>
      </c>
      <c r="BV23" s="223" t="str">
        <f t="shared" si="30"/>
        <v>BV$19</v>
      </c>
      <c r="BW23" s="223" t="str">
        <f t="shared" si="30"/>
        <v>BW$19</v>
      </c>
      <c r="BX23" s="223" t="str">
        <f t="shared" si="30"/>
        <v>BX$19</v>
      </c>
      <c r="BY23" s="223" t="str">
        <f t="shared" si="30"/>
        <v>BY$19</v>
      </c>
      <c r="BZ23" s="223" t="str">
        <f t="shared" si="30"/>
        <v>BZ$19</v>
      </c>
      <c r="CA23" s="223" t="str">
        <f t="shared" si="30"/>
        <v>CA$19</v>
      </c>
      <c r="CB23" s="223" t="str">
        <f t="shared" si="30"/>
        <v>CB$19</v>
      </c>
      <c r="CC23" s="223" t="str">
        <f t="shared" si="30"/>
        <v>CC$19</v>
      </c>
      <c r="CD23" s="223" t="str">
        <f t="shared" ref="CD23:CL23" si="31">ADDRESS(ROW(CD19),COLUMN(CD19),2)</f>
        <v>CD$19</v>
      </c>
      <c r="CE23" s="223" t="str">
        <f t="shared" si="31"/>
        <v>CE$19</v>
      </c>
      <c r="CF23" s="223" t="str">
        <f t="shared" si="31"/>
        <v>CF$19</v>
      </c>
      <c r="CG23" s="223" t="str">
        <f t="shared" si="31"/>
        <v>CG$19</v>
      </c>
      <c r="CH23" s="223" t="str">
        <f t="shared" si="31"/>
        <v>CH$19</v>
      </c>
      <c r="CI23" s="223" t="str">
        <f t="shared" si="31"/>
        <v>CI$19</v>
      </c>
      <c r="CJ23" s="223" t="str">
        <f t="shared" si="31"/>
        <v>CJ$19</v>
      </c>
      <c r="CK23" s="223" t="str">
        <f t="shared" si="31"/>
        <v>CK$19</v>
      </c>
      <c r="CL23" s="223" t="str">
        <f t="shared" si="31"/>
        <v>CL$19</v>
      </c>
      <c r="CN23" s="197"/>
      <c r="CO23" s="223" t="str">
        <f t="shared" ref="CO23:DK23" si="32">ADDRESS(ROW(CO19),COLUMN(CO19),2)</f>
        <v>CO$19</v>
      </c>
      <c r="CP23" s="223" t="str">
        <f t="shared" si="32"/>
        <v>CP$19</v>
      </c>
      <c r="CQ23" s="223" t="str">
        <f t="shared" si="32"/>
        <v>CQ$19</v>
      </c>
      <c r="CR23" s="223" t="str">
        <f t="shared" si="32"/>
        <v>CR$19</v>
      </c>
      <c r="CS23" s="223" t="str">
        <f t="shared" si="32"/>
        <v>CS$19</v>
      </c>
      <c r="CT23" s="223" t="str">
        <f t="shared" si="32"/>
        <v>CT$19</v>
      </c>
      <c r="CU23" s="223" t="str">
        <f t="shared" si="32"/>
        <v>CU$19</v>
      </c>
      <c r="CV23" s="223" t="str">
        <f t="shared" si="32"/>
        <v>CV$19</v>
      </c>
      <c r="CW23" s="223" t="str">
        <f t="shared" si="32"/>
        <v>CW$19</v>
      </c>
      <c r="CX23" s="223" t="str">
        <f t="shared" si="32"/>
        <v>CX$19</v>
      </c>
      <c r="CY23" s="223" t="str">
        <f t="shared" si="32"/>
        <v>CY$19</v>
      </c>
      <c r="CZ23" s="223" t="str">
        <f t="shared" si="32"/>
        <v>CZ$19</v>
      </c>
      <c r="DA23" s="223" t="str">
        <f t="shared" si="32"/>
        <v>DA$19</v>
      </c>
      <c r="DB23" s="223" t="str">
        <f t="shared" si="32"/>
        <v>DB$19</v>
      </c>
      <c r="DC23" s="223" t="str">
        <f t="shared" si="32"/>
        <v>DC$19</v>
      </c>
      <c r="DD23" s="223" t="str">
        <f t="shared" si="32"/>
        <v>DD$19</v>
      </c>
      <c r="DE23" s="223" t="str">
        <f t="shared" si="32"/>
        <v>DE$19</v>
      </c>
      <c r="DF23" s="223" t="str">
        <f t="shared" si="32"/>
        <v>DF$19</v>
      </c>
      <c r="DG23" s="223" t="str">
        <f t="shared" si="32"/>
        <v>DG$19</v>
      </c>
      <c r="DH23" s="223" t="str">
        <f t="shared" si="32"/>
        <v>DH$19</v>
      </c>
      <c r="DI23" s="223" t="str">
        <f t="shared" si="32"/>
        <v>DI$19</v>
      </c>
      <c r="DJ23" s="223" t="str">
        <f t="shared" si="32"/>
        <v>DJ$19</v>
      </c>
      <c r="DK23" s="223" t="str">
        <f t="shared" si="32"/>
        <v>DK$19</v>
      </c>
      <c r="DL23" s="223" t="str">
        <f t="shared" ref="DL23" si="33">ADDRESS(ROW(DL19),COLUMN(DL19),2)</f>
        <v>DL$19</v>
      </c>
    </row>
    <row r="24" spans="1:116" x14ac:dyDescent="0.35">
      <c r="A24" s="64"/>
      <c r="I24" s="53"/>
      <c r="J24" s="53"/>
      <c r="K24" s="53"/>
      <c r="L24" s="53"/>
      <c r="M24" s="53"/>
      <c r="N24" s="53"/>
      <c r="O24" s="53"/>
      <c r="P24" s="53"/>
      <c r="R24" s="53"/>
      <c r="S24" s="53"/>
      <c r="T24" s="53"/>
      <c r="U24" s="53"/>
      <c r="V24" s="53"/>
      <c r="W24" s="53"/>
      <c r="X24" s="53"/>
      <c r="Y24" s="53"/>
      <c r="Z24" s="53"/>
      <c r="AA24" s="53"/>
      <c r="AB24" s="53"/>
      <c r="AC24" s="53"/>
      <c r="AD24" s="53"/>
      <c r="AE24" s="53"/>
      <c r="AF24" s="53"/>
      <c r="AG24" s="53"/>
      <c r="AH24" s="53"/>
      <c r="AI24" s="53"/>
      <c r="AJ24" s="53"/>
      <c r="AK24" s="53"/>
      <c r="AL24" s="53"/>
      <c r="AM24" s="53"/>
      <c r="AN24" s="53"/>
      <c r="AO24" s="53"/>
      <c r="AP24" s="53"/>
      <c r="AQ24" s="53"/>
      <c r="AR24" s="53"/>
      <c r="AS24" s="53"/>
      <c r="AT24" s="53"/>
      <c r="AU24" s="53"/>
      <c r="AV24" s="53"/>
      <c r="AW24" s="53"/>
      <c r="AX24" s="53"/>
      <c r="AY24" s="53"/>
      <c r="AZ24" s="53"/>
      <c r="BA24" s="53"/>
      <c r="BB24" s="53"/>
      <c r="BC24" s="53"/>
      <c r="BD24" s="53"/>
      <c r="BE24" s="53"/>
      <c r="BF24" s="53"/>
      <c r="BG24" s="53"/>
      <c r="BH24" s="53"/>
      <c r="BI24" s="53"/>
      <c r="BJ24" s="53"/>
      <c r="BK24" s="53"/>
      <c r="BL24" s="53"/>
      <c r="BM24" s="53"/>
      <c r="BN24" s="53"/>
      <c r="BO24" s="53"/>
      <c r="BP24" s="53"/>
      <c r="BQ24" s="53"/>
      <c r="BR24" s="53"/>
      <c r="BS24" s="53"/>
      <c r="BT24" s="53"/>
      <c r="BU24" s="53"/>
      <c r="BV24" s="53"/>
      <c r="BW24" s="53"/>
      <c r="BX24" s="53"/>
      <c r="BY24" s="53"/>
      <c r="BZ24" s="53"/>
      <c r="CA24" s="53"/>
      <c r="CB24" s="53"/>
      <c r="CC24" s="53"/>
      <c r="CD24" s="53"/>
      <c r="CE24" s="53"/>
      <c r="CF24" s="53"/>
      <c r="CG24" s="53"/>
      <c r="CH24" s="53"/>
      <c r="CI24" s="53"/>
      <c r="CJ24" s="53"/>
      <c r="CK24" s="53"/>
      <c r="CL24" s="53"/>
      <c r="CN24" s="53"/>
      <c r="CO24" s="53"/>
      <c r="CP24" s="53"/>
      <c r="CQ24" s="53"/>
      <c r="CR24" s="53"/>
      <c r="CS24" s="53"/>
      <c r="CT24" s="53"/>
      <c r="CU24" s="53"/>
      <c r="CV24" s="53"/>
      <c r="CW24" s="53"/>
      <c r="CX24" s="53"/>
      <c r="CY24" s="53"/>
      <c r="CZ24" s="53"/>
      <c r="DA24" s="53"/>
      <c r="DB24" s="53"/>
      <c r="DC24" s="53"/>
      <c r="DD24" s="53"/>
      <c r="DE24" s="53"/>
      <c r="DF24" s="53"/>
      <c r="DG24" s="53"/>
      <c r="DH24" s="53"/>
      <c r="DI24" s="53"/>
      <c r="DJ24" s="53"/>
      <c r="DK24" s="53"/>
      <c r="DL24" s="53"/>
    </row>
    <row r="25" spans="1:116" x14ac:dyDescent="0.35">
      <c r="A25" s="206"/>
      <c r="B25" s="27" t="s">
        <v>476</v>
      </c>
      <c r="C25" s="27" t="s">
        <v>476</v>
      </c>
      <c r="D25" s="27"/>
      <c r="E25" s="27" t="s">
        <v>476</v>
      </c>
      <c r="F25" s="27" t="s">
        <v>476</v>
      </c>
      <c r="G25" s="206" t="s">
        <v>476</v>
      </c>
      <c r="H25" s="206" t="s">
        <v>476</v>
      </c>
      <c r="I25" s="206" t="s">
        <v>476</v>
      </c>
      <c r="J25" s="206"/>
      <c r="K25" s="206" t="s">
        <v>476</v>
      </c>
      <c r="L25" s="206" t="s">
        <v>476</v>
      </c>
      <c r="M25" s="206" t="s">
        <v>476</v>
      </c>
      <c r="N25" s="206" t="s">
        <v>476</v>
      </c>
      <c r="O25" s="206" t="s">
        <v>476</v>
      </c>
      <c r="P25" s="206" t="s">
        <v>476</v>
      </c>
      <c r="R25" s="206" t="s">
        <v>476</v>
      </c>
      <c r="S25" s="206" t="s">
        <v>476</v>
      </c>
      <c r="T25" s="206" t="s">
        <v>476</v>
      </c>
      <c r="U25" s="206" t="s">
        <v>476</v>
      </c>
      <c r="V25" s="206" t="s">
        <v>476</v>
      </c>
      <c r="W25" s="206" t="s">
        <v>476</v>
      </c>
      <c r="X25" s="206" t="s">
        <v>476</v>
      </c>
      <c r="Y25" s="206" t="s">
        <v>476</v>
      </c>
      <c r="Z25" s="206" t="s">
        <v>476</v>
      </c>
      <c r="AA25" s="206" t="s">
        <v>476</v>
      </c>
      <c r="AB25" s="206" t="s">
        <v>476</v>
      </c>
      <c r="AC25" s="206" t="s">
        <v>476</v>
      </c>
      <c r="AD25" s="210"/>
      <c r="AE25" s="210"/>
      <c r="AF25" s="210"/>
      <c r="AG25" s="210"/>
      <c r="AH25" s="210"/>
      <c r="AI25" s="210"/>
      <c r="AJ25" s="210"/>
      <c r="AK25" s="210"/>
      <c r="AL25" s="210"/>
      <c r="AM25" s="210"/>
      <c r="AN25" s="210"/>
      <c r="AO25" s="210"/>
      <c r="AP25" s="210"/>
      <c r="AQ25" s="210"/>
      <c r="AR25" s="210"/>
      <c r="AS25" s="210"/>
      <c r="AT25" s="210"/>
      <c r="AU25" s="210"/>
      <c r="AV25" s="210"/>
      <c r="AW25" s="210"/>
      <c r="AX25" s="210"/>
      <c r="AY25" s="210"/>
      <c r="AZ25" s="210"/>
      <c r="BA25" s="210"/>
      <c r="BB25" s="210"/>
      <c r="BC25" s="210"/>
      <c r="BD25" s="210"/>
      <c r="BE25" s="210"/>
      <c r="BF25" s="210"/>
      <c r="BG25" s="210"/>
      <c r="BH25" s="210"/>
      <c r="BI25" s="210"/>
      <c r="BJ25" s="210"/>
      <c r="BK25" s="210"/>
      <c r="BL25" s="210"/>
      <c r="BM25" s="210"/>
      <c r="BN25" s="210"/>
      <c r="BO25" s="210"/>
      <c r="BP25" s="210"/>
      <c r="BQ25" s="210"/>
      <c r="BR25" s="210"/>
      <c r="BS25" s="210"/>
      <c r="BT25" s="210"/>
      <c r="BU25" s="210"/>
      <c r="BV25" s="210"/>
      <c r="BW25" s="210"/>
      <c r="BX25" s="210"/>
      <c r="BY25" s="210"/>
      <c r="BZ25" s="210"/>
      <c r="CA25" s="210"/>
      <c r="CB25" s="210"/>
      <c r="CC25" s="210"/>
      <c r="CD25" s="210"/>
      <c r="CE25" s="210"/>
      <c r="CF25" s="210"/>
      <c r="CG25" s="210"/>
      <c r="CH25" s="210"/>
      <c r="CI25" s="210"/>
      <c r="CJ25" s="210"/>
      <c r="CK25" s="210"/>
      <c r="CL25" s="210"/>
      <c r="CN25" s="206" t="s">
        <v>476</v>
      </c>
      <c r="CO25" s="210"/>
      <c r="CP25" s="210"/>
      <c r="CQ25" s="210"/>
      <c r="CR25" s="210"/>
      <c r="CS25" s="210"/>
      <c r="CT25" s="210"/>
      <c r="CU25" s="210"/>
      <c r="CV25" s="210"/>
      <c r="CW25" s="210"/>
      <c r="CX25" s="210"/>
      <c r="CY25" s="210"/>
      <c r="CZ25" s="210"/>
      <c r="DA25" s="210"/>
      <c r="DB25" s="210"/>
      <c r="DC25" s="210"/>
      <c r="DD25" s="210"/>
      <c r="DE25" s="210"/>
      <c r="DF25" s="210"/>
      <c r="DG25" s="210"/>
      <c r="DH25" s="210"/>
      <c r="DI25" s="210"/>
      <c r="DJ25" s="210"/>
      <c r="DK25" s="210"/>
      <c r="DL25" s="210"/>
    </row>
    <row r="26" spans="1:116" x14ac:dyDescent="0.35">
      <c r="A26" s="206"/>
      <c r="B26" s="27"/>
      <c r="C26" s="27"/>
      <c r="D26" s="27"/>
      <c r="E26" s="27"/>
      <c r="F26" s="27"/>
      <c r="G26" s="206"/>
      <c r="H26" s="206"/>
      <c r="I26" s="206"/>
      <c r="J26" s="206"/>
      <c r="K26" s="206"/>
      <c r="L26" s="206"/>
      <c r="M26" s="206"/>
      <c r="N26" s="206"/>
      <c r="O26" s="206"/>
      <c r="P26" s="206"/>
      <c r="R26" s="206"/>
      <c r="S26" s="206"/>
      <c r="T26" s="206"/>
      <c r="U26" s="206"/>
      <c r="V26" s="206"/>
      <c r="W26" s="206"/>
      <c r="X26" s="206"/>
      <c r="Y26" s="206"/>
      <c r="Z26" s="206"/>
      <c r="AA26" s="206"/>
      <c r="AB26" s="206"/>
      <c r="AC26" s="206"/>
      <c r="AD26" s="210"/>
      <c r="AE26" s="210"/>
      <c r="AF26" s="210"/>
      <c r="AG26" s="210"/>
      <c r="AH26" s="210"/>
      <c r="AI26" s="210"/>
      <c r="AJ26" s="210"/>
      <c r="AK26" s="210"/>
      <c r="AL26" s="210"/>
      <c r="AM26" s="210"/>
      <c r="AN26" s="210"/>
      <c r="AO26" s="210"/>
      <c r="AP26" s="210"/>
      <c r="AQ26" s="210"/>
      <c r="AR26" s="210"/>
      <c r="AS26" s="210"/>
      <c r="AT26" s="210"/>
      <c r="AU26" s="210"/>
      <c r="AV26" s="210"/>
      <c r="AW26" s="210"/>
      <c r="AX26" s="210"/>
      <c r="AY26" s="210"/>
      <c r="AZ26" s="210"/>
      <c r="BA26" s="210"/>
      <c r="BB26" s="210"/>
      <c r="BC26" s="210"/>
      <c r="BD26" s="210"/>
      <c r="BE26" s="210"/>
      <c r="BF26" s="210"/>
      <c r="BG26" s="210"/>
      <c r="BH26" s="210"/>
      <c r="BI26" s="210"/>
      <c r="BJ26" s="210"/>
      <c r="BK26" s="210"/>
      <c r="BL26" s="210"/>
      <c r="BM26" s="210"/>
      <c r="BN26" s="210"/>
      <c r="BO26" s="210"/>
      <c r="BP26" s="210"/>
      <c r="BQ26" s="210"/>
      <c r="BR26" s="210"/>
      <c r="BS26" s="210"/>
      <c r="BT26" s="210"/>
      <c r="BU26" s="210"/>
      <c r="BV26" s="210"/>
      <c r="BW26" s="210"/>
      <c r="BX26" s="210"/>
      <c r="BY26" s="210"/>
      <c r="BZ26" s="210"/>
      <c r="CA26" s="210"/>
      <c r="CB26" s="210"/>
      <c r="CC26" s="210"/>
      <c r="CD26" s="210"/>
      <c r="CE26" s="210"/>
      <c r="CF26" s="210"/>
      <c r="CG26" s="210"/>
      <c r="CH26" s="210"/>
      <c r="CI26" s="210"/>
      <c r="CJ26" s="210"/>
      <c r="CK26" s="210"/>
      <c r="CL26" s="210"/>
      <c r="CN26" s="206"/>
      <c r="CO26" s="210"/>
      <c r="CP26" s="210"/>
      <c r="CQ26" s="210"/>
      <c r="CR26" s="210"/>
      <c r="CS26" s="210"/>
      <c r="CT26" s="210"/>
      <c r="CU26" s="210"/>
      <c r="CV26" s="210"/>
      <c r="CW26" s="210"/>
      <c r="CX26" s="210"/>
      <c r="CY26" s="210"/>
      <c r="CZ26" s="210"/>
      <c r="DA26" s="210"/>
      <c r="DB26" s="210"/>
      <c r="DC26" s="210"/>
      <c r="DD26" s="210"/>
      <c r="DE26" s="210"/>
      <c r="DF26" s="210"/>
      <c r="DG26" s="210"/>
      <c r="DH26" s="210"/>
      <c r="DI26" s="210"/>
      <c r="DJ26" s="210"/>
      <c r="DK26" s="210"/>
      <c r="DL26" s="210"/>
    </row>
    <row r="27" spans="1:116" x14ac:dyDescent="0.35">
      <c r="A27" s="206"/>
      <c r="B27" s="27"/>
      <c r="C27" s="27"/>
      <c r="D27" s="27"/>
      <c r="E27" s="27"/>
      <c r="F27" s="27"/>
      <c r="G27" s="206"/>
      <c r="H27" s="206"/>
      <c r="I27" s="206"/>
      <c r="J27" s="206"/>
      <c r="K27" s="206"/>
      <c r="L27" s="206"/>
      <c r="M27" s="206"/>
      <c r="N27" s="206"/>
      <c r="O27" s="206"/>
      <c r="P27" s="206"/>
      <c r="R27" s="206"/>
      <c r="S27" s="206"/>
      <c r="T27" s="206"/>
      <c r="U27" s="206"/>
      <c r="V27" s="206"/>
      <c r="W27" s="206"/>
      <c r="X27" s="206"/>
      <c r="Y27" s="206"/>
      <c r="Z27" s="206"/>
      <c r="AA27" s="206"/>
      <c r="AB27" s="206"/>
      <c r="AC27" s="206"/>
      <c r="AD27" s="210"/>
      <c r="AE27" s="210"/>
      <c r="AF27" s="210"/>
      <c r="AG27" s="210"/>
      <c r="AH27" s="210"/>
      <c r="AI27" s="210"/>
      <c r="AJ27" s="210"/>
      <c r="AK27" s="210"/>
      <c r="AL27" s="210"/>
      <c r="AM27" s="210"/>
      <c r="AN27" s="210"/>
      <c r="AO27" s="210"/>
      <c r="AP27" s="210"/>
      <c r="AQ27" s="210"/>
      <c r="AR27" s="210"/>
      <c r="AS27" s="210"/>
      <c r="AT27" s="210"/>
      <c r="AU27" s="210"/>
      <c r="AV27" s="210"/>
      <c r="AW27" s="210"/>
      <c r="AX27" s="210"/>
      <c r="AY27" s="210"/>
      <c r="AZ27" s="210"/>
      <c r="BA27" s="210"/>
      <c r="BB27" s="210"/>
      <c r="BC27" s="210"/>
      <c r="BD27" s="210"/>
      <c r="BE27" s="210"/>
      <c r="BF27" s="210"/>
      <c r="BG27" s="210"/>
      <c r="BH27" s="210"/>
      <c r="BI27" s="210"/>
      <c r="BJ27" s="210"/>
      <c r="BK27" s="210"/>
      <c r="BL27" s="210"/>
      <c r="BM27" s="210"/>
      <c r="BN27" s="210"/>
      <c r="BO27" s="210"/>
      <c r="BP27" s="210"/>
      <c r="BQ27" s="210"/>
      <c r="BR27" s="210"/>
      <c r="BS27" s="210"/>
      <c r="BT27" s="210"/>
      <c r="BU27" s="210"/>
      <c r="BV27" s="210"/>
      <c r="BW27" s="210"/>
      <c r="BX27" s="210"/>
      <c r="BY27" s="210"/>
      <c r="BZ27" s="210"/>
      <c r="CA27" s="210"/>
      <c r="CB27" s="210"/>
      <c r="CC27" s="210"/>
      <c r="CD27" s="210"/>
      <c r="CE27" s="210"/>
      <c r="CF27" s="210"/>
      <c r="CG27" s="210"/>
      <c r="CH27" s="210"/>
      <c r="CI27" s="210"/>
      <c r="CJ27" s="210"/>
      <c r="CK27" s="210"/>
      <c r="CL27" s="210"/>
      <c r="CN27" s="206"/>
      <c r="CO27" s="210"/>
      <c r="CP27" s="210"/>
      <c r="CQ27" s="210"/>
      <c r="CR27" s="210"/>
      <c r="CS27" s="210"/>
      <c r="CT27" s="210"/>
      <c r="CU27" s="210"/>
      <c r="CV27" s="210"/>
      <c r="CW27" s="210"/>
      <c r="CX27" s="210"/>
      <c r="CY27" s="210"/>
      <c r="CZ27" s="210"/>
      <c r="DA27" s="210"/>
      <c r="DB27" s="210"/>
      <c r="DC27" s="210"/>
      <c r="DD27" s="210"/>
      <c r="DE27" s="210"/>
      <c r="DF27" s="210"/>
      <c r="DG27" s="210"/>
      <c r="DH27" s="210"/>
      <c r="DI27" s="210"/>
      <c r="DJ27" s="210"/>
      <c r="DK27" s="210"/>
      <c r="DL27" s="210"/>
    </row>
    <row r="28" spans="1:116" x14ac:dyDescent="0.35">
      <c r="A28" s="206"/>
      <c r="B28" s="27"/>
      <c r="C28" s="27"/>
      <c r="D28" s="27"/>
      <c r="E28" s="27"/>
      <c r="F28" s="27"/>
      <c r="G28" s="206"/>
      <c r="H28" s="206"/>
      <c r="I28" s="206"/>
      <c r="J28" s="206"/>
      <c r="K28" s="206"/>
      <c r="L28" s="206"/>
      <c r="M28" s="206"/>
      <c r="N28" s="206"/>
      <c r="O28" s="206"/>
      <c r="P28" s="206"/>
      <c r="R28" s="206"/>
      <c r="S28" s="206"/>
      <c r="T28" s="206"/>
      <c r="U28" s="206"/>
      <c r="V28" s="206"/>
      <c r="W28" s="206"/>
      <c r="X28" s="206"/>
      <c r="Y28" s="206"/>
      <c r="Z28" s="206"/>
      <c r="AA28" s="206"/>
      <c r="AB28" s="206"/>
      <c r="AC28" s="206"/>
      <c r="AD28" s="210"/>
      <c r="AE28" s="210"/>
      <c r="AF28" s="210"/>
      <c r="AG28" s="210"/>
      <c r="AH28" s="210"/>
      <c r="AI28" s="210"/>
      <c r="AJ28" s="210"/>
      <c r="AK28" s="210"/>
      <c r="AL28" s="210"/>
      <c r="AM28" s="210"/>
      <c r="AN28" s="210"/>
      <c r="AO28" s="210"/>
      <c r="AP28" s="210"/>
      <c r="AQ28" s="210"/>
      <c r="AR28" s="210"/>
      <c r="AS28" s="210"/>
      <c r="AT28" s="210"/>
      <c r="AU28" s="210"/>
      <c r="AV28" s="210"/>
      <c r="AW28" s="210"/>
      <c r="AX28" s="210"/>
      <c r="AY28" s="210"/>
      <c r="AZ28" s="210"/>
      <c r="BA28" s="210"/>
      <c r="BB28" s="210"/>
      <c r="BC28" s="210"/>
      <c r="BD28" s="210"/>
      <c r="BE28" s="210"/>
      <c r="BF28" s="210"/>
      <c r="BG28" s="210"/>
      <c r="BH28" s="210"/>
      <c r="BI28" s="210"/>
      <c r="BJ28" s="210"/>
      <c r="BK28" s="210"/>
      <c r="BL28" s="210"/>
      <c r="BM28" s="210"/>
      <c r="BN28" s="210"/>
      <c r="BO28" s="210"/>
      <c r="BP28" s="210"/>
      <c r="BQ28" s="210"/>
      <c r="BR28" s="210"/>
      <c r="BS28" s="210"/>
      <c r="BT28" s="210"/>
      <c r="BU28" s="210"/>
      <c r="BV28" s="210"/>
      <c r="BW28" s="210"/>
      <c r="BX28" s="210"/>
      <c r="BY28" s="210"/>
      <c r="BZ28" s="210"/>
      <c r="CA28" s="210"/>
      <c r="CB28" s="210"/>
      <c r="CC28" s="210"/>
      <c r="CD28" s="210"/>
      <c r="CE28" s="210"/>
      <c r="CF28" s="210"/>
      <c r="CG28" s="210"/>
      <c r="CH28" s="210"/>
      <c r="CI28" s="210"/>
      <c r="CJ28" s="210"/>
      <c r="CK28" s="210"/>
      <c r="CL28" s="210"/>
      <c r="CN28" s="206"/>
      <c r="CO28" s="210"/>
      <c r="CP28" s="210"/>
      <c r="CQ28" s="210"/>
      <c r="CR28" s="210"/>
      <c r="CS28" s="210"/>
      <c r="CT28" s="210"/>
      <c r="CU28" s="210"/>
      <c r="CV28" s="210"/>
      <c r="CW28" s="210"/>
      <c r="CX28" s="210"/>
      <c r="CY28" s="210"/>
      <c r="CZ28" s="210"/>
      <c r="DA28" s="210"/>
      <c r="DB28" s="210"/>
      <c r="DC28" s="210"/>
      <c r="DD28" s="210"/>
      <c r="DE28" s="210"/>
      <c r="DF28" s="210"/>
      <c r="DG28" s="210"/>
      <c r="DH28" s="210"/>
      <c r="DI28" s="210"/>
      <c r="DJ28" s="210"/>
      <c r="DK28" s="210"/>
      <c r="DL28" s="210"/>
    </row>
    <row r="29" spans="1:116" x14ac:dyDescent="0.35">
      <c r="A29" s="206"/>
      <c r="B29" s="27"/>
      <c r="C29" s="27"/>
      <c r="D29" s="27"/>
      <c r="E29" s="27"/>
      <c r="F29" s="27"/>
      <c r="G29" s="206"/>
      <c r="H29" s="206"/>
      <c r="I29" s="206"/>
      <c r="J29" s="206"/>
      <c r="K29" s="206"/>
      <c r="L29" s="206"/>
      <c r="M29" s="206"/>
      <c r="N29" s="206"/>
      <c r="O29" s="206"/>
      <c r="P29" s="206"/>
      <c r="R29" s="206"/>
      <c r="S29" s="206"/>
      <c r="T29" s="206"/>
      <c r="U29" s="206"/>
      <c r="V29" s="206"/>
      <c r="W29" s="206"/>
      <c r="X29" s="206"/>
      <c r="Y29" s="206"/>
      <c r="Z29" s="206"/>
      <c r="AA29" s="206"/>
      <c r="AB29" s="206"/>
      <c r="AC29" s="206"/>
      <c r="AD29" s="210"/>
      <c r="AE29" s="210"/>
      <c r="AF29" s="210"/>
      <c r="AG29" s="210"/>
      <c r="AH29" s="210"/>
      <c r="AI29" s="210"/>
      <c r="AJ29" s="210"/>
      <c r="AK29" s="210"/>
      <c r="AL29" s="210"/>
      <c r="AM29" s="210"/>
      <c r="AN29" s="210"/>
      <c r="AO29" s="210"/>
      <c r="AP29" s="210"/>
      <c r="AQ29" s="210"/>
      <c r="AR29" s="210"/>
      <c r="AS29" s="210"/>
      <c r="AT29" s="210"/>
      <c r="AU29" s="210"/>
      <c r="AV29" s="210"/>
      <c r="AW29" s="210"/>
      <c r="AX29" s="210"/>
      <c r="AY29" s="210"/>
      <c r="AZ29" s="210"/>
      <c r="BA29" s="210"/>
      <c r="BB29" s="210"/>
      <c r="BC29" s="210"/>
      <c r="BD29" s="210"/>
      <c r="BE29" s="210"/>
      <c r="BF29" s="210"/>
      <c r="BG29" s="210"/>
      <c r="BH29" s="210"/>
      <c r="BI29" s="210"/>
      <c r="BJ29" s="210"/>
      <c r="BK29" s="210"/>
      <c r="BL29" s="210"/>
      <c r="BM29" s="210"/>
      <c r="BN29" s="210"/>
      <c r="BO29" s="210"/>
      <c r="BP29" s="210"/>
      <c r="BQ29" s="210"/>
      <c r="BR29" s="210"/>
      <c r="BS29" s="210"/>
      <c r="BT29" s="210"/>
      <c r="BU29" s="210"/>
      <c r="BV29" s="210"/>
      <c r="BW29" s="210"/>
      <c r="BX29" s="210"/>
      <c r="BY29" s="210"/>
      <c r="BZ29" s="210"/>
      <c r="CA29" s="210"/>
      <c r="CB29" s="210"/>
      <c r="CC29" s="210"/>
      <c r="CD29" s="210"/>
      <c r="CE29" s="210"/>
      <c r="CF29" s="210"/>
      <c r="CG29" s="210"/>
      <c r="CH29" s="210"/>
      <c r="CI29" s="210"/>
      <c r="CJ29" s="210"/>
      <c r="CK29" s="210"/>
      <c r="CL29" s="210"/>
      <c r="CN29" s="206"/>
      <c r="CO29" s="210"/>
      <c r="CP29" s="210"/>
      <c r="CQ29" s="210"/>
      <c r="CR29" s="210"/>
      <c r="CS29" s="210"/>
      <c r="CT29" s="210"/>
      <c r="CU29" s="210"/>
      <c r="CV29" s="210"/>
      <c r="CW29" s="210"/>
      <c r="CX29" s="210"/>
      <c r="CY29" s="210"/>
      <c r="CZ29" s="210"/>
      <c r="DA29" s="210"/>
      <c r="DB29" s="210"/>
      <c r="DC29" s="210"/>
      <c r="DD29" s="210"/>
      <c r="DE29" s="210"/>
      <c r="DF29" s="210"/>
      <c r="DG29" s="210"/>
      <c r="DH29" s="210"/>
      <c r="DI29" s="210"/>
      <c r="DJ29" s="210"/>
      <c r="DK29" s="210"/>
      <c r="DL29" s="210"/>
    </row>
    <row r="30" spans="1:116" x14ac:dyDescent="0.35">
      <c r="A30" s="206"/>
      <c r="B30" s="27"/>
      <c r="C30" s="27"/>
      <c r="D30" s="27"/>
      <c r="E30" s="27"/>
      <c r="F30" s="27"/>
      <c r="G30" s="206"/>
      <c r="H30" s="206"/>
      <c r="I30" s="206"/>
      <c r="J30" s="206"/>
      <c r="K30" s="206"/>
      <c r="L30" s="206"/>
      <c r="M30" s="206"/>
      <c r="N30" s="206"/>
      <c r="O30" s="206"/>
      <c r="P30" s="206"/>
      <c r="R30" s="206"/>
      <c r="S30" s="206"/>
      <c r="T30" s="206"/>
      <c r="U30" s="206"/>
      <c r="V30" s="206"/>
      <c r="W30" s="206"/>
      <c r="X30" s="206"/>
      <c r="Y30" s="206"/>
      <c r="Z30" s="206"/>
      <c r="AA30" s="206"/>
      <c r="AB30" s="206"/>
      <c r="AC30" s="206"/>
      <c r="AD30" s="210"/>
      <c r="AE30" s="210"/>
      <c r="AF30" s="210"/>
      <c r="AG30" s="210"/>
      <c r="AH30" s="210"/>
      <c r="AI30" s="210"/>
      <c r="AJ30" s="210"/>
      <c r="AK30" s="210"/>
      <c r="AL30" s="210"/>
      <c r="AM30" s="210"/>
      <c r="AN30" s="210"/>
      <c r="AO30" s="210"/>
      <c r="AP30" s="210"/>
      <c r="AQ30" s="210"/>
      <c r="AR30" s="210"/>
      <c r="AS30" s="210"/>
      <c r="AT30" s="210"/>
      <c r="AU30" s="210"/>
      <c r="AV30" s="210"/>
      <c r="AW30" s="210"/>
      <c r="AX30" s="210"/>
      <c r="AY30" s="210"/>
      <c r="AZ30" s="210"/>
      <c r="BA30" s="210"/>
      <c r="BB30" s="210"/>
      <c r="BC30" s="210"/>
      <c r="BD30" s="210"/>
      <c r="BE30" s="210"/>
      <c r="BF30" s="210"/>
      <c r="BG30" s="210"/>
      <c r="BH30" s="210"/>
      <c r="BI30" s="210"/>
      <c r="BJ30" s="210"/>
      <c r="BK30" s="210"/>
      <c r="BL30" s="210"/>
      <c r="BM30" s="210"/>
      <c r="BN30" s="210"/>
      <c r="BO30" s="210"/>
      <c r="BP30" s="210"/>
      <c r="BQ30" s="210"/>
      <c r="BR30" s="210"/>
      <c r="BS30" s="210"/>
      <c r="BT30" s="210"/>
      <c r="BU30" s="210"/>
      <c r="BV30" s="210"/>
      <c r="BW30" s="210"/>
      <c r="BX30" s="210"/>
      <c r="BY30" s="210"/>
      <c r="BZ30" s="210"/>
      <c r="CA30" s="210"/>
      <c r="CB30" s="210"/>
      <c r="CC30" s="210"/>
      <c r="CD30" s="210"/>
      <c r="CE30" s="210"/>
      <c r="CF30" s="210"/>
      <c r="CG30" s="210"/>
      <c r="CH30" s="210"/>
      <c r="CI30" s="210"/>
      <c r="CJ30" s="210"/>
      <c r="CK30" s="210"/>
      <c r="CL30" s="210"/>
      <c r="CN30" s="206"/>
      <c r="CO30" s="210"/>
      <c r="CP30" s="210"/>
      <c r="CQ30" s="210"/>
      <c r="CR30" s="210"/>
      <c r="CS30" s="210"/>
      <c r="CT30" s="210"/>
      <c r="CU30" s="210"/>
      <c r="CV30" s="210"/>
      <c r="CW30" s="210"/>
      <c r="CX30" s="210"/>
      <c r="CY30" s="210"/>
      <c r="CZ30" s="210"/>
      <c r="DA30" s="210"/>
      <c r="DB30" s="210"/>
      <c r="DC30" s="210"/>
      <c r="DD30" s="210"/>
      <c r="DE30" s="210"/>
      <c r="DF30" s="210"/>
      <c r="DG30" s="210"/>
      <c r="DH30" s="210"/>
      <c r="DI30" s="210"/>
      <c r="DJ30" s="210"/>
      <c r="DK30" s="210"/>
      <c r="DL30" s="210"/>
    </row>
    <row r="31" spans="1:116" x14ac:dyDescent="0.35">
      <c r="A31" s="206"/>
      <c r="B31" s="27"/>
      <c r="C31" s="27"/>
      <c r="D31" s="27"/>
      <c r="E31" s="27"/>
      <c r="F31" s="27"/>
      <c r="G31" s="206"/>
      <c r="H31" s="206"/>
      <c r="I31" s="206"/>
      <c r="J31" s="206"/>
      <c r="K31" s="206"/>
      <c r="L31" s="206"/>
      <c r="M31" s="206"/>
      <c r="N31" s="206"/>
      <c r="O31" s="206"/>
      <c r="P31" s="206"/>
      <c r="R31" s="206"/>
      <c r="S31" s="206"/>
      <c r="T31" s="206"/>
      <c r="U31" s="206"/>
      <c r="V31" s="206"/>
      <c r="W31" s="206"/>
      <c r="X31" s="206"/>
      <c r="Y31" s="206"/>
      <c r="Z31" s="206"/>
      <c r="AA31" s="206"/>
      <c r="AB31" s="206"/>
      <c r="AC31" s="206"/>
      <c r="AD31" s="210"/>
      <c r="AE31" s="210"/>
      <c r="AF31" s="210"/>
      <c r="AG31" s="210"/>
      <c r="AH31" s="210"/>
      <c r="AI31" s="210"/>
      <c r="AJ31" s="210"/>
      <c r="AK31" s="210"/>
      <c r="AL31" s="210"/>
      <c r="AM31" s="210"/>
      <c r="AN31" s="210"/>
      <c r="AO31" s="210"/>
      <c r="AP31" s="210"/>
      <c r="AQ31" s="210"/>
      <c r="AR31" s="210"/>
      <c r="AS31" s="210"/>
      <c r="AT31" s="210"/>
      <c r="AU31" s="210"/>
      <c r="AV31" s="210"/>
      <c r="AW31" s="210"/>
      <c r="AX31" s="210"/>
      <c r="AY31" s="210"/>
      <c r="AZ31" s="210"/>
      <c r="BA31" s="210"/>
      <c r="BB31" s="210"/>
      <c r="BC31" s="210"/>
      <c r="BD31" s="210"/>
      <c r="BE31" s="210"/>
      <c r="BF31" s="210"/>
      <c r="BG31" s="210"/>
      <c r="BH31" s="210"/>
      <c r="BI31" s="210"/>
      <c r="BJ31" s="210"/>
      <c r="BK31" s="210"/>
      <c r="BL31" s="210"/>
      <c r="BM31" s="210"/>
      <c r="BN31" s="210"/>
      <c r="BO31" s="210"/>
      <c r="BP31" s="210"/>
      <c r="BQ31" s="210"/>
      <c r="BR31" s="210"/>
      <c r="BS31" s="210"/>
      <c r="BT31" s="210"/>
      <c r="BU31" s="210"/>
      <c r="BV31" s="210"/>
      <c r="BW31" s="210"/>
      <c r="BX31" s="210"/>
      <c r="BY31" s="210"/>
      <c r="BZ31" s="210"/>
      <c r="CA31" s="210"/>
      <c r="CB31" s="210"/>
      <c r="CC31" s="210"/>
      <c r="CD31" s="210"/>
      <c r="CE31" s="210"/>
      <c r="CF31" s="210"/>
      <c r="CG31" s="210"/>
      <c r="CH31" s="210"/>
      <c r="CI31" s="210"/>
      <c r="CJ31" s="210"/>
      <c r="CK31" s="210"/>
      <c r="CL31" s="210"/>
      <c r="CN31" s="206"/>
      <c r="CO31" s="210"/>
      <c r="CP31" s="210"/>
      <c r="CQ31" s="210"/>
      <c r="CR31" s="210"/>
      <c r="CS31" s="210"/>
      <c r="CT31" s="210"/>
      <c r="CU31" s="210"/>
      <c r="CV31" s="210"/>
      <c r="CW31" s="210"/>
      <c r="CX31" s="210"/>
      <c r="CY31" s="210"/>
      <c r="CZ31" s="210"/>
      <c r="DA31" s="210"/>
      <c r="DB31" s="210"/>
      <c r="DC31" s="210"/>
      <c r="DD31" s="210"/>
      <c r="DE31" s="210"/>
      <c r="DF31" s="210"/>
      <c r="DG31" s="210"/>
      <c r="DH31" s="210"/>
      <c r="DI31" s="210"/>
      <c r="DJ31" s="210"/>
      <c r="DK31" s="210"/>
      <c r="DL31" s="210"/>
    </row>
    <row r="32" spans="1:116" x14ac:dyDescent="0.35">
      <c r="A32" s="206"/>
      <c r="B32" s="27"/>
      <c r="C32" s="27"/>
      <c r="D32" s="27"/>
      <c r="E32" s="27"/>
      <c r="F32" s="27"/>
      <c r="G32" s="206"/>
      <c r="H32" s="206"/>
      <c r="I32" s="206"/>
      <c r="J32" s="206"/>
      <c r="K32" s="206"/>
      <c r="L32" s="206"/>
      <c r="M32" s="206"/>
      <c r="N32" s="206"/>
      <c r="O32" s="206"/>
      <c r="P32" s="206"/>
      <c r="R32" s="206"/>
      <c r="S32" s="206"/>
      <c r="T32" s="206"/>
      <c r="U32" s="206"/>
      <c r="V32" s="206"/>
      <c r="W32" s="206"/>
      <c r="X32" s="206"/>
      <c r="Y32" s="206"/>
      <c r="Z32" s="206"/>
      <c r="AA32" s="206"/>
      <c r="AB32" s="206"/>
      <c r="AC32" s="206"/>
      <c r="AD32" s="210"/>
      <c r="AE32" s="210"/>
      <c r="AF32" s="210"/>
      <c r="AG32" s="210"/>
      <c r="AH32" s="210"/>
      <c r="AI32" s="210"/>
      <c r="AJ32" s="210"/>
      <c r="AK32" s="210"/>
      <c r="AL32" s="210"/>
      <c r="AM32" s="210"/>
      <c r="AN32" s="210"/>
      <c r="AO32" s="210"/>
      <c r="AP32" s="210"/>
      <c r="AQ32" s="210"/>
      <c r="AR32" s="210"/>
      <c r="AS32" s="210"/>
      <c r="AT32" s="210"/>
      <c r="AU32" s="210"/>
      <c r="AV32" s="210"/>
      <c r="AW32" s="210"/>
      <c r="AX32" s="210"/>
      <c r="AY32" s="210"/>
      <c r="AZ32" s="210"/>
      <c r="BA32" s="210"/>
      <c r="BB32" s="210"/>
      <c r="BC32" s="210"/>
      <c r="BD32" s="210"/>
      <c r="BE32" s="210"/>
      <c r="BF32" s="210"/>
      <c r="BG32" s="210"/>
      <c r="BH32" s="210"/>
      <c r="BI32" s="210"/>
      <c r="BJ32" s="210"/>
      <c r="BK32" s="210"/>
      <c r="BL32" s="210"/>
      <c r="BM32" s="210"/>
      <c r="BN32" s="210"/>
      <c r="BO32" s="210"/>
      <c r="BP32" s="210"/>
      <c r="BQ32" s="210"/>
      <c r="BR32" s="210"/>
      <c r="BS32" s="210"/>
      <c r="BT32" s="210"/>
      <c r="BU32" s="210"/>
      <c r="BV32" s="210"/>
      <c r="BW32" s="210"/>
      <c r="BX32" s="210"/>
      <c r="BY32" s="210"/>
      <c r="BZ32" s="210"/>
      <c r="CA32" s="210"/>
      <c r="CB32" s="210"/>
      <c r="CC32" s="210"/>
      <c r="CD32" s="210"/>
      <c r="CE32" s="210"/>
      <c r="CF32" s="210"/>
      <c r="CG32" s="210"/>
      <c r="CH32" s="210"/>
      <c r="CI32" s="210"/>
      <c r="CJ32" s="210"/>
      <c r="CK32" s="210"/>
      <c r="CL32" s="210"/>
      <c r="CN32" s="206"/>
      <c r="CO32" s="210"/>
      <c r="CP32" s="210"/>
      <c r="CQ32" s="210"/>
      <c r="CR32" s="210"/>
      <c r="CS32" s="210"/>
      <c r="CT32" s="210"/>
      <c r="CU32" s="210"/>
      <c r="CV32" s="210"/>
      <c r="CW32" s="210"/>
      <c r="CX32" s="210"/>
      <c r="CY32" s="210"/>
      <c r="CZ32" s="210"/>
      <c r="DA32" s="210"/>
      <c r="DB32" s="210"/>
      <c r="DC32" s="210"/>
      <c r="DD32" s="210"/>
      <c r="DE32" s="210"/>
      <c r="DF32" s="210"/>
      <c r="DG32" s="210"/>
      <c r="DH32" s="210"/>
      <c r="DI32" s="210"/>
      <c r="DJ32" s="210"/>
      <c r="DK32" s="210"/>
      <c r="DL32" s="210"/>
    </row>
    <row r="33" spans="1:116" x14ac:dyDescent="0.35">
      <c r="A33" s="206"/>
      <c r="B33" s="27"/>
      <c r="C33" s="27"/>
      <c r="D33" s="27"/>
      <c r="E33" s="27"/>
      <c r="F33" s="27"/>
      <c r="G33" s="206"/>
      <c r="H33" s="206"/>
      <c r="I33" s="206"/>
      <c r="J33" s="206"/>
      <c r="K33" s="206"/>
      <c r="L33" s="206"/>
      <c r="M33" s="206"/>
      <c r="N33" s="206"/>
      <c r="O33" s="206"/>
      <c r="P33" s="206"/>
      <c r="R33" s="206"/>
      <c r="S33" s="206"/>
      <c r="T33" s="206"/>
      <c r="U33" s="206"/>
      <c r="V33" s="206"/>
      <c r="W33" s="206"/>
      <c r="X33" s="206"/>
      <c r="Y33" s="206"/>
      <c r="Z33" s="206"/>
      <c r="AA33" s="206"/>
      <c r="AB33" s="206"/>
      <c r="AC33" s="206"/>
      <c r="AD33" s="210"/>
      <c r="AE33" s="210"/>
      <c r="AF33" s="210"/>
      <c r="AG33" s="210"/>
      <c r="AH33" s="210"/>
      <c r="AI33" s="210"/>
      <c r="AJ33" s="210"/>
      <c r="AK33" s="210"/>
      <c r="AL33" s="210"/>
      <c r="AM33" s="210"/>
      <c r="AN33" s="210"/>
      <c r="AO33" s="210"/>
      <c r="AP33" s="210"/>
      <c r="AQ33" s="210"/>
      <c r="AR33" s="210"/>
      <c r="AS33" s="210"/>
      <c r="AT33" s="210"/>
      <c r="AU33" s="210"/>
      <c r="AV33" s="210"/>
      <c r="AW33" s="210"/>
      <c r="AX33" s="210"/>
      <c r="AY33" s="210"/>
      <c r="AZ33" s="210"/>
      <c r="BA33" s="210"/>
      <c r="BB33" s="210"/>
      <c r="BC33" s="210"/>
      <c r="BD33" s="210"/>
      <c r="BE33" s="210"/>
      <c r="BF33" s="210"/>
      <c r="BG33" s="210"/>
      <c r="BH33" s="210"/>
      <c r="BI33" s="210"/>
      <c r="BJ33" s="210"/>
      <c r="BK33" s="210"/>
      <c r="BL33" s="210"/>
      <c r="BM33" s="210"/>
      <c r="BN33" s="210"/>
      <c r="BO33" s="210"/>
      <c r="BP33" s="210"/>
      <c r="BQ33" s="210"/>
      <c r="BR33" s="210"/>
      <c r="BS33" s="210"/>
      <c r="BT33" s="210"/>
      <c r="BU33" s="210"/>
      <c r="BV33" s="210"/>
      <c r="BW33" s="210"/>
      <c r="BX33" s="210"/>
      <c r="BY33" s="210"/>
      <c r="BZ33" s="210"/>
      <c r="CA33" s="210"/>
      <c r="CB33" s="210"/>
      <c r="CC33" s="210"/>
      <c r="CD33" s="210"/>
      <c r="CE33" s="210"/>
      <c r="CF33" s="210"/>
      <c r="CG33" s="210"/>
      <c r="CH33" s="210"/>
      <c r="CI33" s="210"/>
      <c r="CJ33" s="210"/>
      <c r="CK33" s="210"/>
      <c r="CL33" s="210"/>
      <c r="CN33" s="206"/>
      <c r="CO33" s="210"/>
      <c r="CP33" s="210"/>
      <c r="CQ33" s="210"/>
      <c r="CR33" s="210"/>
      <c r="CS33" s="210"/>
      <c r="CT33" s="210"/>
      <c r="CU33" s="210"/>
      <c r="CV33" s="210"/>
      <c r="CW33" s="210"/>
      <c r="CX33" s="210"/>
      <c r="CY33" s="210"/>
      <c r="CZ33" s="210"/>
      <c r="DA33" s="210"/>
      <c r="DB33" s="210"/>
      <c r="DC33" s="210"/>
      <c r="DD33" s="210"/>
      <c r="DE33" s="210"/>
      <c r="DF33" s="210"/>
      <c r="DG33" s="210"/>
      <c r="DH33" s="210"/>
      <c r="DI33" s="210"/>
      <c r="DJ33" s="210"/>
      <c r="DK33" s="210"/>
      <c r="DL33" s="210"/>
    </row>
    <row r="34" spans="1:116" x14ac:dyDescent="0.35">
      <c r="A34" s="206"/>
      <c r="B34" s="27"/>
      <c r="C34" s="27"/>
      <c r="D34" s="27"/>
      <c r="E34" s="27"/>
      <c r="F34" s="27"/>
      <c r="G34" s="206"/>
      <c r="H34" s="206"/>
      <c r="I34" s="206"/>
      <c r="J34" s="206"/>
      <c r="K34" s="206"/>
      <c r="L34" s="206"/>
      <c r="M34" s="206"/>
      <c r="N34" s="206"/>
      <c r="O34" s="206"/>
      <c r="P34" s="206"/>
      <c r="R34" s="206"/>
      <c r="S34" s="206"/>
      <c r="T34" s="206"/>
      <c r="U34" s="206"/>
      <c r="V34" s="206"/>
      <c r="W34" s="206"/>
      <c r="X34" s="206"/>
      <c r="Y34" s="206"/>
      <c r="Z34" s="206"/>
      <c r="AA34" s="206"/>
      <c r="AB34" s="206"/>
      <c r="AC34" s="206"/>
      <c r="AD34" s="210"/>
      <c r="AE34" s="210"/>
      <c r="AF34" s="210"/>
      <c r="AG34" s="210"/>
      <c r="AH34" s="210"/>
      <c r="AI34" s="210"/>
      <c r="AJ34" s="210"/>
      <c r="AK34" s="210"/>
      <c r="AL34" s="210"/>
      <c r="AM34" s="210"/>
      <c r="AN34" s="210"/>
      <c r="AO34" s="210"/>
      <c r="AP34" s="210"/>
      <c r="AQ34" s="210"/>
      <c r="AR34" s="210"/>
      <c r="AS34" s="210"/>
      <c r="AT34" s="210"/>
      <c r="AU34" s="210"/>
      <c r="AV34" s="210"/>
      <c r="AW34" s="210"/>
      <c r="AX34" s="210"/>
      <c r="AY34" s="210"/>
      <c r="AZ34" s="210"/>
      <c r="BA34" s="210"/>
      <c r="BB34" s="210"/>
      <c r="BC34" s="210"/>
      <c r="BD34" s="210"/>
      <c r="BE34" s="210"/>
      <c r="BF34" s="210"/>
      <c r="BG34" s="210"/>
      <c r="BH34" s="210"/>
      <c r="BI34" s="210"/>
      <c r="BJ34" s="210"/>
      <c r="BK34" s="210"/>
      <c r="BL34" s="210"/>
      <c r="BM34" s="210"/>
      <c r="BN34" s="210"/>
      <c r="BO34" s="210"/>
      <c r="BP34" s="210"/>
      <c r="BQ34" s="210"/>
      <c r="BR34" s="210"/>
      <c r="BS34" s="210"/>
      <c r="BT34" s="210"/>
      <c r="BU34" s="210"/>
      <c r="BV34" s="210"/>
      <c r="BW34" s="210"/>
      <c r="BX34" s="210"/>
      <c r="BY34" s="210"/>
      <c r="BZ34" s="210"/>
      <c r="CA34" s="210"/>
      <c r="CB34" s="210"/>
      <c r="CC34" s="210"/>
      <c r="CD34" s="210"/>
      <c r="CE34" s="210"/>
      <c r="CF34" s="210"/>
      <c r="CG34" s="210"/>
      <c r="CH34" s="210"/>
      <c r="CI34" s="210"/>
      <c r="CJ34" s="210"/>
      <c r="CK34" s="210"/>
      <c r="CL34" s="210"/>
      <c r="CN34" s="206"/>
      <c r="CO34" s="210"/>
      <c r="CP34" s="210"/>
      <c r="CQ34" s="210"/>
      <c r="CR34" s="210"/>
      <c r="CS34" s="210"/>
      <c r="CT34" s="210"/>
      <c r="CU34" s="210"/>
      <c r="CV34" s="210"/>
      <c r="CW34" s="210"/>
      <c r="CX34" s="210"/>
      <c r="CY34" s="210"/>
      <c r="CZ34" s="210"/>
      <c r="DA34" s="210"/>
      <c r="DB34" s="210"/>
      <c r="DC34" s="210"/>
      <c r="DD34" s="210"/>
      <c r="DE34" s="210"/>
      <c r="DF34" s="210"/>
      <c r="DG34" s="210"/>
      <c r="DH34" s="210"/>
      <c r="DI34" s="210"/>
      <c r="DJ34" s="210"/>
      <c r="DK34" s="210"/>
      <c r="DL34" s="210"/>
    </row>
    <row r="35" spans="1:116" x14ac:dyDescent="0.35">
      <c r="A35" s="206"/>
      <c r="B35" s="27"/>
      <c r="C35" s="27"/>
      <c r="D35" s="27"/>
      <c r="E35" s="27"/>
      <c r="F35" s="27"/>
      <c r="G35" s="206"/>
      <c r="H35" s="206"/>
      <c r="I35" s="206"/>
      <c r="J35" s="206"/>
      <c r="K35" s="206"/>
      <c r="L35" s="206"/>
      <c r="M35" s="206"/>
      <c r="N35" s="206"/>
      <c r="O35" s="206"/>
      <c r="P35" s="206"/>
      <c r="R35" s="206"/>
      <c r="S35" s="206"/>
      <c r="T35" s="206"/>
      <c r="U35" s="206"/>
      <c r="V35" s="206"/>
      <c r="W35" s="206"/>
      <c r="X35" s="206"/>
      <c r="Y35" s="206"/>
      <c r="Z35" s="206"/>
      <c r="AA35" s="206"/>
      <c r="AB35" s="206"/>
      <c r="AC35" s="206"/>
      <c r="AD35" s="210"/>
      <c r="AE35" s="210"/>
      <c r="AF35" s="210"/>
      <c r="AG35" s="210"/>
      <c r="AH35" s="210"/>
      <c r="AI35" s="210"/>
      <c r="AJ35" s="210"/>
      <c r="AK35" s="210"/>
      <c r="AL35" s="210"/>
      <c r="AM35" s="210"/>
      <c r="AN35" s="210"/>
      <c r="AO35" s="210"/>
      <c r="AP35" s="210"/>
      <c r="AQ35" s="210"/>
      <c r="AR35" s="210"/>
      <c r="AS35" s="210"/>
      <c r="AT35" s="210"/>
      <c r="AU35" s="210"/>
      <c r="AV35" s="210"/>
      <c r="AW35" s="210"/>
      <c r="AX35" s="210"/>
      <c r="AY35" s="210"/>
      <c r="AZ35" s="210"/>
      <c r="BA35" s="210"/>
      <c r="BB35" s="210"/>
      <c r="BC35" s="210"/>
      <c r="BD35" s="210"/>
      <c r="BE35" s="210"/>
      <c r="BF35" s="210"/>
      <c r="BG35" s="210"/>
      <c r="BH35" s="210"/>
      <c r="BI35" s="210"/>
      <c r="BJ35" s="210"/>
      <c r="BK35" s="210"/>
      <c r="BL35" s="210"/>
      <c r="BM35" s="210"/>
      <c r="BN35" s="210"/>
      <c r="BO35" s="210"/>
      <c r="BP35" s="210"/>
      <c r="BQ35" s="210"/>
      <c r="BR35" s="210"/>
      <c r="BS35" s="210"/>
      <c r="BT35" s="210"/>
      <c r="BU35" s="210"/>
      <c r="BV35" s="210"/>
      <c r="BW35" s="210"/>
      <c r="BX35" s="210"/>
      <c r="BY35" s="210"/>
      <c r="BZ35" s="210"/>
      <c r="CA35" s="210"/>
      <c r="CB35" s="210"/>
      <c r="CC35" s="210"/>
      <c r="CD35" s="210"/>
      <c r="CE35" s="210"/>
      <c r="CF35" s="210"/>
      <c r="CG35" s="210"/>
      <c r="CH35" s="210"/>
      <c r="CI35" s="210"/>
      <c r="CJ35" s="210"/>
      <c r="CK35" s="210"/>
      <c r="CL35" s="210"/>
      <c r="CN35" s="206"/>
      <c r="CO35" s="210"/>
      <c r="CP35" s="210"/>
      <c r="CQ35" s="210"/>
      <c r="CR35" s="210"/>
      <c r="CS35" s="210"/>
      <c r="CT35" s="210"/>
      <c r="CU35" s="210"/>
      <c r="CV35" s="210"/>
      <c r="CW35" s="210"/>
      <c r="CX35" s="210"/>
      <c r="CY35" s="210"/>
      <c r="CZ35" s="210"/>
      <c r="DA35" s="210"/>
      <c r="DB35" s="210"/>
      <c r="DC35" s="210"/>
      <c r="DD35" s="210"/>
      <c r="DE35" s="210"/>
      <c r="DF35" s="210"/>
      <c r="DG35" s="210"/>
      <c r="DH35" s="210"/>
      <c r="DI35" s="210"/>
      <c r="DJ35" s="210"/>
      <c r="DK35" s="210"/>
      <c r="DL35" s="210"/>
    </row>
    <row r="36" spans="1:116" x14ac:dyDescent="0.35">
      <c r="A36" s="206"/>
      <c r="B36" s="27"/>
      <c r="C36" s="27"/>
      <c r="D36" s="27"/>
      <c r="E36" s="27"/>
      <c r="F36" s="27"/>
      <c r="G36" s="206"/>
      <c r="H36" s="206"/>
      <c r="I36" s="206"/>
      <c r="J36" s="206"/>
      <c r="K36" s="206"/>
      <c r="L36" s="206"/>
      <c r="M36" s="206"/>
      <c r="N36" s="206"/>
      <c r="O36" s="206"/>
      <c r="P36" s="206"/>
      <c r="R36" s="206"/>
      <c r="S36" s="206"/>
      <c r="T36" s="206"/>
      <c r="U36" s="206"/>
      <c r="V36" s="206"/>
      <c r="W36" s="206"/>
      <c r="X36" s="206"/>
      <c r="Y36" s="206"/>
      <c r="Z36" s="206"/>
      <c r="AA36" s="206"/>
      <c r="AB36" s="206"/>
      <c r="AC36" s="206"/>
      <c r="AD36" s="210"/>
      <c r="AE36" s="210"/>
      <c r="AF36" s="210"/>
      <c r="AG36" s="210"/>
      <c r="AH36" s="210"/>
      <c r="AI36" s="210"/>
      <c r="AJ36" s="210"/>
      <c r="AK36" s="210"/>
      <c r="AL36" s="210"/>
      <c r="AM36" s="210"/>
      <c r="AN36" s="210"/>
      <c r="AO36" s="210"/>
      <c r="AP36" s="210"/>
      <c r="AQ36" s="210"/>
      <c r="AR36" s="210"/>
      <c r="AS36" s="210"/>
      <c r="AT36" s="210"/>
      <c r="AU36" s="210"/>
      <c r="AV36" s="210"/>
      <c r="AW36" s="210"/>
      <c r="AX36" s="210"/>
      <c r="AY36" s="210"/>
      <c r="AZ36" s="210"/>
      <c r="BA36" s="210"/>
      <c r="BB36" s="210"/>
      <c r="BC36" s="210"/>
      <c r="BD36" s="210"/>
      <c r="BE36" s="210"/>
      <c r="BF36" s="210"/>
      <c r="BG36" s="210"/>
      <c r="BH36" s="210"/>
      <c r="BI36" s="210"/>
      <c r="BJ36" s="210"/>
      <c r="BK36" s="210"/>
      <c r="BL36" s="210"/>
      <c r="BM36" s="210"/>
      <c r="BN36" s="210"/>
      <c r="BO36" s="210"/>
      <c r="BP36" s="210"/>
      <c r="BQ36" s="210"/>
      <c r="BR36" s="210"/>
      <c r="BS36" s="210"/>
      <c r="BT36" s="210"/>
      <c r="BU36" s="210"/>
      <c r="BV36" s="210"/>
      <c r="BW36" s="210"/>
      <c r="BX36" s="210"/>
      <c r="BY36" s="210"/>
      <c r="BZ36" s="210"/>
      <c r="CA36" s="210"/>
      <c r="CB36" s="210"/>
      <c r="CC36" s="210"/>
      <c r="CD36" s="210"/>
      <c r="CE36" s="210"/>
      <c r="CF36" s="210"/>
      <c r="CG36" s="210"/>
      <c r="CH36" s="210"/>
      <c r="CI36" s="210"/>
      <c r="CJ36" s="210"/>
      <c r="CK36" s="210"/>
      <c r="CL36" s="210"/>
      <c r="CN36" s="206"/>
      <c r="CO36" s="210"/>
      <c r="CP36" s="210"/>
      <c r="CQ36" s="210"/>
      <c r="CR36" s="210"/>
      <c r="CS36" s="210"/>
      <c r="CT36" s="210"/>
      <c r="CU36" s="210"/>
      <c r="CV36" s="210"/>
      <c r="CW36" s="210"/>
      <c r="CX36" s="210"/>
      <c r="CY36" s="210"/>
      <c r="CZ36" s="210"/>
      <c r="DA36" s="210"/>
      <c r="DB36" s="210"/>
      <c r="DC36" s="210"/>
      <c r="DD36" s="210"/>
      <c r="DE36" s="210"/>
      <c r="DF36" s="210"/>
      <c r="DG36" s="210"/>
      <c r="DH36" s="210"/>
      <c r="DI36" s="210"/>
      <c r="DJ36" s="210"/>
      <c r="DK36" s="210"/>
      <c r="DL36" s="210"/>
    </row>
    <row r="37" spans="1:116" x14ac:dyDescent="0.35">
      <c r="A37" s="206"/>
      <c r="B37" s="27"/>
      <c r="C37" s="27"/>
      <c r="D37" s="27"/>
      <c r="E37" s="27"/>
      <c r="F37" s="27"/>
      <c r="G37" s="206"/>
      <c r="H37" s="206"/>
      <c r="I37" s="206"/>
      <c r="J37" s="206"/>
      <c r="K37" s="206"/>
      <c r="L37" s="206"/>
      <c r="M37" s="206"/>
      <c r="N37" s="206"/>
      <c r="O37" s="206"/>
      <c r="P37" s="206"/>
      <c r="R37" s="206"/>
      <c r="S37" s="206"/>
      <c r="T37" s="206"/>
      <c r="U37" s="206"/>
      <c r="V37" s="206"/>
      <c r="W37" s="206"/>
      <c r="X37" s="206"/>
      <c r="Y37" s="206"/>
      <c r="Z37" s="206"/>
      <c r="AA37" s="206"/>
      <c r="AB37" s="206"/>
      <c r="AC37" s="206"/>
      <c r="AD37" s="210"/>
      <c r="AE37" s="210"/>
      <c r="AF37" s="210"/>
      <c r="AG37" s="210"/>
      <c r="AH37" s="210"/>
      <c r="AI37" s="210"/>
      <c r="AJ37" s="210"/>
      <c r="AK37" s="210"/>
      <c r="AL37" s="210"/>
      <c r="AM37" s="210"/>
      <c r="AN37" s="210"/>
      <c r="AO37" s="210"/>
      <c r="AP37" s="210"/>
      <c r="AQ37" s="210"/>
      <c r="AR37" s="210"/>
      <c r="AS37" s="210"/>
      <c r="AT37" s="210"/>
      <c r="AU37" s="210"/>
      <c r="AV37" s="210"/>
      <c r="AW37" s="210"/>
      <c r="AX37" s="210"/>
      <c r="AY37" s="210"/>
      <c r="AZ37" s="210"/>
      <c r="BA37" s="210"/>
      <c r="BB37" s="210"/>
      <c r="BC37" s="210"/>
      <c r="BD37" s="210"/>
      <c r="BE37" s="210"/>
      <c r="BF37" s="210"/>
      <c r="BG37" s="210"/>
      <c r="BH37" s="210"/>
      <c r="BI37" s="210"/>
      <c r="BJ37" s="210"/>
      <c r="BK37" s="210"/>
      <c r="BL37" s="210"/>
      <c r="BM37" s="210"/>
      <c r="BN37" s="210"/>
      <c r="BO37" s="210"/>
      <c r="BP37" s="210"/>
      <c r="BQ37" s="210"/>
      <c r="BR37" s="210"/>
      <c r="BS37" s="210"/>
      <c r="BT37" s="210"/>
      <c r="BU37" s="210"/>
      <c r="BV37" s="210"/>
      <c r="BW37" s="210"/>
      <c r="BX37" s="210"/>
      <c r="BY37" s="210"/>
      <c r="BZ37" s="210"/>
      <c r="CA37" s="210"/>
      <c r="CB37" s="210"/>
      <c r="CC37" s="210"/>
      <c r="CD37" s="210"/>
      <c r="CE37" s="210"/>
      <c r="CF37" s="210"/>
      <c r="CG37" s="210"/>
      <c r="CH37" s="210"/>
      <c r="CI37" s="210"/>
      <c r="CJ37" s="210"/>
      <c r="CK37" s="210"/>
      <c r="CL37" s="210"/>
      <c r="CN37" s="206"/>
      <c r="CO37" s="210"/>
      <c r="CP37" s="210"/>
      <c r="CQ37" s="210"/>
      <c r="CR37" s="210"/>
      <c r="CS37" s="210"/>
      <c r="CT37" s="210"/>
      <c r="CU37" s="210"/>
      <c r="CV37" s="210"/>
      <c r="CW37" s="210"/>
      <c r="CX37" s="210"/>
      <c r="CY37" s="210"/>
      <c r="CZ37" s="210"/>
      <c r="DA37" s="210"/>
      <c r="DB37" s="210"/>
      <c r="DC37" s="210"/>
      <c r="DD37" s="210"/>
      <c r="DE37" s="210"/>
      <c r="DF37" s="210"/>
      <c r="DG37" s="210"/>
      <c r="DH37" s="210"/>
      <c r="DI37" s="210"/>
      <c r="DJ37" s="210"/>
      <c r="DK37" s="210"/>
      <c r="DL37" s="210"/>
    </row>
    <row r="38" spans="1:116" x14ac:dyDescent="0.35">
      <c r="A38" s="206"/>
      <c r="B38" s="27"/>
      <c r="C38" s="27"/>
      <c r="D38" s="27"/>
      <c r="E38" s="27"/>
      <c r="F38" s="27"/>
      <c r="G38" s="206"/>
      <c r="H38" s="206"/>
      <c r="I38" s="206"/>
      <c r="J38" s="206"/>
      <c r="K38" s="206"/>
      <c r="L38" s="206"/>
      <c r="M38" s="206"/>
      <c r="N38" s="206"/>
      <c r="O38" s="206"/>
      <c r="P38" s="206"/>
      <c r="R38" s="206"/>
      <c r="S38" s="206"/>
      <c r="T38" s="206"/>
      <c r="U38" s="206"/>
      <c r="V38" s="206"/>
      <c r="W38" s="206"/>
      <c r="X38" s="206"/>
      <c r="Y38" s="206"/>
      <c r="Z38" s="206"/>
      <c r="AA38" s="206"/>
      <c r="AB38" s="206"/>
      <c r="AC38" s="206"/>
      <c r="AD38" s="210"/>
      <c r="AE38" s="210"/>
      <c r="AF38" s="210"/>
      <c r="AG38" s="210"/>
      <c r="AH38" s="210"/>
      <c r="AI38" s="210"/>
      <c r="AJ38" s="210"/>
      <c r="AK38" s="210"/>
      <c r="AL38" s="210"/>
      <c r="AM38" s="210"/>
      <c r="AN38" s="210"/>
      <c r="AO38" s="210"/>
      <c r="AP38" s="210"/>
      <c r="AQ38" s="210"/>
      <c r="AR38" s="210"/>
      <c r="AS38" s="210"/>
      <c r="AT38" s="210"/>
      <c r="AU38" s="210"/>
      <c r="AV38" s="210"/>
      <c r="AW38" s="210"/>
      <c r="AX38" s="210"/>
      <c r="AY38" s="210"/>
      <c r="AZ38" s="210"/>
      <c r="BA38" s="210"/>
      <c r="BB38" s="210"/>
      <c r="BC38" s="210"/>
      <c r="BD38" s="210"/>
      <c r="BE38" s="210"/>
      <c r="BF38" s="210"/>
      <c r="BG38" s="210"/>
      <c r="BH38" s="210"/>
      <c r="BI38" s="210"/>
      <c r="BJ38" s="210"/>
      <c r="BK38" s="210"/>
      <c r="BL38" s="210"/>
      <c r="BM38" s="210"/>
      <c r="BN38" s="210"/>
      <c r="BO38" s="210"/>
      <c r="BP38" s="210"/>
      <c r="BQ38" s="210"/>
      <c r="BR38" s="210"/>
      <c r="BS38" s="210"/>
      <c r="BT38" s="210"/>
      <c r="BU38" s="210"/>
      <c r="BV38" s="210"/>
      <c r="BW38" s="210"/>
      <c r="BX38" s="210"/>
      <c r="BY38" s="210"/>
      <c r="BZ38" s="210"/>
      <c r="CA38" s="210"/>
      <c r="CB38" s="210"/>
      <c r="CC38" s="210"/>
      <c r="CD38" s="210"/>
      <c r="CE38" s="210"/>
      <c r="CF38" s="210"/>
      <c r="CG38" s="210"/>
      <c r="CH38" s="210"/>
      <c r="CI38" s="210"/>
      <c r="CJ38" s="210"/>
      <c r="CK38" s="210"/>
      <c r="CL38" s="210"/>
      <c r="CN38" s="206"/>
      <c r="CO38" s="210"/>
      <c r="CP38" s="210"/>
      <c r="CQ38" s="210"/>
      <c r="CR38" s="210"/>
      <c r="CS38" s="210"/>
      <c r="CT38" s="210"/>
      <c r="CU38" s="210"/>
      <c r="CV38" s="210"/>
      <c r="CW38" s="210"/>
      <c r="CX38" s="210"/>
      <c r="CY38" s="210"/>
      <c r="CZ38" s="210"/>
      <c r="DA38" s="210"/>
      <c r="DB38" s="210"/>
      <c r="DC38" s="210"/>
      <c r="DD38" s="210"/>
      <c r="DE38" s="210"/>
      <c r="DF38" s="210"/>
      <c r="DG38" s="210"/>
      <c r="DH38" s="210"/>
      <c r="DI38" s="210"/>
      <c r="DJ38" s="210"/>
      <c r="DK38" s="210"/>
      <c r="DL38" s="210"/>
    </row>
    <row r="39" spans="1:116" x14ac:dyDescent="0.35">
      <c r="A39" s="31" t="s">
        <v>218</v>
      </c>
      <c r="B39" s="31" t="s">
        <v>243</v>
      </c>
      <c r="C39" s="31"/>
      <c r="D39" t="s">
        <v>453</v>
      </c>
      <c r="E39" s="8" t="str">
        <f t="shared" si="15"/>
        <v>39 HVOL-EV</v>
      </c>
      <c r="F39" t="s">
        <v>454</v>
      </c>
      <c r="G39" s="66" t="s">
        <v>517</v>
      </c>
      <c r="H39" s="22"/>
      <c r="I39" s="306"/>
      <c r="J39" s="306"/>
      <c r="K39" s="22"/>
      <c r="L39" s="22"/>
      <c r="M39" s="22"/>
      <c r="N39" s="22"/>
      <c r="O39" s="22"/>
      <c r="P39" s="22"/>
      <c r="R39" s="66"/>
      <c r="S39" s="66"/>
      <c r="T39" s="66"/>
      <c r="U39" s="66"/>
      <c r="V39" s="66"/>
      <c r="W39" s="66"/>
      <c r="X39" s="66"/>
      <c r="Y39" s="66"/>
      <c r="Z39" s="66"/>
      <c r="AA39" s="66"/>
      <c r="AB39" s="66"/>
      <c r="AC39" s="66"/>
      <c r="AD39" s="66"/>
      <c r="AE39" s="66"/>
      <c r="AF39" s="66"/>
      <c r="AG39" s="66"/>
      <c r="AH39" s="66"/>
      <c r="AI39" s="66"/>
      <c r="AJ39" s="66"/>
      <c r="AK39" s="66"/>
      <c r="AL39" s="66"/>
      <c r="AM39" s="66"/>
      <c r="AN39" s="66"/>
      <c r="AO39" s="66"/>
      <c r="AP39" s="66"/>
      <c r="AQ39" s="66"/>
      <c r="AR39" s="66"/>
      <c r="AS39" s="66"/>
      <c r="AT39" s="66"/>
      <c r="AU39" s="66"/>
      <c r="AV39" s="66"/>
      <c r="AW39" s="66"/>
      <c r="AX39" s="66"/>
      <c r="AY39" s="66"/>
      <c r="AZ39" s="66"/>
      <c r="BA39" s="66"/>
      <c r="BB39" s="66"/>
      <c r="BC39" s="66"/>
      <c r="BD39" s="66"/>
      <c r="BE39" s="66"/>
      <c r="BF39" s="66"/>
      <c r="BG39" s="66"/>
      <c r="BH39" s="66"/>
      <c r="BI39" s="66"/>
      <c r="BJ39" s="66"/>
      <c r="BK39" s="66"/>
      <c r="BL39" s="66"/>
      <c r="BM39" s="66"/>
      <c r="BN39" s="66"/>
      <c r="BO39" s="66"/>
      <c r="BP39" s="66"/>
      <c r="BQ39" s="66"/>
      <c r="BR39" s="66"/>
      <c r="BS39" s="66"/>
      <c r="BT39" s="66"/>
      <c r="BU39" s="66"/>
      <c r="BV39" s="66"/>
      <c r="BW39" s="66"/>
      <c r="BX39" s="66"/>
      <c r="BY39" s="66"/>
      <c r="BZ39" s="66"/>
      <c r="CA39" s="66"/>
      <c r="CB39" s="66"/>
      <c r="CC39" s="66"/>
      <c r="CD39" s="66"/>
      <c r="CE39" s="66"/>
      <c r="CF39" s="66"/>
      <c r="CG39" s="66"/>
      <c r="CH39" s="66"/>
      <c r="CI39" s="66"/>
      <c r="CJ39" s="66"/>
      <c r="CK39" s="66"/>
      <c r="CL39" s="66"/>
      <c r="CN39" s="306"/>
      <c r="CO39" s="40"/>
      <c r="CP39" s="40"/>
      <c r="CQ39" s="40"/>
      <c r="CR39" s="40"/>
      <c r="CS39" s="40"/>
      <c r="CT39" s="40"/>
      <c r="CU39" s="40"/>
      <c r="CV39" s="40"/>
      <c r="CW39" s="40"/>
      <c r="CX39" s="40"/>
      <c r="CY39" s="40"/>
      <c r="CZ39" s="40"/>
      <c r="DA39" s="40"/>
      <c r="DB39" s="40"/>
      <c r="DC39" s="40"/>
      <c r="DD39" s="40"/>
      <c r="DE39" s="40"/>
      <c r="DF39" s="40"/>
      <c r="DG39" s="40"/>
      <c r="DH39" s="40"/>
      <c r="DI39" s="40"/>
      <c r="DJ39" s="40"/>
      <c r="DK39" s="40"/>
      <c r="DL39" s="40"/>
    </row>
    <row r="40" spans="1:116" x14ac:dyDescent="0.35">
      <c r="B40" t="str">
        <f>E40</f>
        <v>40 HVOL-EV</v>
      </c>
      <c r="D40" t="s">
        <v>453</v>
      </c>
      <c r="E40" s="8" t="str">
        <f t="shared" si="15"/>
        <v>40 HVOL-EV</v>
      </c>
      <c r="G40" s="127" t="str">
        <f ca="1">OFFSET(G40,ROW(G50)-ROW(G40),0)</f>
        <v># of units</v>
      </c>
      <c r="H40" s="12"/>
      <c r="I40" s="60"/>
      <c r="J40" s="60"/>
      <c r="K40" s="17">
        <v>100000</v>
      </c>
      <c r="L40" s="17">
        <v>200000</v>
      </c>
      <c r="M40" s="17">
        <v>400000</v>
      </c>
      <c r="N40" s="17">
        <v>800000</v>
      </c>
      <c r="O40" s="17">
        <v>1600000</v>
      </c>
      <c r="P40" s="17">
        <v>3200000</v>
      </c>
      <c r="R40" s="15"/>
      <c r="S40" s="15" cm="1">
        <f t="array" ref="S40">INDEX($K:$P,ROW(),MATCH(S$3,$K$2:$P$2,0))/12</f>
        <v>8333.3333333333339</v>
      </c>
      <c r="T40" s="15" cm="1">
        <f t="array" ref="T40">INDEX($K:$P,ROW(),MATCH(T$3,$K$2:$P$2,0))/12</f>
        <v>8333.3333333333339</v>
      </c>
      <c r="U40" s="15" cm="1">
        <f t="array" ref="U40">INDEX($K:$P,ROW(),MATCH(U$3,$K$2:$P$2,0))/12</f>
        <v>8333.3333333333339</v>
      </c>
      <c r="V40" s="15" cm="1">
        <f t="array" ref="V40">INDEX($K:$P,ROW(),MATCH(V$3,$K$2:$P$2,0))/12</f>
        <v>8333.3333333333339</v>
      </c>
      <c r="W40" s="15" cm="1">
        <f t="array" ref="W40">INDEX($K:$P,ROW(),MATCH(W$3,$K$2:$P$2,0))/12</f>
        <v>8333.3333333333339</v>
      </c>
      <c r="X40" s="15" cm="1">
        <f t="array" ref="X40">INDEX($K:$P,ROW(),MATCH(X$3,$K$2:$P$2,0))/12</f>
        <v>8333.3333333333339</v>
      </c>
      <c r="Y40" s="15" cm="1">
        <f t="array" ref="Y40">INDEX($K:$P,ROW(),MATCH(Y$3,$K$2:$P$2,0))/12</f>
        <v>8333.3333333333339</v>
      </c>
      <c r="Z40" s="15" cm="1">
        <f t="array" ref="Z40">INDEX($K:$P,ROW(),MATCH(Z$3,$K$2:$P$2,0))/12</f>
        <v>8333.3333333333339</v>
      </c>
      <c r="AA40" s="15" cm="1">
        <f t="array" ref="AA40">INDEX($K:$P,ROW(),MATCH(AA$3,$K$2:$P$2,0))/12</f>
        <v>8333.3333333333339</v>
      </c>
      <c r="AB40" s="15" cm="1">
        <f t="array" ref="AB40">INDEX($K:$P,ROW(),MATCH(AB$3,$K$2:$P$2,0))/12</f>
        <v>8333.3333333333339</v>
      </c>
      <c r="AC40" s="15" cm="1">
        <f t="array" ref="AC40">INDEX($K:$P,ROW(),MATCH(AC$3,$K$2:$P$2,0))/12</f>
        <v>8333.3333333333339</v>
      </c>
      <c r="AD40" s="15" cm="1">
        <f t="array" ref="AD40">INDEX($K:$P,ROW(),MATCH(AD$3,$K$2:$P$2,0))/12</f>
        <v>8333.3333333333339</v>
      </c>
      <c r="AE40" s="15" cm="1">
        <f t="array" ref="AE40">INDEX($K:$P,ROW(),MATCH(AE$3,$K$2:$P$2,0))/12</f>
        <v>16666.666666666668</v>
      </c>
      <c r="AF40" s="15" cm="1">
        <f t="array" ref="AF40">INDEX($K:$P,ROW(),MATCH(AF$3,$K$2:$P$2,0))/12</f>
        <v>16666.666666666668</v>
      </c>
      <c r="AG40" s="15" cm="1">
        <f t="array" ref="AG40">INDEX($K:$P,ROW(),MATCH(AG$3,$K$2:$P$2,0))/12</f>
        <v>16666.666666666668</v>
      </c>
      <c r="AH40" s="15" cm="1">
        <f t="array" ref="AH40">INDEX($K:$P,ROW(),MATCH(AH$3,$K$2:$P$2,0))/12</f>
        <v>16666.666666666668</v>
      </c>
      <c r="AI40" s="15" cm="1">
        <f t="array" ref="AI40">INDEX($K:$P,ROW(),MATCH(AI$3,$K$2:$P$2,0))/12</f>
        <v>16666.666666666668</v>
      </c>
      <c r="AJ40" s="15" cm="1">
        <f t="array" ref="AJ40">INDEX($K:$P,ROW(),MATCH(AJ$3,$K$2:$P$2,0))/12</f>
        <v>16666.666666666668</v>
      </c>
      <c r="AK40" s="15" cm="1">
        <f t="array" ref="AK40">INDEX($K:$P,ROW(),MATCH(AK$3,$K$2:$P$2,0))/12</f>
        <v>16666.666666666668</v>
      </c>
      <c r="AL40" s="15" cm="1">
        <f t="array" ref="AL40">INDEX($K:$P,ROW(),MATCH(AL$3,$K$2:$P$2,0))/12</f>
        <v>16666.666666666668</v>
      </c>
      <c r="AM40" s="15" cm="1">
        <f t="array" ref="AM40">INDEX($K:$P,ROW(),MATCH(AM$3,$K$2:$P$2,0))/12</f>
        <v>16666.666666666668</v>
      </c>
      <c r="AN40" s="15" cm="1">
        <f t="array" ref="AN40">INDEX($K:$P,ROW(),MATCH(AN$3,$K$2:$P$2,0))/12</f>
        <v>16666.666666666668</v>
      </c>
      <c r="AO40" s="15" cm="1">
        <f t="array" ref="AO40">INDEX($K:$P,ROW(),MATCH(AO$3,$K$2:$P$2,0))/12</f>
        <v>16666.666666666668</v>
      </c>
      <c r="AP40" s="15" cm="1">
        <f t="array" ref="AP40">INDEX($K:$P,ROW(),MATCH(AP$3,$K$2:$P$2,0))/12</f>
        <v>16666.666666666668</v>
      </c>
      <c r="AQ40" s="15" cm="1">
        <f t="array" ref="AQ40">INDEX($K:$P,ROW(),MATCH(AQ$3,$K$2:$P$2,0))/12</f>
        <v>33333.333333333336</v>
      </c>
      <c r="AR40" s="15" cm="1">
        <f t="array" ref="AR40">INDEX($K:$P,ROW(),MATCH(AR$3,$K$2:$P$2,0))/12</f>
        <v>33333.333333333336</v>
      </c>
      <c r="AS40" s="15" cm="1">
        <f t="array" ref="AS40">INDEX($K:$P,ROW(),MATCH(AS$3,$K$2:$P$2,0))/12</f>
        <v>33333.333333333336</v>
      </c>
      <c r="AT40" s="15" cm="1">
        <f t="array" ref="AT40">INDEX($K:$P,ROW(),MATCH(AT$3,$K$2:$P$2,0))/12</f>
        <v>33333.333333333336</v>
      </c>
      <c r="AU40" s="15" cm="1">
        <f t="array" ref="AU40">INDEX($K:$P,ROW(),MATCH(AU$3,$K$2:$P$2,0))/12</f>
        <v>33333.333333333336</v>
      </c>
      <c r="AV40" s="15" cm="1">
        <f t="array" ref="AV40">INDEX($K:$P,ROW(),MATCH(AV$3,$K$2:$P$2,0))/12</f>
        <v>33333.333333333336</v>
      </c>
      <c r="AW40" s="15" cm="1">
        <f t="array" ref="AW40">INDEX($K:$P,ROW(),MATCH(AW$3,$K$2:$P$2,0))/12</f>
        <v>33333.333333333336</v>
      </c>
      <c r="AX40" s="15" cm="1">
        <f t="array" ref="AX40">INDEX($K:$P,ROW(),MATCH(AX$3,$K$2:$P$2,0))/12</f>
        <v>33333.333333333336</v>
      </c>
      <c r="AY40" s="15" cm="1">
        <f t="array" ref="AY40">INDEX($K:$P,ROW(),MATCH(AY$3,$K$2:$P$2,0))/12</f>
        <v>33333.333333333336</v>
      </c>
      <c r="AZ40" s="15" cm="1">
        <f t="array" ref="AZ40">INDEX($K:$P,ROW(),MATCH(AZ$3,$K$2:$P$2,0))/12</f>
        <v>33333.333333333336</v>
      </c>
      <c r="BA40" s="15" cm="1">
        <f t="array" ref="BA40">INDEX($K:$P,ROW(),MATCH(BA$3,$K$2:$P$2,0))/12</f>
        <v>33333.333333333336</v>
      </c>
      <c r="BB40" s="15" cm="1">
        <f t="array" ref="BB40">INDEX($K:$P,ROW(),MATCH(BB$3,$K$2:$P$2,0))/12</f>
        <v>33333.333333333336</v>
      </c>
      <c r="BC40" s="15" cm="1">
        <f t="array" ref="BC40">INDEX($K:$P,ROW(),MATCH(BC$3,$K$2:$P$2,0))/12</f>
        <v>66666.666666666672</v>
      </c>
      <c r="BD40" s="15" cm="1">
        <f t="array" ref="BD40">INDEX($K:$P,ROW(),MATCH(BD$3,$K$2:$P$2,0))/12</f>
        <v>66666.666666666672</v>
      </c>
      <c r="BE40" s="15" cm="1">
        <f t="array" ref="BE40">INDEX($K:$P,ROW(),MATCH(BE$3,$K$2:$P$2,0))/12</f>
        <v>66666.666666666672</v>
      </c>
      <c r="BF40" s="15" cm="1">
        <f t="array" ref="BF40">INDEX($K:$P,ROW(),MATCH(BF$3,$K$2:$P$2,0))/12</f>
        <v>66666.666666666672</v>
      </c>
      <c r="BG40" s="15" cm="1">
        <f t="array" ref="BG40">INDEX($K:$P,ROW(),MATCH(BG$3,$K$2:$P$2,0))/12</f>
        <v>66666.666666666672</v>
      </c>
      <c r="BH40" s="15" cm="1">
        <f t="array" ref="BH40">INDEX($K:$P,ROW(),MATCH(BH$3,$K$2:$P$2,0))/12</f>
        <v>66666.666666666672</v>
      </c>
      <c r="BI40" s="15" cm="1">
        <f t="array" ref="BI40">INDEX($K:$P,ROW(),MATCH(BI$3,$K$2:$P$2,0))/12</f>
        <v>66666.666666666672</v>
      </c>
      <c r="BJ40" s="15" cm="1">
        <f t="array" ref="BJ40">INDEX($K:$P,ROW(),MATCH(BJ$3,$K$2:$P$2,0))/12</f>
        <v>66666.666666666672</v>
      </c>
      <c r="BK40" s="15" cm="1">
        <f t="array" ref="BK40">INDEX($K:$P,ROW(),MATCH(BK$3,$K$2:$P$2,0))/12</f>
        <v>66666.666666666672</v>
      </c>
      <c r="BL40" s="15" cm="1">
        <f t="array" ref="BL40">INDEX($K:$P,ROW(),MATCH(BL$3,$K$2:$P$2,0))/12</f>
        <v>66666.666666666672</v>
      </c>
      <c r="BM40" s="15" cm="1">
        <f t="array" ref="BM40">INDEX($K:$P,ROW(),MATCH(BM$3,$K$2:$P$2,0))/12</f>
        <v>66666.666666666672</v>
      </c>
      <c r="BN40" s="15" cm="1">
        <f t="array" ref="BN40">INDEX($K:$P,ROW(),MATCH(BN$3,$K$2:$P$2,0))/12</f>
        <v>66666.666666666672</v>
      </c>
      <c r="BO40" s="15" cm="1">
        <f t="array" ref="BO40">INDEX($K:$P,ROW(),MATCH(BO$3,$K$2:$P$2,0))/12</f>
        <v>133333.33333333334</v>
      </c>
      <c r="BP40" s="15" cm="1">
        <f t="array" ref="BP40">INDEX($K:$P,ROW(),MATCH(BP$3,$K$2:$P$2,0))/12</f>
        <v>133333.33333333334</v>
      </c>
      <c r="BQ40" s="15" cm="1">
        <f t="array" ref="BQ40">INDEX($K:$P,ROW(),MATCH(BQ$3,$K$2:$P$2,0))/12</f>
        <v>133333.33333333334</v>
      </c>
      <c r="BR40" s="15" cm="1">
        <f t="array" ref="BR40">INDEX($K:$P,ROW(),MATCH(BR$3,$K$2:$P$2,0))/12</f>
        <v>133333.33333333334</v>
      </c>
      <c r="BS40" s="15" cm="1">
        <f t="array" ref="BS40">INDEX($K:$P,ROW(),MATCH(BS$3,$K$2:$P$2,0))/12</f>
        <v>133333.33333333334</v>
      </c>
      <c r="BT40" s="15" cm="1">
        <f t="array" ref="BT40">INDEX($K:$P,ROW(),MATCH(BT$3,$K$2:$P$2,0))/12</f>
        <v>133333.33333333334</v>
      </c>
      <c r="BU40" s="15" cm="1">
        <f t="array" ref="BU40">INDEX($K:$P,ROW(),MATCH(BU$3,$K$2:$P$2,0))/12</f>
        <v>133333.33333333334</v>
      </c>
      <c r="BV40" s="15" cm="1">
        <f t="array" ref="BV40">INDEX($K:$P,ROW(),MATCH(BV$3,$K$2:$P$2,0))/12</f>
        <v>133333.33333333334</v>
      </c>
      <c r="BW40" s="15" cm="1">
        <f t="array" ref="BW40">INDEX($K:$P,ROW(),MATCH(BW$3,$K$2:$P$2,0))/12</f>
        <v>133333.33333333334</v>
      </c>
      <c r="BX40" s="15" cm="1">
        <f t="array" ref="BX40">INDEX($K:$P,ROW(),MATCH(BX$3,$K$2:$P$2,0))/12</f>
        <v>133333.33333333334</v>
      </c>
      <c r="BY40" s="15" cm="1">
        <f t="array" ref="BY40">INDEX($K:$P,ROW(),MATCH(BY$3,$K$2:$P$2,0))/12</f>
        <v>133333.33333333334</v>
      </c>
      <c r="BZ40" s="15" cm="1">
        <f t="array" ref="BZ40">INDEX($K:$P,ROW(),MATCH(BZ$3,$K$2:$P$2,0))/12</f>
        <v>133333.33333333334</v>
      </c>
      <c r="CA40" s="15" cm="1">
        <f t="array" ref="CA40">INDEX($K:$P,ROW(),MATCH(CA$3,$K$2:$P$2,0))/12</f>
        <v>266666.66666666669</v>
      </c>
      <c r="CB40" s="15" cm="1">
        <f t="array" ref="CB40">INDEX($K:$P,ROW(),MATCH(CB$3,$K$2:$P$2,0))/12</f>
        <v>266666.66666666669</v>
      </c>
      <c r="CC40" s="15" cm="1">
        <f t="array" ref="CC40">INDEX($K:$P,ROW(),MATCH(CC$3,$K$2:$P$2,0))/12</f>
        <v>266666.66666666669</v>
      </c>
      <c r="CD40" s="15" cm="1">
        <f t="array" ref="CD40">INDEX($K:$P,ROW(),MATCH(CD$3,$K$2:$P$2,0))/12</f>
        <v>266666.66666666669</v>
      </c>
      <c r="CE40" s="15" cm="1">
        <f t="array" ref="CE40">INDEX($K:$P,ROW(),MATCH(CE$3,$K$2:$P$2,0))/12</f>
        <v>266666.66666666669</v>
      </c>
      <c r="CF40" s="15" cm="1">
        <f t="array" ref="CF40">INDEX($K:$P,ROW(),MATCH(CF$3,$K$2:$P$2,0))/12</f>
        <v>266666.66666666669</v>
      </c>
      <c r="CG40" s="15" cm="1">
        <f t="array" ref="CG40">INDEX($K:$P,ROW(),MATCH(CG$3,$K$2:$P$2,0))/12</f>
        <v>266666.66666666669</v>
      </c>
      <c r="CH40" s="15" cm="1">
        <f t="array" ref="CH40">INDEX($K:$P,ROW(),MATCH(CH$3,$K$2:$P$2,0))/12</f>
        <v>266666.66666666669</v>
      </c>
      <c r="CI40" s="15" cm="1">
        <f t="array" ref="CI40">INDEX($K:$P,ROW(),MATCH(CI$3,$K$2:$P$2,0))/12</f>
        <v>266666.66666666669</v>
      </c>
      <c r="CJ40" s="15" cm="1">
        <f t="array" ref="CJ40">INDEX($K:$P,ROW(),MATCH(CJ$3,$K$2:$P$2,0))/12</f>
        <v>266666.66666666669</v>
      </c>
      <c r="CK40" s="15" cm="1">
        <f t="array" ref="CK40">INDEX($K:$P,ROW(),MATCH(CK$3,$K$2:$P$2,0))/12</f>
        <v>266666.66666666669</v>
      </c>
      <c r="CL40" s="15" cm="1">
        <f t="array" ref="CL40">INDEX($K:$P,ROW(),MATCH(CL$3,$K$2:$P$2,0))/12</f>
        <v>266666.66666666669</v>
      </c>
      <c r="CN40" s="60"/>
      <c r="CO40" s="15" t="e" cm="1">
        <f t="array" ref="CO40">INDEX($K:$P,ROW(),MATCH(CO$3,$K$2:$P$2,0))/CO$5</f>
        <v>#N/A</v>
      </c>
      <c r="CP40" s="15" t="e" cm="1">
        <f t="array" ref="CP40">INDEX($K:$P,ROW(),MATCH(CP$3,$K$2:$P$2,0))/CP$5</f>
        <v>#N/A</v>
      </c>
      <c r="CQ40" s="15" t="e" cm="1">
        <f t="array" ref="CQ40">INDEX($K:$P,ROW(),MATCH(CQ$3,$K$2:$P$2,0))/CQ$5</f>
        <v>#N/A</v>
      </c>
      <c r="CR40" s="15" t="e" cm="1">
        <f t="array" ref="CR40">INDEX($K:$P,ROW(),MATCH(CR$3,$K$2:$P$2,0))/CR$5</f>
        <v>#N/A</v>
      </c>
      <c r="CS40" s="15" t="e" cm="1">
        <f t="array" ref="CS40">INDEX($K:$P,ROW(),MATCH(CS$3,$K$2:$P$2,0))/CS$5</f>
        <v>#N/A</v>
      </c>
      <c r="CT40" s="15" t="e" cm="1">
        <f t="array" ref="CT40">INDEX($K:$P,ROW(),MATCH(CT$3,$K$2:$P$2,0))/CT$5</f>
        <v>#N/A</v>
      </c>
      <c r="CU40" s="15" t="e" cm="1">
        <f t="array" ref="CU40">INDEX($K:$P,ROW(),MATCH(CU$3,$K$2:$P$2,0))/CU$5</f>
        <v>#N/A</v>
      </c>
      <c r="CV40" s="15" t="e" cm="1">
        <f t="array" ref="CV40">INDEX($K:$P,ROW(),MATCH(CV$3,$K$2:$P$2,0))/CV$5</f>
        <v>#N/A</v>
      </c>
      <c r="CW40" s="15" t="e" cm="1">
        <f t="array" ref="CW40">INDEX($K:$P,ROW(),MATCH(CW$3,$K$2:$P$2,0))/CW$5</f>
        <v>#N/A</v>
      </c>
      <c r="CX40" s="15" t="e" cm="1">
        <f t="array" ref="CX40">INDEX($K:$P,ROW(),MATCH(CX$3,$K$2:$P$2,0))/CX$5</f>
        <v>#N/A</v>
      </c>
      <c r="CY40" s="15" t="e" cm="1">
        <f t="array" ref="CY40">INDEX($K:$P,ROW(),MATCH(CY$3,$K$2:$P$2,0))/CL$5</f>
        <v>#N/A</v>
      </c>
      <c r="CZ40" s="15" t="e" cm="1">
        <f t="array" ref="CZ40">INDEX($K:$P,ROW(),MATCH(CZ$3,$K$2:$P$2,0))/CZ$5</f>
        <v>#N/A</v>
      </c>
      <c r="DA40" s="15" t="e" cm="1">
        <f t="array" ref="DA40">INDEX($K:$P,ROW(),MATCH(DA$3,$K$2:$P$2,0))/DA$5</f>
        <v>#N/A</v>
      </c>
      <c r="DB40" s="15" t="e" cm="1">
        <f t="array" ref="DB40">INDEX($K:$P,ROW(),MATCH(DB$3,$K$2:$P$2,0))/DB$5</f>
        <v>#N/A</v>
      </c>
      <c r="DC40" s="15" t="e" cm="1">
        <f t="array" ref="DC40">INDEX($K:$P,ROW(),MATCH(DC$3,$K$2:$P$2,0))/DC$5</f>
        <v>#N/A</v>
      </c>
      <c r="DD40" s="15" t="e" cm="1">
        <f t="array" ref="DD40">INDEX($K:$P,ROW(),MATCH(DD$3,$K$2:$P$2,0))/DD$5</f>
        <v>#N/A</v>
      </c>
      <c r="DE40" s="15" t="e" cm="1">
        <f t="array" ref="DE40">INDEX($K:$P,ROW(),MATCH(DE$3,$K$2:$P$2,0))/DE$5</f>
        <v>#N/A</v>
      </c>
      <c r="DF40" s="15" t="e" cm="1">
        <f t="array" ref="DF40">INDEX($K:$P,ROW(),MATCH(DF$3,$K$2:$P$2,0))/DF$5</f>
        <v>#N/A</v>
      </c>
      <c r="DG40" s="15" t="e" cm="1">
        <f t="array" ref="DG40">INDEX($K:$P,ROW(),MATCH(DG$3,$K$2:$P$2,0))/DG$5</f>
        <v>#N/A</v>
      </c>
      <c r="DH40" s="15" t="e" cm="1">
        <f t="array" ref="DH40">INDEX($K:$P,ROW(),MATCH(DH$3,$K$2:$P$2,0))/DH$5</f>
        <v>#N/A</v>
      </c>
      <c r="DI40" s="15" t="e" cm="1">
        <f t="array" ref="DI40">INDEX($K:$P,ROW(),MATCH(DI$3,$K$2:$P$2,0))/DI$5</f>
        <v>#N/A</v>
      </c>
      <c r="DJ40" s="15" t="e" cm="1">
        <f t="array" ref="DJ40">INDEX($K:$P,ROW(),MATCH(DJ$3,$K$2:$P$2,0))/DJ$5</f>
        <v>#N/A</v>
      </c>
      <c r="DK40" s="15" t="e" cm="1">
        <f t="array" ref="DK40">INDEX($K:$P,ROW(),MATCH(DK$3,$K$2:$P$2,0))/DK$5</f>
        <v>#N/A</v>
      </c>
      <c r="DL40" s="15" t="e" cm="1">
        <f t="array" ref="DL40">INDEX($K:$P,ROW(),MATCH(DL$3,$K$2:$P$2,0))/DL$5</f>
        <v>#N/A</v>
      </c>
    </row>
    <row r="41" spans="1:116" x14ac:dyDescent="0.35">
      <c r="B41" t="s">
        <v>332</v>
      </c>
      <c r="D41" t="s">
        <v>453</v>
      </c>
      <c r="E41" s="8" t="str">
        <f t="shared" si="15"/>
        <v>41 HVOL-EV</v>
      </c>
      <c r="G41" s="191" t="str">
        <f>IFERROR(SUBSTITUTE(TRIM(LEFT(G39,SEARCH("-",G39)-1)),":",""),SUBSTITUTE(G39,":",""))</f>
        <v>Volume driven</v>
      </c>
      <c r="H41" s="31"/>
      <c r="I41" s="73"/>
      <c r="J41" s="73"/>
      <c r="K41" s="39"/>
      <c r="L41" s="39"/>
      <c r="M41" s="39"/>
      <c r="N41" s="39"/>
      <c r="O41" s="39"/>
      <c r="P41" s="39"/>
      <c r="R41" s="38"/>
      <c r="S41" s="38"/>
      <c r="T41" s="38"/>
      <c r="U41" s="38"/>
      <c r="V41" s="38"/>
      <c r="W41" s="38"/>
      <c r="X41" s="38"/>
      <c r="Y41" s="38"/>
      <c r="Z41" s="38"/>
      <c r="AA41" s="38"/>
      <c r="AB41" s="38"/>
      <c r="AC41" s="38"/>
      <c r="AD41" s="38"/>
      <c r="AE41" s="38"/>
      <c r="AF41" s="38"/>
      <c r="AG41" s="38"/>
      <c r="AH41" s="38"/>
      <c r="AI41" s="38"/>
      <c r="AJ41" s="38"/>
      <c r="AK41" s="38"/>
      <c r="AL41" s="38"/>
      <c r="AM41" s="38"/>
      <c r="AN41" s="38"/>
      <c r="AO41" s="38"/>
      <c r="AP41" s="38"/>
      <c r="AQ41" s="38"/>
      <c r="AR41" s="38"/>
      <c r="AS41" s="38"/>
      <c r="AT41" s="38"/>
      <c r="AU41" s="38"/>
      <c r="AV41" s="38"/>
      <c r="AW41" s="38"/>
      <c r="AX41" s="38"/>
      <c r="AY41" s="38"/>
      <c r="AZ41" s="38"/>
      <c r="BA41" s="38"/>
      <c r="BB41" s="38"/>
      <c r="BC41" s="38"/>
      <c r="BD41" s="38"/>
      <c r="BE41" s="38"/>
      <c r="BF41" s="38"/>
      <c r="BG41" s="38"/>
      <c r="BH41" s="38"/>
      <c r="BI41" s="38"/>
      <c r="BJ41" s="38"/>
      <c r="BK41" s="38"/>
      <c r="BL41" s="38"/>
      <c r="BM41" s="38"/>
      <c r="BN41" s="38"/>
      <c r="BO41" s="38"/>
      <c r="BP41" s="38"/>
      <c r="BQ41" s="38"/>
      <c r="BR41" s="38"/>
      <c r="BS41" s="38"/>
      <c r="BT41" s="38"/>
      <c r="BU41" s="38"/>
      <c r="BV41" s="38"/>
      <c r="BW41" s="38"/>
      <c r="BX41" s="38"/>
      <c r="BY41" s="38"/>
      <c r="BZ41" s="38"/>
      <c r="CA41" s="38"/>
      <c r="CB41" s="38"/>
      <c r="CC41" s="38"/>
      <c r="CD41" s="38"/>
      <c r="CE41" s="38"/>
      <c r="CF41" s="38"/>
      <c r="CG41" s="38"/>
      <c r="CH41" s="38"/>
      <c r="CI41" s="38"/>
      <c r="CJ41" s="38"/>
      <c r="CK41" s="38"/>
      <c r="CL41" s="38"/>
      <c r="CN41" s="73"/>
      <c r="CO41" s="38"/>
      <c r="CP41" s="38"/>
      <c r="CQ41" s="38"/>
      <c r="CR41" s="38"/>
      <c r="CS41" s="38"/>
      <c r="CT41" s="38"/>
      <c r="CU41" s="38"/>
      <c r="CV41" s="38"/>
      <c r="CW41" s="38"/>
      <c r="CX41" s="38"/>
      <c r="CY41" s="38"/>
      <c r="CZ41" s="38"/>
      <c r="DA41" s="38"/>
      <c r="DB41" s="38"/>
      <c r="DC41" s="38"/>
      <c r="DD41" s="38"/>
      <c r="DE41" s="38"/>
      <c r="DF41" s="38"/>
      <c r="DG41" s="38"/>
      <c r="DH41" s="38"/>
      <c r="DI41" s="38"/>
      <c r="DJ41" s="38"/>
      <c r="DK41" s="38"/>
      <c r="DL41" s="38"/>
    </row>
    <row r="42" spans="1:116" x14ac:dyDescent="0.35">
      <c r="B42" t="s">
        <v>332</v>
      </c>
      <c r="D42" t="s">
        <v>453</v>
      </c>
      <c r="E42" s="8" t="str">
        <f t="shared" si="15"/>
        <v>42 HVOL-EV</v>
      </c>
      <c r="G42" s="241" t="str">
        <f>IFERROR(SUBSTITUTE(TRIM(MID(G39, SEARCH("-", G39) + 1, LEN(G39))),":",""),"no unit")</f>
        <v>primary unit</v>
      </c>
      <c r="H42" s="31"/>
      <c r="I42" s="73"/>
      <c r="J42" s="73"/>
      <c r="K42" s="39"/>
      <c r="L42" s="39"/>
      <c r="M42" s="39"/>
      <c r="N42" s="39"/>
      <c r="O42" s="39"/>
      <c r="P42" s="39"/>
      <c r="R42" s="38"/>
      <c r="S42" s="38"/>
      <c r="T42" s="38"/>
      <c r="U42" s="38"/>
      <c r="V42" s="38"/>
      <c r="W42" s="38"/>
      <c r="X42" s="38"/>
      <c r="Y42" s="38"/>
      <c r="Z42" s="38"/>
      <c r="AA42" s="38"/>
      <c r="AB42" s="38"/>
      <c r="AC42" s="38"/>
      <c r="AD42" s="38"/>
      <c r="AE42" s="38"/>
      <c r="AF42" s="38"/>
      <c r="AG42" s="38"/>
      <c r="AH42" s="38"/>
      <c r="AI42" s="38"/>
      <c r="AJ42" s="38"/>
      <c r="AK42" s="38"/>
      <c r="AL42" s="38"/>
      <c r="AM42" s="38"/>
      <c r="AN42" s="38"/>
      <c r="AO42" s="38"/>
      <c r="AP42" s="38"/>
      <c r="AQ42" s="38"/>
      <c r="AR42" s="38"/>
      <c r="AS42" s="38"/>
      <c r="AT42" s="38"/>
      <c r="AU42" s="38"/>
      <c r="AV42" s="38"/>
      <c r="AW42" s="38"/>
      <c r="AX42" s="38"/>
      <c r="AY42" s="38"/>
      <c r="AZ42" s="38"/>
      <c r="BA42" s="38"/>
      <c r="BB42" s="38"/>
      <c r="BC42" s="38"/>
      <c r="BD42" s="38"/>
      <c r="BE42" s="38"/>
      <c r="BF42" s="38"/>
      <c r="BG42" s="38"/>
      <c r="BH42" s="38"/>
      <c r="BI42" s="38"/>
      <c r="BJ42" s="38"/>
      <c r="BK42" s="38"/>
      <c r="BL42" s="38"/>
      <c r="BM42" s="38"/>
      <c r="BN42" s="38"/>
      <c r="BO42" s="38"/>
      <c r="BP42" s="38"/>
      <c r="BQ42" s="38"/>
      <c r="BR42" s="38"/>
      <c r="BS42" s="38"/>
      <c r="BT42" s="38"/>
      <c r="BU42" s="38"/>
      <c r="BV42" s="38"/>
      <c r="BW42" s="38"/>
      <c r="BX42" s="38"/>
      <c r="BY42" s="38"/>
      <c r="BZ42" s="38"/>
      <c r="CA42" s="38"/>
      <c r="CB42" s="38"/>
      <c r="CC42" s="38"/>
      <c r="CD42" s="38"/>
      <c r="CE42" s="38"/>
      <c r="CF42" s="38"/>
      <c r="CG42" s="38"/>
      <c r="CH42" s="38"/>
      <c r="CI42" s="38"/>
      <c r="CJ42" s="38"/>
      <c r="CK42" s="38"/>
      <c r="CL42" s="38"/>
      <c r="CN42" s="73"/>
      <c r="CO42" s="38"/>
      <c r="CP42" s="38"/>
      <c r="CQ42" s="38"/>
      <c r="CR42" s="38"/>
      <c r="CS42" s="38"/>
      <c r="CT42" s="38"/>
      <c r="CU42" s="38"/>
      <c r="CV42" s="38"/>
      <c r="CW42" s="38"/>
      <c r="CX42" s="38"/>
      <c r="CY42" s="38"/>
      <c r="CZ42" s="38"/>
      <c r="DA42" s="38"/>
      <c r="DB42" s="38"/>
      <c r="DC42" s="38"/>
      <c r="DD42" s="38"/>
      <c r="DE42" s="38"/>
      <c r="DF42" s="38"/>
      <c r="DG42" s="38"/>
      <c r="DH42" s="38"/>
      <c r="DI42" s="38"/>
      <c r="DJ42" s="38"/>
      <c r="DK42" s="38"/>
      <c r="DL42" s="38"/>
    </row>
    <row r="43" spans="1:116" x14ac:dyDescent="0.35">
      <c r="B43" t="s">
        <v>332</v>
      </c>
      <c r="D43" t="s">
        <v>453</v>
      </c>
      <c r="E43" s="8" t="str">
        <f t="shared" si="15"/>
        <v>43 HVOL-EV</v>
      </c>
      <c r="G43" s="136" t="s">
        <v>461</v>
      </c>
      <c r="H43" s="31"/>
      <c r="I43" s="73"/>
      <c r="J43" s="73"/>
      <c r="K43" s="39"/>
      <c r="L43" s="39"/>
      <c r="M43" s="39"/>
      <c r="N43" s="39"/>
      <c r="O43" s="39"/>
      <c r="P43" s="39"/>
      <c r="R43" s="38"/>
      <c r="CN43" s="73"/>
      <c r="CO43" s="8"/>
      <c r="CP43" s="8"/>
      <c r="CQ43" s="8"/>
      <c r="CR43" s="8"/>
      <c r="CS43" s="8"/>
      <c r="CT43" s="8"/>
      <c r="CU43" s="8"/>
      <c r="CV43" s="8"/>
      <c r="CW43" s="8"/>
      <c r="CX43" s="8"/>
      <c r="CY43" s="8"/>
      <c r="CZ43" s="8"/>
      <c r="DA43" s="8"/>
      <c r="DB43" s="8"/>
      <c r="DC43" s="8"/>
      <c r="DD43" s="8"/>
      <c r="DE43" s="8"/>
      <c r="DF43" s="8"/>
      <c r="DG43" s="8"/>
      <c r="DH43" s="8"/>
      <c r="DI43" s="8"/>
      <c r="DJ43" s="8"/>
      <c r="DK43" s="8"/>
      <c r="DL43" s="8"/>
    </row>
    <row r="44" spans="1:116" x14ac:dyDescent="0.35">
      <c r="B44" t="s">
        <v>332</v>
      </c>
      <c r="D44" t="s">
        <v>453</v>
      </c>
      <c r="E44" s="8" t="str">
        <f t="shared" ref="E44:E48" si="34">ROW()&amp;" "&amp;D44</f>
        <v>44 HVOL-EV</v>
      </c>
      <c r="G44" s="136" t="s">
        <v>462</v>
      </c>
      <c r="H44" s="31"/>
      <c r="I44" s="73"/>
      <c r="J44" s="73"/>
      <c r="K44" s="39"/>
      <c r="L44" s="39"/>
      <c r="M44" s="39"/>
      <c r="N44" s="39"/>
      <c r="O44" s="39"/>
      <c r="P44" s="39"/>
      <c r="R44" s="38"/>
      <c r="S44" s="203" t="str">
        <f t="shared" ref="S44:AX44" si="35">ADDRESS(ROW(S40),COLUMN(S40))</f>
        <v>$S$40</v>
      </c>
      <c r="T44" s="203" t="str">
        <f t="shared" si="35"/>
        <v>$T$40</v>
      </c>
      <c r="U44" s="203" t="str">
        <f t="shared" si="35"/>
        <v>$U$40</v>
      </c>
      <c r="V44" s="203" t="str">
        <f t="shared" si="35"/>
        <v>$V$40</v>
      </c>
      <c r="W44" s="203" t="str">
        <f t="shared" si="35"/>
        <v>$W$40</v>
      </c>
      <c r="X44" s="203" t="str">
        <f t="shared" si="35"/>
        <v>$X$40</v>
      </c>
      <c r="Y44" s="203" t="str">
        <f t="shared" si="35"/>
        <v>$Y$40</v>
      </c>
      <c r="Z44" s="203" t="str">
        <f t="shared" si="35"/>
        <v>$Z$40</v>
      </c>
      <c r="AA44" s="203" t="str">
        <f t="shared" si="35"/>
        <v>$AA$40</v>
      </c>
      <c r="AB44" s="203" t="str">
        <f t="shared" si="35"/>
        <v>$AB$40</v>
      </c>
      <c r="AC44" s="203" t="str">
        <f t="shared" si="35"/>
        <v>$AC$40</v>
      </c>
      <c r="AD44" s="203" t="str">
        <f t="shared" si="35"/>
        <v>$AD$40</v>
      </c>
      <c r="AE44" s="203" t="str">
        <f t="shared" si="35"/>
        <v>$AE$40</v>
      </c>
      <c r="AF44" s="203" t="str">
        <f t="shared" si="35"/>
        <v>$AF$40</v>
      </c>
      <c r="AG44" s="203" t="str">
        <f t="shared" si="35"/>
        <v>$AG$40</v>
      </c>
      <c r="AH44" s="203" t="str">
        <f t="shared" si="35"/>
        <v>$AH$40</v>
      </c>
      <c r="AI44" s="203" t="str">
        <f t="shared" si="35"/>
        <v>$AI$40</v>
      </c>
      <c r="AJ44" s="203" t="str">
        <f t="shared" si="35"/>
        <v>$AJ$40</v>
      </c>
      <c r="AK44" s="203" t="str">
        <f t="shared" si="35"/>
        <v>$AK$40</v>
      </c>
      <c r="AL44" s="203" t="str">
        <f t="shared" si="35"/>
        <v>$AL$40</v>
      </c>
      <c r="AM44" s="203" t="str">
        <f t="shared" si="35"/>
        <v>$AM$40</v>
      </c>
      <c r="AN44" s="203" t="str">
        <f t="shared" si="35"/>
        <v>$AN$40</v>
      </c>
      <c r="AO44" s="203" t="str">
        <f t="shared" si="35"/>
        <v>$AO$40</v>
      </c>
      <c r="AP44" s="203" t="str">
        <f t="shared" si="35"/>
        <v>$AP$40</v>
      </c>
      <c r="AQ44" s="203" t="str">
        <f t="shared" si="35"/>
        <v>$AQ$40</v>
      </c>
      <c r="AR44" s="203" t="str">
        <f t="shared" si="35"/>
        <v>$AR$40</v>
      </c>
      <c r="AS44" s="203" t="str">
        <f t="shared" si="35"/>
        <v>$AS$40</v>
      </c>
      <c r="AT44" s="203" t="str">
        <f t="shared" si="35"/>
        <v>$AT$40</v>
      </c>
      <c r="AU44" s="203" t="str">
        <f t="shared" si="35"/>
        <v>$AU$40</v>
      </c>
      <c r="AV44" s="203" t="str">
        <f t="shared" si="35"/>
        <v>$AV$40</v>
      </c>
      <c r="AW44" s="203" t="str">
        <f t="shared" si="35"/>
        <v>$AW$40</v>
      </c>
      <c r="AX44" s="203" t="str">
        <f t="shared" si="35"/>
        <v>$AX$40</v>
      </c>
      <c r="AY44" s="203" t="str">
        <f t="shared" ref="AY44:CD44" si="36">ADDRESS(ROW(AY40),COLUMN(AY40))</f>
        <v>$AY$40</v>
      </c>
      <c r="AZ44" s="203" t="str">
        <f t="shared" si="36"/>
        <v>$AZ$40</v>
      </c>
      <c r="BA44" s="203" t="str">
        <f t="shared" si="36"/>
        <v>$BA$40</v>
      </c>
      <c r="BB44" s="203" t="str">
        <f t="shared" si="36"/>
        <v>$BB$40</v>
      </c>
      <c r="BC44" s="203" t="str">
        <f t="shared" si="36"/>
        <v>$BC$40</v>
      </c>
      <c r="BD44" s="203" t="str">
        <f t="shared" si="36"/>
        <v>$BD$40</v>
      </c>
      <c r="BE44" s="203" t="str">
        <f t="shared" si="36"/>
        <v>$BE$40</v>
      </c>
      <c r="BF44" s="203" t="str">
        <f t="shared" si="36"/>
        <v>$BF$40</v>
      </c>
      <c r="BG44" s="203" t="str">
        <f t="shared" si="36"/>
        <v>$BG$40</v>
      </c>
      <c r="BH44" s="203" t="str">
        <f t="shared" si="36"/>
        <v>$BH$40</v>
      </c>
      <c r="BI44" s="203" t="str">
        <f t="shared" si="36"/>
        <v>$BI$40</v>
      </c>
      <c r="BJ44" s="203" t="str">
        <f t="shared" si="36"/>
        <v>$BJ$40</v>
      </c>
      <c r="BK44" s="203" t="str">
        <f t="shared" si="36"/>
        <v>$BK$40</v>
      </c>
      <c r="BL44" s="203" t="str">
        <f t="shared" si="36"/>
        <v>$BL$40</v>
      </c>
      <c r="BM44" s="203" t="str">
        <f t="shared" si="36"/>
        <v>$BM$40</v>
      </c>
      <c r="BN44" s="203" t="str">
        <f t="shared" si="36"/>
        <v>$BN$40</v>
      </c>
      <c r="BO44" s="203" t="str">
        <f t="shared" si="36"/>
        <v>$BO$40</v>
      </c>
      <c r="BP44" s="203" t="str">
        <f t="shared" si="36"/>
        <v>$BP$40</v>
      </c>
      <c r="BQ44" s="203" t="str">
        <f t="shared" si="36"/>
        <v>$BQ$40</v>
      </c>
      <c r="BR44" s="203" t="str">
        <f t="shared" si="36"/>
        <v>$BR$40</v>
      </c>
      <c r="BS44" s="203" t="str">
        <f t="shared" si="36"/>
        <v>$BS$40</v>
      </c>
      <c r="BT44" s="203" t="str">
        <f t="shared" si="36"/>
        <v>$BT$40</v>
      </c>
      <c r="BU44" s="203" t="str">
        <f t="shared" si="36"/>
        <v>$BU$40</v>
      </c>
      <c r="BV44" s="203" t="str">
        <f t="shared" si="36"/>
        <v>$BV$40</v>
      </c>
      <c r="BW44" s="203" t="str">
        <f t="shared" si="36"/>
        <v>$BW$40</v>
      </c>
      <c r="BX44" s="203" t="str">
        <f t="shared" si="36"/>
        <v>$BX$40</v>
      </c>
      <c r="BY44" s="203" t="str">
        <f t="shared" si="36"/>
        <v>$BY$40</v>
      </c>
      <c r="BZ44" s="203" t="str">
        <f t="shared" si="36"/>
        <v>$BZ$40</v>
      </c>
      <c r="CA44" s="203" t="str">
        <f t="shared" si="36"/>
        <v>$CA$40</v>
      </c>
      <c r="CB44" s="203" t="str">
        <f t="shared" si="36"/>
        <v>$CB$40</v>
      </c>
      <c r="CC44" s="203" t="str">
        <f t="shared" si="36"/>
        <v>$CC$40</v>
      </c>
      <c r="CD44" s="203" t="str">
        <f t="shared" si="36"/>
        <v>$CD$40</v>
      </c>
      <c r="CE44" s="203" t="str">
        <f t="shared" ref="CE44:CL44" si="37">ADDRESS(ROW(CE40),COLUMN(CE40))</f>
        <v>$CE$40</v>
      </c>
      <c r="CF44" s="203" t="str">
        <f t="shared" si="37"/>
        <v>$CF$40</v>
      </c>
      <c r="CG44" s="203" t="str">
        <f t="shared" si="37"/>
        <v>$CG$40</v>
      </c>
      <c r="CH44" s="203" t="str">
        <f t="shared" si="37"/>
        <v>$CH$40</v>
      </c>
      <c r="CI44" s="203" t="str">
        <f t="shared" si="37"/>
        <v>$CI$40</v>
      </c>
      <c r="CJ44" s="203" t="str">
        <f t="shared" si="37"/>
        <v>$CJ$40</v>
      </c>
      <c r="CK44" s="203" t="str">
        <f t="shared" si="37"/>
        <v>$CK$40</v>
      </c>
      <c r="CL44" s="203" t="str">
        <f t="shared" si="37"/>
        <v>$CL$40</v>
      </c>
      <c r="CN44" s="73"/>
      <c r="CO44" s="203" t="str">
        <f t="shared" ref="CO44:DK44" si="38">ADDRESS(ROW(CO40),COLUMN(CO40))</f>
        <v>$CO$40</v>
      </c>
      <c r="CP44" s="203" t="str">
        <f t="shared" si="38"/>
        <v>$CP$40</v>
      </c>
      <c r="CQ44" s="203" t="str">
        <f t="shared" si="38"/>
        <v>$CQ$40</v>
      </c>
      <c r="CR44" s="203" t="str">
        <f t="shared" si="38"/>
        <v>$CR$40</v>
      </c>
      <c r="CS44" s="203" t="str">
        <f t="shared" si="38"/>
        <v>$CS$40</v>
      </c>
      <c r="CT44" s="203" t="str">
        <f t="shared" si="38"/>
        <v>$CT$40</v>
      </c>
      <c r="CU44" s="203" t="str">
        <f t="shared" si="38"/>
        <v>$CU$40</v>
      </c>
      <c r="CV44" s="203" t="str">
        <f t="shared" si="38"/>
        <v>$CV$40</v>
      </c>
      <c r="CW44" s="203" t="str">
        <f t="shared" si="38"/>
        <v>$CW$40</v>
      </c>
      <c r="CX44" s="203" t="str">
        <f t="shared" si="38"/>
        <v>$CX$40</v>
      </c>
      <c r="CY44" s="203" t="str">
        <f t="shared" si="38"/>
        <v>$CY$40</v>
      </c>
      <c r="CZ44" s="203" t="str">
        <f t="shared" si="38"/>
        <v>$CZ$40</v>
      </c>
      <c r="DA44" s="203" t="str">
        <f t="shared" si="38"/>
        <v>$DA$40</v>
      </c>
      <c r="DB44" s="203" t="str">
        <f t="shared" si="38"/>
        <v>$DB$40</v>
      </c>
      <c r="DC44" s="203" t="str">
        <f t="shared" si="38"/>
        <v>$DC$40</v>
      </c>
      <c r="DD44" s="203" t="str">
        <f t="shared" si="38"/>
        <v>$DD$40</v>
      </c>
      <c r="DE44" s="203" t="str">
        <f t="shared" si="38"/>
        <v>$DE$40</v>
      </c>
      <c r="DF44" s="203" t="str">
        <f t="shared" si="38"/>
        <v>$DF$40</v>
      </c>
      <c r="DG44" s="203" t="str">
        <f t="shared" si="38"/>
        <v>$DG$40</v>
      </c>
      <c r="DH44" s="203" t="str">
        <f t="shared" si="38"/>
        <v>$DH$40</v>
      </c>
      <c r="DI44" s="203" t="str">
        <f t="shared" si="38"/>
        <v>$DI$40</v>
      </c>
      <c r="DJ44" s="203" t="str">
        <f t="shared" si="38"/>
        <v>$DJ$40</v>
      </c>
      <c r="DK44" s="203" t="str">
        <f t="shared" si="38"/>
        <v>$DK$40</v>
      </c>
      <c r="DL44" s="203" t="str">
        <f t="shared" ref="DL44" si="39">ADDRESS(ROW(DL40),COLUMN(DL40))</f>
        <v>$DL$40</v>
      </c>
    </row>
    <row r="45" spans="1:116" x14ac:dyDescent="0.35">
      <c r="B45" t="s">
        <v>332</v>
      </c>
      <c r="D45" t="s">
        <v>453</v>
      </c>
      <c r="E45" s="8" t="str">
        <f t="shared" si="34"/>
        <v>45 HVOL-EV</v>
      </c>
      <c r="G45" s="8" t="s">
        <v>488</v>
      </c>
      <c r="H45" s="31"/>
      <c r="I45" s="73"/>
      <c r="J45" s="73"/>
      <c r="K45" s="39"/>
      <c r="L45" s="39"/>
      <c r="M45" s="39"/>
      <c r="N45" s="39"/>
      <c r="O45" s="39"/>
      <c r="P45" s="39"/>
      <c r="R45" s="38"/>
      <c r="S45" s="203"/>
      <c r="T45" s="203"/>
      <c r="U45" s="203"/>
      <c r="V45" s="203"/>
      <c r="W45" s="203"/>
      <c r="X45" s="203"/>
      <c r="Y45" s="203"/>
      <c r="Z45" s="203"/>
      <c r="AA45" s="203"/>
      <c r="AB45" s="203"/>
      <c r="AC45" s="203"/>
      <c r="AD45" s="203"/>
      <c r="AE45" s="203"/>
      <c r="AF45" s="203"/>
      <c r="AG45" s="203"/>
      <c r="AH45" s="203"/>
      <c r="AI45" s="203"/>
      <c r="AJ45" s="203"/>
      <c r="AK45" s="203"/>
      <c r="AL45" s="203"/>
      <c r="AM45" s="203"/>
      <c r="AN45" s="203"/>
      <c r="AO45" s="203"/>
      <c r="AP45" s="203"/>
      <c r="AQ45" s="203"/>
      <c r="AR45" s="203"/>
      <c r="AS45" s="203"/>
      <c r="AT45" s="203"/>
      <c r="AU45" s="203"/>
      <c r="AV45" s="203"/>
      <c r="AW45" s="203"/>
      <c r="AX45" s="203"/>
      <c r="AY45" s="203"/>
      <c r="AZ45" s="203"/>
      <c r="BA45" s="203"/>
      <c r="BB45" s="203"/>
      <c r="BC45" s="203"/>
      <c r="BD45" s="203"/>
      <c r="BE45" s="203"/>
      <c r="BF45" s="203"/>
      <c r="BG45" s="203"/>
      <c r="BH45" s="203"/>
      <c r="BI45" s="203"/>
      <c r="BJ45" s="203"/>
      <c r="BK45" s="203"/>
      <c r="BL45" s="203"/>
      <c r="BM45" s="203"/>
      <c r="BN45" s="203"/>
      <c r="BO45" s="203"/>
      <c r="BP45" s="203"/>
      <c r="BQ45" s="203"/>
      <c r="BR45" s="203"/>
      <c r="BS45" s="203"/>
      <c r="BT45" s="203"/>
      <c r="BU45" s="203"/>
      <c r="BV45" s="203"/>
      <c r="BW45" s="203"/>
      <c r="BX45" s="203"/>
      <c r="BY45" s="203"/>
      <c r="BZ45" s="203"/>
      <c r="CA45" s="203"/>
      <c r="CB45" s="203"/>
      <c r="CC45" s="203"/>
      <c r="CD45" s="203"/>
      <c r="CE45" s="203"/>
      <c r="CF45" s="203"/>
      <c r="CG45" s="203"/>
      <c r="CH45" s="203"/>
      <c r="CI45" s="203"/>
      <c r="CJ45" s="203"/>
      <c r="CK45" s="203"/>
      <c r="CL45" s="203"/>
      <c r="CN45" s="73"/>
      <c r="CO45" s="203"/>
      <c r="CP45" s="203"/>
      <c r="CQ45" s="203"/>
      <c r="CR45" s="203"/>
      <c r="CS45" s="203"/>
      <c r="CT45" s="203"/>
      <c r="CU45" s="203"/>
      <c r="CV45" s="203"/>
      <c r="CW45" s="203"/>
      <c r="CX45" s="203"/>
      <c r="CY45" s="203"/>
      <c r="CZ45" s="203"/>
      <c r="DA45" s="203"/>
      <c r="DB45" s="203"/>
      <c r="DC45" s="203"/>
      <c r="DD45" s="203"/>
      <c r="DE45" s="203"/>
      <c r="DF45" s="203"/>
      <c r="DG45" s="203"/>
      <c r="DH45" s="203"/>
      <c r="DI45" s="203"/>
      <c r="DJ45" s="203"/>
      <c r="DK45" s="203"/>
      <c r="DL45" s="203"/>
    </row>
    <row r="46" spans="1:116" x14ac:dyDescent="0.35">
      <c r="B46" t="s">
        <v>332</v>
      </c>
      <c r="D46" t="s">
        <v>453</v>
      </c>
      <c r="E46" s="8" t="str">
        <f t="shared" si="34"/>
        <v>46 HVOL-EV</v>
      </c>
      <c r="G46" s="8" t="s">
        <v>494</v>
      </c>
      <c r="H46" s="31"/>
      <c r="I46" s="73"/>
      <c r="J46" s="73"/>
      <c r="K46" s="39"/>
      <c r="L46" s="39"/>
      <c r="M46" s="39"/>
      <c r="N46" s="39"/>
      <c r="O46" s="39"/>
      <c r="P46" s="39"/>
      <c r="R46" s="38"/>
      <c r="S46" s="203"/>
      <c r="T46" s="203"/>
      <c r="U46" s="203"/>
      <c r="V46" s="203"/>
      <c r="W46" s="203"/>
      <c r="X46" s="203"/>
      <c r="Y46" s="203"/>
      <c r="Z46" s="203"/>
      <c r="AA46" s="203"/>
      <c r="AB46" s="203"/>
      <c r="AC46" s="203"/>
      <c r="AD46" s="203"/>
      <c r="AE46" s="203"/>
      <c r="AF46" s="203"/>
      <c r="AG46" s="203"/>
      <c r="AH46" s="203"/>
      <c r="AI46" s="203"/>
      <c r="AJ46" s="203"/>
      <c r="AK46" s="203"/>
      <c r="AL46" s="203"/>
      <c r="AM46" s="203"/>
      <c r="AN46" s="203"/>
      <c r="AO46" s="203"/>
      <c r="AP46" s="203"/>
      <c r="AQ46" s="203"/>
      <c r="AR46" s="203"/>
      <c r="AS46" s="203"/>
      <c r="AT46" s="203"/>
      <c r="AU46" s="203"/>
      <c r="AV46" s="203"/>
      <c r="AW46" s="203"/>
      <c r="AX46" s="203"/>
      <c r="AY46" s="203"/>
      <c r="AZ46" s="203"/>
      <c r="BA46" s="203"/>
      <c r="BB46" s="203"/>
      <c r="BC46" s="203"/>
      <c r="BD46" s="203"/>
      <c r="BE46" s="203"/>
      <c r="BF46" s="203"/>
      <c r="BG46" s="203"/>
      <c r="BH46" s="203"/>
      <c r="BI46" s="203"/>
      <c r="BJ46" s="203"/>
      <c r="BK46" s="203"/>
      <c r="BL46" s="203"/>
      <c r="BM46" s="203"/>
      <c r="BN46" s="203"/>
      <c r="BO46" s="203"/>
      <c r="BP46" s="203"/>
      <c r="BQ46" s="203"/>
      <c r="BR46" s="203"/>
      <c r="BS46" s="203"/>
      <c r="BT46" s="203"/>
      <c r="BU46" s="203"/>
      <c r="BV46" s="203"/>
      <c r="BW46" s="203"/>
      <c r="BX46" s="203"/>
      <c r="BY46" s="203"/>
      <c r="BZ46" s="203"/>
      <c r="CA46" s="203"/>
      <c r="CB46" s="203"/>
      <c r="CC46" s="203"/>
      <c r="CD46" s="203"/>
      <c r="CE46" s="203"/>
      <c r="CF46" s="203"/>
      <c r="CG46" s="203"/>
      <c r="CH46" s="203"/>
      <c r="CI46" s="203"/>
      <c r="CJ46" s="203"/>
      <c r="CK46" s="203"/>
      <c r="CL46" s="203"/>
      <c r="CN46" s="73"/>
      <c r="CO46" s="203"/>
      <c r="CP46" s="203"/>
      <c r="CQ46" s="203"/>
      <c r="CR46" s="203"/>
      <c r="CS46" s="203"/>
      <c r="CT46" s="203"/>
      <c r="CU46" s="203"/>
      <c r="CV46" s="203"/>
      <c r="CW46" s="203"/>
      <c r="CX46" s="203"/>
      <c r="CY46" s="203"/>
      <c r="CZ46" s="203"/>
      <c r="DA46" s="203"/>
      <c r="DB46" s="203"/>
      <c r="DC46" s="203"/>
      <c r="DD46" s="203"/>
      <c r="DE46" s="203"/>
      <c r="DF46" s="203"/>
      <c r="DG46" s="203"/>
      <c r="DH46" s="203"/>
      <c r="DI46" s="203"/>
      <c r="DJ46" s="203"/>
      <c r="DK46" s="203"/>
      <c r="DL46" s="203"/>
    </row>
    <row r="47" spans="1:116" x14ac:dyDescent="0.35">
      <c r="B47" t="s">
        <v>332</v>
      </c>
      <c r="D47" t="s">
        <v>453</v>
      </c>
      <c r="E47" s="8" t="str">
        <f t="shared" si="34"/>
        <v>47 HVOL-EV</v>
      </c>
      <c r="G47" s="8" t="s">
        <v>463</v>
      </c>
      <c r="H47" s="31"/>
      <c r="I47" s="73"/>
      <c r="J47" s="73"/>
      <c r="K47" s="39"/>
      <c r="L47" s="39"/>
      <c r="M47" s="39"/>
      <c r="N47" s="39"/>
      <c r="O47" s="39"/>
      <c r="P47" s="39"/>
      <c r="R47" s="38"/>
      <c r="S47" s="203"/>
      <c r="T47" s="203"/>
      <c r="U47" s="203"/>
      <c r="V47" s="203"/>
      <c r="W47" s="203"/>
      <c r="X47" s="203"/>
      <c r="Y47" s="203"/>
      <c r="Z47" s="203"/>
      <c r="AA47" s="203"/>
      <c r="AB47" s="203"/>
      <c r="AC47" s="203"/>
      <c r="AD47" s="203"/>
      <c r="AE47" s="203"/>
      <c r="AF47" s="203"/>
      <c r="AG47" s="203"/>
      <c r="AH47" s="203"/>
      <c r="AI47" s="203"/>
      <c r="AJ47" s="203"/>
      <c r="AK47" s="203"/>
      <c r="AL47" s="203"/>
      <c r="AM47" s="203"/>
      <c r="AN47" s="203"/>
      <c r="AO47" s="203"/>
      <c r="AP47" s="203"/>
      <c r="AQ47" s="203"/>
      <c r="AR47" s="203"/>
      <c r="AS47" s="203"/>
      <c r="AT47" s="203"/>
      <c r="AU47" s="203"/>
      <c r="AV47" s="203"/>
      <c r="AW47" s="203"/>
      <c r="AX47" s="203"/>
      <c r="AY47" s="203"/>
      <c r="AZ47" s="203"/>
      <c r="BA47" s="203"/>
      <c r="BB47" s="203"/>
      <c r="BC47" s="203"/>
      <c r="BD47" s="203"/>
      <c r="BE47" s="203"/>
      <c r="BF47" s="203"/>
      <c r="BG47" s="203"/>
      <c r="BH47" s="203"/>
      <c r="BI47" s="203"/>
      <c r="BJ47" s="203"/>
      <c r="BK47" s="203"/>
      <c r="BL47" s="203"/>
      <c r="BM47" s="203"/>
      <c r="BN47" s="203"/>
      <c r="BO47" s="203"/>
      <c r="BP47" s="203"/>
      <c r="BQ47" s="203"/>
      <c r="BR47" s="203"/>
      <c r="BS47" s="203"/>
      <c r="BT47" s="203"/>
      <c r="BU47" s="203"/>
      <c r="BV47" s="203"/>
      <c r="BW47" s="203"/>
      <c r="BX47" s="203"/>
      <c r="BY47" s="203"/>
      <c r="BZ47" s="203"/>
      <c r="CA47" s="203"/>
      <c r="CB47" s="203"/>
      <c r="CC47" s="203"/>
      <c r="CD47" s="203"/>
      <c r="CE47" s="203"/>
      <c r="CF47" s="203"/>
      <c r="CG47" s="203"/>
      <c r="CH47" s="203"/>
      <c r="CI47" s="203"/>
      <c r="CJ47" s="203"/>
      <c r="CK47" s="203"/>
      <c r="CL47" s="203"/>
      <c r="CN47" s="73"/>
      <c r="CO47" s="203"/>
      <c r="CP47" s="203"/>
      <c r="CQ47" s="203"/>
      <c r="CR47" s="203"/>
      <c r="CS47" s="203"/>
      <c r="CT47" s="203"/>
      <c r="CU47" s="203"/>
      <c r="CV47" s="203"/>
      <c r="CW47" s="203"/>
      <c r="CX47" s="203"/>
      <c r="CY47" s="203"/>
      <c r="CZ47" s="203"/>
      <c r="DA47" s="203"/>
      <c r="DB47" s="203"/>
      <c r="DC47" s="203"/>
      <c r="DD47" s="203"/>
      <c r="DE47" s="203"/>
      <c r="DF47" s="203"/>
      <c r="DG47" s="203"/>
      <c r="DH47" s="203"/>
      <c r="DI47" s="203"/>
      <c r="DJ47" s="203"/>
      <c r="DK47" s="203"/>
      <c r="DL47" s="203"/>
    </row>
    <row r="48" spans="1:116" x14ac:dyDescent="0.35">
      <c r="B48" t="s">
        <v>332</v>
      </c>
      <c r="D48" t="s">
        <v>453</v>
      </c>
      <c r="E48" s="8" t="str">
        <f t="shared" si="34"/>
        <v>48 HVOL-EV</v>
      </c>
      <c r="G48" s="8" t="s">
        <v>464</v>
      </c>
      <c r="H48" s="31"/>
      <c r="I48" s="73"/>
      <c r="J48" s="73"/>
      <c r="K48" s="39"/>
      <c r="L48" s="39"/>
      <c r="M48" s="39"/>
      <c r="N48" s="39"/>
      <c r="O48" s="39"/>
      <c r="P48" s="39"/>
      <c r="R48" s="38"/>
      <c r="S48" s="203"/>
      <c r="T48" s="203"/>
      <c r="U48" s="203"/>
      <c r="V48" s="203"/>
      <c r="W48" s="203"/>
      <c r="X48" s="203"/>
      <c r="Y48" s="203"/>
      <c r="Z48" s="203"/>
      <c r="AA48" s="203"/>
      <c r="AB48" s="203"/>
      <c r="AC48" s="203"/>
      <c r="AD48" s="203"/>
      <c r="AE48" s="203"/>
      <c r="AF48" s="203"/>
      <c r="AG48" s="203"/>
      <c r="AH48" s="203"/>
      <c r="AI48" s="203"/>
      <c r="AJ48" s="203"/>
      <c r="AK48" s="203"/>
      <c r="AL48" s="203"/>
      <c r="AM48" s="203"/>
      <c r="AN48" s="203"/>
      <c r="AO48" s="203"/>
      <c r="AP48" s="203"/>
      <c r="AQ48" s="203"/>
      <c r="AR48" s="203"/>
      <c r="AS48" s="203"/>
      <c r="AT48" s="203"/>
      <c r="AU48" s="203"/>
      <c r="AV48" s="203"/>
      <c r="AW48" s="203"/>
      <c r="AX48" s="203"/>
      <c r="AY48" s="203"/>
      <c r="AZ48" s="203"/>
      <c r="BA48" s="203"/>
      <c r="BB48" s="203"/>
      <c r="BC48" s="203"/>
      <c r="BD48" s="203"/>
      <c r="BE48" s="203"/>
      <c r="BF48" s="203"/>
      <c r="BG48" s="203"/>
      <c r="BH48" s="203"/>
      <c r="BI48" s="203"/>
      <c r="BJ48" s="203"/>
      <c r="BK48" s="203"/>
      <c r="BL48" s="203"/>
      <c r="BM48" s="203"/>
      <c r="BN48" s="203"/>
      <c r="BO48" s="203"/>
      <c r="BP48" s="203"/>
      <c r="BQ48" s="203"/>
      <c r="BR48" s="203"/>
      <c r="BS48" s="203"/>
      <c r="BT48" s="203"/>
      <c r="BU48" s="203"/>
      <c r="BV48" s="203"/>
      <c r="BW48" s="203"/>
      <c r="BX48" s="203"/>
      <c r="BY48" s="203"/>
      <c r="BZ48" s="203"/>
      <c r="CA48" s="203"/>
      <c r="CB48" s="203"/>
      <c r="CC48" s="203"/>
      <c r="CD48" s="203"/>
      <c r="CE48" s="203"/>
      <c r="CF48" s="203"/>
      <c r="CG48" s="203"/>
      <c r="CH48" s="203"/>
      <c r="CI48" s="203"/>
      <c r="CJ48" s="203"/>
      <c r="CK48" s="203"/>
      <c r="CL48" s="203"/>
      <c r="CN48" s="73"/>
      <c r="CO48" s="203"/>
      <c r="CP48" s="203"/>
      <c r="CQ48" s="203"/>
      <c r="CR48" s="203"/>
      <c r="CS48" s="203"/>
      <c r="CT48" s="203"/>
      <c r="CU48" s="203"/>
      <c r="CV48" s="203"/>
      <c r="CW48" s="203"/>
      <c r="CX48" s="203"/>
      <c r="CY48" s="203"/>
      <c r="CZ48" s="203"/>
      <c r="DA48" s="203"/>
      <c r="DB48" s="203"/>
      <c r="DC48" s="203"/>
      <c r="DD48" s="203"/>
      <c r="DE48" s="203"/>
      <c r="DF48" s="203"/>
      <c r="DG48" s="203"/>
      <c r="DH48" s="203"/>
      <c r="DI48" s="203"/>
      <c r="DJ48" s="203"/>
      <c r="DK48" s="203"/>
      <c r="DL48" s="203"/>
    </row>
    <row r="49" spans="1:116" x14ac:dyDescent="0.35">
      <c r="A49" s="174"/>
      <c r="E49" s="8"/>
      <c r="G49" s="185" t="s">
        <v>459</v>
      </c>
      <c r="H49" s="186"/>
      <c r="I49" s="187"/>
      <c r="J49" s="187"/>
      <c r="K49" s="188"/>
      <c r="L49" s="188"/>
      <c r="M49" s="188"/>
      <c r="N49" s="188"/>
      <c r="O49" s="188"/>
      <c r="P49" s="188"/>
      <c r="R49" s="189"/>
      <c r="S49" s="190"/>
      <c r="T49" s="190"/>
      <c r="U49" s="190"/>
      <c r="V49" s="190"/>
      <c r="W49" s="190"/>
      <c r="X49" s="190"/>
      <c r="Y49" s="190"/>
      <c r="Z49" s="190"/>
      <c r="AA49" s="190"/>
      <c r="AB49" s="190"/>
      <c r="AC49" s="190"/>
      <c r="AD49" s="190"/>
      <c r="AE49" s="190"/>
      <c r="AF49" s="190"/>
      <c r="AG49" s="190"/>
      <c r="AH49" s="190"/>
      <c r="AI49" s="190"/>
      <c r="AJ49" s="190"/>
      <c r="AK49" s="190"/>
      <c r="AL49" s="190"/>
      <c r="AM49" s="190"/>
      <c r="AN49" s="190"/>
      <c r="AO49" s="190"/>
      <c r="AP49" s="190"/>
      <c r="AQ49" s="190"/>
      <c r="AR49" s="190"/>
      <c r="AS49" s="190"/>
      <c r="AT49" s="190"/>
      <c r="AU49" s="190"/>
      <c r="AV49" s="190"/>
      <c r="AW49" s="190"/>
      <c r="AX49" s="190"/>
      <c r="AY49" s="190"/>
      <c r="AZ49" s="190"/>
      <c r="BA49" s="190"/>
      <c r="BB49" s="190"/>
      <c r="BC49" s="190"/>
      <c r="BD49" s="190"/>
      <c r="BE49" s="190"/>
      <c r="BF49" s="190"/>
      <c r="BG49" s="190"/>
      <c r="BH49" s="190"/>
      <c r="BI49" s="190"/>
      <c r="BJ49" s="190"/>
      <c r="BK49" s="190"/>
      <c r="BL49" s="190"/>
      <c r="BM49" s="190"/>
      <c r="BN49" s="190"/>
      <c r="BO49" s="190"/>
      <c r="BP49" s="190"/>
      <c r="BQ49" s="190"/>
      <c r="BR49" s="190"/>
      <c r="BS49" s="190"/>
      <c r="BT49" s="190"/>
      <c r="BU49" s="190"/>
      <c r="BV49" s="190"/>
      <c r="BW49" s="190"/>
      <c r="BX49" s="190"/>
      <c r="BY49" s="190"/>
      <c r="BZ49" s="190"/>
      <c r="CA49" s="190"/>
      <c r="CB49" s="190"/>
      <c r="CC49" s="190"/>
      <c r="CD49" s="190"/>
      <c r="CE49" s="190"/>
      <c r="CF49" s="190"/>
      <c r="CG49" s="190"/>
      <c r="CH49" s="190"/>
      <c r="CI49" s="190"/>
      <c r="CJ49" s="190"/>
      <c r="CK49" s="190"/>
      <c r="CL49" s="190"/>
      <c r="CN49" s="187"/>
      <c r="CO49" s="190"/>
      <c r="CP49" s="190"/>
      <c r="CQ49" s="190"/>
      <c r="CR49" s="190"/>
      <c r="CS49" s="190"/>
      <c r="CT49" s="190"/>
      <c r="CU49" s="190"/>
      <c r="CV49" s="190"/>
      <c r="CW49" s="190"/>
      <c r="CX49" s="190"/>
      <c r="CY49" s="190"/>
      <c r="CZ49" s="190"/>
      <c r="DA49" s="190"/>
      <c r="DB49" s="190"/>
      <c r="DC49" s="190"/>
      <c r="DD49" s="190"/>
      <c r="DE49" s="190"/>
      <c r="DF49" s="190"/>
      <c r="DG49" s="190"/>
      <c r="DH49" s="190"/>
      <c r="DI49" s="190"/>
      <c r="DJ49" s="190"/>
      <c r="DK49" s="190"/>
      <c r="DL49" s="190"/>
    </row>
    <row r="50" spans="1:116" x14ac:dyDescent="0.35">
      <c r="A50" s="174"/>
      <c r="E50" s="8"/>
      <c r="G50" s="192" t="s">
        <v>474</v>
      </c>
      <c r="H50" s="186"/>
      <c r="I50" s="187"/>
      <c r="J50" s="187"/>
      <c r="K50" s="188"/>
      <c r="L50" s="188"/>
      <c r="M50" s="188"/>
      <c r="N50" s="188"/>
      <c r="O50" s="188"/>
      <c r="P50" s="188"/>
      <c r="R50" s="189"/>
      <c r="S50" s="190"/>
      <c r="T50" s="190"/>
      <c r="U50" s="190"/>
      <c r="V50" s="190"/>
      <c r="W50" s="190"/>
      <c r="X50" s="190"/>
      <c r="Y50" s="190"/>
      <c r="Z50" s="190"/>
      <c r="AA50" s="190"/>
      <c r="AB50" s="190"/>
      <c r="AC50" s="190"/>
      <c r="AD50" s="190"/>
      <c r="AE50" s="190"/>
      <c r="AF50" s="190"/>
      <c r="AG50" s="190"/>
      <c r="AH50" s="190"/>
      <c r="AI50" s="190"/>
      <c r="AJ50" s="190"/>
      <c r="AK50" s="190"/>
      <c r="AL50" s="190"/>
      <c r="AM50" s="190"/>
      <c r="AN50" s="190"/>
      <c r="AO50" s="190"/>
      <c r="AP50" s="190"/>
      <c r="AQ50" s="190"/>
      <c r="AR50" s="190"/>
      <c r="AS50" s="190"/>
      <c r="AT50" s="190"/>
      <c r="AU50" s="190"/>
      <c r="AV50" s="190"/>
      <c r="AW50" s="190"/>
      <c r="AX50" s="190"/>
      <c r="AY50" s="190"/>
      <c r="AZ50" s="190"/>
      <c r="BA50" s="190"/>
      <c r="BB50" s="190"/>
      <c r="BC50" s="190"/>
      <c r="BD50" s="190"/>
      <c r="BE50" s="190"/>
      <c r="BF50" s="190"/>
      <c r="BG50" s="190"/>
      <c r="BH50" s="190"/>
      <c r="BI50" s="190"/>
      <c r="BJ50" s="190"/>
      <c r="BK50" s="190"/>
      <c r="BL50" s="190"/>
      <c r="BM50" s="190"/>
      <c r="BN50" s="190"/>
      <c r="BO50" s="190"/>
      <c r="BP50" s="190"/>
      <c r="BQ50" s="190"/>
      <c r="BR50" s="190"/>
      <c r="BS50" s="190"/>
      <c r="BT50" s="190"/>
      <c r="BU50" s="190"/>
      <c r="BV50" s="190"/>
      <c r="BW50" s="190"/>
      <c r="BX50" s="190"/>
      <c r="BY50" s="190"/>
      <c r="BZ50" s="190"/>
      <c r="CA50" s="190"/>
      <c r="CB50" s="190"/>
      <c r="CC50" s="190"/>
      <c r="CD50" s="190"/>
      <c r="CE50" s="190"/>
      <c r="CF50" s="190"/>
      <c r="CG50" s="190"/>
      <c r="CH50" s="190"/>
      <c r="CI50" s="190"/>
      <c r="CJ50" s="190"/>
      <c r="CK50" s="190"/>
      <c r="CL50" s="190"/>
      <c r="CN50" s="187"/>
      <c r="CO50" s="190"/>
      <c r="CP50" s="190"/>
      <c r="CQ50" s="190"/>
      <c r="CR50" s="190"/>
      <c r="CS50" s="190"/>
      <c r="CT50" s="190"/>
      <c r="CU50" s="190"/>
      <c r="CV50" s="190"/>
      <c r="CW50" s="190"/>
      <c r="CX50" s="190"/>
      <c r="CY50" s="190"/>
      <c r="CZ50" s="190"/>
      <c r="DA50" s="190"/>
      <c r="DB50" s="190"/>
      <c r="DC50" s="190"/>
      <c r="DD50" s="190"/>
      <c r="DE50" s="190"/>
      <c r="DF50" s="190"/>
      <c r="DG50" s="190"/>
      <c r="DH50" s="190"/>
      <c r="DI50" s="190"/>
      <c r="DJ50" s="190"/>
      <c r="DK50" s="190"/>
      <c r="DL50" s="190"/>
    </row>
    <row r="51" spans="1:116" x14ac:dyDescent="0.35">
      <c r="E51" s="8"/>
      <c r="G51" s="171"/>
      <c r="H51" s="31"/>
      <c r="I51" s="73"/>
      <c r="J51" s="73"/>
      <c r="K51" s="39"/>
      <c r="L51" s="39"/>
      <c r="M51" s="39"/>
      <c r="N51" s="39"/>
      <c r="O51" s="39"/>
      <c r="P51" s="39"/>
      <c r="R51" s="38"/>
      <c r="S51" s="76"/>
      <c r="T51" s="76"/>
      <c r="U51" s="76"/>
      <c r="V51" s="76"/>
      <c r="W51" s="76"/>
      <c r="X51" s="76"/>
      <c r="Y51" s="76"/>
      <c r="Z51" s="76"/>
      <c r="AA51" s="76"/>
      <c r="AB51" s="76"/>
      <c r="AC51" s="76"/>
      <c r="AD51" s="76"/>
      <c r="AE51" s="76"/>
      <c r="AF51" s="76"/>
      <c r="AG51" s="76"/>
      <c r="AH51" s="76"/>
      <c r="AI51" s="76"/>
      <c r="AJ51" s="76"/>
      <c r="AK51" s="76"/>
      <c r="AL51" s="76"/>
      <c r="AM51" s="76"/>
      <c r="AN51" s="76"/>
      <c r="AO51" s="76"/>
      <c r="AP51" s="76"/>
      <c r="AQ51" s="76"/>
      <c r="AR51" s="76"/>
      <c r="AS51" s="76"/>
      <c r="AT51" s="76"/>
      <c r="AU51" s="76"/>
      <c r="AV51" s="76"/>
      <c r="AW51" s="76"/>
      <c r="AX51" s="76"/>
      <c r="AY51" s="76"/>
      <c r="AZ51" s="76"/>
      <c r="BA51" s="76"/>
      <c r="BB51" s="76"/>
      <c r="BC51" s="76"/>
      <c r="BD51" s="76"/>
      <c r="BE51" s="76"/>
      <c r="BF51" s="76"/>
      <c r="BG51" s="76"/>
      <c r="BH51" s="76"/>
      <c r="BI51" s="76"/>
      <c r="BJ51" s="76"/>
      <c r="BK51" s="76"/>
      <c r="BL51" s="76"/>
      <c r="BM51" s="76"/>
      <c r="BN51" s="76"/>
      <c r="BO51" s="76"/>
      <c r="BP51" s="76"/>
      <c r="BQ51" s="76"/>
      <c r="BR51" s="76"/>
      <c r="BS51" s="76"/>
      <c r="BT51" s="76"/>
      <c r="BU51" s="76"/>
      <c r="BV51" s="76"/>
      <c r="BW51" s="76"/>
      <c r="BX51" s="76"/>
      <c r="BY51" s="76"/>
      <c r="BZ51" s="76"/>
      <c r="CA51" s="76"/>
      <c r="CB51" s="76"/>
      <c r="CC51" s="76"/>
      <c r="CD51" s="76"/>
      <c r="CE51" s="76"/>
      <c r="CF51" s="76"/>
      <c r="CG51" s="76"/>
      <c r="CH51" s="76"/>
      <c r="CI51" s="76"/>
      <c r="CJ51" s="76"/>
      <c r="CK51" s="76"/>
      <c r="CL51" s="76"/>
      <c r="CN51" s="73"/>
      <c r="CO51" s="76"/>
      <c r="CP51" s="76"/>
      <c r="CQ51" s="76"/>
      <c r="CR51" s="76"/>
      <c r="CS51" s="76"/>
      <c r="CT51" s="76"/>
      <c r="CU51" s="76"/>
      <c r="CV51" s="76"/>
      <c r="CW51" s="76"/>
      <c r="CX51" s="76"/>
      <c r="CY51" s="76"/>
      <c r="CZ51" s="76"/>
      <c r="DA51" s="76"/>
      <c r="DB51" s="76"/>
      <c r="DC51" s="76"/>
      <c r="DD51" s="76"/>
      <c r="DE51" s="76"/>
      <c r="DF51" s="76"/>
      <c r="DG51" s="76"/>
      <c r="DH51" s="76"/>
      <c r="DI51" s="76"/>
      <c r="DJ51" s="76"/>
      <c r="DK51" s="76"/>
      <c r="DL51" s="76"/>
    </row>
    <row r="52" spans="1:116" x14ac:dyDescent="0.35">
      <c r="A52" s="31" t="s">
        <v>218</v>
      </c>
      <c r="B52" s="31" t="s">
        <v>243</v>
      </c>
      <c r="C52" s="31"/>
      <c r="D52" t="s">
        <v>448</v>
      </c>
      <c r="E52" s="8" t="str">
        <f t="shared" ref="E52:E70" si="40">ROW()&amp;" "&amp;D52</f>
        <v>52 SALESQUOTA-ER</v>
      </c>
      <c r="F52" t="s">
        <v>450</v>
      </c>
      <c r="G52" s="66" t="s">
        <v>449</v>
      </c>
      <c r="H52" s="22"/>
      <c r="I52" s="306"/>
      <c r="J52" s="306"/>
      <c r="K52" s="22"/>
      <c r="L52" s="22"/>
      <c r="M52" s="22"/>
      <c r="N52" s="22"/>
      <c r="O52" s="22"/>
      <c r="P52" s="22"/>
      <c r="R52" s="66"/>
      <c r="S52" s="66"/>
      <c r="T52" s="66"/>
      <c r="U52" s="66"/>
      <c r="V52" s="66"/>
      <c r="W52" s="66"/>
      <c r="X52" s="66"/>
      <c r="Y52" s="66"/>
      <c r="Z52" s="66"/>
      <c r="AA52" s="66"/>
      <c r="AB52" s="66"/>
      <c r="AC52" s="66"/>
      <c r="AD52" s="66"/>
      <c r="AE52" s="66"/>
      <c r="AF52" s="66"/>
      <c r="AG52" s="66"/>
      <c r="AH52" s="66"/>
      <c r="AI52" s="66"/>
      <c r="AJ52" s="66"/>
      <c r="AK52" s="66"/>
      <c r="AL52" s="66"/>
      <c r="AM52" s="66"/>
      <c r="AN52" s="66"/>
      <c r="AO52" s="66"/>
      <c r="AP52" s="66"/>
      <c r="AQ52" s="66"/>
      <c r="AR52" s="66"/>
      <c r="AS52" s="66"/>
      <c r="AT52" s="66"/>
      <c r="AU52" s="66"/>
      <c r="AV52" s="66"/>
      <c r="AW52" s="66"/>
      <c r="AX52" s="66"/>
      <c r="AY52" s="66"/>
      <c r="AZ52" s="66"/>
      <c r="BA52" s="66"/>
      <c r="BB52" s="66"/>
      <c r="BC52" s="66"/>
      <c r="BD52" s="66"/>
      <c r="BE52" s="66"/>
      <c r="BF52" s="66"/>
      <c r="BG52" s="66"/>
      <c r="BH52" s="66"/>
      <c r="BI52" s="66"/>
      <c r="BJ52" s="66"/>
      <c r="BK52" s="66"/>
      <c r="BL52" s="66"/>
      <c r="BM52" s="66"/>
      <c r="BN52" s="66"/>
      <c r="BO52" s="66"/>
      <c r="BP52" s="66"/>
      <c r="BQ52" s="66"/>
      <c r="BR52" s="66"/>
      <c r="BS52" s="66"/>
      <c r="BT52" s="66"/>
      <c r="BU52" s="66"/>
      <c r="BV52" s="66"/>
      <c r="BW52" s="66"/>
      <c r="BX52" s="66"/>
      <c r="BY52" s="66"/>
      <c r="BZ52" s="66"/>
      <c r="CA52" s="66"/>
      <c r="CB52" s="66"/>
      <c r="CC52" s="66"/>
      <c r="CD52" s="66"/>
      <c r="CE52" s="66"/>
      <c r="CF52" s="66"/>
      <c r="CG52" s="66"/>
      <c r="CH52" s="66"/>
      <c r="CI52" s="66"/>
      <c r="CJ52" s="66"/>
      <c r="CK52" s="66"/>
      <c r="CL52" s="66"/>
      <c r="CN52" s="306"/>
      <c r="CO52" s="40"/>
      <c r="CP52" s="40"/>
      <c r="CQ52" s="40"/>
      <c r="CR52" s="40"/>
      <c r="CS52" s="40"/>
      <c r="CT52" s="40"/>
      <c r="CU52" s="40"/>
      <c r="CV52" s="40"/>
      <c r="CW52" s="40"/>
      <c r="CX52" s="40"/>
      <c r="CY52" s="40"/>
      <c r="CZ52" s="40"/>
      <c r="DA52" s="40"/>
      <c r="DB52" s="40"/>
      <c r="DC52" s="40"/>
      <c r="DD52" s="40"/>
      <c r="DE52" s="40"/>
      <c r="DF52" s="40"/>
      <c r="DG52" s="40"/>
      <c r="DH52" s="40"/>
      <c r="DI52" s="40"/>
      <c r="DJ52" s="40"/>
      <c r="DK52" s="40"/>
      <c r="DL52" s="40"/>
    </row>
    <row r="53" spans="1:116" x14ac:dyDescent="0.35">
      <c r="B53" t="str">
        <f t="shared" ref="B53:B62" si="41">E53</f>
        <v>53 SALESQUOTA-ER</v>
      </c>
      <c r="D53" t="s">
        <v>448</v>
      </c>
      <c r="E53" s="8" t="str">
        <f t="shared" si="40"/>
        <v>53 SALESQUOTA-ER</v>
      </c>
      <c r="G53" s="145" t="s">
        <v>441</v>
      </c>
      <c r="H53" s="12"/>
      <c r="I53" s="60"/>
      <c r="J53" s="60"/>
      <c r="K53" s="17">
        <v>10</v>
      </c>
      <c r="L53" s="17">
        <v>15</v>
      </c>
      <c r="M53" s="17">
        <v>20</v>
      </c>
      <c r="N53" s="17">
        <v>25</v>
      </c>
      <c r="O53" s="17">
        <v>30</v>
      </c>
      <c r="P53" s="17">
        <v>35</v>
      </c>
      <c r="R53" s="15"/>
      <c r="S53" s="76" cm="1">
        <f t="array" ref="S53">INDEX($K:$P,ROW(),MATCH(S$3,$K$2:$P$2,0))</f>
        <v>10</v>
      </c>
      <c r="T53" s="76" cm="1">
        <f t="array" ref="T53">INDEX($K:$P,ROW(),MATCH(T$3,$K$2:$P$2,0))</f>
        <v>10</v>
      </c>
      <c r="U53" s="76" cm="1">
        <f t="array" ref="U53">INDEX($K:$P,ROW(),MATCH(U$3,$K$2:$P$2,0))</f>
        <v>10</v>
      </c>
      <c r="V53" s="76" cm="1">
        <f t="array" ref="V53">INDEX($K:$P,ROW(),MATCH(V$3,$K$2:$P$2,0))</f>
        <v>10</v>
      </c>
      <c r="W53" s="76" cm="1">
        <f t="array" ref="W53">INDEX($K:$P,ROW(),MATCH(W$3,$K$2:$P$2,0))</f>
        <v>10</v>
      </c>
      <c r="X53" s="76" cm="1">
        <f t="array" ref="X53">INDEX($K:$P,ROW(),MATCH(X$3,$K$2:$P$2,0))</f>
        <v>10</v>
      </c>
      <c r="Y53" s="76" cm="1">
        <f t="array" ref="Y53">INDEX($K:$P,ROW(),MATCH(Y$3,$K$2:$P$2,0))</f>
        <v>10</v>
      </c>
      <c r="Z53" s="76" cm="1">
        <f t="array" ref="Z53">INDEX($K:$P,ROW(),MATCH(Z$3,$K$2:$P$2,0))</f>
        <v>10</v>
      </c>
      <c r="AA53" s="76" cm="1">
        <f t="array" ref="AA53">INDEX($K:$P,ROW(),MATCH(AA$3,$K$2:$P$2,0))</f>
        <v>10</v>
      </c>
      <c r="AB53" s="76" cm="1">
        <f t="array" ref="AB53">INDEX($K:$P,ROW(),MATCH(AB$3,$K$2:$P$2,0))</f>
        <v>10</v>
      </c>
      <c r="AC53" s="76" cm="1">
        <f t="array" ref="AC53">INDEX($K:$P,ROW(),MATCH(AC$3,$K$2:$P$2,0))</f>
        <v>10</v>
      </c>
      <c r="AD53" s="76" cm="1">
        <f t="array" ref="AD53">INDEX($K:$P,ROW(),MATCH(AD$3,$K$2:$P$2,0))</f>
        <v>10</v>
      </c>
      <c r="AE53" s="76" cm="1">
        <f t="array" ref="AE53">INDEX($K:$P,ROW(),MATCH(AE$3,$K$2:$P$2,0))</f>
        <v>15</v>
      </c>
      <c r="AF53" s="76" cm="1">
        <f t="array" ref="AF53">INDEX($K:$P,ROW(),MATCH(AF$3,$K$2:$P$2,0))</f>
        <v>15</v>
      </c>
      <c r="AG53" s="76" cm="1">
        <f t="array" ref="AG53">INDEX($K:$P,ROW(),MATCH(AG$3,$K$2:$P$2,0))</f>
        <v>15</v>
      </c>
      <c r="AH53" s="76" cm="1">
        <f t="array" ref="AH53">INDEX($K:$P,ROW(),MATCH(AH$3,$K$2:$P$2,0))</f>
        <v>15</v>
      </c>
      <c r="AI53" s="76" cm="1">
        <f t="array" ref="AI53">INDEX($K:$P,ROW(),MATCH(AI$3,$K$2:$P$2,0))</f>
        <v>15</v>
      </c>
      <c r="AJ53" s="76" cm="1">
        <f t="array" ref="AJ53">INDEX($K:$P,ROW(),MATCH(AJ$3,$K$2:$P$2,0))</f>
        <v>15</v>
      </c>
      <c r="AK53" s="76" cm="1">
        <f t="array" ref="AK53">INDEX($K:$P,ROW(),MATCH(AK$3,$K$2:$P$2,0))</f>
        <v>15</v>
      </c>
      <c r="AL53" s="76" cm="1">
        <f t="array" ref="AL53">INDEX($K:$P,ROW(),MATCH(AL$3,$K$2:$P$2,0))</f>
        <v>15</v>
      </c>
      <c r="AM53" s="76" cm="1">
        <f t="array" ref="AM53">INDEX($K:$P,ROW(),MATCH(AM$3,$K$2:$P$2,0))</f>
        <v>15</v>
      </c>
      <c r="AN53" s="76" cm="1">
        <f t="array" ref="AN53">INDEX($K:$P,ROW(),MATCH(AN$3,$K$2:$P$2,0))</f>
        <v>15</v>
      </c>
      <c r="AO53" s="76" cm="1">
        <f t="array" ref="AO53">INDEX($K:$P,ROW(),MATCH(AO$3,$K$2:$P$2,0))</f>
        <v>15</v>
      </c>
      <c r="AP53" s="76" cm="1">
        <f t="array" ref="AP53">INDEX($K:$P,ROW(),MATCH(AP$3,$K$2:$P$2,0))</f>
        <v>15</v>
      </c>
      <c r="AQ53" s="76" cm="1">
        <f t="array" ref="AQ53">INDEX($K:$P,ROW(),MATCH(AQ$3,$K$2:$P$2,0))</f>
        <v>20</v>
      </c>
      <c r="AR53" s="76" cm="1">
        <f t="array" ref="AR53">INDEX($K:$P,ROW(),MATCH(AR$3,$K$2:$P$2,0))</f>
        <v>20</v>
      </c>
      <c r="AS53" s="76" cm="1">
        <f t="array" ref="AS53">INDEX($K:$P,ROW(),MATCH(AS$3,$K$2:$P$2,0))</f>
        <v>20</v>
      </c>
      <c r="AT53" s="76" cm="1">
        <f t="array" ref="AT53">INDEX($K:$P,ROW(),MATCH(AT$3,$K$2:$P$2,0))</f>
        <v>20</v>
      </c>
      <c r="AU53" s="76" cm="1">
        <f t="array" ref="AU53">INDEX($K:$P,ROW(),MATCH(AU$3,$K$2:$P$2,0))</f>
        <v>20</v>
      </c>
      <c r="AV53" s="76" cm="1">
        <f t="array" ref="AV53">INDEX($K:$P,ROW(),MATCH(AV$3,$K$2:$P$2,0))</f>
        <v>20</v>
      </c>
      <c r="AW53" s="76" cm="1">
        <f t="array" ref="AW53">INDEX($K:$P,ROW(),MATCH(AW$3,$K$2:$P$2,0))</f>
        <v>20</v>
      </c>
      <c r="AX53" s="76" cm="1">
        <f t="array" ref="AX53">INDEX($K:$P,ROW(),MATCH(AX$3,$K$2:$P$2,0))</f>
        <v>20</v>
      </c>
      <c r="AY53" s="76" cm="1">
        <f t="array" ref="AY53">INDEX($K:$P,ROW(),MATCH(AY$3,$K$2:$P$2,0))</f>
        <v>20</v>
      </c>
      <c r="AZ53" s="76" cm="1">
        <f t="array" ref="AZ53">INDEX($K:$P,ROW(),MATCH(AZ$3,$K$2:$P$2,0))</f>
        <v>20</v>
      </c>
      <c r="BA53" s="76" cm="1">
        <f t="array" ref="BA53">INDEX($K:$P,ROW(),MATCH(BA$3,$K$2:$P$2,0))</f>
        <v>20</v>
      </c>
      <c r="BB53" s="76" cm="1">
        <f t="array" ref="BB53">INDEX($K:$P,ROW(),MATCH(BB$3,$K$2:$P$2,0))</f>
        <v>20</v>
      </c>
      <c r="BC53" s="76" cm="1">
        <f t="array" ref="BC53">INDEX($K:$P,ROW(),MATCH(BC$3,$K$2:$P$2,0))</f>
        <v>25</v>
      </c>
      <c r="BD53" s="76" cm="1">
        <f t="array" ref="BD53">INDEX($K:$P,ROW(),MATCH(BD$3,$K$2:$P$2,0))</f>
        <v>25</v>
      </c>
      <c r="BE53" s="76" cm="1">
        <f t="array" ref="BE53">INDEX($K:$P,ROW(),MATCH(BE$3,$K$2:$P$2,0))</f>
        <v>25</v>
      </c>
      <c r="BF53" s="76" cm="1">
        <f t="array" ref="BF53">INDEX($K:$P,ROW(),MATCH(BF$3,$K$2:$P$2,0))</f>
        <v>25</v>
      </c>
      <c r="BG53" s="76" cm="1">
        <f t="array" ref="BG53">INDEX($K:$P,ROW(),MATCH(BG$3,$K$2:$P$2,0))</f>
        <v>25</v>
      </c>
      <c r="BH53" s="76" cm="1">
        <f t="array" ref="BH53">INDEX($K:$P,ROW(),MATCH(BH$3,$K$2:$P$2,0))</f>
        <v>25</v>
      </c>
      <c r="BI53" s="76" cm="1">
        <f t="array" ref="BI53">INDEX($K:$P,ROW(),MATCH(BI$3,$K$2:$P$2,0))</f>
        <v>25</v>
      </c>
      <c r="BJ53" s="76" cm="1">
        <f t="array" ref="BJ53">INDEX($K:$P,ROW(),MATCH(BJ$3,$K$2:$P$2,0))</f>
        <v>25</v>
      </c>
      <c r="BK53" s="76" cm="1">
        <f t="array" ref="BK53">INDEX($K:$P,ROW(),MATCH(BK$3,$K$2:$P$2,0))</f>
        <v>25</v>
      </c>
      <c r="BL53" s="76" cm="1">
        <f t="array" ref="BL53">INDEX($K:$P,ROW(),MATCH(BL$3,$K$2:$P$2,0))</f>
        <v>25</v>
      </c>
      <c r="BM53" s="76" cm="1">
        <f t="array" ref="BM53">INDEX($K:$P,ROW(),MATCH(BM$3,$K$2:$P$2,0))</f>
        <v>25</v>
      </c>
      <c r="BN53" s="76" cm="1">
        <f t="array" ref="BN53">INDEX($K:$P,ROW(),MATCH(BN$3,$K$2:$P$2,0))</f>
        <v>25</v>
      </c>
      <c r="BO53" s="76" cm="1">
        <f t="array" ref="BO53">INDEX($K:$P,ROW(),MATCH(BO$3,$K$2:$P$2,0))</f>
        <v>30</v>
      </c>
      <c r="BP53" s="76" cm="1">
        <f t="array" ref="BP53">INDEX($K:$P,ROW(),MATCH(BP$3,$K$2:$P$2,0))</f>
        <v>30</v>
      </c>
      <c r="BQ53" s="76" cm="1">
        <f t="array" ref="BQ53">INDEX($K:$P,ROW(),MATCH(BQ$3,$K$2:$P$2,0))</f>
        <v>30</v>
      </c>
      <c r="BR53" s="76" cm="1">
        <f t="array" ref="BR53">INDEX($K:$P,ROW(),MATCH(BR$3,$K$2:$P$2,0))</f>
        <v>30</v>
      </c>
      <c r="BS53" s="76" cm="1">
        <f t="array" ref="BS53">INDEX($K:$P,ROW(),MATCH(BS$3,$K$2:$P$2,0))</f>
        <v>30</v>
      </c>
      <c r="BT53" s="76" cm="1">
        <f t="array" ref="BT53">INDEX($K:$P,ROW(),MATCH(BT$3,$K$2:$P$2,0))</f>
        <v>30</v>
      </c>
      <c r="BU53" s="76" cm="1">
        <f t="array" ref="BU53">INDEX($K:$P,ROW(),MATCH(BU$3,$K$2:$P$2,0))</f>
        <v>30</v>
      </c>
      <c r="BV53" s="76" cm="1">
        <f t="array" ref="BV53">INDEX($K:$P,ROW(),MATCH(BV$3,$K$2:$P$2,0))</f>
        <v>30</v>
      </c>
      <c r="BW53" s="76" cm="1">
        <f t="array" ref="BW53">INDEX($K:$P,ROW(),MATCH(BW$3,$K$2:$P$2,0))</f>
        <v>30</v>
      </c>
      <c r="BX53" s="76" cm="1">
        <f t="array" ref="BX53">INDEX($K:$P,ROW(),MATCH(BX$3,$K$2:$P$2,0))</f>
        <v>30</v>
      </c>
      <c r="BY53" s="76" cm="1">
        <f t="array" ref="BY53">INDEX($K:$P,ROW(),MATCH(BY$3,$K$2:$P$2,0))</f>
        <v>30</v>
      </c>
      <c r="BZ53" s="76" cm="1">
        <f t="array" ref="BZ53">INDEX($K:$P,ROW(),MATCH(BZ$3,$K$2:$P$2,0))</f>
        <v>30</v>
      </c>
      <c r="CA53" s="76" cm="1">
        <f t="array" ref="CA53">INDEX($K:$P,ROW(),MATCH(CA$3,$K$2:$P$2,0))</f>
        <v>35</v>
      </c>
      <c r="CB53" s="76" cm="1">
        <f t="array" ref="CB53">INDEX($K:$P,ROW(),MATCH(CB$3,$K$2:$P$2,0))</f>
        <v>35</v>
      </c>
      <c r="CC53" s="76" cm="1">
        <f t="array" ref="CC53">INDEX($K:$P,ROW(),MATCH(CC$3,$K$2:$P$2,0))</f>
        <v>35</v>
      </c>
      <c r="CD53" s="76" cm="1">
        <f t="array" ref="CD53">INDEX($K:$P,ROW(),MATCH(CD$3,$K$2:$P$2,0))</f>
        <v>35</v>
      </c>
      <c r="CE53" s="76" cm="1">
        <f t="array" ref="CE53">INDEX($K:$P,ROW(),MATCH(CE$3,$K$2:$P$2,0))</f>
        <v>35</v>
      </c>
      <c r="CF53" s="76" cm="1">
        <f t="array" ref="CF53">INDEX($K:$P,ROW(),MATCH(CF$3,$K$2:$P$2,0))</f>
        <v>35</v>
      </c>
      <c r="CG53" s="76" cm="1">
        <f t="array" ref="CG53">INDEX($K:$P,ROW(),MATCH(CG$3,$K$2:$P$2,0))</f>
        <v>35</v>
      </c>
      <c r="CH53" s="76" cm="1">
        <f t="array" ref="CH53">INDEX($K:$P,ROW(),MATCH(CH$3,$K$2:$P$2,0))</f>
        <v>35</v>
      </c>
      <c r="CI53" s="76" cm="1">
        <f t="array" ref="CI53">INDEX($K:$P,ROW(),MATCH(CI$3,$K$2:$P$2,0))</f>
        <v>35</v>
      </c>
      <c r="CJ53" s="76" cm="1">
        <f t="array" ref="CJ53">INDEX($K:$P,ROW(),MATCH(CJ$3,$K$2:$P$2,0))</f>
        <v>35</v>
      </c>
      <c r="CK53" s="76" cm="1">
        <f t="array" ref="CK53">INDEX($K:$P,ROW(),MATCH(CK$3,$K$2:$P$2,0))</f>
        <v>35</v>
      </c>
      <c r="CL53" s="76" cm="1">
        <f t="array" ref="CL53">INDEX($K:$P,ROW(),MATCH(CL$3,$K$2:$P$2,0))</f>
        <v>35</v>
      </c>
      <c r="CN53" s="60"/>
      <c r="CO53" s="76" t="e" cm="1">
        <f t="array" ref="CO53">INDEX($K:$P,ROW(),MATCH(CO$3,$K$2:$P$2,0))</f>
        <v>#N/A</v>
      </c>
      <c r="CP53" s="76" t="e" cm="1">
        <f t="array" ref="CP53">INDEX($K:$P,ROW(),MATCH(CP$3,$K$2:$P$2,0))</f>
        <v>#N/A</v>
      </c>
      <c r="CQ53" s="76" t="e" cm="1">
        <f t="array" ref="CQ53">INDEX($K:$P,ROW(),MATCH(CQ$3,$K$2:$P$2,0))</f>
        <v>#N/A</v>
      </c>
      <c r="CR53" s="76" t="e" cm="1">
        <f t="array" ref="CR53">INDEX($K:$P,ROW(),MATCH(CR$3,$K$2:$P$2,0))</f>
        <v>#N/A</v>
      </c>
      <c r="CS53" s="76" t="e" cm="1">
        <f t="array" ref="CS53">INDEX($K:$P,ROW(),MATCH(CS$3,$K$2:$P$2,0))</f>
        <v>#N/A</v>
      </c>
      <c r="CT53" s="76" t="e" cm="1">
        <f t="array" ref="CT53">INDEX($K:$P,ROW(),MATCH(CT$3,$K$2:$P$2,0))</f>
        <v>#N/A</v>
      </c>
      <c r="CU53" s="76" t="e" cm="1">
        <f t="array" ref="CU53">INDEX($K:$P,ROW(),MATCH(CU$3,$K$2:$P$2,0))</f>
        <v>#N/A</v>
      </c>
      <c r="CV53" s="76" t="e" cm="1">
        <f t="array" ref="CV53">INDEX($K:$P,ROW(),MATCH(CV$3,$K$2:$P$2,0))</f>
        <v>#N/A</v>
      </c>
      <c r="CW53" s="76" t="e" cm="1">
        <f t="array" ref="CW53">INDEX($K:$P,ROW(),MATCH(CW$3,$K$2:$P$2,0))</f>
        <v>#N/A</v>
      </c>
      <c r="CX53" s="76" t="e" cm="1">
        <f t="array" ref="CX53">INDEX($K:$P,ROW(),MATCH(CX$3,$K$2:$P$2,0))</f>
        <v>#N/A</v>
      </c>
      <c r="CY53" s="76" t="e" cm="1">
        <f t="array" ref="CY53">INDEX($K:$P,ROW(),MATCH(CY$3,$K$2:$P$2,0))</f>
        <v>#N/A</v>
      </c>
      <c r="CZ53" s="76" t="e" cm="1">
        <f t="array" ref="CZ53">INDEX($K:$P,ROW(),MATCH(CZ$3,$K$2:$P$2,0))</f>
        <v>#N/A</v>
      </c>
      <c r="DA53" s="76" t="e" cm="1">
        <f t="array" ref="DA53">INDEX($K:$P,ROW(),MATCH(DA$3,$K$2:$P$2,0))</f>
        <v>#N/A</v>
      </c>
      <c r="DB53" s="76" t="e" cm="1">
        <f t="array" ref="DB53">INDEX($K:$P,ROW(),MATCH(DB$3,$K$2:$P$2,0))</f>
        <v>#N/A</v>
      </c>
      <c r="DC53" s="76" t="e" cm="1">
        <f t="array" ref="DC53">INDEX($K:$P,ROW(),MATCH(DC$3,$K$2:$P$2,0))</f>
        <v>#N/A</v>
      </c>
      <c r="DD53" s="76" t="e" cm="1">
        <f t="array" ref="DD53">INDEX($K:$P,ROW(),MATCH(DD$3,$K$2:$P$2,0))</f>
        <v>#N/A</v>
      </c>
      <c r="DE53" s="76" t="e" cm="1">
        <f t="array" ref="DE53">INDEX($K:$P,ROW(),MATCH(DE$3,$K$2:$P$2,0))</f>
        <v>#N/A</v>
      </c>
      <c r="DF53" s="76" t="e" cm="1">
        <f t="array" ref="DF53">INDEX($K:$P,ROW(),MATCH(DF$3,$K$2:$P$2,0))</f>
        <v>#N/A</v>
      </c>
      <c r="DG53" s="76" t="e" cm="1">
        <f t="array" ref="DG53">INDEX($K:$P,ROW(),MATCH(DG$3,$K$2:$P$2,0))</f>
        <v>#N/A</v>
      </c>
      <c r="DH53" s="76" t="e" cm="1">
        <f t="array" ref="DH53">INDEX($K:$P,ROW(),MATCH(DH$3,$K$2:$P$2,0))</f>
        <v>#N/A</v>
      </c>
      <c r="DI53" s="76" t="e" cm="1">
        <f t="array" ref="DI53">INDEX($K:$P,ROW(),MATCH(DI$3,$K$2:$P$2,0))</f>
        <v>#N/A</v>
      </c>
      <c r="DJ53" s="76" t="e" cm="1">
        <f t="array" ref="DJ53">INDEX($K:$P,ROW(),MATCH(DJ$3,$K$2:$P$2,0))</f>
        <v>#N/A</v>
      </c>
      <c r="DK53" s="76" t="e" cm="1">
        <f t="array" ref="DK53">INDEX($K:$P,ROW(),MATCH(DK$3,$K$2:$P$2,0))</f>
        <v>#N/A</v>
      </c>
      <c r="DL53" s="76" t="e" cm="1">
        <f t="array" ref="DL53">INDEX($K:$P,ROW(),MATCH(DL$3,$K$2:$P$2,0))</f>
        <v>#N/A</v>
      </c>
    </row>
    <row r="54" spans="1:116" x14ac:dyDescent="0.35">
      <c r="B54" t="str">
        <f t="shared" si="41"/>
        <v>54 SALESQUOTA-ER</v>
      </c>
      <c r="D54" t="s">
        <v>448</v>
      </c>
      <c r="E54" s="8" t="str">
        <f t="shared" si="40"/>
        <v>54 SALESQUOTA-ER</v>
      </c>
      <c r="G54" s="145" t="s">
        <v>442</v>
      </c>
      <c r="H54" s="31"/>
      <c r="I54" s="73"/>
      <c r="J54" s="73"/>
      <c r="K54" s="18">
        <v>100000</v>
      </c>
      <c r="L54" s="18">
        <v>100000</v>
      </c>
      <c r="M54" s="18">
        <v>100000</v>
      </c>
      <c r="N54" s="18">
        <v>100000</v>
      </c>
      <c r="O54" s="18">
        <v>100000</v>
      </c>
      <c r="P54" s="18">
        <v>100000</v>
      </c>
      <c r="R54" s="38"/>
      <c r="S54" s="147" cm="1">
        <f t="array" ref="S54">INDEX($K:$P,ROW(),MATCH(S$3,$K$2:$P$2,0))/12</f>
        <v>8333.3333333333339</v>
      </c>
      <c r="T54" s="147" cm="1">
        <f t="array" ref="T54">INDEX($K:$P,ROW(),MATCH(T$3,$K$2:$P$2,0))/12</f>
        <v>8333.3333333333339</v>
      </c>
      <c r="U54" s="147" cm="1">
        <f t="array" ref="U54">INDEX($K:$P,ROW(),MATCH(U$3,$K$2:$P$2,0))/12</f>
        <v>8333.3333333333339</v>
      </c>
      <c r="V54" s="147" cm="1">
        <f t="array" ref="V54">INDEX($K:$P,ROW(),MATCH(V$3,$K$2:$P$2,0))/12</f>
        <v>8333.3333333333339</v>
      </c>
      <c r="W54" s="147" cm="1">
        <f t="array" ref="W54">INDEX($K:$P,ROW(),MATCH(W$3,$K$2:$P$2,0))/12</f>
        <v>8333.3333333333339</v>
      </c>
      <c r="X54" s="147" cm="1">
        <f t="array" ref="X54">INDEX($K:$P,ROW(),MATCH(X$3,$K$2:$P$2,0))/12</f>
        <v>8333.3333333333339</v>
      </c>
      <c r="Y54" s="147" cm="1">
        <f t="array" ref="Y54">INDEX($K:$P,ROW(),MATCH(Y$3,$K$2:$P$2,0))/12</f>
        <v>8333.3333333333339</v>
      </c>
      <c r="Z54" s="147" cm="1">
        <f t="array" ref="Z54">INDEX($K:$P,ROW(),MATCH(Z$3,$K$2:$P$2,0))/12</f>
        <v>8333.3333333333339</v>
      </c>
      <c r="AA54" s="147" cm="1">
        <f t="array" ref="AA54">INDEX($K:$P,ROW(),MATCH(AA$3,$K$2:$P$2,0))/12</f>
        <v>8333.3333333333339</v>
      </c>
      <c r="AB54" s="147" cm="1">
        <f t="array" ref="AB54">INDEX($K:$P,ROW(),MATCH(AB$3,$K$2:$P$2,0))/12</f>
        <v>8333.3333333333339</v>
      </c>
      <c r="AC54" s="147" cm="1">
        <f t="array" ref="AC54">INDEX($K:$P,ROW(),MATCH(AC$3,$K$2:$P$2,0))/12</f>
        <v>8333.3333333333339</v>
      </c>
      <c r="AD54" s="147" cm="1">
        <f t="array" ref="AD54">INDEX($K:$P,ROW(),MATCH(AD$3,$K$2:$P$2,0))/12</f>
        <v>8333.3333333333339</v>
      </c>
      <c r="AE54" s="147" cm="1">
        <f t="array" ref="AE54">INDEX($K:$P,ROW(),MATCH(AE$3,$K$2:$P$2,0))/12</f>
        <v>8333.3333333333339</v>
      </c>
      <c r="AF54" s="147" cm="1">
        <f t="array" ref="AF54">INDEX($K:$P,ROW(),MATCH(AF$3,$K$2:$P$2,0))/12</f>
        <v>8333.3333333333339</v>
      </c>
      <c r="AG54" s="147" cm="1">
        <f t="array" ref="AG54">INDEX($K:$P,ROW(),MATCH(AG$3,$K$2:$P$2,0))/12</f>
        <v>8333.3333333333339</v>
      </c>
      <c r="AH54" s="147" cm="1">
        <f t="array" ref="AH54">INDEX($K:$P,ROW(),MATCH(AH$3,$K$2:$P$2,0))/12</f>
        <v>8333.3333333333339</v>
      </c>
      <c r="AI54" s="147" cm="1">
        <f t="array" ref="AI54">INDEX($K:$P,ROW(),MATCH(AI$3,$K$2:$P$2,0))/12</f>
        <v>8333.3333333333339</v>
      </c>
      <c r="AJ54" s="147" cm="1">
        <f t="array" ref="AJ54">INDEX($K:$P,ROW(),MATCH(AJ$3,$K$2:$P$2,0))/12</f>
        <v>8333.3333333333339</v>
      </c>
      <c r="AK54" s="147" cm="1">
        <f t="array" ref="AK54">INDEX($K:$P,ROW(),MATCH(AK$3,$K$2:$P$2,0))/12</f>
        <v>8333.3333333333339</v>
      </c>
      <c r="AL54" s="147" cm="1">
        <f t="array" ref="AL54">INDEX($K:$P,ROW(),MATCH(AL$3,$K$2:$P$2,0))/12</f>
        <v>8333.3333333333339</v>
      </c>
      <c r="AM54" s="147" cm="1">
        <f t="array" ref="AM54">INDEX($K:$P,ROW(),MATCH(AM$3,$K$2:$P$2,0))/12</f>
        <v>8333.3333333333339</v>
      </c>
      <c r="AN54" s="147" cm="1">
        <f t="array" ref="AN54">INDEX($K:$P,ROW(),MATCH(AN$3,$K$2:$P$2,0))/12</f>
        <v>8333.3333333333339</v>
      </c>
      <c r="AO54" s="147" cm="1">
        <f t="array" ref="AO54">INDEX($K:$P,ROW(),MATCH(AO$3,$K$2:$P$2,0))/12</f>
        <v>8333.3333333333339</v>
      </c>
      <c r="AP54" s="147" cm="1">
        <f t="array" ref="AP54">INDEX($K:$P,ROW(),MATCH(AP$3,$K$2:$P$2,0))/12</f>
        <v>8333.3333333333339</v>
      </c>
      <c r="AQ54" s="147" cm="1">
        <f t="array" ref="AQ54">INDEX($K:$P,ROW(),MATCH(AQ$3,$K$2:$P$2,0))/12</f>
        <v>8333.3333333333339</v>
      </c>
      <c r="AR54" s="147" cm="1">
        <f t="array" ref="AR54">INDEX($K:$P,ROW(),MATCH(AR$3,$K$2:$P$2,0))/12</f>
        <v>8333.3333333333339</v>
      </c>
      <c r="AS54" s="147" cm="1">
        <f t="array" ref="AS54">INDEX($K:$P,ROW(),MATCH(AS$3,$K$2:$P$2,0))/12</f>
        <v>8333.3333333333339</v>
      </c>
      <c r="AT54" s="147" cm="1">
        <f t="array" ref="AT54">INDEX($K:$P,ROW(),MATCH(AT$3,$K$2:$P$2,0))/12</f>
        <v>8333.3333333333339</v>
      </c>
      <c r="AU54" s="147" cm="1">
        <f t="array" ref="AU54">INDEX($K:$P,ROW(),MATCH(AU$3,$K$2:$P$2,0))/12</f>
        <v>8333.3333333333339</v>
      </c>
      <c r="AV54" s="147" cm="1">
        <f t="array" ref="AV54">INDEX($K:$P,ROW(),MATCH(AV$3,$K$2:$P$2,0))/12</f>
        <v>8333.3333333333339</v>
      </c>
      <c r="AW54" s="147" cm="1">
        <f t="array" ref="AW54">INDEX($K:$P,ROW(),MATCH(AW$3,$K$2:$P$2,0))/12</f>
        <v>8333.3333333333339</v>
      </c>
      <c r="AX54" s="147" cm="1">
        <f t="array" ref="AX54">INDEX($K:$P,ROW(),MATCH(AX$3,$K$2:$P$2,0))/12</f>
        <v>8333.3333333333339</v>
      </c>
      <c r="AY54" s="147" cm="1">
        <f t="array" ref="AY54">INDEX($K:$P,ROW(),MATCH(AY$3,$K$2:$P$2,0))/12</f>
        <v>8333.3333333333339</v>
      </c>
      <c r="AZ54" s="147" cm="1">
        <f t="array" ref="AZ54">INDEX($K:$P,ROW(),MATCH(AZ$3,$K$2:$P$2,0))/12</f>
        <v>8333.3333333333339</v>
      </c>
      <c r="BA54" s="147" cm="1">
        <f t="array" ref="BA54">INDEX($K:$P,ROW(),MATCH(BA$3,$K$2:$P$2,0))/12</f>
        <v>8333.3333333333339</v>
      </c>
      <c r="BB54" s="147" cm="1">
        <f t="array" ref="BB54">INDEX($K:$P,ROW(),MATCH(BB$3,$K$2:$P$2,0))/12</f>
        <v>8333.3333333333339</v>
      </c>
      <c r="BC54" s="147" cm="1">
        <f t="array" ref="BC54">INDEX($K:$P,ROW(),MATCH(BC$3,$K$2:$P$2,0))/12</f>
        <v>8333.3333333333339</v>
      </c>
      <c r="BD54" s="147" cm="1">
        <f t="array" ref="BD54">INDEX($K:$P,ROW(),MATCH(BD$3,$K$2:$P$2,0))/12</f>
        <v>8333.3333333333339</v>
      </c>
      <c r="BE54" s="147" cm="1">
        <f t="array" ref="BE54">INDEX($K:$P,ROW(),MATCH(BE$3,$K$2:$P$2,0))/12</f>
        <v>8333.3333333333339</v>
      </c>
      <c r="BF54" s="147" cm="1">
        <f t="array" ref="BF54">INDEX($K:$P,ROW(),MATCH(BF$3,$K$2:$P$2,0))/12</f>
        <v>8333.3333333333339</v>
      </c>
      <c r="BG54" s="147" cm="1">
        <f t="array" ref="BG54">INDEX($K:$P,ROW(),MATCH(BG$3,$K$2:$P$2,0))/12</f>
        <v>8333.3333333333339</v>
      </c>
      <c r="BH54" s="147" cm="1">
        <f t="array" ref="BH54">INDEX($K:$P,ROW(),MATCH(BH$3,$K$2:$P$2,0))/12</f>
        <v>8333.3333333333339</v>
      </c>
      <c r="BI54" s="147" cm="1">
        <f t="array" ref="BI54">INDEX($K:$P,ROW(),MATCH(BI$3,$K$2:$P$2,0))/12</f>
        <v>8333.3333333333339</v>
      </c>
      <c r="BJ54" s="147" cm="1">
        <f t="array" ref="BJ54">INDEX($K:$P,ROW(),MATCH(BJ$3,$K$2:$P$2,0))/12</f>
        <v>8333.3333333333339</v>
      </c>
      <c r="BK54" s="147" cm="1">
        <f t="array" ref="BK54">INDEX($K:$P,ROW(),MATCH(BK$3,$K$2:$P$2,0))/12</f>
        <v>8333.3333333333339</v>
      </c>
      <c r="BL54" s="147" cm="1">
        <f t="array" ref="BL54">INDEX($K:$P,ROW(),MATCH(BL$3,$K$2:$P$2,0))/12</f>
        <v>8333.3333333333339</v>
      </c>
      <c r="BM54" s="147" cm="1">
        <f t="array" ref="BM54">INDEX($K:$P,ROW(),MATCH(BM$3,$K$2:$P$2,0))/12</f>
        <v>8333.3333333333339</v>
      </c>
      <c r="BN54" s="147" cm="1">
        <f t="array" ref="BN54">INDEX($K:$P,ROW(),MATCH(BN$3,$K$2:$P$2,0))/12</f>
        <v>8333.3333333333339</v>
      </c>
      <c r="BO54" s="147" cm="1">
        <f t="array" ref="BO54">INDEX($K:$P,ROW(),MATCH(BO$3,$K$2:$P$2,0))/12</f>
        <v>8333.3333333333339</v>
      </c>
      <c r="BP54" s="147" cm="1">
        <f t="array" ref="BP54">INDEX($K:$P,ROW(),MATCH(BP$3,$K$2:$P$2,0))/12</f>
        <v>8333.3333333333339</v>
      </c>
      <c r="BQ54" s="147" cm="1">
        <f t="array" ref="BQ54">INDEX($K:$P,ROW(),MATCH(BQ$3,$K$2:$P$2,0))/12</f>
        <v>8333.3333333333339</v>
      </c>
      <c r="BR54" s="147" cm="1">
        <f t="array" ref="BR54">INDEX($K:$P,ROW(),MATCH(BR$3,$K$2:$P$2,0))/12</f>
        <v>8333.3333333333339</v>
      </c>
      <c r="BS54" s="147" cm="1">
        <f t="array" ref="BS54">INDEX($K:$P,ROW(),MATCH(BS$3,$K$2:$P$2,0))/12</f>
        <v>8333.3333333333339</v>
      </c>
      <c r="BT54" s="147" cm="1">
        <f t="array" ref="BT54">INDEX($K:$P,ROW(),MATCH(BT$3,$K$2:$P$2,0))/12</f>
        <v>8333.3333333333339</v>
      </c>
      <c r="BU54" s="147" cm="1">
        <f t="array" ref="BU54">INDEX($K:$P,ROW(),MATCH(BU$3,$K$2:$P$2,0))/12</f>
        <v>8333.3333333333339</v>
      </c>
      <c r="BV54" s="147" cm="1">
        <f t="array" ref="BV54">INDEX($K:$P,ROW(),MATCH(BV$3,$K$2:$P$2,0))/12</f>
        <v>8333.3333333333339</v>
      </c>
      <c r="BW54" s="147" cm="1">
        <f t="array" ref="BW54">INDEX($K:$P,ROW(),MATCH(BW$3,$K$2:$P$2,0))/12</f>
        <v>8333.3333333333339</v>
      </c>
      <c r="BX54" s="147" cm="1">
        <f t="array" ref="BX54">INDEX($K:$P,ROW(),MATCH(BX$3,$K$2:$P$2,0))/12</f>
        <v>8333.3333333333339</v>
      </c>
      <c r="BY54" s="147" cm="1">
        <f t="array" ref="BY54">INDEX($K:$P,ROW(),MATCH(BY$3,$K$2:$P$2,0))/12</f>
        <v>8333.3333333333339</v>
      </c>
      <c r="BZ54" s="147" cm="1">
        <f t="array" ref="BZ54">INDEX($K:$P,ROW(),MATCH(BZ$3,$K$2:$P$2,0))/12</f>
        <v>8333.3333333333339</v>
      </c>
      <c r="CA54" s="147" cm="1">
        <f t="array" ref="CA54">INDEX($K:$P,ROW(),MATCH(CA$3,$K$2:$P$2,0))/12</f>
        <v>8333.3333333333339</v>
      </c>
      <c r="CB54" s="147" cm="1">
        <f t="array" ref="CB54">INDEX($K:$P,ROW(),MATCH(CB$3,$K$2:$P$2,0))/12</f>
        <v>8333.3333333333339</v>
      </c>
      <c r="CC54" s="147" cm="1">
        <f t="array" ref="CC54">INDEX($K:$P,ROW(),MATCH(CC$3,$K$2:$P$2,0))/12</f>
        <v>8333.3333333333339</v>
      </c>
      <c r="CD54" s="147" cm="1">
        <f t="array" ref="CD54">INDEX($K:$P,ROW(),MATCH(CD$3,$K$2:$P$2,0))/12</f>
        <v>8333.3333333333339</v>
      </c>
      <c r="CE54" s="147" cm="1">
        <f t="array" ref="CE54">INDEX($K:$P,ROW(),MATCH(CE$3,$K$2:$P$2,0))/12</f>
        <v>8333.3333333333339</v>
      </c>
      <c r="CF54" s="147" cm="1">
        <f t="array" ref="CF54">INDEX($K:$P,ROW(),MATCH(CF$3,$K$2:$P$2,0))/12</f>
        <v>8333.3333333333339</v>
      </c>
      <c r="CG54" s="147" cm="1">
        <f t="array" ref="CG54">INDEX($K:$P,ROW(),MATCH(CG$3,$K$2:$P$2,0))/12</f>
        <v>8333.3333333333339</v>
      </c>
      <c r="CH54" s="147" cm="1">
        <f t="array" ref="CH54">INDEX($K:$P,ROW(),MATCH(CH$3,$K$2:$P$2,0))/12</f>
        <v>8333.3333333333339</v>
      </c>
      <c r="CI54" s="147" cm="1">
        <f t="array" ref="CI54">INDEX($K:$P,ROW(),MATCH(CI$3,$K$2:$P$2,0))/12</f>
        <v>8333.3333333333339</v>
      </c>
      <c r="CJ54" s="147" cm="1">
        <f t="array" ref="CJ54">INDEX($K:$P,ROW(),MATCH(CJ$3,$K$2:$P$2,0))/12</f>
        <v>8333.3333333333339</v>
      </c>
      <c r="CK54" s="147" cm="1">
        <f t="array" ref="CK54">INDEX($K:$P,ROW(),MATCH(CK$3,$K$2:$P$2,0))/12</f>
        <v>8333.3333333333339</v>
      </c>
      <c r="CL54" s="147" cm="1">
        <f t="array" ref="CL54">INDEX($K:$P,ROW(),MATCH(CL$3,$K$2:$P$2,0))/12</f>
        <v>8333.3333333333339</v>
      </c>
      <c r="CN54" s="73"/>
      <c r="CO54" s="147" t="e" cm="1">
        <f t="array" ref="CO54">INDEX($K:$P,ROW(),MATCH(CO$3,$K$2:$P$2,0))/CO$5</f>
        <v>#N/A</v>
      </c>
      <c r="CP54" s="147" t="e" cm="1">
        <f t="array" ref="CP54">INDEX($K:$P,ROW(),MATCH(CP$3,$K$2:$P$2,0))/CP$5</f>
        <v>#N/A</v>
      </c>
      <c r="CQ54" s="147" t="e" cm="1">
        <f t="array" ref="CQ54">INDEX($K:$P,ROW(),MATCH(CQ$3,$K$2:$P$2,0))/CQ$5</f>
        <v>#N/A</v>
      </c>
      <c r="CR54" s="147" t="e" cm="1">
        <f t="array" ref="CR54">INDEX($K:$P,ROW(),MATCH(CR$3,$K$2:$P$2,0))/CR$5</f>
        <v>#N/A</v>
      </c>
      <c r="CS54" s="147" t="e" cm="1">
        <f t="array" ref="CS54">INDEX($K:$P,ROW(),MATCH(CS$3,$K$2:$P$2,0))/CS$5</f>
        <v>#N/A</v>
      </c>
      <c r="CT54" s="147" t="e" cm="1">
        <f t="array" ref="CT54">INDEX($K:$P,ROW(),MATCH(CT$3,$K$2:$P$2,0))/CT$5</f>
        <v>#N/A</v>
      </c>
      <c r="CU54" s="147" t="e" cm="1">
        <f t="array" ref="CU54">INDEX($K:$P,ROW(),MATCH(CU$3,$K$2:$P$2,0))/CU$5</f>
        <v>#N/A</v>
      </c>
      <c r="CV54" s="147" t="e" cm="1">
        <f t="array" ref="CV54">INDEX($K:$P,ROW(),MATCH(CV$3,$K$2:$P$2,0))/CV$5</f>
        <v>#N/A</v>
      </c>
      <c r="CW54" s="147" t="e" cm="1">
        <f t="array" ref="CW54">INDEX($K:$P,ROW(),MATCH(CW$3,$K$2:$P$2,0))/CW$5</f>
        <v>#N/A</v>
      </c>
      <c r="CX54" s="147" t="e" cm="1">
        <f t="array" ref="CX54">INDEX($K:$P,ROW(),MATCH(CX$3,$K$2:$P$2,0))/CX$5</f>
        <v>#N/A</v>
      </c>
      <c r="CY54" s="147" t="e" cm="1">
        <f t="array" ref="CY54">INDEX($K:$P,ROW(),MATCH(CY$3,$K$2:$P$2,0))/CL$5</f>
        <v>#N/A</v>
      </c>
      <c r="CZ54" s="147" t="e" cm="1">
        <f t="array" ref="CZ54">INDEX($K:$P,ROW(),MATCH(CZ$3,$K$2:$P$2,0))/CZ$5</f>
        <v>#N/A</v>
      </c>
      <c r="DA54" s="147" t="e" cm="1">
        <f t="array" ref="DA54">INDEX($K:$P,ROW(),MATCH(DA$3,$K$2:$P$2,0))/DA$5</f>
        <v>#N/A</v>
      </c>
      <c r="DB54" s="147" t="e" cm="1">
        <f t="array" ref="DB54">INDEX($K:$P,ROW(),MATCH(DB$3,$K$2:$P$2,0))/DB$5</f>
        <v>#N/A</v>
      </c>
      <c r="DC54" s="147" t="e" cm="1">
        <f t="array" ref="DC54">INDEX($K:$P,ROW(),MATCH(DC$3,$K$2:$P$2,0))/DC$5</f>
        <v>#N/A</v>
      </c>
      <c r="DD54" s="147" t="e" cm="1">
        <f t="array" ref="DD54">INDEX($K:$P,ROW(),MATCH(DD$3,$K$2:$P$2,0))/DD$5</f>
        <v>#N/A</v>
      </c>
      <c r="DE54" s="147" t="e" cm="1">
        <f t="array" ref="DE54">INDEX($K:$P,ROW(),MATCH(DE$3,$K$2:$P$2,0))/DE$5</f>
        <v>#N/A</v>
      </c>
      <c r="DF54" s="147" t="e" cm="1">
        <f t="array" ref="DF54">INDEX($K:$P,ROW(),MATCH(DF$3,$K$2:$P$2,0))/DF$5</f>
        <v>#N/A</v>
      </c>
      <c r="DG54" s="147" t="e" cm="1">
        <f t="array" ref="DG54">INDEX($K:$P,ROW(),MATCH(DG$3,$K$2:$P$2,0))/DG$5</f>
        <v>#N/A</v>
      </c>
      <c r="DH54" s="147" t="e" cm="1">
        <f t="array" ref="DH54">INDEX($K:$P,ROW(),MATCH(DH$3,$K$2:$P$2,0))/DH$5</f>
        <v>#N/A</v>
      </c>
      <c r="DI54" s="147" t="e" cm="1">
        <f t="array" ref="DI54">INDEX($K:$P,ROW(),MATCH(DI$3,$K$2:$P$2,0))/DI$5</f>
        <v>#N/A</v>
      </c>
      <c r="DJ54" s="147" t="e" cm="1">
        <f t="array" ref="DJ54">INDEX($K:$P,ROW(),MATCH(DJ$3,$K$2:$P$2,0))/DJ$5</f>
        <v>#N/A</v>
      </c>
      <c r="DK54" s="147" t="e" cm="1">
        <f t="array" ref="DK54">INDEX($K:$P,ROW(),MATCH(DK$3,$K$2:$P$2,0))/DK$5</f>
        <v>#N/A</v>
      </c>
      <c r="DL54" s="147" t="e" cm="1">
        <f t="array" ref="DL54">INDEX($K:$P,ROW(),MATCH(DL$3,$K$2:$P$2,0))/DL$5</f>
        <v>#N/A</v>
      </c>
    </row>
    <row r="55" spans="1:116" x14ac:dyDescent="0.35">
      <c r="B55" t="str">
        <f t="shared" si="41"/>
        <v>55 SALESQUOTA-ER</v>
      </c>
      <c r="D55" t="s">
        <v>448</v>
      </c>
      <c r="E55" s="8" t="str">
        <f t="shared" si="40"/>
        <v>55 SALESQUOTA-ER</v>
      </c>
      <c r="G55" s="145" t="s">
        <v>443</v>
      </c>
      <c r="H55" s="31"/>
      <c r="I55" s="73"/>
      <c r="J55" s="73"/>
      <c r="K55" s="16">
        <v>0.7</v>
      </c>
      <c r="L55" s="16">
        <v>0.7</v>
      </c>
      <c r="M55" s="16">
        <v>0.7</v>
      </c>
      <c r="N55" s="16">
        <v>0.7</v>
      </c>
      <c r="O55" s="16">
        <v>0.7</v>
      </c>
      <c r="P55" s="16">
        <v>0.7</v>
      </c>
      <c r="R55" s="38"/>
      <c r="S55" s="182" cm="1">
        <f t="array" ref="S55">INDEX($K:$P,ROW(),MATCH(S$3,$K$2:$P$2,0))</f>
        <v>0.7</v>
      </c>
      <c r="T55" s="182" cm="1">
        <f t="array" ref="T55">INDEX($K:$P,ROW(),MATCH(T$3,$K$2:$P$2,0))</f>
        <v>0.7</v>
      </c>
      <c r="U55" s="182" cm="1">
        <f t="array" ref="U55">INDEX($K:$P,ROW(),MATCH(U$3,$K$2:$P$2,0))</f>
        <v>0.7</v>
      </c>
      <c r="V55" s="182" cm="1">
        <f t="array" ref="V55">INDEX($K:$P,ROW(),MATCH(V$3,$K$2:$P$2,0))</f>
        <v>0.7</v>
      </c>
      <c r="W55" s="182" cm="1">
        <f t="array" ref="W55">INDEX($K:$P,ROW(),MATCH(W$3,$K$2:$P$2,0))</f>
        <v>0.7</v>
      </c>
      <c r="X55" s="182" cm="1">
        <f t="array" ref="X55">INDEX($K:$P,ROW(),MATCH(X$3,$K$2:$P$2,0))</f>
        <v>0.7</v>
      </c>
      <c r="Y55" s="182" cm="1">
        <f t="array" ref="Y55">INDEX($K:$P,ROW(),MATCH(Y$3,$K$2:$P$2,0))</f>
        <v>0.7</v>
      </c>
      <c r="Z55" s="182" cm="1">
        <f t="array" ref="Z55">INDEX($K:$P,ROW(),MATCH(Z$3,$K$2:$P$2,0))</f>
        <v>0.7</v>
      </c>
      <c r="AA55" s="182" cm="1">
        <f t="array" ref="AA55">INDEX($K:$P,ROW(),MATCH(AA$3,$K$2:$P$2,0))</f>
        <v>0.7</v>
      </c>
      <c r="AB55" s="182" cm="1">
        <f t="array" ref="AB55">INDEX($K:$P,ROW(),MATCH(AB$3,$K$2:$P$2,0))</f>
        <v>0.7</v>
      </c>
      <c r="AC55" s="182" cm="1">
        <f t="array" ref="AC55">INDEX($K:$P,ROW(),MATCH(AC$3,$K$2:$P$2,0))</f>
        <v>0.7</v>
      </c>
      <c r="AD55" s="182" cm="1">
        <f t="array" ref="AD55">INDEX($K:$P,ROW(),MATCH(AD$3,$K$2:$P$2,0))</f>
        <v>0.7</v>
      </c>
      <c r="AE55" s="182" cm="1">
        <f t="array" ref="AE55">INDEX($K:$P,ROW(),MATCH(AE$3,$K$2:$P$2,0))</f>
        <v>0.7</v>
      </c>
      <c r="AF55" s="182" cm="1">
        <f t="array" ref="AF55">INDEX($K:$P,ROW(),MATCH(AF$3,$K$2:$P$2,0))</f>
        <v>0.7</v>
      </c>
      <c r="AG55" s="182" cm="1">
        <f t="array" ref="AG55">INDEX($K:$P,ROW(),MATCH(AG$3,$K$2:$P$2,0))</f>
        <v>0.7</v>
      </c>
      <c r="AH55" s="182" cm="1">
        <f t="array" ref="AH55">INDEX($K:$P,ROW(),MATCH(AH$3,$K$2:$P$2,0))</f>
        <v>0.7</v>
      </c>
      <c r="AI55" s="182" cm="1">
        <f t="array" ref="AI55">INDEX($K:$P,ROW(),MATCH(AI$3,$K$2:$P$2,0))</f>
        <v>0.7</v>
      </c>
      <c r="AJ55" s="182" cm="1">
        <f t="array" ref="AJ55">INDEX($K:$P,ROW(),MATCH(AJ$3,$K$2:$P$2,0))</f>
        <v>0.7</v>
      </c>
      <c r="AK55" s="182" cm="1">
        <f t="array" ref="AK55">INDEX($K:$P,ROW(),MATCH(AK$3,$K$2:$P$2,0))</f>
        <v>0.7</v>
      </c>
      <c r="AL55" s="182" cm="1">
        <f t="array" ref="AL55">INDEX($K:$P,ROW(),MATCH(AL$3,$K$2:$P$2,0))</f>
        <v>0.7</v>
      </c>
      <c r="AM55" s="182" cm="1">
        <f t="array" ref="AM55">INDEX($K:$P,ROW(),MATCH(AM$3,$K$2:$P$2,0))</f>
        <v>0.7</v>
      </c>
      <c r="AN55" s="182" cm="1">
        <f t="array" ref="AN55">INDEX($K:$P,ROW(),MATCH(AN$3,$K$2:$P$2,0))</f>
        <v>0.7</v>
      </c>
      <c r="AO55" s="182" cm="1">
        <f t="array" ref="AO55">INDEX($K:$P,ROW(),MATCH(AO$3,$K$2:$P$2,0))</f>
        <v>0.7</v>
      </c>
      <c r="AP55" s="182" cm="1">
        <f t="array" ref="AP55">INDEX($K:$P,ROW(),MATCH(AP$3,$K$2:$P$2,0))</f>
        <v>0.7</v>
      </c>
      <c r="AQ55" s="182" cm="1">
        <f t="array" ref="AQ55">INDEX($K:$P,ROW(),MATCH(AQ$3,$K$2:$P$2,0))</f>
        <v>0.7</v>
      </c>
      <c r="AR55" s="182" cm="1">
        <f t="array" ref="AR55">INDEX($K:$P,ROW(),MATCH(AR$3,$K$2:$P$2,0))</f>
        <v>0.7</v>
      </c>
      <c r="AS55" s="182" cm="1">
        <f t="array" ref="AS55">INDEX($K:$P,ROW(),MATCH(AS$3,$K$2:$P$2,0))</f>
        <v>0.7</v>
      </c>
      <c r="AT55" s="182" cm="1">
        <f t="array" ref="AT55">INDEX($K:$P,ROW(),MATCH(AT$3,$K$2:$P$2,0))</f>
        <v>0.7</v>
      </c>
      <c r="AU55" s="182" cm="1">
        <f t="array" ref="AU55">INDEX($K:$P,ROW(),MATCH(AU$3,$K$2:$P$2,0))</f>
        <v>0.7</v>
      </c>
      <c r="AV55" s="182" cm="1">
        <f t="array" ref="AV55">INDEX($K:$P,ROW(),MATCH(AV$3,$K$2:$P$2,0))</f>
        <v>0.7</v>
      </c>
      <c r="AW55" s="182" cm="1">
        <f t="array" ref="AW55">INDEX($K:$P,ROW(),MATCH(AW$3,$K$2:$P$2,0))</f>
        <v>0.7</v>
      </c>
      <c r="AX55" s="182" cm="1">
        <f t="array" ref="AX55">INDEX($K:$P,ROW(),MATCH(AX$3,$K$2:$P$2,0))</f>
        <v>0.7</v>
      </c>
      <c r="AY55" s="182" cm="1">
        <f t="array" ref="AY55">INDEX($K:$P,ROW(),MATCH(AY$3,$K$2:$P$2,0))</f>
        <v>0.7</v>
      </c>
      <c r="AZ55" s="182" cm="1">
        <f t="array" ref="AZ55">INDEX($K:$P,ROW(),MATCH(AZ$3,$K$2:$P$2,0))</f>
        <v>0.7</v>
      </c>
      <c r="BA55" s="182" cm="1">
        <f t="array" ref="BA55">INDEX($K:$P,ROW(),MATCH(BA$3,$K$2:$P$2,0))</f>
        <v>0.7</v>
      </c>
      <c r="BB55" s="182" cm="1">
        <f t="array" ref="BB55">INDEX($K:$P,ROW(),MATCH(BB$3,$K$2:$P$2,0))</f>
        <v>0.7</v>
      </c>
      <c r="BC55" s="182" cm="1">
        <f t="array" ref="BC55">INDEX($K:$P,ROW(),MATCH(BC$3,$K$2:$P$2,0))</f>
        <v>0.7</v>
      </c>
      <c r="BD55" s="182" cm="1">
        <f t="array" ref="BD55">INDEX($K:$P,ROW(),MATCH(BD$3,$K$2:$P$2,0))</f>
        <v>0.7</v>
      </c>
      <c r="BE55" s="182" cm="1">
        <f t="array" ref="BE55">INDEX($K:$P,ROW(),MATCH(BE$3,$K$2:$P$2,0))</f>
        <v>0.7</v>
      </c>
      <c r="BF55" s="182" cm="1">
        <f t="array" ref="BF55">INDEX($K:$P,ROW(),MATCH(BF$3,$K$2:$P$2,0))</f>
        <v>0.7</v>
      </c>
      <c r="BG55" s="182" cm="1">
        <f t="array" ref="BG55">INDEX($K:$P,ROW(),MATCH(BG$3,$K$2:$P$2,0))</f>
        <v>0.7</v>
      </c>
      <c r="BH55" s="182" cm="1">
        <f t="array" ref="BH55">INDEX($K:$P,ROW(),MATCH(BH$3,$K$2:$P$2,0))</f>
        <v>0.7</v>
      </c>
      <c r="BI55" s="182" cm="1">
        <f t="array" ref="BI55">INDEX($K:$P,ROW(),MATCH(BI$3,$K$2:$P$2,0))</f>
        <v>0.7</v>
      </c>
      <c r="BJ55" s="182" cm="1">
        <f t="array" ref="BJ55">INDEX($K:$P,ROW(),MATCH(BJ$3,$K$2:$P$2,0))</f>
        <v>0.7</v>
      </c>
      <c r="BK55" s="182" cm="1">
        <f t="array" ref="BK55">INDEX($K:$P,ROW(),MATCH(BK$3,$K$2:$P$2,0))</f>
        <v>0.7</v>
      </c>
      <c r="BL55" s="182" cm="1">
        <f t="array" ref="BL55">INDEX($K:$P,ROW(),MATCH(BL$3,$K$2:$P$2,0))</f>
        <v>0.7</v>
      </c>
      <c r="BM55" s="182" cm="1">
        <f t="array" ref="BM55">INDEX($K:$P,ROW(),MATCH(BM$3,$K$2:$P$2,0))</f>
        <v>0.7</v>
      </c>
      <c r="BN55" s="182" cm="1">
        <f t="array" ref="BN55">INDEX($K:$P,ROW(),MATCH(BN$3,$K$2:$P$2,0))</f>
        <v>0.7</v>
      </c>
      <c r="BO55" s="182" cm="1">
        <f t="array" ref="BO55">INDEX($K:$P,ROW(),MATCH(BO$3,$K$2:$P$2,0))</f>
        <v>0.7</v>
      </c>
      <c r="BP55" s="182" cm="1">
        <f t="array" ref="BP55">INDEX($K:$P,ROW(),MATCH(BP$3,$K$2:$P$2,0))</f>
        <v>0.7</v>
      </c>
      <c r="BQ55" s="182" cm="1">
        <f t="array" ref="BQ55">INDEX($K:$P,ROW(),MATCH(BQ$3,$K$2:$P$2,0))</f>
        <v>0.7</v>
      </c>
      <c r="BR55" s="182" cm="1">
        <f t="array" ref="BR55">INDEX($K:$P,ROW(),MATCH(BR$3,$K$2:$P$2,0))</f>
        <v>0.7</v>
      </c>
      <c r="BS55" s="182" cm="1">
        <f t="array" ref="BS55">INDEX($K:$P,ROW(),MATCH(BS$3,$K$2:$P$2,0))</f>
        <v>0.7</v>
      </c>
      <c r="BT55" s="182" cm="1">
        <f t="array" ref="BT55">INDEX($K:$P,ROW(),MATCH(BT$3,$K$2:$P$2,0))</f>
        <v>0.7</v>
      </c>
      <c r="BU55" s="182" cm="1">
        <f t="array" ref="BU55">INDEX($K:$P,ROW(),MATCH(BU$3,$K$2:$P$2,0))</f>
        <v>0.7</v>
      </c>
      <c r="BV55" s="182" cm="1">
        <f t="array" ref="BV55">INDEX($K:$P,ROW(),MATCH(BV$3,$K$2:$P$2,0))</f>
        <v>0.7</v>
      </c>
      <c r="BW55" s="182" cm="1">
        <f t="array" ref="BW55">INDEX($K:$P,ROW(),MATCH(BW$3,$K$2:$P$2,0))</f>
        <v>0.7</v>
      </c>
      <c r="BX55" s="182" cm="1">
        <f t="array" ref="BX55">INDEX($K:$P,ROW(),MATCH(BX$3,$K$2:$P$2,0))</f>
        <v>0.7</v>
      </c>
      <c r="BY55" s="182" cm="1">
        <f t="array" ref="BY55">INDEX($K:$P,ROW(),MATCH(BY$3,$K$2:$P$2,0))</f>
        <v>0.7</v>
      </c>
      <c r="BZ55" s="182" cm="1">
        <f t="array" ref="BZ55">INDEX($K:$P,ROW(),MATCH(BZ$3,$K$2:$P$2,0))</f>
        <v>0.7</v>
      </c>
      <c r="CA55" s="182" cm="1">
        <f t="array" ref="CA55">INDEX($K:$P,ROW(),MATCH(CA$3,$K$2:$P$2,0))</f>
        <v>0.7</v>
      </c>
      <c r="CB55" s="182" cm="1">
        <f t="array" ref="CB55">INDEX($K:$P,ROW(),MATCH(CB$3,$K$2:$P$2,0))</f>
        <v>0.7</v>
      </c>
      <c r="CC55" s="182" cm="1">
        <f t="array" ref="CC55">INDEX($K:$P,ROW(),MATCH(CC$3,$K$2:$P$2,0))</f>
        <v>0.7</v>
      </c>
      <c r="CD55" s="182" cm="1">
        <f t="array" ref="CD55">INDEX($K:$P,ROW(),MATCH(CD$3,$K$2:$P$2,0))</f>
        <v>0.7</v>
      </c>
      <c r="CE55" s="182" cm="1">
        <f t="array" ref="CE55">INDEX($K:$P,ROW(),MATCH(CE$3,$K$2:$P$2,0))</f>
        <v>0.7</v>
      </c>
      <c r="CF55" s="182" cm="1">
        <f t="array" ref="CF55">INDEX($K:$P,ROW(),MATCH(CF$3,$K$2:$P$2,0))</f>
        <v>0.7</v>
      </c>
      <c r="CG55" s="182" cm="1">
        <f t="array" ref="CG55">INDEX($K:$P,ROW(),MATCH(CG$3,$K$2:$P$2,0))</f>
        <v>0.7</v>
      </c>
      <c r="CH55" s="182" cm="1">
        <f t="array" ref="CH55">INDEX($K:$P,ROW(),MATCH(CH$3,$K$2:$P$2,0))</f>
        <v>0.7</v>
      </c>
      <c r="CI55" s="182" cm="1">
        <f t="array" ref="CI55">INDEX($K:$P,ROW(),MATCH(CI$3,$K$2:$P$2,0))</f>
        <v>0.7</v>
      </c>
      <c r="CJ55" s="182" cm="1">
        <f t="array" ref="CJ55">INDEX($K:$P,ROW(),MATCH(CJ$3,$K$2:$P$2,0))</f>
        <v>0.7</v>
      </c>
      <c r="CK55" s="182" cm="1">
        <f t="array" ref="CK55">INDEX($K:$P,ROW(),MATCH(CK$3,$K$2:$P$2,0))</f>
        <v>0.7</v>
      </c>
      <c r="CL55" s="182" cm="1">
        <f t="array" ref="CL55">INDEX($K:$P,ROW(),MATCH(CL$3,$K$2:$P$2,0))</f>
        <v>0.7</v>
      </c>
      <c r="CN55" s="73"/>
      <c r="CO55" s="182" t="e" cm="1">
        <f t="array" ref="CO55">INDEX($K:$P,ROW(),MATCH(CO$3,$K$2:$P$2,0))</f>
        <v>#N/A</v>
      </c>
      <c r="CP55" s="182" t="e" cm="1">
        <f t="array" ref="CP55">INDEX($K:$P,ROW(),MATCH(CP$3,$K$2:$P$2,0))</f>
        <v>#N/A</v>
      </c>
      <c r="CQ55" s="182" t="e" cm="1">
        <f t="array" ref="CQ55">INDEX($K:$P,ROW(),MATCH(CQ$3,$K$2:$P$2,0))</f>
        <v>#N/A</v>
      </c>
      <c r="CR55" s="182" t="e" cm="1">
        <f t="array" ref="CR55">INDEX($K:$P,ROW(),MATCH(CR$3,$K$2:$P$2,0))</f>
        <v>#N/A</v>
      </c>
      <c r="CS55" s="182" t="e" cm="1">
        <f t="array" ref="CS55">INDEX($K:$P,ROW(),MATCH(CS$3,$K$2:$P$2,0))</f>
        <v>#N/A</v>
      </c>
      <c r="CT55" s="182" t="e" cm="1">
        <f t="array" ref="CT55">INDEX($K:$P,ROW(),MATCH(CT$3,$K$2:$P$2,0))</f>
        <v>#N/A</v>
      </c>
      <c r="CU55" s="182" t="e" cm="1">
        <f t="array" ref="CU55">INDEX($K:$P,ROW(),MATCH(CU$3,$K$2:$P$2,0))</f>
        <v>#N/A</v>
      </c>
      <c r="CV55" s="182" t="e" cm="1">
        <f t="array" ref="CV55">INDEX($K:$P,ROW(),MATCH(CV$3,$K$2:$P$2,0))</f>
        <v>#N/A</v>
      </c>
      <c r="CW55" s="182" t="e" cm="1">
        <f t="array" ref="CW55">INDEX($K:$P,ROW(),MATCH(CW$3,$K$2:$P$2,0))</f>
        <v>#N/A</v>
      </c>
      <c r="CX55" s="182" t="e" cm="1">
        <f t="array" ref="CX55">INDEX($K:$P,ROW(),MATCH(CX$3,$K$2:$P$2,0))</f>
        <v>#N/A</v>
      </c>
      <c r="CY55" s="182" t="e" cm="1">
        <f t="array" ref="CY55">INDEX($K:$P,ROW(),MATCH(CY$3,$K$2:$P$2,0))</f>
        <v>#N/A</v>
      </c>
      <c r="CZ55" s="182" t="e" cm="1">
        <f t="array" ref="CZ55">INDEX($K:$P,ROW(),MATCH(CZ$3,$K$2:$P$2,0))</f>
        <v>#N/A</v>
      </c>
      <c r="DA55" s="182" t="e" cm="1">
        <f t="array" ref="DA55">INDEX($K:$P,ROW(),MATCH(DA$3,$K$2:$P$2,0))</f>
        <v>#N/A</v>
      </c>
      <c r="DB55" s="182" t="e" cm="1">
        <f t="array" ref="DB55">INDEX($K:$P,ROW(),MATCH(DB$3,$K$2:$P$2,0))</f>
        <v>#N/A</v>
      </c>
      <c r="DC55" s="182" t="e" cm="1">
        <f t="array" ref="DC55">INDEX($K:$P,ROW(),MATCH(DC$3,$K$2:$P$2,0))</f>
        <v>#N/A</v>
      </c>
      <c r="DD55" s="182" t="e" cm="1">
        <f t="array" ref="DD55">INDEX($K:$P,ROW(),MATCH(DD$3,$K$2:$P$2,0))</f>
        <v>#N/A</v>
      </c>
      <c r="DE55" s="182" t="e" cm="1">
        <f t="array" ref="DE55">INDEX($K:$P,ROW(),MATCH(DE$3,$K$2:$P$2,0))</f>
        <v>#N/A</v>
      </c>
      <c r="DF55" s="182" t="e" cm="1">
        <f t="array" ref="DF55">INDEX($K:$P,ROW(),MATCH(DF$3,$K$2:$P$2,0))</f>
        <v>#N/A</v>
      </c>
      <c r="DG55" s="182" t="e" cm="1">
        <f t="array" ref="DG55">INDEX($K:$P,ROW(),MATCH(DG$3,$K$2:$P$2,0))</f>
        <v>#N/A</v>
      </c>
      <c r="DH55" s="182" t="e" cm="1">
        <f t="array" ref="DH55">INDEX($K:$P,ROW(),MATCH(DH$3,$K$2:$P$2,0))</f>
        <v>#N/A</v>
      </c>
      <c r="DI55" s="182" t="e" cm="1">
        <f t="array" ref="DI55">INDEX($K:$P,ROW(),MATCH(DI$3,$K$2:$P$2,0))</f>
        <v>#N/A</v>
      </c>
      <c r="DJ55" s="182" t="e" cm="1">
        <f t="array" ref="DJ55">INDEX($K:$P,ROW(),MATCH(DJ$3,$K$2:$P$2,0))</f>
        <v>#N/A</v>
      </c>
      <c r="DK55" s="182" t="e" cm="1">
        <f t="array" ref="DK55">INDEX($K:$P,ROW(),MATCH(DK$3,$K$2:$P$2,0))</f>
        <v>#N/A</v>
      </c>
      <c r="DL55" s="182" t="e" cm="1">
        <f t="array" ref="DL55">INDEX($K:$P,ROW(),MATCH(DL$3,$K$2:$P$2,0))</f>
        <v>#N/A</v>
      </c>
    </row>
    <row r="56" spans="1:116" x14ac:dyDescent="0.35">
      <c r="B56" t="str">
        <f t="shared" si="41"/>
        <v>56 SALESQUOTA-ER</v>
      </c>
      <c r="C56" t="str">
        <f ca="1">OFFSET(C56,16,0)</f>
        <v>IS: revenue</v>
      </c>
      <c r="D56" t="s">
        <v>448</v>
      </c>
      <c r="E56" s="8" t="str">
        <f t="shared" si="40"/>
        <v>56 SALESQUOTA-ER</v>
      </c>
      <c r="G56" s="126" t="str">
        <f ca="1">OFFSET(G56,ROW(G72)-ROW(G56),0)</f>
        <v>Rev</v>
      </c>
      <c r="H56" s="31"/>
      <c r="I56" s="73"/>
      <c r="J56" s="73"/>
      <c r="K56" s="63">
        <f t="shared" ref="K56:P56" si="42">SUMIF($3:$3,K$2,56:56)</f>
        <v>700000</v>
      </c>
      <c r="L56" s="63">
        <f t="shared" si="42"/>
        <v>1050000</v>
      </c>
      <c r="M56" s="63">
        <f t="shared" si="42"/>
        <v>1400000</v>
      </c>
      <c r="N56" s="63">
        <f t="shared" si="42"/>
        <v>1749999.9999999993</v>
      </c>
      <c r="O56" s="63">
        <f t="shared" si="42"/>
        <v>2100000</v>
      </c>
      <c r="P56" s="63">
        <f t="shared" si="42"/>
        <v>2450000</v>
      </c>
      <c r="R56" s="38"/>
      <c r="S56" s="77">
        <f t="shared" ref="S56:AX56" si="43">S54*S55*S53</f>
        <v>58333.333333333328</v>
      </c>
      <c r="T56" s="77">
        <f t="shared" si="43"/>
        <v>58333.333333333328</v>
      </c>
      <c r="U56" s="77">
        <f t="shared" si="43"/>
        <v>58333.333333333328</v>
      </c>
      <c r="V56" s="77">
        <f t="shared" si="43"/>
        <v>58333.333333333328</v>
      </c>
      <c r="W56" s="77">
        <f t="shared" si="43"/>
        <v>58333.333333333328</v>
      </c>
      <c r="X56" s="77">
        <f t="shared" si="43"/>
        <v>58333.333333333328</v>
      </c>
      <c r="Y56" s="77">
        <f t="shared" si="43"/>
        <v>58333.333333333328</v>
      </c>
      <c r="Z56" s="77">
        <f t="shared" si="43"/>
        <v>58333.333333333328</v>
      </c>
      <c r="AA56" s="77">
        <f t="shared" si="43"/>
        <v>58333.333333333328</v>
      </c>
      <c r="AB56" s="77">
        <f t="shared" si="43"/>
        <v>58333.333333333328</v>
      </c>
      <c r="AC56" s="77">
        <f t="shared" si="43"/>
        <v>58333.333333333328</v>
      </c>
      <c r="AD56" s="77">
        <f t="shared" si="43"/>
        <v>58333.333333333328</v>
      </c>
      <c r="AE56" s="77">
        <f t="shared" si="43"/>
        <v>87500</v>
      </c>
      <c r="AF56" s="77">
        <f t="shared" si="43"/>
        <v>87500</v>
      </c>
      <c r="AG56" s="77">
        <f t="shared" si="43"/>
        <v>87500</v>
      </c>
      <c r="AH56" s="77">
        <f t="shared" si="43"/>
        <v>87500</v>
      </c>
      <c r="AI56" s="77">
        <f t="shared" si="43"/>
        <v>87500</v>
      </c>
      <c r="AJ56" s="77">
        <f t="shared" si="43"/>
        <v>87500</v>
      </c>
      <c r="AK56" s="77">
        <f t="shared" si="43"/>
        <v>87500</v>
      </c>
      <c r="AL56" s="77">
        <f t="shared" si="43"/>
        <v>87500</v>
      </c>
      <c r="AM56" s="77">
        <f t="shared" si="43"/>
        <v>87500</v>
      </c>
      <c r="AN56" s="77">
        <f t="shared" si="43"/>
        <v>87500</v>
      </c>
      <c r="AO56" s="77">
        <f t="shared" si="43"/>
        <v>87500</v>
      </c>
      <c r="AP56" s="77">
        <f t="shared" si="43"/>
        <v>87500</v>
      </c>
      <c r="AQ56" s="77">
        <f t="shared" si="43"/>
        <v>116666.66666666666</v>
      </c>
      <c r="AR56" s="77">
        <f t="shared" si="43"/>
        <v>116666.66666666666</v>
      </c>
      <c r="AS56" s="77">
        <f t="shared" si="43"/>
        <v>116666.66666666666</v>
      </c>
      <c r="AT56" s="77">
        <f t="shared" si="43"/>
        <v>116666.66666666666</v>
      </c>
      <c r="AU56" s="77">
        <f t="shared" si="43"/>
        <v>116666.66666666666</v>
      </c>
      <c r="AV56" s="77">
        <f t="shared" si="43"/>
        <v>116666.66666666666</v>
      </c>
      <c r="AW56" s="77">
        <f t="shared" si="43"/>
        <v>116666.66666666666</v>
      </c>
      <c r="AX56" s="77">
        <f t="shared" si="43"/>
        <v>116666.66666666666</v>
      </c>
      <c r="AY56" s="77">
        <f t="shared" ref="AY56:CD56" si="44">AY54*AY55*AY53</f>
        <v>116666.66666666666</v>
      </c>
      <c r="AZ56" s="77">
        <f t="shared" si="44"/>
        <v>116666.66666666666</v>
      </c>
      <c r="BA56" s="77">
        <f t="shared" si="44"/>
        <v>116666.66666666666</v>
      </c>
      <c r="BB56" s="77">
        <f t="shared" si="44"/>
        <v>116666.66666666666</v>
      </c>
      <c r="BC56" s="77">
        <f t="shared" si="44"/>
        <v>145833.33333333331</v>
      </c>
      <c r="BD56" s="77">
        <f t="shared" si="44"/>
        <v>145833.33333333331</v>
      </c>
      <c r="BE56" s="77">
        <f t="shared" si="44"/>
        <v>145833.33333333331</v>
      </c>
      <c r="BF56" s="77">
        <f t="shared" si="44"/>
        <v>145833.33333333331</v>
      </c>
      <c r="BG56" s="77">
        <f t="shared" si="44"/>
        <v>145833.33333333331</v>
      </c>
      <c r="BH56" s="77">
        <f t="shared" si="44"/>
        <v>145833.33333333331</v>
      </c>
      <c r="BI56" s="77">
        <f t="shared" si="44"/>
        <v>145833.33333333331</v>
      </c>
      <c r="BJ56" s="77">
        <f t="shared" si="44"/>
        <v>145833.33333333331</v>
      </c>
      <c r="BK56" s="77">
        <f t="shared" si="44"/>
        <v>145833.33333333331</v>
      </c>
      <c r="BL56" s="77">
        <f t="shared" si="44"/>
        <v>145833.33333333331</v>
      </c>
      <c r="BM56" s="77">
        <f t="shared" si="44"/>
        <v>145833.33333333331</v>
      </c>
      <c r="BN56" s="77">
        <f t="shared" si="44"/>
        <v>145833.33333333331</v>
      </c>
      <c r="BO56" s="77">
        <f t="shared" si="44"/>
        <v>175000</v>
      </c>
      <c r="BP56" s="77">
        <f t="shared" si="44"/>
        <v>175000</v>
      </c>
      <c r="BQ56" s="77">
        <f t="shared" si="44"/>
        <v>175000</v>
      </c>
      <c r="BR56" s="77">
        <f t="shared" si="44"/>
        <v>175000</v>
      </c>
      <c r="BS56" s="77">
        <f t="shared" si="44"/>
        <v>175000</v>
      </c>
      <c r="BT56" s="77">
        <f t="shared" si="44"/>
        <v>175000</v>
      </c>
      <c r="BU56" s="77">
        <f t="shared" si="44"/>
        <v>175000</v>
      </c>
      <c r="BV56" s="77">
        <f t="shared" si="44"/>
        <v>175000</v>
      </c>
      <c r="BW56" s="77">
        <f t="shared" si="44"/>
        <v>175000</v>
      </c>
      <c r="BX56" s="77">
        <f t="shared" si="44"/>
        <v>175000</v>
      </c>
      <c r="BY56" s="77">
        <f t="shared" si="44"/>
        <v>175000</v>
      </c>
      <c r="BZ56" s="77">
        <f t="shared" si="44"/>
        <v>175000</v>
      </c>
      <c r="CA56" s="77">
        <f t="shared" si="44"/>
        <v>204166.66666666666</v>
      </c>
      <c r="CB56" s="77">
        <f t="shared" si="44"/>
        <v>204166.66666666666</v>
      </c>
      <c r="CC56" s="77">
        <f t="shared" si="44"/>
        <v>204166.66666666666</v>
      </c>
      <c r="CD56" s="77">
        <f t="shared" si="44"/>
        <v>204166.66666666666</v>
      </c>
      <c r="CE56" s="77">
        <f t="shared" ref="CE56:CL56" si="45">CE54*CE55*CE53</f>
        <v>204166.66666666666</v>
      </c>
      <c r="CF56" s="77">
        <f t="shared" si="45"/>
        <v>204166.66666666666</v>
      </c>
      <c r="CG56" s="77">
        <f t="shared" si="45"/>
        <v>204166.66666666666</v>
      </c>
      <c r="CH56" s="77">
        <f t="shared" si="45"/>
        <v>204166.66666666666</v>
      </c>
      <c r="CI56" s="77">
        <f t="shared" si="45"/>
        <v>204166.66666666666</v>
      </c>
      <c r="CJ56" s="77">
        <f t="shared" si="45"/>
        <v>204166.66666666666</v>
      </c>
      <c r="CK56" s="77">
        <f t="shared" si="45"/>
        <v>204166.66666666666</v>
      </c>
      <c r="CL56" s="77">
        <f t="shared" si="45"/>
        <v>204166.66666666666</v>
      </c>
      <c r="CN56" s="73"/>
      <c r="CO56" s="77" t="e">
        <f t="shared" ref="CO56:DK56" si="46">CO54*CO55*CO53</f>
        <v>#N/A</v>
      </c>
      <c r="CP56" s="77" t="e">
        <f t="shared" si="46"/>
        <v>#N/A</v>
      </c>
      <c r="CQ56" s="77" t="e">
        <f t="shared" si="46"/>
        <v>#N/A</v>
      </c>
      <c r="CR56" s="77" t="e">
        <f t="shared" si="46"/>
        <v>#N/A</v>
      </c>
      <c r="CS56" s="77" t="e">
        <f t="shared" si="46"/>
        <v>#N/A</v>
      </c>
      <c r="CT56" s="77" t="e">
        <f t="shared" si="46"/>
        <v>#N/A</v>
      </c>
      <c r="CU56" s="77" t="e">
        <f t="shared" si="46"/>
        <v>#N/A</v>
      </c>
      <c r="CV56" s="77" t="e">
        <f t="shared" si="46"/>
        <v>#N/A</v>
      </c>
      <c r="CW56" s="77" t="e">
        <f t="shared" si="46"/>
        <v>#N/A</v>
      </c>
      <c r="CX56" s="77" t="e">
        <f t="shared" si="46"/>
        <v>#N/A</v>
      </c>
      <c r="CY56" s="77" t="e">
        <f t="shared" si="46"/>
        <v>#N/A</v>
      </c>
      <c r="CZ56" s="77" t="e">
        <f t="shared" si="46"/>
        <v>#N/A</v>
      </c>
      <c r="DA56" s="77" t="e">
        <f t="shared" si="46"/>
        <v>#N/A</v>
      </c>
      <c r="DB56" s="77" t="e">
        <f t="shared" si="46"/>
        <v>#N/A</v>
      </c>
      <c r="DC56" s="77" t="e">
        <f t="shared" si="46"/>
        <v>#N/A</v>
      </c>
      <c r="DD56" s="77" t="e">
        <f t="shared" si="46"/>
        <v>#N/A</v>
      </c>
      <c r="DE56" s="77" t="e">
        <f t="shared" si="46"/>
        <v>#N/A</v>
      </c>
      <c r="DF56" s="77" t="e">
        <f t="shared" si="46"/>
        <v>#N/A</v>
      </c>
      <c r="DG56" s="77" t="e">
        <f t="shared" si="46"/>
        <v>#N/A</v>
      </c>
      <c r="DH56" s="77" t="e">
        <f t="shared" si="46"/>
        <v>#N/A</v>
      </c>
      <c r="DI56" s="77" t="e">
        <f t="shared" si="46"/>
        <v>#N/A</v>
      </c>
      <c r="DJ56" s="77" t="e">
        <f t="shared" si="46"/>
        <v>#N/A</v>
      </c>
      <c r="DK56" s="77" t="e">
        <f t="shared" si="46"/>
        <v>#N/A</v>
      </c>
      <c r="DL56" s="77" t="e">
        <f t="shared" ref="DL56" si="47">DL54*DL55*DL53</f>
        <v>#N/A</v>
      </c>
    </row>
    <row r="57" spans="1:116" x14ac:dyDescent="0.35">
      <c r="B57" t="str">
        <f t="shared" si="41"/>
        <v>57 SALESQUOTA-ER</v>
      </c>
      <c r="D57" t="s">
        <v>448</v>
      </c>
      <c r="E57" s="8" t="str">
        <f t="shared" si="40"/>
        <v>57 SALESQUOTA-ER</v>
      </c>
      <c r="G57" s="136"/>
      <c r="H57" s="31"/>
      <c r="I57" s="73"/>
      <c r="J57" s="73"/>
      <c r="K57" s="39"/>
      <c r="L57" s="39"/>
      <c r="M57" s="39"/>
      <c r="N57" s="39"/>
      <c r="O57" s="39"/>
      <c r="P57" s="39"/>
      <c r="R57" s="38"/>
      <c r="CN57" s="73"/>
      <c r="CO57" s="8"/>
      <c r="CP57" s="8"/>
      <c r="CQ57" s="8"/>
      <c r="CR57" s="8"/>
      <c r="CS57" s="8"/>
      <c r="CT57" s="8"/>
      <c r="CU57" s="8"/>
      <c r="CV57" s="8"/>
      <c r="CW57" s="8"/>
      <c r="CX57" s="8"/>
      <c r="CY57" s="8"/>
      <c r="CZ57" s="8"/>
      <c r="DA57" s="8"/>
      <c r="DB57" s="8"/>
      <c r="DC57" s="8"/>
      <c r="DD57" s="8"/>
      <c r="DE57" s="8"/>
      <c r="DF57" s="8"/>
      <c r="DG57" s="8"/>
      <c r="DH57" s="8"/>
      <c r="DI57" s="8"/>
      <c r="DJ57" s="8"/>
      <c r="DK57" s="8"/>
      <c r="DL57" s="8"/>
    </row>
    <row r="58" spans="1:116" x14ac:dyDescent="0.35">
      <c r="B58" t="str">
        <f t="shared" si="41"/>
        <v>58 SALESQUOTA-ER</v>
      </c>
      <c r="D58" t="s">
        <v>448</v>
      </c>
      <c r="E58" s="8" t="str">
        <f t="shared" si="40"/>
        <v>58 SALESQUOTA-ER</v>
      </c>
      <c r="G58" s="95" t="s">
        <v>226</v>
      </c>
      <c r="H58" s="31"/>
      <c r="I58" s="73"/>
      <c r="J58" s="73"/>
      <c r="K58" s="39"/>
      <c r="L58" s="39"/>
      <c r="M58" s="39"/>
      <c r="N58" s="39"/>
      <c r="O58" s="39"/>
      <c r="P58" s="39"/>
      <c r="R58" s="38"/>
      <c r="CN58" s="73"/>
      <c r="CO58" s="8"/>
      <c r="CP58" s="8"/>
      <c r="CQ58" s="8"/>
      <c r="CR58" s="8"/>
      <c r="CS58" s="8"/>
      <c r="CT58" s="8"/>
      <c r="CU58" s="8"/>
      <c r="CV58" s="8"/>
      <c r="CW58" s="8"/>
      <c r="CX58" s="8"/>
      <c r="CY58" s="8"/>
      <c r="CZ58" s="8"/>
      <c r="DA58" s="8"/>
      <c r="DB58" s="8"/>
      <c r="DC58" s="8"/>
      <c r="DD58" s="8"/>
      <c r="DE58" s="8"/>
      <c r="DF58" s="8"/>
      <c r="DG58" s="8"/>
      <c r="DH58" s="8"/>
      <c r="DI58" s="8"/>
      <c r="DJ58" s="8"/>
      <c r="DK58" s="8"/>
      <c r="DL58" s="8"/>
    </row>
    <row r="59" spans="1:116" x14ac:dyDescent="0.35">
      <c r="B59" t="str">
        <f t="shared" si="41"/>
        <v>59 SALESQUOTA-ER</v>
      </c>
      <c r="D59" t="s">
        <v>448</v>
      </c>
      <c r="E59" s="8" t="str">
        <f t="shared" si="40"/>
        <v>59 SALESQUOTA-ER</v>
      </c>
      <c r="G59" s="158" t="s">
        <v>451</v>
      </c>
      <c r="H59" s="31"/>
      <c r="I59" s="73"/>
      <c r="J59" s="73"/>
      <c r="K59" s="18">
        <v>50000</v>
      </c>
      <c r="L59" s="18">
        <v>50000</v>
      </c>
      <c r="M59" s="18">
        <v>50000</v>
      </c>
      <c r="N59" s="18">
        <v>50000</v>
      </c>
      <c r="O59" s="18">
        <v>50000</v>
      </c>
      <c r="P59" s="18">
        <v>50000</v>
      </c>
      <c r="R59" s="38"/>
      <c r="S59" s="147" cm="1">
        <f t="array" ref="S59">INDEX($K:$P,ROW(),MATCH(S$3,$K$2:$P$2,0))/12</f>
        <v>4166.666666666667</v>
      </c>
      <c r="T59" s="147" cm="1">
        <f t="array" ref="T59">INDEX($K:$P,ROW(),MATCH(T$3,$K$2:$P$2,0))/12</f>
        <v>4166.666666666667</v>
      </c>
      <c r="U59" s="147" cm="1">
        <f t="array" ref="U59">INDEX($K:$P,ROW(),MATCH(U$3,$K$2:$P$2,0))/12</f>
        <v>4166.666666666667</v>
      </c>
      <c r="V59" s="147" cm="1">
        <f t="array" ref="V59">INDEX($K:$P,ROW(),MATCH(V$3,$K$2:$P$2,0))/12</f>
        <v>4166.666666666667</v>
      </c>
      <c r="W59" s="147" cm="1">
        <f t="array" ref="W59">INDEX($K:$P,ROW(),MATCH(W$3,$K$2:$P$2,0))/12</f>
        <v>4166.666666666667</v>
      </c>
      <c r="X59" s="147" cm="1">
        <f t="array" ref="X59">INDEX($K:$P,ROW(),MATCH(X$3,$K$2:$P$2,0))/12</f>
        <v>4166.666666666667</v>
      </c>
      <c r="Y59" s="147" cm="1">
        <f t="array" ref="Y59">INDEX($K:$P,ROW(),MATCH(Y$3,$K$2:$P$2,0))/12</f>
        <v>4166.666666666667</v>
      </c>
      <c r="Z59" s="147" cm="1">
        <f t="array" ref="Z59">INDEX($K:$P,ROW(),MATCH(Z$3,$K$2:$P$2,0))/12</f>
        <v>4166.666666666667</v>
      </c>
      <c r="AA59" s="147" cm="1">
        <f t="array" ref="AA59">INDEX($K:$P,ROW(),MATCH(AA$3,$K$2:$P$2,0))/12</f>
        <v>4166.666666666667</v>
      </c>
      <c r="AB59" s="147" cm="1">
        <f t="array" ref="AB59">INDEX($K:$P,ROW(),MATCH(AB$3,$K$2:$P$2,0))/12</f>
        <v>4166.666666666667</v>
      </c>
      <c r="AC59" s="147" cm="1">
        <f t="array" ref="AC59">INDEX($K:$P,ROW(),MATCH(AC$3,$K$2:$P$2,0))/12</f>
        <v>4166.666666666667</v>
      </c>
      <c r="AD59" s="147" cm="1">
        <f t="array" ref="AD59">INDEX($K:$P,ROW(),MATCH(AD$3,$K$2:$P$2,0))/12</f>
        <v>4166.666666666667</v>
      </c>
      <c r="AE59" s="147" cm="1">
        <f t="array" ref="AE59">INDEX($K:$P,ROW(),MATCH(AE$3,$K$2:$P$2,0))/12</f>
        <v>4166.666666666667</v>
      </c>
      <c r="AF59" s="147" cm="1">
        <f t="array" ref="AF59">INDEX($K:$P,ROW(),MATCH(AF$3,$K$2:$P$2,0))/12</f>
        <v>4166.666666666667</v>
      </c>
      <c r="AG59" s="147" cm="1">
        <f t="array" ref="AG59">INDEX($K:$P,ROW(),MATCH(AG$3,$K$2:$P$2,0))/12</f>
        <v>4166.666666666667</v>
      </c>
      <c r="AH59" s="147" cm="1">
        <f t="array" ref="AH59">INDEX($K:$P,ROW(),MATCH(AH$3,$K$2:$P$2,0))/12</f>
        <v>4166.666666666667</v>
      </c>
      <c r="AI59" s="147" cm="1">
        <f t="array" ref="AI59">INDEX($K:$P,ROW(),MATCH(AI$3,$K$2:$P$2,0))/12</f>
        <v>4166.666666666667</v>
      </c>
      <c r="AJ59" s="147" cm="1">
        <f t="array" ref="AJ59">INDEX($K:$P,ROW(),MATCH(AJ$3,$K$2:$P$2,0))/12</f>
        <v>4166.666666666667</v>
      </c>
      <c r="AK59" s="147" cm="1">
        <f t="array" ref="AK59">INDEX($K:$P,ROW(),MATCH(AK$3,$K$2:$P$2,0))/12</f>
        <v>4166.666666666667</v>
      </c>
      <c r="AL59" s="147" cm="1">
        <f t="array" ref="AL59">INDEX($K:$P,ROW(),MATCH(AL$3,$K$2:$P$2,0))/12</f>
        <v>4166.666666666667</v>
      </c>
      <c r="AM59" s="147" cm="1">
        <f t="array" ref="AM59">INDEX($K:$P,ROW(),MATCH(AM$3,$K$2:$P$2,0))/12</f>
        <v>4166.666666666667</v>
      </c>
      <c r="AN59" s="147" cm="1">
        <f t="array" ref="AN59">INDEX($K:$P,ROW(),MATCH(AN$3,$K$2:$P$2,0))/12</f>
        <v>4166.666666666667</v>
      </c>
      <c r="AO59" s="147" cm="1">
        <f t="array" ref="AO59">INDEX($K:$P,ROW(),MATCH(AO$3,$K$2:$P$2,0))/12</f>
        <v>4166.666666666667</v>
      </c>
      <c r="AP59" s="147" cm="1">
        <f t="array" ref="AP59">INDEX($K:$P,ROW(),MATCH(AP$3,$K$2:$P$2,0))/12</f>
        <v>4166.666666666667</v>
      </c>
      <c r="AQ59" s="147" cm="1">
        <f t="array" ref="AQ59">INDEX($K:$P,ROW(),MATCH(AQ$3,$K$2:$P$2,0))/12</f>
        <v>4166.666666666667</v>
      </c>
      <c r="AR59" s="147" cm="1">
        <f t="array" ref="AR59">INDEX($K:$P,ROW(),MATCH(AR$3,$K$2:$P$2,0))/12</f>
        <v>4166.666666666667</v>
      </c>
      <c r="AS59" s="147" cm="1">
        <f t="array" ref="AS59">INDEX($K:$P,ROW(),MATCH(AS$3,$K$2:$P$2,0))/12</f>
        <v>4166.666666666667</v>
      </c>
      <c r="AT59" s="147" cm="1">
        <f t="array" ref="AT59">INDEX($K:$P,ROW(),MATCH(AT$3,$K$2:$P$2,0))/12</f>
        <v>4166.666666666667</v>
      </c>
      <c r="AU59" s="147" cm="1">
        <f t="array" ref="AU59">INDEX($K:$P,ROW(),MATCH(AU$3,$K$2:$P$2,0))/12</f>
        <v>4166.666666666667</v>
      </c>
      <c r="AV59" s="147" cm="1">
        <f t="array" ref="AV59">INDEX($K:$P,ROW(),MATCH(AV$3,$K$2:$P$2,0))/12</f>
        <v>4166.666666666667</v>
      </c>
      <c r="AW59" s="147" cm="1">
        <f t="array" ref="AW59">INDEX($K:$P,ROW(),MATCH(AW$3,$K$2:$P$2,0))/12</f>
        <v>4166.666666666667</v>
      </c>
      <c r="AX59" s="147" cm="1">
        <f t="array" ref="AX59">INDEX($K:$P,ROW(),MATCH(AX$3,$K$2:$P$2,0))/12</f>
        <v>4166.666666666667</v>
      </c>
      <c r="AY59" s="147" cm="1">
        <f t="array" ref="AY59">INDEX($K:$P,ROW(),MATCH(AY$3,$K$2:$P$2,0))/12</f>
        <v>4166.666666666667</v>
      </c>
      <c r="AZ59" s="147" cm="1">
        <f t="array" ref="AZ59">INDEX($K:$P,ROW(),MATCH(AZ$3,$K$2:$P$2,0))/12</f>
        <v>4166.666666666667</v>
      </c>
      <c r="BA59" s="147" cm="1">
        <f t="array" ref="BA59">INDEX($K:$P,ROW(),MATCH(BA$3,$K$2:$P$2,0))/12</f>
        <v>4166.666666666667</v>
      </c>
      <c r="BB59" s="147" cm="1">
        <f t="array" ref="BB59">INDEX($K:$P,ROW(),MATCH(BB$3,$K$2:$P$2,0))/12</f>
        <v>4166.666666666667</v>
      </c>
      <c r="BC59" s="147" cm="1">
        <f t="array" ref="BC59">INDEX($K:$P,ROW(),MATCH(BC$3,$K$2:$P$2,0))/12</f>
        <v>4166.666666666667</v>
      </c>
      <c r="BD59" s="147" cm="1">
        <f t="array" ref="BD59">INDEX($K:$P,ROW(),MATCH(BD$3,$K$2:$P$2,0))/12</f>
        <v>4166.666666666667</v>
      </c>
      <c r="BE59" s="147" cm="1">
        <f t="array" ref="BE59">INDEX($K:$P,ROW(),MATCH(BE$3,$K$2:$P$2,0))/12</f>
        <v>4166.666666666667</v>
      </c>
      <c r="BF59" s="147" cm="1">
        <f t="array" ref="BF59">INDEX($K:$P,ROW(),MATCH(BF$3,$K$2:$P$2,0))/12</f>
        <v>4166.666666666667</v>
      </c>
      <c r="BG59" s="147" cm="1">
        <f t="array" ref="BG59">INDEX($K:$P,ROW(),MATCH(BG$3,$K$2:$P$2,0))/12</f>
        <v>4166.666666666667</v>
      </c>
      <c r="BH59" s="147" cm="1">
        <f t="array" ref="BH59">INDEX($K:$P,ROW(),MATCH(BH$3,$K$2:$P$2,0))/12</f>
        <v>4166.666666666667</v>
      </c>
      <c r="BI59" s="147" cm="1">
        <f t="array" ref="BI59">INDEX($K:$P,ROW(),MATCH(BI$3,$K$2:$P$2,0))/12</f>
        <v>4166.666666666667</v>
      </c>
      <c r="BJ59" s="147" cm="1">
        <f t="array" ref="BJ59">INDEX($K:$P,ROW(),MATCH(BJ$3,$K$2:$P$2,0))/12</f>
        <v>4166.666666666667</v>
      </c>
      <c r="BK59" s="147" cm="1">
        <f t="array" ref="BK59">INDEX($K:$P,ROW(),MATCH(BK$3,$K$2:$P$2,0))/12</f>
        <v>4166.666666666667</v>
      </c>
      <c r="BL59" s="147" cm="1">
        <f t="array" ref="BL59">INDEX($K:$P,ROW(),MATCH(BL$3,$K$2:$P$2,0))/12</f>
        <v>4166.666666666667</v>
      </c>
      <c r="BM59" s="147" cm="1">
        <f t="array" ref="BM59">INDEX($K:$P,ROW(),MATCH(BM$3,$K$2:$P$2,0))/12</f>
        <v>4166.666666666667</v>
      </c>
      <c r="BN59" s="147" cm="1">
        <f t="array" ref="BN59">INDEX($K:$P,ROW(),MATCH(BN$3,$K$2:$P$2,0))/12</f>
        <v>4166.666666666667</v>
      </c>
      <c r="BO59" s="147" cm="1">
        <f t="array" ref="BO59">INDEX($K:$P,ROW(),MATCH(BO$3,$K$2:$P$2,0))/12</f>
        <v>4166.666666666667</v>
      </c>
      <c r="BP59" s="147" cm="1">
        <f t="array" ref="BP59">INDEX($K:$P,ROW(),MATCH(BP$3,$K$2:$P$2,0))/12</f>
        <v>4166.666666666667</v>
      </c>
      <c r="BQ59" s="147" cm="1">
        <f t="array" ref="BQ59">INDEX($K:$P,ROW(),MATCH(BQ$3,$K$2:$P$2,0))/12</f>
        <v>4166.666666666667</v>
      </c>
      <c r="BR59" s="147" cm="1">
        <f t="array" ref="BR59">INDEX($K:$P,ROW(),MATCH(BR$3,$K$2:$P$2,0))/12</f>
        <v>4166.666666666667</v>
      </c>
      <c r="BS59" s="147" cm="1">
        <f t="array" ref="BS59">INDEX($K:$P,ROW(),MATCH(BS$3,$K$2:$P$2,0))/12</f>
        <v>4166.666666666667</v>
      </c>
      <c r="BT59" s="147" cm="1">
        <f t="array" ref="BT59">INDEX($K:$P,ROW(),MATCH(BT$3,$K$2:$P$2,0))/12</f>
        <v>4166.666666666667</v>
      </c>
      <c r="BU59" s="147" cm="1">
        <f t="array" ref="BU59">INDEX($K:$P,ROW(),MATCH(BU$3,$K$2:$P$2,0))/12</f>
        <v>4166.666666666667</v>
      </c>
      <c r="BV59" s="147" cm="1">
        <f t="array" ref="BV59">INDEX($K:$P,ROW(),MATCH(BV$3,$K$2:$P$2,0))/12</f>
        <v>4166.666666666667</v>
      </c>
      <c r="BW59" s="147" cm="1">
        <f t="array" ref="BW59">INDEX($K:$P,ROW(),MATCH(BW$3,$K$2:$P$2,0))/12</f>
        <v>4166.666666666667</v>
      </c>
      <c r="BX59" s="147" cm="1">
        <f t="array" ref="BX59">INDEX($K:$P,ROW(),MATCH(BX$3,$K$2:$P$2,0))/12</f>
        <v>4166.666666666667</v>
      </c>
      <c r="BY59" s="147" cm="1">
        <f t="array" ref="BY59">INDEX($K:$P,ROW(),MATCH(BY$3,$K$2:$P$2,0))/12</f>
        <v>4166.666666666667</v>
      </c>
      <c r="BZ59" s="147" cm="1">
        <f t="array" ref="BZ59">INDEX($K:$P,ROW(),MATCH(BZ$3,$K$2:$P$2,0))/12</f>
        <v>4166.666666666667</v>
      </c>
      <c r="CA59" s="147" cm="1">
        <f t="array" ref="CA59">INDEX($K:$P,ROW(),MATCH(CA$3,$K$2:$P$2,0))/12</f>
        <v>4166.666666666667</v>
      </c>
      <c r="CB59" s="147" cm="1">
        <f t="array" ref="CB59">INDEX($K:$P,ROW(),MATCH(CB$3,$K$2:$P$2,0))/12</f>
        <v>4166.666666666667</v>
      </c>
      <c r="CC59" s="147" cm="1">
        <f t="array" ref="CC59">INDEX($K:$P,ROW(),MATCH(CC$3,$K$2:$P$2,0))/12</f>
        <v>4166.666666666667</v>
      </c>
      <c r="CD59" s="147" cm="1">
        <f t="array" ref="CD59">INDEX($K:$P,ROW(),MATCH(CD$3,$K$2:$P$2,0))/12</f>
        <v>4166.666666666667</v>
      </c>
      <c r="CE59" s="147" cm="1">
        <f t="array" ref="CE59">INDEX($K:$P,ROW(),MATCH(CE$3,$K$2:$P$2,0))/12</f>
        <v>4166.666666666667</v>
      </c>
      <c r="CF59" s="147" cm="1">
        <f t="array" ref="CF59">INDEX($K:$P,ROW(),MATCH(CF$3,$K$2:$P$2,0))/12</f>
        <v>4166.666666666667</v>
      </c>
      <c r="CG59" s="147" cm="1">
        <f t="array" ref="CG59">INDEX($K:$P,ROW(),MATCH(CG$3,$K$2:$P$2,0))/12</f>
        <v>4166.666666666667</v>
      </c>
      <c r="CH59" s="147" cm="1">
        <f t="array" ref="CH59">INDEX($K:$P,ROW(),MATCH(CH$3,$K$2:$P$2,0))/12</f>
        <v>4166.666666666667</v>
      </c>
      <c r="CI59" s="147" cm="1">
        <f t="array" ref="CI59">INDEX($K:$P,ROW(),MATCH(CI$3,$K$2:$P$2,0))/12</f>
        <v>4166.666666666667</v>
      </c>
      <c r="CJ59" s="147" cm="1">
        <f t="array" ref="CJ59">INDEX($K:$P,ROW(),MATCH(CJ$3,$K$2:$P$2,0))/12</f>
        <v>4166.666666666667</v>
      </c>
      <c r="CK59" s="147" cm="1">
        <f t="array" ref="CK59">INDEX($K:$P,ROW(),MATCH(CK$3,$K$2:$P$2,0))/12</f>
        <v>4166.666666666667</v>
      </c>
      <c r="CL59" s="147" cm="1">
        <f t="array" ref="CL59">INDEX($K:$P,ROW(),MATCH(CL$3,$K$2:$P$2,0))/12</f>
        <v>4166.666666666667</v>
      </c>
      <c r="CN59" s="73"/>
      <c r="CO59" s="147" t="e" cm="1">
        <f t="array" ref="CO59">INDEX($K:$P,ROW(),MATCH(CO$3,$K$2:$P$2,0))/CO$5</f>
        <v>#N/A</v>
      </c>
      <c r="CP59" s="147" t="e" cm="1">
        <f t="array" ref="CP59">INDEX($K:$P,ROW(),MATCH(CP$3,$K$2:$P$2,0))/CP$5</f>
        <v>#N/A</v>
      </c>
      <c r="CQ59" s="147" t="e" cm="1">
        <f t="array" ref="CQ59">INDEX($K:$P,ROW(),MATCH(CQ$3,$K$2:$P$2,0))/CQ$5</f>
        <v>#N/A</v>
      </c>
      <c r="CR59" s="147" t="e" cm="1">
        <f t="array" ref="CR59">INDEX($K:$P,ROW(),MATCH(CR$3,$K$2:$P$2,0))/CR$5</f>
        <v>#N/A</v>
      </c>
      <c r="CS59" s="147" t="e" cm="1">
        <f t="array" ref="CS59">INDEX($K:$P,ROW(),MATCH(CS$3,$K$2:$P$2,0))/CS$5</f>
        <v>#N/A</v>
      </c>
      <c r="CT59" s="147" t="e" cm="1">
        <f t="array" ref="CT59">INDEX($K:$P,ROW(),MATCH(CT$3,$K$2:$P$2,0))/CT$5</f>
        <v>#N/A</v>
      </c>
      <c r="CU59" s="147" t="e" cm="1">
        <f t="array" ref="CU59">INDEX($K:$P,ROW(),MATCH(CU$3,$K$2:$P$2,0))/CU$5</f>
        <v>#N/A</v>
      </c>
      <c r="CV59" s="147" t="e" cm="1">
        <f t="array" ref="CV59">INDEX($K:$P,ROW(),MATCH(CV$3,$K$2:$P$2,0))/CV$5</f>
        <v>#N/A</v>
      </c>
      <c r="CW59" s="147" t="e" cm="1">
        <f t="array" ref="CW59">INDEX($K:$P,ROW(),MATCH(CW$3,$K$2:$P$2,0))/CW$5</f>
        <v>#N/A</v>
      </c>
      <c r="CX59" s="147" t="e" cm="1">
        <f t="array" ref="CX59">INDEX($K:$P,ROW(),MATCH(CX$3,$K$2:$P$2,0))/CX$5</f>
        <v>#N/A</v>
      </c>
      <c r="CY59" s="147" t="e" cm="1">
        <f t="array" ref="CY59">INDEX($K:$P,ROW(),MATCH(CY$3,$K$2:$P$2,0))/CL$5</f>
        <v>#N/A</v>
      </c>
      <c r="CZ59" s="147" t="e" cm="1">
        <f t="array" ref="CZ59">INDEX($K:$P,ROW(),MATCH(CZ$3,$K$2:$P$2,0))/CZ$5</f>
        <v>#N/A</v>
      </c>
      <c r="DA59" s="147" t="e" cm="1">
        <f t="array" ref="DA59">INDEX($K:$P,ROW(),MATCH(DA$3,$K$2:$P$2,0))/DA$5</f>
        <v>#N/A</v>
      </c>
      <c r="DB59" s="147" t="e" cm="1">
        <f t="array" ref="DB59">INDEX($K:$P,ROW(),MATCH(DB$3,$K$2:$P$2,0))/DB$5</f>
        <v>#N/A</v>
      </c>
      <c r="DC59" s="147" t="e" cm="1">
        <f t="array" ref="DC59">INDEX($K:$P,ROW(),MATCH(DC$3,$K$2:$P$2,0))/DC$5</f>
        <v>#N/A</v>
      </c>
      <c r="DD59" s="147" t="e" cm="1">
        <f t="array" ref="DD59">INDEX($K:$P,ROW(),MATCH(DD$3,$K$2:$P$2,0))/DD$5</f>
        <v>#N/A</v>
      </c>
      <c r="DE59" s="147" t="e" cm="1">
        <f t="array" ref="DE59">INDEX($K:$P,ROW(),MATCH(DE$3,$K$2:$P$2,0))/DE$5</f>
        <v>#N/A</v>
      </c>
      <c r="DF59" s="147" t="e" cm="1">
        <f t="array" ref="DF59">INDEX($K:$P,ROW(),MATCH(DF$3,$K$2:$P$2,0))/DF$5</f>
        <v>#N/A</v>
      </c>
      <c r="DG59" s="147" t="e" cm="1">
        <f t="array" ref="DG59">INDEX($K:$P,ROW(),MATCH(DG$3,$K$2:$P$2,0))/DG$5</f>
        <v>#N/A</v>
      </c>
      <c r="DH59" s="147" t="e" cm="1">
        <f t="array" ref="DH59">INDEX($K:$P,ROW(),MATCH(DH$3,$K$2:$P$2,0))/DH$5</f>
        <v>#N/A</v>
      </c>
      <c r="DI59" s="147" t="e" cm="1">
        <f t="array" ref="DI59">INDEX($K:$P,ROW(),MATCH(DI$3,$K$2:$P$2,0))/DI$5</f>
        <v>#N/A</v>
      </c>
      <c r="DJ59" s="147" t="e" cm="1">
        <f t="array" ref="DJ59">INDEX($K:$P,ROW(),MATCH(DJ$3,$K$2:$P$2,0))/DJ$5</f>
        <v>#N/A</v>
      </c>
      <c r="DK59" s="147" t="e" cm="1">
        <f t="array" ref="DK59">INDEX($K:$P,ROW(),MATCH(DK$3,$K$2:$P$2,0))/DK$5</f>
        <v>#N/A</v>
      </c>
      <c r="DL59" s="147" t="e" cm="1">
        <f t="array" ref="DL59">INDEX($K:$P,ROW(),MATCH(DL$3,$K$2:$P$2,0))/DL$5</f>
        <v>#N/A</v>
      </c>
    </row>
    <row r="60" spans="1:116" x14ac:dyDescent="0.35">
      <c r="B60" t="str">
        <f t="shared" si="41"/>
        <v>60 SALESQUOTA-ER</v>
      </c>
      <c r="D60" t="s">
        <v>448</v>
      </c>
      <c r="E60" s="8" t="str">
        <f t="shared" si="40"/>
        <v>60 SALESQUOTA-ER</v>
      </c>
      <c r="G60" s="145" t="s">
        <v>452</v>
      </c>
      <c r="H60" s="31"/>
      <c r="I60" s="73"/>
      <c r="J60" s="73"/>
      <c r="K60" s="16">
        <v>0.05</v>
      </c>
      <c r="L60" s="183">
        <v>0.05</v>
      </c>
      <c r="M60" s="183">
        <v>0.05</v>
      </c>
      <c r="N60" s="183">
        <v>0.05</v>
      </c>
      <c r="O60" s="183">
        <v>0.05</v>
      </c>
      <c r="P60" s="183">
        <v>0.05</v>
      </c>
      <c r="R60" s="38"/>
      <c r="S60" s="150" cm="1">
        <f t="array" ref="S60">INDEX($K:$P,ROW(),MATCH(S$3,$K$2:$P$2,0))</f>
        <v>0.05</v>
      </c>
      <c r="T60" s="150" cm="1">
        <f t="array" ref="T60">INDEX($K:$P,ROW(),MATCH(T$3,$K$2:$P$2,0))</f>
        <v>0.05</v>
      </c>
      <c r="U60" s="150" cm="1">
        <f t="array" ref="U60">INDEX($K:$P,ROW(),MATCH(U$3,$K$2:$P$2,0))</f>
        <v>0.05</v>
      </c>
      <c r="V60" s="150" cm="1">
        <f t="array" ref="V60">INDEX($K:$P,ROW(),MATCH(V$3,$K$2:$P$2,0))</f>
        <v>0.05</v>
      </c>
      <c r="W60" s="150" cm="1">
        <f t="array" ref="W60">INDEX($K:$P,ROW(),MATCH(W$3,$K$2:$P$2,0))</f>
        <v>0.05</v>
      </c>
      <c r="X60" s="150" cm="1">
        <f t="array" ref="X60">INDEX($K:$P,ROW(),MATCH(X$3,$K$2:$P$2,0))</f>
        <v>0.05</v>
      </c>
      <c r="Y60" s="150" cm="1">
        <f t="array" ref="Y60">INDEX($K:$P,ROW(),MATCH(Y$3,$K$2:$P$2,0))</f>
        <v>0.05</v>
      </c>
      <c r="Z60" s="150" cm="1">
        <f t="array" ref="Z60">INDEX($K:$P,ROW(),MATCH(Z$3,$K$2:$P$2,0))</f>
        <v>0.05</v>
      </c>
      <c r="AA60" s="150" cm="1">
        <f t="array" ref="AA60">INDEX($K:$P,ROW(),MATCH(AA$3,$K$2:$P$2,0))</f>
        <v>0.05</v>
      </c>
      <c r="AB60" s="150" cm="1">
        <f t="array" ref="AB60">INDEX($K:$P,ROW(),MATCH(AB$3,$K$2:$P$2,0))</f>
        <v>0.05</v>
      </c>
      <c r="AC60" s="150" cm="1">
        <f t="array" ref="AC60">INDEX($K:$P,ROW(),MATCH(AC$3,$K$2:$P$2,0))</f>
        <v>0.05</v>
      </c>
      <c r="AD60" s="150" cm="1">
        <f t="array" ref="AD60">INDEX($K:$P,ROW(),MATCH(AD$3,$K$2:$P$2,0))</f>
        <v>0.05</v>
      </c>
      <c r="AE60" s="150" cm="1">
        <f t="array" ref="AE60">INDEX($K:$P,ROW(),MATCH(AE$3,$K$2:$P$2,0))</f>
        <v>0.05</v>
      </c>
      <c r="AF60" s="150" cm="1">
        <f t="array" ref="AF60">INDEX($K:$P,ROW(),MATCH(AF$3,$K$2:$P$2,0))</f>
        <v>0.05</v>
      </c>
      <c r="AG60" s="150" cm="1">
        <f t="array" ref="AG60">INDEX($K:$P,ROW(),MATCH(AG$3,$K$2:$P$2,0))</f>
        <v>0.05</v>
      </c>
      <c r="AH60" s="150" cm="1">
        <f t="array" ref="AH60">INDEX($K:$P,ROW(),MATCH(AH$3,$K$2:$P$2,0))</f>
        <v>0.05</v>
      </c>
      <c r="AI60" s="150" cm="1">
        <f t="array" ref="AI60">INDEX($K:$P,ROW(),MATCH(AI$3,$K$2:$P$2,0))</f>
        <v>0.05</v>
      </c>
      <c r="AJ60" s="150" cm="1">
        <f t="array" ref="AJ60">INDEX($K:$P,ROW(),MATCH(AJ$3,$K$2:$P$2,0))</f>
        <v>0.05</v>
      </c>
      <c r="AK60" s="150" cm="1">
        <f t="array" ref="AK60">INDEX($K:$P,ROW(),MATCH(AK$3,$K$2:$P$2,0))</f>
        <v>0.05</v>
      </c>
      <c r="AL60" s="150" cm="1">
        <f t="array" ref="AL60">INDEX($K:$P,ROW(),MATCH(AL$3,$K$2:$P$2,0))</f>
        <v>0.05</v>
      </c>
      <c r="AM60" s="150" cm="1">
        <f t="array" ref="AM60">INDEX($K:$P,ROW(),MATCH(AM$3,$K$2:$P$2,0))</f>
        <v>0.05</v>
      </c>
      <c r="AN60" s="150" cm="1">
        <f t="array" ref="AN60">INDEX($K:$P,ROW(),MATCH(AN$3,$K$2:$P$2,0))</f>
        <v>0.05</v>
      </c>
      <c r="AO60" s="150" cm="1">
        <f t="array" ref="AO60">INDEX($K:$P,ROW(),MATCH(AO$3,$K$2:$P$2,0))</f>
        <v>0.05</v>
      </c>
      <c r="AP60" s="150" cm="1">
        <f t="array" ref="AP60">INDEX($K:$P,ROW(),MATCH(AP$3,$K$2:$P$2,0))</f>
        <v>0.05</v>
      </c>
      <c r="AQ60" s="150" cm="1">
        <f t="array" ref="AQ60">INDEX($K:$P,ROW(),MATCH(AQ$3,$K$2:$P$2,0))</f>
        <v>0.05</v>
      </c>
      <c r="AR60" s="150" cm="1">
        <f t="array" ref="AR60">INDEX($K:$P,ROW(),MATCH(AR$3,$K$2:$P$2,0))</f>
        <v>0.05</v>
      </c>
      <c r="AS60" s="150" cm="1">
        <f t="array" ref="AS60">INDEX($K:$P,ROW(),MATCH(AS$3,$K$2:$P$2,0))</f>
        <v>0.05</v>
      </c>
      <c r="AT60" s="150" cm="1">
        <f t="array" ref="AT60">INDEX($K:$P,ROW(),MATCH(AT$3,$K$2:$P$2,0))</f>
        <v>0.05</v>
      </c>
      <c r="AU60" s="150" cm="1">
        <f t="array" ref="AU60">INDEX($K:$P,ROW(),MATCH(AU$3,$K$2:$P$2,0))</f>
        <v>0.05</v>
      </c>
      <c r="AV60" s="150" cm="1">
        <f t="array" ref="AV60">INDEX($K:$P,ROW(),MATCH(AV$3,$K$2:$P$2,0))</f>
        <v>0.05</v>
      </c>
      <c r="AW60" s="150" cm="1">
        <f t="array" ref="AW60">INDEX($K:$P,ROW(),MATCH(AW$3,$K$2:$P$2,0))</f>
        <v>0.05</v>
      </c>
      <c r="AX60" s="150" cm="1">
        <f t="array" ref="AX60">INDEX($K:$P,ROW(),MATCH(AX$3,$K$2:$P$2,0))</f>
        <v>0.05</v>
      </c>
      <c r="AY60" s="150" cm="1">
        <f t="array" ref="AY60">INDEX($K:$P,ROW(),MATCH(AY$3,$K$2:$P$2,0))</f>
        <v>0.05</v>
      </c>
      <c r="AZ60" s="150" cm="1">
        <f t="array" ref="AZ60">INDEX($K:$P,ROW(),MATCH(AZ$3,$K$2:$P$2,0))</f>
        <v>0.05</v>
      </c>
      <c r="BA60" s="150" cm="1">
        <f t="array" ref="BA60">INDEX($K:$P,ROW(),MATCH(BA$3,$K$2:$P$2,0))</f>
        <v>0.05</v>
      </c>
      <c r="BB60" s="150" cm="1">
        <f t="array" ref="BB60">INDEX($K:$P,ROW(),MATCH(BB$3,$K$2:$P$2,0))</f>
        <v>0.05</v>
      </c>
      <c r="BC60" s="150" cm="1">
        <f t="array" ref="BC60">INDEX($K:$P,ROW(),MATCH(BC$3,$K$2:$P$2,0))</f>
        <v>0.05</v>
      </c>
      <c r="BD60" s="150" cm="1">
        <f t="array" ref="BD60">INDEX($K:$P,ROW(),MATCH(BD$3,$K$2:$P$2,0))</f>
        <v>0.05</v>
      </c>
      <c r="BE60" s="150" cm="1">
        <f t="array" ref="BE60">INDEX($K:$P,ROW(),MATCH(BE$3,$K$2:$P$2,0))</f>
        <v>0.05</v>
      </c>
      <c r="BF60" s="150" cm="1">
        <f t="array" ref="BF60">INDEX($K:$P,ROW(),MATCH(BF$3,$K$2:$P$2,0))</f>
        <v>0.05</v>
      </c>
      <c r="BG60" s="150" cm="1">
        <f t="array" ref="BG60">INDEX($K:$P,ROW(),MATCH(BG$3,$K$2:$P$2,0))</f>
        <v>0.05</v>
      </c>
      <c r="BH60" s="150" cm="1">
        <f t="array" ref="BH60">INDEX($K:$P,ROW(),MATCH(BH$3,$K$2:$P$2,0))</f>
        <v>0.05</v>
      </c>
      <c r="BI60" s="150" cm="1">
        <f t="array" ref="BI60">INDEX($K:$P,ROW(),MATCH(BI$3,$K$2:$P$2,0))</f>
        <v>0.05</v>
      </c>
      <c r="BJ60" s="150" cm="1">
        <f t="array" ref="BJ60">INDEX($K:$P,ROW(),MATCH(BJ$3,$K$2:$P$2,0))</f>
        <v>0.05</v>
      </c>
      <c r="BK60" s="150" cm="1">
        <f t="array" ref="BK60">INDEX($K:$P,ROW(),MATCH(BK$3,$K$2:$P$2,0))</f>
        <v>0.05</v>
      </c>
      <c r="BL60" s="150" cm="1">
        <f t="array" ref="BL60">INDEX($K:$P,ROW(),MATCH(BL$3,$K$2:$P$2,0))</f>
        <v>0.05</v>
      </c>
      <c r="BM60" s="150" cm="1">
        <f t="array" ref="BM60">INDEX($K:$P,ROW(),MATCH(BM$3,$K$2:$P$2,0))</f>
        <v>0.05</v>
      </c>
      <c r="BN60" s="150" cm="1">
        <f t="array" ref="BN60">INDEX($K:$P,ROW(),MATCH(BN$3,$K$2:$P$2,0))</f>
        <v>0.05</v>
      </c>
      <c r="BO60" s="150" cm="1">
        <f t="array" ref="BO60">INDEX($K:$P,ROW(),MATCH(BO$3,$K$2:$P$2,0))</f>
        <v>0.05</v>
      </c>
      <c r="BP60" s="150" cm="1">
        <f t="array" ref="BP60">INDEX($K:$P,ROW(),MATCH(BP$3,$K$2:$P$2,0))</f>
        <v>0.05</v>
      </c>
      <c r="BQ60" s="150" cm="1">
        <f t="array" ref="BQ60">INDEX($K:$P,ROW(),MATCH(BQ$3,$K$2:$P$2,0))</f>
        <v>0.05</v>
      </c>
      <c r="BR60" s="150" cm="1">
        <f t="array" ref="BR60">INDEX($K:$P,ROW(),MATCH(BR$3,$K$2:$P$2,0))</f>
        <v>0.05</v>
      </c>
      <c r="BS60" s="150" cm="1">
        <f t="array" ref="BS60">INDEX($K:$P,ROW(),MATCH(BS$3,$K$2:$P$2,0))</f>
        <v>0.05</v>
      </c>
      <c r="BT60" s="150" cm="1">
        <f t="array" ref="BT60">INDEX($K:$P,ROW(),MATCH(BT$3,$K$2:$P$2,0))</f>
        <v>0.05</v>
      </c>
      <c r="BU60" s="150" cm="1">
        <f t="array" ref="BU60">INDEX($K:$P,ROW(),MATCH(BU$3,$K$2:$P$2,0))</f>
        <v>0.05</v>
      </c>
      <c r="BV60" s="150" cm="1">
        <f t="array" ref="BV60">INDEX($K:$P,ROW(),MATCH(BV$3,$K$2:$P$2,0))</f>
        <v>0.05</v>
      </c>
      <c r="BW60" s="150" cm="1">
        <f t="array" ref="BW60">INDEX($K:$P,ROW(),MATCH(BW$3,$K$2:$P$2,0))</f>
        <v>0.05</v>
      </c>
      <c r="BX60" s="150" cm="1">
        <f t="array" ref="BX60">INDEX($K:$P,ROW(),MATCH(BX$3,$K$2:$P$2,0))</f>
        <v>0.05</v>
      </c>
      <c r="BY60" s="150" cm="1">
        <f t="array" ref="BY60">INDEX($K:$P,ROW(),MATCH(BY$3,$K$2:$P$2,0))</f>
        <v>0.05</v>
      </c>
      <c r="BZ60" s="150" cm="1">
        <f t="array" ref="BZ60">INDEX($K:$P,ROW(),MATCH(BZ$3,$K$2:$P$2,0))</f>
        <v>0.05</v>
      </c>
      <c r="CA60" s="150" cm="1">
        <f t="array" ref="CA60">INDEX($K:$P,ROW(),MATCH(CA$3,$K$2:$P$2,0))</f>
        <v>0.05</v>
      </c>
      <c r="CB60" s="150" cm="1">
        <f t="array" ref="CB60">INDEX($K:$P,ROW(),MATCH(CB$3,$K$2:$P$2,0))</f>
        <v>0.05</v>
      </c>
      <c r="CC60" s="150" cm="1">
        <f t="array" ref="CC60">INDEX($K:$P,ROW(),MATCH(CC$3,$K$2:$P$2,0))</f>
        <v>0.05</v>
      </c>
      <c r="CD60" s="150" cm="1">
        <f t="array" ref="CD60">INDEX($K:$P,ROW(),MATCH(CD$3,$K$2:$P$2,0))</f>
        <v>0.05</v>
      </c>
      <c r="CE60" s="150" cm="1">
        <f t="array" ref="CE60">INDEX($K:$P,ROW(),MATCH(CE$3,$K$2:$P$2,0))</f>
        <v>0.05</v>
      </c>
      <c r="CF60" s="150" cm="1">
        <f t="array" ref="CF60">INDEX($K:$P,ROW(),MATCH(CF$3,$K$2:$P$2,0))</f>
        <v>0.05</v>
      </c>
      <c r="CG60" s="150" cm="1">
        <f t="array" ref="CG60">INDEX($K:$P,ROW(),MATCH(CG$3,$K$2:$P$2,0))</f>
        <v>0.05</v>
      </c>
      <c r="CH60" s="150" cm="1">
        <f t="array" ref="CH60">INDEX($K:$P,ROW(),MATCH(CH$3,$K$2:$P$2,0))</f>
        <v>0.05</v>
      </c>
      <c r="CI60" s="150" cm="1">
        <f t="array" ref="CI60">INDEX($K:$P,ROW(),MATCH(CI$3,$K$2:$P$2,0))</f>
        <v>0.05</v>
      </c>
      <c r="CJ60" s="150" cm="1">
        <f t="array" ref="CJ60">INDEX($K:$P,ROW(),MATCH(CJ$3,$K$2:$P$2,0))</f>
        <v>0.05</v>
      </c>
      <c r="CK60" s="150" cm="1">
        <f t="array" ref="CK60">INDEX($K:$P,ROW(),MATCH(CK$3,$K$2:$P$2,0))</f>
        <v>0.05</v>
      </c>
      <c r="CL60" s="150" cm="1">
        <f t="array" ref="CL60">INDEX($K:$P,ROW(),MATCH(CL$3,$K$2:$P$2,0))</f>
        <v>0.05</v>
      </c>
      <c r="CN60" s="73"/>
      <c r="CO60" s="150" t="e" cm="1">
        <f t="array" ref="CO60">INDEX($K:$P,ROW(),MATCH(CO$3,$K$2:$P$2,0))</f>
        <v>#N/A</v>
      </c>
      <c r="CP60" s="150" t="e" cm="1">
        <f t="array" ref="CP60">INDEX($K:$P,ROW(),MATCH(CP$3,$K$2:$P$2,0))</f>
        <v>#N/A</v>
      </c>
      <c r="CQ60" s="150" t="e" cm="1">
        <f t="array" ref="CQ60">INDEX($K:$P,ROW(),MATCH(CQ$3,$K$2:$P$2,0))</f>
        <v>#N/A</v>
      </c>
      <c r="CR60" s="150" t="e" cm="1">
        <f t="array" ref="CR60">INDEX($K:$P,ROW(),MATCH(CR$3,$K$2:$P$2,0))</f>
        <v>#N/A</v>
      </c>
      <c r="CS60" s="150" t="e" cm="1">
        <f t="array" ref="CS60">INDEX($K:$P,ROW(),MATCH(CS$3,$K$2:$P$2,0))</f>
        <v>#N/A</v>
      </c>
      <c r="CT60" s="150" t="e" cm="1">
        <f t="array" ref="CT60">INDEX($K:$P,ROW(),MATCH(CT$3,$K$2:$P$2,0))</f>
        <v>#N/A</v>
      </c>
      <c r="CU60" s="150" t="e" cm="1">
        <f t="array" ref="CU60">INDEX($K:$P,ROW(),MATCH(CU$3,$K$2:$P$2,0))</f>
        <v>#N/A</v>
      </c>
      <c r="CV60" s="150" t="e" cm="1">
        <f t="array" ref="CV60">INDEX($K:$P,ROW(),MATCH(CV$3,$K$2:$P$2,0))</f>
        <v>#N/A</v>
      </c>
      <c r="CW60" s="150" t="e" cm="1">
        <f t="array" ref="CW60">INDEX($K:$P,ROW(),MATCH(CW$3,$K$2:$P$2,0))</f>
        <v>#N/A</v>
      </c>
      <c r="CX60" s="150" t="e" cm="1">
        <f t="array" ref="CX60">INDEX($K:$P,ROW(),MATCH(CX$3,$K$2:$P$2,0))</f>
        <v>#N/A</v>
      </c>
      <c r="CY60" s="150" t="e" cm="1">
        <f t="array" ref="CY60">INDEX($K:$P,ROW(),MATCH(CY$3,$K$2:$P$2,0))</f>
        <v>#N/A</v>
      </c>
      <c r="CZ60" s="150" t="e" cm="1">
        <f t="array" ref="CZ60">INDEX($K:$P,ROW(),MATCH(CZ$3,$K$2:$P$2,0))</f>
        <v>#N/A</v>
      </c>
      <c r="DA60" s="150" t="e" cm="1">
        <f t="array" ref="DA60">INDEX($K:$P,ROW(),MATCH(DA$3,$K$2:$P$2,0))</f>
        <v>#N/A</v>
      </c>
      <c r="DB60" s="150" t="e" cm="1">
        <f t="array" ref="DB60">INDEX($K:$P,ROW(),MATCH(DB$3,$K$2:$P$2,0))</f>
        <v>#N/A</v>
      </c>
      <c r="DC60" s="150" t="e" cm="1">
        <f t="array" ref="DC60">INDEX($K:$P,ROW(),MATCH(DC$3,$K$2:$P$2,0))</f>
        <v>#N/A</v>
      </c>
      <c r="DD60" s="150" t="e" cm="1">
        <f t="array" ref="DD60">INDEX($K:$P,ROW(),MATCH(DD$3,$K$2:$P$2,0))</f>
        <v>#N/A</v>
      </c>
      <c r="DE60" s="150" t="e" cm="1">
        <f t="array" ref="DE60">INDEX($K:$P,ROW(),MATCH(DE$3,$K$2:$P$2,0))</f>
        <v>#N/A</v>
      </c>
      <c r="DF60" s="150" t="e" cm="1">
        <f t="array" ref="DF60">INDEX($K:$P,ROW(),MATCH(DF$3,$K$2:$P$2,0))</f>
        <v>#N/A</v>
      </c>
      <c r="DG60" s="150" t="e" cm="1">
        <f t="array" ref="DG60">INDEX($K:$P,ROW(),MATCH(DG$3,$K$2:$P$2,0))</f>
        <v>#N/A</v>
      </c>
      <c r="DH60" s="150" t="e" cm="1">
        <f t="array" ref="DH60">INDEX($K:$P,ROW(),MATCH(DH$3,$K$2:$P$2,0))</f>
        <v>#N/A</v>
      </c>
      <c r="DI60" s="150" t="e" cm="1">
        <f t="array" ref="DI60">INDEX($K:$P,ROW(),MATCH(DI$3,$K$2:$P$2,0))</f>
        <v>#N/A</v>
      </c>
      <c r="DJ60" s="150" t="e" cm="1">
        <f t="array" ref="DJ60">INDEX($K:$P,ROW(),MATCH(DJ$3,$K$2:$P$2,0))</f>
        <v>#N/A</v>
      </c>
      <c r="DK60" s="150" t="e" cm="1">
        <f t="array" ref="DK60">INDEX($K:$P,ROW(),MATCH(DK$3,$K$2:$P$2,0))</f>
        <v>#N/A</v>
      </c>
      <c r="DL60" s="150" t="e" cm="1">
        <f t="array" ref="DL60">INDEX($K:$P,ROW(),MATCH(DL$3,$K$2:$P$2,0))</f>
        <v>#N/A</v>
      </c>
    </row>
    <row r="61" spans="1:116" x14ac:dyDescent="0.35">
      <c r="B61" t="str">
        <f t="shared" si="41"/>
        <v>61 SALESQUOTA-ER</v>
      </c>
      <c r="D61" t="s">
        <v>448</v>
      </c>
      <c r="E61" s="8" t="str">
        <f t="shared" si="40"/>
        <v>61 SALESQUOTA-ER</v>
      </c>
      <c r="G61" s="145" t="s">
        <v>215</v>
      </c>
      <c r="H61" s="184">
        <v>0.2</v>
      </c>
      <c r="I61" s="73"/>
      <c r="J61" s="73"/>
      <c r="K61" s="16"/>
      <c r="L61" s="16"/>
      <c r="M61" s="16"/>
      <c r="N61" s="16"/>
      <c r="O61" s="16"/>
      <c r="P61" s="16"/>
      <c r="R61" s="38"/>
      <c r="S61" s="182"/>
      <c r="T61" s="182"/>
      <c r="U61" s="182"/>
      <c r="V61" s="182"/>
      <c r="W61" s="182"/>
      <c r="X61" s="182"/>
      <c r="Y61" s="182"/>
      <c r="Z61" s="182"/>
      <c r="AA61" s="182"/>
      <c r="AB61" s="182"/>
      <c r="AC61" s="182"/>
      <c r="AD61" s="182"/>
      <c r="AE61" s="182"/>
      <c r="AF61" s="182"/>
      <c r="AG61" s="182"/>
      <c r="AH61" s="182"/>
      <c r="AI61" s="182"/>
      <c r="AJ61" s="182"/>
      <c r="AK61" s="182"/>
      <c r="AL61" s="182"/>
      <c r="AM61" s="182"/>
      <c r="AN61" s="182"/>
      <c r="AO61" s="182"/>
      <c r="AP61" s="182"/>
      <c r="AQ61" s="182"/>
      <c r="AR61" s="182"/>
      <c r="AS61" s="182"/>
      <c r="AT61" s="182"/>
      <c r="AU61" s="182"/>
      <c r="AV61" s="182"/>
      <c r="AW61" s="182"/>
      <c r="AX61" s="182"/>
      <c r="AY61" s="182"/>
      <c r="AZ61" s="182"/>
      <c r="BA61" s="182"/>
      <c r="BB61" s="182"/>
      <c r="BC61" s="182"/>
      <c r="BD61" s="182"/>
      <c r="BE61" s="182"/>
      <c r="BF61" s="182"/>
      <c r="BG61" s="182"/>
      <c r="BH61" s="182"/>
      <c r="BI61" s="182"/>
      <c r="BJ61" s="182"/>
      <c r="BK61" s="182"/>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c r="CI61" s="182"/>
      <c r="CJ61" s="182"/>
      <c r="CK61" s="182"/>
      <c r="CL61" s="182"/>
      <c r="CN61" s="73"/>
      <c r="CO61" s="182"/>
      <c r="CP61" s="182"/>
      <c r="CQ61" s="182"/>
      <c r="CR61" s="182"/>
      <c r="CS61" s="182"/>
      <c r="CT61" s="182"/>
      <c r="CU61" s="182"/>
      <c r="CV61" s="182"/>
      <c r="CW61" s="182"/>
      <c r="CX61" s="182"/>
      <c r="CY61" s="182"/>
      <c r="CZ61" s="182"/>
      <c r="DA61" s="182"/>
      <c r="DB61" s="182"/>
      <c r="DC61" s="182"/>
      <c r="DD61" s="182"/>
      <c r="DE61" s="182"/>
      <c r="DF61" s="182"/>
      <c r="DG61" s="182"/>
      <c r="DH61" s="182"/>
      <c r="DI61" s="182"/>
      <c r="DJ61" s="182"/>
      <c r="DK61" s="182"/>
      <c r="DL61" s="182"/>
    </row>
    <row r="62" spans="1:116" x14ac:dyDescent="0.35">
      <c r="B62" t="str">
        <f t="shared" si="41"/>
        <v>62 SALESQUOTA-ER</v>
      </c>
      <c r="C62" t="s">
        <v>203</v>
      </c>
      <c r="D62" t="s">
        <v>448</v>
      </c>
      <c r="E62" s="8" t="str">
        <f t="shared" si="40"/>
        <v>62 SALESQUOTA-ER</v>
      </c>
      <c r="G62" s="126" t="str">
        <f>"Sales payroll and benefits - "&amp;SUBSTITUTE(G52,":","")</f>
        <v>Sales payroll and benefits - Sales quota driven</v>
      </c>
      <c r="H62" s="31"/>
      <c r="I62" s="73"/>
      <c r="J62" s="73"/>
      <c r="K62" s="63">
        <f t="shared" ref="K62:P62" si="48">SUMIF($3:$3,K$2,62:62)</f>
        <v>-95000</v>
      </c>
      <c r="L62" s="63">
        <f t="shared" si="48"/>
        <v>-112500</v>
      </c>
      <c r="M62" s="63">
        <f t="shared" si="48"/>
        <v>-129999.99999999996</v>
      </c>
      <c r="N62" s="63">
        <f t="shared" si="48"/>
        <v>-147500</v>
      </c>
      <c r="O62" s="63">
        <f t="shared" si="48"/>
        <v>-165000</v>
      </c>
      <c r="P62" s="63">
        <f t="shared" si="48"/>
        <v>-182500.00000000003</v>
      </c>
      <c r="R62" s="38"/>
      <c r="S62" s="33">
        <f t="shared" ref="S62:AX62" si="49">-(S59*(1+$H61)+S60*S56)</f>
        <v>-7916.6666666666661</v>
      </c>
      <c r="T62" s="33">
        <f t="shared" si="49"/>
        <v>-7916.6666666666661</v>
      </c>
      <c r="U62" s="33">
        <f t="shared" si="49"/>
        <v>-7916.6666666666661</v>
      </c>
      <c r="V62" s="33">
        <f t="shared" si="49"/>
        <v>-7916.6666666666661</v>
      </c>
      <c r="W62" s="33">
        <f t="shared" si="49"/>
        <v>-7916.6666666666661</v>
      </c>
      <c r="X62" s="33">
        <f t="shared" si="49"/>
        <v>-7916.6666666666661</v>
      </c>
      <c r="Y62" s="33">
        <f t="shared" si="49"/>
        <v>-7916.6666666666661</v>
      </c>
      <c r="Z62" s="33">
        <f t="shared" si="49"/>
        <v>-7916.6666666666661</v>
      </c>
      <c r="AA62" s="33">
        <f t="shared" si="49"/>
        <v>-7916.6666666666661</v>
      </c>
      <c r="AB62" s="33">
        <f t="shared" si="49"/>
        <v>-7916.6666666666661</v>
      </c>
      <c r="AC62" s="33">
        <f t="shared" si="49"/>
        <v>-7916.6666666666661</v>
      </c>
      <c r="AD62" s="33">
        <f t="shared" si="49"/>
        <v>-7916.6666666666661</v>
      </c>
      <c r="AE62" s="33">
        <f t="shared" si="49"/>
        <v>-9375</v>
      </c>
      <c r="AF62" s="33">
        <f t="shared" si="49"/>
        <v>-9375</v>
      </c>
      <c r="AG62" s="33">
        <f t="shared" si="49"/>
        <v>-9375</v>
      </c>
      <c r="AH62" s="33">
        <f t="shared" si="49"/>
        <v>-9375</v>
      </c>
      <c r="AI62" s="33">
        <f t="shared" si="49"/>
        <v>-9375</v>
      </c>
      <c r="AJ62" s="33">
        <f t="shared" si="49"/>
        <v>-9375</v>
      </c>
      <c r="AK62" s="33">
        <f t="shared" si="49"/>
        <v>-9375</v>
      </c>
      <c r="AL62" s="33">
        <f t="shared" si="49"/>
        <v>-9375</v>
      </c>
      <c r="AM62" s="33">
        <f t="shared" si="49"/>
        <v>-9375</v>
      </c>
      <c r="AN62" s="33">
        <f t="shared" si="49"/>
        <v>-9375</v>
      </c>
      <c r="AO62" s="33">
        <f t="shared" si="49"/>
        <v>-9375</v>
      </c>
      <c r="AP62" s="33">
        <f t="shared" si="49"/>
        <v>-9375</v>
      </c>
      <c r="AQ62" s="33">
        <f t="shared" si="49"/>
        <v>-10833.333333333332</v>
      </c>
      <c r="AR62" s="33">
        <f t="shared" si="49"/>
        <v>-10833.333333333332</v>
      </c>
      <c r="AS62" s="33">
        <f t="shared" si="49"/>
        <v>-10833.333333333332</v>
      </c>
      <c r="AT62" s="33">
        <f t="shared" si="49"/>
        <v>-10833.333333333332</v>
      </c>
      <c r="AU62" s="33">
        <f t="shared" si="49"/>
        <v>-10833.333333333332</v>
      </c>
      <c r="AV62" s="33">
        <f t="shared" si="49"/>
        <v>-10833.333333333332</v>
      </c>
      <c r="AW62" s="33">
        <f t="shared" si="49"/>
        <v>-10833.333333333332</v>
      </c>
      <c r="AX62" s="33">
        <f t="shared" si="49"/>
        <v>-10833.333333333332</v>
      </c>
      <c r="AY62" s="33">
        <f t="shared" ref="AY62:CD62" si="50">-(AY59*(1+$H61)+AY60*AY56)</f>
        <v>-10833.333333333332</v>
      </c>
      <c r="AZ62" s="33">
        <f t="shared" si="50"/>
        <v>-10833.333333333332</v>
      </c>
      <c r="BA62" s="33">
        <f t="shared" si="50"/>
        <v>-10833.333333333332</v>
      </c>
      <c r="BB62" s="33">
        <f t="shared" si="50"/>
        <v>-10833.333333333332</v>
      </c>
      <c r="BC62" s="33">
        <f t="shared" si="50"/>
        <v>-12291.666666666666</v>
      </c>
      <c r="BD62" s="33">
        <f t="shared" si="50"/>
        <v>-12291.666666666666</v>
      </c>
      <c r="BE62" s="33">
        <f t="shared" si="50"/>
        <v>-12291.666666666666</v>
      </c>
      <c r="BF62" s="33">
        <f t="shared" si="50"/>
        <v>-12291.666666666666</v>
      </c>
      <c r="BG62" s="33">
        <f t="shared" si="50"/>
        <v>-12291.666666666666</v>
      </c>
      <c r="BH62" s="33">
        <f t="shared" si="50"/>
        <v>-12291.666666666666</v>
      </c>
      <c r="BI62" s="33">
        <f t="shared" si="50"/>
        <v>-12291.666666666666</v>
      </c>
      <c r="BJ62" s="33">
        <f t="shared" si="50"/>
        <v>-12291.666666666666</v>
      </c>
      <c r="BK62" s="33">
        <f t="shared" si="50"/>
        <v>-12291.666666666666</v>
      </c>
      <c r="BL62" s="33">
        <f t="shared" si="50"/>
        <v>-12291.666666666666</v>
      </c>
      <c r="BM62" s="33">
        <f t="shared" si="50"/>
        <v>-12291.666666666666</v>
      </c>
      <c r="BN62" s="33">
        <f t="shared" si="50"/>
        <v>-12291.666666666666</v>
      </c>
      <c r="BO62" s="33">
        <f t="shared" si="50"/>
        <v>-13750</v>
      </c>
      <c r="BP62" s="33">
        <f t="shared" si="50"/>
        <v>-13750</v>
      </c>
      <c r="BQ62" s="33">
        <f t="shared" si="50"/>
        <v>-13750</v>
      </c>
      <c r="BR62" s="33">
        <f t="shared" si="50"/>
        <v>-13750</v>
      </c>
      <c r="BS62" s="33">
        <f t="shared" si="50"/>
        <v>-13750</v>
      </c>
      <c r="BT62" s="33">
        <f t="shared" si="50"/>
        <v>-13750</v>
      </c>
      <c r="BU62" s="33">
        <f t="shared" si="50"/>
        <v>-13750</v>
      </c>
      <c r="BV62" s="33">
        <f t="shared" si="50"/>
        <v>-13750</v>
      </c>
      <c r="BW62" s="33">
        <f t="shared" si="50"/>
        <v>-13750</v>
      </c>
      <c r="BX62" s="33">
        <f t="shared" si="50"/>
        <v>-13750</v>
      </c>
      <c r="BY62" s="33">
        <f t="shared" si="50"/>
        <v>-13750</v>
      </c>
      <c r="BZ62" s="33">
        <f t="shared" si="50"/>
        <v>-13750</v>
      </c>
      <c r="CA62" s="33">
        <f t="shared" si="50"/>
        <v>-15208.333333333334</v>
      </c>
      <c r="CB62" s="33">
        <f t="shared" si="50"/>
        <v>-15208.333333333334</v>
      </c>
      <c r="CC62" s="33">
        <f t="shared" si="50"/>
        <v>-15208.333333333334</v>
      </c>
      <c r="CD62" s="33">
        <f t="shared" si="50"/>
        <v>-15208.333333333334</v>
      </c>
      <c r="CE62" s="33">
        <f t="shared" ref="CE62:CL62" si="51">-(CE59*(1+$H61)+CE60*CE56)</f>
        <v>-15208.333333333334</v>
      </c>
      <c r="CF62" s="33">
        <f t="shared" si="51"/>
        <v>-15208.333333333334</v>
      </c>
      <c r="CG62" s="33">
        <f t="shared" si="51"/>
        <v>-15208.333333333334</v>
      </c>
      <c r="CH62" s="33">
        <f t="shared" si="51"/>
        <v>-15208.333333333334</v>
      </c>
      <c r="CI62" s="33">
        <f t="shared" si="51"/>
        <v>-15208.333333333334</v>
      </c>
      <c r="CJ62" s="33">
        <f t="shared" si="51"/>
        <v>-15208.333333333334</v>
      </c>
      <c r="CK62" s="33">
        <f t="shared" si="51"/>
        <v>-15208.333333333334</v>
      </c>
      <c r="CL62" s="33">
        <f t="shared" si="51"/>
        <v>-15208.333333333334</v>
      </c>
      <c r="CN62" s="73"/>
      <c r="CO62" s="33" t="e">
        <f t="shared" ref="CO62:DK62" si="52">-(CO59*(1+$H61)+CO60*CO56)</f>
        <v>#N/A</v>
      </c>
      <c r="CP62" s="33" t="e">
        <f t="shared" si="52"/>
        <v>#N/A</v>
      </c>
      <c r="CQ62" s="33" t="e">
        <f t="shared" si="52"/>
        <v>#N/A</v>
      </c>
      <c r="CR62" s="33" t="e">
        <f t="shared" si="52"/>
        <v>#N/A</v>
      </c>
      <c r="CS62" s="33" t="e">
        <f t="shared" si="52"/>
        <v>#N/A</v>
      </c>
      <c r="CT62" s="33" t="e">
        <f t="shared" si="52"/>
        <v>#N/A</v>
      </c>
      <c r="CU62" s="33" t="e">
        <f t="shared" si="52"/>
        <v>#N/A</v>
      </c>
      <c r="CV62" s="33" t="e">
        <f t="shared" si="52"/>
        <v>#N/A</v>
      </c>
      <c r="CW62" s="33" t="e">
        <f t="shared" si="52"/>
        <v>#N/A</v>
      </c>
      <c r="CX62" s="33" t="e">
        <f t="shared" si="52"/>
        <v>#N/A</v>
      </c>
      <c r="CY62" s="33" t="e">
        <f t="shared" si="52"/>
        <v>#N/A</v>
      </c>
      <c r="CZ62" s="33" t="e">
        <f t="shared" si="52"/>
        <v>#N/A</v>
      </c>
      <c r="DA62" s="33" t="e">
        <f t="shared" si="52"/>
        <v>#N/A</v>
      </c>
      <c r="DB62" s="33" t="e">
        <f t="shared" si="52"/>
        <v>#N/A</v>
      </c>
      <c r="DC62" s="33" t="e">
        <f t="shared" si="52"/>
        <v>#N/A</v>
      </c>
      <c r="DD62" s="33" t="e">
        <f t="shared" si="52"/>
        <v>#N/A</v>
      </c>
      <c r="DE62" s="33" t="e">
        <f t="shared" si="52"/>
        <v>#N/A</v>
      </c>
      <c r="DF62" s="33" t="e">
        <f t="shared" si="52"/>
        <v>#N/A</v>
      </c>
      <c r="DG62" s="33" t="e">
        <f t="shared" si="52"/>
        <v>#N/A</v>
      </c>
      <c r="DH62" s="33" t="e">
        <f t="shared" si="52"/>
        <v>#N/A</v>
      </c>
      <c r="DI62" s="33" t="e">
        <f t="shared" si="52"/>
        <v>#N/A</v>
      </c>
      <c r="DJ62" s="33" t="e">
        <f t="shared" si="52"/>
        <v>#N/A</v>
      </c>
      <c r="DK62" s="33" t="e">
        <f t="shared" si="52"/>
        <v>#N/A</v>
      </c>
      <c r="DL62" s="33" t="e">
        <f t="shared" ref="DL62" si="53">-(DL59*(1+$H61)+DL60*DL56)</f>
        <v>#N/A</v>
      </c>
    </row>
    <row r="63" spans="1:116" x14ac:dyDescent="0.35">
      <c r="B63" t="s">
        <v>332</v>
      </c>
      <c r="D63" t="s">
        <v>448</v>
      </c>
      <c r="E63" s="8" t="str">
        <f t="shared" si="40"/>
        <v>63 SALESQUOTA-ER</v>
      </c>
      <c r="G63" s="191" t="str">
        <f>IFERROR(SUBSTITUTE(TRIM(LEFT(G52,SEARCH("-",G52)-1)),":",""),SUBSTITUTE(G52,":",""))</f>
        <v>Sales quota driven</v>
      </c>
      <c r="H63" s="31"/>
      <c r="I63" s="73"/>
      <c r="J63" s="73"/>
      <c r="K63" s="39"/>
      <c r="L63" s="39"/>
      <c r="M63" s="39"/>
      <c r="N63" s="39"/>
      <c r="O63" s="39"/>
      <c r="P63" s="39"/>
      <c r="R63" s="38"/>
      <c r="S63" s="76"/>
      <c r="T63" s="76"/>
      <c r="U63" s="76"/>
      <c r="V63" s="76"/>
      <c r="W63" s="76"/>
      <c r="X63" s="76"/>
      <c r="Y63" s="76"/>
      <c r="Z63" s="76"/>
      <c r="AA63" s="76"/>
      <c r="AB63" s="76"/>
      <c r="AC63" s="76"/>
      <c r="AD63" s="76"/>
      <c r="AE63" s="76"/>
      <c r="AF63" s="76"/>
      <c r="AG63" s="76"/>
      <c r="AH63" s="76"/>
      <c r="AI63" s="76"/>
      <c r="AJ63" s="76"/>
      <c r="AK63" s="76"/>
      <c r="AL63" s="76"/>
      <c r="AM63" s="76"/>
      <c r="AN63" s="76"/>
      <c r="AO63" s="76"/>
      <c r="AP63" s="76"/>
      <c r="AQ63" s="76"/>
      <c r="AR63" s="76"/>
      <c r="AS63" s="76"/>
      <c r="AT63" s="76"/>
      <c r="AU63" s="76"/>
      <c r="AV63" s="76"/>
      <c r="AW63" s="76"/>
      <c r="AX63" s="76"/>
      <c r="AY63" s="76"/>
      <c r="AZ63" s="76"/>
      <c r="BA63" s="76"/>
      <c r="BB63" s="76"/>
      <c r="BC63" s="76"/>
      <c r="BD63" s="76"/>
      <c r="BE63" s="76"/>
      <c r="BF63" s="76"/>
      <c r="BG63" s="76"/>
      <c r="BH63" s="76"/>
      <c r="BI63" s="76"/>
      <c r="BJ63" s="76"/>
      <c r="BK63" s="76"/>
      <c r="BL63" s="76"/>
      <c r="BM63" s="76"/>
      <c r="BN63" s="76"/>
      <c r="BO63" s="76"/>
      <c r="BP63" s="76"/>
      <c r="BQ63" s="76"/>
      <c r="BR63" s="76"/>
      <c r="BS63" s="76"/>
      <c r="BT63" s="76"/>
      <c r="BU63" s="76"/>
      <c r="BV63" s="76"/>
      <c r="BW63" s="76"/>
      <c r="BX63" s="76"/>
      <c r="BY63" s="76"/>
      <c r="BZ63" s="76"/>
      <c r="CA63" s="76"/>
      <c r="CB63" s="76"/>
      <c r="CC63" s="76"/>
      <c r="CD63" s="76"/>
      <c r="CE63" s="76"/>
      <c r="CF63" s="76"/>
      <c r="CG63" s="76"/>
      <c r="CH63" s="76"/>
      <c r="CI63" s="76"/>
      <c r="CJ63" s="76"/>
      <c r="CK63" s="76"/>
      <c r="CL63" s="76"/>
      <c r="CN63" s="73"/>
      <c r="CO63" s="76"/>
      <c r="CP63" s="76"/>
      <c r="CQ63" s="76"/>
      <c r="CR63" s="76"/>
      <c r="CS63" s="76"/>
      <c r="CT63" s="76"/>
      <c r="CU63" s="76"/>
      <c r="CV63" s="76"/>
      <c r="CW63" s="76"/>
      <c r="CX63" s="76"/>
      <c r="CY63" s="76"/>
      <c r="CZ63" s="76"/>
      <c r="DA63" s="76"/>
      <c r="DB63" s="76"/>
      <c r="DC63" s="76"/>
      <c r="DD63" s="76"/>
      <c r="DE63" s="76"/>
      <c r="DF63" s="76"/>
      <c r="DG63" s="76"/>
      <c r="DH63" s="76"/>
      <c r="DI63" s="76"/>
      <c r="DJ63" s="76"/>
      <c r="DK63" s="76"/>
      <c r="DL63" s="76"/>
    </row>
    <row r="64" spans="1:116" x14ac:dyDescent="0.35">
      <c r="B64" t="s">
        <v>332</v>
      </c>
      <c r="D64" t="s">
        <v>448</v>
      </c>
      <c r="E64" s="8" t="str">
        <f t="shared" ref="E64" si="54">ROW()&amp;" "&amp;D64</f>
        <v>64 SALESQUOTA-ER</v>
      </c>
      <c r="G64" s="241" t="str">
        <f>IFERROR(SUBSTITUTE(TRIM(MID(G52, SEARCH("-", G52) + 1, LEN(G52))),":",""),"no unit")</f>
        <v>no unit</v>
      </c>
      <c r="H64" s="31"/>
      <c r="I64" s="73"/>
      <c r="J64" s="73"/>
      <c r="K64" s="39"/>
      <c r="L64" s="39"/>
      <c r="M64" s="39"/>
      <c r="N64" s="39"/>
      <c r="O64" s="39"/>
      <c r="P64" s="39"/>
      <c r="R64" s="38"/>
      <c r="S64" s="76"/>
      <c r="T64" s="76"/>
      <c r="U64" s="76"/>
      <c r="V64" s="76"/>
      <c r="W64" s="76"/>
      <c r="X64" s="76"/>
      <c r="Y64" s="76"/>
      <c r="Z64" s="76"/>
      <c r="AA64" s="76"/>
      <c r="AB64" s="76"/>
      <c r="AC64" s="76"/>
      <c r="AD64" s="76"/>
      <c r="AE64" s="76"/>
      <c r="AF64" s="76"/>
      <c r="AG64" s="76"/>
      <c r="AH64" s="76"/>
      <c r="AI64" s="76"/>
      <c r="AJ64" s="76"/>
      <c r="AK64" s="76"/>
      <c r="AL64" s="76"/>
      <c r="AM64" s="76"/>
      <c r="AN64" s="76"/>
      <c r="AO64" s="76"/>
      <c r="AP64" s="76"/>
      <c r="AQ64" s="76"/>
      <c r="AR64" s="76"/>
      <c r="AS64" s="76"/>
      <c r="AT64" s="76"/>
      <c r="AU64" s="76"/>
      <c r="AV64" s="76"/>
      <c r="AW64" s="76"/>
      <c r="AX64" s="76"/>
      <c r="AY64" s="76"/>
      <c r="AZ64" s="76"/>
      <c r="BA64" s="76"/>
      <c r="BB64" s="76"/>
      <c r="BC64" s="76"/>
      <c r="BD64" s="76"/>
      <c r="BE64" s="76"/>
      <c r="BF64" s="76"/>
      <c r="BG64" s="76"/>
      <c r="BH64" s="76"/>
      <c r="BI64" s="76"/>
      <c r="BJ64" s="76"/>
      <c r="BK64" s="76"/>
      <c r="BL64" s="76"/>
      <c r="BM64" s="76"/>
      <c r="BN64" s="76"/>
      <c r="BO64" s="76"/>
      <c r="BP64" s="76"/>
      <c r="BQ64" s="76"/>
      <c r="BR64" s="76"/>
      <c r="BS64" s="76"/>
      <c r="BT64" s="76"/>
      <c r="BU64" s="76"/>
      <c r="BV64" s="76"/>
      <c r="BW64" s="76"/>
      <c r="BX64" s="76"/>
      <c r="BY64" s="76"/>
      <c r="BZ64" s="76"/>
      <c r="CA64" s="76"/>
      <c r="CB64" s="76"/>
      <c r="CC64" s="76"/>
      <c r="CD64" s="76"/>
      <c r="CE64" s="76"/>
      <c r="CF64" s="76"/>
      <c r="CG64" s="76"/>
      <c r="CH64" s="76"/>
      <c r="CI64" s="76"/>
      <c r="CJ64" s="76"/>
      <c r="CK64" s="76"/>
      <c r="CL64" s="76"/>
      <c r="CN64" s="73"/>
      <c r="CO64" s="76"/>
      <c r="CP64" s="76"/>
      <c r="CQ64" s="76"/>
      <c r="CR64" s="76"/>
      <c r="CS64" s="76"/>
      <c r="CT64" s="76"/>
      <c r="CU64" s="76"/>
      <c r="CV64" s="76"/>
      <c r="CW64" s="76"/>
      <c r="CX64" s="76"/>
      <c r="CY64" s="76"/>
      <c r="CZ64" s="76"/>
      <c r="DA64" s="76"/>
      <c r="DB64" s="76"/>
      <c r="DC64" s="76"/>
      <c r="DD64" s="76"/>
      <c r="DE64" s="76"/>
      <c r="DF64" s="76"/>
      <c r="DG64" s="76"/>
      <c r="DH64" s="76"/>
      <c r="DI64" s="76"/>
      <c r="DJ64" s="76"/>
      <c r="DK64" s="76"/>
      <c r="DL64" s="76"/>
    </row>
    <row r="65" spans="1:116" x14ac:dyDescent="0.35">
      <c r="B65" t="s">
        <v>332</v>
      </c>
      <c r="D65" t="s">
        <v>448</v>
      </c>
      <c r="E65" s="8" t="str">
        <f t="shared" si="40"/>
        <v>65 SALESQUOTA-ER</v>
      </c>
      <c r="G65" s="136" t="s">
        <v>334</v>
      </c>
      <c r="H65" s="31"/>
      <c r="I65" s="73"/>
      <c r="J65" s="73"/>
      <c r="K65" s="39"/>
      <c r="L65" s="39"/>
      <c r="M65" s="39"/>
      <c r="N65" s="39"/>
      <c r="O65" s="39"/>
      <c r="P65" s="39"/>
      <c r="R65" s="38"/>
      <c r="S65" s="203" t="str">
        <f t="shared" ref="S65:AX65" si="55">ADDRESS(ROW(S56),COLUMN(S56))</f>
        <v>$S$56</v>
      </c>
      <c r="T65" s="203" t="str">
        <f t="shared" si="55"/>
        <v>$T$56</v>
      </c>
      <c r="U65" s="203" t="str">
        <f t="shared" si="55"/>
        <v>$U$56</v>
      </c>
      <c r="V65" s="203" t="str">
        <f t="shared" si="55"/>
        <v>$V$56</v>
      </c>
      <c r="W65" s="203" t="str">
        <f t="shared" si="55"/>
        <v>$W$56</v>
      </c>
      <c r="X65" s="203" t="str">
        <f t="shared" si="55"/>
        <v>$X$56</v>
      </c>
      <c r="Y65" s="203" t="str">
        <f t="shared" si="55"/>
        <v>$Y$56</v>
      </c>
      <c r="Z65" s="203" t="str">
        <f t="shared" si="55"/>
        <v>$Z$56</v>
      </c>
      <c r="AA65" s="203" t="str">
        <f t="shared" si="55"/>
        <v>$AA$56</v>
      </c>
      <c r="AB65" s="203" t="str">
        <f t="shared" si="55"/>
        <v>$AB$56</v>
      </c>
      <c r="AC65" s="203" t="str">
        <f t="shared" si="55"/>
        <v>$AC$56</v>
      </c>
      <c r="AD65" s="203" t="str">
        <f t="shared" si="55"/>
        <v>$AD$56</v>
      </c>
      <c r="AE65" s="203" t="str">
        <f t="shared" si="55"/>
        <v>$AE$56</v>
      </c>
      <c r="AF65" s="203" t="str">
        <f t="shared" si="55"/>
        <v>$AF$56</v>
      </c>
      <c r="AG65" s="203" t="str">
        <f t="shared" si="55"/>
        <v>$AG$56</v>
      </c>
      <c r="AH65" s="203" t="str">
        <f t="shared" si="55"/>
        <v>$AH$56</v>
      </c>
      <c r="AI65" s="203" t="str">
        <f t="shared" si="55"/>
        <v>$AI$56</v>
      </c>
      <c r="AJ65" s="203" t="str">
        <f t="shared" si="55"/>
        <v>$AJ$56</v>
      </c>
      <c r="AK65" s="203" t="str">
        <f t="shared" si="55"/>
        <v>$AK$56</v>
      </c>
      <c r="AL65" s="203" t="str">
        <f t="shared" si="55"/>
        <v>$AL$56</v>
      </c>
      <c r="AM65" s="203" t="str">
        <f t="shared" si="55"/>
        <v>$AM$56</v>
      </c>
      <c r="AN65" s="203" t="str">
        <f t="shared" si="55"/>
        <v>$AN$56</v>
      </c>
      <c r="AO65" s="203" t="str">
        <f t="shared" si="55"/>
        <v>$AO$56</v>
      </c>
      <c r="AP65" s="203" t="str">
        <f t="shared" si="55"/>
        <v>$AP$56</v>
      </c>
      <c r="AQ65" s="203" t="str">
        <f t="shared" si="55"/>
        <v>$AQ$56</v>
      </c>
      <c r="AR65" s="203" t="str">
        <f t="shared" si="55"/>
        <v>$AR$56</v>
      </c>
      <c r="AS65" s="203" t="str">
        <f t="shared" si="55"/>
        <v>$AS$56</v>
      </c>
      <c r="AT65" s="203" t="str">
        <f t="shared" si="55"/>
        <v>$AT$56</v>
      </c>
      <c r="AU65" s="203" t="str">
        <f t="shared" si="55"/>
        <v>$AU$56</v>
      </c>
      <c r="AV65" s="203" t="str">
        <f t="shared" si="55"/>
        <v>$AV$56</v>
      </c>
      <c r="AW65" s="203" t="str">
        <f t="shared" si="55"/>
        <v>$AW$56</v>
      </c>
      <c r="AX65" s="203" t="str">
        <f t="shared" si="55"/>
        <v>$AX$56</v>
      </c>
      <c r="AY65" s="203" t="str">
        <f t="shared" ref="AY65:CD65" si="56">ADDRESS(ROW(AY56),COLUMN(AY56))</f>
        <v>$AY$56</v>
      </c>
      <c r="AZ65" s="203" t="str">
        <f t="shared" si="56"/>
        <v>$AZ$56</v>
      </c>
      <c r="BA65" s="203" t="str">
        <f t="shared" si="56"/>
        <v>$BA$56</v>
      </c>
      <c r="BB65" s="203" t="str">
        <f t="shared" si="56"/>
        <v>$BB$56</v>
      </c>
      <c r="BC65" s="203" t="str">
        <f t="shared" si="56"/>
        <v>$BC$56</v>
      </c>
      <c r="BD65" s="203" t="str">
        <f t="shared" si="56"/>
        <v>$BD$56</v>
      </c>
      <c r="BE65" s="203" t="str">
        <f t="shared" si="56"/>
        <v>$BE$56</v>
      </c>
      <c r="BF65" s="203" t="str">
        <f t="shared" si="56"/>
        <v>$BF$56</v>
      </c>
      <c r="BG65" s="203" t="str">
        <f t="shared" si="56"/>
        <v>$BG$56</v>
      </c>
      <c r="BH65" s="203" t="str">
        <f t="shared" si="56"/>
        <v>$BH$56</v>
      </c>
      <c r="BI65" s="203" t="str">
        <f t="shared" si="56"/>
        <v>$BI$56</v>
      </c>
      <c r="BJ65" s="203" t="str">
        <f t="shared" si="56"/>
        <v>$BJ$56</v>
      </c>
      <c r="BK65" s="203" t="str">
        <f t="shared" si="56"/>
        <v>$BK$56</v>
      </c>
      <c r="BL65" s="203" t="str">
        <f t="shared" si="56"/>
        <v>$BL$56</v>
      </c>
      <c r="BM65" s="203" t="str">
        <f t="shared" si="56"/>
        <v>$BM$56</v>
      </c>
      <c r="BN65" s="203" t="str">
        <f t="shared" si="56"/>
        <v>$BN$56</v>
      </c>
      <c r="BO65" s="203" t="str">
        <f t="shared" si="56"/>
        <v>$BO$56</v>
      </c>
      <c r="BP65" s="203" t="str">
        <f t="shared" si="56"/>
        <v>$BP$56</v>
      </c>
      <c r="BQ65" s="203" t="str">
        <f t="shared" si="56"/>
        <v>$BQ$56</v>
      </c>
      <c r="BR65" s="203" t="str">
        <f t="shared" si="56"/>
        <v>$BR$56</v>
      </c>
      <c r="BS65" s="203" t="str">
        <f t="shared" si="56"/>
        <v>$BS$56</v>
      </c>
      <c r="BT65" s="203" t="str">
        <f t="shared" si="56"/>
        <v>$BT$56</v>
      </c>
      <c r="BU65" s="203" t="str">
        <f t="shared" si="56"/>
        <v>$BU$56</v>
      </c>
      <c r="BV65" s="203" t="str">
        <f t="shared" si="56"/>
        <v>$BV$56</v>
      </c>
      <c r="BW65" s="203" t="str">
        <f t="shared" si="56"/>
        <v>$BW$56</v>
      </c>
      <c r="BX65" s="203" t="str">
        <f t="shared" si="56"/>
        <v>$BX$56</v>
      </c>
      <c r="BY65" s="203" t="str">
        <f t="shared" si="56"/>
        <v>$BY$56</v>
      </c>
      <c r="BZ65" s="203" t="str">
        <f t="shared" si="56"/>
        <v>$BZ$56</v>
      </c>
      <c r="CA65" s="203" t="str">
        <f t="shared" si="56"/>
        <v>$CA$56</v>
      </c>
      <c r="CB65" s="203" t="str">
        <f t="shared" si="56"/>
        <v>$CB$56</v>
      </c>
      <c r="CC65" s="203" t="str">
        <f t="shared" si="56"/>
        <v>$CC$56</v>
      </c>
      <c r="CD65" s="203" t="str">
        <f t="shared" si="56"/>
        <v>$CD$56</v>
      </c>
      <c r="CE65" s="203" t="str">
        <f t="shared" ref="CE65:CL65" si="57">ADDRESS(ROW(CE56),COLUMN(CE56))</f>
        <v>$CE$56</v>
      </c>
      <c r="CF65" s="203" t="str">
        <f t="shared" si="57"/>
        <v>$CF$56</v>
      </c>
      <c r="CG65" s="203" t="str">
        <f t="shared" si="57"/>
        <v>$CG$56</v>
      </c>
      <c r="CH65" s="203" t="str">
        <f t="shared" si="57"/>
        <v>$CH$56</v>
      </c>
      <c r="CI65" s="203" t="str">
        <f t="shared" si="57"/>
        <v>$CI$56</v>
      </c>
      <c r="CJ65" s="203" t="str">
        <f t="shared" si="57"/>
        <v>$CJ$56</v>
      </c>
      <c r="CK65" s="203" t="str">
        <f t="shared" si="57"/>
        <v>$CK$56</v>
      </c>
      <c r="CL65" s="203" t="str">
        <f t="shared" si="57"/>
        <v>$CL$56</v>
      </c>
      <c r="CN65" s="73"/>
      <c r="CO65" s="203" t="str">
        <f t="shared" ref="CO65:DK65" si="58">ADDRESS(ROW(CO56),COLUMN(CO56))</f>
        <v>$CO$56</v>
      </c>
      <c r="CP65" s="203" t="str">
        <f t="shared" si="58"/>
        <v>$CP$56</v>
      </c>
      <c r="CQ65" s="203" t="str">
        <f t="shared" si="58"/>
        <v>$CQ$56</v>
      </c>
      <c r="CR65" s="203" t="str">
        <f t="shared" si="58"/>
        <v>$CR$56</v>
      </c>
      <c r="CS65" s="203" t="str">
        <f t="shared" si="58"/>
        <v>$CS$56</v>
      </c>
      <c r="CT65" s="203" t="str">
        <f t="shared" si="58"/>
        <v>$CT$56</v>
      </c>
      <c r="CU65" s="203" t="str">
        <f t="shared" si="58"/>
        <v>$CU$56</v>
      </c>
      <c r="CV65" s="203" t="str">
        <f t="shared" si="58"/>
        <v>$CV$56</v>
      </c>
      <c r="CW65" s="203" t="str">
        <f t="shared" si="58"/>
        <v>$CW$56</v>
      </c>
      <c r="CX65" s="203" t="str">
        <f t="shared" si="58"/>
        <v>$CX$56</v>
      </c>
      <c r="CY65" s="203" t="str">
        <f t="shared" si="58"/>
        <v>$CY$56</v>
      </c>
      <c r="CZ65" s="203" t="str">
        <f t="shared" si="58"/>
        <v>$CZ$56</v>
      </c>
      <c r="DA65" s="203" t="str">
        <f t="shared" si="58"/>
        <v>$DA$56</v>
      </c>
      <c r="DB65" s="203" t="str">
        <f t="shared" si="58"/>
        <v>$DB$56</v>
      </c>
      <c r="DC65" s="203" t="str">
        <f t="shared" si="58"/>
        <v>$DC$56</v>
      </c>
      <c r="DD65" s="203" t="str">
        <f t="shared" si="58"/>
        <v>$DD$56</v>
      </c>
      <c r="DE65" s="203" t="str">
        <f t="shared" si="58"/>
        <v>$DE$56</v>
      </c>
      <c r="DF65" s="203" t="str">
        <f t="shared" si="58"/>
        <v>$DF$56</v>
      </c>
      <c r="DG65" s="203" t="str">
        <f t="shared" si="58"/>
        <v>$DG$56</v>
      </c>
      <c r="DH65" s="203" t="str">
        <f t="shared" si="58"/>
        <v>$DH$56</v>
      </c>
      <c r="DI65" s="203" t="str">
        <f t="shared" si="58"/>
        <v>$DI$56</v>
      </c>
      <c r="DJ65" s="203" t="str">
        <f t="shared" si="58"/>
        <v>$DJ$56</v>
      </c>
      <c r="DK65" s="203" t="str">
        <f t="shared" si="58"/>
        <v>$DK$56</v>
      </c>
      <c r="DL65" s="203" t="str">
        <f t="shared" ref="DL65" si="59">ADDRESS(ROW(DL56),COLUMN(DL56))</f>
        <v>$DL$56</v>
      </c>
    </row>
    <row r="66" spans="1:116" x14ac:dyDescent="0.35">
      <c r="B66" t="s">
        <v>332</v>
      </c>
      <c r="D66" t="s">
        <v>448</v>
      </c>
      <c r="E66" s="8" t="str">
        <f t="shared" si="40"/>
        <v>66 SALESQUOTA-ER</v>
      </c>
      <c r="G66" s="136" t="s">
        <v>333</v>
      </c>
      <c r="H66" s="31"/>
      <c r="I66" s="73"/>
      <c r="J66" s="73"/>
      <c r="K66" s="39"/>
      <c r="L66" s="39"/>
      <c r="M66" s="39"/>
      <c r="N66" s="39"/>
      <c r="O66" s="39"/>
      <c r="P66" s="39"/>
      <c r="R66" s="38"/>
      <c r="S66" s="76"/>
      <c r="T66" s="76"/>
      <c r="U66" s="76"/>
      <c r="V66" s="76"/>
      <c r="W66" s="76"/>
      <c r="X66" s="76"/>
      <c r="Y66" s="76"/>
      <c r="Z66" s="76"/>
      <c r="AA66" s="76"/>
      <c r="AB66" s="76"/>
      <c r="AC66" s="76"/>
      <c r="AD66" s="76"/>
      <c r="AE66" s="76"/>
      <c r="AF66" s="76"/>
      <c r="AG66" s="76"/>
      <c r="AH66" s="76"/>
      <c r="AI66" s="76"/>
      <c r="AJ66" s="76"/>
      <c r="AK66" s="76"/>
      <c r="AL66" s="76"/>
      <c r="AM66" s="76"/>
      <c r="AN66" s="76"/>
      <c r="AO66" s="76"/>
      <c r="AP66" s="76"/>
      <c r="AQ66" s="76"/>
      <c r="AR66" s="76"/>
      <c r="AS66" s="76"/>
      <c r="AT66" s="76"/>
      <c r="AU66" s="76"/>
      <c r="AV66" s="76"/>
      <c r="AW66" s="76"/>
      <c r="AX66" s="76"/>
      <c r="AY66" s="76"/>
      <c r="AZ66" s="76"/>
      <c r="BA66" s="76"/>
      <c r="BB66" s="76"/>
      <c r="BC66" s="76"/>
      <c r="BD66" s="76"/>
      <c r="BE66" s="76"/>
      <c r="BF66" s="76"/>
      <c r="BG66" s="76"/>
      <c r="BH66" s="76"/>
      <c r="BI66" s="76"/>
      <c r="BJ66" s="76"/>
      <c r="BK66" s="76"/>
      <c r="BL66" s="76"/>
      <c r="BM66" s="76"/>
      <c r="BN66" s="76"/>
      <c r="BO66" s="76"/>
      <c r="BP66" s="76"/>
      <c r="BQ66" s="76"/>
      <c r="BR66" s="76"/>
      <c r="BS66" s="76"/>
      <c r="BT66" s="76"/>
      <c r="BU66" s="76"/>
      <c r="BV66" s="76"/>
      <c r="BW66" s="76"/>
      <c r="BX66" s="76"/>
      <c r="BY66" s="76"/>
      <c r="BZ66" s="76"/>
      <c r="CA66" s="76"/>
      <c r="CB66" s="76"/>
      <c r="CC66" s="76"/>
      <c r="CD66" s="76"/>
      <c r="CE66" s="76"/>
      <c r="CF66" s="76"/>
      <c r="CG66" s="76"/>
      <c r="CH66" s="76"/>
      <c r="CI66" s="76"/>
      <c r="CJ66" s="76"/>
      <c r="CK66" s="76"/>
      <c r="CL66" s="76"/>
      <c r="CN66" s="73"/>
      <c r="CO66" s="76"/>
      <c r="CP66" s="76"/>
      <c r="CQ66" s="76"/>
      <c r="CR66" s="76"/>
      <c r="CS66" s="76"/>
      <c r="CT66" s="76"/>
      <c r="CU66" s="76"/>
      <c r="CV66" s="76"/>
      <c r="CW66" s="76"/>
      <c r="CX66" s="76"/>
      <c r="CY66" s="76"/>
      <c r="CZ66" s="76"/>
      <c r="DA66" s="76"/>
      <c r="DB66" s="76"/>
      <c r="DC66" s="76"/>
      <c r="DD66" s="76"/>
      <c r="DE66" s="76"/>
      <c r="DF66" s="76"/>
      <c r="DG66" s="76"/>
      <c r="DH66" s="76"/>
      <c r="DI66" s="76"/>
      <c r="DJ66" s="76"/>
      <c r="DK66" s="76"/>
      <c r="DL66" s="76"/>
    </row>
    <row r="67" spans="1:116" x14ac:dyDescent="0.35">
      <c r="B67" t="s">
        <v>332</v>
      </c>
      <c r="D67" t="s">
        <v>448</v>
      </c>
      <c r="E67" s="8" t="str">
        <f t="shared" si="40"/>
        <v>67 SALESQUOTA-ER</v>
      </c>
      <c r="G67" s="8" t="str">
        <f>"Secondary label: "</f>
        <v xml:space="preserve">Secondary label: </v>
      </c>
      <c r="H67" s="12"/>
      <c r="I67" s="60"/>
      <c r="J67" s="60"/>
      <c r="K67" s="15"/>
      <c r="L67" s="15"/>
      <c r="M67" s="15"/>
      <c r="N67" s="15"/>
      <c r="O67" s="15"/>
      <c r="P67" s="15"/>
      <c r="R67" s="15"/>
      <c r="S67" s="76"/>
      <c r="T67" s="76"/>
      <c r="U67" s="76"/>
      <c r="V67" s="76"/>
      <c r="W67" s="76"/>
      <c r="X67" s="76"/>
      <c r="Y67" s="76"/>
      <c r="Z67" s="76"/>
      <c r="AA67" s="76"/>
      <c r="AB67" s="76"/>
      <c r="AC67" s="76"/>
      <c r="AD67" s="76"/>
      <c r="AE67" s="76"/>
      <c r="AF67" s="76"/>
      <c r="AG67" s="76"/>
      <c r="AH67" s="76"/>
      <c r="AI67" s="76"/>
      <c r="AJ67" s="76"/>
      <c r="AK67" s="76"/>
      <c r="AL67" s="76"/>
      <c r="AM67" s="76"/>
      <c r="AN67" s="76"/>
      <c r="AO67" s="76"/>
      <c r="AP67" s="76"/>
      <c r="AQ67" s="76"/>
      <c r="AR67" s="76"/>
      <c r="AS67" s="76"/>
      <c r="AT67" s="76"/>
      <c r="AU67" s="76"/>
      <c r="AV67" s="76"/>
      <c r="AW67" s="76"/>
      <c r="AX67" s="76"/>
      <c r="AY67" s="76"/>
      <c r="AZ67" s="76"/>
      <c r="BA67" s="76"/>
      <c r="BB67" s="76"/>
      <c r="BC67" s="76"/>
      <c r="BD67" s="76"/>
      <c r="BE67" s="76"/>
      <c r="BF67" s="76"/>
      <c r="BG67" s="76"/>
      <c r="BH67" s="76"/>
      <c r="BI67" s="76"/>
      <c r="BJ67" s="76"/>
      <c r="BK67" s="76"/>
      <c r="BL67" s="76"/>
      <c r="BM67" s="76"/>
      <c r="BN67" s="76"/>
      <c r="BO67" s="76"/>
      <c r="BP67" s="76"/>
      <c r="BQ67" s="76"/>
      <c r="BR67" s="76"/>
      <c r="BS67" s="76"/>
      <c r="BT67" s="76"/>
      <c r="BU67" s="76"/>
      <c r="BV67" s="76"/>
      <c r="BW67" s="76"/>
      <c r="BX67" s="76"/>
      <c r="BY67" s="76"/>
      <c r="BZ67" s="76"/>
      <c r="CA67" s="76"/>
      <c r="CB67" s="76"/>
      <c r="CC67" s="76"/>
      <c r="CD67" s="76"/>
      <c r="CE67" s="76"/>
      <c r="CF67" s="76"/>
      <c r="CG67" s="76"/>
      <c r="CH67" s="76"/>
      <c r="CI67" s="76"/>
      <c r="CJ67" s="76"/>
      <c r="CK67" s="76"/>
      <c r="CL67" s="76"/>
      <c r="CN67" s="60"/>
      <c r="CO67" s="76"/>
      <c r="CP67" s="76"/>
      <c r="CQ67" s="76"/>
      <c r="CR67" s="76"/>
      <c r="CS67" s="76"/>
      <c r="CT67" s="76"/>
      <c r="CU67" s="76"/>
      <c r="CV67" s="76"/>
      <c r="CW67" s="76"/>
      <c r="CX67" s="76"/>
      <c r="CY67" s="76"/>
      <c r="CZ67" s="76"/>
      <c r="DA67" s="76"/>
      <c r="DB67" s="76"/>
      <c r="DC67" s="76"/>
      <c r="DD67" s="76"/>
      <c r="DE67" s="76"/>
      <c r="DF67" s="76"/>
      <c r="DG67" s="76"/>
      <c r="DH67" s="76"/>
      <c r="DI67" s="76"/>
      <c r="DJ67" s="76"/>
      <c r="DK67" s="76"/>
      <c r="DL67" s="76"/>
    </row>
    <row r="68" spans="1:116" x14ac:dyDescent="0.35">
      <c r="B68" t="s">
        <v>332</v>
      </c>
      <c r="D68" t="s">
        <v>448</v>
      </c>
      <c r="E68" s="8" t="str">
        <f t="shared" ref="E68" si="60">ROW()&amp;" "&amp;D68</f>
        <v>68 SALESQUOTA-ER</v>
      </c>
      <c r="H68" s="12"/>
      <c r="I68" s="60"/>
      <c r="J68" s="60"/>
      <c r="K68" s="15"/>
      <c r="L68" s="15"/>
      <c r="M68" s="15"/>
      <c r="N68" s="15"/>
      <c r="O68" s="15"/>
      <c r="P68" s="15"/>
      <c r="R68" s="15"/>
      <c r="S68" s="76"/>
      <c r="T68" s="76"/>
      <c r="U68" s="76"/>
      <c r="V68" s="76"/>
      <c r="W68" s="76"/>
      <c r="X68" s="76"/>
      <c r="Y68" s="76"/>
      <c r="Z68" s="76"/>
      <c r="AA68" s="76"/>
      <c r="AB68" s="76"/>
      <c r="AC68" s="76"/>
      <c r="AD68" s="76"/>
      <c r="AE68" s="76"/>
      <c r="AF68" s="76"/>
      <c r="AG68" s="76"/>
      <c r="AH68" s="76"/>
      <c r="AI68" s="76"/>
      <c r="AJ68" s="76"/>
      <c r="AK68" s="76"/>
      <c r="AL68" s="76"/>
      <c r="AM68" s="76"/>
      <c r="AN68" s="76"/>
      <c r="AO68" s="76"/>
      <c r="AP68" s="76"/>
      <c r="AQ68" s="76"/>
      <c r="AR68" s="76"/>
      <c r="AS68" s="76"/>
      <c r="AT68" s="76"/>
      <c r="AU68" s="76"/>
      <c r="AV68" s="76"/>
      <c r="AW68" s="76"/>
      <c r="AX68" s="76"/>
      <c r="AY68" s="76"/>
      <c r="AZ68" s="76"/>
      <c r="BA68" s="76"/>
      <c r="BB68" s="76"/>
      <c r="BC68" s="76"/>
      <c r="BD68" s="76"/>
      <c r="BE68" s="76"/>
      <c r="BF68" s="76"/>
      <c r="BG68" s="76"/>
      <c r="BH68" s="76"/>
      <c r="BI68" s="76"/>
      <c r="BJ68" s="76"/>
      <c r="BK68" s="76"/>
      <c r="BL68" s="76"/>
      <c r="BM68" s="76"/>
      <c r="BN68" s="76"/>
      <c r="BO68" s="76"/>
      <c r="BP68" s="76"/>
      <c r="BQ68" s="76"/>
      <c r="BR68" s="76"/>
      <c r="BS68" s="76"/>
      <c r="BT68" s="76"/>
      <c r="BU68" s="76"/>
      <c r="BV68" s="76"/>
      <c r="BW68" s="76"/>
      <c r="BX68" s="76"/>
      <c r="BY68" s="76"/>
      <c r="BZ68" s="76"/>
      <c r="CA68" s="76"/>
      <c r="CB68" s="76"/>
      <c r="CC68" s="76"/>
      <c r="CD68" s="76"/>
      <c r="CE68" s="76"/>
      <c r="CF68" s="76"/>
      <c r="CG68" s="76"/>
      <c r="CH68" s="76"/>
      <c r="CI68" s="76"/>
      <c r="CJ68" s="76"/>
      <c r="CK68" s="76"/>
      <c r="CL68" s="76"/>
      <c r="CN68" s="60"/>
      <c r="CO68" s="76"/>
      <c r="CP68" s="76"/>
      <c r="CQ68" s="76"/>
      <c r="CR68" s="76"/>
      <c r="CS68" s="76"/>
      <c r="CT68" s="76"/>
      <c r="CU68" s="76"/>
      <c r="CV68" s="76"/>
      <c r="CW68" s="76"/>
      <c r="CX68" s="76"/>
      <c r="CY68" s="76"/>
      <c r="CZ68" s="76"/>
      <c r="DA68" s="76"/>
      <c r="DB68" s="76"/>
      <c r="DC68" s="76"/>
      <c r="DD68" s="76"/>
      <c r="DE68" s="76"/>
      <c r="DF68" s="76"/>
      <c r="DG68" s="76"/>
      <c r="DH68" s="76"/>
      <c r="DI68" s="76"/>
      <c r="DJ68" s="76"/>
      <c r="DK68" s="76"/>
      <c r="DL68" s="76"/>
    </row>
    <row r="69" spans="1:116" x14ac:dyDescent="0.35">
      <c r="B69" t="s">
        <v>332</v>
      </c>
      <c r="D69" t="s">
        <v>448</v>
      </c>
      <c r="E69" s="8" t="str">
        <f t="shared" si="40"/>
        <v>69 SALESQUOTA-ER</v>
      </c>
      <c r="G69" s="8" t="s">
        <v>463</v>
      </c>
      <c r="H69" s="12"/>
      <c r="I69" s="60"/>
      <c r="J69" s="60"/>
      <c r="K69" s="15"/>
      <c r="L69" s="15"/>
      <c r="M69" s="15"/>
      <c r="N69" s="15"/>
      <c r="O69" s="15"/>
      <c r="P69" s="15"/>
      <c r="R69" s="15"/>
      <c r="S69" s="76"/>
      <c r="T69" s="76"/>
      <c r="U69" s="76"/>
      <c r="V69" s="76"/>
      <c r="W69" s="76"/>
      <c r="X69" s="76"/>
      <c r="Y69" s="76"/>
      <c r="Z69" s="76"/>
      <c r="AA69" s="76"/>
      <c r="AB69" s="76"/>
      <c r="AC69" s="76"/>
      <c r="AD69" s="76"/>
      <c r="AE69" s="76"/>
      <c r="AF69" s="76"/>
      <c r="AG69" s="76"/>
      <c r="AH69" s="76"/>
      <c r="AI69" s="76"/>
      <c r="AJ69" s="76"/>
      <c r="AK69" s="76"/>
      <c r="AL69" s="76"/>
      <c r="AM69" s="76"/>
      <c r="AN69" s="76"/>
      <c r="AO69" s="76"/>
      <c r="AP69" s="76"/>
      <c r="AQ69" s="76"/>
      <c r="AR69" s="76"/>
      <c r="AS69" s="76"/>
      <c r="AT69" s="76"/>
      <c r="AU69" s="76"/>
      <c r="AV69" s="76"/>
      <c r="AW69" s="76"/>
      <c r="AX69" s="76"/>
      <c r="AY69" s="76"/>
      <c r="AZ69" s="76"/>
      <c r="BA69" s="76"/>
      <c r="BB69" s="76"/>
      <c r="BC69" s="76"/>
      <c r="BD69" s="76"/>
      <c r="BE69" s="76"/>
      <c r="BF69" s="76"/>
      <c r="BG69" s="76"/>
      <c r="BH69" s="76"/>
      <c r="BI69" s="76"/>
      <c r="BJ69" s="76"/>
      <c r="BK69" s="76"/>
      <c r="BL69" s="76"/>
      <c r="BM69" s="76"/>
      <c r="BN69" s="76"/>
      <c r="BO69" s="76"/>
      <c r="BP69" s="76"/>
      <c r="BQ69" s="76"/>
      <c r="BR69" s="76"/>
      <c r="BS69" s="76"/>
      <c r="BT69" s="76"/>
      <c r="BU69" s="76"/>
      <c r="BV69" s="76"/>
      <c r="BW69" s="76"/>
      <c r="BX69" s="76"/>
      <c r="BY69" s="76"/>
      <c r="BZ69" s="76"/>
      <c r="CA69" s="76"/>
      <c r="CB69" s="76"/>
      <c r="CC69" s="76"/>
      <c r="CD69" s="76"/>
      <c r="CE69" s="76"/>
      <c r="CF69" s="76"/>
      <c r="CG69" s="76"/>
      <c r="CH69" s="76"/>
      <c r="CI69" s="76"/>
      <c r="CJ69" s="76"/>
      <c r="CK69" s="76"/>
      <c r="CL69" s="76"/>
      <c r="CN69" s="60"/>
      <c r="CO69" s="76"/>
      <c r="CP69" s="76"/>
      <c r="CQ69" s="76"/>
      <c r="CR69" s="76"/>
      <c r="CS69" s="76"/>
      <c r="CT69" s="76"/>
      <c r="CU69" s="76"/>
      <c r="CV69" s="76"/>
      <c r="CW69" s="76"/>
      <c r="CX69" s="76"/>
      <c r="CY69" s="76"/>
      <c r="CZ69" s="76"/>
      <c r="DA69" s="76"/>
      <c r="DB69" s="76"/>
      <c r="DC69" s="76"/>
      <c r="DD69" s="76"/>
      <c r="DE69" s="76"/>
      <c r="DF69" s="76"/>
      <c r="DG69" s="76"/>
      <c r="DH69" s="76"/>
      <c r="DI69" s="76"/>
      <c r="DJ69" s="76"/>
      <c r="DK69" s="76"/>
      <c r="DL69" s="76"/>
    </row>
    <row r="70" spans="1:116" x14ac:dyDescent="0.35">
      <c r="B70" t="s">
        <v>332</v>
      </c>
      <c r="D70" t="s">
        <v>448</v>
      </c>
      <c r="E70" s="8" t="str">
        <f t="shared" si="40"/>
        <v>70 SALESQUOTA-ER</v>
      </c>
      <c r="G70" s="8" t="s">
        <v>464</v>
      </c>
      <c r="H70" s="12"/>
      <c r="I70" s="60"/>
      <c r="J70" s="60"/>
      <c r="K70" s="15"/>
      <c r="L70" s="15"/>
      <c r="M70" s="15"/>
      <c r="N70" s="15"/>
      <c r="O70" s="15"/>
      <c r="P70" s="15"/>
      <c r="R70" s="15"/>
      <c r="S70" s="76">
        <f t="shared" ref="S70:AX70" si="61">S57</f>
        <v>0</v>
      </c>
      <c r="T70" s="76">
        <f t="shared" si="61"/>
        <v>0</v>
      </c>
      <c r="U70" s="76">
        <f t="shared" si="61"/>
        <v>0</v>
      </c>
      <c r="V70" s="76">
        <f t="shared" si="61"/>
        <v>0</v>
      </c>
      <c r="W70" s="76">
        <f t="shared" si="61"/>
        <v>0</v>
      </c>
      <c r="X70" s="76">
        <f t="shared" si="61"/>
        <v>0</v>
      </c>
      <c r="Y70" s="76">
        <f t="shared" si="61"/>
        <v>0</v>
      </c>
      <c r="Z70" s="76">
        <f t="shared" si="61"/>
        <v>0</v>
      </c>
      <c r="AA70" s="76">
        <f t="shared" si="61"/>
        <v>0</v>
      </c>
      <c r="AB70" s="76">
        <f t="shared" si="61"/>
        <v>0</v>
      </c>
      <c r="AC70" s="76">
        <f t="shared" si="61"/>
        <v>0</v>
      </c>
      <c r="AD70" s="76">
        <f t="shared" si="61"/>
        <v>0</v>
      </c>
      <c r="AE70" s="76">
        <f t="shared" si="61"/>
        <v>0</v>
      </c>
      <c r="AF70" s="76">
        <f t="shared" si="61"/>
        <v>0</v>
      </c>
      <c r="AG70" s="76">
        <f t="shared" si="61"/>
        <v>0</v>
      </c>
      <c r="AH70" s="76">
        <f t="shared" si="61"/>
        <v>0</v>
      </c>
      <c r="AI70" s="76">
        <f t="shared" si="61"/>
        <v>0</v>
      </c>
      <c r="AJ70" s="76">
        <f t="shared" si="61"/>
        <v>0</v>
      </c>
      <c r="AK70" s="76">
        <f t="shared" si="61"/>
        <v>0</v>
      </c>
      <c r="AL70" s="76">
        <f t="shared" si="61"/>
        <v>0</v>
      </c>
      <c r="AM70" s="76">
        <f t="shared" si="61"/>
        <v>0</v>
      </c>
      <c r="AN70" s="76">
        <f t="shared" si="61"/>
        <v>0</v>
      </c>
      <c r="AO70" s="76">
        <f t="shared" si="61"/>
        <v>0</v>
      </c>
      <c r="AP70" s="76">
        <f t="shared" si="61"/>
        <v>0</v>
      </c>
      <c r="AQ70" s="76">
        <f t="shared" si="61"/>
        <v>0</v>
      </c>
      <c r="AR70" s="76">
        <f t="shared" si="61"/>
        <v>0</v>
      </c>
      <c r="AS70" s="76">
        <f t="shared" si="61"/>
        <v>0</v>
      </c>
      <c r="AT70" s="76">
        <f t="shared" si="61"/>
        <v>0</v>
      </c>
      <c r="AU70" s="76">
        <f t="shared" si="61"/>
        <v>0</v>
      </c>
      <c r="AV70" s="76">
        <f t="shared" si="61"/>
        <v>0</v>
      </c>
      <c r="AW70" s="76">
        <f t="shared" si="61"/>
        <v>0</v>
      </c>
      <c r="AX70" s="76">
        <f t="shared" si="61"/>
        <v>0</v>
      </c>
      <c r="AY70" s="76">
        <f t="shared" ref="AY70:CD70" si="62">AY57</f>
        <v>0</v>
      </c>
      <c r="AZ70" s="76">
        <f t="shared" si="62"/>
        <v>0</v>
      </c>
      <c r="BA70" s="76">
        <f t="shared" si="62"/>
        <v>0</v>
      </c>
      <c r="BB70" s="76">
        <f t="shared" si="62"/>
        <v>0</v>
      </c>
      <c r="BC70" s="76">
        <f t="shared" si="62"/>
        <v>0</v>
      </c>
      <c r="BD70" s="76">
        <f t="shared" si="62"/>
        <v>0</v>
      </c>
      <c r="BE70" s="76">
        <f t="shared" si="62"/>
        <v>0</v>
      </c>
      <c r="BF70" s="76">
        <f t="shared" si="62"/>
        <v>0</v>
      </c>
      <c r="BG70" s="76">
        <f t="shared" si="62"/>
        <v>0</v>
      </c>
      <c r="BH70" s="76">
        <f t="shared" si="62"/>
        <v>0</v>
      </c>
      <c r="BI70" s="76">
        <f t="shared" si="62"/>
        <v>0</v>
      </c>
      <c r="BJ70" s="76">
        <f t="shared" si="62"/>
        <v>0</v>
      </c>
      <c r="BK70" s="76">
        <f t="shared" si="62"/>
        <v>0</v>
      </c>
      <c r="BL70" s="76">
        <f t="shared" si="62"/>
        <v>0</v>
      </c>
      <c r="BM70" s="76">
        <f t="shared" si="62"/>
        <v>0</v>
      </c>
      <c r="BN70" s="76">
        <f t="shared" si="62"/>
        <v>0</v>
      </c>
      <c r="BO70" s="76">
        <f t="shared" si="62"/>
        <v>0</v>
      </c>
      <c r="BP70" s="76">
        <f t="shared" si="62"/>
        <v>0</v>
      </c>
      <c r="BQ70" s="76">
        <f t="shared" si="62"/>
        <v>0</v>
      </c>
      <c r="BR70" s="76">
        <f t="shared" si="62"/>
        <v>0</v>
      </c>
      <c r="BS70" s="76">
        <f t="shared" si="62"/>
        <v>0</v>
      </c>
      <c r="BT70" s="76">
        <f t="shared" si="62"/>
        <v>0</v>
      </c>
      <c r="BU70" s="76">
        <f t="shared" si="62"/>
        <v>0</v>
      </c>
      <c r="BV70" s="76">
        <f t="shared" si="62"/>
        <v>0</v>
      </c>
      <c r="BW70" s="76">
        <f t="shared" si="62"/>
        <v>0</v>
      </c>
      <c r="BX70" s="76">
        <f t="shared" si="62"/>
        <v>0</v>
      </c>
      <c r="BY70" s="76">
        <f t="shared" si="62"/>
        <v>0</v>
      </c>
      <c r="BZ70" s="76">
        <f t="shared" si="62"/>
        <v>0</v>
      </c>
      <c r="CA70" s="76">
        <f t="shared" si="62"/>
        <v>0</v>
      </c>
      <c r="CB70" s="76">
        <f t="shared" si="62"/>
        <v>0</v>
      </c>
      <c r="CC70" s="76">
        <f t="shared" si="62"/>
        <v>0</v>
      </c>
      <c r="CD70" s="76">
        <f t="shared" si="62"/>
        <v>0</v>
      </c>
      <c r="CE70" s="76">
        <f t="shared" ref="CE70:CL70" si="63">CE57</f>
        <v>0</v>
      </c>
      <c r="CF70" s="76">
        <f t="shared" si="63"/>
        <v>0</v>
      </c>
      <c r="CG70" s="76">
        <f t="shared" si="63"/>
        <v>0</v>
      </c>
      <c r="CH70" s="76">
        <f t="shared" si="63"/>
        <v>0</v>
      </c>
      <c r="CI70" s="76">
        <f t="shared" si="63"/>
        <v>0</v>
      </c>
      <c r="CJ70" s="76">
        <f t="shared" si="63"/>
        <v>0</v>
      </c>
      <c r="CK70" s="76">
        <f t="shared" si="63"/>
        <v>0</v>
      </c>
      <c r="CL70" s="76">
        <f t="shared" si="63"/>
        <v>0</v>
      </c>
      <c r="CN70" s="60"/>
      <c r="CO70" s="76">
        <f t="shared" ref="CO70:DK70" si="64">CO57</f>
        <v>0</v>
      </c>
      <c r="CP70" s="76">
        <f t="shared" si="64"/>
        <v>0</v>
      </c>
      <c r="CQ70" s="76">
        <f t="shared" si="64"/>
        <v>0</v>
      </c>
      <c r="CR70" s="76">
        <f t="shared" si="64"/>
        <v>0</v>
      </c>
      <c r="CS70" s="76">
        <f t="shared" si="64"/>
        <v>0</v>
      </c>
      <c r="CT70" s="76">
        <f t="shared" si="64"/>
        <v>0</v>
      </c>
      <c r="CU70" s="76">
        <f t="shared" si="64"/>
        <v>0</v>
      </c>
      <c r="CV70" s="76">
        <f t="shared" si="64"/>
        <v>0</v>
      </c>
      <c r="CW70" s="76">
        <f t="shared" si="64"/>
        <v>0</v>
      </c>
      <c r="CX70" s="76">
        <f t="shared" si="64"/>
        <v>0</v>
      </c>
      <c r="CY70" s="76">
        <f t="shared" si="64"/>
        <v>0</v>
      </c>
      <c r="CZ70" s="76">
        <f t="shared" si="64"/>
        <v>0</v>
      </c>
      <c r="DA70" s="76">
        <f t="shared" si="64"/>
        <v>0</v>
      </c>
      <c r="DB70" s="76">
        <f t="shared" si="64"/>
        <v>0</v>
      </c>
      <c r="DC70" s="76">
        <f t="shared" si="64"/>
        <v>0</v>
      </c>
      <c r="DD70" s="76">
        <f t="shared" si="64"/>
        <v>0</v>
      </c>
      <c r="DE70" s="76">
        <f t="shared" si="64"/>
        <v>0</v>
      </c>
      <c r="DF70" s="76">
        <f t="shared" si="64"/>
        <v>0</v>
      </c>
      <c r="DG70" s="76">
        <f t="shared" si="64"/>
        <v>0</v>
      </c>
      <c r="DH70" s="76">
        <f t="shared" si="64"/>
        <v>0</v>
      </c>
      <c r="DI70" s="76">
        <f t="shared" si="64"/>
        <v>0</v>
      </c>
      <c r="DJ70" s="76">
        <f t="shared" si="64"/>
        <v>0</v>
      </c>
      <c r="DK70" s="76">
        <f t="shared" si="64"/>
        <v>0</v>
      </c>
      <c r="DL70" s="76">
        <f t="shared" ref="DL70" si="65">DL57</f>
        <v>0</v>
      </c>
    </row>
    <row r="71" spans="1:116" x14ac:dyDescent="0.35">
      <c r="A71" s="174"/>
      <c r="E71" s="8"/>
      <c r="G71" s="185" t="s">
        <v>459</v>
      </c>
      <c r="H71" s="186"/>
      <c r="I71" s="187"/>
      <c r="J71" s="187"/>
      <c r="K71" s="188"/>
      <c r="L71" s="188"/>
      <c r="M71" s="188"/>
      <c r="N71" s="188"/>
      <c r="O71" s="188"/>
      <c r="P71" s="188"/>
      <c r="R71" s="189"/>
      <c r="S71" s="190"/>
      <c r="T71" s="190"/>
      <c r="U71" s="190"/>
      <c r="V71" s="190"/>
      <c r="W71" s="190"/>
      <c r="X71" s="190"/>
      <c r="Y71" s="190"/>
      <c r="Z71" s="190"/>
      <c r="AA71" s="190"/>
      <c r="AB71" s="190"/>
      <c r="AC71" s="190"/>
      <c r="AD71" s="190"/>
      <c r="AE71" s="190"/>
      <c r="AF71" s="190"/>
      <c r="AG71" s="190"/>
      <c r="AH71" s="190"/>
      <c r="AI71" s="190"/>
      <c r="AJ71" s="190"/>
      <c r="AK71" s="190"/>
      <c r="AL71" s="190"/>
      <c r="AM71" s="190"/>
      <c r="AN71" s="190"/>
      <c r="AO71" s="190"/>
      <c r="AP71" s="190"/>
      <c r="AQ71" s="190"/>
      <c r="AR71" s="190"/>
      <c r="AS71" s="190"/>
      <c r="AT71" s="190"/>
      <c r="AU71" s="190"/>
      <c r="AV71" s="190"/>
      <c r="AW71" s="190"/>
      <c r="AX71" s="190"/>
      <c r="AY71" s="190"/>
      <c r="AZ71" s="190"/>
      <c r="BA71" s="190"/>
      <c r="BB71" s="190"/>
      <c r="BC71" s="190"/>
      <c r="BD71" s="190"/>
      <c r="BE71" s="190"/>
      <c r="BF71" s="190"/>
      <c r="BG71" s="190"/>
      <c r="BH71" s="190"/>
      <c r="BI71" s="190"/>
      <c r="BJ71" s="190"/>
      <c r="BK71" s="190"/>
      <c r="BL71" s="190"/>
      <c r="BM71" s="190"/>
      <c r="BN71" s="190"/>
      <c r="BO71" s="190"/>
      <c r="BP71" s="190"/>
      <c r="BQ71" s="190"/>
      <c r="BR71" s="190"/>
      <c r="BS71" s="190"/>
      <c r="BT71" s="190"/>
      <c r="BU71" s="190"/>
      <c r="BV71" s="190"/>
      <c r="BW71" s="190"/>
      <c r="BX71" s="190"/>
      <c r="BY71" s="190"/>
      <c r="BZ71" s="190"/>
      <c r="CA71" s="190"/>
      <c r="CB71" s="190"/>
      <c r="CC71" s="190"/>
      <c r="CD71" s="190"/>
      <c r="CE71" s="190"/>
      <c r="CF71" s="190"/>
      <c r="CG71" s="190"/>
      <c r="CH71" s="190"/>
      <c r="CI71" s="190"/>
      <c r="CJ71" s="190"/>
      <c r="CK71" s="190"/>
      <c r="CL71" s="190"/>
      <c r="CN71" s="187"/>
      <c r="CO71" s="190"/>
      <c r="CP71" s="190"/>
      <c r="CQ71" s="190"/>
      <c r="CR71" s="190"/>
      <c r="CS71" s="190"/>
      <c r="CT71" s="190"/>
      <c r="CU71" s="190"/>
      <c r="CV71" s="190"/>
      <c r="CW71" s="190"/>
      <c r="CX71" s="190"/>
      <c r="CY71" s="190"/>
      <c r="CZ71" s="190"/>
      <c r="DA71" s="190"/>
      <c r="DB71" s="190"/>
      <c r="DC71" s="190"/>
      <c r="DD71" s="190"/>
      <c r="DE71" s="190"/>
      <c r="DF71" s="190"/>
      <c r="DG71" s="190"/>
      <c r="DH71" s="190"/>
      <c r="DI71" s="190"/>
      <c r="DJ71" s="190"/>
      <c r="DK71" s="190"/>
      <c r="DL71" s="190"/>
    </row>
    <row r="72" spans="1:116" x14ac:dyDescent="0.35">
      <c r="A72" s="174"/>
      <c r="C72" t="s">
        <v>198</v>
      </c>
      <c r="E72" s="8"/>
      <c r="G72" s="192" t="s">
        <v>499</v>
      </c>
      <c r="H72" s="186"/>
      <c r="I72" s="187"/>
      <c r="J72" s="187"/>
      <c r="K72" s="188"/>
      <c r="L72" s="188"/>
      <c r="M72" s="188"/>
      <c r="N72" s="188"/>
      <c r="O72" s="188"/>
      <c r="P72" s="188"/>
      <c r="R72" s="189"/>
      <c r="S72" s="190"/>
      <c r="T72" s="190"/>
      <c r="U72" s="190"/>
      <c r="V72" s="190"/>
      <c r="W72" s="190"/>
      <c r="X72" s="190"/>
      <c r="Y72" s="190"/>
      <c r="Z72" s="190"/>
      <c r="AA72" s="190"/>
      <c r="AB72" s="190"/>
      <c r="AC72" s="190"/>
      <c r="AD72" s="190"/>
      <c r="AE72" s="190"/>
      <c r="AF72" s="190"/>
      <c r="AG72" s="190"/>
      <c r="AH72" s="190"/>
      <c r="AI72" s="190"/>
      <c r="AJ72" s="190"/>
      <c r="AK72" s="190"/>
      <c r="AL72" s="190"/>
      <c r="AM72" s="190"/>
      <c r="AN72" s="190"/>
      <c r="AO72" s="190"/>
      <c r="AP72" s="190"/>
      <c r="AQ72" s="190"/>
      <c r="AR72" s="190"/>
      <c r="AS72" s="190"/>
      <c r="AT72" s="190"/>
      <c r="AU72" s="190"/>
      <c r="AV72" s="190"/>
      <c r="AW72" s="190"/>
      <c r="AX72" s="190"/>
      <c r="AY72" s="190"/>
      <c r="AZ72" s="190"/>
      <c r="BA72" s="190"/>
      <c r="BB72" s="190"/>
      <c r="BC72" s="190"/>
      <c r="BD72" s="190"/>
      <c r="BE72" s="190"/>
      <c r="BF72" s="190"/>
      <c r="BG72" s="190"/>
      <c r="BH72" s="190"/>
      <c r="BI72" s="190"/>
      <c r="BJ72" s="190"/>
      <c r="BK72" s="190"/>
      <c r="BL72" s="190"/>
      <c r="BM72" s="190"/>
      <c r="BN72" s="190"/>
      <c r="BO72" s="190"/>
      <c r="BP72" s="190"/>
      <c r="BQ72" s="190"/>
      <c r="BR72" s="190"/>
      <c r="BS72" s="190"/>
      <c r="BT72" s="190"/>
      <c r="BU72" s="190"/>
      <c r="BV72" s="190"/>
      <c r="BW72" s="190"/>
      <c r="BX72" s="190"/>
      <c r="BY72" s="190"/>
      <c r="BZ72" s="190"/>
      <c r="CA72" s="190"/>
      <c r="CB72" s="190"/>
      <c r="CC72" s="190"/>
      <c r="CD72" s="190"/>
      <c r="CE72" s="190"/>
      <c r="CF72" s="190"/>
      <c r="CG72" s="190"/>
      <c r="CH72" s="190"/>
      <c r="CI72" s="190"/>
      <c r="CJ72" s="190"/>
      <c r="CK72" s="190"/>
      <c r="CL72" s="190"/>
      <c r="CN72" s="187"/>
      <c r="CO72" s="190"/>
      <c r="CP72" s="190"/>
      <c r="CQ72" s="190"/>
      <c r="CR72" s="190"/>
      <c r="CS72" s="190"/>
      <c r="CT72" s="190"/>
      <c r="CU72" s="190"/>
      <c r="CV72" s="190"/>
      <c r="CW72" s="190"/>
      <c r="CX72" s="190"/>
      <c r="CY72" s="190"/>
      <c r="CZ72" s="190"/>
      <c r="DA72" s="190"/>
      <c r="DB72" s="190"/>
      <c r="DC72" s="190"/>
      <c r="DD72" s="190"/>
      <c r="DE72" s="190"/>
      <c r="DF72" s="190"/>
      <c r="DG72" s="190"/>
      <c r="DH72" s="190"/>
      <c r="DI72" s="190"/>
      <c r="DJ72" s="190"/>
      <c r="DK72" s="190"/>
      <c r="DL72" s="190"/>
    </row>
    <row r="73" spans="1:116" x14ac:dyDescent="0.35">
      <c r="E73" s="8"/>
      <c r="G73" s="171"/>
      <c r="H73" s="31"/>
      <c r="I73" s="73"/>
      <c r="J73" s="73"/>
      <c r="K73" s="39"/>
      <c r="L73" s="39"/>
      <c r="M73" s="39"/>
      <c r="N73" s="39"/>
      <c r="O73" s="39"/>
      <c r="P73" s="39"/>
      <c r="R73" s="38"/>
      <c r="S73" s="76"/>
      <c r="T73" s="76"/>
      <c r="U73" s="76"/>
      <c r="V73" s="76"/>
      <c r="W73" s="76"/>
      <c r="X73" s="76"/>
      <c r="Y73" s="76"/>
      <c r="Z73" s="76"/>
      <c r="AA73" s="76"/>
      <c r="AB73" s="76"/>
      <c r="AC73" s="76"/>
      <c r="AD73" s="76"/>
      <c r="AE73" s="76"/>
      <c r="AF73" s="76"/>
      <c r="AG73" s="76"/>
      <c r="AH73" s="76"/>
      <c r="AI73" s="76"/>
      <c r="AJ73" s="76"/>
      <c r="AK73" s="76"/>
      <c r="AL73" s="76"/>
      <c r="AM73" s="76"/>
      <c r="AN73" s="76"/>
      <c r="AO73" s="76"/>
      <c r="AP73" s="76"/>
      <c r="AQ73" s="76"/>
      <c r="AR73" s="76"/>
      <c r="AS73" s="76"/>
      <c r="AT73" s="76"/>
      <c r="AU73" s="76"/>
      <c r="AV73" s="76"/>
      <c r="AW73" s="76"/>
      <c r="AX73" s="76"/>
      <c r="AY73" s="76"/>
      <c r="AZ73" s="76"/>
      <c r="BA73" s="76"/>
      <c r="BB73" s="76"/>
      <c r="BC73" s="76"/>
      <c r="BD73" s="76"/>
      <c r="BE73" s="76"/>
      <c r="BF73" s="76"/>
      <c r="BG73" s="76"/>
      <c r="BH73" s="76"/>
      <c r="BI73" s="76"/>
      <c r="BJ73" s="76"/>
      <c r="BK73" s="76"/>
      <c r="BL73" s="76"/>
      <c r="BM73" s="76"/>
      <c r="BN73" s="76"/>
      <c r="BO73" s="76"/>
      <c r="BP73" s="76"/>
      <c r="BQ73" s="76"/>
      <c r="BR73" s="76"/>
      <c r="BS73" s="76"/>
      <c r="BT73" s="76"/>
      <c r="BU73" s="76"/>
      <c r="BV73" s="76"/>
      <c r="BW73" s="76"/>
      <c r="BX73" s="76"/>
      <c r="BY73" s="76"/>
      <c r="BZ73" s="76"/>
      <c r="CA73" s="76"/>
      <c r="CB73" s="76"/>
      <c r="CC73" s="76"/>
      <c r="CD73" s="76"/>
      <c r="CE73" s="76"/>
      <c r="CF73" s="76"/>
      <c r="CG73" s="76"/>
      <c r="CH73" s="76"/>
      <c r="CI73" s="76"/>
      <c r="CJ73" s="76"/>
      <c r="CK73" s="76"/>
      <c r="CL73" s="76"/>
      <c r="CN73" s="73"/>
      <c r="CO73" s="76"/>
      <c r="CP73" s="76"/>
      <c r="CQ73" s="76"/>
      <c r="CR73" s="76"/>
      <c r="CS73" s="76"/>
      <c r="CT73" s="76"/>
      <c r="CU73" s="76"/>
      <c r="CV73" s="76"/>
      <c r="CW73" s="76"/>
      <c r="CX73" s="76"/>
      <c r="CY73" s="76"/>
      <c r="CZ73" s="76"/>
      <c r="DA73" s="76"/>
      <c r="DB73" s="76"/>
      <c r="DC73" s="76"/>
      <c r="DD73" s="76"/>
      <c r="DE73" s="76"/>
      <c r="DF73" s="76"/>
      <c r="DG73" s="76"/>
      <c r="DH73" s="76"/>
      <c r="DI73" s="76"/>
      <c r="DJ73" s="76"/>
      <c r="DK73" s="76"/>
      <c r="DL73" s="76"/>
    </row>
    <row r="74" spans="1:116" x14ac:dyDescent="0.35">
      <c r="A74" s="31" t="s">
        <v>218</v>
      </c>
      <c r="B74" s="31" t="s">
        <v>243</v>
      </c>
      <c r="C74" s="31"/>
      <c r="D74" t="s">
        <v>455</v>
      </c>
      <c r="E74" s="8" t="str">
        <f t="shared" ref="E74:E83" si="66">ROW()&amp;" "&amp;D74</f>
        <v>74 LVOL-EV</v>
      </c>
      <c r="F74" t="s">
        <v>454</v>
      </c>
      <c r="G74" s="66" t="s">
        <v>457</v>
      </c>
      <c r="H74" s="22"/>
      <c r="I74" s="306"/>
      <c r="J74" s="306"/>
      <c r="K74" s="22"/>
      <c r="L74" s="22"/>
      <c r="M74" s="22"/>
      <c r="N74" s="22"/>
      <c r="O74" s="22"/>
      <c r="P74" s="22"/>
      <c r="R74" s="66"/>
      <c r="S74" s="66"/>
      <c r="T74" s="66"/>
      <c r="U74" s="66"/>
      <c r="V74" s="66"/>
      <c r="W74" s="66"/>
      <c r="X74" s="66"/>
      <c r="Y74" s="66"/>
      <c r="Z74" s="66"/>
      <c r="AA74" s="66"/>
      <c r="AB74" s="66"/>
      <c r="AC74" s="66"/>
      <c r="AD74" s="66"/>
      <c r="AE74" s="66"/>
      <c r="AF74" s="66"/>
      <c r="AG74" s="66"/>
      <c r="AH74" s="66"/>
      <c r="AI74" s="66"/>
      <c r="AJ74" s="66"/>
      <c r="AK74" s="66"/>
      <c r="AL74" s="66"/>
      <c r="AM74" s="66"/>
      <c r="AN74" s="66"/>
      <c r="AO74" s="66"/>
      <c r="AP74" s="66"/>
      <c r="AQ74" s="66"/>
      <c r="AR74" s="66"/>
      <c r="AS74" s="66"/>
      <c r="AT74" s="66"/>
      <c r="AU74" s="66"/>
      <c r="AV74" s="66"/>
      <c r="AW74" s="66"/>
      <c r="AX74" s="66"/>
      <c r="AY74" s="66"/>
      <c r="AZ74" s="66"/>
      <c r="BA74" s="66"/>
      <c r="BB74" s="66"/>
      <c r="BC74" s="66"/>
      <c r="BD74" s="66"/>
      <c r="BE74" s="66"/>
      <c r="BF74" s="66"/>
      <c r="BG74" s="66"/>
      <c r="BH74" s="66"/>
      <c r="BI74" s="66"/>
      <c r="BJ74" s="66"/>
      <c r="BK74" s="66"/>
      <c r="BL74" s="66"/>
      <c r="BM74" s="66"/>
      <c r="BN74" s="66"/>
      <c r="BO74" s="66"/>
      <c r="BP74" s="66"/>
      <c r="BQ74" s="66"/>
      <c r="BR74" s="66"/>
      <c r="BS74" s="66"/>
      <c r="BT74" s="66"/>
      <c r="BU74" s="66"/>
      <c r="BV74" s="66"/>
      <c r="BW74" s="66"/>
      <c r="BX74" s="66"/>
      <c r="BY74" s="66"/>
      <c r="BZ74" s="66"/>
      <c r="CA74" s="66"/>
      <c r="CB74" s="66"/>
      <c r="CC74" s="66"/>
      <c r="CD74" s="66"/>
      <c r="CE74" s="66"/>
      <c r="CF74" s="66"/>
      <c r="CG74" s="66"/>
      <c r="CH74" s="66"/>
      <c r="CI74" s="66"/>
      <c r="CJ74" s="66"/>
      <c r="CK74" s="66"/>
      <c r="CL74" s="66"/>
      <c r="CN74" s="306"/>
      <c r="CO74" s="40"/>
      <c r="CP74" s="40"/>
      <c r="CQ74" s="40"/>
      <c r="CR74" s="40"/>
      <c r="CS74" s="40"/>
      <c r="CT74" s="40"/>
      <c r="CU74" s="40"/>
      <c r="CV74" s="40"/>
      <c r="CW74" s="40"/>
      <c r="CX74" s="40"/>
      <c r="CY74" s="40"/>
      <c r="CZ74" s="40"/>
      <c r="DA74" s="40"/>
      <c r="DB74" s="40"/>
      <c r="DC74" s="40"/>
      <c r="DD74" s="40"/>
      <c r="DE74" s="40"/>
      <c r="DF74" s="40"/>
      <c r="DG74" s="40"/>
      <c r="DH74" s="40"/>
      <c r="DI74" s="40"/>
      <c r="DJ74" s="40"/>
      <c r="DK74" s="40"/>
      <c r="DL74" s="40"/>
    </row>
    <row r="75" spans="1:116" x14ac:dyDescent="0.35">
      <c r="B75" t="str">
        <f>E75</f>
        <v>75 LVOL-EV</v>
      </c>
      <c r="D75" t="s">
        <v>455</v>
      </c>
      <c r="E75" s="8" t="str">
        <f t="shared" si="66"/>
        <v>75 LVOL-EV</v>
      </c>
      <c r="G75" s="127" t="str">
        <f ca="1">OFFSET(G75,ROW(G85)-ROW(G75),0)</f>
        <v># of assets</v>
      </c>
      <c r="H75" s="12"/>
      <c r="I75" s="60"/>
      <c r="J75" s="60"/>
      <c r="K75" s="17">
        <v>10</v>
      </c>
      <c r="L75" s="17">
        <v>15</v>
      </c>
      <c r="M75" s="17">
        <v>20</v>
      </c>
      <c r="N75" s="17">
        <v>25</v>
      </c>
      <c r="O75" s="17">
        <v>30</v>
      </c>
      <c r="P75" s="17">
        <v>35</v>
      </c>
      <c r="R75" s="15"/>
      <c r="S75" s="15" cm="1">
        <f t="array" ref="S75">INDEX($K:$P,ROW(),MATCH(S$3,$K$2:$P$2,0))/12</f>
        <v>0.83333333333333337</v>
      </c>
      <c r="T75" s="15" cm="1">
        <f t="array" ref="T75">INDEX($K:$P,ROW(),MATCH(T$3,$K$2:$P$2,0))/12</f>
        <v>0.83333333333333337</v>
      </c>
      <c r="U75" s="15" cm="1">
        <f t="array" ref="U75">INDEX($K:$P,ROW(),MATCH(U$3,$K$2:$P$2,0))/12</f>
        <v>0.83333333333333337</v>
      </c>
      <c r="V75" s="15" cm="1">
        <f t="array" ref="V75">INDEX($K:$P,ROW(),MATCH(V$3,$K$2:$P$2,0))/12</f>
        <v>0.83333333333333337</v>
      </c>
      <c r="W75" s="15" cm="1">
        <f t="array" ref="W75">INDEX($K:$P,ROW(),MATCH(W$3,$K$2:$P$2,0))/12</f>
        <v>0.83333333333333337</v>
      </c>
      <c r="X75" s="15" cm="1">
        <f t="array" ref="X75">INDEX($K:$P,ROW(),MATCH(X$3,$K$2:$P$2,0))/12</f>
        <v>0.83333333333333337</v>
      </c>
      <c r="Y75" s="15" cm="1">
        <f t="array" ref="Y75">INDEX($K:$P,ROW(),MATCH(Y$3,$K$2:$P$2,0))/12</f>
        <v>0.83333333333333337</v>
      </c>
      <c r="Z75" s="15" cm="1">
        <f t="array" ref="Z75">INDEX($K:$P,ROW(),MATCH(Z$3,$K$2:$P$2,0))/12</f>
        <v>0.83333333333333337</v>
      </c>
      <c r="AA75" s="15" cm="1">
        <f t="array" ref="AA75">INDEX($K:$P,ROW(),MATCH(AA$3,$K$2:$P$2,0))/12</f>
        <v>0.83333333333333337</v>
      </c>
      <c r="AB75" s="15" cm="1">
        <f t="array" ref="AB75">INDEX($K:$P,ROW(),MATCH(AB$3,$K$2:$P$2,0))/12</f>
        <v>0.83333333333333337</v>
      </c>
      <c r="AC75" s="15" cm="1">
        <f t="array" ref="AC75">INDEX($K:$P,ROW(),MATCH(AC$3,$K$2:$P$2,0))/12</f>
        <v>0.83333333333333337</v>
      </c>
      <c r="AD75" s="15" cm="1">
        <f t="array" ref="AD75">INDEX($K:$P,ROW(),MATCH(AD$3,$K$2:$P$2,0))/12</f>
        <v>0.83333333333333337</v>
      </c>
      <c r="AE75" s="15" cm="1">
        <f t="array" ref="AE75">INDEX($K:$P,ROW(),MATCH(AE$3,$K$2:$P$2,0))/12</f>
        <v>1.25</v>
      </c>
      <c r="AF75" s="15" cm="1">
        <f t="array" ref="AF75">INDEX($K:$P,ROW(),MATCH(AF$3,$K$2:$P$2,0))/12</f>
        <v>1.25</v>
      </c>
      <c r="AG75" s="15" cm="1">
        <f t="array" ref="AG75">INDEX($K:$P,ROW(),MATCH(AG$3,$K$2:$P$2,0))/12</f>
        <v>1.25</v>
      </c>
      <c r="AH75" s="15" cm="1">
        <f t="array" ref="AH75">INDEX($K:$P,ROW(),MATCH(AH$3,$K$2:$P$2,0))/12</f>
        <v>1.25</v>
      </c>
      <c r="AI75" s="15" cm="1">
        <f t="array" ref="AI75">INDEX($K:$P,ROW(),MATCH(AI$3,$K$2:$P$2,0))/12</f>
        <v>1.25</v>
      </c>
      <c r="AJ75" s="15" cm="1">
        <f t="array" ref="AJ75">INDEX($K:$P,ROW(),MATCH(AJ$3,$K$2:$P$2,0))/12</f>
        <v>1.25</v>
      </c>
      <c r="AK75" s="15" cm="1">
        <f t="array" ref="AK75">INDEX($K:$P,ROW(),MATCH(AK$3,$K$2:$P$2,0))/12</f>
        <v>1.25</v>
      </c>
      <c r="AL75" s="15" cm="1">
        <f t="array" ref="AL75">INDEX($K:$P,ROW(),MATCH(AL$3,$K$2:$P$2,0))/12</f>
        <v>1.25</v>
      </c>
      <c r="AM75" s="15" cm="1">
        <f t="array" ref="AM75">INDEX($K:$P,ROW(),MATCH(AM$3,$K$2:$P$2,0))/12</f>
        <v>1.25</v>
      </c>
      <c r="AN75" s="15" cm="1">
        <f t="array" ref="AN75">INDEX($K:$P,ROW(),MATCH(AN$3,$K$2:$P$2,0))/12</f>
        <v>1.25</v>
      </c>
      <c r="AO75" s="15" cm="1">
        <f t="array" ref="AO75">INDEX($K:$P,ROW(),MATCH(AO$3,$K$2:$P$2,0))/12</f>
        <v>1.25</v>
      </c>
      <c r="AP75" s="15" cm="1">
        <f t="array" ref="AP75">INDEX($K:$P,ROW(),MATCH(AP$3,$K$2:$P$2,0))/12</f>
        <v>1.25</v>
      </c>
      <c r="AQ75" s="15" cm="1">
        <f t="array" ref="AQ75">INDEX($K:$P,ROW(),MATCH(AQ$3,$K$2:$P$2,0))/12</f>
        <v>1.6666666666666667</v>
      </c>
      <c r="AR75" s="15" cm="1">
        <f t="array" ref="AR75">INDEX($K:$P,ROW(),MATCH(AR$3,$K$2:$P$2,0))/12</f>
        <v>1.6666666666666667</v>
      </c>
      <c r="AS75" s="15" cm="1">
        <f t="array" ref="AS75">INDEX($K:$P,ROW(),MATCH(AS$3,$K$2:$P$2,0))/12</f>
        <v>1.6666666666666667</v>
      </c>
      <c r="AT75" s="15" cm="1">
        <f t="array" ref="AT75">INDEX($K:$P,ROW(),MATCH(AT$3,$K$2:$P$2,0))/12</f>
        <v>1.6666666666666667</v>
      </c>
      <c r="AU75" s="15" cm="1">
        <f t="array" ref="AU75">INDEX($K:$P,ROW(),MATCH(AU$3,$K$2:$P$2,0))/12</f>
        <v>1.6666666666666667</v>
      </c>
      <c r="AV75" s="15" cm="1">
        <f t="array" ref="AV75">INDEX($K:$P,ROW(),MATCH(AV$3,$K$2:$P$2,0))/12</f>
        <v>1.6666666666666667</v>
      </c>
      <c r="AW75" s="15" cm="1">
        <f t="array" ref="AW75">INDEX($K:$P,ROW(),MATCH(AW$3,$K$2:$P$2,0))/12</f>
        <v>1.6666666666666667</v>
      </c>
      <c r="AX75" s="15" cm="1">
        <f t="array" ref="AX75">INDEX($K:$P,ROW(),MATCH(AX$3,$K$2:$P$2,0))/12</f>
        <v>1.6666666666666667</v>
      </c>
      <c r="AY75" s="15" cm="1">
        <f t="array" ref="AY75">INDEX($K:$P,ROW(),MATCH(AY$3,$K$2:$P$2,0))/12</f>
        <v>1.6666666666666667</v>
      </c>
      <c r="AZ75" s="15" cm="1">
        <f t="array" ref="AZ75">INDEX($K:$P,ROW(),MATCH(AZ$3,$K$2:$P$2,0))/12</f>
        <v>1.6666666666666667</v>
      </c>
      <c r="BA75" s="15" cm="1">
        <f t="array" ref="BA75">INDEX($K:$P,ROW(),MATCH(BA$3,$K$2:$P$2,0))/12</f>
        <v>1.6666666666666667</v>
      </c>
      <c r="BB75" s="15" cm="1">
        <f t="array" ref="BB75">INDEX($K:$P,ROW(),MATCH(BB$3,$K$2:$P$2,0))/12</f>
        <v>1.6666666666666667</v>
      </c>
      <c r="BC75" s="15" cm="1">
        <f t="array" ref="BC75">INDEX($K:$P,ROW(),MATCH(BC$3,$K$2:$P$2,0))/12</f>
        <v>2.0833333333333335</v>
      </c>
      <c r="BD75" s="15" cm="1">
        <f t="array" ref="BD75">INDEX($K:$P,ROW(),MATCH(BD$3,$K$2:$P$2,0))/12</f>
        <v>2.0833333333333335</v>
      </c>
      <c r="BE75" s="15" cm="1">
        <f t="array" ref="BE75">INDEX($K:$P,ROW(),MATCH(BE$3,$K$2:$P$2,0))/12</f>
        <v>2.0833333333333335</v>
      </c>
      <c r="BF75" s="15" cm="1">
        <f t="array" ref="BF75">INDEX($K:$P,ROW(),MATCH(BF$3,$K$2:$P$2,0))/12</f>
        <v>2.0833333333333335</v>
      </c>
      <c r="BG75" s="15" cm="1">
        <f t="array" ref="BG75">INDEX($K:$P,ROW(),MATCH(BG$3,$K$2:$P$2,0))/12</f>
        <v>2.0833333333333335</v>
      </c>
      <c r="BH75" s="15" cm="1">
        <f t="array" ref="BH75">INDEX($K:$P,ROW(),MATCH(BH$3,$K$2:$P$2,0))/12</f>
        <v>2.0833333333333335</v>
      </c>
      <c r="BI75" s="15" cm="1">
        <f t="array" ref="BI75">INDEX($K:$P,ROW(),MATCH(BI$3,$K$2:$P$2,0))/12</f>
        <v>2.0833333333333335</v>
      </c>
      <c r="BJ75" s="15" cm="1">
        <f t="array" ref="BJ75">INDEX($K:$P,ROW(),MATCH(BJ$3,$K$2:$P$2,0))/12</f>
        <v>2.0833333333333335</v>
      </c>
      <c r="BK75" s="15" cm="1">
        <f t="array" ref="BK75">INDEX($K:$P,ROW(),MATCH(BK$3,$K$2:$P$2,0))/12</f>
        <v>2.0833333333333335</v>
      </c>
      <c r="BL75" s="15" cm="1">
        <f t="array" ref="BL75">INDEX($K:$P,ROW(),MATCH(BL$3,$K$2:$P$2,0))/12</f>
        <v>2.0833333333333335</v>
      </c>
      <c r="BM75" s="15" cm="1">
        <f t="array" ref="BM75">INDEX($K:$P,ROW(),MATCH(BM$3,$K$2:$P$2,0))/12</f>
        <v>2.0833333333333335</v>
      </c>
      <c r="BN75" s="15" cm="1">
        <f t="array" ref="BN75">INDEX($K:$P,ROW(),MATCH(BN$3,$K$2:$P$2,0))/12</f>
        <v>2.0833333333333335</v>
      </c>
      <c r="BO75" s="15" cm="1">
        <f t="array" ref="BO75">INDEX($K:$P,ROW(),MATCH(BO$3,$K$2:$P$2,0))/12</f>
        <v>2.5</v>
      </c>
      <c r="BP75" s="15" cm="1">
        <f t="array" ref="BP75">INDEX($K:$P,ROW(),MATCH(BP$3,$K$2:$P$2,0))/12</f>
        <v>2.5</v>
      </c>
      <c r="BQ75" s="15" cm="1">
        <f t="array" ref="BQ75">INDEX($K:$P,ROW(),MATCH(BQ$3,$K$2:$P$2,0))/12</f>
        <v>2.5</v>
      </c>
      <c r="BR75" s="15" cm="1">
        <f t="array" ref="BR75">INDEX($K:$P,ROW(),MATCH(BR$3,$K$2:$P$2,0))/12</f>
        <v>2.5</v>
      </c>
      <c r="BS75" s="15" cm="1">
        <f t="array" ref="BS75">INDEX($K:$P,ROW(),MATCH(BS$3,$K$2:$P$2,0))/12</f>
        <v>2.5</v>
      </c>
      <c r="BT75" s="15" cm="1">
        <f t="array" ref="BT75">INDEX($K:$P,ROW(),MATCH(BT$3,$K$2:$P$2,0))/12</f>
        <v>2.5</v>
      </c>
      <c r="BU75" s="15" cm="1">
        <f t="array" ref="BU75">INDEX($K:$P,ROW(),MATCH(BU$3,$K$2:$P$2,0))/12</f>
        <v>2.5</v>
      </c>
      <c r="BV75" s="15" cm="1">
        <f t="array" ref="BV75">INDEX($K:$P,ROW(),MATCH(BV$3,$K$2:$P$2,0))/12</f>
        <v>2.5</v>
      </c>
      <c r="BW75" s="15" cm="1">
        <f t="array" ref="BW75">INDEX($K:$P,ROW(),MATCH(BW$3,$K$2:$P$2,0))/12</f>
        <v>2.5</v>
      </c>
      <c r="BX75" s="15" cm="1">
        <f t="array" ref="BX75">INDEX($K:$P,ROW(),MATCH(BX$3,$K$2:$P$2,0))/12</f>
        <v>2.5</v>
      </c>
      <c r="BY75" s="15" cm="1">
        <f t="array" ref="BY75">INDEX($K:$P,ROW(),MATCH(BY$3,$K$2:$P$2,0))/12</f>
        <v>2.5</v>
      </c>
      <c r="BZ75" s="15" cm="1">
        <f t="array" ref="BZ75">INDEX($K:$P,ROW(),MATCH(BZ$3,$K$2:$P$2,0))/12</f>
        <v>2.5</v>
      </c>
      <c r="CA75" s="15" cm="1">
        <f t="array" ref="CA75">INDEX($K:$P,ROW(),MATCH(CA$3,$K$2:$P$2,0))/12</f>
        <v>2.9166666666666665</v>
      </c>
      <c r="CB75" s="15" cm="1">
        <f t="array" ref="CB75">INDEX($K:$P,ROW(),MATCH(CB$3,$K$2:$P$2,0))/12</f>
        <v>2.9166666666666665</v>
      </c>
      <c r="CC75" s="15" cm="1">
        <f t="array" ref="CC75">INDEX($K:$P,ROW(),MATCH(CC$3,$K$2:$P$2,0))/12</f>
        <v>2.9166666666666665</v>
      </c>
      <c r="CD75" s="15" cm="1">
        <f t="array" ref="CD75">INDEX($K:$P,ROW(),MATCH(CD$3,$K$2:$P$2,0))/12</f>
        <v>2.9166666666666665</v>
      </c>
      <c r="CE75" s="15" cm="1">
        <f t="array" ref="CE75">INDEX($K:$P,ROW(),MATCH(CE$3,$K$2:$P$2,0))/12</f>
        <v>2.9166666666666665</v>
      </c>
      <c r="CF75" s="15" cm="1">
        <f t="array" ref="CF75">INDEX($K:$P,ROW(),MATCH(CF$3,$K$2:$P$2,0))/12</f>
        <v>2.9166666666666665</v>
      </c>
      <c r="CG75" s="15" cm="1">
        <f t="array" ref="CG75">INDEX($K:$P,ROW(),MATCH(CG$3,$K$2:$P$2,0))/12</f>
        <v>2.9166666666666665</v>
      </c>
      <c r="CH75" s="15" cm="1">
        <f t="array" ref="CH75">INDEX($K:$P,ROW(),MATCH(CH$3,$K$2:$P$2,0))/12</f>
        <v>2.9166666666666665</v>
      </c>
      <c r="CI75" s="15" cm="1">
        <f t="array" ref="CI75">INDEX($K:$P,ROW(),MATCH(CI$3,$K$2:$P$2,0))/12</f>
        <v>2.9166666666666665</v>
      </c>
      <c r="CJ75" s="15" cm="1">
        <f t="array" ref="CJ75">INDEX($K:$P,ROW(),MATCH(CJ$3,$K$2:$P$2,0))/12</f>
        <v>2.9166666666666665</v>
      </c>
      <c r="CK75" s="15" cm="1">
        <f t="array" ref="CK75">INDEX($K:$P,ROW(),MATCH(CK$3,$K$2:$P$2,0))/12</f>
        <v>2.9166666666666665</v>
      </c>
      <c r="CL75" s="15" cm="1">
        <f t="array" ref="CL75">INDEX($K:$P,ROW(),MATCH(CL$3,$K$2:$P$2,0))/12</f>
        <v>2.9166666666666665</v>
      </c>
      <c r="CN75" s="60"/>
      <c r="CO75" s="15" t="e" cm="1">
        <f t="array" ref="CO75">INDEX($K:$P,ROW(),MATCH(CO$3,$K$2:$P$2,0))/CO$5</f>
        <v>#N/A</v>
      </c>
      <c r="CP75" s="15" t="e" cm="1">
        <f t="array" ref="CP75">INDEX($K:$P,ROW(),MATCH(CP$3,$K$2:$P$2,0))/CP$5</f>
        <v>#N/A</v>
      </c>
      <c r="CQ75" s="15" t="e" cm="1">
        <f t="array" ref="CQ75">INDEX($K:$P,ROW(),MATCH(CQ$3,$K$2:$P$2,0))/CQ$5</f>
        <v>#N/A</v>
      </c>
      <c r="CR75" s="15" t="e" cm="1">
        <f t="array" ref="CR75">INDEX($K:$P,ROW(),MATCH(CR$3,$K$2:$P$2,0))/CR$5</f>
        <v>#N/A</v>
      </c>
      <c r="CS75" s="15" t="e" cm="1">
        <f t="array" ref="CS75">INDEX($K:$P,ROW(),MATCH(CS$3,$K$2:$P$2,0))/CS$5</f>
        <v>#N/A</v>
      </c>
      <c r="CT75" s="15" t="e" cm="1">
        <f t="array" ref="CT75">INDEX($K:$P,ROW(),MATCH(CT$3,$K$2:$P$2,0))/CT$5</f>
        <v>#N/A</v>
      </c>
      <c r="CU75" s="15" t="e" cm="1">
        <f t="array" ref="CU75">INDEX($K:$P,ROW(),MATCH(CU$3,$K$2:$P$2,0))/CU$5</f>
        <v>#N/A</v>
      </c>
      <c r="CV75" s="15" t="e" cm="1">
        <f t="array" ref="CV75">INDEX($K:$P,ROW(),MATCH(CV$3,$K$2:$P$2,0))/CV$5</f>
        <v>#N/A</v>
      </c>
      <c r="CW75" s="15" t="e" cm="1">
        <f t="array" ref="CW75">INDEX($K:$P,ROW(),MATCH(CW$3,$K$2:$P$2,0))/CW$5</f>
        <v>#N/A</v>
      </c>
      <c r="CX75" s="15" t="e" cm="1">
        <f t="array" ref="CX75">INDEX($K:$P,ROW(),MATCH(CX$3,$K$2:$P$2,0))/CX$5</f>
        <v>#N/A</v>
      </c>
      <c r="CY75" s="15" t="e" cm="1">
        <f t="array" ref="CY75">INDEX($K:$P,ROW(),MATCH(CY$3,$K$2:$P$2,0))/CL$5</f>
        <v>#N/A</v>
      </c>
      <c r="CZ75" s="15" t="e" cm="1">
        <f t="array" ref="CZ75">INDEX($K:$P,ROW(),MATCH(CZ$3,$K$2:$P$2,0))/CZ$5</f>
        <v>#N/A</v>
      </c>
      <c r="DA75" s="15" t="e" cm="1">
        <f t="array" ref="DA75">INDEX($K:$P,ROW(),MATCH(DA$3,$K$2:$P$2,0))/DA$5</f>
        <v>#N/A</v>
      </c>
      <c r="DB75" s="15" t="e" cm="1">
        <f t="array" ref="DB75">INDEX($K:$P,ROW(),MATCH(DB$3,$K$2:$P$2,0))/DB$5</f>
        <v>#N/A</v>
      </c>
      <c r="DC75" s="15" t="e" cm="1">
        <f t="array" ref="DC75">INDEX($K:$P,ROW(),MATCH(DC$3,$K$2:$P$2,0))/DC$5</f>
        <v>#N/A</v>
      </c>
      <c r="DD75" s="15" t="e" cm="1">
        <f t="array" ref="DD75">INDEX($K:$P,ROW(),MATCH(DD$3,$K$2:$P$2,0))/DD$5</f>
        <v>#N/A</v>
      </c>
      <c r="DE75" s="15" t="e" cm="1">
        <f t="array" ref="DE75">INDEX($K:$P,ROW(),MATCH(DE$3,$K$2:$P$2,0))/DE$5</f>
        <v>#N/A</v>
      </c>
      <c r="DF75" s="15" t="e" cm="1">
        <f t="array" ref="DF75">INDEX($K:$P,ROW(),MATCH(DF$3,$K$2:$P$2,0))/DF$5</f>
        <v>#N/A</v>
      </c>
      <c r="DG75" s="15" t="e" cm="1">
        <f t="array" ref="DG75">INDEX($K:$P,ROW(),MATCH(DG$3,$K$2:$P$2,0))/DG$5</f>
        <v>#N/A</v>
      </c>
      <c r="DH75" s="15" t="e" cm="1">
        <f t="array" ref="DH75">INDEX($K:$P,ROW(),MATCH(DH$3,$K$2:$P$2,0))/DH$5</f>
        <v>#N/A</v>
      </c>
      <c r="DI75" s="15" t="e" cm="1">
        <f t="array" ref="DI75">INDEX($K:$P,ROW(),MATCH(DI$3,$K$2:$P$2,0))/DI$5</f>
        <v>#N/A</v>
      </c>
      <c r="DJ75" s="15" t="e" cm="1">
        <f t="array" ref="DJ75">INDEX($K:$P,ROW(),MATCH(DJ$3,$K$2:$P$2,0))/DJ$5</f>
        <v>#N/A</v>
      </c>
      <c r="DK75" s="15" t="e" cm="1">
        <f t="array" ref="DK75">INDEX($K:$P,ROW(),MATCH(DK$3,$K$2:$P$2,0))/DK$5</f>
        <v>#N/A</v>
      </c>
      <c r="DL75" s="15" t="e" cm="1">
        <f t="array" ref="DL75">INDEX($K:$P,ROW(),MATCH(DL$3,$K$2:$P$2,0))/DL$5</f>
        <v>#N/A</v>
      </c>
    </row>
    <row r="76" spans="1:116" x14ac:dyDescent="0.35">
      <c r="B76" t="s">
        <v>332</v>
      </c>
      <c r="D76" t="s">
        <v>455</v>
      </c>
      <c r="E76" s="8" t="str">
        <f t="shared" si="66"/>
        <v>76 LVOL-EV</v>
      </c>
      <c r="G76" s="191" t="str">
        <f>IFERROR(SUBSTITUTE(TRIM(LEFT(G74,SEARCH("-",G74)-1)),":",""),SUBSTITUTE(G74,":",""))</f>
        <v>Low volume</v>
      </c>
      <c r="H76" s="31"/>
      <c r="I76" s="73"/>
      <c r="J76" s="73"/>
      <c r="K76" s="39"/>
      <c r="L76" s="39"/>
      <c r="M76" s="39"/>
      <c r="N76" s="39"/>
      <c r="O76" s="39"/>
      <c r="P76" s="39"/>
      <c r="R76" s="38"/>
      <c r="S76" s="38"/>
      <c r="T76" s="38"/>
      <c r="U76" s="38"/>
      <c r="V76" s="38"/>
      <c r="W76" s="38"/>
      <c r="X76" s="38"/>
      <c r="Y76" s="38"/>
      <c r="Z76" s="38"/>
      <c r="AA76" s="38"/>
      <c r="AB76" s="38"/>
      <c r="AC76" s="38"/>
      <c r="AD76" s="38"/>
      <c r="AE76" s="38"/>
      <c r="AF76" s="38"/>
      <c r="AG76" s="38"/>
      <c r="AH76" s="38"/>
      <c r="AI76" s="38"/>
      <c r="AJ76" s="38"/>
      <c r="AK76" s="38"/>
      <c r="AL76" s="38"/>
      <c r="AM76" s="38"/>
      <c r="AN76" s="38"/>
      <c r="AO76" s="38"/>
      <c r="AP76" s="38"/>
      <c r="AQ76" s="38"/>
      <c r="AR76" s="38"/>
      <c r="AS76" s="38"/>
      <c r="AT76" s="38"/>
      <c r="AU76" s="38"/>
      <c r="AV76" s="38"/>
      <c r="AW76" s="38"/>
      <c r="AX76" s="38"/>
      <c r="AY76" s="38"/>
      <c r="AZ76" s="38"/>
      <c r="BA76" s="38"/>
      <c r="BB76" s="38"/>
      <c r="BC76" s="38"/>
      <c r="BD76" s="38"/>
      <c r="BE76" s="38"/>
      <c r="BF76" s="38"/>
      <c r="BG76" s="38"/>
      <c r="BH76" s="38"/>
      <c r="BI76" s="38"/>
      <c r="BJ76" s="38"/>
      <c r="BK76" s="38"/>
      <c r="BL76" s="38"/>
      <c r="BM76" s="38"/>
      <c r="BN76" s="38"/>
      <c r="BO76" s="38"/>
      <c r="BP76" s="38"/>
      <c r="BQ76" s="38"/>
      <c r="BR76" s="38"/>
      <c r="BS76" s="38"/>
      <c r="BT76" s="38"/>
      <c r="BU76" s="38"/>
      <c r="BV76" s="38"/>
      <c r="BW76" s="38"/>
      <c r="BX76" s="38"/>
      <c r="BY76" s="38"/>
      <c r="BZ76" s="38"/>
      <c r="CA76" s="38"/>
      <c r="CB76" s="38"/>
      <c r="CC76" s="38"/>
      <c r="CD76" s="38"/>
      <c r="CE76" s="38"/>
      <c r="CF76" s="38"/>
      <c r="CG76" s="38"/>
      <c r="CH76" s="38"/>
      <c r="CI76" s="38"/>
      <c r="CJ76" s="38"/>
      <c r="CK76" s="38"/>
      <c r="CL76" s="38"/>
      <c r="CN76" s="73"/>
      <c r="CO76" s="38"/>
      <c r="CP76" s="38"/>
      <c r="CQ76" s="38"/>
      <c r="CR76" s="38"/>
      <c r="CS76" s="38"/>
      <c r="CT76" s="38"/>
      <c r="CU76" s="38"/>
      <c r="CV76" s="38"/>
      <c r="CW76" s="38"/>
      <c r="CX76" s="38"/>
      <c r="CY76" s="38"/>
      <c r="CZ76" s="38"/>
      <c r="DA76" s="38"/>
      <c r="DB76" s="38"/>
      <c r="DC76" s="38"/>
      <c r="DD76" s="38"/>
      <c r="DE76" s="38"/>
      <c r="DF76" s="38"/>
      <c r="DG76" s="38"/>
      <c r="DH76" s="38"/>
      <c r="DI76" s="38"/>
      <c r="DJ76" s="38"/>
      <c r="DK76" s="38"/>
      <c r="DL76" s="38"/>
    </row>
    <row r="77" spans="1:116" x14ac:dyDescent="0.35">
      <c r="B77" t="s">
        <v>332</v>
      </c>
      <c r="D77" t="s">
        <v>455</v>
      </c>
      <c r="E77" s="8" t="str">
        <f t="shared" ref="E77:E82" si="67">ROW()&amp;" "&amp;D77</f>
        <v>77 LVOL-EV</v>
      </c>
      <c r="G77" s="241" t="str">
        <f>IFERROR(SUBSTITUTE(TRIM(MID(G74, SEARCH("-", G74) + 1, LEN(G74))),":",""),"no unit")</f>
        <v>driven</v>
      </c>
      <c r="H77" s="31"/>
      <c r="I77" s="73"/>
      <c r="J77" s="73"/>
      <c r="K77" s="39"/>
      <c r="L77" s="39"/>
      <c r="M77" s="39"/>
      <c r="N77" s="39"/>
      <c r="O77" s="39"/>
      <c r="P77" s="39"/>
      <c r="R77" s="38"/>
      <c r="S77" s="38"/>
      <c r="T77" s="38"/>
      <c r="U77" s="38"/>
      <c r="V77" s="38"/>
      <c r="W77" s="38"/>
      <c r="X77" s="38"/>
      <c r="Y77" s="38"/>
      <c r="Z77" s="38"/>
      <c r="AA77" s="38"/>
      <c r="AB77" s="38"/>
      <c r="AC77" s="38"/>
      <c r="AD77" s="38"/>
      <c r="AE77" s="38"/>
      <c r="AF77" s="38"/>
      <c r="AG77" s="38"/>
      <c r="AH77" s="38"/>
      <c r="AI77" s="38"/>
      <c r="AJ77" s="38"/>
      <c r="AK77" s="38"/>
      <c r="AL77" s="38"/>
      <c r="AM77" s="38"/>
      <c r="AN77" s="38"/>
      <c r="AO77" s="38"/>
      <c r="AP77" s="38"/>
      <c r="AQ77" s="38"/>
      <c r="AR77" s="38"/>
      <c r="AS77" s="38"/>
      <c r="AT77" s="38"/>
      <c r="AU77" s="38"/>
      <c r="AV77" s="38"/>
      <c r="AW77" s="38"/>
      <c r="AX77" s="38"/>
      <c r="AY77" s="38"/>
      <c r="AZ77" s="38"/>
      <c r="BA77" s="38"/>
      <c r="BB77" s="38"/>
      <c r="BC77" s="38"/>
      <c r="BD77" s="38"/>
      <c r="BE77" s="38"/>
      <c r="BF77" s="38"/>
      <c r="BG77" s="38"/>
      <c r="BH77" s="38"/>
      <c r="BI77" s="38"/>
      <c r="BJ77" s="38"/>
      <c r="BK77" s="38"/>
      <c r="BL77" s="38"/>
      <c r="BM77" s="38"/>
      <c r="BN77" s="38"/>
      <c r="BO77" s="38"/>
      <c r="BP77" s="38"/>
      <c r="BQ77" s="38"/>
      <c r="BR77" s="38"/>
      <c r="BS77" s="38"/>
      <c r="BT77" s="38"/>
      <c r="BU77" s="38"/>
      <c r="BV77" s="38"/>
      <c r="BW77" s="38"/>
      <c r="BX77" s="38"/>
      <c r="BY77" s="38"/>
      <c r="BZ77" s="38"/>
      <c r="CA77" s="38"/>
      <c r="CB77" s="38"/>
      <c r="CC77" s="38"/>
      <c r="CD77" s="38"/>
      <c r="CE77" s="38"/>
      <c r="CF77" s="38"/>
      <c r="CG77" s="38"/>
      <c r="CH77" s="38"/>
      <c r="CI77" s="38"/>
      <c r="CJ77" s="38"/>
      <c r="CK77" s="38"/>
      <c r="CL77" s="38"/>
      <c r="CN77" s="73"/>
      <c r="CO77" s="38"/>
      <c r="CP77" s="38"/>
      <c r="CQ77" s="38"/>
      <c r="CR77" s="38"/>
      <c r="CS77" s="38"/>
      <c r="CT77" s="38"/>
      <c r="CU77" s="38"/>
      <c r="CV77" s="38"/>
      <c r="CW77" s="38"/>
      <c r="CX77" s="38"/>
      <c r="CY77" s="38"/>
      <c r="CZ77" s="38"/>
      <c r="DA77" s="38"/>
      <c r="DB77" s="38"/>
      <c r="DC77" s="38"/>
      <c r="DD77" s="38"/>
      <c r="DE77" s="38"/>
      <c r="DF77" s="38"/>
      <c r="DG77" s="38"/>
      <c r="DH77" s="38"/>
      <c r="DI77" s="38"/>
      <c r="DJ77" s="38"/>
      <c r="DK77" s="38"/>
      <c r="DL77" s="38"/>
    </row>
    <row r="78" spans="1:116" x14ac:dyDescent="0.35">
      <c r="B78" t="s">
        <v>332</v>
      </c>
      <c r="D78" t="s">
        <v>455</v>
      </c>
      <c r="E78" s="8" t="str">
        <f t="shared" si="67"/>
        <v>78 LVOL-EV</v>
      </c>
      <c r="G78" s="136" t="s">
        <v>334</v>
      </c>
      <c r="H78" s="31"/>
      <c r="I78" s="73"/>
      <c r="J78" s="73"/>
      <c r="K78" s="39"/>
      <c r="L78" s="39"/>
      <c r="M78" s="39"/>
      <c r="N78" s="39"/>
      <c r="O78" s="39"/>
      <c r="P78" s="39"/>
      <c r="R78" s="38"/>
      <c r="S78" s="38"/>
      <c r="T78" s="38"/>
      <c r="U78" s="38"/>
      <c r="V78" s="38"/>
      <c r="W78" s="38"/>
      <c r="X78" s="38"/>
      <c r="Y78" s="38"/>
      <c r="Z78" s="38"/>
      <c r="AA78" s="38"/>
      <c r="AB78" s="38"/>
      <c r="AC78" s="38"/>
      <c r="AD78" s="38"/>
      <c r="AE78" s="38"/>
      <c r="AF78" s="38"/>
      <c r="AG78" s="38"/>
      <c r="AH78" s="38"/>
      <c r="AI78" s="38"/>
      <c r="AJ78" s="38"/>
      <c r="AK78" s="38"/>
      <c r="AL78" s="38"/>
      <c r="AM78" s="38"/>
      <c r="AN78" s="38"/>
      <c r="AO78" s="38"/>
      <c r="AP78" s="38"/>
      <c r="AQ78" s="38"/>
      <c r="AR78" s="38"/>
      <c r="AS78" s="38"/>
      <c r="AT78" s="38"/>
      <c r="AU78" s="38"/>
      <c r="AV78" s="38"/>
      <c r="AW78" s="38"/>
      <c r="AX78" s="38"/>
      <c r="AY78" s="38"/>
      <c r="AZ78" s="38"/>
      <c r="BA78" s="38"/>
      <c r="BB78" s="38"/>
      <c r="BC78" s="38"/>
      <c r="BD78" s="38"/>
      <c r="BE78" s="38"/>
      <c r="BF78" s="38"/>
      <c r="BG78" s="38"/>
      <c r="BH78" s="38"/>
      <c r="BI78" s="38"/>
      <c r="BJ78" s="38"/>
      <c r="BK78" s="38"/>
      <c r="BL78" s="38"/>
      <c r="BM78" s="38"/>
      <c r="BN78" s="38"/>
      <c r="BO78" s="38"/>
      <c r="BP78" s="38"/>
      <c r="BQ78" s="38"/>
      <c r="BR78" s="38"/>
      <c r="BS78" s="38"/>
      <c r="BT78" s="38"/>
      <c r="BU78" s="38"/>
      <c r="BV78" s="38"/>
      <c r="BW78" s="38"/>
      <c r="BX78" s="38"/>
      <c r="BY78" s="38"/>
      <c r="BZ78" s="38"/>
      <c r="CA78" s="38"/>
      <c r="CB78" s="38"/>
      <c r="CC78" s="38"/>
      <c r="CD78" s="38"/>
      <c r="CE78" s="38"/>
      <c r="CF78" s="38"/>
      <c r="CG78" s="38"/>
      <c r="CH78" s="38"/>
      <c r="CI78" s="38"/>
      <c r="CJ78" s="38"/>
      <c r="CK78" s="38"/>
      <c r="CL78" s="38"/>
      <c r="CN78" s="73"/>
      <c r="CO78" s="38"/>
      <c r="CP78" s="38"/>
      <c r="CQ78" s="38"/>
      <c r="CR78" s="38"/>
      <c r="CS78" s="38"/>
      <c r="CT78" s="38"/>
      <c r="CU78" s="38"/>
      <c r="CV78" s="38"/>
      <c r="CW78" s="38"/>
      <c r="CX78" s="38"/>
      <c r="CY78" s="38"/>
      <c r="CZ78" s="38"/>
      <c r="DA78" s="38"/>
      <c r="DB78" s="38"/>
      <c r="DC78" s="38"/>
      <c r="DD78" s="38"/>
      <c r="DE78" s="38"/>
      <c r="DF78" s="38"/>
      <c r="DG78" s="38"/>
      <c r="DH78" s="38"/>
      <c r="DI78" s="38"/>
      <c r="DJ78" s="38"/>
      <c r="DK78" s="38"/>
      <c r="DL78" s="38"/>
    </row>
    <row r="79" spans="1:116" x14ac:dyDescent="0.35">
      <c r="B79" t="s">
        <v>332</v>
      </c>
      <c r="D79" t="s">
        <v>455</v>
      </c>
      <c r="E79" s="8" t="str">
        <f t="shared" si="67"/>
        <v>79 LVOL-EV</v>
      </c>
      <c r="G79" s="136" t="s">
        <v>333</v>
      </c>
      <c r="H79" s="31"/>
      <c r="I79" s="73"/>
      <c r="J79" s="73"/>
      <c r="K79" s="39"/>
      <c r="L79" s="39"/>
      <c r="M79" s="39"/>
      <c r="N79" s="39"/>
      <c r="O79" s="39"/>
      <c r="P79" s="39"/>
      <c r="R79" s="38"/>
      <c r="S79" s="203" t="str">
        <f t="shared" ref="S79:AX79" si="68">ADDRESS(ROW(S75),COLUMN(S75),2)</f>
        <v>S$75</v>
      </c>
      <c r="T79" s="203" t="str">
        <f t="shared" si="68"/>
        <v>T$75</v>
      </c>
      <c r="U79" s="203" t="str">
        <f t="shared" si="68"/>
        <v>U$75</v>
      </c>
      <c r="V79" s="203" t="str">
        <f t="shared" si="68"/>
        <v>V$75</v>
      </c>
      <c r="W79" s="203" t="str">
        <f t="shared" si="68"/>
        <v>W$75</v>
      </c>
      <c r="X79" s="203" t="str">
        <f t="shared" si="68"/>
        <v>X$75</v>
      </c>
      <c r="Y79" s="203" t="str">
        <f t="shared" si="68"/>
        <v>Y$75</v>
      </c>
      <c r="Z79" s="203" t="str">
        <f t="shared" si="68"/>
        <v>Z$75</v>
      </c>
      <c r="AA79" s="203" t="str">
        <f t="shared" si="68"/>
        <v>AA$75</v>
      </c>
      <c r="AB79" s="203" t="str">
        <f t="shared" si="68"/>
        <v>AB$75</v>
      </c>
      <c r="AC79" s="203" t="str">
        <f t="shared" si="68"/>
        <v>AC$75</v>
      </c>
      <c r="AD79" s="203" t="str">
        <f t="shared" si="68"/>
        <v>AD$75</v>
      </c>
      <c r="AE79" s="203" t="str">
        <f t="shared" si="68"/>
        <v>AE$75</v>
      </c>
      <c r="AF79" s="203" t="str">
        <f t="shared" si="68"/>
        <v>AF$75</v>
      </c>
      <c r="AG79" s="203" t="str">
        <f t="shared" si="68"/>
        <v>AG$75</v>
      </c>
      <c r="AH79" s="203" t="str">
        <f t="shared" si="68"/>
        <v>AH$75</v>
      </c>
      <c r="AI79" s="203" t="str">
        <f t="shared" si="68"/>
        <v>AI$75</v>
      </c>
      <c r="AJ79" s="203" t="str">
        <f t="shared" si="68"/>
        <v>AJ$75</v>
      </c>
      <c r="AK79" s="203" t="str">
        <f t="shared" si="68"/>
        <v>AK$75</v>
      </c>
      <c r="AL79" s="203" t="str">
        <f t="shared" si="68"/>
        <v>AL$75</v>
      </c>
      <c r="AM79" s="203" t="str">
        <f t="shared" si="68"/>
        <v>AM$75</v>
      </c>
      <c r="AN79" s="203" t="str">
        <f t="shared" si="68"/>
        <v>AN$75</v>
      </c>
      <c r="AO79" s="203" t="str">
        <f t="shared" si="68"/>
        <v>AO$75</v>
      </c>
      <c r="AP79" s="203" t="str">
        <f t="shared" si="68"/>
        <v>AP$75</v>
      </c>
      <c r="AQ79" s="203" t="str">
        <f t="shared" si="68"/>
        <v>AQ$75</v>
      </c>
      <c r="AR79" s="203" t="str">
        <f t="shared" si="68"/>
        <v>AR$75</v>
      </c>
      <c r="AS79" s="203" t="str">
        <f t="shared" si="68"/>
        <v>AS$75</v>
      </c>
      <c r="AT79" s="203" t="str">
        <f t="shared" si="68"/>
        <v>AT$75</v>
      </c>
      <c r="AU79" s="203" t="str">
        <f t="shared" si="68"/>
        <v>AU$75</v>
      </c>
      <c r="AV79" s="203" t="str">
        <f t="shared" si="68"/>
        <v>AV$75</v>
      </c>
      <c r="AW79" s="203" t="str">
        <f t="shared" si="68"/>
        <v>AW$75</v>
      </c>
      <c r="AX79" s="203" t="str">
        <f t="shared" si="68"/>
        <v>AX$75</v>
      </c>
      <c r="AY79" s="203" t="str">
        <f t="shared" ref="AY79:CD79" si="69">ADDRESS(ROW(AY75),COLUMN(AY75),2)</f>
        <v>AY$75</v>
      </c>
      <c r="AZ79" s="203" t="str">
        <f t="shared" si="69"/>
        <v>AZ$75</v>
      </c>
      <c r="BA79" s="203" t="str">
        <f t="shared" si="69"/>
        <v>BA$75</v>
      </c>
      <c r="BB79" s="203" t="str">
        <f t="shared" si="69"/>
        <v>BB$75</v>
      </c>
      <c r="BC79" s="203" t="str">
        <f t="shared" si="69"/>
        <v>BC$75</v>
      </c>
      <c r="BD79" s="203" t="str">
        <f t="shared" si="69"/>
        <v>BD$75</v>
      </c>
      <c r="BE79" s="203" t="str">
        <f t="shared" si="69"/>
        <v>BE$75</v>
      </c>
      <c r="BF79" s="203" t="str">
        <f t="shared" si="69"/>
        <v>BF$75</v>
      </c>
      <c r="BG79" s="203" t="str">
        <f t="shared" si="69"/>
        <v>BG$75</v>
      </c>
      <c r="BH79" s="203" t="str">
        <f t="shared" si="69"/>
        <v>BH$75</v>
      </c>
      <c r="BI79" s="203" t="str">
        <f t="shared" si="69"/>
        <v>BI$75</v>
      </c>
      <c r="BJ79" s="203" t="str">
        <f t="shared" si="69"/>
        <v>BJ$75</v>
      </c>
      <c r="BK79" s="203" t="str">
        <f t="shared" si="69"/>
        <v>BK$75</v>
      </c>
      <c r="BL79" s="203" t="str">
        <f t="shared" si="69"/>
        <v>BL$75</v>
      </c>
      <c r="BM79" s="203" t="str">
        <f t="shared" si="69"/>
        <v>BM$75</v>
      </c>
      <c r="BN79" s="203" t="str">
        <f t="shared" si="69"/>
        <v>BN$75</v>
      </c>
      <c r="BO79" s="203" t="str">
        <f t="shared" si="69"/>
        <v>BO$75</v>
      </c>
      <c r="BP79" s="203" t="str">
        <f t="shared" si="69"/>
        <v>BP$75</v>
      </c>
      <c r="BQ79" s="203" t="str">
        <f t="shared" si="69"/>
        <v>BQ$75</v>
      </c>
      <c r="BR79" s="203" t="str">
        <f t="shared" si="69"/>
        <v>BR$75</v>
      </c>
      <c r="BS79" s="203" t="str">
        <f t="shared" si="69"/>
        <v>BS$75</v>
      </c>
      <c r="BT79" s="203" t="str">
        <f t="shared" si="69"/>
        <v>BT$75</v>
      </c>
      <c r="BU79" s="203" t="str">
        <f t="shared" si="69"/>
        <v>BU$75</v>
      </c>
      <c r="BV79" s="203" t="str">
        <f t="shared" si="69"/>
        <v>BV$75</v>
      </c>
      <c r="BW79" s="203" t="str">
        <f t="shared" si="69"/>
        <v>BW$75</v>
      </c>
      <c r="BX79" s="203" t="str">
        <f t="shared" si="69"/>
        <v>BX$75</v>
      </c>
      <c r="BY79" s="203" t="str">
        <f t="shared" si="69"/>
        <v>BY$75</v>
      </c>
      <c r="BZ79" s="203" t="str">
        <f t="shared" si="69"/>
        <v>BZ$75</v>
      </c>
      <c r="CA79" s="203" t="str">
        <f t="shared" si="69"/>
        <v>CA$75</v>
      </c>
      <c r="CB79" s="203" t="str">
        <f t="shared" si="69"/>
        <v>CB$75</v>
      </c>
      <c r="CC79" s="203" t="str">
        <f t="shared" si="69"/>
        <v>CC$75</v>
      </c>
      <c r="CD79" s="203" t="str">
        <f t="shared" si="69"/>
        <v>CD$75</v>
      </c>
      <c r="CE79" s="203" t="str">
        <f t="shared" ref="CE79:CL79" si="70">ADDRESS(ROW(CE75),COLUMN(CE75),2)</f>
        <v>CE$75</v>
      </c>
      <c r="CF79" s="203" t="str">
        <f t="shared" si="70"/>
        <v>CF$75</v>
      </c>
      <c r="CG79" s="203" t="str">
        <f t="shared" si="70"/>
        <v>CG$75</v>
      </c>
      <c r="CH79" s="203" t="str">
        <f t="shared" si="70"/>
        <v>CH$75</v>
      </c>
      <c r="CI79" s="203" t="str">
        <f t="shared" si="70"/>
        <v>CI$75</v>
      </c>
      <c r="CJ79" s="203" t="str">
        <f t="shared" si="70"/>
        <v>CJ$75</v>
      </c>
      <c r="CK79" s="203" t="str">
        <f t="shared" si="70"/>
        <v>CK$75</v>
      </c>
      <c r="CL79" s="203" t="str">
        <f t="shared" si="70"/>
        <v>CL$75</v>
      </c>
      <c r="CN79" s="73"/>
      <c r="CO79" s="203" t="str">
        <f t="shared" ref="CO79:DK79" si="71">ADDRESS(ROW(CO75),COLUMN(CO75),2)</f>
        <v>CO$75</v>
      </c>
      <c r="CP79" s="203" t="str">
        <f t="shared" si="71"/>
        <v>CP$75</v>
      </c>
      <c r="CQ79" s="203" t="str">
        <f t="shared" si="71"/>
        <v>CQ$75</v>
      </c>
      <c r="CR79" s="203" t="str">
        <f t="shared" si="71"/>
        <v>CR$75</v>
      </c>
      <c r="CS79" s="203" t="str">
        <f t="shared" si="71"/>
        <v>CS$75</v>
      </c>
      <c r="CT79" s="203" t="str">
        <f t="shared" si="71"/>
        <v>CT$75</v>
      </c>
      <c r="CU79" s="203" t="str">
        <f t="shared" si="71"/>
        <v>CU$75</v>
      </c>
      <c r="CV79" s="203" t="str">
        <f t="shared" si="71"/>
        <v>CV$75</v>
      </c>
      <c r="CW79" s="203" t="str">
        <f t="shared" si="71"/>
        <v>CW$75</v>
      </c>
      <c r="CX79" s="203" t="str">
        <f t="shared" si="71"/>
        <v>CX$75</v>
      </c>
      <c r="CY79" s="203" t="str">
        <f t="shared" si="71"/>
        <v>CY$75</v>
      </c>
      <c r="CZ79" s="203" t="str">
        <f t="shared" si="71"/>
        <v>CZ$75</v>
      </c>
      <c r="DA79" s="203" t="str">
        <f t="shared" si="71"/>
        <v>DA$75</v>
      </c>
      <c r="DB79" s="203" t="str">
        <f t="shared" si="71"/>
        <v>DB$75</v>
      </c>
      <c r="DC79" s="203" t="str">
        <f t="shared" si="71"/>
        <v>DC$75</v>
      </c>
      <c r="DD79" s="203" t="str">
        <f t="shared" si="71"/>
        <v>DD$75</v>
      </c>
      <c r="DE79" s="203" t="str">
        <f t="shared" si="71"/>
        <v>DE$75</v>
      </c>
      <c r="DF79" s="203" t="str">
        <f t="shared" si="71"/>
        <v>DF$75</v>
      </c>
      <c r="DG79" s="203" t="str">
        <f t="shared" si="71"/>
        <v>DG$75</v>
      </c>
      <c r="DH79" s="203" t="str">
        <f t="shared" si="71"/>
        <v>DH$75</v>
      </c>
      <c r="DI79" s="203" t="str">
        <f t="shared" si="71"/>
        <v>DI$75</v>
      </c>
      <c r="DJ79" s="203" t="str">
        <f t="shared" si="71"/>
        <v>DJ$75</v>
      </c>
      <c r="DK79" s="203" t="str">
        <f t="shared" si="71"/>
        <v>DK$75</v>
      </c>
      <c r="DL79" s="203" t="str">
        <f t="shared" ref="DL79" si="72">ADDRESS(ROW(DL75),COLUMN(DL75),2)</f>
        <v>DL$75</v>
      </c>
    </row>
    <row r="80" spans="1:116" x14ac:dyDescent="0.35">
      <c r="B80" t="s">
        <v>332</v>
      </c>
      <c r="D80" t="s">
        <v>455</v>
      </c>
      <c r="E80" s="8" t="str">
        <f t="shared" si="67"/>
        <v>80 LVOL-EV</v>
      </c>
      <c r="G80" s="8" t="s">
        <v>488</v>
      </c>
      <c r="H80" s="12"/>
      <c r="I80" s="60"/>
      <c r="J80" s="60"/>
      <c r="K80" s="15"/>
      <c r="L80" s="15"/>
      <c r="M80" s="15"/>
      <c r="N80" s="15"/>
      <c r="O80" s="15"/>
      <c r="P80" s="15"/>
      <c r="R80" s="15"/>
      <c r="S80" s="76"/>
      <c r="T80" s="76"/>
      <c r="U80" s="76"/>
      <c r="V80" s="76"/>
      <c r="W80" s="76"/>
      <c r="X80" s="76"/>
      <c r="Y80" s="76"/>
      <c r="Z80" s="76"/>
      <c r="AA80" s="76"/>
      <c r="AB80" s="76"/>
      <c r="AC80" s="76"/>
      <c r="AD80" s="76"/>
      <c r="AE80" s="76"/>
      <c r="AF80" s="76"/>
      <c r="AG80" s="76"/>
      <c r="AH80" s="76"/>
      <c r="AI80" s="76"/>
      <c r="AJ80" s="76"/>
      <c r="AK80" s="76"/>
      <c r="AL80" s="76"/>
      <c r="AM80" s="76"/>
      <c r="AN80" s="76"/>
      <c r="AO80" s="76"/>
      <c r="AP80" s="76"/>
      <c r="AQ80" s="76"/>
      <c r="AR80" s="76"/>
      <c r="AS80" s="76"/>
      <c r="AT80" s="76"/>
      <c r="AU80" s="76"/>
      <c r="AV80" s="76"/>
      <c r="AW80" s="76"/>
      <c r="AX80" s="76"/>
      <c r="AY80" s="76"/>
      <c r="AZ80" s="76"/>
      <c r="BA80" s="76"/>
      <c r="BB80" s="76"/>
      <c r="BC80" s="76"/>
      <c r="BD80" s="76"/>
      <c r="BE80" s="76"/>
      <c r="BF80" s="76"/>
      <c r="BG80" s="76"/>
      <c r="BH80" s="76"/>
      <c r="BI80" s="76"/>
      <c r="BJ80" s="76"/>
      <c r="BK80" s="76"/>
      <c r="BL80" s="76"/>
      <c r="BM80" s="76"/>
      <c r="BN80" s="76"/>
      <c r="BO80" s="76"/>
      <c r="BP80" s="76"/>
      <c r="BQ80" s="76"/>
      <c r="BR80" s="76"/>
      <c r="BS80" s="76"/>
      <c r="BT80" s="76"/>
      <c r="BU80" s="76"/>
      <c r="BV80" s="76"/>
      <c r="BW80" s="76"/>
      <c r="BX80" s="76"/>
      <c r="BY80" s="76"/>
      <c r="BZ80" s="76"/>
      <c r="CA80" s="76"/>
      <c r="CB80" s="76"/>
      <c r="CC80" s="76"/>
      <c r="CD80" s="76"/>
      <c r="CE80" s="76"/>
      <c r="CF80" s="76"/>
      <c r="CG80" s="76"/>
      <c r="CH80" s="76"/>
      <c r="CI80" s="76"/>
      <c r="CJ80" s="76"/>
      <c r="CK80" s="76"/>
      <c r="CL80" s="76"/>
      <c r="CN80" s="60"/>
      <c r="CO80" s="76"/>
      <c r="CP80" s="76"/>
      <c r="CQ80" s="76"/>
      <c r="CR80" s="76"/>
      <c r="CS80" s="76"/>
      <c r="CT80" s="76"/>
      <c r="CU80" s="76"/>
      <c r="CV80" s="76"/>
      <c r="CW80" s="76"/>
      <c r="CX80" s="76"/>
      <c r="CY80" s="76"/>
      <c r="CZ80" s="76"/>
      <c r="DA80" s="76"/>
      <c r="DB80" s="76"/>
      <c r="DC80" s="76"/>
      <c r="DD80" s="76"/>
      <c r="DE80" s="76"/>
      <c r="DF80" s="76"/>
      <c r="DG80" s="76"/>
      <c r="DH80" s="76"/>
      <c r="DI80" s="76"/>
      <c r="DJ80" s="76"/>
      <c r="DK80" s="76"/>
      <c r="DL80" s="76"/>
    </row>
    <row r="81" spans="1:116" x14ac:dyDescent="0.35">
      <c r="B81" t="s">
        <v>332</v>
      </c>
      <c r="D81" t="s">
        <v>455</v>
      </c>
      <c r="E81" s="8" t="str">
        <f t="shared" si="67"/>
        <v>81 LVOL-EV</v>
      </c>
      <c r="G81" s="8" t="s">
        <v>494</v>
      </c>
      <c r="H81" s="12"/>
      <c r="I81" s="60"/>
      <c r="J81" s="60"/>
      <c r="K81" s="15"/>
      <c r="L81" s="15"/>
      <c r="M81" s="15"/>
      <c r="N81" s="15"/>
      <c r="O81" s="15"/>
      <c r="P81" s="15"/>
      <c r="R81" s="15"/>
      <c r="S81" s="76"/>
      <c r="T81" s="76"/>
      <c r="U81" s="76"/>
      <c r="V81" s="76"/>
      <c r="W81" s="76"/>
      <c r="X81" s="76"/>
      <c r="Y81" s="76"/>
      <c r="Z81" s="76"/>
      <c r="AA81" s="76"/>
      <c r="AB81" s="76"/>
      <c r="AC81" s="76"/>
      <c r="AD81" s="76"/>
      <c r="AE81" s="76"/>
      <c r="AF81" s="76"/>
      <c r="AG81" s="76"/>
      <c r="AH81" s="76"/>
      <c r="AI81" s="76"/>
      <c r="AJ81" s="76"/>
      <c r="AK81" s="76"/>
      <c r="AL81" s="76"/>
      <c r="AM81" s="76"/>
      <c r="AN81" s="76"/>
      <c r="AO81" s="76"/>
      <c r="AP81" s="76"/>
      <c r="AQ81" s="76"/>
      <c r="AR81" s="76"/>
      <c r="AS81" s="76"/>
      <c r="AT81" s="76"/>
      <c r="AU81" s="76"/>
      <c r="AV81" s="76"/>
      <c r="AW81" s="76"/>
      <c r="AX81" s="76"/>
      <c r="AY81" s="76"/>
      <c r="AZ81" s="76"/>
      <c r="BA81" s="76"/>
      <c r="BB81" s="76"/>
      <c r="BC81" s="76"/>
      <c r="BD81" s="76"/>
      <c r="BE81" s="76"/>
      <c r="BF81" s="76"/>
      <c r="BG81" s="76"/>
      <c r="BH81" s="76"/>
      <c r="BI81" s="76"/>
      <c r="BJ81" s="76"/>
      <c r="BK81" s="76"/>
      <c r="BL81" s="76"/>
      <c r="BM81" s="76"/>
      <c r="BN81" s="76"/>
      <c r="BO81" s="76"/>
      <c r="BP81" s="76"/>
      <c r="BQ81" s="76"/>
      <c r="BR81" s="76"/>
      <c r="BS81" s="76"/>
      <c r="BT81" s="76"/>
      <c r="BU81" s="76"/>
      <c r="BV81" s="76"/>
      <c r="BW81" s="76"/>
      <c r="BX81" s="76"/>
      <c r="BY81" s="76"/>
      <c r="BZ81" s="76"/>
      <c r="CA81" s="76"/>
      <c r="CB81" s="76"/>
      <c r="CC81" s="76"/>
      <c r="CD81" s="76"/>
      <c r="CE81" s="76"/>
      <c r="CF81" s="76"/>
      <c r="CG81" s="76"/>
      <c r="CH81" s="76"/>
      <c r="CI81" s="76"/>
      <c r="CJ81" s="76"/>
      <c r="CK81" s="76"/>
      <c r="CL81" s="76"/>
      <c r="CN81" s="60"/>
      <c r="CO81" s="76"/>
      <c r="CP81" s="76"/>
      <c r="CQ81" s="76"/>
      <c r="CR81" s="76"/>
      <c r="CS81" s="76"/>
      <c r="CT81" s="76"/>
      <c r="CU81" s="76"/>
      <c r="CV81" s="76"/>
      <c r="CW81" s="76"/>
      <c r="CX81" s="76"/>
      <c r="CY81" s="76"/>
      <c r="CZ81" s="76"/>
      <c r="DA81" s="76"/>
      <c r="DB81" s="76"/>
      <c r="DC81" s="76"/>
      <c r="DD81" s="76"/>
      <c r="DE81" s="76"/>
      <c r="DF81" s="76"/>
      <c r="DG81" s="76"/>
      <c r="DH81" s="76"/>
      <c r="DI81" s="76"/>
      <c r="DJ81" s="76"/>
      <c r="DK81" s="76"/>
      <c r="DL81" s="76"/>
    </row>
    <row r="82" spans="1:116" x14ac:dyDescent="0.35">
      <c r="B82" t="s">
        <v>332</v>
      </c>
      <c r="D82" t="s">
        <v>455</v>
      </c>
      <c r="E82" s="8" t="str">
        <f t="shared" si="67"/>
        <v>82 LVOL-EV</v>
      </c>
      <c r="G82" s="8" t="s">
        <v>463</v>
      </c>
      <c r="H82" s="12"/>
      <c r="I82" s="60"/>
      <c r="J82" s="60"/>
      <c r="K82" s="15"/>
      <c r="L82" s="15"/>
      <c r="M82" s="15"/>
      <c r="N82" s="15"/>
      <c r="O82" s="15"/>
      <c r="P82" s="15"/>
      <c r="R82" s="15"/>
      <c r="S82" s="76"/>
      <c r="T82" s="76"/>
      <c r="U82" s="76"/>
      <c r="V82" s="76"/>
      <c r="W82" s="76"/>
      <c r="X82" s="76"/>
      <c r="Y82" s="76"/>
      <c r="Z82" s="76"/>
      <c r="AA82" s="76"/>
      <c r="AB82" s="76"/>
      <c r="AC82" s="76"/>
      <c r="AD82" s="76"/>
      <c r="AE82" s="76"/>
      <c r="AF82" s="76"/>
      <c r="AG82" s="76"/>
      <c r="AH82" s="76"/>
      <c r="AI82" s="76"/>
      <c r="AJ82" s="76"/>
      <c r="AK82" s="76"/>
      <c r="AL82" s="76"/>
      <c r="AM82" s="76"/>
      <c r="AN82" s="76"/>
      <c r="AO82" s="76"/>
      <c r="AP82" s="76"/>
      <c r="AQ82" s="76"/>
      <c r="AR82" s="76"/>
      <c r="AS82" s="76"/>
      <c r="AT82" s="76"/>
      <c r="AU82" s="76"/>
      <c r="AV82" s="76"/>
      <c r="AW82" s="76"/>
      <c r="AX82" s="76"/>
      <c r="AY82" s="76"/>
      <c r="AZ82" s="76"/>
      <c r="BA82" s="76"/>
      <c r="BB82" s="76"/>
      <c r="BC82" s="76"/>
      <c r="BD82" s="76"/>
      <c r="BE82" s="76"/>
      <c r="BF82" s="76"/>
      <c r="BG82" s="76"/>
      <c r="BH82" s="76"/>
      <c r="BI82" s="76"/>
      <c r="BJ82" s="76"/>
      <c r="BK82" s="76"/>
      <c r="BL82" s="76"/>
      <c r="BM82" s="76"/>
      <c r="BN82" s="76"/>
      <c r="BO82" s="76"/>
      <c r="BP82" s="76"/>
      <c r="BQ82" s="76"/>
      <c r="BR82" s="76"/>
      <c r="BS82" s="76"/>
      <c r="BT82" s="76"/>
      <c r="BU82" s="76"/>
      <c r="BV82" s="76"/>
      <c r="BW82" s="76"/>
      <c r="BX82" s="76"/>
      <c r="BY82" s="76"/>
      <c r="BZ82" s="76"/>
      <c r="CA82" s="76"/>
      <c r="CB82" s="76"/>
      <c r="CC82" s="76"/>
      <c r="CD82" s="76"/>
      <c r="CE82" s="76"/>
      <c r="CF82" s="76"/>
      <c r="CG82" s="76"/>
      <c r="CH82" s="76"/>
      <c r="CI82" s="76"/>
      <c r="CJ82" s="76"/>
      <c r="CK82" s="76"/>
      <c r="CL82" s="76"/>
      <c r="CN82" s="60"/>
      <c r="CO82" s="76"/>
      <c r="CP82" s="76"/>
      <c r="CQ82" s="76"/>
      <c r="CR82" s="76"/>
      <c r="CS82" s="76"/>
      <c r="CT82" s="76"/>
      <c r="CU82" s="76"/>
      <c r="CV82" s="76"/>
      <c r="CW82" s="76"/>
      <c r="CX82" s="76"/>
      <c r="CY82" s="76"/>
      <c r="CZ82" s="76"/>
      <c r="DA82" s="76"/>
      <c r="DB82" s="76"/>
      <c r="DC82" s="76"/>
      <c r="DD82" s="76"/>
      <c r="DE82" s="76"/>
      <c r="DF82" s="76"/>
      <c r="DG82" s="76"/>
      <c r="DH82" s="76"/>
      <c r="DI82" s="76"/>
      <c r="DJ82" s="76"/>
      <c r="DK82" s="76"/>
      <c r="DL82" s="76"/>
    </row>
    <row r="83" spans="1:116" x14ac:dyDescent="0.35">
      <c r="B83" t="s">
        <v>332</v>
      </c>
      <c r="D83" t="s">
        <v>455</v>
      </c>
      <c r="E83" s="8" t="str">
        <f t="shared" si="66"/>
        <v>83 LVOL-EV</v>
      </c>
      <c r="G83" s="8" t="s">
        <v>464</v>
      </c>
      <c r="H83" s="12"/>
      <c r="I83" s="60"/>
      <c r="J83" s="60"/>
      <c r="K83" s="15"/>
      <c r="L83" s="15"/>
      <c r="M83" s="15"/>
      <c r="N83" s="15"/>
      <c r="O83" s="15"/>
      <c r="P83" s="15"/>
      <c r="R83" s="15"/>
      <c r="S83" s="76"/>
      <c r="T83" s="76"/>
      <c r="U83" s="76"/>
      <c r="V83" s="76"/>
      <c r="W83" s="76"/>
      <c r="X83" s="76"/>
      <c r="Y83" s="76"/>
      <c r="Z83" s="76"/>
      <c r="AA83" s="76"/>
      <c r="AB83" s="76"/>
      <c r="AC83" s="76"/>
      <c r="AD83" s="76"/>
      <c r="AE83" s="76"/>
      <c r="AF83" s="76"/>
      <c r="AG83" s="76"/>
      <c r="AH83" s="76"/>
      <c r="AI83" s="76"/>
      <c r="AJ83" s="76"/>
      <c r="AK83" s="76"/>
      <c r="AL83" s="76"/>
      <c r="AM83" s="76"/>
      <c r="AN83" s="76"/>
      <c r="AO83" s="76"/>
      <c r="AP83" s="76"/>
      <c r="AQ83" s="76"/>
      <c r="AR83" s="76"/>
      <c r="AS83" s="76"/>
      <c r="AT83" s="76"/>
      <c r="AU83" s="76"/>
      <c r="AV83" s="76"/>
      <c r="AW83" s="76"/>
      <c r="AX83" s="76"/>
      <c r="AY83" s="76"/>
      <c r="AZ83" s="76"/>
      <c r="BA83" s="76"/>
      <c r="BB83" s="76"/>
      <c r="BC83" s="76"/>
      <c r="BD83" s="76"/>
      <c r="BE83" s="76"/>
      <c r="BF83" s="76"/>
      <c r="BG83" s="76"/>
      <c r="BH83" s="76"/>
      <c r="BI83" s="76"/>
      <c r="BJ83" s="76"/>
      <c r="BK83" s="76"/>
      <c r="BL83" s="76"/>
      <c r="BM83" s="76"/>
      <c r="BN83" s="76"/>
      <c r="BO83" s="76"/>
      <c r="BP83" s="76"/>
      <c r="BQ83" s="76"/>
      <c r="BR83" s="76"/>
      <c r="BS83" s="76"/>
      <c r="BT83" s="76"/>
      <c r="BU83" s="76"/>
      <c r="BV83" s="76"/>
      <c r="BW83" s="76"/>
      <c r="BX83" s="76"/>
      <c r="BY83" s="76"/>
      <c r="BZ83" s="76"/>
      <c r="CA83" s="76"/>
      <c r="CB83" s="76"/>
      <c r="CC83" s="76"/>
      <c r="CD83" s="76"/>
      <c r="CE83" s="76"/>
      <c r="CF83" s="76"/>
      <c r="CG83" s="76"/>
      <c r="CH83" s="76"/>
      <c r="CI83" s="76"/>
      <c r="CJ83" s="76"/>
      <c r="CK83" s="76"/>
      <c r="CL83" s="76"/>
      <c r="CN83" s="60"/>
      <c r="CO83" s="76"/>
      <c r="CP83" s="76"/>
      <c r="CQ83" s="76"/>
      <c r="CR83" s="76"/>
      <c r="CS83" s="76"/>
      <c r="CT83" s="76"/>
      <c r="CU83" s="76"/>
      <c r="CV83" s="76"/>
      <c r="CW83" s="76"/>
      <c r="CX83" s="76"/>
      <c r="CY83" s="76"/>
      <c r="CZ83" s="76"/>
      <c r="DA83" s="76"/>
      <c r="DB83" s="76"/>
      <c r="DC83" s="76"/>
      <c r="DD83" s="76"/>
      <c r="DE83" s="76"/>
      <c r="DF83" s="76"/>
      <c r="DG83" s="76"/>
      <c r="DH83" s="76"/>
      <c r="DI83" s="76"/>
      <c r="DJ83" s="76"/>
      <c r="DK83" s="76"/>
      <c r="DL83" s="76"/>
    </row>
    <row r="84" spans="1:116" x14ac:dyDescent="0.35">
      <c r="A84" s="174"/>
      <c r="E84" s="8"/>
      <c r="G84" s="185" t="s">
        <v>459</v>
      </c>
      <c r="H84" s="186"/>
      <c r="I84" s="187"/>
      <c r="J84" s="187"/>
      <c r="K84" s="188"/>
      <c r="L84" s="188"/>
      <c r="M84" s="188"/>
      <c r="N84" s="188"/>
      <c r="O84" s="188"/>
      <c r="P84" s="188"/>
      <c r="R84" s="189"/>
      <c r="S84" s="190"/>
      <c r="T84" s="190"/>
      <c r="U84" s="190"/>
      <c r="V84" s="190"/>
      <c r="W84" s="190"/>
      <c r="X84" s="190"/>
      <c r="Y84" s="190"/>
      <c r="Z84" s="190"/>
      <c r="AA84" s="190"/>
      <c r="AB84" s="190"/>
      <c r="AC84" s="190"/>
      <c r="AD84" s="190"/>
      <c r="AE84" s="190"/>
      <c r="AF84" s="190"/>
      <c r="AG84" s="190"/>
      <c r="AH84" s="190"/>
      <c r="AI84" s="190"/>
      <c r="AJ84" s="190"/>
      <c r="AK84" s="190"/>
      <c r="AL84" s="190"/>
      <c r="AM84" s="190"/>
      <c r="AN84" s="190"/>
      <c r="AO84" s="190"/>
      <c r="AP84" s="190"/>
      <c r="AQ84" s="190"/>
      <c r="AR84" s="190"/>
      <c r="AS84" s="190"/>
      <c r="AT84" s="190"/>
      <c r="AU84" s="190"/>
      <c r="AV84" s="190"/>
      <c r="AW84" s="190"/>
      <c r="AX84" s="190"/>
      <c r="AY84" s="190"/>
      <c r="AZ84" s="190"/>
      <c r="BA84" s="190"/>
      <c r="BB84" s="190"/>
      <c r="BC84" s="190"/>
      <c r="BD84" s="190"/>
      <c r="BE84" s="190"/>
      <c r="BF84" s="190"/>
      <c r="BG84" s="190"/>
      <c r="BH84" s="190"/>
      <c r="BI84" s="190"/>
      <c r="BJ84" s="190"/>
      <c r="BK84" s="190"/>
      <c r="BL84" s="190"/>
      <c r="BM84" s="190"/>
      <c r="BN84" s="190"/>
      <c r="BO84" s="190"/>
      <c r="BP84" s="190"/>
      <c r="BQ84" s="190"/>
      <c r="BR84" s="190"/>
      <c r="BS84" s="190"/>
      <c r="BT84" s="190"/>
      <c r="BU84" s="190"/>
      <c r="BV84" s="190"/>
      <c r="BW84" s="190"/>
      <c r="BX84" s="190"/>
      <c r="BY84" s="190"/>
      <c r="BZ84" s="190"/>
      <c r="CA84" s="190"/>
      <c r="CB84" s="190"/>
      <c r="CC84" s="190"/>
      <c r="CD84" s="190"/>
      <c r="CE84" s="190"/>
      <c r="CF84" s="190"/>
      <c r="CG84" s="190"/>
      <c r="CH84" s="190"/>
      <c r="CI84" s="190"/>
      <c r="CJ84" s="190"/>
      <c r="CK84" s="190"/>
      <c r="CL84" s="190"/>
      <c r="CN84" s="187"/>
      <c r="CO84" s="190"/>
      <c r="CP84" s="190"/>
      <c r="CQ84" s="190"/>
      <c r="CR84" s="190"/>
      <c r="CS84" s="190"/>
      <c r="CT84" s="190"/>
      <c r="CU84" s="190"/>
      <c r="CV84" s="190"/>
      <c r="CW84" s="190"/>
      <c r="CX84" s="190"/>
      <c r="CY84" s="190"/>
      <c r="CZ84" s="190"/>
      <c r="DA84" s="190"/>
      <c r="DB84" s="190"/>
      <c r="DC84" s="190"/>
      <c r="DD84" s="190"/>
      <c r="DE84" s="190"/>
      <c r="DF84" s="190"/>
      <c r="DG84" s="190"/>
      <c r="DH84" s="190"/>
      <c r="DI84" s="190"/>
      <c r="DJ84" s="190"/>
      <c r="DK84" s="190"/>
      <c r="DL84" s="190"/>
    </row>
    <row r="85" spans="1:116" x14ac:dyDescent="0.35">
      <c r="A85" s="174"/>
      <c r="E85" s="8"/>
      <c r="G85" s="185" t="s">
        <v>456</v>
      </c>
      <c r="H85" s="186"/>
      <c r="I85" s="187"/>
      <c r="J85" s="187"/>
      <c r="K85" s="188"/>
      <c r="L85" s="188"/>
      <c r="M85" s="188"/>
      <c r="N85" s="188"/>
      <c r="O85" s="188"/>
      <c r="P85" s="188"/>
      <c r="R85" s="189"/>
      <c r="S85" s="190"/>
      <c r="T85" s="190"/>
      <c r="U85" s="190"/>
      <c r="V85" s="190"/>
      <c r="W85" s="190"/>
      <c r="X85" s="190"/>
      <c r="Y85" s="190"/>
      <c r="Z85" s="190"/>
      <c r="AA85" s="190"/>
      <c r="AB85" s="190"/>
      <c r="AC85" s="190"/>
      <c r="AD85" s="190"/>
      <c r="AE85" s="190"/>
      <c r="AF85" s="190"/>
      <c r="AG85" s="190"/>
      <c r="AH85" s="190"/>
      <c r="AI85" s="190"/>
      <c r="AJ85" s="190"/>
      <c r="AK85" s="190"/>
      <c r="AL85" s="190"/>
      <c r="AM85" s="190"/>
      <c r="AN85" s="190"/>
      <c r="AO85" s="190"/>
      <c r="AP85" s="190"/>
      <c r="AQ85" s="190"/>
      <c r="AR85" s="190"/>
      <c r="AS85" s="190"/>
      <c r="AT85" s="190"/>
      <c r="AU85" s="190"/>
      <c r="AV85" s="190"/>
      <c r="AW85" s="190"/>
      <c r="AX85" s="190"/>
      <c r="AY85" s="190"/>
      <c r="AZ85" s="190"/>
      <c r="BA85" s="190"/>
      <c r="BB85" s="190"/>
      <c r="BC85" s="190"/>
      <c r="BD85" s="190"/>
      <c r="BE85" s="190"/>
      <c r="BF85" s="190"/>
      <c r="BG85" s="190"/>
      <c r="BH85" s="190"/>
      <c r="BI85" s="190"/>
      <c r="BJ85" s="190"/>
      <c r="BK85" s="190"/>
      <c r="BL85" s="190"/>
      <c r="BM85" s="190"/>
      <c r="BN85" s="190"/>
      <c r="BO85" s="190"/>
      <c r="BP85" s="190"/>
      <c r="BQ85" s="190"/>
      <c r="BR85" s="190"/>
      <c r="BS85" s="190"/>
      <c r="BT85" s="190"/>
      <c r="BU85" s="190"/>
      <c r="BV85" s="190"/>
      <c r="BW85" s="190"/>
      <c r="BX85" s="190"/>
      <c r="BY85" s="190"/>
      <c r="BZ85" s="190"/>
      <c r="CA85" s="190"/>
      <c r="CB85" s="190"/>
      <c r="CC85" s="190"/>
      <c r="CD85" s="190"/>
      <c r="CE85" s="190"/>
      <c r="CF85" s="190"/>
      <c r="CG85" s="190"/>
      <c r="CH85" s="190"/>
      <c r="CI85" s="190"/>
      <c r="CJ85" s="190"/>
      <c r="CK85" s="190"/>
      <c r="CL85" s="190"/>
      <c r="CN85" s="187"/>
      <c r="CO85" s="190"/>
      <c r="CP85" s="190"/>
      <c r="CQ85" s="190"/>
      <c r="CR85" s="190"/>
      <c r="CS85" s="190"/>
      <c r="CT85" s="190"/>
      <c r="CU85" s="190"/>
      <c r="CV85" s="190"/>
      <c r="CW85" s="190"/>
      <c r="CX85" s="190"/>
      <c r="CY85" s="190"/>
      <c r="CZ85" s="190"/>
      <c r="DA85" s="190"/>
      <c r="DB85" s="190"/>
      <c r="DC85" s="190"/>
      <c r="DD85" s="190"/>
      <c r="DE85" s="190"/>
      <c r="DF85" s="190"/>
      <c r="DG85" s="190"/>
      <c r="DH85" s="190"/>
      <c r="DI85" s="190"/>
      <c r="DJ85" s="190"/>
      <c r="DK85" s="190"/>
      <c r="DL85" s="190"/>
    </row>
    <row r="86" spans="1:116" x14ac:dyDescent="0.35">
      <c r="E86" s="8"/>
      <c r="G86" s="171"/>
      <c r="H86" s="31"/>
      <c r="I86" s="73"/>
      <c r="J86" s="73"/>
      <c r="K86" s="39"/>
      <c r="L86" s="39"/>
      <c r="M86" s="39"/>
      <c r="N86" s="39"/>
      <c r="O86" s="39"/>
      <c r="P86" s="39"/>
      <c r="R86" s="38"/>
      <c r="S86" s="76"/>
      <c r="T86" s="76"/>
      <c r="U86" s="76"/>
      <c r="V86" s="76"/>
      <c r="W86" s="76"/>
      <c r="X86" s="76"/>
      <c r="Y86" s="76"/>
      <c r="Z86" s="76"/>
      <c r="AA86" s="76"/>
      <c r="AB86" s="76"/>
      <c r="AC86" s="76"/>
      <c r="AD86" s="76"/>
      <c r="AE86" s="76"/>
      <c r="AF86" s="76"/>
      <c r="AG86" s="76"/>
      <c r="AH86" s="76"/>
      <c r="AI86" s="76"/>
      <c r="AJ86" s="76"/>
      <c r="AK86" s="76"/>
      <c r="AL86" s="76"/>
      <c r="AM86" s="76"/>
      <c r="AN86" s="76"/>
      <c r="AO86" s="76"/>
      <c r="AP86" s="76"/>
      <c r="AQ86" s="76"/>
      <c r="AR86" s="76"/>
      <c r="AS86" s="76"/>
      <c r="AT86" s="76"/>
      <c r="AU86" s="76"/>
      <c r="AV86" s="76"/>
      <c r="AW86" s="76"/>
      <c r="AX86" s="76"/>
      <c r="AY86" s="76"/>
      <c r="AZ86" s="76"/>
      <c r="BA86" s="76"/>
      <c r="BB86" s="76"/>
      <c r="BC86" s="76"/>
      <c r="BD86" s="76"/>
      <c r="BE86" s="76"/>
      <c r="BF86" s="76"/>
      <c r="BG86" s="76"/>
      <c r="BH86" s="76"/>
      <c r="BI86" s="76"/>
      <c r="BJ86" s="76"/>
      <c r="BK86" s="76"/>
      <c r="BL86" s="76"/>
      <c r="BM86" s="76"/>
      <c r="BN86" s="76"/>
      <c r="BO86" s="76"/>
      <c r="BP86" s="76"/>
      <c r="BQ86" s="76"/>
      <c r="BR86" s="76"/>
      <c r="BS86" s="76"/>
      <c r="BT86" s="76"/>
      <c r="BU86" s="76"/>
      <c r="BV86" s="76"/>
      <c r="BW86" s="76"/>
      <c r="BX86" s="76"/>
      <c r="BY86" s="76"/>
      <c r="BZ86" s="76"/>
      <c r="CA86" s="76"/>
      <c r="CB86" s="76"/>
      <c r="CC86" s="76"/>
      <c r="CD86" s="76"/>
      <c r="CE86" s="76"/>
      <c r="CF86" s="76"/>
      <c r="CG86" s="76"/>
      <c r="CH86" s="76"/>
      <c r="CI86" s="76"/>
      <c r="CJ86" s="76"/>
      <c r="CK86" s="76"/>
      <c r="CL86" s="76"/>
      <c r="CN86" s="73"/>
      <c r="CO86" s="76"/>
      <c r="CP86" s="76"/>
      <c r="CQ86" s="76"/>
      <c r="CR86" s="76"/>
      <c r="CS86" s="76"/>
      <c r="CT86" s="76"/>
      <c r="CU86" s="76"/>
      <c r="CV86" s="76"/>
      <c r="CW86" s="76"/>
      <c r="CX86" s="76"/>
      <c r="CY86" s="76"/>
      <c r="CZ86" s="76"/>
      <c r="DA86" s="76"/>
      <c r="DB86" s="76"/>
      <c r="DC86" s="76"/>
      <c r="DD86" s="76"/>
      <c r="DE86" s="76"/>
      <c r="DF86" s="76"/>
      <c r="DG86" s="76"/>
      <c r="DH86" s="76"/>
      <c r="DI86" s="76"/>
      <c r="DJ86" s="76"/>
      <c r="DK86" s="76"/>
      <c r="DL86" s="76"/>
    </row>
    <row r="87" spans="1:116" x14ac:dyDescent="0.35">
      <c r="A87" s="31" t="s">
        <v>218</v>
      </c>
      <c r="B87" s="31" t="s">
        <v>243</v>
      </c>
      <c r="C87" s="31"/>
      <c r="D87" t="s">
        <v>324</v>
      </c>
      <c r="E87" s="8" t="str">
        <f t="shared" ref="E87:E101" si="73">ROW()&amp;" "&amp;D87</f>
        <v>87 VOLLIST-EV</v>
      </c>
      <c r="F87" t="s">
        <v>326</v>
      </c>
      <c r="G87" s="66" t="s">
        <v>325</v>
      </c>
      <c r="H87" s="22"/>
      <c r="I87" s="306"/>
      <c r="J87" s="306"/>
      <c r="K87" s="22"/>
      <c r="L87" s="22"/>
      <c r="M87" s="22"/>
      <c r="N87" s="22"/>
      <c r="O87" s="22"/>
      <c r="P87" s="22"/>
      <c r="R87" s="66"/>
      <c r="S87" s="66"/>
      <c r="T87" s="66"/>
      <c r="U87" s="66"/>
      <c r="V87" s="66"/>
      <c r="W87" s="66"/>
      <c r="X87" s="66"/>
      <c r="Y87" s="66"/>
      <c r="Z87" s="66"/>
      <c r="AA87" s="66"/>
      <c r="AB87" s="66"/>
      <c r="AC87" s="66"/>
      <c r="AD87" s="66"/>
      <c r="AE87" s="66"/>
      <c r="AF87" s="66"/>
      <c r="AG87" s="66"/>
      <c r="AH87" s="66"/>
      <c r="AI87" s="66"/>
      <c r="AJ87" s="66"/>
      <c r="AK87" s="66"/>
      <c r="AL87" s="66"/>
      <c r="AM87" s="66"/>
      <c r="AN87" s="66"/>
      <c r="AO87" s="66"/>
      <c r="AP87" s="66"/>
      <c r="AQ87" s="66"/>
      <c r="AR87" s="66"/>
      <c r="AS87" s="66"/>
      <c r="AT87" s="66"/>
      <c r="AU87" s="66"/>
      <c r="AV87" s="66"/>
      <c r="AW87" s="66"/>
      <c r="AX87" s="66"/>
      <c r="AY87" s="66"/>
      <c r="AZ87" s="66"/>
      <c r="BA87" s="66"/>
      <c r="BB87" s="66"/>
      <c r="BC87" s="66"/>
      <c r="BD87" s="66"/>
      <c r="BE87" s="66"/>
      <c r="BF87" s="66"/>
      <c r="BG87" s="66"/>
      <c r="BH87" s="66"/>
      <c r="BI87" s="66"/>
      <c r="BJ87" s="66"/>
      <c r="BK87" s="66"/>
      <c r="BL87" s="66"/>
      <c r="BM87" s="66"/>
      <c r="BN87" s="66"/>
      <c r="BO87" s="66"/>
      <c r="BP87" s="66"/>
      <c r="BQ87" s="66"/>
      <c r="BR87" s="66"/>
      <c r="BS87" s="66"/>
      <c r="BT87" s="66"/>
      <c r="BU87" s="66"/>
      <c r="BV87" s="66"/>
      <c r="BW87" s="66"/>
      <c r="BX87" s="66"/>
      <c r="BY87" s="66"/>
      <c r="BZ87" s="66"/>
      <c r="CA87" s="66"/>
      <c r="CB87" s="66"/>
      <c r="CC87" s="66"/>
      <c r="CD87" s="66"/>
      <c r="CE87" s="66"/>
      <c r="CF87" s="66"/>
      <c r="CG87" s="66"/>
      <c r="CH87" s="66"/>
      <c r="CI87" s="66"/>
      <c r="CJ87" s="66"/>
      <c r="CK87" s="66"/>
      <c r="CL87" s="66"/>
      <c r="CN87" s="306"/>
      <c r="CO87" s="40"/>
      <c r="CP87" s="40"/>
      <c r="CQ87" s="40"/>
      <c r="CR87" s="40"/>
      <c r="CS87" s="40"/>
      <c r="CT87" s="40"/>
      <c r="CU87" s="40"/>
      <c r="CV87" s="40"/>
      <c r="CW87" s="40"/>
      <c r="CX87" s="40"/>
      <c r="CY87" s="40"/>
      <c r="CZ87" s="40"/>
      <c r="DA87" s="40"/>
      <c r="DB87" s="40"/>
      <c r="DC87" s="40"/>
      <c r="DD87" s="40"/>
      <c r="DE87" s="40"/>
      <c r="DF87" s="40"/>
      <c r="DG87" s="40"/>
      <c r="DH87" s="40"/>
      <c r="DI87" s="40"/>
      <c r="DJ87" s="40"/>
      <c r="DK87" s="40"/>
      <c r="DL87" s="40"/>
    </row>
    <row r="88" spans="1:116" x14ac:dyDescent="0.35">
      <c r="A88" s="31"/>
      <c r="B88" t="str">
        <f t="shared" ref="B88:B93" si="74">E88</f>
        <v>88 VOLLIST-EV</v>
      </c>
      <c r="D88" t="s">
        <v>324</v>
      </c>
      <c r="E88" s="8" t="str">
        <f t="shared" si="73"/>
        <v>88 VOLLIST-EV</v>
      </c>
      <c r="G88" s="95" t="str">
        <f ca="1">G93&amp;":"</f>
        <v># of assets:</v>
      </c>
      <c r="H88" s="31"/>
      <c r="I88" s="73"/>
      <c r="J88" s="73"/>
      <c r="K88" s="31"/>
      <c r="L88" s="31"/>
      <c r="M88" s="31"/>
      <c r="N88" s="31"/>
      <c r="O88" s="31"/>
      <c r="P88" s="31"/>
      <c r="R88" s="67"/>
      <c r="S88" s="67"/>
      <c r="T88" s="67"/>
      <c r="U88" s="67"/>
      <c r="V88" s="67"/>
      <c r="W88" s="67"/>
      <c r="X88" s="67"/>
      <c r="Y88" s="67"/>
      <c r="Z88" s="67"/>
      <c r="AA88" s="67"/>
      <c r="AB88" s="67"/>
      <c r="AC88" s="67"/>
      <c r="AD88" s="67"/>
      <c r="AE88" s="67"/>
      <c r="AF88" s="67"/>
      <c r="AG88" s="67"/>
      <c r="AH88" s="67"/>
      <c r="AI88" s="67"/>
      <c r="AJ88" s="67"/>
      <c r="AK88" s="67"/>
      <c r="AL88" s="67"/>
      <c r="AM88" s="67"/>
      <c r="AN88" s="67"/>
      <c r="AO88" s="67"/>
      <c r="AP88" s="67"/>
      <c r="AQ88" s="67"/>
      <c r="AR88" s="67"/>
      <c r="AS88" s="67"/>
      <c r="AT88" s="67"/>
      <c r="AU88" s="67"/>
      <c r="AV88" s="67"/>
      <c r="AW88" s="67"/>
      <c r="AX88" s="67"/>
      <c r="AY88" s="67"/>
      <c r="AZ88" s="67"/>
      <c r="BA88" s="67"/>
      <c r="BB88" s="67"/>
      <c r="BC88" s="67"/>
      <c r="BD88" s="67"/>
      <c r="BE88" s="67"/>
      <c r="BF88" s="67"/>
      <c r="BG88" s="67"/>
      <c r="BH88" s="67"/>
      <c r="BI88" s="67"/>
      <c r="BJ88" s="67"/>
      <c r="BK88" s="67"/>
      <c r="BL88" s="67"/>
      <c r="BM88" s="67"/>
      <c r="BN88" s="67"/>
      <c r="BO88" s="67"/>
      <c r="BP88" s="67"/>
      <c r="BQ88" s="67"/>
      <c r="BR88" s="67"/>
      <c r="BS88" s="67"/>
      <c r="BT88" s="67"/>
      <c r="BU88" s="67"/>
      <c r="BV88" s="67"/>
      <c r="BW88" s="67"/>
      <c r="BX88" s="67"/>
      <c r="BY88" s="67"/>
      <c r="BZ88" s="67"/>
      <c r="CA88" s="67"/>
      <c r="CB88" s="67"/>
      <c r="CC88" s="67"/>
      <c r="CD88" s="67"/>
      <c r="CE88" s="67"/>
      <c r="CF88" s="67"/>
      <c r="CG88" s="67"/>
      <c r="CH88" s="67"/>
      <c r="CI88" s="67"/>
      <c r="CJ88" s="67"/>
      <c r="CK88" s="67"/>
      <c r="CL88" s="67"/>
      <c r="CN88" s="73"/>
      <c r="CO88" s="67"/>
      <c r="CP88" s="67"/>
      <c r="CQ88" s="67"/>
      <c r="CR88" s="67"/>
      <c r="CS88" s="67"/>
      <c r="CT88" s="67"/>
      <c r="CU88" s="67"/>
      <c r="CV88" s="67"/>
      <c r="CW88" s="67"/>
      <c r="CX88" s="67"/>
      <c r="CY88" s="67"/>
      <c r="CZ88" s="67"/>
      <c r="DA88" s="67"/>
      <c r="DB88" s="67"/>
      <c r="DC88" s="67"/>
      <c r="DD88" s="67"/>
      <c r="DE88" s="67"/>
      <c r="DF88" s="67"/>
      <c r="DG88" s="67"/>
      <c r="DH88" s="67"/>
      <c r="DI88" s="67"/>
      <c r="DJ88" s="67"/>
      <c r="DK88" s="67"/>
      <c r="DL88" s="67"/>
    </row>
    <row r="89" spans="1:116" x14ac:dyDescent="0.35">
      <c r="A89" s="31"/>
      <c r="B89" t="str">
        <f t="shared" si="74"/>
        <v>89 VOLLIST-EV</v>
      </c>
      <c r="D89" t="s">
        <v>324</v>
      </c>
      <c r="E89" s="8" t="str">
        <f t="shared" si="73"/>
        <v>89 VOLLIST-EV</v>
      </c>
      <c r="G89" s="141" t="s">
        <v>320</v>
      </c>
      <c r="H89" s="31"/>
      <c r="I89" s="73"/>
      <c r="J89" s="73"/>
      <c r="K89" s="17">
        <v>100000</v>
      </c>
      <c r="L89" s="17">
        <v>200000</v>
      </c>
      <c r="M89" s="17">
        <v>400000</v>
      </c>
      <c r="N89" s="17">
        <v>800000</v>
      </c>
      <c r="O89" s="17">
        <v>1600000</v>
      </c>
      <c r="P89" s="17">
        <v>3200000</v>
      </c>
      <c r="R89" s="15"/>
      <c r="S89" s="15" cm="1">
        <f t="array" ref="S89">INDEX($K:$P,ROW(),MATCH(S$3,$K$2:$P$2,0))/12</f>
        <v>8333.3333333333339</v>
      </c>
      <c r="T89" s="15" cm="1">
        <f t="array" ref="T89">INDEX($K:$P,ROW(),MATCH(T$3,$K$2:$P$2,0))/12</f>
        <v>8333.3333333333339</v>
      </c>
      <c r="U89" s="15" cm="1">
        <f t="array" ref="U89">INDEX($K:$P,ROW(),MATCH(U$3,$K$2:$P$2,0))/12</f>
        <v>8333.3333333333339</v>
      </c>
      <c r="V89" s="15" cm="1">
        <f t="array" ref="V89">INDEX($K:$P,ROW(),MATCH(V$3,$K$2:$P$2,0))/12</f>
        <v>8333.3333333333339</v>
      </c>
      <c r="W89" s="15" cm="1">
        <f t="array" ref="W89">INDEX($K:$P,ROW(),MATCH(W$3,$K$2:$P$2,0))/12</f>
        <v>8333.3333333333339</v>
      </c>
      <c r="X89" s="15" cm="1">
        <f t="array" ref="X89">INDEX($K:$P,ROW(),MATCH(X$3,$K$2:$P$2,0))/12</f>
        <v>8333.3333333333339</v>
      </c>
      <c r="Y89" s="15" cm="1">
        <f t="array" ref="Y89">INDEX($K:$P,ROW(),MATCH(Y$3,$K$2:$P$2,0))/12</f>
        <v>8333.3333333333339</v>
      </c>
      <c r="Z89" s="15" cm="1">
        <f t="array" ref="Z89">INDEX($K:$P,ROW(),MATCH(Z$3,$K$2:$P$2,0))/12</f>
        <v>8333.3333333333339</v>
      </c>
      <c r="AA89" s="15" cm="1">
        <f t="array" ref="AA89">INDEX($K:$P,ROW(),MATCH(AA$3,$K$2:$P$2,0))/12</f>
        <v>8333.3333333333339</v>
      </c>
      <c r="AB89" s="15" cm="1">
        <f t="array" ref="AB89">INDEX($K:$P,ROW(),MATCH(AB$3,$K$2:$P$2,0))/12</f>
        <v>8333.3333333333339</v>
      </c>
      <c r="AC89" s="15" cm="1">
        <f t="array" ref="AC89">INDEX($K:$P,ROW(),MATCH(AC$3,$K$2:$P$2,0))/12</f>
        <v>8333.3333333333339</v>
      </c>
      <c r="AD89" s="15" cm="1">
        <f t="array" ref="AD89">INDEX($K:$P,ROW(),MATCH(AD$3,$K$2:$P$2,0))/12</f>
        <v>8333.3333333333339</v>
      </c>
      <c r="AE89" s="15" cm="1">
        <f t="array" ref="AE89">INDEX($K:$P,ROW(),MATCH(AE$3,$K$2:$P$2,0))/12</f>
        <v>16666.666666666668</v>
      </c>
      <c r="AF89" s="15" cm="1">
        <f t="array" ref="AF89">INDEX($K:$P,ROW(),MATCH(AF$3,$K$2:$P$2,0))/12</f>
        <v>16666.666666666668</v>
      </c>
      <c r="AG89" s="15" cm="1">
        <f t="array" ref="AG89">INDEX($K:$P,ROW(),MATCH(AG$3,$K$2:$P$2,0))/12</f>
        <v>16666.666666666668</v>
      </c>
      <c r="AH89" s="15" cm="1">
        <f t="array" ref="AH89">INDEX($K:$P,ROW(),MATCH(AH$3,$K$2:$P$2,0))/12</f>
        <v>16666.666666666668</v>
      </c>
      <c r="AI89" s="15" cm="1">
        <f t="array" ref="AI89">INDEX($K:$P,ROW(),MATCH(AI$3,$K$2:$P$2,0))/12</f>
        <v>16666.666666666668</v>
      </c>
      <c r="AJ89" s="15" cm="1">
        <f t="array" ref="AJ89">INDEX($K:$P,ROW(),MATCH(AJ$3,$K$2:$P$2,0))/12</f>
        <v>16666.666666666668</v>
      </c>
      <c r="AK89" s="15" cm="1">
        <f t="array" ref="AK89">INDEX($K:$P,ROW(),MATCH(AK$3,$K$2:$P$2,0))/12</f>
        <v>16666.666666666668</v>
      </c>
      <c r="AL89" s="15" cm="1">
        <f t="array" ref="AL89">INDEX($K:$P,ROW(),MATCH(AL$3,$K$2:$P$2,0))/12</f>
        <v>16666.666666666668</v>
      </c>
      <c r="AM89" s="15" cm="1">
        <f t="array" ref="AM89">INDEX($K:$P,ROW(),MATCH(AM$3,$K$2:$P$2,0))/12</f>
        <v>16666.666666666668</v>
      </c>
      <c r="AN89" s="15" cm="1">
        <f t="array" ref="AN89">INDEX($K:$P,ROW(),MATCH(AN$3,$K$2:$P$2,0))/12</f>
        <v>16666.666666666668</v>
      </c>
      <c r="AO89" s="15" cm="1">
        <f t="array" ref="AO89">INDEX($K:$P,ROW(),MATCH(AO$3,$K$2:$P$2,0))/12</f>
        <v>16666.666666666668</v>
      </c>
      <c r="AP89" s="15" cm="1">
        <f t="array" ref="AP89">INDEX($K:$P,ROW(),MATCH(AP$3,$K$2:$P$2,0))/12</f>
        <v>16666.666666666668</v>
      </c>
      <c r="AQ89" s="15" cm="1">
        <f t="array" ref="AQ89">INDEX($K:$P,ROW(),MATCH(AQ$3,$K$2:$P$2,0))/12</f>
        <v>33333.333333333336</v>
      </c>
      <c r="AR89" s="15" cm="1">
        <f t="array" ref="AR89">INDEX($K:$P,ROW(),MATCH(AR$3,$K$2:$P$2,0))/12</f>
        <v>33333.333333333336</v>
      </c>
      <c r="AS89" s="15" cm="1">
        <f t="array" ref="AS89">INDEX($K:$P,ROW(),MATCH(AS$3,$K$2:$P$2,0))/12</f>
        <v>33333.333333333336</v>
      </c>
      <c r="AT89" s="15" cm="1">
        <f t="array" ref="AT89">INDEX($K:$P,ROW(),MATCH(AT$3,$K$2:$P$2,0))/12</f>
        <v>33333.333333333336</v>
      </c>
      <c r="AU89" s="15" cm="1">
        <f t="array" ref="AU89">INDEX($K:$P,ROW(),MATCH(AU$3,$K$2:$P$2,0))/12</f>
        <v>33333.333333333336</v>
      </c>
      <c r="AV89" s="15" cm="1">
        <f t="array" ref="AV89">INDEX($K:$P,ROW(),MATCH(AV$3,$K$2:$P$2,0))/12</f>
        <v>33333.333333333336</v>
      </c>
      <c r="AW89" s="15" cm="1">
        <f t="array" ref="AW89">INDEX($K:$P,ROW(),MATCH(AW$3,$K$2:$P$2,0))/12</f>
        <v>33333.333333333336</v>
      </c>
      <c r="AX89" s="15" cm="1">
        <f t="array" ref="AX89">INDEX($K:$P,ROW(),MATCH(AX$3,$K$2:$P$2,0))/12</f>
        <v>33333.333333333336</v>
      </c>
      <c r="AY89" s="15" cm="1">
        <f t="array" ref="AY89">INDEX($K:$P,ROW(),MATCH(AY$3,$K$2:$P$2,0))/12</f>
        <v>33333.333333333336</v>
      </c>
      <c r="AZ89" s="15" cm="1">
        <f t="array" ref="AZ89">INDEX($K:$P,ROW(),MATCH(AZ$3,$K$2:$P$2,0))/12</f>
        <v>33333.333333333336</v>
      </c>
      <c r="BA89" s="15" cm="1">
        <f t="array" ref="BA89">INDEX($K:$P,ROW(),MATCH(BA$3,$K$2:$P$2,0))/12</f>
        <v>33333.333333333336</v>
      </c>
      <c r="BB89" s="15" cm="1">
        <f t="array" ref="BB89">INDEX($K:$P,ROW(),MATCH(BB$3,$K$2:$P$2,0))/12</f>
        <v>33333.333333333336</v>
      </c>
      <c r="BC89" s="15" cm="1">
        <f t="array" ref="BC89">INDEX($K:$P,ROW(),MATCH(BC$3,$K$2:$P$2,0))/12</f>
        <v>66666.666666666672</v>
      </c>
      <c r="BD89" s="15" cm="1">
        <f t="array" ref="BD89">INDEX($K:$P,ROW(),MATCH(BD$3,$K$2:$P$2,0))/12</f>
        <v>66666.666666666672</v>
      </c>
      <c r="BE89" s="15" cm="1">
        <f t="array" ref="BE89">INDEX($K:$P,ROW(),MATCH(BE$3,$K$2:$P$2,0))/12</f>
        <v>66666.666666666672</v>
      </c>
      <c r="BF89" s="15" cm="1">
        <f t="array" ref="BF89">INDEX($K:$P,ROW(),MATCH(BF$3,$K$2:$P$2,0))/12</f>
        <v>66666.666666666672</v>
      </c>
      <c r="BG89" s="15" cm="1">
        <f t="array" ref="BG89">INDEX($K:$P,ROW(),MATCH(BG$3,$K$2:$P$2,0))/12</f>
        <v>66666.666666666672</v>
      </c>
      <c r="BH89" s="15" cm="1">
        <f t="array" ref="BH89">INDEX($K:$P,ROW(),MATCH(BH$3,$K$2:$P$2,0))/12</f>
        <v>66666.666666666672</v>
      </c>
      <c r="BI89" s="15" cm="1">
        <f t="array" ref="BI89">INDEX($K:$P,ROW(),MATCH(BI$3,$K$2:$P$2,0))/12</f>
        <v>66666.666666666672</v>
      </c>
      <c r="BJ89" s="15" cm="1">
        <f t="array" ref="BJ89">INDEX($K:$P,ROW(),MATCH(BJ$3,$K$2:$P$2,0))/12</f>
        <v>66666.666666666672</v>
      </c>
      <c r="BK89" s="15" cm="1">
        <f t="array" ref="BK89">INDEX($K:$P,ROW(),MATCH(BK$3,$K$2:$P$2,0))/12</f>
        <v>66666.666666666672</v>
      </c>
      <c r="BL89" s="15" cm="1">
        <f t="array" ref="BL89">INDEX($K:$P,ROW(),MATCH(BL$3,$K$2:$P$2,0))/12</f>
        <v>66666.666666666672</v>
      </c>
      <c r="BM89" s="15" cm="1">
        <f t="array" ref="BM89">INDEX($K:$P,ROW(),MATCH(BM$3,$K$2:$P$2,0))/12</f>
        <v>66666.666666666672</v>
      </c>
      <c r="BN89" s="15" cm="1">
        <f t="array" ref="BN89">INDEX($K:$P,ROW(),MATCH(BN$3,$K$2:$P$2,0))/12</f>
        <v>66666.666666666672</v>
      </c>
      <c r="BO89" s="15" cm="1">
        <f t="array" ref="BO89">INDEX($K:$P,ROW(),MATCH(BO$3,$K$2:$P$2,0))/12</f>
        <v>133333.33333333334</v>
      </c>
      <c r="BP89" s="15" cm="1">
        <f t="array" ref="BP89">INDEX($K:$P,ROW(),MATCH(BP$3,$K$2:$P$2,0))/12</f>
        <v>133333.33333333334</v>
      </c>
      <c r="BQ89" s="15" cm="1">
        <f t="array" ref="BQ89">INDEX($K:$P,ROW(),MATCH(BQ$3,$K$2:$P$2,0))/12</f>
        <v>133333.33333333334</v>
      </c>
      <c r="BR89" s="15" cm="1">
        <f t="array" ref="BR89">INDEX($K:$P,ROW(),MATCH(BR$3,$K$2:$P$2,0))/12</f>
        <v>133333.33333333334</v>
      </c>
      <c r="BS89" s="15" cm="1">
        <f t="array" ref="BS89">INDEX($K:$P,ROW(),MATCH(BS$3,$K$2:$P$2,0))/12</f>
        <v>133333.33333333334</v>
      </c>
      <c r="BT89" s="15" cm="1">
        <f t="array" ref="BT89">INDEX($K:$P,ROW(),MATCH(BT$3,$K$2:$P$2,0))/12</f>
        <v>133333.33333333334</v>
      </c>
      <c r="BU89" s="15" cm="1">
        <f t="array" ref="BU89">INDEX($K:$P,ROW(),MATCH(BU$3,$K$2:$P$2,0))/12</f>
        <v>133333.33333333334</v>
      </c>
      <c r="BV89" s="15" cm="1">
        <f t="array" ref="BV89">INDEX($K:$P,ROW(),MATCH(BV$3,$K$2:$P$2,0))/12</f>
        <v>133333.33333333334</v>
      </c>
      <c r="BW89" s="15" cm="1">
        <f t="array" ref="BW89">INDEX($K:$P,ROW(),MATCH(BW$3,$K$2:$P$2,0))/12</f>
        <v>133333.33333333334</v>
      </c>
      <c r="BX89" s="15" cm="1">
        <f t="array" ref="BX89">INDEX($K:$P,ROW(),MATCH(BX$3,$K$2:$P$2,0))/12</f>
        <v>133333.33333333334</v>
      </c>
      <c r="BY89" s="15" cm="1">
        <f t="array" ref="BY89">INDEX($K:$P,ROW(),MATCH(BY$3,$K$2:$P$2,0))/12</f>
        <v>133333.33333333334</v>
      </c>
      <c r="BZ89" s="15" cm="1">
        <f t="array" ref="BZ89">INDEX($K:$P,ROW(),MATCH(BZ$3,$K$2:$P$2,0))/12</f>
        <v>133333.33333333334</v>
      </c>
      <c r="CA89" s="15" cm="1">
        <f t="array" ref="CA89">INDEX($K:$P,ROW(),MATCH(CA$3,$K$2:$P$2,0))/12</f>
        <v>266666.66666666669</v>
      </c>
      <c r="CB89" s="15" cm="1">
        <f t="array" ref="CB89">INDEX($K:$P,ROW(),MATCH(CB$3,$K$2:$P$2,0))/12</f>
        <v>266666.66666666669</v>
      </c>
      <c r="CC89" s="15" cm="1">
        <f t="array" ref="CC89">INDEX($K:$P,ROW(),MATCH(CC$3,$K$2:$P$2,0))/12</f>
        <v>266666.66666666669</v>
      </c>
      <c r="CD89" s="15" cm="1">
        <f t="array" ref="CD89">INDEX($K:$P,ROW(),MATCH(CD$3,$K$2:$P$2,0))/12</f>
        <v>266666.66666666669</v>
      </c>
      <c r="CE89" s="15" cm="1">
        <f t="array" ref="CE89">INDEX($K:$P,ROW(),MATCH(CE$3,$K$2:$P$2,0))/12</f>
        <v>266666.66666666669</v>
      </c>
      <c r="CF89" s="15" cm="1">
        <f t="array" ref="CF89">INDEX($K:$P,ROW(),MATCH(CF$3,$K$2:$P$2,0))/12</f>
        <v>266666.66666666669</v>
      </c>
      <c r="CG89" s="15" cm="1">
        <f t="array" ref="CG89">INDEX($K:$P,ROW(),MATCH(CG$3,$K$2:$P$2,0))/12</f>
        <v>266666.66666666669</v>
      </c>
      <c r="CH89" s="15" cm="1">
        <f t="array" ref="CH89">INDEX($K:$P,ROW(),MATCH(CH$3,$K$2:$P$2,0))/12</f>
        <v>266666.66666666669</v>
      </c>
      <c r="CI89" s="15" cm="1">
        <f t="array" ref="CI89">INDEX($K:$P,ROW(),MATCH(CI$3,$K$2:$P$2,0))/12</f>
        <v>266666.66666666669</v>
      </c>
      <c r="CJ89" s="15" cm="1">
        <f t="array" ref="CJ89">INDEX($K:$P,ROW(),MATCH(CJ$3,$K$2:$P$2,0))/12</f>
        <v>266666.66666666669</v>
      </c>
      <c r="CK89" s="15" cm="1">
        <f t="array" ref="CK89">INDEX($K:$P,ROW(),MATCH(CK$3,$K$2:$P$2,0))/12</f>
        <v>266666.66666666669</v>
      </c>
      <c r="CL89" s="15" cm="1">
        <f t="array" ref="CL89">INDEX($K:$P,ROW(),MATCH(CL$3,$K$2:$P$2,0))/12</f>
        <v>266666.66666666669</v>
      </c>
      <c r="CN89" s="73"/>
      <c r="CO89" s="15" t="e" cm="1">
        <f t="array" ref="CO89">INDEX($K:$P,ROW(),MATCH(CO$3,$K$2:$P$2,0))/CO$5</f>
        <v>#N/A</v>
      </c>
      <c r="CP89" s="15" t="e" cm="1">
        <f t="array" ref="CP89">INDEX($K:$P,ROW(),MATCH(CP$3,$K$2:$P$2,0))/CP$5</f>
        <v>#N/A</v>
      </c>
      <c r="CQ89" s="15" t="e" cm="1">
        <f t="array" ref="CQ89">INDEX($K:$P,ROW(),MATCH(CQ$3,$K$2:$P$2,0))/CQ$5</f>
        <v>#N/A</v>
      </c>
      <c r="CR89" s="15" t="e" cm="1">
        <f t="array" ref="CR89">INDEX($K:$P,ROW(),MATCH(CR$3,$K$2:$P$2,0))/CR$5</f>
        <v>#N/A</v>
      </c>
      <c r="CS89" s="15" t="e" cm="1">
        <f t="array" ref="CS89">INDEX($K:$P,ROW(),MATCH(CS$3,$K$2:$P$2,0))/CS$5</f>
        <v>#N/A</v>
      </c>
      <c r="CT89" s="15" t="e" cm="1">
        <f t="array" ref="CT89">INDEX($K:$P,ROW(),MATCH(CT$3,$K$2:$P$2,0))/CT$5</f>
        <v>#N/A</v>
      </c>
      <c r="CU89" s="15" t="e" cm="1">
        <f t="array" ref="CU89">INDEX($K:$P,ROW(),MATCH(CU$3,$K$2:$P$2,0))/CU$5</f>
        <v>#N/A</v>
      </c>
      <c r="CV89" s="15" t="e" cm="1">
        <f t="array" ref="CV89">INDEX($K:$P,ROW(),MATCH(CV$3,$K$2:$P$2,0))/CV$5</f>
        <v>#N/A</v>
      </c>
      <c r="CW89" s="15" t="e" cm="1">
        <f t="array" ref="CW89">INDEX($K:$P,ROW(),MATCH(CW$3,$K$2:$P$2,0))/CW$5</f>
        <v>#N/A</v>
      </c>
      <c r="CX89" s="15" t="e" cm="1">
        <f t="array" ref="CX89">INDEX($K:$P,ROW(),MATCH(CX$3,$K$2:$P$2,0))/CX$5</f>
        <v>#N/A</v>
      </c>
      <c r="CY89" s="15" t="e" cm="1">
        <f t="array" ref="CY89">INDEX($K:$P,ROW(),MATCH(CY$3,$K$2:$P$2,0))/CL$5</f>
        <v>#N/A</v>
      </c>
      <c r="CZ89" s="15" t="e" cm="1">
        <f t="array" ref="CZ89">INDEX($K:$P,ROW(),MATCH(CZ$3,$K$2:$P$2,0))/CZ$5</f>
        <v>#N/A</v>
      </c>
      <c r="DA89" s="15" t="e" cm="1">
        <f t="array" ref="DA89">INDEX($K:$P,ROW(),MATCH(DA$3,$K$2:$P$2,0))/DA$5</f>
        <v>#N/A</v>
      </c>
      <c r="DB89" s="15" t="e" cm="1">
        <f t="array" ref="DB89">INDEX($K:$P,ROW(),MATCH(DB$3,$K$2:$P$2,0))/DB$5</f>
        <v>#N/A</v>
      </c>
      <c r="DC89" s="15" t="e" cm="1">
        <f t="array" ref="DC89">INDEX($K:$P,ROW(),MATCH(DC$3,$K$2:$P$2,0))/DC$5</f>
        <v>#N/A</v>
      </c>
      <c r="DD89" s="15" t="e" cm="1">
        <f t="array" ref="DD89">INDEX($K:$P,ROW(),MATCH(DD$3,$K$2:$P$2,0))/DD$5</f>
        <v>#N/A</v>
      </c>
      <c r="DE89" s="15" t="e" cm="1">
        <f t="array" ref="DE89">INDEX($K:$P,ROW(),MATCH(DE$3,$K$2:$P$2,0))/DE$5</f>
        <v>#N/A</v>
      </c>
      <c r="DF89" s="15" t="e" cm="1">
        <f t="array" ref="DF89">INDEX($K:$P,ROW(),MATCH(DF$3,$K$2:$P$2,0))/DF$5</f>
        <v>#N/A</v>
      </c>
      <c r="DG89" s="15" t="e" cm="1">
        <f t="array" ref="DG89">INDEX($K:$P,ROW(),MATCH(DG$3,$K$2:$P$2,0))/DG$5</f>
        <v>#N/A</v>
      </c>
      <c r="DH89" s="15" t="e" cm="1">
        <f t="array" ref="DH89">INDEX($K:$P,ROW(),MATCH(DH$3,$K$2:$P$2,0))/DH$5</f>
        <v>#N/A</v>
      </c>
      <c r="DI89" s="15" t="e" cm="1">
        <f t="array" ref="DI89">INDEX($K:$P,ROW(),MATCH(DI$3,$K$2:$P$2,0))/DI$5</f>
        <v>#N/A</v>
      </c>
      <c r="DJ89" s="15" t="e" cm="1">
        <f t="array" ref="DJ89">INDEX($K:$P,ROW(),MATCH(DJ$3,$K$2:$P$2,0))/DJ$5</f>
        <v>#N/A</v>
      </c>
      <c r="DK89" s="15" t="e" cm="1">
        <f t="array" ref="DK89">INDEX($K:$P,ROW(),MATCH(DK$3,$K$2:$P$2,0))/DK$5</f>
        <v>#N/A</v>
      </c>
      <c r="DL89" s="15" t="e" cm="1">
        <f t="array" ref="DL89">INDEX($K:$P,ROW(),MATCH(DL$3,$K$2:$P$2,0))/DL$5</f>
        <v>#N/A</v>
      </c>
    </row>
    <row r="90" spans="1:116" x14ac:dyDescent="0.35">
      <c r="A90" s="31"/>
      <c r="B90" t="str">
        <f t="shared" si="74"/>
        <v>90 VOLLIST-EV</v>
      </c>
      <c r="D90" t="s">
        <v>324</v>
      </c>
      <c r="E90" s="8" t="str">
        <f t="shared" si="73"/>
        <v>90 VOLLIST-EV</v>
      </c>
      <c r="G90" s="141" t="s">
        <v>321</v>
      </c>
      <c r="H90" s="31"/>
      <c r="I90" s="73"/>
      <c r="J90" s="73"/>
      <c r="K90" s="17">
        <v>100000</v>
      </c>
      <c r="L90" s="17">
        <v>200000</v>
      </c>
      <c r="M90" s="17">
        <v>400000</v>
      </c>
      <c r="N90" s="17">
        <v>800000</v>
      </c>
      <c r="O90" s="17">
        <v>1600000</v>
      </c>
      <c r="P90" s="17">
        <v>3200000</v>
      </c>
      <c r="R90" s="15"/>
      <c r="S90" s="15" cm="1">
        <f t="array" ref="S90">INDEX($K:$P,ROW(),MATCH(S$3,$K$2:$P$2,0))/12</f>
        <v>8333.3333333333339</v>
      </c>
      <c r="T90" s="15" cm="1">
        <f t="array" ref="T90">INDEX($K:$P,ROW(),MATCH(T$3,$K$2:$P$2,0))/12</f>
        <v>8333.3333333333339</v>
      </c>
      <c r="U90" s="15" cm="1">
        <f t="array" ref="U90">INDEX($K:$P,ROW(),MATCH(U$3,$K$2:$P$2,0))/12</f>
        <v>8333.3333333333339</v>
      </c>
      <c r="V90" s="15" cm="1">
        <f t="array" ref="V90">INDEX($K:$P,ROW(),MATCH(V$3,$K$2:$P$2,0))/12</f>
        <v>8333.3333333333339</v>
      </c>
      <c r="W90" s="15" cm="1">
        <f t="array" ref="W90">INDEX($K:$P,ROW(),MATCH(W$3,$K$2:$P$2,0))/12</f>
        <v>8333.3333333333339</v>
      </c>
      <c r="X90" s="15" cm="1">
        <f t="array" ref="X90">INDEX($K:$P,ROW(),MATCH(X$3,$K$2:$P$2,0))/12</f>
        <v>8333.3333333333339</v>
      </c>
      <c r="Y90" s="15" cm="1">
        <f t="array" ref="Y90">INDEX($K:$P,ROW(),MATCH(Y$3,$K$2:$P$2,0))/12</f>
        <v>8333.3333333333339</v>
      </c>
      <c r="Z90" s="15" cm="1">
        <f t="array" ref="Z90">INDEX($K:$P,ROW(),MATCH(Z$3,$K$2:$P$2,0))/12</f>
        <v>8333.3333333333339</v>
      </c>
      <c r="AA90" s="15" cm="1">
        <f t="array" ref="AA90">INDEX($K:$P,ROW(),MATCH(AA$3,$K$2:$P$2,0))/12</f>
        <v>8333.3333333333339</v>
      </c>
      <c r="AB90" s="15" cm="1">
        <f t="array" ref="AB90">INDEX($K:$P,ROW(),MATCH(AB$3,$K$2:$P$2,0))/12</f>
        <v>8333.3333333333339</v>
      </c>
      <c r="AC90" s="15" cm="1">
        <f t="array" ref="AC90">INDEX($K:$P,ROW(),MATCH(AC$3,$K$2:$P$2,0))/12</f>
        <v>8333.3333333333339</v>
      </c>
      <c r="AD90" s="15" cm="1">
        <f t="array" ref="AD90">INDEX($K:$P,ROW(),MATCH(AD$3,$K$2:$P$2,0))/12</f>
        <v>8333.3333333333339</v>
      </c>
      <c r="AE90" s="15" cm="1">
        <f t="array" ref="AE90">INDEX($K:$P,ROW(),MATCH(AE$3,$K$2:$P$2,0))/12</f>
        <v>16666.666666666668</v>
      </c>
      <c r="AF90" s="15" cm="1">
        <f t="array" ref="AF90">INDEX($K:$P,ROW(),MATCH(AF$3,$K$2:$P$2,0))/12</f>
        <v>16666.666666666668</v>
      </c>
      <c r="AG90" s="15" cm="1">
        <f t="array" ref="AG90">INDEX($K:$P,ROW(),MATCH(AG$3,$K$2:$P$2,0))/12</f>
        <v>16666.666666666668</v>
      </c>
      <c r="AH90" s="15" cm="1">
        <f t="array" ref="AH90">INDEX($K:$P,ROW(),MATCH(AH$3,$K$2:$P$2,0))/12</f>
        <v>16666.666666666668</v>
      </c>
      <c r="AI90" s="15" cm="1">
        <f t="array" ref="AI90">INDEX($K:$P,ROW(),MATCH(AI$3,$K$2:$P$2,0))/12</f>
        <v>16666.666666666668</v>
      </c>
      <c r="AJ90" s="15" cm="1">
        <f t="array" ref="AJ90">INDEX($K:$P,ROW(),MATCH(AJ$3,$K$2:$P$2,0))/12</f>
        <v>16666.666666666668</v>
      </c>
      <c r="AK90" s="15" cm="1">
        <f t="array" ref="AK90">INDEX($K:$P,ROW(),MATCH(AK$3,$K$2:$P$2,0))/12</f>
        <v>16666.666666666668</v>
      </c>
      <c r="AL90" s="15" cm="1">
        <f t="array" ref="AL90">INDEX($K:$P,ROW(),MATCH(AL$3,$K$2:$P$2,0))/12</f>
        <v>16666.666666666668</v>
      </c>
      <c r="AM90" s="15" cm="1">
        <f t="array" ref="AM90">INDEX($K:$P,ROW(),MATCH(AM$3,$K$2:$P$2,0))/12</f>
        <v>16666.666666666668</v>
      </c>
      <c r="AN90" s="15" cm="1">
        <f t="array" ref="AN90">INDEX($K:$P,ROW(),MATCH(AN$3,$K$2:$P$2,0))/12</f>
        <v>16666.666666666668</v>
      </c>
      <c r="AO90" s="15" cm="1">
        <f t="array" ref="AO90">INDEX($K:$P,ROW(),MATCH(AO$3,$K$2:$P$2,0))/12</f>
        <v>16666.666666666668</v>
      </c>
      <c r="AP90" s="15" cm="1">
        <f t="array" ref="AP90">INDEX($K:$P,ROW(),MATCH(AP$3,$K$2:$P$2,0))/12</f>
        <v>16666.666666666668</v>
      </c>
      <c r="AQ90" s="15" cm="1">
        <f t="array" ref="AQ90">INDEX($K:$P,ROW(),MATCH(AQ$3,$K$2:$P$2,0))/12</f>
        <v>33333.333333333336</v>
      </c>
      <c r="AR90" s="15" cm="1">
        <f t="array" ref="AR90">INDEX($K:$P,ROW(),MATCH(AR$3,$K$2:$P$2,0))/12</f>
        <v>33333.333333333336</v>
      </c>
      <c r="AS90" s="15" cm="1">
        <f t="array" ref="AS90">INDEX($K:$P,ROW(),MATCH(AS$3,$K$2:$P$2,0))/12</f>
        <v>33333.333333333336</v>
      </c>
      <c r="AT90" s="15" cm="1">
        <f t="array" ref="AT90">INDEX($K:$P,ROW(),MATCH(AT$3,$K$2:$P$2,0))/12</f>
        <v>33333.333333333336</v>
      </c>
      <c r="AU90" s="15" cm="1">
        <f t="array" ref="AU90">INDEX($K:$P,ROW(),MATCH(AU$3,$K$2:$P$2,0))/12</f>
        <v>33333.333333333336</v>
      </c>
      <c r="AV90" s="15" cm="1">
        <f t="array" ref="AV90">INDEX($K:$P,ROW(),MATCH(AV$3,$K$2:$P$2,0))/12</f>
        <v>33333.333333333336</v>
      </c>
      <c r="AW90" s="15" cm="1">
        <f t="array" ref="AW90">INDEX($K:$P,ROW(),MATCH(AW$3,$K$2:$P$2,0))/12</f>
        <v>33333.333333333336</v>
      </c>
      <c r="AX90" s="15" cm="1">
        <f t="array" ref="AX90">INDEX($K:$P,ROW(),MATCH(AX$3,$K$2:$P$2,0))/12</f>
        <v>33333.333333333336</v>
      </c>
      <c r="AY90" s="15" cm="1">
        <f t="array" ref="AY90">INDEX($K:$P,ROW(),MATCH(AY$3,$K$2:$P$2,0))/12</f>
        <v>33333.333333333336</v>
      </c>
      <c r="AZ90" s="15" cm="1">
        <f t="array" ref="AZ90">INDEX($K:$P,ROW(),MATCH(AZ$3,$K$2:$P$2,0))/12</f>
        <v>33333.333333333336</v>
      </c>
      <c r="BA90" s="15" cm="1">
        <f t="array" ref="BA90">INDEX($K:$P,ROW(),MATCH(BA$3,$K$2:$P$2,0))/12</f>
        <v>33333.333333333336</v>
      </c>
      <c r="BB90" s="15" cm="1">
        <f t="array" ref="BB90">INDEX($K:$P,ROW(),MATCH(BB$3,$K$2:$P$2,0))/12</f>
        <v>33333.333333333336</v>
      </c>
      <c r="BC90" s="15" cm="1">
        <f t="array" ref="BC90">INDEX($K:$P,ROW(),MATCH(BC$3,$K$2:$P$2,0))/12</f>
        <v>66666.666666666672</v>
      </c>
      <c r="BD90" s="15" cm="1">
        <f t="array" ref="BD90">INDEX($K:$P,ROW(),MATCH(BD$3,$K$2:$P$2,0))/12</f>
        <v>66666.666666666672</v>
      </c>
      <c r="BE90" s="15" cm="1">
        <f t="array" ref="BE90">INDEX($K:$P,ROW(),MATCH(BE$3,$K$2:$P$2,0))/12</f>
        <v>66666.666666666672</v>
      </c>
      <c r="BF90" s="15" cm="1">
        <f t="array" ref="BF90">INDEX($K:$P,ROW(),MATCH(BF$3,$K$2:$P$2,0))/12</f>
        <v>66666.666666666672</v>
      </c>
      <c r="BG90" s="15" cm="1">
        <f t="array" ref="BG90">INDEX($K:$P,ROW(),MATCH(BG$3,$K$2:$P$2,0))/12</f>
        <v>66666.666666666672</v>
      </c>
      <c r="BH90" s="15" cm="1">
        <f t="array" ref="BH90">INDEX($K:$P,ROW(),MATCH(BH$3,$K$2:$P$2,0))/12</f>
        <v>66666.666666666672</v>
      </c>
      <c r="BI90" s="15" cm="1">
        <f t="array" ref="BI90">INDEX($K:$P,ROW(),MATCH(BI$3,$K$2:$P$2,0))/12</f>
        <v>66666.666666666672</v>
      </c>
      <c r="BJ90" s="15" cm="1">
        <f t="array" ref="BJ90">INDEX($K:$P,ROW(),MATCH(BJ$3,$K$2:$P$2,0))/12</f>
        <v>66666.666666666672</v>
      </c>
      <c r="BK90" s="15" cm="1">
        <f t="array" ref="BK90">INDEX($K:$P,ROW(),MATCH(BK$3,$K$2:$P$2,0))/12</f>
        <v>66666.666666666672</v>
      </c>
      <c r="BL90" s="15" cm="1">
        <f t="array" ref="BL90">INDEX($K:$P,ROW(),MATCH(BL$3,$K$2:$P$2,0))/12</f>
        <v>66666.666666666672</v>
      </c>
      <c r="BM90" s="15" cm="1">
        <f t="array" ref="BM90">INDEX($K:$P,ROW(),MATCH(BM$3,$K$2:$P$2,0))/12</f>
        <v>66666.666666666672</v>
      </c>
      <c r="BN90" s="15" cm="1">
        <f t="array" ref="BN90">INDEX($K:$P,ROW(),MATCH(BN$3,$K$2:$P$2,0))/12</f>
        <v>66666.666666666672</v>
      </c>
      <c r="BO90" s="15" cm="1">
        <f t="array" ref="BO90">INDEX($K:$P,ROW(),MATCH(BO$3,$K$2:$P$2,0))/12</f>
        <v>133333.33333333334</v>
      </c>
      <c r="BP90" s="15" cm="1">
        <f t="array" ref="BP90">INDEX($K:$P,ROW(),MATCH(BP$3,$K$2:$P$2,0))/12</f>
        <v>133333.33333333334</v>
      </c>
      <c r="BQ90" s="15" cm="1">
        <f t="array" ref="BQ90">INDEX($K:$P,ROW(),MATCH(BQ$3,$K$2:$P$2,0))/12</f>
        <v>133333.33333333334</v>
      </c>
      <c r="BR90" s="15" cm="1">
        <f t="array" ref="BR90">INDEX($K:$P,ROW(),MATCH(BR$3,$K$2:$P$2,0))/12</f>
        <v>133333.33333333334</v>
      </c>
      <c r="BS90" s="15" cm="1">
        <f t="array" ref="BS90">INDEX($K:$P,ROW(),MATCH(BS$3,$K$2:$P$2,0))/12</f>
        <v>133333.33333333334</v>
      </c>
      <c r="BT90" s="15" cm="1">
        <f t="array" ref="BT90">INDEX($K:$P,ROW(),MATCH(BT$3,$K$2:$P$2,0))/12</f>
        <v>133333.33333333334</v>
      </c>
      <c r="BU90" s="15" cm="1">
        <f t="array" ref="BU90">INDEX($K:$P,ROW(),MATCH(BU$3,$K$2:$P$2,0))/12</f>
        <v>133333.33333333334</v>
      </c>
      <c r="BV90" s="15" cm="1">
        <f t="array" ref="BV90">INDEX($K:$P,ROW(),MATCH(BV$3,$K$2:$P$2,0))/12</f>
        <v>133333.33333333334</v>
      </c>
      <c r="BW90" s="15" cm="1">
        <f t="array" ref="BW90">INDEX($K:$P,ROW(),MATCH(BW$3,$K$2:$P$2,0))/12</f>
        <v>133333.33333333334</v>
      </c>
      <c r="BX90" s="15" cm="1">
        <f t="array" ref="BX90">INDEX($K:$P,ROW(),MATCH(BX$3,$K$2:$P$2,0))/12</f>
        <v>133333.33333333334</v>
      </c>
      <c r="BY90" s="15" cm="1">
        <f t="array" ref="BY90">INDEX($K:$P,ROW(),MATCH(BY$3,$K$2:$P$2,0))/12</f>
        <v>133333.33333333334</v>
      </c>
      <c r="BZ90" s="15" cm="1">
        <f t="array" ref="BZ90">INDEX($K:$P,ROW(),MATCH(BZ$3,$K$2:$P$2,0))/12</f>
        <v>133333.33333333334</v>
      </c>
      <c r="CA90" s="15" cm="1">
        <f t="array" ref="CA90">INDEX($K:$P,ROW(),MATCH(CA$3,$K$2:$P$2,0))/12</f>
        <v>266666.66666666669</v>
      </c>
      <c r="CB90" s="15" cm="1">
        <f t="array" ref="CB90">INDEX($K:$P,ROW(),MATCH(CB$3,$K$2:$P$2,0))/12</f>
        <v>266666.66666666669</v>
      </c>
      <c r="CC90" s="15" cm="1">
        <f t="array" ref="CC90">INDEX($K:$P,ROW(),MATCH(CC$3,$K$2:$P$2,0))/12</f>
        <v>266666.66666666669</v>
      </c>
      <c r="CD90" s="15" cm="1">
        <f t="array" ref="CD90">INDEX($K:$P,ROW(),MATCH(CD$3,$K$2:$P$2,0))/12</f>
        <v>266666.66666666669</v>
      </c>
      <c r="CE90" s="15" cm="1">
        <f t="array" ref="CE90">INDEX($K:$P,ROW(),MATCH(CE$3,$K$2:$P$2,0))/12</f>
        <v>266666.66666666669</v>
      </c>
      <c r="CF90" s="15" cm="1">
        <f t="array" ref="CF90">INDEX($K:$P,ROW(),MATCH(CF$3,$K$2:$P$2,0))/12</f>
        <v>266666.66666666669</v>
      </c>
      <c r="CG90" s="15" cm="1">
        <f t="array" ref="CG90">INDEX($K:$P,ROW(),MATCH(CG$3,$K$2:$P$2,0))/12</f>
        <v>266666.66666666669</v>
      </c>
      <c r="CH90" s="15" cm="1">
        <f t="array" ref="CH90">INDEX($K:$P,ROW(),MATCH(CH$3,$K$2:$P$2,0))/12</f>
        <v>266666.66666666669</v>
      </c>
      <c r="CI90" s="15" cm="1">
        <f t="array" ref="CI90">INDEX($K:$P,ROW(),MATCH(CI$3,$K$2:$P$2,0))/12</f>
        <v>266666.66666666669</v>
      </c>
      <c r="CJ90" s="15" cm="1">
        <f t="array" ref="CJ90">INDEX($K:$P,ROW(),MATCH(CJ$3,$K$2:$P$2,0))/12</f>
        <v>266666.66666666669</v>
      </c>
      <c r="CK90" s="15" cm="1">
        <f t="array" ref="CK90">INDEX($K:$P,ROW(),MATCH(CK$3,$K$2:$P$2,0))/12</f>
        <v>266666.66666666669</v>
      </c>
      <c r="CL90" s="15" cm="1">
        <f t="array" ref="CL90">INDEX($K:$P,ROW(),MATCH(CL$3,$K$2:$P$2,0))/12</f>
        <v>266666.66666666669</v>
      </c>
      <c r="CN90" s="73"/>
      <c r="CO90" s="15" t="e" cm="1">
        <f t="array" ref="CO90">INDEX($K:$P,ROW(),MATCH(CO$3,$K$2:$P$2,0))/CO$5</f>
        <v>#N/A</v>
      </c>
      <c r="CP90" s="15" t="e" cm="1">
        <f t="array" ref="CP90">INDEX($K:$P,ROW(),MATCH(CP$3,$K$2:$P$2,0))/CP$5</f>
        <v>#N/A</v>
      </c>
      <c r="CQ90" s="15" t="e" cm="1">
        <f t="array" ref="CQ90">INDEX($K:$P,ROW(),MATCH(CQ$3,$K$2:$P$2,0))/CQ$5</f>
        <v>#N/A</v>
      </c>
      <c r="CR90" s="15" t="e" cm="1">
        <f t="array" ref="CR90">INDEX($K:$P,ROW(),MATCH(CR$3,$K$2:$P$2,0))/CR$5</f>
        <v>#N/A</v>
      </c>
      <c r="CS90" s="15" t="e" cm="1">
        <f t="array" ref="CS90">INDEX($K:$P,ROW(),MATCH(CS$3,$K$2:$P$2,0))/CS$5</f>
        <v>#N/A</v>
      </c>
      <c r="CT90" s="15" t="e" cm="1">
        <f t="array" ref="CT90">INDEX($K:$P,ROW(),MATCH(CT$3,$K$2:$P$2,0))/CT$5</f>
        <v>#N/A</v>
      </c>
      <c r="CU90" s="15" t="e" cm="1">
        <f t="array" ref="CU90">INDEX($K:$P,ROW(),MATCH(CU$3,$K$2:$P$2,0))/CU$5</f>
        <v>#N/A</v>
      </c>
      <c r="CV90" s="15" t="e" cm="1">
        <f t="array" ref="CV90">INDEX($K:$P,ROW(),MATCH(CV$3,$K$2:$P$2,0))/CV$5</f>
        <v>#N/A</v>
      </c>
      <c r="CW90" s="15" t="e" cm="1">
        <f t="array" ref="CW90">INDEX($K:$P,ROW(),MATCH(CW$3,$K$2:$P$2,0))/CW$5</f>
        <v>#N/A</v>
      </c>
      <c r="CX90" s="15" t="e" cm="1">
        <f t="array" ref="CX90">INDEX($K:$P,ROW(),MATCH(CX$3,$K$2:$P$2,0))/CX$5</f>
        <v>#N/A</v>
      </c>
      <c r="CY90" s="15" t="e" cm="1">
        <f t="array" ref="CY90">INDEX($K:$P,ROW(),MATCH(CY$3,$K$2:$P$2,0))/CL$5</f>
        <v>#N/A</v>
      </c>
      <c r="CZ90" s="15" t="e" cm="1">
        <f t="array" ref="CZ90">INDEX($K:$P,ROW(),MATCH(CZ$3,$K$2:$P$2,0))/CZ$5</f>
        <v>#N/A</v>
      </c>
      <c r="DA90" s="15" t="e" cm="1">
        <f t="array" ref="DA90">INDEX($K:$P,ROW(),MATCH(DA$3,$K$2:$P$2,0))/DA$5</f>
        <v>#N/A</v>
      </c>
      <c r="DB90" s="15" t="e" cm="1">
        <f t="array" ref="DB90">INDEX($K:$P,ROW(),MATCH(DB$3,$K$2:$P$2,0))/DB$5</f>
        <v>#N/A</v>
      </c>
      <c r="DC90" s="15" t="e" cm="1">
        <f t="array" ref="DC90">INDEX($K:$P,ROW(),MATCH(DC$3,$K$2:$P$2,0))/DC$5</f>
        <v>#N/A</v>
      </c>
      <c r="DD90" s="15" t="e" cm="1">
        <f t="array" ref="DD90">INDEX($K:$P,ROW(),MATCH(DD$3,$K$2:$P$2,0))/DD$5</f>
        <v>#N/A</v>
      </c>
      <c r="DE90" s="15" t="e" cm="1">
        <f t="array" ref="DE90">INDEX($K:$P,ROW(),MATCH(DE$3,$K$2:$P$2,0))/DE$5</f>
        <v>#N/A</v>
      </c>
      <c r="DF90" s="15" t="e" cm="1">
        <f t="array" ref="DF90">INDEX($K:$P,ROW(),MATCH(DF$3,$K$2:$P$2,0))/DF$5</f>
        <v>#N/A</v>
      </c>
      <c r="DG90" s="15" t="e" cm="1">
        <f t="array" ref="DG90">INDEX($K:$P,ROW(),MATCH(DG$3,$K$2:$P$2,0))/DG$5</f>
        <v>#N/A</v>
      </c>
      <c r="DH90" s="15" t="e" cm="1">
        <f t="array" ref="DH90">INDEX($K:$P,ROW(),MATCH(DH$3,$K$2:$P$2,0))/DH$5</f>
        <v>#N/A</v>
      </c>
      <c r="DI90" s="15" t="e" cm="1">
        <f t="array" ref="DI90">INDEX($K:$P,ROW(),MATCH(DI$3,$K$2:$P$2,0))/DI$5</f>
        <v>#N/A</v>
      </c>
      <c r="DJ90" s="15" t="e" cm="1">
        <f t="array" ref="DJ90">INDEX($K:$P,ROW(),MATCH(DJ$3,$K$2:$P$2,0))/DJ$5</f>
        <v>#N/A</v>
      </c>
      <c r="DK90" s="15" t="e" cm="1">
        <f t="array" ref="DK90">INDEX($K:$P,ROW(),MATCH(DK$3,$K$2:$P$2,0))/DK$5</f>
        <v>#N/A</v>
      </c>
      <c r="DL90" s="15" t="e" cm="1">
        <f t="array" ref="DL90">INDEX($K:$P,ROW(),MATCH(DL$3,$K$2:$P$2,0))/DL$5</f>
        <v>#N/A</v>
      </c>
    </row>
    <row r="91" spans="1:116" x14ac:dyDescent="0.35">
      <c r="A91" s="31"/>
      <c r="B91" t="str">
        <f t="shared" si="74"/>
        <v>91 VOLLIST-EV</v>
      </c>
      <c r="D91" t="s">
        <v>324</v>
      </c>
      <c r="E91" s="8" t="str">
        <f t="shared" si="73"/>
        <v>91 VOLLIST-EV</v>
      </c>
      <c r="G91" s="141" t="s">
        <v>322</v>
      </c>
      <c r="H91" s="31"/>
      <c r="I91" s="73"/>
      <c r="J91" s="73"/>
      <c r="K91" s="17">
        <v>100000</v>
      </c>
      <c r="L91" s="17">
        <v>200000</v>
      </c>
      <c r="M91" s="17">
        <v>400000</v>
      </c>
      <c r="N91" s="17">
        <v>800000</v>
      </c>
      <c r="O91" s="17">
        <v>1600000</v>
      </c>
      <c r="P91" s="17">
        <v>3200000</v>
      </c>
      <c r="R91" s="15"/>
      <c r="S91" s="15" cm="1">
        <f t="array" ref="S91">INDEX($K:$P,ROW(),MATCH(S$3,$K$2:$P$2,0))/12</f>
        <v>8333.3333333333339</v>
      </c>
      <c r="T91" s="15" cm="1">
        <f t="array" ref="T91">INDEX($K:$P,ROW(),MATCH(T$3,$K$2:$P$2,0))/12</f>
        <v>8333.3333333333339</v>
      </c>
      <c r="U91" s="15" cm="1">
        <f t="array" ref="U91">INDEX($K:$P,ROW(),MATCH(U$3,$K$2:$P$2,0))/12</f>
        <v>8333.3333333333339</v>
      </c>
      <c r="V91" s="15" cm="1">
        <f t="array" ref="V91">INDEX($K:$P,ROW(),MATCH(V$3,$K$2:$P$2,0))/12</f>
        <v>8333.3333333333339</v>
      </c>
      <c r="W91" s="15" cm="1">
        <f t="array" ref="W91">INDEX($K:$P,ROW(),MATCH(W$3,$K$2:$P$2,0))/12</f>
        <v>8333.3333333333339</v>
      </c>
      <c r="X91" s="15" cm="1">
        <f t="array" ref="X91">INDEX($K:$P,ROW(),MATCH(X$3,$K$2:$P$2,0))/12</f>
        <v>8333.3333333333339</v>
      </c>
      <c r="Y91" s="15" cm="1">
        <f t="array" ref="Y91">INDEX($K:$P,ROW(),MATCH(Y$3,$K$2:$P$2,0))/12</f>
        <v>8333.3333333333339</v>
      </c>
      <c r="Z91" s="15" cm="1">
        <f t="array" ref="Z91">INDEX($K:$P,ROW(),MATCH(Z$3,$K$2:$P$2,0))/12</f>
        <v>8333.3333333333339</v>
      </c>
      <c r="AA91" s="15" cm="1">
        <f t="array" ref="AA91">INDEX($K:$P,ROW(),MATCH(AA$3,$K$2:$P$2,0))/12</f>
        <v>8333.3333333333339</v>
      </c>
      <c r="AB91" s="15" cm="1">
        <f t="array" ref="AB91">INDEX($K:$P,ROW(),MATCH(AB$3,$K$2:$P$2,0))/12</f>
        <v>8333.3333333333339</v>
      </c>
      <c r="AC91" s="15" cm="1">
        <f t="array" ref="AC91">INDEX($K:$P,ROW(),MATCH(AC$3,$K$2:$P$2,0))/12</f>
        <v>8333.3333333333339</v>
      </c>
      <c r="AD91" s="15" cm="1">
        <f t="array" ref="AD91">INDEX($K:$P,ROW(),MATCH(AD$3,$K$2:$P$2,0))/12</f>
        <v>8333.3333333333339</v>
      </c>
      <c r="AE91" s="15" cm="1">
        <f t="array" ref="AE91">INDEX($K:$P,ROW(),MATCH(AE$3,$K$2:$P$2,0))/12</f>
        <v>16666.666666666668</v>
      </c>
      <c r="AF91" s="15" cm="1">
        <f t="array" ref="AF91">INDEX($K:$P,ROW(),MATCH(AF$3,$K$2:$P$2,0))/12</f>
        <v>16666.666666666668</v>
      </c>
      <c r="AG91" s="15" cm="1">
        <f t="array" ref="AG91">INDEX($K:$P,ROW(),MATCH(AG$3,$K$2:$P$2,0))/12</f>
        <v>16666.666666666668</v>
      </c>
      <c r="AH91" s="15" cm="1">
        <f t="array" ref="AH91">INDEX($K:$P,ROW(),MATCH(AH$3,$K$2:$P$2,0))/12</f>
        <v>16666.666666666668</v>
      </c>
      <c r="AI91" s="15" cm="1">
        <f t="array" ref="AI91">INDEX($K:$P,ROW(),MATCH(AI$3,$K$2:$P$2,0))/12</f>
        <v>16666.666666666668</v>
      </c>
      <c r="AJ91" s="15" cm="1">
        <f t="array" ref="AJ91">INDEX($K:$P,ROW(),MATCH(AJ$3,$K$2:$P$2,0))/12</f>
        <v>16666.666666666668</v>
      </c>
      <c r="AK91" s="15" cm="1">
        <f t="array" ref="AK91">INDEX($K:$P,ROW(),MATCH(AK$3,$K$2:$P$2,0))/12</f>
        <v>16666.666666666668</v>
      </c>
      <c r="AL91" s="15" cm="1">
        <f t="array" ref="AL91">INDEX($K:$P,ROW(),MATCH(AL$3,$K$2:$P$2,0))/12</f>
        <v>16666.666666666668</v>
      </c>
      <c r="AM91" s="15" cm="1">
        <f t="array" ref="AM91">INDEX($K:$P,ROW(),MATCH(AM$3,$K$2:$P$2,0))/12</f>
        <v>16666.666666666668</v>
      </c>
      <c r="AN91" s="15" cm="1">
        <f t="array" ref="AN91">INDEX($K:$P,ROW(),MATCH(AN$3,$K$2:$P$2,0))/12</f>
        <v>16666.666666666668</v>
      </c>
      <c r="AO91" s="15" cm="1">
        <f t="array" ref="AO91">INDEX($K:$P,ROW(),MATCH(AO$3,$K$2:$P$2,0))/12</f>
        <v>16666.666666666668</v>
      </c>
      <c r="AP91" s="15" cm="1">
        <f t="array" ref="AP91">INDEX($K:$P,ROW(),MATCH(AP$3,$K$2:$P$2,0))/12</f>
        <v>16666.666666666668</v>
      </c>
      <c r="AQ91" s="15" cm="1">
        <f t="array" ref="AQ91">INDEX($K:$P,ROW(),MATCH(AQ$3,$K$2:$P$2,0))/12</f>
        <v>33333.333333333336</v>
      </c>
      <c r="AR91" s="15" cm="1">
        <f t="array" ref="AR91">INDEX($K:$P,ROW(),MATCH(AR$3,$K$2:$P$2,0))/12</f>
        <v>33333.333333333336</v>
      </c>
      <c r="AS91" s="15" cm="1">
        <f t="array" ref="AS91">INDEX($K:$P,ROW(),MATCH(AS$3,$K$2:$P$2,0))/12</f>
        <v>33333.333333333336</v>
      </c>
      <c r="AT91" s="15" cm="1">
        <f t="array" ref="AT91">INDEX($K:$P,ROW(),MATCH(AT$3,$K$2:$P$2,0))/12</f>
        <v>33333.333333333336</v>
      </c>
      <c r="AU91" s="15" cm="1">
        <f t="array" ref="AU91">INDEX($K:$P,ROW(),MATCH(AU$3,$K$2:$P$2,0))/12</f>
        <v>33333.333333333336</v>
      </c>
      <c r="AV91" s="15" cm="1">
        <f t="array" ref="AV91">INDEX($K:$P,ROW(),MATCH(AV$3,$K$2:$P$2,0))/12</f>
        <v>33333.333333333336</v>
      </c>
      <c r="AW91" s="15" cm="1">
        <f t="array" ref="AW91">INDEX($K:$P,ROW(),MATCH(AW$3,$K$2:$P$2,0))/12</f>
        <v>33333.333333333336</v>
      </c>
      <c r="AX91" s="15" cm="1">
        <f t="array" ref="AX91">INDEX($K:$P,ROW(),MATCH(AX$3,$K$2:$P$2,0))/12</f>
        <v>33333.333333333336</v>
      </c>
      <c r="AY91" s="15" cm="1">
        <f t="array" ref="AY91">INDEX($K:$P,ROW(),MATCH(AY$3,$K$2:$P$2,0))/12</f>
        <v>33333.333333333336</v>
      </c>
      <c r="AZ91" s="15" cm="1">
        <f t="array" ref="AZ91">INDEX($K:$P,ROW(),MATCH(AZ$3,$K$2:$P$2,0))/12</f>
        <v>33333.333333333336</v>
      </c>
      <c r="BA91" s="15" cm="1">
        <f t="array" ref="BA91">INDEX($K:$P,ROW(),MATCH(BA$3,$K$2:$P$2,0))/12</f>
        <v>33333.333333333336</v>
      </c>
      <c r="BB91" s="15" cm="1">
        <f t="array" ref="BB91">INDEX($K:$P,ROW(),MATCH(BB$3,$K$2:$P$2,0))/12</f>
        <v>33333.333333333336</v>
      </c>
      <c r="BC91" s="15" cm="1">
        <f t="array" ref="BC91">INDEX($K:$P,ROW(),MATCH(BC$3,$K$2:$P$2,0))/12</f>
        <v>66666.666666666672</v>
      </c>
      <c r="BD91" s="15" cm="1">
        <f t="array" ref="BD91">INDEX($K:$P,ROW(),MATCH(BD$3,$K$2:$P$2,0))/12</f>
        <v>66666.666666666672</v>
      </c>
      <c r="BE91" s="15" cm="1">
        <f t="array" ref="BE91">INDEX($K:$P,ROW(),MATCH(BE$3,$K$2:$P$2,0))/12</f>
        <v>66666.666666666672</v>
      </c>
      <c r="BF91" s="15" cm="1">
        <f t="array" ref="BF91">INDEX($K:$P,ROW(),MATCH(BF$3,$K$2:$P$2,0))/12</f>
        <v>66666.666666666672</v>
      </c>
      <c r="BG91" s="15" cm="1">
        <f t="array" ref="BG91">INDEX($K:$P,ROW(),MATCH(BG$3,$K$2:$P$2,0))/12</f>
        <v>66666.666666666672</v>
      </c>
      <c r="BH91" s="15" cm="1">
        <f t="array" ref="BH91">INDEX($K:$P,ROW(),MATCH(BH$3,$K$2:$P$2,0))/12</f>
        <v>66666.666666666672</v>
      </c>
      <c r="BI91" s="15" cm="1">
        <f t="array" ref="BI91">INDEX($K:$P,ROW(),MATCH(BI$3,$K$2:$P$2,0))/12</f>
        <v>66666.666666666672</v>
      </c>
      <c r="BJ91" s="15" cm="1">
        <f t="array" ref="BJ91">INDEX($K:$P,ROW(),MATCH(BJ$3,$K$2:$P$2,0))/12</f>
        <v>66666.666666666672</v>
      </c>
      <c r="BK91" s="15" cm="1">
        <f t="array" ref="BK91">INDEX($K:$P,ROW(),MATCH(BK$3,$K$2:$P$2,0))/12</f>
        <v>66666.666666666672</v>
      </c>
      <c r="BL91" s="15" cm="1">
        <f t="array" ref="BL91">INDEX($K:$P,ROW(),MATCH(BL$3,$K$2:$P$2,0))/12</f>
        <v>66666.666666666672</v>
      </c>
      <c r="BM91" s="15" cm="1">
        <f t="array" ref="BM91">INDEX($K:$P,ROW(),MATCH(BM$3,$K$2:$P$2,0))/12</f>
        <v>66666.666666666672</v>
      </c>
      <c r="BN91" s="15" cm="1">
        <f t="array" ref="BN91">INDEX($K:$P,ROW(),MATCH(BN$3,$K$2:$P$2,0))/12</f>
        <v>66666.666666666672</v>
      </c>
      <c r="BO91" s="15" cm="1">
        <f t="array" ref="BO91">INDEX($K:$P,ROW(),MATCH(BO$3,$K$2:$P$2,0))/12</f>
        <v>133333.33333333334</v>
      </c>
      <c r="BP91" s="15" cm="1">
        <f t="array" ref="BP91">INDEX($K:$P,ROW(),MATCH(BP$3,$K$2:$P$2,0))/12</f>
        <v>133333.33333333334</v>
      </c>
      <c r="BQ91" s="15" cm="1">
        <f t="array" ref="BQ91">INDEX($K:$P,ROW(),MATCH(BQ$3,$K$2:$P$2,0))/12</f>
        <v>133333.33333333334</v>
      </c>
      <c r="BR91" s="15" cm="1">
        <f t="array" ref="BR91">INDEX($K:$P,ROW(),MATCH(BR$3,$K$2:$P$2,0))/12</f>
        <v>133333.33333333334</v>
      </c>
      <c r="BS91" s="15" cm="1">
        <f t="array" ref="BS91">INDEX($K:$P,ROW(),MATCH(BS$3,$K$2:$P$2,0))/12</f>
        <v>133333.33333333334</v>
      </c>
      <c r="BT91" s="15" cm="1">
        <f t="array" ref="BT91">INDEX($K:$P,ROW(),MATCH(BT$3,$K$2:$P$2,0))/12</f>
        <v>133333.33333333334</v>
      </c>
      <c r="BU91" s="15" cm="1">
        <f t="array" ref="BU91">INDEX($K:$P,ROW(),MATCH(BU$3,$K$2:$P$2,0))/12</f>
        <v>133333.33333333334</v>
      </c>
      <c r="BV91" s="15" cm="1">
        <f t="array" ref="BV91">INDEX($K:$P,ROW(),MATCH(BV$3,$K$2:$P$2,0))/12</f>
        <v>133333.33333333334</v>
      </c>
      <c r="BW91" s="15" cm="1">
        <f t="array" ref="BW91">INDEX($K:$P,ROW(),MATCH(BW$3,$K$2:$P$2,0))/12</f>
        <v>133333.33333333334</v>
      </c>
      <c r="BX91" s="15" cm="1">
        <f t="array" ref="BX91">INDEX($K:$P,ROW(),MATCH(BX$3,$K$2:$P$2,0))/12</f>
        <v>133333.33333333334</v>
      </c>
      <c r="BY91" s="15" cm="1">
        <f t="array" ref="BY91">INDEX($K:$P,ROW(),MATCH(BY$3,$K$2:$P$2,0))/12</f>
        <v>133333.33333333334</v>
      </c>
      <c r="BZ91" s="15" cm="1">
        <f t="array" ref="BZ91">INDEX($K:$P,ROW(),MATCH(BZ$3,$K$2:$P$2,0))/12</f>
        <v>133333.33333333334</v>
      </c>
      <c r="CA91" s="15" cm="1">
        <f t="array" ref="CA91">INDEX($K:$P,ROW(),MATCH(CA$3,$K$2:$P$2,0))/12</f>
        <v>266666.66666666669</v>
      </c>
      <c r="CB91" s="15" cm="1">
        <f t="array" ref="CB91">INDEX($K:$P,ROW(),MATCH(CB$3,$K$2:$P$2,0))/12</f>
        <v>266666.66666666669</v>
      </c>
      <c r="CC91" s="15" cm="1">
        <f t="array" ref="CC91">INDEX($K:$P,ROW(),MATCH(CC$3,$K$2:$P$2,0))/12</f>
        <v>266666.66666666669</v>
      </c>
      <c r="CD91" s="15" cm="1">
        <f t="array" ref="CD91">INDEX($K:$P,ROW(),MATCH(CD$3,$K$2:$P$2,0))/12</f>
        <v>266666.66666666669</v>
      </c>
      <c r="CE91" s="15" cm="1">
        <f t="array" ref="CE91">INDEX($K:$P,ROW(),MATCH(CE$3,$K$2:$P$2,0))/12</f>
        <v>266666.66666666669</v>
      </c>
      <c r="CF91" s="15" cm="1">
        <f t="array" ref="CF91">INDEX($K:$P,ROW(),MATCH(CF$3,$K$2:$P$2,0))/12</f>
        <v>266666.66666666669</v>
      </c>
      <c r="CG91" s="15" cm="1">
        <f t="array" ref="CG91">INDEX($K:$P,ROW(),MATCH(CG$3,$K$2:$P$2,0))/12</f>
        <v>266666.66666666669</v>
      </c>
      <c r="CH91" s="15" cm="1">
        <f t="array" ref="CH91">INDEX($K:$P,ROW(),MATCH(CH$3,$K$2:$P$2,0))/12</f>
        <v>266666.66666666669</v>
      </c>
      <c r="CI91" s="15" cm="1">
        <f t="array" ref="CI91">INDEX($K:$P,ROW(),MATCH(CI$3,$K$2:$P$2,0))/12</f>
        <v>266666.66666666669</v>
      </c>
      <c r="CJ91" s="15" cm="1">
        <f t="array" ref="CJ91">INDEX($K:$P,ROW(),MATCH(CJ$3,$K$2:$P$2,0))/12</f>
        <v>266666.66666666669</v>
      </c>
      <c r="CK91" s="15" cm="1">
        <f t="array" ref="CK91">INDEX($K:$P,ROW(),MATCH(CK$3,$K$2:$P$2,0))/12</f>
        <v>266666.66666666669</v>
      </c>
      <c r="CL91" s="15" cm="1">
        <f t="array" ref="CL91">INDEX($K:$P,ROW(),MATCH(CL$3,$K$2:$P$2,0))/12</f>
        <v>266666.66666666669</v>
      </c>
      <c r="CN91" s="73"/>
      <c r="CO91" s="15" t="e" cm="1">
        <f t="array" ref="CO91">INDEX($K:$P,ROW(),MATCH(CO$3,$K$2:$P$2,0))/CO$5</f>
        <v>#N/A</v>
      </c>
      <c r="CP91" s="15" t="e" cm="1">
        <f t="array" ref="CP91">INDEX($K:$P,ROW(),MATCH(CP$3,$K$2:$P$2,0))/CP$5</f>
        <v>#N/A</v>
      </c>
      <c r="CQ91" s="15" t="e" cm="1">
        <f t="array" ref="CQ91">INDEX($K:$P,ROW(),MATCH(CQ$3,$K$2:$P$2,0))/CQ$5</f>
        <v>#N/A</v>
      </c>
      <c r="CR91" s="15" t="e" cm="1">
        <f t="array" ref="CR91">INDEX($K:$P,ROW(),MATCH(CR$3,$K$2:$P$2,0))/CR$5</f>
        <v>#N/A</v>
      </c>
      <c r="CS91" s="15" t="e" cm="1">
        <f t="array" ref="CS91">INDEX($K:$P,ROW(),MATCH(CS$3,$K$2:$P$2,0))/CS$5</f>
        <v>#N/A</v>
      </c>
      <c r="CT91" s="15" t="e" cm="1">
        <f t="array" ref="CT91">INDEX($K:$P,ROW(),MATCH(CT$3,$K$2:$P$2,0))/CT$5</f>
        <v>#N/A</v>
      </c>
      <c r="CU91" s="15" t="e" cm="1">
        <f t="array" ref="CU91">INDEX($K:$P,ROW(),MATCH(CU$3,$K$2:$P$2,0))/CU$5</f>
        <v>#N/A</v>
      </c>
      <c r="CV91" s="15" t="e" cm="1">
        <f t="array" ref="CV91">INDEX($K:$P,ROW(),MATCH(CV$3,$K$2:$P$2,0))/CV$5</f>
        <v>#N/A</v>
      </c>
      <c r="CW91" s="15" t="e" cm="1">
        <f t="array" ref="CW91">INDEX($K:$P,ROW(),MATCH(CW$3,$K$2:$P$2,0))/CW$5</f>
        <v>#N/A</v>
      </c>
      <c r="CX91" s="15" t="e" cm="1">
        <f t="array" ref="CX91">INDEX($K:$P,ROW(),MATCH(CX$3,$K$2:$P$2,0))/CX$5</f>
        <v>#N/A</v>
      </c>
      <c r="CY91" s="15" t="e" cm="1">
        <f t="array" ref="CY91">INDEX($K:$P,ROW(),MATCH(CY$3,$K$2:$P$2,0))/CL$5</f>
        <v>#N/A</v>
      </c>
      <c r="CZ91" s="15" t="e" cm="1">
        <f t="array" ref="CZ91">INDEX($K:$P,ROW(),MATCH(CZ$3,$K$2:$P$2,0))/CZ$5</f>
        <v>#N/A</v>
      </c>
      <c r="DA91" s="15" t="e" cm="1">
        <f t="array" ref="DA91">INDEX($K:$P,ROW(),MATCH(DA$3,$K$2:$P$2,0))/DA$5</f>
        <v>#N/A</v>
      </c>
      <c r="DB91" s="15" t="e" cm="1">
        <f t="array" ref="DB91">INDEX($K:$P,ROW(),MATCH(DB$3,$K$2:$P$2,0))/DB$5</f>
        <v>#N/A</v>
      </c>
      <c r="DC91" s="15" t="e" cm="1">
        <f t="array" ref="DC91">INDEX($K:$P,ROW(),MATCH(DC$3,$K$2:$P$2,0))/DC$5</f>
        <v>#N/A</v>
      </c>
      <c r="DD91" s="15" t="e" cm="1">
        <f t="array" ref="DD91">INDEX($K:$P,ROW(),MATCH(DD$3,$K$2:$P$2,0))/DD$5</f>
        <v>#N/A</v>
      </c>
      <c r="DE91" s="15" t="e" cm="1">
        <f t="array" ref="DE91">INDEX($K:$P,ROW(),MATCH(DE$3,$K$2:$P$2,0))/DE$5</f>
        <v>#N/A</v>
      </c>
      <c r="DF91" s="15" t="e" cm="1">
        <f t="array" ref="DF91">INDEX($K:$P,ROW(),MATCH(DF$3,$K$2:$P$2,0))/DF$5</f>
        <v>#N/A</v>
      </c>
      <c r="DG91" s="15" t="e" cm="1">
        <f t="array" ref="DG91">INDEX($K:$P,ROW(),MATCH(DG$3,$K$2:$P$2,0))/DG$5</f>
        <v>#N/A</v>
      </c>
      <c r="DH91" s="15" t="e" cm="1">
        <f t="array" ref="DH91">INDEX($K:$P,ROW(),MATCH(DH$3,$K$2:$P$2,0))/DH$5</f>
        <v>#N/A</v>
      </c>
      <c r="DI91" s="15" t="e" cm="1">
        <f t="array" ref="DI91">INDEX($K:$P,ROW(),MATCH(DI$3,$K$2:$P$2,0))/DI$5</f>
        <v>#N/A</v>
      </c>
      <c r="DJ91" s="15" t="e" cm="1">
        <f t="array" ref="DJ91">INDEX($K:$P,ROW(),MATCH(DJ$3,$K$2:$P$2,0))/DJ$5</f>
        <v>#N/A</v>
      </c>
      <c r="DK91" s="15" t="e" cm="1">
        <f t="array" ref="DK91">INDEX($K:$P,ROW(),MATCH(DK$3,$K$2:$P$2,0))/DK$5</f>
        <v>#N/A</v>
      </c>
      <c r="DL91" s="15" t="e" cm="1">
        <f t="array" ref="DL91">INDEX($K:$P,ROW(),MATCH(DL$3,$K$2:$P$2,0))/DL$5</f>
        <v>#N/A</v>
      </c>
    </row>
    <row r="92" spans="1:116" x14ac:dyDescent="0.35">
      <c r="A92" s="31"/>
      <c r="B92" t="str">
        <f t="shared" si="74"/>
        <v>92 VOLLIST-EV</v>
      </c>
      <c r="D92" t="s">
        <v>324</v>
      </c>
      <c r="E92" s="8" t="str">
        <f t="shared" si="73"/>
        <v>92 VOLLIST-EV</v>
      </c>
      <c r="G92" s="141" t="s">
        <v>323</v>
      </c>
      <c r="H92" s="31"/>
      <c r="I92" s="73"/>
      <c r="J92" s="73"/>
      <c r="K92" s="134">
        <v>100000</v>
      </c>
      <c r="L92" s="134">
        <v>200000</v>
      </c>
      <c r="M92" s="134">
        <v>400000</v>
      </c>
      <c r="N92" s="134">
        <v>800000</v>
      </c>
      <c r="O92" s="134">
        <v>1600000</v>
      </c>
      <c r="P92" s="134">
        <v>3200000</v>
      </c>
      <c r="R92" s="15"/>
      <c r="S92" s="135" cm="1">
        <f t="array" ref="S92">INDEX($K:$P,ROW(),MATCH(S$3,$K$2:$P$2,0))/12</f>
        <v>8333.3333333333339</v>
      </c>
      <c r="T92" s="135" cm="1">
        <f t="array" ref="T92">INDEX($K:$P,ROW(),MATCH(T$3,$K$2:$P$2,0))/12</f>
        <v>8333.3333333333339</v>
      </c>
      <c r="U92" s="135" cm="1">
        <f t="array" ref="U92">INDEX($K:$P,ROW(),MATCH(U$3,$K$2:$P$2,0))/12</f>
        <v>8333.3333333333339</v>
      </c>
      <c r="V92" s="135" cm="1">
        <f t="array" ref="V92">INDEX($K:$P,ROW(),MATCH(V$3,$K$2:$P$2,0))/12</f>
        <v>8333.3333333333339</v>
      </c>
      <c r="W92" s="135" cm="1">
        <f t="array" ref="W92">INDEX($K:$P,ROW(),MATCH(W$3,$K$2:$P$2,0))/12</f>
        <v>8333.3333333333339</v>
      </c>
      <c r="X92" s="135" cm="1">
        <f t="array" ref="X92">INDEX($K:$P,ROW(),MATCH(X$3,$K$2:$P$2,0))/12</f>
        <v>8333.3333333333339</v>
      </c>
      <c r="Y92" s="135" cm="1">
        <f t="array" ref="Y92">INDEX($K:$P,ROW(),MATCH(Y$3,$K$2:$P$2,0))/12</f>
        <v>8333.3333333333339</v>
      </c>
      <c r="Z92" s="135" cm="1">
        <f t="array" ref="Z92">INDEX($K:$P,ROW(),MATCH(Z$3,$K$2:$P$2,0))/12</f>
        <v>8333.3333333333339</v>
      </c>
      <c r="AA92" s="135" cm="1">
        <f t="array" ref="AA92">INDEX($K:$P,ROW(),MATCH(AA$3,$K$2:$P$2,0))/12</f>
        <v>8333.3333333333339</v>
      </c>
      <c r="AB92" s="135" cm="1">
        <f t="array" ref="AB92">INDEX($K:$P,ROW(),MATCH(AB$3,$K$2:$P$2,0))/12</f>
        <v>8333.3333333333339</v>
      </c>
      <c r="AC92" s="135" cm="1">
        <f t="array" ref="AC92">INDEX($K:$P,ROW(),MATCH(AC$3,$K$2:$P$2,0))/12</f>
        <v>8333.3333333333339</v>
      </c>
      <c r="AD92" s="135" cm="1">
        <f t="array" ref="AD92">INDEX($K:$P,ROW(),MATCH(AD$3,$K$2:$P$2,0))/12</f>
        <v>8333.3333333333339</v>
      </c>
      <c r="AE92" s="135" cm="1">
        <f t="array" ref="AE92">INDEX($K:$P,ROW(),MATCH(AE$3,$K$2:$P$2,0))/12</f>
        <v>16666.666666666668</v>
      </c>
      <c r="AF92" s="135" cm="1">
        <f t="array" ref="AF92">INDEX($K:$P,ROW(),MATCH(AF$3,$K$2:$P$2,0))/12</f>
        <v>16666.666666666668</v>
      </c>
      <c r="AG92" s="135" cm="1">
        <f t="array" ref="AG92">INDEX($K:$P,ROW(),MATCH(AG$3,$K$2:$P$2,0))/12</f>
        <v>16666.666666666668</v>
      </c>
      <c r="AH92" s="135" cm="1">
        <f t="array" ref="AH92">INDEX($K:$P,ROW(),MATCH(AH$3,$K$2:$P$2,0))/12</f>
        <v>16666.666666666668</v>
      </c>
      <c r="AI92" s="135" cm="1">
        <f t="array" ref="AI92">INDEX($K:$P,ROW(),MATCH(AI$3,$K$2:$P$2,0))/12</f>
        <v>16666.666666666668</v>
      </c>
      <c r="AJ92" s="135" cm="1">
        <f t="array" ref="AJ92">INDEX($K:$P,ROW(),MATCH(AJ$3,$K$2:$P$2,0))/12</f>
        <v>16666.666666666668</v>
      </c>
      <c r="AK92" s="135" cm="1">
        <f t="array" ref="AK92">INDEX($K:$P,ROW(),MATCH(AK$3,$K$2:$P$2,0))/12</f>
        <v>16666.666666666668</v>
      </c>
      <c r="AL92" s="135" cm="1">
        <f t="array" ref="AL92">INDEX($K:$P,ROW(),MATCH(AL$3,$K$2:$P$2,0))/12</f>
        <v>16666.666666666668</v>
      </c>
      <c r="AM92" s="135" cm="1">
        <f t="array" ref="AM92">INDEX($K:$P,ROW(),MATCH(AM$3,$K$2:$P$2,0))/12</f>
        <v>16666.666666666668</v>
      </c>
      <c r="AN92" s="135" cm="1">
        <f t="array" ref="AN92">INDEX($K:$P,ROW(),MATCH(AN$3,$K$2:$P$2,0))/12</f>
        <v>16666.666666666668</v>
      </c>
      <c r="AO92" s="135" cm="1">
        <f t="array" ref="AO92">INDEX($K:$P,ROW(),MATCH(AO$3,$K$2:$P$2,0))/12</f>
        <v>16666.666666666668</v>
      </c>
      <c r="AP92" s="135" cm="1">
        <f t="array" ref="AP92">INDEX($K:$P,ROW(),MATCH(AP$3,$K$2:$P$2,0))/12</f>
        <v>16666.666666666668</v>
      </c>
      <c r="AQ92" s="135" cm="1">
        <f t="array" ref="AQ92">INDEX($K:$P,ROW(),MATCH(AQ$3,$K$2:$P$2,0))/12</f>
        <v>33333.333333333336</v>
      </c>
      <c r="AR92" s="135" cm="1">
        <f t="array" ref="AR92">INDEX($K:$P,ROW(),MATCH(AR$3,$K$2:$P$2,0))/12</f>
        <v>33333.333333333336</v>
      </c>
      <c r="AS92" s="135" cm="1">
        <f t="array" ref="AS92">INDEX($K:$P,ROW(),MATCH(AS$3,$K$2:$P$2,0))/12</f>
        <v>33333.333333333336</v>
      </c>
      <c r="AT92" s="135" cm="1">
        <f t="array" ref="AT92">INDEX($K:$P,ROW(),MATCH(AT$3,$K$2:$P$2,0))/12</f>
        <v>33333.333333333336</v>
      </c>
      <c r="AU92" s="135" cm="1">
        <f t="array" ref="AU92">INDEX($K:$P,ROW(),MATCH(AU$3,$K$2:$P$2,0))/12</f>
        <v>33333.333333333336</v>
      </c>
      <c r="AV92" s="135" cm="1">
        <f t="array" ref="AV92">INDEX($K:$P,ROW(),MATCH(AV$3,$K$2:$P$2,0))/12</f>
        <v>33333.333333333336</v>
      </c>
      <c r="AW92" s="135" cm="1">
        <f t="array" ref="AW92">INDEX($K:$P,ROW(),MATCH(AW$3,$K$2:$P$2,0))/12</f>
        <v>33333.333333333336</v>
      </c>
      <c r="AX92" s="135" cm="1">
        <f t="array" ref="AX92">INDEX($K:$P,ROW(),MATCH(AX$3,$K$2:$P$2,0))/12</f>
        <v>33333.333333333336</v>
      </c>
      <c r="AY92" s="135" cm="1">
        <f t="array" ref="AY92">INDEX($K:$P,ROW(),MATCH(AY$3,$K$2:$P$2,0))/12</f>
        <v>33333.333333333336</v>
      </c>
      <c r="AZ92" s="135" cm="1">
        <f t="array" ref="AZ92">INDEX($K:$P,ROW(),MATCH(AZ$3,$K$2:$P$2,0))/12</f>
        <v>33333.333333333336</v>
      </c>
      <c r="BA92" s="135" cm="1">
        <f t="array" ref="BA92">INDEX($K:$P,ROW(),MATCH(BA$3,$K$2:$P$2,0))/12</f>
        <v>33333.333333333336</v>
      </c>
      <c r="BB92" s="135" cm="1">
        <f t="array" ref="BB92">INDEX($K:$P,ROW(),MATCH(BB$3,$K$2:$P$2,0))/12</f>
        <v>33333.333333333336</v>
      </c>
      <c r="BC92" s="135" cm="1">
        <f t="array" ref="BC92">INDEX($K:$P,ROW(),MATCH(BC$3,$K$2:$P$2,0))/12</f>
        <v>66666.666666666672</v>
      </c>
      <c r="BD92" s="135" cm="1">
        <f t="array" ref="BD92">INDEX($K:$P,ROW(),MATCH(BD$3,$K$2:$P$2,0))/12</f>
        <v>66666.666666666672</v>
      </c>
      <c r="BE92" s="135" cm="1">
        <f t="array" ref="BE92">INDEX($K:$P,ROW(),MATCH(BE$3,$K$2:$P$2,0))/12</f>
        <v>66666.666666666672</v>
      </c>
      <c r="BF92" s="135" cm="1">
        <f t="array" ref="BF92">INDEX($K:$P,ROW(),MATCH(BF$3,$K$2:$P$2,0))/12</f>
        <v>66666.666666666672</v>
      </c>
      <c r="BG92" s="135" cm="1">
        <f t="array" ref="BG92">INDEX($K:$P,ROW(),MATCH(BG$3,$K$2:$P$2,0))/12</f>
        <v>66666.666666666672</v>
      </c>
      <c r="BH92" s="135" cm="1">
        <f t="array" ref="BH92">INDEX($K:$P,ROW(),MATCH(BH$3,$K$2:$P$2,0))/12</f>
        <v>66666.666666666672</v>
      </c>
      <c r="BI92" s="135" cm="1">
        <f t="array" ref="BI92">INDEX($K:$P,ROW(),MATCH(BI$3,$K$2:$P$2,0))/12</f>
        <v>66666.666666666672</v>
      </c>
      <c r="BJ92" s="135" cm="1">
        <f t="array" ref="BJ92">INDEX($K:$P,ROW(),MATCH(BJ$3,$K$2:$P$2,0))/12</f>
        <v>66666.666666666672</v>
      </c>
      <c r="BK92" s="135" cm="1">
        <f t="array" ref="BK92">INDEX($K:$P,ROW(),MATCH(BK$3,$K$2:$P$2,0))/12</f>
        <v>66666.666666666672</v>
      </c>
      <c r="BL92" s="135" cm="1">
        <f t="array" ref="BL92">INDEX($K:$P,ROW(),MATCH(BL$3,$K$2:$P$2,0))/12</f>
        <v>66666.666666666672</v>
      </c>
      <c r="BM92" s="135" cm="1">
        <f t="array" ref="BM92">INDEX($K:$P,ROW(),MATCH(BM$3,$K$2:$P$2,0))/12</f>
        <v>66666.666666666672</v>
      </c>
      <c r="BN92" s="135" cm="1">
        <f t="array" ref="BN92">INDEX($K:$P,ROW(),MATCH(BN$3,$K$2:$P$2,0))/12</f>
        <v>66666.666666666672</v>
      </c>
      <c r="BO92" s="135" cm="1">
        <f t="array" ref="BO92">INDEX($K:$P,ROW(),MATCH(BO$3,$K$2:$P$2,0))/12</f>
        <v>133333.33333333334</v>
      </c>
      <c r="BP92" s="135" cm="1">
        <f t="array" ref="BP92">INDEX($K:$P,ROW(),MATCH(BP$3,$K$2:$P$2,0))/12</f>
        <v>133333.33333333334</v>
      </c>
      <c r="BQ92" s="135" cm="1">
        <f t="array" ref="BQ92">INDEX($K:$P,ROW(),MATCH(BQ$3,$K$2:$P$2,0))/12</f>
        <v>133333.33333333334</v>
      </c>
      <c r="BR92" s="135" cm="1">
        <f t="array" ref="BR92">INDEX($K:$P,ROW(),MATCH(BR$3,$K$2:$P$2,0))/12</f>
        <v>133333.33333333334</v>
      </c>
      <c r="BS92" s="135" cm="1">
        <f t="array" ref="BS92">INDEX($K:$P,ROW(),MATCH(BS$3,$K$2:$P$2,0))/12</f>
        <v>133333.33333333334</v>
      </c>
      <c r="BT92" s="135" cm="1">
        <f t="array" ref="BT92">INDEX($K:$P,ROW(),MATCH(BT$3,$K$2:$P$2,0))/12</f>
        <v>133333.33333333334</v>
      </c>
      <c r="BU92" s="135" cm="1">
        <f t="array" ref="BU92">INDEX($K:$P,ROW(),MATCH(BU$3,$K$2:$P$2,0))/12</f>
        <v>133333.33333333334</v>
      </c>
      <c r="BV92" s="135" cm="1">
        <f t="array" ref="BV92">INDEX($K:$P,ROW(),MATCH(BV$3,$K$2:$P$2,0))/12</f>
        <v>133333.33333333334</v>
      </c>
      <c r="BW92" s="135" cm="1">
        <f t="array" ref="BW92">INDEX($K:$P,ROW(),MATCH(BW$3,$K$2:$P$2,0))/12</f>
        <v>133333.33333333334</v>
      </c>
      <c r="BX92" s="135" cm="1">
        <f t="array" ref="BX92">INDEX($K:$P,ROW(),MATCH(BX$3,$K$2:$P$2,0))/12</f>
        <v>133333.33333333334</v>
      </c>
      <c r="BY92" s="135" cm="1">
        <f t="array" ref="BY92">INDEX($K:$P,ROW(),MATCH(BY$3,$K$2:$P$2,0))/12</f>
        <v>133333.33333333334</v>
      </c>
      <c r="BZ92" s="135" cm="1">
        <f t="array" ref="BZ92">INDEX($K:$P,ROW(),MATCH(BZ$3,$K$2:$P$2,0))/12</f>
        <v>133333.33333333334</v>
      </c>
      <c r="CA92" s="135" cm="1">
        <f t="array" ref="CA92">INDEX($K:$P,ROW(),MATCH(CA$3,$K$2:$P$2,0))/12</f>
        <v>266666.66666666669</v>
      </c>
      <c r="CB92" s="135" cm="1">
        <f t="array" ref="CB92">INDEX($K:$P,ROW(),MATCH(CB$3,$K$2:$P$2,0))/12</f>
        <v>266666.66666666669</v>
      </c>
      <c r="CC92" s="135" cm="1">
        <f t="array" ref="CC92">INDEX($K:$P,ROW(),MATCH(CC$3,$K$2:$P$2,0))/12</f>
        <v>266666.66666666669</v>
      </c>
      <c r="CD92" s="135" cm="1">
        <f t="array" ref="CD92">INDEX($K:$P,ROW(),MATCH(CD$3,$K$2:$P$2,0))/12</f>
        <v>266666.66666666669</v>
      </c>
      <c r="CE92" s="135" cm="1">
        <f t="array" ref="CE92">INDEX($K:$P,ROW(),MATCH(CE$3,$K$2:$P$2,0))/12</f>
        <v>266666.66666666669</v>
      </c>
      <c r="CF92" s="135" cm="1">
        <f t="array" ref="CF92">INDEX($K:$P,ROW(),MATCH(CF$3,$K$2:$P$2,0))/12</f>
        <v>266666.66666666669</v>
      </c>
      <c r="CG92" s="135" cm="1">
        <f t="array" ref="CG92">INDEX($K:$P,ROW(),MATCH(CG$3,$K$2:$P$2,0))/12</f>
        <v>266666.66666666669</v>
      </c>
      <c r="CH92" s="135" cm="1">
        <f t="array" ref="CH92">INDEX($K:$P,ROW(),MATCH(CH$3,$K$2:$P$2,0))/12</f>
        <v>266666.66666666669</v>
      </c>
      <c r="CI92" s="135" cm="1">
        <f t="array" ref="CI92">INDEX($K:$P,ROW(),MATCH(CI$3,$K$2:$P$2,0))/12</f>
        <v>266666.66666666669</v>
      </c>
      <c r="CJ92" s="135" cm="1">
        <f t="array" ref="CJ92">INDEX($K:$P,ROW(),MATCH(CJ$3,$K$2:$P$2,0))/12</f>
        <v>266666.66666666669</v>
      </c>
      <c r="CK92" s="135" cm="1">
        <f t="array" ref="CK92">INDEX($K:$P,ROW(),MATCH(CK$3,$K$2:$P$2,0))/12</f>
        <v>266666.66666666669</v>
      </c>
      <c r="CL92" s="135" cm="1">
        <f t="array" ref="CL92">INDEX($K:$P,ROW(),MATCH(CL$3,$K$2:$P$2,0))/12</f>
        <v>266666.66666666669</v>
      </c>
      <c r="CN92" s="73"/>
      <c r="CO92" s="135" t="e" cm="1">
        <f t="array" ref="CO92">INDEX($K:$P,ROW(),MATCH(CO$3,$K$2:$P$2,0))/CO$5</f>
        <v>#N/A</v>
      </c>
      <c r="CP92" s="135" t="e" cm="1">
        <f t="array" ref="CP92">INDEX($K:$P,ROW(),MATCH(CP$3,$K$2:$P$2,0))/CP$5</f>
        <v>#N/A</v>
      </c>
      <c r="CQ92" s="135" t="e" cm="1">
        <f t="array" ref="CQ92">INDEX($K:$P,ROW(),MATCH(CQ$3,$K$2:$P$2,0))/CQ$5</f>
        <v>#N/A</v>
      </c>
      <c r="CR92" s="135" t="e" cm="1">
        <f t="array" ref="CR92">INDEX($K:$P,ROW(),MATCH(CR$3,$K$2:$P$2,0))/CR$5</f>
        <v>#N/A</v>
      </c>
      <c r="CS92" s="135" t="e" cm="1">
        <f t="array" ref="CS92">INDEX($K:$P,ROW(),MATCH(CS$3,$K$2:$P$2,0))/CS$5</f>
        <v>#N/A</v>
      </c>
      <c r="CT92" s="135" t="e" cm="1">
        <f t="array" ref="CT92">INDEX($K:$P,ROW(),MATCH(CT$3,$K$2:$P$2,0))/CT$5</f>
        <v>#N/A</v>
      </c>
      <c r="CU92" s="135" t="e" cm="1">
        <f t="array" ref="CU92">INDEX($K:$P,ROW(),MATCH(CU$3,$K$2:$P$2,0))/CU$5</f>
        <v>#N/A</v>
      </c>
      <c r="CV92" s="135" t="e" cm="1">
        <f t="array" ref="CV92">INDEX($K:$P,ROW(),MATCH(CV$3,$K$2:$P$2,0))/CV$5</f>
        <v>#N/A</v>
      </c>
      <c r="CW92" s="135" t="e" cm="1">
        <f t="array" ref="CW92">INDEX($K:$P,ROW(),MATCH(CW$3,$K$2:$P$2,0))/CW$5</f>
        <v>#N/A</v>
      </c>
      <c r="CX92" s="135" t="e" cm="1">
        <f t="array" ref="CX92">INDEX($K:$P,ROW(),MATCH(CX$3,$K$2:$P$2,0))/CX$5</f>
        <v>#N/A</v>
      </c>
      <c r="CY92" s="135" t="e" cm="1">
        <f t="array" ref="CY92">INDEX($K:$P,ROW(),MATCH(CY$3,$K$2:$P$2,0))/CL$5</f>
        <v>#N/A</v>
      </c>
      <c r="CZ92" s="135" t="e" cm="1">
        <f t="array" ref="CZ92">INDEX($K:$P,ROW(),MATCH(CZ$3,$K$2:$P$2,0))/CZ$5</f>
        <v>#N/A</v>
      </c>
      <c r="DA92" s="135" t="e" cm="1">
        <f t="array" ref="DA92">INDEX($K:$P,ROW(),MATCH(DA$3,$K$2:$P$2,0))/DA$5</f>
        <v>#N/A</v>
      </c>
      <c r="DB92" s="135" t="e" cm="1">
        <f t="array" ref="DB92">INDEX($K:$P,ROW(),MATCH(DB$3,$K$2:$P$2,0))/DB$5</f>
        <v>#N/A</v>
      </c>
      <c r="DC92" s="135" t="e" cm="1">
        <f t="array" ref="DC92">INDEX($K:$P,ROW(),MATCH(DC$3,$K$2:$P$2,0))/DC$5</f>
        <v>#N/A</v>
      </c>
      <c r="DD92" s="135" t="e" cm="1">
        <f t="array" ref="DD92">INDEX($K:$P,ROW(),MATCH(DD$3,$K$2:$P$2,0))/DD$5</f>
        <v>#N/A</v>
      </c>
      <c r="DE92" s="135" t="e" cm="1">
        <f t="array" ref="DE92">INDEX($K:$P,ROW(),MATCH(DE$3,$K$2:$P$2,0))/DE$5</f>
        <v>#N/A</v>
      </c>
      <c r="DF92" s="135" t="e" cm="1">
        <f t="array" ref="DF92">INDEX($K:$P,ROW(),MATCH(DF$3,$K$2:$P$2,0))/DF$5</f>
        <v>#N/A</v>
      </c>
      <c r="DG92" s="135" t="e" cm="1">
        <f t="array" ref="DG92">INDEX($K:$P,ROW(),MATCH(DG$3,$K$2:$P$2,0))/DG$5</f>
        <v>#N/A</v>
      </c>
      <c r="DH92" s="135" t="e" cm="1">
        <f t="array" ref="DH92">INDEX($K:$P,ROW(),MATCH(DH$3,$K$2:$P$2,0))/DH$5</f>
        <v>#N/A</v>
      </c>
      <c r="DI92" s="135" t="e" cm="1">
        <f t="array" ref="DI92">INDEX($K:$P,ROW(),MATCH(DI$3,$K$2:$P$2,0))/DI$5</f>
        <v>#N/A</v>
      </c>
      <c r="DJ92" s="135" t="e" cm="1">
        <f t="array" ref="DJ92">INDEX($K:$P,ROW(),MATCH(DJ$3,$K$2:$P$2,0))/DJ$5</f>
        <v>#N/A</v>
      </c>
      <c r="DK92" s="135" t="e" cm="1">
        <f t="array" ref="DK92">INDEX($K:$P,ROW(),MATCH(DK$3,$K$2:$P$2,0))/DK$5</f>
        <v>#N/A</v>
      </c>
      <c r="DL92" s="135" t="e" cm="1">
        <f t="array" ref="DL92">INDEX($K:$P,ROW(),MATCH(DL$3,$K$2:$P$2,0))/DL$5</f>
        <v>#N/A</v>
      </c>
    </row>
    <row r="93" spans="1:116" x14ac:dyDescent="0.35">
      <c r="B93" t="str">
        <f t="shared" si="74"/>
        <v>93 VOLLIST-EV</v>
      </c>
      <c r="D93" t="s">
        <v>324</v>
      </c>
      <c r="E93" s="8" t="str">
        <f t="shared" si="73"/>
        <v>93 VOLLIST-EV</v>
      </c>
      <c r="G93" s="127" t="str">
        <f ca="1">OFFSET(G93,ROW(G103)-ROW(G93),0)</f>
        <v># of assets</v>
      </c>
      <c r="H93" s="31"/>
      <c r="I93" s="73"/>
      <c r="J93" s="73"/>
      <c r="K93" s="39">
        <f t="shared" ref="K93:P93" si="75">SUM(K89:K92)</f>
        <v>400000</v>
      </c>
      <c r="L93" s="39">
        <f t="shared" si="75"/>
        <v>800000</v>
      </c>
      <c r="M93" s="39">
        <f t="shared" si="75"/>
        <v>1600000</v>
      </c>
      <c r="N93" s="39">
        <f t="shared" si="75"/>
        <v>3200000</v>
      </c>
      <c r="O93" s="39">
        <f t="shared" si="75"/>
        <v>6400000</v>
      </c>
      <c r="P93" s="39">
        <f t="shared" si="75"/>
        <v>12800000</v>
      </c>
      <c r="R93" s="38"/>
      <c r="S93" s="38">
        <f>SUM(S89:S92)</f>
        <v>33333.333333333336</v>
      </c>
      <c r="T93" s="38">
        <f t="shared" ref="T93:CE93" si="76">SUM(T89:T92)</f>
        <v>33333.333333333336</v>
      </c>
      <c r="U93" s="38">
        <f t="shared" si="76"/>
        <v>33333.333333333336</v>
      </c>
      <c r="V93" s="38">
        <f t="shared" si="76"/>
        <v>33333.333333333336</v>
      </c>
      <c r="W93" s="38">
        <f t="shared" si="76"/>
        <v>33333.333333333336</v>
      </c>
      <c r="X93" s="38">
        <f t="shared" si="76"/>
        <v>33333.333333333336</v>
      </c>
      <c r="Y93" s="38">
        <f t="shared" si="76"/>
        <v>33333.333333333336</v>
      </c>
      <c r="Z93" s="38">
        <f t="shared" si="76"/>
        <v>33333.333333333336</v>
      </c>
      <c r="AA93" s="38">
        <f t="shared" si="76"/>
        <v>33333.333333333336</v>
      </c>
      <c r="AB93" s="38">
        <f t="shared" si="76"/>
        <v>33333.333333333336</v>
      </c>
      <c r="AC93" s="38">
        <f t="shared" si="76"/>
        <v>33333.333333333336</v>
      </c>
      <c r="AD93" s="38">
        <f t="shared" si="76"/>
        <v>33333.333333333336</v>
      </c>
      <c r="AE93" s="38">
        <f t="shared" si="76"/>
        <v>66666.666666666672</v>
      </c>
      <c r="AF93" s="38">
        <f t="shared" si="76"/>
        <v>66666.666666666672</v>
      </c>
      <c r="AG93" s="38">
        <f t="shared" si="76"/>
        <v>66666.666666666672</v>
      </c>
      <c r="AH93" s="38">
        <f t="shared" si="76"/>
        <v>66666.666666666672</v>
      </c>
      <c r="AI93" s="38">
        <f t="shared" si="76"/>
        <v>66666.666666666672</v>
      </c>
      <c r="AJ93" s="38">
        <f t="shared" si="76"/>
        <v>66666.666666666672</v>
      </c>
      <c r="AK93" s="38">
        <f t="shared" si="76"/>
        <v>66666.666666666672</v>
      </c>
      <c r="AL93" s="38">
        <f t="shared" si="76"/>
        <v>66666.666666666672</v>
      </c>
      <c r="AM93" s="38">
        <f t="shared" si="76"/>
        <v>66666.666666666672</v>
      </c>
      <c r="AN93" s="38">
        <f t="shared" si="76"/>
        <v>66666.666666666672</v>
      </c>
      <c r="AO93" s="38">
        <f t="shared" si="76"/>
        <v>66666.666666666672</v>
      </c>
      <c r="AP93" s="38">
        <f t="shared" si="76"/>
        <v>66666.666666666672</v>
      </c>
      <c r="AQ93" s="38">
        <f t="shared" si="76"/>
        <v>133333.33333333334</v>
      </c>
      <c r="AR93" s="38">
        <f t="shared" si="76"/>
        <v>133333.33333333334</v>
      </c>
      <c r="AS93" s="38">
        <f t="shared" si="76"/>
        <v>133333.33333333334</v>
      </c>
      <c r="AT93" s="38">
        <f t="shared" si="76"/>
        <v>133333.33333333334</v>
      </c>
      <c r="AU93" s="38">
        <f t="shared" si="76"/>
        <v>133333.33333333334</v>
      </c>
      <c r="AV93" s="38">
        <f t="shared" si="76"/>
        <v>133333.33333333334</v>
      </c>
      <c r="AW93" s="38">
        <f t="shared" si="76"/>
        <v>133333.33333333334</v>
      </c>
      <c r="AX93" s="38">
        <f t="shared" si="76"/>
        <v>133333.33333333334</v>
      </c>
      <c r="AY93" s="38">
        <f t="shared" si="76"/>
        <v>133333.33333333334</v>
      </c>
      <c r="AZ93" s="38">
        <f t="shared" si="76"/>
        <v>133333.33333333334</v>
      </c>
      <c r="BA93" s="38">
        <f t="shared" si="76"/>
        <v>133333.33333333334</v>
      </c>
      <c r="BB93" s="38">
        <f t="shared" si="76"/>
        <v>133333.33333333334</v>
      </c>
      <c r="BC93" s="38">
        <f t="shared" si="76"/>
        <v>266666.66666666669</v>
      </c>
      <c r="BD93" s="38">
        <f t="shared" si="76"/>
        <v>266666.66666666669</v>
      </c>
      <c r="BE93" s="38">
        <f t="shared" si="76"/>
        <v>266666.66666666669</v>
      </c>
      <c r="BF93" s="38">
        <f t="shared" si="76"/>
        <v>266666.66666666669</v>
      </c>
      <c r="BG93" s="38">
        <f t="shared" si="76"/>
        <v>266666.66666666669</v>
      </c>
      <c r="BH93" s="38">
        <f t="shared" si="76"/>
        <v>266666.66666666669</v>
      </c>
      <c r="BI93" s="38">
        <f t="shared" si="76"/>
        <v>266666.66666666669</v>
      </c>
      <c r="BJ93" s="38">
        <f t="shared" si="76"/>
        <v>266666.66666666669</v>
      </c>
      <c r="BK93" s="38">
        <f t="shared" si="76"/>
        <v>266666.66666666669</v>
      </c>
      <c r="BL93" s="38">
        <f t="shared" si="76"/>
        <v>266666.66666666669</v>
      </c>
      <c r="BM93" s="38">
        <f t="shared" si="76"/>
        <v>266666.66666666669</v>
      </c>
      <c r="BN93" s="38">
        <f t="shared" si="76"/>
        <v>266666.66666666669</v>
      </c>
      <c r="BO93" s="38">
        <f t="shared" si="76"/>
        <v>533333.33333333337</v>
      </c>
      <c r="BP93" s="38">
        <f t="shared" si="76"/>
        <v>533333.33333333337</v>
      </c>
      <c r="BQ93" s="38">
        <f t="shared" si="76"/>
        <v>533333.33333333337</v>
      </c>
      <c r="BR93" s="38">
        <f t="shared" si="76"/>
        <v>533333.33333333337</v>
      </c>
      <c r="BS93" s="38">
        <f t="shared" si="76"/>
        <v>533333.33333333337</v>
      </c>
      <c r="BT93" s="38">
        <f t="shared" si="76"/>
        <v>533333.33333333337</v>
      </c>
      <c r="BU93" s="38">
        <f t="shared" si="76"/>
        <v>533333.33333333337</v>
      </c>
      <c r="BV93" s="38">
        <f t="shared" si="76"/>
        <v>533333.33333333337</v>
      </c>
      <c r="BW93" s="38">
        <f t="shared" si="76"/>
        <v>533333.33333333337</v>
      </c>
      <c r="BX93" s="38">
        <f t="shared" si="76"/>
        <v>533333.33333333337</v>
      </c>
      <c r="BY93" s="38">
        <f t="shared" si="76"/>
        <v>533333.33333333337</v>
      </c>
      <c r="BZ93" s="38">
        <f t="shared" si="76"/>
        <v>533333.33333333337</v>
      </c>
      <c r="CA93" s="38">
        <f t="shared" si="76"/>
        <v>1066666.6666666667</v>
      </c>
      <c r="CB93" s="38">
        <f t="shared" si="76"/>
        <v>1066666.6666666667</v>
      </c>
      <c r="CC93" s="38">
        <f t="shared" si="76"/>
        <v>1066666.6666666667</v>
      </c>
      <c r="CD93" s="38">
        <f t="shared" si="76"/>
        <v>1066666.6666666667</v>
      </c>
      <c r="CE93" s="38">
        <f t="shared" si="76"/>
        <v>1066666.6666666667</v>
      </c>
      <c r="CF93" s="38">
        <f t="shared" ref="CF93:CL93" si="77">SUM(CF89:CF92)</f>
        <v>1066666.6666666667</v>
      </c>
      <c r="CG93" s="38">
        <f t="shared" si="77"/>
        <v>1066666.6666666667</v>
      </c>
      <c r="CH93" s="38">
        <f t="shared" si="77"/>
        <v>1066666.6666666667</v>
      </c>
      <c r="CI93" s="38">
        <f t="shared" si="77"/>
        <v>1066666.6666666667</v>
      </c>
      <c r="CJ93" s="38">
        <f t="shared" si="77"/>
        <v>1066666.6666666667</v>
      </c>
      <c r="CK93" s="38">
        <f t="shared" si="77"/>
        <v>1066666.6666666667</v>
      </c>
      <c r="CL93" s="38">
        <f t="shared" si="77"/>
        <v>1066666.6666666667</v>
      </c>
      <c r="CN93" s="73"/>
      <c r="CO93" s="38" t="e">
        <f t="shared" ref="CO93:DK93" si="78">SUM(CO89:CO92)</f>
        <v>#N/A</v>
      </c>
      <c r="CP93" s="38" t="e">
        <f t="shared" si="78"/>
        <v>#N/A</v>
      </c>
      <c r="CQ93" s="38" t="e">
        <f t="shared" si="78"/>
        <v>#N/A</v>
      </c>
      <c r="CR93" s="38" t="e">
        <f t="shared" si="78"/>
        <v>#N/A</v>
      </c>
      <c r="CS93" s="38" t="e">
        <f t="shared" si="78"/>
        <v>#N/A</v>
      </c>
      <c r="CT93" s="38" t="e">
        <f t="shared" si="78"/>
        <v>#N/A</v>
      </c>
      <c r="CU93" s="38" t="e">
        <f t="shared" si="78"/>
        <v>#N/A</v>
      </c>
      <c r="CV93" s="38" t="e">
        <f t="shared" si="78"/>
        <v>#N/A</v>
      </c>
      <c r="CW93" s="38" t="e">
        <f t="shared" si="78"/>
        <v>#N/A</v>
      </c>
      <c r="CX93" s="38" t="e">
        <f t="shared" si="78"/>
        <v>#N/A</v>
      </c>
      <c r="CY93" s="38" t="e">
        <f t="shared" si="78"/>
        <v>#N/A</v>
      </c>
      <c r="CZ93" s="38" t="e">
        <f t="shared" si="78"/>
        <v>#N/A</v>
      </c>
      <c r="DA93" s="38" t="e">
        <f t="shared" si="78"/>
        <v>#N/A</v>
      </c>
      <c r="DB93" s="38" t="e">
        <f t="shared" si="78"/>
        <v>#N/A</v>
      </c>
      <c r="DC93" s="38" t="e">
        <f t="shared" si="78"/>
        <v>#N/A</v>
      </c>
      <c r="DD93" s="38" t="e">
        <f t="shared" si="78"/>
        <v>#N/A</v>
      </c>
      <c r="DE93" s="38" t="e">
        <f t="shared" si="78"/>
        <v>#N/A</v>
      </c>
      <c r="DF93" s="38" t="e">
        <f t="shared" si="78"/>
        <v>#N/A</v>
      </c>
      <c r="DG93" s="38" t="e">
        <f t="shared" si="78"/>
        <v>#N/A</v>
      </c>
      <c r="DH93" s="38" t="e">
        <f t="shared" si="78"/>
        <v>#N/A</v>
      </c>
      <c r="DI93" s="38" t="e">
        <f t="shared" si="78"/>
        <v>#N/A</v>
      </c>
      <c r="DJ93" s="38" t="e">
        <f t="shared" si="78"/>
        <v>#N/A</v>
      </c>
      <c r="DK93" s="38" t="e">
        <f t="shared" si="78"/>
        <v>#N/A</v>
      </c>
      <c r="DL93" s="38" t="e">
        <f t="shared" ref="DL93" si="79">SUM(DL89:DL92)</f>
        <v>#N/A</v>
      </c>
    </row>
    <row r="94" spans="1:116" x14ac:dyDescent="0.35">
      <c r="B94" t="s">
        <v>332</v>
      </c>
      <c r="D94" t="s">
        <v>324</v>
      </c>
      <c r="E94" s="8" t="str">
        <f t="shared" si="73"/>
        <v>94 VOLLIST-EV</v>
      </c>
      <c r="G94" s="191" t="str">
        <f>IFERROR(SUBSTITUTE(TRIM(LEFT(G87,SEARCH("-",G87)-1)),":",""),SUBSTITUTE(G87,":",""))</f>
        <v>Volume</v>
      </c>
      <c r="H94" s="31"/>
      <c r="I94" s="73"/>
      <c r="J94" s="73"/>
      <c r="K94" s="39"/>
      <c r="L94" s="39"/>
      <c r="M94" s="39"/>
      <c r="N94" s="39"/>
      <c r="O94" s="39"/>
      <c r="P94" s="39"/>
      <c r="R94" s="38"/>
      <c r="S94" s="38"/>
      <c r="T94" s="38"/>
      <c r="U94" s="38"/>
      <c r="V94" s="38"/>
      <c r="W94" s="38"/>
      <c r="X94" s="38"/>
      <c r="Y94" s="38"/>
      <c r="Z94" s="38"/>
      <c r="AA94" s="38"/>
      <c r="AB94" s="38"/>
      <c r="AC94" s="38"/>
      <c r="AD94" s="38"/>
      <c r="AE94" s="38"/>
      <c r="AF94" s="38"/>
      <c r="AG94" s="38"/>
      <c r="AH94" s="38"/>
      <c r="AI94" s="38"/>
      <c r="AJ94" s="38"/>
      <c r="AK94" s="38"/>
      <c r="AL94" s="38"/>
      <c r="AM94" s="38"/>
      <c r="AN94" s="38"/>
      <c r="AO94" s="38"/>
      <c r="AP94" s="38"/>
      <c r="AQ94" s="38"/>
      <c r="AR94" s="38"/>
      <c r="AS94" s="38"/>
      <c r="AT94" s="38"/>
      <c r="AU94" s="38"/>
      <c r="AV94" s="38"/>
      <c r="AW94" s="38"/>
      <c r="AX94" s="38"/>
      <c r="AY94" s="38"/>
      <c r="AZ94" s="38"/>
      <c r="BA94" s="38"/>
      <c r="BB94" s="38"/>
      <c r="BC94" s="38"/>
      <c r="BD94" s="38"/>
      <c r="BE94" s="38"/>
      <c r="BF94" s="38"/>
      <c r="BG94" s="38"/>
      <c r="BH94" s="38"/>
      <c r="BI94" s="38"/>
      <c r="BJ94" s="38"/>
      <c r="BK94" s="38"/>
      <c r="BL94" s="38"/>
      <c r="BM94" s="38"/>
      <c r="BN94" s="38"/>
      <c r="BO94" s="38"/>
      <c r="BP94" s="38"/>
      <c r="BQ94" s="38"/>
      <c r="BR94" s="38"/>
      <c r="BS94" s="38"/>
      <c r="BT94" s="38"/>
      <c r="BU94" s="38"/>
      <c r="BV94" s="38"/>
      <c r="BW94" s="38"/>
      <c r="BX94" s="38"/>
      <c r="BY94" s="38"/>
      <c r="BZ94" s="38"/>
      <c r="CA94" s="38"/>
      <c r="CB94" s="38"/>
      <c r="CC94" s="38"/>
      <c r="CD94" s="38"/>
      <c r="CE94" s="38"/>
      <c r="CF94" s="38"/>
      <c r="CG94" s="38"/>
      <c r="CH94" s="38"/>
      <c r="CI94" s="38"/>
      <c r="CJ94" s="38"/>
      <c r="CK94" s="38"/>
      <c r="CL94" s="38"/>
      <c r="CN94" s="73"/>
      <c r="CO94" s="38"/>
      <c r="CP94" s="38"/>
      <c r="CQ94" s="38"/>
      <c r="CR94" s="38"/>
      <c r="CS94" s="38"/>
      <c r="CT94" s="38"/>
      <c r="CU94" s="38"/>
      <c r="CV94" s="38"/>
      <c r="CW94" s="38"/>
      <c r="CX94" s="38"/>
      <c r="CY94" s="38"/>
      <c r="CZ94" s="38"/>
      <c r="DA94" s="38"/>
      <c r="DB94" s="38"/>
      <c r="DC94" s="38"/>
      <c r="DD94" s="38"/>
      <c r="DE94" s="38"/>
      <c r="DF94" s="38"/>
      <c r="DG94" s="38"/>
      <c r="DH94" s="38"/>
      <c r="DI94" s="38"/>
      <c r="DJ94" s="38"/>
      <c r="DK94" s="38"/>
      <c r="DL94" s="38"/>
    </row>
    <row r="95" spans="1:116" x14ac:dyDescent="0.35">
      <c r="B95" t="s">
        <v>332</v>
      </c>
      <c r="D95" t="s">
        <v>324</v>
      </c>
      <c r="E95" s="8" t="str">
        <f t="shared" ref="E95:E99" si="80">ROW()&amp;" "&amp;D95</f>
        <v>95 VOLLIST-EV</v>
      </c>
      <c r="G95" s="241" t="str">
        <f>IFERROR(SUBSTITUTE(TRIM(MID(G87, SEARCH("-", G87) + 1, LEN(G87))),":",""),"no unit")</f>
        <v>driven - list</v>
      </c>
      <c r="H95" s="31"/>
      <c r="I95" s="73"/>
      <c r="J95" s="73"/>
      <c r="K95" s="39"/>
      <c r="L95" s="39"/>
      <c r="M95" s="39"/>
      <c r="N95" s="39"/>
      <c r="O95" s="39"/>
      <c r="P95" s="39"/>
      <c r="R95" s="38"/>
      <c r="S95" s="38"/>
      <c r="T95" s="38"/>
      <c r="U95" s="38"/>
      <c r="V95" s="38"/>
      <c r="W95" s="38"/>
      <c r="X95" s="38"/>
      <c r="Y95" s="38"/>
      <c r="Z95" s="38"/>
      <c r="AA95" s="38"/>
      <c r="AB95" s="38"/>
      <c r="AC95" s="38"/>
      <c r="AD95" s="38"/>
      <c r="AE95" s="38"/>
      <c r="AF95" s="38"/>
      <c r="AG95" s="38"/>
      <c r="AH95" s="38"/>
      <c r="AI95" s="38"/>
      <c r="AJ95" s="38"/>
      <c r="AK95" s="38"/>
      <c r="AL95" s="38"/>
      <c r="AM95" s="38"/>
      <c r="AN95" s="38"/>
      <c r="AO95" s="38"/>
      <c r="AP95" s="38"/>
      <c r="AQ95" s="38"/>
      <c r="AR95" s="38"/>
      <c r="AS95" s="38"/>
      <c r="AT95" s="38"/>
      <c r="AU95" s="38"/>
      <c r="AV95" s="38"/>
      <c r="AW95" s="38"/>
      <c r="AX95" s="38"/>
      <c r="AY95" s="38"/>
      <c r="AZ95" s="38"/>
      <c r="BA95" s="38"/>
      <c r="BB95" s="38"/>
      <c r="BC95" s="38"/>
      <c r="BD95" s="38"/>
      <c r="BE95" s="38"/>
      <c r="BF95" s="38"/>
      <c r="BG95" s="38"/>
      <c r="BH95" s="38"/>
      <c r="BI95" s="38"/>
      <c r="BJ95" s="38"/>
      <c r="BK95" s="38"/>
      <c r="BL95" s="38"/>
      <c r="BM95" s="38"/>
      <c r="BN95" s="38"/>
      <c r="BO95" s="38"/>
      <c r="BP95" s="38"/>
      <c r="BQ95" s="38"/>
      <c r="BR95" s="38"/>
      <c r="BS95" s="38"/>
      <c r="BT95" s="38"/>
      <c r="BU95" s="38"/>
      <c r="BV95" s="38"/>
      <c r="BW95" s="38"/>
      <c r="BX95" s="38"/>
      <c r="BY95" s="38"/>
      <c r="BZ95" s="38"/>
      <c r="CA95" s="38"/>
      <c r="CB95" s="38"/>
      <c r="CC95" s="38"/>
      <c r="CD95" s="38"/>
      <c r="CE95" s="38"/>
      <c r="CF95" s="38"/>
      <c r="CG95" s="38"/>
      <c r="CH95" s="38"/>
      <c r="CI95" s="38"/>
      <c r="CJ95" s="38"/>
      <c r="CK95" s="38"/>
      <c r="CL95" s="38"/>
      <c r="CN95" s="73"/>
      <c r="CO95" s="38"/>
      <c r="CP95" s="38"/>
      <c r="CQ95" s="38"/>
      <c r="CR95" s="38"/>
      <c r="CS95" s="38"/>
      <c r="CT95" s="38"/>
      <c r="CU95" s="38"/>
      <c r="CV95" s="38"/>
      <c r="CW95" s="38"/>
      <c r="CX95" s="38"/>
      <c r="CY95" s="38"/>
      <c r="CZ95" s="38"/>
      <c r="DA95" s="38"/>
      <c r="DB95" s="38"/>
      <c r="DC95" s="38"/>
      <c r="DD95" s="38"/>
      <c r="DE95" s="38"/>
      <c r="DF95" s="38"/>
      <c r="DG95" s="38"/>
      <c r="DH95" s="38"/>
      <c r="DI95" s="38"/>
      <c r="DJ95" s="38"/>
      <c r="DK95" s="38"/>
      <c r="DL95" s="38"/>
    </row>
    <row r="96" spans="1:116" x14ac:dyDescent="0.35">
      <c r="B96" t="s">
        <v>332</v>
      </c>
      <c r="D96" t="s">
        <v>324</v>
      </c>
      <c r="E96" s="8" t="str">
        <f t="shared" si="80"/>
        <v>96 VOLLIST-EV</v>
      </c>
      <c r="G96" s="136" t="s">
        <v>334</v>
      </c>
      <c r="H96" s="31"/>
      <c r="I96" s="73"/>
      <c r="J96" s="73"/>
      <c r="K96" s="39"/>
      <c r="L96" s="39"/>
      <c r="M96" s="39"/>
      <c r="N96" s="39"/>
      <c r="O96" s="39"/>
      <c r="P96" s="39"/>
      <c r="R96" s="38"/>
      <c r="S96" s="38"/>
      <c r="T96" s="38"/>
      <c r="U96" s="38"/>
      <c r="V96" s="38"/>
      <c r="W96" s="38"/>
      <c r="X96" s="38"/>
      <c r="Y96" s="38"/>
      <c r="Z96" s="38"/>
      <c r="AA96" s="38"/>
      <c r="AB96" s="38"/>
      <c r="AC96" s="38"/>
      <c r="AD96" s="38"/>
      <c r="AE96" s="38"/>
      <c r="AF96" s="38"/>
      <c r="AG96" s="38"/>
      <c r="AH96" s="38"/>
      <c r="AI96" s="38"/>
      <c r="AJ96" s="38"/>
      <c r="AK96" s="38"/>
      <c r="AL96" s="38"/>
      <c r="AM96" s="38"/>
      <c r="AN96" s="38"/>
      <c r="AO96" s="38"/>
      <c r="AP96" s="38"/>
      <c r="AQ96" s="38"/>
      <c r="AR96" s="38"/>
      <c r="AS96" s="38"/>
      <c r="AT96" s="38"/>
      <c r="AU96" s="38"/>
      <c r="AV96" s="38"/>
      <c r="AW96" s="38"/>
      <c r="AX96" s="38"/>
      <c r="AY96" s="38"/>
      <c r="AZ96" s="38"/>
      <c r="BA96" s="38"/>
      <c r="BB96" s="38"/>
      <c r="BC96" s="38"/>
      <c r="BD96" s="38"/>
      <c r="BE96" s="38"/>
      <c r="BF96" s="38"/>
      <c r="BG96" s="38"/>
      <c r="BH96" s="38"/>
      <c r="BI96" s="38"/>
      <c r="BJ96" s="38"/>
      <c r="BK96" s="38"/>
      <c r="BL96" s="38"/>
      <c r="BM96" s="38"/>
      <c r="BN96" s="38"/>
      <c r="BO96" s="38"/>
      <c r="BP96" s="38"/>
      <c r="BQ96" s="38"/>
      <c r="BR96" s="38"/>
      <c r="BS96" s="38"/>
      <c r="BT96" s="38"/>
      <c r="BU96" s="38"/>
      <c r="BV96" s="38"/>
      <c r="BW96" s="38"/>
      <c r="BX96" s="38"/>
      <c r="BY96" s="38"/>
      <c r="BZ96" s="38"/>
      <c r="CA96" s="38"/>
      <c r="CB96" s="38"/>
      <c r="CC96" s="38"/>
      <c r="CD96" s="38"/>
      <c r="CE96" s="38"/>
      <c r="CF96" s="38"/>
      <c r="CG96" s="38"/>
      <c r="CH96" s="38"/>
      <c r="CI96" s="38"/>
      <c r="CJ96" s="38"/>
      <c r="CK96" s="38"/>
      <c r="CL96" s="38"/>
      <c r="CN96" s="73"/>
      <c r="CO96" s="38"/>
      <c r="CP96" s="38"/>
      <c r="CQ96" s="38"/>
      <c r="CR96" s="38"/>
      <c r="CS96" s="38"/>
      <c r="CT96" s="38"/>
      <c r="CU96" s="38"/>
      <c r="CV96" s="38"/>
      <c r="CW96" s="38"/>
      <c r="CX96" s="38"/>
      <c r="CY96" s="38"/>
      <c r="CZ96" s="38"/>
      <c r="DA96" s="38"/>
      <c r="DB96" s="38"/>
      <c r="DC96" s="38"/>
      <c r="DD96" s="38"/>
      <c r="DE96" s="38"/>
      <c r="DF96" s="38"/>
      <c r="DG96" s="38"/>
      <c r="DH96" s="38"/>
      <c r="DI96" s="38"/>
      <c r="DJ96" s="38"/>
      <c r="DK96" s="38"/>
      <c r="DL96" s="38"/>
    </row>
    <row r="97" spans="1:116" x14ac:dyDescent="0.35">
      <c r="B97" t="s">
        <v>332</v>
      </c>
      <c r="D97" t="s">
        <v>324</v>
      </c>
      <c r="E97" s="8" t="str">
        <f t="shared" si="80"/>
        <v>97 VOLLIST-EV</v>
      </c>
      <c r="G97" s="136" t="s">
        <v>333</v>
      </c>
      <c r="H97" s="31"/>
      <c r="I97" s="73"/>
      <c r="J97" s="73"/>
      <c r="K97" s="39"/>
      <c r="L97" s="39"/>
      <c r="M97" s="39"/>
      <c r="N97" s="39"/>
      <c r="O97" s="39"/>
      <c r="P97" s="39"/>
      <c r="R97" s="38"/>
      <c r="S97" s="203" t="str">
        <f>ADDRESS(ROW(S93),COLUMN(S93),2)</f>
        <v>S$93</v>
      </c>
      <c r="T97" s="203" t="str">
        <f t="shared" ref="T97:CE97" si="81">ADDRESS(ROW(T93),COLUMN(T93),2)</f>
        <v>T$93</v>
      </c>
      <c r="U97" s="203" t="str">
        <f t="shared" si="81"/>
        <v>U$93</v>
      </c>
      <c r="V97" s="203" t="str">
        <f t="shared" si="81"/>
        <v>V$93</v>
      </c>
      <c r="W97" s="203" t="str">
        <f t="shared" si="81"/>
        <v>W$93</v>
      </c>
      <c r="X97" s="203" t="str">
        <f t="shared" si="81"/>
        <v>X$93</v>
      </c>
      <c r="Y97" s="203" t="str">
        <f t="shared" si="81"/>
        <v>Y$93</v>
      </c>
      <c r="Z97" s="203" t="str">
        <f t="shared" si="81"/>
        <v>Z$93</v>
      </c>
      <c r="AA97" s="203" t="str">
        <f t="shared" si="81"/>
        <v>AA$93</v>
      </c>
      <c r="AB97" s="203" t="str">
        <f t="shared" si="81"/>
        <v>AB$93</v>
      </c>
      <c r="AC97" s="203" t="str">
        <f t="shared" si="81"/>
        <v>AC$93</v>
      </c>
      <c r="AD97" s="203" t="str">
        <f t="shared" si="81"/>
        <v>AD$93</v>
      </c>
      <c r="AE97" s="203" t="str">
        <f t="shared" si="81"/>
        <v>AE$93</v>
      </c>
      <c r="AF97" s="203" t="str">
        <f t="shared" si="81"/>
        <v>AF$93</v>
      </c>
      <c r="AG97" s="203" t="str">
        <f t="shared" si="81"/>
        <v>AG$93</v>
      </c>
      <c r="AH97" s="203" t="str">
        <f t="shared" si="81"/>
        <v>AH$93</v>
      </c>
      <c r="AI97" s="203" t="str">
        <f t="shared" si="81"/>
        <v>AI$93</v>
      </c>
      <c r="AJ97" s="203" t="str">
        <f t="shared" si="81"/>
        <v>AJ$93</v>
      </c>
      <c r="AK97" s="203" t="str">
        <f t="shared" si="81"/>
        <v>AK$93</v>
      </c>
      <c r="AL97" s="203" t="str">
        <f t="shared" si="81"/>
        <v>AL$93</v>
      </c>
      <c r="AM97" s="203" t="str">
        <f t="shared" si="81"/>
        <v>AM$93</v>
      </c>
      <c r="AN97" s="203" t="str">
        <f t="shared" si="81"/>
        <v>AN$93</v>
      </c>
      <c r="AO97" s="203" t="str">
        <f t="shared" si="81"/>
        <v>AO$93</v>
      </c>
      <c r="AP97" s="203" t="str">
        <f t="shared" si="81"/>
        <v>AP$93</v>
      </c>
      <c r="AQ97" s="203" t="str">
        <f t="shared" si="81"/>
        <v>AQ$93</v>
      </c>
      <c r="AR97" s="203" t="str">
        <f t="shared" si="81"/>
        <v>AR$93</v>
      </c>
      <c r="AS97" s="203" t="str">
        <f t="shared" si="81"/>
        <v>AS$93</v>
      </c>
      <c r="AT97" s="203" t="str">
        <f t="shared" si="81"/>
        <v>AT$93</v>
      </c>
      <c r="AU97" s="203" t="str">
        <f t="shared" si="81"/>
        <v>AU$93</v>
      </c>
      <c r="AV97" s="203" t="str">
        <f t="shared" si="81"/>
        <v>AV$93</v>
      </c>
      <c r="AW97" s="203" t="str">
        <f t="shared" si="81"/>
        <v>AW$93</v>
      </c>
      <c r="AX97" s="203" t="str">
        <f t="shared" si="81"/>
        <v>AX$93</v>
      </c>
      <c r="AY97" s="203" t="str">
        <f t="shared" si="81"/>
        <v>AY$93</v>
      </c>
      <c r="AZ97" s="203" t="str">
        <f t="shared" si="81"/>
        <v>AZ$93</v>
      </c>
      <c r="BA97" s="203" t="str">
        <f t="shared" si="81"/>
        <v>BA$93</v>
      </c>
      <c r="BB97" s="203" t="str">
        <f t="shared" si="81"/>
        <v>BB$93</v>
      </c>
      <c r="BC97" s="203" t="str">
        <f t="shared" si="81"/>
        <v>BC$93</v>
      </c>
      <c r="BD97" s="203" t="str">
        <f t="shared" si="81"/>
        <v>BD$93</v>
      </c>
      <c r="BE97" s="203" t="str">
        <f t="shared" si="81"/>
        <v>BE$93</v>
      </c>
      <c r="BF97" s="203" t="str">
        <f t="shared" si="81"/>
        <v>BF$93</v>
      </c>
      <c r="BG97" s="203" t="str">
        <f t="shared" si="81"/>
        <v>BG$93</v>
      </c>
      <c r="BH97" s="203" t="str">
        <f t="shared" si="81"/>
        <v>BH$93</v>
      </c>
      <c r="BI97" s="203" t="str">
        <f t="shared" si="81"/>
        <v>BI$93</v>
      </c>
      <c r="BJ97" s="203" t="str">
        <f t="shared" si="81"/>
        <v>BJ$93</v>
      </c>
      <c r="BK97" s="203" t="str">
        <f t="shared" si="81"/>
        <v>BK$93</v>
      </c>
      <c r="BL97" s="203" t="str">
        <f t="shared" si="81"/>
        <v>BL$93</v>
      </c>
      <c r="BM97" s="203" t="str">
        <f t="shared" si="81"/>
        <v>BM$93</v>
      </c>
      <c r="BN97" s="203" t="str">
        <f t="shared" si="81"/>
        <v>BN$93</v>
      </c>
      <c r="BO97" s="203" t="str">
        <f t="shared" si="81"/>
        <v>BO$93</v>
      </c>
      <c r="BP97" s="203" t="str">
        <f t="shared" si="81"/>
        <v>BP$93</v>
      </c>
      <c r="BQ97" s="203" t="str">
        <f t="shared" si="81"/>
        <v>BQ$93</v>
      </c>
      <c r="BR97" s="203" t="str">
        <f t="shared" si="81"/>
        <v>BR$93</v>
      </c>
      <c r="BS97" s="203" t="str">
        <f t="shared" si="81"/>
        <v>BS$93</v>
      </c>
      <c r="BT97" s="203" t="str">
        <f t="shared" si="81"/>
        <v>BT$93</v>
      </c>
      <c r="BU97" s="203" t="str">
        <f t="shared" si="81"/>
        <v>BU$93</v>
      </c>
      <c r="BV97" s="203" t="str">
        <f t="shared" si="81"/>
        <v>BV$93</v>
      </c>
      <c r="BW97" s="203" t="str">
        <f t="shared" si="81"/>
        <v>BW$93</v>
      </c>
      <c r="BX97" s="203" t="str">
        <f t="shared" si="81"/>
        <v>BX$93</v>
      </c>
      <c r="BY97" s="203" t="str">
        <f t="shared" si="81"/>
        <v>BY$93</v>
      </c>
      <c r="BZ97" s="203" t="str">
        <f t="shared" si="81"/>
        <v>BZ$93</v>
      </c>
      <c r="CA97" s="203" t="str">
        <f t="shared" si="81"/>
        <v>CA$93</v>
      </c>
      <c r="CB97" s="203" t="str">
        <f t="shared" si="81"/>
        <v>CB$93</v>
      </c>
      <c r="CC97" s="203" t="str">
        <f t="shared" si="81"/>
        <v>CC$93</v>
      </c>
      <c r="CD97" s="203" t="str">
        <f t="shared" si="81"/>
        <v>CD$93</v>
      </c>
      <c r="CE97" s="203" t="str">
        <f t="shared" si="81"/>
        <v>CE$93</v>
      </c>
      <c r="CF97" s="203" t="str">
        <f t="shared" ref="CF97:CL97" si="82">ADDRESS(ROW(CF93),COLUMN(CF93),2)</f>
        <v>CF$93</v>
      </c>
      <c r="CG97" s="203" t="str">
        <f t="shared" si="82"/>
        <v>CG$93</v>
      </c>
      <c r="CH97" s="203" t="str">
        <f t="shared" si="82"/>
        <v>CH$93</v>
      </c>
      <c r="CI97" s="203" t="str">
        <f t="shared" si="82"/>
        <v>CI$93</v>
      </c>
      <c r="CJ97" s="203" t="str">
        <f t="shared" si="82"/>
        <v>CJ$93</v>
      </c>
      <c r="CK97" s="203" t="str">
        <f t="shared" si="82"/>
        <v>CK$93</v>
      </c>
      <c r="CL97" s="203" t="str">
        <f t="shared" si="82"/>
        <v>CL$93</v>
      </c>
      <c r="CN97" s="73"/>
      <c r="CO97" s="203" t="str">
        <f t="shared" ref="CO97:DK97" si="83">ADDRESS(ROW(CO93),COLUMN(CO93),2)</f>
        <v>CO$93</v>
      </c>
      <c r="CP97" s="203" t="str">
        <f t="shared" si="83"/>
        <v>CP$93</v>
      </c>
      <c r="CQ97" s="203" t="str">
        <f t="shared" si="83"/>
        <v>CQ$93</v>
      </c>
      <c r="CR97" s="203" t="str">
        <f t="shared" si="83"/>
        <v>CR$93</v>
      </c>
      <c r="CS97" s="203" t="str">
        <f t="shared" si="83"/>
        <v>CS$93</v>
      </c>
      <c r="CT97" s="203" t="str">
        <f t="shared" si="83"/>
        <v>CT$93</v>
      </c>
      <c r="CU97" s="203" t="str">
        <f t="shared" si="83"/>
        <v>CU$93</v>
      </c>
      <c r="CV97" s="203" t="str">
        <f t="shared" si="83"/>
        <v>CV$93</v>
      </c>
      <c r="CW97" s="203" t="str">
        <f t="shared" si="83"/>
        <v>CW$93</v>
      </c>
      <c r="CX97" s="203" t="str">
        <f t="shared" si="83"/>
        <v>CX$93</v>
      </c>
      <c r="CY97" s="203" t="str">
        <f t="shared" si="83"/>
        <v>CY$93</v>
      </c>
      <c r="CZ97" s="203" t="str">
        <f t="shared" si="83"/>
        <v>CZ$93</v>
      </c>
      <c r="DA97" s="203" t="str">
        <f t="shared" si="83"/>
        <v>DA$93</v>
      </c>
      <c r="DB97" s="203" t="str">
        <f t="shared" si="83"/>
        <v>DB$93</v>
      </c>
      <c r="DC97" s="203" t="str">
        <f t="shared" si="83"/>
        <v>DC$93</v>
      </c>
      <c r="DD97" s="203" t="str">
        <f t="shared" si="83"/>
        <v>DD$93</v>
      </c>
      <c r="DE97" s="203" t="str">
        <f t="shared" si="83"/>
        <v>DE$93</v>
      </c>
      <c r="DF97" s="203" t="str">
        <f t="shared" si="83"/>
        <v>DF$93</v>
      </c>
      <c r="DG97" s="203" t="str">
        <f t="shared" si="83"/>
        <v>DG$93</v>
      </c>
      <c r="DH97" s="203" t="str">
        <f t="shared" si="83"/>
        <v>DH$93</v>
      </c>
      <c r="DI97" s="203" t="str">
        <f t="shared" si="83"/>
        <v>DI$93</v>
      </c>
      <c r="DJ97" s="203" t="str">
        <f t="shared" si="83"/>
        <v>DJ$93</v>
      </c>
      <c r="DK97" s="203" t="str">
        <f t="shared" si="83"/>
        <v>DK$93</v>
      </c>
      <c r="DL97" s="203" t="str">
        <f t="shared" ref="DL97" si="84">ADDRESS(ROW(DL93),COLUMN(DL93),2)</f>
        <v>DL$93</v>
      </c>
    </row>
    <row r="98" spans="1:116" x14ac:dyDescent="0.35">
      <c r="B98" t="s">
        <v>332</v>
      </c>
      <c r="D98" t="s">
        <v>324</v>
      </c>
      <c r="E98" s="8" t="str">
        <f t="shared" si="80"/>
        <v>98 VOLLIST-EV</v>
      </c>
      <c r="G98" s="8" t="str">
        <f>"Secondary label: "</f>
        <v xml:space="preserve">Secondary label: </v>
      </c>
      <c r="H98" s="12"/>
      <c r="I98" s="60"/>
      <c r="J98" s="60"/>
      <c r="K98" s="15"/>
      <c r="L98" s="15"/>
      <c r="M98" s="15"/>
      <c r="N98" s="15"/>
      <c r="O98" s="15"/>
      <c r="P98" s="15"/>
      <c r="R98" s="15"/>
      <c r="S98" s="76"/>
      <c r="T98" s="76"/>
      <c r="U98" s="76"/>
      <c r="V98" s="76"/>
      <c r="W98" s="76"/>
      <c r="X98" s="76"/>
      <c r="Y98" s="76"/>
      <c r="Z98" s="76"/>
      <c r="AA98" s="76"/>
      <c r="AB98" s="76"/>
      <c r="AC98" s="76"/>
      <c r="AD98" s="76"/>
      <c r="AE98" s="76"/>
      <c r="AF98" s="76"/>
      <c r="AG98" s="76"/>
      <c r="AH98" s="76"/>
      <c r="AI98" s="76"/>
      <c r="AJ98" s="76"/>
      <c r="AK98" s="76"/>
      <c r="AL98" s="76"/>
      <c r="AM98" s="76"/>
      <c r="AN98" s="76"/>
      <c r="AO98" s="76"/>
      <c r="AP98" s="76"/>
      <c r="AQ98" s="76"/>
      <c r="AR98" s="76"/>
      <c r="AS98" s="76"/>
      <c r="AT98" s="76"/>
      <c r="AU98" s="76"/>
      <c r="AV98" s="76"/>
      <c r="AW98" s="76"/>
      <c r="AX98" s="76"/>
      <c r="AY98" s="76"/>
      <c r="AZ98" s="76"/>
      <c r="BA98" s="76"/>
      <c r="BB98" s="76"/>
      <c r="BC98" s="76"/>
      <c r="BD98" s="76"/>
      <c r="BE98" s="76"/>
      <c r="BF98" s="76"/>
      <c r="BG98" s="76"/>
      <c r="BH98" s="76"/>
      <c r="BI98" s="76"/>
      <c r="BJ98" s="76"/>
      <c r="BK98" s="76"/>
      <c r="BL98" s="76"/>
      <c r="BM98" s="76"/>
      <c r="BN98" s="76"/>
      <c r="BO98" s="76"/>
      <c r="BP98" s="76"/>
      <c r="BQ98" s="76"/>
      <c r="BR98" s="76"/>
      <c r="BS98" s="76"/>
      <c r="BT98" s="76"/>
      <c r="BU98" s="76"/>
      <c r="BV98" s="76"/>
      <c r="BW98" s="76"/>
      <c r="BX98" s="76"/>
      <c r="BY98" s="76"/>
      <c r="BZ98" s="76"/>
      <c r="CA98" s="76"/>
      <c r="CB98" s="76"/>
      <c r="CC98" s="76"/>
      <c r="CD98" s="76"/>
      <c r="CE98" s="76"/>
      <c r="CF98" s="76"/>
      <c r="CG98" s="76"/>
      <c r="CH98" s="76"/>
      <c r="CI98" s="76"/>
      <c r="CJ98" s="76"/>
      <c r="CK98" s="76"/>
      <c r="CL98" s="76"/>
      <c r="CN98" s="60"/>
      <c r="CO98" s="76"/>
      <c r="CP98" s="76"/>
      <c r="CQ98" s="76"/>
      <c r="CR98" s="76"/>
      <c r="CS98" s="76"/>
      <c r="CT98" s="76"/>
      <c r="CU98" s="76"/>
      <c r="CV98" s="76"/>
      <c r="CW98" s="76"/>
      <c r="CX98" s="76"/>
      <c r="CY98" s="76"/>
      <c r="CZ98" s="76"/>
      <c r="DA98" s="76"/>
      <c r="DB98" s="76"/>
      <c r="DC98" s="76"/>
      <c r="DD98" s="76"/>
      <c r="DE98" s="76"/>
      <c r="DF98" s="76"/>
      <c r="DG98" s="76"/>
      <c r="DH98" s="76"/>
      <c r="DI98" s="76"/>
      <c r="DJ98" s="76"/>
      <c r="DK98" s="76"/>
      <c r="DL98" s="76"/>
    </row>
    <row r="99" spans="1:116" x14ac:dyDescent="0.35">
      <c r="B99" t="s">
        <v>332</v>
      </c>
      <c r="D99" t="s">
        <v>324</v>
      </c>
      <c r="E99" s="8" t="str">
        <f t="shared" si="80"/>
        <v>99 VOLLIST-EV</v>
      </c>
      <c r="H99" s="12"/>
      <c r="I99" s="60"/>
      <c r="J99" s="60"/>
      <c r="K99" s="15"/>
      <c r="L99" s="15"/>
      <c r="M99" s="15"/>
      <c r="N99" s="15"/>
      <c r="O99" s="15"/>
      <c r="P99" s="15"/>
      <c r="R99" s="15"/>
      <c r="S99" s="76"/>
      <c r="T99" s="76"/>
      <c r="U99" s="76"/>
      <c r="V99" s="76"/>
      <c r="W99" s="76"/>
      <c r="X99" s="76"/>
      <c r="Y99" s="76"/>
      <c r="Z99" s="76"/>
      <c r="AA99" s="76"/>
      <c r="AB99" s="76"/>
      <c r="AC99" s="76"/>
      <c r="AD99" s="76"/>
      <c r="AE99" s="76"/>
      <c r="AF99" s="76"/>
      <c r="AG99" s="76"/>
      <c r="AH99" s="76"/>
      <c r="AI99" s="76"/>
      <c r="AJ99" s="76"/>
      <c r="AK99" s="76"/>
      <c r="AL99" s="76"/>
      <c r="AM99" s="76"/>
      <c r="AN99" s="76"/>
      <c r="AO99" s="76"/>
      <c r="AP99" s="76"/>
      <c r="AQ99" s="76"/>
      <c r="AR99" s="76"/>
      <c r="AS99" s="76"/>
      <c r="AT99" s="76"/>
      <c r="AU99" s="76"/>
      <c r="AV99" s="76"/>
      <c r="AW99" s="76"/>
      <c r="AX99" s="76"/>
      <c r="AY99" s="76"/>
      <c r="AZ99" s="76"/>
      <c r="BA99" s="76"/>
      <c r="BB99" s="76"/>
      <c r="BC99" s="76"/>
      <c r="BD99" s="76"/>
      <c r="BE99" s="76"/>
      <c r="BF99" s="76"/>
      <c r="BG99" s="76"/>
      <c r="BH99" s="76"/>
      <c r="BI99" s="76"/>
      <c r="BJ99" s="76"/>
      <c r="BK99" s="76"/>
      <c r="BL99" s="76"/>
      <c r="BM99" s="76"/>
      <c r="BN99" s="76"/>
      <c r="BO99" s="76"/>
      <c r="BP99" s="76"/>
      <c r="BQ99" s="76"/>
      <c r="BR99" s="76"/>
      <c r="BS99" s="76"/>
      <c r="BT99" s="76"/>
      <c r="BU99" s="76"/>
      <c r="BV99" s="76"/>
      <c r="BW99" s="76"/>
      <c r="BX99" s="76"/>
      <c r="BY99" s="76"/>
      <c r="BZ99" s="76"/>
      <c r="CA99" s="76"/>
      <c r="CB99" s="76"/>
      <c r="CC99" s="76"/>
      <c r="CD99" s="76"/>
      <c r="CE99" s="76"/>
      <c r="CF99" s="76"/>
      <c r="CG99" s="76"/>
      <c r="CH99" s="76"/>
      <c r="CI99" s="76"/>
      <c r="CJ99" s="76"/>
      <c r="CK99" s="76"/>
      <c r="CL99" s="76"/>
      <c r="CN99" s="60"/>
      <c r="CO99" s="76"/>
      <c r="CP99" s="76"/>
      <c r="CQ99" s="76"/>
      <c r="CR99" s="76"/>
      <c r="CS99" s="76"/>
      <c r="CT99" s="76"/>
      <c r="CU99" s="76"/>
      <c r="CV99" s="76"/>
      <c r="CW99" s="76"/>
      <c r="CX99" s="76"/>
      <c r="CY99" s="76"/>
      <c r="CZ99" s="76"/>
      <c r="DA99" s="76"/>
      <c r="DB99" s="76"/>
      <c r="DC99" s="76"/>
      <c r="DD99" s="76"/>
      <c r="DE99" s="76"/>
      <c r="DF99" s="76"/>
      <c r="DG99" s="76"/>
      <c r="DH99" s="76"/>
      <c r="DI99" s="76"/>
      <c r="DJ99" s="76"/>
      <c r="DK99" s="76"/>
      <c r="DL99" s="76"/>
    </row>
    <row r="100" spans="1:116" x14ac:dyDescent="0.35">
      <c r="B100" t="s">
        <v>332</v>
      </c>
      <c r="D100" t="s">
        <v>324</v>
      </c>
      <c r="E100" s="8" t="str">
        <f t="shared" si="73"/>
        <v>100 VOLLIST-EV</v>
      </c>
      <c r="G100" s="8" t="s">
        <v>463</v>
      </c>
      <c r="H100" s="12"/>
      <c r="I100" s="60"/>
      <c r="J100" s="60"/>
      <c r="K100" s="15"/>
      <c r="L100" s="15"/>
      <c r="M100" s="15"/>
      <c r="N100" s="15"/>
      <c r="O100" s="15"/>
      <c r="P100" s="15"/>
      <c r="R100" s="15"/>
      <c r="S100" s="76"/>
      <c r="T100" s="76"/>
      <c r="U100" s="76"/>
      <c r="V100" s="76"/>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76"/>
      <c r="AS100" s="76"/>
      <c r="AT100" s="76"/>
      <c r="AU100" s="76"/>
      <c r="AV100" s="76"/>
      <c r="AW100" s="76"/>
      <c r="AX100" s="76"/>
      <c r="AY100" s="76"/>
      <c r="AZ100" s="76"/>
      <c r="BA100" s="76"/>
      <c r="BB100" s="76"/>
      <c r="BC100" s="76"/>
      <c r="BD100" s="76"/>
      <c r="BE100" s="76"/>
      <c r="BF100" s="76"/>
      <c r="BG100" s="76"/>
      <c r="BH100" s="76"/>
      <c r="BI100" s="76"/>
      <c r="BJ100" s="76"/>
      <c r="BK100" s="76"/>
      <c r="BL100" s="76"/>
      <c r="BM100" s="76"/>
      <c r="BN100" s="76"/>
      <c r="BO100" s="76"/>
      <c r="BP100" s="76"/>
      <c r="BQ100" s="76"/>
      <c r="BR100" s="76"/>
      <c r="BS100" s="76"/>
      <c r="BT100" s="76"/>
      <c r="BU100" s="76"/>
      <c r="BV100" s="76"/>
      <c r="BW100" s="76"/>
      <c r="BX100" s="76"/>
      <c r="BY100" s="76"/>
      <c r="BZ100" s="76"/>
      <c r="CA100" s="76"/>
      <c r="CB100" s="76"/>
      <c r="CC100" s="76"/>
      <c r="CD100" s="76"/>
      <c r="CE100" s="76"/>
      <c r="CF100" s="76"/>
      <c r="CG100" s="76"/>
      <c r="CH100" s="76"/>
      <c r="CI100" s="76"/>
      <c r="CJ100" s="76"/>
      <c r="CK100" s="76"/>
      <c r="CL100" s="76"/>
      <c r="CN100" s="60"/>
      <c r="CO100" s="76"/>
      <c r="CP100" s="76"/>
      <c r="CQ100" s="76"/>
      <c r="CR100" s="76"/>
      <c r="CS100" s="76"/>
      <c r="CT100" s="76"/>
      <c r="CU100" s="76"/>
      <c r="CV100" s="76"/>
      <c r="CW100" s="76"/>
      <c r="CX100" s="76"/>
      <c r="CY100" s="76"/>
      <c r="CZ100" s="76"/>
      <c r="DA100" s="76"/>
      <c r="DB100" s="76"/>
      <c r="DC100" s="76"/>
      <c r="DD100" s="76"/>
      <c r="DE100" s="76"/>
      <c r="DF100" s="76"/>
      <c r="DG100" s="76"/>
      <c r="DH100" s="76"/>
      <c r="DI100" s="76"/>
      <c r="DJ100" s="76"/>
      <c r="DK100" s="76"/>
      <c r="DL100" s="76"/>
    </row>
    <row r="101" spans="1:116" x14ac:dyDescent="0.35">
      <c r="B101" t="s">
        <v>332</v>
      </c>
      <c r="D101" t="s">
        <v>324</v>
      </c>
      <c r="E101" s="8" t="str">
        <f t="shared" si="73"/>
        <v>101 VOLLIST-EV</v>
      </c>
      <c r="G101" s="8" t="s">
        <v>464</v>
      </c>
      <c r="H101" s="12"/>
      <c r="I101" s="60"/>
      <c r="J101" s="60"/>
      <c r="K101" s="15"/>
      <c r="L101" s="15"/>
      <c r="M101" s="15"/>
      <c r="N101" s="15"/>
      <c r="O101" s="15"/>
      <c r="P101" s="15"/>
      <c r="R101" s="15"/>
      <c r="S101" s="76"/>
      <c r="T101" s="76"/>
      <c r="U101" s="76"/>
      <c r="V101" s="76"/>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76"/>
      <c r="AS101" s="76"/>
      <c r="AT101" s="76"/>
      <c r="AU101" s="76"/>
      <c r="AV101" s="76"/>
      <c r="AW101" s="76"/>
      <c r="AX101" s="76"/>
      <c r="AY101" s="76"/>
      <c r="AZ101" s="76"/>
      <c r="BA101" s="76"/>
      <c r="BB101" s="76"/>
      <c r="BC101" s="76"/>
      <c r="BD101" s="76"/>
      <c r="BE101" s="76"/>
      <c r="BF101" s="76"/>
      <c r="BG101" s="76"/>
      <c r="BH101" s="76"/>
      <c r="BI101" s="76"/>
      <c r="BJ101" s="76"/>
      <c r="BK101" s="76"/>
      <c r="BL101" s="76"/>
      <c r="BM101" s="76"/>
      <c r="BN101" s="76"/>
      <c r="BO101" s="76"/>
      <c r="BP101" s="76"/>
      <c r="BQ101" s="76"/>
      <c r="BR101" s="76"/>
      <c r="BS101" s="76"/>
      <c r="BT101" s="76"/>
      <c r="BU101" s="76"/>
      <c r="BV101" s="76"/>
      <c r="BW101" s="76"/>
      <c r="BX101" s="76"/>
      <c r="BY101" s="76"/>
      <c r="BZ101" s="76"/>
      <c r="CA101" s="76"/>
      <c r="CB101" s="76"/>
      <c r="CC101" s="76"/>
      <c r="CD101" s="76"/>
      <c r="CE101" s="76"/>
      <c r="CF101" s="76"/>
      <c r="CG101" s="76"/>
      <c r="CH101" s="76"/>
      <c r="CI101" s="76"/>
      <c r="CJ101" s="76"/>
      <c r="CK101" s="76"/>
      <c r="CL101" s="76"/>
      <c r="CN101" s="60"/>
      <c r="CO101" s="76"/>
      <c r="CP101" s="76"/>
      <c r="CQ101" s="76"/>
      <c r="CR101" s="76"/>
      <c r="CS101" s="76"/>
      <c r="CT101" s="76"/>
      <c r="CU101" s="76"/>
      <c r="CV101" s="76"/>
      <c r="CW101" s="76"/>
      <c r="CX101" s="76"/>
      <c r="CY101" s="76"/>
      <c r="CZ101" s="76"/>
      <c r="DA101" s="76"/>
      <c r="DB101" s="76"/>
      <c r="DC101" s="76"/>
      <c r="DD101" s="76"/>
      <c r="DE101" s="76"/>
      <c r="DF101" s="76"/>
      <c r="DG101" s="76"/>
      <c r="DH101" s="76"/>
      <c r="DI101" s="76"/>
      <c r="DJ101" s="76"/>
      <c r="DK101" s="76"/>
      <c r="DL101" s="76"/>
    </row>
    <row r="102" spans="1:116" x14ac:dyDescent="0.35">
      <c r="A102" s="174"/>
      <c r="E102" s="8"/>
      <c r="G102" s="185" t="s">
        <v>459</v>
      </c>
      <c r="H102" s="186"/>
      <c r="I102" s="187"/>
      <c r="J102" s="187"/>
      <c r="K102" s="188"/>
      <c r="L102" s="188"/>
      <c r="M102" s="188"/>
      <c r="N102" s="188"/>
      <c r="O102" s="188"/>
      <c r="P102" s="188"/>
      <c r="R102" s="189"/>
      <c r="S102" s="190"/>
      <c r="T102" s="190"/>
      <c r="U102" s="190"/>
      <c r="V102" s="190"/>
      <c r="W102" s="190"/>
      <c r="X102" s="190"/>
      <c r="Y102" s="190"/>
      <c r="Z102" s="190"/>
      <c r="AA102" s="190"/>
      <c r="AB102" s="190"/>
      <c r="AC102" s="190"/>
      <c r="AD102" s="190"/>
      <c r="AE102" s="190"/>
      <c r="AF102" s="190"/>
      <c r="AG102" s="190"/>
      <c r="AH102" s="190"/>
      <c r="AI102" s="190"/>
      <c r="AJ102" s="190"/>
      <c r="AK102" s="190"/>
      <c r="AL102" s="190"/>
      <c r="AM102" s="190"/>
      <c r="AN102" s="190"/>
      <c r="AO102" s="190"/>
      <c r="AP102" s="190"/>
      <c r="AQ102" s="190"/>
      <c r="AR102" s="190"/>
      <c r="AS102" s="190"/>
      <c r="AT102" s="190"/>
      <c r="AU102" s="190"/>
      <c r="AV102" s="190"/>
      <c r="AW102" s="190"/>
      <c r="AX102" s="190"/>
      <c r="AY102" s="190"/>
      <c r="AZ102" s="190"/>
      <c r="BA102" s="190"/>
      <c r="BB102" s="190"/>
      <c r="BC102" s="190"/>
      <c r="BD102" s="190"/>
      <c r="BE102" s="190"/>
      <c r="BF102" s="190"/>
      <c r="BG102" s="190"/>
      <c r="BH102" s="190"/>
      <c r="BI102" s="190"/>
      <c r="BJ102" s="190"/>
      <c r="BK102" s="190"/>
      <c r="BL102" s="190"/>
      <c r="BM102" s="190"/>
      <c r="BN102" s="190"/>
      <c r="BO102" s="190"/>
      <c r="BP102" s="190"/>
      <c r="BQ102" s="190"/>
      <c r="BR102" s="190"/>
      <c r="BS102" s="190"/>
      <c r="BT102" s="190"/>
      <c r="BU102" s="190"/>
      <c r="BV102" s="190"/>
      <c r="BW102" s="190"/>
      <c r="BX102" s="190"/>
      <c r="BY102" s="190"/>
      <c r="BZ102" s="190"/>
      <c r="CA102" s="190"/>
      <c r="CB102" s="190"/>
      <c r="CC102" s="190"/>
      <c r="CD102" s="190"/>
      <c r="CE102" s="190"/>
      <c r="CF102" s="190"/>
      <c r="CG102" s="190"/>
      <c r="CH102" s="190"/>
      <c r="CI102" s="190"/>
      <c r="CJ102" s="190"/>
      <c r="CK102" s="190"/>
      <c r="CL102" s="190"/>
      <c r="CN102" s="187"/>
      <c r="CO102" s="190"/>
      <c r="CP102" s="190"/>
      <c r="CQ102" s="190"/>
      <c r="CR102" s="190"/>
      <c r="CS102" s="190"/>
      <c r="CT102" s="190"/>
      <c r="CU102" s="190"/>
      <c r="CV102" s="190"/>
      <c r="CW102" s="190"/>
      <c r="CX102" s="190"/>
      <c r="CY102" s="190"/>
      <c r="CZ102" s="190"/>
      <c r="DA102" s="190"/>
      <c r="DB102" s="190"/>
      <c r="DC102" s="190"/>
      <c r="DD102" s="190"/>
      <c r="DE102" s="190"/>
      <c r="DF102" s="190"/>
      <c r="DG102" s="190"/>
      <c r="DH102" s="190"/>
      <c r="DI102" s="190"/>
      <c r="DJ102" s="190"/>
      <c r="DK102" s="190"/>
      <c r="DL102" s="190"/>
    </row>
    <row r="103" spans="1:116" x14ac:dyDescent="0.35">
      <c r="A103" s="174"/>
      <c r="E103" s="8"/>
      <c r="G103" s="185" t="s">
        <v>456</v>
      </c>
      <c r="H103" s="186"/>
      <c r="I103" s="187"/>
      <c r="J103" s="187"/>
      <c r="K103" s="188"/>
      <c r="L103" s="188"/>
      <c r="M103" s="188"/>
      <c r="N103" s="188"/>
      <c r="O103" s="188"/>
      <c r="P103" s="188"/>
      <c r="R103" s="189"/>
      <c r="S103" s="190"/>
      <c r="T103" s="190"/>
      <c r="U103" s="190"/>
      <c r="V103" s="190"/>
      <c r="W103" s="190"/>
      <c r="X103" s="190"/>
      <c r="Y103" s="190"/>
      <c r="Z103" s="190"/>
      <c r="AA103" s="190"/>
      <c r="AB103" s="190"/>
      <c r="AC103" s="190"/>
      <c r="AD103" s="190"/>
      <c r="AE103" s="190"/>
      <c r="AF103" s="190"/>
      <c r="AG103" s="190"/>
      <c r="AH103" s="190"/>
      <c r="AI103" s="190"/>
      <c r="AJ103" s="190"/>
      <c r="AK103" s="190"/>
      <c r="AL103" s="190"/>
      <c r="AM103" s="190"/>
      <c r="AN103" s="190"/>
      <c r="AO103" s="190"/>
      <c r="AP103" s="190"/>
      <c r="AQ103" s="190"/>
      <c r="AR103" s="190"/>
      <c r="AS103" s="190"/>
      <c r="AT103" s="190"/>
      <c r="AU103" s="190"/>
      <c r="AV103" s="190"/>
      <c r="AW103" s="190"/>
      <c r="AX103" s="190"/>
      <c r="AY103" s="190"/>
      <c r="AZ103" s="190"/>
      <c r="BA103" s="190"/>
      <c r="BB103" s="190"/>
      <c r="BC103" s="190"/>
      <c r="BD103" s="190"/>
      <c r="BE103" s="190"/>
      <c r="BF103" s="190"/>
      <c r="BG103" s="190"/>
      <c r="BH103" s="190"/>
      <c r="BI103" s="190"/>
      <c r="BJ103" s="190"/>
      <c r="BK103" s="190"/>
      <c r="BL103" s="190"/>
      <c r="BM103" s="190"/>
      <c r="BN103" s="190"/>
      <c r="BO103" s="190"/>
      <c r="BP103" s="190"/>
      <c r="BQ103" s="190"/>
      <c r="BR103" s="190"/>
      <c r="BS103" s="190"/>
      <c r="BT103" s="190"/>
      <c r="BU103" s="190"/>
      <c r="BV103" s="190"/>
      <c r="BW103" s="190"/>
      <c r="BX103" s="190"/>
      <c r="BY103" s="190"/>
      <c r="BZ103" s="190"/>
      <c r="CA103" s="190"/>
      <c r="CB103" s="190"/>
      <c r="CC103" s="190"/>
      <c r="CD103" s="190"/>
      <c r="CE103" s="190"/>
      <c r="CF103" s="190"/>
      <c r="CG103" s="190"/>
      <c r="CH103" s="190"/>
      <c r="CI103" s="190"/>
      <c r="CJ103" s="190"/>
      <c r="CK103" s="190"/>
      <c r="CL103" s="190"/>
      <c r="CN103" s="187"/>
      <c r="CO103" s="190"/>
      <c r="CP103" s="190"/>
      <c r="CQ103" s="190"/>
      <c r="CR103" s="190"/>
      <c r="CS103" s="190"/>
      <c r="CT103" s="190"/>
      <c r="CU103" s="190"/>
      <c r="CV103" s="190"/>
      <c r="CW103" s="190"/>
      <c r="CX103" s="190"/>
      <c r="CY103" s="190"/>
      <c r="CZ103" s="190"/>
      <c r="DA103" s="190"/>
      <c r="DB103" s="190"/>
      <c r="DC103" s="190"/>
      <c r="DD103" s="190"/>
      <c r="DE103" s="190"/>
      <c r="DF103" s="190"/>
      <c r="DG103" s="190"/>
      <c r="DH103" s="190"/>
      <c r="DI103" s="190"/>
      <c r="DJ103" s="190"/>
      <c r="DK103" s="190"/>
      <c r="DL103" s="190"/>
    </row>
    <row r="104" spans="1:116" x14ac:dyDescent="0.35">
      <c r="E104" s="8"/>
      <c r="G104" s="171"/>
      <c r="H104" s="31"/>
      <c r="I104" s="73"/>
      <c r="J104" s="73"/>
      <c r="K104" s="39"/>
      <c r="L104" s="39"/>
      <c r="M104" s="39"/>
      <c r="N104" s="39"/>
      <c r="O104" s="39"/>
      <c r="P104" s="39"/>
      <c r="R104" s="38"/>
      <c r="S104" s="76"/>
      <c r="T104" s="76"/>
      <c r="U104" s="76"/>
      <c r="V104" s="76"/>
      <c r="W104" s="76"/>
      <c r="X104" s="76"/>
      <c r="Y104" s="76"/>
      <c r="Z104" s="76"/>
      <c r="AA104" s="76"/>
      <c r="AB104" s="76"/>
      <c r="AC104" s="76"/>
      <c r="AD104" s="76"/>
      <c r="AE104" s="76"/>
      <c r="AF104" s="76"/>
      <c r="AG104" s="76"/>
      <c r="AH104" s="76"/>
      <c r="AI104" s="76"/>
      <c r="AJ104" s="76"/>
      <c r="AK104" s="76"/>
      <c r="AL104" s="76"/>
      <c r="AM104" s="76"/>
      <c r="AN104" s="76"/>
      <c r="AO104" s="76"/>
      <c r="AP104" s="76"/>
      <c r="AQ104" s="76"/>
      <c r="AR104" s="76"/>
      <c r="AS104" s="76"/>
      <c r="AT104" s="76"/>
      <c r="AU104" s="76"/>
      <c r="AV104" s="76"/>
      <c r="AW104" s="76"/>
      <c r="AX104" s="76"/>
      <c r="AY104" s="76"/>
      <c r="AZ104" s="76"/>
      <c r="BA104" s="76"/>
      <c r="BB104" s="76"/>
      <c r="BC104" s="76"/>
      <c r="BD104" s="76"/>
      <c r="BE104" s="76"/>
      <c r="BF104" s="76"/>
      <c r="BG104" s="76"/>
      <c r="BH104" s="76"/>
      <c r="BI104" s="76"/>
      <c r="BJ104" s="76"/>
      <c r="BK104" s="76"/>
      <c r="BL104" s="76"/>
      <c r="BM104" s="76"/>
      <c r="BN104" s="76"/>
      <c r="BO104" s="76"/>
      <c r="BP104" s="76"/>
      <c r="BQ104" s="76"/>
      <c r="BR104" s="76"/>
      <c r="BS104" s="76"/>
      <c r="BT104" s="76"/>
      <c r="BU104" s="76"/>
      <c r="BV104" s="76"/>
      <c r="BW104" s="76"/>
      <c r="BX104" s="76"/>
      <c r="BY104" s="76"/>
      <c r="BZ104" s="76"/>
      <c r="CA104" s="76"/>
      <c r="CB104" s="76"/>
      <c r="CC104" s="76"/>
      <c r="CD104" s="76"/>
      <c r="CE104" s="76"/>
      <c r="CF104" s="76"/>
      <c r="CG104" s="76"/>
      <c r="CH104" s="76"/>
      <c r="CI104" s="76"/>
      <c r="CJ104" s="76"/>
      <c r="CK104" s="76"/>
      <c r="CL104" s="76"/>
      <c r="CN104" s="73"/>
      <c r="CO104" s="76"/>
      <c r="CP104" s="76"/>
      <c r="CQ104" s="76"/>
      <c r="CR104" s="76"/>
      <c r="CS104" s="76"/>
      <c r="CT104" s="76"/>
      <c r="CU104" s="76"/>
      <c r="CV104" s="76"/>
      <c r="CW104" s="76"/>
      <c r="CX104" s="76"/>
      <c r="CY104" s="76"/>
      <c r="CZ104" s="76"/>
      <c r="DA104" s="76"/>
      <c r="DB104" s="76"/>
      <c r="DC104" s="76"/>
      <c r="DD104" s="76"/>
      <c r="DE104" s="76"/>
      <c r="DF104" s="76"/>
      <c r="DG104" s="76"/>
      <c r="DH104" s="76"/>
      <c r="DI104" s="76"/>
      <c r="DJ104" s="76"/>
      <c r="DK104" s="76"/>
      <c r="DL104" s="76"/>
    </row>
    <row r="105" spans="1:116" x14ac:dyDescent="0.35">
      <c r="A105" s="31" t="s">
        <v>218</v>
      </c>
      <c r="B105" s="31" t="s">
        <v>243</v>
      </c>
      <c r="C105" s="31"/>
      <c r="D105" t="s">
        <v>259</v>
      </c>
      <c r="E105" s="8" t="str">
        <f t="shared" ref="E105:E116" si="85">ROW()&amp;" "&amp;D105</f>
        <v>105 AD-EV</v>
      </c>
      <c r="F105" t="s">
        <v>341</v>
      </c>
      <c r="G105" s="66" t="s">
        <v>497</v>
      </c>
      <c r="H105" s="22"/>
      <c r="I105" s="306"/>
      <c r="J105" s="306"/>
      <c r="K105" s="22"/>
      <c r="L105" s="22"/>
      <c r="M105" s="22"/>
      <c r="N105" s="22"/>
      <c r="O105" s="22"/>
      <c r="P105" s="22"/>
      <c r="R105" s="66"/>
      <c r="S105" s="66"/>
      <c r="T105" s="66"/>
      <c r="U105" s="66"/>
      <c r="V105" s="66"/>
      <c r="W105" s="66"/>
      <c r="X105" s="66"/>
      <c r="Y105" s="66"/>
      <c r="Z105" s="66"/>
      <c r="AA105" s="66"/>
      <c r="AB105" s="66"/>
      <c r="AC105" s="66"/>
      <c r="AD105" s="66"/>
      <c r="AE105" s="66"/>
      <c r="AF105" s="66"/>
      <c r="AG105" s="66"/>
      <c r="AH105" s="66"/>
      <c r="AI105" s="66"/>
      <c r="AJ105" s="66"/>
      <c r="AK105" s="66"/>
      <c r="AL105" s="66"/>
      <c r="AM105" s="66"/>
      <c r="AN105" s="66"/>
      <c r="AO105" s="66"/>
      <c r="AP105" s="66"/>
      <c r="AQ105" s="66"/>
      <c r="AR105" s="66"/>
      <c r="AS105" s="66"/>
      <c r="AT105" s="66"/>
      <c r="AU105" s="66"/>
      <c r="AV105" s="66"/>
      <c r="AW105" s="66"/>
      <c r="AX105" s="66"/>
      <c r="AY105" s="66"/>
      <c r="AZ105" s="66"/>
      <c r="BA105" s="66"/>
      <c r="BB105" s="66"/>
      <c r="BC105" s="66"/>
      <c r="BD105" s="66"/>
      <c r="BE105" s="66"/>
      <c r="BF105" s="66"/>
      <c r="BG105" s="66"/>
      <c r="BH105" s="66"/>
      <c r="BI105" s="66"/>
      <c r="BJ105" s="66"/>
      <c r="BK105" s="66"/>
      <c r="BL105" s="66"/>
      <c r="BM105" s="66"/>
      <c r="BN105" s="66"/>
      <c r="BO105" s="66"/>
      <c r="BP105" s="66"/>
      <c r="BQ105" s="66"/>
      <c r="BR105" s="66"/>
      <c r="BS105" s="66"/>
      <c r="BT105" s="66"/>
      <c r="BU105" s="66"/>
      <c r="BV105" s="66"/>
      <c r="BW105" s="66"/>
      <c r="BX105" s="66"/>
      <c r="BY105" s="66"/>
      <c r="BZ105" s="66"/>
      <c r="CA105" s="66"/>
      <c r="CB105" s="66"/>
      <c r="CC105" s="66"/>
      <c r="CD105" s="66"/>
      <c r="CE105" s="66"/>
      <c r="CF105" s="66"/>
      <c r="CG105" s="66"/>
      <c r="CH105" s="66"/>
      <c r="CI105" s="66"/>
      <c r="CJ105" s="66"/>
      <c r="CK105" s="66"/>
      <c r="CL105" s="66"/>
      <c r="CN105" s="306"/>
      <c r="CO105" s="40"/>
      <c r="CP105" s="40"/>
      <c r="CQ105" s="40"/>
      <c r="CR105" s="40"/>
      <c r="CS105" s="40"/>
      <c r="CT105" s="40"/>
      <c r="CU105" s="40"/>
      <c r="CV105" s="40"/>
      <c r="CW105" s="40"/>
      <c r="CX105" s="40"/>
      <c r="CY105" s="40"/>
      <c r="CZ105" s="40"/>
      <c r="DA105" s="40"/>
      <c r="DB105" s="40"/>
      <c r="DC105" s="40"/>
      <c r="DD105" s="40"/>
      <c r="DE105" s="40"/>
      <c r="DF105" s="40"/>
      <c r="DG105" s="40"/>
      <c r="DH105" s="40"/>
      <c r="DI105" s="40"/>
      <c r="DJ105" s="40"/>
      <c r="DK105" s="40"/>
      <c r="DL105" s="40"/>
    </row>
    <row r="106" spans="1:116" x14ac:dyDescent="0.35">
      <c r="B106" t="str">
        <f>E106</f>
        <v>106 AD-EV</v>
      </c>
      <c r="C106" t="s">
        <v>227</v>
      </c>
      <c r="D106" t="s">
        <v>259</v>
      </c>
      <c r="E106" s="8" t="str">
        <f t="shared" si="85"/>
        <v>106 AD-EV</v>
      </c>
      <c r="G106" s="125" t="s">
        <v>66</v>
      </c>
      <c r="K106" s="23">
        <v>-100000</v>
      </c>
      <c r="L106" s="23">
        <v>-200000</v>
      </c>
      <c r="M106" s="23">
        <v>-200000</v>
      </c>
      <c r="N106" s="23">
        <v>-200000</v>
      </c>
      <c r="O106" s="23">
        <v>-200000</v>
      </c>
      <c r="P106" s="23">
        <v>-200000</v>
      </c>
      <c r="R106" s="24"/>
      <c r="S106" s="24" cm="1">
        <f t="array" ref="S106">INDEX($K:$P,ROW(),MATCH(S$3,$K$2:$P$2,0))/12</f>
        <v>-8333.3333333333339</v>
      </c>
      <c r="T106" s="24" cm="1">
        <f t="array" ref="T106">INDEX($K:$P,ROW(),MATCH(T$3,$K$2:$P$2,0))/12</f>
        <v>-8333.3333333333339</v>
      </c>
      <c r="U106" s="24" cm="1">
        <f t="array" ref="U106">INDEX($K:$P,ROW(),MATCH(U$3,$K$2:$P$2,0))/12</f>
        <v>-8333.3333333333339</v>
      </c>
      <c r="V106" s="24" cm="1">
        <f t="array" ref="V106">INDEX($K:$P,ROW(),MATCH(V$3,$K$2:$P$2,0))/12</f>
        <v>-8333.3333333333339</v>
      </c>
      <c r="W106" s="24" cm="1">
        <f t="array" ref="W106">INDEX($K:$P,ROW(),MATCH(W$3,$K$2:$P$2,0))/12</f>
        <v>-8333.3333333333339</v>
      </c>
      <c r="X106" s="24" cm="1">
        <f t="array" ref="X106">INDEX($K:$P,ROW(),MATCH(X$3,$K$2:$P$2,0))/12</f>
        <v>-8333.3333333333339</v>
      </c>
      <c r="Y106" s="24" cm="1">
        <f t="array" ref="Y106">INDEX($K:$P,ROW(),MATCH(Y$3,$K$2:$P$2,0))/12</f>
        <v>-8333.3333333333339</v>
      </c>
      <c r="Z106" s="24" cm="1">
        <f t="array" ref="Z106">INDEX($K:$P,ROW(),MATCH(Z$3,$K$2:$P$2,0))/12</f>
        <v>-8333.3333333333339</v>
      </c>
      <c r="AA106" s="24" cm="1">
        <f t="array" ref="AA106">INDEX($K:$P,ROW(),MATCH(AA$3,$K$2:$P$2,0))/12</f>
        <v>-8333.3333333333339</v>
      </c>
      <c r="AB106" s="24" cm="1">
        <f t="array" ref="AB106">INDEX($K:$P,ROW(),MATCH(AB$3,$K$2:$P$2,0))/12</f>
        <v>-8333.3333333333339</v>
      </c>
      <c r="AC106" s="24" cm="1">
        <f t="array" ref="AC106">INDEX($K:$P,ROW(),MATCH(AC$3,$K$2:$P$2,0))/12</f>
        <v>-8333.3333333333339</v>
      </c>
      <c r="AD106" s="24" cm="1">
        <f t="array" ref="AD106">INDEX($K:$P,ROW(),MATCH(AD$3,$K$2:$P$2,0))/12</f>
        <v>-8333.3333333333339</v>
      </c>
      <c r="AE106" s="24" cm="1">
        <f t="array" ref="AE106">INDEX($K:$P,ROW(),MATCH(AE$3,$K$2:$P$2,0))/12</f>
        <v>-16666.666666666668</v>
      </c>
      <c r="AF106" s="24" cm="1">
        <f t="array" ref="AF106">INDEX($K:$P,ROW(),MATCH(AF$3,$K$2:$P$2,0))/12</f>
        <v>-16666.666666666668</v>
      </c>
      <c r="AG106" s="24" cm="1">
        <f t="array" ref="AG106">INDEX($K:$P,ROW(),MATCH(AG$3,$K$2:$P$2,0))/12</f>
        <v>-16666.666666666668</v>
      </c>
      <c r="AH106" s="24" cm="1">
        <f t="array" ref="AH106">INDEX($K:$P,ROW(),MATCH(AH$3,$K$2:$P$2,0))/12</f>
        <v>-16666.666666666668</v>
      </c>
      <c r="AI106" s="24" cm="1">
        <f t="array" ref="AI106">INDEX($K:$P,ROW(),MATCH(AI$3,$K$2:$P$2,0))/12</f>
        <v>-16666.666666666668</v>
      </c>
      <c r="AJ106" s="24" cm="1">
        <f t="array" ref="AJ106">INDEX($K:$P,ROW(),MATCH(AJ$3,$K$2:$P$2,0))/12</f>
        <v>-16666.666666666668</v>
      </c>
      <c r="AK106" s="24" cm="1">
        <f t="array" ref="AK106">INDEX($K:$P,ROW(),MATCH(AK$3,$K$2:$P$2,0))/12</f>
        <v>-16666.666666666668</v>
      </c>
      <c r="AL106" s="24" cm="1">
        <f t="array" ref="AL106">INDEX($K:$P,ROW(),MATCH(AL$3,$K$2:$P$2,0))/12</f>
        <v>-16666.666666666668</v>
      </c>
      <c r="AM106" s="24" cm="1">
        <f t="array" ref="AM106">INDEX($K:$P,ROW(),MATCH(AM$3,$K$2:$P$2,0))/12</f>
        <v>-16666.666666666668</v>
      </c>
      <c r="AN106" s="24" cm="1">
        <f t="array" ref="AN106">INDEX($K:$P,ROW(),MATCH(AN$3,$K$2:$P$2,0))/12</f>
        <v>-16666.666666666668</v>
      </c>
      <c r="AO106" s="24" cm="1">
        <f t="array" ref="AO106">INDEX($K:$P,ROW(),MATCH(AO$3,$K$2:$P$2,0))/12</f>
        <v>-16666.666666666668</v>
      </c>
      <c r="AP106" s="24" cm="1">
        <f t="array" ref="AP106">INDEX($K:$P,ROW(),MATCH(AP$3,$K$2:$P$2,0))/12</f>
        <v>-16666.666666666668</v>
      </c>
      <c r="AQ106" s="24" cm="1">
        <f t="array" ref="AQ106">INDEX($K:$P,ROW(),MATCH(AQ$3,$K$2:$P$2,0))/12</f>
        <v>-16666.666666666668</v>
      </c>
      <c r="AR106" s="24" cm="1">
        <f t="array" ref="AR106">INDEX($K:$P,ROW(),MATCH(AR$3,$K$2:$P$2,0))/12</f>
        <v>-16666.666666666668</v>
      </c>
      <c r="AS106" s="24" cm="1">
        <f t="array" ref="AS106">INDEX($K:$P,ROW(),MATCH(AS$3,$K$2:$P$2,0))/12</f>
        <v>-16666.666666666668</v>
      </c>
      <c r="AT106" s="24" cm="1">
        <f t="array" ref="AT106">INDEX($K:$P,ROW(),MATCH(AT$3,$K$2:$P$2,0))/12</f>
        <v>-16666.666666666668</v>
      </c>
      <c r="AU106" s="24" cm="1">
        <f t="array" ref="AU106">INDEX($K:$P,ROW(),MATCH(AU$3,$K$2:$P$2,0))/12</f>
        <v>-16666.666666666668</v>
      </c>
      <c r="AV106" s="24" cm="1">
        <f t="array" ref="AV106">INDEX($K:$P,ROW(),MATCH(AV$3,$K$2:$P$2,0))/12</f>
        <v>-16666.666666666668</v>
      </c>
      <c r="AW106" s="24" cm="1">
        <f t="array" ref="AW106">INDEX($K:$P,ROW(),MATCH(AW$3,$K$2:$P$2,0))/12</f>
        <v>-16666.666666666668</v>
      </c>
      <c r="AX106" s="24" cm="1">
        <f t="array" ref="AX106">INDEX($K:$P,ROW(),MATCH(AX$3,$K$2:$P$2,0))/12</f>
        <v>-16666.666666666668</v>
      </c>
      <c r="AY106" s="24" cm="1">
        <f t="array" ref="AY106">INDEX($K:$P,ROW(),MATCH(AY$3,$K$2:$P$2,0))/12</f>
        <v>-16666.666666666668</v>
      </c>
      <c r="AZ106" s="24" cm="1">
        <f t="array" ref="AZ106">INDEX($K:$P,ROW(),MATCH(AZ$3,$K$2:$P$2,0))/12</f>
        <v>-16666.666666666668</v>
      </c>
      <c r="BA106" s="24" cm="1">
        <f t="array" ref="BA106">INDEX($K:$P,ROW(),MATCH(BA$3,$K$2:$P$2,0))/12</f>
        <v>-16666.666666666668</v>
      </c>
      <c r="BB106" s="24" cm="1">
        <f t="array" ref="BB106">INDEX($K:$P,ROW(),MATCH(BB$3,$K$2:$P$2,0))/12</f>
        <v>-16666.666666666668</v>
      </c>
      <c r="BC106" s="24" cm="1">
        <f t="array" ref="BC106">INDEX($K:$P,ROW(),MATCH(BC$3,$K$2:$P$2,0))/12</f>
        <v>-16666.666666666668</v>
      </c>
      <c r="BD106" s="24" cm="1">
        <f t="array" ref="BD106">INDEX($K:$P,ROW(),MATCH(BD$3,$K$2:$P$2,0))/12</f>
        <v>-16666.666666666668</v>
      </c>
      <c r="BE106" s="24" cm="1">
        <f t="array" ref="BE106">INDEX($K:$P,ROW(),MATCH(BE$3,$K$2:$P$2,0))/12</f>
        <v>-16666.666666666668</v>
      </c>
      <c r="BF106" s="24" cm="1">
        <f t="array" ref="BF106">INDEX($K:$P,ROW(),MATCH(BF$3,$K$2:$P$2,0))/12</f>
        <v>-16666.666666666668</v>
      </c>
      <c r="BG106" s="24" cm="1">
        <f t="array" ref="BG106">INDEX($K:$P,ROW(),MATCH(BG$3,$K$2:$P$2,0))/12</f>
        <v>-16666.666666666668</v>
      </c>
      <c r="BH106" s="24" cm="1">
        <f t="array" ref="BH106">INDEX($K:$P,ROW(),MATCH(BH$3,$K$2:$P$2,0))/12</f>
        <v>-16666.666666666668</v>
      </c>
      <c r="BI106" s="24" cm="1">
        <f t="array" ref="BI106">INDEX($K:$P,ROW(),MATCH(BI$3,$K$2:$P$2,0))/12</f>
        <v>-16666.666666666668</v>
      </c>
      <c r="BJ106" s="24" cm="1">
        <f t="array" ref="BJ106">INDEX($K:$P,ROW(),MATCH(BJ$3,$K$2:$P$2,0))/12</f>
        <v>-16666.666666666668</v>
      </c>
      <c r="BK106" s="24" cm="1">
        <f t="array" ref="BK106">INDEX($K:$P,ROW(),MATCH(BK$3,$K$2:$P$2,0))/12</f>
        <v>-16666.666666666668</v>
      </c>
      <c r="BL106" s="24" cm="1">
        <f t="array" ref="BL106">INDEX($K:$P,ROW(),MATCH(BL$3,$K$2:$P$2,0))/12</f>
        <v>-16666.666666666668</v>
      </c>
      <c r="BM106" s="24" cm="1">
        <f t="array" ref="BM106">INDEX($K:$P,ROW(),MATCH(BM$3,$K$2:$P$2,0))/12</f>
        <v>-16666.666666666668</v>
      </c>
      <c r="BN106" s="24" cm="1">
        <f t="array" ref="BN106">INDEX($K:$P,ROW(),MATCH(BN$3,$K$2:$P$2,0))/12</f>
        <v>-16666.666666666668</v>
      </c>
      <c r="BO106" s="24" cm="1">
        <f t="array" ref="BO106">INDEX($K:$P,ROW(),MATCH(BO$3,$K$2:$P$2,0))/12</f>
        <v>-16666.666666666668</v>
      </c>
      <c r="BP106" s="24" cm="1">
        <f t="array" ref="BP106">INDEX($K:$P,ROW(),MATCH(BP$3,$K$2:$P$2,0))/12</f>
        <v>-16666.666666666668</v>
      </c>
      <c r="BQ106" s="24" cm="1">
        <f t="array" ref="BQ106">INDEX($K:$P,ROW(),MATCH(BQ$3,$K$2:$P$2,0))/12</f>
        <v>-16666.666666666668</v>
      </c>
      <c r="BR106" s="24" cm="1">
        <f t="array" ref="BR106">INDEX($K:$P,ROW(),MATCH(BR$3,$K$2:$P$2,0))/12</f>
        <v>-16666.666666666668</v>
      </c>
      <c r="BS106" s="24" cm="1">
        <f t="array" ref="BS106">INDEX($K:$P,ROW(),MATCH(BS$3,$K$2:$P$2,0))/12</f>
        <v>-16666.666666666668</v>
      </c>
      <c r="BT106" s="24" cm="1">
        <f t="array" ref="BT106">INDEX($K:$P,ROW(),MATCH(BT$3,$K$2:$P$2,0))/12</f>
        <v>-16666.666666666668</v>
      </c>
      <c r="BU106" s="24" cm="1">
        <f t="array" ref="BU106">INDEX($K:$P,ROW(),MATCH(BU$3,$K$2:$P$2,0))/12</f>
        <v>-16666.666666666668</v>
      </c>
      <c r="BV106" s="24" cm="1">
        <f t="array" ref="BV106">INDEX($K:$P,ROW(),MATCH(BV$3,$K$2:$P$2,0))/12</f>
        <v>-16666.666666666668</v>
      </c>
      <c r="BW106" s="24" cm="1">
        <f t="array" ref="BW106">INDEX($K:$P,ROW(),MATCH(BW$3,$K$2:$P$2,0))/12</f>
        <v>-16666.666666666668</v>
      </c>
      <c r="BX106" s="24" cm="1">
        <f t="array" ref="BX106">INDEX($K:$P,ROW(),MATCH(BX$3,$K$2:$P$2,0))/12</f>
        <v>-16666.666666666668</v>
      </c>
      <c r="BY106" s="24" cm="1">
        <f t="array" ref="BY106">INDEX($K:$P,ROW(),MATCH(BY$3,$K$2:$P$2,0))/12</f>
        <v>-16666.666666666668</v>
      </c>
      <c r="BZ106" s="24" cm="1">
        <f t="array" ref="BZ106">INDEX($K:$P,ROW(),MATCH(BZ$3,$K$2:$P$2,0))/12</f>
        <v>-16666.666666666668</v>
      </c>
      <c r="CA106" s="24" cm="1">
        <f t="array" ref="CA106">INDEX($K:$P,ROW(),MATCH(CA$3,$K$2:$P$2,0))/12</f>
        <v>-16666.666666666668</v>
      </c>
      <c r="CB106" s="24" cm="1">
        <f t="array" ref="CB106">INDEX($K:$P,ROW(),MATCH(CB$3,$K$2:$P$2,0))/12</f>
        <v>-16666.666666666668</v>
      </c>
      <c r="CC106" s="24" cm="1">
        <f t="array" ref="CC106">INDEX($K:$P,ROW(),MATCH(CC$3,$K$2:$P$2,0))/12</f>
        <v>-16666.666666666668</v>
      </c>
      <c r="CD106" s="24" cm="1">
        <f t="array" ref="CD106">INDEX($K:$P,ROW(),MATCH(CD$3,$K$2:$P$2,0))/12</f>
        <v>-16666.666666666668</v>
      </c>
      <c r="CE106" s="24" cm="1">
        <f t="array" ref="CE106">INDEX($K:$P,ROW(),MATCH(CE$3,$K$2:$P$2,0))/12</f>
        <v>-16666.666666666668</v>
      </c>
      <c r="CF106" s="24" cm="1">
        <f t="array" ref="CF106">INDEX($K:$P,ROW(),MATCH(CF$3,$K$2:$P$2,0))/12</f>
        <v>-16666.666666666668</v>
      </c>
      <c r="CG106" s="24" cm="1">
        <f t="array" ref="CG106">INDEX($K:$P,ROW(),MATCH(CG$3,$K$2:$P$2,0))/12</f>
        <v>-16666.666666666668</v>
      </c>
      <c r="CH106" s="24" cm="1">
        <f t="array" ref="CH106">INDEX($K:$P,ROW(),MATCH(CH$3,$K$2:$P$2,0))/12</f>
        <v>-16666.666666666668</v>
      </c>
      <c r="CI106" s="24" cm="1">
        <f t="array" ref="CI106">INDEX($K:$P,ROW(),MATCH(CI$3,$K$2:$P$2,0))/12</f>
        <v>-16666.666666666668</v>
      </c>
      <c r="CJ106" s="24" cm="1">
        <f t="array" ref="CJ106">INDEX($K:$P,ROW(),MATCH(CJ$3,$K$2:$P$2,0))/12</f>
        <v>-16666.666666666668</v>
      </c>
      <c r="CK106" s="24" cm="1">
        <f t="array" ref="CK106">INDEX($K:$P,ROW(),MATCH(CK$3,$K$2:$P$2,0))/12</f>
        <v>-16666.666666666668</v>
      </c>
      <c r="CL106" s="24" cm="1">
        <f t="array" ref="CL106">INDEX($K:$P,ROW(),MATCH(CL$3,$K$2:$P$2,0))/12</f>
        <v>-16666.666666666668</v>
      </c>
      <c r="CO106" s="24" t="e" cm="1">
        <f t="array" ref="CO106">INDEX($K:$P,ROW(),MATCH(CO$3,$K$2:$P$2,0))/CO$5</f>
        <v>#N/A</v>
      </c>
      <c r="CP106" s="24" t="e" cm="1">
        <f t="array" ref="CP106">INDEX($K:$P,ROW(),MATCH(CP$3,$K$2:$P$2,0))/CP$5</f>
        <v>#N/A</v>
      </c>
      <c r="CQ106" s="24" t="e" cm="1">
        <f t="array" ref="CQ106">INDEX($K:$P,ROW(),MATCH(CQ$3,$K$2:$P$2,0))/CQ$5</f>
        <v>#N/A</v>
      </c>
      <c r="CR106" s="24" t="e" cm="1">
        <f t="array" ref="CR106">INDEX($K:$P,ROW(),MATCH(CR$3,$K$2:$P$2,0))/CR$5</f>
        <v>#N/A</v>
      </c>
      <c r="CS106" s="24" t="e" cm="1">
        <f t="array" ref="CS106">INDEX($K:$P,ROW(),MATCH(CS$3,$K$2:$P$2,0))/CS$5</f>
        <v>#N/A</v>
      </c>
      <c r="CT106" s="24" t="e" cm="1">
        <f t="array" ref="CT106">INDEX($K:$P,ROW(),MATCH(CT$3,$K$2:$P$2,0))/CT$5</f>
        <v>#N/A</v>
      </c>
      <c r="CU106" s="24" t="e" cm="1">
        <f t="array" ref="CU106">INDEX($K:$P,ROW(),MATCH(CU$3,$K$2:$P$2,0))/CU$5</f>
        <v>#N/A</v>
      </c>
      <c r="CV106" s="24" t="e" cm="1">
        <f t="array" ref="CV106">INDEX($K:$P,ROW(),MATCH(CV$3,$K$2:$P$2,0))/CV$5</f>
        <v>#N/A</v>
      </c>
      <c r="CW106" s="24" t="e" cm="1">
        <f t="array" ref="CW106">INDEX($K:$P,ROW(),MATCH(CW$3,$K$2:$P$2,0))/CW$5</f>
        <v>#N/A</v>
      </c>
      <c r="CX106" s="24" t="e" cm="1">
        <f t="array" ref="CX106">INDEX($K:$P,ROW(),MATCH(CX$3,$K$2:$P$2,0))/CX$5</f>
        <v>#N/A</v>
      </c>
      <c r="CY106" s="24" t="e" cm="1">
        <f t="array" ref="CY106">INDEX($K:$P,ROW(),MATCH(CY$3,$K$2:$P$2,0))/CL$5</f>
        <v>#N/A</v>
      </c>
      <c r="CZ106" s="24" t="e" cm="1">
        <f t="array" ref="CZ106">INDEX($K:$P,ROW(),MATCH(CZ$3,$K$2:$P$2,0))/CZ$5</f>
        <v>#N/A</v>
      </c>
      <c r="DA106" s="24" t="e" cm="1">
        <f t="array" ref="DA106">INDEX($K:$P,ROW(),MATCH(DA$3,$K$2:$P$2,0))/DA$5</f>
        <v>#N/A</v>
      </c>
      <c r="DB106" s="24" t="e" cm="1">
        <f t="array" ref="DB106">INDEX($K:$P,ROW(),MATCH(DB$3,$K$2:$P$2,0))/DB$5</f>
        <v>#N/A</v>
      </c>
      <c r="DC106" s="24" t="e" cm="1">
        <f t="array" ref="DC106">INDEX($K:$P,ROW(),MATCH(DC$3,$K$2:$P$2,0))/DC$5</f>
        <v>#N/A</v>
      </c>
      <c r="DD106" s="24" t="e" cm="1">
        <f t="array" ref="DD106">INDEX($K:$P,ROW(),MATCH(DD$3,$K$2:$P$2,0))/DD$5</f>
        <v>#N/A</v>
      </c>
      <c r="DE106" s="24" t="e" cm="1">
        <f t="array" ref="DE106">INDEX($K:$P,ROW(),MATCH(DE$3,$K$2:$P$2,0))/DE$5</f>
        <v>#N/A</v>
      </c>
      <c r="DF106" s="24" t="e" cm="1">
        <f t="array" ref="DF106">INDEX($K:$P,ROW(),MATCH(DF$3,$K$2:$P$2,0))/DF$5</f>
        <v>#N/A</v>
      </c>
      <c r="DG106" s="24" t="e" cm="1">
        <f t="array" ref="DG106">INDEX($K:$P,ROW(),MATCH(DG$3,$K$2:$P$2,0))/DG$5</f>
        <v>#N/A</v>
      </c>
      <c r="DH106" s="24" t="e" cm="1">
        <f t="array" ref="DH106">INDEX($K:$P,ROW(),MATCH(DH$3,$K$2:$P$2,0))/DH$5</f>
        <v>#N/A</v>
      </c>
      <c r="DI106" s="24" t="e" cm="1">
        <f t="array" ref="DI106">INDEX($K:$P,ROW(),MATCH(DI$3,$K$2:$P$2,0))/DI$5</f>
        <v>#N/A</v>
      </c>
      <c r="DJ106" s="24" t="e" cm="1">
        <f t="array" ref="DJ106">INDEX($K:$P,ROW(),MATCH(DJ$3,$K$2:$P$2,0))/DJ$5</f>
        <v>#N/A</v>
      </c>
      <c r="DK106" s="24" t="e" cm="1">
        <f t="array" ref="DK106">INDEX($K:$P,ROW(),MATCH(DK$3,$K$2:$P$2,0))/DK$5</f>
        <v>#N/A</v>
      </c>
      <c r="DL106" s="24" t="e" cm="1">
        <f t="array" ref="DL106">INDEX($K:$P,ROW(),MATCH(DL$3,$K$2:$P$2,0))/DL$5</f>
        <v>#N/A</v>
      </c>
    </row>
    <row r="107" spans="1:116" x14ac:dyDescent="0.35">
      <c r="B107" t="str">
        <f>E107</f>
        <v>107 AD-EV</v>
      </c>
      <c r="D107" t="s">
        <v>259</v>
      </c>
      <c r="E107" s="8" t="str">
        <f t="shared" si="85"/>
        <v>107 AD-EV</v>
      </c>
      <c r="G107" s="145" t="s">
        <v>338</v>
      </c>
      <c r="H107" s="12"/>
      <c r="I107" s="60"/>
      <c r="J107" s="60"/>
      <c r="K107" s="122">
        <v>10</v>
      </c>
      <c r="L107" s="122">
        <v>10</v>
      </c>
      <c r="M107" s="122">
        <v>10</v>
      </c>
      <c r="N107" s="122">
        <v>10</v>
      </c>
      <c r="O107" s="122">
        <v>10</v>
      </c>
      <c r="P107" s="122">
        <v>10</v>
      </c>
      <c r="R107" s="123"/>
      <c r="S107" s="123" cm="1">
        <f t="array" ref="S107">INDEX($K:$P,ROW(),MATCH(S$3,$K$2:$P$2,0))</f>
        <v>10</v>
      </c>
      <c r="T107" s="123" cm="1">
        <f t="array" ref="T107">INDEX($K:$P,ROW(),MATCH(T$3,$K$2:$P$2,0))</f>
        <v>10</v>
      </c>
      <c r="U107" s="123" cm="1">
        <f t="array" ref="U107">INDEX($K:$P,ROW(),MATCH(U$3,$K$2:$P$2,0))</f>
        <v>10</v>
      </c>
      <c r="V107" s="123" cm="1">
        <f t="array" ref="V107">INDEX($K:$P,ROW(),MATCH(V$3,$K$2:$P$2,0))</f>
        <v>10</v>
      </c>
      <c r="W107" s="161" cm="1">
        <f t="array" ref="W107">INDEX($K:$P,ROW(),MATCH(W$3,$K$2:$P$2,0))</f>
        <v>10</v>
      </c>
      <c r="X107" s="123" cm="1">
        <f t="array" ref="X107">INDEX($K:$P,ROW(),MATCH(X$3,$K$2:$P$2,0))</f>
        <v>10</v>
      </c>
      <c r="Y107" s="123" cm="1">
        <f t="array" ref="Y107">INDEX($K:$P,ROW(),MATCH(Y$3,$K$2:$P$2,0))</f>
        <v>10</v>
      </c>
      <c r="Z107" s="123" cm="1">
        <f t="array" ref="Z107">INDEX($K:$P,ROW(),MATCH(Z$3,$K$2:$P$2,0))</f>
        <v>10</v>
      </c>
      <c r="AA107" s="123" cm="1">
        <f t="array" ref="AA107">INDEX($K:$P,ROW(),MATCH(AA$3,$K$2:$P$2,0))</f>
        <v>10</v>
      </c>
      <c r="AB107" s="123" cm="1">
        <f t="array" ref="AB107">INDEX($K:$P,ROW(),MATCH(AB$3,$K$2:$P$2,0))</f>
        <v>10</v>
      </c>
      <c r="AC107" s="123" cm="1">
        <f t="array" ref="AC107">INDEX($K:$P,ROW(),MATCH(AC$3,$K$2:$P$2,0))</f>
        <v>10</v>
      </c>
      <c r="AD107" s="123" cm="1">
        <f t="array" ref="AD107">INDEX($K:$P,ROW(),MATCH(AD$3,$K$2:$P$2,0))</f>
        <v>10</v>
      </c>
      <c r="AE107" s="123" cm="1">
        <f t="array" ref="AE107">INDEX($K:$P,ROW(),MATCH(AE$3,$K$2:$P$2,0))</f>
        <v>10</v>
      </c>
      <c r="AF107" s="123" cm="1">
        <f t="array" ref="AF107">INDEX($K:$P,ROW(),MATCH(AF$3,$K$2:$P$2,0))</f>
        <v>10</v>
      </c>
      <c r="AG107" s="123" cm="1">
        <f t="array" ref="AG107">INDEX($K:$P,ROW(),MATCH(AG$3,$K$2:$P$2,0))</f>
        <v>10</v>
      </c>
      <c r="AH107" s="123" cm="1">
        <f t="array" ref="AH107">INDEX($K:$P,ROW(),MATCH(AH$3,$K$2:$P$2,0))</f>
        <v>10</v>
      </c>
      <c r="AI107" s="123" cm="1">
        <f t="array" ref="AI107">INDEX($K:$P,ROW(),MATCH(AI$3,$K$2:$P$2,0))</f>
        <v>10</v>
      </c>
      <c r="AJ107" s="123" cm="1">
        <f t="array" ref="AJ107">INDEX($K:$P,ROW(),MATCH(AJ$3,$K$2:$P$2,0))</f>
        <v>10</v>
      </c>
      <c r="AK107" s="123" cm="1">
        <f t="array" ref="AK107">INDEX($K:$P,ROW(),MATCH(AK$3,$K$2:$P$2,0))</f>
        <v>10</v>
      </c>
      <c r="AL107" s="123" cm="1">
        <f t="array" ref="AL107">INDEX($K:$P,ROW(),MATCH(AL$3,$K$2:$P$2,0))</f>
        <v>10</v>
      </c>
      <c r="AM107" s="123" cm="1">
        <f t="array" ref="AM107">INDEX($K:$P,ROW(),MATCH(AM$3,$K$2:$P$2,0))</f>
        <v>10</v>
      </c>
      <c r="AN107" s="123" cm="1">
        <f t="array" ref="AN107">INDEX($K:$P,ROW(),MATCH(AN$3,$K$2:$P$2,0))</f>
        <v>10</v>
      </c>
      <c r="AO107" s="123" cm="1">
        <f t="array" ref="AO107">INDEX($K:$P,ROW(),MATCH(AO$3,$K$2:$P$2,0))</f>
        <v>10</v>
      </c>
      <c r="AP107" s="123" cm="1">
        <f t="array" ref="AP107">INDEX($K:$P,ROW(),MATCH(AP$3,$K$2:$P$2,0))</f>
        <v>10</v>
      </c>
      <c r="AQ107" s="123" cm="1">
        <f t="array" ref="AQ107">INDEX($K:$P,ROW(),MATCH(AQ$3,$K$2:$P$2,0))</f>
        <v>10</v>
      </c>
      <c r="AR107" s="123" cm="1">
        <f t="array" ref="AR107">INDEX($K:$P,ROW(),MATCH(AR$3,$K$2:$P$2,0))</f>
        <v>10</v>
      </c>
      <c r="AS107" s="123" cm="1">
        <f t="array" ref="AS107">INDEX($K:$P,ROW(),MATCH(AS$3,$K$2:$P$2,0))</f>
        <v>10</v>
      </c>
      <c r="AT107" s="123" cm="1">
        <f t="array" ref="AT107">INDEX($K:$P,ROW(),MATCH(AT$3,$K$2:$P$2,0))</f>
        <v>10</v>
      </c>
      <c r="AU107" s="123" cm="1">
        <f t="array" ref="AU107">INDEX($K:$P,ROW(),MATCH(AU$3,$K$2:$P$2,0))</f>
        <v>10</v>
      </c>
      <c r="AV107" s="123" cm="1">
        <f t="array" ref="AV107">INDEX($K:$P,ROW(),MATCH(AV$3,$K$2:$P$2,0))</f>
        <v>10</v>
      </c>
      <c r="AW107" s="123" cm="1">
        <f t="array" ref="AW107">INDEX($K:$P,ROW(),MATCH(AW$3,$K$2:$P$2,0))</f>
        <v>10</v>
      </c>
      <c r="AX107" s="123" cm="1">
        <f t="array" ref="AX107">INDEX($K:$P,ROW(),MATCH(AX$3,$K$2:$P$2,0))</f>
        <v>10</v>
      </c>
      <c r="AY107" s="123" cm="1">
        <f t="array" ref="AY107">INDEX($K:$P,ROW(),MATCH(AY$3,$K$2:$P$2,0))</f>
        <v>10</v>
      </c>
      <c r="AZ107" s="123" cm="1">
        <f t="array" ref="AZ107">INDEX($K:$P,ROW(),MATCH(AZ$3,$K$2:$P$2,0))</f>
        <v>10</v>
      </c>
      <c r="BA107" s="123" cm="1">
        <f t="array" ref="BA107">INDEX($K:$P,ROW(),MATCH(BA$3,$K$2:$P$2,0))</f>
        <v>10</v>
      </c>
      <c r="BB107" s="123" cm="1">
        <f t="array" ref="BB107">INDEX($K:$P,ROW(),MATCH(BB$3,$K$2:$P$2,0))</f>
        <v>10</v>
      </c>
      <c r="BC107" s="123" cm="1">
        <f t="array" ref="BC107">INDEX($K:$P,ROW(),MATCH(BC$3,$K$2:$P$2,0))</f>
        <v>10</v>
      </c>
      <c r="BD107" s="123" cm="1">
        <f t="array" ref="BD107">INDEX($K:$P,ROW(),MATCH(BD$3,$K$2:$P$2,0))</f>
        <v>10</v>
      </c>
      <c r="BE107" s="123" cm="1">
        <f t="array" ref="BE107">INDEX($K:$P,ROW(),MATCH(BE$3,$K$2:$P$2,0))</f>
        <v>10</v>
      </c>
      <c r="BF107" s="123" cm="1">
        <f t="array" ref="BF107">INDEX($K:$P,ROW(),MATCH(BF$3,$K$2:$P$2,0))</f>
        <v>10</v>
      </c>
      <c r="BG107" s="123" cm="1">
        <f t="array" ref="BG107">INDEX($K:$P,ROW(),MATCH(BG$3,$K$2:$P$2,0))</f>
        <v>10</v>
      </c>
      <c r="BH107" s="123" cm="1">
        <f t="array" ref="BH107">INDEX($K:$P,ROW(),MATCH(BH$3,$K$2:$P$2,0))</f>
        <v>10</v>
      </c>
      <c r="BI107" s="123" cm="1">
        <f t="array" ref="BI107">INDEX($K:$P,ROW(),MATCH(BI$3,$K$2:$P$2,0))</f>
        <v>10</v>
      </c>
      <c r="BJ107" s="123" cm="1">
        <f t="array" ref="BJ107">INDEX($K:$P,ROW(),MATCH(BJ$3,$K$2:$P$2,0))</f>
        <v>10</v>
      </c>
      <c r="BK107" s="123" cm="1">
        <f t="array" ref="BK107">INDEX($K:$P,ROW(),MATCH(BK$3,$K$2:$P$2,0))</f>
        <v>10</v>
      </c>
      <c r="BL107" s="123" cm="1">
        <f t="array" ref="BL107">INDEX($K:$P,ROW(),MATCH(BL$3,$K$2:$P$2,0))</f>
        <v>10</v>
      </c>
      <c r="BM107" s="123" cm="1">
        <f t="array" ref="BM107">INDEX($K:$P,ROW(),MATCH(BM$3,$K$2:$P$2,0))</f>
        <v>10</v>
      </c>
      <c r="BN107" s="123" cm="1">
        <f t="array" ref="BN107">INDEX($K:$P,ROW(),MATCH(BN$3,$K$2:$P$2,0))</f>
        <v>10</v>
      </c>
      <c r="BO107" s="123" cm="1">
        <f t="array" ref="BO107">INDEX($K:$P,ROW(),MATCH(BO$3,$K$2:$P$2,0))</f>
        <v>10</v>
      </c>
      <c r="BP107" s="123" cm="1">
        <f t="array" ref="BP107">INDEX($K:$P,ROW(),MATCH(BP$3,$K$2:$P$2,0))</f>
        <v>10</v>
      </c>
      <c r="BQ107" s="123" cm="1">
        <f t="array" ref="BQ107">INDEX($K:$P,ROW(),MATCH(BQ$3,$K$2:$P$2,0))</f>
        <v>10</v>
      </c>
      <c r="BR107" s="123" cm="1">
        <f t="array" ref="BR107">INDEX($K:$P,ROW(),MATCH(BR$3,$K$2:$P$2,0))</f>
        <v>10</v>
      </c>
      <c r="BS107" s="123" cm="1">
        <f t="array" ref="BS107">INDEX($K:$P,ROW(),MATCH(BS$3,$K$2:$P$2,0))</f>
        <v>10</v>
      </c>
      <c r="BT107" s="123" cm="1">
        <f t="array" ref="BT107">INDEX($K:$P,ROW(),MATCH(BT$3,$K$2:$P$2,0))</f>
        <v>10</v>
      </c>
      <c r="BU107" s="123" cm="1">
        <f t="array" ref="BU107">INDEX($K:$P,ROW(),MATCH(BU$3,$K$2:$P$2,0))</f>
        <v>10</v>
      </c>
      <c r="BV107" s="123" cm="1">
        <f t="array" ref="BV107">INDEX($K:$P,ROW(),MATCH(BV$3,$K$2:$P$2,0))</f>
        <v>10</v>
      </c>
      <c r="BW107" s="123" cm="1">
        <f t="array" ref="BW107">INDEX($K:$P,ROW(),MATCH(BW$3,$K$2:$P$2,0))</f>
        <v>10</v>
      </c>
      <c r="BX107" s="123" cm="1">
        <f t="array" ref="BX107">INDEX($K:$P,ROW(),MATCH(BX$3,$K$2:$P$2,0))</f>
        <v>10</v>
      </c>
      <c r="BY107" s="123" cm="1">
        <f t="array" ref="BY107">INDEX($K:$P,ROW(),MATCH(BY$3,$K$2:$P$2,0))</f>
        <v>10</v>
      </c>
      <c r="BZ107" s="123" cm="1">
        <f t="array" ref="BZ107">INDEX($K:$P,ROW(),MATCH(BZ$3,$K$2:$P$2,0))</f>
        <v>10</v>
      </c>
      <c r="CA107" s="123" cm="1">
        <f t="array" ref="CA107">INDEX($K:$P,ROW(),MATCH(CA$3,$K$2:$P$2,0))</f>
        <v>10</v>
      </c>
      <c r="CB107" s="123" cm="1">
        <f t="array" ref="CB107">INDEX($K:$P,ROW(),MATCH(CB$3,$K$2:$P$2,0))</f>
        <v>10</v>
      </c>
      <c r="CC107" s="123" cm="1">
        <f t="array" ref="CC107">INDEX($K:$P,ROW(),MATCH(CC$3,$K$2:$P$2,0))</f>
        <v>10</v>
      </c>
      <c r="CD107" s="123" cm="1">
        <f t="array" ref="CD107">INDEX($K:$P,ROW(),MATCH(CD$3,$K$2:$P$2,0))</f>
        <v>10</v>
      </c>
      <c r="CE107" s="123" cm="1">
        <f t="array" ref="CE107">INDEX($K:$P,ROW(),MATCH(CE$3,$K$2:$P$2,0))</f>
        <v>10</v>
      </c>
      <c r="CF107" s="123" cm="1">
        <f t="array" ref="CF107">INDEX($K:$P,ROW(),MATCH(CF$3,$K$2:$P$2,0))</f>
        <v>10</v>
      </c>
      <c r="CG107" s="123" cm="1">
        <f t="array" ref="CG107">INDEX($K:$P,ROW(),MATCH(CG$3,$K$2:$P$2,0))</f>
        <v>10</v>
      </c>
      <c r="CH107" s="123" cm="1">
        <f t="array" ref="CH107">INDEX($K:$P,ROW(),MATCH(CH$3,$K$2:$P$2,0))</f>
        <v>10</v>
      </c>
      <c r="CI107" s="123" cm="1">
        <f t="array" ref="CI107">INDEX($K:$P,ROW(),MATCH(CI$3,$K$2:$P$2,0))</f>
        <v>10</v>
      </c>
      <c r="CJ107" s="123" cm="1">
        <f t="array" ref="CJ107">INDEX($K:$P,ROW(),MATCH(CJ$3,$K$2:$P$2,0))</f>
        <v>10</v>
      </c>
      <c r="CK107" s="123" cm="1">
        <f t="array" ref="CK107">INDEX($K:$P,ROW(),MATCH(CK$3,$K$2:$P$2,0))</f>
        <v>10</v>
      </c>
      <c r="CL107" s="123" cm="1">
        <f t="array" ref="CL107">INDEX($K:$P,ROW(),MATCH(CL$3,$K$2:$P$2,0))</f>
        <v>10</v>
      </c>
      <c r="CN107" s="60"/>
      <c r="CO107" s="123" t="e" cm="1">
        <f t="array" ref="CO107">INDEX($K:$P,ROW(),MATCH(CO$3,$K$2:$P$2,0))</f>
        <v>#N/A</v>
      </c>
      <c r="CP107" s="123" t="e" cm="1">
        <f t="array" ref="CP107">INDEX($K:$P,ROW(),MATCH(CP$3,$K$2:$P$2,0))</f>
        <v>#N/A</v>
      </c>
      <c r="CQ107" s="123" t="e" cm="1">
        <f t="array" ref="CQ107">INDEX($K:$P,ROW(),MATCH(CQ$3,$K$2:$P$2,0))</f>
        <v>#N/A</v>
      </c>
      <c r="CR107" s="123" t="e" cm="1">
        <f t="array" ref="CR107">INDEX($K:$P,ROW(),MATCH(CR$3,$K$2:$P$2,0))</f>
        <v>#N/A</v>
      </c>
      <c r="CS107" s="123" t="e" cm="1">
        <f t="array" ref="CS107">INDEX($K:$P,ROW(),MATCH(CS$3,$K$2:$P$2,0))</f>
        <v>#N/A</v>
      </c>
      <c r="CT107" s="123" t="e" cm="1">
        <f t="array" ref="CT107">INDEX($K:$P,ROW(),MATCH(CT$3,$K$2:$P$2,0))</f>
        <v>#N/A</v>
      </c>
      <c r="CU107" s="123" t="e" cm="1">
        <f t="array" ref="CU107">INDEX($K:$P,ROW(),MATCH(CU$3,$K$2:$P$2,0))</f>
        <v>#N/A</v>
      </c>
      <c r="CV107" s="123" t="e" cm="1">
        <f t="array" ref="CV107">INDEX($K:$P,ROW(),MATCH(CV$3,$K$2:$P$2,0))</f>
        <v>#N/A</v>
      </c>
      <c r="CW107" s="123" t="e" cm="1">
        <f t="array" ref="CW107">INDEX($K:$P,ROW(),MATCH(CW$3,$K$2:$P$2,0))</f>
        <v>#N/A</v>
      </c>
      <c r="CX107" s="123" t="e" cm="1">
        <f t="array" ref="CX107">INDEX($K:$P,ROW(),MATCH(CX$3,$K$2:$P$2,0))</f>
        <v>#N/A</v>
      </c>
      <c r="CY107" s="123" t="e" cm="1">
        <f t="array" ref="CY107">INDEX($K:$P,ROW(),MATCH(CY$3,$K$2:$P$2,0))</f>
        <v>#N/A</v>
      </c>
      <c r="CZ107" s="123" t="e" cm="1">
        <f t="array" ref="CZ107">INDEX($K:$P,ROW(),MATCH(CZ$3,$K$2:$P$2,0))</f>
        <v>#N/A</v>
      </c>
      <c r="DA107" s="123" t="e" cm="1">
        <f t="array" ref="DA107">INDEX($K:$P,ROW(),MATCH(DA$3,$K$2:$P$2,0))</f>
        <v>#N/A</v>
      </c>
      <c r="DB107" s="123" t="e" cm="1">
        <f t="array" ref="DB107">INDEX($K:$P,ROW(),MATCH(DB$3,$K$2:$P$2,0))</f>
        <v>#N/A</v>
      </c>
      <c r="DC107" s="123" t="e" cm="1">
        <f t="array" ref="DC107">INDEX($K:$P,ROW(),MATCH(DC$3,$K$2:$P$2,0))</f>
        <v>#N/A</v>
      </c>
      <c r="DD107" s="123" t="e" cm="1">
        <f t="array" ref="DD107">INDEX($K:$P,ROW(),MATCH(DD$3,$K$2:$P$2,0))</f>
        <v>#N/A</v>
      </c>
      <c r="DE107" s="123" t="e" cm="1">
        <f t="array" ref="DE107">INDEX($K:$P,ROW(),MATCH(DE$3,$K$2:$P$2,0))</f>
        <v>#N/A</v>
      </c>
      <c r="DF107" s="123" t="e" cm="1">
        <f t="array" ref="DF107">INDEX($K:$P,ROW(),MATCH(DF$3,$K$2:$P$2,0))</f>
        <v>#N/A</v>
      </c>
      <c r="DG107" s="123" t="e" cm="1">
        <f t="array" ref="DG107">INDEX($K:$P,ROW(),MATCH(DG$3,$K$2:$P$2,0))</f>
        <v>#N/A</v>
      </c>
      <c r="DH107" s="123" t="e" cm="1">
        <f t="array" ref="DH107">INDEX($K:$P,ROW(),MATCH(DH$3,$K$2:$P$2,0))</f>
        <v>#N/A</v>
      </c>
      <c r="DI107" s="123" t="e" cm="1">
        <f t="array" ref="DI107">INDEX($K:$P,ROW(),MATCH(DI$3,$K$2:$P$2,0))</f>
        <v>#N/A</v>
      </c>
      <c r="DJ107" s="123" t="e" cm="1">
        <f t="array" ref="DJ107">INDEX($K:$P,ROW(),MATCH(DJ$3,$K$2:$P$2,0))</f>
        <v>#N/A</v>
      </c>
      <c r="DK107" s="123" t="e" cm="1">
        <f t="array" ref="DK107">INDEX($K:$P,ROW(),MATCH(DK$3,$K$2:$P$2,0))</f>
        <v>#N/A</v>
      </c>
      <c r="DL107" s="123" t="e" cm="1">
        <f t="array" ref="DL107">INDEX($K:$P,ROW(),MATCH(DL$3,$K$2:$P$2,0))</f>
        <v>#N/A</v>
      </c>
    </row>
    <row r="108" spans="1:116" x14ac:dyDescent="0.35">
      <c r="B108" t="str">
        <f>E108</f>
        <v>108 AD-EV</v>
      </c>
      <c r="D108" t="s">
        <v>259</v>
      </c>
      <c r="E108" s="8" t="str">
        <f t="shared" ref="E108" si="86">ROW()&amp;" "&amp;D108</f>
        <v>108 AD-EV</v>
      </c>
      <c r="G108" s="129" t="str">
        <f ca="1">OFFSET(G108,ROW(G118)-ROW(G108),0)</f>
        <v># of assets</v>
      </c>
      <c r="H108" s="31"/>
      <c r="I108" s="73"/>
      <c r="J108" s="73"/>
      <c r="K108" s="38">
        <f t="shared" ref="K108:P108" si="87">SUMIF($3:$3,K$2,108:108)</f>
        <v>10000</v>
      </c>
      <c r="L108" s="32">
        <f t="shared" si="87"/>
        <v>20000</v>
      </c>
      <c r="M108" s="38">
        <f t="shared" si="87"/>
        <v>20000</v>
      </c>
      <c r="N108" s="38">
        <f t="shared" si="87"/>
        <v>20000</v>
      </c>
      <c r="O108" s="38">
        <f t="shared" si="87"/>
        <v>20000</v>
      </c>
      <c r="P108" s="38">
        <f t="shared" si="87"/>
        <v>20000</v>
      </c>
      <c r="R108" s="38"/>
      <c r="S108" s="38">
        <f>-S106/S107</f>
        <v>833.33333333333337</v>
      </c>
      <c r="T108" s="38">
        <f t="shared" ref="T108:CE108" si="88">-T106/T107</f>
        <v>833.33333333333337</v>
      </c>
      <c r="U108" s="38">
        <f t="shared" si="88"/>
        <v>833.33333333333337</v>
      </c>
      <c r="V108" s="38">
        <f t="shared" si="88"/>
        <v>833.33333333333337</v>
      </c>
      <c r="W108" s="38">
        <f t="shared" si="88"/>
        <v>833.33333333333337</v>
      </c>
      <c r="X108" s="38">
        <f t="shared" si="88"/>
        <v>833.33333333333337</v>
      </c>
      <c r="Y108" s="38">
        <f t="shared" si="88"/>
        <v>833.33333333333337</v>
      </c>
      <c r="Z108" s="38">
        <f t="shared" si="88"/>
        <v>833.33333333333337</v>
      </c>
      <c r="AA108" s="38">
        <f t="shared" si="88"/>
        <v>833.33333333333337</v>
      </c>
      <c r="AB108" s="38">
        <f t="shared" si="88"/>
        <v>833.33333333333337</v>
      </c>
      <c r="AC108" s="38">
        <f t="shared" si="88"/>
        <v>833.33333333333337</v>
      </c>
      <c r="AD108" s="38">
        <f t="shared" si="88"/>
        <v>833.33333333333337</v>
      </c>
      <c r="AE108" s="38">
        <f t="shared" si="88"/>
        <v>1666.6666666666667</v>
      </c>
      <c r="AF108" s="38">
        <f t="shared" si="88"/>
        <v>1666.6666666666667</v>
      </c>
      <c r="AG108" s="38">
        <f t="shared" si="88"/>
        <v>1666.6666666666667</v>
      </c>
      <c r="AH108" s="38">
        <f t="shared" si="88"/>
        <v>1666.6666666666667</v>
      </c>
      <c r="AI108" s="38">
        <f t="shared" si="88"/>
        <v>1666.6666666666667</v>
      </c>
      <c r="AJ108" s="38">
        <f t="shared" si="88"/>
        <v>1666.6666666666667</v>
      </c>
      <c r="AK108" s="38">
        <f t="shared" si="88"/>
        <v>1666.6666666666667</v>
      </c>
      <c r="AL108" s="38">
        <f t="shared" si="88"/>
        <v>1666.6666666666667</v>
      </c>
      <c r="AM108" s="38">
        <f t="shared" si="88"/>
        <v>1666.6666666666667</v>
      </c>
      <c r="AN108" s="38">
        <f t="shared" si="88"/>
        <v>1666.6666666666667</v>
      </c>
      <c r="AO108" s="38">
        <f t="shared" si="88"/>
        <v>1666.6666666666667</v>
      </c>
      <c r="AP108" s="38">
        <f t="shared" si="88"/>
        <v>1666.6666666666667</v>
      </c>
      <c r="AQ108" s="38">
        <f t="shared" si="88"/>
        <v>1666.6666666666667</v>
      </c>
      <c r="AR108" s="38">
        <f t="shared" si="88"/>
        <v>1666.6666666666667</v>
      </c>
      <c r="AS108" s="38">
        <f t="shared" si="88"/>
        <v>1666.6666666666667</v>
      </c>
      <c r="AT108" s="38">
        <f t="shared" si="88"/>
        <v>1666.6666666666667</v>
      </c>
      <c r="AU108" s="38">
        <f t="shared" si="88"/>
        <v>1666.6666666666667</v>
      </c>
      <c r="AV108" s="38">
        <f t="shared" si="88"/>
        <v>1666.6666666666667</v>
      </c>
      <c r="AW108" s="38">
        <f t="shared" si="88"/>
        <v>1666.6666666666667</v>
      </c>
      <c r="AX108" s="38">
        <f t="shared" si="88"/>
        <v>1666.6666666666667</v>
      </c>
      <c r="AY108" s="38">
        <f t="shared" si="88"/>
        <v>1666.6666666666667</v>
      </c>
      <c r="AZ108" s="38">
        <f t="shared" si="88"/>
        <v>1666.6666666666667</v>
      </c>
      <c r="BA108" s="38">
        <f t="shared" si="88"/>
        <v>1666.6666666666667</v>
      </c>
      <c r="BB108" s="38">
        <f t="shared" si="88"/>
        <v>1666.6666666666667</v>
      </c>
      <c r="BC108" s="38">
        <f t="shared" si="88"/>
        <v>1666.6666666666667</v>
      </c>
      <c r="BD108" s="38">
        <f t="shared" si="88"/>
        <v>1666.6666666666667</v>
      </c>
      <c r="BE108" s="38">
        <f t="shared" si="88"/>
        <v>1666.6666666666667</v>
      </c>
      <c r="BF108" s="38">
        <f t="shared" si="88"/>
        <v>1666.6666666666667</v>
      </c>
      <c r="BG108" s="38">
        <f t="shared" si="88"/>
        <v>1666.6666666666667</v>
      </c>
      <c r="BH108" s="38">
        <f t="shared" si="88"/>
        <v>1666.6666666666667</v>
      </c>
      <c r="BI108" s="38">
        <f t="shared" si="88"/>
        <v>1666.6666666666667</v>
      </c>
      <c r="BJ108" s="38">
        <f t="shared" si="88"/>
        <v>1666.6666666666667</v>
      </c>
      <c r="BK108" s="38">
        <f t="shared" si="88"/>
        <v>1666.6666666666667</v>
      </c>
      <c r="BL108" s="38">
        <f t="shared" si="88"/>
        <v>1666.6666666666667</v>
      </c>
      <c r="BM108" s="38">
        <f t="shared" si="88"/>
        <v>1666.6666666666667</v>
      </c>
      <c r="BN108" s="38">
        <f t="shared" si="88"/>
        <v>1666.6666666666667</v>
      </c>
      <c r="BO108" s="38">
        <f t="shared" si="88"/>
        <v>1666.6666666666667</v>
      </c>
      <c r="BP108" s="38">
        <f t="shared" si="88"/>
        <v>1666.6666666666667</v>
      </c>
      <c r="BQ108" s="38">
        <f t="shared" si="88"/>
        <v>1666.6666666666667</v>
      </c>
      <c r="BR108" s="38">
        <f t="shared" si="88"/>
        <v>1666.6666666666667</v>
      </c>
      <c r="BS108" s="38">
        <f t="shared" si="88"/>
        <v>1666.6666666666667</v>
      </c>
      <c r="BT108" s="38">
        <f t="shared" si="88"/>
        <v>1666.6666666666667</v>
      </c>
      <c r="BU108" s="38">
        <f t="shared" si="88"/>
        <v>1666.6666666666667</v>
      </c>
      <c r="BV108" s="38">
        <f t="shared" si="88"/>
        <v>1666.6666666666667</v>
      </c>
      <c r="BW108" s="38">
        <f t="shared" si="88"/>
        <v>1666.6666666666667</v>
      </c>
      <c r="BX108" s="38">
        <f t="shared" si="88"/>
        <v>1666.6666666666667</v>
      </c>
      <c r="BY108" s="38">
        <f t="shared" si="88"/>
        <v>1666.6666666666667</v>
      </c>
      <c r="BZ108" s="38">
        <f t="shared" si="88"/>
        <v>1666.6666666666667</v>
      </c>
      <c r="CA108" s="38">
        <f t="shared" si="88"/>
        <v>1666.6666666666667</v>
      </c>
      <c r="CB108" s="38">
        <f t="shared" si="88"/>
        <v>1666.6666666666667</v>
      </c>
      <c r="CC108" s="38">
        <f t="shared" si="88"/>
        <v>1666.6666666666667</v>
      </c>
      <c r="CD108" s="38">
        <f t="shared" si="88"/>
        <v>1666.6666666666667</v>
      </c>
      <c r="CE108" s="38">
        <f t="shared" si="88"/>
        <v>1666.6666666666667</v>
      </c>
      <c r="CF108" s="38">
        <f t="shared" ref="CF108:DL108" si="89">-CF106/CF107</f>
        <v>1666.6666666666667</v>
      </c>
      <c r="CG108" s="38">
        <f t="shared" si="89"/>
        <v>1666.6666666666667</v>
      </c>
      <c r="CH108" s="38">
        <f t="shared" si="89"/>
        <v>1666.6666666666667</v>
      </c>
      <c r="CI108" s="38">
        <f t="shared" si="89"/>
        <v>1666.6666666666667</v>
      </c>
      <c r="CJ108" s="38">
        <f t="shared" si="89"/>
        <v>1666.6666666666667</v>
      </c>
      <c r="CK108" s="38">
        <f t="shared" si="89"/>
        <v>1666.6666666666667</v>
      </c>
      <c r="CL108" s="38">
        <f t="shared" si="89"/>
        <v>1666.6666666666667</v>
      </c>
      <c r="CM108" s="38" t="e">
        <f t="shared" si="89"/>
        <v>#DIV/0!</v>
      </c>
      <c r="CN108" s="38" t="e">
        <f t="shared" si="89"/>
        <v>#DIV/0!</v>
      </c>
      <c r="CO108" s="38" t="e">
        <f t="shared" si="89"/>
        <v>#N/A</v>
      </c>
      <c r="CP108" s="38" t="e">
        <f t="shared" si="89"/>
        <v>#N/A</v>
      </c>
      <c r="CQ108" s="38" t="e">
        <f t="shared" si="89"/>
        <v>#N/A</v>
      </c>
      <c r="CR108" s="38" t="e">
        <f t="shared" si="89"/>
        <v>#N/A</v>
      </c>
      <c r="CS108" s="38" t="e">
        <f t="shared" si="89"/>
        <v>#N/A</v>
      </c>
      <c r="CT108" s="38" t="e">
        <f t="shared" si="89"/>
        <v>#N/A</v>
      </c>
      <c r="CU108" s="38" t="e">
        <f t="shared" si="89"/>
        <v>#N/A</v>
      </c>
      <c r="CV108" s="38" t="e">
        <f t="shared" si="89"/>
        <v>#N/A</v>
      </c>
      <c r="CW108" s="38" t="e">
        <f t="shared" si="89"/>
        <v>#N/A</v>
      </c>
      <c r="CX108" s="38" t="e">
        <f t="shared" si="89"/>
        <v>#N/A</v>
      </c>
      <c r="CY108" s="38" t="e">
        <f t="shared" si="89"/>
        <v>#N/A</v>
      </c>
      <c r="CZ108" s="38" t="e">
        <f t="shared" si="89"/>
        <v>#N/A</v>
      </c>
      <c r="DA108" s="38" t="e">
        <f t="shared" si="89"/>
        <v>#N/A</v>
      </c>
      <c r="DB108" s="38" t="e">
        <f t="shared" si="89"/>
        <v>#N/A</v>
      </c>
      <c r="DC108" s="38" t="e">
        <f t="shared" si="89"/>
        <v>#N/A</v>
      </c>
      <c r="DD108" s="38" t="e">
        <f t="shared" si="89"/>
        <v>#N/A</v>
      </c>
      <c r="DE108" s="38" t="e">
        <f t="shared" si="89"/>
        <v>#N/A</v>
      </c>
      <c r="DF108" s="38" t="e">
        <f t="shared" si="89"/>
        <v>#N/A</v>
      </c>
      <c r="DG108" s="38" t="e">
        <f t="shared" si="89"/>
        <v>#N/A</v>
      </c>
      <c r="DH108" s="38" t="e">
        <f t="shared" si="89"/>
        <v>#N/A</v>
      </c>
      <c r="DI108" s="38" t="e">
        <f t="shared" si="89"/>
        <v>#N/A</v>
      </c>
      <c r="DJ108" s="38" t="e">
        <f t="shared" si="89"/>
        <v>#N/A</v>
      </c>
      <c r="DK108" s="38" t="e">
        <f t="shared" si="89"/>
        <v>#N/A</v>
      </c>
      <c r="DL108" s="38" t="e">
        <f t="shared" si="89"/>
        <v>#N/A</v>
      </c>
    </row>
    <row r="109" spans="1:116" x14ac:dyDescent="0.35">
      <c r="B109" t="s">
        <v>332</v>
      </c>
      <c r="D109" t="s">
        <v>259</v>
      </c>
      <c r="E109" s="8" t="str">
        <f t="shared" si="85"/>
        <v>109 AD-EV</v>
      </c>
      <c r="G109" s="191" t="str">
        <f>IFERROR(SUBSTITUTE(TRIM(LEFT(G105,SEARCH("-",G105)-1)),":",""),SUBSTITUTE(G105,":",""))</f>
        <v xml:space="preserve">Ad driven revenue </v>
      </c>
      <c r="H109" s="31"/>
      <c r="I109" s="73"/>
      <c r="J109" s="73"/>
      <c r="K109" s="58"/>
      <c r="L109" s="58"/>
      <c r="M109" s="58"/>
      <c r="N109" s="58"/>
      <c r="O109" s="58"/>
      <c r="P109" s="58"/>
      <c r="R109" s="33"/>
      <c r="S109" s="33"/>
      <c r="T109" s="33"/>
      <c r="U109" s="33"/>
      <c r="V109" s="33"/>
      <c r="W109" s="33"/>
      <c r="X109" s="33"/>
      <c r="Y109" s="33"/>
      <c r="Z109" s="33"/>
      <c r="AA109" s="33"/>
      <c r="AB109" s="33"/>
      <c r="AC109" s="33"/>
      <c r="AD109" s="33"/>
      <c r="AE109" s="33"/>
      <c r="AF109" s="33"/>
      <c r="AG109" s="33"/>
      <c r="AH109" s="33"/>
      <c r="AI109" s="33"/>
      <c r="AJ109" s="33"/>
      <c r="AK109" s="33"/>
      <c r="AL109" s="33"/>
      <c r="AM109" s="33"/>
      <c r="AN109" s="33"/>
      <c r="AO109" s="33"/>
      <c r="AP109" s="33"/>
      <c r="AQ109" s="33"/>
      <c r="AR109" s="33"/>
      <c r="AS109" s="33"/>
      <c r="AT109" s="33"/>
      <c r="AU109" s="33"/>
      <c r="AV109" s="33"/>
      <c r="AW109" s="33"/>
      <c r="AX109" s="33"/>
      <c r="AY109" s="33"/>
      <c r="AZ109" s="33"/>
      <c r="BA109" s="33"/>
      <c r="BB109" s="33"/>
      <c r="BC109" s="33"/>
      <c r="BD109" s="33"/>
      <c r="BE109" s="33"/>
      <c r="BF109" s="33"/>
      <c r="BG109" s="33"/>
      <c r="BH109" s="33"/>
      <c r="BI109" s="33"/>
      <c r="BJ109" s="33"/>
      <c r="BK109" s="33"/>
      <c r="BL109" s="33"/>
      <c r="BM109" s="33"/>
      <c r="BN109" s="33"/>
      <c r="BO109" s="33"/>
      <c r="BP109" s="33"/>
      <c r="BQ109" s="33"/>
      <c r="BR109" s="33"/>
      <c r="BS109" s="33"/>
      <c r="BT109" s="33"/>
      <c r="BU109" s="33"/>
      <c r="BV109" s="33"/>
      <c r="BW109" s="33"/>
      <c r="BX109" s="33"/>
      <c r="BY109" s="33"/>
      <c r="BZ109" s="33"/>
      <c r="CA109" s="33"/>
      <c r="CB109" s="33"/>
      <c r="CC109" s="33"/>
      <c r="CD109" s="33"/>
      <c r="CE109" s="33"/>
      <c r="CF109" s="33"/>
      <c r="CG109" s="33"/>
      <c r="CH109" s="33"/>
      <c r="CI109" s="33"/>
      <c r="CJ109" s="33"/>
      <c r="CK109" s="33"/>
      <c r="CL109" s="33"/>
      <c r="CN109" s="73"/>
      <c r="CO109" s="33"/>
      <c r="CP109" s="33"/>
      <c r="CQ109" s="33"/>
      <c r="CR109" s="33"/>
      <c r="CS109" s="33"/>
      <c r="CT109" s="33"/>
      <c r="CU109" s="33"/>
      <c r="CV109" s="33"/>
      <c r="CW109" s="33"/>
      <c r="CX109" s="33"/>
      <c r="CY109" s="33"/>
      <c r="CZ109" s="33"/>
      <c r="DA109" s="33"/>
      <c r="DB109" s="33"/>
      <c r="DC109" s="33"/>
      <c r="DD109" s="33"/>
      <c r="DE109" s="33"/>
      <c r="DF109" s="33"/>
      <c r="DG109" s="33"/>
      <c r="DH109" s="33"/>
      <c r="DI109" s="33"/>
      <c r="DJ109" s="33"/>
      <c r="DK109" s="33"/>
      <c r="DL109" s="33"/>
    </row>
    <row r="110" spans="1:116" x14ac:dyDescent="0.35">
      <c r="B110" t="s">
        <v>332</v>
      </c>
      <c r="D110" t="s">
        <v>259</v>
      </c>
      <c r="E110" s="8" t="str">
        <f t="shared" ref="E110" si="90">ROW()&amp;" "&amp;D110</f>
        <v>110 AD-EV</v>
      </c>
      <c r="G110" s="241" t="str">
        <f>IFERROR(SUBSTITUTE(TRIM(MID(G105, SEARCH("-", G105) + 1, LEN(G105))),":",""),"no unit")</f>
        <v>no unit</v>
      </c>
      <c r="H110" s="31"/>
      <c r="I110" s="73"/>
      <c r="J110" s="73"/>
      <c r="K110" s="58"/>
      <c r="L110" s="58"/>
      <c r="M110" s="58"/>
      <c r="N110" s="58"/>
      <c r="O110" s="58"/>
      <c r="P110" s="58"/>
      <c r="R110" s="33"/>
      <c r="S110" s="33"/>
      <c r="T110" s="33"/>
      <c r="U110" s="33"/>
      <c r="V110" s="33"/>
      <c r="W110" s="33"/>
      <c r="X110" s="33"/>
      <c r="Y110" s="33"/>
      <c r="Z110" s="33"/>
      <c r="AA110" s="33"/>
      <c r="AB110" s="33"/>
      <c r="AC110" s="33"/>
      <c r="AD110" s="33"/>
      <c r="AE110" s="33"/>
      <c r="AF110" s="33"/>
      <c r="AG110" s="33"/>
      <c r="AH110" s="33"/>
      <c r="AI110" s="33"/>
      <c r="AJ110" s="33"/>
      <c r="AK110" s="33"/>
      <c r="AL110" s="33"/>
      <c r="AM110" s="33"/>
      <c r="AN110" s="33"/>
      <c r="AO110" s="33"/>
      <c r="AP110" s="33"/>
      <c r="AQ110" s="33"/>
      <c r="AR110" s="33"/>
      <c r="AS110" s="33"/>
      <c r="AT110" s="33"/>
      <c r="AU110" s="33"/>
      <c r="AV110" s="33"/>
      <c r="AW110" s="33"/>
      <c r="AX110" s="33"/>
      <c r="AY110" s="33"/>
      <c r="AZ110" s="33"/>
      <c r="BA110" s="33"/>
      <c r="BB110" s="33"/>
      <c r="BC110" s="33"/>
      <c r="BD110" s="33"/>
      <c r="BE110" s="33"/>
      <c r="BF110" s="33"/>
      <c r="BG110" s="33"/>
      <c r="BH110" s="33"/>
      <c r="BI110" s="33"/>
      <c r="BJ110" s="33"/>
      <c r="BK110" s="33"/>
      <c r="BL110" s="33"/>
      <c r="BM110" s="33"/>
      <c r="BN110" s="33"/>
      <c r="BO110" s="33"/>
      <c r="BP110" s="33"/>
      <c r="BQ110" s="33"/>
      <c r="BR110" s="33"/>
      <c r="BS110" s="33"/>
      <c r="BT110" s="33"/>
      <c r="BU110" s="33"/>
      <c r="BV110" s="33"/>
      <c r="BW110" s="33"/>
      <c r="BX110" s="33"/>
      <c r="BY110" s="33"/>
      <c r="BZ110" s="33"/>
      <c r="CA110" s="33"/>
      <c r="CB110" s="33"/>
      <c r="CC110" s="33"/>
      <c r="CD110" s="33"/>
      <c r="CE110" s="33"/>
      <c r="CF110" s="33"/>
      <c r="CG110" s="33"/>
      <c r="CH110" s="33"/>
      <c r="CI110" s="33"/>
      <c r="CJ110" s="33"/>
      <c r="CK110" s="33"/>
      <c r="CL110" s="33"/>
      <c r="CN110" s="73"/>
      <c r="CO110" s="33"/>
      <c r="CP110" s="33"/>
      <c r="CQ110" s="33"/>
      <c r="CR110" s="33"/>
      <c r="CS110" s="33"/>
      <c r="CT110" s="33"/>
      <c r="CU110" s="33"/>
      <c r="CV110" s="33"/>
      <c r="CW110" s="33"/>
      <c r="CX110" s="33"/>
      <c r="CY110" s="33"/>
      <c r="CZ110" s="33"/>
      <c r="DA110" s="33"/>
      <c r="DB110" s="33"/>
      <c r="DC110" s="33"/>
      <c r="DD110" s="33"/>
      <c r="DE110" s="33"/>
      <c r="DF110" s="33"/>
      <c r="DG110" s="33"/>
      <c r="DH110" s="33"/>
      <c r="DI110" s="33"/>
      <c r="DJ110" s="33"/>
      <c r="DK110" s="33"/>
      <c r="DL110" s="33"/>
    </row>
    <row r="111" spans="1:116" x14ac:dyDescent="0.35">
      <c r="B111" t="s">
        <v>332</v>
      </c>
      <c r="D111" t="s">
        <v>259</v>
      </c>
      <c r="E111" s="8" t="str">
        <f t="shared" si="85"/>
        <v>111 AD-EV</v>
      </c>
      <c r="G111" s="191" t="s">
        <v>334</v>
      </c>
      <c r="H111" s="31"/>
      <c r="I111" s="73"/>
      <c r="J111" s="73"/>
      <c r="K111" s="58"/>
      <c r="L111" s="58"/>
      <c r="M111" s="58"/>
      <c r="N111" s="58"/>
      <c r="O111" s="58"/>
      <c r="P111" s="58"/>
      <c r="R111" s="33"/>
      <c r="S111" s="33"/>
      <c r="T111" s="33"/>
      <c r="U111" s="33"/>
      <c r="V111" s="33"/>
      <c r="W111" s="33"/>
      <c r="X111" s="33"/>
      <c r="Y111" s="33"/>
      <c r="Z111" s="33"/>
      <c r="AA111" s="33"/>
      <c r="AB111" s="33"/>
      <c r="AC111" s="33"/>
      <c r="AD111" s="33"/>
      <c r="AE111" s="33"/>
      <c r="AF111" s="33"/>
      <c r="AG111" s="33"/>
      <c r="AH111" s="33"/>
      <c r="AI111" s="33"/>
      <c r="AJ111" s="33"/>
      <c r="AK111" s="33"/>
      <c r="AL111" s="33"/>
      <c r="AM111" s="33"/>
      <c r="AN111" s="33"/>
      <c r="AO111" s="33"/>
      <c r="AP111" s="33"/>
      <c r="AQ111" s="33"/>
      <c r="AR111" s="33"/>
      <c r="AS111" s="33"/>
      <c r="AT111" s="33"/>
      <c r="AU111" s="33"/>
      <c r="AV111" s="33"/>
      <c r="AW111" s="33"/>
      <c r="AX111" s="33"/>
      <c r="AY111" s="33"/>
      <c r="AZ111" s="33"/>
      <c r="BA111" s="33"/>
      <c r="BB111" s="33"/>
      <c r="BC111" s="33"/>
      <c r="BD111" s="33"/>
      <c r="BE111" s="33"/>
      <c r="BF111" s="33"/>
      <c r="BG111" s="33"/>
      <c r="BH111" s="33"/>
      <c r="BI111" s="33"/>
      <c r="BJ111" s="33"/>
      <c r="BK111" s="33"/>
      <c r="BL111" s="33"/>
      <c r="BM111" s="33"/>
      <c r="BN111" s="33"/>
      <c r="BO111" s="33"/>
      <c r="BP111" s="33"/>
      <c r="BQ111" s="33"/>
      <c r="BR111" s="33"/>
      <c r="BS111" s="33"/>
      <c r="BT111" s="33"/>
      <c r="BU111" s="33"/>
      <c r="BV111" s="33"/>
      <c r="BW111" s="33"/>
      <c r="BX111" s="33"/>
      <c r="BY111" s="33"/>
      <c r="BZ111" s="33"/>
      <c r="CA111" s="33"/>
      <c r="CB111" s="33"/>
      <c r="CC111" s="33"/>
      <c r="CD111" s="33"/>
      <c r="CE111" s="33"/>
      <c r="CF111" s="33"/>
      <c r="CG111" s="33"/>
      <c r="CH111" s="33"/>
      <c r="CI111" s="33"/>
      <c r="CJ111" s="33"/>
      <c r="CK111" s="33"/>
      <c r="CL111" s="33"/>
      <c r="CN111" s="73"/>
      <c r="CO111" s="33"/>
      <c r="CP111" s="33"/>
      <c r="CQ111" s="33"/>
      <c r="CR111" s="33"/>
      <c r="CS111" s="33"/>
      <c r="CT111" s="33"/>
      <c r="CU111" s="33"/>
      <c r="CV111" s="33"/>
      <c r="CW111" s="33"/>
      <c r="CX111" s="33"/>
      <c r="CY111" s="33"/>
      <c r="CZ111" s="33"/>
      <c r="DA111" s="33"/>
      <c r="DB111" s="33"/>
      <c r="DC111" s="33"/>
      <c r="DD111" s="33"/>
      <c r="DE111" s="33"/>
      <c r="DF111" s="33"/>
      <c r="DG111" s="33"/>
      <c r="DH111" s="33"/>
      <c r="DI111" s="33"/>
      <c r="DJ111" s="33"/>
      <c r="DK111" s="33"/>
      <c r="DL111" s="33"/>
    </row>
    <row r="112" spans="1:116" x14ac:dyDescent="0.35">
      <c r="B112" t="s">
        <v>332</v>
      </c>
      <c r="D112" t="s">
        <v>259</v>
      </c>
      <c r="E112" s="8" t="str">
        <f t="shared" si="85"/>
        <v>112 AD-EV</v>
      </c>
      <c r="G112" s="136" t="s">
        <v>333</v>
      </c>
      <c r="H112" s="31"/>
      <c r="I112" s="73"/>
      <c r="J112" s="73"/>
      <c r="K112" s="58"/>
      <c r="L112" s="58"/>
      <c r="M112" s="58"/>
      <c r="N112" s="58"/>
      <c r="O112" s="58"/>
      <c r="P112" s="58"/>
      <c r="R112" s="33"/>
      <c r="S112" s="203" t="str">
        <f>ADDRESS(ROW(S108),COLUMN(S108),2)</f>
        <v>S$108</v>
      </c>
      <c r="T112" s="203" t="str">
        <f t="shared" ref="T112:CE112" si="91">ADDRESS(ROW(T108),COLUMN(T108),2)</f>
        <v>T$108</v>
      </c>
      <c r="U112" s="203" t="str">
        <f t="shared" si="91"/>
        <v>U$108</v>
      </c>
      <c r="V112" s="203" t="str">
        <f t="shared" si="91"/>
        <v>V$108</v>
      </c>
      <c r="W112" s="203" t="str">
        <f t="shared" si="91"/>
        <v>W$108</v>
      </c>
      <c r="X112" s="203" t="str">
        <f t="shared" si="91"/>
        <v>X$108</v>
      </c>
      <c r="Y112" s="203" t="str">
        <f t="shared" si="91"/>
        <v>Y$108</v>
      </c>
      <c r="Z112" s="203" t="str">
        <f t="shared" si="91"/>
        <v>Z$108</v>
      </c>
      <c r="AA112" s="203" t="str">
        <f t="shared" si="91"/>
        <v>AA$108</v>
      </c>
      <c r="AB112" s="203" t="str">
        <f t="shared" si="91"/>
        <v>AB$108</v>
      </c>
      <c r="AC112" s="203" t="str">
        <f t="shared" si="91"/>
        <v>AC$108</v>
      </c>
      <c r="AD112" s="203" t="str">
        <f t="shared" si="91"/>
        <v>AD$108</v>
      </c>
      <c r="AE112" s="203" t="str">
        <f t="shared" si="91"/>
        <v>AE$108</v>
      </c>
      <c r="AF112" s="203" t="str">
        <f t="shared" si="91"/>
        <v>AF$108</v>
      </c>
      <c r="AG112" s="203" t="str">
        <f t="shared" si="91"/>
        <v>AG$108</v>
      </c>
      <c r="AH112" s="203" t="str">
        <f t="shared" si="91"/>
        <v>AH$108</v>
      </c>
      <c r="AI112" s="203" t="str">
        <f t="shared" si="91"/>
        <v>AI$108</v>
      </c>
      <c r="AJ112" s="203" t="str">
        <f t="shared" si="91"/>
        <v>AJ$108</v>
      </c>
      <c r="AK112" s="203" t="str">
        <f t="shared" si="91"/>
        <v>AK$108</v>
      </c>
      <c r="AL112" s="203" t="str">
        <f t="shared" si="91"/>
        <v>AL$108</v>
      </c>
      <c r="AM112" s="203" t="str">
        <f t="shared" si="91"/>
        <v>AM$108</v>
      </c>
      <c r="AN112" s="203" t="str">
        <f t="shared" si="91"/>
        <v>AN$108</v>
      </c>
      <c r="AO112" s="203" t="str">
        <f t="shared" si="91"/>
        <v>AO$108</v>
      </c>
      <c r="AP112" s="203" t="str">
        <f t="shared" si="91"/>
        <v>AP$108</v>
      </c>
      <c r="AQ112" s="203" t="str">
        <f t="shared" si="91"/>
        <v>AQ$108</v>
      </c>
      <c r="AR112" s="203" t="str">
        <f t="shared" si="91"/>
        <v>AR$108</v>
      </c>
      <c r="AS112" s="203" t="str">
        <f t="shared" si="91"/>
        <v>AS$108</v>
      </c>
      <c r="AT112" s="203" t="str">
        <f t="shared" si="91"/>
        <v>AT$108</v>
      </c>
      <c r="AU112" s="203" t="str">
        <f t="shared" si="91"/>
        <v>AU$108</v>
      </c>
      <c r="AV112" s="203" t="str">
        <f t="shared" si="91"/>
        <v>AV$108</v>
      </c>
      <c r="AW112" s="203" t="str">
        <f t="shared" si="91"/>
        <v>AW$108</v>
      </c>
      <c r="AX112" s="203" t="str">
        <f t="shared" si="91"/>
        <v>AX$108</v>
      </c>
      <c r="AY112" s="203" t="str">
        <f t="shared" si="91"/>
        <v>AY$108</v>
      </c>
      <c r="AZ112" s="203" t="str">
        <f t="shared" si="91"/>
        <v>AZ$108</v>
      </c>
      <c r="BA112" s="203" t="str">
        <f t="shared" si="91"/>
        <v>BA$108</v>
      </c>
      <c r="BB112" s="203" t="str">
        <f t="shared" si="91"/>
        <v>BB$108</v>
      </c>
      <c r="BC112" s="203" t="str">
        <f t="shared" si="91"/>
        <v>BC$108</v>
      </c>
      <c r="BD112" s="203" t="str">
        <f t="shared" si="91"/>
        <v>BD$108</v>
      </c>
      <c r="BE112" s="203" t="str">
        <f t="shared" si="91"/>
        <v>BE$108</v>
      </c>
      <c r="BF112" s="203" t="str">
        <f t="shared" si="91"/>
        <v>BF$108</v>
      </c>
      <c r="BG112" s="203" t="str">
        <f t="shared" si="91"/>
        <v>BG$108</v>
      </c>
      <c r="BH112" s="203" t="str">
        <f t="shared" si="91"/>
        <v>BH$108</v>
      </c>
      <c r="BI112" s="203" t="str">
        <f t="shared" si="91"/>
        <v>BI$108</v>
      </c>
      <c r="BJ112" s="203" t="str">
        <f t="shared" si="91"/>
        <v>BJ$108</v>
      </c>
      <c r="BK112" s="203" t="str">
        <f t="shared" si="91"/>
        <v>BK$108</v>
      </c>
      <c r="BL112" s="203" t="str">
        <f t="shared" si="91"/>
        <v>BL$108</v>
      </c>
      <c r="BM112" s="203" t="str">
        <f t="shared" si="91"/>
        <v>BM$108</v>
      </c>
      <c r="BN112" s="203" t="str">
        <f t="shared" si="91"/>
        <v>BN$108</v>
      </c>
      <c r="BO112" s="203" t="str">
        <f t="shared" si="91"/>
        <v>BO$108</v>
      </c>
      <c r="BP112" s="203" t="str">
        <f t="shared" si="91"/>
        <v>BP$108</v>
      </c>
      <c r="BQ112" s="203" t="str">
        <f t="shared" si="91"/>
        <v>BQ$108</v>
      </c>
      <c r="BR112" s="203" t="str">
        <f t="shared" si="91"/>
        <v>BR$108</v>
      </c>
      <c r="BS112" s="203" t="str">
        <f t="shared" si="91"/>
        <v>BS$108</v>
      </c>
      <c r="BT112" s="203" t="str">
        <f t="shared" si="91"/>
        <v>BT$108</v>
      </c>
      <c r="BU112" s="203" t="str">
        <f t="shared" si="91"/>
        <v>BU$108</v>
      </c>
      <c r="BV112" s="203" t="str">
        <f t="shared" si="91"/>
        <v>BV$108</v>
      </c>
      <c r="BW112" s="203" t="str">
        <f t="shared" si="91"/>
        <v>BW$108</v>
      </c>
      <c r="BX112" s="203" t="str">
        <f t="shared" si="91"/>
        <v>BX$108</v>
      </c>
      <c r="BY112" s="203" t="str">
        <f t="shared" si="91"/>
        <v>BY$108</v>
      </c>
      <c r="BZ112" s="203" t="str">
        <f t="shared" si="91"/>
        <v>BZ$108</v>
      </c>
      <c r="CA112" s="203" t="str">
        <f t="shared" si="91"/>
        <v>CA$108</v>
      </c>
      <c r="CB112" s="203" t="str">
        <f t="shared" si="91"/>
        <v>CB$108</v>
      </c>
      <c r="CC112" s="203" t="str">
        <f t="shared" si="91"/>
        <v>CC$108</v>
      </c>
      <c r="CD112" s="203" t="str">
        <f t="shared" si="91"/>
        <v>CD$108</v>
      </c>
      <c r="CE112" s="203" t="str">
        <f t="shared" si="91"/>
        <v>CE$108</v>
      </c>
      <c r="CF112" s="203" t="str">
        <f t="shared" ref="CF112:CL112" si="92">ADDRESS(ROW(CF108),COLUMN(CF108),2)</f>
        <v>CF$108</v>
      </c>
      <c r="CG112" s="203" t="str">
        <f t="shared" si="92"/>
        <v>CG$108</v>
      </c>
      <c r="CH112" s="203" t="str">
        <f t="shared" si="92"/>
        <v>CH$108</v>
      </c>
      <c r="CI112" s="203" t="str">
        <f t="shared" si="92"/>
        <v>CI$108</v>
      </c>
      <c r="CJ112" s="203" t="str">
        <f t="shared" si="92"/>
        <v>CJ$108</v>
      </c>
      <c r="CK112" s="203" t="str">
        <f t="shared" si="92"/>
        <v>CK$108</v>
      </c>
      <c r="CL112" s="203" t="str">
        <f t="shared" si="92"/>
        <v>CL$108</v>
      </c>
      <c r="CN112" s="73"/>
      <c r="CO112" s="203" t="str">
        <f t="shared" ref="CO112:DK112" si="93">ADDRESS(ROW(CO108),COLUMN(CO108),2)</f>
        <v>CO$108</v>
      </c>
      <c r="CP112" s="203" t="str">
        <f t="shared" si="93"/>
        <v>CP$108</v>
      </c>
      <c r="CQ112" s="203" t="str">
        <f t="shared" si="93"/>
        <v>CQ$108</v>
      </c>
      <c r="CR112" s="203" t="str">
        <f t="shared" si="93"/>
        <v>CR$108</v>
      </c>
      <c r="CS112" s="203" t="str">
        <f t="shared" si="93"/>
        <v>CS$108</v>
      </c>
      <c r="CT112" s="203" t="str">
        <f t="shared" si="93"/>
        <v>CT$108</v>
      </c>
      <c r="CU112" s="203" t="str">
        <f t="shared" si="93"/>
        <v>CU$108</v>
      </c>
      <c r="CV112" s="203" t="str">
        <f t="shared" si="93"/>
        <v>CV$108</v>
      </c>
      <c r="CW112" s="203" t="str">
        <f t="shared" si="93"/>
        <v>CW$108</v>
      </c>
      <c r="CX112" s="203" t="str">
        <f t="shared" si="93"/>
        <v>CX$108</v>
      </c>
      <c r="CY112" s="203" t="str">
        <f t="shared" si="93"/>
        <v>CY$108</v>
      </c>
      <c r="CZ112" s="203" t="str">
        <f t="shared" si="93"/>
        <v>CZ$108</v>
      </c>
      <c r="DA112" s="203" t="str">
        <f t="shared" si="93"/>
        <v>DA$108</v>
      </c>
      <c r="DB112" s="203" t="str">
        <f t="shared" si="93"/>
        <v>DB$108</v>
      </c>
      <c r="DC112" s="203" t="str">
        <f t="shared" si="93"/>
        <v>DC$108</v>
      </c>
      <c r="DD112" s="203" t="str">
        <f t="shared" si="93"/>
        <v>DD$108</v>
      </c>
      <c r="DE112" s="203" t="str">
        <f t="shared" si="93"/>
        <v>DE$108</v>
      </c>
      <c r="DF112" s="203" t="str">
        <f t="shared" si="93"/>
        <v>DF$108</v>
      </c>
      <c r="DG112" s="203" t="str">
        <f t="shared" si="93"/>
        <v>DG$108</v>
      </c>
      <c r="DH112" s="203" t="str">
        <f t="shared" si="93"/>
        <v>DH$108</v>
      </c>
      <c r="DI112" s="203" t="str">
        <f t="shared" si="93"/>
        <v>DI$108</v>
      </c>
      <c r="DJ112" s="203" t="str">
        <f t="shared" si="93"/>
        <v>DJ$108</v>
      </c>
      <c r="DK112" s="203" t="str">
        <f t="shared" si="93"/>
        <v>DK$108</v>
      </c>
      <c r="DL112" s="203" t="str">
        <f t="shared" ref="DL112" si="94">ADDRESS(ROW(DL108),COLUMN(DL108),2)</f>
        <v>DL$108</v>
      </c>
    </row>
    <row r="113" spans="1:116" x14ac:dyDescent="0.35">
      <c r="B113" t="s">
        <v>332</v>
      </c>
      <c r="D113" t="s">
        <v>259</v>
      </c>
      <c r="E113" s="8" t="str">
        <f t="shared" si="85"/>
        <v>113 AD-EV</v>
      </c>
      <c r="G113" s="8" t="s">
        <v>488</v>
      </c>
      <c r="H113" s="12"/>
      <c r="I113" s="60"/>
      <c r="J113" s="60"/>
      <c r="K113" s="15"/>
      <c r="L113" s="15"/>
      <c r="M113" s="15"/>
      <c r="N113" s="15"/>
      <c r="O113" s="15"/>
      <c r="P113" s="15"/>
      <c r="R113" s="15"/>
      <c r="S113" s="76"/>
      <c r="T113" s="76"/>
      <c r="U113" s="76"/>
      <c r="V113" s="76"/>
      <c r="W113" s="76"/>
      <c r="X113" s="76"/>
      <c r="Y113" s="76"/>
      <c r="Z113" s="76"/>
      <c r="AA113" s="76"/>
      <c r="AB113" s="76"/>
      <c r="AC113" s="76"/>
      <c r="AD113" s="76"/>
      <c r="AE113" s="76"/>
      <c r="AF113" s="76"/>
      <c r="AG113" s="76"/>
      <c r="AH113" s="76"/>
      <c r="AI113" s="76"/>
      <c r="AJ113" s="76"/>
      <c r="AK113" s="76"/>
      <c r="AL113" s="76"/>
      <c r="AM113" s="76"/>
      <c r="AN113" s="76"/>
      <c r="AO113" s="76"/>
      <c r="AP113" s="76"/>
      <c r="AQ113" s="76"/>
      <c r="AR113" s="76"/>
      <c r="AS113" s="76"/>
      <c r="AT113" s="76"/>
      <c r="AU113" s="76"/>
      <c r="AV113" s="76"/>
      <c r="AW113" s="76"/>
      <c r="AX113" s="76"/>
      <c r="AY113" s="76"/>
      <c r="AZ113" s="76"/>
      <c r="BA113" s="76"/>
      <c r="BB113" s="76"/>
      <c r="BC113" s="76"/>
      <c r="BD113" s="76"/>
      <c r="BE113" s="76"/>
      <c r="BF113" s="76"/>
      <c r="BG113" s="76"/>
      <c r="BH113" s="76"/>
      <c r="BI113" s="76"/>
      <c r="BJ113" s="76"/>
      <c r="BK113" s="76"/>
      <c r="BL113" s="76"/>
      <c r="BM113" s="76"/>
      <c r="BN113" s="76"/>
      <c r="BO113" s="76"/>
      <c r="BP113" s="76"/>
      <c r="BQ113" s="76"/>
      <c r="BR113" s="76"/>
      <c r="BS113" s="76"/>
      <c r="BT113" s="76"/>
      <c r="BU113" s="76"/>
      <c r="BV113" s="76"/>
      <c r="BW113" s="76"/>
      <c r="BX113" s="76"/>
      <c r="BY113" s="76"/>
      <c r="BZ113" s="76"/>
      <c r="CA113" s="76"/>
      <c r="CB113" s="76"/>
      <c r="CC113" s="76"/>
      <c r="CD113" s="76"/>
      <c r="CE113" s="76"/>
      <c r="CF113" s="76"/>
      <c r="CG113" s="76"/>
      <c r="CH113" s="76"/>
      <c r="CI113" s="76"/>
      <c r="CJ113" s="76"/>
      <c r="CK113" s="76"/>
      <c r="CL113" s="76"/>
      <c r="CN113" s="60"/>
      <c r="CO113" s="76"/>
      <c r="CP113" s="76"/>
      <c r="CQ113" s="76"/>
      <c r="CR113" s="76"/>
      <c r="CS113" s="76"/>
      <c r="CT113" s="76"/>
      <c r="CU113" s="76"/>
      <c r="CV113" s="76"/>
      <c r="CW113" s="76"/>
      <c r="CX113" s="76"/>
      <c r="CY113" s="76"/>
      <c r="CZ113" s="76"/>
      <c r="DA113" s="76"/>
      <c r="DB113" s="76"/>
      <c r="DC113" s="76"/>
      <c r="DD113" s="76"/>
      <c r="DE113" s="76"/>
      <c r="DF113" s="76"/>
      <c r="DG113" s="76"/>
      <c r="DH113" s="76"/>
      <c r="DI113" s="76"/>
      <c r="DJ113" s="76"/>
      <c r="DK113" s="76"/>
      <c r="DL113" s="76"/>
    </row>
    <row r="114" spans="1:116" x14ac:dyDescent="0.35">
      <c r="B114" t="s">
        <v>332</v>
      </c>
      <c r="D114" t="s">
        <v>259</v>
      </c>
      <c r="E114" s="8" t="str">
        <f t="shared" ref="E114" si="95">ROW()&amp;" "&amp;D114</f>
        <v>114 AD-EV</v>
      </c>
      <c r="G114" s="8" t="s">
        <v>493</v>
      </c>
      <c r="H114" s="12"/>
      <c r="I114" s="60"/>
      <c r="J114" s="60"/>
      <c r="K114" s="15"/>
      <c r="L114" s="15"/>
      <c r="M114" s="15"/>
      <c r="N114" s="15"/>
      <c r="O114" s="15"/>
      <c r="P114" s="15"/>
      <c r="R114" s="15"/>
      <c r="S114" s="76"/>
      <c r="T114" s="76"/>
      <c r="U114" s="76"/>
      <c r="V114" s="76"/>
      <c r="W114" s="76"/>
      <c r="X114" s="76"/>
      <c r="Y114" s="76"/>
      <c r="Z114" s="76"/>
      <c r="AA114" s="76"/>
      <c r="AB114" s="76"/>
      <c r="AC114" s="76"/>
      <c r="AD114" s="76"/>
      <c r="AE114" s="76"/>
      <c r="AF114" s="76"/>
      <c r="AG114" s="76"/>
      <c r="AH114" s="76"/>
      <c r="AI114" s="76"/>
      <c r="AJ114" s="76"/>
      <c r="AK114" s="76"/>
      <c r="AL114" s="76"/>
      <c r="AM114" s="76"/>
      <c r="AN114" s="76"/>
      <c r="AO114" s="76"/>
      <c r="AP114" s="76"/>
      <c r="AQ114" s="76"/>
      <c r="AR114" s="76"/>
      <c r="AS114" s="76"/>
      <c r="AT114" s="76"/>
      <c r="AU114" s="76"/>
      <c r="AV114" s="76"/>
      <c r="AW114" s="76"/>
      <c r="AX114" s="76"/>
      <c r="AY114" s="76"/>
      <c r="AZ114" s="76"/>
      <c r="BA114" s="76"/>
      <c r="BB114" s="76"/>
      <c r="BC114" s="76"/>
      <c r="BD114" s="76"/>
      <c r="BE114" s="76"/>
      <c r="BF114" s="76"/>
      <c r="BG114" s="76"/>
      <c r="BH114" s="76"/>
      <c r="BI114" s="76"/>
      <c r="BJ114" s="76"/>
      <c r="BK114" s="76"/>
      <c r="BL114" s="76"/>
      <c r="BM114" s="76"/>
      <c r="BN114" s="76"/>
      <c r="BO114" s="76"/>
      <c r="BP114" s="76"/>
      <c r="BQ114" s="76"/>
      <c r="BR114" s="76"/>
      <c r="BS114" s="76"/>
      <c r="BT114" s="76"/>
      <c r="BU114" s="76"/>
      <c r="BV114" s="76"/>
      <c r="BW114" s="76"/>
      <c r="BX114" s="76"/>
      <c r="BY114" s="76"/>
      <c r="BZ114" s="76"/>
      <c r="CA114" s="76"/>
      <c r="CB114" s="76"/>
      <c r="CC114" s="76"/>
      <c r="CD114" s="76"/>
      <c r="CE114" s="76"/>
      <c r="CF114" s="76"/>
      <c r="CG114" s="76"/>
      <c r="CH114" s="76"/>
      <c r="CI114" s="76"/>
      <c r="CJ114" s="76"/>
      <c r="CK114" s="76"/>
      <c r="CL114" s="76"/>
      <c r="CN114" s="60"/>
      <c r="CO114" s="76"/>
      <c r="CP114" s="76"/>
      <c r="CQ114" s="76"/>
      <c r="CR114" s="76"/>
      <c r="CS114" s="76"/>
      <c r="CT114" s="76"/>
      <c r="CU114" s="76"/>
      <c r="CV114" s="76"/>
      <c r="CW114" s="76"/>
      <c r="CX114" s="76"/>
      <c r="CY114" s="76"/>
      <c r="CZ114" s="76"/>
      <c r="DA114" s="76"/>
      <c r="DB114" s="76"/>
      <c r="DC114" s="76"/>
      <c r="DD114" s="76"/>
      <c r="DE114" s="76"/>
      <c r="DF114" s="76"/>
      <c r="DG114" s="76"/>
      <c r="DH114" s="76"/>
      <c r="DI114" s="76"/>
      <c r="DJ114" s="76"/>
      <c r="DK114" s="76"/>
      <c r="DL114" s="76"/>
    </row>
    <row r="115" spans="1:116" x14ac:dyDescent="0.35">
      <c r="B115" t="s">
        <v>332</v>
      </c>
      <c r="D115" t="s">
        <v>259</v>
      </c>
      <c r="E115" s="8" t="str">
        <f t="shared" si="85"/>
        <v>115 AD-EV</v>
      </c>
      <c r="G115" s="8" t="s">
        <v>463</v>
      </c>
      <c r="H115" s="12"/>
      <c r="I115" s="60"/>
      <c r="J115" s="60"/>
      <c r="K115" s="15"/>
      <c r="L115" s="15"/>
      <c r="M115" s="15"/>
      <c r="N115" s="15"/>
      <c r="O115" s="15"/>
      <c r="P115" s="15"/>
      <c r="R115" s="15"/>
      <c r="S115" s="76"/>
      <c r="T115" s="76"/>
      <c r="U115" s="76"/>
      <c r="V115" s="76"/>
      <c r="W115" s="76"/>
      <c r="X115" s="76"/>
      <c r="Y115" s="76"/>
      <c r="Z115" s="76"/>
      <c r="AA115" s="76"/>
      <c r="AB115" s="76"/>
      <c r="AC115" s="76"/>
      <c r="AD115" s="76"/>
      <c r="AE115" s="76"/>
      <c r="AF115" s="76"/>
      <c r="AG115" s="76"/>
      <c r="AH115" s="76"/>
      <c r="AI115" s="76"/>
      <c r="AJ115" s="76"/>
      <c r="AK115" s="76"/>
      <c r="AL115" s="76"/>
      <c r="AM115" s="76"/>
      <c r="AN115" s="76"/>
      <c r="AO115" s="76"/>
      <c r="AP115" s="76"/>
      <c r="AQ115" s="76"/>
      <c r="AR115" s="76"/>
      <c r="AS115" s="76"/>
      <c r="AT115" s="76"/>
      <c r="AU115" s="76"/>
      <c r="AV115" s="76"/>
      <c r="AW115" s="76"/>
      <c r="AX115" s="76"/>
      <c r="AY115" s="76"/>
      <c r="AZ115" s="76"/>
      <c r="BA115" s="76"/>
      <c r="BB115" s="76"/>
      <c r="BC115" s="76"/>
      <c r="BD115" s="76"/>
      <c r="BE115" s="76"/>
      <c r="BF115" s="76"/>
      <c r="BG115" s="76"/>
      <c r="BH115" s="76"/>
      <c r="BI115" s="76"/>
      <c r="BJ115" s="76"/>
      <c r="BK115" s="76"/>
      <c r="BL115" s="76"/>
      <c r="BM115" s="76"/>
      <c r="BN115" s="76"/>
      <c r="BO115" s="76"/>
      <c r="BP115" s="76"/>
      <c r="BQ115" s="76"/>
      <c r="BR115" s="76"/>
      <c r="BS115" s="76"/>
      <c r="BT115" s="76"/>
      <c r="BU115" s="76"/>
      <c r="BV115" s="76"/>
      <c r="BW115" s="76"/>
      <c r="BX115" s="76"/>
      <c r="BY115" s="76"/>
      <c r="BZ115" s="76"/>
      <c r="CA115" s="76"/>
      <c r="CB115" s="76"/>
      <c r="CC115" s="76"/>
      <c r="CD115" s="76"/>
      <c r="CE115" s="76"/>
      <c r="CF115" s="76"/>
      <c r="CG115" s="76"/>
      <c r="CH115" s="76"/>
      <c r="CI115" s="76"/>
      <c r="CJ115" s="76"/>
      <c r="CK115" s="76"/>
      <c r="CL115" s="76"/>
      <c r="CN115" s="60"/>
      <c r="CO115" s="76"/>
      <c r="CP115" s="76"/>
      <c r="CQ115" s="76"/>
      <c r="CR115" s="76"/>
      <c r="CS115" s="76"/>
      <c r="CT115" s="76"/>
      <c r="CU115" s="76"/>
      <c r="CV115" s="76"/>
      <c r="CW115" s="76"/>
      <c r="CX115" s="76"/>
      <c r="CY115" s="76"/>
      <c r="CZ115" s="76"/>
      <c r="DA115" s="76"/>
      <c r="DB115" s="76"/>
      <c r="DC115" s="76"/>
      <c r="DD115" s="76"/>
      <c r="DE115" s="76"/>
      <c r="DF115" s="76"/>
      <c r="DG115" s="76"/>
      <c r="DH115" s="76"/>
      <c r="DI115" s="76"/>
      <c r="DJ115" s="76"/>
      <c r="DK115" s="76"/>
      <c r="DL115" s="76"/>
    </row>
    <row r="116" spans="1:116" x14ac:dyDescent="0.35">
      <c r="B116" t="s">
        <v>332</v>
      </c>
      <c r="D116" t="s">
        <v>259</v>
      </c>
      <c r="E116" s="8" t="str">
        <f t="shared" si="85"/>
        <v>116 AD-EV</v>
      </c>
      <c r="G116" s="8" t="s">
        <v>464</v>
      </c>
      <c r="H116" s="12"/>
      <c r="I116" s="60"/>
      <c r="J116" s="60"/>
      <c r="K116" s="15"/>
      <c r="L116" s="15"/>
      <c r="M116" s="15"/>
      <c r="N116" s="15"/>
      <c r="O116" s="15"/>
      <c r="P116" s="15"/>
      <c r="R116" s="15"/>
      <c r="S116" s="76"/>
      <c r="T116" s="76"/>
      <c r="U116" s="76"/>
      <c r="V116" s="76"/>
      <c r="W116" s="76"/>
      <c r="X116" s="76"/>
      <c r="Y116" s="76"/>
      <c r="Z116" s="76"/>
      <c r="AA116" s="76"/>
      <c r="AB116" s="76"/>
      <c r="AC116" s="76"/>
      <c r="AD116" s="76"/>
      <c r="AE116" s="76"/>
      <c r="AF116" s="76"/>
      <c r="AG116" s="76"/>
      <c r="AH116" s="76"/>
      <c r="AI116" s="76"/>
      <c r="AJ116" s="76"/>
      <c r="AK116" s="76"/>
      <c r="AL116" s="76"/>
      <c r="AM116" s="76"/>
      <c r="AN116" s="76"/>
      <c r="AO116" s="76"/>
      <c r="AP116" s="76"/>
      <c r="AQ116" s="76"/>
      <c r="AR116" s="76"/>
      <c r="AS116" s="76"/>
      <c r="AT116" s="76"/>
      <c r="AU116" s="76"/>
      <c r="AV116" s="76"/>
      <c r="AW116" s="76"/>
      <c r="AX116" s="76"/>
      <c r="AY116" s="76"/>
      <c r="AZ116" s="76"/>
      <c r="BA116" s="76"/>
      <c r="BB116" s="76"/>
      <c r="BC116" s="76"/>
      <c r="BD116" s="76"/>
      <c r="BE116" s="76"/>
      <c r="BF116" s="76"/>
      <c r="BG116" s="76"/>
      <c r="BH116" s="76"/>
      <c r="BI116" s="76"/>
      <c r="BJ116" s="76"/>
      <c r="BK116" s="76"/>
      <c r="BL116" s="76"/>
      <c r="BM116" s="76"/>
      <c r="BN116" s="76"/>
      <c r="BO116" s="76"/>
      <c r="BP116" s="76"/>
      <c r="BQ116" s="76"/>
      <c r="BR116" s="76"/>
      <c r="BS116" s="76"/>
      <c r="BT116" s="76"/>
      <c r="BU116" s="76"/>
      <c r="BV116" s="76"/>
      <c r="BW116" s="76"/>
      <c r="BX116" s="76"/>
      <c r="BY116" s="76"/>
      <c r="BZ116" s="76"/>
      <c r="CA116" s="76"/>
      <c r="CB116" s="76"/>
      <c r="CC116" s="76"/>
      <c r="CD116" s="76"/>
      <c r="CE116" s="76"/>
      <c r="CF116" s="76"/>
      <c r="CG116" s="76"/>
      <c r="CH116" s="76"/>
      <c r="CI116" s="76"/>
      <c r="CJ116" s="76"/>
      <c r="CK116" s="76"/>
      <c r="CL116" s="76"/>
      <c r="CN116" s="60"/>
      <c r="CO116" s="76"/>
      <c r="CP116" s="76"/>
      <c r="CQ116" s="76"/>
      <c r="CR116" s="76"/>
      <c r="CS116" s="76"/>
      <c r="CT116" s="76"/>
      <c r="CU116" s="76"/>
      <c r="CV116" s="76"/>
      <c r="CW116" s="76"/>
      <c r="CX116" s="76"/>
      <c r="CY116" s="76"/>
      <c r="CZ116" s="76"/>
      <c r="DA116" s="76"/>
      <c r="DB116" s="76"/>
      <c r="DC116" s="76"/>
      <c r="DD116" s="76"/>
      <c r="DE116" s="76"/>
      <c r="DF116" s="76"/>
      <c r="DG116" s="76"/>
      <c r="DH116" s="76"/>
      <c r="DI116" s="76"/>
      <c r="DJ116" s="76"/>
      <c r="DK116" s="76"/>
      <c r="DL116" s="76"/>
    </row>
    <row r="117" spans="1:116" x14ac:dyDescent="0.35">
      <c r="A117" s="174"/>
      <c r="E117" s="8"/>
      <c r="G117" s="185" t="s">
        <v>459</v>
      </c>
      <c r="H117" s="186"/>
      <c r="I117" s="187"/>
      <c r="J117" s="187"/>
      <c r="K117" s="188"/>
      <c r="L117" s="188"/>
      <c r="M117" s="188"/>
      <c r="N117" s="188"/>
      <c r="O117" s="188"/>
      <c r="P117" s="188"/>
      <c r="R117" s="189"/>
      <c r="S117" s="190"/>
      <c r="T117" s="190"/>
      <c r="U117" s="190"/>
      <c r="V117" s="190"/>
      <c r="W117" s="190"/>
      <c r="X117" s="190"/>
      <c r="Y117" s="190"/>
      <c r="Z117" s="190"/>
      <c r="AA117" s="190"/>
      <c r="AB117" s="190"/>
      <c r="AC117" s="190"/>
      <c r="AD117" s="190"/>
      <c r="AE117" s="190"/>
      <c r="AF117" s="190"/>
      <c r="AG117" s="190"/>
      <c r="AH117" s="190"/>
      <c r="AI117" s="190"/>
      <c r="AJ117" s="190"/>
      <c r="AK117" s="190"/>
      <c r="AL117" s="190"/>
      <c r="AM117" s="190"/>
      <c r="AN117" s="190"/>
      <c r="AO117" s="190"/>
      <c r="AP117" s="190"/>
      <c r="AQ117" s="190"/>
      <c r="AR117" s="190"/>
      <c r="AS117" s="190"/>
      <c r="AT117" s="190"/>
      <c r="AU117" s="190"/>
      <c r="AV117" s="190"/>
      <c r="AW117" s="190"/>
      <c r="AX117" s="190"/>
      <c r="AY117" s="190"/>
      <c r="AZ117" s="190"/>
      <c r="BA117" s="190"/>
      <c r="BB117" s="190"/>
      <c r="BC117" s="190"/>
      <c r="BD117" s="190"/>
      <c r="BE117" s="190"/>
      <c r="BF117" s="190"/>
      <c r="BG117" s="190"/>
      <c r="BH117" s="190"/>
      <c r="BI117" s="190"/>
      <c r="BJ117" s="190"/>
      <c r="BK117" s="190"/>
      <c r="BL117" s="190"/>
      <c r="BM117" s="190"/>
      <c r="BN117" s="190"/>
      <c r="BO117" s="190"/>
      <c r="BP117" s="190"/>
      <c r="BQ117" s="190"/>
      <c r="BR117" s="190"/>
      <c r="BS117" s="190"/>
      <c r="BT117" s="190"/>
      <c r="BU117" s="190"/>
      <c r="BV117" s="190"/>
      <c r="BW117" s="190"/>
      <c r="BX117" s="190"/>
      <c r="BY117" s="190"/>
      <c r="BZ117" s="190"/>
      <c r="CA117" s="190"/>
      <c r="CB117" s="190"/>
      <c r="CC117" s="190"/>
      <c r="CD117" s="190"/>
      <c r="CE117" s="190"/>
      <c r="CF117" s="190"/>
      <c r="CG117" s="190"/>
      <c r="CH117" s="190"/>
      <c r="CI117" s="190"/>
      <c r="CJ117" s="190"/>
      <c r="CK117" s="190"/>
      <c r="CL117" s="190"/>
      <c r="CN117" s="187"/>
      <c r="CO117" s="190"/>
      <c r="CP117" s="190"/>
      <c r="CQ117" s="190"/>
      <c r="CR117" s="190"/>
      <c r="CS117" s="190"/>
      <c r="CT117" s="190"/>
      <c r="CU117" s="190"/>
      <c r="CV117" s="190"/>
      <c r="CW117" s="190"/>
      <c r="CX117" s="190"/>
      <c r="CY117" s="190"/>
      <c r="CZ117" s="190"/>
      <c r="DA117" s="190"/>
      <c r="DB117" s="190"/>
      <c r="DC117" s="190"/>
      <c r="DD117" s="190"/>
      <c r="DE117" s="190"/>
      <c r="DF117" s="190"/>
      <c r="DG117" s="190"/>
      <c r="DH117" s="190"/>
      <c r="DI117" s="190"/>
      <c r="DJ117" s="190"/>
      <c r="DK117" s="190"/>
      <c r="DL117" s="190"/>
    </row>
    <row r="118" spans="1:116" x14ac:dyDescent="0.35">
      <c r="A118" s="174"/>
      <c r="E118" s="8"/>
      <c r="G118" s="185" t="s">
        <v>456</v>
      </c>
      <c r="H118" s="186"/>
      <c r="I118" s="187"/>
      <c r="J118" s="187"/>
      <c r="K118" s="188"/>
      <c r="L118" s="188"/>
      <c r="M118" s="188"/>
      <c r="N118" s="188"/>
      <c r="O118" s="188"/>
      <c r="P118" s="188"/>
      <c r="R118" s="189"/>
      <c r="S118" s="190"/>
      <c r="T118" s="190"/>
      <c r="U118" s="190"/>
      <c r="V118" s="190"/>
      <c r="W118" s="190"/>
      <c r="X118" s="190"/>
      <c r="Y118" s="190"/>
      <c r="Z118" s="190"/>
      <c r="AA118" s="190"/>
      <c r="AB118" s="190"/>
      <c r="AC118" s="190"/>
      <c r="AD118" s="190"/>
      <c r="AE118" s="190"/>
      <c r="AF118" s="190"/>
      <c r="AG118" s="190"/>
      <c r="AH118" s="190"/>
      <c r="AI118" s="190"/>
      <c r="AJ118" s="190"/>
      <c r="AK118" s="190"/>
      <c r="AL118" s="190"/>
      <c r="AM118" s="190"/>
      <c r="AN118" s="190"/>
      <c r="AO118" s="190"/>
      <c r="AP118" s="190"/>
      <c r="AQ118" s="190"/>
      <c r="AR118" s="190"/>
      <c r="AS118" s="190"/>
      <c r="AT118" s="190"/>
      <c r="AU118" s="190"/>
      <c r="AV118" s="190"/>
      <c r="AW118" s="190"/>
      <c r="AX118" s="190"/>
      <c r="AY118" s="190"/>
      <c r="AZ118" s="190"/>
      <c r="BA118" s="190"/>
      <c r="BB118" s="190"/>
      <c r="BC118" s="190"/>
      <c r="BD118" s="190"/>
      <c r="BE118" s="190"/>
      <c r="BF118" s="190"/>
      <c r="BG118" s="190"/>
      <c r="BH118" s="190"/>
      <c r="BI118" s="190"/>
      <c r="BJ118" s="190"/>
      <c r="BK118" s="190"/>
      <c r="BL118" s="190"/>
      <c r="BM118" s="190"/>
      <c r="BN118" s="190"/>
      <c r="BO118" s="190"/>
      <c r="BP118" s="190"/>
      <c r="BQ118" s="190"/>
      <c r="BR118" s="190"/>
      <c r="BS118" s="190"/>
      <c r="BT118" s="190"/>
      <c r="BU118" s="190"/>
      <c r="BV118" s="190"/>
      <c r="BW118" s="190"/>
      <c r="BX118" s="190"/>
      <c r="BY118" s="190"/>
      <c r="BZ118" s="190"/>
      <c r="CA118" s="190"/>
      <c r="CB118" s="190"/>
      <c r="CC118" s="190"/>
      <c r="CD118" s="190"/>
      <c r="CE118" s="190"/>
      <c r="CF118" s="190"/>
      <c r="CG118" s="190"/>
      <c r="CH118" s="190"/>
      <c r="CI118" s="190"/>
      <c r="CJ118" s="190"/>
      <c r="CK118" s="190"/>
      <c r="CL118" s="190"/>
      <c r="CN118" s="187"/>
      <c r="CO118" s="190"/>
      <c r="CP118" s="190"/>
      <c r="CQ118" s="190"/>
      <c r="CR118" s="190"/>
      <c r="CS118" s="190"/>
      <c r="CT118" s="190"/>
      <c r="CU118" s="190"/>
      <c r="CV118" s="190"/>
      <c r="CW118" s="190"/>
      <c r="CX118" s="190"/>
      <c r="CY118" s="190"/>
      <c r="CZ118" s="190"/>
      <c r="DA118" s="190"/>
      <c r="DB118" s="190"/>
      <c r="DC118" s="190"/>
      <c r="DD118" s="190"/>
      <c r="DE118" s="190"/>
      <c r="DF118" s="190"/>
      <c r="DG118" s="190"/>
      <c r="DH118" s="190"/>
      <c r="DI118" s="190"/>
      <c r="DJ118" s="190"/>
      <c r="DK118" s="190"/>
      <c r="DL118" s="190"/>
    </row>
    <row r="119" spans="1:116" x14ac:dyDescent="0.35">
      <c r="E119" s="8"/>
      <c r="G119" s="171"/>
      <c r="H119" s="31"/>
      <c r="I119" s="73"/>
      <c r="J119" s="73"/>
      <c r="K119" s="39"/>
      <c r="L119" s="39"/>
      <c r="M119" s="39"/>
      <c r="N119" s="39"/>
      <c r="O119" s="39"/>
      <c r="P119" s="39"/>
      <c r="R119" s="38"/>
      <c r="S119" s="76"/>
      <c r="T119" s="76"/>
      <c r="U119" s="76"/>
      <c r="V119" s="76"/>
      <c r="W119" s="76"/>
      <c r="X119" s="76"/>
      <c r="Y119" s="76"/>
      <c r="Z119" s="76"/>
      <c r="AA119" s="76"/>
      <c r="AB119" s="76"/>
      <c r="AC119" s="76"/>
      <c r="AD119" s="76"/>
      <c r="AE119" s="76"/>
      <c r="AF119" s="76"/>
      <c r="AG119" s="76"/>
      <c r="AH119" s="76"/>
      <c r="AI119" s="76"/>
      <c r="AJ119" s="76"/>
      <c r="AK119" s="76"/>
      <c r="AL119" s="76"/>
      <c r="AM119" s="76"/>
      <c r="AN119" s="76"/>
      <c r="AO119" s="76"/>
      <c r="AP119" s="76"/>
      <c r="AQ119" s="76"/>
      <c r="AR119" s="76"/>
      <c r="AS119" s="76"/>
      <c r="AT119" s="76"/>
      <c r="AU119" s="76"/>
      <c r="AV119" s="76"/>
      <c r="AW119" s="76"/>
      <c r="AX119" s="76"/>
      <c r="AY119" s="76"/>
      <c r="AZ119" s="76"/>
      <c r="BA119" s="76"/>
      <c r="BB119" s="76"/>
      <c r="BC119" s="76"/>
      <c r="BD119" s="76"/>
      <c r="BE119" s="76"/>
      <c r="BF119" s="76"/>
      <c r="BG119" s="76"/>
      <c r="BH119" s="76"/>
      <c r="BI119" s="76"/>
      <c r="BJ119" s="76"/>
      <c r="BK119" s="76"/>
      <c r="BL119" s="76"/>
      <c r="BM119" s="76"/>
      <c r="BN119" s="76"/>
      <c r="BO119" s="76"/>
      <c r="BP119" s="76"/>
      <c r="BQ119" s="76"/>
      <c r="BR119" s="76"/>
      <c r="BS119" s="76"/>
      <c r="BT119" s="76"/>
      <c r="BU119" s="76"/>
      <c r="BV119" s="76"/>
      <c r="BW119" s="76"/>
      <c r="BX119" s="76"/>
      <c r="BY119" s="76"/>
      <c r="BZ119" s="76"/>
      <c r="CA119" s="76"/>
      <c r="CB119" s="76"/>
      <c r="CC119" s="76"/>
      <c r="CD119" s="76"/>
      <c r="CE119" s="76"/>
      <c r="CF119" s="76"/>
      <c r="CG119" s="76"/>
      <c r="CH119" s="76"/>
      <c r="CI119" s="76"/>
      <c r="CJ119" s="76"/>
      <c r="CK119" s="76"/>
      <c r="CL119" s="76"/>
      <c r="CN119" s="73"/>
      <c r="CO119" s="76"/>
      <c r="CP119" s="76"/>
      <c r="CQ119" s="76"/>
      <c r="CR119" s="76"/>
      <c r="CS119" s="76"/>
      <c r="CT119" s="76"/>
      <c r="CU119" s="76"/>
      <c r="CV119" s="76"/>
      <c r="CW119" s="76"/>
      <c r="CX119" s="76"/>
      <c r="CY119" s="76"/>
      <c r="CZ119" s="76"/>
      <c r="DA119" s="76"/>
      <c r="DB119" s="76"/>
      <c r="DC119" s="76"/>
      <c r="DD119" s="76"/>
      <c r="DE119" s="76"/>
      <c r="DF119" s="76"/>
      <c r="DG119" s="76"/>
      <c r="DH119" s="76"/>
      <c r="DI119" s="76"/>
      <c r="DJ119" s="76"/>
      <c r="DK119" s="76"/>
      <c r="DL119" s="76"/>
    </row>
    <row r="120" spans="1:116" x14ac:dyDescent="0.35">
      <c r="A120" s="31" t="s">
        <v>218</v>
      </c>
      <c r="B120" s="31" t="s">
        <v>243</v>
      </c>
      <c r="C120" s="31"/>
      <c r="D120" t="s">
        <v>260</v>
      </c>
      <c r="E120" s="8" t="str">
        <f t="shared" ref="E120:E132" si="96">ROW()&amp;" "&amp;D120</f>
        <v>120 TAM-ER</v>
      </c>
      <c r="F120" t="s">
        <v>342</v>
      </c>
      <c r="G120" s="66" t="s">
        <v>409</v>
      </c>
      <c r="H120" s="22"/>
      <c r="I120" s="306"/>
      <c r="J120" s="306"/>
      <c r="K120" s="22"/>
      <c r="L120" s="22"/>
      <c r="M120" s="22"/>
      <c r="N120" s="22"/>
      <c r="O120" s="22"/>
      <c r="P120" s="22"/>
      <c r="R120" s="66"/>
      <c r="S120" s="66"/>
      <c r="T120" s="66"/>
      <c r="U120" s="66"/>
      <c r="V120" s="66"/>
      <c r="W120" s="66"/>
      <c r="X120" s="66"/>
      <c r="Y120" s="66"/>
      <c r="Z120" s="66"/>
      <c r="AA120" s="66"/>
      <c r="AB120" s="66"/>
      <c r="AC120" s="66"/>
      <c r="AD120" s="66"/>
      <c r="AE120" s="66"/>
      <c r="AF120" s="66"/>
      <c r="AG120" s="66"/>
      <c r="AH120" s="66"/>
      <c r="AI120" s="66"/>
      <c r="AJ120" s="66"/>
      <c r="AK120" s="66"/>
      <c r="AL120" s="66"/>
      <c r="AM120" s="66"/>
      <c r="AN120" s="66"/>
      <c r="AO120" s="66"/>
      <c r="AP120" s="66"/>
      <c r="AQ120" s="66"/>
      <c r="AR120" s="66"/>
      <c r="AS120" s="66"/>
      <c r="AT120" s="66"/>
      <c r="AU120" s="66"/>
      <c r="AV120" s="66"/>
      <c r="AW120" s="66"/>
      <c r="AX120" s="66"/>
      <c r="AY120" s="66"/>
      <c r="AZ120" s="66"/>
      <c r="BA120" s="66"/>
      <c r="BB120" s="66"/>
      <c r="BC120" s="66"/>
      <c r="BD120" s="66"/>
      <c r="BE120" s="66"/>
      <c r="BF120" s="66"/>
      <c r="BG120" s="66"/>
      <c r="BH120" s="66"/>
      <c r="BI120" s="66"/>
      <c r="BJ120" s="66"/>
      <c r="BK120" s="66"/>
      <c r="BL120" s="66"/>
      <c r="BM120" s="66"/>
      <c r="BN120" s="66"/>
      <c r="BO120" s="66"/>
      <c r="BP120" s="66"/>
      <c r="BQ120" s="66"/>
      <c r="BR120" s="66"/>
      <c r="BS120" s="66"/>
      <c r="BT120" s="66"/>
      <c r="BU120" s="66"/>
      <c r="BV120" s="66"/>
      <c r="BW120" s="66"/>
      <c r="BX120" s="66"/>
      <c r="BY120" s="66"/>
      <c r="BZ120" s="66"/>
      <c r="CA120" s="66"/>
      <c r="CB120" s="66"/>
      <c r="CC120" s="66"/>
      <c r="CD120" s="66"/>
      <c r="CE120" s="66"/>
      <c r="CF120" s="66"/>
      <c r="CG120" s="66"/>
      <c r="CH120" s="66"/>
      <c r="CI120" s="66"/>
      <c r="CJ120" s="66"/>
      <c r="CK120" s="66"/>
      <c r="CL120" s="66"/>
      <c r="CN120" s="306"/>
      <c r="CO120" s="40"/>
      <c r="CP120" s="40"/>
      <c r="CQ120" s="40"/>
      <c r="CR120" s="40"/>
      <c r="CS120" s="40"/>
      <c r="CT120" s="40"/>
      <c r="CU120" s="40"/>
      <c r="CV120" s="40"/>
      <c r="CW120" s="40"/>
      <c r="CX120" s="40"/>
      <c r="CY120" s="40"/>
      <c r="CZ120" s="40"/>
      <c r="DA120" s="40"/>
      <c r="DB120" s="40"/>
      <c r="DC120" s="40"/>
      <c r="DD120" s="40"/>
      <c r="DE120" s="40"/>
      <c r="DF120" s="40"/>
      <c r="DG120" s="40"/>
      <c r="DH120" s="40"/>
      <c r="DI120" s="40"/>
      <c r="DJ120" s="40"/>
      <c r="DK120" s="40"/>
      <c r="DL120" s="40"/>
    </row>
    <row r="121" spans="1:116" x14ac:dyDescent="0.35">
      <c r="A121" s="27"/>
      <c r="B121" s="27" t="str">
        <f>E121</f>
        <v>121 TAM-ER</v>
      </c>
      <c r="C121" s="27"/>
      <c r="D121" s="27" t="s">
        <v>260</v>
      </c>
      <c r="E121" s="9" t="str">
        <f t="shared" si="96"/>
        <v>121 TAM-ER</v>
      </c>
      <c r="F121" s="27"/>
      <c r="G121" s="126" t="s">
        <v>63</v>
      </c>
      <c r="H121" s="27"/>
      <c r="J121" s="180">
        <v>100</v>
      </c>
      <c r="K121" s="33">
        <f t="shared" ref="K121:P121" si="97">SUMIF($4:$4,K$2,121:121)</f>
        <v>105.11618978817329</v>
      </c>
      <c r="L121" s="33">
        <f t="shared" si="97"/>
        <v>110.49413355583269</v>
      </c>
      <c r="M121" s="33">
        <f t="shared" si="97"/>
        <v>116.14722313334676</v>
      </c>
      <c r="N121" s="33">
        <f t="shared" si="97"/>
        <v>122.08953550254191</v>
      </c>
      <c r="O121" s="33">
        <f t="shared" si="97"/>
        <v>128.33586785035118</v>
      </c>
      <c r="P121" s="33">
        <f t="shared" si="97"/>
        <v>134.9017744158744</v>
      </c>
      <c r="R121" s="181" cm="1">
        <f t="array" ref="R121">INDEX($J:$P,ROW(),MATCH(R$3,$J$2:$P$2,0))</f>
        <v>100</v>
      </c>
      <c r="S121" s="181">
        <f t="shared" ref="S121:CC121" si="98">R121*(1+S122)</f>
        <v>100.41666666666667</v>
      </c>
      <c r="T121" s="181">
        <f t="shared" si="98"/>
        <v>100.83506944444444</v>
      </c>
      <c r="U121" s="181">
        <f t="shared" si="98"/>
        <v>101.25521556712962</v>
      </c>
      <c r="V121" s="181">
        <f t="shared" si="98"/>
        <v>101.67711229865932</v>
      </c>
      <c r="W121" s="181">
        <f t="shared" si="98"/>
        <v>102.10076693323707</v>
      </c>
      <c r="X121" s="181">
        <f t="shared" si="98"/>
        <v>102.52618679545888</v>
      </c>
      <c r="Y121" s="181">
        <f t="shared" si="98"/>
        <v>102.95337924043996</v>
      </c>
      <c r="Z121" s="181">
        <f t="shared" si="98"/>
        <v>103.38235165394178</v>
      </c>
      <c r="AA121" s="181">
        <f t="shared" si="98"/>
        <v>103.81311145249987</v>
      </c>
      <c r="AB121" s="181">
        <f t="shared" si="98"/>
        <v>104.24566608355195</v>
      </c>
      <c r="AC121" s="181">
        <f t="shared" si="98"/>
        <v>104.68002302556675</v>
      </c>
      <c r="AD121" s="181">
        <f t="shared" si="98"/>
        <v>105.11618978817329</v>
      </c>
      <c r="AE121" s="181">
        <f t="shared" si="98"/>
        <v>105.55417391229068</v>
      </c>
      <c r="AF121" s="181">
        <f t="shared" si="98"/>
        <v>105.99398297025856</v>
      </c>
      <c r="AG121" s="181">
        <f t="shared" si="98"/>
        <v>106.43562456596797</v>
      </c>
      <c r="AH121" s="181">
        <f t="shared" si="98"/>
        <v>106.87910633499284</v>
      </c>
      <c r="AI121" s="181">
        <f t="shared" si="98"/>
        <v>107.32443594472197</v>
      </c>
      <c r="AJ121" s="181">
        <f t="shared" si="98"/>
        <v>107.77162109449165</v>
      </c>
      <c r="AK121" s="181">
        <f t="shared" si="98"/>
        <v>108.2206695157187</v>
      </c>
      <c r="AL121" s="181">
        <f t="shared" si="98"/>
        <v>108.67158897203419</v>
      </c>
      <c r="AM121" s="181">
        <f t="shared" si="98"/>
        <v>109.12438725941766</v>
      </c>
      <c r="AN121" s="181">
        <f t="shared" si="98"/>
        <v>109.5790722063319</v>
      </c>
      <c r="AO121" s="181">
        <f t="shared" si="98"/>
        <v>110.03565167385828</v>
      </c>
      <c r="AP121" s="181">
        <f t="shared" si="98"/>
        <v>110.49413355583269</v>
      </c>
      <c r="AQ121" s="181">
        <f t="shared" si="98"/>
        <v>110.95452577898199</v>
      </c>
      <c r="AR121" s="181">
        <f t="shared" si="98"/>
        <v>111.41683630306107</v>
      </c>
      <c r="AS121" s="181">
        <f t="shared" si="98"/>
        <v>111.88107312099049</v>
      </c>
      <c r="AT121" s="181">
        <f t="shared" si="98"/>
        <v>112.34724425899462</v>
      </c>
      <c r="AU121" s="181">
        <f t="shared" si="98"/>
        <v>112.81535777674043</v>
      </c>
      <c r="AV121" s="181">
        <f t="shared" si="98"/>
        <v>113.28542176747685</v>
      </c>
      <c r="AW121" s="181">
        <f t="shared" si="98"/>
        <v>113.75744435817467</v>
      </c>
      <c r="AX121" s="181">
        <f t="shared" si="98"/>
        <v>114.23143370966706</v>
      </c>
      <c r="AY121" s="181">
        <f t="shared" si="98"/>
        <v>114.70739801679066</v>
      </c>
      <c r="AZ121" s="181">
        <f t="shared" si="98"/>
        <v>115.18534550852729</v>
      </c>
      <c r="BA121" s="181">
        <f t="shared" si="98"/>
        <v>115.66528444814615</v>
      </c>
      <c r="BB121" s="181">
        <f t="shared" si="98"/>
        <v>116.14722313334676</v>
      </c>
      <c r="BC121" s="181">
        <f t="shared" si="98"/>
        <v>116.63116989640237</v>
      </c>
      <c r="BD121" s="181">
        <f t="shared" si="98"/>
        <v>117.11713310430405</v>
      </c>
      <c r="BE121" s="181">
        <f t="shared" si="98"/>
        <v>117.60512115890531</v>
      </c>
      <c r="BF121" s="181">
        <f t="shared" si="98"/>
        <v>118.09514249706741</v>
      </c>
      <c r="BG121" s="181">
        <f t="shared" si="98"/>
        <v>118.5872055908052</v>
      </c>
      <c r="BH121" s="181">
        <f t="shared" si="98"/>
        <v>119.08131894743354</v>
      </c>
      <c r="BI121" s="181">
        <f t="shared" si="98"/>
        <v>119.57749110971452</v>
      </c>
      <c r="BJ121" s="181">
        <f t="shared" si="98"/>
        <v>120.07573065600499</v>
      </c>
      <c r="BK121" s="181">
        <f t="shared" si="98"/>
        <v>120.57604620040502</v>
      </c>
      <c r="BL121" s="181">
        <f t="shared" si="98"/>
        <v>121.0784463929067</v>
      </c>
      <c r="BM121" s="181">
        <f t="shared" si="98"/>
        <v>121.5829399195438</v>
      </c>
      <c r="BN121" s="181">
        <f t="shared" si="98"/>
        <v>122.08953550254191</v>
      </c>
      <c r="BO121" s="181">
        <f t="shared" si="98"/>
        <v>122.59824190046916</v>
      </c>
      <c r="BP121" s="181">
        <f t="shared" si="98"/>
        <v>123.10906790838779</v>
      </c>
      <c r="BQ121" s="181">
        <f t="shared" si="98"/>
        <v>123.62202235800606</v>
      </c>
      <c r="BR121" s="181">
        <f t="shared" si="98"/>
        <v>124.13711411783109</v>
      </c>
      <c r="BS121" s="181">
        <f t="shared" si="98"/>
        <v>124.65435209332205</v>
      </c>
      <c r="BT121" s="181">
        <f t="shared" si="98"/>
        <v>125.17374522704422</v>
      </c>
      <c r="BU121" s="181">
        <f t="shared" si="98"/>
        <v>125.69530249882357</v>
      </c>
      <c r="BV121" s="181">
        <f t="shared" si="98"/>
        <v>126.219032925902</v>
      </c>
      <c r="BW121" s="181">
        <f t="shared" si="98"/>
        <v>126.74494556309325</v>
      </c>
      <c r="BX121" s="181">
        <f t="shared" si="98"/>
        <v>127.27304950293947</v>
      </c>
      <c r="BY121" s="181">
        <f t="shared" si="98"/>
        <v>127.80335387586838</v>
      </c>
      <c r="BZ121" s="181">
        <f t="shared" si="98"/>
        <v>128.33586785035118</v>
      </c>
      <c r="CA121" s="181">
        <f t="shared" si="98"/>
        <v>128.87060063306097</v>
      </c>
      <c r="CB121" s="181">
        <f t="shared" si="98"/>
        <v>129.40756146903206</v>
      </c>
      <c r="CC121" s="181">
        <f t="shared" si="98"/>
        <v>129.94675964181968</v>
      </c>
      <c r="CD121" s="181">
        <f t="shared" ref="CD121:CL121" si="99">CC121*(1+CD122)</f>
        <v>130.4882044736606</v>
      </c>
      <c r="CE121" s="181">
        <f t="shared" si="99"/>
        <v>131.0319053256342</v>
      </c>
      <c r="CF121" s="181">
        <f t="shared" si="99"/>
        <v>131.57787159782433</v>
      </c>
      <c r="CG121" s="181">
        <f t="shared" si="99"/>
        <v>132.12611272948192</v>
      </c>
      <c r="CH121" s="181">
        <f t="shared" si="99"/>
        <v>132.67663819918809</v>
      </c>
      <c r="CI121" s="181">
        <f t="shared" si="99"/>
        <v>133.22945752501803</v>
      </c>
      <c r="CJ121" s="181">
        <f t="shared" si="99"/>
        <v>133.7845802647056</v>
      </c>
      <c r="CK121" s="181">
        <f t="shared" si="99"/>
        <v>134.34201601580853</v>
      </c>
      <c r="CL121" s="181">
        <f t="shared" si="99"/>
        <v>134.9017744158744</v>
      </c>
      <c r="CN121" s="180">
        <v>100</v>
      </c>
      <c r="CO121" s="181" t="e">
        <f>CN121*(1+CO122)</f>
        <v>#N/A</v>
      </c>
      <c r="CP121" s="181" t="e">
        <f t="shared" ref="CP121:DL121" si="100">CO121*(1+CP122)</f>
        <v>#N/A</v>
      </c>
      <c r="CQ121" s="181" t="e">
        <f t="shared" si="100"/>
        <v>#N/A</v>
      </c>
      <c r="CR121" s="181" t="e">
        <f t="shared" si="100"/>
        <v>#N/A</v>
      </c>
      <c r="CS121" s="181" t="e">
        <f t="shared" si="100"/>
        <v>#N/A</v>
      </c>
      <c r="CT121" s="181" t="e">
        <f t="shared" si="100"/>
        <v>#N/A</v>
      </c>
      <c r="CU121" s="181" t="e">
        <f t="shared" si="100"/>
        <v>#N/A</v>
      </c>
      <c r="CV121" s="181" t="e">
        <f t="shared" si="100"/>
        <v>#N/A</v>
      </c>
      <c r="CW121" s="181" t="e">
        <f t="shared" si="100"/>
        <v>#N/A</v>
      </c>
      <c r="CX121" s="181" t="e">
        <f t="shared" si="100"/>
        <v>#N/A</v>
      </c>
      <c r="CY121" s="181" t="e">
        <f t="shared" si="100"/>
        <v>#N/A</v>
      </c>
      <c r="CZ121" s="181" t="e">
        <f t="shared" si="100"/>
        <v>#N/A</v>
      </c>
      <c r="DA121" s="181" t="e">
        <f t="shared" si="100"/>
        <v>#N/A</v>
      </c>
      <c r="DB121" s="181" t="e">
        <f t="shared" si="100"/>
        <v>#N/A</v>
      </c>
      <c r="DC121" s="181" t="e">
        <f t="shared" si="100"/>
        <v>#N/A</v>
      </c>
      <c r="DD121" s="181" t="e">
        <f t="shared" si="100"/>
        <v>#N/A</v>
      </c>
      <c r="DE121" s="181" t="e">
        <f t="shared" si="100"/>
        <v>#N/A</v>
      </c>
      <c r="DF121" s="181" t="e">
        <f t="shared" si="100"/>
        <v>#N/A</v>
      </c>
      <c r="DG121" s="181" t="e">
        <f t="shared" si="100"/>
        <v>#N/A</v>
      </c>
      <c r="DH121" s="181" t="e">
        <f t="shared" si="100"/>
        <v>#N/A</v>
      </c>
      <c r="DI121" s="181" t="e">
        <f t="shared" si="100"/>
        <v>#N/A</v>
      </c>
      <c r="DJ121" s="181" t="e">
        <f t="shared" si="100"/>
        <v>#N/A</v>
      </c>
      <c r="DK121" s="181" t="e">
        <f t="shared" si="100"/>
        <v>#N/A</v>
      </c>
      <c r="DL121" s="181" t="e">
        <f t="shared" si="100"/>
        <v>#N/A</v>
      </c>
    </row>
    <row r="122" spans="1:116" x14ac:dyDescent="0.35">
      <c r="B122" t="str">
        <f>E122</f>
        <v>122 TAM-ER</v>
      </c>
      <c r="D122" t="s">
        <v>260</v>
      </c>
      <c r="E122" s="8" t="str">
        <f t="shared" si="96"/>
        <v>122 TAM-ER</v>
      </c>
      <c r="G122" s="145" t="s">
        <v>64</v>
      </c>
      <c r="H122" s="12"/>
      <c r="J122"/>
      <c r="K122" s="16">
        <v>0.05</v>
      </c>
      <c r="L122" s="16">
        <v>0.05</v>
      </c>
      <c r="M122" s="16">
        <v>0.05</v>
      </c>
      <c r="N122" s="16">
        <v>0.05</v>
      </c>
      <c r="O122" s="16">
        <v>0.05</v>
      </c>
      <c r="P122" s="16">
        <v>0.05</v>
      </c>
      <c r="R122" s="20" cm="1">
        <f t="array" ref="R122">INDEX($I:$P,ROW(),MATCH(R$3,$I$2:$P$2,0))/12</f>
        <v>0</v>
      </c>
      <c r="S122" s="20" cm="1">
        <f t="array" ref="S122">INDEX($I:$P,ROW(),MATCH(S$3,$I$2:$P$2,0))/12</f>
        <v>4.1666666666666666E-3</v>
      </c>
      <c r="T122" s="20" cm="1">
        <f t="array" ref="T122">INDEX($I:$P,ROW(),MATCH(T$3,$I$2:$P$2,0))/12</f>
        <v>4.1666666666666666E-3</v>
      </c>
      <c r="U122" s="20" cm="1">
        <f t="array" ref="U122">INDEX($I:$P,ROW(),MATCH(U$3,$I$2:$P$2,0))/12</f>
        <v>4.1666666666666666E-3</v>
      </c>
      <c r="V122" s="20" cm="1">
        <f t="array" ref="V122">INDEX($I:$P,ROW(),MATCH(V$3,$I$2:$P$2,0))/12</f>
        <v>4.1666666666666666E-3</v>
      </c>
      <c r="W122" s="20" cm="1">
        <f t="array" ref="W122">INDEX($I:$P,ROW(),MATCH(W$3,$I$2:$P$2,0))/12</f>
        <v>4.1666666666666666E-3</v>
      </c>
      <c r="X122" s="20" cm="1">
        <f t="array" ref="X122">INDEX($I:$P,ROW(),MATCH(X$3,$I$2:$P$2,0))/12</f>
        <v>4.1666666666666666E-3</v>
      </c>
      <c r="Y122" s="20" cm="1">
        <f t="array" ref="Y122">INDEX($I:$P,ROW(),MATCH(Y$3,$I$2:$P$2,0))/12</f>
        <v>4.1666666666666666E-3</v>
      </c>
      <c r="Z122" s="20" cm="1">
        <f t="array" ref="Z122">INDEX($I:$P,ROW(),MATCH(Z$3,$I$2:$P$2,0))/12</f>
        <v>4.1666666666666666E-3</v>
      </c>
      <c r="AA122" s="20" cm="1">
        <f t="array" ref="AA122">INDEX($I:$P,ROW(),MATCH(AA$3,$I$2:$P$2,0))/12</f>
        <v>4.1666666666666666E-3</v>
      </c>
      <c r="AB122" s="20" cm="1">
        <f t="array" ref="AB122">INDEX($I:$P,ROW(),MATCH(AB$3,$I$2:$P$2,0))/12</f>
        <v>4.1666666666666666E-3</v>
      </c>
      <c r="AC122" s="20" cm="1">
        <f t="array" ref="AC122">INDEX($I:$P,ROW(),MATCH(AC$3,$I$2:$P$2,0))/12</f>
        <v>4.1666666666666666E-3</v>
      </c>
      <c r="AD122" s="20" cm="1">
        <f t="array" ref="AD122">INDEX($I:$P,ROW(),MATCH(AD$3,$I$2:$P$2,0))/12</f>
        <v>4.1666666666666666E-3</v>
      </c>
      <c r="AE122" s="20" cm="1">
        <f t="array" ref="AE122">INDEX($I:$P,ROW(),MATCH(AE$3,$I$2:$P$2,0))/12</f>
        <v>4.1666666666666666E-3</v>
      </c>
      <c r="AF122" s="20" cm="1">
        <f t="array" ref="AF122">INDEX($I:$P,ROW(),MATCH(AF$3,$I$2:$P$2,0))/12</f>
        <v>4.1666666666666666E-3</v>
      </c>
      <c r="AG122" s="20" cm="1">
        <f t="array" ref="AG122">INDEX($I:$P,ROW(),MATCH(AG$3,$I$2:$P$2,0))/12</f>
        <v>4.1666666666666666E-3</v>
      </c>
      <c r="AH122" s="20" cm="1">
        <f t="array" ref="AH122">INDEX($I:$P,ROW(),MATCH(AH$3,$I$2:$P$2,0))/12</f>
        <v>4.1666666666666666E-3</v>
      </c>
      <c r="AI122" s="20" cm="1">
        <f t="array" ref="AI122">INDEX($I:$P,ROW(),MATCH(AI$3,$I$2:$P$2,0))/12</f>
        <v>4.1666666666666666E-3</v>
      </c>
      <c r="AJ122" s="20" cm="1">
        <f t="array" ref="AJ122">INDEX($I:$P,ROW(),MATCH(AJ$3,$I$2:$P$2,0))/12</f>
        <v>4.1666666666666666E-3</v>
      </c>
      <c r="AK122" s="20" cm="1">
        <f t="array" ref="AK122">INDEX($I:$P,ROW(),MATCH(AK$3,$I$2:$P$2,0))/12</f>
        <v>4.1666666666666666E-3</v>
      </c>
      <c r="AL122" s="20" cm="1">
        <f t="array" ref="AL122">INDEX($I:$P,ROW(),MATCH(AL$3,$I$2:$P$2,0))/12</f>
        <v>4.1666666666666666E-3</v>
      </c>
      <c r="AM122" s="20" cm="1">
        <f t="array" ref="AM122">INDEX($I:$P,ROW(),MATCH(AM$3,$I$2:$P$2,0))/12</f>
        <v>4.1666666666666666E-3</v>
      </c>
      <c r="AN122" s="20" cm="1">
        <f t="array" ref="AN122">INDEX($I:$P,ROW(),MATCH(AN$3,$I$2:$P$2,0))/12</f>
        <v>4.1666666666666666E-3</v>
      </c>
      <c r="AO122" s="20" cm="1">
        <f t="array" ref="AO122">INDEX($I:$P,ROW(),MATCH(AO$3,$I$2:$P$2,0))/12</f>
        <v>4.1666666666666666E-3</v>
      </c>
      <c r="AP122" s="20" cm="1">
        <f t="array" ref="AP122">INDEX($I:$P,ROW(),MATCH(AP$3,$I$2:$P$2,0))/12</f>
        <v>4.1666666666666666E-3</v>
      </c>
      <c r="AQ122" s="20" cm="1">
        <f t="array" ref="AQ122">INDEX($I:$P,ROW(),MATCH(AQ$3,$I$2:$P$2,0))/12</f>
        <v>4.1666666666666666E-3</v>
      </c>
      <c r="AR122" s="20" cm="1">
        <f t="array" ref="AR122">INDEX($I:$P,ROW(),MATCH(AR$3,$I$2:$P$2,0))/12</f>
        <v>4.1666666666666666E-3</v>
      </c>
      <c r="AS122" s="20" cm="1">
        <f t="array" ref="AS122">INDEX($I:$P,ROW(),MATCH(AS$3,$I$2:$P$2,0))/12</f>
        <v>4.1666666666666666E-3</v>
      </c>
      <c r="AT122" s="20" cm="1">
        <f t="array" ref="AT122">INDEX($I:$P,ROW(),MATCH(AT$3,$I$2:$P$2,0))/12</f>
        <v>4.1666666666666666E-3</v>
      </c>
      <c r="AU122" s="20" cm="1">
        <f t="array" ref="AU122">INDEX($I:$P,ROW(),MATCH(AU$3,$I$2:$P$2,0))/12</f>
        <v>4.1666666666666666E-3</v>
      </c>
      <c r="AV122" s="20" cm="1">
        <f t="array" ref="AV122">INDEX($I:$P,ROW(),MATCH(AV$3,$I$2:$P$2,0))/12</f>
        <v>4.1666666666666666E-3</v>
      </c>
      <c r="AW122" s="20" cm="1">
        <f t="array" ref="AW122">INDEX($I:$P,ROW(),MATCH(AW$3,$I$2:$P$2,0))/12</f>
        <v>4.1666666666666666E-3</v>
      </c>
      <c r="AX122" s="20" cm="1">
        <f t="array" ref="AX122">INDEX($I:$P,ROW(),MATCH(AX$3,$I$2:$P$2,0))/12</f>
        <v>4.1666666666666666E-3</v>
      </c>
      <c r="AY122" s="20" cm="1">
        <f t="array" ref="AY122">INDEX($I:$P,ROW(),MATCH(AY$3,$I$2:$P$2,0))/12</f>
        <v>4.1666666666666666E-3</v>
      </c>
      <c r="AZ122" s="20" cm="1">
        <f t="array" ref="AZ122">INDEX($I:$P,ROW(),MATCH(AZ$3,$I$2:$P$2,0))/12</f>
        <v>4.1666666666666666E-3</v>
      </c>
      <c r="BA122" s="20" cm="1">
        <f t="array" ref="BA122">INDEX($I:$P,ROW(),MATCH(BA$3,$I$2:$P$2,0))/12</f>
        <v>4.1666666666666666E-3</v>
      </c>
      <c r="BB122" s="20" cm="1">
        <f t="array" ref="BB122">INDEX($I:$P,ROW(),MATCH(BB$3,$I$2:$P$2,0))/12</f>
        <v>4.1666666666666666E-3</v>
      </c>
      <c r="BC122" s="20" cm="1">
        <f t="array" ref="BC122">INDEX($I:$P,ROW(),MATCH(BC$3,$I$2:$P$2,0))/12</f>
        <v>4.1666666666666666E-3</v>
      </c>
      <c r="BD122" s="20" cm="1">
        <f t="array" ref="BD122">INDEX($I:$P,ROW(),MATCH(BD$3,$I$2:$P$2,0))/12</f>
        <v>4.1666666666666666E-3</v>
      </c>
      <c r="BE122" s="20" cm="1">
        <f t="array" ref="BE122">INDEX($I:$P,ROW(),MATCH(BE$3,$I$2:$P$2,0))/12</f>
        <v>4.1666666666666666E-3</v>
      </c>
      <c r="BF122" s="20" cm="1">
        <f t="array" ref="BF122">INDEX($I:$P,ROW(),MATCH(BF$3,$I$2:$P$2,0))/12</f>
        <v>4.1666666666666666E-3</v>
      </c>
      <c r="BG122" s="20" cm="1">
        <f t="array" ref="BG122">INDEX($I:$P,ROW(),MATCH(BG$3,$I$2:$P$2,0))/12</f>
        <v>4.1666666666666666E-3</v>
      </c>
      <c r="BH122" s="20" cm="1">
        <f t="array" ref="BH122">INDEX($I:$P,ROW(),MATCH(BH$3,$I$2:$P$2,0))/12</f>
        <v>4.1666666666666666E-3</v>
      </c>
      <c r="BI122" s="20" cm="1">
        <f t="array" ref="BI122">INDEX($I:$P,ROW(),MATCH(BI$3,$I$2:$P$2,0))/12</f>
        <v>4.1666666666666666E-3</v>
      </c>
      <c r="BJ122" s="20" cm="1">
        <f t="array" ref="BJ122">INDEX($I:$P,ROW(),MATCH(BJ$3,$I$2:$P$2,0))/12</f>
        <v>4.1666666666666666E-3</v>
      </c>
      <c r="BK122" s="20" cm="1">
        <f t="array" ref="BK122">INDEX($I:$P,ROW(),MATCH(BK$3,$I$2:$P$2,0))/12</f>
        <v>4.1666666666666666E-3</v>
      </c>
      <c r="BL122" s="20" cm="1">
        <f t="array" ref="BL122">INDEX($I:$P,ROW(),MATCH(BL$3,$I$2:$P$2,0))/12</f>
        <v>4.1666666666666666E-3</v>
      </c>
      <c r="BM122" s="20" cm="1">
        <f t="array" ref="BM122">INDEX($I:$P,ROW(),MATCH(BM$3,$I$2:$P$2,0))/12</f>
        <v>4.1666666666666666E-3</v>
      </c>
      <c r="BN122" s="20" cm="1">
        <f t="array" ref="BN122">INDEX($I:$P,ROW(),MATCH(BN$3,$I$2:$P$2,0))/12</f>
        <v>4.1666666666666666E-3</v>
      </c>
      <c r="BO122" s="20" cm="1">
        <f t="array" ref="BO122">INDEX($I:$P,ROW(),MATCH(BO$3,$I$2:$P$2,0))/12</f>
        <v>4.1666666666666666E-3</v>
      </c>
      <c r="BP122" s="20" cm="1">
        <f t="array" ref="BP122">INDEX($I:$P,ROW(),MATCH(BP$3,$I$2:$P$2,0))/12</f>
        <v>4.1666666666666666E-3</v>
      </c>
      <c r="BQ122" s="20" cm="1">
        <f t="array" ref="BQ122">INDEX($I:$P,ROW(),MATCH(BQ$3,$I$2:$P$2,0))/12</f>
        <v>4.1666666666666666E-3</v>
      </c>
      <c r="BR122" s="20" cm="1">
        <f t="array" ref="BR122">INDEX($I:$P,ROW(),MATCH(BR$3,$I$2:$P$2,0))/12</f>
        <v>4.1666666666666666E-3</v>
      </c>
      <c r="BS122" s="20" cm="1">
        <f t="array" ref="BS122">INDEX($I:$P,ROW(),MATCH(BS$3,$I$2:$P$2,0))/12</f>
        <v>4.1666666666666666E-3</v>
      </c>
      <c r="BT122" s="20" cm="1">
        <f t="array" ref="BT122">INDEX($I:$P,ROW(),MATCH(BT$3,$I$2:$P$2,0))/12</f>
        <v>4.1666666666666666E-3</v>
      </c>
      <c r="BU122" s="20" cm="1">
        <f t="array" ref="BU122">INDEX($I:$P,ROW(),MATCH(BU$3,$I$2:$P$2,0))/12</f>
        <v>4.1666666666666666E-3</v>
      </c>
      <c r="BV122" s="20" cm="1">
        <f t="array" ref="BV122">INDEX($I:$P,ROW(),MATCH(BV$3,$I$2:$P$2,0))/12</f>
        <v>4.1666666666666666E-3</v>
      </c>
      <c r="BW122" s="20" cm="1">
        <f t="array" ref="BW122">INDEX($I:$P,ROW(),MATCH(BW$3,$I$2:$P$2,0))/12</f>
        <v>4.1666666666666666E-3</v>
      </c>
      <c r="BX122" s="20" cm="1">
        <f t="array" ref="BX122">INDEX($I:$P,ROW(),MATCH(BX$3,$I$2:$P$2,0))/12</f>
        <v>4.1666666666666666E-3</v>
      </c>
      <c r="BY122" s="20" cm="1">
        <f t="array" ref="BY122">INDEX($I:$P,ROW(),MATCH(BY$3,$I$2:$P$2,0))/12</f>
        <v>4.1666666666666666E-3</v>
      </c>
      <c r="BZ122" s="20" cm="1">
        <f t="array" ref="BZ122">INDEX($I:$P,ROW(),MATCH(BZ$3,$I$2:$P$2,0))/12</f>
        <v>4.1666666666666666E-3</v>
      </c>
      <c r="CA122" s="20" cm="1">
        <f t="array" ref="CA122">INDEX($I:$P,ROW(),MATCH(CA$3,$I$2:$P$2,0))/12</f>
        <v>4.1666666666666666E-3</v>
      </c>
      <c r="CB122" s="20" cm="1">
        <f t="array" ref="CB122">INDEX($I:$P,ROW(),MATCH(CB$3,$I$2:$P$2,0))/12</f>
        <v>4.1666666666666666E-3</v>
      </c>
      <c r="CC122" s="20" cm="1">
        <f t="array" ref="CC122">INDEX($I:$P,ROW(),MATCH(CC$3,$I$2:$P$2,0))/12</f>
        <v>4.1666666666666666E-3</v>
      </c>
      <c r="CD122" s="20" cm="1">
        <f t="array" ref="CD122">INDEX($I:$P,ROW(),MATCH(CD$3,$I$2:$P$2,0))/12</f>
        <v>4.1666666666666666E-3</v>
      </c>
      <c r="CE122" s="20" cm="1">
        <f t="array" ref="CE122">INDEX($I:$P,ROW(),MATCH(CE$3,$I$2:$P$2,0))/12</f>
        <v>4.1666666666666666E-3</v>
      </c>
      <c r="CF122" s="20" cm="1">
        <f t="array" ref="CF122">INDEX($I:$P,ROW(),MATCH(CF$3,$I$2:$P$2,0))/12</f>
        <v>4.1666666666666666E-3</v>
      </c>
      <c r="CG122" s="20" cm="1">
        <f t="array" ref="CG122">INDEX($I:$P,ROW(),MATCH(CG$3,$I$2:$P$2,0))/12</f>
        <v>4.1666666666666666E-3</v>
      </c>
      <c r="CH122" s="20" cm="1">
        <f t="array" ref="CH122">INDEX($I:$P,ROW(),MATCH(CH$3,$I$2:$P$2,0))/12</f>
        <v>4.1666666666666666E-3</v>
      </c>
      <c r="CI122" s="20" cm="1">
        <f t="array" ref="CI122">INDEX($I:$P,ROW(),MATCH(CI$3,$I$2:$P$2,0))/12</f>
        <v>4.1666666666666666E-3</v>
      </c>
      <c r="CJ122" s="20" cm="1">
        <f t="array" ref="CJ122">INDEX($I:$P,ROW(),MATCH(CJ$3,$I$2:$P$2,0))/12</f>
        <v>4.1666666666666666E-3</v>
      </c>
      <c r="CK122" s="20" cm="1">
        <f t="array" ref="CK122">INDEX($I:$P,ROW(),MATCH(CK$3,$I$2:$P$2,0))/12</f>
        <v>4.1666666666666666E-3</v>
      </c>
      <c r="CL122" s="20" cm="1">
        <f t="array" ref="CL122">INDEX($I:$P,ROW(),MATCH(CL$3,$I$2:$P$2,0))/12</f>
        <v>4.1666666666666666E-3</v>
      </c>
      <c r="CN122" s="75">
        <v>0</v>
      </c>
      <c r="CO122" s="20" t="e" cm="1">
        <f t="array" ref="CO122">INDEX($I:$P,ROW(),MATCH(CO$3,$I$2:$P$2,0))/CO$5</f>
        <v>#N/A</v>
      </c>
      <c r="CP122" s="20" t="e" cm="1">
        <f t="array" ref="CP122">INDEX($I:$P,ROW(),MATCH(CP$3,$I$2:$P$2,0))/CP$5</f>
        <v>#N/A</v>
      </c>
      <c r="CQ122" s="20" t="e" cm="1">
        <f t="array" ref="CQ122">INDEX($I:$P,ROW(),MATCH(CQ$3,$I$2:$P$2,0))/CQ$5</f>
        <v>#N/A</v>
      </c>
      <c r="CR122" s="20" t="e" cm="1">
        <f t="array" ref="CR122">INDEX($I:$P,ROW(),MATCH(CR$3,$I$2:$P$2,0))/CR$5</f>
        <v>#N/A</v>
      </c>
      <c r="CS122" s="20" t="e" cm="1">
        <f t="array" ref="CS122">INDEX($I:$P,ROW(),MATCH(CS$3,$I$2:$P$2,0))/CS$5</f>
        <v>#N/A</v>
      </c>
      <c r="CT122" s="20" t="e" cm="1">
        <f t="array" ref="CT122">INDEX($I:$P,ROW(),MATCH(CT$3,$I$2:$P$2,0))/CT$5</f>
        <v>#N/A</v>
      </c>
      <c r="CU122" s="20" t="e" cm="1">
        <f t="array" ref="CU122">INDEX($I:$P,ROW(),MATCH(CU$3,$I$2:$P$2,0))/CU$5</f>
        <v>#N/A</v>
      </c>
      <c r="CV122" s="20" t="e" cm="1">
        <f t="array" ref="CV122">INDEX($I:$P,ROW(),MATCH(CV$3,$I$2:$P$2,0))/CV$5</f>
        <v>#N/A</v>
      </c>
      <c r="CW122" s="20" t="e" cm="1">
        <f t="array" ref="CW122">INDEX($I:$P,ROW(),MATCH(CW$3,$I$2:$P$2,0))/CW$5</f>
        <v>#N/A</v>
      </c>
      <c r="CX122" s="20" t="e" cm="1">
        <f t="array" ref="CX122">INDEX($I:$P,ROW(),MATCH(CX$3,$I$2:$P$2,0))/CX$5</f>
        <v>#N/A</v>
      </c>
      <c r="CY122" s="20" t="e" cm="1">
        <f t="array" ref="CY122">INDEX($I:$P,ROW(),MATCH(CY$3,$I$2:$P$2,0))/CL$5</f>
        <v>#N/A</v>
      </c>
      <c r="CZ122" s="20" t="e" cm="1">
        <f t="array" ref="CZ122">INDEX($I:$P,ROW(),MATCH(CZ$3,$I$2:$P$2,0))/CZ$5</f>
        <v>#N/A</v>
      </c>
      <c r="DA122" s="20" t="e" cm="1">
        <f t="array" ref="DA122">INDEX($I:$P,ROW(),MATCH(DA$3,$I$2:$P$2,0))/DA$5</f>
        <v>#N/A</v>
      </c>
      <c r="DB122" s="20" t="e" cm="1">
        <f t="array" ref="DB122">INDEX($I:$P,ROW(),MATCH(DB$3,$I$2:$P$2,0))/DB$5</f>
        <v>#N/A</v>
      </c>
      <c r="DC122" s="20" t="e" cm="1">
        <f t="array" ref="DC122">INDEX($I:$P,ROW(),MATCH(DC$3,$I$2:$P$2,0))/DC$5</f>
        <v>#N/A</v>
      </c>
      <c r="DD122" s="20" t="e" cm="1">
        <f t="array" ref="DD122">INDEX($I:$P,ROW(),MATCH(DD$3,$I$2:$P$2,0))/DD$5</f>
        <v>#N/A</v>
      </c>
      <c r="DE122" s="20" t="e" cm="1">
        <f t="array" ref="DE122">INDEX($I:$P,ROW(),MATCH(DE$3,$I$2:$P$2,0))/DE$5</f>
        <v>#N/A</v>
      </c>
      <c r="DF122" s="20" t="e" cm="1">
        <f t="array" ref="DF122">INDEX($I:$P,ROW(),MATCH(DF$3,$I$2:$P$2,0))/DF$5</f>
        <v>#N/A</v>
      </c>
      <c r="DG122" s="20" t="e" cm="1">
        <f t="array" ref="DG122">INDEX($I:$P,ROW(),MATCH(DG$3,$I$2:$P$2,0))/DG$5</f>
        <v>#N/A</v>
      </c>
      <c r="DH122" s="20" t="e" cm="1">
        <f t="array" ref="DH122">INDEX($I:$P,ROW(),MATCH(DH$3,$I$2:$P$2,0))/DH$5</f>
        <v>#N/A</v>
      </c>
      <c r="DI122" s="20" t="e" cm="1">
        <f t="array" ref="DI122">INDEX($I:$P,ROW(),MATCH(DI$3,$I$2:$P$2,0))/DI$5</f>
        <v>#N/A</v>
      </c>
      <c r="DJ122" s="20" t="e" cm="1">
        <f t="array" ref="DJ122">INDEX($I:$P,ROW(),MATCH(DJ$3,$I$2:$P$2,0))/DJ$5</f>
        <v>#N/A</v>
      </c>
      <c r="DK122" s="20" t="e" cm="1">
        <f t="array" ref="DK122">INDEX($I:$P,ROW(),MATCH(DK$3,$I$2:$P$2,0))/DK$5</f>
        <v>#N/A</v>
      </c>
      <c r="DL122" s="20" t="e" cm="1">
        <f t="array" ref="DL122">INDEX($I:$P,ROW(),MATCH(DL$3,$I$2:$P$2,0))/DL$5</f>
        <v>#N/A</v>
      </c>
    </row>
    <row r="123" spans="1:116" x14ac:dyDescent="0.35">
      <c r="B123" t="str">
        <f>E123</f>
        <v>123 TAM-ER</v>
      </c>
      <c r="D123" t="s">
        <v>260</v>
      </c>
      <c r="E123" s="8" t="str">
        <f t="shared" si="96"/>
        <v>123 TAM-ER</v>
      </c>
      <c r="G123" s="145" t="s">
        <v>65</v>
      </c>
      <c r="H123" s="12"/>
      <c r="J123"/>
      <c r="K123" s="166">
        <v>4.8000000000000001E-2</v>
      </c>
      <c r="L123" s="166">
        <v>8.5999999999999993E-2</v>
      </c>
      <c r="M123" s="166">
        <v>0.124</v>
      </c>
      <c r="N123" s="166">
        <v>0.16200000000000001</v>
      </c>
      <c r="O123" s="166">
        <v>0.2</v>
      </c>
      <c r="P123" s="166">
        <v>0.2</v>
      </c>
      <c r="R123" s="167"/>
      <c r="S123" s="167" cm="1">
        <f t="array" ref="S123">(INDEX($I:$O,ROW(),MATCH(S$3,$I$2:$O$2,0))/12-INDEX($I:$O,ROW(),MATCH(S$3-1,$I$2:$O$2,0))/12)+R123</f>
        <v>4.0000000000000001E-3</v>
      </c>
      <c r="T123" s="167" cm="1">
        <f t="array" ref="T123">(INDEX($I:$O,ROW(),MATCH(T$3,$I$2:$O$2,0))/12-INDEX($I:$O,ROW(),MATCH(T$3-1,$I$2:$O$2,0))/12)+S123</f>
        <v>8.0000000000000002E-3</v>
      </c>
      <c r="U123" s="167" cm="1">
        <f t="array" ref="U123">(INDEX($I:$O,ROW(),MATCH(U$3,$I$2:$O$2,0))/12-INDEX($I:$O,ROW(),MATCH(U$3-1,$I$2:$O$2,0))/12)+T123</f>
        <v>1.2E-2</v>
      </c>
      <c r="V123" s="167" cm="1">
        <f t="array" ref="V123">(INDEX($I:$O,ROW(),MATCH(V$3,$I$2:$O$2,0))/12-INDEX($I:$O,ROW(),MATCH(V$3-1,$I$2:$O$2,0))/12)+U123</f>
        <v>1.6E-2</v>
      </c>
      <c r="W123" s="167" cm="1">
        <f t="array" ref="W123">(INDEX($I:$O,ROW(),MATCH(W$3,$I$2:$O$2,0))/12-INDEX($I:$O,ROW(),MATCH(W$3-1,$I$2:$O$2,0))/12)+V123</f>
        <v>0.02</v>
      </c>
      <c r="X123" s="167" cm="1">
        <f t="array" ref="X123">(INDEX($I:$O,ROW(),MATCH(X$3,$I$2:$O$2,0))/12-INDEX($I:$O,ROW(),MATCH(X$3-1,$I$2:$O$2,0))/12)+W123</f>
        <v>2.4E-2</v>
      </c>
      <c r="Y123" s="167" cm="1">
        <f t="array" ref="Y123">(INDEX($I:$O,ROW(),MATCH(Y$3,$I$2:$O$2,0))/12-INDEX($I:$O,ROW(),MATCH(Y$3-1,$I$2:$O$2,0))/12)+X123</f>
        <v>2.8000000000000001E-2</v>
      </c>
      <c r="Z123" s="167" cm="1">
        <f t="array" ref="Z123">(INDEX($I:$O,ROW(),MATCH(Z$3,$I$2:$O$2,0))/12-INDEX($I:$O,ROW(),MATCH(Z$3-1,$I$2:$O$2,0))/12)+Y123</f>
        <v>3.2000000000000001E-2</v>
      </c>
      <c r="AA123" s="167" cm="1">
        <f t="array" ref="AA123">(INDEX($I:$O,ROW(),MATCH(AA$3,$I$2:$O$2,0))/12-INDEX($I:$O,ROW(),MATCH(AA$3-1,$I$2:$O$2,0))/12)+Z123</f>
        <v>3.6000000000000004E-2</v>
      </c>
      <c r="AB123" s="167" cm="1">
        <f t="array" ref="AB123">(INDEX($I:$O,ROW(),MATCH(AB$3,$I$2:$O$2,0))/12-INDEX($I:$O,ROW(),MATCH(AB$3-1,$I$2:$O$2,0))/12)+AA123</f>
        <v>4.0000000000000008E-2</v>
      </c>
      <c r="AC123" s="167" cm="1">
        <f t="array" ref="AC123">(INDEX($I:$O,ROW(),MATCH(AC$3,$I$2:$O$2,0))/12-INDEX($I:$O,ROW(),MATCH(AC$3-1,$I$2:$O$2,0))/12)+AB123</f>
        <v>4.4000000000000011E-2</v>
      </c>
      <c r="AD123" s="167" cm="1">
        <f t="array" ref="AD123">(INDEX($I:$O,ROW(),MATCH(AD$3,$I$2:$O$2,0))/12-INDEX($I:$O,ROW(),MATCH(AD$3-1,$I$2:$O$2,0))/12)+AC123</f>
        <v>4.8000000000000015E-2</v>
      </c>
      <c r="AE123" s="167" cm="1">
        <f t="array" ref="AE123">(INDEX($I:$O,ROW(),MATCH(AE$3,$I$2:$O$2,0))/12-INDEX($I:$O,ROW(),MATCH(AE$3-1,$I$2:$O$2,0))/12)+AD123</f>
        <v>5.116666666666668E-2</v>
      </c>
      <c r="AF123" s="167" cm="1">
        <f t="array" ref="AF123">(INDEX($I:$O,ROW(),MATCH(AF$3,$I$2:$O$2,0))/12-INDEX($I:$O,ROW(),MATCH(AF$3-1,$I$2:$O$2,0))/12)+AE123</f>
        <v>5.4333333333333345E-2</v>
      </c>
      <c r="AG123" s="167" cm="1">
        <f t="array" ref="AG123">(INDEX($I:$O,ROW(),MATCH(AG$3,$I$2:$O$2,0))/12-INDEX($I:$O,ROW(),MATCH(AG$3-1,$I$2:$O$2,0))/12)+AF123</f>
        <v>5.7500000000000009E-2</v>
      </c>
      <c r="AH123" s="167" cm="1">
        <f t="array" ref="AH123">(INDEX($I:$O,ROW(),MATCH(AH$3,$I$2:$O$2,0))/12-INDEX($I:$O,ROW(),MATCH(AH$3-1,$I$2:$O$2,0))/12)+AG123</f>
        <v>6.0666666666666674E-2</v>
      </c>
      <c r="AI123" s="167" cm="1">
        <f t="array" ref="AI123">(INDEX($I:$O,ROW(),MATCH(AI$3,$I$2:$O$2,0))/12-INDEX($I:$O,ROW(),MATCH(AI$3-1,$I$2:$O$2,0))/12)+AH123</f>
        <v>6.3833333333333339E-2</v>
      </c>
      <c r="AJ123" s="167" cm="1">
        <f t="array" ref="AJ123">(INDEX($I:$O,ROW(),MATCH(AJ$3,$I$2:$O$2,0))/12-INDEX($I:$O,ROW(),MATCH(AJ$3-1,$I$2:$O$2,0))/12)+AI123</f>
        <v>6.7000000000000004E-2</v>
      </c>
      <c r="AK123" s="167" cm="1">
        <f t="array" ref="AK123">(INDEX($I:$O,ROW(),MATCH(AK$3,$I$2:$O$2,0))/12-INDEX($I:$O,ROW(),MATCH(AK$3-1,$I$2:$O$2,0))/12)+AJ123</f>
        <v>7.0166666666666669E-2</v>
      </c>
      <c r="AL123" s="167" cm="1">
        <f t="array" ref="AL123">(INDEX($I:$O,ROW(),MATCH(AL$3,$I$2:$O$2,0))/12-INDEX($I:$O,ROW(),MATCH(AL$3-1,$I$2:$O$2,0))/12)+AK123</f>
        <v>7.3333333333333334E-2</v>
      </c>
      <c r="AM123" s="167" cm="1">
        <f t="array" ref="AM123">(INDEX($I:$O,ROW(),MATCH(AM$3,$I$2:$O$2,0))/12-INDEX($I:$O,ROW(),MATCH(AM$3-1,$I$2:$O$2,0))/12)+AL123</f>
        <v>7.6499999999999999E-2</v>
      </c>
      <c r="AN123" s="167" cm="1">
        <f t="array" ref="AN123">(INDEX($I:$O,ROW(),MATCH(AN$3,$I$2:$O$2,0))/12-INDEX($I:$O,ROW(),MATCH(AN$3-1,$I$2:$O$2,0))/12)+AM123</f>
        <v>7.9666666666666663E-2</v>
      </c>
      <c r="AO123" s="167" cm="1">
        <f t="array" ref="AO123">(INDEX($I:$O,ROW(),MATCH(AO$3,$I$2:$O$2,0))/12-INDEX($I:$O,ROW(),MATCH(AO$3-1,$I$2:$O$2,0))/12)+AN123</f>
        <v>8.2833333333333328E-2</v>
      </c>
      <c r="AP123" s="167" cm="1">
        <f t="array" ref="AP123">(INDEX($I:$O,ROW(),MATCH(AP$3,$I$2:$O$2,0))/12-INDEX($I:$O,ROW(),MATCH(AP$3-1,$I$2:$O$2,0))/12)+AO123</f>
        <v>8.5999999999999993E-2</v>
      </c>
      <c r="AQ123" s="167" cm="1">
        <f t="array" ref="AQ123">(INDEX($I:$O,ROW(),MATCH(AQ$3,$I$2:$O$2,0))/12-INDEX($I:$O,ROW(),MATCH(AQ$3-1,$I$2:$O$2,0))/12)+AP123</f>
        <v>8.9166666666666658E-2</v>
      </c>
      <c r="AR123" s="167" cm="1">
        <f t="array" ref="AR123">(INDEX($I:$O,ROW(),MATCH(AR$3,$I$2:$O$2,0))/12-INDEX($I:$O,ROW(),MATCH(AR$3-1,$I$2:$O$2,0))/12)+AQ123</f>
        <v>9.2333333333333323E-2</v>
      </c>
      <c r="AS123" s="167" cm="1">
        <f t="array" ref="AS123">(INDEX($I:$O,ROW(),MATCH(AS$3,$I$2:$O$2,0))/12-INDEX($I:$O,ROW(),MATCH(AS$3-1,$I$2:$O$2,0))/12)+AR123</f>
        <v>9.5499999999999988E-2</v>
      </c>
      <c r="AT123" s="167" cm="1">
        <f t="array" ref="AT123">(INDEX($I:$O,ROW(),MATCH(AT$3,$I$2:$O$2,0))/12-INDEX($I:$O,ROW(),MATCH(AT$3-1,$I$2:$O$2,0))/12)+AS123</f>
        <v>9.8666666666666653E-2</v>
      </c>
      <c r="AU123" s="167" cm="1">
        <f t="array" ref="AU123">(INDEX($I:$O,ROW(),MATCH(AU$3,$I$2:$O$2,0))/12-INDEX($I:$O,ROW(),MATCH(AU$3-1,$I$2:$O$2,0))/12)+AT123</f>
        <v>0.10183333333333332</v>
      </c>
      <c r="AV123" s="167" cm="1">
        <f t="array" ref="AV123">(INDEX($I:$O,ROW(),MATCH(AV$3,$I$2:$O$2,0))/12-INDEX($I:$O,ROW(),MATCH(AV$3-1,$I$2:$O$2,0))/12)+AU123</f>
        <v>0.10499999999999998</v>
      </c>
      <c r="AW123" s="167" cm="1">
        <f t="array" ref="AW123">(INDEX($I:$O,ROW(),MATCH(AW$3,$I$2:$O$2,0))/12-INDEX($I:$O,ROW(),MATCH(AW$3-1,$I$2:$O$2,0))/12)+AV123</f>
        <v>0.10816666666666665</v>
      </c>
      <c r="AX123" s="167" cm="1">
        <f t="array" ref="AX123">(INDEX($I:$O,ROW(),MATCH(AX$3,$I$2:$O$2,0))/12-INDEX($I:$O,ROW(),MATCH(AX$3-1,$I$2:$O$2,0))/12)+AW123</f>
        <v>0.11133333333333331</v>
      </c>
      <c r="AY123" s="167" cm="1">
        <f t="array" ref="AY123">(INDEX($I:$O,ROW(),MATCH(AY$3,$I$2:$O$2,0))/12-INDEX($I:$O,ROW(),MATCH(AY$3-1,$I$2:$O$2,0))/12)+AX123</f>
        <v>0.11449999999999998</v>
      </c>
      <c r="AZ123" s="167" cm="1">
        <f t="array" ref="AZ123">(INDEX($I:$O,ROW(),MATCH(AZ$3,$I$2:$O$2,0))/12-INDEX($I:$O,ROW(),MATCH(AZ$3-1,$I$2:$O$2,0))/12)+AY123</f>
        <v>0.11766666666666664</v>
      </c>
      <c r="BA123" s="167" cm="1">
        <f t="array" ref="BA123">(INDEX($I:$O,ROW(),MATCH(BA$3,$I$2:$O$2,0))/12-INDEX($I:$O,ROW(),MATCH(BA$3-1,$I$2:$O$2,0))/12)+AZ123</f>
        <v>0.12083333333333331</v>
      </c>
      <c r="BB123" s="167" cm="1">
        <f t="array" ref="BB123">(INDEX($I:$O,ROW(),MATCH(BB$3,$I$2:$O$2,0))/12-INDEX($I:$O,ROW(),MATCH(BB$3-1,$I$2:$O$2,0))/12)+BA123</f>
        <v>0.12399999999999997</v>
      </c>
      <c r="BC123" s="167" cm="1">
        <f t="array" ref="BC123">(INDEX($I:$O,ROW(),MATCH(BC$3,$I$2:$O$2,0))/12-INDEX($I:$O,ROW(),MATCH(BC$3-1,$I$2:$O$2,0))/12)+BB123</f>
        <v>0.12716666666666665</v>
      </c>
      <c r="BD123" s="167" cm="1">
        <f t="array" ref="BD123">(INDEX($I:$O,ROW(),MATCH(BD$3,$I$2:$O$2,0))/12-INDEX($I:$O,ROW(),MATCH(BD$3-1,$I$2:$O$2,0))/12)+BC123</f>
        <v>0.13033333333333333</v>
      </c>
      <c r="BE123" s="167" cm="1">
        <f t="array" ref="BE123">(INDEX($I:$O,ROW(),MATCH(BE$3,$I$2:$O$2,0))/12-INDEX($I:$O,ROW(),MATCH(BE$3-1,$I$2:$O$2,0))/12)+BD123</f>
        <v>0.13350000000000001</v>
      </c>
      <c r="BF123" s="167" cm="1">
        <f t="array" ref="BF123">(INDEX($I:$O,ROW(),MATCH(BF$3,$I$2:$O$2,0))/12-INDEX($I:$O,ROW(),MATCH(BF$3-1,$I$2:$O$2,0))/12)+BE123</f>
        <v>0.13666666666666669</v>
      </c>
      <c r="BG123" s="167" cm="1">
        <f t="array" ref="BG123">(INDEX($I:$O,ROW(),MATCH(BG$3,$I$2:$O$2,0))/12-INDEX($I:$O,ROW(),MATCH(BG$3-1,$I$2:$O$2,0))/12)+BF123</f>
        <v>0.13983333333333337</v>
      </c>
      <c r="BH123" s="167" cm="1">
        <f t="array" ref="BH123">(INDEX($I:$O,ROW(),MATCH(BH$3,$I$2:$O$2,0))/12-INDEX($I:$O,ROW(),MATCH(BH$3-1,$I$2:$O$2,0))/12)+BG123</f>
        <v>0.14300000000000004</v>
      </c>
      <c r="BI123" s="167" cm="1">
        <f t="array" ref="BI123">(INDEX($I:$O,ROW(),MATCH(BI$3,$I$2:$O$2,0))/12-INDEX($I:$O,ROW(),MATCH(BI$3-1,$I$2:$O$2,0))/12)+BH123</f>
        <v>0.14616666666666672</v>
      </c>
      <c r="BJ123" s="167" cm="1">
        <f t="array" ref="BJ123">(INDEX($I:$O,ROW(),MATCH(BJ$3,$I$2:$O$2,0))/12-INDEX($I:$O,ROW(),MATCH(BJ$3-1,$I$2:$O$2,0))/12)+BI123</f>
        <v>0.1493333333333334</v>
      </c>
      <c r="BK123" s="167" cm="1">
        <f t="array" ref="BK123">(INDEX($I:$O,ROW(),MATCH(BK$3,$I$2:$O$2,0))/12-INDEX($I:$O,ROW(),MATCH(BK$3-1,$I$2:$O$2,0))/12)+BJ123</f>
        <v>0.15250000000000008</v>
      </c>
      <c r="BL123" s="167" cm="1">
        <f t="array" ref="BL123">(INDEX($I:$O,ROW(),MATCH(BL$3,$I$2:$O$2,0))/12-INDEX($I:$O,ROW(),MATCH(BL$3-1,$I$2:$O$2,0))/12)+BK123</f>
        <v>0.15566666666666676</v>
      </c>
      <c r="BM123" s="167" cm="1">
        <f t="array" ref="BM123">(INDEX($I:$O,ROW(),MATCH(BM$3,$I$2:$O$2,0))/12-INDEX($I:$O,ROW(),MATCH(BM$3-1,$I$2:$O$2,0))/12)+BL123</f>
        <v>0.15883333333333344</v>
      </c>
      <c r="BN123" s="167" cm="1">
        <f t="array" ref="BN123">(INDEX($I:$O,ROW(),MATCH(BN$3,$I$2:$O$2,0))/12-INDEX($I:$O,ROW(),MATCH(BN$3-1,$I$2:$O$2,0))/12)+BM123</f>
        <v>0.16200000000000012</v>
      </c>
      <c r="BO123" s="167" cm="1">
        <f t="array" ref="BO123">(INDEX($I:$O,ROW(),MATCH(BO$3,$I$2:$O$2,0))/12-INDEX($I:$O,ROW(),MATCH(BO$3-1,$I$2:$O$2,0))/12)+BN123</f>
        <v>0.16516666666666679</v>
      </c>
      <c r="BP123" s="167" cm="1">
        <f t="array" ref="BP123">(INDEX($I:$O,ROW(),MATCH(BP$3,$I$2:$O$2,0))/12-INDEX($I:$O,ROW(),MATCH(BP$3-1,$I$2:$O$2,0))/12)+BO123</f>
        <v>0.16833333333333347</v>
      </c>
      <c r="BQ123" s="167" cm="1">
        <f t="array" ref="BQ123">(INDEX($I:$O,ROW(),MATCH(BQ$3,$I$2:$O$2,0))/12-INDEX($I:$O,ROW(),MATCH(BQ$3-1,$I$2:$O$2,0))/12)+BP123</f>
        <v>0.17150000000000015</v>
      </c>
      <c r="BR123" s="167" cm="1">
        <f t="array" ref="BR123">(INDEX($I:$O,ROW(),MATCH(BR$3,$I$2:$O$2,0))/12-INDEX($I:$O,ROW(),MATCH(BR$3-1,$I$2:$O$2,0))/12)+BQ123</f>
        <v>0.17466666666666683</v>
      </c>
      <c r="BS123" s="167" cm="1">
        <f t="array" ref="BS123">(INDEX($I:$O,ROW(),MATCH(BS$3,$I$2:$O$2,0))/12-INDEX($I:$O,ROW(),MATCH(BS$3-1,$I$2:$O$2,0))/12)+BR123</f>
        <v>0.17783333333333351</v>
      </c>
      <c r="BT123" s="167" cm="1">
        <f t="array" ref="BT123">(INDEX($I:$O,ROW(),MATCH(BT$3,$I$2:$O$2,0))/12-INDEX($I:$O,ROW(),MATCH(BT$3-1,$I$2:$O$2,0))/12)+BS123</f>
        <v>0.18100000000000019</v>
      </c>
      <c r="BU123" s="167" cm="1">
        <f t="array" ref="BU123">(INDEX($I:$O,ROW(),MATCH(BU$3,$I$2:$O$2,0))/12-INDEX($I:$O,ROW(),MATCH(BU$3-1,$I$2:$O$2,0))/12)+BT123</f>
        <v>0.18416666666666687</v>
      </c>
      <c r="BV123" s="167" cm="1">
        <f t="array" ref="BV123">(INDEX($I:$O,ROW(),MATCH(BV$3,$I$2:$O$2,0))/12-INDEX($I:$O,ROW(),MATCH(BV$3-1,$I$2:$O$2,0))/12)+BU123</f>
        <v>0.18733333333333355</v>
      </c>
      <c r="BW123" s="167" cm="1">
        <f t="array" ref="BW123">(INDEX($I:$O,ROW(),MATCH(BW$3,$I$2:$O$2,0))/12-INDEX($I:$O,ROW(),MATCH(BW$3-1,$I$2:$O$2,0))/12)+BV123</f>
        <v>0.19050000000000022</v>
      </c>
      <c r="BX123" s="167" cm="1">
        <f t="array" ref="BX123">(INDEX($I:$O,ROW(),MATCH(BX$3,$I$2:$O$2,0))/12-INDEX($I:$O,ROW(),MATCH(BX$3-1,$I$2:$O$2,0))/12)+BW123</f>
        <v>0.1936666666666669</v>
      </c>
      <c r="BY123" s="167" cm="1">
        <f t="array" ref="BY123">(INDEX($I:$O,ROW(),MATCH(BY$3,$I$2:$O$2,0))/12-INDEX($I:$O,ROW(),MATCH(BY$3-1,$I$2:$O$2,0))/12)+BX123</f>
        <v>0.19683333333333358</v>
      </c>
      <c r="BZ123" s="167" cm="1">
        <f t="array" ref="BZ123">(INDEX($I:$O,ROW(),MATCH(BZ$3,$I$2:$O$2,0))/12-INDEX($I:$O,ROW(),MATCH(BZ$3-1,$I$2:$O$2,0))/12)+BY123</f>
        <v>0.20000000000000026</v>
      </c>
      <c r="CA123" s="167" cm="1">
        <f t="array" ref="CA123">(INDEX($I:$P,ROW(),MATCH(CA$3,$I$2:$P$2,0))/12-INDEX($I:$P,ROW(),MATCH(CA$3-1,$I$2:$P$2,0))/12)+BZ123</f>
        <v>0.20000000000000026</v>
      </c>
      <c r="CB123" s="167" cm="1">
        <f t="array" ref="CB123">(INDEX($I:$P,ROW(),MATCH(CB$3,$I$2:$P$2,0))/12-INDEX($I:$P,ROW(),MATCH(CB$3-1,$I$2:$P$2,0))/12)+CA123</f>
        <v>0.20000000000000026</v>
      </c>
      <c r="CC123" s="167" cm="1">
        <f t="array" ref="CC123">(INDEX($I:$P,ROW(),MATCH(CC$3,$I$2:$P$2,0))/12-INDEX($I:$P,ROW(),MATCH(CC$3-1,$I$2:$P$2,0))/12)+CB123</f>
        <v>0.20000000000000026</v>
      </c>
      <c r="CD123" s="167" cm="1">
        <f t="array" ref="CD123">(INDEX($I:$P,ROW(),MATCH(CD$3,$I$2:$P$2,0))/12-INDEX($I:$P,ROW(),MATCH(CD$3-1,$I$2:$P$2,0))/12)+CC123</f>
        <v>0.20000000000000026</v>
      </c>
      <c r="CE123" s="167" cm="1">
        <f t="array" ref="CE123">(INDEX($I:$P,ROW(),MATCH(CE$3,$I$2:$P$2,0))/12-INDEX($I:$P,ROW(),MATCH(CE$3-1,$I$2:$P$2,0))/12)+CD123</f>
        <v>0.20000000000000026</v>
      </c>
      <c r="CF123" s="167" cm="1">
        <f t="array" ref="CF123">(INDEX($I:$P,ROW(),MATCH(CF$3,$I$2:$P$2,0))/12-INDEX($I:$P,ROW(),MATCH(CF$3-1,$I$2:$P$2,0))/12)+CE123</f>
        <v>0.20000000000000026</v>
      </c>
      <c r="CG123" s="167" cm="1">
        <f t="array" ref="CG123">(INDEX($I:$P,ROW(),MATCH(CG$3,$I$2:$P$2,0))/12-INDEX($I:$P,ROW(),MATCH(CG$3-1,$I$2:$P$2,0))/12)+CF123</f>
        <v>0.20000000000000026</v>
      </c>
      <c r="CH123" s="167" cm="1">
        <f t="array" ref="CH123">(INDEX($I:$P,ROW(),MATCH(CH$3,$I$2:$P$2,0))/12-INDEX($I:$P,ROW(),MATCH(CH$3-1,$I$2:$P$2,0))/12)+CG123</f>
        <v>0.20000000000000026</v>
      </c>
      <c r="CI123" s="167" cm="1">
        <f t="array" ref="CI123">(INDEX($I:$P,ROW(),MATCH(CI$3,$I$2:$P$2,0))/12-INDEX($I:$P,ROW(),MATCH(CI$3-1,$I$2:$P$2,0))/12)+CH123</f>
        <v>0.20000000000000026</v>
      </c>
      <c r="CJ123" s="167" cm="1">
        <f t="array" ref="CJ123">(INDEX($I:$P,ROW(),MATCH(CJ$3,$I$2:$P$2,0))/12-INDEX($I:$P,ROW(),MATCH(CJ$3-1,$I$2:$P$2,0))/12)+CI123</f>
        <v>0.20000000000000026</v>
      </c>
      <c r="CK123" s="167" cm="1">
        <f t="array" ref="CK123">(INDEX($I:$P,ROW(),MATCH(CK$3,$I$2:$P$2,0))/12-INDEX($I:$P,ROW(),MATCH(CK$3-1,$I$2:$P$2,0))/12)+CJ123</f>
        <v>0.20000000000000026</v>
      </c>
      <c r="CL123" s="167" cm="1">
        <f t="array" ref="CL123">(INDEX($I:$P,ROW(),MATCH(CL$3,$I$2:$P$2,0))/12-INDEX($I:$P,ROW(),MATCH(CL$3-1,$I$2:$P$2,0))/12)+CK123</f>
        <v>0.20000000000000026</v>
      </c>
      <c r="CN123" s="75">
        <v>0.01</v>
      </c>
      <c r="CO123" s="167" t="e" cm="1">
        <f t="array" ref="CO123">INDEX($I:$P,ROW(),MATCH(CO$3,$I$2:$P$2,0))</f>
        <v>#N/A</v>
      </c>
      <c r="CP123" s="167" t="e" cm="1">
        <f t="array" ref="CP123">INDEX($I:$P,ROW(),MATCH(CP$3,$I$2:$P$2,0))</f>
        <v>#N/A</v>
      </c>
      <c r="CQ123" s="167" t="e" cm="1">
        <f t="array" ref="CQ123">INDEX($I:$P,ROW(),MATCH(CQ$3,$I$2:$P$2,0))</f>
        <v>#N/A</v>
      </c>
      <c r="CR123" s="167" t="e" cm="1">
        <f t="array" ref="CR123">INDEX($I:$P,ROW(),MATCH(CR$3,$I$2:$P$2,0))</f>
        <v>#N/A</v>
      </c>
      <c r="CS123" s="167" t="e" cm="1">
        <f t="array" ref="CS123">INDEX($I:$P,ROW(),MATCH(CS$3,$I$2:$P$2,0))</f>
        <v>#N/A</v>
      </c>
      <c r="CT123" s="167" t="e" cm="1">
        <f t="array" ref="CT123">INDEX($I:$P,ROW(),MATCH(CT$3,$I$2:$P$2,0))</f>
        <v>#N/A</v>
      </c>
      <c r="CU123" s="167" t="e" cm="1">
        <f t="array" ref="CU123">INDEX($I:$P,ROW(),MATCH(CU$3,$I$2:$P$2,0))</f>
        <v>#N/A</v>
      </c>
      <c r="CV123" s="167" t="e" cm="1">
        <f t="array" ref="CV123">INDEX($I:$P,ROW(),MATCH(CV$3,$I$2:$P$2,0))</f>
        <v>#N/A</v>
      </c>
      <c r="CW123" s="167" t="e" cm="1">
        <f t="array" ref="CW123">INDEX($I:$P,ROW(),MATCH(CW$3,$I$2:$P$2,0))</f>
        <v>#N/A</v>
      </c>
      <c r="CX123" s="167" t="e" cm="1">
        <f t="array" ref="CX123">INDEX($I:$P,ROW(),MATCH(CX$3,$I$2:$P$2,0))</f>
        <v>#N/A</v>
      </c>
      <c r="CY123" s="167" t="e" cm="1">
        <f t="array" ref="CY123">INDEX($I:$P,ROW(),MATCH(CY$3,$I$2:$P$2,0))</f>
        <v>#N/A</v>
      </c>
      <c r="CZ123" s="167" t="e" cm="1">
        <f t="array" ref="CZ123">INDEX($I:$P,ROW(),MATCH(CZ$3,$I$2:$P$2,0))</f>
        <v>#N/A</v>
      </c>
      <c r="DA123" s="167" t="e" cm="1">
        <f t="array" ref="DA123">INDEX($I:$P,ROW(),MATCH(DA$3,$I$2:$P$2,0))</f>
        <v>#N/A</v>
      </c>
      <c r="DB123" s="167" t="e" cm="1">
        <f t="array" ref="DB123">INDEX($I:$P,ROW(),MATCH(DB$3,$I$2:$P$2,0))</f>
        <v>#N/A</v>
      </c>
      <c r="DC123" s="167" t="e" cm="1">
        <f t="array" ref="DC123">INDEX($I:$P,ROW(),MATCH(DC$3,$I$2:$P$2,0))</f>
        <v>#N/A</v>
      </c>
      <c r="DD123" s="167" t="e" cm="1">
        <f t="array" ref="DD123">INDEX($I:$P,ROW(),MATCH(DD$3,$I$2:$P$2,0))</f>
        <v>#N/A</v>
      </c>
      <c r="DE123" s="167" t="e" cm="1">
        <f t="array" ref="DE123">INDEX($I:$P,ROW(),MATCH(DE$3,$I$2:$P$2,0))</f>
        <v>#N/A</v>
      </c>
      <c r="DF123" s="167" t="e" cm="1">
        <f t="array" ref="DF123">INDEX($I:$P,ROW(),MATCH(DF$3,$I$2:$P$2,0))</f>
        <v>#N/A</v>
      </c>
      <c r="DG123" s="167" t="e" cm="1">
        <f t="array" ref="DG123">INDEX($I:$P,ROW(),MATCH(DG$3,$I$2:$P$2,0))</f>
        <v>#N/A</v>
      </c>
      <c r="DH123" s="167" t="e" cm="1">
        <f t="array" ref="DH123">INDEX($I:$P,ROW(),MATCH(DH$3,$I$2:$P$2,0))</f>
        <v>#N/A</v>
      </c>
      <c r="DI123" s="167" t="e" cm="1">
        <f t="array" ref="DI123">INDEX($I:$P,ROW(),MATCH(DI$3,$I$2:$P$2,0))</f>
        <v>#N/A</v>
      </c>
      <c r="DJ123" s="167" t="e" cm="1">
        <f t="array" ref="DJ123">INDEX($I:$P,ROW(),MATCH(DJ$3,$I$2:$P$2,0))</f>
        <v>#N/A</v>
      </c>
      <c r="DK123" s="167" t="e" cm="1">
        <f t="array" ref="DK123">INDEX($I:$P,ROW(),MATCH(DK$3,$I$2:$P$2,0))</f>
        <v>#N/A</v>
      </c>
      <c r="DL123" s="167" t="e" cm="1">
        <f t="array" ref="DL123">INDEX($I:$P,ROW(),MATCH(DL$3,$I$2:$P$2,0))</f>
        <v>#N/A</v>
      </c>
    </row>
    <row r="124" spans="1:116" x14ac:dyDescent="0.35">
      <c r="A124" s="27"/>
      <c r="B124" s="27" t="str">
        <f>E124</f>
        <v>124 TAM-ER</v>
      </c>
      <c r="C124" t="str">
        <f ca="1">OFFSET(C124,10,0)</f>
        <v>IS: revenue</v>
      </c>
      <c r="D124" s="27" t="s">
        <v>260</v>
      </c>
      <c r="E124" s="9" t="str">
        <f t="shared" si="96"/>
        <v>124 TAM-ER</v>
      </c>
      <c r="F124" s="27"/>
      <c r="G124" s="126" t="str">
        <f>G134</f>
        <v>Revenue</v>
      </c>
      <c r="H124" s="24"/>
      <c r="I124" s="24"/>
      <c r="J124" s="24"/>
      <c r="K124" s="33">
        <f t="shared" ref="K124:P124" si="101">SUMIF($3:$3,K$2,124:124)</f>
        <v>32302414.077809874</v>
      </c>
      <c r="L124" s="33">
        <f t="shared" si="101"/>
        <v>89093148.124102876</v>
      </c>
      <c r="M124" s="33">
        <f t="shared" si="101"/>
        <v>145422317.02126443</v>
      </c>
      <c r="N124" s="33">
        <f t="shared" si="101"/>
        <v>207282095.43152076</v>
      </c>
      <c r="O124" s="33">
        <f t="shared" si="101"/>
        <v>275090952.47193754</v>
      </c>
      <c r="P124" s="33">
        <f t="shared" si="101"/>
        <v>316476696.45822203</v>
      </c>
      <c r="R124" s="165"/>
      <c r="S124" s="33">
        <f>S123*S121*1000000</f>
        <v>401666.66666666669</v>
      </c>
      <c r="T124" s="33">
        <f t="shared" ref="T124:CE124" si="102">T123*T121*1000000</f>
        <v>806680.5555555555</v>
      </c>
      <c r="U124" s="33">
        <f t="shared" si="102"/>
        <v>1215062.5868055555</v>
      </c>
      <c r="V124" s="33">
        <f t="shared" si="102"/>
        <v>1626833.7967785492</v>
      </c>
      <c r="W124" s="33">
        <f t="shared" si="102"/>
        <v>2042015.3386647413</v>
      </c>
      <c r="X124" s="33">
        <f t="shared" si="102"/>
        <v>2460628.483091013</v>
      </c>
      <c r="Y124" s="33">
        <f t="shared" si="102"/>
        <v>2882694.6187323192</v>
      </c>
      <c r="Z124" s="33">
        <f t="shared" si="102"/>
        <v>3308235.2529261373</v>
      </c>
      <c r="AA124" s="33">
        <f t="shared" si="102"/>
        <v>3737272.0122899958</v>
      </c>
      <c r="AB124" s="33">
        <f t="shared" si="102"/>
        <v>4169826.6433420787</v>
      </c>
      <c r="AC124" s="33">
        <f t="shared" si="102"/>
        <v>4605921.0131249381</v>
      </c>
      <c r="AD124" s="33">
        <f t="shared" si="102"/>
        <v>5045577.1098323194</v>
      </c>
      <c r="AE124" s="33">
        <f t="shared" si="102"/>
        <v>5400855.2318455409</v>
      </c>
      <c r="AF124" s="33">
        <f t="shared" si="102"/>
        <v>5759006.4080507159</v>
      </c>
      <c r="AG124" s="33">
        <f t="shared" si="102"/>
        <v>6120048.412543159</v>
      </c>
      <c r="AH124" s="33">
        <f t="shared" si="102"/>
        <v>6483999.1176562328</v>
      </c>
      <c r="AI124" s="33">
        <f t="shared" si="102"/>
        <v>6850876.4944714196</v>
      </c>
      <c r="AJ124" s="33">
        <f t="shared" si="102"/>
        <v>7220698.6133309416</v>
      </c>
      <c r="AK124" s="33">
        <f t="shared" si="102"/>
        <v>7593483.6443529297</v>
      </c>
      <c r="AL124" s="33">
        <f t="shared" si="102"/>
        <v>7969249.8579491731</v>
      </c>
      <c r="AM124" s="33">
        <f t="shared" si="102"/>
        <v>8348015.6253454499</v>
      </c>
      <c r="AN124" s="33">
        <f t="shared" si="102"/>
        <v>8729799.419104442</v>
      </c>
      <c r="AO124" s="33">
        <f t="shared" si="102"/>
        <v>9114619.8136512619</v>
      </c>
      <c r="AP124" s="33">
        <f t="shared" si="102"/>
        <v>9502495.4858016111</v>
      </c>
      <c r="AQ124" s="33">
        <f t="shared" si="102"/>
        <v>9893445.2152925599</v>
      </c>
      <c r="AR124" s="33">
        <f t="shared" si="102"/>
        <v>10287487.885315971</v>
      </c>
      <c r="AS124" s="33">
        <f t="shared" si="102"/>
        <v>10684642.483054589</v>
      </c>
      <c r="AT124" s="33">
        <f t="shared" si="102"/>
        <v>11084928.100220799</v>
      </c>
      <c r="AU124" s="33">
        <f t="shared" si="102"/>
        <v>11488363.933598064</v>
      </c>
      <c r="AV124" s="33">
        <f t="shared" si="102"/>
        <v>11894969.285585066</v>
      </c>
      <c r="AW124" s="33">
        <f t="shared" si="102"/>
        <v>12304763.564742558</v>
      </c>
      <c r="AX124" s="33">
        <f t="shared" si="102"/>
        <v>12717766.28634293</v>
      </c>
      <c r="AY124" s="33">
        <f t="shared" si="102"/>
        <v>13133997.072922528</v>
      </c>
      <c r="AZ124" s="33">
        <f t="shared" si="102"/>
        <v>13553475.654836709</v>
      </c>
      <c r="BA124" s="33">
        <f t="shared" si="102"/>
        <v>13976221.870817658</v>
      </c>
      <c r="BB124" s="33">
        <f t="shared" si="102"/>
        <v>14402255.668534994</v>
      </c>
      <c r="BC124" s="33">
        <f t="shared" si="102"/>
        <v>14831597.105159165</v>
      </c>
      <c r="BD124" s="33">
        <f t="shared" si="102"/>
        <v>15264266.347927628</v>
      </c>
      <c r="BE124" s="33">
        <f t="shared" si="102"/>
        <v>15700283.674713859</v>
      </c>
      <c r="BF124" s="33">
        <f t="shared" si="102"/>
        <v>16139669.474599216</v>
      </c>
      <c r="BG124" s="33">
        <f t="shared" si="102"/>
        <v>16582444.248447597</v>
      </c>
      <c r="BH124" s="33">
        <f t="shared" si="102"/>
        <v>17028628.609483</v>
      </c>
      <c r="BI124" s="33">
        <f t="shared" si="102"/>
        <v>17478243.283869945</v>
      </c>
      <c r="BJ124" s="33">
        <f t="shared" si="102"/>
        <v>17931309.111296751</v>
      </c>
      <c r="BK124" s="33">
        <f t="shared" si="102"/>
        <v>18387847.045561776</v>
      </c>
      <c r="BL124" s="33">
        <f t="shared" si="102"/>
        <v>18847878.155162487</v>
      </c>
      <c r="BM124" s="33">
        <f t="shared" si="102"/>
        <v>19311423.623887554</v>
      </c>
      <c r="BN124" s="33">
        <f t="shared" si="102"/>
        <v>19778504.751411803</v>
      </c>
      <c r="BO124" s="33">
        <f t="shared" si="102"/>
        <v>20249142.953894172</v>
      </c>
      <c r="BP124" s="33">
        <f t="shared" si="102"/>
        <v>20723359.764578629</v>
      </c>
      <c r="BQ124" s="33">
        <f t="shared" si="102"/>
        <v>21201176.834398057</v>
      </c>
      <c r="BR124" s="33">
        <f t="shared" si="102"/>
        <v>21682615.932581183</v>
      </c>
      <c r="BS124" s="33">
        <f t="shared" si="102"/>
        <v>22167698.947262459</v>
      </c>
      <c r="BT124" s="33">
        <f t="shared" si="102"/>
        <v>22656447.886095028</v>
      </c>
      <c r="BU124" s="33">
        <f t="shared" si="102"/>
        <v>23148884.876866698</v>
      </c>
      <c r="BV124" s="33">
        <f t="shared" si="102"/>
        <v>23645032.168119002</v>
      </c>
      <c r="BW124" s="33">
        <f t="shared" si="102"/>
        <v>24144912.129769292</v>
      </c>
      <c r="BX124" s="33">
        <f t="shared" si="102"/>
        <v>24648547.253735974</v>
      </c>
      <c r="BY124" s="33">
        <f t="shared" si="102"/>
        <v>25155960.154566791</v>
      </c>
      <c r="BZ124" s="33">
        <f t="shared" si="102"/>
        <v>25667173.570070267</v>
      </c>
      <c r="CA124" s="33">
        <f t="shared" si="102"/>
        <v>25774120.126612227</v>
      </c>
      <c r="CB124" s="33">
        <f t="shared" si="102"/>
        <v>25881512.293806445</v>
      </c>
      <c r="CC124" s="33">
        <f t="shared" si="102"/>
        <v>25989351.928363971</v>
      </c>
      <c r="CD124" s="33">
        <f t="shared" si="102"/>
        <v>26097640.894732155</v>
      </c>
      <c r="CE124" s="33">
        <f t="shared" si="102"/>
        <v>26206381.065126874</v>
      </c>
      <c r="CF124" s="33">
        <f t="shared" ref="CF124:CL124" si="103">CF123*CF121*1000000</f>
        <v>26315574.319564898</v>
      </c>
      <c r="CG124" s="33">
        <f t="shared" si="103"/>
        <v>26425222.545896418</v>
      </c>
      <c r="CH124" s="33">
        <f t="shared" si="103"/>
        <v>26535327.639837652</v>
      </c>
      <c r="CI124" s="33">
        <f t="shared" si="103"/>
        <v>26645891.505003642</v>
      </c>
      <c r="CJ124" s="33">
        <f t="shared" si="103"/>
        <v>26756916.052941155</v>
      </c>
      <c r="CK124" s="33">
        <f t="shared" si="103"/>
        <v>26868403.203161739</v>
      </c>
      <c r="CL124" s="33">
        <f t="shared" si="103"/>
        <v>26980354.883174915</v>
      </c>
      <c r="CN124" s="24"/>
      <c r="CO124" s="33" t="e">
        <f t="shared" ref="CO124:CP124" si="104">CO121*CO123*1000000</f>
        <v>#N/A</v>
      </c>
      <c r="CP124" s="33" t="e">
        <f t="shared" si="104"/>
        <v>#N/A</v>
      </c>
      <c r="CQ124" s="33" t="e">
        <f t="shared" ref="CQ124" si="105">CQ121*CQ123*1000000</f>
        <v>#N/A</v>
      </c>
      <c r="CR124" s="33" t="e">
        <f t="shared" ref="CR124" si="106">CR121*CR123*1000000</f>
        <v>#N/A</v>
      </c>
      <c r="CS124" s="33" t="e">
        <f t="shared" ref="CS124" si="107">CS121*CS123*1000000</f>
        <v>#N/A</v>
      </c>
      <c r="CT124" s="33" t="e">
        <f t="shared" ref="CT124" si="108">CT121*CT123*1000000</f>
        <v>#N/A</v>
      </c>
      <c r="CU124" s="33" t="e">
        <f t="shared" ref="CU124" si="109">CU121*CU123*1000000</f>
        <v>#N/A</v>
      </c>
      <c r="CV124" s="33" t="e">
        <f t="shared" ref="CV124" si="110">CV121*CV123*1000000</f>
        <v>#N/A</v>
      </c>
      <c r="CW124" s="33" t="e">
        <f t="shared" ref="CW124" si="111">CW121*CW123*1000000</f>
        <v>#N/A</v>
      </c>
      <c r="CX124" s="33" t="e">
        <f t="shared" ref="CX124" si="112">CX121*CX123*1000000</f>
        <v>#N/A</v>
      </c>
      <c r="CY124" s="33" t="e">
        <f t="shared" ref="CY124" si="113">CY121*CY123*1000000</f>
        <v>#N/A</v>
      </c>
      <c r="CZ124" s="33" t="e">
        <f t="shared" ref="CZ124" si="114">CZ121*CZ123*1000000</f>
        <v>#N/A</v>
      </c>
      <c r="DA124" s="33" t="e">
        <f t="shared" ref="DA124" si="115">DA121*DA123*1000000</f>
        <v>#N/A</v>
      </c>
      <c r="DB124" s="33" t="e">
        <f t="shared" ref="DB124" si="116">DB121*DB123*1000000</f>
        <v>#N/A</v>
      </c>
      <c r="DC124" s="33" t="e">
        <f t="shared" ref="DC124" si="117">DC121*DC123*1000000</f>
        <v>#N/A</v>
      </c>
      <c r="DD124" s="33" t="e">
        <f t="shared" ref="DD124" si="118">DD121*DD123*1000000</f>
        <v>#N/A</v>
      </c>
      <c r="DE124" s="33" t="e">
        <f t="shared" ref="DE124" si="119">DE121*DE123*1000000</f>
        <v>#N/A</v>
      </c>
      <c r="DF124" s="33" t="e">
        <f t="shared" ref="DF124" si="120">DF121*DF123*1000000</f>
        <v>#N/A</v>
      </c>
      <c r="DG124" s="33" t="e">
        <f t="shared" ref="DG124" si="121">DG121*DG123*1000000</f>
        <v>#N/A</v>
      </c>
      <c r="DH124" s="33" t="e">
        <f t="shared" ref="DH124" si="122">DH121*DH123*1000000</f>
        <v>#N/A</v>
      </c>
      <c r="DI124" s="33" t="e">
        <f t="shared" ref="DI124" si="123">DI121*DI123*1000000</f>
        <v>#N/A</v>
      </c>
      <c r="DJ124" s="33" t="e">
        <f t="shared" ref="DJ124" si="124">DJ121*DJ123*1000000</f>
        <v>#N/A</v>
      </c>
      <c r="DK124" s="33" t="e">
        <f t="shared" ref="DK124" si="125">DK121*DK123*1000000</f>
        <v>#N/A</v>
      </c>
      <c r="DL124" s="33" t="e">
        <f t="shared" ref="DL124" si="126">DL121*DL123*1000000</f>
        <v>#N/A</v>
      </c>
    </row>
    <row r="125" spans="1:116" x14ac:dyDescent="0.35">
      <c r="B125" t="s">
        <v>332</v>
      </c>
      <c r="D125" t="s">
        <v>260</v>
      </c>
      <c r="E125" s="8" t="str">
        <f t="shared" si="96"/>
        <v>125 TAM-ER</v>
      </c>
      <c r="G125" s="191" t="str">
        <f>IFERROR(SUBSTITUTE(TRIM(LEFT(G120,SEARCH("-",G120)-1)),":",""),SUBSTITUTE(G120,":",""))</f>
        <v>TAM</v>
      </c>
      <c r="H125" s="31"/>
      <c r="I125" s="73"/>
      <c r="J125" s="73"/>
      <c r="K125" s="58"/>
      <c r="L125" s="58"/>
      <c r="M125" s="58"/>
      <c r="N125" s="58"/>
      <c r="O125" s="58"/>
      <c r="P125" s="58"/>
      <c r="R125" s="33"/>
      <c r="S125" s="33"/>
      <c r="T125" s="33"/>
      <c r="U125" s="33"/>
      <c r="V125" s="33"/>
      <c r="W125" s="33"/>
      <c r="X125" s="33"/>
      <c r="Y125" s="33"/>
      <c r="Z125" s="33"/>
      <c r="AA125" s="33"/>
      <c r="AB125" s="33"/>
      <c r="AC125" s="33"/>
      <c r="AD125" s="33"/>
      <c r="AE125" s="33"/>
      <c r="AF125" s="33"/>
      <c r="AG125" s="33"/>
      <c r="AH125" s="33"/>
      <c r="AI125" s="33"/>
      <c r="AJ125" s="33"/>
      <c r="AK125" s="33"/>
      <c r="AL125" s="33"/>
      <c r="AM125" s="33"/>
      <c r="AN125" s="33"/>
      <c r="AO125" s="33"/>
      <c r="AP125" s="33"/>
      <c r="AQ125" s="33"/>
      <c r="AR125" s="33"/>
      <c r="AS125" s="33"/>
      <c r="AT125" s="33"/>
      <c r="AU125" s="33"/>
      <c r="AV125" s="33"/>
      <c r="AW125" s="33"/>
      <c r="AX125" s="33"/>
      <c r="AY125" s="33"/>
      <c r="AZ125" s="33"/>
      <c r="BA125" s="33"/>
      <c r="BB125" s="33"/>
      <c r="BC125" s="33"/>
      <c r="BD125" s="33"/>
      <c r="BE125" s="33"/>
      <c r="BF125" s="33"/>
      <c r="BG125" s="33"/>
      <c r="BH125" s="33"/>
      <c r="BI125" s="33"/>
      <c r="BJ125" s="33"/>
      <c r="BK125" s="33"/>
      <c r="BL125" s="33"/>
      <c r="BM125" s="33"/>
      <c r="BN125" s="33"/>
      <c r="BO125" s="33"/>
      <c r="BP125" s="33"/>
      <c r="BQ125" s="33"/>
      <c r="BR125" s="33"/>
      <c r="BS125" s="33"/>
      <c r="BT125" s="33"/>
      <c r="BU125" s="33"/>
      <c r="BV125" s="33"/>
      <c r="BW125" s="33"/>
      <c r="BX125" s="33"/>
      <c r="BY125" s="33"/>
      <c r="BZ125" s="33"/>
      <c r="CA125" s="33"/>
      <c r="CB125" s="33"/>
      <c r="CC125" s="33"/>
      <c r="CD125" s="33"/>
      <c r="CE125" s="33"/>
      <c r="CF125" s="33"/>
      <c r="CG125" s="33"/>
      <c r="CH125" s="33"/>
      <c r="CI125" s="33"/>
      <c r="CJ125" s="33"/>
      <c r="CK125" s="33"/>
      <c r="CL125" s="33"/>
      <c r="CN125" s="73"/>
      <c r="CO125" s="33"/>
      <c r="CP125" s="33"/>
      <c r="CQ125" s="33"/>
      <c r="CR125" s="33"/>
      <c r="CS125" s="33"/>
      <c r="CT125" s="33"/>
      <c r="CU125" s="33"/>
      <c r="CV125" s="33"/>
      <c r="CW125" s="33"/>
      <c r="CX125" s="33"/>
      <c r="CY125" s="33"/>
      <c r="CZ125" s="33"/>
      <c r="DA125" s="33"/>
      <c r="DB125" s="33"/>
      <c r="DC125" s="33"/>
      <c r="DD125" s="33"/>
      <c r="DE125" s="33"/>
      <c r="DF125" s="33"/>
      <c r="DG125" s="33"/>
      <c r="DH125" s="33"/>
      <c r="DI125" s="33"/>
      <c r="DJ125" s="33"/>
      <c r="DK125" s="33"/>
      <c r="DL125" s="33"/>
    </row>
    <row r="126" spans="1:116" x14ac:dyDescent="0.35">
      <c r="B126" t="s">
        <v>332</v>
      </c>
      <c r="D126" t="s">
        <v>260</v>
      </c>
      <c r="E126" s="8" t="str">
        <f t="shared" ref="E126:E130" si="127">ROW()&amp;" "&amp;D126</f>
        <v>126 TAM-ER</v>
      </c>
      <c r="G126" s="241" t="str">
        <f>IFERROR(SUBSTITUTE(TRIM(MID(G120, SEARCH("-", G120) + 1, LEN(G120))),":",""),"no unit")</f>
        <v>no unit</v>
      </c>
      <c r="H126" s="31"/>
      <c r="I126" s="73"/>
      <c r="J126" s="73"/>
      <c r="K126" s="58"/>
      <c r="L126" s="58"/>
      <c r="M126" s="58"/>
      <c r="N126" s="58"/>
      <c r="O126" s="58"/>
      <c r="P126" s="58"/>
      <c r="R126" s="33"/>
      <c r="S126" s="33"/>
      <c r="T126" s="33"/>
      <c r="U126" s="33"/>
      <c r="V126" s="33"/>
      <c r="W126" s="33"/>
      <c r="X126" s="33"/>
      <c r="Y126" s="33"/>
      <c r="Z126" s="33"/>
      <c r="AA126" s="33"/>
      <c r="AB126" s="33"/>
      <c r="AC126" s="33"/>
      <c r="AD126" s="33"/>
      <c r="AE126" s="33"/>
      <c r="AF126" s="33"/>
      <c r="AG126" s="33"/>
      <c r="AH126" s="33"/>
      <c r="AI126" s="33"/>
      <c r="AJ126" s="33"/>
      <c r="AK126" s="33"/>
      <c r="AL126" s="33"/>
      <c r="AM126" s="33"/>
      <c r="AN126" s="33"/>
      <c r="AO126" s="33"/>
      <c r="AP126" s="33"/>
      <c r="AQ126" s="33"/>
      <c r="AR126" s="33"/>
      <c r="AS126" s="33"/>
      <c r="AT126" s="33"/>
      <c r="AU126" s="33"/>
      <c r="AV126" s="33"/>
      <c r="AW126" s="33"/>
      <c r="AX126" s="33"/>
      <c r="AY126" s="33"/>
      <c r="AZ126" s="33"/>
      <c r="BA126" s="33"/>
      <c r="BB126" s="33"/>
      <c r="BC126" s="33"/>
      <c r="BD126" s="33"/>
      <c r="BE126" s="33"/>
      <c r="BF126" s="33"/>
      <c r="BG126" s="33"/>
      <c r="BH126" s="33"/>
      <c r="BI126" s="33"/>
      <c r="BJ126" s="33"/>
      <c r="BK126" s="33"/>
      <c r="BL126" s="33"/>
      <c r="BM126" s="33"/>
      <c r="BN126" s="33"/>
      <c r="BO126" s="33"/>
      <c r="BP126" s="33"/>
      <c r="BQ126" s="33"/>
      <c r="BR126" s="33"/>
      <c r="BS126" s="33"/>
      <c r="BT126" s="33"/>
      <c r="BU126" s="33"/>
      <c r="BV126" s="33"/>
      <c r="BW126" s="33"/>
      <c r="BX126" s="33"/>
      <c r="BY126" s="33"/>
      <c r="BZ126" s="33"/>
      <c r="CA126" s="33"/>
      <c r="CB126" s="33"/>
      <c r="CC126" s="33"/>
      <c r="CD126" s="33"/>
      <c r="CE126" s="33"/>
      <c r="CF126" s="33"/>
      <c r="CG126" s="33"/>
      <c r="CH126" s="33"/>
      <c r="CI126" s="33"/>
      <c r="CJ126" s="33"/>
      <c r="CK126" s="33"/>
      <c r="CL126" s="33"/>
      <c r="CN126" s="73"/>
      <c r="CO126" s="33"/>
      <c r="CP126" s="33"/>
      <c r="CQ126" s="33"/>
      <c r="CR126" s="33"/>
      <c r="CS126" s="33"/>
      <c r="CT126" s="33"/>
      <c r="CU126" s="33"/>
      <c r="CV126" s="33"/>
      <c r="CW126" s="33"/>
      <c r="CX126" s="33"/>
      <c r="CY126" s="33"/>
      <c r="CZ126" s="33"/>
      <c r="DA126" s="33"/>
      <c r="DB126" s="33"/>
      <c r="DC126" s="33"/>
      <c r="DD126" s="33"/>
      <c r="DE126" s="33"/>
      <c r="DF126" s="33"/>
      <c r="DG126" s="33"/>
      <c r="DH126" s="33"/>
      <c r="DI126" s="33"/>
      <c r="DJ126" s="33"/>
      <c r="DK126" s="33"/>
      <c r="DL126" s="33"/>
    </row>
    <row r="127" spans="1:116" x14ac:dyDescent="0.35">
      <c r="B127" t="s">
        <v>332</v>
      </c>
      <c r="D127" t="s">
        <v>260</v>
      </c>
      <c r="E127" s="8" t="str">
        <f t="shared" si="127"/>
        <v>127 TAM-ER</v>
      </c>
      <c r="G127" s="136" t="s">
        <v>334</v>
      </c>
      <c r="H127" s="31"/>
      <c r="I127" s="73"/>
      <c r="J127" s="73"/>
      <c r="K127" s="58"/>
      <c r="L127" s="58"/>
      <c r="M127" s="58"/>
      <c r="N127" s="58"/>
      <c r="O127" s="58"/>
      <c r="P127" s="58"/>
      <c r="R127" s="33"/>
      <c r="S127" s="203" t="str">
        <f>ADDRESS(ROW(S124),COLUMN(S124),2)</f>
        <v>S$124</v>
      </c>
      <c r="T127" s="203" t="str">
        <f t="shared" ref="T127:CE127" si="128">ADDRESS(ROW(T124),COLUMN(T124),2)</f>
        <v>T$124</v>
      </c>
      <c r="U127" s="203" t="str">
        <f t="shared" si="128"/>
        <v>U$124</v>
      </c>
      <c r="V127" s="203" t="str">
        <f t="shared" si="128"/>
        <v>V$124</v>
      </c>
      <c r="W127" s="203" t="str">
        <f t="shared" si="128"/>
        <v>W$124</v>
      </c>
      <c r="X127" s="203" t="str">
        <f t="shared" si="128"/>
        <v>X$124</v>
      </c>
      <c r="Y127" s="203" t="str">
        <f t="shared" si="128"/>
        <v>Y$124</v>
      </c>
      <c r="Z127" s="203" t="str">
        <f t="shared" si="128"/>
        <v>Z$124</v>
      </c>
      <c r="AA127" s="203" t="str">
        <f t="shared" si="128"/>
        <v>AA$124</v>
      </c>
      <c r="AB127" s="203" t="str">
        <f t="shared" si="128"/>
        <v>AB$124</v>
      </c>
      <c r="AC127" s="203" t="str">
        <f t="shared" si="128"/>
        <v>AC$124</v>
      </c>
      <c r="AD127" s="203" t="str">
        <f t="shared" si="128"/>
        <v>AD$124</v>
      </c>
      <c r="AE127" s="203" t="str">
        <f t="shared" si="128"/>
        <v>AE$124</v>
      </c>
      <c r="AF127" s="203" t="str">
        <f t="shared" si="128"/>
        <v>AF$124</v>
      </c>
      <c r="AG127" s="203" t="str">
        <f t="shared" si="128"/>
        <v>AG$124</v>
      </c>
      <c r="AH127" s="203" t="str">
        <f t="shared" si="128"/>
        <v>AH$124</v>
      </c>
      <c r="AI127" s="203" t="str">
        <f t="shared" si="128"/>
        <v>AI$124</v>
      </c>
      <c r="AJ127" s="203" t="str">
        <f t="shared" si="128"/>
        <v>AJ$124</v>
      </c>
      <c r="AK127" s="203" t="str">
        <f t="shared" si="128"/>
        <v>AK$124</v>
      </c>
      <c r="AL127" s="203" t="str">
        <f t="shared" si="128"/>
        <v>AL$124</v>
      </c>
      <c r="AM127" s="203" t="str">
        <f t="shared" si="128"/>
        <v>AM$124</v>
      </c>
      <c r="AN127" s="203" t="str">
        <f t="shared" si="128"/>
        <v>AN$124</v>
      </c>
      <c r="AO127" s="203" t="str">
        <f t="shared" si="128"/>
        <v>AO$124</v>
      </c>
      <c r="AP127" s="203" t="str">
        <f t="shared" si="128"/>
        <v>AP$124</v>
      </c>
      <c r="AQ127" s="203" t="str">
        <f t="shared" si="128"/>
        <v>AQ$124</v>
      </c>
      <c r="AR127" s="203" t="str">
        <f t="shared" si="128"/>
        <v>AR$124</v>
      </c>
      <c r="AS127" s="203" t="str">
        <f t="shared" si="128"/>
        <v>AS$124</v>
      </c>
      <c r="AT127" s="203" t="str">
        <f t="shared" si="128"/>
        <v>AT$124</v>
      </c>
      <c r="AU127" s="203" t="str">
        <f t="shared" si="128"/>
        <v>AU$124</v>
      </c>
      <c r="AV127" s="203" t="str">
        <f t="shared" si="128"/>
        <v>AV$124</v>
      </c>
      <c r="AW127" s="203" t="str">
        <f t="shared" si="128"/>
        <v>AW$124</v>
      </c>
      <c r="AX127" s="203" t="str">
        <f t="shared" si="128"/>
        <v>AX$124</v>
      </c>
      <c r="AY127" s="203" t="str">
        <f t="shared" si="128"/>
        <v>AY$124</v>
      </c>
      <c r="AZ127" s="203" t="str">
        <f t="shared" si="128"/>
        <v>AZ$124</v>
      </c>
      <c r="BA127" s="203" t="str">
        <f t="shared" si="128"/>
        <v>BA$124</v>
      </c>
      <c r="BB127" s="203" t="str">
        <f t="shared" si="128"/>
        <v>BB$124</v>
      </c>
      <c r="BC127" s="203" t="str">
        <f t="shared" si="128"/>
        <v>BC$124</v>
      </c>
      <c r="BD127" s="203" t="str">
        <f t="shared" si="128"/>
        <v>BD$124</v>
      </c>
      <c r="BE127" s="203" t="str">
        <f t="shared" si="128"/>
        <v>BE$124</v>
      </c>
      <c r="BF127" s="203" t="str">
        <f t="shared" si="128"/>
        <v>BF$124</v>
      </c>
      <c r="BG127" s="203" t="str">
        <f t="shared" si="128"/>
        <v>BG$124</v>
      </c>
      <c r="BH127" s="203" t="str">
        <f t="shared" si="128"/>
        <v>BH$124</v>
      </c>
      <c r="BI127" s="203" t="str">
        <f t="shared" si="128"/>
        <v>BI$124</v>
      </c>
      <c r="BJ127" s="203" t="str">
        <f t="shared" si="128"/>
        <v>BJ$124</v>
      </c>
      <c r="BK127" s="203" t="str">
        <f t="shared" si="128"/>
        <v>BK$124</v>
      </c>
      <c r="BL127" s="203" t="str">
        <f t="shared" si="128"/>
        <v>BL$124</v>
      </c>
      <c r="BM127" s="203" t="str">
        <f t="shared" si="128"/>
        <v>BM$124</v>
      </c>
      <c r="BN127" s="203" t="str">
        <f t="shared" si="128"/>
        <v>BN$124</v>
      </c>
      <c r="BO127" s="203" t="str">
        <f t="shared" si="128"/>
        <v>BO$124</v>
      </c>
      <c r="BP127" s="203" t="str">
        <f t="shared" si="128"/>
        <v>BP$124</v>
      </c>
      <c r="BQ127" s="203" t="str">
        <f t="shared" si="128"/>
        <v>BQ$124</v>
      </c>
      <c r="BR127" s="203" t="str">
        <f t="shared" si="128"/>
        <v>BR$124</v>
      </c>
      <c r="BS127" s="203" t="str">
        <f t="shared" si="128"/>
        <v>BS$124</v>
      </c>
      <c r="BT127" s="203" t="str">
        <f t="shared" si="128"/>
        <v>BT$124</v>
      </c>
      <c r="BU127" s="203" t="str">
        <f t="shared" si="128"/>
        <v>BU$124</v>
      </c>
      <c r="BV127" s="203" t="str">
        <f t="shared" si="128"/>
        <v>BV$124</v>
      </c>
      <c r="BW127" s="203" t="str">
        <f t="shared" si="128"/>
        <v>BW$124</v>
      </c>
      <c r="BX127" s="203" t="str">
        <f t="shared" si="128"/>
        <v>BX$124</v>
      </c>
      <c r="BY127" s="203" t="str">
        <f t="shared" si="128"/>
        <v>BY$124</v>
      </c>
      <c r="BZ127" s="203" t="str">
        <f t="shared" si="128"/>
        <v>BZ$124</v>
      </c>
      <c r="CA127" s="203" t="str">
        <f t="shared" si="128"/>
        <v>CA$124</v>
      </c>
      <c r="CB127" s="203" t="str">
        <f t="shared" si="128"/>
        <v>CB$124</v>
      </c>
      <c r="CC127" s="203" t="str">
        <f t="shared" si="128"/>
        <v>CC$124</v>
      </c>
      <c r="CD127" s="203" t="str">
        <f t="shared" si="128"/>
        <v>CD$124</v>
      </c>
      <c r="CE127" s="203" t="str">
        <f t="shared" si="128"/>
        <v>CE$124</v>
      </c>
      <c r="CF127" s="203" t="str">
        <f t="shared" ref="CF127:CL127" si="129">ADDRESS(ROW(CF124),COLUMN(CF124),2)</f>
        <v>CF$124</v>
      </c>
      <c r="CG127" s="203" t="str">
        <f t="shared" si="129"/>
        <v>CG$124</v>
      </c>
      <c r="CH127" s="203" t="str">
        <f t="shared" si="129"/>
        <v>CH$124</v>
      </c>
      <c r="CI127" s="203" t="str">
        <f t="shared" si="129"/>
        <v>CI$124</v>
      </c>
      <c r="CJ127" s="203" t="str">
        <f t="shared" si="129"/>
        <v>CJ$124</v>
      </c>
      <c r="CK127" s="203" t="str">
        <f t="shared" si="129"/>
        <v>CK$124</v>
      </c>
      <c r="CL127" s="203" t="str">
        <f t="shared" si="129"/>
        <v>CL$124</v>
      </c>
      <c r="CN127" s="73"/>
      <c r="CO127" s="203" t="str">
        <f t="shared" ref="CO127:DL127" si="130">ADDRESS(ROW(CO124),COLUMN(CO124),2)</f>
        <v>CO$124</v>
      </c>
      <c r="CP127" s="203" t="str">
        <f t="shared" si="130"/>
        <v>CP$124</v>
      </c>
      <c r="CQ127" s="203" t="str">
        <f t="shared" si="130"/>
        <v>CQ$124</v>
      </c>
      <c r="CR127" s="203" t="str">
        <f t="shared" si="130"/>
        <v>CR$124</v>
      </c>
      <c r="CS127" s="203" t="str">
        <f t="shared" si="130"/>
        <v>CS$124</v>
      </c>
      <c r="CT127" s="203" t="str">
        <f t="shared" si="130"/>
        <v>CT$124</v>
      </c>
      <c r="CU127" s="203" t="str">
        <f t="shared" si="130"/>
        <v>CU$124</v>
      </c>
      <c r="CV127" s="203" t="str">
        <f t="shared" si="130"/>
        <v>CV$124</v>
      </c>
      <c r="CW127" s="203" t="str">
        <f t="shared" si="130"/>
        <v>CW$124</v>
      </c>
      <c r="CX127" s="203" t="str">
        <f t="shared" si="130"/>
        <v>CX$124</v>
      </c>
      <c r="CY127" s="203" t="str">
        <f t="shared" si="130"/>
        <v>CY$124</v>
      </c>
      <c r="CZ127" s="203" t="str">
        <f t="shared" si="130"/>
        <v>CZ$124</v>
      </c>
      <c r="DA127" s="203" t="str">
        <f t="shared" si="130"/>
        <v>DA$124</v>
      </c>
      <c r="DB127" s="203" t="str">
        <f t="shared" si="130"/>
        <v>DB$124</v>
      </c>
      <c r="DC127" s="203" t="str">
        <f t="shared" si="130"/>
        <v>DC$124</v>
      </c>
      <c r="DD127" s="203" t="str">
        <f t="shared" si="130"/>
        <v>DD$124</v>
      </c>
      <c r="DE127" s="203" t="str">
        <f t="shared" si="130"/>
        <v>DE$124</v>
      </c>
      <c r="DF127" s="203" t="str">
        <f t="shared" si="130"/>
        <v>DF$124</v>
      </c>
      <c r="DG127" s="203" t="str">
        <f t="shared" si="130"/>
        <v>DG$124</v>
      </c>
      <c r="DH127" s="203" t="str">
        <f t="shared" si="130"/>
        <v>DH$124</v>
      </c>
      <c r="DI127" s="203" t="str">
        <f t="shared" si="130"/>
        <v>DI$124</v>
      </c>
      <c r="DJ127" s="203" t="str">
        <f t="shared" si="130"/>
        <v>DJ$124</v>
      </c>
      <c r="DK127" s="203" t="str">
        <f t="shared" si="130"/>
        <v>DK$124</v>
      </c>
      <c r="DL127" s="203" t="str">
        <f t="shared" si="130"/>
        <v>DL$124</v>
      </c>
    </row>
    <row r="128" spans="1:116" x14ac:dyDescent="0.35">
      <c r="B128" t="s">
        <v>332</v>
      </c>
      <c r="D128" t="s">
        <v>260</v>
      </c>
      <c r="E128" s="8" t="str">
        <f t="shared" si="127"/>
        <v>128 TAM-ER</v>
      </c>
      <c r="G128" s="136" t="s">
        <v>333</v>
      </c>
      <c r="H128" s="31"/>
      <c r="I128" s="73"/>
      <c r="J128" s="73"/>
      <c r="K128" s="58"/>
      <c r="L128" s="58"/>
      <c r="M128" s="58"/>
      <c r="N128" s="58"/>
      <c r="O128" s="58"/>
      <c r="P128" s="58"/>
      <c r="R128" s="33"/>
      <c r="S128" s="76"/>
      <c r="T128" s="76"/>
      <c r="U128" s="76"/>
      <c r="V128" s="76"/>
      <c r="W128" s="76"/>
      <c r="X128" s="76"/>
      <c r="Y128" s="76"/>
      <c r="Z128" s="76"/>
      <c r="AA128" s="76"/>
      <c r="AB128" s="76"/>
      <c r="AC128" s="76"/>
      <c r="AD128" s="76"/>
      <c r="AE128" s="76"/>
      <c r="AF128" s="76"/>
      <c r="AG128" s="76"/>
      <c r="AH128" s="76"/>
      <c r="AI128" s="76"/>
      <c r="AJ128" s="76"/>
      <c r="AK128" s="76"/>
      <c r="AL128" s="76"/>
      <c r="AM128" s="76"/>
      <c r="AN128" s="76"/>
      <c r="AO128" s="76"/>
      <c r="AP128" s="76"/>
      <c r="AQ128" s="76"/>
      <c r="AR128" s="76"/>
      <c r="AS128" s="76"/>
      <c r="AT128" s="76"/>
      <c r="AU128" s="76"/>
      <c r="AV128" s="76"/>
      <c r="AW128" s="76"/>
      <c r="AX128" s="76"/>
      <c r="AY128" s="76"/>
      <c r="AZ128" s="76"/>
      <c r="BA128" s="76"/>
      <c r="BB128" s="76"/>
      <c r="BC128" s="76"/>
      <c r="BD128" s="76"/>
      <c r="BE128" s="76"/>
      <c r="BF128" s="76"/>
      <c r="BG128" s="76"/>
      <c r="BH128" s="76"/>
      <c r="BI128" s="76"/>
      <c r="BJ128" s="76"/>
      <c r="BK128" s="76"/>
      <c r="BL128" s="76"/>
      <c r="BM128" s="76"/>
      <c r="BN128" s="76"/>
      <c r="BO128" s="76"/>
      <c r="BP128" s="76"/>
      <c r="BQ128" s="76"/>
      <c r="BR128" s="76"/>
      <c r="BS128" s="76"/>
      <c r="BT128" s="76"/>
      <c r="BU128" s="76"/>
      <c r="BV128" s="76"/>
      <c r="BW128" s="76"/>
      <c r="BX128" s="76"/>
      <c r="BY128" s="76"/>
      <c r="BZ128" s="76"/>
      <c r="CA128" s="76"/>
      <c r="CB128" s="76"/>
      <c r="CC128" s="76"/>
      <c r="CD128" s="76"/>
      <c r="CE128" s="76"/>
      <c r="CF128" s="76"/>
      <c r="CG128" s="76"/>
      <c r="CH128" s="76"/>
      <c r="CI128" s="76"/>
      <c r="CJ128" s="76"/>
      <c r="CK128" s="76"/>
      <c r="CL128" s="76"/>
      <c r="CN128" s="73"/>
      <c r="CO128" s="76"/>
      <c r="CP128" s="76"/>
      <c r="CQ128" s="76"/>
      <c r="CR128" s="76"/>
      <c r="CS128" s="76"/>
      <c r="CT128" s="76"/>
      <c r="CU128" s="76"/>
      <c r="CV128" s="76"/>
      <c r="CW128" s="76"/>
      <c r="CX128" s="76"/>
      <c r="CY128" s="76"/>
      <c r="CZ128" s="76"/>
      <c r="DA128" s="76"/>
      <c r="DB128" s="76"/>
      <c r="DC128" s="76"/>
      <c r="DD128" s="76"/>
      <c r="DE128" s="76"/>
      <c r="DF128" s="76"/>
      <c r="DG128" s="76"/>
      <c r="DH128" s="76"/>
      <c r="DI128" s="76"/>
      <c r="DJ128" s="76"/>
      <c r="DK128" s="76"/>
      <c r="DL128" s="76"/>
    </row>
    <row r="129" spans="1:116" x14ac:dyDescent="0.35">
      <c r="B129" t="s">
        <v>332</v>
      </c>
      <c r="D129" t="s">
        <v>260</v>
      </c>
      <c r="E129" s="8" t="str">
        <f t="shared" si="127"/>
        <v>129 TAM-ER</v>
      </c>
      <c r="G129" s="8" t="s">
        <v>488</v>
      </c>
      <c r="H129" s="12"/>
      <c r="I129" s="60"/>
      <c r="J129" s="60"/>
      <c r="K129" s="15"/>
      <c r="L129" s="15"/>
      <c r="M129" s="15"/>
      <c r="N129" s="15"/>
      <c r="O129" s="15"/>
      <c r="P129" s="15"/>
      <c r="R129" s="15"/>
      <c r="S129" s="76"/>
      <c r="T129" s="76"/>
      <c r="U129" s="76"/>
      <c r="V129" s="76"/>
      <c r="W129" s="76"/>
      <c r="X129" s="76"/>
      <c r="Y129" s="76"/>
      <c r="Z129" s="76"/>
      <c r="AA129" s="76"/>
      <c r="AB129" s="76"/>
      <c r="AC129" s="76"/>
      <c r="AD129" s="76"/>
      <c r="AE129" s="76"/>
      <c r="AF129" s="76"/>
      <c r="AG129" s="76"/>
      <c r="AH129" s="76"/>
      <c r="AI129" s="76"/>
      <c r="AJ129" s="76"/>
      <c r="AK129" s="76"/>
      <c r="AL129" s="76"/>
      <c r="AM129" s="76"/>
      <c r="AN129" s="76"/>
      <c r="AO129" s="76"/>
      <c r="AP129" s="76"/>
      <c r="AQ129" s="76"/>
      <c r="AR129" s="76"/>
      <c r="AS129" s="76"/>
      <c r="AT129" s="76"/>
      <c r="AU129" s="76"/>
      <c r="AV129" s="76"/>
      <c r="AW129" s="76"/>
      <c r="AX129" s="76"/>
      <c r="AY129" s="76"/>
      <c r="AZ129" s="76"/>
      <c r="BA129" s="76"/>
      <c r="BB129" s="76"/>
      <c r="BC129" s="76"/>
      <c r="BD129" s="76"/>
      <c r="BE129" s="76"/>
      <c r="BF129" s="76"/>
      <c r="BG129" s="76"/>
      <c r="BH129" s="76"/>
      <c r="BI129" s="76"/>
      <c r="BJ129" s="76"/>
      <c r="BK129" s="76"/>
      <c r="BL129" s="76"/>
      <c r="BM129" s="76"/>
      <c r="BN129" s="76"/>
      <c r="BO129" s="76"/>
      <c r="BP129" s="76"/>
      <c r="BQ129" s="76"/>
      <c r="BR129" s="76"/>
      <c r="BS129" s="76"/>
      <c r="BT129" s="76"/>
      <c r="BU129" s="76"/>
      <c r="BV129" s="76"/>
      <c r="BW129" s="76"/>
      <c r="BX129" s="76"/>
      <c r="BY129" s="76"/>
      <c r="BZ129" s="76"/>
      <c r="CA129" s="76"/>
      <c r="CB129" s="76"/>
      <c r="CC129" s="76"/>
      <c r="CD129" s="76"/>
      <c r="CE129" s="76"/>
      <c r="CF129" s="76"/>
      <c r="CG129" s="76"/>
      <c r="CH129" s="76"/>
      <c r="CI129" s="76"/>
      <c r="CJ129" s="76"/>
      <c r="CK129" s="76"/>
      <c r="CL129" s="76"/>
      <c r="CN129" s="60"/>
      <c r="CO129" s="76"/>
      <c r="CP129" s="76"/>
      <c r="CQ129" s="76"/>
      <c r="CR129" s="76"/>
      <c r="CS129" s="76"/>
      <c r="CT129" s="76"/>
      <c r="CU129" s="76"/>
      <c r="CV129" s="76"/>
      <c r="CW129" s="76"/>
      <c r="CX129" s="76"/>
      <c r="CY129" s="76"/>
      <c r="CZ129" s="76"/>
      <c r="DA129" s="76"/>
      <c r="DB129" s="76"/>
      <c r="DC129" s="76"/>
      <c r="DD129" s="76"/>
      <c r="DE129" s="76"/>
      <c r="DF129" s="76"/>
      <c r="DG129" s="76"/>
      <c r="DH129" s="76"/>
      <c r="DI129" s="76"/>
      <c r="DJ129" s="76"/>
      <c r="DK129" s="76"/>
      <c r="DL129" s="76"/>
    </row>
    <row r="130" spans="1:116" x14ac:dyDescent="0.35">
      <c r="B130" t="s">
        <v>332</v>
      </c>
      <c r="D130" t="s">
        <v>260</v>
      </c>
      <c r="E130" s="8" t="str">
        <f t="shared" si="127"/>
        <v>130 TAM-ER</v>
      </c>
      <c r="G130" s="8" t="s">
        <v>494</v>
      </c>
      <c r="H130" s="12"/>
      <c r="I130" s="60"/>
      <c r="J130" s="60"/>
      <c r="K130" s="15"/>
      <c r="L130" s="15"/>
      <c r="M130" s="15"/>
      <c r="N130" s="15"/>
      <c r="O130" s="15"/>
      <c r="P130" s="15"/>
      <c r="R130" s="15"/>
      <c r="S130" s="76"/>
      <c r="T130" s="76"/>
      <c r="U130" s="76"/>
      <c r="V130" s="76"/>
      <c r="W130" s="76"/>
      <c r="X130" s="76"/>
      <c r="Y130" s="76"/>
      <c r="Z130" s="76"/>
      <c r="AA130" s="76"/>
      <c r="AB130" s="76"/>
      <c r="AC130" s="76"/>
      <c r="AD130" s="76"/>
      <c r="AE130" s="76"/>
      <c r="AF130" s="76"/>
      <c r="AG130" s="76"/>
      <c r="AH130" s="76"/>
      <c r="AI130" s="76"/>
      <c r="AJ130" s="76"/>
      <c r="AK130" s="76"/>
      <c r="AL130" s="76"/>
      <c r="AM130" s="76"/>
      <c r="AN130" s="76"/>
      <c r="AO130" s="76"/>
      <c r="AP130" s="76"/>
      <c r="AQ130" s="76"/>
      <c r="AR130" s="76"/>
      <c r="AS130" s="76"/>
      <c r="AT130" s="76"/>
      <c r="AU130" s="76"/>
      <c r="AV130" s="76"/>
      <c r="AW130" s="76"/>
      <c r="AX130" s="76"/>
      <c r="AY130" s="76"/>
      <c r="AZ130" s="76"/>
      <c r="BA130" s="76"/>
      <c r="BB130" s="76"/>
      <c r="BC130" s="76"/>
      <c r="BD130" s="76"/>
      <c r="BE130" s="76"/>
      <c r="BF130" s="76"/>
      <c r="BG130" s="76"/>
      <c r="BH130" s="76"/>
      <c r="BI130" s="76"/>
      <c r="BJ130" s="76"/>
      <c r="BK130" s="76"/>
      <c r="BL130" s="76"/>
      <c r="BM130" s="76"/>
      <c r="BN130" s="76"/>
      <c r="BO130" s="76"/>
      <c r="BP130" s="76"/>
      <c r="BQ130" s="76"/>
      <c r="BR130" s="76"/>
      <c r="BS130" s="76"/>
      <c r="BT130" s="76"/>
      <c r="BU130" s="76"/>
      <c r="BV130" s="76"/>
      <c r="BW130" s="76"/>
      <c r="BX130" s="76"/>
      <c r="BY130" s="76"/>
      <c r="BZ130" s="76"/>
      <c r="CA130" s="76"/>
      <c r="CB130" s="76"/>
      <c r="CC130" s="76"/>
      <c r="CD130" s="76"/>
      <c r="CE130" s="76"/>
      <c r="CF130" s="76"/>
      <c r="CG130" s="76"/>
      <c r="CH130" s="76"/>
      <c r="CI130" s="76"/>
      <c r="CJ130" s="76"/>
      <c r="CK130" s="76"/>
      <c r="CL130" s="76"/>
      <c r="CN130" s="60"/>
      <c r="CO130" s="76"/>
      <c r="CP130" s="76"/>
      <c r="CQ130" s="76"/>
      <c r="CR130" s="76"/>
      <c r="CS130" s="76"/>
      <c r="CT130" s="76"/>
      <c r="CU130" s="76"/>
      <c r="CV130" s="76"/>
      <c r="CW130" s="76"/>
      <c r="CX130" s="76"/>
      <c r="CY130" s="76"/>
      <c r="CZ130" s="76"/>
      <c r="DA130" s="76"/>
      <c r="DB130" s="76"/>
      <c r="DC130" s="76"/>
      <c r="DD130" s="76"/>
      <c r="DE130" s="76"/>
      <c r="DF130" s="76"/>
      <c r="DG130" s="76"/>
      <c r="DH130" s="76"/>
      <c r="DI130" s="76"/>
      <c r="DJ130" s="76"/>
      <c r="DK130" s="76"/>
      <c r="DL130" s="76"/>
    </row>
    <row r="131" spans="1:116" x14ac:dyDescent="0.35">
      <c r="B131" t="s">
        <v>332</v>
      </c>
      <c r="D131" t="s">
        <v>260</v>
      </c>
      <c r="E131" s="8" t="str">
        <f t="shared" si="96"/>
        <v>131 TAM-ER</v>
      </c>
      <c r="G131" s="8" t="s">
        <v>463</v>
      </c>
      <c r="H131" s="12"/>
      <c r="I131" s="60"/>
      <c r="J131" s="60"/>
      <c r="K131" s="15"/>
      <c r="L131" s="15"/>
      <c r="M131" s="15"/>
      <c r="N131" s="15"/>
      <c r="O131" s="15"/>
      <c r="P131" s="15"/>
      <c r="R131" s="15"/>
      <c r="S131" s="76"/>
      <c r="T131" s="76"/>
      <c r="U131" s="76"/>
      <c r="V131" s="76"/>
      <c r="W131" s="76"/>
      <c r="X131" s="76"/>
      <c r="Y131" s="76"/>
      <c r="Z131" s="76"/>
      <c r="AA131" s="76"/>
      <c r="AB131" s="76"/>
      <c r="AC131" s="76"/>
      <c r="AD131" s="76"/>
      <c r="AE131" s="76"/>
      <c r="AF131" s="76"/>
      <c r="AG131" s="76"/>
      <c r="AH131" s="76"/>
      <c r="AI131" s="76"/>
      <c r="AJ131" s="76"/>
      <c r="AK131" s="76"/>
      <c r="AL131" s="76"/>
      <c r="AM131" s="76"/>
      <c r="AN131" s="76"/>
      <c r="AO131" s="76"/>
      <c r="AP131" s="76"/>
      <c r="AQ131" s="76"/>
      <c r="AR131" s="76"/>
      <c r="AS131" s="76"/>
      <c r="AT131" s="76"/>
      <c r="AU131" s="76"/>
      <c r="AV131" s="76"/>
      <c r="AW131" s="76"/>
      <c r="AX131" s="76"/>
      <c r="AY131" s="76"/>
      <c r="AZ131" s="76"/>
      <c r="BA131" s="76"/>
      <c r="BB131" s="76"/>
      <c r="BC131" s="76"/>
      <c r="BD131" s="76"/>
      <c r="BE131" s="76"/>
      <c r="BF131" s="76"/>
      <c r="BG131" s="76"/>
      <c r="BH131" s="76"/>
      <c r="BI131" s="76"/>
      <c r="BJ131" s="76"/>
      <c r="BK131" s="76"/>
      <c r="BL131" s="76"/>
      <c r="BM131" s="76"/>
      <c r="BN131" s="76"/>
      <c r="BO131" s="76"/>
      <c r="BP131" s="76"/>
      <c r="BQ131" s="76"/>
      <c r="BR131" s="76"/>
      <c r="BS131" s="76"/>
      <c r="BT131" s="76"/>
      <c r="BU131" s="76"/>
      <c r="BV131" s="76"/>
      <c r="BW131" s="76"/>
      <c r="BX131" s="76"/>
      <c r="BY131" s="76"/>
      <c r="BZ131" s="76"/>
      <c r="CA131" s="76"/>
      <c r="CB131" s="76"/>
      <c r="CC131" s="76"/>
      <c r="CD131" s="76"/>
      <c r="CE131" s="76"/>
      <c r="CF131" s="76"/>
      <c r="CG131" s="76"/>
      <c r="CH131" s="76"/>
      <c r="CI131" s="76"/>
      <c r="CJ131" s="76"/>
      <c r="CK131" s="76"/>
      <c r="CL131" s="76"/>
      <c r="CN131" s="60"/>
      <c r="CO131" s="76"/>
      <c r="CP131" s="76"/>
      <c r="CQ131" s="76"/>
      <c r="CR131" s="76"/>
      <c r="CS131" s="76"/>
      <c r="CT131" s="76"/>
      <c r="CU131" s="76"/>
      <c r="CV131" s="76"/>
      <c r="CW131" s="76"/>
      <c r="CX131" s="76"/>
      <c r="CY131" s="76"/>
      <c r="CZ131" s="76"/>
      <c r="DA131" s="76"/>
      <c r="DB131" s="76"/>
      <c r="DC131" s="76"/>
      <c r="DD131" s="76"/>
      <c r="DE131" s="76"/>
      <c r="DF131" s="76"/>
      <c r="DG131" s="76"/>
      <c r="DH131" s="76"/>
      <c r="DI131" s="76"/>
      <c r="DJ131" s="76"/>
      <c r="DK131" s="76"/>
      <c r="DL131" s="76"/>
    </row>
    <row r="132" spans="1:116" x14ac:dyDescent="0.35">
      <c r="B132" t="s">
        <v>332</v>
      </c>
      <c r="D132" t="s">
        <v>260</v>
      </c>
      <c r="E132" s="8" t="str">
        <f t="shared" si="96"/>
        <v>132 TAM-ER</v>
      </c>
      <c r="G132" s="8" t="s">
        <v>464</v>
      </c>
      <c r="H132" s="12"/>
      <c r="I132" s="60"/>
      <c r="J132" s="60"/>
      <c r="K132" s="15"/>
      <c r="L132" s="15"/>
      <c r="M132" s="15"/>
      <c r="N132" s="15"/>
      <c r="O132" s="15"/>
      <c r="P132" s="15"/>
      <c r="R132" s="15"/>
      <c r="S132" s="76"/>
      <c r="T132" s="76"/>
      <c r="U132" s="76"/>
      <c r="V132" s="76"/>
      <c r="W132" s="76"/>
      <c r="X132" s="76"/>
      <c r="Y132" s="76"/>
      <c r="Z132" s="76"/>
      <c r="AA132" s="76"/>
      <c r="AB132" s="76"/>
      <c r="AC132" s="76"/>
      <c r="AD132" s="76"/>
      <c r="AE132" s="76"/>
      <c r="AF132" s="76"/>
      <c r="AG132" s="76"/>
      <c r="AH132" s="76"/>
      <c r="AI132" s="76"/>
      <c r="AJ132" s="76"/>
      <c r="AK132" s="76"/>
      <c r="AL132" s="76"/>
      <c r="AM132" s="76"/>
      <c r="AN132" s="76"/>
      <c r="AO132" s="76"/>
      <c r="AP132" s="76"/>
      <c r="AQ132" s="76"/>
      <c r="AR132" s="76"/>
      <c r="AS132" s="76"/>
      <c r="AT132" s="76"/>
      <c r="AU132" s="76"/>
      <c r="AV132" s="76"/>
      <c r="AW132" s="76"/>
      <c r="AX132" s="76"/>
      <c r="AY132" s="76"/>
      <c r="AZ132" s="76"/>
      <c r="BA132" s="76"/>
      <c r="BB132" s="76"/>
      <c r="BC132" s="76"/>
      <c r="BD132" s="76"/>
      <c r="BE132" s="76"/>
      <c r="BF132" s="76"/>
      <c r="BG132" s="76"/>
      <c r="BH132" s="76"/>
      <c r="BI132" s="76"/>
      <c r="BJ132" s="76"/>
      <c r="BK132" s="76"/>
      <c r="BL132" s="76"/>
      <c r="BM132" s="76"/>
      <c r="BN132" s="76"/>
      <c r="BO132" s="76"/>
      <c r="BP132" s="76"/>
      <c r="BQ132" s="76"/>
      <c r="BR132" s="76"/>
      <c r="BS132" s="76"/>
      <c r="BT132" s="76"/>
      <c r="BU132" s="76"/>
      <c r="BV132" s="76"/>
      <c r="BW132" s="76"/>
      <c r="BX132" s="76"/>
      <c r="BY132" s="76"/>
      <c r="BZ132" s="76"/>
      <c r="CA132" s="76"/>
      <c r="CB132" s="76"/>
      <c r="CC132" s="76"/>
      <c r="CD132" s="76"/>
      <c r="CE132" s="76"/>
      <c r="CF132" s="76"/>
      <c r="CG132" s="76"/>
      <c r="CH132" s="76"/>
      <c r="CI132" s="76"/>
      <c r="CJ132" s="76"/>
      <c r="CK132" s="76"/>
      <c r="CL132" s="76"/>
      <c r="CN132" s="60"/>
      <c r="CO132" s="76"/>
      <c r="CP132" s="76"/>
      <c r="CQ132" s="76"/>
      <c r="CR132" s="76"/>
      <c r="CS132" s="76"/>
      <c r="CT132" s="76"/>
      <c r="CU132" s="76"/>
      <c r="CV132" s="76"/>
      <c r="CW132" s="76"/>
      <c r="CX132" s="76"/>
      <c r="CY132" s="76"/>
      <c r="CZ132" s="76"/>
      <c r="DA132" s="76"/>
      <c r="DB132" s="76"/>
      <c r="DC132" s="76"/>
      <c r="DD132" s="76"/>
      <c r="DE132" s="76"/>
      <c r="DF132" s="76"/>
      <c r="DG132" s="76"/>
      <c r="DH132" s="76"/>
      <c r="DI132" s="76"/>
      <c r="DJ132" s="76"/>
      <c r="DK132" s="76"/>
      <c r="DL132" s="76"/>
    </row>
    <row r="133" spans="1:116" x14ac:dyDescent="0.35">
      <c r="A133" s="174"/>
      <c r="E133" s="8"/>
      <c r="G133" s="185" t="s">
        <v>459</v>
      </c>
      <c r="H133" s="186"/>
      <c r="I133" s="187"/>
      <c r="J133" s="187"/>
      <c r="K133" s="188"/>
      <c r="L133" s="188"/>
      <c r="M133" s="188"/>
      <c r="N133" s="188"/>
      <c r="O133" s="188"/>
      <c r="P133" s="188"/>
      <c r="R133" s="189"/>
      <c r="S133" s="190"/>
      <c r="T133" s="190"/>
      <c r="U133" s="190"/>
      <c r="V133" s="190"/>
      <c r="W133" s="190"/>
      <c r="X133" s="190"/>
      <c r="Y133" s="190"/>
      <c r="Z133" s="190"/>
      <c r="AA133" s="190"/>
      <c r="AB133" s="190"/>
      <c r="AC133" s="190"/>
      <c r="AD133" s="190"/>
      <c r="AE133" s="190"/>
      <c r="AF133" s="190"/>
      <c r="AG133" s="190"/>
      <c r="AH133" s="190"/>
      <c r="AI133" s="190"/>
      <c r="AJ133" s="190"/>
      <c r="AK133" s="190"/>
      <c r="AL133" s="190"/>
      <c r="AM133" s="190"/>
      <c r="AN133" s="190"/>
      <c r="AO133" s="190"/>
      <c r="AP133" s="190"/>
      <c r="AQ133" s="190"/>
      <c r="AR133" s="190"/>
      <c r="AS133" s="190"/>
      <c r="AT133" s="190"/>
      <c r="AU133" s="190"/>
      <c r="AV133" s="190"/>
      <c r="AW133" s="190"/>
      <c r="AX133" s="190"/>
      <c r="AY133" s="190"/>
      <c r="AZ133" s="190"/>
      <c r="BA133" s="190"/>
      <c r="BB133" s="190"/>
      <c r="BC133" s="190"/>
      <c r="BD133" s="190"/>
      <c r="BE133" s="190"/>
      <c r="BF133" s="190"/>
      <c r="BG133" s="190"/>
      <c r="BH133" s="190"/>
      <c r="BI133" s="190"/>
      <c r="BJ133" s="190"/>
      <c r="BK133" s="190"/>
      <c r="BL133" s="190"/>
      <c r="BM133" s="190"/>
      <c r="BN133" s="190"/>
      <c r="BO133" s="190"/>
      <c r="BP133" s="190"/>
      <c r="BQ133" s="190"/>
      <c r="BR133" s="190"/>
      <c r="BS133" s="190"/>
      <c r="BT133" s="190"/>
      <c r="BU133" s="190"/>
      <c r="BV133" s="190"/>
      <c r="BW133" s="190"/>
      <c r="BX133" s="190"/>
      <c r="BY133" s="190"/>
      <c r="BZ133" s="190"/>
      <c r="CA133" s="190"/>
      <c r="CB133" s="190"/>
      <c r="CC133" s="190"/>
      <c r="CD133" s="190"/>
      <c r="CE133" s="190"/>
      <c r="CF133" s="190"/>
      <c r="CG133" s="190"/>
      <c r="CH133" s="190"/>
      <c r="CI133" s="190"/>
      <c r="CJ133" s="190"/>
      <c r="CK133" s="190"/>
      <c r="CL133" s="190"/>
      <c r="CN133" s="187"/>
      <c r="CO133" s="190"/>
      <c r="CP133" s="190"/>
      <c r="CQ133" s="190"/>
      <c r="CR133" s="190"/>
      <c r="CS133" s="190"/>
      <c r="CT133" s="190"/>
      <c r="CU133" s="190"/>
      <c r="CV133" s="190"/>
      <c r="CW133" s="190"/>
      <c r="CX133" s="190"/>
      <c r="CY133" s="190"/>
      <c r="CZ133" s="190"/>
      <c r="DA133" s="190"/>
      <c r="DB133" s="190"/>
      <c r="DC133" s="190"/>
      <c r="DD133" s="190"/>
      <c r="DE133" s="190"/>
      <c r="DF133" s="190"/>
      <c r="DG133" s="190"/>
      <c r="DH133" s="190"/>
      <c r="DI133" s="190"/>
      <c r="DJ133" s="190"/>
      <c r="DK133" s="190"/>
      <c r="DL133" s="190"/>
    </row>
    <row r="134" spans="1:116" x14ac:dyDescent="0.35">
      <c r="A134" s="174"/>
      <c r="C134" t="s">
        <v>198</v>
      </c>
      <c r="E134" s="8"/>
      <c r="G134" s="185" t="s">
        <v>5</v>
      </c>
      <c r="H134" s="186"/>
      <c r="I134" s="187"/>
      <c r="J134" s="187"/>
      <c r="K134" s="188"/>
      <c r="L134" s="188"/>
      <c r="M134" s="188"/>
      <c r="N134" s="188"/>
      <c r="O134" s="188"/>
      <c r="P134" s="188"/>
      <c r="R134" s="189"/>
      <c r="S134" s="190"/>
      <c r="T134" s="190"/>
      <c r="U134" s="190"/>
      <c r="V134" s="190"/>
      <c r="W134" s="190"/>
      <c r="X134" s="190"/>
      <c r="Y134" s="190"/>
      <c r="Z134" s="190"/>
      <c r="AA134" s="190"/>
      <c r="AB134" s="190"/>
      <c r="AC134" s="190"/>
      <c r="AD134" s="190"/>
      <c r="AE134" s="190"/>
      <c r="AF134" s="190"/>
      <c r="AG134" s="190"/>
      <c r="AH134" s="190"/>
      <c r="AI134" s="190"/>
      <c r="AJ134" s="190"/>
      <c r="AK134" s="190"/>
      <c r="AL134" s="190"/>
      <c r="AM134" s="190"/>
      <c r="AN134" s="190"/>
      <c r="AO134" s="190"/>
      <c r="AP134" s="190"/>
      <c r="AQ134" s="190"/>
      <c r="AR134" s="190"/>
      <c r="AS134" s="190"/>
      <c r="AT134" s="190"/>
      <c r="AU134" s="190"/>
      <c r="AV134" s="190"/>
      <c r="AW134" s="190"/>
      <c r="AX134" s="190"/>
      <c r="AY134" s="190"/>
      <c r="AZ134" s="190"/>
      <c r="BA134" s="190"/>
      <c r="BB134" s="190"/>
      <c r="BC134" s="190"/>
      <c r="BD134" s="190"/>
      <c r="BE134" s="190"/>
      <c r="BF134" s="190"/>
      <c r="BG134" s="190"/>
      <c r="BH134" s="190"/>
      <c r="BI134" s="190"/>
      <c r="BJ134" s="190"/>
      <c r="BK134" s="190"/>
      <c r="BL134" s="190"/>
      <c r="BM134" s="190"/>
      <c r="BN134" s="190"/>
      <c r="BO134" s="190"/>
      <c r="BP134" s="190"/>
      <c r="BQ134" s="190"/>
      <c r="BR134" s="190"/>
      <c r="BS134" s="190"/>
      <c r="BT134" s="190"/>
      <c r="BU134" s="190"/>
      <c r="BV134" s="190"/>
      <c r="BW134" s="190"/>
      <c r="BX134" s="190"/>
      <c r="BY134" s="190"/>
      <c r="BZ134" s="190"/>
      <c r="CA134" s="190"/>
      <c r="CB134" s="190"/>
      <c r="CC134" s="190"/>
      <c r="CD134" s="190"/>
      <c r="CE134" s="190"/>
      <c r="CF134" s="190"/>
      <c r="CG134" s="190"/>
      <c r="CH134" s="190"/>
      <c r="CI134" s="190"/>
      <c r="CJ134" s="190"/>
      <c r="CK134" s="190"/>
      <c r="CL134" s="190"/>
      <c r="CN134" s="187"/>
      <c r="CO134" s="190"/>
      <c r="CP134" s="190"/>
      <c r="CQ134" s="190"/>
      <c r="CR134" s="190"/>
      <c r="CS134" s="190"/>
      <c r="CT134" s="190"/>
      <c r="CU134" s="190"/>
      <c r="CV134" s="190"/>
      <c r="CW134" s="190"/>
      <c r="CX134" s="190"/>
      <c r="CY134" s="190"/>
      <c r="CZ134" s="190"/>
      <c r="DA134" s="190"/>
      <c r="DB134" s="190"/>
      <c r="DC134" s="190"/>
      <c r="DD134" s="190"/>
      <c r="DE134" s="190"/>
      <c r="DF134" s="190"/>
      <c r="DG134" s="190"/>
      <c r="DH134" s="190"/>
      <c r="DI134" s="190"/>
      <c r="DJ134" s="190"/>
      <c r="DK134" s="190"/>
      <c r="DL134" s="190"/>
    </row>
    <row r="135" spans="1:116" x14ac:dyDescent="0.35">
      <c r="E135" s="8"/>
      <c r="G135" s="171"/>
      <c r="H135" s="31"/>
      <c r="I135" s="73"/>
      <c r="J135" s="73"/>
      <c r="K135" s="39"/>
      <c r="L135" s="39"/>
      <c r="M135" s="39"/>
      <c r="N135" s="39"/>
      <c r="O135" s="39"/>
      <c r="P135" s="39"/>
      <c r="R135" s="38"/>
      <c r="S135" s="76"/>
      <c r="T135" s="76"/>
      <c r="U135" s="76"/>
      <c r="V135" s="76"/>
      <c r="W135" s="76"/>
      <c r="X135" s="76"/>
      <c r="Y135" s="76"/>
      <c r="Z135" s="76"/>
      <c r="AA135" s="76"/>
      <c r="AB135" s="76"/>
      <c r="AC135" s="76"/>
      <c r="AD135" s="76"/>
      <c r="AE135" s="76"/>
      <c r="AF135" s="76"/>
      <c r="AG135" s="76"/>
      <c r="AH135" s="76"/>
      <c r="AI135" s="76"/>
      <c r="AJ135" s="76"/>
      <c r="AK135" s="76"/>
      <c r="AL135" s="76"/>
      <c r="AM135" s="76"/>
      <c r="AN135" s="76"/>
      <c r="AO135" s="76"/>
      <c r="AP135" s="76"/>
      <c r="AQ135" s="76"/>
      <c r="AR135" s="76"/>
      <c r="AS135" s="76"/>
      <c r="AT135" s="76"/>
      <c r="AU135" s="76"/>
      <c r="AV135" s="76"/>
      <c r="AW135" s="76"/>
      <c r="AX135" s="76"/>
      <c r="AY135" s="76"/>
      <c r="AZ135" s="76"/>
      <c r="BA135" s="76"/>
      <c r="BB135" s="76"/>
      <c r="BC135" s="76"/>
      <c r="BD135" s="76"/>
      <c r="BE135" s="76"/>
      <c r="BF135" s="76"/>
      <c r="BG135" s="76"/>
      <c r="BH135" s="76"/>
      <c r="BI135" s="76"/>
      <c r="BJ135" s="76"/>
      <c r="BK135" s="76"/>
      <c r="BL135" s="76"/>
      <c r="BM135" s="76"/>
      <c r="BN135" s="76"/>
      <c r="BO135" s="76"/>
      <c r="BP135" s="76"/>
      <c r="BQ135" s="76"/>
      <c r="BR135" s="76"/>
      <c r="BS135" s="76"/>
      <c r="BT135" s="76"/>
      <c r="BU135" s="76"/>
      <c r="BV135" s="76"/>
      <c r="BW135" s="76"/>
      <c r="BX135" s="76"/>
      <c r="BY135" s="76"/>
      <c r="BZ135" s="76"/>
      <c r="CA135" s="76"/>
      <c r="CB135" s="76"/>
      <c r="CC135" s="76"/>
      <c r="CD135" s="76"/>
      <c r="CE135" s="76"/>
      <c r="CF135" s="76"/>
      <c r="CG135" s="76"/>
      <c r="CH135" s="76"/>
      <c r="CI135" s="76"/>
      <c r="CJ135" s="76"/>
      <c r="CK135" s="76"/>
      <c r="CL135" s="76"/>
      <c r="CN135" s="73"/>
      <c r="CO135" s="76"/>
      <c r="CP135" s="76"/>
      <c r="CQ135" s="76"/>
      <c r="CR135" s="76"/>
      <c r="CS135" s="76"/>
      <c r="CT135" s="76"/>
      <c r="CU135" s="76"/>
      <c r="CV135" s="76"/>
      <c r="CW135" s="76"/>
      <c r="CX135" s="76"/>
      <c r="CY135" s="76"/>
      <c r="CZ135" s="76"/>
      <c r="DA135" s="76"/>
      <c r="DB135" s="76"/>
      <c r="DC135" s="76"/>
      <c r="DD135" s="76"/>
      <c r="DE135" s="76"/>
      <c r="DF135" s="76"/>
      <c r="DG135" s="76"/>
      <c r="DH135" s="76"/>
      <c r="DI135" s="76"/>
      <c r="DJ135" s="76"/>
      <c r="DK135" s="76"/>
      <c r="DL135" s="76"/>
    </row>
    <row r="136" spans="1:116" x14ac:dyDescent="0.35">
      <c r="E136" s="8"/>
      <c r="G136" s="171"/>
      <c r="H136" s="31"/>
      <c r="I136" s="73"/>
      <c r="J136" s="73"/>
      <c r="K136" s="39"/>
      <c r="L136" s="39"/>
      <c r="M136" s="39"/>
      <c r="N136" s="39"/>
      <c r="O136" s="39"/>
      <c r="P136" s="39"/>
      <c r="R136" s="38"/>
      <c r="S136" s="76"/>
      <c r="T136" s="76"/>
      <c r="U136" s="76"/>
      <c r="V136" s="76"/>
      <c r="W136" s="76"/>
      <c r="X136" s="76"/>
      <c r="Y136" s="76"/>
      <c r="Z136" s="76"/>
      <c r="AA136" s="76"/>
      <c r="AB136" s="76"/>
      <c r="AC136" s="76"/>
      <c r="AD136" s="76"/>
      <c r="AE136" s="76"/>
      <c r="AF136" s="76"/>
      <c r="AG136" s="76"/>
      <c r="AH136" s="76"/>
      <c r="AI136" s="76"/>
      <c r="AJ136" s="76"/>
      <c r="AK136" s="76"/>
      <c r="AL136" s="76"/>
      <c r="AM136" s="76"/>
      <c r="AN136" s="76"/>
      <c r="AO136" s="76"/>
      <c r="AP136" s="76"/>
      <c r="AQ136" s="76"/>
      <c r="AR136" s="76"/>
      <c r="AS136" s="76"/>
      <c r="AT136" s="76"/>
      <c r="AU136" s="76"/>
      <c r="AV136" s="76"/>
      <c r="AW136" s="76"/>
      <c r="AX136" s="76"/>
      <c r="AY136" s="76"/>
      <c r="AZ136" s="76"/>
      <c r="BA136" s="76"/>
      <c r="BB136" s="76"/>
      <c r="BC136" s="76"/>
      <c r="BD136" s="76"/>
      <c r="BE136" s="76"/>
      <c r="BF136" s="76"/>
      <c r="BG136" s="76"/>
      <c r="BH136" s="76"/>
      <c r="BI136" s="76"/>
      <c r="BJ136" s="76"/>
      <c r="BK136" s="76"/>
      <c r="BL136" s="76"/>
      <c r="BM136" s="76"/>
      <c r="BN136" s="76"/>
      <c r="BO136" s="76"/>
      <c r="BP136" s="76"/>
      <c r="BQ136" s="76"/>
      <c r="BR136" s="76"/>
      <c r="BS136" s="76"/>
      <c r="BT136" s="76"/>
      <c r="BU136" s="76"/>
      <c r="BV136" s="76"/>
      <c r="BW136" s="76"/>
      <c r="BX136" s="76"/>
      <c r="BY136" s="76"/>
      <c r="BZ136" s="76"/>
      <c r="CA136" s="76"/>
      <c r="CB136" s="76"/>
      <c r="CC136" s="76"/>
      <c r="CD136" s="76"/>
      <c r="CE136" s="76"/>
      <c r="CF136" s="76"/>
      <c r="CG136" s="76"/>
      <c r="CH136" s="76"/>
      <c r="CI136" s="76"/>
      <c r="CJ136" s="76"/>
      <c r="CK136" s="76"/>
      <c r="CL136" s="76"/>
      <c r="CN136" s="73"/>
      <c r="CO136" s="76"/>
      <c r="CP136" s="76"/>
      <c r="CQ136" s="76"/>
      <c r="CR136" s="76"/>
      <c r="CS136" s="76"/>
      <c r="CT136" s="76"/>
      <c r="CU136" s="76"/>
      <c r="CV136" s="76"/>
      <c r="CW136" s="76"/>
      <c r="CX136" s="76"/>
      <c r="CY136" s="76"/>
      <c r="CZ136" s="76"/>
      <c r="DA136" s="76"/>
      <c r="DB136" s="76"/>
      <c r="DC136" s="76"/>
      <c r="DD136" s="76"/>
      <c r="DE136" s="76"/>
      <c r="DF136" s="76"/>
      <c r="DG136" s="76"/>
      <c r="DH136" s="76"/>
      <c r="DI136" s="76"/>
      <c r="DJ136" s="76"/>
      <c r="DK136" s="76"/>
      <c r="DL136" s="76"/>
    </row>
    <row r="137" spans="1:116" x14ac:dyDescent="0.35">
      <c r="A137" s="31" t="s">
        <v>218</v>
      </c>
      <c r="B137" s="31" t="s">
        <v>243</v>
      </c>
      <c r="C137" s="31"/>
      <c r="D137" t="s">
        <v>805</v>
      </c>
      <c r="E137" s="8" t="str">
        <f t="shared" ref="E137:E151" si="131">ROW()&amp;" "&amp;D137</f>
        <v>137 TAM-EV</v>
      </c>
      <c r="F137" t="s">
        <v>806</v>
      </c>
      <c r="G137" s="66" t="s">
        <v>409</v>
      </c>
      <c r="H137" s="22"/>
      <c r="I137" s="306"/>
      <c r="J137" s="306"/>
      <c r="K137" s="22"/>
      <c r="L137" s="22"/>
      <c r="M137" s="22"/>
      <c r="N137" s="22"/>
      <c r="O137" s="22"/>
      <c r="P137" s="22"/>
      <c r="R137" s="66"/>
      <c r="S137" s="66"/>
      <c r="T137" s="66"/>
      <c r="U137" s="66"/>
      <c r="V137" s="66"/>
      <c r="W137" s="66"/>
      <c r="X137" s="66"/>
      <c r="Y137" s="66"/>
      <c r="Z137" s="66"/>
      <c r="AA137" s="66"/>
      <c r="AB137" s="66"/>
      <c r="AC137" s="66"/>
      <c r="AD137" s="66"/>
      <c r="AE137" s="66"/>
      <c r="AF137" s="66"/>
      <c r="AG137" s="66"/>
      <c r="AH137" s="66"/>
      <c r="AI137" s="66"/>
      <c r="AJ137" s="66"/>
      <c r="AK137" s="66"/>
      <c r="AL137" s="66"/>
      <c r="AM137" s="66"/>
      <c r="AN137" s="66"/>
      <c r="AO137" s="66"/>
      <c r="AP137" s="66"/>
      <c r="AQ137" s="66"/>
      <c r="AR137" s="66"/>
      <c r="AS137" s="66"/>
      <c r="AT137" s="66"/>
      <c r="AU137" s="66"/>
      <c r="AV137" s="66"/>
      <c r="AW137" s="66"/>
      <c r="AX137" s="66"/>
      <c r="AY137" s="66"/>
      <c r="AZ137" s="66"/>
      <c r="BA137" s="66"/>
      <c r="BB137" s="66"/>
      <c r="BC137" s="66"/>
      <c r="BD137" s="66"/>
      <c r="BE137" s="66"/>
      <c r="BF137" s="66"/>
      <c r="BG137" s="66"/>
      <c r="BH137" s="66"/>
      <c r="BI137" s="66"/>
      <c r="BJ137" s="66"/>
      <c r="BK137" s="66"/>
      <c r="BL137" s="66"/>
      <c r="BM137" s="66"/>
      <c r="BN137" s="66"/>
      <c r="BO137" s="66"/>
      <c r="BP137" s="66"/>
      <c r="BQ137" s="66"/>
      <c r="BR137" s="66"/>
      <c r="BS137" s="66"/>
      <c r="BT137" s="66"/>
      <c r="BU137" s="66"/>
      <c r="BV137" s="66"/>
      <c r="BW137" s="66"/>
      <c r="BX137" s="66"/>
      <c r="BY137" s="66"/>
      <c r="BZ137" s="66"/>
      <c r="CA137" s="66"/>
      <c r="CB137" s="66"/>
      <c r="CC137" s="66"/>
      <c r="CD137" s="66"/>
      <c r="CE137" s="66"/>
      <c r="CF137" s="66"/>
      <c r="CG137" s="66"/>
      <c r="CH137" s="66"/>
      <c r="CI137" s="66"/>
      <c r="CJ137" s="66"/>
      <c r="CK137" s="66"/>
      <c r="CL137" s="66"/>
      <c r="CN137" s="306"/>
      <c r="CO137" s="40"/>
      <c r="CP137" s="40"/>
      <c r="CQ137" s="40"/>
      <c r="CR137" s="40"/>
      <c r="CS137" s="40"/>
      <c r="CT137" s="40"/>
      <c r="CU137" s="40"/>
      <c r="CV137" s="40"/>
      <c r="CW137" s="40"/>
      <c r="CX137" s="40"/>
      <c r="CY137" s="40"/>
      <c r="CZ137" s="40"/>
      <c r="DA137" s="40"/>
      <c r="DB137" s="40"/>
      <c r="DC137" s="40"/>
      <c r="DD137" s="40"/>
      <c r="DE137" s="40"/>
      <c r="DF137" s="40"/>
      <c r="DG137" s="40"/>
      <c r="DH137" s="40"/>
      <c r="DI137" s="40"/>
      <c r="DJ137" s="40"/>
      <c r="DK137" s="40"/>
      <c r="DL137" s="40"/>
    </row>
    <row r="138" spans="1:116" x14ac:dyDescent="0.35">
      <c r="A138" s="27"/>
      <c r="B138" s="27" t="str">
        <f>E138</f>
        <v>138 TAM-EV</v>
      </c>
      <c r="C138" s="27"/>
      <c r="D138" t="s">
        <v>805</v>
      </c>
      <c r="E138" s="9" t="str">
        <f t="shared" si="131"/>
        <v>138 TAM-EV</v>
      </c>
      <c r="F138" s="27"/>
      <c r="G138" s="126" t="s">
        <v>63</v>
      </c>
      <c r="H138" s="27"/>
      <c r="J138" s="371">
        <v>100</v>
      </c>
      <c r="K138" s="38">
        <f t="shared" ref="K138:P138" si="132">SUMIF($4:$4,K$2,138:138)</f>
        <v>105.11618978817329</v>
      </c>
      <c r="L138" s="38">
        <f t="shared" si="132"/>
        <v>110.49413355583269</v>
      </c>
      <c r="M138" s="38">
        <f t="shared" si="132"/>
        <v>116.14722313334676</v>
      </c>
      <c r="N138" s="38">
        <f t="shared" si="132"/>
        <v>122.08953550254191</v>
      </c>
      <c r="O138" s="38">
        <f t="shared" si="132"/>
        <v>128.33586785035118</v>
      </c>
      <c r="P138" s="38">
        <f t="shared" si="132"/>
        <v>134.9017744158744</v>
      </c>
      <c r="R138" s="38" cm="1">
        <f t="array" ref="R138">INDEX($J:$P,ROW(),MATCH(R$3,$J$2:$P$2,0))</f>
        <v>100</v>
      </c>
      <c r="S138" s="38">
        <f t="shared" ref="S138" si="133">R138*(1+S139)</f>
        <v>100.41666666666667</v>
      </c>
      <c r="T138" s="38">
        <f t="shared" ref="T138" si="134">S138*(1+T139)</f>
        <v>100.83506944444444</v>
      </c>
      <c r="U138" s="38">
        <f t="shared" ref="U138" si="135">T138*(1+U139)</f>
        <v>101.25521556712962</v>
      </c>
      <c r="V138" s="38">
        <f t="shared" ref="V138" si="136">U138*(1+V139)</f>
        <v>101.67711229865932</v>
      </c>
      <c r="W138" s="38">
        <f t="shared" ref="W138" si="137">V138*(1+W139)</f>
        <v>102.10076693323707</v>
      </c>
      <c r="X138" s="38">
        <f t="shared" ref="X138" si="138">W138*(1+X139)</f>
        <v>102.52618679545888</v>
      </c>
      <c r="Y138" s="38">
        <f t="shared" ref="Y138" si="139">X138*(1+Y139)</f>
        <v>102.95337924043996</v>
      </c>
      <c r="Z138" s="38">
        <f t="shared" ref="Z138" si="140">Y138*(1+Z139)</f>
        <v>103.38235165394178</v>
      </c>
      <c r="AA138" s="38">
        <f t="shared" ref="AA138" si="141">Z138*(1+AA139)</f>
        <v>103.81311145249987</v>
      </c>
      <c r="AB138" s="38">
        <f t="shared" ref="AB138" si="142">AA138*(1+AB139)</f>
        <v>104.24566608355195</v>
      </c>
      <c r="AC138" s="38">
        <f t="shared" ref="AC138" si="143">AB138*(1+AC139)</f>
        <v>104.68002302556675</v>
      </c>
      <c r="AD138" s="38">
        <f t="shared" ref="AD138" si="144">AC138*(1+AD139)</f>
        <v>105.11618978817329</v>
      </c>
      <c r="AE138" s="38">
        <f t="shared" ref="AE138" si="145">AD138*(1+AE139)</f>
        <v>105.55417391229068</v>
      </c>
      <c r="AF138" s="38">
        <f t="shared" ref="AF138" si="146">AE138*(1+AF139)</f>
        <v>105.99398297025856</v>
      </c>
      <c r="AG138" s="38">
        <f t="shared" ref="AG138" si="147">AF138*(1+AG139)</f>
        <v>106.43562456596797</v>
      </c>
      <c r="AH138" s="38">
        <f t="shared" ref="AH138" si="148">AG138*(1+AH139)</f>
        <v>106.87910633499284</v>
      </c>
      <c r="AI138" s="38">
        <f t="shared" ref="AI138" si="149">AH138*(1+AI139)</f>
        <v>107.32443594472197</v>
      </c>
      <c r="AJ138" s="38">
        <f t="shared" ref="AJ138" si="150">AI138*(1+AJ139)</f>
        <v>107.77162109449165</v>
      </c>
      <c r="AK138" s="38">
        <f t="shared" ref="AK138" si="151">AJ138*(1+AK139)</f>
        <v>108.2206695157187</v>
      </c>
      <c r="AL138" s="38">
        <f t="shared" ref="AL138" si="152">AK138*(1+AL139)</f>
        <v>108.67158897203419</v>
      </c>
      <c r="AM138" s="38">
        <f t="shared" ref="AM138" si="153">AL138*(1+AM139)</f>
        <v>109.12438725941766</v>
      </c>
      <c r="AN138" s="38">
        <f t="shared" ref="AN138" si="154">AM138*(1+AN139)</f>
        <v>109.5790722063319</v>
      </c>
      <c r="AO138" s="38">
        <f t="shared" ref="AO138" si="155">AN138*(1+AO139)</f>
        <v>110.03565167385828</v>
      </c>
      <c r="AP138" s="38">
        <f t="shared" ref="AP138" si="156">AO138*(1+AP139)</f>
        <v>110.49413355583269</v>
      </c>
      <c r="AQ138" s="38">
        <f t="shared" ref="AQ138" si="157">AP138*(1+AQ139)</f>
        <v>110.95452577898199</v>
      </c>
      <c r="AR138" s="38">
        <f t="shared" ref="AR138" si="158">AQ138*(1+AR139)</f>
        <v>111.41683630306107</v>
      </c>
      <c r="AS138" s="38">
        <f t="shared" ref="AS138" si="159">AR138*(1+AS139)</f>
        <v>111.88107312099049</v>
      </c>
      <c r="AT138" s="38">
        <f t="shared" ref="AT138" si="160">AS138*(1+AT139)</f>
        <v>112.34724425899462</v>
      </c>
      <c r="AU138" s="38">
        <f t="shared" ref="AU138" si="161">AT138*(1+AU139)</f>
        <v>112.81535777674043</v>
      </c>
      <c r="AV138" s="38">
        <f t="shared" ref="AV138" si="162">AU138*(1+AV139)</f>
        <v>113.28542176747685</v>
      </c>
      <c r="AW138" s="38">
        <f t="shared" ref="AW138" si="163">AV138*(1+AW139)</f>
        <v>113.75744435817467</v>
      </c>
      <c r="AX138" s="38">
        <f t="shared" ref="AX138" si="164">AW138*(1+AX139)</f>
        <v>114.23143370966706</v>
      </c>
      <c r="AY138" s="38">
        <f t="shared" ref="AY138" si="165">AX138*(1+AY139)</f>
        <v>114.70739801679066</v>
      </c>
      <c r="AZ138" s="38">
        <f t="shared" ref="AZ138" si="166">AY138*(1+AZ139)</f>
        <v>115.18534550852729</v>
      </c>
      <c r="BA138" s="38">
        <f t="shared" ref="BA138" si="167">AZ138*(1+BA139)</f>
        <v>115.66528444814615</v>
      </c>
      <c r="BB138" s="38">
        <f t="shared" ref="BB138" si="168">BA138*(1+BB139)</f>
        <v>116.14722313334676</v>
      </c>
      <c r="BC138" s="38">
        <f t="shared" ref="BC138" si="169">BB138*(1+BC139)</f>
        <v>116.63116989640237</v>
      </c>
      <c r="BD138" s="38">
        <f t="shared" ref="BD138" si="170">BC138*(1+BD139)</f>
        <v>117.11713310430405</v>
      </c>
      <c r="BE138" s="38">
        <f t="shared" ref="BE138" si="171">BD138*(1+BE139)</f>
        <v>117.60512115890531</v>
      </c>
      <c r="BF138" s="38">
        <f t="shared" ref="BF138" si="172">BE138*(1+BF139)</f>
        <v>118.09514249706741</v>
      </c>
      <c r="BG138" s="38">
        <f t="shared" ref="BG138" si="173">BF138*(1+BG139)</f>
        <v>118.5872055908052</v>
      </c>
      <c r="BH138" s="38">
        <f t="shared" ref="BH138" si="174">BG138*(1+BH139)</f>
        <v>119.08131894743354</v>
      </c>
      <c r="BI138" s="38">
        <f t="shared" ref="BI138" si="175">BH138*(1+BI139)</f>
        <v>119.57749110971452</v>
      </c>
      <c r="BJ138" s="38">
        <f t="shared" ref="BJ138" si="176">BI138*(1+BJ139)</f>
        <v>120.07573065600499</v>
      </c>
      <c r="BK138" s="38">
        <f t="shared" ref="BK138" si="177">BJ138*(1+BK139)</f>
        <v>120.57604620040502</v>
      </c>
      <c r="BL138" s="38">
        <f t="shared" ref="BL138" si="178">BK138*(1+BL139)</f>
        <v>121.0784463929067</v>
      </c>
      <c r="BM138" s="38">
        <f t="shared" ref="BM138" si="179">BL138*(1+BM139)</f>
        <v>121.5829399195438</v>
      </c>
      <c r="BN138" s="38">
        <f t="shared" ref="BN138" si="180">BM138*(1+BN139)</f>
        <v>122.08953550254191</v>
      </c>
      <c r="BO138" s="38">
        <f t="shared" ref="BO138" si="181">BN138*(1+BO139)</f>
        <v>122.59824190046916</v>
      </c>
      <c r="BP138" s="38">
        <f t="shared" ref="BP138" si="182">BO138*(1+BP139)</f>
        <v>123.10906790838779</v>
      </c>
      <c r="BQ138" s="38">
        <f t="shared" ref="BQ138" si="183">BP138*(1+BQ139)</f>
        <v>123.62202235800606</v>
      </c>
      <c r="BR138" s="38">
        <f t="shared" ref="BR138" si="184">BQ138*(1+BR139)</f>
        <v>124.13711411783109</v>
      </c>
      <c r="BS138" s="38">
        <f t="shared" ref="BS138" si="185">BR138*(1+BS139)</f>
        <v>124.65435209332205</v>
      </c>
      <c r="BT138" s="38">
        <f t="shared" ref="BT138" si="186">BS138*(1+BT139)</f>
        <v>125.17374522704422</v>
      </c>
      <c r="BU138" s="38">
        <f t="shared" ref="BU138" si="187">BT138*(1+BU139)</f>
        <v>125.69530249882357</v>
      </c>
      <c r="BV138" s="38">
        <f t="shared" ref="BV138" si="188">BU138*(1+BV139)</f>
        <v>126.219032925902</v>
      </c>
      <c r="BW138" s="38">
        <f t="shared" ref="BW138" si="189">BV138*(1+BW139)</f>
        <v>126.74494556309325</v>
      </c>
      <c r="BX138" s="38">
        <f t="shared" ref="BX138" si="190">BW138*(1+BX139)</f>
        <v>127.27304950293947</v>
      </c>
      <c r="BY138" s="38">
        <f t="shared" ref="BY138" si="191">BX138*(1+BY139)</f>
        <v>127.80335387586838</v>
      </c>
      <c r="BZ138" s="38">
        <f t="shared" ref="BZ138" si="192">BY138*(1+BZ139)</f>
        <v>128.33586785035118</v>
      </c>
      <c r="CA138" s="38">
        <f t="shared" ref="CA138" si="193">BZ138*(1+CA139)</f>
        <v>128.87060063306097</v>
      </c>
      <c r="CB138" s="38">
        <f t="shared" ref="CB138" si="194">CA138*(1+CB139)</f>
        <v>129.40756146903206</v>
      </c>
      <c r="CC138" s="38">
        <f t="shared" ref="CC138" si="195">CB138*(1+CC139)</f>
        <v>129.94675964181968</v>
      </c>
      <c r="CD138" s="38">
        <f t="shared" ref="CD138" si="196">CC138*(1+CD139)</f>
        <v>130.4882044736606</v>
      </c>
      <c r="CE138" s="38">
        <f t="shared" ref="CE138" si="197">CD138*(1+CE139)</f>
        <v>131.0319053256342</v>
      </c>
      <c r="CF138" s="38">
        <f t="shared" ref="CF138" si="198">CE138*(1+CF139)</f>
        <v>131.57787159782433</v>
      </c>
      <c r="CG138" s="38">
        <f t="shared" ref="CG138" si="199">CF138*(1+CG139)</f>
        <v>132.12611272948192</v>
      </c>
      <c r="CH138" s="38">
        <f t="shared" ref="CH138" si="200">CG138*(1+CH139)</f>
        <v>132.67663819918809</v>
      </c>
      <c r="CI138" s="38">
        <f t="shared" ref="CI138" si="201">CH138*(1+CI139)</f>
        <v>133.22945752501803</v>
      </c>
      <c r="CJ138" s="38">
        <f t="shared" ref="CJ138" si="202">CI138*(1+CJ139)</f>
        <v>133.7845802647056</v>
      </c>
      <c r="CK138" s="38">
        <f t="shared" ref="CK138" si="203">CJ138*(1+CK139)</f>
        <v>134.34201601580853</v>
      </c>
      <c r="CL138" s="38">
        <f t="shared" ref="CL138" si="204">CK138*(1+CL139)</f>
        <v>134.9017744158744</v>
      </c>
      <c r="CM138" s="64"/>
      <c r="CN138" s="370">
        <v>100</v>
      </c>
      <c r="CO138" s="38" t="e">
        <f>CN138*(1+CO139)</f>
        <v>#N/A</v>
      </c>
      <c r="CP138" s="38" t="e">
        <f t="shared" ref="CP138" si="205">CO138*(1+CP139)</f>
        <v>#N/A</v>
      </c>
      <c r="CQ138" s="38" t="e">
        <f t="shared" ref="CQ138" si="206">CP138*(1+CQ139)</f>
        <v>#N/A</v>
      </c>
      <c r="CR138" s="38" t="e">
        <f t="shared" ref="CR138" si="207">CQ138*(1+CR139)</f>
        <v>#N/A</v>
      </c>
      <c r="CS138" s="38" t="e">
        <f t="shared" ref="CS138" si="208">CR138*(1+CS139)</f>
        <v>#N/A</v>
      </c>
      <c r="CT138" s="38" t="e">
        <f t="shared" ref="CT138" si="209">CS138*(1+CT139)</f>
        <v>#N/A</v>
      </c>
      <c r="CU138" s="38" t="e">
        <f t="shared" ref="CU138" si="210">CT138*(1+CU139)</f>
        <v>#N/A</v>
      </c>
      <c r="CV138" s="38" t="e">
        <f t="shared" ref="CV138" si="211">CU138*(1+CV139)</f>
        <v>#N/A</v>
      </c>
      <c r="CW138" s="38" t="e">
        <f t="shared" ref="CW138" si="212">CV138*(1+CW139)</f>
        <v>#N/A</v>
      </c>
      <c r="CX138" s="38" t="e">
        <f t="shared" ref="CX138" si="213">CW138*(1+CX139)</f>
        <v>#N/A</v>
      </c>
      <c r="CY138" s="38" t="e">
        <f t="shared" ref="CY138" si="214">CX138*(1+CY139)</f>
        <v>#N/A</v>
      </c>
      <c r="CZ138" s="38" t="e">
        <f t="shared" ref="CZ138" si="215">CY138*(1+CZ139)</f>
        <v>#N/A</v>
      </c>
      <c r="DA138" s="38" t="e">
        <f t="shared" ref="DA138" si="216">CZ138*(1+DA139)</f>
        <v>#N/A</v>
      </c>
      <c r="DB138" s="38" t="e">
        <f t="shared" ref="DB138" si="217">DA138*(1+DB139)</f>
        <v>#N/A</v>
      </c>
      <c r="DC138" s="38" t="e">
        <f t="shared" ref="DC138" si="218">DB138*(1+DC139)</f>
        <v>#N/A</v>
      </c>
      <c r="DD138" s="38" t="e">
        <f t="shared" ref="DD138" si="219">DC138*(1+DD139)</f>
        <v>#N/A</v>
      </c>
      <c r="DE138" s="38" t="e">
        <f t="shared" ref="DE138" si="220">DD138*(1+DE139)</f>
        <v>#N/A</v>
      </c>
      <c r="DF138" s="38" t="e">
        <f t="shared" ref="DF138" si="221">DE138*(1+DF139)</f>
        <v>#N/A</v>
      </c>
      <c r="DG138" s="38" t="e">
        <f t="shared" ref="DG138" si="222">DF138*(1+DG139)</f>
        <v>#N/A</v>
      </c>
      <c r="DH138" s="38" t="e">
        <f t="shared" ref="DH138" si="223">DG138*(1+DH139)</f>
        <v>#N/A</v>
      </c>
      <c r="DI138" s="38" t="e">
        <f t="shared" ref="DI138" si="224">DH138*(1+DI139)</f>
        <v>#N/A</v>
      </c>
      <c r="DJ138" s="38" t="e">
        <f t="shared" ref="DJ138" si="225">DI138*(1+DJ139)</f>
        <v>#N/A</v>
      </c>
      <c r="DK138" s="38" t="e">
        <f t="shared" ref="DK138" si="226">DJ138*(1+DK139)</f>
        <v>#N/A</v>
      </c>
      <c r="DL138" s="38" t="e">
        <f t="shared" ref="DL138" si="227">DK138*(1+DL139)</f>
        <v>#N/A</v>
      </c>
    </row>
    <row r="139" spans="1:116" x14ac:dyDescent="0.35">
      <c r="B139" t="str">
        <f>E139</f>
        <v>139 TAM-EV</v>
      </c>
      <c r="D139" t="s">
        <v>805</v>
      </c>
      <c r="E139" s="8" t="str">
        <f t="shared" si="131"/>
        <v>139 TAM-EV</v>
      </c>
      <c r="G139" s="145" t="s">
        <v>64</v>
      </c>
      <c r="H139" s="12"/>
      <c r="J139"/>
      <c r="K139" s="16">
        <v>0.05</v>
      </c>
      <c r="L139" s="16">
        <v>0.05</v>
      </c>
      <c r="M139" s="16">
        <v>0.05</v>
      </c>
      <c r="N139" s="16">
        <v>0.05</v>
      </c>
      <c r="O139" s="16">
        <v>0.05</v>
      </c>
      <c r="P139" s="16">
        <v>0.05</v>
      </c>
      <c r="R139" s="20" cm="1">
        <f t="array" ref="R139">INDEX($I:$P,ROW(),MATCH(R$3,$I$2:$P$2,0))/12</f>
        <v>0</v>
      </c>
      <c r="S139" s="20" cm="1">
        <f t="array" ref="S139">INDEX($I:$P,ROW(),MATCH(S$3,$I$2:$P$2,0))/12</f>
        <v>4.1666666666666666E-3</v>
      </c>
      <c r="T139" s="20" cm="1">
        <f t="array" ref="T139">INDEX($I:$P,ROW(),MATCH(T$3,$I$2:$P$2,0))/12</f>
        <v>4.1666666666666666E-3</v>
      </c>
      <c r="U139" s="20" cm="1">
        <f t="array" ref="U139">INDEX($I:$P,ROW(),MATCH(U$3,$I$2:$P$2,0))/12</f>
        <v>4.1666666666666666E-3</v>
      </c>
      <c r="V139" s="20" cm="1">
        <f t="array" ref="V139">INDEX($I:$P,ROW(),MATCH(V$3,$I$2:$P$2,0))/12</f>
        <v>4.1666666666666666E-3</v>
      </c>
      <c r="W139" s="20" cm="1">
        <f t="array" ref="W139">INDEX($I:$P,ROW(),MATCH(W$3,$I$2:$P$2,0))/12</f>
        <v>4.1666666666666666E-3</v>
      </c>
      <c r="X139" s="20" cm="1">
        <f t="array" ref="X139">INDEX($I:$P,ROW(),MATCH(X$3,$I$2:$P$2,0))/12</f>
        <v>4.1666666666666666E-3</v>
      </c>
      <c r="Y139" s="20" cm="1">
        <f t="array" ref="Y139">INDEX($I:$P,ROW(),MATCH(Y$3,$I$2:$P$2,0))/12</f>
        <v>4.1666666666666666E-3</v>
      </c>
      <c r="Z139" s="20" cm="1">
        <f t="array" ref="Z139">INDEX($I:$P,ROW(),MATCH(Z$3,$I$2:$P$2,0))/12</f>
        <v>4.1666666666666666E-3</v>
      </c>
      <c r="AA139" s="20" cm="1">
        <f t="array" ref="AA139">INDEX($I:$P,ROW(),MATCH(AA$3,$I$2:$P$2,0))/12</f>
        <v>4.1666666666666666E-3</v>
      </c>
      <c r="AB139" s="20" cm="1">
        <f t="array" ref="AB139">INDEX($I:$P,ROW(),MATCH(AB$3,$I$2:$P$2,0))/12</f>
        <v>4.1666666666666666E-3</v>
      </c>
      <c r="AC139" s="20" cm="1">
        <f t="array" ref="AC139">INDEX($I:$P,ROW(),MATCH(AC$3,$I$2:$P$2,0))/12</f>
        <v>4.1666666666666666E-3</v>
      </c>
      <c r="AD139" s="20" cm="1">
        <f t="array" ref="AD139">INDEX($I:$P,ROW(),MATCH(AD$3,$I$2:$P$2,0))/12</f>
        <v>4.1666666666666666E-3</v>
      </c>
      <c r="AE139" s="20" cm="1">
        <f t="array" ref="AE139">INDEX($I:$P,ROW(),MATCH(AE$3,$I$2:$P$2,0))/12</f>
        <v>4.1666666666666666E-3</v>
      </c>
      <c r="AF139" s="20" cm="1">
        <f t="array" ref="AF139">INDEX($I:$P,ROW(),MATCH(AF$3,$I$2:$P$2,0))/12</f>
        <v>4.1666666666666666E-3</v>
      </c>
      <c r="AG139" s="20" cm="1">
        <f t="array" ref="AG139">INDEX($I:$P,ROW(),MATCH(AG$3,$I$2:$P$2,0))/12</f>
        <v>4.1666666666666666E-3</v>
      </c>
      <c r="AH139" s="20" cm="1">
        <f t="array" ref="AH139">INDEX($I:$P,ROW(),MATCH(AH$3,$I$2:$P$2,0))/12</f>
        <v>4.1666666666666666E-3</v>
      </c>
      <c r="AI139" s="20" cm="1">
        <f t="array" ref="AI139">INDEX($I:$P,ROW(),MATCH(AI$3,$I$2:$P$2,0))/12</f>
        <v>4.1666666666666666E-3</v>
      </c>
      <c r="AJ139" s="20" cm="1">
        <f t="array" ref="AJ139">INDEX($I:$P,ROW(),MATCH(AJ$3,$I$2:$P$2,0))/12</f>
        <v>4.1666666666666666E-3</v>
      </c>
      <c r="AK139" s="20" cm="1">
        <f t="array" ref="AK139">INDEX($I:$P,ROW(),MATCH(AK$3,$I$2:$P$2,0))/12</f>
        <v>4.1666666666666666E-3</v>
      </c>
      <c r="AL139" s="20" cm="1">
        <f t="array" ref="AL139">INDEX($I:$P,ROW(),MATCH(AL$3,$I$2:$P$2,0))/12</f>
        <v>4.1666666666666666E-3</v>
      </c>
      <c r="AM139" s="20" cm="1">
        <f t="array" ref="AM139">INDEX($I:$P,ROW(),MATCH(AM$3,$I$2:$P$2,0))/12</f>
        <v>4.1666666666666666E-3</v>
      </c>
      <c r="AN139" s="20" cm="1">
        <f t="array" ref="AN139">INDEX($I:$P,ROW(),MATCH(AN$3,$I$2:$P$2,0))/12</f>
        <v>4.1666666666666666E-3</v>
      </c>
      <c r="AO139" s="20" cm="1">
        <f t="array" ref="AO139">INDEX($I:$P,ROW(),MATCH(AO$3,$I$2:$P$2,0))/12</f>
        <v>4.1666666666666666E-3</v>
      </c>
      <c r="AP139" s="20" cm="1">
        <f t="array" ref="AP139">INDEX($I:$P,ROW(),MATCH(AP$3,$I$2:$P$2,0))/12</f>
        <v>4.1666666666666666E-3</v>
      </c>
      <c r="AQ139" s="20" cm="1">
        <f t="array" ref="AQ139">INDEX($I:$P,ROW(),MATCH(AQ$3,$I$2:$P$2,0))/12</f>
        <v>4.1666666666666666E-3</v>
      </c>
      <c r="AR139" s="20" cm="1">
        <f t="array" ref="AR139">INDEX($I:$P,ROW(),MATCH(AR$3,$I$2:$P$2,0))/12</f>
        <v>4.1666666666666666E-3</v>
      </c>
      <c r="AS139" s="20" cm="1">
        <f t="array" ref="AS139">INDEX($I:$P,ROW(),MATCH(AS$3,$I$2:$P$2,0))/12</f>
        <v>4.1666666666666666E-3</v>
      </c>
      <c r="AT139" s="20" cm="1">
        <f t="array" ref="AT139">INDEX($I:$P,ROW(),MATCH(AT$3,$I$2:$P$2,0))/12</f>
        <v>4.1666666666666666E-3</v>
      </c>
      <c r="AU139" s="20" cm="1">
        <f t="array" ref="AU139">INDEX($I:$P,ROW(),MATCH(AU$3,$I$2:$P$2,0))/12</f>
        <v>4.1666666666666666E-3</v>
      </c>
      <c r="AV139" s="20" cm="1">
        <f t="array" ref="AV139">INDEX($I:$P,ROW(),MATCH(AV$3,$I$2:$P$2,0))/12</f>
        <v>4.1666666666666666E-3</v>
      </c>
      <c r="AW139" s="20" cm="1">
        <f t="array" ref="AW139">INDEX($I:$P,ROW(),MATCH(AW$3,$I$2:$P$2,0))/12</f>
        <v>4.1666666666666666E-3</v>
      </c>
      <c r="AX139" s="20" cm="1">
        <f t="array" ref="AX139">INDEX($I:$P,ROW(),MATCH(AX$3,$I$2:$P$2,0))/12</f>
        <v>4.1666666666666666E-3</v>
      </c>
      <c r="AY139" s="20" cm="1">
        <f t="array" ref="AY139">INDEX($I:$P,ROW(),MATCH(AY$3,$I$2:$P$2,0))/12</f>
        <v>4.1666666666666666E-3</v>
      </c>
      <c r="AZ139" s="20" cm="1">
        <f t="array" ref="AZ139">INDEX($I:$P,ROW(),MATCH(AZ$3,$I$2:$P$2,0))/12</f>
        <v>4.1666666666666666E-3</v>
      </c>
      <c r="BA139" s="20" cm="1">
        <f t="array" ref="BA139">INDEX($I:$P,ROW(),MATCH(BA$3,$I$2:$P$2,0))/12</f>
        <v>4.1666666666666666E-3</v>
      </c>
      <c r="BB139" s="20" cm="1">
        <f t="array" ref="BB139">INDEX($I:$P,ROW(),MATCH(BB$3,$I$2:$P$2,0))/12</f>
        <v>4.1666666666666666E-3</v>
      </c>
      <c r="BC139" s="20" cm="1">
        <f t="array" ref="BC139">INDEX($I:$P,ROW(),MATCH(BC$3,$I$2:$P$2,0))/12</f>
        <v>4.1666666666666666E-3</v>
      </c>
      <c r="BD139" s="20" cm="1">
        <f t="array" ref="BD139">INDEX($I:$P,ROW(),MATCH(BD$3,$I$2:$P$2,0))/12</f>
        <v>4.1666666666666666E-3</v>
      </c>
      <c r="BE139" s="20" cm="1">
        <f t="array" ref="BE139">INDEX($I:$P,ROW(),MATCH(BE$3,$I$2:$P$2,0))/12</f>
        <v>4.1666666666666666E-3</v>
      </c>
      <c r="BF139" s="20" cm="1">
        <f t="array" ref="BF139">INDEX($I:$P,ROW(),MATCH(BF$3,$I$2:$P$2,0))/12</f>
        <v>4.1666666666666666E-3</v>
      </c>
      <c r="BG139" s="20" cm="1">
        <f t="array" ref="BG139">INDEX($I:$P,ROW(),MATCH(BG$3,$I$2:$P$2,0))/12</f>
        <v>4.1666666666666666E-3</v>
      </c>
      <c r="BH139" s="20" cm="1">
        <f t="array" ref="BH139">INDEX($I:$P,ROW(),MATCH(BH$3,$I$2:$P$2,0))/12</f>
        <v>4.1666666666666666E-3</v>
      </c>
      <c r="BI139" s="20" cm="1">
        <f t="array" ref="BI139">INDEX($I:$P,ROW(),MATCH(BI$3,$I$2:$P$2,0))/12</f>
        <v>4.1666666666666666E-3</v>
      </c>
      <c r="BJ139" s="20" cm="1">
        <f t="array" ref="BJ139">INDEX($I:$P,ROW(),MATCH(BJ$3,$I$2:$P$2,0))/12</f>
        <v>4.1666666666666666E-3</v>
      </c>
      <c r="BK139" s="20" cm="1">
        <f t="array" ref="BK139">INDEX($I:$P,ROW(),MATCH(BK$3,$I$2:$P$2,0))/12</f>
        <v>4.1666666666666666E-3</v>
      </c>
      <c r="BL139" s="20" cm="1">
        <f t="array" ref="BL139">INDEX($I:$P,ROW(),MATCH(BL$3,$I$2:$P$2,0))/12</f>
        <v>4.1666666666666666E-3</v>
      </c>
      <c r="BM139" s="20" cm="1">
        <f t="array" ref="BM139">INDEX($I:$P,ROW(),MATCH(BM$3,$I$2:$P$2,0))/12</f>
        <v>4.1666666666666666E-3</v>
      </c>
      <c r="BN139" s="20" cm="1">
        <f t="array" ref="BN139">INDEX($I:$P,ROW(),MATCH(BN$3,$I$2:$P$2,0))/12</f>
        <v>4.1666666666666666E-3</v>
      </c>
      <c r="BO139" s="20" cm="1">
        <f t="array" ref="BO139">INDEX($I:$P,ROW(),MATCH(BO$3,$I$2:$P$2,0))/12</f>
        <v>4.1666666666666666E-3</v>
      </c>
      <c r="BP139" s="20" cm="1">
        <f t="array" ref="BP139">INDEX($I:$P,ROW(),MATCH(BP$3,$I$2:$P$2,0))/12</f>
        <v>4.1666666666666666E-3</v>
      </c>
      <c r="BQ139" s="20" cm="1">
        <f t="array" ref="BQ139">INDEX($I:$P,ROW(),MATCH(BQ$3,$I$2:$P$2,0))/12</f>
        <v>4.1666666666666666E-3</v>
      </c>
      <c r="BR139" s="20" cm="1">
        <f t="array" ref="BR139">INDEX($I:$P,ROW(),MATCH(BR$3,$I$2:$P$2,0))/12</f>
        <v>4.1666666666666666E-3</v>
      </c>
      <c r="BS139" s="20" cm="1">
        <f t="array" ref="BS139">INDEX($I:$P,ROW(),MATCH(BS$3,$I$2:$P$2,0))/12</f>
        <v>4.1666666666666666E-3</v>
      </c>
      <c r="BT139" s="20" cm="1">
        <f t="array" ref="BT139">INDEX($I:$P,ROW(),MATCH(BT$3,$I$2:$P$2,0))/12</f>
        <v>4.1666666666666666E-3</v>
      </c>
      <c r="BU139" s="20" cm="1">
        <f t="array" ref="BU139">INDEX($I:$P,ROW(),MATCH(BU$3,$I$2:$P$2,0))/12</f>
        <v>4.1666666666666666E-3</v>
      </c>
      <c r="BV139" s="20" cm="1">
        <f t="array" ref="BV139">INDEX($I:$P,ROW(),MATCH(BV$3,$I$2:$P$2,0))/12</f>
        <v>4.1666666666666666E-3</v>
      </c>
      <c r="BW139" s="20" cm="1">
        <f t="array" ref="BW139">INDEX($I:$P,ROW(),MATCH(BW$3,$I$2:$P$2,0))/12</f>
        <v>4.1666666666666666E-3</v>
      </c>
      <c r="BX139" s="20" cm="1">
        <f t="array" ref="BX139">INDEX($I:$P,ROW(),MATCH(BX$3,$I$2:$P$2,0))/12</f>
        <v>4.1666666666666666E-3</v>
      </c>
      <c r="BY139" s="20" cm="1">
        <f t="array" ref="BY139">INDEX($I:$P,ROW(),MATCH(BY$3,$I$2:$P$2,0))/12</f>
        <v>4.1666666666666666E-3</v>
      </c>
      <c r="BZ139" s="20" cm="1">
        <f t="array" ref="BZ139">INDEX($I:$P,ROW(),MATCH(BZ$3,$I$2:$P$2,0))/12</f>
        <v>4.1666666666666666E-3</v>
      </c>
      <c r="CA139" s="20" cm="1">
        <f t="array" ref="CA139">INDEX($I:$P,ROW(),MATCH(CA$3,$I$2:$P$2,0))/12</f>
        <v>4.1666666666666666E-3</v>
      </c>
      <c r="CB139" s="20" cm="1">
        <f t="array" ref="CB139">INDEX($I:$P,ROW(),MATCH(CB$3,$I$2:$P$2,0))/12</f>
        <v>4.1666666666666666E-3</v>
      </c>
      <c r="CC139" s="20" cm="1">
        <f t="array" ref="CC139">INDEX($I:$P,ROW(),MATCH(CC$3,$I$2:$P$2,0))/12</f>
        <v>4.1666666666666666E-3</v>
      </c>
      <c r="CD139" s="20" cm="1">
        <f t="array" ref="CD139">INDEX($I:$P,ROW(),MATCH(CD$3,$I$2:$P$2,0))/12</f>
        <v>4.1666666666666666E-3</v>
      </c>
      <c r="CE139" s="20" cm="1">
        <f t="array" ref="CE139">INDEX($I:$P,ROW(),MATCH(CE$3,$I$2:$P$2,0))/12</f>
        <v>4.1666666666666666E-3</v>
      </c>
      <c r="CF139" s="20" cm="1">
        <f t="array" ref="CF139">INDEX($I:$P,ROW(),MATCH(CF$3,$I$2:$P$2,0))/12</f>
        <v>4.1666666666666666E-3</v>
      </c>
      <c r="CG139" s="20" cm="1">
        <f t="array" ref="CG139">INDEX($I:$P,ROW(),MATCH(CG$3,$I$2:$P$2,0))/12</f>
        <v>4.1666666666666666E-3</v>
      </c>
      <c r="CH139" s="20" cm="1">
        <f t="array" ref="CH139">INDEX($I:$P,ROW(),MATCH(CH$3,$I$2:$P$2,0))/12</f>
        <v>4.1666666666666666E-3</v>
      </c>
      <c r="CI139" s="20" cm="1">
        <f t="array" ref="CI139">INDEX($I:$P,ROW(),MATCH(CI$3,$I$2:$P$2,0))/12</f>
        <v>4.1666666666666666E-3</v>
      </c>
      <c r="CJ139" s="20" cm="1">
        <f t="array" ref="CJ139">INDEX($I:$P,ROW(),MATCH(CJ$3,$I$2:$P$2,0))/12</f>
        <v>4.1666666666666666E-3</v>
      </c>
      <c r="CK139" s="20" cm="1">
        <f t="array" ref="CK139">INDEX($I:$P,ROW(),MATCH(CK$3,$I$2:$P$2,0))/12</f>
        <v>4.1666666666666666E-3</v>
      </c>
      <c r="CL139" s="20" cm="1">
        <f t="array" ref="CL139">INDEX($I:$P,ROW(),MATCH(CL$3,$I$2:$P$2,0))/12</f>
        <v>4.1666666666666666E-3</v>
      </c>
      <c r="CN139" s="75">
        <v>0</v>
      </c>
      <c r="CO139" s="20" t="e" cm="1">
        <f t="array" ref="CO139">INDEX($I:$P,ROW(),MATCH(CO$3,$I$2:$P$2,0))/CO$5</f>
        <v>#N/A</v>
      </c>
      <c r="CP139" s="20" t="e" cm="1">
        <f t="array" ref="CP139">INDEX($I:$P,ROW(),MATCH(CP$3,$I$2:$P$2,0))/CP$5</f>
        <v>#N/A</v>
      </c>
      <c r="CQ139" s="20" t="e" cm="1">
        <f t="array" ref="CQ139">INDEX($I:$P,ROW(),MATCH(CQ$3,$I$2:$P$2,0))/CQ$5</f>
        <v>#N/A</v>
      </c>
      <c r="CR139" s="20" t="e" cm="1">
        <f t="array" ref="CR139">INDEX($I:$P,ROW(),MATCH(CR$3,$I$2:$P$2,0))/CR$5</f>
        <v>#N/A</v>
      </c>
      <c r="CS139" s="20" t="e" cm="1">
        <f t="array" ref="CS139">INDEX($I:$P,ROW(),MATCH(CS$3,$I$2:$P$2,0))/CS$5</f>
        <v>#N/A</v>
      </c>
      <c r="CT139" s="20" t="e" cm="1">
        <f t="array" ref="CT139">INDEX($I:$P,ROW(),MATCH(CT$3,$I$2:$P$2,0))/CT$5</f>
        <v>#N/A</v>
      </c>
      <c r="CU139" s="20" t="e" cm="1">
        <f t="array" ref="CU139">INDEX($I:$P,ROW(),MATCH(CU$3,$I$2:$P$2,0))/CU$5</f>
        <v>#N/A</v>
      </c>
      <c r="CV139" s="20" t="e" cm="1">
        <f t="array" ref="CV139">INDEX($I:$P,ROW(),MATCH(CV$3,$I$2:$P$2,0))/CV$5</f>
        <v>#N/A</v>
      </c>
      <c r="CW139" s="20" t="e" cm="1">
        <f t="array" ref="CW139">INDEX($I:$P,ROW(),MATCH(CW$3,$I$2:$P$2,0))/CW$5</f>
        <v>#N/A</v>
      </c>
      <c r="CX139" s="20" t="e" cm="1">
        <f t="array" ref="CX139">INDEX($I:$P,ROW(),MATCH(CX$3,$I$2:$P$2,0))/CX$5</f>
        <v>#N/A</v>
      </c>
      <c r="CY139" s="20" t="e" cm="1">
        <f t="array" ref="CY139">INDEX($I:$P,ROW(),MATCH(CY$3,$I$2:$P$2,0))/CL$5</f>
        <v>#N/A</v>
      </c>
      <c r="CZ139" s="20" t="e" cm="1">
        <f t="array" ref="CZ139">INDEX($I:$P,ROW(),MATCH(CZ$3,$I$2:$P$2,0))/CZ$5</f>
        <v>#N/A</v>
      </c>
      <c r="DA139" s="20" t="e" cm="1">
        <f t="array" ref="DA139">INDEX($I:$P,ROW(),MATCH(DA$3,$I$2:$P$2,0))/DA$5</f>
        <v>#N/A</v>
      </c>
      <c r="DB139" s="20" t="e" cm="1">
        <f t="array" ref="DB139">INDEX($I:$P,ROW(),MATCH(DB$3,$I$2:$P$2,0))/DB$5</f>
        <v>#N/A</v>
      </c>
      <c r="DC139" s="20" t="e" cm="1">
        <f t="array" ref="DC139">INDEX($I:$P,ROW(),MATCH(DC$3,$I$2:$P$2,0))/DC$5</f>
        <v>#N/A</v>
      </c>
      <c r="DD139" s="20" t="e" cm="1">
        <f t="array" ref="DD139">INDEX($I:$P,ROW(),MATCH(DD$3,$I$2:$P$2,0))/DD$5</f>
        <v>#N/A</v>
      </c>
      <c r="DE139" s="20" t="e" cm="1">
        <f t="array" ref="DE139">INDEX($I:$P,ROW(),MATCH(DE$3,$I$2:$P$2,0))/DE$5</f>
        <v>#N/A</v>
      </c>
      <c r="DF139" s="20" t="e" cm="1">
        <f t="array" ref="DF139">INDEX($I:$P,ROW(),MATCH(DF$3,$I$2:$P$2,0))/DF$5</f>
        <v>#N/A</v>
      </c>
      <c r="DG139" s="20" t="e" cm="1">
        <f t="array" ref="DG139">INDEX($I:$P,ROW(),MATCH(DG$3,$I$2:$P$2,0))/DG$5</f>
        <v>#N/A</v>
      </c>
      <c r="DH139" s="20" t="e" cm="1">
        <f t="array" ref="DH139">INDEX($I:$P,ROW(),MATCH(DH$3,$I$2:$P$2,0))/DH$5</f>
        <v>#N/A</v>
      </c>
      <c r="DI139" s="20" t="e" cm="1">
        <f t="array" ref="DI139">INDEX($I:$P,ROW(),MATCH(DI$3,$I$2:$P$2,0))/DI$5</f>
        <v>#N/A</v>
      </c>
      <c r="DJ139" s="20" t="e" cm="1">
        <f t="array" ref="DJ139">INDEX($I:$P,ROW(),MATCH(DJ$3,$I$2:$P$2,0))/DJ$5</f>
        <v>#N/A</v>
      </c>
      <c r="DK139" s="20" t="e" cm="1">
        <f t="array" ref="DK139">INDEX($I:$P,ROW(),MATCH(DK$3,$I$2:$P$2,0))/DK$5</f>
        <v>#N/A</v>
      </c>
      <c r="DL139" s="20" t="e" cm="1">
        <f t="array" ref="DL139">INDEX($I:$P,ROW(),MATCH(DL$3,$I$2:$P$2,0))/DL$5</f>
        <v>#N/A</v>
      </c>
    </row>
    <row r="140" spans="1:116" x14ac:dyDescent="0.35">
      <c r="B140" t="str">
        <f>E140</f>
        <v>140 TAM-EV</v>
      </c>
      <c r="D140" t="s">
        <v>805</v>
      </c>
      <c r="E140" s="8" t="str">
        <f t="shared" si="131"/>
        <v>140 TAM-EV</v>
      </c>
      <c r="G140" s="145" t="s">
        <v>65</v>
      </c>
      <c r="H140" s="12"/>
      <c r="J140"/>
      <c r="K140" s="166">
        <v>4.8000000000000001E-2</v>
      </c>
      <c r="L140" s="166">
        <v>8.5999999999999993E-2</v>
      </c>
      <c r="M140" s="166">
        <v>0.124</v>
      </c>
      <c r="N140" s="166">
        <v>0.16200000000000001</v>
      </c>
      <c r="O140" s="166">
        <v>0.2</v>
      </c>
      <c r="P140" s="166">
        <v>0.2</v>
      </c>
      <c r="R140" s="167"/>
      <c r="S140" s="167" cm="1">
        <f t="array" ref="S140">(INDEX($I:$O,ROW(),MATCH(S$3,$I$2:$O$2,0))/12-INDEX($I:$O,ROW(),MATCH(S$3-1,$I$2:$O$2,0))/12)+R140</f>
        <v>4.0000000000000001E-3</v>
      </c>
      <c r="T140" s="167" cm="1">
        <f t="array" ref="T140">(INDEX($I:$O,ROW(),MATCH(T$3,$I$2:$O$2,0))/12-INDEX($I:$O,ROW(),MATCH(T$3-1,$I$2:$O$2,0))/12)+S140</f>
        <v>8.0000000000000002E-3</v>
      </c>
      <c r="U140" s="167" cm="1">
        <f t="array" ref="U140">(INDEX($I:$O,ROW(),MATCH(U$3,$I$2:$O$2,0))/12-INDEX($I:$O,ROW(),MATCH(U$3-1,$I$2:$O$2,0))/12)+T140</f>
        <v>1.2E-2</v>
      </c>
      <c r="V140" s="167" cm="1">
        <f t="array" ref="V140">(INDEX($I:$O,ROW(),MATCH(V$3,$I$2:$O$2,0))/12-INDEX($I:$O,ROW(),MATCH(V$3-1,$I$2:$O$2,0))/12)+U140</f>
        <v>1.6E-2</v>
      </c>
      <c r="W140" s="167" cm="1">
        <f t="array" ref="W140">(INDEX($I:$O,ROW(),MATCH(W$3,$I$2:$O$2,0))/12-INDEX($I:$O,ROW(),MATCH(W$3-1,$I$2:$O$2,0))/12)+V140</f>
        <v>0.02</v>
      </c>
      <c r="X140" s="167" cm="1">
        <f t="array" ref="X140">(INDEX($I:$O,ROW(),MATCH(X$3,$I$2:$O$2,0))/12-INDEX($I:$O,ROW(),MATCH(X$3-1,$I$2:$O$2,0))/12)+W140</f>
        <v>2.4E-2</v>
      </c>
      <c r="Y140" s="167" cm="1">
        <f t="array" ref="Y140">(INDEX($I:$O,ROW(),MATCH(Y$3,$I$2:$O$2,0))/12-INDEX($I:$O,ROW(),MATCH(Y$3-1,$I$2:$O$2,0))/12)+X140</f>
        <v>2.8000000000000001E-2</v>
      </c>
      <c r="Z140" s="167" cm="1">
        <f t="array" ref="Z140">(INDEX($I:$O,ROW(),MATCH(Z$3,$I$2:$O$2,0))/12-INDEX($I:$O,ROW(),MATCH(Z$3-1,$I$2:$O$2,0))/12)+Y140</f>
        <v>3.2000000000000001E-2</v>
      </c>
      <c r="AA140" s="167" cm="1">
        <f t="array" ref="AA140">(INDEX($I:$O,ROW(),MATCH(AA$3,$I$2:$O$2,0))/12-INDEX($I:$O,ROW(),MATCH(AA$3-1,$I$2:$O$2,0))/12)+Z140</f>
        <v>3.6000000000000004E-2</v>
      </c>
      <c r="AB140" s="167" cm="1">
        <f t="array" ref="AB140">(INDEX($I:$O,ROW(),MATCH(AB$3,$I$2:$O$2,0))/12-INDEX($I:$O,ROW(),MATCH(AB$3-1,$I$2:$O$2,0))/12)+AA140</f>
        <v>4.0000000000000008E-2</v>
      </c>
      <c r="AC140" s="167" cm="1">
        <f t="array" ref="AC140">(INDEX($I:$O,ROW(),MATCH(AC$3,$I$2:$O$2,0))/12-INDEX($I:$O,ROW(),MATCH(AC$3-1,$I$2:$O$2,0))/12)+AB140</f>
        <v>4.4000000000000011E-2</v>
      </c>
      <c r="AD140" s="167" cm="1">
        <f t="array" ref="AD140">(INDEX($I:$O,ROW(),MATCH(AD$3,$I$2:$O$2,0))/12-INDEX($I:$O,ROW(),MATCH(AD$3-1,$I$2:$O$2,0))/12)+AC140</f>
        <v>4.8000000000000015E-2</v>
      </c>
      <c r="AE140" s="167" cm="1">
        <f t="array" ref="AE140">(INDEX($I:$O,ROW(),MATCH(AE$3,$I$2:$O$2,0))/12-INDEX($I:$O,ROW(),MATCH(AE$3-1,$I$2:$O$2,0))/12)+AD140</f>
        <v>5.116666666666668E-2</v>
      </c>
      <c r="AF140" s="167" cm="1">
        <f t="array" ref="AF140">(INDEX($I:$O,ROW(),MATCH(AF$3,$I$2:$O$2,0))/12-INDEX($I:$O,ROW(),MATCH(AF$3-1,$I$2:$O$2,0))/12)+AE140</f>
        <v>5.4333333333333345E-2</v>
      </c>
      <c r="AG140" s="167" cm="1">
        <f t="array" ref="AG140">(INDEX($I:$O,ROW(),MATCH(AG$3,$I$2:$O$2,0))/12-INDEX($I:$O,ROW(),MATCH(AG$3-1,$I$2:$O$2,0))/12)+AF140</f>
        <v>5.7500000000000009E-2</v>
      </c>
      <c r="AH140" s="167" cm="1">
        <f t="array" ref="AH140">(INDEX($I:$O,ROW(),MATCH(AH$3,$I$2:$O$2,0))/12-INDEX($I:$O,ROW(),MATCH(AH$3-1,$I$2:$O$2,0))/12)+AG140</f>
        <v>6.0666666666666674E-2</v>
      </c>
      <c r="AI140" s="167" cm="1">
        <f t="array" ref="AI140">(INDEX($I:$O,ROW(),MATCH(AI$3,$I$2:$O$2,0))/12-INDEX($I:$O,ROW(),MATCH(AI$3-1,$I$2:$O$2,0))/12)+AH140</f>
        <v>6.3833333333333339E-2</v>
      </c>
      <c r="AJ140" s="167" cm="1">
        <f t="array" ref="AJ140">(INDEX($I:$O,ROW(),MATCH(AJ$3,$I$2:$O$2,0))/12-INDEX($I:$O,ROW(),MATCH(AJ$3-1,$I$2:$O$2,0))/12)+AI140</f>
        <v>6.7000000000000004E-2</v>
      </c>
      <c r="AK140" s="167" cm="1">
        <f t="array" ref="AK140">(INDEX($I:$O,ROW(),MATCH(AK$3,$I$2:$O$2,0))/12-INDEX($I:$O,ROW(),MATCH(AK$3-1,$I$2:$O$2,0))/12)+AJ140</f>
        <v>7.0166666666666669E-2</v>
      </c>
      <c r="AL140" s="167" cm="1">
        <f t="array" ref="AL140">(INDEX($I:$O,ROW(),MATCH(AL$3,$I$2:$O$2,0))/12-INDEX($I:$O,ROW(),MATCH(AL$3-1,$I$2:$O$2,0))/12)+AK140</f>
        <v>7.3333333333333334E-2</v>
      </c>
      <c r="AM140" s="167" cm="1">
        <f t="array" ref="AM140">(INDEX($I:$O,ROW(),MATCH(AM$3,$I$2:$O$2,0))/12-INDEX($I:$O,ROW(),MATCH(AM$3-1,$I$2:$O$2,0))/12)+AL140</f>
        <v>7.6499999999999999E-2</v>
      </c>
      <c r="AN140" s="167" cm="1">
        <f t="array" ref="AN140">(INDEX($I:$O,ROW(),MATCH(AN$3,$I$2:$O$2,0))/12-INDEX($I:$O,ROW(),MATCH(AN$3-1,$I$2:$O$2,0))/12)+AM140</f>
        <v>7.9666666666666663E-2</v>
      </c>
      <c r="AO140" s="167" cm="1">
        <f t="array" ref="AO140">(INDEX($I:$O,ROW(),MATCH(AO$3,$I$2:$O$2,0))/12-INDEX($I:$O,ROW(),MATCH(AO$3-1,$I$2:$O$2,0))/12)+AN140</f>
        <v>8.2833333333333328E-2</v>
      </c>
      <c r="AP140" s="167" cm="1">
        <f t="array" ref="AP140">(INDEX($I:$O,ROW(),MATCH(AP$3,$I$2:$O$2,0))/12-INDEX($I:$O,ROW(),MATCH(AP$3-1,$I$2:$O$2,0))/12)+AO140</f>
        <v>8.5999999999999993E-2</v>
      </c>
      <c r="AQ140" s="167" cm="1">
        <f t="array" ref="AQ140">(INDEX($I:$O,ROW(),MATCH(AQ$3,$I$2:$O$2,0))/12-INDEX($I:$O,ROW(),MATCH(AQ$3-1,$I$2:$O$2,0))/12)+AP140</f>
        <v>8.9166666666666658E-2</v>
      </c>
      <c r="AR140" s="167" cm="1">
        <f t="array" ref="AR140">(INDEX($I:$O,ROW(),MATCH(AR$3,$I$2:$O$2,0))/12-INDEX($I:$O,ROW(),MATCH(AR$3-1,$I$2:$O$2,0))/12)+AQ140</f>
        <v>9.2333333333333323E-2</v>
      </c>
      <c r="AS140" s="167" cm="1">
        <f t="array" ref="AS140">(INDEX($I:$O,ROW(),MATCH(AS$3,$I$2:$O$2,0))/12-INDEX($I:$O,ROW(),MATCH(AS$3-1,$I$2:$O$2,0))/12)+AR140</f>
        <v>9.5499999999999988E-2</v>
      </c>
      <c r="AT140" s="167" cm="1">
        <f t="array" ref="AT140">(INDEX($I:$O,ROW(),MATCH(AT$3,$I$2:$O$2,0))/12-INDEX($I:$O,ROW(),MATCH(AT$3-1,$I$2:$O$2,0))/12)+AS140</f>
        <v>9.8666666666666653E-2</v>
      </c>
      <c r="AU140" s="167" cm="1">
        <f t="array" ref="AU140">(INDEX($I:$O,ROW(),MATCH(AU$3,$I$2:$O$2,0))/12-INDEX($I:$O,ROW(),MATCH(AU$3-1,$I$2:$O$2,0))/12)+AT140</f>
        <v>0.10183333333333332</v>
      </c>
      <c r="AV140" s="167" cm="1">
        <f t="array" ref="AV140">(INDEX($I:$O,ROW(),MATCH(AV$3,$I$2:$O$2,0))/12-INDEX($I:$O,ROW(),MATCH(AV$3-1,$I$2:$O$2,0))/12)+AU140</f>
        <v>0.10499999999999998</v>
      </c>
      <c r="AW140" s="167" cm="1">
        <f t="array" ref="AW140">(INDEX($I:$O,ROW(),MATCH(AW$3,$I$2:$O$2,0))/12-INDEX($I:$O,ROW(),MATCH(AW$3-1,$I$2:$O$2,0))/12)+AV140</f>
        <v>0.10816666666666665</v>
      </c>
      <c r="AX140" s="167" cm="1">
        <f t="array" ref="AX140">(INDEX($I:$O,ROW(),MATCH(AX$3,$I$2:$O$2,0))/12-INDEX($I:$O,ROW(),MATCH(AX$3-1,$I$2:$O$2,0))/12)+AW140</f>
        <v>0.11133333333333331</v>
      </c>
      <c r="AY140" s="167" cm="1">
        <f t="array" ref="AY140">(INDEX($I:$O,ROW(),MATCH(AY$3,$I$2:$O$2,0))/12-INDEX($I:$O,ROW(),MATCH(AY$3-1,$I$2:$O$2,0))/12)+AX140</f>
        <v>0.11449999999999998</v>
      </c>
      <c r="AZ140" s="167" cm="1">
        <f t="array" ref="AZ140">(INDEX($I:$O,ROW(),MATCH(AZ$3,$I$2:$O$2,0))/12-INDEX($I:$O,ROW(),MATCH(AZ$3-1,$I$2:$O$2,0))/12)+AY140</f>
        <v>0.11766666666666664</v>
      </c>
      <c r="BA140" s="167" cm="1">
        <f t="array" ref="BA140">(INDEX($I:$O,ROW(),MATCH(BA$3,$I$2:$O$2,0))/12-INDEX($I:$O,ROW(),MATCH(BA$3-1,$I$2:$O$2,0))/12)+AZ140</f>
        <v>0.12083333333333331</v>
      </c>
      <c r="BB140" s="167" cm="1">
        <f t="array" ref="BB140">(INDEX($I:$O,ROW(),MATCH(BB$3,$I$2:$O$2,0))/12-INDEX($I:$O,ROW(),MATCH(BB$3-1,$I$2:$O$2,0))/12)+BA140</f>
        <v>0.12399999999999997</v>
      </c>
      <c r="BC140" s="167" cm="1">
        <f t="array" ref="BC140">(INDEX($I:$O,ROW(),MATCH(BC$3,$I$2:$O$2,0))/12-INDEX($I:$O,ROW(),MATCH(BC$3-1,$I$2:$O$2,0))/12)+BB140</f>
        <v>0.12716666666666665</v>
      </c>
      <c r="BD140" s="167" cm="1">
        <f t="array" ref="BD140">(INDEX($I:$O,ROW(),MATCH(BD$3,$I$2:$O$2,0))/12-INDEX($I:$O,ROW(),MATCH(BD$3-1,$I$2:$O$2,0))/12)+BC140</f>
        <v>0.13033333333333333</v>
      </c>
      <c r="BE140" s="167" cm="1">
        <f t="array" ref="BE140">(INDEX($I:$O,ROW(),MATCH(BE$3,$I$2:$O$2,0))/12-INDEX($I:$O,ROW(),MATCH(BE$3-1,$I$2:$O$2,0))/12)+BD140</f>
        <v>0.13350000000000001</v>
      </c>
      <c r="BF140" s="167" cm="1">
        <f t="array" ref="BF140">(INDEX($I:$O,ROW(),MATCH(BF$3,$I$2:$O$2,0))/12-INDEX($I:$O,ROW(),MATCH(BF$3-1,$I$2:$O$2,0))/12)+BE140</f>
        <v>0.13666666666666669</v>
      </c>
      <c r="BG140" s="167" cm="1">
        <f t="array" ref="BG140">(INDEX($I:$O,ROW(),MATCH(BG$3,$I$2:$O$2,0))/12-INDEX($I:$O,ROW(),MATCH(BG$3-1,$I$2:$O$2,0))/12)+BF140</f>
        <v>0.13983333333333337</v>
      </c>
      <c r="BH140" s="167" cm="1">
        <f t="array" ref="BH140">(INDEX($I:$O,ROW(),MATCH(BH$3,$I$2:$O$2,0))/12-INDEX($I:$O,ROW(),MATCH(BH$3-1,$I$2:$O$2,0))/12)+BG140</f>
        <v>0.14300000000000004</v>
      </c>
      <c r="BI140" s="167" cm="1">
        <f t="array" ref="BI140">(INDEX($I:$O,ROW(),MATCH(BI$3,$I$2:$O$2,0))/12-INDEX($I:$O,ROW(),MATCH(BI$3-1,$I$2:$O$2,0))/12)+BH140</f>
        <v>0.14616666666666672</v>
      </c>
      <c r="BJ140" s="167" cm="1">
        <f t="array" ref="BJ140">(INDEX($I:$O,ROW(),MATCH(BJ$3,$I$2:$O$2,0))/12-INDEX($I:$O,ROW(),MATCH(BJ$3-1,$I$2:$O$2,0))/12)+BI140</f>
        <v>0.1493333333333334</v>
      </c>
      <c r="BK140" s="167" cm="1">
        <f t="array" ref="BK140">(INDEX($I:$O,ROW(),MATCH(BK$3,$I$2:$O$2,0))/12-INDEX($I:$O,ROW(),MATCH(BK$3-1,$I$2:$O$2,0))/12)+BJ140</f>
        <v>0.15250000000000008</v>
      </c>
      <c r="BL140" s="167" cm="1">
        <f t="array" ref="BL140">(INDEX($I:$O,ROW(),MATCH(BL$3,$I$2:$O$2,0))/12-INDEX($I:$O,ROW(),MATCH(BL$3-1,$I$2:$O$2,0))/12)+BK140</f>
        <v>0.15566666666666676</v>
      </c>
      <c r="BM140" s="167" cm="1">
        <f t="array" ref="BM140">(INDEX($I:$O,ROW(),MATCH(BM$3,$I$2:$O$2,0))/12-INDEX($I:$O,ROW(),MATCH(BM$3-1,$I$2:$O$2,0))/12)+BL140</f>
        <v>0.15883333333333344</v>
      </c>
      <c r="BN140" s="167" cm="1">
        <f t="array" ref="BN140">(INDEX($I:$O,ROW(),MATCH(BN$3,$I$2:$O$2,0))/12-INDEX($I:$O,ROW(),MATCH(BN$3-1,$I$2:$O$2,0))/12)+BM140</f>
        <v>0.16200000000000012</v>
      </c>
      <c r="BO140" s="167" cm="1">
        <f t="array" ref="BO140">(INDEX($I:$O,ROW(),MATCH(BO$3,$I$2:$O$2,0))/12-INDEX($I:$O,ROW(),MATCH(BO$3-1,$I$2:$O$2,0))/12)+BN140</f>
        <v>0.16516666666666679</v>
      </c>
      <c r="BP140" s="167" cm="1">
        <f t="array" ref="BP140">(INDEX($I:$O,ROW(),MATCH(BP$3,$I$2:$O$2,0))/12-INDEX($I:$O,ROW(),MATCH(BP$3-1,$I$2:$O$2,0))/12)+BO140</f>
        <v>0.16833333333333347</v>
      </c>
      <c r="BQ140" s="167" cm="1">
        <f t="array" ref="BQ140">(INDEX($I:$O,ROW(),MATCH(BQ$3,$I$2:$O$2,0))/12-INDEX($I:$O,ROW(),MATCH(BQ$3-1,$I$2:$O$2,0))/12)+BP140</f>
        <v>0.17150000000000015</v>
      </c>
      <c r="BR140" s="167" cm="1">
        <f t="array" ref="BR140">(INDEX($I:$O,ROW(),MATCH(BR$3,$I$2:$O$2,0))/12-INDEX($I:$O,ROW(),MATCH(BR$3-1,$I$2:$O$2,0))/12)+BQ140</f>
        <v>0.17466666666666683</v>
      </c>
      <c r="BS140" s="167" cm="1">
        <f t="array" ref="BS140">(INDEX($I:$O,ROW(),MATCH(BS$3,$I$2:$O$2,0))/12-INDEX($I:$O,ROW(),MATCH(BS$3-1,$I$2:$O$2,0))/12)+BR140</f>
        <v>0.17783333333333351</v>
      </c>
      <c r="BT140" s="167" cm="1">
        <f t="array" ref="BT140">(INDEX($I:$O,ROW(),MATCH(BT$3,$I$2:$O$2,0))/12-INDEX($I:$O,ROW(),MATCH(BT$3-1,$I$2:$O$2,0))/12)+BS140</f>
        <v>0.18100000000000019</v>
      </c>
      <c r="BU140" s="167" cm="1">
        <f t="array" ref="BU140">(INDEX($I:$O,ROW(),MATCH(BU$3,$I$2:$O$2,0))/12-INDEX($I:$O,ROW(),MATCH(BU$3-1,$I$2:$O$2,0))/12)+BT140</f>
        <v>0.18416666666666687</v>
      </c>
      <c r="BV140" s="167" cm="1">
        <f t="array" ref="BV140">(INDEX($I:$O,ROW(),MATCH(BV$3,$I$2:$O$2,0))/12-INDEX($I:$O,ROW(),MATCH(BV$3-1,$I$2:$O$2,0))/12)+BU140</f>
        <v>0.18733333333333355</v>
      </c>
      <c r="BW140" s="167" cm="1">
        <f t="array" ref="BW140">(INDEX($I:$O,ROW(),MATCH(BW$3,$I$2:$O$2,0))/12-INDEX($I:$O,ROW(),MATCH(BW$3-1,$I$2:$O$2,0))/12)+BV140</f>
        <v>0.19050000000000022</v>
      </c>
      <c r="BX140" s="167" cm="1">
        <f t="array" ref="BX140">(INDEX($I:$O,ROW(),MATCH(BX$3,$I$2:$O$2,0))/12-INDEX($I:$O,ROW(),MATCH(BX$3-1,$I$2:$O$2,0))/12)+BW140</f>
        <v>0.1936666666666669</v>
      </c>
      <c r="BY140" s="167" cm="1">
        <f t="array" ref="BY140">(INDEX($I:$O,ROW(),MATCH(BY$3,$I$2:$O$2,0))/12-INDEX($I:$O,ROW(),MATCH(BY$3-1,$I$2:$O$2,0))/12)+BX140</f>
        <v>0.19683333333333358</v>
      </c>
      <c r="BZ140" s="167" cm="1">
        <f t="array" ref="BZ140">(INDEX($I:$O,ROW(),MATCH(BZ$3,$I$2:$O$2,0))/12-INDEX($I:$O,ROW(),MATCH(BZ$3-1,$I$2:$O$2,0))/12)+BY140</f>
        <v>0.20000000000000026</v>
      </c>
      <c r="CA140" s="167" cm="1">
        <f t="array" ref="CA140">(INDEX($I:$P,ROW(),MATCH(CA$3,$I$2:$P$2,0))/12-INDEX($I:$P,ROW(),MATCH(CA$3-1,$I$2:$P$2,0))/12)+BZ140</f>
        <v>0.20000000000000026</v>
      </c>
      <c r="CB140" s="167" cm="1">
        <f t="array" ref="CB140">(INDEX($I:$P,ROW(),MATCH(CB$3,$I$2:$P$2,0))/12-INDEX($I:$P,ROW(),MATCH(CB$3-1,$I$2:$P$2,0))/12)+CA140</f>
        <v>0.20000000000000026</v>
      </c>
      <c r="CC140" s="167" cm="1">
        <f t="array" ref="CC140">(INDEX($I:$P,ROW(),MATCH(CC$3,$I$2:$P$2,0))/12-INDEX($I:$P,ROW(),MATCH(CC$3-1,$I$2:$P$2,0))/12)+CB140</f>
        <v>0.20000000000000026</v>
      </c>
      <c r="CD140" s="167" cm="1">
        <f t="array" ref="CD140">(INDEX($I:$P,ROW(),MATCH(CD$3,$I$2:$P$2,0))/12-INDEX($I:$P,ROW(),MATCH(CD$3-1,$I$2:$P$2,0))/12)+CC140</f>
        <v>0.20000000000000026</v>
      </c>
      <c r="CE140" s="167" cm="1">
        <f t="array" ref="CE140">(INDEX($I:$P,ROW(),MATCH(CE$3,$I$2:$P$2,0))/12-INDEX($I:$P,ROW(),MATCH(CE$3-1,$I$2:$P$2,0))/12)+CD140</f>
        <v>0.20000000000000026</v>
      </c>
      <c r="CF140" s="167" cm="1">
        <f t="array" ref="CF140">(INDEX($I:$P,ROW(),MATCH(CF$3,$I$2:$P$2,0))/12-INDEX($I:$P,ROW(),MATCH(CF$3-1,$I$2:$P$2,0))/12)+CE140</f>
        <v>0.20000000000000026</v>
      </c>
      <c r="CG140" s="167" cm="1">
        <f t="array" ref="CG140">(INDEX($I:$P,ROW(),MATCH(CG$3,$I$2:$P$2,0))/12-INDEX($I:$P,ROW(),MATCH(CG$3-1,$I$2:$P$2,0))/12)+CF140</f>
        <v>0.20000000000000026</v>
      </c>
      <c r="CH140" s="167" cm="1">
        <f t="array" ref="CH140">(INDEX($I:$P,ROW(),MATCH(CH$3,$I$2:$P$2,0))/12-INDEX($I:$P,ROW(),MATCH(CH$3-1,$I$2:$P$2,0))/12)+CG140</f>
        <v>0.20000000000000026</v>
      </c>
      <c r="CI140" s="167" cm="1">
        <f t="array" ref="CI140">(INDEX($I:$P,ROW(),MATCH(CI$3,$I$2:$P$2,0))/12-INDEX($I:$P,ROW(),MATCH(CI$3-1,$I$2:$P$2,0))/12)+CH140</f>
        <v>0.20000000000000026</v>
      </c>
      <c r="CJ140" s="167" cm="1">
        <f t="array" ref="CJ140">(INDEX($I:$P,ROW(),MATCH(CJ$3,$I$2:$P$2,0))/12-INDEX($I:$P,ROW(),MATCH(CJ$3-1,$I$2:$P$2,0))/12)+CI140</f>
        <v>0.20000000000000026</v>
      </c>
      <c r="CK140" s="167" cm="1">
        <f t="array" ref="CK140">(INDEX($I:$P,ROW(),MATCH(CK$3,$I$2:$P$2,0))/12-INDEX($I:$P,ROW(),MATCH(CK$3-1,$I$2:$P$2,0))/12)+CJ140</f>
        <v>0.20000000000000026</v>
      </c>
      <c r="CL140" s="167" cm="1">
        <f t="array" ref="CL140">(INDEX($I:$P,ROW(),MATCH(CL$3,$I$2:$P$2,0))/12-INDEX($I:$P,ROW(),MATCH(CL$3-1,$I$2:$P$2,0))/12)+CK140</f>
        <v>0.20000000000000026</v>
      </c>
      <c r="CN140" s="75">
        <v>0.01</v>
      </c>
      <c r="CO140" s="167" t="e" cm="1">
        <f t="array" ref="CO140">INDEX($I:$P,ROW(),MATCH(CO$3,$I$2:$P$2,0))</f>
        <v>#N/A</v>
      </c>
      <c r="CP140" s="167" t="e" cm="1">
        <f t="array" ref="CP140">INDEX($I:$P,ROW(),MATCH(CP$3,$I$2:$P$2,0))</f>
        <v>#N/A</v>
      </c>
      <c r="CQ140" s="167" t="e" cm="1">
        <f t="array" ref="CQ140">INDEX($I:$P,ROW(),MATCH(CQ$3,$I$2:$P$2,0))</f>
        <v>#N/A</v>
      </c>
      <c r="CR140" s="167" t="e" cm="1">
        <f t="array" ref="CR140">INDEX($I:$P,ROW(),MATCH(CR$3,$I$2:$P$2,0))</f>
        <v>#N/A</v>
      </c>
      <c r="CS140" s="167" t="e" cm="1">
        <f t="array" ref="CS140">INDEX($I:$P,ROW(),MATCH(CS$3,$I$2:$P$2,0))</f>
        <v>#N/A</v>
      </c>
      <c r="CT140" s="167" t="e" cm="1">
        <f t="array" ref="CT140">INDEX($I:$P,ROW(),MATCH(CT$3,$I$2:$P$2,0))</f>
        <v>#N/A</v>
      </c>
      <c r="CU140" s="167" t="e" cm="1">
        <f t="array" ref="CU140">INDEX($I:$P,ROW(),MATCH(CU$3,$I$2:$P$2,0))</f>
        <v>#N/A</v>
      </c>
      <c r="CV140" s="167" t="e" cm="1">
        <f t="array" ref="CV140">INDEX($I:$P,ROW(),MATCH(CV$3,$I$2:$P$2,0))</f>
        <v>#N/A</v>
      </c>
      <c r="CW140" s="167" t="e" cm="1">
        <f t="array" ref="CW140">INDEX($I:$P,ROW(),MATCH(CW$3,$I$2:$P$2,0))</f>
        <v>#N/A</v>
      </c>
      <c r="CX140" s="167" t="e" cm="1">
        <f t="array" ref="CX140">INDEX($I:$P,ROW(),MATCH(CX$3,$I$2:$P$2,0))</f>
        <v>#N/A</v>
      </c>
      <c r="CY140" s="167" t="e" cm="1">
        <f t="array" ref="CY140">INDEX($I:$P,ROW(),MATCH(CY$3,$I$2:$P$2,0))</f>
        <v>#N/A</v>
      </c>
      <c r="CZ140" s="167" t="e" cm="1">
        <f t="array" ref="CZ140">INDEX($I:$P,ROW(),MATCH(CZ$3,$I$2:$P$2,0))</f>
        <v>#N/A</v>
      </c>
      <c r="DA140" s="167" t="e" cm="1">
        <f t="array" ref="DA140">INDEX($I:$P,ROW(),MATCH(DA$3,$I$2:$P$2,0))</f>
        <v>#N/A</v>
      </c>
      <c r="DB140" s="167" t="e" cm="1">
        <f t="array" ref="DB140">INDEX($I:$P,ROW(),MATCH(DB$3,$I$2:$P$2,0))</f>
        <v>#N/A</v>
      </c>
      <c r="DC140" s="167" t="e" cm="1">
        <f t="array" ref="DC140">INDEX($I:$P,ROW(),MATCH(DC$3,$I$2:$P$2,0))</f>
        <v>#N/A</v>
      </c>
      <c r="DD140" s="167" t="e" cm="1">
        <f t="array" ref="DD140">INDEX($I:$P,ROW(),MATCH(DD$3,$I$2:$P$2,0))</f>
        <v>#N/A</v>
      </c>
      <c r="DE140" s="167" t="e" cm="1">
        <f t="array" ref="DE140">INDEX($I:$P,ROW(),MATCH(DE$3,$I$2:$P$2,0))</f>
        <v>#N/A</v>
      </c>
      <c r="DF140" s="167" t="e" cm="1">
        <f t="array" ref="DF140">INDEX($I:$P,ROW(),MATCH(DF$3,$I$2:$P$2,0))</f>
        <v>#N/A</v>
      </c>
      <c r="DG140" s="167" t="e" cm="1">
        <f t="array" ref="DG140">INDEX($I:$P,ROW(),MATCH(DG$3,$I$2:$P$2,0))</f>
        <v>#N/A</v>
      </c>
      <c r="DH140" s="167" t="e" cm="1">
        <f t="array" ref="DH140">INDEX($I:$P,ROW(),MATCH(DH$3,$I$2:$P$2,0))</f>
        <v>#N/A</v>
      </c>
      <c r="DI140" s="167" t="e" cm="1">
        <f t="array" ref="DI140">INDEX($I:$P,ROW(),MATCH(DI$3,$I$2:$P$2,0))</f>
        <v>#N/A</v>
      </c>
      <c r="DJ140" s="167" t="e" cm="1">
        <f t="array" ref="DJ140">INDEX($I:$P,ROW(),MATCH(DJ$3,$I$2:$P$2,0))</f>
        <v>#N/A</v>
      </c>
      <c r="DK140" s="167" t="e" cm="1">
        <f t="array" ref="DK140">INDEX($I:$P,ROW(),MATCH(DK$3,$I$2:$P$2,0))</f>
        <v>#N/A</v>
      </c>
      <c r="DL140" s="167" t="e" cm="1">
        <f t="array" ref="DL140">INDEX($I:$P,ROW(),MATCH(DL$3,$I$2:$P$2,0))</f>
        <v>#N/A</v>
      </c>
    </row>
    <row r="141" spans="1:116" x14ac:dyDescent="0.35">
      <c r="A141" s="27"/>
      <c r="B141" t="str">
        <f>E141</f>
        <v>141 TAM-EV</v>
      </c>
      <c r="D141" t="s">
        <v>805</v>
      </c>
      <c r="E141" s="9" t="str">
        <f t="shared" si="131"/>
        <v>141 TAM-EV</v>
      </c>
      <c r="F141" s="27"/>
      <c r="G141" s="126" t="str">
        <f>G153</f>
        <v># of units</v>
      </c>
      <c r="H141" s="24"/>
      <c r="I141" s="24"/>
      <c r="J141" s="24"/>
      <c r="K141" s="38">
        <f t="shared" ref="K141:P143" si="228">SUMIF($3:$3,K$2,141:141)</f>
        <v>32302414.077809874</v>
      </c>
      <c r="L141" s="38">
        <f t="shared" si="228"/>
        <v>89093148.124102876</v>
      </c>
      <c r="M141" s="38">
        <f t="shared" si="228"/>
        <v>145422317.02126443</v>
      </c>
      <c r="N141" s="38">
        <f t="shared" si="228"/>
        <v>207282095.43152076</v>
      </c>
      <c r="O141" s="38">
        <f t="shared" si="228"/>
        <v>275090952.47193754</v>
      </c>
      <c r="P141" s="38">
        <f t="shared" si="228"/>
        <v>316476696.45822203</v>
      </c>
      <c r="R141" s="165"/>
      <c r="S141" s="38">
        <f>S140*S138*1000000</f>
        <v>401666.66666666669</v>
      </c>
      <c r="T141" s="38">
        <f t="shared" ref="T141:CE141" si="229">T140*T138*1000000</f>
        <v>806680.5555555555</v>
      </c>
      <c r="U141" s="38">
        <f t="shared" si="229"/>
        <v>1215062.5868055555</v>
      </c>
      <c r="V141" s="38">
        <f t="shared" si="229"/>
        <v>1626833.7967785492</v>
      </c>
      <c r="W141" s="38">
        <f t="shared" si="229"/>
        <v>2042015.3386647413</v>
      </c>
      <c r="X141" s="38">
        <f t="shared" si="229"/>
        <v>2460628.483091013</v>
      </c>
      <c r="Y141" s="38">
        <f t="shared" si="229"/>
        <v>2882694.6187323192</v>
      </c>
      <c r="Z141" s="38">
        <f t="shared" si="229"/>
        <v>3308235.2529261373</v>
      </c>
      <c r="AA141" s="38">
        <f t="shared" si="229"/>
        <v>3737272.0122899958</v>
      </c>
      <c r="AB141" s="38">
        <f t="shared" si="229"/>
        <v>4169826.6433420787</v>
      </c>
      <c r="AC141" s="38">
        <f t="shared" si="229"/>
        <v>4605921.0131249381</v>
      </c>
      <c r="AD141" s="38">
        <f t="shared" si="229"/>
        <v>5045577.1098323194</v>
      </c>
      <c r="AE141" s="38">
        <f t="shared" si="229"/>
        <v>5400855.2318455409</v>
      </c>
      <c r="AF141" s="38">
        <f t="shared" si="229"/>
        <v>5759006.4080507159</v>
      </c>
      <c r="AG141" s="38">
        <f t="shared" si="229"/>
        <v>6120048.412543159</v>
      </c>
      <c r="AH141" s="38">
        <f t="shared" si="229"/>
        <v>6483999.1176562328</v>
      </c>
      <c r="AI141" s="38">
        <f t="shared" si="229"/>
        <v>6850876.4944714196</v>
      </c>
      <c r="AJ141" s="38">
        <f t="shared" si="229"/>
        <v>7220698.6133309416</v>
      </c>
      <c r="AK141" s="38">
        <f t="shared" si="229"/>
        <v>7593483.6443529297</v>
      </c>
      <c r="AL141" s="38">
        <f t="shared" si="229"/>
        <v>7969249.8579491731</v>
      </c>
      <c r="AM141" s="38">
        <f t="shared" si="229"/>
        <v>8348015.6253454499</v>
      </c>
      <c r="AN141" s="38">
        <f t="shared" si="229"/>
        <v>8729799.419104442</v>
      </c>
      <c r="AO141" s="38">
        <f t="shared" si="229"/>
        <v>9114619.8136512619</v>
      </c>
      <c r="AP141" s="38">
        <f t="shared" si="229"/>
        <v>9502495.4858016111</v>
      </c>
      <c r="AQ141" s="38">
        <f t="shared" si="229"/>
        <v>9893445.2152925599</v>
      </c>
      <c r="AR141" s="38">
        <f t="shared" si="229"/>
        <v>10287487.885315971</v>
      </c>
      <c r="AS141" s="38">
        <f t="shared" si="229"/>
        <v>10684642.483054589</v>
      </c>
      <c r="AT141" s="38">
        <f t="shared" si="229"/>
        <v>11084928.100220799</v>
      </c>
      <c r="AU141" s="38">
        <f t="shared" si="229"/>
        <v>11488363.933598064</v>
      </c>
      <c r="AV141" s="38">
        <f t="shared" si="229"/>
        <v>11894969.285585066</v>
      </c>
      <c r="AW141" s="38">
        <f t="shared" si="229"/>
        <v>12304763.564742558</v>
      </c>
      <c r="AX141" s="38">
        <f t="shared" si="229"/>
        <v>12717766.28634293</v>
      </c>
      <c r="AY141" s="38">
        <f t="shared" si="229"/>
        <v>13133997.072922528</v>
      </c>
      <c r="AZ141" s="38">
        <f t="shared" si="229"/>
        <v>13553475.654836709</v>
      </c>
      <c r="BA141" s="38">
        <f t="shared" si="229"/>
        <v>13976221.870817658</v>
      </c>
      <c r="BB141" s="38">
        <f t="shared" si="229"/>
        <v>14402255.668534994</v>
      </c>
      <c r="BC141" s="38">
        <f t="shared" si="229"/>
        <v>14831597.105159165</v>
      </c>
      <c r="BD141" s="38">
        <f t="shared" si="229"/>
        <v>15264266.347927628</v>
      </c>
      <c r="BE141" s="38">
        <f t="shared" si="229"/>
        <v>15700283.674713859</v>
      </c>
      <c r="BF141" s="38">
        <f t="shared" si="229"/>
        <v>16139669.474599216</v>
      </c>
      <c r="BG141" s="38">
        <f t="shared" si="229"/>
        <v>16582444.248447597</v>
      </c>
      <c r="BH141" s="38">
        <f t="shared" si="229"/>
        <v>17028628.609483</v>
      </c>
      <c r="BI141" s="38">
        <f t="shared" si="229"/>
        <v>17478243.283869945</v>
      </c>
      <c r="BJ141" s="38">
        <f t="shared" si="229"/>
        <v>17931309.111296751</v>
      </c>
      <c r="BK141" s="38">
        <f t="shared" si="229"/>
        <v>18387847.045561776</v>
      </c>
      <c r="BL141" s="38">
        <f t="shared" si="229"/>
        <v>18847878.155162487</v>
      </c>
      <c r="BM141" s="38">
        <f t="shared" si="229"/>
        <v>19311423.623887554</v>
      </c>
      <c r="BN141" s="38">
        <f t="shared" si="229"/>
        <v>19778504.751411803</v>
      </c>
      <c r="BO141" s="38">
        <f t="shared" si="229"/>
        <v>20249142.953894172</v>
      </c>
      <c r="BP141" s="38">
        <f t="shared" si="229"/>
        <v>20723359.764578629</v>
      </c>
      <c r="BQ141" s="38">
        <f t="shared" si="229"/>
        <v>21201176.834398057</v>
      </c>
      <c r="BR141" s="38">
        <f t="shared" si="229"/>
        <v>21682615.932581183</v>
      </c>
      <c r="BS141" s="38">
        <f t="shared" si="229"/>
        <v>22167698.947262459</v>
      </c>
      <c r="BT141" s="38">
        <f t="shared" si="229"/>
        <v>22656447.886095028</v>
      </c>
      <c r="BU141" s="38">
        <f t="shared" si="229"/>
        <v>23148884.876866698</v>
      </c>
      <c r="BV141" s="38">
        <f t="shared" si="229"/>
        <v>23645032.168119002</v>
      </c>
      <c r="BW141" s="38">
        <f t="shared" si="229"/>
        <v>24144912.129769292</v>
      </c>
      <c r="BX141" s="38">
        <f t="shared" si="229"/>
        <v>24648547.253735974</v>
      </c>
      <c r="BY141" s="38">
        <f t="shared" si="229"/>
        <v>25155960.154566791</v>
      </c>
      <c r="BZ141" s="38">
        <f t="shared" si="229"/>
        <v>25667173.570070267</v>
      </c>
      <c r="CA141" s="38">
        <f t="shared" si="229"/>
        <v>25774120.126612227</v>
      </c>
      <c r="CB141" s="38">
        <f t="shared" si="229"/>
        <v>25881512.293806445</v>
      </c>
      <c r="CC141" s="38">
        <f t="shared" si="229"/>
        <v>25989351.928363971</v>
      </c>
      <c r="CD141" s="38">
        <f t="shared" si="229"/>
        <v>26097640.894732155</v>
      </c>
      <c r="CE141" s="38">
        <f t="shared" si="229"/>
        <v>26206381.065126874</v>
      </c>
      <c r="CF141" s="38">
        <f t="shared" ref="CF141:CL141" si="230">CF140*CF138*1000000</f>
        <v>26315574.319564898</v>
      </c>
      <c r="CG141" s="38">
        <f t="shared" si="230"/>
        <v>26425222.545896418</v>
      </c>
      <c r="CH141" s="38">
        <f t="shared" si="230"/>
        <v>26535327.639837652</v>
      </c>
      <c r="CI141" s="38">
        <f t="shared" si="230"/>
        <v>26645891.505003642</v>
      </c>
      <c r="CJ141" s="38">
        <f t="shared" si="230"/>
        <v>26756916.052941155</v>
      </c>
      <c r="CK141" s="38">
        <f t="shared" si="230"/>
        <v>26868403.203161739</v>
      </c>
      <c r="CL141" s="38">
        <f t="shared" si="230"/>
        <v>26980354.883174915</v>
      </c>
      <c r="CM141" s="34"/>
      <c r="CN141" s="15"/>
      <c r="CO141" s="38" t="e">
        <f t="shared" ref="CO141:DL141" si="231">CO138*CO140*1000000</f>
        <v>#N/A</v>
      </c>
      <c r="CP141" s="38" t="e">
        <f t="shared" si="231"/>
        <v>#N/A</v>
      </c>
      <c r="CQ141" s="38" t="e">
        <f t="shared" si="231"/>
        <v>#N/A</v>
      </c>
      <c r="CR141" s="38" t="e">
        <f t="shared" si="231"/>
        <v>#N/A</v>
      </c>
      <c r="CS141" s="38" t="e">
        <f t="shared" si="231"/>
        <v>#N/A</v>
      </c>
      <c r="CT141" s="38" t="e">
        <f t="shared" si="231"/>
        <v>#N/A</v>
      </c>
      <c r="CU141" s="38" t="e">
        <f t="shared" si="231"/>
        <v>#N/A</v>
      </c>
      <c r="CV141" s="38" t="e">
        <f t="shared" si="231"/>
        <v>#N/A</v>
      </c>
      <c r="CW141" s="38" t="e">
        <f t="shared" si="231"/>
        <v>#N/A</v>
      </c>
      <c r="CX141" s="38" t="e">
        <f t="shared" si="231"/>
        <v>#N/A</v>
      </c>
      <c r="CY141" s="38" t="e">
        <f t="shared" si="231"/>
        <v>#N/A</v>
      </c>
      <c r="CZ141" s="38" t="e">
        <f t="shared" si="231"/>
        <v>#N/A</v>
      </c>
      <c r="DA141" s="38" t="e">
        <f t="shared" si="231"/>
        <v>#N/A</v>
      </c>
      <c r="DB141" s="38" t="e">
        <f t="shared" si="231"/>
        <v>#N/A</v>
      </c>
      <c r="DC141" s="38" t="e">
        <f t="shared" si="231"/>
        <v>#N/A</v>
      </c>
      <c r="DD141" s="38" t="e">
        <f t="shared" si="231"/>
        <v>#N/A</v>
      </c>
      <c r="DE141" s="38" t="e">
        <f t="shared" si="231"/>
        <v>#N/A</v>
      </c>
      <c r="DF141" s="38" t="e">
        <f t="shared" si="231"/>
        <v>#N/A</v>
      </c>
      <c r="DG141" s="38" t="e">
        <f t="shared" si="231"/>
        <v>#N/A</v>
      </c>
      <c r="DH141" s="38" t="e">
        <f t="shared" si="231"/>
        <v>#N/A</v>
      </c>
      <c r="DI141" s="38" t="e">
        <f t="shared" si="231"/>
        <v>#N/A</v>
      </c>
      <c r="DJ141" s="38" t="e">
        <f t="shared" si="231"/>
        <v>#N/A</v>
      </c>
      <c r="DK141" s="38" t="e">
        <f t="shared" si="231"/>
        <v>#N/A</v>
      </c>
      <c r="DL141" s="38" t="e">
        <f t="shared" si="231"/>
        <v>#N/A</v>
      </c>
    </row>
    <row r="142" spans="1:116" x14ac:dyDescent="0.35">
      <c r="A142" s="27"/>
      <c r="B142" t="str">
        <f t="shared" ref="B142:B143" si="232">E142</f>
        <v>142 TAM-EV</v>
      </c>
      <c r="D142" t="s">
        <v>805</v>
      </c>
      <c r="E142" s="9" t="str">
        <f t="shared" ref="E142:E143" si="233">ROW()&amp;" "&amp;D142</f>
        <v>142 TAM-EV</v>
      </c>
      <c r="F142" s="27"/>
      <c r="G142" s="126"/>
      <c r="H142" s="24"/>
      <c r="I142" s="24"/>
      <c r="J142" s="24"/>
      <c r="K142" s="38"/>
      <c r="L142" s="38"/>
      <c r="M142" s="38"/>
      <c r="N142" s="38"/>
      <c r="O142" s="38"/>
      <c r="P142" s="38"/>
      <c r="R142" s="165"/>
      <c r="S142" s="38"/>
      <c r="T142" s="38"/>
      <c r="U142" s="38"/>
      <c r="V142" s="38"/>
      <c r="W142" s="38"/>
      <c r="X142" s="38"/>
      <c r="Y142" s="38"/>
      <c r="Z142" s="38"/>
      <c r="AA142" s="38"/>
      <c r="AB142" s="38"/>
      <c r="AC142" s="38"/>
      <c r="AD142" s="38"/>
      <c r="AE142" s="38"/>
      <c r="AF142" s="38"/>
      <c r="AG142" s="38"/>
      <c r="AH142" s="38"/>
      <c r="AI142" s="38"/>
      <c r="AJ142" s="38"/>
      <c r="AK142" s="38"/>
      <c r="AL142" s="38"/>
      <c r="AM142" s="38"/>
      <c r="AN142" s="38"/>
      <c r="AO142" s="38"/>
      <c r="AP142" s="38"/>
      <c r="AQ142" s="38"/>
      <c r="AR142" s="38"/>
      <c r="AS142" s="38"/>
      <c r="AT142" s="38"/>
      <c r="AU142" s="38"/>
      <c r="AV142" s="38"/>
      <c r="AW142" s="38"/>
      <c r="AX142" s="38"/>
      <c r="AY142" s="38"/>
      <c r="AZ142" s="38"/>
      <c r="BA142" s="38"/>
      <c r="BB142" s="38"/>
      <c r="BC142" s="38"/>
      <c r="BD142" s="38"/>
      <c r="BE142" s="38"/>
      <c r="BF142" s="38"/>
      <c r="BG142" s="38"/>
      <c r="BH142" s="38"/>
      <c r="BI142" s="38"/>
      <c r="BJ142" s="38"/>
      <c r="BK142" s="38"/>
      <c r="BL142" s="38"/>
      <c r="BM142" s="38"/>
      <c r="BN142" s="38"/>
      <c r="BO142" s="38"/>
      <c r="BP142" s="38"/>
      <c r="BQ142" s="38"/>
      <c r="BR142" s="38"/>
      <c r="BS142" s="38"/>
      <c r="BT142" s="38"/>
      <c r="BU142" s="38"/>
      <c r="BV142" s="38"/>
      <c r="BW142" s="38"/>
      <c r="BX142" s="38"/>
      <c r="BY142" s="38"/>
      <c r="BZ142" s="38"/>
      <c r="CA142" s="38"/>
      <c r="CB142" s="38"/>
      <c r="CC142" s="38"/>
      <c r="CD142" s="38"/>
      <c r="CE142" s="38"/>
      <c r="CF142" s="38"/>
      <c r="CG142" s="38"/>
      <c r="CH142" s="38"/>
      <c r="CI142" s="38"/>
      <c r="CJ142" s="38"/>
      <c r="CK142" s="38"/>
      <c r="CL142" s="38"/>
      <c r="CM142" s="38"/>
      <c r="CN142" s="38"/>
      <c r="CO142" s="38"/>
      <c r="CP142" s="38"/>
      <c r="CQ142" s="38"/>
      <c r="CR142" s="38"/>
      <c r="CS142" s="38"/>
      <c r="CT142" s="38"/>
      <c r="CU142" s="38"/>
      <c r="CV142" s="38"/>
      <c r="CW142" s="38"/>
      <c r="CX142" s="38"/>
      <c r="CY142" s="38"/>
      <c r="CZ142" s="38"/>
      <c r="DA142" s="38"/>
      <c r="DB142" s="38"/>
      <c r="DC142" s="38"/>
      <c r="DD142" s="38"/>
      <c r="DE142" s="38"/>
      <c r="DF142" s="38"/>
      <c r="DG142" s="38"/>
      <c r="DH142" s="38"/>
      <c r="DI142" s="38"/>
      <c r="DJ142" s="38"/>
      <c r="DK142" s="38"/>
      <c r="DL142" s="38"/>
    </row>
    <row r="143" spans="1:116" x14ac:dyDescent="0.35">
      <c r="A143" s="27"/>
      <c r="B143" t="str">
        <f t="shared" si="232"/>
        <v>143 TAM-EV</v>
      </c>
      <c r="D143" t="s">
        <v>805</v>
      </c>
      <c r="E143" s="9" t="str">
        <f t="shared" si="233"/>
        <v>143 TAM-EV</v>
      </c>
      <c r="F143" s="27"/>
      <c r="G143" s="126" t="s">
        <v>807</v>
      </c>
      <c r="H143" s="24"/>
      <c r="I143" s="24"/>
      <c r="J143" s="24"/>
      <c r="K143" s="38">
        <f t="shared" si="228"/>
        <v>5045577.1098323194</v>
      </c>
      <c r="L143" s="38">
        <f t="shared" si="228"/>
        <v>4456918.3759692917</v>
      </c>
      <c r="M143" s="38">
        <f t="shared" si="228"/>
        <v>4899760.182733383</v>
      </c>
      <c r="N143" s="38">
        <f t="shared" si="228"/>
        <v>5376249.0828768089</v>
      </c>
      <c r="O143" s="38">
        <f t="shared" si="228"/>
        <v>5888668.8186584637</v>
      </c>
      <c r="P143" s="38">
        <f t="shared" si="228"/>
        <v>1313181.3131046481</v>
      </c>
      <c r="R143" s="165"/>
      <c r="S143" s="38">
        <f>S141-R141</f>
        <v>401666.66666666669</v>
      </c>
      <c r="T143" s="38">
        <f>T141-S141</f>
        <v>405013.88888888882</v>
      </c>
      <c r="U143" s="38">
        <f t="shared" ref="U143:CF143" si="234">U141-T141</f>
        <v>408382.03125</v>
      </c>
      <c r="V143" s="38">
        <f t="shared" si="234"/>
        <v>411771.2099729937</v>
      </c>
      <c r="W143" s="38">
        <f t="shared" si="234"/>
        <v>415181.54188619205</v>
      </c>
      <c r="X143" s="38">
        <f t="shared" si="234"/>
        <v>418613.14442627179</v>
      </c>
      <c r="Y143" s="38">
        <f t="shared" si="234"/>
        <v>422066.13564130617</v>
      </c>
      <c r="Z143" s="38">
        <f t="shared" si="234"/>
        <v>425540.63419381808</v>
      </c>
      <c r="AA143" s="38">
        <f t="shared" si="234"/>
        <v>429036.75936385849</v>
      </c>
      <c r="AB143" s="38">
        <f t="shared" si="234"/>
        <v>432554.63105208287</v>
      </c>
      <c r="AC143" s="38">
        <f t="shared" si="234"/>
        <v>436094.36978285946</v>
      </c>
      <c r="AD143" s="38">
        <f t="shared" si="234"/>
        <v>439656.09670738131</v>
      </c>
      <c r="AE143" s="38">
        <f t="shared" si="234"/>
        <v>355278.12201322149</v>
      </c>
      <c r="AF143" s="38">
        <f t="shared" si="234"/>
        <v>358151.176205175</v>
      </c>
      <c r="AG143" s="38">
        <f t="shared" si="234"/>
        <v>361042.00449244305</v>
      </c>
      <c r="AH143" s="38">
        <f t="shared" si="234"/>
        <v>363950.70511307381</v>
      </c>
      <c r="AI143" s="38">
        <f t="shared" si="234"/>
        <v>366877.37681518681</v>
      </c>
      <c r="AJ143" s="38">
        <f t="shared" si="234"/>
        <v>369822.11885952204</v>
      </c>
      <c r="AK143" s="38">
        <f t="shared" si="234"/>
        <v>372785.03102198802</v>
      </c>
      <c r="AL143" s="38">
        <f t="shared" si="234"/>
        <v>375766.21359624341</v>
      </c>
      <c r="AM143" s="38">
        <f t="shared" si="234"/>
        <v>378765.76739627682</v>
      </c>
      <c r="AN143" s="38">
        <f t="shared" si="234"/>
        <v>381783.79375899211</v>
      </c>
      <c r="AO143" s="38">
        <f t="shared" si="234"/>
        <v>384820.39454681985</v>
      </c>
      <c r="AP143" s="38">
        <f t="shared" si="234"/>
        <v>387875.67215034924</v>
      </c>
      <c r="AQ143" s="38">
        <f t="shared" si="234"/>
        <v>390949.72949094884</v>
      </c>
      <c r="AR143" s="38">
        <f t="shared" si="234"/>
        <v>394042.67002341151</v>
      </c>
      <c r="AS143" s="38">
        <f t="shared" si="234"/>
        <v>397154.59773861803</v>
      </c>
      <c r="AT143" s="38">
        <f t="shared" si="234"/>
        <v>400285.61716620997</v>
      </c>
      <c r="AU143" s="38">
        <f t="shared" si="234"/>
        <v>403435.83337726444</v>
      </c>
      <c r="AV143" s="38">
        <f t="shared" si="234"/>
        <v>406605.35198700242</v>
      </c>
      <c r="AW143" s="38">
        <f t="shared" si="234"/>
        <v>409794.2791574914</v>
      </c>
      <c r="AX143" s="38">
        <f t="shared" si="234"/>
        <v>413002.72160037234</v>
      </c>
      <c r="AY143" s="38">
        <f t="shared" si="234"/>
        <v>416230.78657959774</v>
      </c>
      <c r="AZ143" s="38">
        <f t="shared" si="234"/>
        <v>419478.58191418089</v>
      </c>
      <c r="BA143" s="38">
        <f t="shared" si="234"/>
        <v>422746.21598094888</v>
      </c>
      <c r="BB143" s="38">
        <f t="shared" si="234"/>
        <v>426033.79771733657</v>
      </c>
      <c r="BC143" s="38">
        <f t="shared" si="234"/>
        <v>429341.43662417121</v>
      </c>
      <c r="BD143" s="38">
        <f t="shared" si="234"/>
        <v>432669.24276846275</v>
      </c>
      <c r="BE143" s="38">
        <f t="shared" si="234"/>
        <v>436017.32678623125</v>
      </c>
      <c r="BF143" s="38">
        <f t="shared" si="234"/>
        <v>439385.7998853568</v>
      </c>
      <c r="BG143" s="38">
        <f t="shared" si="234"/>
        <v>442774.77384838089</v>
      </c>
      <c r="BH143" s="38">
        <f t="shared" si="234"/>
        <v>446184.36103540286</v>
      </c>
      <c r="BI143" s="38">
        <f t="shared" si="234"/>
        <v>449614.67438694462</v>
      </c>
      <c r="BJ143" s="38">
        <f t="shared" si="234"/>
        <v>453065.82742680609</v>
      </c>
      <c r="BK143" s="38">
        <f t="shared" si="234"/>
        <v>456537.93426502496</v>
      </c>
      <c r="BL143" s="38">
        <f t="shared" si="234"/>
        <v>460031.10960071161</v>
      </c>
      <c r="BM143" s="38">
        <f t="shared" si="234"/>
        <v>463545.46872506663</v>
      </c>
      <c r="BN143" s="38">
        <f t="shared" si="234"/>
        <v>467081.12752424926</v>
      </c>
      <c r="BO143" s="38">
        <f t="shared" si="234"/>
        <v>470638.2024823688</v>
      </c>
      <c r="BP143" s="38">
        <f t="shared" si="234"/>
        <v>474216.81068445742</v>
      </c>
      <c r="BQ143" s="38">
        <f t="shared" si="234"/>
        <v>477817.06981942803</v>
      </c>
      <c r="BR143" s="38">
        <f t="shared" si="234"/>
        <v>481439.09818312526</v>
      </c>
      <c r="BS143" s="38">
        <f t="shared" si="234"/>
        <v>485083.01468127593</v>
      </c>
      <c r="BT143" s="38">
        <f t="shared" si="234"/>
        <v>488748.93883256987</v>
      </c>
      <c r="BU143" s="38">
        <f t="shared" si="234"/>
        <v>492436.99077166989</v>
      </c>
      <c r="BV143" s="38">
        <f t="shared" si="234"/>
        <v>496147.29125230387</v>
      </c>
      <c r="BW143" s="38">
        <f t="shared" si="234"/>
        <v>499879.9616502896</v>
      </c>
      <c r="BX143" s="38">
        <f t="shared" si="234"/>
        <v>503635.1239666827</v>
      </c>
      <c r="BY143" s="38">
        <f t="shared" si="234"/>
        <v>507412.90083081648</v>
      </c>
      <c r="BZ143" s="38">
        <f t="shared" si="234"/>
        <v>511213.41550347582</v>
      </c>
      <c r="CA143" s="38">
        <f t="shared" si="234"/>
        <v>106946.55654196069</v>
      </c>
      <c r="CB143" s="38">
        <f t="shared" si="234"/>
        <v>107392.16719421744</v>
      </c>
      <c r="CC143" s="38">
        <f t="shared" si="234"/>
        <v>107839.63455752656</v>
      </c>
      <c r="CD143" s="38">
        <f t="shared" si="234"/>
        <v>108288.96636818349</v>
      </c>
      <c r="CE143" s="38">
        <f t="shared" si="234"/>
        <v>108740.17039471865</v>
      </c>
      <c r="CF143" s="38">
        <f t="shared" si="234"/>
        <v>109193.25443802401</v>
      </c>
      <c r="CG143" s="38">
        <f t="shared" ref="CG143:DL143" si="235">CG141-CF141</f>
        <v>109648.22633152083</v>
      </c>
      <c r="CH143" s="38">
        <f t="shared" si="235"/>
        <v>110105.09394123405</v>
      </c>
      <c r="CI143" s="38">
        <f t="shared" si="235"/>
        <v>110563.86516598985</v>
      </c>
      <c r="CJ143" s="38">
        <f t="shared" si="235"/>
        <v>111024.5479375124</v>
      </c>
      <c r="CK143" s="38">
        <f t="shared" si="235"/>
        <v>111487.15022058412</v>
      </c>
      <c r="CL143" s="38">
        <f t="shared" si="235"/>
        <v>111951.68001317605</v>
      </c>
      <c r="CM143" s="38">
        <f t="shared" si="235"/>
        <v>-26980354.883174915</v>
      </c>
      <c r="CN143" s="38">
        <f t="shared" si="235"/>
        <v>0</v>
      </c>
      <c r="CO143" s="38" t="e">
        <f t="shared" si="235"/>
        <v>#N/A</v>
      </c>
      <c r="CP143" s="38" t="e">
        <f t="shared" si="235"/>
        <v>#N/A</v>
      </c>
      <c r="CQ143" s="38" t="e">
        <f t="shared" si="235"/>
        <v>#N/A</v>
      </c>
      <c r="CR143" s="38" t="e">
        <f t="shared" si="235"/>
        <v>#N/A</v>
      </c>
      <c r="CS143" s="38" t="e">
        <f t="shared" si="235"/>
        <v>#N/A</v>
      </c>
      <c r="CT143" s="38" t="e">
        <f t="shared" si="235"/>
        <v>#N/A</v>
      </c>
      <c r="CU143" s="38" t="e">
        <f t="shared" si="235"/>
        <v>#N/A</v>
      </c>
      <c r="CV143" s="38" t="e">
        <f t="shared" si="235"/>
        <v>#N/A</v>
      </c>
      <c r="CW143" s="38" t="e">
        <f t="shared" si="235"/>
        <v>#N/A</v>
      </c>
      <c r="CX143" s="38" t="e">
        <f t="shared" si="235"/>
        <v>#N/A</v>
      </c>
      <c r="CY143" s="38" t="e">
        <f t="shared" si="235"/>
        <v>#N/A</v>
      </c>
      <c r="CZ143" s="38" t="e">
        <f t="shared" si="235"/>
        <v>#N/A</v>
      </c>
      <c r="DA143" s="38" t="e">
        <f t="shared" si="235"/>
        <v>#N/A</v>
      </c>
      <c r="DB143" s="38" t="e">
        <f t="shared" si="235"/>
        <v>#N/A</v>
      </c>
      <c r="DC143" s="38" t="e">
        <f t="shared" si="235"/>
        <v>#N/A</v>
      </c>
      <c r="DD143" s="38" t="e">
        <f t="shared" si="235"/>
        <v>#N/A</v>
      </c>
      <c r="DE143" s="38" t="e">
        <f t="shared" si="235"/>
        <v>#N/A</v>
      </c>
      <c r="DF143" s="38" t="e">
        <f t="shared" si="235"/>
        <v>#N/A</v>
      </c>
      <c r="DG143" s="38" t="e">
        <f t="shared" si="235"/>
        <v>#N/A</v>
      </c>
      <c r="DH143" s="38" t="e">
        <f t="shared" si="235"/>
        <v>#N/A</v>
      </c>
      <c r="DI143" s="38" t="e">
        <f t="shared" si="235"/>
        <v>#N/A</v>
      </c>
      <c r="DJ143" s="38" t="e">
        <f t="shared" si="235"/>
        <v>#N/A</v>
      </c>
      <c r="DK143" s="38" t="e">
        <f t="shared" si="235"/>
        <v>#N/A</v>
      </c>
      <c r="DL143" s="38" t="e">
        <f t="shared" si="235"/>
        <v>#N/A</v>
      </c>
    </row>
    <row r="144" spans="1:116" x14ac:dyDescent="0.35">
      <c r="B144" t="s">
        <v>332</v>
      </c>
      <c r="D144" t="s">
        <v>805</v>
      </c>
      <c r="E144" s="8" t="str">
        <f t="shared" si="131"/>
        <v>144 TAM-EV</v>
      </c>
      <c r="G144" s="191" t="str">
        <f>IFERROR(SUBSTITUTE(TRIM(LEFT(G137,SEARCH("-",G137)-1)),":",""),SUBSTITUTE(G137,":",""))</f>
        <v>TAM</v>
      </c>
      <c r="H144" s="31"/>
      <c r="I144" s="73"/>
      <c r="J144" s="73"/>
      <c r="K144" s="58"/>
      <c r="L144" s="58"/>
      <c r="M144" s="58"/>
      <c r="N144" s="58"/>
      <c r="O144" s="58"/>
      <c r="P144" s="58"/>
      <c r="R144" s="33"/>
      <c r="S144" s="33"/>
      <c r="T144" s="33"/>
      <c r="U144" s="33"/>
      <c r="V144" s="33"/>
      <c r="W144" s="33"/>
      <c r="X144" s="33"/>
      <c r="Y144" s="33"/>
      <c r="Z144" s="33"/>
      <c r="AA144" s="33"/>
      <c r="AB144" s="33"/>
      <c r="AC144" s="33"/>
      <c r="AD144" s="33"/>
      <c r="AE144" s="33"/>
      <c r="AF144" s="33"/>
      <c r="AG144" s="33"/>
      <c r="AH144" s="33"/>
      <c r="AI144" s="33"/>
      <c r="AJ144" s="33"/>
      <c r="AK144" s="33"/>
      <c r="AL144" s="33"/>
      <c r="AM144" s="33"/>
      <c r="AN144" s="33"/>
      <c r="AO144" s="33"/>
      <c r="AP144" s="33"/>
      <c r="AQ144" s="33"/>
      <c r="AR144" s="33"/>
      <c r="AS144" s="33"/>
      <c r="AT144" s="33"/>
      <c r="AU144" s="33"/>
      <c r="AV144" s="33"/>
      <c r="AW144" s="33"/>
      <c r="AX144" s="33"/>
      <c r="AY144" s="33"/>
      <c r="AZ144" s="33"/>
      <c r="BA144" s="33"/>
      <c r="BB144" s="33"/>
      <c r="BC144" s="33"/>
      <c r="BD144" s="33"/>
      <c r="BE144" s="33"/>
      <c r="BF144" s="33"/>
      <c r="BG144" s="33"/>
      <c r="BH144" s="33"/>
      <c r="BI144" s="33"/>
      <c r="BJ144" s="33"/>
      <c r="BK144" s="33"/>
      <c r="BL144" s="33"/>
      <c r="BM144" s="33"/>
      <c r="BN144" s="33"/>
      <c r="BO144" s="33"/>
      <c r="BP144" s="33"/>
      <c r="BQ144" s="33"/>
      <c r="BR144" s="33"/>
      <c r="BS144" s="33"/>
      <c r="BT144" s="33"/>
      <c r="BU144" s="33"/>
      <c r="BV144" s="33"/>
      <c r="BW144" s="33"/>
      <c r="BX144" s="33"/>
      <c r="BY144" s="33"/>
      <c r="BZ144" s="33"/>
      <c r="CA144" s="33"/>
      <c r="CB144" s="33"/>
      <c r="CC144" s="33"/>
      <c r="CD144" s="33"/>
      <c r="CE144" s="33"/>
      <c r="CF144" s="33"/>
      <c r="CG144" s="33"/>
      <c r="CH144" s="33"/>
      <c r="CI144" s="33"/>
      <c r="CJ144" s="33"/>
      <c r="CK144" s="33"/>
      <c r="CL144" s="33"/>
      <c r="CM144" s="33"/>
      <c r="CN144" s="33"/>
      <c r="CO144" s="33"/>
      <c r="CP144" s="33"/>
      <c r="CQ144" s="33"/>
      <c r="CR144" s="33"/>
      <c r="CS144" s="33"/>
      <c r="CT144" s="33"/>
      <c r="CU144" s="33"/>
      <c r="CV144" s="33"/>
      <c r="CW144" s="33"/>
      <c r="CX144" s="33"/>
      <c r="CY144" s="33"/>
      <c r="CZ144" s="33"/>
      <c r="DA144" s="33"/>
      <c r="DB144" s="33"/>
      <c r="DC144" s="33"/>
      <c r="DD144" s="33"/>
      <c r="DE144" s="33"/>
      <c r="DF144" s="33"/>
      <c r="DG144" s="33"/>
      <c r="DH144" s="33"/>
      <c r="DI144" s="33"/>
      <c r="DJ144" s="33"/>
      <c r="DK144" s="33"/>
      <c r="DL144" s="33"/>
    </row>
    <row r="145" spans="1:116" x14ac:dyDescent="0.35">
      <c r="B145" t="s">
        <v>332</v>
      </c>
      <c r="D145" t="s">
        <v>805</v>
      </c>
      <c r="E145" s="8" t="str">
        <f t="shared" si="131"/>
        <v>145 TAM-EV</v>
      </c>
      <c r="G145" s="241" t="str">
        <f>IFERROR(SUBSTITUTE(TRIM(MID(G137, SEARCH("-", G137) + 1, LEN(G137))),":",""),"no unit")</f>
        <v>no unit</v>
      </c>
      <c r="H145" s="31"/>
      <c r="I145" s="73"/>
      <c r="J145" s="73"/>
      <c r="K145" s="58"/>
      <c r="L145" s="58"/>
      <c r="M145" s="58"/>
      <c r="N145" s="58"/>
      <c r="O145" s="58"/>
      <c r="P145" s="58"/>
      <c r="R145" s="33"/>
      <c r="S145" s="33"/>
      <c r="T145" s="33"/>
      <c r="U145" s="33"/>
      <c r="V145" s="33"/>
      <c r="W145" s="33"/>
      <c r="X145" s="33"/>
      <c r="Y145" s="33"/>
      <c r="Z145" s="33"/>
      <c r="AA145" s="33"/>
      <c r="AB145" s="33"/>
      <c r="AC145" s="33"/>
      <c r="AD145" s="33"/>
      <c r="AE145" s="33"/>
      <c r="AF145" s="33"/>
      <c r="AG145" s="33"/>
      <c r="AH145" s="33"/>
      <c r="AI145" s="33"/>
      <c r="AJ145" s="33"/>
      <c r="AK145" s="33"/>
      <c r="AL145" s="33"/>
      <c r="AM145" s="33"/>
      <c r="AN145" s="33"/>
      <c r="AO145" s="33"/>
      <c r="AP145" s="33"/>
      <c r="AQ145" s="33"/>
      <c r="AR145" s="33"/>
      <c r="AS145" s="33"/>
      <c r="AT145" s="33"/>
      <c r="AU145" s="33"/>
      <c r="AV145" s="33"/>
      <c r="AW145" s="33"/>
      <c r="AX145" s="33"/>
      <c r="AY145" s="33"/>
      <c r="AZ145" s="33"/>
      <c r="BA145" s="33"/>
      <c r="BB145" s="33"/>
      <c r="BC145" s="33"/>
      <c r="BD145" s="33"/>
      <c r="BE145" s="33"/>
      <c r="BF145" s="33"/>
      <c r="BG145" s="33"/>
      <c r="BH145" s="33"/>
      <c r="BI145" s="33"/>
      <c r="BJ145" s="33"/>
      <c r="BK145" s="33"/>
      <c r="BL145" s="33"/>
      <c r="BM145" s="33"/>
      <c r="BN145" s="33"/>
      <c r="BO145" s="33"/>
      <c r="BP145" s="33"/>
      <c r="BQ145" s="33"/>
      <c r="BR145" s="33"/>
      <c r="BS145" s="33"/>
      <c r="BT145" s="33"/>
      <c r="BU145" s="33"/>
      <c r="BV145" s="33"/>
      <c r="BW145" s="33"/>
      <c r="BX145" s="33"/>
      <c r="BY145" s="33"/>
      <c r="BZ145" s="33"/>
      <c r="CA145" s="33"/>
      <c r="CB145" s="33"/>
      <c r="CC145" s="33"/>
      <c r="CD145" s="33"/>
      <c r="CE145" s="33"/>
      <c r="CF145" s="33"/>
      <c r="CG145" s="33"/>
      <c r="CH145" s="33"/>
      <c r="CI145" s="33"/>
      <c r="CJ145" s="33"/>
      <c r="CK145" s="33"/>
      <c r="CL145" s="33"/>
      <c r="CM145" s="33"/>
      <c r="CN145" s="33"/>
      <c r="CO145" s="33"/>
      <c r="CP145" s="33"/>
      <c r="CQ145" s="33"/>
      <c r="CR145" s="33"/>
      <c r="CS145" s="33"/>
      <c r="CT145" s="33"/>
      <c r="CU145" s="33"/>
      <c r="CV145" s="33"/>
      <c r="CW145" s="33"/>
      <c r="CX145" s="33"/>
      <c r="CY145" s="33"/>
      <c r="CZ145" s="33"/>
      <c r="DA145" s="33"/>
      <c r="DB145" s="33"/>
      <c r="DC145" s="33"/>
      <c r="DD145" s="33"/>
      <c r="DE145" s="33"/>
      <c r="DF145" s="33"/>
      <c r="DG145" s="33"/>
      <c r="DH145" s="33"/>
      <c r="DI145" s="33"/>
      <c r="DJ145" s="33"/>
      <c r="DK145" s="33"/>
      <c r="DL145" s="33"/>
    </row>
    <row r="146" spans="1:116" x14ac:dyDescent="0.35">
      <c r="B146" t="s">
        <v>332</v>
      </c>
      <c r="D146" t="s">
        <v>805</v>
      </c>
      <c r="E146" s="8" t="str">
        <f t="shared" si="131"/>
        <v>146 TAM-EV</v>
      </c>
      <c r="G146" s="136" t="s">
        <v>334</v>
      </c>
      <c r="H146" s="31"/>
      <c r="I146" s="73"/>
      <c r="J146" s="73"/>
      <c r="K146" s="58"/>
      <c r="L146" s="58"/>
      <c r="M146" s="58"/>
      <c r="N146" s="58"/>
      <c r="O146" s="58"/>
      <c r="P146" s="58"/>
      <c r="R146" s="33"/>
      <c r="CM146" s="8"/>
      <c r="CN146" s="8"/>
      <c r="CO146" s="8"/>
      <c r="CP146" s="8"/>
      <c r="CQ146" s="8"/>
      <c r="CR146" s="8"/>
      <c r="CS146" s="8"/>
      <c r="CT146" s="8"/>
      <c r="CU146" s="8"/>
      <c r="CV146" s="8"/>
      <c r="CW146" s="8"/>
      <c r="CX146" s="8"/>
      <c r="CY146" s="8"/>
      <c r="CZ146" s="8"/>
      <c r="DA146" s="8"/>
      <c r="DB146" s="8"/>
      <c r="DC146" s="8"/>
      <c r="DD146" s="8"/>
      <c r="DE146" s="8"/>
      <c r="DF146" s="8"/>
      <c r="DG146" s="8"/>
      <c r="DH146" s="8"/>
      <c r="DI146" s="8"/>
      <c r="DJ146" s="8"/>
      <c r="DK146" s="8"/>
      <c r="DL146" s="8"/>
    </row>
    <row r="147" spans="1:116" x14ac:dyDescent="0.35">
      <c r="B147" t="s">
        <v>332</v>
      </c>
      <c r="D147" t="s">
        <v>805</v>
      </c>
      <c r="E147" s="8" t="str">
        <f t="shared" si="131"/>
        <v>147 TAM-EV</v>
      </c>
      <c r="G147" s="136" t="s">
        <v>333</v>
      </c>
      <c r="H147" s="31"/>
      <c r="I147" s="73"/>
      <c r="J147" s="73"/>
      <c r="K147" s="58"/>
      <c r="L147" s="58"/>
      <c r="M147" s="58"/>
      <c r="N147" s="58"/>
      <c r="O147" s="58"/>
      <c r="P147" s="58"/>
      <c r="R147" s="33"/>
      <c r="S147" s="203" t="str">
        <f>ADDRESS(ROW(S143),COLUMN(S143),2)</f>
        <v>S$143</v>
      </c>
      <c r="T147" s="203" t="str">
        <f>ADDRESS(ROW(T143),COLUMN(T143),2)</f>
        <v>T$143</v>
      </c>
      <c r="U147" s="203" t="str">
        <f t="shared" ref="U147:CF147" si="236">ADDRESS(ROW(U143),COLUMN(U143),2)</f>
        <v>U$143</v>
      </c>
      <c r="V147" s="203" t="str">
        <f t="shared" si="236"/>
        <v>V$143</v>
      </c>
      <c r="W147" s="203" t="str">
        <f t="shared" si="236"/>
        <v>W$143</v>
      </c>
      <c r="X147" s="203" t="str">
        <f t="shared" si="236"/>
        <v>X$143</v>
      </c>
      <c r="Y147" s="203" t="str">
        <f t="shared" si="236"/>
        <v>Y$143</v>
      </c>
      <c r="Z147" s="203" t="str">
        <f t="shared" si="236"/>
        <v>Z$143</v>
      </c>
      <c r="AA147" s="203" t="str">
        <f t="shared" si="236"/>
        <v>AA$143</v>
      </c>
      <c r="AB147" s="203" t="str">
        <f t="shared" si="236"/>
        <v>AB$143</v>
      </c>
      <c r="AC147" s="203" t="str">
        <f t="shared" si="236"/>
        <v>AC$143</v>
      </c>
      <c r="AD147" s="203" t="str">
        <f t="shared" si="236"/>
        <v>AD$143</v>
      </c>
      <c r="AE147" s="203" t="str">
        <f t="shared" si="236"/>
        <v>AE$143</v>
      </c>
      <c r="AF147" s="203" t="str">
        <f t="shared" si="236"/>
        <v>AF$143</v>
      </c>
      <c r="AG147" s="203" t="str">
        <f t="shared" si="236"/>
        <v>AG$143</v>
      </c>
      <c r="AH147" s="203" t="str">
        <f t="shared" si="236"/>
        <v>AH$143</v>
      </c>
      <c r="AI147" s="203" t="str">
        <f t="shared" si="236"/>
        <v>AI$143</v>
      </c>
      <c r="AJ147" s="203" t="str">
        <f t="shared" si="236"/>
        <v>AJ$143</v>
      </c>
      <c r="AK147" s="203" t="str">
        <f t="shared" si="236"/>
        <v>AK$143</v>
      </c>
      <c r="AL147" s="203" t="str">
        <f t="shared" si="236"/>
        <v>AL$143</v>
      </c>
      <c r="AM147" s="203" t="str">
        <f t="shared" si="236"/>
        <v>AM$143</v>
      </c>
      <c r="AN147" s="203" t="str">
        <f t="shared" si="236"/>
        <v>AN$143</v>
      </c>
      <c r="AO147" s="203" t="str">
        <f t="shared" si="236"/>
        <v>AO$143</v>
      </c>
      <c r="AP147" s="203" t="str">
        <f t="shared" si="236"/>
        <v>AP$143</v>
      </c>
      <c r="AQ147" s="203" t="str">
        <f t="shared" si="236"/>
        <v>AQ$143</v>
      </c>
      <c r="AR147" s="203" t="str">
        <f t="shared" si="236"/>
        <v>AR$143</v>
      </c>
      <c r="AS147" s="203" t="str">
        <f t="shared" si="236"/>
        <v>AS$143</v>
      </c>
      <c r="AT147" s="203" t="str">
        <f t="shared" si="236"/>
        <v>AT$143</v>
      </c>
      <c r="AU147" s="203" t="str">
        <f t="shared" si="236"/>
        <v>AU$143</v>
      </c>
      <c r="AV147" s="203" t="str">
        <f t="shared" si="236"/>
        <v>AV$143</v>
      </c>
      <c r="AW147" s="203" t="str">
        <f t="shared" si="236"/>
        <v>AW$143</v>
      </c>
      <c r="AX147" s="203" t="str">
        <f t="shared" si="236"/>
        <v>AX$143</v>
      </c>
      <c r="AY147" s="203" t="str">
        <f t="shared" si="236"/>
        <v>AY$143</v>
      </c>
      <c r="AZ147" s="203" t="str">
        <f t="shared" si="236"/>
        <v>AZ$143</v>
      </c>
      <c r="BA147" s="203" t="str">
        <f t="shared" si="236"/>
        <v>BA$143</v>
      </c>
      <c r="BB147" s="203" t="str">
        <f t="shared" si="236"/>
        <v>BB$143</v>
      </c>
      <c r="BC147" s="203" t="str">
        <f t="shared" si="236"/>
        <v>BC$143</v>
      </c>
      <c r="BD147" s="203" t="str">
        <f t="shared" si="236"/>
        <v>BD$143</v>
      </c>
      <c r="BE147" s="203" t="str">
        <f t="shared" si="236"/>
        <v>BE$143</v>
      </c>
      <c r="BF147" s="203" t="str">
        <f t="shared" si="236"/>
        <v>BF$143</v>
      </c>
      <c r="BG147" s="203" t="str">
        <f t="shared" si="236"/>
        <v>BG$143</v>
      </c>
      <c r="BH147" s="203" t="str">
        <f t="shared" si="236"/>
        <v>BH$143</v>
      </c>
      <c r="BI147" s="203" t="str">
        <f t="shared" si="236"/>
        <v>BI$143</v>
      </c>
      <c r="BJ147" s="203" t="str">
        <f t="shared" si="236"/>
        <v>BJ$143</v>
      </c>
      <c r="BK147" s="203" t="str">
        <f t="shared" si="236"/>
        <v>BK$143</v>
      </c>
      <c r="BL147" s="203" t="str">
        <f t="shared" si="236"/>
        <v>BL$143</v>
      </c>
      <c r="BM147" s="203" t="str">
        <f t="shared" si="236"/>
        <v>BM$143</v>
      </c>
      <c r="BN147" s="203" t="str">
        <f t="shared" si="236"/>
        <v>BN$143</v>
      </c>
      <c r="BO147" s="203" t="str">
        <f t="shared" si="236"/>
        <v>BO$143</v>
      </c>
      <c r="BP147" s="203" t="str">
        <f t="shared" si="236"/>
        <v>BP$143</v>
      </c>
      <c r="BQ147" s="203" t="str">
        <f t="shared" si="236"/>
        <v>BQ$143</v>
      </c>
      <c r="BR147" s="203" t="str">
        <f t="shared" si="236"/>
        <v>BR$143</v>
      </c>
      <c r="BS147" s="203" t="str">
        <f t="shared" si="236"/>
        <v>BS$143</v>
      </c>
      <c r="BT147" s="203" t="str">
        <f t="shared" si="236"/>
        <v>BT$143</v>
      </c>
      <c r="BU147" s="203" t="str">
        <f t="shared" si="236"/>
        <v>BU$143</v>
      </c>
      <c r="BV147" s="203" t="str">
        <f t="shared" si="236"/>
        <v>BV$143</v>
      </c>
      <c r="BW147" s="203" t="str">
        <f t="shared" si="236"/>
        <v>BW$143</v>
      </c>
      <c r="BX147" s="203" t="str">
        <f t="shared" si="236"/>
        <v>BX$143</v>
      </c>
      <c r="BY147" s="203" t="str">
        <f t="shared" si="236"/>
        <v>BY$143</v>
      </c>
      <c r="BZ147" s="203" t="str">
        <f t="shared" si="236"/>
        <v>BZ$143</v>
      </c>
      <c r="CA147" s="203" t="str">
        <f t="shared" si="236"/>
        <v>CA$143</v>
      </c>
      <c r="CB147" s="203" t="str">
        <f t="shared" si="236"/>
        <v>CB$143</v>
      </c>
      <c r="CC147" s="203" t="str">
        <f t="shared" si="236"/>
        <v>CC$143</v>
      </c>
      <c r="CD147" s="203" t="str">
        <f t="shared" si="236"/>
        <v>CD$143</v>
      </c>
      <c r="CE147" s="203" t="str">
        <f t="shared" si="236"/>
        <v>CE$143</v>
      </c>
      <c r="CF147" s="203" t="str">
        <f t="shared" si="236"/>
        <v>CF$143</v>
      </c>
      <c r="CG147" s="203" t="str">
        <f t="shared" ref="CG147:DL147" si="237">ADDRESS(ROW(CG143),COLUMN(CG143),2)</f>
        <v>CG$143</v>
      </c>
      <c r="CH147" s="203" t="str">
        <f t="shared" si="237"/>
        <v>CH$143</v>
      </c>
      <c r="CI147" s="203" t="str">
        <f t="shared" si="237"/>
        <v>CI$143</v>
      </c>
      <c r="CJ147" s="203" t="str">
        <f t="shared" si="237"/>
        <v>CJ$143</v>
      </c>
      <c r="CK147" s="203" t="str">
        <f t="shared" si="237"/>
        <v>CK$143</v>
      </c>
      <c r="CL147" s="203" t="str">
        <f t="shared" si="237"/>
        <v>CL$143</v>
      </c>
      <c r="CM147" s="203" t="str">
        <f t="shared" si="237"/>
        <v>CM$143</v>
      </c>
      <c r="CN147" s="203" t="str">
        <f t="shared" si="237"/>
        <v>CN$143</v>
      </c>
      <c r="CO147" s="203" t="str">
        <f t="shared" si="237"/>
        <v>CO$143</v>
      </c>
      <c r="CP147" s="203" t="str">
        <f t="shared" si="237"/>
        <v>CP$143</v>
      </c>
      <c r="CQ147" s="203" t="str">
        <f t="shared" si="237"/>
        <v>CQ$143</v>
      </c>
      <c r="CR147" s="203" t="str">
        <f t="shared" si="237"/>
        <v>CR$143</v>
      </c>
      <c r="CS147" s="203" t="str">
        <f t="shared" si="237"/>
        <v>CS$143</v>
      </c>
      <c r="CT147" s="203" t="str">
        <f t="shared" si="237"/>
        <v>CT$143</v>
      </c>
      <c r="CU147" s="203" t="str">
        <f t="shared" si="237"/>
        <v>CU$143</v>
      </c>
      <c r="CV147" s="203" t="str">
        <f t="shared" si="237"/>
        <v>CV$143</v>
      </c>
      <c r="CW147" s="203" t="str">
        <f t="shared" si="237"/>
        <v>CW$143</v>
      </c>
      <c r="CX147" s="203" t="str">
        <f t="shared" si="237"/>
        <v>CX$143</v>
      </c>
      <c r="CY147" s="203" t="str">
        <f t="shared" si="237"/>
        <v>CY$143</v>
      </c>
      <c r="CZ147" s="203" t="str">
        <f t="shared" si="237"/>
        <v>CZ$143</v>
      </c>
      <c r="DA147" s="203" t="str">
        <f t="shared" si="237"/>
        <v>DA$143</v>
      </c>
      <c r="DB147" s="203" t="str">
        <f t="shared" si="237"/>
        <v>DB$143</v>
      </c>
      <c r="DC147" s="203" t="str">
        <f t="shared" si="237"/>
        <v>DC$143</v>
      </c>
      <c r="DD147" s="203" t="str">
        <f t="shared" si="237"/>
        <v>DD$143</v>
      </c>
      <c r="DE147" s="203" t="str">
        <f t="shared" si="237"/>
        <v>DE$143</v>
      </c>
      <c r="DF147" s="203" t="str">
        <f t="shared" si="237"/>
        <v>DF$143</v>
      </c>
      <c r="DG147" s="203" t="str">
        <f t="shared" si="237"/>
        <v>DG$143</v>
      </c>
      <c r="DH147" s="203" t="str">
        <f t="shared" si="237"/>
        <v>DH$143</v>
      </c>
      <c r="DI147" s="203" t="str">
        <f t="shared" si="237"/>
        <v>DI$143</v>
      </c>
      <c r="DJ147" s="203" t="str">
        <f t="shared" si="237"/>
        <v>DJ$143</v>
      </c>
      <c r="DK147" s="203" t="str">
        <f t="shared" si="237"/>
        <v>DK$143</v>
      </c>
      <c r="DL147" s="203" t="str">
        <f t="shared" si="237"/>
        <v>DL$143</v>
      </c>
    </row>
    <row r="148" spans="1:116" x14ac:dyDescent="0.35">
      <c r="B148" t="s">
        <v>332</v>
      </c>
      <c r="D148" t="s">
        <v>805</v>
      </c>
      <c r="E148" s="8" t="str">
        <f t="shared" si="131"/>
        <v>148 TAM-EV</v>
      </c>
      <c r="G148" s="8" t="s">
        <v>488</v>
      </c>
      <c r="H148" s="12"/>
      <c r="I148" s="60"/>
      <c r="J148" s="60"/>
      <c r="K148" s="15"/>
      <c r="L148" s="15"/>
      <c r="M148" s="15"/>
      <c r="N148" s="15"/>
      <c r="O148" s="15"/>
      <c r="P148" s="15"/>
      <c r="R148" s="15"/>
      <c r="S148" s="76"/>
      <c r="T148" s="76"/>
      <c r="U148" s="76"/>
      <c r="V148" s="76"/>
      <c r="W148" s="76"/>
      <c r="X148" s="76"/>
      <c r="Y148" s="76"/>
      <c r="Z148" s="76"/>
      <c r="AA148" s="76"/>
      <c r="AB148" s="76"/>
      <c r="AC148" s="76"/>
      <c r="AD148" s="76"/>
      <c r="AE148" s="76"/>
      <c r="AF148" s="76"/>
      <c r="AG148" s="76"/>
      <c r="AH148" s="76"/>
      <c r="AI148" s="76"/>
      <c r="AJ148" s="76"/>
      <c r="AK148" s="76"/>
      <c r="AL148" s="76"/>
      <c r="AM148" s="76"/>
      <c r="AN148" s="76"/>
      <c r="AO148" s="76"/>
      <c r="AP148" s="76"/>
      <c r="AQ148" s="76"/>
      <c r="AR148" s="76"/>
      <c r="AS148" s="76"/>
      <c r="AT148" s="76"/>
      <c r="AU148" s="76"/>
      <c r="AV148" s="76"/>
      <c r="AW148" s="76"/>
      <c r="AX148" s="76"/>
      <c r="AY148" s="76"/>
      <c r="AZ148" s="76"/>
      <c r="BA148" s="76"/>
      <c r="BB148" s="76"/>
      <c r="BC148" s="76"/>
      <c r="BD148" s="76"/>
      <c r="BE148" s="76"/>
      <c r="BF148" s="76"/>
      <c r="BG148" s="76"/>
      <c r="BH148" s="76"/>
      <c r="BI148" s="76"/>
      <c r="BJ148" s="76"/>
      <c r="BK148" s="76"/>
      <c r="BL148" s="76"/>
      <c r="BM148" s="76"/>
      <c r="BN148" s="76"/>
      <c r="BO148" s="76"/>
      <c r="BP148" s="76"/>
      <c r="BQ148" s="76"/>
      <c r="BR148" s="76"/>
      <c r="BS148" s="76"/>
      <c r="BT148" s="76"/>
      <c r="BU148" s="76"/>
      <c r="BV148" s="76"/>
      <c r="BW148" s="76"/>
      <c r="BX148" s="76"/>
      <c r="BY148" s="76"/>
      <c r="BZ148" s="76"/>
      <c r="CA148" s="76"/>
      <c r="CB148" s="76"/>
      <c r="CC148" s="76"/>
      <c r="CD148" s="76"/>
      <c r="CE148" s="76"/>
      <c r="CF148" s="76"/>
      <c r="CG148" s="76"/>
      <c r="CH148" s="76"/>
      <c r="CI148" s="76"/>
      <c r="CJ148" s="76"/>
      <c r="CK148" s="76"/>
      <c r="CL148" s="76"/>
      <c r="CN148" s="60"/>
      <c r="CO148" s="76"/>
      <c r="CP148" s="76"/>
      <c r="CQ148" s="76"/>
      <c r="CR148" s="76"/>
      <c r="CS148" s="76"/>
      <c r="CT148" s="76"/>
      <c r="CU148" s="76"/>
      <c r="CV148" s="76"/>
      <c r="CW148" s="76"/>
      <c r="CX148" s="76"/>
      <c r="CY148" s="76"/>
      <c r="CZ148" s="76"/>
      <c r="DA148" s="76"/>
      <c r="DB148" s="76"/>
      <c r="DC148" s="76"/>
      <c r="DD148" s="76"/>
      <c r="DE148" s="76"/>
      <c r="DF148" s="76"/>
      <c r="DG148" s="76"/>
      <c r="DH148" s="76"/>
      <c r="DI148" s="76"/>
      <c r="DJ148" s="76"/>
      <c r="DK148" s="76"/>
      <c r="DL148" s="76"/>
    </row>
    <row r="149" spans="1:116" x14ac:dyDescent="0.35">
      <c r="B149" t="s">
        <v>332</v>
      </c>
      <c r="D149" t="s">
        <v>805</v>
      </c>
      <c r="E149" s="8" t="str">
        <f t="shared" si="131"/>
        <v>149 TAM-EV</v>
      </c>
      <c r="G149" s="8" t="s">
        <v>494</v>
      </c>
      <c r="H149" s="12"/>
      <c r="I149" s="60"/>
      <c r="J149" s="60"/>
      <c r="K149" s="15"/>
      <c r="L149" s="15"/>
      <c r="M149" s="15"/>
      <c r="N149" s="15"/>
      <c r="O149" s="15"/>
      <c r="P149" s="15"/>
      <c r="R149" s="15"/>
      <c r="S149" s="76"/>
      <c r="T149" s="76"/>
      <c r="U149" s="76"/>
      <c r="V149" s="76"/>
      <c r="W149" s="76"/>
      <c r="X149" s="76"/>
      <c r="Y149" s="76"/>
      <c r="Z149" s="76"/>
      <c r="AA149" s="76"/>
      <c r="AB149" s="76"/>
      <c r="AC149" s="76"/>
      <c r="AD149" s="76"/>
      <c r="AE149" s="76"/>
      <c r="AF149" s="76"/>
      <c r="AG149" s="76"/>
      <c r="AH149" s="76"/>
      <c r="AI149" s="76"/>
      <c r="AJ149" s="76"/>
      <c r="AK149" s="76"/>
      <c r="AL149" s="76"/>
      <c r="AM149" s="76"/>
      <c r="AN149" s="76"/>
      <c r="AO149" s="76"/>
      <c r="AP149" s="76"/>
      <c r="AQ149" s="76"/>
      <c r="AR149" s="76"/>
      <c r="AS149" s="76"/>
      <c r="AT149" s="76"/>
      <c r="AU149" s="76"/>
      <c r="AV149" s="76"/>
      <c r="AW149" s="76"/>
      <c r="AX149" s="76"/>
      <c r="AY149" s="76"/>
      <c r="AZ149" s="76"/>
      <c r="BA149" s="76"/>
      <c r="BB149" s="76"/>
      <c r="BC149" s="76"/>
      <c r="BD149" s="76"/>
      <c r="BE149" s="76"/>
      <c r="BF149" s="76"/>
      <c r="BG149" s="76"/>
      <c r="BH149" s="76"/>
      <c r="BI149" s="76"/>
      <c r="BJ149" s="76"/>
      <c r="BK149" s="76"/>
      <c r="BL149" s="76"/>
      <c r="BM149" s="76"/>
      <c r="BN149" s="76"/>
      <c r="BO149" s="76"/>
      <c r="BP149" s="76"/>
      <c r="BQ149" s="76"/>
      <c r="BR149" s="76"/>
      <c r="BS149" s="76"/>
      <c r="BT149" s="76"/>
      <c r="BU149" s="76"/>
      <c r="BV149" s="76"/>
      <c r="BW149" s="76"/>
      <c r="BX149" s="76"/>
      <c r="BY149" s="76"/>
      <c r="BZ149" s="76"/>
      <c r="CA149" s="76"/>
      <c r="CB149" s="76"/>
      <c r="CC149" s="76"/>
      <c r="CD149" s="76"/>
      <c r="CE149" s="76"/>
      <c r="CF149" s="76"/>
      <c r="CG149" s="76"/>
      <c r="CH149" s="76"/>
      <c r="CI149" s="76"/>
      <c r="CJ149" s="76"/>
      <c r="CK149" s="76"/>
      <c r="CL149" s="76"/>
      <c r="CN149" s="60"/>
      <c r="CO149" s="76"/>
      <c r="CP149" s="76"/>
      <c r="CQ149" s="76"/>
      <c r="CR149" s="76"/>
      <c r="CS149" s="76"/>
      <c r="CT149" s="76"/>
      <c r="CU149" s="76"/>
      <c r="CV149" s="76"/>
      <c r="CW149" s="76"/>
      <c r="CX149" s="76"/>
      <c r="CY149" s="76"/>
      <c r="CZ149" s="76"/>
      <c r="DA149" s="76"/>
      <c r="DB149" s="76"/>
      <c r="DC149" s="76"/>
      <c r="DD149" s="76"/>
      <c r="DE149" s="76"/>
      <c r="DF149" s="76"/>
      <c r="DG149" s="76"/>
      <c r="DH149" s="76"/>
      <c r="DI149" s="76"/>
      <c r="DJ149" s="76"/>
      <c r="DK149" s="76"/>
      <c r="DL149" s="76"/>
    </row>
    <row r="150" spans="1:116" x14ac:dyDescent="0.35">
      <c r="B150" t="s">
        <v>332</v>
      </c>
      <c r="D150" t="s">
        <v>805</v>
      </c>
      <c r="E150" s="8" t="str">
        <f t="shared" si="131"/>
        <v>150 TAM-EV</v>
      </c>
      <c r="G150" s="8" t="s">
        <v>463</v>
      </c>
      <c r="H150" s="12"/>
      <c r="I150" s="60"/>
      <c r="J150" s="60"/>
      <c r="K150" s="15"/>
      <c r="L150" s="15"/>
      <c r="M150" s="15"/>
      <c r="N150" s="15"/>
      <c r="O150" s="15"/>
      <c r="P150" s="15"/>
      <c r="R150" s="15"/>
      <c r="S150" s="76"/>
      <c r="T150" s="76"/>
      <c r="U150" s="76"/>
      <c r="V150" s="76"/>
      <c r="W150" s="76"/>
      <c r="X150" s="76"/>
      <c r="Y150" s="76"/>
      <c r="Z150" s="76"/>
      <c r="AA150" s="76"/>
      <c r="AB150" s="76"/>
      <c r="AC150" s="76"/>
      <c r="AD150" s="76"/>
      <c r="AE150" s="76"/>
      <c r="AF150" s="76"/>
      <c r="AG150" s="76"/>
      <c r="AH150" s="76"/>
      <c r="AI150" s="76"/>
      <c r="AJ150" s="76"/>
      <c r="AK150" s="76"/>
      <c r="AL150" s="76"/>
      <c r="AM150" s="76"/>
      <c r="AN150" s="76"/>
      <c r="AO150" s="76"/>
      <c r="AP150" s="76"/>
      <c r="AQ150" s="76"/>
      <c r="AR150" s="76"/>
      <c r="AS150" s="76"/>
      <c r="AT150" s="76"/>
      <c r="AU150" s="76"/>
      <c r="AV150" s="76"/>
      <c r="AW150" s="76"/>
      <c r="AX150" s="76"/>
      <c r="AY150" s="76"/>
      <c r="AZ150" s="76"/>
      <c r="BA150" s="76"/>
      <c r="BB150" s="76"/>
      <c r="BC150" s="76"/>
      <c r="BD150" s="76"/>
      <c r="BE150" s="76"/>
      <c r="BF150" s="76"/>
      <c r="BG150" s="76"/>
      <c r="BH150" s="76"/>
      <c r="BI150" s="76"/>
      <c r="BJ150" s="76"/>
      <c r="BK150" s="76"/>
      <c r="BL150" s="76"/>
      <c r="BM150" s="76"/>
      <c r="BN150" s="76"/>
      <c r="BO150" s="76"/>
      <c r="BP150" s="76"/>
      <c r="BQ150" s="76"/>
      <c r="BR150" s="76"/>
      <c r="BS150" s="76"/>
      <c r="BT150" s="76"/>
      <c r="BU150" s="76"/>
      <c r="BV150" s="76"/>
      <c r="BW150" s="76"/>
      <c r="BX150" s="76"/>
      <c r="BY150" s="76"/>
      <c r="BZ150" s="76"/>
      <c r="CA150" s="76"/>
      <c r="CB150" s="76"/>
      <c r="CC150" s="76"/>
      <c r="CD150" s="76"/>
      <c r="CE150" s="76"/>
      <c r="CF150" s="76"/>
      <c r="CG150" s="76"/>
      <c r="CH150" s="76"/>
      <c r="CI150" s="76"/>
      <c r="CJ150" s="76"/>
      <c r="CK150" s="76"/>
      <c r="CL150" s="76"/>
      <c r="CN150" s="60"/>
      <c r="CO150" s="76"/>
      <c r="CP150" s="76"/>
      <c r="CQ150" s="76"/>
      <c r="CR150" s="76"/>
      <c r="CS150" s="76"/>
      <c r="CT150" s="76"/>
      <c r="CU150" s="76"/>
      <c r="CV150" s="76"/>
      <c r="CW150" s="76"/>
      <c r="CX150" s="76"/>
      <c r="CY150" s="76"/>
      <c r="CZ150" s="76"/>
      <c r="DA150" s="76"/>
      <c r="DB150" s="76"/>
      <c r="DC150" s="76"/>
      <c r="DD150" s="76"/>
      <c r="DE150" s="76"/>
      <c r="DF150" s="76"/>
      <c r="DG150" s="76"/>
      <c r="DH150" s="76"/>
      <c r="DI150" s="76"/>
      <c r="DJ150" s="76"/>
      <c r="DK150" s="76"/>
      <c r="DL150" s="76"/>
    </row>
    <row r="151" spans="1:116" x14ac:dyDescent="0.35">
      <c r="B151" t="s">
        <v>332</v>
      </c>
      <c r="D151" t="s">
        <v>805</v>
      </c>
      <c r="E151" s="8" t="str">
        <f t="shared" si="131"/>
        <v>151 TAM-EV</v>
      </c>
      <c r="G151" s="8" t="s">
        <v>464</v>
      </c>
      <c r="H151" s="12"/>
      <c r="I151" s="60"/>
      <c r="J151" s="60"/>
      <c r="K151" s="15"/>
      <c r="L151" s="15"/>
      <c r="M151" s="15"/>
      <c r="N151" s="15"/>
      <c r="O151" s="15"/>
      <c r="P151" s="15"/>
      <c r="R151" s="15"/>
      <c r="S151" s="76"/>
      <c r="T151" s="76"/>
      <c r="U151" s="76"/>
      <c r="V151" s="76"/>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76"/>
      <c r="AS151" s="76"/>
      <c r="AT151" s="76"/>
      <c r="AU151" s="76"/>
      <c r="AV151" s="76"/>
      <c r="AW151" s="76"/>
      <c r="AX151" s="76"/>
      <c r="AY151" s="76"/>
      <c r="AZ151" s="76"/>
      <c r="BA151" s="76"/>
      <c r="BB151" s="76"/>
      <c r="BC151" s="76"/>
      <c r="BD151" s="76"/>
      <c r="BE151" s="76"/>
      <c r="BF151" s="76"/>
      <c r="BG151" s="76"/>
      <c r="BH151" s="76"/>
      <c r="BI151" s="76"/>
      <c r="BJ151" s="76"/>
      <c r="BK151" s="76"/>
      <c r="BL151" s="76"/>
      <c r="BM151" s="76"/>
      <c r="BN151" s="76"/>
      <c r="BO151" s="76"/>
      <c r="BP151" s="76"/>
      <c r="BQ151" s="76"/>
      <c r="BR151" s="76"/>
      <c r="BS151" s="76"/>
      <c r="BT151" s="76"/>
      <c r="BU151" s="76"/>
      <c r="BV151" s="76"/>
      <c r="BW151" s="76"/>
      <c r="BX151" s="76"/>
      <c r="BY151" s="76"/>
      <c r="BZ151" s="76"/>
      <c r="CA151" s="76"/>
      <c r="CB151" s="76"/>
      <c r="CC151" s="76"/>
      <c r="CD151" s="76"/>
      <c r="CE151" s="76"/>
      <c r="CF151" s="76"/>
      <c r="CG151" s="76"/>
      <c r="CH151" s="76"/>
      <c r="CI151" s="76"/>
      <c r="CJ151" s="76"/>
      <c r="CK151" s="76"/>
      <c r="CL151" s="76"/>
      <c r="CN151" s="60"/>
      <c r="CO151" s="76"/>
      <c r="CP151" s="76"/>
      <c r="CQ151" s="76"/>
      <c r="CR151" s="76"/>
      <c r="CS151" s="76"/>
      <c r="CT151" s="76"/>
      <c r="CU151" s="76"/>
      <c r="CV151" s="76"/>
      <c r="CW151" s="76"/>
      <c r="CX151" s="76"/>
      <c r="CY151" s="76"/>
      <c r="CZ151" s="76"/>
      <c r="DA151" s="76"/>
      <c r="DB151" s="76"/>
      <c r="DC151" s="76"/>
      <c r="DD151" s="76"/>
      <c r="DE151" s="76"/>
      <c r="DF151" s="76"/>
      <c r="DG151" s="76"/>
      <c r="DH151" s="76"/>
      <c r="DI151" s="76"/>
      <c r="DJ151" s="76"/>
      <c r="DK151" s="76"/>
      <c r="DL151" s="76"/>
    </row>
    <row r="152" spans="1:116" x14ac:dyDescent="0.35">
      <c r="A152" s="174"/>
      <c r="E152" s="8"/>
      <c r="G152" s="185" t="s">
        <v>459</v>
      </c>
      <c r="H152" s="186"/>
      <c r="I152" s="187"/>
      <c r="J152" s="187"/>
      <c r="K152" s="188"/>
      <c r="L152" s="188"/>
      <c r="M152" s="188"/>
      <c r="N152" s="188"/>
      <c r="O152" s="188"/>
      <c r="P152" s="188"/>
      <c r="R152" s="189"/>
      <c r="S152" s="190"/>
      <c r="T152" s="190"/>
      <c r="U152" s="190"/>
      <c r="V152" s="190"/>
      <c r="W152" s="190"/>
      <c r="X152" s="190"/>
      <c r="Y152" s="190"/>
      <c r="Z152" s="190"/>
      <c r="AA152" s="190"/>
      <c r="AB152" s="190"/>
      <c r="AC152" s="190"/>
      <c r="AD152" s="190"/>
      <c r="AE152" s="190"/>
      <c r="AF152" s="190"/>
      <c r="AG152" s="190"/>
      <c r="AH152" s="190"/>
      <c r="AI152" s="190"/>
      <c r="AJ152" s="190"/>
      <c r="AK152" s="190"/>
      <c r="AL152" s="190"/>
      <c r="AM152" s="190"/>
      <c r="AN152" s="190"/>
      <c r="AO152" s="190"/>
      <c r="AP152" s="190"/>
      <c r="AQ152" s="190"/>
      <c r="AR152" s="190"/>
      <c r="AS152" s="190"/>
      <c r="AT152" s="190"/>
      <c r="AU152" s="190"/>
      <c r="AV152" s="190"/>
      <c r="AW152" s="190"/>
      <c r="AX152" s="190"/>
      <c r="AY152" s="190"/>
      <c r="AZ152" s="190"/>
      <c r="BA152" s="190"/>
      <c r="BB152" s="190"/>
      <c r="BC152" s="190"/>
      <c r="BD152" s="190"/>
      <c r="BE152" s="190"/>
      <c r="BF152" s="190"/>
      <c r="BG152" s="190"/>
      <c r="BH152" s="190"/>
      <c r="BI152" s="190"/>
      <c r="BJ152" s="190"/>
      <c r="BK152" s="190"/>
      <c r="BL152" s="190"/>
      <c r="BM152" s="190"/>
      <c r="BN152" s="190"/>
      <c r="BO152" s="190"/>
      <c r="BP152" s="190"/>
      <c r="BQ152" s="190"/>
      <c r="BR152" s="190"/>
      <c r="BS152" s="190"/>
      <c r="BT152" s="190"/>
      <c r="BU152" s="190"/>
      <c r="BV152" s="190"/>
      <c r="BW152" s="190"/>
      <c r="BX152" s="190"/>
      <c r="BY152" s="190"/>
      <c r="BZ152" s="190"/>
      <c r="CA152" s="190"/>
      <c r="CB152" s="190"/>
      <c r="CC152" s="190"/>
      <c r="CD152" s="190"/>
      <c r="CE152" s="190"/>
      <c r="CF152" s="190"/>
      <c r="CG152" s="190"/>
      <c r="CH152" s="190"/>
      <c r="CI152" s="190"/>
      <c r="CJ152" s="190"/>
      <c r="CK152" s="190"/>
      <c r="CL152" s="190"/>
      <c r="CN152" s="187"/>
      <c r="CO152" s="190"/>
      <c r="CP152" s="190"/>
      <c r="CQ152" s="190"/>
      <c r="CR152" s="190"/>
      <c r="CS152" s="190"/>
      <c r="CT152" s="190"/>
      <c r="CU152" s="190"/>
      <c r="CV152" s="190"/>
      <c r="CW152" s="190"/>
      <c r="CX152" s="190"/>
      <c r="CY152" s="190"/>
      <c r="CZ152" s="190"/>
      <c r="DA152" s="190"/>
      <c r="DB152" s="190"/>
      <c r="DC152" s="190"/>
      <c r="DD152" s="190"/>
      <c r="DE152" s="190"/>
      <c r="DF152" s="190"/>
      <c r="DG152" s="190"/>
      <c r="DH152" s="190"/>
      <c r="DI152" s="190"/>
      <c r="DJ152" s="190"/>
      <c r="DK152" s="190"/>
      <c r="DL152" s="190"/>
    </row>
    <row r="153" spans="1:116" x14ac:dyDescent="0.35">
      <c r="A153" s="174"/>
      <c r="C153" t="s">
        <v>198</v>
      </c>
      <c r="E153" s="8"/>
      <c r="G153" s="185" t="s">
        <v>474</v>
      </c>
      <c r="H153" s="186"/>
      <c r="I153" s="187"/>
      <c r="J153" s="187"/>
      <c r="K153" s="188"/>
      <c r="L153" s="188"/>
      <c r="M153" s="188"/>
      <c r="N153" s="188"/>
      <c r="O153" s="188"/>
      <c r="P153" s="188"/>
      <c r="R153" s="189"/>
      <c r="S153" s="190"/>
      <c r="T153" s="190"/>
      <c r="U153" s="190"/>
      <c r="V153" s="190"/>
      <c r="W153" s="190"/>
      <c r="X153" s="190"/>
      <c r="Y153" s="190"/>
      <c r="Z153" s="190"/>
      <c r="AA153" s="190"/>
      <c r="AB153" s="190"/>
      <c r="AC153" s="190"/>
      <c r="AD153" s="190"/>
      <c r="AE153" s="190"/>
      <c r="AF153" s="190"/>
      <c r="AG153" s="190"/>
      <c r="AH153" s="190"/>
      <c r="AI153" s="190"/>
      <c r="AJ153" s="190"/>
      <c r="AK153" s="190"/>
      <c r="AL153" s="190"/>
      <c r="AM153" s="190"/>
      <c r="AN153" s="190"/>
      <c r="AO153" s="190"/>
      <c r="AP153" s="190"/>
      <c r="AQ153" s="190"/>
      <c r="AR153" s="190"/>
      <c r="AS153" s="190"/>
      <c r="AT153" s="190"/>
      <c r="AU153" s="190"/>
      <c r="AV153" s="190"/>
      <c r="AW153" s="190"/>
      <c r="AX153" s="190"/>
      <c r="AY153" s="190"/>
      <c r="AZ153" s="190"/>
      <c r="BA153" s="190"/>
      <c r="BB153" s="190"/>
      <c r="BC153" s="190"/>
      <c r="BD153" s="190"/>
      <c r="BE153" s="190"/>
      <c r="BF153" s="190"/>
      <c r="BG153" s="190"/>
      <c r="BH153" s="190"/>
      <c r="BI153" s="190"/>
      <c r="BJ153" s="190"/>
      <c r="BK153" s="190"/>
      <c r="BL153" s="190"/>
      <c r="BM153" s="190"/>
      <c r="BN153" s="190"/>
      <c r="BO153" s="190"/>
      <c r="BP153" s="190"/>
      <c r="BQ153" s="190"/>
      <c r="BR153" s="190"/>
      <c r="BS153" s="190"/>
      <c r="BT153" s="190"/>
      <c r="BU153" s="190"/>
      <c r="BV153" s="190"/>
      <c r="BW153" s="190"/>
      <c r="BX153" s="190"/>
      <c r="BY153" s="190"/>
      <c r="BZ153" s="190"/>
      <c r="CA153" s="190"/>
      <c r="CB153" s="190"/>
      <c r="CC153" s="190"/>
      <c r="CD153" s="190"/>
      <c r="CE153" s="190"/>
      <c r="CF153" s="190"/>
      <c r="CG153" s="190"/>
      <c r="CH153" s="190"/>
      <c r="CI153" s="190"/>
      <c r="CJ153" s="190"/>
      <c r="CK153" s="190"/>
      <c r="CL153" s="190"/>
      <c r="CN153" s="187"/>
      <c r="CO153" s="190"/>
      <c r="CP153" s="190"/>
      <c r="CQ153" s="190"/>
      <c r="CR153" s="190"/>
      <c r="CS153" s="190"/>
      <c r="CT153" s="190"/>
      <c r="CU153" s="190"/>
      <c r="CV153" s="190"/>
      <c r="CW153" s="190"/>
      <c r="CX153" s="190"/>
      <c r="CY153" s="190"/>
      <c r="CZ153" s="190"/>
      <c r="DA153" s="190"/>
      <c r="DB153" s="190"/>
      <c r="DC153" s="190"/>
      <c r="DD153" s="190"/>
      <c r="DE153" s="190"/>
      <c r="DF153" s="190"/>
      <c r="DG153" s="190"/>
      <c r="DH153" s="190"/>
      <c r="DI153" s="190"/>
      <c r="DJ153" s="190"/>
      <c r="DK153" s="190"/>
      <c r="DL153" s="190"/>
    </row>
    <row r="154" spans="1:116" x14ac:dyDescent="0.35">
      <c r="E154" s="8"/>
      <c r="G154" s="171"/>
      <c r="H154" s="31"/>
      <c r="I154" s="73"/>
      <c r="J154" s="73"/>
      <c r="K154" s="39"/>
      <c r="L154" s="39"/>
      <c r="M154" s="39"/>
      <c r="N154" s="39"/>
      <c r="O154" s="39"/>
      <c r="P154" s="39"/>
      <c r="R154" s="38"/>
      <c r="S154" s="76"/>
      <c r="T154" s="76"/>
      <c r="U154" s="76"/>
      <c r="V154" s="76"/>
      <c r="W154" s="76"/>
      <c r="X154" s="76"/>
      <c r="Y154" s="76"/>
      <c r="Z154" s="76"/>
      <c r="AA154" s="76"/>
      <c r="AB154" s="76"/>
      <c r="AC154" s="76"/>
      <c r="AD154" s="76"/>
      <c r="AE154" s="76"/>
      <c r="AF154" s="76"/>
      <c r="AG154" s="76"/>
      <c r="AH154" s="76"/>
      <c r="AI154" s="76"/>
      <c r="AJ154" s="76"/>
      <c r="AK154" s="76"/>
      <c r="AL154" s="76"/>
      <c r="AM154" s="76"/>
      <c r="AN154" s="76"/>
      <c r="AO154" s="76"/>
      <c r="AP154" s="76"/>
      <c r="AQ154" s="76"/>
      <c r="AR154" s="76"/>
      <c r="AS154" s="76"/>
      <c r="AT154" s="76"/>
      <c r="AU154" s="76"/>
      <c r="AV154" s="76"/>
      <c r="AW154" s="76"/>
      <c r="AX154" s="76"/>
      <c r="AY154" s="76"/>
      <c r="AZ154" s="76"/>
      <c r="BA154" s="76"/>
      <c r="BB154" s="76"/>
      <c r="BC154" s="76"/>
      <c r="BD154" s="76"/>
      <c r="BE154" s="76"/>
      <c r="BF154" s="76"/>
      <c r="BG154" s="76"/>
      <c r="BH154" s="76"/>
      <c r="BI154" s="76"/>
      <c r="BJ154" s="76"/>
      <c r="BK154" s="76"/>
      <c r="BL154" s="76"/>
      <c r="BM154" s="76"/>
      <c r="BN154" s="76"/>
      <c r="BO154" s="76"/>
      <c r="BP154" s="76"/>
      <c r="BQ154" s="76"/>
      <c r="BR154" s="76"/>
      <c r="BS154" s="76"/>
      <c r="BT154" s="76"/>
      <c r="BU154" s="76"/>
      <c r="BV154" s="76"/>
      <c r="BW154" s="76"/>
      <c r="BX154" s="76"/>
      <c r="BY154" s="76"/>
      <c r="BZ154" s="76"/>
      <c r="CA154" s="76"/>
      <c r="CB154" s="76"/>
      <c r="CC154" s="76"/>
      <c r="CD154" s="76"/>
      <c r="CE154" s="76"/>
      <c r="CF154" s="76"/>
      <c r="CG154" s="76"/>
      <c r="CH154" s="76"/>
      <c r="CI154" s="76"/>
      <c r="CJ154" s="76"/>
      <c r="CK154" s="76"/>
      <c r="CL154" s="76"/>
      <c r="CN154" s="73"/>
      <c r="CO154" s="76"/>
      <c r="CP154" s="76"/>
      <c r="CQ154" s="76"/>
      <c r="CR154" s="76"/>
      <c r="CS154" s="76"/>
      <c r="CT154" s="76"/>
      <c r="CU154" s="76"/>
      <c r="CV154" s="76"/>
      <c r="CW154" s="76"/>
      <c r="CX154" s="76"/>
      <c r="CY154" s="76"/>
      <c r="CZ154" s="76"/>
      <c r="DA154" s="76"/>
      <c r="DB154" s="76"/>
      <c r="DC154" s="76"/>
      <c r="DD154" s="76"/>
      <c r="DE154" s="76"/>
      <c r="DF154" s="76"/>
      <c r="DG154" s="76"/>
      <c r="DH154" s="76"/>
      <c r="DI154" s="76"/>
      <c r="DJ154" s="76"/>
      <c r="DK154" s="76"/>
      <c r="DL154" s="76"/>
    </row>
    <row r="155" spans="1:116" x14ac:dyDescent="0.35">
      <c r="E155" s="8"/>
      <c r="G155" s="171"/>
      <c r="H155" s="31"/>
      <c r="I155" s="73"/>
      <c r="J155" s="73"/>
      <c r="K155" s="39"/>
      <c r="L155" s="39"/>
      <c r="M155" s="39"/>
      <c r="N155" s="39"/>
      <c r="O155" s="39"/>
      <c r="P155" s="39"/>
      <c r="R155" s="38"/>
      <c r="S155" s="76"/>
      <c r="T155" s="76"/>
      <c r="U155" s="76"/>
      <c r="V155" s="76"/>
      <c r="W155" s="76"/>
      <c r="X155" s="76"/>
      <c r="Y155" s="76"/>
      <c r="Z155" s="76"/>
      <c r="AA155" s="76"/>
      <c r="AB155" s="76"/>
      <c r="AC155" s="76"/>
      <c r="AD155" s="76"/>
      <c r="AE155" s="76"/>
      <c r="AF155" s="76"/>
      <c r="AG155" s="76"/>
      <c r="AH155" s="76"/>
      <c r="AI155" s="76"/>
      <c r="AJ155" s="76"/>
      <c r="AK155" s="76"/>
      <c r="AL155" s="76"/>
      <c r="AM155" s="76"/>
      <c r="AN155" s="76"/>
      <c r="AO155" s="76"/>
      <c r="AP155" s="76"/>
      <c r="AQ155" s="76"/>
      <c r="AR155" s="76"/>
      <c r="AS155" s="76"/>
      <c r="AT155" s="76"/>
      <c r="AU155" s="76"/>
      <c r="AV155" s="76"/>
      <c r="AW155" s="76"/>
      <c r="AX155" s="76"/>
      <c r="AY155" s="76"/>
      <c r="AZ155" s="76"/>
      <c r="BA155" s="76"/>
      <c r="BB155" s="76"/>
      <c r="BC155" s="76"/>
      <c r="BD155" s="76"/>
      <c r="BE155" s="76"/>
      <c r="BF155" s="76"/>
      <c r="BG155" s="76"/>
      <c r="BH155" s="76"/>
      <c r="BI155" s="76"/>
      <c r="BJ155" s="76"/>
      <c r="BK155" s="76"/>
      <c r="BL155" s="76"/>
      <c r="BM155" s="76"/>
      <c r="BN155" s="76"/>
      <c r="BO155" s="76"/>
      <c r="BP155" s="76"/>
      <c r="BQ155" s="76"/>
      <c r="BR155" s="76"/>
      <c r="BS155" s="76"/>
      <c r="BT155" s="76"/>
      <c r="BU155" s="76"/>
      <c r="BV155" s="76"/>
      <c r="BW155" s="76"/>
      <c r="BX155" s="76"/>
      <c r="BY155" s="76"/>
      <c r="BZ155" s="76"/>
      <c r="CA155" s="76"/>
      <c r="CB155" s="76"/>
      <c r="CC155" s="76"/>
      <c r="CD155" s="76"/>
      <c r="CE155" s="76"/>
      <c r="CF155" s="76"/>
      <c r="CG155" s="76"/>
      <c r="CH155" s="76"/>
      <c r="CI155" s="76"/>
      <c r="CJ155" s="76"/>
      <c r="CK155" s="76"/>
      <c r="CL155" s="76"/>
      <c r="CN155" s="73"/>
      <c r="CO155" s="76"/>
      <c r="CP155" s="76"/>
      <c r="CQ155" s="76"/>
      <c r="CR155" s="76"/>
      <c r="CS155" s="76"/>
      <c r="CT155" s="76"/>
      <c r="CU155" s="76"/>
      <c r="CV155" s="76"/>
      <c r="CW155" s="76"/>
      <c r="CX155" s="76"/>
      <c r="CY155" s="76"/>
      <c r="CZ155" s="76"/>
      <c r="DA155" s="76"/>
      <c r="DB155" s="76"/>
      <c r="DC155" s="76"/>
      <c r="DD155" s="76"/>
      <c r="DE155" s="76"/>
      <c r="DF155" s="76"/>
      <c r="DG155" s="76"/>
      <c r="DH155" s="76"/>
      <c r="DI155" s="76"/>
      <c r="DJ155" s="76"/>
      <c r="DK155" s="76"/>
      <c r="DL155" s="76"/>
    </row>
    <row r="156" spans="1:116" x14ac:dyDescent="0.35">
      <c r="E156" s="8"/>
      <c r="G156" s="171"/>
      <c r="H156" s="31"/>
      <c r="I156" s="73"/>
      <c r="J156" s="73"/>
      <c r="K156" s="39"/>
      <c r="L156" s="39"/>
      <c r="M156" s="39"/>
      <c r="N156" s="39"/>
      <c r="O156" s="39"/>
      <c r="P156" s="39"/>
      <c r="R156" s="38"/>
      <c r="S156" s="76"/>
      <c r="T156" s="76"/>
      <c r="U156" s="76"/>
      <c r="V156" s="76"/>
      <c r="W156" s="76"/>
      <c r="X156" s="76"/>
      <c r="Y156" s="76"/>
      <c r="Z156" s="76"/>
      <c r="AA156" s="76"/>
      <c r="AB156" s="76"/>
      <c r="AC156" s="76"/>
      <c r="AD156" s="76"/>
      <c r="AE156" s="76"/>
      <c r="AF156" s="76"/>
      <c r="AG156" s="76"/>
      <c r="AH156" s="76"/>
      <c r="AI156" s="76"/>
      <c r="AJ156" s="76"/>
      <c r="AK156" s="76"/>
      <c r="AL156" s="76"/>
      <c r="AM156" s="76"/>
      <c r="AN156" s="76"/>
      <c r="AO156" s="76"/>
      <c r="AP156" s="76"/>
      <c r="AQ156" s="76"/>
      <c r="AR156" s="76"/>
      <c r="AS156" s="76"/>
      <c r="AT156" s="76"/>
      <c r="AU156" s="76"/>
      <c r="AV156" s="76"/>
      <c r="AW156" s="76"/>
      <c r="AX156" s="76"/>
      <c r="AY156" s="76"/>
      <c r="AZ156" s="76"/>
      <c r="BA156" s="76"/>
      <c r="BB156" s="76"/>
      <c r="BC156" s="76"/>
      <c r="BD156" s="76"/>
      <c r="BE156" s="76"/>
      <c r="BF156" s="76"/>
      <c r="BG156" s="76"/>
      <c r="BH156" s="76"/>
      <c r="BI156" s="76"/>
      <c r="BJ156" s="76"/>
      <c r="BK156" s="76"/>
      <c r="BL156" s="76"/>
      <c r="BM156" s="76"/>
      <c r="BN156" s="76"/>
      <c r="BO156" s="76"/>
      <c r="BP156" s="76"/>
      <c r="BQ156" s="76"/>
      <c r="BR156" s="76"/>
      <c r="BS156" s="76"/>
      <c r="BT156" s="76"/>
      <c r="BU156" s="76"/>
      <c r="BV156" s="76"/>
      <c r="BW156" s="76"/>
      <c r="BX156" s="76"/>
      <c r="BY156" s="76"/>
      <c r="BZ156" s="76"/>
      <c r="CA156" s="76"/>
      <c r="CB156" s="76"/>
      <c r="CC156" s="76"/>
      <c r="CD156" s="76"/>
      <c r="CE156" s="76"/>
      <c r="CF156" s="76"/>
      <c r="CG156" s="76"/>
      <c r="CH156" s="76"/>
      <c r="CI156" s="76"/>
      <c r="CJ156" s="76"/>
      <c r="CK156" s="76"/>
      <c r="CL156" s="76"/>
      <c r="CN156" s="73"/>
      <c r="CO156" s="76"/>
      <c r="CP156" s="76"/>
      <c r="CQ156" s="76"/>
      <c r="CR156" s="76"/>
      <c r="CS156" s="76"/>
      <c r="CT156" s="76"/>
      <c r="CU156" s="76"/>
      <c r="CV156" s="76"/>
      <c r="CW156" s="76"/>
      <c r="CX156" s="76"/>
      <c r="CY156" s="76"/>
      <c r="CZ156" s="76"/>
      <c r="DA156" s="76"/>
      <c r="DB156" s="76"/>
      <c r="DC156" s="76"/>
      <c r="DD156" s="76"/>
      <c r="DE156" s="76"/>
      <c r="DF156" s="76"/>
      <c r="DG156" s="76"/>
      <c r="DH156" s="76"/>
      <c r="DI156" s="76"/>
      <c r="DJ156" s="76"/>
      <c r="DK156" s="76"/>
      <c r="DL156" s="76"/>
    </row>
    <row r="157" spans="1:116" x14ac:dyDescent="0.35">
      <c r="E157" s="8"/>
      <c r="G157" s="171"/>
      <c r="H157" s="31"/>
      <c r="I157" s="73"/>
      <c r="J157" s="73"/>
      <c r="K157" s="39"/>
      <c r="L157" s="39"/>
      <c r="M157" s="39"/>
      <c r="N157" s="39"/>
      <c r="O157" s="39"/>
      <c r="P157" s="39"/>
      <c r="R157" s="38"/>
      <c r="S157" s="76"/>
      <c r="T157" s="76"/>
      <c r="U157" s="76"/>
      <c r="V157" s="76"/>
      <c r="W157" s="76"/>
      <c r="X157" s="76"/>
      <c r="Y157" s="76"/>
      <c r="Z157" s="76"/>
      <c r="AA157" s="76"/>
      <c r="AB157" s="76"/>
      <c r="AC157" s="76"/>
      <c r="AD157" s="76"/>
      <c r="AE157" s="76"/>
      <c r="AF157" s="76"/>
      <c r="AG157" s="76"/>
      <c r="AH157" s="76"/>
      <c r="AI157" s="76"/>
      <c r="AJ157" s="76"/>
      <c r="AK157" s="76"/>
      <c r="AL157" s="76"/>
      <c r="AM157" s="76"/>
      <c r="AN157" s="76"/>
      <c r="AO157" s="76"/>
      <c r="AP157" s="76"/>
      <c r="AQ157" s="76"/>
      <c r="AR157" s="76"/>
      <c r="AS157" s="76"/>
      <c r="AT157" s="76"/>
      <c r="AU157" s="76"/>
      <c r="AV157" s="76"/>
      <c r="AW157" s="76"/>
      <c r="AX157" s="76"/>
      <c r="AY157" s="76"/>
      <c r="AZ157" s="76"/>
      <c r="BA157" s="76"/>
      <c r="BB157" s="76"/>
      <c r="BC157" s="76"/>
      <c r="BD157" s="76"/>
      <c r="BE157" s="76"/>
      <c r="BF157" s="76"/>
      <c r="BG157" s="76"/>
      <c r="BH157" s="76"/>
      <c r="BI157" s="76"/>
      <c r="BJ157" s="76"/>
      <c r="BK157" s="76"/>
      <c r="BL157" s="76"/>
      <c r="BM157" s="76"/>
      <c r="BN157" s="76"/>
      <c r="BO157" s="76"/>
      <c r="BP157" s="76"/>
      <c r="BQ157" s="76"/>
      <c r="BR157" s="76"/>
      <c r="BS157" s="76"/>
      <c r="BT157" s="76"/>
      <c r="BU157" s="76"/>
      <c r="BV157" s="76"/>
      <c r="BW157" s="76"/>
      <c r="BX157" s="76"/>
      <c r="BY157" s="76"/>
      <c r="BZ157" s="76"/>
      <c r="CA157" s="76"/>
      <c r="CB157" s="76"/>
      <c r="CC157" s="76"/>
      <c r="CD157" s="76"/>
      <c r="CE157" s="76"/>
      <c r="CF157" s="76"/>
      <c r="CG157" s="76"/>
      <c r="CH157" s="76"/>
      <c r="CI157" s="76"/>
      <c r="CJ157" s="76"/>
      <c r="CK157" s="76"/>
      <c r="CL157" s="76"/>
      <c r="CN157" s="73"/>
      <c r="CO157" s="76"/>
      <c r="CP157" s="76"/>
      <c r="CQ157" s="76"/>
      <c r="CR157" s="76"/>
      <c r="CS157" s="76"/>
      <c r="CT157" s="76"/>
      <c r="CU157" s="76"/>
      <c r="CV157" s="76"/>
      <c r="CW157" s="76"/>
      <c r="CX157" s="76"/>
      <c r="CY157" s="76"/>
      <c r="CZ157" s="76"/>
      <c r="DA157" s="76"/>
      <c r="DB157" s="76"/>
      <c r="DC157" s="76"/>
      <c r="DD157" s="76"/>
      <c r="DE157" s="76"/>
      <c r="DF157" s="76"/>
      <c r="DG157" s="76"/>
      <c r="DH157" s="76"/>
      <c r="DI157" s="76"/>
      <c r="DJ157" s="76"/>
      <c r="DK157" s="76"/>
      <c r="DL157" s="76"/>
    </row>
    <row r="158" spans="1:116" x14ac:dyDescent="0.35">
      <c r="E158" s="8"/>
      <c r="G158" s="171"/>
      <c r="H158" s="31"/>
      <c r="I158" s="73"/>
      <c r="J158" s="73"/>
      <c r="K158" s="39"/>
      <c r="L158" s="39"/>
      <c r="M158" s="39"/>
      <c r="N158" s="39"/>
      <c r="O158" s="39"/>
      <c r="P158" s="39"/>
      <c r="R158" s="38"/>
      <c r="S158" s="76"/>
      <c r="T158" s="76"/>
      <c r="U158" s="76"/>
      <c r="V158" s="76"/>
      <c r="W158" s="76"/>
      <c r="X158" s="76"/>
      <c r="Y158" s="76"/>
      <c r="Z158" s="76"/>
      <c r="AA158" s="76"/>
      <c r="AB158" s="76"/>
      <c r="AC158" s="76"/>
      <c r="AD158" s="76"/>
      <c r="AE158" s="76"/>
      <c r="AF158" s="76"/>
      <c r="AG158" s="76"/>
      <c r="AH158" s="76"/>
      <c r="AI158" s="76"/>
      <c r="AJ158" s="76"/>
      <c r="AK158" s="76"/>
      <c r="AL158" s="76"/>
      <c r="AM158" s="76"/>
      <c r="AN158" s="76"/>
      <c r="AO158" s="76"/>
      <c r="AP158" s="76"/>
      <c r="AQ158" s="76"/>
      <c r="AR158" s="76"/>
      <c r="AS158" s="76"/>
      <c r="AT158" s="76"/>
      <c r="AU158" s="76"/>
      <c r="AV158" s="76"/>
      <c r="AW158" s="76"/>
      <c r="AX158" s="76"/>
      <c r="AY158" s="76"/>
      <c r="AZ158" s="76"/>
      <c r="BA158" s="76"/>
      <c r="BB158" s="76"/>
      <c r="BC158" s="76"/>
      <c r="BD158" s="76"/>
      <c r="BE158" s="76"/>
      <c r="BF158" s="76"/>
      <c r="BG158" s="76"/>
      <c r="BH158" s="76"/>
      <c r="BI158" s="76"/>
      <c r="BJ158" s="76"/>
      <c r="BK158" s="76"/>
      <c r="BL158" s="76"/>
      <c r="BM158" s="76"/>
      <c r="BN158" s="76"/>
      <c r="BO158" s="76"/>
      <c r="BP158" s="76"/>
      <c r="BQ158" s="76"/>
      <c r="BR158" s="76"/>
      <c r="BS158" s="76"/>
      <c r="BT158" s="76"/>
      <c r="BU158" s="76"/>
      <c r="BV158" s="76"/>
      <c r="BW158" s="76"/>
      <c r="BX158" s="76"/>
      <c r="BY158" s="76"/>
      <c r="BZ158" s="76"/>
      <c r="CA158" s="76"/>
      <c r="CB158" s="76"/>
      <c r="CC158" s="76"/>
      <c r="CD158" s="76"/>
      <c r="CE158" s="76"/>
      <c r="CF158" s="76"/>
      <c r="CG158" s="76"/>
      <c r="CH158" s="76"/>
      <c r="CI158" s="76"/>
      <c r="CJ158" s="76"/>
      <c r="CK158" s="76"/>
      <c r="CL158" s="76"/>
      <c r="CN158" s="73"/>
      <c r="CO158" s="76"/>
      <c r="CP158" s="76"/>
      <c r="CQ158" s="76"/>
      <c r="CR158" s="76"/>
      <c r="CS158" s="76"/>
      <c r="CT158" s="76"/>
      <c r="CU158" s="76"/>
      <c r="CV158" s="76"/>
      <c r="CW158" s="76"/>
      <c r="CX158" s="76"/>
      <c r="CY158" s="76"/>
      <c r="CZ158" s="76"/>
      <c r="DA158" s="76"/>
      <c r="DB158" s="76"/>
      <c r="DC158" s="76"/>
      <c r="DD158" s="76"/>
      <c r="DE158" s="76"/>
      <c r="DF158" s="76"/>
      <c r="DG158" s="76"/>
      <c r="DH158" s="76"/>
      <c r="DI158" s="76"/>
      <c r="DJ158" s="76"/>
      <c r="DK158" s="76"/>
      <c r="DL158" s="76"/>
    </row>
    <row r="159" spans="1:116" x14ac:dyDescent="0.35">
      <c r="E159" s="8"/>
      <c r="G159" s="171"/>
      <c r="H159" s="31"/>
      <c r="I159" s="73"/>
      <c r="J159" s="73"/>
      <c r="K159" s="39"/>
      <c r="L159" s="39"/>
      <c r="M159" s="39"/>
      <c r="N159" s="39"/>
      <c r="O159" s="39"/>
      <c r="P159" s="39"/>
      <c r="R159" s="38"/>
      <c r="S159" s="76"/>
      <c r="T159" s="76"/>
      <c r="U159" s="76"/>
      <c r="V159" s="76"/>
      <c r="W159" s="76"/>
      <c r="X159" s="76"/>
      <c r="Y159" s="76"/>
      <c r="Z159" s="76"/>
      <c r="AA159" s="76"/>
      <c r="AB159" s="76"/>
      <c r="AC159" s="76"/>
      <c r="AD159" s="76"/>
      <c r="AE159" s="76"/>
      <c r="AF159" s="76"/>
      <c r="AG159" s="76"/>
      <c r="AH159" s="76"/>
      <c r="AI159" s="76"/>
      <c r="AJ159" s="76"/>
      <c r="AK159" s="76"/>
      <c r="AL159" s="76"/>
      <c r="AM159" s="76"/>
      <c r="AN159" s="76"/>
      <c r="AO159" s="76"/>
      <c r="AP159" s="76"/>
      <c r="AQ159" s="76"/>
      <c r="AR159" s="76"/>
      <c r="AS159" s="76"/>
      <c r="AT159" s="76"/>
      <c r="AU159" s="76"/>
      <c r="AV159" s="76"/>
      <c r="AW159" s="76"/>
      <c r="AX159" s="76"/>
      <c r="AY159" s="76"/>
      <c r="AZ159" s="76"/>
      <c r="BA159" s="76"/>
      <c r="BB159" s="76"/>
      <c r="BC159" s="76"/>
      <c r="BD159" s="76"/>
      <c r="BE159" s="76"/>
      <c r="BF159" s="76"/>
      <c r="BG159" s="76"/>
      <c r="BH159" s="76"/>
      <c r="BI159" s="76"/>
      <c r="BJ159" s="76"/>
      <c r="BK159" s="76"/>
      <c r="BL159" s="76"/>
      <c r="BM159" s="76"/>
      <c r="BN159" s="76"/>
      <c r="BO159" s="76"/>
      <c r="BP159" s="76"/>
      <c r="BQ159" s="76"/>
      <c r="BR159" s="76"/>
      <c r="BS159" s="76"/>
      <c r="BT159" s="76"/>
      <c r="BU159" s="76"/>
      <c r="BV159" s="76"/>
      <c r="BW159" s="76"/>
      <c r="BX159" s="76"/>
      <c r="BY159" s="76"/>
      <c r="BZ159" s="76"/>
      <c r="CA159" s="76"/>
      <c r="CB159" s="76"/>
      <c r="CC159" s="76"/>
      <c r="CD159" s="76"/>
      <c r="CE159" s="76"/>
      <c r="CF159" s="76"/>
      <c r="CG159" s="76"/>
      <c r="CH159" s="76"/>
      <c r="CI159" s="76"/>
      <c r="CJ159" s="76"/>
      <c r="CK159" s="76"/>
      <c r="CL159" s="76"/>
      <c r="CN159" s="73"/>
      <c r="CO159" s="76"/>
      <c r="CP159" s="76"/>
      <c r="CQ159" s="76"/>
      <c r="CR159" s="76"/>
      <c r="CS159" s="76"/>
      <c r="CT159" s="76"/>
      <c r="CU159" s="76"/>
      <c r="CV159" s="76"/>
      <c r="CW159" s="76"/>
      <c r="CX159" s="76"/>
      <c r="CY159" s="76"/>
      <c r="CZ159" s="76"/>
      <c r="DA159" s="76"/>
      <c r="DB159" s="76"/>
      <c r="DC159" s="76"/>
      <c r="DD159" s="76"/>
      <c r="DE159" s="76"/>
      <c r="DF159" s="76"/>
      <c r="DG159" s="76"/>
      <c r="DH159" s="76"/>
      <c r="DI159" s="76"/>
      <c r="DJ159" s="76"/>
      <c r="DK159" s="76"/>
      <c r="DL159" s="76"/>
    </row>
    <row r="160" spans="1:116" x14ac:dyDescent="0.35">
      <c r="E160" s="8"/>
      <c r="G160" s="171"/>
      <c r="H160" s="31"/>
      <c r="I160" s="73"/>
      <c r="J160" s="73"/>
      <c r="K160" s="39"/>
      <c r="L160" s="39"/>
      <c r="M160" s="39"/>
      <c r="N160" s="39"/>
      <c r="O160" s="39"/>
      <c r="P160" s="39"/>
      <c r="R160" s="38"/>
      <c r="S160" s="76"/>
      <c r="T160" s="76"/>
      <c r="U160" s="76"/>
      <c r="V160" s="76"/>
      <c r="W160" s="76"/>
      <c r="X160" s="76"/>
      <c r="Y160" s="76"/>
      <c r="Z160" s="76"/>
      <c r="AA160" s="76"/>
      <c r="AB160" s="76"/>
      <c r="AC160" s="76"/>
      <c r="AD160" s="76"/>
      <c r="AE160" s="76"/>
      <c r="AF160" s="76"/>
      <c r="AG160" s="76"/>
      <c r="AH160" s="76"/>
      <c r="AI160" s="76"/>
      <c r="AJ160" s="76"/>
      <c r="AK160" s="76"/>
      <c r="AL160" s="76"/>
      <c r="AM160" s="76"/>
      <c r="AN160" s="76"/>
      <c r="AO160" s="76"/>
      <c r="AP160" s="76"/>
      <c r="AQ160" s="76"/>
      <c r="AR160" s="76"/>
      <c r="AS160" s="76"/>
      <c r="AT160" s="76"/>
      <c r="AU160" s="76"/>
      <c r="AV160" s="76"/>
      <c r="AW160" s="76"/>
      <c r="AX160" s="76"/>
      <c r="AY160" s="76"/>
      <c r="AZ160" s="76"/>
      <c r="BA160" s="76"/>
      <c r="BB160" s="76"/>
      <c r="BC160" s="76"/>
      <c r="BD160" s="76"/>
      <c r="BE160" s="76"/>
      <c r="BF160" s="76"/>
      <c r="BG160" s="76"/>
      <c r="BH160" s="76"/>
      <c r="BI160" s="76"/>
      <c r="BJ160" s="76"/>
      <c r="BK160" s="76"/>
      <c r="BL160" s="76"/>
      <c r="BM160" s="76"/>
      <c r="BN160" s="76"/>
      <c r="BO160" s="76"/>
      <c r="BP160" s="76"/>
      <c r="BQ160" s="76"/>
      <c r="BR160" s="76"/>
      <c r="BS160" s="76"/>
      <c r="BT160" s="76"/>
      <c r="BU160" s="76"/>
      <c r="BV160" s="76"/>
      <c r="BW160" s="76"/>
      <c r="BX160" s="76"/>
      <c r="BY160" s="76"/>
      <c r="BZ160" s="76"/>
      <c r="CA160" s="76"/>
      <c r="CB160" s="76"/>
      <c r="CC160" s="76"/>
      <c r="CD160" s="76"/>
      <c r="CE160" s="76"/>
      <c r="CF160" s="76"/>
      <c r="CG160" s="76"/>
      <c r="CH160" s="76"/>
      <c r="CI160" s="76"/>
      <c r="CJ160" s="76"/>
      <c r="CK160" s="76"/>
      <c r="CL160" s="76"/>
      <c r="CN160" s="73"/>
      <c r="CO160" s="76"/>
      <c r="CP160" s="76"/>
      <c r="CQ160" s="76"/>
      <c r="CR160" s="76"/>
      <c r="CS160" s="76"/>
      <c r="CT160" s="76"/>
      <c r="CU160" s="76"/>
      <c r="CV160" s="76"/>
      <c r="CW160" s="76"/>
      <c r="CX160" s="76"/>
      <c r="CY160" s="76"/>
      <c r="CZ160" s="76"/>
      <c r="DA160" s="76"/>
      <c r="DB160" s="76"/>
      <c r="DC160" s="76"/>
      <c r="DD160" s="76"/>
      <c r="DE160" s="76"/>
      <c r="DF160" s="76"/>
      <c r="DG160" s="76"/>
      <c r="DH160" s="76"/>
      <c r="DI160" s="76"/>
      <c r="DJ160" s="76"/>
      <c r="DK160" s="76"/>
      <c r="DL160" s="76"/>
    </row>
    <row r="161" spans="1:116" x14ac:dyDescent="0.35">
      <c r="E161" s="8"/>
      <c r="G161" s="171"/>
      <c r="H161" s="31"/>
      <c r="I161" s="73"/>
      <c r="J161" s="73"/>
      <c r="K161" s="39"/>
      <c r="L161" s="39"/>
      <c r="M161" s="39"/>
      <c r="N161" s="39"/>
      <c r="O161" s="39"/>
      <c r="P161" s="39"/>
      <c r="R161" s="38"/>
      <c r="S161" s="76"/>
      <c r="T161" s="76"/>
      <c r="U161" s="76"/>
      <c r="V161" s="76"/>
      <c r="W161" s="76"/>
      <c r="X161" s="76"/>
      <c r="Y161" s="76"/>
      <c r="Z161" s="76"/>
      <c r="AA161" s="76"/>
      <c r="AB161" s="76"/>
      <c r="AC161" s="76"/>
      <c r="AD161" s="76"/>
      <c r="AE161" s="76"/>
      <c r="AF161" s="76"/>
      <c r="AG161" s="76"/>
      <c r="AH161" s="76"/>
      <c r="AI161" s="76"/>
      <c r="AJ161" s="76"/>
      <c r="AK161" s="76"/>
      <c r="AL161" s="76"/>
      <c r="AM161" s="76"/>
      <c r="AN161" s="76"/>
      <c r="AO161" s="76"/>
      <c r="AP161" s="76"/>
      <c r="AQ161" s="76"/>
      <c r="AR161" s="76"/>
      <c r="AS161" s="76"/>
      <c r="AT161" s="76"/>
      <c r="AU161" s="76"/>
      <c r="AV161" s="76"/>
      <c r="AW161" s="76"/>
      <c r="AX161" s="76"/>
      <c r="AY161" s="76"/>
      <c r="AZ161" s="76"/>
      <c r="BA161" s="76"/>
      <c r="BB161" s="76"/>
      <c r="BC161" s="76"/>
      <c r="BD161" s="76"/>
      <c r="BE161" s="76"/>
      <c r="BF161" s="76"/>
      <c r="BG161" s="76"/>
      <c r="BH161" s="76"/>
      <c r="BI161" s="76"/>
      <c r="BJ161" s="76"/>
      <c r="BK161" s="76"/>
      <c r="BL161" s="76"/>
      <c r="BM161" s="76"/>
      <c r="BN161" s="76"/>
      <c r="BO161" s="76"/>
      <c r="BP161" s="76"/>
      <c r="BQ161" s="76"/>
      <c r="BR161" s="76"/>
      <c r="BS161" s="76"/>
      <c r="BT161" s="76"/>
      <c r="BU161" s="76"/>
      <c r="BV161" s="76"/>
      <c r="BW161" s="76"/>
      <c r="BX161" s="76"/>
      <c r="BY161" s="76"/>
      <c r="BZ161" s="76"/>
      <c r="CA161" s="76"/>
      <c r="CB161" s="76"/>
      <c r="CC161" s="76"/>
      <c r="CD161" s="76"/>
      <c r="CE161" s="76"/>
      <c r="CF161" s="76"/>
      <c r="CG161" s="76"/>
      <c r="CH161" s="76"/>
      <c r="CI161" s="76"/>
      <c r="CJ161" s="76"/>
      <c r="CK161" s="76"/>
      <c r="CL161" s="76"/>
      <c r="CN161" s="73"/>
      <c r="CO161" s="76"/>
      <c r="CP161" s="76"/>
      <c r="CQ161" s="76"/>
      <c r="CR161" s="76"/>
      <c r="CS161" s="76"/>
      <c r="CT161" s="76"/>
      <c r="CU161" s="76"/>
      <c r="CV161" s="76"/>
      <c r="CW161" s="76"/>
      <c r="CX161" s="76"/>
      <c r="CY161" s="76"/>
      <c r="CZ161" s="76"/>
      <c r="DA161" s="76"/>
      <c r="DB161" s="76"/>
      <c r="DC161" s="76"/>
      <c r="DD161" s="76"/>
      <c r="DE161" s="76"/>
      <c r="DF161" s="76"/>
      <c r="DG161" s="76"/>
      <c r="DH161" s="76"/>
      <c r="DI161" s="76"/>
      <c r="DJ161" s="76"/>
      <c r="DK161" s="76"/>
      <c r="DL161" s="76"/>
    </row>
    <row r="162" spans="1:116" x14ac:dyDescent="0.35">
      <c r="E162" s="8"/>
      <c r="G162" s="171"/>
      <c r="H162" s="31"/>
      <c r="I162" s="73"/>
      <c r="J162" s="73"/>
      <c r="K162" s="39"/>
      <c r="L162" s="39"/>
      <c r="M162" s="39"/>
      <c r="N162" s="39"/>
      <c r="O162" s="39"/>
      <c r="P162" s="39"/>
      <c r="R162" s="38"/>
      <c r="S162" s="76"/>
      <c r="T162" s="76"/>
      <c r="U162" s="76"/>
      <c r="V162" s="76"/>
      <c r="W162" s="76"/>
      <c r="X162" s="76"/>
      <c r="Y162" s="76"/>
      <c r="Z162" s="76"/>
      <c r="AA162" s="76"/>
      <c r="AB162" s="76"/>
      <c r="AC162" s="76"/>
      <c r="AD162" s="76"/>
      <c r="AE162" s="76"/>
      <c r="AF162" s="76"/>
      <c r="AG162" s="76"/>
      <c r="AH162" s="76"/>
      <c r="AI162" s="76"/>
      <c r="AJ162" s="76"/>
      <c r="AK162" s="76"/>
      <c r="AL162" s="76"/>
      <c r="AM162" s="76"/>
      <c r="AN162" s="76"/>
      <c r="AO162" s="76"/>
      <c r="AP162" s="76"/>
      <c r="AQ162" s="76"/>
      <c r="AR162" s="76"/>
      <c r="AS162" s="76"/>
      <c r="AT162" s="76"/>
      <c r="AU162" s="76"/>
      <c r="AV162" s="76"/>
      <c r="AW162" s="76"/>
      <c r="AX162" s="76"/>
      <c r="AY162" s="76"/>
      <c r="AZ162" s="76"/>
      <c r="BA162" s="76"/>
      <c r="BB162" s="76"/>
      <c r="BC162" s="76"/>
      <c r="BD162" s="76"/>
      <c r="BE162" s="76"/>
      <c r="BF162" s="76"/>
      <c r="BG162" s="76"/>
      <c r="BH162" s="76"/>
      <c r="BI162" s="76"/>
      <c r="BJ162" s="76"/>
      <c r="BK162" s="76"/>
      <c r="BL162" s="76"/>
      <c r="BM162" s="76"/>
      <c r="BN162" s="76"/>
      <c r="BO162" s="76"/>
      <c r="BP162" s="76"/>
      <c r="BQ162" s="76"/>
      <c r="BR162" s="76"/>
      <c r="BS162" s="76"/>
      <c r="BT162" s="76"/>
      <c r="BU162" s="76"/>
      <c r="BV162" s="76"/>
      <c r="BW162" s="76"/>
      <c r="BX162" s="76"/>
      <c r="BY162" s="76"/>
      <c r="BZ162" s="76"/>
      <c r="CA162" s="76"/>
      <c r="CB162" s="76"/>
      <c r="CC162" s="76"/>
      <c r="CD162" s="76"/>
      <c r="CE162" s="76"/>
      <c r="CF162" s="76"/>
      <c r="CG162" s="76"/>
      <c r="CH162" s="76"/>
      <c r="CI162" s="76"/>
      <c r="CJ162" s="76"/>
      <c r="CK162" s="76"/>
      <c r="CL162" s="76"/>
      <c r="CN162" s="73"/>
      <c r="CO162" s="76"/>
      <c r="CP162" s="76"/>
      <c r="CQ162" s="76"/>
      <c r="CR162" s="76"/>
      <c r="CS162" s="76"/>
      <c r="CT162" s="76"/>
      <c r="CU162" s="76"/>
      <c r="CV162" s="76"/>
      <c r="CW162" s="76"/>
      <c r="CX162" s="76"/>
      <c r="CY162" s="76"/>
      <c r="CZ162" s="76"/>
      <c r="DA162" s="76"/>
      <c r="DB162" s="76"/>
      <c r="DC162" s="76"/>
      <c r="DD162" s="76"/>
      <c r="DE162" s="76"/>
      <c r="DF162" s="76"/>
      <c r="DG162" s="76"/>
      <c r="DH162" s="76"/>
      <c r="DI162" s="76"/>
      <c r="DJ162" s="76"/>
      <c r="DK162" s="76"/>
      <c r="DL162" s="76"/>
    </row>
    <row r="163" spans="1:116" x14ac:dyDescent="0.35">
      <c r="E163" s="8"/>
      <c r="G163" s="171"/>
      <c r="H163" s="31"/>
      <c r="I163" s="73"/>
      <c r="J163" s="73"/>
      <c r="K163" s="39"/>
      <c r="L163" s="39"/>
      <c r="M163" s="39"/>
      <c r="N163" s="39"/>
      <c r="O163" s="39"/>
      <c r="P163" s="39"/>
      <c r="R163" s="38"/>
      <c r="S163" s="76"/>
      <c r="T163" s="76"/>
      <c r="U163" s="76"/>
      <c r="V163" s="76"/>
      <c r="W163" s="76"/>
      <c r="X163" s="76"/>
      <c r="Y163" s="76"/>
      <c r="Z163" s="76"/>
      <c r="AA163" s="76"/>
      <c r="AB163" s="76"/>
      <c r="AC163" s="76"/>
      <c r="AD163" s="76"/>
      <c r="AE163" s="76"/>
      <c r="AF163" s="76"/>
      <c r="AG163" s="76"/>
      <c r="AH163" s="76"/>
      <c r="AI163" s="76"/>
      <c r="AJ163" s="76"/>
      <c r="AK163" s="76"/>
      <c r="AL163" s="76"/>
      <c r="AM163" s="76"/>
      <c r="AN163" s="76"/>
      <c r="AO163" s="76"/>
      <c r="AP163" s="76"/>
      <c r="AQ163" s="76"/>
      <c r="AR163" s="76"/>
      <c r="AS163" s="76"/>
      <c r="AT163" s="76"/>
      <c r="AU163" s="76"/>
      <c r="AV163" s="76"/>
      <c r="AW163" s="76"/>
      <c r="AX163" s="76"/>
      <c r="AY163" s="76"/>
      <c r="AZ163" s="76"/>
      <c r="BA163" s="76"/>
      <c r="BB163" s="76"/>
      <c r="BC163" s="76"/>
      <c r="BD163" s="76"/>
      <c r="BE163" s="76"/>
      <c r="BF163" s="76"/>
      <c r="BG163" s="76"/>
      <c r="BH163" s="76"/>
      <c r="BI163" s="76"/>
      <c r="BJ163" s="76"/>
      <c r="BK163" s="76"/>
      <c r="BL163" s="76"/>
      <c r="BM163" s="76"/>
      <c r="BN163" s="76"/>
      <c r="BO163" s="76"/>
      <c r="BP163" s="76"/>
      <c r="BQ163" s="76"/>
      <c r="BR163" s="76"/>
      <c r="BS163" s="76"/>
      <c r="BT163" s="76"/>
      <c r="BU163" s="76"/>
      <c r="BV163" s="76"/>
      <c r="BW163" s="76"/>
      <c r="BX163" s="76"/>
      <c r="BY163" s="76"/>
      <c r="BZ163" s="76"/>
      <c r="CA163" s="76"/>
      <c r="CB163" s="76"/>
      <c r="CC163" s="76"/>
      <c r="CD163" s="76"/>
      <c r="CE163" s="76"/>
      <c r="CF163" s="76"/>
      <c r="CG163" s="76"/>
      <c r="CH163" s="76"/>
      <c r="CI163" s="76"/>
      <c r="CJ163" s="76"/>
      <c r="CK163" s="76"/>
      <c r="CL163" s="76"/>
      <c r="CN163" s="73"/>
      <c r="CO163" s="76"/>
      <c r="CP163" s="76"/>
      <c r="CQ163" s="76"/>
      <c r="CR163" s="76"/>
      <c r="CS163" s="76"/>
      <c r="CT163" s="76"/>
      <c r="CU163" s="76"/>
      <c r="CV163" s="76"/>
      <c r="CW163" s="76"/>
      <c r="CX163" s="76"/>
      <c r="CY163" s="76"/>
      <c r="CZ163" s="76"/>
      <c r="DA163" s="76"/>
      <c r="DB163" s="76"/>
      <c r="DC163" s="76"/>
      <c r="DD163" s="76"/>
      <c r="DE163" s="76"/>
      <c r="DF163" s="76"/>
      <c r="DG163" s="76"/>
      <c r="DH163" s="76"/>
      <c r="DI163" s="76"/>
      <c r="DJ163" s="76"/>
      <c r="DK163" s="76"/>
      <c r="DL163" s="76"/>
    </row>
    <row r="164" spans="1:116" x14ac:dyDescent="0.35">
      <c r="E164" s="8"/>
      <c r="G164" s="171"/>
      <c r="H164" s="31"/>
      <c r="I164" s="73"/>
      <c r="J164" s="73"/>
      <c r="K164" s="39"/>
      <c r="L164" s="39"/>
      <c r="M164" s="39"/>
      <c r="N164" s="39"/>
      <c r="O164" s="39"/>
      <c r="P164" s="39"/>
      <c r="R164" s="38"/>
      <c r="S164" s="76"/>
      <c r="T164" s="76"/>
      <c r="U164" s="76"/>
      <c r="V164" s="76"/>
      <c r="W164" s="76"/>
      <c r="X164" s="76"/>
      <c r="Y164" s="76"/>
      <c r="Z164" s="76"/>
      <c r="AA164" s="76"/>
      <c r="AB164" s="76"/>
      <c r="AC164" s="76"/>
      <c r="AD164" s="76"/>
      <c r="AE164" s="76"/>
      <c r="AF164" s="76"/>
      <c r="AG164" s="76"/>
      <c r="AH164" s="76"/>
      <c r="AI164" s="76"/>
      <c r="AJ164" s="76"/>
      <c r="AK164" s="76"/>
      <c r="AL164" s="76"/>
      <c r="AM164" s="76"/>
      <c r="AN164" s="76"/>
      <c r="AO164" s="76"/>
      <c r="AP164" s="76"/>
      <c r="AQ164" s="76"/>
      <c r="AR164" s="76"/>
      <c r="AS164" s="76"/>
      <c r="AT164" s="76"/>
      <c r="AU164" s="76"/>
      <c r="AV164" s="76"/>
      <c r="AW164" s="76"/>
      <c r="AX164" s="76"/>
      <c r="AY164" s="76"/>
      <c r="AZ164" s="76"/>
      <c r="BA164" s="76"/>
      <c r="BB164" s="76"/>
      <c r="BC164" s="76"/>
      <c r="BD164" s="76"/>
      <c r="BE164" s="76"/>
      <c r="BF164" s="76"/>
      <c r="BG164" s="76"/>
      <c r="BH164" s="76"/>
      <c r="BI164" s="76"/>
      <c r="BJ164" s="76"/>
      <c r="BK164" s="76"/>
      <c r="BL164" s="76"/>
      <c r="BM164" s="76"/>
      <c r="BN164" s="76"/>
      <c r="BO164" s="76"/>
      <c r="BP164" s="76"/>
      <c r="BQ164" s="76"/>
      <c r="BR164" s="76"/>
      <c r="BS164" s="76"/>
      <c r="BT164" s="76"/>
      <c r="BU164" s="76"/>
      <c r="BV164" s="76"/>
      <c r="BW164" s="76"/>
      <c r="BX164" s="76"/>
      <c r="BY164" s="76"/>
      <c r="BZ164" s="76"/>
      <c r="CA164" s="76"/>
      <c r="CB164" s="76"/>
      <c r="CC164" s="76"/>
      <c r="CD164" s="76"/>
      <c r="CE164" s="76"/>
      <c r="CF164" s="76"/>
      <c r="CG164" s="76"/>
      <c r="CH164" s="76"/>
      <c r="CI164" s="76"/>
      <c r="CJ164" s="76"/>
      <c r="CK164" s="76"/>
      <c r="CL164" s="76"/>
      <c r="CN164" s="73"/>
      <c r="CO164" s="76"/>
      <c r="CP164" s="76"/>
      <c r="CQ164" s="76"/>
      <c r="CR164" s="76"/>
      <c r="CS164" s="76"/>
      <c r="CT164" s="76"/>
      <c r="CU164" s="76"/>
      <c r="CV164" s="76"/>
      <c r="CW164" s="76"/>
      <c r="CX164" s="76"/>
      <c r="CY164" s="76"/>
      <c r="CZ164" s="76"/>
      <c r="DA164" s="76"/>
      <c r="DB164" s="76"/>
      <c r="DC164" s="76"/>
      <c r="DD164" s="76"/>
      <c r="DE164" s="76"/>
      <c r="DF164" s="76"/>
      <c r="DG164" s="76"/>
      <c r="DH164" s="76"/>
      <c r="DI164" s="76"/>
      <c r="DJ164" s="76"/>
      <c r="DK164" s="76"/>
      <c r="DL164" s="76"/>
    </row>
    <row r="165" spans="1:116" x14ac:dyDescent="0.35">
      <c r="E165" s="8"/>
      <c r="G165" s="171"/>
      <c r="H165" s="31"/>
      <c r="I165" s="73"/>
      <c r="J165" s="73"/>
      <c r="K165" s="39"/>
      <c r="L165" s="39"/>
      <c r="M165" s="39"/>
      <c r="N165" s="39"/>
      <c r="O165" s="39"/>
      <c r="P165" s="39"/>
      <c r="R165" s="38"/>
      <c r="S165" s="76"/>
      <c r="T165" s="76"/>
      <c r="U165" s="76"/>
      <c r="V165" s="76"/>
      <c r="W165" s="76"/>
      <c r="X165" s="76"/>
      <c r="Y165" s="76"/>
      <c r="Z165" s="76"/>
      <c r="AA165" s="76"/>
      <c r="AB165" s="76"/>
      <c r="AC165" s="76"/>
      <c r="AD165" s="76"/>
      <c r="AE165" s="76"/>
      <c r="AF165" s="76"/>
      <c r="AG165" s="76"/>
      <c r="AH165" s="76"/>
      <c r="AI165" s="76"/>
      <c r="AJ165" s="76"/>
      <c r="AK165" s="76"/>
      <c r="AL165" s="76"/>
      <c r="AM165" s="76"/>
      <c r="AN165" s="76"/>
      <c r="AO165" s="76"/>
      <c r="AP165" s="76"/>
      <c r="AQ165" s="76"/>
      <c r="AR165" s="76"/>
      <c r="AS165" s="76"/>
      <c r="AT165" s="76"/>
      <c r="AU165" s="76"/>
      <c r="AV165" s="76"/>
      <c r="AW165" s="76"/>
      <c r="AX165" s="76"/>
      <c r="AY165" s="76"/>
      <c r="AZ165" s="76"/>
      <c r="BA165" s="76"/>
      <c r="BB165" s="76"/>
      <c r="BC165" s="76"/>
      <c r="BD165" s="76"/>
      <c r="BE165" s="76"/>
      <c r="BF165" s="76"/>
      <c r="BG165" s="76"/>
      <c r="BH165" s="76"/>
      <c r="BI165" s="76"/>
      <c r="BJ165" s="76"/>
      <c r="BK165" s="76"/>
      <c r="BL165" s="76"/>
      <c r="BM165" s="76"/>
      <c r="BN165" s="76"/>
      <c r="BO165" s="76"/>
      <c r="BP165" s="76"/>
      <c r="BQ165" s="76"/>
      <c r="BR165" s="76"/>
      <c r="BS165" s="76"/>
      <c r="BT165" s="76"/>
      <c r="BU165" s="76"/>
      <c r="BV165" s="76"/>
      <c r="BW165" s="76"/>
      <c r="BX165" s="76"/>
      <c r="BY165" s="76"/>
      <c r="BZ165" s="76"/>
      <c r="CA165" s="76"/>
      <c r="CB165" s="76"/>
      <c r="CC165" s="76"/>
      <c r="CD165" s="76"/>
      <c r="CE165" s="76"/>
      <c r="CF165" s="76"/>
      <c r="CG165" s="76"/>
      <c r="CH165" s="76"/>
      <c r="CI165" s="76"/>
      <c r="CJ165" s="76"/>
      <c r="CK165" s="76"/>
      <c r="CL165" s="76"/>
      <c r="CN165" s="73"/>
      <c r="CO165" s="76"/>
      <c r="CP165" s="76"/>
      <c r="CQ165" s="76"/>
      <c r="CR165" s="76"/>
      <c r="CS165" s="76"/>
      <c r="CT165" s="76"/>
      <c r="CU165" s="76"/>
      <c r="CV165" s="76"/>
      <c r="CW165" s="76"/>
      <c r="CX165" s="76"/>
      <c r="CY165" s="76"/>
      <c r="CZ165" s="76"/>
      <c r="DA165" s="76"/>
      <c r="DB165" s="76"/>
      <c r="DC165" s="76"/>
      <c r="DD165" s="76"/>
      <c r="DE165" s="76"/>
      <c r="DF165" s="76"/>
      <c r="DG165" s="76"/>
      <c r="DH165" s="76"/>
      <c r="DI165" s="76"/>
      <c r="DJ165" s="76"/>
      <c r="DK165" s="76"/>
      <c r="DL165" s="76"/>
    </row>
    <row r="166" spans="1:116" x14ac:dyDescent="0.35">
      <c r="E166" s="8"/>
      <c r="G166" s="171"/>
      <c r="H166" s="31"/>
      <c r="I166" s="73"/>
      <c r="J166" s="73"/>
      <c r="K166" s="39"/>
      <c r="L166" s="39"/>
      <c r="M166" s="39"/>
      <c r="N166" s="39"/>
      <c r="O166" s="39"/>
      <c r="P166" s="39"/>
      <c r="R166" s="38"/>
      <c r="S166" s="76"/>
      <c r="T166" s="76"/>
      <c r="U166" s="76"/>
      <c r="V166" s="76"/>
      <c r="W166" s="76"/>
      <c r="X166" s="76"/>
      <c r="Y166" s="76"/>
      <c r="Z166" s="76"/>
      <c r="AA166" s="76"/>
      <c r="AB166" s="76"/>
      <c r="AC166" s="76"/>
      <c r="AD166" s="76"/>
      <c r="AE166" s="76"/>
      <c r="AF166" s="76"/>
      <c r="AG166" s="76"/>
      <c r="AH166" s="76"/>
      <c r="AI166" s="76"/>
      <c r="AJ166" s="76"/>
      <c r="AK166" s="76"/>
      <c r="AL166" s="76"/>
      <c r="AM166" s="76"/>
      <c r="AN166" s="76"/>
      <c r="AO166" s="76"/>
      <c r="AP166" s="76"/>
      <c r="AQ166" s="76"/>
      <c r="AR166" s="76"/>
      <c r="AS166" s="76"/>
      <c r="AT166" s="76"/>
      <c r="AU166" s="76"/>
      <c r="AV166" s="76"/>
      <c r="AW166" s="76"/>
      <c r="AX166" s="76"/>
      <c r="AY166" s="76"/>
      <c r="AZ166" s="76"/>
      <c r="BA166" s="76"/>
      <c r="BB166" s="76"/>
      <c r="BC166" s="76"/>
      <c r="BD166" s="76"/>
      <c r="BE166" s="76"/>
      <c r="BF166" s="76"/>
      <c r="BG166" s="76"/>
      <c r="BH166" s="76"/>
      <c r="BI166" s="76"/>
      <c r="BJ166" s="76"/>
      <c r="BK166" s="76"/>
      <c r="BL166" s="76"/>
      <c r="BM166" s="76"/>
      <c r="BN166" s="76"/>
      <c r="BO166" s="76"/>
      <c r="BP166" s="76"/>
      <c r="BQ166" s="76"/>
      <c r="BR166" s="76"/>
      <c r="BS166" s="76"/>
      <c r="BT166" s="76"/>
      <c r="BU166" s="76"/>
      <c r="BV166" s="76"/>
      <c r="BW166" s="76"/>
      <c r="BX166" s="76"/>
      <c r="BY166" s="76"/>
      <c r="BZ166" s="76"/>
      <c r="CA166" s="76"/>
      <c r="CB166" s="76"/>
      <c r="CC166" s="76"/>
      <c r="CD166" s="76"/>
      <c r="CE166" s="76"/>
      <c r="CF166" s="76"/>
      <c r="CG166" s="76"/>
      <c r="CH166" s="76"/>
      <c r="CI166" s="76"/>
      <c r="CJ166" s="76"/>
      <c r="CK166" s="76"/>
      <c r="CL166" s="76"/>
      <c r="CN166" s="73"/>
      <c r="CO166" s="76"/>
      <c r="CP166" s="76"/>
      <c r="CQ166" s="76"/>
      <c r="CR166" s="76"/>
      <c r="CS166" s="76"/>
      <c r="CT166" s="76"/>
      <c r="CU166" s="76"/>
      <c r="CV166" s="76"/>
      <c r="CW166" s="76"/>
      <c r="CX166" s="76"/>
      <c r="CY166" s="76"/>
      <c r="CZ166" s="76"/>
      <c r="DA166" s="76"/>
      <c r="DB166" s="76"/>
      <c r="DC166" s="76"/>
      <c r="DD166" s="76"/>
      <c r="DE166" s="76"/>
      <c r="DF166" s="76"/>
      <c r="DG166" s="76"/>
      <c r="DH166" s="76"/>
      <c r="DI166" s="76"/>
      <c r="DJ166" s="76"/>
      <c r="DK166" s="76"/>
      <c r="DL166" s="76"/>
    </row>
    <row r="167" spans="1:116" x14ac:dyDescent="0.35">
      <c r="E167" s="8"/>
      <c r="G167" s="171"/>
      <c r="H167" s="31"/>
      <c r="I167" s="73"/>
      <c r="J167" s="73"/>
      <c r="K167" s="39"/>
      <c r="L167" s="39"/>
      <c r="M167" s="39"/>
      <c r="N167" s="39"/>
      <c r="O167" s="39"/>
      <c r="P167" s="39"/>
      <c r="R167" s="38"/>
      <c r="S167" s="76"/>
      <c r="T167" s="76"/>
      <c r="U167" s="76"/>
      <c r="V167" s="76"/>
      <c r="W167" s="76"/>
      <c r="X167" s="76"/>
      <c r="Y167" s="76"/>
      <c r="Z167" s="76"/>
      <c r="AA167" s="76"/>
      <c r="AB167" s="76"/>
      <c r="AC167" s="76"/>
      <c r="AD167" s="76"/>
      <c r="AE167" s="76"/>
      <c r="AF167" s="76"/>
      <c r="AG167" s="76"/>
      <c r="AH167" s="76"/>
      <c r="AI167" s="76"/>
      <c r="AJ167" s="76"/>
      <c r="AK167" s="76"/>
      <c r="AL167" s="76"/>
      <c r="AM167" s="76"/>
      <c r="AN167" s="76"/>
      <c r="AO167" s="76"/>
      <c r="AP167" s="76"/>
      <c r="AQ167" s="76"/>
      <c r="AR167" s="76"/>
      <c r="AS167" s="76"/>
      <c r="AT167" s="76"/>
      <c r="AU167" s="76"/>
      <c r="AV167" s="76"/>
      <c r="AW167" s="76"/>
      <c r="AX167" s="76"/>
      <c r="AY167" s="76"/>
      <c r="AZ167" s="76"/>
      <c r="BA167" s="76"/>
      <c r="BB167" s="76"/>
      <c r="BC167" s="76"/>
      <c r="BD167" s="76"/>
      <c r="BE167" s="76"/>
      <c r="BF167" s="76"/>
      <c r="BG167" s="76"/>
      <c r="BH167" s="76"/>
      <c r="BI167" s="76"/>
      <c r="BJ167" s="76"/>
      <c r="BK167" s="76"/>
      <c r="BL167" s="76"/>
      <c r="BM167" s="76"/>
      <c r="BN167" s="76"/>
      <c r="BO167" s="76"/>
      <c r="BP167" s="76"/>
      <c r="BQ167" s="76"/>
      <c r="BR167" s="76"/>
      <c r="BS167" s="76"/>
      <c r="BT167" s="76"/>
      <c r="BU167" s="76"/>
      <c r="BV167" s="76"/>
      <c r="BW167" s="76"/>
      <c r="BX167" s="76"/>
      <c r="BY167" s="76"/>
      <c r="BZ167" s="76"/>
      <c r="CA167" s="76"/>
      <c r="CB167" s="76"/>
      <c r="CC167" s="76"/>
      <c r="CD167" s="76"/>
      <c r="CE167" s="76"/>
      <c r="CF167" s="76"/>
      <c r="CG167" s="76"/>
      <c r="CH167" s="76"/>
      <c r="CI167" s="76"/>
      <c r="CJ167" s="76"/>
      <c r="CK167" s="76"/>
      <c r="CL167" s="76"/>
      <c r="CN167" s="73"/>
      <c r="CO167" s="76"/>
      <c r="CP167" s="76"/>
      <c r="CQ167" s="76"/>
      <c r="CR167" s="76"/>
      <c r="CS167" s="76"/>
      <c r="CT167" s="76"/>
      <c r="CU167" s="76"/>
      <c r="CV167" s="76"/>
      <c r="CW167" s="76"/>
      <c r="CX167" s="76"/>
      <c r="CY167" s="76"/>
      <c r="CZ167" s="76"/>
      <c r="DA167" s="76"/>
      <c r="DB167" s="76"/>
      <c r="DC167" s="76"/>
      <c r="DD167" s="76"/>
      <c r="DE167" s="76"/>
      <c r="DF167" s="76"/>
      <c r="DG167" s="76"/>
      <c r="DH167" s="76"/>
      <c r="DI167" s="76"/>
      <c r="DJ167" s="76"/>
      <c r="DK167" s="76"/>
      <c r="DL167" s="76"/>
    </row>
    <row r="168" spans="1:116" x14ac:dyDescent="0.35">
      <c r="E168" s="8"/>
      <c r="G168" s="171"/>
      <c r="H168" s="31"/>
      <c r="I168" s="73"/>
      <c r="J168" s="73"/>
      <c r="K168" s="39"/>
      <c r="L168" s="39"/>
      <c r="M168" s="39"/>
      <c r="N168" s="39"/>
      <c r="O168" s="39"/>
      <c r="P168" s="39"/>
      <c r="R168" s="38"/>
      <c r="S168" s="76"/>
      <c r="T168" s="76"/>
      <c r="U168" s="76"/>
      <c r="V168" s="76"/>
      <c r="W168" s="76"/>
      <c r="X168" s="76"/>
      <c r="Y168" s="76"/>
      <c r="Z168" s="76"/>
      <c r="AA168" s="76"/>
      <c r="AB168" s="76"/>
      <c r="AC168" s="76"/>
      <c r="AD168" s="76"/>
      <c r="AE168" s="76"/>
      <c r="AF168" s="76"/>
      <c r="AG168" s="76"/>
      <c r="AH168" s="76"/>
      <c r="AI168" s="76"/>
      <c r="AJ168" s="76"/>
      <c r="AK168" s="76"/>
      <c r="AL168" s="76"/>
      <c r="AM168" s="76"/>
      <c r="AN168" s="76"/>
      <c r="AO168" s="76"/>
      <c r="AP168" s="76"/>
      <c r="AQ168" s="76"/>
      <c r="AR168" s="76"/>
      <c r="AS168" s="76"/>
      <c r="AT168" s="76"/>
      <c r="AU168" s="76"/>
      <c r="AV168" s="76"/>
      <c r="AW168" s="76"/>
      <c r="AX168" s="76"/>
      <c r="AY168" s="76"/>
      <c r="AZ168" s="76"/>
      <c r="BA168" s="76"/>
      <c r="BB168" s="76"/>
      <c r="BC168" s="76"/>
      <c r="BD168" s="76"/>
      <c r="BE168" s="76"/>
      <c r="BF168" s="76"/>
      <c r="BG168" s="76"/>
      <c r="BH168" s="76"/>
      <c r="BI168" s="76"/>
      <c r="BJ168" s="76"/>
      <c r="BK168" s="76"/>
      <c r="BL168" s="76"/>
      <c r="BM168" s="76"/>
      <c r="BN168" s="76"/>
      <c r="BO168" s="76"/>
      <c r="BP168" s="76"/>
      <c r="BQ168" s="76"/>
      <c r="BR168" s="76"/>
      <c r="BS168" s="76"/>
      <c r="BT168" s="76"/>
      <c r="BU168" s="76"/>
      <c r="BV168" s="76"/>
      <c r="BW168" s="76"/>
      <c r="BX168" s="76"/>
      <c r="BY168" s="76"/>
      <c r="BZ168" s="76"/>
      <c r="CA168" s="76"/>
      <c r="CB168" s="76"/>
      <c r="CC168" s="76"/>
      <c r="CD168" s="76"/>
      <c r="CE168" s="76"/>
      <c r="CF168" s="76"/>
      <c r="CG168" s="76"/>
      <c r="CH168" s="76"/>
      <c r="CI168" s="76"/>
      <c r="CJ168" s="76"/>
      <c r="CK168" s="76"/>
      <c r="CL168" s="76"/>
      <c r="CN168" s="73"/>
      <c r="CO168" s="76"/>
      <c r="CP168" s="76"/>
      <c r="CQ168" s="76"/>
      <c r="CR168" s="76"/>
      <c r="CS168" s="76"/>
      <c r="CT168" s="76"/>
      <c r="CU168" s="76"/>
      <c r="CV168" s="76"/>
      <c r="CW168" s="76"/>
      <c r="CX168" s="76"/>
      <c r="CY168" s="76"/>
      <c r="CZ168" s="76"/>
      <c r="DA168" s="76"/>
      <c r="DB168" s="76"/>
      <c r="DC168" s="76"/>
      <c r="DD168" s="76"/>
      <c r="DE168" s="76"/>
      <c r="DF168" s="76"/>
      <c r="DG168" s="76"/>
      <c r="DH168" s="76"/>
      <c r="DI168" s="76"/>
      <c r="DJ168" s="76"/>
      <c r="DK168" s="76"/>
      <c r="DL168" s="76"/>
    </row>
    <row r="169" spans="1:116" x14ac:dyDescent="0.35">
      <c r="E169" s="8"/>
      <c r="G169" s="171"/>
      <c r="H169" s="31"/>
      <c r="I169" s="73"/>
      <c r="J169" s="73"/>
      <c r="K169" s="39"/>
      <c r="L169" s="39"/>
      <c r="M169" s="39"/>
      <c r="N169" s="39"/>
      <c r="O169" s="39"/>
      <c r="P169" s="39"/>
      <c r="R169" s="38"/>
      <c r="S169" s="76"/>
      <c r="T169" s="76"/>
      <c r="U169" s="76"/>
      <c r="V169" s="76"/>
      <c r="W169" s="76"/>
      <c r="X169" s="76"/>
      <c r="Y169" s="76"/>
      <c r="Z169" s="76"/>
      <c r="AA169" s="76"/>
      <c r="AB169" s="76"/>
      <c r="AC169" s="76"/>
      <c r="AD169" s="76"/>
      <c r="AE169" s="76"/>
      <c r="AF169" s="76"/>
      <c r="AG169" s="76"/>
      <c r="AH169" s="76"/>
      <c r="AI169" s="76"/>
      <c r="AJ169" s="76"/>
      <c r="AK169" s="76"/>
      <c r="AL169" s="76"/>
      <c r="AM169" s="76"/>
      <c r="AN169" s="76"/>
      <c r="AO169" s="76"/>
      <c r="AP169" s="76"/>
      <c r="AQ169" s="76"/>
      <c r="AR169" s="76"/>
      <c r="AS169" s="76"/>
      <c r="AT169" s="76"/>
      <c r="AU169" s="76"/>
      <c r="AV169" s="76"/>
      <c r="AW169" s="76"/>
      <c r="AX169" s="76"/>
      <c r="AY169" s="76"/>
      <c r="AZ169" s="76"/>
      <c r="BA169" s="76"/>
      <c r="BB169" s="76"/>
      <c r="BC169" s="76"/>
      <c r="BD169" s="76"/>
      <c r="BE169" s="76"/>
      <c r="BF169" s="76"/>
      <c r="BG169" s="76"/>
      <c r="BH169" s="76"/>
      <c r="BI169" s="76"/>
      <c r="BJ169" s="76"/>
      <c r="BK169" s="76"/>
      <c r="BL169" s="76"/>
      <c r="BM169" s="76"/>
      <c r="BN169" s="76"/>
      <c r="BO169" s="76"/>
      <c r="BP169" s="76"/>
      <c r="BQ169" s="76"/>
      <c r="BR169" s="76"/>
      <c r="BS169" s="76"/>
      <c r="BT169" s="76"/>
      <c r="BU169" s="76"/>
      <c r="BV169" s="76"/>
      <c r="BW169" s="76"/>
      <c r="BX169" s="76"/>
      <c r="BY169" s="76"/>
      <c r="BZ169" s="76"/>
      <c r="CA169" s="76"/>
      <c r="CB169" s="76"/>
      <c r="CC169" s="76"/>
      <c r="CD169" s="76"/>
      <c r="CE169" s="76"/>
      <c r="CF169" s="76"/>
      <c r="CG169" s="76"/>
      <c r="CH169" s="76"/>
      <c r="CI169" s="76"/>
      <c r="CJ169" s="76"/>
      <c r="CK169" s="76"/>
      <c r="CL169" s="76"/>
      <c r="CN169" s="73"/>
      <c r="CO169" s="76"/>
      <c r="CP169" s="76"/>
      <c r="CQ169" s="76"/>
      <c r="CR169" s="76"/>
      <c r="CS169" s="76"/>
      <c r="CT169" s="76"/>
      <c r="CU169" s="76"/>
      <c r="CV169" s="76"/>
      <c r="CW169" s="76"/>
      <c r="CX169" s="76"/>
      <c r="CY169" s="76"/>
      <c r="CZ169" s="76"/>
      <c r="DA169" s="76"/>
      <c r="DB169" s="76"/>
      <c r="DC169" s="76"/>
      <c r="DD169" s="76"/>
      <c r="DE169" s="76"/>
      <c r="DF169" s="76"/>
      <c r="DG169" s="76"/>
      <c r="DH169" s="76"/>
      <c r="DI169" s="76"/>
      <c r="DJ169" s="76"/>
      <c r="DK169" s="76"/>
      <c r="DL169" s="76"/>
    </row>
    <row r="170" spans="1:116" x14ac:dyDescent="0.35">
      <c r="E170" s="8"/>
      <c r="G170" s="171"/>
      <c r="H170" s="31"/>
      <c r="I170" s="73"/>
      <c r="J170" s="73"/>
      <c r="K170" s="39"/>
      <c r="L170" s="39"/>
      <c r="M170" s="39"/>
      <c r="N170" s="39"/>
      <c r="O170" s="39"/>
      <c r="P170" s="39"/>
      <c r="R170" s="38"/>
      <c r="S170" s="76"/>
      <c r="T170" s="76"/>
      <c r="U170" s="76"/>
      <c r="V170" s="76"/>
      <c r="W170" s="76"/>
      <c r="X170" s="76"/>
      <c r="Y170" s="76"/>
      <c r="Z170" s="76"/>
      <c r="AA170" s="76"/>
      <c r="AB170" s="76"/>
      <c r="AC170" s="76"/>
      <c r="AD170" s="76"/>
      <c r="AE170" s="76"/>
      <c r="AF170" s="76"/>
      <c r="AG170" s="76"/>
      <c r="AH170" s="76"/>
      <c r="AI170" s="76"/>
      <c r="AJ170" s="76"/>
      <c r="AK170" s="76"/>
      <c r="AL170" s="76"/>
      <c r="AM170" s="76"/>
      <c r="AN170" s="76"/>
      <c r="AO170" s="76"/>
      <c r="AP170" s="76"/>
      <c r="AQ170" s="76"/>
      <c r="AR170" s="76"/>
      <c r="AS170" s="76"/>
      <c r="AT170" s="76"/>
      <c r="AU170" s="76"/>
      <c r="AV170" s="76"/>
      <c r="AW170" s="76"/>
      <c r="AX170" s="76"/>
      <c r="AY170" s="76"/>
      <c r="AZ170" s="76"/>
      <c r="BA170" s="76"/>
      <c r="BB170" s="76"/>
      <c r="BC170" s="76"/>
      <c r="BD170" s="76"/>
      <c r="BE170" s="76"/>
      <c r="BF170" s="76"/>
      <c r="BG170" s="76"/>
      <c r="BH170" s="76"/>
      <c r="BI170" s="76"/>
      <c r="BJ170" s="76"/>
      <c r="BK170" s="76"/>
      <c r="BL170" s="76"/>
      <c r="BM170" s="76"/>
      <c r="BN170" s="76"/>
      <c r="BO170" s="76"/>
      <c r="BP170" s="76"/>
      <c r="BQ170" s="76"/>
      <c r="BR170" s="76"/>
      <c r="BS170" s="76"/>
      <c r="BT170" s="76"/>
      <c r="BU170" s="76"/>
      <c r="BV170" s="76"/>
      <c r="BW170" s="76"/>
      <c r="BX170" s="76"/>
      <c r="BY170" s="76"/>
      <c r="BZ170" s="76"/>
      <c r="CA170" s="76"/>
      <c r="CB170" s="76"/>
      <c r="CC170" s="76"/>
      <c r="CD170" s="76"/>
      <c r="CE170" s="76"/>
      <c r="CF170" s="76"/>
      <c r="CG170" s="76"/>
      <c r="CH170" s="76"/>
      <c r="CI170" s="76"/>
      <c r="CJ170" s="76"/>
      <c r="CK170" s="76"/>
      <c r="CL170" s="76"/>
      <c r="CN170" s="73"/>
      <c r="CO170" s="76"/>
      <c r="CP170" s="76"/>
      <c r="CQ170" s="76"/>
      <c r="CR170" s="76"/>
      <c r="CS170" s="76"/>
      <c r="CT170" s="76"/>
      <c r="CU170" s="76"/>
      <c r="CV170" s="76"/>
      <c r="CW170" s="76"/>
      <c r="CX170" s="76"/>
      <c r="CY170" s="76"/>
      <c r="CZ170" s="76"/>
      <c r="DA170" s="76"/>
      <c r="DB170" s="76"/>
      <c r="DC170" s="76"/>
      <c r="DD170" s="76"/>
      <c r="DE170" s="76"/>
      <c r="DF170" s="76"/>
      <c r="DG170" s="76"/>
      <c r="DH170" s="76"/>
      <c r="DI170" s="76"/>
      <c r="DJ170" s="76"/>
      <c r="DK170" s="76"/>
      <c r="DL170" s="76"/>
    </row>
    <row r="171" spans="1:116" x14ac:dyDescent="0.35">
      <c r="E171" s="8"/>
      <c r="G171" s="171"/>
      <c r="H171" s="31"/>
      <c r="I171" s="73"/>
      <c r="J171" s="73"/>
      <c r="K171" s="39"/>
      <c r="L171" s="39"/>
      <c r="M171" s="39"/>
      <c r="N171" s="39"/>
      <c r="O171" s="39"/>
      <c r="P171" s="39"/>
      <c r="R171" s="38"/>
      <c r="S171" s="76"/>
      <c r="T171" s="76"/>
      <c r="U171" s="76"/>
      <c r="V171" s="76"/>
      <c r="W171" s="76"/>
      <c r="X171" s="76"/>
      <c r="Y171" s="76"/>
      <c r="Z171" s="76"/>
      <c r="AA171" s="76"/>
      <c r="AB171" s="76"/>
      <c r="AC171" s="76"/>
      <c r="AD171" s="76"/>
      <c r="AE171" s="76"/>
      <c r="AF171" s="76"/>
      <c r="AG171" s="76"/>
      <c r="AH171" s="76"/>
      <c r="AI171" s="76"/>
      <c r="AJ171" s="76"/>
      <c r="AK171" s="76"/>
      <c r="AL171" s="76"/>
      <c r="AM171" s="76"/>
      <c r="AN171" s="76"/>
      <c r="AO171" s="76"/>
      <c r="AP171" s="76"/>
      <c r="AQ171" s="76"/>
      <c r="AR171" s="76"/>
      <c r="AS171" s="76"/>
      <c r="AT171" s="76"/>
      <c r="AU171" s="76"/>
      <c r="AV171" s="76"/>
      <c r="AW171" s="76"/>
      <c r="AX171" s="76"/>
      <c r="AY171" s="76"/>
      <c r="AZ171" s="76"/>
      <c r="BA171" s="76"/>
      <c r="BB171" s="76"/>
      <c r="BC171" s="76"/>
      <c r="BD171" s="76"/>
      <c r="BE171" s="76"/>
      <c r="BF171" s="76"/>
      <c r="BG171" s="76"/>
      <c r="BH171" s="76"/>
      <c r="BI171" s="76"/>
      <c r="BJ171" s="76"/>
      <c r="BK171" s="76"/>
      <c r="BL171" s="76"/>
      <c r="BM171" s="76"/>
      <c r="BN171" s="76"/>
      <c r="BO171" s="76"/>
      <c r="BP171" s="76"/>
      <c r="BQ171" s="76"/>
      <c r="BR171" s="76"/>
      <c r="BS171" s="76"/>
      <c r="BT171" s="76"/>
      <c r="BU171" s="76"/>
      <c r="BV171" s="76"/>
      <c r="BW171" s="76"/>
      <c r="BX171" s="76"/>
      <c r="BY171" s="76"/>
      <c r="BZ171" s="76"/>
      <c r="CA171" s="76"/>
      <c r="CB171" s="76"/>
      <c r="CC171" s="76"/>
      <c r="CD171" s="76"/>
      <c r="CE171" s="76"/>
      <c r="CF171" s="76"/>
      <c r="CG171" s="76"/>
      <c r="CH171" s="76"/>
      <c r="CI171" s="76"/>
      <c r="CJ171" s="76"/>
      <c r="CK171" s="76"/>
      <c r="CL171" s="76"/>
      <c r="CN171" s="73"/>
      <c r="CO171" s="76"/>
      <c r="CP171" s="76"/>
      <c r="CQ171" s="76"/>
      <c r="CR171" s="76"/>
      <c r="CS171" s="76"/>
      <c r="CT171" s="76"/>
      <c r="CU171" s="76"/>
      <c r="CV171" s="76"/>
      <c r="CW171" s="76"/>
      <c r="CX171" s="76"/>
      <c r="CY171" s="76"/>
      <c r="CZ171" s="76"/>
      <c r="DA171" s="76"/>
      <c r="DB171" s="76"/>
      <c r="DC171" s="76"/>
      <c r="DD171" s="76"/>
      <c r="DE171" s="76"/>
      <c r="DF171" s="76"/>
      <c r="DG171" s="76"/>
      <c r="DH171" s="76"/>
      <c r="DI171" s="76"/>
      <c r="DJ171" s="76"/>
      <c r="DK171" s="76"/>
      <c r="DL171" s="76"/>
    </row>
    <row r="172" spans="1:116" x14ac:dyDescent="0.35">
      <c r="E172" s="8"/>
      <c r="G172" s="171"/>
      <c r="H172" s="31"/>
      <c r="I172" s="73"/>
      <c r="J172" s="73"/>
      <c r="K172" s="39"/>
      <c r="L172" s="39"/>
      <c r="M172" s="39"/>
      <c r="N172" s="39"/>
      <c r="O172" s="39"/>
      <c r="P172" s="39"/>
      <c r="R172" s="38"/>
      <c r="S172" s="76"/>
      <c r="T172" s="76"/>
      <c r="U172" s="76"/>
      <c r="V172" s="76"/>
      <c r="W172" s="76"/>
      <c r="X172" s="76"/>
      <c r="Y172" s="76"/>
      <c r="Z172" s="76"/>
      <c r="AA172" s="76"/>
      <c r="AB172" s="76"/>
      <c r="AC172" s="76"/>
      <c r="AD172" s="76"/>
      <c r="AE172" s="76"/>
      <c r="AF172" s="76"/>
      <c r="AG172" s="76"/>
      <c r="AH172" s="76"/>
      <c r="AI172" s="76"/>
      <c r="AJ172" s="76"/>
      <c r="AK172" s="76"/>
      <c r="AL172" s="76"/>
      <c r="AM172" s="76"/>
      <c r="AN172" s="76"/>
      <c r="AO172" s="76"/>
      <c r="AP172" s="76"/>
      <c r="AQ172" s="76"/>
      <c r="AR172" s="76"/>
      <c r="AS172" s="76"/>
      <c r="AT172" s="76"/>
      <c r="AU172" s="76"/>
      <c r="AV172" s="76"/>
      <c r="AW172" s="76"/>
      <c r="AX172" s="76"/>
      <c r="AY172" s="76"/>
      <c r="AZ172" s="76"/>
      <c r="BA172" s="76"/>
      <c r="BB172" s="76"/>
      <c r="BC172" s="76"/>
      <c r="BD172" s="76"/>
      <c r="BE172" s="76"/>
      <c r="BF172" s="76"/>
      <c r="BG172" s="76"/>
      <c r="BH172" s="76"/>
      <c r="BI172" s="76"/>
      <c r="BJ172" s="76"/>
      <c r="BK172" s="76"/>
      <c r="BL172" s="76"/>
      <c r="BM172" s="76"/>
      <c r="BN172" s="76"/>
      <c r="BO172" s="76"/>
      <c r="BP172" s="76"/>
      <c r="BQ172" s="76"/>
      <c r="BR172" s="76"/>
      <c r="BS172" s="76"/>
      <c r="BT172" s="76"/>
      <c r="BU172" s="76"/>
      <c r="BV172" s="76"/>
      <c r="BW172" s="76"/>
      <c r="BX172" s="76"/>
      <c r="BY172" s="76"/>
      <c r="BZ172" s="76"/>
      <c r="CA172" s="76"/>
      <c r="CB172" s="76"/>
      <c r="CC172" s="76"/>
      <c r="CD172" s="76"/>
      <c r="CE172" s="76"/>
      <c r="CF172" s="76"/>
      <c r="CG172" s="76"/>
      <c r="CH172" s="76"/>
      <c r="CI172" s="76"/>
      <c r="CJ172" s="76"/>
      <c r="CK172" s="76"/>
      <c r="CL172" s="76"/>
      <c r="CN172" s="73"/>
      <c r="CO172" s="76"/>
      <c r="CP172" s="76"/>
      <c r="CQ172" s="76"/>
      <c r="CR172" s="76"/>
      <c r="CS172" s="76"/>
      <c r="CT172" s="76"/>
      <c r="CU172" s="76"/>
      <c r="CV172" s="76"/>
      <c r="CW172" s="76"/>
      <c r="CX172" s="76"/>
      <c r="CY172" s="76"/>
      <c r="CZ172" s="76"/>
      <c r="DA172" s="76"/>
      <c r="DB172" s="76"/>
      <c r="DC172" s="76"/>
      <c r="DD172" s="76"/>
      <c r="DE172" s="76"/>
      <c r="DF172" s="76"/>
      <c r="DG172" s="76"/>
      <c r="DH172" s="76"/>
      <c r="DI172" s="76"/>
      <c r="DJ172" s="76"/>
      <c r="DK172" s="76"/>
      <c r="DL172" s="76"/>
    </row>
    <row r="173" spans="1:116" x14ac:dyDescent="0.35">
      <c r="E173" s="8"/>
      <c r="G173" s="171"/>
      <c r="H173" s="31"/>
      <c r="I173" s="73"/>
      <c r="J173" s="73"/>
      <c r="K173" s="39"/>
      <c r="L173" s="39"/>
      <c r="M173" s="39"/>
      <c r="N173" s="39"/>
      <c r="O173" s="39"/>
      <c r="P173" s="39"/>
      <c r="R173" s="38"/>
      <c r="S173" s="76"/>
      <c r="T173" s="76"/>
      <c r="U173" s="76"/>
      <c r="V173" s="76"/>
      <c r="W173" s="76"/>
      <c r="X173" s="76"/>
      <c r="Y173" s="76"/>
      <c r="Z173" s="76"/>
      <c r="AA173" s="76"/>
      <c r="AB173" s="76"/>
      <c r="AC173" s="76"/>
      <c r="AD173" s="76"/>
      <c r="AE173" s="76"/>
      <c r="AF173" s="76"/>
      <c r="AG173" s="76"/>
      <c r="AH173" s="76"/>
      <c r="AI173" s="76"/>
      <c r="AJ173" s="76"/>
      <c r="AK173" s="76"/>
      <c r="AL173" s="76"/>
      <c r="AM173" s="76"/>
      <c r="AN173" s="76"/>
      <c r="AO173" s="76"/>
      <c r="AP173" s="76"/>
      <c r="AQ173" s="76"/>
      <c r="AR173" s="76"/>
      <c r="AS173" s="76"/>
      <c r="AT173" s="76"/>
      <c r="AU173" s="76"/>
      <c r="AV173" s="76"/>
      <c r="AW173" s="76"/>
      <c r="AX173" s="76"/>
      <c r="AY173" s="76"/>
      <c r="AZ173" s="76"/>
      <c r="BA173" s="76"/>
      <c r="BB173" s="76"/>
      <c r="BC173" s="76"/>
      <c r="BD173" s="76"/>
      <c r="BE173" s="76"/>
      <c r="BF173" s="76"/>
      <c r="BG173" s="76"/>
      <c r="BH173" s="76"/>
      <c r="BI173" s="76"/>
      <c r="BJ173" s="76"/>
      <c r="BK173" s="76"/>
      <c r="BL173" s="76"/>
      <c r="BM173" s="76"/>
      <c r="BN173" s="76"/>
      <c r="BO173" s="76"/>
      <c r="BP173" s="76"/>
      <c r="BQ173" s="76"/>
      <c r="BR173" s="76"/>
      <c r="BS173" s="76"/>
      <c r="BT173" s="76"/>
      <c r="BU173" s="76"/>
      <c r="BV173" s="76"/>
      <c r="BW173" s="76"/>
      <c r="BX173" s="76"/>
      <c r="BY173" s="76"/>
      <c r="BZ173" s="76"/>
      <c r="CA173" s="76"/>
      <c r="CB173" s="76"/>
      <c r="CC173" s="76"/>
      <c r="CD173" s="76"/>
      <c r="CE173" s="76"/>
      <c r="CF173" s="76"/>
      <c r="CG173" s="76"/>
      <c r="CH173" s="76"/>
      <c r="CI173" s="76"/>
      <c r="CJ173" s="76"/>
      <c r="CK173" s="76"/>
      <c r="CL173" s="76"/>
      <c r="CN173" s="73"/>
      <c r="CO173" s="76"/>
      <c r="CP173" s="76"/>
      <c r="CQ173" s="76"/>
      <c r="CR173" s="76"/>
      <c r="CS173" s="76"/>
      <c r="CT173" s="76"/>
      <c r="CU173" s="76"/>
      <c r="CV173" s="76"/>
      <c r="CW173" s="76"/>
      <c r="CX173" s="76"/>
      <c r="CY173" s="76"/>
      <c r="CZ173" s="76"/>
      <c r="DA173" s="76"/>
      <c r="DB173" s="76"/>
      <c r="DC173" s="76"/>
      <c r="DD173" s="76"/>
      <c r="DE173" s="76"/>
      <c r="DF173" s="76"/>
      <c r="DG173" s="76"/>
      <c r="DH173" s="76"/>
      <c r="DI173" s="76"/>
      <c r="DJ173" s="76"/>
      <c r="DK173" s="76"/>
      <c r="DL173" s="76"/>
    </row>
    <row r="174" spans="1:116" x14ac:dyDescent="0.35">
      <c r="E174" s="8"/>
      <c r="G174" s="171"/>
      <c r="H174" s="31"/>
      <c r="I174" s="73"/>
      <c r="J174" s="73"/>
      <c r="K174" s="39"/>
      <c r="L174" s="39"/>
      <c r="M174" s="39"/>
      <c r="N174" s="39"/>
      <c r="O174" s="39"/>
      <c r="P174" s="39"/>
      <c r="R174" s="38"/>
      <c r="S174" s="76"/>
      <c r="T174" s="76"/>
      <c r="U174" s="76"/>
      <c r="V174" s="76"/>
      <c r="W174" s="76"/>
      <c r="X174" s="76"/>
      <c r="Y174" s="76"/>
      <c r="Z174" s="76"/>
      <c r="AA174" s="76"/>
      <c r="AB174" s="76"/>
      <c r="AC174" s="76"/>
      <c r="AD174" s="76"/>
      <c r="AE174" s="76"/>
      <c r="AF174" s="76"/>
      <c r="AG174" s="76"/>
      <c r="AH174" s="76"/>
      <c r="AI174" s="76"/>
      <c r="AJ174" s="76"/>
      <c r="AK174" s="76"/>
      <c r="AL174" s="76"/>
      <c r="AM174" s="76"/>
      <c r="AN174" s="76"/>
      <c r="AO174" s="76"/>
      <c r="AP174" s="76"/>
      <c r="AQ174" s="76"/>
      <c r="AR174" s="76"/>
      <c r="AS174" s="76"/>
      <c r="AT174" s="76"/>
      <c r="AU174" s="76"/>
      <c r="AV174" s="76"/>
      <c r="AW174" s="76"/>
      <c r="AX174" s="76"/>
      <c r="AY174" s="76"/>
      <c r="AZ174" s="76"/>
      <c r="BA174" s="76"/>
      <c r="BB174" s="76"/>
      <c r="BC174" s="76"/>
      <c r="BD174" s="76"/>
      <c r="BE174" s="76"/>
      <c r="BF174" s="76"/>
      <c r="BG174" s="76"/>
      <c r="BH174" s="76"/>
      <c r="BI174" s="76"/>
      <c r="BJ174" s="76"/>
      <c r="BK174" s="76"/>
      <c r="BL174" s="76"/>
      <c r="BM174" s="76"/>
      <c r="BN174" s="76"/>
      <c r="BO174" s="76"/>
      <c r="BP174" s="76"/>
      <c r="BQ174" s="76"/>
      <c r="BR174" s="76"/>
      <c r="BS174" s="76"/>
      <c r="BT174" s="76"/>
      <c r="BU174" s="76"/>
      <c r="BV174" s="76"/>
      <c r="BW174" s="76"/>
      <c r="BX174" s="76"/>
      <c r="BY174" s="76"/>
      <c r="BZ174" s="76"/>
      <c r="CA174" s="76"/>
      <c r="CB174" s="76"/>
      <c r="CC174" s="76"/>
      <c r="CD174" s="76"/>
      <c r="CE174" s="76"/>
      <c r="CF174" s="76"/>
      <c r="CG174" s="76"/>
      <c r="CH174" s="76"/>
      <c r="CI174" s="76"/>
      <c r="CJ174" s="76"/>
      <c r="CK174" s="76"/>
      <c r="CL174" s="76"/>
      <c r="CN174" s="73"/>
      <c r="CO174" s="76"/>
      <c r="CP174" s="76"/>
      <c r="CQ174" s="76"/>
      <c r="CR174" s="76"/>
      <c r="CS174" s="76"/>
      <c r="CT174" s="76"/>
      <c r="CU174" s="76"/>
      <c r="CV174" s="76"/>
      <c r="CW174" s="76"/>
      <c r="CX174" s="76"/>
      <c r="CY174" s="76"/>
      <c r="CZ174" s="76"/>
      <c r="DA174" s="76"/>
      <c r="DB174" s="76"/>
      <c r="DC174" s="76"/>
      <c r="DD174" s="76"/>
      <c r="DE174" s="76"/>
      <c r="DF174" s="76"/>
      <c r="DG174" s="76"/>
      <c r="DH174" s="76"/>
      <c r="DI174" s="76"/>
      <c r="DJ174" s="76"/>
      <c r="DK174" s="76"/>
      <c r="DL174" s="76"/>
    </row>
    <row r="175" spans="1:116" x14ac:dyDescent="0.35">
      <c r="A175" s="31" t="s">
        <v>218</v>
      </c>
      <c r="B175" s="31" t="s">
        <v>243</v>
      </c>
      <c r="C175" s="31"/>
      <c r="D175" t="s">
        <v>261</v>
      </c>
      <c r="E175" s="8" t="str">
        <f t="shared" ref="E175:E184" si="238">ROW()&amp;" "&amp;D175</f>
        <v>175 REV-ER</v>
      </c>
      <c r="F175" t="s">
        <v>412</v>
      </c>
      <c r="G175" s="66" t="s">
        <v>411</v>
      </c>
      <c r="H175" s="22"/>
      <c r="I175" s="306"/>
      <c r="J175" s="306"/>
      <c r="K175" s="22"/>
      <c r="L175" s="22"/>
      <c r="M175" s="22"/>
      <c r="N175" s="22"/>
      <c r="O175" s="22"/>
      <c r="P175" s="22"/>
      <c r="R175" s="66"/>
      <c r="S175" s="66"/>
      <c r="T175" s="66"/>
      <c r="U175" s="66"/>
      <c r="V175" s="66"/>
      <c r="W175" s="66"/>
      <c r="X175" s="66"/>
      <c r="Y175" s="66"/>
      <c r="Z175" s="66"/>
      <c r="AA175" s="66"/>
      <c r="AB175" s="66"/>
      <c r="AC175" s="66"/>
      <c r="AD175" s="66"/>
      <c r="AE175" s="66"/>
      <c r="AF175" s="66"/>
      <c r="AG175" s="66"/>
      <c r="AH175" s="66"/>
      <c r="AI175" s="66"/>
      <c r="AJ175" s="66"/>
      <c r="AK175" s="66"/>
      <c r="AL175" s="66"/>
      <c r="AM175" s="66"/>
      <c r="AN175" s="66"/>
      <c r="AO175" s="66"/>
      <c r="AP175" s="66"/>
      <c r="AQ175" s="66"/>
      <c r="AR175" s="66"/>
      <c r="AS175" s="66"/>
      <c r="AT175" s="66"/>
      <c r="AU175" s="66"/>
      <c r="AV175" s="66"/>
      <c r="AW175" s="66"/>
      <c r="AX175" s="66"/>
      <c r="AY175" s="66"/>
      <c r="AZ175" s="66"/>
      <c r="BA175" s="66"/>
      <c r="BB175" s="66"/>
      <c r="BC175" s="66"/>
      <c r="BD175" s="66"/>
      <c r="BE175" s="66"/>
      <c r="BF175" s="66"/>
      <c r="BG175" s="66"/>
      <c r="BH175" s="66"/>
      <c r="BI175" s="66"/>
      <c r="BJ175" s="66"/>
      <c r="BK175" s="66"/>
      <c r="BL175" s="66"/>
      <c r="BM175" s="66"/>
      <c r="BN175" s="66"/>
      <c r="BO175" s="66"/>
      <c r="BP175" s="66"/>
      <c r="BQ175" s="66"/>
      <c r="BR175" s="66"/>
      <c r="BS175" s="66"/>
      <c r="BT175" s="66"/>
      <c r="BU175" s="66"/>
      <c r="BV175" s="66"/>
      <c r="BW175" s="66"/>
      <c r="BX175" s="66"/>
      <c r="BY175" s="66"/>
      <c r="BZ175" s="66"/>
      <c r="CA175" s="66"/>
      <c r="CB175" s="66"/>
      <c r="CC175" s="66"/>
      <c r="CD175" s="66"/>
      <c r="CE175" s="66"/>
      <c r="CF175" s="66"/>
      <c r="CG175" s="66"/>
      <c r="CH175" s="66"/>
      <c r="CI175" s="66"/>
      <c r="CJ175" s="66"/>
      <c r="CK175" s="66"/>
      <c r="CL175" s="66"/>
      <c r="CN175" s="306"/>
      <c r="CO175" s="40"/>
      <c r="CP175" s="40"/>
      <c r="CQ175" s="40"/>
      <c r="CR175" s="40"/>
      <c r="CS175" s="40"/>
      <c r="CT175" s="40"/>
      <c r="CU175" s="40"/>
      <c r="CV175" s="40"/>
      <c r="CW175" s="40"/>
      <c r="CX175" s="40"/>
      <c r="CY175" s="40"/>
      <c r="CZ175" s="40"/>
      <c r="DA175" s="40"/>
      <c r="DB175" s="40"/>
      <c r="DC175" s="40"/>
      <c r="DD175" s="40"/>
      <c r="DE175" s="40"/>
      <c r="DF175" s="40"/>
      <c r="DG175" s="40"/>
      <c r="DH175" s="40"/>
      <c r="DI175" s="40"/>
      <c r="DJ175" s="40"/>
      <c r="DK175" s="40"/>
      <c r="DL175" s="40"/>
    </row>
    <row r="176" spans="1:116" s="27" customFormat="1" x14ac:dyDescent="0.35">
      <c r="B176" s="27" t="str">
        <f>E176</f>
        <v>176 REV-ER</v>
      </c>
      <c r="C176" s="27" t="s">
        <v>198</v>
      </c>
      <c r="D176" s="27" t="s">
        <v>261</v>
      </c>
      <c r="E176" s="9" t="str">
        <f t="shared" si="238"/>
        <v>176 REV-ER</v>
      </c>
      <c r="G176" s="301" t="str">
        <f>"Revenue -"&amp;SUBSTITUTE(G175,":","")</f>
        <v>Revenue -Revenue hard code</v>
      </c>
      <c r="H176" s="31"/>
      <c r="I176" s="73"/>
      <c r="J176" s="73"/>
      <c r="K176" s="335">
        <v>100000</v>
      </c>
      <c r="L176" s="335">
        <v>200000</v>
      </c>
      <c r="M176" s="335">
        <v>400000</v>
      </c>
      <c r="N176" s="335">
        <v>800000</v>
      </c>
      <c r="O176" s="335">
        <v>1600000</v>
      </c>
      <c r="P176" s="335">
        <v>3200000</v>
      </c>
      <c r="R176" s="33"/>
      <c r="S176" s="336" cm="1">
        <f t="array" ref="S176">INDEX($K:$P,ROW(),MATCH(S$3,$K$2:$P$2,0))/12</f>
        <v>8333.3333333333339</v>
      </c>
      <c r="T176" s="336" cm="1">
        <f t="array" ref="T176">INDEX($K:$P,ROW(),MATCH(T$3,$K$2:$P$2,0))/12</f>
        <v>8333.3333333333339</v>
      </c>
      <c r="U176" s="336" cm="1">
        <f t="array" ref="U176">INDEX($K:$P,ROW(),MATCH(U$3,$K$2:$P$2,0))/12</f>
        <v>8333.3333333333339</v>
      </c>
      <c r="V176" s="336" cm="1">
        <f t="array" ref="V176">INDEX($K:$P,ROW(),MATCH(V$3,$K$2:$P$2,0))/12</f>
        <v>8333.3333333333339</v>
      </c>
      <c r="W176" s="336" cm="1">
        <f t="array" ref="W176">INDEX($K:$P,ROW(),MATCH(W$3,$K$2:$P$2,0))/12</f>
        <v>8333.3333333333339</v>
      </c>
      <c r="X176" s="336" cm="1">
        <f t="array" ref="X176">INDEX($K:$P,ROW(),MATCH(X$3,$K$2:$P$2,0))/12</f>
        <v>8333.3333333333339</v>
      </c>
      <c r="Y176" s="336" cm="1">
        <f t="array" ref="Y176">INDEX($K:$P,ROW(),MATCH(Y$3,$K$2:$P$2,0))/12</f>
        <v>8333.3333333333339</v>
      </c>
      <c r="Z176" s="336" cm="1">
        <f t="array" ref="Z176">INDEX($K:$P,ROW(),MATCH(Z$3,$K$2:$P$2,0))/12</f>
        <v>8333.3333333333339</v>
      </c>
      <c r="AA176" s="336" cm="1">
        <f t="array" ref="AA176">INDEX($K:$P,ROW(),MATCH(AA$3,$K$2:$P$2,0))/12</f>
        <v>8333.3333333333339</v>
      </c>
      <c r="AB176" s="336" cm="1">
        <f t="array" ref="AB176">INDEX($K:$P,ROW(),MATCH(AB$3,$K$2:$P$2,0))/12</f>
        <v>8333.3333333333339</v>
      </c>
      <c r="AC176" s="336" cm="1">
        <f t="array" ref="AC176">INDEX($K:$P,ROW(),MATCH(AC$3,$K$2:$P$2,0))/12</f>
        <v>8333.3333333333339</v>
      </c>
      <c r="AD176" s="336" cm="1">
        <f t="array" ref="AD176">INDEX($K:$P,ROW(),MATCH(AD$3,$K$2:$P$2,0))/12</f>
        <v>8333.3333333333339</v>
      </c>
      <c r="AE176" s="336" cm="1">
        <f t="array" ref="AE176">INDEX($K:$P,ROW(),MATCH(AE$3,$K$2:$P$2,0))/12</f>
        <v>16666.666666666668</v>
      </c>
      <c r="AF176" s="336" cm="1">
        <f t="array" ref="AF176">INDEX($K:$P,ROW(),MATCH(AF$3,$K$2:$P$2,0))/12</f>
        <v>16666.666666666668</v>
      </c>
      <c r="AG176" s="336" cm="1">
        <f t="array" ref="AG176">INDEX($K:$P,ROW(),MATCH(AG$3,$K$2:$P$2,0))/12</f>
        <v>16666.666666666668</v>
      </c>
      <c r="AH176" s="336" cm="1">
        <f t="array" ref="AH176">INDEX($K:$P,ROW(),MATCH(AH$3,$K$2:$P$2,0))/12</f>
        <v>16666.666666666668</v>
      </c>
      <c r="AI176" s="336" cm="1">
        <f t="array" ref="AI176">INDEX($K:$P,ROW(),MATCH(AI$3,$K$2:$P$2,0))/12</f>
        <v>16666.666666666668</v>
      </c>
      <c r="AJ176" s="336" cm="1">
        <f t="array" ref="AJ176">INDEX($K:$P,ROW(),MATCH(AJ$3,$K$2:$P$2,0))/12</f>
        <v>16666.666666666668</v>
      </c>
      <c r="AK176" s="336" cm="1">
        <f t="array" ref="AK176">INDEX($K:$P,ROW(),MATCH(AK$3,$K$2:$P$2,0))/12</f>
        <v>16666.666666666668</v>
      </c>
      <c r="AL176" s="336" cm="1">
        <f t="array" ref="AL176">INDEX($K:$P,ROW(),MATCH(AL$3,$K$2:$P$2,0))/12</f>
        <v>16666.666666666668</v>
      </c>
      <c r="AM176" s="336" cm="1">
        <f t="array" ref="AM176">INDEX($K:$P,ROW(),MATCH(AM$3,$K$2:$P$2,0))/12</f>
        <v>16666.666666666668</v>
      </c>
      <c r="AN176" s="336" cm="1">
        <f t="array" ref="AN176">INDEX($K:$P,ROW(),MATCH(AN$3,$K$2:$P$2,0))/12</f>
        <v>16666.666666666668</v>
      </c>
      <c r="AO176" s="336" cm="1">
        <f t="array" ref="AO176">INDEX($K:$P,ROW(),MATCH(AO$3,$K$2:$P$2,0))/12</f>
        <v>16666.666666666668</v>
      </c>
      <c r="AP176" s="336" cm="1">
        <f t="array" ref="AP176">INDEX($K:$P,ROW(),MATCH(AP$3,$K$2:$P$2,0))/12</f>
        <v>16666.666666666668</v>
      </c>
      <c r="AQ176" s="336" cm="1">
        <f t="array" ref="AQ176">INDEX($K:$P,ROW(),MATCH(AQ$3,$K$2:$P$2,0))/12</f>
        <v>33333.333333333336</v>
      </c>
      <c r="AR176" s="336" cm="1">
        <f t="array" ref="AR176">INDEX($K:$P,ROW(),MATCH(AR$3,$K$2:$P$2,0))/12</f>
        <v>33333.333333333336</v>
      </c>
      <c r="AS176" s="336" cm="1">
        <f t="array" ref="AS176">INDEX($K:$P,ROW(),MATCH(AS$3,$K$2:$P$2,0))/12</f>
        <v>33333.333333333336</v>
      </c>
      <c r="AT176" s="336" cm="1">
        <f t="array" ref="AT176">INDEX($K:$P,ROW(),MATCH(AT$3,$K$2:$P$2,0))/12</f>
        <v>33333.333333333336</v>
      </c>
      <c r="AU176" s="336" cm="1">
        <f t="array" ref="AU176">INDEX($K:$P,ROW(),MATCH(AU$3,$K$2:$P$2,0))/12</f>
        <v>33333.333333333336</v>
      </c>
      <c r="AV176" s="336" cm="1">
        <f t="array" ref="AV176">INDEX($K:$P,ROW(),MATCH(AV$3,$K$2:$P$2,0))/12</f>
        <v>33333.333333333336</v>
      </c>
      <c r="AW176" s="336" cm="1">
        <f t="array" ref="AW176">INDEX($K:$P,ROW(),MATCH(AW$3,$K$2:$P$2,0))/12</f>
        <v>33333.333333333336</v>
      </c>
      <c r="AX176" s="336" cm="1">
        <f t="array" ref="AX176">INDEX($K:$P,ROW(),MATCH(AX$3,$K$2:$P$2,0))/12</f>
        <v>33333.333333333336</v>
      </c>
      <c r="AY176" s="336" cm="1">
        <f t="array" ref="AY176">INDEX($K:$P,ROW(),MATCH(AY$3,$K$2:$P$2,0))/12</f>
        <v>33333.333333333336</v>
      </c>
      <c r="AZ176" s="336" cm="1">
        <f t="array" ref="AZ176">INDEX($K:$P,ROW(),MATCH(AZ$3,$K$2:$P$2,0))/12</f>
        <v>33333.333333333336</v>
      </c>
      <c r="BA176" s="336" cm="1">
        <f t="array" ref="BA176">INDEX($K:$P,ROW(),MATCH(BA$3,$K$2:$P$2,0))/12</f>
        <v>33333.333333333336</v>
      </c>
      <c r="BB176" s="336" cm="1">
        <f t="array" ref="BB176">INDEX($K:$P,ROW(),MATCH(BB$3,$K$2:$P$2,0))/12</f>
        <v>33333.333333333336</v>
      </c>
      <c r="BC176" s="336" cm="1">
        <f t="array" ref="BC176">INDEX($K:$P,ROW(),MATCH(BC$3,$K$2:$P$2,0))/12</f>
        <v>66666.666666666672</v>
      </c>
      <c r="BD176" s="336" cm="1">
        <f t="array" ref="BD176">INDEX($K:$P,ROW(),MATCH(BD$3,$K$2:$P$2,0))/12</f>
        <v>66666.666666666672</v>
      </c>
      <c r="BE176" s="336" cm="1">
        <f t="array" ref="BE176">INDEX($K:$P,ROW(),MATCH(BE$3,$K$2:$P$2,0))/12</f>
        <v>66666.666666666672</v>
      </c>
      <c r="BF176" s="336" cm="1">
        <f t="array" ref="BF176">INDEX($K:$P,ROW(),MATCH(BF$3,$K$2:$P$2,0))/12</f>
        <v>66666.666666666672</v>
      </c>
      <c r="BG176" s="336" cm="1">
        <f t="array" ref="BG176">INDEX($K:$P,ROW(),MATCH(BG$3,$K$2:$P$2,0))/12</f>
        <v>66666.666666666672</v>
      </c>
      <c r="BH176" s="336" cm="1">
        <f t="array" ref="BH176">INDEX($K:$P,ROW(),MATCH(BH$3,$K$2:$P$2,0))/12</f>
        <v>66666.666666666672</v>
      </c>
      <c r="BI176" s="336" cm="1">
        <f t="array" ref="BI176">INDEX($K:$P,ROW(),MATCH(BI$3,$K$2:$P$2,0))/12</f>
        <v>66666.666666666672</v>
      </c>
      <c r="BJ176" s="336" cm="1">
        <f t="array" ref="BJ176">INDEX($K:$P,ROW(),MATCH(BJ$3,$K$2:$P$2,0))/12</f>
        <v>66666.666666666672</v>
      </c>
      <c r="BK176" s="336" cm="1">
        <f t="array" ref="BK176">INDEX($K:$P,ROW(),MATCH(BK$3,$K$2:$P$2,0))/12</f>
        <v>66666.666666666672</v>
      </c>
      <c r="BL176" s="336" cm="1">
        <f t="array" ref="BL176">INDEX($K:$P,ROW(),MATCH(BL$3,$K$2:$P$2,0))/12</f>
        <v>66666.666666666672</v>
      </c>
      <c r="BM176" s="336" cm="1">
        <f t="array" ref="BM176">INDEX($K:$P,ROW(),MATCH(BM$3,$K$2:$P$2,0))/12</f>
        <v>66666.666666666672</v>
      </c>
      <c r="BN176" s="336" cm="1">
        <f t="array" ref="BN176">INDEX($K:$P,ROW(),MATCH(BN$3,$K$2:$P$2,0))/12</f>
        <v>66666.666666666672</v>
      </c>
      <c r="BO176" s="336" cm="1">
        <f t="array" ref="BO176">INDEX($K:$P,ROW(),MATCH(BO$3,$K$2:$P$2,0))/12</f>
        <v>133333.33333333334</v>
      </c>
      <c r="BP176" s="336" cm="1">
        <f t="array" ref="BP176">INDEX($K:$P,ROW(),MATCH(BP$3,$K$2:$P$2,0))/12</f>
        <v>133333.33333333334</v>
      </c>
      <c r="BQ176" s="336" cm="1">
        <f t="array" ref="BQ176">INDEX($K:$P,ROW(),MATCH(BQ$3,$K$2:$P$2,0))/12</f>
        <v>133333.33333333334</v>
      </c>
      <c r="BR176" s="336" cm="1">
        <f t="array" ref="BR176">INDEX($K:$P,ROW(),MATCH(BR$3,$K$2:$P$2,0))/12</f>
        <v>133333.33333333334</v>
      </c>
      <c r="BS176" s="336" cm="1">
        <f t="array" ref="BS176">INDEX($K:$P,ROW(),MATCH(BS$3,$K$2:$P$2,0))/12</f>
        <v>133333.33333333334</v>
      </c>
      <c r="BT176" s="336" cm="1">
        <f t="array" ref="BT176">INDEX($K:$P,ROW(),MATCH(BT$3,$K$2:$P$2,0))/12</f>
        <v>133333.33333333334</v>
      </c>
      <c r="BU176" s="336" cm="1">
        <f t="array" ref="BU176">INDEX($K:$P,ROW(),MATCH(BU$3,$K$2:$P$2,0))/12</f>
        <v>133333.33333333334</v>
      </c>
      <c r="BV176" s="336" cm="1">
        <f t="array" ref="BV176">INDEX($K:$P,ROW(),MATCH(BV$3,$K$2:$P$2,0))/12</f>
        <v>133333.33333333334</v>
      </c>
      <c r="BW176" s="336" cm="1">
        <f t="array" ref="BW176">INDEX($K:$P,ROW(),MATCH(BW$3,$K$2:$P$2,0))/12</f>
        <v>133333.33333333334</v>
      </c>
      <c r="BX176" s="336" cm="1">
        <f t="array" ref="BX176">INDEX($K:$P,ROW(),MATCH(BX$3,$K$2:$P$2,0))/12</f>
        <v>133333.33333333334</v>
      </c>
      <c r="BY176" s="336" cm="1">
        <f t="array" ref="BY176">INDEX($K:$P,ROW(),MATCH(BY$3,$K$2:$P$2,0))/12</f>
        <v>133333.33333333334</v>
      </c>
      <c r="BZ176" s="336" cm="1">
        <f t="array" ref="BZ176">INDEX($K:$P,ROW(),MATCH(BZ$3,$K$2:$P$2,0))/12</f>
        <v>133333.33333333334</v>
      </c>
      <c r="CA176" s="336" cm="1">
        <f t="array" ref="CA176">INDEX($K:$P,ROW(),MATCH(CA$3,$K$2:$P$2,0))/12</f>
        <v>266666.66666666669</v>
      </c>
      <c r="CB176" s="336" cm="1">
        <f t="array" ref="CB176">INDEX($K:$P,ROW(),MATCH(CB$3,$K$2:$P$2,0))/12</f>
        <v>266666.66666666669</v>
      </c>
      <c r="CC176" s="336" cm="1">
        <f t="array" ref="CC176">INDEX($K:$P,ROW(),MATCH(CC$3,$K$2:$P$2,0))/12</f>
        <v>266666.66666666669</v>
      </c>
      <c r="CD176" s="336" cm="1">
        <f t="array" ref="CD176">INDEX($K:$P,ROW(),MATCH(CD$3,$K$2:$P$2,0))/12</f>
        <v>266666.66666666669</v>
      </c>
      <c r="CE176" s="336" cm="1">
        <f t="array" ref="CE176">INDEX($K:$P,ROW(),MATCH(CE$3,$K$2:$P$2,0))/12</f>
        <v>266666.66666666669</v>
      </c>
      <c r="CF176" s="336" cm="1">
        <f t="array" ref="CF176">INDEX($K:$P,ROW(),MATCH(CF$3,$K$2:$P$2,0))/12</f>
        <v>266666.66666666669</v>
      </c>
      <c r="CG176" s="336" cm="1">
        <f t="array" ref="CG176">INDEX($K:$P,ROW(),MATCH(CG$3,$K$2:$P$2,0))/12</f>
        <v>266666.66666666669</v>
      </c>
      <c r="CH176" s="336" cm="1">
        <f t="array" ref="CH176">INDEX($K:$P,ROW(),MATCH(CH$3,$K$2:$P$2,0))/12</f>
        <v>266666.66666666669</v>
      </c>
      <c r="CI176" s="336" cm="1">
        <f t="array" ref="CI176">INDEX($K:$P,ROW(),MATCH(CI$3,$K$2:$P$2,0))/12</f>
        <v>266666.66666666669</v>
      </c>
      <c r="CJ176" s="336" cm="1">
        <f t="array" ref="CJ176">INDEX($K:$P,ROW(),MATCH(CJ$3,$K$2:$P$2,0))/12</f>
        <v>266666.66666666669</v>
      </c>
      <c r="CK176" s="336" cm="1">
        <f t="array" ref="CK176">INDEX($K:$P,ROW(),MATCH(CK$3,$K$2:$P$2,0))/12</f>
        <v>266666.66666666669</v>
      </c>
      <c r="CL176" s="336" cm="1">
        <f t="array" ref="CL176">INDEX($K:$P,ROW(),MATCH(CL$3,$K$2:$P$2,0))/12</f>
        <v>266666.66666666669</v>
      </c>
      <c r="CN176" s="73"/>
      <c r="CO176" s="33" t="e" cm="1">
        <f t="array" ref="CO176">INDEX($K:$P,ROW(),MATCH(CO$3,$K$2:$P$2,0))/CO$5</f>
        <v>#N/A</v>
      </c>
      <c r="CP176" s="33" t="e" cm="1">
        <f t="array" ref="CP176">INDEX($K:$P,ROW(),MATCH(CP$3,$K$2:$P$2,0))/CP$5</f>
        <v>#N/A</v>
      </c>
      <c r="CQ176" s="33" t="e" cm="1">
        <f t="array" ref="CQ176">INDEX($K:$P,ROW(),MATCH(CQ$3,$K$2:$P$2,0))/CQ$5</f>
        <v>#N/A</v>
      </c>
      <c r="CR176" s="33" t="e" cm="1">
        <f t="array" ref="CR176">INDEX($K:$P,ROW(),MATCH(CR$3,$K$2:$P$2,0))/CR$5</f>
        <v>#N/A</v>
      </c>
      <c r="CS176" s="33" t="e" cm="1">
        <f t="array" ref="CS176">INDEX($K:$P,ROW(),MATCH(CS$3,$K$2:$P$2,0))/CS$5</f>
        <v>#N/A</v>
      </c>
      <c r="CT176" s="33" t="e" cm="1">
        <f t="array" ref="CT176">INDEX($K:$P,ROW(),MATCH(CT$3,$K$2:$P$2,0))/CT$5</f>
        <v>#N/A</v>
      </c>
      <c r="CU176" s="33" t="e" cm="1">
        <f t="array" ref="CU176">INDEX($K:$P,ROW(),MATCH(CU$3,$K$2:$P$2,0))/CU$5</f>
        <v>#N/A</v>
      </c>
      <c r="CV176" s="33" t="e" cm="1">
        <f t="array" ref="CV176">INDEX($K:$P,ROW(),MATCH(CV$3,$K$2:$P$2,0))/CV$5</f>
        <v>#N/A</v>
      </c>
      <c r="CW176" s="33" t="e" cm="1">
        <f t="array" ref="CW176">INDEX($K:$P,ROW(),MATCH(CW$3,$K$2:$P$2,0))/CW$5</f>
        <v>#N/A</v>
      </c>
      <c r="CX176" s="33" t="e" cm="1">
        <f t="array" ref="CX176">INDEX($K:$P,ROW(),MATCH(CX$3,$K$2:$P$2,0))/CX$5</f>
        <v>#N/A</v>
      </c>
      <c r="CY176" s="33" t="e" cm="1">
        <f t="array" ref="CY176">INDEX($K:$P,ROW(),MATCH(CY$3,$K$2:$P$2,0))/CL$5</f>
        <v>#N/A</v>
      </c>
      <c r="CZ176" s="33" t="e" cm="1">
        <f t="array" ref="CZ176">INDEX($K:$P,ROW(),MATCH(CZ$3,$K$2:$P$2,0))/CZ$5</f>
        <v>#N/A</v>
      </c>
      <c r="DA176" s="33" t="e" cm="1">
        <f t="array" ref="DA176">INDEX($K:$P,ROW(),MATCH(DA$3,$K$2:$P$2,0))/DA$5</f>
        <v>#N/A</v>
      </c>
      <c r="DB176" s="33" t="e" cm="1">
        <f t="array" ref="DB176">INDEX($K:$P,ROW(),MATCH(DB$3,$K$2:$P$2,0))/DB$5</f>
        <v>#N/A</v>
      </c>
      <c r="DC176" s="33" t="e" cm="1">
        <f t="array" ref="DC176">INDEX($K:$P,ROW(),MATCH(DC$3,$K$2:$P$2,0))/DC$5</f>
        <v>#N/A</v>
      </c>
      <c r="DD176" s="33" t="e" cm="1">
        <f t="array" ref="DD176">INDEX($K:$P,ROW(),MATCH(DD$3,$K$2:$P$2,0))/DD$5</f>
        <v>#N/A</v>
      </c>
      <c r="DE176" s="33" t="e" cm="1">
        <f t="array" ref="DE176">INDEX($K:$P,ROW(),MATCH(DE$3,$K$2:$P$2,0))/DE$5</f>
        <v>#N/A</v>
      </c>
      <c r="DF176" s="33" t="e" cm="1">
        <f t="array" ref="DF176">INDEX($K:$P,ROW(),MATCH(DF$3,$K$2:$P$2,0))/DF$5</f>
        <v>#N/A</v>
      </c>
      <c r="DG176" s="33" t="e" cm="1">
        <f t="array" ref="DG176">INDEX($K:$P,ROW(),MATCH(DG$3,$K$2:$P$2,0))/DG$5</f>
        <v>#N/A</v>
      </c>
      <c r="DH176" s="33" t="e" cm="1">
        <f t="array" ref="DH176">INDEX($K:$P,ROW(),MATCH(DH$3,$K$2:$P$2,0))/DH$5</f>
        <v>#N/A</v>
      </c>
      <c r="DI176" s="33" t="e" cm="1">
        <f t="array" ref="DI176">INDEX($K:$P,ROW(),MATCH(DI$3,$K$2:$P$2,0))/DI$5</f>
        <v>#N/A</v>
      </c>
      <c r="DJ176" s="33" t="e" cm="1">
        <f t="array" ref="DJ176">INDEX($K:$P,ROW(),MATCH(DJ$3,$K$2:$P$2,0))/DJ$5</f>
        <v>#N/A</v>
      </c>
      <c r="DK176" s="33" t="e" cm="1">
        <f t="array" ref="DK176">INDEX($K:$P,ROW(),MATCH(DK$3,$K$2:$P$2,0))/DK$5</f>
        <v>#N/A</v>
      </c>
      <c r="DL176" s="33" t="e" cm="1">
        <f t="array" ref="DL176">INDEX($K:$P,ROW(),MATCH(DL$3,$K$2:$P$2,0))/DL$5</f>
        <v>#N/A</v>
      </c>
    </row>
    <row r="177" spans="1:116" x14ac:dyDescent="0.35">
      <c r="B177" t="s">
        <v>332</v>
      </c>
      <c r="D177" t="s">
        <v>261</v>
      </c>
      <c r="E177" s="8" t="str">
        <f t="shared" si="238"/>
        <v>177 REV-ER</v>
      </c>
      <c r="G177" s="191" t="str">
        <f>IFERROR(SUBSTITUTE(TRIM(LEFT(G175,SEARCH("-",G175)-1)),":",""),SUBSTITUTE(G175,":",""))</f>
        <v>Revenue hard code</v>
      </c>
      <c r="H177" s="31"/>
      <c r="I177" s="73"/>
      <c r="J177" s="73"/>
      <c r="K177" s="58"/>
      <c r="L177" s="58"/>
      <c r="M177" s="58"/>
      <c r="N177" s="58"/>
      <c r="O177" s="58"/>
      <c r="P177" s="58"/>
      <c r="R177" s="33"/>
      <c r="S177" s="33"/>
      <c r="T177" s="33"/>
      <c r="U177" s="33"/>
      <c r="V177" s="33"/>
      <c r="W177" s="33"/>
      <c r="X177" s="33"/>
      <c r="Y177" s="33"/>
      <c r="Z177" s="33"/>
      <c r="AA177" s="33"/>
      <c r="AB177" s="33"/>
      <c r="AC177" s="33"/>
      <c r="AD177" s="33"/>
      <c r="AE177" s="33"/>
      <c r="AF177" s="33"/>
      <c r="AG177" s="33"/>
      <c r="AH177" s="33"/>
      <c r="AI177" s="33"/>
      <c r="AJ177" s="33"/>
      <c r="AK177" s="33"/>
      <c r="AL177" s="33"/>
      <c r="AM177" s="33"/>
      <c r="AN177" s="33"/>
      <c r="AO177" s="33"/>
      <c r="AP177" s="33"/>
      <c r="AQ177" s="33"/>
      <c r="AR177" s="33"/>
      <c r="AS177" s="33"/>
      <c r="AT177" s="33"/>
      <c r="AU177" s="33"/>
      <c r="AV177" s="33"/>
      <c r="AW177" s="33"/>
      <c r="AX177" s="33"/>
      <c r="AY177" s="33"/>
      <c r="AZ177" s="33"/>
      <c r="BA177" s="33"/>
      <c r="BB177" s="33"/>
      <c r="BC177" s="33"/>
      <c r="BD177" s="33"/>
      <c r="BE177" s="33"/>
      <c r="BF177" s="33"/>
      <c r="BG177" s="33"/>
      <c r="BH177" s="33"/>
      <c r="BI177" s="33"/>
      <c r="BJ177" s="33"/>
      <c r="BK177" s="33"/>
      <c r="BL177" s="33"/>
      <c r="BM177" s="33"/>
      <c r="BN177" s="33"/>
      <c r="BO177" s="33"/>
      <c r="BP177" s="33"/>
      <c r="BQ177" s="33"/>
      <c r="BR177" s="33"/>
      <c r="BS177" s="33"/>
      <c r="BT177" s="33"/>
      <c r="BU177" s="33"/>
      <c r="BV177" s="33"/>
      <c r="BW177" s="33"/>
      <c r="BX177" s="33"/>
      <c r="BY177" s="33"/>
      <c r="BZ177" s="33"/>
      <c r="CA177" s="33"/>
      <c r="CB177" s="33"/>
      <c r="CC177" s="33"/>
      <c r="CD177" s="33"/>
      <c r="CE177" s="33"/>
      <c r="CF177" s="33"/>
      <c r="CG177" s="33"/>
      <c r="CH177" s="33"/>
      <c r="CI177" s="33"/>
      <c r="CJ177" s="33"/>
      <c r="CK177" s="33"/>
      <c r="CL177" s="33"/>
      <c r="CN177" s="73"/>
      <c r="CO177" s="33"/>
      <c r="CP177" s="33"/>
      <c r="CQ177" s="33"/>
      <c r="CR177" s="33"/>
      <c r="CS177" s="33"/>
      <c r="CT177" s="33"/>
      <c r="CU177" s="33"/>
      <c r="CV177" s="33"/>
      <c r="CW177" s="33"/>
      <c r="CX177" s="33"/>
      <c r="CY177" s="33"/>
      <c r="CZ177" s="33"/>
      <c r="DA177" s="33"/>
      <c r="DB177" s="33"/>
      <c r="DC177" s="33"/>
      <c r="DD177" s="33"/>
      <c r="DE177" s="33"/>
      <c r="DF177" s="33"/>
      <c r="DG177" s="33"/>
      <c r="DH177" s="33"/>
      <c r="DI177" s="33"/>
      <c r="DJ177" s="33"/>
      <c r="DK177" s="33"/>
      <c r="DL177" s="33"/>
    </row>
    <row r="178" spans="1:116" x14ac:dyDescent="0.35">
      <c r="B178" t="s">
        <v>332</v>
      </c>
      <c r="D178" t="s">
        <v>261</v>
      </c>
      <c r="E178" s="8" t="str">
        <f t="shared" ref="E178:E182" si="239">ROW()&amp;" "&amp;D178</f>
        <v>178 REV-ER</v>
      </c>
      <c r="G178" s="241" t="str">
        <f>IFERROR(SUBSTITUTE(TRIM(MID(G175, SEARCH("-", G175) + 1, LEN(G175))),":",""),"no unit")</f>
        <v>no unit</v>
      </c>
      <c r="H178" s="31"/>
      <c r="I178" s="73"/>
      <c r="J178" s="73"/>
      <c r="K178" s="58"/>
      <c r="L178" s="58"/>
      <c r="M178" s="58"/>
      <c r="N178" s="58"/>
      <c r="O178" s="58"/>
      <c r="P178" s="58"/>
      <c r="R178" s="33"/>
      <c r="S178" s="33"/>
      <c r="T178" s="33"/>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c r="BV178" s="33"/>
      <c r="BW178" s="33"/>
      <c r="BX178" s="33"/>
      <c r="BY178" s="33"/>
      <c r="BZ178" s="33"/>
      <c r="CA178" s="33"/>
      <c r="CB178" s="33"/>
      <c r="CC178" s="33"/>
      <c r="CD178" s="33"/>
      <c r="CE178" s="33"/>
      <c r="CF178" s="33"/>
      <c r="CG178" s="33"/>
      <c r="CH178" s="33"/>
      <c r="CI178" s="33"/>
      <c r="CJ178" s="33"/>
      <c r="CK178" s="33"/>
      <c r="CL178" s="33"/>
      <c r="CN178" s="73"/>
      <c r="CO178" s="33"/>
      <c r="CP178" s="33"/>
      <c r="CQ178" s="33"/>
      <c r="CR178" s="33"/>
      <c r="CS178" s="33"/>
      <c r="CT178" s="33"/>
      <c r="CU178" s="33"/>
      <c r="CV178" s="33"/>
      <c r="CW178" s="33"/>
      <c r="CX178" s="33"/>
      <c r="CY178" s="33"/>
      <c r="CZ178" s="33"/>
      <c r="DA178" s="33"/>
      <c r="DB178" s="33"/>
      <c r="DC178" s="33"/>
      <c r="DD178" s="33"/>
      <c r="DE178" s="33"/>
      <c r="DF178" s="33"/>
      <c r="DG178" s="33"/>
      <c r="DH178" s="33"/>
      <c r="DI178" s="33"/>
      <c r="DJ178" s="33"/>
      <c r="DK178" s="33"/>
      <c r="DL178" s="33"/>
    </row>
    <row r="179" spans="1:116" x14ac:dyDescent="0.35">
      <c r="B179" t="s">
        <v>332</v>
      </c>
      <c r="D179" t="s">
        <v>261</v>
      </c>
      <c r="E179" s="8" t="str">
        <f t="shared" si="239"/>
        <v>179 REV-ER</v>
      </c>
      <c r="G179" s="136" t="s">
        <v>334</v>
      </c>
      <c r="H179" s="31"/>
      <c r="I179" s="73"/>
      <c r="J179" s="73"/>
      <c r="K179" s="58"/>
      <c r="L179" s="58"/>
      <c r="M179" s="58"/>
      <c r="N179" s="58"/>
      <c r="O179" s="58"/>
      <c r="P179" s="58"/>
      <c r="R179" s="203" t="str">
        <f>ADDRESS(ROW(R176),COLUMN(R176),2)</f>
        <v>R$176</v>
      </c>
      <c r="S179" s="203" t="str">
        <f>ADDRESS(ROW(S176),COLUMN(S176),2)</f>
        <v>S$176</v>
      </c>
      <c r="T179" s="203" t="str">
        <f t="shared" ref="T179:CE179" si="240">ADDRESS(ROW(T176),COLUMN(T176),2)</f>
        <v>T$176</v>
      </c>
      <c r="U179" s="203" t="str">
        <f t="shared" si="240"/>
        <v>U$176</v>
      </c>
      <c r="V179" s="203" t="str">
        <f t="shared" si="240"/>
        <v>V$176</v>
      </c>
      <c r="W179" s="203" t="str">
        <f t="shared" si="240"/>
        <v>W$176</v>
      </c>
      <c r="X179" s="203" t="str">
        <f t="shared" si="240"/>
        <v>X$176</v>
      </c>
      <c r="Y179" s="203" t="str">
        <f t="shared" si="240"/>
        <v>Y$176</v>
      </c>
      <c r="Z179" s="203" t="str">
        <f t="shared" si="240"/>
        <v>Z$176</v>
      </c>
      <c r="AA179" s="203" t="str">
        <f t="shared" si="240"/>
        <v>AA$176</v>
      </c>
      <c r="AB179" s="203" t="str">
        <f t="shared" si="240"/>
        <v>AB$176</v>
      </c>
      <c r="AC179" s="203" t="str">
        <f t="shared" si="240"/>
        <v>AC$176</v>
      </c>
      <c r="AD179" s="203" t="str">
        <f t="shared" si="240"/>
        <v>AD$176</v>
      </c>
      <c r="AE179" s="203" t="str">
        <f t="shared" si="240"/>
        <v>AE$176</v>
      </c>
      <c r="AF179" s="203" t="str">
        <f t="shared" si="240"/>
        <v>AF$176</v>
      </c>
      <c r="AG179" s="203" t="str">
        <f t="shared" si="240"/>
        <v>AG$176</v>
      </c>
      <c r="AH179" s="203" t="str">
        <f t="shared" si="240"/>
        <v>AH$176</v>
      </c>
      <c r="AI179" s="203" t="str">
        <f t="shared" si="240"/>
        <v>AI$176</v>
      </c>
      <c r="AJ179" s="203" t="str">
        <f t="shared" si="240"/>
        <v>AJ$176</v>
      </c>
      <c r="AK179" s="203" t="str">
        <f t="shared" si="240"/>
        <v>AK$176</v>
      </c>
      <c r="AL179" s="203" t="str">
        <f t="shared" si="240"/>
        <v>AL$176</v>
      </c>
      <c r="AM179" s="203" t="str">
        <f t="shared" si="240"/>
        <v>AM$176</v>
      </c>
      <c r="AN179" s="203" t="str">
        <f t="shared" si="240"/>
        <v>AN$176</v>
      </c>
      <c r="AO179" s="203" t="str">
        <f t="shared" si="240"/>
        <v>AO$176</v>
      </c>
      <c r="AP179" s="203" t="str">
        <f t="shared" si="240"/>
        <v>AP$176</v>
      </c>
      <c r="AQ179" s="203" t="str">
        <f t="shared" si="240"/>
        <v>AQ$176</v>
      </c>
      <c r="AR179" s="203" t="str">
        <f t="shared" si="240"/>
        <v>AR$176</v>
      </c>
      <c r="AS179" s="203" t="str">
        <f t="shared" si="240"/>
        <v>AS$176</v>
      </c>
      <c r="AT179" s="203" t="str">
        <f t="shared" si="240"/>
        <v>AT$176</v>
      </c>
      <c r="AU179" s="203" t="str">
        <f t="shared" si="240"/>
        <v>AU$176</v>
      </c>
      <c r="AV179" s="203" t="str">
        <f t="shared" si="240"/>
        <v>AV$176</v>
      </c>
      <c r="AW179" s="203" t="str">
        <f t="shared" si="240"/>
        <v>AW$176</v>
      </c>
      <c r="AX179" s="203" t="str">
        <f t="shared" si="240"/>
        <v>AX$176</v>
      </c>
      <c r="AY179" s="203" t="str">
        <f t="shared" si="240"/>
        <v>AY$176</v>
      </c>
      <c r="AZ179" s="203" t="str">
        <f t="shared" si="240"/>
        <v>AZ$176</v>
      </c>
      <c r="BA179" s="203" t="str">
        <f t="shared" si="240"/>
        <v>BA$176</v>
      </c>
      <c r="BB179" s="203" t="str">
        <f t="shared" si="240"/>
        <v>BB$176</v>
      </c>
      <c r="BC179" s="203" t="str">
        <f t="shared" si="240"/>
        <v>BC$176</v>
      </c>
      <c r="BD179" s="203" t="str">
        <f t="shared" si="240"/>
        <v>BD$176</v>
      </c>
      <c r="BE179" s="203" t="str">
        <f t="shared" si="240"/>
        <v>BE$176</v>
      </c>
      <c r="BF179" s="203" t="str">
        <f t="shared" si="240"/>
        <v>BF$176</v>
      </c>
      <c r="BG179" s="203" t="str">
        <f t="shared" si="240"/>
        <v>BG$176</v>
      </c>
      <c r="BH179" s="203" t="str">
        <f t="shared" si="240"/>
        <v>BH$176</v>
      </c>
      <c r="BI179" s="203" t="str">
        <f t="shared" si="240"/>
        <v>BI$176</v>
      </c>
      <c r="BJ179" s="203" t="str">
        <f t="shared" si="240"/>
        <v>BJ$176</v>
      </c>
      <c r="BK179" s="203" t="str">
        <f t="shared" si="240"/>
        <v>BK$176</v>
      </c>
      <c r="BL179" s="203" t="str">
        <f t="shared" si="240"/>
        <v>BL$176</v>
      </c>
      <c r="BM179" s="203" t="str">
        <f t="shared" si="240"/>
        <v>BM$176</v>
      </c>
      <c r="BN179" s="203" t="str">
        <f t="shared" si="240"/>
        <v>BN$176</v>
      </c>
      <c r="BO179" s="203" t="str">
        <f t="shared" si="240"/>
        <v>BO$176</v>
      </c>
      <c r="BP179" s="203" t="str">
        <f t="shared" si="240"/>
        <v>BP$176</v>
      </c>
      <c r="BQ179" s="203" t="str">
        <f t="shared" si="240"/>
        <v>BQ$176</v>
      </c>
      <c r="BR179" s="203" t="str">
        <f t="shared" si="240"/>
        <v>BR$176</v>
      </c>
      <c r="BS179" s="203" t="str">
        <f t="shared" si="240"/>
        <v>BS$176</v>
      </c>
      <c r="BT179" s="203" t="str">
        <f t="shared" si="240"/>
        <v>BT$176</v>
      </c>
      <c r="BU179" s="203" t="str">
        <f t="shared" si="240"/>
        <v>BU$176</v>
      </c>
      <c r="BV179" s="203" t="str">
        <f t="shared" si="240"/>
        <v>BV$176</v>
      </c>
      <c r="BW179" s="203" t="str">
        <f t="shared" si="240"/>
        <v>BW$176</v>
      </c>
      <c r="BX179" s="203" t="str">
        <f t="shared" si="240"/>
        <v>BX$176</v>
      </c>
      <c r="BY179" s="203" t="str">
        <f t="shared" si="240"/>
        <v>BY$176</v>
      </c>
      <c r="BZ179" s="203" t="str">
        <f t="shared" si="240"/>
        <v>BZ$176</v>
      </c>
      <c r="CA179" s="203" t="str">
        <f t="shared" si="240"/>
        <v>CA$176</v>
      </c>
      <c r="CB179" s="203" t="str">
        <f t="shared" si="240"/>
        <v>CB$176</v>
      </c>
      <c r="CC179" s="203" t="str">
        <f t="shared" si="240"/>
        <v>CC$176</v>
      </c>
      <c r="CD179" s="203" t="str">
        <f t="shared" si="240"/>
        <v>CD$176</v>
      </c>
      <c r="CE179" s="203" t="str">
        <f t="shared" si="240"/>
        <v>CE$176</v>
      </c>
      <c r="CF179" s="203" t="str">
        <f t="shared" ref="CF179:CL179" si="241">ADDRESS(ROW(CF176),COLUMN(CF176),2)</f>
        <v>CF$176</v>
      </c>
      <c r="CG179" s="203" t="str">
        <f t="shared" si="241"/>
        <v>CG$176</v>
      </c>
      <c r="CH179" s="203" t="str">
        <f t="shared" si="241"/>
        <v>CH$176</v>
      </c>
      <c r="CI179" s="203" t="str">
        <f t="shared" si="241"/>
        <v>CI$176</v>
      </c>
      <c r="CJ179" s="203" t="str">
        <f t="shared" si="241"/>
        <v>CJ$176</v>
      </c>
      <c r="CK179" s="203" t="str">
        <f t="shared" si="241"/>
        <v>CK$176</v>
      </c>
      <c r="CL179" s="203" t="str">
        <f t="shared" si="241"/>
        <v>CL$176</v>
      </c>
      <c r="CN179" s="73"/>
      <c r="CO179" s="203" t="str">
        <f t="shared" ref="CO179:DK179" si="242">ADDRESS(ROW(CO176),COLUMN(CO176),2)</f>
        <v>CO$176</v>
      </c>
      <c r="CP179" s="203" t="str">
        <f t="shared" si="242"/>
        <v>CP$176</v>
      </c>
      <c r="CQ179" s="203" t="str">
        <f t="shared" si="242"/>
        <v>CQ$176</v>
      </c>
      <c r="CR179" s="203" t="str">
        <f t="shared" si="242"/>
        <v>CR$176</v>
      </c>
      <c r="CS179" s="203" t="str">
        <f t="shared" si="242"/>
        <v>CS$176</v>
      </c>
      <c r="CT179" s="203" t="str">
        <f t="shared" si="242"/>
        <v>CT$176</v>
      </c>
      <c r="CU179" s="203" t="str">
        <f t="shared" si="242"/>
        <v>CU$176</v>
      </c>
      <c r="CV179" s="203" t="str">
        <f t="shared" si="242"/>
        <v>CV$176</v>
      </c>
      <c r="CW179" s="203" t="str">
        <f t="shared" si="242"/>
        <v>CW$176</v>
      </c>
      <c r="CX179" s="203" t="str">
        <f t="shared" si="242"/>
        <v>CX$176</v>
      </c>
      <c r="CY179" s="203" t="str">
        <f t="shared" si="242"/>
        <v>CY$176</v>
      </c>
      <c r="CZ179" s="203" t="str">
        <f t="shared" si="242"/>
        <v>CZ$176</v>
      </c>
      <c r="DA179" s="203" t="str">
        <f t="shared" si="242"/>
        <v>DA$176</v>
      </c>
      <c r="DB179" s="203" t="str">
        <f t="shared" si="242"/>
        <v>DB$176</v>
      </c>
      <c r="DC179" s="203" t="str">
        <f t="shared" si="242"/>
        <v>DC$176</v>
      </c>
      <c r="DD179" s="203" t="str">
        <f t="shared" si="242"/>
        <v>DD$176</v>
      </c>
      <c r="DE179" s="203" t="str">
        <f t="shared" si="242"/>
        <v>DE$176</v>
      </c>
      <c r="DF179" s="203" t="str">
        <f t="shared" si="242"/>
        <v>DF$176</v>
      </c>
      <c r="DG179" s="203" t="str">
        <f t="shared" si="242"/>
        <v>DG$176</v>
      </c>
      <c r="DH179" s="203" t="str">
        <f t="shared" si="242"/>
        <v>DH$176</v>
      </c>
      <c r="DI179" s="203" t="str">
        <f t="shared" si="242"/>
        <v>DI$176</v>
      </c>
      <c r="DJ179" s="203" t="str">
        <f t="shared" si="242"/>
        <v>DJ$176</v>
      </c>
      <c r="DK179" s="203" t="str">
        <f t="shared" si="242"/>
        <v>DK$176</v>
      </c>
      <c r="DL179" s="203" t="str">
        <f t="shared" ref="DL179" si="243">ADDRESS(ROW(DL176),COLUMN(DL176),2)</f>
        <v>DL$176</v>
      </c>
    </row>
    <row r="180" spans="1:116" x14ac:dyDescent="0.35">
      <c r="B180" t="s">
        <v>332</v>
      </c>
      <c r="D180" t="s">
        <v>261</v>
      </c>
      <c r="E180" s="8" t="str">
        <f t="shared" si="239"/>
        <v>180 REV-ER</v>
      </c>
      <c r="G180" s="136" t="s">
        <v>333</v>
      </c>
      <c r="H180" s="31"/>
      <c r="I180" s="73"/>
      <c r="J180" s="73"/>
      <c r="K180" s="58"/>
      <c r="L180" s="58"/>
      <c r="M180" s="58"/>
      <c r="N180" s="58"/>
      <c r="O180" s="58"/>
      <c r="P180" s="58"/>
      <c r="R180" s="33"/>
      <c r="CN180" s="73"/>
      <c r="CO180" s="8"/>
      <c r="CP180" s="8"/>
      <c r="CQ180" s="8"/>
      <c r="CR180" s="8"/>
      <c r="CS180" s="8"/>
      <c r="CT180" s="8"/>
      <c r="CU180" s="8"/>
      <c r="CV180" s="8"/>
      <c r="CW180" s="8"/>
      <c r="CX180" s="8"/>
      <c r="CY180" s="8"/>
      <c r="CZ180" s="8"/>
      <c r="DA180" s="8"/>
      <c r="DB180" s="8"/>
      <c r="DC180" s="8"/>
      <c r="DD180" s="8"/>
      <c r="DE180" s="8"/>
      <c r="DF180" s="8"/>
      <c r="DG180" s="8"/>
      <c r="DH180" s="8"/>
      <c r="DI180" s="8"/>
      <c r="DJ180" s="8"/>
      <c r="DK180" s="8"/>
      <c r="DL180" s="8"/>
    </row>
    <row r="181" spans="1:116" x14ac:dyDescent="0.35">
      <c r="B181" t="s">
        <v>332</v>
      </c>
      <c r="D181" t="s">
        <v>261</v>
      </c>
      <c r="E181" s="8" t="str">
        <f t="shared" si="239"/>
        <v>181 REV-ER</v>
      </c>
      <c r="G181" s="8" t="s">
        <v>488</v>
      </c>
      <c r="H181" s="12"/>
      <c r="I181" s="60"/>
      <c r="J181" s="60"/>
      <c r="K181" s="15"/>
      <c r="L181" s="15"/>
      <c r="M181" s="15"/>
      <c r="N181" s="15"/>
      <c r="O181" s="15"/>
      <c r="P181" s="15"/>
      <c r="R181" s="15"/>
      <c r="S181" s="76"/>
      <c r="T181" s="76"/>
      <c r="U181" s="76"/>
      <c r="V181" s="76"/>
      <c r="W181" s="76"/>
      <c r="X181" s="76"/>
      <c r="Y181" s="76"/>
      <c r="Z181" s="76"/>
      <c r="AA181" s="76"/>
      <c r="AB181" s="76"/>
      <c r="AC181" s="76"/>
      <c r="AD181" s="76"/>
      <c r="AE181" s="76"/>
      <c r="AF181" s="76"/>
      <c r="AG181" s="76"/>
      <c r="AH181" s="76"/>
      <c r="AI181" s="76"/>
      <c r="AJ181" s="76"/>
      <c r="AK181" s="76"/>
      <c r="AL181" s="76"/>
      <c r="AM181" s="76"/>
      <c r="AN181" s="76"/>
      <c r="AO181" s="76"/>
      <c r="AP181" s="76"/>
      <c r="AQ181" s="76"/>
      <c r="AR181" s="76"/>
      <c r="AS181" s="76"/>
      <c r="AT181" s="76"/>
      <c r="AU181" s="76"/>
      <c r="AV181" s="76"/>
      <c r="AW181" s="76"/>
      <c r="AX181" s="76"/>
      <c r="AY181" s="76"/>
      <c r="AZ181" s="76"/>
      <c r="BA181" s="76"/>
      <c r="BB181" s="76"/>
      <c r="BC181" s="76"/>
      <c r="BD181" s="76"/>
      <c r="BE181" s="76"/>
      <c r="BF181" s="76"/>
      <c r="BG181" s="76"/>
      <c r="BH181" s="76"/>
      <c r="BI181" s="76"/>
      <c r="BJ181" s="76"/>
      <c r="BK181" s="76"/>
      <c r="BL181" s="76"/>
      <c r="BM181" s="76"/>
      <c r="BN181" s="76"/>
      <c r="BO181" s="76"/>
      <c r="BP181" s="76"/>
      <c r="BQ181" s="76"/>
      <c r="BR181" s="76"/>
      <c r="BS181" s="76"/>
      <c r="BT181" s="76"/>
      <c r="BU181" s="76"/>
      <c r="BV181" s="76"/>
      <c r="BW181" s="76"/>
      <c r="BX181" s="76"/>
      <c r="BY181" s="76"/>
      <c r="BZ181" s="76"/>
      <c r="CA181" s="76"/>
      <c r="CB181" s="76"/>
      <c r="CC181" s="76"/>
      <c r="CD181" s="76"/>
      <c r="CE181" s="76"/>
      <c r="CF181" s="76"/>
      <c r="CG181" s="76"/>
      <c r="CH181" s="76"/>
      <c r="CI181" s="76"/>
      <c r="CJ181" s="76"/>
      <c r="CK181" s="76"/>
      <c r="CL181" s="76"/>
      <c r="CN181" s="60"/>
      <c r="CO181" s="76"/>
      <c r="CP181" s="76"/>
      <c r="CQ181" s="76"/>
      <c r="CR181" s="76"/>
      <c r="CS181" s="76"/>
      <c r="CT181" s="76"/>
      <c r="CU181" s="76"/>
      <c r="CV181" s="76"/>
      <c r="CW181" s="76"/>
      <c r="CX181" s="76"/>
      <c r="CY181" s="76"/>
      <c r="CZ181" s="76"/>
      <c r="DA181" s="76"/>
      <c r="DB181" s="76"/>
      <c r="DC181" s="76"/>
      <c r="DD181" s="76"/>
      <c r="DE181" s="76"/>
      <c r="DF181" s="76"/>
      <c r="DG181" s="76"/>
      <c r="DH181" s="76"/>
      <c r="DI181" s="76"/>
      <c r="DJ181" s="76"/>
      <c r="DK181" s="76"/>
      <c r="DL181" s="76"/>
    </row>
    <row r="182" spans="1:116" x14ac:dyDescent="0.35">
      <c r="B182" t="s">
        <v>332</v>
      </c>
      <c r="D182" t="s">
        <v>261</v>
      </c>
      <c r="E182" s="8" t="str">
        <f t="shared" si="239"/>
        <v>182 REV-ER</v>
      </c>
      <c r="G182" s="8" t="s">
        <v>494</v>
      </c>
      <c r="H182" s="12"/>
      <c r="I182" s="60"/>
      <c r="J182" s="60"/>
      <c r="K182" s="15"/>
      <c r="L182" s="15"/>
      <c r="M182" s="15"/>
      <c r="N182" s="15"/>
      <c r="O182" s="15"/>
      <c r="P182" s="15"/>
      <c r="R182" s="15"/>
      <c r="S182" s="76"/>
      <c r="T182" s="76"/>
      <c r="U182" s="76"/>
      <c r="V182" s="76"/>
      <c r="W182" s="76"/>
      <c r="X182" s="76"/>
      <c r="Y182" s="76"/>
      <c r="Z182" s="76"/>
      <c r="AA182" s="76"/>
      <c r="AB182" s="76"/>
      <c r="AC182" s="76"/>
      <c r="AD182" s="76"/>
      <c r="AE182" s="76"/>
      <c r="AF182" s="76"/>
      <c r="AG182" s="76"/>
      <c r="AH182" s="76"/>
      <c r="AI182" s="76"/>
      <c r="AJ182" s="76"/>
      <c r="AK182" s="76"/>
      <c r="AL182" s="76"/>
      <c r="AM182" s="76"/>
      <c r="AN182" s="76"/>
      <c r="AO182" s="76"/>
      <c r="AP182" s="76"/>
      <c r="AQ182" s="76"/>
      <c r="AR182" s="76"/>
      <c r="AS182" s="76"/>
      <c r="AT182" s="76"/>
      <c r="AU182" s="76"/>
      <c r="AV182" s="76"/>
      <c r="AW182" s="76"/>
      <c r="AX182" s="76"/>
      <c r="AY182" s="76"/>
      <c r="AZ182" s="76"/>
      <c r="BA182" s="76"/>
      <c r="BB182" s="76"/>
      <c r="BC182" s="76"/>
      <c r="BD182" s="76"/>
      <c r="BE182" s="76"/>
      <c r="BF182" s="76"/>
      <c r="BG182" s="76"/>
      <c r="BH182" s="76"/>
      <c r="BI182" s="76"/>
      <c r="BJ182" s="76"/>
      <c r="BK182" s="76"/>
      <c r="BL182" s="76"/>
      <c r="BM182" s="76"/>
      <c r="BN182" s="76"/>
      <c r="BO182" s="76"/>
      <c r="BP182" s="76"/>
      <c r="BQ182" s="76"/>
      <c r="BR182" s="76"/>
      <c r="BS182" s="76"/>
      <c r="BT182" s="76"/>
      <c r="BU182" s="76"/>
      <c r="BV182" s="76"/>
      <c r="BW182" s="76"/>
      <c r="BX182" s="76"/>
      <c r="BY182" s="76"/>
      <c r="BZ182" s="76"/>
      <c r="CA182" s="76"/>
      <c r="CB182" s="76"/>
      <c r="CC182" s="76"/>
      <c r="CD182" s="76"/>
      <c r="CE182" s="76"/>
      <c r="CF182" s="76"/>
      <c r="CG182" s="76"/>
      <c r="CH182" s="76"/>
      <c r="CI182" s="76"/>
      <c r="CJ182" s="76"/>
      <c r="CK182" s="76"/>
      <c r="CL182" s="76"/>
      <c r="CN182" s="60"/>
      <c r="CO182" s="76"/>
      <c r="CP182" s="76"/>
      <c r="CQ182" s="76"/>
      <c r="CR182" s="76"/>
      <c r="CS182" s="76"/>
      <c r="CT182" s="76"/>
      <c r="CU182" s="76"/>
      <c r="CV182" s="76"/>
      <c r="CW182" s="76"/>
      <c r="CX182" s="76"/>
      <c r="CY182" s="76"/>
      <c r="CZ182" s="76"/>
      <c r="DA182" s="76"/>
      <c r="DB182" s="76"/>
      <c r="DC182" s="76"/>
      <c r="DD182" s="76"/>
      <c r="DE182" s="76"/>
      <c r="DF182" s="76"/>
      <c r="DG182" s="76"/>
      <c r="DH182" s="76"/>
      <c r="DI182" s="76"/>
      <c r="DJ182" s="76"/>
      <c r="DK182" s="76"/>
      <c r="DL182" s="76"/>
    </row>
    <row r="183" spans="1:116" x14ac:dyDescent="0.35">
      <c r="B183" t="s">
        <v>332</v>
      </c>
      <c r="D183" t="s">
        <v>261</v>
      </c>
      <c r="E183" s="8" t="str">
        <f t="shared" si="238"/>
        <v>183 REV-ER</v>
      </c>
      <c r="G183" s="8" t="s">
        <v>463</v>
      </c>
      <c r="H183" s="12"/>
      <c r="I183" s="60"/>
      <c r="J183" s="60"/>
      <c r="K183" s="15"/>
      <c r="L183" s="15"/>
      <c r="M183" s="15"/>
      <c r="N183" s="15"/>
      <c r="O183" s="15"/>
      <c r="P183" s="15"/>
      <c r="R183" s="15"/>
      <c r="S183" s="76"/>
      <c r="T183" s="76"/>
      <c r="U183" s="76"/>
      <c r="V183" s="76"/>
      <c r="W183" s="76"/>
      <c r="X183" s="76"/>
      <c r="Y183" s="76"/>
      <c r="Z183" s="76"/>
      <c r="AA183" s="76"/>
      <c r="AB183" s="76"/>
      <c r="AC183" s="76"/>
      <c r="AD183" s="76"/>
      <c r="AE183" s="76"/>
      <c r="AF183" s="76"/>
      <c r="AG183" s="76"/>
      <c r="AH183" s="76"/>
      <c r="AI183" s="76"/>
      <c r="AJ183" s="76"/>
      <c r="AK183" s="76"/>
      <c r="AL183" s="76"/>
      <c r="AM183" s="76"/>
      <c r="AN183" s="76"/>
      <c r="AO183" s="76"/>
      <c r="AP183" s="76"/>
      <c r="AQ183" s="76"/>
      <c r="AR183" s="76"/>
      <c r="AS183" s="76"/>
      <c r="AT183" s="76"/>
      <c r="AU183" s="76"/>
      <c r="AV183" s="76"/>
      <c r="AW183" s="76"/>
      <c r="AX183" s="76"/>
      <c r="AY183" s="76"/>
      <c r="AZ183" s="76"/>
      <c r="BA183" s="76"/>
      <c r="BB183" s="76"/>
      <c r="BC183" s="76"/>
      <c r="BD183" s="76"/>
      <c r="BE183" s="76"/>
      <c r="BF183" s="76"/>
      <c r="BG183" s="76"/>
      <c r="BH183" s="76"/>
      <c r="BI183" s="76"/>
      <c r="BJ183" s="76"/>
      <c r="BK183" s="76"/>
      <c r="BL183" s="76"/>
      <c r="BM183" s="76"/>
      <c r="BN183" s="76"/>
      <c r="BO183" s="76"/>
      <c r="BP183" s="76"/>
      <c r="BQ183" s="76"/>
      <c r="BR183" s="76"/>
      <c r="BS183" s="76"/>
      <c r="BT183" s="76"/>
      <c r="BU183" s="76"/>
      <c r="BV183" s="76"/>
      <c r="BW183" s="76"/>
      <c r="BX183" s="76"/>
      <c r="BY183" s="76"/>
      <c r="BZ183" s="76"/>
      <c r="CA183" s="76"/>
      <c r="CB183" s="76"/>
      <c r="CC183" s="76"/>
      <c r="CD183" s="76"/>
      <c r="CE183" s="76"/>
      <c r="CF183" s="76"/>
      <c r="CG183" s="76"/>
      <c r="CH183" s="76"/>
      <c r="CI183" s="76"/>
      <c r="CJ183" s="76"/>
      <c r="CK183" s="76"/>
      <c r="CL183" s="76"/>
      <c r="CN183" s="60"/>
      <c r="CO183" s="76"/>
      <c r="CP183" s="76"/>
      <c r="CQ183" s="76"/>
      <c r="CR183" s="76"/>
      <c r="CS183" s="76"/>
      <c r="CT183" s="76"/>
      <c r="CU183" s="76"/>
      <c r="CV183" s="76"/>
      <c r="CW183" s="76"/>
      <c r="CX183" s="76"/>
      <c r="CY183" s="76"/>
      <c r="CZ183" s="76"/>
      <c r="DA183" s="76"/>
      <c r="DB183" s="76"/>
      <c r="DC183" s="76"/>
      <c r="DD183" s="76"/>
      <c r="DE183" s="76"/>
      <c r="DF183" s="76"/>
      <c r="DG183" s="76"/>
      <c r="DH183" s="76"/>
      <c r="DI183" s="76"/>
      <c r="DJ183" s="76"/>
      <c r="DK183" s="76"/>
      <c r="DL183" s="76"/>
    </row>
    <row r="184" spans="1:116" x14ac:dyDescent="0.35">
      <c r="B184" t="s">
        <v>332</v>
      </c>
      <c r="D184" t="s">
        <v>261</v>
      </c>
      <c r="E184" s="8" t="str">
        <f t="shared" si="238"/>
        <v>184 REV-ER</v>
      </c>
      <c r="G184" s="8" t="s">
        <v>464</v>
      </c>
      <c r="H184" s="12"/>
      <c r="I184" s="60"/>
      <c r="J184" s="60"/>
      <c r="K184" s="15"/>
      <c r="L184" s="15"/>
      <c r="M184" s="15"/>
      <c r="N184" s="15"/>
      <c r="O184" s="15"/>
      <c r="P184" s="15"/>
      <c r="R184" s="15"/>
      <c r="S184" s="76"/>
      <c r="T184" s="76"/>
      <c r="U184" s="76"/>
      <c r="V184" s="76"/>
      <c r="W184" s="76"/>
      <c r="X184" s="76"/>
      <c r="Y184" s="76"/>
      <c r="Z184" s="76"/>
      <c r="AA184" s="76"/>
      <c r="AB184" s="76"/>
      <c r="AC184" s="76"/>
      <c r="AD184" s="76"/>
      <c r="AE184" s="76"/>
      <c r="AF184" s="76"/>
      <c r="AG184" s="76"/>
      <c r="AH184" s="76"/>
      <c r="AI184" s="76"/>
      <c r="AJ184" s="76"/>
      <c r="AK184" s="76"/>
      <c r="AL184" s="76"/>
      <c r="AM184" s="76"/>
      <c r="AN184" s="76"/>
      <c r="AO184" s="76"/>
      <c r="AP184" s="76"/>
      <c r="AQ184" s="76"/>
      <c r="AR184" s="76"/>
      <c r="AS184" s="76"/>
      <c r="AT184" s="76"/>
      <c r="AU184" s="76"/>
      <c r="AV184" s="76"/>
      <c r="AW184" s="76"/>
      <c r="AX184" s="76"/>
      <c r="AY184" s="76"/>
      <c r="AZ184" s="76"/>
      <c r="BA184" s="76"/>
      <c r="BB184" s="76"/>
      <c r="BC184" s="76"/>
      <c r="BD184" s="76"/>
      <c r="BE184" s="76"/>
      <c r="BF184" s="76"/>
      <c r="BG184" s="76"/>
      <c r="BH184" s="76"/>
      <c r="BI184" s="76"/>
      <c r="BJ184" s="76"/>
      <c r="BK184" s="76"/>
      <c r="BL184" s="76"/>
      <c r="BM184" s="76"/>
      <c r="BN184" s="76"/>
      <c r="BO184" s="76"/>
      <c r="BP184" s="76"/>
      <c r="BQ184" s="76"/>
      <c r="BR184" s="76"/>
      <c r="BS184" s="76"/>
      <c r="BT184" s="76"/>
      <c r="BU184" s="76"/>
      <c r="BV184" s="76"/>
      <c r="BW184" s="76"/>
      <c r="BX184" s="76"/>
      <c r="BY184" s="76"/>
      <c r="BZ184" s="76"/>
      <c r="CA184" s="76"/>
      <c r="CB184" s="76"/>
      <c r="CC184" s="76"/>
      <c r="CD184" s="76"/>
      <c r="CE184" s="76"/>
      <c r="CF184" s="76"/>
      <c r="CG184" s="76"/>
      <c r="CH184" s="76"/>
      <c r="CI184" s="76"/>
      <c r="CJ184" s="76"/>
      <c r="CK184" s="76"/>
      <c r="CL184" s="76"/>
      <c r="CN184" s="60"/>
      <c r="CO184" s="76"/>
      <c r="CP184" s="76"/>
      <c r="CQ184" s="76"/>
      <c r="CR184" s="76"/>
      <c r="CS184" s="76"/>
      <c r="CT184" s="76"/>
      <c r="CU184" s="76"/>
      <c r="CV184" s="76"/>
      <c r="CW184" s="76"/>
      <c r="CX184" s="76"/>
      <c r="CY184" s="76"/>
      <c r="CZ184" s="76"/>
      <c r="DA184" s="76"/>
      <c r="DB184" s="76"/>
      <c r="DC184" s="76"/>
      <c r="DD184" s="76"/>
      <c r="DE184" s="76"/>
      <c r="DF184" s="76"/>
      <c r="DG184" s="76"/>
      <c r="DH184" s="76"/>
      <c r="DI184" s="76"/>
      <c r="DJ184" s="76"/>
      <c r="DK184" s="76"/>
      <c r="DL184" s="76"/>
    </row>
    <row r="185" spans="1:116" x14ac:dyDescent="0.35">
      <c r="A185" s="174"/>
      <c r="E185" s="8"/>
      <c r="G185" s="185" t="s">
        <v>459</v>
      </c>
      <c r="H185" s="186"/>
      <c r="I185" s="187"/>
      <c r="J185" s="187"/>
      <c r="K185" s="188"/>
      <c r="L185" s="188"/>
      <c r="M185" s="188"/>
      <c r="N185" s="188"/>
      <c r="O185" s="188"/>
      <c r="P185" s="188"/>
      <c r="R185" s="189"/>
      <c r="S185" s="190"/>
      <c r="T185" s="190"/>
      <c r="U185" s="190"/>
      <c r="V185" s="190"/>
      <c r="W185" s="190"/>
      <c r="X185" s="190"/>
      <c r="Y185" s="190"/>
      <c r="Z185" s="190"/>
      <c r="AA185" s="190"/>
      <c r="AB185" s="190"/>
      <c r="AC185" s="190"/>
      <c r="AD185" s="190"/>
      <c r="AE185" s="190"/>
      <c r="AF185" s="190"/>
      <c r="AG185" s="190"/>
      <c r="AH185" s="190"/>
      <c r="AI185" s="190"/>
      <c r="AJ185" s="190"/>
      <c r="AK185" s="190"/>
      <c r="AL185" s="190"/>
      <c r="AM185" s="190"/>
      <c r="AN185" s="190"/>
      <c r="AO185" s="190"/>
      <c r="AP185" s="190"/>
      <c r="AQ185" s="190"/>
      <c r="AR185" s="190"/>
      <c r="AS185" s="190"/>
      <c r="AT185" s="190"/>
      <c r="AU185" s="190"/>
      <c r="AV185" s="190"/>
      <c r="AW185" s="190"/>
      <c r="AX185" s="190"/>
      <c r="AY185" s="190"/>
      <c r="AZ185" s="190"/>
      <c r="BA185" s="190"/>
      <c r="BB185" s="190"/>
      <c r="BC185" s="190"/>
      <c r="BD185" s="190"/>
      <c r="BE185" s="190"/>
      <c r="BF185" s="190"/>
      <c r="BG185" s="190"/>
      <c r="BH185" s="190"/>
      <c r="BI185" s="190"/>
      <c r="BJ185" s="190"/>
      <c r="BK185" s="190"/>
      <c r="BL185" s="190"/>
      <c r="BM185" s="190"/>
      <c r="BN185" s="190"/>
      <c r="BO185" s="190"/>
      <c r="BP185" s="190"/>
      <c r="BQ185" s="190"/>
      <c r="BR185" s="190"/>
      <c r="BS185" s="190"/>
      <c r="BT185" s="190"/>
      <c r="BU185" s="190"/>
      <c r="BV185" s="190"/>
      <c r="BW185" s="190"/>
      <c r="BX185" s="190"/>
      <c r="BY185" s="190"/>
      <c r="BZ185" s="190"/>
      <c r="CA185" s="190"/>
      <c r="CB185" s="190"/>
      <c r="CC185" s="190"/>
      <c r="CD185" s="190"/>
      <c r="CE185" s="190"/>
      <c r="CF185" s="190"/>
      <c r="CG185" s="190"/>
      <c r="CH185" s="190"/>
      <c r="CI185" s="190"/>
      <c r="CJ185" s="190"/>
      <c r="CK185" s="190"/>
      <c r="CL185" s="190"/>
      <c r="CN185" s="187"/>
      <c r="CO185" s="190"/>
      <c r="CP185" s="190"/>
      <c r="CQ185" s="190"/>
      <c r="CR185" s="190"/>
      <c r="CS185" s="190"/>
      <c r="CT185" s="190"/>
      <c r="CU185" s="190"/>
      <c r="CV185" s="190"/>
      <c r="CW185" s="190"/>
      <c r="CX185" s="190"/>
      <c r="CY185" s="190"/>
      <c r="CZ185" s="190"/>
      <c r="DA185" s="190"/>
      <c r="DB185" s="190"/>
      <c r="DC185" s="190"/>
      <c r="DD185" s="190"/>
      <c r="DE185" s="190"/>
      <c r="DF185" s="190"/>
      <c r="DG185" s="190"/>
      <c r="DH185" s="190"/>
      <c r="DI185" s="190"/>
      <c r="DJ185" s="190"/>
      <c r="DK185" s="190"/>
      <c r="DL185" s="190"/>
    </row>
    <row r="186" spans="1:116" x14ac:dyDescent="0.35">
      <c r="A186" s="174"/>
      <c r="E186" s="8"/>
      <c r="G186" s="185" t="s">
        <v>5</v>
      </c>
      <c r="H186" s="186"/>
      <c r="I186" s="187"/>
      <c r="J186" s="187"/>
      <c r="K186" s="188"/>
      <c r="L186" s="188"/>
      <c r="M186" s="188"/>
      <c r="N186" s="188"/>
      <c r="O186" s="188"/>
      <c r="P186" s="188"/>
      <c r="R186" s="189"/>
      <c r="S186" s="190"/>
      <c r="T186" s="190"/>
      <c r="U186" s="190"/>
      <c r="V186" s="190"/>
      <c r="W186" s="190"/>
      <c r="X186" s="190"/>
      <c r="Y186" s="190"/>
      <c r="Z186" s="190"/>
      <c r="AA186" s="190"/>
      <c r="AB186" s="190"/>
      <c r="AC186" s="190"/>
      <c r="AD186" s="190"/>
      <c r="AE186" s="190"/>
      <c r="AF186" s="190"/>
      <c r="AG186" s="190"/>
      <c r="AH186" s="190"/>
      <c r="AI186" s="190"/>
      <c r="AJ186" s="190"/>
      <c r="AK186" s="190"/>
      <c r="AL186" s="190"/>
      <c r="AM186" s="190"/>
      <c r="AN186" s="190"/>
      <c r="AO186" s="190"/>
      <c r="AP186" s="190"/>
      <c r="AQ186" s="190"/>
      <c r="AR186" s="190"/>
      <c r="AS186" s="190"/>
      <c r="AT186" s="190"/>
      <c r="AU186" s="190"/>
      <c r="AV186" s="190"/>
      <c r="AW186" s="190"/>
      <c r="AX186" s="190"/>
      <c r="AY186" s="190"/>
      <c r="AZ186" s="190"/>
      <c r="BA186" s="190"/>
      <c r="BB186" s="190"/>
      <c r="BC186" s="190"/>
      <c r="BD186" s="190"/>
      <c r="BE186" s="190"/>
      <c r="BF186" s="190"/>
      <c r="BG186" s="190"/>
      <c r="BH186" s="190"/>
      <c r="BI186" s="190"/>
      <c r="BJ186" s="190"/>
      <c r="BK186" s="190"/>
      <c r="BL186" s="190"/>
      <c r="BM186" s="190"/>
      <c r="BN186" s="190"/>
      <c r="BO186" s="190"/>
      <c r="BP186" s="190"/>
      <c r="BQ186" s="190"/>
      <c r="BR186" s="190"/>
      <c r="BS186" s="190"/>
      <c r="BT186" s="190"/>
      <c r="BU186" s="190"/>
      <c r="BV186" s="190"/>
      <c r="BW186" s="190"/>
      <c r="BX186" s="190"/>
      <c r="BY186" s="190"/>
      <c r="BZ186" s="190"/>
      <c r="CA186" s="190"/>
      <c r="CB186" s="190"/>
      <c r="CC186" s="190"/>
      <c r="CD186" s="190"/>
      <c r="CE186" s="190"/>
      <c r="CF186" s="190"/>
      <c r="CG186" s="190"/>
      <c r="CH186" s="190"/>
      <c r="CI186" s="190"/>
      <c r="CJ186" s="190"/>
      <c r="CK186" s="190"/>
      <c r="CL186" s="190"/>
      <c r="CN186" s="187"/>
      <c r="CO186" s="190"/>
      <c r="CP186" s="190"/>
      <c r="CQ186" s="190"/>
      <c r="CR186" s="190"/>
      <c r="CS186" s="190"/>
      <c r="CT186" s="190"/>
      <c r="CU186" s="190"/>
      <c r="CV186" s="190"/>
      <c r="CW186" s="190"/>
      <c r="CX186" s="190"/>
      <c r="CY186" s="190"/>
      <c r="CZ186" s="190"/>
      <c r="DA186" s="190"/>
      <c r="DB186" s="190"/>
      <c r="DC186" s="190"/>
      <c r="DD186" s="190"/>
      <c r="DE186" s="190"/>
      <c r="DF186" s="190"/>
      <c r="DG186" s="190"/>
      <c r="DH186" s="190"/>
      <c r="DI186" s="190"/>
      <c r="DJ186" s="190"/>
      <c r="DK186" s="190"/>
      <c r="DL186" s="190"/>
    </row>
    <row r="187" spans="1:116" x14ac:dyDescent="0.35">
      <c r="E187" s="8"/>
      <c r="G187" s="171"/>
      <c r="H187" s="31"/>
      <c r="I187" s="73"/>
      <c r="J187" s="73"/>
      <c r="K187" s="39"/>
      <c r="L187" s="39"/>
      <c r="M187" s="39"/>
      <c r="N187" s="39"/>
      <c r="O187" s="39"/>
      <c r="P187" s="39"/>
      <c r="R187" s="38"/>
      <c r="S187" s="76"/>
      <c r="T187" s="76"/>
      <c r="U187" s="76"/>
      <c r="V187" s="76"/>
      <c r="W187" s="76"/>
      <c r="X187" s="76"/>
      <c r="Y187" s="76"/>
      <c r="Z187" s="76"/>
      <c r="AA187" s="76"/>
      <c r="AB187" s="76"/>
      <c r="AC187" s="76"/>
      <c r="AD187" s="76"/>
      <c r="AE187" s="76"/>
      <c r="AF187" s="76"/>
      <c r="AG187" s="76"/>
      <c r="AH187" s="76"/>
      <c r="AI187" s="76"/>
      <c r="AJ187" s="76"/>
      <c r="AK187" s="76"/>
      <c r="AL187" s="76"/>
      <c r="AM187" s="76"/>
      <c r="AN187" s="76"/>
      <c r="AO187" s="76"/>
      <c r="AP187" s="76"/>
      <c r="AQ187" s="76"/>
      <c r="AR187" s="76"/>
      <c r="AS187" s="76"/>
      <c r="AT187" s="76"/>
      <c r="AU187" s="76"/>
      <c r="AV187" s="76"/>
      <c r="AW187" s="76"/>
      <c r="AX187" s="76"/>
      <c r="AY187" s="76"/>
      <c r="AZ187" s="76"/>
      <c r="BA187" s="76"/>
      <c r="BB187" s="76"/>
      <c r="BC187" s="76"/>
      <c r="BD187" s="76"/>
      <c r="BE187" s="76"/>
      <c r="BF187" s="76"/>
      <c r="BG187" s="76"/>
      <c r="BH187" s="76"/>
      <c r="BI187" s="76"/>
      <c r="BJ187" s="76"/>
      <c r="BK187" s="76"/>
      <c r="BL187" s="76"/>
      <c r="BM187" s="76"/>
      <c r="BN187" s="76"/>
      <c r="BO187" s="76"/>
      <c r="BP187" s="76"/>
      <c r="BQ187" s="76"/>
      <c r="BR187" s="76"/>
      <c r="BS187" s="76"/>
      <c r="BT187" s="76"/>
      <c r="BU187" s="76"/>
      <c r="BV187" s="76"/>
      <c r="BW187" s="76"/>
      <c r="BX187" s="76"/>
      <c r="BY187" s="76"/>
      <c r="BZ187" s="76"/>
      <c r="CA187" s="76"/>
      <c r="CB187" s="76"/>
      <c r="CC187" s="76"/>
      <c r="CD187" s="76"/>
      <c r="CE187" s="76"/>
      <c r="CF187" s="76"/>
      <c r="CG187" s="76"/>
      <c r="CH187" s="76"/>
      <c r="CI187" s="76"/>
      <c r="CJ187" s="76"/>
      <c r="CK187" s="76"/>
      <c r="CL187" s="76"/>
      <c r="CN187" s="73"/>
      <c r="CO187" s="76"/>
      <c r="CP187" s="76"/>
      <c r="CQ187" s="76"/>
      <c r="CR187" s="76"/>
      <c r="CS187" s="76"/>
      <c r="CT187" s="76"/>
      <c r="CU187" s="76"/>
      <c r="CV187" s="76"/>
      <c r="CW187" s="76"/>
      <c r="CX187" s="76"/>
      <c r="CY187" s="76"/>
      <c r="CZ187" s="76"/>
      <c r="DA187" s="76"/>
      <c r="DB187" s="76"/>
      <c r="DC187" s="76"/>
      <c r="DD187" s="76"/>
      <c r="DE187" s="76"/>
      <c r="DF187" s="76"/>
      <c r="DG187" s="76"/>
      <c r="DH187" s="76"/>
      <c r="DI187" s="76"/>
      <c r="DJ187" s="76"/>
      <c r="DK187" s="76"/>
      <c r="DL187" s="76"/>
    </row>
    <row r="188" spans="1:116" x14ac:dyDescent="0.35">
      <c r="A188" s="31" t="s">
        <v>218</v>
      </c>
      <c r="B188" s="31" t="s">
        <v>243</v>
      </c>
      <c r="C188" s="31"/>
      <c r="D188" t="s">
        <v>584</v>
      </c>
      <c r="E188" s="8" t="str">
        <f t="shared" ref="E188:E202" si="244">ROW()&amp;" "&amp;D188</f>
        <v>188 PROB-EV</v>
      </c>
      <c r="F188" t="s">
        <v>585</v>
      </c>
      <c r="G188" s="66" t="s">
        <v>586</v>
      </c>
      <c r="H188" s="22"/>
      <c r="I188" s="22"/>
      <c r="J188" s="22"/>
      <c r="K188" s="306"/>
      <c r="L188" s="22"/>
      <c r="M188" s="22"/>
      <c r="N188" s="22"/>
      <c r="O188" s="22"/>
      <c r="P188" s="22"/>
      <c r="R188" s="66"/>
      <c r="S188" s="66"/>
      <c r="T188" s="66"/>
      <c r="U188" s="66"/>
      <c r="V188" s="66"/>
      <c r="W188" s="66"/>
      <c r="X188" s="66"/>
      <c r="Y188" s="66"/>
      <c r="Z188" s="66"/>
      <c r="AA188" s="66"/>
      <c r="AB188" s="66"/>
      <c r="AC188" s="66"/>
      <c r="AD188" s="66"/>
      <c r="AE188" s="66"/>
      <c r="AF188" s="66"/>
      <c r="AG188" s="66"/>
      <c r="AH188" s="66"/>
      <c r="AI188" s="66"/>
      <c r="AJ188" s="66"/>
      <c r="AK188" s="66"/>
      <c r="AL188" s="66"/>
      <c r="AM188" s="66"/>
      <c r="AN188" s="66"/>
      <c r="AO188" s="66"/>
      <c r="AP188" s="66"/>
      <c r="AQ188" s="66"/>
      <c r="AR188" s="66"/>
      <c r="AS188" s="66"/>
      <c r="AT188" s="66"/>
      <c r="AU188" s="66"/>
      <c r="AV188" s="66"/>
      <c r="AW188" s="66"/>
      <c r="AX188" s="66"/>
      <c r="AY188" s="66"/>
      <c r="AZ188" s="66"/>
      <c r="BA188" s="66"/>
      <c r="BB188" s="66"/>
      <c r="BC188" s="66"/>
      <c r="BD188" s="66"/>
      <c r="BE188" s="66"/>
      <c r="BF188" s="66"/>
      <c r="BG188" s="66"/>
      <c r="BH188" s="66"/>
      <c r="BI188" s="66"/>
      <c r="BJ188" s="66"/>
      <c r="BK188" s="66"/>
      <c r="BL188" s="66"/>
      <c r="BM188" s="66"/>
      <c r="BN188" s="66"/>
      <c r="BO188" s="66"/>
      <c r="BP188" s="66"/>
      <c r="BQ188" s="66"/>
      <c r="BR188" s="66"/>
      <c r="BS188" s="66"/>
      <c r="BT188" s="66"/>
      <c r="BU188" s="66"/>
      <c r="BV188" s="66"/>
      <c r="BW188" s="66"/>
      <c r="BX188" s="66"/>
      <c r="BY188" s="66"/>
      <c r="BZ188" s="66"/>
      <c r="CA188" s="66"/>
      <c r="CB188" s="66"/>
      <c r="CC188" s="66"/>
      <c r="CD188" s="66"/>
      <c r="CE188" s="66"/>
      <c r="CF188" s="66"/>
      <c r="CG188" s="66"/>
      <c r="CH188" s="66"/>
      <c r="CI188" s="66"/>
      <c r="CJ188" s="66"/>
      <c r="CK188" s="66"/>
      <c r="CL188" s="66"/>
      <c r="CN188"/>
      <c r="CO188" s="306"/>
      <c r="CP188" s="40"/>
      <c r="CQ188" s="40"/>
      <c r="CR188" s="40"/>
      <c r="CS188" s="40"/>
      <c r="CT188" s="40"/>
      <c r="CU188" s="40"/>
      <c r="CV188" s="40"/>
      <c r="CW188" s="40"/>
      <c r="CX188" s="40"/>
      <c r="CY188" s="40"/>
      <c r="CZ188" s="40"/>
      <c r="DA188" s="40"/>
      <c r="DB188" s="40"/>
      <c r="DC188" s="40"/>
      <c r="DD188" s="40"/>
      <c r="DE188" s="40"/>
      <c r="DF188" s="40"/>
      <c r="DG188" s="40"/>
      <c r="DH188" s="40"/>
      <c r="DI188" s="40"/>
      <c r="DJ188" s="40"/>
      <c r="DK188" s="40"/>
      <c r="DL188" s="40"/>
    </row>
    <row r="189" spans="1:116" ht="29" x14ac:dyDescent="0.35">
      <c r="A189" s="31"/>
      <c r="B189" t="str">
        <f t="shared" ref="B189:B194" si="245">E189</f>
        <v>189 PROB-EV</v>
      </c>
      <c r="D189" t="s">
        <v>584</v>
      </c>
      <c r="E189" s="8" t="str">
        <f t="shared" si="244"/>
        <v>189 PROB-EV</v>
      </c>
      <c r="G189" s="95" t="s">
        <v>683</v>
      </c>
      <c r="H189" s="334" t="s">
        <v>685</v>
      </c>
      <c r="I189" s="334" t="s">
        <v>216</v>
      </c>
      <c r="J189" s="334" t="s">
        <v>587</v>
      </c>
      <c r="L189" s="31"/>
      <c r="M189" s="31"/>
      <c r="N189" s="31"/>
      <c r="O189" s="31"/>
      <c r="P189" s="31"/>
      <c r="R189"/>
      <c r="S189" s="67"/>
      <c r="T189" s="67"/>
      <c r="U189" s="67"/>
      <c r="V189" s="67"/>
      <c r="W189" s="67"/>
      <c r="X189" s="67"/>
      <c r="Y189" s="67"/>
      <c r="Z189" s="67"/>
      <c r="AA189" s="67"/>
      <c r="AB189" s="67"/>
      <c r="AC189" s="67"/>
      <c r="AD189" s="67"/>
      <c r="AE189" s="67"/>
      <c r="AF189" s="67"/>
      <c r="AG189" s="67"/>
      <c r="AH189" s="67"/>
      <c r="AI189" s="67"/>
      <c r="AJ189" s="67"/>
      <c r="AK189" s="67"/>
      <c r="AL189" s="67"/>
      <c r="AM189" s="67"/>
      <c r="AN189" s="67"/>
      <c r="AO189" s="67"/>
      <c r="AP189" s="67"/>
      <c r="AQ189" s="67"/>
      <c r="AR189" s="67"/>
      <c r="AS189" s="67"/>
      <c r="AT189" s="67"/>
      <c r="AU189" s="67"/>
      <c r="AV189" s="67"/>
      <c r="AW189" s="67"/>
      <c r="AX189" s="67"/>
      <c r="AY189" s="67"/>
      <c r="AZ189" s="67"/>
      <c r="BA189" s="67"/>
      <c r="BB189" s="67"/>
      <c r="BC189" s="67"/>
      <c r="BD189" s="67"/>
      <c r="BE189" s="67"/>
      <c r="BF189" s="67"/>
      <c r="BG189" s="67"/>
      <c r="BH189" s="67"/>
      <c r="BI189" s="67"/>
      <c r="BJ189" s="67"/>
      <c r="BK189" s="67"/>
      <c r="BL189" s="67"/>
      <c r="BM189" s="67"/>
      <c r="BN189" s="67"/>
      <c r="BO189" s="67"/>
      <c r="BP189" s="67"/>
      <c r="BQ189" s="67"/>
      <c r="BR189" s="67"/>
      <c r="BS189" s="67"/>
      <c r="BT189" s="67"/>
      <c r="BU189" s="67"/>
      <c r="BV189" s="67"/>
      <c r="BW189" s="67"/>
      <c r="BX189" s="67"/>
      <c r="BY189" s="67"/>
      <c r="BZ189" s="67"/>
      <c r="CA189" s="67"/>
      <c r="CB189" s="67"/>
      <c r="CC189" s="67"/>
      <c r="CD189" s="67"/>
      <c r="CE189" s="67"/>
      <c r="CF189" s="67"/>
      <c r="CG189" s="67"/>
      <c r="CH189" s="67"/>
      <c r="CI189" s="67"/>
      <c r="CJ189" s="67"/>
      <c r="CK189" s="67"/>
      <c r="CL189" s="67"/>
      <c r="CN189"/>
      <c r="CO189" s="73"/>
      <c r="CP189" s="67"/>
      <c r="CQ189" s="67"/>
      <c r="CR189" s="67"/>
      <c r="CS189" s="67"/>
      <c r="CT189" s="67"/>
      <c r="CU189" s="67"/>
      <c r="CV189" s="67"/>
      <c r="CW189" s="67"/>
      <c r="CX189" s="67"/>
      <c r="CY189" s="67"/>
      <c r="CZ189" s="67"/>
      <c r="DA189" s="67"/>
      <c r="DB189" s="67"/>
      <c r="DC189" s="67"/>
      <c r="DD189" s="67"/>
      <c r="DE189" s="67"/>
      <c r="DF189" s="67"/>
      <c r="DG189" s="67"/>
      <c r="DH189" s="67"/>
      <c r="DI189" s="67"/>
      <c r="DJ189" s="67"/>
      <c r="DK189" s="67"/>
      <c r="DL189" s="67"/>
    </row>
    <row r="190" spans="1:116" x14ac:dyDescent="0.35">
      <c r="A190" s="31"/>
      <c r="B190" t="str">
        <f t="shared" si="245"/>
        <v>190 PROB-EV</v>
      </c>
      <c r="D190" t="s">
        <v>584</v>
      </c>
      <c r="E190" s="8" t="str">
        <f t="shared" si="244"/>
        <v>190 PROB-EV</v>
      </c>
      <c r="G190" s="141" t="s">
        <v>320</v>
      </c>
      <c r="H190" s="17">
        <v>10000</v>
      </c>
      <c r="I190" s="101">
        <v>45292</v>
      </c>
      <c r="J190" s="255">
        <v>0.5</v>
      </c>
      <c r="K190" s="17">
        <f t="shared" ref="K190:P194" si="246">SUMIF($3:$3,K$2,190:190)</f>
        <v>5000</v>
      </c>
      <c r="L190" s="17">
        <f t="shared" si="246"/>
        <v>5000</v>
      </c>
      <c r="M190" s="17">
        <f t="shared" si="246"/>
        <v>5000</v>
      </c>
      <c r="N190" s="17">
        <f t="shared" si="246"/>
        <v>5000</v>
      </c>
      <c r="O190" s="17">
        <f t="shared" si="246"/>
        <v>5000</v>
      </c>
      <c r="P190" s="17">
        <f t="shared" si="246"/>
        <v>5000</v>
      </c>
      <c r="R190"/>
      <c r="S190" s="15">
        <f t="shared" ref="S190:AB193" si="247">$H190*(EOMONTH($I190,0)&lt;=S$2)/S$5*$J190</f>
        <v>416.66666666666669</v>
      </c>
      <c r="T190" s="15">
        <f t="shared" si="247"/>
        <v>416.66666666666669</v>
      </c>
      <c r="U190" s="15">
        <f t="shared" si="247"/>
        <v>416.66666666666669</v>
      </c>
      <c r="V190" s="15">
        <f t="shared" si="247"/>
        <v>416.66666666666669</v>
      </c>
      <c r="W190" s="15">
        <f t="shared" si="247"/>
        <v>416.66666666666669</v>
      </c>
      <c r="X190" s="15">
        <f t="shared" si="247"/>
        <v>416.66666666666669</v>
      </c>
      <c r="Y190" s="15">
        <f t="shared" si="247"/>
        <v>416.66666666666669</v>
      </c>
      <c r="Z190" s="15">
        <f t="shared" si="247"/>
        <v>416.66666666666669</v>
      </c>
      <c r="AA190" s="15">
        <f t="shared" si="247"/>
        <v>416.66666666666669</v>
      </c>
      <c r="AB190" s="15">
        <f t="shared" si="247"/>
        <v>416.66666666666669</v>
      </c>
      <c r="AC190" s="15">
        <f t="shared" ref="AC190:AL193" si="248">$H190*(EOMONTH($I190,0)&lt;=AC$2)/AC$5*$J190</f>
        <v>416.66666666666669</v>
      </c>
      <c r="AD190" s="15">
        <f t="shared" si="248"/>
        <v>416.66666666666669</v>
      </c>
      <c r="AE190" s="15">
        <f t="shared" si="248"/>
        <v>416.66666666666669</v>
      </c>
      <c r="AF190" s="15">
        <f t="shared" si="248"/>
        <v>416.66666666666669</v>
      </c>
      <c r="AG190" s="15">
        <f t="shared" si="248"/>
        <v>416.66666666666669</v>
      </c>
      <c r="AH190" s="15">
        <f t="shared" si="248"/>
        <v>416.66666666666669</v>
      </c>
      <c r="AI190" s="15">
        <f t="shared" si="248"/>
        <v>416.66666666666669</v>
      </c>
      <c r="AJ190" s="15">
        <f t="shared" si="248"/>
        <v>416.66666666666669</v>
      </c>
      <c r="AK190" s="15">
        <f t="shared" si="248"/>
        <v>416.66666666666669</v>
      </c>
      <c r="AL190" s="15">
        <f t="shared" si="248"/>
        <v>416.66666666666669</v>
      </c>
      <c r="AM190" s="15">
        <f t="shared" ref="AM190:AV193" si="249">$H190*(EOMONTH($I190,0)&lt;=AM$2)/AM$5*$J190</f>
        <v>416.66666666666669</v>
      </c>
      <c r="AN190" s="15">
        <f t="shared" si="249"/>
        <v>416.66666666666669</v>
      </c>
      <c r="AO190" s="15">
        <f t="shared" si="249"/>
        <v>416.66666666666669</v>
      </c>
      <c r="AP190" s="15">
        <f t="shared" si="249"/>
        <v>416.66666666666669</v>
      </c>
      <c r="AQ190" s="15">
        <f t="shared" si="249"/>
        <v>416.66666666666669</v>
      </c>
      <c r="AR190" s="15">
        <f t="shared" si="249"/>
        <v>416.66666666666669</v>
      </c>
      <c r="AS190" s="15">
        <f t="shared" si="249"/>
        <v>416.66666666666669</v>
      </c>
      <c r="AT190" s="15">
        <f t="shared" si="249"/>
        <v>416.66666666666669</v>
      </c>
      <c r="AU190" s="15">
        <f t="shared" si="249"/>
        <v>416.66666666666669</v>
      </c>
      <c r="AV190" s="15">
        <f t="shared" si="249"/>
        <v>416.66666666666669</v>
      </c>
      <c r="AW190" s="15">
        <f t="shared" ref="AW190:BF193" si="250">$H190*(EOMONTH($I190,0)&lt;=AW$2)/AW$5*$J190</f>
        <v>416.66666666666669</v>
      </c>
      <c r="AX190" s="15">
        <f t="shared" si="250"/>
        <v>416.66666666666669</v>
      </c>
      <c r="AY190" s="15">
        <f t="shared" si="250"/>
        <v>416.66666666666669</v>
      </c>
      <c r="AZ190" s="15">
        <f t="shared" si="250"/>
        <v>416.66666666666669</v>
      </c>
      <c r="BA190" s="15">
        <f t="shared" si="250"/>
        <v>416.66666666666669</v>
      </c>
      <c r="BB190" s="15">
        <f t="shared" si="250"/>
        <v>416.66666666666669</v>
      </c>
      <c r="BC190" s="15">
        <f t="shared" si="250"/>
        <v>416.66666666666669</v>
      </c>
      <c r="BD190" s="15">
        <f t="shared" si="250"/>
        <v>416.66666666666669</v>
      </c>
      <c r="BE190" s="15">
        <f t="shared" si="250"/>
        <v>416.66666666666669</v>
      </c>
      <c r="BF190" s="15">
        <f t="shared" si="250"/>
        <v>416.66666666666669</v>
      </c>
      <c r="BG190" s="15">
        <f t="shared" ref="BG190:BP193" si="251">$H190*(EOMONTH($I190,0)&lt;=BG$2)/BG$5*$J190</f>
        <v>416.66666666666669</v>
      </c>
      <c r="BH190" s="15">
        <f t="shared" si="251"/>
        <v>416.66666666666669</v>
      </c>
      <c r="BI190" s="15">
        <f t="shared" si="251"/>
        <v>416.66666666666669</v>
      </c>
      <c r="BJ190" s="15">
        <f t="shared" si="251"/>
        <v>416.66666666666669</v>
      </c>
      <c r="BK190" s="15">
        <f t="shared" si="251"/>
        <v>416.66666666666669</v>
      </c>
      <c r="BL190" s="15">
        <f t="shared" si="251"/>
        <v>416.66666666666669</v>
      </c>
      <c r="BM190" s="15">
        <f t="shared" si="251"/>
        <v>416.66666666666669</v>
      </c>
      <c r="BN190" s="15">
        <f t="shared" si="251"/>
        <v>416.66666666666669</v>
      </c>
      <c r="BO190" s="15">
        <f t="shared" si="251"/>
        <v>416.66666666666669</v>
      </c>
      <c r="BP190" s="15">
        <f t="shared" si="251"/>
        <v>416.66666666666669</v>
      </c>
      <c r="BQ190" s="15">
        <f t="shared" ref="BQ190:BZ193" si="252">$H190*(EOMONTH($I190,0)&lt;=BQ$2)/BQ$5*$J190</f>
        <v>416.66666666666669</v>
      </c>
      <c r="BR190" s="15">
        <f t="shared" si="252"/>
        <v>416.66666666666669</v>
      </c>
      <c r="BS190" s="15">
        <f t="shared" si="252"/>
        <v>416.66666666666669</v>
      </c>
      <c r="BT190" s="15">
        <f t="shared" si="252"/>
        <v>416.66666666666669</v>
      </c>
      <c r="BU190" s="15">
        <f t="shared" si="252"/>
        <v>416.66666666666669</v>
      </c>
      <c r="BV190" s="15">
        <f t="shared" si="252"/>
        <v>416.66666666666669</v>
      </c>
      <c r="BW190" s="15">
        <f t="shared" si="252"/>
        <v>416.66666666666669</v>
      </c>
      <c r="BX190" s="15">
        <f t="shared" si="252"/>
        <v>416.66666666666669</v>
      </c>
      <c r="BY190" s="15">
        <f t="shared" si="252"/>
        <v>416.66666666666669</v>
      </c>
      <c r="BZ190" s="15">
        <f t="shared" si="252"/>
        <v>416.66666666666669</v>
      </c>
      <c r="CA190" s="15">
        <f t="shared" ref="CA190:CL193" si="253">$H190*(EOMONTH($I190,0)&lt;=CA$2)/CA$5*$J190</f>
        <v>416.66666666666669</v>
      </c>
      <c r="CB190" s="15">
        <f t="shared" si="253"/>
        <v>416.66666666666669</v>
      </c>
      <c r="CC190" s="15">
        <f t="shared" si="253"/>
        <v>416.66666666666669</v>
      </c>
      <c r="CD190" s="15">
        <f t="shared" si="253"/>
        <v>416.66666666666669</v>
      </c>
      <c r="CE190" s="15">
        <f t="shared" si="253"/>
        <v>416.66666666666669</v>
      </c>
      <c r="CF190" s="15">
        <f t="shared" si="253"/>
        <v>416.66666666666669</v>
      </c>
      <c r="CG190" s="15">
        <f t="shared" si="253"/>
        <v>416.66666666666669</v>
      </c>
      <c r="CH190" s="15">
        <f t="shared" si="253"/>
        <v>416.66666666666669</v>
      </c>
      <c r="CI190" s="15">
        <f t="shared" si="253"/>
        <v>416.66666666666669</v>
      </c>
      <c r="CJ190" s="15">
        <f t="shared" si="253"/>
        <v>416.66666666666669</v>
      </c>
      <c r="CK190" s="15">
        <f t="shared" si="253"/>
        <v>416.66666666666669</v>
      </c>
      <c r="CL190" s="15">
        <f t="shared" si="253"/>
        <v>416.66666666666669</v>
      </c>
      <c r="CN190" s="15"/>
      <c r="CO190" s="15"/>
      <c r="CP190" s="15">
        <f t="shared" ref="CP190:CY193" si="254">$H190*(EOMONTH($I190,0)&lt;=CP$2)/CP$5*$J190</f>
        <v>1250</v>
      </c>
      <c r="CQ190" s="15">
        <f t="shared" si="254"/>
        <v>1250</v>
      </c>
      <c r="CR190" s="15">
        <f t="shared" si="254"/>
        <v>1250</v>
      </c>
      <c r="CS190" s="15">
        <f t="shared" si="254"/>
        <v>1250</v>
      </c>
      <c r="CT190" s="15">
        <f t="shared" si="254"/>
        <v>1250</v>
      </c>
      <c r="CU190" s="15">
        <f t="shared" si="254"/>
        <v>1250</v>
      </c>
      <c r="CV190" s="15">
        <f t="shared" si="254"/>
        <v>1250</v>
      </c>
      <c r="CW190" s="15">
        <f t="shared" si="254"/>
        <v>1250</v>
      </c>
      <c r="CX190" s="15">
        <f t="shared" si="254"/>
        <v>1250</v>
      </c>
      <c r="CY190" s="15">
        <f t="shared" si="254"/>
        <v>1250</v>
      </c>
      <c r="CZ190" s="15">
        <f t="shared" ref="CZ190:DL193" si="255">$H190*(EOMONTH($I190,0)&lt;=CZ$2)/CZ$5*$J190</f>
        <v>1250</v>
      </c>
      <c r="DA190" s="15">
        <f t="shared" si="255"/>
        <v>1250</v>
      </c>
      <c r="DB190" s="15">
        <f t="shared" si="255"/>
        <v>1250</v>
      </c>
      <c r="DC190" s="15">
        <f t="shared" si="255"/>
        <v>1250</v>
      </c>
      <c r="DD190" s="15">
        <f t="shared" si="255"/>
        <v>1250</v>
      </c>
      <c r="DE190" s="15">
        <f t="shared" si="255"/>
        <v>1250</v>
      </c>
      <c r="DF190" s="15">
        <f t="shared" si="255"/>
        <v>1250</v>
      </c>
      <c r="DG190" s="15">
        <f t="shared" si="255"/>
        <v>1250</v>
      </c>
      <c r="DH190" s="15">
        <f t="shared" si="255"/>
        <v>1250</v>
      </c>
      <c r="DI190" s="15">
        <f t="shared" si="255"/>
        <v>1250</v>
      </c>
      <c r="DJ190" s="15">
        <f t="shared" si="255"/>
        <v>1250</v>
      </c>
      <c r="DK190" s="15">
        <f t="shared" si="255"/>
        <v>1250</v>
      </c>
      <c r="DL190" s="15">
        <f t="shared" si="255"/>
        <v>1250</v>
      </c>
    </row>
    <row r="191" spans="1:116" x14ac:dyDescent="0.35">
      <c r="A191" s="31"/>
      <c r="B191" t="str">
        <f t="shared" si="245"/>
        <v>191 PROB-EV</v>
      </c>
      <c r="D191" t="s">
        <v>584</v>
      </c>
      <c r="E191" s="8" t="str">
        <f t="shared" si="244"/>
        <v>191 PROB-EV</v>
      </c>
      <c r="G191" s="141" t="s">
        <v>321</v>
      </c>
      <c r="H191" s="17">
        <v>10000</v>
      </c>
      <c r="I191" s="101">
        <f>EOMONTH(I190,7)</f>
        <v>45535</v>
      </c>
      <c r="J191" s="255">
        <v>0.5</v>
      </c>
      <c r="K191" s="17">
        <f t="shared" si="246"/>
        <v>2083.3333333333335</v>
      </c>
      <c r="L191" s="17">
        <f t="shared" si="246"/>
        <v>5000</v>
      </c>
      <c r="M191" s="17">
        <f t="shared" si="246"/>
        <v>5000</v>
      </c>
      <c r="N191" s="17">
        <f t="shared" si="246"/>
        <v>5000</v>
      </c>
      <c r="O191" s="17">
        <f t="shared" si="246"/>
        <v>5000</v>
      </c>
      <c r="P191" s="17">
        <f t="shared" si="246"/>
        <v>5000</v>
      </c>
      <c r="R191"/>
      <c r="S191" s="15">
        <f t="shared" si="247"/>
        <v>0</v>
      </c>
      <c r="T191" s="15">
        <f t="shared" si="247"/>
        <v>0</v>
      </c>
      <c r="U191" s="15">
        <f t="shared" si="247"/>
        <v>0</v>
      </c>
      <c r="V191" s="15">
        <f t="shared" si="247"/>
        <v>0</v>
      </c>
      <c r="W191" s="15">
        <f t="shared" si="247"/>
        <v>0</v>
      </c>
      <c r="X191" s="15">
        <f t="shared" si="247"/>
        <v>0</v>
      </c>
      <c r="Y191" s="15">
        <f t="shared" si="247"/>
        <v>0</v>
      </c>
      <c r="Z191" s="15">
        <f t="shared" si="247"/>
        <v>416.66666666666669</v>
      </c>
      <c r="AA191" s="15">
        <f t="shared" si="247"/>
        <v>416.66666666666669</v>
      </c>
      <c r="AB191" s="15">
        <f t="shared" si="247"/>
        <v>416.66666666666669</v>
      </c>
      <c r="AC191" s="15">
        <f t="shared" si="248"/>
        <v>416.66666666666669</v>
      </c>
      <c r="AD191" s="15">
        <f t="shared" si="248"/>
        <v>416.66666666666669</v>
      </c>
      <c r="AE191" s="15">
        <f t="shared" si="248"/>
        <v>416.66666666666669</v>
      </c>
      <c r="AF191" s="15">
        <f t="shared" si="248"/>
        <v>416.66666666666669</v>
      </c>
      <c r="AG191" s="15">
        <f t="shared" si="248"/>
        <v>416.66666666666669</v>
      </c>
      <c r="AH191" s="15">
        <f t="shared" si="248"/>
        <v>416.66666666666669</v>
      </c>
      <c r="AI191" s="15">
        <f t="shared" si="248"/>
        <v>416.66666666666669</v>
      </c>
      <c r="AJ191" s="15">
        <f t="shared" si="248"/>
        <v>416.66666666666669</v>
      </c>
      <c r="AK191" s="15">
        <f t="shared" si="248"/>
        <v>416.66666666666669</v>
      </c>
      <c r="AL191" s="15">
        <f t="shared" si="248"/>
        <v>416.66666666666669</v>
      </c>
      <c r="AM191" s="15">
        <f t="shared" si="249"/>
        <v>416.66666666666669</v>
      </c>
      <c r="AN191" s="15">
        <f t="shared" si="249"/>
        <v>416.66666666666669</v>
      </c>
      <c r="AO191" s="15">
        <f t="shared" si="249"/>
        <v>416.66666666666669</v>
      </c>
      <c r="AP191" s="15">
        <f t="shared" si="249"/>
        <v>416.66666666666669</v>
      </c>
      <c r="AQ191" s="15">
        <f t="shared" si="249"/>
        <v>416.66666666666669</v>
      </c>
      <c r="AR191" s="15">
        <f t="shared" si="249"/>
        <v>416.66666666666669</v>
      </c>
      <c r="AS191" s="15">
        <f t="shared" si="249"/>
        <v>416.66666666666669</v>
      </c>
      <c r="AT191" s="15">
        <f t="shared" si="249"/>
        <v>416.66666666666669</v>
      </c>
      <c r="AU191" s="15">
        <f t="shared" si="249"/>
        <v>416.66666666666669</v>
      </c>
      <c r="AV191" s="15">
        <f t="shared" si="249"/>
        <v>416.66666666666669</v>
      </c>
      <c r="AW191" s="15">
        <f t="shared" si="250"/>
        <v>416.66666666666669</v>
      </c>
      <c r="AX191" s="15">
        <f t="shared" si="250"/>
        <v>416.66666666666669</v>
      </c>
      <c r="AY191" s="15">
        <f t="shared" si="250"/>
        <v>416.66666666666669</v>
      </c>
      <c r="AZ191" s="15">
        <f t="shared" si="250"/>
        <v>416.66666666666669</v>
      </c>
      <c r="BA191" s="15">
        <f t="shared" si="250"/>
        <v>416.66666666666669</v>
      </c>
      <c r="BB191" s="15">
        <f t="shared" si="250"/>
        <v>416.66666666666669</v>
      </c>
      <c r="BC191" s="15">
        <f t="shared" si="250"/>
        <v>416.66666666666669</v>
      </c>
      <c r="BD191" s="15">
        <f t="shared" si="250"/>
        <v>416.66666666666669</v>
      </c>
      <c r="BE191" s="15">
        <f t="shared" si="250"/>
        <v>416.66666666666669</v>
      </c>
      <c r="BF191" s="15">
        <f t="shared" si="250"/>
        <v>416.66666666666669</v>
      </c>
      <c r="BG191" s="15">
        <f t="shared" si="251"/>
        <v>416.66666666666669</v>
      </c>
      <c r="BH191" s="15">
        <f t="shared" si="251"/>
        <v>416.66666666666669</v>
      </c>
      <c r="BI191" s="15">
        <f t="shared" si="251"/>
        <v>416.66666666666669</v>
      </c>
      <c r="BJ191" s="15">
        <f t="shared" si="251"/>
        <v>416.66666666666669</v>
      </c>
      <c r="BK191" s="15">
        <f t="shared" si="251"/>
        <v>416.66666666666669</v>
      </c>
      <c r="BL191" s="15">
        <f t="shared" si="251"/>
        <v>416.66666666666669</v>
      </c>
      <c r="BM191" s="15">
        <f t="shared" si="251"/>
        <v>416.66666666666669</v>
      </c>
      <c r="BN191" s="15">
        <f t="shared" si="251"/>
        <v>416.66666666666669</v>
      </c>
      <c r="BO191" s="15">
        <f t="shared" si="251"/>
        <v>416.66666666666669</v>
      </c>
      <c r="BP191" s="15">
        <f t="shared" si="251"/>
        <v>416.66666666666669</v>
      </c>
      <c r="BQ191" s="15">
        <f t="shared" si="252"/>
        <v>416.66666666666669</v>
      </c>
      <c r="BR191" s="15">
        <f t="shared" si="252"/>
        <v>416.66666666666669</v>
      </c>
      <c r="BS191" s="15">
        <f t="shared" si="252"/>
        <v>416.66666666666669</v>
      </c>
      <c r="BT191" s="15">
        <f t="shared" si="252"/>
        <v>416.66666666666669</v>
      </c>
      <c r="BU191" s="15">
        <f t="shared" si="252"/>
        <v>416.66666666666669</v>
      </c>
      <c r="BV191" s="15">
        <f t="shared" si="252"/>
        <v>416.66666666666669</v>
      </c>
      <c r="BW191" s="15">
        <f t="shared" si="252"/>
        <v>416.66666666666669</v>
      </c>
      <c r="BX191" s="15">
        <f t="shared" si="252"/>
        <v>416.66666666666669</v>
      </c>
      <c r="BY191" s="15">
        <f t="shared" si="252"/>
        <v>416.66666666666669</v>
      </c>
      <c r="BZ191" s="15">
        <f t="shared" si="252"/>
        <v>416.66666666666669</v>
      </c>
      <c r="CA191" s="15">
        <f t="shared" si="253"/>
        <v>416.66666666666669</v>
      </c>
      <c r="CB191" s="15">
        <f t="shared" si="253"/>
        <v>416.66666666666669</v>
      </c>
      <c r="CC191" s="15">
        <f t="shared" si="253"/>
        <v>416.66666666666669</v>
      </c>
      <c r="CD191" s="15">
        <f t="shared" si="253"/>
        <v>416.66666666666669</v>
      </c>
      <c r="CE191" s="15">
        <f t="shared" si="253"/>
        <v>416.66666666666669</v>
      </c>
      <c r="CF191" s="15">
        <f t="shared" si="253"/>
        <v>416.66666666666669</v>
      </c>
      <c r="CG191" s="15">
        <f t="shared" si="253"/>
        <v>416.66666666666669</v>
      </c>
      <c r="CH191" s="15">
        <f t="shared" si="253"/>
        <v>416.66666666666669</v>
      </c>
      <c r="CI191" s="15">
        <f t="shared" si="253"/>
        <v>416.66666666666669</v>
      </c>
      <c r="CJ191" s="15">
        <f t="shared" si="253"/>
        <v>416.66666666666669</v>
      </c>
      <c r="CK191" s="15">
        <f t="shared" si="253"/>
        <v>416.66666666666669</v>
      </c>
      <c r="CL191" s="15">
        <f t="shared" si="253"/>
        <v>416.66666666666669</v>
      </c>
      <c r="CN191" s="15"/>
      <c r="CO191" s="15"/>
      <c r="CP191" s="15">
        <f t="shared" si="254"/>
        <v>0</v>
      </c>
      <c r="CQ191" s="15">
        <f t="shared" si="254"/>
        <v>1250</v>
      </c>
      <c r="CR191" s="15">
        <f t="shared" si="254"/>
        <v>1250</v>
      </c>
      <c r="CS191" s="15">
        <f t="shared" si="254"/>
        <v>1250</v>
      </c>
      <c r="CT191" s="15">
        <f t="shared" si="254"/>
        <v>1250</v>
      </c>
      <c r="CU191" s="15">
        <f t="shared" si="254"/>
        <v>1250</v>
      </c>
      <c r="CV191" s="15">
        <f t="shared" si="254"/>
        <v>1250</v>
      </c>
      <c r="CW191" s="15">
        <f t="shared" si="254"/>
        <v>1250</v>
      </c>
      <c r="CX191" s="15">
        <f t="shared" si="254"/>
        <v>1250</v>
      </c>
      <c r="CY191" s="15">
        <f t="shared" si="254"/>
        <v>1250</v>
      </c>
      <c r="CZ191" s="15">
        <f t="shared" si="255"/>
        <v>1250</v>
      </c>
      <c r="DA191" s="15">
        <f t="shared" si="255"/>
        <v>1250</v>
      </c>
      <c r="DB191" s="15">
        <f t="shared" si="255"/>
        <v>1250</v>
      </c>
      <c r="DC191" s="15">
        <f t="shared" si="255"/>
        <v>1250</v>
      </c>
      <c r="DD191" s="15">
        <f t="shared" si="255"/>
        <v>1250</v>
      </c>
      <c r="DE191" s="15">
        <f t="shared" si="255"/>
        <v>1250</v>
      </c>
      <c r="DF191" s="15">
        <f t="shared" si="255"/>
        <v>1250</v>
      </c>
      <c r="DG191" s="15">
        <f t="shared" si="255"/>
        <v>1250</v>
      </c>
      <c r="DH191" s="15">
        <f t="shared" si="255"/>
        <v>1250</v>
      </c>
      <c r="DI191" s="15">
        <f t="shared" si="255"/>
        <v>1250</v>
      </c>
      <c r="DJ191" s="15">
        <f t="shared" si="255"/>
        <v>1250</v>
      </c>
      <c r="DK191" s="15">
        <f t="shared" si="255"/>
        <v>1250</v>
      </c>
      <c r="DL191" s="15">
        <f t="shared" si="255"/>
        <v>1250</v>
      </c>
    </row>
    <row r="192" spans="1:116" x14ac:dyDescent="0.35">
      <c r="A192" s="31"/>
      <c r="B192" t="str">
        <f t="shared" si="245"/>
        <v>192 PROB-EV</v>
      </c>
      <c r="D192" t="s">
        <v>584</v>
      </c>
      <c r="E192" s="8" t="str">
        <f t="shared" si="244"/>
        <v>192 PROB-EV</v>
      </c>
      <c r="G192" s="141" t="s">
        <v>322</v>
      </c>
      <c r="H192" s="17">
        <v>10000</v>
      </c>
      <c r="I192" s="101">
        <f t="shared" ref="I192:I193" si="256">EOMONTH(I191,7)</f>
        <v>45747</v>
      </c>
      <c r="J192" s="255">
        <v>0.5</v>
      </c>
      <c r="K192" s="17">
        <f t="shared" si="246"/>
        <v>0</v>
      </c>
      <c r="L192" s="17">
        <f t="shared" si="246"/>
        <v>4166.6666666666661</v>
      </c>
      <c r="M192" s="17">
        <f t="shared" si="246"/>
        <v>5000</v>
      </c>
      <c r="N192" s="17">
        <f t="shared" si="246"/>
        <v>5000</v>
      </c>
      <c r="O192" s="17">
        <f t="shared" si="246"/>
        <v>5000</v>
      </c>
      <c r="P192" s="17">
        <f t="shared" si="246"/>
        <v>5000</v>
      </c>
      <c r="R192"/>
      <c r="S192" s="15">
        <f t="shared" si="247"/>
        <v>0</v>
      </c>
      <c r="T192" s="15">
        <f t="shared" si="247"/>
        <v>0</v>
      </c>
      <c r="U192" s="15">
        <f t="shared" si="247"/>
        <v>0</v>
      </c>
      <c r="V192" s="15">
        <f t="shared" si="247"/>
        <v>0</v>
      </c>
      <c r="W192" s="15">
        <f t="shared" si="247"/>
        <v>0</v>
      </c>
      <c r="X192" s="15">
        <f t="shared" si="247"/>
        <v>0</v>
      </c>
      <c r="Y192" s="15">
        <f t="shared" si="247"/>
        <v>0</v>
      </c>
      <c r="Z192" s="15">
        <f t="shared" si="247"/>
        <v>0</v>
      </c>
      <c r="AA192" s="15">
        <f t="shared" si="247"/>
        <v>0</v>
      </c>
      <c r="AB192" s="15">
        <f t="shared" si="247"/>
        <v>0</v>
      </c>
      <c r="AC192" s="15">
        <f t="shared" si="248"/>
        <v>0</v>
      </c>
      <c r="AD192" s="15">
        <f t="shared" si="248"/>
        <v>0</v>
      </c>
      <c r="AE192" s="15">
        <f t="shared" si="248"/>
        <v>0</v>
      </c>
      <c r="AF192" s="15">
        <f t="shared" si="248"/>
        <v>0</v>
      </c>
      <c r="AG192" s="15">
        <f t="shared" si="248"/>
        <v>416.66666666666669</v>
      </c>
      <c r="AH192" s="15">
        <f t="shared" si="248"/>
        <v>416.66666666666669</v>
      </c>
      <c r="AI192" s="15">
        <f t="shared" si="248"/>
        <v>416.66666666666669</v>
      </c>
      <c r="AJ192" s="15">
        <f t="shared" si="248"/>
        <v>416.66666666666669</v>
      </c>
      <c r="AK192" s="15">
        <f t="shared" si="248"/>
        <v>416.66666666666669</v>
      </c>
      <c r="AL192" s="15">
        <f t="shared" si="248"/>
        <v>416.66666666666669</v>
      </c>
      <c r="AM192" s="15">
        <f t="shared" si="249"/>
        <v>416.66666666666669</v>
      </c>
      <c r="AN192" s="15">
        <f t="shared" si="249"/>
        <v>416.66666666666669</v>
      </c>
      <c r="AO192" s="15">
        <f t="shared" si="249"/>
        <v>416.66666666666669</v>
      </c>
      <c r="AP192" s="15">
        <f t="shared" si="249"/>
        <v>416.66666666666669</v>
      </c>
      <c r="AQ192" s="15">
        <f t="shared" si="249"/>
        <v>416.66666666666669</v>
      </c>
      <c r="AR192" s="15">
        <f t="shared" si="249"/>
        <v>416.66666666666669</v>
      </c>
      <c r="AS192" s="15">
        <f t="shared" si="249"/>
        <v>416.66666666666669</v>
      </c>
      <c r="AT192" s="15">
        <f t="shared" si="249"/>
        <v>416.66666666666669</v>
      </c>
      <c r="AU192" s="15">
        <f t="shared" si="249"/>
        <v>416.66666666666669</v>
      </c>
      <c r="AV192" s="15">
        <f t="shared" si="249"/>
        <v>416.66666666666669</v>
      </c>
      <c r="AW192" s="15">
        <f t="shared" si="250"/>
        <v>416.66666666666669</v>
      </c>
      <c r="AX192" s="15">
        <f t="shared" si="250"/>
        <v>416.66666666666669</v>
      </c>
      <c r="AY192" s="15">
        <f t="shared" si="250"/>
        <v>416.66666666666669</v>
      </c>
      <c r="AZ192" s="15">
        <f t="shared" si="250"/>
        <v>416.66666666666669</v>
      </c>
      <c r="BA192" s="15">
        <f t="shared" si="250"/>
        <v>416.66666666666669</v>
      </c>
      <c r="BB192" s="15">
        <f t="shared" si="250"/>
        <v>416.66666666666669</v>
      </c>
      <c r="BC192" s="15">
        <f t="shared" si="250"/>
        <v>416.66666666666669</v>
      </c>
      <c r="BD192" s="15">
        <f t="shared" si="250"/>
        <v>416.66666666666669</v>
      </c>
      <c r="BE192" s="15">
        <f t="shared" si="250"/>
        <v>416.66666666666669</v>
      </c>
      <c r="BF192" s="15">
        <f t="shared" si="250"/>
        <v>416.66666666666669</v>
      </c>
      <c r="BG192" s="15">
        <f t="shared" si="251"/>
        <v>416.66666666666669</v>
      </c>
      <c r="BH192" s="15">
        <f t="shared" si="251"/>
        <v>416.66666666666669</v>
      </c>
      <c r="BI192" s="15">
        <f t="shared" si="251"/>
        <v>416.66666666666669</v>
      </c>
      <c r="BJ192" s="15">
        <f t="shared" si="251"/>
        <v>416.66666666666669</v>
      </c>
      <c r="BK192" s="15">
        <f t="shared" si="251"/>
        <v>416.66666666666669</v>
      </c>
      <c r="BL192" s="15">
        <f t="shared" si="251"/>
        <v>416.66666666666669</v>
      </c>
      <c r="BM192" s="15">
        <f t="shared" si="251"/>
        <v>416.66666666666669</v>
      </c>
      <c r="BN192" s="15">
        <f t="shared" si="251"/>
        <v>416.66666666666669</v>
      </c>
      <c r="BO192" s="15">
        <f t="shared" si="251"/>
        <v>416.66666666666669</v>
      </c>
      <c r="BP192" s="15">
        <f t="shared" si="251"/>
        <v>416.66666666666669</v>
      </c>
      <c r="BQ192" s="15">
        <f t="shared" si="252"/>
        <v>416.66666666666669</v>
      </c>
      <c r="BR192" s="15">
        <f t="shared" si="252"/>
        <v>416.66666666666669</v>
      </c>
      <c r="BS192" s="15">
        <f t="shared" si="252"/>
        <v>416.66666666666669</v>
      </c>
      <c r="BT192" s="15">
        <f t="shared" si="252"/>
        <v>416.66666666666669</v>
      </c>
      <c r="BU192" s="15">
        <f t="shared" si="252"/>
        <v>416.66666666666669</v>
      </c>
      <c r="BV192" s="15">
        <f t="shared" si="252"/>
        <v>416.66666666666669</v>
      </c>
      <c r="BW192" s="15">
        <f t="shared" si="252"/>
        <v>416.66666666666669</v>
      </c>
      <c r="BX192" s="15">
        <f t="shared" si="252"/>
        <v>416.66666666666669</v>
      </c>
      <c r="BY192" s="15">
        <f t="shared" si="252"/>
        <v>416.66666666666669</v>
      </c>
      <c r="BZ192" s="15">
        <f t="shared" si="252"/>
        <v>416.66666666666669</v>
      </c>
      <c r="CA192" s="15">
        <f t="shared" si="253"/>
        <v>416.66666666666669</v>
      </c>
      <c r="CB192" s="15">
        <f t="shared" si="253"/>
        <v>416.66666666666669</v>
      </c>
      <c r="CC192" s="15">
        <f t="shared" si="253"/>
        <v>416.66666666666669</v>
      </c>
      <c r="CD192" s="15">
        <f t="shared" si="253"/>
        <v>416.66666666666669</v>
      </c>
      <c r="CE192" s="15">
        <f t="shared" si="253"/>
        <v>416.66666666666669</v>
      </c>
      <c r="CF192" s="15">
        <f t="shared" si="253"/>
        <v>416.66666666666669</v>
      </c>
      <c r="CG192" s="15">
        <f t="shared" si="253"/>
        <v>416.66666666666669</v>
      </c>
      <c r="CH192" s="15">
        <f t="shared" si="253"/>
        <v>416.66666666666669</v>
      </c>
      <c r="CI192" s="15">
        <f t="shared" si="253"/>
        <v>416.66666666666669</v>
      </c>
      <c r="CJ192" s="15">
        <f t="shared" si="253"/>
        <v>416.66666666666669</v>
      </c>
      <c r="CK192" s="15">
        <f t="shared" si="253"/>
        <v>416.66666666666669</v>
      </c>
      <c r="CL192" s="15">
        <f t="shared" si="253"/>
        <v>416.66666666666669</v>
      </c>
      <c r="CN192" s="15"/>
      <c r="CO192" s="15"/>
      <c r="CP192" s="15">
        <f t="shared" si="254"/>
        <v>0</v>
      </c>
      <c r="CQ192" s="15">
        <f t="shared" si="254"/>
        <v>0</v>
      </c>
      <c r="CR192" s="15">
        <f t="shared" si="254"/>
        <v>0</v>
      </c>
      <c r="CS192" s="15">
        <f t="shared" si="254"/>
        <v>1250</v>
      </c>
      <c r="CT192" s="15">
        <f t="shared" si="254"/>
        <v>1250</v>
      </c>
      <c r="CU192" s="15">
        <f t="shared" si="254"/>
        <v>1250</v>
      </c>
      <c r="CV192" s="15">
        <f t="shared" si="254"/>
        <v>1250</v>
      </c>
      <c r="CW192" s="15">
        <f t="shared" si="254"/>
        <v>1250</v>
      </c>
      <c r="CX192" s="15">
        <f t="shared" si="254"/>
        <v>1250</v>
      </c>
      <c r="CY192" s="15">
        <f t="shared" si="254"/>
        <v>1250</v>
      </c>
      <c r="CZ192" s="15">
        <f t="shared" si="255"/>
        <v>1250</v>
      </c>
      <c r="DA192" s="15">
        <f t="shared" si="255"/>
        <v>1250</v>
      </c>
      <c r="DB192" s="15">
        <f t="shared" si="255"/>
        <v>1250</v>
      </c>
      <c r="DC192" s="15">
        <f t="shared" si="255"/>
        <v>1250</v>
      </c>
      <c r="DD192" s="15">
        <f t="shared" si="255"/>
        <v>1250</v>
      </c>
      <c r="DE192" s="15">
        <f t="shared" si="255"/>
        <v>1250</v>
      </c>
      <c r="DF192" s="15">
        <f t="shared" si="255"/>
        <v>1250</v>
      </c>
      <c r="DG192" s="15">
        <f t="shared" si="255"/>
        <v>1250</v>
      </c>
      <c r="DH192" s="15">
        <f t="shared" si="255"/>
        <v>1250</v>
      </c>
      <c r="DI192" s="15">
        <f t="shared" si="255"/>
        <v>1250</v>
      </c>
      <c r="DJ192" s="15">
        <f t="shared" si="255"/>
        <v>1250</v>
      </c>
      <c r="DK192" s="15">
        <f t="shared" si="255"/>
        <v>1250</v>
      </c>
      <c r="DL192" s="15">
        <f t="shared" si="255"/>
        <v>1250</v>
      </c>
    </row>
    <row r="193" spans="1:116" x14ac:dyDescent="0.35">
      <c r="A193" s="31"/>
      <c r="B193" t="str">
        <f t="shared" si="245"/>
        <v>193 PROB-EV</v>
      </c>
      <c r="D193" t="s">
        <v>584</v>
      </c>
      <c r="E193" s="8" t="str">
        <f t="shared" si="244"/>
        <v>193 PROB-EV</v>
      </c>
      <c r="G193" s="141" t="s">
        <v>323</v>
      </c>
      <c r="H193" s="17">
        <v>10000</v>
      </c>
      <c r="I193" s="101">
        <f t="shared" si="256"/>
        <v>45961</v>
      </c>
      <c r="J193" s="255">
        <v>0.5</v>
      </c>
      <c r="K193" s="256">
        <f t="shared" si="246"/>
        <v>0</v>
      </c>
      <c r="L193" s="256">
        <f t="shared" si="246"/>
        <v>1250</v>
      </c>
      <c r="M193" s="256">
        <f t="shared" si="246"/>
        <v>5000</v>
      </c>
      <c r="N193" s="256">
        <f t="shared" si="246"/>
        <v>5000</v>
      </c>
      <c r="O193" s="256">
        <f t="shared" si="246"/>
        <v>5000</v>
      </c>
      <c r="P193" s="256">
        <f t="shared" si="246"/>
        <v>5000</v>
      </c>
      <c r="R193"/>
      <c r="S193" s="257">
        <f t="shared" si="247"/>
        <v>0</v>
      </c>
      <c r="T193" s="257">
        <f t="shared" si="247"/>
        <v>0</v>
      </c>
      <c r="U193" s="257">
        <f t="shared" si="247"/>
        <v>0</v>
      </c>
      <c r="V193" s="257">
        <f t="shared" si="247"/>
        <v>0</v>
      </c>
      <c r="W193" s="257">
        <f t="shared" si="247"/>
        <v>0</v>
      </c>
      <c r="X193" s="257">
        <f t="shared" si="247"/>
        <v>0</v>
      </c>
      <c r="Y193" s="257">
        <f t="shared" si="247"/>
        <v>0</v>
      </c>
      <c r="Z193" s="257">
        <f t="shared" si="247"/>
        <v>0</v>
      </c>
      <c r="AA193" s="257">
        <f t="shared" si="247"/>
        <v>0</v>
      </c>
      <c r="AB193" s="257">
        <f t="shared" si="247"/>
        <v>0</v>
      </c>
      <c r="AC193" s="257">
        <f t="shared" si="248"/>
        <v>0</v>
      </c>
      <c r="AD193" s="257">
        <f t="shared" si="248"/>
        <v>0</v>
      </c>
      <c r="AE193" s="257">
        <f t="shared" si="248"/>
        <v>0</v>
      </c>
      <c r="AF193" s="257">
        <f t="shared" si="248"/>
        <v>0</v>
      </c>
      <c r="AG193" s="257">
        <f t="shared" si="248"/>
        <v>0</v>
      </c>
      <c r="AH193" s="257">
        <f t="shared" si="248"/>
        <v>0</v>
      </c>
      <c r="AI193" s="257">
        <f t="shared" si="248"/>
        <v>0</v>
      </c>
      <c r="AJ193" s="257">
        <f t="shared" si="248"/>
        <v>0</v>
      </c>
      <c r="AK193" s="257">
        <f t="shared" si="248"/>
        <v>0</v>
      </c>
      <c r="AL193" s="257">
        <f t="shared" si="248"/>
        <v>0</v>
      </c>
      <c r="AM193" s="257">
        <f t="shared" si="249"/>
        <v>0</v>
      </c>
      <c r="AN193" s="257">
        <f t="shared" si="249"/>
        <v>416.66666666666669</v>
      </c>
      <c r="AO193" s="257">
        <f t="shared" si="249"/>
        <v>416.66666666666669</v>
      </c>
      <c r="AP193" s="257">
        <f t="shared" si="249"/>
        <v>416.66666666666669</v>
      </c>
      <c r="AQ193" s="257">
        <f t="shared" si="249"/>
        <v>416.66666666666669</v>
      </c>
      <c r="AR193" s="257">
        <f t="shared" si="249"/>
        <v>416.66666666666669</v>
      </c>
      <c r="AS193" s="257">
        <f t="shared" si="249"/>
        <v>416.66666666666669</v>
      </c>
      <c r="AT193" s="257">
        <f t="shared" si="249"/>
        <v>416.66666666666669</v>
      </c>
      <c r="AU193" s="257">
        <f t="shared" si="249"/>
        <v>416.66666666666669</v>
      </c>
      <c r="AV193" s="257">
        <f t="shared" si="249"/>
        <v>416.66666666666669</v>
      </c>
      <c r="AW193" s="257">
        <f t="shared" si="250"/>
        <v>416.66666666666669</v>
      </c>
      <c r="AX193" s="257">
        <f t="shared" si="250"/>
        <v>416.66666666666669</v>
      </c>
      <c r="AY193" s="257">
        <f t="shared" si="250"/>
        <v>416.66666666666669</v>
      </c>
      <c r="AZ193" s="257">
        <f t="shared" si="250"/>
        <v>416.66666666666669</v>
      </c>
      <c r="BA193" s="257">
        <f t="shared" si="250"/>
        <v>416.66666666666669</v>
      </c>
      <c r="BB193" s="257">
        <f t="shared" si="250"/>
        <v>416.66666666666669</v>
      </c>
      <c r="BC193" s="257">
        <f t="shared" si="250"/>
        <v>416.66666666666669</v>
      </c>
      <c r="BD193" s="257">
        <f t="shared" si="250"/>
        <v>416.66666666666669</v>
      </c>
      <c r="BE193" s="257">
        <f t="shared" si="250"/>
        <v>416.66666666666669</v>
      </c>
      <c r="BF193" s="257">
        <f t="shared" si="250"/>
        <v>416.66666666666669</v>
      </c>
      <c r="BG193" s="257">
        <f t="shared" si="251"/>
        <v>416.66666666666669</v>
      </c>
      <c r="BH193" s="257">
        <f t="shared" si="251"/>
        <v>416.66666666666669</v>
      </c>
      <c r="BI193" s="257">
        <f t="shared" si="251"/>
        <v>416.66666666666669</v>
      </c>
      <c r="BJ193" s="257">
        <f t="shared" si="251"/>
        <v>416.66666666666669</v>
      </c>
      <c r="BK193" s="257">
        <f t="shared" si="251"/>
        <v>416.66666666666669</v>
      </c>
      <c r="BL193" s="257">
        <f t="shared" si="251"/>
        <v>416.66666666666669</v>
      </c>
      <c r="BM193" s="257">
        <f t="shared" si="251"/>
        <v>416.66666666666669</v>
      </c>
      <c r="BN193" s="257">
        <f t="shared" si="251"/>
        <v>416.66666666666669</v>
      </c>
      <c r="BO193" s="257">
        <f t="shared" si="251"/>
        <v>416.66666666666669</v>
      </c>
      <c r="BP193" s="257">
        <f t="shared" si="251"/>
        <v>416.66666666666669</v>
      </c>
      <c r="BQ193" s="257">
        <f t="shared" si="252"/>
        <v>416.66666666666669</v>
      </c>
      <c r="BR193" s="257">
        <f t="shared" si="252"/>
        <v>416.66666666666669</v>
      </c>
      <c r="BS193" s="257">
        <f t="shared" si="252"/>
        <v>416.66666666666669</v>
      </c>
      <c r="BT193" s="257">
        <f t="shared" si="252"/>
        <v>416.66666666666669</v>
      </c>
      <c r="BU193" s="257">
        <f t="shared" si="252"/>
        <v>416.66666666666669</v>
      </c>
      <c r="BV193" s="257">
        <f t="shared" si="252"/>
        <v>416.66666666666669</v>
      </c>
      <c r="BW193" s="257">
        <f t="shared" si="252"/>
        <v>416.66666666666669</v>
      </c>
      <c r="BX193" s="257">
        <f t="shared" si="252"/>
        <v>416.66666666666669</v>
      </c>
      <c r="BY193" s="257">
        <f t="shared" si="252"/>
        <v>416.66666666666669</v>
      </c>
      <c r="BZ193" s="257">
        <f t="shared" si="252"/>
        <v>416.66666666666669</v>
      </c>
      <c r="CA193" s="257">
        <f t="shared" si="253"/>
        <v>416.66666666666669</v>
      </c>
      <c r="CB193" s="257">
        <f t="shared" si="253"/>
        <v>416.66666666666669</v>
      </c>
      <c r="CC193" s="257">
        <f t="shared" si="253"/>
        <v>416.66666666666669</v>
      </c>
      <c r="CD193" s="257">
        <f t="shared" si="253"/>
        <v>416.66666666666669</v>
      </c>
      <c r="CE193" s="257">
        <f t="shared" si="253"/>
        <v>416.66666666666669</v>
      </c>
      <c r="CF193" s="257">
        <f t="shared" si="253"/>
        <v>416.66666666666669</v>
      </c>
      <c r="CG193" s="257">
        <f t="shared" si="253"/>
        <v>416.66666666666669</v>
      </c>
      <c r="CH193" s="257">
        <f t="shared" si="253"/>
        <v>416.66666666666669</v>
      </c>
      <c r="CI193" s="257">
        <f t="shared" si="253"/>
        <v>416.66666666666669</v>
      </c>
      <c r="CJ193" s="257">
        <f t="shared" si="253"/>
        <v>416.66666666666669</v>
      </c>
      <c r="CK193" s="257">
        <f t="shared" si="253"/>
        <v>416.66666666666669</v>
      </c>
      <c r="CL193" s="257">
        <f t="shared" si="253"/>
        <v>416.66666666666669</v>
      </c>
      <c r="CN193" s="15"/>
      <c r="CO193" s="15"/>
      <c r="CP193" s="257">
        <f t="shared" si="254"/>
        <v>0</v>
      </c>
      <c r="CQ193" s="257">
        <f t="shared" si="254"/>
        <v>0</v>
      </c>
      <c r="CR193" s="257">
        <f t="shared" si="254"/>
        <v>0</v>
      </c>
      <c r="CS193" s="257">
        <f t="shared" si="254"/>
        <v>0</v>
      </c>
      <c r="CT193" s="257">
        <f t="shared" si="254"/>
        <v>0</v>
      </c>
      <c r="CU193" s="257">
        <f t="shared" si="254"/>
        <v>0</v>
      </c>
      <c r="CV193" s="257">
        <f t="shared" si="254"/>
        <v>1250</v>
      </c>
      <c r="CW193" s="257">
        <f t="shared" si="254"/>
        <v>1250</v>
      </c>
      <c r="CX193" s="257">
        <f t="shared" si="254"/>
        <v>1250</v>
      </c>
      <c r="CY193" s="257">
        <f t="shared" si="254"/>
        <v>1250</v>
      </c>
      <c r="CZ193" s="257">
        <f t="shared" si="255"/>
        <v>1250</v>
      </c>
      <c r="DA193" s="257">
        <f t="shared" si="255"/>
        <v>1250</v>
      </c>
      <c r="DB193" s="257">
        <f t="shared" si="255"/>
        <v>1250</v>
      </c>
      <c r="DC193" s="257">
        <f t="shared" si="255"/>
        <v>1250</v>
      </c>
      <c r="DD193" s="257">
        <f t="shared" si="255"/>
        <v>1250</v>
      </c>
      <c r="DE193" s="257">
        <f t="shared" si="255"/>
        <v>1250</v>
      </c>
      <c r="DF193" s="257">
        <f t="shared" si="255"/>
        <v>1250</v>
      </c>
      <c r="DG193" s="257">
        <f t="shared" si="255"/>
        <v>1250</v>
      </c>
      <c r="DH193" s="257">
        <f t="shared" si="255"/>
        <v>1250</v>
      </c>
      <c r="DI193" s="257">
        <f t="shared" si="255"/>
        <v>1250</v>
      </c>
      <c r="DJ193" s="257">
        <f t="shared" si="255"/>
        <v>1250</v>
      </c>
      <c r="DK193" s="257">
        <f t="shared" si="255"/>
        <v>1250</v>
      </c>
      <c r="DL193" s="257">
        <f t="shared" si="255"/>
        <v>1250</v>
      </c>
    </row>
    <row r="194" spans="1:116" x14ac:dyDescent="0.35">
      <c r="B194" t="str">
        <f t="shared" si="245"/>
        <v>194 PROB-EV</v>
      </c>
      <c r="D194" t="s">
        <v>584</v>
      </c>
      <c r="E194" s="8" t="str">
        <f t="shared" si="244"/>
        <v>194 PROB-EV</v>
      </c>
      <c r="G194" s="126" t="s">
        <v>684</v>
      </c>
      <c r="H194" s="31"/>
      <c r="I194" s="31"/>
      <c r="J194" s="73"/>
      <c r="K194" s="39">
        <f t="shared" si="246"/>
        <v>7083.3333333333321</v>
      </c>
      <c r="L194" s="39">
        <f t="shared" si="246"/>
        <v>15416.666666666666</v>
      </c>
      <c r="M194" s="39">
        <f t="shared" si="246"/>
        <v>20000</v>
      </c>
      <c r="N194" s="39">
        <f t="shared" si="246"/>
        <v>20000</v>
      </c>
      <c r="O194" s="39">
        <f t="shared" si="246"/>
        <v>20000</v>
      </c>
      <c r="P194" s="39">
        <f t="shared" si="246"/>
        <v>20000</v>
      </c>
      <c r="R194"/>
      <c r="S194" s="38">
        <f>SUM(S190:S193)</f>
        <v>416.66666666666669</v>
      </c>
      <c r="T194" s="38">
        <f>SUM(T190:T193)</f>
        <v>416.66666666666669</v>
      </c>
      <c r="U194" s="38">
        <f t="shared" ref="U194:CF194" si="257">SUM(U190:U193)</f>
        <v>416.66666666666669</v>
      </c>
      <c r="V194" s="38">
        <f t="shared" si="257"/>
        <v>416.66666666666669</v>
      </c>
      <c r="W194" s="38">
        <f t="shared" si="257"/>
        <v>416.66666666666669</v>
      </c>
      <c r="X194" s="38">
        <f t="shared" si="257"/>
        <v>416.66666666666669</v>
      </c>
      <c r="Y194" s="38">
        <f t="shared" si="257"/>
        <v>416.66666666666669</v>
      </c>
      <c r="Z194" s="38">
        <f t="shared" si="257"/>
        <v>833.33333333333337</v>
      </c>
      <c r="AA194" s="38">
        <f t="shared" si="257"/>
        <v>833.33333333333337</v>
      </c>
      <c r="AB194" s="38">
        <f t="shared" si="257"/>
        <v>833.33333333333337</v>
      </c>
      <c r="AC194" s="38">
        <f t="shared" si="257"/>
        <v>833.33333333333337</v>
      </c>
      <c r="AD194" s="38">
        <f t="shared" si="257"/>
        <v>833.33333333333337</v>
      </c>
      <c r="AE194" s="38">
        <f t="shared" si="257"/>
        <v>833.33333333333337</v>
      </c>
      <c r="AF194" s="38">
        <f t="shared" si="257"/>
        <v>833.33333333333337</v>
      </c>
      <c r="AG194" s="38">
        <f t="shared" si="257"/>
        <v>1250</v>
      </c>
      <c r="AH194" s="38">
        <f t="shared" si="257"/>
        <v>1250</v>
      </c>
      <c r="AI194" s="38">
        <f t="shared" si="257"/>
        <v>1250</v>
      </c>
      <c r="AJ194" s="38">
        <f t="shared" si="257"/>
        <v>1250</v>
      </c>
      <c r="AK194" s="38">
        <f t="shared" si="257"/>
        <v>1250</v>
      </c>
      <c r="AL194" s="38">
        <f t="shared" si="257"/>
        <v>1250</v>
      </c>
      <c r="AM194" s="38">
        <f t="shared" si="257"/>
        <v>1250</v>
      </c>
      <c r="AN194" s="38">
        <f t="shared" si="257"/>
        <v>1666.6666666666667</v>
      </c>
      <c r="AO194" s="38">
        <f t="shared" si="257"/>
        <v>1666.6666666666667</v>
      </c>
      <c r="AP194" s="38">
        <f t="shared" si="257"/>
        <v>1666.6666666666667</v>
      </c>
      <c r="AQ194" s="38">
        <f t="shared" si="257"/>
        <v>1666.6666666666667</v>
      </c>
      <c r="AR194" s="38">
        <f t="shared" si="257"/>
        <v>1666.6666666666667</v>
      </c>
      <c r="AS194" s="38">
        <f t="shared" si="257"/>
        <v>1666.6666666666667</v>
      </c>
      <c r="AT194" s="38">
        <f t="shared" si="257"/>
        <v>1666.6666666666667</v>
      </c>
      <c r="AU194" s="38">
        <f t="shared" si="257"/>
        <v>1666.6666666666667</v>
      </c>
      <c r="AV194" s="38">
        <f t="shared" si="257"/>
        <v>1666.6666666666667</v>
      </c>
      <c r="AW194" s="38">
        <f t="shared" si="257"/>
        <v>1666.6666666666667</v>
      </c>
      <c r="AX194" s="38">
        <f t="shared" si="257"/>
        <v>1666.6666666666667</v>
      </c>
      <c r="AY194" s="38">
        <f t="shared" si="257"/>
        <v>1666.6666666666667</v>
      </c>
      <c r="AZ194" s="38">
        <f t="shared" si="257"/>
        <v>1666.6666666666667</v>
      </c>
      <c r="BA194" s="38">
        <f t="shared" si="257"/>
        <v>1666.6666666666667</v>
      </c>
      <c r="BB194" s="38">
        <f t="shared" si="257"/>
        <v>1666.6666666666667</v>
      </c>
      <c r="BC194" s="38">
        <f t="shared" si="257"/>
        <v>1666.6666666666667</v>
      </c>
      <c r="BD194" s="38">
        <f t="shared" si="257"/>
        <v>1666.6666666666667</v>
      </c>
      <c r="BE194" s="38">
        <f t="shared" si="257"/>
        <v>1666.6666666666667</v>
      </c>
      <c r="BF194" s="38">
        <f t="shared" si="257"/>
        <v>1666.6666666666667</v>
      </c>
      <c r="BG194" s="38">
        <f t="shared" si="257"/>
        <v>1666.6666666666667</v>
      </c>
      <c r="BH194" s="38">
        <f t="shared" si="257"/>
        <v>1666.6666666666667</v>
      </c>
      <c r="BI194" s="38">
        <f t="shared" si="257"/>
        <v>1666.6666666666667</v>
      </c>
      <c r="BJ194" s="38">
        <f t="shared" si="257"/>
        <v>1666.6666666666667</v>
      </c>
      <c r="BK194" s="38">
        <f t="shared" si="257"/>
        <v>1666.6666666666667</v>
      </c>
      <c r="BL194" s="38">
        <f t="shared" si="257"/>
        <v>1666.6666666666667</v>
      </c>
      <c r="BM194" s="38">
        <f t="shared" si="257"/>
        <v>1666.6666666666667</v>
      </c>
      <c r="BN194" s="38">
        <f t="shared" si="257"/>
        <v>1666.6666666666667</v>
      </c>
      <c r="BO194" s="38">
        <f t="shared" si="257"/>
        <v>1666.6666666666667</v>
      </c>
      <c r="BP194" s="38">
        <f t="shared" si="257"/>
        <v>1666.6666666666667</v>
      </c>
      <c r="BQ194" s="38">
        <f t="shared" si="257"/>
        <v>1666.6666666666667</v>
      </c>
      <c r="BR194" s="38">
        <f t="shared" si="257"/>
        <v>1666.6666666666667</v>
      </c>
      <c r="BS194" s="38">
        <f t="shared" si="257"/>
        <v>1666.6666666666667</v>
      </c>
      <c r="BT194" s="38">
        <f t="shared" si="257"/>
        <v>1666.6666666666667</v>
      </c>
      <c r="BU194" s="38">
        <f t="shared" si="257"/>
        <v>1666.6666666666667</v>
      </c>
      <c r="BV194" s="38">
        <f t="shared" si="257"/>
        <v>1666.6666666666667</v>
      </c>
      <c r="BW194" s="38">
        <f t="shared" si="257"/>
        <v>1666.6666666666667</v>
      </c>
      <c r="BX194" s="38">
        <f t="shared" si="257"/>
        <v>1666.6666666666667</v>
      </c>
      <c r="BY194" s="38">
        <f t="shared" si="257"/>
        <v>1666.6666666666667</v>
      </c>
      <c r="BZ194" s="38">
        <f t="shared" si="257"/>
        <v>1666.6666666666667</v>
      </c>
      <c r="CA194" s="38">
        <f t="shared" si="257"/>
        <v>1666.6666666666667</v>
      </c>
      <c r="CB194" s="38">
        <f t="shared" si="257"/>
        <v>1666.6666666666667</v>
      </c>
      <c r="CC194" s="38">
        <f t="shared" si="257"/>
        <v>1666.6666666666667</v>
      </c>
      <c r="CD194" s="38">
        <f t="shared" si="257"/>
        <v>1666.6666666666667</v>
      </c>
      <c r="CE194" s="38">
        <f t="shared" si="257"/>
        <v>1666.6666666666667</v>
      </c>
      <c r="CF194" s="38">
        <f t="shared" si="257"/>
        <v>1666.6666666666667</v>
      </c>
      <c r="CG194" s="38">
        <f t="shared" ref="CG194:CL194" si="258">SUM(CG190:CG193)</f>
        <v>1666.6666666666667</v>
      </c>
      <c r="CH194" s="38">
        <f t="shared" si="258"/>
        <v>1666.6666666666667</v>
      </c>
      <c r="CI194" s="38">
        <f t="shared" si="258"/>
        <v>1666.6666666666667</v>
      </c>
      <c r="CJ194" s="38">
        <f t="shared" si="258"/>
        <v>1666.6666666666667</v>
      </c>
      <c r="CK194" s="38">
        <f t="shared" si="258"/>
        <v>1666.6666666666667</v>
      </c>
      <c r="CL194" s="38">
        <f t="shared" si="258"/>
        <v>1666.6666666666667</v>
      </c>
      <c r="CN194"/>
      <c r="CO194" s="73"/>
      <c r="CP194" s="38">
        <f t="shared" ref="CP194:DL194" si="259">SUM(CP190:CP193)</f>
        <v>1250</v>
      </c>
      <c r="CQ194" s="38">
        <f t="shared" si="259"/>
        <v>2500</v>
      </c>
      <c r="CR194" s="38">
        <f t="shared" si="259"/>
        <v>2500</v>
      </c>
      <c r="CS194" s="38">
        <f t="shared" si="259"/>
        <v>3750</v>
      </c>
      <c r="CT194" s="38">
        <f t="shared" si="259"/>
        <v>3750</v>
      </c>
      <c r="CU194" s="38">
        <f t="shared" si="259"/>
        <v>3750</v>
      </c>
      <c r="CV194" s="38">
        <f t="shared" si="259"/>
        <v>5000</v>
      </c>
      <c r="CW194" s="38">
        <f t="shared" si="259"/>
        <v>5000</v>
      </c>
      <c r="CX194" s="38">
        <f t="shared" si="259"/>
        <v>5000</v>
      </c>
      <c r="CY194" s="38">
        <f t="shared" si="259"/>
        <v>5000</v>
      </c>
      <c r="CZ194" s="38">
        <f t="shared" si="259"/>
        <v>5000</v>
      </c>
      <c r="DA194" s="38">
        <f t="shared" si="259"/>
        <v>5000</v>
      </c>
      <c r="DB194" s="38">
        <f t="shared" si="259"/>
        <v>5000</v>
      </c>
      <c r="DC194" s="38">
        <f t="shared" si="259"/>
        <v>5000</v>
      </c>
      <c r="DD194" s="38">
        <f t="shared" si="259"/>
        <v>5000</v>
      </c>
      <c r="DE194" s="38">
        <f t="shared" si="259"/>
        <v>5000</v>
      </c>
      <c r="DF194" s="38">
        <f t="shared" si="259"/>
        <v>5000</v>
      </c>
      <c r="DG194" s="38">
        <f t="shared" si="259"/>
        <v>5000</v>
      </c>
      <c r="DH194" s="38">
        <f t="shared" si="259"/>
        <v>5000</v>
      </c>
      <c r="DI194" s="38">
        <f t="shared" si="259"/>
        <v>5000</v>
      </c>
      <c r="DJ194" s="38">
        <f t="shared" si="259"/>
        <v>5000</v>
      </c>
      <c r="DK194" s="38">
        <f t="shared" si="259"/>
        <v>5000</v>
      </c>
      <c r="DL194" s="38">
        <f t="shared" si="259"/>
        <v>5000</v>
      </c>
    </row>
    <row r="195" spans="1:116" x14ac:dyDescent="0.35">
      <c r="B195" t="s">
        <v>332</v>
      </c>
      <c r="D195" t="s">
        <v>584</v>
      </c>
      <c r="E195" s="8" t="str">
        <f t="shared" si="244"/>
        <v>195 PROB-EV</v>
      </c>
      <c r="G195" s="241" t="str">
        <f>IFERROR(SUBSTITUTE(TRIM(MID(G188, SEARCH("-", G188) + 1, LEN(G203))),":",""),"no unit")</f>
        <v>driven</v>
      </c>
      <c r="H195" s="31"/>
      <c r="I195" s="31"/>
      <c r="J195" s="73"/>
      <c r="K195" s="39"/>
      <c r="L195" s="39"/>
      <c r="M195" s="39"/>
      <c r="N195" s="39"/>
      <c r="O195" s="39"/>
      <c r="P195" s="39"/>
      <c r="R195"/>
      <c r="S195" s="38"/>
      <c r="T195" s="38"/>
      <c r="U195" s="38"/>
      <c r="V195" s="38"/>
      <c r="W195" s="38"/>
      <c r="X195" s="38"/>
      <c r="Y195" s="38"/>
      <c r="Z195" s="38"/>
      <c r="AA195" s="38"/>
      <c r="AB195" s="38"/>
      <c r="AC195" s="38"/>
      <c r="AD195" s="38"/>
      <c r="AE195" s="38"/>
      <c r="AF195" s="38"/>
      <c r="AG195" s="38"/>
      <c r="AH195" s="38"/>
      <c r="AI195" s="38"/>
      <c r="AJ195" s="38"/>
      <c r="AK195" s="38"/>
      <c r="AL195" s="38"/>
      <c r="AM195" s="38"/>
      <c r="AN195" s="38"/>
      <c r="AO195" s="38"/>
      <c r="AP195" s="38"/>
      <c r="AQ195" s="38"/>
      <c r="AR195" s="38"/>
      <c r="AS195" s="38"/>
      <c r="AT195" s="38"/>
      <c r="AU195" s="38"/>
      <c r="AV195" s="38"/>
      <c r="AW195" s="38"/>
      <c r="AX195" s="38"/>
      <c r="AY195" s="38"/>
      <c r="AZ195" s="38"/>
      <c r="BA195" s="38"/>
      <c r="BB195" s="38"/>
      <c r="BC195" s="38"/>
      <c r="BD195" s="38"/>
      <c r="BE195" s="38"/>
      <c r="BF195" s="38"/>
      <c r="BG195" s="38"/>
      <c r="BH195" s="38"/>
      <c r="BI195" s="38"/>
      <c r="BJ195" s="38"/>
      <c r="BK195" s="38"/>
      <c r="BL195" s="38"/>
      <c r="BM195" s="38"/>
      <c r="BN195" s="38"/>
      <c r="BO195" s="38"/>
      <c r="BP195" s="38"/>
      <c r="BQ195" s="38"/>
      <c r="BR195" s="38"/>
      <c r="BS195" s="38"/>
      <c r="BT195" s="38"/>
      <c r="BU195" s="38"/>
      <c r="BV195" s="38"/>
      <c r="BW195" s="38"/>
      <c r="BX195" s="38"/>
      <c r="BY195" s="38"/>
      <c r="BZ195" s="38"/>
      <c r="CA195" s="38"/>
      <c r="CB195" s="38"/>
      <c r="CC195" s="38"/>
      <c r="CD195" s="38"/>
      <c r="CE195" s="38"/>
      <c r="CF195" s="38"/>
      <c r="CG195" s="38"/>
      <c r="CH195" s="38"/>
      <c r="CI195" s="38"/>
      <c r="CJ195" s="38"/>
      <c r="CK195" s="38"/>
      <c r="CL195" s="38"/>
      <c r="CN195"/>
      <c r="CO195" s="73"/>
      <c r="CP195" s="38"/>
      <c r="CQ195" s="38"/>
      <c r="CR195" s="38"/>
      <c r="CS195" s="38"/>
      <c r="CT195" s="38"/>
      <c r="CU195" s="38"/>
      <c r="CV195" s="38"/>
      <c r="CW195" s="38"/>
      <c r="CX195" s="38"/>
      <c r="CY195" s="38"/>
      <c r="CZ195" s="38"/>
      <c r="DA195" s="38"/>
      <c r="DB195" s="38"/>
      <c r="DC195" s="38"/>
      <c r="DD195" s="38"/>
      <c r="DE195" s="38"/>
      <c r="DF195" s="38"/>
      <c r="DG195" s="38"/>
      <c r="DH195" s="38"/>
      <c r="DI195" s="38"/>
      <c r="DJ195" s="38"/>
      <c r="DK195" s="38"/>
      <c r="DL195" s="38"/>
    </row>
    <row r="196" spans="1:116" x14ac:dyDescent="0.35">
      <c r="B196" t="s">
        <v>332</v>
      </c>
      <c r="D196" t="s">
        <v>584</v>
      </c>
      <c r="E196" s="8" t="str">
        <f t="shared" si="244"/>
        <v>196 PROB-EV</v>
      </c>
      <c r="G196" s="241" t="str">
        <f>SUBSTITUTE(G204,"# of","")</f>
        <v xml:space="preserve"> assets</v>
      </c>
      <c r="H196" s="31"/>
      <c r="I196" s="31"/>
      <c r="J196" s="73"/>
      <c r="K196" s="39"/>
      <c r="L196" s="39"/>
      <c r="M196" s="39"/>
      <c r="N196" s="39"/>
      <c r="O196" s="39"/>
      <c r="P196" s="39"/>
      <c r="R196"/>
      <c r="S196" s="38"/>
      <c r="T196" s="38"/>
      <c r="U196" s="38"/>
      <c r="V196" s="38"/>
      <c r="W196" s="38"/>
      <c r="X196" s="38"/>
      <c r="Y196" s="38"/>
      <c r="Z196" s="38"/>
      <c r="AA196" s="38"/>
      <c r="AB196" s="38"/>
      <c r="AC196" s="38"/>
      <c r="AD196" s="38"/>
      <c r="AE196" s="38"/>
      <c r="AF196" s="38"/>
      <c r="AG196" s="38"/>
      <c r="AH196" s="38"/>
      <c r="AI196" s="38"/>
      <c r="AJ196" s="38"/>
      <c r="AK196" s="38"/>
      <c r="AL196" s="38"/>
      <c r="AM196" s="38"/>
      <c r="AN196" s="38"/>
      <c r="AO196" s="38"/>
      <c r="AP196" s="38"/>
      <c r="AQ196" s="38"/>
      <c r="AR196" s="38"/>
      <c r="AS196" s="38"/>
      <c r="AT196" s="38"/>
      <c r="AU196" s="38"/>
      <c r="AV196" s="38"/>
      <c r="AW196" s="38"/>
      <c r="AX196" s="38"/>
      <c r="AY196" s="38"/>
      <c r="AZ196" s="38"/>
      <c r="BA196" s="38"/>
      <c r="BB196" s="38"/>
      <c r="BC196" s="38"/>
      <c r="BD196" s="38"/>
      <c r="BE196" s="38"/>
      <c r="BF196" s="38"/>
      <c r="BG196" s="38"/>
      <c r="BH196" s="38"/>
      <c r="BI196" s="38"/>
      <c r="BJ196" s="38"/>
      <c r="BK196" s="38"/>
      <c r="BL196" s="38"/>
      <c r="BM196" s="38"/>
      <c r="BN196" s="38"/>
      <c r="BO196" s="38"/>
      <c r="BP196" s="38"/>
      <c r="BQ196" s="38"/>
      <c r="BR196" s="38"/>
      <c r="BS196" s="38"/>
      <c r="BT196" s="38"/>
      <c r="BU196" s="38"/>
      <c r="BV196" s="38"/>
      <c r="BW196" s="38"/>
      <c r="BX196" s="38"/>
      <c r="BY196" s="38"/>
      <c r="BZ196" s="38"/>
      <c r="CA196" s="38"/>
      <c r="CB196" s="38"/>
      <c r="CC196" s="38"/>
      <c r="CD196" s="38"/>
      <c r="CE196" s="38"/>
      <c r="CF196" s="38"/>
      <c r="CG196" s="38"/>
      <c r="CH196" s="38"/>
      <c r="CI196" s="38"/>
      <c r="CJ196" s="38"/>
      <c r="CK196" s="38"/>
      <c r="CL196" s="38"/>
      <c r="CN196"/>
      <c r="CO196" s="73"/>
      <c r="CP196" s="38"/>
      <c r="CQ196" s="38"/>
      <c r="CR196" s="38"/>
      <c r="CS196" s="38"/>
      <c r="CT196" s="38"/>
      <c r="CU196" s="38"/>
      <c r="CV196" s="38"/>
      <c r="CW196" s="38"/>
      <c r="CX196" s="38"/>
      <c r="CY196" s="38"/>
      <c r="CZ196" s="38"/>
      <c r="DA196" s="38"/>
      <c r="DB196" s="38"/>
      <c r="DC196" s="38"/>
      <c r="DD196" s="38"/>
      <c r="DE196" s="38"/>
      <c r="DF196" s="38"/>
      <c r="DG196" s="38"/>
      <c r="DH196" s="38"/>
      <c r="DI196" s="38"/>
      <c r="DJ196" s="38"/>
      <c r="DK196" s="38"/>
      <c r="DL196" s="38"/>
    </row>
    <row r="197" spans="1:116" x14ac:dyDescent="0.35">
      <c r="B197" t="s">
        <v>332</v>
      </c>
      <c r="D197" t="s">
        <v>584</v>
      </c>
      <c r="E197" s="8" t="str">
        <f t="shared" si="244"/>
        <v>197 PROB-EV</v>
      </c>
      <c r="G197" s="136" t="s">
        <v>334</v>
      </c>
      <c r="H197" s="31"/>
      <c r="I197" s="31"/>
      <c r="J197" s="73"/>
      <c r="K197" s="39"/>
      <c r="L197" s="39"/>
      <c r="M197" s="39"/>
      <c r="N197" s="39"/>
      <c r="O197" s="39"/>
      <c r="P197" s="39"/>
      <c r="R197"/>
      <c r="S197" s="38"/>
      <c r="T197" s="38"/>
      <c r="U197" s="38"/>
      <c r="V197" s="38"/>
      <c r="W197" s="38"/>
      <c r="X197" s="38"/>
      <c r="Y197" s="38"/>
      <c r="Z197" s="38"/>
      <c r="AA197" s="38"/>
      <c r="AB197" s="38"/>
      <c r="AC197" s="38"/>
      <c r="AD197" s="38"/>
      <c r="AE197" s="38"/>
      <c r="AF197" s="38"/>
      <c r="AG197" s="38"/>
      <c r="AH197" s="38"/>
      <c r="AI197" s="38"/>
      <c r="AJ197" s="38"/>
      <c r="AK197" s="38"/>
      <c r="AL197" s="38"/>
      <c r="AM197" s="38"/>
      <c r="AN197" s="38"/>
      <c r="AO197" s="38"/>
      <c r="AP197" s="38"/>
      <c r="AQ197" s="38"/>
      <c r="AR197" s="38"/>
      <c r="AS197" s="38"/>
      <c r="AT197" s="38"/>
      <c r="AU197" s="38"/>
      <c r="AV197" s="38"/>
      <c r="AW197" s="38"/>
      <c r="AX197" s="38"/>
      <c r="AY197" s="38"/>
      <c r="AZ197" s="38"/>
      <c r="BA197" s="38"/>
      <c r="BB197" s="38"/>
      <c r="BC197" s="38"/>
      <c r="BD197" s="38"/>
      <c r="BE197" s="38"/>
      <c r="BF197" s="38"/>
      <c r="BG197" s="38"/>
      <c r="BH197" s="38"/>
      <c r="BI197" s="38"/>
      <c r="BJ197" s="38"/>
      <c r="BK197" s="38"/>
      <c r="BL197" s="38"/>
      <c r="BM197" s="38"/>
      <c r="BN197" s="38"/>
      <c r="BO197" s="38"/>
      <c r="BP197" s="38"/>
      <c r="BQ197" s="38"/>
      <c r="BR197" s="38"/>
      <c r="BS197" s="38"/>
      <c r="BT197" s="38"/>
      <c r="BU197" s="38"/>
      <c r="BV197" s="38"/>
      <c r="BW197" s="38"/>
      <c r="BX197" s="38"/>
      <c r="BY197" s="38"/>
      <c r="BZ197" s="38"/>
      <c r="CA197" s="38"/>
      <c r="CB197" s="38"/>
      <c r="CC197" s="38"/>
      <c r="CD197" s="38"/>
      <c r="CE197" s="38"/>
      <c r="CF197" s="38"/>
      <c r="CG197" s="38"/>
      <c r="CH197" s="38"/>
      <c r="CI197" s="38"/>
      <c r="CJ197" s="38"/>
      <c r="CK197" s="38"/>
      <c r="CL197" s="38"/>
      <c r="CN197"/>
      <c r="CO197" s="73"/>
      <c r="CP197" s="38"/>
      <c r="CQ197" s="38"/>
      <c r="CR197" s="38"/>
      <c r="CS197" s="38"/>
      <c r="CT197" s="38"/>
      <c r="CU197" s="38"/>
      <c r="CV197" s="38"/>
      <c r="CW197" s="38"/>
      <c r="CX197" s="38"/>
      <c r="CY197" s="38"/>
      <c r="CZ197" s="38"/>
      <c r="DA197" s="38"/>
      <c r="DB197" s="38"/>
      <c r="DC197" s="38"/>
      <c r="DD197" s="38"/>
      <c r="DE197" s="38"/>
      <c r="DF197" s="38"/>
      <c r="DG197" s="38"/>
      <c r="DH197" s="38"/>
      <c r="DI197" s="38"/>
      <c r="DJ197" s="38"/>
      <c r="DK197" s="38"/>
      <c r="DL197" s="38"/>
    </row>
    <row r="198" spans="1:116" x14ac:dyDescent="0.35">
      <c r="B198" t="s">
        <v>332</v>
      </c>
      <c r="D198" t="s">
        <v>584</v>
      </c>
      <c r="E198" s="8" t="str">
        <f t="shared" si="244"/>
        <v>198 PROB-EV</v>
      </c>
      <c r="G198" s="136" t="s">
        <v>333</v>
      </c>
      <c r="H198" s="31"/>
      <c r="I198" s="31"/>
      <c r="J198" s="73"/>
      <c r="K198" s="39"/>
      <c r="L198" s="39"/>
      <c r="M198" s="39"/>
      <c r="N198" s="39"/>
      <c r="O198" s="39"/>
      <c r="P198" s="39"/>
      <c r="R198"/>
      <c r="S198" s="203" t="str">
        <f>ADDRESS(ROW(S194),COLUMN(S194),2)</f>
        <v>S$194</v>
      </c>
      <c r="T198" s="203" t="str">
        <f>ADDRESS(ROW(T194),COLUMN(T194),2)</f>
        <v>T$194</v>
      </c>
      <c r="U198" s="203" t="str">
        <f t="shared" ref="U198:CF198" si="260">ADDRESS(ROW(U194),COLUMN(U194),2)</f>
        <v>U$194</v>
      </c>
      <c r="V198" s="203" t="str">
        <f t="shared" si="260"/>
        <v>V$194</v>
      </c>
      <c r="W198" s="203" t="str">
        <f t="shared" si="260"/>
        <v>W$194</v>
      </c>
      <c r="X198" s="203" t="str">
        <f t="shared" si="260"/>
        <v>X$194</v>
      </c>
      <c r="Y198" s="203" t="str">
        <f t="shared" si="260"/>
        <v>Y$194</v>
      </c>
      <c r="Z198" s="203" t="str">
        <f t="shared" si="260"/>
        <v>Z$194</v>
      </c>
      <c r="AA198" s="203" t="str">
        <f t="shared" si="260"/>
        <v>AA$194</v>
      </c>
      <c r="AB198" s="203" t="str">
        <f t="shared" si="260"/>
        <v>AB$194</v>
      </c>
      <c r="AC198" s="203" t="str">
        <f t="shared" si="260"/>
        <v>AC$194</v>
      </c>
      <c r="AD198" s="203" t="str">
        <f t="shared" si="260"/>
        <v>AD$194</v>
      </c>
      <c r="AE198" s="203" t="str">
        <f t="shared" si="260"/>
        <v>AE$194</v>
      </c>
      <c r="AF198" s="203" t="str">
        <f t="shared" si="260"/>
        <v>AF$194</v>
      </c>
      <c r="AG198" s="203" t="str">
        <f t="shared" si="260"/>
        <v>AG$194</v>
      </c>
      <c r="AH198" s="203" t="str">
        <f t="shared" si="260"/>
        <v>AH$194</v>
      </c>
      <c r="AI198" s="203" t="str">
        <f t="shared" si="260"/>
        <v>AI$194</v>
      </c>
      <c r="AJ198" s="203" t="str">
        <f t="shared" si="260"/>
        <v>AJ$194</v>
      </c>
      <c r="AK198" s="203" t="str">
        <f t="shared" si="260"/>
        <v>AK$194</v>
      </c>
      <c r="AL198" s="203" t="str">
        <f t="shared" si="260"/>
        <v>AL$194</v>
      </c>
      <c r="AM198" s="203" t="str">
        <f t="shared" si="260"/>
        <v>AM$194</v>
      </c>
      <c r="AN198" s="203" t="str">
        <f t="shared" si="260"/>
        <v>AN$194</v>
      </c>
      <c r="AO198" s="203" t="str">
        <f t="shared" si="260"/>
        <v>AO$194</v>
      </c>
      <c r="AP198" s="203" t="str">
        <f t="shared" si="260"/>
        <v>AP$194</v>
      </c>
      <c r="AQ198" s="203" t="str">
        <f t="shared" si="260"/>
        <v>AQ$194</v>
      </c>
      <c r="AR198" s="203" t="str">
        <f t="shared" si="260"/>
        <v>AR$194</v>
      </c>
      <c r="AS198" s="203" t="str">
        <f t="shared" si="260"/>
        <v>AS$194</v>
      </c>
      <c r="AT198" s="203" t="str">
        <f t="shared" si="260"/>
        <v>AT$194</v>
      </c>
      <c r="AU198" s="203" t="str">
        <f t="shared" si="260"/>
        <v>AU$194</v>
      </c>
      <c r="AV198" s="203" t="str">
        <f t="shared" si="260"/>
        <v>AV$194</v>
      </c>
      <c r="AW198" s="203" t="str">
        <f t="shared" si="260"/>
        <v>AW$194</v>
      </c>
      <c r="AX198" s="203" t="str">
        <f t="shared" si="260"/>
        <v>AX$194</v>
      </c>
      <c r="AY198" s="203" t="str">
        <f t="shared" si="260"/>
        <v>AY$194</v>
      </c>
      <c r="AZ198" s="203" t="str">
        <f t="shared" si="260"/>
        <v>AZ$194</v>
      </c>
      <c r="BA198" s="203" t="str">
        <f t="shared" si="260"/>
        <v>BA$194</v>
      </c>
      <c r="BB198" s="203" t="str">
        <f t="shared" si="260"/>
        <v>BB$194</v>
      </c>
      <c r="BC198" s="203" t="str">
        <f t="shared" si="260"/>
        <v>BC$194</v>
      </c>
      <c r="BD198" s="203" t="str">
        <f t="shared" si="260"/>
        <v>BD$194</v>
      </c>
      <c r="BE198" s="203" t="str">
        <f t="shared" si="260"/>
        <v>BE$194</v>
      </c>
      <c r="BF198" s="203" t="str">
        <f t="shared" si="260"/>
        <v>BF$194</v>
      </c>
      <c r="BG198" s="203" t="str">
        <f t="shared" si="260"/>
        <v>BG$194</v>
      </c>
      <c r="BH198" s="203" t="str">
        <f t="shared" si="260"/>
        <v>BH$194</v>
      </c>
      <c r="BI198" s="203" t="str">
        <f t="shared" si="260"/>
        <v>BI$194</v>
      </c>
      <c r="BJ198" s="203" t="str">
        <f t="shared" si="260"/>
        <v>BJ$194</v>
      </c>
      <c r="BK198" s="203" t="str">
        <f t="shared" si="260"/>
        <v>BK$194</v>
      </c>
      <c r="BL198" s="203" t="str">
        <f t="shared" si="260"/>
        <v>BL$194</v>
      </c>
      <c r="BM198" s="203" t="str">
        <f t="shared" si="260"/>
        <v>BM$194</v>
      </c>
      <c r="BN198" s="203" t="str">
        <f t="shared" si="260"/>
        <v>BN$194</v>
      </c>
      <c r="BO198" s="203" t="str">
        <f t="shared" si="260"/>
        <v>BO$194</v>
      </c>
      <c r="BP198" s="203" t="str">
        <f t="shared" si="260"/>
        <v>BP$194</v>
      </c>
      <c r="BQ198" s="203" t="str">
        <f t="shared" si="260"/>
        <v>BQ$194</v>
      </c>
      <c r="BR198" s="203" t="str">
        <f t="shared" si="260"/>
        <v>BR$194</v>
      </c>
      <c r="BS198" s="203" t="str">
        <f t="shared" si="260"/>
        <v>BS$194</v>
      </c>
      <c r="BT198" s="203" t="str">
        <f t="shared" si="260"/>
        <v>BT$194</v>
      </c>
      <c r="BU198" s="203" t="str">
        <f t="shared" si="260"/>
        <v>BU$194</v>
      </c>
      <c r="BV198" s="203" t="str">
        <f t="shared" si="260"/>
        <v>BV$194</v>
      </c>
      <c r="BW198" s="203" t="str">
        <f t="shared" si="260"/>
        <v>BW$194</v>
      </c>
      <c r="BX198" s="203" t="str">
        <f t="shared" si="260"/>
        <v>BX$194</v>
      </c>
      <c r="BY198" s="203" t="str">
        <f t="shared" si="260"/>
        <v>BY$194</v>
      </c>
      <c r="BZ198" s="203" t="str">
        <f t="shared" si="260"/>
        <v>BZ$194</v>
      </c>
      <c r="CA198" s="203" t="str">
        <f t="shared" si="260"/>
        <v>CA$194</v>
      </c>
      <c r="CB198" s="203" t="str">
        <f t="shared" si="260"/>
        <v>CB$194</v>
      </c>
      <c r="CC198" s="203" t="str">
        <f t="shared" si="260"/>
        <v>CC$194</v>
      </c>
      <c r="CD198" s="203" t="str">
        <f t="shared" si="260"/>
        <v>CD$194</v>
      </c>
      <c r="CE198" s="203" t="str">
        <f t="shared" si="260"/>
        <v>CE$194</v>
      </c>
      <c r="CF198" s="203" t="str">
        <f t="shared" si="260"/>
        <v>CF$194</v>
      </c>
      <c r="CG198" s="203" t="str">
        <f t="shared" ref="CG198:CL198" si="261">ADDRESS(ROW(CG194),COLUMN(CG194),2)</f>
        <v>CG$194</v>
      </c>
      <c r="CH198" s="203" t="str">
        <f t="shared" si="261"/>
        <v>CH$194</v>
      </c>
      <c r="CI198" s="203" t="str">
        <f t="shared" si="261"/>
        <v>CI$194</v>
      </c>
      <c r="CJ198" s="203" t="str">
        <f t="shared" si="261"/>
        <v>CJ$194</v>
      </c>
      <c r="CK198" s="203" t="str">
        <f t="shared" si="261"/>
        <v>CK$194</v>
      </c>
      <c r="CL198" s="203" t="str">
        <f t="shared" si="261"/>
        <v>CL$194</v>
      </c>
      <c r="CN198"/>
      <c r="CO198" s="73"/>
      <c r="CP198" s="203" t="str">
        <f t="shared" ref="CP198:DL198" si="262">ADDRESS(ROW(CP194),COLUMN(CP194),2)</f>
        <v>CP$194</v>
      </c>
      <c r="CQ198" s="203" t="str">
        <f t="shared" si="262"/>
        <v>CQ$194</v>
      </c>
      <c r="CR198" s="203" t="str">
        <f t="shared" si="262"/>
        <v>CR$194</v>
      </c>
      <c r="CS198" s="203" t="str">
        <f t="shared" si="262"/>
        <v>CS$194</v>
      </c>
      <c r="CT198" s="203" t="str">
        <f t="shared" si="262"/>
        <v>CT$194</v>
      </c>
      <c r="CU198" s="203" t="str">
        <f t="shared" si="262"/>
        <v>CU$194</v>
      </c>
      <c r="CV198" s="203" t="str">
        <f t="shared" si="262"/>
        <v>CV$194</v>
      </c>
      <c r="CW198" s="203" t="str">
        <f t="shared" si="262"/>
        <v>CW$194</v>
      </c>
      <c r="CX198" s="203" t="str">
        <f t="shared" si="262"/>
        <v>CX$194</v>
      </c>
      <c r="CY198" s="203" t="str">
        <f t="shared" si="262"/>
        <v>CY$194</v>
      </c>
      <c r="CZ198" s="203" t="str">
        <f t="shared" si="262"/>
        <v>CZ$194</v>
      </c>
      <c r="DA198" s="203" t="str">
        <f t="shared" si="262"/>
        <v>DA$194</v>
      </c>
      <c r="DB198" s="203" t="str">
        <f t="shared" si="262"/>
        <v>DB$194</v>
      </c>
      <c r="DC198" s="203" t="str">
        <f t="shared" si="262"/>
        <v>DC$194</v>
      </c>
      <c r="DD198" s="203" t="str">
        <f t="shared" si="262"/>
        <v>DD$194</v>
      </c>
      <c r="DE198" s="203" t="str">
        <f t="shared" si="262"/>
        <v>DE$194</v>
      </c>
      <c r="DF198" s="203" t="str">
        <f t="shared" si="262"/>
        <v>DF$194</v>
      </c>
      <c r="DG198" s="203" t="str">
        <f t="shared" si="262"/>
        <v>DG$194</v>
      </c>
      <c r="DH198" s="203" t="str">
        <f t="shared" si="262"/>
        <v>DH$194</v>
      </c>
      <c r="DI198" s="203" t="str">
        <f t="shared" si="262"/>
        <v>DI$194</v>
      </c>
      <c r="DJ198" s="203" t="str">
        <f t="shared" si="262"/>
        <v>DJ$194</v>
      </c>
      <c r="DK198" s="203" t="str">
        <f t="shared" si="262"/>
        <v>DK$194</v>
      </c>
      <c r="DL198" s="203" t="str">
        <f t="shared" si="262"/>
        <v>DL$194</v>
      </c>
    </row>
    <row r="199" spans="1:116" x14ac:dyDescent="0.35">
      <c r="B199" t="s">
        <v>332</v>
      </c>
      <c r="D199" t="s">
        <v>584</v>
      </c>
      <c r="E199" s="8" t="str">
        <f t="shared" si="244"/>
        <v>199 PROB-EV</v>
      </c>
      <c r="G199" s="8" t="str">
        <f>"Secondary label: "</f>
        <v xml:space="preserve">Secondary label: </v>
      </c>
      <c r="H199" s="12"/>
      <c r="I199" s="12"/>
      <c r="J199" s="60"/>
      <c r="K199" s="15"/>
      <c r="L199" s="15"/>
      <c r="M199" s="15"/>
      <c r="N199" s="15"/>
      <c r="O199" s="15"/>
      <c r="P199" s="15"/>
      <c r="R199"/>
      <c r="S199" s="76"/>
      <c r="T199" s="76"/>
      <c r="U199" s="76"/>
      <c r="V199" s="76"/>
      <c r="W199" s="76"/>
      <c r="X199" s="76"/>
      <c r="Y199" s="76"/>
      <c r="Z199" s="76"/>
      <c r="AA199" s="76"/>
      <c r="AB199" s="76"/>
      <c r="AC199" s="76"/>
      <c r="AD199" s="76"/>
      <c r="AE199" s="76"/>
      <c r="AF199" s="76"/>
      <c r="AG199" s="76"/>
      <c r="AH199" s="76"/>
      <c r="AI199" s="76"/>
      <c r="AJ199" s="76"/>
      <c r="AK199" s="76"/>
      <c r="AL199" s="76"/>
      <c r="AM199" s="76"/>
      <c r="AN199" s="76"/>
      <c r="AO199" s="76"/>
      <c r="AP199" s="76"/>
      <c r="AQ199" s="76"/>
      <c r="AR199" s="76"/>
      <c r="AS199" s="76"/>
      <c r="AT199" s="76"/>
      <c r="AU199" s="76"/>
      <c r="AV199" s="76"/>
      <c r="AW199" s="76"/>
      <c r="AX199" s="76"/>
      <c r="AY199" s="76"/>
      <c r="AZ199" s="76"/>
      <c r="BA199" s="76"/>
      <c r="BB199" s="76"/>
      <c r="BC199" s="76"/>
      <c r="BD199" s="76"/>
      <c r="BE199" s="76"/>
      <c r="BF199" s="76"/>
      <c r="BG199" s="76"/>
      <c r="BH199" s="76"/>
      <c r="BI199" s="76"/>
      <c r="BJ199" s="76"/>
      <c r="BK199" s="76"/>
      <c r="BL199" s="76"/>
      <c r="BM199" s="76"/>
      <c r="BN199" s="76"/>
      <c r="BO199" s="76"/>
      <c r="BP199" s="76"/>
      <c r="BQ199" s="76"/>
      <c r="BR199" s="76"/>
      <c r="BS199" s="76"/>
      <c r="BT199" s="76"/>
      <c r="BU199" s="76"/>
      <c r="BV199" s="76"/>
      <c r="BW199" s="76"/>
      <c r="BX199" s="76"/>
      <c r="BY199" s="76"/>
      <c r="BZ199" s="76"/>
      <c r="CA199" s="76"/>
      <c r="CB199" s="76"/>
      <c r="CC199" s="76"/>
      <c r="CD199" s="76"/>
      <c r="CE199" s="76"/>
      <c r="CF199" s="76"/>
      <c r="CG199" s="76"/>
      <c r="CH199" s="76"/>
      <c r="CI199" s="76"/>
      <c r="CJ199" s="76"/>
      <c r="CK199" s="76"/>
      <c r="CL199" s="76"/>
      <c r="CN199"/>
      <c r="CO199" s="60"/>
      <c r="CP199" s="76"/>
      <c r="CQ199" s="76"/>
      <c r="CR199" s="76"/>
      <c r="CS199" s="76"/>
      <c r="CT199" s="76"/>
      <c r="CU199" s="76"/>
      <c r="CV199" s="76"/>
      <c r="CW199" s="76"/>
      <c r="CX199" s="76"/>
      <c r="CY199" s="76"/>
      <c r="CZ199" s="76"/>
      <c r="DA199" s="76"/>
      <c r="DB199" s="76"/>
      <c r="DC199" s="76"/>
      <c r="DD199" s="76"/>
      <c r="DE199" s="76"/>
      <c r="DF199" s="76"/>
      <c r="DG199" s="76"/>
      <c r="DH199" s="76"/>
      <c r="DI199" s="76"/>
      <c r="DJ199" s="76"/>
      <c r="DK199" s="76"/>
      <c r="DL199" s="76"/>
    </row>
    <row r="200" spans="1:116" x14ac:dyDescent="0.35">
      <c r="B200" t="s">
        <v>332</v>
      </c>
      <c r="D200" t="s">
        <v>584</v>
      </c>
      <c r="E200" s="8" t="str">
        <f t="shared" si="244"/>
        <v>200 PROB-EV</v>
      </c>
      <c r="H200" s="12"/>
      <c r="I200" s="12"/>
      <c r="J200" s="60"/>
      <c r="K200" s="15"/>
      <c r="L200" s="15"/>
      <c r="M200" s="15"/>
      <c r="N200" s="15"/>
      <c r="O200" s="15"/>
      <c r="P200" s="15"/>
      <c r="R200"/>
      <c r="S200" s="15"/>
      <c r="T200" s="76"/>
      <c r="U200" s="76"/>
      <c r="V200" s="76"/>
      <c r="W200" s="76"/>
      <c r="X200" s="76"/>
      <c r="Y200" s="76"/>
      <c r="Z200" s="76"/>
      <c r="AA200" s="76"/>
      <c r="AB200" s="76"/>
      <c r="AC200" s="76"/>
      <c r="AD200" s="76"/>
      <c r="AE200" s="76"/>
      <c r="AF200" s="76"/>
      <c r="AG200" s="76"/>
      <c r="AH200" s="76"/>
      <c r="AI200" s="76"/>
      <c r="AJ200" s="76"/>
      <c r="AK200" s="76"/>
      <c r="AL200" s="76"/>
      <c r="AM200" s="76"/>
      <c r="AN200" s="76"/>
      <c r="AO200" s="76"/>
      <c r="AP200" s="76"/>
      <c r="AQ200" s="76"/>
      <c r="AR200" s="76"/>
      <c r="AS200" s="76"/>
      <c r="AT200" s="76"/>
      <c r="AU200" s="76"/>
      <c r="AV200" s="76"/>
      <c r="AW200" s="76"/>
      <c r="AX200" s="76"/>
      <c r="AY200" s="76"/>
      <c r="AZ200" s="76"/>
      <c r="BA200" s="76"/>
      <c r="BB200" s="76"/>
      <c r="BC200" s="76"/>
      <c r="BD200" s="76"/>
      <c r="BE200" s="76"/>
      <c r="BF200" s="76"/>
      <c r="BG200" s="76"/>
      <c r="BH200" s="76"/>
      <c r="BI200" s="76"/>
      <c r="BJ200" s="76"/>
      <c r="BK200" s="76"/>
      <c r="BL200" s="76"/>
      <c r="BM200" s="76"/>
      <c r="BN200" s="76"/>
      <c r="BO200" s="76"/>
      <c r="BP200" s="76"/>
      <c r="BQ200" s="76"/>
      <c r="BR200" s="76"/>
      <c r="BS200" s="76"/>
      <c r="BT200" s="76"/>
      <c r="BU200" s="76"/>
      <c r="BV200" s="76"/>
      <c r="BW200" s="76"/>
      <c r="BX200" s="76"/>
      <c r="BY200" s="76"/>
      <c r="BZ200" s="76"/>
      <c r="CA200" s="76"/>
      <c r="CB200" s="76"/>
      <c r="CC200" s="76"/>
      <c r="CD200" s="76"/>
      <c r="CE200" s="76"/>
      <c r="CF200" s="76"/>
      <c r="CG200" s="76"/>
      <c r="CH200" s="76"/>
      <c r="CI200" s="76"/>
      <c r="CJ200" s="76"/>
      <c r="CK200" s="76"/>
      <c r="CL200" s="76"/>
      <c r="CN200"/>
      <c r="CO200" s="60"/>
      <c r="CP200" s="76"/>
      <c r="CQ200" s="76"/>
      <c r="CR200" s="76"/>
      <c r="CS200" s="76"/>
      <c r="CT200" s="76"/>
      <c r="CU200" s="76"/>
      <c r="CV200" s="76"/>
      <c r="CW200" s="76"/>
      <c r="CX200" s="76"/>
      <c r="CY200" s="76"/>
      <c r="CZ200" s="76"/>
      <c r="DA200" s="76"/>
      <c r="DB200" s="76"/>
      <c r="DC200" s="76"/>
      <c r="DD200" s="76"/>
      <c r="DE200" s="76"/>
      <c r="DF200" s="76"/>
      <c r="DG200" s="76"/>
      <c r="DH200" s="76"/>
      <c r="DI200" s="76"/>
      <c r="DJ200" s="76"/>
      <c r="DK200" s="76"/>
      <c r="DL200" s="76"/>
    </row>
    <row r="201" spans="1:116" x14ac:dyDescent="0.35">
      <c r="B201" t="s">
        <v>332</v>
      </c>
      <c r="D201" t="s">
        <v>584</v>
      </c>
      <c r="E201" s="8" t="str">
        <f t="shared" si="244"/>
        <v>201 PROB-EV</v>
      </c>
      <c r="G201" s="8" t="s">
        <v>463</v>
      </c>
      <c r="H201" s="12"/>
      <c r="I201" s="12"/>
      <c r="J201" s="60"/>
      <c r="K201" s="15"/>
      <c r="L201" s="15"/>
      <c r="M201" s="15"/>
      <c r="N201" s="15"/>
      <c r="O201" s="15"/>
      <c r="P201" s="15"/>
      <c r="R201"/>
      <c r="S201" s="15"/>
      <c r="T201" s="76"/>
      <c r="U201" s="76"/>
      <c r="V201" s="76"/>
      <c r="W201" s="76"/>
      <c r="X201" s="76"/>
      <c r="Y201" s="76"/>
      <c r="Z201" s="76"/>
      <c r="AA201" s="76"/>
      <c r="AB201" s="76"/>
      <c r="AC201" s="76"/>
      <c r="AD201" s="76"/>
      <c r="AE201" s="76"/>
      <c r="AF201" s="76"/>
      <c r="AG201" s="76"/>
      <c r="AH201" s="76"/>
      <c r="AI201" s="76"/>
      <c r="AJ201" s="76"/>
      <c r="AK201" s="76"/>
      <c r="AL201" s="76"/>
      <c r="AM201" s="76"/>
      <c r="AN201" s="76"/>
      <c r="AO201" s="76"/>
      <c r="AP201" s="76"/>
      <c r="AQ201" s="76"/>
      <c r="AR201" s="76"/>
      <c r="AS201" s="76"/>
      <c r="AT201" s="76"/>
      <c r="AU201" s="76"/>
      <c r="AV201" s="76"/>
      <c r="AW201" s="76"/>
      <c r="AX201" s="76"/>
      <c r="AY201" s="76"/>
      <c r="AZ201" s="76"/>
      <c r="BA201" s="76"/>
      <c r="BB201" s="76"/>
      <c r="BC201" s="76"/>
      <c r="BD201" s="76"/>
      <c r="BE201" s="76"/>
      <c r="BF201" s="76"/>
      <c r="BG201" s="76"/>
      <c r="BH201" s="76"/>
      <c r="BI201" s="76"/>
      <c r="BJ201" s="76"/>
      <c r="BK201" s="76"/>
      <c r="BL201" s="76"/>
      <c r="BM201" s="76"/>
      <c r="BN201" s="76"/>
      <c r="BO201" s="76"/>
      <c r="BP201" s="76"/>
      <c r="BQ201" s="76"/>
      <c r="BR201" s="76"/>
      <c r="BS201" s="76"/>
      <c r="BT201" s="76"/>
      <c r="BU201" s="76"/>
      <c r="BV201" s="76"/>
      <c r="BW201" s="76"/>
      <c r="BX201" s="76"/>
      <c r="BY201" s="76"/>
      <c r="BZ201" s="76"/>
      <c r="CA201" s="76"/>
      <c r="CB201" s="76"/>
      <c r="CC201" s="76"/>
      <c r="CD201" s="76"/>
      <c r="CE201" s="76"/>
      <c r="CF201" s="76"/>
      <c r="CG201" s="76"/>
      <c r="CH201" s="76"/>
      <c r="CI201" s="76"/>
      <c r="CJ201" s="76"/>
      <c r="CK201" s="76"/>
      <c r="CL201" s="76"/>
      <c r="CN201"/>
      <c r="CO201" s="60"/>
      <c r="CP201" s="76"/>
      <c r="CQ201" s="76"/>
      <c r="CR201" s="76"/>
      <c r="CS201" s="76"/>
      <c r="CT201" s="76"/>
      <c r="CU201" s="76"/>
      <c r="CV201" s="76"/>
      <c r="CW201" s="76"/>
      <c r="CX201" s="76"/>
      <c r="CY201" s="76"/>
      <c r="CZ201" s="76"/>
      <c r="DA201" s="76"/>
      <c r="DB201" s="76"/>
      <c r="DC201" s="76"/>
      <c r="DD201" s="76"/>
      <c r="DE201" s="76"/>
      <c r="DF201" s="76"/>
      <c r="DG201" s="76"/>
      <c r="DH201" s="76"/>
      <c r="DI201" s="76"/>
      <c r="DJ201" s="76"/>
      <c r="DK201" s="76"/>
      <c r="DL201" s="76"/>
    </row>
    <row r="202" spans="1:116" x14ac:dyDescent="0.35">
      <c r="B202" t="s">
        <v>332</v>
      </c>
      <c r="D202" t="s">
        <v>584</v>
      </c>
      <c r="E202" s="8" t="str">
        <f t="shared" si="244"/>
        <v>202 PROB-EV</v>
      </c>
      <c r="G202" s="8" t="s">
        <v>464</v>
      </c>
      <c r="H202" s="12"/>
      <c r="I202" s="12"/>
      <c r="J202" s="60"/>
      <c r="K202" s="15"/>
      <c r="L202" s="15"/>
      <c r="M202" s="15"/>
      <c r="N202" s="15"/>
      <c r="O202" s="15"/>
      <c r="P202" s="15"/>
      <c r="R202"/>
      <c r="S202" s="15"/>
      <c r="T202" s="76"/>
      <c r="U202" s="76"/>
      <c r="V202" s="76"/>
      <c r="W202" s="76"/>
      <c r="X202" s="76"/>
      <c r="Y202" s="76"/>
      <c r="Z202" s="76"/>
      <c r="AA202" s="76"/>
      <c r="AB202" s="76"/>
      <c r="AC202" s="76"/>
      <c r="AD202" s="76"/>
      <c r="AE202" s="76"/>
      <c r="AF202" s="76"/>
      <c r="AG202" s="76"/>
      <c r="AH202" s="76"/>
      <c r="AI202" s="76"/>
      <c r="AJ202" s="76"/>
      <c r="AK202" s="76"/>
      <c r="AL202" s="76"/>
      <c r="AM202" s="76"/>
      <c r="AN202" s="76"/>
      <c r="AO202" s="76"/>
      <c r="AP202" s="76"/>
      <c r="AQ202" s="76"/>
      <c r="AR202" s="76"/>
      <c r="AS202" s="76"/>
      <c r="AT202" s="76"/>
      <c r="AU202" s="76"/>
      <c r="AV202" s="76"/>
      <c r="AW202" s="76"/>
      <c r="AX202" s="76"/>
      <c r="AY202" s="76"/>
      <c r="AZ202" s="76"/>
      <c r="BA202" s="76"/>
      <c r="BB202" s="76"/>
      <c r="BC202" s="76"/>
      <c r="BD202" s="76"/>
      <c r="BE202" s="76"/>
      <c r="BF202" s="76"/>
      <c r="BG202" s="76"/>
      <c r="BH202" s="76"/>
      <c r="BI202" s="76"/>
      <c r="BJ202" s="76"/>
      <c r="BK202" s="76"/>
      <c r="BL202" s="76"/>
      <c r="BM202" s="76"/>
      <c r="BN202" s="76"/>
      <c r="BO202" s="76"/>
      <c r="BP202" s="76"/>
      <c r="BQ202" s="76"/>
      <c r="BR202" s="76"/>
      <c r="BS202" s="76"/>
      <c r="BT202" s="76"/>
      <c r="BU202" s="76"/>
      <c r="BV202" s="76"/>
      <c r="BW202" s="76"/>
      <c r="BX202" s="76"/>
      <c r="BY202" s="76"/>
      <c r="BZ202" s="76"/>
      <c r="CA202" s="76"/>
      <c r="CB202" s="76"/>
      <c r="CC202" s="76"/>
      <c r="CD202" s="76"/>
      <c r="CE202" s="76"/>
      <c r="CF202" s="76"/>
      <c r="CG202" s="76"/>
      <c r="CH202" s="76"/>
      <c r="CI202" s="76"/>
      <c r="CJ202" s="76"/>
      <c r="CK202" s="76"/>
      <c r="CL202" s="76"/>
      <c r="CN202"/>
      <c r="CO202" s="60"/>
      <c r="CP202" s="76"/>
      <c r="CQ202" s="76"/>
      <c r="CR202" s="76"/>
      <c r="CS202" s="76"/>
      <c r="CT202" s="76"/>
      <c r="CU202" s="76"/>
      <c r="CV202" s="76"/>
      <c r="CW202" s="76"/>
      <c r="CX202" s="76"/>
      <c r="CY202" s="76"/>
      <c r="CZ202" s="76"/>
      <c r="DA202" s="76"/>
      <c r="DB202" s="76"/>
      <c r="DC202" s="76"/>
      <c r="DD202" s="76"/>
      <c r="DE202" s="76"/>
      <c r="DF202" s="76"/>
      <c r="DG202" s="76"/>
      <c r="DH202" s="76"/>
      <c r="DI202" s="76"/>
      <c r="DJ202" s="76"/>
      <c r="DK202" s="76"/>
      <c r="DL202" s="76"/>
    </row>
    <row r="203" spans="1:116" x14ac:dyDescent="0.35">
      <c r="A203" s="174"/>
      <c r="E203" s="8"/>
      <c r="G203" s="185" t="s">
        <v>459</v>
      </c>
      <c r="H203" s="186"/>
      <c r="I203" s="186"/>
      <c r="J203" s="187"/>
      <c r="K203" s="188"/>
      <c r="L203" s="188"/>
      <c r="M203" s="188"/>
      <c r="N203" s="188"/>
      <c r="O203" s="188"/>
      <c r="P203" s="188"/>
      <c r="R203" s="174"/>
      <c r="S203" s="189"/>
      <c r="T203" s="190"/>
      <c r="U203" s="190"/>
      <c r="V203" s="190"/>
      <c r="W203" s="190"/>
      <c r="X203" s="190"/>
      <c r="Y203" s="190"/>
      <c r="Z203" s="190"/>
      <c r="AA203" s="190"/>
      <c r="AB203" s="190"/>
      <c r="AC203" s="190"/>
      <c r="AD203" s="190"/>
      <c r="AE203" s="190"/>
      <c r="AF203" s="190"/>
      <c r="AG203" s="190"/>
      <c r="AH203" s="190"/>
      <c r="AI203" s="190"/>
      <c r="AJ203" s="190"/>
      <c r="AK203" s="190"/>
      <c r="AL203" s="190"/>
      <c r="AM203" s="190"/>
      <c r="AN203" s="190"/>
      <c r="AO203" s="190"/>
      <c r="AP203" s="190"/>
      <c r="AQ203" s="190"/>
      <c r="AR203" s="190"/>
      <c r="AS203" s="190"/>
      <c r="AT203" s="190"/>
      <c r="AU203" s="190"/>
      <c r="AV203" s="190"/>
      <c r="AW203" s="190"/>
      <c r="AX203" s="190"/>
      <c r="AY203" s="190"/>
      <c r="AZ203" s="190"/>
      <c r="BA203" s="190"/>
      <c r="BB203" s="190"/>
      <c r="BC203" s="190"/>
      <c r="BD203" s="190"/>
      <c r="BE203" s="190"/>
      <c r="BF203" s="190"/>
      <c r="BG203" s="190"/>
      <c r="BH203" s="190"/>
      <c r="BI203" s="190"/>
      <c r="BJ203" s="190"/>
      <c r="BK203" s="190"/>
      <c r="BL203" s="190"/>
      <c r="BM203" s="190"/>
      <c r="BN203" s="190"/>
      <c r="BO203" s="190"/>
      <c r="BP203" s="190"/>
      <c r="BQ203" s="190"/>
      <c r="BR203" s="190"/>
      <c r="BS203" s="190"/>
      <c r="BT203" s="190"/>
      <c r="BU203" s="190"/>
      <c r="BV203" s="190"/>
      <c r="BW203" s="190"/>
      <c r="BX203" s="190"/>
      <c r="BY203" s="190"/>
      <c r="BZ203" s="190"/>
      <c r="CA203" s="190"/>
      <c r="CB203" s="190"/>
      <c r="CC203" s="190"/>
      <c r="CD203" s="190"/>
      <c r="CE203" s="190"/>
      <c r="CF203" s="190"/>
      <c r="CG203" s="190"/>
      <c r="CH203" s="190"/>
      <c r="CI203" s="190"/>
      <c r="CJ203" s="190"/>
      <c r="CK203" s="190"/>
      <c r="CL203" s="190"/>
      <c r="CN203"/>
      <c r="CO203" s="187"/>
      <c r="CP203" s="190"/>
      <c r="CQ203" s="190"/>
      <c r="CR203" s="190"/>
      <c r="CS203" s="190"/>
      <c r="CT203" s="190"/>
      <c r="CU203" s="190"/>
      <c r="CV203" s="190"/>
      <c r="CW203" s="190"/>
      <c r="CX203" s="190"/>
      <c r="CY203" s="190"/>
      <c r="CZ203" s="190"/>
      <c r="DA203" s="190"/>
      <c r="DB203" s="190"/>
      <c r="DC203" s="190"/>
      <c r="DD203" s="190"/>
      <c r="DE203" s="190"/>
      <c r="DF203" s="190"/>
      <c r="DG203" s="190"/>
      <c r="DH203" s="190"/>
      <c r="DI203" s="190"/>
      <c r="DJ203" s="190"/>
      <c r="DK203" s="190"/>
      <c r="DL203" s="190"/>
    </row>
    <row r="204" spans="1:116" x14ac:dyDescent="0.35">
      <c r="A204" s="174"/>
      <c r="E204" s="8"/>
      <c r="G204" s="185" t="s">
        <v>456</v>
      </c>
      <c r="H204" s="186"/>
      <c r="I204" s="186"/>
      <c r="J204" s="187"/>
      <c r="K204" s="188"/>
      <c r="L204" s="188"/>
      <c r="M204" s="188"/>
      <c r="N204" s="188"/>
      <c r="O204" s="188"/>
      <c r="P204" s="188"/>
      <c r="R204" s="174"/>
      <c r="S204" s="189"/>
      <c r="T204" s="190"/>
      <c r="U204" s="190"/>
      <c r="V204" s="190"/>
      <c r="W204" s="190"/>
      <c r="X204" s="190"/>
      <c r="Y204" s="190"/>
      <c r="Z204" s="190"/>
      <c r="AA204" s="190"/>
      <c r="AB204" s="190"/>
      <c r="AC204" s="190"/>
      <c r="AD204" s="190"/>
      <c r="AE204" s="190"/>
      <c r="AF204" s="190"/>
      <c r="AG204" s="190"/>
      <c r="AH204" s="190"/>
      <c r="AI204" s="190"/>
      <c r="AJ204" s="190"/>
      <c r="AK204" s="190"/>
      <c r="AL204" s="190"/>
      <c r="AM204" s="190"/>
      <c r="AN204" s="190"/>
      <c r="AO204" s="190"/>
      <c r="AP204" s="190"/>
      <c r="AQ204" s="190"/>
      <c r="AR204" s="190"/>
      <c r="AS204" s="190"/>
      <c r="AT204" s="190"/>
      <c r="AU204" s="190"/>
      <c r="AV204" s="190"/>
      <c r="AW204" s="190"/>
      <c r="AX204" s="190"/>
      <c r="AY204" s="190"/>
      <c r="AZ204" s="190"/>
      <c r="BA204" s="190"/>
      <c r="BB204" s="190"/>
      <c r="BC204" s="190"/>
      <c r="BD204" s="190"/>
      <c r="BE204" s="190"/>
      <c r="BF204" s="190"/>
      <c r="BG204" s="190"/>
      <c r="BH204" s="190"/>
      <c r="BI204" s="190"/>
      <c r="BJ204" s="190"/>
      <c r="BK204" s="190"/>
      <c r="BL204" s="190"/>
      <c r="BM204" s="190"/>
      <c r="BN204" s="190"/>
      <c r="BO204" s="190"/>
      <c r="BP204" s="190"/>
      <c r="BQ204" s="190"/>
      <c r="BR204" s="190"/>
      <c r="BS204" s="190"/>
      <c r="BT204" s="190"/>
      <c r="BU204" s="190"/>
      <c r="BV204" s="190"/>
      <c r="BW204" s="190"/>
      <c r="BX204" s="190"/>
      <c r="BY204" s="190"/>
      <c r="BZ204" s="190"/>
      <c r="CA204" s="190"/>
      <c r="CB204" s="190"/>
      <c r="CC204" s="190"/>
      <c r="CD204" s="190"/>
      <c r="CE204" s="190"/>
      <c r="CF204" s="190"/>
      <c r="CG204" s="190"/>
      <c r="CH204" s="190"/>
      <c r="CI204" s="190"/>
      <c r="CJ204" s="190"/>
      <c r="CK204" s="190"/>
      <c r="CL204" s="190"/>
      <c r="CN204"/>
      <c r="CO204" s="187"/>
      <c r="CP204" s="190"/>
      <c r="CQ204" s="190"/>
      <c r="CR204" s="190"/>
      <c r="CS204" s="190"/>
      <c r="CT204" s="190"/>
      <c r="CU204" s="190"/>
      <c r="CV204" s="190"/>
      <c r="CW204" s="190"/>
      <c r="CX204" s="190"/>
      <c r="CY204" s="190"/>
      <c r="CZ204" s="190"/>
      <c r="DA204" s="190"/>
      <c r="DB204" s="190"/>
      <c r="DC204" s="190"/>
      <c r="DD204" s="190"/>
      <c r="DE204" s="190"/>
      <c r="DF204" s="190"/>
      <c r="DG204" s="190"/>
      <c r="DH204" s="190"/>
      <c r="DI204" s="190"/>
      <c r="DJ204" s="190"/>
      <c r="DK204" s="190"/>
      <c r="DL204" s="190"/>
    </row>
    <row r="205" spans="1:116" x14ac:dyDescent="0.35">
      <c r="E205" s="8"/>
      <c r="G205" s="171"/>
      <c r="H205" s="31"/>
      <c r="I205" s="31"/>
      <c r="J205" s="73"/>
      <c r="K205" s="39"/>
      <c r="L205" s="39"/>
      <c r="M205" s="39"/>
      <c r="N205" s="39"/>
      <c r="O205" s="39"/>
      <c r="P205" s="39"/>
      <c r="R205"/>
      <c r="S205" s="38"/>
      <c r="T205" s="76"/>
      <c r="U205" s="76"/>
      <c r="V205" s="76"/>
      <c r="W205" s="76"/>
      <c r="X205" s="76"/>
      <c r="Y205" s="76"/>
      <c r="Z205" s="76"/>
      <c r="AA205" s="76"/>
      <c r="AB205" s="76"/>
      <c r="AC205" s="76"/>
      <c r="AD205" s="76"/>
      <c r="AE205" s="76"/>
      <c r="AF205" s="76"/>
      <c r="AG205" s="76"/>
      <c r="AH205" s="76"/>
      <c r="AI205" s="76"/>
      <c r="AJ205" s="76"/>
      <c r="AK205" s="76"/>
      <c r="AL205" s="76"/>
      <c r="AM205" s="76"/>
      <c r="AN205" s="76"/>
      <c r="AO205" s="76"/>
      <c r="AP205" s="76"/>
      <c r="AQ205" s="76"/>
      <c r="AR205" s="76"/>
      <c r="AS205" s="76"/>
      <c r="AT205" s="76"/>
      <c r="AU205" s="76"/>
      <c r="AV205" s="76"/>
      <c r="AW205" s="76"/>
      <c r="AX205" s="76"/>
      <c r="AY205" s="76"/>
      <c r="AZ205" s="76"/>
      <c r="BA205" s="76"/>
      <c r="BB205" s="76"/>
      <c r="BC205" s="76"/>
      <c r="BD205" s="76"/>
      <c r="BE205" s="76"/>
      <c r="BF205" s="76"/>
      <c r="BG205" s="76"/>
      <c r="BH205" s="76"/>
      <c r="BI205" s="76"/>
      <c r="BJ205" s="76"/>
      <c r="BK205" s="76"/>
      <c r="BL205" s="76"/>
      <c r="BM205" s="76"/>
      <c r="BN205" s="76"/>
      <c r="BO205" s="76"/>
      <c r="BP205" s="76"/>
      <c r="BQ205" s="76"/>
      <c r="BR205" s="76"/>
      <c r="BS205" s="76"/>
      <c r="BT205" s="76"/>
      <c r="BU205" s="76"/>
      <c r="BV205" s="76"/>
      <c r="BW205" s="76"/>
      <c r="BX205" s="76"/>
      <c r="BY205" s="76"/>
      <c r="BZ205" s="76"/>
      <c r="CA205" s="76"/>
      <c r="CB205" s="76"/>
      <c r="CC205" s="76"/>
      <c r="CD205" s="76"/>
      <c r="CE205" s="76"/>
      <c r="CF205" s="76"/>
      <c r="CG205" s="76"/>
      <c r="CH205" s="76"/>
      <c r="CI205" s="76"/>
      <c r="CJ205" s="76"/>
      <c r="CK205" s="76"/>
      <c r="CL205" s="76"/>
      <c r="CN205"/>
      <c r="CO205" s="73"/>
      <c r="CP205" s="76"/>
      <c r="CQ205" s="76"/>
      <c r="CR205" s="76"/>
      <c r="CS205" s="76"/>
      <c r="CT205" s="76"/>
      <c r="CU205" s="76"/>
      <c r="CV205" s="76"/>
      <c r="CW205" s="76"/>
      <c r="CX205" s="76"/>
      <c r="CY205" s="76"/>
      <c r="CZ205" s="76"/>
      <c r="DA205" s="76"/>
      <c r="DB205" s="76"/>
      <c r="DC205" s="76"/>
      <c r="DD205" s="76"/>
      <c r="DE205" s="76"/>
      <c r="DF205" s="76"/>
      <c r="DG205" s="76"/>
      <c r="DH205" s="76"/>
      <c r="DI205" s="76"/>
      <c r="DJ205" s="76"/>
      <c r="DK205" s="76"/>
      <c r="DL205" s="76"/>
    </row>
    <row r="206" spans="1:116" x14ac:dyDescent="0.35">
      <c r="A206" s="31" t="s">
        <v>218</v>
      </c>
      <c r="B206" s="31" t="s">
        <v>243</v>
      </c>
      <c r="C206" s="31"/>
      <c r="D206" t="s">
        <v>588</v>
      </c>
      <c r="E206" s="8" t="str">
        <f t="shared" ref="E206:E220" si="263">ROW()&amp;" "&amp;D206</f>
        <v>206 PROB-ER</v>
      </c>
      <c r="F206" t="s">
        <v>589</v>
      </c>
      <c r="G206" s="66" t="s">
        <v>586</v>
      </c>
      <c r="H206" s="22"/>
      <c r="I206" s="22"/>
      <c r="J206" s="306"/>
      <c r="K206" s="22"/>
      <c r="L206" s="22"/>
      <c r="M206" s="22"/>
      <c r="N206" s="22"/>
      <c r="O206" s="22"/>
      <c r="P206" s="22"/>
      <c r="R206" s="66"/>
      <c r="S206" s="66"/>
      <c r="T206" s="66"/>
      <c r="U206" s="66"/>
      <c r="V206" s="66"/>
      <c r="W206" s="66"/>
      <c r="X206" s="66"/>
      <c r="Y206" s="66"/>
      <c r="Z206" s="66"/>
      <c r="AA206" s="66"/>
      <c r="AB206" s="66"/>
      <c r="AC206" s="66"/>
      <c r="AD206" s="66"/>
      <c r="AE206" s="66"/>
      <c r="AF206" s="66"/>
      <c r="AG206" s="66"/>
      <c r="AH206" s="66"/>
      <c r="AI206" s="66"/>
      <c r="AJ206" s="66"/>
      <c r="AK206" s="66"/>
      <c r="AL206" s="66"/>
      <c r="AM206" s="66"/>
      <c r="AN206" s="66"/>
      <c r="AO206" s="66"/>
      <c r="AP206" s="66"/>
      <c r="AQ206" s="66"/>
      <c r="AR206" s="66"/>
      <c r="AS206" s="66"/>
      <c r="AT206" s="66"/>
      <c r="AU206" s="66"/>
      <c r="AV206" s="66"/>
      <c r="AW206" s="66"/>
      <c r="AX206" s="66"/>
      <c r="AY206" s="66"/>
      <c r="AZ206" s="66"/>
      <c r="BA206" s="66"/>
      <c r="BB206" s="66"/>
      <c r="BC206" s="66"/>
      <c r="BD206" s="66"/>
      <c r="BE206" s="66"/>
      <c r="BF206" s="66"/>
      <c r="BG206" s="66"/>
      <c r="BH206" s="66"/>
      <c r="BI206" s="66"/>
      <c r="BJ206" s="66"/>
      <c r="BK206" s="66"/>
      <c r="BL206" s="66"/>
      <c r="BM206" s="66"/>
      <c r="BN206" s="66"/>
      <c r="BO206" s="66"/>
      <c r="BP206" s="66"/>
      <c r="BQ206" s="66"/>
      <c r="BR206" s="66"/>
      <c r="BS206" s="66"/>
      <c r="BT206" s="66"/>
      <c r="BU206" s="66"/>
      <c r="BV206" s="66"/>
      <c r="BW206" s="66"/>
      <c r="BX206" s="66"/>
      <c r="BY206" s="66"/>
      <c r="BZ206" s="66"/>
      <c r="CA206" s="66"/>
      <c r="CB206" s="66"/>
      <c r="CC206" s="66"/>
      <c r="CD206" s="66"/>
      <c r="CE206" s="66"/>
      <c r="CF206" s="66"/>
      <c r="CG206" s="66"/>
      <c r="CH206" s="66"/>
      <c r="CI206" s="66"/>
      <c r="CJ206" s="66"/>
      <c r="CK206" s="66"/>
      <c r="CL206" s="66"/>
      <c r="CN206"/>
      <c r="CO206" s="306"/>
      <c r="CP206" s="40"/>
      <c r="CQ206" s="40"/>
      <c r="CR206" s="40"/>
      <c r="CS206" s="40"/>
      <c r="CT206" s="40"/>
      <c r="CU206" s="40"/>
      <c r="CV206" s="40"/>
      <c r="CW206" s="40"/>
      <c r="CX206" s="40"/>
      <c r="CY206" s="40"/>
      <c r="CZ206" s="40"/>
      <c r="DA206" s="40"/>
      <c r="DB206" s="40"/>
      <c r="DC206" s="40"/>
      <c r="DD206" s="40"/>
      <c r="DE206" s="40"/>
      <c r="DF206" s="40"/>
      <c r="DG206" s="40"/>
      <c r="DH206" s="40"/>
      <c r="DI206" s="40"/>
      <c r="DJ206" s="40"/>
      <c r="DK206" s="40"/>
      <c r="DL206" s="40"/>
    </row>
    <row r="207" spans="1:116" x14ac:dyDescent="0.35">
      <c r="A207" s="31"/>
      <c r="B207" t="str">
        <f t="shared" ref="B207:B212" si="264">E207</f>
        <v>207 PROB-ER</v>
      </c>
      <c r="D207" t="s">
        <v>588</v>
      </c>
      <c r="E207" s="8" t="str">
        <f t="shared" si="263"/>
        <v>207 PROB-ER</v>
      </c>
      <c r="G207" s="95" t="s">
        <v>683</v>
      </c>
      <c r="H207" s="254" t="s">
        <v>686</v>
      </c>
      <c r="I207" s="254" t="s">
        <v>216</v>
      </c>
      <c r="J207" s="254" t="s">
        <v>587</v>
      </c>
      <c r="K207" s="31"/>
      <c r="L207" s="31"/>
      <c r="M207" s="31"/>
      <c r="N207" s="31"/>
      <c r="O207" s="31"/>
      <c r="P207" s="31"/>
      <c r="R207"/>
      <c r="S207" s="67"/>
      <c r="T207" s="67"/>
      <c r="U207" s="67"/>
      <c r="V207" s="67"/>
      <c r="W207" s="67"/>
      <c r="X207" s="67"/>
      <c r="Y207" s="67"/>
      <c r="Z207" s="67"/>
      <c r="AA207" s="67"/>
      <c r="AB207" s="67"/>
      <c r="AC207" s="67"/>
      <c r="AD207" s="67"/>
      <c r="AE207" s="67"/>
      <c r="AF207" s="67"/>
      <c r="AG207" s="67"/>
      <c r="AH207" s="67"/>
      <c r="AI207" s="67"/>
      <c r="AJ207" s="67"/>
      <c r="AK207" s="67"/>
      <c r="AL207" s="67"/>
      <c r="AM207" s="67"/>
      <c r="AN207" s="67"/>
      <c r="AO207" s="67"/>
      <c r="AP207" s="67"/>
      <c r="AQ207" s="67"/>
      <c r="AR207" s="67"/>
      <c r="AS207" s="67"/>
      <c r="AT207" s="67"/>
      <c r="AU207" s="67"/>
      <c r="AV207" s="67"/>
      <c r="AW207" s="67"/>
      <c r="AX207" s="67"/>
      <c r="AY207" s="67"/>
      <c r="AZ207" s="67"/>
      <c r="BA207" s="67"/>
      <c r="BB207" s="67"/>
      <c r="BC207" s="67"/>
      <c r="BD207" s="67"/>
      <c r="BE207" s="67"/>
      <c r="BF207" s="67"/>
      <c r="BG207" s="67"/>
      <c r="BH207" s="67"/>
      <c r="BI207" s="67"/>
      <c r="BJ207" s="67"/>
      <c r="BK207" s="67"/>
      <c r="BL207" s="67"/>
      <c r="BM207" s="67"/>
      <c r="BN207" s="67"/>
      <c r="BO207" s="67"/>
      <c r="BP207" s="67"/>
      <c r="BQ207" s="67"/>
      <c r="BR207" s="67"/>
      <c r="BS207" s="67"/>
      <c r="BT207" s="67"/>
      <c r="BU207" s="67"/>
      <c r="BV207" s="67"/>
      <c r="BW207" s="67"/>
      <c r="BX207" s="67"/>
      <c r="BY207" s="67"/>
      <c r="BZ207" s="67"/>
      <c r="CA207" s="67"/>
      <c r="CB207" s="67"/>
      <c r="CC207" s="67"/>
      <c r="CD207" s="67"/>
      <c r="CE207" s="67"/>
      <c r="CF207" s="67"/>
      <c r="CG207" s="67"/>
      <c r="CH207" s="67"/>
      <c r="CI207" s="67"/>
      <c r="CJ207" s="67"/>
      <c r="CK207" s="67"/>
      <c r="CL207" s="67"/>
      <c r="CN207"/>
      <c r="CO207" s="73"/>
      <c r="CP207" s="67"/>
      <c r="CQ207" s="67"/>
      <c r="CR207" s="67"/>
      <c r="CS207" s="67"/>
      <c r="CT207" s="67"/>
      <c r="CU207" s="67"/>
      <c r="CV207" s="67"/>
      <c r="CW207" s="67"/>
      <c r="CX207" s="67"/>
      <c r="CY207" s="67"/>
      <c r="CZ207" s="67"/>
      <c r="DA207" s="67"/>
      <c r="DB207" s="67"/>
      <c r="DC207" s="67"/>
      <c r="DD207" s="67"/>
      <c r="DE207" s="67"/>
      <c r="DF207" s="67"/>
      <c r="DG207" s="67"/>
      <c r="DH207" s="67"/>
      <c r="DI207" s="67"/>
      <c r="DJ207" s="67"/>
      <c r="DK207" s="67"/>
      <c r="DL207" s="67"/>
    </row>
    <row r="208" spans="1:116" x14ac:dyDescent="0.35">
      <c r="A208" s="31"/>
      <c r="B208" t="str">
        <f t="shared" si="264"/>
        <v>208 PROB-ER</v>
      </c>
      <c r="D208" t="s">
        <v>588</v>
      </c>
      <c r="E208" s="8" t="str">
        <f t="shared" si="263"/>
        <v>208 PROB-ER</v>
      </c>
      <c r="G208" s="141" t="s">
        <v>320</v>
      </c>
      <c r="H208" s="23">
        <v>5000</v>
      </c>
      <c r="I208" s="101">
        <v>45292</v>
      </c>
      <c r="J208" s="255">
        <v>0.5</v>
      </c>
      <c r="K208" s="23">
        <f t="shared" ref="K208:P212" si="265">SUMIF($3:$3,K$2,208:208)</f>
        <v>2500</v>
      </c>
      <c r="L208" s="23">
        <f t="shared" si="265"/>
        <v>2500</v>
      </c>
      <c r="M208" s="23">
        <f t="shared" si="265"/>
        <v>2500</v>
      </c>
      <c r="N208" s="23">
        <f t="shared" si="265"/>
        <v>2500</v>
      </c>
      <c r="O208" s="23">
        <f t="shared" si="265"/>
        <v>2500</v>
      </c>
      <c r="P208" s="23">
        <f t="shared" si="265"/>
        <v>2500</v>
      </c>
      <c r="R208"/>
      <c r="S208" s="24">
        <f t="shared" ref="S208:AB211" si="266">$H208*(EOMONTH($I208,0)&lt;=S$2)/S$5*$J208</f>
        <v>208.33333333333334</v>
      </c>
      <c r="T208" s="24">
        <f t="shared" si="266"/>
        <v>208.33333333333334</v>
      </c>
      <c r="U208" s="24">
        <f t="shared" si="266"/>
        <v>208.33333333333334</v>
      </c>
      <c r="V208" s="24">
        <f t="shared" si="266"/>
        <v>208.33333333333334</v>
      </c>
      <c r="W208" s="24">
        <f t="shared" si="266"/>
        <v>208.33333333333334</v>
      </c>
      <c r="X208" s="24">
        <f t="shared" si="266"/>
        <v>208.33333333333334</v>
      </c>
      <c r="Y208" s="24">
        <f t="shared" si="266"/>
        <v>208.33333333333334</v>
      </c>
      <c r="Z208" s="24">
        <f t="shared" si="266"/>
        <v>208.33333333333334</v>
      </c>
      <c r="AA208" s="24">
        <f t="shared" si="266"/>
        <v>208.33333333333334</v>
      </c>
      <c r="AB208" s="24">
        <f t="shared" si="266"/>
        <v>208.33333333333334</v>
      </c>
      <c r="AC208" s="24">
        <f t="shared" ref="AC208:AL211" si="267">$H208*(EOMONTH($I208,0)&lt;=AC$2)/AC$5*$J208</f>
        <v>208.33333333333334</v>
      </c>
      <c r="AD208" s="24">
        <f t="shared" si="267"/>
        <v>208.33333333333334</v>
      </c>
      <c r="AE208" s="24">
        <f t="shared" si="267"/>
        <v>208.33333333333334</v>
      </c>
      <c r="AF208" s="24">
        <f t="shared" si="267"/>
        <v>208.33333333333334</v>
      </c>
      <c r="AG208" s="24">
        <f t="shared" si="267"/>
        <v>208.33333333333334</v>
      </c>
      <c r="AH208" s="24">
        <f t="shared" si="267"/>
        <v>208.33333333333334</v>
      </c>
      <c r="AI208" s="24">
        <f t="shared" si="267"/>
        <v>208.33333333333334</v>
      </c>
      <c r="AJ208" s="24">
        <f t="shared" si="267"/>
        <v>208.33333333333334</v>
      </c>
      <c r="AK208" s="24">
        <f t="shared" si="267"/>
        <v>208.33333333333334</v>
      </c>
      <c r="AL208" s="24">
        <f t="shared" si="267"/>
        <v>208.33333333333334</v>
      </c>
      <c r="AM208" s="24">
        <f t="shared" ref="AM208:AV211" si="268">$H208*(EOMONTH($I208,0)&lt;=AM$2)/AM$5*$J208</f>
        <v>208.33333333333334</v>
      </c>
      <c r="AN208" s="24">
        <f t="shared" si="268"/>
        <v>208.33333333333334</v>
      </c>
      <c r="AO208" s="24">
        <f t="shared" si="268"/>
        <v>208.33333333333334</v>
      </c>
      <c r="AP208" s="24">
        <f t="shared" si="268"/>
        <v>208.33333333333334</v>
      </c>
      <c r="AQ208" s="24">
        <f t="shared" si="268"/>
        <v>208.33333333333334</v>
      </c>
      <c r="AR208" s="24">
        <f t="shared" si="268"/>
        <v>208.33333333333334</v>
      </c>
      <c r="AS208" s="24">
        <f t="shared" si="268"/>
        <v>208.33333333333334</v>
      </c>
      <c r="AT208" s="24">
        <f t="shared" si="268"/>
        <v>208.33333333333334</v>
      </c>
      <c r="AU208" s="24">
        <f t="shared" si="268"/>
        <v>208.33333333333334</v>
      </c>
      <c r="AV208" s="24">
        <f t="shared" si="268"/>
        <v>208.33333333333334</v>
      </c>
      <c r="AW208" s="24">
        <f t="shared" ref="AW208:BF211" si="269">$H208*(EOMONTH($I208,0)&lt;=AW$2)/AW$5*$J208</f>
        <v>208.33333333333334</v>
      </c>
      <c r="AX208" s="24">
        <f t="shared" si="269"/>
        <v>208.33333333333334</v>
      </c>
      <c r="AY208" s="24">
        <f t="shared" si="269"/>
        <v>208.33333333333334</v>
      </c>
      <c r="AZ208" s="24">
        <f t="shared" si="269"/>
        <v>208.33333333333334</v>
      </c>
      <c r="BA208" s="24">
        <f t="shared" si="269"/>
        <v>208.33333333333334</v>
      </c>
      <c r="BB208" s="24">
        <f t="shared" si="269"/>
        <v>208.33333333333334</v>
      </c>
      <c r="BC208" s="24">
        <f t="shared" si="269"/>
        <v>208.33333333333334</v>
      </c>
      <c r="BD208" s="24">
        <f t="shared" si="269"/>
        <v>208.33333333333334</v>
      </c>
      <c r="BE208" s="24">
        <f t="shared" si="269"/>
        <v>208.33333333333334</v>
      </c>
      <c r="BF208" s="24">
        <f t="shared" si="269"/>
        <v>208.33333333333334</v>
      </c>
      <c r="BG208" s="24">
        <f t="shared" ref="BG208:BP211" si="270">$H208*(EOMONTH($I208,0)&lt;=BG$2)/BG$5*$J208</f>
        <v>208.33333333333334</v>
      </c>
      <c r="BH208" s="24">
        <f t="shared" si="270"/>
        <v>208.33333333333334</v>
      </c>
      <c r="BI208" s="24">
        <f t="shared" si="270"/>
        <v>208.33333333333334</v>
      </c>
      <c r="BJ208" s="24">
        <f t="shared" si="270"/>
        <v>208.33333333333334</v>
      </c>
      <c r="BK208" s="24">
        <f t="shared" si="270"/>
        <v>208.33333333333334</v>
      </c>
      <c r="BL208" s="24">
        <f t="shared" si="270"/>
        <v>208.33333333333334</v>
      </c>
      <c r="BM208" s="24">
        <f t="shared" si="270"/>
        <v>208.33333333333334</v>
      </c>
      <c r="BN208" s="24">
        <f t="shared" si="270"/>
        <v>208.33333333333334</v>
      </c>
      <c r="BO208" s="24">
        <f t="shared" si="270"/>
        <v>208.33333333333334</v>
      </c>
      <c r="BP208" s="24">
        <f t="shared" si="270"/>
        <v>208.33333333333334</v>
      </c>
      <c r="BQ208" s="24">
        <f t="shared" ref="BQ208:BZ211" si="271">$H208*(EOMONTH($I208,0)&lt;=BQ$2)/BQ$5*$J208</f>
        <v>208.33333333333334</v>
      </c>
      <c r="BR208" s="24">
        <f t="shared" si="271"/>
        <v>208.33333333333334</v>
      </c>
      <c r="BS208" s="24">
        <f t="shared" si="271"/>
        <v>208.33333333333334</v>
      </c>
      <c r="BT208" s="24">
        <f t="shared" si="271"/>
        <v>208.33333333333334</v>
      </c>
      <c r="BU208" s="24">
        <f t="shared" si="271"/>
        <v>208.33333333333334</v>
      </c>
      <c r="BV208" s="24">
        <f t="shared" si="271"/>
        <v>208.33333333333334</v>
      </c>
      <c r="BW208" s="24">
        <f t="shared" si="271"/>
        <v>208.33333333333334</v>
      </c>
      <c r="BX208" s="24">
        <f t="shared" si="271"/>
        <v>208.33333333333334</v>
      </c>
      <c r="BY208" s="24">
        <f t="shared" si="271"/>
        <v>208.33333333333334</v>
      </c>
      <c r="BZ208" s="24">
        <f t="shared" si="271"/>
        <v>208.33333333333334</v>
      </c>
      <c r="CA208" s="24">
        <f t="shared" ref="CA208:CL211" si="272">$H208*(EOMONTH($I208,0)&lt;=CA$2)/CA$5*$J208</f>
        <v>208.33333333333334</v>
      </c>
      <c r="CB208" s="24">
        <f t="shared" si="272"/>
        <v>208.33333333333334</v>
      </c>
      <c r="CC208" s="24">
        <f t="shared" si="272"/>
        <v>208.33333333333334</v>
      </c>
      <c r="CD208" s="24">
        <f t="shared" si="272"/>
        <v>208.33333333333334</v>
      </c>
      <c r="CE208" s="24">
        <f t="shared" si="272"/>
        <v>208.33333333333334</v>
      </c>
      <c r="CF208" s="24">
        <f t="shared" si="272"/>
        <v>208.33333333333334</v>
      </c>
      <c r="CG208" s="24">
        <f t="shared" si="272"/>
        <v>208.33333333333334</v>
      </c>
      <c r="CH208" s="24">
        <f t="shared" si="272"/>
        <v>208.33333333333334</v>
      </c>
      <c r="CI208" s="24">
        <f t="shared" si="272"/>
        <v>208.33333333333334</v>
      </c>
      <c r="CJ208" s="24">
        <f t="shared" si="272"/>
        <v>208.33333333333334</v>
      </c>
      <c r="CK208" s="24">
        <f t="shared" si="272"/>
        <v>208.33333333333334</v>
      </c>
      <c r="CL208" s="24">
        <f t="shared" si="272"/>
        <v>208.33333333333334</v>
      </c>
      <c r="CN208" s="24"/>
      <c r="CO208" s="24"/>
      <c r="CP208" s="24">
        <f t="shared" ref="CP208:CY211" si="273">$H208*(EOMONTH($I208,0)&lt;=CP$2)/CP$5*$J208</f>
        <v>625</v>
      </c>
      <c r="CQ208" s="24">
        <f t="shared" si="273"/>
        <v>625</v>
      </c>
      <c r="CR208" s="24">
        <f t="shared" si="273"/>
        <v>625</v>
      </c>
      <c r="CS208" s="24">
        <f t="shared" si="273"/>
        <v>625</v>
      </c>
      <c r="CT208" s="24">
        <f t="shared" si="273"/>
        <v>625</v>
      </c>
      <c r="CU208" s="24">
        <f t="shared" si="273"/>
        <v>625</v>
      </c>
      <c r="CV208" s="24">
        <f t="shared" si="273"/>
        <v>625</v>
      </c>
      <c r="CW208" s="24">
        <f t="shared" si="273"/>
        <v>625</v>
      </c>
      <c r="CX208" s="24">
        <f t="shared" si="273"/>
        <v>625</v>
      </c>
      <c r="CY208" s="24">
        <f t="shared" si="273"/>
        <v>625</v>
      </c>
      <c r="CZ208" s="24">
        <f t="shared" ref="CZ208:DL211" si="274">$H208*(EOMONTH($I208,0)&lt;=CZ$2)/CZ$5*$J208</f>
        <v>625</v>
      </c>
      <c r="DA208" s="24">
        <f t="shared" si="274"/>
        <v>625</v>
      </c>
      <c r="DB208" s="24">
        <f t="shared" si="274"/>
        <v>625</v>
      </c>
      <c r="DC208" s="24">
        <f t="shared" si="274"/>
        <v>625</v>
      </c>
      <c r="DD208" s="24">
        <f t="shared" si="274"/>
        <v>625</v>
      </c>
      <c r="DE208" s="24">
        <f t="shared" si="274"/>
        <v>625</v>
      </c>
      <c r="DF208" s="24">
        <f t="shared" si="274"/>
        <v>625</v>
      </c>
      <c r="DG208" s="24">
        <f t="shared" si="274"/>
        <v>625</v>
      </c>
      <c r="DH208" s="24">
        <f t="shared" si="274"/>
        <v>625</v>
      </c>
      <c r="DI208" s="24">
        <f t="shared" si="274"/>
        <v>625</v>
      </c>
      <c r="DJ208" s="24">
        <f t="shared" si="274"/>
        <v>625</v>
      </c>
      <c r="DK208" s="24">
        <f t="shared" si="274"/>
        <v>625</v>
      </c>
      <c r="DL208" s="24">
        <f t="shared" si="274"/>
        <v>625</v>
      </c>
    </row>
    <row r="209" spans="1:116" x14ac:dyDescent="0.35">
      <c r="A209" s="31"/>
      <c r="B209" t="str">
        <f t="shared" si="264"/>
        <v>209 PROB-ER</v>
      </c>
      <c r="D209" t="s">
        <v>588</v>
      </c>
      <c r="E209" s="8" t="str">
        <f t="shared" si="263"/>
        <v>209 PROB-ER</v>
      </c>
      <c r="G209" s="141" t="s">
        <v>321</v>
      </c>
      <c r="H209" s="23">
        <v>5000</v>
      </c>
      <c r="I209" s="101">
        <f>EOMONTH(I208,7)</f>
        <v>45535</v>
      </c>
      <c r="J209" s="255">
        <v>0.5</v>
      </c>
      <c r="K209" s="23">
        <f t="shared" si="265"/>
        <v>1041.6666666666667</v>
      </c>
      <c r="L209" s="23">
        <f t="shared" si="265"/>
        <v>2500</v>
      </c>
      <c r="M209" s="23">
        <f t="shared" si="265"/>
        <v>2500</v>
      </c>
      <c r="N209" s="23">
        <f t="shared" si="265"/>
        <v>2500</v>
      </c>
      <c r="O209" s="23">
        <f t="shared" si="265"/>
        <v>2500</v>
      </c>
      <c r="P209" s="23">
        <f t="shared" si="265"/>
        <v>2500</v>
      </c>
      <c r="R209"/>
      <c r="S209" s="24">
        <f t="shared" si="266"/>
        <v>0</v>
      </c>
      <c r="T209" s="24">
        <f t="shared" si="266"/>
        <v>0</v>
      </c>
      <c r="U209" s="24">
        <f t="shared" si="266"/>
        <v>0</v>
      </c>
      <c r="V209" s="24">
        <f t="shared" si="266"/>
        <v>0</v>
      </c>
      <c r="W209" s="24">
        <f t="shared" si="266"/>
        <v>0</v>
      </c>
      <c r="X209" s="24">
        <f t="shared" si="266"/>
        <v>0</v>
      </c>
      <c r="Y209" s="24">
        <f t="shared" si="266"/>
        <v>0</v>
      </c>
      <c r="Z209" s="24">
        <f t="shared" si="266"/>
        <v>208.33333333333334</v>
      </c>
      <c r="AA209" s="24">
        <f t="shared" si="266"/>
        <v>208.33333333333334</v>
      </c>
      <c r="AB209" s="24">
        <f t="shared" si="266"/>
        <v>208.33333333333334</v>
      </c>
      <c r="AC209" s="24">
        <f t="shared" si="267"/>
        <v>208.33333333333334</v>
      </c>
      <c r="AD209" s="24">
        <f t="shared" si="267"/>
        <v>208.33333333333334</v>
      </c>
      <c r="AE209" s="24">
        <f t="shared" si="267"/>
        <v>208.33333333333334</v>
      </c>
      <c r="AF209" s="24">
        <f t="shared" si="267"/>
        <v>208.33333333333334</v>
      </c>
      <c r="AG209" s="24">
        <f t="shared" si="267"/>
        <v>208.33333333333334</v>
      </c>
      <c r="AH209" s="24">
        <f t="shared" si="267"/>
        <v>208.33333333333334</v>
      </c>
      <c r="AI209" s="24">
        <f t="shared" si="267"/>
        <v>208.33333333333334</v>
      </c>
      <c r="AJ209" s="24">
        <f t="shared" si="267"/>
        <v>208.33333333333334</v>
      </c>
      <c r="AK209" s="24">
        <f t="shared" si="267"/>
        <v>208.33333333333334</v>
      </c>
      <c r="AL209" s="24">
        <f t="shared" si="267"/>
        <v>208.33333333333334</v>
      </c>
      <c r="AM209" s="24">
        <f t="shared" si="268"/>
        <v>208.33333333333334</v>
      </c>
      <c r="AN209" s="24">
        <f t="shared" si="268"/>
        <v>208.33333333333334</v>
      </c>
      <c r="AO209" s="24">
        <f t="shared" si="268"/>
        <v>208.33333333333334</v>
      </c>
      <c r="AP209" s="24">
        <f t="shared" si="268"/>
        <v>208.33333333333334</v>
      </c>
      <c r="AQ209" s="24">
        <f t="shared" si="268"/>
        <v>208.33333333333334</v>
      </c>
      <c r="AR209" s="24">
        <f t="shared" si="268"/>
        <v>208.33333333333334</v>
      </c>
      <c r="AS209" s="24">
        <f t="shared" si="268"/>
        <v>208.33333333333334</v>
      </c>
      <c r="AT209" s="24">
        <f t="shared" si="268"/>
        <v>208.33333333333334</v>
      </c>
      <c r="AU209" s="24">
        <f t="shared" si="268"/>
        <v>208.33333333333334</v>
      </c>
      <c r="AV209" s="24">
        <f t="shared" si="268"/>
        <v>208.33333333333334</v>
      </c>
      <c r="AW209" s="24">
        <f t="shared" si="269"/>
        <v>208.33333333333334</v>
      </c>
      <c r="AX209" s="24">
        <f t="shared" si="269"/>
        <v>208.33333333333334</v>
      </c>
      <c r="AY209" s="24">
        <f t="shared" si="269"/>
        <v>208.33333333333334</v>
      </c>
      <c r="AZ209" s="24">
        <f t="shared" si="269"/>
        <v>208.33333333333334</v>
      </c>
      <c r="BA209" s="24">
        <f t="shared" si="269"/>
        <v>208.33333333333334</v>
      </c>
      <c r="BB209" s="24">
        <f t="shared" si="269"/>
        <v>208.33333333333334</v>
      </c>
      <c r="BC209" s="24">
        <f t="shared" si="269"/>
        <v>208.33333333333334</v>
      </c>
      <c r="BD209" s="24">
        <f t="shared" si="269"/>
        <v>208.33333333333334</v>
      </c>
      <c r="BE209" s="24">
        <f t="shared" si="269"/>
        <v>208.33333333333334</v>
      </c>
      <c r="BF209" s="24">
        <f t="shared" si="269"/>
        <v>208.33333333333334</v>
      </c>
      <c r="BG209" s="24">
        <f t="shared" si="270"/>
        <v>208.33333333333334</v>
      </c>
      <c r="BH209" s="24">
        <f t="shared" si="270"/>
        <v>208.33333333333334</v>
      </c>
      <c r="BI209" s="24">
        <f t="shared" si="270"/>
        <v>208.33333333333334</v>
      </c>
      <c r="BJ209" s="24">
        <f t="shared" si="270"/>
        <v>208.33333333333334</v>
      </c>
      <c r="BK209" s="24">
        <f t="shared" si="270"/>
        <v>208.33333333333334</v>
      </c>
      <c r="BL209" s="24">
        <f t="shared" si="270"/>
        <v>208.33333333333334</v>
      </c>
      <c r="BM209" s="24">
        <f t="shared" si="270"/>
        <v>208.33333333333334</v>
      </c>
      <c r="BN209" s="24">
        <f t="shared" si="270"/>
        <v>208.33333333333334</v>
      </c>
      <c r="BO209" s="24">
        <f t="shared" si="270"/>
        <v>208.33333333333334</v>
      </c>
      <c r="BP209" s="24">
        <f t="shared" si="270"/>
        <v>208.33333333333334</v>
      </c>
      <c r="BQ209" s="24">
        <f t="shared" si="271"/>
        <v>208.33333333333334</v>
      </c>
      <c r="BR209" s="24">
        <f t="shared" si="271"/>
        <v>208.33333333333334</v>
      </c>
      <c r="BS209" s="24">
        <f t="shared" si="271"/>
        <v>208.33333333333334</v>
      </c>
      <c r="BT209" s="24">
        <f t="shared" si="271"/>
        <v>208.33333333333334</v>
      </c>
      <c r="BU209" s="24">
        <f t="shared" si="271"/>
        <v>208.33333333333334</v>
      </c>
      <c r="BV209" s="24">
        <f t="shared" si="271"/>
        <v>208.33333333333334</v>
      </c>
      <c r="BW209" s="24">
        <f t="shared" si="271"/>
        <v>208.33333333333334</v>
      </c>
      <c r="BX209" s="24">
        <f t="shared" si="271"/>
        <v>208.33333333333334</v>
      </c>
      <c r="BY209" s="24">
        <f t="shared" si="271"/>
        <v>208.33333333333334</v>
      </c>
      <c r="BZ209" s="24">
        <f t="shared" si="271"/>
        <v>208.33333333333334</v>
      </c>
      <c r="CA209" s="24">
        <f t="shared" si="272"/>
        <v>208.33333333333334</v>
      </c>
      <c r="CB209" s="24">
        <f t="shared" si="272"/>
        <v>208.33333333333334</v>
      </c>
      <c r="CC209" s="24">
        <f t="shared" si="272"/>
        <v>208.33333333333334</v>
      </c>
      <c r="CD209" s="24">
        <f t="shared" si="272"/>
        <v>208.33333333333334</v>
      </c>
      <c r="CE209" s="24">
        <f t="shared" si="272"/>
        <v>208.33333333333334</v>
      </c>
      <c r="CF209" s="24">
        <f t="shared" si="272"/>
        <v>208.33333333333334</v>
      </c>
      <c r="CG209" s="24">
        <f t="shared" si="272"/>
        <v>208.33333333333334</v>
      </c>
      <c r="CH209" s="24">
        <f t="shared" si="272"/>
        <v>208.33333333333334</v>
      </c>
      <c r="CI209" s="24">
        <f t="shared" si="272"/>
        <v>208.33333333333334</v>
      </c>
      <c r="CJ209" s="24">
        <f t="shared" si="272"/>
        <v>208.33333333333334</v>
      </c>
      <c r="CK209" s="24">
        <f t="shared" si="272"/>
        <v>208.33333333333334</v>
      </c>
      <c r="CL209" s="24">
        <f t="shared" si="272"/>
        <v>208.33333333333334</v>
      </c>
      <c r="CN209" s="24"/>
      <c r="CO209" s="24"/>
      <c r="CP209" s="24">
        <f t="shared" si="273"/>
        <v>0</v>
      </c>
      <c r="CQ209" s="24">
        <f t="shared" si="273"/>
        <v>625</v>
      </c>
      <c r="CR209" s="24">
        <f t="shared" si="273"/>
        <v>625</v>
      </c>
      <c r="CS209" s="24">
        <f t="shared" si="273"/>
        <v>625</v>
      </c>
      <c r="CT209" s="24">
        <f t="shared" si="273"/>
        <v>625</v>
      </c>
      <c r="CU209" s="24">
        <f t="shared" si="273"/>
        <v>625</v>
      </c>
      <c r="CV209" s="24">
        <f t="shared" si="273"/>
        <v>625</v>
      </c>
      <c r="CW209" s="24">
        <f t="shared" si="273"/>
        <v>625</v>
      </c>
      <c r="CX209" s="24">
        <f t="shared" si="273"/>
        <v>625</v>
      </c>
      <c r="CY209" s="24">
        <f t="shared" si="273"/>
        <v>625</v>
      </c>
      <c r="CZ209" s="24">
        <f t="shared" si="274"/>
        <v>625</v>
      </c>
      <c r="DA209" s="24">
        <f t="shared" si="274"/>
        <v>625</v>
      </c>
      <c r="DB209" s="24">
        <f t="shared" si="274"/>
        <v>625</v>
      </c>
      <c r="DC209" s="24">
        <f t="shared" si="274"/>
        <v>625</v>
      </c>
      <c r="DD209" s="24">
        <f t="shared" si="274"/>
        <v>625</v>
      </c>
      <c r="DE209" s="24">
        <f t="shared" si="274"/>
        <v>625</v>
      </c>
      <c r="DF209" s="24">
        <f t="shared" si="274"/>
        <v>625</v>
      </c>
      <c r="DG209" s="24">
        <f t="shared" si="274"/>
        <v>625</v>
      </c>
      <c r="DH209" s="24">
        <f t="shared" si="274"/>
        <v>625</v>
      </c>
      <c r="DI209" s="24">
        <f t="shared" si="274"/>
        <v>625</v>
      </c>
      <c r="DJ209" s="24">
        <f t="shared" si="274"/>
        <v>625</v>
      </c>
      <c r="DK209" s="24">
        <f t="shared" si="274"/>
        <v>625</v>
      </c>
      <c r="DL209" s="24">
        <f t="shared" si="274"/>
        <v>625</v>
      </c>
    </row>
    <row r="210" spans="1:116" x14ac:dyDescent="0.35">
      <c r="A210" s="31"/>
      <c r="B210" t="str">
        <f t="shared" si="264"/>
        <v>210 PROB-ER</v>
      </c>
      <c r="D210" t="s">
        <v>588</v>
      </c>
      <c r="E210" s="8" t="str">
        <f t="shared" si="263"/>
        <v>210 PROB-ER</v>
      </c>
      <c r="G210" s="141" t="s">
        <v>322</v>
      </c>
      <c r="H210" s="23">
        <v>5000</v>
      </c>
      <c r="I210" s="101">
        <f t="shared" ref="I210:I211" si="275">EOMONTH(I209,7)</f>
        <v>45747</v>
      </c>
      <c r="J210" s="255">
        <v>0.5</v>
      </c>
      <c r="K210" s="23">
        <f t="shared" si="265"/>
        <v>0</v>
      </c>
      <c r="L210" s="23">
        <f t="shared" si="265"/>
        <v>2083.333333333333</v>
      </c>
      <c r="M210" s="23">
        <f t="shared" si="265"/>
        <v>2500</v>
      </c>
      <c r="N210" s="23">
        <f t="shared" si="265"/>
        <v>2500</v>
      </c>
      <c r="O210" s="23">
        <f t="shared" si="265"/>
        <v>2500</v>
      </c>
      <c r="P210" s="23">
        <f t="shared" si="265"/>
        <v>2500</v>
      </c>
      <c r="R210"/>
      <c r="S210" s="24">
        <f t="shared" si="266"/>
        <v>0</v>
      </c>
      <c r="T210" s="24">
        <f t="shared" si="266"/>
        <v>0</v>
      </c>
      <c r="U210" s="24">
        <f t="shared" si="266"/>
        <v>0</v>
      </c>
      <c r="V210" s="24">
        <f t="shared" si="266"/>
        <v>0</v>
      </c>
      <c r="W210" s="24">
        <f t="shared" si="266"/>
        <v>0</v>
      </c>
      <c r="X210" s="24">
        <f t="shared" si="266"/>
        <v>0</v>
      </c>
      <c r="Y210" s="24">
        <f t="shared" si="266"/>
        <v>0</v>
      </c>
      <c r="Z210" s="24">
        <f t="shared" si="266"/>
        <v>0</v>
      </c>
      <c r="AA210" s="24">
        <f t="shared" si="266"/>
        <v>0</v>
      </c>
      <c r="AB210" s="24">
        <f t="shared" si="266"/>
        <v>0</v>
      </c>
      <c r="AC210" s="24">
        <f t="shared" si="267"/>
        <v>0</v>
      </c>
      <c r="AD210" s="24">
        <f t="shared" si="267"/>
        <v>0</v>
      </c>
      <c r="AE210" s="24">
        <f t="shared" si="267"/>
        <v>0</v>
      </c>
      <c r="AF210" s="24">
        <f t="shared" si="267"/>
        <v>0</v>
      </c>
      <c r="AG210" s="24">
        <f t="shared" si="267"/>
        <v>208.33333333333334</v>
      </c>
      <c r="AH210" s="24">
        <f t="shared" si="267"/>
        <v>208.33333333333334</v>
      </c>
      <c r="AI210" s="24">
        <f t="shared" si="267"/>
        <v>208.33333333333334</v>
      </c>
      <c r="AJ210" s="24">
        <f t="shared" si="267"/>
        <v>208.33333333333334</v>
      </c>
      <c r="AK210" s="24">
        <f t="shared" si="267"/>
        <v>208.33333333333334</v>
      </c>
      <c r="AL210" s="24">
        <f t="shared" si="267"/>
        <v>208.33333333333334</v>
      </c>
      <c r="AM210" s="24">
        <f t="shared" si="268"/>
        <v>208.33333333333334</v>
      </c>
      <c r="AN210" s="24">
        <f t="shared" si="268"/>
        <v>208.33333333333334</v>
      </c>
      <c r="AO210" s="24">
        <f t="shared" si="268"/>
        <v>208.33333333333334</v>
      </c>
      <c r="AP210" s="24">
        <f t="shared" si="268"/>
        <v>208.33333333333334</v>
      </c>
      <c r="AQ210" s="24">
        <f t="shared" si="268"/>
        <v>208.33333333333334</v>
      </c>
      <c r="AR210" s="24">
        <f t="shared" si="268"/>
        <v>208.33333333333334</v>
      </c>
      <c r="AS210" s="24">
        <f t="shared" si="268"/>
        <v>208.33333333333334</v>
      </c>
      <c r="AT210" s="24">
        <f t="shared" si="268"/>
        <v>208.33333333333334</v>
      </c>
      <c r="AU210" s="24">
        <f t="shared" si="268"/>
        <v>208.33333333333334</v>
      </c>
      <c r="AV210" s="24">
        <f t="shared" si="268"/>
        <v>208.33333333333334</v>
      </c>
      <c r="AW210" s="24">
        <f t="shared" si="269"/>
        <v>208.33333333333334</v>
      </c>
      <c r="AX210" s="24">
        <f t="shared" si="269"/>
        <v>208.33333333333334</v>
      </c>
      <c r="AY210" s="24">
        <f t="shared" si="269"/>
        <v>208.33333333333334</v>
      </c>
      <c r="AZ210" s="24">
        <f t="shared" si="269"/>
        <v>208.33333333333334</v>
      </c>
      <c r="BA210" s="24">
        <f t="shared" si="269"/>
        <v>208.33333333333334</v>
      </c>
      <c r="BB210" s="24">
        <f t="shared" si="269"/>
        <v>208.33333333333334</v>
      </c>
      <c r="BC210" s="24">
        <f t="shared" si="269"/>
        <v>208.33333333333334</v>
      </c>
      <c r="BD210" s="24">
        <f t="shared" si="269"/>
        <v>208.33333333333334</v>
      </c>
      <c r="BE210" s="24">
        <f t="shared" si="269"/>
        <v>208.33333333333334</v>
      </c>
      <c r="BF210" s="24">
        <f t="shared" si="269"/>
        <v>208.33333333333334</v>
      </c>
      <c r="BG210" s="24">
        <f t="shared" si="270"/>
        <v>208.33333333333334</v>
      </c>
      <c r="BH210" s="24">
        <f t="shared" si="270"/>
        <v>208.33333333333334</v>
      </c>
      <c r="BI210" s="24">
        <f t="shared" si="270"/>
        <v>208.33333333333334</v>
      </c>
      <c r="BJ210" s="24">
        <f t="shared" si="270"/>
        <v>208.33333333333334</v>
      </c>
      <c r="BK210" s="24">
        <f t="shared" si="270"/>
        <v>208.33333333333334</v>
      </c>
      <c r="BL210" s="24">
        <f t="shared" si="270"/>
        <v>208.33333333333334</v>
      </c>
      <c r="BM210" s="24">
        <f t="shared" si="270"/>
        <v>208.33333333333334</v>
      </c>
      <c r="BN210" s="24">
        <f t="shared" si="270"/>
        <v>208.33333333333334</v>
      </c>
      <c r="BO210" s="24">
        <f t="shared" si="270"/>
        <v>208.33333333333334</v>
      </c>
      <c r="BP210" s="24">
        <f t="shared" si="270"/>
        <v>208.33333333333334</v>
      </c>
      <c r="BQ210" s="24">
        <f t="shared" si="271"/>
        <v>208.33333333333334</v>
      </c>
      <c r="BR210" s="24">
        <f t="shared" si="271"/>
        <v>208.33333333333334</v>
      </c>
      <c r="BS210" s="24">
        <f t="shared" si="271"/>
        <v>208.33333333333334</v>
      </c>
      <c r="BT210" s="24">
        <f t="shared" si="271"/>
        <v>208.33333333333334</v>
      </c>
      <c r="BU210" s="24">
        <f t="shared" si="271"/>
        <v>208.33333333333334</v>
      </c>
      <c r="BV210" s="24">
        <f t="shared" si="271"/>
        <v>208.33333333333334</v>
      </c>
      <c r="BW210" s="24">
        <f t="shared" si="271"/>
        <v>208.33333333333334</v>
      </c>
      <c r="BX210" s="24">
        <f t="shared" si="271"/>
        <v>208.33333333333334</v>
      </c>
      <c r="BY210" s="24">
        <f t="shared" si="271"/>
        <v>208.33333333333334</v>
      </c>
      <c r="BZ210" s="24">
        <f t="shared" si="271"/>
        <v>208.33333333333334</v>
      </c>
      <c r="CA210" s="24">
        <f t="shared" si="272"/>
        <v>208.33333333333334</v>
      </c>
      <c r="CB210" s="24">
        <f t="shared" si="272"/>
        <v>208.33333333333334</v>
      </c>
      <c r="CC210" s="24">
        <f t="shared" si="272"/>
        <v>208.33333333333334</v>
      </c>
      <c r="CD210" s="24">
        <f t="shared" si="272"/>
        <v>208.33333333333334</v>
      </c>
      <c r="CE210" s="24">
        <f t="shared" si="272"/>
        <v>208.33333333333334</v>
      </c>
      <c r="CF210" s="24">
        <f t="shared" si="272"/>
        <v>208.33333333333334</v>
      </c>
      <c r="CG210" s="24">
        <f t="shared" si="272"/>
        <v>208.33333333333334</v>
      </c>
      <c r="CH210" s="24">
        <f t="shared" si="272"/>
        <v>208.33333333333334</v>
      </c>
      <c r="CI210" s="24">
        <f t="shared" si="272"/>
        <v>208.33333333333334</v>
      </c>
      <c r="CJ210" s="24">
        <f t="shared" si="272"/>
        <v>208.33333333333334</v>
      </c>
      <c r="CK210" s="24">
        <f t="shared" si="272"/>
        <v>208.33333333333334</v>
      </c>
      <c r="CL210" s="24">
        <f t="shared" si="272"/>
        <v>208.33333333333334</v>
      </c>
      <c r="CN210" s="24"/>
      <c r="CO210" s="24"/>
      <c r="CP210" s="24">
        <f t="shared" si="273"/>
        <v>0</v>
      </c>
      <c r="CQ210" s="24">
        <f t="shared" si="273"/>
        <v>0</v>
      </c>
      <c r="CR210" s="24">
        <f t="shared" si="273"/>
        <v>0</v>
      </c>
      <c r="CS210" s="24">
        <f t="shared" si="273"/>
        <v>625</v>
      </c>
      <c r="CT210" s="24">
        <f t="shared" si="273"/>
        <v>625</v>
      </c>
      <c r="CU210" s="24">
        <f t="shared" si="273"/>
        <v>625</v>
      </c>
      <c r="CV210" s="24">
        <f t="shared" si="273"/>
        <v>625</v>
      </c>
      <c r="CW210" s="24">
        <f t="shared" si="273"/>
        <v>625</v>
      </c>
      <c r="CX210" s="24">
        <f t="shared" si="273"/>
        <v>625</v>
      </c>
      <c r="CY210" s="24">
        <f t="shared" si="273"/>
        <v>625</v>
      </c>
      <c r="CZ210" s="24">
        <f t="shared" si="274"/>
        <v>625</v>
      </c>
      <c r="DA210" s="24">
        <f t="shared" si="274"/>
        <v>625</v>
      </c>
      <c r="DB210" s="24">
        <f t="shared" si="274"/>
        <v>625</v>
      </c>
      <c r="DC210" s="24">
        <f t="shared" si="274"/>
        <v>625</v>
      </c>
      <c r="DD210" s="24">
        <f t="shared" si="274"/>
        <v>625</v>
      </c>
      <c r="DE210" s="24">
        <f t="shared" si="274"/>
        <v>625</v>
      </c>
      <c r="DF210" s="24">
        <f t="shared" si="274"/>
        <v>625</v>
      </c>
      <c r="DG210" s="24">
        <f t="shared" si="274"/>
        <v>625</v>
      </c>
      <c r="DH210" s="24">
        <f t="shared" si="274"/>
        <v>625</v>
      </c>
      <c r="DI210" s="24">
        <f t="shared" si="274"/>
        <v>625</v>
      </c>
      <c r="DJ210" s="24">
        <f t="shared" si="274"/>
        <v>625</v>
      </c>
      <c r="DK210" s="24">
        <f t="shared" si="274"/>
        <v>625</v>
      </c>
      <c r="DL210" s="24">
        <f t="shared" si="274"/>
        <v>625</v>
      </c>
    </row>
    <row r="211" spans="1:116" x14ac:dyDescent="0.35">
      <c r="A211" s="31"/>
      <c r="B211" t="str">
        <f t="shared" si="264"/>
        <v>211 PROB-ER</v>
      </c>
      <c r="D211" t="s">
        <v>588</v>
      </c>
      <c r="E211" s="8" t="str">
        <f t="shared" si="263"/>
        <v>211 PROB-ER</v>
      </c>
      <c r="G211" s="141" t="s">
        <v>323</v>
      </c>
      <c r="H211" s="23">
        <v>5000</v>
      </c>
      <c r="I211" s="101">
        <f t="shared" si="275"/>
        <v>45961</v>
      </c>
      <c r="J211" s="255">
        <v>0.5</v>
      </c>
      <c r="K211" s="258">
        <f t="shared" si="265"/>
        <v>0</v>
      </c>
      <c r="L211" s="258">
        <f t="shared" si="265"/>
        <v>625</v>
      </c>
      <c r="M211" s="258">
        <f t="shared" si="265"/>
        <v>2500</v>
      </c>
      <c r="N211" s="258">
        <f t="shared" si="265"/>
        <v>2500</v>
      </c>
      <c r="O211" s="258">
        <f t="shared" si="265"/>
        <v>2500</v>
      </c>
      <c r="P211" s="258">
        <f t="shared" si="265"/>
        <v>2500</v>
      </c>
      <c r="R211"/>
      <c r="S211" s="138">
        <f t="shared" si="266"/>
        <v>0</v>
      </c>
      <c r="T211" s="138">
        <f t="shared" si="266"/>
        <v>0</v>
      </c>
      <c r="U211" s="138">
        <f t="shared" si="266"/>
        <v>0</v>
      </c>
      <c r="V211" s="138">
        <f t="shared" si="266"/>
        <v>0</v>
      </c>
      <c r="W211" s="138">
        <f t="shared" si="266"/>
        <v>0</v>
      </c>
      <c r="X211" s="138">
        <f t="shared" si="266"/>
        <v>0</v>
      </c>
      <c r="Y211" s="138">
        <f t="shared" si="266"/>
        <v>0</v>
      </c>
      <c r="Z211" s="138">
        <f t="shared" si="266"/>
        <v>0</v>
      </c>
      <c r="AA211" s="138">
        <f t="shared" si="266"/>
        <v>0</v>
      </c>
      <c r="AB211" s="138">
        <f t="shared" si="266"/>
        <v>0</v>
      </c>
      <c r="AC211" s="138">
        <f t="shared" si="267"/>
        <v>0</v>
      </c>
      <c r="AD211" s="138">
        <f t="shared" si="267"/>
        <v>0</v>
      </c>
      <c r="AE211" s="138">
        <f t="shared" si="267"/>
        <v>0</v>
      </c>
      <c r="AF211" s="138">
        <f t="shared" si="267"/>
        <v>0</v>
      </c>
      <c r="AG211" s="138">
        <f t="shared" si="267"/>
        <v>0</v>
      </c>
      <c r="AH211" s="138">
        <f t="shared" si="267"/>
        <v>0</v>
      </c>
      <c r="AI211" s="138">
        <f t="shared" si="267"/>
        <v>0</v>
      </c>
      <c r="AJ211" s="138">
        <f t="shared" si="267"/>
        <v>0</v>
      </c>
      <c r="AK211" s="138">
        <f t="shared" si="267"/>
        <v>0</v>
      </c>
      <c r="AL211" s="138">
        <f t="shared" si="267"/>
        <v>0</v>
      </c>
      <c r="AM211" s="138">
        <f t="shared" si="268"/>
        <v>0</v>
      </c>
      <c r="AN211" s="138">
        <f t="shared" si="268"/>
        <v>208.33333333333334</v>
      </c>
      <c r="AO211" s="138">
        <f t="shared" si="268"/>
        <v>208.33333333333334</v>
      </c>
      <c r="AP211" s="138">
        <f t="shared" si="268"/>
        <v>208.33333333333334</v>
      </c>
      <c r="AQ211" s="138">
        <f t="shared" si="268"/>
        <v>208.33333333333334</v>
      </c>
      <c r="AR211" s="138">
        <f t="shared" si="268"/>
        <v>208.33333333333334</v>
      </c>
      <c r="AS211" s="138">
        <f t="shared" si="268"/>
        <v>208.33333333333334</v>
      </c>
      <c r="AT211" s="138">
        <f t="shared" si="268"/>
        <v>208.33333333333334</v>
      </c>
      <c r="AU211" s="138">
        <f t="shared" si="268"/>
        <v>208.33333333333334</v>
      </c>
      <c r="AV211" s="138">
        <f t="shared" si="268"/>
        <v>208.33333333333334</v>
      </c>
      <c r="AW211" s="138">
        <f t="shared" si="269"/>
        <v>208.33333333333334</v>
      </c>
      <c r="AX211" s="138">
        <f t="shared" si="269"/>
        <v>208.33333333333334</v>
      </c>
      <c r="AY211" s="138">
        <f t="shared" si="269"/>
        <v>208.33333333333334</v>
      </c>
      <c r="AZ211" s="138">
        <f t="shared" si="269"/>
        <v>208.33333333333334</v>
      </c>
      <c r="BA211" s="138">
        <f t="shared" si="269"/>
        <v>208.33333333333334</v>
      </c>
      <c r="BB211" s="138">
        <f t="shared" si="269"/>
        <v>208.33333333333334</v>
      </c>
      <c r="BC211" s="138">
        <f t="shared" si="269"/>
        <v>208.33333333333334</v>
      </c>
      <c r="BD211" s="138">
        <f t="shared" si="269"/>
        <v>208.33333333333334</v>
      </c>
      <c r="BE211" s="138">
        <f t="shared" si="269"/>
        <v>208.33333333333334</v>
      </c>
      <c r="BF211" s="138">
        <f t="shared" si="269"/>
        <v>208.33333333333334</v>
      </c>
      <c r="BG211" s="138">
        <f t="shared" si="270"/>
        <v>208.33333333333334</v>
      </c>
      <c r="BH211" s="138">
        <f t="shared" si="270"/>
        <v>208.33333333333334</v>
      </c>
      <c r="BI211" s="138">
        <f t="shared" si="270"/>
        <v>208.33333333333334</v>
      </c>
      <c r="BJ211" s="138">
        <f t="shared" si="270"/>
        <v>208.33333333333334</v>
      </c>
      <c r="BK211" s="138">
        <f t="shared" si="270"/>
        <v>208.33333333333334</v>
      </c>
      <c r="BL211" s="138">
        <f t="shared" si="270"/>
        <v>208.33333333333334</v>
      </c>
      <c r="BM211" s="138">
        <f t="shared" si="270"/>
        <v>208.33333333333334</v>
      </c>
      <c r="BN211" s="138">
        <f t="shared" si="270"/>
        <v>208.33333333333334</v>
      </c>
      <c r="BO211" s="138">
        <f t="shared" si="270"/>
        <v>208.33333333333334</v>
      </c>
      <c r="BP211" s="138">
        <f t="shared" si="270"/>
        <v>208.33333333333334</v>
      </c>
      <c r="BQ211" s="138">
        <f t="shared" si="271"/>
        <v>208.33333333333334</v>
      </c>
      <c r="BR211" s="138">
        <f t="shared" si="271"/>
        <v>208.33333333333334</v>
      </c>
      <c r="BS211" s="138">
        <f t="shared" si="271"/>
        <v>208.33333333333334</v>
      </c>
      <c r="BT211" s="138">
        <f t="shared" si="271"/>
        <v>208.33333333333334</v>
      </c>
      <c r="BU211" s="138">
        <f t="shared" si="271"/>
        <v>208.33333333333334</v>
      </c>
      <c r="BV211" s="138">
        <f t="shared" si="271"/>
        <v>208.33333333333334</v>
      </c>
      <c r="BW211" s="138">
        <f t="shared" si="271"/>
        <v>208.33333333333334</v>
      </c>
      <c r="BX211" s="138">
        <f t="shared" si="271"/>
        <v>208.33333333333334</v>
      </c>
      <c r="BY211" s="138">
        <f t="shared" si="271"/>
        <v>208.33333333333334</v>
      </c>
      <c r="BZ211" s="138">
        <f t="shared" si="271"/>
        <v>208.33333333333334</v>
      </c>
      <c r="CA211" s="138">
        <f t="shared" si="272"/>
        <v>208.33333333333334</v>
      </c>
      <c r="CB211" s="138">
        <f t="shared" si="272"/>
        <v>208.33333333333334</v>
      </c>
      <c r="CC211" s="138">
        <f t="shared" si="272"/>
        <v>208.33333333333334</v>
      </c>
      <c r="CD211" s="138">
        <f t="shared" si="272"/>
        <v>208.33333333333334</v>
      </c>
      <c r="CE211" s="138">
        <f t="shared" si="272"/>
        <v>208.33333333333334</v>
      </c>
      <c r="CF211" s="138">
        <f t="shared" si="272"/>
        <v>208.33333333333334</v>
      </c>
      <c r="CG211" s="138">
        <f t="shared" si="272"/>
        <v>208.33333333333334</v>
      </c>
      <c r="CH211" s="138">
        <f t="shared" si="272"/>
        <v>208.33333333333334</v>
      </c>
      <c r="CI211" s="138">
        <f t="shared" si="272"/>
        <v>208.33333333333334</v>
      </c>
      <c r="CJ211" s="138">
        <f t="shared" si="272"/>
        <v>208.33333333333334</v>
      </c>
      <c r="CK211" s="138">
        <f t="shared" si="272"/>
        <v>208.33333333333334</v>
      </c>
      <c r="CL211" s="138">
        <f t="shared" si="272"/>
        <v>208.33333333333334</v>
      </c>
      <c r="CN211" s="24"/>
      <c r="CO211" s="24"/>
      <c r="CP211" s="138">
        <f t="shared" si="273"/>
        <v>0</v>
      </c>
      <c r="CQ211" s="138">
        <f t="shared" si="273"/>
        <v>0</v>
      </c>
      <c r="CR211" s="138">
        <f t="shared" si="273"/>
        <v>0</v>
      </c>
      <c r="CS211" s="138">
        <f t="shared" si="273"/>
        <v>0</v>
      </c>
      <c r="CT211" s="138">
        <f t="shared" si="273"/>
        <v>0</v>
      </c>
      <c r="CU211" s="138">
        <f t="shared" si="273"/>
        <v>0</v>
      </c>
      <c r="CV211" s="138">
        <f t="shared" si="273"/>
        <v>625</v>
      </c>
      <c r="CW211" s="138">
        <f t="shared" si="273"/>
        <v>625</v>
      </c>
      <c r="CX211" s="138">
        <f t="shared" si="273"/>
        <v>625</v>
      </c>
      <c r="CY211" s="138">
        <f t="shared" si="273"/>
        <v>625</v>
      </c>
      <c r="CZ211" s="138">
        <f t="shared" si="274"/>
        <v>625</v>
      </c>
      <c r="DA211" s="138">
        <f t="shared" si="274"/>
        <v>625</v>
      </c>
      <c r="DB211" s="138">
        <f t="shared" si="274"/>
        <v>625</v>
      </c>
      <c r="DC211" s="138">
        <f t="shared" si="274"/>
        <v>625</v>
      </c>
      <c r="DD211" s="138">
        <f t="shared" si="274"/>
        <v>625</v>
      </c>
      <c r="DE211" s="138">
        <f t="shared" si="274"/>
        <v>625</v>
      </c>
      <c r="DF211" s="138">
        <f t="shared" si="274"/>
        <v>625</v>
      </c>
      <c r="DG211" s="138">
        <f t="shared" si="274"/>
        <v>625</v>
      </c>
      <c r="DH211" s="138">
        <f t="shared" si="274"/>
        <v>625</v>
      </c>
      <c r="DI211" s="138">
        <f t="shared" si="274"/>
        <v>625</v>
      </c>
      <c r="DJ211" s="138">
        <f t="shared" si="274"/>
        <v>625</v>
      </c>
      <c r="DK211" s="138">
        <f t="shared" si="274"/>
        <v>625</v>
      </c>
      <c r="DL211" s="138">
        <f t="shared" si="274"/>
        <v>625</v>
      </c>
    </row>
    <row r="212" spans="1:116" x14ac:dyDescent="0.35">
      <c r="B212" t="str">
        <f t="shared" si="264"/>
        <v>212 PROB-ER</v>
      </c>
      <c r="C212" t="s">
        <v>198</v>
      </c>
      <c r="D212" t="s">
        <v>588</v>
      </c>
      <c r="E212" s="8" t="str">
        <f t="shared" si="263"/>
        <v>212 PROB-ER</v>
      </c>
      <c r="G212" s="126" t="str">
        <f ca="1">OFFSET(G212,ROW(G222)-ROW(G212),0)</f>
        <v>Revenue</v>
      </c>
      <c r="H212" s="31"/>
      <c r="I212" s="31"/>
      <c r="J212" s="31"/>
      <c r="K212" s="58">
        <f t="shared" si="265"/>
        <v>3541.6666666666661</v>
      </c>
      <c r="L212" s="58">
        <f t="shared" si="265"/>
        <v>7708.333333333333</v>
      </c>
      <c r="M212" s="58">
        <f t="shared" si="265"/>
        <v>10000</v>
      </c>
      <c r="N212" s="58">
        <f t="shared" si="265"/>
        <v>10000</v>
      </c>
      <c r="O212" s="58">
        <f t="shared" si="265"/>
        <v>10000</v>
      </c>
      <c r="P212" s="58">
        <f t="shared" si="265"/>
        <v>10000</v>
      </c>
      <c r="R212"/>
      <c r="S212" s="33">
        <f>SUM(S208:S211)</f>
        <v>208.33333333333334</v>
      </c>
      <c r="T212" s="33">
        <f>SUM(T208:T211)</f>
        <v>208.33333333333334</v>
      </c>
      <c r="U212" s="33">
        <f t="shared" ref="U212:CF212" si="276">SUM(U208:U211)</f>
        <v>208.33333333333334</v>
      </c>
      <c r="V212" s="33">
        <f t="shared" si="276"/>
        <v>208.33333333333334</v>
      </c>
      <c r="W212" s="33">
        <f t="shared" si="276"/>
        <v>208.33333333333334</v>
      </c>
      <c r="X212" s="33">
        <f t="shared" si="276"/>
        <v>208.33333333333334</v>
      </c>
      <c r="Y212" s="33">
        <f t="shared" si="276"/>
        <v>208.33333333333334</v>
      </c>
      <c r="Z212" s="33">
        <f t="shared" si="276"/>
        <v>416.66666666666669</v>
      </c>
      <c r="AA212" s="33">
        <f t="shared" si="276"/>
        <v>416.66666666666669</v>
      </c>
      <c r="AB212" s="33">
        <f t="shared" si="276"/>
        <v>416.66666666666669</v>
      </c>
      <c r="AC212" s="33">
        <f t="shared" si="276"/>
        <v>416.66666666666669</v>
      </c>
      <c r="AD212" s="33">
        <f t="shared" si="276"/>
        <v>416.66666666666669</v>
      </c>
      <c r="AE212" s="33">
        <f t="shared" si="276"/>
        <v>416.66666666666669</v>
      </c>
      <c r="AF212" s="33">
        <f t="shared" si="276"/>
        <v>416.66666666666669</v>
      </c>
      <c r="AG212" s="33">
        <f t="shared" si="276"/>
        <v>625</v>
      </c>
      <c r="AH212" s="33">
        <f t="shared" si="276"/>
        <v>625</v>
      </c>
      <c r="AI212" s="33">
        <f t="shared" si="276"/>
        <v>625</v>
      </c>
      <c r="AJ212" s="33">
        <f t="shared" si="276"/>
        <v>625</v>
      </c>
      <c r="AK212" s="33">
        <f t="shared" si="276"/>
        <v>625</v>
      </c>
      <c r="AL212" s="33">
        <f t="shared" si="276"/>
        <v>625</v>
      </c>
      <c r="AM212" s="33">
        <f t="shared" si="276"/>
        <v>625</v>
      </c>
      <c r="AN212" s="33">
        <f t="shared" si="276"/>
        <v>833.33333333333337</v>
      </c>
      <c r="AO212" s="33">
        <f t="shared" si="276"/>
        <v>833.33333333333337</v>
      </c>
      <c r="AP212" s="33">
        <f t="shared" si="276"/>
        <v>833.33333333333337</v>
      </c>
      <c r="AQ212" s="33">
        <f t="shared" si="276"/>
        <v>833.33333333333337</v>
      </c>
      <c r="AR212" s="33">
        <f t="shared" si="276"/>
        <v>833.33333333333337</v>
      </c>
      <c r="AS212" s="33">
        <f t="shared" si="276"/>
        <v>833.33333333333337</v>
      </c>
      <c r="AT212" s="33">
        <f t="shared" si="276"/>
        <v>833.33333333333337</v>
      </c>
      <c r="AU212" s="33">
        <f t="shared" si="276"/>
        <v>833.33333333333337</v>
      </c>
      <c r="AV212" s="33">
        <f t="shared" si="276"/>
        <v>833.33333333333337</v>
      </c>
      <c r="AW212" s="33">
        <f t="shared" si="276"/>
        <v>833.33333333333337</v>
      </c>
      <c r="AX212" s="33">
        <f t="shared" si="276"/>
        <v>833.33333333333337</v>
      </c>
      <c r="AY212" s="33">
        <f t="shared" si="276"/>
        <v>833.33333333333337</v>
      </c>
      <c r="AZ212" s="33">
        <f t="shared" si="276"/>
        <v>833.33333333333337</v>
      </c>
      <c r="BA212" s="33">
        <f t="shared" si="276"/>
        <v>833.33333333333337</v>
      </c>
      <c r="BB212" s="33">
        <f t="shared" si="276"/>
        <v>833.33333333333337</v>
      </c>
      <c r="BC212" s="33">
        <f t="shared" si="276"/>
        <v>833.33333333333337</v>
      </c>
      <c r="BD212" s="33">
        <f t="shared" si="276"/>
        <v>833.33333333333337</v>
      </c>
      <c r="BE212" s="33">
        <f t="shared" si="276"/>
        <v>833.33333333333337</v>
      </c>
      <c r="BF212" s="33">
        <f t="shared" si="276"/>
        <v>833.33333333333337</v>
      </c>
      <c r="BG212" s="33">
        <f t="shared" si="276"/>
        <v>833.33333333333337</v>
      </c>
      <c r="BH212" s="33">
        <f t="shared" si="276"/>
        <v>833.33333333333337</v>
      </c>
      <c r="BI212" s="33">
        <f t="shared" si="276"/>
        <v>833.33333333333337</v>
      </c>
      <c r="BJ212" s="33">
        <f t="shared" si="276"/>
        <v>833.33333333333337</v>
      </c>
      <c r="BK212" s="33">
        <f t="shared" si="276"/>
        <v>833.33333333333337</v>
      </c>
      <c r="BL212" s="33">
        <f t="shared" si="276"/>
        <v>833.33333333333337</v>
      </c>
      <c r="BM212" s="33">
        <f t="shared" si="276"/>
        <v>833.33333333333337</v>
      </c>
      <c r="BN212" s="33">
        <f t="shared" si="276"/>
        <v>833.33333333333337</v>
      </c>
      <c r="BO212" s="33">
        <f t="shared" si="276"/>
        <v>833.33333333333337</v>
      </c>
      <c r="BP212" s="33">
        <f t="shared" si="276"/>
        <v>833.33333333333337</v>
      </c>
      <c r="BQ212" s="33">
        <f t="shared" si="276"/>
        <v>833.33333333333337</v>
      </c>
      <c r="BR212" s="33">
        <f t="shared" si="276"/>
        <v>833.33333333333337</v>
      </c>
      <c r="BS212" s="33">
        <f t="shared" si="276"/>
        <v>833.33333333333337</v>
      </c>
      <c r="BT212" s="33">
        <f t="shared" si="276"/>
        <v>833.33333333333337</v>
      </c>
      <c r="BU212" s="33">
        <f t="shared" si="276"/>
        <v>833.33333333333337</v>
      </c>
      <c r="BV212" s="33">
        <f t="shared" si="276"/>
        <v>833.33333333333337</v>
      </c>
      <c r="BW212" s="33">
        <f t="shared" si="276"/>
        <v>833.33333333333337</v>
      </c>
      <c r="BX212" s="33">
        <f t="shared" si="276"/>
        <v>833.33333333333337</v>
      </c>
      <c r="BY212" s="33">
        <f t="shared" si="276"/>
        <v>833.33333333333337</v>
      </c>
      <c r="BZ212" s="33">
        <f t="shared" si="276"/>
        <v>833.33333333333337</v>
      </c>
      <c r="CA212" s="33">
        <f t="shared" si="276"/>
        <v>833.33333333333337</v>
      </c>
      <c r="CB212" s="33">
        <f t="shared" si="276"/>
        <v>833.33333333333337</v>
      </c>
      <c r="CC212" s="33">
        <f t="shared" si="276"/>
        <v>833.33333333333337</v>
      </c>
      <c r="CD212" s="33">
        <f t="shared" si="276"/>
        <v>833.33333333333337</v>
      </c>
      <c r="CE212" s="33">
        <f t="shared" si="276"/>
        <v>833.33333333333337</v>
      </c>
      <c r="CF212" s="33">
        <f t="shared" si="276"/>
        <v>833.33333333333337</v>
      </c>
      <c r="CG212" s="33">
        <f t="shared" ref="CG212:CL212" si="277">SUM(CG208:CG211)</f>
        <v>833.33333333333337</v>
      </c>
      <c r="CH212" s="33">
        <f t="shared" si="277"/>
        <v>833.33333333333337</v>
      </c>
      <c r="CI212" s="33">
        <f t="shared" si="277"/>
        <v>833.33333333333337</v>
      </c>
      <c r="CJ212" s="33">
        <f t="shared" si="277"/>
        <v>833.33333333333337</v>
      </c>
      <c r="CK212" s="33">
        <f t="shared" si="277"/>
        <v>833.33333333333337</v>
      </c>
      <c r="CL212" s="33">
        <f t="shared" si="277"/>
        <v>833.33333333333337</v>
      </c>
      <c r="CN212" s="53"/>
      <c r="CO212" s="93"/>
      <c r="CP212" s="33">
        <f t="shared" ref="CP212:DL212" si="278">SUM(CP208:CP211)</f>
        <v>625</v>
      </c>
      <c r="CQ212" s="33">
        <f t="shared" si="278"/>
        <v>1250</v>
      </c>
      <c r="CR212" s="33">
        <f t="shared" si="278"/>
        <v>1250</v>
      </c>
      <c r="CS212" s="33">
        <f t="shared" si="278"/>
        <v>1875</v>
      </c>
      <c r="CT212" s="33">
        <f t="shared" si="278"/>
        <v>1875</v>
      </c>
      <c r="CU212" s="33">
        <f t="shared" si="278"/>
        <v>1875</v>
      </c>
      <c r="CV212" s="33">
        <f t="shared" si="278"/>
        <v>2500</v>
      </c>
      <c r="CW212" s="33">
        <f t="shared" si="278"/>
        <v>2500</v>
      </c>
      <c r="CX212" s="33">
        <f t="shared" si="278"/>
        <v>2500</v>
      </c>
      <c r="CY212" s="33">
        <f t="shared" si="278"/>
        <v>2500</v>
      </c>
      <c r="CZ212" s="33">
        <f t="shared" si="278"/>
        <v>2500</v>
      </c>
      <c r="DA212" s="33">
        <f t="shared" si="278"/>
        <v>2500</v>
      </c>
      <c r="DB212" s="33">
        <f t="shared" si="278"/>
        <v>2500</v>
      </c>
      <c r="DC212" s="33">
        <f t="shared" si="278"/>
        <v>2500</v>
      </c>
      <c r="DD212" s="33">
        <f t="shared" si="278"/>
        <v>2500</v>
      </c>
      <c r="DE212" s="33">
        <f t="shared" si="278"/>
        <v>2500</v>
      </c>
      <c r="DF212" s="33">
        <f t="shared" si="278"/>
        <v>2500</v>
      </c>
      <c r="DG212" s="33">
        <f t="shared" si="278"/>
        <v>2500</v>
      </c>
      <c r="DH212" s="33">
        <f t="shared" si="278"/>
        <v>2500</v>
      </c>
      <c r="DI212" s="33">
        <f t="shared" si="278"/>
        <v>2500</v>
      </c>
      <c r="DJ212" s="33">
        <f t="shared" si="278"/>
        <v>2500</v>
      </c>
      <c r="DK212" s="33">
        <f t="shared" si="278"/>
        <v>2500</v>
      </c>
      <c r="DL212" s="33">
        <f t="shared" si="278"/>
        <v>2500</v>
      </c>
    </row>
    <row r="213" spans="1:116" x14ac:dyDescent="0.35">
      <c r="B213" t="s">
        <v>332</v>
      </c>
      <c r="D213" t="s">
        <v>588</v>
      </c>
      <c r="E213" s="8" t="str">
        <f t="shared" si="263"/>
        <v>213 PROB-ER</v>
      </c>
      <c r="G213" s="241" t="str">
        <f>IFERROR(SUBSTITUTE(TRIM(MID(G206, SEARCH("-", G206) + 1, LEN(G221))),":",""),"no unit")</f>
        <v>d</v>
      </c>
      <c r="H213" s="31"/>
      <c r="I213" s="31"/>
      <c r="J213" s="31"/>
      <c r="K213" s="73"/>
      <c r="L213" s="39"/>
      <c r="M213" s="39"/>
      <c r="N213" s="39"/>
      <c r="O213" s="39"/>
      <c r="P213" s="39"/>
      <c r="R213"/>
      <c r="S213" s="38"/>
      <c r="T213" s="38"/>
      <c r="U213" s="38"/>
      <c r="V213" s="38"/>
      <c r="W213" s="38"/>
      <c r="X213" s="38"/>
      <c r="Y213" s="38"/>
      <c r="Z213" s="38"/>
      <c r="AA213" s="38"/>
      <c r="AB213" s="38"/>
      <c r="AC213" s="38"/>
      <c r="AD213" s="38"/>
      <c r="AE213" s="38"/>
      <c r="AF213" s="38"/>
      <c r="AG213" s="38"/>
      <c r="AH213" s="38"/>
      <c r="AI213" s="38"/>
      <c r="AJ213" s="38"/>
      <c r="AK213" s="38"/>
      <c r="AL213" s="38"/>
      <c r="AM213" s="38"/>
      <c r="AN213" s="38"/>
      <c r="AO213" s="38"/>
      <c r="AP213" s="38"/>
      <c r="AQ213" s="38"/>
      <c r="AR213" s="38"/>
      <c r="AS213" s="38"/>
      <c r="AT213" s="38"/>
      <c r="AU213" s="38"/>
      <c r="AV213" s="38"/>
      <c r="AW213" s="38"/>
      <c r="AX213" s="38"/>
      <c r="AY213" s="38"/>
      <c r="AZ213" s="38"/>
      <c r="BA213" s="38"/>
      <c r="BB213" s="38"/>
      <c r="BC213" s="38"/>
      <c r="BD213" s="38"/>
      <c r="BE213" s="38"/>
      <c r="BF213" s="38"/>
      <c r="BG213" s="38"/>
      <c r="BH213" s="38"/>
      <c r="BI213" s="38"/>
      <c r="BJ213" s="38"/>
      <c r="BK213" s="38"/>
      <c r="BL213" s="38"/>
      <c r="BM213" s="38"/>
      <c r="BN213" s="38"/>
      <c r="BO213" s="38"/>
      <c r="BP213" s="38"/>
      <c r="BQ213" s="38"/>
      <c r="BR213" s="38"/>
      <c r="BS213" s="38"/>
      <c r="BT213" s="38"/>
      <c r="BU213" s="38"/>
      <c r="BV213" s="38"/>
      <c r="BW213" s="38"/>
      <c r="BX213" s="38"/>
      <c r="BY213" s="38"/>
      <c r="BZ213" s="38"/>
      <c r="CA213" s="38"/>
      <c r="CB213" s="38"/>
      <c r="CC213" s="38"/>
      <c r="CD213" s="38"/>
      <c r="CE213" s="38"/>
      <c r="CF213" s="38"/>
      <c r="CG213" s="38"/>
      <c r="CH213" s="38"/>
      <c r="CI213" s="38"/>
      <c r="CJ213" s="38"/>
      <c r="CK213" s="38"/>
      <c r="CL213" s="38"/>
      <c r="CN213"/>
      <c r="CO213" s="73"/>
      <c r="CP213" s="38"/>
      <c r="CQ213" s="38"/>
      <c r="CR213" s="38"/>
      <c r="CS213" s="38"/>
      <c r="CT213" s="38"/>
      <c r="CU213" s="38"/>
      <c r="CV213" s="38"/>
      <c r="CW213" s="38"/>
      <c r="CX213" s="38"/>
      <c r="CY213" s="38"/>
      <c r="CZ213" s="38"/>
      <c r="DA213" s="38"/>
      <c r="DB213" s="38"/>
      <c r="DC213" s="38"/>
      <c r="DD213" s="38"/>
      <c r="DE213" s="38"/>
      <c r="DF213" s="38"/>
      <c r="DG213" s="38"/>
      <c r="DH213" s="38"/>
      <c r="DI213" s="38"/>
      <c r="DJ213" s="38"/>
      <c r="DK213" s="38"/>
      <c r="DL213" s="38"/>
    </row>
    <row r="214" spans="1:116" x14ac:dyDescent="0.35">
      <c r="B214" t="s">
        <v>332</v>
      </c>
      <c r="D214" t="s">
        <v>588</v>
      </c>
      <c r="E214" s="8" t="str">
        <f t="shared" si="263"/>
        <v>214 PROB-ER</v>
      </c>
      <c r="G214" s="241" t="str">
        <f>SUBSTITUTE(G222,"# of","")</f>
        <v>Revenue</v>
      </c>
      <c r="H214" s="31"/>
      <c r="I214" s="31"/>
      <c r="J214" s="31"/>
      <c r="K214" s="73"/>
      <c r="L214" s="39"/>
      <c r="M214" s="39"/>
      <c r="N214" s="39"/>
      <c r="O214" s="39"/>
      <c r="P214" s="39"/>
      <c r="R214"/>
      <c r="S214" s="38"/>
      <c r="T214" s="38"/>
      <c r="U214" s="38"/>
      <c r="V214" s="38"/>
      <c r="W214" s="38"/>
      <c r="X214" s="38"/>
      <c r="Y214" s="38"/>
      <c r="Z214" s="38"/>
      <c r="AA214" s="38"/>
      <c r="AB214" s="38"/>
      <c r="AC214" s="38"/>
      <c r="AD214" s="38"/>
      <c r="AE214" s="38"/>
      <c r="AF214" s="38"/>
      <c r="AG214" s="38"/>
      <c r="AH214" s="38"/>
      <c r="AI214" s="38"/>
      <c r="AJ214" s="38"/>
      <c r="AK214" s="38"/>
      <c r="AL214" s="38"/>
      <c r="AM214" s="38"/>
      <c r="AN214" s="38"/>
      <c r="AO214" s="38"/>
      <c r="AP214" s="38"/>
      <c r="AQ214" s="38"/>
      <c r="AR214" s="38"/>
      <c r="AS214" s="38"/>
      <c r="AT214" s="38"/>
      <c r="AU214" s="38"/>
      <c r="AV214" s="38"/>
      <c r="AW214" s="38"/>
      <c r="AX214" s="38"/>
      <c r="AY214" s="38"/>
      <c r="AZ214" s="38"/>
      <c r="BA214" s="38"/>
      <c r="BB214" s="38"/>
      <c r="BC214" s="38"/>
      <c r="BD214" s="38"/>
      <c r="BE214" s="38"/>
      <c r="BF214" s="38"/>
      <c r="BG214" s="38"/>
      <c r="BH214" s="38"/>
      <c r="BI214" s="38"/>
      <c r="BJ214" s="38"/>
      <c r="BK214" s="38"/>
      <c r="BL214" s="38"/>
      <c r="BM214" s="38"/>
      <c r="BN214" s="38"/>
      <c r="BO214" s="38"/>
      <c r="BP214" s="38"/>
      <c r="BQ214" s="38"/>
      <c r="BR214" s="38"/>
      <c r="BS214" s="38"/>
      <c r="BT214" s="38"/>
      <c r="BU214" s="38"/>
      <c r="BV214" s="38"/>
      <c r="BW214" s="38"/>
      <c r="BX214" s="38"/>
      <c r="BY214" s="38"/>
      <c r="BZ214" s="38"/>
      <c r="CA214" s="38"/>
      <c r="CB214" s="38"/>
      <c r="CC214" s="38"/>
      <c r="CD214" s="38"/>
      <c r="CE214" s="38"/>
      <c r="CF214" s="38"/>
      <c r="CG214" s="38"/>
      <c r="CH214" s="38"/>
      <c r="CI214" s="38"/>
      <c r="CJ214" s="38"/>
      <c r="CK214" s="38"/>
      <c r="CL214" s="38"/>
      <c r="CN214"/>
      <c r="CO214" s="73"/>
      <c r="CP214" s="38"/>
      <c r="CQ214" s="38"/>
      <c r="CR214" s="38"/>
      <c r="CS214" s="38"/>
      <c r="CT214" s="38"/>
      <c r="CU214" s="38"/>
      <c r="CV214" s="38"/>
      <c r="CW214" s="38"/>
      <c r="CX214" s="38"/>
      <c r="CY214" s="38"/>
      <c r="CZ214" s="38"/>
      <c r="DA214" s="38"/>
      <c r="DB214" s="38"/>
      <c r="DC214" s="38"/>
      <c r="DD214" s="38"/>
      <c r="DE214" s="38"/>
      <c r="DF214" s="38"/>
      <c r="DG214" s="38"/>
      <c r="DH214" s="38"/>
      <c r="DI214" s="38"/>
      <c r="DJ214" s="38"/>
      <c r="DK214" s="38"/>
      <c r="DL214" s="38"/>
    </row>
    <row r="215" spans="1:116" x14ac:dyDescent="0.35">
      <c r="B215" t="s">
        <v>332</v>
      </c>
      <c r="D215" t="s">
        <v>588</v>
      </c>
      <c r="E215" s="8" t="str">
        <f t="shared" si="263"/>
        <v>215 PROB-ER</v>
      </c>
      <c r="G215" s="136" t="s">
        <v>334</v>
      </c>
      <c r="H215" s="31"/>
      <c r="I215" s="31"/>
      <c r="J215" s="31"/>
      <c r="K215" s="73"/>
      <c r="L215" s="39"/>
      <c r="M215" s="39"/>
      <c r="N215" s="39"/>
      <c r="O215" s="39"/>
      <c r="P215" s="39"/>
      <c r="R215"/>
      <c r="S215" s="203" t="str">
        <f t="shared" ref="S215" si="279">ADDRESS(ROW(S212),COLUMN(S212),2)</f>
        <v>S$212</v>
      </c>
      <c r="T215" s="203" t="str">
        <f t="shared" ref="T215:CE215" si="280">ADDRESS(ROW(T212),COLUMN(T212),2)</f>
        <v>T$212</v>
      </c>
      <c r="U215" s="203" t="str">
        <f t="shared" si="280"/>
        <v>U$212</v>
      </c>
      <c r="V215" s="203" t="str">
        <f t="shared" si="280"/>
        <v>V$212</v>
      </c>
      <c r="W215" s="203" t="str">
        <f t="shared" si="280"/>
        <v>W$212</v>
      </c>
      <c r="X215" s="203" t="str">
        <f t="shared" si="280"/>
        <v>X$212</v>
      </c>
      <c r="Y215" s="203" t="str">
        <f t="shared" si="280"/>
        <v>Y$212</v>
      </c>
      <c r="Z215" s="203" t="str">
        <f t="shared" si="280"/>
        <v>Z$212</v>
      </c>
      <c r="AA215" s="203" t="str">
        <f t="shared" si="280"/>
        <v>AA$212</v>
      </c>
      <c r="AB215" s="203" t="str">
        <f t="shared" si="280"/>
        <v>AB$212</v>
      </c>
      <c r="AC215" s="203" t="str">
        <f t="shared" si="280"/>
        <v>AC$212</v>
      </c>
      <c r="AD215" s="203" t="str">
        <f t="shared" si="280"/>
        <v>AD$212</v>
      </c>
      <c r="AE215" s="203" t="str">
        <f t="shared" si="280"/>
        <v>AE$212</v>
      </c>
      <c r="AF215" s="203" t="str">
        <f t="shared" si="280"/>
        <v>AF$212</v>
      </c>
      <c r="AG215" s="203" t="str">
        <f t="shared" si="280"/>
        <v>AG$212</v>
      </c>
      <c r="AH215" s="203" t="str">
        <f t="shared" si="280"/>
        <v>AH$212</v>
      </c>
      <c r="AI215" s="203" t="str">
        <f t="shared" si="280"/>
        <v>AI$212</v>
      </c>
      <c r="AJ215" s="203" t="str">
        <f t="shared" si="280"/>
        <v>AJ$212</v>
      </c>
      <c r="AK215" s="203" t="str">
        <f t="shared" si="280"/>
        <v>AK$212</v>
      </c>
      <c r="AL215" s="203" t="str">
        <f t="shared" si="280"/>
        <v>AL$212</v>
      </c>
      <c r="AM215" s="203" t="str">
        <f t="shared" si="280"/>
        <v>AM$212</v>
      </c>
      <c r="AN215" s="203" t="str">
        <f t="shared" si="280"/>
        <v>AN$212</v>
      </c>
      <c r="AO215" s="203" t="str">
        <f t="shared" si="280"/>
        <v>AO$212</v>
      </c>
      <c r="AP215" s="203" t="str">
        <f t="shared" si="280"/>
        <v>AP$212</v>
      </c>
      <c r="AQ215" s="203" t="str">
        <f t="shared" si="280"/>
        <v>AQ$212</v>
      </c>
      <c r="AR215" s="203" t="str">
        <f t="shared" si="280"/>
        <v>AR$212</v>
      </c>
      <c r="AS215" s="203" t="str">
        <f t="shared" si="280"/>
        <v>AS$212</v>
      </c>
      <c r="AT215" s="203" t="str">
        <f t="shared" si="280"/>
        <v>AT$212</v>
      </c>
      <c r="AU215" s="203" t="str">
        <f t="shared" si="280"/>
        <v>AU$212</v>
      </c>
      <c r="AV215" s="203" t="str">
        <f t="shared" si="280"/>
        <v>AV$212</v>
      </c>
      <c r="AW215" s="203" t="str">
        <f t="shared" si="280"/>
        <v>AW$212</v>
      </c>
      <c r="AX215" s="203" t="str">
        <f t="shared" si="280"/>
        <v>AX$212</v>
      </c>
      <c r="AY215" s="203" t="str">
        <f t="shared" si="280"/>
        <v>AY$212</v>
      </c>
      <c r="AZ215" s="203" t="str">
        <f t="shared" si="280"/>
        <v>AZ$212</v>
      </c>
      <c r="BA215" s="203" t="str">
        <f t="shared" si="280"/>
        <v>BA$212</v>
      </c>
      <c r="BB215" s="203" t="str">
        <f t="shared" si="280"/>
        <v>BB$212</v>
      </c>
      <c r="BC215" s="203" t="str">
        <f t="shared" si="280"/>
        <v>BC$212</v>
      </c>
      <c r="BD215" s="203" t="str">
        <f t="shared" si="280"/>
        <v>BD$212</v>
      </c>
      <c r="BE215" s="203" t="str">
        <f t="shared" si="280"/>
        <v>BE$212</v>
      </c>
      <c r="BF215" s="203" t="str">
        <f t="shared" si="280"/>
        <v>BF$212</v>
      </c>
      <c r="BG215" s="203" t="str">
        <f t="shared" si="280"/>
        <v>BG$212</v>
      </c>
      <c r="BH215" s="203" t="str">
        <f t="shared" si="280"/>
        <v>BH$212</v>
      </c>
      <c r="BI215" s="203" t="str">
        <f t="shared" si="280"/>
        <v>BI$212</v>
      </c>
      <c r="BJ215" s="203" t="str">
        <f t="shared" si="280"/>
        <v>BJ$212</v>
      </c>
      <c r="BK215" s="203" t="str">
        <f t="shared" si="280"/>
        <v>BK$212</v>
      </c>
      <c r="BL215" s="203" t="str">
        <f t="shared" si="280"/>
        <v>BL$212</v>
      </c>
      <c r="BM215" s="203" t="str">
        <f t="shared" si="280"/>
        <v>BM$212</v>
      </c>
      <c r="BN215" s="203" t="str">
        <f t="shared" si="280"/>
        <v>BN$212</v>
      </c>
      <c r="BO215" s="203" t="str">
        <f t="shared" si="280"/>
        <v>BO$212</v>
      </c>
      <c r="BP215" s="203" t="str">
        <f t="shared" si="280"/>
        <v>BP$212</v>
      </c>
      <c r="BQ215" s="203" t="str">
        <f t="shared" si="280"/>
        <v>BQ$212</v>
      </c>
      <c r="BR215" s="203" t="str">
        <f t="shared" si="280"/>
        <v>BR$212</v>
      </c>
      <c r="BS215" s="203" t="str">
        <f t="shared" si="280"/>
        <v>BS$212</v>
      </c>
      <c r="BT215" s="203" t="str">
        <f t="shared" si="280"/>
        <v>BT$212</v>
      </c>
      <c r="BU215" s="203" t="str">
        <f t="shared" si="280"/>
        <v>BU$212</v>
      </c>
      <c r="BV215" s="203" t="str">
        <f t="shared" si="280"/>
        <v>BV$212</v>
      </c>
      <c r="BW215" s="203" t="str">
        <f t="shared" si="280"/>
        <v>BW$212</v>
      </c>
      <c r="BX215" s="203" t="str">
        <f t="shared" si="280"/>
        <v>BX$212</v>
      </c>
      <c r="BY215" s="203" t="str">
        <f t="shared" si="280"/>
        <v>BY$212</v>
      </c>
      <c r="BZ215" s="203" t="str">
        <f t="shared" si="280"/>
        <v>BZ$212</v>
      </c>
      <c r="CA215" s="203" t="str">
        <f t="shared" si="280"/>
        <v>CA$212</v>
      </c>
      <c r="CB215" s="203" t="str">
        <f t="shared" si="280"/>
        <v>CB$212</v>
      </c>
      <c r="CC215" s="203" t="str">
        <f t="shared" si="280"/>
        <v>CC$212</v>
      </c>
      <c r="CD215" s="203" t="str">
        <f t="shared" si="280"/>
        <v>CD$212</v>
      </c>
      <c r="CE215" s="203" t="str">
        <f t="shared" si="280"/>
        <v>CE$212</v>
      </c>
      <c r="CF215" s="203" t="str">
        <f t="shared" ref="CF215:CL215" si="281">ADDRESS(ROW(CF212),COLUMN(CF212),2)</f>
        <v>CF$212</v>
      </c>
      <c r="CG215" s="203" t="str">
        <f t="shared" si="281"/>
        <v>CG$212</v>
      </c>
      <c r="CH215" s="203" t="str">
        <f t="shared" si="281"/>
        <v>CH$212</v>
      </c>
      <c r="CI215" s="203" t="str">
        <f t="shared" si="281"/>
        <v>CI$212</v>
      </c>
      <c r="CJ215" s="203" t="str">
        <f t="shared" si="281"/>
        <v>CJ$212</v>
      </c>
      <c r="CK215" s="203" t="str">
        <f t="shared" si="281"/>
        <v>CK$212</v>
      </c>
      <c r="CL215" s="203" t="str">
        <f t="shared" si="281"/>
        <v>CL$212</v>
      </c>
      <c r="CN215"/>
      <c r="CO215" s="73"/>
      <c r="CP215" s="38"/>
      <c r="CQ215" s="38"/>
      <c r="CR215" s="38"/>
      <c r="CS215" s="38"/>
      <c r="CT215" s="38"/>
      <c r="CU215" s="38"/>
      <c r="CV215" s="38"/>
      <c r="CW215" s="38"/>
      <c r="CX215" s="38"/>
      <c r="CY215" s="38"/>
      <c r="CZ215" s="38"/>
      <c r="DA215" s="38"/>
      <c r="DB215" s="38"/>
      <c r="DC215" s="38"/>
      <c r="DD215" s="38"/>
      <c r="DE215" s="38"/>
      <c r="DF215" s="38"/>
      <c r="DG215" s="38"/>
      <c r="DH215" s="38"/>
      <c r="DI215" s="38"/>
      <c r="DJ215" s="38"/>
      <c r="DK215" s="38"/>
      <c r="DL215" s="38"/>
    </row>
    <row r="216" spans="1:116" x14ac:dyDescent="0.35">
      <c r="B216" t="s">
        <v>332</v>
      </c>
      <c r="D216" t="s">
        <v>588</v>
      </c>
      <c r="E216" s="8" t="str">
        <f t="shared" si="263"/>
        <v>216 PROB-ER</v>
      </c>
      <c r="G216" s="136" t="s">
        <v>333</v>
      </c>
      <c r="H216" s="31"/>
      <c r="I216" s="31"/>
      <c r="J216" s="31"/>
      <c r="K216" s="73"/>
      <c r="L216" s="39"/>
      <c r="M216" s="39"/>
      <c r="N216" s="39"/>
      <c r="O216" s="39"/>
      <c r="P216" s="39"/>
      <c r="R216"/>
      <c r="S216" s="38"/>
      <c r="CN216"/>
      <c r="CO216" s="73"/>
      <c r="CP216" s="203" t="str">
        <f t="shared" ref="CP216:DL216" si="282">ADDRESS(ROW(CP212),COLUMN(CP212),2)</f>
        <v>CP$212</v>
      </c>
      <c r="CQ216" s="203" t="str">
        <f t="shared" si="282"/>
        <v>CQ$212</v>
      </c>
      <c r="CR216" s="203" t="str">
        <f t="shared" si="282"/>
        <v>CR$212</v>
      </c>
      <c r="CS216" s="203" t="str">
        <f t="shared" si="282"/>
        <v>CS$212</v>
      </c>
      <c r="CT216" s="203" t="str">
        <f t="shared" si="282"/>
        <v>CT$212</v>
      </c>
      <c r="CU216" s="203" t="str">
        <f t="shared" si="282"/>
        <v>CU$212</v>
      </c>
      <c r="CV216" s="203" t="str">
        <f t="shared" si="282"/>
        <v>CV$212</v>
      </c>
      <c r="CW216" s="203" t="str">
        <f t="shared" si="282"/>
        <v>CW$212</v>
      </c>
      <c r="CX216" s="203" t="str">
        <f t="shared" si="282"/>
        <v>CX$212</v>
      </c>
      <c r="CY216" s="203" t="str">
        <f t="shared" si="282"/>
        <v>CY$212</v>
      </c>
      <c r="CZ216" s="203" t="str">
        <f t="shared" si="282"/>
        <v>CZ$212</v>
      </c>
      <c r="DA216" s="203" t="str">
        <f t="shared" si="282"/>
        <v>DA$212</v>
      </c>
      <c r="DB216" s="203" t="str">
        <f t="shared" si="282"/>
        <v>DB$212</v>
      </c>
      <c r="DC216" s="203" t="str">
        <f t="shared" si="282"/>
        <v>DC$212</v>
      </c>
      <c r="DD216" s="203" t="str">
        <f t="shared" si="282"/>
        <v>DD$212</v>
      </c>
      <c r="DE216" s="203" t="str">
        <f t="shared" si="282"/>
        <v>DE$212</v>
      </c>
      <c r="DF216" s="203" t="str">
        <f t="shared" si="282"/>
        <v>DF$212</v>
      </c>
      <c r="DG216" s="203" t="str">
        <f t="shared" si="282"/>
        <v>DG$212</v>
      </c>
      <c r="DH216" s="203" t="str">
        <f t="shared" si="282"/>
        <v>DH$212</v>
      </c>
      <c r="DI216" s="203" t="str">
        <f t="shared" si="282"/>
        <v>DI$212</v>
      </c>
      <c r="DJ216" s="203" t="str">
        <f t="shared" si="282"/>
        <v>DJ$212</v>
      </c>
      <c r="DK216" s="203" t="str">
        <f t="shared" si="282"/>
        <v>DK$212</v>
      </c>
      <c r="DL216" s="203" t="str">
        <f t="shared" si="282"/>
        <v>DL$212</v>
      </c>
    </row>
    <row r="217" spans="1:116" x14ac:dyDescent="0.35">
      <c r="B217" t="s">
        <v>332</v>
      </c>
      <c r="D217" t="s">
        <v>588</v>
      </c>
      <c r="E217" s="8" t="str">
        <f t="shared" si="263"/>
        <v>217 PROB-ER</v>
      </c>
      <c r="G217" s="8" t="str">
        <f>"Secondary label: "</f>
        <v xml:space="preserve">Secondary label: </v>
      </c>
      <c r="H217" s="12"/>
      <c r="I217" s="12"/>
      <c r="J217" s="12"/>
      <c r="K217" s="60"/>
      <c r="L217" s="15"/>
      <c r="M217" s="15"/>
      <c r="N217" s="15"/>
      <c r="O217" s="15"/>
      <c r="P217" s="15"/>
      <c r="R217"/>
      <c r="S217" s="15"/>
      <c r="T217" s="76"/>
      <c r="U217" s="76"/>
      <c r="V217" s="76"/>
      <c r="W217" s="76"/>
      <c r="X217" s="76"/>
      <c r="Y217" s="76"/>
      <c r="Z217" s="76"/>
      <c r="AA217" s="76"/>
      <c r="AB217" s="76"/>
      <c r="AC217" s="76"/>
      <c r="AD217" s="76"/>
      <c r="AE217" s="76"/>
      <c r="AF217" s="76"/>
      <c r="AG217" s="76"/>
      <c r="AH217" s="76"/>
      <c r="AI217" s="76"/>
      <c r="AJ217" s="76"/>
      <c r="AK217" s="76"/>
      <c r="AL217" s="76"/>
      <c r="AM217" s="76"/>
      <c r="AN217" s="76"/>
      <c r="AO217" s="76"/>
      <c r="AP217" s="76"/>
      <c r="AQ217" s="76"/>
      <c r="AR217" s="76"/>
      <c r="AS217" s="76"/>
      <c r="AT217" s="76"/>
      <c r="AU217" s="76"/>
      <c r="AV217" s="76"/>
      <c r="AW217" s="76"/>
      <c r="AX217" s="76"/>
      <c r="AY217" s="76"/>
      <c r="AZ217" s="76"/>
      <c r="BA217" s="76"/>
      <c r="BB217" s="76"/>
      <c r="BC217" s="76"/>
      <c r="BD217" s="76"/>
      <c r="BE217" s="76"/>
      <c r="BF217" s="76"/>
      <c r="BG217" s="76"/>
      <c r="BH217" s="76"/>
      <c r="BI217" s="76"/>
      <c r="BJ217" s="76"/>
      <c r="BK217" s="76"/>
      <c r="BL217" s="76"/>
      <c r="BM217" s="76"/>
      <c r="BN217" s="76"/>
      <c r="BO217" s="76"/>
      <c r="BP217" s="76"/>
      <c r="BQ217" s="76"/>
      <c r="BR217" s="76"/>
      <c r="BS217" s="76"/>
      <c r="BT217" s="76"/>
      <c r="BU217" s="76"/>
      <c r="BV217" s="76"/>
      <c r="BW217" s="76"/>
      <c r="BX217" s="76"/>
      <c r="BY217" s="76"/>
      <c r="BZ217" s="76"/>
      <c r="CA217" s="76"/>
      <c r="CB217" s="76"/>
      <c r="CC217" s="76"/>
      <c r="CD217" s="76"/>
      <c r="CE217" s="76"/>
      <c r="CF217" s="76"/>
      <c r="CG217" s="76"/>
      <c r="CH217" s="76"/>
      <c r="CI217" s="76"/>
      <c r="CJ217" s="76"/>
      <c r="CK217" s="76"/>
      <c r="CL217" s="76"/>
      <c r="CN217"/>
      <c r="CO217" s="60"/>
      <c r="CP217" s="76"/>
      <c r="CQ217" s="76"/>
      <c r="CR217" s="76"/>
      <c r="CS217" s="76"/>
      <c r="CT217" s="76"/>
      <c r="CU217" s="76"/>
      <c r="CV217" s="76"/>
      <c r="CW217" s="76"/>
      <c r="CX217" s="76"/>
      <c r="CY217" s="76"/>
      <c r="CZ217" s="76"/>
      <c r="DA217" s="76"/>
      <c r="DB217" s="76"/>
      <c r="DC217" s="76"/>
      <c r="DD217" s="76"/>
      <c r="DE217" s="76"/>
      <c r="DF217" s="76"/>
      <c r="DG217" s="76"/>
      <c r="DH217" s="76"/>
      <c r="DI217" s="76"/>
      <c r="DJ217" s="76"/>
      <c r="DK217" s="76"/>
      <c r="DL217" s="76"/>
    </row>
    <row r="218" spans="1:116" x14ac:dyDescent="0.35">
      <c r="B218" t="s">
        <v>332</v>
      </c>
      <c r="D218" t="s">
        <v>588</v>
      </c>
      <c r="E218" s="8" t="str">
        <f t="shared" si="263"/>
        <v>218 PROB-ER</v>
      </c>
      <c r="H218" s="12"/>
      <c r="I218" s="12"/>
      <c r="J218" s="12"/>
      <c r="K218" s="60"/>
      <c r="L218" s="15"/>
      <c r="M218" s="15"/>
      <c r="N218" s="15"/>
      <c r="O218" s="15"/>
      <c r="P218" s="15"/>
      <c r="R218"/>
      <c r="S218" s="15"/>
      <c r="T218" s="76"/>
      <c r="U218" s="76"/>
      <c r="V218" s="76"/>
      <c r="W218" s="76"/>
      <c r="X218" s="76"/>
      <c r="Y218" s="76"/>
      <c r="Z218" s="76"/>
      <c r="AA218" s="76"/>
      <c r="AB218" s="76"/>
      <c r="AC218" s="76"/>
      <c r="AD218" s="76"/>
      <c r="AE218" s="76"/>
      <c r="AF218" s="76"/>
      <c r="AG218" s="76"/>
      <c r="AH218" s="76"/>
      <c r="AI218" s="76"/>
      <c r="AJ218" s="76"/>
      <c r="AK218" s="76"/>
      <c r="AL218" s="76"/>
      <c r="AM218" s="76"/>
      <c r="AN218" s="76"/>
      <c r="AO218" s="76"/>
      <c r="AP218" s="76"/>
      <c r="AQ218" s="76"/>
      <c r="AR218" s="76"/>
      <c r="AS218" s="76"/>
      <c r="AT218" s="76"/>
      <c r="AU218" s="76"/>
      <c r="AV218" s="76"/>
      <c r="AW218" s="76"/>
      <c r="AX218" s="76"/>
      <c r="AY218" s="76"/>
      <c r="AZ218" s="76"/>
      <c r="BA218" s="76"/>
      <c r="BB218" s="76"/>
      <c r="BC218" s="76"/>
      <c r="BD218" s="76"/>
      <c r="BE218" s="76"/>
      <c r="BF218" s="76"/>
      <c r="BG218" s="76"/>
      <c r="BH218" s="76"/>
      <c r="BI218" s="76"/>
      <c r="BJ218" s="76"/>
      <c r="BK218" s="76"/>
      <c r="BL218" s="76"/>
      <c r="BM218" s="76"/>
      <c r="BN218" s="76"/>
      <c r="BO218" s="76"/>
      <c r="BP218" s="76"/>
      <c r="BQ218" s="76"/>
      <c r="BR218" s="76"/>
      <c r="BS218" s="76"/>
      <c r="BT218" s="76"/>
      <c r="BU218" s="76"/>
      <c r="BV218" s="76"/>
      <c r="BW218" s="76"/>
      <c r="BX218" s="76"/>
      <c r="BY218" s="76"/>
      <c r="BZ218" s="76"/>
      <c r="CA218" s="76"/>
      <c r="CB218" s="76"/>
      <c r="CC218" s="76"/>
      <c r="CD218" s="76"/>
      <c r="CE218" s="76"/>
      <c r="CF218" s="76"/>
      <c r="CG218" s="76"/>
      <c r="CH218" s="76"/>
      <c r="CI218" s="76"/>
      <c r="CJ218" s="76"/>
      <c r="CK218" s="76"/>
      <c r="CL218" s="76"/>
      <c r="CN218"/>
      <c r="CO218" s="60"/>
      <c r="CP218" s="76"/>
      <c r="CQ218" s="76"/>
      <c r="CR218" s="76"/>
      <c r="CS218" s="76"/>
      <c r="CT218" s="76"/>
      <c r="CU218" s="76"/>
      <c r="CV218" s="76"/>
      <c r="CW218" s="76"/>
      <c r="CX218" s="76"/>
      <c r="CY218" s="76"/>
      <c r="CZ218" s="76"/>
      <c r="DA218" s="76"/>
      <c r="DB218" s="76"/>
      <c r="DC218" s="76"/>
      <c r="DD218" s="76"/>
      <c r="DE218" s="76"/>
      <c r="DF218" s="76"/>
      <c r="DG218" s="76"/>
      <c r="DH218" s="76"/>
      <c r="DI218" s="76"/>
      <c r="DJ218" s="76"/>
      <c r="DK218" s="76"/>
      <c r="DL218" s="76"/>
    </row>
    <row r="219" spans="1:116" x14ac:dyDescent="0.35">
      <c r="B219" t="s">
        <v>332</v>
      </c>
      <c r="D219" t="s">
        <v>588</v>
      </c>
      <c r="E219" s="8" t="str">
        <f t="shared" si="263"/>
        <v>219 PROB-ER</v>
      </c>
      <c r="G219" s="8" t="s">
        <v>463</v>
      </c>
      <c r="H219" s="12"/>
      <c r="I219" s="12"/>
      <c r="J219" s="12"/>
      <c r="K219" s="60"/>
      <c r="L219" s="15"/>
      <c r="M219" s="15"/>
      <c r="N219" s="15"/>
      <c r="O219" s="15"/>
      <c r="P219" s="15"/>
      <c r="R219"/>
      <c r="S219" s="15"/>
      <c r="T219" s="76"/>
      <c r="U219" s="76"/>
      <c r="V219" s="76"/>
      <c r="W219" s="76"/>
      <c r="X219" s="76"/>
      <c r="Y219" s="76"/>
      <c r="Z219" s="76"/>
      <c r="AA219" s="76"/>
      <c r="AB219" s="76"/>
      <c r="AC219" s="76"/>
      <c r="AD219" s="76"/>
      <c r="AE219" s="76"/>
      <c r="AF219" s="76"/>
      <c r="AG219" s="76"/>
      <c r="AH219" s="76"/>
      <c r="AI219" s="76"/>
      <c r="AJ219" s="76"/>
      <c r="AK219" s="76"/>
      <c r="AL219" s="76"/>
      <c r="AM219" s="76"/>
      <c r="AN219" s="76"/>
      <c r="AO219" s="76"/>
      <c r="AP219" s="76"/>
      <c r="AQ219" s="76"/>
      <c r="AR219" s="76"/>
      <c r="AS219" s="76"/>
      <c r="AT219" s="76"/>
      <c r="AU219" s="76"/>
      <c r="AV219" s="76"/>
      <c r="AW219" s="76"/>
      <c r="AX219" s="76"/>
      <c r="AY219" s="76"/>
      <c r="AZ219" s="76"/>
      <c r="BA219" s="76"/>
      <c r="BB219" s="76"/>
      <c r="BC219" s="76"/>
      <c r="BD219" s="76"/>
      <c r="BE219" s="76"/>
      <c r="BF219" s="76"/>
      <c r="BG219" s="76"/>
      <c r="BH219" s="76"/>
      <c r="BI219" s="76"/>
      <c r="BJ219" s="76"/>
      <c r="BK219" s="76"/>
      <c r="BL219" s="76"/>
      <c r="BM219" s="76"/>
      <c r="BN219" s="76"/>
      <c r="BO219" s="76"/>
      <c r="BP219" s="76"/>
      <c r="BQ219" s="76"/>
      <c r="BR219" s="76"/>
      <c r="BS219" s="76"/>
      <c r="BT219" s="76"/>
      <c r="BU219" s="76"/>
      <c r="BV219" s="76"/>
      <c r="BW219" s="76"/>
      <c r="BX219" s="76"/>
      <c r="BY219" s="76"/>
      <c r="BZ219" s="76"/>
      <c r="CA219" s="76"/>
      <c r="CB219" s="76"/>
      <c r="CC219" s="76"/>
      <c r="CD219" s="76"/>
      <c r="CE219" s="76"/>
      <c r="CF219" s="76"/>
      <c r="CG219" s="76"/>
      <c r="CH219" s="76"/>
      <c r="CI219" s="76"/>
      <c r="CJ219" s="76"/>
      <c r="CK219" s="76"/>
      <c r="CL219" s="76"/>
      <c r="CN219"/>
      <c r="CO219" s="60"/>
      <c r="CP219" s="76"/>
      <c r="CQ219" s="76"/>
      <c r="CR219" s="76"/>
      <c r="CS219" s="76"/>
      <c r="CT219" s="76"/>
      <c r="CU219" s="76"/>
      <c r="CV219" s="76"/>
      <c r="CW219" s="76"/>
      <c r="CX219" s="76"/>
      <c r="CY219" s="76"/>
      <c r="CZ219" s="76"/>
      <c r="DA219" s="76"/>
      <c r="DB219" s="76"/>
      <c r="DC219" s="76"/>
      <c r="DD219" s="76"/>
      <c r="DE219" s="76"/>
      <c r="DF219" s="76"/>
      <c r="DG219" s="76"/>
      <c r="DH219" s="76"/>
      <c r="DI219" s="76"/>
      <c r="DJ219" s="76"/>
      <c r="DK219" s="76"/>
      <c r="DL219" s="76"/>
    </row>
    <row r="220" spans="1:116" x14ac:dyDescent="0.35">
      <c r="B220" t="s">
        <v>332</v>
      </c>
      <c r="D220" t="s">
        <v>588</v>
      </c>
      <c r="E220" s="8" t="str">
        <f t="shared" si="263"/>
        <v>220 PROB-ER</v>
      </c>
      <c r="G220" s="8" t="s">
        <v>464</v>
      </c>
      <c r="H220" s="12"/>
      <c r="I220" s="12"/>
      <c r="J220" s="12"/>
      <c r="K220" s="60"/>
      <c r="L220" s="15"/>
      <c r="M220" s="15"/>
      <c r="N220" s="15"/>
      <c r="O220" s="15"/>
      <c r="P220" s="15"/>
      <c r="R220"/>
      <c r="S220" s="15"/>
      <c r="T220" s="76"/>
      <c r="U220" s="76"/>
      <c r="V220" s="76"/>
      <c r="W220" s="76"/>
      <c r="X220" s="76"/>
      <c r="Y220" s="76"/>
      <c r="Z220" s="76"/>
      <c r="AA220" s="76"/>
      <c r="AB220" s="76"/>
      <c r="AC220" s="76"/>
      <c r="AD220" s="76"/>
      <c r="AE220" s="76"/>
      <c r="AF220" s="76"/>
      <c r="AG220" s="76"/>
      <c r="AH220" s="76"/>
      <c r="AI220" s="76"/>
      <c r="AJ220" s="76"/>
      <c r="AK220" s="76"/>
      <c r="AL220" s="76"/>
      <c r="AM220" s="76"/>
      <c r="AN220" s="76"/>
      <c r="AO220" s="76"/>
      <c r="AP220" s="76"/>
      <c r="AQ220" s="76"/>
      <c r="AR220" s="76"/>
      <c r="AS220" s="76"/>
      <c r="AT220" s="76"/>
      <c r="AU220" s="76"/>
      <c r="AV220" s="76"/>
      <c r="AW220" s="76"/>
      <c r="AX220" s="76"/>
      <c r="AY220" s="76"/>
      <c r="AZ220" s="76"/>
      <c r="BA220" s="76"/>
      <c r="BB220" s="76"/>
      <c r="BC220" s="76"/>
      <c r="BD220" s="76"/>
      <c r="BE220" s="76"/>
      <c r="BF220" s="76"/>
      <c r="BG220" s="76"/>
      <c r="BH220" s="76"/>
      <c r="BI220" s="76"/>
      <c r="BJ220" s="76"/>
      <c r="BK220" s="76"/>
      <c r="BL220" s="76"/>
      <c r="BM220" s="76"/>
      <c r="BN220" s="76"/>
      <c r="BO220" s="76"/>
      <c r="BP220" s="76"/>
      <c r="BQ220" s="76"/>
      <c r="BR220" s="76"/>
      <c r="BS220" s="76"/>
      <c r="BT220" s="76"/>
      <c r="BU220" s="76"/>
      <c r="BV220" s="76"/>
      <c r="BW220" s="76"/>
      <c r="BX220" s="76"/>
      <c r="BY220" s="76"/>
      <c r="BZ220" s="76"/>
      <c r="CA220" s="76"/>
      <c r="CB220" s="76"/>
      <c r="CC220" s="76"/>
      <c r="CD220" s="76"/>
      <c r="CE220" s="76"/>
      <c r="CF220" s="76"/>
      <c r="CG220" s="76"/>
      <c r="CH220" s="76"/>
      <c r="CI220" s="76"/>
      <c r="CJ220" s="76"/>
      <c r="CK220" s="76"/>
      <c r="CL220" s="76"/>
      <c r="CN220"/>
      <c r="CO220" s="60"/>
      <c r="CP220" s="76"/>
      <c r="CQ220" s="76"/>
      <c r="CR220" s="76"/>
      <c r="CS220" s="76"/>
      <c r="CT220" s="76"/>
      <c r="CU220" s="76"/>
      <c r="CV220" s="76"/>
      <c r="CW220" s="76"/>
      <c r="CX220" s="76"/>
      <c r="CY220" s="76"/>
      <c r="CZ220" s="76"/>
      <c r="DA220" s="76"/>
      <c r="DB220" s="76"/>
      <c r="DC220" s="76"/>
      <c r="DD220" s="76"/>
      <c r="DE220" s="76"/>
      <c r="DF220" s="76"/>
      <c r="DG220" s="76"/>
      <c r="DH220" s="76"/>
      <c r="DI220" s="76"/>
      <c r="DJ220" s="76"/>
      <c r="DK220" s="76"/>
      <c r="DL220" s="76"/>
    </row>
    <row r="221" spans="1:116" x14ac:dyDescent="0.35">
      <c r="E221" s="8"/>
      <c r="G221" s="185" t="s">
        <v>538</v>
      </c>
      <c r="H221" s="31"/>
      <c r="I221" s="73"/>
      <c r="J221" s="73"/>
      <c r="K221" s="39"/>
      <c r="L221" s="39"/>
      <c r="M221" s="39"/>
      <c r="N221" s="39"/>
      <c r="O221" s="39"/>
      <c r="P221" s="39"/>
      <c r="R221" s="38"/>
      <c r="S221" s="76"/>
      <c r="T221" s="76"/>
      <c r="U221" s="76"/>
      <c r="V221" s="76"/>
      <c r="W221" s="76"/>
      <c r="X221" s="76"/>
      <c r="Y221" s="76"/>
      <c r="Z221" s="76"/>
      <c r="AA221" s="76"/>
      <c r="AB221" s="76"/>
      <c r="AC221" s="76"/>
      <c r="AD221" s="76"/>
      <c r="AE221" s="76"/>
      <c r="AF221" s="76"/>
      <c r="AG221" s="76"/>
      <c r="AH221" s="76"/>
      <c r="AI221" s="76"/>
      <c r="AJ221" s="76"/>
      <c r="AK221" s="76"/>
      <c r="AL221" s="76"/>
      <c r="AM221" s="76"/>
      <c r="AN221" s="76"/>
      <c r="AO221" s="76"/>
      <c r="AP221" s="76"/>
      <c r="AQ221" s="76"/>
      <c r="AR221" s="76"/>
      <c r="AS221" s="76"/>
      <c r="AT221" s="76"/>
      <c r="AU221" s="76"/>
      <c r="AV221" s="76"/>
      <c r="AW221" s="76"/>
      <c r="AX221" s="76"/>
      <c r="AY221" s="76"/>
      <c r="AZ221" s="76"/>
      <c r="BA221" s="76"/>
      <c r="BB221" s="76"/>
      <c r="BC221" s="76"/>
      <c r="BD221" s="76"/>
      <c r="BE221" s="76"/>
      <c r="BF221" s="76"/>
      <c r="BG221" s="76"/>
      <c r="BH221" s="76"/>
      <c r="BI221" s="76"/>
      <c r="BJ221" s="76"/>
      <c r="BK221" s="76"/>
      <c r="BL221" s="76"/>
      <c r="BM221" s="76"/>
      <c r="BN221" s="76"/>
      <c r="BO221" s="76"/>
      <c r="BP221" s="76"/>
      <c r="BQ221" s="76"/>
      <c r="BR221" s="76"/>
      <c r="BS221" s="76"/>
      <c r="BT221" s="76"/>
      <c r="BU221" s="76"/>
      <c r="BV221" s="76"/>
      <c r="BW221" s="76"/>
      <c r="BX221" s="76"/>
      <c r="BY221" s="76"/>
      <c r="BZ221" s="76"/>
      <c r="CA221" s="76"/>
      <c r="CB221" s="76"/>
      <c r="CC221" s="76"/>
      <c r="CD221" s="76"/>
      <c r="CE221" s="76"/>
      <c r="CF221" s="76"/>
      <c r="CG221" s="76"/>
      <c r="CH221" s="76"/>
      <c r="CI221" s="76"/>
      <c r="CJ221" s="76"/>
      <c r="CK221" s="76"/>
      <c r="CL221" s="76"/>
      <c r="CN221" s="73"/>
      <c r="CO221" s="76"/>
      <c r="CP221" s="76"/>
      <c r="CQ221" s="76"/>
      <c r="CR221" s="76"/>
      <c r="CS221" s="76"/>
      <c r="CT221" s="76"/>
      <c r="CU221" s="76"/>
      <c r="CV221" s="76"/>
      <c r="CW221" s="76"/>
      <c r="CX221" s="76"/>
      <c r="CY221" s="76"/>
      <c r="CZ221" s="76"/>
      <c r="DA221" s="76"/>
      <c r="DB221" s="76"/>
      <c r="DC221" s="76"/>
      <c r="DD221" s="76"/>
      <c r="DE221" s="76"/>
      <c r="DF221" s="76"/>
      <c r="DG221" s="76"/>
      <c r="DH221" s="76"/>
      <c r="DI221" s="76"/>
      <c r="DJ221" s="76"/>
      <c r="DK221" s="76"/>
      <c r="DL221" s="76"/>
    </row>
    <row r="222" spans="1:116" x14ac:dyDescent="0.35">
      <c r="E222" s="8"/>
      <c r="G222" s="185" t="s">
        <v>5</v>
      </c>
      <c r="H222" s="31"/>
      <c r="I222" s="73"/>
      <c r="J222" s="73"/>
      <c r="K222" s="39"/>
      <c r="L222" s="39"/>
      <c r="M222" s="39"/>
      <c r="N222" s="39"/>
      <c r="O222" s="39"/>
      <c r="P222" s="39"/>
      <c r="R222" s="38"/>
      <c r="S222" s="76"/>
      <c r="T222" s="76"/>
      <c r="U222" s="76"/>
      <c r="V222" s="76"/>
      <c r="W222" s="76"/>
      <c r="X222" s="76"/>
      <c r="Y222" s="76"/>
      <c r="Z222" s="76"/>
      <c r="AA222" s="76"/>
      <c r="AB222" s="76"/>
      <c r="AC222" s="76"/>
      <c r="AD222" s="76"/>
      <c r="AE222" s="76"/>
      <c r="AF222" s="76"/>
      <c r="AG222" s="76"/>
      <c r="AH222" s="76"/>
      <c r="AI222" s="76"/>
      <c r="AJ222" s="76"/>
      <c r="AK222" s="76"/>
      <c r="AL222" s="76"/>
      <c r="AM222" s="76"/>
      <c r="AN222" s="76"/>
      <c r="AO222" s="76"/>
      <c r="AP222" s="76"/>
      <c r="AQ222" s="76"/>
      <c r="AR222" s="76"/>
      <c r="AS222" s="76"/>
      <c r="AT222" s="76"/>
      <c r="AU222" s="76"/>
      <c r="AV222" s="76"/>
      <c r="AW222" s="76"/>
      <c r="AX222" s="76"/>
      <c r="AY222" s="76"/>
      <c r="AZ222" s="76"/>
      <c r="BA222" s="76"/>
      <c r="BB222" s="76"/>
      <c r="BC222" s="76"/>
      <c r="BD222" s="76"/>
      <c r="BE222" s="76"/>
      <c r="BF222" s="76"/>
      <c r="BG222" s="76"/>
      <c r="BH222" s="76"/>
      <c r="BI222" s="76"/>
      <c r="BJ222" s="76"/>
      <c r="BK222" s="76"/>
      <c r="BL222" s="76"/>
      <c r="BM222" s="76"/>
      <c r="BN222" s="76"/>
      <c r="BO222" s="76"/>
      <c r="BP222" s="76"/>
      <c r="BQ222" s="76"/>
      <c r="BR222" s="76"/>
      <c r="BS222" s="76"/>
      <c r="BT222" s="76"/>
      <c r="BU222" s="76"/>
      <c r="BV222" s="76"/>
      <c r="BW222" s="76"/>
      <c r="BX222" s="76"/>
      <c r="BY222" s="76"/>
      <c r="BZ222" s="76"/>
      <c r="CA222" s="76"/>
      <c r="CB222" s="76"/>
      <c r="CC222" s="76"/>
      <c r="CD222" s="76"/>
      <c r="CE222" s="76"/>
      <c r="CF222" s="76"/>
      <c r="CG222" s="76"/>
      <c r="CH222" s="76"/>
      <c r="CI222" s="76"/>
      <c r="CJ222" s="76"/>
      <c r="CK222" s="76"/>
      <c r="CL222" s="76"/>
      <c r="CN222" s="73"/>
      <c r="CO222" s="76"/>
      <c r="CP222" s="76"/>
      <c r="CQ222" s="76"/>
      <c r="CR222" s="76"/>
      <c r="CS222" s="76"/>
      <c r="CT222" s="76"/>
      <c r="CU222" s="76"/>
      <c r="CV222" s="76"/>
      <c r="CW222" s="76"/>
      <c r="CX222" s="76"/>
      <c r="CY222" s="76"/>
      <c r="CZ222" s="76"/>
      <c r="DA222" s="76"/>
      <c r="DB222" s="76"/>
      <c r="DC222" s="76"/>
      <c r="DD222" s="76"/>
      <c r="DE222" s="76"/>
      <c r="DF222" s="76"/>
      <c r="DG222" s="76"/>
      <c r="DH222" s="76"/>
      <c r="DI222" s="76"/>
      <c r="DJ222" s="76"/>
      <c r="DK222" s="76"/>
      <c r="DL222" s="76"/>
    </row>
    <row r="223" spans="1:116" x14ac:dyDescent="0.35">
      <c r="E223" s="8"/>
      <c r="G223" s="171"/>
      <c r="H223" s="31"/>
      <c r="I223" s="73"/>
      <c r="J223" s="73"/>
      <c r="K223" s="39"/>
      <c r="L223" s="39"/>
      <c r="M223" s="39"/>
      <c r="N223" s="39"/>
      <c r="O223" s="39"/>
      <c r="P223" s="39"/>
      <c r="R223" s="38"/>
      <c r="S223" s="76"/>
      <c r="T223" s="76"/>
      <c r="U223" s="76"/>
      <c r="V223" s="76"/>
      <c r="W223" s="76"/>
      <c r="X223" s="76"/>
      <c r="Y223" s="76"/>
      <c r="Z223" s="76"/>
      <c r="AA223" s="76"/>
      <c r="AB223" s="76"/>
      <c r="AC223" s="76"/>
      <c r="AD223" s="76"/>
      <c r="AE223" s="76"/>
      <c r="AF223" s="76"/>
      <c r="AG223" s="76"/>
      <c r="AH223" s="76"/>
      <c r="AI223" s="76"/>
      <c r="AJ223" s="76"/>
      <c r="AK223" s="76"/>
      <c r="AL223" s="76"/>
      <c r="AM223" s="76"/>
      <c r="AN223" s="76"/>
      <c r="AO223" s="76"/>
      <c r="AP223" s="76"/>
      <c r="AQ223" s="76"/>
      <c r="AR223" s="76"/>
      <c r="AS223" s="76"/>
      <c r="AT223" s="76"/>
      <c r="AU223" s="76"/>
      <c r="AV223" s="76"/>
      <c r="AW223" s="76"/>
      <c r="AX223" s="76"/>
      <c r="AY223" s="76"/>
      <c r="AZ223" s="76"/>
      <c r="BA223" s="76"/>
      <c r="BB223" s="76"/>
      <c r="BC223" s="76"/>
      <c r="BD223" s="76"/>
      <c r="BE223" s="76"/>
      <c r="BF223" s="76"/>
      <c r="BG223" s="76"/>
      <c r="BH223" s="76"/>
      <c r="BI223" s="76"/>
      <c r="BJ223" s="76"/>
      <c r="BK223" s="76"/>
      <c r="BL223" s="76"/>
      <c r="BM223" s="76"/>
      <c r="BN223" s="76"/>
      <c r="BO223" s="76"/>
      <c r="BP223" s="76"/>
      <c r="BQ223" s="76"/>
      <c r="BR223" s="76"/>
      <c r="BS223" s="76"/>
      <c r="BT223" s="76"/>
      <c r="BU223" s="76"/>
      <c r="BV223" s="76"/>
      <c r="BW223" s="76"/>
      <c r="BX223" s="76"/>
      <c r="BY223" s="76"/>
      <c r="BZ223" s="76"/>
      <c r="CA223" s="76"/>
      <c r="CB223" s="76"/>
      <c r="CC223" s="76"/>
      <c r="CD223" s="76"/>
      <c r="CE223" s="76"/>
      <c r="CF223" s="76"/>
      <c r="CG223" s="76"/>
      <c r="CH223" s="76"/>
      <c r="CI223" s="76"/>
      <c r="CJ223" s="76"/>
      <c r="CK223" s="76"/>
      <c r="CL223" s="76"/>
      <c r="CN223" s="73"/>
      <c r="CO223" s="76"/>
      <c r="CP223" s="76"/>
      <c r="CQ223" s="76"/>
      <c r="CR223" s="76"/>
      <c r="CS223" s="76"/>
      <c r="CT223" s="76"/>
      <c r="CU223" s="76"/>
      <c r="CV223" s="76"/>
      <c r="CW223" s="76"/>
      <c r="CX223" s="76"/>
      <c r="CY223" s="76"/>
      <c r="CZ223" s="76"/>
      <c r="DA223" s="76"/>
      <c r="DB223" s="76"/>
      <c r="DC223" s="76"/>
      <c r="DD223" s="76"/>
      <c r="DE223" s="76"/>
      <c r="DF223" s="76"/>
      <c r="DG223" s="76"/>
      <c r="DH223" s="76"/>
      <c r="DI223" s="76"/>
      <c r="DJ223" s="76"/>
      <c r="DK223" s="76"/>
      <c r="DL223" s="76"/>
    </row>
    <row r="224" spans="1:116" x14ac:dyDescent="0.35">
      <c r="A224" s="31" t="s">
        <v>218</v>
      </c>
      <c r="B224" s="31" t="s">
        <v>243</v>
      </c>
      <c r="C224" s="31"/>
      <c r="D224" t="s">
        <v>793</v>
      </c>
      <c r="E224" s="8" t="str">
        <f t="shared" ref="E224:E238" si="283">ROW()&amp;" "&amp;D224</f>
        <v>224 SCENARIO-EV</v>
      </c>
      <c r="F224" t="s">
        <v>454</v>
      </c>
      <c r="G224" s="66" t="s">
        <v>517</v>
      </c>
      <c r="H224" s="22"/>
      <c r="I224" s="306"/>
      <c r="J224" s="306"/>
      <c r="K224" s="22"/>
      <c r="L224" s="22"/>
      <c r="M224" s="22"/>
      <c r="N224" s="22"/>
      <c r="O224" s="22"/>
      <c r="P224" s="22"/>
      <c r="R224" s="66"/>
      <c r="S224" s="66"/>
      <c r="T224" s="66"/>
      <c r="U224" s="66"/>
      <c r="V224" s="66"/>
      <c r="W224" s="66"/>
      <c r="X224" s="66"/>
      <c r="Y224" s="66"/>
      <c r="Z224" s="66"/>
      <c r="AA224" s="66"/>
      <c r="AB224" s="66"/>
      <c r="AC224" s="66"/>
      <c r="AD224" s="66"/>
      <c r="AE224" s="66"/>
      <c r="AF224" s="66"/>
      <c r="AG224" s="66"/>
      <c r="AH224" s="66"/>
      <c r="AI224" s="66"/>
      <c r="AJ224" s="66"/>
      <c r="AK224" s="66"/>
      <c r="AL224" s="66"/>
      <c r="AM224" s="66"/>
      <c r="AN224" s="66"/>
      <c r="AO224" s="66"/>
      <c r="AP224" s="66"/>
      <c r="AQ224" s="66"/>
      <c r="AR224" s="66"/>
      <c r="AS224" s="66"/>
      <c r="AT224" s="66"/>
      <c r="AU224" s="66"/>
      <c r="AV224" s="66"/>
      <c r="AW224" s="66"/>
      <c r="AX224" s="66"/>
      <c r="AY224" s="66"/>
      <c r="AZ224" s="66"/>
      <c r="BA224" s="66"/>
      <c r="BB224" s="66"/>
      <c r="BC224" s="66"/>
      <c r="BD224" s="66"/>
      <c r="BE224" s="66"/>
      <c r="BF224" s="66"/>
      <c r="BG224" s="66"/>
      <c r="BH224" s="66"/>
      <c r="BI224" s="66"/>
      <c r="BJ224" s="66"/>
      <c r="BK224" s="66"/>
      <c r="BL224" s="66"/>
      <c r="BM224" s="66"/>
      <c r="BN224" s="66"/>
      <c r="BO224" s="66"/>
      <c r="BP224" s="66"/>
      <c r="BQ224" s="66"/>
      <c r="BR224" s="66"/>
      <c r="BS224" s="66"/>
      <c r="BT224" s="66"/>
      <c r="BU224" s="66"/>
      <c r="BV224" s="66"/>
      <c r="BW224" s="66"/>
      <c r="BX224" s="66"/>
      <c r="BY224" s="66"/>
      <c r="BZ224" s="66"/>
      <c r="CA224" s="66"/>
      <c r="CB224" s="66"/>
      <c r="CC224" s="66"/>
      <c r="CD224" s="66"/>
      <c r="CE224" s="66"/>
      <c r="CF224" s="66"/>
      <c r="CG224" s="66"/>
      <c r="CH224" s="66"/>
      <c r="CI224" s="66"/>
      <c r="CJ224" s="66"/>
      <c r="CK224" s="66"/>
      <c r="CL224" s="66"/>
      <c r="CN224" s="306"/>
      <c r="CO224" s="40"/>
      <c r="CP224" s="40"/>
      <c r="CQ224" s="40"/>
      <c r="CR224" s="40"/>
      <c r="CS224" s="40"/>
      <c r="CT224" s="40"/>
      <c r="CU224" s="40"/>
      <c r="CV224" s="40"/>
      <c r="CW224" s="40"/>
      <c r="CX224" s="40"/>
      <c r="CY224" s="40"/>
      <c r="CZ224" s="40"/>
      <c r="DA224" s="40"/>
      <c r="DB224" s="40"/>
      <c r="DC224" s="40"/>
      <c r="DD224" s="40"/>
      <c r="DE224" s="40"/>
      <c r="DF224" s="40"/>
      <c r="DG224" s="40"/>
      <c r="DH224" s="40"/>
      <c r="DI224" s="40"/>
      <c r="DJ224" s="40"/>
      <c r="DK224" s="40"/>
      <c r="DL224" s="40"/>
    </row>
    <row r="225" spans="1:116" x14ac:dyDescent="0.35">
      <c r="B225" t="str">
        <f t="shared" ref="B225:B229" si="284">E225</f>
        <v>225 SCENARIO-EV</v>
      </c>
      <c r="D225" t="s">
        <v>793</v>
      </c>
      <c r="E225" s="8" t="str">
        <f t="shared" ref="E225:E229" si="285">ROW()&amp;" "&amp;D225</f>
        <v>225 SCENARIO-EV</v>
      </c>
      <c r="G225" t="s">
        <v>790</v>
      </c>
      <c r="H225" s="236" t="s">
        <v>791</v>
      </c>
      <c r="I225"/>
      <c r="J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c r="CN225"/>
    </row>
    <row r="226" spans="1:116" x14ac:dyDescent="0.35">
      <c r="B226" t="str">
        <f t="shared" si="284"/>
        <v>226 SCENARIO-EV</v>
      </c>
      <c r="D226" t="s">
        <v>793</v>
      </c>
      <c r="E226" s="8" t="str">
        <f t="shared" si="285"/>
        <v>226 SCENARIO-EV</v>
      </c>
      <c r="G226"/>
      <c r="I226"/>
      <c r="J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N226"/>
    </row>
    <row r="227" spans="1:116" x14ac:dyDescent="0.35">
      <c r="B227" t="str">
        <f t="shared" si="284"/>
        <v>227 SCENARIO-EV</v>
      </c>
      <c r="D227" t="s">
        <v>793</v>
      </c>
      <c r="E227" s="8" t="str">
        <f t="shared" si="285"/>
        <v>227 SCENARIO-EV</v>
      </c>
      <c r="G227" s="129" t="str">
        <f ca="1">"Scenarios - "&amp;OFFSET(G230,ROW(G240)-ROW(G230),0)</f>
        <v>Scenarios - # of units</v>
      </c>
      <c r="I227"/>
      <c r="J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N227"/>
    </row>
    <row r="228" spans="1:116" x14ac:dyDescent="0.35">
      <c r="B228" t="str">
        <f t="shared" si="284"/>
        <v>228 SCENARIO-EV</v>
      </c>
      <c r="D228" t="s">
        <v>793</v>
      </c>
      <c r="E228" s="8" t="str">
        <f t="shared" si="285"/>
        <v>228 SCENARIO-EV</v>
      </c>
      <c r="G228" s="367" t="s">
        <v>791</v>
      </c>
      <c r="I228"/>
      <c r="J228"/>
      <c r="K228" s="17">
        <v>100000</v>
      </c>
      <c r="L228" s="17">
        <v>200000</v>
      </c>
      <c r="M228" s="17">
        <v>400000</v>
      </c>
      <c r="N228" s="17">
        <v>800000</v>
      </c>
      <c r="O228" s="17">
        <v>1600000</v>
      </c>
      <c r="P228" s="17">
        <v>3200000</v>
      </c>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N228"/>
    </row>
    <row r="229" spans="1:116" x14ac:dyDescent="0.35">
      <c r="B229" t="str">
        <f t="shared" si="284"/>
        <v>229 SCENARIO-EV</v>
      </c>
      <c r="D229" t="s">
        <v>793</v>
      </c>
      <c r="E229" s="8" t="str">
        <f t="shared" si="285"/>
        <v>229 SCENARIO-EV</v>
      </c>
      <c r="G229" s="367" t="s">
        <v>792</v>
      </c>
      <c r="I229"/>
      <c r="J229"/>
      <c r="K229" s="256">
        <v>100000</v>
      </c>
      <c r="L229" s="256">
        <v>200000</v>
      </c>
      <c r="M229" s="256">
        <v>400000</v>
      </c>
      <c r="N229" s="256">
        <v>800000</v>
      </c>
      <c r="O229" s="256">
        <v>1600000</v>
      </c>
      <c r="P229" s="256">
        <v>3200000</v>
      </c>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N229"/>
    </row>
    <row r="230" spans="1:116" x14ac:dyDescent="0.35">
      <c r="B230" t="str">
        <f>E230</f>
        <v>230 SCENARIO-EV</v>
      </c>
      <c r="D230" t="s">
        <v>793</v>
      </c>
      <c r="E230" s="8" t="str">
        <f t="shared" si="283"/>
        <v>230 SCENARIO-EV</v>
      </c>
      <c r="G230" s="127" t="str">
        <f ca="1">"Selection - "&amp;OFFSET(G230,ROW(G240)-ROW(G230),0)</f>
        <v>Selection - # of units</v>
      </c>
      <c r="H230" s="12"/>
      <c r="I230" s="60"/>
      <c r="J230" s="60"/>
      <c r="K230" s="32">
        <f>INDEX(K228:P229,MATCH(H225,G228:G229,0),MATCH(K$1,K$1:P$1,0))</f>
        <v>100000</v>
      </c>
      <c r="L230" s="32">
        <f>INDEX(K228:P229,MATCH(H225,G228:G229,0),MATCH(L$1,K$1:P$1,0))</f>
        <v>200000</v>
      </c>
      <c r="M230" s="32">
        <f>INDEX(K228:P229,MATCH(H225,G228:G229,0),MATCH(M$1,K$1:P$1,0))</f>
        <v>400000</v>
      </c>
      <c r="N230" s="32">
        <f>INDEX(K228:P229,MATCH(H225,G228:G229,0),MATCH(N$1,K$1:P$1,0))</f>
        <v>800000</v>
      </c>
      <c r="O230" s="32">
        <f>INDEX(K228:P229,MATCH(H225,G228:G229,0),MATCH(O$1,K$1:P$1,0))</f>
        <v>1600000</v>
      </c>
      <c r="P230" s="32">
        <f>INDEX(K228:P229,MATCH(H225,G228:G229,0),MATCH(P$1,K$1:P$1,0))</f>
        <v>3200000</v>
      </c>
      <c r="R230" s="15"/>
      <c r="S230" s="15" cm="1">
        <f t="array" ref="S230">INDEX($K:$P,ROW(),MATCH(S$3,$K$2:$P$2,0))/12</f>
        <v>8333.3333333333339</v>
      </c>
      <c r="T230" s="15" cm="1">
        <f t="array" ref="T230">INDEX($K:$P,ROW(),MATCH(T$3,$K$2:$P$2,0))/12</f>
        <v>8333.3333333333339</v>
      </c>
      <c r="U230" s="15" cm="1">
        <f t="array" ref="U230">INDEX($K:$P,ROW(),MATCH(U$3,$K$2:$P$2,0))/12</f>
        <v>8333.3333333333339</v>
      </c>
      <c r="V230" s="15" cm="1">
        <f t="array" ref="V230">INDEX($K:$P,ROW(),MATCH(V$3,$K$2:$P$2,0))/12</f>
        <v>8333.3333333333339</v>
      </c>
      <c r="W230" s="15" cm="1">
        <f t="array" ref="W230">INDEX($K:$P,ROW(),MATCH(W$3,$K$2:$P$2,0))/12</f>
        <v>8333.3333333333339</v>
      </c>
      <c r="X230" s="15" cm="1">
        <f t="array" ref="X230">INDEX($K:$P,ROW(),MATCH(X$3,$K$2:$P$2,0))/12</f>
        <v>8333.3333333333339</v>
      </c>
      <c r="Y230" s="15" cm="1">
        <f t="array" ref="Y230">INDEX($K:$P,ROW(),MATCH(Y$3,$K$2:$P$2,0))/12</f>
        <v>8333.3333333333339</v>
      </c>
      <c r="Z230" s="15" cm="1">
        <f t="array" ref="Z230">INDEX($K:$P,ROW(),MATCH(Z$3,$K$2:$P$2,0))/12</f>
        <v>8333.3333333333339</v>
      </c>
      <c r="AA230" s="15" cm="1">
        <f t="array" ref="AA230">INDEX($K:$P,ROW(),MATCH(AA$3,$K$2:$P$2,0))/12</f>
        <v>8333.3333333333339</v>
      </c>
      <c r="AB230" s="15" cm="1">
        <f t="array" ref="AB230">INDEX($K:$P,ROW(),MATCH(AB$3,$K$2:$P$2,0))/12</f>
        <v>8333.3333333333339</v>
      </c>
      <c r="AC230" s="15" cm="1">
        <f t="array" ref="AC230">INDEX($K:$P,ROW(),MATCH(AC$3,$K$2:$P$2,0))/12</f>
        <v>8333.3333333333339</v>
      </c>
      <c r="AD230" s="15" cm="1">
        <f t="array" ref="AD230">INDEX($K:$P,ROW(),MATCH(AD$3,$K$2:$P$2,0))/12</f>
        <v>8333.3333333333339</v>
      </c>
      <c r="AE230" s="15" cm="1">
        <f t="array" ref="AE230">INDEX($K:$P,ROW(),MATCH(AE$3,$K$2:$P$2,0))/12</f>
        <v>16666.666666666668</v>
      </c>
      <c r="AF230" s="15" cm="1">
        <f t="array" ref="AF230">INDEX($K:$P,ROW(),MATCH(AF$3,$K$2:$P$2,0))/12</f>
        <v>16666.666666666668</v>
      </c>
      <c r="AG230" s="15" cm="1">
        <f t="array" ref="AG230">INDEX($K:$P,ROW(),MATCH(AG$3,$K$2:$P$2,0))/12</f>
        <v>16666.666666666668</v>
      </c>
      <c r="AH230" s="15" cm="1">
        <f t="array" ref="AH230">INDEX($K:$P,ROW(),MATCH(AH$3,$K$2:$P$2,0))/12</f>
        <v>16666.666666666668</v>
      </c>
      <c r="AI230" s="15" cm="1">
        <f t="array" ref="AI230">INDEX($K:$P,ROW(),MATCH(AI$3,$K$2:$P$2,0))/12</f>
        <v>16666.666666666668</v>
      </c>
      <c r="AJ230" s="15" cm="1">
        <f t="array" ref="AJ230">INDEX($K:$P,ROW(),MATCH(AJ$3,$K$2:$P$2,0))/12</f>
        <v>16666.666666666668</v>
      </c>
      <c r="AK230" s="15" cm="1">
        <f t="array" ref="AK230">INDEX($K:$P,ROW(),MATCH(AK$3,$K$2:$P$2,0))/12</f>
        <v>16666.666666666668</v>
      </c>
      <c r="AL230" s="15" cm="1">
        <f t="array" ref="AL230">INDEX($K:$P,ROW(),MATCH(AL$3,$K$2:$P$2,0))/12</f>
        <v>16666.666666666668</v>
      </c>
      <c r="AM230" s="15" cm="1">
        <f t="array" ref="AM230">INDEX($K:$P,ROW(),MATCH(AM$3,$K$2:$P$2,0))/12</f>
        <v>16666.666666666668</v>
      </c>
      <c r="AN230" s="15" cm="1">
        <f t="array" ref="AN230">INDEX($K:$P,ROW(),MATCH(AN$3,$K$2:$P$2,0))/12</f>
        <v>16666.666666666668</v>
      </c>
      <c r="AO230" s="15" cm="1">
        <f t="array" ref="AO230">INDEX($K:$P,ROW(),MATCH(AO$3,$K$2:$P$2,0))/12</f>
        <v>16666.666666666668</v>
      </c>
      <c r="AP230" s="15" cm="1">
        <f t="array" ref="AP230">INDEX($K:$P,ROW(),MATCH(AP$3,$K$2:$P$2,0))/12</f>
        <v>16666.666666666668</v>
      </c>
      <c r="AQ230" s="15" cm="1">
        <f t="array" ref="AQ230">INDEX($K:$P,ROW(),MATCH(AQ$3,$K$2:$P$2,0))/12</f>
        <v>33333.333333333336</v>
      </c>
      <c r="AR230" s="15" cm="1">
        <f t="array" ref="AR230">INDEX($K:$P,ROW(),MATCH(AR$3,$K$2:$P$2,0))/12</f>
        <v>33333.333333333336</v>
      </c>
      <c r="AS230" s="15" cm="1">
        <f t="array" ref="AS230">INDEX($K:$P,ROW(),MATCH(AS$3,$K$2:$P$2,0))/12</f>
        <v>33333.333333333336</v>
      </c>
      <c r="AT230" s="15" cm="1">
        <f t="array" ref="AT230">INDEX($K:$P,ROW(),MATCH(AT$3,$K$2:$P$2,0))/12</f>
        <v>33333.333333333336</v>
      </c>
      <c r="AU230" s="15" cm="1">
        <f t="array" ref="AU230">INDEX($K:$P,ROW(),MATCH(AU$3,$K$2:$P$2,0))/12</f>
        <v>33333.333333333336</v>
      </c>
      <c r="AV230" s="15" cm="1">
        <f t="array" ref="AV230">INDEX($K:$P,ROW(),MATCH(AV$3,$K$2:$P$2,0))/12</f>
        <v>33333.333333333336</v>
      </c>
      <c r="AW230" s="15" cm="1">
        <f t="array" ref="AW230">INDEX($K:$P,ROW(),MATCH(AW$3,$K$2:$P$2,0))/12</f>
        <v>33333.333333333336</v>
      </c>
      <c r="AX230" s="15" cm="1">
        <f t="array" ref="AX230">INDEX($K:$P,ROW(),MATCH(AX$3,$K$2:$P$2,0))/12</f>
        <v>33333.333333333336</v>
      </c>
      <c r="AY230" s="15" cm="1">
        <f t="array" ref="AY230">INDEX($K:$P,ROW(),MATCH(AY$3,$K$2:$P$2,0))/12</f>
        <v>33333.333333333336</v>
      </c>
      <c r="AZ230" s="15" cm="1">
        <f t="array" ref="AZ230">INDEX($K:$P,ROW(),MATCH(AZ$3,$K$2:$P$2,0))/12</f>
        <v>33333.333333333336</v>
      </c>
      <c r="BA230" s="15" cm="1">
        <f t="array" ref="BA230">INDEX($K:$P,ROW(),MATCH(BA$3,$K$2:$P$2,0))/12</f>
        <v>33333.333333333336</v>
      </c>
      <c r="BB230" s="15" cm="1">
        <f t="array" ref="BB230">INDEX($K:$P,ROW(),MATCH(BB$3,$K$2:$P$2,0))/12</f>
        <v>33333.333333333336</v>
      </c>
      <c r="BC230" s="15" cm="1">
        <f t="array" ref="BC230">INDEX($K:$P,ROW(),MATCH(BC$3,$K$2:$P$2,0))/12</f>
        <v>66666.666666666672</v>
      </c>
      <c r="BD230" s="15" cm="1">
        <f t="array" ref="BD230">INDEX($K:$P,ROW(),MATCH(BD$3,$K$2:$P$2,0))/12</f>
        <v>66666.666666666672</v>
      </c>
      <c r="BE230" s="15" cm="1">
        <f t="array" ref="BE230">INDEX($K:$P,ROW(),MATCH(BE$3,$K$2:$P$2,0))/12</f>
        <v>66666.666666666672</v>
      </c>
      <c r="BF230" s="15" cm="1">
        <f t="array" ref="BF230">INDEX($K:$P,ROW(),MATCH(BF$3,$K$2:$P$2,0))/12</f>
        <v>66666.666666666672</v>
      </c>
      <c r="BG230" s="15" cm="1">
        <f t="array" ref="BG230">INDEX($K:$P,ROW(),MATCH(BG$3,$K$2:$P$2,0))/12</f>
        <v>66666.666666666672</v>
      </c>
      <c r="BH230" s="15" cm="1">
        <f t="array" ref="BH230">INDEX($K:$P,ROW(),MATCH(BH$3,$K$2:$P$2,0))/12</f>
        <v>66666.666666666672</v>
      </c>
      <c r="BI230" s="15" cm="1">
        <f t="array" ref="BI230">INDEX($K:$P,ROW(),MATCH(BI$3,$K$2:$P$2,0))/12</f>
        <v>66666.666666666672</v>
      </c>
      <c r="BJ230" s="15" cm="1">
        <f t="array" ref="BJ230">INDEX($K:$P,ROW(),MATCH(BJ$3,$K$2:$P$2,0))/12</f>
        <v>66666.666666666672</v>
      </c>
      <c r="BK230" s="15" cm="1">
        <f t="array" ref="BK230">INDEX($K:$P,ROW(),MATCH(BK$3,$K$2:$P$2,0))/12</f>
        <v>66666.666666666672</v>
      </c>
      <c r="BL230" s="15" cm="1">
        <f t="array" ref="BL230">INDEX($K:$P,ROW(),MATCH(BL$3,$K$2:$P$2,0))/12</f>
        <v>66666.666666666672</v>
      </c>
      <c r="BM230" s="15" cm="1">
        <f t="array" ref="BM230">INDEX($K:$P,ROW(),MATCH(BM$3,$K$2:$P$2,0))/12</f>
        <v>66666.666666666672</v>
      </c>
      <c r="BN230" s="15" cm="1">
        <f t="array" ref="BN230">INDEX($K:$P,ROW(),MATCH(BN$3,$K$2:$P$2,0))/12</f>
        <v>66666.666666666672</v>
      </c>
      <c r="BO230" s="15" cm="1">
        <f t="array" ref="BO230">INDEX($K:$P,ROW(),MATCH(BO$3,$K$2:$P$2,0))/12</f>
        <v>133333.33333333334</v>
      </c>
      <c r="BP230" s="15" cm="1">
        <f t="array" ref="BP230">INDEX($K:$P,ROW(),MATCH(BP$3,$K$2:$P$2,0))/12</f>
        <v>133333.33333333334</v>
      </c>
      <c r="BQ230" s="15" cm="1">
        <f t="array" ref="BQ230">INDEX($K:$P,ROW(),MATCH(BQ$3,$K$2:$P$2,0))/12</f>
        <v>133333.33333333334</v>
      </c>
      <c r="BR230" s="15" cm="1">
        <f t="array" ref="BR230">INDEX($K:$P,ROW(),MATCH(BR$3,$K$2:$P$2,0))/12</f>
        <v>133333.33333333334</v>
      </c>
      <c r="BS230" s="15" cm="1">
        <f t="array" ref="BS230">INDEX($K:$P,ROW(),MATCH(BS$3,$K$2:$P$2,0))/12</f>
        <v>133333.33333333334</v>
      </c>
      <c r="BT230" s="15" cm="1">
        <f t="array" ref="BT230">INDEX($K:$P,ROW(),MATCH(BT$3,$K$2:$P$2,0))/12</f>
        <v>133333.33333333334</v>
      </c>
      <c r="BU230" s="15" cm="1">
        <f t="array" ref="BU230">INDEX($K:$P,ROW(),MATCH(BU$3,$K$2:$P$2,0))/12</f>
        <v>133333.33333333334</v>
      </c>
      <c r="BV230" s="15" cm="1">
        <f t="array" ref="BV230">INDEX($K:$P,ROW(),MATCH(BV$3,$K$2:$P$2,0))/12</f>
        <v>133333.33333333334</v>
      </c>
      <c r="BW230" s="15" cm="1">
        <f t="array" ref="BW230">INDEX($K:$P,ROW(),MATCH(BW$3,$K$2:$P$2,0))/12</f>
        <v>133333.33333333334</v>
      </c>
      <c r="BX230" s="15" cm="1">
        <f t="array" ref="BX230">INDEX($K:$P,ROW(),MATCH(BX$3,$K$2:$P$2,0))/12</f>
        <v>133333.33333333334</v>
      </c>
      <c r="BY230" s="15" cm="1">
        <f t="array" ref="BY230">INDEX($K:$P,ROW(),MATCH(BY$3,$K$2:$P$2,0))/12</f>
        <v>133333.33333333334</v>
      </c>
      <c r="BZ230" s="15" cm="1">
        <f t="array" ref="BZ230">INDEX($K:$P,ROW(),MATCH(BZ$3,$K$2:$P$2,0))/12</f>
        <v>133333.33333333334</v>
      </c>
      <c r="CA230" s="15" cm="1">
        <f t="array" ref="CA230">INDEX($K:$P,ROW(),MATCH(CA$3,$K$2:$P$2,0))/12</f>
        <v>266666.66666666669</v>
      </c>
      <c r="CB230" s="15" cm="1">
        <f t="array" ref="CB230">INDEX($K:$P,ROW(),MATCH(CB$3,$K$2:$P$2,0))/12</f>
        <v>266666.66666666669</v>
      </c>
      <c r="CC230" s="15" cm="1">
        <f t="array" ref="CC230">INDEX($K:$P,ROW(),MATCH(CC$3,$K$2:$P$2,0))/12</f>
        <v>266666.66666666669</v>
      </c>
      <c r="CD230" s="15" cm="1">
        <f t="array" ref="CD230">INDEX($K:$P,ROW(),MATCH(CD$3,$K$2:$P$2,0))/12</f>
        <v>266666.66666666669</v>
      </c>
      <c r="CE230" s="15" cm="1">
        <f t="array" ref="CE230">INDEX($K:$P,ROW(),MATCH(CE$3,$K$2:$P$2,0))/12</f>
        <v>266666.66666666669</v>
      </c>
      <c r="CF230" s="15" cm="1">
        <f t="array" ref="CF230">INDEX($K:$P,ROW(),MATCH(CF$3,$K$2:$P$2,0))/12</f>
        <v>266666.66666666669</v>
      </c>
      <c r="CG230" s="15" cm="1">
        <f t="array" ref="CG230">INDEX($K:$P,ROW(),MATCH(CG$3,$K$2:$P$2,0))/12</f>
        <v>266666.66666666669</v>
      </c>
      <c r="CH230" s="15" cm="1">
        <f t="array" ref="CH230">INDEX($K:$P,ROW(),MATCH(CH$3,$K$2:$P$2,0))/12</f>
        <v>266666.66666666669</v>
      </c>
      <c r="CI230" s="15" cm="1">
        <f t="array" ref="CI230">INDEX($K:$P,ROW(),MATCH(CI$3,$K$2:$P$2,0))/12</f>
        <v>266666.66666666669</v>
      </c>
      <c r="CJ230" s="15" cm="1">
        <f t="array" ref="CJ230">INDEX($K:$P,ROW(),MATCH(CJ$3,$K$2:$P$2,0))/12</f>
        <v>266666.66666666669</v>
      </c>
      <c r="CK230" s="15" cm="1">
        <f t="array" ref="CK230">INDEX($K:$P,ROW(),MATCH(CK$3,$K$2:$P$2,0))/12</f>
        <v>266666.66666666669</v>
      </c>
      <c r="CL230" s="15" cm="1">
        <f t="array" ref="CL230">INDEX($K:$P,ROW(),MATCH(CL$3,$K$2:$P$2,0))/12</f>
        <v>266666.66666666669</v>
      </c>
      <c r="CN230" s="60"/>
      <c r="CO230" s="15" t="e" cm="1">
        <f t="array" ref="CO230">INDEX($K:$P,ROW(),MATCH(CO$3,$K$2:$P$2,0))/CO$5</f>
        <v>#N/A</v>
      </c>
      <c r="CP230" s="15" t="e" cm="1">
        <f t="array" ref="CP230">INDEX($K:$P,ROW(),MATCH(CP$3,$K$2:$P$2,0))/CP$5</f>
        <v>#N/A</v>
      </c>
      <c r="CQ230" s="15" t="e" cm="1">
        <f t="array" ref="CQ230">INDEX($K:$P,ROW(),MATCH(CQ$3,$K$2:$P$2,0))/CQ$5</f>
        <v>#N/A</v>
      </c>
      <c r="CR230" s="15" t="e" cm="1">
        <f t="array" ref="CR230">INDEX($K:$P,ROW(),MATCH(CR$3,$K$2:$P$2,0))/CR$5</f>
        <v>#N/A</v>
      </c>
      <c r="CS230" s="15" t="e" cm="1">
        <f t="array" ref="CS230">INDEX($K:$P,ROW(),MATCH(CS$3,$K$2:$P$2,0))/CS$5</f>
        <v>#N/A</v>
      </c>
      <c r="CT230" s="15" t="e" cm="1">
        <f t="array" ref="CT230">INDEX($K:$P,ROW(),MATCH(CT$3,$K$2:$P$2,0))/CT$5</f>
        <v>#N/A</v>
      </c>
      <c r="CU230" s="15" t="e" cm="1">
        <f t="array" ref="CU230">INDEX($K:$P,ROW(),MATCH(CU$3,$K$2:$P$2,0))/CU$5</f>
        <v>#N/A</v>
      </c>
      <c r="CV230" s="15" t="e" cm="1">
        <f t="array" ref="CV230">INDEX($K:$P,ROW(),MATCH(CV$3,$K$2:$P$2,0))/CV$5</f>
        <v>#N/A</v>
      </c>
      <c r="CW230" s="15" t="e" cm="1">
        <f t="array" ref="CW230">INDEX($K:$P,ROW(),MATCH(CW$3,$K$2:$P$2,0))/CW$5</f>
        <v>#N/A</v>
      </c>
      <c r="CX230" s="15" t="e" cm="1">
        <f t="array" ref="CX230">INDEX($K:$P,ROW(),MATCH(CX$3,$K$2:$P$2,0))/CX$5</f>
        <v>#N/A</v>
      </c>
      <c r="CY230" s="15" t="e" cm="1">
        <f t="array" ref="CY230">INDEX($K:$P,ROW(),MATCH(CY$3,$K$2:$P$2,0))/CL$5</f>
        <v>#N/A</v>
      </c>
      <c r="CZ230" s="15" t="e" cm="1">
        <f t="array" ref="CZ230">INDEX($K:$P,ROW(),MATCH(CZ$3,$K$2:$P$2,0))/CZ$5</f>
        <v>#N/A</v>
      </c>
      <c r="DA230" s="15" t="e" cm="1">
        <f t="array" ref="DA230">INDEX($K:$P,ROW(),MATCH(DA$3,$K$2:$P$2,0))/DA$5</f>
        <v>#N/A</v>
      </c>
      <c r="DB230" s="15" t="e" cm="1">
        <f t="array" ref="DB230">INDEX($K:$P,ROW(),MATCH(DB$3,$K$2:$P$2,0))/DB$5</f>
        <v>#N/A</v>
      </c>
      <c r="DC230" s="15" t="e" cm="1">
        <f t="array" ref="DC230">INDEX($K:$P,ROW(),MATCH(DC$3,$K$2:$P$2,0))/DC$5</f>
        <v>#N/A</v>
      </c>
      <c r="DD230" s="15" t="e" cm="1">
        <f t="array" ref="DD230">INDEX($K:$P,ROW(),MATCH(DD$3,$K$2:$P$2,0))/DD$5</f>
        <v>#N/A</v>
      </c>
      <c r="DE230" s="15" t="e" cm="1">
        <f t="array" ref="DE230">INDEX($K:$P,ROW(),MATCH(DE$3,$K$2:$P$2,0))/DE$5</f>
        <v>#N/A</v>
      </c>
      <c r="DF230" s="15" t="e" cm="1">
        <f t="array" ref="DF230">INDEX($K:$P,ROW(),MATCH(DF$3,$K$2:$P$2,0))/DF$5</f>
        <v>#N/A</v>
      </c>
      <c r="DG230" s="15" t="e" cm="1">
        <f t="array" ref="DG230">INDEX($K:$P,ROW(),MATCH(DG$3,$K$2:$P$2,0))/DG$5</f>
        <v>#N/A</v>
      </c>
      <c r="DH230" s="15" t="e" cm="1">
        <f t="array" ref="DH230">INDEX($K:$P,ROW(),MATCH(DH$3,$K$2:$P$2,0))/DH$5</f>
        <v>#N/A</v>
      </c>
      <c r="DI230" s="15" t="e" cm="1">
        <f t="array" ref="DI230">INDEX($K:$P,ROW(),MATCH(DI$3,$K$2:$P$2,0))/DI$5</f>
        <v>#N/A</v>
      </c>
      <c r="DJ230" s="15" t="e" cm="1">
        <f t="array" ref="DJ230">INDEX($K:$P,ROW(),MATCH(DJ$3,$K$2:$P$2,0))/DJ$5</f>
        <v>#N/A</v>
      </c>
      <c r="DK230" s="15" t="e" cm="1">
        <f t="array" ref="DK230">INDEX($K:$P,ROW(),MATCH(DK$3,$K$2:$P$2,0))/DK$5</f>
        <v>#N/A</v>
      </c>
      <c r="DL230" s="15" t="e" cm="1">
        <f t="array" ref="DL230">INDEX($K:$P,ROW(),MATCH(DL$3,$K$2:$P$2,0))/DL$5</f>
        <v>#N/A</v>
      </c>
    </row>
    <row r="231" spans="1:116" x14ac:dyDescent="0.35">
      <c r="B231" t="s">
        <v>332</v>
      </c>
      <c r="D231" t="s">
        <v>793</v>
      </c>
      <c r="E231" s="8" t="str">
        <f t="shared" si="283"/>
        <v>231 SCENARIO-EV</v>
      </c>
      <c r="G231" s="191" t="str">
        <f>IFERROR(SUBSTITUTE(TRIM(LEFT(G224,SEARCH("-",G224)-1)),":",""),SUBSTITUTE(G224,":",""))</f>
        <v>Volume driven</v>
      </c>
      <c r="H231" s="31"/>
      <c r="I231" s="73"/>
      <c r="J231" s="73"/>
      <c r="K231" s="39"/>
      <c r="L231" s="39"/>
      <c r="M231" s="39"/>
      <c r="N231" s="39"/>
      <c r="O231" s="39"/>
      <c r="P231" s="39"/>
      <c r="R231" s="38"/>
      <c r="S231" s="38"/>
      <c r="T231" s="38"/>
      <c r="U231" s="38"/>
      <c r="V231" s="38"/>
      <c r="W231" s="38"/>
      <c r="X231" s="38"/>
      <c r="Y231" s="38"/>
      <c r="Z231" s="38"/>
      <c r="AA231" s="38"/>
      <c r="AB231" s="38"/>
      <c r="AC231" s="38"/>
      <c r="AD231" s="38"/>
      <c r="AE231" s="38"/>
      <c r="AF231" s="38"/>
      <c r="AG231" s="38"/>
      <c r="AH231" s="38"/>
      <c r="AI231" s="38"/>
      <c r="AJ231" s="38"/>
      <c r="AK231" s="38"/>
      <c r="AL231" s="38"/>
      <c r="AM231" s="38"/>
      <c r="AN231" s="38"/>
      <c r="AO231" s="38"/>
      <c r="AP231" s="38"/>
      <c r="AQ231" s="38"/>
      <c r="AR231" s="38"/>
      <c r="AS231" s="38"/>
      <c r="AT231" s="38"/>
      <c r="AU231" s="38"/>
      <c r="AV231" s="38"/>
      <c r="AW231" s="38"/>
      <c r="AX231" s="38"/>
      <c r="AY231" s="38"/>
      <c r="AZ231" s="38"/>
      <c r="BA231" s="38"/>
      <c r="BB231" s="38"/>
      <c r="BC231" s="38"/>
      <c r="BD231" s="38"/>
      <c r="BE231" s="38"/>
      <c r="BF231" s="38"/>
      <c r="BG231" s="38"/>
      <c r="BH231" s="38"/>
      <c r="BI231" s="38"/>
      <c r="BJ231" s="38"/>
      <c r="BK231" s="38"/>
      <c r="BL231" s="38"/>
      <c r="BM231" s="38"/>
      <c r="BN231" s="38"/>
      <c r="BO231" s="38"/>
      <c r="BP231" s="38"/>
      <c r="BQ231" s="38"/>
      <c r="BR231" s="38"/>
      <c r="BS231" s="38"/>
      <c r="BT231" s="38"/>
      <c r="BU231" s="38"/>
      <c r="BV231" s="38"/>
      <c r="BW231" s="38"/>
      <c r="BX231" s="38"/>
      <c r="BY231" s="38"/>
      <c r="BZ231" s="38"/>
      <c r="CA231" s="38"/>
      <c r="CB231" s="38"/>
      <c r="CC231" s="38"/>
      <c r="CD231" s="38"/>
      <c r="CE231" s="38"/>
      <c r="CF231" s="38"/>
      <c r="CG231" s="38"/>
      <c r="CH231" s="38"/>
      <c r="CI231" s="38"/>
      <c r="CJ231" s="38"/>
      <c r="CK231" s="38"/>
      <c r="CL231" s="38"/>
      <c r="CN231" s="73"/>
      <c r="CO231" s="38"/>
      <c r="CP231" s="38"/>
      <c r="CQ231" s="38"/>
      <c r="CR231" s="38"/>
      <c r="CS231" s="38"/>
      <c r="CT231" s="38"/>
      <c r="CU231" s="38"/>
      <c r="CV231" s="38"/>
      <c r="CW231" s="38"/>
      <c r="CX231" s="38"/>
      <c r="CY231" s="38"/>
      <c r="CZ231" s="38"/>
      <c r="DA231" s="38"/>
      <c r="DB231" s="38"/>
      <c r="DC231" s="38"/>
      <c r="DD231" s="38"/>
      <c r="DE231" s="38"/>
      <c r="DF231" s="38"/>
      <c r="DG231" s="38"/>
      <c r="DH231" s="38"/>
      <c r="DI231" s="38"/>
      <c r="DJ231" s="38"/>
      <c r="DK231" s="38"/>
      <c r="DL231" s="38"/>
    </row>
    <row r="232" spans="1:116" x14ac:dyDescent="0.35">
      <c r="B232" t="s">
        <v>332</v>
      </c>
      <c r="D232" t="s">
        <v>793</v>
      </c>
      <c r="E232" s="8" t="str">
        <f t="shared" si="283"/>
        <v>232 SCENARIO-EV</v>
      </c>
      <c r="G232" s="241" t="str">
        <f>IFERROR(SUBSTITUTE(TRIM(MID(G224, SEARCH("-", G224) + 1, LEN(G224))),":",""),"no unit")</f>
        <v>primary unit</v>
      </c>
      <c r="H232" s="31"/>
      <c r="I232" s="73"/>
      <c r="J232" s="73"/>
      <c r="K232" s="39"/>
      <c r="L232" s="39"/>
      <c r="M232" s="39"/>
      <c r="N232" s="39"/>
      <c r="O232" s="39"/>
      <c r="P232" s="39"/>
      <c r="R232" s="38"/>
      <c r="S232" s="38"/>
      <c r="T232" s="38"/>
      <c r="U232" s="38"/>
      <c r="V232" s="38"/>
      <c r="W232" s="38"/>
      <c r="X232" s="38"/>
      <c r="Y232" s="38"/>
      <c r="Z232" s="38"/>
      <c r="AA232" s="38"/>
      <c r="AB232" s="38"/>
      <c r="AC232" s="38"/>
      <c r="AD232" s="38"/>
      <c r="AE232" s="38"/>
      <c r="AF232" s="38"/>
      <c r="AG232" s="38"/>
      <c r="AH232" s="38"/>
      <c r="AI232" s="38"/>
      <c r="AJ232" s="38"/>
      <c r="AK232" s="38"/>
      <c r="AL232" s="38"/>
      <c r="AM232" s="38"/>
      <c r="AN232" s="38"/>
      <c r="AO232" s="38"/>
      <c r="AP232" s="38"/>
      <c r="AQ232" s="38"/>
      <c r="AR232" s="38"/>
      <c r="AS232" s="38"/>
      <c r="AT232" s="38"/>
      <c r="AU232" s="38"/>
      <c r="AV232" s="38"/>
      <c r="AW232" s="38"/>
      <c r="AX232" s="38"/>
      <c r="AY232" s="38"/>
      <c r="AZ232" s="38"/>
      <c r="BA232" s="38"/>
      <c r="BB232" s="38"/>
      <c r="BC232" s="38"/>
      <c r="BD232" s="38"/>
      <c r="BE232" s="38"/>
      <c r="BF232" s="38"/>
      <c r="BG232" s="38"/>
      <c r="BH232" s="38"/>
      <c r="BI232" s="38"/>
      <c r="BJ232" s="38"/>
      <c r="BK232" s="38"/>
      <c r="BL232" s="38"/>
      <c r="BM232" s="38"/>
      <c r="BN232" s="38"/>
      <c r="BO232" s="38"/>
      <c r="BP232" s="38"/>
      <c r="BQ232" s="38"/>
      <c r="BR232" s="38"/>
      <c r="BS232" s="38"/>
      <c r="BT232" s="38"/>
      <c r="BU232" s="38"/>
      <c r="BV232" s="38"/>
      <c r="BW232" s="38"/>
      <c r="BX232" s="38"/>
      <c r="BY232" s="38"/>
      <c r="BZ232" s="38"/>
      <c r="CA232" s="38"/>
      <c r="CB232" s="38"/>
      <c r="CC232" s="38"/>
      <c r="CD232" s="38"/>
      <c r="CE232" s="38"/>
      <c r="CF232" s="38"/>
      <c r="CG232" s="38"/>
      <c r="CH232" s="38"/>
      <c r="CI232" s="38"/>
      <c r="CJ232" s="38"/>
      <c r="CK232" s="38"/>
      <c r="CL232" s="38"/>
      <c r="CN232" s="73"/>
      <c r="CO232" s="38"/>
      <c r="CP232" s="38"/>
      <c r="CQ232" s="38"/>
      <c r="CR232" s="38"/>
      <c r="CS232" s="38"/>
      <c r="CT232" s="38"/>
      <c r="CU232" s="38"/>
      <c r="CV232" s="38"/>
      <c r="CW232" s="38"/>
      <c r="CX232" s="38"/>
      <c r="CY232" s="38"/>
      <c r="CZ232" s="38"/>
      <c r="DA232" s="38"/>
      <c r="DB232" s="38"/>
      <c r="DC232" s="38"/>
      <c r="DD232" s="38"/>
      <c r="DE232" s="38"/>
      <c r="DF232" s="38"/>
      <c r="DG232" s="38"/>
      <c r="DH232" s="38"/>
      <c r="DI232" s="38"/>
      <c r="DJ232" s="38"/>
      <c r="DK232" s="38"/>
      <c r="DL232" s="38"/>
    </row>
    <row r="233" spans="1:116" x14ac:dyDescent="0.35">
      <c r="B233" t="s">
        <v>332</v>
      </c>
      <c r="D233" t="s">
        <v>793</v>
      </c>
      <c r="E233" s="8" t="str">
        <f t="shared" si="283"/>
        <v>233 SCENARIO-EV</v>
      </c>
      <c r="G233" s="136" t="s">
        <v>461</v>
      </c>
      <c r="H233" s="31"/>
      <c r="I233" s="73"/>
      <c r="J233" s="73"/>
      <c r="K233" s="39"/>
      <c r="L233" s="39"/>
      <c r="M233" s="39"/>
      <c r="N233" s="39"/>
      <c r="O233" s="39"/>
      <c r="P233" s="39"/>
      <c r="R233" s="38"/>
      <c r="CN233" s="73"/>
      <c r="CO233" s="8"/>
      <c r="CP233" s="8"/>
      <c r="CQ233" s="8"/>
      <c r="CR233" s="8"/>
      <c r="CS233" s="8"/>
      <c r="CT233" s="8"/>
      <c r="CU233" s="8"/>
      <c r="CV233" s="8"/>
      <c r="CW233" s="8"/>
      <c r="CX233" s="8"/>
      <c r="CY233" s="8"/>
      <c r="CZ233" s="8"/>
      <c r="DA233" s="8"/>
      <c r="DB233" s="8"/>
      <c r="DC233" s="8"/>
      <c r="DD233" s="8"/>
      <c r="DE233" s="8"/>
      <c r="DF233" s="8"/>
      <c r="DG233" s="8"/>
      <c r="DH233" s="8"/>
      <c r="DI233" s="8"/>
      <c r="DJ233" s="8"/>
      <c r="DK233" s="8"/>
      <c r="DL233" s="8"/>
    </row>
    <row r="234" spans="1:116" x14ac:dyDescent="0.35">
      <c r="B234" t="s">
        <v>332</v>
      </c>
      <c r="D234" t="s">
        <v>793</v>
      </c>
      <c r="E234" s="8" t="str">
        <f t="shared" si="283"/>
        <v>234 SCENARIO-EV</v>
      </c>
      <c r="G234" s="136" t="s">
        <v>462</v>
      </c>
      <c r="H234" s="31"/>
      <c r="I234" s="73"/>
      <c r="J234" s="73"/>
      <c r="K234" s="39"/>
      <c r="L234" s="39"/>
      <c r="M234" s="39"/>
      <c r="N234" s="39"/>
      <c r="O234" s="39"/>
      <c r="P234" s="39"/>
      <c r="R234" s="38"/>
      <c r="S234" s="203" t="str">
        <f t="shared" ref="S234:CD234" si="286">ADDRESS(ROW(S230),COLUMN(S230))</f>
        <v>$S$230</v>
      </c>
      <c r="T234" s="203" t="str">
        <f t="shared" si="286"/>
        <v>$T$230</v>
      </c>
      <c r="U234" s="203" t="str">
        <f t="shared" si="286"/>
        <v>$U$230</v>
      </c>
      <c r="V234" s="203" t="str">
        <f t="shared" si="286"/>
        <v>$V$230</v>
      </c>
      <c r="W234" s="203" t="str">
        <f t="shared" si="286"/>
        <v>$W$230</v>
      </c>
      <c r="X234" s="203" t="str">
        <f t="shared" si="286"/>
        <v>$X$230</v>
      </c>
      <c r="Y234" s="203" t="str">
        <f t="shared" si="286"/>
        <v>$Y$230</v>
      </c>
      <c r="Z234" s="203" t="str">
        <f t="shared" si="286"/>
        <v>$Z$230</v>
      </c>
      <c r="AA234" s="203" t="str">
        <f t="shared" si="286"/>
        <v>$AA$230</v>
      </c>
      <c r="AB234" s="203" t="str">
        <f t="shared" si="286"/>
        <v>$AB$230</v>
      </c>
      <c r="AC234" s="203" t="str">
        <f t="shared" si="286"/>
        <v>$AC$230</v>
      </c>
      <c r="AD234" s="203" t="str">
        <f t="shared" si="286"/>
        <v>$AD$230</v>
      </c>
      <c r="AE234" s="203" t="str">
        <f t="shared" si="286"/>
        <v>$AE$230</v>
      </c>
      <c r="AF234" s="203" t="str">
        <f t="shared" si="286"/>
        <v>$AF$230</v>
      </c>
      <c r="AG234" s="203" t="str">
        <f t="shared" si="286"/>
        <v>$AG$230</v>
      </c>
      <c r="AH234" s="203" t="str">
        <f t="shared" si="286"/>
        <v>$AH$230</v>
      </c>
      <c r="AI234" s="203" t="str">
        <f t="shared" si="286"/>
        <v>$AI$230</v>
      </c>
      <c r="AJ234" s="203" t="str">
        <f t="shared" si="286"/>
        <v>$AJ$230</v>
      </c>
      <c r="AK234" s="203" t="str">
        <f t="shared" si="286"/>
        <v>$AK$230</v>
      </c>
      <c r="AL234" s="203" t="str">
        <f t="shared" si="286"/>
        <v>$AL$230</v>
      </c>
      <c r="AM234" s="203" t="str">
        <f t="shared" si="286"/>
        <v>$AM$230</v>
      </c>
      <c r="AN234" s="203" t="str">
        <f t="shared" si="286"/>
        <v>$AN$230</v>
      </c>
      <c r="AO234" s="203" t="str">
        <f t="shared" si="286"/>
        <v>$AO$230</v>
      </c>
      <c r="AP234" s="203" t="str">
        <f t="shared" si="286"/>
        <v>$AP$230</v>
      </c>
      <c r="AQ234" s="203" t="str">
        <f t="shared" si="286"/>
        <v>$AQ$230</v>
      </c>
      <c r="AR234" s="203" t="str">
        <f t="shared" si="286"/>
        <v>$AR$230</v>
      </c>
      <c r="AS234" s="203" t="str">
        <f t="shared" si="286"/>
        <v>$AS$230</v>
      </c>
      <c r="AT234" s="203" t="str">
        <f t="shared" si="286"/>
        <v>$AT$230</v>
      </c>
      <c r="AU234" s="203" t="str">
        <f t="shared" si="286"/>
        <v>$AU$230</v>
      </c>
      <c r="AV234" s="203" t="str">
        <f t="shared" si="286"/>
        <v>$AV$230</v>
      </c>
      <c r="AW234" s="203" t="str">
        <f t="shared" si="286"/>
        <v>$AW$230</v>
      </c>
      <c r="AX234" s="203" t="str">
        <f t="shared" si="286"/>
        <v>$AX$230</v>
      </c>
      <c r="AY234" s="203" t="str">
        <f t="shared" si="286"/>
        <v>$AY$230</v>
      </c>
      <c r="AZ234" s="203" t="str">
        <f t="shared" si="286"/>
        <v>$AZ$230</v>
      </c>
      <c r="BA234" s="203" t="str">
        <f t="shared" si="286"/>
        <v>$BA$230</v>
      </c>
      <c r="BB234" s="203" t="str">
        <f t="shared" si="286"/>
        <v>$BB$230</v>
      </c>
      <c r="BC234" s="203" t="str">
        <f t="shared" si="286"/>
        <v>$BC$230</v>
      </c>
      <c r="BD234" s="203" t="str">
        <f t="shared" si="286"/>
        <v>$BD$230</v>
      </c>
      <c r="BE234" s="203" t="str">
        <f t="shared" si="286"/>
        <v>$BE$230</v>
      </c>
      <c r="BF234" s="203" t="str">
        <f t="shared" si="286"/>
        <v>$BF$230</v>
      </c>
      <c r="BG234" s="203" t="str">
        <f t="shared" si="286"/>
        <v>$BG$230</v>
      </c>
      <c r="BH234" s="203" t="str">
        <f t="shared" si="286"/>
        <v>$BH$230</v>
      </c>
      <c r="BI234" s="203" t="str">
        <f t="shared" si="286"/>
        <v>$BI$230</v>
      </c>
      <c r="BJ234" s="203" t="str">
        <f t="shared" si="286"/>
        <v>$BJ$230</v>
      </c>
      <c r="BK234" s="203" t="str">
        <f t="shared" si="286"/>
        <v>$BK$230</v>
      </c>
      <c r="BL234" s="203" t="str">
        <f t="shared" si="286"/>
        <v>$BL$230</v>
      </c>
      <c r="BM234" s="203" t="str">
        <f t="shared" si="286"/>
        <v>$BM$230</v>
      </c>
      <c r="BN234" s="203" t="str">
        <f t="shared" si="286"/>
        <v>$BN$230</v>
      </c>
      <c r="BO234" s="203" t="str">
        <f t="shared" si="286"/>
        <v>$BO$230</v>
      </c>
      <c r="BP234" s="203" t="str">
        <f t="shared" si="286"/>
        <v>$BP$230</v>
      </c>
      <c r="BQ234" s="203" t="str">
        <f t="shared" si="286"/>
        <v>$BQ$230</v>
      </c>
      <c r="BR234" s="203" t="str">
        <f t="shared" si="286"/>
        <v>$BR$230</v>
      </c>
      <c r="BS234" s="203" t="str">
        <f t="shared" si="286"/>
        <v>$BS$230</v>
      </c>
      <c r="BT234" s="203" t="str">
        <f t="shared" si="286"/>
        <v>$BT$230</v>
      </c>
      <c r="BU234" s="203" t="str">
        <f t="shared" si="286"/>
        <v>$BU$230</v>
      </c>
      <c r="BV234" s="203" t="str">
        <f t="shared" si="286"/>
        <v>$BV$230</v>
      </c>
      <c r="BW234" s="203" t="str">
        <f t="shared" si="286"/>
        <v>$BW$230</v>
      </c>
      <c r="BX234" s="203" t="str">
        <f t="shared" si="286"/>
        <v>$BX$230</v>
      </c>
      <c r="BY234" s="203" t="str">
        <f t="shared" si="286"/>
        <v>$BY$230</v>
      </c>
      <c r="BZ234" s="203" t="str">
        <f t="shared" si="286"/>
        <v>$BZ$230</v>
      </c>
      <c r="CA234" s="203" t="str">
        <f t="shared" si="286"/>
        <v>$CA$230</v>
      </c>
      <c r="CB234" s="203" t="str">
        <f t="shared" si="286"/>
        <v>$CB$230</v>
      </c>
      <c r="CC234" s="203" t="str">
        <f t="shared" si="286"/>
        <v>$CC$230</v>
      </c>
      <c r="CD234" s="203" t="str">
        <f t="shared" si="286"/>
        <v>$CD$230</v>
      </c>
      <c r="CE234" s="203" t="str">
        <f t="shared" ref="CE234:CL234" si="287">ADDRESS(ROW(CE230),COLUMN(CE230))</f>
        <v>$CE$230</v>
      </c>
      <c r="CF234" s="203" t="str">
        <f t="shared" si="287"/>
        <v>$CF$230</v>
      </c>
      <c r="CG234" s="203" t="str">
        <f t="shared" si="287"/>
        <v>$CG$230</v>
      </c>
      <c r="CH234" s="203" t="str">
        <f t="shared" si="287"/>
        <v>$CH$230</v>
      </c>
      <c r="CI234" s="203" t="str">
        <f t="shared" si="287"/>
        <v>$CI$230</v>
      </c>
      <c r="CJ234" s="203" t="str">
        <f t="shared" si="287"/>
        <v>$CJ$230</v>
      </c>
      <c r="CK234" s="203" t="str">
        <f t="shared" si="287"/>
        <v>$CK$230</v>
      </c>
      <c r="CL234" s="203" t="str">
        <f t="shared" si="287"/>
        <v>$CL$230</v>
      </c>
      <c r="CN234" s="73"/>
      <c r="CO234" s="203" t="str">
        <f t="shared" ref="CO234:DL234" si="288">ADDRESS(ROW(CO230),COLUMN(CO230))</f>
        <v>$CO$230</v>
      </c>
      <c r="CP234" s="203" t="str">
        <f t="shared" si="288"/>
        <v>$CP$230</v>
      </c>
      <c r="CQ234" s="203" t="str">
        <f t="shared" si="288"/>
        <v>$CQ$230</v>
      </c>
      <c r="CR234" s="203" t="str">
        <f t="shared" si="288"/>
        <v>$CR$230</v>
      </c>
      <c r="CS234" s="203" t="str">
        <f t="shared" si="288"/>
        <v>$CS$230</v>
      </c>
      <c r="CT234" s="203" t="str">
        <f t="shared" si="288"/>
        <v>$CT$230</v>
      </c>
      <c r="CU234" s="203" t="str">
        <f t="shared" si="288"/>
        <v>$CU$230</v>
      </c>
      <c r="CV234" s="203" t="str">
        <f t="shared" si="288"/>
        <v>$CV$230</v>
      </c>
      <c r="CW234" s="203" t="str">
        <f t="shared" si="288"/>
        <v>$CW$230</v>
      </c>
      <c r="CX234" s="203" t="str">
        <f t="shared" si="288"/>
        <v>$CX$230</v>
      </c>
      <c r="CY234" s="203" t="str">
        <f t="shared" si="288"/>
        <v>$CY$230</v>
      </c>
      <c r="CZ234" s="203" t="str">
        <f t="shared" si="288"/>
        <v>$CZ$230</v>
      </c>
      <c r="DA234" s="203" t="str">
        <f t="shared" si="288"/>
        <v>$DA$230</v>
      </c>
      <c r="DB234" s="203" t="str">
        <f t="shared" si="288"/>
        <v>$DB$230</v>
      </c>
      <c r="DC234" s="203" t="str">
        <f t="shared" si="288"/>
        <v>$DC$230</v>
      </c>
      <c r="DD234" s="203" t="str">
        <f t="shared" si="288"/>
        <v>$DD$230</v>
      </c>
      <c r="DE234" s="203" t="str">
        <f t="shared" si="288"/>
        <v>$DE$230</v>
      </c>
      <c r="DF234" s="203" t="str">
        <f t="shared" si="288"/>
        <v>$DF$230</v>
      </c>
      <c r="DG234" s="203" t="str">
        <f t="shared" si="288"/>
        <v>$DG$230</v>
      </c>
      <c r="DH234" s="203" t="str">
        <f t="shared" si="288"/>
        <v>$DH$230</v>
      </c>
      <c r="DI234" s="203" t="str">
        <f t="shared" si="288"/>
        <v>$DI$230</v>
      </c>
      <c r="DJ234" s="203" t="str">
        <f t="shared" si="288"/>
        <v>$DJ$230</v>
      </c>
      <c r="DK234" s="203" t="str">
        <f t="shared" si="288"/>
        <v>$DK$230</v>
      </c>
      <c r="DL234" s="203" t="str">
        <f t="shared" si="288"/>
        <v>$DL$230</v>
      </c>
    </row>
    <row r="235" spans="1:116" x14ac:dyDescent="0.35">
      <c r="B235" t="s">
        <v>332</v>
      </c>
      <c r="D235" t="s">
        <v>793</v>
      </c>
      <c r="E235" s="8" t="str">
        <f t="shared" si="283"/>
        <v>235 SCENARIO-EV</v>
      </c>
      <c r="G235" s="8" t="s">
        <v>488</v>
      </c>
      <c r="H235" s="31"/>
      <c r="I235" s="73"/>
      <c r="J235" s="73"/>
      <c r="K235" s="39"/>
      <c r="L235" s="39"/>
      <c r="M235" s="39"/>
      <c r="N235" s="39"/>
      <c r="O235" s="39"/>
      <c r="P235" s="39"/>
      <c r="R235" s="38"/>
      <c r="S235" s="203"/>
      <c r="T235" s="203"/>
      <c r="U235" s="203"/>
      <c r="V235" s="203"/>
      <c r="W235" s="203"/>
      <c r="X235" s="203"/>
      <c r="Y235" s="203"/>
      <c r="Z235" s="203"/>
      <c r="AA235" s="203"/>
      <c r="AB235" s="203"/>
      <c r="AC235" s="203"/>
      <c r="AD235" s="203"/>
      <c r="AE235" s="203"/>
      <c r="AF235" s="203"/>
      <c r="AG235" s="203"/>
      <c r="AH235" s="203"/>
      <c r="AI235" s="203"/>
      <c r="AJ235" s="203"/>
      <c r="AK235" s="203"/>
      <c r="AL235" s="203"/>
      <c r="AM235" s="203"/>
      <c r="AN235" s="203"/>
      <c r="AO235" s="203"/>
      <c r="AP235" s="203"/>
      <c r="AQ235" s="203"/>
      <c r="AR235" s="203"/>
      <c r="AS235" s="203"/>
      <c r="AT235" s="203"/>
      <c r="AU235" s="203"/>
      <c r="AV235" s="203"/>
      <c r="AW235" s="203"/>
      <c r="AX235" s="203"/>
      <c r="AY235" s="203"/>
      <c r="AZ235" s="203"/>
      <c r="BA235" s="203"/>
      <c r="BB235" s="203"/>
      <c r="BC235" s="203"/>
      <c r="BD235" s="203"/>
      <c r="BE235" s="203"/>
      <c r="BF235" s="203"/>
      <c r="BG235" s="203"/>
      <c r="BH235" s="203"/>
      <c r="BI235" s="203"/>
      <c r="BJ235" s="203"/>
      <c r="BK235" s="203"/>
      <c r="BL235" s="203"/>
      <c r="BM235" s="203"/>
      <c r="BN235" s="203"/>
      <c r="BO235" s="203"/>
      <c r="BP235" s="203"/>
      <c r="BQ235" s="203"/>
      <c r="BR235" s="203"/>
      <c r="BS235" s="203"/>
      <c r="BT235" s="203"/>
      <c r="BU235" s="203"/>
      <c r="BV235" s="203"/>
      <c r="BW235" s="203"/>
      <c r="BX235" s="203"/>
      <c r="BY235" s="203"/>
      <c r="BZ235" s="203"/>
      <c r="CA235" s="203"/>
      <c r="CB235" s="203"/>
      <c r="CC235" s="203"/>
      <c r="CD235" s="203"/>
      <c r="CE235" s="203"/>
      <c r="CF235" s="203"/>
      <c r="CG235" s="203"/>
      <c r="CH235" s="203"/>
      <c r="CI235" s="203"/>
      <c r="CJ235" s="203"/>
      <c r="CK235" s="203"/>
      <c r="CL235" s="203"/>
      <c r="CN235" s="73"/>
      <c r="CO235" s="203"/>
      <c r="CP235" s="203"/>
      <c r="CQ235" s="203"/>
      <c r="CR235" s="203"/>
      <c r="CS235" s="203"/>
      <c r="CT235" s="203"/>
      <c r="CU235" s="203"/>
      <c r="CV235" s="203"/>
      <c r="CW235" s="203"/>
      <c r="CX235" s="203"/>
      <c r="CY235" s="203"/>
      <c r="CZ235" s="203"/>
      <c r="DA235" s="203"/>
      <c r="DB235" s="203"/>
      <c r="DC235" s="203"/>
      <c r="DD235" s="203"/>
      <c r="DE235" s="203"/>
      <c r="DF235" s="203"/>
      <c r="DG235" s="203"/>
      <c r="DH235" s="203"/>
      <c r="DI235" s="203"/>
      <c r="DJ235" s="203"/>
      <c r="DK235" s="203"/>
      <c r="DL235" s="203"/>
    </row>
    <row r="236" spans="1:116" x14ac:dyDescent="0.35">
      <c r="B236" t="s">
        <v>332</v>
      </c>
      <c r="D236" t="s">
        <v>793</v>
      </c>
      <c r="E236" s="8" t="str">
        <f t="shared" si="283"/>
        <v>236 SCENARIO-EV</v>
      </c>
      <c r="G236" s="8" t="s">
        <v>494</v>
      </c>
      <c r="H236" s="31"/>
      <c r="I236" s="73"/>
      <c r="J236" s="73"/>
      <c r="K236" s="39"/>
      <c r="L236" s="39"/>
      <c r="M236" s="39"/>
      <c r="N236" s="39"/>
      <c r="O236" s="39"/>
      <c r="P236" s="39"/>
      <c r="R236" s="38"/>
      <c r="S236" s="203"/>
      <c r="T236" s="203"/>
      <c r="U236" s="203"/>
      <c r="V236" s="203"/>
      <c r="W236" s="203"/>
      <c r="X236" s="203"/>
      <c r="Y236" s="203"/>
      <c r="Z236" s="203"/>
      <c r="AA236" s="203"/>
      <c r="AB236" s="203"/>
      <c r="AC236" s="203"/>
      <c r="AD236" s="203"/>
      <c r="AE236" s="203"/>
      <c r="AF236" s="203"/>
      <c r="AG236" s="203"/>
      <c r="AH236" s="203"/>
      <c r="AI236" s="203"/>
      <c r="AJ236" s="203"/>
      <c r="AK236" s="203"/>
      <c r="AL236" s="203"/>
      <c r="AM236" s="203"/>
      <c r="AN236" s="203"/>
      <c r="AO236" s="203"/>
      <c r="AP236" s="203"/>
      <c r="AQ236" s="203"/>
      <c r="AR236" s="203"/>
      <c r="AS236" s="203"/>
      <c r="AT236" s="203"/>
      <c r="AU236" s="203"/>
      <c r="AV236" s="203"/>
      <c r="AW236" s="203"/>
      <c r="AX236" s="203"/>
      <c r="AY236" s="203"/>
      <c r="AZ236" s="203"/>
      <c r="BA236" s="203"/>
      <c r="BB236" s="203"/>
      <c r="BC236" s="203"/>
      <c r="BD236" s="203"/>
      <c r="BE236" s="203"/>
      <c r="BF236" s="203"/>
      <c r="BG236" s="203"/>
      <c r="BH236" s="203"/>
      <c r="BI236" s="203"/>
      <c r="BJ236" s="203"/>
      <c r="BK236" s="203"/>
      <c r="BL236" s="203"/>
      <c r="BM236" s="203"/>
      <c r="BN236" s="203"/>
      <c r="BO236" s="203"/>
      <c r="BP236" s="203"/>
      <c r="BQ236" s="203"/>
      <c r="BR236" s="203"/>
      <c r="BS236" s="203"/>
      <c r="BT236" s="203"/>
      <c r="BU236" s="203"/>
      <c r="BV236" s="203"/>
      <c r="BW236" s="203"/>
      <c r="BX236" s="203"/>
      <c r="BY236" s="203"/>
      <c r="BZ236" s="203"/>
      <c r="CA236" s="203"/>
      <c r="CB236" s="203"/>
      <c r="CC236" s="203"/>
      <c r="CD236" s="203"/>
      <c r="CE236" s="203"/>
      <c r="CF236" s="203"/>
      <c r="CG236" s="203"/>
      <c r="CH236" s="203"/>
      <c r="CI236" s="203"/>
      <c r="CJ236" s="203"/>
      <c r="CK236" s="203"/>
      <c r="CL236" s="203"/>
      <c r="CN236" s="73"/>
      <c r="CO236" s="203"/>
      <c r="CP236" s="203"/>
      <c r="CQ236" s="203"/>
      <c r="CR236" s="203"/>
      <c r="CS236" s="203"/>
      <c r="CT236" s="203"/>
      <c r="CU236" s="203"/>
      <c r="CV236" s="203"/>
      <c r="CW236" s="203"/>
      <c r="CX236" s="203"/>
      <c r="CY236" s="203"/>
      <c r="CZ236" s="203"/>
      <c r="DA236" s="203"/>
      <c r="DB236" s="203"/>
      <c r="DC236" s="203"/>
      <c r="DD236" s="203"/>
      <c r="DE236" s="203"/>
      <c r="DF236" s="203"/>
      <c r="DG236" s="203"/>
      <c r="DH236" s="203"/>
      <c r="DI236" s="203"/>
      <c r="DJ236" s="203"/>
      <c r="DK236" s="203"/>
      <c r="DL236" s="203"/>
    </row>
    <row r="237" spans="1:116" x14ac:dyDescent="0.35">
      <c r="B237" t="s">
        <v>332</v>
      </c>
      <c r="D237" t="s">
        <v>793</v>
      </c>
      <c r="E237" s="8" t="str">
        <f t="shared" si="283"/>
        <v>237 SCENARIO-EV</v>
      </c>
      <c r="G237" s="8" t="s">
        <v>463</v>
      </c>
      <c r="H237" s="31"/>
      <c r="I237" s="73"/>
      <c r="J237" s="73"/>
      <c r="K237" s="39"/>
      <c r="L237" s="39"/>
      <c r="M237" s="39"/>
      <c r="N237" s="39"/>
      <c r="O237" s="39"/>
      <c r="P237" s="39"/>
      <c r="R237" s="38"/>
      <c r="S237" s="203"/>
      <c r="T237" s="203"/>
      <c r="U237" s="203"/>
      <c r="V237" s="203"/>
      <c r="W237" s="203"/>
      <c r="X237" s="203"/>
      <c r="Y237" s="203"/>
      <c r="Z237" s="203"/>
      <c r="AA237" s="203"/>
      <c r="AB237" s="203"/>
      <c r="AC237" s="203"/>
      <c r="AD237" s="203"/>
      <c r="AE237" s="203"/>
      <c r="AF237" s="203"/>
      <c r="AG237" s="203"/>
      <c r="AH237" s="203"/>
      <c r="AI237" s="203"/>
      <c r="AJ237" s="203"/>
      <c r="AK237" s="203"/>
      <c r="AL237" s="203"/>
      <c r="AM237" s="203"/>
      <c r="AN237" s="203"/>
      <c r="AO237" s="203"/>
      <c r="AP237" s="203"/>
      <c r="AQ237" s="203"/>
      <c r="AR237" s="203"/>
      <c r="AS237" s="203"/>
      <c r="AT237" s="203"/>
      <c r="AU237" s="203"/>
      <c r="AV237" s="203"/>
      <c r="AW237" s="203"/>
      <c r="AX237" s="203"/>
      <c r="AY237" s="203"/>
      <c r="AZ237" s="203"/>
      <c r="BA237" s="203"/>
      <c r="BB237" s="203"/>
      <c r="BC237" s="203"/>
      <c r="BD237" s="203"/>
      <c r="BE237" s="203"/>
      <c r="BF237" s="203"/>
      <c r="BG237" s="203"/>
      <c r="BH237" s="203"/>
      <c r="BI237" s="203"/>
      <c r="BJ237" s="203"/>
      <c r="BK237" s="203"/>
      <c r="BL237" s="203"/>
      <c r="BM237" s="203"/>
      <c r="BN237" s="203"/>
      <c r="BO237" s="203"/>
      <c r="BP237" s="203"/>
      <c r="BQ237" s="203"/>
      <c r="BR237" s="203"/>
      <c r="BS237" s="203"/>
      <c r="BT237" s="203"/>
      <c r="BU237" s="203"/>
      <c r="BV237" s="203"/>
      <c r="BW237" s="203"/>
      <c r="BX237" s="203"/>
      <c r="BY237" s="203"/>
      <c r="BZ237" s="203"/>
      <c r="CA237" s="203"/>
      <c r="CB237" s="203"/>
      <c r="CC237" s="203"/>
      <c r="CD237" s="203"/>
      <c r="CE237" s="203"/>
      <c r="CF237" s="203"/>
      <c r="CG237" s="203"/>
      <c r="CH237" s="203"/>
      <c r="CI237" s="203"/>
      <c r="CJ237" s="203"/>
      <c r="CK237" s="203"/>
      <c r="CL237" s="203"/>
      <c r="CN237" s="73"/>
      <c r="CO237" s="203"/>
      <c r="CP237" s="203"/>
      <c r="CQ237" s="203"/>
      <c r="CR237" s="203"/>
      <c r="CS237" s="203"/>
      <c r="CT237" s="203"/>
      <c r="CU237" s="203"/>
      <c r="CV237" s="203"/>
      <c r="CW237" s="203"/>
      <c r="CX237" s="203"/>
      <c r="CY237" s="203"/>
      <c r="CZ237" s="203"/>
      <c r="DA237" s="203"/>
      <c r="DB237" s="203"/>
      <c r="DC237" s="203"/>
      <c r="DD237" s="203"/>
      <c r="DE237" s="203"/>
      <c r="DF237" s="203"/>
      <c r="DG237" s="203"/>
      <c r="DH237" s="203"/>
      <c r="DI237" s="203"/>
      <c r="DJ237" s="203"/>
      <c r="DK237" s="203"/>
      <c r="DL237" s="203"/>
    </row>
    <row r="238" spans="1:116" x14ac:dyDescent="0.35">
      <c r="B238" t="s">
        <v>332</v>
      </c>
      <c r="D238" t="s">
        <v>793</v>
      </c>
      <c r="E238" s="8" t="str">
        <f t="shared" si="283"/>
        <v>238 SCENARIO-EV</v>
      </c>
      <c r="G238" s="8" t="s">
        <v>464</v>
      </c>
      <c r="H238" s="31"/>
      <c r="I238" s="73"/>
      <c r="J238" s="73"/>
      <c r="K238" s="39"/>
      <c r="L238" s="39"/>
      <c r="M238" s="39"/>
      <c r="N238" s="39"/>
      <c r="O238" s="39"/>
      <c r="P238" s="39"/>
      <c r="R238" s="38"/>
      <c r="S238" s="203"/>
      <c r="T238" s="203"/>
      <c r="U238" s="203"/>
      <c r="V238" s="203"/>
      <c r="W238" s="203"/>
      <c r="X238" s="203"/>
      <c r="Y238" s="203"/>
      <c r="Z238" s="203"/>
      <c r="AA238" s="203"/>
      <c r="AB238" s="203"/>
      <c r="AC238" s="203"/>
      <c r="AD238" s="203"/>
      <c r="AE238" s="203"/>
      <c r="AF238" s="203"/>
      <c r="AG238" s="203"/>
      <c r="AH238" s="203"/>
      <c r="AI238" s="203"/>
      <c r="AJ238" s="203"/>
      <c r="AK238" s="203"/>
      <c r="AL238" s="203"/>
      <c r="AM238" s="203"/>
      <c r="AN238" s="203"/>
      <c r="AO238" s="203"/>
      <c r="AP238" s="203"/>
      <c r="AQ238" s="203"/>
      <c r="AR238" s="203"/>
      <c r="AS238" s="203"/>
      <c r="AT238" s="203"/>
      <c r="AU238" s="203"/>
      <c r="AV238" s="203"/>
      <c r="AW238" s="203"/>
      <c r="AX238" s="203"/>
      <c r="AY238" s="203"/>
      <c r="AZ238" s="203"/>
      <c r="BA238" s="203"/>
      <c r="BB238" s="203"/>
      <c r="BC238" s="203"/>
      <c r="BD238" s="203"/>
      <c r="BE238" s="203"/>
      <c r="BF238" s="203"/>
      <c r="BG238" s="203"/>
      <c r="BH238" s="203"/>
      <c r="BI238" s="203"/>
      <c r="BJ238" s="203"/>
      <c r="BK238" s="203"/>
      <c r="BL238" s="203"/>
      <c r="BM238" s="203"/>
      <c r="BN238" s="203"/>
      <c r="BO238" s="203"/>
      <c r="BP238" s="203"/>
      <c r="BQ238" s="203"/>
      <c r="BR238" s="203"/>
      <c r="BS238" s="203"/>
      <c r="BT238" s="203"/>
      <c r="BU238" s="203"/>
      <c r="BV238" s="203"/>
      <c r="BW238" s="203"/>
      <c r="BX238" s="203"/>
      <c r="BY238" s="203"/>
      <c r="BZ238" s="203"/>
      <c r="CA238" s="203"/>
      <c r="CB238" s="203"/>
      <c r="CC238" s="203"/>
      <c r="CD238" s="203"/>
      <c r="CE238" s="203"/>
      <c r="CF238" s="203"/>
      <c r="CG238" s="203"/>
      <c r="CH238" s="203"/>
      <c r="CI238" s="203"/>
      <c r="CJ238" s="203"/>
      <c r="CK238" s="203"/>
      <c r="CL238" s="203"/>
      <c r="CN238" s="73"/>
      <c r="CO238" s="203"/>
      <c r="CP238" s="203"/>
      <c r="CQ238" s="203"/>
      <c r="CR238" s="203"/>
      <c r="CS238" s="203"/>
      <c r="CT238" s="203"/>
      <c r="CU238" s="203"/>
      <c r="CV238" s="203"/>
      <c r="CW238" s="203"/>
      <c r="CX238" s="203"/>
      <c r="CY238" s="203"/>
      <c r="CZ238" s="203"/>
      <c r="DA238" s="203"/>
      <c r="DB238" s="203"/>
      <c r="DC238" s="203"/>
      <c r="DD238" s="203"/>
      <c r="DE238" s="203"/>
      <c r="DF238" s="203"/>
      <c r="DG238" s="203"/>
      <c r="DH238" s="203"/>
      <c r="DI238" s="203"/>
      <c r="DJ238" s="203"/>
      <c r="DK238" s="203"/>
      <c r="DL238" s="203"/>
    </row>
    <row r="239" spans="1:116" x14ac:dyDescent="0.35">
      <c r="A239" s="174"/>
      <c r="E239" s="8"/>
      <c r="G239" s="185" t="s">
        <v>459</v>
      </c>
      <c r="H239" s="186"/>
      <c r="I239" s="187"/>
      <c r="J239" s="187"/>
      <c r="K239" s="188"/>
      <c r="L239" s="188"/>
      <c r="M239" s="188"/>
      <c r="N239" s="188"/>
      <c r="O239" s="188"/>
      <c r="P239" s="188"/>
      <c r="R239" s="189"/>
      <c r="S239" s="190"/>
      <c r="T239" s="190"/>
      <c r="U239" s="190"/>
      <c r="V239" s="190"/>
      <c r="W239" s="190"/>
      <c r="X239" s="190"/>
      <c r="Y239" s="190"/>
      <c r="Z239" s="190"/>
      <c r="AA239" s="190"/>
      <c r="AB239" s="190"/>
      <c r="AC239" s="190"/>
      <c r="AD239" s="190"/>
      <c r="AE239" s="190"/>
      <c r="AF239" s="190"/>
      <c r="AG239" s="190"/>
      <c r="AH239" s="190"/>
      <c r="AI239" s="190"/>
      <c r="AJ239" s="190"/>
      <c r="AK239" s="190"/>
      <c r="AL239" s="190"/>
      <c r="AM239" s="190"/>
      <c r="AN239" s="190"/>
      <c r="AO239" s="190"/>
      <c r="AP239" s="190"/>
      <c r="AQ239" s="190"/>
      <c r="AR239" s="190"/>
      <c r="AS239" s="190"/>
      <c r="AT239" s="190"/>
      <c r="AU239" s="190"/>
      <c r="AV239" s="190"/>
      <c r="AW239" s="190"/>
      <c r="AX239" s="190"/>
      <c r="AY239" s="190"/>
      <c r="AZ239" s="190"/>
      <c r="BA239" s="190"/>
      <c r="BB239" s="190"/>
      <c r="BC239" s="190"/>
      <c r="BD239" s="190"/>
      <c r="BE239" s="190"/>
      <c r="BF239" s="190"/>
      <c r="BG239" s="190"/>
      <c r="BH239" s="190"/>
      <c r="BI239" s="190"/>
      <c r="BJ239" s="190"/>
      <c r="BK239" s="190"/>
      <c r="BL239" s="190"/>
      <c r="BM239" s="190"/>
      <c r="BN239" s="190"/>
      <c r="BO239" s="190"/>
      <c r="BP239" s="190"/>
      <c r="BQ239" s="190"/>
      <c r="BR239" s="190"/>
      <c r="BS239" s="190"/>
      <c r="BT239" s="190"/>
      <c r="BU239" s="190"/>
      <c r="BV239" s="190"/>
      <c r="BW239" s="190"/>
      <c r="BX239" s="190"/>
      <c r="BY239" s="190"/>
      <c r="BZ239" s="190"/>
      <c r="CA239" s="190"/>
      <c r="CB239" s="190"/>
      <c r="CC239" s="190"/>
      <c r="CD239" s="190"/>
      <c r="CE239" s="190"/>
      <c r="CF239" s="190"/>
      <c r="CG239" s="190"/>
      <c r="CH239" s="190"/>
      <c r="CI239" s="190"/>
      <c r="CJ239" s="190"/>
      <c r="CK239" s="190"/>
      <c r="CL239" s="190"/>
      <c r="CN239" s="187"/>
      <c r="CO239" s="190"/>
      <c r="CP239" s="190"/>
      <c r="CQ239" s="190"/>
      <c r="CR239" s="190"/>
      <c r="CS239" s="190"/>
      <c r="CT239" s="190"/>
      <c r="CU239" s="190"/>
      <c r="CV239" s="190"/>
      <c r="CW239" s="190"/>
      <c r="CX239" s="190"/>
      <c r="CY239" s="190"/>
      <c r="CZ239" s="190"/>
      <c r="DA239" s="190"/>
      <c r="DB239" s="190"/>
      <c r="DC239" s="190"/>
      <c r="DD239" s="190"/>
      <c r="DE239" s="190"/>
      <c r="DF239" s="190"/>
      <c r="DG239" s="190"/>
      <c r="DH239" s="190"/>
      <c r="DI239" s="190"/>
      <c r="DJ239" s="190"/>
      <c r="DK239" s="190"/>
      <c r="DL239" s="190"/>
    </row>
    <row r="240" spans="1:116" x14ac:dyDescent="0.35">
      <c r="A240" s="174"/>
      <c r="E240" s="8"/>
      <c r="G240" s="192" t="s">
        <v>474</v>
      </c>
      <c r="H240" s="186"/>
      <c r="I240" s="187"/>
      <c r="J240" s="187"/>
      <c r="K240" s="188"/>
      <c r="L240" s="188"/>
      <c r="M240" s="188"/>
      <c r="N240" s="188"/>
      <c r="O240" s="188"/>
      <c r="P240" s="188"/>
      <c r="R240" s="189"/>
      <c r="S240" s="190"/>
      <c r="T240" s="190"/>
      <c r="U240" s="190"/>
      <c r="V240" s="190"/>
      <c r="W240" s="190"/>
      <c r="X240" s="190"/>
      <c r="Y240" s="190"/>
      <c r="Z240" s="190"/>
      <c r="AA240" s="190"/>
      <c r="AB240" s="190"/>
      <c r="AC240" s="190"/>
      <c r="AD240" s="190"/>
      <c r="AE240" s="190"/>
      <c r="AF240" s="190"/>
      <c r="AG240" s="190"/>
      <c r="AH240" s="190"/>
      <c r="AI240" s="190"/>
      <c r="AJ240" s="190"/>
      <c r="AK240" s="190"/>
      <c r="AL240" s="190"/>
      <c r="AM240" s="190"/>
      <c r="AN240" s="190"/>
      <c r="AO240" s="190"/>
      <c r="AP240" s="190"/>
      <c r="AQ240" s="190"/>
      <c r="AR240" s="190"/>
      <c r="AS240" s="190"/>
      <c r="AT240" s="190"/>
      <c r="AU240" s="190"/>
      <c r="AV240" s="190"/>
      <c r="AW240" s="190"/>
      <c r="AX240" s="190"/>
      <c r="AY240" s="190"/>
      <c r="AZ240" s="190"/>
      <c r="BA240" s="190"/>
      <c r="BB240" s="190"/>
      <c r="BC240" s="190"/>
      <c r="BD240" s="190"/>
      <c r="BE240" s="190"/>
      <c r="BF240" s="190"/>
      <c r="BG240" s="190"/>
      <c r="BH240" s="190"/>
      <c r="BI240" s="190"/>
      <c r="BJ240" s="190"/>
      <c r="BK240" s="190"/>
      <c r="BL240" s="190"/>
      <c r="BM240" s="190"/>
      <c r="BN240" s="190"/>
      <c r="BO240" s="190"/>
      <c r="BP240" s="190"/>
      <c r="BQ240" s="190"/>
      <c r="BR240" s="190"/>
      <c r="BS240" s="190"/>
      <c r="BT240" s="190"/>
      <c r="BU240" s="190"/>
      <c r="BV240" s="190"/>
      <c r="BW240" s="190"/>
      <c r="BX240" s="190"/>
      <c r="BY240" s="190"/>
      <c r="BZ240" s="190"/>
      <c r="CA240" s="190"/>
      <c r="CB240" s="190"/>
      <c r="CC240" s="190"/>
      <c r="CD240" s="190"/>
      <c r="CE240" s="190"/>
      <c r="CF240" s="190"/>
      <c r="CG240" s="190"/>
      <c r="CH240" s="190"/>
      <c r="CI240" s="190"/>
      <c r="CJ240" s="190"/>
      <c r="CK240" s="190"/>
      <c r="CL240" s="190"/>
      <c r="CN240" s="187"/>
      <c r="CO240" s="190"/>
      <c r="CP240" s="190"/>
      <c r="CQ240" s="190"/>
      <c r="CR240" s="190"/>
      <c r="CS240" s="190"/>
      <c r="CT240" s="190"/>
      <c r="CU240" s="190"/>
      <c r="CV240" s="190"/>
      <c r="CW240" s="190"/>
      <c r="CX240" s="190"/>
      <c r="CY240" s="190"/>
      <c r="CZ240" s="190"/>
      <c r="DA240" s="190"/>
      <c r="DB240" s="190"/>
      <c r="DC240" s="190"/>
      <c r="DD240" s="190"/>
      <c r="DE240" s="190"/>
      <c r="DF240" s="190"/>
      <c r="DG240" s="190"/>
      <c r="DH240" s="190"/>
      <c r="DI240" s="190"/>
      <c r="DJ240" s="190"/>
      <c r="DK240" s="190"/>
      <c r="DL240" s="190"/>
    </row>
    <row r="241" spans="1:116" x14ac:dyDescent="0.35">
      <c r="E241" s="8"/>
      <c r="G241" s="171"/>
      <c r="H241" s="31"/>
      <c r="I241" s="73"/>
      <c r="J241" s="73"/>
      <c r="K241" s="39"/>
      <c r="L241" s="39"/>
      <c r="M241" s="39"/>
      <c r="N241" s="39"/>
      <c r="O241" s="39"/>
      <c r="P241" s="39"/>
      <c r="R241" s="38"/>
      <c r="S241" s="76"/>
      <c r="T241" s="76"/>
      <c r="U241" s="76"/>
      <c r="V241" s="76"/>
      <c r="W241" s="76"/>
      <c r="X241" s="76"/>
      <c r="Y241" s="76"/>
      <c r="Z241" s="76"/>
      <c r="AA241" s="76"/>
      <c r="AB241" s="76"/>
      <c r="AC241" s="76"/>
      <c r="AD241" s="76"/>
      <c r="AE241" s="76"/>
      <c r="AF241" s="76"/>
      <c r="AG241" s="76"/>
      <c r="AH241" s="76"/>
      <c r="AI241" s="76"/>
      <c r="AJ241" s="76"/>
      <c r="AK241" s="76"/>
      <c r="AL241" s="76"/>
      <c r="AM241" s="76"/>
      <c r="AN241" s="76"/>
      <c r="AO241" s="76"/>
      <c r="AP241" s="76"/>
      <c r="AQ241" s="76"/>
      <c r="AR241" s="76"/>
      <c r="AS241" s="76"/>
      <c r="AT241" s="76"/>
      <c r="AU241" s="76"/>
      <c r="AV241" s="76"/>
      <c r="AW241" s="76"/>
      <c r="AX241" s="76"/>
      <c r="AY241" s="76"/>
      <c r="AZ241" s="76"/>
      <c r="BA241" s="76"/>
      <c r="BB241" s="76"/>
      <c r="BC241" s="76"/>
      <c r="BD241" s="76"/>
      <c r="BE241" s="76"/>
      <c r="BF241" s="76"/>
      <c r="BG241" s="76"/>
      <c r="BH241" s="76"/>
      <c r="BI241" s="76"/>
      <c r="BJ241" s="76"/>
      <c r="BK241" s="76"/>
      <c r="BL241" s="76"/>
      <c r="BM241" s="76"/>
      <c r="BN241" s="76"/>
      <c r="BO241" s="76"/>
      <c r="BP241" s="76"/>
      <c r="BQ241" s="76"/>
      <c r="BR241" s="76"/>
      <c r="BS241" s="76"/>
      <c r="BT241" s="76"/>
      <c r="BU241" s="76"/>
      <c r="BV241" s="76"/>
      <c r="BW241" s="76"/>
      <c r="BX241" s="76"/>
      <c r="BY241" s="76"/>
      <c r="BZ241" s="76"/>
      <c r="CA241" s="76"/>
      <c r="CB241" s="76"/>
      <c r="CC241" s="76"/>
      <c r="CD241" s="76"/>
      <c r="CE241" s="76"/>
      <c r="CF241" s="76"/>
      <c r="CG241" s="76"/>
      <c r="CH241" s="76"/>
      <c r="CI241" s="76"/>
      <c r="CJ241" s="76"/>
      <c r="CK241" s="76"/>
      <c r="CL241" s="76"/>
      <c r="CN241" s="73"/>
      <c r="CO241" s="76"/>
      <c r="CP241" s="76"/>
      <c r="CQ241" s="76"/>
      <c r="CR241" s="76"/>
      <c r="CS241" s="76"/>
      <c r="CT241" s="76"/>
      <c r="CU241" s="76"/>
      <c r="CV241" s="76"/>
      <c r="CW241" s="76"/>
      <c r="CX241" s="76"/>
      <c r="CY241" s="76"/>
      <c r="CZ241" s="76"/>
      <c r="DA241" s="76"/>
      <c r="DB241" s="76"/>
      <c r="DC241" s="76"/>
      <c r="DD241" s="76"/>
      <c r="DE241" s="76"/>
      <c r="DF241" s="76"/>
      <c r="DG241" s="76"/>
      <c r="DH241" s="76"/>
      <c r="DI241" s="76"/>
      <c r="DJ241" s="76"/>
      <c r="DK241" s="76"/>
      <c r="DL241" s="76"/>
    </row>
    <row r="242" spans="1:116" x14ac:dyDescent="0.35">
      <c r="A242" s="31" t="s">
        <v>218</v>
      </c>
      <c r="B242" s="31" t="s">
        <v>243</v>
      </c>
      <c r="C242" s="31"/>
      <c r="D242" t="s">
        <v>794</v>
      </c>
      <c r="E242" s="8" t="str">
        <f t="shared" ref="E242:E252" si="289">ROW()&amp;" "&amp;D242</f>
        <v>242 CAGRP-EV</v>
      </c>
      <c r="F242" t="s">
        <v>454</v>
      </c>
      <c r="G242" s="66" t="s">
        <v>517</v>
      </c>
      <c r="H242" s="22"/>
      <c r="I242" s="306"/>
      <c r="J242" s="306"/>
      <c r="K242" s="22"/>
      <c r="L242" s="22"/>
      <c r="M242" s="22"/>
      <c r="N242" s="22"/>
      <c r="O242" s="22"/>
      <c r="P242" s="22"/>
      <c r="R242" s="66"/>
      <c r="S242" s="66"/>
      <c r="T242" s="66"/>
      <c r="U242" s="66"/>
      <c r="V242" s="66"/>
      <c r="W242" s="66"/>
      <c r="X242" s="66"/>
      <c r="Y242" s="66"/>
      <c r="Z242" s="66"/>
      <c r="AA242" s="66"/>
      <c r="AB242" s="66"/>
      <c r="AC242" s="66"/>
      <c r="AD242" s="66"/>
      <c r="AE242" s="66"/>
      <c r="AF242" s="66"/>
      <c r="AG242" s="66"/>
      <c r="AH242" s="66"/>
      <c r="AI242" s="66"/>
      <c r="AJ242" s="66"/>
      <c r="AK242" s="66"/>
      <c r="AL242" s="66"/>
      <c r="AM242" s="66"/>
      <c r="AN242" s="66"/>
      <c r="AO242" s="66"/>
      <c r="AP242" s="66"/>
      <c r="AQ242" s="66"/>
      <c r="AR242" s="66"/>
      <c r="AS242" s="66"/>
      <c r="AT242" s="66"/>
      <c r="AU242" s="66"/>
      <c r="AV242" s="66"/>
      <c r="AW242" s="66"/>
      <c r="AX242" s="66"/>
      <c r="AY242" s="66"/>
      <c r="AZ242" s="66"/>
      <c r="BA242" s="66"/>
      <c r="BB242" s="66"/>
      <c r="BC242" s="66"/>
      <c r="BD242" s="66"/>
      <c r="BE242" s="66"/>
      <c r="BF242" s="66"/>
      <c r="BG242" s="66"/>
      <c r="BH242" s="66"/>
      <c r="BI242" s="66"/>
      <c r="BJ242" s="66"/>
      <c r="BK242" s="66"/>
      <c r="BL242" s="66"/>
      <c r="BM242" s="66"/>
      <c r="BN242" s="66"/>
      <c r="BO242" s="66"/>
      <c r="BP242" s="66"/>
      <c r="BQ242" s="66"/>
      <c r="BR242" s="66"/>
      <c r="BS242" s="66"/>
      <c r="BT242" s="66"/>
      <c r="BU242" s="66"/>
      <c r="BV242" s="66"/>
      <c r="BW242" s="66"/>
      <c r="BX242" s="66"/>
      <c r="BY242" s="66"/>
      <c r="BZ242" s="66"/>
      <c r="CA242" s="66"/>
      <c r="CB242" s="66"/>
      <c r="CC242" s="66"/>
      <c r="CD242" s="66"/>
      <c r="CE242" s="66"/>
      <c r="CF242" s="66"/>
      <c r="CG242" s="66"/>
      <c r="CH242" s="66"/>
      <c r="CI242" s="66"/>
      <c r="CJ242" s="66"/>
      <c r="CK242" s="66"/>
      <c r="CL242" s="66"/>
      <c r="CN242" s="306"/>
      <c r="CO242" s="40"/>
      <c r="CP242" s="40"/>
      <c r="CQ242" s="40"/>
      <c r="CR242" s="40"/>
      <c r="CS242" s="40"/>
      <c r="CT242" s="40"/>
      <c r="CU242" s="40"/>
      <c r="CV242" s="40"/>
      <c r="CW242" s="40"/>
      <c r="CX242" s="40"/>
      <c r="CY242" s="40"/>
      <c r="CZ242" s="40"/>
      <c r="DA242" s="40"/>
      <c r="DB242" s="40"/>
      <c r="DC242" s="40"/>
      <c r="DD242" s="40"/>
      <c r="DE242" s="40"/>
      <c r="DF242" s="40"/>
      <c r="DG242" s="40"/>
      <c r="DH242" s="40"/>
      <c r="DI242" s="40"/>
      <c r="DJ242" s="40"/>
      <c r="DK242" s="40"/>
      <c r="DL242" s="40"/>
    </row>
    <row r="243" spans="1:116" x14ac:dyDescent="0.35">
      <c r="B243" t="str">
        <f>E243</f>
        <v>243 CAGRP-EV</v>
      </c>
      <c r="D243" t="s">
        <v>794</v>
      </c>
      <c r="E243" s="8" t="str">
        <f t="shared" si="289"/>
        <v>243 CAGRP-EV</v>
      </c>
      <c r="G243" s="127" t="str">
        <f ca="1">OFFSET(G243,ROW(G254)-ROW(G243),0)</f>
        <v># of units</v>
      </c>
      <c r="H243" s="12"/>
      <c r="I243" s="60"/>
      <c r="J243" s="60"/>
      <c r="K243" s="17">
        <v>100000</v>
      </c>
      <c r="L243" s="17">
        <f>K243*(1+L244)</f>
        <v>103000</v>
      </c>
      <c r="M243" s="17">
        <f t="shared" ref="M243:P243" si="290">L243*(1+M244)</f>
        <v>106090</v>
      </c>
      <c r="N243" s="17">
        <f t="shared" si="290"/>
        <v>109272.7</v>
      </c>
      <c r="O243" s="17">
        <f t="shared" si="290"/>
        <v>112550.88099999999</v>
      </c>
      <c r="P243" s="17">
        <f t="shared" si="290"/>
        <v>115927.40742999999</v>
      </c>
      <c r="R243" s="15"/>
      <c r="S243" s="15" cm="1">
        <f t="array" ref="S243">INDEX($K:$P,ROW(),MATCH(S$3,$K$2:$P$2,0))/12</f>
        <v>8333.3333333333339</v>
      </c>
      <c r="T243" s="15" cm="1">
        <f t="array" ref="T243">INDEX($K:$P,ROW(),MATCH(T$3,$K$2:$P$2,0))/12</f>
        <v>8333.3333333333339</v>
      </c>
      <c r="U243" s="15" cm="1">
        <f t="array" ref="U243">INDEX($K:$P,ROW(),MATCH(U$3,$K$2:$P$2,0))/12</f>
        <v>8333.3333333333339</v>
      </c>
      <c r="V243" s="15" cm="1">
        <f t="array" ref="V243">INDEX($K:$P,ROW(),MATCH(V$3,$K$2:$P$2,0))/12</f>
        <v>8333.3333333333339</v>
      </c>
      <c r="W243" s="15" cm="1">
        <f t="array" ref="W243">INDEX($K:$P,ROW(),MATCH(W$3,$K$2:$P$2,0))/12</f>
        <v>8333.3333333333339</v>
      </c>
      <c r="X243" s="15" cm="1">
        <f t="array" ref="X243">INDEX($K:$P,ROW(),MATCH(X$3,$K$2:$P$2,0))/12</f>
        <v>8333.3333333333339</v>
      </c>
      <c r="Y243" s="15" cm="1">
        <f t="array" ref="Y243">INDEX($K:$P,ROW(),MATCH(Y$3,$K$2:$P$2,0))/12</f>
        <v>8333.3333333333339</v>
      </c>
      <c r="Z243" s="15" cm="1">
        <f t="array" ref="Z243">INDEX($K:$P,ROW(),MATCH(Z$3,$K$2:$P$2,0))/12</f>
        <v>8333.3333333333339</v>
      </c>
      <c r="AA243" s="15" cm="1">
        <f t="array" ref="AA243">INDEX($K:$P,ROW(),MATCH(AA$3,$K$2:$P$2,0))/12</f>
        <v>8333.3333333333339</v>
      </c>
      <c r="AB243" s="15" cm="1">
        <f t="array" ref="AB243">INDEX($K:$P,ROW(),MATCH(AB$3,$K$2:$P$2,0))/12</f>
        <v>8333.3333333333339</v>
      </c>
      <c r="AC243" s="15" cm="1">
        <f t="array" ref="AC243">INDEX($K:$P,ROW(),MATCH(AC$3,$K$2:$P$2,0))/12</f>
        <v>8333.3333333333339</v>
      </c>
      <c r="AD243" s="15" cm="1">
        <f t="array" ref="AD243">INDEX($K:$P,ROW(),MATCH(AD$3,$K$2:$P$2,0))/12</f>
        <v>8333.3333333333339</v>
      </c>
      <c r="AE243" s="15" cm="1">
        <f t="array" ref="AE243">INDEX($K:$P,ROW(),MATCH(AE$3,$K$2:$P$2,0))/12</f>
        <v>8583.3333333333339</v>
      </c>
      <c r="AF243" s="15" cm="1">
        <f t="array" ref="AF243">INDEX($K:$P,ROW(),MATCH(AF$3,$K$2:$P$2,0))/12</f>
        <v>8583.3333333333339</v>
      </c>
      <c r="AG243" s="15" cm="1">
        <f t="array" ref="AG243">INDEX($K:$P,ROW(),MATCH(AG$3,$K$2:$P$2,0))/12</f>
        <v>8583.3333333333339</v>
      </c>
      <c r="AH243" s="15" cm="1">
        <f t="array" ref="AH243">INDEX($K:$P,ROW(),MATCH(AH$3,$K$2:$P$2,0))/12</f>
        <v>8583.3333333333339</v>
      </c>
      <c r="AI243" s="15" cm="1">
        <f t="array" ref="AI243">INDEX($K:$P,ROW(),MATCH(AI$3,$K$2:$P$2,0))/12</f>
        <v>8583.3333333333339</v>
      </c>
      <c r="AJ243" s="15" cm="1">
        <f t="array" ref="AJ243">INDEX($K:$P,ROW(),MATCH(AJ$3,$K$2:$P$2,0))/12</f>
        <v>8583.3333333333339</v>
      </c>
      <c r="AK243" s="15" cm="1">
        <f t="array" ref="AK243">INDEX($K:$P,ROW(),MATCH(AK$3,$K$2:$P$2,0))/12</f>
        <v>8583.3333333333339</v>
      </c>
      <c r="AL243" s="15" cm="1">
        <f t="array" ref="AL243">INDEX($K:$P,ROW(),MATCH(AL$3,$K$2:$P$2,0))/12</f>
        <v>8583.3333333333339</v>
      </c>
      <c r="AM243" s="15" cm="1">
        <f t="array" ref="AM243">INDEX($K:$P,ROW(),MATCH(AM$3,$K$2:$P$2,0))/12</f>
        <v>8583.3333333333339</v>
      </c>
      <c r="AN243" s="15" cm="1">
        <f t="array" ref="AN243">INDEX($K:$P,ROW(),MATCH(AN$3,$K$2:$P$2,0))/12</f>
        <v>8583.3333333333339</v>
      </c>
      <c r="AO243" s="15" cm="1">
        <f t="array" ref="AO243">INDEX($K:$P,ROW(),MATCH(AO$3,$K$2:$P$2,0))/12</f>
        <v>8583.3333333333339</v>
      </c>
      <c r="AP243" s="15" cm="1">
        <f t="array" ref="AP243">INDEX($K:$P,ROW(),MATCH(AP$3,$K$2:$P$2,0))/12</f>
        <v>8583.3333333333339</v>
      </c>
      <c r="AQ243" s="15" cm="1">
        <f t="array" ref="AQ243">INDEX($K:$P,ROW(),MATCH(AQ$3,$K$2:$P$2,0))/12</f>
        <v>8840.8333333333339</v>
      </c>
      <c r="AR243" s="15" cm="1">
        <f t="array" ref="AR243">INDEX($K:$P,ROW(),MATCH(AR$3,$K$2:$P$2,0))/12</f>
        <v>8840.8333333333339</v>
      </c>
      <c r="AS243" s="15" cm="1">
        <f t="array" ref="AS243">INDEX($K:$P,ROW(),MATCH(AS$3,$K$2:$P$2,0))/12</f>
        <v>8840.8333333333339</v>
      </c>
      <c r="AT243" s="15" cm="1">
        <f t="array" ref="AT243">INDEX($K:$P,ROW(),MATCH(AT$3,$K$2:$P$2,0))/12</f>
        <v>8840.8333333333339</v>
      </c>
      <c r="AU243" s="15" cm="1">
        <f t="array" ref="AU243">INDEX($K:$P,ROW(),MATCH(AU$3,$K$2:$P$2,0))/12</f>
        <v>8840.8333333333339</v>
      </c>
      <c r="AV243" s="15" cm="1">
        <f t="array" ref="AV243">INDEX($K:$P,ROW(),MATCH(AV$3,$K$2:$P$2,0))/12</f>
        <v>8840.8333333333339</v>
      </c>
      <c r="AW243" s="15" cm="1">
        <f t="array" ref="AW243">INDEX($K:$P,ROW(),MATCH(AW$3,$K$2:$P$2,0))/12</f>
        <v>8840.8333333333339</v>
      </c>
      <c r="AX243" s="15" cm="1">
        <f t="array" ref="AX243">INDEX($K:$P,ROW(),MATCH(AX$3,$K$2:$P$2,0))/12</f>
        <v>8840.8333333333339</v>
      </c>
      <c r="AY243" s="15" cm="1">
        <f t="array" ref="AY243">INDEX($K:$P,ROW(),MATCH(AY$3,$K$2:$P$2,0))/12</f>
        <v>8840.8333333333339</v>
      </c>
      <c r="AZ243" s="15" cm="1">
        <f t="array" ref="AZ243">INDEX($K:$P,ROW(),MATCH(AZ$3,$K$2:$P$2,0))/12</f>
        <v>8840.8333333333339</v>
      </c>
      <c r="BA243" s="15" cm="1">
        <f t="array" ref="BA243">INDEX($K:$P,ROW(),MATCH(BA$3,$K$2:$P$2,0))/12</f>
        <v>8840.8333333333339</v>
      </c>
      <c r="BB243" s="15" cm="1">
        <f t="array" ref="BB243">INDEX($K:$P,ROW(),MATCH(BB$3,$K$2:$P$2,0))/12</f>
        <v>8840.8333333333339</v>
      </c>
      <c r="BC243" s="15" cm="1">
        <f t="array" ref="BC243">INDEX($K:$P,ROW(),MATCH(BC$3,$K$2:$P$2,0))/12</f>
        <v>9106.0583333333325</v>
      </c>
      <c r="BD243" s="15" cm="1">
        <f t="array" ref="BD243">INDEX($K:$P,ROW(),MATCH(BD$3,$K$2:$P$2,0))/12</f>
        <v>9106.0583333333325</v>
      </c>
      <c r="BE243" s="15" cm="1">
        <f t="array" ref="BE243">INDEX($K:$P,ROW(),MATCH(BE$3,$K$2:$P$2,0))/12</f>
        <v>9106.0583333333325</v>
      </c>
      <c r="BF243" s="15" cm="1">
        <f t="array" ref="BF243">INDEX($K:$P,ROW(),MATCH(BF$3,$K$2:$P$2,0))/12</f>
        <v>9106.0583333333325</v>
      </c>
      <c r="BG243" s="15" cm="1">
        <f t="array" ref="BG243">INDEX($K:$P,ROW(),MATCH(BG$3,$K$2:$P$2,0))/12</f>
        <v>9106.0583333333325</v>
      </c>
      <c r="BH243" s="15" cm="1">
        <f t="array" ref="BH243">INDEX($K:$P,ROW(),MATCH(BH$3,$K$2:$P$2,0))/12</f>
        <v>9106.0583333333325</v>
      </c>
      <c r="BI243" s="15" cm="1">
        <f t="array" ref="BI243">INDEX($K:$P,ROW(),MATCH(BI$3,$K$2:$P$2,0))/12</f>
        <v>9106.0583333333325</v>
      </c>
      <c r="BJ243" s="15" cm="1">
        <f t="array" ref="BJ243">INDEX($K:$P,ROW(),MATCH(BJ$3,$K$2:$P$2,0))/12</f>
        <v>9106.0583333333325</v>
      </c>
      <c r="BK243" s="15" cm="1">
        <f t="array" ref="BK243">INDEX($K:$P,ROW(),MATCH(BK$3,$K$2:$P$2,0))/12</f>
        <v>9106.0583333333325</v>
      </c>
      <c r="BL243" s="15" cm="1">
        <f t="array" ref="BL243">INDEX($K:$P,ROW(),MATCH(BL$3,$K$2:$P$2,0))/12</f>
        <v>9106.0583333333325</v>
      </c>
      <c r="BM243" s="15" cm="1">
        <f t="array" ref="BM243">INDEX($K:$P,ROW(),MATCH(BM$3,$K$2:$P$2,0))/12</f>
        <v>9106.0583333333325</v>
      </c>
      <c r="BN243" s="15" cm="1">
        <f t="array" ref="BN243">INDEX($K:$P,ROW(),MATCH(BN$3,$K$2:$P$2,0))/12</f>
        <v>9106.0583333333325</v>
      </c>
      <c r="BO243" s="15" cm="1">
        <f t="array" ref="BO243">INDEX($K:$P,ROW(),MATCH(BO$3,$K$2:$P$2,0))/12</f>
        <v>9379.2400833333322</v>
      </c>
      <c r="BP243" s="15" cm="1">
        <f t="array" ref="BP243">INDEX($K:$P,ROW(),MATCH(BP$3,$K$2:$P$2,0))/12</f>
        <v>9379.2400833333322</v>
      </c>
      <c r="BQ243" s="15" cm="1">
        <f t="array" ref="BQ243">INDEX($K:$P,ROW(),MATCH(BQ$3,$K$2:$P$2,0))/12</f>
        <v>9379.2400833333322</v>
      </c>
      <c r="BR243" s="15" cm="1">
        <f t="array" ref="BR243">INDEX($K:$P,ROW(),MATCH(BR$3,$K$2:$P$2,0))/12</f>
        <v>9379.2400833333322</v>
      </c>
      <c r="BS243" s="15" cm="1">
        <f t="array" ref="BS243">INDEX($K:$P,ROW(),MATCH(BS$3,$K$2:$P$2,0))/12</f>
        <v>9379.2400833333322</v>
      </c>
      <c r="BT243" s="15" cm="1">
        <f t="array" ref="BT243">INDEX($K:$P,ROW(),MATCH(BT$3,$K$2:$P$2,0))/12</f>
        <v>9379.2400833333322</v>
      </c>
      <c r="BU243" s="15" cm="1">
        <f t="array" ref="BU243">INDEX($K:$P,ROW(),MATCH(BU$3,$K$2:$P$2,0))/12</f>
        <v>9379.2400833333322</v>
      </c>
      <c r="BV243" s="15" cm="1">
        <f t="array" ref="BV243">INDEX($K:$P,ROW(),MATCH(BV$3,$K$2:$P$2,0))/12</f>
        <v>9379.2400833333322</v>
      </c>
      <c r="BW243" s="15" cm="1">
        <f t="array" ref="BW243">INDEX($K:$P,ROW(),MATCH(BW$3,$K$2:$P$2,0))/12</f>
        <v>9379.2400833333322</v>
      </c>
      <c r="BX243" s="15" cm="1">
        <f t="array" ref="BX243">INDEX($K:$P,ROW(),MATCH(BX$3,$K$2:$P$2,0))/12</f>
        <v>9379.2400833333322</v>
      </c>
      <c r="BY243" s="15" cm="1">
        <f t="array" ref="BY243">INDEX($K:$P,ROW(),MATCH(BY$3,$K$2:$P$2,0))/12</f>
        <v>9379.2400833333322</v>
      </c>
      <c r="BZ243" s="15" cm="1">
        <f t="array" ref="BZ243">INDEX($K:$P,ROW(),MATCH(BZ$3,$K$2:$P$2,0))/12</f>
        <v>9379.2400833333322</v>
      </c>
      <c r="CA243" s="15" cm="1">
        <f t="array" ref="CA243">INDEX($K:$P,ROW(),MATCH(CA$3,$K$2:$P$2,0))/12</f>
        <v>9660.6172858333321</v>
      </c>
      <c r="CB243" s="15" cm="1">
        <f t="array" ref="CB243">INDEX($K:$P,ROW(),MATCH(CB$3,$K$2:$P$2,0))/12</f>
        <v>9660.6172858333321</v>
      </c>
      <c r="CC243" s="15" cm="1">
        <f t="array" ref="CC243">INDEX($K:$P,ROW(),MATCH(CC$3,$K$2:$P$2,0))/12</f>
        <v>9660.6172858333321</v>
      </c>
      <c r="CD243" s="15" cm="1">
        <f t="array" ref="CD243">INDEX($K:$P,ROW(),MATCH(CD$3,$K$2:$P$2,0))/12</f>
        <v>9660.6172858333321</v>
      </c>
      <c r="CE243" s="15" cm="1">
        <f t="array" ref="CE243">INDEX($K:$P,ROW(),MATCH(CE$3,$K$2:$P$2,0))/12</f>
        <v>9660.6172858333321</v>
      </c>
      <c r="CF243" s="15" cm="1">
        <f t="array" ref="CF243">INDEX($K:$P,ROW(),MATCH(CF$3,$K$2:$P$2,0))/12</f>
        <v>9660.6172858333321</v>
      </c>
      <c r="CG243" s="15" cm="1">
        <f t="array" ref="CG243">INDEX($K:$P,ROW(),MATCH(CG$3,$K$2:$P$2,0))/12</f>
        <v>9660.6172858333321</v>
      </c>
      <c r="CH243" s="15" cm="1">
        <f t="array" ref="CH243">INDEX($K:$P,ROW(),MATCH(CH$3,$K$2:$P$2,0))/12</f>
        <v>9660.6172858333321</v>
      </c>
      <c r="CI243" s="15" cm="1">
        <f t="array" ref="CI243">INDEX($K:$P,ROW(),MATCH(CI$3,$K$2:$P$2,0))/12</f>
        <v>9660.6172858333321</v>
      </c>
      <c r="CJ243" s="15" cm="1">
        <f t="array" ref="CJ243">INDEX($K:$P,ROW(),MATCH(CJ$3,$K$2:$P$2,0))/12</f>
        <v>9660.6172858333321</v>
      </c>
      <c r="CK243" s="15" cm="1">
        <f t="array" ref="CK243">INDEX($K:$P,ROW(),MATCH(CK$3,$K$2:$P$2,0))/12</f>
        <v>9660.6172858333321</v>
      </c>
      <c r="CL243" s="15" cm="1">
        <f t="array" ref="CL243">INDEX($K:$P,ROW(),MATCH(CL$3,$K$2:$P$2,0))/12</f>
        <v>9660.6172858333321</v>
      </c>
      <c r="CN243" s="60"/>
      <c r="CO243" s="15" t="e" cm="1">
        <f t="array" ref="CO243">INDEX($K:$P,ROW(),MATCH(CO$3,$K$2:$P$2,0))/CO$5</f>
        <v>#N/A</v>
      </c>
      <c r="CP243" s="15" t="e" cm="1">
        <f t="array" ref="CP243">INDEX($K:$P,ROW(),MATCH(CP$3,$K$2:$P$2,0))/CP$5</f>
        <v>#N/A</v>
      </c>
      <c r="CQ243" s="15" t="e" cm="1">
        <f t="array" ref="CQ243">INDEX($K:$P,ROW(),MATCH(CQ$3,$K$2:$P$2,0))/CQ$5</f>
        <v>#N/A</v>
      </c>
      <c r="CR243" s="15" t="e" cm="1">
        <f t="array" ref="CR243">INDEX($K:$P,ROW(),MATCH(CR$3,$K$2:$P$2,0))/CR$5</f>
        <v>#N/A</v>
      </c>
      <c r="CS243" s="15" t="e" cm="1">
        <f t="array" ref="CS243">INDEX($K:$P,ROW(),MATCH(CS$3,$K$2:$P$2,0))/CS$5</f>
        <v>#N/A</v>
      </c>
      <c r="CT243" s="15" t="e" cm="1">
        <f t="array" ref="CT243">INDEX($K:$P,ROW(),MATCH(CT$3,$K$2:$P$2,0))/CT$5</f>
        <v>#N/A</v>
      </c>
      <c r="CU243" s="15" t="e" cm="1">
        <f t="array" ref="CU243">INDEX($K:$P,ROW(),MATCH(CU$3,$K$2:$P$2,0))/CU$5</f>
        <v>#N/A</v>
      </c>
      <c r="CV243" s="15" t="e" cm="1">
        <f t="array" ref="CV243">INDEX($K:$P,ROW(),MATCH(CV$3,$K$2:$P$2,0))/CV$5</f>
        <v>#N/A</v>
      </c>
      <c r="CW243" s="15" t="e" cm="1">
        <f t="array" ref="CW243">INDEX($K:$P,ROW(),MATCH(CW$3,$K$2:$P$2,0))/CW$5</f>
        <v>#N/A</v>
      </c>
      <c r="CX243" s="15" t="e" cm="1">
        <f t="array" ref="CX243">INDEX($K:$P,ROW(),MATCH(CX$3,$K$2:$P$2,0))/CX$5</f>
        <v>#N/A</v>
      </c>
      <c r="CY243" s="15" t="e" cm="1">
        <f t="array" ref="CY243">INDEX($K:$P,ROW(),MATCH(CY$3,$K$2:$P$2,0))/CL$5</f>
        <v>#N/A</v>
      </c>
      <c r="CZ243" s="15" t="e" cm="1">
        <f t="array" ref="CZ243">INDEX($K:$P,ROW(),MATCH(CZ$3,$K$2:$P$2,0))/CZ$5</f>
        <v>#N/A</v>
      </c>
      <c r="DA243" s="15" t="e" cm="1">
        <f t="array" ref="DA243">INDEX($K:$P,ROW(),MATCH(DA$3,$K$2:$P$2,0))/DA$5</f>
        <v>#N/A</v>
      </c>
      <c r="DB243" s="15" t="e" cm="1">
        <f t="array" ref="DB243">INDEX($K:$P,ROW(),MATCH(DB$3,$K$2:$P$2,0))/DB$5</f>
        <v>#N/A</v>
      </c>
      <c r="DC243" s="15" t="e" cm="1">
        <f t="array" ref="DC243">INDEX($K:$P,ROW(),MATCH(DC$3,$K$2:$P$2,0))/DC$5</f>
        <v>#N/A</v>
      </c>
      <c r="DD243" s="15" t="e" cm="1">
        <f t="array" ref="DD243">INDEX($K:$P,ROW(),MATCH(DD$3,$K$2:$P$2,0))/DD$5</f>
        <v>#N/A</v>
      </c>
      <c r="DE243" s="15" t="e" cm="1">
        <f t="array" ref="DE243">INDEX($K:$P,ROW(),MATCH(DE$3,$K$2:$P$2,0))/DE$5</f>
        <v>#N/A</v>
      </c>
      <c r="DF243" s="15" t="e" cm="1">
        <f t="array" ref="DF243">INDEX($K:$P,ROW(),MATCH(DF$3,$K$2:$P$2,0))/DF$5</f>
        <v>#N/A</v>
      </c>
      <c r="DG243" s="15" t="e" cm="1">
        <f t="array" ref="DG243">INDEX($K:$P,ROW(),MATCH(DG$3,$K$2:$P$2,0))/DG$5</f>
        <v>#N/A</v>
      </c>
      <c r="DH243" s="15" t="e" cm="1">
        <f t="array" ref="DH243">INDEX($K:$P,ROW(),MATCH(DH$3,$K$2:$P$2,0))/DH$5</f>
        <v>#N/A</v>
      </c>
      <c r="DI243" s="15" t="e" cm="1">
        <f t="array" ref="DI243">INDEX($K:$P,ROW(),MATCH(DI$3,$K$2:$P$2,0))/DI$5</f>
        <v>#N/A</v>
      </c>
      <c r="DJ243" s="15" t="e" cm="1">
        <f t="array" ref="DJ243">INDEX($K:$P,ROW(),MATCH(DJ$3,$K$2:$P$2,0))/DJ$5</f>
        <v>#N/A</v>
      </c>
      <c r="DK243" s="15" t="e" cm="1">
        <f t="array" ref="DK243">INDEX($K:$P,ROW(),MATCH(DK$3,$K$2:$P$2,0))/DK$5</f>
        <v>#N/A</v>
      </c>
      <c r="DL243" s="15" t="e" cm="1">
        <f t="array" ref="DL243">INDEX($K:$P,ROW(),MATCH(DL$3,$K$2:$P$2,0))/DL$5</f>
        <v>#N/A</v>
      </c>
    </row>
    <row r="244" spans="1:116" x14ac:dyDescent="0.35">
      <c r="B244" t="str">
        <f>E244</f>
        <v>244 CAGRP-EV</v>
      </c>
      <c r="D244" t="s">
        <v>794</v>
      </c>
      <c r="E244" s="8" t="str">
        <f t="shared" ref="E244" si="291">ROW()&amp;" "&amp;D244</f>
        <v>244 CAGRP-EV</v>
      </c>
      <c r="G244" s="95" t="s">
        <v>795</v>
      </c>
      <c r="H244" s="12"/>
      <c r="I244" s="60"/>
      <c r="J244" s="60"/>
      <c r="K244" s="17"/>
      <c r="L244" s="16">
        <v>0.03</v>
      </c>
      <c r="M244" s="16">
        <v>0.03</v>
      </c>
      <c r="N244" s="16">
        <v>0.03</v>
      </c>
      <c r="O244" s="16">
        <v>0.03</v>
      </c>
      <c r="P244" s="16">
        <v>0.03</v>
      </c>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15"/>
      <c r="AU244" s="15"/>
      <c r="AV244" s="15"/>
      <c r="AW244" s="15"/>
      <c r="AX244" s="15"/>
      <c r="AY244" s="15"/>
      <c r="AZ244" s="15"/>
      <c r="BA244" s="15"/>
      <c r="BB244" s="15"/>
      <c r="BC244" s="15"/>
      <c r="BD244" s="15"/>
      <c r="BE244" s="15"/>
      <c r="BF244" s="15"/>
      <c r="BG244" s="15"/>
      <c r="BH244" s="15"/>
      <c r="BI244" s="15"/>
      <c r="BJ244" s="15"/>
      <c r="BK244" s="15"/>
      <c r="BL244" s="15"/>
      <c r="BM244" s="15"/>
      <c r="BN244" s="15"/>
      <c r="BO244" s="15"/>
      <c r="BP244" s="15"/>
      <c r="BQ244" s="15"/>
      <c r="BR244" s="15"/>
      <c r="BS244" s="15"/>
      <c r="BT244" s="15"/>
      <c r="BU244" s="15"/>
      <c r="BV244" s="15"/>
      <c r="BW244" s="15"/>
      <c r="BX244" s="15"/>
      <c r="BY244" s="15"/>
      <c r="BZ244" s="15"/>
      <c r="CA244" s="15"/>
      <c r="CB244" s="15"/>
      <c r="CC244" s="15"/>
      <c r="CD244" s="15"/>
      <c r="CE244" s="15"/>
      <c r="CF244" s="15"/>
      <c r="CG244" s="15"/>
      <c r="CH244" s="15"/>
      <c r="CI244" s="15"/>
      <c r="CJ244" s="15"/>
      <c r="CK244" s="15"/>
      <c r="CL244" s="15"/>
      <c r="CN244" s="60"/>
      <c r="CO244" s="15"/>
      <c r="CP244" s="15"/>
      <c r="CQ244" s="15"/>
      <c r="CR244" s="15"/>
      <c r="CS244" s="15"/>
      <c r="CT244" s="15"/>
      <c r="CU244" s="15"/>
      <c r="CV244" s="15"/>
      <c r="CW244" s="15"/>
      <c r="CX244" s="15"/>
      <c r="CY244" s="15"/>
      <c r="CZ244" s="15"/>
      <c r="DA244" s="15"/>
      <c r="DB244" s="15"/>
      <c r="DC244" s="15"/>
      <c r="DD244" s="15"/>
      <c r="DE244" s="15"/>
      <c r="DF244" s="15"/>
      <c r="DG244" s="15"/>
      <c r="DH244" s="15"/>
      <c r="DI244" s="15"/>
      <c r="DJ244" s="15"/>
      <c r="DK244" s="15"/>
      <c r="DL244" s="15"/>
    </row>
    <row r="245" spans="1:116" x14ac:dyDescent="0.35">
      <c r="B245" t="s">
        <v>332</v>
      </c>
      <c r="D245" t="s">
        <v>794</v>
      </c>
      <c r="E245" s="8" t="str">
        <f t="shared" si="289"/>
        <v>245 CAGRP-EV</v>
      </c>
      <c r="G245" s="191" t="str">
        <f>IFERROR(SUBSTITUTE(TRIM(LEFT(G242,SEARCH("-",G242)-1)),":",""),SUBSTITUTE(G242,":",""))</f>
        <v>Volume driven</v>
      </c>
      <c r="H245" s="31"/>
      <c r="I245" s="73"/>
      <c r="J245" s="73"/>
      <c r="K245" s="39"/>
      <c r="L245" s="39"/>
      <c r="M245" s="39"/>
      <c r="N245" s="39"/>
      <c r="O245" s="39"/>
      <c r="P245" s="39"/>
      <c r="R245" s="38"/>
      <c r="S245" s="38"/>
      <c r="T245" s="38"/>
      <c r="U245" s="38"/>
      <c r="V245" s="38"/>
      <c r="W245" s="38"/>
      <c r="X245" s="38"/>
      <c r="Y245" s="38"/>
      <c r="Z245" s="38"/>
      <c r="AA245" s="38"/>
      <c r="AB245" s="38"/>
      <c r="AC245" s="38"/>
      <c r="AD245" s="38"/>
      <c r="AE245" s="38"/>
      <c r="AF245" s="38"/>
      <c r="AG245" s="38"/>
      <c r="AH245" s="38"/>
      <c r="AI245" s="38"/>
      <c r="AJ245" s="38"/>
      <c r="AK245" s="38"/>
      <c r="AL245" s="38"/>
      <c r="AM245" s="38"/>
      <c r="AN245" s="38"/>
      <c r="AO245" s="38"/>
      <c r="AP245" s="38"/>
      <c r="AQ245" s="38"/>
      <c r="AR245" s="38"/>
      <c r="AS245" s="38"/>
      <c r="AT245" s="38"/>
      <c r="AU245" s="38"/>
      <c r="AV245" s="38"/>
      <c r="AW245" s="38"/>
      <c r="AX245" s="38"/>
      <c r="AY245" s="38"/>
      <c r="AZ245" s="38"/>
      <c r="BA245" s="38"/>
      <c r="BB245" s="38"/>
      <c r="BC245" s="38"/>
      <c r="BD245" s="38"/>
      <c r="BE245" s="38"/>
      <c r="BF245" s="38"/>
      <c r="BG245" s="38"/>
      <c r="BH245" s="38"/>
      <c r="BI245" s="38"/>
      <c r="BJ245" s="38"/>
      <c r="BK245" s="38"/>
      <c r="BL245" s="38"/>
      <c r="BM245" s="38"/>
      <c r="BN245" s="38"/>
      <c r="BO245" s="38"/>
      <c r="BP245" s="38"/>
      <c r="BQ245" s="38"/>
      <c r="BR245" s="38"/>
      <c r="BS245" s="38"/>
      <c r="BT245" s="38"/>
      <c r="BU245" s="38"/>
      <c r="BV245" s="38"/>
      <c r="BW245" s="38"/>
      <c r="BX245" s="38"/>
      <c r="BY245" s="38"/>
      <c r="BZ245" s="38"/>
      <c r="CA245" s="38"/>
      <c r="CB245" s="38"/>
      <c r="CC245" s="38"/>
      <c r="CD245" s="38"/>
      <c r="CE245" s="38"/>
      <c r="CF245" s="38"/>
      <c r="CG245" s="38"/>
      <c r="CH245" s="38"/>
      <c r="CI245" s="38"/>
      <c r="CJ245" s="38"/>
      <c r="CK245" s="38"/>
      <c r="CL245" s="38"/>
      <c r="CN245" s="73"/>
      <c r="CO245" s="38"/>
      <c r="CP245" s="38"/>
      <c r="CQ245" s="38"/>
      <c r="CR245" s="38"/>
      <c r="CS245" s="38"/>
      <c r="CT245" s="38"/>
      <c r="CU245" s="38"/>
      <c r="CV245" s="38"/>
      <c r="CW245" s="38"/>
      <c r="CX245" s="38"/>
      <c r="CY245" s="38"/>
      <c r="CZ245" s="38"/>
      <c r="DA245" s="38"/>
      <c r="DB245" s="38"/>
      <c r="DC245" s="38"/>
      <c r="DD245" s="38"/>
      <c r="DE245" s="38"/>
      <c r="DF245" s="38"/>
      <c r="DG245" s="38"/>
      <c r="DH245" s="38"/>
      <c r="DI245" s="38"/>
      <c r="DJ245" s="38"/>
      <c r="DK245" s="38"/>
      <c r="DL245" s="38"/>
    </row>
    <row r="246" spans="1:116" x14ac:dyDescent="0.35">
      <c r="B246" t="s">
        <v>332</v>
      </c>
      <c r="D246" t="s">
        <v>794</v>
      </c>
      <c r="E246" s="8" t="str">
        <f t="shared" si="289"/>
        <v>246 CAGRP-EV</v>
      </c>
      <c r="G246" s="241" t="str">
        <f>IFERROR(SUBSTITUTE(TRIM(MID(G242, SEARCH("-", G242) + 1, LEN(G242))),":",""),"no unit")</f>
        <v>primary unit</v>
      </c>
      <c r="H246" s="31"/>
      <c r="I246" s="73"/>
      <c r="J246" s="73"/>
      <c r="K246" s="39"/>
      <c r="L246" s="39"/>
      <c r="M246" s="39"/>
      <c r="N246" s="39"/>
      <c r="O246" s="39"/>
      <c r="P246" s="39"/>
      <c r="R246" s="38"/>
      <c r="S246" s="38"/>
      <c r="T246" s="38"/>
      <c r="U246" s="38"/>
      <c r="V246" s="38"/>
      <c r="W246" s="38"/>
      <c r="X246" s="38"/>
      <c r="Y246" s="38"/>
      <c r="Z246" s="38"/>
      <c r="AA246" s="38"/>
      <c r="AB246" s="38"/>
      <c r="AC246" s="38"/>
      <c r="AD246" s="38"/>
      <c r="AE246" s="38"/>
      <c r="AF246" s="38"/>
      <c r="AG246" s="38"/>
      <c r="AH246" s="38"/>
      <c r="AI246" s="38"/>
      <c r="AJ246" s="38"/>
      <c r="AK246" s="38"/>
      <c r="AL246" s="38"/>
      <c r="AM246" s="38"/>
      <c r="AN246" s="38"/>
      <c r="AO246" s="38"/>
      <c r="AP246" s="38"/>
      <c r="AQ246" s="38"/>
      <c r="AR246" s="38"/>
      <c r="AS246" s="38"/>
      <c r="AT246" s="38"/>
      <c r="AU246" s="38"/>
      <c r="AV246" s="38"/>
      <c r="AW246" s="38"/>
      <c r="AX246" s="38"/>
      <c r="AY246" s="38"/>
      <c r="AZ246" s="38"/>
      <c r="BA246" s="38"/>
      <c r="BB246" s="38"/>
      <c r="BC246" s="38"/>
      <c r="BD246" s="38"/>
      <c r="BE246" s="38"/>
      <c r="BF246" s="38"/>
      <c r="BG246" s="38"/>
      <c r="BH246" s="38"/>
      <c r="BI246" s="38"/>
      <c r="BJ246" s="38"/>
      <c r="BK246" s="38"/>
      <c r="BL246" s="38"/>
      <c r="BM246" s="38"/>
      <c r="BN246" s="38"/>
      <c r="BO246" s="38"/>
      <c r="BP246" s="38"/>
      <c r="BQ246" s="38"/>
      <c r="BR246" s="38"/>
      <c r="BS246" s="38"/>
      <c r="BT246" s="38"/>
      <c r="BU246" s="38"/>
      <c r="BV246" s="38"/>
      <c r="BW246" s="38"/>
      <c r="BX246" s="38"/>
      <c r="BY246" s="38"/>
      <c r="BZ246" s="38"/>
      <c r="CA246" s="38"/>
      <c r="CB246" s="38"/>
      <c r="CC246" s="38"/>
      <c r="CD246" s="38"/>
      <c r="CE246" s="38"/>
      <c r="CF246" s="38"/>
      <c r="CG246" s="38"/>
      <c r="CH246" s="38"/>
      <c r="CI246" s="38"/>
      <c r="CJ246" s="38"/>
      <c r="CK246" s="38"/>
      <c r="CL246" s="38"/>
      <c r="CN246" s="73"/>
      <c r="CO246" s="38"/>
      <c r="CP246" s="38"/>
      <c r="CQ246" s="38"/>
      <c r="CR246" s="38"/>
      <c r="CS246" s="38"/>
      <c r="CT246" s="38"/>
      <c r="CU246" s="38"/>
      <c r="CV246" s="38"/>
      <c r="CW246" s="38"/>
      <c r="CX246" s="38"/>
      <c r="CY246" s="38"/>
      <c r="CZ246" s="38"/>
      <c r="DA246" s="38"/>
      <c r="DB246" s="38"/>
      <c r="DC246" s="38"/>
      <c r="DD246" s="38"/>
      <c r="DE246" s="38"/>
      <c r="DF246" s="38"/>
      <c r="DG246" s="38"/>
      <c r="DH246" s="38"/>
      <c r="DI246" s="38"/>
      <c r="DJ246" s="38"/>
      <c r="DK246" s="38"/>
      <c r="DL246" s="38"/>
    </row>
    <row r="247" spans="1:116" x14ac:dyDescent="0.35">
      <c r="B247" t="s">
        <v>332</v>
      </c>
      <c r="D247" t="s">
        <v>794</v>
      </c>
      <c r="E247" s="8" t="str">
        <f t="shared" si="289"/>
        <v>247 CAGRP-EV</v>
      </c>
      <c r="G247" s="136" t="s">
        <v>461</v>
      </c>
      <c r="H247" s="31"/>
      <c r="I247" s="73"/>
      <c r="J247" s="73"/>
      <c r="K247" s="39"/>
      <c r="L247" s="39"/>
      <c r="M247" s="39"/>
      <c r="N247" s="39"/>
      <c r="O247" s="39"/>
      <c r="P247" s="39"/>
      <c r="R247" s="38"/>
      <c r="CN247" s="73"/>
      <c r="CO247" s="8"/>
      <c r="CP247" s="8"/>
      <c r="CQ247" s="8"/>
      <c r="CR247" s="8"/>
      <c r="CS247" s="8"/>
      <c r="CT247" s="8"/>
      <c r="CU247" s="8"/>
      <c r="CV247" s="8"/>
      <c r="CW247" s="8"/>
      <c r="CX247" s="8"/>
      <c r="CY247" s="8"/>
      <c r="CZ247" s="8"/>
      <c r="DA247" s="8"/>
      <c r="DB247" s="8"/>
      <c r="DC247" s="8"/>
      <c r="DD247" s="8"/>
      <c r="DE247" s="8"/>
      <c r="DF247" s="8"/>
      <c r="DG247" s="8"/>
      <c r="DH247" s="8"/>
      <c r="DI247" s="8"/>
      <c r="DJ247" s="8"/>
      <c r="DK247" s="8"/>
      <c r="DL247" s="8"/>
    </row>
    <row r="248" spans="1:116" x14ac:dyDescent="0.35">
      <c r="B248" t="s">
        <v>332</v>
      </c>
      <c r="D248" t="s">
        <v>794</v>
      </c>
      <c r="E248" s="8" t="str">
        <f t="shared" si="289"/>
        <v>248 CAGRP-EV</v>
      </c>
      <c r="G248" s="136" t="s">
        <v>462</v>
      </c>
      <c r="H248" s="31"/>
      <c r="I248" s="73"/>
      <c r="J248" s="73"/>
      <c r="K248" s="39"/>
      <c r="L248" s="39"/>
      <c r="M248" s="39"/>
      <c r="N248" s="39"/>
      <c r="O248" s="39"/>
      <c r="P248" s="39"/>
      <c r="R248" s="38"/>
      <c r="S248" s="203" t="str">
        <f t="shared" ref="S248:CD248" si="292">ADDRESS(ROW(S243),COLUMN(S243))</f>
        <v>$S$243</v>
      </c>
      <c r="T248" s="203" t="str">
        <f t="shared" si="292"/>
        <v>$T$243</v>
      </c>
      <c r="U248" s="203" t="str">
        <f t="shared" si="292"/>
        <v>$U$243</v>
      </c>
      <c r="V248" s="203" t="str">
        <f t="shared" si="292"/>
        <v>$V$243</v>
      </c>
      <c r="W248" s="203" t="str">
        <f t="shared" si="292"/>
        <v>$W$243</v>
      </c>
      <c r="X248" s="203" t="str">
        <f t="shared" si="292"/>
        <v>$X$243</v>
      </c>
      <c r="Y248" s="203" t="str">
        <f t="shared" si="292"/>
        <v>$Y$243</v>
      </c>
      <c r="Z248" s="203" t="str">
        <f t="shared" si="292"/>
        <v>$Z$243</v>
      </c>
      <c r="AA248" s="203" t="str">
        <f t="shared" si="292"/>
        <v>$AA$243</v>
      </c>
      <c r="AB248" s="203" t="str">
        <f t="shared" si="292"/>
        <v>$AB$243</v>
      </c>
      <c r="AC248" s="203" t="str">
        <f t="shared" si="292"/>
        <v>$AC$243</v>
      </c>
      <c r="AD248" s="203" t="str">
        <f t="shared" si="292"/>
        <v>$AD$243</v>
      </c>
      <c r="AE248" s="203" t="str">
        <f t="shared" si="292"/>
        <v>$AE$243</v>
      </c>
      <c r="AF248" s="203" t="str">
        <f t="shared" si="292"/>
        <v>$AF$243</v>
      </c>
      <c r="AG248" s="203" t="str">
        <f t="shared" si="292"/>
        <v>$AG$243</v>
      </c>
      <c r="AH248" s="203" t="str">
        <f t="shared" si="292"/>
        <v>$AH$243</v>
      </c>
      <c r="AI248" s="203" t="str">
        <f t="shared" si="292"/>
        <v>$AI$243</v>
      </c>
      <c r="AJ248" s="203" t="str">
        <f t="shared" si="292"/>
        <v>$AJ$243</v>
      </c>
      <c r="AK248" s="203" t="str">
        <f t="shared" si="292"/>
        <v>$AK$243</v>
      </c>
      <c r="AL248" s="203" t="str">
        <f t="shared" si="292"/>
        <v>$AL$243</v>
      </c>
      <c r="AM248" s="203" t="str">
        <f t="shared" si="292"/>
        <v>$AM$243</v>
      </c>
      <c r="AN248" s="203" t="str">
        <f t="shared" si="292"/>
        <v>$AN$243</v>
      </c>
      <c r="AO248" s="203" t="str">
        <f t="shared" si="292"/>
        <v>$AO$243</v>
      </c>
      <c r="AP248" s="203" t="str">
        <f t="shared" si="292"/>
        <v>$AP$243</v>
      </c>
      <c r="AQ248" s="203" t="str">
        <f t="shared" si="292"/>
        <v>$AQ$243</v>
      </c>
      <c r="AR248" s="203" t="str">
        <f t="shared" si="292"/>
        <v>$AR$243</v>
      </c>
      <c r="AS248" s="203" t="str">
        <f t="shared" si="292"/>
        <v>$AS$243</v>
      </c>
      <c r="AT248" s="203" t="str">
        <f t="shared" si="292"/>
        <v>$AT$243</v>
      </c>
      <c r="AU248" s="203" t="str">
        <f t="shared" si="292"/>
        <v>$AU$243</v>
      </c>
      <c r="AV248" s="203" t="str">
        <f t="shared" si="292"/>
        <v>$AV$243</v>
      </c>
      <c r="AW248" s="203" t="str">
        <f t="shared" si="292"/>
        <v>$AW$243</v>
      </c>
      <c r="AX248" s="203" t="str">
        <f t="shared" si="292"/>
        <v>$AX$243</v>
      </c>
      <c r="AY248" s="203" t="str">
        <f t="shared" si="292"/>
        <v>$AY$243</v>
      </c>
      <c r="AZ248" s="203" t="str">
        <f t="shared" si="292"/>
        <v>$AZ$243</v>
      </c>
      <c r="BA248" s="203" t="str">
        <f t="shared" si="292"/>
        <v>$BA$243</v>
      </c>
      <c r="BB248" s="203" t="str">
        <f t="shared" si="292"/>
        <v>$BB$243</v>
      </c>
      <c r="BC248" s="203" t="str">
        <f t="shared" si="292"/>
        <v>$BC$243</v>
      </c>
      <c r="BD248" s="203" t="str">
        <f t="shared" si="292"/>
        <v>$BD$243</v>
      </c>
      <c r="BE248" s="203" t="str">
        <f t="shared" si="292"/>
        <v>$BE$243</v>
      </c>
      <c r="BF248" s="203" t="str">
        <f t="shared" si="292"/>
        <v>$BF$243</v>
      </c>
      <c r="BG248" s="203" t="str">
        <f t="shared" si="292"/>
        <v>$BG$243</v>
      </c>
      <c r="BH248" s="203" t="str">
        <f t="shared" si="292"/>
        <v>$BH$243</v>
      </c>
      <c r="BI248" s="203" t="str">
        <f t="shared" si="292"/>
        <v>$BI$243</v>
      </c>
      <c r="BJ248" s="203" t="str">
        <f t="shared" si="292"/>
        <v>$BJ$243</v>
      </c>
      <c r="BK248" s="203" t="str">
        <f t="shared" si="292"/>
        <v>$BK$243</v>
      </c>
      <c r="BL248" s="203" t="str">
        <f t="shared" si="292"/>
        <v>$BL$243</v>
      </c>
      <c r="BM248" s="203" t="str">
        <f t="shared" si="292"/>
        <v>$BM$243</v>
      </c>
      <c r="BN248" s="203" t="str">
        <f t="shared" si="292"/>
        <v>$BN$243</v>
      </c>
      <c r="BO248" s="203" t="str">
        <f t="shared" si="292"/>
        <v>$BO$243</v>
      </c>
      <c r="BP248" s="203" t="str">
        <f t="shared" si="292"/>
        <v>$BP$243</v>
      </c>
      <c r="BQ248" s="203" t="str">
        <f t="shared" si="292"/>
        <v>$BQ$243</v>
      </c>
      <c r="BR248" s="203" t="str">
        <f t="shared" si="292"/>
        <v>$BR$243</v>
      </c>
      <c r="BS248" s="203" t="str">
        <f t="shared" si="292"/>
        <v>$BS$243</v>
      </c>
      <c r="BT248" s="203" t="str">
        <f t="shared" si="292"/>
        <v>$BT$243</v>
      </c>
      <c r="BU248" s="203" t="str">
        <f t="shared" si="292"/>
        <v>$BU$243</v>
      </c>
      <c r="BV248" s="203" t="str">
        <f t="shared" si="292"/>
        <v>$BV$243</v>
      </c>
      <c r="BW248" s="203" t="str">
        <f t="shared" si="292"/>
        <v>$BW$243</v>
      </c>
      <c r="BX248" s="203" t="str">
        <f t="shared" si="292"/>
        <v>$BX$243</v>
      </c>
      <c r="BY248" s="203" t="str">
        <f t="shared" si="292"/>
        <v>$BY$243</v>
      </c>
      <c r="BZ248" s="203" t="str">
        <f t="shared" si="292"/>
        <v>$BZ$243</v>
      </c>
      <c r="CA248" s="203" t="str">
        <f t="shared" si="292"/>
        <v>$CA$243</v>
      </c>
      <c r="CB248" s="203" t="str">
        <f t="shared" si="292"/>
        <v>$CB$243</v>
      </c>
      <c r="CC248" s="203" t="str">
        <f t="shared" si="292"/>
        <v>$CC$243</v>
      </c>
      <c r="CD248" s="203" t="str">
        <f t="shared" si="292"/>
        <v>$CD$243</v>
      </c>
      <c r="CE248" s="203" t="str">
        <f t="shared" ref="CE248:CL248" si="293">ADDRESS(ROW(CE243),COLUMN(CE243))</f>
        <v>$CE$243</v>
      </c>
      <c r="CF248" s="203" t="str">
        <f t="shared" si="293"/>
        <v>$CF$243</v>
      </c>
      <c r="CG248" s="203" t="str">
        <f t="shared" si="293"/>
        <v>$CG$243</v>
      </c>
      <c r="CH248" s="203" t="str">
        <f t="shared" si="293"/>
        <v>$CH$243</v>
      </c>
      <c r="CI248" s="203" t="str">
        <f t="shared" si="293"/>
        <v>$CI$243</v>
      </c>
      <c r="CJ248" s="203" t="str">
        <f t="shared" si="293"/>
        <v>$CJ$243</v>
      </c>
      <c r="CK248" s="203" t="str">
        <f t="shared" si="293"/>
        <v>$CK$243</v>
      </c>
      <c r="CL248" s="203" t="str">
        <f t="shared" si="293"/>
        <v>$CL$243</v>
      </c>
      <c r="CN248" s="73"/>
      <c r="CO248" s="203" t="str">
        <f t="shared" ref="CO248:DL248" si="294">ADDRESS(ROW(CO243),COLUMN(CO243))</f>
        <v>$CO$243</v>
      </c>
      <c r="CP248" s="203" t="str">
        <f t="shared" si="294"/>
        <v>$CP$243</v>
      </c>
      <c r="CQ248" s="203" t="str">
        <f t="shared" si="294"/>
        <v>$CQ$243</v>
      </c>
      <c r="CR248" s="203" t="str">
        <f t="shared" si="294"/>
        <v>$CR$243</v>
      </c>
      <c r="CS248" s="203" t="str">
        <f t="shared" si="294"/>
        <v>$CS$243</v>
      </c>
      <c r="CT248" s="203" t="str">
        <f t="shared" si="294"/>
        <v>$CT$243</v>
      </c>
      <c r="CU248" s="203" t="str">
        <f t="shared" si="294"/>
        <v>$CU$243</v>
      </c>
      <c r="CV248" s="203" t="str">
        <f t="shared" si="294"/>
        <v>$CV$243</v>
      </c>
      <c r="CW248" s="203" t="str">
        <f t="shared" si="294"/>
        <v>$CW$243</v>
      </c>
      <c r="CX248" s="203" t="str">
        <f t="shared" si="294"/>
        <v>$CX$243</v>
      </c>
      <c r="CY248" s="203" t="str">
        <f t="shared" si="294"/>
        <v>$CY$243</v>
      </c>
      <c r="CZ248" s="203" t="str">
        <f t="shared" si="294"/>
        <v>$CZ$243</v>
      </c>
      <c r="DA248" s="203" t="str">
        <f t="shared" si="294"/>
        <v>$DA$243</v>
      </c>
      <c r="DB248" s="203" t="str">
        <f t="shared" si="294"/>
        <v>$DB$243</v>
      </c>
      <c r="DC248" s="203" t="str">
        <f t="shared" si="294"/>
        <v>$DC$243</v>
      </c>
      <c r="DD248" s="203" t="str">
        <f t="shared" si="294"/>
        <v>$DD$243</v>
      </c>
      <c r="DE248" s="203" t="str">
        <f t="shared" si="294"/>
        <v>$DE$243</v>
      </c>
      <c r="DF248" s="203" t="str">
        <f t="shared" si="294"/>
        <v>$DF$243</v>
      </c>
      <c r="DG248" s="203" t="str">
        <f t="shared" si="294"/>
        <v>$DG$243</v>
      </c>
      <c r="DH248" s="203" t="str">
        <f t="shared" si="294"/>
        <v>$DH$243</v>
      </c>
      <c r="DI248" s="203" t="str">
        <f t="shared" si="294"/>
        <v>$DI$243</v>
      </c>
      <c r="DJ248" s="203" t="str">
        <f t="shared" si="294"/>
        <v>$DJ$243</v>
      </c>
      <c r="DK248" s="203" t="str">
        <f t="shared" si="294"/>
        <v>$DK$243</v>
      </c>
      <c r="DL248" s="203" t="str">
        <f t="shared" si="294"/>
        <v>$DL$243</v>
      </c>
    </row>
    <row r="249" spans="1:116" x14ac:dyDescent="0.35">
      <c r="B249" t="s">
        <v>332</v>
      </c>
      <c r="D249" t="s">
        <v>794</v>
      </c>
      <c r="E249" s="8" t="str">
        <f t="shared" si="289"/>
        <v>249 CAGRP-EV</v>
      </c>
      <c r="G249" s="8" t="s">
        <v>488</v>
      </c>
      <c r="H249" s="31"/>
      <c r="I249" s="73"/>
      <c r="J249" s="73"/>
      <c r="K249" s="39"/>
      <c r="L249" s="39"/>
      <c r="M249" s="39"/>
      <c r="N249" s="39"/>
      <c r="O249" s="39"/>
      <c r="P249" s="39"/>
      <c r="R249" s="38"/>
      <c r="S249" s="203"/>
      <c r="T249" s="203"/>
      <c r="U249" s="203"/>
      <c r="V249" s="203"/>
      <c r="W249" s="203"/>
      <c r="X249" s="203"/>
      <c r="Y249" s="203"/>
      <c r="Z249" s="203"/>
      <c r="AA249" s="203"/>
      <c r="AB249" s="203"/>
      <c r="AC249" s="203"/>
      <c r="AD249" s="203"/>
      <c r="AE249" s="203"/>
      <c r="AF249" s="203"/>
      <c r="AG249" s="203"/>
      <c r="AH249" s="203"/>
      <c r="AI249" s="203"/>
      <c r="AJ249" s="203"/>
      <c r="AK249" s="203"/>
      <c r="AL249" s="203"/>
      <c r="AM249" s="203"/>
      <c r="AN249" s="203"/>
      <c r="AO249" s="203"/>
      <c r="AP249" s="203"/>
      <c r="AQ249" s="203"/>
      <c r="AR249" s="203"/>
      <c r="AS249" s="203"/>
      <c r="AT249" s="203"/>
      <c r="AU249" s="203"/>
      <c r="AV249" s="203"/>
      <c r="AW249" s="203"/>
      <c r="AX249" s="203"/>
      <c r="AY249" s="203"/>
      <c r="AZ249" s="203"/>
      <c r="BA249" s="203"/>
      <c r="BB249" s="203"/>
      <c r="BC249" s="203"/>
      <c r="BD249" s="203"/>
      <c r="BE249" s="203"/>
      <c r="BF249" s="203"/>
      <c r="BG249" s="203"/>
      <c r="BH249" s="203"/>
      <c r="BI249" s="203"/>
      <c r="BJ249" s="203"/>
      <c r="BK249" s="203"/>
      <c r="BL249" s="203"/>
      <c r="BM249" s="203"/>
      <c r="BN249" s="203"/>
      <c r="BO249" s="203"/>
      <c r="BP249" s="203"/>
      <c r="BQ249" s="203"/>
      <c r="BR249" s="203"/>
      <c r="BS249" s="203"/>
      <c r="BT249" s="203"/>
      <c r="BU249" s="203"/>
      <c r="BV249" s="203"/>
      <c r="BW249" s="203"/>
      <c r="BX249" s="203"/>
      <c r="BY249" s="203"/>
      <c r="BZ249" s="203"/>
      <c r="CA249" s="203"/>
      <c r="CB249" s="203"/>
      <c r="CC249" s="203"/>
      <c r="CD249" s="203"/>
      <c r="CE249" s="203"/>
      <c r="CF249" s="203"/>
      <c r="CG249" s="203"/>
      <c r="CH249" s="203"/>
      <c r="CI249" s="203"/>
      <c r="CJ249" s="203"/>
      <c r="CK249" s="203"/>
      <c r="CL249" s="203"/>
      <c r="CN249" s="73"/>
      <c r="CO249" s="203"/>
      <c r="CP249" s="203"/>
      <c r="CQ249" s="203"/>
      <c r="CR249" s="203"/>
      <c r="CS249" s="203"/>
      <c r="CT249" s="203"/>
      <c r="CU249" s="203"/>
      <c r="CV249" s="203"/>
      <c r="CW249" s="203"/>
      <c r="CX249" s="203"/>
      <c r="CY249" s="203"/>
      <c r="CZ249" s="203"/>
      <c r="DA249" s="203"/>
      <c r="DB249" s="203"/>
      <c r="DC249" s="203"/>
      <c r="DD249" s="203"/>
      <c r="DE249" s="203"/>
      <c r="DF249" s="203"/>
      <c r="DG249" s="203"/>
      <c r="DH249" s="203"/>
      <c r="DI249" s="203"/>
      <c r="DJ249" s="203"/>
      <c r="DK249" s="203"/>
      <c r="DL249" s="203"/>
    </row>
    <row r="250" spans="1:116" x14ac:dyDescent="0.35">
      <c r="B250" t="s">
        <v>332</v>
      </c>
      <c r="D250" t="s">
        <v>794</v>
      </c>
      <c r="E250" s="8" t="str">
        <f t="shared" si="289"/>
        <v>250 CAGRP-EV</v>
      </c>
      <c r="G250" s="8" t="s">
        <v>494</v>
      </c>
      <c r="H250" s="31"/>
      <c r="I250" s="73"/>
      <c r="J250" s="73"/>
      <c r="K250" s="39"/>
      <c r="L250" s="39"/>
      <c r="M250" s="39"/>
      <c r="N250" s="39"/>
      <c r="O250" s="39"/>
      <c r="P250" s="39"/>
      <c r="R250" s="38"/>
      <c r="S250" s="203"/>
      <c r="T250" s="203"/>
      <c r="U250" s="203"/>
      <c r="V250" s="203"/>
      <c r="W250" s="203"/>
      <c r="X250" s="203"/>
      <c r="Y250" s="203"/>
      <c r="Z250" s="203"/>
      <c r="AA250" s="203"/>
      <c r="AB250" s="203"/>
      <c r="AC250" s="203"/>
      <c r="AD250" s="203"/>
      <c r="AE250" s="203"/>
      <c r="AF250" s="203"/>
      <c r="AG250" s="203"/>
      <c r="AH250" s="203"/>
      <c r="AI250" s="203"/>
      <c r="AJ250" s="203"/>
      <c r="AK250" s="203"/>
      <c r="AL250" s="203"/>
      <c r="AM250" s="203"/>
      <c r="AN250" s="203"/>
      <c r="AO250" s="203"/>
      <c r="AP250" s="203"/>
      <c r="AQ250" s="203"/>
      <c r="AR250" s="203"/>
      <c r="AS250" s="203"/>
      <c r="AT250" s="203"/>
      <c r="AU250" s="203"/>
      <c r="AV250" s="203"/>
      <c r="AW250" s="203"/>
      <c r="AX250" s="203"/>
      <c r="AY250" s="203"/>
      <c r="AZ250" s="203"/>
      <c r="BA250" s="203"/>
      <c r="BB250" s="203"/>
      <c r="BC250" s="203"/>
      <c r="BD250" s="203"/>
      <c r="BE250" s="203"/>
      <c r="BF250" s="203"/>
      <c r="BG250" s="203"/>
      <c r="BH250" s="203"/>
      <c r="BI250" s="203"/>
      <c r="BJ250" s="203"/>
      <c r="BK250" s="203"/>
      <c r="BL250" s="203"/>
      <c r="BM250" s="203"/>
      <c r="BN250" s="203"/>
      <c r="BO250" s="203"/>
      <c r="BP250" s="203"/>
      <c r="BQ250" s="203"/>
      <c r="BR250" s="203"/>
      <c r="BS250" s="203"/>
      <c r="BT250" s="203"/>
      <c r="BU250" s="203"/>
      <c r="BV250" s="203"/>
      <c r="BW250" s="203"/>
      <c r="BX250" s="203"/>
      <c r="BY250" s="203"/>
      <c r="BZ250" s="203"/>
      <c r="CA250" s="203"/>
      <c r="CB250" s="203"/>
      <c r="CC250" s="203"/>
      <c r="CD250" s="203"/>
      <c r="CE250" s="203"/>
      <c r="CF250" s="203"/>
      <c r="CG250" s="203"/>
      <c r="CH250" s="203"/>
      <c r="CI250" s="203"/>
      <c r="CJ250" s="203"/>
      <c r="CK250" s="203"/>
      <c r="CL250" s="203"/>
      <c r="CN250" s="73"/>
      <c r="CO250" s="203"/>
      <c r="CP250" s="203"/>
      <c r="CQ250" s="203"/>
      <c r="CR250" s="203"/>
      <c r="CS250" s="203"/>
      <c r="CT250" s="203"/>
      <c r="CU250" s="203"/>
      <c r="CV250" s="203"/>
      <c r="CW250" s="203"/>
      <c r="CX250" s="203"/>
      <c r="CY250" s="203"/>
      <c r="CZ250" s="203"/>
      <c r="DA250" s="203"/>
      <c r="DB250" s="203"/>
      <c r="DC250" s="203"/>
      <c r="DD250" s="203"/>
      <c r="DE250" s="203"/>
      <c r="DF250" s="203"/>
      <c r="DG250" s="203"/>
      <c r="DH250" s="203"/>
      <c r="DI250" s="203"/>
      <c r="DJ250" s="203"/>
      <c r="DK250" s="203"/>
      <c r="DL250" s="203"/>
    </row>
    <row r="251" spans="1:116" x14ac:dyDescent="0.35">
      <c r="B251" t="s">
        <v>332</v>
      </c>
      <c r="D251" t="s">
        <v>794</v>
      </c>
      <c r="E251" s="8" t="str">
        <f t="shared" si="289"/>
        <v>251 CAGRP-EV</v>
      </c>
      <c r="G251" s="8" t="s">
        <v>463</v>
      </c>
      <c r="H251" s="31"/>
      <c r="I251" s="73"/>
      <c r="J251" s="73"/>
      <c r="K251" s="39"/>
      <c r="L251" s="39"/>
      <c r="M251" s="39"/>
      <c r="N251" s="39"/>
      <c r="O251" s="39"/>
      <c r="P251" s="39"/>
      <c r="R251" s="38"/>
      <c r="S251" s="203"/>
      <c r="T251" s="203"/>
      <c r="U251" s="203"/>
      <c r="V251" s="203"/>
      <c r="W251" s="203"/>
      <c r="X251" s="203"/>
      <c r="Y251" s="203"/>
      <c r="Z251" s="203"/>
      <c r="AA251" s="203"/>
      <c r="AB251" s="203"/>
      <c r="AC251" s="203"/>
      <c r="AD251" s="203"/>
      <c r="AE251" s="203"/>
      <c r="AF251" s="203"/>
      <c r="AG251" s="203"/>
      <c r="AH251" s="203"/>
      <c r="AI251" s="203"/>
      <c r="AJ251" s="203"/>
      <c r="AK251" s="203"/>
      <c r="AL251" s="203"/>
      <c r="AM251" s="203"/>
      <c r="AN251" s="203"/>
      <c r="AO251" s="203"/>
      <c r="AP251" s="203"/>
      <c r="AQ251" s="203"/>
      <c r="AR251" s="203"/>
      <c r="AS251" s="203"/>
      <c r="AT251" s="203"/>
      <c r="AU251" s="203"/>
      <c r="AV251" s="203"/>
      <c r="AW251" s="203"/>
      <c r="AX251" s="203"/>
      <c r="AY251" s="203"/>
      <c r="AZ251" s="203"/>
      <c r="BA251" s="203"/>
      <c r="BB251" s="203"/>
      <c r="BC251" s="203"/>
      <c r="BD251" s="203"/>
      <c r="BE251" s="203"/>
      <c r="BF251" s="203"/>
      <c r="BG251" s="203"/>
      <c r="BH251" s="203"/>
      <c r="BI251" s="203"/>
      <c r="BJ251" s="203"/>
      <c r="BK251" s="203"/>
      <c r="BL251" s="203"/>
      <c r="BM251" s="203"/>
      <c r="BN251" s="203"/>
      <c r="BO251" s="203"/>
      <c r="BP251" s="203"/>
      <c r="BQ251" s="203"/>
      <c r="BR251" s="203"/>
      <c r="BS251" s="203"/>
      <c r="BT251" s="203"/>
      <c r="BU251" s="203"/>
      <c r="BV251" s="203"/>
      <c r="BW251" s="203"/>
      <c r="BX251" s="203"/>
      <c r="BY251" s="203"/>
      <c r="BZ251" s="203"/>
      <c r="CA251" s="203"/>
      <c r="CB251" s="203"/>
      <c r="CC251" s="203"/>
      <c r="CD251" s="203"/>
      <c r="CE251" s="203"/>
      <c r="CF251" s="203"/>
      <c r="CG251" s="203"/>
      <c r="CH251" s="203"/>
      <c r="CI251" s="203"/>
      <c r="CJ251" s="203"/>
      <c r="CK251" s="203"/>
      <c r="CL251" s="203"/>
      <c r="CN251" s="73"/>
      <c r="CO251" s="203"/>
      <c r="CP251" s="203"/>
      <c r="CQ251" s="203"/>
      <c r="CR251" s="203"/>
      <c r="CS251" s="203"/>
      <c r="CT251" s="203"/>
      <c r="CU251" s="203"/>
      <c r="CV251" s="203"/>
      <c r="CW251" s="203"/>
      <c r="CX251" s="203"/>
      <c r="CY251" s="203"/>
      <c r="CZ251" s="203"/>
      <c r="DA251" s="203"/>
      <c r="DB251" s="203"/>
      <c r="DC251" s="203"/>
      <c r="DD251" s="203"/>
      <c r="DE251" s="203"/>
      <c r="DF251" s="203"/>
      <c r="DG251" s="203"/>
      <c r="DH251" s="203"/>
      <c r="DI251" s="203"/>
      <c r="DJ251" s="203"/>
      <c r="DK251" s="203"/>
      <c r="DL251" s="203"/>
    </row>
    <row r="252" spans="1:116" x14ac:dyDescent="0.35">
      <c r="B252" t="s">
        <v>332</v>
      </c>
      <c r="D252" t="s">
        <v>794</v>
      </c>
      <c r="E252" s="8" t="str">
        <f t="shared" si="289"/>
        <v>252 CAGRP-EV</v>
      </c>
      <c r="G252" s="8" t="s">
        <v>464</v>
      </c>
      <c r="H252" s="31"/>
      <c r="I252" s="73"/>
      <c r="J252" s="73"/>
      <c r="K252" s="39"/>
      <c r="L252" s="39"/>
      <c r="M252" s="39"/>
      <c r="N252" s="39"/>
      <c r="O252" s="39"/>
      <c r="P252" s="39"/>
      <c r="R252" s="38"/>
      <c r="S252" s="203"/>
      <c r="T252" s="203"/>
      <c r="U252" s="203"/>
      <c r="V252" s="203"/>
      <c r="W252" s="203"/>
      <c r="X252" s="203"/>
      <c r="Y252" s="203"/>
      <c r="Z252" s="203"/>
      <c r="AA252" s="203"/>
      <c r="AB252" s="203"/>
      <c r="AC252" s="203"/>
      <c r="AD252" s="203"/>
      <c r="AE252" s="203"/>
      <c r="AF252" s="203"/>
      <c r="AG252" s="203"/>
      <c r="AH252" s="203"/>
      <c r="AI252" s="203"/>
      <c r="AJ252" s="203"/>
      <c r="AK252" s="203"/>
      <c r="AL252" s="203"/>
      <c r="AM252" s="203"/>
      <c r="AN252" s="203"/>
      <c r="AO252" s="203"/>
      <c r="AP252" s="203"/>
      <c r="AQ252" s="203"/>
      <c r="AR252" s="203"/>
      <c r="AS252" s="203"/>
      <c r="AT252" s="203"/>
      <c r="AU252" s="203"/>
      <c r="AV252" s="203"/>
      <c r="AW252" s="203"/>
      <c r="AX252" s="203"/>
      <c r="AY252" s="203"/>
      <c r="AZ252" s="203"/>
      <c r="BA252" s="203"/>
      <c r="BB252" s="203"/>
      <c r="BC252" s="203"/>
      <c r="BD252" s="203"/>
      <c r="BE252" s="203"/>
      <c r="BF252" s="203"/>
      <c r="BG252" s="203"/>
      <c r="BH252" s="203"/>
      <c r="BI252" s="203"/>
      <c r="BJ252" s="203"/>
      <c r="BK252" s="203"/>
      <c r="BL252" s="203"/>
      <c r="BM252" s="203"/>
      <c r="BN252" s="203"/>
      <c r="BO252" s="203"/>
      <c r="BP252" s="203"/>
      <c r="BQ252" s="203"/>
      <c r="BR252" s="203"/>
      <c r="BS252" s="203"/>
      <c r="BT252" s="203"/>
      <c r="BU252" s="203"/>
      <c r="BV252" s="203"/>
      <c r="BW252" s="203"/>
      <c r="BX252" s="203"/>
      <c r="BY252" s="203"/>
      <c r="BZ252" s="203"/>
      <c r="CA252" s="203"/>
      <c r="CB252" s="203"/>
      <c r="CC252" s="203"/>
      <c r="CD252" s="203"/>
      <c r="CE252" s="203"/>
      <c r="CF252" s="203"/>
      <c r="CG252" s="203"/>
      <c r="CH252" s="203"/>
      <c r="CI252" s="203"/>
      <c r="CJ252" s="203"/>
      <c r="CK252" s="203"/>
      <c r="CL252" s="203"/>
      <c r="CN252" s="73"/>
      <c r="CO252" s="203"/>
      <c r="CP252" s="203"/>
      <c r="CQ252" s="203"/>
      <c r="CR252" s="203"/>
      <c r="CS252" s="203"/>
      <c r="CT252" s="203"/>
      <c r="CU252" s="203"/>
      <c r="CV252" s="203"/>
      <c r="CW252" s="203"/>
      <c r="CX252" s="203"/>
      <c r="CY252" s="203"/>
      <c r="CZ252" s="203"/>
      <c r="DA252" s="203"/>
      <c r="DB252" s="203"/>
      <c r="DC252" s="203"/>
      <c r="DD252" s="203"/>
      <c r="DE252" s="203"/>
      <c r="DF252" s="203"/>
      <c r="DG252" s="203"/>
      <c r="DH252" s="203"/>
      <c r="DI252" s="203"/>
      <c r="DJ252" s="203"/>
      <c r="DK252" s="203"/>
      <c r="DL252" s="203"/>
    </row>
    <row r="253" spans="1:116" x14ac:dyDescent="0.35">
      <c r="A253" s="174"/>
      <c r="E253" s="8"/>
      <c r="G253" s="185" t="s">
        <v>459</v>
      </c>
      <c r="H253" s="186"/>
      <c r="I253" s="187"/>
      <c r="J253" s="187"/>
      <c r="K253" s="188"/>
      <c r="L253" s="188"/>
      <c r="M253" s="188"/>
      <c r="N253" s="188"/>
      <c r="O253" s="188"/>
      <c r="P253" s="188"/>
      <c r="R253" s="189"/>
      <c r="S253" s="190"/>
      <c r="T253" s="190"/>
      <c r="U253" s="190"/>
      <c r="V253" s="190"/>
      <c r="W253" s="190"/>
      <c r="X253" s="190"/>
      <c r="Y253" s="190"/>
      <c r="Z253" s="190"/>
      <c r="AA253" s="190"/>
      <c r="AB253" s="190"/>
      <c r="AC253" s="190"/>
      <c r="AD253" s="190"/>
      <c r="AE253" s="190"/>
      <c r="AF253" s="190"/>
      <c r="AG253" s="190"/>
      <c r="AH253" s="190"/>
      <c r="AI253" s="190"/>
      <c r="AJ253" s="190"/>
      <c r="AK253" s="190"/>
      <c r="AL253" s="190"/>
      <c r="AM253" s="190"/>
      <c r="AN253" s="190"/>
      <c r="AO253" s="190"/>
      <c r="AP253" s="190"/>
      <c r="AQ253" s="190"/>
      <c r="AR253" s="190"/>
      <c r="AS253" s="190"/>
      <c r="AT253" s="190"/>
      <c r="AU253" s="190"/>
      <c r="AV253" s="190"/>
      <c r="AW253" s="190"/>
      <c r="AX253" s="190"/>
      <c r="AY253" s="190"/>
      <c r="AZ253" s="190"/>
      <c r="BA253" s="190"/>
      <c r="BB253" s="190"/>
      <c r="BC253" s="190"/>
      <c r="BD253" s="190"/>
      <c r="BE253" s="190"/>
      <c r="BF253" s="190"/>
      <c r="BG253" s="190"/>
      <c r="BH253" s="190"/>
      <c r="BI253" s="190"/>
      <c r="BJ253" s="190"/>
      <c r="BK253" s="190"/>
      <c r="BL253" s="190"/>
      <c r="BM253" s="190"/>
      <c r="BN253" s="190"/>
      <c r="BO253" s="190"/>
      <c r="BP253" s="190"/>
      <c r="BQ253" s="190"/>
      <c r="BR253" s="190"/>
      <c r="BS253" s="190"/>
      <c r="BT253" s="190"/>
      <c r="BU253" s="190"/>
      <c r="BV253" s="190"/>
      <c r="BW253" s="190"/>
      <c r="BX253" s="190"/>
      <c r="BY253" s="190"/>
      <c r="BZ253" s="190"/>
      <c r="CA253" s="190"/>
      <c r="CB253" s="190"/>
      <c r="CC253" s="190"/>
      <c r="CD253" s="190"/>
      <c r="CE253" s="190"/>
      <c r="CF253" s="190"/>
      <c r="CG253" s="190"/>
      <c r="CH253" s="190"/>
      <c r="CI253" s="190"/>
      <c r="CJ253" s="190"/>
      <c r="CK253" s="190"/>
      <c r="CL253" s="190"/>
      <c r="CN253" s="187"/>
      <c r="CO253" s="190"/>
      <c r="CP253" s="190"/>
      <c r="CQ253" s="190"/>
      <c r="CR253" s="190"/>
      <c r="CS253" s="190"/>
      <c r="CT253" s="190"/>
      <c r="CU253" s="190"/>
      <c r="CV253" s="190"/>
      <c r="CW253" s="190"/>
      <c r="CX253" s="190"/>
      <c r="CY253" s="190"/>
      <c r="CZ253" s="190"/>
      <c r="DA253" s="190"/>
      <c r="DB253" s="190"/>
      <c r="DC253" s="190"/>
      <c r="DD253" s="190"/>
      <c r="DE253" s="190"/>
      <c r="DF253" s="190"/>
      <c r="DG253" s="190"/>
      <c r="DH253" s="190"/>
      <c r="DI253" s="190"/>
      <c r="DJ253" s="190"/>
      <c r="DK253" s="190"/>
      <c r="DL253" s="190"/>
    </row>
    <row r="254" spans="1:116" x14ac:dyDescent="0.35">
      <c r="A254" s="174"/>
      <c r="E254" s="8"/>
      <c r="G254" s="192" t="s">
        <v>474</v>
      </c>
      <c r="H254" s="186"/>
      <c r="I254" s="187"/>
      <c r="J254" s="187"/>
      <c r="K254" s="188"/>
      <c r="L254" s="188"/>
      <c r="M254" s="188"/>
      <c r="N254" s="188"/>
      <c r="O254" s="188"/>
      <c r="P254" s="188"/>
      <c r="R254" s="189"/>
      <c r="S254" s="190"/>
      <c r="T254" s="190"/>
      <c r="U254" s="190"/>
      <c r="V254" s="190"/>
      <c r="W254" s="190"/>
      <c r="X254" s="190"/>
      <c r="Y254" s="190"/>
      <c r="Z254" s="190"/>
      <c r="AA254" s="190"/>
      <c r="AB254" s="190"/>
      <c r="AC254" s="190"/>
      <c r="AD254" s="190"/>
      <c r="AE254" s="190"/>
      <c r="AF254" s="190"/>
      <c r="AG254" s="190"/>
      <c r="AH254" s="190"/>
      <c r="AI254" s="190"/>
      <c r="AJ254" s="190"/>
      <c r="AK254" s="190"/>
      <c r="AL254" s="190"/>
      <c r="AM254" s="190"/>
      <c r="AN254" s="190"/>
      <c r="AO254" s="190"/>
      <c r="AP254" s="190"/>
      <c r="AQ254" s="190"/>
      <c r="AR254" s="190"/>
      <c r="AS254" s="190"/>
      <c r="AT254" s="190"/>
      <c r="AU254" s="190"/>
      <c r="AV254" s="190"/>
      <c r="AW254" s="190"/>
      <c r="AX254" s="190"/>
      <c r="AY254" s="190"/>
      <c r="AZ254" s="190"/>
      <c r="BA254" s="190"/>
      <c r="BB254" s="190"/>
      <c r="BC254" s="190"/>
      <c r="BD254" s="190"/>
      <c r="BE254" s="190"/>
      <c r="BF254" s="190"/>
      <c r="BG254" s="190"/>
      <c r="BH254" s="190"/>
      <c r="BI254" s="190"/>
      <c r="BJ254" s="190"/>
      <c r="BK254" s="190"/>
      <c r="BL254" s="190"/>
      <c r="BM254" s="190"/>
      <c r="BN254" s="190"/>
      <c r="BO254" s="190"/>
      <c r="BP254" s="190"/>
      <c r="BQ254" s="190"/>
      <c r="BR254" s="190"/>
      <c r="BS254" s="190"/>
      <c r="BT254" s="190"/>
      <c r="BU254" s="190"/>
      <c r="BV254" s="190"/>
      <c r="BW254" s="190"/>
      <c r="BX254" s="190"/>
      <c r="BY254" s="190"/>
      <c r="BZ254" s="190"/>
      <c r="CA254" s="190"/>
      <c r="CB254" s="190"/>
      <c r="CC254" s="190"/>
      <c r="CD254" s="190"/>
      <c r="CE254" s="190"/>
      <c r="CF254" s="190"/>
      <c r="CG254" s="190"/>
      <c r="CH254" s="190"/>
      <c r="CI254" s="190"/>
      <c r="CJ254" s="190"/>
      <c r="CK254" s="190"/>
      <c r="CL254" s="190"/>
      <c r="CN254" s="187"/>
      <c r="CO254" s="190"/>
      <c r="CP254" s="190"/>
      <c r="CQ254" s="190"/>
      <c r="CR254" s="190"/>
      <c r="CS254" s="190"/>
      <c r="CT254" s="190"/>
      <c r="CU254" s="190"/>
      <c r="CV254" s="190"/>
      <c r="CW254" s="190"/>
      <c r="CX254" s="190"/>
      <c r="CY254" s="190"/>
      <c r="CZ254" s="190"/>
      <c r="DA254" s="190"/>
      <c r="DB254" s="190"/>
      <c r="DC254" s="190"/>
      <c r="DD254" s="190"/>
      <c r="DE254" s="190"/>
      <c r="DF254" s="190"/>
      <c r="DG254" s="190"/>
      <c r="DH254" s="190"/>
      <c r="DI254" s="190"/>
      <c r="DJ254" s="190"/>
      <c r="DK254" s="190"/>
      <c r="DL254" s="190"/>
    </row>
    <row r="255" spans="1:116" x14ac:dyDescent="0.35">
      <c r="E255" s="8"/>
      <c r="G255" s="171"/>
      <c r="H255" s="31"/>
      <c r="I255" s="73"/>
      <c r="J255" s="73"/>
      <c r="K255" s="39"/>
      <c r="L255" s="39"/>
      <c r="M255" s="39"/>
      <c r="N255" s="39"/>
      <c r="O255" s="39"/>
      <c r="P255" s="39"/>
      <c r="R255" s="38"/>
      <c r="S255" s="76"/>
      <c r="T255" s="76"/>
      <c r="U255" s="76"/>
      <c r="V255" s="76"/>
      <c r="W255" s="76"/>
      <c r="X255" s="76"/>
      <c r="Y255" s="76"/>
      <c r="Z255" s="76"/>
      <c r="AA255" s="76"/>
      <c r="AB255" s="76"/>
      <c r="AC255" s="76"/>
      <c r="AD255" s="76"/>
      <c r="AE255" s="76"/>
      <c r="AF255" s="76"/>
      <c r="AG255" s="76"/>
      <c r="AH255" s="76"/>
      <c r="AI255" s="76"/>
      <c r="AJ255" s="76"/>
      <c r="AK255" s="76"/>
      <c r="AL255" s="76"/>
      <c r="AM255" s="76"/>
      <c r="AN255" s="76"/>
      <c r="AO255" s="76"/>
      <c r="AP255" s="76"/>
      <c r="AQ255" s="76"/>
      <c r="AR255" s="76"/>
      <c r="AS255" s="76"/>
      <c r="AT255" s="76"/>
      <c r="AU255" s="76"/>
      <c r="AV255" s="76"/>
      <c r="AW255" s="76"/>
      <c r="AX255" s="76"/>
      <c r="AY255" s="76"/>
      <c r="AZ255" s="76"/>
      <c r="BA255" s="76"/>
      <c r="BB255" s="76"/>
      <c r="BC255" s="76"/>
      <c r="BD255" s="76"/>
      <c r="BE255" s="76"/>
      <c r="BF255" s="76"/>
      <c r="BG255" s="76"/>
      <c r="BH255" s="76"/>
      <c r="BI255" s="76"/>
      <c r="BJ255" s="76"/>
      <c r="BK255" s="76"/>
      <c r="BL255" s="76"/>
      <c r="BM255" s="76"/>
      <c r="BN255" s="76"/>
      <c r="BO255" s="76"/>
      <c r="BP255" s="76"/>
      <c r="BQ255" s="76"/>
      <c r="BR255" s="76"/>
      <c r="BS255" s="76"/>
      <c r="BT255" s="76"/>
      <c r="BU255" s="76"/>
      <c r="BV255" s="76"/>
      <c r="BW255" s="76"/>
      <c r="BX255" s="76"/>
      <c r="BY255" s="76"/>
      <c r="BZ255" s="76"/>
      <c r="CA255" s="76"/>
      <c r="CB255" s="76"/>
      <c r="CC255" s="76"/>
      <c r="CD255" s="76"/>
      <c r="CE255" s="76"/>
      <c r="CF255" s="76"/>
      <c r="CG255" s="76"/>
      <c r="CH255" s="76"/>
      <c r="CI255" s="76"/>
      <c r="CJ255" s="76"/>
      <c r="CK255" s="76"/>
      <c r="CL255" s="76"/>
      <c r="CN255" s="73"/>
      <c r="CO255" s="76"/>
      <c r="CP255" s="76"/>
      <c r="CQ255" s="76"/>
      <c r="CR255" s="76"/>
      <c r="CS255" s="76"/>
      <c r="CT255" s="76"/>
      <c r="CU255" s="76"/>
      <c r="CV255" s="76"/>
      <c r="CW255" s="76"/>
      <c r="CX255" s="76"/>
      <c r="CY255" s="76"/>
      <c r="CZ255" s="76"/>
      <c r="DA255" s="76"/>
      <c r="DB255" s="76"/>
      <c r="DC255" s="76"/>
      <c r="DD255" s="76"/>
      <c r="DE255" s="76"/>
      <c r="DF255" s="76"/>
      <c r="DG255" s="76"/>
      <c r="DH255" s="76"/>
      <c r="DI255" s="76"/>
      <c r="DJ255" s="76"/>
      <c r="DK255" s="76"/>
      <c r="DL255" s="76"/>
    </row>
    <row r="256" spans="1:116" x14ac:dyDescent="0.35">
      <c r="A256" s="31" t="s">
        <v>218</v>
      </c>
      <c r="B256" s="31" t="s">
        <v>243</v>
      </c>
      <c r="C256" s="31"/>
      <c r="D256" t="s">
        <v>796</v>
      </c>
      <c r="E256" s="8" t="str">
        <f t="shared" ref="E256:E270" si="295">ROW()&amp;" "&amp;D256</f>
        <v>256 SCENARIOCAGR-EP</v>
      </c>
      <c r="F256" t="s">
        <v>454</v>
      </c>
      <c r="G256" s="66" t="s">
        <v>517</v>
      </c>
      <c r="H256" s="22"/>
      <c r="I256" s="306"/>
      <c r="J256" s="306"/>
      <c r="K256" s="22"/>
      <c r="L256" s="22"/>
      <c r="M256" s="22"/>
      <c r="N256" s="22"/>
      <c r="O256" s="22"/>
      <c r="P256" s="22"/>
      <c r="R256" s="66"/>
      <c r="S256" s="66"/>
      <c r="T256" s="66"/>
      <c r="U256" s="66"/>
      <c r="V256" s="66"/>
      <c r="W256" s="66"/>
      <c r="X256" s="66"/>
      <c r="Y256" s="66"/>
      <c r="Z256" s="66"/>
      <c r="AA256" s="66"/>
      <c r="AB256" s="66"/>
      <c r="AC256" s="66"/>
      <c r="AD256" s="66"/>
      <c r="AE256" s="66"/>
      <c r="AF256" s="66"/>
      <c r="AG256" s="66"/>
      <c r="AH256" s="66"/>
      <c r="AI256" s="66"/>
      <c r="AJ256" s="66"/>
      <c r="AK256" s="66"/>
      <c r="AL256" s="66"/>
      <c r="AM256" s="66"/>
      <c r="AN256" s="66"/>
      <c r="AO256" s="66"/>
      <c r="AP256" s="66"/>
      <c r="AQ256" s="66"/>
      <c r="AR256" s="66"/>
      <c r="AS256" s="66"/>
      <c r="AT256" s="66"/>
      <c r="AU256" s="66"/>
      <c r="AV256" s="66"/>
      <c r="AW256" s="66"/>
      <c r="AX256" s="66"/>
      <c r="AY256" s="66"/>
      <c r="AZ256" s="66"/>
      <c r="BA256" s="66"/>
      <c r="BB256" s="66"/>
      <c r="BC256" s="66"/>
      <c r="BD256" s="66"/>
      <c r="BE256" s="66"/>
      <c r="BF256" s="66"/>
      <c r="BG256" s="66"/>
      <c r="BH256" s="66"/>
      <c r="BI256" s="66"/>
      <c r="BJ256" s="66"/>
      <c r="BK256" s="66"/>
      <c r="BL256" s="66"/>
      <c r="BM256" s="66"/>
      <c r="BN256" s="66"/>
      <c r="BO256" s="66"/>
      <c r="BP256" s="66"/>
      <c r="BQ256" s="66"/>
      <c r="BR256" s="66"/>
      <c r="BS256" s="66"/>
      <c r="BT256" s="66"/>
      <c r="BU256" s="66"/>
      <c r="BV256" s="66"/>
      <c r="BW256" s="66"/>
      <c r="BX256" s="66"/>
      <c r="BY256" s="66"/>
      <c r="BZ256" s="66"/>
      <c r="CA256" s="66"/>
      <c r="CB256" s="66"/>
      <c r="CC256" s="66"/>
      <c r="CD256" s="66"/>
      <c r="CE256" s="66"/>
      <c r="CF256" s="66"/>
      <c r="CG256" s="66"/>
      <c r="CH256" s="66"/>
      <c r="CI256" s="66"/>
      <c r="CJ256" s="66"/>
      <c r="CK256" s="66"/>
      <c r="CL256" s="66"/>
      <c r="CN256" s="306"/>
      <c r="CO256" s="40"/>
      <c r="CP256" s="40"/>
      <c r="CQ256" s="40"/>
      <c r="CR256" s="40"/>
      <c r="CS256" s="40"/>
      <c r="CT256" s="40"/>
      <c r="CU256" s="40"/>
      <c r="CV256" s="40"/>
      <c r="CW256" s="40"/>
      <c r="CX256" s="40"/>
      <c r="CY256" s="40"/>
      <c r="CZ256" s="40"/>
      <c r="DA256" s="40"/>
      <c r="DB256" s="40"/>
      <c r="DC256" s="40"/>
      <c r="DD256" s="40"/>
      <c r="DE256" s="40"/>
      <c r="DF256" s="40"/>
      <c r="DG256" s="40"/>
      <c r="DH256" s="40"/>
      <c r="DI256" s="40"/>
      <c r="DJ256" s="40"/>
      <c r="DK256" s="40"/>
      <c r="DL256" s="40"/>
    </row>
    <row r="257" spans="1:116" x14ac:dyDescent="0.35">
      <c r="B257" t="str">
        <f t="shared" ref="B257:B261" si="296">E257</f>
        <v>257 SCENARIOCAGR-EP</v>
      </c>
      <c r="D257" t="s">
        <v>796</v>
      </c>
      <c r="E257" s="8" t="str">
        <f t="shared" si="295"/>
        <v>257 SCENARIOCAGR-EP</v>
      </c>
      <c r="G257" t="s">
        <v>790</v>
      </c>
      <c r="H257" s="236" t="s">
        <v>791</v>
      </c>
      <c r="I257"/>
      <c r="J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c r="CD257"/>
      <c r="CE257"/>
      <c r="CF257"/>
      <c r="CG257"/>
      <c r="CH257"/>
      <c r="CI257"/>
      <c r="CJ257"/>
      <c r="CK257"/>
      <c r="CL257"/>
      <c r="CN257"/>
    </row>
    <row r="258" spans="1:116" x14ac:dyDescent="0.35">
      <c r="B258" t="str">
        <f t="shared" si="296"/>
        <v>258 SCENARIOCAGR-EP</v>
      </c>
      <c r="D258" t="s">
        <v>796</v>
      </c>
      <c r="E258" s="8" t="str">
        <f t="shared" si="295"/>
        <v>258 SCENARIOCAGR-EP</v>
      </c>
      <c r="G258"/>
      <c r="I258"/>
      <c r="J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c r="CD258"/>
      <c r="CE258"/>
      <c r="CF258"/>
      <c r="CG258"/>
      <c r="CH258"/>
      <c r="CI258"/>
      <c r="CJ258"/>
      <c r="CK258"/>
      <c r="CL258"/>
      <c r="CN258"/>
    </row>
    <row r="259" spans="1:116" x14ac:dyDescent="0.35">
      <c r="B259" t="str">
        <f t="shared" si="296"/>
        <v>259 SCENARIOCAGR-EP</v>
      </c>
      <c r="D259" t="s">
        <v>796</v>
      </c>
      <c r="E259" s="8" t="str">
        <f t="shared" si="295"/>
        <v>259 SCENARIOCAGR-EP</v>
      </c>
      <c r="G259" s="129" t="str">
        <f ca="1">"Scenarios - "&amp;OFFSET(G262,ROW(G272)-ROW(G262),0)</f>
        <v>Scenarios - # of units</v>
      </c>
      <c r="I259"/>
      <c r="J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c r="CD259"/>
      <c r="CE259"/>
      <c r="CF259"/>
      <c r="CG259"/>
      <c r="CH259"/>
      <c r="CI259"/>
      <c r="CJ259"/>
      <c r="CK259"/>
      <c r="CL259"/>
      <c r="CN259"/>
    </row>
    <row r="260" spans="1:116" x14ac:dyDescent="0.35">
      <c r="B260" t="str">
        <f t="shared" si="296"/>
        <v>260 SCENARIOCAGR-EP</v>
      </c>
      <c r="D260" t="s">
        <v>796</v>
      </c>
      <c r="E260" s="8" t="str">
        <f t="shared" si="295"/>
        <v>260 SCENARIOCAGR-EP</v>
      </c>
      <c r="G260" s="367" t="s">
        <v>791</v>
      </c>
      <c r="I260"/>
      <c r="J260"/>
      <c r="K260" s="16">
        <v>0.03</v>
      </c>
      <c r="L260" s="16">
        <v>0.03</v>
      </c>
      <c r="M260" s="16">
        <v>0.03</v>
      </c>
      <c r="N260" s="16">
        <v>0.03</v>
      </c>
      <c r="O260" s="16">
        <v>0.03</v>
      </c>
      <c r="P260" s="16">
        <v>0.03</v>
      </c>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c r="CD260"/>
      <c r="CE260"/>
      <c r="CF260"/>
      <c r="CG260"/>
      <c r="CH260"/>
      <c r="CI260"/>
      <c r="CJ260"/>
      <c r="CK260"/>
      <c r="CL260"/>
      <c r="CN260"/>
    </row>
    <row r="261" spans="1:116" x14ac:dyDescent="0.35">
      <c r="B261" t="str">
        <f t="shared" si="296"/>
        <v>261 SCENARIOCAGR-EP</v>
      </c>
      <c r="D261" t="s">
        <v>796</v>
      </c>
      <c r="E261" s="8" t="str">
        <f t="shared" si="295"/>
        <v>261 SCENARIOCAGR-EP</v>
      </c>
      <c r="G261" s="367" t="s">
        <v>792</v>
      </c>
      <c r="I261"/>
      <c r="J261"/>
      <c r="K261" s="166">
        <v>0.01</v>
      </c>
      <c r="L261" s="166">
        <v>0.01</v>
      </c>
      <c r="M261" s="166">
        <v>0.01</v>
      </c>
      <c r="N261" s="166">
        <v>0.01</v>
      </c>
      <c r="O261" s="166">
        <v>0.01</v>
      </c>
      <c r="P261" s="166">
        <v>0.01</v>
      </c>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c r="CD261"/>
      <c r="CE261"/>
      <c r="CF261"/>
      <c r="CG261"/>
      <c r="CH261"/>
      <c r="CI261"/>
      <c r="CJ261"/>
      <c r="CK261"/>
      <c r="CL261"/>
      <c r="CN261"/>
    </row>
    <row r="262" spans="1:116" x14ac:dyDescent="0.35">
      <c r="B262" t="str">
        <f>E262</f>
        <v>262 SCENARIOCAGR-EP</v>
      </c>
      <c r="D262" t="s">
        <v>796</v>
      </c>
      <c r="E262" s="8" t="str">
        <f t="shared" si="295"/>
        <v>262 SCENARIOCAGR-EP</v>
      </c>
      <c r="G262" s="127" t="str">
        <f ca="1">"Selection - "&amp;OFFSET(G262,ROW(G272)-ROW(G262),0)</f>
        <v>Selection - # of units</v>
      </c>
      <c r="H262" s="12"/>
      <c r="I262" s="60"/>
      <c r="J262" s="60"/>
      <c r="K262" s="270">
        <f>INDEX($K260:$P261,MATCH($H257,$G260:$G261,0),MATCH(K$1,K$1:P$1,0))</f>
        <v>0.03</v>
      </c>
      <c r="L262" s="270">
        <f t="shared" ref="L262:P262" si="297">INDEX($K260:$P261,MATCH($H257,$G260:$G261,0),MATCH(L$1,L$1:Q$1,0))</f>
        <v>0.03</v>
      </c>
      <c r="M262" s="270">
        <f t="shared" si="297"/>
        <v>0.03</v>
      </c>
      <c r="N262" s="270">
        <f t="shared" si="297"/>
        <v>0.03</v>
      </c>
      <c r="O262" s="270">
        <f t="shared" si="297"/>
        <v>0.03</v>
      </c>
      <c r="P262" s="270">
        <f t="shared" si="297"/>
        <v>0.03</v>
      </c>
      <c r="R262" s="15"/>
      <c r="S262" s="20" cm="1">
        <f t="array" ref="S262">INDEX($K:$P,ROW(),MATCH(S$3,$K$2:$P$2,0))</f>
        <v>0.03</v>
      </c>
      <c r="T262" s="20" cm="1">
        <f t="array" ref="T262">INDEX($K:$P,ROW(),MATCH(T$3,$K$2:$P$2,0))</f>
        <v>0.03</v>
      </c>
      <c r="U262" s="20" cm="1">
        <f t="array" ref="U262">INDEX($K:$P,ROW(),MATCH(U$3,$K$2:$P$2,0))</f>
        <v>0.03</v>
      </c>
      <c r="V262" s="20" cm="1">
        <f t="array" ref="V262">INDEX($K:$P,ROW(),MATCH(V$3,$K$2:$P$2,0))</f>
        <v>0.03</v>
      </c>
      <c r="W262" s="20" cm="1">
        <f t="array" ref="W262">INDEX($K:$P,ROW(),MATCH(W$3,$K$2:$P$2,0))</f>
        <v>0.03</v>
      </c>
      <c r="X262" s="20" cm="1">
        <f t="array" ref="X262">INDEX($K:$P,ROW(),MATCH(X$3,$K$2:$P$2,0))</f>
        <v>0.03</v>
      </c>
      <c r="Y262" s="20" cm="1">
        <f t="array" ref="Y262">INDEX($K:$P,ROW(),MATCH(Y$3,$K$2:$P$2,0))</f>
        <v>0.03</v>
      </c>
      <c r="Z262" s="20" cm="1">
        <f t="array" ref="Z262">INDEX($K:$P,ROW(),MATCH(Z$3,$K$2:$P$2,0))</f>
        <v>0.03</v>
      </c>
      <c r="AA262" s="20" cm="1">
        <f t="array" ref="AA262">INDEX($K:$P,ROW(),MATCH(AA$3,$K$2:$P$2,0))</f>
        <v>0.03</v>
      </c>
      <c r="AB262" s="20" cm="1">
        <f t="array" ref="AB262">INDEX($K:$P,ROW(),MATCH(AB$3,$K$2:$P$2,0))</f>
        <v>0.03</v>
      </c>
      <c r="AC262" s="20" cm="1">
        <f t="array" ref="AC262">INDEX($K:$P,ROW(),MATCH(AC$3,$K$2:$P$2,0))</f>
        <v>0.03</v>
      </c>
      <c r="AD262" s="20" cm="1">
        <f t="array" ref="AD262">INDEX($K:$P,ROW(),MATCH(AD$3,$K$2:$P$2,0))</f>
        <v>0.03</v>
      </c>
      <c r="AE262" s="20" cm="1">
        <f t="array" ref="AE262">INDEX($K:$P,ROW(),MATCH(AE$3,$K$2:$P$2,0))</f>
        <v>0.03</v>
      </c>
      <c r="AF262" s="20" cm="1">
        <f t="array" ref="AF262">INDEX($K:$P,ROW(),MATCH(AF$3,$K$2:$P$2,0))</f>
        <v>0.03</v>
      </c>
      <c r="AG262" s="20" cm="1">
        <f t="array" ref="AG262">INDEX($K:$P,ROW(),MATCH(AG$3,$K$2:$P$2,0))</f>
        <v>0.03</v>
      </c>
      <c r="AH262" s="20" cm="1">
        <f t="array" ref="AH262">INDEX($K:$P,ROW(),MATCH(AH$3,$K$2:$P$2,0))</f>
        <v>0.03</v>
      </c>
      <c r="AI262" s="20" cm="1">
        <f t="array" ref="AI262">INDEX($K:$P,ROW(),MATCH(AI$3,$K$2:$P$2,0))</f>
        <v>0.03</v>
      </c>
      <c r="AJ262" s="20" cm="1">
        <f t="array" ref="AJ262">INDEX($K:$P,ROW(),MATCH(AJ$3,$K$2:$P$2,0))</f>
        <v>0.03</v>
      </c>
      <c r="AK262" s="20" cm="1">
        <f t="array" ref="AK262">INDEX($K:$P,ROW(),MATCH(AK$3,$K$2:$P$2,0))</f>
        <v>0.03</v>
      </c>
      <c r="AL262" s="20" cm="1">
        <f t="array" ref="AL262">INDEX($K:$P,ROW(),MATCH(AL$3,$K$2:$P$2,0))</f>
        <v>0.03</v>
      </c>
      <c r="AM262" s="20" cm="1">
        <f t="array" ref="AM262">INDEX($K:$P,ROW(),MATCH(AM$3,$K$2:$P$2,0))</f>
        <v>0.03</v>
      </c>
      <c r="AN262" s="20" cm="1">
        <f t="array" ref="AN262">INDEX($K:$P,ROW(),MATCH(AN$3,$K$2:$P$2,0))</f>
        <v>0.03</v>
      </c>
      <c r="AO262" s="20" cm="1">
        <f t="array" ref="AO262">INDEX($K:$P,ROW(),MATCH(AO$3,$K$2:$P$2,0))</f>
        <v>0.03</v>
      </c>
      <c r="AP262" s="20" cm="1">
        <f t="array" ref="AP262">INDEX($K:$P,ROW(),MATCH(AP$3,$K$2:$P$2,0))</f>
        <v>0.03</v>
      </c>
      <c r="AQ262" s="20" cm="1">
        <f t="array" ref="AQ262">INDEX($K:$P,ROW(),MATCH(AQ$3,$K$2:$P$2,0))</f>
        <v>0.03</v>
      </c>
      <c r="AR262" s="20" cm="1">
        <f t="array" ref="AR262">INDEX($K:$P,ROW(),MATCH(AR$3,$K$2:$P$2,0))</f>
        <v>0.03</v>
      </c>
      <c r="AS262" s="20" cm="1">
        <f t="array" ref="AS262">INDEX($K:$P,ROW(),MATCH(AS$3,$K$2:$P$2,0))</f>
        <v>0.03</v>
      </c>
      <c r="AT262" s="20" cm="1">
        <f t="array" ref="AT262">INDEX($K:$P,ROW(),MATCH(AT$3,$K$2:$P$2,0))</f>
        <v>0.03</v>
      </c>
      <c r="AU262" s="20" cm="1">
        <f t="array" ref="AU262">INDEX($K:$P,ROW(),MATCH(AU$3,$K$2:$P$2,0))</f>
        <v>0.03</v>
      </c>
      <c r="AV262" s="20" cm="1">
        <f t="array" ref="AV262">INDEX($K:$P,ROW(),MATCH(AV$3,$K$2:$P$2,0))</f>
        <v>0.03</v>
      </c>
      <c r="AW262" s="20" cm="1">
        <f t="array" ref="AW262">INDEX($K:$P,ROW(),MATCH(AW$3,$K$2:$P$2,0))</f>
        <v>0.03</v>
      </c>
      <c r="AX262" s="20" cm="1">
        <f t="array" ref="AX262">INDEX($K:$P,ROW(),MATCH(AX$3,$K$2:$P$2,0))</f>
        <v>0.03</v>
      </c>
      <c r="AY262" s="20" cm="1">
        <f t="array" ref="AY262">INDEX($K:$P,ROW(),MATCH(AY$3,$K$2:$P$2,0))</f>
        <v>0.03</v>
      </c>
      <c r="AZ262" s="20" cm="1">
        <f t="array" ref="AZ262">INDEX($K:$P,ROW(),MATCH(AZ$3,$K$2:$P$2,0))</f>
        <v>0.03</v>
      </c>
      <c r="BA262" s="20" cm="1">
        <f t="array" ref="BA262">INDEX($K:$P,ROW(),MATCH(BA$3,$K$2:$P$2,0))</f>
        <v>0.03</v>
      </c>
      <c r="BB262" s="20" cm="1">
        <f t="array" ref="BB262">INDEX($K:$P,ROW(),MATCH(BB$3,$K$2:$P$2,0))</f>
        <v>0.03</v>
      </c>
      <c r="BC262" s="20" cm="1">
        <f t="array" ref="BC262">INDEX($K:$P,ROW(),MATCH(BC$3,$K$2:$P$2,0))</f>
        <v>0.03</v>
      </c>
      <c r="BD262" s="20" cm="1">
        <f t="array" ref="BD262">INDEX($K:$P,ROW(),MATCH(BD$3,$K$2:$P$2,0))</f>
        <v>0.03</v>
      </c>
      <c r="BE262" s="20" cm="1">
        <f t="array" ref="BE262">INDEX($K:$P,ROW(),MATCH(BE$3,$K$2:$P$2,0))</f>
        <v>0.03</v>
      </c>
      <c r="BF262" s="20" cm="1">
        <f t="array" ref="BF262">INDEX($K:$P,ROW(),MATCH(BF$3,$K$2:$P$2,0))</f>
        <v>0.03</v>
      </c>
      <c r="BG262" s="20" cm="1">
        <f t="array" ref="BG262">INDEX($K:$P,ROW(),MATCH(BG$3,$K$2:$P$2,0))</f>
        <v>0.03</v>
      </c>
      <c r="BH262" s="20" cm="1">
        <f t="array" ref="BH262">INDEX($K:$P,ROW(),MATCH(BH$3,$K$2:$P$2,0))</f>
        <v>0.03</v>
      </c>
      <c r="BI262" s="20" cm="1">
        <f t="array" ref="BI262">INDEX($K:$P,ROW(),MATCH(BI$3,$K$2:$P$2,0))</f>
        <v>0.03</v>
      </c>
      <c r="BJ262" s="20" cm="1">
        <f t="array" ref="BJ262">INDEX($K:$P,ROW(),MATCH(BJ$3,$K$2:$P$2,0))</f>
        <v>0.03</v>
      </c>
      <c r="BK262" s="20" cm="1">
        <f t="array" ref="BK262">INDEX($K:$P,ROW(),MATCH(BK$3,$K$2:$P$2,0))</f>
        <v>0.03</v>
      </c>
      <c r="BL262" s="20" cm="1">
        <f t="array" ref="BL262">INDEX($K:$P,ROW(),MATCH(BL$3,$K$2:$P$2,0))</f>
        <v>0.03</v>
      </c>
      <c r="BM262" s="20" cm="1">
        <f t="array" ref="BM262">INDEX($K:$P,ROW(),MATCH(BM$3,$K$2:$P$2,0))</f>
        <v>0.03</v>
      </c>
      <c r="BN262" s="20" cm="1">
        <f t="array" ref="BN262">INDEX($K:$P,ROW(),MATCH(BN$3,$K$2:$P$2,0))</f>
        <v>0.03</v>
      </c>
      <c r="BO262" s="20" cm="1">
        <f t="array" ref="BO262">INDEX($K:$P,ROW(),MATCH(BO$3,$K$2:$P$2,0))</f>
        <v>0.03</v>
      </c>
      <c r="BP262" s="20" cm="1">
        <f t="array" ref="BP262">INDEX($K:$P,ROW(),MATCH(BP$3,$K$2:$P$2,0))</f>
        <v>0.03</v>
      </c>
      <c r="BQ262" s="20" cm="1">
        <f t="array" ref="BQ262">INDEX($K:$P,ROW(),MATCH(BQ$3,$K$2:$P$2,0))</f>
        <v>0.03</v>
      </c>
      <c r="BR262" s="20" cm="1">
        <f t="array" ref="BR262">INDEX($K:$P,ROW(),MATCH(BR$3,$K$2:$P$2,0))</f>
        <v>0.03</v>
      </c>
      <c r="BS262" s="20" cm="1">
        <f t="array" ref="BS262">INDEX($K:$P,ROW(),MATCH(BS$3,$K$2:$P$2,0))</f>
        <v>0.03</v>
      </c>
      <c r="BT262" s="20" cm="1">
        <f t="array" ref="BT262">INDEX($K:$P,ROW(),MATCH(BT$3,$K$2:$P$2,0))</f>
        <v>0.03</v>
      </c>
      <c r="BU262" s="20" cm="1">
        <f t="array" ref="BU262">INDEX($K:$P,ROW(),MATCH(BU$3,$K$2:$P$2,0))</f>
        <v>0.03</v>
      </c>
      <c r="BV262" s="20" cm="1">
        <f t="array" ref="BV262">INDEX($K:$P,ROW(),MATCH(BV$3,$K$2:$P$2,0))</f>
        <v>0.03</v>
      </c>
      <c r="BW262" s="20" cm="1">
        <f t="array" ref="BW262">INDEX($K:$P,ROW(),MATCH(BW$3,$K$2:$P$2,0))</f>
        <v>0.03</v>
      </c>
      <c r="BX262" s="20" cm="1">
        <f t="array" ref="BX262">INDEX($K:$P,ROW(),MATCH(BX$3,$K$2:$P$2,0))</f>
        <v>0.03</v>
      </c>
      <c r="BY262" s="20" cm="1">
        <f t="array" ref="BY262">INDEX($K:$P,ROW(),MATCH(BY$3,$K$2:$P$2,0))</f>
        <v>0.03</v>
      </c>
      <c r="BZ262" s="20" cm="1">
        <f t="array" ref="BZ262">INDEX($K:$P,ROW(),MATCH(BZ$3,$K$2:$P$2,0))</f>
        <v>0.03</v>
      </c>
      <c r="CA262" s="20" cm="1">
        <f t="array" ref="CA262">INDEX($K:$P,ROW(),MATCH(CA$3,$K$2:$P$2,0))</f>
        <v>0.03</v>
      </c>
      <c r="CB262" s="20" cm="1">
        <f t="array" ref="CB262">INDEX($K:$P,ROW(),MATCH(CB$3,$K$2:$P$2,0))</f>
        <v>0.03</v>
      </c>
      <c r="CC262" s="20" cm="1">
        <f t="array" ref="CC262">INDEX($K:$P,ROW(),MATCH(CC$3,$K$2:$P$2,0))</f>
        <v>0.03</v>
      </c>
      <c r="CD262" s="20" cm="1">
        <f t="array" ref="CD262">INDEX($K:$P,ROW(),MATCH(CD$3,$K$2:$P$2,0))</f>
        <v>0.03</v>
      </c>
      <c r="CE262" s="20" cm="1">
        <f t="array" ref="CE262">INDEX($K:$P,ROW(),MATCH(CE$3,$K$2:$P$2,0))</f>
        <v>0.03</v>
      </c>
      <c r="CF262" s="20" cm="1">
        <f t="array" ref="CF262">INDEX($K:$P,ROW(),MATCH(CF$3,$K$2:$P$2,0))</f>
        <v>0.03</v>
      </c>
      <c r="CG262" s="20" cm="1">
        <f t="array" ref="CG262">INDEX($K:$P,ROW(),MATCH(CG$3,$K$2:$P$2,0))</f>
        <v>0.03</v>
      </c>
      <c r="CH262" s="20" cm="1">
        <f t="array" ref="CH262">INDEX($K:$P,ROW(),MATCH(CH$3,$K$2:$P$2,0))</f>
        <v>0.03</v>
      </c>
      <c r="CI262" s="20" cm="1">
        <f t="array" ref="CI262">INDEX($K:$P,ROW(),MATCH(CI$3,$K$2:$P$2,0))</f>
        <v>0.03</v>
      </c>
      <c r="CJ262" s="20" cm="1">
        <f t="array" ref="CJ262">INDEX($K:$P,ROW(),MATCH(CJ$3,$K$2:$P$2,0))</f>
        <v>0.03</v>
      </c>
      <c r="CK262" s="20" cm="1">
        <f t="array" ref="CK262">INDEX($K:$P,ROW(),MATCH(CK$3,$K$2:$P$2,0))</f>
        <v>0.03</v>
      </c>
      <c r="CL262" s="20" cm="1">
        <f t="array" ref="CL262">INDEX($K:$P,ROW(),MATCH(CL$3,$K$2:$P$2,0))</f>
        <v>0.03</v>
      </c>
      <c r="CM262" s="20" t="e" cm="1">
        <f t="array" ref="CM262">INDEX($K:$P,ROW(),MATCH(CM$3,$K$2:$P$2,0))</f>
        <v>#N/A</v>
      </c>
      <c r="CN262" s="20" t="e" cm="1">
        <f t="array" ref="CN262">INDEX($K:$P,ROW(),MATCH(CN$3,$K$2:$P$2,0))</f>
        <v>#N/A</v>
      </c>
      <c r="CO262" s="20" t="e" cm="1">
        <f t="array" ref="CO262">INDEX($K:$P,ROW(),MATCH(CO$3,$K$2:$P$2,0))</f>
        <v>#N/A</v>
      </c>
      <c r="CP262" s="20" t="e" cm="1">
        <f t="array" ref="CP262">INDEX($K:$P,ROW(),MATCH(CP$3,$K$2:$P$2,0))</f>
        <v>#N/A</v>
      </c>
      <c r="CQ262" s="20" t="e" cm="1">
        <f t="array" ref="CQ262">INDEX($K:$P,ROW(),MATCH(CQ$3,$K$2:$P$2,0))</f>
        <v>#N/A</v>
      </c>
      <c r="CR262" s="20" t="e" cm="1">
        <f t="array" ref="CR262">INDEX($K:$P,ROW(),MATCH(CR$3,$K$2:$P$2,0))</f>
        <v>#N/A</v>
      </c>
      <c r="CS262" s="20" t="e" cm="1">
        <f t="array" ref="CS262">INDEX($K:$P,ROW(),MATCH(CS$3,$K$2:$P$2,0))</f>
        <v>#N/A</v>
      </c>
      <c r="CT262" s="20" t="e" cm="1">
        <f t="array" ref="CT262">INDEX($K:$P,ROW(),MATCH(CT$3,$K$2:$P$2,0))</f>
        <v>#N/A</v>
      </c>
      <c r="CU262" s="20" t="e" cm="1">
        <f t="array" ref="CU262">INDEX($K:$P,ROW(),MATCH(CU$3,$K$2:$P$2,0))</f>
        <v>#N/A</v>
      </c>
      <c r="CV262" s="20" t="e" cm="1">
        <f t="array" ref="CV262">INDEX($K:$P,ROW(),MATCH(CV$3,$K$2:$P$2,0))</f>
        <v>#N/A</v>
      </c>
      <c r="CW262" s="20" t="e" cm="1">
        <f t="array" ref="CW262">INDEX($K:$P,ROW(),MATCH(CW$3,$K$2:$P$2,0))</f>
        <v>#N/A</v>
      </c>
      <c r="CX262" s="20" t="e" cm="1">
        <f t="array" ref="CX262">INDEX($K:$P,ROW(),MATCH(CX$3,$K$2:$P$2,0))</f>
        <v>#N/A</v>
      </c>
      <c r="CY262" s="20" t="e" cm="1">
        <f t="array" ref="CY262">INDEX($K:$P,ROW(),MATCH(CY$3,$K$2:$P$2,0))</f>
        <v>#N/A</v>
      </c>
      <c r="CZ262" s="20" t="e" cm="1">
        <f t="array" ref="CZ262">INDEX($K:$P,ROW(),MATCH(CZ$3,$K$2:$P$2,0))</f>
        <v>#N/A</v>
      </c>
      <c r="DA262" s="20" t="e" cm="1">
        <f t="array" ref="DA262">INDEX($K:$P,ROW(),MATCH(DA$3,$K$2:$P$2,0))</f>
        <v>#N/A</v>
      </c>
      <c r="DB262" s="20" t="e" cm="1">
        <f t="array" ref="DB262">INDEX($K:$P,ROW(),MATCH(DB$3,$K$2:$P$2,0))</f>
        <v>#N/A</v>
      </c>
      <c r="DC262" s="20" t="e" cm="1">
        <f t="array" ref="DC262">INDEX($K:$P,ROW(),MATCH(DC$3,$K$2:$P$2,0))</f>
        <v>#N/A</v>
      </c>
      <c r="DD262" s="20" t="e" cm="1">
        <f t="array" ref="DD262">INDEX($K:$P,ROW(),MATCH(DD$3,$K$2:$P$2,0))</f>
        <v>#N/A</v>
      </c>
      <c r="DE262" s="20" t="e" cm="1">
        <f t="array" ref="DE262">INDEX($K:$P,ROW(),MATCH(DE$3,$K$2:$P$2,0))</f>
        <v>#N/A</v>
      </c>
      <c r="DF262" s="20" t="e" cm="1">
        <f t="array" ref="DF262">INDEX($K:$P,ROW(),MATCH(DF$3,$K$2:$P$2,0))</f>
        <v>#N/A</v>
      </c>
      <c r="DG262" s="20" t="e" cm="1">
        <f t="array" ref="DG262">INDEX($K:$P,ROW(),MATCH(DG$3,$K$2:$P$2,0))</f>
        <v>#N/A</v>
      </c>
      <c r="DH262" s="20" t="e" cm="1">
        <f t="array" ref="DH262">INDEX($K:$P,ROW(),MATCH(DH$3,$K$2:$P$2,0))</f>
        <v>#N/A</v>
      </c>
      <c r="DI262" s="20" t="e" cm="1">
        <f t="array" ref="DI262">INDEX($K:$P,ROW(),MATCH(DI$3,$K$2:$P$2,0))</f>
        <v>#N/A</v>
      </c>
      <c r="DJ262" s="20" t="e" cm="1">
        <f t="array" ref="DJ262">INDEX($K:$P,ROW(),MATCH(DJ$3,$K$2:$P$2,0))</f>
        <v>#N/A</v>
      </c>
      <c r="DK262" s="20" t="e" cm="1">
        <f t="array" ref="DK262">INDEX($K:$P,ROW(),MATCH(DK$3,$K$2:$P$2,0))</f>
        <v>#N/A</v>
      </c>
      <c r="DL262" s="20" t="e" cm="1">
        <f t="array" ref="DL262">INDEX($K:$P,ROW(),MATCH(DL$3,$K$2:$P$2,0))</f>
        <v>#N/A</v>
      </c>
    </row>
    <row r="263" spans="1:116" x14ac:dyDescent="0.35">
      <c r="B263" t="s">
        <v>332</v>
      </c>
      <c r="D263" t="s">
        <v>796</v>
      </c>
      <c r="E263" s="8" t="str">
        <f t="shared" si="295"/>
        <v>263 SCENARIOCAGR-EP</v>
      </c>
      <c r="G263" s="191" t="str">
        <f>IFERROR(SUBSTITUTE(TRIM(LEFT(G256,SEARCH("-",G256)-1)),":",""),SUBSTITUTE(G256,":",""))</f>
        <v>Volume driven</v>
      </c>
      <c r="H263" s="31"/>
      <c r="I263" s="73"/>
      <c r="J263" s="73"/>
      <c r="K263" s="39"/>
      <c r="L263" s="39"/>
      <c r="M263" s="39"/>
      <c r="N263" s="39"/>
      <c r="O263" s="39"/>
      <c r="P263" s="39"/>
      <c r="R263" s="38"/>
      <c r="S263" s="38"/>
      <c r="T263" s="38"/>
      <c r="U263" s="38"/>
      <c r="V263" s="38"/>
      <c r="W263" s="38"/>
      <c r="X263" s="38"/>
      <c r="Y263" s="38"/>
      <c r="Z263" s="38"/>
      <c r="AA263" s="38"/>
      <c r="AB263" s="38"/>
      <c r="AC263" s="38"/>
      <c r="AD263" s="38"/>
      <c r="AE263" s="38"/>
      <c r="AF263" s="38"/>
      <c r="AG263" s="38"/>
      <c r="AH263" s="38"/>
      <c r="AI263" s="38"/>
      <c r="AJ263" s="38"/>
      <c r="AK263" s="38"/>
      <c r="AL263" s="38"/>
      <c r="AM263" s="38"/>
      <c r="AN263" s="38"/>
      <c r="AO263" s="38"/>
      <c r="AP263" s="38"/>
      <c r="AQ263" s="38"/>
      <c r="AR263" s="38"/>
      <c r="AS263" s="38"/>
      <c r="AT263" s="38"/>
      <c r="AU263" s="38"/>
      <c r="AV263" s="38"/>
      <c r="AW263" s="38"/>
      <c r="AX263" s="38"/>
      <c r="AY263" s="38"/>
      <c r="AZ263" s="38"/>
      <c r="BA263" s="38"/>
      <c r="BB263" s="38"/>
      <c r="BC263" s="38"/>
      <c r="BD263" s="38"/>
      <c r="BE263" s="38"/>
      <c r="BF263" s="38"/>
      <c r="BG263" s="38"/>
      <c r="BH263" s="38"/>
      <c r="BI263" s="38"/>
      <c r="BJ263" s="38"/>
      <c r="BK263" s="38"/>
      <c r="BL263" s="38"/>
      <c r="BM263" s="38"/>
      <c r="BN263" s="38"/>
      <c r="BO263" s="38"/>
      <c r="BP263" s="38"/>
      <c r="BQ263" s="38"/>
      <c r="BR263" s="38"/>
      <c r="BS263" s="38"/>
      <c r="BT263" s="38"/>
      <c r="BU263" s="38"/>
      <c r="BV263" s="38"/>
      <c r="BW263" s="38"/>
      <c r="BX263" s="38"/>
      <c r="BY263" s="38"/>
      <c r="BZ263" s="38"/>
      <c r="CA263" s="38"/>
      <c r="CB263" s="38"/>
      <c r="CC263" s="38"/>
      <c r="CD263" s="38"/>
      <c r="CE263" s="38"/>
      <c r="CF263" s="38"/>
      <c r="CG263" s="38"/>
      <c r="CH263" s="38"/>
      <c r="CI263" s="38"/>
      <c r="CJ263" s="38"/>
      <c r="CK263" s="38"/>
      <c r="CL263" s="38"/>
      <c r="CN263" s="73"/>
      <c r="CO263" s="38"/>
      <c r="CP263" s="38"/>
      <c r="CQ263" s="38"/>
      <c r="CR263" s="38"/>
      <c r="CS263" s="38"/>
      <c r="CT263" s="38"/>
      <c r="CU263" s="38"/>
      <c r="CV263" s="38"/>
      <c r="CW263" s="38"/>
      <c r="CX263" s="38"/>
      <c r="CY263" s="38"/>
      <c r="CZ263" s="38"/>
      <c r="DA263" s="38"/>
      <c r="DB263" s="38"/>
      <c r="DC263" s="38"/>
      <c r="DD263" s="38"/>
      <c r="DE263" s="38"/>
      <c r="DF263" s="38"/>
      <c r="DG263" s="38"/>
      <c r="DH263" s="38"/>
      <c r="DI263" s="38"/>
      <c r="DJ263" s="38"/>
      <c r="DK263" s="38"/>
      <c r="DL263" s="38"/>
    </row>
    <row r="264" spans="1:116" x14ac:dyDescent="0.35">
      <c r="B264" t="s">
        <v>332</v>
      </c>
      <c r="D264" t="s">
        <v>796</v>
      </c>
      <c r="E264" s="8" t="str">
        <f t="shared" si="295"/>
        <v>264 SCENARIOCAGR-EP</v>
      </c>
      <c r="G264" s="241" t="str">
        <f>IFERROR(SUBSTITUTE(TRIM(MID(G256, SEARCH("-", G256) + 1, LEN(G256))),":",""),"no unit")</f>
        <v>primary unit</v>
      </c>
      <c r="H264" s="31"/>
      <c r="I264" s="73"/>
      <c r="J264" s="73"/>
      <c r="K264" s="39"/>
      <c r="L264" s="39"/>
      <c r="M264" s="39"/>
      <c r="N264" s="39"/>
      <c r="O264" s="39"/>
      <c r="P264" s="39"/>
      <c r="R264" s="38"/>
      <c r="S264" s="38"/>
      <c r="T264" s="38"/>
      <c r="U264" s="38"/>
      <c r="V264" s="38"/>
      <c r="W264" s="38"/>
      <c r="X264" s="38"/>
      <c r="Y264" s="38"/>
      <c r="Z264" s="38"/>
      <c r="AA264" s="38"/>
      <c r="AB264" s="38"/>
      <c r="AC264" s="38"/>
      <c r="AD264" s="38"/>
      <c r="AE264" s="38"/>
      <c r="AF264" s="38"/>
      <c r="AG264" s="38"/>
      <c r="AH264" s="38"/>
      <c r="AI264" s="38"/>
      <c r="AJ264" s="38"/>
      <c r="AK264" s="38"/>
      <c r="AL264" s="38"/>
      <c r="AM264" s="38"/>
      <c r="AN264" s="38"/>
      <c r="AO264" s="38"/>
      <c r="AP264" s="38"/>
      <c r="AQ264" s="38"/>
      <c r="AR264" s="38"/>
      <c r="AS264" s="38"/>
      <c r="AT264" s="38"/>
      <c r="AU264" s="38"/>
      <c r="AV264" s="38"/>
      <c r="AW264" s="38"/>
      <c r="AX264" s="38"/>
      <c r="AY264" s="38"/>
      <c r="AZ264" s="38"/>
      <c r="BA264" s="38"/>
      <c r="BB264" s="38"/>
      <c r="BC264" s="38"/>
      <c r="BD264" s="38"/>
      <c r="BE264" s="38"/>
      <c r="BF264" s="38"/>
      <c r="BG264" s="38"/>
      <c r="BH264" s="38"/>
      <c r="BI264" s="38"/>
      <c r="BJ264" s="38"/>
      <c r="BK264" s="38"/>
      <c r="BL264" s="38"/>
      <c r="BM264" s="38"/>
      <c r="BN264" s="38"/>
      <c r="BO264" s="38"/>
      <c r="BP264" s="38"/>
      <c r="BQ264" s="38"/>
      <c r="BR264" s="38"/>
      <c r="BS264" s="38"/>
      <c r="BT264" s="38"/>
      <c r="BU264" s="38"/>
      <c r="BV264" s="38"/>
      <c r="BW264" s="38"/>
      <c r="BX264" s="38"/>
      <c r="BY264" s="38"/>
      <c r="BZ264" s="38"/>
      <c r="CA264" s="38"/>
      <c r="CB264" s="38"/>
      <c r="CC264" s="38"/>
      <c r="CD264" s="38"/>
      <c r="CE264" s="38"/>
      <c r="CF264" s="38"/>
      <c r="CG264" s="38"/>
      <c r="CH264" s="38"/>
      <c r="CI264" s="38"/>
      <c r="CJ264" s="38"/>
      <c r="CK264" s="38"/>
      <c r="CL264" s="38"/>
      <c r="CN264" s="73"/>
      <c r="CO264" s="38"/>
      <c r="CP264" s="38"/>
      <c r="CQ264" s="38"/>
      <c r="CR264" s="38"/>
      <c r="CS264" s="38"/>
      <c r="CT264" s="38"/>
      <c r="CU264" s="38"/>
      <c r="CV264" s="38"/>
      <c r="CW264" s="38"/>
      <c r="CX264" s="38"/>
      <c r="CY264" s="38"/>
      <c r="CZ264" s="38"/>
      <c r="DA264" s="38"/>
      <c r="DB264" s="38"/>
      <c r="DC264" s="38"/>
      <c r="DD264" s="38"/>
      <c r="DE264" s="38"/>
      <c r="DF264" s="38"/>
      <c r="DG264" s="38"/>
      <c r="DH264" s="38"/>
      <c r="DI264" s="38"/>
      <c r="DJ264" s="38"/>
      <c r="DK264" s="38"/>
      <c r="DL264" s="38"/>
    </row>
    <row r="265" spans="1:116" x14ac:dyDescent="0.35">
      <c r="B265" t="s">
        <v>332</v>
      </c>
      <c r="D265" t="s">
        <v>796</v>
      </c>
      <c r="E265" s="8" t="str">
        <f t="shared" si="295"/>
        <v>265 SCENARIOCAGR-EP</v>
      </c>
      <c r="G265" s="136" t="s">
        <v>461</v>
      </c>
      <c r="H265" s="31"/>
      <c r="I265" s="73"/>
      <c r="J265" s="73"/>
      <c r="K265" s="39"/>
      <c r="L265" s="39"/>
      <c r="M265" s="39"/>
      <c r="N265" s="39"/>
      <c r="O265" s="39"/>
      <c r="P265" s="39"/>
      <c r="R265" s="38"/>
      <c r="CN265" s="73"/>
      <c r="CO265" s="8"/>
      <c r="CP265" s="8"/>
      <c r="CQ265" s="8"/>
      <c r="CR265" s="8"/>
      <c r="CS265" s="8"/>
      <c r="CT265" s="8"/>
      <c r="CU265" s="8"/>
      <c r="CV265" s="8"/>
      <c r="CW265" s="8"/>
      <c r="CX265" s="8"/>
      <c r="CY265" s="8"/>
      <c r="CZ265" s="8"/>
      <c r="DA265" s="8"/>
      <c r="DB265" s="8"/>
      <c r="DC265" s="8"/>
      <c r="DD265" s="8"/>
      <c r="DE265" s="8"/>
      <c r="DF265" s="8"/>
      <c r="DG265" s="8"/>
      <c r="DH265" s="8"/>
      <c r="DI265" s="8"/>
      <c r="DJ265" s="8"/>
      <c r="DK265" s="8"/>
      <c r="DL265" s="8"/>
    </row>
    <row r="266" spans="1:116" x14ac:dyDescent="0.35">
      <c r="B266" t="s">
        <v>332</v>
      </c>
      <c r="D266" t="s">
        <v>796</v>
      </c>
      <c r="E266" s="8" t="str">
        <f t="shared" si="295"/>
        <v>266 SCENARIOCAGR-EP</v>
      </c>
      <c r="G266" s="136" t="s">
        <v>462</v>
      </c>
      <c r="H266" s="31"/>
      <c r="I266" s="73"/>
      <c r="J266" s="73"/>
      <c r="K266" s="39"/>
      <c r="L266" s="39"/>
      <c r="M266" s="39"/>
      <c r="N266" s="39"/>
      <c r="O266" s="39"/>
      <c r="P266" s="39"/>
      <c r="R266" s="38"/>
      <c r="S266" s="203" t="str">
        <f t="shared" ref="S266:CD266" si="298">ADDRESS(ROW(S262),COLUMN(S262))</f>
        <v>$S$262</v>
      </c>
      <c r="T266" s="203" t="str">
        <f t="shared" si="298"/>
        <v>$T$262</v>
      </c>
      <c r="U266" s="203" t="str">
        <f t="shared" si="298"/>
        <v>$U$262</v>
      </c>
      <c r="V266" s="203" t="str">
        <f t="shared" si="298"/>
        <v>$V$262</v>
      </c>
      <c r="W266" s="203" t="str">
        <f t="shared" si="298"/>
        <v>$W$262</v>
      </c>
      <c r="X266" s="203" t="str">
        <f t="shared" si="298"/>
        <v>$X$262</v>
      </c>
      <c r="Y266" s="203" t="str">
        <f t="shared" si="298"/>
        <v>$Y$262</v>
      </c>
      <c r="Z266" s="203" t="str">
        <f t="shared" si="298"/>
        <v>$Z$262</v>
      </c>
      <c r="AA266" s="203" t="str">
        <f t="shared" si="298"/>
        <v>$AA$262</v>
      </c>
      <c r="AB266" s="203" t="str">
        <f t="shared" si="298"/>
        <v>$AB$262</v>
      </c>
      <c r="AC266" s="203" t="str">
        <f t="shared" si="298"/>
        <v>$AC$262</v>
      </c>
      <c r="AD266" s="203" t="str">
        <f t="shared" si="298"/>
        <v>$AD$262</v>
      </c>
      <c r="AE266" s="203" t="str">
        <f t="shared" si="298"/>
        <v>$AE$262</v>
      </c>
      <c r="AF266" s="203" t="str">
        <f t="shared" si="298"/>
        <v>$AF$262</v>
      </c>
      <c r="AG266" s="203" t="str">
        <f t="shared" si="298"/>
        <v>$AG$262</v>
      </c>
      <c r="AH266" s="203" t="str">
        <f t="shared" si="298"/>
        <v>$AH$262</v>
      </c>
      <c r="AI266" s="203" t="str">
        <f t="shared" si="298"/>
        <v>$AI$262</v>
      </c>
      <c r="AJ266" s="203" t="str">
        <f t="shared" si="298"/>
        <v>$AJ$262</v>
      </c>
      <c r="AK266" s="203" t="str">
        <f t="shared" si="298"/>
        <v>$AK$262</v>
      </c>
      <c r="AL266" s="203" t="str">
        <f t="shared" si="298"/>
        <v>$AL$262</v>
      </c>
      <c r="AM266" s="203" t="str">
        <f t="shared" si="298"/>
        <v>$AM$262</v>
      </c>
      <c r="AN266" s="203" t="str">
        <f t="shared" si="298"/>
        <v>$AN$262</v>
      </c>
      <c r="AO266" s="203" t="str">
        <f t="shared" si="298"/>
        <v>$AO$262</v>
      </c>
      <c r="AP266" s="203" t="str">
        <f t="shared" si="298"/>
        <v>$AP$262</v>
      </c>
      <c r="AQ266" s="203" t="str">
        <f t="shared" si="298"/>
        <v>$AQ$262</v>
      </c>
      <c r="AR266" s="203" t="str">
        <f t="shared" si="298"/>
        <v>$AR$262</v>
      </c>
      <c r="AS266" s="203" t="str">
        <f t="shared" si="298"/>
        <v>$AS$262</v>
      </c>
      <c r="AT266" s="203" t="str">
        <f t="shared" si="298"/>
        <v>$AT$262</v>
      </c>
      <c r="AU266" s="203" t="str">
        <f t="shared" si="298"/>
        <v>$AU$262</v>
      </c>
      <c r="AV266" s="203" t="str">
        <f t="shared" si="298"/>
        <v>$AV$262</v>
      </c>
      <c r="AW266" s="203" t="str">
        <f t="shared" si="298"/>
        <v>$AW$262</v>
      </c>
      <c r="AX266" s="203" t="str">
        <f t="shared" si="298"/>
        <v>$AX$262</v>
      </c>
      <c r="AY266" s="203" t="str">
        <f t="shared" si="298"/>
        <v>$AY$262</v>
      </c>
      <c r="AZ266" s="203" t="str">
        <f t="shared" si="298"/>
        <v>$AZ$262</v>
      </c>
      <c r="BA266" s="203" t="str">
        <f t="shared" si="298"/>
        <v>$BA$262</v>
      </c>
      <c r="BB266" s="203" t="str">
        <f t="shared" si="298"/>
        <v>$BB$262</v>
      </c>
      <c r="BC266" s="203" t="str">
        <f t="shared" si="298"/>
        <v>$BC$262</v>
      </c>
      <c r="BD266" s="203" t="str">
        <f t="shared" si="298"/>
        <v>$BD$262</v>
      </c>
      <c r="BE266" s="203" t="str">
        <f t="shared" si="298"/>
        <v>$BE$262</v>
      </c>
      <c r="BF266" s="203" t="str">
        <f t="shared" si="298"/>
        <v>$BF$262</v>
      </c>
      <c r="BG266" s="203" t="str">
        <f t="shared" si="298"/>
        <v>$BG$262</v>
      </c>
      <c r="BH266" s="203" t="str">
        <f t="shared" si="298"/>
        <v>$BH$262</v>
      </c>
      <c r="BI266" s="203" t="str">
        <f t="shared" si="298"/>
        <v>$BI$262</v>
      </c>
      <c r="BJ266" s="203" t="str">
        <f t="shared" si="298"/>
        <v>$BJ$262</v>
      </c>
      <c r="BK266" s="203" t="str">
        <f t="shared" si="298"/>
        <v>$BK$262</v>
      </c>
      <c r="BL266" s="203" t="str">
        <f t="shared" si="298"/>
        <v>$BL$262</v>
      </c>
      <c r="BM266" s="203" t="str">
        <f t="shared" si="298"/>
        <v>$BM$262</v>
      </c>
      <c r="BN266" s="203" t="str">
        <f t="shared" si="298"/>
        <v>$BN$262</v>
      </c>
      <c r="BO266" s="203" t="str">
        <f t="shared" si="298"/>
        <v>$BO$262</v>
      </c>
      <c r="BP266" s="203" t="str">
        <f t="shared" si="298"/>
        <v>$BP$262</v>
      </c>
      <c r="BQ266" s="203" t="str">
        <f t="shared" si="298"/>
        <v>$BQ$262</v>
      </c>
      <c r="BR266" s="203" t="str">
        <f t="shared" si="298"/>
        <v>$BR$262</v>
      </c>
      <c r="BS266" s="203" t="str">
        <f t="shared" si="298"/>
        <v>$BS$262</v>
      </c>
      <c r="BT266" s="203" t="str">
        <f t="shared" si="298"/>
        <v>$BT$262</v>
      </c>
      <c r="BU266" s="203" t="str">
        <f t="shared" si="298"/>
        <v>$BU$262</v>
      </c>
      <c r="BV266" s="203" t="str">
        <f t="shared" si="298"/>
        <v>$BV$262</v>
      </c>
      <c r="BW266" s="203" t="str">
        <f t="shared" si="298"/>
        <v>$BW$262</v>
      </c>
      <c r="BX266" s="203" t="str">
        <f t="shared" si="298"/>
        <v>$BX$262</v>
      </c>
      <c r="BY266" s="203" t="str">
        <f t="shared" si="298"/>
        <v>$BY$262</v>
      </c>
      <c r="BZ266" s="203" t="str">
        <f t="shared" si="298"/>
        <v>$BZ$262</v>
      </c>
      <c r="CA266" s="203" t="str">
        <f t="shared" si="298"/>
        <v>$CA$262</v>
      </c>
      <c r="CB266" s="203" t="str">
        <f t="shared" si="298"/>
        <v>$CB$262</v>
      </c>
      <c r="CC266" s="203" t="str">
        <f t="shared" si="298"/>
        <v>$CC$262</v>
      </c>
      <c r="CD266" s="203" t="str">
        <f t="shared" si="298"/>
        <v>$CD$262</v>
      </c>
      <c r="CE266" s="203" t="str">
        <f t="shared" ref="CE266:CL266" si="299">ADDRESS(ROW(CE262),COLUMN(CE262))</f>
        <v>$CE$262</v>
      </c>
      <c r="CF266" s="203" t="str">
        <f t="shared" si="299"/>
        <v>$CF$262</v>
      </c>
      <c r="CG266" s="203" t="str">
        <f t="shared" si="299"/>
        <v>$CG$262</v>
      </c>
      <c r="CH266" s="203" t="str">
        <f t="shared" si="299"/>
        <v>$CH$262</v>
      </c>
      <c r="CI266" s="203" t="str">
        <f t="shared" si="299"/>
        <v>$CI$262</v>
      </c>
      <c r="CJ266" s="203" t="str">
        <f t="shared" si="299"/>
        <v>$CJ$262</v>
      </c>
      <c r="CK266" s="203" t="str">
        <f t="shared" si="299"/>
        <v>$CK$262</v>
      </c>
      <c r="CL266" s="203" t="str">
        <f t="shared" si="299"/>
        <v>$CL$262</v>
      </c>
      <c r="CN266" s="73"/>
      <c r="CO266" s="203" t="str">
        <f t="shared" ref="CO266:DL266" si="300">ADDRESS(ROW(CO262),COLUMN(CO262))</f>
        <v>$CO$262</v>
      </c>
      <c r="CP266" s="203" t="str">
        <f t="shared" si="300"/>
        <v>$CP$262</v>
      </c>
      <c r="CQ266" s="203" t="str">
        <f t="shared" si="300"/>
        <v>$CQ$262</v>
      </c>
      <c r="CR266" s="203" t="str">
        <f t="shared" si="300"/>
        <v>$CR$262</v>
      </c>
      <c r="CS266" s="203" t="str">
        <f t="shared" si="300"/>
        <v>$CS$262</v>
      </c>
      <c r="CT266" s="203" t="str">
        <f t="shared" si="300"/>
        <v>$CT$262</v>
      </c>
      <c r="CU266" s="203" t="str">
        <f t="shared" si="300"/>
        <v>$CU$262</v>
      </c>
      <c r="CV266" s="203" t="str">
        <f t="shared" si="300"/>
        <v>$CV$262</v>
      </c>
      <c r="CW266" s="203" t="str">
        <f t="shared" si="300"/>
        <v>$CW$262</v>
      </c>
      <c r="CX266" s="203" t="str">
        <f t="shared" si="300"/>
        <v>$CX$262</v>
      </c>
      <c r="CY266" s="203" t="str">
        <f t="shared" si="300"/>
        <v>$CY$262</v>
      </c>
      <c r="CZ266" s="203" t="str">
        <f t="shared" si="300"/>
        <v>$CZ$262</v>
      </c>
      <c r="DA266" s="203" t="str">
        <f t="shared" si="300"/>
        <v>$DA$262</v>
      </c>
      <c r="DB266" s="203" t="str">
        <f t="shared" si="300"/>
        <v>$DB$262</v>
      </c>
      <c r="DC266" s="203" t="str">
        <f t="shared" si="300"/>
        <v>$DC$262</v>
      </c>
      <c r="DD266" s="203" t="str">
        <f t="shared" si="300"/>
        <v>$DD$262</v>
      </c>
      <c r="DE266" s="203" t="str">
        <f t="shared" si="300"/>
        <v>$DE$262</v>
      </c>
      <c r="DF266" s="203" t="str">
        <f t="shared" si="300"/>
        <v>$DF$262</v>
      </c>
      <c r="DG266" s="203" t="str">
        <f t="shared" si="300"/>
        <v>$DG$262</v>
      </c>
      <c r="DH266" s="203" t="str">
        <f t="shared" si="300"/>
        <v>$DH$262</v>
      </c>
      <c r="DI266" s="203" t="str">
        <f t="shared" si="300"/>
        <v>$DI$262</v>
      </c>
      <c r="DJ266" s="203" t="str">
        <f t="shared" si="300"/>
        <v>$DJ$262</v>
      </c>
      <c r="DK266" s="203" t="str">
        <f t="shared" si="300"/>
        <v>$DK$262</v>
      </c>
      <c r="DL266" s="203" t="str">
        <f t="shared" si="300"/>
        <v>$DL$262</v>
      </c>
    </row>
    <row r="267" spans="1:116" x14ac:dyDescent="0.35">
      <c r="B267" t="s">
        <v>332</v>
      </c>
      <c r="D267" t="s">
        <v>796</v>
      </c>
      <c r="E267" s="8" t="str">
        <f t="shared" si="295"/>
        <v>267 SCENARIOCAGR-EP</v>
      </c>
      <c r="G267" s="8" t="s">
        <v>488</v>
      </c>
      <c r="H267" s="31"/>
      <c r="I267" s="73"/>
      <c r="J267" s="73"/>
      <c r="K267" s="39"/>
      <c r="L267" s="39"/>
      <c r="M267" s="39"/>
      <c r="N267" s="39"/>
      <c r="O267" s="39"/>
      <c r="P267" s="39"/>
      <c r="R267" s="38"/>
      <c r="S267" s="203"/>
      <c r="T267" s="203"/>
      <c r="U267" s="203"/>
      <c r="V267" s="203"/>
      <c r="W267" s="203"/>
      <c r="X267" s="203"/>
      <c r="Y267" s="203"/>
      <c r="Z267" s="203"/>
      <c r="AA267" s="203"/>
      <c r="AB267" s="203"/>
      <c r="AC267" s="203"/>
      <c r="AD267" s="203"/>
      <c r="AE267" s="203"/>
      <c r="AF267" s="203"/>
      <c r="AG267" s="203"/>
      <c r="AH267" s="203"/>
      <c r="AI267" s="203"/>
      <c r="AJ267" s="203"/>
      <c r="AK267" s="203"/>
      <c r="AL267" s="203"/>
      <c r="AM267" s="203"/>
      <c r="AN267" s="203"/>
      <c r="AO267" s="203"/>
      <c r="AP267" s="203"/>
      <c r="AQ267" s="203"/>
      <c r="AR267" s="203"/>
      <c r="AS267" s="203"/>
      <c r="AT267" s="203"/>
      <c r="AU267" s="203"/>
      <c r="AV267" s="203"/>
      <c r="AW267" s="203"/>
      <c r="AX267" s="203"/>
      <c r="AY267" s="203"/>
      <c r="AZ267" s="203"/>
      <c r="BA267" s="203"/>
      <c r="BB267" s="203"/>
      <c r="BC267" s="203"/>
      <c r="BD267" s="203"/>
      <c r="BE267" s="203"/>
      <c r="BF267" s="203"/>
      <c r="BG267" s="203"/>
      <c r="BH267" s="203"/>
      <c r="BI267" s="203"/>
      <c r="BJ267" s="203"/>
      <c r="BK267" s="203"/>
      <c r="BL267" s="203"/>
      <c r="BM267" s="203"/>
      <c r="BN267" s="203"/>
      <c r="BO267" s="203"/>
      <c r="BP267" s="203"/>
      <c r="BQ267" s="203"/>
      <c r="BR267" s="203"/>
      <c r="BS267" s="203"/>
      <c r="BT267" s="203"/>
      <c r="BU267" s="203"/>
      <c r="BV267" s="203"/>
      <c r="BW267" s="203"/>
      <c r="BX267" s="203"/>
      <c r="BY267" s="203"/>
      <c r="BZ267" s="203"/>
      <c r="CA267" s="203"/>
      <c r="CB267" s="203"/>
      <c r="CC267" s="203"/>
      <c r="CD267" s="203"/>
      <c r="CE267" s="203"/>
      <c r="CF267" s="203"/>
      <c r="CG267" s="203"/>
      <c r="CH267" s="203"/>
      <c r="CI267" s="203"/>
      <c r="CJ267" s="203"/>
      <c r="CK267" s="203"/>
      <c r="CL267" s="203"/>
      <c r="CN267" s="73"/>
      <c r="CO267" s="203"/>
      <c r="CP267" s="203"/>
      <c r="CQ267" s="203"/>
      <c r="CR267" s="203"/>
      <c r="CS267" s="203"/>
      <c r="CT267" s="203"/>
      <c r="CU267" s="203"/>
      <c r="CV267" s="203"/>
      <c r="CW267" s="203"/>
      <c r="CX267" s="203"/>
      <c r="CY267" s="203"/>
      <c r="CZ267" s="203"/>
      <c r="DA267" s="203"/>
      <c r="DB267" s="203"/>
      <c r="DC267" s="203"/>
      <c r="DD267" s="203"/>
      <c r="DE267" s="203"/>
      <c r="DF267" s="203"/>
      <c r="DG267" s="203"/>
      <c r="DH267" s="203"/>
      <c r="DI267" s="203"/>
      <c r="DJ267" s="203"/>
      <c r="DK267" s="203"/>
      <c r="DL267" s="203"/>
    </row>
    <row r="268" spans="1:116" x14ac:dyDescent="0.35">
      <c r="B268" t="s">
        <v>332</v>
      </c>
      <c r="D268" t="s">
        <v>796</v>
      </c>
      <c r="E268" s="8" t="str">
        <f t="shared" si="295"/>
        <v>268 SCENARIOCAGR-EP</v>
      </c>
      <c r="G268" s="8" t="s">
        <v>494</v>
      </c>
      <c r="H268" s="31"/>
      <c r="I268" s="73"/>
      <c r="J268" s="73"/>
      <c r="K268" s="39"/>
      <c r="L268" s="39"/>
      <c r="M268" s="39"/>
      <c r="N268" s="39"/>
      <c r="O268" s="39"/>
      <c r="P268" s="39"/>
      <c r="R268" s="38"/>
      <c r="S268" s="203"/>
      <c r="T268" s="203"/>
      <c r="U268" s="203"/>
      <c r="V268" s="203"/>
      <c r="W268" s="203"/>
      <c r="X268" s="203"/>
      <c r="Y268" s="203"/>
      <c r="Z268" s="203"/>
      <c r="AA268" s="203"/>
      <c r="AB268" s="203"/>
      <c r="AC268" s="203"/>
      <c r="AD268" s="203"/>
      <c r="AE268" s="203"/>
      <c r="AF268" s="203"/>
      <c r="AG268" s="203"/>
      <c r="AH268" s="203"/>
      <c r="AI268" s="203"/>
      <c r="AJ268" s="203"/>
      <c r="AK268" s="203"/>
      <c r="AL268" s="203"/>
      <c r="AM268" s="203"/>
      <c r="AN268" s="203"/>
      <c r="AO268" s="203"/>
      <c r="AP268" s="203"/>
      <c r="AQ268" s="203"/>
      <c r="AR268" s="203"/>
      <c r="AS268" s="203"/>
      <c r="AT268" s="203"/>
      <c r="AU268" s="203"/>
      <c r="AV268" s="203"/>
      <c r="AW268" s="203"/>
      <c r="AX268" s="203"/>
      <c r="AY268" s="203"/>
      <c r="AZ268" s="203"/>
      <c r="BA268" s="203"/>
      <c r="BB268" s="203"/>
      <c r="BC268" s="203"/>
      <c r="BD268" s="203"/>
      <c r="BE268" s="203"/>
      <c r="BF268" s="203"/>
      <c r="BG268" s="203"/>
      <c r="BH268" s="203"/>
      <c r="BI268" s="203"/>
      <c r="BJ268" s="203"/>
      <c r="BK268" s="203"/>
      <c r="BL268" s="203"/>
      <c r="BM268" s="203"/>
      <c r="BN268" s="203"/>
      <c r="BO268" s="203"/>
      <c r="BP268" s="203"/>
      <c r="BQ268" s="203"/>
      <c r="BR268" s="203"/>
      <c r="BS268" s="203"/>
      <c r="BT268" s="203"/>
      <c r="BU268" s="203"/>
      <c r="BV268" s="203"/>
      <c r="BW268" s="203"/>
      <c r="BX268" s="203"/>
      <c r="BY268" s="203"/>
      <c r="BZ268" s="203"/>
      <c r="CA268" s="203"/>
      <c r="CB268" s="203"/>
      <c r="CC268" s="203"/>
      <c r="CD268" s="203"/>
      <c r="CE268" s="203"/>
      <c r="CF268" s="203"/>
      <c r="CG268" s="203"/>
      <c r="CH268" s="203"/>
      <c r="CI268" s="203"/>
      <c r="CJ268" s="203"/>
      <c r="CK268" s="203"/>
      <c r="CL268" s="203"/>
      <c r="CN268" s="73"/>
      <c r="CO268" s="203"/>
      <c r="CP268" s="203"/>
      <c r="CQ268" s="203"/>
      <c r="CR268" s="203"/>
      <c r="CS268" s="203"/>
      <c r="CT268" s="203"/>
      <c r="CU268" s="203"/>
      <c r="CV268" s="203"/>
      <c r="CW268" s="203"/>
      <c r="CX268" s="203"/>
      <c r="CY268" s="203"/>
      <c r="CZ268" s="203"/>
      <c r="DA268" s="203"/>
      <c r="DB268" s="203"/>
      <c r="DC268" s="203"/>
      <c r="DD268" s="203"/>
      <c r="DE268" s="203"/>
      <c r="DF268" s="203"/>
      <c r="DG268" s="203"/>
      <c r="DH268" s="203"/>
      <c r="DI268" s="203"/>
      <c r="DJ268" s="203"/>
      <c r="DK268" s="203"/>
      <c r="DL268" s="203"/>
    </row>
    <row r="269" spans="1:116" x14ac:dyDescent="0.35">
      <c r="B269" t="s">
        <v>332</v>
      </c>
      <c r="D269" t="s">
        <v>796</v>
      </c>
      <c r="E269" s="8" t="str">
        <f t="shared" si="295"/>
        <v>269 SCENARIOCAGR-EP</v>
      </c>
      <c r="G269" s="8" t="s">
        <v>463</v>
      </c>
      <c r="H269" s="31"/>
      <c r="I269" s="73"/>
      <c r="J269" s="73"/>
      <c r="K269" s="39"/>
      <c r="L269" s="39"/>
      <c r="M269" s="39"/>
      <c r="N269" s="39"/>
      <c r="O269" s="39"/>
      <c r="P269" s="39"/>
      <c r="R269" s="38"/>
      <c r="S269" s="203"/>
      <c r="T269" s="203"/>
      <c r="U269" s="203"/>
      <c r="V269" s="203"/>
      <c r="W269" s="203"/>
      <c r="X269" s="203"/>
      <c r="Y269" s="203"/>
      <c r="Z269" s="203"/>
      <c r="AA269" s="203"/>
      <c r="AB269" s="203"/>
      <c r="AC269" s="203"/>
      <c r="AD269" s="203"/>
      <c r="AE269" s="203"/>
      <c r="AF269" s="203"/>
      <c r="AG269" s="203"/>
      <c r="AH269" s="203"/>
      <c r="AI269" s="203"/>
      <c r="AJ269" s="203"/>
      <c r="AK269" s="203"/>
      <c r="AL269" s="203"/>
      <c r="AM269" s="203"/>
      <c r="AN269" s="203"/>
      <c r="AO269" s="203"/>
      <c r="AP269" s="203"/>
      <c r="AQ269" s="203"/>
      <c r="AR269" s="203"/>
      <c r="AS269" s="203"/>
      <c r="AT269" s="203"/>
      <c r="AU269" s="203"/>
      <c r="AV269" s="203"/>
      <c r="AW269" s="203"/>
      <c r="AX269" s="203"/>
      <c r="AY269" s="203"/>
      <c r="AZ269" s="203"/>
      <c r="BA269" s="203"/>
      <c r="BB269" s="203"/>
      <c r="BC269" s="203"/>
      <c r="BD269" s="203"/>
      <c r="BE269" s="203"/>
      <c r="BF269" s="203"/>
      <c r="BG269" s="203"/>
      <c r="BH269" s="203"/>
      <c r="BI269" s="203"/>
      <c r="BJ269" s="203"/>
      <c r="BK269" s="203"/>
      <c r="BL269" s="203"/>
      <c r="BM269" s="203"/>
      <c r="BN269" s="203"/>
      <c r="BO269" s="203"/>
      <c r="BP269" s="203"/>
      <c r="BQ269" s="203"/>
      <c r="BR269" s="203"/>
      <c r="BS269" s="203"/>
      <c r="BT269" s="203"/>
      <c r="BU269" s="203"/>
      <c r="BV269" s="203"/>
      <c r="BW269" s="203"/>
      <c r="BX269" s="203"/>
      <c r="BY269" s="203"/>
      <c r="BZ269" s="203"/>
      <c r="CA269" s="203"/>
      <c r="CB269" s="203"/>
      <c r="CC269" s="203"/>
      <c r="CD269" s="203"/>
      <c r="CE269" s="203"/>
      <c r="CF269" s="203"/>
      <c r="CG269" s="203"/>
      <c r="CH269" s="203"/>
      <c r="CI269" s="203"/>
      <c r="CJ269" s="203"/>
      <c r="CK269" s="203"/>
      <c r="CL269" s="203"/>
      <c r="CN269" s="73"/>
      <c r="CO269" s="203"/>
      <c r="CP269" s="203"/>
      <c r="CQ269" s="203"/>
      <c r="CR269" s="203"/>
      <c r="CS269" s="203"/>
      <c r="CT269" s="203"/>
      <c r="CU269" s="203"/>
      <c r="CV269" s="203"/>
      <c r="CW269" s="203"/>
      <c r="CX269" s="203"/>
      <c r="CY269" s="203"/>
      <c r="CZ269" s="203"/>
      <c r="DA269" s="203"/>
      <c r="DB269" s="203"/>
      <c r="DC269" s="203"/>
      <c r="DD269" s="203"/>
      <c r="DE269" s="203"/>
      <c r="DF269" s="203"/>
      <c r="DG269" s="203"/>
      <c r="DH269" s="203"/>
      <c r="DI269" s="203"/>
      <c r="DJ269" s="203"/>
      <c r="DK269" s="203"/>
      <c r="DL269" s="203"/>
    </row>
    <row r="270" spans="1:116" x14ac:dyDescent="0.35">
      <c r="B270" t="s">
        <v>332</v>
      </c>
      <c r="D270" t="s">
        <v>796</v>
      </c>
      <c r="E270" s="8" t="str">
        <f t="shared" si="295"/>
        <v>270 SCENARIOCAGR-EP</v>
      </c>
      <c r="G270" s="8" t="s">
        <v>464</v>
      </c>
      <c r="H270" s="31"/>
      <c r="I270" s="73"/>
      <c r="J270" s="73"/>
      <c r="K270" s="39"/>
      <c r="L270" s="39"/>
      <c r="M270" s="39"/>
      <c r="N270" s="39"/>
      <c r="O270" s="39"/>
      <c r="P270" s="39"/>
      <c r="R270" s="38"/>
      <c r="S270" s="203"/>
      <c r="T270" s="203"/>
      <c r="U270" s="203"/>
      <c r="V270" s="203"/>
      <c r="W270" s="203"/>
      <c r="X270" s="203"/>
      <c r="Y270" s="203"/>
      <c r="Z270" s="203"/>
      <c r="AA270" s="203"/>
      <c r="AB270" s="203"/>
      <c r="AC270" s="203"/>
      <c r="AD270" s="203"/>
      <c r="AE270" s="203"/>
      <c r="AF270" s="203"/>
      <c r="AG270" s="203"/>
      <c r="AH270" s="203"/>
      <c r="AI270" s="203"/>
      <c r="AJ270" s="203"/>
      <c r="AK270" s="203"/>
      <c r="AL270" s="203"/>
      <c r="AM270" s="203"/>
      <c r="AN270" s="203"/>
      <c r="AO270" s="203"/>
      <c r="AP270" s="203"/>
      <c r="AQ270" s="203"/>
      <c r="AR270" s="203"/>
      <c r="AS270" s="203"/>
      <c r="AT270" s="203"/>
      <c r="AU270" s="203"/>
      <c r="AV270" s="203"/>
      <c r="AW270" s="203"/>
      <c r="AX270" s="203"/>
      <c r="AY270" s="203"/>
      <c r="AZ270" s="203"/>
      <c r="BA270" s="203"/>
      <c r="BB270" s="203"/>
      <c r="BC270" s="203"/>
      <c r="BD270" s="203"/>
      <c r="BE270" s="203"/>
      <c r="BF270" s="203"/>
      <c r="BG270" s="203"/>
      <c r="BH270" s="203"/>
      <c r="BI270" s="203"/>
      <c r="BJ270" s="203"/>
      <c r="BK270" s="203"/>
      <c r="BL270" s="203"/>
      <c r="BM270" s="203"/>
      <c r="BN270" s="203"/>
      <c r="BO270" s="203"/>
      <c r="BP270" s="203"/>
      <c r="BQ270" s="203"/>
      <c r="BR270" s="203"/>
      <c r="BS270" s="203"/>
      <c r="BT270" s="203"/>
      <c r="BU270" s="203"/>
      <c r="BV270" s="203"/>
      <c r="BW270" s="203"/>
      <c r="BX270" s="203"/>
      <c r="BY270" s="203"/>
      <c r="BZ270" s="203"/>
      <c r="CA270" s="203"/>
      <c r="CB270" s="203"/>
      <c r="CC270" s="203"/>
      <c r="CD270" s="203"/>
      <c r="CE270" s="203"/>
      <c r="CF270" s="203"/>
      <c r="CG270" s="203"/>
      <c r="CH270" s="203"/>
      <c r="CI270" s="203"/>
      <c r="CJ270" s="203"/>
      <c r="CK270" s="203"/>
      <c r="CL270" s="203"/>
      <c r="CN270" s="73"/>
      <c r="CO270" s="203"/>
      <c r="CP270" s="203"/>
      <c r="CQ270" s="203"/>
      <c r="CR270" s="203"/>
      <c r="CS270" s="203"/>
      <c r="CT270" s="203"/>
      <c r="CU270" s="203"/>
      <c r="CV270" s="203"/>
      <c r="CW270" s="203"/>
      <c r="CX270" s="203"/>
      <c r="CY270" s="203"/>
      <c r="CZ270" s="203"/>
      <c r="DA270" s="203"/>
      <c r="DB270" s="203"/>
      <c r="DC270" s="203"/>
      <c r="DD270" s="203"/>
      <c r="DE270" s="203"/>
      <c r="DF270" s="203"/>
      <c r="DG270" s="203"/>
      <c r="DH270" s="203"/>
      <c r="DI270" s="203"/>
      <c r="DJ270" s="203"/>
      <c r="DK270" s="203"/>
      <c r="DL270" s="203"/>
    </row>
    <row r="271" spans="1:116" x14ac:dyDescent="0.35">
      <c r="A271" s="174"/>
      <c r="E271" s="8"/>
      <c r="G271" s="185" t="s">
        <v>459</v>
      </c>
      <c r="H271" s="186"/>
      <c r="I271" s="187"/>
      <c r="J271" s="187"/>
      <c r="K271" s="188"/>
      <c r="L271" s="188"/>
      <c r="M271" s="188"/>
      <c r="N271" s="188"/>
      <c r="O271" s="188"/>
      <c r="P271" s="188"/>
      <c r="R271" s="189"/>
      <c r="S271" s="190"/>
      <c r="T271" s="190"/>
      <c r="U271" s="190"/>
      <c r="V271" s="190"/>
      <c r="W271" s="190"/>
      <c r="X271" s="190"/>
      <c r="Y271" s="190"/>
      <c r="Z271" s="190"/>
      <c r="AA271" s="190"/>
      <c r="AB271" s="190"/>
      <c r="AC271" s="190"/>
      <c r="AD271" s="190"/>
      <c r="AE271" s="190"/>
      <c r="AF271" s="190"/>
      <c r="AG271" s="190"/>
      <c r="AH271" s="190"/>
      <c r="AI271" s="190"/>
      <c r="AJ271" s="190"/>
      <c r="AK271" s="190"/>
      <c r="AL271" s="190"/>
      <c r="AM271" s="190"/>
      <c r="AN271" s="190"/>
      <c r="AO271" s="190"/>
      <c r="AP271" s="190"/>
      <c r="AQ271" s="190"/>
      <c r="AR271" s="190"/>
      <c r="AS271" s="190"/>
      <c r="AT271" s="190"/>
      <c r="AU271" s="190"/>
      <c r="AV271" s="190"/>
      <c r="AW271" s="190"/>
      <c r="AX271" s="190"/>
      <c r="AY271" s="190"/>
      <c r="AZ271" s="190"/>
      <c r="BA271" s="190"/>
      <c r="BB271" s="190"/>
      <c r="BC271" s="190"/>
      <c r="BD271" s="190"/>
      <c r="BE271" s="190"/>
      <c r="BF271" s="190"/>
      <c r="BG271" s="190"/>
      <c r="BH271" s="190"/>
      <c r="BI271" s="190"/>
      <c r="BJ271" s="190"/>
      <c r="BK271" s="190"/>
      <c r="BL271" s="190"/>
      <c r="BM271" s="190"/>
      <c r="BN271" s="190"/>
      <c r="BO271" s="190"/>
      <c r="BP271" s="190"/>
      <c r="BQ271" s="190"/>
      <c r="BR271" s="190"/>
      <c r="BS271" s="190"/>
      <c r="BT271" s="190"/>
      <c r="BU271" s="190"/>
      <c r="BV271" s="190"/>
      <c r="BW271" s="190"/>
      <c r="BX271" s="190"/>
      <c r="BY271" s="190"/>
      <c r="BZ271" s="190"/>
      <c r="CA271" s="190"/>
      <c r="CB271" s="190"/>
      <c r="CC271" s="190"/>
      <c r="CD271" s="190"/>
      <c r="CE271" s="190"/>
      <c r="CF271" s="190"/>
      <c r="CG271" s="190"/>
      <c r="CH271" s="190"/>
      <c r="CI271" s="190"/>
      <c r="CJ271" s="190"/>
      <c r="CK271" s="190"/>
      <c r="CL271" s="190"/>
      <c r="CN271" s="187"/>
      <c r="CO271" s="190"/>
      <c r="CP271" s="190"/>
      <c r="CQ271" s="190"/>
      <c r="CR271" s="190"/>
      <c r="CS271" s="190"/>
      <c r="CT271" s="190"/>
      <c r="CU271" s="190"/>
      <c r="CV271" s="190"/>
      <c r="CW271" s="190"/>
      <c r="CX271" s="190"/>
      <c r="CY271" s="190"/>
      <c r="CZ271" s="190"/>
      <c r="DA271" s="190"/>
      <c r="DB271" s="190"/>
      <c r="DC271" s="190"/>
      <c r="DD271" s="190"/>
      <c r="DE271" s="190"/>
      <c r="DF271" s="190"/>
      <c r="DG271" s="190"/>
      <c r="DH271" s="190"/>
      <c r="DI271" s="190"/>
      <c r="DJ271" s="190"/>
      <c r="DK271" s="190"/>
      <c r="DL271" s="190"/>
    </row>
    <row r="272" spans="1:116" x14ac:dyDescent="0.35">
      <c r="A272" s="174"/>
      <c r="E272" s="8"/>
      <c r="G272" s="192" t="s">
        <v>474</v>
      </c>
      <c r="H272" s="186"/>
      <c r="I272" s="187"/>
      <c r="J272" s="187"/>
      <c r="K272" s="188"/>
      <c r="L272" s="188"/>
      <c r="M272" s="188"/>
      <c r="N272" s="188"/>
      <c r="O272" s="188"/>
      <c r="P272" s="188"/>
      <c r="R272" s="189"/>
      <c r="S272" s="190"/>
      <c r="T272" s="190"/>
      <c r="U272" s="190"/>
      <c r="V272" s="190"/>
      <c r="W272" s="190"/>
      <c r="X272" s="190"/>
      <c r="Y272" s="190"/>
      <c r="Z272" s="190"/>
      <c r="AA272" s="190"/>
      <c r="AB272" s="190"/>
      <c r="AC272" s="190"/>
      <c r="AD272" s="190"/>
      <c r="AE272" s="190"/>
      <c r="AF272" s="190"/>
      <c r="AG272" s="190"/>
      <c r="AH272" s="190"/>
      <c r="AI272" s="190"/>
      <c r="AJ272" s="190"/>
      <c r="AK272" s="190"/>
      <c r="AL272" s="190"/>
      <c r="AM272" s="190"/>
      <c r="AN272" s="190"/>
      <c r="AO272" s="190"/>
      <c r="AP272" s="190"/>
      <c r="AQ272" s="190"/>
      <c r="AR272" s="190"/>
      <c r="AS272" s="190"/>
      <c r="AT272" s="190"/>
      <c r="AU272" s="190"/>
      <c r="AV272" s="190"/>
      <c r="AW272" s="190"/>
      <c r="AX272" s="190"/>
      <c r="AY272" s="190"/>
      <c r="AZ272" s="190"/>
      <c r="BA272" s="190"/>
      <c r="BB272" s="190"/>
      <c r="BC272" s="190"/>
      <c r="BD272" s="190"/>
      <c r="BE272" s="190"/>
      <c r="BF272" s="190"/>
      <c r="BG272" s="190"/>
      <c r="BH272" s="190"/>
      <c r="BI272" s="190"/>
      <c r="BJ272" s="190"/>
      <c r="BK272" s="190"/>
      <c r="BL272" s="190"/>
      <c r="BM272" s="190"/>
      <c r="BN272" s="190"/>
      <c r="BO272" s="190"/>
      <c r="BP272" s="190"/>
      <c r="BQ272" s="190"/>
      <c r="BR272" s="190"/>
      <c r="BS272" s="190"/>
      <c r="BT272" s="190"/>
      <c r="BU272" s="190"/>
      <c r="BV272" s="190"/>
      <c r="BW272" s="190"/>
      <c r="BX272" s="190"/>
      <c r="BY272" s="190"/>
      <c r="BZ272" s="190"/>
      <c r="CA272" s="190"/>
      <c r="CB272" s="190"/>
      <c r="CC272" s="190"/>
      <c r="CD272" s="190"/>
      <c r="CE272" s="190"/>
      <c r="CF272" s="190"/>
      <c r="CG272" s="190"/>
      <c r="CH272" s="190"/>
      <c r="CI272" s="190"/>
      <c r="CJ272" s="190"/>
      <c r="CK272" s="190"/>
      <c r="CL272" s="190"/>
      <c r="CN272" s="187"/>
      <c r="CO272" s="190"/>
      <c r="CP272" s="190"/>
      <c r="CQ272" s="190"/>
      <c r="CR272" s="190"/>
      <c r="CS272" s="190"/>
      <c r="CT272" s="190"/>
      <c r="CU272" s="190"/>
      <c r="CV272" s="190"/>
      <c r="CW272" s="190"/>
      <c r="CX272" s="190"/>
      <c r="CY272" s="190"/>
      <c r="CZ272" s="190"/>
      <c r="DA272" s="190"/>
      <c r="DB272" s="190"/>
      <c r="DC272" s="190"/>
      <c r="DD272" s="190"/>
      <c r="DE272" s="190"/>
      <c r="DF272" s="190"/>
      <c r="DG272" s="190"/>
      <c r="DH272" s="190"/>
      <c r="DI272" s="190"/>
      <c r="DJ272" s="190"/>
      <c r="DK272" s="190"/>
      <c r="DL272" s="190"/>
    </row>
    <row r="273" spans="5:116" x14ac:dyDescent="0.35">
      <c r="E273" s="8"/>
      <c r="G273" s="171"/>
      <c r="H273" s="31"/>
      <c r="I273" s="73"/>
      <c r="J273" s="73"/>
      <c r="K273" s="39"/>
      <c r="L273" s="39"/>
      <c r="M273" s="39"/>
      <c r="N273" s="39"/>
      <c r="O273" s="39"/>
      <c r="P273" s="39"/>
      <c r="R273" s="38"/>
      <c r="S273" s="76"/>
      <c r="T273" s="76"/>
      <c r="U273" s="76"/>
      <c r="V273" s="76"/>
      <c r="W273" s="76"/>
      <c r="X273" s="76"/>
      <c r="Y273" s="76"/>
      <c r="Z273" s="76"/>
      <c r="AA273" s="76"/>
      <c r="AB273" s="76"/>
      <c r="AC273" s="76"/>
      <c r="AD273" s="76"/>
      <c r="AE273" s="76"/>
      <c r="AF273" s="76"/>
      <c r="AG273" s="76"/>
      <c r="AH273" s="76"/>
      <c r="AI273" s="76"/>
      <c r="AJ273" s="76"/>
      <c r="AK273" s="76"/>
      <c r="AL273" s="76"/>
      <c r="AM273" s="76"/>
      <c r="AN273" s="76"/>
      <c r="AO273" s="76"/>
      <c r="AP273" s="76"/>
      <c r="AQ273" s="76"/>
      <c r="AR273" s="76"/>
      <c r="AS273" s="76"/>
      <c r="AT273" s="76"/>
      <c r="AU273" s="76"/>
      <c r="AV273" s="76"/>
      <c r="AW273" s="76"/>
      <c r="AX273" s="76"/>
      <c r="AY273" s="76"/>
      <c r="AZ273" s="76"/>
      <c r="BA273" s="76"/>
      <c r="BB273" s="76"/>
      <c r="BC273" s="76"/>
      <c r="BD273" s="76"/>
      <c r="BE273" s="76"/>
      <c r="BF273" s="76"/>
      <c r="BG273" s="76"/>
      <c r="BH273" s="76"/>
      <c r="BI273" s="76"/>
      <c r="BJ273" s="76"/>
      <c r="BK273" s="76"/>
      <c r="BL273" s="76"/>
      <c r="BM273" s="76"/>
      <c r="BN273" s="76"/>
      <c r="BO273" s="76"/>
      <c r="BP273" s="76"/>
      <c r="BQ273" s="76"/>
      <c r="BR273" s="76"/>
      <c r="BS273" s="76"/>
      <c r="BT273" s="76"/>
      <c r="BU273" s="76"/>
      <c r="BV273" s="76"/>
      <c r="BW273" s="76"/>
      <c r="BX273" s="76"/>
      <c r="BY273" s="76"/>
      <c r="BZ273" s="76"/>
      <c r="CA273" s="76"/>
      <c r="CB273" s="76"/>
      <c r="CC273" s="76"/>
      <c r="CD273" s="76"/>
      <c r="CE273" s="76"/>
      <c r="CF273" s="76"/>
      <c r="CG273" s="76"/>
      <c r="CH273" s="76"/>
      <c r="CI273" s="76"/>
      <c r="CJ273" s="76"/>
      <c r="CK273" s="76"/>
      <c r="CL273" s="76"/>
      <c r="CN273" s="73"/>
      <c r="CO273" s="76"/>
      <c r="CP273" s="76"/>
      <c r="CQ273" s="76"/>
      <c r="CR273" s="76"/>
      <c r="CS273" s="76"/>
      <c r="CT273" s="76"/>
      <c r="CU273" s="76"/>
      <c r="CV273" s="76"/>
      <c r="CW273" s="76"/>
      <c r="CX273" s="76"/>
      <c r="CY273" s="76"/>
      <c r="CZ273" s="76"/>
      <c r="DA273" s="76"/>
      <c r="DB273" s="76"/>
      <c r="DC273" s="76"/>
      <c r="DD273" s="76"/>
      <c r="DE273" s="76"/>
      <c r="DF273" s="76"/>
      <c r="DG273" s="76"/>
      <c r="DH273" s="76"/>
      <c r="DI273" s="76"/>
      <c r="DJ273" s="76"/>
      <c r="DK273" s="76"/>
      <c r="DL273" s="76"/>
    </row>
    <row r="274" spans="5:116" x14ac:dyDescent="0.35">
      <c r="E274" s="8"/>
      <c r="G274" s="171"/>
      <c r="H274" s="31"/>
      <c r="I274" s="73"/>
      <c r="J274" s="73"/>
      <c r="K274" s="39"/>
      <c r="L274" s="39"/>
      <c r="M274" s="39"/>
      <c r="N274" s="39"/>
      <c r="O274" s="39"/>
      <c r="P274" s="39"/>
      <c r="R274" s="38"/>
      <c r="S274" s="76"/>
      <c r="T274" s="76"/>
      <c r="U274" s="76"/>
      <c r="V274" s="76"/>
      <c r="W274" s="76"/>
      <c r="X274" s="76"/>
      <c r="Y274" s="76"/>
      <c r="Z274" s="76"/>
      <c r="AA274" s="76"/>
      <c r="AB274" s="76"/>
      <c r="AC274" s="76"/>
      <c r="AD274" s="76"/>
      <c r="AE274" s="76"/>
      <c r="AF274" s="76"/>
      <c r="AG274" s="76"/>
      <c r="AH274" s="76"/>
      <c r="AI274" s="76"/>
      <c r="AJ274" s="76"/>
      <c r="AK274" s="76"/>
      <c r="AL274" s="76"/>
      <c r="AM274" s="76"/>
      <c r="AN274" s="76"/>
      <c r="AO274" s="76"/>
      <c r="AP274" s="76"/>
      <c r="AQ274" s="76"/>
      <c r="AR274" s="76"/>
      <c r="AS274" s="76"/>
      <c r="AT274" s="76"/>
      <c r="AU274" s="76"/>
      <c r="AV274" s="76"/>
      <c r="AW274" s="76"/>
      <c r="AX274" s="76"/>
      <c r="AY274" s="76"/>
      <c r="AZ274" s="76"/>
      <c r="BA274" s="76"/>
      <c r="BB274" s="76"/>
      <c r="BC274" s="76"/>
      <c r="BD274" s="76"/>
      <c r="BE274" s="76"/>
      <c r="BF274" s="76"/>
      <c r="BG274" s="76"/>
      <c r="BH274" s="76"/>
      <c r="BI274" s="76"/>
      <c r="BJ274" s="76"/>
      <c r="BK274" s="76"/>
      <c r="BL274" s="76"/>
      <c r="BM274" s="76"/>
      <c r="BN274" s="76"/>
      <c r="BO274" s="76"/>
      <c r="BP274" s="76"/>
      <c r="BQ274" s="76"/>
      <c r="BR274" s="76"/>
      <c r="BS274" s="76"/>
      <c r="BT274" s="76"/>
      <c r="BU274" s="76"/>
      <c r="BV274" s="76"/>
      <c r="BW274" s="76"/>
      <c r="BX274" s="76"/>
      <c r="BY274" s="76"/>
      <c r="BZ274" s="76"/>
      <c r="CA274" s="76"/>
      <c r="CB274" s="76"/>
      <c r="CC274" s="76"/>
      <c r="CD274" s="76"/>
      <c r="CE274" s="76"/>
      <c r="CF274" s="76"/>
      <c r="CG274" s="76"/>
      <c r="CH274" s="76"/>
      <c r="CI274" s="76"/>
      <c r="CJ274" s="76"/>
      <c r="CK274" s="76"/>
      <c r="CL274" s="76"/>
      <c r="CN274" s="73"/>
      <c r="CO274" s="76"/>
      <c r="CP274" s="76"/>
      <c r="CQ274" s="76"/>
      <c r="CR274" s="76"/>
      <c r="CS274" s="76"/>
      <c r="CT274" s="76"/>
      <c r="CU274" s="76"/>
      <c r="CV274" s="76"/>
      <c r="CW274" s="76"/>
      <c r="CX274" s="76"/>
      <c r="CY274" s="76"/>
      <c r="CZ274" s="76"/>
      <c r="DA274" s="76"/>
      <c r="DB274" s="76"/>
      <c r="DC274" s="76"/>
      <c r="DD274" s="76"/>
      <c r="DE274" s="76"/>
      <c r="DF274" s="76"/>
      <c r="DG274" s="76"/>
      <c r="DH274" s="76"/>
      <c r="DI274" s="76"/>
      <c r="DJ274" s="76"/>
      <c r="DK274" s="76"/>
      <c r="DL274" s="76"/>
    </row>
    <row r="275" spans="5:116" x14ac:dyDescent="0.35">
      <c r="E275" s="8"/>
      <c r="G275" s="171"/>
      <c r="H275" s="31"/>
      <c r="I275" s="73"/>
      <c r="J275" s="73"/>
      <c r="K275" s="39"/>
      <c r="L275" s="39"/>
      <c r="M275" s="39"/>
      <c r="N275" s="39"/>
      <c r="O275" s="39"/>
      <c r="P275" s="39"/>
      <c r="R275" s="38"/>
      <c r="S275" s="76"/>
      <c r="T275" s="76"/>
      <c r="U275" s="76"/>
      <c r="V275" s="76"/>
      <c r="W275" s="76"/>
      <c r="X275" s="76"/>
      <c r="Y275" s="76"/>
      <c r="Z275" s="76"/>
      <c r="AA275" s="76"/>
      <c r="AB275" s="76"/>
      <c r="AC275" s="76"/>
      <c r="AD275" s="76"/>
      <c r="AE275" s="76"/>
      <c r="AF275" s="76"/>
      <c r="AG275" s="76"/>
      <c r="AH275" s="76"/>
      <c r="AI275" s="76"/>
      <c r="AJ275" s="76"/>
      <c r="AK275" s="76"/>
      <c r="AL275" s="76"/>
      <c r="AM275" s="76"/>
      <c r="AN275" s="76"/>
      <c r="AO275" s="76"/>
      <c r="AP275" s="76"/>
      <c r="AQ275" s="76"/>
      <c r="AR275" s="76"/>
      <c r="AS275" s="76"/>
      <c r="AT275" s="76"/>
      <c r="AU275" s="76"/>
      <c r="AV275" s="76"/>
      <c r="AW275" s="76"/>
      <c r="AX275" s="76"/>
      <c r="AY275" s="76"/>
      <c r="AZ275" s="76"/>
      <c r="BA275" s="76"/>
      <c r="BB275" s="76"/>
      <c r="BC275" s="76"/>
      <c r="BD275" s="76"/>
      <c r="BE275" s="76"/>
      <c r="BF275" s="76"/>
      <c r="BG275" s="76"/>
      <c r="BH275" s="76"/>
      <c r="BI275" s="76"/>
      <c r="BJ275" s="76"/>
      <c r="BK275" s="76"/>
      <c r="BL275" s="76"/>
      <c r="BM275" s="76"/>
      <c r="BN275" s="76"/>
      <c r="BO275" s="76"/>
      <c r="BP275" s="76"/>
      <c r="BQ275" s="76"/>
      <c r="BR275" s="76"/>
      <c r="BS275" s="76"/>
      <c r="BT275" s="76"/>
      <c r="BU275" s="76"/>
      <c r="BV275" s="76"/>
      <c r="BW275" s="76"/>
      <c r="BX275" s="76"/>
      <c r="BY275" s="76"/>
      <c r="BZ275" s="76"/>
      <c r="CA275" s="76"/>
      <c r="CB275" s="76"/>
      <c r="CC275" s="76"/>
      <c r="CD275" s="76"/>
      <c r="CE275" s="76"/>
      <c r="CF275" s="76"/>
      <c r="CG275" s="76"/>
      <c r="CH275" s="76"/>
      <c r="CI275" s="76"/>
      <c r="CJ275" s="76"/>
      <c r="CK275" s="76"/>
      <c r="CL275" s="76"/>
      <c r="CN275" s="73"/>
      <c r="CO275" s="76"/>
      <c r="CP275" s="76"/>
      <c r="CQ275" s="76"/>
      <c r="CR275" s="76"/>
      <c r="CS275" s="76"/>
      <c r="CT275" s="76"/>
      <c r="CU275" s="76"/>
      <c r="CV275" s="76"/>
      <c r="CW275" s="76"/>
      <c r="CX275" s="76"/>
      <c r="CY275" s="76"/>
      <c r="CZ275" s="76"/>
      <c r="DA275" s="76"/>
      <c r="DB275" s="76"/>
      <c r="DC275" s="76"/>
      <c r="DD275" s="76"/>
      <c r="DE275" s="76"/>
      <c r="DF275" s="76"/>
      <c r="DG275" s="76"/>
      <c r="DH275" s="76"/>
      <c r="DI275" s="76"/>
      <c r="DJ275" s="76"/>
      <c r="DK275" s="76"/>
      <c r="DL275" s="76"/>
    </row>
    <row r="276" spans="5:116" x14ac:dyDescent="0.35">
      <c r="E276" s="8"/>
      <c r="G276" s="171"/>
      <c r="H276" s="31"/>
      <c r="I276" s="73"/>
      <c r="J276" s="73"/>
      <c r="K276" s="39"/>
      <c r="L276" s="39"/>
      <c r="M276" s="39"/>
      <c r="N276" s="39"/>
      <c r="O276" s="39"/>
      <c r="P276" s="39"/>
      <c r="R276" s="38"/>
      <c r="S276" s="76"/>
      <c r="T276" s="76"/>
      <c r="U276" s="76"/>
      <c r="V276" s="76"/>
      <c r="W276" s="76"/>
      <c r="X276" s="76"/>
      <c r="Y276" s="76"/>
      <c r="Z276" s="76"/>
      <c r="AA276" s="76"/>
      <c r="AB276" s="76"/>
      <c r="AC276" s="76"/>
      <c r="AD276" s="76"/>
      <c r="AE276" s="76"/>
      <c r="AF276" s="76"/>
      <c r="AG276" s="76"/>
      <c r="AH276" s="76"/>
      <c r="AI276" s="76"/>
      <c r="AJ276" s="76"/>
      <c r="AK276" s="76"/>
      <c r="AL276" s="76"/>
      <c r="AM276" s="76"/>
      <c r="AN276" s="76"/>
      <c r="AO276" s="76"/>
      <c r="AP276" s="76"/>
      <c r="AQ276" s="76"/>
      <c r="AR276" s="76"/>
      <c r="AS276" s="76"/>
      <c r="AT276" s="76"/>
      <c r="AU276" s="76"/>
      <c r="AV276" s="76"/>
      <c r="AW276" s="76"/>
      <c r="AX276" s="76"/>
      <c r="AY276" s="76"/>
      <c r="AZ276" s="76"/>
      <c r="BA276" s="76"/>
      <c r="BB276" s="76"/>
      <c r="BC276" s="76"/>
      <c r="BD276" s="76"/>
      <c r="BE276" s="76"/>
      <c r="BF276" s="76"/>
      <c r="BG276" s="76"/>
      <c r="BH276" s="76"/>
      <c r="BI276" s="76"/>
      <c r="BJ276" s="76"/>
      <c r="BK276" s="76"/>
      <c r="BL276" s="76"/>
      <c r="BM276" s="76"/>
      <c r="BN276" s="76"/>
      <c r="BO276" s="76"/>
      <c r="BP276" s="76"/>
      <c r="BQ276" s="76"/>
      <c r="BR276" s="76"/>
      <c r="BS276" s="76"/>
      <c r="BT276" s="76"/>
      <c r="BU276" s="76"/>
      <c r="BV276" s="76"/>
      <c r="BW276" s="76"/>
      <c r="BX276" s="76"/>
      <c r="BY276" s="76"/>
      <c r="BZ276" s="76"/>
      <c r="CA276" s="76"/>
      <c r="CB276" s="76"/>
      <c r="CC276" s="76"/>
      <c r="CD276" s="76"/>
      <c r="CE276" s="76"/>
      <c r="CF276" s="76"/>
      <c r="CG276" s="76"/>
      <c r="CH276" s="76"/>
      <c r="CI276" s="76"/>
      <c r="CJ276" s="76"/>
      <c r="CK276" s="76"/>
      <c r="CL276" s="76"/>
      <c r="CN276" s="73"/>
      <c r="CO276" s="76"/>
      <c r="CP276" s="76"/>
      <c r="CQ276" s="76"/>
      <c r="CR276" s="76"/>
      <c r="CS276" s="76"/>
      <c r="CT276" s="76"/>
      <c r="CU276" s="76"/>
      <c r="CV276" s="76"/>
      <c r="CW276" s="76"/>
      <c r="CX276" s="76"/>
      <c r="CY276" s="76"/>
      <c r="CZ276" s="76"/>
      <c r="DA276" s="76"/>
      <c r="DB276" s="76"/>
      <c r="DC276" s="76"/>
      <c r="DD276" s="76"/>
      <c r="DE276" s="76"/>
      <c r="DF276" s="76"/>
      <c r="DG276" s="76"/>
      <c r="DH276" s="76"/>
      <c r="DI276" s="76"/>
      <c r="DJ276" s="76"/>
      <c r="DK276" s="76"/>
      <c r="DL276" s="76"/>
    </row>
    <row r="277" spans="5:116" x14ac:dyDescent="0.35">
      <c r="E277" s="8"/>
      <c r="G277" s="171"/>
      <c r="H277" s="31"/>
      <c r="I277" s="73"/>
      <c r="J277" s="73"/>
      <c r="K277" s="39"/>
      <c r="L277" s="39"/>
      <c r="M277" s="39"/>
      <c r="N277" s="39"/>
      <c r="O277" s="39"/>
      <c r="P277" s="39"/>
      <c r="R277" s="38"/>
      <c r="S277" s="76"/>
      <c r="T277" s="76"/>
      <c r="U277" s="76"/>
      <c r="V277" s="76"/>
      <c r="W277" s="76"/>
      <c r="X277" s="76"/>
      <c r="Y277" s="76"/>
      <c r="Z277" s="76"/>
      <c r="AA277" s="76"/>
      <c r="AB277" s="76"/>
      <c r="AC277" s="76"/>
      <c r="AD277" s="76"/>
      <c r="AE277" s="76"/>
      <c r="AF277" s="76"/>
      <c r="AG277" s="76"/>
      <c r="AH277" s="76"/>
      <c r="AI277" s="76"/>
      <c r="AJ277" s="76"/>
      <c r="AK277" s="76"/>
      <c r="AL277" s="76"/>
      <c r="AM277" s="76"/>
      <c r="AN277" s="76"/>
      <c r="AO277" s="76"/>
      <c r="AP277" s="76"/>
      <c r="AQ277" s="76"/>
      <c r="AR277" s="76"/>
      <c r="AS277" s="76"/>
      <c r="AT277" s="76"/>
      <c r="AU277" s="76"/>
      <c r="AV277" s="76"/>
      <c r="AW277" s="76"/>
      <c r="AX277" s="76"/>
      <c r="AY277" s="76"/>
      <c r="AZ277" s="76"/>
      <c r="BA277" s="76"/>
      <c r="BB277" s="76"/>
      <c r="BC277" s="76"/>
      <c r="BD277" s="76"/>
      <c r="BE277" s="76"/>
      <c r="BF277" s="76"/>
      <c r="BG277" s="76"/>
      <c r="BH277" s="76"/>
      <c r="BI277" s="76"/>
      <c r="BJ277" s="76"/>
      <c r="BK277" s="76"/>
      <c r="BL277" s="76"/>
      <c r="BM277" s="76"/>
      <c r="BN277" s="76"/>
      <c r="BO277" s="76"/>
      <c r="BP277" s="76"/>
      <c r="BQ277" s="76"/>
      <c r="BR277" s="76"/>
      <c r="BS277" s="76"/>
      <c r="BT277" s="76"/>
      <c r="BU277" s="76"/>
      <c r="BV277" s="76"/>
      <c r="BW277" s="76"/>
      <c r="BX277" s="76"/>
      <c r="BY277" s="76"/>
      <c r="BZ277" s="76"/>
      <c r="CA277" s="76"/>
      <c r="CB277" s="76"/>
      <c r="CC277" s="76"/>
      <c r="CD277" s="76"/>
      <c r="CE277" s="76"/>
      <c r="CF277" s="76"/>
      <c r="CG277" s="76"/>
      <c r="CH277" s="76"/>
      <c r="CI277" s="76"/>
      <c r="CJ277" s="76"/>
      <c r="CK277" s="76"/>
      <c r="CL277" s="76"/>
      <c r="CN277" s="73"/>
      <c r="CO277" s="76"/>
      <c r="CP277" s="76"/>
      <c r="CQ277" s="76"/>
      <c r="CR277" s="76"/>
      <c r="CS277" s="76"/>
      <c r="CT277" s="76"/>
      <c r="CU277" s="76"/>
      <c r="CV277" s="76"/>
      <c r="CW277" s="76"/>
      <c r="CX277" s="76"/>
      <c r="CY277" s="76"/>
      <c r="CZ277" s="76"/>
      <c r="DA277" s="76"/>
      <c r="DB277" s="76"/>
      <c r="DC277" s="76"/>
      <c r="DD277" s="76"/>
      <c r="DE277" s="76"/>
      <c r="DF277" s="76"/>
      <c r="DG277" s="76"/>
      <c r="DH277" s="76"/>
      <c r="DI277" s="76"/>
      <c r="DJ277" s="76"/>
      <c r="DK277" s="76"/>
      <c r="DL277" s="76"/>
    </row>
    <row r="278" spans="5:116" x14ac:dyDescent="0.35">
      <c r="E278" s="8"/>
      <c r="G278" s="171"/>
      <c r="H278" s="31"/>
      <c r="I278" s="73"/>
      <c r="J278" s="73"/>
      <c r="K278" s="39"/>
      <c r="L278" s="39"/>
      <c r="M278" s="39"/>
      <c r="N278" s="39"/>
      <c r="O278" s="39"/>
      <c r="P278" s="39"/>
      <c r="R278" s="38"/>
      <c r="S278" s="76"/>
      <c r="T278" s="76"/>
      <c r="U278" s="76"/>
      <c r="V278" s="76"/>
      <c r="W278" s="76"/>
      <c r="X278" s="76"/>
      <c r="Y278" s="76"/>
      <c r="Z278" s="76"/>
      <c r="AA278" s="76"/>
      <c r="AB278" s="76"/>
      <c r="AC278" s="76"/>
      <c r="AD278" s="76"/>
      <c r="AE278" s="76"/>
      <c r="AF278" s="76"/>
      <c r="AG278" s="76"/>
      <c r="AH278" s="76"/>
      <c r="AI278" s="76"/>
      <c r="AJ278" s="76"/>
      <c r="AK278" s="76"/>
      <c r="AL278" s="76"/>
      <c r="AM278" s="76"/>
      <c r="AN278" s="76"/>
      <c r="AO278" s="76"/>
      <c r="AP278" s="76"/>
      <c r="AQ278" s="76"/>
      <c r="AR278" s="76"/>
      <c r="AS278" s="76"/>
      <c r="AT278" s="76"/>
      <c r="AU278" s="76"/>
      <c r="AV278" s="76"/>
      <c r="AW278" s="76"/>
      <c r="AX278" s="76"/>
      <c r="AY278" s="76"/>
      <c r="AZ278" s="76"/>
      <c r="BA278" s="76"/>
      <c r="BB278" s="76"/>
      <c r="BC278" s="76"/>
      <c r="BD278" s="76"/>
      <c r="BE278" s="76"/>
      <c r="BF278" s="76"/>
      <c r="BG278" s="76"/>
      <c r="BH278" s="76"/>
      <c r="BI278" s="76"/>
      <c r="BJ278" s="76"/>
      <c r="BK278" s="76"/>
      <c r="BL278" s="76"/>
      <c r="BM278" s="76"/>
      <c r="BN278" s="76"/>
      <c r="BO278" s="76"/>
      <c r="BP278" s="76"/>
      <c r="BQ278" s="76"/>
      <c r="BR278" s="76"/>
      <c r="BS278" s="76"/>
      <c r="BT278" s="76"/>
      <c r="BU278" s="76"/>
      <c r="BV278" s="76"/>
      <c r="BW278" s="76"/>
      <c r="BX278" s="76"/>
      <c r="BY278" s="76"/>
      <c r="BZ278" s="76"/>
      <c r="CA278" s="76"/>
      <c r="CB278" s="76"/>
      <c r="CC278" s="76"/>
      <c r="CD278" s="76"/>
      <c r="CE278" s="76"/>
      <c r="CF278" s="76"/>
      <c r="CG278" s="76"/>
      <c r="CH278" s="76"/>
      <c r="CI278" s="76"/>
      <c r="CJ278" s="76"/>
      <c r="CK278" s="76"/>
      <c r="CL278" s="76"/>
      <c r="CN278" s="73"/>
      <c r="CO278" s="76"/>
      <c r="CP278" s="76"/>
      <c r="CQ278" s="76"/>
      <c r="CR278" s="76"/>
      <c r="CS278" s="76"/>
      <c r="CT278" s="76"/>
      <c r="CU278" s="76"/>
      <c r="CV278" s="76"/>
      <c r="CW278" s="76"/>
      <c r="CX278" s="76"/>
      <c r="CY278" s="76"/>
      <c r="CZ278" s="76"/>
      <c r="DA278" s="76"/>
      <c r="DB278" s="76"/>
      <c r="DC278" s="76"/>
      <c r="DD278" s="76"/>
      <c r="DE278" s="76"/>
      <c r="DF278" s="76"/>
      <c r="DG278" s="76"/>
      <c r="DH278" s="76"/>
      <c r="DI278" s="76"/>
      <c r="DJ278" s="76"/>
      <c r="DK278" s="76"/>
      <c r="DL278" s="76"/>
    </row>
    <row r="279" spans="5:116" x14ac:dyDescent="0.35">
      <c r="E279" s="8"/>
      <c r="G279" s="171"/>
      <c r="H279" s="31"/>
      <c r="I279" s="73"/>
      <c r="J279" s="73"/>
      <c r="K279" s="39"/>
      <c r="L279" s="39"/>
      <c r="M279" s="39"/>
      <c r="N279" s="39"/>
      <c r="O279" s="39"/>
      <c r="P279" s="39"/>
      <c r="R279" s="38"/>
      <c r="S279" s="76"/>
      <c r="T279" s="76"/>
      <c r="U279" s="76"/>
      <c r="V279" s="76"/>
      <c r="W279" s="76"/>
      <c r="X279" s="76"/>
      <c r="Y279" s="76"/>
      <c r="Z279" s="76"/>
      <c r="AA279" s="76"/>
      <c r="AB279" s="76"/>
      <c r="AC279" s="76"/>
      <c r="AD279" s="76"/>
      <c r="AE279" s="76"/>
      <c r="AF279" s="76"/>
      <c r="AG279" s="76"/>
      <c r="AH279" s="76"/>
      <c r="AI279" s="76"/>
      <c r="AJ279" s="76"/>
      <c r="AK279" s="76"/>
      <c r="AL279" s="76"/>
      <c r="AM279" s="76"/>
      <c r="AN279" s="76"/>
      <c r="AO279" s="76"/>
      <c r="AP279" s="76"/>
      <c r="AQ279" s="76"/>
      <c r="AR279" s="76"/>
      <c r="AS279" s="76"/>
      <c r="AT279" s="76"/>
      <c r="AU279" s="76"/>
      <c r="AV279" s="76"/>
      <c r="AW279" s="76"/>
      <c r="AX279" s="76"/>
      <c r="AY279" s="76"/>
      <c r="AZ279" s="76"/>
      <c r="BA279" s="76"/>
      <c r="BB279" s="76"/>
      <c r="BC279" s="76"/>
      <c r="BD279" s="76"/>
      <c r="BE279" s="76"/>
      <c r="BF279" s="76"/>
      <c r="BG279" s="76"/>
      <c r="BH279" s="76"/>
      <c r="BI279" s="76"/>
      <c r="BJ279" s="76"/>
      <c r="BK279" s="76"/>
      <c r="BL279" s="76"/>
      <c r="BM279" s="76"/>
      <c r="BN279" s="76"/>
      <c r="BO279" s="76"/>
      <c r="BP279" s="76"/>
      <c r="BQ279" s="76"/>
      <c r="BR279" s="76"/>
      <c r="BS279" s="76"/>
      <c r="BT279" s="76"/>
      <c r="BU279" s="76"/>
      <c r="BV279" s="76"/>
      <c r="BW279" s="76"/>
      <c r="BX279" s="76"/>
      <c r="BY279" s="76"/>
      <c r="BZ279" s="76"/>
      <c r="CA279" s="76"/>
      <c r="CB279" s="76"/>
      <c r="CC279" s="76"/>
      <c r="CD279" s="76"/>
      <c r="CE279" s="76"/>
      <c r="CF279" s="76"/>
      <c r="CG279" s="76"/>
      <c r="CH279" s="76"/>
      <c r="CI279" s="76"/>
      <c r="CJ279" s="76"/>
      <c r="CK279" s="76"/>
      <c r="CL279" s="76"/>
      <c r="CN279" s="73"/>
      <c r="CO279" s="76"/>
      <c r="CP279" s="76"/>
      <c r="CQ279" s="76"/>
      <c r="CR279" s="76"/>
      <c r="CS279" s="76"/>
      <c r="CT279" s="76"/>
      <c r="CU279" s="76"/>
      <c r="CV279" s="76"/>
      <c r="CW279" s="76"/>
      <c r="CX279" s="76"/>
      <c r="CY279" s="76"/>
      <c r="CZ279" s="76"/>
      <c r="DA279" s="76"/>
      <c r="DB279" s="76"/>
      <c r="DC279" s="76"/>
      <c r="DD279" s="76"/>
      <c r="DE279" s="76"/>
      <c r="DF279" s="76"/>
      <c r="DG279" s="76"/>
      <c r="DH279" s="76"/>
      <c r="DI279" s="76"/>
      <c r="DJ279" s="76"/>
      <c r="DK279" s="76"/>
      <c r="DL279" s="76"/>
    </row>
    <row r="280" spans="5:116" x14ac:dyDescent="0.35">
      <c r="E280" s="8"/>
      <c r="G280" s="171"/>
      <c r="H280" s="31"/>
      <c r="I280" s="73"/>
      <c r="J280" s="73"/>
      <c r="K280" s="39"/>
      <c r="L280" s="39"/>
      <c r="M280" s="39"/>
      <c r="N280" s="39"/>
      <c r="O280" s="39"/>
      <c r="P280" s="39"/>
      <c r="R280" s="38"/>
      <c r="S280" s="76"/>
      <c r="T280" s="76"/>
      <c r="U280" s="76"/>
      <c r="V280" s="76"/>
      <c r="W280" s="76"/>
      <c r="X280" s="76"/>
      <c r="Y280" s="76"/>
      <c r="Z280" s="76"/>
      <c r="AA280" s="76"/>
      <c r="AB280" s="76"/>
      <c r="AC280" s="76"/>
      <c r="AD280" s="76"/>
      <c r="AE280" s="76"/>
      <c r="AF280" s="76"/>
      <c r="AG280" s="76"/>
      <c r="AH280" s="76"/>
      <c r="AI280" s="76"/>
      <c r="AJ280" s="76"/>
      <c r="AK280" s="76"/>
      <c r="AL280" s="76"/>
      <c r="AM280" s="76"/>
      <c r="AN280" s="76"/>
      <c r="AO280" s="76"/>
      <c r="AP280" s="76"/>
      <c r="AQ280" s="76"/>
      <c r="AR280" s="76"/>
      <c r="AS280" s="76"/>
      <c r="AT280" s="76"/>
      <c r="AU280" s="76"/>
      <c r="AV280" s="76"/>
      <c r="AW280" s="76"/>
      <c r="AX280" s="76"/>
      <c r="AY280" s="76"/>
      <c r="AZ280" s="76"/>
      <c r="BA280" s="76"/>
      <c r="BB280" s="76"/>
      <c r="BC280" s="76"/>
      <c r="BD280" s="76"/>
      <c r="BE280" s="76"/>
      <c r="BF280" s="76"/>
      <c r="BG280" s="76"/>
      <c r="BH280" s="76"/>
      <c r="BI280" s="76"/>
      <c r="BJ280" s="76"/>
      <c r="BK280" s="76"/>
      <c r="BL280" s="76"/>
      <c r="BM280" s="76"/>
      <c r="BN280" s="76"/>
      <c r="BO280" s="76"/>
      <c r="BP280" s="76"/>
      <c r="BQ280" s="76"/>
      <c r="BR280" s="76"/>
      <c r="BS280" s="76"/>
      <c r="BT280" s="76"/>
      <c r="BU280" s="76"/>
      <c r="BV280" s="76"/>
      <c r="BW280" s="76"/>
      <c r="BX280" s="76"/>
      <c r="BY280" s="76"/>
      <c r="BZ280" s="76"/>
      <c r="CA280" s="76"/>
      <c r="CB280" s="76"/>
      <c r="CC280" s="76"/>
      <c r="CD280" s="76"/>
      <c r="CE280" s="76"/>
      <c r="CF280" s="76"/>
      <c r="CG280" s="76"/>
      <c r="CH280" s="76"/>
      <c r="CI280" s="76"/>
      <c r="CJ280" s="76"/>
      <c r="CK280" s="76"/>
      <c r="CL280" s="76"/>
      <c r="CN280" s="73"/>
      <c r="CO280" s="76"/>
      <c r="CP280" s="76"/>
      <c r="CQ280" s="76"/>
      <c r="CR280" s="76"/>
      <c r="CS280" s="76"/>
      <c r="CT280" s="76"/>
      <c r="CU280" s="76"/>
      <c r="CV280" s="76"/>
      <c r="CW280" s="76"/>
      <c r="CX280" s="76"/>
      <c r="CY280" s="76"/>
      <c r="CZ280" s="76"/>
      <c r="DA280" s="76"/>
      <c r="DB280" s="76"/>
      <c r="DC280" s="76"/>
      <c r="DD280" s="76"/>
      <c r="DE280" s="76"/>
      <c r="DF280" s="76"/>
      <c r="DG280" s="76"/>
      <c r="DH280" s="76"/>
      <c r="DI280" s="76"/>
      <c r="DJ280" s="76"/>
      <c r="DK280" s="76"/>
      <c r="DL280" s="76"/>
    </row>
    <row r="281" spans="5:116" x14ac:dyDescent="0.35">
      <c r="E281" s="8"/>
      <c r="G281" s="171"/>
      <c r="H281" s="31"/>
      <c r="I281" s="73"/>
      <c r="J281" s="73"/>
      <c r="K281" s="39"/>
      <c r="L281" s="39"/>
      <c r="M281" s="39"/>
      <c r="N281" s="39"/>
      <c r="O281" s="39"/>
      <c r="P281" s="39"/>
      <c r="R281" s="38"/>
      <c r="S281" s="76"/>
      <c r="T281" s="76"/>
      <c r="U281" s="76"/>
      <c r="V281" s="76"/>
      <c r="W281" s="76"/>
      <c r="X281" s="76"/>
      <c r="Y281" s="76"/>
      <c r="Z281" s="76"/>
      <c r="AA281" s="76"/>
      <c r="AB281" s="76"/>
      <c r="AC281" s="76"/>
      <c r="AD281" s="76"/>
      <c r="AE281" s="76"/>
      <c r="AF281" s="76"/>
      <c r="AG281" s="76"/>
      <c r="AH281" s="76"/>
      <c r="AI281" s="76"/>
      <c r="AJ281" s="76"/>
      <c r="AK281" s="76"/>
      <c r="AL281" s="76"/>
      <c r="AM281" s="76"/>
      <c r="AN281" s="76"/>
      <c r="AO281" s="76"/>
      <c r="AP281" s="76"/>
      <c r="AQ281" s="76"/>
      <c r="AR281" s="76"/>
      <c r="AS281" s="76"/>
      <c r="AT281" s="76"/>
      <c r="AU281" s="76"/>
      <c r="AV281" s="76"/>
      <c r="AW281" s="76"/>
      <c r="AX281" s="76"/>
      <c r="AY281" s="76"/>
      <c r="AZ281" s="76"/>
      <c r="BA281" s="76"/>
      <c r="BB281" s="76"/>
      <c r="BC281" s="76"/>
      <c r="BD281" s="76"/>
      <c r="BE281" s="76"/>
      <c r="BF281" s="76"/>
      <c r="BG281" s="76"/>
      <c r="BH281" s="76"/>
      <c r="BI281" s="76"/>
      <c r="BJ281" s="76"/>
      <c r="BK281" s="76"/>
      <c r="BL281" s="76"/>
      <c r="BM281" s="76"/>
      <c r="BN281" s="76"/>
      <c r="BO281" s="76"/>
      <c r="BP281" s="76"/>
      <c r="BQ281" s="76"/>
      <c r="BR281" s="76"/>
      <c r="BS281" s="76"/>
      <c r="BT281" s="76"/>
      <c r="BU281" s="76"/>
      <c r="BV281" s="76"/>
      <c r="BW281" s="76"/>
      <c r="BX281" s="76"/>
      <c r="BY281" s="76"/>
      <c r="BZ281" s="76"/>
      <c r="CA281" s="76"/>
      <c r="CB281" s="76"/>
      <c r="CC281" s="76"/>
      <c r="CD281" s="76"/>
      <c r="CE281" s="76"/>
      <c r="CF281" s="76"/>
      <c r="CG281" s="76"/>
      <c r="CH281" s="76"/>
      <c r="CI281" s="76"/>
      <c r="CJ281" s="76"/>
      <c r="CK281" s="76"/>
      <c r="CL281" s="76"/>
      <c r="CN281" s="73"/>
      <c r="CO281" s="76"/>
      <c r="CP281" s="76"/>
      <c r="CQ281" s="76"/>
      <c r="CR281" s="76"/>
      <c r="CS281" s="76"/>
      <c r="CT281" s="76"/>
      <c r="CU281" s="76"/>
      <c r="CV281" s="76"/>
      <c r="CW281" s="76"/>
      <c r="CX281" s="76"/>
      <c r="CY281" s="76"/>
      <c r="CZ281" s="76"/>
      <c r="DA281" s="76"/>
      <c r="DB281" s="76"/>
      <c r="DC281" s="76"/>
      <c r="DD281" s="76"/>
      <c r="DE281" s="76"/>
      <c r="DF281" s="76"/>
      <c r="DG281" s="76"/>
      <c r="DH281" s="76"/>
      <c r="DI281" s="76"/>
      <c r="DJ281" s="76"/>
      <c r="DK281" s="76"/>
      <c r="DL281" s="76"/>
    </row>
    <row r="282" spans="5:116" x14ac:dyDescent="0.35">
      <c r="E282" s="8"/>
      <c r="G282" s="171"/>
      <c r="H282" s="31"/>
      <c r="I282" s="73"/>
      <c r="J282" s="73"/>
      <c r="K282" s="39"/>
      <c r="L282" s="39"/>
      <c r="M282" s="39"/>
      <c r="N282" s="39"/>
      <c r="O282" s="39"/>
      <c r="P282" s="39"/>
      <c r="R282" s="38"/>
      <c r="S282" s="76"/>
      <c r="T282" s="76"/>
      <c r="U282" s="76"/>
      <c r="V282" s="76"/>
      <c r="W282" s="76"/>
      <c r="X282" s="76"/>
      <c r="Y282" s="76"/>
      <c r="Z282" s="76"/>
      <c r="AA282" s="76"/>
      <c r="AB282" s="76"/>
      <c r="AC282" s="76"/>
      <c r="AD282" s="76"/>
      <c r="AE282" s="76"/>
      <c r="AF282" s="76"/>
      <c r="AG282" s="76"/>
      <c r="AH282" s="76"/>
      <c r="AI282" s="76"/>
      <c r="AJ282" s="76"/>
      <c r="AK282" s="76"/>
      <c r="AL282" s="76"/>
      <c r="AM282" s="76"/>
      <c r="AN282" s="76"/>
      <c r="AO282" s="76"/>
      <c r="AP282" s="76"/>
      <c r="AQ282" s="76"/>
      <c r="AR282" s="76"/>
      <c r="AS282" s="76"/>
      <c r="AT282" s="76"/>
      <c r="AU282" s="76"/>
      <c r="AV282" s="76"/>
      <c r="AW282" s="76"/>
      <c r="AX282" s="76"/>
      <c r="AY282" s="76"/>
      <c r="AZ282" s="76"/>
      <c r="BA282" s="76"/>
      <c r="BB282" s="76"/>
      <c r="BC282" s="76"/>
      <c r="BD282" s="76"/>
      <c r="BE282" s="76"/>
      <c r="BF282" s="76"/>
      <c r="BG282" s="76"/>
      <c r="BH282" s="76"/>
      <c r="BI282" s="76"/>
      <c r="BJ282" s="76"/>
      <c r="BK282" s="76"/>
      <c r="BL282" s="76"/>
      <c r="BM282" s="76"/>
      <c r="BN282" s="76"/>
      <c r="BO282" s="76"/>
      <c r="BP282" s="76"/>
      <c r="BQ282" s="76"/>
      <c r="BR282" s="76"/>
      <c r="BS282" s="76"/>
      <c r="BT282" s="76"/>
      <c r="BU282" s="76"/>
      <c r="BV282" s="76"/>
      <c r="BW282" s="76"/>
      <c r="BX282" s="76"/>
      <c r="BY282" s="76"/>
      <c r="BZ282" s="76"/>
      <c r="CA282" s="76"/>
      <c r="CB282" s="76"/>
      <c r="CC282" s="76"/>
      <c r="CD282" s="76"/>
      <c r="CE282" s="76"/>
      <c r="CF282" s="76"/>
      <c r="CG282" s="76"/>
      <c r="CH282" s="76"/>
      <c r="CI282" s="76"/>
      <c r="CJ282" s="76"/>
      <c r="CK282" s="76"/>
      <c r="CL282" s="76"/>
      <c r="CN282" s="73"/>
      <c r="CO282" s="76"/>
      <c r="CP282" s="76"/>
      <c r="CQ282" s="76"/>
      <c r="CR282" s="76"/>
      <c r="CS282" s="76"/>
      <c r="CT282" s="76"/>
      <c r="CU282" s="76"/>
      <c r="CV282" s="76"/>
      <c r="CW282" s="76"/>
      <c r="CX282" s="76"/>
      <c r="CY282" s="76"/>
      <c r="CZ282" s="76"/>
      <c r="DA282" s="76"/>
      <c r="DB282" s="76"/>
      <c r="DC282" s="76"/>
      <c r="DD282" s="76"/>
      <c r="DE282" s="76"/>
      <c r="DF282" s="76"/>
      <c r="DG282" s="76"/>
      <c r="DH282" s="76"/>
      <c r="DI282" s="76"/>
      <c r="DJ282" s="76"/>
      <c r="DK282" s="76"/>
      <c r="DL282" s="76"/>
    </row>
    <row r="283" spans="5:116" x14ac:dyDescent="0.35">
      <c r="E283" s="8"/>
      <c r="G283" s="171"/>
      <c r="H283" s="31"/>
      <c r="I283" s="73"/>
      <c r="J283" s="73"/>
      <c r="K283" s="39"/>
      <c r="L283" s="39"/>
      <c r="M283" s="39"/>
      <c r="N283" s="39"/>
      <c r="O283" s="39"/>
      <c r="P283" s="39"/>
      <c r="R283" s="38"/>
      <c r="S283" s="76"/>
      <c r="T283" s="76"/>
      <c r="U283" s="76"/>
      <c r="V283" s="76"/>
      <c r="W283" s="76"/>
      <c r="X283" s="76"/>
      <c r="Y283" s="76"/>
      <c r="Z283" s="76"/>
      <c r="AA283" s="76"/>
      <c r="AB283" s="76"/>
      <c r="AC283" s="76"/>
      <c r="AD283" s="76"/>
      <c r="AE283" s="76"/>
      <c r="AF283" s="76"/>
      <c r="AG283" s="76"/>
      <c r="AH283" s="76"/>
      <c r="AI283" s="76"/>
      <c r="AJ283" s="76"/>
      <c r="AK283" s="76"/>
      <c r="AL283" s="76"/>
      <c r="AM283" s="76"/>
      <c r="AN283" s="76"/>
      <c r="AO283" s="76"/>
      <c r="AP283" s="76"/>
      <c r="AQ283" s="76"/>
      <c r="AR283" s="76"/>
      <c r="AS283" s="76"/>
      <c r="AT283" s="76"/>
      <c r="AU283" s="76"/>
      <c r="AV283" s="76"/>
      <c r="AW283" s="76"/>
      <c r="AX283" s="76"/>
      <c r="AY283" s="76"/>
      <c r="AZ283" s="76"/>
      <c r="BA283" s="76"/>
      <c r="BB283" s="76"/>
      <c r="BC283" s="76"/>
      <c r="BD283" s="76"/>
      <c r="BE283" s="76"/>
      <c r="BF283" s="76"/>
      <c r="BG283" s="76"/>
      <c r="BH283" s="76"/>
      <c r="BI283" s="76"/>
      <c r="BJ283" s="76"/>
      <c r="BK283" s="76"/>
      <c r="BL283" s="76"/>
      <c r="BM283" s="76"/>
      <c r="BN283" s="76"/>
      <c r="BO283" s="76"/>
      <c r="BP283" s="76"/>
      <c r="BQ283" s="76"/>
      <c r="BR283" s="76"/>
      <c r="BS283" s="76"/>
      <c r="BT283" s="76"/>
      <c r="BU283" s="76"/>
      <c r="BV283" s="76"/>
      <c r="BW283" s="76"/>
      <c r="BX283" s="76"/>
      <c r="BY283" s="76"/>
      <c r="BZ283" s="76"/>
      <c r="CA283" s="76"/>
      <c r="CB283" s="76"/>
      <c r="CC283" s="76"/>
      <c r="CD283" s="76"/>
      <c r="CE283" s="76"/>
      <c r="CF283" s="76"/>
      <c r="CG283" s="76"/>
      <c r="CH283" s="76"/>
      <c r="CI283" s="76"/>
      <c r="CJ283" s="76"/>
      <c r="CK283" s="76"/>
      <c r="CL283" s="76"/>
      <c r="CN283" s="73"/>
      <c r="CO283" s="76"/>
      <c r="CP283" s="76"/>
      <c r="CQ283" s="76"/>
      <c r="CR283" s="76"/>
      <c r="CS283" s="76"/>
      <c r="CT283" s="76"/>
      <c r="CU283" s="76"/>
      <c r="CV283" s="76"/>
      <c r="CW283" s="76"/>
      <c r="CX283" s="76"/>
      <c r="CY283" s="76"/>
      <c r="CZ283" s="76"/>
      <c r="DA283" s="76"/>
      <c r="DB283" s="76"/>
      <c r="DC283" s="76"/>
      <c r="DD283" s="76"/>
      <c r="DE283" s="76"/>
      <c r="DF283" s="76"/>
      <c r="DG283" s="76"/>
      <c r="DH283" s="76"/>
      <c r="DI283" s="76"/>
      <c r="DJ283" s="76"/>
      <c r="DK283" s="76"/>
      <c r="DL283" s="76"/>
    </row>
    <row r="284" spans="5:116" x14ac:dyDescent="0.35">
      <c r="E284" s="8"/>
      <c r="G284" s="171"/>
      <c r="H284" s="31"/>
      <c r="I284" s="73"/>
      <c r="J284" s="73"/>
      <c r="K284" s="39"/>
      <c r="L284" s="39"/>
      <c r="M284" s="39"/>
      <c r="N284" s="39"/>
      <c r="O284" s="39"/>
      <c r="P284" s="39"/>
      <c r="R284" s="38"/>
      <c r="S284" s="76"/>
      <c r="T284" s="76"/>
      <c r="U284" s="76"/>
      <c r="V284" s="76"/>
      <c r="W284" s="76"/>
      <c r="X284" s="76"/>
      <c r="Y284" s="76"/>
      <c r="Z284" s="76"/>
      <c r="AA284" s="76"/>
      <c r="AB284" s="76"/>
      <c r="AC284" s="76"/>
      <c r="AD284" s="76"/>
      <c r="AE284" s="76"/>
      <c r="AF284" s="76"/>
      <c r="AG284" s="76"/>
      <c r="AH284" s="76"/>
      <c r="AI284" s="76"/>
      <c r="AJ284" s="76"/>
      <c r="AK284" s="76"/>
      <c r="AL284" s="76"/>
      <c r="AM284" s="76"/>
      <c r="AN284" s="76"/>
      <c r="AO284" s="76"/>
      <c r="AP284" s="76"/>
      <c r="AQ284" s="76"/>
      <c r="AR284" s="76"/>
      <c r="AS284" s="76"/>
      <c r="AT284" s="76"/>
      <c r="AU284" s="76"/>
      <c r="AV284" s="76"/>
      <c r="AW284" s="76"/>
      <c r="AX284" s="76"/>
      <c r="AY284" s="76"/>
      <c r="AZ284" s="76"/>
      <c r="BA284" s="76"/>
      <c r="BB284" s="76"/>
      <c r="BC284" s="76"/>
      <c r="BD284" s="76"/>
      <c r="BE284" s="76"/>
      <c r="BF284" s="76"/>
      <c r="BG284" s="76"/>
      <c r="BH284" s="76"/>
      <c r="BI284" s="76"/>
      <c r="BJ284" s="76"/>
      <c r="BK284" s="76"/>
      <c r="BL284" s="76"/>
      <c r="BM284" s="76"/>
      <c r="BN284" s="76"/>
      <c r="BO284" s="76"/>
      <c r="BP284" s="76"/>
      <c r="BQ284" s="76"/>
      <c r="BR284" s="76"/>
      <c r="BS284" s="76"/>
      <c r="BT284" s="76"/>
      <c r="BU284" s="76"/>
      <c r="BV284" s="76"/>
      <c r="BW284" s="76"/>
      <c r="BX284" s="76"/>
      <c r="BY284" s="76"/>
      <c r="BZ284" s="76"/>
      <c r="CA284" s="76"/>
      <c r="CB284" s="76"/>
      <c r="CC284" s="76"/>
      <c r="CD284" s="76"/>
      <c r="CE284" s="76"/>
      <c r="CF284" s="76"/>
      <c r="CG284" s="76"/>
      <c r="CH284" s="76"/>
      <c r="CI284" s="76"/>
      <c r="CJ284" s="76"/>
      <c r="CK284" s="76"/>
      <c r="CL284" s="76"/>
      <c r="CN284" s="73"/>
      <c r="CO284" s="76"/>
      <c r="CP284" s="76"/>
      <c r="CQ284" s="76"/>
      <c r="CR284" s="76"/>
      <c r="CS284" s="76"/>
      <c r="CT284" s="76"/>
      <c r="CU284" s="76"/>
      <c r="CV284" s="76"/>
      <c r="CW284" s="76"/>
      <c r="CX284" s="76"/>
      <c r="CY284" s="76"/>
      <c r="CZ284" s="76"/>
      <c r="DA284" s="76"/>
      <c r="DB284" s="76"/>
      <c r="DC284" s="76"/>
      <c r="DD284" s="76"/>
      <c r="DE284" s="76"/>
      <c r="DF284" s="76"/>
      <c r="DG284" s="76"/>
      <c r="DH284" s="76"/>
      <c r="DI284" s="76"/>
      <c r="DJ284" s="76"/>
      <c r="DK284" s="76"/>
      <c r="DL284" s="76"/>
    </row>
    <row r="285" spans="5:116" x14ac:dyDescent="0.35">
      <c r="E285" s="8"/>
      <c r="G285" s="171"/>
      <c r="H285" s="31"/>
      <c r="I285" s="73"/>
      <c r="J285" s="73"/>
      <c r="K285" s="39"/>
      <c r="L285" s="39"/>
      <c r="M285" s="39"/>
      <c r="N285" s="39"/>
      <c r="O285" s="39"/>
      <c r="P285" s="39"/>
      <c r="R285" s="38"/>
      <c r="S285" s="76"/>
      <c r="T285" s="76"/>
      <c r="U285" s="76"/>
      <c r="V285" s="76"/>
      <c r="W285" s="76"/>
      <c r="X285" s="76"/>
      <c r="Y285" s="76"/>
      <c r="Z285" s="76"/>
      <c r="AA285" s="76"/>
      <c r="AB285" s="76"/>
      <c r="AC285" s="76"/>
      <c r="AD285" s="76"/>
      <c r="AE285" s="76"/>
      <c r="AF285" s="76"/>
      <c r="AG285" s="76"/>
      <c r="AH285" s="76"/>
      <c r="AI285" s="76"/>
      <c r="AJ285" s="76"/>
      <c r="AK285" s="76"/>
      <c r="AL285" s="76"/>
      <c r="AM285" s="76"/>
      <c r="AN285" s="76"/>
      <c r="AO285" s="76"/>
      <c r="AP285" s="76"/>
      <c r="AQ285" s="76"/>
      <c r="AR285" s="76"/>
      <c r="AS285" s="76"/>
      <c r="AT285" s="76"/>
      <c r="AU285" s="76"/>
      <c r="AV285" s="76"/>
      <c r="AW285" s="76"/>
      <c r="AX285" s="76"/>
      <c r="AY285" s="76"/>
      <c r="AZ285" s="76"/>
      <c r="BA285" s="76"/>
      <c r="BB285" s="76"/>
      <c r="BC285" s="76"/>
      <c r="BD285" s="76"/>
      <c r="BE285" s="76"/>
      <c r="BF285" s="76"/>
      <c r="BG285" s="76"/>
      <c r="BH285" s="76"/>
      <c r="BI285" s="76"/>
      <c r="BJ285" s="76"/>
      <c r="BK285" s="76"/>
      <c r="BL285" s="76"/>
      <c r="BM285" s="76"/>
      <c r="BN285" s="76"/>
      <c r="BO285" s="76"/>
      <c r="BP285" s="76"/>
      <c r="BQ285" s="76"/>
      <c r="BR285" s="76"/>
      <c r="BS285" s="76"/>
      <c r="BT285" s="76"/>
      <c r="BU285" s="76"/>
      <c r="BV285" s="76"/>
      <c r="BW285" s="76"/>
      <c r="BX285" s="76"/>
      <c r="BY285" s="76"/>
      <c r="BZ285" s="76"/>
      <c r="CA285" s="76"/>
      <c r="CB285" s="76"/>
      <c r="CC285" s="76"/>
      <c r="CD285" s="76"/>
      <c r="CE285" s="76"/>
      <c r="CF285" s="76"/>
      <c r="CG285" s="76"/>
      <c r="CH285" s="76"/>
      <c r="CI285" s="76"/>
      <c r="CJ285" s="76"/>
      <c r="CK285" s="76"/>
      <c r="CL285" s="76"/>
      <c r="CN285" s="73"/>
      <c r="CO285" s="76"/>
      <c r="CP285" s="76"/>
      <c r="CQ285" s="76"/>
      <c r="CR285" s="76"/>
      <c r="CS285" s="76"/>
      <c r="CT285" s="76"/>
      <c r="CU285" s="76"/>
      <c r="CV285" s="76"/>
      <c r="CW285" s="76"/>
      <c r="CX285" s="76"/>
      <c r="CY285" s="76"/>
      <c r="CZ285" s="76"/>
      <c r="DA285" s="76"/>
      <c r="DB285" s="76"/>
      <c r="DC285" s="76"/>
      <c r="DD285" s="76"/>
      <c r="DE285" s="76"/>
      <c r="DF285" s="76"/>
      <c r="DG285" s="76"/>
      <c r="DH285" s="76"/>
      <c r="DI285" s="76"/>
      <c r="DJ285" s="76"/>
      <c r="DK285" s="76"/>
      <c r="DL285" s="76"/>
    </row>
    <row r="286" spans="5:116" x14ac:dyDescent="0.35">
      <c r="E286" s="8"/>
      <c r="G286" s="171"/>
      <c r="H286" s="31"/>
      <c r="I286" s="73"/>
      <c r="J286" s="73"/>
      <c r="K286" s="39"/>
      <c r="L286" s="39"/>
      <c r="M286" s="39"/>
      <c r="N286" s="39"/>
      <c r="O286" s="39"/>
      <c r="P286" s="39"/>
      <c r="R286" s="38"/>
      <c r="S286" s="76"/>
      <c r="T286" s="76"/>
      <c r="U286" s="76"/>
      <c r="V286" s="76"/>
      <c r="W286" s="76"/>
      <c r="X286" s="76"/>
      <c r="Y286" s="76"/>
      <c r="Z286" s="76"/>
      <c r="AA286" s="76"/>
      <c r="AB286" s="76"/>
      <c r="AC286" s="76"/>
      <c r="AD286" s="76"/>
      <c r="AE286" s="76"/>
      <c r="AF286" s="76"/>
      <c r="AG286" s="76"/>
      <c r="AH286" s="76"/>
      <c r="AI286" s="76"/>
      <c r="AJ286" s="76"/>
      <c r="AK286" s="76"/>
      <c r="AL286" s="76"/>
      <c r="AM286" s="76"/>
      <c r="AN286" s="76"/>
      <c r="AO286" s="76"/>
      <c r="AP286" s="76"/>
      <c r="AQ286" s="76"/>
      <c r="AR286" s="76"/>
      <c r="AS286" s="76"/>
      <c r="AT286" s="76"/>
      <c r="AU286" s="76"/>
      <c r="AV286" s="76"/>
      <c r="AW286" s="76"/>
      <c r="AX286" s="76"/>
      <c r="AY286" s="76"/>
      <c r="AZ286" s="76"/>
      <c r="BA286" s="76"/>
      <c r="BB286" s="76"/>
      <c r="BC286" s="76"/>
      <c r="BD286" s="76"/>
      <c r="BE286" s="76"/>
      <c r="BF286" s="76"/>
      <c r="BG286" s="76"/>
      <c r="BH286" s="76"/>
      <c r="BI286" s="76"/>
      <c r="BJ286" s="76"/>
      <c r="BK286" s="76"/>
      <c r="BL286" s="76"/>
      <c r="BM286" s="76"/>
      <c r="BN286" s="76"/>
      <c r="BO286" s="76"/>
      <c r="BP286" s="76"/>
      <c r="BQ286" s="76"/>
      <c r="BR286" s="76"/>
      <c r="BS286" s="76"/>
      <c r="BT286" s="76"/>
      <c r="BU286" s="76"/>
      <c r="BV286" s="76"/>
      <c r="BW286" s="76"/>
      <c r="BX286" s="76"/>
      <c r="BY286" s="76"/>
      <c r="BZ286" s="76"/>
      <c r="CA286" s="76"/>
      <c r="CB286" s="76"/>
      <c r="CC286" s="76"/>
      <c r="CD286" s="76"/>
      <c r="CE286" s="76"/>
      <c r="CF286" s="76"/>
      <c r="CG286" s="76"/>
      <c r="CH286" s="76"/>
      <c r="CI286" s="76"/>
      <c r="CJ286" s="76"/>
      <c r="CK286" s="76"/>
      <c r="CL286" s="76"/>
      <c r="CN286" s="73"/>
      <c r="CO286" s="76"/>
      <c r="CP286" s="76"/>
      <c r="CQ286" s="76"/>
      <c r="CR286" s="76"/>
      <c r="CS286" s="76"/>
      <c r="CT286" s="76"/>
      <c r="CU286" s="76"/>
      <c r="CV286" s="76"/>
      <c r="CW286" s="76"/>
      <c r="CX286" s="76"/>
      <c r="CY286" s="76"/>
      <c r="CZ286" s="76"/>
      <c r="DA286" s="76"/>
      <c r="DB286" s="76"/>
      <c r="DC286" s="76"/>
      <c r="DD286" s="76"/>
      <c r="DE286" s="76"/>
      <c r="DF286" s="76"/>
      <c r="DG286" s="76"/>
      <c r="DH286" s="76"/>
      <c r="DI286" s="76"/>
      <c r="DJ286" s="76"/>
      <c r="DK286" s="76"/>
      <c r="DL286" s="76"/>
    </row>
    <row r="287" spans="5:116" x14ac:dyDescent="0.35">
      <c r="E287" s="8"/>
      <c r="G287" s="171"/>
      <c r="H287" s="31"/>
      <c r="I287" s="73"/>
      <c r="J287" s="73"/>
      <c r="K287" s="39"/>
      <c r="L287" s="39"/>
      <c r="M287" s="39"/>
      <c r="N287" s="39"/>
      <c r="O287" s="39"/>
      <c r="P287" s="39"/>
      <c r="R287" s="38"/>
      <c r="S287" s="76"/>
      <c r="T287" s="76"/>
      <c r="U287" s="76"/>
      <c r="V287" s="76"/>
      <c r="W287" s="76"/>
      <c r="X287" s="76"/>
      <c r="Y287" s="76"/>
      <c r="Z287" s="76"/>
      <c r="AA287" s="76"/>
      <c r="AB287" s="76"/>
      <c r="AC287" s="76"/>
      <c r="AD287" s="76"/>
      <c r="AE287" s="76"/>
      <c r="AF287" s="76"/>
      <c r="AG287" s="76"/>
      <c r="AH287" s="76"/>
      <c r="AI287" s="76"/>
      <c r="AJ287" s="76"/>
      <c r="AK287" s="76"/>
      <c r="AL287" s="76"/>
      <c r="AM287" s="76"/>
      <c r="AN287" s="76"/>
      <c r="AO287" s="76"/>
      <c r="AP287" s="76"/>
      <c r="AQ287" s="76"/>
      <c r="AR287" s="76"/>
      <c r="AS287" s="76"/>
      <c r="AT287" s="76"/>
      <c r="AU287" s="76"/>
      <c r="AV287" s="76"/>
      <c r="AW287" s="76"/>
      <c r="AX287" s="76"/>
      <c r="AY287" s="76"/>
      <c r="AZ287" s="76"/>
      <c r="BA287" s="76"/>
      <c r="BB287" s="76"/>
      <c r="BC287" s="76"/>
      <c r="BD287" s="76"/>
      <c r="BE287" s="76"/>
      <c r="BF287" s="76"/>
      <c r="BG287" s="76"/>
      <c r="BH287" s="76"/>
      <c r="BI287" s="76"/>
      <c r="BJ287" s="76"/>
      <c r="BK287" s="76"/>
      <c r="BL287" s="76"/>
      <c r="BM287" s="76"/>
      <c r="BN287" s="76"/>
      <c r="BO287" s="76"/>
      <c r="BP287" s="76"/>
      <c r="BQ287" s="76"/>
      <c r="BR287" s="76"/>
      <c r="BS287" s="76"/>
      <c r="BT287" s="76"/>
      <c r="BU287" s="76"/>
      <c r="BV287" s="76"/>
      <c r="BW287" s="76"/>
      <c r="BX287" s="76"/>
      <c r="BY287" s="76"/>
      <c r="BZ287" s="76"/>
      <c r="CA287" s="76"/>
      <c r="CB287" s="76"/>
      <c r="CC287" s="76"/>
      <c r="CD287" s="76"/>
      <c r="CE287" s="76"/>
      <c r="CF287" s="76"/>
      <c r="CG287" s="76"/>
      <c r="CH287" s="76"/>
      <c r="CI287" s="76"/>
      <c r="CJ287" s="76"/>
      <c r="CK287" s="76"/>
      <c r="CL287" s="76"/>
      <c r="CN287" s="73"/>
      <c r="CO287" s="76"/>
      <c r="CP287" s="76"/>
      <c r="CQ287" s="76"/>
      <c r="CR287" s="76"/>
      <c r="CS287" s="76"/>
      <c r="CT287" s="76"/>
      <c r="CU287" s="76"/>
      <c r="CV287" s="76"/>
      <c r="CW287" s="76"/>
      <c r="CX287" s="76"/>
      <c r="CY287" s="76"/>
      <c r="CZ287" s="76"/>
      <c r="DA287" s="76"/>
      <c r="DB287" s="76"/>
      <c r="DC287" s="76"/>
      <c r="DD287" s="76"/>
      <c r="DE287" s="76"/>
      <c r="DF287" s="76"/>
      <c r="DG287" s="76"/>
      <c r="DH287" s="76"/>
      <c r="DI287" s="76"/>
      <c r="DJ287" s="76"/>
      <c r="DK287" s="76"/>
      <c r="DL287" s="76"/>
    </row>
    <row r="288" spans="5:116" x14ac:dyDescent="0.35">
      <c r="E288" s="8"/>
      <c r="G288" s="171"/>
      <c r="H288" s="31"/>
      <c r="I288" s="73"/>
      <c r="J288" s="73"/>
      <c r="K288" s="39"/>
      <c r="L288" s="39"/>
      <c r="M288" s="39"/>
      <c r="N288" s="39"/>
      <c r="O288" s="39"/>
      <c r="P288" s="39"/>
      <c r="R288" s="38"/>
      <c r="S288" s="76"/>
      <c r="T288" s="76"/>
      <c r="U288" s="76"/>
      <c r="V288" s="76"/>
      <c r="W288" s="76"/>
      <c r="X288" s="76"/>
      <c r="Y288" s="76"/>
      <c r="Z288" s="76"/>
      <c r="AA288" s="76"/>
      <c r="AB288" s="76"/>
      <c r="AC288" s="76"/>
      <c r="AD288" s="76"/>
      <c r="AE288" s="76"/>
      <c r="AF288" s="76"/>
      <c r="AG288" s="76"/>
      <c r="AH288" s="76"/>
      <c r="AI288" s="76"/>
      <c r="AJ288" s="76"/>
      <c r="AK288" s="76"/>
      <c r="AL288" s="76"/>
      <c r="AM288" s="76"/>
      <c r="AN288" s="76"/>
      <c r="AO288" s="76"/>
      <c r="AP288" s="76"/>
      <c r="AQ288" s="76"/>
      <c r="AR288" s="76"/>
      <c r="AS288" s="76"/>
      <c r="AT288" s="76"/>
      <c r="AU288" s="76"/>
      <c r="AV288" s="76"/>
      <c r="AW288" s="76"/>
      <c r="AX288" s="76"/>
      <c r="AY288" s="76"/>
      <c r="AZ288" s="76"/>
      <c r="BA288" s="76"/>
      <c r="BB288" s="76"/>
      <c r="BC288" s="76"/>
      <c r="BD288" s="76"/>
      <c r="BE288" s="76"/>
      <c r="BF288" s="76"/>
      <c r="BG288" s="76"/>
      <c r="BH288" s="76"/>
      <c r="BI288" s="76"/>
      <c r="BJ288" s="76"/>
      <c r="BK288" s="76"/>
      <c r="BL288" s="76"/>
      <c r="BM288" s="76"/>
      <c r="BN288" s="76"/>
      <c r="BO288" s="76"/>
      <c r="BP288" s="76"/>
      <c r="BQ288" s="76"/>
      <c r="BR288" s="76"/>
      <c r="BS288" s="76"/>
      <c r="BT288" s="76"/>
      <c r="BU288" s="76"/>
      <c r="BV288" s="76"/>
      <c r="BW288" s="76"/>
      <c r="BX288" s="76"/>
      <c r="BY288" s="76"/>
      <c r="BZ288" s="76"/>
      <c r="CA288" s="76"/>
      <c r="CB288" s="76"/>
      <c r="CC288" s="76"/>
      <c r="CD288" s="76"/>
      <c r="CE288" s="76"/>
      <c r="CF288" s="76"/>
      <c r="CG288" s="76"/>
      <c r="CH288" s="76"/>
      <c r="CI288" s="76"/>
      <c r="CJ288" s="76"/>
      <c r="CK288" s="76"/>
      <c r="CL288" s="76"/>
      <c r="CN288" s="73"/>
      <c r="CO288" s="76"/>
      <c r="CP288" s="76"/>
      <c r="CQ288" s="76"/>
      <c r="CR288" s="76"/>
      <c r="CS288" s="76"/>
      <c r="CT288" s="76"/>
      <c r="CU288" s="76"/>
      <c r="CV288" s="76"/>
      <c r="CW288" s="76"/>
      <c r="CX288" s="76"/>
      <c r="CY288" s="76"/>
      <c r="CZ288" s="76"/>
      <c r="DA288" s="76"/>
      <c r="DB288" s="76"/>
      <c r="DC288" s="76"/>
      <c r="DD288" s="76"/>
      <c r="DE288" s="76"/>
      <c r="DF288" s="76"/>
      <c r="DG288" s="76"/>
      <c r="DH288" s="76"/>
      <c r="DI288" s="76"/>
      <c r="DJ288" s="76"/>
      <c r="DK288" s="76"/>
      <c r="DL288" s="76"/>
    </row>
    <row r="289" spans="5:116" x14ac:dyDescent="0.35">
      <c r="E289" s="8"/>
      <c r="G289" s="171"/>
      <c r="H289" s="31"/>
      <c r="I289" s="73"/>
      <c r="J289" s="73"/>
      <c r="K289" s="39"/>
      <c r="L289" s="39"/>
      <c r="M289" s="39"/>
      <c r="N289" s="39"/>
      <c r="O289" s="39"/>
      <c r="P289" s="39"/>
      <c r="R289" s="38"/>
      <c r="S289" s="76"/>
      <c r="T289" s="76"/>
      <c r="U289" s="76"/>
      <c r="V289" s="76"/>
      <c r="W289" s="76"/>
      <c r="X289" s="76"/>
      <c r="Y289" s="76"/>
      <c r="Z289" s="76"/>
      <c r="AA289" s="76"/>
      <c r="AB289" s="76"/>
      <c r="AC289" s="76"/>
      <c r="AD289" s="76"/>
      <c r="AE289" s="76"/>
      <c r="AF289" s="76"/>
      <c r="AG289" s="76"/>
      <c r="AH289" s="76"/>
      <c r="AI289" s="76"/>
      <c r="AJ289" s="76"/>
      <c r="AK289" s="76"/>
      <c r="AL289" s="76"/>
      <c r="AM289" s="76"/>
      <c r="AN289" s="76"/>
      <c r="AO289" s="76"/>
      <c r="AP289" s="76"/>
      <c r="AQ289" s="76"/>
      <c r="AR289" s="76"/>
      <c r="AS289" s="76"/>
      <c r="AT289" s="76"/>
      <c r="AU289" s="76"/>
      <c r="AV289" s="76"/>
      <c r="AW289" s="76"/>
      <c r="AX289" s="76"/>
      <c r="AY289" s="76"/>
      <c r="AZ289" s="76"/>
      <c r="BA289" s="76"/>
      <c r="BB289" s="76"/>
      <c r="BC289" s="76"/>
      <c r="BD289" s="76"/>
      <c r="BE289" s="76"/>
      <c r="BF289" s="76"/>
      <c r="BG289" s="76"/>
      <c r="BH289" s="76"/>
      <c r="BI289" s="76"/>
      <c r="BJ289" s="76"/>
      <c r="BK289" s="76"/>
      <c r="BL289" s="76"/>
      <c r="BM289" s="76"/>
      <c r="BN289" s="76"/>
      <c r="BO289" s="76"/>
      <c r="BP289" s="76"/>
      <c r="BQ289" s="76"/>
      <c r="BR289" s="76"/>
      <c r="BS289" s="76"/>
      <c r="BT289" s="76"/>
      <c r="BU289" s="76"/>
      <c r="BV289" s="76"/>
      <c r="BW289" s="76"/>
      <c r="BX289" s="76"/>
      <c r="BY289" s="76"/>
      <c r="BZ289" s="76"/>
      <c r="CA289" s="76"/>
      <c r="CB289" s="76"/>
      <c r="CC289" s="76"/>
      <c r="CD289" s="76"/>
      <c r="CE289" s="76"/>
      <c r="CF289" s="76"/>
      <c r="CG289" s="76"/>
      <c r="CH289" s="76"/>
      <c r="CI289" s="76"/>
      <c r="CJ289" s="76"/>
      <c r="CK289" s="76"/>
      <c r="CL289" s="76"/>
      <c r="CN289" s="73"/>
      <c r="CO289" s="76"/>
      <c r="CP289" s="76"/>
      <c r="CQ289" s="76"/>
      <c r="CR289" s="76"/>
      <c r="CS289" s="76"/>
      <c r="CT289" s="76"/>
      <c r="CU289" s="76"/>
      <c r="CV289" s="76"/>
      <c r="CW289" s="76"/>
      <c r="CX289" s="76"/>
      <c r="CY289" s="76"/>
      <c r="CZ289" s="76"/>
      <c r="DA289" s="76"/>
      <c r="DB289" s="76"/>
      <c r="DC289" s="76"/>
      <c r="DD289" s="76"/>
      <c r="DE289" s="76"/>
      <c r="DF289" s="76"/>
      <c r="DG289" s="76"/>
      <c r="DH289" s="76"/>
      <c r="DI289" s="76"/>
      <c r="DJ289" s="76"/>
      <c r="DK289" s="76"/>
      <c r="DL289" s="76"/>
    </row>
    <row r="290" spans="5:116" x14ac:dyDescent="0.35">
      <c r="E290" s="8"/>
      <c r="G290" s="171"/>
      <c r="H290" s="31"/>
      <c r="I290" s="73"/>
      <c r="J290" s="73"/>
      <c r="K290" s="39"/>
      <c r="L290" s="39"/>
      <c r="M290" s="39"/>
      <c r="N290" s="39"/>
      <c r="O290" s="39"/>
      <c r="P290" s="39"/>
      <c r="R290" s="38"/>
      <c r="S290" s="76"/>
      <c r="T290" s="76"/>
      <c r="U290" s="76"/>
      <c r="V290" s="76"/>
      <c r="W290" s="76"/>
      <c r="X290" s="76"/>
      <c r="Y290" s="76"/>
      <c r="Z290" s="76"/>
      <c r="AA290" s="76"/>
      <c r="AB290" s="76"/>
      <c r="AC290" s="76"/>
      <c r="AD290" s="76"/>
      <c r="AE290" s="76"/>
      <c r="AF290" s="76"/>
      <c r="AG290" s="76"/>
      <c r="AH290" s="76"/>
      <c r="AI290" s="76"/>
      <c r="AJ290" s="76"/>
      <c r="AK290" s="76"/>
      <c r="AL290" s="76"/>
      <c r="AM290" s="76"/>
      <c r="AN290" s="76"/>
      <c r="AO290" s="76"/>
      <c r="AP290" s="76"/>
      <c r="AQ290" s="76"/>
      <c r="AR290" s="76"/>
      <c r="AS290" s="76"/>
      <c r="AT290" s="76"/>
      <c r="AU290" s="76"/>
      <c r="AV290" s="76"/>
      <c r="AW290" s="76"/>
      <c r="AX290" s="76"/>
      <c r="AY290" s="76"/>
      <c r="AZ290" s="76"/>
      <c r="BA290" s="76"/>
      <c r="BB290" s="76"/>
      <c r="BC290" s="76"/>
      <c r="BD290" s="76"/>
      <c r="BE290" s="76"/>
      <c r="BF290" s="76"/>
      <c r="BG290" s="76"/>
      <c r="BH290" s="76"/>
      <c r="BI290" s="76"/>
      <c r="BJ290" s="76"/>
      <c r="BK290" s="76"/>
      <c r="BL290" s="76"/>
      <c r="BM290" s="76"/>
      <c r="BN290" s="76"/>
      <c r="BO290" s="76"/>
      <c r="BP290" s="76"/>
      <c r="BQ290" s="76"/>
      <c r="BR290" s="76"/>
      <c r="BS290" s="76"/>
      <c r="BT290" s="76"/>
      <c r="BU290" s="76"/>
      <c r="BV290" s="76"/>
      <c r="BW290" s="76"/>
      <c r="BX290" s="76"/>
      <c r="BY290" s="76"/>
      <c r="BZ290" s="76"/>
      <c r="CA290" s="76"/>
      <c r="CB290" s="76"/>
      <c r="CC290" s="76"/>
      <c r="CD290" s="76"/>
      <c r="CE290" s="76"/>
      <c r="CF290" s="76"/>
      <c r="CG290" s="76"/>
      <c r="CH290" s="76"/>
      <c r="CI290" s="76"/>
      <c r="CJ290" s="76"/>
      <c r="CK290" s="76"/>
      <c r="CL290" s="76"/>
      <c r="CN290" s="73"/>
      <c r="CO290" s="76"/>
      <c r="CP290" s="76"/>
      <c r="CQ290" s="76"/>
      <c r="CR290" s="76"/>
      <c r="CS290" s="76"/>
      <c r="CT290" s="76"/>
      <c r="CU290" s="76"/>
      <c r="CV290" s="76"/>
      <c r="CW290" s="76"/>
      <c r="CX290" s="76"/>
      <c r="CY290" s="76"/>
      <c r="CZ290" s="76"/>
      <c r="DA290" s="76"/>
      <c r="DB290" s="76"/>
      <c r="DC290" s="76"/>
      <c r="DD290" s="76"/>
      <c r="DE290" s="76"/>
      <c r="DF290" s="76"/>
      <c r="DG290" s="76"/>
      <c r="DH290" s="76"/>
      <c r="DI290" s="76"/>
      <c r="DJ290" s="76"/>
      <c r="DK290" s="76"/>
      <c r="DL290" s="76"/>
    </row>
    <row r="291" spans="5:116" x14ac:dyDescent="0.35">
      <c r="E291" s="8"/>
      <c r="G291" s="171"/>
      <c r="H291" s="31"/>
      <c r="I291" s="73"/>
      <c r="J291" s="73"/>
      <c r="K291" s="39"/>
      <c r="L291" s="39"/>
      <c r="M291" s="39"/>
      <c r="N291" s="39"/>
      <c r="O291" s="39"/>
      <c r="P291" s="39"/>
      <c r="R291" s="38"/>
      <c r="S291" s="76"/>
      <c r="T291" s="76"/>
      <c r="U291" s="76"/>
      <c r="V291" s="76"/>
      <c r="W291" s="76"/>
      <c r="X291" s="76"/>
      <c r="Y291" s="76"/>
      <c r="Z291" s="76"/>
      <c r="AA291" s="76"/>
      <c r="AB291" s="76"/>
      <c r="AC291" s="76"/>
      <c r="AD291" s="76"/>
      <c r="AE291" s="76"/>
      <c r="AF291" s="76"/>
      <c r="AG291" s="76"/>
      <c r="AH291" s="76"/>
      <c r="AI291" s="76"/>
      <c r="AJ291" s="76"/>
      <c r="AK291" s="76"/>
      <c r="AL291" s="76"/>
      <c r="AM291" s="76"/>
      <c r="AN291" s="76"/>
      <c r="AO291" s="76"/>
      <c r="AP291" s="76"/>
      <c r="AQ291" s="76"/>
      <c r="AR291" s="76"/>
      <c r="AS291" s="76"/>
      <c r="AT291" s="76"/>
      <c r="AU291" s="76"/>
      <c r="AV291" s="76"/>
      <c r="AW291" s="76"/>
      <c r="AX291" s="76"/>
      <c r="AY291" s="76"/>
      <c r="AZ291" s="76"/>
      <c r="BA291" s="76"/>
      <c r="BB291" s="76"/>
      <c r="BC291" s="76"/>
      <c r="BD291" s="76"/>
      <c r="BE291" s="76"/>
      <c r="BF291" s="76"/>
      <c r="BG291" s="76"/>
      <c r="BH291" s="76"/>
      <c r="BI291" s="76"/>
      <c r="BJ291" s="76"/>
      <c r="BK291" s="76"/>
      <c r="BL291" s="76"/>
      <c r="BM291" s="76"/>
      <c r="BN291" s="76"/>
      <c r="BO291" s="76"/>
      <c r="BP291" s="76"/>
      <c r="BQ291" s="76"/>
      <c r="BR291" s="76"/>
      <c r="BS291" s="76"/>
      <c r="BT291" s="76"/>
      <c r="BU291" s="76"/>
      <c r="BV291" s="76"/>
      <c r="BW291" s="76"/>
      <c r="BX291" s="76"/>
      <c r="BY291" s="76"/>
      <c r="BZ291" s="76"/>
      <c r="CA291" s="76"/>
      <c r="CB291" s="76"/>
      <c r="CC291" s="76"/>
      <c r="CD291" s="76"/>
      <c r="CE291" s="76"/>
      <c r="CF291" s="76"/>
      <c r="CG291" s="76"/>
      <c r="CH291" s="76"/>
      <c r="CI291" s="76"/>
      <c r="CJ291" s="76"/>
      <c r="CK291" s="76"/>
      <c r="CL291" s="76"/>
      <c r="CN291" s="73"/>
      <c r="CO291" s="76"/>
      <c r="CP291" s="76"/>
      <c r="CQ291" s="76"/>
      <c r="CR291" s="76"/>
      <c r="CS291" s="76"/>
      <c r="CT291" s="76"/>
      <c r="CU291" s="76"/>
      <c r="CV291" s="76"/>
      <c r="CW291" s="76"/>
      <c r="CX291" s="76"/>
      <c r="CY291" s="76"/>
      <c r="CZ291" s="76"/>
      <c r="DA291" s="76"/>
      <c r="DB291" s="76"/>
      <c r="DC291" s="76"/>
      <c r="DD291" s="76"/>
      <c r="DE291" s="76"/>
      <c r="DF291" s="76"/>
      <c r="DG291" s="76"/>
      <c r="DH291" s="76"/>
      <c r="DI291" s="76"/>
      <c r="DJ291" s="76"/>
      <c r="DK291" s="76"/>
      <c r="DL291" s="76"/>
    </row>
    <row r="292" spans="5:116" x14ac:dyDescent="0.35">
      <c r="E292" s="8"/>
      <c r="G292" s="171"/>
      <c r="H292" s="31"/>
      <c r="I292" s="73"/>
      <c r="J292" s="73"/>
      <c r="K292" s="39"/>
      <c r="L292" s="39"/>
      <c r="M292" s="39"/>
      <c r="N292" s="39"/>
      <c r="O292" s="39"/>
      <c r="P292" s="39"/>
      <c r="R292" s="38"/>
      <c r="S292" s="76"/>
      <c r="T292" s="76"/>
      <c r="U292" s="76"/>
      <c r="V292" s="76"/>
      <c r="W292" s="76"/>
      <c r="X292" s="76"/>
      <c r="Y292" s="76"/>
      <c r="Z292" s="76"/>
      <c r="AA292" s="76"/>
      <c r="AB292" s="76"/>
      <c r="AC292" s="76"/>
      <c r="AD292" s="76"/>
      <c r="AE292" s="76"/>
      <c r="AF292" s="76"/>
      <c r="AG292" s="76"/>
      <c r="AH292" s="76"/>
      <c r="AI292" s="76"/>
      <c r="AJ292" s="76"/>
      <c r="AK292" s="76"/>
      <c r="AL292" s="76"/>
      <c r="AM292" s="76"/>
      <c r="AN292" s="76"/>
      <c r="AO292" s="76"/>
      <c r="AP292" s="76"/>
      <c r="AQ292" s="76"/>
      <c r="AR292" s="76"/>
      <c r="AS292" s="76"/>
      <c r="AT292" s="76"/>
      <c r="AU292" s="76"/>
      <c r="AV292" s="76"/>
      <c r="AW292" s="76"/>
      <c r="AX292" s="76"/>
      <c r="AY292" s="76"/>
      <c r="AZ292" s="76"/>
      <c r="BA292" s="76"/>
      <c r="BB292" s="76"/>
      <c r="BC292" s="76"/>
      <c r="BD292" s="76"/>
      <c r="BE292" s="76"/>
      <c r="BF292" s="76"/>
      <c r="BG292" s="76"/>
      <c r="BH292" s="76"/>
      <c r="BI292" s="76"/>
      <c r="BJ292" s="76"/>
      <c r="BK292" s="76"/>
      <c r="BL292" s="76"/>
      <c r="BM292" s="76"/>
      <c r="BN292" s="76"/>
      <c r="BO292" s="76"/>
      <c r="BP292" s="76"/>
      <c r="BQ292" s="76"/>
      <c r="BR292" s="76"/>
      <c r="BS292" s="76"/>
      <c r="BT292" s="76"/>
      <c r="BU292" s="76"/>
      <c r="BV292" s="76"/>
      <c r="BW292" s="76"/>
      <c r="BX292" s="76"/>
      <c r="BY292" s="76"/>
      <c r="BZ292" s="76"/>
      <c r="CA292" s="76"/>
      <c r="CB292" s="76"/>
      <c r="CC292" s="76"/>
      <c r="CD292" s="76"/>
      <c r="CE292" s="76"/>
      <c r="CF292" s="76"/>
      <c r="CG292" s="76"/>
      <c r="CH292" s="76"/>
      <c r="CI292" s="76"/>
      <c r="CJ292" s="76"/>
      <c r="CK292" s="76"/>
      <c r="CL292" s="76"/>
      <c r="CN292" s="73"/>
      <c r="CO292" s="76"/>
      <c r="CP292" s="76"/>
      <c r="CQ292" s="76"/>
      <c r="CR292" s="76"/>
      <c r="CS292" s="76"/>
      <c r="CT292" s="76"/>
      <c r="CU292" s="76"/>
      <c r="CV292" s="76"/>
      <c r="CW292" s="76"/>
      <c r="CX292" s="76"/>
      <c r="CY292" s="76"/>
      <c r="CZ292" s="76"/>
      <c r="DA292" s="76"/>
      <c r="DB292" s="76"/>
      <c r="DC292" s="76"/>
      <c r="DD292" s="76"/>
      <c r="DE292" s="76"/>
      <c r="DF292" s="76"/>
      <c r="DG292" s="76"/>
      <c r="DH292" s="76"/>
      <c r="DI292" s="76"/>
      <c r="DJ292" s="76"/>
      <c r="DK292" s="76"/>
      <c r="DL292" s="76"/>
    </row>
    <row r="293" spans="5:116" x14ac:dyDescent="0.35">
      <c r="E293" s="8"/>
      <c r="G293" s="171"/>
      <c r="H293" s="31"/>
      <c r="I293" s="73"/>
      <c r="J293" s="73"/>
      <c r="K293" s="39"/>
      <c r="L293" s="39"/>
      <c r="M293" s="39"/>
      <c r="N293" s="39"/>
      <c r="O293" s="39"/>
      <c r="P293" s="39"/>
      <c r="R293" s="38"/>
      <c r="S293" s="76"/>
      <c r="T293" s="76"/>
      <c r="U293" s="76"/>
      <c r="V293" s="76"/>
      <c r="W293" s="76"/>
      <c r="X293" s="76"/>
      <c r="Y293" s="76"/>
      <c r="Z293" s="76"/>
      <c r="AA293" s="76"/>
      <c r="AB293" s="76"/>
      <c r="AC293" s="76"/>
      <c r="AD293" s="76"/>
      <c r="AE293" s="76"/>
      <c r="AF293" s="76"/>
      <c r="AG293" s="76"/>
      <c r="AH293" s="76"/>
      <c r="AI293" s="76"/>
      <c r="AJ293" s="76"/>
      <c r="AK293" s="76"/>
      <c r="AL293" s="76"/>
      <c r="AM293" s="76"/>
      <c r="AN293" s="76"/>
      <c r="AO293" s="76"/>
      <c r="AP293" s="76"/>
      <c r="AQ293" s="76"/>
      <c r="AR293" s="76"/>
      <c r="AS293" s="76"/>
      <c r="AT293" s="76"/>
      <c r="AU293" s="76"/>
      <c r="AV293" s="76"/>
      <c r="AW293" s="76"/>
      <c r="AX293" s="76"/>
      <c r="AY293" s="76"/>
      <c r="AZ293" s="76"/>
      <c r="BA293" s="76"/>
      <c r="BB293" s="76"/>
      <c r="BC293" s="76"/>
      <c r="BD293" s="76"/>
      <c r="BE293" s="76"/>
      <c r="BF293" s="76"/>
      <c r="BG293" s="76"/>
      <c r="BH293" s="76"/>
      <c r="BI293" s="76"/>
      <c r="BJ293" s="76"/>
      <c r="BK293" s="76"/>
      <c r="BL293" s="76"/>
      <c r="BM293" s="76"/>
      <c r="BN293" s="76"/>
      <c r="BO293" s="76"/>
      <c r="BP293" s="76"/>
      <c r="BQ293" s="76"/>
      <c r="BR293" s="76"/>
      <c r="BS293" s="76"/>
      <c r="BT293" s="76"/>
      <c r="BU293" s="76"/>
      <c r="BV293" s="76"/>
      <c r="BW293" s="76"/>
      <c r="BX293" s="76"/>
      <c r="BY293" s="76"/>
      <c r="BZ293" s="76"/>
      <c r="CA293" s="76"/>
      <c r="CB293" s="76"/>
      <c r="CC293" s="76"/>
      <c r="CD293" s="76"/>
      <c r="CE293" s="76"/>
      <c r="CF293" s="76"/>
      <c r="CG293" s="76"/>
      <c r="CH293" s="76"/>
      <c r="CI293" s="76"/>
      <c r="CJ293" s="76"/>
      <c r="CK293" s="76"/>
      <c r="CL293" s="76"/>
      <c r="CN293" s="73"/>
      <c r="CO293" s="76"/>
      <c r="CP293" s="76"/>
      <c r="CQ293" s="76"/>
      <c r="CR293" s="76"/>
      <c r="CS293" s="76"/>
      <c r="CT293" s="76"/>
      <c r="CU293" s="76"/>
      <c r="CV293" s="76"/>
      <c r="CW293" s="76"/>
      <c r="CX293" s="76"/>
      <c r="CY293" s="76"/>
      <c r="CZ293" s="76"/>
      <c r="DA293" s="76"/>
      <c r="DB293" s="76"/>
      <c r="DC293" s="76"/>
      <c r="DD293" s="76"/>
      <c r="DE293" s="76"/>
      <c r="DF293" s="76"/>
      <c r="DG293" s="76"/>
      <c r="DH293" s="76"/>
      <c r="DI293" s="76"/>
      <c r="DJ293" s="76"/>
      <c r="DK293" s="76"/>
      <c r="DL293" s="76"/>
    </row>
    <row r="294" spans="5:116" x14ac:dyDescent="0.35">
      <c r="E294" s="8"/>
      <c r="G294" s="171"/>
      <c r="H294" s="31"/>
      <c r="I294" s="73"/>
      <c r="J294" s="73"/>
      <c r="K294" s="39"/>
      <c r="L294" s="39"/>
      <c r="M294" s="39"/>
      <c r="N294" s="39"/>
      <c r="O294" s="39"/>
      <c r="P294" s="39"/>
      <c r="R294" s="38"/>
      <c r="S294" s="76"/>
      <c r="T294" s="76"/>
      <c r="U294" s="76"/>
      <c r="V294" s="76"/>
      <c r="W294" s="76"/>
      <c r="X294" s="76"/>
      <c r="Y294" s="76"/>
      <c r="Z294" s="76"/>
      <c r="AA294" s="76"/>
      <c r="AB294" s="76"/>
      <c r="AC294" s="76"/>
      <c r="AD294" s="76"/>
      <c r="AE294" s="76"/>
      <c r="AF294" s="76"/>
      <c r="AG294" s="76"/>
      <c r="AH294" s="76"/>
      <c r="AI294" s="76"/>
      <c r="AJ294" s="76"/>
      <c r="AK294" s="76"/>
      <c r="AL294" s="76"/>
      <c r="AM294" s="76"/>
      <c r="AN294" s="76"/>
      <c r="AO294" s="76"/>
      <c r="AP294" s="76"/>
      <c r="AQ294" s="76"/>
      <c r="AR294" s="76"/>
      <c r="AS294" s="76"/>
      <c r="AT294" s="76"/>
      <c r="AU294" s="76"/>
      <c r="AV294" s="76"/>
      <c r="AW294" s="76"/>
      <c r="AX294" s="76"/>
      <c r="AY294" s="76"/>
      <c r="AZ294" s="76"/>
      <c r="BA294" s="76"/>
      <c r="BB294" s="76"/>
      <c r="BC294" s="76"/>
      <c r="BD294" s="76"/>
      <c r="BE294" s="76"/>
      <c r="BF294" s="76"/>
      <c r="BG294" s="76"/>
      <c r="BH294" s="76"/>
      <c r="BI294" s="76"/>
      <c r="BJ294" s="76"/>
      <c r="BK294" s="76"/>
      <c r="BL294" s="76"/>
      <c r="BM294" s="76"/>
      <c r="BN294" s="76"/>
      <c r="BO294" s="76"/>
      <c r="BP294" s="76"/>
      <c r="BQ294" s="76"/>
      <c r="BR294" s="76"/>
      <c r="BS294" s="76"/>
      <c r="BT294" s="76"/>
      <c r="BU294" s="76"/>
      <c r="BV294" s="76"/>
      <c r="BW294" s="76"/>
      <c r="BX294" s="76"/>
      <c r="BY294" s="76"/>
      <c r="BZ294" s="76"/>
      <c r="CA294" s="76"/>
      <c r="CB294" s="76"/>
      <c r="CC294" s="76"/>
      <c r="CD294" s="76"/>
      <c r="CE294" s="76"/>
      <c r="CF294" s="76"/>
      <c r="CG294" s="76"/>
      <c r="CH294" s="76"/>
      <c r="CI294" s="76"/>
      <c r="CJ294" s="76"/>
      <c r="CK294" s="76"/>
      <c r="CL294" s="76"/>
      <c r="CN294" s="73"/>
      <c r="CO294" s="76"/>
      <c r="CP294" s="76"/>
      <c r="CQ294" s="76"/>
      <c r="CR294" s="76"/>
      <c r="CS294" s="76"/>
      <c r="CT294" s="76"/>
      <c r="CU294" s="76"/>
      <c r="CV294" s="76"/>
      <c r="CW294" s="76"/>
      <c r="CX294" s="76"/>
      <c r="CY294" s="76"/>
      <c r="CZ294" s="76"/>
      <c r="DA294" s="76"/>
      <c r="DB294" s="76"/>
      <c r="DC294" s="76"/>
      <c r="DD294" s="76"/>
      <c r="DE294" s="76"/>
      <c r="DF294" s="76"/>
      <c r="DG294" s="76"/>
      <c r="DH294" s="76"/>
      <c r="DI294" s="76"/>
      <c r="DJ294" s="76"/>
      <c r="DK294" s="76"/>
      <c r="DL294" s="76"/>
    </row>
    <row r="295" spans="5:116" x14ac:dyDescent="0.35">
      <c r="E295" s="8"/>
      <c r="G295" s="171"/>
      <c r="H295" s="31"/>
      <c r="I295" s="73"/>
      <c r="J295" s="73"/>
      <c r="K295" s="39"/>
      <c r="L295" s="39"/>
      <c r="M295" s="39"/>
      <c r="N295" s="39"/>
      <c r="O295" s="39"/>
      <c r="P295" s="39"/>
      <c r="R295" s="38"/>
      <c r="S295" s="76"/>
      <c r="T295" s="76"/>
      <c r="U295" s="76"/>
      <c r="V295" s="76"/>
      <c r="W295" s="76"/>
      <c r="X295" s="76"/>
      <c r="Y295" s="76"/>
      <c r="Z295" s="76"/>
      <c r="AA295" s="76"/>
      <c r="AB295" s="76"/>
      <c r="AC295" s="76"/>
      <c r="AD295" s="76"/>
      <c r="AE295" s="76"/>
      <c r="AF295" s="76"/>
      <c r="AG295" s="76"/>
      <c r="AH295" s="76"/>
      <c r="AI295" s="76"/>
      <c r="AJ295" s="76"/>
      <c r="AK295" s="76"/>
      <c r="AL295" s="76"/>
      <c r="AM295" s="76"/>
      <c r="AN295" s="76"/>
      <c r="AO295" s="76"/>
      <c r="AP295" s="76"/>
      <c r="AQ295" s="76"/>
      <c r="AR295" s="76"/>
      <c r="AS295" s="76"/>
      <c r="AT295" s="76"/>
      <c r="AU295" s="76"/>
      <c r="AV295" s="76"/>
      <c r="AW295" s="76"/>
      <c r="AX295" s="76"/>
      <c r="AY295" s="76"/>
      <c r="AZ295" s="76"/>
      <c r="BA295" s="76"/>
      <c r="BB295" s="76"/>
      <c r="BC295" s="76"/>
      <c r="BD295" s="76"/>
      <c r="BE295" s="76"/>
      <c r="BF295" s="76"/>
      <c r="BG295" s="76"/>
      <c r="BH295" s="76"/>
      <c r="BI295" s="76"/>
      <c r="BJ295" s="76"/>
      <c r="BK295" s="76"/>
      <c r="BL295" s="76"/>
      <c r="BM295" s="76"/>
      <c r="BN295" s="76"/>
      <c r="BO295" s="76"/>
      <c r="BP295" s="76"/>
      <c r="BQ295" s="76"/>
      <c r="BR295" s="76"/>
      <c r="BS295" s="76"/>
      <c r="BT295" s="76"/>
      <c r="BU295" s="76"/>
      <c r="BV295" s="76"/>
      <c r="BW295" s="76"/>
      <c r="BX295" s="76"/>
      <c r="BY295" s="76"/>
      <c r="BZ295" s="76"/>
      <c r="CA295" s="76"/>
      <c r="CB295" s="76"/>
      <c r="CC295" s="76"/>
      <c r="CD295" s="76"/>
      <c r="CE295" s="76"/>
      <c r="CF295" s="76"/>
      <c r="CG295" s="76"/>
      <c r="CH295" s="76"/>
      <c r="CI295" s="76"/>
      <c r="CJ295" s="76"/>
      <c r="CK295" s="76"/>
      <c r="CL295" s="76"/>
      <c r="CN295" s="73"/>
      <c r="CO295" s="76"/>
      <c r="CP295" s="76"/>
      <c r="CQ295" s="76"/>
      <c r="CR295" s="76"/>
      <c r="CS295" s="76"/>
      <c r="CT295" s="76"/>
      <c r="CU295" s="76"/>
      <c r="CV295" s="76"/>
      <c r="CW295" s="76"/>
      <c r="CX295" s="76"/>
      <c r="CY295" s="76"/>
      <c r="CZ295" s="76"/>
      <c r="DA295" s="76"/>
      <c r="DB295" s="76"/>
      <c r="DC295" s="76"/>
      <c r="DD295" s="76"/>
      <c r="DE295" s="76"/>
      <c r="DF295" s="76"/>
      <c r="DG295" s="76"/>
      <c r="DH295" s="76"/>
      <c r="DI295" s="76"/>
      <c r="DJ295" s="76"/>
      <c r="DK295" s="76"/>
      <c r="DL295" s="76"/>
    </row>
    <row r="296" spans="5:116" x14ac:dyDescent="0.35">
      <c r="E296" s="8"/>
      <c r="G296" s="171"/>
      <c r="H296" s="31"/>
      <c r="I296" s="73"/>
      <c r="J296" s="73"/>
      <c r="K296" s="39"/>
      <c r="L296" s="39"/>
      <c r="M296" s="39"/>
      <c r="N296" s="39"/>
      <c r="O296" s="39"/>
      <c r="P296" s="39"/>
      <c r="R296" s="38"/>
      <c r="S296" s="76"/>
      <c r="T296" s="76"/>
      <c r="U296" s="76"/>
      <c r="V296" s="76"/>
      <c r="W296" s="76"/>
      <c r="X296" s="76"/>
      <c r="Y296" s="76"/>
      <c r="Z296" s="76"/>
      <c r="AA296" s="76"/>
      <c r="AB296" s="76"/>
      <c r="AC296" s="76"/>
      <c r="AD296" s="76"/>
      <c r="AE296" s="76"/>
      <c r="AF296" s="76"/>
      <c r="AG296" s="76"/>
      <c r="AH296" s="76"/>
      <c r="AI296" s="76"/>
      <c r="AJ296" s="76"/>
      <c r="AK296" s="76"/>
      <c r="AL296" s="76"/>
      <c r="AM296" s="76"/>
      <c r="AN296" s="76"/>
      <c r="AO296" s="76"/>
      <c r="AP296" s="76"/>
      <c r="AQ296" s="76"/>
      <c r="AR296" s="76"/>
      <c r="AS296" s="76"/>
      <c r="AT296" s="76"/>
      <c r="AU296" s="76"/>
      <c r="AV296" s="76"/>
      <c r="AW296" s="76"/>
      <c r="AX296" s="76"/>
      <c r="AY296" s="76"/>
      <c r="AZ296" s="76"/>
      <c r="BA296" s="76"/>
      <c r="BB296" s="76"/>
      <c r="BC296" s="76"/>
      <c r="BD296" s="76"/>
      <c r="BE296" s="76"/>
      <c r="BF296" s="76"/>
      <c r="BG296" s="76"/>
      <c r="BH296" s="76"/>
      <c r="BI296" s="76"/>
      <c r="BJ296" s="76"/>
      <c r="BK296" s="76"/>
      <c r="BL296" s="76"/>
      <c r="BM296" s="76"/>
      <c r="BN296" s="76"/>
      <c r="BO296" s="76"/>
      <c r="BP296" s="76"/>
      <c r="BQ296" s="76"/>
      <c r="BR296" s="76"/>
      <c r="BS296" s="76"/>
      <c r="BT296" s="76"/>
      <c r="BU296" s="76"/>
      <c r="BV296" s="76"/>
      <c r="BW296" s="76"/>
      <c r="BX296" s="76"/>
      <c r="BY296" s="76"/>
      <c r="BZ296" s="76"/>
      <c r="CA296" s="76"/>
      <c r="CB296" s="76"/>
      <c r="CC296" s="76"/>
      <c r="CD296" s="76"/>
      <c r="CE296" s="76"/>
      <c r="CF296" s="76"/>
      <c r="CG296" s="76"/>
      <c r="CH296" s="76"/>
      <c r="CI296" s="76"/>
      <c r="CJ296" s="76"/>
      <c r="CK296" s="76"/>
      <c r="CL296" s="76"/>
      <c r="CN296" s="73"/>
      <c r="CO296" s="76"/>
      <c r="CP296" s="76"/>
      <c r="CQ296" s="76"/>
      <c r="CR296" s="76"/>
      <c r="CS296" s="76"/>
      <c r="CT296" s="76"/>
      <c r="CU296" s="76"/>
      <c r="CV296" s="76"/>
      <c r="CW296" s="76"/>
      <c r="CX296" s="76"/>
      <c r="CY296" s="76"/>
      <c r="CZ296" s="76"/>
      <c r="DA296" s="76"/>
      <c r="DB296" s="76"/>
      <c r="DC296" s="76"/>
      <c r="DD296" s="76"/>
      <c r="DE296" s="76"/>
      <c r="DF296" s="76"/>
      <c r="DG296" s="76"/>
      <c r="DH296" s="76"/>
      <c r="DI296" s="76"/>
      <c r="DJ296" s="76"/>
      <c r="DK296" s="76"/>
      <c r="DL296" s="76"/>
    </row>
    <row r="297" spans="5:116" x14ac:dyDescent="0.35">
      <c r="E297" s="8"/>
      <c r="G297" s="171"/>
      <c r="H297" s="31"/>
      <c r="I297" s="73"/>
      <c r="J297" s="73"/>
      <c r="K297" s="39"/>
      <c r="L297" s="39"/>
      <c r="M297" s="39"/>
      <c r="N297" s="39"/>
      <c r="O297" s="39"/>
      <c r="P297" s="39"/>
      <c r="R297" s="38"/>
      <c r="S297" s="76"/>
      <c r="T297" s="76"/>
      <c r="U297" s="76"/>
      <c r="V297" s="76"/>
      <c r="W297" s="76"/>
      <c r="X297" s="76"/>
      <c r="Y297" s="76"/>
      <c r="Z297" s="76"/>
      <c r="AA297" s="76"/>
      <c r="AB297" s="76"/>
      <c r="AC297" s="76"/>
      <c r="AD297" s="76"/>
      <c r="AE297" s="76"/>
      <c r="AF297" s="76"/>
      <c r="AG297" s="76"/>
      <c r="AH297" s="76"/>
      <c r="AI297" s="76"/>
      <c r="AJ297" s="76"/>
      <c r="AK297" s="76"/>
      <c r="AL297" s="76"/>
      <c r="AM297" s="76"/>
      <c r="AN297" s="76"/>
      <c r="AO297" s="76"/>
      <c r="AP297" s="76"/>
      <c r="AQ297" s="76"/>
      <c r="AR297" s="76"/>
      <c r="AS297" s="76"/>
      <c r="AT297" s="76"/>
      <c r="AU297" s="76"/>
      <c r="AV297" s="76"/>
      <c r="AW297" s="76"/>
      <c r="AX297" s="76"/>
      <c r="AY297" s="76"/>
      <c r="AZ297" s="76"/>
      <c r="BA297" s="76"/>
      <c r="BB297" s="76"/>
      <c r="BC297" s="76"/>
      <c r="BD297" s="76"/>
      <c r="BE297" s="76"/>
      <c r="BF297" s="76"/>
      <c r="BG297" s="76"/>
      <c r="BH297" s="76"/>
      <c r="BI297" s="76"/>
      <c r="BJ297" s="76"/>
      <c r="BK297" s="76"/>
      <c r="BL297" s="76"/>
      <c r="BM297" s="76"/>
      <c r="BN297" s="76"/>
      <c r="BO297" s="76"/>
      <c r="BP297" s="76"/>
      <c r="BQ297" s="76"/>
      <c r="BR297" s="76"/>
      <c r="BS297" s="76"/>
      <c r="BT297" s="76"/>
      <c r="BU297" s="76"/>
      <c r="BV297" s="76"/>
      <c r="BW297" s="76"/>
      <c r="BX297" s="76"/>
      <c r="BY297" s="76"/>
      <c r="BZ297" s="76"/>
      <c r="CA297" s="76"/>
      <c r="CB297" s="76"/>
      <c r="CC297" s="76"/>
      <c r="CD297" s="76"/>
      <c r="CE297" s="76"/>
      <c r="CF297" s="76"/>
      <c r="CG297" s="76"/>
      <c r="CH297" s="76"/>
      <c r="CI297" s="76"/>
      <c r="CJ297" s="76"/>
      <c r="CK297" s="76"/>
      <c r="CL297" s="76"/>
      <c r="CN297" s="73"/>
      <c r="CO297" s="76"/>
      <c r="CP297" s="76"/>
      <c r="CQ297" s="76"/>
      <c r="CR297" s="76"/>
      <c r="CS297" s="76"/>
      <c r="CT297" s="76"/>
      <c r="CU297" s="76"/>
      <c r="CV297" s="76"/>
      <c r="CW297" s="76"/>
      <c r="CX297" s="76"/>
      <c r="CY297" s="76"/>
      <c r="CZ297" s="76"/>
      <c r="DA297" s="76"/>
      <c r="DB297" s="76"/>
      <c r="DC297" s="76"/>
      <c r="DD297" s="76"/>
      <c r="DE297" s="76"/>
      <c r="DF297" s="76"/>
      <c r="DG297" s="76"/>
      <c r="DH297" s="76"/>
      <c r="DI297" s="76"/>
      <c r="DJ297" s="76"/>
      <c r="DK297" s="76"/>
      <c r="DL297" s="76"/>
    </row>
    <row r="298" spans="5:116" x14ac:dyDescent="0.35">
      <c r="E298" s="8"/>
      <c r="G298" s="171"/>
      <c r="H298" s="31"/>
      <c r="I298" s="73"/>
      <c r="J298" s="73"/>
      <c r="K298" s="39"/>
      <c r="L298" s="39"/>
      <c r="M298" s="39"/>
      <c r="N298" s="39"/>
      <c r="O298" s="39"/>
      <c r="P298" s="39"/>
      <c r="R298" s="38"/>
      <c r="S298" s="76"/>
      <c r="T298" s="76"/>
      <c r="U298" s="76"/>
      <c r="V298" s="76"/>
      <c r="W298" s="76"/>
      <c r="X298" s="76"/>
      <c r="Y298" s="76"/>
      <c r="Z298" s="76"/>
      <c r="AA298" s="76"/>
      <c r="AB298" s="76"/>
      <c r="AC298" s="76"/>
      <c r="AD298" s="76"/>
      <c r="AE298" s="76"/>
      <c r="AF298" s="76"/>
      <c r="AG298" s="76"/>
      <c r="AH298" s="76"/>
      <c r="AI298" s="76"/>
      <c r="AJ298" s="76"/>
      <c r="AK298" s="76"/>
      <c r="AL298" s="76"/>
      <c r="AM298" s="76"/>
      <c r="AN298" s="76"/>
      <c r="AO298" s="76"/>
      <c r="AP298" s="76"/>
      <c r="AQ298" s="76"/>
      <c r="AR298" s="76"/>
      <c r="AS298" s="76"/>
      <c r="AT298" s="76"/>
      <c r="AU298" s="76"/>
      <c r="AV298" s="76"/>
      <c r="AW298" s="76"/>
      <c r="AX298" s="76"/>
      <c r="AY298" s="76"/>
      <c r="AZ298" s="76"/>
      <c r="BA298" s="76"/>
      <c r="BB298" s="76"/>
      <c r="BC298" s="76"/>
      <c r="BD298" s="76"/>
      <c r="BE298" s="76"/>
      <c r="BF298" s="76"/>
      <c r="BG298" s="76"/>
      <c r="BH298" s="76"/>
      <c r="BI298" s="76"/>
      <c r="BJ298" s="76"/>
      <c r="BK298" s="76"/>
      <c r="BL298" s="76"/>
      <c r="BM298" s="76"/>
      <c r="BN298" s="76"/>
      <c r="BO298" s="76"/>
      <c r="BP298" s="76"/>
      <c r="BQ298" s="76"/>
      <c r="BR298" s="76"/>
      <c r="BS298" s="76"/>
      <c r="BT298" s="76"/>
      <c r="BU298" s="76"/>
      <c r="BV298" s="76"/>
      <c r="BW298" s="76"/>
      <c r="BX298" s="76"/>
      <c r="BY298" s="76"/>
      <c r="BZ298" s="76"/>
      <c r="CA298" s="76"/>
      <c r="CB298" s="76"/>
      <c r="CC298" s="76"/>
      <c r="CD298" s="76"/>
      <c r="CE298" s="76"/>
      <c r="CF298" s="76"/>
      <c r="CG298" s="76"/>
      <c r="CH298" s="76"/>
      <c r="CI298" s="76"/>
      <c r="CJ298" s="76"/>
      <c r="CK298" s="76"/>
      <c r="CL298" s="76"/>
      <c r="CN298" s="73"/>
      <c r="CO298" s="76"/>
      <c r="CP298" s="76"/>
      <c r="CQ298" s="76"/>
      <c r="CR298" s="76"/>
      <c r="CS298" s="76"/>
      <c r="CT298" s="76"/>
      <c r="CU298" s="76"/>
      <c r="CV298" s="76"/>
      <c r="CW298" s="76"/>
      <c r="CX298" s="76"/>
      <c r="CY298" s="76"/>
      <c r="CZ298" s="76"/>
      <c r="DA298" s="76"/>
      <c r="DB298" s="76"/>
      <c r="DC298" s="76"/>
      <c r="DD298" s="76"/>
      <c r="DE298" s="76"/>
      <c r="DF298" s="76"/>
      <c r="DG298" s="76"/>
      <c r="DH298" s="76"/>
      <c r="DI298" s="76"/>
      <c r="DJ298" s="76"/>
      <c r="DK298" s="76"/>
      <c r="DL298" s="76"/>
    </row>
    <row r="299" spans="5:116" x14ac:dyDescent="0.35">
      <c r="E299" s="8"/>
      <c r="G299" s="171"/>
      <c r="H299" s="31"/>
      <c r="I299" s="73"/>
      <c r="J299" s="73"/>
      <c r="K299" s="39"/>
      <c r="L299" s="39"/>
      <c r="M299" s="39"/>
      <c r="N299" s="39"/>
      <c r="O299" s="39"/>
      <c r="P299" s="39"/>
      <c r="R299" s="38"/>
      <c r="S299" s="76"/>
      <c r="T299" s="76"/>
      <c r="U299" s="76"/>
      <c r="V299" s="76"/>
      <c r="W299" s="76"/>
      <c r="X299" s="76"/>
      <c r="Y299" s="76"/>
      <c r="Z299" s="76"/>
      <c r="AA299" s="76"/>
      <c r="AB299" s="76"/>
      <c r="AC299" s="76"/>
      <c r="AD299" s="76"/>
      <c r="AE299" s="76"/>
      <c r="AF299" s="76"/>
      <c r="AG299" s="76"/>
      <c r="AH299" s="76"/>
      <c r="AI299" s="76"/>
      <c r="AJ299" s="76"/>
      <c r="AK299" s="76"/>
      <c r="AL299" s="76"/>
      <c r="AM299" s="76"/>
      <c r="AN299" s="76"/>
      <c r="AO299" s="76"/>
      <c r="AP299" s="76"/>
      <c r="AQ299" s="76"/>
      <c r="AR299" s="76"/>
      <c r="AS299" s="76"/>
      <c r="AT299" s="76"/>
      <c r="AU299" s="76"/>
      <c r="AV299" s="76"/>
      <c r="AW299" s="76"/>
      <c r="AX299" s="76"/>
      <c r="AY299" s="76"/>
      <c r="AZ299" s="76"/>
      <c r="BA299" s="76"/>
      <c r="BB299" s="76"/>
      <c r="BC299" s="76"/>
      <c r="BD299" s="76"/>
      <c r="BE299" s="76"/>
      <c r="BF299" s="76"/>
      <c r="BG299" s="76"/>
      <c r="BH299" s="76"/>
      <c r="BI299" s="76"/>
      <c r="BJ299" s="76"/>
      <c r="BK299" s="76"/>
      <c r="BL299" s="76"/>
      <c r="BM299" s="76"/>
      <c r="BN299" s="76"/>
      <c r="BO299" s="76"/>
      <c r="BP299" s="76"/>
      <c r="BQ299" s="76"/>
      <c r="BR299" s="76"/>
      <c r="BS299" s="76"/>
      <c r="BT299" s="76"/>
      <c r="BU299" s="76"/>
      <c r="BV299" s="76"/>
      <c r="BW299" s="76"/>
      <c r="BX299" s="76"/>
      <c r="BY299" s="76"/>
      <c r="BZ299" s="76"/>
      <c r="CA299" s="76"/>
      <c r="CB299" s="76"/>
      <c r="CC299" s="76"/>
      <c r="CD299" s="76"/>
      <c r="CE299" s="76"/>
      <c r="CF299" s="76"/>
      <c r="CG299" s="76"/>
      <c r="CH299" s="76"/>
      <c r="CI299" s="76"/>
      <c r="CJ299" s="76"/>
      <c r="CK299" s="76"/>
      <c r="CL299" s="76"/>
      <c r="CN299" s="73"/>
      <c r="CO299" s="76"/>
      <c r="CP299" s="76"/>
      <c r="CQ299" s="76"/>
      <c r="CR299" s="76"/>
      <c r="CS299" s="76"/>
      <c r="CT299" s="76"/>
      <c r="CU299" s="76"/>
      <c r="CV299" s="76"/>
      <c r="CW299" s="76"/>
      <c r="CX299" s="76"/>
      <c r="CY299" s="76"/>
      <c r="CZ299" s="76"/>
      <c r="DA299" s="76"/>
      <c r="DB299" s="76"/>
      <c r="DC299" s="76"/>
      <c r="DD299" s="76"/>
      <c r="DE299" s="76"/>
      <c r="DF299" s="76"/>
      <c r="DG299" s="76"/>
      <c r="DH299" s="76"/>
      <c r="DI299" s="76"/>
      <c r="DJ299" s="76"/>
      <c r="DK299" s="76"/>
      <c r="DL299" s="76"/>
    </row>
    <row r="300" spans="5:116" x14ac:dyDescent="0.35">
      <c r="E300" s="8"/>
      <c r="G300" s="171"/>
      <c r="H300" s="31"/>
      <c r="I300" s="73"/>
      <c r="J300" s="73"/>
      <c r="K300" s="39"/>
      <c r="L300" s="39"/>
      <c r="M300" s="39"/>
      <c r="N300" s="39"/>
      <c r="O300" s="39"/>
      <c r="P300" s="39"/>
      <c r="R300" s="38"/>
      <c r="S300" s="76"/>
      <c r="T300" s="76"/>
      <c r="U300" s="76"/>
      <c r="V300" s="76"/>
      <c r="W300" s="76"/>
      <c r="X300" s="76"/>
      <c r="Y300" s="76"/>
      <c r="Z300" s="76"/>
      <c r="AA300" s="76"/>
      <c r="AB300" s="76"/>
      <c r="AC300" s="76"/>
      <c r="AD300" s="76"/>
      <c r="AE300" s="76"/>
      <c r="AF300" s="76"/>
      <c r="AG300" s="76"/>
      <c r="AH300" s="76"/>
      <c r="AI300" s="76"/>
      <c r="AJ300" s="76"/>
      <c r="AK300" s="76"/>
      <c r="AL300" s="76"/>
      <c r="AM300" s="76"/>
      <c r="AN300" s="76"/>
      <c r="AO300" s="76"/>
      <c r="AP300" s="76"/>
      <c r="AQ300" s="76"/>
      <c r="AR300" s="76"/>
      <c r="AS300" s="76"/>
      <c r="AT300" s="76"/>
      <c r="AU300" s="76"/>
      <c r="AV300" s="76"/>
      <c r="AW300" s="76"/>
      <c r="AX300" s="76"/>
      <c r="AY300" s="76"/>
      <c r="AZ300" s="76"/>
      <c r="BA300" s="76"/>
      <c r="BB300" s="76"/>
      <c r="BC300" s="76"/>
      <c r="BD300" s="76"/>
      <c r="BE300" s="76"/>
      <c r="BF300" s="76"/>
      <c r="BG300" s="76"/>
      <c r="BH300" s="76"/>
      <c r="BI300" s="76"/>
      <c r="BJ300" s="76"/>
      <c r="BK300" s="76"/>
      <c r="BL300" s="76"/>
      <c r="BM300" s="76"/>
      <c r="BN300" s="76"/>
      <c r="BO300" s="76"/>
      <c r="BP300" s="76"/>
      <c r="BQ300" s="76"/>
      <c r="BR300" s="76"/>
      <c r="BS300" s="76"/>
      <c r="BT300" s="76"/>
      <c r="BU300" s="76"/>
      <c r="BV300" s="76"/>
      <c r="BW300" s="76"/>
      <c r="BX300" s="76"/>
      <c r="BY300" s="76"/>
      <c r="BZ300" s="76"/>
      <c r="CA300" s="76"/>
      <c r="CB300" s="76"/>
      <c r="CC300" s="76"/>
      <c r="CD300" s="76"/>
      <c r="CE300" s="76"/>
      <c r="CF300" s="76"/>
      <c r="CG300" s="76"/>
      <c r="CH300" s="76"/>
      <c r="CI300" s="76"/>
      <c r="CJ300" s="76"/>
      <c r="CK300" s="76"/>
      <c r="CL300" s="76"/>
      <c r="CN300" s="73"/>
      <c r="CO300" s="76"/>
      <c r="CP300" s="76"/>
      <c r="CQ300" s="76"/>
      <c r="CR300" s="76"/>
      <c r="CS300" s="76"/>
      <c r="CT300" s="76"/>
      <c r="CU300" s="76"/>
      <c r="CV300" s="76"/>
      <c r="CW300" s="76"/>
      <c r="CX300" s="76"/>
      <c r="CY300" s="76"/>
      <c r="CZ300" s="76"/>
      <c r="DA300" s="76"/>
      <c r="DB300" s="76"/>
      <c r="DC300" s="76"/>
      <c r="DD300" s="76"/>
      <c r="DE300" s="76"/>
      <c r="DF300" s="76"/>
      <c r="DG300" s="76"/>
      <c r="DH300" s="76"/>
      <c r="DI300" s="76"/>
      <c r="DJ300" s="76"/>
      <c r="DK300" s="76"/>
      <c r="DL300" s="76"/>
    </row>
    <row r="301" spans="5:116" x14ac:dyDescent="0.35">
      <c r="E301" s="8"/>
      <c r="G301" s="171"/>
      <c r="H301" s="31"/>
      <c r="I301" s="73"/>
      <c r="J301" s="73"/>
      <c r="K301" s="39"/>
      <c r="L301" s="39"/>
      <c r="M301" s="39"/>
      <c r="N301" s="39"/>
      <c r="O301" s="39"/>
      <c r="P301" s="39"/>
      <c r="R301" s="38"/>
      <c r="S301" s="76"/>
      <c r="T301" s="76"/>
      <c r="U301" s="76"/>
      <c r="V301" s="76"/>
      <c r="W301" s="76"/>
      <c r="X301" s="76"/>
      <c r="Y301" s="76"/>
      <c r="Z301" s="76"/>
      <c r="AA301" s="76"/>
      <c r="AB301" s="76"/>
      <c r="AC301" s="76"/>
      <c r="AD301" s="76"/>
      <c r="AE301" s="76"/>
      <c r="AF301" s="76"/>
      <c r="AG301" s="76"/>
      <c r="AH301" s="76"/>
      <c r="AI301" s="76"/>
      <c r="AJ301" s="76"/>
      <c r="AK301" s="76"/>
      <c r="AL301" s="76"/>
      <c r="AM301" s="76"/>
      <c r="AN301" s="76"/>
      <c r="AO301" s="76"/>
      <c r="AP301" s="76"/>
      <c r="AQ301" s="76"/>
      <c r="AR301" s="76"/>
      <c r="AS301" s="76"/>
      <c r="AT301" s="76"/>
      <c r="AU301" s="76"/>
      <c r="AV301" s="76"/>
      <c r="AW301" s="76"/>
      <c r="AX301" s="76"/>
      <c r="AY301" s="76"/>
      <c r="AZ301" s="76"/>
      <c r="BA301" s="76"/>
      <c r="BB301" s="76"/>
      <c r="BC301" s="76"/>
      <c r="BD301" s="76"/>
      <c r="BE301" s="76"/>
      <c r="BF301" s="76"/>
      <c r="BG301" s="76"/>
      <c r="BH301" s="76"/>
      <c r="BI301" s="76"/>
      <c r="BJ301" s="76"/>
      <c r="BK301" s="76"/>
      <c r="BL301" s="76"/>
      <c r="BM301" s="76"/>
      <c r="BN301" s="76"/>
      <c r="BO301" s="76"/>
      <c r="BP301" s="76"/>
      <c r="BQ301" s="76"/>
      <c r="BR301" s="76"/>
      <c r="BS301" s="76"/>
      <c r="BT301" s="76"/>
      <c r="BU301" s="76"/>
      <c r="BV301" s="76"/>
      <c r="BW301" s="76"/>
      <c r="BX301" s="76"/>
      <c r="BY301" s="76"/>
      <c r="BZ301" s="76"/>
      <c r="CA301" s="76"/>
      <c r="CB301" s="76"/>
      <c r="CC301" s="76"/>
      <c r="CD301" s="76"/>
      <c r="CE301" s="76"/>
      <c r="CF301" s="76"/>
      <c r="CG301" s="76"/>
      <c r="CH301" s="76"/>
      <c r="CI301" s="76"/>
      <c r="CJ301" s="76"/>
      <c r="CK301" s="76"/>
      <c r="CL301" s="76"/>
      <c r="CN301" s="73"/>
      <c r="CO301" s="76"/>
      <c r="CP301" s="76"/>
      <c r="CQ301" s="76"/>
      <c r="CR301" s="76"/>
      <c r="CS301" s="76"/>
      <c r="CT301" s="76"/>
      <c r="CU301" s="76"/>
      <c r="CV301" s="76"/>
      <c r="CW301" s="76"/>
      <c r="CX301" s="76"/>
      <c r="CY301" s="76"/>
      <c r="CZ301" s="76"/>
      <c r="DA301" s="76"/>
      <c r="DB301" s="76"/>
      <c r="DC301" s="76"/>
      <c r="DD301" s="76"/>
      <c r="DE301" s="76"/>
      <c r="DF301" s="76"/>
      <c r="DG301" s="76"/>
      <c r="DH301" s="76"/>
      <c r="DI301" s="76"/>
      <c r="DJ301" s="76"/>
      <c r="DK301" s="76"/>
      <c r="DL301" s="76"/>
    </row>
    <row r="302" spans="5:116" x14ac:dyDescent="0.35">
      <c r="E302" s="8"/>
      <c r="G302" s="171"/>
      <c r="H302" s="31"/>
      <c r="I302" s="73"/>
      <c r="J302" s="73"/>
      <c r="K302" s="39"/>
      <c r="L302" s="39"/>
      <c r="M302" s="39"/>
      <c r="N302" s="39"/>
      <c r="O302" s="39"/>
      <c r="P302" s="39"/>
      <c r="R302" s="38"/>
      <c r="S302" s="76"/>
      <c r="T302" s="76"/>
      <c r="U302" s="76"/>
      <c r="V302" s="76"/>
      <c r="W302" s="76"/>
      <c r="X302" s="76"/>
      <c r="Y302" s="76"/>
      <c r="Z302" s="76"/>
      <c r="AA302" s="76"/>
      <c r="AB302" s="76"/>
      <c r="AC302" s="76"/>
      <c r="AD302" s="76"/>
      <c r="AE302" s="76"/>
      <c r="AF302" s="76"/>
      <c r="AG302" s="76"/>
      <c r="AH302" s="76"/>
      <c r="AI302" s="76"/>
      <c r="AJ302" s="76"/>
      <c r="AK302" s="76"/>
      <c r="AL302" s="76"/>
      <c r="AM302" s="76"/>
      <c r="AN302" s="76"/>
      <c r="AO302" s="76"/>
      <c r="AP302" s="76"/>
      <c r="AQ302" s="76"/>
      <c r="AR302" s="76"/>
      <c r="AS302" s="76"/>
      <c r="AT302" s="76"/>
      <c r="AU302" s="76"/>
      <c r="AV302" s="76"/>
      <c r="AW302" s="76"/>
      <c r="AX302" s="76"/>
      <c r="AY302" s="76"/>
      <c r="AZ302" s="76"/>
      <c r="BA302" s="76"/>
      <c r="BB302" s="76"/>
      <c r="BC302" s="76"/>
      <c r="BD302" s="76"/>
      <c r="BE302" s="76"/>
      <c r="BF302" s="76"/>
      <c r="BG302" s="76"/>
      <c r="BH302" s="76"/>
      <c r="BI302" s="76"/>
      <c r="BJ302" s="76"/>
      <c r="BK302" s="76"/>
      <c r="BL302" s="76"/>
      <c r="BM302" s="76"/>
      <c r="BN302" s="76"/>
      <c r="BO302" s="76"/>
      <c r="BP302" s="76"/>
      <c r="BQ302" s="76"/>
      <c r="BR302" s="76"/>
      <c r="BS302" s="76"/>
      <c r="BT302" s="76"/>
      <c r="BU302" s="76"/>
      <c r="BV302" s="76"/>
      <c r="BW302" s="76"/>
      <c r="BX302" s="76"/>
      <c r="BY302" s="76"/>
      <c r="BZ302" s="76"/>
      <c r="CA302" s="76"/>
      <c r="CB302" s="76"/>
      <c r="CC302" s="76"/>
      <c r="CD302" s="76"/>
      <c r="CE302" s="76"/>
      <c r="CF302" s="76"/>
      <c r="CG302" s="76"/>
      <c r="CH302" s="76"/>
      <c r="CI302" s="76"/>
      <c r="CJ302" s="76"/>
      <c r="CK302" s="76"/>
      <c r="CL302" s="76"/>
      <c r="CN302" s="73"/>
      <c r="CO302" s="76"/>
      <c r="CP302" s="76"/>
      <c r="CQ302" s="76"/>
      <c r="CR302" s="76"/>
      <c r="CS302" s="76"/>
      <c r="CT302" s="76"/>
      <c r="CU302" s="76"/>
      <c r="CV302" s="76"/>
      <c r="CW302" s="76"/>
      <c r="CX302" s="76"/>
      <c r="CY302" s="76"/>
      <c r="CZ302" s="76"/>
      <c r="DA302" s="76"/>
      <c r="DB302" s="76"/>
      <c r="DC302" s="76"/>
      <c r="DD302" s="76"/>
      <c r="DE302" s="76"/>
      <c r="DF302" s="76"/>
      <c r="DG302" s="76"/>
      <c r="DH302" s="76"/>
      <c r="DI302" s="76"/>
      <c r="DJ302" s="76"/>
      <c r="DK302" s="76"/>
      <c r="DL302" s="76"/>
    </row>
    <row r="303" spans="5:116" x14ac:dyDescent="0.35">
      <c r="E303" s="8"/>
      <c r="G303" s="171"/>
      <c r="H303" s="31"/>
      <c r="I303" s="73"/>
      <c r="J303" s="73"/>
      <c r="K303" s="39"/>
      <c r="L303" s="39"/>
      <c r="M303" s="39"/>
      <c r="N303" s="39"/>
      <c r="O303" s="39"/>
      <c r="P303" s="39"/>
      <c r="R303" s="38"/>
      <c r="S303" s="76"/>
      <c r="T303" s="76"/>
      <c r="U303" s="76"/>
      <c r="V303" s="76"/>
      <c r="W303" s="76"/>
      <c r="X303" s="76"/>
      <c r="Y303" s="76"/>
      <c r="Z303" s="76"/>
      <c r="AA303" s="76"/>
      <c r="AB303" s="76"/>
      <c r="AC303" s="76"/>
      <c r="AD303" s="76"/>
      <c r="AE303" s="76"/>
      <c r="AF303" s="76"/>
      <c r="AG303" s="76"/>
      <c r="AH303" s="76"/>
      <c r="AI303" s="76"/>
      <c r="AJ303" s="76"/>
      <c r="AK303" s="76"/>
      <c r="AL303" s="76"/>
      <c r="AM303" s="76"/>
      <c r="AN303" s="76"/>
      <c r="AO303" s="76"/>
      <c r="AP303" s="76"/>
      <c r="AQ303" s="76"/>
      <c r="AR303" s="76"/>
      <c r="AS303" s="76"/>
      <c r="AT303" s="76"/>
      <c r="AU303" s="76"/>
      <c r="AV303" s="76"/>
      <c r="AW303" s="76"/>
      <c r="AX303" s="76"/>
      <c r="AY303" s="76"/>
      <c r="AZ303" s="76"/>
      <c r="BA303" s="76"/>
      <c r="BB303" s="76"/>
      <c r="BC303" s="76"/>
      <c r="BD303" s="76"/>
      <c r="BE303" s="76"/>
      <c r="BF303" s="76"/>
      <c r="BG303" s="76"/>
      <c r="BH303" s="76"/>
      <c r="BI303" s="76"/>
      <c r="BJ303" s="76"/>
      <c r="BK303" s="76"/>
      <c r="BL303" s="76"/>
      <c r="BM303" s="76"/>
      <c r="BN303" s="76"/>
      <c r="BO303" s="76"/>
      <c r="BP303" s="76"/>
      <c r="BQ303" s="76"/>
      <c r="BR303" s="76"/>
      <c r="BS303" s="76"/>
      <c r="BT303" s="76"/>
      <c r="BU303" s="76"/>
      <c r="BV303" s="76"/>
      <c r="BW303" s="76"/>
      <c r="BX303" s="76"/>
      <c r="BY303" s="76"/>
      <c r="BZ303" s="76"/>
      <c r="CA303" s="76"/>
      <c r="CB303" s="76"/>
      <c r="CC303" s="76"/>
      <c r="CD303" s="76"/>
      <c r="CE303" s="76"/>
      <c r="CF303" s="76"/>
      <c r="CG303" s="76"/>
      <c r="CH303" s="76"/>
      <c r="CI303" s="76"/>
      <c r="CJ303" s="76"/>
      <c r="CK303" s="76"/>
      <c r="CL303" s="76"/>
      <c r="CN303" s="73"/>
      <c r="CO303" s="76"/>
      <c r="CP303" s="76"/>
      <c r="CQ303" s="76"/>
      <c r="CR303" s="76"/>
      <c r="CS303" s="76"/>
      <c r="CT303" s="76"/>
      <c r="CU303" s="76"/>
      <c r="CV303" s="76"/>
      <c r="CW303" s="76"/>
      <c r="CX303" s="76"/>
      <c r="CY303" s="76"/>
      <c r="CZ303" s="76"/>
      <c r="DA303" s="76"/>
      <c r="DB303" s="76"/>
      <c r="DC303" s="76"/>
      <c r="DD303" s="76"/>
      <c r="DE303" s="76"/>
      <c r="DF303" s="76"/>
      <c r="DG303" s="76"/>
      <c r="DH303" s="76"/>
      <c r="DI303" s="76"/>
      <c r="DJ303" s="76"/>
      <c r="DK303" s="76"/>
      <c r="DL303" s="76"/>
    </row>
    <row r="304" spans="5:116" x14ac:dyDescent="0.35">
      <c r="E304" s="8"/>
      <c r="G304" s="171"/>
      <c r="H304" s="31"/>
      <c r="I304" s="73"/>
      <c r="J304" s="73"/>
      <c r="K304" s="39"/>
      <c r="L304" s="39"/>
      <c r="M304" s="39"/>
      <c r="N304" s="39"/>
      <c r="O304" s="39"/>
      <c r="P304" s="39"/>
      <c r="R304" s="38"/>
      <c r="S304" s="76"/>
      <c r="T304" s="76"/>
      <c r="U304" s="76"/>
      <c r="V304" s="76"/>
      <c r="W304" s="76"/>
      <c r="X304" s="76"/>
      <c r="Y304" s="76"/>
      <c r="Z304" s="76"/>
      <c r="AA304" s="76"/>
      <c r="AB304" s="76"/>
      <c r="AC304" s="76"/>
      <c r="AD304" s="76"/>
      <c r="AE304" s="76"/>
      <c r="AF304" s="76"/>
      <c r="AG304" s="76"/>
      <c r="AH304" s="76"/>
      <c r="AI304" s="76"/>
      <c r="AJ304" s="76"/>
      <c r="AK304" s="76"/>
      <c r="AL304" s="76"/>
      <c r="AM304" s="76"/>
      <c r="AN304" s="76"/>
      <c r="AO304" s="76"/>
      <c r="AP304" s="76"/>
      <c r="AQ304" s="76"/>
      <c r="AR304" s="76"/>
      <c r="AS304" s="76"/>
      <c r="AT304" s="76"/>
      <c r="AU304" s="76"/>
      <c r="AV304" s="76"/>
      <c r="AW304" s="76"/>
      <c r="AX304" s="76"/>
      <c r="AY304" s="76"/>
      <c r="AZ304" s="76"/>
      <c r="BA304" s="76"/>
      <c r="BB304" s="76"/>
      <c r="BC304" s="76"/>
      <c r="BD304" s="76"/>
      <c r="BE304" s="76"/>
      <c r="BF304" s="76"/>
      <c r="BG304" s="76"/>
      <c r="BH304" s="76"/>
      <c r="BI304" s="76"/>
      <c r="BJ304" s="76"/>
      <c r="BK304" s="76"/>
      <c r="BL304" s="76"/>
      <c r="BM304" s="76"/>
      <c r="BN304" s="76"/>
      <c r="BO304" s="76"/>
      <c r="BP304" s="76"/>
      <c r="BQ304" s="76"/>
      <c r="BR304" s="76"/>
      <c r="BS304" s="76"/>
      <c r="BT304" s="76"/>
      <c r="BU304" s="76"/>
      <c r="BV304" s="76"/>
      <c r="BW304" s="76"/>
      <c r="BX304" s="76"/>
      <c r="BY304" s="76"/>
      <c r="BZ304" s="76"/>
      <c r="CA304" s="76"/>
      <c r="CB304" s="76"/>
      <c r="CC304" s="76"/>
      <c r="CD304" s="76"/>
      <c r="CE304" s="76"/>
      <c r="CF304" s="76"/>
      <c r="CG304" s="76"/>
      <c r="CH304" s="76"/>
      <c r="CI304" s="76"/>
      <c r="CJ304" s="76"/>
      <c r="CK304" s="76"/>
      <c r="CL304" s="76"/>
      <c r="CN304" s="73"/>
      <c r="CO304" s="76"/>
      <c r="CP304" s="76"/>
      <c r="CQ304" s="76"/>
      <c r="CR304" s="76"/>
      <c r="CS304" s="76"/>
      <c r="CT304" s="76"/>
      <c r="CU304" s="76"/>
      <c r="CV304" s="76"/>
      <c r="CW304" s="76"/>
      <c r="CX304" s="76"/>
      <c r="CY304" s="76"/>
      <c r="CZ304" s="76"/>
      <c r="DA304" s="76"/>
      <c r="DB304" s="76"/>
      <c r="DC304" s="76"/>
      <c r="DD304" s="76"/>
      <c r="DE304" s="76"/>
      <c r="DF304" s="76"/>
      <c r="DG304" s="76"/>
      <c r="DH304" s="76"/>
      <c r="DI304" s="76"/>
      <c r="DJ304" s="76"/>
      <c r="DK304" s="76"/>
      <c r="DL304" s="76"/>
    </row>
    <row r="305" spans="1:116" x14ac:dyDescent="0.35">
      <c r="E305" s="8"/>
      <c r="G305" s="171"/>
      <c r="H305" s="31"/>
      <c r="I305" s="73"/>
      <c r="J305" s="73"/>
      <c r="K305" s="39"/>
      <c r="L305" s="39"/>
      <c r="M305" s="39"/>
      <c r="N305" s="39"/>
      <c r="O305" s="39"/>
      <c r="P305" s="39"/>
      <c r="R305" s="38"/>
      <c r="S305" s="76"/>
      <c r="T305" s="76"/>
      <c r="U305" s="76"/>
      <c r="V305" s="76"/>
      <c r="W305" s="76"/>
      <c r="X305" s="76"/>
      <c r="Y305" s="76"/>
      <c r="Z305" s="76"/>
      <c r="AA305" s="76"/>
      <c r="AB305" s="76"/>
      <c r="AC305" s="76"/>
      <c r="AD305" s="76"/>
      <c r="AE305" s="76"/>
      <c r="AF305" s="76"/>
      <c r="AG305" s="76"/>
      <c r="AH305" s="76"/>
      <c r="AI305" s="76"/>
      <c r="AJ305" s="76"/>
      <c r="AK305" s="76"/>
      <c r="AL305" s="76"/>
      <c r="AM305" s="76"/>
      <c r="AN305" s="76"/>
      <c r="AO305" s="76"/>
      <c r="AP305" s="76"/>
      <c r="AQ305" s="76"/>
      <c r="AR305" s="76"/>
      <c r="AS305" s="76"/>
      <c r="AT305" s="76"/>
      <c r="AU305" s="76"/>
      <c r="AV305" s="76"/>
      <c r="AW305" s="76"/>
      <c r="AX305" s="76"/>
      <c r="AY305" s="76"/>
      <c r="AZ305" s="76"/>
      <c r="BA305" s="76"/>
      <c r="BB305" s="76"/>
      <c r="BC305" s="76"/>
      <c r="BD305" s="76"/>
      <c r="BE305" s="76"/>
      <c r="BF305" s="76"/>
      <c r="BG305" s="76"/>
      <c r="BH305" s="76"/>
      <c r="BI305" s="76"/>
      <c r="BJ305" s="76"/>
      <c r="BK305" s="76"/>
      <c r="BL305" s="76"/>
      <c r="BM305" s="76"/>
      <c r="BN305" s="76"/>
      <c r="BO305" s="76"/>
      <c r="BP305" s="76"/>
      <c r="BQ305" s="76"/>
      <c r="BR305" s="76"/>
      <c r="BS305" s="76"/>
      <c r="BT305" s="76"/>
      <c r="BU305" s="76"/>
      <c r="BV305" s="76"/>
      <c r="BW305" s="76"/>
      <c r="BX305" s="76"/>
      <c r="BY305" s="76"/>
      <c r="BZ305" s="76"/>
      <c r="CA305" s="76"/>
      <c r="CB305" s="76"/>
      <c r="CC305" s="76"/>
      <c r="CD305" s="76"/>
      <c r="CE305" s="76"/>
      <c r="CF305" s="76"/>
      <c r="CG305" s="76"/>
      <c r="CH305" s="76"/>
      <c r="CI305" s="76"/>
      <c r="CJ305" s="76"/>
      <c r="CK305" s="76"/>
      <c r="CL305" s="76"/>
      <c r="CN305" s="73"/>
      <c r="CO305" s="76"/>
      <c r="CP305" s="76"/>
      <c r="CQ305" s="76"/>
      <c r="CR305" s="76"/>
      <c r="CS305" s="76"/>
      <c r="CT305" s="76"/>
      <c r="CU305" s="76"/>
      <c r="CV305" s="76"/>
      <c r="CW305" s="76"/>
      <c r="CX305" s="76"/>
      <c r="CY305" s="76"/>
      <c r="CZ305" s="76"/>
      <c r="DA305" s="76"/>
      <c r="DB305" s="76"/>
      <c r="DC305" s="76"/>
      <c r="DD305" s="76"/>
      <c r="DE305" s="76"/>
      <c r="DF305" s="76"/>
      <c r="DG305" s="76"/>
      <c r="DH305" s="76"/>
      <c r="DI305" s="76"/>
      <c r="DJ305" s="76"/>
      <c r="DK305" s="76"/>
      <c r="DL305" s="76"/>
    </row>
    <row r="306" spans="1:116" x14ac:dyDescent="0.35">
      <c r="E306" s="8"/>
      <c r="G306" s="171"/>
      <c r="H306" s="31"/>
      <c r="I306" s="73"/>
      <c r="J306" s="73"/>
      <c r="K306" s="39"/>
      <c r="L306" s="39"/>
      <c r="M306" s="39"/>
      <c r="N306" s="39"/>
      <c r="O306" s="39"/>
      <c r="P306" s="39"/>
      <c r="R306" s="38"/>
      <c r="S306" s="76"/>
      <c r="T306" s="76"/>
      <c r="U306" s="76"/>
      <c r="V306" s="76"/>
      <c r="W306" s="76"/>
      <c r="X306" s="76"/>
      <c r="Y306" s="76"/>
      <c r="Z306" s="76"/>
      <c r="AA306" s="76"/>
      <c r="AB306" s="76"/>
      <c r="AC306" s="76"/>
      <c r="AD306" s="76"/>
      <c r="AE306" s="76"/>
      <c r="AF306" s="76"/>
      <c r="AG306" s="76"/>
      <c r="AH306" s="76"/>
      <c r="AI306" s="76"/>
      <c r="AJ306" s="76"/>
      <c r="AK306" s="76"/>
      <c r="AL306" s="76"/>
      <c r="AM306" s="76"/>
      <c r="AN306" s="76"/>
      <c r="AO306" s="76"/>
      <c r="AP306" s="76"/>
      <c r="AQ306" s="76"/>
      <c r="AR306" s="76"/>
      <c r="AS306" s="76"/>
      <c r="AT306" s="76"/>
      <c r="AU306" s="76"/>
      <c r="AV306" s="76"/>
      <c r="AW306" s="76"/>
      <c r="AX306" s="76"/>
      <c r="AY306" s="76"/>
      <c r="AZ306" s="76"/>
      <c r="BA306" s="76"/>
      <c r="BB306" s="76"/>
      <c r="BC306" s="76"/>
      <c r="BD306" s="76"/>
      <c r="BE306" s="76"/>
      <c r="BF306" s="76"/>
      <c r="BG306" s="76"/>
      <c r="BH306" s="76"/>
      <c r="BI306" s="76"/>
      <c r="BJ306" s="76"/>
      <c r="BK306" s="76"/>
      <c r="BL306" s="76"/>
      <c r="BM306" s="76"/>
      <c r="BN306" s="76"/>
      <c r="BO306" s="76"/>
      <c r="BP306" s="76"/>
      <c r="BQ306" s="76"/>
      <c r="BR306" s="76"/>
      <c r="BS306" s="76"/>
      <c r="BT306" s="76"/>
      <c r="BU306" s="76"/>
      <c r="BV306" s="76"/>
      <c r="BW306" s="76"/>
      <c r="BX306" s="76"/>
      <c r="BY306" s="76"/>
      <c r="BZ306" s="76"/>
      <c r="CA306" s="76"/>
      <c r="CB306" s="76"/>
      <c r="CC306" s="76"/>
      <c r="CD306" s="76"/>
      <c r="CE306" s="76"/>
      <c r="CF306" s="76"/>
      <c r="CG306" s="76"/>
      <c r="CH306" s="76"/>
      <c r="CI306" s="76"/>
      <c r="CJ306" s="76"/>
      <c r="CK306" s="76"/>
      <c r="CL306" s="76"/>
      <c r="CN306" s="73"/>
      <c r="CO306" s="76"/>
      <c r="CP306" s="76"/>
      <c r="CQ306" s="76"/>
      <c r="CR306" s="76"/>
      <c r="CS306" s="76"/>
      <c r="CT306" s="76"/>
      <c r="CU306" s="76"/>
      <c r="CV306" s="76"/>
      <c r="CW306" s="76"/>
      <c r="CX306" s="76"/>
      <c r="CY306" s="76"/>
      <c r="CZ306" s="76"/>
      <c r="DA306" s="76"/>
      <c r="DB306" s="76"/>
      <c r="DC306" s="76"/>
      <c r="DD306" s="76"/>
      <c r="DE306" s="76"/>
      <c r="DF306" s="76"/>
      <c r="DG306" s="76"/>
      <c r="DH306" s="76"/>
      <c r="DI306" s="76"/>
      <c r="DJ306" s="76"/>
      <c r="DK306" s="76"/>
      <c r="DL306" s="76"/>
    </row>
    <row r="307" spans="1:116" x14ac:dyDescent="0.35">
      <c r="A307" s="206"/>
      <c r="B307" s="27" t="s">
        <v>477</v>
      </c>
      <c r="C307" s="27" t="s">
        <v>477</v>
      </c>
      <c r="D307" s="27"/>
      <c r="E307" s="27" t="s">
        <v>477</v>
      </c>
      <c r="F307" s="27" t="s">
        <v>477</v>
      </c>
      <c r="G307" s="206" t="s">
        <v>477</v>
      </c>
      <c r="H307" s="206" t="s">
        <v>477</v>
      </c>
      <c r="I307" s="206" t="s">
        <v>477</v>
      </c>
      <c r="J307" s="206"/>
      <c r="K307" s="206" t="s">
        <v>477</v>
      </c>
      <c r="L307" s="206" t="s">
        <v>477</v>
      </c>
      <c r="M307" s="206" t="s">
        <v>477</v>
      </c>
      <c r="N307" s="206" t="s">
        <v>477</v>
      </c>
      <c r="O307" s="206" t="s">
        <v>477</v>
      </c>
      <c r="P307" s="206" t="s">
        <v>477</v>
      </c>
      <c r="R307" s="206" t="s">
        <v>477</v>
      </c>
      <c r="S307" s="206" t="s">
        <v>477</v>
      </c>
      <c r="T307" s="206" t="s">
        <v>477</v>
      </c>
      <c r="U307" s="206" t="s">
        <v>477</v>
      </c>
      <c r="V307" s="206" t="s">
        <v>477</v>
      </c>
      <c r="W307" s="206" t="s">
        <v>477</v>
      </c>
      <c r="X307" s="206" t="s">
        <v>477</v>
      </c>
      <c r="Y307" s="206" t="s">
        <v>477</v>
      </c>
      <c r="Z307" s="206" t="s">
        <v>477</v>
      </c>
      <c r="AA307" s="206" t="s">
        <v>477</v>
      </c>
      <c r="AB307" s="206" t="s">
        <v>477</v>
      </c>
      <c r="AC307" s="206" t="s">
        <v>477</v>
      </c>
      <c r="AD307" s="210"/>
      <c r="AE307" s="210"/>
      <c r="AF307" s="210"/>
      <c r="AG307" s="210"/>
      <c r="AH307" s="210"/>
      <c r="AI307" s="210"/>
      <c r="AJ307" s="210"/>
      <c r="AK307" s="210"/>
      <c r="AL307" s="210"/>
      <c r="AM307" s="210"/>
      <c r="AN307" s="210"/>
      <c r="AO307" s="210"/>
      <c r="AP307" s="210"/>
      <c r="AQ307" s="210"/>
      <c r="AR307" s="210"/>
      <c r="AS307" s="210"/>
      <c r="AT307" s="210"/>
      <c r="AU307" s="210"/>
      <c r="AV307" s="210"/>
      <c r="AW307" s="210"/>
      <c r="AX307" s="210"/>
      <c r="AY307" s="210"/>
      <c r="AZ307" s="210"/>
      <c r="BA307" s="210"/>
      <c r="BB307" s="210"/>
      <c r="BC307" s="210"/>
      <c r="BD307" s="210"/>
      <c r="BE307" s="210"/>
      <c r="BF307" s="210"/>
      <c r="BG307" s="210"/>
      <c r="BH307" s="210"/>
      <c r="BI307" s="210"/>
      <c r="BJ307" s="210"/>
      <c r="BK307" s="210"/>
      <c r="BL307" s="210"/>
      <c r="BM307" s="210"/>
      <c r="BN307" s="210"/>
      <c r="BO307" s="210"/>
      <c r="BP307" s="210"/>
      <c r="BQ307" s="210"/>
      <c r="BR307" s="210"/>
      <c r="BS307" s="210"/>
      <c r="BT307" s="210"/>
      <c r="BU307" s="210"/>
      <c r="BV307" s="210"/>
      <c r="BW307" s="210"/>
      <c r="BX307" s="210"/>
      <c r="BY307" s="210"/>
      <c r="BZ307" s="210"/>
      <c r="CA307" s="210"/>
      <c r="CB307" s="210"/>
      <c r="CC307" s="210"/>
      <c r="CD307" s="210"/>
      <c r="CE307" s="210"/>
      <c r="CF307" s="210"/>
      <c r="CG307" s="210"/>
      <c r="CH307" s="210"/>
      <c r="CI307" s="210"/>
      <c r="CJ307" s="210"/>
      <c r="CK307" s="210"/>
      <c r="CL307" s="210"/>
      <c r="CN307" s="206" t="s">
        <v>477</v>
      </c>
      <c r="CO307" s="210"/>
      <c r="CP307" s="210"/>
      <c r="CQ307" s="210"/>
      <c r="CR307" s="210"/>
      <c r="CS307" s="210"/>
      <c r="CT307" s="210"/>
      <c r="CU307" s="210"/>
      <c r="CV307" s="210"/>
      <c r="CW307" s="210"/>
      <c r="CX307" s="210"/>
      <c r="CY307" s="210"/>
      <c r="CZ307" s="210"/>
      <c r="DA307" s="210"/>
      <c r="DB307" s="210"/>
      <c r="DC307" s="210"/>
      <c r="DD307" s="210"/>
      <c r="DE307" s="210"/>
      <c r="DF307" s="210"/>
      <c r="DG307" s="210"/>
      <c r="DH307" s="210"/>
      <c r="DI307" s="210"/>
      <c r="DJ307" s="210"/>
      <c r="DK307" s="210"/>
      <c r="DL307" s="210"/>
    </row>
    <row r="308" spans="1:116" x14ac:dyDescent="0.35">
      <c r="A308" s="27"/>
      <c r="B308" s="27"/>
      <c r="C308" s="27"/>
      <c r="D308" s="27"/>
      <c r="E308" s="27"/>
      <c r="F308" s="27"/>
      <c r="G308" s="27"/>
      <c r="H308" s="27"/>
      <c r="I308" s="27"/>
      <c r="J308" s="27"/>
      <c r="K308" s="27"/>
      <c r="L308" s="27"/>
      <c r="M308" s="27"/>
      <c r="N308" s="27"/>
      <c r="O308" s="27"/>
      <c r="P308" s="27"/>
      <c r="R308" s="27"/>
      <c r="S308" s="27"/>
      <c r="T308" s="27"/>
      <c r="U308" s="27"/>
      <c r="V308" s="27"/>
      <c r="W308" s="27"/>
      <c r="X308" s="27"/>
      <c r="Y308" s="27"/>
      <c r="Z308" s="27"/>
      <c r="AA308" s="27"/>
      <c r="AB308" s="27"/>
      <c r="AC308" s="27"/>
      <c r="AD308" s="67"/>
      <c r="AE308" s="67"/>
      <c r="AF308" s="67"/>
      <c r="AG308" s="67"/>
      <c r="AH308" s="67"/>
      <c r="AI308" s="67"/>
      <c r="AJ308" s="67"/>
      <c r="AK308" s="67"/>
      <c r="AL308" s="67"/>
      <c r="AM308" s="67"/>
      <c r="AN308" s="67"/>
      <c r="AO308" s="67"/>
      <c r="AP308" s="67"/>
      <c r="AQ308" s="67"/>
      <c r="AR308" s="67"/>
      <c r="AS308" s="67"/>
      <c r="AT308" s="67"/>
      <c r="AU308" s="67"/>
      <c r="AV308" s="67"/>
      <c r="AW308" s="67"/>
      <c r="AX308" s="67"/>
      <c r="AY308" s="67"/>
      <c r="AZ308" s="67"/>
      <c r="BA308" s="67"/>
      <c r="BB308" s="67"/>
      <c r="BC308" s="67"/>
      <c r="BD308" s="67"/>
      <c r="BE308" s="67"/>
      <c r="BF308" s="67"/>
      <c r="BG308" s="67"/>
      <c r="BH308" s="67"/>
      <c r="BI308" s="67"/>
      <c r="BJ308" s="67"/>
      <c r="BK308" s="67"/>
      <c r="BL308" s="67"/>
      <c r="BM308" s="67"/>
      <c r="BN308" s="67"/>
      <c r="BO308" s="67"/>
      <c r="BP308" s="67"/>
      <c r="BQ308" s="67"/>
      <c r="BR308" s="67"/>
      <c r="BS308" s="67"/>
      <c r="BT308" s="67"/>
      <c r="BU308" s="67"/>
      <c r="BV308" s="67"/>
      <c r="BW308" s="67"/>
      <c r="BX308" s="67"/>
      <c r="BY308" s="67"/>
      <c r="BZ308" s="67"/>
      <c r="CA308" s="67"/>
      <c r="CB308" s="67"/>
      <c r="CC308" s="67"/>
      <c r="CD308" s="67"/>
      <c r="CE308" s="67"/>
      <c r="CF308" s="67"/>
      <c r="CG308" s="67"/>
      <c r="CH308" s="67"/>
      <c r="CI308" s="67"/>
      <c r="CJ308" s="67"/>
      <c r="CK308" s="67"/>
      <c r="CL308" s="67"/>
      <c r="CN308" s="27"/>
      <c r="CO308" s="67"/>
      <c r="CP308" s="67"/>
      <c r="CQ308" s="67"/>
      <c r="CR308" s="67"/>
      <c r="CS308" s="67"/>
      <c r="CT308" s="67"/>
      <c r="CU308" s="67"/>
      <c r="CV308" s="67"/>
      <c r="CW308" s="67"/>
      <c r="CX308" s="67"/>
      <c r="CY308" s="67"/>
      <c r="CZ308" s="67"/>
      <c r="DA308" s="67"/>
      <c r="DB308" s="67"/>
      <c r="DC308" s="67"/>
      <c r="DD308" s="67"/>
      <c r="DE308" s="67"/>
      <c r="DF308" s="67"/>
      <c r="DG308" s="67"/>
      <c r="DH308" s="67"/>
      <c r="DI308" s="67"/>
      <c r="DJ308" s="67"/>
      <c r="DK308" s="67"/>
      <c r="DL308" s="67"/>
    </row>
    <row r="309" spans="1:116" x14ac:dyDescent="0.35">
      <c r="A309" s="174"/>
      <c r="E309" s="8"/>
      <c r="G309" s="175" t="s">
        <v>490</v>
      </c>
      <c r="H309" s="174"/>
      <c r="I309" s="176"/>
      <c r="J309" s="176"/>
      <c r="K309" s="197"/>
      <c r="L309" s="197"/>
      <c r="M309" s="197"/>
      <c r="N309" s="197"/>
      <c r="O309" s="197"/>
      <c r="P309" s="197"/>
      <c r="R309" s="198"/>
      <c r="S309" s="174"/>
      <c r="T309" s="174"/>
      <c r="U309" s="174"/>
      <c r="V309" s="174"/>
      <c r="W309" s="174"/>
      <c r="X309" s="174"/>
      <c r="Y309" s="174"/>
      <c r="Z309" s="174"/>
      <c r="AA309" s="174"/>
      <c r="AB309" s="174"/>
      <c r="AC309" s="174"/>
      <c r="AD309" s="174"/>
      <c r="AE309" s="174"/>
      <c r="AF309" s="174"/>
      <c r="AG309" s="174"/>
      <c r="AH309" s="174"/>
      <c r="AI309" s="174"/>
      <c r="AJ309" s="174"/>
      <c r="AK309" s="174"/>
      <c r="AL309" s="174"/>
      <c r="AM309" s="174"/>
      <c r="AN309" s="174"/>
      <c r="AO309" s="174"/>
      <c r="AP309" s="174"/>
      <c r="AQ309" s="174"/>
      <c r="AR309" s="174"/>
      <c r="AS309" s="174"/>
      <c r="AT309" s="174"/>
      <c r="AU309" s="174"/>
      <c r="AV309" s="174"/>
      <c r="AW309" s="174"/>
      <c r="AX309" s="174"/>
      <c r="AY309" s="174"/>
      <c r="AZ309" s="174"/>
      <c r="BA309" s="174"/>
      <c r="BB309" s="174"/>
      <c r="BC309" s="174"/>
      <c r="BD309" s="174"/>
      <c r="BE309" s="174"/>
      <c r="BF309" s="174"/>
      <c r="BG309" s="174"/>
      <c r="BH309" s="174"/>
      <c r="BI309" s="174"/>
      <c r="BJ309" s="174"/>
      <c r="BK309" s="174"/>
      <c r="BL309" s="174"/>
      <c r="BM309" s="174"/>
      <c r="BN309" s="174"/>
      <c r="BO309" s="174"/>
      <c r="BP309" s="174"/>
      <c r="BQ309" s="174"/>
      <c r="BR309" s="174"/>
      <c r="BS309" s="174"/>
      <c r="BT309" s="174"/>
      <c r="BU309" s="174"/>
      <c r="BV309" s="174"/>
      <c r="BW309" s="174"/>
      <c r="BX309" s="174"/>
      <c r="BY309" s="174"/>
      <c r="BZ309" s="174"/>
      <c r="CA309" s="174"/>
      <c r="CB309" s="174"/>
      <c r="CC309" s="174"/>
      <c r="CD309" s="174"/>
      <c r="CE309" s="174"/>
      <c r="CF309" s="174"/>
      <c r="CG309" s="174"/>
      <c r="CH309" s="174"/>
      <c r="CI309" s="174"/>
      <c r="CJ309" s="174"/>
      <c r="CK309" s="174"/>
      <c r="CL309" s="174"/>
      <c r="CN309" s="176"/>
      <c r="CO309" s="174"/>
      <c r="CP309" s="174"/>
      <c r="CQ309" s="174"/>
      <c r="CR309" s="174"/>
      <c r="CS309" s="174"/>
      <c r="CT309" s="174"/>
      <c r="CU309" s="174"/>
      <c r="CV309" s="174"/>
      <c r="CW309" s="174"/>
      <c r="CX309" s="174"/>
      <c r="CY309" s="174"/>
      <c r="CZ309" s="174"/>
      <c r="DA309" s="174"/>
      <c r="DB309" s="174"/>
      <c r="DC309" s="174"/>
      <c r="DD309" s="174"/>
      <c r="DE309" s="174"/>
      <c r="DF309" s="174"/>
      <c r="DG309" s="174"/>
      <c r="DH309" s="174"/>
      <c r="DI309" s="174"/>
      <c r="DJ309" s="174"/>
      <c r="DK309" s="174"/>
      <c r="DL309" s="174"/>
    </row>
    <row r="310" spans="1:116" x14ac:dyDescent="0.35">
      <c r="A310" s="174"/>
      <c r="E310" s="8"/>
      <c r="G310" s="175" t="s">
        <v>492</v>
      </c>
      <c r="H310" s="174"/>
      <c r="I310" s="176"/>
      <c r="J310" s="176"/>
      <c r="K310" s="197"/>
      <c r="L310" s="197"/>
      <c r="M310" s="197"/>
      <c r="N310" s="197"/>
      <c r="O310" s="197"/>
      <c r="P310" s="197"/>
      <c r="R310" s="198"/>
      <c r="S310" s="174"/>
      <c r="T310" s="174"/>
      <c r="U310" s="174"/>
      <c r="V310" s="174"/>
      <c r="W310" s="174"/>
      <c r="X310" s="174"/>
      <c r="Y310" s="174"/>
      <c r="Z310" s="174"/>
      <c r="AA310" s="174"/>
      <c r="AB310" s="174"/>
      <c r="AC310" s="174"/>
      <c r="AD310" s="174"/>
      <c r="AE310" s="174"/>
      <c r="AF310" s="174"/>
      <c r="AG310" s="174"/>
      <c r="AH310" s="174"/>
      <c r="AI310" s="174"/>
      <c r="AJ310" s="174"/>
      <c r="AK310" s="174"/>
      <c r="AL310" s="174"/>
      <c r="AM310" s="174"/>
      <c r="AN310" s="174"/>
      <c r="AO310" s="174"/>
      <c r="AP310" s="174"/>
      <c r="AQ310" s="174"/>
      <c r="AR310" s="174"/>
      <c r="AS310" s="174"/>
      <c r="AT310" s="174"/>
      <c r="AU310" s="174"/>
      <c r="AV310" s="174"/>
      <c r="AW310" s="174"/>
      <c r="AX310" s="174"/>
      <c r="AY310" s="174"/>
      <c r="AZ310" s="174"/>
      <c r="BA310" s="174"/>
      <c r="BB310" s="174"/>
      <c r="BC310" s="174"/>
      <c r="BD310" s="174"/>
      <c r="BE310" s="174"/>
      <c r="BF310" s="174"/>
      <c r="BG310" s="174"/>
      <c r="BH310" s="174"/>
      <c r="BI310" s="174"/>
      <c r="BJ310" s="174"/>
      <c r="BK310" s="174"/>
      <c r="BL310" s="174"/>
      <c r="BM310" s="174"/>
      <c r="BN310" s="174"/>
      <c r="BO310" s="174"/>
      <c r="BP310" s="174"/>
      <c r="BQ310" s="174"/>
      <c r="BR310" s="174"/>
      <c r="BS310" s="174"/>
      <c r="BT310" s="174"/>
      <c r="BU310" s="174"/>
      <c r="BV310" s="174"/>
      <c r="BW310" s="174"/>
      <c r="BX310" s="174"/>
      <c r="BY310" s="174"/>
      <c r="BZ310" s="174"/>
      <c r="CA310" s="174"/>
      <c r="CB310" s="174"/>
      <c r="CC310" s="174"/>
      <c r="CD310" s="174"/>
      <c r="CE310" s="174"/>
      <c r="CF310" s="174"/>
      <c r="CG310" s="174"/>
      <c r="CH310" s="174"/>
      <c r="CI310" s="174"/>
      <c r="CJ310" s="174"/>
      <c r="CK310" s="174"/>
      <c r="CL310" s="174"/>
      <c r="CN310" s="176"/>
      <c r="CO310" s="174"/>
      <c r="CP310" s="174"/>
      <c r="CQ310" s="174"/>
      <c r="CR310" s="174"/>
      <c r="CS310" s="174"/>
      <c r="CT310" s="174"/>
      <c r="CU310" s="174"/>
      <c r="CV310" s="174"/>
      <c r="CW310" s="174"/>
      <c r="CX310" s="174"/>
      <c r="CY310" s="174"/>
      <c r="CZ310" s="174"/>
      <c r="DA310" s="174"/>
      <c r="DB310" s="174"/>
      <c r="DC310" s="174"/>
      <c r="DD310" s="174"/>
      <c r="DE310" s="174"/>
      <c r="DF310" s="174"/>
      <c r="DG310" s="174"/>
      <c r="DH310" s="174"/>
      <c r="DI310" s="174"/>
      <c r="DJ310" s="174"/>
      <c r="DK310" s="174"/>
      <c r="DL310" s="174"/>
    </row>
    <row r="311" spans="1:116" x14ac:dyDescent="0.35">
      <c r="A311" s="174"/>
      <c r="E311" s="8"/>
      <c r="G311" s="175" t="s">
        <v>461</v>
      </c>
      <c r="H311" s="174"/>
      <c r="I311" s="176"/>
      <c r="J311" s="176"/>
      <c r="K311" s="197"/>
      <c r="L311" s="197"/>
      <c r="M311" s="197"/>
      <c r="N311" s="197"/>
      <c r="O311" s="197"/>
      <c r="P311" s="197"/>
      <c r="R311" s="198"/>
      <c r="S311" s="199" t="str">
        <f t="shared" ref="S311:AX311" si="301">S$20</f>
        <v>S$16</v>
      </c>
      <c r="T311" s="199" t="str">
        <f t="shared" si="301"/>
        <v>T$16</v>
      </c>
      <c r="U311" s="199" t="str">
        <f t="shared" si="301"/>
        <v>U$16</v>
      </c>
      <c r="V311" s="199" t="str">
        <f t="shared" si="301"/>
        <v>V$16</v>
      </c>
      <c r="W311" s="199" t="str">
        <f t="shared" si="301"/>
        <v>W$16</v>
      </c>
      <c r="X311" s="199" t="str">
        <f t="shared" si="301"/>
        <v>X$16</v>
      </c>
      <c r="Y311" s="199" t="str">
        <f t="shared" si="301"/>
        <v>Y$16</v>
      </c>
      <c r="Z311" s="199" t="str">
        <f t="shared" si="301"/>
        <v>Z$16</v>
      </c>
      <c r="AA311" s="199" t="str">
        <f t="shared" si="301"/>
        <v>AA$16</v>
      </c>
      <c r="AB311" s="199" t="str">
        <f t="shared" si="301"/>
        <v>AB$16</v>
      </c>
      <c r="AC311" s="199" t="str">
        <f t="shared" si="301"/>
        <v>AC$16</v>
      </c>
      <c r="AD311" s="199" t="str">
        <f t="shared" si="301"/>
        <v>AD$16</v>
      </c>
      <c r="AE311" s="199" t="str">
        <f t="shared" si="301"/>
        <v>AE$16</v>
      </c>
      <c r="AF311" s="199" t="str">
        <f t="shared" si="301"/>
        <v>AF$16</v>
      </c>
      <c r="AG311" s="199" t="str">
        <f t="shared" si="301"/>
        <v>AG$16</v>
      </c>
      <c r="AH311" s="199" t="str">
        <f t="shared" si="301"/>
        <v>AH$16</v>
      </c>
      <c r="AI311" s="199" t="str">
        <f t="shared" si="301"/>
        <v>AI$16</v>
      </c>
      <c r="AJ311" s="199" t="str">
        <f t="shared" si="301"/>
        <v>AJ$16</v>
      </c>
      <c r="AK311" s="199" t="str">
        <f t="shared" si="301"/>
        <v>AK$16</v>
      </c>
      <c r="AL311" s="199" t="str">
        <f t="shared" si="301"/>
        <v>AL$16</v>
      </c>
      <c r="AM311" s="199" t="str">
        <f t="shared" si="301"/>
        <v>AM$16</v>
      </c>
      <c r="AN311" s="199" t="str">
        <f t="shared" si="301"/>
        <v>AN$16</v>
      </c>
      <c r="AO311" s="199" t="str">
        <f t="shared" si="301"/>
        <v>AO$16</v>
      </c>
      <c r="AP311" s="199" t="str">
        <f t="shared" si="301"/>
        <v>AP$16</v>
      </c>
      <c r="AQ311" s="199" t="str">
        <f t="shared" si="301"/>
        <v>AQ$16</v>
      </c>
      <c r="AR311" s="199" t="str">
        <f t="shared" si="301"/>
        <v>AR$16</v>
      </c>
      <c r="AS311" s="199" t="str">
        <f t="shared" si="301"/>
        <v>AS$16</v>
      </c>
      <c r="AT311" s="199" t="str">
        <f t="shared" si="301"/>
        <v>AT$16</v>
      </c>
      <c r="AU311" s="199" t="str">
        <f t="shared" si="301"/>
        <v>AU$16</v>
      </c>
      <c r="AV311" s="199" t="str">
        <f t="shared" si="301"/>
        <v>AV$16</v>
      </c>
      <c r="AW311" s="199" t="str">
        <f t="shared" si="301"/>
        <v>AW$16</v>
      </c>
      <c r="AX311" s="199" t="str">
        <f t="shared" si="301"/>
        <v>AX$16</v>
      </c>
      <c r="AY311" s="199" t="str">
        <f t="shared" ref="AY311:CD311" si="302">AY$20</f>
        <v>AY$16</v>
      </c>
      <c r="AZ311" s="199" t="str">
        <f t="shared" si="302"/>
        <v>AZ$16</v>
      </c>
      <c r="BA311" s="199" t="str">
        <f t="shared" si="302"/>
        <v>BA$16</v>
      </c>
      <c r="BB311" s="199" t="str">
        <f t="shared" si="302"/>
        <v>BB$16</v>
      </c>
      <c r="BC311" s="199" t="str">
        <f t="shared" si="302"/>
        <v>BC$16</v>
      </c>
      <c r="BD311" s="199" t="str">
        <f t="shared" si="302"/>
        <v>BD$16</v>
      </c>
      <c r="BE311" s="199" t="str">
        <f t="shared" si="302"/>
        <v>BE$16</v>
      </c>
      <c r="BF311" s="199" t="str">
        <f t="shared" si="302"/>
        <v>BF$16</v>
      </c>
      <c r="BG311" s="199" t="str">
        <f t="shared" si="302"/>
        <v>BG$16</v>
      </c>
      <c r="BH311" s="199" t="str">
        <f t="shared" si="302"/>
        <v>BH$16</v>
      </c>
      <c r="BI311" s="199" t="str">
        <f t="shared" si="302"/>
        <v>BI$16</v>
      </c>
      <c r="BJ311" s="199" t="str">
        <f t="shared" si="302"/>
        <v>BJ$16</v>
      </c>
      <c r="BK311" s="199" t="str">
        <f t="shared" si="302"/>
        <v>BK$16</v>
      </c>
      <c r="BL311" s="199" t="str">
        <f t="shared" si="302"/>
        <v>BL$16</v>
      </c>
      <c r="BM311" s="199" t="str">
        <f t="shared" si="302"/>
        <v>BM$16</v>
      </c>
      <c r="BN311" s="199" t="str">
        <f t="shared" si="302"/>
        <v>BN$16</v>
      </c>
      <c r="BO311" s="199" t="str">
        <f t="shared" si="302"/>
        <v>BO$16</v>
      </c>
      <c r="BP311" s="199" t="str">
        <f t="shared" si="302"/>
        <v>BP$16</v>
      </c>
      <c r="BQ311" s="199" t="str">
        <f t="shared" si="302"/>
        <v>BQ$16</v>
      </c>
      <c r="BR311" s="199" t="str">
        <f t="shared" si="302"/>
        <v>BR$16</v>
      </c>
      <c r="BS311" s="199" t="str">
        <f t="shared" si="302"/>
        <v>BS$16</v>
      </c>
      <c r="BT311" s="199" t="str">
        <f t="shared" si="302"/>
        <v>BT$16</v>
      </c>
      <c r="BU311" s="199" t="str">
        <f t="shared" si="302"/>
        <v>BU$16</v>
      </c>
      <c r="BV311" s="199" t="str">
        <f t="shared" si="302"/>
        <v>BV$16</v>
      </c>
      <c r="BW311" s="199" t="str">
        <f t="shared" si="302"/>
        <v>BW$16</v>
      </c>
      <c r="BX311" s="199" t="str">
        <f t="shared" si="302"/>
        <v>BX$16</v>
      </c>
      <c r="BY311" s="199" t="str">
        <f t="shared" si="302"/>
        <v>BY$16</v>
      </c>
      <c r="BZ311" s="199" t="str">
        <f t="shared" si="302"/>
        <v>BZ$16</v>
      </c>
      <c r="CA311" s="199" t="str">
        <f t="shared" si="302"/>
        <v>CA$16</v>
      </c>
      <c r="CB311" s="199" t="str">
        <f t="shared" si="302"/>
        <v>CB$16</v>
      </c>
      <c r="CC311" s="199" t="str">
        <f t="shared" si="302"/>
        <v>CC$16</v>
      </c>
      <c r="CD311" s="199" t="str">
        <f t="shared" si="302"/>
        <v>CD$16</v>
      </c>
      <c r="CE311" s="199" t="str">
        <f t="shared" ref="CE311:CL311" si="303">CE$20</f>
        <v>CE$16</v>
      </c>
      <c r="CF311" s="199" t="str">
        <f t="shared" si="303"/>
        <v>CF$16</v>
      </c>
      <c r="CG311" s="199" t="str">
        <f t="shared" si="303"/>
        <v>CG$16</v>
      </c>
      <c r="CH311" s="199" t="str">
        <f t="shared" si="303"/>
        <v>CH$16</v>
      </c>
      <c r="CI311" s="199" t="str">
        <f t="shared" si="303"/>
        <v>CI$16</v>
      </c>
      <c r="CJ311" s="199" t="str">
        <f t="shared" si="303"/>
        <v>CJ$16</v>
      </c>
      <c r="CK311" s="199" t="str">
        <f t="shared" si="303"/>
        <v>CK$16</v>
      </c>
      <c r="CL311" s="199" t="str">
        <f t="shared" si="303"/>
        <v>CL$16</v>
      </c>
      <c r="CN311" s="176"/>
      <c r="CO311" s="199" t="str">
        <f t="shared" ref="CO311:DL311" si="304">CO$20</f>
        <v>CO$16</v>
      </c>
      <c r="CP311" s="199" t="str">
        <f t="shared" si="304"/>
        <v>CP$16</v>
      </c>
      <c r="CQ311" s="199" t="str">
        <f t="shared" si="304"/>
        <v>CQ$16</v>
      </c>
      <c r="CR311" s="199" t="str">
        <f t="shared" si="304"/>
        <v>CR$16</v>
      </c>
      <c r="CS311" s="199" t="str">
        <f t="shared" si="304"/>
        <v>CS$16</v>
      </c>
      <c r="CT311" s="199" t="str">
        <f t="shared" si="304"/>
        <v>CT$16</v>
      </c>
      <c r="CU311" s="199" t="str">
        <f t="shared" si="304"/>
        <v>CU$16</v>
      </c>
      <c r="CV311" s="199" t="str">
        <f t="shared" si="304"/>
        <v>CV$16</v>
      </c>
      <c r="CW311" s="199" t="str">
        <f t="shared" si="304"/>
        <v>CW$16</v>
      </c>
      <c r="CX311" s="199" t="str">
        <f t="shared" si="304"/>
        <v>CX$16</v>
      </c>
      <c r="CY311" s="199" t="str">
        <f t="shared" si="304"/>
        <v>CY$16</v>
      </c>
      <c r="CZ311" s="199" t="str">
        <f t="shared" si="304"/>
        <v>CZ$16</v>
      </c>
      <c r="DA311" s="199" t="str">
        <f t="shared" si="304"/>
        <v>DA$16</v>
      </c>
      <c r="DB311" s="199" t="str">
        <f t="shared" si="304"/>
        <v>DB$16</v>
      </c>
      <c r="DC311" s="199" t="str">
        <f t="shared" si="304"/>
        <v>DC$16</v>
      </c>
      <c r="DD311" s="199" t="str">
        <f t="shared" si="304"/>
        <v>DD$16</v>
      </c>
      <c r="DE311" s="199" t="str">
        <f t="shared" si="304"/>
        <v>DE$16</v>
      </c>
      <c r="DF311" s="199" t="str">
        <f t="shared" si="304"/>
        <v>DF$16</v>
      </c>
      <c r="DG311" s="199" t="str">
        <f t="shared" si="304"/>
        <v>DG$16</v>
      </c>
      <c r="DH311" s="199" t="str">
        <f t="shared" si="304"/>
        <v>DH$16</v>
      </c>
      <c r="DI311" s="199" t="str">
        <f t="shared" si="304"/>
        <v>DI$16</v>
      </c>
      <c r="DJ311" s="199" t="str">
        <f t="shared" si="304"/>
        <v>DJ$16</v>
      </c>
      <c r="DK311" s="199" t="str">
        <f t="shared" si="304"/>
        <v>DK$16</v>
      </c>
      <c r="DL311" s="199" t="str">
        <f t="shared" si="304"/>
        <v>DL$16</v>
      </c>
    </row>
    <row r="312" spans="1:116" x14ac:dyDescent="0.35">
      <c r="A312" s="174"/>
      <c r="E312" s="8"/>
      <c r="G312" s="175" t="s">
        <v>462</v>
      </c>
      <c r="H312" s="200"/>
      <c r="I312" s="201"/>
      <c r="J312" s="201"/>
      <c r="K312" s="202"/>
      <c r="L312" s="202"/>
      <c r="M312" s="202"/>
      <c r="N312" s="202"/>
      <c r="O312" s="202"/>
      <c r="P312" s="202"/>
      <c r="R312" s="202"/>
      <c r="S312" s="199" t="str">
        <f t="shared" ref="S312:AX312" si="305">S$21</f>
        <v>S$17</v>
      </c>
      <c r="T312" s="199" t="str">
        <f t="shared" si="305"/>
        <v>T$17</v>
      </c>
      <c r="U312" s="199" t="str">
        <f t="shared" si="305"/>
        <v>U$17</v>
      </c>
      <c r="V312" s="199" t="str">
        <f t="shared" si="305"/>
        <v>V$17</v>
      </c>
      <c r="W312" s="199" t="str">
        <f t="shared" si="305"/>
        <v>W$17</v>
      </c>
      <c r="X312" s="199" t="str">
        <f t="shared" si="305"/>
        <v>X$17</v>
      </c>
      <c r="Y312" s="199" t="str">
        <f t="shared" si="305"/>
        <v>Y$17</v>
      </c>
      <c r="Z312" s="199" t="str">
        <f t="shared" si="305"/>
        <v>Z$17</v>
      </c>
      <c r="AA312" s="199" t="str">
        <f t="shared" si="305"/>
        <v>AA$17</v>
      </c>
      <c r="AB312" s="199" t="str">
        <f t="shared" si="305"/>
        <v>AB$17</v>
      </c>
      <c r="AC312" s="199" t="str">
        <f t="shared" si="305"/>
        <v>AC$17</v>
      </c>
      <c r="AD312" s="199" t="str">
        <f t="shared" si="305"/>
        <v>AD$17</v>
      </c>
      <c r="AE312" s="199" t="str">
        <f t="shared" si="305"/>
        <v>AE$17</v>
      </c>
      <c r="AF312" s="199" t="str">
        <f t="shared" si="305"/>
        <v>AF$17</v>
      </c>
      <c r="AG312" s="199" t="str">
        <f t="shared" si="305"/>
        <v>AG$17</v>
      </c>
      <c r="AH312" s="199" t="str">
        <f t="shared" si="305"/>
        <v>AH$17</v>
      </c>
      <c r="AI312" s="199" t="str">
        <f t="shared" si="305"/>
        <v>AI$17</v>
      </c>
      <c r="AJ312" s="199" t="str">
        <f t="shared" si="305"/>
        <v>AJ$17</v>
      </c>
      <c r="AK312" s="199" t="str">
        <f t="shared" si="305"/>
        <v>AK$17</v>
      </c>
      <c r="AL312" s="199" t="str">
        <f t="shared" si="305"/>
        <v>AL$17</v>
      </c>
      <c r="AM312" s="199" t="str">
        <f t="shared" si="305"/>
        <v>AM$17</v>
      </c>
      <c r="AN312" s="199" t="str">
        <f t="shared" si="305"/>
        <v>AN$17</v>
      </c>
      <c r="AO312" s="199" t="str">
        <f t="shared" si="305"/>
        <v>AO$17</v>
      </c>
      <c r="AP312" s="199" t="str">
        <f t="shared" si="305"/>
        <v>AP$17</v>
      </c>
      <c r="AQ312" s="199" t="str">
        <f t="shared" si="305"/>
        <v>AQ$17</v>
      </c>
      <c r="AR312" s="199" t="str">
        <f t="shared" si="305"/>
        <v>AR$17</v>
      </c>
      <c r="AS312" s="199" t="str">
        <f t="shared" si="305"/>
        <v>AS$17</v>
      </c>
      <c r="AT312" s="199" t="str">
        <f t="shared" si="305"/>
        <v>AT$17</v>
      </c>
      <c r="AU312" s="199" t="str">
        <f t="shared" si="305"/>
        <v>AU$17</v>
      </c>
      <c r="AV312" s="199" t="str">
        <f t="shared" si="305"/>
        <v>AV$17</v>
      </c>
      <c r="AW312" s="199" t="str">
        <f t="shared" si="305"/>
        <v>AW$17</v>
      </c>
      <c r="AX312" s="199" t="str">
        <f t="shared" si="305"/>
        <v>AX$17</v>
      </c>
      <c r="AY312" s="199" t="str">
        <f t="shared" ref="AY312:CD312" si="306">AY$21</f>
        <v>AY$17</v>
      </c>
      <c r="AZ312" s="199" t="str">
        <f t="shared" si="306"/>
        <v>AZ$17</v>
      </c>
      <c r="BA312" s="199" t="str">
        <f t="shared" si="306"/>
        <v>BA$17</v>
      </c>
      <c r="BB312" s="199" t="str">
        <f t="shared" si="306"/>
        <v>BB$17</v>
      </c>
      <c r="BC312" s="199" t="str">
        <f t="shared" si="306"/>
        <v>BC$17</v>
      </c>
      <c r="BD312" s="199" t="str">
        <f t="shared" si="306"/>
        <v>BD$17</v>
      </c>
      <c r="BE312" s="199" t="str">
        <f t="shared" si="306"/>
        <v>BE$17</v>
      </c>
      <c r="BF312" s="199" t="str">
        <f t="shared" si="306"/>
        <v>BF$17</v>
      </c>
      <c r="BG312" s="199" t="str">
        <f t="shared" si="306"/>
        <v>BG$17</v>
      </c>
      <c r="BH312" s="199" t="str">
        <f t="shared" si="306"/>
        <v>BH$17</v>
      </c>
      <c r="BI312" s="199" t="str">
        <f t="shared" si="306"/>
        <v>BI$17</v>
      </c>
      <c r="BJ312" s="199" t="str">
        <f t="shared" si="306"/>
        <v>BJ$17</v>
      </c>
      <c r="BK312" s="199" t="str">
        <f t="shared" si="306"/>
        <v>BK$17</v>
      </c>
      <c r="BL312" s="199" t="str">
        <f t="shared" si="306"/>
        <v>BL$17</v>
      </c>
      <c r="BM312" s="199" t="str">
        <f t="shared" si="306"/>
        <v>BM$17</v>
      </c>
      <c r="BN312" s="199" t="str">
        <f t="shared" si="306"/>
        <v>BN$17</v>
      </c>
      <c r="BO312" s="199" t="str">
        <f t="shared" si="306"/>
        <v>BO$17</v>
      </c>
      <c r="BP312" s="199" t="str">
        <f t="shared" si="306"/>
        <v>BP$17</v>
      </c>
      <c r="BQ312" s="199" t="str">
        <f t="shared" si="306"/>
        <v>BQ$17</v>
      </c>
      <c r="BR312" s="199" t="str">
        <f t="shared" si="306"/>
        <v>BR$17</v>
      </c>
      <c r="BS312" s="199" t="str">
        <f t="shared" si="306"/>
        <v>BS$17</v>
      </c>
      <c r="BT312" s="199" t="str">
        <f t="shared" si="306"/>
        <v>BT$17</v>
      </c>
      <c r="BU312" s="199" t="str">
        <f t="shared" si="306"/>
        <v>BU$17</v>
      </c>
      <c r="BV312" s="199" t="str">
        <f t="shared" si="306"/>
        <v>BV$17</v>
      </c>
      <c r="BW312" s="199" t="str">
        <f t="shared" si="306"/>
        <v>BW$17</v>
      </c>
      <c r="BX312" s="199" t="str">
        <f t="shared" si="306"/>
        <v>BX$17</v>
      </c>
      <c r="BY312" s="199" t="str">
        <f t="shared" si="306"/>
        <v>BY$17</v>
      </c>
      <c r="BZ312" s="199" t="str">
        <f t="shared" si="306"/>
        <v>BZ$17</v>
      </c>
      <c r="CA312" s="199" t="str">
        <f t="shared" si="306"/>
        <v>CA$17</v>
      </c>
      <c r="CB312" s="199" t="str">
        <f t="shared" si="306"/>
        <v>CB$17</v>
      </c>
      <c r="CC312" s="199" t="str">
        <f t="shared" si="306"/>
        <v>CC$17</v>
      </c>
      <c r="CD312" s="199" t="str">
        <f t="shared" si="306"/>
        <v>CD$17</v>
      </c>
      <c r="CE312" s="199" t="str">
        <f t="shared" ref="CE312:CL312" si="307">CE$21</f>
        <v>CE$17</v>
      </c>
      <c r="CF312" s="199" t="str">
        <f t="shared" si="307"/>
        <v>CF$17</v>
      </c>
      <c r="CG312" s="199" t="str">
        <f t="shared" si="307"/>
        <v>CG$17</v>
      </c>
      <c r="CH312" s="199" t="str">
        <f t="shared" si="307"/>
        <v>CH$17</v>
      </c>
      <c r="CI312" s="199" t="str">
        <f t="shared" si="307"/>
        <v>CI$17</v>
      </c>
      <c r="CJ312" s="199" t="str">
        <f t="shared" si="307"/>
        <v>CJ$17</v>
      </c>
      <c r="CK312" s="199" t="str">
        <f t="shared" si="307"/>
        <v>CK$17</v>
      </c>
      <c r="CL312" s="199" t="str">
        <f t="shared" si="307"/>
        <v>CL$17</v>
      </c>
      <c r="CN312" s="201"/>
      <c r="CO312" s="199" t="str">
        <f t="shared" ref="CO312:DL312" si="308">CO$21</f>
        <v>CO$17</v>
      </c>
      <c r="CP312" s="199" t="str">
        <f t="shared" si="308"/>
        <v>CP$17</v>
      </c>
      <c r="CQ312" s="199" t="str">
        <f t="shared" si="308"/>
        <v>CQ$17</v>
      </c>
      <c r="CR312" s="199" t="str">
        <f t="shared" si="308"/>
        <v>CR$17</v>
      </c>
      <c r="CS312" s="199" t="str">
        <f t="shared" si="308"/>
        <v>CS$17</v>
      </c>
      <c r="CT312" s="199" t="str">
        <f t="shared" si="308"/>
        <v>CT$17</v>
      </c>
      <c r="CU312" s="199" t="str">
        <f t="shared" si="308"/>
        <v>CU$17</v>
      </c>
      <c r="CV312" s="199" t="str">
        <f t="shared" si="308"/>
        <v>CV$17</v>
      </c>
      <c r="CW312" s="199" t="str">
        <f t="shared" si="308"/>
        <v>CW$17</v>
      </c>
      <c r="CX312" s="199" t="str">
        <f t="shared" si="308"/>
        <v>CX$17</v>
      </c>
      <c r="CY312" s="199" t="str">
        <f t="shared" si="308"/>
        <v>CY$17</v>
      </c>
      <c r="CZ312" s="199" t="str">
        <f t="shared" si="308"/>
        <v>CZ$17</v>
      </c>
      <c r="DA312" s="199" t="str">
        <f t="shared" si="308"/>
        <v>DA$17</v>
      </c>
      <c r="DB312" s="199" t="str">
        <f t="shared" si="308"/>
        <v>DB$17</v>
      </c>
      <c r="DC312" s="199" t="str">
        <f t="shared" si="308"/>
        <v>DC$17</v>
      </c>
      <c r="DD312" s="199" t="str">
        <f t="shared" si="308"/>
        <v>DD$17</v>
      </c>
      <c r="DE312" s="199" t="str">
        <f t="shared" si="308"/>
        <v>DE$17</v>
      </c>
      <c r="DF312" s="199" t="str">
        <f t="shared" si="308"/>
        <v>DF$17</v>
      </c>
      <c r="DG312" s="199" t="str">
        <f t="shared" si="308"/>
        <v>DG$17</v>
      </c>
      <c r="DH312" s="199" t="str">
        <f t="shared" si="308"/>
        <v>DH$17</v>
      </c>
      <c r="DI312" s="199" t="str">
        <f t="shared" si="308"/>
        <v>DI$17</v>
      </c>
      <c r="DJ312" s="199" t="str">
        <f t="shared" si="308"/>
        <v>DJ$17</v>
      </c>
      <c r="DK312" s="199" t="str">
        <f t="shared" si="308"/>
        <v>DK$17</v>
      </c>
      <c r="DL312" s="199" t="str">
        <f t="shared" si="308"/>
        <v>DL$17</v>
      </c>
    </row>
    <row r="313" spans="1:116" x14ac:dyDescent="0.35">
      <c r="A313" s="174"/>
      <c r="E313" s="8"/>
      <c r="G313" s="175" t="s">
        <v>491</v>
      </c>
      <c r="H313" s="200"/>
      <c r="I313" s="201"/>
      <c r="J313" s="201"/>
      <c r="K313" s="202"/>
      <c r="L313" s="202"/>
      <c r="M313" s="202"/>
      <c r="N313" s="202"/>
      <c r="O313" s="202"/>
      <c r="P313" s="202"/>
      <c r="R313" s="202"/>
      <c r="S313" s="190"/>
      <c r="T313" s="190"/>
      <c r="U313" s="190"/>
      <c r="V313" s="190"/>
      <c r="W313" s="190"/>
      <c r="X313" s="190"/>
      <c r="Y313" s="190"/>
      <c r="Z313" s="190"/>
      <c r="AA313" s="190"/>
      <c r="AB313" s="190"/>
      <c r="AC313" s="190"/>
      <c r="AD313" s="190"/>
      <c r="AE313" s="190"/>
      <c r="AF313" s="190"/>
      <c r="AG313" s="190"/>
      <c r="AH313" s="190"/>
      <c r="AI313" s="190"/>
      <c r="AJ313" s="190"/>
      <c r="AK313" s="190"/>
      <c r="AL313" s="190"/>
      <c r="AM313" s="190"/>
      <c r="AN313" s="190"/>
      <c r="AO313" s="190"/>
      <c r="AP313" s="190"/>
      <c r="AQ313" s="190"/>
      <c r="AR313" s="190"/>
      <c r="AS313" s="190"/>
      <c r="AT313" s="190"/>
      <c r="AU313" s="190"/>
      <c r="AV313" s="190"/>
      <c r="AW313" s="190"/>
      <c r="AX313" s="190"/>
      <c r="AY313" s="190"/>
      <c r="AZ313" s="190"/>
      <c r="BA313" s="190"/>
      <c r="BB313" s="190"/>
      <c r="BC313" s="190"/>
      <c r="BD313" s="190"/>
      <c r="BE313" s="190"/>
      <c r="BF313" s="190"/>
      <c r="BG313" s="190"/>
      <c r="BH313" s="190"/>
      <c r="BI313" s="190"/>
      <c r="BJ313" s="190"/>
      <c r="BK313" s="190"/>
      <c r="BL313" s="190"/>
      <c r="BM313" s="190"/>
      <c r="BN313" s="190"/>
      <c r="BO313" s="190"/>
      <c r="BP313" s="190"/>
      <c r="BQ313" s="190"/>
      <c r="BR313" s="190"/>
      <c r="BS313" s="190"/>
      <c r="BT313" s="190"/>
      <c r="BU313" s="190"/>
      <c r="BV313" s="190"/>
      <c r="BW313" s="190"/>
      <c r="BX313" s="190"/>
      <c r="BY313" s="190"/>
      <c r="BZ313" s="190"/>
      <c r="CA313" s="190"/>
      <c r="CB313" s="190"/>
      <c r="CC313" s="190"/>
      <c r="CD313" s="190"/>
      <c r="CE313" s="190"/>
      <c r="CF313" s="190"/>
      <c r="CG313" s="190"/>
      <c r="CH313" s="190"/>
      <c r="CI313" s="190"/>
      <c r="CJ313" s="190"/>
      <c r="CK313" s="190"/>
      <c r="CL313" s="190"/>
      <c r="CN313" s="201"/>
      <c r="CO313" s="190"/>
      <c r="CP313" s="190"/>
      <c r="CQ313" s="190"/>
      <c r="CR313" s="190"/>
      <c r="CS313" s="190"/>
      <c r="CT313" s="190"/>
      <c r="CU313" s="190"/>
      <c r="CV313" s="190"/>
      <c r="CW313" s="190"/>
      <c r="CX313" s="190"/>
      <c r="CY313" s="190"/>
      <c r="CZ313" s="190"/>
      <c r="DA313" s="190"/>
      <c r="DB313" s="190"/>
      <c r="DC313" s="190"/>
      <c r="DD313" s="190"/>
      <c r="DE313" s="190"/>
      <c r="DF313" s="190"/>
      <c r="DG313" s="190"/>
      <c r="DH313" s="190"/>
      <c r="DI313" s="190"/>
      <c r="DJ313" s="190"/>
      <c r="DK313" s="190"/>
      <c r="DL313" s="190"/>
    </row>
    <row r="314" spans="1:116" x14ac:dyDescent="0.35">
      <c r="A314" s="174"/>
      <c r="E314" s="8"/>
      <c r="G314" s="175" t="s">
        <v>505</v>
      </c>
      <c r="H314" s="200"/>
      <c r="I314" s="201"/>
      <c r="J314" s="201"/>
      <c r="K314" s="202"/>
      <c r="L314" s="202"/>
      <c r="M314" s="202"/>
      <c r="N314" s="202"/>
      <c r="O314" s="202"/>
      <c r="P314" s="202"/>
      <c r="R314" s="202"/>
      <c r="S314" s="190"/>
      <c r="T314" s="190"/>
      <c r="U314" s="190"/>
      <c r="V314" s="190"/>
      <c r="W314" s="190"/>
      <c r="X314" s="190"/>
      <c r="Y314" s="190"/>
      <c r="Z314" s="190"/>
      <c r="AA314" s="190"/>
      <c r="AB314" s="190"/>
      <c r="AC314" s="190"/>
      <c r="AD314" s="190"/>
      <c r="AE314" s="190"/>
      <c r="AF314" s="190"/>
      <c r="AG314" s="190"/>
      <c r="AH314" s="190"/>
      <c r="AI314" s="190"/>
      <c r="AJ314" s="190"/>
      <c r="AK314" s="190"/>
      <c r="AL314" s="190"/>
      <c r="AM314" s="190"/>
      <c r="AN314" s="190"/>
      <c r="AO314" s="190"/>
      <c r="AP314" s="190"/>
      <c r="AQ314" s="190"/>
      <c r="AR314" s="190"/>
      <c r="AS314" s="190"/>
      <c r="AT314" s="190"/>
      <c r="AU314" s="190"/>
      <c r="AV314" s="190"/>
      <c r="AW314" s="190"/>
      <c r="AX314" s="190"/>
      <c r="AY314" s="190"/>
      <c r="AZ314" s="190"/>
      <c r="BA314" s="190"/>
      <c r="BB314" s="190"/>
      <c r="BC314" s="190"/>
      <c r="BD314" s="190"/>
      <c r="BE314" s="190"/>
      <c r="BF314" s="190"/>
      <c r="BG314" s="190"/>
      <c r="BH314" s="190"/>
      <c r="BI314" s="190"/>
      <c r="BJ314" s="190"/>
      <c r="BK314" s="190"/>
      <c r="BL314" s="190"/>
      <c r="BM314" s="190"/>
      <c r="BN314" s="190"/>
      <c r="BO314" s="190"/>
      <c r="BP314" s="190"/>
      <c r="BQ314" s="190"/>
      <c r="BR314" s="190"/>
      <c r="BS314" s="190"/>
      <c r="BT314" s="190"/>
      <c r="BU314" s="190"/>
      <c r="BV314" s="190"/>
      <c r="BW314" s="190"/>
      <c r="BX314" s="190"/>
      <c r="BY314" s="190"/>
      <c r="BZ314" s="190"/>
      <c r="CA314" s="190"/>
      <c r="CB314" s="190"/>
      <c r="CC314" s="190"/>
      <c r="CD314" s="190"/>
      <c r="CE314" s="190"/>
      <c r="CF314" s="190"/>
      <c r="CG314" s="190"/>
      <c r="CH314" s="190"/>
      <c r="CI314" s="190"/>
      <c r="CJ314" s="190"/>
      <c r="CK314" s="190"/>
      <c r="CL314" s="190"/>
      <c r="CN314" s="201"/>
      <c r="CO314" s="190"/>
      <c r="CP314" s="190"/>
      <c r="CQ314" s="190"/>
      <c r="CR314" s="190"/>
      <c r="CS314" s="190"/>
      <c r="CT314" s="190"/>
      <c r="CU314" s="190"/>
      <c r="CV314" s="190"/>
      <c r="CW314" s="190"/>
      <c r="CX314" s="190"/>
      <c r="CY314" s="190"/>
      <c r="CZ314" s="190"/>
      <c r="DA314" s="190"/>
      <c r="DB314" s="190"/>
      <c r="DC314" s="190"/>
      <c r="DD314" s="190"/>
      <c r="DE314" s="190"/>
      <c r="DF314" s="190"/>
      <c r="DG314" s="190"/>
      <c r="DH314" s="190"/>
      <c r="DI314" s="190"/>
      <c r="DJ314" s="190"/>
      <c r="DK314" s="190"/>
      <c r="DL314" s="190"/>
    </row>
    <row r="315" spans="1:116" x14ac:dyDescent="0.35">
      <c r="A315" s="174"/>
      <c r="E315" s="8"/>
      <c r="G315" s="175" t="s">
        <v>463</v>
      </c>
      <c r="H315" s="200"/>
      <c r="I315" s="201"/>
      <c r="J315" s="201"/>
      <c r="K315" s="202"/>
      <c r="L315" s="202"/>
      <c r="M315" s="202"/>
      <c r="N315" s="202"/>
      <c r="O315" s="202"/>
      <c r="P315" s="202"/>
      <c r="R315" s="202"/>
      <c r="S315" s="190" t="str">
        <f t="shared" ref="S315:AX315" si="309">S$22</f>
        <v>S$18</v>
      </c>
      <c r="T315" s="190" t="str">
        <f t="shared" si="309"/>
        <v>T$18</v>
      </c>
      <c r="U315" s="190" t="str">
        <f t="shared" si="309"/>
        <v>U$18</v>
      </c>
      <c r="V315" s="190" t="str">
        <f t="shared" si="309"/>
        <v>V$18</v>
      </c>
      <c r="W315" s="190" t="str">
        <f t="shared" si="309"/>
        <v>W$18</v>
      </c>
      <c r="X315" s="190" t="str">
        <f t="shared" si="309"/>
        <v>X$18</v>
      </c>
      <c r="Y315" s="190" t="str">
        <f t="shared" si="309"/>
        <v>Y$18</v>
      </c>
      <c r="Z315" s="190" t="str">
        <f t="shared" si="309"/>
        <v>Z$18</v>
      </c>
      <c r="AA315" s="190" t="str">
        <f t="shared" si="309"/>
        <v>AA$18</v>
      </c>
      <c r="AB315" s="190" t="str">
        <f t="shared" si="309"/>
        <v>AB$18</v>
      </c>
      <c r="AC315" s="190" t="str">
        <f t="shared" si="309"/>
        <v>AC$18</v>
      </c>
      <c r="AD315" s="190" t="str">
        <f t="shared" si="309"/>
        <v>AD$18</v>
      </c>
      <c r="AE315" s="190" t="str">
        <f t="shared" si="309"/>
        <v>AE$18</v>
      </c>
      <c r="AF315" s="190" t="str">
        <f t="shared" si="309"/>
        <v>AF$18</v>
      </c>
      <c r="AG315" s="190" t="str">
        <f t="shared" si="309"/>
        <v>AG$18</v>
      </c>
      <c r="AH315" s="190" t="str">
        <f t="shared" si="309"/>
        <v>AH$18</v>
      </c>
      <c r="AI315" s="190" t="str">
        <f t="shared" si="309"/>
        <v>AI$18</v>
      </c>
      <c r="AJ315" s="190" t="str">
        <f t="shared" si="309"/>
        <v>AJ$18</v>
      </c>
      <c r="AK315" s="190" t="str">
        <f t="shared" si="309"/>
        <v>AK$18</v>
      </c>
      <c r="AL315" s="190" t="str">
        <f t="shared" si="309"/>
        <v>AL$18</v>
      </c>
      <c r="AM315" s="190" t="str">
        <f t="shared" si="309"/>
        <v>AM$18</v>
      </c>
      <c r="AN315" s="190" t="str">
        <f t="shared" si="309"/>
        <v>AN$18</v>
      </c>
      <c r="AO315" s="190" t="str">
        <f t="shared" si="309"/>
        <v>AO$18</v>
      </c>
      <c r="AP315" s="190" t="str">
        <f t="shared" si="309"/>
        <v>AP$18</v>
      </c>
      <c r="AQ315" s="190" t="str">
        <f t="shared" si="309"/>
        <v>AQ$18</v>
      </c>
      <c r="AR315" s="190" t="str">
        <f t="shared" si="309"/>
        <v>AR$18</v>
      </c>
      <c r="AS315" s="190" t="str">
        <f t="shared" si="309"/>
        <v>AS$18</v>
      </c>
      <c r="AT315" s="190" t="str">
        <f t="shared" si="309"/>
        <v>AT$18</v>
      </c>
      <c r="AU315" s="190" t="str">
        <f t="shared" si="309"/>
        <v>AU$18</v>
      </c>
      <c r="AV315" s="190" t="str">
        <f t="shared" si="309"/>
        <v>AV$18</v>
      </c>
      <c r="AW315" s="190" t="str">
        <f t="shared" si="309"/>
        <v>AW$18</v>
      </c>
      <c r="AX315" s="190" t="str">
        <f t="shared" si="309"/>
        <v>AX$18</v>
      </c>
      <c r="AY315" s="190" t="str">
        <f t="shared" ref="AY315:CD315" si="310">AY$22</f>
        <v>AY$18</v>
      </c>
      <c r="AZ315" s="190" t="str">
        <f t="shared" si="310"/>
        <v>AZ$18</v>
      </c>
      <c r="BA315" s="190" t="str">
        <f t="shared" si="310"/>
        <v>BA$18</v>
      </c>
      <c r="BB315" s="190" t="str">
        <f t="shared" si="310"/>
        <v>BB$18</v>
      </c>
      <c r="BC315" s="190" t="str">
        <f t="shared" si="310"/>
        <v>BC$18</v>
      </c>
      <c r="BD315" s="190" t="str">
        <f t="shared" si="310"/>
        <v>BD$18</v>
      </c>
      <c r="BE315" s="190" t="str">
        <f t="shared" si="310"/>
        <v>BE$18</v>
      </c>
      <c r="BF315" s="190" t="str">
        <f t="shared" si="310"/>
        <v>BF$18</v>
      </c>
      <c r="BG315" s="190" t="str">
        <f t="shared" si="310"/>
        <v>BG$18</v>
      </c>
      <c r="BH315" s="190" t="str">
        <f t="shared" si="310"/>
        <v>BH$18</v>
      </c>
      <c r="BI315" s="190" t="str">
        <f t="shared" si="310"/>
        <v>BI$18</v>
      </c>
      <c r="BJ315" s="190" t="str">
        <f t="shared" si="310"/>
        <v>BJ$18</v>
      </c>
      <c r="BK315" s="190" t="str">
        <f t="shared" si="310"/>
        <v>BK$18</v>
      </c>
      <c r="BL315" s="190" t="str">
        <f t="shared" si="310"/>
        <v>BL$18</v>
      </c>
      <c r="BM315" s="190" t="str">
        <f t="shared" si="310"/>
        <v>BM$18</v>
      </c>
      <c r="BN315" s="190" t="str">
        <f t="shared" si="310"/>
        <v>BN$18</v>
      </c>
      <c r="BO315" s="190" t="str">
        <f t="shared" si="310"/>
        <v>BO$18</v>
      </c>
      <c r="BP315" s="190" t="str">
        <f t="shared" si="310"/>
        <v>BP$18</v>
      </c>
      <c r="BQ315" s="190" t="str">
        <f t="shared" si="310"/>
        <v>BQ$18</v>
      </c>
      <c r="BR315" s="190" t="str">
        <f t="shared" si="310"/>
        <v>BR$18</v>
      </c>
      <c r="BS315" s="190" t="str">
        <f t="shared" si="310"/>
        <v>BS$18</v>
      </c>
      <c r="BT315" s="190" t="str">
        <f t="shared" si="310"/>
        <v>BT$18</v>
      </c>
      <c r="BU315" s="190" t="str">
        <f t="shared" si="310"/>
        <v>BU$18</v>
      </c>
      <c r="BV315" s="190" t="str">
        <f t="shared" si="310"/>
        <v>BV$18</v>
      </c>
      <c r="BW315" s="190" t="str">
        <f t="shared" si="310"/>
        <v>BW$18</v>
      </c>
      <c r="BX315" s="190" t="str">
        <f t="shared" si="310"/>
        <v>BX$18</v>
      </c>
      <c r="BY315" s="190" t="str">
        <f t="shared" si="310"/>
        <v>BY$18</v>
      </c>
      <c r="BZ315" s="190" t="str">
        <f t="shared" si="310"/>
        <v>BZ$18</v>
      </c>
      <c r="CA315" s="190" t="str">
        <f t="shared" si="310"/>
        <v>CA$18</v>
      </c>
      <c r="CB315" s="190" t="str">
        <f t="shared" si="310"/>
        <v>CB$18</v>
      </c>
      <c r="CC315" s="190" t="str">
        <f t="shared" si="310"/>
        <v>CC$18</v>
      </c>
      <c r="CD315" s="190" t="str">
        <f t="shared" si="310"/>
        <v>CD$18</v>
      </c>
      <c r="CE315" s="190" t="str">
        <f t="shared" ref="CE315:CL315" si="311">CE$22</f>
        <v>CE$18</v>
      </c>
      <c r="CF315" s="190" t="str">
        <f t="shared" si="311"/>
        <v>CF$18</v>
      </c>
      <c r="CG315" s="190" t="str">
        <f t="shared" si="311"/>
        <v>CG$18</v>
      </c>
      <c r="CH315" s="190" t="str">
        <f t="shared" si="311"/>
        <v>CH$18</v>
      </c>
      <c r="CI315" s="190" t="str">
        <f t="shared" si="311"/>
        <v>CI$18</v>
      </c>
      <c r="CJ315" s="190" t="str">
        <f t="shared" si="311"/>
        <v>CJ$18</v>
      </c>
      <c r="CK315" s="190" t="str">
        <f t="shared" si="311"/>
        <v>CK$18</v>
      </c>
      <c r="CL315" s="190" t="str">
        <f t="shared" si="311"/>
        <v>CL$18</v>
      </c>
      <c r="CN315" s="201"/>
      <c r="CO315" s="190" t="str">
        <f t="shared" ref="CO315:DL315" si="312">CO$22</f>
        <v>CO$18</v>
      </c>
      <c r="CP315" s="190" t="str">
        <f t="shared" si="312"/>
        <v>CP$18</v>
      </c>
      <c r="CQ315" s="190" t="str">
        <f t="shared" si="312"/>
        <v>CQ$18</v>
      </c>
      <c r="CR315" s="190" t="str">
        <f t="shared" si="312"/>
        <v>CR$18</v>
      </c>
      <c r="CS315" s="190" t="str">
        <f t="shared" si="312"/>
        <v>CS$18</v>
      </c>
      <c r="CT315" s="190" t="str">
        <f t="shared" si="312"/>
        <v>CT$18</v>
      </c>
      <c r="CU315" s="190" t="str">
        <f t="shared" si="312"/>
        <v>CU$18</v>
      </c>
      <c r="CV315" s="190" t="str">
        <f t="shared" si="312"/>
        <v>CV$18</v>
      </c>
      <c r="CW315" s="190" t="str">
        <f t="shared" si="312"/>
        <v>CW$18</v>
      </c>
      <c r="CX315" s="190" t="str">
        <f t="shared" si="312"/>
        <v>CX$18</v>
      </c>
      <c r="CY315" s="190" t="str">
        <f t="shared" si="312"/>
        <v>CY$18</v>
      </c>
      <c r="CZ315" s="190" t="str">
        <f t="shared" si="312"/>
        <v>CZ$18</v>
      </c>
      <c r="DA315" s="190" t="str">
        <f t="shared" si="312"/>
        <v>DA$18</v>
      </c>
      <c r="DB315" s="190" t="str">
        <f t="shared" si="312"/>
        <v>DB$18</v>
      </c>
      <c r="DC315" s="190" t="str">
        <f t="shared" si="312"/>
        <v>DC$18</v>
      </c>
      <c r="DD315" s="190" t="str">
        <f t="shared" si="312"/>
        <v>DD$18</v>
      </c>
      <c r="DE315" s="190" t="str">
        <f t="shared" si="312"/>
        <v>DE$18</v>
      </c>
      <c r="DF315" s="190" t="str">
        <f t="shared" si="312"/>
        <v>DF$18</v>
      </c>
      <c r="DG315" s="190" t="str">
        <f t="shared" si="312"/>
        <v>DG$18</v>
      </c>
      <c r="DH315" s="190" t="str">
        <f t="shared" si="312"/>
        <v>DH$18</v>
      </c>
      <c r="DI315" s="190" t="str">
        <f t="shared" si="312"/>
        <v>DI$18</v>
      </c>
      <c r="DJ315" s="190" t="str">
        <f t="shared" si="312"/>
        <v>DJ$18</v>
      </c>
      <c r="DK315" s="190" t="str">
        <f t="shared" si="312"/>
        <v>DK$18</v>
      </c>
      <c r="DL315" s="190" t="str">
        <f t="shared" si="312"/>
        <v>DL$18</v>
      </c>
    </row>
    <row r="316" spans="1:116" x14ac:dyDescent="0.35">
      <c r="A316" s="174"/>
      <c r="E316" s="8"/>
      <c r="G316" s="175" t="s">
        <v>464</v>
      </c>
      <c r="H316" s="200"/>
      <c r="I316" s="201"/>
      <c r="J316" s="201"/>
      <c r="K316" s="202"/>
      <c r="L316" s="202"/>
      <c r="M316" s="202"/>
      <c r="N316" s="202"/>
      <c r="O316" s="202"/>
      <c r="P316" s="202"/>
      <c r="R316" s="202"/>
      <c r="S316" s="190" t="str">
        <f t="shared" ref="S316:AX316" si="313">S$23</f>
        <v>S$19</v>
      </c>
      <c r="T316" s="190" t="str">
        <f t="shared" si="313"/>
        <v>T$19</v>
      </c>
      <c r="U316" s="190" t="str">
        <f t="shared" si="313"/>
        <v>U$19</v>
      </c>
      <c r="V316" s="190" t="str">
        <f t="shared" si="313"/>
        <v>V$19</v>
      </c>
      <c r="W316" s="190" t="str">
        <f t="shared" si="313"/>
        <v>W$19</v>
      </c>
      <c r="X316" s="190" t="str">
        <f t="shared" si="313"/>
        <v>X$19</v>
      </c>
      <c r="Y316" s="190" t="str">
        <f t="shared" si="313"/>
        <v>Y$19</v>
      </c>
      <c r="Z316" s="190" t="str">
        <f t="shared" si="313"/>
        <v>Z$19</v>
      </c>
      <c r="AA316" s="190" t="str">
        <f t="shared" si="313"/>
        <v>AA$19</v>
      </c>
      <c r="AB316" s="190" t="str">
        <f t="shared" si="313"/>
        <v>AB$19</v>
      </c>
      <c r="AC316" s="190" t="str">
        <f t="shared" si="313"/>
        <v>AC$19</v>
      </c>
      <c r="AD316" s="190" t="str">
        <f t="shared" si="313"/>
        <v>AD$19</v>
      </c>
      <c r="AE316" s="190" t="str">
        <f t="shared" si="313"/>
        <v>AE$19</v>
      </c>
      <c r="AF316" s="190" t="str">
        <f t="shared" si="313"/>
        <v>AF$19</v>
      </c>
      <c r="AG316" s="190" t="str">
        <f t="shared" si="313"/>
        <v>AG$19</v>
      </c>
      <c r="AH316" s="190" t="str">
        <f t="shared" si="313"/>
        <v>AH$19</v>
      </c>
      <c r="AI316" s="190" t="str">
        <f t="shared" si="313"/>
        <v>AI$19</v>
      </c>
      <c r="AJ316" s="190" t="str">
        <f t="shared" si="313"/>
        <v>AJ$19</v>
      </c>
      <c r="AK316" s="190" t="str">
        <f t="shared" si="313"/>
        <v>AK$19</v>
      </c>
      <c r="AL316" s="190" t="str">
        <f t="shared" si="313"/>
        <v>AL$19</v>
      </c>
      <c r="AM316" s="190" t="str">
        <f t="shared" si="313"/>
        <v>AM$19</v>
      </c>
      <c r="AN316" s="190" t="str">
        <f t="shared" si="313"/>
        <v>AN$19</v>
      </c>
      <c r="AO316" s="190" t="str">
        <f t="shared" si="313"/>
        <v>AO$19</v>
      </c>
      <c r="AP316" s="190" t="str">
        <f t="shared" si="313"/>
        <v>AP$19</v>
      </c>
      <c r="AQ316" s="190" t="str">
        <f t="shared" si="313"/>
        <v>AQ$19</v>
      </c>
      <c r="AR316" s="190" t="str">
        <f t="shared" si="313"/>
        <v>AR$19</v>
      </c>
      <c r="AS316" s="190" t="str">
        <f t="shared" si="313"/>
        <v>AS$19</v>
      </c>
      <c r="AT316" s="190" t="str">
        <f t="shared" si="313"/>
        <v>AT$19</v>
      </c>
      <c r="AU316" s="190" t="str">
        <f t="shared" si="313"/>
        <v>AU$19</v>
      </c>
      <c r="AV316" s="190" t="str">
        <f t="shared" si="313"/>
        <v>AV$19</v>
      </c>
      <c r="AW316" s="190" t="str">
        <f t="shared" si="313"/>
        <v>AW$19</v>
      </c>
      <c r="AX316" s="190" t="str">
        <f t="shared" si="313"/>
        <v>AX$19</v>
      </c>
      <c r="AY316" s="190" t="str">
        <f t="shared" ref="AY316:CD316" si="314">AY$23</f>
        <v>AY$19</v>
      </c>
      <c r="AZ316" s="190" t="str">
        <f t="shared" si="314"/>
        <v>AZ$19</v>
      </c>
      <c r="BA316" s="190" t="str">
        <f t="shared" si="314"/>
        <v>BA$19</v>
      </c>
      <c r="BB316" s="190" t="str">
        <f t="shared" si="314"/>
        <v>BB$19</v>
      </c>
      <c r="BC316" s="190" t="str">
        <f t="shared" si="314"/>
        <v>BC$19</v>
      </c>
      <c r="BD316" s="190" t="str">
        <f t="shared" si="314"/>
        <v>BD$19</v>
      </c>
      <c r="BE316" s="190" t="str">
        <f t="shared" si="314"/>
        <v>BE$19</v>
      </c>
      <c r="BF316" s="190" t="str">
        <f t="shared" si="314"/>
        <v>BF$19</v>
      </c>
      <c r="BG316" s="190" t="str">
        <f t="shared" si="314"/>
        <v>BG$19</v>
      </c>
      <c r="BH316" s="190" t="str">
        <f t="shared" si="314"/>
        <v>BH$19</v>
      </c>
      <c r="BI316" s="190" t="str">
        <f t="shared" si="314"/>
        <v>BI$19</v>
      </c>
      <c r="BJ316" s="190" t="str">
        <f t="shared" si="314"/>
        <v>BJ$19</v>
      </c>
      <c r="BK316" s="190" t="str">
        <f t="shared" si="314"/>
        <v>BK$19</v>
      </c>
      <c r="BL316" s="190" t="str">
        <f t="shared" si="314"/>
        <v>BL$19</v>
      </c>
      <c r="BM316" s="190" t="str">
        <f t="shared" si="314"/>
        <v>BM$19</v>
      </c>
      <c r="BN316" s="190" t="str">
        <f t="shared" si="314"/>
        <v>BN$19</v>
      </c>
      <c r="BO316" s="190" t="str">
        <f t="shared" si="314"/>
        <v>BO$19</v>
      </c>
      <c r="BP316" s="190" t="str">
        <f t="shared" si="314"/>
        <v>BP$19</v>
      </c>
      <c r="BQ316" s="190" t="str">
        <f t="shared" si="314"/>
        <v>BQ$19</v>
      </c>
      <c r="BR316" s="190" t="str">
        <f t="shared" si="314"/>
        <v>BR$19</v>
      </c>
      <c r="BS316" s="190" t="str">
        <f t="shared" si="314"/>
        <v>BS$19</v>
      </c>
      <c r="BT316" s="190" t="str">
        <f t="shared" si="314"/>
        <v>BT$19</v>
      </c>
      <c r="BU316" s="190" t="str">
        <f t="shared" si="314"/>
        <v>BU$19</v>
      </c>
      <c r="BV316" s="190" t="str">
        <f t="shared" si="314"/>
        <v>BV$19</v>
      </c>
      <c r="BW316" s="190" t="str">
        <f t="shared" si="314"/>
        <v>BW$19</v>
      </c>
      <c r="BX316" s="190" t="str">
        <f t="shared" si="314"/>
        <v>BX$19</v>
      </c>
      <c r="BY316" s="190" t="str">
        <f t="shared" si="314"/>
        <v>BY$19</v>
      </c>
      <c r="BZ316" s="190" t="str">
        <f t="shared" si="314"/>
        <v>BZ$19</v>
      </c>
      <c r="CA316" s="190" t="str">
        <f t="shared" si="314"/>
        <v>CA$19</v>
      </c>
      <c r="CB316" s="190" t="str">
        <f t="shared" si="314"/>
        <v>CB$19</v>
      </c>
      <c r="CC316" s="190" t="str">
        <f t="shared" si="314"/>
        <v>CC$19</v>
      </c>
      <c r="CD316" s="190" t="str">
        <f t="shared" si="314"/>
        <v>CD$19</v>
      </c>
      <c r="CE316" s="190" t="str">
        <f t="shared" ref="CE316:CL316" si="315">CE$23</f>
        <v>CE$19</v>
      </c>
      <c r="CF316" s="190" t="str">
        <f t="shared" si="315"/>
        <v>CF$19</v>
      </c>
      <c r="CG316" s="190" t="str">
        <f t="shared" si="315"/>
        <v>CG$19</v>
      </c>
      <c r="CH316" s="190" t="str">
        <f t="shared" si="315"/>
        <v>CH$19</v>
      </c>
      <c r="CI316" s="190" t="str">
        <f t="shared" si="315"/>
        <v>CI$19</v>
      </c>
      <c r="CJ316" s="190" t="str">
        <f t="shared" si="315"/>
        <v>CJ$19</v>
      </c>
      <c r="CK316" s="190" t="str">
        <f t="shared" si="315"/>
        <v>CK$19</v>
      </c>
      <c r="CL316" s="190" t="str">
        <f t="shared" si="315"/>
        <v>CL$19</v>
      </c>
      <c r="CN316" s="201"/>
      <c r="CO316" s="190" t="str">
        <f t="shared" ref="CO316:DL316" si="316">CO$23</f>
        <v>CO$19</v>
      </c>
      <c r="CP316" s="190" t="str">
        <f t="shared" si="316"/>
        <v>CP$19</v>
      </c>
      <c r="CQ316" s="190" t="str">
        <f t="shared" si="316"/>
        <v>CQ$19</v>
      </c>
      <c r="CR316" s="190" t="str">
        <f t="shared" si="316"/>
        <v>CR$19</v>
      </c>
      <c r="CS316" s="190" t="str">
        <f t="shared" si="316"/>
        <v>CS$19</v>
      </c>
      <c r="CT316" s="190" t="str">
        <f t="shared" si="316"/>
        <v>CT$19</v>
      </c>
      <c r="CU316" s="190" t="str">
        <f t="shared" si="316"/>
        <v>CU$19</v>
      </c>
      <c r="CV316" s="190" t="str">
        <f t="shared" si="316"/>
        <v>CV$19</v>
      </c>
      <c r="CW316" s="190" t="str">
        <f t="shared" si="316"/>
        <v>CW$19</v>
      </c>
      <c r="CX316" s="190" t="str">
        <f t="shared" si="316"/>
        <v>CX$19</v>
      </c>
      <c r="CY316" s="190" t="str">
        <f t="shared" si="316"/>
        <v>CY$19</v>
      </c>
      <c r="CZ316" s="190" t="str">
        <f t="shared" si="316"/>
        <v>CZ$19</v>
      </c>
      <c r="DA316" s="190" t="str">
        <f t="shared" si="316"/>
        <v>DA$19</v>
      </c>
      <c r="DB316" s="190" t="str">
        <f t="shared" si="316"/>
        <v>DB$19</v>
      </c>
      <c r="DC316" s="190" t="str">
        <f t="shared" si="316"/>
        <v>DC$19</v>
      </c>
      <c r="DD316" s="190" t="str">
        <f t="shared" si="316"/>
        <v>DD$19</v>
      </c>
      <c r="DE316" s="190" t="str">
        <f t="shared" si="316"/>
        <v>DE$19</v>
      </c>
      <c r="DF316" s="190" t="str">
        <f t="shared" si="316"/>
        <v>DF$19</v>
      </c>
      <c r="DG316" s="190" t="str">
        <f t="shared" si="316"/>
        <v>DG$19</v>
      </c>
      <c r="DH316" s="190" t="str">
        <f t="shared" si="316"/>
        <v>DH$19</v>
      </c>
      <c r="DI316" s="190" t="str">
        <f t="shared" si="316"/>
        <v>DI$19</v>
      </c>
      <c r="DJ316" s="190" t="str">
        <f t="shared" si="316"/>
        <v>DJ$19</v>
      </c>
      <c r="DK316" s="190" t="str">
        <f t="shared" si="316"/>
        <v>DK$19</v>
      </c>
      <c r="DL316" s="190" t="str">
        <f t="shared" si="316"/>
        <v>DL$19</v>
      </c>
    </row>
    <row r="317" spans="1:116" x14ac:dyDescent="0.35">
      <c r="A317" s="48" t="s">
        <v>218</v>
      </c>
      <c r="B317" s="31" t="s">
        <v>81</v>
      </c>
      <c r="C317" s="31"/>
      <c r="D317" t="s">
        <v>336</v>
      </c>
      <c r="E317" s="8" t="str">
        <f t="shared" ref="E317:E322" si="317">ROW()&amp;" "&amp;D317</f>
        <v>317 ADREV-PV</v>
      </c>
      <c r="F317" t="s">
        <v>327</v>
      </c>
      <c r="G317" s="70" t="s">
        <v>777</v>
      </c>
      <c r="H317" s="48"/>
      <c r="I317" s="304"/>
      <c r="J317" s="304"/>
      <c r="K317" s="48"/>
      <c r="L317" s="48"/>
      <c r="M317" s="48"/>
      <c r="N317" s="48"/>
      <c r="O317" s="48"/>
      <c r="P317" s="48"/>
      <c r="R317" s="70"/>
      <c r="S317" s="305"/>
      <c r="T317" s="305"/>
      <c r="U317" s="305"/>
      <c r="V317" s="305"/>
      <c r="W317" s="305"/>
      <c r="X317" s="305"/>
      <c r="Y317" s="305"/>
      <c r="Z317" s="305"/>
      <c r="AA317" s="305"/>
      <c r="AB317" s="305"/>
      <c r="AC317" s="305"/>
      <c r="AD317" s="305"/>
      <c r="AE317" s="305"/>
      <c r="AF317" s="305"/>
      <c r="AG317" s="305"/>
      <c r="AH317" s="305"/>
      <c r="AI317" s="305"/>
      <c r="AJ317" s="305"/>
      <c r="AK317" s="305"/>
      <c r="AL317" s="305"/>
      <c r="AM317" s="305"/>
      <c r="AN317" s="305"/>
      <c r="AO317" s="305"/>
      <c r="AP317" s="305"/>
      <c r="AQ317" s="305"/>
      <c r="AR317" s="305"/>
      <c r="AS317" s="305"/>
      <c r="AT317" s="305"/>
      <c r="AU317" s="305"/>
      <c r="AV317" s="305"/>
      <c r="AW317" s="305"/>
      <c r="AX317" s="305"/>
      <c r="AY317" s="305"/>
      <c r="AZ317" s="305"/>
      <c r="BA317" s="305"/>
      <c r="BB317" s="305"/>
      <c r="BC317" s="305"/>
      <c r="BD317" s="305"/>
      <c r="BE317" s="305"/>
      <c r="BF317" s="305"/>
      <c r="BG317" s="305"/>
      <c r="BH317" s="305"/>
      <c r="BI317" s="305"/>
      <c r="BJ317" s="305"/>
      <c r="BK317" s="305"/>
      <c r="BL317" s="305"/>
      <c r="BM317" s="305"/>
      <c r="BN317" s="305"/>
      <c r="BO317" s="305"/>
      <c r="BP317" s="305"/>
      <c r="BQ317" s="305"/>
      <c r="BR317" s="305"/>
      <c r="BS317" s="305"/>
      <c r="BT317" s="305"/>
      <c r="BU317" s="305"/>
      <c r="BV317" s="305"/>
      <c r="BW317" s="305"/>
      <c r="BX317" s="305"/>
      <c r="BY317" s="305"/>
      <c r="BZ317" s="305"/>
      <c r="CA317" s="305"/>
      <c r="CB317" s="305"/>
      <c r="CC317" s="305"/>
      <c r="CD317" s="305"/>
      <c r="CE317" s="305"/>
      <c r="CF317" s="305"/>
      <c r="CG317" s="305"/>
      <c r="CH317" s="305"/>
      <c r="CI317" s="305"/>
      <c r="CJ317" s="305"/>
      <c r="CK317" s="305"/>
      <c r="CL317" s="305"/>
      <c r="CN317" s="304"/>
      <c r="CO317" s="305"/>
      <c r="CP317" s="305"/>
      <c r="CQ317" s="305"/>
      <c r="CR317" s="305"/>
      <c r="CS317" s="305"/>
      <c r="CT317" s="305"/>
      <c r="CU317" s="305"/>
      <c r="CV317" s="305"/>
      <c r="CW317" s="305"/>
      <c r="CX317" s="305"/>
      <c r="CY317" s="305"/>
      <c r="CZ317" s="305"/>
      <c r="DA317" s="305"/>
      <c r="DB317" s="305"/>
      <c r="DC317" s="305"/>
      <c r="DD317" s="305"/>
      <c r="DE317" s="305"/>
      <c r="DF317" s="305"/>
      <c r="DG317" s="305"/>
      <c r="DH317" s="305"/>
      <c r="DI317" s="305"/>
      <c r="DJ317" s="305"/>
      <c r="DK317" s="305"/>
      <c r="DL317" s="305"/>
    </row>
    <row r="318" spans="1:116" x14ac:dyDescent="0.35">
      <c r="B318" t="s">
        <v>332</v>
      </c>
      <c r="D318" t="s">
        <v>336</v>
      </c>
      <c r="E318" s="8" t="str">
        <f t="shared" si="317"/>
        <v>318 ADREV-PV</v>
      </c>
      <c r="F318" t="s">
        <v>468</v>
      </c>
      <c r="G318" s="145" t="s">
        <v>172</v>
      </c>
      <c r="I318"/>
      <c r="J318"/>
      <c r="K318" s="15"/>
      <c r="L318" s="15"/>
      <c r="M318" s="15"/>
      <c r="N318" s="15"/>
      <c r="O318" s="15"/>
      <c r="P318" s="15"/>
      <c r="R318"/>
      <c r="S318" s="146"/>
      <c r="T318" s="146"/>
      <c r="U318" s="146"/>
      <c r="V318" s="146"/>
      <c r="W318" s="146"/>
      <c r="X318" s="146"/>
      <c r="Y318" s="146"/>
      <c r="Z318" s="146"/>
      <c r="AA318" s="146"/>
      <c r="AB318" s="146"/>
      <c r="AC318" s="146"/>
      <c r="AD318" s="146"/>
      <c r="AE318" s="146"/>
      <c r="AF318" s="146"/>
      <c r="AG318" s="146"/>
      <c r="AH318" s="146"/>
      <c r="AI318" s="146"/>
      <c r="AJ318" s="146"/>
      <c r="AK318" s="146"/>
      <c r="AL318" s="146"/>
      <c r="AM318" s="146"/>
      <c r="AN318" s="146"/>
      <c r="AO318" s="146"/>
      <c r="AP318" s="146"/>
      <c r="AQ318" s="146"/>
      <c r="AR318" s="146"/>
      <c r="AS318" s="146"/>
      <c r="AT318" s="146"/>
      <c r="AU318" s="146"/>
      <c r="AV318" s="146"/>
      <c r="AW318" s="146"/>
      <c r="AX318" s="146"/>
      <c r="AY318" s="146"/>
      <c r="AZ318" s="146"/>
      <c r="BA318" s="146"/>
      <c r="BB318" s="146"/>
      <c r="BC318" s="146"/>
      <c r="BD318" s="146"/>
      <c r="BE318" s="146"/>
      <c r="BF318" s="146"/>
      <c r="BG318" s="146"/>
      <c r="BH318" s="146"/>
      <c r="BI318" s="146"/>
      <c r="BJ318" s="146"/>
      <c r="BK318" s="146"/>
      <c r="BL318" s="146"/>
      <c r="BM318" s="146"/>
      <c r="BN318" s="146"/>
      <c r="BO318" s="146"/>
      <c r="BP318" s="146"/>
      <c r="BQ318" s="146"/>
      <c r="BR318" s="146"/>
      <c r="BS318" s="146"/>
      <c r="BT318" s="146"/>
      <c r="BU318" s="146"/>
      <c r="BV318" s="146"/>
      <c r="BW318" s="146"/>
      <c r="BX318" s="146"/>
      <c r="BY318" s="146"/>
      <c r="BZ318" s="146"/>
      <c r="CA318" s="146"/>
      <c r="CB318" s="146"/>
      <c r="CC318" s="146"/>
      <c r="CD318" s="146"/>
      <c r="CE318" s="146"/>
      <c r="CF318" s="146"/>
      <c r="CG318" s="146"/>
      <c r="CH318" s="146"/>
      <c r="CI318" s="146"/>
      <c r="CJ318" s="146"/>
      <c r="CK318" s="146"/>
      <c r="CL318" s="146"/>
      <c r="CN318"/>
      <c r="CO318" s="146"/>
      <c r="CP318" s="146"/>
      <c r="CQ318" s="146"/>
      <c r="CR318" s="146"/>
      <c r="CS318" s="146"/>
      <c r="CT318" s="146"/>
      <c r="CU318" s="146"/>
      <c r="CV318" s="146"/>
      <c r="CW318" s="146"/>
      <c r="CX318" s="146"/>
      <c r="CY318" s="146"/>
      <c r="CZ318" s="146"/>
      <c r="DA318" s="146"/>
      <c r="DB318" s="146"/>
      <c r="DC318" s="146"/>
      <c r="DD318" s="146"/>
      <c r="DE318" s="146"/>
      <c r="DF318" s="146"/>
      <c r="DG318" s="146"/>
      <c r="DH318" s="146"/>
      <c r="DI318" s="146"/>
      <c r="DJ318" s="146"/>
      <c r="DK318" s="146"/>
      <c r="DL318" s="146"/>
    </row>
    <row r="319" spans="1:116" x14ac:dyDescent="0.35">
      <c r="B319" t="str">
        <f>E319</f>
        <v>319 ADREV-PV</v>
      </c>
      <c r="D319" t="s">
        <v>336</v>
      </c>
      <c r="E319" s="8" t="str">
        <f t="shared" si="317"/>
        <v>319 ADREV-PV</v>
      </c>
      <c r="G319" s="145" t="s">
        <v>173</v>
      </c>
      <c r="H319" s="12"/>
      <c r="I319" s="60"/>
      <c r="J319" s="60"/>
      <c r="K319" s="120">
        <v>0.1</v>
      </c>
      <c r="L319" s="120">
        <v>0.1</v>
      </c>
      <c r="M319" s="120">
        <v>0.1</v>
      </c>
      <c r="N319" s="120">
        <v>0.1</v>
      </c>
      <c r="O319" s="120">
        <v>0.1</v>
      </c>
      <c r="P319" s="120">
        <v>0.1</v>
      </c>
      <c r="R319" s="121"/>
      <c r="S319" s="152" cm="1">
        <f t="array" ref="S319">INDEX($K:$P,ROW(),MATCH(S$3,$K$2:$P$2,0))</f>
        <v>0.1</v>
      </c>
      <c r="T319" s="152" cm="1">
        <f t="array" ref="T319">INDEX($K:$P,ROW(),MATCH(T$3,$K$2:$P$2,0))</f>
        <v>0.1</v>
      </c>
      <c r="U319" s="152" cm="1">
        <f t="array" ref="U319">INDEX($K:$P,ROW(),MATCH(U$3,$K$2:$P$2,0))</f>
        <v>0.1</v>
      </c>
      <c r="V319" s="152" cm="1">
        <f t="array" ref="V319">INDEX($K:$P,ROW(),MATCH(V$3,$K$2:$P$2,0))</f>
        <v>0.1</v>
      </c>
      <c r="W319" s="152" cm="1">
        <f t="array" ref="W319">INDEX($K:$P,ROW(),MATCH(W$3,$K$2:$P$2,0))</f>
        <v>0.1</v>
      </c>
      <c r="X319" s="152" cm="1">
        <f t="array" ref="X319">INDEX($K:$P,ROW(),MATCH(X$3,$K$2:$P$2,0))</f>
        <v>0.1</v>
      </c>
      <c r="Y319" s="152" cm="1">
        <f t="array" ref="Y319">INDEX($K:$P,ROW(),MATCH(Y$3,$K$2:$P$2,0))</f>
        <v>0.1</v>
      </c>
      <c r="Z319" s="152" cm="1">
        <f t="array" ref="Z319">INDEX($K:$P,ROW(),MATCH(Z$3,$K$2:$P$2,0))</f>
        <v>0.1</v>
      </c>
      <c r="AA319" s="152" cm="1">
        <f t="array" ref="AA319">INDEX($K:$P,ROW(),MATCH(AA$3,$K$2:$P$2,0))</f>
        <v>0.1</v>
      </c>
      <c r="AB319" s="152" cm="1">
        <f t="array" ref="AB319">INDEX($K:$P,ROW(),MATCH(AB$3,$K$2:$P$2,0))</f>
        <v>0.1</v>
      </c>
      <c r="AC319" s="152" cm="1">
        <f t="array" ref="AC319">INDEX($K:$P,ROW(),MATCH(AC$3,$K$2:$P$2,0))</f>
        <v>0.1</v>
      </c>
      <c r="AD319" s="152" cm="1">
        <f t="array" ref="AD319">INDEX($K:$P,ROW(),MATCH(AD$3,$K$2:$P$2,0))</f>
        <v>0.1</v>
      </c>
      <c r="AE319" s="152" cm="1">
        <f t="array" ref="AE319">INDEX($K:$P,ROW(),MATCH(AE$3,$K$2:$P$2,0))</f>
        <v>0.1</v>
      </c>
      <c r="AF319" s="152" cm="1">
        <f t="array" ref="AF319">INDEX($K:$P,ROW(),MATCH(AF$3,$K$2:$P$2,0))</f>
        <v>0.1</v>
      </c>
      <c r="AG319" s="152" cm="1">
        <f t="array" ref="AG319">INDEX($K:$P,ROW(),MATCH(AG$3,$K$2:$P$2,0))</f>
        <v>0.1</v>
      </c>
      <c r="AH319" s="152" cm="1">
        <f t="array" ref="AH319">INDEX($K:$P,ROW(),MATCH(AH$3,$K$2:$P$2,0))</f>
        <v>0.1</v>
      </c>
      <c r="AI319" s="152" cm="1">
        <f t="array" ref="AI319">INDEX($K:$P,ROW(),MATCH(AI$3,$K$2:$P$2,0))</f>
        <v>0.1</v>
      </c>
      <c r="AJ319" s="152" cm="1">
        <f t="array" ref="AJ319">INDEX($K:$P,ROW(),MATCH(AJ$3,$K$2:$P$2,0))</f>
        <v>0.1</v>
      </c>
      <c r="AK319" s="152" cm="1">
        <f t="array" ref="AK319">INDEX($K:$P,ROW(),MATCH(AK$3,$K$2:$P$2,0))</f>
        <v>0.1</v>
      </c>
      <c r="AL319" s="152" cm="1">
        <f t="array" ref="AL319">INDEX($K:$P,ROW(),MATCH(AL$3,$K$2:$P$2,0))</f>
        <v>0.1</v>
      </c>
      <c r="AM319" s="152" cm="1">
        <f t="array" ref="AM319">INDEX($K:$P,ROW(),MATCH(AM$3,$K$2:$P$2,0))</f>
        <v>0.1</v>
      </c>
      <c r="AN319" s="152" cm="1">
        <f t="array" ref="AN319">INDEX($K:$P,ROW(),MATCH(AN$3,$K$2:$P$2,0))</f>
        <v>0.1</v>
      </c>
      <c r="AO319" s="152" cm="1">
        <f t="array" ref="AO319">INDEX($K:$P,ROW(),MATCH(AO$3,$K$2:$P$2,0))</f>
        <v>0.1</v>
      </c>
      <c r="AP319" s="152" cm="1">
        <f t="array" ref="AP319">INDEX($K:$P,ROW(),MATCH(AP$3,$K$2:$P$2,0))</f>
        <v>0.1</v>
      </c>
      <c r="AQ319" s="152" cm="1">
        <f t="array" ref="AQ319">INDEX($K:$P,ROW(),MATCH(AQ$3,$K$2:$P$2,0))</f>
        <v>0.1</v>
      </c>
      <c r="AR319" s="152" cm="1">
        <f t="array" ref="AR319">INDEX($K:$P,ROW(),MATCH(AR$3,$K$2:$P$2,0))</f>
        <v>0.1</v>
      </c>
      <c r="AS319" s="152" cm="1">
        <f t="array" ref="AS319">INDEX($K:$P,ROW(),MATCH(AS$3,$K$2:$P$2,0))</f>
        <v>0.1</v>
      </c>
      <c r="AT319" s="152" cm="1">
        <f t="array" ref="AT319">INDEX($K:$P,ROW(),MATCH(AT$3,$K$2:$P$2,0))</f>
        <v>0.1</v>
      </c>
      <c r="AU319" s="152" cm="1">
        <f t="array" ref="AU319">INDEX($K:$P,ROW(),MATCH(AU$3,$K$2:$P$2,0))</f>
        <v>0.1</v>
      </c>
      <c r="AV319" s="152" cm="1">
        <f t="array" ref="AV319">INDEX($K:$P,ROW(),MATCH(AV$3,$K$2:$P$2,0))</f>
        <v>0.1</v>
      </c>
      <c r="AW319" s="152" cm="1">
        <f t="array" ref="AW319">INDEX($K:$P,ROW(),MATCH(AW$3,$K$2:$P$2,0))</f>
        <v>0.1</v>
      </c>
      <c r="AX319" s="152" cm="1">
        <f t="array" ref="AX319">INDEX($K:$P,ROW(),MATCH(AX$3,$K$2:$P$2,0))</f>
        <v>0.1</v>
      </c>
      <c r="AY319" s="152" cm="1">
        <f t="array" ref="AY319">INDEX($K:$P,ROW(),MATCH(AY$3,$K$2:$P$2,0))</f>
        <v>0.1</v>
      </c>
      <c r="AZ319" s="152" cm="1">
        <f t="array" ref="AZ319">INDEX($K:$P,ROW(),MATCH(AZ$3,$K$2:$P$2,0))</f>
        <v>0.1</v>
      </c>
      <c r="BA319" s="152" cm="1">
        <f t="array" ref="BA319">INDEX($K:$P,ROW(),MATCH(BA$3,$K$2:$P$2,0))</f>
        <v>0.1</v>
      </c>
      <c r="BB319" s="152" cm="1">
        <f t="array" ref="BB319">INDEX($K:$P,ROW(),MATCH(BB$3,$K$2:$P$2,0))</f>
        <v>0.1</v>
      </c>
      <c r="BC319" s="152" cm="1">
        <f t="array" ref="BC319">INDEX($K:$P,ROW(),MATCH(BC$3,$K$2:$P$2,0))</f>
        <v>0.1</v>
      </c>
      <c r="BD319" s="152" cm="1">
        <f t="array" ref="BD319">INDEX($K:$P,ROW(),MATCH(BD$3,$K$2:$P$2,0))</f>
        <v>0.1</v>
      </c>
      <c r="BE319" s="152" cm="1">
        <f t="array" ref="BE319">INDEX($K:$P,ROW(),MATCH(BE$3,$K$2:$P$2,0))</f>
        <v>0.1</v>
      </c>
      <c r="BF319" s="152" cm="1">
        <f t="array" ref="BF319">INDEX($K:$P,ROW(),MATCH(BF$3,$K$2:$P$2,0))</f>
        <v>0.1</v>
      </c>
      <c r="BG319" s="152" cm="1">
        <f t="array" ref="BG319">INDEX($K:$P,ROW(),MATCH(BG$3,$K$2:$P$2,0))</f>
        <v>0.1</v>
      </c>
      <c r="BH319" s="152" cm="1">
        <f t="array" ref="BH319">INDEX($K:$P,ROW(),MATCH(BH$3,$K$2:$P$2,0))</f>
        <v>0.1</v>
      </c>
      <c r="BI319" s="152" cm="1">
        <f t="array" ref="BI319">INDEX($K:$P,ROW(),MATCH(BI$3,$K$2:$P$2,0))</f>
        <v>0.1</v>
      </c>
      <c r="BJ319" s="152" cm="1">
        <f t="array" ref="BJ319">INDEX($K:$P,ROW(),MATCH(BJ$3,$K$2:$P$2,0))</f>
        <v>0.1</v>
      </c>
      <c r="BK319" s="152" cm="1">
        <f t="array" ref="BK319">INDEX($K:$P,ROW(),MATCH(BK$3,$K$2:$P$2,0))</f>
        <v>0.1</v>
      </c>
      <c r="BL319" s="152" cm="1">
        <f t="array" ref="BL319">INDEX($K:$P,ROW(),MATCH(BL$3,$K$2:$P$2,0))</f>
        <v>0.1</v>
      </c>
      <c r="BM319" s="152" cm="1">
        <f t="array" ref="BM319">INDEX($K:$P,ROW(),MATCH(BM$3,$K$2:$P$2,0))</f>
        <v>0.1</v>
      </c>
      <c r="BN319" s="152" cm="1">
        <f t="array" ref="BN319">INDEX($K:$P,ROW(),MATCH(BN$3,$K$2:$P$2,0))</f>
        <v>0.1</v>
      </c>
      <c r="BO319" s="152" cm="1">
        <f t="array" ref="BO319">INDEX($K:$P,ROW(),MATCH(BO$3,$K$2:$P$2,0))</f>
        <v>0.1</v>
      </c>
      <c r="BP319" s="152" cm="1">
        <f t="array" ref="BP319">INDEX($K:$P,ROW(),MATCH(BP$3,$K$2:$P$2,0))</f>
        <v>0.1</v>
      </c>
      <c r="BQ319" s="152" cm="1">
        <f t="array" ref="BQ319">INDEX($K:$P,ROW(),MATCH(BQ$3,$K$2:$P$2,0))</f>
        <v>0.1</v>
      </c>
      <c r="BR319" s="152" cm="1">
        <f t="array" ref="BR319">INDEX($K:$P,ROW(),MATCH(BR$3,$K$2:$P$2,0))</f>
        <v>0.1</v>
      </c>
      <c r="BS319" s="152" cm="1">
        <f t="array" ref="BS319">INDEX($K:$P,ROW(),MATCH(BS$3,$K$2:$P$2,0))</f>
        <v>0.1</v>
      </c>
      <c r="BT319" s="152" cm="1">
        <f t="array" ref="BT319">INDEX($K:$P,ROW(),MATCH(BT$3,$K$2:$P$2,0))</f>
        <v>0.1</v>
      </c>
      <c r="BU319" s="152" cm="1">
        <f t="array" ref="BU319">INDEX($K:$P,ROW(),MATCH(BU$3,$K$2:$P$2,0))</f>
        <v>0.1</v>
      </c>
      <c r="BV319" s="152" cm="1">
        <f t="array" ref="BV319">INDEX($K:$P,ROW(),MATCH(BV$3,$K$2:$P$2,0))</f>
        <v>0.1</v>
      </c>
      <c r="BW319" s="152" cm="1">
        <f t="array" ref="BW319">INDEX($K:$P,ROW(),MATCH(BW$3,$K$2:$P$2,0))</f>
        <v>0.1</v>
      </c>
      <c r="BX319" s="152" cm="1">
        <f t="array" ref="BX319">INDEX($K:$P,ROW(),MATCH(BX$3,$K$2:$P$2,0))</f>
        <v>0.1</v>
      </c>
      <c r="BY319" s="152" cm="1">
        <f t="array" ref="BY319">INDEX($K:$P,ROW(),MATCH(BY$3,$K$2:$P$2,0))</f>
        <v>0.1</v>
      </c>
      <c r="BZ319" s="152" cm="1">
        <f t="array" ref="BZ319">INDEX($K:$P,ROW(),MATCH(BZ$3,$K$2:$P$2,0))</f>
        <v>0.1</v>
      </c>
      <c r="CA319" s="152" cm="1">
        <f t="array" ref="CA319">INDEX($K:$P,ROW(),MATCH(CA$3,$K$2:$P$2,0))</f>
        <v>0.1</v>
      </c>
      <c r="CB319" s="152" cm="1">
        <f t="array" ref="CB319">INDEX($K:$P,ROW(),MATCH(CB$3,$K$2:$P$2,0))</f>
        <v>0.1</v>
      </c>
      <c r="CC319" s="152" cm="1">
        <f t="array" ref="CC319">INDEX($K:$P,ROW(),MATCH(CC$3,$K$2:$P$2,0))</f>
        <v>0.1</v>
      </c>
      <c r="CD319" s="152" cm="1">
        <f t="array" ref="CD319">INDEX($K:$P,ROW(),MATCH(CD$3,$K$2:$P$2,0))</f>
        <v>0.1</v>
      </c>
      <c r="CE319" s="152" cm="1">
        <f t="array" ref="CE319">INDEX($K:$P,ROW(),MATCH(CE$3,$K$2:$P$2,0))</f>
        <v>0.1</v>
      </c>
      <c r="CF319" s="152" cm="1">
        <f t="array" ref="CF319">INDEX($K:$P,ROW(),MATCH(CF$3,$K$2:$P$2,0))</f>
        <v>0.1</v>
      </c>
      <c r="CG319" s="152" cm="1">
        <f t="array" ref="CG319">INDEX($K:$P,ROW(),MATCH(CG$3,$K$2:$P$2,0))</f>
        <v>0.1</v>
      </c>
      <c r="CH319" s="152" cm="1">
        <f t="array" ref="CH319">INDEX($K:$P,ROW(),MATCH(CH$3,$K$2:$P$2,0))</f>
        <v>0.1</v>
      </c>
      <c r="CI319" s="152" cm="1">
        <f t="array" ref="CI319">INDEX($K:$P,ROW(),MATCH(CI$3,$K$2:$P$2,0))</f>
        <v>0.1</v>
      </c>
      <c r="CJ319" s="152" cm="1">
        <f t="array" ref="CJ319">INDEX($K:$P,ROW(),MATCH(CJ$3,$K$2:$P$2,0))</f>
        <v>0.1</v>
      </c>
      <c r="CK319" s="152" cm="1">
        <f t="array" ref="CK319">INDEX($K:$P,ROW(),MATCH(CK$3,$K$2:$P$2,0))</f>
        <v>0.1</v>
      </c>
      <c r="CL319" s="152" cm="1">
        <f t="array" ref="CL319">INDEX($K:$P,ROW(),MATCH(CL$3,$K$2:$P$2,0))</f>
        <v>0.1</v>
      </c>
      <c r="CN319" s="60"/>
      <c r="CO319" s="152" t="e" cm="1">
        <f t="array" ref="CO319">INDEX($K:$P,ROW(),MATCH(CO$3,$K$2:$P$2,0))</f>
        <v>#N/A</v>
      </c>
      <c r="CP319" s="152" t="e" cm="1">
        <f t="array" ref="CP319">INDEX($K:$P,ROW(),MATCH(CP$3,$K$2:$P$2,0))</f>
        <v>#N/A</v>
      </c>
      <c r="CQ319" s="152" t="e" cm="1">
        <f t="array" ref="CQ319">INDEX($K:$P,ROW(),MATCH(CQ$3,$K$2:$P$2,0))</f>
        <v>#N/A</v>
      </c>
      <c r="CR319" s="152" t="e" cm="1">
        <f t="array" ref="CR319">INDEX($K:$P,ROW(),MATCH(CR$3,$K$2:$P$2,0))</f>
        <v>#N/A</v>
      </c>
      <c r="CS319" s="152" t="e" cm="1">
        <f t="array" ref="CS319">INDEX($K:$P,ROW(),MATCH(CS$3,$K$2:$P$2,0))</f>
        <v>#N/A</v>
      </c>
      <c r="CT319" s="152" t="e" cm="1">
        <f t="array" ref="CT319">INDEX($K:$P,ROW(),MATCH(CT$3,$K$2:$P$2,0))</f>
        <v>#N/A</v>
      </c>
      <c r="CU319" s="152" t="e" cm="1">
        <f t="array" ref="CU319">INDEX($K:$P,ROW(),MATCH(CU$3,$K$2:$P$2,0))</f>
        <v>#N/A</v>
      </c>
      <c r="CV319" s="152" t="e" cm="1">
        <f t="array" ref="CV319">INDEX($K:$P,ROW(),MATCH(CV$3,$K$2:$P$2,0))</f>
        <v>#N/A</v>
      </c>
      <c r="CW319" s="152" t="e" cm="1">
        <f t="array" ref="CW319">INDEX($K:$P,ROW(),MATCH(CW$3,$K$2:$P$2,0))</f>
        <v>#N/A</v>
      </c>
      <c r="CX319" s="152" t="e" cm="1">
        <f t="array" ref="CX319">INDEX($K:$P,ROW(),MATCH(CX$3,$K$2:$P$2,0))</f>
        <v>#N/A</v>
      </c>
      <c r="CY319" s="152" t="e" cm="1">
        <f t="array" ref="CY319">INDEX($K:$P,ROW(),MATCH(CY$3,$K$2:$P$2,0))</f>
        <v>#N/A</v>
      </c>
      <c r="CZ319" s="152" t="e" cm="1">
        <f t="array" ref="CZ319">INDEX($K:$P,ROW(),MATCH(CZ$3,$K$2:$P$2,0))</f>
        <v>#N/A</v>
      </c>
      <c r="DA319" s="152" t="e" cm="1">
        <f t="array" ref="DA319">INDEX($K:$P,ROW(),MATCH(DA$3,$K$2:$P$2,0))</f>
        <v>#N/A</v>
      </c>
      <c r="DB319" s="152" t="e" cm="1">
        <f t="array" ref="DB319">INDEX($K:$P,ROW(),MATCH(DB$3,$K$2:$P$2,0))</f>
        <v>#N/A</v>
      </c>
      <c r="DC319" s="152" t="e" cm="1">
        <f t="array" ref="DC319">INDEX($K:$P,ROW(),MATCH(DC$3,$K$2:$P$2,0))</f>
        <v>#N/A</v>
      </c>
      <c r="DD319" s="152" t="e" cm="1">
        <f t="array" ref="DD319">INDEX($K:$P,ROW(),MATCH(DD$3,$K$2:$P$2,0))</f>
        <v>#N/A</v>
      </c>
      <c r="DE319" s="152" t="e" cm="1">
        <f t="array" ref="DE319">INDEX($K:$P,ROW(),MATCH(DE$3,$K$2:$P$2,0))</f>
        <v>#N/A</v>
      </c>
      <c r="DF319" s="152" t="e" cm="1">
        <f t="array" ref="DF319">INDEX($K:$P,ROW(),MATCH(DF$3,$K$2:$P$2,0))</f>
        <v>#N/A</v>
      </c>
      <c r="DG319" s="152" t="e" cm="1">
        <f t="array" ref="DG319">INDEX($K:$P,ROW(),MATCH(DG$3,$K$2:$P$2,0))</f>
        <v>#N/A</v>
      </c>
      <c r="DH319" s="152" t="e" cm="1">
        <f t="array" ref="DH319">INDEX($K:$P,ROW(),MATCH(DH$3,$K$2:$P$2,0))</f>
        <v>#N/A</v>
      </c>
      <c r="DI319" s="152" t="e" cm="1">
        <f t="array" ref="DI319">INDEX($K:$P,ROW(),MATCH(DI$3,$K$2:$P$2,0))</f>
        <v>#N/A</v>
      </c>
      <c r="DJ319" s="152" t="e" cm="1">
        <f t="array" ref="DJ319">INDEX($K:$P,ROW(),MATCH(DJ$3,$K$2:$P$2,0))</f>
        <v>#N/A</v>
      </c>
      <c r="DK319" s="152" t="e" cm="1">
        <f t="array" ref="DK319">INDEX($K:$P,ROW(),MATCH(DK$3,$K$2:$P$2,0))</f>
        <v>#N/A</v>
      </c>
      <c r="DL319" s="152" t="e" cm="1">
        <f t="array" ref="DL319">INDEX($K:$P,ROW(),MATCH(DL$3,$K$2:$P$2,0))</f>
        <v>#N/A</v>
      </c>
    </row>
    <row r="320" spans="1:116" x14ac:dyDescent="0.35">
      <c r="C320" t="s">
        <v>198</v>
      </c>
      <c r="D320" t="s">
        <v>336</v>
      </c>
      <c r="E320" s="8" t="str">
        <f t="shared" si="317"/>
        <v>320 ADREV-PV</v>
      </c>
      <c r="G320" s="126" t="str">
        <f>"Revenue - "&amp;G322</f>
        <v>Revenue - (Primary label)</v>
      </c>
      <c r="H320" s="27"/>
      <c r="I320" s="78"/>
      <c r="J320" s="78"/>
      <c r="K320" s="118">
        <f t="shared" ref="K320:P320" ca="1" si="318">SUMIF($3:$3,K$2,320:320)</f>
        <v>6000</v>
      </c>
      <c r="L320" s="118">
        <f t="shared" ca="1" si="318"/>
        <v>6000</v>
      </c>
      <c r="M320" s="118">
        <f t="shared" ca="1" si="318"/>
        <v>6000</v>
      </c>
      <c r="N320" s="118">
        <f t="shared" ca="1" si="318"/>
        <v>6000</v>
      </c>
      <c r="O320" s="118">
        <f t="shared" ca="1" si="318"/>
        <v>6000</v>
      </c>
      <c r="P320" s="118">
        <f t="shared" ca="1" si="318"/>
        <v>6000</v>
      </c>
      <c r="R320" s="118"/>
      <c r="S320" s="148" cm="1">
        <f t="array" aca="1" ref="S320" ca="1">S319*INDIRECT(S312)</f>
        <v>500</v>
      </c>
      <c r="T320" s="148" cm="1">
        <f t="array" aca="1" ref="T320" ca="1">T319*INDIRECT(T312)</f>
        <v>500</v>
      </c>
      <c r="U320" s="148" cm="1">
        <f t="array" aca="1" ref="U320" ca="1">U319*INDIRECT(U312)</f>
        <v>500</v>
      </c>
      <c r="V320" s="148" cm="1">
        <f t="array" aca="1" ref="V320" ca="1">V319*INDIRECT(V312)</f>
        <v>500</v>
      </c>
      <c r="W320" s="148" cm="1">
        <f t="array" aca="1" ref="W320" ca="1">W319*INDIRECT(W312)</f>
        <v>500</v>
      </c>
      <c r="X320" s="148" cm="1">
        <f t="array" aca="1" ref="X320" ca="1">X319*INDIRECT(X312)</f>
        <v>500</v>
      </c>
      <c r="Y320" s="148" cm="1">
        <f t="array" aca="1" ref="Y320" ca="1">Y319*INDIRECT(Y312)</f>
        <v>500</v>
      </c>
      <c r="Z320" s="148" cm="1">
        <f t="array" aca="1" ref="Z320" ca="1">Z319*INDIRECT(Z312)</f>
        <v>500</v>
      </c>
      <c r="AA320" s="148" cm="1">
        <f t="array" aca="1" ref="AA320" ca="1">AA319*INDIRECT(AA312)</f>
        <v>500</v>
      </c>
      <c r="AB320" s="148" cm="1">
        <f t="array" aca="1" ref="AB320" ca="1">AB319*INDIRECT(AB312)</f>
        <v>500</v>
      </c>
      <c r="AC320" s="148" cm="1">
        <f t="array" aca="1" ref="AC320" ca="1">AC319*INDIRECT(AC312)</f>
        <v>500</v>
      </c>
      <c r="AD320" s="148" cm="1">
        <f t="array" aca="1" ref="AD320" ca="1">AD319*INDIRECT(AD312)</f>
        <v>500</v>
      </c>
      <c r="AE320" s="148" cm="1">
        <f t="array" aca="1" ref="AE320" ca="1">AE319*INDIRECT(AE312)</f>
        <v>500</v>
      </c>
      <c r="AF320" s="148" cm="1">
        <f t="array" aca="1" ref="AF320" ca="1">AF319*INDIRECT(AF312)</f>
        <v>500</v>
      </c>
      <c r="AG320" s="148" cm="1">
        <f t="array" aca="1" ref="AG320" ca="1">AG319*INDIRECT(AG312)</f>
        <v>500</v>
      </c>
      <c r="AH320" s="148" cm="1">
        <f t="array" aca="1" ref="AH320" ca="1">AH319*INDIRECT(AH312)</f>
        <v>500</v>
      </c>
      <c r="AI320" s="148" cm="1">
        <f t="array" aca="1" ref="AI320" ca="1">AI319*INDIRECT(AI312)</f>
        <v>500</v>
      </c>
      <c r="AJ320" s="148" cm="1">
        <f t="array" aca="1" ref="AJ320" ca="1">AJ319*INDIRECT(AJ312)</f>
        <v>500</v>
      </c>
      <c r="AK320" s="148" cm="1">
        <f t="array" aca="1" ref="AK320" ca="1">AK319*INDIRECT(AK312)</f>
        <v>500</v>
      </c>
      <c r="AL320" s="148" cm="1">
        <f t="array" aca="1" ref="AL320" ca="1">AL319*INDIRECT(AL312)</f>
        <v>500</v>
      </c>
      <c r="AM320" s="148" cm="1">
        <f t="array" aca="1" ref="AM320" ca="1">AM319*INDIRECT(AM312)</f>
        <v>500</v>
      </c>
      <c r="AN320" s="148" cm="1">
        <f t="array" aca="1" ref="AN320" ca="1">AN319*INDIRECT(AN312)</f>
        <v>500</v>
      </c>
      <c r="AO320" s="148" cm="1">
        <f t="array" aca="1" ref="AO320" ca="1">AO319*INDIRECT(AO312)</f>
        <v>500</v>
      </c>
      <c r="AP320" s="148" cm="1">
        <f t="array" aca="1" ref="AP320" ca="1">AP319*INDIRECT(AP312)</f>
        <v>500</v>
      </c>
      <c r="AQ320" s="148" cm="1">
        <f t="array" aca="1" ref="AQ320" ca="1">AQ319*INDIRECT(AQ312)</f>
        <v>500</v>
      </c>
      <c r="AR320" s="148" cm="1">
        <f t="array" aca="1" ref="AR320" ca="1">AR319*INDIRECT(AR312)</f>
        <v>500</v>
      </c>
      <c r="AS320" s="148" cm="1">
        <f t="array" aca="1" ref="AS320" ca="1">AS319*INDIRECT(AS312)</f>
        <v>500</v>
      </c>
      <c r="AT320" s="148" cm="1">
        <f t="array" aca="1" ref="AT320" ca="1">AT319*INDIRECT(AT312)</f>
        <v>500</v>
      </c>
      <c r="AU320" s="148" cm="1">
        <f t="array" aca="1" ref="AU320" ca="1">AU319*INDIRECT(AU312)</f>
        <v>500</v>
      </c>
      <c r="AV320" s="148" cm="1">
        <f t="array" aca="1" ref="AV320" ca="1">AV319*INDIRECT(AV312)</f>
        <v>500</v>
      </c>
      <c r="AW320" s="148" cm="1">
        <f t="array" aca="1" ref="AW320" ca="1">AW319*INDIRECT(AW312)</f>
        <v>500</v>
      </c>
      <c r="AX320" s="148" cm="1">
        <f t="array" aca="1" ref="AX320" ca="1">AX319*INDIRECT(AX312)</f>
        <v>500</v>
      </c>
      <c r="AY320" s="148" cm="1">
        <f t="array" aca="1" ref="AY320" ca="1">AY319*INDIRECT(AY312)</f>
        <v>500</v>
      </c>
      <c r="AZ320" s="148" cm="1">
        <f t="array" aca="1" ref="AZ320" ca="1">AZ319*INDIRECT(AZ312)</f>
        <v>500</v>
      </c>
      <c r="BA320" s="148" cm="1">
        <f t="array" aca="1" ref="BA320" ca="1">BA319*INDIRECT(BA312)</f>
        <v>500</v>
      </c>
      <c r="BB320" s="148" cm="1">
        <f t="array" aca="1" ref="BB320" ca="1">BB319*INDIRECT(BB312)</f>
        <v>500</v>
      </c>
      <c r="BC320" s="148" cm="1">
        <f t="array" aca="1" ref="BC320" ca="1">BC319*INDIRECT(BC312)</f>
        <v>500</v>
      </c>
      <c r="BD320" s="148" cm="1">
        <f t="array" aca="1" ref="BD320" ca="1">BD319*INDIRECT(BD312)</f>
        <v>500</v>
      </c>
      <c r="BE320" s="148" cm="1">
        <f t="array" aca="1" ref="BE320" ca="1">BE319*INDIRECT(BE312)</f>
        <v>500</v>
      </c>
      <c r="BF320" s="148" cm="1">
        <f t="array" aca="1" ref="BF320" ca="1">BF319*INDIRECT(BF312)</f>
        <v>500</v>
      </c>
      <c r="BG320" s="148" cm="1">
        <f t="array" aca="1" ref="BG320" ca="1">BG319*INDIRECT(BG312)</f>
        <v>500</v>
      </c>
      <c r="BH320" s="148" cm="1">
        <f t="array" aca="1" ref="BH320" ca="1">BH319*INDIRECT(BH312)</f>
        <v>500</v>
      </c>
      <c r="BI320" s="148" cm="1">
        <f t="array" aca="1" ref="BI320" ca="1">BI319*INDIRECT(BI312)</f>
        <v>500</v>
      </c>
      <c r="BJ320" s="148" cm="1">
        <f t="array" aca="1" ref="BJ320" ca="1">BJ319*INDIRECT(BJ312)</f>
        <v>500</v>
      </c>
      <c r="BK320" s="148" cm="1">
        <f t="array" aca="1" ref="BK320" ca="1">BK319*INDIRECT(BK312)</f>
        <v>500</v>
      </c>
      <c r="BL320" s="148" cm="1">
        <f t="array" aca="1" ref="BL320" ca="1">BL319*INDIRECT(BL312)</f>
        <v>500</v>
      </c>
      <c r="BM320" s="148" cm="1">
        <f t="array" aca="1" ref="BM320" ca="1">BM319*INDIRECT(BM312)</f>
        <v>500</v>
      </c>
      <c r="BN320" s="148" cm="1">
        <f t="array" aca="1" ref="BN320" ca="1">BN319*INDIRECT(BN312)</f>
        <v>500</v>
      </c>
      <c r="BO320" s="148" cm="1">
        <f t="array" aca="1" ref="BO320" ca="1">BO319*INDIRECT(BO312)</f>
        <v>500</v>
      </c>
      <c r="BP320" s="148" cm="1">
        <f t="array" aca="1" ref="BP320" ca="1">BP319*INDIRECT(BP312)</f>
        <v>500</v>
      </c>
      <c r="BQ320" s="148" cm="1">
        <f t="array" aca="1" ref="BQ320" ca="1">BQ319*INDIRECT(BQ312)</f>
        <v>500</v>
      </c>
      <c r="BR320" s="148" cm="1">
        <f t="array" aca="1" ref="BR320" ca="1">BR319*INDIRECT(BR312)</f>
        <v>500</v>
      </c>
      <c r="BS320" s="148" cm="1">
        <f t="array" aca="1" ref="BS320" ca="1">BS319*INDIRECT(BS312)</f>
        <v>500</v>
      </c>
      <c r="BT320" s="148" cm="1">
        <f t="array" aca="1" ref="BT320" ca="1">BT319*INDIRECT(BT312)</f>
        <v>500</v>
      </c>
      <c r="BU320" s="148" cm="1">
        <f t="array" aca="1" ref="BU320" ca="1">BU319*INDIRECT(BU312)</f>
        <v>500</v>
      </c>
      <c r="BV320" s="148" cm="1">
        <f t="array" aca="1" ref="BV320" ca="1">BV319*INDIRECT(BV312)</f>
        <v>500</v>
      </c>
      <c r="BW320" s="148" cm="1">
        <f t="array" aca="1" ref="BW320" ca="1">BW319*INDIRECT(BW312)</f>
        <v>500</v>
      </c>
      <c r="BX320" s="148" cm="1">
        <f t="array" aca="1" ref="BX320" ca="1">BX319*INDIRECT(BX312)</f>
        <v>500</v>
      </c>
      <c r="BY320" s="148" cm="1">
        <f t="array" aca="1" ref="BY320" ca="1">BY319*INDIRECT(BY312)</f>
        <v>500</v>
      </c>
      <c r="BZ320" s="148" cm="1">
        <f t="array" aca="1" ref="BZ320" ca="1">BZ319*INDIRECT(BZ312)</f>
        <v>500</v>
      </c>
      <c r="CA320" s="148" cm="1">
        <f t="array" aca="1" ref="CA320" ca="1">CA319*INDIRECT(CA312)</f>
        <v>500</v>
      </c>
      <c r="CB320" s="148" cm="1">
        <f t="array" aca="1" ref="CB320" ca="1">CB319*INDIRECT(CB312)</f>
        <v>500</v>
      </c>
      <c r="CC320" s="148" cm="1">
        <f t="array" aca="1" ref="CC320" ca="1">CC319*INDIRECT(CC312)</f>
        <v>500</v>
      </c>
      <c r="CD320" s="148" cm="1">
        <f t="array" aca="1" ref="CD320" ca="1">CD319*INDIRECT(CD312)</f>
        <v>500</v>
      </c>
      <c r="CE320" s="148" cm="1">
        <f t="array" aca="1" ref="CE320" ca="1">CE319*INDIRECT(CE312)</f>
        <v>500</v>
      </c>
      <c r="CF320" s="148" cm="1">
        <f t="array" aca="1" ref="CF320" ca="1">CF319*INDIRECT(CF312)</f>
        <v>500</v>
      </c>
      <c r="CG320" s="148" cm="1">
        <f t="array" aca="1" ref="CG320" ca="1">CG319*INDIRECT(CG312)</f>
        <v>500</v>
      </c>
      <c r="CH320" s="148" cm="1">
        <f t="array" aca="1" ref="CH320" ca="1">CH319*INDIRECT(CH312)</f>
        <v>500</v>
      </c>
      <c r="CI320" s="148" cm="1">
        <f t="array" aca="1" ref="CI320" ca="1">CI319*INDIRECT(CI312)</f>
        <v>500</v>
      </c>
      <c r="CJ320" s="148" cm="1">
        <f t="array" aca="1" ref="CJ320" ca="1">CJ319*INDIRECT(CJ312)</f>
        <v>500</v>
      </c>
      <c r="CK320" s="148" cm="1">
        <f t="array" aca="1" ref="CK320" ca="1">CK319*INDIRECT(CK312)</f>
        <v>500</v>
      </c>
      <c r="CL320" s="148" cm="1">
        <f t="array" aca="1" ref="CL320" ca="1">CL319*INDIRECT(CL312)</f>
        <v>500</v>
      </c>
      <c r="CN320" s="78"/>
      <c r="CO320" s="148" t="e" cm="1">
        <f t="array" aca="1" ref="CO320" ca="1">CO319*INDIRECT(CO312)</f>
        <v>#N/A</v>
      </c>
      <c r="CP320" s="148" t="e" cm="1">
        <f t="array" aca="1" ref="CP320" ca="1">CP319*INDIRECT(CP312)</f>
        <v>#N/A</v>
      </c>
      <c r="CQ320" s="148" t="e" cm="1">
        <f t="array" aca="1" ref="CQ320" ca="1">CQ319*INDIRECT(CQ312)</f>
        <v>#N/A</v>
      </c>
      <c r="CR320" s="148" t="e" cm="1">
        <f t="array" aca="1" ref="CR320" ca="1">CR319*INDIRECT(CR312)</f>
        <v>#N/A</v>
      </c>
      <c r="CS320" s="148" t="e" cm="1">
        <f t="array" aca="1" ref="CS320" ca="1">CS319*INDIRECT(CS312)</f>
        <v>#N/A</v>
      </c>
      <c r="CT320" s="148" t="e" cm="1">
        <f t="array" aca="1" ref="CT320" ca="1">CT319*INDIRECT(CT312)</f>
        <v>#N/A</v>
      </c>
      <c r="CU320" s="148" t="e" cm="1">
        <f t="array" aca="1" ref="CU320" ca="1">CU319*INDIRECT(CU312)</f>
        <v>#N/A</v>
      </c>
      <c r="CV320" s="148" t="e" cm="1">
        <f t="array" aca="1" ref="CV320" ca="1">CV319*INDIRECT(CV312)</f>
        <v>#N/A</v>
      </c>
      <c r="CW320" s="148" t="e" cm="1">
        <f t="array" aca="1" ref="CW320" ca="1">CW319*INDIRECT(CW312)</f>
        <v>#N/A</v>
      </c>
      <c r="CX320" s="148" t="e" cm="1">
        <f t="array" aca="1" ref="CX320" ca="1">CX319*INDIRECT(CX312)</f>
        <v>#N/A</v>
      </c>
      <c r="CY320" s="148" t="e" cm="1">
        <f t="array" aca="1" ref="CY320" ca="1">CY319*INDIRECT(CY312)</f>
        <v>#N/A</v>
      </c>
      <c r="CZ320" s="148" t="e" cm="1">
        <f t="array" aca="1" ref="CZ320" ca="1">CZ319*INDIRECT(CZ312)</f>
        <v>#N/A</v>
      </c>
      <c r="DA320" s="148" t="e" cm="1">
        <f t="array" aca="1" ref="DA320" ca="1">DA319*INDIRECT(DA312)</f>
        <v>#N/A</v>
      </c>
      <c r="DB320" s="148" t="e" cm="1">
        <f t="array" aca="1" ref="DB320" ca="1">DB319*INDIRECT(DB312)</f>
        <v>#N/A</v>
      </c>
      <c r="DC320" s="148" t="e" cm="1">
        <f t="array" aca="1" ref="DC320" ca="1">DC319*INDIRECT(DC312)</f>
        <v>#N/A</v>
      </c>
      <c r="DD320" s="148" t="e" cm="1">
        <f t="array" aca="1" ref="DD320" ca="1">DD319*INDIRECT(DD312)</f>
        <v>#N/A</v>
      </c>
      <c r="DE320" s="148" t="e" cm="1">
        <f t="array" aca="1" ref="DE320" ca="1">DE319*INDIRECT(DE312)</f>
        <v>#N/A</v>
      </c>
      <c r="DF320" s="148" t="e" cm="1">
        <f t="array" aca="1" ref="DF320" ca="1">DF319*INDIRECT(DF312)</f>
        <v>#N/A</v>
      </c>
      <c r="DG320" s="148" t="e" cm="1">
        <f t="array" aca="1" ref="DG320" ca="1">DG319*INDIRECT(DG312)</f>
        <v>#N/A</v>
      </c>
      <c r="DH320" s="148" t="e" cm="1">
        <f t="array" aca="1" ref="DH320" ca="1">DH319*INDIRECT(DH312)</f>
        <v>#N/A</v>
      </c>
      <c r="DI320" s="148" t="e" cm="1">
        <f t="array" aca="1" ref="DI320" ca="1">DI319*INDIRECT(DI312)</f>
        <v>#N/A</v>
      </c>
      <c r="DJ320" s="148" t="e" cm="1">
        <f t="array" aca="1" ref="DJ320" ca="1">DJ319*INDIRECT(DJ312)</f>
        <v>#N/A</v>
      </c>
      <c r="DK320" s="148" t="e" cm="1">
        <f t="array" aca="1" ref="DK320" ca="1">DK319*INDIRECT(DK312)</f>
        <v>#N/A</v>
      </c>
      <c r="DL320" s="148" t="e" cm="1">
        <f t="array" aca="1" ref="DL320" ca="1">DL319*INDIRECT(DL312)</f>
        <v>#N/A</v>
      </c>
    </row>
    <row r="321" spans="1:116" x14ac:dyDescent="0.35">
      <c r="B321" t="s">
        <v>244</v>
      </c>
      <c r="D321" t="s">
        <v>336</v>
      </c>
      <c r="E321" s="8" t="str">
        <f t="shared" ref="E321" si="319">ROW()&amp;" "&amp;D321</f>
        <v>321 ADREV-PV</v>
      </c>
      <c r="G321" s="126"/>
      <c r="H321" s="27"/>
      <c r="I321" s="78"/>
      <c r="J321" s="78"/>
      <c r="K321" s="33"/>
      <c r="L321" s="33"/>
      <c r="M321" s="33"/>
      <c r="N321" s="33"/>
      <c r="O321" s="33"/>
      <c r="P321" s="33"/>
      <c r="R321" s="33"/>
      <c r="S321" s="77"/>
      <c r="T321" s="77"/>
      <c r="U321" s="77"/>
      <c r="V321" s="77"/>
      <c r="W321" s="77"/>
      <c r="X321" s="77"/>
      <c r="Y321" s="77"/>
      <c r="Z321" s="77"/>
      <c r="AA321" s="77"/>
      <c r="AB321" s="77"/>
      <c r="AC321" s="77"/>
      <c r="AD321" s="77"/>
      <c r="AE321" s="77"/>
      <c r="AF321" s="77"/>
      <c r="AG321" s="77"/>
      <c r="AH321" s="77"/>
      <c r="AI321" s="77"/>
      <c r="AJ321" s="77"/>
      <c r="AK321" s="77"/>
      <c r="AL321" s="77"/>
      <c r="AM321" s="77"/>
      <c r="AN321" s="77"/>
      <c r="AO321" s="77"/>
      <c r="AP321" s="77"/>
      <c r="AQ321" s="77"/>
      <c r="AR321" s="77"/>
      <c r="AS321" s="77"/>
      <c r="AT321" s="77"/>
      <c r="AU321" s="77"/>
      <c r="AV321" s="77"/>
      <c r="AW321" s="77"/>
      <c r="AX321" s="77"/>
      <c r="AY321" s="77"/>
      <c r="AZ321" s="77"/>
      <c r="BA321" s="77"/>
      <c r="BB321" s="77"/>
      <c r="BC321" s="77"/>
      <c r="BD321" s="77"/>
      <c r="BE321" s="77"/>
      <c r="BF321" s="77"/>
      <c r="BG321" s="77"/>
      <c r="BH321" s="77"/>
      <c r="BI321" s="77"/>
      <c r="BJ321" s="77"/>
      <c r="BK321" s="77"/>
      <c r="BL321" s="77"/>
      <c r="BM321" s="77"/>
      <c r="BN321" s="77"/>
      <c r="BO321" s="77"/>
      <c r="BP321" s="77"/>
      <c r="BQ321" s="77"/>
      <c r="BR321" s="77"/>
      <c r="BS321" s="77"/>
      <c r="BT321" s="77"/>
      <c r="BU321" s="77"/>
      <c r="BV321" s="77"/>
      <c r="BW321" s="77"/>
      <c r="BX321" s="77"/>
      <c r="BY321" s="77"/>
      <c r="BZ321" s="77"/>
      <c r="CA321" s="77"/>
      <c r="CB321" s="77"/>
      <c r="CC321" s="77"/>
      <c r="CD321" s="77"/>
      <c r="CE321" s="77"/>
      <c r="CF321" s="77"/>
      <c r="CG321" s="77"/>
      <c r="CH321" s="77"/>
      <c r="CI321" s="77"/>
      <c r="CJ321" s="77"/>
      <c r="CK321" s="77"/>
      <c r="CL321" s="77"/>
      <c r="CN321" s="78"/>
      <c r="CO321" s="77"/>
      <c r="CP321" s="77"/>
      <c r="CQ321" s="77"/>
      <c r="CR321" s="77"/>
      <c r="CS321" s="77"/>
      <c r="CT321" s="77"/>
      <c r="CU321" s="77"/>
      <c r="CV321" s="77"/>
      <c r="CW321" s="77"/>
      <c r="CX321" s="77"/>
      <c r="CY321" s="77"/>
      <c r="CZ321" s="77"/>
      <c r="DA321" s="77"/>
      <c r="DB321" s="77"/>
      <c r="DC321" s="77"/>
      <c r="DD321" s="77"/>
      <c r="DE321" s="77"/>
      <c r="DF321" s="77"/>
      <c r="DG321" s="77"/>
      <c r="DH321" s="77"/>
      <c r="DI321" s="77"/>
      <c r="DJ321" s="77"/>
      <c r="DK321" s="77"/>
      <c r="DL321" s="77"/>
    </row>
    <row r="322" spans="1:116" x14ac:dyDescent="0.35">
      <c r="B322" t="s">
        <v>332</v>
      </c>
      <c r="D322" t="s">
        <v>336</v>
      </c>
      <c r="E322" s="8" t="str">
        <f t="shared" si="317"/>
        <v>322 ADREV-PV</v>
      </c>
      <c r="G322" s="136" t="str">
        <f>G309</f>
        <v>(Primary label)</v>
      </c>
      <c r="H322" s="27"/>
      <c r="I322" s="78"/>
      <c r="J322" s="78"/>
      <c r="K322" s="33"/>
      <c r="L322" s="33"/>
      <c r="M322" s="33"/>
      <c r="N322" s="33"/>
      <c r="O322" s="33"/>
      <c r="P322" s="33"/>
      <c r="R322" s="33"/>
      <c r="S322" s="77"/>
      <c r="T322" s="77"/>
      <c r="U322" s="77"/>
      <c r="V322" s="77"/>
      <c r="W322" s="77"/>
      <c r="X322" s="77"/>
      <c r="Y322" s="77"/>
      <c r="Z322" s="77"/>
      <c r="AA322" s="77"/>
      <c r="AB322" s="77"/>
      <c r="AC322" s="77"/>
      <c r="AD322" s="77"/>
      <c r="AE322" s="77"/>
      <c r="AF322" s="77"/>
      <c r="AG322" s="77"/>
      <c r="AH322" s="77"/>
      <c r="AI322" s="77"/>
      <c r="AJ322" s="77"/>
      <c r="AK322" s="77"/>
      <c r="AL322" s="77"/>
      <c r="AM322" s="77"/>
      <c r="AN322" s="77"/>
      <c r="AO322" s="77"/>
      <c r="AP322" s="77"/>
      <c r="AQ322" s="77"/>
      <c r="AR322" s="77"/>
      <c r="AS322" s="77"/>
      <c r="AT322" s="77"/>
      <c r="AU322" s="77"/>
      <c r="AV322" s="77"/>
      <c r="AW322" s="77"/>
      <c r="AX322" s="77"/>
      <c r="AY322" s="77"/>
      <c r="AZ322" s="77"/>
      <c r="BA322" s="77"/>
      <c r="BB322" s="77"/>
      <c r="BC322" s="77"/>
      <c r="BD322" s="77"/>
      <c r="BE322" s="77"/>
      <c r="BF322" s="77"/>
      <c r="BG322" s="77"/>
      <c r="BH322" s="77"/>
      <c r="BI322" s="77"/>
      <c r="BJ322" s="77"/>
      <c r="BK322" s="77"/>
      <c r="BL322" s="77"/>
      <c r="BM322" s="77"/>
      <c r="BN322" s="77"/>
      <c r="BO322" s="77"/>
      <c r="BP322" s="77"/>
      <c r="BQ322" s="77"/>
      <c r="BR322" s="77"/>
      <c r="BS322" s="77"/>
      <c r="BT322" s="77"/>
      <c r="BU322" s="77"/>
      <c r="BV322" s="77"/>
      <c r="BW322" s="77"/>
      <c r="BX322" s="77"/>
      <c r="BY322" s="77"/>
      <c r="BZ322" s="77"/>
      <c r="CA322" s="77"/>
      <c r="CB322" s="77"/>
      <c r="CC322" s="77"/>
      <c r="CD322" s="77"/>
      <c r="CE322" s="77"/>
      <c r="CF322" s="77"/>
      <c r="CG322" s="77"/>
      <c r="CH322" s="77"/>
      <c r="CI322" s="77"/>
      <c r="CJ322" s="77"/>
      <c r="CK322" s="77"/>
      <c r="CL322" s="77"/>
      <c r="CN322" s="78"/>
      <c r="CO322" s="77"/>
      <c r="CP322" s="77"/>
      <c r="CQ322" s="77"/>
      <c r="CR322" s="77"/>
      <c r="CS322" s="77"/>
      <c r="CT322" s="77"/>
      <c r="CU322" s="77"/>
      <c r="CV322" s="77"/>
      <c r="CW322" s="77"/>
      <c r="CX322" s="77"/>
      <c r="CY322" s="77"/>
      <c r="CZ322" s="77"/>
      <c r="DA322" s="77"/>
      <c r="DB322" s="77"/>
      <c r="DC322" s="77"/>
      <c r="DD322" s="77"/>
      <c r="DE322" s="77"/>
      <c r="DF322" s="77"/>
      <c r="DG322" s="77"/>
      <c r="DH322" s="77"/>
      <c r="DI322" s="77"/>
      <c r="DJ322" s="77"/>
      <c r="DK322" s="77"/>
      <c r="DL322" s="77"/>
    </row>
    <row r="323" spans="1:116" x14ac:dyDescent="0.35">
      <c r="B323" t="s">
        <v>332</v>
      </c>
      <c r="D323" t="s">
        <v>336</v>
      </c>
      <c r="E323" s="8" t="str">
        <f t="shared" ref="E323:E329" si="320">ROW()&amp;" "&amp;D323</f>
        <v>323 ADREV-PV</v>
      </c>
      <c r="G323" s="241" t="str">
        <f>IFERROR(SUBSTITUTE(G317,":",""),"no unit")</f>
        <v>impression</v>
      </c>
      <c r="H323" s="27"/>
      <c r="I323" s="78"/>
      <c r="J323" s="78"/>
      <c r="K323" s="33"/>
      <c r="L323" s="33"/>
      <c r="M323" s="33"/>
      <c r="N323" s="33"/>
      <c r="O323" s="33"/>
      <c r="P323" s="33"/>
      <c r="R323" s="33"/>
      <c r="S323" s="77"/>
      <c r="T323" s="77"/>
      <c r="U323" s="77"/>
      <c r="V323" s="77"/>
      <c r="W323" s="77"/>
      <c r="X323" s="77"/>
      <c r="Y323" s="77"/>
      <c r="Z323" s="77"/>
      <c r="AA323" s="77"/>
      <c r="AB323" s="77"/>
      <c r="AC323" s="77"/>
      <c r="AD323" s="77"/>
      <c r="AE323" s="77"/>
      <c r="AF323" s="77"/>
      <c r="AG323" s="77"/>
      <c r="AH323" s="77"/>
      <c r="AI323" s="77"/>
      <c r="AJ323" s="77"/>
      <c r="AK323" s="77"/>
      <c r="AL323" s="77"/>
      <c r="AM323" s="77"/>
      <c r="AN323" s="77"/>
      <c r="AO323" s="77"/>
      <c r="AP323" s="77"/>
      <c r="AQ323" s="77"/>
      <c r="AR323" s="77"/>
      <c r="AS323" s="77"/>
      <c r="AT323" s="77"/>
      <c r="AU323" s="77"/>
      <c r="AV323" s="77"/>
      <c r="AW323" s="77"/>
      <c r="AX323" s="77"/>
      <c r="AY323" s="77"/>
      <c r="AZ323" s="77"/>
      <c r="BA323" s="77"/>
      <c r="BB323" s="77"/>
      <c r="BC323" s="77"/>
      <c r="BD323" s="77"/>
      <c r="BE323" s="77"/>
      <c r="BF323" s="77"/>
      <c r="BG323" s="77"/>
      <c r="BH323" s="77"/>
      <c r="BI323" s="77"/>
      <c r="BJ323" s="77"/>
      <c r="BK323" s="77"/>
      <c r="BL323" s="77"/>
      <c r="BM323" s="77"/>
      <c r="BN323" s="77"/>
      <c r="BO323" s="77"/>
      <c r="BP323" s="77"/>
      <c r="BQ323" s="77"/>
      <c r="BR323" s="77"/>
      <c r="BS323" s="77"/>
      <c r="BT323" s="77"/>
      <c r="BU323" s="77"/>
      <c r="BV323" s="77"/>
      <c r="BW323" s="77"/>
      <c r="BX323" s="77"/>
      <c r="BY323" s="77"/>
      <c r="BZ323" s="77"/>
      <c r="CA323" s="77"/>
      <c r="CB323" s="77"/>
      <c r="CC323" s="77"/>
      <c r="CD323" s="77"/>
      <c r="CE323" s="77"/>
      <c r="CF323" s="77"/>
      <c r="CG323" s="77"/>
      <c r="CH323" s="77"/>
      <c r="CI323" s="77"/>
      <c r="CJ323" s="77"/>
      <c r="CK323" s="77"/>
      <c r="CL323" s="77"/>
      <c r="CN323" s="78"/>
      <c r="CO323" s="77"/>
      <c r="CP323" s="77"/>
      <c r="CQ323" s="77"/>
      <c r="CR323" s="77"/>
      <c r="CS323" s="77"/>
      <c r="CT323" s="77"/>
      <c r="CU323" s="77"/>
      <c r="CV323" s="77"/>
      <c r="CW323" s="77"/>
      <c r="CX323" s="77"/>
      <c r="CY323" s="77"/>
      <c r="CZ323" s="77"/>
      <c r="DA323" s="77"/>
      <c r="DB323" s="77"/>
      <c r="DC323" s="77"/>
      <c r="DD323" s="77"/>
      <c r="DE323" s="77"/>
      <c r="DF323" s="77"/>
      <c r="DG323" s="77"/>
      <c r="DH323" s="77"/>
      <c r="DI323" s="77"/>
      <c r="DJ323" s="77"/>
      <c r="DK323" s="77"/>
      <c r="DL323" s="77"/>
    </row>
    <row r="324" spans="1:116" x14ac:dyDescent="0.35">
      <c r="B324" t="s">
        <v>332</v>
      </c>
      <c r="D324" t="s">
        <v>336</v>
      </c>
      <c r="E324" s="8" t="str">
        <f t="shared" si="320"/>
        <v>324 ADREV-PV</v>
      </c>
      <c r="G324" s="136" t="s">
        <v>461</v>
      </c>
      <c r="K324" s="53"/>
      <c r="L324" s="53"/>
      <c r="M324" s="53"/>
      <c r="N324" s="53"/>
      <c r="O324" s="53"/>
      <c r="P324" s="53"/>
      <c r="R324" s="24"/>
      <c r="S324" s="211" t="str">
        <f t="shared" ref="S324:AX324" si="321">ADDRESS(ROW(S320),COLUMN(S320),2)</f>
        <v>S$320</v>
      </c>
      <c r="T324" s="211" t="str">
        <f t="shared" si="321"/>
        <v>T$320</v>
      </c>
      <c r="U324" s="211" t="str">
        <f t="shared" si="321"/>
        <v>U$320</v>
      </c>
      <c r="V324" s="211" t="str">
        <f t="shared" si="321"/>
        <v>V$320</v>
      </c>
      <c r="W324" s="211" t="str">
        <f t="shared" si="321"/>
        <v>W$320</v>
      </c>
      <c r="X324" s="211" t="str">
        <f t="shared" si="321"/>
        <v>X$320</v>
      </c>
      <c r="Y324" s="211" t="str">
        <f t="shared" si="321"/>
        <v>Y$320</v>
      </c>
      <c r="Z324" s="211" t="str">
        <f t="shared" si="321"/>
        <v>Z$320</v>
      </c>
      <c r="AA324" s="211" t="str">
        <f t="shared" si="321"/>
        <v>AA$320</v>
      </c>
      <c r="AB324" s="211" t="str">
        <f t="shared" si="321"/>
        <v>AB$320</v>
      </c>
      <c r="AC324" s="211" t="str">
        <f t="shared" si="321"/>
        <v>AC$320</v>
      </c>
      <c r="AD324" s="211" t="str">
        <f t="shared" si="321"/>
        <v>AD$320</v>
      </c>
      <c r="AE324" s="211" t="str">
        <f t="shared" si="321"/>
        <v>AE$320</v>
      </c>
      <c r="AF324" s="211" t="str">
        <f t="shared" si="321"/>
        <v>AF$320</v>
      </c>
      <c r="AG324" s="211" t="str">
        <f t="shared" si="321"/>
        <v>AG$320</v>
      </c>
      <c r="AH324" s="211" t="str">
        <f t="shared" si="321"/>
        <v>AH$320</v>
      </c>
      <c r="AI324" s="211" t="str">
        <f t="shared" si="321"/>
        <v>AI$320</v>
      </c>
      <c r="AJ324" s="211" t="str">
        <f t="shared" si="321"/>
        <v>AJ$320</v>
      </c>
      <c r="AK324" s="211" t="str">
        <f t="shared" si="321"/>
        <v>AK$320</v>
      </c>
      <c r="AL324" s="211" t="str">
        <f t="shared" si="321"/>
        <v>AL$320</v>
      </c>
      <c r="AM324" s="211" t="str">
        <f t="shared" si="321"/>
        <v>AM$320</v>
      </c>
      <c r="AN324" s="211" t="str">
        <f t="shared" si="321"/>
        <v>AN$320</v>
      </c>
      <c r="AO324" s="211" t="str">
        <f t="shared" si="321"/>
        <v>AO$320</v>
      </c>
      <c r="AP324" s="211" t="str">
        <f t="shared" si="321"/>
        <v>AP$320</v>
      </c>
      <c r="AQ324" s="211" t="str">
        <f t="shared" si="321"/>
        <v>AQ$320</v>
      </c>
      <c r="AR324" s="211" t="str">
        <f t="shared" si="321"/>
        <v>AR$320</v>
      </c>
      <c r="AS324" s="211" t="str">
        <f t="shared" si="321"/>
        <v>AS$320</v>
      </c>
      <c r="AT324" s="211" t="str">
        <f t="shared" si="321"/>
        <v>AT$320</v>
      </c>
      <c r="AU324" s="211" t="str">
        <f t="shared" si="321"/>
        <v>AU$320</v>
      </c>
      <c r="AV324" s="211" t="str">
        <f t="shared" si="321"/>
        <v>AV$320</v>
      </c>
      <c r="AW324" s="211" t="str">
        <f t="shared" si="321"/>
        <v>AW$320</v>
      </c>
      <c r="AX324" s="211" t="str">
        <f t="shared" si="321"/>
        <v>AX$320</v>
      </c>
      <c r="AY324" s="211" t="str">
        <f t="shared" ref="AY324:CD324" si="322">ADDRESS(ROW(AY320),COLUMN(AY320),2)</f>
        <v>AY$320</v>
      </c>
      <c r="AZ324" s="211" t="str">
        <f t="shared" si="322"/>
        <v>AZ$320</v>
      </c>
      <c r="BA324" s="211" t="str">
        <f t="shared" si="322"/>
        <v>BA$320</v>
      </c>
      <c r="BB324" s="211" t="str">
        <f t="shared" si="322"/>
        <v>BB$320</v>
      </c>
      <c r="BC324" s="211" t="str">
        <f t="shared" si="322"/>
        <v>BC$320</v>
      </c>
      <c r="BD324" s="211" t="str">
        <f t="shared" si="322"/>
        <v>BD$320</v>
      </c>
      <c r="BE324" s="211" t="str">
        <f t="shared" si="322"/>
        <v>BE$320</v>
      </c>
      <c r="BF324" s="211" t="str">
        <f t="shared" si="322"/>
        <v>BF$320</v>
      </c>
      <c r="BG324" s="211" t="str">
        <f t="shared" si="322"/>
        <v>BG$320</v>
      </c>
      <c r="BH324" s="211" t="str">
        <f t="shared" si="322"/>
        <v>BH$320</v>
      </c>
      <c r="BI324" s="211" t="str">
        <f t="shared" si="322"/>
        <v>BI$320</v>
      </c>
      <c r="BJ324" s="211" t="str">
        <f t="shared" si="322"/>
        <v>BJ$320</v>
      </c>
      <c r="BK324" s="211" t="str">
        <f t="shared" si="322"/>
        <v>BK$320</v>
      </c>
      <c r="BL324" s="211" t="str">
        <f t="shared" si="322"/>
        <v>BL$320</v>
      </c>
      <c r="BM324" s="211" t="str">
        <f t="shared" si="322"/>
        <v>BM$320</v>
      </c>
      <c r="BN324" s="211" t="str">
        <f t="shared" si="322"/>
        <v>BN$320</v>
      </c>
      <c r="BO324" s="211" t="str">
        <f t="shared" si="322"/>
        <v>BO$320</v>
      </c>
      <c r="BP324" s="211" t="str">
        <f t="shared" si="322"/>
        <v>BP$320</v>
      </c>
      <c r="BQ324" s="211" t="str">
        <f t="shared" si="322"/>
        <v>BQ$320</v>
      </c>
      <c r="BR324" s="211" t="str">
        <f t="shared" si="322"/>
        <v>BR$320</v>
      </c>
      <c r="BS324" s="211" t="str">
        <f t="shared" si="322"/>
        <v>BS$320</v>
      </c>
      <c r="BT324" s="211" t="str">
        <f t="shared" si="322"/>
        <v>BT$320</v>
      </c>
      <c r="BU324" s="211" t="str">
        <f t="shared" si="322"/>
        <v>BU$320</v>
      </c>
      <c r="BV324" s="211" t="str">
        <f t="shared" si="322"/>
        <v>BV$320</v>
      </c>
      <c r="BW324" s="211" t="str">
        <f t="shared" si="322"/>
        <v>BW$320</v>
      </c>
      <c r="BX324" s="211" t="str">
        <f t="shared" si="322"/>
        <v>BX$320</v>
      </c>
      <c r="BY324" s="211" t="str">
        <f t="shared" si="322"/>
        <v>BY$320</v>
      </c>
      <c r="BZ324" s="211" t="str">
        <f t="shared" si="322"/>
        <v>BZ$320</v>
      </c>
      <c r="CA324" s="211" t="str">
        <f t="shared" si="322"/>
        <v>CA$320</v>
      </c>
      <c r="CB324" s="211" t="str">
        <f t="shared" si="322"/>
        <v>CB$320</v>
      </c>
      <c r="CC324" s="211" t="str">
        <f t="shared" si="322"/>
        <v>CC$320</v>
      </c>
      <c r="CD324" s="211" t="str">
        <f t="shared" si="322"/>
        <v>CD$320</v>
      </c>
      <c r="CE324" s="211" t="str">
        <f t="shared" ref="CE324:CL324" si="323">ADDRESS(ROW(CE320),COLUMN(CE320),2)</f>
        <v>CE$320</v>
      </c>
      <c r="CF324" s="211" t="str">
        <f t="shared" si="323"/>
        <v>CF$320</v>
      </c>
      <c r="CG324" s="211" t="str">
        <f t="shared" si="323"/>
        <v>CG$320</v>
      </c>
      <c r="CH324" s="211" t="str">
        <f t="shared" si="323"/>
        <v>CH$320</v>
      </c>
      <c r="CI324" s="211" t="str">
        <f t="shared" si="323"/>
        <v>CI$320</v>
      </c>
      <c r="CJ324" s="211" t="str">
        <f t="shared" si="323"/>
        <v>CJ$320</v>
      </c>
      <c r="CK324" s="211" t="str">
        <f t="shared" si="323"/>
        <v>CK$320</v>
      </c>
      <c r="CL324" s="211" t="str">
        <f t="shared" si="323"/>
        <v>CL$320</v>
      </c>
      <c r="CO324" s="211" t="str">
        <f t="shared" ref="CO324:DK324" si="324">ADDRESS(ROW(CO320),COLUMN(CO320),2)</f>
        <v>CO$320</v>
      </c>
      <c r="CP324" s="211" t="str">
        <f t="shared" si="324"/>
        <v>CP$320</v>
      </c>
      <c r="CQ324" s="211" t="str">
        <f t="shared" si="324"/>
        <v>CQ$320</v>
      </c>
      <c r="CR324" s="211" t="str">
        <f t="shared" si="324"/>
        <v>CR$320</v>
      </c>
      <c r="CS324" s="211" t="str">
        <f t="shared" si="324"/>
        <v>CS$320</v>
      </c>
      <c r="CT324" s="211" t="str">
        <f t="shared" si="324"/>
        <v>CT$320</v>
      </c>
      <c r="CU324" s="211" t="str">
        <f t="shared" si="324"/>
        <v>CU$320</v>
      </c>
      <c r="CV324" s="211" t="str">
        <f t="shared" si="324"/>
        <v>CV$320</v>
      </c>
      <c r="CW324" s="211" t="str">
        <f t="shared" si="324"/>
        <v>CW$320</v>
      </c>
      <c r="CX324" s="211" t="str">
        <f t="shared" si="324"/>
        <v>CX$320</v>
      </c>
      <c r="CY324" s="211" t="str">
        <f t="shared" si="324"/>
        <v>CY$320</v>
      </c>
      <c r="CZ324" s="211" t="str">
        <f t="shared" si="324"/>
        <v>CZ$320</v>
      </c>
      <c r="DA324" s="211" t="str">
        <f t="shared" si="324"/>
        <v>DA$320</v>
      </c>
      <c r="DB324" s="211" t="str">
        <f t="shared" si="324"/>
        <v>DB$320</v>
      </c>
      <c r="DC324" s="211" t="str">
        <f t="shared" si="324"/>
        <v>DC$320</v>
      </c>
      <c r="DD324" s="211" t="str">
        <f t="shared" si="324"/>
        <v>DD$320</v>
      </c>
      <c r="DE324" s="211" t="str">
        <f t="shared" si="324"/>
        <v>DE$320</v>
      </c>
      <c r="DF324" s="211" t="str">
        <f t="shared" si="324"/>
        <v>DF$320</v>
      </c>
      <c r="DG324" s="211" t="str">
        <f t="shared" si="324"/>
        <v>DG$320</v>
      </c>
      <c r="DH324" s="211" t="str">
        <f t="shared" si="324"/>
        <v>DH$320</v>
      </c>
      <c r="DI324" s="211" t="str">
        <f t="shared" si="324"/>
        <v>DI$320</v>
      </c>
      <c r="DJ324" s="211" t="str">
        <f t="shared" si="324"/>
        <v>DJ$320</v>
      </c>
      <c r="DK324" s="211" t="str">
        <f t="shared" si="324"/>
        <v>DK$320</v>
      </c>
      <c r="DL324" s="211" t="str">
        <f t="shared" ref="DL324" si="325">ADDRESS(ROW(DL320),COLUMN(DL320),2)</f>
        <v>DL$320</v>
      </c>
    </row>
    <row r="325" spans="1:116" x14ac:dyDescent="0.35">
      <c r="B325" t="s">
        <v>332</v>
      </c>
      <c r="D325" t="s">
        <v>336</v>
      </c>
      <c r="E325" s="8" t="str">
        <f t="shared" si="320"/>
        <v>325 ADREV-PV</v>
      </c>
      <c r="G325" s="136" t="s">
        <v>462</v>
      </c>
      <c r="K325" s="53"/>
      <c r="L325" s="53"/>
      <c r="M325" s="53"/>
      <c r="N325" s="53"/>
      <c r="O325" s="53"/>
      <c r="P325" s="53"/>
      <c r="R325" s="24"/>
      <c r="S325" s="80" t="str">
        <f t="shared" ref="S325:AX325" si="326">S312</f>
        <v>S$17</v>
      </c>
      <c r="T325" s="80" t="str">
        <f t="shared" si="326"/>
        <v>T$17</v>
      </c>
      <c r="U325" s="80" t="str">
        <f t="shared" si="326"/>
        <v>U$17</v>
      </c>
      <c r="V325" s="80" t="str">
        <f t="shared" si="326"/>
        <v>V$17</v>
      </c>
      <c r="W325" s="80" t="str">
        <f t="shared" si="326"/>
        <v>W$17</v>
      </c>
      <c r="X325" s="80" t="str">
        <f t="shared" si="326"/>
        <v>X$17</v>
      </c>
      <c r="Y325" s="80" t="str">
        <f t="shared" si="326"/>
        <v>Y$17</v>
      </c>
      <c r="Z325" s="80" t="str">
        <f t="shared" si="326"/>
        <v>Z$17</v>
      </c>
      <c r="AA325" s="80" t="str">
        <f t="shared" si="326"/>
        <v>AA$17</v>
      </c>
      <c r="AB325" s="80" t="str">
        <f t="shared" si="326"/>
        <v>AB$17</v>
      </c>
      <c r="AC325" s="80" t="str">
        <f t="shared" si="326"/>
        <v>AC$17</v>
      </c>
      <c r="AD325" s="80" t="str">
        <f t="shared" si="326"/>
        <v>AD$17</v>
      </c>
      <c r="AE325" s="80" t="str">
        <f t="shared" si="326"/>
        <v>AE$17</v>
      </c>
      <c r="AF325" s="80" t="str">
        <f t="shared" si="326"/>
        <v>AF$17</v>
      </c>
      <c r="AG325" s="80" t="str">
        <f t="shared" si="326"/>
        <v>AG$17</v>
      </c>
      <c r="AH325" s="80" t="str">
        <f t="shared" si="326"/>
        <v>AH$17</v>
      </c>
      <c r="AI325" s="80" t="str">
        <f t="shared" si="326"/>
        <v>AI$17</v>
      </c>
      <c r="AJ325" s="80" t="str">
        <f t="shared" si="326"/>
        <v>AJ$17</v>
      </c>
      <c r="AK325" s="80" t="str">
        <f t="shared" si="326"/>
        <v>AK$17</v>
      </c>
      <c r="AL325" s="80" t="str">
        <f t="shared" si="326"/>
        <v>AL$17</v>
      </c>
      <c r="AM325" s="80" t="str">
        <f t="shared" si="326"/>
        <v>AM$17</v>
      </c>
      <c r="AN325" s="80" t="str">
        <f t="shared" si="326"/>
        <v>AN$17</v>
      </c>
      <c r="AO325" s="80" t="str">
        <f t="shared" si="326"/>
        <v>AO$17</v>
      </c>
      <c r="AP325" s="80" t="str">
        <f t="shared" si="326"/>
        <v>AP$17</v>
      </c>
      <c r="AQ325" s="80" t="str">
        <f t="shared" si="326"/>
        <v>AQ$17</v>
      </c>
      <c r="AR325" s="80" t="str">
        <f t="shared" si="326"/>
        <v>AR$17</v>
      </c>
      <c r="AS325" s="80" t="str">
        <f t="shared" si="326"/>
        <v>AS$17</v>
      </c>
      <c r="AT325" s="80" t="str">
        <f t="shared" si="326"/>
        <v>AT$17</v>
      </c>
      <c r="AU325" s="80" t="str">
        <f t="shared" si="326"/>
        <v>AU$17</v>
      </c>
      <c r="AV325" s="80" t="str">
        <f t="shared" si="326"/>
        <v>AV$17</v>
      </c>
      <c r="AW325" s="80" t="str">
        <f t="shared" si="326"/>
        <v>AW$17</v>
      </c>
      <c r="AX325" s="80" t="str">
        <f t="shared" si="326"/>
        <v>AX$17</v>
      </c>
      <c r="AY325" s="80" t="str">
        <f t="shared" ref="AY325:CD325" si="327">AY312</f>
        <v>AY$17</v>
      </c>
      <c r="AZ325" s="80" t="str">
        <f t="shared" si="327"/>
        <v>AZ$17</v>
      </c>
      <c r="BA325" s="80" t="str">
        <f t="shared" si="327"/>
        <v>BA$17</v>
      </c>
      <c r="BB325" s="80" t="str">
        <f t="shared" si="327"/>
        <v>BB$17</v>
      </c>
      <c r="BC325" s="80" t="str">
        <f t="shared" si="327"/>
        <v>BC$17</v>
      </c>
      <c r="BD325" s="80" t="str">
        <f t="shared" si="327"/>
        <v>BD$17</v>
      </c>
      <c r="BE325" s="80" t="str">
        <f t="shared" si="327"/>
        <v>BE$17</v>
      </c>
      <c r="BF325" s="80" t="str">
        <f t="shared" si="327"/>
        <v>BF$17</v>
      </c>
      <c r="BG325" s="80" t="str">
        <f t="shared" si="327"/>
        <v>BG$17</v>
      </c>
      <c r="BH325" s="80" t="str">
        <f t="shared" si="327"/>
        <v>BH$17</v>
      </c>
      <c r="BI325" s="80" t="str">
        <f t="shared" si="327"/>
        <v>BI$17</v>
      </c>
      <c r="BJ325" s="80" t="str">
        <f t="shared" si="327"/>
        <v>BJ$17</v>
      </c>
      <c r="BK325" s="80" t="str">
        <f t="shared" si="327"/>
        <v>BK$17</v>
      </c>
      <c r="BL325" s="80" t="str">
        <f t="shared" si="327"/>
        <v>BL$17</v>
      </c>
      <c r="BM325" s="80" t="str">
        <f t="shared" si="327"/>
        <v>BM$17</v>
      </c>
      <c r="BN325" s="80" t="str">
        <f t="shared" si="327"/>
        <v>BN$17</v>
      </c>
      <c r="BO325" s="80" t="str">
        <f t="shared" si="327"/>
        <v>BO$17</v>
      </c>
      <c r="BP325" s="80" t="str">
        <f t="shared" si="327"/>
        <v>BP$17</v>
      </c>
      <c r="BQ325" s="80" t="str">
        <f t="shared" si="327"/>
        <v>BQ$17</v>
      </c>
      <c r="BR325" s="80" t="str">
        <f t="shared" si="327"/>
        <v>BR$17</v>
      </c>
      <c r="BS325" s="80" t="str">
        <f t="shared" si="327"/>
        <v>BS$17</v>
      </c>
      <c r="BT325" s="80" t="str">
        <f t="shared" si="327"/>
        <v>BT$17</v>
      </c>
      <c r="BU325" s="80" t="str">
        <f t="shared" si="327"/>
        <v>BU$17</v>
      </c>
      <c r="BV325" s="80" t="str">
        <f t="shared" si="327"/>
        <v>BV$17</v>
      </c>
      <c r="BW325" s="80" t="str">
        <f t="shared" si="327"/>
        <v>BW$17</v>
      </c>
      <c r="BX325" s="80" t="str">
        <f t="shared" si="327"/>
        <v>BX$17</v>
      </c>
      <c r="BY325" s="80" t="str">
        <f t="shared" si="327"/>
        <v>BY$17</v>
      </c>
      <c r="BZ325" s="80" t="str">
        <f t="shared" si="327"/>
        <v>BZ$17</v>
      </c>
      <c r="CA325" s="80" t="str">
        <f t="shared" si="327"/>
        <v>CA$17</v>
      </c>
      <c r="CB325" s="80" t="str">
        <f t="shared" si="327"/>
        <v>CB$17</v>
      </c>
      <c r="CC325" s="80" t="str">
        <f t="shared" si="327"/>
        <v>CC$17</v>
      </c>
      <c r="CD325" s="80" t="str">
        <f t="shared" si="327"/>
        <v>CD$17</v>
      </c>
      <c r="CE325" s="80" t="str">
        <f t="shared" ref="CE325:CL325" si="328">CE312</f>
        <v>CE$17</v>
      </c>
      <c r="CF325" s="80" t="str">
        <f t="shared" si="328"/>
        <v>CF$17</v>
      </c>
      <c r="CG325" s="80" t="str">
        <f t="shared" si="328"/>
        <v>CG$17</v>
      </c>
      <c r="CH325" s="80" t="str">
        <f t="shared" si="328"/>
        <v>CH$17</v>
      </c>
      <c r="CI325" s="80" t="str">
        <f t="shared" si="328"/>
        <v>CI$17</v>
      </c>
      <c r="CJ325" s="80" t="str">
        <f t="shared" si="328"/>
        <v>CJ$17</v>
      </c>
      <c r="CK325" s="80" t="str">
        <f t="shared" si="328"/>
        <v>CK$17</v>
      </c>
      <c r="CL325" s="80" t="str">
        <f t="shared" si="328"/>
        <v>CL$17</v>
      </c>
      <c r="CO325" s="80" t="str">
        <f t="shared" ref="CO325:DK325" si="329">CO312</f>
        <v>CO$17</v>
      </c>
      <c r="CP325" s="80" t="str">
        <f t="shared" si="329"/>
        <v>CP$17</v>
      </c>
      <c r="CQ325" s="80" t="str">
        <f t="shared" si="329"/>
        <v>CQ$17</v>
      </c>
      <c r="CR325" s="80" t="str">
        <f t="shared" si="329"/>
        <v>CR$17</v>
      </c>
      <c r="CS325" s="80" t="str">
        <f t="shared" si="329"/>
        <v>CS$17</v>
      </c>
      <c r="CT325" s="80" t="str">
        <f t="shared" si="329"/>
        <v>CT$17</v>
      </c>
      <c r="CU325" s="80" t="str">
        <f t="shared" si="329"/>
        <v>CU$17</v>
      </c>
      <c r="CV325" s="80" t="str">
        <f t="shared" si="329"/>
        <v>CV$17</v>
      </c>
      <c r="CW325" s="80" t="str">
        <f t="shared" si="329"/>
        <v>CW$17</v>
      </c>
      <c r="CX325" s="80" t="str">
        <f t="shared" si="329"/>
        <v>CX$17</v>
      </c>
      <c r="CY325" s="80" t="str">
        <f t="shared" si="329"/>
        <v>CY$17</v>
      </c>
      <c r="CZ325" s="80" t="str">
        <f t="shared" si="329"/>
        <v>CZ$17</v>
      </c>
      <c r="DA325" s="80" t="str">
        <f t="shared" si="329"/>
        <v>DA$17</v>
      </c>
      <c r="DB325" s="80" t="str">
        <f t="shared" si="329"/>
        <v>DB$17</v>
      </c>
      <c r="DC325" s="80" t="str">
        <f t="shared" si="329"/>
        <v>DC$17</v>
      </c>
      <c r="DD325" s="80" t="str">
        <f t="shared" si="329"/>
        <v>DD$17</v>
      </c>
      <c r="DE325" s="80" t="str">
        <f t="shared" si="329"/>
        <v>DE$17</v>
      </c>
      <c r="DF325" s="80" t="str">
        <f t="shared" si="329"/>
        <v>DF$17</v>
      </c>
      <c r="DG325" s="80" t="str">
        <f t="shared" si="329"/>
        <v>DG$17</v>
      </c>
      <c r="DH325" s="80" t="str">
        <f t="shared" si="329"/>
        <v>DH$17</v>
      </c>
      <c r="DI325" s="80" t="str">
        <f t="shared" si="329"/>
        <v>DI$17</v>
      </c>
      <c r="DJ325" s="80" t="str">
        <f t="shared" si="329"/>
        <v>DJ$17</v>
      </c>
      <c r="DK325" s="80" t="str">
        <f t="shared" si="329"/>
        <v>DK$17</v>
      </c>
      <c r="DL325" s="80" t="str">
        <f t="shared" ref="DL325" si="330">DL312</f>
        <v>DL$17</v>
      </c>
    </row>
    <row r="326" spans="1:116" x14ac:dyDescent="0.35">
      <c r="B326" t="s">
        <v>332</v>
      </c>
      <c r="D326" t="s">
        <v>336</v>
      </c>
      <c r="E326" s="8" t="str">
        <f t="shared" si="320"/>
        <v>326 ADREV-PV</v>
      </c>
      <c r="G326" s="136" t="str">
        <f>G313</f>
        <v>(Secondary label)</v>
      </c>
      <c r="H326" s="12"/>
      <c r="I326" s="60"/>
      <c r="J326" s="60"/>
      <c r="K326" s="15"/>
      <c r="L326" s="15"/>
      <c r="M326" s="15"/>
      <c r="N326" s="15"/>
      <c r="O326" s="15"/>
      <c r="P326" s="15"/>
      <c r="R326" s="15"/>
      <c r="CN326" s="60"/>
      <c r="CO326" s="8"/>
      <c r="CP326" s="8"/>
      <c r="CQ326" s="8"/>
      <c r="CR326" s="8"/>
      <c r="CS326" s="8"/>
      <c r="CT326" s="8"/>
      <c r="CU326" s="8"/>
      <c r="CV326" s="8"/>
      <c r="CW326" s="8"/>
      <c r="CX326" s="8"/>
      <c r="CY326" s="8"/>
      <c r="CZ326" s="8"/>
      <c r="DA326" s="8"/>
      <c r="DB326" s="8"/>
      <c r="DC326" s="8"/>
      <c r="DD326" s="8"/>
      <c r="DE326" s="8"/>
      <c r="DF326" s="8"/>
      <c r="DG326" s="8"/>
      <c r="DH326" s="8"/>
      <c r="DI326" s="8"/>
      <c r="DJ326" s="8"/>
      <c r="DK326" s="8"/>
      <c r="DL326" s="8"/>
    </row>
    <row r="327" spans="1:116" x14ac:dyDescent="0.35">
      <c r="B327" t="s">
        <v>332</v>
      </c>
      <c r="D327" t="s">
        <v>336</v>
      </c>
      <c r="E327" s="8" t="str">
        <f t="shared" si="320"/>
        <v>327 ADREV-PV</v>
      </c>
      <c r="G327" s="136" t="s">
        <v>489</v>
      </c>
      <c r="H327" s="12"/>
      <c r="I327" s="60"/>
      <c r="J327" s="60"/>
      <c r="K327" s="15"/>
      <c r="L327" s="15"/>
      <c r="M327" s="15"/>
      <c r="N327" s="15"/>
      <c r="O327" s="15"/>
      <c r="P327" s="15"/>
      <c r="R327" s="15"/>
      <c r="CN327" s="60"/>
      <c r="CO327" s="8"/>
      <c r="CP327" s="8"/>
      <c r="CQ327" s="8"/>
      <c r="CR327" s="8"/>
      <c r="CS327" s="8"/>
      <c r="CT327" s="8"/>
      <c r="CU327" s="8"/>
      <c r="CV327" s="8"/>
      <c r="CW327" s="8"/>
      <c r="CX327" s="8"/>
      <c r="CY327" s="8"/>
      <c r="CZ327" s="8"/>
      <c r="DA327" s="8"/>
      <c r="DB327" s="8"/>
      <c r="DC327" s="8"/>
      <c r="DD327" s="8"/>
      <c r="DE327" s="8"/>
      <c r="DF327" s="8"/>
      <c r="DG327" s="8"/>
      <c r="DH327" s="8"/>
      <c r="DI327" s="8"/>
      <c r="DJ327" s="8"/>
      <c r="DK327" s="8"/>
      <c r="DL327" s="8"/>
    </row>
    <row r="328" spans="1:116" x14ac:dyDescent="0.35">
      <c r="B328" t="s">
        <v>332</v>
      </c>
      <c r="D328" t="s">
        <v>336</v>
      </c>
      <c r="E328" s="8" t="str">
        <f t="shared" si="320"/>
        <v>328 ADREV-PV</v>
      </c>
      <c r="G328" s="136" t="s">
        <v>463</v>
      </c>
      <c r="H328" s="12"/>
      <c r="I328" s="60"/>
      <c r="J328" s="60"/>
      <c r="K328" s="15"/>
      <c r="L328" s="15"/>
      <c r="M328" s="15"/>
      <c r="N328" s="15"/>
      <c r="O328" s="15"/>
      <c r="P328" s="15"/>
      <c r="R328" s="15"/>
      <c r="S328" s="76"/>
      <c r="T328" s="76"/>
      <c r="U328" s="76"/>
      <c r="V328" s="76"/>
      <c r="W328" s="76"/>
      <c r="X328" s="76"/>
      <c r="Y328" s="76"/>
      <c r="Z328" s="76"/>
      <c r="AA328" s="76"/>
      <c r="AB328" s="76"/>
      <c r="AC328" s="76"/>
      <c r="AD328" s="76"/>
      <c r="AE328" s="76"/>
      <c r="AF328" s="76"/>
      <c r="AG328" s="76"/>
      <c r="AH328" s="76"/>
      <c r="AI328" s="76"/>
      <c r="AJ328" s="76"/>
      <c r="AK328" s="76"/>
      <c r="AL328" s="76"/>
      <c r="AM328" s="76"/>
      <c r="AN328" s="76"/>
      <c r="AO328" s="76"/>
      <c r="AP328" s="76"/>
      <c r="AQ328" s="76"/>
      <c r="AR328" s="76"/>
      <c r="AS328" s="76"/>
      <c r="AT328" s="76"/>
      <c r="AU328" s="76"/>
      <c r="AV328" s="76"/>
      <c r="AW328" s="76"/>
      <c r="AX328" s="76"/>
      <c r="AY328" s="76"/>
      <c r="AZ328" s="76"/>
      <c r="BA328" s="76"/>
      <c r="BB328" s="76"/>
      <c r="BC328" s="76"/>
      <c r="BD328" s="76"/>
      <c r="BE328" s="76"/>
      <c r="BF328" s="76"/>
      <c r="BG328" s="76"/>
      <c r="BH328" s="76"/>
      <c r="BI328" s="76"/>
      <c r="BJ328" s="76"/>
      <c r="BK328" s="76"/>
      <c r="BL328" s="76"/>
      <c r="BM328" s="76"/>
      <c r="BN328" s="76"/>
      <c r="BO328" s="76"/>
      <c r="BP328" s="76"/>
      <c r="BQ328" s="76"/>
      <c r="BR328" s="76"/>
      <c r="BS328" s="76"/>
      <c r="BT328" s="76"/>
      <c r="BU328" s="76"/>
      <c r="BV328" s="76"/>
      <c r="BW328" s="76"/>
      <c r="BX328" s="76"/>
      <c r="BY328" s="76"/>
      <c r="BZ328" s="76"/>
      <c r="CA328" s="76"/>
      <c r="CB328" s="76"/>
      <c r="CC328" s="76"/>
      <c r="CD328" s="76"/>
      <c r="CE328" s="76"/>
      <c r="CF328" s="76"/>
      <c r="CG328" s="76"/>
      <c r="CH328" s="76"/>
      <c r="CI328" s="76"/>
      <c r="CJ328" s="76"/>
      <c r="CK328" s="76"/>
      <c r="CL328" s="76"/>
      <c r="CN328" s="60"/>
      <c r="CO328" s="76"/>
      <c r="CP328" s="76"/>
      <c r="CQ328" s="76"/>
      <c r="CR328" s="76"/>
      <c r="CS328" s="76"/>
      <c r="CT328" s="76"/>
      <c r="CU328" s="76"/>
      <c r="CV328" s="76"/>
      <c r="CW328" s="76"/>
      <c r="CX328" s="76"/>
      <c r="CY328" s="76"/>
      <c r="CZ328" s="76"/>
      <c r="DA328" s="76"/>
      <c r="DB328" s="76"/>
      <c r="DC328" s="76"/>
      <c r="DD328" s="76"/>
      <c r="DE328" s="76"/>
      <c r="DF328" s="76"/>
      <c r="DG328" s="76"/>
      <c r="DH328" s="76"/>
      <c r="DI328" s="76"/>
      <c r="DJ328" s="76"/>
      <c r="DK328" s="76"/>
      <c r="DL328" s="76"/>
    </row>
    <row r="329" spans="1:116" x14ac:dyDescent="0.35">
      <c r="B329" t="s">
        <v>332</v>
      </c>
      <c r="D329" t="s">
        <v>336</v>
      </c>
      <c r="E329" s="8" t="str">
        <f t="shared" si="320"/>
        <v>329 ADREV-PV</v>
      </c>
      <c r="G329" s="136" t="s">
        <v>464</v>
      </c>
      <c r="H329" s="12"/>
      <c r="I329" s="60"/>
      <c r="J329" s="60"/>
      <c r="K329" s="15"/>
      <c r="L329" s="15"/>
      <c r="M329" s="15"/>
      <c r="N329" s="15"/>
      <c r="O329" s="15"/>
      <c r="P329" s="15"/>
      <c r="R329" s="15"/>
      <c r="S329" s="76"/>
      <c r="T329" s="76"/>
      <c r="U329" s="76"/>
      <c r="V329" s="76"/>
      <c r="W329" s="76"/>
      <c r="X329" s="76"/>
      <c r="Y329" s="76"/>
      <c r="Z329" s="76"/>
      <c r="AA329" s="76"/>
      <c r="AB329" s="76"/>
      <c r="AC329" s="76"/>
      <c r="AD329" s="76"/>
      <c r="AE329" s="76"/>
      <c r="AF329" s="76"/>
      <c r="AG329" s="76"/>
      <c r="AH329" s="76"/>
      <c r="AI329" s="76"/>
      <c r="AJ329" s="76"/>
      <c r="AK329" s="76"/>
      <c r="AL329" s="76"/>
      <c r="AM329" s="76"/>
      <c r="AN329" s="76"/>
      <c r="AO329" s="76"/>
      <c r="AP329" s="76"/>
      <c r="AQ329" s="76"/>
      <c r="AR329" s="76"/>
      <c r="AS329" s="76"/>
      <c r="AT329" s="76"/>
      <c r="AU329" s="76"/>
      <c r="AV329" s="76"/>
      <c r="AW329" s="76"/>
      <c r="AX329" s="76"/>
      <c r="AY329" s="76"/>
      <c r="AZ329" s="76"/>
      <c r="BA329" s="76"/>
      <c r="BB329" s="76"/>
      <c r="BC329" s="76"/>
      <c r="BD329" s="76"/>
      <c r="BE329" s="76"/>
      <c r="BF329" s="76"/>
      <c r="BG329" s="76"/>
      <c r="BH329" s="76"/>
      <c r="BI329" s="76"/>
      <c r="BJ329" s="76"/>
      <c r="BK329" s="76"/>
      <c r="BL329" s="76"/>
      <c r="BM329" s="76"/>
      <c r="BN329" s="76"/>
      <c r="BO329" s="76"/>
      <c r="BP329" s="76"/>
      <c r="BQ329" s="76"/>
      <c r="BR329" s="76"/>
      <c r="BS329" s="76"/>
      <c r="BT329" s="76"/>
      <c r="BU329" s="76"/>
      <c r="BV329" s="76"/>
      <c r="BW329" s="76"/>
      <c r="BX329" s="76"/>
      <c r="BY329" s="76"/>
      <c r="BZ329" s="76"/>
      <c r="CA329" s="76"/>
      <c r="CB329" s="76"/>
      <c r="CC329" s="76"/>
      <c r="CD329" s="76"/>
      <c r="CE329" s="76"/>
      <c r="CF329" s="76"/>
      <c r="CG329" s="76"/>
      <c r="CH329" s="76"/>
      <c r="CI329" s="76"/>
      <c r="CJ329" s="76"/>
      <c r="CK329" s="76"/>
      <c r="CL329" s="76"/>
      <c r="CN329" s="60"/>
      <c r="CO329" s="76"/>
      <c r="CP329" s="76"/>
      <c r="CQ329" s="76"/>
      <c r="CR329" s="76"/>
      <c r="CS329" s="76"/>
      <c r="CT329" s="76"/>
      <c r="CU329" s="76"/>
      <c r="CV329" s="76"/>
      <c r="CW329" s="76"/>
      <c r="CX329" s="76"/>
      <c r="CY329" s="76"/>
      <c r="CZ329" s="76"/>
      <c r="DA329" s="76"/>
      <c r="DB329" s="76"/>
      <c r="DC329" s="76"/>
      <c r="DD329" s="76"/>
      <c r="DE329" s="76"/>
      <c r="DF329" s="76"/>
      <c r="DG329" s="76"/>
      <c r="DH329" s="76"/>
      <c r="DI329" s="76"/>
      <c r="DJ329" s="76"/>
      <c r="DK329" s="76"/>
      <c r="DL329" s="76"/>
    </row>
    <row r="330" spans="1:116" x14ac:dyDescent="0.35">
      <c r="E330" s="8"/>
      <c r="G330" s="171"/>
      <c r="H330" s="12"/>
      <c r="I330" s="60"/>
      <c r="J330" s="60"/>
      <c r="K330" s="15"/>
      <c r="L330" s="15"/>
      <c r="M330" s="15"/>
      <c r="N330" s="15"/>
      <c r="O330" s="15"/>
      <c r="P330" s="15"/>
      <c r="R330" s="15"/>
      <c r="S330" s="76"/>
      <c r="T330" s="76"/>
      <c r="U330" s="76"/>
      <c r="V330" s="76"/>
      <c r="W330" s="76"/>
      <c r="X330" s="76"/>
      <c r="Y330" s="76"/>
      <c r="Z330" s="76"/>
      <c r="AA330" s="76"/>
      <c r="AB330" s="76"/>
      <c r="AC330" s="76"/>
      <c r="AD330" s="76"/>
      <c r="AE330" s="76"/>
      <c r="AF330" s="76"/>
      <c r="AG330" s="76"/>
      <c r="AH330" s="76"/>
      <c r="AI330" s="76"/>
      <c r="AJ330" s="76"/>
      <c r="AK330" s="76"/>
      <c r="AL330" s="76"/>
      <c r="AM330" s="76"/>
      <c r="AN330" s="76"/>
      <c r="AO330" s="76"/>
      <c r="AP330" s="76"/>
      <c r="AQ330" s="76"/>
      <c r="AR330" s="76"/>
      <c r="AS330" s="76"/>
      <c r="AT330" s="76"/>
      <c r="AU330" s="76"/>
      <c r="AV330" s="76"/>
      <c r="AW330" s="76"/>
      <c r="AX330" s="76"/>
      <c r="AY330" s="76"/>
      <c r="AZ330" s="76"/>
      <c r="BA330" s="76"/>
      <c r="BB330" s="76"/>
      <c r="BC330" s="76"/>
      <c r="BD330" s="76"/>
      <c r="BE330" s="76"/>
      <c r="BF330" s="76"/>
      <c r="BG330" s="76"/>
      <c r="BH330" s="76"/>
      <c r="BI330" s="76"/>
      <c r="BJ330" s="76"/>
      <c r="BK330" s="76"/>
      <c r="BL330" s="76"/>
      <c r="BM330" s="76"/>
      <c r="BN330" s="76"/>
      <c r="BO330" s="76"/>
      <c r="BP330" s="76"/>
      <c r="BQ330" s="76"/>
      <c r="BR330" s="76"/>
      <c r="BS330" s="76"/>
      <c r="BT330" s="76"/>
      <c r="BU330" s="76"/>
      <c r="BV330" s="76"/>
      <c r="BW330" s="76"/>
      <c r="BX330" s="76"/>
      <c r="BY330" s="76"/>
      <c r="BZ330" s="76"/>
      <c r="CA330" s="76"/>
      <c r="CB330" s="76"/>
      <c r="CC330" s="76"/>
      <c r="CD330" s="76"/>
      <c r="CE330" s="76"/>
      <c r="CF330" s="76"/>
      <c r="CG330" s="76"/>
      <c r="CH330" s="76"/>
      <c r="CI330" s="76"/>
      <c r="CJ330" s="76"/>
      <c r="CK330" s="76"/>
      <c r="CL330" s="76"/>
      <c r="CN330" s="60"/>
      <c r="CO330" s="76"/>
      <c r="CP330" s="76"/>
      <c r="CQ330" s="76"/>
      <c r="CR330" s="76"/>
      <c r="CS330" s="76"/>
      <c r="CT330" s="76"/>
      <c r="CU330" s="76"/>
      <c r="CV330" s="76"/>
      <c r="CW330" s="76"/>
      <c r="CX330" s="76"/>
      <c r="CY330" s="76"/>
      <c r="CZ330" s="76"/>
      <c r="DA330" s="76"/>
      <c r="DB330" s="76"/>
      <c r="DC330" s="76"/>
      <c r="DD330" s="76"/>
      <c r="DE330" s="76"/>
      <c r="DF330" s="76"/>
      <c r="DG330" s="76"/>
      <c r="DH330" s="76"/>
      <c r="DI330" s="76"/>
      <c r="DJ330" s="76"/>
      <c r="DK330" s="76"/>
      <c r="DL330" s="76"/>
    </row>
    <row r="331" spans="1:116" x14ac:dyDescent="0.35">
      <c r="CO331" s="8"/>
      <c r="CP331" s="8"/>
      <c r="CQ331" s="8"/>
      <c r="CR331" s="8"/>
      <c r="CS331" s="8"/>
      <c r="CT331" s="8"/>
      <c r="CU331" s="8"/>
      <c r="CV331" s="8"/>
      <c r="CW331" s="8"/>
      <c r="CX331" s="8"/>
      <c r="CY331" s="8"/>
      <c r="CZ331" s="8"/>
      <c r="DA331" s="8"/>
      <c r="DB331" s="8"/>
      <c r="DC331" s="8"/>
      <c r="DD331" s="8"/>
      <c r="DE331" s="8"/>
      <c r="DF331" s="8"/>
      <c r="DG331" s="8"/>
      <c r="DH331" s="8"/>
      <c r="DI331" s="8"/>
      <c r="DJ331" s="8"/>
      <c r="DK331" s="8"/>
      <c r="DL331" s="8"/>
    </row>
    <row r="332" spans="1:116" x14ac:dyDescent="0.35">
      <c r="A332" s="174"/>
      <c r="E332" s="8"/>
      <c r="G332" s="175" t="s">
        <v>490</v>
      </c>
      <c r="H332" s="174"/>
      <c r="I332" s="176"/>
      <c r="J332" s="176"/>
      <c r="K332" s="197"/>
      <c r="L332" s="197"/>
      <c r="M332" s="197"/>
      <c r="N332" s="197"/>
      <c r="O332" s="197"/>
      <c r="P332" s="197"/>
      <c r="R332" s="198"/>
      <c r="S332" s="174"/>
      <c r="T332" s="174"/>
      <c r="U332" s="174"/>
      <c r="V332" s="174"/>
      <c r="W332" s="174"/>
      <c r="X332" s="174"/>
      <c r="Y332" s="174"/>
      <c r="Z332" s="174"/>
      <c r="AA332" s="174"/>
      <c r="AB332" s="174"/>
      <c r="AC332" s="174"/>
      <c r="AD332" s="174"/>
      <c r="AE332" s="174"/>
      <c r="AF332" s="174"/>
      <c r="AG332" s="174"/>
      <c r="AH332" s="174"/>
      <c r="AI332" s="174"/>
      <c r="AJ332" s="174"/>
      <c r="AK332" s="174"/>
      <c r="AL332" s="174"/>
      <c r="AM332" s="174"/>
      <c r="AN332" s="174"/>
      <c r="AO332" s="174"/>
      <c r="AP332" s="174"/>
      <c r="AQ332" s="174"/>
      <c r="AR332" s="174"/>
      <c r="AS332" s="174"/>
      <c r="AT332" s="174"/>
      <c r="AU332" s="174"/>
      <c r="AV332" s="174"/>
      <c r="AW332" s="174"/>
      <c r="AX332" s="174"/>
      <c r="AY332" s="174"/>
      <c r="AZ332" s="174"/>
      <c r="BA332" s="174"/>
      <c r="BB332" s="174"/>
      <c r="BC332" s="174"/>
      <c r="BD332" s="174"/>
      <c r="BE332" s="174"/>
      <c r="BF332" s="174"/>
      <c r="BG332" s="174"/>
      <c r="BH332" s="174"/>
      <c r="BI332" s="174"/>
      <c r="BJ332" s="174"/>
      <c r="BK332" s="174"/>
      <c r="BL332" s="174"/>
      <c r="BM332" s="174"/>
      <c r="BN332" s="174"/>
      <c r="BO332" s="174"/>
      <c r="BP332" s="174"/>
      <c r="BQ332" s="174"/>
      <c r="BR332" s="174"/>
      <c r="BS332" s="174"/>
      <c r="BT332" s="174"/>
      <c r="BU332" s="174"/>
      <c r="BV332" s="174"/>
      <c r="BW332" s="174"/>
      <c r="BX332" s="174"/>
      <c r="BY332" s="174"/>
      <c r="BZ332" s="174"/>
      <c r="CA332" s="174"/>
      <c r="CB332" s="174"/>
      <c r="CC332" s="174"/>
      <c r="CD332" s="174"/>
      <c r="CE332" s="174"/>
      <c r="CF332" s="174"/>
      <c r="CG332" s="174"/>
      <c r="CH332" s="174"/>
      <c r="CI332" s="174"/>
      <c r="CJ332" s="174"/>
      <c r="CK332" s="174"/>
      <c r="CL332" s="174"/>
      <c r="CN332" s="176"/>
      <c r="CO332" s="174"/>
      <c r="CP332" s="174"/>
      <c r="CQ332" s="174"/>
      <c r="CR332" s="174"/>
      <c r="CS332" s="174"/>
      <c r="CT332" s="174"/>
      <c r="CU332" s="174"/>
      <c r="CV332" s="174"/>
      <c r="CW332" s="174"/>
      <c r="CX332" s="174"/>
      <c r="CY332" s="174"/>
      <c r="CZ332" s="174"/>
      <c r="DA332" s="174"/>
      <c r="DB332" s="174"/>
      <c r="DC332" s="174"/>
      <c r="DD332" s="174"/>
      <c r="DE332" s="174"/>
      <c r="DF332" s="174"/>
      <c r="DG332" s="174"/>
      <c r="DH332" s="174"/>
      <c r="DI332" s="174"/>
      <c r="DJ332" s="174"/>
      <c r="DK332" s="174"/>
      <c r="DL332" s="174"/>
    </row>
    <row r="333" spans="1:116" x14ac:dyDescent="0.35">
      <c r="A333" s="174"/>
      <c r="E333" s="8"/>
      <c r="G333" s="175" t="s">
        <v>492</v>
      </c>
      <c r="H333" s="174"/>
      <c r="I333" s="176"/>
      <c r="J333" s="176"/>
      <c r="K333" s="197"/>
      <c r="L333" s="197"/>
      <c r="M333" s="197"/>
      <c r="N333" s="197"/>
      <c r="O333" s="197"/>
      <c r="P333" s="197"/>
      <c r="R333" s="198"/>
      <c r="S333" s="174"/>
      <c r="T333" s="174"/>
      <c r="U333" s="174"/>
      <c r="V333" s="174"/>
      <c r="W333" s="174"/>
      <c r="X333" s="174"/>
      <c r="Y333" s="174"/>
      <c r="Z333" s="174"/>
      <c r="AA333" s="174"/>
      <c r="AB333" s="174"/>
      <c r="AC333" s="174"/>
      <c r="AD333" s="174"/>
      <c r="AE333" s="174"/>
      <c r="AF333" s="174"/>
      <c r="AG333" s="174"/>
      <c r="AH333" s="174"/>
      <c r="AI333" s="174"/>
      <c r="AJ333" s="174"/>
      <c r="AK333" s="174"/>
      <c r="AL333" s="174"/>
      <c r="AM333" s="174"/>
      <c r="AN333" s="174"/>
      <c r="AO333" s="174"/>
      <c r="AP333" s="174"/>
      <c r="AQ333" s="174"/>
      <c r="AR333" s="174"/>
      <c r="AS333" s="174"/>
      <c r="AT333" s="174"/>
      <c r="AU333" s="174"/>
      <c r="AV333" s="174"/>
      <c r="AW333" s="174"/>
      <c r="AX333" s="174"/>
      <c r="AY333" s="174"/>
      <c r="AZ333" s="174"/>
      <c r="BA333" s="174"/>
      <c r="BB333" s="174"/>
      <c r="BC333" s="174"/>
      <c r="BD333" s="174"/>
      <c r="BE333" s="174"/>
      <c r="BF333" s="174"/>
      <c r="BG333" s="174"/>
      <c r="BH333" s="174"/>
      <c r="BI333" s="174"/>
      <c r="BJ333" s="174"/>
      <c r="BK333" s="174"/>
      <c r="BL333" s="174"/>
      <c r="BM333" s="174"/>
      <c r="BN333" s="174"/>
      <c r="BO333" s="174"/>
      <c r="BP333" s="174"/>
      <c r="BQ333" s="174"/>
      <c r="BR333" s="174"/>
      <c r="BS333" s="174"/>
      <c r="BT333" s="174"/>
      <c r="BU333" s="174"/>
      <c r="BV333" s="174"/>
      <c r="BW333" s="174"/>
      <c r="BX333" s="174"/>
      <c r="BY333" s="174"/>
      <c r="BZ333" s="174"/>
      <c r="CA333" s="174"/>
      <c r="CB333" s="174"/>
      <c r="CC333" s="174"/>
      <c r="CD333" s="174"/>
      <c r="CE333" s="174"/>
      <c r="CF333" s="174"/>
      <c r="CG333" s="174"/>
      <c r="CH333" s="174"/>
      <c r="CI333" s="174"/>
      <c r="CJ333" s="174"/>
      <c r="CK333" s="174"/>
      <c r="CL333" s="174"/>
      <c r="CN333" s="176"/>
      <c r="CO333" s="174"/>
      <c r="CP333" s="174"/>
      <c r="CQ333" s="174"/>
      <c r="CR333" s="174"/>
      <c r="CS333" s="174"/>
      <c r="CT333" s="174"/>
      <c r="CU333" s="174"/>
      <c r="CV333" s="174"/>
      <c r="CW333" s="174"/>
      <c r="CX333" s="174"/>
      <c r="CY333" s="174"/>
      <c r="CZ333" s="174"/>
      <c r="DA333" s="174"/>
      <c r="DB333" s="174"/>
      <c r="DC333" s="174"/>
      <c r="DD333" s="174"/>
      <c r="DE333" s="174"/>
      <c r="DF333" s="174"/>
      <c r="DG333" s="174"/>
      <c r="DH333" s="174"/>
      <c r="DI333" s="174"/>
      <c r="DJ333" s="174"/>
      <c r="DK333" s="174"/>
      <c r="DL333" s="174"/>
    </row>
    <row r="334" spans="1:116" x14ac:dyDescent="0.35">
      <c r="A334" s="174"/>
      <c r="E334" s="8"/>
      <c r="G334" s="175" t="s">
        <v>461</v>
      </c>
      <c r="H334" s="174"/>
      <c r="I334" s="176"/>
      <c r="J334" s="176"/>
      <c r="K334" s="197"/>
      <c r="L334" s="197"/>
      <c r="M334" s="197"/>
      <c r="N334" s="197"/>
      <c r="O334" s="197"/>
      <c r="P334" s="197"/>
      <c r="R334" s="198"/>
      <c r="S334" s="199" t="str">
        <f t="shared" ref="S334:AX334" si="331">S$20</f>
        <v>S$16</v>
      </c>
      <c r="T334" s="199" t="str">
        <f t="shared" si="331"/>
        <v>T$16</v>
      </c>
      <c r="U334" s="199" t="str">
        <f t="shared" si="331"/>
        <v>U$16</v>
      </c>
      <c r="V334" s="199" t="str">
        <f t="shared" si="331"/>
        <v>V$16</v>
      </c>
      <c r="W334" s="199" t="str">
        <f t="shared" si="331"/>
        <v>W$16</v>
      </c>
      <c r="X334" s="199" t="str">
        <f t="shared" si="331"/>
        <v>X$16</v>
      </c>
      <c r="Y334" s="199" t="str">
        <f t="shared" si="331"/>
        <v>Y$16</v>
      </c>
      <c r="Z334" s="199" t="str">
        <f t="shared" si="331"/>
        <v>Z$16</v>
      </c>
      <c r="AA334" s="199" t="str">
        <f t="shared" si="331"/>
        <v>AA$16</v>
      </c>
      <c r="AB334" s="199" t="str">
        <f t="shared" si="331"/>
        <v>AB$16</v>
      </c>
      <c r="AC334" s="199" t="str">
        <f t="shared" si="331"/>
        <v>AC$16</v>
      </c>
      <c r="AD334" s="199" t="str">
        <f t="shared" si="331"/>
        <v>AD$16</v>
      </c>
      <c r="AE334" s="199" t="str">
        <f t="shared" si="331"/>
        <v>AE$16</v>
      </c>
      <c r="AF334" s="199" t="str">
        <f t="shared" si="331"/>
        <v>AF$16</v>
      </c>
      <c r="AG334" s="199" t="str">
        <f t="shared" si="331"/>
        <v>AG$16</v>
      </c>
      <c r="AH334" s="199" t="str">
        <f t="shared" si="331"/>
        <v>AH$16</v>
      </c>
      <c r="AI334" s="199" t="str">
        <f t="shared" si="331"/>
        <v>AI$16</v>
      </c>
      <c r="AJ334" s="199" t="str">
        <f t="shared" si="331"/>
        <v>AJ$16</v>
      </c>
      <c r="AK334" s="199" t="str">
        <f t="shared" si="331"/>
        <v>AK$16</v>
      </c>
      <c r="AL334" s="199" t="str">
        <f t="shared" si="331"/>
        <v>AL$16</v>
      </c>
      <c r="AM334" s="199" t="str">
        <f t="shared" si="331"/>
        <v>AM$16</v>
      </c>
      <c r="AN334" s="199" t="str">
        <f t="shared" si="331"/>
        <v>AN$16</v>
      </c>
      <c r="AO334" s="199" t="str">
        <f t="shared" si="331"/>
        <v>AO$16</v>
      </c>
      <c r="AP334" s="199" t="str">
        <f t="shared" si="331"/>
        <v>AP$16</v>
      </c>
      <c r="AQ334" s="199" t="str">
        <f t="shared" si="331"/>
        <v>AQ$16</v>
      </c>
      <c r="AR334" s="199" t="str">
        <f t="shared" si="331"/>
        <v>AR$16</v>
      </c>
      <c r="AS334" s="199" t="str">
        <f t="shared" si="331"/>
        <v>AS$16</v>
      </c>
      <c r="AT334" s="199" t="str">
        <f t="shared" si="331"/>
        <v>AT$16</v>
      </c>
      <c r="AU334" s="199" t="str">
        <f t="shared" si="331"/>
        <v>AU$16</v>
      </c>
      <c r="AV334" s="199" t="str">
        <f t="shared" si="331"/>
        <v>AV$16</v>
      </c>
      <c r="AW334" s="199" t="str">
        <f t="shared" si="331"/>
        <v>AW$16</v>
      </c>
      <c r="AX334" s="199" t="str">
        <f t="shared" si="331"/>
        <v>AX$16</v>
      </c>
      <c r="AY334" s="199" t="str">
        <f t="shared" ref="AY334:CD334" si="332">AY$20</f>
        <v>AY$16</v>
      </c>
      <c r="AZ334" s="199" t="str">
        <f t="shared" si="332"/>
        <v>AZ$16</v>
      </c>
      <c r="BA334" s="199" t="str">
        <f t="shared" si="332"/>
        <v>BA$16</v>
      </c>
      <c r="BB334" s="199" t="str">
        <f t="shared" si="332"/>
        <v>BB$16</v>
      </c>
      <c r="BC334" s="199" t="str">
        <f t="shared" si="332"/>
        <v>BC$16</v>
      </c>
      <c r="BD334" s="199" t="str">
        <f t="shared" si="332"/>
        <v>BD$16</v>
      </c>
      <c r="BE334" s="199" t="str">
        <f t="shared" si="332"/>
        <v>BE$16</v>
      </c>
      <c r="BF334" s="199" t="str">
        <f t="shared" si="332"/>
        <v>BF$16</v>
      </c>
      <c r="BG334" s="199" t="str">
        <f t="shared" si="332"/>
        <v>BG$16</v>
      </c>
      <c r="BH334" s="199" t="str">
        <f t="shared" si="332"/>
        <v>BH$16</v>
      </c>
      <c r="BI334" s="199" t="str">
        <f t="shared" si="332"/>
        <v>BI$16</v>
      </c>
      <c r="BJ334" s="199" t="str">
        <f t="shared" si="332"/>
        <v>BJ$16</v>
      </c>
      <c r="BK334" s="199" t="str">
        <f t="shared" si="332"/>
        <v>BK$16</v>
      </c>
      <c r="BL334" s="199" t="str">
        <f t="shared" si="332"/>
        <v>BL$16</v>
      </c>
      <c r="BM334" s="199" t="str">
        <f t="shared" si="332"/>
        <v>BM$16</v>
      </c>
      <c r="BN334" s="199" t="str">
        <f t="shared" si="332"/>
        <v>BN$16</v>
      </c>
      <c r="BO334" s="199" t="str">
        <f t="shared" si="332"/>
        <v>BO$16</v>
      </c>
      <c r="BP334" s="199" t="str">
        <f t="shared" si="332"/>
        <v>BP$16</v>
      </c>
      <c r="BQ334" s="199" t="str">
        <f t="shared" si="332"/>
        <v>BQ$16</v>
      </c>
      <c r="BR334" s="199" t="str">
        <f t="shared" si="332"/>
        <v>BR$16</v>
      </c>
      <c r="BS334" s="199" t="str">
        <f t="shared" si="332"/>
        <v>BS$16</v>
      </c>
      <c r="BT334" s="199" t="str">
        <f t="shared" si="332"/>
        <v>BT$16</v>
      </c>
      <c r="BU334" s="199" t="str">
        <f t="shared" si="332"/>
        <v>BU$16</v>
      </c>
      <c r="BV334" s="199" t="str">
        <f t="shared" si="332"/>
        <v>BV$16</v>
      </c>
      <c r="BW334" s="199" t="str">
        <f t="shared" si="332"/>
        <v>BW$16</v>
      </c>
      <c r="BX334" s="199" t="str">
        <f t="shared" si="332"/>
        <v>BX$16</v>
      </c>
      <c r="BY334" s="199" t="str">
        <f t="shared" si="332"/>
        <v>BY$16</v>
      </c>
      <c r="BZ334" s="199" t="str">
        <f t="shared" si="332"/>
        <v>BZ$16</v>
      </c>
      <c r="CA334" s="199" t="str">
        <f t="shared" si="332"/>
        <v>CA$16</v>
      </c>
      <c r="CB334" s="199" t="str">
        <f t="shared" si="332"/>
        <v>CB$16</v>
      </c>
      <c r="CC334" s="199" t="str">
        <f t="shared" si="332"/>
        <v>CC$16</v>
      </c>
      <c r="CD334" s="199" t="str">
        <f t="shared" si="332"/>
        <v>CD$16</v>
      </c>
      <c r="CE334" s="199" t="str">
        <f t="shared" ref="CE334:CL334" si="333">CE$20</f>
        <v>CE$16</v>
      </c>
      <c r="CF334" s="199" t="str">
        <f t="shared" si="333"/>
        <v>CF$16</v>
      </c>
      <c r="CG334" s="199" t="str">
        <f t="shared" si="333"/>
        <v>CG$16</v>
      </c>
      <c r="CH334" s="199" t="str">
        <f t="shared" si="333"/>
        <v>CH$16</v>
      </c>
      <c r="CI334" s="199" t="str">
        <f t="shared" si="333"/>
        <v>CI$16</v>
      </c>
      <c r="CJ334" s="199" t="str">
        <f t="shared" si="333"/>
        <v>CJ$16</v>
      </c>
      <c r="CK334" s="199" t="str">
        <f t="shared" si="333"/>
        <v>CK$16</v>
      </c>
      <c r="CL334" s="199" t="str">
        <f t="shared" si="333"/>
        <v>CL$16</v>
      </c>
      <c r="CN334" s="176"/>
      <c r="CO334" s="199" t="str">
        <f t="shared" ref="CO334:DL334" si="334">CO$20</f>
        <v>CO$16</v>
      </c>
      <c r="CP334" s="199" t="str">
        <f t="shared" si="334"/>
        <v>CP$16</v>
      </c>
      <c r="CQ334" s="199" t="str">
        <f t="shared" si="334"/>
        <v>CQ$16</v>
      </c>
      <c r="CR334" s="199" t="str">
        <f t="shared" si="334"/>
        <v>CR$16</v>
      </c>
      <c r="CS334" s="199" t="str">
        <f t="shared" si="334"/>
        <v>CS$16</v>
      </c>
      <c r="CT334" s="199" t="str">
        <f t="shared" si="334"/>
        <v>CT$16</v>
      </c>
      <c r="CU334" s="199" t="str">
        <f t="shared" si="334"/>
        <v>CU$16</v>
      </c>
      <c r="CV334" s="199" t="str">
        <f t="shared" si="334"/>
        <v>CV$16</v>
      </c>
      <c r="CW334" s="199" t="str">
        <f t="shared" si="334"/>
        <v>CW$16</v>
      </c>
      <c r="CX334" s="199" t="str">
        <f t="shared" si="334"/>
        <v>CX$16</v>
      </c>
      <c r="CY334" s="199" t="str">
        <f t="shared" si="334"/>
        <v>CY$16</v>
      </c>
      <c r="CZ334" s="199" t="str">
        <f t="shared" si="334"/>
        <v>CZ$16</v>
      </c>
      <c r="DA334" s="199" t="str">
        <f t="shared" si="334"/>
        <v>DA$16</v>
      </c>
      <c r="DB334" s="199" t="str">
        <f t="shared" si="334"/>
        <v>DB$16</v>
      </c>
      <c r="DC334" s="199" t="str">
        <f t="shared" si="334"/>
        <v>DC$16</v>
      </c>
      <c r="DD334" s="199" t="str">
        <f t="shared" si="334"/>
        <v>DD$16</v>
      </c>
      <c r="DE334" s="199" t="str">
        <f t="shared" si="334"/>
        <v>DE$16</v>
      </c>
      <c r="DF334" s="199" t="str">
        <f t="shared" si="334"/>
        <v>DF$16</v>
      </c>
      <c r="DG334" s="199" t="str">
        <f t="shared" si="334"/>
        <v>DG$16</v>
      </c>
      <c r="DH334" s="199" t="str">
        <f t="shared" si="334"/>
        <v>DH$16</v>
      </c>
      <c r="DI334" s="199" t="str">
        <f t="shared" si="334"/>
        <v>DI$16</v>
      </c>
      <c r="DJ334" s="199" t="str">
        <f t="shared" si="334"/>
        <v>DJ$16</v>
      </c>
      <c r="DK334" s="199" t="str">
        <f t="shared" si="334"/>
        <v>DK$16</v>
      </c>
      <c r="DL334" s="199" t="str">
        <f t="shared" si="334"/>
        <v>DL$16</v>
      </c>
    </row>
    <row r="335" spans="1:116" x14ac:dyDescent="0.35">
      <c r="A335" s="174"/>
      <c r="E335" s="8"/>
      <c r="G335" s="175" t="s">
        <v>462</v>
      </c>
      <c r="H335" s="200"/>
      <c r="I335" s="201"/>
      <c r="J335" s="201"/>
      <c r="K335" s="202"/>
      <c r="L335" s="202"/>
      <c r="M335" s="202"/>
      <c r="N335" s="202"/>
      <c r="O335" s="202"/>
      <c r="P335" s="202"/>
      <c r="R335" s="202"/>
      <c r="S335" s="199" t="str">
        <f t="shared" ref="S335:AX335" si="335">S$21</f>
        <v>S$17</v>
      </c>
      <c r="T335" s="199" t="str">
        <f t="shared" si="335"/>
        <v>T$17</v>
      </c>
      <c r="U335" s="199" t="str">
        <f t="shared" si="335"/>
        <v>U$17</v>
      </c>
      <c r="V335" s="199" t="str">
        <f t="shared" si="335"/>
        <v>V$17</v>
      </c>
      <c r="W335" s="199" t="str">
        <f t="shared" si="335"/>
        <v>W$17</v>
      </c>
      <c r="X335" s="199" t="str">
        <f t="shared" si="335"/>
        <v>X$17</v>
      </c>
      <c r="Y335" s="199" t="str">
        <f t="shared" si="335"/>
        <v>Y$17</v>
      </c>
      <c r="Z335" s="199" t="str">
        <f t="shared" si="335"/>
        <v>Z$17</v>
      </c>
      <c r="AA335" s="199" t="str">
        <f t="shared" si="335"/>
        <v>AA$17</v>
      </c>
      <c r="AB335" s="199" t="str">
        <f t="shared" si="335"/>
        <v>AB$17</v>
      </c>
      <c r="AC335" s="199" t="str">
        <f t="shared" si="335"/>
        <v>AC$17</v>
      </c>
      <c r="AD335" s="199" t="str">
        <f t="shared" si="335"/>
        <v>AD$17</v>
      </c>
      <c r="AE335" s="199" t="str">
        <f t="shared" si="335"/>
        <v>AE$17</v>
      </c>
      <c r="AF335" s="199" t="str">
        <f t="shared" si="335"/>
        <v>AF$17</v>
      </c>
      <c r="AG335" s="199" t="str">
        <f t="shared" si="335"/>
        <v>AG$17</v>
      </c>
      <c r="AH335" s="199" t="str">
        <f t="shared" si="335"/>
        <v>AH$17</v>
      </c>
      <c r="AI335" s="199" t="str">
        <f t="shared" si="335"/>
        <v>AI$17</v>
      </c>
      <c r="AJ335" s="199" t="str">
        <f t="shared" si="335"/>
        <v>AJ$17</v>
      </c>
      <c r="AK335" s="199" t="str">
        <f t="shared" si="335"/>
        <v>AK$17</v>
      </c>
      <c r="AL335" s="199" t="str">
        <f t="shared" si="335"/>
        <v>AL$17</v>
      </c>
      <c r="AM335" s="199" t="str">
        <f t="shared" si="335"/>
        <v>AM$17</v>
      </c>
      <c r="AN335" s="199" t="str">
        <f t="shared" si="335"/>
        <v>AN$17</v>
      </c>
      <c r="AO335" s="199" t="str">
        <f t="shared" si="335"/>
        <v>AO$17</v>
      </c>
      <c r="AP335" s="199" t="str">
        <f t="shared" si="335"/>
        <v>AP$17</v>
      </c>
      <c r="AQ335" s="199" t="str">
        <f t="shared" si="335"/>
        <v>AQ$17</v>
      </c>
      <c r="AR335" s="199" t="str">
        <f t="shared" si="335"/>
        <v>AR$17</v>
      </c>
      <c r="AS335" s="199" t="str">
        <f t="shared" si="335"/>
        <v>AS$17</v>
      </c>
      <c r="AT335" s="199" t="str">
        <f t="shared" si="335"/>
        <v>AT$17</v>
      </c>
      <c r="AU335" s="199" t="str">
        <f t="shared" si="335"/>
        <v>AU$17</v>
      </c>
      <c r="AV335" s="199" t="str">
        <f t="shared" si="335"/>
        <v>AV$17</v>
      </c>
      <c r="AW335" s="199" t="str">
        <f t="shared" si="335"/>
        <v>AW$17</v>
      </c>
      <c r="AX335" s="199" t="str">
        <f t="shared" si="335"/>
        <v>AX$17</v>
      </c>
      <c r="AY335" s="199" t="str">
        <f t="shared" ref="AY335:CD335" si="336">AY$21</f>
        <v>AY$17</v>
      </c>
      <c r="AZ335" s="199" t="str">
        <f t="shared" si="336"/>
        <v>AZ$17</v>
      </c>
      <c r="BA335" s="199" t="str">
        <f t="shared" si="336"/>
        <v>BA$17</v>
      </c>
      <c r="BB335" s="199" t="str">
        <f t="shared" si="336"/>
        <v>BB$17</v>
      </c>
      <c r="BC335" s="199" t="str">
        <f t="shared" si="336"/>
        <v>BC$17</v>
      </c>
      <c r="BD335" s="199" t="str">
        <f t="shared" si="336"/>
        <v>BD$17</v>
      </c>
      <c r="BE335" s="199" t="str">
        <f t="shared" si="336"/>
        <v>BE$17</v>
      </c>
      <c r="BF335" s="199" t="str">
        <f t="shared" si="336"/>
        <v>BF$17</v>
      </c>
      <c r="BG335" s="199" t="str">
        <f t="shared" si="336"/>
        <v>BG$17</v>
      </c>
      <c r="BH335" s="199" t="str">
        <f t="shared" si="336"/>
        <v>BH$17</v>
      </c>
      <c r="BI335" s="199" t="str">
        <f t="shared" si="336"/>
        <v>BI$17</v>
      </c>
      <c r="BJ335" s="199" t="str">
        <f t="shared" si="336"/>
        <v>BJ$17</v>
      </c>
      <c r="BK335" s="199" t="str">
        <f t="shared" si="336"/>
        <v>BK$17</v>
      </c>
      <c r="BL335" s="199" t="str">
        <f t="shared" si="336"/>
        <v>BL$17</v>
      </c>
      <c r="BM335" s="199" t="str">
        <f t="shared" si="336"/>
        <v>BM$17</v>
      </c>
      <c r="BN335" s="199" t="str">
        <f t="shared" si="336"/>
        <v>BN$17</v>
      </c>
      <c r="BO335" s="199" t="str">
        <f t="shared" si="336"/>
        <v>BO$17</v>
      </c>
      <c r="BP335" s="199" t="str">
        <f t="shared" si="336"/>
        <v>BP$17</v>
      </c>
      <c r="BQ335" s="199" t="str">
        <f t="shared" si="336"/>
        <v>BQ$17</v>
      </c>
      <c r="BR335" s="199" t="str">
        <f t="shared" si="336"/>
        <v>BR$17</v>
      </c>
      <c r="BS335" s="199" t="str">
        <f t="shared" si="336"/>
        <v>BS$17</v>
      </c>
      <c r="BT335" s="199" t="str">
        <f t="shared" si="336"/>
        <v>BT$17</v>
      </c>
      <c r="BU335" s="199" t="str">
        <f t="shared" si="336"/>
        <v>BU$17</v>
      </c>
      <c r="BV335" s="199" t="str">
        <f t="shared" si="336"/>
        <v>BV$17</v>
      </c>
      <c r="BW335" s="199" t="str">
        <f t="shared" si="336"/>
        <v>BW$17</v>
      </c>
      <c r="BX335" s="199" t="str">
        <f t="shared" si="336"/>
        <v>BX$17</v>
      </c>
      <c r="BY335" s="199" t="str">
        <f t="shared" si="336"/>
        <v>BY$17</v>
      </c>
      <c r="BZ335" s="199" t="str">
        <f t="shared" si="336"/>
        <v>BZ$17</v>
      </c>
      <c r="CA335" s="199" t="str">
        <f t="shared" si="336"/>
        <v>CA$17</v>
      </c>
      <c r="CB335" s="199" t="str">
        <f t="shared" si="336"/>
        <v>CB$17</v>
      </c>
      <c r="CC335" s="199" t="str">
        <f t="shared" si="336"/>
        <v>CC$17</v>
      </c>
      <c r="CD335" s="199" t="str">
        <f t="shared" si="336"/>
        <v>CD$17</v>
      </c>
      <c r="CE335" s="199" t="str">
        <f t="shared" ref="CE335:CL335" si="337">CE$21</f>
        <v>CE$17</v>
      </c>
      <c r="CF335" s="199" t="str">
        <f t="shared" si="337"/>
        <v>CF$17</v>
      </c>
      <c r="CG335" s="199" t="str">
        <f t="shared" si="337"/>
        <v>CG$17</v>
      </c>
      <c r="CH335" s="199" t="str">
        <f t="shared" si="337"/>
        <v>CH$17</v>
      </c>
      <c r="CI335" s="199" t="str">
        <f t="shared" si="337"/>
        <v>CI$17</v>
      </c>
      <c r="CJ335" s="199" t="str">
        <f t="shared" si="337"/>
        <v>CJ$17</v>
      </c>
      <c r="CK335" s="199" t="str">
        <f t="shared" si="337"/>
        <v>CK$17</v>
      </c>
      <c r="CL335" s="199" t="str">
        <f t="shared" si="337"/>
        <v>CL$17</v>
      </c>
      <c r="CN335" s="201"/>
      <c r="CO335" s="199" t="str">
        <f t="shared" ref="CO335:DL335" si="338">CO$21</f>
        <v>CO$17</v>
      </c>
      <c r="CP335" s="199" t="str">
        <f t="shared" si="338"/>
        <v>CP$17</v>
      </c>
      <c r="CQ335" s="199" t="str">
        <f t="shared" si="338"/>
        <v>CQ$17</v>
      </c>
      <c r="CR335" s="199" t="str">
        <f t="shared" si="338"/>
        <v>CR$17</v>
      </c>
      <c r="CS335" s="199" t="str">
        <f t="shared" si="338"/>
        <v>CS$17</v>
      </c>
      <c r="CT335" s="199" t="str">
        <f t="shared" si="338"/>
        <v>CT$17</v>
      </c>
      <c r="CU335" s="199" t="str">
        <f t="shared" si="338"/>
        <v>CU$17</v>
      </c>
      <c r="CV335" s="199" t="str">
        <f t="shared" si="338"/>
        <v>CV$17</v>
      </c>
      <c r="CW335" s="199" t="str">
        <f t="shared" si="338"/>
        <v>CW$17</v>
      </c>
      <c r="CX335" s="199" t="str">
        <f t="shared" si="338"/>
        <v>CX$17</v>
      </c>
      <c r="CY335" s="199" t="str">
        <f t="shared" si="338"/>
        <v>CY$17</v>
      </c>
      <c r="CZ335" s="199" t="str">
        <f t="shared" si="338"/>
        <v>CZ$17</v>
      </c>
      <c r="DA335" s="199" t="str">
        <f t="shared" si="338"/>
        <v>DA$17</v>
      </c>
      <c r="DB335" s="199" t="str">
        <f t="shared" si="338"/>
        <v>DB$17</v>
      </c>
      <c r="DC335" s="199" t="str">
        <f t="shared" si="338"/>
        <v>DC$17</v>
      </c>
      <c r="DD335" s="199" t="str">
        <f t="shared" si="338"/>
        <v>DD$17</v>
      </c>
      <c r="DE335" s="199" t="str">
        <f t="shared" si="338"/>
        <v>DE$17</v>
      </c>
      <c r="DF335" s="199" t="str">
        <f t="shared" si="338"/>
        <v>DF$17</v>
      </c>
      <c r="DG335" s="199" t="str">
        <f t="shared" si="338"/>
        <v>DG$17</v>
      </c>
      <c r="DH335" s="199" t="str">
        <f t="shared" si="338"/>
        <v>DH$17</v>
      </c>
      <c r="DI335" s="199" t="str">
        <f t="shared" si="338"/>
        <v>DI$17</v>
      </c>
      <c r="DJ335" s="199" t="str">
        <f t="shared" si="338"/>
        <v>DJ$17</v>
      </c>
      <c r="DK335" s="199" t="str">
        <f t="shared" si="338"/>
        <v>DK$17</v>
      </c>
      <c r="DL335" s="199" t="str">
        <f t="shared" si="338"/>
        <v>DL$17</v>
      </c>
    </row>
    <row r="336" spans="1:116" x14ac:dyDescent="0.35">
      <c r="A336" s="174"/>
      <c r="E336" s="8"/>
      <c r="G336" s="175" t="s">
        <v>491</v>
      </c>
      <c r="H336" s="200"/>
      <c r="I336" s="201"/>
      <c r="J336" s="201"/>
      <c r="K336" s="202"/>
      <c r="L336" s="202"/>
      <c r="M336" s="202"/>
      <c r="N336" s="202"/>
      <c r="O336" s="202"/>
      <c r="P336" s="202"/>
      <c r="R336" s="202"/>
      <c r="S336" s="190"/>
      <c r="T336" s="190"/>
      <c r="U336" s="190"/>
      <c r="V336" s="190"/>
      <c r="W336" s="190"/>
      <c r="X336" s="190"/>
      <c r="Y336" s="190"/>
      <c r="Z336" s="190"/>
      <c r="AA336" s="190"/>
      <c r="AB336" s="190"/>
      <c r="AC336" s="190"/>
      <c r="AD336" s="190"/>
      <c r="AE336" s="190"/>
      <c r="AF336" s="190"/>
      <c r="AG336" s="190"/>
      <c r="AH336" s="190"/>
      <c r="AI336" s="190"/>
      <c r="AJ336" s="190"/>
      <c r="AK336" s="190"/>
      <c r="AL336" s="190"/>
      <c r="AM336" s="190"/>
      <c r="AN336" s="190"/>
      <c r="AO336" s="190"/>
      <c r="AP336" s="190"/>
      <c r="AQ336" s="190"/>
      <c r="AR336" s="190"/>
      <c r="AS336" s="190"/>
      <c r="AT336" s="190"/>
      <c r="AU336" s="190"/>
      <c r="AV336" s="190"/>
      <c r="AW336" s="190"/>
      <c r="AX336" s="190"/>
      <c r="AY336" s="190"/>
      <c r="AZ336" s="190"/>
      <c r="BA336" s="190"/>
      <c r="BB336" s="190"/>
      <c r="BC336" s="190"/>
      <c r="BD336" s="190"/>
      <c r="BE336" s="190"/>
      <c r="BF336" s="190"/>
      <c r="BG336" s="190"/>
      <c r="BH336" s="190"/>
      <c r="BI336" s="190"/>
      <c r="BJ336" s="190"/>
      <c r="BK336" s="190"/>
      <c r="BL336" s="190"/>
      <c r="BM336" s="190"/>
      <c r="BN336" s="190"/>
      <c r="BO336" s="190"/>
      <c r="BP336" s="190"/>
      <c r="BQ336" s="190"/>
      <c r="BR336" s="190"/>
      <c r="BS336" s="190"/>
      <c r="BT336" s="190"/>
      <c r="BU336" s="190"/>
      <c r="BV336" s="190"/>
      <c r="BW336" s="190"/>
      <c r="BX336" s="190"/>
      <c r="BY336" s="190"/>
      <c r="BZ336" s="190"/>
      <c r="CA336" s="190"/>
      <c r="CB336" s="190"/>
      <c r="CC336" s="190"/>
      <c r="CD336" s="190"/>
      <c r="CE336" s="190"/>
      <c r="CF336" s="190"/>
      <c r="CG336" s="190"/>
      <c r="CH336" s="190"/>
      <c r="CI336" s="190"/>
      <c r="CJ336" s="190"/>
      <c r="CK336" s="190"/>
      <c r="CL336" s="190"/>
      <c r="CN336" s="201"/>
      <c r="CO336" s="190"/>
      <c r="CP336" s="190"/>
      <c r="CQ336" s="190"/>
      <c r="CR336" s="190"/>
      <c r="CS336" s="190"/>
      <c r="CT336" s="190"/>
      <c r="CU336" s="190"/>
      <c r="CV336" s="190"/>
      <c r="CW336" s="190"/>
      <c r="CX336" s="190"/>
      <c r="CY336" s="190"/>
      <c r="CZ336" s="190"/>
      <c r="DA336" s="190"/>
      <c r="DB336" s="190"/>
      <c r="DC336" s="190"/>
      <c r="DD336" s="190"/>
      <c r="DE336" s="190"/>
      <c r="DF336" s="190"/>
      <c r="DG336" s="190"/>
      <c r="DH336" s="190"/>
      <c r="DI336" s="190"/>
      <c r="DJ336" s="190"/>
      <c r="DK336" s="190"/>
      <c r="DL336" s="190"/>
    </row>
    <row r="337" spans="1:116" x14ac:dyDescent="0.35">
      <c r="A337" s="174"/>
      <c r="E337" s="8"/>
      <c r="G337" s="175" t="s">
        <v>505</v>
      </c>
      <c r="H337" s="200"/>
      <c r="I337" s="201"/>
      <c r="J337" s="201"/>
      <c r="K337" s="202"/>
      <c r="L337" s="202"/>
      <c r="M337" s="202"/>
      <c r="N337" s="202"/>
      <c r="O337" s="202"/>
      <c r="P337" s="202"/>
      <c r="R337" s="202"/>
      <c r="S337" s="190"/>
      <c r="T337" s="190"/>
      <c r="U337" s="190"/>
      <c r="V337" s="190"/>
      <c r="W337" s="190"/>
      <c r="X337" s="190"/>
      <c r="Y337" s="190"/>
      <c r="Z337" s="190"/>
      <c r="AA337" s="190"/>
      <c r="AB337" s="190"/>
      <c r="AC337" s="190"/>
      <c r="AD337" s="190"/>
      <c r="AE337" s="190"/>
      <c r="AF337" s="190"/>
      <c r="AG337" s="190"/>
      <c r="AH337" s="190"/>
      <c r="AI337" s="190"/>
      <c r="AJ337" s="190"/>
      <c r="AK337" s="190"/>
      <c r="AL337" s="190"/>
      <c r="AM337" s="190"/>
      <c r="AN337" s="190"/>
      <c r="AO337" s="190"/>
      <c r="AP337" s="190"/>
      <c r="AQ337" s="190"/>
      <c r="AR337" s="190"/>
      <c r="AS337" s="190"/>
      <c r="AT337" s="190"/>
      <c r="AU337" s="190"/>
      <c r="AV337" s="190"/>
      <c r="AW337" s="190"/>
      <c r="AX337" s="190"/>
      <c r="AY337" s="190"/>
      <c r="AZ337" s="190"/>
      <c r="BA337" s="190"/>
      <c r="BB337" s="190"/>
      <c r="BC337" s="190"/>
      <c r="BD337" s="190"/>
      <c r="BE337" s="190"/>
      <c r="BF337" s="190"/>
      <c r="BG337" s="190"/>
      <c r="BH337" s="190"/>
      <c r="BI337" s="190"/>
      <c r="BJ337" s="190"/>
      <c r="BK337" s="190"/>
      <c r="BL337" s="190"/>
      <c r="BM337" s="190"/>
      <c r="BN337" s="190"/>
      <c r="BO337" s="190"/>
      <c r="BP337" s="190"/>
      <c r="BQ337" s="190"/>
      <c r="BR337" s="190"/>
      <c r="BS337" s="190"/>
      <c r="BT337" s="190"/>
      <c r="BU337" s="190"/>
      <c r="BV337" s="190"/>
      <c r="BW337" s="190"/>
      <c r="BX337" s="190"/>
      <c r="BY337" s="190"/>
      <c r="BZ337" s="190"/>
      <c r="CA337" s="190"/>
      <c r="CB337" s="190"/>
      <c r="CC337" s="190"/>
      <c r="CD337" s="190"/>
      <c r="CE337" s="190"/>
      <c r="CF337" s="190"/>
      <c r="CG337" s="190"/>
      <c r="CH337" s="190"/>
      <c r="CI337" s="190"/>
      <c r="CJ337" s="190"/>
      <c r="CK337" s="190"/>
      <c r="CL337" s="190"/>
      <c r="CN337" s="201"/>
      <c r="CO337" s="190"/>
      <c r="CP337" s="190"/>
      <c r="CQ337" s="190"/>
      <c r="CR337" s="190"/>
      <c r="CS337" s="190"/>
      <c r="CT337" s="190"/>
      <c r="CU337" s="190"/>
      <c r="CV337" s="190"/>
      <c r="CW337" s="190"/>
      <c r="CX337" s="190"/>
      <c r="CY337" s="190"/>
      <c r="CZ337" s="190"/>
      <c r="DA337" s="190"/>
      <c r="DB337" s="190"/>
      <c r="DC337" s="190"/>
      <c r="DD337" s="190"/>
      <c r="DE337" s="190"/>
      <c r="DF337" s="190"/>
      <c r="DG337" s="190"/>
      <c r="DH337" s="190"/>
      <c r="DI337" s="190"/>
      <c r="DJ337" s="190"/>
      <c r="DK337" s="190"/>
      <c r="DL337" s="190"/>
    </row>
    <row r="338" spans="1:116" x14ac:dyDescent="0.35">
      <c r="A338" s="174"/>
      <c r="E338" s="8"/>
      <c r="G338" s="175" t="s">
        <v>463</v>
      </c>
      <c r="H338" s="200"/>
      <c r="I338" s="201"/>
      <c r="J338" s="201"/>
      <c r="K338" s="202"/>
      <c r="L338" s="202"/>
      <c r="M338" s="202"/>
      <c r="N338" s="202"/>
      <c r="O338" s="202"/>
      <c r="P338" s="202"/>
      <c r="R338" s="202"/>
      <c r="S338" s="190" t="str">
        <f t="shared" ref="S338:AX338" si="339">S$22</f>
        <v>S$18</v>
      </c>
      <c r="T338" s="190" t="str">
        <f t="shared" si="339"/>
        <v>T$18</v>
      </c>
      <c r="U338" s="190" t="str">
        <f t="shared" si="339"/>
        <v>U$18</v>
      </c>
      <c r="V338" s="190" t="str">
        <f t="shared" si="339"/>
        <v>V$18</v>
      </c>
      <c r="W338" s="190" t="str">
        <f t="shared" si="339"/>
        <v>W$18</v>
      </c>
      <c r="X338" s="190" t="str">
        <f t="shared" si="339"/>
        <v>X$18</v>
      </c>
      <c r="Y338" s="190" t="str">
        <f t="shared" si="339"/>
        <v>Y$18</v>
      </c>
      <c r="Z338" s="190" t="str">
        <f t="shared" si="339"/>
        <v>Z$18</v>
      </c>
      <c r="AA338" s="190" t="str">
        <f t="shared" si="339"/>
        <v>AA$18</v>
      </c>
      <c r="AB338" s="190" t="str">
        <f t="shared" si="339"/>
        <v>AB$18</v>
      </c>
      <c r="AC338" s="190" t="str">
        <f t="shared" si="339"/>
        <v>AC$18</v>
      </c>
      <c r="AD338" s="190" t="str">
        <f t="shared" si="339"/>
        <v>AD$18</v>
      </c>
      <c r="AE338" s="190" t="str">
        <f t="shared" si="339"/>
        <v>AE$18</v>
      </c>
      <c r="AF338" s="190" t="str">
        <f t="shared" si="339"/>
        <v>AF$18</v>
      </c>
      <c r="AG338" s="190" t="str">
        <f t="shared" si="339"/>
        <v>AG$18</v>
      </c>
      <c r="AH338" s="190" t="str">
        <f t="shared" si="339"/>
        <v>AH$18</v>
      </c>
      <c r="AI338" s="190" t="str">
        <f t="shared" si="339"/>
        <v>AI$18</v>
      </c>
      <c r="AJ338" s="190" t="str">
        <f t="shared" si="339"/>
        <v>AJ$18</v>
      </c>
      <c r="AK338" s="190" t="str">
        <f t="shared" si="339"/>
        <v>AK$18</v>
      </c>
      <c r="AL338" s="190" t="str">
        <f t="shared" si="339"/>
        <v>AL$18</v>
      </c>
      <c r="AM338" s="190" t="str">
        <f t="shared" si="339"/>
        <v>AM$18</v>
      </c>
      <c r="AN338" s="190" t="str">
        <f t="shared" si="339"/>
        <v>AN$18</v>
      </c>
      <c r="AO338" s="190" t="str">
        <f t="shared" si="339"/>
        <v>AO$18</v>
      </c>
      <c r="AP338" s="190" t="str">
        <f t="shared" si="339"/>
        <v>AP$18</v>
      </c>
      <c r="AQ338" s="190" t="str">
        <f t="shared" si="339"/>
        <v>AQ$18</v>
      </c>
      <c r="AR338" s="190" t="str">
        <f t="shared" si="339"/>
        <v>AR$18</v>
      </c>
      <c r="AS338" s="190" t="str">
        <f t="shared" si="339"/>
        <v>AS$18</v>
      </c>
      <c r="AT338" s="190" t="str">
        <f t="shared" si="339"/>
        <v>AT$18</v>
      </c>
      <c r="AU338" s="190" t="str">
        <f t="shared" si="339"/>
        <v>AU$18</v>
      </c>
      <c r="AV338" s="190" t="str">
        <f t="shared" si="339"/>
        <v>AV$18</v>
      </c>
      <c r="AW338" s="190" t="str">
        <f t="shared" si="339"/>
        <v>AW$18</v>
      </c>
      <c r="AX338" s="190" t="str">
        <f t="shared" si="339"/>
        <v>AX$18</v>
      </c>
      <c r="AY338" s="190" t="str">
        <f t="shared" ref="AY338:CD338" si="340">AY$22</f>
        <v>AY$18</v>
      </c>
      <c r="AZ338" s="190" t="str">
        <f t="shared" si="340"/>
        <v>AZ$18</v>
      </c>
      <c r="BA338" s="190" t="str">
        <f t="shared" si="340"/>
        <v>BA$18</v>
      </c>
      <c r="BB338" s="190" t="str">
        <f t="shared" si="340"/>
        <v>BB$18</v>
      </c>
      <c r="BC338" s="190" t="str">
        <f t="shared" si="340"/>
        <v>BC$18</v>
      </c>
      <c r="BD338" s="190" t="str">
        <f t="shared" si="340"/>
        <v>BD$18</v>
      </c>
      <c r="BE338" s="190" t="str">
        <f t="shared" si="340"/>
        <v>BE$18</v>
      </c>
      <c r="BF338" s="190" t="str">
        <f t="shared" si="340"/>
        <v>BF$18</v>
      </c>
      <c r="BG338" s="190" t="str">
        <f t="shared" si="340"/>
        <v>BG$18</v>
      </c>
      <c r="BH338" s="190" t="str">
        <f t="shared" si="340"/>
        <v>BH$18</v>
      </c>
      <c r="BI338" s="190" t="str">
        <f t="shared" si="340"/>
        <v>BI$18</v>
      </c>
      <c r="BJ338" s="190" t="str">
        <f t="shared" si="340"/>
        <v>BJ$18</v>
      </c>
      <c r="BK338" s="190" t="str">
        <f t="shared" si="340"/>
        <v>BK$18</v>
      </c>
      <c r="BL338" s="190" t="str">
        <f t="shared" si="340"/>
        <v>BL$18</v>
      </c>
      <c r="BM338" s="190" t="str">
        <f t="shared" si="340"/>
        <v>BM$18</v>
      </c>
      <c r="BN338" s="190" t="str">
        <f t="shared" si="340"/>
        <v>BN$18</v>
      </c>
      <c r="BO338" s="190" t="str">
        <f t="shared" si="340"/>
        <v>BO$18</v>
      </c>
      <c r="BP338" s="190" t="str">
        <f t="shared" si="340"/>
        <v>BP$18</v>
      </c>
      <c r="BQ338" s="190" t="str">
        <f t="shared" si="340"/>
        <v>BQ$18</v>
      </c>
      <c r="BR338" s="190" t="str">
        <f t="shared" si="340"/>
        <v>BR$18</v>
      </c>
      <c r="BS338" s="190" t="str">
        <f t="shared" si="340"/>
        <v>BS$18</v>
      </c>
      <c r="BT338" s="190" t="str">
        <f t="shared" si="340"/>
        <v>BT$18</v>
      </c>
      <c r="BU338" s="190" t="str">
        <f t="shared" si="340"/>
        <v>BU$18</v>
      </c>
      <c r="BV338" s="190" t="str">
        <f t="shared" si="340"/>
        <v>BV$18</v>
      </c>
      <c r="BW338" s="190" t="str">
        <f t="shared" si="340"/>
        <v>BW$18</v>
      </c>
      <c r="BX338" s="190" t="str">
        <f t="shared" si="340"/>
        <v>BX$18</v>
      </c>
      <c r="BY338" s="190" t="str">
        <f t="shared" si="340"/>
        <v>BY$18</v>
      </c>
      <c r="BZ338" s="190" t="str">
        <f t="shared" si="340"/>
        <v>BZ$18</v>
      </c>
      <c r="CA338" s="190" t="str">
        <f t="shared" si="340"/>
        <v>CA$18</v>
      </c>
      <c r="CB338" s="190" t="str">
        <f t="shared" si="340"/>
        <v>CB$18</v>
      </c>
      <c r="CC338" s="190" t="str">
        <f t="shared" si="340"/>
        <v>CC$18</v>
      </c>
      <c r="CD338" s="190" t="str">
        <f t="shared" si="340"/>
        <v>CD$18</v>
      </c>
      <c r="CE338" s="190" t="str">
        <f t="shared" ref="CE338:CL338" si="341">CE$22</f>
        <v>CE$18</v>
      </c>
      <c r="CF338" s="190" t="str">
        <f t="shared" si="341"/>
        <v>CF$18</v>
      </c>
      <c r="CG338" s="190" t="str">
        <f t="shared" si="341"/>
        <v>CG$18</v>
      </c>
      <c r="CH338" s="190" t="str">
        <f t="shared" si="341"/>
        <v>CH$18</v>
      </c>
      <c r="CI338" s="190" t="str">
        <f t="shared" si="341"/>
        <v>CI$18</v>
      </c>
      <c r="CJ338" s="190" t="str">
        <f t="shared" si="341"/>
        <v>CJ$18</v>
      </c>
      <c r="CK338" s="190" t="str">
        <f t="shared" si="341"/>
        <v>CK$18</v>
      </c>
      <c r="CL338" s="190" t="str">
        <f t="shared" si="341"/>
        <v>CL$18</v>
      </c>
      <c r="CN338" s="201"/>
      <c r="CO338" s="190" t="str">
        <f t="shared" ref="CO338:DL338" si="342">CO$22</f>
        <v>CO$18</v>
      </c>
      <c r="CP338" s="190" t="str">
        <f t="shared" si="342"/>
        <v>CP$18</v>
      </c>
      <c r="CQ338" s="190" t="str">
        <f t="shared" si="342"/>
        <v>CQ$18</v>
      </c>
      <c r="CR338" s="190" t="str">
        <f t="shared" si="342"/>
        <v>CR$18</v>
      </c>
      <c r="CS338" s="190" t="str">
        <f t="shared" si="342"/>
        <v>CS$18</v>
      </c>
      <c r="CT338" s="190" t="str">
        <f t="shared" si="342"/>
        <v>CT$18</v>
      </c>
      <c r="CU338" s="190" t="str">
        <f t="shared" si="342"/>
        <v>CU$18</v>
      </c>
      <c r="CV338" s="190" t="str">
        <f t="shared" si="342"/>
        <v>CV$18</v>
      </c>
      <c r="CW338" s="190" t="str">
        <f t="shared" si="342"/>
        <v>CW$18</v>
      </c>
      <c r="CX338" s="190" t="str">
        <f t="shared" si="342"/>
        <v>CX$18</v>
      </c>
      <c r="CY338" s="190" t="str">
        <f t="shared" si="342"/>
        <v>CY$18</v>
      </c>
      <c r="CZ338" s="190" t="str">
        <f t="shared" si="342"/>
        <v>CZ$18</v>
      </c>
      <c r="DA338" s="190" t="str">
        <f t="shared" si="342"/>
        <v>DA$18</v>
      </c>
      <c r="DB338" s="190" t="str">
        <f t="shared" si="342"/>
        <v>DB$18</v>
      </c>
      <c r="DC338" s="190" t="str">
        <f t="shared" si="342"/>
        <v>DC$18</v>
      </c>
      <c r="DD338" s="190" t="str">
        <f t="shared" si="342"/>
        <v>DD$18</v>
      </c>
      <c r="DE338" s="190" t="str">
        <f t="shared" si="342"/>
        <v>DE$18</v>
      </c>
      <c r="DF338" s="190" t="str">
        <f t="shared" si="342"/>
        <v>DF$18</v>
      </c>
      <c r="DG338" s="190" t="str">
        <f t="shared" si="342"/>
        <v>DG$18</v>
      </c>
      <c r="DH338" s="190" t="str">
        <f t="shared" si="342"/>
        <v>DH$18</v>
      </c>
      <c r="DI338" s="190" t="str">
        <f t="shared" si="342"/>
        <v>DI$18</v>
      </c>
      <c r="DJ338" s="190" t="str">
        <f t="shared" si="342"/>
        <v>DJ$18</v>
      </c>
      <c r="DK338" s="190" t="str">
        <f t="shared" si="342"/>
        <v>DK$18</v>
      </c>
      <c r="DL338" s="190" t="str">
        <f t="shared" si="342"/>
        <v>DL$18</v>
      </c>
    </row>
    <row r="339" spans="1:116" x14ac:dyDescent="0.35">
      <c r="A339" s="174"/>
      <c r="E339" s="8"/>
      <c r="G339" s="175" t="s">
        <v>464</v>
      </c>
      <c r="H339" s="200"/>
      <c r="I339" s="201"/>
      <c r="J339" s="201"/>
      <c r="K339" s="202"/>
      <c r="L339" s="202"/>
      <c r="M339" s="202"/>
      <c r="N339" s="202"/>
      <c r="O339" s="202"/>
      <c r="P339" s="202"/>
      <c r="R339" s="202"/>
      <c r="S339" s="190" t="str">
        <f t="shared" ref="S339:AX339" si="343">S$23</f>
        <v>S$19</v>
      </c>
      <c r="T339" s="190" t="str">
        <f t="shared" si="343"/>
        <v>T$19</v>
      </c>
      <c r="U339" s="190" t="str">
        <f t="shared" si="343"/>
        <v>U$19</v>
      </c>
      <c r="V339" s="190" t="str">
        <f t="shared" si="343"/>
        <v>V$19</v>
      </c>
      <c r="W339" s="190" t="str">
        <f t="shared" si="343"/>
        <v>W$19</v>
      </c>
      <c r="X339" s="190" t="str">
        <f t="shared" si="343"/>
        <v>X$19</v>
      </c>
      <c r="Y339" s="190" t="str">
        <f t="shared" si="343"/>
        <v>Y$19</v>
      </c>
      <c r="Z339" s="190" t="str">
        <f t="shared" si="343"/>
        <v>Z$19</v>
      </c>
      <c r="AA339" s="190" t="str">
        <f t="shared" si="343"/>
        <v>AA$19</v>
      </c>
      <c r="AB339" s="190" t="str">
        <f t="shared" si="343"/>
        <v>AB$19</v>
      </c>
      <c r="AC339" s="190" t="str">
        <f t="shared" si="343"/>
        <v>AC$19</v>
      </c>
      <c r="AD339" s="190" t="str">
        <f t="shared" si="343"/>
        <v>AD$19</v>
      </c>
      <c r="AE339" s="190" t="str">
        <f t="shared" si="343"/>
        <v>AE$19</v>
      </c>
      <c r="AF339" s="190" t="str">
        <f t="shared" si="343"/>
        <v>AF$19</v>
      </c>
      <c r="AG339" s="190" t="str">
        <f t="shared" si="343"/>
        <v>AG$19</v>
      </c>
      <c r="AH339" s="190" t="str">
        <f t="shared" si="343"/>
        <v>AH$19</v>
      </c>
      <c r="AI339" s="190" t="str">
        <f t="shared" si="343"/>
        <v>AI$19</v>
      </c>
      <c r="AJ339" s="190" t="str">
        <f t="shared" si="343"/>
        <v>AJ$19</v>
      </c>
      <c r="AK339" s="190" t="str">
        <f t="shared" si="343"/>
        <v>AK$19</v>
      </c>
      <c r="AL339" s="190" t="str">
        <f t="shared" si="343"/>
        <v>AL$19</v>
      </c>
      <c r="AM339" s="190" t="str">
        <f t="shared" si="343"/>
        <v>AM$19</v>
      </c>
      <c r="AN339" s="190" t="str">
        <f t="shared" si="343"/>
        <v>AN$19</v>
      </c>
      <c r="AO339" s="190" t="str">
        <f t="shared" si="343"/>
        <v>AO$19</v>
      </c>
      <c r="AP339" s="190" t="str">
        <f t="shared" si="343"/>
        <v>AP$19</v>
      </c>
      <c r="AQ339" s="190" t="str">
        <f t="shared" si="343"/>
        <v>AQ$19</v>
      </c>
      <c r="AR339" s="190" t="str">
        <f t="shared" si="343"/>
        <v>AR$19</v>
      </c>
      <c r="AS339" s="190" t="str">
        <f t="shared" si="343"/>
        <v>AS$19</v>
      </c>
      <c r="AT339" s="190" t="str">
        <f t="shared" si="343"/>
        <v>AT$19</v>
      </c>
      <c r="AU339" s="190" t="str">
        <f t="shared" si="343"/>
        <v>AU$19</v>
      </c>
      <c r="AV339" s="190" t="str">
        <f t="shared" si="343"/>
        <v>AV$19</v>
      </c>
      <c r="AW339" s="190" t="str">
        <f t="shared" si="343"/>
        <v>AW$19</v>
      </c>
      <c r="AX339" s="190" t="str">
        <f t="shared" si="343"/>
        <v>AX$19</v>
      </c>
      <c r="AY339" s="190" t="str">
        <f t="shared" ref="AY339:CD339" si="344">AY$23</f>
        <v>AY$19</v>
      </c>
      <c r="AZ339" s="190" t="str">
        <f t="shared" si="344"/>
        <v>AZ$19</v>
      </c>
      <c r="BA339" s="190" t="str">
        <f t="shared" si="344"/>
        <v>BA$19</v>
      </c>
      <c r="BB339" s="190" t="str">
        <f t="shared" si="344"/>
        <v>BB$19</v>
      </c>
      <c r="BC339" s="190" t="str">
        <f t="shared" si="344"/>
        <v>BC$19</v>
      </c>
      <c r="BD339" s="190" t="str">
        <f t="shared" si="344"/>
        <v>BD$19</v>
      </c>
      <c r="BE339" s="190" t="str">
        <f t="shared" si="344"/>
        <v>BE$19</v>
      </c>
      <c r="BF339" s="190" t="str">
        <f t="shared" si="344"/>
        <v>BF$19</v>
      </c>
      <c r="BG339" s="190" t="str">
        <f t="shared" si="344"/>
        <v>BG$19</v>
      </c>
      <c r="BH339" s="190" t="str">
        <f t="shared" si="344"/>
        <v>BH$19</v>
      </c>
      <c r="BI339" s="190" t="str">
        <f t="shared" si="344"/>
        <v>BI$19</v>
      </c>
      <c r="BJ339" s="190" t="str">
        <f t="shared" si="344"/>
        <v>BJ$19</v>
      </c>
      <c r="BK339" s="190" t="str">
        <f t="shared" si="344"/>
        <v>BK$19</v>
      </c>
      <c r="BL339" s="190" t="str">
        <f t="shared" si="344"/>
        <v>BL$19</v>
      </c>
      <c r="BM339" s="190" t="str">
        <f t="shared" si="344"/>
        <v>BM$19</v>
      </c>
      <c r="BN339" s="190" t="str">
        <f t="shared" si="344"/>
        <v>BN$19</v>
      </c>
      <c r="BO339" s="190" t="str">
        <f t="shared" si="344"/>
        <v>BO$19</v>
      </c>
      <c r="BP339" s="190" t="str">
        <f t="shared" si="344"/>
        <v>BP$19</v>
      </c>
      <c r="BQ339" s="190" t="str">
        <f t="shared" si="344"/>
        <v>BQ$19</v>
      </c>
      <c r="BR339" s="190" t="str">
        <f t="shared" si="344"/>
        <v>BR$19</v>
      </c>
      <c r="BS339" s="190" t="str">
        <f t="shared" si="344"/>
        <v>BS$19</v>
      </c>
      <c r="BT339" s="190" t="str">
        <f t="shared" si="344"/>
        <v>BT$19</v>
      </c>
      <c r="BU339" s="190" t="str">
        <f t="shared" si="344"/>
        <v>BU$19</v>
      </c>
      <c r="BV339" s="190" t="str">
        <f t="shared" si="344"/>
        <v>BV$19</v>
      </c>
      <c r="BW339" s="190" t="str">
        <f t="shared" si="344"/>
        <v>BW$19</v>
      </c>
      <c r="BX339" s="190" t="str">
        <f t="shared" si="344"/>
        <v>BX$19</v>
      </c>
      <c r="BY339" s="190" t="str">
        <f t="shared" si="344"/>
        <v>BY$19</v>
      </c>
      <c r="BZ339" s="190" t="str">
        <f t="shared" si="344"/>
        <v>BZ$19</v>
      </c>
      <c r="CA339" s="190" t="str">
        <f t="shared" si="344"/>
        <v>CA$19</v>
      </c>
      <c r="CB339" s="190" t="str">
        <f t="shared" si="344"/>
        <v>CB$19</v>
      </c>
      <c r="CC339" s="190" t="str">
        <f t="shared" si="344"/>
        <v>CC$19</v>
      </c>
      <c r="CD339" s="190" t="str">
        <f t="shared" si="344"/>
        <v>CD$19</v>
      </c>
      <c r="CE339" s="190" t="str">
        <f t="shared" ref="CE339:CL339" si="345">CE$23</f>
        <v>CE$19</v>
      </c>
      <c r="CF339" s="190" t="str">
        <f t="shared" si="345"/>
        <v>CF$19</v>
      </c>
      <c r="CG339" s="190" t="str">
        <f t="shared" si="345"/>
        <v>CG$19</v>
      </c>
      <c r="CH339" s="190" t="str">
        <f t="shared" si="345"/>
        <v>CH$19</v>
      </c>
      <c r="CI339" s="190" t="str">
        <f t="shared" si="345"/>
        <v>CI$19</v>
      </c>
      <c r="CJ339" s="190" t="str">
        <f t="shared" si="345"/>
        <v>CJ$19</v>
      </c>
      <c r="CK339" s="190" t="str">
        <f t="shared" si="345"/>
        <v>CK$19</v>
      </c>
      <c r="CL339" s="190" t="str">
        <f t="shared" si="345"/>
        <v>CL$19</v>
      </c>
      <c r="CN339" s="201"/>
      <c r="CO339" s="190" t="str">
        <f t="shared" ref="CO339:DL339" si="346">CO$23</f>
        <v>CO$19</v>
      </c>
      <c r="CP339" s="190" t="str">
        <f t="shared" si="346"/>
        <v>CP$19</v>
      </c>
      <c r="CQ339" s="190" t="str">
        <f t="shared" si="346"/>
        <v>CQ$19</v>
      </c>
      <c r="CR339" s="190" t="str">
        <f t="shared" si="346"/>
        <v>CR$19</v>
      </c>
      <c r="CS339" s="190" t="str">
        <f t="shared" si="346"/>
        <v>CS$19</v>
      </c>
      <c r="CT339" s="190" t="str">
        <f t="shared" si="346"/>
        <v>CT$19</v>
      </c>
      <c r="CU339" s="190" t="str">
        <f t="shared" si="346"/>
        <v>CU$19</v>
      </c>
      <c r="CV339" s="190" t="str">
        <f t="shared" si="346"/>
        <v>CV$19</v>
      </c>
      <c r="CW339" s="190" t="str">
        <f t="shared" si="346"/>
        <v>CW$19</v>
      </c>
      <c r="CX339" s="190" t="str">
        <f t="shared" si="346"/>
        <v>CX$19</v>
      </c>
      <c r="CY339" s="190" t="str">
        <f t="shared" si="346"/>
        <v>CY$19</v>
      </c>
      <c r="CZ339" s="190" t="str">
        <f t="shared" si="346"/>
        <v>CZ$19</v>
      </c>
      <c r="DA339" s="190" t="str">
        <f t="shared" si="346"/>
        <v>DA$19</v>
      </c>
      <c r="DB339" s="190" t="str">
        <f t="shared" si="346"/>
        <v>DB$19</v>
      </c>
      <c r="DC339" s="190" t="str">
        <f t="shared" si="346"/>
        <v>DC$19</v>
      </c>
      <c r="DD339" s="190" t="str">
        <f t="shared" si="346"/>
        <v>DD$19</v>
      </c>
      <c r="DE339" s="190" t="str">
        <f t="shared" si="346"/>
        <v>DE$19</v>
      </c>
      <c r="DF339" s="190" t="str">
        <f t="shared" si="346"/>
        <v>DF$19</v>
      </c>
      <c r="DG339" s="190" t="str">
        <f t="shared" si="346"/>
        <v>DG$19</v>
      </c>
      <c r="DH339" s="190" t="str">
        <f t="shared" si="346"/>
        <v>DH$19</v>
      </c>
      <c r="DI339" s="190" t="str">
        <f t="shared" si="346"/>
        <v>DI$19</v>
      </c>
      <c r="DJ339" s="190" t="str">
        <f t="shared" si="346"/>
        <v>DJ$19</v>
      </c>
      <c r="DK339" s="190" t="str">
        <f t="shared" si="346"/>
        <v>DK$19</v>
      </c>
      <c r="DL339" s="190" t="str">
        <f t="shared" si="346"/>
        <v>DL$19</v>
      </c>
    </row>
    <row r="340" spans="1:116" x14ac:dyDescent="0.35">
      <c r="A340" s="48" t="s">
        <v>218</v>
      </c>
      <c r="B340" s="31" t="s">
        <v>81</v>
      </c>
      <c r="C340" s="31"/>
      <c r="D340" t="s">
        <v>756</v>
      </c>
      <c r="E340" s="8" t="str">
        <f t="shared" ref="E340:E344" si="347">ROW()&amp;" "&amp;D340</f>
        <v>340 MONTHRENT-PV</v>
      </c>
      <c r="F340" t="s">
        <v>571</v>
      </c>
      <c r="G340" s="70" t="s">
        <v>778</v>
      </c>
      <c r="H340" s="48"/>
      <c r="I340" s="304"/>
      <c r="J340" s="304"/>
      <c r="K340" s="48"/>
      <c r="L340" s="48"/>
      <c r="M340" s="48"/>
      <c r="N340" s="48"/>
      <c r="O340" s="48"/>
      <c r="P340" s="48"/>
      <c r="R340" s="70"/>
      <c r="S340" s="305"/>
      <c r="T340" s="305"/>
      <c r="U340" s="305"/>
      <c r="V340" s="305"/>
      <c r="W340" s="305"/>
      <c r="X340" s="305"/>
      <c r="Y340" s="305"/>
      <c r="Z340" s="305"/>
      <c r="AA340" s="305"/>
      <c r="AB340" s="305"/>
      <c r="AC340" s="305"/>
      <c r="AD340" s="305"/>
      <c r="AE340" s="305"/>
      <c r="AF340" s="305"/>
      <c r="AG340" s="305"/>
      <c r="AH340" s="305"/>
      <c r="AI340" s="305"/>
      <c r="AJ340" s="305"/>
      <c r="AK340" s="305"/>
      <c r="AL340" s="305"/>
      <c r="AM340" s="305"/>
      <c r="AN340" s="305"/>
      <c r="AO340" s="305"/>
      <c r="AP340" s="305"/>
      <c r="AQ340" s="305"/>
      <c r="AR340" s="305"/>
      <c r="AS340" s="305"/>
      <c r="AT340" s="305"/>
      <c r="AU340" s="305"/>
      <c r="AV340" s="305"/>
      <c r="AW340" s="305"/>
      <c r="AX340" s="305"/>
      <c r="AY340" s="305"/>
      <c r="AZ340" s="305"/>
      <c r="BA340" s="305"/>
      <c r="BB340" s="305"/>
      <c r="BC340" s="305"/>
      <c r="BD340" s="305"/>
      <c r="BE340" s="305"/>
      <c r="BF340" s="305"/>
      <c r="BG340" s="305"/>
      <c r="BH340" s="305"/>
      <c r="BI340" s="305"/>
      <c r="BJ340" s="305"/>
      <c r="BK340" s="305"/>
      <c r="BL340" s="305"/>
      <c r="BM340" s="305"/>
      <c r="BN340" s="305"/>
      <c r="BO340" s="305"/>
      <c r="BP340" s="305"/>
      <c r="BQ340" s="305"/>
      <c r="BR340" s="305"/>
      <c r="BS340" s="305"/>
      <c r="BT340" s="305"/>
      <c r="BU340" s="305"/>
      <c r="BV340" s="305"/>
      <c r="BW340" s="305"/>
      <c r="BX340" s="305"/>
      <c r="BY340" s="305"/>
      <c r="BZ340" s="305"/>
      <c r="CA340" s="305"/>
      <c r="CB340" s="305"/>
      <c r="CC340" s="305"/>
      <c r="CD340" s="305"/>
      <c r="CE340" s="305"/>
      <c r="CF340" s="305"/>
      <c r="CG340" s="305"/>
      <c r="CH340" s="305"/>
      <c r="CI340" s="305"/>
      <c r="CJ340" s="305"/>
      <c r="CK340" s="305"/>
      <c r="CL340" s="305"/>
      <c r="CN340" s="304"/>
      <c r="CO340" s="305"/>
      <c r="CP340" s="305"/>
      <c r="CQ340" s="305"/>
      <c r="CR340" s="305"/>
      <c r="CS340" s="305"/>
      <c r="CT340" s="305"/>
      <c r="CU340" s="305"/>
      <c r="CV340" s="305"/>
      <c r="CW340" s="305"/>
      <c r="CX340" s="305"/>
      <c r="CY340" s="305"/>
      <c r="CZ340" s="305"/>
      <c r="DA340" s="305"/>
      <c r="DB340" s="305"/>
      <c r="DC340" s="305"/>
      <c r="DD340" s="305"/>
      <c r="DE340" s="305"/>
      <c r="DF340" s="305"/>
      <c r="DG340" s="305"/>
      <c r="DH340" s="305"/>
      <c r="DI340" s="305"/>
      <c r="DJ340" s="305"/>
      <c r="DK340" s="305"/>
      <c r="DL340" s="305"/>
    </row>
    <row r="341" spans="1:116" x14ac:dyDescent="0.35">
      <c r="B341" t="s">
        <v>332</v>
      </c>
      <c r="D341" t="s">
        <v>756</v>
      </c>
      <c r="E341" s="8" t="str">
        <f t="shared" si="347"/>
        <v>341 MONTHRENT-PV</v>
      </c>
      <c r="G341" s="145" t="s">
        <v>458</v>
      </c>
      <c r="H341" s="31"/>
      <c r="I341" s="73"/>
      <c r="J341" s="73"/>
      <c r="K341" s="39"/>
      <c r="L341" s="39"/>
      <c r="M341" s="39"/>
      <c r="N341" s="39"/>
      <c r="O341" s="39"/>
      <c r="P341" s="39"/>
      <c r="R341" s="38"/>
      <c r="S341" s="76"/>
      <c r="T341" s="76"/>
      <c r="U341" s="76"/>
      <c r="V341" s="76"/>
      <c r="W341" s="76"/>
      <c r="X341" s="76"/>
      <c r="Y341" s="76"/>
      <c r="Z341" s="76"/>
      <c r="AA341" s="76"/>
      <c r="AB341" s="76"/>
      <c r="AC341" s="76"/>
      <c r="AD341" s="76"/>
      <c r="AE341" s="76"/>
      <c r="AF341" s="76"/>
      <c r="AG341" s="76"/>
      <c r="AH341" s="76"/>
      <c r="AI341" s="76"/>
      <c r="AJ341" s="76"/>
      <c r="AK341" s="76"/>
      <c r="AL341" s="76"/>
      <c r="AM341" s="76"/>
      <c r="AN341" s="76"/>
      <c r="AO341" s="76"/>
      <c r="AP341" s="76"/>
      <c r="AQ341" s="76"/>
      <c r="AR341" s="76"/>
      <c r="AS341" s="76"/>
      <c r="AT341" s="76"/>
      <c r="AU341" s="76"/>
      <c r="AV341" s="76"/>
      <c r="AW341" s="76"/>
      <c r="AX341" s="76"/>
      <c r="AY341" s="76"/>
      <c r="AZ341" s="76"/>
      <c r="BA341" s="76"/>
      <c r="BB341" s="76"/>
      <c r="BC341" s="76"/>
      <c r="BD341" s="76"/>
      <c r="BE341" s="76"/>
      <c r="BF341" s="76"/>
      <c r="BG341" s="76"/>
      <c r="BH341" s="76"/>
      <c r="BI341" s="76"/>
      <c r="BJ341" s="76"/>
      <c r="BK341" s="76"/>
      <c r="BL341" s="76"/>
      <c r="BM341" s="76"/>
      <c r="BN341" s="76"/>
      <c r="BO341" s="76"/>
      <c r="BP341" s="76"/>
      <c r="BQ341" s="76"/>
      <c r="BR341" s="76"/>
      <c r="BS341" s="76"/>
      <c r="BT341" s="76"/>
      <c r="BU341" s="76"/>
      <c r="BV341" s="76"/>
      <c r="BW341" s="76"/>
      <c r="BX341" s="76"/>
      <c r="BY341" s="76"/>
      <c r="BZ341" s="76"/>
      <c r="CA341" s="76"/>
      <c r="CB341" s="76"/>
      <c r="CC341" s="76"/>
      <c r="CD341" s="76"/>
      <c r="CE341" s="76"/>
      <c r="CF341" s="76"/>
      <c r="CG341" s="76"/>
      <c r="CH341" s="76"/>
      <c r="CI341" s="76"/>
      <c r="CJ341" s="76"/>
      <c r="CK341" s="76"/>
      <c r="CL341" s="76"/>
      <c r="CN341" s="73"/>
      <c r="CO341" s="76"/>
      <c r="CP341" s="76"/>
      <c r="CQ341" s="76"/>
      <c r="CR341" s="76"/>
      <c r="CS341" s="76"/>
      <c r="CT341" s="76"/>
      <c r="CU341" s="76"/>
      <c r="CV341" s="76"/>
      <c r="CW341" s="76"/>
      <c r="CX341" s="76"/>
      <c r="CY341" s="76"/>
      <c r="CZ341" s="76"/>
      <c r="DA341" s="76"/>
      <c r="DB341" s="76"/>
      <c r="DC341" s="76"/>
      <c r="DD341" s="76"/>
      <c r="DE341" s="76"/>
      <c r="DF341" s="76"/>
      <c r="DG341" s="76"/>
      <c r="DH341" s="76"/>
      <c r="DI341" s="76"/>
      <c r="DJ341" s="76"/>
      <c r="DK341" s="76"/>
      <c r="DL341" s="76"/>
    </row>
    <row r="342" spans="1:116" x14ac:dyDescent="0.35">
      <c r="D342" t="s">
        <v>756</v>
      </c>
      <c r="E342" s="8" t="str">
        <f t="shared" si="347"/>
        <v>342 MONTHRENT-PV</v>
      </c>
      <c r="G342" s="145" t="s">
        <v>460</v>
      </c>
      <c r="H342" s="31"/>
      <c r="I342" s="73"/>
      <c r="J342" s="73"/>
      <c r="K342" s="150">
        <v>0.8</v>
      </c>
      <c r="L342" s="150">
        <v>0.8</v>
      </c>
      <c r="M342" s="150">
        <v>0.8</v>
      </c>
      <c r="N342" s="150">
        <v>0.8</v>
      </c>
      <c r="O342" s="150">
        <v>0.8</v>
      </c>
      <c r="P342" s="150">
        <v>0.8</v>
      </c>
      <c r="R342" s="38"/>
      <c r="S342" s="20" cm="1">
        <f t="array" ref="S342">INDEX($K:$P,ROW(),MATCH(S$3,$K$2:$P$2,0))</f>
        <v>0.8</v>
      </c>
      <c r="T342" s="20" cm="1">
        <f t="array" ref="T342">INDEX($K:$P,ROW(),MATCH(T$3,$K$2:$P$2,0))</f>
        <v>0.8</v>
      </c>
      <c r="U342" s="20" cm="1">
        <f t="array" ref="U342">INDEX($K:$P,ROW(),MATCH(U$3,$K$2:$P$2,0))</f>
        <v>0.8</v>
      </c>
      <c r="V342" s="20" cm="1">
        <f t="array" ref="V342">INDEX($K:$P,ROW(),MATCH(V$3,$K$2:$P$2,0))</f>
        <v>0.8</v>
      </c>
      <c r="W342" s="20" cm="1">
        <f t="array" ref="W342">INDEX($K:$P,ROW(),MATCH(W$3,$K$2:$P$2,0))</f>
        <v>0.8</v>
      </c>
      <c r="X342" s="20" cm="1">
        <f t="array" ref="X342">INDEX($K:$P,ROW(),MATCH(X$3,$K$2:$P$2,0))</f>
        <v>0.8</v>
      </c>
      <c r="Y342" s="20" cm="1">
        <f t="array" ref="Y342">INDEX($K:$P,ROW(),MATCH(Y$3,$K$2:$P$2,0))</f>
        <v>0.8</v>
      </c>
      <c r="Z342" s="20" cm="1">
        <f t="array" ref="Z342">INDEX($K:$P,ROW(),MATCH(Z$3,$K$2:$P$2,0))</f>
        <v>0.8</v>
      </c>
      <c r="AA342" s="20" cm="1">
        <f t="array" ref="AA342">INDEX($K:$P,ROW(),MATCH(AA$3,$K$2:$P$2,0))</f>
        <v>0.8</v>
      </c>
      <c r="AB342" s="20" cm="1">
        <f t="array" ref="AB342">INDEX($K:$P,ROW(),MATCH(AB$3,$K$2:$P$2,0))</f>
        <v>0.8</v>
      </c>
      <c r="AC342" s="20" cm="1">
        <f t="array" ref="AC342">INDEX($K:$P,ROW(),MATCH(AC$3,$K$2:$P$2,0))</f>
        <v>0.8</v>
      </c>
      <c r="AD342" s="20" cm="1">
        <f t="array" ref="AD342">INDEX($K:$P,ROW(),MATCH(AD$3,$K$2:$P$2,0))</f>
        <v>0.8</v>
      </c>
      <c r="AE342" s="20" cm="1">
        <f t="array" ref="AE342">INDEX($K:$P,ROW(),MATCH(AE$3,$K$2:$P$2,0))</f>
        <v>0.8</v>
      </c>
      <c r="AF342" s="20" cm="1">
        <f t="array" ref="AF342">INDEX($K:$P,ROW(),MATCH(AF$3,$K$2:$P$2,0))</f>
        <v>0.8</v>
      </c>
      <c r="AG342" s="20" cm="1">
        <f t="array" ref="AG342">INDEX($K:$P,ROW(),MATCH(AG$3,$K$2:$P$2,0))</f>
        <v>0.8</v>
      </c>
      <c r="AH342" s="20" cm="1">
        <f t="array" ref="AH342">INDEX($K:$P,ROW(),MATCH(AH$3,$K$2:$P$2,0))</f>
        <v>0.8</v>
      </c>
      <c r="AI342" s="20" cm="1">
        <f t="array" ref="AI342">INDEX($K:$P,ROW(),MATCH(AI$3,$K$2:$P$2,0))</f>
        <v>0.8</v>
      </c>
      <c r="AJ342" s="20" cm="1">
        <f t="array" ref="AJ342">INDEX($K:$P,ROW(),MATCH(AJ$3,$K$2:$P$2,0))</f>
        <v>0.8</v>
      </c>
      <c r="AK342" s="20" cm="1">
        <f t="array" ref="AK342">INDEX($K:$P,ROW(),MATCH(AK$3,$K$2:$P$2,0))</f>
        <v>0.8</v>
      </c>
      <c r="AL342" s="20" cm="1">
        <f t="array" ref="AL342">INDEX($K:$P,ROW(),MATCH(AL$3,$K$2:$P$2,0))</f>
        <v>0.8</v>
      </c>
      <c r="AM342" s="20" cm="1">
        <f t="array" ref="AM342">INDEX($K:$P,ROW(),MATCH(AM$3,$K$2:$P$2,0))</f>
        <v>0.8</v>
      </c>
      <c r="AN342" s="20" cm="1">
        <f t="array" ref="AN342">INDEX($K:$P,ROW(),MATCH(AN$3,$K$2:$P$2,0))</f>
        <v>0.8</v>
      </c>
      <c r="AO342" s="20" cm="1">
        <f t="array" ref="AO342">INDEX($K:$P,ROW(),MATCH(AO$3,$K$2:$P$2,0))</f>
        <v>0.8</v>
      </c>
      <c r="AP342" s="20" cm="1">
        <f t="array" ref="AP342">INDEX($K:$P,ROW(),MATCH(AP$3,$K$2:$P$2,0))</f>
        <v>0.8</v>
      </c>
      <c r="AQ342" s="20" cm="1">
        <f t="array" ref="AQ342">INDEX($K:$P,ROW(),MATCH(AQ$3,$K$2:$P$2,0))</f>
        <v>0.8</v>
      </c>
      <c r="AR342" s="20" cm="1">
        <f t="array" ref="AR342">INDEX($K:$P,ROW(),MATCH(AR$3,$K$2:$P$2,0))</f>
        <v>0.8</v>
      </c>
      <c r="AS342" s="20" cm="1">
        <f t="array" ref="AS342">INDEX($K:$P,ROW(),MATCH(AS$3,$K$2:$P$2,0))</f>
        <v>0.8</v>
      </c>
      <c r="AT342" s="20" cm="1">
        <f t="array" ref="AT342">INDEX($K:$P,ROW(),MATCH(AT$3,$K$2:$P$2,0))</f>
        <v>0.8</v>
      </c>
      <c r="AU342" s="20" cm="1">
        <f t="array" ref="AU342">INDEX($K:$P,ROW(),MATCH(AU$3,$K$2:$P$2,0))</f>
        <v>0.8</v>
      </c>
      <c r="AV342" s="20" cm="1">
        <f t="array" ref="AV342">INDEX($K:$P,ROW(),MATCH(AV$3,$K$2:$P$2,0))</f>
        <v>0.8</v>
      </c>
      <c r="AW342" s="20" cm="1">
        <f t="array" ref="AW342">INDEX($K:$P,ROW(),MATCH(AW$3,$K$2:$P$2,0))</f>
        <v>0.8</v>
      </c>
      <c r="AX342" s="20" cm="1">
        <f t="array" ref="AX342">INDEX($K:$P,ROW(),MATCH(AX$3,$K$2:$P$2,0))</f>
        <v>0.8</v>
      </c>
      <c r="AY342" s="20" cm="1">
        <f t="array" ref="AY342">INDEX($K:$P,ROW(),MATCH(AY$3,$K$2:$P$2,0))</f>
        <v>0.8</v>
      </c>
      <c r="AZ342" s="20" cm="1">
        <f t="array" ref="AZ342">INDEX($K:$P,ROW(),MATCH(AZ$3,$K$2:$P$2,0))</f>
        <v>0.8</v>
      </c>
      <c r="BA342" s="20" cm="1">
        <f t="array" ref="BA342">INDEX($K:$P,ROW(),MATCH(BA$3,$K$2:$P$2,0))</f>
        <v>0.8</v>
      </c>
      <c r="BB342" s="20" cm="1">
        <f t="array" ref="BB342">INDEX($K:$P,ROW(),MATCH(BB$3,$K$2:$P$2,0))</f>
        <v>0.8</v>
      </c>
      <c r="BC342" s="20" cm="1">
        <f t="array" ref="BC342">INDEX($K:$P,ROW(),MATCH(BC$3,$K$2:$P$2,0))</f>
        <v>0.8</v>
      </c>
      <c r="BD342" s="20" cm="1">
        <f t="array" ref="BD342">INDEX($K:$P,ROW(),MATCH(BD$3,$K$2:$P$2,0))</f>
        <v>0.8</v>
      </c>
      <c r="BE342" s="20" cm="1">
        <f t="array" ref="BE342">INDEX($K:$P,ROW(),MATCH(BE$3,$K$2:$P$2,0))</f>
        <v>0.8</v>
      </c>
      <c r="BF342" s="20" cm="1">
        <f t="array" ref="BF342">INDEX($K:$P,ROW(),MATCH(BF$3,$K$2:$P$2,0))</f>
        <v>0.8</v>
      </c>
      <c r="BG342" s="20" cm="1">
        <f t="array" ref="BG342">INDEX($K:$P,ROW(),MATCH(BG$3,$K$2:$P$2,0))</f>
        <v>0.8</v>
      </c>
      <c r="BH342" s="20" cm="1">
        <f t="array" ref="BH342">INDEX($K:$P,ROW(),MATCH(BH$3,$K$2:$P$2,0))</f>
        <v>0.8</v>
      </c>
      <c r="BI342" s="20" cm="1">
        <f t="array" ref="BI342">INDEX($K:$P,ROW(),MATCH(BI$3,$K$2:$P$2,0))</f>
        <v>0.8</v>
      </c>
      <c r="BJ342" s="20" cm="1">
        <f t="array" ref="BJ342">INDEX($K:$P,ROW(),MATCH(BJ$3,$K$2:$P$2,0))</f>
        <v>0.8</v>
      </c>
      <c r="BK342" s="20" cm="1">
        <f t="array" ref="BK342">INDEX($K:$P,ROW(),MATCH(BK$3,$K$2:$P$2,0))</f>
        <v>0.8</v>
      </c>
      <c r="BL342" s="20" cm="1">
        <f t="array" ref="BL342">INDEX($K:$P,ROW(),MATCH(BL$3,$K$2:$P$2,0))</f>
        <v>0.8</v>
      </c>
      <c r="BM342" s="20" cm="1">
        <f t="array" ref="BM342">INDEX($K:$P,ROW(),MATCH(BM$3,$K$2:$P$2,0))</f>
        <v>0.8</v>
      </c>
      <c r="BN342" s="20" cm="1">
        <f t="array" ref="BN342">INDEX($K:$P,ROW(),MATCH(BN$3,$K$2:$P$2,0))</f>
        <v>0.8</v>
      </c>
      <c r="BO342" s="20" cm="1">
        <f t="array" ref="BO342">INDEX($K:$P,ROW(),MATCH(BO$3,$K$2:$P$2,0))</f>
        <v>0.8</v>
      </c>
      <c r="BP342" s="20" cm="1">
        <f t="array" ref="BP342">INDEX($K:$P,ROW(),MATCH(BP$3,$K$2:$P$2,0))</f>
        <v>0.8</v>
      </c>
      <c r="BQ342" s="20" cm="1">
        <f t="array" ref="BQ342">INDEX($K:$P,ROW(),MATCH(BQ$3,$K$2:$P$2,0))</f>
        <v>0.8</v>
      </c>
      <c r="BR342" s="20" cm="1">
        <f t="array" ref="BR342">INDEX($K:$P,ROW(),MATCH(BR$3,$K$2:$P$2,0))</f>
        <v>0.8</v>
      </c>
      <c r="BS342" s="20" cm="1">
        <f t="array" ref="BS342">INDEX($K:$P,ROW(),MATCH(BS$3,$K$2:$P$2,0))</f>
        <v>0.8</v>
      </c>
      <c r="BT342" s="20" cm="1">
        <f t="array" ref="BT342">INDEX($K:$P,ROW(),MATCH(BT$3,$K$2:$P$2,0))</f>
        <v>0.8</v>
      </c>
      <c r="BU342" s="20" cm="1">
        <f t="array" ref="BU342">INDEX($K:$P,ROW(),MATCH(BU$3,$K$2:$P$2,0))</f>
        <v>0.8</v>
      </c>
      <c r="BV342" s="20" cm="1">
        <f t="array" ref="BV342">INDEX($K:$P,ROW(),MATCH(BV$3,$K$2:$P$2,0))</f>
        <v>0.8</v>
      </c>
      <c r="BW342" s="20" cm="1">
        <f t="array" ref="BW342">INDEX($K:$P,ROW(),MATCH(BW$3,$K$2:$P$2,0))</f>
        <v>0.8</v>
      </c>
      <c r="BX342" s="20" cm="1">
        <f t="array" ref="BX342">INDEX($K:$P,ROW(),MATCH(BX$3,$K$2:$P$2,0))</f>
        <v>0.8</v>
      </c>
      <c r="BY342" s="20" cm="1">
        <f t="array" ref="BY342">INDEX($K:$P,ROW(),MATCH(BY$3,$K$2:$P$2,0))</f>
        <v>0.8</v>
      </c>
      <c r="BZ342" s="20" cm="1">
        <f t="array" ref="BZ342">INDEX($K:$P,ROW(),MATCH(BZ$3,$K$2:$P$2,0))</f>
        <v>0.8</v>
      </c>
      <c r="CA342" s="20" cm="1">
        <f t="array" ref="CA342">INDEX($K:$P,ROW(),MATCH(CA$3,$K$2:$P$2,0))</f>
        <v>0.8</v>
      </c>
      <c r="CB342" s="20" cm="1">
        <f t="array" ref="CB342">INDEX($K:$P,ROW(),MATCH(CB$3,$K$2:$P$2,0))</f>
        <v>0.8</v>
      </c>
      <c r="CC342" s="20" cm="1">
        <f t="array" ref="CC342">INDEX($K:$P,ROW(),MATCH(CC$3,$K$2:$P$2,0))</f>
        <v>0.8</v>
      </c>
      <c r="CD342" s="20" cm="1">
        <f t="array" ref="CD342">INDEX($K:$P,ROW(),MATCH(CD$3,$K$2:$P$2,0))</f>
        <v>0.8</v>
      </c>
      <c r="CE342" s="20" cm="1">
        <f t="array" ref="CE342">INDEX($K:$P,ROW(),MATCH(CE$3,$K$2:$P$2,0))</f>
        <v>0.8</v>
      </c>
      <c r="CF342" s="20" cm="1">
        <f t="array" ref="CF342">INDEX($K:$P,ROW(),MATCH(CF$3,$K$2:$P$2,0))</f>
        <v>0.8</v>
      </c>
      <c r="CG342" s="20" cm="1">
        <f t="array" ref="CG342">INDEX($K:$P,ROW(),MATCH(CG$3,$K$2:$P$2,0))</f>
        <v>0.8</v>
      </c>
      <c r="CH342" s="20" cm="1">
        <f t="array" ref="CH342">INDEX($K:$P,ROW(),MATCH(CH$3,$K$2:$P$2,0))</f>
        <v>0.8</v>
      </c>
      <c r="CI342" s="20" cm="1">
        <f t="array" ref="CI342">INDEX($K:$P,ROW(),MATCH(CI$3,$K$2:$P$2,0))</f>
        <v>0.8</v>
      </c>
      <c r="CJ342" s="20" cm="1">
        <f t="array" ref="CJ342">INDEX($K:$P,ROW(),MATCH(CJ$3,$K$2:$P$2,0))</f>
        <v>0.8</v>
      </c>
      <c r="CK342" s="20" cm="1">
        <f t="array" ref="CK342">INDEX($K:$P,ROW(),MATCH(CK$3,$K$2:$P$2,0))</f>
        <v>0.8</v>
      </c>
      <c r="CL342" s="20" cm="1">
        <f t="array" ref="CL342">INDEX($K:$P,ROW(),MATCH(CL$3,$K$2:$P$2,0))</f>
        <v>0.8</v>
      </c>
      <c r="CN342" s="73"/>
      <c r="CO342" s="20" t="e" cm="1">
        <f t="array" ref="CO342">INDEX($K:$P,ROW(),MATCH(CO$3,$K$2:$P$2,0))</f>
        <v>#N/A</v>
      </c>
      <c r="CP342" s="20" t="e" cm="1">
        <f t="array" ref="CP342">INDEX($K:$P,ROW(),MATCH(CP$3,$K$2:$P$2,0))</f>
        <v>#N/A</v>
      </c>
      <c r="CQ342" s="20" t="e" cm="1">
        <f t="array" ref="CQ342">INDEX($K:$P,ROW(),MATCH(CQ$3,$K$2:$P$2,0))</f>
        <v>#N/A</v>
      </c>
      <c r="CR342" s="20" t="e" cm="1">
        <f t="array" ref="CR342">INDEX($K:$P,ROW(),MATCH(CR$3,$K$2:$P$2,0))</f>
        <v>#N/A</v>
      </c>
      <c r="CS342" s="20" t="e" cm="1">
        <f t="array" ref="CS342">INDEX($K:$P,ROW(),MATCH(CS$3,$K$2:$P$2,0))</f>
        <v>#N/A</v>
      </c>
      <c r="CT342" s="20" t="e" cm="1">
        <f t="array" ref="CT342">INDEX($K:$P,ROW(),MATCH(CT$3,$K$2:$P$2,0))</f>
        <v>#N/A</v>
      </c>
      <c r="CU342" s="20" t="e" cm="1">
        <f t="array" ref="CU342">INDEX($K:$P,ROW(),MATCH(CU$3,$K$2:$P$2,0))</f>
        <v>#N/A</v>
      </c>
      <c r="CV342" s="20" t="e" cm="1">
        <f t="array" ref="CV342">INDEX($K:$P,ROW(),MATCH(CV$3,$K$2:$P$2,0))</f>
        <v>#N/A</v>
      </c>
      <c r="CW342" s="20" t="e" cm="1">
        <f t="array" ref="CW342">INDEX($K:$P,ROW(),MATCH(CW$3,$K$2:$P$2,0))</f>
        <v>#N/A</v>
      </c>
      <c r="CX342" s="20" t="e" cm="1">
        <f t="array" ref="CX342">INDEX($K:$P,ROW(),MATCH(CX$3,$K$2:$P$2,0))</f>
        <v>#N/A</v>
      </c>
      <c r="CY342" s="20" t="e" cm="1">
        <f t="array" ref="CY342">INDEX($K:$P,ROW(),MATCH(CY$3,$K$2:$P$2,0))</f>
        <v>#N/A</v>
      </c>
      <c r="CZ342" s="20" t="e" cm="1">
        <f t="array" ref="CZ342">INDEX($K:$P,ROW(),MATCH(CZ$3,$K$2:$P$2,0))</f>
        <v>#N/A</v>
      </c>
      <c r="DA342" s="20" t="e" cm="1">
        <f t="array" ref="DA342">INDEX($K:$P,ROW(),MATCH(DA$3,$K$2:$P$2,0))</f>
        <v>#N/A</v>
      </c>
      <c r="DB342" s="20" t="e" cm="1">
        <f t="array" ref="DB342">INDEX($K:$P,ROW(),MATCH(DB$3,$K$2:$P$2,0))</f>
        <v>#N/A</v>
      </c>
      <c r="DC342" s="20" t="e" cm="1">
        <f t="array" ref="DC342">INDEX($K:$P,ROW(),MATCH(DC$3,$K$2:$P$2,0))</f>
        <v>#N/A</v>
      </c>
      <c r="DD342" s="20" t="e" cm="1">
        <f t="array" ref="DD342">INDEX($K:$P,ROW(),MATCH(DD$3,$K$2:$P$2,0))</f>
        <v>#N/A</v>
      </c>
      <c r="DE342" s="20" t="e" cm="1">
        <f t="array" ref="DE342">INDEX($K:$P,ROW(),MATCH(DE$3,$K$2:$P$2,0))</f>
        <v>#N/A</v>
      </c>
      <c r="DF342" s="20" t="e" cm="1">
        <f t="array" ref="DF342">INDEX($K:$P,ROW(),MATCH(DF$3,$K$2:$P$2,0))</f>
        <v>#N/A</v>
      </c>
      <c r="DG342" s="20" t="e" cm="1">
        <f t="array" ref="DG342">INDEX($K:$P,ROW(),MATCH(DG$3,$K$2:$P$2,0))</f>
        <v>#N/A</v>
      </c>
      <c r="DH342" s="20" t="e" cm="1">
        <f t="array" ref="DH342">INDEX($K:$P,ROW(),MATCH(DH$3,$K$2:$P$2,0))</f>
        <v>#N/A</v>
      </c>
      <c r="DI342" s="20" t="e" cm="1">
        <f t="array" ref="DI342">INDEX($K:$P,ROW(),MATCH(DI$3,$K$2:$P$2,0))</f>
        <v>#N/A</v>
      </c>
      <c r="DJ342" s="20" t="e" cm="1">
        <f t="array" ref="DJ342">INDEX($K:$P,ROW(),MATCH(DJ$3,$K$2:$P$2,0))</f>
        <v>#N/A</v>
      </c>
      <c r="DK342" s="20" t="e" cm="1">
        <f t="array" ref="DK342">INDEX($K:$P,ROW(),MATCH(DK$3,$K$2:$P$2,0))</f>
        <v>#N/A</v>
      </c>
      <c r="DL342" s="20" t="e" cm="1">
        <f t="array" ref="DL342">INDEX($K:$P,ROW(),MATCH(DL$3,$K$2:$P$2,0))</f>
        <v>#N/A</v>
      </c>
    </row>
    <row r="343" spans="1:116" x14ac:dyDescent="0.35">
      <c r="D343" t="s">
        <v>756</v>
      </c>
      <c r="E343" s="8" t="str">
        <f t="shared" si="347"/>
        <v>343 MONTHRENT-PV</v>
      </c>
      <c r="G343" s="145" t="str">
        <f>"$ rent/month/"&amp;G347</f>
        <v>$ rent/month/unit</v>
      </c>
      <c r="H343" s="31"/>
      <c r="I343" s="73"/>
      <c r="J343" s="73"/>
      <c r="K343" s="157">
        <v>500</v>
      </c>
      <c r="L343" s="157">
        <v>500</v>
      </c>
      <c r="M343" s="157">
        <v>500</v>
      </c>
      <c r="N343" s="157">
        <v>500</v>
      </c>
      <c r="O343" s="157">
        <v>500</v>
      </c>
      <c r="P343" s="157">
        <v>500</v>
      </c>
      <c r="R343" s="38"/>
      <c r="S343" s="140" cm="1">
        <f t="array" ref="S343">INDEX($K:$P,ROW(),MATCH(S$3,$K$2:$P$2,0))</f>
        <v>500</v>
      </c>
      <c r="T343" s="140" cm="1">
        <f t="array" ref="T343">INDEX($K:$P,ROW(),MATCH(T$3,$K$2:$P$2,0))</f>
        <v>500</v>
      </c>
      <c r="U343" s="140" cm="1">
        <f t="array" ref="U343">INDEX($K:$P,ROW(),MATCH(U$3,$K$2:$P$2,0))</f>
        <v>500</v>
      </c>
      <c r="V343" s="140" cm="1">
        <f t="array" ref="V343">INDEX($K:$P,ROW(),MATCH(V$3,$K$2:$P$2,0))</f>
        <v>500</v>
      </c>
      <c r="W343" s="140" cm="1">
        <f t="array" ref="W343">INDEX($K:$P,ROW(),MATCH(W$3,$K$2:$P$2,0))</f>
        <v>500</v>
      </c>
      <c r="X343" s="140" cm="1">
        <f t="array" ref="X343">INDEX($K:$P,ROW(),MATCH(X$3,$K$2:$P$2,0))</f>
        <v>500</v>
      </c>
      <c r="Y343" s="140" cm="1">
        <f t="array" ref="Y343">INDEX($K:$P,ROW(),MATCH(Y$3,$K$2:$P$2,0))</f>
        <v>500</v>
      </c>
      <c r="Z343" s="140" cm="1">
        <f t="array" ref="Z343">INDEX($K:$P,ROW(),MATCH(Z$3,$K$2:$P$2,0))</f>
        <v>500</v>
      </c>
      <c r="AA343" s="140" cm="1">
        <f t="array" ref="AA343">INDEX($K:$P,ROW(),MATCH(AA$3,$K$2:$P$2,0))</f>
        <v>500</v>
      </c>
      <c r="AB343" s="140" cm="1">
        <f t="array" ref="AB343">INDEX($K:$P,ROW(),MATCH(AB$3,$K$2:$P$2,0))</f>
        <v>500</v>
      </c>
      <c r="AC343" s="140" cm="1">
        <f t="array" ref="AC343">INDEX($K:$P,ROW(),MATCH(AC$3,$K$2:$P$2,0))</f>
        <v>500</v>
      </c>
      <c r="AD343" s="140" cm="1">
        <f t="array" ref="AD343">INDEX($K:$P,ROW(),MATCH(AD$3,$K$2:$P$2,0))</f>
        <v>500</v>
      </c>
      <c r="AE343" s="140" cm="1">
        <f t="array" ref="AE343">INDEX($K:$P,ROW(),MATCH(AE$3,$K$2:$P$2,0))</f>
        <v>500</v>
      </c>
      <c r="AF343" s="140" cm="1">
        <f t="array" ref="AF343">INDEX($K:$P,ROW(),MATCH(AF$3,$K$2:$P$2,0))</f>
        <v>500</v>
      </c>
      <c r="AG343" s="140" cm="1">
        <f t="array" ref="AG343">INDEX($K:$P,ROW(),MATCH(AG$3,$K$2:$P$2,0))</f>
        <v>500</v>
      </c>
      <c r="AH343" s="140" cm="1">
        <f t="array" ref="AH343">INDEX($K:$P,ROW(),MATCH(AH$3,$K$2:$P$2,0))</f>
        <v>500</v>
      </c>
      <c r="AI343" s="140" cm="1">
        <f t="array" ref="AI343">INDEX($K:$P,ROW(),MATCH(AI$3,$K$2:$P$2,0))</f>
        <v>500</v>
      </c>
      <c r="AJ343" s="140" cm="1">
        <f t="array" ref="AJ343">INDEX($K:$P,ROW(),MATCH(AJ$3,$K$2:$P$2,0))</f>
        <v>500</v>
      </c>
      <c r="AK343" s="140" cm="1">
        <f t="array" ref="AK343">INDEX($K:$P,ROW(),MATCH(AK$3,$K$2:$P$2,0))</f>
        <v>500</v>
      </c>
      <c r="AL343" s="140" cm="1">
        <f t="array" ref="AL343">INDEX($K:$P,ROW(),MATCH(AL$3,$K$2:$P$2,0))</f>
        <v>500</v>
      </c>
      <c r="AM343" s="140" cm="1">
        <f t="array" ref="AM343">INDEX($K:$P,ROW(),MATCH(AM$3,$K$2:$P$2,0))</f>
        <v>500</v>
      </c>
      <c r="AN343" s="140" cm="1">
        <f t="array" ref="AN343">INDEX($K:$P,ROW(),MATCH(AN$3,$K$2:$P$2,0))</f>
        <v>500</v>
      </c>
      <c r="AO343" s="140" cm="1">
        <f t="array" ref="AO343">INDEX($K:$P,ROW(),MATCH(AO$3,$K$2:$P$2,0))</f>
        <v>500</v>
      </c>
      <c r="AP343" s="140" cm="1">
        <f t="array" ref="AP343">INDEX($K:$P,ROW(),MATCH(AP$3,$K$2:$P$2,0))</f>
        <v>500</v>
      </c>
      <c r="AQ343" s="140" cm="1">
        <f t="array" ref="AQ343">INDEX($K:$P,ROW(),MATCH(AQ$3,$K$2:$P$2,0))</f>
        <v>500</v>
      </c>
      <c r="AR343" s="140" cm="1">
        <f t="array" ref="AR343">INDEX($K:$P,ROW(),MATCH(AR$3,$K$2:$P$2,0))</f>
        <v>500</v>
      </c>
      <c r="AS343" s="140" cm="1">
        <f t="array" ref="AS343">INDEX($K:$P,ROW(),MATCH(AS$3,$K$2:$P$2,0))</f>
        <v>500</v>
      </c>
      <c r="AT343" s="140" cm="1">
        <f t="array" ref="AT343">INDEX($K:$P,ROW(),MATCH(AT$3,$K$2:$P$2,0))</f>
        <v>500</v>
      </c>
      <c r="AU343" s="140" cm="1">
        <f t="array" ref="AU343">INDEX($K:$P,ROW(),MATCH(AU$3,$K$2:$P$2,0))</f>
        <v>500</v>
      </c>
      <c r="AV343" s="140" cm="1">
        <f t="array" ref="AV343">INDEX($K:$P,ROW(),MATCH(AV$3,$K$2:$P$2,0))</f>
        <v>500</v>
      </c>
      <c r="AW343" s="140" cm="1">
        <f t="array" ref="AW343">INDEX($K:$P,ROW(),MATCH(AW$3,$K$2:$P$2,0))</f>
        <v>500</v>
      </c>
      <c r="AX343" s="140" cm="1">
        <f t="array" ref="AX343">INDEX($K:$P,ROW(),MATCH(AX$3,$K$2:$P$2,0))</f>
        <v>500</v>
      </c>
      <c r="AY343" s="140" cm="1">
        <f t="array" ref="AY343">INDEX($K:$P,ROW(),MATCH(AY$3,$K$2:$P$2,0))</f>
        <v>500</v>
      </c>
      <c r="AZ343" s="140" cm="1">
        <f t="array" ref="AZ343">INDEX($K:$P,ROW(),MATCH(AZ$3,$K$2:$P$2,0))</f>
        <v>500</v>
      </c>
      <c r="BA343" s="140" cm="1">
        <f t="array" ref="BA343">INDEX($K:$P,ROW(),MATCH(BA$3,$K$2:$P$2,0))</f>
        <v>500</v>
      </c>
      <c r="BB343" s="140" cm="1">
        <f t="array" ref="BB343">INDEX($K:$P,ROW(),MATCH(BB$3,$K$2:$P$2,0))</f>
        <v>500</v>
      </c>
      <c r="BC343" s="140" cm="1">
        <f t="array" ref="BC343">INDEX($K:$P,ROW(),MATCH(BC$3,$K$2:$P$2,0))</f>
        <v>500</v>
      </c>
      <c r="BD343" s="140" cm="1">
        <f t="array" ref="BD343">INDEX($K:$P,ROW(),MATCH(BD$3,$K$2:$P$2,0))</f>
        <v>500</v>
      </c>
      <c r="BE343" s="140" cm="1">
        <f t="array" ref="BE343">INDEX($K:$P,ROW(),MATCH(BE$3,$K$2:$P$2,0))</f>
        <v>500</v>
      </c>
      <c r="BF343" s="140" cm="1">
        <f t="array" ref="BF343">INDEX($K:$P,ROW(),MATCH(BF$3,$K$2:$P$2,0))</f>
        <v>500</v>
      </c>
      <c r="BG343" s="140" cm="1">
        <f t="array" ref="BG343">INDEX($K:$P,ROW(),MATCH(BG$3,$K$2:$P$2,0))</f>
        <v>500</v>
      </c>
      <c r="BH343" s="140" cm="1">
        <f t="array" ref="BH343">INDEX($K:$P,ROW(),MATCH(BH$3,$K$2:$P$2,0))</f>
        <v>500</v>
      </c>
      <c r="BI343" s="140" cm="1">
        <f t="array" ref="BI343">INDEX($K:$P,ROW(),MATCH(BI$3,$K$2:$P$2,0))</f>
        <v>500</v>
      </c>
      <c r="BJ343" s="140" cm="1">
        <f t="array" ref="BJ343">INDEX($K:$P,ROW(),MATCH(BJ$3,$K$2:$P$2,0))</f>
        <v>500</v>
      </c>
      <c r="BK343" s="140" cm="1">
        <f t="array" ref="BK343">INDEX($K:$P,ROW(),MATCH(BK$3,$K$2:$P$2,0))</f>
        <v>500</v>
      </c>
      <c r="BL343" s="140" cm="1">
        <f t="array" ref="BL343">INDEX($K:$P,ROW(),MATCH(BL$3,$K$2:$P$2,0))</f>
        <v>500</v>
      </c>
      <c r="BM343" s="140" cm="1">
        <f t="array" ref="BM343">INDEX($K:$P,ROW(),MATCH(BM$3,$K$2:$P$2,0))</f>
        <v>500</v>
      </c>
      <c r="BN343" s="140" cm="1">
        <f t="array" ref="BN343">INDEX($K:$P,ROW(),MATCH(BN$3,$K$2:$P$2,0))</f>
        <v>500</v>
      </c>
      <c r="BO343" s="140" cm="1">
        <f t="array" ref="BO343">INDEX($K:$P,ROW(),MATCH(BO$3,$K$2:$P$2,0))</f>
        <v>500</v>
      </c>
      <c r="BP343" s="140" cm="1">
        <f t="array" ref="BP343">INDEX($K:$P,ROW(),MATCH(BP$3,$K$2:$P$2,0))</f>
        <v>500</v>
      </c>
      <c r="BQ343" s="140" cm="1">
        <f t="array" ref="BQ343">INDEX($K:$P,ROW(),MATCH(BQ$3,$K$2:$P$2,0))</f>
        <v>500</v>
      </c>
      <c r="BR343" s="140" cm="1">
        <f t="array" ref="BR343">INDEX($K:$P,ROW(),MATCH(BR$3,$K$2:$P$2,0))</f>
        <v>500</v>
      </c>
      <c r="BS343" s="140" cm="1">
        <f t="array" ref="BS343">INDEX($K:$P,ROW(),MATCH(BS$3,$K$2:$P$2,0))</f>
        <v>500</v>
      </c>
      <c r="BT343" s="140" cm="1">
        <f t="array" ref="BT343">INDEX($K:$P,ROW(),MATCH(BT$3,$K$2:$P$2,0))</f>
        <v>500</v>
      </c>
      <c r="BU343" s="140" cm="1">
        <f t="array" ref="BU343">INDEX($K:$P,ROW(),MATCH(BU$3,$K$2:$P$2,0))</f>
        <v>500</v>
      </c>
      <c r="BV343" s="140" cm="1">
        <f t="array" ref="BV343">INDEX($K:$P,ROW(),MATCH(BV$3,$K$2:$P$2,0))</f>
        <v>500</v>
      </c>
      <c r="BW343" s="140" cm="1">
        <f t="array" ref="BW343">INDEX($K:$P,ROW(),MATCH(BW$3,$K$2:$P$2,0))</f>
        <v>500</v>
      </c>
      <c r="BX343" s="140" cm="1">
        <f t="array" ref="BX343">INDEX($K:$P,ROW(),MATCH(BX$3,$K$2:$P$2,0))</f>
        <v>500</v>
      </c>
      <c r="BY343" s="140" cm="1">
        <f t="array" ref="BY343">INDEX($K:$P,ROW(),MATCH(BY$3,$K$2:$P$2,0))</f>
        <v>500</v>
      </c>
      <c r="BZ343" s="140" cm="1">
        <f t="array" ref="BZ343">INDEX($K:$P,ROW(),MATCH(BZ$3,$K$2:$P$2,0))</f>
        <v>500</v>
      </c>
      <c r="CA343" s="140" cm="1">
        <f t="array" ref="CA343">INDEX($K:$P,ROW(),MATCH(CA$3,$K$2:$P$2,0))</f>
        <v>500</v>
      </c>
      <c r="CB343" s="140" cm="1">
        <f t="array" ref="CB343">INDEX($K:$P,ROW(),MATCH(CB$3,$K$2:$P$2,0))</f>
        <v>500</v>
      </c>
      <c r="CC343" s="140" cm="1">
        <f t="array" ref="CC343">INDEX($K:$P,ROW(),MATCH(CC$3,$K$2:$P$2,0))</f>
        <v>500</v>
      </c>
      <c r="CD343" s="140" cm="1">
        <f t="array" ref="CD343">INDEX($K:$P,ROW(),MATCH(CD$3,$K$2:$P$2,0))</f>
        <v>500</v>
      </c>
      <c r="CE343" s="140" cm="1">
        <f t="array" ref="CE343">INDEX($K:$P,ROW(),MATCH(CE$3,$K$2:$P$2,0))</f>
        <v>500</v>
      </c>
      <c r="CF343" s="140" cm="1">
        <f t="array" ref="CF343">INDEX($K:$P,ROW(),MATCH(CF$3,$K$2:$P$2,0))</f>
        <v>500</v>
      </c>
      <c r="CG343" s="140" cm="1">
        <f t="array" ref="CG343">INDEX($K:$P,ROW(),MATCH(CG$3,$K$2:$P$2,0))</f>
        <v>500</v>
      </c>
      <c r="CH343" s="140" cm="1">
        <f t="array" ref="CH343">INDEX($K:$P,ROW(),MATCH(CH$3,$K$2:$P$2,0))</f>
        <v>500</v>
      </c>
      <c r="CI343" s="140" cm="1">
        <f t="array" ref="CI343">INDEX($K:$P,ROW(),MATCH(CI$3,$K$2:$P$2,0))</f>
        <v>500</v>
      </c>
      <c r="CJ343" s="140" cm="1">
        <f t="array" ref="CJ343">INDEX($K:$P,ROW(),MATCH(CJ$3,$K$2:$P$2,0))</f>
        <v>500</v>
      </c>
      <c r="CK343" s="140" cm="1">
        <f t="array" ref="CK343">INDEX($K:$P,ROW(),MATCH(CK$3,$K$2:$P$2,0))</f>
        <v>500</v>
      </c>
      <c r="CL343" s="140" cm="1">
        <f t="array" ref="CL343">INDEX($K:$P,ROW(),MATCH(CL$3,$K$2:$P$2,0))</f>
        <v>500</v>
      </c>
      <c r="CN343" s="73"/>
      <c r="CO343" s="140" t="e" cm="1">
        <f t="array" ref="CO343">INDEX($K:$P,ROW(),MATCH(CO$3,$K$2:$P$2,0))/CO$5</f>
        <v>#N/A</v>
      </c>
      <c r="CP343" s="140" t="e" cm="1">
        <f t="array" ref="CP343">INDEX($K:$P,ROW(),MATCH(CP$3,$K$2:$P$2,0))/CP$5</f>
        <v>#N/A</v>
      </c>
      <c r="CQ343" s="140" t="e" cm="1">
        <f t="array" ref="CQ343">INDEX($K:$P,ROW(),MATCH(CQ$3,$K$2:$P$2,0))/CQ$5</f>
        <v>#N/A</v>
      </c>
      <c r="CR343" s="140" t="e" cm="1">
        <f t="array" ref="CR343">INDEX($K:$P,ROW(),MATCH(CR$3,$K$2:$P$2,0))/CR$5</f>
        <v>#N/A</v>
      </c>
      <c r="CS343" s="140" t="e" cm="1">
        <f t="array" ref="CS343">INDEX($K:$P,ROW(),MATCH(CS$3,$K$2:$P$2,0))/CS$5</f>
        <v>#N/A</v>
      </c>
      <c r="CT343" s="140" t="e" cm="1">
        <f t="array" ref="CT343">INDEX($K:$P,ROW(),MATCH(CT$3,$K$2:$P$2,0))/CT$5</f>
        <v>#N/A</v>
      </c>
      <c r="CU343" s="140" t="e" cm="1">
        <f t="array" ref="CU343">INDEX($K:$P,ROW(),MATCH(CU$3,$K$2:$P$2,0))/CU$5</f>
        <v>#N/A</v>
      </c>
      <c r="CV343" s="140" t="e" cm="1">
        <f t="array" ref="CV343">INDEX($K:$P,ROW(),MATCH(CV$3,$K$2:$P$2,0))/CV$5</f>
        <v>#N/A</v>
      </c>
      <c r="CW343" s="140" t="e" cm="1">
        <f t="array" ref="CW343">INDEX($K:$P,ROW(),MATCH(CW$3,$K$2:$P$2,0))/CW$5</f>
        <v>#N/A</v>
      </c>
      <c r="CX343" s="140" t="e" cm="1">
        <f t="array" ref="CX343">INDEX($K:$P,ROW(),MATCH(CX$3,$K$2:$P$2,0))/CX$5</f>
        <v>#N/A</v>
      </c>
      <c r="CY343" s="140" t="e" cm="1">
        <f t="array" ref="CY343">INDEX($K:$P,ROW(),MATCH(CY$3,$K$2:$P$2,0))/CL$5</f>
        <v>#N/A</v>
      </c>
      <c r="CZ343" s="140" t="e" cm="1">
        <f t="array" ref="CZ343">INDEX($K:$P,ROW(),MATCH(CZ$3,$K$2:$P$2,0))/CZ$5</f>
        <v>#N/A</v>
      </c>
      <c r="DA343" s="140" t="e" cm="1">
        <f t="array" ref="DA343">INDEX($K:$P,ROW(),MATCH(DA$3,$K$2:$P$2,0))/DA$5</f>
        <v>#N/A</v>
      </c>
      <c r="DB343" s="140" t="e" cm="1">
        <f t="array" ref="DB343">INDEX($K:$P,ROW(),MATCH(DB$3,$K$2:$P$2,0))/DB$5</f>
        <v>#N/A</v>
      </c>
      <c r="DC343" s="140" t="e" cm="1">
        <f t="array" ref="DC343">INDEX($K:$P,ROW(),MATCH(DC$3,$K$2:$P$2,0))/DC$5</f>
        <v>#N/A</v>
      </c>
      <c r="DD343" s="140" t="e" cm="1">
        <f t="array" ref="DD343">INDEX($K:$P,ROW(),MATCH(DD$3,$K$2:$P$2,0))/DD$5</f>
        <v>#N/A</v>
      </c>
      <c r="DE343" s="140" t="e" cm="1">
        <f t="array" ref="DE343">INDEX($K:$P,ROW(),MATCH(DE$3,$K$2:$P$2,0))/DE$5</f>
        <v>#N/A</v>
      </c>
      <c r="DF343" s="140" t="e" cm="1">
        <f t="array" ref="DF343">INDEX($K:$P,ROW(),MATCH(DF$3,$K$2:$P$2,0))/DF$5</f>
        <v>#N/A</v>
      </c>
      <c r="DG343" s="140" t="e" cm="1">
        <f t="array" ref="DG343">INDEX($K:$P,ROW(),MATCH(DG$3,$K$2:$P$2,0))/DG$5</f>
        <v>#N/A</v>
      </c>
      <c r="DH343" s="140" t="e" cm="1">
        <f t="array" ref="DH343">INDEX($K:$P,ROW(),MATCH(DH$3,$K$2:$P$2,0))/DH$5</f>
        <v>#N/A</v>
      </c>
      <c r="DI343" s="140" t="e" cm="1">
        <f t="array" ref="DI343">INDEX($K:$P,ROW(),MATCH(DI$3,$K$2:$P$2,0))/DI$5</f>
        <v>#N/A</v>
      </c>
      <c r="DJ343" s="140" t="e" cm="1">
        <f t="array" ref="DJ343">INDEX($K:$P,ROW(),MATCH(DJ$3,$K$2:$P$2,0))/DJ$5</f>
        <v>#N/A</v>
      </c>
      <c r="DK343" s="140" t="e" cm="1">
        <f t="array" ref="DK343">INDEX($K:$P,ROW(),MATCH(DK$3,$K$2:$P$2,0))/DK$5</f>
        <v>#N/A</v>
      </c>
      <c r="DL343" s="140" t="e" cm="1">
        <f t="array" ref="DL343">INDEX($K:$P,ROW(),MATCH(DL$3,$K$2:$P$2,0))/DL$5</f>
        <v>#N/A</v>
      </c>
    </row>
    <row r="344" spans="1:116" x14ac:dyDescent="0.35">
      <c r="C344" t="s">
        <v>198</v>
      </c>
      <c r="D344" t="s">
        <v>756</v>
      </c>
      <c r="E344" s="8" t="str">
        <f t="shared" si="347"/>
        <v>344 MONTHRENT-PV</v>
      </c>
      <c r="G344" s="126" t="str">
        <f>"Revenue - "&amp;G346</f>
        <v>Revenue - (Primary label)</v>
      </c>
      <c r="H344" s="31"/>
      <c r="I344" s="73"/>
      <c r="J344" s="73"/>
      <c r="K344" s="118">
        <f t="shared" ref="K344:P344" ca="1" si="348">SUMIF($3:$3,K$2,344:344)</f>
        <v>24000000</v>
      </c>
      <c r="L344" s="118">
        <f t="shared" ca="1" si="348"/>
        <v>24000000</v>
      </c>
      <c r="M344" s="118">
        <f t="shared" ca="1" si="348"/>
        <v>24000000</v>
      </c>
      <c r="N344" s="118">
        <f t="shared" ca="1" si="348"/>
        <v>24000000</v>
      </c>
      <c r="O344" s="118">
        <f t="shared" ca="1" si="348"/>
        <v>24000000</v>
      </c>
      <c r="P344" s="118">
        <f t="shared" ca="1" si="348"/>
        <v>24000000</v>
      </c>
      <c r="R344" s="38"/>
      <c r="S344" s="77" cm="1">
        <f t="array" aca="1" ref="S344" ca="1">INDIRECT(S335)*S342*S343</f>
        <v>2000000</v>
      </c>
      <c r="T344" s="77" cm="1">
        <f t="array" aca="1" ref="T344" ca="1">INDIRECT(T335)*T342*T343</f>
        <v>2000000</v>
      </c>
      <c r="U344" s="77" cm="1">
        <f t="array" aca="1" ref="U344" ca="1">INDIRECT(U335)*U342*U343</f>
        <v>2000000</v>
      </c>
      <c r="V344" s="77" cm="1">
        <f t="array" aca="1" ref="V344" ca="1">INDIRECT(V335)*V342*V343</f>
        <v>2000000</v>
      </c>
      <c r="W344" s="77" cm="1">
        <f t="array" aca="1" ref="W344" ca="1">INDIRECT(W335)*W342*W343</f>
        <v>2000000</v>
      </c>
      <c r="X344" s="77" cm="1">
        <f t="array" aca="1" ref="X344" ca="1">INDIRECT(X335)*X342*X343</f>
        <v>2000000</v>
      </c>
      <c r="Y344" s="77" cm="1">
        <f t="array" aca="1" ref="Y344" ca="1">INDIRECT(Y335)*Y342*Y343</f>
        <v>2000000</v>
      </c>
      <c r="Z344" s="77" cm="1">
        <f t="array" aca="1" ref="Z344" ca="1">INDIRECT(Z335)*Z342*Z343</f>
        <v>2000000</v>
      </c>
      <c r="AA344" s="77" cm="1">
        <f t="array" aca="1" ref="AA344" ca="1">INDIRECT(AA335)*AA342*AA343</f>
        <v>2000000</v>
      </c>
      <c r="AB344" s="77" cm="1">
        <f t="array" aca="1" ref="AB344" ca="1">INDIRECT(AB335)*AB342*AB343</f>
        <v>2000000</v>
      </c>
      <c r="AC344" s="77" cm="1">
        <f t="array" aca="1" ref="AC344" ca="1">INDIRECT(AC335)*AC342*AC343</f>
        <v>2000000</v>
      </c>
      <c r="AD344" s="77" cm="1">
        <f t="array" aca="1" ref="AD344" ca="1">INDIRECT(AD335)*AD342*AD343</f>
        <v>2000000</v>
      </c>
      <c r="AE344" s="77" cm="1">
        <f t="array" aca="1" ref="AE344" ca="1">INDIRECT(AE335)*AE342*AE343</f>
        <v>2000000</v>
      </c>
      <c r="AF344" s="77" cm="1">
        <f t="array" aca="1" ref="AF344" ca="1">INDIRECT(AF335)*AF342*AF343</f>
        <v>2000000</v>
      </c>
      <c r="AG344" s="77" cm="1">
        <f t="array" aca="1" ref="AG344" ca="1">INDIRECT(AG335)*AG342*AG343</f>
        <v>2000000</v>
      </c>
      <c r="AH344" s="77" cm="1">
        <f t="array" aca="1" ref="AH344" ca="1">INDIRECT(AH335)*AH342*AH343</f>
        <v>2000000</v>
      </c>
      <c r="AI344" s="77" cm="1">
        <f t="array" aca="1" ref="AI344" ca="1">INDIRECT(AI335)*AI342*AI343</f>
        <v>2000000</v>
      </c>
      <c r="AJ344" s="77" cm="1">
        <f t="array" aca="1" ref="AJ344" ca="1">INDIRECT(AJ335)*AJ342*AJ343</f>
        <v>2000000</v>
      </c>
      <c r="AK344" s="77" cm="1">
        <f t="array" aca="1" ref="AK344" ca="1">INDIRECT(AK335)*AK342*AK343</f>
        <v>2000000</v>
      </c>
      <c r="AL344" s="77" cm="1">
        <f t="array" aca="1" ref="AL344" ca="1">INDIRECT(AL335)*AL342*AL343</f>
        <v>2000000</v>
      </c>
      <c r="AM344" s="77" cm="1">
        <f t="array" aca="1" ref="AM344" ca="1">INDIRECT(AM335)*AM342*AM343</f>
        <v>2000000</v>
      </c>
      <c r="AN344" s="77" cm="1">
        <f t="array" aca="1" ref="AN344" ca="1">INDIRECT(AN335)*AN342*AN343</f>
        <v>2000000</v>
      </c>
      <c r="AO344" s="77" cm="1">
        <f t="array" aca="1" ref="AO344" ca="1">INDIRECT(AO335)*AO342*AO343</f>
        <v>2000000</v>
      </c>
      <c r="AP344" s="77" cm="1">
        <f t="array" aca="1" ref="AP344" ca="1">INDIRECT(AP335)*AP342*AP343</f>
        <v>2000000</v>
      </c>
      <c r="AQ344" s="77" cm="1">
        <f t="array" aca="1" ref="AQ344" ca="1">INDIRECT(AQ335)*AQ342*AQ343</f>
        <v>2000000</v>
      </c>
      <c r="AR344" s="77" cm="1">
        <f t="array" aca="1" ref="AR344" ca="1">INDIRECT(AR335)*AR342*AR343</f>
        <v>2000000</v>
      </c>
      <c r="AS344" s="77" cm="1">
        <f t="array" aca="1" ref="AS344" ca="1">INDIRECT(AS335)*AS342*AS343</f>
        <v>2000000</v>
      </c>
      <c r="AT344" s="77" cm="1">
        <f t="array" aca="1" ref="AT344" ca="1">INDIRECT(AT335)*AT342*AT343</f>
        <v>2000000</v>
      </c>
      <c r="AU344" s="77" cm="1">
        <f t="array" aca="1" ref="AU344" ca="1">INDIRECT(AU335)*AU342*AU343</f>
        <v>2000000</v>
      </c>
      <c r="AV344" s="77" cm="1">
        <f t="array" aca="1" ref="AV344" ca="1">INDIRECT(AV335)*AV342*AV343</f>
        <v>2000000</v>
      </c>
      <c r="AW344" s="77" cm="1">
        <f t="array" aca="1" ref="AW344" ca="1">INDIRECT(AW335)*AW342*AW343</f>
        <v>2000000</v>
      </c>
      <c r="AX344" s="77" cm="1">
        <f t="array" aca="1" ref="AX344" ca="1">INDIRECT(AX335)*AX342*AX343</f>
        <v>2000000</v>
      </c>
      <c r="AY344" s="77" cm="1">
        <f t="array" aca="1" ref="AY344" ca="1">INDIRECT(AY335)*AY342*AY343</f>
        <v>2000000</v>
      </c>
      <c r="AZ344" s="77" cm="1">
        <f t="array" aca="1" ref="AZ344" ca="1">INDIRECT(AZ335)*AZ342*AZ343</f>
        <v>2000000</v>
      </c>
      <c r="BA344" s="77" cm="1">
        <f t="array" aca="1" ref="BA344" ca="1">INDIRECT(BA335)*BA342*BA343</f>
        <v>2000000</v>
      </c>
      <c r="BB344" s="77" cm="1">
        <f t="array" aca="1" ref="BB344" ca="1">INDIRECT(BB335)*BB342*BB343</f>
        <v>2000000</v>
      </c>
      <c r="BC344" s="77" cm="1">
        <f t="array" aca="1" ref="BC344" ca="1">INDIRECT(BC335)*BC342*BC343</f>
        <v>2000000</v>
      </c>
      <c r="BD344" s="77" cm="1">
        <f t="array" aca="1" ref="BD344" ca="1">INDIRECT(BD335)*BD342*BD343</f>
        <v>2000000</v>
      </c>
      <c r="BE344" s="77" cm="1">
        <f t="array" aca="1" ref="BE344" ca="1">INDIRECT(BE335)*BE342*BE343</f>
        <v>2000000</v>
      </c>
      <c r="BF344" s="77" cm="1">
        <f t="array" aca="1" ref="BF344" ca="1">INDIRECT(BF335)*BF342*BF343</f>
        <v>2000000</v>
      </c>
      <c r="BG344" s="77" cm="1">
        <f t="array" aca="1" ref="BG344" ca="1">INDIRECT(BG335)*BG342*BG343</f>
        <v>2000000</v>
      </c>
      <c r="BH344" s="77" cm="1">
        <f t="array" aca="1" ref="BH344" ca="1">INDIRECT(BH335)*BH342*BH343</f>
        <v>2000000</v>
      </c>
      <c r="BI344" s="77" cm="1">
        <f t="array" aca="1" ref="BI344" ca="1">INDIRECT(BI335)*BI342*BI343</f>
        <v>2000000</v>
      </c>
      <c r="BJ344" s="77" cm="1">
        <f t="array" aca="1" ref="BJ344" ca="1">INDIRECT(BJ335)*BJ342*BJ343</f>
        <v>2000000</v>
      </c>
      <c r="BK344" s="77" cm="1">
        <f t="array" aca="1" ref="BK344" ca="1">INDIRECT(BK335)*BK342*BK343</f>
        <v>2000000</v>
      </c>
      <c r="BL344" s="77" cm="1">
        <f t="array" aca="1" ref="BL344" ca="1">INDIRECT(BL335)*BL342*BL343</f>
        <v>2000000</v>
      </c>
      <c r="BM344" s="77" cm="1">
        <f t="array" aca="1" ref="BM344" ca="1">INDIRECT(BM335)*BM342*BM343</f>
        <v>2000000</v>
      </c>
      <c r="BN344" s="77" cm="1">
        <f t="array" aca="1" ref="BN344" ca="1">INDIRECT(BN335)*BN342*BN343</f>
        <v>2000000</v>
      </c>
      <c r="BO344" s="77" cm="1">
        <f t="array" aca="1" ref="BO344" ca="1">INDIRECT(BO335)*BO342*BO343</f>
        <v>2000000</v>
      </c>
      <c r="BP344" s="77" cm="1">
        <f t="array" aca="1" ref="BP344" ca="1">INDIRECT(BP335)*BP342*BP343</f>
        <v>2000000</v>
      </c>
      <c r="BQ344" s="77" cm="1">
        <f t="array" aca="1" ref="BQ344" ca="1">INDIRECT(BQ335)*BQ342*BQ343</f>
        <v>2000000</v>
      </c>
      <c r="BR344" s="77" cm="1">
        <f t="array" aca="1" ref="BR344" ca="1">INDIRECT(BR335)*BR342*BR343</f>
        <v>2000000</v>
      </c>
      <c r="BS344" s="77" cm="1">
        <f t="array" aca="1" ref="BS344" ca="1">INDIRECT(BS335)*BS342*BS343</f>
        <v>2000000</v>
      </c>
      <c r="BT344" s="77" cm="1">
        <f t="array" aca="1" ref="BT344" ca="1">INDIRECT(BT335)*BT342*BT343</f>
        <v>2000000</v>
      </c>
      <c r="BU344" s="77" cm="1">
        <f t="array" aca="1" ref="BU344" ca="1">INDIRECT(BU335)*BU342*BU343</f>
        <v>2000000</v>
      </c>
      <c r="BV344" s="77" cm="1">
        <f t="array" aca="1" ref="BV344" ca="1">INDIRECT(BV335)*BV342*BV343</f>
        <v>2000000</v>
      </c>
      <c r="BW344" s="77" cm="1">
        <f t="array" aca="1" ref="BW344" ca="1">INDIRECT(BW335)*BW342*BW343</f>
        <v>2000000</v>
      </c>
      <c r="BX344" s="77" cm="1">
        <f t="array" aca="1" ref="BX344" ca="1">INDIRECT(BX335)*BX342*BX343</f>
        <v>2000000</v>
      </c>
      <c r="BY344" s="77" cm="1">
        <f t="array" aca="1" ref="BY344" ca="1">INDIRECT(BY335)*BY342*BY343</f>
        <v>2000000</v>
      </c>
      <c r="BZ344" s="77" cm="1">
        <f t="array" aca="1" ref="BZ344" ca="1">INDIRECT(BZ335)*BZ342*BZ343</f>
        <v>2000000</v>
      </c>
      <c r="CA344" s="77" cm="1">
        <f t="array" aca="1" ref="CA344" ca="1">INDIRECT(CA335)*CA342*CA343</f>
        <v>2000000</v>
      </c>
      <c r="CB344" s="77" cm="1">
        <f t="array" aca="1" ref="CB344" ca="1">INDIRECT(CB335)*CB342*CB343</f>
        <v>2000000</v>
      </c>
      <c r="CC344" s="77" cm="1">
        <f t="array" aca="1" ref="CC344" ca="1">INDIRECT(CC335)*CC342*CC343</f>
        <v>2000000</v>
      </c>
      <c r="CD344" s="77" cm="1">
        <f t="array" aca="1" ref="CD344" ca="1">INDIRECT(CD335)*CD342*CD343</f>
        <v>2000000</v>
      </c>
      <c r="CE344" s="77" cm="1">
        <f t="array" aca="1" ref="CE344" ca="1">INDIRECT(CE335)*CE342*CE343</f>
        <v>2000000</v>
      </c>
      <c r="CF344" s="77" cm="1">
        <f t="array" aca="1" ref="CF344" ca="1">INDIRECT(CF335)*CF342*CF343</f>
        <v>2000000</v>
      </c>
      <c r="CG344" s="77" cm="1">
        <f t="array" aca="1" ref="CG344" ca="1">INDIRECT(CG335)*CG342*CG343</f>
        <v>2000000</v>
      </c>
      <c r="CH344" s="77" cm="1">
        <f t="array" aca="1" ref="CH344" ca="1">INDIRECT(CH335)*CH342*CH343</f>
        <v>2000000</v>
      </c>
      <c r="CI344" s="77" cm="1">
        <f t="array" aca="1" ref="CI344" ca="1">INDIRECT(CI335)*CI342*CI343</f>
        <v>2000000</v>
      </c>
      <c r="CJ344" s="77" cm="1">
        <f t="array" aca="1" ref="CJ344" ca="1">INDIRECT(CJ335)*CJ342*CJ343</f>
        <v>2000000</v>
      </c>
      <c r="CK344" s="77" cm="1">
        <f t="array" aca="1" ref="CK344" ca="1">INDIRECT(CK335)*CK342*CK343</f>
        <v>2000000</v>
      </c>
      <c r="CL344" s="77" cm="1">
        <f t="array" aca="1" ref="CL344" ca="1">INDIRECT(CL335)*CL342*CL343</f>
        <v>2000000</v>
      </c>
      <c r="CN344" s="73"/>
      <c r="CO344" s="77" t="e" cm="1">
        <f t="array" aca="1" ref="CO344" ca="1">INDIRECT(CO335)*CO342*CO343</f>
        <v>#N/A</v>
      </c>
      <c r="CP344" s="77" t="e" cm="1">
        <f t="array" aca="1" ref="CP344" ca="1">INDIRECT(CP335)*CP342*CP343</f>
        <v>#N/A</v>
      </c>
      <c r="CQ344" s="77" t="e" cm="1">
        <f t="array" aca="1" ref="CQ344" ca="1">INDIRECT(CQ335)*CQ342*CQ343</f>
        <v>#N/A</v>
      </c>
      <c r="CR344" s="77" t="e" cm="1">
        <f t="array" aca="1" ref="CR344" ca="1">INDIRECT(CR335)*CR342*CR343</f>
        <v>#N/A</v>
      </c>
      <c r="CS344" s="77" t="e" cm="1">
        <f t="array" aca="1" ref="CS344" ca="1">INDIRECT(CS335)*CS342*CS343</f>
        <v>#N/A</v>
      </c>
      <c r="CT344" s="77" t="e" cm="1">
        <f t="array" aca="1" ref="CT344" ca="1">INDIRECT(CT335)*CT342*CT343</f>
        <v>#N/A</v>
      </c>
      <c r="CU344" s="77" t="e" cm="1">
        <f t="array" aca="1" ref="CU344" ca="1">INDIRECT(CU335)*CU342*CU343</f>
        <v>#N/A</v>
      </c>
      <c r="CV344" s="77" t="e" cm="1">
        <f t="array" aca="1" ref="CV344" ca="1">INDIRECT(CV335)*CV342*CV343</f>
        <v>#N/A</v>
      </c>
      <c r="CW344" s="77" t="e" cm="1">
        <f t="array" aca="1" ref="CW344" ca="1">INDIRECT(CW335)*CW342*CW343</f>
        <v>#N/A</v>
      </c>
      <c r="CX344" s="77" t="e" cm="1">
        <f t="array" aca="1" ref="CX344" ca="1">INDIRECT(CX335)*CX342*CX343</f>
        <v>#N/A</v>
      </c>
      <c r="CY344" s="77" t="e" cm="1">
        <f t="array" aca="1" ref="CY344" ca="1">INDIRECT(CY335)*CY342*CY343</f>
        <v>#N/A</v>
      </c>
      <c r="CZ344" s="77" t="e" cm="1">
        <f t="array" aca="1" ref="CZ344" ca="1">INDIRECT(CZ335)*CZ342*CZ343</f>
        <v>#N/A</v>
      </c>
      <c r="DA344" s="77" t="e" cm="1">
        <f t="array" aca="1" ref="DA344" ca="1">INDIRECT(DA335)*DA342*DA343</f>
        <v>#N/A</v>
      </c>
      <c r="DB344" s="77" t="e" cm="1">
        <f t="array" aca="1" ref="DB344" ca="1">INDIRECT(DB335)*DB342*DB343</f>
        <v>#N/A</v>
      </c>
      <c r="DC344" s="77" t="e" cm="1">
        <f t="array" aca="1" ref="DC344" ca="1">INDIRECT(DC335)*DC342*DC343</f>
        <v>#N/A</v>
      </c>
      <c r="DD344" s="77" t="e" cm="1">
        <f t="array" aca="1" ref="DD344" ca="1">INDIRECT(DD335)*DD342*DD343</f>
        <v>#N/A</v>
      </c>
      <c r="DE344" s="77" t="e" cm="1">
        <f t="array" aca="1" ref="DE344" ca="1">INDIRECT(DE335)*DE342*DE343</f>
        <v>#N/A</v>
      </c>
      <c r="DF344" s="77" t="e" cm="1">
        <f t="array" aca="1" ref="DF344" ca="1">INDIRECT(DF335)*DF342*DF343</f>
        <v>#N/A</v>
      </c>
      <c r="DG344" s="77" t="e" cm="1">
        <f t="array" aca="1" ref="DG344" ca="1">INDIRECT(DG335)*DG342*DG343</f>
        <v>#N/A</v>
      </c>
      <c r="DH344" s="77" t="e" cm="1">
        <f t="array" aca="1" ref="DH344" ca="1">INDIRECT(DH335)*DH342*DH343</f>
        <v>#N/A</v>
      </c>
      <c r="DI344" s="77" t="e" cm="1">
        <f t="array" aca="1" ref="DI344" ca="1">INDIRECT(DI335)*DI342*DI343</f>
        <v>#N/A</v>
      </c>
      <c r="DJ344" s="77" t="e" cm="1">
        <f t="array" aca="1" ref="DJ344" ca="1">INDIRECT(DJ335)*DJ342*DJ343</f>
        <v>#N/A</v>
      </c>
      <c r="DK344" s="77" t="e" cm="1">
        <f t="array" aca="1" ref="DK344" ca="1">INDIRECT(DK335)*DK342*DK343</f>
        <v>#N/A</v>
      </c>
      <c r="DL344" s="77" t="e" cm="1">
        <f t="array" aca="1" ref="DL344" ca="1">INDIRECT(DL335)*DL342*DL343</f>
        <v>#N/A</v>
      </c>
    </row>
    <row r="345" spans="1:116" x14ac:dyDescent="0.35">
      <c r="B345" t="s">
        <v>244</v>
      </c>
      <c r="D345" t="s">
        <v>756</v>
      </c>
      <c r="E345" s="8" t="str">
        <f t="shared" ref="E345" si="349">ROW()&amp;" "&amp;D345</f>
        <v>345 MONTHRENT-PV</v>
      </c>
      <c r="G345" s="126"/>
      <c r="H345" s="31"/>
      <c r="I345" s="73"/>
      <c r="J345" s="73"/>
      <c r="K345" s="33"/>
      <c r="L345" s="33"/>
      <c r="M345" s="33"/>
      <c r="N345" s="33"/>
      <c r="O345" s="33"/>
      <c r="P345" s="33"/>
      <c r="R345" s="38"/>
      <c r="S345" s="77"/>
      <c r="T345" s="77"/>
      <c r="U345" s="77"/>
      <c r="V345" s="77"/>
      <c r="W345" s="77"/>
      <c r="X345" s="77"/>
      <c r="Y345" s="77"/>
      <c r="Z345" s="77"/>
      <c r="AA345" s="77"/>
      <c r="AB345" s="77"/>
      <c r="AC345" s="77"/>
      <c r="AD345" s="77"/>
      <c r="AE345" s="77"/>
      <c r="AF345" s="77"/>
      <c r="AG345" s="77"/>
      <c r="AH345" s="77"/>
      <c r="AI345" s="77"/>
      <c r="AJ345" s="77"/>
      <c r="AK345" s="77"/>
      <c r="AL345" s="77"/>
      <c r="AM345" s="77"/>
      <c r="AN345" s="77"/>
      <c r="AO345" s="77"/>
      <c r="AP345" s="77"/>
      <c r="AQ345" s="77"/>
      <c r="AR345" s="77"/>
      <c r="AS345" s="77"/>
      <c r="AT345" s="77"/>
      <c r="AU345" s="77"/>
      <c r="AV345" s="77"/>
      <c r="AW345" s="77"/>
      <c r="AX345" s="77"/>
      <c r="AY345" s="77"/>
      <c r="AZ345" s="77"/>
      <c r="BA345" s="77"/>
      <c r="BB345" s="77"/>
      <c r="BC345" s="77"/>
      <c r="BD345" s="77"/>
      <c r="BE345" s="77"/>
      <c r="BF345" s="77"/>
      <c r="BG345" s="77"/>
      <c r="BH345" s="77"/>
      <c r="BI345" s="77"/>
      <c r="BJ345" s="77"/>
      <c r="BK345" s="77"/>
      <c r="BL345" s="77"/>
      <c r="BM345" s="77"/>
      <c r="BN345" s="77"/>
      <c r="BO345" s="77"/>
      <c r="BP345" s="77"/>
      <c r="BQ345" s="77"/>
      <c r="BR345" s="77"/>
      <c r="BS345" s="77"/>
      <c r="BT345" s="77"/>
      <c r="BU345" s="77"/>
      <c r="BV345" s="77"/>
      <c r="BW345" s="77"/>
      <c r="BX345" s="77"/>
      <c r="BY345" s="77"/>
      <c r="BZ345" s="77"/>
      <c r="CA345" s="77"/>
      <c r="CB345" s="77"/>
      <c r="CC345" s="77"/>
      <c r="CD345" s="77"/>
      <c r="CE345" s="77"/>
      <c r="CF345" s="77"/>
      <c r="CG345" s="77"/>
      <c r="CH345" s="77"/>
      <c r="CI345" s="77"/>
      <c r="CJ345" s="77"/>
      <c r="CK345" s="77"/>
      <c r="CL345" s="77"/>
      <c r="CN345" s="73"/>
      <c r="CO345" s="77"/>
      <c r="CP345" s="77"/>
      <c r="CQ345" s="77"/>
      <c r="CR345" s="77"/>
      <c r="CS345" s="77"/>
      <c r="CT345" s="77"/>
      <c r="CU345" s="77"/>
      <c r="CV345" s="77"/>
      <c r="CW345" s="77"/>
      <c r="CX345" s="77"/>
      <c r="CY345" s="77"/>
      <c r="CZ345" s="77"/>
      <c r="DA345" s="77"/>
      <c r="DB345" s="77"/>
      <c r="DC345" s="77"/>
      <c r="DD345" s="77"/>
      <c r="DE345" s="77"/>
      <c r="DF345" s="77"/>
      <c r="DG345" s="77"/>
      <c r="DH345" s="77"/>
      <c r="DI345" s="77"/>
      <c r="DJ345" s="77"/>
      <c r="DK345" s="77"/>
      <c r="DL345" s="77"/>
    </row>
    <row r="346" spans="1:116" x14ac:dyDescent="0.35">
      <c r="B346" t="s">
        <v>332</v>
      </c>
      <c r="D346" t="s">
        <v>756</v>
      </c>
      <c r="E346" s="8" t="str">
        <f t="shared" ref="E346:E353" si="350">ROW()&amp;" "&amp;D346</f>
        <v>346 MONTHRENT-PV</v>
      </c>
      <c r="G346" s="136" t="str">
        <f>G332</f>
        <v>(Primary label)</v>
      </c>
      <c r="H346" s="31"/>
      <c r="I346" s="73"/>
      <c r="J346" s="73"/>
      <c r="K346" s="39"/>
      <c r="L346" s="39"/>
      <c r="M346" s="39"/>
      <c r="N346" s="39"/>
      <c r="O346" s="39"/>
      <c r="P346" s="39"/>
      <c r="R346" s="38"/>
      <c r="S346" s="76"/>
      <c r="T346" s="76"/>
      <c r="U346" s="76"/>
      <c r="V346" s="76"/>
      <c r="W346" s="76"/>
      <c r="X346" s="76"/>
      <c r="Y346" s="76"/>
      <c r="Z346" s="76"/>
      <c r="AA346" s="76"/>
      <c r="AB346" s="76"/>
      <c r="AC346" s="76"/>
      <c r="AD346" s="76"/>
      <c r="AE346" s="76"/>
      <c r="AF346" s="76"/>
      <c r="AG346" s="76"/>
      <c r="AH346" s="76"/>
      <c r="AI346" s="76"/>
      <c r="AJ346" s="76"/>
      <c r="AK346" s="76"/>
      <c r="AL346" s="76"/>
      <c r="AM346" s="76"/>
      <c r="AN346" s="76"/>
      <c r="AO346" s="76"/>
      <c r="AP346" s="76"/>
      <c r="AQ346" s="76"/>
      <c r="AR346" s="76"/>
      <c r="AS346" s="76"/>
      <c r="AT346" s="76"/>
      <c r="AU346" s="76"/>
      <c r="AV346" s="76"/>
      <c r="AW346" s="76"/>
      <c r="AX346" s="76"/>
      <c r="AY346" s="76"/>
      <c r="AZ346" s="76"/>
      <c r="BA346" s="76"/>
      <c r="BB346" s="76"/>
      <c r="BC346" s="76"/>
      <c r="BD346" s="76"/>
      <c r="BE346" s="76"/>
      <c r="BF346" s="76"/>
      <c r="BG346" s="76"/>
      <c r="BH346" s="76"/>
      <c r="BI346" s="76"/>
      <c r="BJ346" s="76"/>
      <c r="BK346" s="76"/>
      <c r="BL346" s="76"/>
      <c r="BM346" s="76"/>
      <c r="BN346" s="76"/>
      <c r="BO346" s="76"/>
      <c r="BP346" s="76"/>
      <c r="BQ346" s="76"/>
      <c r="BR346" s="76"/>
      <c r="BS346" s="76"/>
      <c r="BT346" s="76"/>
      <c r="BU346" s="76"/>
      <c r="BV346" s="76"/>
      <c r="BW346" s="76"/>
      <c r="BX346" s="76"/>
      <c r="BY346" s="76"/>
      <c r="BZ346" s="76"/>
      <c r="CA346" s="76"/>
      <c r="CB346" s="76"/>
      <c r="CC346" s="76"/>
      <c r="CD346" s="76"/>
      <c r="CE346" s="76"/>
      <c r="CF346" s="76"/>
      <c r="CG346" s="76"/>
      <c r="CH346" s="76"/>
      <c r="CI346" s="76"/>
      <c r="CJ346" s="76"/>
      <c r="CK346" s="76"/>
      <c r="CL346" s="76"/>
      <c r="CN346" s="73"/>
      <c r="CO346" s="76"/>
      <c r="CP346" s="76"/>
      <c r="CQ346" s="76"/>
      <c r="CR346" s="76"/>
      <c r="CS346" s="76"/>
      <c r="CT346" s="76"/>
      <c r="CU346" s="76"/>
      <c r="CV346" s="76"/>
      <c r="CW346" s="76"/>
      <c r="CX346" s="76"/>
      <c r="CY346" s="76"/>
      <c r="CZ346" s="76"/>
      <c r="DA346" s="76"/>
      <c r="DB346" s="76"/>
      <c r="DC346" s="76"/>
      <c r="DD346" s="76"/>
      <c r="DE346" s="76"/>
      <c r="DF346" s="76"/>
      <c r="DG346" s="76"/>
      <c r="DH346" s="76"/>
      <c r="DI346" s="76"/>
      <c r="DJ346" s="76"/>
      <c r="DK346" s="76"/>
      <c r="DL346" s="76"/>
    </row>
    <row r="347" spans="1:116" x14ac:dyDescent="0.35">
      <c r="B347" t="s">
        <v>332</v>
      </c>
      <c r="D347" t="s">
        <v>756</v>
      </c>
      <c r="E347" s="8" t="str">
        <f t="shared" ref="E347:E352" si="351">ROW()&amp;" "&amp;D347</f>
        <v>347 MONTHRENT-PV</v>
      </c>
      <c r="G347" s="241" t="str">
        <f>IFERROR(SUBSTITUTE(G340,":",""),"no unit")</f>
        <v>unit</v>
      </c>
      <c r="H347" s="31"/>
      <c r="I347" s="73"/>
      <c r="J347" s="73"/>
      <c r="K347" s="39"/>
      <c r="L347" s="39"/>
      <c r="M347" s="39"/>
      <c r="N347" s="39"/>
      <c r="O347" s="39"/>
      <c r="P347" s="39"/>
      <c r="R347" s="38"/>
      <c r="S347" s="76"/>
      <c r="T347" s="76"/>
      <c r="U347" s="76"/>
      <c r="V347" s="76"/>
      <c r="W347" s="76"/>
      <c r="X347" s="76"/>
      <c r="Y347" s="76"/>
      <c r="Z347" s="76"/>
      <c r="AA347" s="76"/>
      <c r="AB347" s="76"/>
      <c r="AC347" s="76"/>
      <c r="AD347" s="76"/>
      <c r="AE347" s="76"/>
      <c r="AF347" s="76"/>
      <c r="AG347" s="76"/>
      <c r="AH347" s="76"/>
      <c r="AI347" s="76"/>
      <c r="AJ347" s="76"/>
      <c r="AK347" s="76"/>
      <c r="AL347" s="76"/>
      <c r="AM347" s="76"/>
      <c r="AN347" s="76"/>
      <c r="AO347" s="76"/>
      <c r="AP347" s="76"/>
      <c r="AQ347" s="76"/>
      <c r="AR347" s="76"/>
      <c r="AS347" s="76"/>
      <c r="AT347" s="76"/>
      <c r="AU347" s="76"/>
      <c r="AV347" s="76"/>
      <c r="AW347" s="76"/>
      <c r="AX347" s="76"/>
      <c r="AY347" s="76"/>
      <c r="AZ347" s="76"/>
      <c r="BA347" s="76"/>
      <c r="BB347" s="76"/>
      <c r="BC347" s="76"/>
      <c r="BD347" s="76"/>
      <c r="BE347" s="76"/>
      <c r="BF347" s="76"/>
      <c r="BG347" s="76"/>
      <c r="BH347" s="76"/>
      <c r="BI347" s="76"/>
      <c r="BJ347" s="76"/>
      <c r="BK347" s="76"/>
      <c r="BL347" s="76"/>
      <c r="BM347" s="76"/>
      <c r="BN347" s="76"/>
      <c r="BO347" s="76"/>
      <c r="BP347" s="76"/>
      <c r="BQ347" s="76"/>
      <c r="BR347" s="76"/>
      <c r="BS347" s="76"/>
      <c r="BT347" s="76"/>
      <c r="BU347" s="76"/>
      <c r="BV347" s="76"/>
      <c r="BW347" s="76"/>
      <c r="BX347" s="76"/>
      <c r="BY347" s="76"/>
      <c r="BZ347" s="76"/>
      <c r="CA347" s="76"/>
      <c r="CB347" s="76"/>
      <c r="CC347" s="76"/>
      <c r="CD347" s="76"/>
      <c r="CE347" s="76"/>
      <c r="CF347" s="76"/>
      <c r="CG347" s="76"/>
      <c r="CH347" s="76"/>
      <c r="CI347" s="76"/>
      <c r="CJ347" s="76"/>
      <c r="CK347" s="76"/>
      <c r="CL347" s="76"/>
      <c r="CN347" s="73"/>
      <c r="CO347" s="76"/>
      <c r="CP347" s="76"/>
      <c r="CQ347" s="76"/>
      <c r="CR347" s="76"/>
      <c r="CS347" s="76"/>
      <c r="CT347" s="76"/>
      <c r="CU347" s="76"/>
      <c r="CV347" s="76"/>
      <c r="CW347" s="76"/>
      <c r="CX347" s="76"/>
      <c r="CY347" s="76"/>
      <c r="CZ347" s="76"/>
      <c r="DA347" s="76"/>
      <c r="DB347" s="76"/>
      <c r="DC347" s="76"/>
      <c r="DD347" s="76"/>
      <c r="DE347" s="76"/>
      <c r="DF347" s="76"/>
      <c r="DG347" s="76"/>
      <c r="DH347" s="76"/>
      <c r="DI347" s="76"/>
      <c r="DJ347" s="76"/>
      <c r="DK347" s="76"/>
      <c r="DL347" s="76"/>
    </row>
    <row r="348" spans="1:116" x14ac:dyDescent="0.35">
      <c r="B348" t="s">
        <v>332</v>
      </c>
      <c r="D348" t="s">
        <v>756</v>
      </c>
      <c r="E348" s="8" t="str">
        <f t="shared" si="351"/>
        <v>348 MONTHRENT-PV</v>
      </c>
      <c r="G348" s="136" t="str">
        <f>G334</f>
        <v>Primary revenue driver</v>
      </c>
      <c r="H348" s="31"/>
      <c r="I348" s="73"/>
      <c r="J348" s="73"/>
      <c r="K348" s="39"/>
      <c r="L348" s="39"/>
      <c r="M348" s="39"/>
      <c r="N348" s="39"/>
      <c r="O348" s="39"/>
      <c r="P348" s="39"/>
      <c r="R348" s="38"/>
      <c r="S348" s="203" t="str">
        <f t="shared" ref="S348:AX348" si="352">ADDRESS(ROW(S344),COLUMN(S344),2)</f>
        <v>S$344</v>
      </c>
      <c r="T348" s="203" t="str">
        <f t="shared" si="352"/>
        <v>T$344</v>
      </c>
      <c r="U348" s="203" t="str">
        <f t="shared" si="352"/>
        <v>U$344</v>
      </c>
      <c r="V348" s="203" t="str">
        <f t="shared" si="352"/>
        <v>V$344</v>
      </c>
      <c r="W348" s="203" t="str">
        <f t="shared" si="352"/>
        <v>W$344</v>
      </c>
      <c r="X348" s="203" t="str">
        <f t="shared" si="352"/>
        <v>X$344</v>
      </c>
      <c r="Y348" s="203" t="str">
        <f t="shared" si="352"/>
        <v>Y$344</v>
      </c>
      <c r="Z348" s="203" t="str">
        <f t="shared" si="352"/>
        <v>Z$344</v>
      </c>
      <c r="AA348" s="203" t="str">
        <f t="shared" si="352"/>
        <v>AA$344</v>
      </c>
      <c r="AB348" s="203" t="str">
        <f t="shared" si="352"/>
        <v>AB$344</v>
      </c>
      <c r="AC348" s="203" t="str">
        <f t="shared" si="352"/>
        <v>AC$344</v>
      </c>
      <c r="AD348" s="203" t="str">
        <f t="shared" si="352"/>
        <v>AD$344</v>
      </c>
      <c r="AE348" s="203" t="str">
        <f t="shared" si="352"/>
        <v>AE$344</v>
      </c>
      <c r="AF348" s="203" t="str">
        <f t="shared" si="352"/>
        <v>AF$344</v>
      </c>
      <c r="AG348" s="203" t="str">
        <f t="shared" si="352"/>
        <v>AG$344</v>
      </c>
      <c r="AH348" s="203" t="str">
        <f t="shared" si="352"/>
        <v>AH$344</v>
      </c>
      <c r="AI348" s="203" t="str">
        <f t="shared" si="352"/>
        <v>AI$344</v>
      </c>
      <c r="AJ348" s="203" t="str">
        <f t="shared" si="352"/>
        <v>AJ$344</v>
      </c>
      <c r="AK348" s="203" t="str">
        <f t="shared" si="352"/>
        <v>AK$344</v>
      </c>
      <c r="AL348" s="203" t="str">
        <f t="shared" si="352"/>
        <v>AL$344</v>
      </c>
      <c r="AM348" s="203" t="str">
        <f t="shared" si="352"/>
        <v>AM$344</v>
      </c>
      <c r="AN348" s="203" t="str">
        <f t="shared" si="352"/>
        <v>AN$344</v>
      </c>
      <c r="AO348" s="203" t="str">
        <f t="shared" si="352"/>
        <v>AO$344</v>
      </c>
      <c r="AP348" s="203" t="str">
        <f t="shared" si="352"/>
        <v>AP$344</v>
      </c>
      <c r="AQ348" s="203" t="str">
        <f t="shared" si="352"/>
        <v>AQ$344</v>
      </c>
      <c r="AR348" s="203" t="str">
        <f t="shared" si="352"/>
        <v>AR$344</v>
      </c>
      <c r="AS348" s="203" t="str">
        <f t="shared" si="352"/>
        <v>AS$344</v>
      </c>
      <c r="AT348" s="203" t="str">
        <f t="shared" si="352"/>
        <v>AT$344</v>
      </c>
      <c r="AU348" s="203" t="str">
        <f t="shared" si="352"/>
        <v>AU$344</v>
      </c>
      <c r="AV348" s="203" t="str">
        <f t="shared" si="352"/>
        <v>AV$344</v>
      </c>
      <c r="AW348" s="203" t="str">
        <f t="shared" si="352"/>
        <v>AW$344</v>
      </c>
      <c r="AX348" s="203" t="str">
        <f t="shared" si="352"/>
        <v>AX$344</v>
      </c>
      <c r="AY348" s="203" t="str">
        <f t="shared" ref="AY348:BX348" si="353">ADDRESS(ROW(AY344),COLUMN(AY344),2)</f>
        <v>AY$344</v>
      </c>
      <c r="AZ348" s="203" t="str">
        <f t="shared" si="353"/>
        <v>AZ$344</v>
      </c>
      <c r="BA348" s="203" t="str">
        <f t="shared" si="353"/>
        <v>BA$344</v>
      </c>
      <c r="BB348" s="203" t="str">
        <f t="shared" si="353"/>
        <v>BB$344</v>
      </c>
      <c r="BC348" s="203" t="str">
        <f t="shared" si="353"/>
        <v>BC$344</v>
      </c>
      <c r="BD348" s="203" t="str">
        <f t="shared" si="353"/>
        <v>BD$344</v>
      </c>
      <c r="BE348" s="203" t="str">
        <f t="shared" si="353"/>
        <v>BE$344</v>
      </c>
      <c r="BF348" s="203" t="str">
        <f t="shared" si="353"/>
        <v>BF$344</v>
      </c>
      <c r="BG348" s="203" t="str">
        <f t="shared" si="353"/>
        <v>BG$344</v>
      </c>
      <c r="BH348" s="203" t="str">
        <f t="shared" si="353"/>
        <v>BH$344</v>
      </c>
      <c r="BI348" s="203" t="str">
        <f t="shared" si="353"/>
        <v>BI$344</v>
      </c>
      <c r="BJ348" s="203" t="str">
        <f t="shared" si="353"/>
        <v>BJ$344</v>
      </c>
      <c r="BK348" s="203" t="str">
        <f t="shared" si="353"/>
        <v>BK$344</v>
      </c>
      <c r="BL348" s="203" t="str">
        <f t="shared" si="353"/>
        <v>BL$344</v>
      </c>
      <c r="BM348" s="203" t="str">
        <f t="shared" si="353"/>
        <v>BM$344</v>
      </c>
      <c r="BN348" s="203" t="str">
        <f t="shared" si="353"/>
        <v>BN$344</v>
      </c>
      <c r="BO348" s="203" t="str">
        <f t="shared" si="353"/>
        <v>BO$344</v>
      </c>
      <c r="BP348" s="203" t="str">
        <f t="shared" si="353"/>
        <v>BP$344</v>
      </c>
      <c r="BQ348" s="203" t="str">
        <f t="shared" si="353"/>
        <v>BQ$344</v>
      </c>
      <c r="BR348" s="203" t="str">
        <f t="shared" si="353"/>
        <v>BR$344</v>
      </c>
      <c r="BS348" s="203" t="str">
        <f t="shared" si="353"/>
        <v>BS$344</v>
      </c>
      <c r="BT348" s="203" t="str">
        <f t="shared" si="353"/>
        <v>BT$344</v>
      </c>
      <c r="BU348" s="203" t="str">
        <f t="shared" si="353"/>
        <v>BU$344</v>
      </c>
      <c r="BV348" s="203" t="str">
        <f t="shared" si="353"/>
        <v>BV$344</v>
      </c>
      <c r="BW348" s="203" t="str">
        <f t="shared" si="353"/>
        <v>BW$344</v>
      </c>
      <c r="BX348" s="203" t="str">
        <f t="shared" si="353"/>
        <v>BX$344</v>
      </c>
      <c r="BY348" s="203" t="str">
        <f>BY334</f>
        <v>BY$16</v>
      </c>
      <c r="BZ348" s="203" t="str">
        <f t="shared" ref="BZ348:CL348" si="354">ADDRESS(ROW(BZ344),COLUMN(BZ344),2)</f>
        <v>BZ$344</v>
      </c>
      <c r="CA348" s="203" t="str">
        <f t="shared" si="354"/>
        <v>CA$344</v>
      </c>
      <c r="CB348" s="203" t="str">
        <f t="shared" si="354"/>
        <v>CB$344</v>
      </c>
      <c r="CC348" s="203" t="str">
        <f t="shared" si="354"/>
        <v>CC$344</v>
      </c>
      <c r="CD348" s="203" t="str">
        <f t="shared" si="354"/>
        <v>CD$344</v>
      </c>
      <c r="CE348" s="203" t="str">
        <f t="shared" si="354"/>
        <v>CE$344</v>
      </c>
      <c r="CF348" s="203" t="str">
        <f t="shared" si="354"/>
        <v>CF$344</v>
      </c>
      <c r="CG348" s="203" t="str">
        <f t="shared" si="354"/>
        <v>CG$344</v>
      </c>
      <c r="CH348" s="203" t="str">
        <f t="shared" si="354"/>
        <v>CH$344</v>
      </c>
      <c r="CI348" s="203" t="str">
        <f t="shared" si="354"/>
        <v>CI$344</v>
      </c>
      <c r="CJ348" s="203" t="str">
        <f t="shared" si="354"/>
        <v>CJ$344</v>
      </c>
      <c r="CK348" s="203" t="str">
        <f t="shared" si="354"/>
        <v>CK$344</v>
      </c>
      <c r="CL348" s="203" t="str">
        <f t="shared" si="354"/>
        <v>CL$344</v>
      </c>
      <c r="CN348" s="73"/>
      <c r="CO348" s="203" t="str">
        <f t="shared" ref="CO348:DK348" si="355">ADDRESS(ROW(CO344),COLUMN(CO344),2)</f>
        <v>CO$344</v>
      </c>
      <c r="CP348" s="203" t="str">
        <f t="shared" si="355"/>
        <v>CP$344</v>
      </c>
      <c r="CQ348" s="203" t="str">
        <f t="shared" si="355"/>
        <v>CQ$344</v>
      </c>
      <c r="CR348" s="203" t="str">
        <f t="shared" si="355"/>
        <v>CR$344</v>
      </c>
      <c r="CS348" s="203" t="str">
        <f t="shared" si="355"/>
        <v>CS$344</v>
      </c>
      <c r="CT348" s="203" t="str">
        <f t="shared" si="355"/>
        <v>CT$344</v>
      </c>
      <c r="CU348" s="203" t="str">
        <f t="shared" si="355"/>
        <v>CU$344</v>
      </c>
      <c r="CV348" s="203" t="str">
        <f t="shared" si="355"/>
        <v>CV$344</v>
      </c>
      <c r="CW348" s="203" t="str">
        <f t="shared" si="355"/>
        <v>CW$344</v>
      </c>
      <c r="CX348" s="203" t="str">
        <f t="shared" si="355"/>
        <v>CX$344</v>
      </c>
      <c r="CY348" s="203" t="str">
        <f t="shared" si="355"/>
        <v>CY$344</v>
      </c>
      <c r="CZ348" s="203" t="str">
        <f t="shared" si="355"/>
        <v>CZ$344</v>
      </c>
      <c r="DA348" s="203" t="str">
        <f t="shared" si="355"/>
        <v>DA$344</v>
      </c>
      <c r="DB348" s="203" t="str">
        <f t="shared" si="355"/>
        <v>DB$344</v>
      </c>
      <c r="DC348" s="203" t="str">
        <f t="shared" si="355"/>
        <v>DC$344</v>
      </c>
      <c r="DD348" s="203" t="str">
        <f t="shared" si="355"/>
        <v>DD$344</v>
      </c>
      <c r="DE348" s="203" t="str">
        <f t="shared" si="355"/>
        <v>DE$344</v>
      </c>
      <c r="DF348" s="203" t="str">
        <f t="shared" si="355"/>
        <v>DF$344</v>
      </c>
      <c r="DG348" s="203" t="str">
        <f t="shared" si="355"/>
        <v>DG$344</v>
      </c>
      <c r="DH348" s="203" t="str">
        <f t="shared" si="355"/>
        <v>DH$344</v>
      </c>
      <c r="DI348" s="203" t="str">
        <f t="shared" si="355"/>
        <v>DI$344</v>
      </c>
      <c r="DJ348" s="203" t="str">
        <f t="shared" si="355"/>
        <v>DJ$344</v>
      </c>
      <c r="DK348" s="203" t="str">
        <f t="shared" si="355"/>
        <v>DK$344</v>
      </c>
      <c r="DL348" s="203" t="str">
        <f t="shared" ref="DL348" si="356">ADDRESS(ROW(DL344),COLUMN(DL344),2)</f>
        <v>DL$344</v>
      </c>
    </row>
    <row r="349" spans="1:116" x14ac:dyDescent="0.35">
      <c r="B349" t="s">
        <v>332</v>
      </c>
      <c r="D349" t="s">
        <v>756</v>
      </c>
      <c r="E349" s="8" t="str">
        <f t="shared" si="351"/>
        <v>349 MONTHRENT-PV</v>
      </c>
      <c r="G349" s="136" t="str">
        <f>G335</f>
        <v>Primary volume driver</v>
      </c>
      <c r="H349" s="31"/>
      <c r="I349" s="73"/>
      <c r="J349" s="73"/>
      <c r="K349" s="39"/>
      <c r="L349" s="39"/>
      <c r="M349" s="39"/>
      <c r="N349" s="39"/>
      <c r="O349" s="39"/>
      <c r="P349" s="39"/>
      <c r="R349" s="38"/>
      <c r="S349" s="76" t="str">
        <f t="shared" ref="S349:AX349" si="357">S339</f>
        <v>S$19</v>
      </c>
      <c r="T349" s="76" t="str">
        <f t="shared" si="357"/>
        <v>T$19</v>
      </c>
      <c r="U349" s="76" t="str">
        <f t="shared" si="357"/>
        <v>U$19</v>
      </c>
      <c r="V349" s="76" t="str">
        <f t="shared" si="357"/>
        <v>V$19</v>
      </c>
      <c r="W349" s="76" t="str">
        <f t="shared" si="357"/>
        <v>W$19</v>
      </c>
      <c r="X349" s="76" t="str">
        <f t="shared" si="357"/>
        <v>X$19</v>
      </c>
      <c r="Y349" s="76" t="str">
        <f t="shared" si="357"/>
        <v>Y$19</v>
      </c>
      <c r="Z349" s="76" t="str">
        <f t="shared" si="357"/>
        <v>Z$19</v>
      </c>
      <c r="AA349" s="76" t="str">
        <f t="shared" si="357"/>
        <v>AA$19</v>
      </c>
      <c r="AB349" s="76" t="str">
        <f t="shared" si="357"/>
        <v>AB$19</v>
      </c>
      <c r="AC349" s="76" t="str">
        <f t="shared" si="357"/>
        <v>AC$19</v>
      </c>
      <c r="AD349" s="76" t="str">
        <f t="shared" si="357"/>
        <v>AD$19</v>
      </c>
      <c r="AE349" s="76" t="str">
        <f t="shared" si="357"/>
        <v>AE$19</v>
      </c>
      <c r="AF349" s="76" t="str">
        <f t="shared" si="357"/>
        <v>AF$19</v>
      </c>
      <c r="AG349" s="76" t="str">
        <f t="shared" si="357"/>
        <v>AG$19</v>
      </c>
      <c r="AH349" s="76" t="str">
        <f t="shared" si="357"/>
        <v>AH$19</v>
      </c>
      <c r="AI349" s="76" t="str">
        <f t="shared" si="357"/>
        <v>AI$19</v>
      </c>
      <c r="AJ349" s="76" t="str">
        <f t="shared" si="357"/>
        <v>AJ$19</v>
      </c>
      <c r="AK349" s="76" t="str">
        <f t="shared" si="357"/>
        <v>AK$19</v>
      </c>
      <c r="AL349" s="76" t="str">
        <f t="shared" si="357"/>
        <v>AL$19</v>
      </c>
      <c r="AM349" s="76" t="str">
        <f t="shared" si="357"/>
        <v>AM$19</v>
      </c>
      <c r="AN349" s="76" t="str">
        <f t="shared" si="357"/>
        <v>AN$19</v>
      </c>
      <c r="AO349" s="76" t="str">
        <f t="shared" si="357"/>
        <v>AO$19</v>
      </c>
      <c r="AP349" s="76" t="str">
        <f t="shared" si="357"/>
        <v>AP$19</v>
      </c>
      <c r="AQ349" s="76" t="str">
        <f t="shared" si="357"/>
        <v>AQ$19</v>
      </c>
      <c r="AR349" s="76" t="str">
        <f t="shared" si="357"/>
        <v>AR$19</v>
      </c>
      <c r="AS349" s="76" t="str">
        <f t="shared" si="357"/>
        <v>AS$19</v>
      </c>
      <c r="AT349" s="76" t="str">
        <f t="shared" si="357"/>
        <v>AT$19</v>
      </c>
      <c r="AU349" s="76" t="str">
        <f t="shared" si="357"/>
        <v>AU$19</v>
      </c>
      <c r="AV349" s="76" t="str">
        <f t="shared" si="357"/>
        <v>AV$19</v>
      </c>
      <c r="AW349" s="76" t="str">
        <f t="shared" si="357"/>
        <v>AW$19</v>
      </c>
      <c r="AX349" s="76" t="str">
        <f t="shared" si="357"/>
        <v>AX$19</v>
      </c>
      <c r="AY349" s="76" t="str">
        <f t="shared" ref="AY349:CD349" si="358">AY339</f>
        <v>AY$19</v>
      </c>
      <c r="AZ349" s="76" t="str">
        <f t="shared" si="358"/>
        <v>AZ$19</v>
      </c>
      <c r="BA349" s="76" t="str">
        <f t="shared" si="358"/>
        <v>BA$19</v>
      </c>
      <c r="BB349" s="76" t="str">
        <f t="shared" si="358"/>
        <v>BB$19</v>
      </c>
      <c r="BC349" s="76" t="str">
        <f t="shared" si="358"/>
        <v>BC$19</v>
      </c>
      <c r="BD349" s="76" t="str">
        <f t="shared" si="358"/>
        <v>BD$19</v>
      </c>
      <c r="BE349" s="76" t="str">
        <f t="shared" si="358"/>
        <v>BE$19</v>
      </c>
      <c r="BF349" s="76" t="str">
        <f t="shared" si="358"/>
        <v>BF$19</v>
      </c>
      <c r="BG349" s="76" t="str">
        <f t="shared" si="358"/>
        <v>BG$19</v>
      </c>
      <c r="BH349" s="76" t="str">
        <f t="shared" si="358"/>
        <v>BH$19</v>
      </c>
      <c r="BI349" s="76" t="str">
        <f t="shared" si="358"/>
        <v>BI$19</v>
      </c>
      <c r="BJ349" s="76" t="str">
        <f t="shared" si="358"/>
        <v>BJ$19</v>
      </c>
      <c r="BK349" s="76" t="str">
        <f t="shared" si="358"/>
        <v>BK$19</v>
      </c>
      <c r="BL349" s="76" t="str">
        <f t="shared" si="358"/>
        <v>BL$19</v>
      </c>
      <c r="BM349" s="76" t="str">
        <f t="shared" si="358"/>
        <v>BM$19</v>
      </c>
      <c r="BN349" s="76" t="str">
        <f t="shared" si="358"/>
        <v>BN$19</v>
      </c>
      <c r="BO349" s="76" t="str">
        <f t="shared" si="358"/>
        <v>BO$19</v>
      </c>
      <c r="BP349" s="76" t="str">
        <f t="shared" si="358"/>
        <v>BP$19</v>
      </c>
      <c r="BQ349" s="76" t="str">
        <f t="shared" si="358"/>
        <v>BQ$19</v>
      </c>
      <c r="BR349" s="76" t="str">
        <f t="shared" si="358"/>
        <v>BR$19</v>
      </c>
      <c r="BS349" s="76" t="str">
        <f t="shared" si="358"/>
        <v>BS$19</v>
      </c>
      <c r="BT349" s="76" t="str">
        <f t="shared" si="358"/>
        <v>BT$19</v>
      </c>
      <c r="BU349" s="76" t="str">
        <f t="shared" si="358"/>
        <v>BU$19</v>
      </c>
      <c r="BV349" s="76" t="str">
        <f t="shared" si="358"/>
        <v>BV$19</v>
      </c>
      <c r="BW349" s="76" t="str">
        <f t="shared" si="358"/>
        <v>BW$19</v>
      </c>
      <c r="BX349" s="76" t="str">
        <f t="shared" si="358"/>
        <v>BX$19</v>
      </c>
      <c r="BY349" s="76" t="str">
        <f t="shared" si="358"/>
        <v>BY$19</v>
      </c>
      <c r="BZ349" s="76" t="str">
        <f t="shared" si="358"/>
        <v>BZ$19</v>
      </c>
      <c r="CA349" s="76" t="str">
        <f t="shared" si="358"/>
        <v>CA$19</v>
      </c>
      <c r="CB349" s="76" t="str">
        <f t="shared" si="358"/>
        <v>CB$19</v>
      </c>
      <c r="CC349" s="76" t="str">
        <f t="shared" si="358"/>
        <v>CC$19</v>
      </c>
      <c r="CD349" s="76" t="str">
        <f t="shared" si="358"/>
        <v>CD$19</v>
      </c>
      <c r="CE349" s="76" t="str">
        <f t="shared" ref="CE349:CL349" si="359">CE339</f>
        <v>CE$19</v>
      </c>
      <c r="CF349" s="76" t="str">
        <f t="shared" si="359"/>
        <v>CF$19</v>
      </c>
      <c r="CG349" s="76" t="str">
        <f t="shared" si="359"/>
        <v>CG$19</v>
      </c>
      <c r="CH349" s="76" t="str">
        <f t="shared" si="359"/>
        <v>CH$19</v>
      </c>
      <c r="CI349" s="76" t="str">
        <f t="shared" si="359"/>
        <v>CI$19</v>
      </c>
      <c r="CJ349" s="76" t="str">
        <f t="shared" si="359"/>
        <v>CJ$19</v>
      </c>
      <c r="CK349" s="76" t="str">
        <f t="shared" si="359"/>
        <v>CK$19</v>
      </c>
      <c r="CL349" s="76" t="str">
        <f t="shared" si="359"/>
        <v>CL$19</v>
      </c>
      <c r="CN349" s="73"/>
      <c r="CO349" s="76" t="str">
        <f t="shared" ref="CO349:DK349" si="360">CO339</f>
        <v>CO$19</v>
      </c>
      <c r="CP349" s="76" t="str">
        <f t="shared" si="360"/>
        <v>CP$19</v>
      </c>
      <c r="CQ349" s="76" t="str">
        <f t="shared" si="360"/>
        <v>CQ$19</v>
      </c>
      <c r="CR349" s="76" t="str">
        <f t="shared" si="360"/>
        <v>CR$19</v>
      </c>
      <c r="CS349" s="76" t="str">
        <f t="shared" si="360"/>
        <v>CS$19</v>
      </c>
      <c r="CT349" s="76" t="str">
        <f t="shared" si="360"/>
        <v>CT$19</v>
      </c>
      <c r="CU349" s="76" t="str">
        <f t="shared" si="360"/>
        <v>CU$19</v>
      </c>
      <c r="CV349" s="76" t="str">
        <f t="shared" si="360"/>
        <v>CV$19</v>
      </c>
      <c r="CW349" s="76" t="str">
        <f t="shared" si="360"/>
        <v>CW$19</v>
      </c>
      <c r="CX349" s="76" t="str">
        <f t="shared" si="360"/>
        <v>CX$19</v>
      </c>
      <c r="CY349" s="76" t="str">
        <f t="shared" si="360"/>
        <v>CY$19</v>
      </c>
      <c r="CZ349" s="76" t="str">
        <f t="shared" si="360"/>
        <v>CZ$19</v>
      </c>
      <c r="DA349" s="76" t="str">
        <f t="shared" si="360"/>
        <v>DA$19</v>
      </c>
      <c r="DB349" s="76" t="str">
        <f t="shared" si="360"/>
        <v>DB$19</v>
      </c>
      <c r="DC349" s="76" t="str">
        <f t="shared" si="360"/>
        <v>DC$19</v>
      </c>
      <c r="DD349" s="76" t="str">
        <f t="shared" si="360"/>
        <v>DD$19</v>
      </c>
      <c r="DE349" s="76" t="str">
        <f t="shared" si="360"/>
        <v>DE$19</v>
      </c>
      <c r="DF349" s="76" t="str">
        <f t="shared" si="360"/>
        <v>DF$19</v>
      </c>
      <c r="DG349" s="76" t="str">
        <f t="shared" si="360"/>
        <v>DG$19</v>
      </c>
      <c r="DH349" s="76" t="str">
        <f t="shared" si="360"/>
        <v>DH$19</v>
      </c>
      <c r="DI349" s="76" t="str">
        <f t="shared" si="360"/>
        <v>DI$19</v>
      </c>
      <c r="DJ349" s="76" t="str">
        <f t="shared" si="360"/>
        <v>DJ$19</v>
      </c>
      <c r="DK349" s="76" t="str">
        <f t="shared" si="360"/>
        <v>DK$19</v>
      </c>
      <c r="DL349" s="76" t="str">
        <f t="shared" ref="DL349" si="361">DL339</f>
        <v>DL$19</v>
      </c>
    </row>
    <row r="350" spans="1:116" x14ac:dyDescent="0.35">
      <c r="B350" t="s">
        <v>332</v>
      </c>
      <c r="D350" t="s">
        <v>756</v>
      </c>
      <c r="E350" s="8" t="str">
        <f t="shared" si="351"/>
        <v>350 MONTHRENT-PV</v>
      </c>
      <c r="G350" s="136" t="str">
        <f>G336</f>
        <v>(Secondary label)</v>
      </c>
      <c r="H350" s="12"/>
      <c r="I350" s="60"/>
      <c r="J350" s="60"/>
      <c r="K350" s="15"/>
      <c r="L350" s="15"/>
      <c r="M350" s="15"/>
      <c r="N350" s="15"/>
      <c r="O350" s="15"/>
      <c r="P350" s="15"/>
      <c r="R350" s="15"/>
      <c r="S350" s="76"/>
      <c r="T350" s="76"/>
      <c r="U350" s="76"/>
      <c r="V350" s="76"/>
      <c r="W350" s="76"/>
      <c r="X350" s="76"/>
      <c r="Y350" s="76"/>
      <c r="Z350" s="76"/>
      <c r="AA350" s="76"/>
      <c r="AB350" s="76"/>
      <c r="AC350" s="76"/>
      <c r="AD350" s="76"/>
      <c r="AE350" s="76"/>
      <c r="AF350" s="76"/>
      <c r="AG350" s="76"/>
      <c r="AH350" s="76"/>
      <c r="AI350" s="76"/>
      <c r="AJ350" s="76"/>
      <c r="AK350" s="76"/>
      <c r="AL350" s="76"/>
      <c r="AM350" s="76"/>
      <c r="AN350" s="76"/>
      <c r="AO350" s="76"/>
      <c r="AP350" s="76"/>
      <c r="AQ350" s="76"/>
      <c r="AR350" s="76"/>
      <c r="AS350" s="76"/>
      <c r="AT350" s="76"/>
      <c r="AU350" s="76"/>
      <c r="AV350" s="76"/>
      <c r="AW350" s="76"/>
      <c r="AX350" s="76"/>
      <c r="AY350" s="76"/>
      <c r="AZ350" s="76"/>
      <c r="BA350" s="76"/>
      <c r="BB350" s="76"/>
      <c r="BC350" s="76"/>
      <c r="BD350" s="76"/>
      <c r="BE350" s="76"/>
      <c r="BF350" s="76"/>
      <c r="BG350" s="76"/>
      <c r="BH350" s="76"/>
      <c r="BI350" s="76"/>
      <c r="BJ350" s="76"/>
      <c r="BK350" s="76"/>
      <c r="BL350" s="76"/>
      <c r="BM350" s="76"/>
      <c r="BN350" s="76"/>
      <c r="BO350" s="76"/>
      <c r="BP350" s="76"/>
      <c r="BQ350" s="76"/>
      <c r="BR350" s="76"/>
      <c r="BS350" s="76"/>
      <c r="BT350" s="76"/>
      <c r="BU350" s="76"/>
      <c r="BV350" s="76"/>
      <c r="BW350" s="76"/>
      <c r="BX350" s="76"/>
      <c r="BY350" s="76"/>
      <c r="BZ350" s="76"/>
      <c r="CA350" s="76"/>
      <c r="CB350" s="76"/>
      <c r="CC350" s="76"/>
      <c r="CD350" s="76"/>
      <c r="CE350" s="76"/>
      <c r="CF350" s="76"/>
      <c r="CG350" s="76"/>
      <c r="CH350" s="76"/>
      <c r="CI350" s="76"/>
      <c r="CJ350" s="76"/>
      <c r="CK350" s="76"/>
      <c r="CL350" s="76"/>
      <c r="CN350" s="60"/>
      <c r="CO350" s="76"/>
      <c r="CP350" s="76"/>
      <c r="CQ350" s="76"/>
      <c r="CR350" s="76"/>
      <c r="CS350" s="76"/>
      <c r="CT350" s="76"/>
      <c r="CU350" s="76"/>
      <c r="CV350" s="76"/>
      <c r="CW350" s="76"/>
      <c r="CX350" s="76"/>
      <c r="CY350" s="76"/>
      <c r="CZ350" s="76"/>
      <c r="DA350" s="76"/>
      <c r="DB350" s="76"/>
      <c r="DC350" s="76"/>
      <c r="DD350" s="76"/>
      <c r="DE350" s="76"/>
      <c r="DF350" s="76"/>
      <c r="DG350" s="76"/>
      <c r="DH350" s="76"/>
      <c r="DI350" s="76"/>
      <c r="DJ350" s="76"/>
      <c r="DK350" s="76"/>
      <c r="DL350" s="76"/>
    </row>
    <row r="351" spans="1:116" x14ac:dyDescent="0.35">
      <c r="B351" t="s">
        <v>332</v>
      </c>
      <c r="D351" t="s">
        <v>756</v>
      </c>
      <c r="E351" s="8" t="str">
        <f t="shared" si="351"/>
        <v>351 MONTHRENT-PV</v>
      </c>
      <c r="G351" s="136" t="str">
        <f>G337</f>
        <v xml:space="preserve">secondary unit </v>
      </c>
      <c r="H351" s="12"/>
      <c r="I351" s="60"/>
      <c r="J351" s="60"/>
      <c r="K351" s="15"/>
      <c r="L351" s="15"/>
      <c r="M351" s="15"/>
      <c r="N351" s="15"/>
      <c r="O351" s="15"/>
      <c r="P351" s="15"/>
      <c r="R351" s="15"/>
      <c r="S351" s="76"/>
      <c r="T351" s="76"/>
      <c r="U351" s="76"/>
      <c r="V351" s="76"/>
      <c r="W351" s="76"/>
      <c r="X351" s="76"/>
      <c r="Y351" s="76"/>
      <c r="Z351" s="76"/>
      <c r="AA351" s="76"/>
      <c r="AB351" s="76"/>
      <c r="AC351" s="76"/>
      <c r="AD351" s="76"/>
      <c r="AE351" s="76"/>
      <c r="AF351" s="76"/>
      <c r="AG351" s="76"/>
      <c r="AH351" s="76"/>
      <c r="AI351" s="76"/>
      <c r="AJ351" s="76"/>
      <c r="AK351" s="76"/>
      <c r="AL351" s="76"/>
      <c r="AM351" s="76"/>
      <c r="AN351" s="76"/>
      <c r="AO351" s="76"/>
      <c r="AP351" s="76"/>
      <c r="AQ351" s="76"/>
      <c r="AR351" s="76"/>
      <c r="AS351" s="76"/>
      <c r="AT351" s="76"/>
      <c r="AU351" s="76"/>
      <c r="AV351" s="76"/>
      <c r="AW351" s="76"/>
      <c r="AX351" s="76"/>
      <c r="AY351" s="76"/>
      <c r="AZ351" s="76"/>
      <c r="BA351" s="76"/>
      <c r="BB351" s="76"/>
      <c r="BC351" s="76"/>
      <c r="BD351" s="76"/>
      <c r="BE351" s="76"/>
      <c r="BF351" s="76"/>
      <c r="BG351" s="76"/>
      <c r="BH351" s="76"/>
      <c r="BI351" s="76"/>
      <c r="BJ351" s="76"/>
      <c r="BK351" s="76"/>
      <c r="BL351" s="76"/>
      <c r="BM351" s="76"/>
      <c r="BN351" s="76"/>
      <c r="BO351" s="76"/>
      <c r="BP351" s="76"/>
      <c r="BQ351" s="76"/>
      <c r="BR351" s="76"/>
      <c r="BS351" s="76"/>
      <c r="BT351" s="76"/>
      <c r="BU351" s="76"/>
      <c r="BV351" s="76"/>
      <c r="BW351" s="76"/>
      <c r="BX351" s="76"/>
      <c r="BY351" s="76"/>
      <c r="BZ351" s="76"/>
      <c r="CA351" s="76"/>
      <c r="CB351" s="76"/>
      <c r="CC351" s="76"/>
      <c r="CD351" s="76"/>
      <c r="CE351" s="76"/>
      <c r="CF351" s="76"/>
      <c r="CG351" s="76"/>
      <c r="CH351" s="76"/>
      <c r="CI351" s="76"/>
      <c r="CJ351" s="76"/>
      <c r="CK351" s="76"/>
      <c r="CL351" s="76"/>
      <c r="CN351" s="60"/>
      <c r="CO351" s="76"/>
      <c r="CP351" s="76"/>
      <c r="CQ351" s="76"/>
      <c r="CR351" s="76"/>
      <c r="CS351" s="76"/>
      <c r="CT351" s="76"/>
      <c r="CU351" s="76"/>
      <c r="CV351" s="76"/>
      <c r="CW351" s="76"/>
      <c r="CX351" s="76"/>
      <c r="CY351" s="76"/>
      <c r="CZ351" s="76"/>
      <c r="DA351" s="76"/>
      <c r="DB351" s="76"/>
      <c r="DC351" s="76"/>
      <c r="DD351" s="76"/>
      <c r="DE351" s="76"/>
      <c r="DF351" s="76"/>
      <c r="DG351" s="76"/>
      <c r="DH351" s="76"/>
      <c r="DI351" s="76"/>
      <c r="DJ351" s="76"/>
      <c r="DK351" s="76"/>
      <c r="DL351" s="76"/>
    </row>
    <row r="352" spans="1:116" x14ac:dyDescent="0.35">
      <c r="B352" t="s">
        <v>332</v>
      </c>
      <c r="D352" t="s">
        <v>756</v>
      </c>
      <c r="E352" s="8" t="str">
        <f t="shared" si="351"/>
        <v>352 MONTHRENT-PV</v>
      </c>
      <c r="G352" s="136" t="str">
        <f>G338</f>
        <v>Secondary revenue driver</v>
      </c>
      <c r="H352" s="12"/>
      <c r="I352" s="60"/>
      <c r="J352" s="60"/>
      <c r="K352" s="15"/>
      <c r="L352" s="15"/>
      <c r="M352" s="15"/>
      <c r="N352" s="15"/>
      <c r="O352" s="15"/>
      <c r="P352" s="15"/>
      <c r="R352" s="15"/>
      <c r="S352" s="76"/>
      <c r="T352" s="76"/>
      <c r="U352" s="76"/>
      <c r="V352" s="76"/>
      <c r="W352" s="76"/>
      <c r="X352" s="76"/>
      <c r="Y352" s="76"/>
      <c r="Z352" s="76"/>
      <c r="AA352" s="76"/>
      <c r="AB352" s="76"/>
      <c r="AC352" s="76"/>
      <c r="AD352" s="76"/>
      <c r="AE352" s="76"/>
      <c r="AF352" s="76"/>
      <c r="AG352" s="76"/>
      <c r="AH352" s="76"/>
      <c r="AI352" s="76"/>
      <c r="AJ352" s="76"/>
      <c r="AK352" s="76"/>
      <c r="AL352" s="76"/>
      <c r="AM352" s="76"/>
      <c r="AN352" s="76"/>
      <c r="AO352" s="76"/>
      <c r="AP352" s="76"/>
      <c r="AQ352" s="76"/>
      <c r="AR352" s="76"/>
      <c r="AS352" s="76"/>
      <c r="AT352" s="76"/>
      <c r="AU352" s="76"/>
      <c r="AV352" s="76"/>
      <c r="AW352" s="76"/>
      <c r="AX352" s="76"/>
      <c r="AY352" s="76"/>
      <c r="AZ352" s="76"/>
      <c r="BA352" s="76"/>
      <c r="BB352" s="76"/>
      <c r="BC352" s="76"/>
      <c r="BD352" s="76"/>
      <c r="BE352" s="76"/>
      <c r="BF352" s="76"/>
      <c r="BG352" s="76"/>
      <c r="BH352" s="76"/>
      <c r="BI352" s="76"/>
      <c r="BJ352" s="76"/>
      <c r="BK352" s="76"/>
      <c r="BL352" s="76"/>
      <c r="BM352" s="76"/>
      <c r="BN352" s="76"/>
      <c r="BO352" s="76"/>
      <c r="BP352" s="76"/>
      <c r="BQ352" s="76"/>
      <c r="BR352" s="76"/>
      <c r="BS352" s="76"/>
      <c r="BT352" s="76"/>
      <c r="BU352" s="76"/>
      <c r="BV352" s="76"/>
      <c r="BW352" s="76"/>
      <c r="BX352" s="76"/>
      <c r="BY352" s="76"/>
      <c r="BZ352" s="76"/>
      <c r="CA352" s="76"/>
      <c r="CB352" s="76"/>
      <c r="CC352" s="76"/>
      <c r="CD352" s="76"/>
      <c r="CE352" s="76"/>
      <c r="CF352" s="76"/>
      <c r="CG352" s="76"/>
      <c r="CH352" s="76"/>
      <c r="CI352" s="76"/>
      <c r="CJ352" s="76"/>
      <c r="CK352" s="76"/>
      <c r="CL352" s="76"/>
      <c r="CN352" s="60"/>
      <c r="CO352" s="76"/>
      <c r="CP352" s="76"/>
      <c r="CQ352" s="76"/>
      <c r="CR352" s="76"/>
      <c r="CS352" s="76"/>
      <c r="CT352" s="76"/>
      <c r="CU352" s="76"/>
      <c r="CV352" s="76"/>
      <c r="CW352" s="76"/>
      <c r="CX352" s="76"/>
      <c r="CY352" s="76"/>
      <c r="CZ352" s="76"/>
      <c r="DA352" s="76"/>
      <c r="DB352" s="76"/>
      <c r="DC352" s="76"/>
      <c r="DD352" s="76"/>
      <c r="DE352" s="76"/>
      <c r="DF352" s="76"/>
      <c r="DG352" s="76"/>
      <c r="DH352" s="76"/>
      <c r="DI352" s="76"/>
      <c r="DJ352" s="76"/>
      <c r="DK352" s="76"/>
      <c r="DL352" s="76"/>
    </row>
    <row r="353" spans="1:116" x14ac:dyDescent="0.35">
      <c r="B353" t="s">
        <v>332</v>
      </c>
      <c r="D353" t="s">
        <v>756</v>
      </c>
      <c r="E353" s="8" t="str">
        <f t="shared" si="350"/>
        <v>353 MONTHRENT-PV</v>
      </c>
      <c r="G353" s="8" t="s">
        <v>464</v>
      </c>
      <c r="H353" s="12"/>
      <c r="I353" s="60"/>
      <c r="J353" s="60"/>
      <c r="K353" s="15"/>
      <c r="L353" s="15"/>
      <c r="M353" s="15"/>
      <c r="N353" s="15"/>
      <c r="O353" s="15"/>
      <c r="P353" s="15"/>
      <c r="R353" s="15"/>
      <c r="S353" s="76"/>
      <c r="T353" s="76"/>
      <c r="U353" s="76"/>
      <c r="V353" s="76"/>
      <c r="W353" s="76"/>
      <c r="X353" s="76"/>
      <c r="Y353" s="76"/>
      <c r="Z353" s="76"/>
      <c r="AA353" s="76"/>
      <c r="AB353" s="76"/>
      <c r="AC353" s="76"/>
      <c r="AD353" s="76"/>
      <c r="AE353" s="76"/>
      <c r="AF353" s="76"/>
      <c r="AG353" s="76"/>
      <c r="AH353" s="76"/>
      <c r="AI353" s="76"/>
      <c r="AJ353" s="76"/>
      <c r="AK353" s="76"/>
      <c r="AL353" s="76"/>
      <c r="AM353" s="76"/>
      <c r="AN353" s="76"/>
      <c r="AO353" s="76"/>
      <c r="AP353" s="76"/>
      <c r="AQ353" s="76"/>
      <c r="AR353" s="76"/>
      <c r="AS353" s="76"/>
      <c r="AT353" s="76"/>
      <c r="AU353" s="76"/>
      <c r="AV353" s="76"/>
      <c r="AW353" s="76"/>
      <c r="AX353" s="76"/>
      <c r="AY353" s="76"/>
      <c r="AZ353" s="76"/>
      <c r="BA353" s="76"/>
      <c r="BB353" s="76"/>
      <c r="BC353" s="76"/>
      <c r="BD353" s="76"/>
      <c r="BE353" s="76"/>
      <c r="BF353" s="76"/>
      <c r="BG353" s="76"/>
      <c r="BH353" s="76"/>
      <c r="BI353" s="76"/>
      <c r="BJ353" s="76"/>
      <c r="BK353" s="76"/>
      <c r="BL353" s="76"/>
      <c r="BM353" s="76"/>
      <c r="BN353" s="76"/>
      <c r="BO353" s="76"/>
      <c r="BP353" s="76"/>
      <c r="BQ353" s="76"/>
      <c r="BR353" s="76"/>
      <c r="BS353" s="76"/>
      <c r="BT353" s="76"/>
      <c r="BU353" s="76"/>
      <c r="BV353" s="76"/>
      <c r="BW353" s="76"/>
      <c r="BX353" s="76"/>
      <c r="BY353" s="76"/>
      <c r="BZ353" s="76"/>
      <c r="CA353" s="76"/>
      <c r="CB353" s="76"/>
      <c r="CC353" s="76"/>
      <c r="CD353" s="76"/>
      <c r="CE353" s="76"/>
      <c r="CF353" s="76"/>
      <c r="CG353" s="76"/>
      <c r="CH353" s="76"/>
      <c r="CI353" s="76"/>
      <c r="CJ353" s="76"/>
      <c r="CK353" s="76"/>
      <c r="CL353" s="76"/>
      <c r="CN353" s="60"/>
      <c r="CO353" s="76"/>
      <c r="CP353" s="76"/>
      <c r="CQ353" s="76"/>
      <c r="CR353" s="76"/>
      <c r="CS353" s="76"/>
      <c r="CT353" s="76"/>
      <c r="CU353" s="76"/>
      <c r="CV353" s="76"/>
      <c r="CW353" s="76"/>
      <c r="CX353" s="76"/>
      <c r="CY353" s="76"/>
      <c r="CZ353" s="76"/>
      <c r="DA353" s="76"/>
      <c r="DB353" s="76"/>
      <c r="DC353" s="76"/>
      <c r="DD353" s="76"/>
      <c r="DE353" s="76"/>
      <c r="DF353" s="76"/>
      <c r="DG353" s="76"/>
      <c r="DH353" s="76"/>
      <c r="DI353" s="76"/>
      <c r="DJ353" s="76"/>
      <c r="DK353" s="76"/>
      <c r="DL353" s="76"/>
    </row>
    <row r="354" spans="1:116" x14ac:dyDescent="0.35">
      <c r="E354" s="8"/>
      <c r="H354" s="12"/>
      <c r="I354" s="60"/>
      <c r="J354" s="60"/>
      <c r="K354" s="15"/>
      <c r="L354" s="15"/>
      <c r="M354" s="15"/>
      <c r="N354" s="15"/>
      <c r="O354" s="15"/>
      <c r="P354" s="15"/>
      <c r="R354" s="15"/>
      <c r="S354" s="76"/>
      <c r="T354" s="76"/>
      <c r="U354" s="76"/>
      <c r="V354" s="76"/>
      <c r="W354" s="76"/>
      <c r="X354" s="76"/>
      <c r="Y354" s="76"/>
      <c r="Z354" s="76"/>
      <c r="AA354" s="76"/>
      <c r="AB354" s="76"/>
      <c r="AC354" s="76"/>
      <c r="AD354" s="76"/>
      <c r="AE354" s="76"/>
      <c r="AF354" s="76"/>
      <c r="AG354" s="76"/>
      <c r="AH354" s="76"/>
      <c r="AI354" s="76"/>
      <c r="AJ354" s="76"/>
      <c r="AK354" s="76"/>
      <c r="AL354" s="76"/>
      <c r="AM354" s="76"/>
      <c r="AN354" s="76"/>
      <c r="AO354" s="76"/>
      <c r="AP354" s="76"/>
      <c r="AQ354" s="76"/>
      <c r="AR354" s="76"/>
      <c r="AS354" s="76"/>
      <c r="AT354" s="76"/>
      <c r="AU354" s="76"/>
      <c r="AV354" s="76"/>
      <c r="AW354" s="76"/>
      <c r="AX354" s="76"/>
      <c r="AY354" s="76"/>
      <c r="AZ354" s="76"/>
      <c r="BA354" s="76"/>
      <c r="BB354" s="76"/>
      <c r="BC354" s="76"/>
      <c r="BD354" s="76"/>
      <c r="BE354" s="76"/>
      <c r="BF354" s="76"/>
      <c r="BG354" s="76"/>
      <c r="BH354" s="76"/>
      <c r="BI354" s="76"/>
      <c r="BJ354" s="76"/>
      <c r="BK354" s="76"/>
      <c r="BL354" s="76"/>
      <c r="BM354" s="76"/>
      <c r="BN354" s="76"/>
      <c r="BO354" s="76"/>
      <c r="BP354" s="76"/>
      <c r="BQ354" s="76"/>
      <c r="BR354" s="76"/>
      <c r="BS354" s="76"/>
      <c r="BT354" s="76"/>
      <c r="BU354" s="76"/>
      <c r="BV354" s="76"/>
      <c r="BW354" s="76"/>
      <c r="BX354" s="76"/>
      <c r="BY354" s="76"/>
      <c r="BZ354" s="76"/>
      <c r="CA354" s="76"/>
      <c r="CB354" s="76"/>
      <c r="CC354" s="76"/>
      <c r="CD354" s="76"/>
      <c r="CE354" s="76"/>
      <c r="CF354" s="76"/>
      <c r="CG354" s="76"/>
      <c r="CH354" s="76"/>
      <c r="CI354" s="76"/>
      <c r="CJ354" s="76"/>
      <c r="CK354" s="76"/>
      <c r="CL354" s="76"/>
      <c r="CN354" s="60"/>
      <c r="CO354" s="76"/>
      <c r="CP354" s="76"/>
      <c r="CQ354" s="76"/>
      <c r="CR354" s="76"/>
      <c r="CS354" s="76"/>
      <c r="CT354" s="76"/>
      <c r="CU354" s="76"/>
      <c r="CV354" s="76"/>
      <c r="CW354" s="76"/>
      <c r="CX354" s="76"/>
      <c r="CY354" s="76"/>
      <c r="CZ354" s="76"/>
      <c r="DA354" s="76"/>
      <c r="DB354" s="76"/>
      <c r="DC354" s="76"/>
      <c r="DD354" s="76"/>
      <c r="DE354" s="76"/>
      <c r="DF354" s="76"/>
      <c r="DG354" s="76"/>
      <c r="DH354" s="76"/>
      <c r="DI354" s="76"/>
      <c r="DJ354" s="76"/>
      <c r="DK354" s="76"/>
      <c r="DL354" s="76"/>
    </row>
    <row r="355" spans="1:116" x14ac:dyDescent="0.35">
      <c r="A355" s="174"/>
      <c r="E355" s="8"/>
      <c r="G355" s="175" t="s">
        <v>490</v>
      </c>
      <c r="H355" s="174"/>
      <c r="I355" s="176"/>
      <c r="J355" s="176"/>
      <c r="K355" s="197"/>
      <c r="L355" s="197"/>
      <c r="M355" s="197"/>
      <c r="N355" s="197"/>
      <c r="O355" s="197"/>
      <c r="P355" s="197"/>
      <c r="R355" s="198"/>
      <c r="S355" s="174"/>
      <c r="T355" s="174"/>
      <c r="U355" s="174"/>
      <c r="V355" s="174"/>
      <c r="W355" s="174"/>
      <c r="X355" s="174"/>
      <c r="Y355" s="174"/>
      <c r="Z355" s="174"/>
      <c r="AA355" s="174"/>
      <c r="AB355" s="174"/>
      <c r="AC355" s="174"/>
      <c r="AD355" s="174"/>
      <c r="AE355" s="174"/>
      <c r="AF355" s="174"/>
      <c r="AG355" s="174"/>
      <c r="AH355" s="174"/>
      <c r="AI355" s="174"/>
      <c r="AJ355" s="174"/>
      <c r="AK355" s="174"/>
      <c r="AL355" s="174"/>
      <c r="AM355" s="174"/>
      <c r="AN355" s="174"/>
      <c r="AO355" s="174"/>
      <c r="AP355" s="174"/>
      <c r="AQ355" s="174"/>
      <c r="AR355" s="174"/>
      <c r="AS355" s="174"/>
      <c r="AT355" s="174"/>
      <c r="AU355" s="174"/>
      <c r="AV355" s="174"/>
      <c r="AW355" s="174"/>
      <c r="AX355" s="174"/>
      <c r="AY355" s="174"/>
      <c r="AZ355" s="174"/>
      <c r="BA355" s="174"/>
      <c r="BB355" s="174"/>
      <c r="BC355" s="174"/>
      <c r="BD355" s="174"/>
      <c r="BE355" s="174"/>
      <c r="BF355" s="174"/>
      <c r="BG355" s="174"/>
      <c r="BH355" s="174"/>
      <c r="BI355" s="174"/>
      <c r="BJ355" s="174"/>
      <c r="BK355" s="174"/>
      <c r="BL355" s="174"/>
      <c r="BM355" s="174"/>
      <c r="BN355" s="174"/>
      <c r="BO355" s="174"/>
      <c r="BP355" s="174"/>
      <c r="BQ355" s="174"/>
      <c r="BR355" s="174"/>
      <c r="BS355" s="174"/>
      <c r="BT355" s="174"/>
      <c r="BU355" s="174"/>
      <c r="BV355" s="174"/>
      <c r="BW355" s="174"/>
      <c r="BX355" s="174"/>
      <c r="BY355" s="174"/>
      <c r="BZ355" s="174"/>
      <c r="CA355" s="174"/>
      <c r="CB355" s="174"/>
      <c r="CC355" s="174"/>
      <c r="CD355" s="174"/>
      <c r="CE355" s="174"/>
      <c r="CF355" s="174"/>
      <c r="CG355" s="174"/>
      <c r="CH355" s="174"/>
      <c r="CI355" s="174"/>
      <c r="CJ355" s="174"/>
      <c r="CK355" s="174"/>
      <c r="CL355" s="174"/>
      <c r="CN355" s="176"/>
      <c r="CO355" s="174"/>
      <c r="CP355" s="174"/>
      <c r="CQ355" s="174"/>
      <c r="CR355" s="174"/>
      <c r="CS355" s="174"/>
      <c r="CT355" s="174"/>
      <c r="CU355" s="174"/>
      <c r="CV355" s="174"/>
      <c r="CW355" s="174"/>
      <c r="CX355" s="174"/>
      <c r="CY355" s="174"/>
      <c r="CZ355" s="174"/>
      <c r="DA355" s="174"/>
      <c r="DB355" s="174"/>
      <c r="DC355" s="174"/>
      <c r="DD355" s="174"/>
      <c r="DE355" s="174"/>
      <c r="DF355" s="174"/>
      <c r="DG355" s="174"/>
      <c r="DH355" s="174"/>
      <c r="DI355" s="174"/>
      <c r="DJ355" s="174"/>
      <c r="DK355" s="174"/>
      <c r="DL355" s="174"/>
    </row>
    <row r="356" spans="1:116" x14ac:dyDescent="0.35">
      <c r="A356" s="174"/>
      <c r="E356" s="8"/>
      <c r="G356" s="175" t="s">
        <v>492</v>
      </c>
      <c r="H356" s="174"/>
      <c r="I356" s="176"/>
      <c r="J356" s="176"/>
      <c r="K356" s="197"/>
      <c r="L356" s="197"/>
      <c r="M356" s="197"/>
      <c r="N356" s="197"/>
      <c r="O356" s="197"/>
      <c r="P356" s="197"/>
      <c r="R356" s="198"/>
      <c r="S356" s="174"/>
      <c r="T356" s="174"/>
      <c r="U356" s="174"/>
      <c r="V356" s="174"/>
      <c r="W356" s="174"/>
      <c r="X356" s="174"/>
      <c r="Y356" s="174"/>
      <c r="Z356" s="174"/>
      <c r="AA356" s="174"/>
      <c r="AB356" s="174"/>
      <c r="AC356" s="174"/>
      <c r="AD356" s="174"/>
      <c r="AE356" s="174"/>
      <c r="AF356" s="174"/>
      <c r="AG356" s="174"/>
      <c r="AH356" s="174"/>
      <c r="AI356" s="174"/>
      <c r="AJ356" s="174"/>
      <c r="AK356" s="174"/>
      <c r="AL356" s="174"/>
      <c r="AM356" s="174"/>
      <c r="AN356" s="174"/>
      <c r="AO356" s="174"/>
      <c r="AP356" s="174"/>
      <c r="AQ356" s="174"/>
      <c r="AR356" s="174"/>
      <c r="AS356" s="174"/>
      <c r="AT356" s="174"/>
      <c r="AU356" s="174"/>
      <c r="AV356" s="174"/>
      <c r="AW356" s="174"/>
      <c r="AX356" s="174"/>
      <c r="AY356" s="174"/>
      <c r="AZ356" s="174"/>
      <c r="BA356" s="174"/>
      <c r="BB356" s="174"/>
      <c r="BC356" s="174"/>
      <c r="BD356" s="174"/>
      <c r="BE356" s="174"/>
      <c r="BF356" s="174"/>
      <c r="BG356" s="174"/>
      <c r="BH356" s="174"/>
      <c r="BI356" s="174"/>
      <c r="BJ356" s="174"/>
      <c r="BK356" s="174"/>
      <c r="BL356" s="174"/>
      <c r="BM356" s="174"/>
      <c r="BN356" s="174"/>
      <c r="BO356" s="174"/>
      <c r="BP356" s="174"/>
      <c r="BQ356" s="174"/>
      <c r="BR356" s="174"/>
      <c r="BS356" s="174"/>
      <c r="BT356" s="174"/>
      <c r="BU356" s="174"/>
      <c r="BV356" s="174"/>
      <c r="BW356" s="174"/>
      <c r="BX356" s="174"/>
      <c r="BY356" s="174"/>
      <c r="BZ356" s="174"/>
      <c r="CA356" s="174"/>
      <c r="CB356" s="174"/>
      <c r="CC356" s="174"/>
      <c r="CD356" s="174"/>
      <c r="CE356" s="174"/>
      <c r="CF356" s="174"/>
      <c r="CG356" s="174"/>
      <c r="CH356" s="174"/>
      <c r="CI356" s="174"/>
      <c r="CJ356" s="174"/>
      <c r="CK356" s="174"/>
      <c r="CL356" s="174"/>
      <c r="CN356" s="176"/>
      <c r="CO356" s="174"/>
      <c r="CP356" s="174"/>
      <c r="CQ356" s="174"/>
      <c r="CR356" s="174"/>
      <c r="CS356" s="174"/>
      <c r="CT356" s="174"/>
      <c r="CU356" s="174"/>
      <c r="CV356" s="174"/>
      <c r="CW356" s="174"/>
      <c r="CX356" s="174"/>
      <c r="CY356" s="174"/>
      <c r="CZ356" s="174"/>
      <c r="DA356" s="174"/>
      <c r="DB356" s="174"/>
      <c r="DC356" s="174"/>
      <c r="DD356" s="174"/>
      <c r="DE356" s="174"/>
      <c r="DF356" s="174"/>
      <c r="DG356" s="174"/>
      <c r="DH356" s="174"/>
      <c r="DI356" s="174"/>
      <c r="DJ356" s="174"/>
      <c r="DK356" s="174"/>
      <c r="DL356" s="174"/>
    </row>
    <row r="357" spans="1:116" x14ac:dyDescent="0.35">
      <c r="A357" s="174"/>
      <c r="E357" s="8"/>
      <c r="G357" s="175" t="s">
        <v>461</v>
      </c>
      <c r="H357" s="174"/>
      <c r="I357" s="176"/>
      <c r="J357" s="176"/>
      <c r="K357" s="197"/>
      <c r="L357" s="197"/>
      <c r="M357" s="197"/>
      <c r="N357" s="197"/>
      <c r="O357" s="197"/>
      <c r="P357" s="197"/>
      <c r="R357" s="198"/>
      <c r="S357" s="199" t="str">
        <f t="shared" ref="S357:CD357" si="362">S$20</f>
        <v>S$16</v>
      </c>
      <c r="T357" s="199" t="str">
        <f t="shared" si="362"/>
        <v>T$16</v>
      </c>
      <c r="U357" s="199" t="str">
        <f t="shared" si="362"/>
        <v>U$16</v>
      </c>
      <c r="V357" s="199" t="str">
        <f t="shared" si="362"/>
        <v>V$16</v>
      </c>
      <c r="W357" s="199" t="str">
        <f t="shared" si="362"/>
        <v>W$16</v>
      </c>
      <c r="X357" s="199" t="str">
        <f t="shared" si="362"/>
        <v>X$16</v>
      </c>
      <c r="Y357" s="199" t="str">
        <f t="shared" si="362"/>
        <v>Y$16</v>
      </c>
      <c r="Z357" s="199" t="str">
        <f t="shared" si="362"/>
        <v>Z$16</v>
      </c>
      <c r="AA357" s="199" t="str">
        <f t="shared" si="362"/>
        <v>AA$16</v>
      </c>
      <c r="AB357" s="199" t="str">
        <f t="shared" si="362"/>
        <v>AB$16</v>
      </c>
      <c r="AC357" s="199" t="str">
        <f t="shared" si="362"/>
        <v>AC$16</v>
      </c>
      <c r="AD357" s="199" t="str">
        <f t="shared" si="362"/>
        <v>AD$16</v>
      </c>
      <c r="AE357" s="199" t="str">
        <f t="shared" si="362"/>
        <v>AE$16</v>
      </c>
      <c r="AF357" s="199" t="str">
        <f t="shared" si="362"/>
        <v>AF$16</v>
      </c>
      <c r="AG357" s="199" t="str">
        <f t="shared" si="362"/>
        <v>AG$16</v>
      </c>
      <c r="AH357" s="199" t="str">
        <f t="shared" si="362"/>
        <v>AH$16</v>
      </c>
      <c r="AI357" s="199" t="str">
        <f t="shared" si="362"/>
        <v>AI$16</v>
      </c>
      <c r="AJ357" s="199" t="str">
        <f t="shared" si="362"/>
        <v>AJ$16</v>
      </c>
      <c r="AK357" s="199" t="str">
        <f t="shared" si="362"/>
        <v>AK$16</v>
      </c>
      <c r="AL357" s="199" t="str">
        <f t="shared" si="362"/>
        <v>AL$16</v>
      </c>
      <c r="AM357" s="199" t="str">
        <f t="shared" si="362"/>
        <v>AM$16</v>
      </c>
      <c r="AN357" s="199" t="str">
        <f t="shared" si="362"/>
        <v>AN$16</v>
      </c>
      <c r="AO357" s="199" t="str">
        <f t="shared" si="362"/>
        <v>AO$16</v>
      </c>
      <c r="AP357" s="199" t="str">
        <f t="shared" si="362"/>
        <v>AP$16</v>
      </c>
      <c r="AQ357" s="199" t="str">
        <f t="shared" si="362"/>
        <v>AQ$16</v>
      </c>
      <c r="AR357" s="199" t="str">
        <f t="shared" si="362"/>
        <v>AR$16</v>
      </c>
      <c r="AS357" s="199" t="str">
        <f t="shared" si="362"/>
        <v>AS$16</v>
      </c>
      <c r="AT357" s="199" t="str">
        <f t="shared" si="362"/>
        <v>AT$16</v>
      </c>
      <c r="AU357" s="199" t="str">
        <f t="shared" si="362"/>
        <v>AU$16</v>
      </c>
      <c r="AV357" s="199" t="str">
        <f t="shared" si="362"/>
        <v>AV$16</v>
      </c>
      <c r="AW357" s="199" t="str">
        <f t="shared" si="362"/>
        <v>AW$16</v>
      </c>
      <c r="AX357" s="199" t="str">
        <f t="shared" si="362"/>
        <v>AX$16</v>
      </c>
      <c r="AY357" s="199" t="str">
        <f t="shared" si="362"/>
        <v>AY$16</v>
      </c>
      <c r="AZ357" s="199" t="str">
        <f t="shared" si="362"/>
        <v>AZ$16</v>
      </c>
      <c r="BA357" s="199" t="str">
        <f t="shared" si="362"/>
        <v>BA$16</v>
      </c>
      <c r="BB357" s="199" t="str">
        <f t="shared" si="362"/>
        <v>BB$16</v>
      </c>
      <c r="BC357" s="199" t="str">
        <f t="shared" si="362"/>
        <v>BC$16</v>
      </c>
      <c r="BD357" s="199" t="str">
        <f t="shared" si="362"/>
        <v>BD$16</v>
      </c>
      <c r="BE357" s="199" t="str">
        <f t="shared" si="362"/>
        <v>BE$16</v>
      </c>
      <c r="BF357" s="199" t="str">
        <f t="shared" si="362"/>
        <v>BF$16</v>
      </c>
      <c r="BG357" s="199" t="str">
        <f t="shared" si="362"/>
        <v>BG$16</v>
      </c>
      <c r="BH357" s="199" t="str">
        <f t="shared" si="362"/>
        <v>BH$16</v>
      </c>
      <c r="BI357" s="199" t="str">
        <f t="shared" si="362"/>
        <v>BI$16</v>
      </c>
      <c r="BJ357" s="199" t="str">
        <f t="shared" si="362"/>
        <v>BJ$16</v>
      </c>
      <c r="BK357" s="199" t="str">
        <f t="shared" si="362"/>
        <v>BK$16</v>
      </c>
      <c r="BL357" s="199" t="str">
        <f t="shared" si="362"/>
        <v>BL$16</v>
      </c>
      <c r="BM357" s="199" t="str">
        <f t="shared" si="362"/>
        <v>BM$16</v>
      </c>
      <c r="BN357" s="199" t="str">
        <f t="shared" si="362"/>
        <v>BN$16</v>
      </c>
      <c r="BO357" s="199" t="str">
        <f t="shared" si="362"/>
        <v>BO$16</v>
      </c>
      <c r="BP357" s="199" t="str">
        <f t="shared" si="362"/>
        <v>BP$16</v>
      </c>
      <c r="BQ357" s="199" t="str">
        <f t="shared" si="362"/>
        <v>BQ$16</v>
      </c>
      <c r="BR357" s="199" t="str">
        <f t="shared" si="362"/>
        <v>BR$16</v>
      </c>
      <c r="BS357" s="199" t="str">
        <f t="shared" si="362"/>
        <v>BS$16</v>
      </c>
      <c r="BT357" s="199" t="str">
        <f t="shared" si="362"/>
        <v>BT$16</v>
      </c>
      <c r="BU357" s="199" t="str">
        <f t="shared" si="362"/>
        <v>BU$16</v>
      </c>
      <c r="BV357" s="199" t="str">
        <f t="shared" si="362"/>
        <v>BV$16</v>
      </c>
      <c r="BW357" s="199" t="str">
        <f t="shared" si="362"/>
        <v>BW$16</v>
      </c>
      <c r="BX357" s="199" t="str">
        <f t="shared" si="362"/>
        <v>BX$16</v>
      </c>
      <c r="BY357" s="199" t="str">
        <f t="shared" si="362"/>
        <v>BY$16</v>
      </c>
      <c r="BZ357" s="199" t="str">
        <f t="shared" si="362"/>
        <v>BZ$16</v>
      </c>
      <c r="CA357" s="199" t="str">
        <f t="shared" si="362"/>
        <v>CA$16</v>
      </c>
      <c r="CB357" s="199" t="str">
        <f t="shared" si="362"/>
        <v>CB$16</v>
      </c>
      <c r="CC357" s="199" t="str">
        <f t="shared" si="362"/>
        <v>CC$16</v>
      </c>
      <c r="CD357" s="199" t="str">
        <f t="shared" si="362"/>
        <v>CD$16</v>
      </c>
      <c r="CE357" s="199" t="str">
        <f t="shared" ref="CE357:CL357" si="363">CE$20</f>
        <v>CE$16</v>
      </c>
      <c r="CF357" s="199" t="str">
        <f t="shared" si="363"/>
        <v>CF$16</v>
      </c>
      <c r="CG357" s="199" t="str">
        <f t="shared" si="363"/>
        <v>CG$16</v>
      </c>
      <c r="CH357" s="199" t="str">
        <f t="shared" si="363"/>
        <v>CH$16</v>
      </c>
      <c r="CI357" s="199" t="str">
        <f t="shared" si="363"/>
        <v>CI$16</v>
      </c>
      <c r="CJ357" s="199" t="str">
        <f t="shared" si="363"/>
        <v>CJ$16</v>
      </c>
      <c r="CK357" s="199" t="str">
        <f t="shared" si="363"/>
        <v>CK$16</v>
      </c>
      <c r="CL357" s="199" t="str">
        <f t="shared" si="363"/>
        <v>CL$16</v>
      </c>
      <c r="CN357" s="176"/>
      <c r="CO357" s="199" t="str">
        <f t="shared" ref="CO357:DL357" si="364">CO$20</f>
        <v>CO$16</v>
      </c>
      <c r="CP357" s="199" t="str">
        <f t="shared" si="364"/>
        <v>CP$16</v>
      </c>
      <c r="CQ357" s="199" t="str">
        <f t="shared" si="364"/>
        <v>CQ$16</v>
      </c>
      <c r="CR357" s="199" t="str">
        <f t="shared" si="364"/>
        <v>CR$16</v>
      </c>
      <c r="CS357" s="199" t="str">
        <f t="shared" si="364"/>
        <v>CS$16</v>
      </c>
      <c r="CT357" s="199" t="str">
        <f t="shared" si="364"/>
        <v>CT$16</v>
      </c>
      <c r="CU357" s="199" t="str">
        <f t="shared" si="364"/>
        <v>CU$16</v>
      </c>
      <c r="CV357" s="199" t="str">
        <f t="shared" si="364"/>
        <v>CV$16</v>
      </c>
      <c r="CW357" s="199" t="str">
        <f t="shared" si="364"/>
        <v>CW$16</v>
      </c>
      <c r="CX357" s="199" t="str">
        <f t="shared" si="364"/>
        <v>CX$16</v>
      </c>
      <c r="CY357" s="199" t="str">
        <f t="shared" si="364"/>
        <v>CY$16</v>
      </c>
      <c r="CZ357" s="199" t="str">
        <f t="shared" si="364"/>
        <v>CZ$16</v>
      </c>
      <c r="DA357" s="199" t="str">
        <f t="shared" si="364"/>
        <v>DA$16</v>
      </c>
      <c r="DB357" s="199" t="str">
        <f t="shared" si="364"/>
        <v>DB$16</v>
      </c>
      <c r="DC357" s="199" t="str">
        <f t="shared" si="364"/>
        <v>DC$16</v>
      </c>
      <c r="DD357" s="199" t="str">
        <f t="shared" si="364"/>
        <v>DD$16</v>
      </c>
      <c r="DE357" s="199" t="str">
        <f t="shared" si="364"/>
        <v>DE$16</v>
      </c>
      <c r="DF357" s="199" t="str">
        <f t="shared" si="364"/>
        <v>DF$16</v>
      </c>
      <c r="DG357" s="199" t="str">
        <f t="shared" si="364"/>
        <v>DG$16</v>
      </c>
      <c r="DH357" s="199" t="str">
        <f t="shared" si="364"/>
        <v>DH$16</v>
      </c>
      <c r="DI357" s="199" t="str">
        <f t="shared" si="364"/>
        <v>DI$16</v>
      </c>
      <c r="DJ357" s="199" t="str">
        <f t="shared" si="364"/>
        <v>DJ$16</v>
      </c>
      <c r="DK357" s="199" t="str">
        <f t="shared" si="364"/>
        <v>DK$16</v>
      </c>
      <c r="DL357" s="199" t="str">
        <f t="shared" si="364"/>
        <v>DL$16</v>
      </c>
    </row>
    <row r="358" spans="1:116" x14ac:dyDescent="0.35">
      <c r="A358" s="174"/>
      <c r="E358" s="8"/>
      <c r="G358" s="175" t="s">
        <v>462</v>
      </c>
      <c r="H358" s="200"/>
      <c r="I358" s="201"/>
      <c r="J358" s="201"/>
      <c r="K358" s="202"/>
      <c r="L358" s="202"/>
      <c r="M358" s="202"/>
      <c r="N358" s="202"/>
      <c r="O358" s="202"/>
      <c r="P358" s="202"/>
      <c r="R358" s="202"/>
      <c r="S358" s="199" t="str">
        <f t="shared" ref="S358:CD358" si="365">S$21</f>
        <v>S$17</v>
      </c>
      <c r="T358" s="199" t="str">
        <f t="shared" si="365"/>
        <v>T$17</v>
      </c>
      <c r="U358" s="199" t="str">
        <f t="shared" si="365"/>
        <v>U$17</v>
      </c>
      <c r="V358" s="199" t="str">
        <f t="shared" si="365"/>
        <v>V$17</v>
      </c>
      <c r="W358" s="199" t="str">
        <f t="shared" si="365"/>
        <v>W$17</v>
      </c>
      <c r="X358" s="199" t="str">
        <f t="shared" si="365"/>
        <v>X$17</v>
      </c>
      <c r="Y358" s="199" t="str">
        <f t="shared" si="365"/>
        <v>Y$17</v>
      </c>
      <c r="Z358" s="199" t="str">
        <f t="shared" si="365"/>
        <v>Z$17</v>
      </c>
      <c r="AA358" s="199" t="str">
        <f t="shared" si="365"/>
        <v>AA$17</v>
      </c>
      <c r="AB358" s="199" t="str">
        <f t="shared" si="365"/>
        <v>AB$17</v>
      </c>
      <c r="AC358" s="199" t="str">
        <f t="shared" si="365"/>
        <v>AC$17</v>
      </c>
      <c r="AD358" s="199" t="str">
        <f t="shared" si="365"/>
        <v>AD$17</v>
      </c>
      <c r="AE358" s="199" t="str">
        <f t="shared" si="365"/>
        <v>AE$17</v>
      </c>
      <c r="AF358" s="199" t="str">
        <f t="shared" si="365"/>
        <v>AF$17</v>
      </c>
      <c r="AG358" s="199" t="str">
        <f t="shared" si="365"/>
        <v>AG$17</v>
      </c>
      <c r="AH358" s="199" t="str">
        <f t="shared" si="365"/>
        <v>AH$17</v>
      </c>
      <c r="AI358" s="199" t="str">
        <f t="shared" si="365"/>
        <v>AI$17</v>
      </c>
      <c r="AJ358" s="199" t="str">
        <f t="shared" si="365"/>
        <v>AJ$17</v>
      </c>
      <c r="AK358" s="199" t="str">
        <f t="shared" si="365"/>
        <v>AK$17</v>
      </c>
      <c r="AL358" s="199" t="str">
        <f t="shared" si="365"/>
        <v>AL$17</v>
      </c>
      <c r="AM358" s="199" t="str">
        <f t="shared" si="365"/>
        <v>AM$17</v>
      </c>
      <c r="AN358" s="199" t="str">
        <f t="shared" si="365"/>
        <v>AN$17</v>
      </c>
      <c r="AO358" s="199" t="str">
        <f t="shared" si="365"/>
        <v>AO$17</v>
      </c>
      <c r="AP358" s="199" t="str">
        <f t="shared" si="365"/>
        <v>AP$17</v>
      </c>
      <c r="AQ358" s="199" t="str">
        <f t="shared" si="365"/>
        <v>AQ$17</v>
      </c>
      <c r="AR358" s="199" t="str">
        <f t="shared" si="365"/>
        <v>AR$17</v>
      </c>
      <c r="AS358" s="199" t="str">
        <f t="shared" si="365"/>
        <v>AS$17</v>
      </c>
      <c r="AT358" s="199" t="str">
        <f t="shared" si="365"/>
        <v>AT$17</v>
      </c>
      <c r="AU358" s="199" t="str">
        <f t="shared" si="365"/>
        <v>AU$17</v>
      </c>
      <c r="AV358" s="199" t="str">
        <f t="shared" si="365"/>
        <v>AV$17</v>
      </c>
      <c r="AW358" s="199" t="str">
        <f t="shared" si="365"/>
        <v>AW$17</v>
      </c>
      <c r="AX358" s="199" t="str">
        <f t="shared" si="365"/>
        <v>AX$17</v>
      </c>
      <c r="AY358" s="199" t="str">
        <f t="shared" si="365"/>
        <v>AY$17</v>
      </c>
      <c r="AZ358" s="199" t="str">
        <f t="shared" si="365"/>
        <v>AZ$17</v>
      </c>
      <c r="BA358" s="199" t="str">
        <f t="shared" si="365"/>
        <v>BA$17</v>
      </c>
      <c r="BB358" s="199" t="str">
        <f t="shared" si="365"/>
        <v>BB$17</v>
      </c>
      <c r="BC358" s="199" t="str">
        <f t="shared" si="365"/>
        <v>BC$17</v>
      </c>
      <c r="BD358" s="199" t="str">
        <f t="shared" si="365"/>
        <v>BD$17</v>
      </c>
      <c r="BE358" s="199" t="str">
        <f t="shared" si="365"/>
        <v>BE$17</v>
      </c>
      <c r="BF358" s="199" t="str">
        <f t="shared" si="365"/>
        <v>BF$17</v>
      </c>
      <c r="BG358" s="199" t="str">
        <f t="shared" si="365"/>
        <v>BG$17</v>
      </c>
      <c r="BH358" s="199" t="str">
        <f t="shared" si="365"/>
        <v>BH$17</v>
      </c>
      <c r="BI358" s="199" t="str">
        <f t="shared" si="365"/>
        <v>BI$17</v>
      </c>
      <c r="BJ358" s="199" t="str">
        <f t="shared" si="365"/>
        <v>BJ$17</v>
      </c>
      <c r="BK358" s="199" t="str">
        <f t="shared" si="365"/>
        <v>BK$17</v>
      </c>
      <c r="BL358" s="199" t="str">
        <f t="shared" si="365"/>
        <v>BL$17</v>
      </c>
      <c r="BM358" s="199" t="str">
        <f t="shared" si="365"/>
        <v>BM$17</v>
      </c>
      <c r="BN358" s="199" t="str">
        <f t="shared" si="365"/>
        <v>BN$17</v>
      </c>
      <c r="BO358" s="199" t="str">
        <f t="shared" si="365"/>
        <v>BO$17</v>
      </c>
      <c r="BP358" s="199" t="str">
        <f t="shared" si="365"/>
        <v>BP$17</v>
      </c>
      <c r="BQ358" s="199" t="str">
        <f t="shared" si="365"/>
        <v>BQ$17</v>
      </c>
      <c r="BR358" s="199" t="str">
        <f t="shared" si="365"/>
        <v>BR$17</v>
      </c>
      <c r="BS358" s="199" t="str">
        <f t="shared" si="365"/>
        <v>BS$17</v>
      </c>
      <c r="BT358" s="199" t="str">
        <f t="shared" si="365"/>
        <v>BT$17</v>
      </c>
      <c r="BU358" s="199" t="str">
        <f t="shared" si="365"/>
        <v>BU$17</v>
      </c>
      <c r="BV358" s="199" t="str">
        <f t="shared" si="365"/>
        <v>BV$17</v>
      </c>
      <c r="BW358" s="199" t="str">
        <f t="shared" si="365"/>
        <v>BW$17</v>
      </c>
      <c r="BX358" s="199" t="str">
        <f t="shared" si="365"/>
        <v>BX$17</v>
      </c>
      <c r="BY358" s="199" t="str">
        <f t="shared" si="365"/>
        <v>BY$17</v>
      </c>
      <c r="BZ358" s="199" t="str">
        <f t="shared" si="365"/>
        <v>BZ$17</v>
      </c>
      <c r="CA358" s="199" t="str">
        <f t="shared" si="365"/>
        <v>CA$17</v>
      </c>
      <c r="CB358" s="199" t="str">
        <f t="shared" si="365"/>
        <v>CB$17</v>
      </c>
      <c r="CC358" s="199" t="str">
        <f t="shared" si="365"/>
        <v>CC$17</v>
      </c>
      <c r="CD358" s="199" t="str">
        <f t="shared" si="365"/>
        <v>CD$17</v>
      </c>
      <c r="CE358" s="199" t="str">
        <f t="shared" ref="CE358:CL358" si="366">CE$21</f>
        <v>CE$17</v>
      </c>
      <c r="CF358" s="199" t="str">
        <f t="shared" si="366"/>
        <v>CF$17</v>
      </c>
      <c r="CG358" s="199" t="str">
        <f t="shared" si="366"/>
        <v>CG$17</v>
      </c>
      <c r="CH358" s="199" t="str">
        <f t="shared" si="366"/>
        <v>CH$17</v>
      </c>
      <c r="CI358" s="199" t="str">
        <f t="shared" si="366"/>
        <v>CI$17</v>
      </c>
      <c r="CJ358" s="199" t="str">
        <f t="shared" si="366"/>
        <v>CJ$17</v>
      </c>
      <c r="CK358" s="199" t="str">
        <f t="shared" si="366"/>
        <v>CK$17</v>
      </c>
      <c r="CL358" s="199" t="str">
        <f t="shared" si="366"/>
        <v>CL$17</v>
      </c>
      <c r="CN358" s="201"/>
      <c r="CO358" s="199" t="str">
        <f t="shared" ref="CO358:DL358" si="367">CO$21</f>
        <v>CO$17</v>
      </c>
      <c r="CP358" s="199" t="str">
        <f t="shared" si="367"/>
        <v>CP$17</v>
      </c>
      <c r="CQ358" s="199" t="str">
        <f t="shared" si="367"/>
        <v>CQ$17</v>
      </c>
      <c r="CR358" s="199" t="str">
        <f t="shared" si="367"/>
        <v>CR$17</v>
      </c>
      <c r="CS358" s="199" t="str">
        <f t="shared" si="367"/>
        <v>CS$17</v>
      </c>
      <c r="CT358" s="199" t="str">
        <f t="shared" si="367"/>
        <v>CT$17</v>
      </c>
      <c r="CU358" s="199" t="str">
        <f t="shared" si="367"/>
        <v>CU$17</v>
      </c>
      <c r="CV358" s="199" t="str">
        <f t="shared" si="367"/>
        <v>CV$17</v>
      </c>
      <c r="CW358" s="199" t="str">
        <f t="shared" si="367"/>
        <v>CW$17</v>
      </c>
      <c r="CX358" s="199" t="str">
        <f t="shared" si="367"/>
        <v>CX$17</v>
      </c>
      <c r="CY358" s="199" t="str">
        <f t="shared" si="367"/>
        <v>CY$17</v>
      </c>
      <c r="CZ358" s="199" t="str">
        <f t="shared" si="367"/>
        <v>CZ$17</v>
      </c>
      <c r="DA358" s="199" t="str">
        <f t="shared" si="367"/>
        <v>DA$17</v>
      </c>
      <c r="DB358" s="199" t="str">
        <f t="shared" si="367"/>
        <v>DB$17</v>
      </c>
      <c r="DC358" s="199" t="str">
        <f t="shared" si="367"/>
        <v>DC$17</v>
      </c>
      <c r="DD358" s="199" t="str">
        <f t="shared" si="367"/>
        <v>DD$17</v>
      </c>
      <c r="DE358" s="199" t="str">
        <f t="shared" si="367"/>
        <v>DE$17</v>
      </c>
      <c r="DF358" s="199" t="str">
        <f t="shared" si="367"/>
        <v>DF$17</v>
      </c>
      <c r="DG358" s="199" t="str">
        <f t="shared" si="367"/>
        <v>DG$17</v>
      </c>
      <c r="DH358" s="199" t="str">
        <f t="shared" si="367"/>
        <v>DH$17</v>
      </c>
      <c r="DI358" s="199" t="str">
        <f t="shared" si="367"/>
        <v>DI$17</v>
      </c>
      <c r="DJ358" s="199" t="str">
        <f t="shared" si="367"/>
        <v>DJ$17</v>
      </c>
      <c r="DK358" s="199" t="str">
        <f t="shared" si="367"/>
        <v>DK$17</v>
      </c>
      <c r="DL358" s="199" t="str">
        <f t="shared" si="367"/>
        <v>DL$17</v>
      </c>
    </row>
    <row r="359" spans="1:116" x14ac:dyDescent="0.35">
      <c r="A359" s="174"/>
      <c r="E359" s="8"/>
      <c r="G359" s="175" t="s">
        <v>491</v>
      </c>
      <c r="H359" s="200"/>
      <c r="I359" s="201"/>
      <c r="J359" s="201"/>
      <c r="K359" s="202"/>
      <c r="L359" s="202"/>
      <c r="M359" s="202"/>
      <c r="N359" s="202"/>
      <c r="O359" s="202"/>
      <c r="P359" s="202"/>
      <c r="R359" s="202"/>
      <c r="S359" s="190"/>
      <c r="T359" s="190"/>
      <c r="U359" s="190"/>
      <c r="V359" s="190"/>
      <c r="W359" s="190"/>
      <c r="X359" s="190"/>
      <c r="Y359" s="190"/>
      <c r="Z359" s="190"/>
      <c r="AA359" s="190"/>
      <c r="AB359" s="190"/>
      <c r="AC359" s="190"/>
      <c r="AD359" s="190"/>
      <c r="AE359" s="190"/>
      <c r="AF359" s="190"/>
      <c r="AG359" s="190"/>
      <c r="AH359" s="190"/>
      <c r="AI359" s="190"/>
      <c r="AJ359" s="190"/>
      <c r="AK359" s="190"/>
      <c r="AL359" s="190"/>
      <c r="AM359" s="190"/>
      <c r="AN359" s="190"/>
      <c r="AO359" s="190"/>
      <c r="AP359" s="190"/>
      <c r="AQ359" s="190"/>
      <c r="AR359" s="190"/>
      <c r="AS359" s="190"/>
      <c r="AT359" s="190"/>
      <c r="AU359" s="190"/>
      <c r="AV359" s="190"/>
      <c r="AW359" s="190"/>
      <c r="AX359" s="190"/>
      <c r="AY359" s="190"/>
      <c r="AZ359" s="190"/>
      <c r="BA359" s="190"/>
      <c r="BB359" s="190"/>
      <c r="BC359" s="190"/>
      <c r="BD359" s="190"/>
      <c r="BE359" s="190"/>
      <c r="BF359" s="190"/>
      <c r="BG359" s="190"/>
      <c r="BH359" s="190"/>
      <c r="BI359" s="190"/>
      <c r="BJ359" s="190"/>
      <c r="BK359" s="190"/>
      <c r="BL359" s="190"/>
      <c r="BM359" s="190"/>
      <c r="BN359" s="190"/>
      <c r="BO359" s="190"/>
      <c r="BP359" s="190"/>
      <c r="BQ359" s="190"/>
      <c r="BR359" s="190"/>
      <c r="BS359" s="190"/>
      <c r="BT359" s="190"/>
      <c r="BU359" s="190"/>
      <c r="BV359" s="190"/>
      <c r="BW359" s="190"/>
      <c r="BX359" s="190"/>
      <c r="BY359" s="190"/>
      <c r="BZ359" s="190"/>
      <c r="CA359" s="190"/>
      <c r="CB359" s="190"/>
      <c r="CC359" s="190"/>
      <c r="CD359" s="190"/>
      <c r="CE359" s="190"/>
      <c r="CF359" s="190"/>
      <c r="CG359" s="190"/>
      <c r="CH359" s="190"/>
      <c r="CI359" s="190"/>
      <c r="CJ359" s="190"/>
      <c r="CK359" s="190"/>
      <c r="CL359" s="190"/>
      <c r="CN359" s="201"/>
      <c r="CO359" s="190"/>
      <c r="CP359" s="190"/>
      <c r="CQ359" s="190"/>
      <c r="CR359" s="190"/>
      <c r="CS359" s="190"/>
      <c r="CT359" s="190"/>
      <c r="CU359" s="190"/>
      <c r="CV359" s="190"/>
      <c r="CW359" s="190"/>
      <c r="CX359" s="190"/>
      <c r="CY359" s="190"/>
      <c r="CZ359" s="190"/>
      <c r="DA359" s="190"/>
      <c r="DB359" s="190"/>
      <c r="DC359" s="190"/>
      <c r="DD359" s="190"/>
      <c r="DE359" s="190"/>
      <c r="DF359" s="190"/>
      <c r="DG359" s="190"/>
      <c r="DH359" s="190"/>
      <c r="DI359" s="190"/>
      <c r="DJ359" s="190"/>
      <c r="DK359" s="190"/>
      <c r="DL359" s="190"/>
    </row>
    <row r="360" spans="1:116" x14ac:dyDescent="0.35">
      <c r="A360" s="174"/>
      <c r="E360" s="8"/>
      <c r="G360" s="175" t="s">
        <v>505</v>
      </c>
      <c r="H360" s="200"/>
      <c r="I360" s="201"/>
      <c r="J360" s="201"/>
      <c r="K360" s="202"/>
      <c r="L360" s="202"/>
      <c r="M360" s="202"/>
      <c r="N360" s="202"/>
      <c r="O360" s="202"/>
      <c r="P360" s="202"/>
      <c r="R360" s="202"/>
      <c r="S360" s="190"/>
      <c r="T360" s="190"/>
      <c r="U360" s="190"/>
      <c r="V360" s="190"/>
      <c r="W360" s="190"/>
      <c r="X360" s="190"/>
      <c r="Y360" s="190"/>
      <c r="Z360" s="190"/>
      <c r="AA360" s="190"/>
      <c r="AB360" s="190"/>
      <c r="AC360" s="190"/>
      <c r="AD360" s="190"/>
      <c r="AE360" s="190"/>
      <c r="AF360" s="190"/>
      <c r="AG360" s="190"/>
      <c r="AH360" s="190"/>
      <c r="AI360" s="190"/>
      <c r="AJ360" s="190"/>
      <c r="AK360" s="190"/>
      <c r="AL360" s="190"/>
      <c r="AM360" s="190"/>
      <c r="AN360" s="190"/>
      <c r="AO360" s="190"/>
      <c r="AP360" s="190"/>
      <c r="AQ360" s="190"/>
      <c r="AR360" s="190"/>
      <c r="AS360" s="190"/>
      <c r="AT360" s="190"/>
      <c r="AU360" s="190"/>
      <c r="AV360" s="190"/>
      <c r="AW360" s="190"/>
      <c r="AX360" s="190"/>
      <c r="AY360" s="190"/>
      <c r="AZ360" s="190"/>
      <c r="BA360" s="190"/>
      <c r="BB360" s="190"/>
      <c r="BC360" s="190"/>
      <c r="BD360" s="190"/>
      <c r="BE360" s="190"/>
      <c r="BF360" s="190"/>
      <c r="BG360" s="190"/>
      <c r="BH360" s="190"/>
      <c r="BI360" s="190"/>
      <c r="BJ360" s="190"/>
      <c r="BK360" s="190"/>
      <c r="BL360" s="190"/>
      <c r="BM360" s="190"/>
      <c r="BN360" s="190"/>
      <c r="BO360" s="190"/>
      <c r="BP360" s="190"/>
      <c r="BQ360" s="190"/>
      <c r="BR360" s="190"/>
      <c r="BS360" s="190"/>
      <c r="BT360" s="190"/>
      <c r="BU360" s="190"/>
      <c r="BV360" s="190"/>
      <c r="BW360" s="190"/>
      <c r="BX360" s="190"/>
      <c r="BY360" s="190"/>
      <c r="BZ360" s="190"/>
      <c r="CA360" s="190"/>
      <c r="CB360" s="190"/>
      <c r="CC360" s="190"/>
      <c r="CD360" s="190"/>
      <c r="CE360" s="190"/>
      <c r="CF360" s="190"/>
      <c r="CG360" s="190"/>
      <c r="CH360" s="190"/>
      <c r="CI360" s="190"/>
      <c r="CJ360" s="190"/>
      <c r="CK360" s="190"/>
      <c r="CL360" s="190"/>
      <c r="CN360" s="201"/>
      <c r="CO360" s="190"/>
      <c r="CP360" s="190"/>
      <c r="CQ360" s="190"/>
      <c r="CR360" s="190"/>
      <c r="CS360" s="190"/>
      <c r="CT360" s="190"/>
      <c r="CU360" s="190"/>
      <c r="CV360" s="190"/>
      <c r="CW360" s="190"/>
      <c r="CX360" s="190"/>
      <c r="CY360" s="190"/>
      <c r="CZ360" s="190"/>
      <c r="DA360" s="190"/>
      <c r="DB360" s="190"/>
      <c r="DC360" s="190"/>
      <c r="DD360" s="190"/>
      <c r="DE360" s="190"/>
      <c r="DF360" s="190"/>
      <c r="DG360" s="190"/>
      <c r="DH360" s="190"/>
      <c r="DI360" s="190"/>
      <c r="DJ360" s="190"/>
      <c r="DK360" s="190"/>
      <c r="DL360" s="190"/>
    </row>
    <row r="361" spans="1:116" x14ac:dyDescent="0.35">
      <c r="A361" s="174"/>
      <c r="E361" s="8"/>
      <c r="G361" s="175" t="s">
        <v>463</v>
      </c>
      <c r="H361" s="200"/>
      <c r="I361" s="201"/>
      <c r="J361" s="201"/>
      <c r="K361" s="202"/>
      <c r="L361" s="202"/>
      <c r="M361" s="202"/>
      <c r="N361" s="202"/>
      <c r="O361" s="202"/>
      <c r="P361" s="202"/>
      <c r="R361" s="202"/>
      <c r="S361" s="190" t="str">
        <f t="shared" ref="S361:CD361" si="368">S$22</f>
        <v>S$18</v>
      </c>
      <c r="T361" s="190" t="str">
        <f t="shared" si="368"/>
        <v>T$18</v>
      </c>
      <c r="U361" s="190" t="str">
        <f t="shared" si="368"/>
        <v>U$18</v>
      </c>
      <c r="V361" s="190" t="str">
        <f t="shared" si="368"/>
        <v>V$18</v>
      </c>
      <c r="W361" s="190" t="str">
        <f t="shared" si="368"/>
        <v>W$18</v>
      </c>
      <c r="X361" s="190" t="str">
        <f t="shared" si="368"/>
        <v>X$18</v>
      </c>
      <c r="Y361" s="190" t="str">
        <f t="shared" si="368"/>
        <v>Y$18</v>
      </c>
      <c r="Z361" s="190" t="str">
        <f t="shared" si="368"/>
        <v>Z$18</v>
      </c>
      <c r="AA361" s="190" t="str">
        <f t="shared" si="368"/>
        <v>AA$18</v>
      </c>
      <c r="AB361" s="190" t="str">
        <f t="shared" si="368"/>
        <v>AB$18</v>
      </c>
      <c r="AC361" s="190" t="str">
        <f t="shared" si="368"/>
        <v>AC$18</v>
      </c>
      <c r="AD361" s="190" t="str">
        <f t="shared" si="368"/>
        <v>AD$18</v>
      </c>
      <c r="AE361" s="190" t="str">
        <f t="shared" si="368"/>
        <v>AE$18</v>
      </c>
      <c r="AF361" s="190" t="str">
        <f t="shared" si="368"/>
        <v>AF$18</v>
      </c>
      <c r="AG361" s="190" t="str">
        <f t="shared" si="368"/>
        <v>AG$18</v>
      </c>
      <c r="AH361" s="190" t="str">
        <f t="shared" si="368"/>
        <v>AH$18</v>
      </c>
      <c r="AI361" s="190" t="str">
        <f t="shared" si="368"/>
        <v>AI$18</v>
      </c>
      <c r="AJ361" s="190" t="str">
        <f t="shared" si="368"/>
        <v>AJ$18</v>
      </c>
      <c r="AK361" s="190" t="str">
        <f t="shared" si="368"/>
        <v>AK$18</v>
      </c>
      <c r="AL361" s="190" t="str">
        <f t="shared" si="368"/>
        <v>AL$18</v>
      </c>
      <c r="AM361" s="190" t="str">
        <f t="shared" si="368"/>
        <v>AM$18</v>
      </c>
      <c r="AN361" s="190" t="str">
        <f t="shared" si="368"/>
        <v>AN$18</v>
      </c>
      <c r="AO361" s="190" t="str">
        <f t="shared" si="368"/>
        <v>AO$18</v>
      </c>
      <c r="AP361" s="190" t="str">
        <f t="shared" si="368"/>
        <v>AP$18</v>
      </c>
      <c r="AQ361" s="190" t="str">
        <f t="shared" si="368"/>
        <v>AQ$18</v>
      </c>
      <c r="AR361" s="190" t="str">
        <f t="shared" si="368"/>
        <v>AR$18</v>
      </c>
      <c r="AS361" s="190" t="str">
        <f t="shared" si="368"/>
        <v>AS$18</v>
      </c>
      <c r="AT361" s="190" t="str">
        <f t="shared" si="368"/>
        <v>AT$18</v>
      </c>
      <c r="AU361" s="190" t="str">
        <f t="shared" si="368"/>
        <v>AU$18</v>
      </c>
      <c r="AV361" s="190" t="str">
        <f t="shared" si="368"/>
        <v>AV$18</v>
      </c>
      <c r="AW361" s="190" t="str">
        <f t="shared" si="368"/>
        <v>AW$18</v>
      </c>
      <c r="AX361" s="190" t="str">
        <f t="shared" si="368"/>
        <v>AX$18</v>
      </c>
      <c r="AY361" s="190" t="str">
        <f t="shared" si="368"/>
        <v>AY$18</v>
      </c>
      <c r="AZ361" s="190" t="str">
        <f t="shared" si="368"/>
        <v>AZ$18</v>
      </c>
      <c r="BA361" s="190" t="str">
        <f t="shared" si="368"/>
        <v>BA$18</v>
      </c>
      <c r="BB361" s="190" t="str">
        <f t="shared" si="368"/>
        <v>BB$18</v>
      </c>
      <c r="BC361" s="190" t="str">
        <f t="shared" si="368"/>
        <v>BC$18</v>
      </c>
      <c r="BD361" s="190" t="str">
        <f t="shared" si="368"/>
        <v>BD$18</v>
      </c>
      <c r="BE361" s="190" t="str">
        <f t="shared" si="368"/>
        <v>BE$18</v>
      </c>
      <c r="BF361" s="190" t="str">
        <f t="shared" si="368"/>
        <v>BF$18</v>
      </c>
      <c r="BG361" s="190" t="str">
        <f t="shared" si="368"/>
        <v>BG$18</v>
      </c>
      <c r="BH361" s="190" t="str">
        <f t="shared" si="368"/>
        <v>BH$18</v>
      </c>
      <c r="BI361" s="190" t="str">
        <f t="shared" si="368"/>
        <v>BI$18</v>
      </c>
      <c r="BJ361" s="190" t="str">
        <f t="shared" si="368"/>
        <v>BJ$18</v>
      </c>
      <c r="BK361" s="190" t="str">
        <f t="shared" si="368"/>
        <v>BK$18</v>
      </c>
      <c r="BL361" s="190" t="str">
        <f t="shared" si="368"/>
        <v>BL$18</v>
      </c>
      <c r="BM361" s="190" t="str">
        <f t="shared" si="368"/>
        <v>BM$18</v>
      </c>
      <c r="BN361" s="190" t="str">
        <f t="shared" si="368"/>
        <v>BN$18</v>
      </c>
      <c r="BO361" s="190" t="str">
        <f t="shared" si="368"/>
        <v>BO$18</v>
      </c>
      <c r="BP361" s="190" t="str">
        <f t="shared" si="368"/>
        <v>BP$18</v>
      </c>
      <c r="BQ361" s="190" t="str">
        <f t="shared" si="368"/>
        <v>BQ$18</v>
      </c>
      <c r="BR361" s="190" t="str">
        <f t="shared" si="368"/>
        <v>BR$18</v>
      </c>
      <c r="BS361" s="190" t="str">
        <f t="shared" si="368"/>
        <v>BS$18</v>
      </c>
      <c r="BT361" s="190" t="str">
        <f t="shared" si="368"/>
        <v>BT$18</v>
      </c>
      <c r="BU361" s="190" t="str">
        <f t="shared" si="368"/>
        <v>BU$18</v>
      </c>
      <c r="BV361" s="190" t="str">
        <f t="shared" si="368"/>
        <v>BV$18</v>
      </c>
      <c r="BW361" s="190" t="str">
        <f t="shared" si="368"/>
        <v>BW$18</v>
      </c>
      <c r="BX361" s="190" t="str">
        <f t="shared" si="368"/>
        <v>BX$18</v>
      </c>
      <c r="BY361" s="190" t="str">
        <f t="shared" si="368"/>
        <v>BY$18</v>
      </c>
      <c r="BZ361" s="190" t="str">
        <f t="shared" si="368"/>
        <v>BZ$18</v>
      </c>
      <c r="CA361" s="190" t="str">
        <f t="shared" si="368"/>
        <v>CA$18</v>
      </c>
      <c r="CB361" s="190" t="str">
        <f t="shared" si="368"/>
        <v>CB$18</v>
      </c>
      <c r="CC361" s="190" t="str">
        <f t="shared" si="368"/>
        <v>CC$18</v>
      </c>
      <c r="CD361" s="190" t="str">
        <f t="shared" si="368"/>
        <v>CD$18</v>
      </c>
      <c r="CE361" s="190" t="str">
        <f t="shared" ref="CE361:CL361" si="369">CE$22</f>
        <v>CE$18</v>
      </c>
      <c r="CF361" s="190" t="str">
        <f t="shared" si="369"/>
        <v>CF$18</v>
      </c>
      <c r="CG361" s="190" t="str">
        <f t="shared" si="369"/>
        <v>CG$18</v>
      </c>
      <c r="CH361" s="190" t="str">
        <f t="shared" si="369"/>
        <v>CH$18</v>
      </c>
      <c r="CI361" s="190" t="str">
        <f t="shared" si="369"/>
        <v>CI$18</v>
      </c>
      <c r="CJ361" s="190" t="str">
        <f t="shared" si="369"/>
        <v>CJ$18</v>
      </c>
      <c r="CK361" s="190" t="str">
        <f t="shared" si="369"/>
        <v>CK$18</v>
      </c>
      <c r="CL361" s="190" t="str">
        <f t="shared" si="369"/>
        <v>CL$18</v>
      </c>
      <c r="CN361" s="201"/>
      <c r="CO361" s="190" t="str">
        <f t="shared" ref="CO361:DL361" si="370">CO$22</f>
        <v>CO$18</v>
      </c>
      <c r="CP361" s="190" t="str">
        <f t="shared" si="370"/>
        <v>CP$18</v>
      </c>
      <c r="CQ361" s="190" t="str">
        <f t="shared" si="370"/>
        <v>CQ$18</v>
      </c>
      <c r="CR361" s="190" t="str">
        <f t="shared" si="370"/>
        <v>CR$18</v>
      </c>
      <c r="CS361" s="190" t="str">
        <f t="shared" si="370"/>
        <v>CS$18</v>
      </c>
      <c r="CT361" s="190" t="str">
        <f t="shared" si="370"/>
        <v>CT$18</v>
      </c>
      <c r="CU361" s="190" t="str">
        <f t="shared" si="370"/>
        <v>CU$18</v>
      </c>
      <c r="CV361" s="190" t="str">
        <f t="shared" si="370"/>
        <v>CV$18</v>
      </c>
      <c r="CW361" s="190" t="str">
        <f t="shared" si="370"/>
        <v>CW$18</v>
      </c>
      <c r="CX361" s="190" t="str">
        <f t="shared" si="370"/>
        <v>CX$18</v>
      </c>
      <c r="CY361" s="190" t="str">
        <f t="shared" si="370"/>
        <v>CY$18</v>
      </c>
      <c r="CZ361" s="190" t="str">
        <f t="shared" si="370"/>
        <v>CZ$18</v>
      </c>
      <c r="DA361" s="190" t="str">
        <f t="shared" si="370"/>
        <v>DA$18</v>
      </c>
      <c r="DB361" s="190" t="str">
        <f t="shared" si="370"/>
        <v>DB$18</v>
      </c>
      <c r="DC361" s="190" t="str">
        <f t="shared" si="370"/>
        <v>DC$18</v>
      </c>
      <c r="DD361" s="190" t="str">
        <f t="shared" si="370"/>
        <v>DD$18</v>
      </c>
      <c r="DE361" s="190" t="str">
        <f t="shared" si="370"/>
        <v>DE$18</v>
      </c>
      <c r="DF361" s="190" t="str">
        <f t="shared" si="370"/>
        <v>DF$18</v>
      </c>
      <c r="DG361" s="190" t="str">
        <f t="shared" si="370"/>
        <v>DG$18</v>
      </c>
      <c r="DH361" s="190" t="str">
        <f t="shared" si="370"/>
        <v>DH$18</v>
      </c>
      <c r="DI361" s="190" t="str">
        <f t="shared" si="370"/>
        <v>DI$18</v>
      </c>
      <c r="DJ361" s="190" t="str">
        <f t="shared" si="370"/>
        <v>DJ$18</v>
      </c>
      <c r="DK361" s="190" t="str">
        <f t="shared" si="370"/>
        <v>DK$18</v>
      </c>
      <c r="DL361" s="190" t="str">
        <f t="shared" si="370"/>
        <v>DL$18</v>
      </c>
    </row>
    <row r="362" spans="1:116" x14ac:dyDescent="0.35">
      <c r="A362" s="174"/>
      <c r="E362" s="8"/>
      <c r="G362" s="175" t="s">
        <v>464</v>
      </c>
      <c r="H362" s="200"/>
      <c r="I362" s="201"/>
      <c r="J362" s="201"/>
      <c r="K362" s="202"/>
      <c r="L362" s="202"/>
      <c r="M362" s="202"/>
      <c r="N362" s="202"/>
      <c r="O362" s="202"/>
      <c r="P362" s="202"/>
      <c r="R362" s="202"/>
      <c r="S362" s="190" t="str">
        <f t="shared" ref="S362:CD362" si="371">S$23</f>
        <v>S$19</v>
      </c>
      <c r="T362" s="190" t="str">
        <f t="shared" si="371"/>
        <v>T$19</v>
      </c>
      <c r="U362" s="190" t="str">
        <f t="shared" si="371"/>
        <v>U$19</v>
      </c>
      <c r="V362" s="190" t="str">
        <f t="shared" si="371"/>
        <v>V$19</v>
      </c>
      <c r="W362" s="190" t="str">
        <f t="shared" si="371"/>
        <v>W$19</v>
      </c>
      <c r="X362" s="190" t="str">
        <f t="shared" si="371"/>
        <v>X$19</v>
      </c>
      <c r="Y362" s="190" t="str">
        <f t="shared" si="371"/>
        <v>Y$19</v>
      </c>
      <c r="Z362" s="190" t="str">
        <f t="shared" si="371"/>
        <v>Z$19</v>
      </c>
      <c r="AA362" s="190" t="str">
        <f t="shared" si="371"/>
        <v>AA$19</v>
      </c>
      <c r="AB362" s="190" t="str">
        <f t="shared" si="371"/>
        <v>AB$19</v>
      </c>
      <c r="AC362" s="190" t="str">
        <f t="shared" si="371"/>
        <v>AC$19</v>
      </c>
      <c r="AD362" s="190" t="str">
        <f t="shared" si="371"/>
        <v>AD$19</v>
      </c>
      <c r="AE362" s="190" t="str">
        <f t="shared" si="371"/>
        <v>AE$19</v>
      </c>
      <c r="AF362" s="190" t="str">
        <f t="shared" si="371"/>
        <v>AF$19</v>
      </c>
      <c r="AG362" s="190" t="str">
        <f t="shared" si="371"/>
        <v>AG$19</v>
      </c>
      <c r="AH362" s="190" t="str">
        <f t="shared" si="371"/>
        <v>AH$19</v>
      </c>
      <c r="AI362" s="190" t="str">
        <f t="shared" si="371"/>
        <v>AI$19</v>
      </c>
      <c r="AJ362" s="190" t="str">
        <f t="shared" si="371"/>
        <v>AJ$19</v>
      </c>
      <c r="AK362" s="190" t="str">
        <f t="shared" si="371"/>
        <v>AK$19</v>
      </c>
      <c r="AL362" s="190" t="str">
        <f t="shared" si="371"/>
        <v>AL$19</v>
      </c>
      <c r="AM362" s="190" t="str">
        <f t="shared" si="371"/>
        <v>AM$19</v>
      </c>
      <c r="AN362" s="190" t="str">
        <f t="shared" si="371"/>
        <v>AN$19</v>
      </c>
      <c r="AO362" s="190" t="str">
        <f t="shared" si="371"/>
        <v>AO$19</v>
      </c>
      <c r="AP362" s="190" t="str">
        <f t="shared" si="371"/>
        <v>AP$19</v>
      </c>
      <c r="AQ362" s="190" t="str">
        <f t="shared" si="371"/>
        <v>AQ$19</v>
      </c>
      <c r="AR362" s="190" t="str">
        <f t="shared" si="371"/>
        <v>AR$19</v>
      </c>
      <c r="AS362" s="190" t="str">
        <f t="shared" si="371"/>
        <v>AS$19</v>
      </c>
      <c r="AT362" s="190" t="str">
        <f t="shared" si="371"/>
        <v>AT$19</v>
      </c>
      <c r="AU362" s="190" t="str">
        <f t="shared" si="371"/>
        <v>AU$19</v>
      </c>
      <c r="AV362" s="190" t="str">
        <f t="shared" si="371"/>
        <v>AV$19</v>
      </c>
      <c r="AW362" s="190" t="str">
        <f t="shared" si="371"/>
        <v>AW$19</v>
      </c>
      <c r="AX362" s="190" t="str">
        <f t="shared" si="371"/>
        <v>AX$19</v>
      </c>
      <c r="AY362" s="190" t="str">
        <f t="shared" si="371"/>
        <v>AY$19</v>
      </c>
      <c r="AZ362" s="190" t="str">
        <f t="shared" si="371"/>
        <v>AZ$19</v>
      </c>
      <c r="BA362" s="190" t="str">
        <f t="shared" si="371"/>
        <v>BA$19</v>
      </c>
      <c r="BB362" s="190" t="str">
        <f t="shared" si="371"/>
        <v>BB$19</v>
      </c>
      <c r="BC362" s="190" t="str">
        <f t="shared" si="371"/>
        <v>BC$19</v>
      </c>
      <c r="BD362" s="190" t="str">
        <f t="shared" si="371"/>
        <v>BD$19</v>
      </c>
      <c r="BE362" s="190" t="str">
        <f t="shared" si="371"/>
        <v>BE$19</v>
      </c>
      <c r="BF362" s="190" t="str">
        <f t="shared" si="371"/>
        <v>BF$19</v>
      </c>
      <c r="BG362" s="190" t="str">
        <f t="shared" si="371"/>
        <v>BG$19</v>
      </c>
      <c r="BH362" s="190" t="str">
        <f t="shared" si="371"/>
        <v>BH$19</v>
      </c>
      <c r="BI362" s="190" t="str">
        <f t="shared" si="371"/>
        <v>BI$19</v>
      </c>
      <c r="BJ362" s="190" t="str">
        <f t="shared" si="371"/>
        <v>BJ$19</v>
      </c>
      <c r="BK362" s="190" t="str">
        <f t="shared" si="371"/>
        <v>BK$19</v>
      </c>
      <c r="BL362" s="190" t="str">
        <f t="shared" si="371"/>
        <v>BL$19</v>
      </c>
      <c r="BM362" s="190" t="str">
        <f t="shared" si="371"/>
        <v>BM$19</v>
      </c>
      <c r="BN362" s="190" t="str">
        <f t="shared" si="371"/>
        <v>BN$19</v>
      </c>
      <c r="BO362" s="190" t="str">
        <f t="shared" si="371"/>
        <v>BO$19</v>
      </c>
      <c r="BP362" s="190" t="str">
        <f t="shared" si="371"/>
        <v>BP$19</v>
      </c>
      <c r="BQ362" s="190" t="str">
        <f t="shared" si="371"/>
        <v>BQ$19</v>
      </c>
      <c r="BR362" s="190" t="str">
        <f t="shared" si="371"/>
        <v>BR$19</v>
      </c>
      <c r="BS362" s="190" t="str">
        <f t="shared" si="371"/>
        <v>BS$19</v>
      </c>
      <c r="BT362" s="190" t="str">
        <f t="shared" si="371"/>
        <v>BT$19</v>
      </c>
      <c r="BU362" s="190" t="str">
        <f t="shared" si="371"/>
        <v>BU$19</v>
      </c>
      <c r="BV362" s="190" t="str">
        <f t="shared" si="371"/>
        <v>BV$19</v>
      </c>
      <c r="BW362" s="190" t="str">
        <f t="shared" si="371"/>
        <v>BW$19</v>
      </c>
      <c r="BX362" s="190" t="str">
        <f t="shared" si="371"/>
        <v>BX$19</v>
      </c>
      <c r="BY362" s="190" t="str">
        <f t="shared" si="371"/>
        <v>BY$19</v>
      </c>
      <c r="BZ362" s="190" t="str">
        <f t="shared" si="371"/>
        <v>BZ$19</v>
      </c>
      <c r="CA362" s="190" t="str">
        <f t="shared" si="371"/>
        <v>CA$19</v>
      </c>
      <c r="CB362" s="190" t="str">
        <f t="shared" si="371"/>
        <v>CB$19</v>
      </c>
      <c r="CC362" s="190" t="str">
        <f t="shared" si="371"/>
        <v>CC$19</v>
      </c>
      <c r="CD362" s="190" t="str">
        <f t="shared" si="371"/>
        <v>CD$19</v>
      </c>
      <c r="CE362" s="190" t="str">
        <f t="shared" ref="CE362:CL362" si="372">CE$23</f>
        <v>CE$19</v>
      </c>
      <c r="CF362" s="190" t="str">
        <f t="shared" si="372"/>
        <v>CF$19</v>
      </c>
      <c r="CG362" s="190" t="str">
        <f t="shared" si="372"/>
        <v>CG$19</v>
      </c>
      <c r="CH362" s="190" t="str">
        <f t="shared" si="372"/>
        <v>CH$19</v>
      </c>
      <c r="CI362" s="190" t="str">
        <f t="shared" si="372"/>
        <v>CI$19</v>
      </c>
      <c r="CJ362" s="190" t="str">
        <f t="shared" si="372"/>
        <v>CJ$19</v>
      </c>
      <c r="CK362" s="190" t="str">
        <f t="shared" si="372"/>
        <v>CK$19</v>
      </c>
      <c r="CL362" s="190" t="str">
        <f t="shared" si="372"/>
        <v>CL$19</v>
      </c>
      <c r="CN362" s="201"/>
      <c r="CO362" s="190" t="str">
        <f t="shared" ref="CO362:DL362" si="373">CO$23</f>
        <v>CO$19</v>
      </c>
      <c r="CP362" s="190" t="str">
        <f t="shared" si="373"/>
        <v>CP$19</v>
      </c>
      <c r="CQ362" s="190" t="str">
        <f t="shared" si="373"/>
        <v>CQ$19</v>
      </c>
      <c r="CR362" s="190" t="str">
        <f t="shared" si="373"/>
        <v>CR$19</v>
      </c>
      <c r="CS362" s="190" t="str">
        <f t="shared" si="373"/>
        <v>CS$19</v>
      </c>
      <c r="CT362" s="190" t="str">
        <f t="shared" si="373"/>
        <v>CT$19</v>
      </c>
      <c r="CU362" s="190" t="str">
        <f t="shared" si="373"/>
        <v>CU$19</v>
      </c>
      <c r="CV362" s="190" t="str">
        <f t="shared" si="373"/>
        <v>CV$19</v>
      </c>
      <c r="CW362" s="190" t="str">
        <f t="shared" si="373"/>
        <v>CW$19</v>
      </c>
      <c r="CX362" s="190" t="str">
        <f t="shared" si="373"/>
        <v>CX$19</v>
      </c>
      <c r="CY362" s="190" t="str">
        <f t="shared" si="373"/>
        <v>CY$19</v>
      </c>
      <c r="CZ362" s="190" t="str">
        <f t="shared" si="373"/>
        <v>CZ$19</v>
      </c>
      <c r="DA362" s="190" t="str">
        <f t="shared" si="373"/>
        <v>DA$19</v>
      </c>
      <c r="DB362" s="190" t="str">
        <f t="shared" si="373"/>
        <v>DB$19</v>
      </c>
      <c r="DC362" s="190" t="str">
        <f t="shared" si="373"/>
        <v>DC$19</v>
      </c>
      <c r="DD362" s="190" t="str">
        <f t="shared" si="373"/>
        <v>DD$19</v>
      </c>
      <c r="DE362" s="190" t="str">
        <f t="shared" si="373"/>
        <v>DE$19</v>
      </c>
      <c r="DF362" s="190" t="str">
        <f t="shared" si="373"/>
        <v>DF$19</v>
      </c>
      <c r="DG362" s="190" t="str">
        <f t="shared" si="373"/>
        <v>DG$19</v>
      </c>
      <c r="DH362" s="190" t="str">
        <f t="shared" si="373"/>
        <v>DH$19</v>
      </c>
      <c r="DI362" s="190" t="str">
        <f t="shared" si="373"/>
        <v>DI$19</v>
      </c>
      <c r="DJ362" s="190" t="str">
        <f t="shared" si="373"/>
        <v>DJ$19</v>
      </c>
      <c r="DK362" s="190" t="str">
        <f t="shared" si="373"/>
        <v>DK$19</v>
      </c>
      <c r="DL362" s="190" t="str">
        <f t="shared" si="373"/>
        <v>DL$19</v>
      </c>
    </row>
    <row r="363" spans="1:116" x14ac:dyDescent="0.35">
      <c r="A363" s="48" t="s">
        <v>218</v>
      </c>
      <c r="B363" s="31" t="s">
        <v>81</v>
      </c>
      <c r="C363" s="31"/>
      <c r="D363" t="s">
        <v>757</v>
      </c>
      <c r="E363" s="8" t="str">
        <f t="shared" ref="E363:E376" si="374">ROW()&amp;" "&amp;D363</f>
        <v>363 DAYRENT-PV</v>
      </c>
      <c r="F363" t="s">
        <v>572</v>
      </c>
      <c r="G363" s="70" t="s">
        <v>779</v>
      </c>
      <c r="H363" s="48"/>
      <c r="I363" s="304"/>
      <c r="J363" s="304"/>
      <c r="K363" s="48"/>
      <c r="L363" s="48"/>
      <c r="M363" s="48"/>
      <c r="N363" s="48"/>
      <c r="O363" s="48"/>
      <c r="P363" s="48"/>
      <c r="R363" s="70"/>
      <c r="S363" s="305"/>
      <c r="T363" s="305"/>
      <c r="U363" s="305"/>
      <c r="V363" s="305"/>
      <c r="W363" s="305"/>
      <c r="X363" s="305"/>
      <c r="Y363" s="305"/>
      <c r="Z363" s="305"/>
      <c r="AA363" s="305"/>
      <c r="AB363" s="305"/>
      <c r="AC363" s="305"/>
      <c r="AD363" s="305"/>
      <c r="AE363" s="305"/>
      <c r="AF363" s="305"/>
      <c r="AG363" s="305"/>
      <c r="AH363" s="305"/>
      <c r="AI363" s="305"/>
      <c r="AJ363" s="305"/>
      <c r="AK363" s="305"/>
      <c r="AL363" s="305"/>
      <c r="AM363" s="305"/>
      <c r="AN363" s="305"/>
      <c r="AO363" s="305"/>
      <c r="AP363" s="305"/>
      <c r="AQ363" s="305"/>
      <c r="AR363" s="305"/>
      <c r="AS363" s="305"/>
      <c r="AT363" s="305"/>
      <c r="AU363" s="305"/>
      <c r="AV363" s="305"/>
      <c r="AW363" s="305"/>
      <c r="AX363" s="305"/>
      <c r="AY363" s="305"/>
      <c r="AZ363" s="305"/>
      <c r="BA363" s="305"/>
      <c r="BB363" s="305"/>
      <c r="BC363" s="305"/>
      <c r="BD363" s="305"/>
      <c r="BE363" s="305"/>
      <c r="BF363" s="305"/>
      <c r="BG363" s="305"/>
      <c r="BH363" s="305"/>
      <c r="BI363" s="305"/>
      <c r="BJ363" s="305"/>
      <c r="BK363" s="305"/>
      <c r="BL363" s="305"/>
      <c r="BM363" s="305"/>
      <c r="BN363" s="305"/>
      <c r="BO363" s="305"/>
      <c r="BP363" s="305"/>
      <c r="BQ363" s="305"/>
      <c r="BR363" s="305"/>
      <c r="BS363" s="305"/>
      <c r="BT363" s="305"/>
      <c r="BU363" s="305"/>
      <c r="BV363" s="305"/>
      <c r="BW363" s="305"/>
      <c r="BX363" s="305"/>
      <c r="BY363" s="305"/>
      <c r="BZ363" s="305"/>
      <c r="CA363" s="305"/>
      <c r="CB363" s="305"/>
      <c r="CC363" s="305"/>
      <c r="CD363" s="305"/>
      <c r="CE363" s="305"/>
      <c r="CF363" s="305"/>
      <c r="CG363" s="305"/>
      <c r="CH363" s="305"/>
      <c r="CI363" s="305"/>
      <c r="CJ363" s="305"/>
      <c r="CK363" s="305"/>
      <c r="CL363" s="305"/>
      <c r="CN363" s="304"/>
      <c r="CO363" s="305"/>
      <c r="CP363" s="305"/>
      <c r="CQ363" s="305"/>
      <c r="CR363" s="305"/>
      <c r="CS363" s="305"/>
      <c r="CT363" s="305"/>
      <c r="CU363" s="305"/>
      <c r="CV363" s="305"/>
      <c r="CW363" s="305"/>
      <c r="CX363" s="305"/>
      <c r="CY363" s="305"/>
      <c r="CZ363" s="305"/>
      <c r="DA363" s="305"/>
      <c r="DB363" s="305"/>
      <c r="DC363" s="305"/>
      <c r="DD363" s="305"/>
      <c r="DE363" s="305"/>
      <c r="DF363" s="305"/>
      <c r="DG363" s="305"/>
      <c r="DH363" s="305"/>
      <c r="DI363" s="305"/>
      <c r="DJ363" s="305"/>
      <c r="DK363" s="305"/>
      <c r="DL363" s="305"/>
    </row>
    <row r="364" spans="1:116" x14ac:dyDescent="0.35">
      <c r="B364" t="s">
        <v>332</v>
      </c>
      <c r="D364" t="s">
        <v>757</v>
      </c>
      <c r="E364" s="8" t="str">
        <f t="shared" si="374"/>
        <v>364 DAYRENT-PV</v>
      </c>
      <c r="G364" s="145" t="s">
        <v>458</v>
      </c>
      <c r="H364" s="31"/>
      <c r="I364" s="73"/>
      <c r="J364" s="73"/>
      <c r="K364" s="39"/>
      <c r="L364" s="39"/>
      <c r="M364" s="39"/>
      <c r="N364" s="39"/>
      <c r="O364" s="39"/>
      <c r="P364" s="39"/>
      <c r="R364" s="38"/>
      <c r="S364" s="76"/>
      <c r="T364" s="76"/>
      <c r="U364" s="76"/>
      <c r="V364" s="76"/>
      <c r="W364" s="76"/>
      <c r="X364" s="76"/>
      <c r="Y364" s="76"/>
      <c r="Z364" s="76"/>
      <c r="AA364" s="76"/>
      <c r="AB364" s="76"/>
      <c r="AC364" s="76"/>
      <c r="AD364" s="76"/>
      <c r="AE364" s="76"/>
      <c r="AF364" s="76"/>
      <c r="AG364" s="76"/>
      <c r="AH364" s="76"/>
      <c r="AI364" s="76"/>
      <c r="AJ364" s="76"/>
      <c r="AK364" s="76"/>
      <c r="AL364" s="76"/>
      <c r="AM364" s="76"/>
      <c r="AN364" s="76"/>
      <c r="AO364" s="76"/>
      <c r="AP364" s="76"/>
      <c r="AQ364" s="76"/>
      <c r="AR364" s="76"/>
      <c r="AS364" s="76"/>
      <c r="AT364" s="76"/>
      <c r="AU364" s="76"/>
      <c r="AV364" s="76"/>
      <c r="AW364" s="76"/>
      <c r="AX364" s="76"/>
      <c r="AY364" s="76"/>
      <c r="AZ364" s="76"/>
      <c r="BA364" s="76"/>
      <c r="BB364" s="76"/>
      <c r="BC364" s="76"/>
      <c r="BD364" s="76"/>
      <c r="BE364" s="76"/>
      <c r="BF364" s="76"/>
      <c r="BG364" s="76"/>
      <c r="BH364" s="76"/>
      <c r="BI364" s="76"/>
      <c r="BJ364" s="76"/>
      <c r="BK364" s="76"/>
      <c r="BL364" s="76"/>
      <c r="BM364" s="76"/>
      <c r="BN364" s="76"/>
      <c r="BO364" s="76"/>
      <c r="BP364" s="76"/>
      <c r="BQ364" s="76"/>
      <c r="BR364" s="76"/>
      <c r="BS364" s="76"/>
      <c r="BT364" s="76"/>
      <c r="BU364" s="76"/>
      <c r="BV364" s="76"/>
      <c r="BW364" s="76"/>
      <c r="BX364" s="76"/>
      <c r="BY364" s="76"/>
      <c r="BZ364" s="76"/>
      <c r="CA364" s="76"/>
      <c r="CB364" s="76"/>
      <c r="CC364" s="76"/>
      <c r="CD364" s="76"/>
      <c r="CE364" s="76"/>
      <c r="CF364" s="76"/>
      <c r="CG364" s="76"/>
      <c r="CH364" s="76"/>
      <c r="CI364" s="76"/>
      <c r="CJ364" s="76"/>
      <c r="CK364" s="76"/>
      <c r="CL364" s="76"/>
      <c r="CN364" s="73"/>
      <c r="CO364" s="76"/>
      <c r="CP364" s="76"/>
      <c r="CQ364" s="76"/>
      <c r="CR364" s="76"/>
      <c r="CS364" s="76"/>
      <c r="CT364" s="76"/>
      <c r="CU364" s="76"/>
      <c r="CV364" s="76"/>
      <c r="CW364" s="76"/>
      <c r="CX364" s="76"/>
      <c r="CY364" s="76"/>
      <c r="CZ364" s="76"/>
      <c r="DA364" s="76"/>
      <c r="DB364" s="76"/>
      <c r="DC364" s="76"/>
      <c r="DD364" s="76"/>
      <c r="DE364" s="76"/>
      <c r="DF364" s="76"/>
      <c r="DG364" s="76"/>
      <c r="DH364" s="76"/>
      <c r="DI364" s="76"/>
      <c r="DJ364" s="76"/>
      <c r="DK364" s="76"/>
      <c r="DL364" s="76"/>
    </row>
    <row r="365" spans="1:116" x14ac:dyDescent="0.35">
      <c r="D365" t="s">
        <v>757</v>
      </c>
      <c r="E365" s="8" t="str">
        <f t="shared" si="374"/>
        <v>365 DAYRENT-PV</v>
      </c>
      <c r="G365" s="145" t="s">
        <v>460</v>
      </c>
      <c r="H365" s="31"/>
      <c r="I365" s="73"/>
      <c r="J365" s="73"/>
      <c r="K365" s="150">
        <v>0.8</v>
      </c>
      <c r="L365" s="150">
        <v>0.8</v>
      </c>
      <c r="M365" s="150">
        <v>0.8</v>
      </c>
      <c r="N365" s="150">
        <v>0.8</v>
      </c>
      <c r="O365" s="150">
        <v>0.8</v>
      </c>
      <c r="P365" s="150">
        <v>0.8</v>
      </c>
      <c r="R365" s="38"/>
      <c r="S365" s="20" cm="1">
        <f t="array" ref="S365">INDEX($K:$P,ROW(),MATCH(S$3,$K$2:$P$2,0))</f>
        <v>0.8</v>
      </c>
      <c r="T365" s="20" cm="1">
        <f t="array" ref="T365">INDEX($K:$P,ROW(),MATCH(T$3,$K$2:$P$2,0))</f>
        <v>0.8</v>
      </c>
      <c r="U365" s="20" cm="1">
        <f t="array" ref="U365">INDEX($K:$P,ROW(),MATCH(U$3,$K$2:$P$2,0))</f>
        <v>0.8</v>
      </c>
      <c r="V365" s="20" cm="1">
        <f t="array" ref="V365">INDEX($K:$P,ROW(),MATCH(V$3,$K$2:$P$2,0))</f>
        <v>0.8</v>
      </c>
      <c r="W365" s="20" cm="1">
        <f t="array" ref="W365">INDEX($K:$P,ROW(),MATCH(W$3,$K$2:$P$2,0))</f>
        <v>0.8</v>
      </c>
      <c r="X365" s="20" cm="1">
        <f t="array" ref="X365">INDEX($K:$P,ROW(),MATCH(X$3,$K$2:$P$2,0))</f>
        <v>0.8</v>
      </c>
      <c r="Y365" s="20" cm="1">
        <f t="array" ref="Y365">INDEX($K:$P,ROW(),MATCH(Y$3,$K$2:$P$2,0))</f>
        <v>0.8</v>
      </c>
      <c r="Z365" s="20" cm="1">
        <f t="array" ref="Z365">INDEX($K:$P,ROW(),MATCH(Z$3,$K$2:$P$2,0))</f>
        <v>0.8</v>
      </c>
      <c r="AA365" s="20" cm="1">
        <f t="array" ref="AA365">INDEX($K:$P,ROW(),MATCH(AA$3,$K$2:$P$2,0))</f>
        <v>0.8</v>
      </c>
      <c r="AB365" s="20" cm="1">
        <f t="array" ref="AB365">INDEX($K:$P,ROW(),MATCH(AB$3,$K$2:$P$2,0))</f>
        <v>0.8</v>
      </c>
      <c r="AC365" s="20" cm="1">
        <f t="array" ref="AC365">INDEX($K:$P,ROW(),MATCH(AC$3,$K$2:$P$2,0))</f>
        <v>0.8</v>
      </c>
      <c r="AD365" s="20" cm="1">
        <f t="array" ref="AD365">INDEX($K:$P,ROW(),MATCH(AD$3,$K$2:$P$2,0))</f>
        <v>0.8</v>
      </c>
      <c r="AE365" s="20" cm="1">
        <f t="array" ref="AE365">INDEX($K:$P,ROW(),MATCH(AE$3,$K$2:$P$2,0))</f>
        <v>0.8</v>
      </c>
      <c r="AF365" s="20" cm="1">
        <f t="array" ref="AF365">INDEX($K:$P,ROW(),MATCH(AF$3,$K$2:$P$2,0))</f>
        <v>0.8</v>
      </c>
      <c r="AG365" s="20" cm="1">
        <f t="array" ref="AG365">INDEX($K:$P,ROW(),MATCH(AG$3,$K$2:$P$2,0))</f>
        <v>0.8</v>
      </c>
      <c r="AH365" s="20" cm="1">
        <f t="array" ref="AH365">INDEX($K:$P,ROW(),MATCH(AH$3,$K$2:$P$2,0))</f>
        <v>0.8</v>
      </c>
      <c r="AI365" s="20" cm="1">
        <f t="array" ref="AI365">INDEX($K:$P,ROW(),MATCH(AI$3,$K$2:$P$2,0))</f>
        <v>0.8</v>
      </c>
      <c r="AJ365" s="20" cm="1">
        <f t="array" ref="AJ365">INDEX($K:$P,ROW(),MATCH(AJ$3,$K$2:$P$2,0))</f>
        <v>0.8</v>
      </c>
      <c r="AK365" s="20" cm="1">
        <f t="array" ref="AK365">INDEX($K:$P,ROW(),MATCH(AK$3,$K$2:$P$2,0))</f>
        <v>0.8</v>
      </c>
      <c r="AL365" s="20" cm="1">
        <f t="array" ref="AL365">INDEX($K:$P,ROW(),MATCH(AL$3,$K$2:$P$2,0))</f>
        <v>0.8</v>
      </c>
      <c r="AM365" s="20" cm="1">
        <f t="array" ref="AM365">INDEX($K:$P,ROW(),MATCH(AM$3,$K$2:$P$2,0))</f>
        <v>0.8</v>
      </c>
      <c r="AN365" s="20" cm="1">
        <f t="array" ref="AN365">INDEX($K:$P,ROW(),MATCH(AN$3,$K$2:$P$2,0))</f>
        <v>0.8</v>
      </c>
      <c r="AO365" s="20" cm="1">
        <f t="array" ref="AO365">INDEX($K:$P,ROW(),MATCH(AO$3,$K$2:$P$2,0))</f>
        <v>0.8</v>
      </c>
      <c r="AP365" s="20" cm="1">
        <f t="array" ref="AP365">INDEX($K:$P,ROW(),MATCH(AP$3,$K$2:$P$2,0))</f>
        <v>0.8</v>
      </c>
      <c r="AQ365" s="20" cm="1">
        <f t="array" ref="AQ365">INDEX($K:$P,ROW(),MATCH(AQ$3,$K$2:$P$2,0))</f>
        <v>0.8</v>
      </c>
      <c r="AR365" s="20" cm="1">
        <f t="array" ref="AR365">INDEX($K:$P,ROW(),MATCH(AR$3,$K$2:$P$2,0))</f>
        <v>0.8</v>
      </c>
      <c r="AS365" s="20" cm="1">
        <f t="array" ref="AS365">INDEX($K:$P,ROW(),MATCH(AS$3,$K$2:$P$2,0))</f>
        <v>0.8</v>
      </c>
      <c r="AT365" s="20" cm="1">
        <f t="array" ref="AT365">INDEX($K:$P,ROW(),MATCH(AT$3,$K$2:$P$2,0))</f>
        <v>0.8</v>
      </c>
      <c r="AU365" s="20" cm="1">
        <f t="array" ref="AU365">INDEX($K:$P,ROW(),MATCH(AU$3,$K$2:$P$2,0))</f>
        <v>0.8</v>
      </c>
      <c r="AV365" s="20" cm="1">
        <f t="array" ref="AV365">INDEX($K:$P,ROW(),MATCH(AV$3,$K$2:$P$2,0))</f>
        <v>0.8</v>
      </c>
      <c r="AW365" s="20" cm="1">
        <f t="array" ref="AW365">INDEX($K:$P,ROW(),MATCH(AW$3,$K$2:$P$2,0))</f>
        <v>0.8</v>
      </c>
      <c r="AX365" s="20" cm="1">
        <f t="array" ref="AX365">INDEX($K:$P,ROW(),MATCH(AX$3,$K$2:$P$2,0))</f>
        <v>0.8</v>
      </c>
      <c r="AY365" s="20" cm="1">
        <f t="array" ref="AY365">INDEX($K:$P,ROW(),MATCH(AY$3,$K$2:$P$2,0))</f>
        <v>0.8</v>
      </c>
      <c r="AZ365" s="20" cm="1">
        <f t="array" ref="AZ365">INDEX($K:$P,ROW(),MATCH(AZ$3,$K$2:$P$2,0))</f>
        <v>0.8</v>
      </c>
      <c r="BA365" s="20" cm="1">
        <f t="array" ref="BA365">INDEX($K:$P,ROW(),MATCH(BA$3,$K$2:$P$2,0))</f>
        <v>0.8</v>
      </c>
      <c r="BB365" s="20" cm="1">
        <f t="array" ref="BB365">INDEX($K:$P,ROW(),MATCH(BB$3,$K$2:$P$2,0))</f>
        <v>0.8</v>
      </c>
      <c r="BC365" s="20" cm="1">
        <f t="array" ref="BC365">INDEX($K:$P,ROW(),MATCH(BC$3,$K$2:$P$2,0))</f>
        <v>0.8</v>
      </c>
      <c r="BD365" s="20" cm="1">
        <f t="array" ref="BD365">INDEX($K:$P,ROW(),MATCH(BD$3,$K$2:$P$2,0))</f>
        <v>0.8</v>
      </c>
      <c r="BE365" s="20" cm="1">
        <f t="array" ref="BE365">INDEX($K:$P,ROW(),MATCH(BE$3,$K$2:$P$2,0))</f>
        <v>0.8</v>
      </c>
      <c r="BF365" s="20" cm="1">
        <f t="array" ref="BF365">INDEX($K:$P,ROW(),MATCH(BF$3,$K$2:$P$2,0))</f>
        <v>0.8</v>
      </c>
      <c r="BG365" s="20" cm="1">
        <f t="array" ref="BG365">INDEX($K:$P,ROW(),MATCH(BG$3,$K$2:$P$2,0))</f>
        <v>0.8</v>
      </c>
      <c r="BH365" s="20" cm="1">
        <f t="array" ref="BH365">INDEX($K:$P,ROW(),MATCH(BH$3,$K$2:$P$2,0))</f>
        <v>0.8</v>
      </c>
      <c r="BI365" s="20" cm="1">
        <f t="array" ref="BI365">INDEX($K:$P,ROW(),MATCH(BI$3,$K$2:$P$2,0))</f>
        <v>0.8</v>
      </c>
      <c r="BJ365" s="20" cm="1">
        <f t="array" ref="BJ365">INDEX($K:$P,ROW(),MATCH(BJ$3,$K$2:$P$2,0))</f>
        <v>0.8</v>
      </c>
      <c r="BK365" s="20" cm="1">
        <f t="array" ref="BK365">INDEX($K:$P,ROW(),MATCH(BK$3,$K$2:$P$2,0))</f>
        <v>0.8</v>
      </c>
      <c r="BL365" s="20" cm="1">
        <f t="array" ref="BL365">INDEX($K:$P,ROW(),MATCH(BL$3,$K$2:$P$2,0))</f>
        <v>0.8</v>
      </c>
      <c r="BM365" s="20" cm="1">
        <f t="array" ref="BM365">INDEX($K:$P,ROW(),MATCH(BM$3,$K$2:$P$2,0))</f>
        <v>0.8</v>
      </c>
      <c r="BN365" s="20" cm="1">
        <f t="array" ref="BN365">INDEX($K:$P,ROW(),MATCH(BN$3,$K$2:$P$2,0))</f>
        <v>0.8</v>
      </c>
      <c r="BO365" s="20" cm="1">
        <f t="array" ref="BO365">INDEX($K:$P,ROW(),MATCH(BO$3,$K$2:$P$2,0))</f>
        <v>0.8</v>
      </c>
      <c r="BP365" s="20" cm="1">
        <f t="array" ref="BP365">INDEX($K:$P,ROW(),MATCH(BP$3,$K$2:$P$2,0))</f>
        <v>0.8</v>
      </c>
      <c r="BQ365" s="20" cm="1">
        <f t="array" ref="BQ365">INDEX($K:$P,ROW(),MATCH(BQ$3,$K$2:$P$2,0))</f>
        <v>0.8</v>
      </c>
      <c r="BR365" s="20" cm="1">
        <f t="array" ref="BR365">INDEX($K:$P,ROW(),MATCH(BR$3,$K$2:$P$2,0))</f>
        <v>0.8</v>
      </c>
      <c r="BS365" s="20" cm="1">
        <f t="array" ref="BS365">INDEX($K:$P,ROW(),MATCH(BS$3,$K$2:$P$2,0))</f>
        <v>0.8</v>
      </c>
      <c r="BT365" s="20" cm="1">
        <f t="array" ref="BT365">INDEX($K:$P,ROW(),MATCH(BT$3,$K$2:$P$2,0))</f>
        <v>0.8</v>
      </c>
      <c r="BU365" s="20" cm="1">
        <f t="array" ref="BU365">INDEX($K:$P,ROW(),MATCH(BU$3,$K$2:$P$2,0))</f>
        <v>0.8</v>
      </c>
      <c r="BV365" s="20" cm="1">
        <f t="array" ref="BV365">INDEX($K:$P,ROW(),MATCH(BV$3,$K$2:$P$2,0))</f>
        <v>0.8</v>
      </c>
      <c r="BW365" s="20" cm="1">
        <f t="array" ref="BW365">INDEX($K:$P,ROW(),MATCH(BW$3,$K$2:$P$2,0))</f>
        <v>0.8</v>
      </c>
      <c r="BX365" s="20" cm="1">
        <f t="array" ref="BX365">INDEX($K:$P,ROW(),MATCH(BX$3,$K$2:$P$2,0))</f>
        <v>0.8</v>
      </c>
      <c r="BY365" s="20" cm="1">
        <f t="array" ref="BY365">INDEX($K:$P,ROW(),MATCH(BY$3,$K$2:$P$2,0))</f>
        <v>0.8</v>
      </c>
      <c r="BZ365" s="20" cm="1">
        <f t="array" ref="BZ365">INDEX($K:$P,ROW(),MATCH(BZ$3,$K$2:$P$2,0))</f>
        <v>0.8</v>
      </c>
      <c r="CA365" s="20" cm="1">
        <f t="array" ref="CA365">INDEX($K:$P,ROW(),MATCH(CA$3,$K$2:$P$2,0))</f>
        <v>0.8</v>
      </c>
      <c r="CB365" s="20" cm="1">
        <f t="array" ref="CB365">INDEX($K:$P,ROW(),MATCH(CB$3,$K$2:$P$2,0))</f>
        <v>0.8</v>
      </c>
      <c r="CC365" s="20" cm="1">
        <f t="array" ref="CC365">INDEX($K:$P,ROW(),MATCH(CC$3,$K$2:$P$2,0))</f>
        <v>0.8</v>
      </c>
      <c r="CD365" s="20" cm="1">
        <f t="array" ref="CD365">INDEX($K:$P,ROW(),MATCH(CD$3,$K$2:$P$2,0))</f>
        <v>0.8</v>
      </c>
      <c r="CE365" s="20" cm="1">
        <f t="array" ref="CE365">INDEX($K:$P,ROW(),MATCH(CE$3,$K$2:$P$2,0))</f>
        <v>0.8</v>
      </c>
      <c r="CF365" s="20" cm="1">
        <f t="array" ref="CF365">INDEX($K:$P,ROW(),MATCH(CF$3,$K$2:$P$2,0))</f>
        <v>0.8</v>
      </c>
      <c r="CG365" s="20" cm="1">
        <f t="array" ref="CG365">INDEX($K:$P,ROW(),MATCH(CG$3,$K$2:$P$2,0))</f>
        <v>0.8</v>
      </c>
      <c r="CH365" s="20" cm="1">
        <f t="array" ref="CH365">INDEX($K:$P,ROW(),MATCH(CH$3,$K$2:$P$2,0))</f>
        <v>0.8</v>
      </c>
      <c r="CI365" s="20" cm="1">
        <f t="array" ref="CI365">INDEX($K:$P,ROW(),MATCH(CI$3,$K$2:$P$2,0))</f>
        <v>0.8</v>
      </c>
      <c r="CJ365" s="20" cm="1">
        <f t="array" ref="CJ365">INDEX($K:$P,ROW(),MATCH(CJ$3,$K$2:$P$2,0))</f>
        <v>0.8</v>
      </c>
      <c r="CK365" s="20" cm="1">
        <f t="array" ref="CK365">INDEX($K:$P,ROW(),MATCH(CK$3,$K$2:$P$2,0))</f>
        <v>0.8</v>
      </c>
      <c r="CL365" s="20" cm="1">
        <f t="array" ref="CL365">INDEX($K:$P,ROW(),MATCH(CL$3,$K$2:$P$2,0))</f>
        <v>0.8</v>
      </c>
      <c r="CN365" s="73"/>
      <c r="CO365" s="20" t="e" cm="1">
        <f t="array" ref="CO365">INDEX($K:$P,ROW(),MATCH(CO$3,$K$2:$P$2,0))</f>
        <v>#N/A</v>
      </c>
      <c r="CP365" s="20" t="e" cm="1">
        <f t="array" ref="CP365">INDEX($K:$P,ROW(),MATCH(CP$3,$K$2:$P$2,0))</f>
        <v>#N/A</v>
      </c>
      <c r="CQ365" s="20" t="e" cm="1">
        <f t="array" ref="CQ365">INDEX($K:$P,ROW(),MATCH(CQ$3,$K$2:$P$2,0))</f>
        <v>#N/A</v>
      </c>
      <c r="CR365" s="20" t="e" cm="1">
        <f t="array" ref="CR365">INDEX($K:$P,ROW(),MATCH(CR$3,$K$2:$P$2,0))</f>
        <v>#N/A</v>
      </c>
      <c r="CS365" s="20" t="e" cm="1">
        <f t="array" ref="CS365">INDEX($K:$P,ROW(),MATCH(CS$3,$K$2:$P$2,0))</f>
        <v>#N/A</v>
      </c>
      <c r="CT365" s="20" t="e" cm="1">
        <f t="array" ref="CT365">INDEX($K:$P,ROW(),MATCH(CT$3,$K$2:$P$2,0))</f>
        <v>#N/A</v>
      </c>
      <c r="CU365" s="20" t="e" cm="1">
        <f t="array" ref="CU365">INDEX($K:$P,ROW(),MATCH(CU$3,$K$2:$P$2,0))</f>
        <v>#N/A</v>
      </c>
      <c r="CV365" s="20" t="e" cm="1">
        <f t="array" ref="CV365">INDEX($K:$P,ROW(),MATCH(CV$3,$K$2:$P$2,0))</f>
        <v>#N/A</v>
      </c>
      <c r="CW365" s="20" t="e" cm="1">
        <f t="array" ref="CW365">INDEX($K:$P,ROW(),MATCH(CW$3,$K$2:$P$2,0))</f>
        <v>#N/A</v>
      </c>
      <c r="CX365" s="20" t="e" cm="1">
        <f t="array" ref="CX365">INDEX($K:$P,ROW(),MATCH(CX$3,$K$2:$P$2,0))</f>
        <v>#N/A</v>
      </c>
      <c r="CY365" s="20" t="e" cm="1">
        <f t="array" ref="CY365">INDEX($K:$P,ROW(),MATCH(CY$3,$K$2:$P$2,0))</f>
        <v>#N/A</v>
      </c>
      <c r="CZ365" s="20" t="e" cm="1">
        <f t="array" ref="CZ365">INDEX($K:$P,ROW(),MATCH(CZ$3,$K$2:$P$2,0))</f>
        <v>#N/A</v>
      </c>
      <c r="DA365" s="20" t="e" cm="1">
        <f t="array" ref="DA365">INDEX($K:$P,ROW(),MATCH(DA$3,$K$2:$P$2,0))</f>
        <v>#N/A</v>
      </c>
      <c r="DB365" s="20" t="e" cm="1">
        <f t="array" ref="DB365">INDEX($K:$P,ROW(),MATCH(DB$3,$K$2:$P$2,0))</f>
        <v>#N/A</v>
      </c>
      <c r="DC365" s="20" t="e" cm="1">
        <f t="array" ref="DC365">INDEX($K:$P,ROW(),MATCH(DC$3,$K$2:$P$2,0))</f>
        <v>#N/A</v>
      </c>
      <c r="DD365" s="20" t="e" cm="1">
        <f t="array" ref="DD365">INDEX($K:$P,ROW(),MATCH(DD$3,$K$2:$P$2,0))</f>
        <v>#N/A</v>
      </c>
      <c r="DE365" s="20" t="e" cm="1">
        <f t="array" ref="DE365">INDEX($K:$P,ROW(),MATCH(DE$3,$K$2:$P$2,0))</f>
        <v>#N/A</v>
      </c>
      <c r="DF365" s="20" t="e" cm="1">
        <f t="array" ref="DF365">INDEX($K:$P,ROW(),MATCH(DF$3,$K$2:$P$2,0))</f>
        <v>#N/A</v>
      </c>
      <c r="DG365" s="20" t="e" cm="1">
        <f t="array" ref="DG365">INDEX($K:$P,ROW(),MATCH(DG$3,$K$2:$P$2,0))</f>
        <v>#N/A</v>
      </c>
      <c r="DH365" s="20" t="e" cm="1">
        <f t="array" ref="DH365">INDEX($K:$P,ROW(),MATCH(DH$3,$K$2:$P$2,0))</f>
        <v>#N/A</v>
      </c>
      <c r="DI365" s="20" t="e" cm="1">
        <f t="array" ref="DI365">INDEX($K:$P,ROW(),MATCH(DI$3,$K$2:$P$2,0))</f>
        <v>#N/A</v>
      </c>
      <c r="DJ365" s="20" t="e" cm="1">
        <f t="array" ref="DJ365">INDEX($K:$P,ROW(),MATCH(DJ$3,$K$2:$P$2,0))</f>
        <v>#N/A</v>
      </c>
      <c r="DK365" s="20" t="e" cm="1">
        <f t="array" ref="DK365">INDEX($K:$P,ROW(),MATCH(DK$3,$K$2:$P$2,0))</f>
        <v>#N/A</v>
      </c>
      <c r="DL365" s="20" t="e" cm="1">
        <f t="array" ref="DL365">INDEX($K:$P,ROW(),MATCH(DL$3,$K$2:$P$2,0))</f>
        <v>#N/A</v>
      </c>
    </row>
    <row r="366" spans="1:116" x14ac:dyDescent="0.35">
      <c r="D366" t="s">
        <v>757</v>
      </c>
      <c r="E366" s="8" t="str">
        <f t="shared" si="374"/>
        <v>366 DAYRENT-PV</v>
      </c>
      <c r="G366" s="145" t="str">
        <f>"$ rent/day/"&amp;G370</f>
        <v>$ rent/day/unit</v>
      </c>
      <c r="H366" s="31"/>
      <c r="I366" s="73"/>
      <c r="J366" s="73"/>
      <c r="K366" s="157">
        <v>100</v>
      </c>
      <c r="L366" s="157">
        <v>100</v>
      </c>
      <c r="M366" s="157">
        <v>100</v>
      </c>
      <c r="N366" s="157">
        <v>100</v>
      </c>
      <c r="O366" s="157">
        <v>100</v>
      </c>
      <c r="P366" s="157">
        <v>100</v>
      </c>
      <c r="R366" s="38"/>
      <c r="S366" s="140" cm="1">
        <f t="array" ref="S366">INDEX($K:$P,ROW(),MATCH(S$3,$K$2:$P$2,0))</f>
        <v>100</v>
      </c>
      <c r="T366" s="140" cm="1">
        <f t="array" ref="T366">INDEX($K:$P,ROW(),MATCH(T$3,$K$2:$P$2,0))</f>
        <v>100</v>
      </c>
      <c r="U366" s="140" cm="1">
        <f t="array" ref="U366">INDEX($K:$P,ROW(),MATCH(U$3,$K$2:$P$2,0))</f>
        <v>100</v>
      </c>
      <c r="V366" s="140" cm="1">
        <f t="array" ref="V366">INDEX($K:$P,ROW(),MATCH(V$3,$K$2:$P$2,0))</f>
        <v>100</v>
      </c>
      <c r="W366" s="140" cm="1">
        <f t="array" ref="W366">INDEX($K:$P,ROW(),MATCH(W$3,$K$2:$P$2,0))</f>
        <v>100</v>
      </c>
      <c r="X366" s="140" cm="1">
        <f t="array" ref="X366">INDEX($K:$P,ROW(),MATCH(X$3,$K$2:$P$2,0))</f>
        <v>100</v>
      </c>
      <c r="Y366" s="140" cm="1">
        <f t="array" ref="Y366">INDEX($K:$P,ROW(),MATCH(Y$3,$K$2:$P$2,0))</f>
        <v>100</v>
      </c>
      <c r="Z366" s="140" cm="1">
        <f t="array" ref="Z366">INDEX($K:$P,ROW(),MATCH(Z$3,$K$2:$P$2,0))</f>
        <v>100</v>
      </c>
      <c r="AA366" s="140" cm="1">
        <f t="array" ref="AA366">INDEX($K:$P,ROW(),MATCH(AA$3,$K$2:$P$2,0))</f>
        <v>100</v>
      </c>
      <c r="AB366" s="140" cm="1">
        <f t="array" ref="AB366">INDEX($K:$P,ROW(),MATCH(AB$3,$K$2:$P$2,0))</f>
        <v>100</v>
      </c>
      <c r="AC366" s="140" cm="1">
        <f t="array" ref="AC366">INDEX($K:$P,ROW(),MATCH(AC$3,$K$2:$P$2,0))</f>
        <v>100</v>
      </c>
      <c r="AD366" s="140" cm="1">
        <f t="array" ref="AD366">INDEX($K:$P,ROW(),MATCH(AD$3,$K$2:$P$2,0))</f>
        <v>100</v>
      </c>
      <c r="AE366" s="140" cm="1">
        <f t="array" ref="AE366">INDEX($K:$P,ROW(),MATCH(AE$3,$K$2:$P$2,0))</f>
        <v>100</v>
      </c>
      <c r="AF366" s="140" cm="1">
        <f t="array" ref="AF366">INDEX($K:$P,ROW(),MATCH(AF$3,$K$2:$P$2,0))</f>
        <v>100</v>
      </c>
      <c r="AG366" s="140" cm="1">
        <f t="array" ref="AG366">INDEX($K:$P,ROW(),MATCH(AG$3,$K$2:$P$2,0))</f>
        <v>100</v>
      </c>
      <c r="AH366" s="140" cm="1">
        <f t="array" ref="AH366">INDEX($K:$P,ROW(),MATCH(AH$3,$K$2:$P$2,0))</f>
        <v>100</v>
      </c>
      <c r="AI366" s="140" cm="1">
        <f t="array" ref="AI366">INDEX($K:$P,ROW(),MATCH(AI$3,$K$2:$P$2,0))</f>
        <v>100</v>
      </c>
      <c r="AJ366" s="140" cm="1">
        <f t="array" ref="AJ366">INDEX($K:$P,ROW(),MATCH(AJ$3,$K$2:$P$2,0))</f>
        <v>100</v>
      </c>
      <c r="AK366" s="140" cm="1">
        <f t="array" ref="AK366">INDEX($K:$P,ROW(),MATCH(AK$3,$K$2:$P$2,0))</f>
        <v>100</v>
      </c>
      <c r="AL366" s="140" cm="1">
        <f t="array" ref="AL366">INDEX($K:$P,ROW(),MATCH(AL$3,$K$2:$P$2,0))</f>
        <v>100</v>
      </c>
      <c r="AM366" s="140" cm="1">
        <f t="array" ref="AM366">INDEX($K:$P,ROW(),MATCH(AM$3,$K$2:$P$2,0))</f>
        <v>100</v>
      </c>
      <c r="AN366" s="140" cm="1">
        <f t="array" ref="AN366">INDEX($K:$P,ROW(),MATCH(AN$3,$K$2:$P$2,0))</f>
        <v>100</v>
      </c>
      <c r="AO366" s="140" cm="1">
        <f t="array" ref="AO366">INDEX($K:$P,ROW(),MATCH(AO$3,$K$2:$P$2,0))</f>
        <v>100</v>
      </c>
      <c r="AP366" s="140" cm="1">
        <f t="array" ref="AP366">INDEX($K:$P,ROW(),MATCH(AP$3,$K$2:$P$2,0))</f>
        <v>100</v>
      </c>
      <c r="AQ366" s="140" cm="1">
        <f t="array" ref="AQ366">INDEX($K:$P,ROW(),MATCH(AQ$3,$K$2:$P$2,0))</f>
        <v>100</v>
      </c>
      <c r="AR366" s="140" cm="1">
        <f t="array" ref="AR366">INDEX($K:$P,ROW(),MATCH(AR$3,$K$2:$P$2,0))</f>
        <v>100</v>
      </c>
      <c r="AS366" s="140" cm="1">
        <f t="array" ref="AS366">INDEX($K:$P,ROW(),MATCH(AS$3,$K$2:$P$2,0))</f>
        <v>100</v>
      </c>
      <c r="AT366" s="140" cm="1">
        <f t="array" ref="AT366">INDEX($K:$P,ROW(),MATCH(AT$3,$K$2:$P$2,0))</f>
        <v>100</v>
      </c>
      <c r="AU366" s="140" cm="1">
        <f t="array" ref="AU366">INDEX($K:$P,ROW(),MATCH(AU$3,$K$2:$P$2,0))</f>
        <v>100</v>
      </c>
      <c r="AV366" s="140" cm="1">
        <f t="array" ref="AV366">INDEX($K:$P,ROW(),MATCH(AV$3,$K$2:$P$2,0))</f>
        <v>100</v>
      </c>
      <c r="AW366" s="140" cm="1">
        <f t="array" ref="AW366">INDEX($K:$P,ROW(),MATCH(AW$3,$K$2:$P$2,0))</f>
        <v>100</v>
      </c>
      <c r="AX366" s="140" cm="1">
        <f t="array" ref="AX366">INDEX($K:$P,ROW(),MATCH(AX$3,$K$2:$P$2,0))</f>
        <v>100</v>
      </c>
      <c r="AY366" s="140" cm="1">
        <f t="array" ref="AY366">INDEX($K:$P,ROW(),MATCH(AY$3,$K$2:$P$2,0))</f>
        <v>100</v>
      </c>
      <c r="AZ366" s="140" cm="1">
        <f t="array" ref="AZ366">INDEX($K:$P,ROW(),MATCH(AZ$3,$K$2:$P$2,0))</f>
        <v>100</v>
      </c>
      <c r="BA366" s="140" cm="1">
        <f t="array" ref="BA366">INDEX($K:$P,ROW(),MATCH(BA$3,$K$2:$P$2,0))</f>
        <v>100</v>
      </c>
      <c r="BB366" s="140" cm="1">
        <f t="array" ref="BB366">INDEX($K:$P,ROW(),MATCH(BB$3,$K$2:$P$2,0))</f>
        <v>100</v>
      </c>
      <c r="BC366" s="140" cm="1">
        <f t="array" ref="BC366">INDEX($K:$P,ROW(),MATCH(BC$3,$K$2:$P$2,0))</f>
        <v>100</v>
      </c>
      <c r="BD366" s="140" cm="1">
        <f t="array" ref="BD366">INDEX($K:$P,ROW(),MATCH(BD$3,$K$2:$P$2,0))</f>
        <v>100</v>
      </c>
      <c r="BE366" s="140" cm="1">
        <f t="array" ref="BE366">INDEX($K:$P,ROW(),MATCH(BE$3,$K$2:$P$2,0))</f>
        <v>100</v>
      </c>
      <c r="BF366" s="140" cm="1">
        <f t="array" ref="BF366">INDEX($K:$P,ROW(),MATCH(BF$3,$K$2:$P$2,0))</f>
        <v>100</v>
      </c>
      <c r="BG366" s="140" cm="1">
        <f t="array" ref="BG366">INDEX($K:$P,ROW(),MATCH(BG$3,$K$2:$P$2,0))</f>
        <v>100</v>
      </c>
      <c r="BH366" s="140" cm="1">
        <f t="array" ref="BH366">INDEX($K:$P,ROW(),MATCH(BH$3,$K$2:$P$2,0))</f>
        <v>100</v>
      </c>
      <c r="BI366" s="140" cm="1">
        <f t="array" ref="BI366">INDEX($K:$P,ROW(),MATCH(BI$3,$K$2:$P$2,0))</f>
        <v>100</v>
      </c>
      <c r="BJ366" s="140" cm="1">
        <f t="array" ref="BJ366">INDEX($K:$P,ROW(),MATCH(BJ$3,$K$2:$P$2,0))</f>
        <v>100</v>
      </c>
      <c r="BK366" s="140" cm="1">
        <f t="array" ref="BK366">INDEX($K:$P,ROW(),MATCH(BK$3,$K$2:$P$2,0))</f>
        <v>100</v>
      </c>
      <c r="BL366" s="140" cm="1">
        <f t="array" ref="BL366">INDEX($K:$P,ROW(),MATCH(BL$3,$K$2:$P$2,0))</f>
        <v>100</v>
      </c>
      <c r="BM366" s="140" cm="1">
        <f t="array" ref="BM366">INDEX($K:$P,ROW(),MATCH(BM$3,$K$2:$P$2,0))</f>
        <v>100</v>
      </c>
      <c r="BN366" s="140" cm="1">
        <f t="array" ref="BN366">INDEX($K:$P,ROW(),MATCH(BN$3,$K$2:$P$2,0))</f>
        <v>100</v>
      </c>
      <c r="BO366" s="140" cm="1">
        <f t="array" ref="BO366">INDEX($K:$P,ROW(),MATCH(BO$3,$K$2:$P$2,0))</f>
        <v>100</v>
      </c>
      <c r="BP366" s="140" cm="1">
        <f t="array" ref="BP366">INDEX($K:$P,ROW(),MATCH(BP$3,$K$2:$P$2,0))</f>
        <v>100</v>
      </c>
      <c r="BQ366" s="140" cm="1">
        <f t="array" ref="BQ366">INDEX($K:$P,ROW(),MATCH(BQ$3,$K$2:$P$2,0))</f>
        <v>100</v>
      </c>
      <c r="BR366" s="140" cm="1">
        <f t="array" ref="BR366">INDEX($K:$P,ROW(),MATCH(BR$3,$K$2:$P$2,0))</f>
        <v>100</v>
      </c>
      <c r="BS366" s="140" cm="1">
        <f t="array" ref="BS366">INDEX($K:$P,ROW(),MATCH(BS$3,$K$2:$P$2,0))</f>
        <v>100</v>
      </c>
      <c r="BT366" s="140" cm="1">
        <f t="array" ref="BT366">INDEX($K:$P,ROW(),MATCH(BT$3,$K$2:$P$2,0))</f>
        <v>100</v>
      </c>
      <c r="BU366" s="140" cm="1">
        <f t="array" ref="BU366">INDEX($K:$P,ROW(),MATCH(BU$3,$K$2:$P$2,0))</f>
        <v>100</v>
      </c>
      <c r="BV366" s="140" cm="1">
        <f t="array" ref="BV366">INDEX($K:$P,ROW(),MATCH(BV$3,$K$2:$P$2,0))</f>
        <v>100</v>
      </c>
      <c r="BW366" s="140" cm="1">
        <f t="array" ref="BW366">INDEX($K:$P,ROW(),MATCH(BW$3,$K$2:$P$2,0))</f>
        <v>100</v>
      </c>
      <c r="BX366" s="140" cm="1">
        <f t="array" ref="BX366">INDEX($K:$P,ROW(),MATCH(BX$3,$K$2:$P$2,0))</f>
        <v>100</v>
      </c>
      <c r="BY366" s="140" cm="1">
        <f t="array" ref="BY366">INDEX($K:$P,ROW(),MATCH(BY$3,$K$2:$P$2,0))</f>
        <v>100</v>
      </c>
      <c r="BZ366" s="140" cm="1">
        <f t="array" ref="BZ366">INDEX($K:$P,ROW(),MATCH(BZ$3,$K$2:$P$2,0))</f>
        <v>100</v>
      </c>
      <c r="CA366" s="140" cm="1">
        <f t="array" ref="CA366">INDEX($K:$P,ROW(),MATCH(CA$3,$K$2:$P$2,0))</f>
        <v>100</v>
      </c>
      <c r="CB366" s="140" cm="1">
        <f t="array" ref="CB366">INDEX($K:$P,ROW(),MATCH(CB$3,$K$2:$P$2,0))</f>
        <v>100</v>
      </c>
      <c r="CC366" s="140" cm="1">
        <f t="array" ref="CC366">INDEX($K:$P,ROW(),MATCH(CC$3,$K$2:$P$2,0))</f>
        <v>100</v>
      </c>
      <c r="CD366" s="140" cm="1">
        <f t="array" ref="CD366">INDEX($K:$P,ROW(),MATCH(CD$3,$K$2:$P$2,0))</f>
        <v>100</v>
      </c>
      <c r="CE366" s="140" cm="1">
        <f t="array" ref="CE366">INDEX($K:$P,ROW(),MATCH(CE$3,$K$2:$P$2,0))</f>
        <v>100</v>
      </c>
      <c r="CF366" s="140" cm="1">
        <f t="array" ref="CF366">INDEX($K:$P,ROW(),MATCH(CF$3,$K$2:$P$2,0))</f>
        <v>100</v>
      </c>
      <c r="CG366" s="140" cm="1">
        <f t="array" ref="CG366">INDEX($K:$P,ROW(),MATCH(CG$3,$K$2:$P$2,0))</f>
        <v>100</v>
      </c>
      <c r="CH366" s="140" cm="1">
        <f t="array" ref="CH366">INDEX($K:$P,ROW(),MATCH(CH$3,$K$2:$P$2,0))</f>
        <v>100</v>
      </c>
      <c r="CI366" s="140" cm="1">
        <f t="array" ref="CI366">INDEX($K:$P,ROW(),MATCH(CI$3,$K$2:$P$2,0))</f>
        <v>100</v>
      </c>
      <c r="CJ366" s="140" cm="1">
        <f t="array" ref="CJ366">INDEX($K:$P,ROW(),MATCH(CJ$3,$K$2:$P$2,0))</f>
        <v>100</v>
      </c>
      <c r="CK366" s="140" cm="1">
        <f t="array" ref="CK366">INDEX($K:$P,ROW(),MATCH(CK$3,$K$2:$P$2,0))</f>
        <v>100</v>
      </c>
      <c r="CL366" s="140" cm="1">
        <f t="array" ref="CL366">INDEX($K:$P,ROW(),MATCH(CL$3,$K$2:$P$2,0))</f>
        <v>100</v>
      </c>
      <c r="CN366" s="73"/>
      <c r="CO366" s="140" t="e" cm="1">
        <f t="array" ref="CO366">INDEX($K:$P,ROW(),MATCH(CO$3,$K$2:$P$2,0))/CO$5</f>
        <v>#N/A</v>
      </c>
      <c r="CP366" s="140" t="e" cm="1">
        <f t="array" ref="CP366">INDEX($K:$P,ROW(),MATCH(CP$3,$K$2:$P$2,0))/CP$5</f>
        <v>#N/A</v>
      </c>
      <c r="CQ366" s="140" t="e" cm="1">
        <f t="array" ref="CQ366">INDEX($K:$P,ROW(),MATCH(CQ$3,$K$2:$P$2,0))/CQ$5</f>
        <v>#N/A</v>
      </c>
      <c r="CR366" s="140" t="e" cm="1">
        <f t="array" ref="CR366">INDEX($K:$P,ROW(),MATCH(CR$3,$K$2:$P$2,0))/CR$5</f>
        <v>#N/A</v>
      </c>
      <c r="CS366" s="140" t="e" cm="1">
        <f t="array" ref="CS366">INDEX($K:$P,ROW(),MATCH(CS$3,$K$2:$P$2,0))/CS$5</f>
        <v>#N/A</v>
      </c>
      <c r="CT366" s="140" t="e" cm="1">
        <f t="array" ref="CT366">INDEX($K:$P,ROW(),MATCH(CT$3,$K$2:$P$2,0))/CT$5</f>
        <v>#N/A</v>
      </c>
      <c r="CU366" s="140" t="e" cm="1">
        <f t="array" ref="CU366">INDEX($K:$P,ROW(),MATCH(CU$3,$K$2:$P$2,0))/CU$5</f>
        <v>#N/A</v>
      </c>
      <c r="CV366" s="140" t="e" cm="1">
        <f t="array" ref="CV366">INDEX($K:$P,ROW(),MATCH(CV$3,$K$2:$P$2,0))/CV$5</f>
        <v>#N/A</v>
      </c>
      <c r="CW366" s="140" t="e" cm="1">
        <f t="array" ref="CW366">INDEX($K:$P,ROW(),MATCH(CW$3,$K$2:$P$2,0))/CW$5</f>
        <v>#N/A</v>
      </c>
      <c r="CX366" s="140" t="e" cm="1">
        <f t="array" ref="CX366">INDEX($K:$P,ROW(),MATCH(CX$3,$K$2:$P$2,0))/CX$5</f>
        <v>#N/A</v>
      </c>
      <c r="CY366" s="140" t="e" cm="1">
        <f t="array" ref="CY366">INDEX($K:$P,ROW(),MATCH(CY$3,$K$2:$P$2,0))/CL$5</f>
        <v>#N/A</v>
      </c>
      <c r="CZ366" s="140" t="e" cm="1">
        <f t="array" ref="CZ366">INDEX($K:$P,ROW(),MATCH(CZ$3,$K$2:$P$2,0))/CZ$5</f>
        <v>#N/A</v>
      </c>
      <c r="DA366" s="140" t="e" cm="1">
        <f t="array" ref="DA366">INDEX($K:$P,ROW(),MATCH(DA$3,$K$2:$P$2,0))/DA$5</f>
        <v>#N/A</v>
      </c>
      <c r="DB366" s="140" t="e" cm="1">
        <f t="array" ref="DB366">INDEX($K:$P,ROW(),MATCH(DB$3,$K$2:$P$2,0))/DB$5</f>
        <v>#N/A</v>
      </c>
      <c r="DC366" s="140" t="e" cm="1">
        <f t="array" ref="DC366">INDEX($K:$P,ROW(),MATCH(DC$3,$K$2:$P$2,0))/DC$5</f>
        <v>#N/A</v>
      </c>
      <c r="DD366" s="140" t="e" cm="1">
        <f t="array" ref="DD366">INDEX($K:$P,ROW(),MATCH(DD$3,$K$2:$P$2,0))/DD$5</f>
        <v>#N/A</v>
      </c>
      <c r="DE366" s="140" t="e" cm="1">
        <f t="array" ref="DE366">INDEX($K:$P,ROW(),MATCH(DE$3,$K$2:$P$2,0))/DE$5</f>
        <v>#N/A</v>
      </c>
      <c r="DF366" s="140" t="e" cm="1">
        <f t="array" ref="DF366">INDEX($K:$P,ROW(),MATCH(DF$3,$K$2:$P$2,0))/DF$5</f>
        <v>#N/A</v>
      </c>
      <c r="DG366" s="140" t="e" cm="1">
        <f t="array" ref="DG366">INDEX($K:$P,ROW(),MATCH(DG$3,$K$2:$P$2,0))/DG$5</f>
        <v>#N/A</v>
      </c>
      <c r="DH366" s="140" t="e" cm="1">
        <f t="array" ref="DH366">INDEX($K:$P,ROW(),MATCH(DH$3,$K$2:$P$2,0))/DH$5</f>
        <v>#N/A</v>
      </c>
      <c r="DI366" s="140" t="e" cm="1">
        <f t="array" ref="DI366">INDEX($K:$P,ROW(),MATCH(DI$3,$K$2:$P$2,0))/DI$5</f>
        <v>#N/A</v>
      </c>
      <c r="DJ366" s="140" t="e" cm="1">
        <f t="array" ref="DJ366">INDEX($K:$P,ROW(),MATCH(DJ$3,$K$2:$P$2,0))/DJ$5</f>
        <v>#N/A</v>
      </c>
      <c r="DK366" s="140" t="e" cm="1">
        <f t="array" ref="DK366">INDEX($K:$P,ROW(),MATCH(DK$3,$K$2:$P$2,0))/DK$5</f>
        <v>#N/A</v>
      </c>
      <c r="DL366" s="140" t="e" cm="1">
        <f t="array" ref="DL366">INDEX($K:$P,ROW(),MATCH(DL$3,$K$2:$P$2,0))/DL$5</f>
        <v>#N/A</v>
      </c>
    </row>
    <row r="367" spans="1:116" x14ac:dyDescent="0.35">
      <c r="C367" t="s">
        <v>198</v>
      </c>
      <c r="D367" t="s">
        <v>757</v>
      </c>
      <c r="E367" s="8" t="str">
        <f t="shared" si="374"/>
        <v>367 DAYRENT-PV</v>
      </c>
      <c r="G367" s="126" t="str">
        <f>"Revenue - "&amp;G369</f>
        <v>Revenue - (Primary label)</v>
      </c>
      <c r="H367" s="31"/>
      <c r="I367" s="73"/>
      <c r="J367" s="73"/>
      <c r="K367" s="118">
        <f t="shared" ref="K367:P367" ca="1" si="375">SUMIF($3:$3,K$2,367:367)</f>
        <v>144000000</v>
      </c>
      <c r="L367" s="118">
        <f t="shared" ca="1" si="375"/>
        <v>144000000</v>
      </c>
      <c r="M367" s="118">
        <f t="shared" ca="1" si="375"/>
        <v>144000000</v>
      </c>
      <c r="N367" s="118">
        <f t="shared" ca="1" si="375"/>
        <v>144000000</v>
      </c>
      <c r="O367" s="118">
        <f t="shared" ca="1" si="375"/>
        <v>144000000</v>
      </c>
      <c r="P367" s="118">
        <f t="shared" ca="1" si="375"/>
        <v>144000000</v>
      </c>
      <c r="R367" s="38"/>
      <c r="S367" s="77" cm="1">
        <f t="array" aca="1" ref="S367" ca="1">INDIRECT(S358)*S365*S366*S$6</f>
        <v>12000000</v>
      </c>
      <c r="T367" s="77" cm="1">
        <f t="array" aca="1" ref="T367" ca="1">INDIRECT(T358)*T365*T366*T$6</f>
        <v>12000000</v>
      </c>
      <c r="U367" s="77" cm="1">
        <f t="array" aca="1" ref="U367" ca="1">INDIRECT(U358)*U365*U366*U$6</f>
        <v>12000000</v>
      </c>
      <c r="V367" s="77" cm="1">
        <f t="array" aca="1" ref="V367" ca="1">INDIRECT(V358)*V365*V366*V$6</f>
        <v>12000000</v>
      </c>
      <c r="W367" s="77" cm="1">
        <f t="array" aca="1" ref="W367" ca="1">INDIRECT(W358)*W365*W366*W$6</f>
        <v>12000000</v>
      </c>
      <c r="X367" s="77" cm="1">
        <f t="array" aca="1" ref="X367" ca="1">INDIRECT(X358)*X365*X366*X$6</f>
        <v>12000000</v>
      </c>
      <c r="Y367" s="77" cm="1">
        <f t="array" aca="1" ref="Y367" ca="1">INDIRECT(Y358)*Y365*Y366*Y$6</f>
        <v>12000000</v>
      </c>
      <c r="Z367" s="77" cm="1">
        <f t="array" aca="1" ref="Z367" ca="1">INDIRECT(Z358)*Z365*Z366*Z$6</f>
        <v>12000000</v>
      </c>
      <c r="AA367" s="77" cm="1">
        <f t="array" aca="1" ref="AA367" ca="1">INDIRECT(AA358)*AA365*AA366*AA$6</f>
        <v>12000000</v>
      </c>
      <c r="AB367" s="77" cm="1">
        <f t="array" aca="1" ref="AB367" ca="1">INDIRECT(AB358)*AB365*AB366*AB$6</f>
        <v>12000000</v>
      </c>
      <c r="AC367" s="77" cm="1">
        <f t="array" aca="1" ref="AC367" ca="1">INDIRECT(AC358)*AC365*AC366*AC$6</f>
        <v>12000000</v>
      </c>
      <c r="AD367" s="77" cm="1">
        <f t="array" aca="1" ref="AD367" ca="1">INDIRECT(AD358)*AD365*AD366*AD$6</f>
        <v>12000000</v>
      </c>
      <c r="AE367" s="77" cm="1">
        <f t="array" aca="1" ref="AE367" ca="1">INDIRECT(AE358)*AE365*AE366*AE$6</f>
        <v>12000000</v>
      </c>
      <c r="AF367" s="77" cm="1">
        <f t="array" aca="1" ref="AF367" ca="1">INDIRECT(AF358)*AF365*AF366*AF$6</f>
        <v>12000000</v>
      </c>
      <c r="AG367" s="77" cm="1">
        <f t="array" aca="1" ref="AG367" ca="1">INDIRECT(AG358)*AG365*AG366*AG$6</f>
        <v>12000000</v>
      </c>
      <c r="AH367" s="77" cm="1">
        <f t="array" aca="1" ref="AH367" ca="1">INDIRECT(AH358)*AH365*AH366*AH$6</f>
        <v>12000000</v>
      </c>
      <c r="AI367" s="77" cm="1">
        <f t="array" aca="1" ref="AI367" ca="1">INDIRECT(AI358)*AI365*AI366*AI$6</f>
        <v>12000000</v>
      </c>
      <c r="AJ367" s="77" cm="1">
        <f t="array" aca="1" ref="AJ367" ca="1">INDIRECT(AJ358)*AJ365*AJ366*AJ$6</f>
        <v>12000000</v>
      </c>
      <c r="AK367" s="77" cm="1">
        <f t="array" aca="1" ref="AK367" ca="1">INDIRECT(AK358)*AK365*AK366*AK$6</f>
        <v>12000000</v>
      </c>
      <c r="AL367" s="77" cm="1">
        <f t="array" aca="1" ref="AL367" ca="1">INDIRECT(AL358)*AL365*AL366*AL$6</f>
        <v>12000000</v>
      </c>
      <c r="AM367" s="77" cm="1">
        <f t="array" aca="1" ref="AM367" ca="1">INDIRECT(AM358)*AM365*AM366*AM$6</f>
        <v>12000000</v>
      </c>
      <c r="AN367" s="77" cm="1">
        <f t="array" aca="1" ref="AN367" ca="1">INDIRECT(AN358)*AN365*AN366*AN$6</f>
        <v>12000000</v>
      </c>
      <c r="AO367" s="77" cm="1">
        <f t="array" aca="1" ref="AO367" ca="1">INDIRECT(AO358)*AO365*AO366*AO$6</f>
        <v>12000000</v>
      </c>
      <c r="AP367" s="77" cm="1">
        <f t="array" aca="1" ref="AP367" ca="1">INDIRECT(AP358)*AP365*AP366*AP$6</f>
        <v>12000000</v>
      </c>
      <c r="AQ367" s="77" cm="1">
        <f t="array" aca="1" ref="AQ367" ca="1">INDIRECT(AQ358)*AQ365*AQ366*AQ$6</f>
        <v>12000000</v>
      </c>
      <c r="AR367" s="77" cm="1">
        <f t="array" aca="1" ref="AR367" ca="1">INDIRECT(AR358)*AR365*AR366*AR$6</f>
        <v>12000000</v>
      </c>
      <c r="AS367" s="77" cm="1">
        <f t="array" aca="1" ref="AS367" ca="1">INDIRECT(AS358)*AS365*AS366*AS$6</f>
        <v>12000000</v>
      </c>
      <c r="AT367" s="77" cm="1">
        <f t="array" aca="1" ref="AT367" ca="1">INDIRECT(AT358)*AT365*AT366*AT$6</f>
        <v>12000000</v>
      </c>
      <c r="AU367" s="77" cm="1">
        <f t="array" aca="1" ref="AU367" ca="1">INDIRECT(AU358)*AU365*AU366*AU$6</f>
        <v>12000000</v>
      </c>
      <c r="AV367" s="77" cm="1">
        <f t="array" aca="1" ref="AV367" ca="1">INDIRECT(AV358)*AV365*AV366*AV$6</f>
        <v>12000000</v>
      </c>
      <c r="AW367" s="77" cm="1">
        <f t="array" aca="1" ref="AW367" ca="1">INDIRECT(AW358)*AW365*AW366*AW$6</f>
        <v>12000000</v>
      </c>
      <c r="AX367" s="77" cm="1">
        <f t="array" aca="1" ref="AX367" ca="1">INDIRECT(AX358)*AX365*AX366*AX$6</f>
        <v>12000000</v>
      </c>
      <c r="AY367" s="77" cm="1">
        <f t="array" aca="1" ref="AY367" ca="1">INDIRECT(AY358)*AY365*AY366*AY$6</f>
        <v>12000000</v>
      </c>
      <c r="AZ367" s="77" cm="1">
        <f t="array" aca="1" ref="AZ367" ca="1">INDIRECT(AZ358)*AZ365*AZ366*AZ$6</f>
        <v>12000000</v>
      </c>
      <c r="BA367" s="77" cm="1">
        <f t="array" aca="1" ref="BA367" ca="1">INDIRECT(BA358)*BA365*BA366*BA$6</f>
        <v>12000000</v>
      </c>
      <c r="BB367" s="77" cm="1">
        <f t="array" aca="1" ref="BB367" ca="1">INDIRECT(BB358)*BB365*BB366*BB$6</f>
        <v>12000000</v>
      </c>
      <c r="BC367" s="77" cm="1">
        <f t="array" aca="1" ref="BC367" ca="1">INDIRECT(BC358)*BC365*BC366*BC$6</f>
        <v>12000000</v>
      </c>
      <c r="BD367" s="77" cm="1">
        <f t="array" aca="1" ref="BD367" ca="1">INDIRECT(BD358)*BD365*BD366*BD$6</f>
        <v>12000000</v>
      </c>
      <c r="BE367" s="77" cm="1">
        <f t="array" aca="1" ref="BE367" ca="1">INDIRECT(BE358)*BE365*BE366*BE$6</f>
        <v>12000000</v>
      </c>
      <c r="BF367" s="77" cm="1">
        <f t="array" aca="1" ref="BF367" ca="1">INDIRECT(BF358)*BF365*BF366*BF$6</f>
        <v>12000000</v>
      </c>
      <c r="BG367" s="77" cm="1">
        <f t="array" aca="1" ref="BG367" ca="1">INDIRECT(BG358)*BG365*BG366*BG$6</f>
        <v>12000000</v>
      </c>
      <c r="BH367" s="77" cm="1">
        <f t="array" aca="1" ref="BH367" ca="1">INDIRECT(BH358)*BH365*BH366*BH$6</f>
        <v>12000000</v>
      </c>
      <c r="BI367" s="77" cm="1">
        <f t="array" aca="1" ref="BI367" ca="1">INDIRECT(BI358)*BI365*BI366*BI$6</f>
        <v>12000000</v>
      </c>
      <c r="BJ367" s="77" cm="1">
        <f t="array" aca="1" ref="BJ367" ca="1">INDIRECT(BJ358)*BJ365*BJ366*BJ$6</f>
        <v>12000000</v>
      </c>
      <c r="BK367" s="77" cm="1">
        <f t="array" aca="1" ref="BK367" ca="1">INDIRECT(BK358)*BK365*BK366*BK$6</f>
        <v>12000000</v>
      </c>
      <c r="BL367" s="77" cm="1">
        <f t="array" aca="1" ref="BL367" ca="1">INDIRECT(BL358)*BL365*BL366*BL$6</f>
        <v>12000000</v>
      </c>
      <c r="BM367" s="77" cm="1">
        <f t="array" aca="1" ref="BM367" ca="1">INDIRECT(BM358)*BM365*BM366*BM$6</f>
        <v>12000000</v>
      </c>
      <c r="BN367" s="77" cm="1">
        <f t="array" aca="1" ref="BN367" ca="1">INDIRECT(BN358)*BN365*BN366*BN$6</f>
        <v>12000000</v>
      </c>
      <c r="BO367" s="77" cm="1">
        <f t="array" aca="1" ref="BO367" ca="1">INDIRECT(BO358)*BO365*BO366*BO$6</f>
        <v>12000000</v>
      </c>
      <c r="BP367" s="77" cm="1">
        <f t="array" aca="1" ref="BP367" ca="1">INDIRECT(BP358)*BP365*BP366*BP$6</f>
        <v>12000000</v>
      </c>
      <c r="BQ367" s="77" cm="1">
        <f t="array" aca="1" ref="BQ367" ca="1">INDIRECT(BQ358)*BQ365*BQ366*BQ$6</f>
        <v>12000000</v>
      </c>
      <c r="BR367" s="77" cm="1">
        <f t="array" aca="1" ref="BR367" ca="1">INDIRECT(BR358)*BR365*BR366*BR$6</f>
        <v>12000000</v>
      </c>
      <c r="BS367" s="77" cm="1">
        <f t="array" aca="1" ref="BS367" ca="1">INDIRECT(BS358)*BS365*BS366*BS$6</f>
        <v>12000000</v>
      </c>
      <c r="BT367" s="77" cm="1">
        <f t="array" aca="1" ref="BT367" ca="1">INDIRECT(BT358)*BT365*BT366*BT$6</f>
        <v>12000000</v>
      </c>
      <c r="BU367" s="77" cm="1">
        <f t="array" aca="1" ref="BU367" ca="1">INDIRECT(BU358)*BU365*BU366*BU$6</f>
        <v>12000000</v>
      </c>
      <c r="BV367" s="77" cm="1">
        <f t="array" aca="1" ref="BV367" ca="1">INDIRECT(BV358)*BV365*BV366*BV$6</f>
        <v>12000000</v>
      </c>
      <c r="BW367" s="77" cm="1">
        <f t="array" aca="1" ref="BW367" ca="1">INDIRECT(BW358)*BW365*BW366*BW$6</f>
        <v>12000000</v>
      </c>
      <c r="BX367" s="77" cm="1">
        <f t="array" aca="1" ref="BX367" ca="1">INDIRECT(BX358)*BX365*BX366*BX$6</f>
        <v>12000000</v>
      </c>
      <c r="BY367" s="77" cm="1">
        <f t="array" aca="1" ref="BY367" ca="1">INDIRECT(BY358)*BY365*BY366*BY$6</f>
        <v>12000000</v>
      </c>
      <c r="BZ367" s="77" cm="1">
        <f t="array" aca="1" ref="BZ367" ca="1">INDIRECT(BZ358)*BZ365*BZ366*BZ$6</f>
        <v>12000000</v>
      </c>
      <c r="CA367" s="77" cm="1">
        <f t="array" aca="1" ref="CA367" ca="1">INDIRECT(CA358)*CA365*CA366*CA$6</f>
        <v>12000000</v>
      </c>
      <c r="CB367" s="77" cm="1">
        <f t="array" aca="1" ref="CB367" ca="1">INDIRECT(CB358)*CB365*CB366*CB$6</f>
        <v>12000000</v>
      </c>
      <c r="CC367" s="77" cm="1">
        <f t="array" aca="1" ref="CC367" ca="1">INDIRECT(CC358)*CC365*CC366*CC$6</f>
        <v>12000000</v>
      </c>
      <c r="CD367" s="77" cm="1">
        <f t="array" aca="1" ref="CD367" ca="1">INDIRECT(CD358)*CD365*CD366*CD$6</f>
        <v>12000000</v>
      </c>
      <c r="CE367" s="77" cm="1">
        <f t="array" aca="1" ref="CE367" ca="1">INDIRECT(CE358)*CE365*CE366*CE$6</f>
        <v>12000000</v>
      </c>
      <c r="CF367" s="77" cm="1">
        <f t="array" aca="1" ref="CF367" ca="1">INDIRECT(CF358)*CF365*CF366*CF$6</f>
        <v>12000000</v>
      </c>
      <c r="CG367" s="77" cm="1">
        <f t="array" aca="1" ref="CG367" ca="1">INDIRECT(CG358)*CG365*CG366*CG$6</f>
        <v>12000000</v>
      </c>
      <c r="CH367" s="77" cm="1">
        <f t="array" aca="1" ref="CH367" ca="1">INDIRECT(CH358)*CH365*CH366*CH$6</f>
        <v>12000000</v>
      </c>
      <c r="CI367" s="77" cm="1">
        <f t="array" aca="1" ref="CI367" ca="1">INDIRECT(CI358)*CI365*CI366*CI$6</f>
        <v>12000000</v>
      </c>
      <c r="CJ367" s="77" cm="1">
        <f t="array" aca="1" ref="CJ367" ca="1">INDIRECT(CJ358)*CJ365*CJ366*CJ$6</f>
        <v>12000000</v>
      </c>
      <c r="CK367" s="77" cm="1">
        <f t="array" aca="1" ref="CK367" ca="1">INDIRECT(CK358)*CK365*CK366*CK$6</f>
        <v>12000000</v>
      </c>
      <c r="CL367" s="77" cm="1">
        <f t="array" aca="1" ref="CL367" ca="1">INDIRECT(CL358)*CL365*CL366*CL$6</f>
        <v>12000000</v>
      </c>
      <c r="CN367" s="73"/>
      <c r="CO367" s="77" t="e" cm="1">
        <f t="array" aca="1" ref="CO367" ca="1">INDIRECT(CO358)*CO365*CO366*CO$6</f>
        <v>#N/A</v>
      </c>
      <c r="CP367" s="77" t="e" cm="1">
        <f t="array" aca="1" ref="CP367" ca="1">INDIRECT(CP358)*CP365*CP366*CP$6</f>
        <v>#N/A</v>
      </c>
      <c r="CQ367" s="77" t="e" cm="1">
        <f t="array" aca="1" ref="CQ367" ca="1">INDIRECT(CQ358)*CQ365*CQ366*CQ$6</f>
        <v>#N/A</v>
      </c>
      <c r="CR367" s="77" t="e" cm="1">
        <f t="array" aca="1" ref="CR367" ca="1">INDIRECT(CR358)*CR365*CR366*CR$6</f>
        <v>#N/A</v>
      </c>
      <c r="CS367" s="77" t="e" cm="1">
        <f t="array" aca="1" ref="CS367" ca="1">INDIRECT(CS358)*CS365*CS366*CS$6</f>
        <v>#N/A</v>
      </c>
      <c r="CT367" s="77" t="e" cm="1">
        <f t="array" aca="1" ref="CT367" ca="1">INDIRECT(CT358)*CT365*CT366*CT$6</f>
        <v>#N/A</v>
      </c>
      <c r="CU367" s="77" t="e" cm="1">
        <f t="array" aca="1" ref="CU367" ca="1">INDIRECT(CU358)*CU365*CU366*CU$6</f>
        <v>#N/A</v>
      </c>
      <c r="CV367" s="77" t="e" cm="1">
        <f t="array" aca="1" ref="CV367" ca="1">INDIRECT(CV358)*CV365*CV366*CV$6</f>
        <v>#N/A</v>
      </c>
      <c r="CW367" s="77" t="e" cm="1">
        <f t="array" aca="1" ref="CW367" ca="1">INDIRECT(CW358)*CW365*CW366*CW$6</f>
        <v>#N/A</v>
      </c>
      <c r="CX367" s="77" t="e" cm="1">
        <f t="array" aca="1" ref="CX367" ca="1">INDIRECT(CX358)*CX365*CX366*CX$6</f>
        <v>#N/A</v>
      </c>
      <c r="CY367" s="77" t="e" cm="1">
        <f t="array" aca="1" ref="CY367" ca="1">INDIRECT(CY358)*CY365*CY366*CY$6</f>
        <v>#N/A</v>
      </c>
      <c r="CZ367" s="77" t="e" cm="1">
        <f t="array" aca="1" ref="CZ367" ca="1">INDIRECT(CZ358)*CZ365*CZ366*CZ$6</f>
        <v>#N/A</v>
      </c>
      <c r="DA367" s="77" t="e" cm="1">
        <f t="array" aca="1" ref="DA367" ca="1">INDIRECT(DA358)*DA365*DA366*DA$6</f>
        <v>#N/A</v>
      </c>
      <c r="DB367" s="77" t="e" cm="1">
        <f t="array" aca="1" ref="DB367" ca="1">INDIRECT(DB358)*DB365*DB366*DB$6</f>
        <v>#N/A</v>
      </c>
      <c r="DC367" s="77" t="e" cm="1">
        <f t="array" aca="1" ref="DC367" ca="1">INDIRECT(DC358)*DC365*DC366*DC$6</f>
        <v>#N/A</v>
      </c>
      <c r="DD367" s="77" t="e" cm="1">
        <f t="array" aca="1" ref="DD367" ca="1">INDIRECT(DD358)*DD365*DD366*DD$6</f>
        <v>#N/A</v>
      </c>
      <c r="DE367" s="77" t="e" cm="1">
        <f t="array" aca="1" ref="DE367" ca="1">INDIRECT(DE358)*DE365*DE366*DE$6</f>
        <v>#N/A</v>
      </c>
      <c r="DF367" s="77" t="e" cm="1">
        <f t="array" aca="1" ref="DF367" ca="1">INDIRECT(DF358)*DF365*DF366*DF$6</f>
        <v>#N/A</v>
      </c>
      <c r="DG367" s="77" t="e" cm="1">
        <f t="array" aca="1" ref="DG367" ca="1">INDIRECT(DG358)*DG365*DG366*DG$6</f>
        <v>#N/A</v>
      </c>
      <c r="DH367" s="77" t="e" cm="1">
        <f t="array" aca="1" ref="DH367" ca="1">INDIRECT(DH358)*DH365*DH366*DH$6</f>
        <v>#N/A</v>
      </c>
      <c r="DI367" s="77" t="e" cm="1">
        <f t="array" aca="1" ref="DI367" ca="1">INDIRECT(DI358)*DI365*DI366*DI$6</f>
        <v>#N/A</v>
      </c>
      <c r="DJ367" s="77" t="e" cm="1">
        <f t="array" aca="1" ref="DJ367" ca="1">INDIRECT(DJ358)*DJ365*DJ366*DJ$6</f>
        <v>#N/A</v>
      </c>
      <c r="DK367" s="77" t="e" cm="1">
        <f t="array" aca="1" ref="DK367" ca="1">INDIRECT(DK358)*DK365*DK366*DK$6</f>
        <v>#N/A</v>
      </c>
      <c r="DL367" s="77" t="e" cm="1">
        <f t="array" aca="1" ref="DL367" ca="1">INDIRECT(DL358)*DL365*DL366*DL$6</f>
        <v>#N/A</v>
      </c>
    </row>
    <row r="368" spans="1:116" x14ac:dyDescent="0.35">
      <c r="D368" t="s">
        <v>757</v>
      </c>
      <c r="E368" s="8" t="str">
        <f t="shared" ref="E368" si="376">ROW()&amp;" "&amp;D368</f>
        <v>368 DAYRENT-PV</v>
      </c>
      <c r="G368" s="126"/>
      <c r="H368" s="31"/>
      <c r="I368" s="73"/>
      <c r="J368" s="73"/>
      <c r="K368" s="33"/>
      <c r="L368" s="33"/>
      <c r="M368" s="33"/>
      <c r="N368" s="33"/>
      <c r="O368" s="33"/>
      <c r="P368" s="33"/>
      <c r="R368" s="38"/>
      <c r="S368" s="77"/>
      <c r="T368" s="77"/>
      <c r="U368" s="77"/>
      <c r="V368" s="77"/>
      <c r="W368" s="77"/>
      <c r="X368" s="77"/>
      <c r="Y368" s="77"/>
      <c r="Z368" s="77"/>
      <c r="AA368" s="77"/>
      <c r="AB368" s="77"/>
      <c r="AC368" s="77"/>
      <c r="AD368" s="77"/>
      <c r="AE368" s="77"/>
      <c r="AF368" s="77"/>
      <c r="AG368" s="77"/>
      <c r="AH368" s="77"/>
      <c r="AI368" s="77"/>
      <c r="AJ368" s="77"/>
      <c r="AK368" s="77"/>
      <c r="AL368" s="77"/>
      <c r="AM368" s="77"/>
      <c r="AN368" s="77"/>
      <c r="AO368" s="77"/>
      <c r="AP368" s="77"/>
      <c r="AQ368" s="77"/>
      <c r="AR368" s="77"/>
      <c r="AS368" s="77"/>
      <c r="AT368" s="77"/>
      <c r="AU368" s="77"/>
      <c r="AV368" s="77"/>
      <c r="AW368" s="77"/>
      <c r="AX368" s="77"/>
      <c r="AY368" s="77"/>
      <c r="AZ368" s="77"/>
      <c r="BA368" s="77"/>
      <c r="BB368" s="77"/>
      <c r="BC368" s="77"/>
      <c r="BD368" s="77"/>
      <c r="BE368" s="77"/>
      <c r="BF368" s="77"/>
      <c r="BG368" s="77"/>
      <c r="BH368" s="77"/>
      <c r="BI368" s="77"/>
      <c r="BJ368" s="77"/>
      <c r="BK368" s="77"/>
      <c r="BL368" s="77"/>
      <c r="BM368" s="77"/>
      <c r="BN368" s="77"/>
      <c r="BO368" s="77"/>
      <c r="BP368" s="77"/>
      <c r="BQ368" s="77"/>
      <c r="BR368" s="77"/>
      <c r="BS368" s="77"/>
      <c r="BT368" s="77"/>
      <c r="BU368" s="77"/>
      <c r="BV368" s="77"/>
      <c r="BW368" s="77"/>
      <c r="BX368" s="77"/>
      <c r="BY368" s="77"/>
      <c r="BZ368" s="77"/>
      <c r="CA368" s="77"/>
      <c r="CB368" s="77"/>
      <c r="CC368" s="77"/>
      <c r="CD368" s="77"/>
      <c r="CE368" s="77"/>
      <c r="CF368" s="77"/>
      <c r="CG368" s="77"/>
      <c r="CH368" s="77"/>
      <c r="CI368" s="77"/>
      <c r="CJ368" s="77"/>
      <c r="CK368" s="77"/>
      <c r="CL368" s="77"/>
      <c r="CN368" s="73"/>
      <c r="CO368" s="77"/>
      <c r="CP368" s="77"/>
      <c r="CQ368" s="77"/>
      <c r="CR368" s="77"/>
      <c r="CS368" s="77"/>
      <c r="CT368" s="77"/>
      <c r="CU368" s="77"/>
      <c r="CV368" s="77"/>
      <c r="CW368" s="77"/>
      <c r="CX368" s="77"/>
      <c r="CY368" s="77"/>
      <c r="CZ368" s="77"/>
      <c r="DA368" s="77"/>
      <c r="DB368" s="77"/>
      <c r="DC368" s="77"/>
      <c r="DD368" s="77"/>
      <c r="DE368" s="77"/>
      <c r="DF368" s="77"/>
      <c r="DG368" s="77"/>
      <c r="DH368" s="77"/>
      <c r="DI368" s="77"/>
      <c r="DJ368" s="77"/>
      <c r="DK368" s="77"/>
      <c r="DL368" s="77"/>
    </row>
    <row r="369" spans="1:116" x14ac:dyDescent="0.35">
      <c r="B369" t="s">
        <v>332</v>
      </c>
      <c r="D369" t="s">
        <v>757</v>
      </c>
      <c r="E369" s="8" t="str">
        <f t="shared" si="374"/>
        <v>369 DAYRENT-PV</v>
      </c>
      <c r="G369" s="136" t="str">
        <f>G355</f>
        <v>(Primary label)</v>
      </c>
      <c r="H369" s="31"/>
      <c r="I369" s="73"/>
      <c r="J369" s="73"/>
      <c r="K369" s="39"/>
      <c r="L369" s="39"/>
      <c r="M369" s="39"/>
      <c r="N369" s="39"/>
      <c r="O369" s="39"/>
      <c r="P369" s="39"/>
      <c r="R369" s="38"/>
      <c r="S369" s="76"/>
      <c r="T369" s="76"/>
      <c r="U369" s="76"/>
      <c r="V369" s="76"/>
      <c r="W369" s="76"/>
      <c r="X369" s="76"/>
      <c r="Y369" s="76"/>
      <c r="Z369" s="76"/>
      <c r="AA369" s="76"/>
      <c r="AB369" s="76"/>
      <c r="AC369" s="76"/>
      <c r="AD369" s="76"/>
      <c r="AE369" s="76"/>
      <c r="AF369" s="76"/>
      <c r="AG369" s="76"/>
      <c r="AH369" s="76"/>
      <c r="AI369" s="76"/>
      <c r="AJ369" s="76"/>
      <c r="AK369" s="76"/>
      <c r="AL369" s="76"/>
      <c r="AM369" s="76"/>
      <c r="AN369" s="76"/>
      <c r="AO369" s="76"/>
      <c r="AP369" s="76"/>
      <c r="AQ369" s="76"/>
      <c r="AR369" s="76"/>
      <c r="AS369" s="76"/>
      <c r="AT369" s="76"/>
      <c r="AU369" s="76"/>
      <c r="AV369" s="76"/>
      <c r="AW369" s="76"/>
      <c r="AX369" s="76"/>
      <c r="AY369" s="76"/>
      <c r="AZ369" s="76"/>
      <c r="BA369" s="76"/>
      <c r="BB369" s="76"/>
      <c r="BC369" s="76"/>
      <c r="BD369" s="76"/>
      <c r="BE369" s="76"/>
      <c r="BF369" s="76"/>
      <c r="BG369" s="76"/>
      <c r="BH369" s="76"/>
      <c r="BI369" s="76"/>
      <c r="BJ369" s="76"/>
      <c r="BK369" s="76"/>
      <c r="BL369" s="76"/>
      <c r="BM369" s="76"/>
      <c r="BN369" s="76"/>
      <c r="BO369" s="76"/>
      <c r="BP369" s="76"/>
      <c r="BQ369" s="76"/>
      <c r="BR369" s="76"/>
      <c r="BS369" s="76"/>
      <c r="BT369" s="76"/>
      <c r="BU369" s="76"/>
      <c r="BV369" s="76"/>
      <c r="BW369" s="76"/>
      <c r="BX369" s="76"/>
      <c r="BY369" s="76"/>
      <c r="BZ369" s="76"/>
      <c r="CA369" s="76"/>
      <c r="CB369" s="76"/>
      <c r="CC369" s="76"/>
      <c r="CD369" s="76"/>
      <c r="CE369" s="76"/>
      <c r="CF369" s="76"/>
      <c r="CG369" s="76"/>
      <c r="CH369" s="76"/>
      <c r="CI369" s="76"/>
      <c r="CJ369" s="76"/>
      <c r="CK369" s="76"/>
      <c r="CL369" s="76"/>
      <c r="CN369" s="73"/>
      <c r="CO369" s="76"/>
      <c r="CP369" s="76"/>
      <c r="CQ369" s="76"/>
      <c r="CR369" s="76"/>
      <c r="CS369" s="76"/>
      <c r="CT369" s="76"/>
      <c r="CU369" s="76"/>
      <c r="CV369" s="76"/>
      <c r="CW369" s="76"/>
      <c r="CX369" s="76"/>
      <c r="CY369" s="76"/>
      <c r="CZ369" s="76"/>
      <c r="DA369" s="76"/>
      <c r="DB369" s="76"/>
      <c r="DC369" s="76"/>
      <c r="DD369" s="76"/>
      <c r="DE369" s="76"/>
      <c r="DF369" s="76"/>
      <c r="DG369" s="76"/>
      <c r="DH369" s="76"/>
      <c r="DI369" s="76"/>
      <c r="DJ369" s="76"/>
      <c r="DK369" s="76"/>
      <c r="DL369" s="76"/>
    </row>
    <row r="370" spans="1:116" x14ac:dyDescent="0.35">
      <c r="B370" t="s">
        <v>332</v>
      </c>
      <c r="D370" t="s">
        <v>757</v>
      </c>
      <c r="E370" s="8" t="str">
        <f t="shared" si="374"/>
        <v>370 DAYRENT-PV</v>
      </c>
      <c r="G370" s="241" t="str">
        <f>IFERROR(SUBSTITUTE(G363,":",""),"no unit")</f>
        <v>unit</v>
      </c>
      <c r="H370" s="31"/>
      <c r="I370" s="73"/>
      <c r="J370" s="73"/>
      <c r="K370" s="39"/>
      <c r="L370" s="39"/>
      <c r="M370" s="39"/>
      <c r="N370" s="39"/>
      <c r="O370" s="39"/>
      <c r="P370" s="39"/>
      <c r="R370" s="38"/>
      <c r="S370" s="76"/>
      <c r="T370" s="76"/>
      <c r="U370" s="76"/>
      <c r="V370" s="76"/>
      <c r="W370" s="76"/>
      <c r="X370" s="76"/>
      <c r="Y370" s="76"/>
      <c r="Z370" s="76"/>
      <c r="AA370" s="76"/>
      <c r="AB370" s="76"/>
      <c r="AC370" s="76"/>
      <c r="AD370" s="76"/>
      <c r="AE370" s="76"/>
      <c r="AF370" s="76"/>
      <c r="AG370" s="76"/>
      <c r="AH370" s="76"/>
      <c r="AI370" s="76"/>
      <c r="AJ370" s="76"/>
      <c r="AK370" s="76"/>
      <c r="AL370" s="76"/>
      <c r="AM370" s="76"/>
      <c r="AN370" s="76"/>
      <c r="AO370" s="76"/>
      <c r="AP370" s="76"/>
      <c r="AQ370" s="76"/>
      <c r="AR370" s="76"/>
      <c r="AS370" s="76"/>
      <c r="AT370" s="76"/>
      <c r="AU370" s="76"/>
      <c r="AV370" s="76"/>
      <c r="AW370" s="76"/>
      <c r="AX370" s="76"/>
      <c r="AY370" s="76"/>
      <c r="AZ370" s="76"/>
      <c r="BA370" s="76"/>
      <c r="BB370" s="76"/>
      <c r="BC370" s="76"/>
      <c r="BD370" s="76"/>
      <c r="BE370" s="76"/>
      <c r="BF370" s="76"/>
      <c r="BG370" s="76"/>
      <c r="BH370" s="76"/>
      <c r="BI370" s="76"/>
      <c r="BJ370" s="76"/>
      <c r="BK370" s="76"/>
      <c r="BL370" s="76"/>
      <c r="BM370" s="76"/>
      <c r="BN370" s="76"/>
      <c r="BO370" s="76"/>
      <c r="BP370" s="76"/>
      <c r="BQ370" s="76"/>
      <c r="BR370" s="76"/>
      <c r="BS370" s="76"/>
      <c r="BT370" s="76"/>
      <c r="BU370" s="76"/>
      <c r="BV370" s="76"/>
      <c r="BW370" s="76"/>
      <c r="BX370" s="76"/>
      <c r="BY370" s="76"/>
      <c r="BZ370" s="76"/>
      <c r="CA370" s="76"/>
      <c r="CB370" s="76"/>
      <c r="CC370" s="76"/>
      <c r="CD370" s="76"/>
      <c r="CE370" s="76"/>
      <c r="CF370" s="76"/>
      <c r="CG370" s="76"/>
      <c r="CH370" s="76"/>
      <c r="CI370" s="76"/>
      <c r="CJ370" s="76"/>
      <c r="CK370" s="76"/>
      <c r="CL370" s="76"/>
      <c r="CN370" s="73"/>
      <c r="CO370" s="76"/>
      <c r="CP370" s="76"/>
      <c r="CQ370" s="76"/>
      <c r="CR370" s="76"/>
      <c r="CS370" s="76"/>
      <c r="CT370" s="76"/>
      <c r="CU370" s="76"/>
      <c r="CV370" s="76"/>
      <c r="CW370" s="76"/>
      <c r="CX370" s="76"/>
      <c r="CY370" s="76"/>
      <c r="CZ370" s="76"/>
      <c r="DA370" s="76"/>
      <c r="DB370" s="76"/>
      <c r="DC370" s="76"/>
      <c r="DD370" s="76"/>
      <c r="DE370" s="76"/>
      <c r="DF370" s="76"/>
      <c r="DG370" s="76"/>
      <c r="DH370" s="76"/>
      <c r="DI370" s="76"/>
      <c r="DJ370" s="76"/>
      <c r="DK370" s="76"/>
      <c r="DL370" s="76"/>
    </row>
    <row r="371" spans="1:116" x14ac:dyDescent="0.35">
      <c r="B371" t="s">
        <v>332</v>
      </c>
      <c r="D371" t="s">
        <v>757</v>
      </c>
      <c r="E371" s="8" t="str">
        <f t="shared" si="374"/>
        <v>371 DAYRENT-PV</v>
      </c>
      <c r="G371" s="136" t="str">
        <f>G357</f>
        <v>Primary revenue driver</v>
      </c>
      <c r="H371" s="31"/>
      <c r="I371" s="73"/>
      <c r="J371" s="73"/>
      <c r="K371" s="39"/>
      <c r="L371" s="39"/>
      <c r="M371" s="39"/>
      <c r="N371" s="39"/>
      <c r="O371" s="39"/>
      <c r="P371" s="39"/>
      <c r="R371" s="38"/>
      <c r="S371" s="203" t="str">
        <f t="shared" ref="S371:BX371" si="377">ADDRESS(ROW(S367),COLUMN(S367),2)</f>
        <v>S$367</v>
      </c>
      <c r="T371" s="203" t="str">
        <f t="shared" si="377"/>
        <v>T$367</v>
      </c>
      <c r="U371" s="203" t="str">
        <f t="shared" si="377"/>
        <v>U$367</v>
      </c>
      <c r="V371" s="203" t="str">
        <f t="shared" si="377"/>
        <v>V$367</v>
      </c>
      <c r="W371" s="203" t="str">
        <f t="shared" si="377"/>
        <v>W$367</v>
      </c>
      <c r="X371" s="203" t="str">
        <f t="shared" si="377"/>
        <v>X$367</v>
      </c>
      <c r="Y371" s="203" t="str">
        <f t="shared" si="377"/>
        <v>Y$367</v>
      </c>
      <c r="Z371" s="203" t="str">
        <f t="shared" si="377"/>
        <v>Z$367</v>
      </c>
      <c r="AA371" s="203" t="str">
        <f t="shared" si="377"/>
        <v>AA$367</v>
      </c>
      <c r="AB371" s="203" t="str">
        <f t="shared" si="377"/>
        <v>AB$367</v>
      </c>
      <c r="AC371" s="203" t="str">
        <f t="shared" si="377"/>
        <v>AC$367</v>
      </c>
      <c r="AD371" s="203" t="str">
        <f t="shared" si="377"/>
        <v>AD$367</v>
      </c>
      <c r="AE371" s="203" t="str">
        <f t="shared" si="377"/>
        <v>AE$367</v>
      </c>
      <c r="AF371" s="203" t="str">
        <f t="shared" si="377"/>
        <v>AF$367</v>
      </c>
      <c r="AG371" s="203" t="str">
        <f t="shared" si="377"/>
        <v>AG$367</v>
      </c>
      <c r="AH371" s="203" t="str">
        <f t="shared" si="377"/>
        <v>AH$367</v>
      </c>
      <c r="AI371" s="203" t="str">
        <f t="shared" si="377"/>
        <v>AI$367</v>
      </c>
      <c r="AJ371" s="203" t="str">
        <f t="shared" si="377"/>
        <v>AJ$367</v>
      </c>
      <c r="AK371" s="203" t="str">
        <f t="shared" si="377"/>
        <v>AK$367</v>
      </c>
      <c r="AL371" s="203" t="str">
        <f t="shared" si="377"/>
        <v>AL$367</v>
      </c>
      <c r="AM371" s="203" t="str">
        <f t="shared" si="377"/>
        <v>AM$367</v>
      </c>
      <c r="AN371" s="203" t="str">
        <f t="shared" si="377"/>
        <v>AN$367</v>
      </c>
      <c r="AO371" s="203" t="str">
        <f t="shared" si="377"/>
        <v>AO$367</v>
      </c>
      <c r="AP371" s="203" t="str">
        <f t="shared" si="377"/>
        <v>AP$367</v>
      </c>
      <c r="AQ371" s="203" t="str">
        <f t="shared" si="377"/>
        <v>AQ$367</v>
      </c>
      <c r="AR371" s="203" t="str">
        <f t="shared" si="377"/>
        <v>AR$367</v>
      </c>
      <c r="AS371" s="203" t="str">
        <f t="shared" si="377"/>
        <v>AS$367</v>
      </c>
      <c r="AT371" s="203" t="str">
        <f t="shared" si="377"/>
        <v>AT$367</v>
      </c>
      <c r="AU371" s="203" t="str">
        <f t="shared" si="377"/>
        <v>AU$367</v>
      </c>
      <c r="AV371" s="203" t="str">
        <f t="shared" si="377"/>
        <v>AV$367</v>
      </c>
      <c r="AW371" s="203" t="str">
        <f t="shared" si="377"/>
        <v>AW$367</v>
      </c>
      <c r="AX371" s="203" t="str">
        <f t="shared" si="377"/>
        <v>AX$367</v>
      </c>
      <c r="AY371" s="203" t="str">
        <f t="shared" si="377"/>
        <v>AY$367</v>
      </c>
      <c r="AZ371" s="203" t="str">
        <f t="shared" si="377"/>
        <v>AZ$367</v>
      </c>
      <c r="BA371" s="203" t="str">
        <f t="shared" si="377"/>
        <v>BA$367</v>
      </c>
      <c r="BB371" s="203" t="str">
        <f t="shared" si="377"/>
        <v>BB$367</v>
      </c>
      <c r="BC371" s="203" t="str">
        <f t="shared" si="377"/>
        <v>BC$367</v>
      </c>
      <c r="BD371" s="203" t="str">
        <f t="shared" si="377"/>
        <v>BD$367</v>
      </c>
      <c r="BE371" s="203" t="str">
        <f t="shared" si="377"/>
        <v>BE$367</v>
      </c>
      <c r="BF371" s="203" t="str">
        <f t="shared" si="377"/>
        <v>BF$367</v>
      </c>
      <c r="BG371" s="203" t="str">
        <f t="shared" si="377"/>
        <v>BG$367</v>
      </c>
      <c r="BH371" s="203" t="str">
        <f t="shared" si="377"/>
        <v>BH$367</v>
      </c>
      <c r="BI371" s="203" t="str">
        <f t="shared" si="377"/>
        <v>BI$367</v>
      </c>
      <c r="BJ371" s="203" t="str">
        <f t="shared" si="377"/>
        <v>BJ$367</v>
      </c>
      <c r="BK371" s="203" t="str">
        <f t="shared" si="377"/>
        <v>BK$367</v>
      </c>
      <c r="BL371" s="203" t="str">
        <f t="shared" si="377"/>
        <v>BL$367</v>
      </c>
      <c r="BM371" s="203" t="str">
        <f t="shared" si="377"/>
        <v>BM$367</v>
      </c>
      <c r="BN371" s="203" t="str">
        <f t="shared" si="377"/>
        <v>BN$367</v>
      </c>
      <c r="BO371" s="203" t="str">
        <f t="shared" si="377"/>
        <v>BO$367</v>
      </c>
      <c r="BP371" s="203" t="str">
        <f t="shared" si="377"/>
        <v>BP$367</v>
      </c>
      <c r="BQ371" s="203" t="str">
        <f t="shared" si="377"/>
        <v>BQ$367</v>
      </c>
      <c r="BR371" s="203" t="str">
        <f t="shared" si="377"/>
        <v>BR$367</v>
      </c>
      <c r="BS371" s="203" t="str">
        <f t="shared" si="377"/>
        <v>BS$367</v>
      </c>
      <c r="BT371" s="203" t="str">
        <f t="shared" si="377"/>
        <v>BT$367</v>
      </c>
      <c r="BU371" s="203" t="str">
        <f t="shared" si="377"/>
        <v>BU$367</v>
      </c>
      <c r="BV371" s="203" t="str">
        <f t="shared" si="377"/>
        <v>BV$367</v>
      </c>
      <c r="BW371" s="203" t="str">
        <f t="shared" si="377"/>
        <v>BW$367</v>
      </c>
      <c r="BX371" s="203" t="str">
        <f t="shared" si="377"/>
        <v>BX$367</v>
      </c>
      <c r="BY371" s="203" t="str">
        <f>BY357</f>
        <v>BY$16</v>
      </c>
      <c r="BZ371" s="203" t="str">
        <f t="shared" ref="BZ371:CL371" si="378">ADDRESS(ROW(BZ367),COLUMN(BZ367),2)</f>
        <v>BZ$367</v>
      </c>
      <c r="CA371" s="203" t="str">
        <f t="shared" si="378"/>
        <v>CA$367</v>
      </c>
      <c r="CB371" s="203" t="str">
        <f t="shared" si="378"/>
        <v>CB$367</v>
      </c>
      <c r="CC371" s="203" t="str">
        <f t="shared" si="378"/>
        <v>CC$367</v>
      </c>
      <c r="CD371" s="203" t="str">
        <f t="shared" si="378"/>
        <v>CD$367</v>
      </c>
      <c r="CE371" s="203" t="str">
        <f t="shared" si="378"/>
        <v>CE$367</v>
      </c>
      <c r="CF371" s="203" t="str">
        <f t="shared" si="378"/>
        <v>CF$367</v>
      </c>
      <c r="CG371" s="203" t="str">
        <f t="shared" si="378"/>
        <v>CG$367</v>
      </c>
      <c r="CH371" s="203" t="str">
        <f t="shared" si="378"/>
        <v>CH$367</v>
      </c>
      <c r="CI371" s="203" t="str">
        <f t="shared" si="378"/>
        <v>CI$367</v>
      </c>
      <c r="CJ371" s="203" t="str">
        <f t="shared" si="378"/>
        <v>CJ$367</v>
      </c>
      <c r="CK371" s="203" t="str">
        <f t="shared" si="378"/>
        <v>CK$367</v>
      </c>
      <c r="CL371" s="203" t="str">
        <f t="shared" si="378"/>
        <v>CL$367</v>
      </c>
      <c r="CN371" s="73"/>
      <c r="CO371" s="203" t="str">
        <f t="shared" ref="CO371:DL371" si="379">ADDRESS(ROW(CO367),COLUMN(CO367),2)</f>
        <v>CO$367</v>
      </c>
      <c r="CP371" s="203" t="str">
        <f t="shared" si="379"/>
        <v>CP$367</v>
      </c>
      <c r="CQ371" s="203" t="str">
        <f t="shared" si="379"/>
        <v>CQ$367</v>
      </c>
      <c r="CR371" s="203" t="str">
        <f t="shared" si="379"/>
        <v>CR$367</v>
      </c>
      <c r="CS371" s="203" t="str">
        <f t="shared" si="379"/>
        <v>CS$367</v>
      </c>
      <c r="CT371" s="203" t="str">
        <f t="shared" si="379"/>
        <v>CT$367</v>
      </c>
      <c r="CU371" s="203" t="str">
        <f t="shared" si="379"/>
        <v>CU$367</v>
      </c>
      <c r="CV371" s="203" t="str">
        <f t="shared" si="379"/>
        <v>CV$367</v>
      </c>
      <c r="CW371" s="203" t="str">
        <f t="shared" si="379"/>
        <v>CW$367</v>
      </c>
      <c r="CX371" s="203" t="str">
        <f t="shared" si="379"/>
        <v>CX$367</v>
      </c>
      <c r="CY371" s="203" t="str">
        <f t="shared" si="379"/>
        <v>CY$367</v>
      </c>
      <c r="CZ371" s="203" t="str">
        <f t="shared" si="379"/>
        <v>CZ$367</v>
      </c>
      <c r="DA371" s="203" t="str">
        <f t="shared" si="379"/>
        <v>DA$367</v>
      </c>
      <c r="DB371" s="203" t="str">
        <f t="shared" si="379"/>
        <v>DB$367</v>
      </c>
      <c r="DC371" s="203" t="str">
        <f t="shared" si="379"/>
        <v>DC$367</v>
      </c>
      <c r="DD371" s="203" t="str">
        <f t="shared" si="379"/>
        <v>DD$367</v>
      </c>
      <c r="DE371" s="203" t="str">
        <f t="shared" si="379"/>
        <v>DE$367</v>
      </c>
      <c r="DF371" s="203" t="str">
        <f t="shared" si="379"/>
        <v>DF$367</v>
      </c>
      <c r="DG371" s="203" t="str">
        <f t="shared" si="379"/>
        <v>DG$367</v>
      </c>
      <c r="DH371" s="203" t="str">
        <f t="shared" si="379"/>
        <v>DH$367</v>
      </c>
      <c r="DI371" s="203" t="str">
        <f t="shared" si="379"/>
        <v>DI$367</v>
      </c>
      <c r="DJ371" s="203" t="str">
        <f t="shared" si="379"/>
        <v>DJ$367</v>
      </c>
      <c r="DK371" s="203" t="str">
        <f t="shared" si="379"/>
        <v>DK$367</v>
      </c>
      <c r="DL371" s="203" t="str">
        <f t="shared" si="379"/>
        <v>DL$367</v>
      </c>
    </row>
    <row r="372" spans="1:116" x14ac:dyDescent="0.35">
      <c r="B372" t="s">
        <v>332</v>
      </c>
      <c r="D372" t="s">
        <v>757</v>
      </c>
      <c r="E372" s="8" t="str">
        <f t="shared" si="374"/>
        <v>372 DAYRENT-PV</v>
      </c>
      <c r="G372" s="136" t="str">
        <f>G358</f>
        <v>Primary volume driver</v>
      </c>
      <c r="H372" s="31"/>
      <c r="I372" s="73"/>
      <c r="J372" s="73"/>
      <c r="K372" s="39"/>
      <c r="L372" s="39"/>
      <c r="M372" s="39"/>
      <c r="N372" s="39"/>
      <c r="O372" s="39"/>
      <c r="P372" s="39"/>
      <c r="R372" s="38"/>
      <c r="S372" s="203" t="str">
        <f t="shared" ref="S372:CD372" si="380">S358</f>
        <v>S$17</v>
      </c>
      <c r="T372" s="203" t="str">
        <f t="shared" si="380"/>
        <v>T$17</v>
      </c>
      <c r="U372" s="203" t="str">
        <f t="shared" si="380"/>
        <v>U$17</v>
      </c>
      <c r="V372" s="203" t="str">
        <f t="shared" si="380"/>
        <v>V$17</v>
      </c>
      <c r="W372" s="203" t="str">
        <f t="shared" si="380"/>
        <v>W$17</v>
      </c>
      <c r="X372" s="203" t="str">
        <f t="shared" si="380"/>
        <v>X$17</v>
      </c>
      <c r="Y372" s="203" t="str">
        <f t="shared" si="380"/>
        <v>Y$17</v>
      </c>
      <c r="Z372" s="203" t="str">
        <f t="shared" si="380"/>
        <v>Z$17</v>
      </c>
      <c r="AA372" s="203" t="str">
        <f t="shared" si="380"/>
        <v>AA$17</v>
      </c>
      <c r="AB372" s="203" t="str">
        <f t="shared" si="380"/>
        <v>AB$17</v>
      </c>
      <c r="AC372" s="203" t="str">
        <f t="shared" si="380"/>
        <v>AC$17</v>
      </c>
      <c r="AD372" s="203" t="str">
        <f t="shared" si="380"/>
        <v>AD$17</v>
      </c>
      <c r="AE372" s="203" t="str">
        <f t="shared" si="380"/>
        <v>AE$17</v>
      </c>
      <c r="AF372" s="203" t="str">
        <f t="shared" si="380"/>
        <v>AF$17</v>
      </c>
      <c r="AG372" s="203" t="str">
        <f t="shared" si="380"/>
        <v>AG$17</v>
      </c>
      <c r="AH372" s="203" t="str">
        <f t="shared" si="380"/>
        <v>AH$17</v>
      </c>
      <c r="AI372" s="203" t="str">
        <f t="shared" si="380"/>
        <v>AI$17</v>
      </c>
      <c r="AJ372" s="203" t="str">
        <f t="shared" si="380"/>
        <v>AJ$17</v>
      </c>
      <c r="AK372" s="203" t="str">
        <f t="shared" si="380"/>
        <v>AK$17</v>
      </c>
      <c r="AL372" s="203" t="str">
        <f t="shared" si="380"/>
        <v>AL$17</v>
      </c>
      <c r="AM372" s="203" t="str">
        <f t="shared" si="380"/>
        <v>AM$17</v>
      </c>
      <c r="AN372" s="203" t="str">
        <f t="shared" si="380"/>
        <v>AN$17</v>
      </c>
      <c r="AO372" s="203" t="str">
        <f t="shared" si="380"/>
        <v>AO$17</v>
      </c>
      <c r="AP372" s="203" t="str">
        <f t="shared" si="380"/>
        <v>AP$17</v>
      </c>
      <c r="AQ372" s="203" t="str">
        <f t="shared" si="380"/>
        <v>AQ$17</v>
      </c>
      <c r="AR372" s="203" t="str">
        <f t="shared" si="380"/>
        <v>AR$17</v>
      </c>
      <c r="AS372" s="203" t="str">
        <f t="shared" si="380"/>
        <v>AS$17</v>
      </c>
      <c r="AT372" s="203" t="str">
        <f t="shared" si="380"/>
        <v>AT$17</v>
      </c>
      <c r="AU372" s="203" t="str">
        <f t="shared" si="380"/>
        <v>AU$17</v>
      </c>
      <c r="AV372" s="203" t="str">
        <f t="shared" si="380"/>
        <v>AV$17</v>
      </c>
      <c r="AW372" s="203" t="str">
        <f t="shared" si="380"/>
        <v>AW$17</v>
      </c>
      <c r="AX372" s="203" t="str">
        <f t="shared" si="380"/>
        <v>AX$17</v>
      </c>
      <c r="AY372" s="203" t="str">
        <f t="shared" si="380"/>
        <v>AY$17</v>
      </c>
      <c r="AZ372" s="203" t="str">
        <f t="shared" si="380"/>
        <v>AZ$17</v>
      </c>
      <c r="BA372" s="203" t="str">
        <f t="shared" si="380"/>
        <v>BA$17</v>
      </c>
      <c r="BB372" s="203" t="str">
        <f t="shared" si="380"/>
        <v>BB$17</v>
      </c>
      <c r="BC372" s="203" t="str">
        <f t="shared" si="380"/>
        <v>BC$17</v>
      </c>
      <c r="BD372" s="203" t="str">
        <f t="shared" si="380"/>
        <v>BD$17</v>
      </c>
      <c r="BE372" s="203" t="str">
        <f t="shared" si="380"/>
        <v>BE$17</v>
      </c>
      <c r="BF372" s="203" t="str">
        <f t="shared" si="380"/>
        <v>BF$17</v>
      </c>
      <c r="BG372" s="203" t="str">
        <f t="shared" si="380"/>
        <v>BG$17</v>
      </c>
      <c r="BH372" s="203" t="str">
        <f t="shared" si="380"/>
        <v>BH$17</v>
      </c>
      <c r="BI372" s="203" t="str">
        <f t="shared" si="380"/>
        <v>BI$17</v>
      </c>
      <c r="BJ372" s="203" t="str">
        <f t="shared" si="380"/>
        <v>BJ$17</v>
      </c>
      <c r="BK372" s="203" t="str">
        <f t="shared" si="380"/>
        <v>BK$17</v>
      </c>
      <c r="BL372" s="203" t="str">
        <f t="shared" si="380"/>
        <v>BL$17</v>
      </c>
      <c r="BM372" s="203" t="str">
        <f t="shared" si="380"/>
        <v>BM$17</v>
      </c>
      <c r="BN372" s="203" t="str">
        <f t="shared" si="380"/>
        <v>BN$17</v>
      </c>
      <c r="BO372" s="203" t="str">
        <f t="shared" si="380"/>
        <v>BO$17</v>
      </c>
      <c r="BP372" s="203" t="str">
        <f t="shared" si="380"/>
        <v>BP$17</v>
      </c>
      <c r="BQ372" s="203" t="str">
        <f t="shared" si="380"/>
        <v>BQ$17</v>
      </c>
      <c r="BR372" s="203" t="str">
        <f t="shared" si="380"/>
        <v>BR$17</v>
      </c>
      <c r="BS372" s="203" t="str">
        <f t="shared" si="380"/>
        <v>BS$17</v>
      </c>
      <c r="BT372" s="203" t="str">
        <f t="shared" si="380"/>
        <v>BT$17</v>
      </c>
      <c r="BU372" s="203" t="str">
        <f t="shared" si="380"/>
        <v>BU$17</v>
      </c>
      <c r="BV372" s="203" t="str">
        <f t="shared" si="380"/>
        <v>BV$17</v>
      </c>
      <c r="BW372" s="203" t="str">
        <f t="shared" si="380"/>
        <v>BW$17</v>
      </c>
      <c r="BX372" s="203" t="str">
        <f t="shared" si="380"/>
        <v>BX$17</v>
      </c>
      <c r="BY372" s="203" t="str">
        <f t="shared" si="380"/>
        <v>BY$17</v>
      </c>
      <c r="BZ372" s="203" t="str">
        <f t="shared" si="380"/>
        <v>BZ$17</v>
      </c>
      <c r="CA372" s="203" t="str">
        <f t="shared" si="380"/>
        <v>CA$17</v>
      </c>
      <c r="CB372" s="203" t="str">
        <f t="shared" si="380"/>
        <v>CB$17</v>
      </c>
      <c r="CC372" s="203" t="str">
        <f t="shared" si="380"/>
        <v>CC$17</v>
      </c>
      <c r="CD372" s="203" t="str">
        <f t="shared" si="380"/>
        <v>CD$17</v>
      </c>
      <c r="CE372" s="203" t="str">
        <f t="shared" ref="CE372:CL372" si="381">CE358</f>
        <v>CE$17</v>
      </c>
      <c r="CF372" s="203" t="str">
        <f t="shared" si="381"/>
        <v>CF$17</v>
      </c>
      <c r="CG372" s="203" t="str">
        <f t="shared" si="381"/>
        <v>CG$17</v>
      </c>
      <c r="CH372" s="203" t="str">
        <f t="shared" si="381"/>
        <v>CH$17</v>
      </c>
      <c r="CI372" s="203" t="str">
        <f t="shared" si="381"/>
        <v>CI$17</v>
      </c>
      <c r="CJ372" s="203" t="str">
        <f t="shared" si="381"/>
        <v>CJ$17</v>
      </c>
      <c r="CK372" s="203" t="str">
        <f t="shared" si="381"/>
        <v>CK$17</v>
      </c>
      <c r="CL372" s="203" t="str">
        <f t="shared" si="381"/>
        <v>CL$17</v>
      </c>
      <c r="CN372" s="73"/>
      <c r="CO372" s="203" t="str">
        <f>CO358</f>
        <v>CO$17</v>
      </c>
      <c r="CP372" s="203" t="str">
        <f t="shared" ref="CP372:DL372" si="382">CP358</f>
        <v>CP$17</v>
      </c>
      <c r="CQ372" s="203" t="str">
        <f t="shared" si="382"/>
        <v>CQ$17</v>
      </c>
      <c r="CR372" s="203" t="str">
        <f t="shared" si="382"/>
        <v>CR$17</v>
      </c>
      <c r="CS372" s="203" t="str">
        <f t="shared" si="382"/>
        <v>CS$17</v>
      </c>
      <c r="CT372" s="203" t="str">
        <f t="shared" si="382"/>
        <v>CT$17</v>
      </c>
      <c r="CU372" s="203" t="str">
        <f t="shared" si="382"/>
        <v>CU$17</v>
      </c>
      <c r="CV372" s="203" t="str">
        <f t="shared" si="382"/>
        <v>CV$17</v>
      </c>
      <c r="CW372" s="203" t="str">
        <f t="shared" si="382"/>
        <v>CW$17</v>
      </c>
      <c r="CX372" s="203" t="str">
        <f t="shared" si="382"/>
        <v>CX$17</v>
      </c>
      <c r="CY372" s="203" t="str">
        <f t="shared" si="382"/>
        <v>CY$17</v>
      </c>
      <c r="CZ372" s="203" t="str">
        <f t="shared" si="382"/>
        <v>CZ$17</v>
      </c>
      <c r="DA372" s="203" t="str">
        <f t="shared" si="382"/>
        <v>DA$17</v>
      </c>
      <c r="DB372" s="203" t="str">
        <f t="shared" si="382"/>
        <v>DB$17</v>
      </c>
      <c r="DC372" s="203" t="str">
        <f t="shared" si="382"/>
        <v>DC$17</v>
      </c>
      <c r="DD372" s="203" t="str">
        <f t="shared" si="382"/>
        <v>DD$17</v>
      </c>
      <c r="DE372" s="203" t="str">
        <f t="shared" si="382"/>
        <v>DE$17</v>
      </c>
      <c r="DF372" s="203" t="str">
        <f t="shared" si="382"/>
        <v>DF$17</v>
      </c>
      <c r="DG372" s="203" t="str">
        <f t="shared" si="382"/>
        <v>DG$17</v>
      </c>
      <c r="DH372" s="203" t="str">
        <f t="shared" si="382"/>
        <v>DH$17</v>
      </c>
      <c r="DI372" s="203" t="str">
        <f t="shared" si="382"/>
        <v>DI$17</v>
      </c>
      <c r="DJ372" s="203" t="str">
        <f t="shared" si="382"/>
        <v>DJ$17</v>
      </c>
      <c r="DK372" s="203" t="str">
        <f t="shared" si="382"/>
        <v>DK$17</v>
      </c>
      <c r="DL372" s="203" t="str">
        <f t="shared" si="382"/>
        <v>DL$17</v>
      </c>
    </row>
    <row r="373" spans="1:116" x14ac:dyDescent="0.35">
      <c r="B373" t="s">
        <v>332</v>
      </c>
      <c r="D373" t="s">
        <v>757</v>
      </c>
      <c r="E373" s="8" t="str">
        <f t="shared" si="374"/>
        <v>373 DAYRENT-PV</v>
      </c>
      <c r="G373" s="136" t="str">
        <f>G359</f>
        <v>(Secondary label)</v>
      </c>
      <c r="H373" s="12"/>
      <c r="I373" s="60"/>
      <c r="J373" s="60"/>
      <c r="K373" s="15"/>
      <c r="L373" s="15"/>
      <c r="M373" s="15"/>
      <c r="N373" s="15"/>
      <c r="O373" s="15"/>
      <c r="P373" s="15"/>
      <c r="R373" s="15"/>
      <c r="S373" s="76"/>
      <c r="T373" s="76"/>
      <c r="U373" s="76"/>
      <c r="V373" s="76"/>
      <c r="W373" s="76"/>
      <c r="X373" s="76"/>
      <c r="Y373" s="76"/>
      <c r="Z373" s="76"/>
      <c r="AA373" s="76"/>
      <c r="AB373" s="76"/>
      <c r="AC373" s="76"/>
      <c r="AD373" s="76"/>
      <c r="AE373" s="76"/>
      <c r="AF373" s="76"/>
      <c r="AG373" s="76"/>
      <c r="AH373" s="76"/>
      <c r="AI373" s="76"/>
      <c r="AJ373" s="76"/>
      <c r="AK373" s="76"/>
      <c r="AL373" s="76"/>
      <c r="AM373" s="76"/>
      <c r="AN373" s="76"/>
      <c r="AO373" s="76"/>
      <c r="AP373" s="76"/>
      <c r="AQ373" s="76"/>
      <c r="AR373" s="76"/>
      <c r="AS373" s="76"/>
      <c r="AT373" s="76"/>
      <c r="AU373" s="76"/>
      <c r="AV373" s="76"/>
      <c r="AW373" s="76"/>
      <c r="AX373" s="76"/>
      <c r="AY373" s="76"/>
      <c r="AZ373" s="76"/>
      <c r="BA373" s="76"/>
      <c r="BB373" s="76"/>
      <c r="BC373" s="76"/>
      <c r="BD373" s="76"/>
      <c r="BE373" s="76"/>
      <c r="BF373" s="76"/>
      <c r="BG373" s="76"/>
      <c r="BH373" s="76"/>
      <c r="BI373" s="76"/>
      <c r="BJ373" s="76"/>
      <c r="BK373" s="76"/>
      <c r="BL373" s="76"/>
      <c r="BM373" s="76"/>
      <c r="BN373" s="76"/>
      <c r="BO373" s="76"/>
      <c r="BP373" s="76"/>
      <c r="BQ373" s="76"/>
      <c r="BR373" s="76"/>
      <c r="BS373" s="76"/>
      <c r="BT373" s="76"/>
      <c r="BU373" s="76"/>
      <c r="BV373" s="76"/>
      <c r="BW373" s="76"/>
      <c r="BX373" s="76"/>
      <c r="BY373" s="76"/>
      <c r="BZ373" s="76"/>
      <c r="CA373" s="76"/>
      <c r="CB373" s="76"/>
      <c r="CC373" s="76"/>
      <c r="CD373" s="76"/>
      <c r="CE373" s="76"/>
      <c r="CF373" s="76"/>
      <c r="CG373" s="76"/>
      <c r="CH373" s="76"/>
      <c r="CI373" s="76"/>
      <c r="CJ373" s="76"/>
      <c r="CK373" s="76"/>
      <c r="CL373" s="76"/>
      <c r="CN373" s="60"/>
      <c r="CO373" s="76"/>
      <c r="CP373" s="76"/>
      <c r="CQ373" s="76"/>
      <c r="CR373" s="76"/>
      <c r="CS373" s="76"/>
      <c r="CT373" s="76"/>
      <c r="CU373" s="76"/>
      <c r="CV373" s="76"/>
      <c r="CW373" s="76"/>
      <c r="CX373" s="76"/>
      <c r="CY373" s="76"/>
      <c r="CZ373" s="76"/>
      <c r="DA373" s="76"/>
      <c r="DB373" s="76"/>
      <c r="DC373" s="76"/>
      <c r="DD373" s="76"/>
      <c r="DE373" s="76"/>
      <c r="DF373" s="76"/>
      <c r="DG373" s="76"/>
      <c r="DH373" s="76"/>
      <c r="DI373" s="76"/>
      <c r="DJ373" s="76"/>
      <c r="DK373" s="76"/>
      <c r="DL373" s="76"/>
    </row>
    <row r="374" spans="1:116" x14ac:dyDescent="0.35">
      <c r="B374" t="s">
        <v>332</v>
      </c>
      <c r="D374" t="s">
        <v>757</v>
      </c>
      <c r="E374" s="8" t="str">
        <f t="shared" si="374"/>
        <v>374 DAYRENT-PV</v>
      </c>
      <c r="G374" s="136" t="str">
        <f>G360</f>
        <v xml:space="preserve">secondary unit </v>
      </c>
      <c r="H374" s="12"/>
      <c r="I374" s="60"/>
      <c r="J374" s="60"/>
      <c r="K374" s="15"/>
      <c r="L374" s="15"/>
      <c r="M374" s="15"/>
      <c r="N374" s="15"/>
      <c r="O374" s="15"/>
      <c r="P374" s="15"/>
      <c r="R374" s="15"/>
      <c r="S374" s="76"/>
      <c r="T374" s="76"/>
      <c r="U374" s="76"/>
      <c r="V374" s="76"/>
      <c r="W374" s="76"/>
      <c r="X374" s="76"/>
      <c r="Y374" s="76"/>
      <c r="Z374" s="76"/>
      <c r="AA374" s="76"/>
      <c r="AB374" s="76"/>
      <c r="AC374" s="76"/>
      <c r="AD374" s="76"/>
      <c r="AE374" s="76"/>
      <c r="AF374" s="76"/>
      <c r="AG374" s="76"/>
      <c r="AH374" s="76"/>
      <c r="AI374" s="76"/>
      <c r="AJ374" s="76"/>
      <c r="AK374" s="76"/>
      <c r="AL374" s="76"/>
      <c r="AM374" s="76"/>
      <c r="AN374" s="76"/>
      <c r="AO374" s="76"/>
      <c r="AP374" s="76"/>
      <c r="AQ374" s="76"/>
      <c r="AR374" s="76"/>
      <c r="AS374" s="76"/>
      <c r="AT374" s="76"/>
      <c r="AU374" s="76"/>
      <c r="AV374" s="76"/>
      <c r="AW374" s="76"/>
      <c r="AX374" s="76"/>
      <c r="AY374" s="76"/>
      <c r="AZ374" s="76"/>
      <c r="BA374" s="76"/>
      <c r="BB374" s="76"/>
      <c r="BC374" s="76"/>
      <c r="BD374" s="76"/>
      <c r="BE374" s="76"/>
      <c r="BF374" s="76"/>
      <c r="BG374" s="76"/>
      <c r="BH374" s="76"/>
      <c r="BI374" s="76"/>
      <c r="BJ374" s="76"/>
      <c r="BK374" s="76"/>
      <c r="BL374" s="76"/>
      <c r="BM374" s="76"/>
      <c r="BN374" s="76"/>
      <c r="BO374" s="76"/>
      <c r="BP374" s="76"/>
      <c r="BQ374" s="76"/>
      <c r="BR374" s="76"/>
      <c r="BS374" s="76"/>
      <c r="BT374" s="76"/>
      <c r="BU374" s="76"/>
      <c r="BV374" s="76"/>
      <c r="BW374" s="76"/>
      <c r="BX374" s="76"/>
      <c r="BY374" s="76"/>
      <c r="BZ374" s="76"/>
      <c r="CA374" s="76"/>
      <c r="CB374" s="76"/>
      <c r="CC374" s="76"/>
      <c r="CD374" s="76"/>
      <c r="CE374" s="76"/>
      <c r="CF374" s="76"/>
      <c r="CG374" s="76"/>
      <c r="CH374" s="76"/>
      <c r="CI374" s="76"/>
      <c r="CJ374" s="76"/>
      <c r="CK374" s="76"/>
      <c r="CL374" s="76"/>
      <c r="CN374" s="60"/>
      <c r="CO374" s="76"/>
      <c r="CP374" s="76"/>
      <c r="CQ374" s="76"/>
      <c r="CR374" s="76"/>
      <c r="CS374" s="76"/>
      <c r="CT374" s="76"/>
      <c r="CU374" s="76"/>
      <c r="CV374" s="76"/>
      <c r="CW374" s="76"/>
      <c r="CX374" s="76"/>
      <c r="CY374" s="76"/>
      <c r="CZ374" s="76"/>
      <c r="DA374" s="76"/>
      <c r="DB374" s="76"/>
      <c r="DC374" s="76"/>
      <c r="DD374" s="76"/>
      <c r="DE374" s="76"/>
      <c r="DF374" s="76"/>
      <c r="DG374" s="76"/>
      <c r="DH374" s="76"/>
      <c r="DI374" s="76"/>
      <c r="DJ374" s="76"/>
      <c r="DK374" s="76"/>
      <c r="DL374" s="76"/>
    </row>
    <row r="375" spans="1:116" x14ac:dyDescent="0.35">
      <c r="B375" t="s">
        <v>332</v>
      </c>
      <c r="D375" t="s">
        <v>757</v>
      </c>
      <c r="E375" s="8" t="str">
        <f t="shared" si="374"/>
        <v>375 DAYRENT-PV</v>
      </c>
      <c r="G375" s="136" t="str">
        <f>G361</f>
        <v>Secondary revenue driver</v>
      </c>
      <c r="H375" s="12"/>
      <c r="I375" s="60"/>
      <c r="J375" s="60"/>
      <c r="K375" s="15"/>
      <c r="L375" s="15"/>
      <c r="M375" s="15"/>
      <c r="N375" s="15"/>
      <c r="O375" s="15"/>
      <c r="P375" s="15"/>
      <c r="R375" s="15"/>
      <c r="S375" s="76"/>
      <c r="T375" s="76"/>
      <c r="U375" s="76"/>
      <c r="V375" s="76"/>
      <c r="W375" s="76"/>
      <c r="X375" s="76"/>
      <c r="Y375" s="76"/>
      <c r="Z375" s="76"/>
      <c r="AA375" s="76"/>
      <c r="AB375" s="76"/>
      <c r="AC375" s="76"/>
      <c r="AD375" s="76"/>
      <c r="AE375" s="76"/>
      <c r="AF375" s="76"/>
      <c r="AG375" s="76"/>
      <c r="AH375" s="76"/>
      <c r="AI375" s="76"/>
      <c r="AJ375" s="76"/>
      <c r="AK375" s="76"/>
      <c r="AL375" s="76"/>
      <c r="AM375" s="76"/>
      <c r="AN375" s="76"/>
      <c r="AO375" s="76"/>
      <c r="AP375" s="76"/>
      <c r="AQ375" s="76"/>
      <c r="AR375" s="76"/>
      <c r="AS375" s="76"/>
      <c r="AT375" s="76"/>
      <c r="AU375" s="76"/>
      <c r="AV375" s="76"/>
      <c r="AW375" s="76"/>
      <c r="AX375" s="76"/>
      <c r="AY375" s="76"/>
      <c r="AZ375" s="76"/>
      <c r="BA375" s="76"/>
      <c r="BB375" s="76"/>
      <c r="BC375" s="76"/>
      <c r="BD375" s="76"/>
      <c r="BE375" s="76"/>
      <c r="BF375" s="76"/>
      <c r="BG375" s="76"/>
      <c r="BH375" s="76"/>
      <c r="BI375" s="76"/>
      <c r="BJ375" s="76"/>
      <c r="BK375" s="76"/>
      <c r="BL375" s="76"/>
      <c r="BM375" s="76"/>
      <c r="BN375" s="76"/>
      <c r="BO375" s="76"/>
      <c r="BP375" s="76"/>
      <c r="BQ375" s="76"/>
      <c r="BR375" s="76"/>
      <c r="BS375" s="76"/>
      <c r="BT375" s="76"/>
      <c r="BU375" s="76"/>
      <c r="BV375" s="76"/>
      <c r="BW375" s="76"/>
      <c r="BX375" s="76"/>
      <c r="BY375" s="76"/>
      <c r="BZ375" s="76"/>
      <c r="CA375" s="76"/>
      <c r="CB375" s="76"/>
      <c r="CC375" s="76"/>
      <c r="CD375" s="76"/>
      <c r="CE375" s="76"/>
      <c r="CF375" s="76"/>
      <c r="CG375" s="76"/>
      <c r="CH375" s="76"/>
      <c r="CI375" s="76"/>
      <c r="CJ375" s="76"/>
      <c r="CK375" s="76"/>
      <c r="CL375" s="76"/>
      <c r="CN375" s="60"/>
      <c r="CO375" s="76"/>
      <c r="CP375" s="76"/>
      <c r="CQ375" s="76"/>
      <c r="CR375" s="76"/>
      <c r="CS375" s="76"/>
      <c r="CT375" s="76"/>
      <c r="CU375" s="76"/>
      <c r="CV375" s="76"/>
      <c r="CW375" s="76"/>
      <c r="CX375" s="76"/>
      <c r="CY375" s="76"/>
      <c r="CZ375" s="76"/>
      <c r="DA375" s="76"/>
      <c r="DB375" s="76"/>
      <c r="DC375" s="76"/>
      <c r="DD375" s="76"/>
      <c r="DE375" s="76"/>
      <c r="DF375" s="76"/>
      <c r="DG375" s="76"/>
      <c r="DH375" s="76"/>
      <c r="DI375" s="76"/>
      <c r="DJ375" s="76"/>
      <c r="DK375" s="76"/>
      <c r="DL375" s="76"/>
    </row>
    <row r="376" spans="1:116" x14ac:dyDescent="0.35">
      <c r="B376" t="s">
        <v>332</v>
      </c>
      <c r="D376" t="s">
        <v>757</v>
      </c>
      <c r="E376" s="8" t="str">
        <f t="shared" si="374"/>
        <v>376 DAYRENT-PV</v>
      </c>
      <c r="G376" s="8" t="s">
        <v>464</v>
      </c>
      <c r="H376" s="12"/>
      <c r="I376" s="60"/>
      <c r="J376" s="60"/>
      <c r="K376" s="15"/>
      <c r="L376" s="15"/>
      <c r="M376" s="15"/>
      <c r="N376" s="15"/>
      <c r="O376" s="15"/>
      <c r="P376" s="15"/>
      <c r="R376" s="15"/>
      <c r="S376" s="76"/>
      <c r="T376" s="76"/>
      <c r="U376" s="76"/>
      <c r="V376" s="76"/>
      <c r="W376" s="76"/>
      <c r="X376" s="76"/>
      <c r="Y376" s="76"/>
      <c r="Z376" s="76"/>
      <c r="AA376" s="76"/>
      <c r="AB376" s="76"/>
      <c r="AC376" s="76"/>
      <c r="AD376" s="76"/>
      <c r="AE376" s="76"/>
      <c r="AF376" s="76"/>
      <c r="AG376" s="76"/>
      <c r="AH376" s="76"/>
      <c r="AI376" s="76"/>
      <c r="AJ376" s="76"/>
      <c r="AK376" s="76"/>
      <c r="AL376" s="76"/>
      <c r="AM376" s="76"/>
      <c r="AN376" s="76"/>
      <c r="AO376" s="76"/>
      <c r="AP376" s="76"/>
      <c r="AQ376" s="76"/>
      <c r="AR376" s="76"/>
      <c r="AS376" s="76"/>
      <c r="AT376" s="76"/>
      <c r="AU376" s="76"/>
      <c r="AV376" s="76"/>
      <c r="AW376" s="76"/>
      <c r="AX376" s="76"/>
      <c r="AY376" s="76"/>
      <c r="AZ376" s="76"/>
      <c r="BA376" s="76"/>
      <c r="BB376" s="76"/>
      <c r="BC376" s="76"/>
      <c r="BD376" s="76"/>
      <c r="BE376" s="76"/>
      <c r="BF376" s="76"/>
      <c r="BG376" s="76"/>
      <c r="BH376" s="76"/>
      <c r="BI376" s="76"/>
      <c r="BJ376" s="76"/>
      <c r="BK376" s="76"/>
      <c r="BL376" s="76"/>
      <c r="BM376" s="76"/>
      <c r="BN376" s="76"/>
      <c r="BO376" s="76"/>
      <c r="BP376" s="76"/>
      <c r="BQ376" s="76"/>
      <c r="BR376" s="76"/>
      <c r="BS376" s="76"/>
      <c r="BT376" s="76"/>
      <c r="BU376" s="76"/>
      <c r="BV376" s="76"/>
      <c r="BW376" s="76"/>
      <c r="BX376" s="76"/>
      <c r="BY376" s="76"/>
      <c r="BZ376" s="76"/>
      <c r="CA376" s="76"/>
      <c r="CB376" s="76"/>
      <c r="CC376" s="76"/>
      <c r="CD376" s="76"/>
      <c r="CE376" s="76"/>
      <c r="CF376" s="76"/>
      <c r="CG376" s="76"/>
      <c r="CH376" s="76"/>
      <c r="CI376" s="76"/>
      <c r="CJ376" s="76"/>
      <c r="CK376" s="76"/>
      <c r="CL376" s="76"/>
      <c r="CN376" s="60"/>
      <c r="CO376" s="76"/>
      <c r="CP376" s="76"/>
      <c r="CQ376" s="76"/>
      <c r="CR376" s="76"/>
      <c r="CS376" s="76"/>
      <c r="CT376" s="76"/>
      <c r="CU376" s="76"/>
      <c r="CV376" s="76"/>
      <c r="CW376" s="76"/>
      <c r="CX376" s="76"/>
      <c r="CY376" s="76"/>
      <c r="CZ376" s="76"/>
      <c r="DA376" s="76"/>
      <c r="DB376" s="76"/>
      <c r="DC376" s="76"/>
      <c r="DD376" s="76"/>
      <c r="DE376" s="76"/>
      <c r="DF376" s="76"/>
      <c r="DG376" s="76"/>
      <c r="DH376" s="76"/>
      <c r="DI376" s="76"/>
      <c r="DJ376" s="76"/>
      <c r="DK376" s="76"/>
      <c r="DL376" s="76"/>
    </row>
    <row r="377" spans="1:116" x14ac:dyDescent="0.35">
      <c r="E377" s="8"/>
      <c r="H377" s="12"/>
      <c r="I377" s="60"/>
      <c r="J377" s="60"/>
      <c r="K377" s="15"/>
      <c r="L377" s="15"/>
      <c r="M377" s="15"/>
      <c r="N377" s="15"/>
      <c r="O377" s="15"/>
      <c r="P377" s="15"/>
      <c r="R377" s="15"/>
      <c r="S377" s="76"/>
      <c r="T377" s="76"/>
      <c r="U377" s="76"/>
      <c r="V377" s="76"/>
      <c r="W377" s="76"/>
      <c r="X377" s="76"/>
      <c r="Y377" s="76"/>
      <c r="Z377" s="76"/>
      <c r="AA377" s="76"/>
      <c r="AB377" s="76"/>
      <c r="AC377" s="76"/>
      <c r="AD377" s="76"/>
      <c r="AE377" s="76"/>
      <c r="AF377" s="76"/>
      <c r="AG377" s="76"/>
      <c r="AH377" s="76"/>
      <c r="AI377" s="76"/>
      <c r="AJ377" s="76"/>
      <c r="AK377" s="76"/>
      <c r="AL377" s="76"/>
      <c r="AM377" s="76"/>
      <c r="AN377" s="76"/>
      <c r="AO377" s="76"/>
      <c r="AP377" s="76"/>
      <c r="AQ377" s="76"/>
      <c r="AR377" s="76"/>
      <c r="AS377" s="76"/>
      <c r="AT377" s="76"/>
      <c r="AU377" s="76"/>
      <c r="AV377" s="76"/>
      <c r="AW377" s="76"/>
      <c r="AX377" s="76"/>
      <c r="AY377" s="76"/>
      <c r="AZ377" s="76"/>
      <c r="BA377" s="76"/>
      <c r="BB377" s="76"/>
      <c r="BC377" s="76"/>
      <c r="BD377" s="76"/>
      <c r="BE377" s="76"/>
      <c r="BF377" s="76"/>
      <c r="BG377" s="76"/>
      <c r="BH377" s="76"/>
      <c r="BI377" s="76"/>
      <c r="BJ377" s="76"/>
      <c r="BK377" s="76"/>
      <c r="BL377" s="76"/>
      <c r="BM377" s="76"/>
      <c r="BN377" s="76"/>
      <c r="BO377" s="76"/>
      <c r="BP377" s="76"/>
      <c r="BQ377" s="76"/>
      <c r="BR377" s="76"/>
      <c r="BS377" s="76"/>
      <c r="BT377" s="76"/>
      <c r="BU377" s="76"/>
      <c r="BV377" s="76"/>
      <c r="BW377" s="76"/>
      <c r="BX377" s="76"/>
      <c r="BY377" s="76"/>
      <c r="BZ377" s="76"/>
      <c r="CA377" s="76"/>
      <c r="CB377" s="76"/>
      <c r="CC377" s="76"/>
      <c r="CD377" s="76"/>
      <c r="CE377" s="76"/>
      <c r="CF377" s="76"/>
      <c r="CG377" s="76"/>
      <c r="CH377" s="76"/>
      <c r="CI377" s="76"/>
      <c r="CJ377" s="76"/>
      <c r="CK377" s="76"/>
      <c r="CL377" s="76"/>
      <c r="CN377" s="60"/>
      <c r="CO377" s="76"/>
      <c r="CP377" s="76"/>
      <c r="CQ377" s="76"/>
      <c r="CR377" s="76"/>
      <c r="CS377" s="76"/>
      <c r="CT377" s="76"/>
      <c r="CU377" s="76"/>
      <c r="CV377" s="76"/>
      <c r="CW377" s="76"/>
      <c r="CX377" s="76"/>
      <c r="CY377" s="76"/>
      <c r="CZ377" s="76"/>
      <c r="DA377" s="76"/>
      <c r="DB377" s="76"/>
      <c r="DC377" s="76"/>
      <c r="DD377" s="76"/>
      <c r="DE377" s="76"/>
      <c r="DF377" s="76"/>
      <c r="DG377" s="76"/>
      <c r="DH377" s="76"/>
      <c r="DI377" s="76"/>
      <c r="DJ377" s="76"/>
      <c r="DK377" s="76"/>
      <c r="DL377" s="76"/>
    </row>
    <row r="378" spans="1:116" x14ac:dyDescent="0.35">
      <c r="E378" s="8"/>
      <c r="H378" s="12"/>
      <c r="I378" s="60"/>
      <c r="J378" s="60"/>
      <c r="K378" s="15"/>
      <c r="L378" s="15"/>
      <c r="M378" s="15"/>
      <c r="N378" s="15"/>
      <c r="O378" s="15"/>
      <c r="P378" s="15"/>
      <c r="R378" s="15"/>
      <c r="S378" s="76"/>
      <c r="T378" s="76"/>
      <c r="U378" s="76"/>
      <c r="V378" s="76"/>
      <c r="W378" s="76"/>
      <c r="X378" s="76"/>
      <c r="Y378" s="76"/>
      <c r="Z378" s="76"/>
      <c r="AA378" s="76"/>
      <c r="AB378" s="76"/>
      <c r="AC378" s="76"/>
      <c r="AD378" s="76"/>
      <c r="AE378" s="76"/>
      <c r="AF378" s="76"/>
      <c r="AG378" s="76"/>
      <c r="AH378" s="76"/>
      <c r="AI378" s="76"/>
      <c r="AJ378" s="76"/>
      <c r="AK378" s="76"/>
      <c r="AL378" s="76"/>
      <c r="AM378" s="76"/>
      <c r="AN378" s="76"/>
      <c r="AO378" s="76"/>
      <c r="AP378" s="76"/>
      <c r="AQ378" s="76"/>
      <c r="AR378" s="76"/>
      <c r="AS378" s="76"/>
      <c r="AT378" s="76"/>
      <c r="AU378" s="76"/>
      <c r="AV378" s="76"/>
      <c r="AW378" s="76"/>
      <c r="AX378" s="76"/>
      <c r="AY378" s="76"/>
      <c r="AZ378" s="76"/>
      <c r="BA378" s="76"/>
      <c r="BB378" s="76"/>
      <c r="BC378" s="76"/>
      <c r="BD378" s="76"/>
      <c r="BE378" s="76"/>
      <c r="BF378" s="76"/>
      <c r="BG378" s="76"/>
      <c r="BH378" s="76"/>
      <c r="BI378" s="76"/>
      <c r="BJ378" s="76"/>
      <c r="BK378" s="76"/>
      <c r="BL378" s="76"/>
      <c r="BM378" s="76"/>
      <c r="BN378" s="76"/>
      <c r="BO378" s="76"/>
      <c r="BP378" s="76"/>
      <c r="BQ378" s="76"/>
      <c r="BR378" s="76"/>
      <c r="BS378" s="76"/>
      <c r="BT378" s="76"/>
      <c r="BU378" s="76"/>
      <c r="BV378" s="76"/>
      <c r="BW378" s="76"/>
      <c r="BX378" s="76"/>
      <c r="BY378" s="76"/>
      <c r="BZ378" s="76"/>
      <c r="CA378" s="76"/>
      <c r="CB378" s="76"/>
      <c r="CC378" s="76"/>
      <c r="CD378" s="76"/>
      <c r="CE378" s="76"/>
      <c r="CF378" s="76"/>
      <c r="CG378" s="76"/>
      <c r="CH378" s="76"/>
      <c r="CI378" s="76"/>
      <c r="CJ378" s="76"/>
      <c r="CK378" s="76"/>
      <c r="CL378" s="76"/>
      <c r="CN378" s="60"/>
      <c r="CO378" s="76"/>
      <c r="CP378" s="76"/>
      <c r="CQ378" s="76"/>
      <c r="CR378" s="76"/>
      <c r="CS378" s="76"/>
      <c r="CT378" s="76"/>
      <c r="CU378" s="76"/>
      <c r="CV378" s="76"/>
      <c r="CW378" s="76"/>
      <c r="CX378" s="76"/>
      <c r="CY378" s="76"/>
      <c r="CZ378" s="76"/>
      <c r="DA378" s="76"/>
      <c r="DB378" s="76"/>
      <c r="DC378" s="76"/>
      <c r="DD378" s="76"/>
      <c r="DE378" s="76"/>
      <c r="DF378" s="76"/>
      <c r="DG378" s="76"/>
      <c r="DH378" s="76"/>
      <c r="DI378" s="76"/>
      <c r="DJ378" s="76"/>
      <c r="DK378" s="76"/>
      <c r="DL378" s="76"/>
    </row>
    <row r="379" spans="1:116" x14ac:dyDescent="0.35">
      <c r="E379" s="8"/>
      <c r="H379" s="12"/>
      <c r="I379" s="60"/>
      <c r="J379" s="60"/>
      <c r="K379" s="15"/>
      <c r="L379" s="15"/>
      <c r="M379" s="15"/>
      <c r="N379" s="15"/>
      <c r="O379" s="15"/>
      <c r="P379" s="15"/>
      <c r="R379" s="15"/>
      <c r="S379" s="76"/>
      <c r="T379" s="76"/>
      <c r="U379" s="76"/>
      <c r="V379" s="76"/>
      <c r="W379" s="76"/>
      <c r="X379" s="76"/>
      <c r="Y379" s="76"/>
      <c r="Z379" s="76"/>
      <c r="AA379" s="76"/>
      <c r="AB379" s="76"/>
      <c r="AC379" s="76"/>
      <c r="AD379" s="76"/>
      <c r="AE379" s="76"/>
      <c r="AF379" s="76"/>
      <c r="AG379" s="76"/>
      <c r="AH379" s="76"/>
      <c r="AI379" s="76"/>
      <c r="AJ379" s="76"/>
      <c r="AK379" s="76"/>
      <c r="AL379" s="76"/>
      <c r="AM379" s="76"/>
      <c r="AN379" s="76"/>
      <c r="AO379" s="76"/>
      <c r="AP379" s="76"/>
      <c r="AQ379" s="76"/>
      <c r="AR379" s="76"/>
      <c r="AS379" s="76"/>
      <c r="AT379" s="76"/>
      <c r="AU379" s="76"/>
      <c r="AV379" s="76"/>
      <c r="AW379" s="76"/>
      <c r="AX379" s="76"/>
      <c r="AY379" s="76"/>
      <c r="AZ379" s="76"/>
      <c r="BA379" s="76"/>
      <c r="BB379" s="76"/>
      <c r="BC379" s="76"/>
      <c r="BD379" s="76"/>
      <c r="BE379" s="76"/>
      <c r="BF379" s="76"/>
      <c r="BG379" s="76"/>
      <c r="BH379" s="76"/>
      <c r="BI379" s="76"/>
      <c r="BJ379" s="76"/>
      <c r="BK379" s="76"/>
      <c r="BL379" s="76"/>
      <c r="BM379" s="76"/>
      <c r="BN379" s="76"/>
      <c r="BO379" s="76"/>
      <c r="BP379" s="76"/>
      <c r="BQ379" s="76"/>
      <c r="BR379" s="76"/>
      <c r="BS379" s="76"/>
      <c r="BT379" s="76"/>
      <c r="BU379" s="76"/>
      <c r="BV379" s="76"/>
      <c r="BW379" s="76"/>
      <c r="BX379" s="76"/>
      <c r="BY379" s="76"/>
      <c r="BZ379" s="76"/>
      <c r="CA379" s="76"/>
      <c r="CB379" s="76"/>
      <c r="CC379" s="76"/>
      <c r="CD379" s="76"/>
      <c r="CE379" s="76"/>
      <c r="CF379" s="76"/>
      <c r="CG379" s="76"/>
      <c r="CH379" s="76"/>
      <c r="CI379" s="76"/>
      <c r="CJ379" s="76"/>
      <c r="CK379" s="76"/>
      <c r="CL379" s="76"/>
      <c r="CN379" s="60"/>
      <c r="CO379" s="76"/>
      <c r="CP379" s="76"/>
      <c r="CQ379" s="76"/>
      <c r="CR379" s="76"/>
      <c r="CS379" s="76"/>
      <c r="CT379" s="76"/>
      <c r="CU379" s="76"/>
      <c r="CV379" s="76"/>
      <c r="CW379" s="76"/>
      <c r="CX379" s="76"/>
      <c r="CY379" s="76"/>
      <c r="CZ379" s="76"/>
      <c r="DA379" s="76"/>
      <c r="DB379" s="76"/>
      <c r="DC379" s="76"/>
      <c r="DD379" s="76"/>
      <c r="DE379" s="76"/>
      <c r="DF379" s="76"/>
      <c r="DG379" s="76"/>
      <c r="DH379" s="76"/>
      <c r="DI379" s="76"/>
      <c r="DJ379" s="76"/>
      <c r="DK379" s="76"/>
      <c r="DL379" s="76"/>
    </row>
    <row r="380" spans="1:116" x14ac:dyDescent="0.35">
      <c r="E380" s="8"/>
      <c r="H380" s="12"/>
      <c r="I380" s="60"/>
      <c r="J380" s="60"/>
      <c r="K380" s="15"/>
      <c r="L380" s="15"/>
      <c r="M380" s="15"/>
      <c r="N380" s="15"/>
      <c r="O380" s="15"/>
      <c r="P380" s="15"/>
      <c r="R380" s="15"/>
      <c r="S380" s="76"/>
      <c r="T380" s="76"/>
      <c r="U380" s="76"/>
      <c r="V380" s="76"/>
      <c r="W380" s="76"/>
      <c r="X380" s="76"/>
      <c r="Y380" s="76"/>
      <c r="Z380" s="76"/>
      <c r="AA380" s="76"/>
      <c r="AB380" s="76"/>
      <c r="AC380" s="76"/>
      <c r="AD380" s="76"/>
      <c r="AE380" s="76"/>
      <c r="AF380" s="76"/>
      <c r="AG380" s="76"/>
      <c r="AH380" s="76"/>
      <c r="AI380" s="76"/>
      <c r="AJ380" s="76"/>
      <c r="AK380" s="76"/>
      <c r="AL380" s="76"/>
      <c r="AM380" s="76"/>
      <c r="AN380" s="76"/>
      <c r="AO380" s="76"/>
      <c r="AP380" s="76"/>
      <c r="AQ380" s="76"/>
      <c r="AR380" s="76"/>
      <c r="AS380" s="76"/>
      <c r="AT380" s="76"/>
      <c r="AU380" s="76"/>
      <c r="AV380" s="76"/>
      <c r="AW380" s="76"/>
      <c r="AX380" s="76"/>
      <c r="AY380" s="76"/>
      <c r="AZ380" s="76"/>
      <c r="BA380" s="76"/>
      <c r="BB380" s="76"/>
      <c r="BC380" s="76"/>
      <c r="BD380" s="76"/>
      <c r="BE380" s="76"/>
      <c r="BF380" s="76"/>
      <c r="BG380" s="76"/>
      <c r="BH380" s="76"/>
      <c r="BI380" s="76"/>
      <c r="BJ380" s="76"/>
      <c r="BK380" s="76"/>
      <c r="BL380" s="76"/>
      <c r="BM380" s="76"/>
      <c r="BN380" s="76"/>
      <c r="BO380" s="76"/>
      <c r="BP380" s="76"/>
      <c r="BQ380" s="76"/>
      <c r="BR380" s="76"/>
      <c r="BS380" s="76"/>
      <c r="BT380" s="76"/>
      <c r="BU380" s="76"/>
      <c r="BV380" s="76"/>
      <c r="BW380" s="76"/>
      <c r="BX380" s="76"/>
      <c r="BY380" s="76"/>
      <c r="BZ380" s="76"/>
      <c r="CA380" s="76"/>
      <c r="CB380" s="76"/>
      <c r="CC380" s="76"/>
      <c r="CD380" s="76"/>
      <c r="CE380" s="76"/>
      <c r="CF380" s="76"/>
      <c r="CG380" s="76"/>
      <c r="CH380" s="76"/>
      <c r="CI380" s="76"/>
      <c r="CJ380" s="76"/>
      <c r="CK380" s="76"/>
      <c r="CL380" s="76"/>
      <c r="CN380" s="60"/>
      <c r="CO380" s="76"/>
      <c r="CP380" s="76"/>
      <c r="CQ380" s="76"/>
      <c r="CR380" s="76"/>
      <c r="CS380" s="76"/>
      <c r="CT380" s="76"/>
      <c r="CU380" s="76"/>
      <c r="CV380" s="76"/>
      <c r="CW380" s="76"/>
      <c r="CX380" s="76"/>
      <c r="CY380" s="76"/>
      <c r="CZ380" s="76"/>
      <c r="DA380" s="76"/>
      <c r="DB380" s="76"/>
      <c r="DC380" s="76"/>
      <c r="DD380" s="76"/>
      <c r="DE380" s="76"/>
      <c r="DF380" s="76"/>
      <c r="DG380" s="76"/>
      <c r="DH380" s="76"/>
      <c r="DI380" s="76"/>
      <c r="DJ380" s="76"/>
      <c r="DK380" s="76"/>
      <c r="DL380" s="76"/>
    </row>
    <row r="381" spans="1:116" x14ac:dyDescent="0.35">
      <c r="E381" s="8"/>
      <c r="G381" s="171"/>
      <c r="H381" s="31"/>
      <c r="I381" s="73"/>
      <c r="J381" s="73"/>
      <c r="K381" s="39"/>
      <c r="L381" s="39"/>
      <c r="M381" s="39"/>
      <c r="N381" s="39"/>
      <c r="O381" s="39"/>
      <c r="P381" s="39"/>
      <c r="R381" s="38"/>
      <c r="S381" s="76"/>
      <c r="T381" s="76"/>
      <c r="U381" s="76"/>
      <c r="V381" s="76"/>
      <c r="W381" s="76"/>
      <c r="X381" s="76"/>
      <c r="Y381" s="76"/>
      <c r="Z381" s="76"/>
      <c r="AA381" s="76"/>
      <c r="AB381" s="76"/>
      <c r="AC381" s="76"/>
      <c r="AD381" s="76"/>
      <c r="AE381" s="76"/>
      <c r="AF381" s="76"/>
      <c r="AG381" s="76"/>
      <c r="AH381" s="76"/>
      <c r="AI381" s="76"/>
      <c r="AJ381" s="76"/>
      <c r="AK381" s="76"/>
      <c r="AL381" s="76"/>
      <c r="AM381" s="76"/>
      <c r="AN381" s="76"/>
      <c r="AO381" s="76"/>
      <c r="AP381" s="76"/>
      <c r="AQ381" s="76"/>
      <c r="AR381" s="76"/>
      <c r="AS381" s="76"/>
      <c r="AT381" s="76"/>
      <c r="AU381" s="76"/>
      <c r="AV381" s="76"/>
      <c r="AW381" s="76"/>
      <c r="AX381" s="76"/>
      <c r="AY381" s="76"/>
      <c r="AZ381" s="76"/>
      <c r="BA381" s="76"/>
      <c r="BB381" s="76"/>
      <c r="BC381" s="76"/>
      <c r="BD381" s="76"/>
      <c r="BE381" s="76"/>
      <c r="BF381" s="76"/>
      <c r="BG381" s="76"/>
      <c r="BH381" s="76"/>
      <c r="BI381" s="76"/>
      <c r="BJ381" s="76"/>
      <c r="BK381" s="76"/>
      <c r="BL381" s="76"/>
      <c r="BM381" s="76"/>
      <c r="BN381" s="76"/>
      <c r="BO381" s="76"/>
      <c r="BP381" s="76"/>
      <c r="BQ381" s="76"/>
      <c r="BR381" s="76"/>
      <c r="BS381" s="76"/>
      <c r="BT381" s="76"/>
      <c r="BU381" s="76"/>
      <c r="BV381" s="76"/>
      <c r="BW381" s="76"/>
      <c r="BX381" s="76"/>
      <c r="BY381" s="76"/>
      <c r="BZ381" s="76"/>
      <c r="CA381" s="76"/>
      <c r="CB381" s="76"/>
      <c r="CC381" s="76"/>
      <c r="CD381" s="76"/>
      <c r="CE381" s="76"/>
      <c r="CF381" s="76"/>
      <c r="CG381" s="76"/>
      <c r="CH381" s="76"/>
      <c r="CI381" s="76"/>
      <c r="CJ381" s="76"/>
      <c r="CK381" s="76"/>
      <c r="CL381" s="76"/>
      <c r="CN381" s="73"/>
      <c r="CO381" s="76"/>
      <c r="CP381" s="76"/>
      <c r="CQ381" s="76"/>
      <c r="CR381" s="76"/>
      <c r="CS381" s="76"/>
      <c r="CT381" s="76"/>
      <c r="CU381" s="76"/>
      <c r="CV381" s="76"/>
      <c r="CW381" s="76"/>
      <c r="CX381" s="76"/>
      <c r="CY381" s="76"/>
      <c r="CZ381" s="76"/>
      <c r="DA381" s="76"/>
      <c r="DB381" s="76"/>
      <c r="DC381" s="76"/>
      <c r="DD381" s="76"/>
      <c r="DE381" s="76"/>
      <c r="DF381" s="76"/>
      <c r="DG381" s="76"/>
      <c r="DH381" s="76"/>
      <c r="DI381" s="76"/>
      <c r="DJ381" s="76"/>
      <c r="DK381" s="76"/>
      <c r="DL381" s="76"/>
    </row>
    <row r="382" spans="1:116" x14ac:dyDescent="0.35">
      <c r="A382" s="174"/>
      <c r="E382" s="8"/>
      <c r="G382" s="175" t="s">
        <v>490</v>
      </c>
      <c r="H382" s="193"/>
      <c r="I382" s="194"/>
      <c r="J382" s="194"/>
      <c r="K382" s="195"/>
      <c r="L382" s="195"/>
      <c r="M382" s="195"/>
      <c r="N382" s="195"/>
      <c r="O382" s="195"/>
      <c r="P382" s="195"/>
      <c r="R382" s="195"/>
      <c r="S382" s="196"/>
      <c r="T382" s="196"/>
      <c r="U382" s="196"/>
      <c r="V382" s="196"/>
      <c r="W382" s="196"/>
      <c r="X382" s="196"/>
      <c r="Y382" s="196"/>
      <c r="Z382" s="196"/>
      <c r="AA382" s="196"/>
      <c r="AB382" s="196"/>
      <c r="AC382" s="196"/>
      <c r="AD382" s="196"/>
      <c r="AE382" s="196"/>
      <c r="AF382" s="196"/>
      <c r="AG382" s="196"/>
      <c r="AH382" s="196"/>
      <c r="AI382" s="196"/>
      <c r="AJ382" s="196"/>
      <c r="AK382" s="196"/>
      <c r="AL382" s="196"/>
      <c r="AM382" s="196"/>
      <c r="AN382" s="196"/>
      <c r="AO382" s="196"/>
      <c r="AP382" s="196"/>
      <c r="AQ382" s="196"/>
      <c r="AR382" s="196"/>
      <c r="AS382" s="196"/>
      <c r="AT382" s="196"/>
      <c r="AU382" s="196"/>
      <c r="AV382" s="196"/>
      <c r="AW382" s="196"/>
      <c r="AX382" s="196"/>
      <c r="AY382" s="196"/>
      <c r="AZ382" s="196"/>
      <c r="BA382" s="196"/>
      <c r="BB382" s="196"/>
      <c r="BC382" s="196"/>
      <c r="BD382" s="196"/>
      <c r="BE382" s="196"/>
      <c r="BF382" s="196"/>
      <c r="BG382" s="196"/>
      <c r="BH382" s="196"/>
      <c r="BI382" s="196"/>
      <c r="BJ382" s="196"/>
      <c r="BK382" s="196"/>
      <c r="BL382" s="196"/>
      <c r="BM382" s="196"/>
      <c r="BN382" s="196"/>
      <c r="BO382" s="196"/>
      <c r="BP382" s="196"/>
      <c r="BQ382" s="196"/>
      <c r="BR382" s="196"/>
      <c r="BS382" s="196"/>
      <c r="BT382" s="196"/>
      <c r="BU382" s="196"/>
      <c r="BV382" s="196"/>
      <c r="BW382" s="196"/>
      <c r="BX382" s="196"/>
      <c r="BY382" s="196"/>
      <c r="BZ382" s="196"/>
      <c r="CA382" s="196"/>
      <c r="CB382" s="196"/>
      <c r="CC382" s="196"/>
      <c r="CD382" s="196"/>
      <c r="CE382" s="196"/>
      <c r="CF382" s="196"/>
      <c r="CG382" s="196"/>
      <c r="CH382" s="196"/>
      <c r="CI382" s="196"/>
      <c r="CJ382" s="196"/>
      <c r="CK382" s="196"/>
      <c r="CL382" s="196"/>
      <c r="CN382" s="194"/>
      <c r="CO382" s="196"/>
      <c r="CP382" s="196"/>
      <c r="CQ382" s="196"/>
      <c r="CR382" s="196"/>
      <c r="CS382" s="196"/>
      <c r="CT382" s="196"/>
      <c r="CU382" s="196"/>
      <c r="CV382" s="196"/>
      <c r="CW382" s="196"/>
      <c r="CX382" s="196"/>
      <c r="CY382" s="196"/>
      <c r="CZ382" s="196"/>
      <c r="DA382" s="196"/>
      <c r="DB382" s="196"/>
      <c r="DC382" s="196"/>
      <c r="DD382" s="196"/>
      <c r="DE382" s="196"/>
      <c r="DF382" s="196"/>
      <c r="DG382" s="196"/>
      <c r="DH382" s="196"/>
      <c r="DI382" s="196"/>
      <c r="DJ382" s="196"/>
      <c r="DK382" s="196"/>
      <c r="DL382" s="196"/>
    </row>
    <row r="383" spans="1:116" x14ac:dyDescent="0.35">
      <c r="A383" s="174"/>
      <c r="E383" s="8"/>
      <c r="G383" s="175" t="s">
        <v>492</v>
      </c>
      <c r="H383" s="174"/>
      <c r="I383" s="176"/>
      <c r="J383" s="176"/>
      <c r="K383" s="197"/>
      <c r="L383" s="197"/>
      <c r="M383" s="197"/>
      <c r="N383" s="197"/>
      <c r="O383" s="197"/>
      <c r="P383" s="197"/>
      <c r="R383" s="198"/>
      <c r="S383" s="174"/>
      <c r="T383" s="174"/>
      <c r="U383" s="174"/>
      <c r="V383" s="174"/>
      <c r="W383" s="174"/>
      <c r="X383" s="174"/>
      <c r="Y383" s="174"/>
      <c r="Z383" s="174"/>
      <c r="AA383" s="174"/>
      <c r="AB383" s="174"/>
      <c r="AC383" s="174"/>
      <c r="AD383" s="174"/>
      <c r="AE383" s="174"/>
      <c r="AF383" s="174"/>
      <c r="AG383" s="174"/>
      <c r="AH383" s="174"/>
      <c r="AI383" s="174"/>
      <c r="AJ383" s="174"/>
      <c r="AK383" s="174"/>
      <c r="AL383" s="174"/>
      <c r="AM383" s="174"/>
      <c r="AN383" s="174"/>
      <c r="AO383" s="174"/>
      <c r="AP383" s="174"/>
      <c r="AQ383" s="174"/>
      <c r="AR383" s="174"/>
      <c r="AS383" s="174"/>
      <c r="AT383" s="174"/>
      <c r="AU383" s="174"/>
      <c r="AV383" s="174"/>
      <c r="AW383" s="174"/>
      <c r="AX383" s="174"/>
      <c r="AY383" s="174"/>
      <c r="AZ383" s="174"/>
      <c r="BA383" s="174"/>
      <c r="BB383" s="174"/>
      <c r="BC383" s="174"/>
      <c r="BD383" s="174"/>
      <c r="BE383" s="174"/>
      <c r="BF383" s="174"/>
      <c r="BG383" s="174"/>
      <c r="BH383" s="174"/>
      <c r="BI383" s="174"/>
      <c r="BJ383" s="174"/>
      <c r="BK383" s="174"/>
      <c r="BL383" s="174"/>
      <c r="BM383" s="174"/>
      <c r="BN383" s="174"/>
      <c r="BO383" s="174"/>
      <c r="BP383" s="174"/>
      <c r="BQ383" s="174"/>
      <c r="BR383" s="174"/>
      <c r="BS383" s="174"/>
      <c r="BT383" s="174"/>
      <c r="BU383" s="174"/>
      <c r="BV383" s="174"/>
      <c r="BW383" s="174"/>
      <c r="BX383" s="174"/>
      <c r="BY383" s="174"/>
      <c r="BZ383" s="174"/>
      <c r="CA383" s="174"/>
      <c r="CB383" s="174"/>
      <c r="CC383" s="174"/>
      <c r="CD383" s="174"/>
      <c r="CE383" s="174"/>
      <c r="CF383" s="174"/>
      <c r="CG383" s="174"/>
      <c r="CH383" s="174"/>
      <c r="CI383" s="174"/>
      <c r="CJ383" s="174"/>
      <c r="CK383" s="174"/>
      <c r="CL383" s="174"/>
      <c r="CN383" s="176"/>
      <c r="CO383" s="174"/>
      <c r="CP383" s="174"/>
      <c r="CQ383" s="174"/>
      <c r="CR383" s="174"/>
      <c r="CS383" s="174"/>
      <c r="CT383" s="174"/>
      <c r="CU383" s="174"/>
      <c r="CV383" s="174"/>
      <c r="CW383" s="174"/>
      <c r="CX383" s="174"/>
      <c r="CY383" s="174"/>
      <c r="CZ383" s="174"/>
      <c r="DA383" s="174"/>
      <c r="DB383" s="174"/>
      <c r="DC383" s="174"/>
      <c r="DD383" s="174"/>
      <c r="DE383" s="174"/>
      <c r="DF383" s="174"/>
      <c r="DG383" s="174"/>
      <c r="DH383" s="174"/>
      <c r="DI383" s="174"/>
      <c r="DJ383" s="174"/>
      <c r="DK383" s="174"/>
      <c r="DL383" s="174"/>
    </row>
    <row r="384" spans="1:116" x14ac:dyDescent="0.35">
      <c r="A384" s="174"/>
      <c r="E384" s="8"/>
      <c r="G384" s="175" t="s">
        <v>461</v>
      </c>
      <c r="H384" s="174"/>
      <c r="I384" s="176"/>
      <c r="J384" s="176"/>
      <c r="K384" s="197"/>
      <c r="L384" s="197"/>
      <c r="M384" s="197"/>
      <c r="N384" s="197"/>
      <c r="O384" s="197"/>
      <c r="P384" s="197"/>
      <c r="R384" s="198"/>
      <c r="S384" s="199" t="str">
        <f t="shared" ref="S384:AX384" si="383">S$20</f>
        <v>S$16</v>
      </c>
      <c r="T384" s="199" t="str">
        <f t="shared" si="383"/>
        <v>T$16</v>
      </c>
      <c r="U384" s="199" t="str">
        <f t="shared" si="383"/>
        <v>U$16</v>
      </c>
      <c r="V384" s="199" t="str">
        <f t="shared" si="383"/>
        <v>V$16</v>
      </c>
      <c r="W384" s="199" t="str">
        <f t="shared" si="383"/>
        <v>W$16</v>
      </c>
      <c r="X384" s="199" t="str">
        <f t="shared" si="383"/>
        <v>X$16</v>
      </c>
      <c r="Y384" s="199" t="str">
        <f t="shared" si="383"/>
        <v>Y$16</v>
      </c>
      <c r="Z384" s="199" t="str">
        <f t="shared" si="383"/>
        <v>Z$16</v>
      </c>
      <c r="AA384" s="199" t="str">
        <f t="shared" si="383"/>
        <v>AA$16</v>
      </c>
      <c r="AB384" s="199" t="str">
        <f t="shared" si="383"/>
        <v>AB$16</v>
      </c>
      <c r="AC384" s="199" t="str">
        <f t="shared" si="383"/>
        <v>AC$16</v>
      </c>
      <c r="AD384" s="199" t="str">
        <f t="shared" si="383"/>
        <v>AD$16</v>
      </c>
      <c r="AE384" s="199" t="str">
        <f t="shared" si="383"/>
        <v>AE$16</v>
      </c>
      <c r="AF384" s="199" t="str">
        <f t="shared" si="383"/>
        <v>AF$16</v>
      </c>
      <c r="AG384" s="199" t="str">
        <f t="shared" si="383"/>
        <v>AG$16</v>
      </c>
      <c r="AH384" s="199" t="str">
        <f t="shared" si="383"/>
        <v>AH$16</v>
      </c>
      <c r="AI384" s="199" t="str">
        <f t="shared" si="383"/>
        <v>AI$16</v>
      </c>
      <c r="AJ384" s="199" t="str">
        <f t="shared" si="383"/>
        <v>AJ$16</v>
      </c>
      <c r="AK384" s="199" t="str">
        <f t="shared" si="383"/>
        <v>AK$16</v>
      </c>
      <c r="AL384" s="199" t="str">
        <f t="shared" si="383"/>
        <v>AL$16</v>
      </c>
      <c r="AM384" s="199" t="str">
        <f t="shared" si="383"/>
        <v>AM$16</v>
      </c>
      <c r="AN384" s="199" t="str">
        <f t="shared" si="383"/>
        <v>AN$16</v>
      </c>
      <c r="AO384" s="199" t="str">
        <f t="shared" si="383"/>
        <v>AO$16</v>
      </c>
      <c r="AP384" s="199" t="str">
        <f t="shared" si="383"/>
        <v>AP$16</v>
      </c>
      <c r="AQ384" s="199" t="str">
        <f t="shared" si="383"/>
        <v>AQ$16</v>
      </c>
      <c r="AR384" s="199" t="str">
        <f t="shared" si="383"/>
        <v>AR$16</v>
      </c>
      <c r="AS384" s="199" t="str">
        <f t="shared" si="383"/>
        <v>AS$16</v>
      </c>
      <c r="AT384" s="199" t="str">
        <f t="shared" si="383"/>
        <v>AT$16</v>
      </c>
      <c r="AU384" s="199" t="str">
        <f t="shared" si="383"/>
        <v>AU$16</v>
      </c>
      <c r="AV384" s="199" t="str">
        <f t="shared" si="383"/>
        <v>AV$16</v>
      </c>
      <c r="AW384" s="199" t="str">
        <f t="shared" si="383"/>
        <v>AW$16</v>
      </c>
      <c r="AX384" s="199" t="str">
        <f t="shared" si="383"/>
        <v>AX$16</v>
      </c>
      <c r="AY384" s="199" t="str">
        <f t="shared" ref="AY384:CD384" si="384">AY$20</f>
        <v>AY$16</v>
      </c>
      <c r="AZ384" s="199" t="str">
        <f t="shared" si="384"/>
        <v>AZ$16</v>
      </c>
      <c r="BA384" s="199" t="str">
        <f t="shared" si="384"/>
        <v>BA$16</v>
      </c>
      <c r="BB384" s="199" t="str">
        <f t="shared" si="384"/>
        <v>BB$16</v>
      </c>
      <c r="BC384" s="199" t="str">
        <f t="shared" si="384"/>
        <v>BC$16</v>
      </c>
      <c r="BD384" s="199" t="str">
        <f t="shared" si="384"/>
        <v>BD$16</v>
      </c>
      <c r="BE384" s="199" t="str">
        <f t="shared" si="384"/>
        <v>BE$16</v>
      </c>
      <c r="BF384" s="199" t="str">
        <f t="shared" si="384"/>
        <v>BF$16</v>
      </c>
      <c r="BG384" s="199" t="str">
        <f t="shared" si="384"/>
        <v>BG$16</v>
      </c>
      <c r="BH384" s="199" t="str">
        <f t="shared" si="384"/>
        <v>BH$16</v>
      </c>
      <c r="BI384" s="199" t="str">
        <f t="shared" si="384"/>
        <v>BI$16</v>
      </c>
      <c r="BJ384" s="199" t="str">
        <f t="shared" si="384"/>
        <v>BJ$16</v>
      </c>
      <c r="BK384" s="199" t="str">
        <f t="shared" si="384"/>
        <v>BK$16</v>
      </c>
      <c r="BL384" s="199" t="str">
        <f t="shared" si="384"/>
        <v>BL$16</v>
      </c>
      <c r="BM384" s="199" t="str">
        <f t="shared" si="384"/>
        <v>BM$16</v>
      </c>
      <c r="BN384" s="199" t="str">
        <f t="shared" si="384"/>
        <v>BN$16</v>
      </c>
      <c r="BO384" s="199" t="str">
        <f t="shared" si="384"/>
        <v>BO$16</v>
      </c>
      <c r="BP384" s="199" t="str">
        <f t="shared" si="384"/>
        <v>BP$16</v>
      </c>
      <c r="BQ384" s="199" t="str">
        <f t="shared" si="384"/>
        <v>BQ$16</v>
      </c>
      <c r="BR384" s="199" t="str">
        <f t="shared" si="384"/>
        <v>BR$16</v>
      </c>
      <c r="BS384" s="199" t="str">
        <f t="shared" si="384"/>
        <v>BS$16</v>
      </c>
      <c r="BT384" s="199" t="str">
        <f t="shared" si="384"/>
        <v>BT$16</v>
      </c>
      <c r="BU384" s="199" t="str">
        <f t="shared" si="384"/>
        <v>BU$16</v>
      </c>
      <c r="BV384" s="199" t="str">
        <f t="shared" si="384"/>
        <v>BV$16</v>
      </c>
      <c r="BW384" s="199" t="str">
        <f t="shared" si="384"/>
        <v>BW$16</v>
      </c>
      <c r="BX384" s="199" t="str">
        <f t="shared" si="384"/>
        <v>BX$16</v>
      </c>
      <c r="BY384" s="199" t="str">
        <f t="shared" si="384"/>
        <v>BY$16</v>
      </c>
      <c r="BZ384" s="199" t="str">
        <f t="shared" si="384"/>
        <v>BZ$16</v>
      </c>
      <c r="CA384" s="199" t="str">
        <f t="shared" si="384"/>
        <v>CA$16</v>
      </c>
      <c r="CB384" s="199" t="str">
        <f t="shared" si="384"/>
        <v>CB$16</v>
      </c>
      <c r="CC384" s="199" t="str">
        <f t="shared" si="384"/>
        <v>CC$16</v>
      </c>
      <c r="CD384" s="199" t="str">
        <f t="shared" si="384"/>
        <v>CD$16</v>
      </c>
      <c r="CE384" s="199" t="str">
        <f t="shared" ref="CE384:CL384" si="385">CE$20</f>
        <v>CE$16</v>
      </c>
      <c r="CF384" s="199" t="str">
        <f t="shared" si="385"/>
        <v>CF$16</v>
      </c>
      <c r="CG384" s="199" t="str">
        <f t="shared" si="385"/>
        <v>CG$16</v>
      </c>
      <c r="CH384" s="199" t="str">
        <f t="shared" si="385"/>
        <v>CH$16</v>
      </c>
      <c r="CI384" s="199" t="str">
        <f t="shared" si="385"/>
        <v>CI$16</v>
      </c>
      <c r="CJ384" s="199" t="str">
        <f t="shared" si="385"/>
        <v>CJ$16</v>
      </c>
      <c r="CK384" s="199" t="str">
        <f t="shared" si="385"/>
        <v>CK$16</v>
      </c>
      <c r="CL384" s="199" t="str">
        <f t="shared" si="385"/>
        <v>CL$16</v>
      </c>
      <c r="CN384" s="176"/>
      <c r="CO384" s="199" t="str">
        <f t="shared" ref="CO384:DL384" si="386">CO$20</f>
        <v>CO$16</v>
      </c>
      <c r="CP384" s="199" t="str">
        <f t="shared" si="386"/>
        <v>CP$16</v>
      </c>
      <c r="CQ384" s="199" t="str">
        <f t="shared" si="386"/>
        <v>CQ$16</v>
      </c>
      <c r="CR384" s="199" t="str">
        <f t="shared" si="386"/>
        <v>CR$16</v>
      </c>
      <c r="CS384" s="199" t="str">
        <f t="shared" si="386"/>
        <v>CS$16</v>
      </c>
      <c r="CT384" s="199" t="str">
        <f t="shared" si="386"/>
        <v>CT$16</v>
      </c>
      <c r="CU384" s="199" t="str">
        <f t="shared" si="386"/>
        <v>CU$16</v>
      </c>
      <c r="CV384" s="199" t="str">
        <f t="shared" si="386"/>
        <v>CV$16</v>
      </c>
      <c r="CW384" s="199" t="str">
        <f t="shared" si="386"/>
        <v>CW$16</v>
      </c>
      <c r="CX384" s="199" t="str">
        <f t="shared" si="386"/>
        <v>CX$16</v>
      </c>
      <c r="CY384" s="199" t="str">
        <f t="shared" si="386"/>
        <v>CY$16</v>
      </c>
      <c r="CZ384" s="199" t="str">
        <f t="shared" si="386"/>
        <v>CZ$16</v>
      </c>
      <c r="DA384" s="199" t="str">
        <f t="shared" si="386"/>
        <v>DA$16</v>
      </c>
      <c r="DB384" s="199" t="str">
        <f t="shared" si="386"/>
        <v>DB$16</v>
      </c>
      <c r="DC384" s="199" t="str">
        <f t="shared" si="386"/>
        <v>DC$16</v>
      </c>
      <c r="DD384" s="199" t="str">
        <f t="shared" si="386"/>
        <v>DD$16</v>
      </c>
      <c r="DE384" s="199" t="str">
        <f t="shared" si="386"/>
        <v>DE$16</v>
      </c>
      <c r="DF384" s="199" t="str">
        <f t="shared" si="386"/>
        <v>DF$16</v>
      </c>
      <c r="DG384" s="199" t="str">
        <f t="shared" si="386"/>
        <v>DG$16</v>
      </c>
      <c r="DH384" s="199" t="str">
        <f t="shared" si="386"/>
        <v>DH$16</v>
      </c>
      <c r="DI384" s="199" t="str">
        <f t="shared" si="386"/>
        <v>DI$16</v>
      </c>
      <c r="DJ384" s="199" t="str">
        <f t="shared" si="386"/>
        <v>DJ$16</v>
      </c>
      <c r="DK384" s="199" t="str">
        <f t="shared" si="386"/>
        <v>DK$16</v>
      </c>
      <c r="DL384" s="199" t="str">
        <f t="shared" si="386"/>
        <v>DL$16</v>
      </c>
    </row>
    <row r="385" spans="1:116" x14ac:dyDescent="0.35">
      <c r="A385" s="174"/>
      <c r="E385" s="8"/>
      <c r="G385" s="175" t="s">
        <v>462</v>
      </c>
      <c r="H385" s="200"/>
      <c r="I385" s="201"/>
      <c r="J385" s="201"/>
      <c r="K385" s="202"/>
      <c r="L385" s="202"/>
      <c r="M385" s="202"/>
      <c r="N385" s="202"/>
      <c r="O385" s="202"/>
      <c r="P385" s="202"/>
      <c r="R385" s="202"/>
      <c r="S385" s="199" t="str">
        <f t="shared" ref="S385:AX385" si="387">S$21</f>
        <v>S$17</v>
      </c>
      <c r="T385" s="199" t="str">
        <f t="shared" si="387"/>
        <v>T$17</v>
      </c>
      <c r="U385" s="199" t="str">
        <f t="shared" si="387"/>
        <v>U$17</v>
      </c>
      <c r="V385" s="199" t="str">
        <f t="shared" si="387"/>
        <v>V$17</v>
      </c>
      <c r="W385" s="199" t="str">
        <f t="shared" si="387"/>
        <v>W$17</v>
      </c>
      <c r="X385" s="199" t="str">
        <f t="shared" si="387"/>
        <v>X$17</v>
      </c>
      <c r="Y385" s="199" t="str">
        <f t="shared" si="387"/>
        <v>Y$17</v>
      </c>
      <c r="Z385" s="199" t="str">
        <f t="shared" si="387"/>
        <v>Z$17</v>
      </c>
      <c r="AA385" s="199" t="str">
        <f t="shared" si="387"/>
        <v>AA$17</v>
      </c>
      <c r="AB385" s="199" t="str">
        <f t="shared" si="387"/>
        <v>AB$17</v>
      </c>
      <c r="AC385" s="199" t="str">
        <f t="shared" si="387"/>
        <v>AC$17</v>
      </c>
      <c r="AD385" s="199" t="str">
        <f t="shared" si="387"/>
        <v>AD$17</v>
      </c>
      <c r="AE385" s="199" t="str">
        <f t="shared" si="387"/>
        <v>AE$17</v>
      </c>
      <c r="AF385" s="199" t="str">
        <f t="shared" si="387"/>
        <v>AF$17</v>
      </c>
      <c r="AG385" s="199" t="str">
        <f t="shared" si="387"/>
        <v>AG$17</v>
      </c>
      <c r="AH385" s="199" t="str">
        <f t="shared" si="387"/>
        <v>AH$17</v>
      </c>
      <c r="AI385" s="199" t="str">
        <f t="shared" si="387"/>
        <v>AI$17</v>
      </c>
      <c r="AJ385" s="199" t="str">
        <f t="shared" si="387"/>
        <v>AJ$17</v>
      </c>
      <c r="AK385" s="199" t="str">
        <f t="shared" si="387"/>
        <v>AK$17</v>
      </c>
      <c r="AL385" s="199" t="str">
        <f t="shared" si="387"/>
        <v>AL$17</v>
      </c>
      <c r="AM385" s="199" t="str">
        <f t="shared" si="387"/>
        <v>AM$17</v>
      </c>
      <c r="AN385" s="199" t="str">
        <f t="shared" si="387"/>
        <v>AN$17</v>
      </c>
      <c r="AO385" s="199" t="str">
        <f t="shared" si="387"/>
        <v>AO$17</v>
      </c>
      <c r="AP385" s="199" t="str">
        <f t="shared" si="387"/>
        <v>AP$17</v>
      </c>
      <c r="AQ385" s="199" t="str">
        <f t="shared" si="387"/>
        <v>AQ$17</v>
      </c>
      <c r="AR385" s="199" t="str">
        <f t="shared" si="387"/>
        <v>AR$17</v>
      </c>
      <c r="AS385" s="199" t="str">
        <f t="shared" si="387"/>
        <v>AS$17</v>
      </c>
      <c r="AT385" s="199" t="str">
        <f t="shared" si="387"/>
        <v>AT$17</v>
      </c>
      <c r="AU385" s="199" t="str">
        <f t="shared" si="387"/>
        <v>AU$17</v>
      </c>
      <c r="AV385" s="199" t="str">
        <f t="shared" si="387"/>
        <v>AV$17</v>
      </c>
      <c r="AW385" s="199" t="str">
        <f t="shared" si="387"/>
        <v>AW$17</v>
      </c>
      <c r="AX385" s="199" t="str">
        <f t="shared" si="387"/>
        <v>AX$17</v>
      </c>
      <c r="AY385" s="199" t="str">
        <f t="shared" ref="AY385:CD385" si="388">AY$21</f>
        <v>AY$17</v>
      </c>
      <c r="AZ385" s="199" t="str">
        <f t="shared" si="388"/>
        <v>AZ$17</v>
      </c>
      <c r="BA385" s="199" t="str">
        <f t="shared" si="388"/>
        <v>BA$17</v>
      </c>
      <c r="BB385" s="199" t="str">
        <f t="shared" si="388"/>
        <v>BB$17</v>
      </c>
      <c r="BC385" s="199" t="str">
        <f t="shared" si="388"/>
        <v>BC$17</v>
      </c>
      <c r="BD385" s="199" t="str">
        <f t="shared" si="388"/>
        <v>BD$17</v>
      </c>
      <c r="BE385" s="199" t="str">
        <f t="shared" si="388"/>
        <v>BE$17</v>
      </c>
      <c r="BF385" s="199" t="str">
        <f t="shared" si="388"/>
        <v>BF$17</v>
      </c>
      <c r="BG385" s="199" t="str">
        <f t="shared" si="388"/>
        <v>BG$17</v>
      </c>
      <c r="BH385" s="199" t="str">
        <f t="shared" si="388"/>
        <v>BH$17</v>
      </c>
      <c r="BI385" s="199" t="str">
        <f t="shared" si="388"/>
        <v>BI$17</v>
      </c>
      <c r="BJ385" s="199" t="str">
        <f t="shared" si="388"/>
        <v>BJ$17</v>
      </c>
      <c r="BK385" s="199" t="str">
        <f t="shared" si="388"/>
        <v>BK$17</v>
      </c>
      <c r="BL385" s="199" t="str">
        <f t="shared" si="388"/>
        <v>BL$17</v>
      </c>
      <c r="BM385" s="199" t="str">
        <f t="shared" si="388"/>
        <v>BM$17</v>
      </c>
      <c r="BN385" s="199" t="str">
        <f t="shared" si="388"/>
        <v>BN$17</v>
      </c>
      <c r="BO385" s="199" t="str">
        <f t="shared" si="388"/>
        <v>BO$17</v>
      </c>
      <c r="BP385" s="199" t="str">
        <f t="shared" si="388"/>
        <v>BP$17</v>
      </c>
      <c r="BQ385" s="199" t="str">
        <f t="shared" si="388"/>
        <v>BQ$17</v>
      </c>
      <c r="BR385" s="199" t="str">
        <f t="shared" si="388"/>
        <v>BR$17</v>
      </c>
      <c r="BS385" s="199" t="str">
        <f t="shared" si="388"/>
        <v>BS$17</v>
      </c>
      <c r="BT385" s="199" t="str">
        <f t="shared" si="388"/>
        <v>BT$17</v>
      </c>
      <c r="BU385" s="199" t="str">
        <f t="shared" si="388"/>
        <v>BU$17</v>
      </c>
      <c r="BV385" s="199" t="str">
        <f t="shared" si="388"/>
        <v>BV$17</v>
      </c>
      <c r="BW385" s="199" t="str">
        <f t="shared" si="388"/>
        <v>BW$17</v>
      </c>
      <c r="BX385" s="199" t="str">
        <f t="shared" si="388"/>
        <v>BX$17</v>
      </c>
      <c r="BY385" s="199" t="str">
        <f t="shared" si="388"/>
        <v>BY$17</v>
      </c>
      <c r="BZ385" s="199" t="str">
        <f t="shared" si="388"/>
        <v>BZ$17</v>
      </c>
      <c r="CA385" s="199" t="str">
        <f t="shared" si="388"/>
        <v>CA$17</v>
      </c>
      <c r="CB385" s="199" t="str">
        <f t="shared" si="388"/>
        <v>CB$17</v>
      </c>
      <c r="CC385" s="199" t="str">
        <f t="shared" si="388"/>
        <v>CC$17</v>
      </c>
      <c r="CD385" s="199" t="str">
        <f t="shared" si="388"/>
        <v>CD$17</v>
      </c>
      <c r="CE385" s="199" t="str">
        <f t="shared" ref="CE385:CL385" si="389">CE$21</f>
        <v>CE$17</v>
      </c>
      <c r="CF385" s="199" t="str">
        <f t="shared" si="389"/>
        <v>CF$17</v>
      </c>
      <c r="CG385" s="199" t="str">
        <f t="shared" si="389"/>
        <v>CG$17</v>
      </c>
      <c r="CH385" s="199" t="str">
        <f t="shared" si="389"/>
        <v>CH$17</v>
      </c>
      <c r="CI385" s="199" t="str">
        <f t="shared" si="389"/>
        <v>CI$17</v>
      </c>
      <c r="CJ385" s="199" t="str">
        <f t="shared" si="389"/>
        <v>CJ$17</v>
      </c>
      <c r="CK385" s="199" t="str">
        <f t="shared" si="389"/>
        <v>CK$17</v>
      </c>
      <c r="CL385" s="199" t="str">
        <f t="shared" si="389"/>
        <v>CL$17</v>
      </c>
      <c r="CN385" s="201"/>
      <c r="CO385" s="199" t="str">
        <f t="shared" ref="CO385:DL385" si="390">CO$21</f>
        <v>CO$17</v>
      </c>
      <c r="CP385" s="199" t="str">
        <f t="shared" si="390"/>
        <v>CP$17</v>
      </c>
      <c r="CQ385" s="199" t="str">
        <f t="shared" si="390"/>
        <v>CQ$17</v>
      </c>
      <c r="CR385" s="199" t="str">
        <f t="shared" si="390"/>
        <v>CR$17</v>
      </c>
      <c r="CS385" s="199" t="str">
        <f t="shared" si="390"/>
        <v>CS$17</v>
      </c>
      <c r="CT385" s="199" t="str">
        <f t="shared" si="390"/>
        <v>CT$17</v>
      </c>
      <c r="CU385" s="199" t="str">
        <f t="shared" si="390"/>
        <v>CU$17</v>
      </c>
      <c r="CV385" s="199" t="str">
        <f t="shared" si="390"/>
        <v>CV$17</v>
      </c>
      <c r="CW385" s="199" t="str">
        <f t="shared" si="390"/>
        <v>CW$17</v>
      </c>
      <c r="CX385" s="199" t="str">
        <f t="shared" si="390"/>
        <v>CX$17</v>
      </c>
      <c r="CY385" s="199" t="str">
        <f t="shared" si="390"/>
        <v>CY$17</v>
      </c>
      <c r="CZ385" s="199" t="str">
        <f t="shared" si="390"/>
        <v>CZ$17</v>
      </c>
      <c r="DA385" s="199" t="str">
        <f t="shared" si="390"/>
        <v>DA$17</v>
      </c>
      <c r="DB385" s="199" t="str">
        <f t="shared" si="390"/>
        <v>DB$17</v>
      </c>
      <c r="DC385" s="199" t="str">
        <f t="shared" si="390"/>
        <v>DC$17</v>
      </c>
      <c r="DD385" s="199" t="str">
        <f t="shared" si="390"/>
        <v>DD$17</v>
      </c>
      <c r="DE385" s="199" t="str">
        <f t="shared" si="390"/>
        <v>DE$17</v>
      </c>
      <c r="DF385" s="199" t="str">
        <f t="shared" si="390"/>
        <v>DF$17</v>
      </c>
      <c r="DG385" s="199" t="str">
        <f t="shared" si="390"/>
        <v>DG$17</v>
      </c>
      <c r="DH385" s="199" t="str">
        <f t="shared" si="390"/>
        <v>DH$17</v>
      </c>
      <c r="DI385" s="199" t="str">
        <f t="shared" si="390"/>
        <v>DI$17</v>
      </c>
      <c r="DJ385" s="199" t="str">
        <f t="shared" si="390"/>
        <v>DJ$17</v>
      </c>
      <c r="DK385" s="199" t="str">
        <f t="shared" si="390"/>
        <v>DK$17</v>
      </c>
      <c r="DL385" s="199" t="str">
        <f t="shared" si="390"/>
        <v>DL$17</v>
      </c>
    </row>
    <row r="386" spans="1:116" x14ac:dyDescent="0.35">
      <c r="A386" s="174"/>
      <c r="E386" s="8"/>
      <c r="G386" s="175" t="s">
        <v>491</v>
      </c>
      <c r="H386" s="200"/>
      <c r="I386" s="201"/>
      <c r="J386" s="201"/>
      <c r="K386" s="202"/>
      <c r="L386" s="202"/>
      <c r="M386" s="202"/>
      <c r="N386" s="202"/>
      <c r="O386" s="202"/>
      <c r="P386" s="202"/>
      <c r="R386" s="202"/>
      <c r="S386" s="190"/>
      <c r="T386" s="190"/>
      <c r="U386" s="190"/>
      <c r="V386" s="190"/>
      <c r="W386" s="190"/>
      <c r="X386" s="190"/>
      <c r="Y386" s="190"/>
      <c r="Z386" s="190"/>
      <c r="AA386" s="190"/>
      <c r="AB386" s="190"/>
      <c r="AC386" s="190"/>
      <c r="AD386" s="190"/>
      <c r="AE386" s="190"/>
      <c r="AF386" s="190"/>
      <c r="AG386" s="190"/>
      <c r="AH386" s="190"/>
      <c r="AI386" s="190"/>
      <c r="AJ386" s="190"/>
      <c r="AK386" s="190"/>
      <c r="AL386" s="190"/>
      <c r="AM386" s="190"/>
      <c r="AN386" s="190"/>
      <c r="AO386" s="190"/>
      <c r="AP386" s="190"/>
      <c r="AQ386" s="190"/>
      <c r="AR386" s="190"/>
      <c r="AS386" s="190"/>
      <c r="AT386" s="190"/>
      <c r="AU386" s="190"/>
      <c r="AV386" s="190"/>
      <c r="AW386" s="190"/>
      <c r="AX386" s="190"/>
      <c r="AY386" s="190"/>
      <c r="AZ386" s="190"/>
      <c r="BA386" s="190"/>
      <c r="BB386" s="190"/>
      <c r="BC386" s="190"/>
      <c r="BD386" s="190"/>
      <c r="BE386" s="190"/>
      <c r="BF386" s="190"/>
      <c r="BG386" s="190"/>
      <c r="BH386" s="190"/>
      <c r="BI386" s="190"/>
      <c r="BJ386" s="190"/>
      <c r="BK386" s="190"/>
      <c r="BL386" s="190"/>
      <c r="BM386" s="190"/>
      <c r="BN386" s="190"/>
      <c r="BO386" s="190"/>
      <c r="BP386" s="190"/>
      <c r="BQ386" s="190"/>
      <c r="BR386" s="190"/>
      <c r="BS386" s="190"/>
      <c r="BT386" s="190"/>
      <c r="BU386" s="190"/>
      <c r="BV386" s="190"/>
      <c r="BW386" s="190"/>
      <c r="BX386" s="190"/>
      <c r="BY386" s="190"/>
      <c r="BZ386" s="190"/>
      <c r="CA386" s="190"/>
      <c r="CB386" s="190"/>
      <c r="CC386" s="190"/>
      <c r="CD386" s="190"/>
      <c r="CE386" s="190"/>
      <c r="CF386" s="190"/>
      <c r="CG386" s="190"/>
      <c r="CH386" s="190"/>
      <c r="CI386" s="190"/>
      <c r="CJ386" s="190"/>
      <c r="CK386" s="190"/>
      <c r="CL386" s="190"/>
      <c r="CN386" s="201"/>
      <c r="CO386" s="190"/>
      <c r="CP386" s="190"/>
      <c r="CQ386" s="190"/>
      <c r="CR386" s="190"/>
      <c r="CS386" s="190"/>
      <c r="CT386" s="190"/>
      <c r="CU386" s="190"/>
      <c r="CV386" s="190"/>
      <c r="CW386" s="190"/>
      <c r="CX386" s="190"/>
      <c r="CY386" s="190"/>
      <c r="CZ386" s="190"/>
      <c r="DA386" s="190"/>
      <c r="DB386" s="190"/>
      <c r="DC386" s="190"/>
      <c r="DD386" s="190"/>
      <c r="DE386" s="190"/>
      <c r="DF386" s="190"/>
      <c r="DG386" s="190"/>
      <c r="DH386" s="190"/>
      <c r="DI386" s="190"/>
      <c r="DJ386" s="190"/>
      <c r="DK386" s="190"/>
      <c r="DL386" s="190"/>
    </row>
    <row r="387" spans="1:116" x14ac:dyDescent="0.35">
      <c r="A387" s="174"/>
      <c r="E387" s="8"/>
      <c r="G387" s="175" t="s">
        <v>505</v>
      </c>
      <c r="H387" s="200"/>
      <c r="I387" s="201"/>
      <c r="J387" s="201"/>
      <c r="K387" s="202"/>
      <c r="L387" s="202"/>
      <c r="M387" s="202"/>
      <c r="N387" s="202"/>
      <c r="O387" s="202"/>
      <c r="P387" s="202"/>
      <c r="R387" s="202"/>
      <c r="S387" s="190"/>
      <c r="T387" s="190"/>
      <c r="U387" s="190"/>
      <c r="V387" s="190"/>
      <c r="W387" s="190"/>
      <c r="X387" s="190"/>
      <c r="Y387" s="190"/>
      <c r="Z387" s="190"/>
      <c r="AA387" s="190"/>
      <c r="AB387" s="190"/>
      <c r="AC387" s="190"/>
      <c r="AD387" s="190"/>
      <c r="AE387" s="190"/>
      <c r="AF387" s="190"/>
      <c r="AG387" s="190"/>
      <c r="AH387" s="190"/>
      <c r="AI387" s="190"/>
      <c r="AJ387" s="190"/>
      <c r="AK387" s="190"/>
      <c r="AL387" s="190"/>
      <c r="AM387" s="190"/>
      <c r="AN387" s="190"/>
      <c r="AO387" s="190"/>
      <c r="AP387" s="190"/>
      <c r="AQ387" s="190"/>
      <c r="AR387" s="190"/>
      <c r="AS387" s="190"/>
      <c r="AT387" s="190"/>
      <c r="AU387" s="190"/>
      <c r="AV387" s="190"/>
      <c r="AW387" s="190"/>
      <c r="AX387" s="190"/>
      <c r="AY387" s="190"/>
      <c r="AZ387" s="190"/>
      <c r="BA387" s="190"/>
      <c r="BB387" s="190"/>
      <c r="BC387" s="190"/>
      <c r="BD387" s="190"/>
      <c r="BE387" s="190"/>
      <c r="BF387" s="190"/>
      <c r="BG387" s="190"/>
      <c r="BH387" s="190"/>
      <c r="BI387" s="190"/>
      <c r="BJ387" s="190"/>
      <c r="BK387" s="190"/>
      <c r="BL387" s="190"/>
      <c r="BM387" s="190"/>
      <c r="BN387" s="190"/>
      <c r="BO387" s="190"/>
      <c r="BP387" s="190"/>
      <c r="BQ387" s="190"/>
      <c r="BR387" s="190"/>
      <c r="BS387" s="190"/>
      <c r="BT387" s="190"/>
      <c r="BU387" s="190"/>
      <c r="BV387" s="190"/>
      <c r="BW387" s="190"/>
      <c r="BX387" s="190"/>
      <c r="BY387" s="190"/>
      <c r="BZ387" s="190"/>
      <c r="CA387" s="190"/>
      <c r="CB387" s="190"/>
      <c r="CC387" s="190"/>
      <c r="CD387" s="190"/>
      <c r="CE387" s="190"/>
      <c r="CF387" s="190"/>
      <c r="CG387" s="190"/>
      <c r="CH387" s="190"/>
      <c r="CI387" s="190"/>
      <c r="CJ387" s="190"/>
      <c r="CK387" s="190"/>
      <c r="CL387" s="190"/>
      <c r="CN387" s="201"/>
      <c r="CO387" s="190"/>
      <c r="CP387" s="190"/>
      <c r="CQ387" s="190"/>
      <c r="CR387" s="190"/>
      <c r="CS387" s="190"/>
      <c r="CT387" s="190"/>
      <c r="CU387" s="190"/>
      <c r="CV387" s="190"/>
      <c r="CW387" s="190"/>
      <c r="CX387" s="190"/>
      <c r="CY387" s="190"/>
      <c r="CZ387" s="190"/>
      <c r="DA387" s="190"/>
      <c r="DB387" s="190"/>
      <c r="DC387" s="190"/>
      <c r="DD387" s="190"/>
      <c r="DE387" s="190"/>
      <c r="DF387" s="190"/>
      <c r="DG387" s="190"/>
      <c r="DH387" s="190"/>
      <c r="DI387" s="190"/>
      <c r="DJ387" s="190"/>
      <c r="DK387" s="190"/>
      <c r="DL387" s="190"/>
    </row>
    <row r="388" spans="1:116" x14ac:dyDescent="0.35">
      <c r="A388" s="174"/>
      <c r="E388" s="8"/>
      <c r="G388" s="175" t="s">
        <v>463</v>
      </c>
      <c r="H388" s="200"/>
      <c r="I388" s="201"/>
      <c r="J388" s="201"/>
      <c r="K388" s="202"/>
      <c r="L388" s="202"/>
      <c r="M388" s="202"/>
      <c r="N388" s="202"/>
      <c r="O388" s="202"/>
      <c r="P388" s="202"/>
      <c r="R388" s="202"/>
      <c r="S388" s="190" t="str">
        <f t="shared" ref="S388:AX388" si="391">S$22</f>
        <v>S$18</v>
      </c>
      <c r="T388" s="190" t="str">
        <f t="shared" si="391"/>
        <v>T$18</v>
      </c>
      <c r="U388" s="190" t="str">
        <f t="shared" si="391"/>
        <v>U$18</v>
      </c>
      <c r="V388" s="190" t="str">
        <f t="shared" si="391"/>
        <v>V$18</v>
      </c>
      <c r="W388" s="190" t="str">
        <f t="shared" si="391"/>
        <v>W$18</v>
      </c>
      <c r="X388" s="190" t="str">
        <f t="shared" si="391"/>
        <v>X$18</v>
      </c>
      <c r="Y388" s="190" t="str">
        <f t="shared" si="391"/>
        <v>Y$18</v>
      </c>
      <c r="Z388" s="190" t="str">
        <f t="shared" si="391"/>
        <v>Z$18</v>
      </c>
      <c r="AA388" s="190" t="str">
        <f t="shared" si="391"/>
        <v>AA$18</v>
      </c>
      <c r="AB388" s="190" t="str">
        <f t="shared" si="391"/>
        <v>AB$18</v>
      </c>
      <c r="AC388" s="190" t="str">
        <f t="shared" si="391"/>
        <v>AC$18</v>
      </c>
      <c r="AD388" s="190" t="str">
        <f t="shared" si="391"/>
        <v>AD$18</v>
      </c>
      <c r="AE388" s="190" t="str">
        <f t="shared" si="391"/>
        <v>AE$18</v>
      </c>
      <c r="AF388" s="190" t="str">
        <f t="shared" si="391"/>
        <v>AF$18</v>
      </c>
      <c r="AG388" s="190" t="str">
        <f t="shared" si="391"/>
        <v>AG$18</v>
      </c>
      <c r="AH388" s="190" t="str">
        <f t="shared" si="391"/>
        <v>AH$18</v>
      </c>
      <c r="AI388" s="190" t="str">
        <f t="shared" si="391"/>
        <v>AI$18</v>
      </c>
      <c r="AJ388" s="190" t="str">
        <f t="shared" si="391"/>
        <v>AJ$18</v>
      </c>
      <c r="AK388" s="190" t="str">
        <f t="shared" si="391"/>
        <v>AK$18</v>
      </c>
      <c r="AL388" s="190" t="str">
        <f t="shared" si="391"/>
        <v>AL$18</v>
      </c>
      <c r="AM388" s="190" t="str">
        <f t="shared" si="391"/>
        <v>AM$18</v>
      </c>
      <c r="AN388" s="190" t="str">
        <f t="shared" si="391"/>
        <v>AN$18</v>
      </c>
      <c r="AO388" s="190" t="str">
        <f t="shared" si="391"/>
        <v>AO$18</v>
      </c>
      <c r="AP388" s="190" t="str">
        <f t="shared" si="391"/>
        <v>AP$18</v>
      </c>
      <c r="AQ388" s="190" t="str">
        <f t="shared" si="391"/>
        <v>AQ$18</v>
      </c>
      <c r="AR388" s="190" t="str">
        <f t="shared" si="391"/>
        <v>AR$18</v>
      </c>
      <c r="AS388" s="190" t="str">
        <f t="shared" si="391"/>
        <v>AS$18</v>
      </c>
      <c r="AT388" s="190" t="str">
        <f t="shared" si="391"/>
        <v>AT$18</v>
      </c>
      <c r="AU388" s="190" t="str">
        <f t="shared" si="391"/>
        <v>AU$18</v>
      </c>
      <c r="AV388" s="190" t="str">
        <f t="shared" si="391"/>
        <v>AV$18</v>
      </c>
      <c r="AW388" s="190" t="str">
        <f t="shared" si="391"/>
        <v>AW$18</v>
      </c>
      <c r="AX388" s="190" t="str">
        <f t="shared" si="391"/>
        <v>AX$18</v>
      </c>
      <c r="AY388" s="190" t="str">
        <f t="shared" ref="AY388:CD388" si="392">AY$22</f>
        <v>AY$18</v>
      </c>
      <c r="AZ388" s="190" t="str">
        <f t="shared" si="392"/>
        <v>AZ$18</v>
      </c>
      <c r="BA388" s="190" t="str">
        <f t="shared" si="392"/>
        <v>BA$18</v>
      </c>
      <c r="BB388" s="190" t="str">
        <f t="shared" si="392"/>
        <v>BB$18</v>
      </c>
      <c r="BC388" s="190" t="str">
        <f t="shared" si="392"/>
        <v>BC$18</v>
      </c>
      <c r="BD388" s="190" t="str">
        <f t="shared" si="392"/>
        <v>BD$18</v>
      </c>
      <c r="BE388" s="190" t="str">
        <f t="shared" si="392"/>
        <v>BE$18</v>
      </c>
      <c r="BF388" s="190" t="str">
        <f t="shared" si="392"/>
        <v>BF$18</v>
      </c>
      <c r="BG388" s="190" t="str">
        <f t="shared" si="392"/>
        <v>BG$18</v>
      </c>
      <c r="BH388" s="190" t="str">
        <f t="shared" si="392"/>
        <v>BH$18</v>
      </c>
      <c r="BI388" s="190" t="str">
        <f t="shared" si="392"/>
        <v>BI$18</v>
      </c>
      <c r="BJ388" s="190" t="str">
        <f t="shared" si="392"/>
        <v>BJ$18</v>
      </c>
      <c r="BK388" s="190" t="str">
        <f t="shared" si="392"/>
        <v>BK$18</v>
      </c>
      <c r="BL388" s="190" t="str">
        <f t="shared" si="392"/>
        <v>BL$18</v>
      </c>
      <c r="BM388" s="190" t="str">
        <f t="shared" si="392"/>
        <v>BM$18</v>
      </c>
      <c r="BN388" s="190" t="str">
        <f t="shared" si="392"/>
        <v>BN$18</v>
      </c>
      <c r="BO388" s="190" t="str">
        <f t="shared" si="392"/>
        <v>BO$18</v>
      </c>
      <c r="BP388" s="190" t="str">
        <f t="shared" si="392"/>
        <v>BP$18</v>
      </c>
      <c r="BQ388" s="190" t="str">
        <f t="shared" si="392"/>
        <v>BQ$18</v>
      </c>
      <c r="BR388" s="190" t="str">
        <f t="shared" si="392"/>
        <v>BR$18</v>
      </c>
      <c r="BS388" s="190" t="str">
        <f t="shared" si="392"/>
        <v>BS$18</v>
      </c>
      <c r="BT388" s="190" t="str">
        <f t="shared" si="392"/>
        <v>BT$18</v>
      </c>
      <c r="BU388" s="190" t="str">
        <f t="shared" si="392"/>
        <v>BU$18</v>
      </c>
      <c r="BV388" s="190" t="str">
        <f t="shared" si="392"/>
        <v>BV$18</v>
      </c>
      <c r="BW388" s="190" t="str">
        <f t="shared" si="392"/>
        <v>BW$18</v>
      </c>
      <c r="BX388" s="190" t="str">
        <f t="shared" si="392"/>
        <v>BX$18</v>
      </c>
      <c r="BY388" s="190" t="str">
        <f t="shared" si="392"/>
        <v>BY$18</v>
      </c>
      <c r="BZ388" s="190" t="str">
        <f t="shared" si="392"/>
        <v>BZ$18</v>
      </c>
      <c r="CA388" s="190" t="str">
        <f t="shared" si="392"/>
        <v>CA$18</v>
      </c>
      <c r="CB388" s="190" t="str">
        <f t="shared" si="392"/>
        <v>CB$18</v>
      </c>
      <c r="CC388" s="190" t="str">
        <f t="shared" si="392"/>
        <v>CC$18</v>
      </c>
      <c r="CD388" s="190" t="str">
        <f t="shared" si="392"/>
        <v>CD$18</v>
      </c>
      <c r="CE388" s="190" t="str">
        <f t="shared" ref="CE388:CL388" si="393">CE$22</f>
        <v>CE$18</v>
      </c>
      <c r="CF388" s="190" t="str">
        <f t="shared" si="393"/>
        <v>CF$18</v>
      </c>
      <c r="CG388" s="190" t="str">
        <f t="shared" si="393"/>
        <v>CG$18</v>
      </c>
      <c r="CH388" s="190" t="str">
        <f t="shared" si="393"/>
        <v>CH$18</v>
      </c>
      <c r="CI388" s="190" t="str">
        <f t="shared" si="393"/>
        <v>CI$18</v>
      </c>
      <c r="CJ388" s="190" t="str">
        <f t="shared" si="393"/>
        <v>CJ$18</v>
      </c>
      <c r="CK388" s="190" t="str">
        <f t="shared" si="393"/>
        <v>CK$18</v>
      </c>
      <c r="CL388" s="190" t="str">
        <f t="shared" si="393"/>
        <v>CL$18</v>
      </c>
      <c r="CN388" s="201"/>
      <c r="CO388" s="190" t="str">
        <f t="shared" ref="CO388:DL388" si="394">CO$22</f>
        <v>CO$18</v>
      </c>
      <c r="CP388" s="190" t="str">
        <f t="shared" si="394"/>
        <v>CP$18</v>
      </c>
      <c r="CQ388" s="190" t="str">
        <f t="shared" si="394"/>
        <v>CQ$18</v>
      </c>
      <c r="CR388" s="190" t="str">
        <f t="shared" si="394"/>
        <v>CR$18</v>
      </c>
      <c r="CS388" s="190" t="str">
        <f t="shared" si="394"/>
        <v>CS$18</v>
      </c>
      <c r="CT388" s="190" t="str">
        <f t="shared" si="394"/>
        <v>CT$18</v>
      </c>
      <c r="CU388" s="190" t="str">
        <f t="shared" si="394"/>
        <v>CU$18</v>
      </c>
      <c r="CV388" s="190" t="str">
        <f t="shared" si="394"/>
        <v>CV$18</v>
      </c>
      <c r="CW388" s="190" t="str">
        <f t="shared" si="394"/>
        <v>CW$18</v>
      </c>
      <c r="CX388" s="190" t="str">
        <f t="shared" si="394"/>
        <v>CX$18</v>
      </c>
      <c r="CY388" s="190" t="str">
        <f t="shared" si="394"/>
        <v>CY$18</v>
      </c>
      <c r="CZ388" s="190" t="str">
        <f t="shared" si="394"/>
        <v>CZ$18</v>
      </c>
      <c r="DA388" s="190" t="str">
        <f t="shared" si="394"/>
        <v>DA$18</v>
      </c>
      <c r="DB388" s="190" t="str">
        <f t="shared" si="394"/>
        <v>DB$18</v>
      </c>
      <c r="DC388" s="190" t="str">
        <f t="shared" si="394"/>
        <v>DC$18</v>
      </c>
      <c r="DD388" s="190" t="str">
        <f t="shared" si="394"/>
        <v>DD$18</v>
      </c>
      <c r="DE388" s="190" t="str">
        <f t="shared" si="394"/>
        <v>DE$18</v>
      </c>
      <c r="DF388" s="190" t="str">
        <f t="shared" si="394"/>
        <v>DF$18</v>
      </c>
      <c r="DG388" s="190" t="str">
        <f t="shared" si="394"/>
        <v>DG$18</v>
      </c>
      <c r="DH388" s="190" t="str">
        <f t="shared" si="394"/>
        <v>DH$18</v>
      </c>
      <c r="DI388" s="190" t="str">
        <f t="shared" si="394"/>
        <v>DI$18</v>
      </c>
      <c r="DJ388" s="190" t="str">
        <f t="shared" si="394"/>
        <v>DJ$18</v>
      </c>
      <c r="DK388" s="190" t="str">
        <f t="shared" si="394"/>
        <v>DK$18</v>
      </c>
      <c r="DL388" s="190" t="str">
        <f t="shared" si="394"/>
        <v>DL$18</v>
      </c>
    </row>
    <row r="389" spans="1:116" x14ac:dyDescent="0.35">
      <c r="A389" s="174"/>
      <c r="E389" s="8"/>
      <c r="G389" s="175" t="s">
        <v>464</v>
      </c>
      <c r="H389" s="200"/>
      <c r="I389" s="201"/>
      <c r="J389" s="201"/>
      <c r="K389" s="202"/>
      <c r="L389" s="202"/>
      <c r="M389" s="202"/>
      <c r="N389" s="202"/>
      <c r="O389" s="202"/>
      <c r="P389" s="202"/>
      <c r="R389" s="202"/>
      <c r="S389" s="190" t="str">
        <f t="shared" ref="S389:AX389" si="395">S$23</f>
        <v>S$19</v>
      </c>
      <c r="T389" s="190" t="str">
        <f t="shared" si="395"/>
        <v>T$19</v>
      </c>
      <c r="U389" s="190" t="str">
        <f t="shared" si="395"/>
        <v>U$19</v>
      </c>
      <c r="V389" s="190" t="str">
        <f t="shared" si="395"/>
        <v>V$19</v>
      </c>
      <c r="W389" s="190" t="str">
        <f t="shared" si="395"/>
        <v>W$19</v>
      </c>
      <c r="X389" s="190" t="str">
        <f t="shared" si="395"/>
        <v>X$19</v>
      </c>
      <c r="Y389" s="190" t="str">
        <f t="shared" si="395"/>
        <v>Y$19</v>
      </c>
      <c r="Z389" s="190" t="str">
        <f t="shared" si="395"/>
        <v>Z$19</v>
      </c>
      <c r="AA389" s="190" t="str">
        <f t="shared" si="395"/>
        <v>AA$19</v>
      </c>
      <c r="AB389" s="190" t="str">
        <f t="shared" si="395"/>
        <v>AB$19</v>
      </c>
      <c r="AC389" s="190" t="str">
        <f t="shared" si="395"/>
        <v>AC$19</v>
      </c>
      <c r="AD389" s="190" t="str">
        <f t="shared" si="395"/>
        <v>AD$19</v>
      </c>
      <c r="AE389" s="190" t="str">
        <f t="shared" si="395"/>
        <v>AE$19</v>
      </c>
      <c r="AF389" s="190" t="str">
        <f t="shared" si="395"/>
        <v>AF$19</v>
      </c>
      <c r="AG389" s="190" t="str">
        <f t="shared" si="395"/>
        <v>AG$19</v>
      </c>
      <c r="AH389" s="190" t="str">
        <f t="shared" si="395"/>
        <v>AH$19</v>
      </c>
      <c r="AI389" s="190" t="str">
        <f t="shared" si="395"/>
        <v>AI$19</v>
      </c>
      <c r="AJ389" s="190" t="str">
        <f t="shared" si="395"/>
        <v>AJ$19</v>
      </c>
      <c r="AK389" s="190" t="str">
        <f t="shared" si="395"/>
        <v>AK$19</v>
      </c>
      <c r="AL389" s="190" t="str">
        <f t="shared" si="395"/>
        <v>AL$19</v>
      </c>
      <c r="AM389" s="190" t="str">
        <f t="shared" si="395"/>
        <v>AM$19</v>
      </c>
      <c r="AN389" s="190" t="str">
        <f t="shared" si="395"/>
        <v>AN$19</v>
      </c>
      <c r="AO389" s="190" t="str">
        <f t="shared" si="395"/>
        <v>AO$19</v>
      </c>
      <c r="AP389" s="190" t="str">
        <f t="shared" si="395"/>
        <v>AP$19</v>
      </c>
      <c r="AQ389" s="190" t="str">
        <f t="shared" si="395"/>
        <v>AQ$19</v>
      </c>
      <c r="AR389" s="190" t="str">
        <f t="shared" si="395"/>
        <v>AR$19</v>
      </c>
      <c r="AS389" s="190" t="str">
        <f t="shared" si="395"/>
        <v>AS$19</v>
      </c>
      <c r="AT389" s="190" t="str">
        <f t="shared" si="395"/>
        <v>AT$19</v>
      </c>
      <c r="AU389" s="190" t="str">
        <f t="shared" si="395"/>
        <v>AU$19</v>
      </c>
      <c r="AV389" s="190" t="str">
        <f t="shared" si="395"/>
        <v>AV$19</v>
      </c>
      <c r="AW389" s="190" t="str">
        <f t="shared" si="395"/>
        <v>AW$19</v>
      </c>
      <c r="AX389" s="190" t="str">
        <f t="shared" si="395"/>
        <v>AX$19</v>
      </c>
      <c r="AY389" s="190" t="str">
        <f t="shared" ref="AY389:CD389" si="396">AY$23</f>
        <v>AY$19</v>
      </c>
      <c r="AZ389" s="190" t="str">
        <f t="shared" si="396"/>
        <v>AZ$19</v>
      </c>
      <c r="BA389" s="190" t="str">
        <f t="shared" si="396"/>
        <v>BA$19</v>
      </c>
      <c r="BB389" s="190" t="str">
        <f t="shared" si="396"/>
        <v>BB$19</v>
      </c>
      <c r="BC389" s="190" t="str">
        <f t="shared" si="396"/>
        <v>BC$19</v>
      </c>
      <c r="BD389" s="190" t="str">
        <f t="shared" si="396"/>
        <v>BD$19</v>
      </c>
      <c r="BE389" s="190" t="str">
        <f t="shared" si="396"/>
        <v>BE$19</v>
      </c>
      <c r="BF389" s="190" t="str">
        <f t="shared" si="396"/>
        <v>BF$19</v>
      </c>
      <c r="BG389" s="190" t="str">
        <f t="shared" si="396"/>
        <v>BG$19</v>
      </c>
      <c r="BH389" s="190" t="str">
        <f t="shared" si="396"/>
        <v>BH$19</v>
      </c>
      <c r="BI389" s="190" t="str">
        <f t="shared" si="396"/>
        <v>BI$19</v>
      </c>
      <c r="BJ389" s="190" t="str">
        <f t="shared" si="396"/>
        <v>BJ$19</v>
      </c>
      <c r="BK389" s="190" t="str">
        <f t="shared" si="396"/>
        <v>BK$19</v>
      </c>
      <c r="BL389" s="190" t="str">
        <f t="shared" si="396"/>
        <v>BL$19</v>
      </c>
      <c r="BM389" s="190" t="str">
        <f t="shared" si="396"/>
        <v>BM$19</v>
      </c>
      <c r="BN389" s="190" t="str">
        <f t="shared" si="396"/>
        <v>BN$19</v>
      </c>
      <c r="BO389" s="190" t="str">
        <f t="shared" si="396"/>
        <v>BO$19</v>
      </c>
      <c r="BP389" s="190" t="str">
        <f t="shared" si="396"/>
        <v>BP$19</v>
      </c>
      <c r="BQ389" s="190" t="str">
        <f t="shared" si="396"/>
        <v>BQ$19</v>
      </c>
      <c r="BR389" s="190" t="str">
        <f t="shared" si="396"/>
        <v>BR$19</v>
      </c>
      <c r="BS389" s="190" t="str">
        <f t="shared" si="396"/>
        <v>BS$19</v>
      </c>
      <c r="BT389" s="190" t="str">
        <f t="shared" si="396"/>
        <v>BT$19</v>
      </c>
      <c r="BU389" s="190" t="str">
        <f t="shared" si="396"/>
        <v>BU$19</v>
      </c>
      <c r="BV389" s="190" t="str">
        <f t="shared" si="396"/>
        <v>BV$19</v>
      </c>
      <c r="BW389" s="190" t="str">
        <f t="shared" si="396"/>
        <v>BW$19</v>
      </c>
      <c r="BX389" s="190" t="str">
        <f t="shared" si="396"/>
        <v>BX$19</v>
      </c>
      <c r="BY389" s="190" t="str">
        <f t="shared" si="396"/>
        <v>BY$19</v>
      </c>
      <c r="BZ389" s="190" t="str">
        <f t="shared" si="396"/>
        <v>BZ$19</v>
      </c>
      <c r="CA389" s="190" t="str">
        <f t="shared" si="396"/>
        <v>CA$19</v>
      </c>
      <c r="CB389" s="190" t="str">
        <f t="shared" si="396"/>
        <v>CB$19</v>
      </c>
      <c r="CC389" s="190" t="str">
        <f t="shared" si="396"/>
        <v>CC$19</v>
      </c>
      <c r="CD389" s="190" t="str">
        <f t="shared" si="396"/>
        <v>CD$19</v>
      </c>
      <c r="CE389" s="190" t="str">
        <f t="shared" ref="CE389:CL389" si="397">CE$23</f>
        <v>CE$19</v>
      </c>
      <c r="CF389" s="190" t="str">
        <f t="shared" si="397"/>
        <v>CF$19</v>
      </c>
      <c r="CG389" s="190" t="str">
        <f t="shared" si="397"/>
        <v>CG$19</v>
      </c>
      <c r="CH389" s="190" t="str">
        <f t="shared" si="397"/>
        <v>CH$19</v>
      </c>
      <c r="CI389" s="190" t="str">
        <f t="shared" si="397"/>
        <v>CI$19</v>
      </c>
      <c r="CJ389" s="190" t="str">
        <f t="shared" si="397"/>
        <v>CJ$19</v>
      </c>
      <c r="CK389" s="190" t="str">
        <f t="shared" si="397"/>
        <v>CK$19</v>
      </c>
      <c r="CL389" s="190" t="str">
        <f t="shared" si="397"/>
        <v>CL$19</v>
      </c>
      <c r="CN389" s="201"/>
      <c r="CO389" s="190" t="str">
        <f t="shared" ref="CO389:DL389" si="398">CO$23</f>
        <v>CO$19</v>
      </c>
      <c r="CP389" s="190" t="str">
        <f t="shared" si="398"/>
        <v>CP$19</v>
      </c>
      <c r="CQ389" s="190" t="str">
        <f t="shared" si="398"/>
        <v>CQ$19</v>
      </c>
      <c r="CR389" s="190" t="str">
        <f t="shared" si="398"/>
        <v>CR$19</v>
      </c>
      <c r="CS389" s="190" t="str">
        <f t="shared" si="398"/>
        <v>CS$19</v>
      </c>
      <c r="CT389" s="190" t="str">
        <f t="shared" si="398"/>
        <v>CT$19</v>
      </c>
      <c r="CU389" s="190" t="str">
        <f t="shared" si="398"/>
        <v>CU$19</v>
      </c>
      <c r="CV389" s="190" t="str">
        <f t="shared" si="398"/>
        <v>CV$19</v>
      </c>
      <c r="CW389" s="190" t="str">
        <f t="shared" si="398"/>
        <v>CW$19</v>
      </c>
      <c r="CX389" s="190" t="str">
        <f t="shared" si="398"/>
        <v>CX$19</v>
      </c>
      <c r="CY389" s="190" t="str">
        <f t="shared" si="398"/>
        <v>CY$19</v>
      </c>
      <c r="CZ389" s="190" t="str">
        <f t="shared" si="398"/>
        <v>CZ$19</v>
      </c>
      <c r="DA389" s="190" t="str">
        <f t="shared" si="398"/>
        <v>DA$19</v>
      </c>
      <c r="DB389" s="190" t="str">
        <f t="shared" si="398"/>
        <v>DB$19</v>
      </c>
      <c r="DC389" s="190" t="str">
        <f t="shared" si="398"/>
        <v>DC$19</v>
      </c>
      <c r="DD389" s="190" t="str">
        <f t="shared" si="398"/>
        <v>DD$19</v>
      </c>
      <c r="DE389" s="190" t="str">
        <f t="shared" si="398"/>
        <v>DE$19</v>
      </c>
      <c r="DF389" s="190" t="str">
        <f t="shared" si="398"/>
        <v>DF$19</v>
      </c>
      <c r="DG389" s="190" t="str">
        <f t="shared" si="398"/>
        <v>DG$19</v>
      </c>
      <c r="DH389" s="190" t="str">
        <f t="shared" si="398"/>
        <v>DH$19</v>
      </c>
      <c r="DI389" s="190" t="str">
        <f t="shared" si="398"/>
        <v>DI$19</v>
      </c>
      <c r="DJ389" s="190" t="str">
        <f t="shared" si="398"/>
        <v>DJ$19</v>
      </c>
      <c r="DK389" s="190" t="str">
        <f t="shared" si="398"/>
        <v>DK$19</v>
      </c>
      <c r="DL389" s="190" t="str">
        <f t="shared" si="398"/>
        <v>DL$19</v>
      </c>
    </row>
    <row r="390" spans="1:116" x14ac:dyDescent="0.35">
      <c r="A390" s="48" t="s">
        <v>218</v>
      </c>
      <c r="B390" s="31" t="s">
        <v>81</v>
      </c>
      <c r="C390" s="31"/>
      <c r="D390" t="s">
        <v>268</v>
      </c>
      <c r="E390" s="8" t="str">
        <f t="shared" ref="E390:E412" si="399">ROW()&amp;" "&amp;D390</f>
        <v>390 SUB-PV</v>
      </c>
      <c r="F390" t="s">
        <v>445</v>
      </c>
      <c r="G390" s="70" t="s">
        <v>780</v>
      </c>
      <c r="H390" s="48"/>
      <c r="I390" s="304"/>
      <c r="J390" s="304"/>
      <c r="K390" s="48"/>
      <c r="L390" s="48"/>
      <c r="M390" s="48"/>
      <c r="N390" s="48"/>
      <c r="O390" s="48"/>
      <c r="P390" s="48"/>
      <c r="R390" s="70"/>
      <c r="S390" s="305"/>
      <c r="T390" s="305"/>
      <c r="U390" s="305"/>
      <c r="V390" s="305"/>
      <c r="W390" s="305"/>
      <c r="X390" s="305"/>
      <c r="Y390" s="305"/>
      <c r="Z390" s="305"/>
      <c r="AA390" s="305"/>
      <c r="AB390" s="305"/>
      <c r="AC390" s="305"/>
      <c r="AD390" s="305"/>
      <c r="AE390" s="305"/>
      <c r="AF390" s="305"/>
      <c r="AG390" s="305"/>
      <c r="AH390" s="305"/>
      <c r="AI390" s="305"/>
      <c r="AJ390" s="305"/>
      <c r="AK390" s="305"/>
      <c r="AL390" s="305"/>
      <c r="AM390" s="305"/>
      <c r="AN390" s="305"/>
      <c r="AO390" s="305"/>
      <c r="AP390" s="305"/>
      <c r="AQ390" s="305"/>
      <c r="AR390" s="305"/>
      <c r="AS390" s="305"/>
      <c r="AT390" s="305"/>
      <c r="AU390" s="305"/>
      <c r="AV390" s="305"/>
      <c r="AW390" s="305"/>
      <c r="AX390" s="305"/>
      <c r="AY390" s="305"/>
      <c r="AZ390" s="305"/>
      <c r="BA390" s="305"/>
      <c r="BB390" s="305"/>
      <c r="BC390" s="305"/>
      <c r="BD390" s="305"/>
      <c r="BE390" s="305"/>
      <c r="BF390" s="305"/>
      <c r="BG390" s="305"/>
      <c r="BH390" s="305"/>
      <c r="BI390" s="305"/>
      <c r="BJ390" s="305"/>
      <c r="BK390" s="305"/>
      <c r="BL390" s="305"/>
      <c r="BM390" s="305"/>
      <c r="BN390" s="305"/>
      <c r="BO390" s="305"/>
      <c r="BP390" s="305"/>
      <c r="BQ390" s="305"/>
      <c r="BR390" s="305"/>
      <c r="BS390" s="305"/>
      <c r="BT390" s="305"/>
      <c r="BU390" s="305"/>
      <c r="BV390" s="305"/>
      <c r="BW390" s="305"/>
      <c r="BX390" s="305"/>
      <c r="BY390" s="305"/>
      <c r="BZ390" s="305"/>
      <c r="CA390" s="305"/>
      <c r="CB390" s="305"/>
      <c r="CC390" s="305"/>
      <c r="CD390" s="305"/>
      <c r="CE390" s="305"/>
      <c r="CF390" s="305"/>
      <c r="CG390" s="305"/>
      <c r="CH390" s="305"/>
      <c r="CI390" s="305"/>
      <c r="CJ390" s="305"/>
      <c r="CK390" s="305"/>
      <c r="CL390" s="305"/>
      <c r="CN390" s="304"/>
      <c r="CO390" s="305"/>
      <c r="CP390" s="305"/>
      <c r="CQ390" s="305"/>
      <c r="CR390" s="305"/>
      <c r="CS390" s="305"/>
      <c r="CT390" s="305"/>
      <c r="CU390" s="305"/>
      <c r="CV390" s="305"/>
      <c r="CW390" s="305"/>
      <c r="CX390" s="305"/>
      <c r="CY390" s="305"/>
      <c r="CZ390" s="305"/>
      <c r="DA390" s="305"/>
      <c r="DB390" s="305"/>
      <c r="DC390" s="305"/>
      <c r="DD390" s="305"/>
      <c r="DE390" s="305"/>
      <c r="DF390" s="305"/>
      <c r="DG390" s="305"/>
      <c r="DH390" s="305"/>
      <c r="DI390" s="305"/>
      <c r="DJ390" s="305"/>
      <c r="DK390" s="305"/>
      <c r="DL390" s="305"/>
    </row>
    <row r="391" spans="1:116" collapsed="1" x14ac:dyDescent="0.35">
      <c r="B391" t="s">
        <v>332</v>
      </c>
      <c r="D391" t="s">
        <v>268</v>
      </c>
      <c r="E391" s="8" t="str">
        <f t="shared" si="399"/>
        <v>391 SUB-PV</v>
      </c>
      <c r="G391" s="145" t="str">
        <f>"# of new "&amp;G406&amp;"s"</f>
        <v># of new subscribers</v>
      </c>
      <c r="H391" s="12"/>
      <c r="I391" s="60"/>
      <c r="J391" s="60"/>
      <c r="K391" s="16"/>
      <c r="L391" s="16"/>
      <c r="M391" s="16"/>
      <c r="N391" s="16"/>
      <c r="O391" s="16"/>
      <c r="P391" s="16"/>
      <c r="R391" s="15"/>
      <c r="S391" s="76"/>
      <c r="T391" s="76"/>
      <c r="U391" s="76"/>
      <c r="V391" s="76"/>
      <c r="W391" s="76"/>
      <c r="X391" s="76"/>
      <c r="Y391" s="76"/>
      <c r="Z391" s="76"/>
      <c r="AA391" s="76"/>
      <c r="AB391" s="76"/>
      <c r="AC391" s="76"/>
      <c r="AD391" s="76"/>
      <c r="AE391" s="76"/>
      <c r="AF391" s="76"/>
      <c r="AG391" s="76"/>
      <c r="AH391" s="76"/>
      <c r="AI391" s="76"/>
      <c r="AJ391" s="76"/>
      <c r="AK391" s="76"/>
      <c r="AL391" s="76"/>
      <c r="AM391" s="76"/>
      <c r="AN391" s="76"/>
      <c r="AO391" s="76"/>
      <c r="AP391" s="76"/>
      <c r="AQ391" s="76"/>
      <c r="AR391" s="76"/>
      <c r="AS391" s="76"/>
      <c r="AT391" s="76"/>
      <c r="AU391" s="76"/>
      <c r="AV391" s="76"/>
      <c r="AW391" s="76"/>
      <c r="AX391" s="76"/>
      <c r="AY391" s="76"/>
      <c r="AZ391" s="76"/>
      <c r="BA391" s="76"/>
      <c r="BB391" s="76"/>
      <c r="BC391" s="76"/>
      <c r="BD391" s="76"/>
      <c r="BE391" s="76"/>
      <c r="BF391" s="76"/>
      <c r="BG391" s="76"/>
      <c r="BH391" s="76"/>
      <c r="BI391" s="76"/>
      <c r="BJ391" s="76"/>
      <c r="BK391" s="76"/>
      <c r="BL391" s="76"/>
      <c r="BM391" s="76"/>
      <c r="BN391" s="76"/>
      <c r="BO391" s="76"/>
      <c r="BP391" s="76"/>
      <c r="BQ391" s="76"/>
      <c r="BR391" s="76"/>
      <c r="BS391" s="76"/>
      <c r="BT391" s="76"/>
      <c r="BU391" s="76"/>
      <c r="BV391" s="76"/>
      <c r="BW391" s="76"/>
      <c r="BX391" s="76"/>
      <c r="BY391" s="76"/>
      <c r="BZ391" s="76"/>
      <c r="CA391" s="76"/>
      <c r="CB391" s="76"/>
      <c r="CC391" s="76"/>
      <c r="CD391" s="76"/>
      <c r="CE391" s="76"/>
      <c r="CF391" s="76"/>
      <c r="CG391" s="76"/>
      <c r="CH391" s="76"/>
      <c r="CI391" s="76"/>
      <c r="CJ391" s="76"/>
      <c r="CK391" s="76"/>
      <c r="CL391" s="76"/>
      <c r="CN391" s="60"/>
      <c r="CO391" s="76"/>
      <c r="CP391" s="76"/>
      <c r="CQ391" s="76"/>
      <c r="CR391" s="76"/>
      <c r="CS391" s="76"/>
      <c r="CT391" s="76"/>
      <c r="CU391" s="76"/>
      <c r="CV391" s="76"/>
      <c r="CW391" s="76"/>
      <c r="CX391" s="76"/>
      <c r="CY391" s="76"/>
      <c r="CZ391" s="76"/>
      <c r="DA391" s="76"/>
      <c r="DB391" s="76"/>
      <c r="DC391" s="76"/>
      <c r="DD391" s="76"/>
      <c r="DE391" s="76"/>
      <c r="DF391" s="76"/>
      <c r="DG391" s="76"/>
      <c r="DH391" s="76"/>
      <c r="DI391" s="76"/>
      <c r="DJ391" s="76"/>
      <c r="DK391" s="76"/>
      <c r="DL391" s="76"/>
    </row>
    <row r="392" spans="1:116" x14ac:dyDescent="0.35">
      <c r="D392" t="s">
        <v>268</v>
      </c>
      <c r="E392" s="8" t="str">
        <f t="shared" si="399"/>
        <v>392 SUB-PV</v>
      </c>
      <c r="S392" s="72"/>
      <c r="T392" s="72"/>
      <c r="U392" s="72"/>
      <c r="V392" s="72"/>
      <c r="W392" s="72"/>
      <c r="X392" s="72"/>
      <c r="Y392" s="72"/>
      <c r="Z392" s="72"/>
      <c r="AA392" s="72"/>
      <c r="AB392" s="72"/>
      <c r="AC392" s="72"/>
      <c r="AD392" s="72"/>
      <c r="AE392" s="72"/>
      <c r="AF392" s="72"/>
      <c r="AG392" s="72"/>
      <c r="AH392" s="72"/>
      <c r="AI392" s="72"/>
      <c r="AJ392" s="72"/>
      <c r="AK392" s="72"/>
      <c r="AL392" s="72"/>
      <c r="AM392" s="72"/>
      <c r="AN392" s="72"/>
      <c r="AO392" s="72"/>
      <c r="AP392" s="72"/>
      <c r="AQ392" s="72"/>
      <c r="AR392" s="72"/>
      <c r="AS392" s="72"/>
      <c r="AT392" s="72"/>
      <c r="AU392" s="72"/>
      <c r="AV392" s="72"/>
      <c r="AW392" s="72"/>
      <c r="AX392" s="72"/>
      <c r="AY392" s="72"/>
      <c r="AZ392" s="72"/>
      <c r="BA392" s="72"/>
      <c r="BB392" s="72"/>
      <c r="BC392" s="72"/>
      <c r="BD392" s="72"/>
      <c r="BE392" s="72"/>
      <c r="BF392" s="72"/>
      <c r="BG392" s="72"/>
      <c r="BH392" s="72"/>
      <c r="BI392" s="72"/>
      <c r="BJ392" s="72"/>
      <c r="BK392" s="72"/>
      <c r="BL392" s="72"/>
      <c r="BM392" s="72"/>
      <c r="BN392" s="72"/>
      <c r="BO392" s="72"/>
      <c r="BP392" s="72"/>
      <c r="BQ392" s="72"/>
      <c r="BR392" s="72"/>
      <c r="BS392" s="72"/>
      <c r="BT392" s="72"/>
      <c r="BU392" s="72"/>
      <c r="BV392" s="72"/>
      <c r="BW392" s="72"/>
      <c r="BX392" s="72"/>
      <c r="BY392" s="72"/>
      <c r="BZ392" s="72"/>
      <c r="CA392" s="72"/>
      <c r="CB392" s="72"/>
      <c r="CC392" s="72"/>
      <c r="CD392" s="72"/>
      <c r="CE392" s="72"/>
      <c r="CF392" s="72"/>
      <c r="CG392" s="72"/>
      <c r="CH392" s="72"/>
      <c r="CI392" s="72"/>
      <c r="CJ392" s="72"/>
      <c r="CK392" s="72"/>
      <c r="CL392" s="72"/>
      <c r="CO392" s="72"/>
      <c r="CP392" s="72"/>
      <c r="CQ392" s="72"/>
      <c r="CR392" s="72"/>
      <c r="CS392" s="72"/>
      <c r="CT392" s="72"/>
      <c r="CU392" s="72"/>
      <c r="CV392" s="72"/>
      <c r="CW392" s="72"/>
      <c r="CX392" s="72"/>
      <c r="CY392" s="72"/>
      <c r="CZ392" s="72"/>
      <c r="DA392" s="72"/>
      <c r="DB392" s="72"/>
      <c r="DC392" s="72"/>
      <c r="DD392" s="72"/>
      <c r="DE392" s="72"/>
      <c r="DF392" s="72"/>
      <c r="DG392" s="72"/>
      <c r="DH392" s="72"/>
      <c r="DI392" s="72"/>
      <c r="DJ392" s="72"/>
      <c r="DK392" s="72"/>
      <c r="DL392" s="72"/>
    </row>
    <row r="393" spans="1:116" x14ac:dyDescent="0.35">
      <c r="B393" s="6"/>
      <c r="C393" s="6"/>
      <c r="D393" t="s">
        <v>268</v>
      </c>
      <c r="E393" s="8" t="str">
        <f t="shared" si="399"/>
        <v>393 SUB-PV</v>
      </c>
      <c r="G393" s="95" t="str">
        <f>G398&amp;":"</f>
        <v># of subscribers:</v>
      </c>
      <c r="H393" s="12"/>
      <c r="I393" s="60"/>
      <c r="J393" s="60"/>
      <c r="S393" s="72"/>
      <c r="T393" s="72"/>
      <c r="U393" s="72"/>
      <c r="V393" s="72"/>
      <c r="W393" s="72"/>
      <c r="X393" s="72"/>
      <c r="Y393" s="72"/>
      <c r="Z393" s="72"/>
      <c r="AA393" s="72"/>
      <c r="AB393" s="72"/>
      <c r="AC393" s="72"/>
      <c r="AD393" s="72"/>
      <c r="AE393" s="72"/>
      <c r="AF393" s="72"/>
      <c r="AG393" s="72"/>
      <c r="AH393" s="72"/>
      <c r="AI393" s="72"/>
      <c r="AJ393" s="72"/>
      <c r="AK393" s="72"/>
      <c r="AL393" s="72"/>
      <c r="AM393" s="72"/>
      <c r="AN393" s="72"/>
      <c r="AO393" s="72"/>
      <c r="AP393" s="72"/>
      <c r="AQ393" s="72"/>
      <c r="AR393" s="72"/>
      <c r="AS393" s="72"/>
      <c r="AT393" s="72"/>
      <c r="AU393" s="72"/>
      <c r="AV393" s="72"/>
      <c r="AW393" s="72"/>
      <c r="AX393" s="72"/>
      <c r="AY393" s="72"/>
      <c r="AZ393" s="72"/>
      <c r="BA393" s="72"/>
      <c r="BB393" s="72"/>
      <c r="BC393" s="72"/>
      <c r="BD393" s="72"/>
      <c r="BE393" s="72"/>
      <c r="BF393" s="72"/>
      <c r="BG393" s="72"/>
      <c r="BH393" s="72"/>
      <c r="BI393" s="72"/>
      <c r="BJ393" s="72"/>
      <c r="BK393" s="72"/>
      <c r="BL393" s="72"/>
      <c r="BM393" s="72"/>
      <c r="BN393" s="72"/>
      <c r="BO393" s="72"/>
      <c r="BP393" s="72"/>
      <c r="BQ393" s="72"/>
      <c r="BR393" s="72"/>
      <c r="BS393" s="72"/>
      <c r="BT393" s="72"/>
      <c r="BU393" s="72"/>
      <c r="BV393" s="72"/>
      <c r="BW393" s="72"/>
      <c r="BX393" s="72"/>
      <c r="BY393" s="72"/>
      <c r="BZ393" s="72"/>
      <c r="CA393" s="72"/>
      <c r="CB393" s="72"/>
      <c r="CC393" s="72"/>
      <c r="CD393" s="72"/>
      <c r="CE393" s="72"/>
      <c r="CF393" s="72"/>
      <c r="CG393" s="72"/>
      <c r="CH393" s="72"/>
      <c r="CI393" s="72"/>
      <c r="CJ393" s="72"/>
      <c r="CK393" s="72"/>
      <c r="CL393" s="72"/>
      <c r="CN393" s="60"/>
      <c r="CO393" s="72"/>
      <c r="CP393" s="72"/>
      <c r="CQ393" s="72"/>
      <c r="CR393" s="72"/>
      <c r="CS393" s="72"/>
      <c r="CT393" s="72"/>
      <c r="CU393" s="72"/>
      <c r="CV393" s="72"/>
      <c r="CW393" s="72"/>
      <c r="CX393" s="72"/>
      <c r="CY393" s="72"/>
      <c r="CZ393" s="72"/>
      <c r="DA393" s="72"/>
      <c r="DB393" s="72"/>
      <c r="DC393" s="72"/>
      <c r="DD393" s="72"/>
      <c r="DE393" s="72"/>
      <c r="DF393" s="72"/>
      <c r="DG393" s="72"/>
      <c r="DH393" s="72"/>
      <c r="DI393" s="72"/>
      <c r="DJ393" s="72"/>
      <c r="DK393" s="72"/>
      <c r="DL393" s="72"/>
    </row>
    <row r="394" spans="1:116" x14ac:dyDescent="0.35">
      <c r="B394" s="6"/>
      <c r="C394" s="6"/>
      <c r="D394" t="s">
        <v>268</v>
      </c>
      <c r="E394" s="8" t="str">
        <f t="shared" si="399"/>
        <v>394 SUB-PV</v>
      </c>
      <c r="G394" s="158" t="s">
        <v>71</v>
      </c>
      <c r="K394" s="15">
        <f>SUMIF($4:$4,K$2-1,394:394)</f>
        <v>0</v>
      </c>
      <c r="L394" s="15">
        <f ca="1">K398</f>
        <v>57000</v>
      </c>
      <c r="M394" s="15">
        <f ca="1">L398</f>
        <v>114000</v>
      </c>
      <c r="N394" s="15">
        <f ca="1">M398</f>
        <v>171000</v>
      </c>
      <c r="O394" s="15">
        <f ca="1">N398</f>
        <v>228000</v>
      </c>
      <c r="P394" s="15">
        <f ca="1">O398</f>
        <v>285000</v>
      </c>
      <c r="R394" s="15"/>
      <c r="S394" s="76">
        <f t="shared" ref="S394" si="400">R398</f>
        <v>0</v>
      </c>
      <c r="T394" s="76">
        <f t="shared" ref="T394:AY394" ca="1" si="401">S398</f>
        <v>4750</v>
      </c>
      <c r="U394" s="76">
        <f t="shared" ca="1" si="401"/>
        <v>9500</v>
      </c>
      <c r="V394" s="76">
        <f t="shared" ca="1" si="401"/>
        <v>14250</v>
      </c>
      <c r="W394" s="76">
        <f t="shared" ca="1" si="401"/>
        <v>19000</v>
      </c>
      <c r="X394" s="76">
        <f t="shared" ca="1" si="401"/>
        <v>23750</v>
      </c>
      <c r="Y394" s="76">
        <f t="shared" ca="1" si="401"/>
        <v>28500</v>
      </c>
      <c r="Z394" s="76">
        <f t="shared" ca="1" si="401"/>
        <v>33250</v>
      </c>
      <c r="AA394" s="76">
        <f t="shared" ca="1" si="401"/>
        <v>38000</v>
      </c>
      <c r="AB394" s="76">
        <f t="shared" ca="1" si="401"/>
        <v>42750</v>
      </c>
      <c r="AC394" s="76">
        <f t="shared" ca="1" si="401"/>
        <v>47500</v>
      </c>
      <c r="AD394" s="76">
        <f t="shared" ca="1" si="401"/>
        <v>52250</v>
      </c>
      <c r="AE394" s="76">
        <f t="shared" ca="1" si="401"/>
        <v>57000</v>
      </c>
      <c r="AF394" s="76">
        <f t="shared" ca="1" si="401"/>
        <v>61750</v>
      </c>
      <c r="AG394" s="76">
        <f t="shared" ca="1" si="401"/>
        <v>66500</v>
      </c>
      <c r="AH394" s="76">
        <f t="shared" ca="1" si="401"/>
        <v>71250</v>
      </c>
      <c r="AI394" s="76">
        <f t="shared" ca="1" si="401"/>
        <v>76000</v>
      </c>
      <c r="AJ394" s="76">
        <f t="shared" ca="1" si="401"/>
        <v>80750</v>
      </c>
      <c r="AK394" s="76">
        <f t="shared" ca="1" si="401"/>
        <v>85500</v>
      </c>
      <c r="AL394" s="76">
        <f t="shared" ca="1" si="401"/>
        <v>90250</v>
      </c>
      <c r="AM394" s="76">
        <f t="shared" ca="1" si="401"/>
        <v>95000</v>
      </c>
      <c r="AN394" s="76">
        <f t="shared" ca="1" si="401"/>
        <v>99750</v>
      </c>
      <c r="AO394" s="76">
        <f t="shared" ca="1" si="401"/>
        <v>104500</v>
      </c>
      <c r="AP394" s="76">
        <f t="shared" ca="1" si="401"/>
        <v>109250</v>
      </c>
      <c r="AQ394" s="76">
        <f t="shared" ca="1" si="401"/>
        <v>114000</v>
      </c>
      <c r="AR394" s="76">
        <f t="shared" ca="1" si="401"/>
        <v>118750</v>
      </c>
      <c r="AS394" s="76">
        <f t="shared" ca="1" si="401"/>
        <v>123500</v>
      </c>
      <c r="AT394" s="76">
        <f t="shared" ca="1" si="401"/>
        <v>128250</v>
      </c>
      <c r="AU394" s="76">
        <f t="shared" ca="1" si="401"/>
        <v>133000</v>
      </c>
      <c r="AV394" s="76">
        <f t="shared" ca="1" si="401"/>
        <v>137750</v>
      </c>
      <c r="AW394" s="76">
        <f t="shared" ca="1" si="401"/>
        <v>142500</v>
      </c>
      <c r="AX394" s="76">
        <f t="shared" ca="1" si="401"/>
        <v>147250</v>
      </c>
      <c r="AY394" s="76">
        <f t="shared" ca="1" si="401"/>
        <v>152000</v>
      </c>
      <c r="AZ394" s="76">
        <f t="shared" ref="AZ394:CE394" ca="1" si="402">AY398</f>
        <v>156750</v>
      </c>
      <c r="BA394" s="76">
        <f t="shared" ca="1" si="402"/>
        <v>161500</v>
      </c>
      <c r="BB394" s="76">
        <f t="shared" ca="1" si="402"/>
        <v>166250</v>
      </c>
      <c r="BC394" s="76">
        <f t="shared" ca="1" si="402"/>
        <v>171000</v>
      </c>
      <c r="BD394" s="76">
        <f t="shared" ca="1" si="402"/>
        <v>175750</v>
      </c>
      <c r="BE394" s="76">
        <f t="shared" ca="1" si="402"/>
        <v>180500</v>
      </c>
      <c r="BF394" s="76">
        <f t="shared" ca="1" si="402"/>
        <v>185250</v>
      </c>
      <c r="BG394" s="76">
        <f t="shared" ca="1" si="402"/>
        <v>190000</v>
      </c>
      <c r="BH394" s="76">
        <f t="shared" ca="1" si="402"/>
        <v>194750</v>
      </c>
      <c r="BI394" s="76">
        <f t="shared" ca="1" si="402"/>
        <v>199500</v>
      </c>
      <c r="BJ394" s="76">
        <f t="shared" ca="1" si="402"/>
        <v>204250</v>
      </c>
      <c r="BK394" s="76">
        <f t="shared" ca="1" si="402"/>
        <v>209000</v>
      </c>
      <c r="BL394" s="76">
        <f t="shared" ca="1" si="402"/>
        <v>213750</v>
      </c>
      <c r="BM394" s="76">
        <f t="shared" ca="1" si="402"/>
        <v>218500</v>
      </c>
      <c r="BN394" s="76">
        <f t="shared" ca="1" si="402"/>
        <v>223250</v>
      </c>
      <c r="BO394" s="76">
        <f t="shared" ca="1" si="402"/>
        <v>228000</v>
      </c>
      <c r="BP394" s="76">
        <f t="shared" ca="1" si="402"/>
        <v>232750</v>
      </c>
      <c r="BQ394" s="76">
        <f t="shared" ca="1" si="402"/>
        <v>237500</v>
      </c>
      <c r="BR394" s="76">
        <f t="shared" ca="1" si="402"/>
        <v>242250</v>
      </c>
      <c r="BS394" s="76">
        <f t="shared" ca="1" si="402"/>
        <v>247000</v>
      </c>
      <c r="BT394" s="76">
        <f t="shared" ca="1" si="402"/>
        <v>251750</v>
      </c>
      <c r="BU394" s="76">
        <f t="shared" ca="1" si="402"/>
        <v>256500</v>
      </c>
      <c r="BV394" s="76">
        <f t="shared" ca="1" si="402"/>
        <v>261250</v>
      </c>
      <c r="BW394" s="76">
        <f t="shared" ca="1" si="402"/>
        <v>266000</v>
      </c>
      <c r="BX394" s="76">
        <f t="shared" ca="1" si="402"/>
        <v>270750</v>
      </c>
      <c r="BY394" s="76">
        <f t="shared" ca="1" si="402"/>
        <v>275500</v>
      </c>
      <c r="BZ394" s="76">
        <f t="shared" ca="1" si="402"/>
        <v>280250</v>
      </c>
      <c r="CA394" s="76">
        <f t="shared" ca="1" si="402"/>
        <v>285000</v>
      </c>
      <c r="CB394" s="76">
        <f t="shared" ca="1" si="402"/>
        <v>289750</v>
      </c>
      <c r="CC394" s="76">
        <f t="shared" ca="1" si="402"/>
        <v>294500</v>
      </c>
      <c r="CD394" s="76">
        <f t="shared" ca="1" si="402"/>
        <v>299250</v>
      </c>
      <c r="CE394" s="76">
        <f t="shared" ca="1" si="402"/>
        <v>304000</v>
      </c>
      <c r="CF394" s="76">
        <f t="shared" ref="CF394:CL394" ca="1" si="403">CE398</f>
        <v>308750</v>
      </c>
      <c r="CG394" s="76">
        <f t="shared" ca="1" si="403"/>
        <v>313500</v>
      </c>
      <c r="CH394" s="76">
        <f t="shared" ca="1" si="403"/>
        <v>318250</v>
      </c>
      <c r="CI394" s="76">
        <f t="shared" ca="1" si="403"/>
        <v>323000</v>
      </c>
      <c r="CJ394" s="76">
        <f t="shared" ca="1" si="403"/>
        <v>327750</v>
      </c>
      <c r="CK394" s="76">
        <f t="shared" ca="1" si="403"/>
        <v>332500</v>
      </c>
      <c r="CL394" s="76">
        <f t="shared" ca="1" si="403"/>
        <v>337250</v>
      </c>
      <c r="CO394" s="76">
        <f t="shared" ref="CO394:DL394" si="404">CN398</f>
        <v>0</v>
      </c>
      <c r="CP394" s="76" t="e">
        <f t="shared" ca="1" si="404"/>
        <v>#N/A</v>
      </c>
      <c r="CQ394" s="76" t="e">
        <f t="shared" ca="1" si="404"/>
        <v>#N/A</v>
      </c>
      <c r="CR394" s="76" t="e">
        <f t="shared" ca="1" si="404"/>
        <v>#N/A</v>
      </c>
      <c r="CS394" s="76" t="e">
        <f t="shared" ca="1" si="404"/>
        <v>#N/A</v>
      </c>
      <c r="CT394" s="76" t="e">
        <f t="shared" ca="1" si="404"/>
        <v>#N/A</v>
      </c>
      <c r="CU394" s="76" t="e">
        <f t="shared" ca="1" si="404"/>
        <v>#N/A</v>
      </c>
      <c r="CV394" s="76" t="e">
        <f t="shared" ca="1" si="404"/>
        <v>#N/A</v>
      </c>
      <c r="CW394" s="76" t="e">
        <f t="shared" ca="1" si="404"/>
        <v>#N/A</v>
      </c>
      <c r="CX394" s="76" t="e">
        <f t="shared" ca="1" si="404"/>
        <v>#N/A</v>
      </c>
      <c r="CY394" s="76" t="e">
        <f t="shared" ca="1" si="404"/>
        <v>#N/A</v>
      </c>
      <c r="CZ394" s="76" t="e">
        <f t="shared" ca="1" si="404"/>
        <v>#N/A</v>
      </c>
      <c r="DA394" s="76" t="e">
        <f t="shared" ca="1" si="404"/>
        <v>#N/A</v>
      </c>
      <c r="DB394" s="76" t="e">
        <f t="shared" ca="1" si="404"/>
        <v>#N/A</v>
      </c>
      <c r="DC394" s="76" t="e">
        <f t="shared" ca="1" si="404"/>
        <v>#N/A</v>
      </c>
      <c r="DD394" s="76" t="e">
        <f t="shared" ca="1" si="404"/>
        <v>#N/A</v>
      </c>
      <c r="DE394" s="76" t="e">
        <f t="shared" ca="1" si="404"/>
        <v>#N/A</v>
      </c>
      <c r="DF394" s="76" t="e">
        <f t="shared" ca="1" si="404"/>
        <v>#N/A</v>
      </c>
      <c r="DG394" s="76" t="e">
        <f t="shared" ca="1" si="404"/>
        <v>#N/A</v>
      </c>
      <c r="DH394" s="76" t="e">
        <f t="shared" ca="1" si="404"/>
        <v>#N/A</v>
      </c>
      <c r="DI394" s="76" t="e">
        <f t="shared" ca="1" si="404"/>
        <v>#N/A</v>
      </c>
      <c r="DJ394" s="76" t="e">
        <f t="shared" ca="1" si="404"/>
        <v>#N/A</v>
      </c>
      <c r="DK394" s="76" t="e">
        <f t="shared" ca="1" si="404"/>
        <v>#N/A</v>
      </c>
      <c r="DL394" s="76" t="e">
        <f t="shared" ca="1" si="404"/>
        <v>#N/A</v>
      </c>
    </row>
    <row r="395" spans="1:116" x14ac:dyDescent="0.35">
      <c r="B395" s="6"/>
      <c r="C395" s="6"/>
      <c r="D395" t="s">
        <v>268</v>
      </c>
      <c r="E395" s="8" t="str">
        <f t="shared" si="399"/>
        <v>395 SUB-PV</v>
      </c>
      <c r="G395" s="158" t="s">
        <v>72</v>
      </c>
      <c r="K395" s="34">
        <f t="shared" ref="K395:P395" ca="1" si="405">SUMIF($3:$3,K$2,395:395)</f>
        <v>60000</v>
      </c>
      <c r="L395" s="34">
        <f t="shared" ca="1" si="405"/>
        <v>60000</v>
      </c>
      <c r="M395" s="34">
        <f t="shared" ca="1" si="405"/>
        <v>60000</v>
      </c>
      <c r="N395" s="34">
        <f t="shared" ca="1" si="405"/>
        <v>60000</v>
      </c>
      <c r="O395" s="34">
        <f t="shared" ca="1" si="405"/>
        <v>60000</v>
      </c>
      <c r="P395" s="34">
        <f t="shared" ca="1" si="405"/>
        <v>60000</v>
      </c>
      <c r="R395" s="15"/>
      <c r="S395" s="76" cm="1">
        <f t="array" aca="1" ref="S395" ca="1">INDIRECT(S385)</f>
        <v>5000</v>
      </c>
      <c r="T395" s="76" cm="1">
        <f t="array" aca="1" ref="T395" ca="1">INDIRECT(T385)</f>
        <v>5000</v>
      </c>
      <c r="U395" s="76" cm="1">
        <f t="array" aca="1" ref="U395" ca="1">INDIRECT(U385)</f>
        <v>5000</v>
      </c>
      <c r="V395" s="76" cm="1">
        <f t="array" aca="1" ref="V395" ca="1">INDIRECT(V385)</f>
        <v>5000</v>
      </c>
      <c r="W395" s="76" cm="1">
        <f t="array" aca="1" ref="W395" ca="1">INDIRECT(W385)</f>
        <v>5000</v>
      </c>
      <c r="X395" s="76" cm="1">
        <f t="array" aca="1" ref="X395" ca="1">INDIRECT(X385)</f>
        <v>5000</v>
      </c>
      <c r="Y395" s="76" cm="1">
        <f t="array" aca="1" ref="Y395" ca="1">INDIRECT(Y385)</f>
        <v>5000</v>
      </c>
      <c r="Z395" s="76" cm="1">
        <f t="array" aca="1" ref="Z395" ca="1">INDIRECT(Z385)</f>
        <v>5000</v>
      </c>
      <c r="AA395" s="76" cm="1">
        <f t="array" aca="1" ref="AA395" ca="1">INDIRECT(AA385)</f>
        <v>5000</v>
      </c>
      <c r="AB395" s="76" cm="1">
        <f t="array" aca="1" ref="AB395" ca="1">INDIRECT(AB385)</f>
        <v>5000</v>
      </c>
      <c r="AC395" s="76" cm="1">
        <f t="array" aca="1" ref="AC395" ca="1">INDIRECT(AC385)</f>
        <v>5000</v>
      </c>
      <c r="AD395" s="76" cm="1">
        <f t="array" aca="1" ref="AD395" ca="1">INDIRECT(AD385)</f>
        <v>5000</v>
      </c>
      <c r="AE395" s="76" cm="1">
        <f t="array" aca="1" ref="AE395" ca="1">INDIRECT(AE385)</f>
        <v>5000</v>
      </c>
      <c r="AF395" s="76" cm="1">
        <f t="array" aca="1" ref="AF395" ca="1">INDIRECT(AF385)</f>
        <v>5000</v>
      </c>
      <c r="AG395" s="76" cm="1">
        <f t="array" aca="1" ref="AG395" ca="1">INDIRECT(AG385)</f>
        <v>5000</v>
      </c>
      <c r="AH395" s="76" cm="1">
        <f t="array" aca="1" ref="AH395" ca="1">INDIRECT(AH385)</f>
        <v>5000</v>
      </c>
      <c r="AI395" s="76" cm="1">
        <f t="array" aca="1" ref="AI395" ca="1">INDIRECT(AI385)</f>
        <v>5000</v>
      </c>
      <c r="AJ395" s="76" cm="1">
        <f t="array" aca="1" ref="AJ395" ca="1">INDIRECT(AJ385)</f>
        <v>5000</v>
      </c>
      <c r="AK395" s="76" cm="1">
        <f t="array" aca="1" ref="AK395" ca="1">INDIRECT(AK385)</f>
        <v>5000</v>
      </c>
      <c r="AL395" s="76" cm="1">
        <f t="array" aca="1" ref="AL395" ca="1">INDIRECT(AL385)</f>
        <v>5000</v>
      </c>
      <c r="AM395" s="76" cm="1">
        <f t="array" aca="1" ref="AM395" ca="1">INDIRECT(AM385)</f>
        <v>5000</v>
      </c>
      <c r="AN395" s="76" cm="1">
        <f t="array" aca="1" ref="AN395" ca="1">INDIRECT(AN385)</f>
        <v>5000</v>
      </c>
      <c r="AO395" s="76" cm="1">
        <f t="array" aca="1" ref="AO395" ca="1">INDIRECT(AO385)</f>
        <v>5000</v>
      </c>
      <c r="AP395" s="76" cm="1">
        <f t="array" aca="1" ref="AP395" ca="1">INDIRECT(AP385)</f>
        <v>5000</v>
      </c>
      <c r="AQ395" s="76" cm="1">
        <f t="array" aca="1" ref="AQ395" ca="1">INDIRECT(AQ385)</f>
        <v>5000</v>
      </c>
      <c r="AR395" s="76" cm="1">
        <f t="array" aca="1" ref="AR395" ca="1">INDIRECT(AR385)</f>
        <v>5000</v>
      </c>
      <c r="AS395" s="76" cm="1">
        <f t="array" aca="1" ref="AS395" ca="1">INDIRECT(AS385)</f>
        <v>5000</v>
      </c>
      <c r="AT395" s="76" cm="1">
        <f t="array" aca="1" ref="AT395" ca="1">INDIRECT(AT385)</f>
        <v>5000</v>
      </c>
      <c r="AU395" s="76" cm="1">
        <f t="array" aca="1" ref="AU395" ca="1">INDIRECT(AU385)</f>
        <v>5000</v>
      </c>
      <c r="AV395" s="76" cm="1">
        <f t="array" aca="1" ref="AV395" ca="1">INDIRECT(AV385)</f>
        <v>5000</v>
      </c>
      <c r="AW395" s="76" cm="1">
        <f t="array" aca="1" ref="AW395" ca="1">INDIRECT(AW385)</f>
        <v>5000</v>
      </c>
      <c r="AX395" s="76" cm="1">
        <f t="array" aca="1" ref="AX395" ca="1">INDIRECT(AX385)</f>
        <v>5000</v>
      </c>
      <c r="AY395" s="76" cm="1">
        <f t="array" aca="1" ref="AY395" ca="1">INDIRECT(AY385)</f>
        <v>5000</v>
      </c>
      <c r="AZ395" s="76" cm="1">
        <f t="array" aca="1" ref="AZ395" ca="1">INDIRECT(AZ385)</f>
        <v>5000</v>
      </c>
      <c r="BA395" s="76" cm="1">
        <f t="array" aca="1" ref="BA395" ca="1">INDIRECT(BA385)</f>
        <v>5000</v>
      </c>
      <c r="BB395" s="76" cm="1">
        <f t="array" aca="1" ref="BB395" ca="1">INDIRECT(BB385)</f>
        <v>5000</v>
      </c>
      <c r="BC395" s="76" cm="1">
        <f t="array" aca="1" ref="BC395" ca="1">INDIRECT(BC385)</f>
        <v>5000</v>
      </c>
      <c r="BD395" s="76" cm="1">
        <f t="array" aca="1" ref="BD395" ca="1">INDIRECT(BD385)</f>
        <v>5000</v>
      </c>
      <c r="BE395" s="76" cm="1">
        <f t="array" aca="1" ref="BE395" ca="1">INDIRECT(BE385)</f>
        <v>5000</v>
      </c>
      <c r="BF395" s="76" cm="1">
        <f t="array" aca="1" ref="BF395" ca="1">INDIRECT(BF385)</f>
        <v>5000</v>
      </c>
      <c r="BG395" s="76" cm="1">
        <f t="array" aca="1" ref="BG395" ca="1">INDIRECT(BG385)</f>
        <v>5000</v>
      </c>
      <c r="BH395" s="76" cm="1">
        <f t="array" aca="1" ref="BH395" ca="1">INDIRECT(BH385)</f>
        <v>5000</v>
      </c>
      <c r="BI395" s="76" cm="1">
        <f t="array" aca="1" ref="BI395" ca="1">INDIRECT(BI385)</f>
        <v>5000</v>
      </c>
      <c r="BJ395" s="76" cm="1">
        <f t="array" aca="1" ref="BJ395" ca="1">INDIRECT(BJ385)</f>
        <v>5000</v>
      </c>
      <c r="BK395" s="76" cm="1">
        <f t="array" aca="1" ref="BK395" ca="1">INDIRECT(BK385)</f>
        <v>5000</v>
      </c>
      <c r="BL395" s="76" cm="1">
        <f t="array" aca="1" ref="BL395" ca="1">INDIRECT(BL385)</f>
        <v>5000</v>
      </c>
      <c r="BM395" s="76" cm="1">
        <f t="array" aca="1" ref="BM395" ca="1">INDIRECT(BM385)</f>
        <v>5000</v>
      </c>
      <c r="BN395" s="76" cm="1">
        <f t="array" aca="1" ref="BN395" ca="1">INDIRECT(BN385)</f>
        <v>5000</v>
      </c>
      <c r="BO395" s="76" cm="1">
        <f t="array" aca="1" ref="BO395" ca="1">INDIRECT(BO385)</f>
        <v>5000</v>
      </c>
      <c r="BP395" s="76" cm="1">
        <f t="array" aca="1" ref="BP395" ca="1">INDIRECT(BP385)</f>
        <v>5000</v>
      </c>
      <c r="BQ395" s="76" cm="1">
        <f t="array" aca="1" ref="BQ395" ca="1">INDIRECT(BQ385)</f>
        <v>5000</v>
      </c>
      <c r="BR395" s="76" cm="1">
        <f t="array" aca="1" ref="BR395" ca="1">INDIRECT(BR385)</f>
        <v>5000</v>
      </c>
      <c r="BS395" s="76" cm="1">
        <f t="array" aca="1" ref="BS395" ca="1">INDIRECT(BS385)</f>
        <v>5000</v>
      </c>
      <c r="BT395" s="76" cm="1">
        <f t="array" aca="1" ref="BT395" ca="1">INDIRECT(BT385)</f>
        <v>5000</v>
      </c>
      <c r="BU395" s="76" cm="1">
        <f t="array" aca="1" ref="BU395" ca="1">INDIRECT(BU385)</f>
        <v>5000</v>
      </c>
      <c r="BV395" s="76" cm="1">
        <f t="array" aca="1" ref="BV395" ca="1">INDIRECT(BV385)</f>
        <v>5000</v>
      </c>
      <c r="BW395" s="76" cm="1">
        <f t="array" aca="1" ref="BW395" ca="1">INDIRECT(BW385)</f>
        <v>5000</v>
      </c>
      <c r="BX395" s="76" cm="1">
        <f t="array" aca="1" ref="BX395" ca="1">INDIRECT(BX385)</f>
        <v>5000</v>
      </c>
      <c r="BY395" s="76" cm="1">
        <f t="array" aca="1" ref="BY395" ca="1">INDIRECT(BY385)</f>
        <v>5000</v>
      </c>
      <c r="BZ395" s="76" cm="1">
        <f t="array" aca="1" ref="BZ395" ca="1">INDIRECT(BZ385)</f>
        <v>5000</v>
      </c>
      <c r="CA395" s="76" cm="1">
        <f t="array" aca="1" ref="CA395" ca="1">INDIRECT(CA385)</f>
        <v>5000</v>
      </c>
      <c r="CB395" s="76" cm="1">
        <f t="array" aca="1" ref="CB395" ca="1">INDIRECT(CB385)</f>
        <v>5000</v>
      </c>
      <c r="CC395" s="76" cm="1">
        <f t="array" aca="1" ref="CC395" ca="1">INDIRECT(CC385)</f>
        <v>5000</v>
      </c>
      <c r="CD395" s="76" cm="1">
        <f t="array" aca="1" ref="CD395" ca="1">INDIRECT(CD385)</f>
        <v>5000</v>
      </c>
      <c r="CE395" s="76" cm="1">
        <f t="array" aca="1" ref="CE395" ca="1">INDIRECT(CE385)</f>
        <v>5000</v>
      </c>
      <c r="CF395" s="76" cm="1">
        <f t="array" aca="1" ref="CF395" ca="1">INDIRECT(CF385)</f>
        <v>5000</v>
      </c>
      <c r="CG395" s="76" cm="1">
        <f t="array" aca="1" ref="CG395" ca="1">INDIRECT(CG385)</f>
        <v>5000</v>
      </c>
      <c r="CH395" s="76" cm="1">
        <f t="array" aca="1" ref="CH395" ca="1">INDIRECT(CH385)</f>
        <v>5000</v>
      </c>
      <c r="CI395" s="76" cm="1">
        <f t="array" aca="1" ref="CI395" ca="1">INDIRECT(CI385)</f>
        <v>5000</v>
      </c>
      <c r="CJ395" s="76" cm="1">
        <f t="array" aca="1" ref="CJ395" ca="1">INDIRECT(CJ385)</f>
        <v>5000</v>
      </c>
      <c r="CK395" s="76" cm="1">
        <f t="array" aca="1" ref="CK395" ca="1">INDIRECT(CK385)</f>
        <v>5000</v>
      </c>
      <c r="CL395" s="76" cm="1">
        <f t="array" aca="1" ref="CL395" ca="1">INDIRECT(CL385)</f>
        <v>5000</v>
      </c>
      <c r="CO395" s="76" cm="1">
        <f t="array" aca="1" ref="CO395" ca="1">INDIRECT(CO385)</f>
        <v>5000</v>
      </c>
      <c r="CP395" s="76" cm="1">
        <f t="array" aca="1" ref="CP395" ca="1">INDIRECT(CP385)</f>
        <v>5000</v>
      </c>
      <c r="CQ395" s="76" cm="1">
        <f t="array" aca="1" ref="CQ395" ca="1">INDIRECT(CQ385)</f>
        <v>5000</v>
      </c>
      <c r="CR395" s="76" cm="1">
        <f t="array" aca="1" ref="CR395" ca="1">INDIRECT(CR385)</f>
        <v>5000</v>
      </c>
      <c r="CS395" s="76" cm="1">
        <f t="array" aca="1" ref="CS395" ca="1">INDIRECT(CS385)</f>
        <v>5000</v>
      </c>
      <c r="CT395" s="76" cm="1">
        <f t="array" aca="1" ref="CT395" ca="1">INDIRECT(CT385)</f>
        <v>5000</v>
      </c>
      <c r="CU395" s="76" cm="1">
        <f t="array" aca="1" ref="CU395" ca="1">INDIRECT(CU385)</f>
        <v>5000</v>
      </c>
      <c r="CV395" s="76" cm="1">
        <f t="array" aca="1" ref="CV395" ca="1">INDIRECT(CV385)</f>
        <v>5000</v>
      </c>
      <c r="CW395" s="76" cm="1">
        <f t="array" aca="1" ref="CW395" ca="1">INDIRECT(CW385)</f>
        <v>5000</v>
      </c>
      <c r="CX395" s="76" cm="1">
        <f t="array" aca="1" ref="CX395" ca="1">INDIRECT(CX385)</f>
        <v>5000</v>
      </c>
      <c r="CY395" s="76" cm="1">
        <f t="array" aca="1" ref="CY395" ca="1">INDIRECT(CY385)</f>
        <v>5000</v>
      </c>
      <c r="CZ395" s="76" cm="1">
        <f t="array" aca="1" ref="CZ395" ca="1">INDIRECT(CZ385)</f>
        <v>5000</v>
      </c>
      <c r="DA395" s="76" cm="1">
        <f t="array" aca="1" ref="DA395" ca="1">INDIRECT(DA385)</f>
        <v>5000</v>
      </c>
      <c r="DB395" s="76" cm="1">
        <f t="array" aca="1" ref="DB395" ca="1">INDIRECT(DB385)</f>
        <v>5000</v>
      </c>
      <c r="DC395" s="76" cm="1">
        <f t="array" aca="1" ref="DC395" ca="1">INDIRECT(DC385)</f>
        <v>5000</v>
      </c>
      <c r="DD395" s="76" cm="1">
        <f t="array" aca="1" ref="DD395" ca="1">INDIRECT(DD385)</f>
        <v>5000</v>
      </c>
      <c r="DE395" s="76" cm="1">
        <f t="array" aca="1" ref="DE395" ca="1">INDIRECT(DE385)</f>
        <v>5000</v>
      </c>
      <c r="DF395" s="76" cm="1">
        <f t="array" aca="1" ref="DF395" ca="1">INDIRECT(DF385)</f>
        <v>5000</v>
      </c>
      <c r="DG395" s="76" cm="1">
        <f t="array" aca="1" ref="DG395" ca="1">INDIRECT(DG385)</f>
        <v>5000</v>
      </c>
      <c r="DH395" s="76" cm="1">
        <f t="array" aca="1" ref="DH395" ca="1">INDIRECT(DH385)</f>
        <v>5000</v>
      </c>
      <c r="DI395" s="76" cm="1">
        <f t="array" aca="1" ref="DI395" ca="1">INDIRECT(DI385)</f>
        <v>5000</v>
      </c>
      <c r="DJ395" s="76" cm="1">
        <f t="array" aca="1" ref="DJ395" ca="1">INDIRECT(DJ385)</f>
        <v>5000</v>
      </c>
      <c r="DK395" s="76" cm="1">
        <f t="array" aca="1" ref="DK395" ca="1">INDIRECT(DK385)</f>
        <v>5000</v>
      </c>
      <c r="DL395" s="76" cm="1">
        <f t="array" aca="1" ref="DL395" ca="1">INDIRECT(DL385)</f>
        <v>5000</v>
      </c>
    </row>
    <row r="396" spans="1:116" x14ac:dyDescent="0.35">
      <c r="B396" t="str">
        <f>E396</f>
        <v>396 SUB-PV</v>
      </c>
      <c r="D396" t="s">
        <v>268</v>
      </c>
      <c r="E396" s="8" t="str">
        <f t="shared" si="399"/>
        <v>396 SUB-PV</v>
      </c>
      <c r="G396" s="145" t="s">
        <v>73</v>
      </c>
      <c r="H396" s="12"/>
      <c r="I396" s="60"/>
      <c r="J396" s="60"/>
      <c r="K396" s="16">
        <v>0.05</v>
      </c>
      <c r="L396" s="16">
        <v>0.05</v>
      </c>
      <c r="M396" s="16">
        <v>0.05</v>
      </c>
      <c r="N396" s="16">
        <v>0.05</v>
      </c>
      <c r="O396" s="16">
        <v>0.05</v>
      </c>
      <c r="P396" s="16">
        <v>0.05</v>
      </c>
      <c r="R396" s="20"/>
      <c r="S396" s="150" cm="1">
        <f t="array" ref="S396">INDEX($K:$P,ROW(),MATCH(S$3,$K$2:$P$2,0))</f>
        <v>0.05</v>
      </c>
      <c r="T396" s="150" cm="1">
        <f t="array" ref="T396">INDEX($K:$P,ROW(),MATCH(T$3,$K$2:$P$2,0))</f>
        <v>0.05</v>
      </c>
      <c r="U396" s="150" cm="1">
        <f t="array" ref="U396">INDEX($K:$P,ROW(),MATCH(U$3,$K$2:$P$2,0))</f>
        <v>0.05</v>
      </c>
      <c r="V396" s="150" cm="1">
        <f t="array" ref="V396">INDEX($K:$P,ROW(),MATCH(V$3,$K$2:$P$2,0))</f>
        <v>0.05</v>
      </c>
      <c r="W396" s="150" cm="1">
        <f t="array" ref="W396">INDEX($K:$P,ROW(),MATCH(W$3,$K$2:$P$2,0))</f>
        <v>0.05</v>
      </c>
      <c r="X396" s="150" cm="1">
        <f t="array" ref="X396">INDEX($K:$P,ROW(),MATCH(X$3,$K$2:$P$2,0))</f>
        <v>0.05</v>
      </c>
      <c r="Y396" s="150" cm="1">
        <f t="array" ref="Y396">INDEX($K:$P,ROW(),MATCH(Y$3,$K$2:$P$2,0))</f>
        <v>0.05</v>
      </c>
      <c r="Z396" s="150" cm="1">
        <f t="array" ref="Z396">INDEX($K:$P,ROW(),MATCH(Z$3,$K$2:$P$2,0))</f>
        <v>0.05</v>
      </c>
      <c r="AA396" s="150" cm="1">
        <f t="array" ref="AA396">INDEX($K:$P,ROW(),MATCH(AA$3,$K$2:$P$2,0))</f>
        <v>0.05</v>
      </c>
      <c r="AB396" s="150" cm="1">
        <f t="array" ref="AB396">INDEX($K:$P,ROW(),MATCH(AB$3,$K$2:$P$2,0))</f>
        <v>0.05</v>
      </c>
      <c r="AC396" s="150" cm="1">
        <f t="array" ref="AC396">INDEX($K:$P,ROW(),MATCH(AC$3,$K$2:$P$2,0))</f>
        <v>0.05</v>
      </c>
      <c r="AD396" s="150" cm="1">
        <f t="array" ref="AD396">INDEX($K:$P,ROW(),MATCH(AD$3,$K$2:$P$2,0))</f>
        <v>0.05</v>
      </c>
      <c r="AE396" s="150" cm="1">
        <f t="array" ref="AE396">INDEX($K:$P,ROW(),MATCH(AE$3,$K$2:$P$2,0))</f>
        <v>0.05</v>
      </c>
      <c r="AF396" s="150" cm="1">
        <f t="array" ref="AF396">INDEX($K:$P,ROW(),MATCH(AF$3,$K$2:$P$2,0))</f>
        <v>0.05</v>
      </c>
      <c r="AG396" s="150" cm="1">
        <f t="array" ref="AG396">INDEX($K:$P,ROW(),MATCH(AG$3,$K$2:$P$2,0))</f>
        <v>0.05</v>
      </c>
      <c r="AH396" s="150" cm="1">
        <f t="array" ref="AH396">INDEX($K:$P,ROW(),MATCH(AH$3,$K$2:$P$2,0))</f>
        <v>0.05</v>
      </c>
      <c r="AI396" s="150" cm="1">
        <f t="array" ref="AI396">INDEX($K:$P,ROW(),MATCH(AI$3,$K$2:$P$2,0))</f>
        <v>0.05</v>
      </c>
      <c r="AJ396" s="150" cm="1">
        <f t="array" ref="AJ396">INDEX($K:$P,ROW(),MATCH(AJ$3,$K$2:$P$2,0))</f>
        <v>0.05</v>
      </c>
      <c r="AK396" s="150" cm="1">
        <f t="array" ref="AK396">INDEX($K:$P,ROW(),MATCH(AK$3,$K$2:$P$2,0))</f>
        <v>0.05</v>
      </c>
      <c r="AL396" s="150" cm="1">
        <f t="array" ref="AL396">INDEX($K:$P,ROW(),MATCH(AL$3,$K$2:$P$2,0))</f>
        <v>0.05</v>
      </c>
      <c r="AM396" s="150" cm="1">
        <f t="array" ref="AM396">INDEX($K:$P,ROW(),MATCH(AM$3,$K$2:$P$2,0))</f>
        <v>0.05</v>
      </c>
      <c r="AN396" s="150" cm="1">
        <f t="array" ref="AN396">INDEX($K:$P,ROW(),MATCH(AN$3,$K$2:$P$2,0))</f>
        <v>0.05</v>
      </c>
      <c r="AO396" s="150" cm="1">
        <f t="array" ref="AO396">INDEX($K:$P,ROW(),MATCH(AO$3,$K$2:$P$2,0))</f>
        <v>0.05</v>
      </c>
      <c r="AP396" s="150" cm="1">
        <f t="array" ref="AP396">INDEX($K:$P,ROW(),MATCH(AP$3,$K$2:$P$2,0))</f>
        <v>0.05</v>
      </c>
      <c r="AQ396" s="150" cm="1">
        <f t="array" ref="AQ396">INDEX($K:$P,ROW(),MATCH(AQ$3,$K$2:$P$2,0))</f>
        <v>0.05</v>
      </c>
      <c r="AR396" s="150" cm="1">
        <f t="array" ref="AR396">INDEX($K:$P,ROW(),MATCH(AR$3,$K$2:$P$2,0))</f>
        <v>0.05</v>
      </c>
      <c r="AS396" s="150" cm="1">
        <f t="array" ref="AS396">INDEX($K:$P,ROW(),MATCH(AS$3,$K$2:$P$2,0))</f>
        <v>0.05</v>
      </c>
      <c r="AT396" s="150" cm="1">
        <f t="array" ref="AT396">INDEX($K:$P,ROW(),MATCH(AT$3,$K$2:$P$2,0))</f>
        <v>0.05</v>
      </c>
      <c r="AU396" s="150" cm="1">
        <f t="array" ref="AU396">INDEX($K:$P,ROW(),MATCH(AU$3,$K$2:$P$2,0))</f>
        <v>0.05</v>
      </c>
      <c r="AV396" s="150" cm="1">
        <f t="array" ref="AV396">INDEX($K:$P,ROW(),MATCH(AV$3,$K$2:$P$2,0))</f>
        <v>0.05</v>
      </c>
      <c r="AW396" s="150" cm="1">
        <f t="array" ref="AW396">INDEX($K:$P,ROW(),MATCH(AW$3,$K$2:$P$2,0))</f>
        <v>0.05</v>
      </c>
      <c r="AX396" s="150" cm="1">
        <f t="array" ref="AX396">INDEX($K:$P,ROW(),MATCH(AX$3,$K$2:$P$2,0))</f>
        <v>0.05</v>
      </c>
      <c r="AY396" s="150" cm="1">
        <f t="array" ref="AY396">INDEX($K:$P,ROW(),MATCH(AY$3,$K$2:$P$2,0))</f>
        <v>0.05</v>
      </c>
      <c r="AZ396" s="150" cm="1">
        <f t="array" ref="AZ396">INDEX($K:$P,ROW(),MATCH(AZ$3,$K$2:$P$2,0))</f>
        <v>0.05</v>
      </c>
      <c r="BA396" s="150" cm="1">
        <f t="array" ref="BA396">INDEX($K:$P,ROW(),MATCH(BA$3,$K$2:$P$2,0))</f>
        <v>0.05</v>
      </c>
      <c r="BB396" s="150" cm="1">
        <f t="array" ref="BB396">INDEX($K:$P,ROW(),MATCH(BB$3,$K$2:$P$2,0))</f>
        <v>0.05</v>
      </c>
      <c r="BC396" s="150" cm="1">
        <f t="array" ref="BC396">INDEX($K:$P,ROW(),MATCH(BC$3,$K$2:$P$2,0))</f>
        <v>0.05</v>
      </c>
      <c r="BD396" s="150" cm="1">
        <f t="array" ref="BD396">INDEX($K:$P,ROW(),MATCH(BD$3,$K$2:$P$2,0))</f>
        <v>0.05</v>
      </c>
      <c r="BE396" s="150" cm="1">
        <f t="array" ref="BE396">INDEX($K:$P,ROW(),MATCH(BE$3,$K$2:$P$2,0))</f>
        <v>0.05</v>
      </c>
      <c r="BF396" s="150" cm="1">
        <f t="array" ref="BF396">INDEX($K:$P,ROW(),MATCH(BF$3,$K$2:$P$2,0))</f>
        <v>0.05</v>
      </c>
      <c r="BG396" s="150" cm="1">
        <f t="array" ref="BG396">INDEX($K:$P,ROW(),MATCH(BG$3,$K$2:$P$2,0))</f>
        <v>0.05</v>
      </c>
      <c r="BH396" s="150" cm="1">
        <f t="array" ref="BH396">INDEX($K:$P,ROW(),MATCH(BH$3,$K$2:$P$2,0))</f>
        <v>0.05</v>
      </c>
      <c r="BI396" s="150" cm="1">
        <f t="array" ref="BI396">INDEX($K:$P,ROW(),MATCH(BI$3,$K$2:$P$2,0))</f>
        <v>0.05</v>
      </c>
      <c r="BJ396" s="150" cm="1">
        <f t="array" ref="BJ396">INDEX($K:$P,ROW(),MATCH(BJ$3,$K$2:$P$2,0))</f>
        <v>0.05</v>
      </c>
      <c r="BK396" s="150" cm="1">
        <f t="array" ref="BK396">INDEX($K:$P,ROW(),MATCH(BK$3,$K$2:$P$2,0))</f>
        <v>0.05</v>
      </c>
      <c r="BL396" s="150" cm="1">
        <f t="array" ref="BL396">INDEX($K:$P,ROW(),MATCH(BL$3,$K$2:$P$2,0))</f>
        <v>0.05</v>
      </c>
      <c r="BM396" s="150" cm="1">
        <f t="array" ref="BM396">INDEX($K:$P,ROW(),MATCH(BM$3,$K$2:$P$2,0))</f>
        <v>0.05</v>
      </c>
      <c r="BN396" s="150" cm="1">
        <f t="array" ref="BN396">INDEX($K:$P,ROW(),MATCH(BN$3,$K$2:$P$2,0))</f>
        <v>0.05</v>
      </c>
      <c r="BO396" s="150" cm="1">
        <f t="array" ref="BO396">INDEX($K:$P,ROW(),MATCH(BO$3,$K$2:$P$2,0))</f>
        <v>0.05</v>
      </c>
      <c r="BP396" s="150" cm="1">
        <f t="array" ref="BP396">INDEX($K:$P,ROW(),MATCH(BP$3,$K$2:$P$2,0))</f>
        <v>0.05</v>
      </c>
      <c r="BQ396" s="150" cm="1">
        <f t="array" ref="BQ396">INDEX($K:$P,ROW(),MATCH(BQ$3,$K$2:$P$2,0))</f>
        <v>0.05</v>
      </c>
      <c r="BR396" s="150" cm="1">
        <f t="array" ref="BR396">INDEX($K:$P,ROW(),MATCH(BR$3,$K$2:$P$2,0))</f>
        <v>0.05</v>
      </c>
      <c r="BS396" s="150" cm="1">
        <f t="array" ref="BS396">INDEX($K:$P,ROW(),MATCH(BS$3,$K$2:$P$2,0))</f>
        <v>0.05</v>
      </c>
      <c r="BT396" s="150" cm="1">
        <f t="array" ref="BT396">INDEX($K:$P,ROW(),MATCH(BT$3,$K$2:$P$2,0))</f>
        <v>0.05</v>
      </c>
      <c r="BU396" s="150" cm="1">
        <f t="array" ref="BU396">INDEX($K:$P,ROW(),MATCH(BU$3,$K$2:$P$2,0))</f>
        <v>0.05</v>
      </c>
      <c r="BV396" s="150" cm="1">
        <f t="array" ref="BV396">INDEX($K:$P,ROW(),MATCH(BV$3,$K$2:$P$2,0))</f>
        <v>0.05</v>
      </c>
      <c r="BW396" s="150" cm="1">
        <f t="array" ref="BW396">INDEX($K:$P,ROW(),MATCH(BW$3,$K$2:$P$2,0))</f>
        <v>0.05</v>
      </c>
      <c r="BX396" s="150" cm="1">
        <f t="array" ref="BX396">INDEX($K:$P,ROW(),MATCH(BX$3,$K$2:$P$2,0))</f>
        <v>0.05</v>
      </c>
      <c r="BY396" s="150" cm="1">
        <f t="array" ref="BY396">INDEX($K:$P,ROW(),MATCH(BY$3,$K$2:$P$2,0))</f>
        <v>0.05</v>
      </c>
      <c r="BZ396" s="150" cm="1">
        <f t="array" ref="BZ396">INDEX($K:$P,ROW(),MATCH(BZ$3,$K$2:$P$2,0))</f>
        <v>0.05</v>
      </c>
      <c r="CA396" s="150" cm="1">
        <f t="array" ref="CA396">INDEX($K:$P,ROW(),MATCH(CA$3,$K$2:$P$2,0))</f>
        <v>0.05</v>
      </c>
      <c r="CB396" s="150" cm="1">
        <f t="array" ref="CB396">INDEX($K:$P,ROW(),MATCH(CB$3,$K$2:$P$2,0))</f>
        <v>0.05</v>
      </c>
      <c r="CC396" s="150" cm="1">
        <f t="array" ref="CC396">INDEX($K:$P,ROW(),MATCH(CC$3,$K$2:$P$2,0))</f>
        <v>0.05</v>
      </c>
      <c r="CD396" s="150" cm="1">
        <f t="array" ref="CD396">INDEX($K:$P,ROW(),MATCH(CD$3,$K$2:$P$2,0))</f>
        <v>0.05</v>
      </c>
      <c r="CE396" s="150" cm="1">
        <f t="array" ref="CE396">INDEX($K:$P,ROW(),MATCH(CE$3,$K$2:$P$2,0))</f>
        <v>0.05</v>
      </c>
      <c r="CF396" s="150" cm="1">
        <f t="array" ref="CF396">INDEX($K:$P,ROW(),MATCH(CF$3,$K$2:$P$2,0))</f>
        <v>0.05</v>
      </c>
      <c r="CG396" s="150" cm="1">
        <f t="array" ref="CG396">INDEX($K:$P,ROW(),MATCH(CG$3,$K$2:$P$2,0))</f>
        <v>0.05</v>
      </c>
      <c r="CH396" s="150" cm="1">
        <f t="array" ref="CH396">INDEX($K:$P,ROW(),MATCH(CH$3,$K$2:$P$2,0))</f>
        <v>0.05</v>
      </c>
      <c r="CI396" s="150" cm="1">
        <f t="array" ref="CI396">INDEX($K:$P,ROW(),MATCH(CI$3,$K$2:$P$2,0))</f>
        <v>0.05</v>
      </c>
      <c r="CJ396" s="150" cm="1">
        <f t="array" ref="CJ396">INDEX($K:$P,ROW(),MATCH(CJ$3,$K$2:$P$2,0))</f>
        <v>0.05</v>
      </c>
      <c r="CK396" s="150" cm="1">
        <f t="array" ref="CK396">INDEX($K:$P,ROW(),MATCH(CK$3,$K$2:$P$2,0))</f>
        <v>0.05</v>
      </c>
      <c r="CL396" s="150" cm="1">
        <f t="array" ref="CL396">INDEX($K:$P,ROW(),MATCH(CL$3,$K$2:$P$2,0))</f>
        <v>0.05</v>
      </c>
      <c r="CN396" s="60"/>
      <c r="CO396" s="150" t="e" cm="1">
        <f t="array" ref="CO396">INDEX($K:$P,ROW(),MATCH(CO$3,$K$2:$P$2,0))</f>
        <v>#N/A</v>
      </c>
      <c r="CP396" s="150" t="e" cm="1">
        <f t="array" ref="CP396">INDEX($K:$P,ROW(),MATCH(CP$3,$K$2:$P$2,0))</f>
        <v>#N/A</v>
      </c>
      <c r="CQ396" s="150" t="e" cm="1">
        <f t="array" ref="CQ396">INDEX($K:$P,ROW(),MATCH(CQ$3,$K$2:$P$2,0))</f>
        <v>#N/A</v>
      </c>
      <c r="CR396" s="150" t="e" cm="1">
        <f t="array" ref="CR396">INDEX($K:$P,ROW(),MATCH(CR$3,$K$2:$P$2,0))</f>
        <v>#N/A</v>
      </c>
      <c r="CS396" s="150" t="e" cm="1">
        <f t="array" ref="CS396">INDEX($K:$P,ROW(),MATCH(CS$3,$K$2:$P$2,0))</f>
        <v>#N/A</v>
      </c>
      <c r="CT396" s="150" t="e" cm="1">
        <f t="array" ref="CT396">INDEX($K:$P,ROW(),MATCH(CT$3,$K$2:$P$2,0))</f>
        <v>#N/A</v>
      </c>
      <c r="CU396" s="150" t="e" cm="1">
        <f t="array" ref="CU396">INDEX($K:$P,ROW(),MATCH(CU$3,$K$2:$P$2,0))</f>
        <v>#N/A</v>
      </c>
      <c r="CV396" s="150" t="e" cm="1">
        <f t="array" ref="CV396">INDEX($K:$P,ROW(),MATCH(CV$3,$K$2:$P$2,0))</f>
        <v>#N/A</v>
      </c>
      <c r="CW396" s="150" t="e" cm="1">
        <f t="array" ref="CW396">INDEX($K:$P,ROW(),MATCH(CW$3,$K$2:$P$2,0))</f>
        <v>#N/A</v>
      </c>
      <c r="CX396" s="150" t="e" cm="1">
        <f t="array" ref="CX396">INDEX($K:$P,ROW(),MATCH(CX$3,$K$2:$P$2,0))</f>
        <v>#N/A</v>
      </c>
      <c r="CY396" s="150" t="e" cm="1">
        <f t="array" ref="CY396">INDEX($K:$P,ROW(),MATCH(CY$3,$K$2:$P$2,0))</f>
        <v>#N/A</v>
      </c>
      <c r="CZ396" s="150" t="e" cm="1">
        <f t="array" ref="CZ396">INDEX($K:$P,ROW(),MATCH(CZ$3,$K$2:$P$2,0))</f>
        <v>#N/A</v>
      </c>
      <c r="DA396" s="150" t="e" cm="1">
        <f t="array" ref="DA396">INDEX($K:$P,ROW(),MATCH(DA$3,$K$2:$P$2,0))</f>
        <v>#N/A</v>
      </c>
      <c r="DB396" s="150" t="e" cm="1">
        <f t="array" ref="DB396">INDEX($K:$P,ROW(),MATCH(DB$3,$K$2:$P$2,0))</f>
        <v>#N/A</v>
      </c>
      <c r="DC396" s="150" t="e" cm="1">
        <f t="array" ref="DC396">INDEX($K:$P,ROW(),MATCH(DC$3,$K$2:$P$2,0))</f>
        <v>#N/A</v>
      </c>
      <c r="DD396" s="150" t="e" cm="1">
        <f t="array" ref="DD396">INDEX($K:$P,ROW(),MATCH(DD$3,$K$2:$P$2,0))</f>
        <v>#N/A</v>
      </c>
      <c r="DE396" s="150" t="e" cm="1">
        <f t="array" ref="DE396">INDEX($K:$P,ROW(),MATCH(DE$3,$K$2:$P$2,0))</f>
        <v>#N/A</v>
      </c>
      <c r="DF396" s="150" t="e" cm="1">
        <f t="array" ref="DF396">INDEX($K:$P,ROW(),MATCH(DF$3,$K$2:$P$2,0))</f>
        <v>#N/A</v>
      </c>
      <c r="DG396" s="150" t="e" cm="1">
        <f t="array" ref="DG396">INDEX($K:$P,ROW(),MATCH(DG$3,$K$2:$P$2,0))</f>
        <v>#N/A</v>
      </c>
      <c r="DH396" s="150" t="e" cm="1">
        <f t="array" ref="DH396">INDEX($K:$P,ROW(),MATCH(DH$3,$K$2:$P$2,0))</f>
        <v>#N/A</v>
      </c>
      <c r="DI396" s="150" t="e" cm="1">
        <f t="array" ref="DI396">INDEX($K:$P,ROW(),MATCH(DI$3,$K$2:$P$2,0))</f>
        <v>#N/A</v>
      </c>
      <c r="DJ396" s="150" t="e" cm="1">
        <f t="array" ref="DJ396">INDEX($K:$P,ROW(),MATCH(DJ$3,$K$2:$P$2,0))</f>
        <v>#N/A</v>
      </c>
      <c r="DK396" s="150" t="e" cm="1">
        <f t="array" ref="DK396">INDEX($K:$P,ROW(),MATCH(DK$3,$K$2:$P$2,0))</f>
        <v>#N/A</v>
      </c>
      <c r="DL396" s="150" t="e" cm="1">
        <f t="array" ref="DL396">INDEX($K:$P,ROW(),MATCH(DL$3,$K$2:$P$2,0))</f>
        <v>#N/A</v>
      </c>
    </row>
    <row r="397" spans="1:116" x14ac:dyDescent="0.35">
      <c r="D397" t="s">
        <v>268</v>
      </c>
      <c r="E397" s="8" t="str">
        <f t="shared" si="399"/>
        <v>397 SUB-PV</v>
      </c>
      <c r="G397" s="158" t="s">
        <v>74</v>
      </c>
      <c r="K397" s="34">
        <f t="shared" ref="K397:P397" ca="1" si="406">SUMIF($3:$3,K$2,397:397)</f>
        <v>-3000</v>
      </c>
      <c r="L397" s="34">
        <f t="shared" ca="1" si="406"/>
        <v>-3000</v>
      </c>
      <c r="M397" s="34">
        <f t="shared" ca="1" si="406"/>
        <v>-3000</v>
      </c>
      <c r="N397" s="34">
        <f t="shared" ca="1" si="406"/>
        <v>-3000</v>
      </c>
      <c r="O397" s="34">
        <f t="shared" ca="1" si="406"/>
        <v>-3000</v>
      </c>
      <c r="P397" s="34">
        <f t="shared" ca="1" si="406"/>
        <v>-3000</v>
      </c>
      <c r="R397" s="15"/>
      <c r="S397" s="76">
        <f t="shared" ref="S397:AX397" ca="1" si="407">-S395*S396</f>
        <v>-250</v>
      </c>
      <c r="T397" s="76">
        <f t="shared" ca="1" si="407"/>
        <v>-250</v>
      </c>
      <c r="U397" s="76">
        <f t="shared" ca="1" si="407"/>
        <v>-250</v>
      </c>
      <c r="V397" s="76">
        <f t="shared" ca="1" si="407"/>
        <v>-250</v>
      </c>
      <c r="W397" s="76">
        <f t="shared" ca="1" si="407"/>
        <v>-250</v>
      </c>
      <c r="X397" s="76">
        <f t="shared" ca="1" si="407"/>
        <v>-250</v>
      </c>
      <c r="Y397" s="76">
        <f t="shared" ca="1" si="407"/>
        <v>-250</v>
      </c>
      <c r="Z397" s="76">
        <f t="shared" ca="1" si="407"/>
        <v>-250</v>
      </c>
      <c r="AA397" s="76">
        <f t="shared" ca="1" si="407"/>
        <v>-250</v>
      </c>
      <c r="AB397" s="76">
        <f t="shared" ca="1" si="407"/>
        <v>-250</v>
      </c>
      <c r="AC397" s="76">
        <f t="shared" ca="1" si="407"/>
        <v>-250</v>
      </c>
      <c r="AD397" s="76">
        <f t="shared" ca="1" si="407"/>
        <v>-250</v>
      </c>
      <c r="AE397" s="76">
        <f t="shared" ca="1" si="407"/>
        <v>-250</v>
      </c>
      <c r="AF397" s="76">
        <f t="shared" ca="1" si="407"/>
        <v>-250</v>
      </c>
      <c r="AG397" s="76">
        <f t="shared" ca="1" si="407"/>
        <v>-250</v>
      </c>
      <c r="AH397" s="76">
        <f t="shared" ca="1" si="407"/>
        <v>-250</v>
      </c>
      <c r="AI397" s="76">
        <f t="shared" ca="1" si="407"/>
        <v>-250</v>
      </c>
      <c r="AJ397" s="76">
        <f t="shared" ca="1" si="407"/>
        <v>-250</v>
      </c>
      <c r="AK397" s="76">
        <f t="shared" ca="1" si="407"/>
        <v>-250</v>
      </c>
      <c r="AL397" s="76">
        <f t="shared" ca="1" si="407"/>
        <v>-250</v>
      </c>
      <c r="AM397" s="76">
        <f t="shared" ca="1" si="407"/>
        <v>-250</v>
      </c>
      <c r="AN397" s="76">
        <f t="shared" ca="1" si="407"/>
        <v>-250</v>
      </c>
      <c r="AO397" s="76">
        <f t="shared" ca="1" si="407"/>
        <v>-250</v>
      </c>
      <c r="AP397" s="76">
        <f t="shared" ca="1" si="407"/>
        <v>-250</v>
      </c>
      <c r="AQ397" s="76">
        <f t="shared" ca="1" si="407"/>
        <v>-250</v>
      </c>
      <c r="AR397" s="76">
        <f t="shared" ca="1" si="407"/>
        <v>-250</v>
      </c>
      <c r="AS397" s="76">
        <f t="shared" ca="1" si="407"/>
        <v>-250</v>
      </c>
      <c r="AT397" s="76">
        <f t="shared" ca="1" si="407"/>
        <v>-250</v>
      </c>
      <c r="AU397" s="76">
        <f t="shared" ca="1" si="407"/>
        <v>-250</v>
      </c>
      <c r="AV397" s="76">
        <f t="shared" ca="1" si="407"/>
        <v>-250</v>
      </c>
      <c r="AW397" s="76">
        <f t="shared" ca="1" si="407"/>
        <v>-250</v>
      </c>
      <c r="AX397" s="76">
        <f t="shared" ca="1" si="407"/>
        <v>-250</v>
      </c>
      <c r="AY397" s="76">
        <f t="shared" ref="AY397:CD397" ca="1" si="408">-AY395*AY396</f>
        <v>-250</v>
      </c>
      <c r="AZ397" s="76">
        <f t="shared" ca="1" si="408"/>
        <v>-250</v>
      </c>
      <c r="BA397" s="76">
        <f t="shared" ca="1" si="408"/>
        <v>-250</v>
      </c>
      <c r="BB397" s="76">
        <f t="shared" ca="1" si="408"/>
        <v>-250</v>
      </c>
      <c r="BC397" s="76">
        <f t="shared" ca="1" si="408"/>
        <v>-250</v>
      </c>
      <c r="BD397" s="76">
        <f t="shared" ca="1" si="408"/>
        <v>-250</v>
      </c>
      <c r="BE397" s="76">
        <f t="shared" ca="1" si="408"/>
        <v>-250</v>
      </c>
      <c r="BF397" s="76">
        <f t="shared" ca="1" si="408"/>
        <v>-250</v>
      </c>
      <c r="BG397" s="76">
        <f t="shared" ca="1" si="408"/>
        <v>-250</v>
      </c>
      <c r="BH397" s="76">
        <f t="shared" ca="1" si="408"/>
        <v>-250</v>
      </c>
      <c r="BI397" s="76">
        <f t="shared" ca="1" si="408"/>
        <v>-250</v>
      </c>
      <c r="BJ397" s="76">
        <f t="shared" ca="1" si="408"/>
        <v>-250</v>
      </c>
      <c r="BK397" s="76">
        <f t="shared" ca="1" si="408"/>
        <v>-250</v>
      </c>
      <c r="BL397" s="76">
        <f t="shared" ca="1" si="408"/>
        <v>-250</v>
      </c>
      <c r="BM397" s="76">
        <f t="shared" ca="1" si="408"/>
        <v>-250</v>
      </c>
      <c r="BN397" s="76">
        <f t="shared" ca="1" si="408"/>
        <v>-250</v>
      </c>
      <c r="BO397" s="76">
        <f t="shared" ca="1" si="408"/>
        <v>-250</v>
      </c>
      <c r="BP397" s="76">
        <f t="shared" ca="1" si="408"/>
        <v>-250</v>
      </c>
      <c r="BQ397" s="76">
        <f t="shared" ca="1" si="408"/>
        <v>-250</v>
      </c>
      <c r="BR397" s="76">
        <f t="shared" ca="1" si="408"/>
        <v>-250</v>
      </c>
      <c r="BS397" s="76">
        <f t="shared" ca="1" si="408"/>
        <v>-250</v>
      </c>
      <c r="BT397" s="76">
        <f t="shared" ca="1" si="408"/>
        <v>-250</v>
      </c>
      <c r="BU397" s="76">
        <f t="shared" ca="1" si="408"/>
        <v>-250</v>
      </c>
      <c r="BV397" s="76">
        <f t="shared" ca="1" si="408"/>
        <v>-250</v>
      </c>
      <c r="BW397" s="76">
        <f t="shared" ca="1" si="408"/>
        <v>-250</v>
      </c>
      <c r="BX397" s="76">
        <f t="shared" ca="1" si="408"/>
        <v>-250</v>
      </c>
      <c r="BY397" s="76">
        <f t="shared" ca="1" si="408"/>
        <v>-250</v>
      </c>
      <c r="BZ397" s="76">
        <f t="shared" ca="1" si="408"/>
        <v>-250</v>
      </c>
      <c r="CA397" s="76">
        <f t="shared" ca="1" si="408"/>
        <v>-250</v>
      </c>
      <c r="CB397" s="76">
        <f t="shared" ca="1" si="408"/>
        <v>-250</v>
      </c>
      <c r="CC397" s="76">
        <f t="shared" ca="1" si="408"/>
        <v>-250</v>
      </c>
      <c r="CD397" s="76">
        <f t="shared" ca="1" si="408"/>
        <v>-250</v>
      </c>
      <c r="CE397" s="76">
        <f t="shared" ref="CE397:CL397" ca="1" si="409">-CE395*CE396</f>
        <v>-250</v>
      </c>
      <c r="CF397" s="76">
        <f t="shared" ca="1" si="409"/>
        <v>-250</v>
      </c>
      <c r="CG397" s="76">
        <f t="shared" ca="1" si="409"/>
        <v>-250</v>
      </c>
      <c r="CH397" s="76">
        <f t="shared" ca="1" si="409"/>
        <v>-250</v>
      </c>
      <c r="CI397" s="76">
        <f t="shared" ca="1" si="409"/>
        <v>-250</v>
      </c>
      <c r="CJ397" s="76">
        <f t="shared" ca="1" si="409"/>
        <v>-250</v>
      </c>
      <c r="CK397" s="76">
        <f t="shared" ca="1" si="409"/>
        <v>-250</v>
      </c>
      <c r="CL397" s="76">
        <f t="shared" ca="1" si="409"/>
        <v>-250</v>
      </c>
      <c r="CO397" s="76" t="e">
        <f t="shared" ref="CO397:DK397" ca="1" si="410">-CO395*CO396</f>
        <v>#N/A</v>
      </c>
      <c r="CP397" s="76" t="e">
        <f t="shared" ca="1" si="410"/>
        <v>#N/A</v>
      </c>
      <c r="CQ397" s="76" t="e">
        <f t="shared" ca="1" si="410"/>
        <v>#N/A</v>
      </c>
      <c r="CR397" s="76" t="e">
        <f t="shared" ca="1" si="410"/>
        <v>#N/A</v>
      </c>
      <c r="CS397" s="76" t="e">
        <f t="shared" ca="1" si="410"/>
        <v>#N/A</v>
      </c>
      <c r="CT397" s="76" t="e">
        <f t="shared" ca="1" si="410"/>
        <v>#N/A</v>
      </c>
      <c r="CU397" s="76" t="e">
        <f t="shared" ca="1" si="410"/>
        <v>#N/A</v>
      </c>
      <c r="CV397" s="76" t="e">
        <f t="shared" ca="1" si="410"/>
        <v>#N/A</v>
      </c>
      <c r="CW397" s="76" t="e">
        <f t="shared" ca="1" si="410"/>
        <v>#N/A</v>
      </c>
      <c r="CX397" s="76" t="e">
        <f t="shared" ca="1" si="410"/>
        <v>#N/A</v>
      </c>
      <c r="CY397" s="76" t="e">
        <f t="shared" ca="1" si="410"/>
        <v>#N/A</v>
      </c>
      <c r="CZ397" s="76" t="e">
        <f t="shared" ca="1" si="410"/>
        <v>#N/A</v>
      </c>
      <c r="DA397" s="76" t="e">
        <f t="shared" ca="1" si="410"/>
        <v>#N/A</v>
      </c>
      <c r="DB397" s="76" t="e">
        <f t="shared" ca="1" si="410"/>
        <v>#N/A</v>
      </c>
      <c r="DC397" s="76" t="e">
        <f t="shared" ca="1" si="410"/>
        <v>#N/A</v>
      </c>
      <c r="DD397" s="76" t="e">
        <f t="shared" ca="1" si="410"/>
        <v>#N/A</v>
      </c>
      <c r="DE397" s="76" t="e">
        <f t="shared" ca="1" si="410"/>
        <v>#N/A</v>
      </c>
      <c r="DF397" s="76" t="e">
        <f t="shared" ca="1" si="410"/>
        <v>#N/A</v>
      </c>
      <c r="DG397" s="76" t="e">
        <f t="shared" ca="1" si="410"/>
        <v>#N/A</v>
      </c>
      <c r="DH397" s="76" t="e">
        <f t="shared" ca="1" si="410"/>
        <v>#N/A</v>
      </c>
      <c r="DI397" s="76" t="e">
        <f t="shared" ca="1" si="410"/>
        <v>#N/A</v>
      </c>
      <c r="DJ397" s="76" t="e">
        <f t="shared" ca="1" si="410"/>
        <v>#N/A</v>
      </c>
      <c r="DK397" s="76" t="e">
        <f t="shared" ca="1" si="410"/>
        <v>#N/A</v>
      </c>
      <c r="DL397" s="76" t="e">
        <f t="shared" ref="DL397" ca="1" si="411">-DL395*DL396</f>
        <v>#N/A</v>
      </c>
    </row>
    <row r="398" spans="1:116" x14ac:dyDescent="0.35">
      <c r="C398" t="s">
        <v>80</v>
      </c>
      <c r="D398" t="s">
        <v>268</v>
      </c>
      <c r="E398" s="8" t="str">
        <f t="shared" si="399"/>
        <v>398 SUB-PV</v>
      </c>
      <c r="G398" s="127" t="str">
        <f>"# of "&amp;G406&amp;"s"</f>
        <v># of subscribers</v>
      </c>
      <c r="H398" s="31"/>
      <c r="I398" s="73"/>
      <c r="J398" s="73"/>
      <c r="K398" s="119">
        <f t="shared" ref="K398:P398" ca="1" si="412">SUMIF($4:$4,K$2,398:398)</f>
        <v>57000</v>
      </c>
      <c r="L398" s="119">
        <f t="shared" ca="1" si="412"/>
        <v>114000</v>
      </c>
      <c r="M398" s="119">
        <f t="shared" ca="1" si="412"/>
        <v>171000</v>
      </c>
      <c r="N398" s="119">
        <f t="shared" ca="1" si="412"/>
        <v>228000</v>
      </c>
      <c r="O398" s="119">
        <f t="shared" ca="1" si="412"/>
        <v>285000</v>
      </c>
      <c r="P398" s="119">
        <f t="shared" ca="1" si="412"/>
        <v>342000</v>
      </c>
      <c r="R398" s="117"/>
      <c r="S398" s="151">
        <f t="shared" ref="S398:AX398" ca="1" si="413">S394+S395+S397</f>
        <v>4750</v>
      </c>
      <c r="T398" s="151">
        <f t="shared" ca="1" si="413"/>
        <v>9500</v>
      </c>
      <c r="U398" s="151">
        <f t="shared" ca="1" si="413"/>
        <v>14250</v>
      </c>
      <c r="V398" s="151">
        <f t="shared" ca="1" si="413"/>
        <v>19000</v>
      </c>
      <c r="W398" s="151">
        <f t="shared" ca="1" si="413"/>
        <v>23750</v>
      </c>
      <c r="X398" s="151">
        <f t="shared" ca="1" si="413"/>
        <v>28500</v>
      </c>
      <c r="Y398" s="151">
        <f t="shared" ca="1" si="413"/>
        <v>33250</v>
      </c>
      <c r="Z398" s="151">
        <f t="shared" ca="1" si="413"/>
        <v>38000</v>
      </c>
      <c r="AA398" s="151">
        <f t="shared" ca="1" si="413"/>
        <v>42750</v>
      </c>
      <c r="AB398" s="151">
        <f t="shared" ca="1" si="413"/>
        <v>47500</v>
      </c>
      <c r="AC398" s="151">
        <f t="shared" ca="1" si="413"/>
        <v>52250</v>
      </c>
      <c r="AD398" s="151">
        <f t="shared" ca="1" si="413"/>
        <v>57000</v>
      </c>
      <c r="AE398" s="151">
        <f t="shared" ca="1" si="413"/>
        <v>61750</v>
      </c>
      <c r="AF398" s="151">
        <f t="shared" ca="1" si="413"/>
        <v>66500</v>
      </c>
      <c r="AG398" s="151">
        <f t="shared" ca="1" si="413"/>
        <v>71250</v>
      </c>
      <c r="AH398" s="151">
        <f t="shared" ca="1" si="413"/>
        <v>76000</v>
      </c>
      <c r="AI398" s="151">
        <f t="shared" ca="1" si="413"/>
        <v>80750</v>
      </c>
      <c r="AJ398" s="151">
        <f t="shared" ca="1" si="413"/>
        <v>85500</v>
      </c>
      <c r="AK398" s="151">
        <f t="shared" ca="1" si="413"/>
        <v>90250</v>
      </c>
      <c r="AL398" s="151">
        <f t="shared" ca="1" si="413"/>
        <v>95000</v>
      </c>
      <c r="AM398" s="151">
        <f t="shared" ca="1" si="413"/>
        <v>99750</v>
      </c>
      <c r="AN398" s="151">
        <f t="shared" ca="1" si="413"/>
        <v>104500</v>
      </c>
      <c r="AO398" s="151">
        <f t="shared" ca="1" si="413"/>
        <v>109250</v>
      </c>
      <c r="AP398" s="151">
        <f t="shared" ca="1" si="413"/>
        <v>114000</v>
      </c>
      <c r="AQ398" s="151">
        <f t="shared" ca="1" si="413"/>
        <v>118750</v>
      </c>
      <c r="AR398" s="151">
        <f t="shared" ca="1" si="413"/>
        <v>123500</v>
      </c>
      <c r="AS398" s="151">
        <f t="shared" ca="1" si="413"/>
        <v>128250</v>
      </c>
      <c r="AT398" s="151">
        <f t="shared" ca="1" si="413"/>
        <v>133000</v>
      </c>
      <c r="AU398" s="151">
        <f t="shared" ca="1" si="413"/>
        <v>137750</v>
      </c>
      <c r="AV398" s="151">
        <f t="shared" ca="1" si="413"/>
        <v>142500</v>
      </c>
      <c r="AW398" s="151">
        <f t="shared" ca="1" si="413"/>
        <v>147250</v>
      </c>
      <c r="AX398" s="151">
        <f t="shared" ca="1" si="413"/>
        <v>152000</v>
      </c>
      <c r="AY398" s="151">
        <f t="shared" ref="AY398:CD398" ca="1" si="414">AY394+AY395+AY397</f>
        <v>156750</v>
      </c>
      <c r="AZ398" s="151">
        <f t="shared" ca="1" si="414"/>
        <v>161500</v>
      </c>
      <c r="BA398" s="151">
        <f t="shared" ca="1" si="414"/>
        <v>166250</v>
      </c>
      <c r="BB398" s="151">
        <f t="shared" ca="1" si="414"/>
        <v>171000</v>
      </c>
      <c r="BC398" s="151">
        <f t="shared" ca="1" si="414"/>
        <v>175750</v>
      </c>
      <c r="BD398" s="151">
        <f t="shared" ca="1" si="414"/>
        <v>180500</v>
      </c>
      <c r="BE398" s="151">
        <f t="shared" ca="1" si="414"/>
        <v>185250</v>
      </c>
      <c r="BF398" s="151">
        <f t="shared" ca="1" si="414"/>
        <v>190000</v>
      </c>
      <c r="BG398" s="151">
        <f t="shared" ca="1" si="414"/>
        <v>194750</v>
      </c>
      <c r="BH398" s="151">
        <f t="shared" ca="1" si="414"/>
        <v>199500</v>
      </c>
      <c r="BI398" s="151">
        <f t="shared" ca="1" si="414"/>
        <v>204250</v>
      </c>
      <c r="BJ398" s="151">
        <f t="shared" ca="1" si="414"/>
        <v>209000</v>
      </c>
      <c r="BK398" s="151">
        <f t="shared" ca="1" si="414"/>
        <v>213750</v>
      </c>
      <c r="BL398" s="151">
        <f t="shared" ca="1" si="414"/>
        <v>218500</v>
      </c>
      <c r="BM398" s="151">
        <f t="shared" ca="1" si="414"/>
        <v>223250</v>
      </c>
      <c r="BN398" s="151">
        <f t="shared" ca="1" si="414"/>
        <v>228000</v>
      </c>
      <c r="BO398" s="151">
        <f t="shared" ca="1" si="414"/>
        <v>232750</v>
      </c>
      <c r="BP398" s="151">
        <f t="shared" ca="1" si="414"/>
        <v>237500</v>
      </c>
      <c r="BQ398" s="151">
        <f t="shared" ca="1" si="414"/>
        <v>242250</v>
      </c>
      <c r="BR398" s="151">
        <f t="shared" ca="1" si="414"/>
        <v>247000</v>
      </c>
      <c r="BS398" s="151">
        <f t="shared" ca="1" si="414"/>
        <v>251750</v>
      </c>
      <c r="BT398" s="151">
        <f t="shared" ca="1" si="414"/>
        <v>256500</v>
      </c>
      <c r="BU398" s="151">
        <f t="shared" ca="1" si="414"/>
        <v>261250</v>
      </c>
      <c r="BV398" s="151">
        <f t="shared" ca="1" si="414"/>
        <v>266000</v>
      </c>
      <c r="BW398" s="151">
        <f t="shared" ca="1" si="414"/>
        <v>270750</v>
      </c>
      <c r="BX398" s="151">
        <f t="shared" ca="1" si="414"/>
        <v>275500</v>
      </c>
      <c r="BY398" s="151">
        <f t="shared" ca="1" si="414"/>
        <v>280250</v>
      </c>
      <c r="BZ398" s="151">
        <f t="shared" ca="1" si="414"/>
        <v>285000</v>
      </c>
      <c r="CA398" s="151">
        <f t="shared" ca="1" si="414"/>
        <v>289750</v>
      </c>
      <c r="CB398" s="151">
        <f t="shared" ca="1" si="414"/>
        <v>294500</v>
      </c>
      <c r="CC398" s="151">
        <f t="shared" ca="1" si="414"/>
        <v>299250</v>
      </c>
      <c r="CD398" s="151">
        <f t="shared" ca="1" si="414"/>
        <v>304000</v>
      </c>
      <c r="CE398" s="151">
        <f t="shared" ref="CE398:CL398" ca="1" si="415">CE394+CE395+CE397</f>
        <v>308750</v>
      </c>
      <c r="CF398" s="151">
        <f t="shared" ca="1" si="415"/>
        <v>313500</v>
      </c>
      <c r="CG398" s="151">
        <f t="shared" ca="1" si="415"/>
        <v>318250</v>
      </c>
      <c r="CH398" s="151">
        <f t="shared" ca="1" si="415"/>
        <v>323000</v>
      </c>
      <c r="CI398" s="151">
        <f t="shared" ca="1" si="415"/>
        <v>327750</v>
      </c>
      <c r="CJ398" s="151">
        <f t="shared" ca="1" si="415"/>
        <v>332500</v>
      </c>
      <c r="CK398" s="151">
        <f t="shared" ca="1" si="415"/>
        <v>337250</v>
      </c>
      <c r="CL398" s="151">
        <f t="shared" ca="1" si="415"/>
        <v>342000</v>
      </c>
      <c r="CN398" s="73"/>
      <c r="CO398" s="151" t="e">
        <f t="shared" ref="CO398:DL398" ca="1" si="416">CO394+CO395+CO397</f>
        <v>#N/A</v>
      </c>
      <c r="CP398" s="151" t="e">
        <f t="shared" ca="1" si="416"/>
        <v>#N/A</v>
      </c>
      <c r="CQ398" s="151" t="e">
        <f t="shared" ca="1" si="416"/>
        <v>#N/A</v>
      </c>
      <c r="CR398" s="151" t="e">
        <f t="shared" ca="1" si="416"/>
        <v>#N/A</v>
      </c>
      <c r="CS398" s="151" t="e">
        <f t="shared" ca="1" si="416"/>
        <v>#N/A</v>
      </c>
      <c r="CT398" s="151" t="e">
        <f t="shared" ca="1" si="416"/>
        <v>#N/A</v>
      </c>
      <c r="CU398" s="151" t="e">
        <f t="shared" ca="1" si="416"/>
        <v>#N/A</v>
      </c>
      <c r="CV398" s="151" t="e">
        <f t="shared" ca="1" si="416"/>
        <v>#N/A</v>
      </c>
      <c r="CW398" s="151" t="e">
        <f t="shared" ca="1" si="416"/>
        <v>#N/A</v>
      </c>
      <c r="CX398" s="151" t="e">
        <f t="shared" ca="1" si="416"/>
        <v>#N/A</v>
      </c>
      <c r="CY398" s="151" t="e">
        <f t="shared" ca="1" si="416"/>
        <v>#N/A</v>
      </c>
      <c r="CZ398" s="151" t="e">
        <f t="shared" ca="1" si="416"/>
        <v>#N/A</v>
      </c>
      <c r="DA398" s="151" t="e">
        <f t="shared" ca="1" si="416"/>
        <v>#N/A</v>
      </c>
      <c r="DB398" s="151" t="e">
        <f t="shared" ca="1" si="416"/>
        <v>#N/A</v>
      </c>
      <c r="DC398" s="151" t="e">
        <f t="shared" ca="1" si="416"/>
        <v>#N/A</v>
      </c>
      <c r="DD398" s="151" t="e">
        <f t="shared" ca="1" si="416"/>
        <v>#N/A</v>
      </c>
      <c r="DE398" s="151" t="e">
        <f t="shared" ca="1" si="416"/>
        <v>#N/A</v>
      </c>
      <c r="DF398" s="151" t="e">
        <f t="shared" ca="1" si="416"/>
        <v>#N/A</v>
      </c>
      <c r="DG398" s="151" t="e">
        <f t="shared" ca="1" si="416"/>
        <v>#N/A</v>
      </c>
      <c r="DH398" s="151" t="e">
        <f t="shared" ca="1" si="416"/>
        <v>#N/A</v>
      </c>
      <c r="DI398" s="151" t="e">
        <f t="shared" ca="1" si="416"/>
        <v>#N/A</v>
      </c>
      <c r="DJ398" s="151" t="e">
        <f t="shared" ca="1" si="416"/>
        <v>#N/A</v>
      </c>
      <c r="DK398" s="151" t="e">
        <f t="shared" ca="1" si="416"/>
        <v>#N/A</v>
      </c>
      <c r="DL398" s="151" t="e">
        <f t="shared" ca="1" si="416"/>
        <v>#N/A</v>
      </c>
    </row>
    <row r="399" spans="1:116" x14ac:dyDescent="0.35">
      <c r="D399" t="s">
        <v>268</v>
      </c>
      <c r="E399" s="8" t="str">
        <f t="shared" si="399"/>
        <v>399 SUB-PV</v>
      </c>
      <c r="G399" s="145" t="s">
        <v>62</v>
      </c>
      <c r="H399" s="12"/>
      <c r="I399" s="60"/>
      <c r="J399" s="60"/>
      <c r="K399" s="34">
        <f t="shared" ref="K399:P399" ca="1" si="417">K398-SUM(K397,K394:K395)</f>
        <v>0</v>
      </c>
      <c r="L399" s="34">
        <f t="shared" ca="1" si="417"/>
        <v>0</v>
      </c>
      <c r="M399" s="34">
        <f t="shared" ca="1" si="417"/>
        <v>0</v>
      </c>
      <c r="N399" s="34">
        <f t="shared" ca="1" si="417"/>
        <v>0</v>
      </c>
      <c r="O399" s="34">
        <f t="shared" ca="1" si="417"/>
        <v>0</v>
      </c>
      <c r="P399" s="34">
        <f t="shared" ca="1" si="417"/>
        <v>0</v>
      </c>
      <c r="R399" s="15"/>
      <c r="S399" s="76">
        <f t="shared" ref="S399:AX399" ca="1" si="418">S398-SUM(S397,S394:S395)</f>
        <v>0</v>
      </c>
      <c r="T399" s="76">
        <f t="shared" ca="1" si="418"/>
        <v>0</v>
      </c>
      <c r="U399" s="76">
        <f t="shared" ca="1" si="418"/>
        <v>0</v>
      </c>
      <c r="V399" s="76">
        <f t="shared" ca="1" si="418"/>
        <v>0</v>
      </c>
      <c r="W399" s="76">
        <f t="shared" ca="1" si="418"/>
        <v>0</v>
      </c>
      <c r="X399" s="76">
        <f t="shared" ca="1" si="418"/>
        <v>0</v>
      </c>
      <c r="Y399" s="76">
        <f t="shared" ca="1" si="418"/>
        <v>0</v>
      </c>
      <c r="Z399" s="76">
        <f t="shared" ca="1" si="418"/>
        <v>0</v>
      </c>
      <c r="AA399" s="76">
        <f t="shared" ca="1" si="418"/>
        <v>0</v>
      </c>
      <c r="AB399" s="76">
        <f t="shared" ca="1" si="418"/>
        <v>0</v>
      </c>
      <c r="AC399" s="76">
        <f t="shared" ca="1" si="418"/>
        <v>0</v>
      </c>
      <c r="AD399" s="76">
        <f t="shared" ca="1" si="418"/>
        <v>0</v>
      </c>
      <c r="AE399" s="76">
        <f t="shared" ca="1" si="418"/>
        <v>0</v>
      </c>
      <c r="AF399" s="76">
        <f t="shared" ca="1" si="418"/>
        <v>0</v>
      </c>
      <c r="AG399" s="76">
        <f t="shared" ca="1" si="418"/>
        <v>0</v>
      </c>
      <c r="AH399" s="76">
        <f t="shared" ca="1" si="418"/>
        <v>0</v>
      </c>
      <c r="AI399" s="76">
        <f t="shared" ca="1" si="418"/>
        <v>0</v>
      </c>
      <c r="AJ399" s="76">
        <f t="shared" ca="1" si="418"/>
        <v>0</v>
      </c>
      <c r="AK399" s="76">
        <f t="shared" ca="1" si="418"/>
        <v>0</v>
      </c>
      <c r="AL399" s="76">
        <f t="shared" ca="1" si="418"/>
        <v>0</v>
      </c>
      <c r="AM399" s="76">
        <f t="shared" ca="1" si="418"/>
        <v>0</v>
      </c>
      <c r="AN399" s="76">
        <f t="shared" ca="1" si="418"/>
        <v>0</v>
      </c>
      <c r="AO399" s="76">
        <f t="shared" ca="1" si="418"/>
        <v>0</v>
      </c>
      <c r="AP399" s="76">
        <f t="shared" ca="1" si="418"/>
        <v>0</v>
      </c>
      <c r="AQ399" s="76">
        <f t="shared" ca="1" si="418"/>
        <v>0</v>
      </c>
      <c r="AR399" s="76">
        <f t="shared" ca="1" si="418"/>
        <v>0</v>
      </c>
      <c r="AS399" s="76">
        <f t="shared" ca="1" si="418"/>
        <v>0</v>
      </c>
      <c r="AT399" s="76">
        <f t="shared" ca="1" si="418"/>
        <v>0</v>
      </c>
      <c r="AU399" s="76">
        <f t="shared" ca="1" si="418"/>
        <v>0</v>
      </c>
      <c r="AV399" s="76">
        <f t="shared" ca="1" si="418"/>
        <v>0</v>
      </c>
      <c r="AW399" s="76">
        <f t="shared" ca="1" si="418"/>
        <v>0</v>
      </c>
      <c r="AX399" s="76">
        <f t="shared" ca="1" si="418"/>
        <v>0</v>
      </c>
      <c r="AY399" s="76">
        <f t="shared" ref="AY399:CD399" ca="1" si="419">AY398-SUM(AY397,AY394:AY395)</f>
        <v>0</v>
      </c>
      <c r="AZ399" s="76">
        <f t="shared" ca="1" si="419"/>
        <v>0</v>
      </c>
      <c r="BA399" s="76">
        <f t="shared" ca="1" si="419"/>
        <v>0</v>
      </c>
      <c r="BB399" s="76">
        <f t="shared" ca="1" si="419"/>
        <v>0</v>
      </c>
      <c r="BC399" s="76">
        <f t="shared" ca="1" si="419"/>
        <v>0</v>
      </c>
      <c r="BD399" s="76">
        <f t="shared" ca="1" si="419"/>
        <v>0</v>
      </c>
      <c r="BE399" s="76">
        <f t="shared" ca="1" si="419"/>
        <v>0</v>
      </c>
      <c r="BF399" s="76">
        <f t="shared" ca="1" si="419"/>
        <v>0</v>
      </c>
      <c r="BG399" s="76">
        <f t="shared" ca="1" si="419"/>
        <v>0</v>
      </c>
      <c r="BH399" s="76">
        <f t="shared" ca="1" si="419"/>
        <v>0</v>
      </c>
      <c r="BI399" s="76">
        <f t="shared" ca="1" si="419"/>
        <v>0</v>
      </c>
      <c r="BJ399" s="76">
        <f t="shared" ca="1" si="419"/>
        <v>0</v>
      </c>
      <c r="BK399" s="76">
        <f t="shared" ca="1" si="419"/>
        <v>0</v>
      </c>
      <c r="BL399" s="76">
        <f t="shared" ca="1" si="419"/>
        <v>0</v>
      </c>
      <c r="BM399" s="76">
        <f t="shared" ca="1" si="419"/>
        <v>0</v>
      </c>
      <c r="BN399" s="76">
        <f t="shared" ca="1" si="419"/>
        <v>0</v>
      </c>
      <c r="BO399" s="76">
        <f t="shared" ca="1" si="419"/>
        <v>0</v>
      </c>
      <c r="BP399" s="76">
        <f t="shared" ca="1" si="419"/>
        <v>0</v>
      </c>
      <c r="BQ399" s="76">
        <f t="shared" ca="1" si="419"/>
        <v>0</v>
      </c>
      <c r="BR399" s="76">
        <f t="shared" ca="1" si="419"/>
        <v>0</v>
      </c>
      <c r="BS399" s="76">
        <f t="shared" ca="1" si="419"/>
        <v>0</v>
      </c>
      <c r="BT399" s="76">
        <f t="shared" ca="1" si="419"/>
        <v>0</v>
      </c>
      <c r="BU399" s="76">
        <f t="shared" ca="1" si="419"/>
        <v>0</v>
      </c>
      <c r="BV399" s="76">
        <f t="shared" ca="1" si="419"/>
        <v>0</v>
      </c>
      <c r="BW399" s="76">
        <f t="shared" ca="1" si="419"/>
        <v>0</v>
      </c>
      <c r="BX399" s="76">
        <f t="shared" ca="1" si="419"/>
        <v>0</v>
      </c>
      <c r="BY399" s="76">
        <f t="shared" ca="1" si="419"/>
        <v>0</v>
      </c>
      <c r="BZ399" s="76">
        <f t="shared" ca="1" si="419"/>
        <v>0</v>
      </c>
      <c r="CA399" s="76">
        <f t="shared" ca="1" si="419"/>
        <v>0</v>
      </c>
      <c r="CB399" s="76">
        <f t="shared" ca="1" si="419"/>
        <v>0</v>
      </c>
      <c r="CC399" s="76">
        <f t="shared" ca="1" si="419"/>
        <v>0</v>
      </c>
      <c r="CD399" s="76">
        <f t="shared" ca="1" si="419"/>
        <v>0</v>
      </c>
      <c r="CE399" s="76">
        <f t="shared" ref="CE399:CL399" ca="1" si="420">CE398-SUM(CE397,CE394:CE395)</f>
        <v>0</v>
      </c>
      <c r="CF399" s="76">
        <f t="shared" ca="1" si="420"/>
        <v>0</v>
      </c>
      <c r="CG399" s="76">
        <f t="shared" ca="1" si="420"/>
        <v>0</v>
      </c>
      <c r="CH399" s="76">
        <f t="shared" ca="1" si="420"/>
        <v>0</v>
      </c>
      <c r="CI399" s="76">
        <f t="shared" ca="1" si="420"/>
        <v>0</v>
      </c>
      <c r="CJ399" s="76">
        <f t="shared" ca="1" si="420"/>
        <v>0</v>
      </c>
      <c r="CK399" s="76">
        <f t="shared" ca="1" si="420"/>
        <v>0</v>
      </c>
      <c r="CL399" s="76">
        <f t="shared" ca="1" si="420"/>
        <v>0</v>
      </c>
      <c r="CN399" s="60"/>
      <c r="CO399" s="76" t="e">
        <f t="shared" ref="CO399:DL399" ca="1" si="421">CO398-SUM(CO397,CO394:CO395)</f>
        <v>#N/A</v>
      </c>
      <c r="CP399" s="76" t="e">
        <f t="shared" ca="1" si="421"/>
        <v>#N/A</v>
      </c>
      <c r="CQ399" s="76" t="e">
        <f t="shared" ca="1" si="421"/>
        <v>#N/A</v>
      </c>
      <c r="CR399" s="76" t="e">
        <f t="shared" ca="1" si="421"/>
        <v>#N/A</v>
      </c>
      <c r="CS399" s="76" t="e">
        <f t="shared" ca="1" si="421"/>
        <v>#N/A</v>
      </c>
      <c r="CT399" s="76" t="e">
        <f t="shared" ca="1" si="421"/>
        <v>#N/A</v>
      </c>
      <c r="CU399" s="76" t="e">
        <f t="shared" ca="1" si="421"/>
        <v>#N/A</v>
      </c>
      <c r="CV399" s="76" t="e">
        <f t="shared" ca="1" si="421"/>
        <v>#N/A</v>
      </c>
      <c r="CW399" s="76" t="e">
        <f t="shared" ca="1" si="421"/>
        <v>#N/A</v>
      </c>
      <c r="CX399" s="76" t="e">
        <f t="shared" ca="1" si="421"/>
        <v>#N/A</v>
      </c>
      <c r="CY399" s="76" t="e">
        <f t="shared" ca="1" si="421"/>
        <v>#N/A</v>
      </c>
      <c r="CZ399" s="76" t="e">
        <f t="shared" ca="1" si="421"/>
        <v>#N/A</v>
      </c>
      <c r="DA399" s="76" t="e">
        <f t="shared" ca="1" si="421"/>
        <v>#N/A</v>
      </c>
      <c r="DB399" s="76" t="e">
        <f t="shared" ca="1" si="421"/>
        <v>#N/A</v>
      </c>
      <c r="DC399" s="76" t="e">
        <f t="shared" ca="1" si="421"/>
        <v>#N/A</v>
      </c>
      <c r="DD399" s="76" t="e">
        <f t="shared" ca="1" si="421"/>
        <v>#N/A</v>
      </c>
      <c r="DE399" s="76" t="e">
        <f t="shared" ca="1" si="421"/>
        <v>#N/A</v>
      </c>
      <c r="DF399" s="76" t="e">
        <f t="shared" ca="1" si="421"/>
        <v>#N/A</v>
      </c>
      <c r="DG399" s="76" t="e">
        <f t="shared" ca="1" si="421"/>
        <v>#N/A</v>
      </c>
      <c r="DH399" s="76" t="e">
        <f t="shared" ca="1" si="421"/>
        <v>#N/A</v>
      </c>
      <c r="DI399" s="76" t="e">
        <f t="shared" ca="1" si="421"/>
        <v>#N/A</v>
      </c>
      <c r="DJ399" s="76" t="e">
        <f t="shared" ca="1" si="421"/>
        <v>#N/A</v>
      </c>
      <c r="DK399" s="76" t="e">
        <f t="shared" ca="1" si="421"/>
        <v>#N/A</v>
      </c>
      <c r="DL399" s="76" t="e">
        <f t="shared" ca="1" si="421"/>
        <v>#N/A</v>
      </c>
    </row>
    <row r="400" spans="1:116" x14ac:dyDescent="0.35">
      <c r="D400" t="s">
        <v>268</v>
      </c>
      <c r="E400" s="8" t="str">
        <f t="shared" si="399"/>
        <v>400 SUB-PV</v>
      </c>
      <c r="G400" s="13"/>
      <c r="H400" s="12"/>
      <c r="K400" s="34"/>
      <c r="L400" s="34"/>
      <c r="M400" s="34"/>
      <c r="N400" s="34"/>
      <c r="O400" s="34"/>
      <c r="P400" s="34"/>
      <c r="R400" s="15"/>
      <c r="S400" s="76"/>
      <c r="T400" s="76"/>
      <c r="U400" s="76"/>
      <c r="V400" s="76"/>
      <c r="W400" s="76"/>
      <c r="X400" s="76"/>
      <c r="Y400" s="76"/>
      <c r="Z400" s="76"/>
      <c r="AA400" s="76"/>
      <c r="AB400" s="76"/>
      <c r="AC400" s="76"/>
      <c r="AD400" s="76"/>
      <c r="AE400" s="76"/>
      <c r="AF400" s="76"/>
      <c r="AG400" s="76"/>
      <c r="AH400" s="76"/>
      <c r="AI400" s="76"/>
      <c r="AJ400" s="76"/>
      <c r="AK400" s="76"/>
      <c r="AL400" s="76"/>
      <c r="AM400" s="76"/>
      <c r="AN400" s="76"/>
      <c r="AO400" s="76"/>
      <c r="AP400" s="76"/>
      <c r="AQ400" s="76"/>
      <c r="AR400" s="76"/>
      <c r="AS400" s="76"/>
      <c r="AT400" s="76"/>
      <c r="AU400" s="76"/>
      <c r="AV400" s="76"/>
      <c r="AW400" s="76"/>
      <c r="AX400" s="76"/>
      <c r="AY400" s="76"/>
      <c r="AZ400" s="76"/>
      <c r="BA400" s="76"/>
      <c r="BB400" s="76"/>
      <c r="BC400" s="76"/>
      <c r="BD400" s="76"/>
      <c r="BE400" s="76"/>
      <c r="BF400" s="76"/>
      <c r="BG400" s="76"/>
      <c r="BH400" s="76"/>
      <c r="BI400" s="76"/>
      <c r="BJ400" s="76"/>
      <c r="BK400" s="76"/>
      <c r="BL400" s="76"/>
      <c r="BM400" s="76"/>
      <c r="BN400" s="76"/>
      <c r="BO400" s="76"/>
      <c r="BP400" s="76"/>
      <c r="BQ400" s="76"/>
      <c r="BR400" s="76"/>
      <c r="BS400" s="76"/>
      <c r="BT400" s="76"/>
      <c r="BU400" s="76"/>
      <c r="BV400" s="76"/>
      <c r="BW400" s="76"/>
      <c r="BX400" s="76"/>
      <c r="BY400" s="76"/>
      <c r="BZ400" s="76"/>
      <c r="CA400" s="76"/>
      <c r="CB400" s="76"/>
      <c r="CC400" s="76"/>
      <c r="CD400" s="76"/>
      <c r="CE400" s="76"/>
      <c r="CF400" s="76"/>
      <c r="CG400" s="76"/>
      <c r="CH400" s="76"/>
      <c r="CI400" s="76"/>
      <c r="CJ400" s="76"/>
      <c r="CK400" s="76"/>
      <c r="CL400" s="76"/>
      <c r="CO400" s="76"/>
      <c r="CP400" s="76"/>
      <c r="CQ400" s="76"/>
      <c r="CR400" s="76"/>
      <c r="CS400" s="76"/>
      <c r="CT400" s="76"/>
      <c r="CU400" s="76"/>
      <c r="CV400" s="76"/>
      <c r="CW400" s="76"/>
      <c r="CX400" s="76"/>
      <c r="CY400" s="76"/>
      <c r="CZ400" s="76"/>
      <c r="DA400" s="76"/>
      <c r="DB400" s="76"/>
      <c r="DC400" s="76"/>
      <c r="DD400" s="76"/>
      <c r="DE400" s="76"/>
      <c r="DF400" s="76"/>
      <c r="DG400" s="76"/>
      <c r="DH400" s="76"/>
      <c r="DI400" s="76"/>
      <c r="DJ400" s="76"/>
      <c r="DK400" s="76"/>
      <c r="DL400" s="76"/>
    </row>
    <row r="401" spans="1:116" x14ac:dyDescent="0.35">
      <c r="D401" t="s">
        <v>268</v>
      </c>
      <c r="E401" s="8" t="str">
        <f t="shared" si="399"/>
        <v>401 SUB-PV</v>
      </c>
      <c r="G401" s="95" t="str">
        <f>G403&amp;":"</f>
        <v>Revenue - (Primary label):</v>
      </c>
      <c r="H401" s="12"/>
      <c r="I401" s="60"/>
      <c r="J401" s="60"/>
      <c r="K401" s="34"/>
      <c r="L401" s="34"/>
      <c r="M401" s="34"/>
      <c r="N401" s="34"/>
      <c r="O401" s="34"/>
      <c r="P401" s="34"/>
      <c r="R401" s="15"/>
      <c r="S401" s="76"/>
      <c r="T401" s="76"/>
      <c r="U401" s="76"/>
      <c r="V401" s="76"/>
      <c r="W401" s="76"/>
      <c r="X401" s="76"/>
      <c r="Y401" s="76"/>
      <c r="Z401" s="76"/>
      <c r="AA401" s="76"/>
      <c r="AB401" s="76"/>
      <c r="AC401" s="76"/>
      <c r="AD401" s="76"/>
      <c r="AE401" s="76"/>
      <c r="AF401" s="76"/>
      <c r="AG401" s="76"/>
      <c r="AH401" s="76"/>
      <c r="AI401" s="76"/>
      <c r="AJ401" s="76"/>
      <c r="AK401" s="76"/>
      <c r="AL401" s="76"/>
      <c r="AM401" s="76"/>
      <c r="AN401" s="76"/>
      <c r="AO401" s="76"/>
      <c r="AP401" s="76"/>
      <c r="AQ401" s="76"/>
      <c r="AR401" s="76"/>
      <c r="AS401" s="76"/>
      <c r="AT401" s="76"/>
      <c r="AU401" s="76"/>
      <c r="AV401" s="76"/>
      <c r="AW401" s="76"/>
      <c r="AX401" s="76"/>
      <c r="AY401" s="76"/>
      <c r="AZ401" s="76"/>
      <c r="BA401" s="76"/>
      <c r="BB401" s="76"/>
      <c r="BC401" s="76"/>
      <c r="BD401" s="76"/>
      <c r="BE401" s="76"/>
      <c r="BF401" s="76"/>
      <c r="BG401" s="76"/>
      <c r="BH401" s="76"/>
      <c r="BI401" s="76"/>
      <c r="BJ401" s="76"/>
      <c r="BK401" s="76"/>
      <c r="BL401" s="76"/>
      <c r="BM401" s="76"/>
      <c r="BN401" s="76"/>
      <c r="BO401" s="76"/>
      <c r="BP401" s="76"/>
      <c r="BQ401" s="76"/>
      <c r="BR401" s="76"/>
      <c r="BS401" s="76"/>
      <c r="BT401" s="76"/>
      <c r="BU401" s="76"/>
      <c r="BV401" s="76"/>
      <c r="BW401" s="76"/>
      <c r="BX401" s="76"/>
      <c r="BY401" s="76"/>
      <c r="BZ401" s="76"/>
      <c r="CA401" s="76"/>
      <c r="CB401" s="76"/>
      <c r="CC401" s="76"/>
      <c r="CD401" s="76"/>
      <c r="CE401" s="76"/>
      <c r="CF401" s="76"/>
      <c r="CG401" s="76"/>
      <c r="CH401" s="76"/>
      <c r="CI401" s="76"/>
      <c r="CJ401" s="76"/>
      <c r="CK401" s="76"/>
      <c r="CL401" s="76"/>
      <c r="CN401" s="60"/>
      <c r="CO401" s="76"/>
      <c r="CP401" s="76"/>
      <c r="CQ401" s="76"/>
      <c r="CR401" s="76"/>
      <c r="CS401" s="76"/>
      <c r="CT401" s="76"/>
      <c r="CU401" s="76"/>
      <c r="CV401" s="76"/>
      <c r="CW401" s="76"/>
      <c r="CX401" s="76"/>
      <c r="CY401" s="76"/>
      <c r="CZ401" s="76"/>
      <c r="DA401" s="76"/>
      <c r="DB401" s="76"/>
      <c r="DC401" s="76"/>
      <c r="DD401" s="76"/>
      <c r="DE401" s="76"/>
      <c r="DF401" s="76"/>
      <c r="DG401" s="76"/>
      <c r="DH401" s="76"/>
      <c r="DI401" s="76"/>
      <c r="DJ401" s="76"/>
      <c r="DK401" s="76"/>
      <c r="DL401" s="76"/>
    </row>
    <row r="402" spans="1:116" x14ac:dyDescent="0.35">
      <c r="B402" t="str">
        <f>E402</f>
        <v>402 SUB-PV</v>
      </c>
      <c r="D402" t="s">
        <v>268</v>
      </c>
      <c r="E402" s="8" t="str">
        <f t="shared" si="399"/>
        <v>402 SUB-PV</v>
      </c>
      <c r="G402" s="145" t="s">
        <v>498</v>
      </c>
      <c r="H402" s="12"/>
      <c r="I402" s="60"/>
      <c r="J402" s="60"/>
      <c r="K402" s="18">
        <v>20</v>
      </c>
      <c r="L402" s="18">
        <v>20</v>
      </c>
      <c r="M402" s="18">
        <v>20</v>
      </c>
      <c r="N402" s="18">
        <v>20</v>
      </c>
      <c r="O402" s="18">
        <v>20</v>
      </c>
      <c r="P402" s="18">
        <v>20</v>
      </c>
      <c r="R402" s="19"/>
      <c r="S402" s="147" cm="1">
        <f t="array" ref="S402">INDEX($K:$P,ROW(),MATCH(S$3,$K$2:$P$2,0))</f>
        <v>20</v>
      </c>
      <c r="T402" s="147" cm="1">
        <f t="array" ref="T402">INDEX($K:$P,ROW(),MATCH(T$3,$K$2:$P$2,0))</f>
        <v>20</v>
      </c>
      <c r="U402" s="147" cm="1">
        <f t="array" ref="U402">INDEX($K:$P,ROW(),MATCH(U$3,$K$2:$P$2,0))</f>
        <v>20</v>
      </c>
      <c r="V402" s="147" cm="1">
        <f t="array" ref="V402">INDEX($K:$P,ROW(),MATCH(V$3,$K$2:$P$2,0))</f>
        <v>20</v>
      </c>
      <c r="W402" s="147" cm="1">
        <f t="array" ref="W402">INDEX($K:$P,ROW(),MATCH(W$3,$K$2:$P$2,0))</f>
        <v>20</v>
      </c>
      <c r="X402" s="147" cm="1">
        <f t="array" ref="X402">INDEX($K:$P,ROW(),MATCH(X$3,$K$2:$P$2,0))</f>
        <v>20</v>
      </c>
      <c r="Y402" s="147" cm="1">
        <f t="array" ref="Y402">INDEX($K:$P,ROW(),MATCH(Y$3,$K$2:$P$2,0))</f>
        <v>20</v>
      </c>
      <c r="Z402" s="147" cm="1">
        <f t="array" ref="Z402">INDEX($K:$P,ROW(),MATCH(Z$3,$K$2:$P$2,0))</f>
        <v>20</v>
      </c>
      <c r="AA402" s="147" cm="1">
        <f t="array" ref="AA402">INDEX($K:$P,ROW(),MATCH(AA$3,$K$2:$P$2,0))</f>
        <v>20</v>
      </c>
      <c r="AB402" s="147" cm="1">
        <f t="array" ref="AB402">INDEX($K:$P,ROW(),MATCH(AB$3,$K$2:$P$2,0))</f>
        <v>20</v>
      </c>
      <c r="AC402" s="147" cm="1">
        <f t="array" ref="AC402">INDEX($K:$P,ROW(),MATCH(AC$3,$K$2:$P$2,0))</f>
        <v>20</v>
      </c>
      <c r="AD402" s="147" cm="1">
        <f t="array" ref="AD402">INDEX($K:$P,ROW(),MATCH(AD$3,$K$2:$P$2,0))</f>
        <v>20</v>
      </c>
      <c r="AE402" s="147" cm="1">
        <f t="array" ref="AE402">INDEX($K:$P,ROW(),MATCH(AE$3,$K$2:$P$2,0))</f>
        <v>20</v>
      </c>
      <c r="AF402" s="147" cm="1">
        <f t="array" ref="AF402">INDEX($K:$P,ROW(),MATCH(AF$3,$K$2:$P$2,0))</f>
        <v>20</v>
      </c>
      <c r="AG402" s="147" cm="1">
        <f t="array" ref="AG402">INDEX($K:$P,ROW(),MATCH(AG$3,$K$2:$P$2,0))</f>
        <v>20</v>
      </c>
      <c r="AH402" s="147" cm="1">
        <f t="array" ref="AH402">INDEX($K:$P,ROW(),MATCH(AH$3,$K$2:$P$2,0))</f>
        <v>20</v>
      </c>
      <c r="AI402" s="147" cm="1">
        <f t="array" ref="AI402">INDEX($K:$P,ROW(),MATCH(AI$3,$K$2:$P$2,0))</f>
        <v>20</v>
      </c>
      <c r="AJ402" s="147" cm="1">
        <f t="array" ref="AJ402">INDEX($K:$P,ROW(),MATCH(AJ$3,$K$2:$P$2,0))</f>
        <v>20</v>
      </c>
      <c r="AK402" s="147" cm="1">
        <f t="array" ref="AK402">INDEX($K:$P,ROW(),MATCH(AK$3,$K$2:$P$2,0))</f>
        <v>20</v>
      </c>
      <c r="AL402" s="147" cm="1">
        <f t="array" ref="AL402">INDEX($K:$P,ROW(),MATCH(AL$3,$K$2:$P$2,0))</f>
        <v>20</v>
      </c>
      <c r="AM402" s="147" cm="1">
        <f t="array" ref="AM402">INDEX($K:$P,ROW(),MATCH(AM$3,$K$2:$P$2,0))</f>
        <v>20</v>
      </c>
      <c r="AN402" s="147" cm="1">
        <f t="array" ref="AN402">INDEX($K:$P,ROW(),MATCH(AN$3,$K$2:$P$2,0))</f>
        <v>20</v>
      </c>
      <c r="AO402" s="147" cm="1">
        <f t="array" ref="AO402">INDEX($K:$P,ROW(),MATCH(AO$3,$K$2:$P$2,0))</f>
        <v>20</v>
      </c>
      <c r="AP402" s="147" cm="1">
        <f t="array" ref="AP402">INDEX($K:$P,ROW(),MATCH(AP$3,$K$2:$P$2,0))</f>
        <v>20</v>
      </c>
      <c r="AQ402" s="147" cm="1">
        <f t="array" ref="AQ402">INDEX($K:$P,ROW(),MATCH(AQ$3,$K$2:$P$2,0))</f>
        <v>20</v>
      </c>
      <c r="AR402" s="147" cm="1">
        <f t="array" ref="AR402">INDEX($K:$P,ROW(),MATCH(AR$3,$K$2:$P$2,0))</f>
        <v>20</v>
      </c>
      <c r="AS402" s="147" cm="1">
        <f t="array" ref="AS402">INDEX($K:$P,ROW(),MATCH(AS$3,$K$2:$P$2,0))</f>
        <v>20</v>
      </c>
      <c r="AT402" s="147" cm="1">
        <f t="array" ref="AT402">INDEX($K:$P,ROW(),MATCH(AT$3,$K$2:$P$2,0))</f>
        <v>20</v>
      </c>
      <c r="AU402" s="147" cm="1">
        <f t="array" ref="AU402">INDEX($K:$P,ROW(),MATCH(AU$3,$K$2:$P$2,0))</f>
        <v>20</v>
      </c>
      <c r="AV402" s="147" cm="1">
        <f t="array" ref="AV402">INDEX($K:$P,ROW(),MATCH(AV$3,$K$2:$P$2,0))</f>
        <v>20</v>
      </c>
      <c r="AW402" s="147" cm="1">
        <f t="array" ref="AW402">INDEX($K:$P,ROW(),MATCH(AW$3,$K$2:$P$2,0))</f>
        <v>20</v>
      </c>
      <c r="AX402" s="147" cm="1">
        <f t="array" ref="AX402">INDEX($K:$P,ROW(),MATCH(AX$3,$K$2:$P$2,0))</f>
        <v>20</v>
      </c>
      <c r="AY402" s="147" cm="1">
        <f t="array" ref="AY402">INDEX($K:$P,ROW(),MATCH(AY$3,$K$2:$P$2,0))</f>
        <v>20</v>
      </c>
      <c r="AZ402" s="147" cm="1">
        <f t="array" ref="AZ402">INDEX($K:$P,ROW(),MATCH(AZ$3,$K$2:$P$2,0))</f>
        <v>20</v>
      </c>
      <c r="BA402" s="147" cm="1">
        <f t="array" ref="BA402">INDEX($K:$P,ROW(),MATCH(BA$3,$K$2:$P$2,0))</f>
        <v>20</v>
      </c>
      <c r="BB402" s="147" cm="1">
        <f t="array" ref="BB402">INDEX($K:$P,ROW(),MATCH(BB$3,$K$2:$P$2,0))</f>
        <v>20</v>
      </c>
      <c r="BC402" s="147" cm="1">
        <f t="array" ref="BC402">INDEX($K:$P,ROW(),MATCH(BC$3,$K$2:$P$2,0))</f>
        <v>20</v>
      </c>
      <c r="BD402" s="147" cm="1">
        <f t="array" ref="BD402">INDEX($K:$P,ROW(),MATCH(BD$3,$K$2:$P$2,0))</f>
        <v>20</v>
      </c>
      <c r="BE402" s="147" cm="1">
        <f t="array" ref="BE402">INDEX($K:$P,ROW(),MATCH(BE$3,$K$2:$P$2,0))</f>
        <v>20</v>
      </c>
      <c r="BF402" s="147" cm="1">
        <f t="array" ref="BF402">INDEX($K:$P,ROW(),MATCH(BF$3,$K$2:$P$2,0))</f>
        <v>20</v>
      </c>
      <c r="BG402" s="147" cm="1">
        <f t="array" ref="BG402">INDEX($K:$P,ROW(),MATCH(BG$3,$K$2:$P$2,0))</f>
        <v>20</v>
      </c>
      <c r="BH402" s="147" cm="1">
        <f t="array" ref="BH402">INDEX($K:$P,ROW(),MATCH(BH$3,$K$2:$P$2,0))</f>
        <v>20</v>
      </c>
      <c r="BI402" s="147" cm="1">
        <f t="array" ref="BI402">INDEX($K:$P,ROW(),MATCH(BI$3,$K$2:$P$2,0))</f>
        <v>20</v>
      </c>
      <c r="BJ402" s="147" cm="1">
        <f t="array" ref="BJ402">INDEX($K:$P,ROW(),MATCH(BJ$3,$K$2:$P$2,0))</f>
        <v>20</v>
      </c>
      <c r="BK402" s="147" cm="1">
        <f t="array" ref="BK402">INDEX($K:$P,ROW(),MATCH(BK$3,$K$2:$P$2,0))</f>
        <v>20</v>
      </c>
      <c r="BL402" s="147" cm="1">
        <f t="array" ref="BL402">INDEX($K:$P,ROW(),MATCH(BL$3,$K$2:$P$2,0))</f>
        <v>20</v>
      </c>
      <c r="BM402" s="147" cm="1">
        <f t="array" ref="BM402">INDEX($K:$P,ROW(),MATCH(BM$3,$K$2:$P$2,0))</f>
        <v>20</v>
      </c>
      <c r="BN402" s="147" cm="1">
        <f t="array" ref="BN402">INDEX($K:$P,ROW(),MATCH(BN$3,$K$2:$P$2,0))</f>
        <v>20</v>
      </c>
      <c r="BO402" s="147" cm="1">
        <f t="array" ref="BO402">INDEX($K:$P,ROW(),MATCH(BO$3,$K$2:$P$2,0))</f>
        <v>20</v>
      </c>
      <c r="BP402" s="147" cm="1">
        <f t="array" ref="BP402">INDEX($K:$P,ROW(),MATCH(BP$3,$K$2:$P$2,0))</f>
        <v>20</v>
      </c>
      <c r="BQ402" s="147" cm="1">
        <f t="array" ref="BQ402">INDEX($K:$P,ROW(),MATCH(BQ$3,$K$2:$P$2,0))</f>
        <v>20</v>
      </c>
      <c r="BR402" s="147" cm="1">
        <f t="array" ref="BR402">INDEX($K:$P,ROW(),MATCH(BR$3,$K$2:$P$2,0))</f>
        <v>20</v>
      </c>
      <c r="BS402" s="147" cm="1">
        <f t="array" ref="BS402">INDEX($K:$P,ROW(),MATCH(BS$3,$K$2:$P$2,0))</f>
        <v>20</v>
      </c>
      <c r="BT402" s="147" cm="1">
        <f t="array" ref="BT402">INDEX($K:$P,ROW(),MATCH(BT$3,$K$2:$P$2,0))</f>
        <v>20</v>
      </c>
      <c r="BU402" s="147" cm="1">
        <f t="array" ref="BU402">INDEX($K:$P,ROW(),MATCH(BU$3,$K$2:$P$2,0))</f>
        <v>20</v>
      </c>
      <c r="BV402" s="147" cm="1">
        <f t="array" ref="BV402">INDEX($K:$P,ROW(),MATCH(BV$3,$K$2:$P$2,0))</f>
        <v>20</v>
      </c>
      <c r="BW402" s="147" cm="1">
        <f t="array" ref="BW402">INDEX($K:$P,ROW(),MATCH(BW$3,$K$2:$P$2,0))</f>
        <v>20</v>
      </c>
      <c r="BX402" s="147" cm="1">
        <f t="array" ref="BX402">INDEX($K:$P,ROW(),MATCH(BX$3,$K$2:$P$2,0))</f>
        <v>20</v>
      </c>
      <c r="BY402" s="147" cm="1">
        <f t="array" ref="BY402">INDEX($K:$P,ROW(),MATCH(BY$3,$K$2:$P$2,0))</f>
        <v>20</v>
      </c>
      <c r="BZ402" s="147" cm="1">
        <f t="array" ref="BZ402">INDEX($K:$P,ROW(),MATCH(BZ$3,$K$2:$P$2,0))</f>
        <v>20</v>
      </c>
      <c r="CA402" s="147" cm="1">
        <f t="array" ref="CA402">INDEX($K:$P,ROW(),MATCH(CA$3,$K$2:$P$2,0))</f>
        <v>20</v>
      </c>
      <c r="CB402" s="147" cm="1">
        <f t="array" ref="CB402">INDEX($K:$P,ROW(),MATCH(CB$3,$K$2:$P$2,0))</f>
        <v>20</v>
      </c>
      <c r="CC402" s="147" cm="1">
        <f t="array" ref="CC402">INDEX($K:$P,ROW(),MATCH(CC$3,$K$2:$P$2,0))</f>
        <v>20</v>
      </c>
      <c r="CD402" s="147" cm="1">
        <f t="array" ref="CD402">INDEX($K:$P,ROW(),MATCH(CD$3,$K$2:$P$2,0))</f>
        <v>20</v>
      </c>
      <c r="CE402" s="147" cm="1">
        <f t="array" ref="CE402">INDEX($K:$P,ROW(),MATCH(CE$3,$K$2:$P$2,0))</f>
        <v>20</v>
      </c>
      <c r="CF402" s="147" cm="1">
        <f t="array" ref="CF402">INDEX($K:$P,ROW(),MATCH(CF$3,$K$2:$P$2,0))</f>
        <v>20</v>
      </c>
      <c r="CG402" s="147" cm="1">
        <f t="array" ref="CG402">INDEX($K:$P,ROW(),MATCH(CG$3,$K$2:$P$2,0))</f>
        <v>20</v>
      </c>
      <c r="CH402" s="147" cm="1">
        <f t="array" ref="CH402">INDEX($K:$P,ROW(),MATCH(CH$3,$K$2:$P$2,0))</f>
        <v>20</v>
      </c>
      <c r="CI402" s="147" cm="1">
        <f t="array" ref="CI402">INDEX($K:$P,ROW(),MATCH(CI$3,$K$2:$P$2,0))</f>
        <v>20</v>
      </c>
      <c r="CJ402" s="147" cm="1">
        <f t="array" ref="CJ402">INDEX($K:$P,ROW(),MATCH(CJ$3,$K$2:$P$2,0))</f>
        <v>20</v>
      </c>
      <c r="CK402" s="147" cm="1">
        <f t="array" ref="CK402">INDEX($K:$P,ROW(),MATCH(CK$3,$K$2:$P$2,0))</f>
        <v>20</v>
      </c>
      <c r="CL402" s="147" cm="1">
        <f t="array" ref="CL402">INDEX($K:$P,ROW(),MATCH(CL$3,$K$2:$P$2,0))</f>
        <v>20</v>
      </c>
      <c r="CN402" s="60"/>
      <c r="CO402" s="147" t="e" cm="1">
        <f t="array" ref="CO402">INDEX($K:$P,ROW(),MATCH(CO$3,$K$2:$P$2,0))</f>
        <v>#N/A</v>
      </c>
      <c r="CP402" s="147" t="e" cm="1">
        <f t="array" ref="CP402">INDEX($K:$P,ROW(),MATCH(CP$3,$K$2:$P$2,0))</f>
        <v>#N/A</v>
      </c>
      <c r="CQ402" s="147" t="e" cm="1">
        <f t="array" ref="CQ402">INDEX($K:$P,ROW(),MATCH(CQ$3,$K$2:$P$2,0))</f>
        <v>#N/A</v>
      </c>
      <c r="CR402" s="147" t="e" cm="1">
        <f t="array" ref="CR402">INDEX($K:$P,ROW(),MATCH(CR$3,$K$2:$P$2,0))</f>
        <v>#N/A</v>
      </c>
      <c r="CS402" s="147" t="e" cm="1">
        <f t="array" ref="CS402">INDEX($K:$P,ROW(),MATCH(CS$3,$K$2:$P$2,0))</f>
        <v>#N/A</v>
      </c>
      <c r="CT402" s="147" t="e" cm="1">
        <f t="array" ref="CT402">INDEX($K:$P,ROW(),MATCH(CT$3,$K$2:$P$2,0))</f>
        <v>#N/A</v>
      </c>
      <c r="CU402" s="147" t="e" cm="1">
        <f t="array" ref="CU402">INDEX($K:$P,ROW(),MATCH(CU$3,$K$2:$P$2,0))</f>
        <v>#N/A</v>
      </c>
      <c r="CV402" s="147" t="e" cm="1">
        <f t="array" ref="CV402">INDEX($K:$P,ROW(),MATCH(CV$3,$K$2:$P$2,0))</f>
        <v>#N/A</v>
      </c>
      <c r="CW402" s="147" t="e" cm="1">
        <f t="array" ref="CW402">INDEX($K:$P,ROW(),MATCH(CW$3,$K$2:$P$2,0))</f>
        <v>#N/A</v>
      </c>
      <c r="CX402" s="147" t="e" cm="1">
        <f t="array" ref="CX402">INDEX($K:$P,ROW(),MATCH(CX$3,$K$2:$P$2,0))</f>
        <v>#N/A</v>
      </c>
      <c r="CY402" s="147" t="e" cm="1">
        <f t="array" ref="CY402">INDEX($K:$P,ROW(),MATCH(CY$3,$K$2:$P$2,0))</f>
        <v>#N/A</v>
      </c>
      <c r="CZ402" s="147" t="e" cm="1">
        <f t="array" ref="CZ402">INDEX($K:$P,ROW(),MATCH(CZ$3,$K$2:$P$2,0))</f>
        <v>#N/A</v>
      </c>
      <c r="DA402" s="147" t="e" cm="1">
        <f t="array" ref="DA402">INDEX($K:$P,ROW(),MATCH(DA$3,$K$2:$P$2,0))</f>
        <v>#N/A</v>
      </c>
      <c r="DB402" s="147" t="e" cm="1">
        <f t="array" ref="DB402">INDEX($K:$P,ROW(),MATCH(DB$3,$K$2:$P$2,0))</f>
        <v>#N/A</v>
      </c>
      <c r="DC402" s="147" t="e" cm="1">
        <f t="array" ref="DC402">INDEX($K:$P,ROW(),MATCH(DC$3,$K$2:$P$2,0))</f>
        <v>#N/A</v>
      </c>
      <c r="DD402" s="147" t="e" cm="1">
        <f t="array" ref="DD402">INDEX($K:$P,ROW(),MATCH(DD$3,$K$2:$P$2,0))</f>
        <v>#N/A</v>
      </c>
      <c r="DE402" s="147" t="e" cm="1">
        <f t="array" ref="DE402">INDEX($K:$P,ROW(),MATCH(DE$3,$K$2:$P$2,0))</f>
        <v>#N/A</v>
      </c>
      <c r="DF402" s="147" t="e" cm="1">
        <f t="array" ref="DF402">INDEX($K:$P,ROW(),MATCH(DF$3,$K$2:$P$2,0))</f>
        <v>#N/A</v>
      </c>
      <c r="DG402" s="147" t="e" cm="1">
        <f t="array" ref="DG402">INDEX($K:$P,ROW(),MATCH(DG$3,$K$2:$P$2,0))</f>
        <v>#N/A</v>
      </c>
      <c r="DH402" s="147" t="e" cm="1">
        <f t="array" ref="DH402">INDEX($K:$P,ROW(),MATCH(DH$3,$K$2:$P$2,0))</f>
        <v>#N/A</v>
      </c>
      <c r="DI402" s="147" t="e" cm="1">
        <f t="array" ref="DI402">INDEX($K:$P,ROW(),MATCH(DI$3,$K$2:$P$2,0))</f>
        <v>#N/A</v>
      </c>
      <c r="DJ402" s="147" t="e" cm="1">
        <f t="array" ref="DJ402">INDEX($K:$P,ROW(),MATCH(DJ$3,$K$2:$P$2,0))</f>
        <v>#N/A</v>
      </c>
      <c r="DK402" s="147" t="e" cm="1">
        <f t="array" ref="DK402">INDEX($K:$P,ROW(),MATCH(DK$3,$K$2:$P$2,0))</f>
        <v>#N/A</v>
      </c>
      <c r="DL402" s="147" t="e" cm="1">
        <f t="array" ref="DL402">INDEX($K:$P,ROW(),MATCH(DL$3,$K$2:$P$2,0))</f>
        <v>#N/A</v>
      </c>
    </row>
    <row r="403" spans="1:116" x14ac:dyDescent="0.35">
      <c r="C403" t="s">
        <v>198</v>
      </c>
      <c r="D403" t="s">
        <v>268</v>
      </c>
      <c r="E403" s="8" t="str">
        <f t="shared" si="399"/>
        <v>403 SUB-PV</v>
      </c>
      <c r="G403" s="126" t="str">
        <f>"Revenue - "&amp;G405</f>
        <v>Revenue - (Primary label)</v>
      </c>
      <c r="H403" s="27"/>
      <c r="I403" s="78"/>
      <c r="J403" s="78"/>
      <c r="K403" s="63">
        <f t="shared" ref="K403:P403" ca="1" si="422">SUMIF($3:$3,K$2,403:403)</f>
        <v>6840000</v>
      </c>
      <c r="L403" s="63">
        <f t="shared" ca="1" si="422"/>
        <v>20520000</v>
      </c>
      <c r="M403" s="63">
        <f t="shared" ca="1" si="422"/>
        <v>34200000</v>
      </c>
      <c r="N403" s="63">
        <f t="shared" ca="1" si="422"/>
        <v>47880000</v>
      </c>
      <c r="O403" s="63">
        <f t="shared" ca="1" si="422"/>
        <v>61560000</v>
      </c>
      <c r="P403" s="63">
        <f t="shared" ca="1" si="422"/>
        <v>75240000</v>
      </c>
      <c r="R403" s="118"/>
      <c r="S403" s="148">
        <f t="shared" ref="S403:AX403" ca="1" si="423">S402*AVERAGE(S398,S394)</f>
        <v>47500</v>
      </c>
      <c r="T403" s="148">
        <f t="shared" ca="1" si="423"/>
        <v>142500</v>
      </c>
      <c r="U403" s="148">
        <f t="shared" ca="1" si="423"/>
        <v>237500</v>
      </c>
      <c r="V403" s="148">
        <f t="shared" ca="1" si="423"/>
        <v>332500</v>
      </c>
      <c r="W403" s="148">
        <f t="shared" ca="1" si="423"/>
        <v>427500</v>
      </c>
      <c r="X403" s="148">
        <f t="shared" ca="1" si="423"/>
        <v>522500</v>
      </c>
      <c r="Y403" s="148">
        <f t="shared" ca="1" si="423"/>
        <v>617500</v>
      </c>
      <c r="Z403" s="148">
        <f t="shared" ca="1" si="423"/>
        <v>712500</v>
      </c>
      <c r="AA403" s="148">
        <f t="shared" ca="1" si="423"/>
        <v>807500</v>
      </c>
      <c r="AB403" s="148">
        <f t="shared" ca="1" si="423"/>
        <v>902500</v>
      </c>
      <c r="AC403" s="148">
        <f t="shared" ca="1" si="423"/>
        <v>997500</v>
      </c>
      <c r="AD403" s="148">
        <f t="shared" ca="1" si="423"/>
        <v>1092500</v>
      </c>
      <c r="AE403" s="148">
        <f t="shared" ca="1" si="423"/>
        <v>1187500</v>
      </c>
      <c r="AF403" s="148">
        <f t="shared" ca="1" si="423"/>
        <v>1282500</v>
      </c>
      <c r="AG403" s="148">
        <f t="shared" ca="1" si="423"/>
        <v>1377500</v>
      </c>
      <c r="AH403" s="148">
        <f t="shared" ca="1" si="423"/>
        <v>1472500</v>
      </c>
      <c r="AI403" s="148">
        <f t="shared" ca="1" si="423"/>
        <v>1567500</v>
      </c>
      <c r="AJ403" s="148">
        <f t="shared" ca="1" si="423"/>
        <v>1662500</v>
      </c>
      <c r="AK403" s="148">
        <f t="shared" ca="1" si="423"/>
        <v>1757500</v>
      </c>
      <c r="AL403" s="148">
        <f t="shared" ca="1" si="423"/>
        <v>1852500</v>
      </c>
      <c r="AM403" s="148">
        <f t="shared" ca="1" si="423"/>
        <v>1947500</v>
      </c>
      <c r="AN403" s="148">
        <f t="shared" ca="1" si="423"/>
        <v>2042500</v>
      </c>
      <c r="AO403" s="148">
        <f t="shared" ca="1" si="423"/>
        <v>2137500</v>
      </c>
      <c r="AP403" s="148">
        <f t="shared" ca="1" si="423"/>
        <v>2232500</v>
      </c>
      <c r="AQ403" s="148">
        <f t="shared" ca="1" si="423"/>
        <v>2327500</v>
      </c>
      <c r="AR403" s="148">
        <f t="shared" ca="1" si="423"/>
        <v>2422500</v>
      </c>
      <c r="AS403" s="148">
        <f t="shared" ca="1" si="423"/>
        <v>2517500</v>
      </c>
      <c r="AT403" s="148">
        <f t="shared" ca="1" si="423"/>
        <v>2612500</v>
      </c>
      <c r="AU403" s="148">
        <f t="shared" ca="1" si="423"/>
        <v>2707500</v>
      </c>
      <c r="AV403" s="148">
        <f t="shared" ca="1" si="423"/>
        <v>2802500</v>
      </c>
      <c r="AW403" s="148">
        <f t="shared" ca="1" si="423"/>
        <v>2897500</v>
      </c>
      <c r="AX403" s="148">
        <f t="shared" ca="1" si="423"/>
        <v>2992500</v>
      </c>
      <c r="AY403" s="148">
        <f t="shared" ref="AY403:CD403" ca="1" si="424">AY402*AVERAGE(AY398,AY394)</f>
        <v>3087500</v>
      </c>
      <c r="AZ403" s="148">
        <f t="shared" ca="1" si="424"/>
        <v>3182500</v>
      </c>
      <c r="BA403" s="148">
        <f t="shared" ca="1" si="424"/>
        <v>3277500</v>
      </c>
      <c r="BB403" s="148">
        <f t="shared" ca="1" si="424"/>
        <v>3372500</v>
      </c>
      <c r="BC403" s="148">
        <f t="shared" ca="1" si="424"/>
        <v>3467500</v>
      </c>
      <c r="BD403" s="148">
        <f t="shared" ca="1" si="424"/>
        <v>3562500</v>
      </c>
      <c r="BE403" s="148">
        <f t="shared" ca="1" si="424"/>
        <v>3657500</v>
      </c>
      <c r="BF403" s="148">
        <f t="shared" ca="1" si="424"/>
        <v>3752500</v>
      </c>
      <c r="BG403" s="148">
        <f t="shared" ca="1" si="424"/>
        <v>3847500</v>
      </c>
      <c r="BH403" s="148">
        <f t="shared" ca="1" si="424"/>
        <v>3942500</v>
      </c>
      <c r="BI403" s="148">
        <f t="shared" ca="1" si="424"/>
        <v>4037500</v>
      </c>
      <c r="BJ403" s="148">
        <f t="shared" ca="1" si="424"/>
        <v>4132500</v>
      </c>
      <c r="BK403" s="148">
        <f t="shared" ca="1" si="424"/>
        <v>4227500</v>
      </c>
      <c r="BL403" s="148">
        <f t="shared" ca="1" si="424"/>
        <v>4322500</v>
      </c>
      <c r="BM403" s="148">
        <f t="shared" ca="1" si="424"/>
        <v>4417500</v>
      </c>
      <c r="BN403" s="148">
        <f t="shared" ca="1" si="424"/>
        <v>4512500</v>
      </c>
      <c r="BO403" s="148">
        <f t="shared" ca="1" si="424"/>
        <v>4607500</v>
      </c>
      <c r="BP403" s="148">
        <f t="shared" ca="1" si="424"/>
        <v>4702500</v>
      </c>
      <c r="BQ403" s="148">
        <f t="shared" ca="1" si="424"/>
        <v>4797500</v>
      </c>
      <c r="BR403" s="148">
        <f t="shared" ca="1" si="424"/>
        <v>4892500</v>
      </c>
      <c r="BS403" s="148">
        <f t="shared" ca="1" si="424"/>
        <v>4987500</v>
      </c>
      <c r="BT403" s="148">
        <f t="shared" ca="1" si="424"/>
        <v>5082500</v>
      </c>
      <c r="BU403" s="148">
        <f t="shared" ca="1" si="424"/>
        <v>5177500</v>
      </c>
      <c r="BV403" s="148">
        <f t="shared" ca="1" si="424"/>
        <v>5272500</v>
      </c>
      <c r="BW403" s="148">
        <f t="shared" ca="1" si="424"/>
        <v>5367500</v>
      </c>
      <c r="BX403" s="148">
        <f t="shared" ca="1" si="424"/>
        <v>5462500</v>
      </c>
      <c r="BY403" s="148">
        <f t="shared" ca="1" si="424"/>
        <v>5557500</v>
      </c>
      <c r="BZ403" s="148">
        <f t="shared" ca="1" si="424"/>
        <v>5652500</v>
      </c>
      <c r="CA403" s="148">
        <f t="shared" ca="1" si="424"/>
        <v>5747500</v>
      </c>
      <c r="CB403" s="148">
        <f t="shared" ca="1" si="424"/>
        <v>5842500</v>
      </c>
      <c r="CC403" s="148">
        <f t="shared" ca="1" si="424"/>
        <v>5937500</v>
      </c>
      <c r="CD403" s="148">
        <f t="shared" ca="1" si="424"/>
        <v>6032500</v>
      </c>
      <c r="CE403" s="148">
        <f t="shared" ref="CE403:CL403" ca="1" si="425">CE402*AVERAGE(CE398,CE394)</f>
        <v>6127500</v>
      </c>
      <c r="CF403" s="148">
        <f t="shared" ca="1" si="425"/>
        <v>6222500</v>
      </c>
      <c r="CG403" s="148">
        <f t="shared" ca="1" si="425"/>
        <v>6317500</v>
      </c>
      <c r="CH403" s="148">
        <f t="shared" ca="1" si="425"/>
        <v>6412500</v>
      </c>
      <c r="CI403" s="148">
        <f t="shared" ca="1" si="425"/>
        <v>6507500</v>
      </c>
      <c r="CJ403" s="148">
        <f t="shared" ca="1" si="425"/>
        <v>6602500</v>
      </c>
      <c r="CK403" s="148">
        <f t="shared" ca="1" si="425"/>
        <v>6697500</v>
      </c>
      <c r="CL403" s="148">
        <f t="shared" ca="1" si="425"/>
        <v>6792500</v>
      </c>
      <c r="CN403" s="78"/>
      <c r="CO403" s="148" t="e">
        <f t="shared" ref="CO403:DK403" ca="1" si="426">CO402*AVERAGE(CO398,CO394)</f>
        <v>#N/A</v>
      </c>
      <c r="CP403" s="148" t="e">
        <f t="shared" ca="1" si="426"/>
        <v>#N/A</v>
      </c>
      <c r="CQ403" s="148" t="e">
        <f t="shared" ca="1" si="426"/>
        <v>#N/A</v>
      </c>
      <c r="CR403" s="148" t="e">
        <f t="shared" ca="1" si="426"/>
        <v>#N/A</v>
      </c>
      <c r="CS403" s="148" t="e">
        <f t="shared" ca="1" si="426"/>
        <v>#N/A</v>
      </c>
      <c r="CT403" s="148" t="e">
        <f t="shared" ca="1" si="426"/>
        <v>#N/A</v>
      </c>
      <c r="CU403" s="148" t="e">
        <f t="shared" ca="1" si="426"/>
        <v>#N/A</v>
      </c>
      <c r="CV403" s="148" t="e">
        <f t="shared" ca="1" si="426"/>
        <v>#N/A</v>
      </c>
      <c r="CW403" s="148" t="e">
        <f t="shared" ca="1" si="426"/>
        <v>#N/A</v>
      </c>
      <c r="CX403" s="148" t="e">
        <f t="shared" ca="1" si="426"/>
        <v>#N/A</v>
      </c>
      <c r="CY403" s="148" t="e">
        <f t="shared" ca="1" si="426"/>
        <v>#N/A</v>
      </c>
      <c r="CZ403" s="148" t="e">
        <f t="shared" ca="1" si="426"/>
        <v>#N/A</v>
      </c>
      <c r="DA403" s="148" t="e">
        <f t="shared" ca="1" si="426"/>
        <v>#N/A</v>
      </c>
      <c r="DB403" s="148" t="e">
        <f t="shared" ca="1" si="426"/>
        <v>#N/A</v>
      </c>
      <c r="DC403" s="148" t="e">
        <f t="shared" ca="1" si="426"/>
        <v>#N/A</v>
      </c>
      <c r="DD403" s="148" t="e">
        <f t="shared" ca="1" si="426"/>
        <v>#N/A</v>
      </c>
      <c r="DE403" s="148" t="e">
        <f t="shared" ca="1" si="426"/>
        <v>#N/A</v>
      </c>
      <c r="DF403" s="148" t="e">
        <f t="shared" ca="1" si="426"/>
        <v>#N/A</v>
      </c>
      <c r="DG403" s="148" t="e">
        <f t="shared" ca="1" si="426"/>
        <v>#N/A</v>
      </c>
      <c r="DH403" s="148" t="e">
        <f t="shared" ca="1" si="426"/>
        <v>#N/A</v>
      </c>
      <c r="DI403" s="148" t="e">
        <f t="shared" ca="1" si="426"/>
        <v>#N/A</v>
      </c>
      <c r="DJ403" s="148" t="e">
        <f t="shared" ca="1" si="426"/>
        <v>#N/A</v>
      </c>
      <c r="DK403" s="148" t="e">
        <f t="shared" ca="1" si="426"/>
        <v>#N/A</v>
      </c>
      <c r="DL403" s="148" t="e">
        <f t="shared" ref="DL403" ca="1" si="427">DL402*AVERAGE(DL398,DL394)</f>
        <v>#N/A</v>
      </c>
    </row>
    <row r="404" spans="1:116" x14ac:dyDescent="0.35">
      <c r="D404" t="s">
        <v>268</v>
      </c>
      <c r="E404" s="8" t="str">
        <f t="shared" ref="E404" si="428">ROW()&amp;" "&amp;D404</f>
        <v>404 SUB-PV</v>
      </c>
      <c r="G404" s="126"/>
      <c r="H404" s="27"/>
      <c r="I404" s="78"/>
      <c r="J404" s="78"/>
      <c r="K404" s="28"/>
      <c r="L404" s="28"/>
      <c r="M404" s="28"/>
      <c r="N404" s="28"/>
      <c r="O404" s="28"/>
      <c r="P404" s="28"/>
      <c r="R404" s="33"/>
      <c r="S404" s="77"/>
      <c r="T404" s="77"/>
      <c r="U404" s="77"/>
      <c r="V404" s="77"/>
      <c r="W404" s="77"/>
      <c r="X404" s="77"/>
      <c r="Y404" s="77"/>
      <c r="Z404" s="77"/>
      <c r="AA404" s="77"/>
      <c r="AB404" s="77"/>
      <c r="AC404" s="77"/>
      <c r="AD404" s="77"/>
      <c r="AE404" s="77"/>
      <c r="AF404" s="77"/>
      <c r="AG404" s="77"/>
      <c r="AH404" s="77"/>
      <c r="AI404" s="77"/>
      <c r="AJ404" s="77"/>
      <c r="AK404" s="77"/>
      <c r="AL404" s="77"/>
      <c r="AM404" s="77"/>
      <c r="AN404" s="77"/>
      <c r="AO404" s="77"/>
      <c r="AP404" s="77"/>
      <c r="AQ404" s="77"/>
      <c r="AR404" s="77"/>
      <c r="AS404" s="77"/>
      <c r="AT404" s="77"/>
      <c r="AU404" s="77"/>
      <c r="AV404" s="77"/>
      <c r="AW404" s="77"/>
      <c r="AX404" s="77"/>
      <c r="AY404" s="77"/>
      <c r="AZ404" s="77"/>
      <c r="BA404" s="77"/>
      <c r="BB404" s="77"/>
      <c r="BC404" s="77"/>
      <c r="BD404" s="77"/>
      <c r="BE404" s="77"/>
      <c r="BF404" s="77"/>
      <c r="BG404" s="77"/>
      <c r="BH404" s="77"/>
      <c r="BI404" s="77"/>
      <c r="BJ404" s="77"/>
      <c r="BK404" s="77"/>
      <c r="BL404" s="77"/>
      <c r="BM404" s="77"/>
      <c r="BN404" s="77"/>
      <c r="BO404" s="77"/>
      <c r="BP404" s="77"/>
      <c r="BQ404" s="77"/>
      <c r="BR404" s="77"/>
      <c r="BS404" s="77"/>
      <c r="BT404" s="77"/>
      <c r="BU404" s="77"/>
      <c r="BV404" s="77"/>
      <c r="BW404" s="77"/>
      <c r="BX404" s="77"/>
      <c r="BY404" s="77"/>
      <c r="BZ404" s="77"/>
      <c r="CA404" s="77"/>
      <c r="CB404" s="77"/>
      <c r="CC404" s="77"/>
      <c r="CD404" s="77"/>
      <c r="CE404" s="77"/>
      <c r="CF404" s="77"/>
      <c r="CG404" s="77"/>
      <c r="CH404" s="77"/>
      <c r="CI404" s="77"/>
      <c r="CJ404" s="77"/>
      <c r="CK404" s="77"/>
      <c r="CL404" s="77"/>
      <c r="CN404" s="78"/>
      <c r="CO404" s="77"/>
      <c r="CP404" s="77"/>
      <c r="CQ404" s="77"/>
      <c r="CR404" s="77"/>
      <c r="CS404" s="77"/>
      <c r="CT404" s="77"/>
      <c r="CU404" s="77"/>
      <c r="CV404" s="77"/>
      <c r="CW404" s="77"/>
      <c r="CX404" s="77"/>
      <c r="CY404" s="77"/>
      <c r="CZ404" s="77"/>
      <c r="DA404" s="77"/>
      <c r="DB404" s="77"/>
      <c r="DC404" s="77"/>
      <c r="DD404" s="77"/>
      <c r="DE404" s="77"/>
      <c r="DF404" s="77"/>
      <c r="DG404" s="77"/>
      <c r="DH404" s="77"/>
      <c r="DI404" s="77"/>
      <c r="DJ404" s="77"/>
      <c r="DK404" s="77"/>
      <c r="DL404" s="77"/>
    </row>
    <row r="405" spans="1:116" x14ac:dyDescent="0.35">
      <c r="B405" t="s">
        <v>332</v>
      </c>
      <c r="D405" t="s">
        <v>268</v>
      </c>
      <c r="E405" s="8" t="str">
        <f t="shared" ref="E405:E411" si="429">ROW()&amp;" "&amp;D405</f>
        <v>405 SUB-PV</v>
      </c>
      <c r="G405" s="8" t="str">
        <f>G382</f>
        <v>(Primary label)</v>
      </c>
      <c r="S405" s="72"/>
      <c r="T405" s="72"/>
      <c r="U405" s="72"/>
      <c r="V405" s="72"/>
      <c r="W405" s="72"/>
      <c r="X405" s="72"/>
      <c r="Y405" s="72"/>
      <c r="Z405" s="72"/>
      <c r="AA405" s="72"/>
      <c r="AB405" s="72"/>
      <c r="AC405" s="72"/>
      <c r="AD405" s="72"/>
      <c r="AE405" s="72"/>
      <c r="AF405" s="72"/>
      <c r="AG405" s="72"/>
      <c r="AH405" s="72"/>
      <c r="AI405" s="72"/>
      <c r="AJ405" s="72"/>
      <c r="AK405" s="72"/>
      <c r="AL405" s="72"/>
      <c r="AM405" s="72"/>
      <c r="AN405" s="72"/>
      <c r="AO405" s="72"/>
      <c r="AP405" s="72"/>
      <c r="AQ405" s="72"/>
      <c r="AR405" s="72"/>
      <c r="AS405" s="72"/>
      <c r="AT405" s="72"/>
      <c r="AU405" s="72"/>
      <c r="AV405" s="72"/>
      <c r="AW405" s="72"/>
      <c r="AX405" s="72"/>
      <c r="AY405" s="72"/>
      <c r="AZ405" s="72"/>
      <c r="BA405" s="72"/>
      <c r="BB405" s="72"/>
      <c r="BC405" s="72"/>
      <c r="BD405" s="72"/>
      <c r="BE405" s="72"/>
      <c r="BF405" s="72"/>
      <c r="BG405" s="72"/>
      <c r="BH405" s="72"/>
      <c r="BI405" s="72"/>
      <c r="BJ405" s="72"/>
      <c r="BK405" s="72"/>
      <c r="BL405" s="72"/>
      <c r="BM405" s="72"/>
      <c r="BN405" s="72"/>
      <c r="BO405" s="72"/>
      <c r="BP405" s="72"/>
      <c r="BQ405" s="72"/>
      <c r="BR405" s="72"/>
      <c r="BS405" s="72"/>
      <c r="BT405" s="72"/>
      <c r="BU405" s="72"/>
      <c r="BV405" s="72"/>
      <c r="BW405" s="72"/>
      <c r="BX405" s="72"/>
      <c r="BY405" s="72"/>
      <c r="BZ405" s="72"/>
      <c r="CA405" s="72"/>
      <c r="CB405" s="72"/>
      <c r="CC405" s="72"/>
      <c r="CD405" s="72"/>
      <c r="CE405" s="72"/>
      <c r="CF405" s="72"/>
      <c r="CG405" s="72"/>
      <c r="CH405" s="72"/>
      <c r="CI405" s="72"/>
      <c r="CJ405" s="72"/>
      <c r="CK405" s="72"/>
      <c r="CL405" s="72"/>
      <c r="CO405" s="72"/>
      <c r="CP405" s="72"/>
      <c r="CQ405" s="72"/>
      <c r="CR405" s="72"/>
      <c r="CS405" s="72"/>
      <c r="CT405" s="72"/>
      <c r="CU405" s="72"/>
      <c r="CV405" s="72"/>
      <c r="CW405" s="72"/>
      <c r="CX405" s="72"/>
      <c r="CY405" s="72"/>
      <c r="CZ405" s="72"/>
      <c r="DA405" s="72"/>
      <c r="DB405" s="72"/>
      <c r="DC405" s="72"/>
      <c r="DD405" s="72"/>
      <c r="DE405" s="72"/>
      <c r="DF405" s="72"/>
      <c r="DG405" s="72"/>
      <c r="DH405" s="72"/>
      <c r="DI405" s="72"/>
      <c r="DJ405" s="72"/>
      <c r="DK405" s="72"/>
      <c r="DL405" s="72"/>
    </row>
    <row r="406" spans="1:116" x14ac:dyDescent="0.35">
      <c r="B406" t="s">
        <v>332</v>
      </c>
      <c r="D406" t="s">
        <v>268</v>
      </c>
      <c r="E406" s="8" t="str">
        <f t="shared" ref="E406" si="430">ROW()&amp;" "&amp;D406</f>
        <v>406 SUB-PV</v>
      </c>
      <c r="G406" s="241" t="str">
        <f>IFERROR(SUBSTITUTE(G390,":",""),"no unit")</f>
        <v>subscriber</v>
      </c>
      <c r="S406" s="72"/>
      <c r="T406" s="72"/>
      <c r="U406" s="72"/>
      <c r="V406" s="72"/>
      <c r="W406" s="72"/>
      <c r="X406" s="72"/>
      <c r="Y406" s="72"/>
      <c r="Z406" s="72"/>
      <c r="AA406" s="72"/>
      <c r="AB406" s="72"/>
      <c r="AC406" s="72"/>
      <c r="AD406" s="72"/>
      <c r="AE406" s="72"/>
      <c r="AF406" s="72"/>
      <c r="AG406" s="72"/>
      <c r="AH406" s="72"/>
      <c r="AI406" s="72"/>
      <c r="AJ406" s="72"/>
      <c r="AK406" s="72"/>
      <c r="AL406" s="72"/>
      <c r="AM406" s="72"/>
      <c r="AN406" s="72"/>
      <c r="AO406" s="72"/>
      <c r="AP406" s="72"/>
      <c r="AQ406" s="72"/>
      <c r="AR406" s="72"/>
      <c r="AS406" s="72"/>
      <c r="AT406" s="72"/>
      <c r="AU406" s="72"/>
      <c r="AV406" s="72"/>
      <c r="AW406" s="72"/>
      <c r="AX406" s="72"/>
      <c r="AY406" s="72"/>
      <c r="AZ406" s="72"/>
      <c r="BA406" s="72"/>
      <c r="BB406" s="72"/>
      <c r="BC406" s="72"/>
      <c r="BD406" s="72"/>
      <c r="BE406" s="72"/>
      <c r="BF406" s="72"/>
      <c r="BG406" s="72"/>
      <c r="BH406" s="72"/>
      <c r="BI406" s="72"/>
      <c r="BJ406" s="72"/>
      <c r="BK406" s="72"/>
      <c r="BL406" s="72"/>
      <c r="BM406" s="72"/>
      <c r="BN406" s="72"/>
      <c r="BO406" s="72"/>
      <c r="BP406" s="72"/>
      <c r="BQ406" s="72"/>
      <c r="BR406" s="72"/>
      <c r="BS406" s="72"/>
      <c r="BT406" s="72"/>
      <c r="BU406" s="72"/>
      <c r="BV406" s="72"/>
      <c r="BW406" s="72"/>
      <c r="BX406" s="72"/>
      <c r="BY406" s="72"/>
      <c r="BZ406" s="72"/>
      <c r="CA406" s="72"/>
      <c r="CB406" s="72"/>
      <c r="CC406" s="72"/>
      <c r="CD406" s="72"/>
      <c r="CE406" s="72"/>
      <c r="CF406" s="72"/>
      <c r="CG406" s="72"/>
      <c r="CH406" s="72"/>
      <c r="CI406" s="72"/>
      <c r="CJ406" s="72"/>
      <c r="CK406" s="72"/>
      <c r="CL406" s="72"/>
      <c r="CO406" s="72"/>
      <c r="CP406" s="72"/>
      <c r="CQ406" s="72"/>
      <c r="CR406" s="72"/>
      <c r="CS406" s="72"/>
      <c r="CT406" s="72"/>
      <c r="CU406" s="72"/>
      <c r="CV406" s="72"/>
      <c r="CW406" s="72"/>
      <c r="CX406" s="72"/>
      <c r="CY406" s="72"/>
      <c r="CZ406" s="72"/>
      <c r="DA406" s="72"/>
      <c r="DB406" s="72"/>
      <c r="DC406" s="72"/>
      <c r="DD406" s="72"/>
      <c r="DE406" s="72"/>
      <c r="DF406" s="72"/>
      <c r="DG406" s="72"/>
      <c r="DH406" s="72"/>
      <c r="DI406" s="72"/>
      <c r="DJ406" s="72"/>
      <c r="DK406" s="72"/>
      <c r="DL406" s="72"/>
    </row>
    <row r="407" spans="1:116" x14ac:dyDescent="0.35">
      <c r="B407" t="s">
        <v>332</v>
      </c>
      <c r="D407" t="s">
        <v>268</v>
      </c>
      <c r="E407" s="8" t="str">
        <f t="shared" si="429"/>
        <v>407 SUB-PV</v>
      </c>
      <c r="G407" s="8" t="str">
        <f t="shared" ref="G407:G412" si="431">G384</f>
        <v>Primary revenue driver</v>
      </c>
      <c r="K407" s="53"/>
      <c r="L407" s="53"/>
      <c r="M407" s="53"/>
      <c r="N407" s="53"/>
      <c r="O407" s="53"/>
      <c r="P407" s="53"/>
      <c r="R407" s="24"/>
      <c r="S407" s="203" t="str">
        <f>ADDRESS(ROW(S403),COLUMN(S403),2)</f>
        <v>S$403</v>
      </c>
      <c r="T407" s="203" t="str">
        <f t="shared" ref="T407:AY407" si="432">ADDRESS(ROW(T403),COLUMN(T403))</f>
        <v>$T$403</v>
      </c>
      <c r="U407" s="203" t="str">
        <f t="shared" si="432"/>
        <v>$U$403</v>
      </c>
      <c r="V407" s="203" t="str">
        <f t="shared" si="432"/>
        <v>$V$403</v>
      </c>
      <c r="W407" s="203" t="str">
        <f t="shared" si="432"/>
        <v>$W$403</v>
      </c>
      <c r="X407" s="203" t="str">
        <f t="shared" si="432"/>
        <v>$X$403</v>
      </c>
      <c r="Y407" s="203" t="str">
        <f t="shared" si="432"/>
        <v>$Y$403</v>
      </c>
      <c r="Z407" s="203" t="str">
        <f t="shared" si="432"/>
        <v>$Z$403</v>
      </c>
      <c r="AA407" s="203" t="str">
        <f t="shared" si="432"/>
        <v>$AA$403</v>
      </c>
      <c r="AB407" s="203" t="str">
        <f t="shared" si="432"/>
        <v>$AB$403</v>
      </c>
      <c r="AC407" s="203" t="str">
        <f t="shared" si="432"/>
        <v>$AC$403</v>
      </c>
      <c r="AD407" s="203" t="str">
        <f t="shared" si="432"/>
        <v>$AD$403</v>
      </c>
      <c r="AE407" s="203" t="str">
        <f t="shared" si="432"/>
        <v>$AE$403</v>
      </c>
      <c r="AF407" s="203" t="str">
        <f t="shared" si="432"/>
        <v>$AF$403</v>
      </c>
      <c r="AG407" s="203" t="str">
        <f t="shared" si="432"/>
        <v>$AG$403</v>
      </c>
      <c r="AH407" s="203" t="str">
        <f t="shared" si="432"/>
        <v>$AH$403</v>
      </c>
      <c r="AI407" s="203" t="str">
        <f t="shared" si="432"/>
        <v>$AI$403</v>
      </c>
      <c r="AJ407" s="203" t="str">
        <f t="shared" si="432"/>
        <v>$AJ$403</v>
      </c>
      <c r="AK407" s="203" t="str">
        <f t="shared" si="432"/>
        <v>$AK$403</v>
      </c>
      <c r="AL407" s="203" t="str">
        <f t="shared" si="432"/>
        <v>$AL$403</v>
      </c>
      <c r="AM407" s="203" t="str">
        <f t="shared" si="432"/>
        <v>$AM$403</v>
      </c>
      <c r="AN407" s="203" t="str">
        <f t="shared" si="432"/>
        <v>$AN$403</v>
      </c>
      <c r="AO407" s="203" t="str">
        <f t="shared" si="432"/>
        <v>$AO$403</v>
      </c>
      <c r="AP407" s="203" t="str">
        <f t="shared" si="432"/>
        <v>$AP$403</v>
      </c>
      <c r="AQ407" s="203" t="str">
        <f t="shared" si="432"/>
        <v>$AQ$403</v>
      </c>
      <c r="AR407" s="203" t="str">
        <f t="shared" si="432"/>
        <v>$AR$403</v>
      </c>
      <c r="AS407" s="203" t="str">
        <f t="shared" si="432"/>
        <v>$AS$403</v>
      </c>
      <c r="AT407" s="203" t="str">
        <f t="shared" si="432"/>
        <v>$AT$403</v>
      </c>
      <c r="AU407" s="203" t="str">
        <f t="shared" si="432"/>
        <v>$AU$403</v>
      </c>
      <c r="AV407" s="203" t="str">
        <f t="shared" si="432"/>
        <v>$AV$403</v>
      </c>
      <c r="AW407" s="203" t="str">
        <f t="shared" si="432"/>
        <v>$AW$403</v>
      </c>
      <c r="AX407" s="203" t="str">
        <f t="shared" si="432"/>
        <v>$AX$403</v>
      </c>
      <c r="AY407" s="203" t="str">
        <f t="shared" si="432"/>
        <v>$AY$403</v>
      </c>
      <c r="AZ407" s="203" t="str">
        <f t="shared" ref="AZ407:CE407" si="433">ADDRESS(ROW(AZ403),COLUMN(AZ403))</f>
        <v>$AZ$403</v>
      </c>
      <c r="BA407" s="203" t="str">
        <f t="shared" si="433"/>
        <v>$BA$403</v>
      </c>
      <c r="BB407" s="203" t="str">
        <f t="shared" si="433"/>
        <v>$BB$403</v>
      </c>
      <c r="BC407" s="203" t="str">
        <f t="shared" si="433"/>
        <v>$BC$403</v>
      </c>
      <c r="BD407" s="203" t="str">
        <f t="shared" si="433"/>
        <v>$BD$403</v>
      </c>
      <c r="BE407" s="203" t="str">
        <f t="shared" si="433"/>
        <v>$BE$403</v>
      </c>
      <c r="BF407" s="203" t="str">
        <f t="shared" si="433"/>
        <v>$BF$403</v>
      </c>
      <c r="BG407" s="203" t="str">
        <f t="shared" si="433"/>
        <v>$BG$403</v>
      </c>
      <c r="BH407" s="203" t="str">
        <f t="shared" si="433"/>
        <v>$BH$403</v>
      </c>
      <c r="BI407" s="203" t="str">
        <f t="shared" si="433"/>
        <v>$BI$403</v>
      </c>
      <c r="BJ407" s="203" t="str">
        <f t="shared" si="433"/>
        <v>$BJ$403</v>
      </c>
      <c r="BK407" s="203" t="str">
        <f t="shared" si="433"/>
        <v>$BK$403</v>
      </c>
      <c r="BL407" s="203" t="str">
        <f t="shared" si="433"/>
        <v>$BL$403</v>
      </c>
      <c r="BM407" s="203" t="str">
        <f t="shared" si="433"/>
        <v>$BM$403</v>
      </c>
      <c r="BN407" s="203" t="str">
        <f t="shared" si="433"/>
        <v>$BN$403</v>
      </c>
      <c r="BO407" s="203" t="str">
        <f t="shared" si="433"/>
        <v>$BO$403</v>
      </c>
      <c r="BP407" s="203" t="str">
        <f t="shared" si="433"/>
        <v>$BP$403</v>
      </c>
      <c r="BQ407" s="203" t="str">
        <f t="shared" si="433"/>
        <v>$BQ$403</v>
      </c>
      <c r="BR407" s="203" t="str">
        <f t="shared" si="433"/>
        <v>$BR$403</v>
      </c>
      <c r="BS407" s="203" t="str">
        <f t="shared" si="433"/>
        <v>$BS$403</v>
      </c>
      <c r="BT407" s="203" t="str">
        <f t="shared" si="433"/>
        <v>$BT$403</v>
      </c>
      <c r="BU407" s="203" t="str">
        <f t="shared" si="433"/>
        <v>$BU$403</v>
      </c>
      <c r="BV407" s="203" t="str">
        <f t="shared" si="433"/>
        <v>$BV$403</v>
      </c>
      <c r="BW407" s="203" t="str">
        <f t="shared" si="433"/>
        <v>$BW$403</v>
      </c>
      <c r="BX407" s="203" t="str">
        <f t="shared" si="433"/>
        <v>$BX$403</v>
      </c>
      <c r="BY407" s="203" t="str">
        <f t="shared" si="433"/>
        <v>$BY$403</v>
      </c>
      <c r="BZ407" s="203" t="str">
        <f t="shared" si="433"/>
        <v>$BZ$403</v>
      </c>
      <c r="CA407" s="203" t="str">
        <f t="shared" si="433"/>
        <v>$CA$403</v>
      </c>
      <c r="CB407" s="203" t="str">
        <f t="shared" si="433"/>
        <v>$CB$403</v>
      </c>
      <c r="CC407" s="203" t="str">
        <f t="shared" si="433"/>
        <v>$CC$403</v>
      </c>
      <c r="CD407" s="203" t="str">
        <f t="shared" si="433"/>
        <v>$CD$403</v>
      </c>
      <c r="CE407" s="203" t="str">
        <f t="shared" si="433"/>
        <v>$CE$403</v>
      </c>
      <c r="CF407" s="203" t="str">
        <f t="shared" ref="CF407:CL407" si="434">ADDRESS(ROW(CF403),COLUMN(CF403))</f>
        <v>$CF$403</v>
      </c>
      <c r="CG407" s="203" t="str">
        <f t="shared" si="434"/>
        <v>$CG$403</v>
      </c>
      <c r="CH407" s="203" t="str">
        <f t="shared" si="434"/>
        <v>$CH$403</v>
      </c>
      <c r="CI407" s="203" t="str">
        <f t="shared" si="434"/>
        <v>$CI$403</v>
      </c>
      <c r="CJ407" s="203" t="str">
        <f t="shared" si="434"/>
        <v>$CJ$403</v>
      </c>
      <c r="CK407" s="203" t="str">
        <f t="shared" si="434"/>
        <v>$CK$403</v>
      </c>
      <c r="CL407" s="203" t="str">
        <f t="shared" si="434"/>
        <v>$CL$403</v>
      </c>
      <c r="CO407" s="203" t="str">
        <f t="shared" ref="CO407:DK407" si="435">ADDRESS(ROW(CO403),COLUMN(CO403))</f>
        <v>$CO$403</v>
      </c>
      <c r="CP407" s="203" t="str">
        <f t="shared" si="435"/>
        <v>$CP$403</v>
      </c>
      <c r="CQ407" s="203" t="str">
        <f t="shared" si="435"/>
        <v>$CQ$403</v>
      </c>
      <c r="CR407" s="203" t="str">
        <f t="shared" si="435"/>
        <v>$CR$403</v>
      </c>
      <c r="CS407" s="203" t="str">
        <f t="shared" si="435"/>
        <v>$CS$403</v>
      </c>
      <c r="CT407" s="203" t="str">
        <f t="shared" si="435"/>
        <v>$CT$403</v>
      </c>
      <c r="CU407" s="203" t="str">
        <f t="shared" si="435"/>
        <v>$CU$403</v>
      </c>
      <c r="CV407" s="203" t="str">
        <f t="shared" si="435"/>
        <v>$CV$403</v>
      </c>
      <c r="CW407" s="203" t="str">
        <f t="shared" si="435"/>
        <v>$CW$403</v>
      </c>
      <c r="CX407" s="203" t="str">
        <f t="shared" si="435"/>
        <v>$CX$403</v>
      </c>
      <c r="CY407" s="203" t="str">
        <f t="shared" si="435"/>
        <v>$CY$403</v>
      </c>
      <c r="CZ407" s="203" t="str">
        <f t="shared" si="435"/>
        <v>$CZ$403</v>
      </c>
      <c r="DA407" s="203" t="str">
        <f t="shared" si="435"/>
        <v>$DA$403</v>
      </c>
      <c r="DB407" s="203" t="str">
        <f t="shared" si="435"/>
        <v>$DB$403</v>
      </c>
      <c r="DC407" s="203" t="str">
        <f t="shared" si="435"/>
        <v>$DC$403</v>
      </c>
      <c r="DD407" s="203" t="str">
        <f t="shared" si="435"/>
        <v>$DD$403</v>
      </c>
      <c r="DE407" s="203" t="str">
        <f t="shared" si="435"/>
        <v>$DE$403</v>
      </c>
      <c r="DF407" s="203" t="str">
        <f t="shared" si="435"/>
        <v>$DF$403</v>
      </c>
      <c r="DG407" s="203" t="str">
        <f t="shared" si="435"/>
        <v>$DG$403</v>
      </c>
      <c r="DH407" s="203" t="str">
        <f t="shared" si="435"/>
        <v>$DH$403</v>
      </c>
      <c r="DI407" s="203" t="str">
        <f t="shared" si="435"/>
        <v>$DI$403</v>
      </c>
      <c r="DJ407" s="203" t="str">
        <f t="shared" si="435"/>
        <v>$DJ$403</v>
      </c>
      <c r="DK407" s="203" t="str">
        <f t="shared" si="435"/>
        <v>$DK$403</v>
      </c>
      <c r="DL407" s="203" t="str">
        <f t="shared" ref="DL407" si="436">ADDRESS(ROW(DL403),COLUMN(DL403))</f>
        <v>$DL$403</v>
      </c>
    </row>
    <row r="408" spans="1:116" x14ac:dyDescent="0.35">
      <c r="B408" t="s">
        <v>332</v>
      </c>
      <c r="D408" t="s">
        <v>268</v>
      </c>
      <c r="E408" s="8" t="str">
        <f t="shared" si="429"/>
        <v>408 SUB-PV</v>
      </c>
      <c r="G408" s="8" t="str">
        <f t="shared" si="431"/>
        <v>Primary volume driver</v>
      </c>
      <c r="H408" s="12"/>
      <c r="I408" s="60"/>
      <c r="J408" s="60"/>
      <c r="K408" s="34"/>
      <c r="L408" s="34"/>
      <c r="M408" s="34"/>
      <c r="N408" s="34"/>
      <c r="O408" s="34"/>
      <c r="P408" s="34"/>
      <c r="R408" s="15"/>
      <c r="S408" s="76" t="str">
        <f t="shared" ref="S408:AX408" si="437">S385</f>
        <v>S$17</v>
      </c>
      <c r="T408" s="76" t="str">
        <f t="shared" si="437"/>
        <v>T$17</v>
      </c>
      <c r="U408" s="76" t="str">
        <f t="shared" si="437"/>
        <v>U$17</v>
      </c>
      <c r="V408" s="76" t="str">
        <f t="shared" si="437"/>
        <v>V$17</v>
      </c>
      <c r="W408" s="76" t="str">
        <f t="shared" si="437"/>
        <v>W$17</v>
      </c>
      <c r="X408" s="76" t="str">
        <f t="shared" si="437"/>
        <v>X$17</v>
      </c>
      <c r="Y408" s="76" t="str">
        <f t="shared" si="437"/>
        <v>Y$17</v>
      </c>
      <c r="Z408" s="76" t="str">
        <f t="shared" si="437"/>
        <v>Z$17</v>
      </c>
      <c r="AA408" s="76" t="str">
        <f t="shared" si="437"/>
        <v>AA$17</v>
      </c>
      <c r="AB408" s="76" t="str">
        <f t="shared" si="437"/>
        <v>AB$17</v>
      </c>
      <c r="AC408" s="76" t="str">
        <f t="shared" si="437"/>
        <v>AC$17</v>
      </c>
      <c r="AD408" s="76" t="str">
        <f t="shared" si="437"/>
        <v>AD$17</v>
      </c>
      <c r="AE408" s="76" t="str">
        <f t="shared" si="437"/>
        <v>AE$17</v>
      </c>
      <c r="AF408" s="76" t="str">
        <f t="shared" si="437"/>
        <v>AF$17</v>
      </c>
      <c r="AG408" s="76" t="str">
        <f t="shared" si="437"/>
        <v>AG$17</v>
      </c>
      <c r="AH408" s="76" t="str">
        <f t="shared" si="437"/>
        <v>AH$17</v>
      </c>
      <c r="AI408" s="76" t="str">
        <f t="shared" si="437"/>
        <v>AI$17</v>
      </c>
      <c r="AJ408" s="76" t="str">
        <f t="shared" si="437"/>
        <v>AJ$17</v>
      </c>
      <c r="AK408" s="76" t="str">
        <f t="shared" si="437"/>
        <v>AK$17</v>
      </c>
      <c r="AL408" s="76" t="str">
        <f t="shared" si="437"/>
        <v>AL$17</v>
      </c>
      <c r="AM408" s="76" t="str">
        <f t="shared" si="437"/>
        <v>AM$17</v>
      </c>
      <c r="AN408" s="76" t="str">
        <f t="shared" si="437"/>
        <v>AN$17</v>
      </c>
      <c r="AO408" s="76" t="str">
        <f t="shared" si="437"/>
        <v>AO$17</v>
      </c>
      <c r="AP408" s="76" t="str">
        <f t="shared" si="437"/>
        <v>AP$17</v>
      </c>
      <c r="AQ408" s="76" t="str">
        <f t="shared" si="437"/>
        <v>AQ$17</v>
      </c>
      <c r="AR408" s="76" t="str">
        <f t="shared" si="437"/>
        <v>AR$17</v>
      </c>
      <c r="AS408" s="76" t="str">
        <f t="shared" si="437"/>
        <v>AS$17</v>
      </c>
      <c r="AT408" s="76" t="str">
        <f t="shared" si="437"/>
        <v>AT$17</v>
      </c>
      <c r="AU408" s="76" t="str">
        <f t="shared" si="437"/>
        <v>AU$17</v>
      </c>
      <c r="AV408" s="76" t="str">
        <f t="shared" si="437"/>
        <v>AV$17</v>
      </c>
      <c r="AW408" s="76" t="str">
        <f t="shared" si="437"/>
        <v>AW$17</v>
      </c>
      <c r="AX408" s="76" t="str">
        <f t="shared" si="437"/>
        <v>AX$17</v>
      </c>
      <c r="AY408" s="76" t="str">
        <f t="shared" ref="AY408:CD408" si="438">AY385</f>
        <v>AY$17</v>
      </c>
      <c r="AZ408" s="76" t="str">
        <f t="shared" si="438"/>
        <v>AZ$17</v>
      </c>
      <c r="BA408" s="76" t="str">
        <f t="shared" si="438"/>
        <v>BA$17</v>
      </c>
      <c r="BB408" s="76" t="str">
        <f t="shared" si="438"/>
        <v>BB$17</v>
      </c>
      <c r="BC408" s="76" t="str">
        <f t="shared" si="438"/>
        <v>BC$17</v>
      </c>
      <c r="BD408" s="76" t="str">
        <f t="shared" si="438"/>
        <v>BD$17</v>
      </c>
      <c r="BE408" s="76" t="str">
        <f t="shared" si="438"/>
        <v>BE$17</v>
      </c>
      <c r="BF408" s="76" t="str">
        <f t="shared" si="438"/>
        <v>BF$17</v>
      </c>
      <c r="BG408" s="76" t="str">
        <f t="shared" si="438"/>
        <v>BG$17</v>
      </c>
      <c r="BH408" s="76" t="str">
        <f t="shared" si="438"/>
        <v>BH$17</v>
      </c>
      <c r="BI408" s="76" t="str">
        <f t="shared" si="438"/>
        <v>BI$17</v>
      </c>
      <c r="BJ408" s="76" t="str">
        <f t="shared" si="438"/>
        <v>BJ$17</v>
      </c>
      <c r="BK408" s="76" t="str">
        <f t="shared" si="438"/>
        <v>BK$17</v>
      </c>
      <c r="BL408" s="76" t="str">
        <f t="shared" si="438"/>
        <v>BL$17</v>
      </c>
      <c r="BM408" s="76" t="str">
        <f t="shared" si="438"/>
        <v>BM$17</v>
      </c>
      <c r="BN408" s="76" t="str">
        <f t="shared" si="438"/>
        <v>BN$17</v>
      </c>
      <c r="BO408" s="76" t="str">
        <f t="shared" si="438"/>
        <v>BO$17</v>
      </c>
      <c r="BP408" s="76" t="str">
        <f t="shared" si="438"/>
        <v>BP$17</v>
      </c>
      <c r="BQ408" s="76" t="str">
        <f t="shared" si="438"/>
        <v>BQ$17</v>
      </c>
      <c r="BR408" s="76" t="str">
        <f t="shared" si="438"/>
        <v>BR$17</v>
      </c>
      <c r="BS408" s="76" t="str">
        <f t="shared" si="438"/>
        <v>BS$17</v>
      </c>
      <c r="BT408" s="76" t="str">
        <f t="shared" si="438"/>
        <v>BT$17</v>
      </c>
      <c r="BU408" s="76" t="str">
        <f t="shared" si="438"/>
        <v>BU$17</v>
      </c>
      <c r="BV408" s="76" t="str">
        <f t="shared" si="438"/>
        <v>BV$17</v>
      </c>
      <c r="BW408" s="76" t="str">
        <f t="shared" si="438"/>
        <v>BW$17</v>
      </c>
      <c r="BX408" s="76" t="str">
        <f t="shared" si="438"/>
        <v>BX$17</v>
      </c>
      <c r="BY408" s="76" t="str">
        <f t="shared" si="438"/>
        <v>BY$17</v>
      </c>
      <c r="BZ408" s="76" t="str">
        <f t="shared" si="438"/>
        <v>BZ$17</v>
      </c>
      <c r="CA408" s="76" t="str">
        <f t="shared" si="438"/>
        <v>CA$17</v>
      </c>
      <c r="CB408" s="76" t="str">
        <f t="shared" si="438"/>
        <v>CB$17</v>
      </c>
      <c r="CC408" s="76" t="str">
        <f t="shared" si="438"/>
        <v>CC$17</v>
      </c>
      <c r="CD408" s="76" t="str">
        <f t="shared" si="438"/>
        <v>CD$17</v>
      </c>
      <c r="CE408" s="76" t="str">
        <f t="shared" ref="CE408:CL408" si="439">CE385</f>
        <v>CE$17</v>
      </c>
      <c r="CF408" s="76" t="str">
        <f t="shared" si="439"/>
        <v>CF$17</v>
      </c>
      <c r="CG408" s="76" t="str">
        <f t="shared" si="439"/>
        <v>CG$17</v>
      </c>
      <c r="CH408" s="76" t="str">
        <f t="shared" si="439"/>
        <v>CH$17</v>
      </c>
      <c r="CI408" s="76" t="str">
        <f t="shared" si="439"/>
        <v>CI$17</v>
      </c>
      <c r="CJ408" s="76" t="str">
        <f t="shared" si="439"/>
        <v>CJ$17</v>
      </c>
      <c r="CK408" s="76" t="str">
        <f t="shared" si="439"/>
        <v>CK$17</v>
      </c>
      <c r="CL408" s="76" t="str">
        <f t="shared" si="439"/>
        <v>CL$17</v>
      </c>
      <c r="CN408" s="60"/>
      <c r="CO408" s="76" t="str">
        <f t="shared" ref="CO408:DK408" si="440">CO385</f>
        <v>CO$17</v>
      </c>
      <c r="CP408" s="76" t="str">
        <f t="shared" si="440"/>
        <v>CP$17</v>
      </c>
      <c r="CQ408" s="76" t="str">
        <f t="shared" si="440"/>
        <v>CQ$17</v>
      </c>
      <c r="CR408" s="76" t="str">
        <f t="shared" si="440"/>
        <v>CR$17</v>
      </c>
      <c r="CS408" s="76" t="str">
        <f t="shared" si="440"/>
        <v>CS$17</v>
      </c>
      <c r="CT408" s="76" t="str">
        <f t="shared" si="440"/>
        <v>CT$17</v>
      </c>
      <c r="CU408" s="76" t="str">
        <f t="shared" si="440"/>
        <v>CU$17</v>
      </c>
      <c r="CV408" s="76" t="str">
        <f t="shared" si="440"/>
        <v>CV$17</v>
      </c>
      <c r="CW408" s="76" t="str">
        <f t="shared" si="440"/>
        <v>CW$17</v>
      </c>
      <c r="CX408" s="76" t="str">
        <f t="shared" si="440"/>
        <v>CX$17</v>
      </c>
      <c r="CY408" s="76" t="str">
        <f t="shared" si="440"/>
        <v>CY$17</v>
      </c>
      <c r="CZ408" s="76" t="str">
        <f t="shared" si="440"/>
        <v>CZ$17</v>
      </c>
      <c r="DA408" s="76" t="str">
        <f t="shared" si="440"/>
        <v>DA$17</v>
      </c>
      <c r="DB408" s="76" t="str">
        <f t="shared" si="440"/>
        <v>DB$17</v>
      </c>
      <c r="DC408" s="76" t="str">
        <f t="shared" si="440"/>
        <v>DC$17</v>
      </c>
      <c r="DD408" s="76" t="str">
        <f t="shared" si="440"/>
        <v>DD$17</v>
      </c>
      <c r="DE408" s="76" t="str">
        <f t="shared" si="440"/>
        <v>DE$17</v>
      </c>
      <c r="DF408" s="76" t="str">
        <f t="shared" si="440"/>
        <v>DF$17</v>
      </c>
      <c r="DG408" s="76" t="str">
        <f t="shared" si="440"/>
        <v>DG$17</v>
      </c>
      <c r="DH408" s="76" t="str">
        <f t="shared" si="440"/>
        <v>DH$17</v>
      </c>
      <c r="DI408" s="76" t="str">
        <f t="shared" si="440"/>
        <v>DI$17</v>
      </c>
      <c r="DJ408" s="76" t="str">
        <f t="shared" si="440"/>
        <v>DJ$17</v>
      </c>
      <c r="DK408" s="76" t="str">
        <f t="shared" si="440"/>
        <v>DK$17</v>
      </c>
      <c r="DL408" s="76" t="str">
        <f t="shared" ref="DL408" si="441">DL385</f>
        <v>DL$17</v>
      </c>
    </row>
    <row r="409" spans="1:116" x14ac:dyDescent="0.35">
      <c r="B409" t="s">
        <v>332</v>
      </c>
      <c r="D409" t="s">
        <v>268</v>
      </c>
      <c r="E409" s="8" t="str">
        <f t="shared" si="429"/>
        <v>409 SUB-PV</v>
      </c>
      <c r="G409" s="8" t="str">
        <f t="shared" si="431"/>
        <v>(Secondary label)</v>
      </c>
      <c r="H409" s="12"/>
      <c r="I409" s="60"/>
      <c r="J409" s="60"/>
      <c r="K409" s="15"/>
      <c r="L409" s="15"/>
      <c r="M409" s="15"/>
      <c r="N409" s="15"/>
      <c r="O409" s="15"/>
      <c r="P409" s="15"/>
      <c r="R409" s="15"/>
      <c r="S409" s="76"/>
      <c r="T409" s="76"/>
      <c r="U409" s="76"/>
      <c r="V409" s="76"/>
      <c r="W409" s="76"/>
      <c r="X409" s="76"/>
      <c r="Y409" s="76"/>
      <c r="Z409" s="76"/>
      <c r="AA409" s="76"/>
      <c r="AB409" s="76"/>
      <c r="AC409" s="76"/>
      <c r="AD409" s="76"/>
      <c r="AE409" s="76"/>
      <c r="AF409" s="76"/>
      <c r="AG409" s="76"/>
      <c r="AH409" s="76"/>
      <c r="AI409" s="76"/>
      <c r="AJ409" s="76"/>
      <c r="AK409" s="76"/>
      <c r="AL409" s="76"/>
      <c r="AM409" s="76"/>
      <c r="AN409" s="76"/>
      <c r="AO409" s="76"/>
      <c r="AP409" s="76"/>
      <c r="AQ409" s="76"/>
      <c r="AR409" s="76"/>
      <c r="AS409" s="76"/>
      <c r="AT409" s="76"/>
      <c r="AU409" s="76"/>
      <c r="AV409" s="76"/>
      <c r="AW409" s="76"/>
      <c r="AX409" s="76"/>
      <c r="AY409" s="76"/>
      <c r="AZ409" s="76"/>
      <c r="BA409" s="76"/>
      <c r="BB409" s="76"/>
      <c r="BC409" s="76"/>
      <c r="BD409" s="76"/>
      <c r="BE409" s="76"/>
      <c r="BF409" s="76"/>
      <c r="BG409" s="76"/>
      <c r="BH409" s="76"/>
      <c r="BI409" s="76"/>
      <c r="BJ409" s="76"/>
      <c r="BK409" s="76"/>
      <c r="BL409" s="76"/>
      <c r="BM409" s="76"/>
      <c r="BN409" s="76"/>
      <c r="BO409" s="76"/>
      <c r="BP409" s="76"/>
      <c r="BQ409" s="76"/>
      <c r="BR409" s="76"/>
      <c r="BS409" s="76"/>
      <c r="BT409" s="76"/>
      <c r="BU409" s="76"/>
      <c r="BV409" s="76"/>
      <c r="BW409" s="76"/>
      <c r="BX409" s="76"/>
      <c r="BY409" s="76"/>
      <c r="BZ409" s="76"/>
      <c r="CA409" s="76"/>
      <c r="CB409" s="76"/>
      <c r="CC409" s="76"/>
      <c r="CD409" s="76"/>
      <c r="CE409" s="76"/>
      <c r="CF409" s="76"/>
      <c r="CG409" s="76"/>
      <c r="CH409" s="76"/>
      <c r="CI409" s="76"/>
      <c r="CJ409" s="76"/>
      <c r="CK409" s="76"/>
      <c r="CL409" s="76"/>
      <c r="CN409" s="60"/>
      <c r="CO409" s="76"/>
      <c r="CP409" s="76"/>
      <c r="CQ409" s="76"/>
      <c r="CR409" s="76"/>
      <c r="CS409" s="76"/>
      <c r="CT409" s="76"/>
      <c r="CU409" s="76"/>
      <c r="CV409" s="76"/>
      <c r="CW409" s="76"/>
      <c r="CX409" s="76"/>
      <c r="CY409" s="76"/>
      <c r="CZ409" s="76"/>
      <c r="DA409" s="76"/>
      <c r="DB409" s="76"/>
      <c r="DC409" s="76"/>
      <c r="DD409" s="76"/>
      <c r="DE409" s="76"/>
      <c r="DF409" s="76"/>
      <c r="DG409" s="76"/>
      <c r="DH409" s="76"/>
      <c r="DI409" s="76"/>
      <c r="DJ409" s="76"/>
      <c r="DK409" s="76"/>
      <c r="DL409" s="76"/>
    </row>
    <row r="410" spans="1:116" x14ac:dyDescent="0.35">
      <c r="B410" t="s">
        <v>332</v>
      </c>
      <c r="D410" t="s">
        <v>268</v>
      </c>
      <c r="E410" s="8" t="str">
        <f t="shared" si="429"/>
        <v>410 SUB-PV</v>
      </c>
      <c r="G410" s="8" t="str">
        <f t="shared" si="431"/>
        <v xml:space="preserve">secondary unit </v>
      </c>
      <c r="H410" s="12"/>
      <c r="I410" s="60"/>
      <c r="J410" s="60"/>
      <c r="K410" s="15"/>
      <c r="L410" s="15"/>
      <c r="M410" s="15"/>
      <c r="N410" s="15"/>
      <c r="O410" s="15"/>
      <c r="P410" s="15"/>
      <c r="R410" s="15"/>
      <c r="S410" s="76"/>
      <c r="T410" s="76"/>
      <c r="U410" s="76"/>
      <c r="V410" s="76"/>
      <c r="W410" s="76"/>
      <c r="X410" s="76"/>
      <c r="Y410" s="76"/>
      <c r="Z410" s="76"/>
      <c r="AA410" s="76"/>
      <c r="AB410" s="76"/>
      <c r="AC410" s="76"/>
      <c r="AD410" s="76"/>
      <c r="AE410" s="76"/>
      <c r="AF410" s="76"/>
      <c r="AG410" s="76"/>
      <c r="AH410" s="76"/>
      <c r="AI410" s="76"/>
      <c r="AJ410" s="76"/>
      <c r="AK410" s="76"/>
      <c r="AL410" s="76"/>
      <c r="AM410" s="76"/>
      <c r="AN410" s="76"/>
      <c r="AO410" s="76"/>
      <c r="AP410" s="76"/>
      <c r="AQ410" s="76"/>
      <c r="AR410" s="76"/>
      <c r="AS410" s="76"/>
      <c r="AT410" s="76"/>
      <c r="AU410" s="76"/>
      <c r="AV410" s="76"/>
      <c r="AW410" s="76"/>
      <c r="AX410" s="76"/>
      <c r="AY410" s="76"/>
      <c r="AZ410" s="76"/>
      <c r="BA410" s="76"/>
      <c r="BB410" s="76"/>
      <c r="BC410" s="76"/>
      <c r="BD410" s="76"/>
      <c r="BE410" s="76"/>
      <c r="BF410" s="76"/>
      <c r="BG410" s="76"/>
      <c r="BH410" s="76"/>
      <c r="BI410" s="76"/>
      <c r="BJ410" s="76"/>
      <c r="BK410" s="76"/>
      <c r="BL410" s="76"/>
      <c r="BM410" s="76"/>
      <c r="BN410" s="76"/>
      <c r="BO410" s="76"/>
      <c r="BP410" s="76"/>
      <c r="BQ410" s="76"/>
      <c r="BR410" s="76"/>
      <c r="BS410" s="76"/>
      <c r="BT410" s="76"/>
      <c r="BU410" s="76"/>
      <c r="BV410" s="76"/>
      <c r="BW410" s="76"/>
      <c r="BX410" s="76"/>
      <c r="BY410" s="76"/>
      <c r="BZ410" s="76"/>
      <c r="CA410" s="76"/>
      <c r="CB410" s="76"/>
      <c r="CC410" s="76"/>
      <c r="CD410" s="76"/>
      <c r="CE410" s="76"/>
      <c r="CF410" s="76"/>
      <c r="CG410" s="76"/>
      <c r="CH410" s="76"/>
      <c r="CI410" s="76"/>
      <c r="CJ410" s="76"/>
      <c r="CK410" s="76"/>
      <c r="CL410" s="76"/>
      <c r="CN410" s="60"/>
      <c r="CO410" s="76"/>
      <c r="CP410" s="76"/>
      <c r="CQ410" s="76"/>
      <c r="CR410" s="76"/>
      <c r="CS410" s="76"/>
      <c r="CT410" s="76"/>
      <c r="CU410" s="76"/>
      <c r="CV410" s="76"/>
      <c r="CW410" s="76"/>
      <c r="CX410" s="76"/>
      <c r="CY410" s="76"/>
      <c r="CZ410" s="76"/>
      <c r="DA410" s="76"/>
      <c r="DB410" s="76"/>
      <c r="DC410" s="76"/>
      <c r="DD410" s="76"/>
      <c r="DE410" s="76"/>
      <c r="DF410" s="76"/>
      <c r="DG410" s="76"/>
      <c r="DH410" s="76"/>
      <c r="DI410" s="76"/>
      <c r="DJ410" s="76"/>
      <c r="DK410" s="76"/>
      <c r="DL410" s="76"/>
    </row>
    <row r="411" spans="1:116" x14ac:dyDescent="0.35">
      <c r="B411" t="s">
        <v>332</v>
      </c>
      <c r="D411" t="s">
        <v>268</v>
      </c>
      <c r="E411" s="8" t="str">
        <f t="shared" si="429"/>
        <v>411 SUB-PV</v>
      </c>
      <c r="G411" s="8" t="str">
        <f t="shared" si="431"/>
        <v>Secondary revenue driver</v>
      </c>
      <c r="H411" s="12"/>
      <c r="I411" s="60"/>
      <c r="J411" s="60"/>
      <c r="K411" s="15"/>
      <c r="L411" s="15"/>
      <c r="M411" s="15"/>
      <c r="N411" s="15"/>
      <c r="O411" s="15"/>
      <c r="P411" s="15"/>
      <c r="R411" s="15"/>
      <c r="S411" s="76"/>
      <c r="T411" s="76"/>
      <c r="U411" s="76"/>
      <c r="V411" s="76"/>
      <c r="W411" s="76"/>
      <c r="X411" s="76"/>
      <c r="Y411" s="76"/>
      <c r="Z411" s="76"/>
      <c r="AA411" s="76"/>
      <c r="AB411" s="76"/>
      <c r="AC411" s="76"/>
      <c r="AD411" s="76"/>
      <c r="AE411" s="76"/>
      <c r="AF411" s="76"/>
      <c r="AG411" s="76"/>
      <c r="AH411" s="76"/>
      <c r="AI411" s="76"/>
      <c r="AJ411" s="76"/>
      <c r="AK411" s="76"/>
      <c r="AL411" s="76"/>
      <c r="AM411" s="76"/>
      <c r="AN411" s="76"/>
      <c r="AO411" s="76"/>
      <c r="AP411" s="76"/>
      <c r="AQ411" s="76"/>
      <c r="AR411" s="76"/>
      <c r="AS411" s="76"/>
      <c r="AT411" s="76"/>
      <c r="AU411" s="76"/>
      <c r="AV411" s="76"/>
      <c r="AW411" s="76"/>
      <c r="AX411" s="76"/>
      <c r="AY411" s="76"/>
      <c r="AZ411" s="76"/>
      <c r="BA411" s="76"/>
      <c r="BB411" s="76"/>
      <c r="BC411" s="76"/>
      <c r="BD411" s="76"/>
      <c r="BE411" s="76"/>
      <c r="BF411" s="76"/>
      <c r="BG411" s="76"/>
      <c r="BH411" s="76"/>
      <c r="BI411" s="76"/>
      <c r="BJ411" s="76"/>
      <c r="BK411" s="76"/>
      <c r="BL411" s="76"/>
      <c r="BM411" s="76"/>
      <c r="BN411" s="76"/>
      <c r="BO411" s="76"/>
      <c r="BP411" s="76"/>
      <c r="BQ411" s="76"/>
      <c r="BR411" s="76"/>
      <c r="BS411" s="76"/>
      <c r="BT411" s="76"/>
      <c r="BU411" s="76"/>
      <c r="BV411" s="76"/>
      <c r="BW411" s="76"/>
      <c r="BX411" s="76"/>
      <c r="BY411" s="76"/>
      <c r="BZ411" s="76"/>
      <c r="CA411" s="76"/>
      <c r="CB411" s="76"/>
      <c r="CC411" s="76"/>
      <c r="CD411" s="76"/>
      <c r="CE411" s="76"/>
      <c r="CF411" s="76"/>
      <c r="CG411" s="76"/>
      <c r="CH411" s="76"/>
      <c r="CI411" s="76"/>
      <c r="CJ411" s="76"/>
      <c r="CK411" s="76"/>
      <c r="CL411" s="76"/>
      <c r="CN411" s="60"/>
      <c r="CO411" s="76"/>
      <c r="CP411" s="76"/>
      <c r="CQ411" s="76"/>
      <c r="CR411" s="76"/>
      <c r="CS411" s="76"/>
      <c r="CT411" s="76"/>
      <c r="CU411" s="76"/>
      <c r="CV411" s="76"/>
      <c r="CW411" s="76"/>
      <c r="CX411" s="76"/>
      <c r="CY411" s="76"/>
      <c r="CZ411" s="76"/>
      <c r="DA411" s="76"/>
      <c r="DB411" s="76"/>
      <c r="DC411" s="76"/>
      <c r="DD411" s="76"/>
      <c r="DE411" s="76"/>
      <c r="DF411" s="76"/>
      <c r="DG411" s="76"/>
      <c r="DH411" s="76"/>
      <c r="DI411" s="76"/>
      <c r="DJ411" s="76"/>
      <c r="DK411" s="76"/>
      <c r="DL411" s="76"/>
    </row>
    <row r="412" spans="1:116" x14ac:dyDescent="0.35">
      <c r="B412" t="s">
        <v>332</v>
      </c>
      <c r="D412" t="s">
        <v>268</v>
      </c>
      <c r="E412" s="8" t="str">
        <f t="shared" si="399"/>
        <v>412 SUB-PV</v>
      </c>
      <c r="G412" s="8" t="str">
        <f t="shared" si="431"/>
        <v>Secondary volume driver</v>
      </c>
      <c r="H412" s="12"/>
      <c r="I412" s="60"/>
      <c r="J412" s="60"/>
      <c r="K412" s="15"/>
      <c r="L412" s="15"/>
      <c r="M412" s="15"/>
      <c r="N412" s="15"/>
      <c r="O412" s="15"/>
      <c r="P412" s="15"/>
      <c r="R412" s="15"/>
      <c r="S412" s="76"/>
      <c r="T412" s="76"/>
      <c r="U412" s="76"/>
      <c r="V412" s="76"/>
      <c r="W412" s="76"/>
      <c r="X412" s="76"/>
      <c r="Y412" s="76"/>
      <c r="Z412" s="76"/>
      <c r="AA412" s="76"/>
      <c r="AB412" s="76"/>
      <c r="AC412" s="76"/>
      <c r="AD412" s="76"/>
      <c r="AE412" s="76"/>
      <c r="AF412" s="76"/>
      <c r="AG412" s="76"/>
      <c r="AH412" s="76"/>
      <c r="AI412" s="76"/>
      <c r="AJ412" s="76"/>
      <c r="AK412" s="76"/>
      <c r="AL412" s="76"/>
      <c r="AM412" s="76"/>
      <c r="AN412" s="76"/>
      <c r="AO412" s="76"/>
      <c r="AP412" s="76"/>
      <c r="AQ412" s="76"/>
      <c r="AR412" s="76"/>
      <c r="AS412" s="76"/>
      <c r="AT412" s="76"/>
      <c r="AU412" s="76"/>
      <c r="AV412" s="76"/>
      <c r="AW412" s="76"/>
      <c r="AX412" s="76"/>
      <c r="AY412" s="76"/>
      <c r="AZ412" s="76"/>
      <c r="BA412" s="76"/>
      <c r="BB412" s="76"/>
      <c r="BC412" s="76"/>
      <c r="BD412" s="76"/>
      <c r="BE412" s="76"/>
      <c r="BF412" s="76"/>
      <c r="BG412" s="76"/>
      <c r="BH412" s="76"/>
      <c r="BI412" s="76"/>
      <c r="BJ412" s="76"/>
      <c r="BK412" s="76"/>
      <c r="BL412" s="76"/>
      <c r="BM412" s="76"/>
      <c r="BN412" s="76"/>
      <c r="BO412" s="76"/>
      <c r="BP412" s="76"/>
      <c r="BQ412" s="76"/>
      <c r="BR412" s="76"/>
      <c r="BS412" s="76"/>
      <c r="BT412" s="76"/>
      <c r="BU412" s="76"/>
      <c r="BV412" s="76"/>
      <c r="BW412" s="76"/>
      <c r="BX412" s="76"/>
      <c r="BY412" s="76"/>
      <c r="BZ412" s="76"/>
      <c r="CA412" s="76"/>
      <c r="CB412" s="76"/>
      <c r="CC412" s="76"/>
      <c r="CD412" s="76"/>
      <c r="CE412" s="76"/>
      <c r="CF412" s="76"/>
      <c r="CG412" s="76"/>
      <c r="CH412" s="76"/>
      <c r="CI412" s="76"/>
      <c r="CJ412" s="76"/>
      <c r="CK412" s="76"/>
      <c r="CL412" s="76"/>
      <c r="CN412" s="60"/>
      <c r="CO412" s="76"/>
      <c r="CP412" s="76"/>
      <c r="CQ412" s="76"/>
      <c r="CR412" s="76"/>
      <c r="CS412" s="76"/>
      <c r="CT412" s="76"/>
      <c r="CU412" s="76"/>
      <c r="CV412" s="76"/>
      <c r="CW412" s="76"/>
      <c r="CX412" s="76"/>
      <c r="CY412" s="76"/>
      <c r="CZ412" s="76"/>
      <c r="DA412" s="76"/>
      <c r="DB412" s="76"/>
      <c r="DC412" s="76"/>
      <c r="DD412" s="76"/>
      <c r="DE412" s="76"/>
      <c r="DF412" s="76"/>
      <c r="DG412" s="76"/>
      <c r="DH412" s="76"/>
      <c r="DI412" s="76"/>
      <c r="DJ412" s="76"/>
      <c r="DK412" s="76"/>
      <c r="DL412" s="76"/>
    </row>
    <row r="413" spans="1:116" x14ac:dyDescent="0.35">
      <c r="CO413" s="8"/>
      <c r="CP413" s="8"/>
      <c r="CQ413" s="8"/>
      <c r="CR413" s="8"/>
      <c r="CS413" s="8"/>
      <c r="CT413" s="8"/>
      <c r="CU413" s="8"/>
      <c r="CV413" s="8"/>
      <c r="CW413" s="8"/>
      <c r="CX413" s="8"/>
      <c r="CY413" s="8"/>
      <c r="CZ413" s="8"/>
      <c r="DA413" s="8"/>
      <c r="DB413" s="8"/>
      <c r="DC413" s="8"/>
      <c r="DD413" s="8"/>
      <c r="DE413" s="8"/>
      <c r="DF413" s="8"/>
      <c r="DG413" s="8"/>
      <c r="DH413" s="8"/>
      <c r="DI413" s="8"/>
      <c r="DJ413" s="8"/>
      <c r="DK413" s="8"/>
      <c r="DL413" s="8"/>
    </row>
    <row r="414" spans="1:116" x14ac:dyDescent="0.35">
      <c r="A414" s="174"/>
      <c r="E414" s="8"/>
      <c r="G414" s="175" t="s">
        <v>490</v>
      </c>
      <c r="H414" s="174"/>
      <c r="I414" s="176"/>
      <c r="J414" s="176"/>
      <c r="K414" s="197"/>
      <c r="L414" s="197"/>
      <c r="M414" s="197"/>
      <c r="N414" s="197"/>
      <c r="O414" s="197"/>
      <c r="P414" s="197"/>
      <c r="R414" s="198"/>
      <c r="S414" s="174"/>
      <c r="T414" s="174"/>
      <c r="U414" s="174"/>
      <c r="V414" s="174"/>
      <c r="W414" s="174"/>
      <c r="X414" s="174"/>
      <c r="Y414" s="174"/>
      <c r="Z414" s="174"/>
      <c r="AA414" s="174"/>
      <c r="AB414" s="174"/>
      <c r="AC414" s="174"/>
      <c r="AD414" s="174"/>
      <c r="AE414" s="174"/>
      <c r="AF414" s="174"/>
      <c r="AG414" s="174"/>
      <c r="AH414" s="174"/>
      <c r="AI414" s="174"/>
      <c r="AJ414" s="174"/>
      <c r="AK414" s="174"/>
      <c r="AL414" s="174"/>
      <c r="AM414" s="174"/>
      <c r="AN414" s="174"/>
      <c r="AO414" s="174"/>
      <c r="AP414" s="174"/>
      <c r="AQ414" s="174"/>
      <c r="AR414" s="174"/>
      <c r="AS414" s="174"/>
      <c r="AT414" s="174"/>
      <c r="AU414" s="174"/>
      <c r="AV414" s="174"/>
      <c r="AW414" s="174"/>
      <c r="AX414" s="174"/>
      <c r="AY414" s="174"/>
      <c r="AZ414" s="174"/>
      <c r="BA414" s="174"/>
      <c r="BB414" s="174"/>
      <c r="BC414" s="174"/>
      <c r="BD414" s="174"/>
      <c r="BE414" s="174"/>
      <c r="BF414" s="174"/>
      <c r="BG414" s="174"/>
      <c r="BH414" s="174"/>
      <c r="BI414" s="174"/>
      <c r="BJ414" s="174"/>
      <c r="BK414" s="174"/>
      <c r="BL414" s="174"/>
      <c r="BM414" s="174"/>
      <c r="BN414" s="174"/>
      <c r="BO414" s="174"/>
      <c r="BP414" s="174"/>
      <c r="BQ414" s="174"/>
      <c r="BR414" s="174"/>
      <c r="BS414" s="174"/>
      <c r="BT414" s="174"/>
      <c r="BU414" s="174"/>
      <c r="BV414" s="174"/>
      <c r="BW414" s="174"/>
      <c r="BX414" s="174"/>
      <c r="BY414" s="174"/>
      <c r="BZ414" s="174"/>
      <c r="CA414" s="174"/>
      <c r="CB414" s="174"/>
      <c r="CC414" s="174"/>
      <c r="CD414" s="174"/>
      <c r="CE414" s="174"/>
      <c r="CF414" s="174"/>
      <c r="CG414" s="174"/>
      <c r="CH414" s="174"/>
      <c r="CI414" s="174"/>
      <c r="CJ414" s="174"/>
      <c r="CK414" s="174"/>
      <c r="CL414" s="174"/>
      <c r="CN414" s="176"/>
      <c r="CO414" s="174"/>
      <c r="CP414" s="174"/>
      <c r="CQ414" s="174"/>
      <c r="CR414" s="174"/>
      <c r="CS414" s="174"/>
      <c r="CT414" s="174"/>
      <c r="CU414" s="174"/>
      <c r="CV414" s="174"/>
      <c r="CW414" s="174"/>
      <c r="CX414" s="174"/>
      <c r="CY414" s="174"/>
      <c r="CZ414" s="174"/>
      <c r="DA414" s="174"/>
      <c r="DB414" s="174"/>
      <c r="DC414" s="174"/>
      <c r="DD414" s="174"/>
      <c r="DE414" s="174"/>
      <c r="DF414" s="174"/>
      <c r="DG414" s="174"/>
      <c r="DH414" s="174"/>
      <c r="DI414" s="174"/>
      <c r="DJ414" s="174"/>
      <c r="DK414" s="174"/>
      <c r="DL414" s="174"/>
    </row>
    <row r="415" spans="1:116" x14ac:dyDescent="0.35">
      <c r="A415" s="174"/>
      <c r="E415" s="8"/>
      <c r="G415" s="175" t="s">
        <v>492</v>
      </c>
      <c r="H415" s="174"/>
      <c r="I415" s="176"/>
      <c r="J415" s="176"/>
      <c r="K415" s="197"/>
      <c r="L415" s="197"/>
      <c r="M415" s="197"/>
      <c r="N415" s="197"/>
      <c r="O415" s="197"/>
      <c r="P415" s="197"/>
      <c r="R415" s="198"/>
      <c r="S415" s="174"/>
      <c r="T415" s="174"/>
      <c r="U415" s="174"/>
      <c r="V415" s="174"/>
      <c r="W415" s="174"/>
      <c r="X415" s="174"/>
      <c r="Y415" s="174"/>
      <c r="Z415" s="174"/>
      <c r="AA415" s="174"/>
      <c r="AB415" s="174"/>
      <c r="AC415" s="174"/>
      <c r="AD415" s="174"/>
      <c r="AE415" s="174"/>
      <c r="AF415" s="174"/>
      <c r="AG415" s="174"/>
      <c r="AH415" s="174"/>
      <c r="AI415" s="174"/>
      <c r="AJ415" s="174"/>
      <c r="AK415" s="174"/>
      <c r="AL415" s="174"/>
      <c r="AM415" s="174"/>
      <c r="AN415" s="174"/>
      <c r="AO415" s="174"/>
      <c r="AP415" s="174"/>
      <c r="AQ415" s="174"/>
      <c r="AR415" s="174"/>
      <c r="AS415" s="174"/>
      <c r="AT415" s="174"/>
      <c r="AU415" s="174"/>
      <c r="AV415" s="174"/>
      <c r="AW415" s="174"/>
      <c r="AX415" s="174"/>
      <c r="AY415" s="174"/>
      <c r="AZ415" s="174"/>
      <c r="BA415" s="174"/>
      <c r="BB415" s="174"/>
      <c r="BC415" s="174"/>
      <c r="BD415" s="174"/>
      <c r="BE415" s="174"/>
      <c r="BF415" s="174"/>
      <c r="BG415" s="174"/>
      <c r="BH415" s="174"/>
      <c r="BI415" s="174"/>
      <c r="BJ415" s="174"/>
      <c r="BK415" s="174"/>
      <c r="BL415" s="174"/>
      <c r="BM415" s="174"/>
      <c r="BN415" s="174"/>
      <c r="BO415" s="174"/>
      <c r="BP415" s="174"/>
      <c r="BQ415" s="174"/>
      <c r="BR415" s="174"/>
      <c r="BS415" s="174"/>
      <c r="BT415" s="174"/>
      <c r="BU415" s="174"/>
      <c r="BV415" s="174"/>
      <c r="BW415" s="174"/>
      <c r="BX415" s="174"/>
      <c r="BY415" s="174"/>
      <c r="BZ415" s="174"/>
      <c r="CA415" s="174"/>
      <c r="CB415" s="174"/>
      <c r="CC415" s="174"/>
      <c r="CD415" s="174"/>
      <c r="CE415" s="174"/>
      <c r="CF415" s="174"/>
      <c r="CG415" s="174"/>
      <c r="CH415" s="174"/>
      <c r="CI415" s="174"/>
      <c r="CJ415" s="174"/>
      <c r="CK415" s="174"/>
      <c r="CL415" s="174"/>
      <c r="CN415" s="176"/>
      <c r="CO415" s="174"/>
      <c r="CP415" s="174"/>
      <c r="CQ415" s="174"/>
      <c r="CR415" s="174"/>
      <c r="CS415" s="174"/>
      <c r="CT415" s="174"/>
      <c r="CU415" s="174"/>
      <c r="CV415" s="174"/>
      <c r="CW415" s="174"/>
      <c r="CX415" s="174"/>
      <c r="CY415" s="174"/>
      <c r="CZ415" s="174"/>
      <c r="DA415" s="174"/>
      <c r="DB415" s="174"/>
      <c r="DC415" s="174"/>
      <c r="DD415" s="174"/>
      <c r="DE415" s="174"/>
      <c r="DF415" s="174"/>
      <c r="DG415" s="174"/>
      <c r="DH415" s="174"/>
      <c r="DI415" s="174"/>
      <c r="DJ415" s="174"/>
      <c r="DK415" s="174"/>
      <c r="DL415" s="174"/>
    </row>
    <row r="416" spans="1:116" x14ac:dyDescent="0.35">
      <c r="A416" s="174"/>
      <c r="E416" s="8"/>
      <c r="G416" s="175" t="s">
        <v>461</v>
      </c>
      <c r="H416" s="174"/>
      <c r="I416" s="176"/>
      <c r="J416" s="176"/>
      <c r="K416" s="197"/>
      <c r="L416" s="197"/>
      <c r="M416" s="197"/>
      <c r="N416" s="197"/>
      <c r="O416" s="197"/>
      <c r="P416" s="197"/>
      <c r="R416" s="198"/>
      <c r="S416" s="199" t="str">
        <f t="shared" ref="S416:AX416" si="442">S$20</f>
        <v>S$16</v>
      </c>
      <c r="T416" s="199" t="str">
        <f t="shared" si="442"/>
        <v>T$16</v>
      </c>
      <c r="U416" s="199" t="str">
        <f t="shared" si="442"/>
        <v>U$16</v>
      </c>
      <c r="V416" s="199" t="str">
        <f t="shared" si="442"/>
        <v>V$16</v>
      </c>
      <c r="W416" s="199" t="str">
        <f t="shared" si="442"/>
        <v>W$16</v>
      </c>
      <c r="X416" s="199" t="str">
        <f t="shared" si="442"/>
        <v>X$16</v>
      </c>
      <c r="Y416" s="199" t="str">
        <f t="shared" si="442"/>
        <v>Y$16</v>
      </c>
      <c r="Z416" s="199" t="str">
        <f t="shared" si="442"/>
        <v>Z$16</v>
      </c>
      <c r="AA416" s="199" t="str">
        <f t="shared" si="442"/>
        <v>AA$16</v>
      </c>
      <c r="AB416" s="199" t="str">
        <f t="shared" si="442"/>
        <v>AB$16</v>
      </c>
      <c r="AC416" s="199" t="str">
        <f t="shared" si="442"/>
        <v>AC$16</v>
      </c>
      <c r="AD416" s="199" t="str">
        <f t="shared" si="442"/>
        <v>AD$16</v>
      </c>
      <c r="AE416" s="199" t="str">
        <f t="shared" si="442"/>
        <v>AE$16</v>
      </c>
      <c r="AF416" s="199" t="str">
        <f t="shared" si="442"/>
        <v>AF$16</v>
      </c>
      <c r="AG416" s="199" t="str">
        <f t="shared" si="442"/>
        <v>AG$16</v>
      </c>
      <c r="AH416" s="199" t="str">
        <f t="shared" si="442"/>
        <v>AH$16</v>
      </c>
      <c r="AI416" s="199" t="str">
        <f t="shared" si="442"/>
        <v>AI$16</v>
      </c>
      <c r="AJ416" s="199" t="str">
        <f t="shared" si="442"/>
        <v>AJ$16</v>
      </c>
      <c r="AK416" s="199" t="str">
        <f t="shared" si="442"/>
        <v>AK$16</v>
      </c>
      <c r="AL416" s="199" t="str">
        <f t="shared" si="442"/>
        <v>AL$16</v>
      </c>
      <c r="AM416" s="199" t="str">
        <f t="shared" si="442"/>
        <v>AM$16</v>
      </c>
      <c r="AN416" s="199" t="str">
        <f t="shared" si="442"/>
        <v>AN$16</v>
      </c>
      <c r="AO416" s="199" t="str">
        <f t="shared" si="442"/>
        <v>AO$16</v>
      </c>
      <c r="AP416" s="199" t="str">
        <f t="shared" si="442"/>
        <v>AP$16</v>
      </c>
      <c r="AQ416" s="199" t="str">
        <f t="shared" si="442"/>
        <v>AQ$16</v>
      </c>
      <c r="AR416" s="199" t="str">
        <f t="shared" si="442"/>
        <v>AR$16</v>
      </c>
      <c r="AS416" s="199" t="str">
        <f t="shared" si="442"/>
        <v>AS$16</v>
      </c>
      <c r="AT416" s="199" t="str">
        <f t="shared" si="442"/>
        <v>AT$16</v>
      </c>
      <c r="AU416" s="199" t="str">
        <f t="shared" si="442"/>
        <v>AU$16</v>
      </c>
      <c r="AV416" s="199" t="str">
        <f t="shared" si="442"/>
        <v>AV$16</v>
      </c>
      <c r="AW416" s="199" t="str">
        <f t="shared" si="442"/>
        <v>AW$16</v>
      </c>
      <c r="AX416" s="199" t="str">
        <f t="shared" si="442"/>
        <v>AX$16</v>
      </c>
      <c r="AY416" s="199" t="str">
        <f t="shared" ref="AY416:CD416" si="443">AY$20</f>
        <v>AY$16</v>
      </c>
      <c r="AZ416" s="199" t="str">
        <f t="shared" si="443"/>
        <v>AZ$16</v>
      </c>
      <c r="BA416" s="199" t="str">
        <f t="shared" si="443"/>
        <v>BA$16</v>
      </c>
      <c r="BB416" s="199" t="str">
        <f t="shared" si="443"/>
        <v>BB$16</v>
      </c>
      <c r="BC416" s="199" t="str">
        <f t="shared" si="443"/>
        <v>BC$16</v>
      </c>
      <c r="BD416" s="199" t="str">
        <f t="shared" si="443"/>
        <v>BD$16</v>
      </c>
      <c r="BE416" s="199" t="str">
        <f t="shared" si="443"/>
        <v>BE$16</v>
      </c>
      <c r="BF416" s="199" t="str">
        <f t="shared" si="443"/>
        <v>BF$16</v>
      </c>
      <c r="BG416" s="199" t="str">
        <f t="shared" si="443"/>
        <v>BG$16</v>
      </c>
      <c r="BH416" s="199" t="str">
        <f t="shared" si="443"/>
        <v>BH$16</v>
      </c>
      <c r="BI416" s="199" t="str">
        <f t="shared" si="443"/>
        <v>BI$16</v>
      </c>
      <c r="BJ416" s="199" t="str">
        <f t="shared" si="443"/>
        <v>BJ$16</v>
      </c>
      <c r="BK416" s="199" t="str">
        <f t="shared" si="443"/>
        <v>BK$16</v>
      </c>
      <c r="BL416" s="199" t="str">
        <f t="shared" si="443"/>
        <v>BL$16</v>
      </c>
      <c r="BM416" s="199" t="str">
        <f t="shared" si="443"/>
        <v>BM$16</v>
      </c>
      <c r="BN416" s="199" t="str">
        <f t="shared" si="443"/>
        <v>BN$16</v>
      </c>
      <c r="BO416" s="199" t="str">
        <f t="shared" si="443"/>
        <v>BO$16</v>
      </c>
      <c r="BP416" s="199" t="str">
        <f t="shared" si="443"/>
        <v>BP$16</v>
      </c>
      <c r="BQ416" s="199" t="str">
        <f t="shared" si="443"/>
        <v>BQ$16</v>
      </c>
      <c r="BR416" s="199" t="str">
        <f t="shared" si="443"/>
        <v>BR$16</v>
      </c>
      <c r="BS416" s="199" t="str">
        <f t="shared" si="443"/>
        <v>BS$16</v>
      </c>
      <c r="BT416" s="199" t="str">
        <f t="shared" si="443"/>
        <v>BT$16</v>
      </c>
      <c r="BU416" s="199" t="str">
        <f t="shared" si="443"/>
        <v>BU$16</v>
      </c>
      <c r="BV416" s="199" t="str">
        <f t="shared" si="443"/>
        <v>BV$16</v>
      </c>
      <c r="BW416" s="199" t="str">
        <f t="shared" si="443"/>
        <v>BW$16</v>
      </c>
      <c r="BX416" s="199" t="str">
        <f t="shared" si="443"/>
        <v>BX$16</v>
      </c>
      <c r="BY416" s="199" t="str">
        <f t="shared" si="443"/>
        <v>BY$16</v>
      </c>
      <c r="BZ416" s="199" t="str">
        <f t="shared" si="443"/>
        <v>BZ$16</v>
      </c>
      <c r="CA416" s="199" t="str">
        <f t="shared" si="443"/>
        <v>CA$16</v>
      </c>
      <c r="CB416" s="199" t="str">
        <f t="shared" si="443"/>
        <v>CB$16</v>
      </c>
      <c r="CC416" s="199" t="str">
        <f t="shared" si="443"/>
        <v>CC$16</v>
      </c>
      <c r="CD416" s="199" t="str">
        <f t="shared" si="443"/>
        <v>CD$16</v>
      </c>
      <c r="CE416" s="199" t="str">
        <f t="shared" ref="CE416:CL416" si="444">CE$20</f>
        <v>CE$16</v>
      </c>
      <c r="CF416" s="199" t="str">
        <f t="shared" si="444"/>
        <v>CF$16</v>
      </c>
      <c r="CG416" s="199" t="str">
        <f t="shared" si="444"/>
        <v>CG$16</v>
      </c>
      <c r="CH416" s="199" t="str">
        <f t="shared" si="444"/>
        <v>CH$16</v>
      </c>
      <c r="CI416" s="199" t="str">
        <f t="shared" si="444"/>
        <v>CI$16</v>
      </c>
      <c r="CJ416" s="199" t="str">
        <f t="shared" si="444"/>
        <v>CJ$16</v>
      </c>
      <c r="CK416" s="199" t="str">
        <f t="shared" si="444"/>
        <v>CK$16</v>
      </c>
      <c r="CL416" s="199" t="str">
        <f t="shared" si="444"/>
        <v>CL$16</v>
      </c>
      <c r="CN416" s="176"/>
      <c r="CO416" s="199" t="str">
        <f t="shared" ref="CO416:DL416" si="445">CO$20</f>
        <v>CO$16</v>
      </c>
      <c r="CP416" s="199" t="str">
        <f t="shared" si="445"/>
        <v>CP$16</v>
      </c>
      <c r="CQ416" s="199" t="str">
        <f t="shared" si="445"/>
        <v>CQ$16</v>
      </c>
      <c r="CR416" s="199" t="str">
        <f t="shared" si="445"/>
        <v>CR$16</v>
      </c>
      <c r="CS416" s="199" t="str">
        <f t="shared" si="445"/>
        <v>CS$16</v>
      </c>
      <c r="CT416" s="199" t="str">
        <f t="shared" si="445"/>
        <v>CT$16</v>
      </c>
      <c r="CU416" s="199" t="str">
        <f t="shared" si="445"/>
        <v>CU$16</v>
      </c>
      <c r="CV416" s="199" t="str">
        <f t="shared" si="445"/>
        <v>CV$16</v>
      </c>
      <c r="CW416" s="199" t="str">
        <f t="shared" si="445"/>
        <v>CW$16</v>
      </c>
      <c r="CX416" s="199" t="str">
        <f t="shared" si="445"/>
        <v>CX$16</v>
      </c>
      <c r="CY416" s="199" t="str">
        <f t="shared" si="445"/>
        <v>CY$16</v>
      </c>
      <c r="CZ416" s="199" t="str">
        <f t="shared" si="445"/>
        <v>CZ$16</v>
      </c>
      <c r="DA416" s="199" t="str">
        <f t="shared" si="445"/>
        <v>DA$16</v>
      </c>
      <c r="DB416" s="199" t="str">
        <f t="shared" si="445"/>
        <v>DB$16</v>
      </c>
      <c r="DC416" s="199" t="str">
        <f t="shared" si="445"/>
        <v>DC$16</v>
      </c>
      <c r="DD416" s="199" t="str">
        <f t="shared" si="445"/>
        <v>DD$16</v>
      </c>
      <c r="DE416" s="199" t="str">
        <f t="shared" si="445"/>
        <v>DE$16</v>
      </c>
      <c r="DF416" s="199" t="str">
        <f t="shared" si="445"/>
        <v>DF$16</v>
      </c>
      <c r="DG416" s="199" t="str">
        <f t="shared" si="445"/>
        <v>DG$16</v>
      </c>
      <c r="DH416" s="199" t="str">
        <f t="shared" si="445"/>
        <v>DH$16</v>
      </c>
      <c r="DI416" s="199" t="str">
        <f t="shared" si="445"/>
        <v>DI$16</v>
      </c>
      <c r="DJ416" s="199" t="str">
        <f t="shared" si="445"/>
        <v>DJ$16</v>
      </c>
      <c r="DK416" s="199" t="str">
        <f t="shared" si="445"/>
        <v>DK$16</v>
      </c>
      <c r="DL416" s="199" t="str">
        <f t="shared" si="445"/>
        <v>DL$16</v>
      </c>
    </row>
    <row r="417" spans="1:116" x14ac:dyDescent="0.35">
      <c r="A417" s="174"/>
      <c r="E417" s="8"/>
      <c r="G417" s="175" t="s">
        <v>462</v>
      </c>
      <c r="H417" s="200"/>
      <c r="I417" s="201"/>
      <c r="J417" s="201"/>
      <c r="K417" s="202"/>
      <c r="L417" s="202"/>
      <c r="M417" s="202"/>
      <c r="N417" s="202"/>
      <c r="O417" s="202"/>
      <c r="P417" s="202"/>
      <c r="R417" s="202"/>
      <c r="S417" s="199" t="str">
        <f t="shared" ref="S417:AX417" si="446">S$21</f>
        <v>S$17</v>
      </c>
      <c r="T417" s="199" t="str">
        <f t="shared" si="446"/>
        <v>T$17</v>
      </c>
      <c r="U417" s="199" t="str">
        <f t="shared" si="446"/>
        <v>U$17</v>
      </c>
      <c r="V417" s="199" t="str">
        <f t="shared" si="446"/>
        <v>V$17</v>
      </c>
      <c r="W417" s="199" t="str">
        <f t="shared" si="446"/>
        <v>W$17</v>
      </c>
      <c r="X417" s="199" t="str">
        <f t="shared" si="446"/>
        <v>X$17</v>
      </c>
      <c r="Y417" s="199" t="str">
        <f t="shared" si="446"/>
        <v>Y$17</v>
      </c>
      <c r="Z417" s="199" t="str">
        <f t="shared" si="446"/>
        <v>Z$17</v>
      </c>
      <c r="AA417" s="199" t="str">
        <f t="shared" si="446"/>
        <v>AA$17</v>
      </c>
      <c r="AB417" s="199" t="str">
        <f t="shared" si="446"/>
        <v>AB$17</v>
      </c>
      <c r="AC417" s="199" t="str">
        <f t="shared" si="446"/>
        <v>AC$17</v>
      </c>
      <c r="AD417" s="199" t="str">
        <f t="shared" si="446"/>
        <v>AD$17</v>
      </c>
      <c r="AE417" s="199" t="str">
        <f t="shared" si="446"/>
        <v>AE$17</v>
      </c>
      <c r="AF417" s="199" t="str">
        <f t="shared" si="446"/>
        <v>AF$17</v>
      </c>
      <c r="AG417" s="199" t="str">
        <f t="shared" si="446"/>
        <v>AG$17</v>
      </c>
      <c r="AH417" s="199" t="str">
        <f t="shared" si="446"/>
        <v>AH$17</v>
      </c>
      <c r="AI417" s="199" t="str">
        <f t="shared" si="446"/>
        <v>AI$17</v>
      </c>
      <c r="AJ417" s="199" t="str">
        <f t="shared" si="446"/>
        <v>AJ$17</v>
      </c>
      <c r="AK417" s="199" t="str">
        <f t="shared" si="446"/>
        <v>AK$17</v>
      </c>
      <c r="AL417" s="199" t="str">
        <f t="shared" si="446"/>
        <v>AL$17</v>
      </c>
      <c r="AM417" s="199" t="str">
        <f t="shared" si="446"/>
        <v>AM$17</v>
      </c>
      <c r="AN417" s="199" t="str">
        <f t="shared" si="446"/>
        <v>AN$17</v>
      </c>
      <c r="AO417" s="199" t="str">
        <f t="shared" si="446"/>
        <v>AO$17</v>
      </c>
      <c r="AP417" s="199" t="str">
        <f t="shared" si="446"/>
        <v>AP$17</v>
      </c>
      <c r="AQ417" s="199" t="str">
        <f t="shared" si="446"/>
        <v>AQ$17</v>
      </c>
      <c r="AR417" s="199" t="str">
        <f t="shared" si="446"/>
        <v>AR$17</v>
      </c>
      <c r="AS417" s="199" t="str">
        <f t="shared" si="446"/>
        <v>AS$17</v>
      </c>
      <c r="AT417" s="199" t="str">
        <f t="shared" si="446"/>
        <v>AT$17</v>
      </c>
      <c r="AU417" s="199" t="str">
        <f t="shared" si="446"/>
        <v>AU$17</v>
      </c>
      <c r="AV417" s="199" t="str">
        <f t="shared" si="446"/>
        <v>AV$17</v>
      </c>
      <c r="AW417" s="199" t="str">
        <f t="shared" si="446"/>
        <v>AW$17</v>
      </c>
      <c r="AX417" s="199" t="str">
        <f t="shared" si="446"/>
        <v>AX$17</v>
      </c>
      <c r="AY417" s="199" t="str">
        <f t="shared" ref="AY417:CD417" si="447">AY$21</f>
        <v>AY$17</v>
      </c>
      <c r="AZ417" s="199" t="str">
        <f t="shared" si="447"/>
        <v>AZ$17</v>
      </c>
      <c r="BA417" s="199" t="str">
        <f t="shared" si="447"/>
        <v>BA$17</v>
      </c>
      <c r="BB417" s="199" t="str">
        <f t="shared" si="447"/>
        <v>BB$17</v>
      </c>
      <c r="BC417" s="199" t="str">
        <f t="shared" si="447"/>
        <v>BC$17</v>
      </c>
      <c r="BD417" s="199" t="str">
        <f t="shared" si="447"/>
        <v>BD$17</v>
      </c>
      <c r="BE417" s="199" t="str">
        <f t="shared" si="447"/>
        <v>BE$17</v>
      </c>
      <c r="BF417" s="199" t="str">
        <f t="shared" si="447"/>
        <v>BF$17</v>
      </c>
      <c r="BG417" s="199" t="str">
        <f t="shared" si="447"/>
        <v>BG$17</v>
      </c>
      <c r="BH417" s="199" t="str">
        <f t="shared" si="447"/>
        <v>BH$17</v>
      </c>
      <c r="BI417" s="199" t="str">
        <f t="shared" si="447"/>
        <v>BI$17</v>
      </c>
      <c r="BJ417" s="199" t="str">
        <f t="shared" si="447"/>
        <v>BJ$17</v>
      </c>
      <c r="BK417" s="199" t="str">
        <f t="shared" si="447"/>
        <v>BK$17</v>
      </c>
      <c r="BL417" s="199" t="str">
        <f t="shared" si="447"/>
        <v>BL$17</v>
      </c>
      <c r="BM417" s="199" t="str">
        <f t="shared" si="447"/>
        <v>BM$17</v>
      </c>
      <c r="BN417" s="199" t="str">
        <f t="shared" si="447"/>
        <v>BN$17</v>
      </c>
      <c r="BO417" s="199" t="str">
        <f t="shared" si="447"/>
        <v>BO$17</v>
      </c>
      <c r="BP417" s="199" t="str">
        <f t="shared" si="447"/>
        <v>BP$17</v>
      </c>
      <c r="BQ417" s="199" t="str">
        <f t="shared" si="447"/>
        <v>BQ$17</v>
      </c>
      <c r="BR417" s="199" t="str">
        <f t="shared" si="447"/>
        <v>BR$17</v>
      </c>
      <c r="BS417" s="199" t="str">
        <f t="shared" si="447"/>
        <v>BS$17</v>
      </c>
      <c r="BT417" s="199" t="str">
        <f t="shared" si="447"/>
        <v>BT$17</v>
      </c>
      <c r="BU417" s="199" t="str">
        <f t="shared" si="447"/>
        <v>BU$17</v>
      </c>
      <c r="BV417" s="199" t="str">
        <f t="shared" si="447"/>
        <v>BV$17</v>
      </c>
      <c r="BW417" s="199" t="str">
        <f t="shared" si="447"/>
        <v>BW$17</v>
      </c>
      <c r="BX417" s="199" t="str">
        <f t="shared" si="447"/>
        <v>BX$17</v>
      </c>
      <c r="BY417" s="199" t="str">
        <f t="shared" si="447"/>
        <v>BY$17</v>
      </c>
      <c r="BZ417" s="199" t="str">
        <f t="shared" si="447"/>
        <v>BZ$17</v>
      </c>
      <c r="CA417" s="199" t="str">
        <f t="shared" si="447"/>
        <v>CA$17</v>
      </c>
      <c r="CB417" s="199" t="str">
        <f t="shared" si="447"/>
        <v>CB$17</v>
      </c>
      <c r="CC417" s="199" t="str">
        <f t="shared" si="447"/>
        <v>CC$17</v>
      </c>
      <c r="CD417" s="199" t="str">
        <f t="shared" si="447"/>
        <v>CD$17</v>
      </c>
      <c r="CE417" s="199" t="str">
        <f t="shared" ref="CE417:CL417" si="448">CE$21</f>
        <v>CE$17</v>
      </c>
      <c r="CF417" s="199" t="str">
        <f t="shared" si="448"/>
        <v>CF$17</v>
      </c>
      <c r="CG417" s="199" t="str">
        <f t="shared" si="448"/>
        <v>CG$17</v>
      </c>
      <c r="CH417" s="199" t="str">
        <f t="shared" si="448"/>
        <v>CH$17</v>
      </c>
      <c r="CI417" s="199" t="str">
        <f t="shared" si="448"/>
        <v>CI$17</v>
      </c>
      <c r="CJ417" s="199" t="str">
        <f t="shared" si="448"/>
        <v>CJ$17</v>
      </c>
      <c r="CK417" s="199" t="str">
        <f t="shared" si="448"/>
        <v>CK$17</v>
      </c>
      <c r="CL417" s="199" t="str">
        <f t="shared" si="448"/>
        <v>CL$17</v>
      </c>
      <c r="CN417" s="201"/>
      <c r="CO417" s="199" t="str">
        <f t="shared" ref="CO417:DL417" si="449">CO$21</f>
        <v>CO$17</v>
      </c>
      <c r="CP417" s="199" t="str">
        <f t="shared" si="449"/>
        <v>CP$17</v>
      </c>
      <c r="CQ417" s="199" t="str">
        <f t="shared" si="449"/>
        <v>CQ$17</v>
      </c>
      <c r="CR417" s="199" t="str">
        <f t="shared" si="449"/>
        <v>CR$17</v>
      </c>
      <c r="CS417" s="199" t="str">
        <f t="shared" si="449"/>
        <v>CS$17</v>
      </c>
      <c r="CT417" s="199" t="str">
        <f t="shared" si="449"/>
        <v>CT$17</v>
      </c>
      <c r="CU417" s="199" t="str">
        <f t="shared" si="449"/>
        <v>CU$17</v>
      </c>
      <c r="CV417" s="199" t="str">
        <f t="shared" si="449"/>
        <v>CV$17</v>
      </c>
      <c r="CW417" s="199" t="str">
        <f t="shared" si="449"/>
        <v>CW$17</v>
      </c>
      <c r="CX417" s="199" t="str">
        <f t="shared" si="449"/>
        <v>CX$17</v>
      </c>
      <c r="CY417" s="199" t="str">
        <f t="shared" si="449"/>
        <v>CY$17</v>
      </c>
      <c r="CZ417" s="199" t="str">
        <f t="shared" si="449"/>
        <v>CZ$17</v>
      </c>
      <c r="DA417" s="199" t="str">
        <f t="shared" si="449"/>
        <v>DA$17</v>
      </c>
      <c r="DB417" s="199" t="str">
        <f t="shared" si="449"/>
        <v>DB$17</v>
      </c>
      <c r="DC417" s="199" t="str">
        <f t="shared" si="449"/>
        <v>DC$17</v>
      </c>
      <c r="DD417" s="199" t="str">
        <f t="shared" si="449"/>
        <v>DD$17</v>
      </c>
      <c r="DE417" s="199" t="str">
        <f t="shared" si="449"/>
        <v>DE$17</v>
      </c>
      <c r="DF417" s="199" t="str">
        <f t="shared" si="449"/>
        <v>DF$17</v>
      </c>
      <c r="DG417" s="199" t="str">
        <f t="shared" si="449"/>
        <v>DG$17</v>
      </c>
      <c r="DH417" s="199" t="str">
        <f t="shared" si="449"/>
        <v>DH$17</v>
      </c>
      <c r="DI417" s="199" t="str">
        <f t="shared" si="449"/>
        <v>DI$17</v>
      </c>
      <c r="DJ417" s="199" t="str">
        <f t="shared" si="449"/>
        <v>DJ$17</v>
      </c>
      <c r="DK417" s="199" t="str">
        <f t="shared" si="449"/>
        <v>DK$17</v>
      </c>
      <c r="DL417" s="199" t="str">
        <f t="shared" si="449"/>
        <v>DL$17</v>
      </c>
    </row>
    <row r="418" spans="1:116" x14ac:dyDescent="0.35">
      <c r="A418" s="174"/>
      <c r="E418" s="8"/>
      <c r="G418" s="175" t="s">
        <v>491</v>
      </c>
      <c r="H418" s="200"/>
      <c r="I418" s="201"/>
      <c r="J418" s="201"/>
      <c r="K418" s="202"/>
      <c r="L418" s="202"/>
      <c r="M418" s="202"/>
      <c r="N418" s="202"/>
      <c r="O418" s="202"/>
      <c r="P418" s="202"/>
      <c r="R418" s="202"/>
      <c r="S418" s="190"/>
      <c r="T418" s="190"/>
      <c r="U418" s="190"/>
      <c r="V418" s="190"/>
      <c r="W418" s="190"/>
      <c r="X418" s="190"/>
      <c r="Y418" s="190"/>
      <c r="Z418" s="190"/>
      <c r="AA418" s="190"/>
      <c r="AB418" s="190"/>
      <c r="AC418" s="190"/>
      <c r="AD418" s="190"/>
      <c r="AE418" s="190"/>
      <c r="AF418" s="190"/>
      <c r="AG418" s="190"/>
      <c r="AH418" s="190"/>
      <c r="AI418" s="190"/>
      <c r="AJ418" s="190"/>
      <c r="AK418" s="190"/>
      <c r="AL418" s="190"/>
      <c r="AM418" s="190"/>
      <c r="AN418" s="190"/>
      <c r="AO418" s="190"/>
      <c r="AP418" s="190"/>
      <c r="AQ418" s="190"/>
      <c r="AR418" s="190"/>
      <c r="AS418" s="190"/>
      <c r="AT418" s="190"/>
      <c r="AU418" s="190"/>
      <c r="AV418" s="190"/>
      <c r="AW418" s="190"/>
      <c r="AX418" s="190"/>
      <c r="AY418" s="190"/>
      <c r="AZ418" s="190"/>
      <c r="BA418" s="190"/>
      <c r="BB418" s="190"/>
      <c r="BC418" s="190"/>
      <c r="BD418" s="190"/>
      <c r="BE418" s="190"/>
      <c r="BF418" s="190"/>
      <c r="BG418" s="190"/>
      <c r="BH418" s="190"/>
      <c r="BI418" s="190"/>
      <c r="BJ418" s="190"/>
      <c r="BK418" s="190"/>
      <c r="BL418" s="190"/>
      <c r="BM418" s="190"/>
      <c r="BN418" s="190"/>
      <c r="BO418" s="190"/>
      <c r="BP418" s="190"/>
      <c r="BQ418" s="190"/>
      <c r="BR418" s="190"/>
      <c r="BS418" s="190"/>
      <c r="BT418" s="190"/>
      <c r="BU418" s="190"/>
      <c r="BV418" s="190"/>
      <c r="BW418" s="190"/>
      <c r="BX418" s="190"/>
      <c r="BY418" s="190"/>
      <c r="BZ418" s="190"/>
      <c r="CA418" s="190"/>
      <c r="CB418" s="190"/>
      <c r="CC418" s="190"/>
      <c r="CD418" s="190"/>
      <c r="CE418" s="190"/>
      <c r="CF418" s="190"/>
      <c r="CG418" s="190"/>
      <c r="CH418" s="190"/>
      <c r="CI418" s="190"/>
      <c r="CJ418" s="190"/>
      <c r="CK418" s="190"/>
      <c r="CL418" s="190"/>
      <c r="CN418" s="201"/>
      <c r="CO418" s="190"/>
      <c r="CP418" s="190"/>
      <c r="CQ418" s="190"/>
      <c r="CR418" s="190"/>
      <c r="CS418" s="190"/>
      <c r="CT418" s="190"/>
      <c r="CU418" s="190"/>
      <c r="CV418" s="190"/>
      <c r="CW418" s="190"/>
      <c r="CX418" s="190"/>
      <c r="CY418" s="190"/>
      <c r="CZ418" s="190"/>
      <c r="DA418" s="190"/>
      <c r="DB418" s="190"/>
      <c r="DC418" s="190"/>
      <c r="DD418" s="190"/>
      <c r="DE418" s="190"/>
      <c r="DF418" s="190"/>
      <c r="DG418" s="190"/>
      <c r="DH418" s="190"/>
      <c r="DI418" s="190"/>
      <c r="DJ418" s="190"/>
      <c r="DK418" s="190"/>
      <c r="DL418" s="190"/>
    </row>
    <row r="419" spans="1:116" x14ac:dyDescent="0.35">
      <c r="A419" s="174"/>
      <c r="E419" s="8"/>
      <c r="G419" s="175" t="s">
        <v>505</v>
      </c>
      <c r="H419" s="200"/>
      <c r="I419" s="201"/>
      <c r="J419" s="201"/>
      <c r="K419" s="202"/>
      <c r="L419" s="202"/>
      <c r="M419" s="202"/>
      <c r="N419" s="202"/>
      <c r="O419" s="202"/>
      <c r="P419" s="202"/>
      <c r="R419" s="202"/>
      <c r="S419" s="190"/>
      <c r="T419" s="190"/>
      <c r="U419" s="190"/>
      <c r="V419" s="190"/>
      <c r="W419" s="190"/>
      <c r="X419" s="190"/>
      <c r="Y419" s="190"/>
      <c r="Z419" s="190"/>
      <c r="AA419" s="190"/>
      <c r="AB419" s="190"/>
      <c r="AC419" s="190"/>
      <c r="AD419" s="190"/>
      <c r="AE419" s="190"/>
      <c r="AF419" s="190"/>
      <c r="AG419" s="190"/>
      <c r="AH419" s="190"/>
      <c r="AI419" s="190"/>
      <c r="AJ419" s="190"/>
      <c r="AK419" s="190"/>
      <c r="AL419" s="190"/>
      <c r="AM419" s="190"/>
      <c r="AN419" s="190"/>
      <c r="AO419" s="190"/>
      <c r="AP419" s="190"/>
      <c r="AQ419" s="190"/>
      <c r="AR419" s="190"/>
      <c r="AS419" s="190"/>
      <c r="AT419" s="190"/>
      <c r="AU419" s="190"/>
      <c r="AV419" s="190"/>
      <c r="AW419" s="190"/>
      <c r="AX419" s="190"/>
      <c r="AY419" s="190"/>
      <c r="AZ419" s="190"/>
      <c r="BA419" s="190"/>
      <c r="BB419" s="190"/>
      <c r="BC419" s="190"/>
      <c r="BD419" s="190"/>
      <c r="BE419" s="190"/>
      <c r="BF419" s="190"/>
      <c r="BG419" s="190"/>
      <c r="BH419" s="190"/>
      <c r="BI419" s="190"/>
      <c r="BJ419" s="190"/>
      <c r="BK419" s="190"/>
      <c r="BL419" s="190"/>
      <c r="BM419" s="190"/>
      <c r="BN419" s="190"/>
      <c r="BO419" s="190"/>
      <c r="BP419" s="190"/>
      <c r="BQ419" s="190"/>
      <c r="BR419" s="190"/>
      <c r="BS419" s="190"/>
      <c r="BT419" s="190"/>
      <c r="BU419" s="190"/>
      <c r="BV419" s="190"/>
      <c r="BW419" s="190"/>
      <c r="BX419" s="190"/>
      <c r="BY419" s="190"/>
      <c r="BZ419" s="190"/>
      <c r="CA419" s="190"/>
      <c r="CB419" s="190"/>
      <c r="CC419" s="190"/>
      <c r="CD419" s="190"/>
      <c r="CE419" s="190"/>
      <c r="CF419" s="190"/>
      <c r="CG419" s="190"/>
      <c r="CH419" s="190"/>
      <c r="CI419" s="190"/>
      <c r="CJ419" s="190"/>
      <c r="CK419" s="190"/>
      <c r="CL419" s="190"/>
      <c r="CN419" s="201"/>
      <c r="CO419" s="190"/>
      <c r="CP419" s="190"/>
      <c r="CQ419" s="190"/>
      <c r="CR419" s="190"/>
      <c r="CS419" s="190"/>
      <c r="CT419" s="190"/>
      <c r="CU419" s="190"/>
      <c r="CV419" s="190"/>
      <c r="CW419" s="190"/>
      <c r="CX419" s="190"/>
      <c r="CY419" s="190"/>
      <c r="CZ419" s="190"/>
      <c r="DA419" s="190"/>
      <c r="DB419" s="190"/>
      <c r="DC419" s="190"/>
      <c r="DD419" s="190"/>
      <c r="DE419" s="190"/>
      <c r="DF419" s="190"/>
      <c r="DG419" s="190"/>
      <c r="DH419" s="190"/>
      <c r="DI419" s="190"/>
      <c r="DJ419" s="190"/>
      <c r="DK419" s="190"/>
      <c r="DL419" s="190"/>
    </row>
    <row r="420" spans="1:116" x14ac:dyDescent="0.35">
      <c r="A420" s="174"/>
      <c r="E420" s="8"/>
      <c r="G420" s="175" t="s">
        <v>463</v>
      </c>
      <c r="H420" s="200"/>
      <c r="I420" s="201"/>
      <c r="J420" s="201"/>
      <c r="K420" s="202"/>
      <c r="L420" s="202"/>
      <c r="M420" s="202"/>
      <c r="N420" s="202"/>
      <c r="O420" s="202"/>
      <c r="P420" s="202"/>
      <c r="R420" s="202"/>
      <c r="S420" s="190" t="str">
        <f t="shared" ref="S420:AX420" si="450">S$22</f>
        <v>S$18</v>
      </c>
      <c r="T420" s="190" t="str">
        <f t="shared" si="450"/>
        <v>T$18</v>
      </c>
      <c r="U420" s="190" t="str">
        <f t="shared" si="450"/>
        <v>U$18</v>
      </c>
      <c r="V420" s="190" t="str">
        <f t="shared" si="450"/>
        <v>V$18</v>
      </c>
      <c r="W420" s="190" t="str">
        <f t="shared" si="450"/>
        <v>W$18</v>
      </c>
      <c r="X420" s="190" t="str">
        <f t="shared" si="450"/>
        <v>X$18</v>
      </c>
      <c r="Y420" s="190" t="str">
        <f t="shared" si="450"/>
        <v>Y$18</v>
      </c>
      <c r="Z420" s="190" t="str">
        <f t="shared" si="450"/>
        <v>Z$18</v>
      </c>
      <c r="AA420" s="190" t="str">
        <f t="shared" si="450"/>
        <v>AA$18</v>
      </c>
      <c r="AB420" s="190" t="str">
        <f t="shared" si="450"/>
        <v>AB$18</v>
      </c>
      <c r="AC420" s="190" t="str">
        <f t="shared" si="450"/>
        <v>AC$18</v>
      </c>
      <c r="AD420" s="190" t="str">
        <f t="shared" si="450"/>
        <v>AD$18</v>
      </c>
      <c r="AE420" s="190" t="str">
        <f t="shared" si="450"/>
        <v>AE$18</v>
      </c>
      <c r="AF420" s="190" t="str">
        <f t="shared" si="450"/>
        <v>AF$18</v>
      </c>
      <c r="AG420" s="190" t="str">
        <f t="shared" si="450"/>
        <v>AG$18</v>
      </c>
      <c r="AH420" s="190" t="str">
        <f t="shared" si="450"/>
        <v>AH$18</v>
      </c>
      <c r="AI420" s="190" t="str">
        <f t="shared" si="450"/>
        <v>AI$18</v>
      </c>
      <c r="AJ420" s="190" t="str">
        <f t="shared" si="450"/>
        <v>AJ$18</v>
      </c>
      <c r="AK420" s="190" t="str">
        <f t="shared" si="450"/>
        <v>AK$18</v>
      </c>
      <c r="AL420" s="190" t="str">
        <f t="shared" si="450"/>
        <v>AL$18</v>
      </c>
      <c r="AM420" s="190" t="str">
        <f t="shared" si="450"/>
        <v>AM$18</v>
      </c>
      <c r="AN420" s="190" t="str">
        <f t="shared" si="450"/>
        <v>AN$18</v>
      </c>
      <c r="AO420" s="190" t="str">
        <f t="shared" si="450"/>
        <v>AO$18</v>
      </c>
      <c r="AP420" s="190" t="str">
        <f t="shared" si="450"/>
        <v>AP$18</v>
      </c>
      <c r="AQ420" s="190" t="str">
        <f t="shared" si="450"/>
        <v>AQ$18</v>
      </c>
      <c r="AR420" s="190" t="str">
        <f t="shared" si="450"/>
        <v>AR$18</v>
      </c>
      <c r="AS420" s="190" t="str">
        <f t="shared" si="450"/>
        <v>AS$18</v>
      </c>
      <c r="AT420" s="190" t="str">
        <f t="shared" si="450"/>
        <v>AT$18</v>
      </c>
      <c r="AU420" s="190" t="str">
        <f t="shared" si="450"/>
        <v>AU$18</v>
      </c>
      <c r="AV420" s="190" t="str">
        <f t="shared" si="450"/>
        <v>AV$18</v>
      </c>
      <c r="AW420" s="190" t="str">
        <f t="shared" si="450"/>
        <v>AW$18</v>
      </c>
      <c r="AX420" s="190" t="str">
        <f t="shared" si="450"/>
        <v>AX$18</v>
      </c>
      <c r="AY420" s="190" t="str">
        <f t="shared" ref="AY420:CD420" si="451">AY$22</f>
        <v>AY$18</v>
      </c>
      <c r="AZ420" s="190" t="str">
        <f t="shared" si="451"/>
        <v>AZ$18</v>
      </c>
      <c r="BA420" s="190" t="str">
        <f t="shared" si="451"/>
        <v>BA$18</v>
      </c>
      <c r="BB420" s="190" t="str">
        <f t="shared" si="451"/>
        <v>BB$18</v>
      </c>
      <c r="BC420" s="190" t="str">
        <f t="shared" si="451"/>
        <v>BC$18</v>
      </c>
      <c r="BD420" s="190" t="str">
        <f t="shared" si="451"/>
        <v>BD$18</v>
      </c>
      <c r="BE420" s="190" t="str">
        <f t="shared" si="451"/>
        <v>BE$18</v>
      </c>
      <c r="BF420" s="190" t="str">
        <f t="shared" si="451"/>
        <v>BF$18</v>
      </c>
      <c r="BG420" s="190" t="str">
        <f t="shared" si="451"/>
        <v>BG$18</v>
      </c>
      <c r="BH420" s="190" t="str">
        <f t="shared" si="451"/>
        <v>BH$18</v>
      </c>
      <c r="BI420" s="190" t="str">
        <f t="shared" si="451"/>
        <v>BI$18</v>
      </c>
      <c r="BJ420" s="190" t="str">
        <f t="shared" si="451"/>
        <v>BJ$18</v>
      </c>
      <c r="BK420" s="190" t="str">
        <f t="shared" si="451"/>
        <v>BK$18</v>
      </c>
      <c r="BL420" s="190" t="str">
        <f t="shared" si="451"/>
        <v>BL$18</v>
      </c>
      <c r="BM420" s="190" t="str">
        <f t="shared" si="451"/>
        <v>BM$18</v>
      </c>
      <c r="BN420" s="190" t="str">
        <f t="shared" si="451"/>
        <v>BN$18</v>
      </c>
      <c r="BO420" s="190" t="str">
        <f t="shared" si="451"/>
        <v>BO$18</v>
      </c>
      <c r="BP420" s="190" t="str">
        <f t="shared" si="451"/>
        <v>BP$18</v>
      </c>
      <c r="BQ420" s="190" t="str">
        <f t="shared" si="451"/>
        <v>BQ$18</v>
      </c>
      <c r="BR420" s="190" t="str">
        <f t="shared" si="451"/>
        <v>BR$18</v>
      </c>
      <c r="BS420" s="190" t="str">
        <f t="shared" si="451"/>
        <v>BS$18</v>
      </c>
      <c r="BT420" s="190" t="str">
        <f t="shared" si="451"/>
        <v>BT$18</v>
      </c>
      <c r="BU420" s="190" t="str">
        <f t="shared" si="451"/>
        <v>BU$18</v>
      </c>
      <c r="BV420" s="190" t="str">
        <f t="shared" si="451"/>
        <v>BV$18</v>
      </c>
      <c r="BW420" s="190" t="str">
        <f t="shared" si="451"/>
        <v>BW$18</v>
      </c>
      <c r="BX420" s="190" t="str">
        <f t="shared" si="451"/>
        <v>BX$18</v>
      </c>
      <c r="BY420" s="190" t="str">
        <f t="shared" si="451"/>
        <v>BY$18</v>
      </c>
      <c r="BZ420" s="190" t="str">
        <f t="shared" si="451"/>
        <v>BZ$18</v>
      </c>
      <c r="CA420" s="190" t="str">
        <f t="shared" si="451"/>
        <v>CA$18</v>
      </c>
      <c r="CB420" s="190" t="str">
        <f t="shared" si="451"/>
        <v>CB$18</v>
      </c>
      <c r="CC420" s="190" t="str">
        <f t="shared" si="451"/>
        <v>CC$18</v>
      </c>
      <c r="CD420" s="190" t="str">
        <f t="shared" si="451"/>
        <v>CD$18</v>
      </c>
      <c r="CE420" s="190" t="str">
        <f t="shared" ref="CE420:CL420" si="452">CE$22</f>
        <v>CE$18</v>
      </c>
      <c r="CF420" s="190" t="str">
        <f t="shared" si="452"/>
        <v>CF$18</v>
      </c>
      <c r="CG420" s="190" t="str">
        <f t="shared" si="452"/>
        <v>CG$18</v>
      </c>
      <c r="CH420" s="190" t="str">
        <f t="shared" si="452"/>
        <v>CH$18</v>
      </c>
      <c r="CI420" s="190" t="str">
        <f t="shared" si="452"/>
        <v>CI$18</v>
      </c>
      <c r="CJ420" s="190" t="str">
        <f t="shared" si="452"/>
        <v>CJ$18</v>
      </c>
      <c r="CK420" s="190" t="str">
        <f t="shared" si="452"/>
        <v>CK$18</v>
      </c>
      <c r="CL420" s="190" t="str">
        <f t="shared" si="452"/>
        <v>CL$18</v>
      </c>
      <c r="CN420" s="201"/>
      <c r="CO420" s="190" t="str">
        <f t="shared" ref="CO420:DL420" si="453">CO$22</f>
        <v>CO$18</v>
      </c>
      <c r="CP420" s="190" t="str">
        <f t="shared" si="453"/>
        <v>CP$18</v>
      </c>
      <c r="CQ420" s="190" t="str">
        <f t="shared" si="453"/>
        <v>CQ$18</v>
      </c>
      <c r="CR420" s="190" t="str">
        <f t="shared" si="453"/>
        <v>CR$18</v>
      </c>
      <c r="CS420" s="190" t="str">
        <f t="shared" si="453"/>
        <v>CS$18</v>
      </c>
      <c r="CT420" s="190" t="str">
        <f t="shared" si="453"/>
        <v>CT$18</v>
      </c>
      <c r="CU420" s="190" t="str">
        <f t="shared" si="453"/>
        <v>CU$18</v>
      </c>
      <c r="CV420" s="190" t="str">
        <f t="shared" si="453"/>
        <v>CV$18</v>
      </c>
      <c r="CW420" s="190" t="str">
        <f t="shared" si="453"/>
        <v>CW$18</v>
      </c>
      <c r="CX420" s="190" t="str">
        <f t="shared" si="453"/>
        <v>CX$18</v>
      </c>
      <c r="CY420" s="190" t="str">
        <f t="shared" si="453"/>
        <v>CY$18</v>
      </c>
      <c r="CZ420" s="190" t="str">
        <f t="shared" si="453"/>
        <v>CZ$18</v>
      </c>
      <c r="DA420" s="190" t="str">
        <f t="shared" si="453"/>
        <v>DA$18</v>
      </c>
      <c r="DB420" s="190" t="str">
        <f t="shared" si="453"/>
        <v>DB$18</v>
      </c>
      <c r="DC420" s="190" t="str">
        <f t="shared" si="453"/>
        <v>DC$18</v>
      </c>
      <c r="DD420" s="190" t="str">
        <f t="shared" si="453"/>
        <v>DD$18</v>
      </c>
      <c r="DE420" s="190" t="str">
        <f t="shared" si="453"/>
        <v>DE$18</v>
      </c>
      <c r="DF420" s="190" t="str">
        <f t="shared" si="453"/>
        <v>DF$18</v>
      </c>
      <c r="DG420" s="190" t="str">
        <f t="shared" si="453"/>
        <v>DG$18</v>
      </c>
      <c r="DH420" s="190" t="str">
        <f t="shared" si="453"/>
        <v>DH$18</v>
      </c>
      <c r="DI420" s="190" t="str">
        <f t="shared" si="453"/>
        <v>DI$18</v>
      </c>
      <c r="DJ420" s="190" t="str">
        <f t="shared" si="453"/>
        <v>DJ$18</v>
      </c>
      <c r="DK420" s="190" t="str">
        <f t="shared" si="453"/>
        <v>DK$18</v>
      </c>
      <c r="DL420" s="190" t="str">
        <f t="shared" si="453"/>
        <v>DL$18</v>
      </c>
    </row>
    <row r="421" spans="1:116" x14ac:dyDescent="0.35">
      <c r="A421" s="174"/>
      <c r="E421" s="8"/>
      <c r="G421" s="175" t="s">
        <v>464</v>
      </c>
      <c r="H421" s="200"/>
      <c r="I421" s="201"/>
      <c r="J421" s="201"/>
      <c r="K421" s="202"/>
      <c r="L421" s="202"/>
      <c r="M421" s="202"/>
      <c r="N421" s="202"/>
      <c r="O421" s="202"/>
      <c r="P421" s="202"/>
      <c r="R421" s="202"/>
      <c r="S421" s="190" t="str">
        <f t="shared" ref="S421:AX421" si="454">S$23</f>
        <v>S$19</v>
      </c>
      <c r="T421" s="190" t="str">
        <f t="shared" si="454"/>
        <v>T$19</v>
      </c>
      <c r="U421" s="190" t="str">
        <f t="shared" si="454"/>
        <v>U$19</v>
      </c>
      <c r="V421" s="190" t="str">
        <f t="shared" si="454"/>
        <v>V$19</v>
      </c>
      <c r="W421" s="190" t="str">
        <f t="shared" si="454"/>
        <v>W$19</v>
      </c>
      <c r="X421" s="190" t="str">
        <f t="shared" si="454"/>
        <v>X$19</v>
      </c>
      <c r="Y421" s="190" t="str">
        <f t="shared" si="454"/>
        <v>Y$19</v>
      </c>
      <c r="Z421" s="190" t="str">
        <f t="shared" si="454"/>
        <v>Z$19</v>
      </c>
      <c r="AA421" s="190" t="str">
        <f t="shared" si="454"/>
        <v>AA$19</v>
      </c>
      <c r="AB421" s="190" t="str">
        <f t="shared" si="454"/>
        <v>AB$19</v>
      </c>
      <c r="AC421" s="190" t="str">
        <f t="shared" si="454"/>
        <v>AC$19</v>
      </c>
      <c r="AD421" s="190" t="str">
        <f t="shared" si="454"/>
        <v>AD$19</v>
      </c>
      <c r="AE421" s="190" t="str">
        <f t="shared" si="454"/>
        <v>AE$19</v>
      </c>
      <c r="AF421" s="190" t="str">
        <f t="shared" si="454"/>
        <v>AF$19</v>
      </c>
      <c r="AG421" s="190" t="str">
        <f t="shared" si="454"/>
        <v>AG$19</v>
      </c>
      <c r="AH421" s="190" t="str">
        <f t="shared" si="454"/>
        <v>AH$19</v>
      </c>
      <c r="AI421" s="190" t="str">
        <f t="shared" si="454"/>
        <v>AI$19</v>
      </c>
      <c r="AJ421" s="190" t="str">
        <f t="shared" si="454"/>
        <v>AJ$19</v>
      </c>
      <c r="AK421" s="190" t="str">
        <f t="shared" si="454"/>
        <v>AK$19</v>
      </c>
      <c r="AL421" s="190" t="str">
        <f t="shared" si="454"/>
        <v>AL$19</v>
      </c>
      <c r="AM421" s="190" t="str">
        <f t="shared" si="454"/>
        <v>AM$19</v>
      </c>
      <c r="AN421" s="190" t="str">
        <f t="shared" si="454"/>
        <v>AN$19</v>
      </c>
      <c r="AO421" s="190" t="str">
        <f t="shared" si="454"/>
        <v>AO$19</v>
      </c>
      <c r="AP421" s="190" t="str">
        <f t="shared" si="454"/>
        <v>AP$19</v>
      </c>
      <c r="AQ421" s="190" t="str">
        <f t="shared" si="454"/>
        <v>AQ$19</v>
      </c>
      <c r="AR421" s="190" t="str">
        <f t="shared" si="454"/>
        <v>AR$19</v>
      </c>
      <c r="AS421" s="190" t="str">
        <f t="shared" si="454"/>
        <v>AS$19</v>
      </c>
      <c r="AT421" s="190" t="str">
        <f t="shared" si="454"/>
        <v>AT$19</v>
      </c>
      <c r="AU421" s="190" t="str">
        <f t="shared" si="454"/>
        <v>AU$19</v>
      </c>
      <c r="AV421" s="190" t="str">
        <f t="shared" si="454"/>
        <v>AV$19</v>
      </c>
      <c r="AW421" s="190" t="str">
        <f t="shared" si="454"/>
        <v>AW$19</v>
      </c>
      <c r="AX421" s="190" t="str">
        <f t="shared" si="454"/>
        <v>AX$19</v>
      </c>
      <c r="AY421" s="190" t="str">
        <f t="shared" ref="AY421:CD421" si="455">AY$23</f>
        <v>AY$19</v>
      </c>
      <c r="AZ421" s="190" t="str">
        <f t="shared" si="455"/>
        <v>AZ$19</v>
      </c>
      <c r="BA421" s="190" t="str">
        <f t="shared" si="455"/>
        <v>BA$19</v>
      </c>
      <c r="BB421" s="190" t="str">
        <f t="shared" si="455"/>
        <v>BB$19</v>
      </c>
      <c r="BC421" s="190" t="str">
        <f t="shared" si="455"/>
        <v>BC$19</v>
      </c>
      <c r="BD421" s="190" t="str">
        <f t="shared" si="455"/>
        <v>BD$19</v>
      </c>
      <c r="BE421" s="190" t="str">
        <f t="shared" si="455"/>
        <v>BE$19</v>
      </c>
      <c r="BF421" s="190" t="str">
        <f t="shared" si="455"/>
        <v>BF$19</v>
      </c>
      <c r="BG421" s="190" t="str">
        <f t="shared" si="455"/>
        <v>BG$19</v>
      </c>
      <c r="BH421" s="190" t="str">
        <f t="shared" si="455"/>
        <v>BH$19</v>
      </c>
      <c r="BI421" s="190" t="str">
        <f t="shared" si="455"/>
        <v>BI$19</v>
      </c>
      <c r="BJ421" s="190" t="str">
        <f t="shared" si="455"/>
        <v>BJ$19</v>
      </c>
      <c r="BK421" s="190" t="str">
        <f t="shared" si="455"/>
        <v>BK$19</v>
      </c>
      <c r="BL421" s="190" t="str">
        <f t="shared" si="455"/>
        <v>BL$19</v>
      </c>
      <c r="BM421" s="190" t="str">
        <f t="shared" si="455"/>
        <v>BM$19</v>
      </c>
      <c r="BN421" s="190" t="str">
        <f t="shared" si="455"/>
        <v>BN$19</v>
      </c>
      <c r="BO421" s="190" t="str">
        <f t="shared" si="455"/>
        <v>BO$19</v>
      </c>
      <c r="BP421" s="190" t="str">
        <f t="shared" si="455"/>
        <v>BP$19</v>
      </c>
      <c r="BQ421" s="190" t="str">
        <f t="shared" si="455"/>
        <v>BQ$19</v>
      </c>
      <c r="BR421" s="190" t="str">
        <f t="shared" si="455"/>
        <v>BR$19</v>
      </c>
      <c r="BS421" s="190" t="str">
        <f t="shared" si="455"/>
        <v>BS$19</v>
      </c>
      <c r="BT421" s="190" t="str">
        <f t="shared" si="455"/>
        <v>BT$19</v>
      </c>
      <c r="BU421" s="190" t="str">
        <f t="shared" si="455"/>
        <v>BU$19</v>
      </c>
      <c r="BV421" s="190" t="str">
        <f t="shared" si="455"/>
        <v>BV$19</v>
      </c>
      <c r="BW421" s="190" t="str">
        <f t="shared" si="455"/>
        <v>BW$19</v>
      </c>
      <c r="BX421" s="190" t="str">
        <f t="shared" si="455"/>
        <v>BX$19</v>
      </c>
      <c r="BY421" s="190" t="str">
        <f t="shared" si="455"/>
        <v>BY$19</v>
      </c>
      <c r="BZ421" s="190" t="str">
        <f t="shared" si="455"/>
        <v>BZ$19</v>
      </c>
      <c r="CA421" s="190" t="str">
        <f t="shared" si="455"/>
        <v>CA$19</v>
      </c>
      <c r="CB421" s="190" t="str">
        <f t="shared" si="455"/>
        <v>CB$19</v>
      </c>
      <c r="CC421" s="190" t="str">
        <f t="shared" si="455"/>
        <v>CC$19</v>
      </c>
      <c r="CD421" s="190" t="str">
        <f t="shared" si="455"/>
        <v>CD$19</v>
      </c>
      <c r="CE421" s="190" t="str">
        <f t="shared" ref="CE421:CL421" si="456">CE$23</f>
        <v>CE$19</v>
      </c>
      <c r="CF421" s="190" t="str">
        <f t="shared" si="456"/>
        <v>CF$19</v>
      </c>
      <c r="CG421" s="190" t="str">
        <f t="shared" si="456"/>
        <v>CG$19</v>
      </c>
      <c r="CH421" s="190" t="str">
        <f t="shared" si="456"/>
        <v>CH$19</v>
      </c>
      <c r="CI421" s="190" t="str">
        <f t="shared" si="456"/>
        <v>CI$19</v>
      </c>
      <c r="CJ421" s="190" t="str">
        <f t="shared" si="456"/>
        <v>CJ$19</v>
      </c>
      <c r="CK421" s="190" t="str">
        <f t="shared" si="456"/>
        <v>CK$19</v>
      </c>
      <c r="CL421" s="190" t="str">
        <f t="shared" si="456"/>
        <v>CL$19</v>
      </c>
      <c r="CN421" s="201"/>
      <c r="CO421" s="190" t="str">
        <f t="shared" ref="CO421:DL421" si="457">CO$23</f>
        <v>CO$19</v>
      </c>
      <c r="CP421" s="190" t="str">
        <f t="shared" si="457"/>
        <v>CP$19</v>
      </c>
      <c r="CQ421" s="190" t="str">
        <f t="shared" si="457"/>
        <v>CQ$19</v>
      </c>
      <c r="CR421" s="190" t="str">
        <f t="shared" si="457"/>
        <v>CR$19</v>
      </c>
      <c r="CS421" s="190" t="str">
        <f t="shared" si="457"/>
        <v>CS$19</v>
      </c>
      <c r="CT421" s="190" t="str">
        <f t="shared" si="457"/>
        <v>CT$19</v>
      </c>
      <c r="CU421" s="190" t="str">
        <f t="shared" si="457"/>
        <v>CU$19</v>
      </c>
      <c r="CV421" s="190" t="str">
        <f t="shared" si="457"/>
        <v>CV$19</v>
      </c>
      <c r="CW421" s="190" t="str">
        <f t="shared" si="457"/>
        <v>CW$19</v>
      </c>
      <c r="CX421" s="190" t="str">
        <f t="shared" si="457"/>
        <v>CX$19</v>
      </c>
      <c r="CY421" s="190" t="str">
        <f t="shared" si="457"/>
        <v>CY$19</v>
      </c>
      <c r="CZ421" s="190" t="str">
        <f t="shared" si="457"/>
        <v>CZ$19</v>
      </c>
      <c r="DA421" s="190" t="str">
        <f t="shared" si="457"/>
        <v>DA$19</v>
      </c>
      <c r="DB421" s="190" t="str">
        <f t="shared" si="457"/>
        <v>DB$19</v>
      </c>
      <c r="DC421" s="190" t="str">
        <f t="shared" si="457"/>
        <v>DC$19</v>
      </c>
      <c r="DD421" s="190" t="str">
        <f t="shared" si="457"/>
        <v>DD$19</v>
      </c>
      <c r="DE421" s="190" t="str">
        <f t="shared" si="457"/>
        <v>DE$19</v>
      </c>
      <c r="DF421" s="190" t="str">
        <f t="shared" si="457"/>
        <v>DF$19</v>
      </c>
      <c r="DG421" s="190" t="str">
        <f t="shared" si="457"/>
        <v>DG$19</v>
      </c>
      <c r="DH421" s="190" t="str">
        <f t="shared" si="457"/>
        <v>DH$19</v>
      </c>
      <c r="DI421" s="190" t="str">
        <f t="shared" si="457"/>
        <v>DI$19</v>
      </c>
      <c r="DJ421" s="190" t="str">
        <f t="shared" si="457"/>
        <v>DJ$19</v>
      </c>
      <c r="DK421" s="190" t="str">
        <f t="shared" si="457"/>
        <v>DK$19</v>
      </c>
      <c r="DL421" s="190" t="str">
        <f t="shared" si="457"/>
        <v>DL$19</v>
      </c>
    </row>
    <row r="422" spans="1:116" x14ac:dyDescent="0.35">
      <c r="A422" s="48" t="s">
        <v>218</v>
      </c>
      <c r="B422" s="31" t="s">
        <v>81</v>
      </c>
      <c r="C422" s="31"/>
      <c r="D422" t="s">
        <v>758</v>
      </c>
      <c r="E422" s="8" t="str">
        <f t="shared" ref="E422:E432" si="458">ROW()&amp;" "&amp;D422</f>
        <v>422 SUB-PR</v>
      </c>
      <c r="F422" t="s">
        <v>445</v>
      </c>
      <c r="G422" s="70" t="s">
        <v>780</v>
      </c>
      <c r="H422" s="48"/>
      <c r="I422" s="304"/>
      <c r="J422" s="304"/>
      <c r="K422" s="48"/>
      <c r="L422" s="48"/>
      <c r="M422" s="48"/>
      <c r="N422" s="48"/>
      <c r="O422" s="48"/>
      <c r="P422" s="48"/>
      <c r="R422" s="70"/>
      <c r="S422" s="305"/>
      <c r="T422" s="305"/>
      <c r="U422" s="305"/>
      <c r="V422" s="305"/>
      <c r="W422" s="305"/>
      <c r="X422" s="305"/>
      <c r="Y422" s="305"/>
      <c r="Z422" s="305"/>
      <c r="AA422" s="305"/>
      <c r="AB422" s="305"/>
      <c r="AC422" s="305"/>
      <c r="AD422" s="305"/>
      <c r="AE422" s="305"/>
      <c r="AF422" s="305"/>
      <c r="AG422" s="305"/>
      <c r="AH422" s="305"/>
      <c r="AI422" s="305"/>
      <c r="AJ422" s="305"/>
      <c r="AK422" s="305"/>
      <c r="AL422" s="305"/>
      <c r="AM422" s="305"/>
      <c r="AN422" s="305"/>
      <c r="AO422" s="305"/>
      <c r="AP422" s="305"/>
      <c r="AQ422" s="305"/>
      <c r="AR422" s="305"/>
      <c r="AS422" s="305"/>
      <c r="AT422" s="305"/>
      <c r="AU422" s="305"/>
      <c r="AV422" s="305"/>
      <c r="AW422" s="305"/>
      <c r="AX422" s="305"/>
      <c r="AY422" s="305"/>
      <c r="AZ422" s="305"/>
      <c r="BA422" s="305"/>
      <c r="BB422" s="305"/>
      <c r="BC422" s="305"/>
      <c r="BD422" s="305"/>
      <c r="BE422" s="305"/>
      <c r="BF422" s="305"/>
      <c r="BG422" s="305"/>
      <c r="BH422" s="305"/>
      <c r="BI422" s="305"/>
      <c r="BJ422" s="305"/>
      <c r="BK422" s="305"/>
      <c r="BL422" s="305"/>
      <c r="BM422" s="305"/>
      <c r="BN422" s="305"/>
      <c r="BO422" s="305"/>
      <c r="BP422" s="305"/>
      <c r="BQ422" s="305"/>
      <c r="BR422" s="305"/>
      <c r="BS422" s="305"/>
      <c r="BT422" s="305"/>
      <c r="BU422" s="305"/>
      <c r="BV422" s="305"/>
      <c r="BW422" s="305"/>
      <c r="BX422" s="305"/>
      <c r="BY422" s="305"/>
      <c r="BZ422" s="305"/>
      <c r="CA422" s="305"/>
      <c r="CB422" s="305"/>
      <c r="CC422" s="305"/>
      <c r="CD422" s="305"/>
      <c r="CE422" s="305"/>
      <c r="CF422" s="305"/>
      <c r="CG422" s="305"/>
      <c r="CH422" s="305"/>
      <c r="CI422" s="305"/>
      <c r="CJ422" s="305"/>
      <c r="CK422" s="305"/>
      <c r="CL422" s="305"/>
      <c r="CN422" s="304"/>
      <c r="CO422" s="305"/>
      <c r="CP422" s="305"/>
      <c r="CQ422" s="305"/>
      <c r="CR422" s="305"/>
      <c r="CS422" s="305"/>
      <c r="CT422" s="305"/>
      <c r="CU422" s="305"/>
      <c r="CV422" s="305"/>
      <c r="CW422" s="305"/>
      <c r="CX422" s="305"/>
      <c r="CY422" s="305"/>
      <c r="CZ422" s="305"/>
      <c r="DA422" s="305"/>
      <c r="DB422" s="305"/>
      <c r="DC422" s="305"/>
      <c r="DD422" s="305"/>
      <c r="DE422" s="305"/>
      <c r="DF422" s="305"/>
      <c r="DG422" s="305"/>
      <c r="DH422" s="305"/>
      <c r="DI422" s="305"/>
      <c r="DJ422" s="305"/>
      <c r="DK422" s="305"/>
      <c r="DL422" s="305"/>
    </row>
    <row r="423" spans="1:116" x14ac:dyDescent="0.35">
      <c r="A423" s="31"/>
      <c r="B423" s="31" t="s">
        <v>81</v>
      </c>
      <c r="C423" s="31" t="s">
        <v>198</v>
      </c>
      <c r="D423" t="s">
        <v>758</v>
      </c>
      <c r="E423" s="8" t="str">
        <f>ROW()&amp;" "&amp;D423</f>
        <v>423 SUB-PR</v>
      </c>
      <c r="G423" s="13" t="str">
        <f>"Subscription Revenue - "&amp;G434</f>
        <v>Subscription Revenue - (Primary label)</v>
      </c>
      <c r="H423" s="31"/>
      <c r="I423" s="73"/>
      <c r="J423" s="73"/>
      <c r="K423" s="31"/>
      <c r="L423" s="31"/>
      <c r="M423" s="31"/>
      <c r="N423" s="31"/>
      <c r="O423" s="31"/>
      <c r="P423" s="31"/>
      <c r="R423" s="67"/>
      <c r="S423" s="156"/>
      <c r="T423" s="156"/>
      <c r="U423" s="156"/>
      <c r="V423" s="156"/>
      <c r="W423" s="156"/>
      <c r="X423" s="156"/>
      <c r="Y423" s="156"/>
      <c r="Z423" s="156"/>
      <c r="AA423" s="156"/>
      <c r="AB423" s="156"/>
      <c r="AC423" s="156"/>
      <c r="AD423" s="156"/>
      <c r="AE423" s="156"/>
      <c r="AF423" s="156"/>
      <c r="AG423" s="156"/>
      <c r="AH423" s="156"/>
      <c r="AI423" s="156"/>
      <c r="AJ423" s="156"/>
      <c r="AK423" s="156"/>
      <c r="AL423" s="156"/>
      <c r="AM423" s="156"/>
      <c r="AN423" s="156"/>
      <c r="AO423" s="156"/>
      <c r="AP423" s="156"/>
      <c r="AQ423" s="156"/>
      <c r="AR423" s="156"/>
      <c r="AS423" s="156"/>
      <c r="AT423" s="156"/>
      <c r="AU423" s="156"/>
      <c r="AV423" s="156"/>
      <c r="AW423" s="156"/>
      <c r="AX423" s="156"/>
      <c r="AY423" s="156"/>
      <c r="AZ423" s="156"/>
      <c r="BA423" s="156"/>
      <c r="BB423" s="156"/>
      <c r="BC423" s="156"/>
      <c r="BD423" s="156"/>
      <c r="BE423" s="156"/>
      <c r="BF423" s="156"/>
      <c r="BG423" s="156"/>
      <c r="BH423" s="156"/>
      <c r="BI423" s="156"/>
      <c r="BJ423" s="156"/>
      <c r="BK423" s="156"/>
      <c r="BL423" s="156"/>
      <c r="BM423" s="156"/>
      <c r="BN423" s="156"/>
      <c r="BO423" s="156"/>
      <c r="BP423" s="156"/>
      <c r="BQ423" s="156"/>
      <c r="BR423" s="156"/>
      <c r="BS423" s="156"/>
      <c r="BT423" s="156"/>
      <c r="BU423" s="156"/>
      <c r="BV423" s="156"/>
      <c r="BW423" s="156"/>
      <c r="BX423" s="156"/>
      <c r="BY423" s="156"/>
      <c r="BZ423" s="156"/>
      <c r="CA423" s="156"/>
      <c r="CB423" s="156"/>
      <c r="CC423" s="156"/>
      <c r="CD423" s="156"/>
      <c r="CE423" s="156"/>
      <c r="CF423" s="156"/>
      <c r="CG423" s="156"/>
      <c r="CH423" s="156"/>
      <c r="CI423" s="156"/>
      <c r="CJ423" s="156"/>
      <c r="CK423" s="156"/>
      <c r="CL423" s="156"/>
      <c r="CN423" s="73"/>
      <c r="CO423" s="156"/>
      <c r="CP423" s="156"/>
      <c r="CQ423" s="156"/>
      <c r="CR423" s="156"/>
      <c r="CS423" s="156"/>
      <c r="CT423" s="156"/>
      <c r="CU423" s="156"/>
      <c r="CV423" s="156"/>
      <c r="CW423" s="156"/>
      <c r="CX423" s="156"/>
      <c r="CY423" s="156"/>
      <c r="CZ423" s="156"/>
      <c r="DA423" s="156"/>
      <c r="DB423" s="156"/>
      <c r="DC423" s="156"/>
      <c r="DD423" s="156"/>
      <c r="DE423" s="156"/>
      <c r="DF423" s="156"/>
      <c r="DG423" s="156"/>
      <c r="DH423" s="156"/>
      <c r="DI423" s="156"/>
      <c r="DJ423" s="156"/>
      <c r="DK423" s="156"/>
      <c r="DL423" s="156"/>
    </row>
    <row r="424" spans="1:116" x14ac:dyDescent="0.35">
      <c r="B424" t="str">
        <f>E424</f>
        <v>424 SUB-PR</v>
      </c>
      <c r="D424" t="s">
        <v>758</v>
      </c>
      <c r="E424" s="8" t="str">
        <f>ROW()&amp;" "&amp;D424</f>
        <v>424 SUB-PR</v>
      </c>
      <c r="G424" s="145" t="s">
        <v>414</v>
      </c>
      <c r="H424" s="12"/>
      <c r="I424" s="60"/>
      <c r="J424" s="60"/>
      <c r="K424" s="18">
        <v>20</v>
      </c>
      <c r="L424" s="18">
        <v>20</v>
      </c>
      <c r="M424" s="18">
        <v>20</v>
      </c>
      <c r="N424" s="18">
        <v>20</v>
      </c>
      <c r="O424" s="18">
        <v>20</v>
      </c>
      <c r="P424" s="18">
        <v>20</v>
      </c>
      <c r="R424" s="19"/>
      <c r="S424" s="147" cm="1">
        <f t="array" ref="S424">INDEX($K:$P,ROW(),MATCH(S$3,$K$2:$P$2,0))</f>
        <v>20</v>
      </c>
      <c r="T424" s="147" cm="1">
        <f t="array" ref="T424">INDEX($K:$P,ROW(),MATCH(T$3,$K$2:$P$2,0))</f>
        <v>20</v>
      </c>
      <c r="U424" s="147" cm="1">
        <f t="array" ref="U424">INDEX($K:$P,ROW(),MATCH(U$3,$K$2:$P$2,0))</f>
        <v>20</v>
      </c>
      <c r="V424" s="147" cm="1">
        <f t="array" ref="V424">INDEX($K:$P,ROW(),MATCH(V$3,$K$2:$P$2,0))</f>
        <v>20</v>
      </c>
      <c r="W424" s="147" cm="1">
        <f t="array" ref="W424">INDEX($K:$P,ROW(),MATCH(W$3,$K$2:$P$2,0))</f>
        <v>20</v>
      </c>
      <c r="X424" s="147" cm="1">
        <f t="array" ref="X424">INDEX($K:$P,ROW(),MATCH(X$3,$K$2:$P$2,0))</f>
        <v>20</v>
      </c>
      <c r="Y424" s="147" cm="1">
        <f t="array" ref="Y424">INDEX($K:$P,ROW(),MATCH(Y$3,$K$2:$P$2,0))</f>
        <v>20</v>
      </c>
      <c r="Z424" s="147" cm="1">
        <f t="array" ref="Z424">INDEX($K:$P,ROW(),MATCH(Z$3,$K$2:$P$2,0))</f>
        <v>20</v>
      </c>
      <c r="AA424" s="147" cm="1">
        <f t="array" ref="AA424">INDEX($K:$P,ROW(),MATCH(AA$3,$K$2:$P$2,0))</f>
        <v>20</v>
      </c>
      <c r="AB424" s="147" cm="1">
        <f t="array" ref="AB424">INDEX($K:$P,ROW(),MATCH(AB$3,$K$2:$P$2,0))</f>
        <v>20</v>
      </c>
      <c r="AC424" s="147" cm="1">
        <f t="array" ref="AC424">INDEX($K:$P,ROW(),MATCH(AC$3,$K$2:$P$2,0))</f>
        <v>20</v>
      </c>
      <c r="AD424" s="147" cm="1">
        <f t="array" ref="AD424">INDEX($K:$P,ROW(),MATCH(AD$3,$K$2:$P$2,0))</f>
        <v>20</v>
      </c>
      <c r="AE424" s="147" cm="1">
        <f t="array" ref="AE424">INDEX($K:$P,ROW(),MATCH(AE$3,$K$2:$P$2,0))</f>
        <v>20</v>
      </c>
      <c r="AF424" s="147" cm="1">
        <f t="array" ref="AF424">INDEX($K:$P,ROW(),MATCH(AF$3,$K$2:$P$2,0))</f>
        <v>20</v>
      </c>
      <c r="AG424" s="147" cm="1">
        <f t="array" ref="AG424">INDEX($K:$P,ROW(),MATCH(AG$3,$K$2:$P$2,0))</f>
        <v>20</v>
      </c>
      <c r="AH424" s="147" cm="1">
        <f t="array" ref="AH424">INDEX($K:$P,ROW(),MATCH(AH$3,$K$2:$P$2,0))</f>
        <v>20</v>
      </c>
      <c r="AI424" s="147" cm="1">
        <f t="array" ref="AI424">INDEX($K:$P,ROW(),MATCH(AI$3,$K$2:$P$2,0))</f>
        <v>20</v>
      </c>
      <c r="AJ424" s="147" cm="1">
        <f t="array" ref="AJ424">INDEX($K:$P,ROW(),MATCH(AJ$3,$K$2:$P$2,0))</f>
        <v>20</v>
      </c>
      <c r="AK424" s="147" cm="1">
        <f t="array" ref="AK424">INDEX($K:$P,ROW(),MATCH(AK$3,$K$2:$P$2,0))</f>
        <v>20</v>
      </c>
      <c r="AL424" s="147" cm="1">
        <f t="array" ref="AL424">INDEX($K:$P,ROW(),MATCH(AL$3,$K$2:$P$2,0))</f>
        <v>20</v>
      </c>
      <c r="AM424" s="147" cm="1">
        <f t="array" ref="AM424">INDEX($K:$P,ROW(),MATCH(AM$3,$K$2:$P$2,0))</f>
        <v>20</v>
      </c>
      <c r="AN424" s="147" cm="1">
        <f t="array" ref="AN424">INDEX($K:$P,ROW(),MATCH(AN$3,$K$2:$P$2,0))</f>
        <v>20</v>
      </c>
      <c r="AO424" s="147" cm="1">
        <f t="array" ref="AO424">INDEX($K:$P,ROW(),MATCH(AO$3,$K$2:$P$2,0))</f>
        <v>20</v>
      </c>
      <c r="AP424" s="147" cm="1">
        <f t="array" ref="AP424">INDEX($K:$P,ROW(),MATCH(AP$3,$K$2:$P$2,0))</f>
        <v>20</v>
      </c>
      <c r="AQ424" s="147" cm="1">
        <f t="array" ref="AQ424">INDEX($K:$P,ROW(),MATCH(AQ$3,$K$2:$P$2,0))</f>
        <v>20</v>
      </c>
      <c r="AR424" s="147" cm="1">
        <f t="array" ref="AR424">INDEX($K:$P,ROW(),MATCH(AR$3,$K$2:$P$2,0))</f>
        <v>20</v>
      </c>
      <c r="AS424" s="147" cm="1">
        <f t="array" ref="AS424">INDEX($K:$P,ROW(),MATCH(AS$3,$K$2:$P$2,0))</f>
        <v>20</v>
      </c>
      <c r="AT424" s="147" cm="1">
        <f t="array" ref="AT424">INDEX($K:$P,ROW(),MATCH(AT$3,$K$2:$P$2,0))</f>
        <v>20</v>
      </c>
      <c r="AU424" s="147" cm="1">
        <f t="array" ref="AU424">INDEX($K:$P,ROW(),MATCH(AU$3,$K$2:$P$2,0))</f>
        <v>20</v>
      </c>
      <c r="AV424" s="147" cm="1">
        <f t="array" ref="AV424">INDEX($K:$P,ROW(),MATCH(AV$3,$K$2:$P$2,0))</f>
        <v>20</v>
      </c>
      <c r="AW424" s="147" cm="1">
        <f t="array" ref="AW424">INDEX($K:$P,ROW(),MATCH(AW$3,$K$2:$P$2,0))</f>
        <v>20</v>
      </c>
      <c r="AX424" s="147" cm="1">
        <f t="array" ref="AX424">INDEX($K:$P,ROW(),MATCH(AX$3,$K$2:$P$2,0))</f>
        <v>20</v>
      </c>
      <c r="AY424" s="147" cm="1">
        <f t="array" ref="AY424">INDEX($K:$P,ROW(),MATCH(AY$3,$K$2:$P$2,0))</f>
        <v>20</v>
      </c>
      <c r="AZ424" s="147" cm="1">
        <f t="array" ref="AZ424">INDEX($K:$P,ROW(),MATCH(AZ$3,$K$2:$P$2,0))</f>
        <v>20</v>
      </c>
      <c r="BA424" s="147" cm="1">
        <f t="array" ref="BA424">INDEX($K:$P,ROW(),MATCH(BA$3,$K$2:$P$2,0))</f>
        <v>20</v>
      </c>
      <c r="BB424" s="147" cm="1">
        <f t="array" ref="BB424">INDEX($K:$P,ROW(),MATCH(BB$3,$K$2:$P$2,0))</f>
        <v>20</v>
      </c>
      <c r="BC424" s="147" cm="1">
        <f t="array" ref="BC424">INDEX($K:$P,ROW(),MATCH(BC$3,$K$2:$P$2,0))</f>
        <v>20</v>
      </c>
      <c r="BD424" s="147" cm="1">
        <f t="array" ref="BD424">INDEX($K:$P,ROW(),MATCH(BD$3,$K$2:$P$2,0))</f>
        <v>20</v>
      </c>
      <c r="BE424" s="147" cm="1">
        <f t="array" ref="BE424">INDEX($K:$P,ROW(),MATCH(BE$3,$K$2:$P$2,0))</f>
        <v>20</v>
      </c>
      <c r="BF424" s="147" cm="1">
        <f t="array" ref="BF424">INDEX($K:$P,ROW(),MATCH(BF$3,$K$2:$P$2,0))</f>
        <v>20</v>
      </c>
      <c r="BG424" s="147" cm="1">
        <f t="array" ref="BG424">INDEX($K:$P,ROW(),MATCH(BG$3,$K$2:$P$2,0))</f>
        <v>20</v>
      </c>
      <c r="BH424" s="147" cm="1">
        <f t="array" ref="BH424">INDEX($K:$P,ROW(),MATCH(BH$3,$K$2:$P$2,0))</f>
        <v>20</v>
      </c>
      <c r="BI424" s="147" cm="1">
        <f t="array" ref="BI424">INDEX($K:$P,ROW(),MATCH(BI$3,$K$2:$P$2,0))</f>
        <v>20</v>
      </c>
      <c r="BJ424" s="147" cm="1">
        <f t="array" ref="BJ424">INDEX($K:$P,ROW(),MATCH(BJ$3,$K$2:$P$2,0))</f>
        <v>20</v>
      </c>
      <c r="BK424" s="147" cm="1">
        <f t="array" ref="BK424">INDEX($K:$P,ROW(),MATCH(BK$3,$K$2:$P$2,0))</f>
        <v>20</v>
      </c>
      <c r="BL424" s="147" cm="1">
        <f t="array" ref="BL424">INDEX($K:$P,ROW(),MATCH(BL$3,$K$2:$P$2,0))</f>
        <v>20</v>
      </c>
      <c r="BM424" s="147" cm="1">
        <f t="array" ref="BM424">INDEX($K:$P,ROW(),MATCH(BM$3,$K$2:$P$2,0))</f>
        <v>20</v>
      </c>
      <c r="BN424" s="147" cm="1">
        <f t="array" ref="BN424">INDEX($K:$P,ROW(),MATCH(BN$3,$K$2:$P$2,0))</f>
        <v>20</v>
      </c>
      <c r="BO424" s="147" cm="1">
        <f t="array" ref="BO424">INDEX($K:$P,ROW(),MATCH(BO$3,$K$2:$P$2,0))</f>
        <v>20</v>
      </c>
      <c r="BP424" s="147" cm="1">
        <f t="array" ref="BP424">INDEX($K:$P,ROW(),MATCH(BP$3,$K$2:$P$2,0))</f>
        <v>20</v>
      </c>
      <c r="BQ424" s="147" cm="1">
        <f t="array" ref="BQ424">INDEX($K:$P,ROW(),MATCH(BQ$3,$K$2:$P$2,0))</f>
        <v>20</v>
      </c>
      <c r="BR424" s="147" cm="1">
        <f t="array" ref="BR424">INDEX($K:$P,ROW(),MATCH(BR$3,$K$2:$P$2,0))</f>
        <v>20</v>
      </c>
      <c r="BS424" s="147" cm="1">
        <f t="array" ref="BS424">INDEX($K:$P,ROW(),MATCH(BS$3,$K$2:$P$2,0))</f>
        <v>20</v>
      </c>
      <c r="BT424" s="147" cm="1">
        <f t="array" ref="BT424">INDEX($K:$P,ROW(),MATCH(BT$3,$K$2:$P$2,0))</f>
        <v>20</v>
      </c>
      <c r="BU424" s="147" cm="1">
        <f t="array" ref="BU424">INDEX($K:$P,ROW(),MATCH(BU$3,$K$2:$P$2,0))</f>
        <v>20</v>
      </c>
      <c r="BV424" s="147" cm="1">
        <f t="array" ref="BV424">INDEX($K:$P,ROW(),MATCH(BV$3,$K$2:$P$2,0))</f>
        <v>20</v>
      </c>
      <c r="BW424" s="147" cm="1">
        <f t="array" ref="BW424">INDEX($K:$P,ROW(),MATCH(BW$3,$K$2:$P$2,0))</f>
        <v>20</v>
      </c>
      <c r="BX424" s="147" cm="1">
        <f t="array" ref="BX424">INDEX($K:$P,ROW(),MATCH(BX$3,$K$2:$P$2,0))</f>
        <v>20</v>
      </c>
      <c r="BY424" s="147" cm="1">
        <f t="array" ref="BY424">INDEX($K:$P,ROW(),MATCH(BY$3,$K$2:$P$2,0))</f>
        <v>20</v>
      </c>
      <c r="BZ424" s="147" cm="1">
        <f t="array" ref="BZ424">INDEX($K:$P,ROW(),MATCH(BZ$3,$K$2:$P$2,0))</f>
        <v>20</v>
      </c>
      <c r="CA424" s="147" cm="1">
        <f t="array" ref="CA424">INDEX($K:$P,ROW(),MATCH(CA$3,$K$2:$P$2,0))</f>
        <v>20</v>
      </c>
      <c r="CB424" s="147" cm="1">
        <f t="array" ref="CB424">INDEX($K:$P,ROW(),MATCH(CB$3,$K$2:$P$2,0))</f>
        <v>20</v>
      </c>
      <c r="CC424" s="147" cm="1">
        <f t="array" ref="CC424">INDEX($K:$P,ROW(),MATCH(CC$3,$K$2:$P$2,0))</f>
        <v>20</v>
      </c>
      <c r="CD424" s="147" cm="1">
        <f t="array" ref="CD424">INDEX($K:$P,ROW(),MATCH(CD$3,$K$2:$P$2,0))</f>
        <v>20</v>
      </c>
      <c r="CE424" s="147" cm="1">
        <f t="array" ref="CE424">INDEX($K:$P,ROW(),MATCH(CE$3,$K$2:$P$2,0))</f>
        <v>20</v>
      </c>
      <c r="CF424" s="147" cm="1">
        <f t="array" ref="CF424">INDEX($K:$P,ROW(),MATCH(CF$3,$K$2:$P$2,0))</f>
        <v>20</v>
      </c>
      <c r="CG424" s="147" cm="1">
        <f t="array" ref="CG424">INDEX($K:$P,ROW(),MATCH(CG$3,$K$2:$P$2,0))</f>
        <v>20</v>
      </c>
      <c r="CH424" s="147" cm="1">
        <f t="array" ref="CH424">INDEX($K:$P,ROW(),MATCH(CH$3,$K$2:$P$2,0))</f>
        <v>20</v>
      </c>
      <c r="CI424" s="147" cm="1">
        <f t="array" ref="CI424">INDEX($K:$P,ROW(),MATCH(CI$3,$K$2:$P$2,0))</f>
        <v>20</v>
      </c>
      <c r="CJ424" s="147" cm="1">
        <f t="array" ref="CJ424">INDEX($K:$P,ROW(),MATCH(CJ$3,$K$2:$P$2,0))</f>
        <v>20</v>
      </c>
      <c r="CK424" s="147" cm="1">
        <f t="array" ref="CK424">INDEX($K:$P,ROW(),MATCH(CK$3,$K$2:$P$2,0))</f>
        <v>20</v>
      </c>
      <c r="CL424" s="147" cm="1">
        <f t="array" ref="CL424">INDEX($K:$P,ROW(),MATCH(CL$3,$K$2:$P$2,0))</f>
        <v>20</v>
      </c>
      <c r="CN424" s="60"/>
      <c r="CO424" s="147" t="e" cm="1">
        <f t="array" ref="CO424">INDEX($K:$P,ROW(),MATCH(CO$3,$K$2:$P$2,0))</f>
        <v>#N/A</v>
      </c>
      <c r="CP424" s="147" t="e" cm="1">
        <f t="array" ref="CP424">INDEX($K:$P,ROW(),MATCH(CP$3,$K$2:$P$2,0))</f>
        <v>#N/A</v>
      </c>
      <c r="CQ424" s="147" t="e" cm="1">
        <f t="array" ref="CQ424">INDEX($K:$P,ROW(),MATCH(CQ$3,$K$2:$P$2,0))</f>
        <v>#N/A</v>
      </c>
      <c r="CR424" s="147" t="e" cm="1">
        <f t="array" ref="CR424">INDEX($K:$P,ROW(),MATCH(CR$3,$K$2:$P$2,0))</f>
        <v>#N/A</v>
      </c>
      <c r="CS424" s="147" t="e" cm="1">
        <f t="array" ref="CS424">INDEX($K:$P,ROW(),MATCH(CS$3,$K$2:$P$2,0))</f>
        <v>#N/A</v>
      </c>
      <c r="CT424" s="147" t="e" cm="1">
        <f t="array" ref="CT424">INDEX($K:$P,ROW(),MATCH(CT$3,$K$2:$P$2,0))</f>
        <v>#N/A</v>
      </c>
      <c r="CU424" s="147" t="e" cm="1">
        <f t="array" ref="CU424">INDEX($K:$P,ROW(),MATCH(CU$3,$K$2:$P$2,0))</f>
        <v>#N/A</v>
      </c>
      <c r="CV424" s="147" t="e" cm="1">
        <f t="array" ref="CV424">INDEX($K:$P,ROW(),MATCH(CV$3,$K$2:$P$2,0))</f>
        <v>#N/A</v>
      </c>
      <c r="CW424" s="147" t="e" cm="1">
        <f t="array" ref="CW424">INDEX($K:$P,ROW(),MATCH(CW$3,$K$2:$P$2,0))</f>
        <v>#N/A</v>
      </c>
      <c r="CX424" s="147" t="e" cm="1">
        <f t="array" ref="CX424">INDEX($K:$P,ROW(),MATCH(CX$3,$K$2:$P$2,0))</f>
        <v>#N/A</v>
      </c>
      <c r="CY424" s="147" t="e" cm="1">
        <f t="array" ref="CY424">INDEX($K:$P,ROW(),MATCH(CY$3,$K$2:$P$2,0))</f>
        <v>#N/A</v>
      </c>
      <c r="CZ424" s="147" t="e" cm="1">
        <f t="array" ref="CZ424">INDEX($K:$P,ROW(),MATCH(CZ$3,$K$2:$P$2,0))</f>
        <v>#N/A</v>
      </c>
      <c r="DA424" s="147" t="e" cm="1">
        <f t="array" ref="DA424">INDEX($K:$P,ROW(),MATCH(DA$3,$K$2:$P$2,0))</f>
        <v>#N/A</v>
      </c>
      <c r="DB424" s="147" t="e" cm="1">
        <f t="array" ref="DB424">INDEX($K:$P,ROW(),MATCH(DB$3,$K$2:$P$2,0))</f>
        <v>#N/A</v>
      </c>
      <c r="DC424" s="147" t="e" cm="1">
        <f t="array" ref="DC424">INDEX($K:$P,ROW(),MATCH(DC$3,$K$2:$P$2,0))</f>
        <v>#N/A</v>
      </c>
      <c r="DD424" s="147" t="e" cm="1">
        <f t="array" ref="DD424">INDEX($K:$P,ROW(),MATCH(DD$3,$K$2:$P$2,0))</f>
        <v>#N/A</v>
      </c>
      <c r="DE424" s="147" t="e" cm="1">
        <f t="array" ref="DE424">INDEX($K:$P,ROW(),MATCH(DE$3,$K$2:$P$2,0))</f>
        <v>#N/A</v>
      </c>
      <c r="DF424" s="147" t="e" cm="1">
        <f t="array" ref="DF424">INDEX($K:$P,ROW(),MATCH(DF$3,$K$2:$P$2,0))</f>
        <v>#N/A</v>
      </c>
      <c r="DG424" s="147" t="e" cm="1">
        <f t="array" ref="DG424">INDEX($K:$P,ROW(),MATCH(DG$3,$K$2:$P$2,0))</f>
        <v>#N/A</v>
      </c>
      <c r="DH424" s="147" t="e" cm="1">
        <f t="array" ref="DH424">INDEX($K:$P,ROW(),MATCH(DH$3,$K$2:$P$2,0))</f>
        <v>#N/A</v>
      </c>
      <c r="DI424" s="147" t="e" cm="1">
        <f t="array" ref="DI424">INDEX($K:$P,ROW(),MATCH(DI$3,$K$2:$P$2,0))</f>
        <v>#N/A</v>
      </c>
      <c r="DJ424" s="147" t="e" cm="1">
        <f t="array" ref="DJ424">INDEX($K:$P,ROW(),MATCH(DJ$3,$K$2:$P$2,0))</f>
        <v>#N/A</v>
      </c>
      <c r="DK424" s="147" t="e" cm="1">
        <f t="array" ref="DK424">INDEX($K:$P,ROW(),MATCH(DK$3,$K$2:$P$2,0))</f>
        <v>#N/A</v>
      </c>
      <c r="DL424" s="147" t="e" cm="1">
        <f t="array" ref="DL424">INDEX($K:$P,ROW(),MATCH(DL$3,$K$2:$P$2,0))</f>
        <v>#N/A</v>
      </c>
    </row>
    <row r="425" spans="1:116" x14ac:dyDescent="0.35">
      <c r="D425" t="s">
        <v>758</v>
      </c>
      <c r="E425" s="8" t="str">
        <f t="shared" ref="E425" si="459">ROW()&amp;" "&amp;D425</f>
        <v>425 SUB-PR</v>
      </c>
      <c r="G425"/>
      <c r="I425"/>
      <c r="J425"/>
      <c r="R425" s="15"/>
      <c r="S425" s="76"/>
      <c r="T425" s="76"/>
      <c r="U425" s="76"/>
      <c r="V425" s="76"/>
      <c r="W425" s="76"/>
      <c r="X425" s="76"/>
      <c r="Y425" s="76"/>
      <c r="Z425" s="76"/>
      <c r="AA425" s="76"/>
      <c r="AB425" s="76"/>
      <c r="AC425" s="76"/>
      <c r="AD425" s="76"/>
      <c r="AE425" s="76"/>
      <c r="AF425" s="76"/>
      <c r="AG425" s="76"/>
      <c r="AH425" s="76"/>
      <c r="AI425" s="76"/>
      <c r="AJ425" s="76"/>
      <c r="AK425" s="76"/>
      <c r="AL425" s="76"/>
      <c r="AM425" s="76"/>
      <c r="AN425" s="76"/>
      <c r="AO425" s="76"/>
      <c r="AP425" s="76"/>
      <c r="AQ425" s="76"/>
      <c r="AR425" s="76"/>
      <c r="AS425" s="76"/>
      <c r="AT425" s="76"/>
      <c r="AU425" s="76"/>
      <c r="AV425" s="76"/>
      <c r="AW425" s="76"/>
      <c r="AX425" s="76"/>
      <c r="AY425" s="76"/>
      <c r="AZ425" s="76"/>
      <c r="BA425" s="76"/>
      <c r="BB425" s="76"/>
      <c r="BC425" s="76"/>
      <c r="BD425" s="76"/>
      <c r="BE425" s="76"/>
      <c r="BF425" s="76"/>
      <c r="BG425" s="76"/>
      <c r="BH425" s="76"/>
      <c r="BI425" s="76"/>
      <c r="BJ425" s="76"/>
      <c r="BK425" s="76"/>
      <c r="BL425" s="76"/>
      <c r="BM425" s="76"/>
      <c r="BN425" s="76"/>
      <c r="BO425" s="76"/>
      <c r="BP425" s="76"/>
      <c r="BQ425" s="76"/>
      <c r="BR425" s="76"/>
      <c r="BS425" s="76"/>
      <c r="BT425" s="76"/>
      <c r="BU425" s="76"/>
      <c r="BV425" s="76"/>
      <c r="BW425" s="76"/>
      <c r="BX425" s="76"/>
      <c r="BY425" s="76"/>
      <c r="BZ425" s="76"/>
      <c r="CA425" s="76"/>
      <c r="CB425" s="76"/>
      <c r="CC425" s="76"/>
      <c r="CD425" s="76"/>
      <c r="CE425" s="76"/>
      <c r="CF425" s="76"/>
      <c r="CG425" s="76"/>
      <c r="CH425" s="76"/>
      <c r="CI425" s="76"/>
      <c r="CJ425" s="76"/>
      <c r="CK425" s="76"/>
      <c r="CL425" s="76"/>
      <c r="CN425" s="60"/>
      <c r="CO425" s="76"/>
      <c r="CP425" s="76"/>
      <c r="CQ425" s="76"/>
      <c r="CR425" s="76"/>
      <c r="CS425" s="76"/>
      <c r="CT425" s="76"/>
      <c r="CU425" s="76"/>
      <c r="CV425" s="76"/>
      <c r="CW425" s="76"/>
      <c r="CX425" s="76"/>
      <c r="CY425" s="76"/>
      <c r="CZ425" s="76"/>
      <c r="DA425" s="76"/>
      <c r="DB425" s="76"/>
      <c r="DC425" s="76"/>
      <c r="DD425" s="76"/>
      <c r="DE425" s="76"/>
      <c r="DF425" s="76"/>
      <c r="DG425" s="76"/>
      <c r="DH425" s="76"/>
      <c r="DI425" s="76"/>
      <c r="DJ425" s="76"/>
      <c r="DK425" s="76"/>
      <c r="DL425" s="76"/>
    </row>
    <row r="426" spans="1:116" x14ac:dyDescent="0.35">
      <c r="B426" s="6"/>
      <c r="C426" s="6"/>
      <c r="D426" t="s">
        <v>758</v>
      </c>
      <c r="E426" s="8" t="str">
        <f t="shared" si="458"/>
        <v>426 SUB-PR</v>
      </c>
      <c r="G426" s="95" t="str">
        <f>G431&amp;":"</f>
        <v># of subscribers:</v>
      </c>
      <c r="H426" s="12"/>
      <c r="I426" s="60"/>
      <c r="J426" s="60"/>
      <c r="S426" s="72"/>
      <c r="T426" s="72"/>
      <c r="U426" s="72"/>
      <c r="V426" s="72"/>
      <c r="W426" s="72"/>
      <c r="X426" s="72"/>
      <c r="Y426" s="72"/>
      <c r="Z426" s="72"/>
      <c r="AA426" s="72"/>
      <c r="AB426" s="72"/>
      <c r="AC426" s="72"/>
      <c r="AD426" s="72"/>
      <c r="AE426" s="72"/>
      <c r="AF426" s="72"/>
      <c r="AG426" s="72"/>
      <c r="AH426" s="72"/>
      <c r="AI426" s="72"/>
      <c r="AJ426" s="72"/>
      <c r="AK426" s="72"/>
      <c r="AL426" s="72"/>
      <c r="AM426" s="72"/>
      <c r="AN426" s="72"/>
      <c r="AO426" s="72"/>
      <c r="AP426" s="72"/>
      <c r="AQ426" s="72"/>
      <c r="AR426" s="72"/>
      <c r="AS426" s="72"/>
      <c r="AT426" s="72"/>
      <c r="AU426" s="72"/>
      <c r="AV426" s="72"/>
      <c r="AW426" s="72"/>
      <c r="AX426" s="72"/>
      <c r="AY426" s="72"/>
      <c r="AZ426" s="72"/>
      <c r="BA426" s="72"/>
      <c r="BB426" s="72"/>
      <c r="BC426" s="72"/>
      <c r="BD426" s="72"/>
      <c r="BE426" s="72"/>
      <c r="BF426" s="72"/>
      <c r="BG426" s="72"/>
      <c r="BH426" s="72"/>
      <c r="BI426" s="72"/>
      <c r="BJ426" s="72"/>
      <c r="BK426" s="72"/>
      <c r="BL426" s="72"/>
      <c r="BM426" s="72"/>
      <c r="BN426" s="72"/>
      <c r="BO426" s="72"/>
      <c r="BP426" s="72"/>
      <c r="BQ426" s="72"/>
      <c r="BR426" s="72"/>
      <c r="BS426" s="72"/>
      <c r="BT426" s="72"/>
      <c r="BU426" s="72"/>
      <c r="BV426" s="72"/>
      <c r="BW426" s="72"/>
      <c r="BX426" s="72"/>
      <c r="BY426" s="72"/>
      <c r="BZ426" s="72"/>
      <c r="CA426" s="72"/>
      <c r="CB426" s="72"/>
      <c r="CC426" s="72"/>
      <c r="CD426" s="72"/>
      <c r="CE426" s="72"/>
      <c r="CF426" s="72"/>
      <c r="CG426" s="72"/>
      <c r="CH426" s="72"/>
      <c r="CI426" s="72"/>
      <c r="CJ426" s="72"/>
      <c r="CK426" s="72"/>
      <c r="CL426" s="72"/>
      <c r="CN426" s="60"/>
      <c r="CO426" s="72"/>
      <c r="CP426" s="72"/>
      <c r="CQ426" s="72"/>
      <c r="CR426" s="72"/>
      <c r="CS426" s="72"/>
      <c r="CT426" s="72"/>
      <c r="CU426" s="72"/>
      <c r="CV426" s="72"/>
      <c r="CW426" s="72"/>
      <c r="CX426" s="72"/>
      <c r="CY426" s="72"/>
      <c r="CZ426" s="72"/>
      <c r="DA426" s="72"/>
      <c r="DB426" s="72"/>
      <c r="DC426" s="72"/>
      <c r="DD426" s="72"/>
      <c r="DE426" s="72"/>
      <c r="DF426" s="72"/>
      <c r="DG426" s="72"/>
      <c r="DH426" s="72"/>
      <c r="DI426" s="72"/>
      <c r="DJ426" s="72"/>
      <c r="DK426" s="72"/>
      <c r="DL426" s="72"/>
    </row>
    <row r="427" spans="1:116" x14ac:dyDescent="0.35">
      <c r="B427" s="6"/>
      <c r="C427" s="6"/>
      <c r="D427" t="s">
        <v>758</v>
      </c>
      <c r="E427" s="8" t="str">
        <f t="shared" si="458"/>
        <v>427 SUB-PR</v>
      </c>
      <c r="G427" s="158" t="s">
        <v>71</v>
      </c>
      <c r="K427" s="15">
        <f>SUMIF($4:$4,K$2-1,427:427)</f>
        <v>0</v>
      </c>
      <c r="L427" s="15">
        <f ca="1">K431</f>
        <v>500</v>
      </c>
      <c r="M427" s="15">
        <f ca="1">L431</f>
        <v>500</v>
      </c>
      <c r="N427" s="15">
        <f ca="1">M431</f>
        <v>500</v>
      </c>
      <c r="O427" s="15">
        <f ca="1">N431</f>
        <v>500</v>
      </c>
      <c r="P427" s="15">
        <f ca="1">O431</f>
        <v>500</v>
      </c>
      <c r="R427" s="15"/>
      <c r="S427" s="76">
        <f t="shared" ref="S427" si="460">R431</f>
        <v>0</v>
      </c>
      <c r="T427" s="76">
        <f t="shared" ref="T427:AY427" ca="1" si="461">S431</f>
        <v>500</v>
      </c>
      <c r="U427" s="76">
        <f t="shared" ca="1" si="461"/>
        <v>500</v>
      </c>
      <c r="V427" s="76">
        <f t="shared" ca="1" si="461"/>
        <v>500</v>
      </c>
      <c r="W427" s="76">
        <f t="shared" ca="1" si="461"/>
        <v>500</v>
      </c>
      <c r="X427" s="76">
        <f t="shared" ca="1" si="461"/>
        <v>500</v>
      </c>
      <c r="Y427" s="76">
        <f t="shared" ca="1" si="461"/>
        <v>500</v>
      </c>
      <c r="Z427" s="76">
        <f t="shared" ca="1" si="461"/>
        <v>500</v>
      </c>
      <c r="AA427" s="76">
        <f t="shared" ca="1" si="461"/>
        <v>500</v>
      </c>
      <c r="AB427" s="76">
        <f t="shared" ca="1" si="461"/>
        <v>500</v>
      </c>
      <c r="AC427" s="76">
        <f t="shared" ca="1" si="461"/>
        <v>500</v>
      </c>
      <c r="AD427" s="76">
        <f t="shared" ca="1" si="461"/>
        <v>500</v>
      </c>
      <c r="AE427" s="76">
        <f t="shared" ca="1" si="461"/>
        <v>500</v>
      </c>
      <c r="AF427" s="76">
        <f t="shared" ca="1" si="461"/>
        <v>500</v>
      </c>
      <c r="AG427" s="76">
        <f t="shared" ca="1" si="461"/>
        <v>500</v>
      </c>
      <c r="AH427" s="76">
        <f t="shared" ca="1" si="461"/>
        <v>500</v>
      </c>
      <c r="AI427" s="76">
        <f t="shared" ca="1" si="461"/>
        <v>500</v>
      </c>
      <c r="AJ427" s="76">
        <f t="shared" ca="1" si="461"/>
        <v>500</v>
      </c>
      <c r="AK427" s="76">
        <f t="shared" ca="1" si="461"/>
        <v>500</v>
      </c>
      <c r="AL427" s="76">
        <f t="shared" ca="1" si="461"/>
        <v>500</v>
      </c>
      <c r="AM427" s="76">
        <f t="shared" ca="1" si="461"/>
        <v>500</v>
      </c>
      <c r="AN427" s="76">
        <f t="shared" ca="1" si="461"/>
        <v>500</v>
      </c>
      <c r="AO427" s="76">
        <f t="shared" ca="1" si="461"/>
        <v>500</v>
      </c>
      <c r="AP427" s="76">
        <f t="shared" ca="1" si="461"/>
        <v>500</v>
      </c>
      <c r="AQ427" s="76">
        <f t="shared" ca="1" si="461"/>
        <v>500</v>
      </c>
      <c r="AR427" s="76">
        <f t="shared" ca="1" si="461"/>
        <v>500</v>
      </c>
      <c r="AS427" s="76">
        <f t="shared" ca="1" si="461"/>
        <v>500</v>
      </c>
      <c r="AT427" s="76">
        <f t="shared" ca="1" si="461"/>
        <v>500</v>
      </c>
      <c r="AU427" s="76">
        <f t="shared" ca="1" si="461"/>
        <v>500</v>
      </c>
      <c r="AV427" s="76">
        <f t="shared" ca="1" si="461"/>
        <v>500</v>
      </c>
      <c r="AW427" s="76">
        <f t="shared" ca="1" si="461"/>
        <v>500</v>
      </c>
      <c r="AX427" s="76">
        <f t="shared" ca="1" si="461"/>
        <v>500</v>
      </c>
      <c r="AY427" s="76">
        <f t="shared" ca="1" si="461"/>
        <v>500</v>
      </c>
      <c r="AZ427" s="76">
        <f t="shared" ref="AZ427:CE427" ca="1" si="462">AY431</f>
        <v>500</v>
      </c>
      <c r="BA427" s="76">
        <f t="shared" ca="1" si="462"/>
        <v>500</v>
      </c>
      <c r="BB427" s="76">
        <f t="shared" ca="1" si="462"/>
        <v>500</v>
      </c>
      <c r="BC427" s="76">
        <f t="shared" ca="1" si="462"/>
        <v>500</v>
      </c>
      <c r="BD427" s="76">
        <f t="shared" ca="1" si="462"/>
        <v>500</v>
      </c>
      <c r="BE427" s="76">
        <f t="shared" ca="1" si="462"/>
        <v>500</v>
      </c>
      <c r="BF427" s="76">
        <f t="shared" ca="1" si="462"/>
        <v>500</v>
      </c>
      <c r="BG427" s="76">
        <f t="shared" ca="1" si="462"/>
        <v>500</v>
      </c>
      <c r="BH427" s="76">
        <f t="shared" ca="1" si="462"/>
        <v>500</v>
      </c>
      <c r="BI427" s="76">
        <f t="shared" ca="1" si="462"/>
        <v>500</v>
      </c>
      <c r="BJ427" s="76">
        <f t="shared" ca="1" si="462"/>
        <v>500</v>
      </c>
      <c r="BK427" s="76">
        <f t="shared" ca="1" si="462"/>
        <v>500</v>
      </c>
      <c r="BL427" s="76">
        <f t="shared" ca="1" si="462"/>
        <v>500</v>
      </c>
      <c r="BM427" s="76">
        <f t="shared" ca="1" si="462"/>
        <v>500</v>
      </c>
      <c r="BN427" s="76">
        <f t="shared" ca="1" si="462"/>
        <v>500</v>
      </c>
      <c r="BO427" s="76">
        <f t="shared" ca="1" si="462"/>
        <v>500</v>
      </c>
      <c r="BP427" s="76">
        <f t="shared" ca="1" si="462"/>
        <v>500</v>
      </c>
      <c r="BQ427" s="76">
        <f t="shared" ca="1" si="462"/>
        <v>500</v>
      </c>
      <c r="BR427" s="76">
        <f t="shared" ca="1" si="462"/>
        <v>500</v>
      </c>
      <c r="BS427" s="76">
        <f t="shared" ca="1" si="462"/>
        <v>500</v>
      </c>
      <c r="BT427" s="76">
        <f t="shared" ca="1" si="462"/>
        <v>500</v>
      </c>
      <c r="BU427" s="76">
        <f t="shared" ca="1" si="462"/>
        <v>500</v>
      </c>
      <c r="BV427" s="76">
        <f t="shared" ca="1" si="462"/>
        <v>500</v>
      </c>
      <c r="BW427" s="76">
        <f t="shared" ca="1" si="462"/>
        <v>500</v>
      </c>
      <c r="BX427" s="76">
        <f t="shared" ca="1" si="462"/>
        <v>500</v>
      </c>
      <c r="BY427" s="76">
        <f t="shared" ca="1" si="462"/>
        <v>500</v>
      </c>
      <c r="BZ427" s="76">
        <f t="shared" ca="1" si="462"/>
        <v>500</v>
      </c>
      <c r="CA427" s="76">
        <f t="shared" ca="1" si="462"/>
        <v>500</v>
      </c>
      <c r="CB427" s="76">
        <f t="shared" ca="1" si="462"/>
        <v>500</v>
      </c>
      <c r="CC427" s="76">
        <f t="shared" ca="1" si="462"/>
        <v>500</v>
      </c>
      <c r="CD427" s="76">
        <f t="shared" ca="1" si="462"/>
        <v>500</v>
      </c>
      <c r="CE427" s="76">
        <f t="shared" ca="1" si="462"/>
        <v>500</v>
      </c>
      <c r="CF427" s="76">
        <f t="shared" ref="CF427:CL427" ca="1" si="463">CE431</f>
        <v>500</v>
      </c>
      <c r="CG427" s="76">
        <f t="shared" ca="1" si="463"/>
        <v>500</v>
      </c>
      <c r="CH427" s="76">
        <f t="shared" ca="1" si="463"/>
        <v>500</v>
      </c>
      <c r="CI427" s="76">
        <f t="shared" ca="1" si="463"/>
        <v>500</v>
      </c>
      <c r="CJ427" s="76">
        <f t="shared" ca="1" si="463"/>
        <v>500</v>
      </c>
      <c r="CK427" s="76">
        <f t="shared" ca="1" si="463"/>
        <v>500</v>
      </c>
      <c r="CL427" s="76">
        <f t="shared" ca="1" si="463"/>
        <v>500</v>
      </c>
      <c r="CO427" s="76">
        <f t="shared" ref="CO427:DL427" si="464">CN431</f>
        <v>0</v>
      </c>
      <c r="CP427" s="76" t="e">
        <f t="shared" ca="1" si="464"/>
        <v>#N/A</v>
      </c>
      <c r="CQ427" s="76" t="e">
        <f t="shared" ca="1" si="464"/>
        <v>#N/A</v>
      </c>
      <c r="CR427" s="76" t="e">
        <f t="shared" ca="1" si="464"/>
        <v>#N/A</v>
      </c>
      <c r="CS427" s="76" t="e">
        <f t="shared" ca="1" si="464"/>
        <v>#N/A</v>
      </c>
      <c r="CT427" s="76" t="e">
        <f t="shared" ca="1" si="464"/>
        <v>#N/A</v>
      </c>
      <c r="CU427" s="76" t="e">
        <f t="shared" ca="1" si="464"/>
        <v>#N/A</v>
      </c>
      <c r="CV427" s="76" t="e">
        <f t="shared" ca="1" si="464"/>
        <v>#N/A</v>
      </c>
      <c r="CW427" s="76" t="e">
        <f t="shared" ca="1" si="464"/>
        <v>#N/A</v>
      </c>
      <c r="CX427" s="76" t="e">
        <f t="shared" ca="1" si="464"/>
        <v>#N/A</v>
      </c>
      <c r="CY427" s="76" t="e">
        <f t="shared" ca="1" si="464"/>
        <v>#N/A</v>
      </c>
      <c r="CZ427" s="76" t="e">
        <f t="shared" ca="1" si="464"/>
        <v>#N/A</v>
      </c>
      <c r="DA427" s="76" t="e">
        <f t="shared" ca="1" si="464"/>
        <v>#N/A</v>
      </c>
      <c r="DB427" s="76" t="e">
        <f t="shared" ca="1" si="464"/>
        <v>#N/A</v>
      </c>
      <c r="DC427" s="76" t="e">
        <f t="shared" ca="1" si="464"/>
        <v>#N/A</v>
      </c>
      <c r="DD427" s="76" t="e">
        <f t="shared" ca="1" si="464"/>
        <v>#N/A</v>
      </c>
      <c r="DE427" s="76" t="e">
        <f t="shared" ca="1" si="464"/>
        <v>#N/A</v>
      </c>
      <c r="DF427" s="76" t="e">
        <f t="shared" ca="1" si="464"/>
        <v>#N/A</v>
      </c>
      <c r="DG427" s="76" t="e">
        <f t="shared" ca="1" si="464"/>
        <v>#N/A</v>
      </c>
      <c r="DH427" s="76" t="e">
        <f t="shared" ca="1" si="464"/>
        <v>#N/A</v>
      </c>
      <c r="DI427" s="76" t="e">
        <f t="shared" ca="1" si="464"/>
        <v>#N/A</v>
      </c>
      <c r="DJ427" s="76" t="e">
        <f t="shared" ca="1" si="464"/>
        <v>#N/A</v>
      </c>
      <c r="DK427" s="76" t="e">
        <f t="shared" ca="1" si="464"/>
        <v>#N/A</v>
      </c>
      <c r="DL427" s="76" t="e">
        <f t="shared" ca="1" si="464"/>
        <v>#N/A</v>
      </c>
    </row>
    <row r="428" spans="1:116" x14ac:dyDescent="0.35">
      <c r="B428" s="6"/>
      <c r="C428" s="6"/>
      <c r="D428" t="s">
        <v>758</v>
      </c>
      <c r="E428" s="8" t="str">
        <f t="shared" si="458"/>
        <v>428 SUB-PR</v>
      </c>
      <c r="G428" s="158" t="s">
        <v>72</v>
      </c>
      <c r="K428" s="34">
        <f t="shared" ref="K428:P428" ca="1" si="465">SUMIF($3:$3,K$2,428:428)</f>
        <v>815.78947368420995</v>
      </c>
      <c r="L428" s="34">
        <f t="shared" ca="1" si="465"/>
        <v>315.78947368420995</v>
      </c>
      <c r="M428" s="34">
        <f t="shared" ca="1" si="465"/>
        <v>315.78947368420995</v>
      </c>
      <c r="N428" s="34">
        <f t="shared" ca="1" si="465"/>
        <v>315.78947368420995</v>
      </c>
      <c r="O428" s="34">
        <f t="shared" ca="1" si="465"/>
        <v>315.78947368420995</v>
      </c>
      <c r="P428" s="34">
        <f t="shared" ca="1" si="465"/>
        <v>315.78947368420995</v>
      </c>
      <c r="R428" s="15"/>
      <c r="S428" s="76">
        <f t="shared" ref="S428:AX428" ca="1" si="466">S431-S430-S427</f>
        <v>526.31578947368416</v>
      </c>
      <c r="T428" s="76">
        <f t="shared" ca="1" si="466"/>
        <v>26.315789473684163</v>
      </c>
      <c r="U428" s="76">
        <f t="shared" ca="1" si="466"/>
        <v>26.315789473684163</v>
      </c>
      <c r="V428" s="76">
        <f t="shared" ca="1" si="466"/>
        <v>26.315789473684163</v>
      </c>
      <c r="W428" s="76">
        <f t="shared" ca="1" si="466"/>
        <v>26.315789473684163</v>
      </c>
      <c r="X428" s="76">
        <f t="shared" ca="1" si="466"/>
        <v>26.315789473684163</v>
      </c>
      <c r="Y428" s="76">
        <f t="shared" ca="1" si="466"/>
        <v>26.315789473684163</v>
      </c>
      <c r="Z428" s="76">
        <f t="shared" ca="1" si="466"/>
        <v>26.315789473684163</v>
      </c>
      <c r="AA428" s="76">
        <f t="shared" ca="1" si="466"/>
        <v>26.315789473684163</v>
      </c>
      <c r="AB428" s="76">
        <f t="shared" ca="1" si="466"/>
        <v>26.315789473684163</v>
      </c>
      <c r="AC428" s="76">
        <f t="shared" ca="1" si="466"/>
        <v>26.315789473684163</v>
      </c>
      <c r="AD428" s="76">
        <f t="shared" ca="1" si="466"/>
        <v>26.315789473684163</v>
      </c>
      <c r="AE428" s="76">
        <f t="shared" ca="1" si="466"/>
        <v>26.315789473684163</v>
      </c>
      <c r="AF428" s="76">
        <f t="shared" ca="1" si="466"/>
        <v>26.315789473684163</v>
      </c>
      <c r="AG428" s="76">
        <f t="shared" ca="1" si="466"/>
        <v>26.315789473684163</v>
      </c>
      <c r="AH428" s="76">
        <f t="shared" ca="1" si="466"/>
        <v>26.315789473684163</v>
      </c>
      <c r="AI428" s="76">
        <f t="shared" ca="1" si="466"/>
        <v>26.315789473684163</v>
      </c>
      <c r="AJ428" s="76">
        <f t="shared" ca="1" si="466"/>
        <v>26.315789473684163</v>
      </c>
      <c r="AK428" s="76">
        <f t="shared" ca="1" si="466"/>
        <v>26.315789473684163</v>
      </c>
      <c r="AL428" s="76">
        <f t="shared" ca="1" si="466"/>
        <v>26.315789473684163</v>
      </c>
      <c r="AM428" s="76">
        <f t="shared" ca="1" si="466"/>
        <v>26.315789473684163</v>
      </c>
      <c r="AN428" s="76">
        <f t="shared" ca="1" si="466"/>
        <v>26.315789473684163</v>
      </c>
      <c r="AO428" s="76">
        <f t="shared" ca="1" si="466"/>
        <v>26.315789473684163</v>
      </c>
      <c r="AP428" s="76">
        <f t="shared" ca="1" si="466"/>
        <v>26.315789473684163</v>
      </c>
      <c r="AQ428" s="76">
        <f t="shared" ca="1" si="466"/>
        <v>26.315789473684163</v>
      </c>
      <c r="AR428" s="76">
        <f t="shared" ca="1" si="466"/>
        <v>26.315789473684163</v>
      </c>
      <c r="AS428" s="76">
        <f t="shared" ca="1" si="466"/>
        <v>26.315789473684163</v>
      </c>
      <c r="AT428" s="76">
        <f t="shared" ca="1" si="466"/>
        <v>26.315789473684163</v>
      </c>
      <c r="AU428" s="76">
        <f t="shared" ca="1" si="466"/>
        <v>26.315789473684163</v>
      </c>
      <c r="AV428" s="76">
        <f t="shared" ca="1" si="466"/>
        <v>26.315789473684163</v>
      </c>
      <c r="AW428" s="76">
        <f t="shared" ca="1" si="466"/>
        <v>26.315789473684163</v>
      </c>
      <c r="AX428" s="76">
        <f t="shared" ca="1" si="466"/>
        <v>26.315789473684163</v>
      </c>
      <c r="AY428" s="76">
        <f t="shared" ref="AY428:CD428" ca="1" si="467">AY431-AY430-AY427</f>
        <v>26.315789473684163</v>
      </c>
      <c r="AZ428" s="76">
        <f t="shared" ca="1" si="467"/>
        <v>26.315789473684163</v>
      </c>
      <c r="BA428" s="76">
        <f t="shared" ca="1" si="467"/>
        <v>26.315789473684163</v>
      </c>
      <c r="BB428" s="76">
        <f t="shared" ca="1" si="467"/>
        <v>26.315789473684163</v>
      </c>
      <c r="BC428" s="76">
        <f t="shared" ca="1" si="467"/>
        <v>26.315789473684163</v>
      </c>
      <c r="BD428" s="76">
        <f t="shared" ca="1" si="467"/>
        <v>26.315789473684163</v>
      </c>
      <c r="BE428" s="76">
        <f t="shared" ca="1" si="467"/>
        <v>26.315789473684163</v>
      </c>
      <c r="BF428" s="76">
        <f t="shared" ca="1" si="467"/>
        <v>26.315789473684163</v>
      </c>
      <c r="BG428" s="76">
        <f t="shared" ca="1" si="467"/>
        <v>26.315789473684163</v>
      </c>
      <c r="BH428" s="76">
        <f t="shared" ca="1" si="467"/>
        <v>26.315789473684163</v>
      </c>
      <c r="BI428" s="76">
        <f t="shared" ca="1" si="467"/>
        <v>26.315789473684163</v>
      </c>
      <c r="BJ428" s="76">
        <f t="shared" ca="1" si="467"/>
        <v>26.315789473684163</v>
      </c>
      <c r="BK428" s="76">
        <f t="shared" ca="1" si="467"/>
        <v>26.315789473684163</v>
      </c>
      <c r="BL428" s="76">
        <f t="shared" ca="1" si="467"/>
        <v>26.315789473684163</v>
      </c>
      <c r="BM428" s="76">
        <f t="shared" ca="1" si="467"/>
        <v>26.315789473684163</v>
      </c>
      <c r="BN428" s="76">
        <f t="shared" ca="1" si="467"/>
        <v>26.315789473684163</v>
      </c>
      <c r="BO428" s="76">
        <f t="shared" ca="1" si="467"/>
        <v>26.315789473684163</v>
      </c>
      <c r="BP428" s="76">
        <f t="shared" ca="1" si="467"/>
        <v>26.315789473684163</v>
      </c>
      <c r="BQ428" s="76">
        <f t="shared" ca="1" si="467"/>
        <v>26.315789473684163</v>
      </c>
      <c r="BR428" s="76">
        <f t="shared" ca="1" si="467"/>
        <v>26.315789473684163</v>
      </c>
      <c r="BS428" s="76">
        <f t="shared" ca="1" si="467"/>
        <v>26.315789473684163</v>
      </c>
      <c r="BT428" s="76">
        <f t="shared" ca="1" si="467"/>
        <v>26.315789473684163</v>
      </c>
      <c r="BU428" s="76">
        <f t="shared" ca="1" si="467"/>
        <v>26.315789473684163</v>
      </c>
      <c r="BV428" s="76">
        <f t="shared" ca="1" si="467"/>
        <v>26.315789473684163</v>
      </c>
      <c r="BW428" s="76">
        <f t="shared" ca="1" si="467"/>
        <v>26.315789473684163</v>
      </c>
      <c r="BX428" s="76">
        <f t="shared" ca="1" si="467"/>
        <v>26.315789473684163</v>
      </c>
      <c r="BY428" s="76">
        <f t="shared" ca="1" si="467"/>
        <v>26.315789473684163</v>
      </c>
      <c r="BZ428" s="76">
        <f t="shared" ca="1" si="467"/>
        <v>26.315789473684163</v>
      </c>
      <c r="CA428" s="76">
        <f t="shared" ca="1" si="467"/>
        <v>26.315789473684163</v>
      </c>
      <c r="CB428" s="76">
        <f t="shared" ca="1" si="467"/>
        <v>26.315789473684163</v>
      </c>
      <c r="CC428" s="76">
        <f t="shared" ca="1" si="467"/>
        <v>26.315789473684163</v>
      </c>
      <c r="CD428" s="76">
        <f t="shared" ca="1" si="467"/>
        <v>26.315789473684163</v>
      </c>
      <c r="CE428" s="76">
        <f t="shared" ref="CE428:CL428" ca="1" si="468">CE431-CE430-CE427</f>
        <v>26.315789473684163</v>
      </c>
      <c r="CF428" s="76">
        <f t="shared" ca="1" si="468"/>
        <v>26.315789473684163</v>
      </c>
      <c r="CG428" s="76">
        <f t="shared" ca="1" si="468"/>
        <v>26.315789473684163</v>
      </c>
      <c r="CH428" s="76">
        <f t="shared" ca="1" si="468"/>
        <v>26.315789473684163</v>
      </c>
      <c r="CI428" s="76">
        <f t="shared" ca="1" si="468"/>
        <v>26.315789473684163</v>
      </c>
      <c r="CJ428" s="76">
        <f t="shared" ca="1" si="468"/>
        <v>26.315789473684163</v>
      </c>
      <c r="CK428" s="76">
        <f t="shared" ca="1" si="468"/>
        <v>26.315789473684163</v>
      </c>
      <c r="CL428" s="76">
        <f t="shared" ca="1" si="468"/>
        <v>26.315789473684163</v>
      </c>
      <c r="CO428" s="76" t="e">
        <f t="shared" ref="CO428:DK428" ca="1" si="469">CO431-CO430-CO427</f>
        <v>#N/A</v>
      </c>
      <c r="CP428" s="76" t="e">
        <f t="shared" ca="1" si="469"/>
        <v>#N/A</v>
      </c>
      <c r="CQ428" s="76" t="e">
        <f t="shared" ca="1" si="469"/>
        <v>#N/A</v>
      </c>
      <c r="CR428" s="76" t="e">
        <f t="shared" ca="1" si="469"/>
        <v>#N/A</v>
      </c>
      <c r="CS428" s="76" t="e">
        <f t="shared" ca="1" si="469"/>
        <v>#N/A</v>
      </c>
      <c r="CT428" s="76" t="e">
        <f t="shared" ca="1" si="469"/>
        <v>#N/A</v>
      </c>
      <c r="CU428" s="76" t="e">
        <f t="shared" ca="1" si="469"/>
        <v>#N/A</v>
      </c>
      <c r="CV428" s="76" t="e">
        <f t="shared" ca="1" si="469"/>
        <v>#N/A</v>
      </c>
      <c r="CW428" s="76" t="e">
        <f t="shared" ca="1" si="469"/>
        <v>#N/A</v>
      </c>
      <c r="CX428" s="76" t="e">
        <f t="shared" ca="1" si="469"/>
        <v>#N/A</v>
      </c>
      <c r="CY428" s="76" t="e">
        <f t="shared" ca="1" si="469"/>
        <v>#N/A</v>
      </c>
      <c r="CZ428" s="76" t="e">
        <f t="shared" ca="1" si="469"/>
        <v>#N/A</v>
      </c>
      <c r="DA428" s="76" t="e">
        <f t="shared" ca="1" si="469"/>
        <v>#N/A</v>
      </c>
      <c r="DB428" s="76" t="e">
        <f t="shared" ca="1" si="469"/>
        <v>#N/A</v>
      </c>
      <c r="DC428" s="76" t="e">
        <f t="shared" ca="1" si="469"/>
        <v>#N/A</v>
      </c>
      <c r="DD428" s="76" t="e">
        <f t="shared" ca="1" si="469"/>
        <v>#N/A</v>
      </c>
      <c r="DE428" s="76" t="e">
        <f t="shared" ca="1" si="469"/>
        <v>#N/A</v>
      </c>
      <c r="DF428" s="76" t="e">
        <f t="shared" ca="1" si="469"/>
        <v>#N/A</v>
      </c>
      <c r="DG428" s="76" t="e">
        <f t="shared" ca="1" si="469"/>
        <v>#N/A</v>
      </c>
      <c r="DH428" s="76" t="e">
        <f t="shared" ca="1" si="469"/>
        <v>#N/A</v>
      </c>
      <c r="DI428" s="76" t="e">
        <f t="shared" ca="1" si="469"/>
        <v>#N/A</v>
      </c>
      <c r="DJ428" s="76" t="e">
        <f t="shared" ca="1" si="469"/>
        <v>#N/A</v>
      </c>
      <c r="DK428" s="76" t="e">
        <f t="shared" ca="1" si="469"/>
        <v>#N/A</v>
      </c>
      <c r="DL428" s="76" t="e">
        <f t="shared" ref="DL428" ca="1" si="470">DL431-DL430-DL427</f>
        <v>#N/A</v>
      </c>
    </row>
    <row r="429" spans="1:116" x14ac:dyDescent="0.35">
      <c r="B429" t="str">
        <f>E429</f>
        <v>429 SUB-PR</v>
      </c>
      <c r="D429" t="s">
        <v>758</v>
      </c>
      <c r="E429" s="8" t="str">
        <f t="shared" si="458"/>
        <v>429 SUB-PR</v>
      </c>
      <c r="G429" s="145" t="s">
        <v>73</v>
      </c>
      <c r="H429" s="12"/>
      <c r="I429" s="60"/>
      <c r="J429" s="60"/>
      <c r="K429" s="16">
        <v>0.05</v>
      </c>
      <c r="L429" s="16">
        <v>0.05</v>
      </c>
      <c r="M429" s="16">
        <v>0.05</v>
      </c>
      <c r="N429" s="16">
        <v>0.05</v>
      </c>
      <c r="O429" s="16">
        <v>0.05</v>
      </c>
      <c r="P429" s="16">
        <v>0.05</v>
      </c>
      <c r="R429" s="20"/>
      <c r="S429" s="150" cm="1">
        <f t="array" ref="S429">INDEX($K:$P,ROW(),MATCH(S$3,$K$2:$P$2,0))</f>
        <v>0.05</v>
      </c>
      <c r="T429" s="150" cm="1">
        <f t="array" ref="T429">INDEX($K:$P,ROW(),MATCH(T$3,$K$2:$P$2,0))</f>
        <v>0.05</v>
      </c>
      <c r="U429" s="150" cm="1">
        <f t="array" ref="U429">INDEX($K:$P,ROW(),MATCH(U$3,$K$2:$P$2,0))</f>
        <v>0.05</v>
      </c>
      <c r="V429" s="150" cm="1">
        <f t="array" ref="V429">INDEX($K:$P,ROW(),MATCH(V$3,$K$2:$P$2,0))</f>
        <v>0.05</v>
      </c>
      <c r="W429" s="150" cm="1">
        <f t="array" ref="W429">INDEX($K:$P,ROW(),MATCH(W$3,$K$2:$P$2,0))</f>
        <v>0.05</v>
      </c>
      <c r="X429" s="150" cm="1">
        <f t="array" ref="X429">INDEX($K:$P,ROW(),MATCH(X$3,$K$2:$P$2,0))</f>
        <v>0.05</v>
      </c>
      <c r="Y429" s="150" cm="1">
        <f t="array" ref="Y429">INDEX($K:$P,ROW(),MATCH(Y$3,$K$2:$P$2,0))</f>
        <v>0.05</v>
      </c>
      <c r="Z429" s="150" cm="1">
        <f t="array" ref="Z429">INDEX($K:$P,ROW(),MATCH(Z$3,$K$2:$P$2,0))</f>
        <v>0.05</v>
      </c>
      <c r="AA429" s="150" cm="1">
        <f t="array" ref="AA429">INDEX($K:$P,ROW(),MATCH(AA$3,$K$2:$P$2,0))</f>
        <v>0.05</v>
      </c>
      <c r="AB429" s="150" cm="1">
        <f t="array" ref="AB429">INDEX($K:$P,ROW(),MATCH(AB$3,$K$2:$P$2,0))</f>
        <v>0.05</v>
      </c>
      <c r="AC429" s="150" cm="1">
        <f t="array" ref="AC429">INDEX($K:$P,ROW(),MATCH(AC$3,$K$2:$P$2,0))</f>
        <v>0.05</v>
      </c>
      <c r="AD429" s="150" cm="1">
        <f t="array" ref="AD429">INDEX($K:$P,ROW(),MATCH(AD$3,$K$2:$P$2,0))</f>
        <v>0.05</v>
      </c>
      <c r="AE429" s="150" cm="1">
        <f t="array" ref="AE429">INDEX($K:$P,ROW(),MATCH(AE$3,$K$2:$P$2,0))</f>
        <v>0.05</v>
      </c>
      <c r="AF429" s="150" cm="1">
        <f t="array" ref="AF429">INDEX($K:$P,ROW(),MATCH(AF$3,$K$2:$P$2,0))</f>
        <v>0.05</v>
      </c>
      <c r="AG429" s="150" cm="1">
        <f t="array" ref="AG429">INDEX($K:$P,ROW(),MATCH(AG$3,$K$2:$P$2,0))</f>
        <v>0.05</v>
      </c>
      <c r="AH429" s="150" cm="1">
        <f t="array" ref="AH429">INDEX($K:$P,ROW(),MATCH(AH$3,$K$2:$P$2,0))</f>
        <v>0.05</v>
      </c>
      <c r="AI429" s="150" cm="1">
        <f t="array" ref="AI429">INDEX($K:$P,ROW(),MATCH(AI$3,$K$2:$P$2,0))</f>
        <v>0.05</v>
      </c>
      <c r="AJ429" s="150" cm="1">
        <f t="array" ref="AJ429">INDEX($K:$P,ROW(),MATCH(AJ$3,$K$2:$P$2,0))</f>
        <v>0.05</v>
      </c>
      <c r="AK429" s="150" cm="1">
        <f t="array" ref="AK429">INDEX($K:$P,ROW(),MATCH(AK$3,$K$2:$P$2,0))</f>
        <v>0.05</v>
      </c>
      <c r="AL429" s="150" cm="1">
        <f t="array" ref="AL429">INDEX($K:$P,ROW(),MATCH(AL$3,$K$2:$P$2,0))</f>
        <v>0.05</v>
      </c>
      <c r="AM429" s="150" cm="1">
        <f t="array" ref="AM429">INDEX($K:$P,ROW(),MATCH(AM$3,$K$2:$P$2,0))</f>
        <v>0.05</v>
      </c>
      <c r="AN429" s="150" cm="1">
        <f t="array" ref="AN429">INDEX($K:$P,ROW(),MATCH(AN$3,$K$2:$P$2,0))</f>
        <v>0.05</v>
      </c>
      <c r="AO429" s="150" cm="1">
        <f t="array" ref="AO429">INDEX($K:$P,ROW(),MATCH(AO$3,$K$2:$P$2,0))</f>
        <v>0.05</v>
      </c>
      <c r="AP429" s="150" cm="1">
        <f t="array" ref="AP429">INDEX($K:$P,ROW(),MATCH(AP$3,$K$2:$P$2,0))</f>
        <v>0.05</v>
      </c>
      <c r="AQ429" s="150" cm="1">
        <f t="array" ref="AQ429">INDEX($K:$P,ROW(),MATCH(AQ$3,$K$2:$P$2,0))</f>
        <v>0.05</v>
      </c>
      <c r="AR429" s="150" cm="1">
        <f t="array" ref="AR429">INDEX($K:$P,ROW(),MATCH(AR$3,$K$2:$P$2,0))</f>
        <v>0.05</v>
      </c>
      <c r="AS429" s="150" cm="1">
        <f t="array" ref="AS429">INDEX($K:$P,ROW(),MATCH(AS$3,$K$2:$P$2,0))</f>
        <v>0.05</v>
      </c>
      <c r="AT429" s="150" cm="1">
        <f t="array" ref="AT429">INDEX($K:$P,ROW(),MATCH(AT$3,$K$2:$P$2,0))</f>
        <v>0.05</v>
      </c>
      <c r="AU429" s="150" cm="1">
        <f t="array" ref="AU429">INDEX($K:$P,ROW(),MATCH(AU$3,$K$2:$P$2,0))</f>
        <v>0.05</v>
      </c>
      <c r="AV429" s="150" cm="1">
        <f t="array" ref="AV429">INDEX($K:$P,ROW(),MATCH(AV$3,$K$2:$P$2,0))</f>
        <v>0.05</v>
      </c>
      <c r="AW429" s="150" cm="1">
        <f t="array" ref="AW429">INDEX($K:$P,ROW(),MATCH(AW$3,$K$2:$P$2,0))</f>
        <v>0.05</v>
      </c>
      <c r="AX429" s="150" cm="1">
        <f t="array" ref="AX429">INDEX($K:$P,ROW(),MATCH(AX$3,$K$2:$P$2,0))</f>
        <v>0.05</v>
      </c>
      <c r="AY429" s="150" cm="1">
        <f t="array" ref="AY429">INDEX($K:$P,ROW(),MATCH(AY$3,$K$2:$P$2,0))</f>
        <v>0.05</v>
      </c>
      <c r="AZ429" s="150" cm="1">
        <f t="array" ref="AZ429">INDEX($K:$P,ROW(),MATCH(AZ$3,$K$2:$P$2,0))</f>
        <v>0.05</v>
      </c>
      <c r="BA429" s="150" cm="1">
        <f t="array" ref="BA429">INDEX($K:$P,ROW(),MATCH(BA$3,$K$2:$P$2,0))</f>
        <v>0.05</v>
      </c>
      <c r="BB429" s="150" cm="1">
        <f t="array" ref="BB429">INDEX($K:$P,ROW(),MATCH(BB$3,$K$2:$P$2,0))</f>
        <v>0.05</v>
      </c>
      <c r="BC429" s="150" cm="1">
        <f t="array" ref="BC429">INDEX($K:$P,ROW(),MATCH(BC$3,$K$2:$P$2,0))</f>
        <v>0.05</v>
      </c>
      <c r="BD429" s="150" cm="1">
        <f t="array" ref="BD429">INDEX($K:$P,ROW(),MATCH(BD$3,$K$2:$P$2,0))</f>
        <v>0.05</v>
      </c>
      <c r="BE429" s="150" cm="1">
        <f t="array" ref="BE429">INDEX($K:$P,ROW(),MATCH(BE$3,$K$2:$P$2,0))</f>
        <v>0.05</v>
      </c>
      <c r="BF429" s="150" cm="1">
        <f t="array" ref="BF429">INDEX($K:$P,ROW(),MATCH(BF$3,$K$2:$P$2,0))</f>
        <v>0.05</v>
      </c>
      <c r="BG429" s="150" cm="1">
        <f t="array" ref="BG429">INDEX($K:$P,ROW(),MATCH(BG$3,$K$2:$P$2,0))</f>
        <v>0.05</v>
      </c>
      <c r="BH429" s="150" cm="1">
        <f t="array" ref="BH429">INDEX($K:$P,ROW(),MATCH(BH$3,$K$2:$P$2,0))</f>
        <v>0.05</v>
      </c>
      <c r="BI429" s="150" cm="1">
        <f t="array" ref="BI429">INDEX($K:$P,ROW(),MATCH(BI$3,$K$2:$P$2,0))</f>
        <v>0.05</v>
      </c>
      <c r="BJ429" s="150" cm="1">
        <f t="array" ref="BJ429">INDEX($K:$P,ROW(),MATCH(BJ$3,$K$2:$P$2,0))</f>
        <v>0.05</v>
      </c>
      <c r="BK429" s="150" cm="1">
        <f t="array" ref="BK429">INDEX($K:$P,ROW(),MATCH(BK$3,$K$2:$P$2,0))</f>
        <v>0.05</v>
      </c>
      <c r="BL429" s="150" cm="1">
        <f t="array" ref="BL429">INDEX($K:$P,ROW(),MATCH(BL$3,$K$2:$P$2,0))</f>
        <v>0.05</v>
      </c>
      <c r="BM429" s="150" cm="1">
        <f t="array" ref="BM429">INDEX($K:$P,ROW(),MATCH(BM$3,$K$2:$P$2,0))</f>
        <v>0.05</v>
      </c>
      <c r="BN429" s="150" cm="1">
        <f t="array" ref="BN429">INDEX($K:$P,ROW(),MATCH(BN$3,$K$2:$P$2,0))</f>
        <v>0.05</v>
      </c>
      <c r="BO429" s="150" cm="1">
        <f t="array" ref="BO429">INDEX($K:$P,ROW(),MATCH(BO$3,$K$2:$P$2,0))</f>
        <v>0.05</v>
      </c>
      <c r="BP429" s="150" cm="1">
        <f t="array" ref="BP429">INDEX($K:$P,ROW(),MATCH(BP$3,$K$2:$P$2,0))</f>
        <v>0.05</v>
      </c>
      <c r="BQ429" s="150" cm="1">
        <f t="array" ref="BQ429">INDEX($K:$P,ROW(),MATCH(BQ$3,$K$2:$P$2,0))</f>
        <v>0.05</v>
      </c>
      <c r="BR429" s="150" cm="1">
        <f t="array" ref="BR429">INDEX($K:$P,ROW(),MATCH(BR$3,$K$2:$P$2,0))</f>
        <v>0.05</v>
      </c>
      <c r="BS429" s="150" cm="1">
        <f t="array" ref="BS429">INDEX($K:$P,ROW(),MATCH(BS$3,$K$2:$P$2,0))</f>
        <v>0.05</v>
      </c>
      <c r="BT429" s="150" cm="1">
        <f t="array" ref="BT429">INDEX($K:$P,ROW(),MATCH(BT$3,$K$2:$P$2,0))</f>
        <v>0.05</v>
      </c>
      <c r="BU429" s="150" cm="1">
        <f t="array" ref="BU429">INDEX($K:$P,ROW(),MATCH(BU$3,$K$2:$P$2,0))</f>
        <v>0.05</v>
      </c>
      <c r="BV429" s="150" cm="1">
        <f t="array" ref="BV429">INDEX($K:$P,ROW(),MATCH(BV$3,$K$2:$P$2,0))</f>
        <v>0.05</v>
      </c>
      <c r="BW429" s="150" cm="1">
        <f t="array" ref="BW429">INDEX($K:$P,ROW(),MATCH(BW$3,$K$2:$P$2,0))</f>
        <v>0.05</v>
      </c>
      <c r="BX429" s="150" cm="1">
        <f t="array" ref="BX429">INDEX($K:$P,ROW(),MATCH(BX$3,$K$2:$P$2,0))</f>
        <v>0.05</v>
      </c>
      <c r="BY429" s="150" cm="1">
        <f t="array" ref="BY429">INDEX($K:$P,ROW(),MATCH(BY$3,$K$2:$P$2,0))</f>
        <v>0.05</v>
      </c>
      <c r="BZ429" s="150" cm="1">
        <f t="array" ref="BZ429">INDEX($K:$P,ROW(),MATCH(BZ$3,$K$2:$P$2,0))</f>
        <v>0.05</v>
      </c>
      <c r="CA429" s="150" cm="1">
        <f t="array" ref="CA429">INDEX($K:$P,ROW(),MATCH(CA$3,$K$2:$P$2,0))</f>
        <v>0.05</v>
      </c>
      <c r="CB429" s="150" cm="1">
        <f t="array" ref="CB429">INDEX($K:$P,ROW(),MATCH(CB$3,$K$2:$P$2,0))</f>
        <v>0.05</v>
      </c>
      <c r="CC429" s="150" cm="1">
        <f t="array" ref="CC429">INDEX($K:$P,ROW(),MATCH(CC$3,$K$2:$P$2,0))</f>
        <v>0.05</v>
      </c>
      <c r="CD429" s="150" cm="1">
        <f t="array" ref="CD429">INDEX($K:$P,ROW(),MATCH(CD$3,$K$2:$P$2,0))</f>
        <v>0.05</v>
      </c>
      <c r="CE429" s="150" cm="1">
        <f t="array" ref="CE429">INDEX($K:$P,ROW(),MATCH(CE$3,$K$2:$P$2,0))</f>
        <v>0.05</v>
      </c>
      <c r="CF429" s="150" cm="1">
        <f t="array" ref="CF429">INDEX($K:$P,ROW(),MATCH(CF$3,$K$2:$P$2,0))</f>
        <v>0.05</v>
      </c>
      <c r="CG429" s="150" cm="1">
        <f t="array" ref="CG429">INDEX($K:$P,ROW(),MATCH(CG$3,$K$2:$P$2,0))</f>
        <v>0.05</v>
      </c>
      <c r="CH429" s="150" cm="1">
        <f t="array" ref="CH429">INDEX($K:$P,ROW(),MATCH(CH$3,$K$2:$P$2,0))</f>
        <v>0.05</v>
      </c>
      <c r="CI429" s="150" cm="1">
        <f t="array" ref="CI429">INDEX($K:$P,ROW(),MATCH(CI$3,$K$2:$P$2,0))</f>
        <v>0.05</v>
      </c>
      <c r="CJ429" s="150" cm="1">
        <f t="array" ref="CJ429">INDEX($K:$P,ROW(),MATCH(CJ$3,$K$2:$P$2,0))</f>
        <v>0.05</v>
      </c>
      <c r="CK429" s="150" cm="1">
        <f t="array" ref="CK429">INDEX($K:$P,ROW(),MATCH(CK$3,$K$2:$P$2,0))</f>
        <v>0.05</v>
      </c>
      <c r="CL429" s="150" cm="1">
        <f t="array" ref="CL429">INDEX($K:$P,ROW(),MATCH(CL$3,$K$2:$P$2,0))</f>
        <v>0.05</v>
      </c>
      <c r="CN429" s="60"/>
      <c r="CO429" s="150" t="e" cm="1">
        <f t="array" ref="CO429">INDEX($K:$P,ROW(),MATCH(CO$3,$K$2:$P$2,0))</f>
        <v>#N/A</v>
      </c>
      <c r="CP429" s="150" t="e" cm="1">
        <f t="array" ref="CP429">INDEX($K:$P,ROW(),MATCH(CP$3,$K$2:$P$2,0))</f>
        <v>#N/A</v>
      </c>
      <c r="CQ429" s="150" t="e" cm="1">
        <f t="array" ref="CQ429">INDEX($K:$P,ROW(),MATCH(CQ$3,$K$2:$P$2,0))</f>
        <v>#N/A</v>
      </c>
      <c r="CR429" s="150" t="e" cm="1">
        <f t="array" ref="CR429">INDEX($K:$P,ROW(),MATCH(CR$3,$K$2:$P$2,0))</f>
        <v>#N/A</v>
      </c>
      <c r="CS429" s="150" t="e" cm="1">
        <f t="array" ref="CS429">INDEX($K:$P,ROW(),MATCH(CS$3,$K$2:$P$2,0))</f>
        <v>#N/A</v>
      </c>
      <c r="CT429" s="150" t="e" cm="1">
        <f t="array" ref="CT429">INDEX($K:$P,ROW(),MATCH(CT$3,$K$2:$P$2,0))</f>
        <v>#N/A</v>
      </c>
      <c r="CU429" s="150" t="e" cm="1">
        <f t="array" ref="CU429">INDEX($K:$P,ROW(),MATCH(CU$3,$K$2:$P$2,0))</f>
        <v>#N/A</v>
      </c>
      <c r="CV429" s="150" t="e" cm="1">
        <f t="array" ref="CV429">INDEX($K:$P,ROW(),MATCH(CV$3,$K$2:$P$2,0))</f>
        <v>#N/A</v>
      </c>
      <c r="CW429" s="150" t="e" cm="1">
        <f t="array" ref="CW429">INDEX($K:$P,ROW(),MATCH(CW$3,$K$2:$P$2,0))</f>
        <v>#N/A</v>
      </c>
      <c r="CX429" s="150" t="e" cm="1">
        <f t="array" ref="CX429">INDEX($K:$P,ROW(),MATCH(CX$3,$K$2:$P$2,0))</f>
        <v>#N/A</v>
      </c>
      <c r="CY429" s="150" t="e" cm="1">
        <f t="array" ref="CY429">INDEX($K:$P,ROW(),MATCH(CY$3,$K$2:$P$2,0))</f>
        <v>#N/A</v>
      </c>
      <c r="CZ429" s="150" t="e" cm="1">
        <f t="array" ref="CZ429">INDEX($K:$P,ROW(),MATCH(CZ$3,$K$2:$P$2,0))</f>
        <v>#N/A</v>
      </c>
      <c r="DA429" s="150" t="e" cm="1">
        <f t="array" ref="DA429">INDEX($K:$P,ROW(),MATCH(DA$3,$K$2:$P$2,0))</f>
        <v>#N/A</v>
      </c>
      <c r="DB429" s="150" t="e" cm="1">
        <f t="array" ref="DB429">INDEX($K:$P,ROW(),MATCH(DB$3,$K$2:$P$2,0))</f>
        <v>#N/A</v>
      </c>
      <c r="DC429" s="150" t="e" cm="1">
        <f t="array" ref="DC429">INDEX($K:$P,ROW(),MATCH(DC$3,$K$2:$P$2,0))</f>
        <v>#N/A</v>
      </c>
      <c r="DD429" s="150" t="e" cm="1">
        <f t="array" ref="DD429">INDEX($K:$P,ROW(),MATCH(DD$3,$K$2:$P$2,0))</f>
        <v>#N/A</v>
      </c>
      <c r="DE429" s="150" t="e" cm="1">
        <f t="array" ref="DE429">INDEX($K:$P,ROW(),MATCH(DE$3,$K$2:$P$2,0))</f>
        <v>#N/A</v>
      </c>
      <c r="DF429" s="150" t="e" cm="1">
        <f t="array" ref="DF429">INDEX($K:$P,ROW(),MATCH(DF$3,$K$2:$P$2,0))</f>
        <v>#N/A</v>
      </c>
      <c r="DG429" s="150" t="e" cm="1">
        <f t="array" ref="DG429">INDEX($K:$P,ROW(),MATCH(DG$3,$K$2:$P$2,0))</f>
        <v>#N/A</v>
      </c>
      <c r="DH429" s="150" t="e" cm="1">
        <f t="array" ref="DH429">INDEX($K:$P,ROW(),MATCH(DH$3,$K$2:$P$2,0))</f>
        <v>#N/A</v>
      </c>
      <c r="DI429" s="150" t="e" cm="1">
        <f t="array" ref="DI429">INDEX($K:$P,ROW(),MATCH(DI$3,$K$2:$P$2,0))</f>
        <v>#N/A</v>
      </c>
      <c r="DJ429" s="150" t="e" cm="1">
        <f t="array" ref="DJ429">INDEX($K:$P,ROW(),MATCH(DJ$3,$K$2:$P$2,0))</f>
        <v>#N/A</v>
      </c>
      <c r="DK429" s="150" t="e" cm="1">
        <f t="array" ref="DK429">INDEX($K:$P,ROW(),MATCH(DK$3,$K$2:$P$2,0))</f>
        <v>#N/A</v>
      </c>
      <c r="DL429" s="150" t="e" cm="1">
        <f t="array" ref="DL429">INDEX($K:$P,ROW(),MATCH(DL$3,$K$2:$P$2,0))</f>
        <v>#N/A</v>
      </c>
    </row>
    <row r="430" spans="1:116" x14ac:dyDescent="0.35">
      <c r="D430" t="s">
        <v>758</v>
      </c>
      <c r="E430" s="8" t="str">
        <f t="shared" si="458"/>
        <v>430 SUB-PR</v>
      </c>
      <c r="G430" s="158" t="s">
        <v>74</v>
      </c>
      <c r="K430" s="34">
        <f t="shared" ref="K430:P430" ca="1" si="471">SUMIF($3:$3,K$2,430:430)</f>
        <v>-315.78947368421058</v>
      </c>
      <c r="L430" s="34">
        <f t="shared" ca="1" si="471"/>
        <v>-315.78947368421058</v>
      </c>
      <c r="M430" s="34">
        <f t="shared" ca="1" si="471"/>
        <v>-315.78947368421058</v>
      </c>
      <c r="N430" s="34">
        <f t="shared" ca="1" si="471"/>
        <v>-315.78947368421058</v>
      </c>
      <c r="O430" s="34">
        <f t="shared" ca="1" si="471"/>
        <v>-315.78947368421058</v>
      </c>
      <c r="P430" s="34">
        <f t="shared" ca="1" si="471"/>
        <v>-315.78947368421058</v>
      </c>
      <c r="R430" s="15"/>
      <c r="S430" s="76">
        <f t="shared" ref="S430:AX430" ca="1" si="472">-S431/(1-S429)*S429</f>
        <v>-26.315789473684216</v>
      </c>
      <c r="T430" s="76">
        <f t="shared" ca="1" si="472"/>
        <v>-26.315789473684216</v>
      </c>
      <c r="U430" s="76">
        <f t="shared" ca="1" si="472"/>
        <v>-26.315789473684216</v>
      </c>
      <c r="V430" s="76">
        <f t="shared" ca="1" si="472"/>
        <v>-26.315789473684216</v>
      </c>
      <c r="W430" s="76">
        <f t="shared" ca="1" si="472"/>
        <v>-26.315789473684216</v>
      </c>
      <c r="X430" s="76">
        <f t="shared" ca="1" si="472"/>
        <v>-26.315789473684216</v>
      </c>
      <c r="Y430" s="76">
        <f t="shared" ca="1" si="472"/>
        <v>-26.315789473684216</v>
      </c>
      <c r="Z430" s="76">
        <f t="shared" ca="1" si="472"/>
        <v>-26.315789473684216</v>
      </c>
      <c r="AA430" s="76">
        <f t="shared" ca="1" si="472"/>
        <v>-26.315789473684216</v>
      </c>
      <c r="AB430" s="76">
        <f t="shared" ca="1" si="472"/>
        <v>-26.315789473684216</v>
      </c>
      <c r="AC430" s="76">
        <f t="shared" ca="1" si="472"/>
        <v>-26.315789473684216</v>
      </c>
      <c r="AD430" s="76">
        <f t="shared" ca="1" si="472"/>
        <v>-26.315789473684216</v>
      </c>
      <c r="AE430" s="76">
        <f t="shared" ca="1" si="472"/>
        <v>-26.315789473684216</v>
      </c>
      <c r="AF430" s="76">
        <f t="shared" ca="1" si="472"/>
        <v>-26.315789473684216</v>
      </c>
      <c r="AG430" s="76">
        <f t="shared" ca="1" si="472"/>
        <v>-26.315789473684216</v>
      </c>
      <c r="AH430" s="76">
        <f t="shared" ca="1" si="472"/>
        <v>-26.315789473684216</v>
      </c>
      <c r="AI430" s="76">
        <f t="shared" ca="1" si="472"/>
        <v>-26.315789473684216</v>
      </c>
      <c r="AJ430" s="76">
        <f t="shared" ca="1" si="472"/>
        <v>-26.315789473684216</v>
      </c>
      <c r="AK430" s="76">
        <f t="shared" ca="1" si="472"/>
        <v>-26.315789473684216</v>
      </c>
      <c r="AL430" s="76">
        <f t="shared" ca="1" si="472"/>
        <v>-26.315789473684216</v>
      </c>
      <c r="AM430" s="76">
        <f t="shared" ca="1" si="472"/>
        <v>-26.315789473684216</v>
      </c>
      <c r="AN430" s="76">
        <f t="shared" ca="1" si="472"/>
        <v>-26.315789473684216</v>
      </c>
      <c r="AO430" s="76">
        <f t="shared" ca="1" si="472"/>
        <v>-26.315789473684216</v>
      </c>
      <c r="AP430" s="76">
        <f t="shared" ca="1" si="472"/>
        <v>-26.315789473684216</v>
      </c>
      <c r="AQ430" s="76">
        <f t="shared" ca="1" si="472"/>
        <v>-26.315789473684216</v>
      </c>
      <c r="AR430" s="76">
        <f t="shared" ca="1" si="472"/>
        <v>-26.315789473684216</v>
      </c>
      <c r="AS430" s="76">
        <f t="shared" ca="1" si="472"/>
        <v>-26.315789473684216</v>
      </c>
      <c r="AT430" s="76">
        <f t="shared" ca="1" si="472"/>
        <v>-26.315789473684216</v>
      </c>
      <c r="AU430" s="76">
        <f t="shared" ca="1" si="472"/>
        <v>-26.315789473684216</v>
      </c>
      <c r="AV430" s="76">
        <f t="shared" ca="1" si="472"/>
        <v>-26.315789473684216</v>
      </c>
      <c r="AW430" s="76">
        <f t="shared" ca="1" si="472"/>
        <v>-26.315789473684216</v>
      </c>
      <c r="AX430" s="76">
        <f t="shared" ca="1" si="472"/>
        <v>-26.315789473684216</v>
      </c>
      <c r="AY430" s="76">
        <f t="shared" ref="AY430:CD430" ca="1" si="473">-AY431/(1-AY429)*AY429</f>
        <v>-26.315789473684216</v>
      </c>
      <c r="AZ430" s="76">
        <f t="shared" ca="1" si="473"/>
        <v>-26.315789473684216</v>
      </c>
      <c r="BA430" s="76">
        <f t="shared" ca="1" si="473"/>
        <v>-26.315789473684216</v>
      </c>
      <c r="BB430" s="76">
        <f t="shared" ca="1" si="473"/>
        <v>-26.315789473684216</v>
      </c>
      <c r="BC430" s="76">
        <f t="shared" ca="1" si="473"/>
        <v>-26.315789473684216</v>
      </c>
      <c r="BD430" s="76">
        <f t="shared" ca="1" si="473"/>
        <v>-26.315789473684216</v>
      </c>
      <c r="BE430" s="76">
        <f t="shared" ca="1" si="473"/>
        <v>-26.315789473684216</v>
      </c>
      <c r="BF430" s="76">
        <f t="shared" ca="1" si="473"/>
        <v>-26.315789473684216</v>
      </c>
      <c r="BG430" s="76">
        <f t="shared" ca="1" si="473"/>
        <v>-26.315789473684216</v>
      </c>
      <c r="BH430" s="76">
        <f t="shared" ca="1" si="473"/>
        <v>-26.315789473684216</v>
      </c>
      <c r="BI430" s="76">
        <f t="shared" ca="1" si="473"/>
        <v>-26.315789473684216</v>
      </c>
      <c r="BJ430" s="76">
        <f t="shared" ca="1" si="473"/>
        <v>-26.315789473684216</v>
      </c>
      <c r="BK430" s="76">
        <f t="shared" ca="1" si="473"/>
        <v>-26.315789473684216</v>
      </c>
      <c r="BL430" s="76">
        <f t="shared" ca="1" si="473"/>
        <v>-26.315789473684216</v>
      </c>
      <c r="BM430" s="76">
        <f t="shared" ca="1" si="473"/>
        <v>-26.315789473684216</v>
      </c>
      <c r="BN430" s="76">
        <f t="shared" ca="1" si="473"/>
        <v>-26.315789473684216</v>
      </c>
      <c r="BO430" s="76">
        <f t="shared" ca="1" si="473"/>
        <v>-26.315789473684216</v>
      </c>
      <c r="BP430" s="76">
        <f t="shared" ca="1" si="473"/>
        <v>-26.315789473684216</v>
      </c>
      <c r="BQ430" s="76">
        <f t="shared" ca="1" si="473"/>
        <v>-26.315789473684216</v>
      </c>
      <c r="BR430" s="76">
        <f t="shared" ca="1" si="473"/>
        <v>-26.315789473684216</v>
      </c>
      <c r="BS430" s="76">
        <f t="shared" ca="1" si="473"/>
        <v>-26.315789473684216</v>
      </c>
      <c r="BT430" s="76">
        <f t="shared" ca="1" si="473"/>
        <v>-26.315789473684216</v>
      </c>
      <c r="BU430" s="76">
        <f t="shared" ca="1" si="473"/>
        <v>-26.315789473684216</v>
      </c>
      <c r="BV430" s="76">
        <f t="shared" ca="1" si="473"/>
        <v>-26.315789473684216</v>
      </c>
      <c r="BW430" s="76">
        <f t="shared" ca="1" si="473"/>
        <v>-26.315789473684216</v>
      </c>
      <c r="BX430" s="76">
        <f t="shared" ca="1" si="473"/>
        <v>-26.315789473684216</v>
      </c>
      <c r="BY430" s="76">
        <f t="shared" ca="1" si="473"/>
        <v>-26.315789473684216</v>
      </c>
      <c r="BZ430" s="76">
        <f t="shared" ca="1" si="473"/>
        <v>-26.315789473684216</v>
      </c>
      <c r="CA430" s="76">
        <f t="shared" ca="1" si="473"/>
        <v>-26.315789473684216</v>
      </c>
      <c r="CB430" s="76">
        <f t="shared" ca="1" si="473"/>
        <v>-26.315789473684216</v>
      </c>
      <c r="CC430" s="76">
        <f t="shared" ca="1" si="473"/>
        <v>-26.315789473684216</v>
      </c>
      <c r="CD430" s="76">
        <f t="shared" ca="1" si="473"/>
        <v>-26.315789473684216</v>
      </c>
      <c r="CE430" s="76">
        <f t="shared" ref="CE430:CL430" ca="1" si="474">-CE431/(1-CE429)*CE429</f>
        <v>-26.315789473684216</v>
      </c>
      <c r="CF430" s="76">
        <f t="shared" ca="1" si="474"/>
        <v>-26.315789473684216</v>
      </c>
      <c r="CG430" s="76">
        <f t="shared" ca="1" si="474"/>
        <v>-26.315789473684216</v>
      </c>
      <c r="CH430" s="76">
        <f t="shared" ca="1" si="474"/>
        <v>-26.315789473684216</v>
      </c>
      <c r="CI430" s="76">
        <f t="shared" ca="1" si="474"/>
        <v>-26.315789473684216</v>
      </c>
      <c r="CJ430" s="76">
        <f t="shared" ca="1" si="474"/>
        <v>-26.315789473684216</v>
      </c>
      <c r="CK430" s="76">
        <f t="shared" ca="1" si="474"/>
        <v>-26.315789473684216</v>
      </c>
      <c r="CL430" s="76">
        <f t="shared" ca="1" si="474"/>
        <v>-26.315789473684216</v>
      </c>
      <c r="CO430" s="76" t="e">
        <f t="shared" ref="CO430:DK430" ca="1" si="475">-CO431/(1-CO429)*CO429</f>
        <v>#N/A</v>
      </c>
      <c r="CP430" s="76" t="e">
        <f t="shared" ca="1" si="475"/>
        <v>#N/A</v>
      </c>
      <c r="CQ430" s="76" t="e">
        <f t="shared" ca="1" si="475"/>
        <v>#N/A</v>
      </c>
      <c r="CR430" s="76" t="e">
        <f t="shared" ca="1" si="475"/>
        <v>#N/A</v>
      </c>
      <c r="CS430" s="76" t="e">
        <f t="shared" ca="1" si="475"/>
        <v>#N/A</v>
      </c>
      <c r="CT430" s="76" t="e">
        <f t="shared" ca="1" si="475"/>
        <v>#N/A</v>
      </c>
      <c r="CU430" s="76" t="e">
        <f t="shared" ca="1" si="475"/>
        <v>#N/A</v>
      </c>
      <c r="CV430" s="76" t="e">
        <f t="shared" ca="1" si="475"/>
        <v>#N/A</v>
      </c>
      <c r="CW430" s="76" t="e">
        <f t="shared" ca="1" si="475"/>
        <v>#N/A</v>
      </c>
      <c r="CX430" s="76" t="e">
        <f t="shared" ca="1" si="475"/>
        <v>#N/A</v>
      </c>
      <c r="CY430" s="76" t="e">
        <f t="shared" ca="1" si="475"/>
        <v>#N/A</v>
      </c>
      <c r="CZ430" s="76" t="e">
        <f t="shared" ca="1" si="475"/>
        <v>#N/A</v>
      </c>
      <c r="DA430" s="76" t="e">
        <f t="shared" ca="1" si="475"/>
        <v>#N/A</v>
      </c>
      <c r="DB430" s="76" t="e">
        <f t="shared" ca="1" si="475"/>
        <v>#N/A</v>
      </c>
      <c r="DC430" s="76" t="e">
        <f t="shared" ca="1" si="475"/>
        <v>#N/A</v>
      </c>
      <c r="DD430" s="76" t="e">
        <f t="shared" ca="1" si="475"/>
        <v>#N/A</v>
      </c>
      <c r="DE430" s="76" t="e">
        <f t="shared" ca="1" si="475"/>
        <v>#N/A</v>
      </c>
      <c r="DF430" s="76" t="e">
        <f t="shared" ca="1" si="475"/>
        <v>#N/A</v>
      </c>
      <c r="DG430" s="76" t="e">
        <f t="shared" ca="1" si="475"/>
        <v>#N/A</v>
      </c>
      <c r="DH430" s="76" t="e">
        <f t="shared" ca="1" si="475"/>
        <v>#N/A</v>
      </c>
      <c r="DI430" s="76" t="e">
        <f t="shared" ca="1" si="475"/>
        <v>#N/A</v>
      </c>
      <c r="DJ430" s="76" t="e">
        <f t="shared" ca="1" si="475"/>
        <v>#N/A</v>
      </c>
      <c r="DK430" s="76" t="e">
        <f t="shared" ca="1" si="475"/>
        <v>#N/A</v>
      </c>
      <c r="DL430" s="76" t="e">
        <f t="shared" ref="DL430" ca="1" si="476">-DL431/(1-DL429)*DL429</f>
        <v>#N/A</v>
      </c>
    </row>
    <row r="431" spans="1:116" x14ac:dyDescent="0.35">
      <c r="C431" t="s">
        <v>80</v>
      </c>
      <c r="D431" t="s">
        <v>758</v>
      </c>
      <c r="E431" s="8" t="str">
        <f t="shared" si="458"/>
        <v>431 SUB-PR</v>
      </c>
      <c r="G431" s="127" t="str">
        <f>"# of "&amp;G435&amp;"s"</f>
        <v># of subscribers</v>
      </c>
      <c r="H431" s="31"/>
      <c r="I431" s="73"/>
      <c r="J431" s="73"/>
      <c r="K431" s="119">
        <f t="shared" ref="K431:P431" ca="1" si="477">SUMIF($4:$4,K$2,431:431)</f>
        <v>500</v>
      </c>
      <c r="L431" s="119">
        <f t="shared" ca="1" si="477"/>
        <v>500</v>
      </c>
      <c r="M431" s="119">
        <f t="shared" ca="1" si="477"/>
        <v>500</v>
      </c>
      <c r="N431" s="119">
        <f t="shared" ca="1" si="477"/>
        <v>500</v>
      </c>
      <c r="O431" s="119">
        <f t="shared" ca="1" si="477"/>
        <v>500</v>
      </c>
      <c r="P431" s="119">
        <f t="shared" ca="1" si="477"/>
        <v>500</v>
      </c>
      <c r="R431" s="38"/>
      <c r="S431" s="151" cm="1">
        <f t="array" aca="1" ref="S431" ca="1">INDIRECT(S416)/S424</f>
        <v>500</v>
      </c>
      <c r="T431" s="151" cm="1">
        <f t="array" aca="1" ref="T431" ca="1">INDIRECT(T416)/T424</f>
        <v>500</v>
      </c>
      <c r="U431" s="151" cm="1">
        <f t="array" aca="1" ref="U431" ca="1">INDIRECT(U416)/U424</f>
        <v>500</v>
      </c>
      <c r="V431" s="151" cm="1">
        <f t="array" aca="1" ref="V431" ca="1">INDIRECT(V416)/V424</f>
        <v>500</v>
      </c>
      <c r="W431" s="151" cm="1">
        <f t="array" aca="1" ref="W431" ca="1">INDIRECT(W416)/W424</f>
        <v>500</v>
      </c>
      <c r="X431" s="151" cm="1">
        <f t="array" aca="1" ref="X431" ca="1">INDIRECT(X416)/X424</f>
        <v>500</v>
      </c>
      <c r="Y431" s="151" cm="1">
        <f t="array" aca="1" ref="Y431" ca="1">INDIRECT(Y416)/Y424</f>
        <v>500</v>
      </c>
      <c r="Z431" s="151" cm="1">
        <f t="array" aca="1" ref="Z431" ca="1">INDIRECT(Z416)/Z424</f>
        <v>500</v>
      </c>
      <c r="AA431" s="151" cm="1">
        <f t="array" aca="1" ref="AA431" ca="1">INDIRECT(AA416)/AA424</f>
        <v>500</v>
      </c>
      <c r="AB431" s="151" cm="1">
        <f t="array" aca="1" ref="AB431" ca="1">INDIRECT(AB416)/AB424</f>
        <v>500</v>
      </c>
      <c r="AC431" s="151" cm="1">
        <f t="array" aca="1" ref="AC431" ca="1">INDIRECT(AC416)/AC424</f>
        <v>500</v>
      </c>
      <c r="AD431" s="151" cm="1">
        <f t="array" aca="1" ref="AD431" ca="1">INDIRECT(AD416)/AD424</f>
        <v>500</v>
      </c>
      <c r="AE431" s="151" cm="1">
        <f t="array" aca="1" ref="AE431" ca="1">INDIRECT(AE416)/AE424</f>
        <v>500</v>
      </c>
      <c r="AF431" s="151" cm="1">
        <f t="array" aca="1" ref="AF431" ca="1">INDIRECT(AF416)/AF424</f>
        <v>500</v>
      </c>
      <c r="AG431" s="151" cm="1">
        <f t="array" aca="1" ref="AG431" ca="1">INDIRECT(AG416)/AG424</f>
        <v>500</v>
      </c>
      <c r="AH431" s="151" cm="1">
        <f t="array" aca="1" ref="AH431" ca="1">INDIRECT(AH416)/AH424</f>
        <v>500</v>
      </c>
      <c r="AI431" s="151" cm="1">
        <f t="array" aca="1" ref="AI431" ca="1">INDIRECT(AI416)/AI424</f>
        <v>500</v>
      </c>
      <c r="AJ431" s="151" cm="1">
        <f t="array" aca="1" ref="AJ431" ca="1">INDIRECT(AJ416)/AJ424</f>
        <v>500</v>
      </c>
      <c r="AK431" s="151" cm="1">
        <f t="array" aca="1" ref="AK431" ca="1">INDIRECT(AK416)/AK424</f>
        <v>500</v>
      </c>
      <c r="AL431" s="151" cm="1">
        <f t="array" aca="1" ref="AL431" ca="1">INDIRECT(AL416)/AL424</f>
        <v>500</v>
      </c>
      <c r="AM431" s="151" cm="1">
        <f t="array" aca="1" ref="AM431" ca="1">INDIRECT(AM416)/AM424</f>
        <v>500</v>
      </c>
      <c r="AN431" s="151" cm="1">
        <f t="array" aca="1" ref="AN431" ca="1">INDIRECT(AN416)/AN424</f>
        <v>500</v>
      </c>
      <c r="AO431" s="151" cm="1">
        <f t="array" aca="1" ref="AO431" ca="1">INDIRECT(AO416)/AO424</f>
        <v>500</v>
      </c>
      <c r="AP431" s="151" cm="1">
        <f t="array" aca="1" ref="AP431" ca="1">INDIRECT(AP416)/AP424</f>
        <v>500</v>
      </c>
      <c r="AQ431" s="151" cm="1">
        <f t="array" aca="1" ref="AQ431" ca="1">INDIRECT(AQ416)/AQ424</f>
        <v>500</v>
      </c>
      <c r="AR431" s="151" cm="1">
        <f t="array" aca="1" ref="AR431" ca="1">INDIRECT(AR416)/AR424</f>
        <v>500</v>
      </c>
      <c r="AS431" s="151" cm="1">
        <f t="array" aca="1" ref="AS431" ca="1">INDIRECT(AS416)/AS424</f>
        <v>500</v>
      </c>
      <c r="AT431" s="151" cm="1">
        <f t="array" aca="1" ref="AT431" ca="1">INDIRECT(AT416)/AT424</f>
        <v>500</v>
      </c>
      <c r="AU431" s="151" cm="1">
        <f t="array" aca="1" ref="AU431" ca="1">INDIRECT(AU416)/AU424</f>
        <v>500</v>
      </c>
      <c r="AV431" s="151" cm="1">
        <f t="array" aca="1" ref="AV431" ca="1">INDIRECT(AV416)/AV424</f>
        <v>500</v>
      </c>
      <c r="AW431" s="151" cm="1">
        <f t="array" aca="1" ref="AW431" ca="1">INDIRECT(AW416)/AW424</f>
        <v>500</v>
      </c>
      <c r="AX431" s="151" cm="1">
        <f t="array" aca="1" ref="AX431" ca="1">INDIRECT(AX416)/AX424</f>
        <v>500</v>
      </c>
      <c r="AY431" s="151" cm="1">
        <f t="array" aca="1" ref="AY431" ca="1">INDIRECT(AY416)/AY424</f>
        <v>500</v>
      </c>
      <c r="AZ431" s="151" cm="1">
        <f t="array" aca="1" ref="AZ431" ca="1">INDIRECT(AZ416)/AZ424</f>
        <v>500</v>
      </c>
      <c r="BA431" s="151" cm="1">
        <f t="array" aca="1" ref="BA431" ca="1">INDIRECT(BA416)/BA424</f>
        <v>500</v>
      </c>
      <c r="BB431" s="151" cm="1">
        <f t="array" aca="1" ref="BB431" ca="1">INDIRECT(BB416)/BB424</f>
        <v>500</v>
      </c>
      <c r="BC431" s="151" cm="1">
        <f t="array" aca="1" ref="BC431" ca="1">INDIRECT(BC416)/BC424</f>
        <v>500</v>
      </c>
      <c r="BD431" s="151" cm="1">
        <f t="array" aca="1" ref="BD431" ca="1">INDIRECT(BD416)/BD424</f>
        <v>500</v>
      </c>
      <c r="BE431" s="151" cm="1">
        <f t="array" aca="1" ref="BE431" ca="1">INDIRECT(BE416)/BE424</f>
        <v>500</v>
      </c>
      <c r="BF431" s="151" cm="1">
        <f t="array" aca="1" ref="BF431" ca="1">INDIRECT(BF416)/BF424</f>
        <v>500</v>
      </c>
      <c r="BG431" s="151" cm="1">
        <f t="array" aca="1" ref="BG431" ca="1">INDIRECT(BG416)/BG424</f>
        <v>500</v>
      </c>
      <c r="BH431" s="151" cm="1">
        <f t="array" aca="1" ref="BH431" ca="1">INDIRECT(BH416)/BH424</f>
        <v>500</v>
      </c>
      <c r="BI431" s="151" cm="1">
        <f t="array" aca="1" ref="BI431" ca="1">INDIRECT(BI416)/BI424</f>
        <v>500</v>
      </c>
      <c r="BJ431" s="151" cm="1">
        <f t="array" aca="1" ref="BJ431" ca="1">INDIRECT(BJ416)/BJ424</f>
        <v>500</v>
      </c>
      <c r="BK431" s="151" cm="1">
        <f t="array" aca="1" ref="BK431" ca="1">INDIRECT(BK416)/BK424</f>
        <v>500</v>
      </c>
      <c r="BL431" s="151" cm="1">
        <f t="array" aca="1" ref="BL431" ca="1">INDIRECT(BL416)/BL424</f>
        <v>500</v>
      </c>
      <c r="BM431" s="151" cm="1">
        <f t="array" aca="1" ref="BM431" ca="1">INDIRECT(BM416)/BM424</f>
        <v>500</v>
      </c>
      <c r="BN431" s="151" cm="1">
        <f t="array" aca="1" ref="BN431" ca="1">INDIRECT(BN416)/BN424</f>
        <v>500</v>
      </c>
      <c r="BO431" s="151" cm="1">
        <f t="array" aca="1" ref="BO431" ca="1">INDIRECT(BO416)/BO424</f>
        <v>500</v>
      </c>
      <c r="BP431" s="151" cm="1">
        <f t="array" aca="1" ref="BP431" ca="1">INDIRECT(BP416)/BP424</f>
        <v>500</v>
      </c>
      <c r="BQ431" s="151" cm="1">
        <f t="array" aca="1" ref="BQ431" ca="1">INDIRECT(BQ416)/BQ424</f>
        <v>500</v>
      </c>
      <c r="BR431" s="151" cm="1">
        <f t="array" aca="1" ref="BR431" ca="1">INDIRECT(BR416)/BR424</f>
        <v>500</v>
      </c>
      <c r="BS431" s="151" cm="1">
        <f t="array" aca="1" ref="BS431" ca="1">INDIRECT(BS416)/BS424</f>
        <v>500</v>
      </c>
      <c r="BT431" s="151" cm="1">
        <f t="array" aca="1" ref="BT431" ca="1">INDIRECT(BT416)/BT424</f>
        <v>500</v>
      </c>
      <c r="BU431" s="151" cm="1">
        <f t="array" aca="1" ref="BU431" ca="1">INDIRECT(BU416)/BU424</f>
        <v>500</v>
      </c>
      <c r="BV431" s="151" cm="1">
        <f t="array" aca="1" ref="BV431" ca="1">INDIRECT(BV416)/BV424</f>
        <v>500</v>
      </c>
      <c r="BW431" s="151" cm="1">
        <f t="array" aca="1" ref="BW431" ca="1">INDIRECT(BW416)/BW424</f>
        <v>500</v>
      </c>
      <c r="BX431" s="151" cm="1">
        <f t="array" aca="1" ref="BX431" ca="1">INDIRECT(BX416)/BX424</f>
        <v>500</v>
      </c>
      <c r="BY431" s="151" cm="1">
        <f t="array" aca="1" ref="BY431" ca="1">INDIRECT(BY416)/BY424</f>
        <v>500</v>
      </c>
      <c r="BZ431" s="151" cm="1">
        <f t="array" aca="1" ref="BZ431" ca="1">INDIRECT(BZ416)/BZ424</f>
        <v>500</v>
      </c>
      <c r="CA431" s="151" cm="1">
        <f t="array" aca="1" ref="CA431" ca="1">INDIRECT(CA416)/CA424</f>
        <v>500</v>
      </c>
      <c r="CB431" s="151" cm="1">
        <f t="array" aca="1" ref="CB431" ca="1">INDIRECT(CB416)/CB424</f>
        <v>500</v>
      </c>
      <c r="CC431" s="151" cm="1">
        <f t="array" aca="1" ref="CC431" ca="1">INDIRECT(CC416)/CC424</f>
        <v>500</v>
      </c>
      <c r="CD431" s="151" cm="1">
        <f t="array" aca="1" ref="CD431" ca="1">INDIRECT(CD416)/CD424</f>
        <v>500</v>
      </c>
      <c r="CE431" s="151" cm="1">
        <f t="array" aca="1" ref="CE431" ca="1">INDIRECT(CE416)/CE424</f>
        <v>500</v>
      </c>
      <c r="CF431" s="151" cm="1">
        <f t="array" aca="1" ref="CF431" ca="1">INDIRECT(CF416)/CF424</f>
        <v>500</v>
      </c>
      <c r="CG431" s="151" cm="1">
        <f t="array" aca="1" ref="CG431" ca="1">INDIRECT(CG416)/CG424</f>
        <v>500</v>
      </c>
      <c r="CH431" s="151" cm="1">
        <f t="array" aca="1" ref="CH431" ca="1">INDIRECT(CH416)/CH424</f>
        <v>500</v>
      </c>
      <c r="CI431" s="151" cm="1">
        <f t="array" aca="1" ref="CI431" ca="1">INDIRECT(CI416)/CI424</f>
        <v>500</v>
      </c>
      <c r="CJ431" s="151" cm="1">
        <f t="array" aca="1" ref="CJ431" ca="1">INDIRECT(CJ416)/CJ424</f>
        <v>500</v>
      </c>
      <c r="CK431" s="151" cm="1">
        <f t="array" aca="1" ref="CK431" ca="1">INDIRECT(CK416)/CK424</f>
        <v>500</v>
      </c>
      <c r="CL431" s="151" cm="1">
        <f t="array" aca="1" ref="CL431" ca="1">INDIRECT(CL416)/CL424</f>
        <v>500</v>
      </c>
      <c r="CN431" s="73"/>
      <c r="CO431" s="151" t="e" cm="1">
        <f t="array" aca="1" ref="CO431" ca="1">INDIRECT(CO416)/CO424</f>
        <v>#N/A</v>
      </c>
      <c r="CP431" s="151" t="e" cm="1">
        <f t="array" aca="1" ref="CP431" ca="1">INDIRECT(CP416)/CP424</f>
        <v>#N/A</v>
      </c>
      <c r="CQ431" s="151" t="e" cm="1">
        <f t="array" aca="1" ref="CQ431" ca="1">INDIRECT(CQ416)/CQ424</f>
        <v>#N/A</v>
      </c>
      <c r="CR431" s="151" t="e" cm="1">
        <f t="array" aca="1" ref="CR431" ca="1">INDIRECT(CR416)/CR424</f>
        <v>#N/A</v>
      </c>
      <c r="CS431" s="151" t="e" cm="1">
        <f t="array" aca="1" ref="CS431" ca="1">INDIRECT(CS416)/CS424</f>
        <v>#N/A</v>
      </c>
      <c r="CT431" s="151" t="e" cm="1">
        <f t="array" aca="1" ref="CT431" ca="1">INDIRECT(CT416)/CT424</f>
        <v>#N/A</v>
      </c>
      <c r="CU431" s="151" t="e" cm="1">
        <f t="array" aca="1" ref="CU431" ca="1">INDIRECT(CU416)/CU424</f>
        <v>#N/A</v>
      </c>
      <c r="CV431" s="151" t="e" cm="1">
        <f t="array" aca="1" ref="CV431" ca="1">INDIRECT(CV416)/CV424</f>
        <v>#N/A</v>
      </c>
      <c r="CW431" s="151" t="e" cm="1">
        <f t="array" aca="1" ref="CW431" ca="1">INDIRECT(CW416)/CW424</f>
        <v>#N/A</v>
      </c>
      <c r="CX431" s="151" t="e" cm="1">
        <f t="array" aca="1" ref="CX431" ca="1">INDIRECT(CX416)/CX424</f>
        <v>#N/A</v>
      </c>
      <c r="CY431" s="151" t="e" cm="1">
        <f t="array" aca="1" ref="CY431" ca="1">INDIRECT(CY416)/CY424</f>
        <v>#N/A</v>
      </c>
      <c r="CZ431" s="151" t="e" cm="1">
        <f t="array" aca="1" ref="CZ431" ca="1">INDIRECT(CZ416)/CZ424</f>
        <v>#N/A</v>
      </c>
      <c r="DA431" s="151" t="e" cm="1">
        <f t="array" aca="1" ref="DA431" ca="1">INDIRECT(DA416)/DA424</f>
        <v>#N/A</v>
      </c>
      <c r="DB431" s="151" t="e" cm="1">
        <f t="array" aca="1" ref="DB431" ca="1">INDIRECT(DB416)/DB424</f>
        <v>#N/A</v>
      </c>
      <c r="DC431" s="151" t="e" cm="1">
        <f t="array" aca="1" ref="DC431" ca="1">INDIRECT(DC416)/DC424</f>
        <v>#N/A</v>
      </c>
      <c r="DD431" s="151" t="e" cm="1">
        <f t="array" aca="1" ref="DD431" ca="1">INDIRECT(DD416)/DD424</f>
        <v>#N/A</v>
      </c>
      <c r="DE431" s="151" t="e" cm="1">
        <f t="array" aca="1" ref="DE431" ca="1">INDIRECT(DE416)/DE424</f>
        <v>#N/A</v>
      </c>
      <c r="DF431" s="151" t="e" cm="1">
        <f t="array" aca="1" ref="DF431" ca="1">INDIRECT(DF416)/DF424</f>
        <v>#N/A</v>
      </c>
      <c r="DG431" s="151" t="e" cm="1">
        <f t="array" aca="1" ref="DG431" ca="1">INDIRECT(DG416)/DG424</f>
        <v>#N/A</v>
      </c>
      <c r="DH431" s="151" t="e" cm="1">
        <f t="array" aca="1" ref="DH431" ca="1">INDIRECT(DH416)/DH424</f>
        <v>#N/A</v>
      </c>
      <c r="DI431" s="151" t="e" cm="1">
        <f t="array" aca="1" ref="DI431" ca="1">INDIRECT(DI416)/DI424</f>
        <v>#N/A</v>
      </c>
      <c r="DJ431" s="151" t="e" cm="1">
        <f t="array" aca="1" ref="DJ431" ca="1">INDIRECT(DJ416)/DJ424</f>
        <v>#N/A</v>
      </c>
      <c r="DK431" s="151" t="e" cm="1">
        <f t="array" aca="1" ref="DK431" ca="1">INDIRECT(DK416)/DK424</f>
        <v>#N/A</v>
      </c>
      <c r="DL431" s="151" t="e" cm="1">
        <f t="array" aca="1" ref="DL431" ca="1">INDIRECT(DL416)/DL424</f>
        <v>#N/A</v>
      </c>
    </row>
    <row r="432" spans="1:116" x14ac:dyDescent="0.35">
      <c r="D432" t="s">
        <v>758</v>
      </c>
      <c r="E432" s="8" t="str">
        <f t="shared" si="458"/>
        <v>432 SUB-PR</v>
      </c>
      <c r="G432" s="145" t="s">
        <v>62</v>
      </c>
      <c r="H432" s="12"/>
      <c r="I432" s="60"/>
      <c r="J432" s="60"/>
      <c r="K432" s="34">
        <f t="shared" ref="K432:P432" ca="1" si="478">K431-SUM(K430,K427:K428)</f>
        <v>6.2527760746888816E-13</v>
      </c>
      <c r="L432" s="34">
        <f t="shared" ca="1" si="478"/>
        <v>6.2527760746888816E-13</v>
      </c>
      <c r="M432" s="34">
        <f t="shared" ca="1" si="478"/>
        <v>6.2527760746888816E-13</v>
      </c>
      <c r="N432" s="34">
        <f t="shared" ca="1" si="478"/>
        <v>6.2527760746888816E-13</v>
      </c>
      <c r="O432" s="34">
        <f t="shared" ca="1" si="478"/>
        <v>6.2527760746888816E-13</v>
      </c>
      <c r="P432" s="34">
        <f t="shared" ca="1" si="478"/>
        <v>6.2527760746888816E-13</v>
      </c>
      <c r="R432" s="15"/>
      <c r="S432" s="76">
        <f t="shared" ref="S432:AX432" ca="1" si="479">S431-SUM(S430,S427:S428)</f>
        <v>0</v>
      </c>
      <c r="T432" s="76">
        <f t="shared" ca="1" si="479"/>
        <v>0</v>
      </c>
      <c r="U432" s="76">
        <f t="shared" ca="1" si="479"/>
        <v>0</v>
      </c>
      <c r="V432" s="76">
        <f t="shared" ca="1" si="479"/>
        <v>0</v>
      </c>
      <c r="W432" s="76">
        <f t="shared" ca="1" si="479"/>
        <v>0</v>
      </c>
      <c r="X432" s="76">
        <f t="shared" ca="1" si="479"/>
        <v>0</v>
      </c>
      <c r="Y432" s="76">
        <f t="shared" ca="1" si="479"/>
        <v>0</v>
      </c>
      <c r="Z432" s="76">
        <f t="shared" ca="1" si="479"/>
        <v>0</v>
      </c>
      <c r="AA432" s="76">
        <f t="shared" ca="1" si="479"/>
        <v>0</v>
      </c>
      <c r="AB432" s="76">
        <f t="shared" ca="1" si="479"/>
        <v>0</v>
      </c>
      <c r="AC432" s="76">
        <f t="shared" ca="1" si="479"/>
        <v>0</v>
      </c>
      <c r="AD432" s="76">
        <f t="shared" ca="1" si="479"/>
        <v>0</v>
      </c>
      <c r="AE432" s="76">
        <f t="shared" ca="1" si="479"/>
        <v>0</v>
      </c>
      <c r="AF432" s="76">
        <f t="shared" ca="1" si="479"/>
        <v>0</v>
      </c>
      <c r="AG432" s="76">
        <f t="shared" ca="1" si="479"/>
        <v>0</v>
      </c>
      <c r="AH432" s="76">
        <f t="shared" ca="1" si="479"/>
        <v>0</v>
      </c>
      <c r="AI432" s="76">
        <f t="shared" ca="1" si="479"/>
        <v>0</v>
      </c>
      <c r="AJ432" s="76">
        <f t="shared" ca="1" si="479"/>
        <v>0</v>
      </c>
      <c r="AK432" s="76">
        <f t="shared" ca="1" si="479"/>
        <v>0</v>
      </c>
      <c r="AL432" s="76">
        <f t="shared" ca="1" si="479"/>
        <v>0</v>
      </c>
      <c r="AM432" s="76">
        <f t="shared" ca="1" si="479"/>
        <v>0</v>
      </c>
      <c r="AN432" s="76">
        <f t="shared" ca="1" si="479"/>
        <v>0</v>
      </c>
      <c r="AO432" s="76">
        <f t="shared" ca="1" si="479"/>
        <v>0</v>
      </c>
      <c r="AP432" s="76">
        <f t="shared" ca="1" si="479"/>
        <v>0</v>
      </c>
      <c r="AQ432" s="76">
        <f t="shared" ca="1" si="479"/>
        <v>0</v>
      </c>
      <c r="AR432" s="76">
        <f t="shared" ca="1" si="479"/>
        <v>0</v>
      </c>
      <c r="AS432" s="76">
        <f t="shared" ca="1" si="479"/>
        <v>0</v>
      </c>
      <c r="AT432" s="76">
        <f t="shared" ca="1" si="479"/>
        <v>0</v>
      </c>
      <c r="AU432" s="76">
        <f t="shared" ca="1" si="479"/>
        <v>0</v>
      </c>
      <c r="AV432" s="76">
        <f t="shared" ca="1" si="479"/>
        <v>0</v>
      </c>
      <c r="AW432" s="76">
        <f t="shared" ca="1" si="479"/>
        <v>0</v>
      </c>
      <c r="AX432" s="76">
        <f t="shared" ca="1" si="479"/>
        <v>0</v>
      </c>
      <c r="AY432" s="76">
        <f t="shared" ref="AY432:CD432" ca="1" si="480">AY431-SUM(AY430,AY427:AY428)</f>
        <v>0</v>
      </c>
      <c r="AZ432" s="76">
        <f t="shared" ca="1" si="480"/>
        <v>0</v>
      </c>
      <c r="BA432" s="76">
        <f t="shared" ca="1" si="480"/>
        <v>0</v>
      </c>
      <c r="BB432" s="76">
        <f t="shared" ca="1" si="480"/>
        <v>0</v>
      </c>
      <c r="BC432" s="76">
        <f t="shared" ca="1" si="480"/>
        <v>0</v>
      </c>
      <c r="BD432" s="76">
        <f t="shared" ca="1" si="480"/>
        <v>0</v>
      </c>
      <c r="BE432" s="76">
        <f t="shared" ca="1" si="480"/>
        <v>0</v>
      </c>
      <c r="BF432" s="76">
        <f t="shared" ca="1" si="480"/>
        <v>0</v>
      </c>
      <c r="BG432" s="76">
        <f t="shared" ca="1" si="480"/>
        <v>0</v>
      </c>
      <c r="BH432" s="76">
        <f t="shared" ca="1" si="480"/>
        <v>0</v>
      </c>
      <c r="BI432" s="76">
        <f t="shared" ca="1" si="480"/>
        <v>0</v>
      </c>
      <c r="BJ432" s="76">
        <f t="shared" ca="1" si="480"/>
        <v>0</v>
      </c>
      <c r="BK432" s="76">
        <f t="shared" ca="1" si="480"/>
        <v>0</v>
      </c>
      <c r="BL432" s="76">
        <f t="shared" ca="1" si="480"/>
        <v>0</v>
      </c>
      <c r="BM432" s="76">
        <f t="shared" ca="1" si="480"/>
        <v>0</v>
      </c>
      <c r="BN432" s="76">
        <f t="shared" ca="1" si="480"/>
        <v>0</v>
      </c>
      <c r="BO432" s="76">
        <f t="shared" ca="1" si="480"/>
        <v>0</v>
      </c>
      <c r="BP432" s="76">
        <f t="shared" ca="1" si="480"/>
        <v>0</v>
      </c>
      <c r="BQ432" s="76">
        <f t="shared" ca="1" si="480"/>
        <v>0</v>
      </c>
      <c r="BR432" s="76">
        <f t="shared" ca="1" si="480"/>
        <v>0</v>
      </c>
      <c r="BS432" s="76">
        <f t="shared" ca="1" si="480"/>
        <v>0</v>
      </c>
      <c r="BT432" s="76">
        <f t="shared" ca="1" si="480"/>
        <v>0</v>
      </c>
      <c r="BU432" s="76">
        <f t="shared" ca="1" si="480"/>
        <v>0</v>
      </c>
      <c r="BV432" s="76">
        <f t="shared" ca="1" si="480"/>
        <v>0</v>
      </c>
      <c r="BW432" s="76">
        <f t="shared" ca="1" si="480"/>
        <v>0</v>
      </c>
      <c r="BX432" s="76">
        <f t="shared" ca="1" si="480"/>
        <v>0</v>
      </c>
      <c r="BY432" s="76">
        <f t="shared" ca="1" si="480"/>
        <v>0</v>
      </c>
      <c r="BZ432" s="76">
        <f t="shared" ca="1" si="480"/>
        <v>0</v>
      </c>
      <c r="CA432" s="76">
        <f t="shared" ca="1" si="480"/>
        <v>0</v>
      </c>
      <c r="CB432" s="76">
        <f t="shared" ca="1" si="480"/>
        <v>0</v>
      </c>
      <c r="CC432" s="76">
        <f t="shared" ca="1" si="480"/>
        <v>0</v>
      </c>
      <c r="CD432" s="76">
        <f t="shared" ca="1" si="480"/>
        <v>0</v>
      </c>
      <c r="CE432" s="76">
        <f t="shared" ref="CE432:CL432" ca="1" si="481">CE431-SUM(CE430,CE427:CE428)</f>
        <v>0</v>
      </c>
      <c r="CF432" s="76">
        <f t="shared" ca="1" si="481"/>
        <v>0</v>
      </c>
      <c r="CG432" s="76">
        <f t="shared" ca="1" si="481"/>
        <v>0</v>
      </c>
      <c r="CH432" s="76">
        <f t="shared" ca="1" si="481"/>
        <v>0</v>
      </c>
      <c r="CI432" s="76">
        <f t="shared" ca="1" si="481"/>
        <v>0</v>
      </c>
      <c r="CJ432" s="76">
        <f t="shared" ca="1" si="481"/>
        <v>0</v>
      </c>
      <c r="CK432" s="76">
        <f t="shared" ca="1" si="481"/>
        <v>0</v>
      </c>
      <c r="CL432" s="76">
        <f t="shared" ca="1" si="481"/>
        <v>0</v>
      </c>
      <c r="CN432" s="60"/>
      <c r="CO432" s="76" t="e">
        <f t="shared" ref="CO432:DK432" ca="1" si="482">CO431-SUM(CO430,CO427:CO428)</f>
        <v>#N/A</v>
      </c>
      <c r="CP432" s="76" t="e">
        <f t="shared" ca="1" si="482"/>
        <v>#N/A</v>
      </c>
      <c r="CQ432" s="76" t="e">
        <f t="shared" ca="1" si="482"/>
        <v>#N/A</v>
      </c>
      <c r="CR432" s="76" t="e">
        <f t="shared" ca="1" si="482"/>
        <v>#N/A</v>
      </c>
      <c r="CS432" s="76" t="e">
        <f t="shared" ca="1" si="482"/>
        <v>#N/A</v>
      </c>
      <c r="CT432" s="76" t="e">
        <f t="shared" ca="1" si="482"/>
        <v>#N/A</v>
      </c>
      <c r="CU432" s="76" t="e">
        <f t="shared" ca="1" si="482"/>
        <v>#N/A</v>
      </c>
      <c r="CV432" s="76" t="e">
        <f t="shared" ca="1" si="482"/>
        <v>#N/A</v>
      </c>
      <c r="CW432" s="76" t="e">
        <f t="shared" ca="1" si="482"/>
        <v>#N/A</v>
      </c>
      <c r="CX432" s="76" t="e">
        <f t="shared" ca="1" si="482"/>
        <v>#N/A</v>
      </c>
      <c r="CY432" s="76" t="e">
        <f t="shared" ca="1" si="482"/>
        <v>#N/A</v>
      </c>
      <c r="CZ432" s="76" t="e">
        <f t="shared" ca="1" si="482"/>
        <v>#N/A</v>
      </c>
      <c r="DA432" s="76" t="e">
        <f t="shared" ca="1" si="482"/>
        <v>#N/A</v>
      </c>
      <c r="DB432" s="76" t="e">
        <f t="shared" ca="1" si="482"/>
        <v>#N/A</v>
      </c>
      <c r="DC432" s="76" t="e">
        <f t="shared" ca="1" si="482"/>
        <v>#N/A</v>
      </c>
      <c r="DD432" s="76" t="e">
        <f t="shared" ca="1" si="482"/>
        <v>#N/A</v>
      </c>
      <c r="DE432" s="76" t="e">
        <f t="shared" ca="1" si="482"/>
        <v>#N/A</v>
      </c>
      <c r="DF432" s="76" t="e">
        <f t="shared" ca="1" si="482"/>
        <v>#N/A</v>
      </c>
      <c r="DG432" s="76" t="e">
        <f t="shared" ca="1" si="482"/>
        <v>#N/A</v>
      </c>
      <c r="DH432" s="76" t="e">
        <f t="shared" ca="1" si="482"/>
        <v>#N/A</v>
      </c>
      <c r="DI432" s="76" t="e">
        <f t="shared" ca="1" si="482"/>
        <v>#N/A</v>
      </c>
      <c r="DJ432" s="76" t="e">
        <f t="shared" ca="1" si="482"/>
        <v>#N/A</v>
      </c>
      <c r="DK432" s="76" t="e">
        <f t="shared" ca="1" si="482"/>
        <v>#N/A</v>
      </c>
      <c r="DL432" s="76" t="e">
        <f t="shared" ref="DL432" ca="1" si="483">DL431-SUM(DL430,DL427:DL428)</f>
        <v>#N/A</v>
      </c>
    </row>
    <row r="433" spans="1:116" x14ac:dyDescent="0.35">
      <c r="D433" t="s">
        <v>758</v>
      </c>
      <c r="E433" s="8" t="str">
        <f t="shared" ref="E433" si="484">ROW()&amp;" "&amp;D433</f>
        <v>433 SUB-PR</v>
      </c>
      <c r="G433" s="95"/>
      <c r="H433" s="12"/>
      <c r="I433" s="60"/>
      <c r="J433" s="60"/>
      <c r="K433" s="34"/>
      <c r="L433" s="34"/>
      <c r="M433" s="34"/>
      <c r="N433" s="34"/>
      <c r="O433" s="34"/>
      <c r="P433" s="34"/>
      <c r="R433" s="15"/>
      <c r="S433" s="76"/>
      <c r="T433" s="76"/>
      <c r="U433" s="76"/>
      <c r="V433" s="76"/>
      <c r="W433" s="76"/>
      <c r="X433" s="76"/>
      <c r="Y433" s="76"/>
      <c r="Z433" s="76"/>
      <c r="AA433" s="76"/>
      <c r="AB433" s="76"/>
      <c r="AC433" s="76"/>
      <c r="AD433" s="76"/>
      <c r="AE433" s="76"/>
      <c r="AF433" s="76"/>
      <c r="AG433" s="76"/>
      <c r="AH433" s="76"/>
      <c r="AI433" s="76"/>
      <c r="AJ433" s="76"/>
      <c r="AK433" s="76"/>
      <c r="AL433" s="76"/>
      <c r="AM433" s="76"/>
      <c r="AN433" s="76"/>
      <c r="AO433" s="76"/>
      <c r="AP433" s="76"/>
      <c r="AQ433" s="76"/>
      <c r="AR433" s="76"/>
      <c r="AS433" s="76"/>
      <c r="AT433" s="76"/>
      <c r="AU433" s="76"/>
      <c r="AV433" s="76"/>
      <c r="AW433" s="76"/>
      <c r="AX433" s="76"/>
      <c r="AY433" s="76"/>
      <c r="AZ433" s="76"/>
      <c r="BA433" s="76"/>
      <c r="BB433" s="76"/>
      <c r="BC433" s="76"/>
      <c r="BD433" s="76"/>
      <c r="BE433" s="76"/>
      <c r="BF433" s="76"/>
      <c r="BG433" s="76"/>
      <c r="BH433" s="76"/>
      <c r="BI433" s="76"/>
      <c r="BJ433" s="76"/>
      <c r="BK433" s="76"/>
      <c r="BL433" s="76"/>
      <c r="BM433" s="76"/>
      <c r="BN433" s="76"/>
      <c r="BO433" s="76"/>
      <c r="BP433" s="76"/>
      <c r="BQ433" s="76"/>
      <c r="BR433" s="76"/>
      <c r="BS433" s="76"/>
      <c r="BT433" s="76"/>
      <c r="BU433" s="76"/>
      <c r="BV433" s="76"/>
      <c r="BW433" s="76"/>
      <c r="BX433" s="76"/>
      <c r="BY433" s="76"/>
      <c r="BZ433" s="76"/>
      <c r="CA433" s="76"/>
      <c r="CB433" s="76"/>
      <c r="CC433" s="76"/>
      <c r="CD433" s="76"/>
      <c r="CE433" s="76"/>
      <c r="CF433" s="76"/>
      <c r="CG433" s="76"/>
      <c r="CH433" s="76"/>
      <c r="CI433" s="76"/>
      <c r="CJ433" s="76"/>
      <c r="CK433" s="76"/>
      <c r="CL433" s="76"/>
      <c r="CN433" s="60"/>
      <c r="CO433" s="76"/>
      <c r="CP433" s="76"/>
      <c r="CQ433" s="76"/>
      <c r="CR433" s="76"/>
      <c r="CS433" s="76"/>
      <c r="CT433" s="76"/>
      <c r="CU433" s="76"/>
      <c r="CV433" s="76"/>
      <c r="CW433" s="76"/>
      <c r="CX433" s="76"/>
      <c r="CY433" s="76"/>
      <c r="CZ433" s="76"/>
      <c r="DA433" s="76"/>
      <c r="DB433" s="76"/>
      <c r="DC433" s="76"/>
      <c r="DD433" s="76"/>
      <c r="DE433" s="76"/>
      <c r="DF433" s="76"/>
      <c r="DG433" s="76"/>
      <c r="DH433" s="76"/>
      <c r="DI433" s="76"/>
      <c r="DJ433" s="76"/>
      <c r="DK433" s="76"/>
      <c r="DL433" s="76"/>
    </row>
    <row r="434" spans="1:116" x14ac:dyDescent="0.35">
      <c r="B434" t="s">
        <v>332</v>
      </c>
      <c r="D434" t="s">
        <v>758</v>
      </c>
      <c r="E434" s="8" t="str">
        <f t="shared" ref="E434:E439" si="485">ROW()&amp;" "&amp;D434</f>
        <v>434 SUB-PR</v>
      </c>
      <c r="F434" t="s">
        <v>490</v>
      </c>
      <c r="G434" s="8" t="str">
        <f>G414</f>
        <v>(Primary label)</v>
      </c>
      <c r="S434" s="72"/>
      <c r="T434" s="72"/>
      <c r="U434" s="72"/>
      <c r="V434" s="72"/>
      <c r="W434" s="72"/>
      <c r="X434" s="72"/>
      <c r="Y434" s="72"/>
      <c r="Z434" s="72"/>
      <c r="AA434" s="72"/>
      <c r="AB434" s="72"/>
      <c r="AC434" s="72"/>
      <c r="AD434" s="72"/>
      <c r="AE434" s="72"/>
      <c r="AF434" s="72"/>
      <c r="AG434" s="72"/>
      <c r="AH434" s="72"/>
      <c r="AI434" s="72"/>
      <c r="AJ434" s="72"/>
      <c r="AK434" s="72"/>
      <c r="AL434" s="72"/>
      <c r="AM434" s="72"/>
      <c r="AN434" s="72"/>
      <c r="AO434" s="72"/>
      <c r="AP434" s="72"/>
      <c r="AQ434" s="72"/>
      <c r="AR434" s="72"/>
      <c r="AS434" s="72"/>
      <c r="AT434" s="72"/>
      <c r="AU434" s="72"/>
      <c r="AV434" s="72"/>
      <c r="AW434" s="72"/>
      <c r="AX434" s="72"/>
      <c r="AY434" s="72"/>
      <c r="AZ434" s="72"/>
      <c r="BA434" s="72"/>
      <c r="BB434" s="72"/>
      <c r="BC434" s="72"/>
      <c r="BD434" s="72"/>
      <c r="BE434" s="72"/>
      <c r="BF434" s="72"/>
      <c r="BG434" s="72"/>
      <c r="BH434" s="72"/>
      <c r="BI434" s="72"/>
      <c r="BJ434" s="72"/>
      <c r="BK434" s="72"/>
      <c r="BL434" s="72"/>
      <c r="BM434" s="72"/>
      <c r="BN434" s="72"/>
      <c r="BO434" s="72"/>
      <c r="BP434" s="72"/>
      <c r="BQ434" s="72"/>
      <c r="BR434" s="72"/>
      <c r="BS434" s="72"/>
      <c r="BT434" s="72"/>
      <c r="BU434" s="72"/>
      <c r="BV434" s="72"/>
      <c r="BW434" s="72"/>
      <c r="BX434" s="72"/>
      <c r="BY434" s="72"/>
      <c r="BZ434" s="72"/>
      <c r="CA434" s="72"/>
      <c r="CB434" s="72"/>
      <c r="CC434" s="72"/>
      <c r="CD434" s="72"/>
      <c r="CE434" s="72"/>
      <c r="CF434" s="72"/>
      <c r="CG434" s="72"/>
      <c r="CH434" s="72"/>
      <c r="CI434" s="72"/>
      <c r="CJ434" s="72"/>
      <c r="CK434" s="72"/>
      <c r="CL434" s="72"/>
      <c r="CO434" s="72"/>
      <c r="CP434" s="72"/>
      <c r="CQ434" s="72"/>
      <c r="CR434" s="72"/>
      <c r="CS434" s="72"/>
      <c r="CT434" s="72"/>
      <c r="CU434" s="72"/>
      <c r="CV434" s="72"/>
      <c r="CW434" s="72"/>
      <c r="CX434" s="72"/>
      <c r="CY434" s="72"/>
      <c r="CZ434" s="72"/>
      <c r="DA434" s="72"/>
      <c r="DB434" s="72"/>
      <c r="DC434" s="72"/>
      <c r="DD434" s="72"/>
      <c r="DE434" s="72"/>
      <c r="DF434" s="72"/>
      <c r="DG434" s="72"/>
      <c r="DH434" s="72"/>
      <c r="DI434" s="72"/>
      <c r="DJ434" s="72"/>
      <c r="DK434" s="72"/>
      <c r="DL434" s="72"/>
    </row>
    <row r="435" spans="1:116" x14ac:dyDescent="0.35">
      <c r="B435" t="s">
        <v>332</v>
      </c>
      <c r="D435" t="s">
        <v>758</v>
      </c>
      <c r="E435" s="8" t="str">
        <f t="shared" si="485"/>
        <v>435 SUB-PR</v>
      </c>
      <c r="F435" t="s">
        <v>492</v>
      </c>
      <c r="G435" s="241" t="str">
        <f>IFERROR(SUBSTITUTE(G422,":",""),"no unit")</f>
        <v>subscriber</v>
      </c>
      <c r="K435" s="53"/>
      <c r="L435" s="53"/>
      <c r="M435" s="53"/>
      <c r="N435" s="53"/>
      <c r="O435" s="53"/>
      <c r="P435" s="53"/>
      <c r="R435" s="24"/>
    </row>
    <row r="436" spans="1:116" x14ac:dyDescent="0.35">
      <c r="A436" s="3"/>
      <c r="B436" t="s">
        <v>332</v>
      </c>
      <c r="D436" t="s">
        <v>758</v>
      </c>
      <c r="E436" s="8" t="str">
        <f t="shared" si="485"/>
        <v>436 SUB-PR</v>
      </c>
      <c r="F436" t="s">
        <v>461</v>
      </c>
      <c r="G436" s="8" t="str">
        <f>G416</f>
        <v>Primary revenue driver</v>
      </c>
      <c r="H436" s="90"/>
      <c r="I436" s="213"/>
      <c r="J436" s="213"/>
      <c r="K436" s="216"/>
      <c r="L436" s="216"/>
      <c r="M436" s="216"/>
      <c r="N436" s="216"/>
      <c r="O436" s="216"/>
      <c r="P436" s="216"/>
      <c r="R436" s="214"/>
      <c r="S436" s="76" t="str">
        <f t="shared" ref="S436:AX436" si="486">S416</f>
        <v>S$16</v>
      </c>
      <c r="T436" s="76" t="str">
        <f t="shared" si="486"/>
        <v>T$16</v>
      </c>
      <c r="U436" s="76" t="str">
        <f t="shared" si="486"/>
        <v>U$16</v>
      </c>
      <c r="V436" s="76" t="str">
        <f t="shared" si="486"/>
        <v>V$16</v>
      </c>
      <c r="W436" s="76" t="str">
        <f t="shared" si="486"/>
        <v>W$16</v>
      </c>
      <c r="X436" s="76" t="str">
        <f t="shared" si="486"/>
        <v>X$16</v>
      </c>
      <c r="Y436" s="76" t="str">
        <f t="shared" si="486"/>
        <v>Y$16</v>
      </c>
      <c r="Z436" s="76" t="str">
        <f t="shared" si="486"/>
        <v>Z$16</v>
      </c>
      <c r="AA436" s="76" t="str">
        <f t="shared" si="486"/>
        <v>AA$16</v>
      </c>
      <c r="AB436" s="76" t="str">
        <f t="shared" si="486"/>
        <v>AB$16</v>
      </c>
      <c r="AC436" s="76" t="str">
        <f t="shared" si="486"/>
        <v>AC$16</v>
      </c>
      <c r="AD436" s="76" t="str">
        <f t="shared" si="486"/>
        <v>AD$16</v>
      </c>
      <c r="AE436" s="76" t="str">
        <f t="shared" si="486"/>
        <v>AE$16</v>
      </c>
      <c r="AF436" s="76" t="str">
        <f t="shared" si="486"/>
        <v>AF$16</v>
      </c>
      <c r="AG436" s="76" t="str">
        <f t="shared" si="486"/>
        <v>AG$16</v>
      </c>
      <c r="AH436" s="76" t="str">
        <f t="shared" si="486"/>
        <v>AH$16</v>
      </c>
      <c r="AI436" s="76" t="str">
        <f t="shared" si="486"/>
        <v>AI$16</v>
      </c>
      <c r="AJ436" s="76" t="str">
        <f t="shared" si="486"/>
        <v>AJ$16</v>
      </c>
      <c r="AK436" s="76" t="str">
        <f t="shared" si="486"/>
        <v>AK$16</v>
      </c>
      <c r="AL436" s="76" t="str">
        <f t="shared" si="486"/>
        <v>AL$16</v>
      </c>
      <c r="AM436" s="76" t="str">
        <f t="shared" si="486"/>
        <v>AM$16</v>
      </c>
      <c r="AN436" s="76" t="str">
        <f t="shared" si="486"/>
        <v>AN$16</v>
      </c>
      <c r="AO436" s="76" t="str">
        <f t="shared" si="486"/>
        <v>AO$16</v>
      </c>
      <c r="AP436" s="76" t="str">
        <f t="shared" si="486"/>
        <v>AP$16</v>
      </c>
      <c r="AQ436" s="76" t="str">
        <f t="shared" si="486"/>
        <v>AQ$16</v>
      </c>
      <c r="AR436" s="76" t="str">
        <f t="shared" si="486"/>
        <v>AR$16</v>
      </c>
      <c r="AS436" s="76" t="str">
        <f t="shared" si="486"/>
        <v>AS$16</v>
      </c>
      <c r="AT436" s="76" t="str">
        <f t="shared" si="486"/>
        <v>AT$16</v>
      </c>
      <c r="AU436" s="76" t="str">
        <f t="shared" si="486"/>
        <v>AU$16</v>
      </c>
      <c r="AV436" s="76" t="str">
        <f t="shared" si="486"/>
        <v>AV$16</v>
      </c>
      <c r="AW436" s="76" t="str">
        <f t="shared" si="486"/>
        <v>AW$16</v>
      </c>
      <c r="AX436" s="76" t="str">
        <f t="shared" si="486"/>
        <v>AX$16</v>
      </c>
      <c r="AY436" s="76" t="str">
        <f t="shared" ref="AY436:CD436" si="487">AY416</f>
        <v>AY$16</v>
      </c>
      <c r="AZ436" s="76" t="str">
        <f t="shared" si="487"/>
        <v>AZ$16</v>
      </c>
      <c r="BA436" s="76" t="str">
        <f t="shared" si="487"/>
        <v>BA$16</v>
      </c>
      <c r="BB436" s="76" t="str">
        <f t="shared" si="487"/>
        <v>BB$16</v>
      </c>
      <c r="BC436" s="76" t="str">
        <f t="shared" si="487"/>
        <v>BC$16</v>
      </c>
      <c r="BD436" s="76" t="str">
        <f t="shared" si="487"/>
        <v>BD$16</v>
      </c>
      <c r="BE436" s="76" t="str">
        <f t="shared" si="487"/>
        <v>BE$16</v>
      </c>
      <c r="BF436" s="76" t="str">
        <f t="shared" si="487"/>
        <v>BF$16</v>
      </c>
      <c r="BG436" s="76" t="str">
        <f t="shared" si="487"/>
        <v>BG$16</v>
      </c>
      <c r="BH436" s="76" t="str">
        <f t="shared" si="487"/>
        <v>BH$16</v>
      </c>
      <c r="BI436" s="76" t="str">
        <f t="shared" si="487"/>
        <v>BI$16</v>
      </c>
      <c r="BJ436" s="76" t="str">
        <f t="shared" si="487"/>
        <v>BJ$16</v>
      </c>
      <c r="BK436" s="76" t="str">
        <f t="shared" si="487"/>
        <v>BK$16</v>
      </c>
      <c r="BL436" s="76" t="str">
        <f t="shared" si="487"/>
        <v>BL$16</v>
      </c>
      <c r="BM436" s="76" t="str">
        <f t="shared" si="487"/>
        <v>BM$16</v>
      </c>
      <c r="BN436" s="76" t="str">
        <f t="shared" si="487"/>
        <v>BN$16</v>
      </c>
      <c r="BO436" s="76" t="str">
        <f t="shared" si="487"/>
        <v>BO$16</v>
      </c>
      <c r="BP436" s="76" t="str">
        <f t="shared" si="487"/>
        <v>BP$16</v>
      </c>
      <c r="BQ436" s="76" t="str">
        <f t="shared" si="487"/>
        <v>BQ$16</v>
      </c>
      <c r="BR436" s="76" t="str">
        <f t="shared" si="487"/>
        <v>BR$16</v>
      </c>
      <c r="BS436" s="76" t="str">
        <f t="shared" si="487"/>
        <v>BS$16</v>
      </c>
      <c r="BT436" s="76" t="str">
        <f t="shared" si="487"/>
        <v>BT$16</v>
      </c>
      <c r="BU436" s="76" t="str">
        <f t="shared" si="487"/>
        <v>BU$16</v>
      </c>
      <c r="BV436" s="76" t="str">
        <f t="shared" si="487"/>
        <v>BV$16</v>
      </c>
      <c r="BW436" s="76" t="str">
        <f t="shared" si="487"/>
        <v>BW$16</v>
      </c>
      <c r="BX436" s="76" t="str">
        <f t="shared" si="487"/>
        <v>BX$16</v>
      </c>
      <c r="BY436" s="76" t="str">
        <f t="shared" si="487"/>
        <v>BY$16</v>
      </c>
      <c r="BZ436" s="76" t="str">
        <f t="shared" si="487"/>
        <v>BZ$16</v>
      </c>
      <c r="CA436" s="76" t="str">
        <f t="shared" si="487"/>
        <v>CA$16</v>
      </c>
      <c r="CB436" s="76" t="str">
        <f t="shared" si="487"/>
        <v>CB$16</v>
      </c>
      <c r="CC436" s="76" t="str">
        <f t="shared" si="487"/>
        <v>CC$16</v>
      </c>
      <c r="CD436" s="76" t="str">
        <f t="shared" si="487"/>
        <v>CD$16</v>
      </c>
      <c r="CE436" s="76" t="str">
        <f t="shared" ref="CE436:CL436" si="488">CE416</f>
        <v>CE$16</v>
      </c>
      <c r="CF436" s="76" t="str">
        <f t="shared" si="488"/>
        <v>CF$16</v>
      </c>
      <c r="CG436" s="76" t="str">
        <f t="shared" si="488"/>
        <v>CG$16</v>
      </c>
      <c r="CH436" s="76" t="str">
        <f t="shared" si="488"/>
        <v>CH$16</v>
      </c>
      <c r="CI436" s="76" t="str">
        <f t="shared" si="488"/>
        <v>CI$16</v>
      </c>
      <c r="CJ436" s="76" t="str">
        <f t="shared" si="488"/>
        <v>CJ$16</v>
      </c>
      <c r="CK436" s="76" t="str">
        <f t="shared" si="488"/>
        <v>CK$16</v>
      </c>
      <c r="CL436" s="76" t="str">
        <f t="shared" si="488"/>
        <v>CL$16</v>
      </c>
      <c r="CO436" s="76" t="str">
        <f t="shared" ref="CO436:DL436" si="489">CO416</f>
        <v>CO$16</v>
      </c>
      <c r="CP436" s="76" t="str">
        <f t="shared" si="489"/>
        <v>CP$16</v>
      </c>
      <c r="CQ436" s="76" t="str">
        <f t="shared" si="489"/>
        <v>CQ$16</v>
      </c>
      <c r="CR436" s="76" t="str">
        <f t="shared" si="489"/>
        <v>CR$16</v>
      </c>
      <c r="CS436" s="76" t="str">
        <f t="shared" si="489"/>
        <v>CS$16</v>
      </c>
      <c r="CT436" s="76" t="str">
        <f t="shared" si="489"/>
        <v>CT$16</v>
      </c>
      <c r="CU436" s="76" t="str">
        <f t="shared" si="489"/>
        <v>CU$16</v>
      </c>
      <c r="CV436" s="76" t="str">
        <f t="shared" si="489"/>
        <v>CV$16</v>
      </c>
      <c r="CW436" s="76" t="str">
        <f t="shared" si="489"/>
        <v>CW$16</v>
      </c>
      <c r="CX436" s="76" t="str">
        <f t="shared" si="489"/>
        <v>CX$16</v>
      </c>
      <c r="CY436" s="76" t="str">
        <f t="shared" si="489"/>
        <v>CY$16</v>
      </c>
      <c r="CZ436" s="76" t="str">
        <f t="shared" si="489"/>
        <v>CZ$16</v>
      </c>
      <c r="DA436" s="76" t="str">
        <f t="shared" si="489"/>
        <v>DA$16</v>
      </c>
      <c r="DB436" s="76" t="str">
        <f t="shared" si="489"/>
        <v>DB$16</v>
      </c>
      <c r="DC436" s="76" t="str">
        <f t="shared" si="489"/>
        <v>DC$16</v>
      </c>
      <c r="DD436" s="76" t="str">
        <f t="shared" si="489"/>
        <v>DD$16</v>
      </c>
      <c r="DE436" s="76" t="str">
        <f t="shared" si="489"/>
        <v>DE$16</v>
      </c>
      <c r="DF436" s="76" t="str">
        <f t="shared" si="489"/>
        <v>DF$16</v>
      </c>
      <c r="DG436" s="76" t="str">
        <f t="shared" si="489"/>
        <v>DG$16</v>
      </c>
      <c r="DH436" s="76" t="str">
        <f t="shared" si="489"/>
        <v>DH$16</v>
      </c>
      <c r="DI436" s="76" t="str">
        <f t="shared" si="489"/>
        <v>DI$16</v>
      </c>
      <c r="DJ436" s="76" t="str">
        <f t="shared" si="489"/>
        <v>DJ$16</v>
      </c>
      <c r="DK436" s="76" t="str">
        <f t="shared" si="489"/>
        <v>DK$16</v>
      </c>
      <c r="DL436" s="76" t="str">
        <f t="shared" si="489"/>
        <v>DL$16</v>
      </c>
    </row>
    <row r="437" spans="1:116" x14ac:dyDescent="0.35">
      <c r="B437" t="s">
        <v>332</v>
      </c>
      <c r="D437" t="s">
        <v>758</v>
      </c>
      <c r="E437" s="8" t="str">
        <f t="shared" si="485"/>
        <v>437 SUB-PR</v>
      </c>
      <c r="F437" t="s">
        <v>462</v>
      </c>
      <c r="G437" s="8" t="str">
        <f>G417</f>
        <v>Primary volume driver</v>
      </c>
      <c r="H437" s="12"/>
      <c r="I437" s="60"/>
      <c r="J437" s="60"/>
      <c r="K437" s="15"/>
      <c r="L437" s="15"/>
      <c r="M437" s="15"/>
      <c r="N437" s="15"/>
      <c r="O437" s="15"/>
      <c r="P437" s="15"/>
      <c r="R437" s="15"/>
      <c r="S437" s="203" t="str">
        <f t="shared" ref="S437:AX437" si="490">ADDRESS(ROW(S431),COLUMN(S431),2)</f>
        <v>S$431</v>
      </c>
      <c r="T437" s="203" t="str">
        <f t="shared" si="490"/>
        <v>T$431</v>
      </c>
      <c r="U437" s="203" t="str">
        <f t="shared" si="490"/>
        <v>U$431</v>
      </c>
      <c r="V437" s="203" t="str">
        <f t="shared" si="490"/>
        <v>V$431</v>
      </c>
      <c r="W437" s="203" t="str">
        <f t="shared" si="490"/>
        <v>W$431</v>
      </c>
      <c r="X437" s="203" t="str">
        <f t="shared" si="490"/>
        <v>X$431</v>
      </c>
      <c r="Y437" s="203" t="str">
        <f t="shared" si="490"/>
        <v>Y$431</v>
      </c>
      <c r="Z437" s="203" t="str">
        <f t="shared" si="490"/>
        <v>Z$431</v>
      </c>
      <c r="AA437" s="203" t="str">
        <f t="shared" si="490"/>
        <v>AA$431</v>
      </c>
      <c r="AB437" s="203" t="str">
        <f t="shared" si="490"/>
        <v>AB$431</v>
      </c>
      <c r="AC437" s="203" t="str">
        <f t="shared" si="490"/>
        <v>AC$431</v>
      </c>
      <c r="AD437" s="203" t="str">
        <f t="shared" si="490"/>
        <v>AD$431</v>
      </c>
      <c r="AE437" s="203" t="str">
        <f t="shared" si="490"/>
        <v>AE$431</v>
      </c>
      <c r="AF437" s="203" t="str">
        <f t="shared" si="490"/>
        <v>AF$431</v>
      </c>
      <c r="AG437" s="203" t="str">
        <f t="shared" si="490"/>
        <v>AG$431</v>
      </c>
      <c r="AH437" s="203" t="str">
        <f t="shared" si="490"/>
        <v>AH$431</v>
      </c>
      <c r="AI437" s="203" t="str">
        <f t="shared" si="490"/>
        <v>AI$431</v>
      </c>
      <c r="AJ437" s="203" t="str">
        <f t="shared" si="490"/>
        <v>AJ$431</v>
      </c>
      <c r="AK437" s="203" t="str">
        <f t="shared" si="490"/>
        <v>AK$431</v>
      </c>
      <c r="AL437" s="203" t="str">
        <f t="shared" si="490"/>
        <v>AL$431</v>
      </c>
      <c r="AM437" s="203" t="str">
        <f t="shared" si="490"/>
        <v>AM$431</v>
      </c>
      <c r="AN437" s="203" t="str">
        <f t="shared" si="490"/>
        <v>AN$431</v>
      </c>
      <c r="AO437" s="203" t="str">
        <f t="shared" si="490"/>
        <v>AO$431</v>
      </c>
      <c r="AP437" s="203" t="str">
        <f t="shared" si="490"/>
        <v>AP$431</v>
      </c>
      <c r="AQ437" s="203" t="str">
        <f t="shared" si="490"/>
        <v>AQ$431</v>
      </c>
      <c r="AR437" s="203" t="str">
        <f t="shared" si="490"/>
        <v>AR$431</v>
      </c>
      <c r="AS437" s="203" t="str">
        <f t="shared" si="490"/>
        <v>AS$431</v>
      </c>
      <c r="AT437" s="203" t="str">
        <f t="shared" si="490"/>
        <v>AT$431</v>
      </c>
      <c r="AU437" s="203" t="str">
        <f t="shared" si="490"/>
        <v>AU$431</v>
      </c>
      <c r="AV437" s="203" t="str">
        <f t="shared" si="490"/>
        <v>AV$431</v>
      </c>
      <c r="AW437" s="203" t="str">
        <f t="shared" si="490"/>
        <v>AW$431</v>
      </c>
      <c r="AX437" s="203" t="str">
        <f t="shared" si="490"/>
        <v>AX$431</v>
      </c>
      <c r="AY437" s="203" t="str">
        <f t="shared" ref="AY437:CD437" si="491">ADDRESS(ROW(AY431),COLUMN(AY431),2)</f>
        <v>AY$431</v>
      </c>
      <c r="AZ437" s="203" t="str">
        <f t="shared" si="491"/>
        <v>AZ$431</v>
      </c>
      <c r="BA437" s="203" t="str">
        <f t="shared" si="491"/>
        <v>BA$431</v>
      </c>
      <c r="BB437" s="203" t="str">
        <f t="shared" si="491"/>
        <v>BB$431</v>
      </c>
      <c r="BC437" s="203" t="str">
        <f t="shared" si="491"/>
        <v>BC$431</v>
      </c>
      <c r="BD437" s="203" t="str">
        <f t="shared" si="491"/>
        <v>BD$431</v>
      </c>
      <c r="BE437" s="203" t="str">
        <f t="shared" si="491"/>
        <v>BE$431</v>
      </c>
      <c r="BF437" s="203" t="str">
        <f t="shared" si="491"/>
        <v>BF$431</v>
      </c>
      <c r="BG437" s="203" t="str">
        <f t="shared" si="491"/>
        <v>BG$431</v>
      </c>
      <c r="BH437" s="203" t="str">
        <f t="shared" si="491"/>
        <v>BH$431</v>
      </c>
      <c r="BI437" s="203" t="str">
        <f t="shared" si="491"/>
        <v>BI$431</v>
      </c>
      <c r="BJ437" s="203" t="str">
        <f t="shared" si="491"/>
        <v>BJ$431</v>
      </c>
      <c r="BK437" s="203" t="str">
        <f t="shared" si="491"/>
        <v>BK$431</v>
      </c>
      <c r="BL437" s="203" t="str">
        <f t="shared" si="491"/>
        <v>BL$431</v>
      </c>
      <c r="BM437" s="203" t="str">
        <f t="shared" si="491"/>
        <v>BM$431</v>
      </c>
      <c r="BN437" s="203" t="str">
        <f t="shared" si="491"/>
        <v>BN$431</v>
      </c>
      <c r="BO437" s="203" t="str">
        <f t="shared" si="491"/>
        <v>BO$431</v>
      </c>
      <c r="BP437" s="203" t="str">
        <f t="shared" si="491"/>
        <v>BP$431</v>
      </c>
      <c r="BQ437" s="203" t="str">
        <f t="shared" si="491"/>
        <v>BQ$431</v>
      </c>
      <c r="BR437" s="203" t="str">
        <f t="shared" si="491"/>
        <v>BR$431</v>
      </c>
      <c r="BS437" s="203" t="str">
        <f t="shared" si="491"/>
        <v>BS$431</v>
      </c>
      <c r="BT437" s="203" t="str">
        <f t="shared" si="491"/>
        <v>BT$431</v>
      </c>
      <c r="BU437" s="203" t="str">
        <f t="shared" si="491"/>
        <v>BU$431</v>
      </c>
      <c r="BV437" s="203" t="str">
        <f t="shared" si="491"/>
        <v>BV$431</v>
      </c>
      <c r="BW437" s="203" t="str">
        <f t="shared" si="491"/>
        <v>BW$431</v>
      </c>
      <c r="BX437" s="203" t="str">
        <f t="shared" si="491"/>
        <v>BX$431</v>
      </c>
      <c r="BY437" s="203" t="str">
        <f t="shared" si="491"/>
        <v>BY$431</v>
      </c>
      <c r="BZ437" s="203" t="str">
        <f t="shared" si="491"/>
        <v>BZ$431</v>
      </c>
      <c r="CA437" s="203" t="str">
        <f t="shared" si="491"/>
        <v>CA$431</v>
      </c>
      <c r="CB437" s="203" t="str">
        <f t="shared" si="491"/>
        <v>CB$431</v>
      </c>
      <c r="CC437" s="203" t="str">
        <f t="shared" si="491"/>
        <v>CC$431</v>
      </c>
      <c r="CD437" s="203" t="str">
        <f t="shared" si="491"/>
        <v>CD$431</v>
      </c>
      <c r="CE437" s="203" t="str">
        <f t="shared" ref="CE437:CL437" si="492">ADDRESS(ROW(CE431),COLUMN(CE431),2)</f>
        <v>CE$431</v>
      </c>
      <c r="CF437" s="203" t="str">
        <f t="shared" si="492"/>
        <v>CF$431</v>
      </c>
      <c r="CG437" s="203" t="str">
        <f t="shared" si="492"/>
        <v>CG$431</v>
      </c>
      <c r="CH437" s="203" t="str">
        <f t="shared" si="492"/>
        <v>CH$431</v>
      </c>
      <c r="CI437" s="203" t="str">
        <f t="shared" si="492"/>
        <v>CI$431</v>
      </c>
      <c r="CJ437" s="203" t="str">
        <f t="shared" si="492"/>
        <v>CJ$431</v>
      </c>
      <c r="CK437" s="203" t="str">
        <f t="shared" si="492"/>
        <v>CK$431</v>
      </c>
      <c r="CL437" s="203" t="str">
        <f t="shared" si="492"/>
        <v>CL$431</v>
      </c>
      <c r="CN437" s="213"/>
      <c r="CO437" s="203" t="str">
        <f t="shared" ref="CO437:DL437" si="493">ADDRESS(ROW(CO431),COLUMN(CO431),2)</f>
        <v>CO$431</v>
      </c>
      <c r="CP437" s="203" t="str">
        <f t="shared" si="493"/>
        <v>CP$431</v>
      </c>
      <c r="CQ437" s="203" t="str">
        <f t="shared" si="493"/>
        <v>CQ$431</v>
      </c>
      <c r="CR437" s="203" t="str">
        <f t="shared" si="493"/>
        <v>CR$431</v>
      </c>
      <c r="CS437" s="203" t="str">
        <f t="shared" si="493"/>
        <v>CS$431</v>
      </c>
      <c r="CT437" s="203" t="str">
        <f t="shared" si="493"/>
        <v>CT$431</v>
      </c>
      <c r="CU437" s="203" t="str">
        <f t="shared" si="493"/>
        <v>CU$431</v>
      </c>
      <c r="CV437" s="203" t="str">
        <f t="shared" si="493"/>
        <v>CV$431</v>
      </c>
      <c r="CW437" s="203" t="str">
        <f t="shared" si="493"/>
        <v>CW$431</v>
      </c>
      <c r="CX437" s="203" t="str">
        <f t="shared" si="493"/>
        <v>CX$431</v>
      </c>
      <c r="CY437" s="203" t="str">
        <f t="shared" si="493"/>
        <v>CY$431</v>
      </c>
      <c r="CZ437" s="203" t="str">
        <f t="shared" si="493"/>
        <v>CZ$431</v>
      </c>
      <c r="DA437" s="203" t="str">
        <f t="shared" si="493"/>
        <v>DA$431</v>
      </c>
      <c r="DB437" s="203" t="str">
        <f t="shared" si="493"/>
        <v>DB$431</v>
      </c>
      <c r="DC437" s="203" t="str">
        <f t="shared" si="493"/>
        <v>DC$431</v>
      </c>
      <c r="DD437" s="203" t="str">
        <f t="shared" si="493"/>
        <v>DD$431</v>
      </c>
      <c r="DE437" s="203" t="str">
        <f t="shared" si="493"/>
        <v>DE$431</v>
      </c>
      <c r="DF437" s="203" t="str">
        <f t="shared" si="493"/>
        <v>DF$431</v>
      </c>
      <c r="DG437" s="203" t="str">
        <f t="shared" si="493"/>
        <v>DG$431</v>
      </c>
      <c r="DH437" s="203" t="str">
        <f t="shared" si="493"/>
        <v>DH$431</v>
      </c>
      <c r="DI437" s="203" t="str">
        <f t="shared" si="493"/>
        <v>DI$431</v>
      </c>
      <c r="DJ437" s="203" t="str">
        <f t="shared" si="493"/>
        <v>DJ$431</v>
      </c>
      <c r="DK437" s="203" t="str">
        <f t="shared" si="493"/>
        <v>DK$431</v>
      </c>
      <c r="DL437" s="203" t="str">
        <f t="shared" si="493"/>
        <v>DL$431</v>
      </c>
    </row>
    <row r="438" spans="1:116" x14ac:dyDescent="0.35">
      <c r="B438" t="s">
        <v>332</v>
      </c>
      <c r="D438" t="s">
        <v>758</v>
      </c>
      <c r="E438" s="8" t="str">
        <f t="shared" si="485"/>
        <v>438 SUB-PR</v>
      </c>
      <c r="F438" t="s">
        <v>491</v>
      </c>
      <c r="G438" s="8" t="str">
        <f>G423</f>
        <v>Subscription Revenue - (Primary label)</v>
      </c>
      <c r="H438" s="12"/>
      <c r="I438" s="60"/>
      <c r="J438" s="60"/>
      <c r="K438" s="15"/>
      <c r="L438" s="15"/>
      <c r="M438" s="15"/>
      <c r="N438" s="15"/>
      <c r="O438" s="15"/>
      <c r="P438" s="15"/>
      <c r="R438" s="15"/>
      <c r="S438" s="76"/>
      <c r="T438" s="76"/>
      <c r="U438" s="76"/>
      <c r="V438" s="76"/>
      <c r="W438" s="76"/>
      <c r="X438" s="76"/>
      <c r="Y438" s="76"/>
      <c r="Z438" s="76"/>
      <c r="AA438" s="76"/>
      <c r="AB438" s="76"/>
      <c r="AC438" s="76"/>
      <c r="AD438" s="76"/>
      <c r="AE438" s="76"/>
      <c r="AF438" s="76"/>
      <c r="AG438" s="76"/>
      <c r="AH438" s="76"/>
      <c r="AI438" s="76"/>
      <c r="AJ438" s="76"/>
      <c r="AK438" s="76"/>
      <c r="AL438" s="76"/>
      <c r="AM438" s="76"/>
      <c r="AN438" s="76"/>
      <c r="AO438" s="76"/>
      <c r="AP438" s="76"/>
      <c r="AQ438" s="76"/>
      <c r="AR438" s="76"/>
      <c r="AS438" s="76"/>
      <c r="AT438" s="76"/>
      <c r="AU438" s="76"/>
      <c r="AV438" s="76"/>
      <c r="AW438" s="76"/>
      <c r="AX438" s="76"/>
      <c r="AY438" s="76"/>
      <c r="AZ438" s="76"/>
      <c r="BA438" s="76"/>
      <c r="BB438" s="76"/>
      <c r="BC438" s="76"/>
      <c r="BD438" s="76"/>
      <c r="BE438" s="76"/>
      <c r="BF438" s="76"/>
      <c r="BG438" s="76"/>
      <c r="BH438" s="76"/>
      <c r="BI438" s="76"/>
      <c r="BJ438" s="76"/>
      <c r="BK438" s="76"/>
      <c r="BL438" s="76"/>
      <c r="BM438" s="76"/>
      <c r="BN438" s="76"/>
      <c r="BO438" s="76"/>
      <c r="BP438" s="76"/>
      <c r="BQ438" s="76"/>
      <c r="BR438" s="76"/>
      <c r="BS438" s="76"/>
      <c r="BT438" s="76"/>
      <c r="BU438" s="76"/>
      <c r="BV438" s="76"/>
      <c r="BW438" s="76"/>
      <c r="BX438" s="76"/>
      <c r="BY438" s="76"/>
      <c r="BZ438" s="76"/>
      <c r="CA438" s="76"/>
      <c r="CB438" s="76"/>
      <c r="CC438" s="76"/>
      <c r="CD438" s="76"/>
      <c r="CE438" s="76"/>
      <c r="CF438" s="76"/>
      <c r="CG438" s="76"/>
      <c r="CH438" s="76"/>
      <c r="CI438" s="76"/>
      <c r="CJ438" s="76"/>
      <c r="CK438" s="76"/>
      <c r="CL438" s="76"/>
      <c r="CN438" s="60"/>
      <c r="CO438" s="76"/>
      <c r="CP438" s="76"/>
      <c r="CQ438" s="76"/>
      <c r="CR438" s="76"/>
      <c r="CS438" s="76"/>
      <c r="CT438" s="76"/>
      <c r="CU438" s="76"/>
      <c r="CV438" s="76"/>
      <c r="CW438" s="76"/>
      <c r="CX438" s="76"/>
      <c r="CY438" s="76"/>
      <c r="CZ438" s="76"/>
      <c r="DA438" s="76"/>
      <c r="DB438" s="76"/>
      <c r="DC438" s="76"/>
      <c r="DD438" s="76"/>
      <c r="DE438" s="76"/>
      <c r="DF438" s="76"/>
      <c r="DG438" s="76"/>
      <c r="DH438" s="76"/>
      <c r="DI438" s="76"/>
      <c r="DJ438" s="76"/>
      <c r="DK438" s="76"/>
      <c r="DL438" s="76"/>
    </row>
    <row r="439" spans="1:116" x14ac:dyDescent="0.35">
      <c r="B439" t="s">
        <v>332</v>
      </c>
      <c r="D439" t="s">
        <v>758</v>
      </c>
      <c r="E439" s="8" t="str">
        <f t="shared" si="485"/>
        <v>439 SUB-PR</v>
      </c>
      <c r="F439" t="s">
        <v>505</v>
      </c>
      <c r="G439" s="8" t="str">
        <f>G419</f>
        <v xml:space="preserve">secondary unit </v>
      </c>
      <c r="H439" s="12"/>
      <c r="I439" s="60"/>
      <c r="J439" s="60"/>
      <c r="K439" s="15"/>
      <c r="L439" s="15"/>
      <c r="M439" s="15"/>
      <c r="N439" s="15"/>
      <c r="O439" s="15"/>
      <c r="P439" s="15"/>
      <c r="R439" s="15"/>
      <c r="S439" s="76"/>
      <c r="T439" s="76"/>
      <c r="U439" s="76"/>
      <c r="V439" s="76"/>
      <c r="W439" s="76"/>
      <c r="X439" s="76"/>
      <c r="Y439" s="76"/>
      <c r="Z439" s="76"/>
      <c r="AA439" s="76"/>
      <c r="AB439" s="76"/>
      <c r="AC439" s="76"/>
      <c r="AD439" s="76"/>
      <c r="AE439" s="76"/>
      <c r="AF439" s="76"/>
      <c r="AG439" s="76"/>
      <c r="AH439" s="76"/>
      <c r="AI439" s="76"/>
      <c r="AJ439" s="76"/>
      <c r="AK439" s="76"/>
      <c r="AL439" s="76"/>
      <c r="AM439" s="76"/>
      <c r="AN439" s="76"/>
      <c r="AO439" s="76"/>
      <c r="AP439" s="76"/>
      <c r="AQ439" s="76"/>
      <c r="AR439" s="76"/>
      <c r="AS439" s="76"/>
      <c r="AT439" s="76"/>
      <c r="AU439" s="76"/>
      <c r="AV439" s="76"/>
      <c r="AW439" s="76"/>
      <c r="AX439" s="76"/>
      <c r="AY439" s="76"/>
      <c r="AZ439" s="76"/>
      <c r="BA439" s="76"/>
      <c r="BB439" s="76"/>
      <c r="BC439" s="76"/>
      <c r="BD439" s="76"/>
      <c r="BE439" s="76"/>
      <c r="BF439" s="76"/>
      <c r="BG439" s="76"/>
      <c r="BH439" s="76"/>
      <c r="BI439" s="76"/>
      <c r="BJ439" s="76"/>
      <c r="BK439" s="76"/>
      <c r="BL439" s="76"/>
      <c r="BM439" s="76"/>
      <c r="BN439" s="76"/>
      <c r="BO439" s="76"/>
      <c r="BP439" s="76"/>
      <c r="BQ439" s="76"/>
      <c r="BR439" s="76"/>
      <c r="BS439" s="76"/>
      <c r="BT439" s="76"/>
      <c r="BU439" s="76"/>
      <c r="BV439" s="76"/>
      <c r="BW439" s="76"/>
      <c r="BX439" s="76"/>
      <c r="BY439" s="76"/>
      <c r="BZ439" s="76"/>
      <c r="CA439" s="76"/>
      <c r="CB439" s="76"/>
      <c r="CC439" s="76"/>
      <c r="CD439" s="76"/>
      <c r="CE439" s="76"/>
      <c r="CF439" s="76"/>
      <c r="CG439" s="76"/>
      <c r="CH439" s="76"/>
      <c r="CI439" s="76"/>
      <c r="CJ439" s="76"/>
      <c r="CK439" s="76"/>
      <c r="CL439" s="76"/>
      <c r="CN439" s="60"/>
      <c r="CO439" s="76"/>
      <c r="CP439" s="76"/>
      <c r="CQ439" s="76"/>
      <c r="CR439" s="76"/>
      <c r="CS439" s="76"/>
      <c r="CT439" s="76"/>
      <c r="CU439" s="76"/>
      <c r="CV439" s="76"/>
      <c r="CW439" s="76"/>
      <c r="CX439" s="76"/>
      <c r="CY439" s="76"/>
      <c r="CZ439" s="76"/>
      <c r="DA439" s="76"/>
      <c r="DB439" s="76"/>
      <c r="DC439" s="76"/>
      <c r="DD439" s="76"/>
      <c r="DE439" s="76"/>
      <c r="DF439" s="76"/>
      <c r="DG439" s="76"/>
      <c r="DH439" s="76"/>
      <c r="DI439" s="76"/>
      <c r="DJ439" s="76"/>
      <c r="DK439" s="76"/>
      <c r="DL439" s="76"/>
    </row>
    <row r="440" spans="1:116" x14ac:dyDescent="0.35">
      <c r="B440" t="s">
        <v>332</v>
      </c>
      <c r="D440" t="s">
        <v>758</v>
      </c>
      <c r="E440" s="8" t="str">
        <f t="shared" ref="E440" si="494">ROW()&amp;" "&amp;D440</f>
        <v>440 SUB-PR</v>
      </c>
      <c r="F440" t="s">
        <v>463</v>
      </c>
      <c r="G440" s="8" t="str">
        <f>G420</f>
        <v>Secondary revenue driver</v>
      </c>
      <c r="H440" s="12"/>
      <c r="I440" s="60"/>
      <c r="J440" s="60"/>
      <c r="K440" s="15"/>
      <c r="L440" s="15"/>
      <c r="M440" s="15"/>
      <c r="N440" s="15"/>
      <c r="O440" s="15"/>
      <c r="P440" s="15"/>
      <c r="R440" s="15"/>
      <c r="S440" s="76"/>
      <c r="T440" s="76"/>
      <c r="U440" s="76"/>
      <c r="V440" s="76"/>
      <c r="W440" s="76"/>
      <c r="X440" s="76"/>
      <c r="Y440" s="76"/>
      <c r="Z440" s="76"/>
      <c r="AA440" s="76"/>
      <c r="AB440" s="76"/>
      <c r="AC440" s="76"/>
      <c r="AD440" s="76"/>
      <c r="AE440" s="76"/>
      <c r="AF440" s="76"/>
      <c r="AG440" s="76"/>
      <c r="AH440" s="76"/>
      <c r="AI440" s="76"/>
      <c r="AJ440" s="76"/>
      <c r="AK440" s="76"/>
      <c r="AL440" s="76"/>
      <c r="AM440" s="76"/>
      <c r="AN440" s="76"/>
      <c r="AO440" s="76"/>
      <c r="AP440" s="76"/>
      <c r="AQ440" s="76"/>
      <c r="AR440" s="76"/>
      <c r="AS440" s="76"/>
      <c r="AT440" s="76"/>
      <c r="AU440" s="76"/>
      <c r="AV440" s="76"/>
      <c r="AW440" s="76"/>
      <c r="AX440" s="76"/>
      <c r="AY440" s="76"/>
      <c r="AZ440" s="76"/>
      <c r="BA440" s="76"/>
      <c r="BB440" s="76"/>
      <c r="BC440" s="76"/>
      <c r="BD440" s="76"/>
      <c r="BE440" s="76"/>
      <c r="BF440" s="76"/>
      <c r="BG440" s="76"/>
      <c r="BH440" s="76"/>
      <c r="BI440" s="76"/>
      <c r="BJ440" s="76"/>
      <c r="BK440" s="76"/>
      <c r="BL440" s="76"/>
      <c r="BM440" s="76"/>
      <c r="BN440" s="76"/>
      <c r="BO440" s="76"/>
      <c r="BP440" s="76"/>
      <c r="BQ440" s="76"/>
      <c r="BR440" s="76"/>
      <c r="BS440" s="76"/>
      <c r="BT440" s="76"/>
      <c r="BU440" s="76"/>
      <c r="BV440" s="76"/>
      <c r="BW440" s="76"/>
      <c r="BX440" s="76"/>
      <c r="BY440" s="76"/>
      <c r="BZ440" s="76"/>
      <c r="CA440" s="76"/>
      <c r="CB440" s="76"/>
      <c r="CC440" s="76"/>
      <c r="CD440" s="76"/>
      <c r="CE440" s="76"/>
      <c r="CF440" s="76"/>
      <c r="CG440" s="76"/>
      <c r="CH440" s="76"/>
      <c r="CI440" s="76"/>
      <c r="CJ440" s="76"/>
      <c r="CK440" s="76"/>
      <c r="CL440" s="76"/>
      <c r="CN440" s="60"/>
      <c r="CO440" s="76"/>
      <c r="CP440" s="76"/>
      <c r="CQ440" s="76"/>
      <c r="CR440" s="76"/>
      <c r="CS440" s="76"/>
      <c r="CT440" s="76"/>
      <c r="CU440" s="76"/>
      <c r="CV440" s="76"/>
      <c r="CW440" s="76"/>
      <c r="CX440" s="76"/>
      <c r="CY440" s="76"/>
      <c r="CZ440" s="76"/>
      <c r="DA440" s="76"/>
      <c r="DB440" s="76"/>
      <c r="DC440" s="76"/>
      <c r="DD440" s="76"/>
      <c r="DE440" s="76"/>
      <c r="DF440" s="76"/>
      <c r="DG440" s="76"/>
      <c r="DH440" s="76"/>
      <c r="DI440" s="76"/>
      <c r="DJ440" s="76"/>
      <c r="DK440" s="76"/>
      <c r="DL440" s="76"/>
    </row>
    <row r="441" spans="1:116" x14ac:dyDescent="0.35">
      <c r="B441" t="s">
        <v>332</v>
      </c>
      <c r="D441" t="s">
        <v>758</v>
      </c>
      <c r="E441" s="8" t="str">
        <f t="shared" ref="E441" si="495">ROW()&amp;" "&amp;D441</f>
        <v>441 SUB-PR</v>
      </c>
      <c r="F441" t="s">
        <v>464</v>
      </c>
      <c r="G441" t="s">
        <v>464</v>
      </c>
      <c r="CO441" s="8"/>
      <c r="CP441" s="8"/>
      <c r="CQ441" s="8"/>
      <c r="CR441" s="8"/>
      <c r="CS441" s="8"/>
      <c r="CT441" s="8"/>
      <c r="CU441" s="8"/>
      <c r="CV441" s="8"/>
      <c r="CW441" s="8"/>
      <c r="CX441" s="8"/>
      <c r="CY441" s="8"/>
      <c r="CZ441" s="8"/>
      <c r="DA441" s="8"/>
      <c r="DB441" s="8"/>
      <c r="DC441" s="8"/>
      <c r="DD441" s="8"/>
      <c r="DE441" s="8"/>
      <c r="DF441" s="8"/>
      <c r="DG441" s="8"/>
      <c r="DH441" s="8"/>
      <c r="DI441" s="8"/>
      <c r="DJ441" s="8"/>
      <c r="DK441" s="8"/>
      <c r="DL441" s="8"/>
    </row>
    <row r="442" spans="1:116" x14ac:dyDescent="0.35">
      <c r="A442" s="174"/>
      <c r="E442" s="8"/>
      <c r="G442" s="175" t="s">
        <v>490</v>
      </c>
      <c r="H442" s="174"/>
      <c r="I442" s="176"/>
      <c r="J442" s="176"/>
      <c r="K442" s="197"/>
      <c r="L442" s="197"/>
      <c r="M442" s="197"/>
      <c r="N442" s="197"/>
      <c r="O442" s="197"/>
      <c r="P442" s="197"/>
      <c r="R442" s="198"/>
      <c r="S442" s="174"/>
      <c r="T442" s="174"/>
      <c r="U442" s="174"/>
      <c r="V442" s="174"/>
      <c r="W442" s="174"/>
      <c r="X442" s="174"/>
      <c r="Y442" s="174"/>
      <c r="Z442" s="174"/>
      <c r="AA442" s="174"/>
      <c r="AB442" s="174"/>
      <c r="AC442" s="174"/>
      <c r="AD442" s="174"/>
      <c r="AE442" s="174"/>
      <c r="AF442" s="174"/>
      <c r="AG442" s="174"/>
      <c r="AH442" s="174"/>
      <c r="AI442" s="174"/>
      <c r="AJ442" s="174"/>
      <c r="AK442" s="174"/>
      <c r="AL442" s="174"/>
      <c r="AM442" s="174"/>
      <c r="AN442" s="174"/>
      <c r="AO442" s="174"/>
      <c r="AP442" s="174"/>
      <c r="AQ442" s="174"/>
      <c r="AR442" s="174"/>
      <c r="AS442" s="174"/>
      <c r="AT442" s="174"/>
      <c r="AU442" s="174"/>
      <c r="AV442" s="174"/>
      <c r="AW442" s="174"/>
      <c r="AX442" s="174"/>
      <c r="AY442" s="174"/>
      <c r="AZ442" s="174"/>
      <c r="BA442" s="174"/>
      <c r="BB442" s="174"/>
      <c r="BC442" s="174"/>
      <c r="BD442" s="174"/>
      <c r="BE442" s="174"/>
      <c r="BF442" s="174"/>
      <c r="BG442" s="174"/>
      <c r="BH442" s="174"/>
      <c r="BI442" s="174"/>
      <c r="BJ442" s="174"/>
      <c r="BK442" s="174"/>
      <c r="BL442" s="174"/>
      <c r="BM442" s="174"/>
      <c r="BN442" s="174"/>
      <c r="BO442" s="174"/>
      <c r="BP442" s="174"/>
      <c r="BQ442" s="174"/>
      <c r="BR442" s="174"/>
      <c r="BS442" s="174"/>
      <c r="BT442" s="174"/>
      <c r="BU442" s="174"/>
      <c r="BV442" s="174"/>
      <c r="BW442" s="174"/>
      <c r="BX442" s="174"/>
      <c r="BY442" s="174"/>
      <c r="BZ442" s="174"/>
      <c r="CA442" s="174"/>
      <c r="CB442" s="174"/>
      <c r="CC442" s="174"/>
      <c r="CD442" s="174"/>
      <c r="CE442" s="174"/>
      <c r="CF442" s="174"/>
      <c r="CG442" s="174"/>
      <c r="CH442" s="174"/>
      <c r="CI442" s="174"/>
      <c r="CJ442" s="174"/>
      <c r="CK442" s="174"/>
      <c r="CL442" s="174"/>
      <c r="CN442" s="176"/>
      <c r="CO442" s="174"/>
      <c r="CP442" s="174"/>
      <c r="CQ442" s="174"/>
      <c r="CR442" s="174"/>
      <c r="CS442" s="174"/>
      <c r="CT442" s="174"/>
      <c r="CU442" s="174"/>
      <c r="CV442" s="174"/>
      <c r="CW442" s="174"/>
      <c r="CX442" s="174"/>
      <c r="CY442" s="174"/>
      <c r="CZ442" s="174"/>
      <c r="DA442" s="174"/>
      <c r="DB442" s="174"/>
      <c r="DC442" s="174"/>
      <c r="DD442" s="174"/>
      <c r="DE442" s="174"/>
      <c r="DF442" s="174"/>
      <c r="DG442" s="174"/>
      <c r="DH442" s="174"/>
      <c r="DI442" s="174"/>
      <c r="DJ442" s="174"/>
      <c r="DK442" s="174"/>
      <c r="DL442" s="174"/>
    </row>
    <row r="443" spans="1:116" x14ac:dyDescent="0.35">
      <c r="A443" s="174"/>
      <c r="E443" s="8"/>
      <c r="G443" s="175" t="s">
        <v>492</v>
      </c>
      <c r="H443" s="174"/>
      <c r="I443" s="176"/>
      <c r="J443" s="176"/>
      <c r="K443" s="197"/>
      <c r="L443" s="197"/>
      <c r="M443" s="197"/>
      <c r="N443" s="197"/>
      <c r="O443" s="197"/>
      <c r="P443" s="197"/>
      <c r="R443" s="198"/>
      <c r="S443" s="174"/>
      <c r="T443" s="174"/>
      <c r="U443" s="174"/>
      <c r="V443" s="174"/>
      <c r="W443" s="174"/>
      <c r="X443" s="174"/>
      <c r="Y443" s="174"/>
      <c r="Z443" s="174"/>
      <c r="AA443" s="174"/>
      <c r="AB443" s="174"/>
      <c r="AC443" s="174"/>
      <c r="AD443" s="174"/>
      <c r="AE443" s="174"/>
      <c r="AF443" s="174"/>
      <c r="AG443" s="174"/>
      <c r="AH443" s="174"/>
      <c r="AI443" s="174"/>
      <c r="AJ443" s="174"/>
      <c r="AK443" s="174"/>
      <c r="AL443" s="174"/>
      <c r="AM443" s="174"/>
      <c r="AN443" s="174"/>
      <c r="AO443" s="174"/>
      <c r="AP443" s="174"/>
      <c r="AQ443" s="174"/>
      <c r="AR443" s="174"/>
      <c r="AS443" s="174"/>
      <c r="AT443" s="174"/>
      <c r="AU443" s="174"/>
      <c r="AV443" s="174"/>
      <c r="AW443" s="174"/>
      <c r="AX443" s="174"/>
      <c r="AY443" s="174"/>
      <c r="AZ443" s="174"/>
      <c r="BA443" s="174"/>
      <c r="BB443" s="174"/>
      <c r="BC443" s="174"/>
      <c r="BD443" s="174"/>
      <c r="BE443" s="174"/>
      <c r="BF443" s="174"/>
      <c r="BG443" s="174"/>
      <c r="BH443" s="174"/>
      <c r="BI443" s="174"/>
      <c r="BJ443" s="174"/>
      <c r="BK443" s="174"/>
      <c r="BL443" s="174"/>
      <c r="BM443" s="174"/>
      <c r="BN443" s="174"/>
      <c r="BO443" s="174"/>
      <c r="BP443" s="174"/>
      <c r="BQ443" s="174"/>
      <c r="BR443" s="174"/>
      <c r="BS443" s="174"/>
      <c r="BT443" s="174"/>
      <c r="BU443" s="174"/>
      <c r="BV443" s="174"/>
      <c r="BW443" s="174"/>
      <c r="BX443" s="174"/>
      <c r="BY443" s="174"/>
      <c r="BZ443" s="174"/>
      <c r="CA443" s="174"/>
      <c r="CB443" s="174"/>
      <c r="CC443" s="174"/>
      <c r="CD443" s="174"/>
      <c r="CE443" s="174"/>
      <c r="CF443" s="174"/>
      <c r="CG443" s="174"/>
      <c r="CH443" s="174"/>
      <c r="CI443" s="174"/>
      <c r="CJ443" s="174"/>
      <c r="CK443" s="174"/>
      <c r="CL443" s="174"/>
      <c r="CN443" s="176"/>
      <c r="CO443" s="174"/>
      <c r="CP443" s="174"/>
      <c r="CQ443" s="174"/>
      <c r="CR443" s="174"/>
      <c r="CS443" s="174"/>
      <c r="CT443" s="174"/>
      <c r="CU443" s="174"/>
      <c r="CV443" s="174"/>
      <c r="CW443" s="174"/>
      <c r="CX443" s="174"/>
      <c r="CY443" s="174"/>
      <c r="CZ443" s="174"/>
      <c r="DA443" s="174"/>
      <c r="DB443" s="174"/>
      <c r="DC443" s="174"/>
      <c r="DD443" s="174"/>
      <c r="DE443" s="174"/>
      <c r="DF443" s="174"/>
      <c r="DG443" s="174"/>
      <c r="DH443" s="174"/>
      <c r="DI443" s="174"/>
      <c r="DJ443" s="174"/>
      <c r="DK443" s="174"/>
      <c r="DL443" s="174"/>
    </row>
    <row r="444" spans="1:116" x14ac:dyDescent="0.35">
      <c r="A444" s="174"/>
      <c r="E444" s="8"/>
      <c r="G444" s="175" t="s">
        <v>461</v>
      </c>
      <c r="H444" s="174"/>
      <c r="I444" s="176"/>
      <c r="J444" s="176"/>
      <c r="K444" s="197"/>
      <c r="L444" s="197"/>
      <c r="M444" s="197"/>
      <c r="N444" s="197"/>
      <c r="O444" s="197"/>
      <c r="P444" s="197"/>
      <c r="R444" s="198"/>
      <c r="S444" s="199" t="str">
        <f t="shared" ref="S444:AX444" si="496">S$20</f>
        <v>S$16</v>
      </c>
      <c r="T444" s="199" t="str">
        <f t="shared" si="496"/>
        <v>T$16</v>
      </c>
      <c r="U444" s="199" t="str">
        <f t="shared" si="496"/>
        <v>U$16</v>
      </c>
      <c r="V444" s="199" t="str">
        <f t="shared" si="496"/>
        <v>V$16</v>
      </c>
      <c r="W444" s="199" t="str">
        <f t="shared" si="496"/>
        <v>W$16</v>
      </c>
      <c r="X444" s="199" t="str">
        <f t="shared" si="496"/>
        <v>X$16</v>
      </c>
      <c r="Y444" s="199" t="str">
        <f t="shared" si="496"/>
        <v>Y$16</v>
      </c>
      <c r="Z444" s="199" t="str">
        <f t="shared" si="496"/>
        <v>Z$16</v>
      </c>
      <c r="AA444" s="199" t="str">
        <f t="shared" si="496"/>
        <v>AA$16</v>
      </c>
      <c r="AB444" s="199" t="str">
        <f t="shared" si="496"/>
        <v>AB$16</v>
      </c>
      <c r="AC444" s="199" t="str">
        <f t="shared" si="496"/>
        <v>AC$16</v>
      </c>
      <c r="AD444" s="199" t="str">
        <f t="shared" si="496"/>
        <v>AD$16</v>
      </c>
      <c r="AE444" s="199" t="str">
        <f t="shared" si="496"/>
        <v>AE$16</v>
      </c>
      <c r="AF444" s="199" t="str">
        <f t="shared" si="496"/>
        <v>AF$16</v>
      </c>
      <c r="AG444" s="199" t="str">
        <f t="shared" si="496"/>
        <v>AG$16</v>
      </c>
      <c r="AH444" s="199" t="str">
        <f t="shared" si="496"/>
        <v>AH$16</v>
      </c>
      <c r="AI444" s="199" t="str">
        <f t="shared" si="496"/>
        <v>AI$16</v>
      </c>
      <c r="AJ444" s="199" t="str">
        <f t="shared" si="496"/>
        <v>AJ$16</v>
      </c>
      <c r="AK444" s="199" t="str">
        <f t="shared" si="496"/>
        <v>AK$16</v>
      </c>
      <c r="AL444" s="199" t="str">
        <f t="shared" si="496"/>
        <v>AL$16</v>
      </c>
      <c r="AM444" s="199" t="str">
        <f t="shared" si="496"/>
        <v>AM$16</v>
      </c>
      <c r="AN444" s="199" t="str">
        <f t="shared" si="496"/>
        <v>AN$16</v>
      </c>
      <c r="AO444" s="199" t="str">
        <f t="shared" si="496"/>
        <v>AO$16</v>
      </c>
      <c r="AP444" s="199" t="str">
        <f t="shared" si="496"/>
        <v>AP$16</v>
      </c>
      <c r="AQ444" s="199" t="str">
        <f t="shared" si="496"/>
        <v>AQ$16</v>
      </c>
      <c r="AR444" s="199" t="str">
        <f t="shared" si="496"/>
        <v>AR$16</v>
      </c>
      <c r="AS444" s="199" t="str">
        <f t="shared" si="496"/>
        <v>AS$16</v>
      </c>
      <c r="AT444" s="199" t="str">
        <f t="shared" si="496"/>
        <v>AT$16</v>
      </c>
      <c r="AU444" s="199" t="str">
        <f t="shared" si="496"/>
        <v>AU$16</v>
      </c>
      <c r="AV444" s="199" t="str">
        <f t="shared" si="496"/>
        <v>AV$16</v>
      </c>
      <c r="AW444" s="199" t="str">
        <f t="shared" si="496"/>
        <v>AW$16</v>
      </c>
      <c r="AX444" s="199" t="str">
        <f t="shared" si="496"/>
        <v>AX$16</v>
      </c>
      <c r="AY444" s="199" t="str">
        <f t="shared" ref="AY444:CD444" si="497">AY$20</f>
        <v>AY$16</v>
      </c>
      <c r="AZ444" s="199" t="str">
        <f t="shared" si="497"/>
        <v>AZ$16</v>
      </c>
      <c r="BA444" s="199" t="str">
        <f t="shared" si="497"/>
        <v>BA$16</v>
      </c>
      <c r="BB444" s="199" t="str">
        <f t="shared" si="497"/>
        <v>BB$16</v>
      </c>
      <c r="BC444" s="199" t="str">
        <f t="shared" si="497"/>
        <v>BC$16</v>
      </c>
      <c r="BD444" s="199" t="str">
        <f t="shared" si="497"/>
        <v>BD$16</v>
      </c>
      <c r="BE444" s="199" t="str">
        <f t="shared" si="497"/>
        <v>BE$16</v>
      </c>
      <c r="BF444" s="199" t="str">
        <f t="shared" si="497"/>
        <v>BF$16</v>
      </c>
      <c r="BG444" s="199" t="str">
        <f t="shared" si="497"/>
        <v>BG$16</v>
      </c>
      <c r="BH444" s="199" t="str">
        <f t="shared" si="497"/>
        <v>BH$16</v>
      </c>
      <c r="BI444" s="199" t="str">
        <f t="shared" si="497"/>
        <v>BI$16</v>
      </c>
      <c r="BJ444" s="199" t="str">
        <f t="shared" si="497"/>
        <v>BJ$16</v>
      </c>
      <c r="BK444" s="199" t="str">
        <f t="shared" si="497"/>
        <v>BK$16</v>
      </c>
      <c r="BL444" s="199" t="str">
        <f t="shared" si="497"/>
        <v>BL$16</v>
      </c>
      <c r="BM444" s="199" t="str">
        <f t="shared" si="497"/>
        <v>BM$16</v>
      </c>
      <c r="BN444" s="199" t="str">
        <f t="shared" si="497"/>
        <v>BN$16</v>
      </c>
      <c r="BO444" s="199" t="str">
        <f t="shared" si="497"/>
        <v>BO$16</v>
      </c>
      <c r="BP444" s="199" t="str">
        <f t="shared" si="497"/>
        <v>BP$16</v>
      </c>
      <c r="BQ444" s="199" t="str">
        <f t="shared" si="497"/>
        <v>BQ$16</v>
      </c>
      <c r="BR444" s="199" t="str">
        <f t="shared" si="497"/>
        <v>BR$16</v>
      </c>
      <c r="BS444" s="199" t="str">
        <f t="shared" si="497"/>
        <v>BS$16</v>
      </c>
      <c r="BT444" s="199" t="str">
        <f t="shared" si="497"/>
        <v>BT$16</v>
      </c>
      <c r="BU444" s="199" t="str">
        <f t="shared" si="497"/>
        <v>BU$16</v>
      </c>
      <c r="BV444" s="199" t="str">
        <f t="shared" si="497"/>
        <v>BV$16</v>
      </c>
      <c r="BW444" s="199" t="str">
        <f t="shared" si="497"/>
        <v>BW$16</v>
      </c>
      <c r="BX444" s="199" t="str">
        <f t="shared" si="497"/>
        <v>BX$16</v>
      </c>
      <c r="BY444" s="199" t="str">
        <f t="shared" si="497"/>
        <v>BY$16</v>
      </c>
      <c r="BZ444" s="199" t="str">
        <f t="shared" si="497"/>
        <v>BZ$16</v>
      </c>
      <c r="CA444" s="199" t="str">
        <f t="shared" si="497"/>
        <v>CA$16</v>
      </c>
      <c r="CB444" s="199" t="str">
        <f t="shared" si="497"/>
        <v>CB$16</v>
      </c>
      <c r="CC444" s="199" t="str">
        <f t="shared" si="497"/>
        <v>CC$16</v>
      </c>
      <c r="CD444" s="199" t="str">
        <f t="shared" si="497"/>
        <v>CD$16</v>
      </c>
      <c r="CE444" s="199" t="str">
        <f t="shared" ref="CE444:CL444" si="498">CE$20</f>
        <v>CE$16</v>
      </c>
      <c r="CF444" s="199" t="str">
        <f t="shared" si="498"/>
        <v>CF$16</v>
      </c>
      <c r="CG444" s="199" t="str">
        <f t="shared" si="498"/>
        <v>CG$16</v>
      </c>
      <c r="CH444" s="199" t="str">
        <f t="shared" si="498"/>
        <v>CH$16</v>
      </c>
      <c r="CI444" s="199" t="str">
        <f t="shared" si="498"/>
        <v>CI$16</v>
      </c>
      <c r="CJ444" s="199" t="str">
        <f t="shared" si="498"/>
        <v>CJ$16</v>
      </c>
      <c r="CK444" s="199" t="str">
        <f t="shared" si="498"/>
        <v>CK$16</v>
      </c>
      <c r="CL444" s="199" t="str">
        <f t="shared" si="498"/>
        <v>CL$16</v>
      </c>
      <c r="CN444" s="176"/>
      <c r="CO444" s="199" t="str">
        <f t="shared" ref="CO444:DL444" si="499">CO$20</f>
        <v>CO$16</v>
      </c>
      <c r="CP444" s="199" t="str">
        <f t="shared" si="499"/>
        <v>CP$16</v>
      </c>
      <c r="CQ444" s="199" t="str">
        <f t="shared" si="499"/>
        <v>CQ$16</v>
      </c>
      <c r="CR444" s="199" t="str">
        <f t="shared" si="499"/>
        <v>CR$16</v>
      </c>
      <c r="CS444" s="199" t="str">
        <f t="shared" si="499"/>
        <v>CS$16</v>
      </c>
      <c r="CT444" s="199" t="str">
        <f t="shared" si="499"/>
        <v>CT$16</v>
      </c>
      <c r="CU444" s="199" t="str">
        <f t="shared" si="499"/>
        <v>CU$16</v>
      </c>
      <c r="CV444" s="199" t="str">
        <f t="shared" si="499"/>
        <v>CV$16</v>
      </c>
      <c r="CW444" s="199" t="str">
        <f t="shared" si="499"/>
        <v>CW$16</v>
      </c>
      <c r="CX444" s="199" t="str">
        <f t="shared" si="499"/>
        <v>CX$16</v>
      </c>
      <c r="CY444" s="199" t="str">
        <f t="shared" si="499"/>
        <v>CY$16</v>
      </c>
      <c r="CZ444" s="199" t="str">
        <f t="shared" si="499"/>
        <v>CZ$16</v>
      </c>
      <c r="DA444" s="199" t="str">
        <f t="shared" si="499"/>
        <v>DA$16</v>
      </c>
      <c r="DB444" s="199" t="str">
        <f t="shared" si="499"/>
        <v>DB$16</v>
      </c>
      <c r="DC444" s="199" t="str">
        <f t="shared" si="499"/>
        <v>DC$16</v>
      </c>
      <c r="DD444" s="199" t="str">
        <f t="shared" si="499"/>
        <v>DD$16</v>
      </c>
      <c r="DE444" s="199" t="str">
        <f t="shared" si="499"/>
        <v>DE$16</v>
      </c>
      <c r="DF444" s="199" t="str">
        <f t="shared" si="499"/>
        <v>DF$16</v>
      </c>
      <c r="DG444" s="199" t="str">
        <f t="shared" si="499"/>
        <v>DG$16</v>
      </c>
      <c r="DH444" s="199" t="str">
        <f t="shared" si="499"/>
        <v>DH$16</v>
      </c>
      <c r="DI444" s="199" t="str">
        <f t="shared" si="499"/>
        <v>DI$16</v>
      </c>
      <c r="DJ444" s="199" t="str">
        <f t="shared" si="499"/>
        <v>DJ$16</v>
      </c>
      <c r="DK444" s="199" t="str">
        <f t="shared" si="499"/>
        <v>DK$16</v>
      </c>
      <c r="DL444" s="199" t="str">
        <f t="shared" si="499"/>
        <v>DL$16</v>
      </c>
    </row>
    <row r="445" spans="1:116" x14ac:dyDescent="0.35">
      <c r="A445" s="174"/>
      <c r="E445" s="8"/>
      <c r="G445" s="175" t="s">
        <v>462</v>
      </c>
      <c r="H445" s="200"/>
      <c r="I445" s="201"/>
      <c r="J445" s="201"/>
      <c r="K445" s="202"/>
      <c r="L445" s="202"/>
      <c r="M445" s="202"/>
      <c r="N445" s="202"/>
      <c r="O445" s="202"/>
      <c r="P445" s="202"/>
      <c r="R445" s="202"/>
      <c r="S445" s="199" t="str">
        <f t="shared" ref="S445:AX445" si="500">S$21</f>
        <v>S$17</v>
      </c>
      <c r="T445" s="199" t="str">
        <f t="shared" si="500"/>
        <v>T$17</v>
      </c>
      <c r="U445" s="199" t="str">
        <f t="shared" si="500"/>
        <v>U$17</v>
      </c>
      <c r="V445" s="199" t="str">
        <f t="shared" si="500"/>
        <v>V$17</v>
      </c>
      <c r="W445" s="199" t="str">
        <f t="shared" si="500"/>
        <v>W$17</v>
      </c>
      <c r="X445" s="199" t="str">
        <f t="shared" si="500"/>
        <v>X$17</v>
      </c>
      <c r="Y445" s="199" t="str">
        <f t="shared" si="500"/>
        <v>Y$17</v>
      </c>
      <c r="Z445" s="199" t="str">
        <f t="shared" si="500"/>
        <v>Z$17</v>
      </c>
      <c r="AA445" s="199" t="str">
        <f t="shared" si="500"/>
        <v>AA$17</v>
      </c>
      <c r="AB445" s="199" t="str">
        <f t="shared" si="500"/>
        <v>AB$17</v>
      </c>
      <c r="AC445" s="199" t="str">
        <f t="shared" si="500"/>
        <v>AC$17</v>
      </c>
      <c r="AD445" s="199" t="str">
        <f t="shared" si="500"/>
        <v>AD$17</v>
      </c>
      <c r="AE445" s="199" t="str">
        <f t="shared" si="500"/>
        <v>AE$17</v>
      </c>
      <c r="AF445" s="199" t="str">
        <f t="shared" si="500"/>
        <v>AF$17</v>
      </c>
      <c r="AG445" s="199" t="str">
        <f t="shared" si="500"/>
        <v>AG$17</v>
      </c>
      <c r="AH445" s="199" t="str">
        <f t="shared" si="500"/>
        <v>AH$17</v>
      </c>
      <c r="AI445" s="199" t="str">
        <f t="shared" si="500"/>
        <v>AI$17</v>
      </c>
      <c r="AJ445" s="199" t="str">
        <f t="shared" si="500"/>
        <v>AJ$17</v>
      </c>
      <c r="AK445" s="199" t="str">
        <f t="shared" si="500"/>
        <v>AK$17</v>
      </c>
      <c r="AL445" s="199" t="str">
        <f t="shared" si="500"/>
        <v>AL$17</v>
      </c>
      <c r="AM445" s="199" t="str">
        <f t="shared" si="500"/>
        <v>AM$17</v>
      </c>
      <c r="AN445" s="199" t="str">
        <f t="shared" si="500"/>
        <v>AN$17</v>
      </c>
      <c r="AO445" s="199" t="str">
        <f t="shared" si="500"/>
        <v>AO$17</v>
      </c>
      <c r="AP445" s="199" t="str">
        <f t="shared" si="500"/>
        <v>AP$17</v>
      </c>
      <c r="AQ445" s="199" t="str">
        <f t="shared" si="500"/>
        <v>AQ$17</v>
      </c>
      <c r="AR445" s="199" t="str">
        <f t="shared" si="500"/>
        <v>AR$17</v>
      </c>
      <c r="AS445" s="199" t="str">
        <f t="shared" si="500"/>
        <v>AS$17</v>
      </c>
      <c r="AT445" s="199" t="str">
        <f t="shared" si="500"/>
        <v>AT$17</v>
      </c>
      <c r="AU445" s="199" t="str">
        <f t="shared" si="500"/>
        <v>AU$17</v>
      </c>
      <c r="AV445" s="199" t="str">
        <f t="shared" si="500"/>
        <v>AV$17</v>
      </c>
      <c r="AW445" s="199" t="str">
        <f t="shared" si="500"/>
        <v>AW$17</v>
      </c>
      <c r="AX445" s="199" t="str">
        <f t="shared" si="500"/>
        <v>AX$17</v>
      </c>
      <c r="AY445" s="199" t="str">
        <f t="shared" ref="AY445:CD445" si="501">AY$21</f>
        <v>AY$17</v>
      </c>
      <c r="AZ445" s="199" t="str">
        <f t="shared" si="501"/>
        <v>AZ$17</v>
      </c>
      <c r="BA445" s="199" t="str">
        <f t="shared" si="501"/>
        <v>BA$17</v>
      </c>
      <c r="BB445" s="199" t="str">
        <f t="shared" si="501"/>
        <v>BB$17</v>
      </c>
      <c r="BC445" s="199" t="str">
        <f t="shared" si="501"/>
        <v>BC$17</v>
      </c>
      <c r="BD445" s="199" t="str">
        <f t="shared" si="501"/>
        <v>BD$17</v>
      </c>
      <c r="BE445" s="199" t="str">
        <f t="shared" si="501"/>
        <v>BE$17</v>
      </c>
      <c r="BF445" s="199" t="str">
        <f t="shared" si="501"/>
        <v>BF$17</v>
      </c>
      <c r="BG445" s="199" t="str">
        <f t="shared" si="501"/>
        <v>BG$17</v>
      </c>
      <c r="BH445" s="199" t="str">
        <f t="shared" si="501"/>
        <v>BH$17</v>
      </c>
      <c r="BI445" s="199" t="str">
        <f t="shared" si="501"/>
        <v>BI$17</v>
      </c>
      <c r="BJ445" s="199" t="str">
        <f t="shared" si="501"/>
        <v>BJ$17</v>
      </c>
      <c r="BK445" s="199" t="str">
        <f t="shared" si="501"/>
        <v>BK$17</v>
      </c>
      <c r="BL445" s="199" t="str">
        <f t="shared" si="501"/>
        <v>BL$17</v>
      </c>
      <c r="BM445" s="199" t="str">
        <f t="shared" si="501"/>
        <v>BM$17</v>
      </c>
      <c r="BN445" s="199" t="str">
        <f t="shared" si="501"/>
        <v>BN$17</v>
      </c>
      <c r="BO445" s="199" t="str">
        <f t="shared" si="501"/>
        <v>BO$17</v>
      </c>
      <c r="BP445" s="199" t="str">
        <f t="shared" si="501"/>
        <v>BP$17</v>
      </c>
      <c r="BQ445" s="199" t="str">
        <f t="shared" si="501"/>
        <v>BQ$17</v>
      </c>
      <c r="BR445" s="199" t="str">
        <f t="shared" si="501"/>
        <v>BR$17</v>
      </c>
      <c r="BS445" s="199" t="str">
        <f t="shared" si="501"/>
        <v>BS$17</v>
      </c>
      <c r="BT445" s="199" t="str">
        <f t="shared" si="501"/>
        <v>BT$17</v>
      </c>
      <c r="BU445" s="199" t="str">
        <f t="shared" si="501"/>
        <v>BU$17</v>
      </c>
      <c r="BV445" s="199" t="str">
        <f t="shared" si="501"/>
        <v>BV$17</v>
      </c>
      <c r="BW445" s="199" t="str">
        <f t="shared" si="501"/>
        <v>BW$17</v>
      </c>
      <c r="BX445" s="199" t="str">
        <f t="shared" si="501"/>
        <v>BX$17</v>
      </c>
      <c r="BY445" s="199" t="str">
        <f t="shared" si="501"/>
        <v>BY$17</v>
      </c>
      <c r="BZ445" s="199" t="str">
        <f t="shared" si="501"/>
        <v>BZ$17</v>
      </c>
      <c r="CA445" s="199" t="str">
        <f t="shared" si="501"/>
        <v>CA$17</v>
      </c>
      <c r="CB445" s="199" t="str">
        <f t="shared" si="501"/>
        <v>CB$17</v>
      </c>
      <c r="CC445" s="199" t="str">
        <f t="shared" si="501"/>
        <v>CC$17</v>
      </c>
      <c r="CD445" s="199" t="str">
        <f t="shared" si="501"/>
        <v>CD$17</v>
      </c>
      <c r="CE445" s="199" t="str">
        <f t="shared" ref="CE445:CL445" si="502">CE$21</f>
        <v>CE$17</v>
      </c>
      <c r="CF445" s="199" t="str">
        <f t="shared" si="502"/>
        <v>CF$17</v>
      </c>
      <c r="CG445" s="199" t="str">
        <f t="shared" si="502"/>
        <v>CG$17</v>
      </c>
      <c r="CH445" s="199" t="str">
        <f t="shared" si="502"/>
        <v>CH$17</v>
      </c>
      <c r="CI445" s="199" t="str">
        <f t="shared" si="502"/>
        <v>CI$17</v>
      </c>
      <c r="CJ445" s="199" t="str">
        <f t="shared" si="502"/>
        <v>CJ$17</v>
      </c>
      <c r="CK445" s="199" t="str">
        <f t="shared" si="502"/>
        <v>CK$17</v>
      </c>
      <c r="CL445" s="199" t="str">
        <f t="shared" si="502"/>
        <v>CL$17</v>
      </c>
      <c r="CN445" s="201"/>
      <c r="CO445" s="199" t="str">
        <f t="shared" ref="CO445:DL445" si="503">CO$21</f>
        <v>CO$17</v>
      </c>
      <c r="CP445" s="199" t="str">
        <f t="shared" si="503"/>
        <v>CP$17</v>
      </c>
      <c r="CQ445" s="199" t="str">
        <f t="shared" si="503"/>
        <v>CQ$17</v>
      </c>
      <c r="CR445" s="199" t="str">
        <f t="shared" si="503"/>
        <v>CR$17</v>
      </c>
      <c r="CS445" s="199" t="str">
        <f t="shared" si="503"/>
        <v>CS$17</v>
      </c>
      <c r="CT445" s="199" t="str">
        <f t="shared" si="503"/>
        <v>CT$17</v>
      </c>
      <c r="CU445" s="199" t="str">
        <f t="shared" si="503"/>
        <v>CU$17</v>
      </c>
      <c r="CV445" s="199" t="str">
        <f t="shared" si="503"/>
        <v>CV$17</v>
      </c>
      <c r="CW445" s="199" t="str">
        <f t="shared" si="503"/>
        <v>CW$17</v>
      </c>
      <c r="CX445" s="199" t="str">
        <f t="shared" si="503"/>
        <v>CX$17</v>
      </c>
      <c r="CY445" s="199" t="str">
        <f t="shared" si="503"/>
        <v>CY$17</v>
      </c>
      <c r="CZ445" s="199" t="str">
        <f t="shared" si="503"/>
        <v>CZ$17</v>
      </c>
      <c r="DA445" s="199" t="str">
        <f t="shared" si="503"/>
        <v>DA$17</v>
      </c>
      <c r="DB445" s="199" t="str">
        <f t="shared" si="503"/>
        <v>DB$17</v>
      </c>
      <c r="DC445" s="199" t="str">
        <f t="shared" si="503"/>
        <v>DC$17</v>
      </c>
      <c r="DD445" s="199" t="str">
        <f t="shared" si="503"/>
        <v>DD$17</v>
      </c>
      <c r="DE445" s="199" t="str">
        <f t="shared" si="503"/>
        <v>DE$17</v>
      </c>
      <c r="DF445" s="199" t="str">
        <f t="shared" si="503"/>
        <v>DF$17</v>
      </c>
      <c r="DG445" s="199" t="str">
        <f t="shared" si="503"/>
        <v>DG$17</v>
      </c>
      <c r="DH445" s="199" t="str">
        <f t="shared" si="503"/>
        <v>DH$17</v>
      </c>
      <c r="DI445" s="199" t="str">
        <f t="shared" si="503"/>
        <v>DI$17</v>
      </c>
      <c r="DJ445" s="199" t="str">
        <f t="shared" si="503"/>
        <v>DJ$17</v>
      </c>
      <c r="DK445" s="199" t="str">
        <f t="shared" si="503"/>
        <v>DK$17</v>
      </c>
      <c r="DL445" s="199" t="str">
        <f t="shared" si="503"/>
        <v>DL$17</v>
      </c>
    </row>
    <row r="446" spans="1:116" x14ac:dyDescent="0.35">
      <c r="A446" s="174"/>
      <c r="E446" s="8"/>
      <c r="G446" s="175" t="s">
        <v>491</v>
      </c>
      <c r="H446" s="200"/>
      <c r="I446" s="201"/>
      <c r="J446" s="201"/>
      <c r="K446" s="202"/>
      <c r="L446" s="202"/>
      <c r="M446" s="202"/>
      <c r="N446" s="202"/>
      <c r="O446" s="202"/>
      <c r="P446" s="202"/>
      <c r="R446" s="202"/>
      <c r="S446" s="190"/>
      <c r="T446" s="190"/>
      <c r="U446" s="190"/>
      <c r="V446" s="190"/>
      <c r="W446" s="190"/>
      <c r="X446" s="190"/>
      <c r="Y446" s="190"/>
      <c r="Z446" s="190"/>
      <c r="AA446" s="190"/>
      <c r="AB446" s="190"/>
      <c r="AC446" s="190"/>
      <c r="AD446" s="190"/>
      <c r="AE446" s="190"/>
      <c r="AF446" s="190"/>
      <c r="AG446" s="190"/>
      <c r="AH446" s="190"/>
      <c r="AI446" s="190"/>
      <c r="AJ446" s="190"/>
      <c r="AK446" s="190"/>
      <c r="AL446" s="190"/>
      <c r="AM446" s="190"/>
      <c r="AN446" s="190"/>
      <c r="AO446" s="190"/>
      <c r="AP446" s="190"/>
      <c r="AQ446" s="190"/>
      <c r="AR446" s="190"/>
      <c r="AS446" s="190"/>
      <c r="AT446" s="190"/>
      <c r="AU446" s="190"/>
      <c r="AV446" s="190"/>
      <c r="AW446" s="190"/>
      <c r="AX446" s="190"/>
      <c r="AY446" s="190"/>
      <c r="AZ446" s="190"/>
      <c r="BA446" s="190"/>
      <c r="BB446" s="190"/>
      <c r="BC446" s="190"/>
      <c r="BD446" s="190"/>
      <c r="BE446" s="190"/>
      <c r="BF446" s="190"/>
      <c r="BG446" s="190"/>
      <c r="BH446" s="190"/>
      <c r="BI446" s="190"/>
      <c r="BJ446" s="190"/>
      <c r="BK446" s="190"/>
      <c r="BL446" s="190"/>
      <c r="BM446" s="190"/>
      <c r="BN446" s="190"/>
      <c r="BO446" s="190"/>
      <c r="BP446" s="190"/>
      <c r="BQ446" s="190"/>
      <c r="BR446" s="190"/>
      <c r="BS446" s="190"/>
      <c r="BT446" s="190"/>
      <c r="BU446" s="190"/>
      <c r="BV446" s="190"/>
      <c r="BW446" s="190"/>
      <c r="BX446" s="190"/>
      <c r="BY446" s="190"/>
      <c r="BZ446" s="190"/>
      <c r="CA446" s="190"/>
      <c r="CB446" s="190"/>
      <c r="CC446" s="190"/>
      <c r="CD446" s="190"/>
      <c r="CE446" s="190"/>
      <c r="CF446" s="190"/>
      <c r="CG446" s="190"/>
      <c r="CH446" s="190"/>
      <c r="CI446" s="190"/>
      <c r="CJ446" s="190"/>
      <c r="CK446" s="190"/>
      <c r="CL446" s="190"/>
      <c r="CN446" s="201"/>
      <c r="CO446" s="190"/>
      <c r="CP446" s="190"/>
      <c r="CQ446" s="190"/>
      <c r="CR446" s="190"/>
      <c r="CS446" s="190"/>
      <c r="CT446" s="190"/>
      <c r="CU446" s="190"/>
      <c r="CV446" s="190"/>
      <c r="CW446" s="190"/>
      <c r="CX446" s="190"/>
      <c r="CY446" s="190"/>
      <c r="CZ446" s="190"/>
      <c r="DA446" s="190"/>
      <c r="DB446" s="190"/>
      <c r="DC446" s="190"/>
      <c r="DD446" s="190"/>
      <c r="DE446" s="190"/>
      <c r="DF446" s="190"/>
      <c r="DG446" s="190"/>
      <c r="DH446" s="190"/>
      <c r="DI446" s="190"/>
      <c r="DJ446" s="190"/>
      <c r="DK446" s="190"/>
      <c r="DL446" s="190"/>
    </row>
    <row r="447" spans="1:116" x14ac:dyDescent="0.35">
      <c r="A447" s="174"/>
      <c r="E447" s="8"/>
      <c r="G447" s="175" t="s">
        <v>505</v>
      </c>
      <c r="H447" s="200"/>
      <c r="I447" s="201"/>
      <c r="J447" s="201"/>
      <c r="K447" s="202"/>
      <c r="L447" s="202"/>
      <c r="M447" s="202"/>
      <c r="N447" s="202"/>
      <c r="O447" s="202"/>
      <c r="P447" s="202"/>
      <c r="R447" s="202"/>
      <c r="S447" s="190"/>
      <c r="T447" s="190"/>
      <c r="U447" s="190"/>
      <c r="V447" s="190"/>
      <c r="W447" s="190"/>
      <c r="X447" s="190"/>
      <c r="Y447" s="190"/>
      <c r="Z447" s="190"/>
      <c r="AA447" s="190"/>
      <c r="AB447" s="190"/>
      <c r="AC447" s="190"/>
      <c r="AD447" s="190"/>
      <c r="AE447" s="190"/>
      <c r="AF447" s="190"/>
      <c r="AG447" s="190"/>
      <c r="AH447" s="190"/>
      <c r="AI447" s="190"/>
      <c r="AJ447" s="190"/>
      <c r="AK447" s="190"/>
      <c r="AL447" s="190"/>
      <c r="AM447" s="190"/>
      <c r="AN447" s="190"/>
      <c r="AO447" s="190"/>
      <c r="AP447" s="190"/>
      <c r="AQ447" s="190"/>
      <c r="AR447" s="190"/>
      <c r="AS447" s="190"/>
      <c r="AT447" s="190"/>
      <c r="AU447" s="190"/>
      <c r="AV447" s="190"/>
      <c r="AW447" s="190"/>
      <c r="AX447" s="190"/>
      <c r="AY447" s="190"/>
      <c r="AZ447" s="190"/>
      <c r="BA447" s="190"/>
      <c r="BB447" s="190"/>
      <c r="BC447" s="190"/>
      <c r="BD447" s="190"/>
      <c r="BE447" s="190"/>
      <c r="BF447" s="190"/>
      <c r="BG447" s="190"/>
      <c r="BH447" s="190"/>
      <c r="BI447" s="190"/>
      <c r="BJ447" s="190"/>
      <c r="BK447" s="190"/>
      <c r="BL447" s="190"/>
      <c r="BM447" s="190"/>
      <c r="BN447" s="190"/>
      <c r="BO447" s="190"/>
      <c r="BP447" s="190"/>
      <c r="BQ447" s="190"/>
      <c r="BR447" s="190"/>
      <c r="BS447" s="190"/>
      <c r="BT447" s="190"/>
      <c r="BU447" s="190"/>
      <c r="BV447" s="190"/>
      <c r="BW447" s="190"/>
      <c r="BX447" s="190"/>
      <c r="BY447" s="190"/>
      <c r="BZ447" s="190"/>
      <c r="CA447" s="190"/>
      <c r="CB447" s="190"/>
      <c r="CC447" s="190"/>
      <c r="CD447" s="190"/>
      <c r="CE447" s="190"/>
      <c r="CF447" s="190"/>
      <c r="CG447" s="190"/>
      <c r="CH447" s="190"/>
      <c r="CI447" s="190"/>
      <c r="CJ447" s="190"/>
      <c r="CK447" s="190"/>
      <c r="CL447" s="190"/>
      <c r="CN447" s="201"/>
      <c r="CO447" s="190"/>
      <c r="CP447" s="190"/>
      <c r="CQ447" s="190"/>
      <c r="CR447" s="190"/>
      <c r="CS447" s="190"/>
      <c r="CT447" s="190"/>
      <c r="CU447" s="190"/>
      <c r="CV447" s="190"/>
      <c r="CW447" s="190"/>
      <c r="CX447" s="190"/>
      <c r="CY447" s="190"/>
      <c r="CZ447" s="190"/>
      <c r="DA447" s="190"/>
      <c r="DB447" s="190"/>
      <c r="DC447" s="190"/>
      <c r="DD447" s="190"/>
      <c r="DE447" s="190"/>
      <c r="DF447" s="190"/>
      <c r="DG447" s="190"/>
      <c r="DH447" s="190"/>
      <c r="DI447" s="190"/>
      <c r="DJ447" s="190"/>
      <c r="DK447" s="190"/>
      <c r="DL447" s="190"/>
    </row>
    <row r="448" spans="1:116" x14ac:dyDescent="0.35">
      <c r="A448" s="174"/>
      <c r="E448" s="8"/>
      <c r="G448" s="175" t="s">
        <v>463</v>
      </c>
      <c r="H448" s="200"/>
      <c r="I448" s="201"/>
      <c r="J448" s="201"/>
      <c r="K448" s="202"/>
      <c r="L448" s="202"/>
      <c r="M448" s="202"/>
      <c r="N448" s="202"/>
      <c r="O448" s="202"/>
      <c r="P448" s="202"/>
      <c r="R448" s="202"/>
      <c r="S448" s="190" t="str">
        <f t="shared" ref="S448:AX448" si="504">S$22</f>
        <v>S$18</v>
      </c>
      <c r="T448" s="190" t="str">
        <f t="shared" si="504"/>
        <v>T$18</v>
      </c>
      <c r="U448" s="190" t="str">
        <f t="shared" si="504"/>
        <v>U$18</v>
      </c>
      <c r="V448" s="190" t="str">
        <f t="shared" si="504"/>
        <v>V$18</v>
      </c>
      <c r="W448" s="190" t="str">
        <f t="shared" si="504"/>
        <v>W$18</v>
      </c>
      <c r="X448" s="190" t="str">
        <f t="shared" si="504"/>
        <v>X$18</v>
      </c>
      <c r="Y448" s="190" t="str">
        <f t="shared" si="504"/>
        <v>Y$18</v>
      </c>
      <c r="Z448" s="190" t="str">
        <f t="shared" si="504"/>
        <v>Z$18</v>
      </c>
      <c r="AA448" s="190" t="str">
        <f t="shared" si="504"/>
        <v>AA$18</v>
      </c>
      <c r="AB448" s="190" t="str">
        <f t="shared" si="504"/>
        <v>AB$18</v>
      </c>
      <c r="AC448" s="190" t="str">
        <f t="shared" si="504"/>
        <v>AC$18</v>
      </c>
      <c r="AD448" s="190" t="str">
        <f t="shared" si="504"/>
        <v>AD$18</v>
      </c>
      <c r="AE448" s="190" t="str">
        <f t="shared" si="504"/>
        <v>AE$18</v>
      </c>
      <c r="AF448" s="190" t="str">
        <f t="shared" si="504"/>
        <v>AF$18</v>
      </c>
      <c r="AG448" s="190" t="str">
        <f t="shared" si="504"/>
        <v>AG$18</v>
      </c>
      <c r="AH448" s="190" t="str">
        <f t="shared" si="504"/>
        <v>AH$18</v>
      </c>
      <c r="AI448" s="190" t="str">
        <f t="shared" si="504"/>
        <v>AI$18</v>
      </c>
      <c r="AJ448" s="190" t="str">
        <f t="shared" si="504"/>
        <v>AJ$18</v>
      </c>
      <c r="AK448" s="190" t="str">
        <f t="shared" si="504"/>
        <v>AK$18</v>
      </c>
      <c r="AL448" s="190" t="str">
        <f t="shared" si="504"/>
        <v>AL$18</v>
      </c>
      <c r="AM448" s="190" t="str">
        <f t="shared" si="504"/>
        <v>AM$18</v>
      </c>
      <c r="AN448" s="190" t="str">
        <f t="shared" si="504"/>
        <v>AN$18</v>
      </c>
      <c r="AO448" s="190" t="str">
        <f t="shared" si="504"/>
        <v>AO$18</v>
      </c>
      <c r="AP448" s="190" t="str">
        <f t="shared" si="504"/>
        <v>AP$18</v>
      </c>
      <c r="AQ448" s="190" t="str">
        <f t="shared" si="504"/>
        <v>AQ$18</v>
      </c>
      <c r="AR448" s="190" t="str">
        <f t="shared" si="504"/>
        <v>AR$18</v>
      </c>
      <c r="AS448" s="190" t="str">
        <f t="shared" si="504"/>
        <v>AS$18</v>
      </c>
      <c r="AT448" s="190" t="str">
        <f t="shared" si="504"/>
        <v>AT$18</v>
      </c>
      <c r="AU448" s="190" t="str">
        <f t="shared" si="504"/>
        <v>AU$18</v>
      </c>
      <c r="AV448" s="190" t="str">
        <f t="shared" si="504"/>
        <v>AV$18</v>
      </c>
      <c r="AW448" s="190" t="str">
        <f t="shared" si="504"/>
        <v>AW$18</v>
      </c>
      <c r="AX448" s="190" t="str">
        <f t="shared" si="504"/>
        <v>AX$18</v>
      </c>
      <c r="AY448" s="190" t="str">
        <f t="shared" ref="AY448:CD448" si="505">AY$22</f>
        <v>AY$18</v>
      </c>
      <c r="AZ448" s="190" t="str">
        <f t="shared" si="505"/>
        <v>AZ$18</v>
      </c>
      <c r="BA448" s="190" t="str">
        <f t="shared" si="505"/>
        <v>BA$18</v>
      </c>
      <c r="BB448" s="190" t="str">
        <f t="shared" si="505"/>
        <v>BB$18</v>
      </c>
      <c r="BC448" s="190" t="str">
        <f t="shared" si="505"/>
        <v>BC$18</v>
      </c>
      <c r="BD448" s="190" t="str">
        <f t="shared" si="505"/>
        <v>BD$18</v>
      </c>
      <c r="BE448" s="190" t="str">
        <f t="shared" si="505"/>
        <v>BE$18</v>
      </c>
      <c r="BF448" s="190" t="str">
        <f t="shared" si="505"/>
        <v>BF$18</v>
      </c>
      <c r="BG448" s="190" t="str">
        <f t="shared" si="505"/>
        <v>BG$18</v>
      </c>
      <c r="BH448" s="190" t="str">
        <f t="shared" si="505"/>
        <v>BH$18</v>
      </c>
      <c r="BI448" s="190" t="str">
        <f t="shared" si="505"/>
        <v>BI$18</v>
      </c>
      <c r="BJ448" s="190" t="str">
        <f t="shared" si="505"/>
        <v>BJ$18</v>
      </c>
      <c r="BK448" s="190" t="str">
        <f t="shared" si="505"/>
        <v>BK$18</v>
      </c>
      <c r="BL448" s="190" t="str">
        <f t="shared" si="505"/>
        <v>BL$18</v>
      </c>
      <c r="BM448" s="190" t="str">
        <f t="shared" si="505"/>
        <v>BM$18</v>
      </c>
      <c r="BN448" s="190" t="str">
        <f t="shared" si="505"/>
        <v>BN$18</v>
      </c>
      <c r="BO448" s="190" t="str">
        <f t="shared" si="505"/>
        <v>BO$18</v>
      </c>
      <c r="BP448" s="190" t="str">
        <f t="shared" si="505"/>
        <v>BP$18</v>
      </c>
      <c r="BQ448" s="190" t="str">
        <f t="shared" si="505"/>
        <v>BQ$18</v>
      </c>
      <c r="BR448" s="190" t="str">
        <f t="shared" si="505"/>
        <v>BR$18</v>
      </c>
      <c r="BS448" s="190" t="str">
        <f t="shared" si="505"/>
        <v>BS$18</v>
      </c>
      <c r="BT448" s="190" t="str">
        <f t="shared" si="505"/>
        <v>BT$18</v>
      </c>
      <c r="BU448" s="190" t="str">
        <f t="shared" si="505"/>
        <v>BU$18</v>
      </c>
      <c r="BV448" s="190" t="str">
        <f t="shared" si="505"/>
        <v>BV$18</v>
      </c>
      <c r="BW448" s="190" t="str">
        <f t="shared" si="505"/>
        <v>BW$18</v>
      </c>
      <c r="BX448" s="190" t="str">
        <f t="shared" si="505"/>
        <v>BX$18</v>
      </c>
      <c r="BY448" s="190" t="str">
        <f t="shared" si="505"/>
        <v>BY$18</v>
      </c>
      <c r="BZ448" s="190" t="str">
        <f t="shared" si="505"/>
        <v>BZ$18</v>
      </c>
      <c r="CA448" s="190" t="str">
        <f t="shared" si="505"/>
        <v>CA$18</v>
      </c>
      <c r="CB448" s="190" t="str">
        <f t="shared" si="505"/>
        <v>CB$18</v>
      </c>
      <c r="CC448" s="190" t="str">
        <f t="shared" si="505"/>
        <v>CC$18</v>
      </c>
      <c r="CD448" s="190" t="str">
        <f t="shared" si="505"/>
        <v>CD$18</v>
      </c>
      <c r="CE448" s="190" t="str">
        <f t="shared" ref="CE448:CL448" si="506">CE$22</f>
        <v>CE$18</v>
      </c>
      <c r="CF448" s="190" t="str">
        <f t="shared" si="506"/>
        <v>CF$18</v>
      </c>
      <c r="CG448" s="190" t="str">
        <f t="shared" si="506"/>
        <v>CG$18</v>
      </c>
      <c r="CH448" s="190" t="str">
        <f t="shared" si="506"/>
        <v>CH$18</v>
      </c>
      <c r="CI448" s="190" t="str">
        <f t="shared" si="506"/>
        <v>CI$18</v>
      </c>
      <c r="CJ448" s="190" t="str">
        <f t="shared" si="506"/>
        <v>CJ$18</v>
      </c>
      <c r="CK448" s="190" t="str">
        <f t="shared" si="506"/>
        <v>CK$18</v>
      </c>
      <c r="CL448" s="190" t="str">
        <f t="shared" si="506"/>
        <v>CL$18</v>
      </c>
      <c r="CN448" s="201"/>
      <c r="CO448" s="190" t="str">
        <f t="shared" ref="CO448:DL448" si="507">CO$22</f>
        <v>CO$18</v>
      </c>
      <c r="CP448" s="190" t="str">
        <f t="shared" si="507"/>
        <v>CP$18</v>
      </c>
      <c r="CQ448" s="190" t="str">
        <f t="shared" si="507"/>
        <v>CQ$18</v>
      </c>
      <c r="CR448" s="190" t="str">
        <f t="shared" si="507"/>
        <v>CR$18</v>
      </c>
      <c r="CS448" s="190" t="str">
        <f t="shared" si="507"/>
        <v>CS$18</v>
      </c>
      <c r="CT448" s="190" t="str">
        <f t="shared" si="507"/>
        <v>CT$18</v>
      </c>
      <c r="CU448" s="190" t="str">
        <f t="shared" si="507"/>
        <v>CU$18</v>
      </c>
      <c r="CV448" s="190" t="str">
        <f t="shared" si="507"/>
        <v>CV$18</v>
      </c>
      <c r="CW448" s="190" t="str">
        <f t="shared" si="507"/>
        <v>CW$18</v>
      </c>
      <c r="CX448" s="190" t="str">
        <f t="shared" si="507"/>
        <v>CX$18</v>
      </c>
      <c r="CY448" s="190" t="str">
        <f t="shared" si="507"/>
        <v>CY$18</v>
      </c>
      <c r="CZ448" s="190" t="str">
        <f t="shared" si="507"/>
        <v>CZ$18</v>
      </c>
      <c r="DA448" s="190" t="str">
        <f t="shared" si="507"/>
        <v>DA$18</v>
      </c>
      <c r="DB448" s="190" t="str">
        <f t="shared" si="507"/>
        <v>DB$18</v>
      </c>
      <c r="DC448" s="190" t="str">
        <f t="shared" si="507"/>
        <v>DC$18</v>
      </c>
      <c r="DD448" s="190" t="str">
        <f t="shared" si="507"/>
        <v>DD$18</v>
      </c>
      <c r="DE448" s="190" t="str">
        <f t="shared" si="507"/>
        <v>DE$18</v>
      </c>
      <c r="DF448" s="190" t="str">
        <f t="shared" si="507"/>
        <v>DF$18</v>
      </c>
      <c r="DG448" s="190" t="str">
        <f t="shared" si="507"/>
        <v>DG$18</v>
      </c>
      <c r="DH448" s="190" t="str">
        <f t="shared" si="507"/>
        <v>DH$18</v>
      </c>
      <c r="DI448" s="190" t="str">
        <f t="shared" si="507"/>
        <v>DI$18</v>
      </c>
      <c r="DJ448" s="190" t="str">
        <f t="shared" si="507"/>
        <v>DJ$18</v>
      </c>
      <c r="DK448" s="190" t="str">
        <f t="shared" si="507"/>
        <v>DK$18</v>
      </c>
      <c r="DL448" s="190" t="str">
        <f t="shared" si="507"/>
        <v>DL$18</v>
      </c>
    </row>
    <row r="449" spans="1:116" x14ac:dyDescent="0.35">
      <c r="A449" s="174"/>
      <c r="E449" s="8"/>
      <c r="G449" s="175" t="s">
        <v>464</v>
      </c>
      <c r="H449" s="200"/>
      <c r="I449" s="201"/>
      <c r="J449" s="201"/>
      <c r="K449" s="202"/>
      <c r="L449" s="202"/>
      <c r="M449" s="202"/>
      <c r="N449" s="202"/>
      <c r="O449" s="202"/>
      <c r="P449" s="202"/>
      <c r="R449" s="202"/>
      <c r="S449" s="190" t="str">
        <f t="shared" ref="S449:AX449" si="508">S$23</f>
        <v>S$19</v>
      </c>
      <c r="T449" s="190" t="str">
        <f t="shared" si="508"/>
        <v>T$19</v>
      </c>
      <c r="U449" s="190" t="str">
        <f t="shared" si="508"/>
        <v>U$19</v>
      </c>
      <c r="V449" s="190" t="str">
        <f t="shared" si="508"/>
        <v>V$19</v>
      </c>
      <c r="W449" s="190" t="str">
        <f t="shared" si="508"/>
        <v>W$19</v>
      </c>
      <c r="X449" s="190" t="str">
        <f t="shared" si="508"/>
        <v>X$19</v>
      </c>
      <c r="Y449" s="190" t="str">
        <f t="shared" si="508"/>
        <v>Y$19</v>
      </c>
      <c r="Z449" s="190" t="str">
        <f t="shared" si="508"/>
        <v>Z$19</v>
      </c>
      <c r="AA449" s="190" t="str">
        <f t="shared" si="508"/>
        <v>AA$19</v>
      </c>
      <c r="AB449" s="190" t="str">
        <f t="shared" si="508"/>
        <v>AB$19</v>
      </c>
      <c r="AC449" s="190" t="str">
        <f t="shared" si="508"/>
        <v>AC$19</v>
      </c>
      <c r="AD449" s="190" t="str">
        <f t="shared" si="508"/>
        <v>AD$19</v>
      </c>
      <c r="AE449" s="190" t="str">
        <f t="shared" si="508"/>
        <v>AE$19</v>
      </c>
      <c r="AF449" s="190" t="str">
        <f t="shared" si="508"/>
        <v>AF$19</v>
      </c>
      <c r="AG449" s="190" t="str">
        <f t="shared" si="508"/>
        <v>AG$19</v>
      </c>
      <c r="AH449" s="190" t="str">
        <f t="shared" si="508"/>
        <v>AH$19</v>
      </c>
      <c r="AI449" s="190" t="str">
        <f t="shared" si="508"/>
        <v>AI$19</v>
      </c>
      <c r="AJ449" s="190" t="str">
        <f t="shared" si="508"/>
        <v>AJ$19</v>
      </c>
      <c r="AK449" s="190" t="str">
        <f t="shared" si="508"/>
        <v>AK$19</v>
      </c>
      <c r="AL449" s="190" t="str">
        <f t="shared" si="508"/>
        <v>AL$19</v>
      </c>
      <c r="AM449" s="190" t="str">
        <f t="shared" si="508"/>
        <v>AM$19</v>
      </c>
      <c r="AN449" s="190" t="str">
        <f t="shared" si="508"/>
        <v>AN$19</v>
      </c>
      <c r="AO449" s="190" t="str">
        <f t="shared" si="508"/>
        <v>AO$19</v>
      </c>
      <c r="AP449" s="190" t="str">
        <f t="shared" si="508"/>
        <v>AP$19</v>
      </c>
      <c r="AQ449" s="190" t="str">
        <f t="shared" si="508"/>
        <v>AQ$19</v>
      </c>
      <c r="AR449" s="190" t="str">
        <f t="shared" si="508"/>
        <v>AR$19</v>
      </c>
      <c r="AS449" s="190" t="str">
        <f t="shared" si="508"/>
        <v>AS$19</v>
      </c>
      <c r="AT449" s="190" t="str">
        <f t="shared" si="508"/>
        <v>AT$19</v>
      </c>
      <c r="AU449" s="190" t="str">
        <f t="shared" si="508"/>
        <v>AU$19</v>
      </c>
      <c r="AV449" s="190" t="str">
        <f t="shared" si="508"/>
        <v>AV$19</v>
      </c>
      <c r="AW449" s="190" t="str">
        <f t="shared" si="508"/>
        <v>AW$19</v>
      </c>
      <c r="AX449" s="190" t="str">
        <f t="shared" si="508"/>
        <v>AX$19</v>
      </c>
      <c r="AY449" s="190" t="str">
        <f t="shared" ref="AY449:CD449" si="509">AY$23</f>
        <v>AY$19</v>
      </c>
      <c r="AZ449" s="190" t="str">
        <f t="shared" si="509"/>
        <v>AZ$19</v>
      </c>
      <c r="BA449" s="190" t="str">
        <f t="shared" si="509"/>
        <v>BA$19</v>
      </c>
      <c r="BB449" s="190" t="str">
        <f t="shared" si="509"/>
        <v>BB$19</v>
      </c>
      <c r="BC449" s="190" t="str">
        <f t="shared" si="509"/>
        <v>BC$19</v>
      </c>
      <c r="BD449" s="190" t="str">
        <f t="shared" si="509"/>
        <v>BD$19</v>
      </c>
      <c r="BE449" s="190" t="str">
        <f t="shared" si="509"/>
        <v>BE$19</v>
      </c>
      <c r="BF449" s="190" t="str">
        <f t="shared" si="509"/>
        <v>BF$19</v>
      </c>
      <c r="BG449" s="190" t="str">
        <f t="shared" si="509"/>
        <v>BG$19</v>
      </c>
      <c r="BH449" s="190" t="str">
        <f t="shared" si="509"/>
        <v>BH$19</v>
      </c>
      <c r="BI449" s="190" t="str">
        <f t="shared" si="509"/>
        <v>BI$19</v>
      </c>
      <c r="BJ449" s="190" t="str">
        <f t="shared" si="509"/>
        <v>BJ$19</v>
      </c>
      <c r="BK449" s="190" t="str">
        <f t="shared" si="509"/>
        <v>BK$19</v>
      </c>
      <c r="BL449" s="190" t="str">
        <f t="shared" si="509"/>
        <v>BL$19</v>
      </c>
      <c r="BM449" s="190" t="str">
        <f t="shared" si="509"/>
        <v>BM$19</v>
      </c>
      <c r="BN449" s="190" t="str">
        <f t="shared" si="509"/>
        <v>BN$19</v>
      </c>
      <c r="BO449" s="190" t="str">
        <f t="shared" si="509"/>
        <v>BO$19</v>
      </c>
      <c r="BP449" s="190" t="str">
        <f t="shared" si="509"/>
        <v>BP$19</v>
      </c>
      <c r="BQ449" s="190" t="str">
        <f t="shared" si="509"/>
        <v>BQ$19</v>
      </c>
      <c r="BR449" s="190" t="str">
        <f t="shared" si="509"/>
        <v>BR$19</v>
      </c>
      <c r="BS449" s="190" t="str">
        <f t="shared" si="509"/>
        <v>BS$19</v>
      </c>
      <c r="BT449" s="190" t="str">
        <f t="shared" si="509"/>
        <v>BT$19</v>
      </c>
      <c r="BU449" s="190" t="str">
        <f t="shared" si="509"/>
        <v>BU$19</v>
      </c>
      <c r="BV449" s="190" t="str">
        <f t="shared" si="509"/>
        <v>BV$19</v>
      </c>
      <c r="BW449" s="190" t="str">
        <f t="shared" si="509"/>
        <v>BW$19</v>
      </c>
      <c r="BX449" s="190" t="str">
        <f t="shared" si="509"/>
        <v>BX$19</v>
      </c>
      <c r="BY449" s="190" t="str">
        <f t="shared" si="509"/>
        <v>BY$19</v>
      </c>
      <c r="BZ449" s="190" t="str">
        <f t="shared" si="509"/>
        <v>BZ$19</v>
      </c>
      <c r="CA449" s="190" t="str">
        <f t="shared" si="509"/>
        <v>CA$19</v>
      </c>
      <c r="CB449" s="190" t="str">
        <f t="shared" si="509"/>
        <v>CB$19</v>
      </c>
      <c r="CC449" s="190" t="str">
        <f t="shared" si="509"/>
        <v>CC$19</v>
      </c>
      <c r="CD449" s="190" t="str">
        <f t="shared" si="509"/>
        <v>CD$19</v>
      </c>
      <c r="CE449" s="190" t="str">
        <f t="shared" ref="CE449:CL449" si="510">CE$23</f>
        <v>CE$19</v>
      </c>
      <c r="CF449" s="190" t="str">
        <f t="shared" si="510"/>
        <v>CF$19</v>
      </c>
      <c r="CG449" s="190" t="str">
        <f t="shared" si="510"/>
        <v>CG$19</v>
      </c>
      <c r="CH449" s="190" t="str">
        <f t="shared" si="510"/>
        <v>CH$19</v>
      </c>
      <c r="CI449" s="190" t="str">
        <f t="shared" si="510"/>
        <v>CI$19</v>
      </c>
      <c r="CJ449" s="190" t="str">
        <f t="shared" si="510"/>
        <v>CJ$19</v>
      </c>
      <c r="CK449" s="190" t="str">
        <f t="shared" si="510"/>
        <v>CK$19</v>
      </c>
      <c r="CL449" s="190" t="str">
        <f t="shared" si="510"/>
        <v>CL$19</v>
      </c>
      <c r="CN449" s="201"/>
      <c r="CO449" s="190" t="str">
        <f t="shared" ref="CO449:DL449" si="511">CO$23</f>
        <v>CO$19</v>
      </c>
      <c r="CP449" s="190" t="str">
        <f t="shared" si="511"/>
        <v>CP$19</v>
      </c>
      <c r="CQ449" s="190" t="str">
        <f t="shared" si="511"/>
        <v>CQ$19</v>
      </c>
      <c r="CR449" s="190" t="str">
        <f t="shared" si="511"/>
        <v>CR$19</v>
      </c>
      <c r="CS449" s="190" t="str">
        <f t="shared" si="511"/>
        <v>CS$19</v>
      </c>
      <c r="CT449" s="190" t="str">
        <f t="shared" si="511"/>
        <v>CT$19</v>
      </c>
      <c r="CU449" s="190" t="str">
        <f t="shared" si="511"/>
        <v>CU$19</v>
      </c>
      <c r="CV449" s="190" t="str">
        <f t="shared" si="511"/>
        <v>CV$19</v>
      </c>
      <c r="CW449" s="190" t="str">
        <f t="shared" si="511"/>
        <v>CW$19</v>
      </c>
      <c r="CX449" s="190" t="str">
        <f t="shared" si="511"/>
        <v>CX$19</v>
      </c>
      <c r="CY449" s="190" t="str">
        <f t="shared" si="511"/>
        <v>CY$19</v>
      </c>
      <c r="CZ449" s="190" t="str">
        <f t="shared" si="511"/>
        <v>CZ$19</v>
      </c>
      <c r="DA449" s="190" t="str">
        <f t="shared" si="511"/>
        <v>DA$19</v>
      </c>
      <c r="DB449" s="190" t="str">
        <f t="shared" si="511"/>
        <v>DB$19</v>
      </c>
      <c r="DC449" s="190" t="str">
        <f t="shared" si="511"/>
        <v>DC$19</v>
      </c>
      <c r="DD449" s="190" t="str">
        <f t="shared" si="511"/>
        <v>DD$19</v>
      </c>
      <c r="DE449" s="190" t="str">
        <f t="shared" si="511"/>
        <v>DE$19</v>
      </c>
      <c r="DF449" s="190" t="str">
        <f t="shared" si="511"/>
        <v>DF$19</v>
      </c>
      <c r="DG449" s="190" t="str">
        <f t="shared" si="511"/>
        <v>DG$19</v>
      </c>
      <c r="DH449" s="190" t="str">
        <f t="shared" si="511"/>
        <v>DH$19</v>
      </c>
      <c r="DI449" s="190" t="str">
        <f t="shared" si="511"/>
        <v>DI$19</v>
      </c>
      <c r="DJ449" s="190" t="str">
        <f t="shared" si="511"/>
        <v>DJ$19</v>
      </c>
      <c r="DK449" s="190" t="str">
        <f t="shared" si="511"/>
        <v>DK$19</v>
      </c>
      <c r="DL449" s="190" t="str">
        <f t="shared" si="511"/>
        <v>DL$19</v>
      </c>
    </row>
    <row r="450" spans="1:116" x14ac:dyDescent="0.35">
      <c r="A450" s="31" t="s">
        <v>218</v>
      </c>
      <c r="B450" s="31" t="s">
        <v>81</v>
      </c>
      <c r="C450" s="31"/>
      <c r="D450" t="s">
        <v>759</v>
      </c>
      <c r="E450" s="8" t="str">
        <f t="shared" ref="E450:E453" si="512">ROW()&amp;" "&amp;D450</f>
        <v>450 SALES-PR</v>
      </c>
      <c r="F450" t="s">
        <v>415</v>
      </c>
      <c r="G450" s="66" t="s">
        <v>779</v>
      </c>
      <c r="H450" s="22"/>
      <c r="I450" s="306"/>
      <c r="J450" s="306"/>
      <c r="K450" s="22"/>
      <c r="L450" s="22"/>
      <c r="M450" s="22"/>
      <c r="N450" s="22"/>
      <c r="O450" s="22"/>
      <c r="P450" s="22"/>
      <c r="R450" s="66"/>
      <c r="S450" s="66"/>
      <c r="T450" s="66"/>
      <c r="U450" s="66"/>
      <c r="V450" s="66"/>
      <c r="W450" s="66"/>
      <c r="X450" s="66"/>
      <c r="Y450" s="66"/>
      <c r="Z450" s="66"/>
      <c r="AA450" s="66"/>
      <c r="AB450" s="66"/>
      <c r="AC450" s="66"/>
      <c r="AD450" s="66"/>
      <c r="AE450" s="66"/>
      <c r="AF450" s="66"/>
      <c r="AG450" s="66"/>
      <c r="AH450" s="66"/>
      <c r="AI450" s="66"/>
      <c r="AJ450" s="66"/>
      <c r="AK450" s="66"/>
      <c r="AL450" s="66"/>
      <c r="AM450" s="66"/>
      <c r="AN450" s="66"/>
      <c r="AO450" s="66"/>
      <c r="AP450" s="66"/>
      <c r="AQ450" s="66"/>
      <c r="AR450" s="66"/>
      <c r="AS450" s="66"/>
      <c r="AT450" s="66"/>
      <c r="AU450" s="66"/>
      <c r="AV450" s="66"/>
      <c r="AW450" s="66"/>
      <c r="AX450" s="66"/>
      <c r="AY450" s="66"/>
      <c r="AZ450" s="66"/>
      <c r="BA450" s="66"/>
      <c r="BB450" s="66"/>
      <c r="BC450" s="66"/>
      <c r="BD450" s="66"/>
      <c r="BE450" s="66"/>
      <c r="BF450" s="66"/>
      <c r="BG450" s="66"/>
      <c r="BH450" s="66"/>
      <c r="BI450" s="66"/>
      <c r="BJ450" s="66"/>
      <c r="BK450" s="66"/>
      <c r="BL450" s="66"/>
      <c r="BM450" s="66"/>
      <c r="BN450" s="66"/>
      <c r="BO450" s="66"/>
      <c r="BP450" s="66"/>
      <c r="BQ450" s="66"/>
      <c r="BR450" s="66"/>
      <c r="BS450" s="66"/>
      <c r="BT450" s="66"/>
      <c r="BU450" s="66"/>
      <c r="BV450" s="66"/>
      <c r="BW450" s="66"/>
      <c r="BX450" s="66"/>
      <c r="BY450" s="66"/>
      <c r="BZ450" s="66"/>
      <c r="CA450" s="66"/>
      <c r="CB450" s="66"/>
      <c r="CC450" s="66"/>
      <c r="CD450" s="66"/>
      <c r="CE450" s="66"/>
      <c r="CF450" s="66"/>
      <c r="CG450" s="66"/>
      <c r="CH450" s="66"/>
      <c r="CI450" s="66"/>
      <c r="CJ450" s="66"/>
      <c r="CK450" s="66"/>
      <c r="CL450" s="66"/>
      <c r="CN450" s="306"/>
      <c r="CO450" s="66"/>
      <c r="CP450" s="66"/>
      <c r="CQ450" s="66"/>
      <c r="CR450" s="66"/>
      <c r="CS450" s="66"/>
      <c r="CT450" s="66"/>
      <c r="CU450" s="66"/>
      <c r="CV450" s="66"/>
      <c r="CW450" s="66"/>
      <c r="CX450" s="66"/>
      <c r="CY450" s="66"/>
      <c r="CZ450" s="66"/>
      <c r="DA450" s="66"/>
      <c r="DB450" s="66"/>
      <c r="DC450" s="66"/>
      <c r="DD450" s="66"/>
      <c r="DE450" s="66"/>
      <c r="DF450" s="66"/>
      <c r="DG450" s="66"/>
      <c r="DH450" s="66"/>
      <c r="DI450" s="66"/>
      <c r="DJ450" s="66"/>
      <c r="DK450" s="66"/>
      <c r="DL450" s="66"/>
    </row>
    <row r="451" spans="1:116" x14ac:dyDescent="0.35">
      <c r="B451" t="s">
        <v>332</v>
      </c>
      <c r="C451" t="s">
        <v>198</v>
      </c>
      <c r="D451" t="s">
        <v>759</v>
      </c>
      <c r="E451" s="8" t="str">
        <f t="shared" si="512"/>
        <v>451 SALES-PR</v>
      </c>
      <c r="G451" s="125" t="str">
        <f>"Revenue - "&amp;G457</f>
        <v>Revenue - (Primary label)</v>
      </c>
      <c r="H451" s="31"/>
      <c r="I451" s="73"/>
      <c r="J451" s="73"/>
      <c r="K451" s="58"/>
      <c r="L451" s="58"/>
      <c r="M451" s="58"/>
      <c r="N451" s="58"/>
      <c r="O451" s="58"/>
      <c r="P451" s="58"/>
      <c r="R451" s="33"/>
      <c r="CN451" s="73"/>
      <c r="CO451" s="8"/>
      <c r="CP451" s="8"/>
      <c r="CQ451" s="8"/>
      <c r="CR451" s="8"/>
      <c r="CS451" s="8"/>
      <c r="CT451" s="8"/>
      <c r="CU451" s="8"/>
      <c r="CV451" s="8"/>
      <c r="CW451" s="8"/>
      <c r="CX451" s="8"/>
      <c r="CY451" s="8"/>
      <c r="CZ451" s="8"/>
      <c r="DA451" s="8"/>
      <c r="DB451" s="8"/>
      <c r="DC451" s="8"/>
      <c r="DD451" s="8"/>
      <c r="DE451" s="8"/>
      <c r="DF451" s="8"/>
      <c r="DG451" s="8"/>
      <c r="DH451" s="8"/>
      <c r="DI451" s="8"/>
      <c r="DJ451" s="8"/>
      <c r="DK451" s="8"/>
      <c r="DL451" s="8"/>
    </row>
    <row r="452" spans="1:116" x14ac:dyDescent="0.35">
      <c r="D452" t="s">
        <v>759</v>
      </c>
      <c r="E452" s="8" t="str">
        <f t="shared" si="512"/>
        <v>452 SALES-PR</v>
      </c>
      <c r="G452" s="125"/>
      <c r="H452" s="31"/>
      <c r="I452" s="73"/>
      <c r="J452" s="73"/>
      <c r="K452" s="58"/>
      <c r="L452" s="58"/>
      <c r="M452" s="58"/>
      <c r="N452" s="58"/>
      <c r="O452" s="58"/>
      <c r="P452" s="58"/>
      <c r="R452" s="33"/>
      <c r="CN452" s="73"/>
      <c r="CO452" s="8"/>
      <c r="CP452" s="8"/>
      <c r="CQ452" s="8"/>
      <c r="CR452" s="8"/>
      <c r="CS452" s="8"/>
      <c r="CT452" s="8"/>
      <c r="CU452" s="8"/>
      <c r="CV452" s="8"/>
      <c r="CW452" s="8"/>
      <c r="CX452" s="8"/>
      <c r="CY452" s="8"/>
      <c r="CZ452" s="8"/>
      <c r="DA452" s="8"/>
      <c r="DB452" s="8"/>
      <c r="DC452" s="8"/>
      <c r="DD452" s="8"/>
      <c r="DE452" s="8"/>
      <c r="DF452" s="8"/>
      <c r="DG452" s="8"/>
      <c r="DH452" s="8"/>
      <c r="DI452" s="8"/>
      <c r="DJ452" s="8"/>
      <c r="DK452" s="8"/>
      <c r="DL452" s="8"/>
    </row>
    <row r="453" spans="1:116" x14ac:dyDescent="0.35">
      <c r="D453" t="s">
        <v>759</v>
      </c>
      <c r="E453" s="8" t="str">
        <f t="shared" si="512"/>
        <v>453 SALES-PR</v>
      </c>
      <c r="G453" s="95" t="s">
        <v>343</v>
      </c>
      <c r="H453" s="31"/>
      <c r="I453" s="73"/>
      <c r="J453" s="73"/>
      <c r="K453" s="58"/>
      <c r="L453" s="58"/>
      <c r="M453" s="58"/>
      <c r="N453" s="58"/>
      <c r="O453" s="58"/>
      <c r="P453" s="58"/>
      <c r="R453" s="33"/>
      <c r="CN453" s="73"/>
      <c r="CO453" s="8"/>
      <c r="CP453" s="8"/>
      <c r="CQ453" s="8"/>
      <c r="CR453" s="8"/>
      <c r="CS453" s="8"/>
      <c r="CT453" s="8"/>
      <c r="CU453" s="8"/>
      <c r="CV453" s="8"/>
      <c r="CW453" s="8"/>
      <c r="CX453" s="8"/>
      <c r="CY453" s="8"/>
      <c r="CZ453" s="8"/>
      <c r="DA453" s="8"/>
      <c r="DB453" s="8"/>
      <c r="DC453" s="8"/>
      <c r="DD453" s="8"/>
      <c r="DE453" s="8"/>
      <c r="DF453" s="8"/>
      <c r="DG453" s="8"/>
      <c r="DH453" s="8"/>
      <c r="DI453" s="8"/>
      <c r="DJ453" s="8"/>
      <c r="DK453" s="8"/>
      <c r="DL453" s="8"/>
    </row>
    <row r="454" spans="1:116" x14ac:dyDescent="0.35">
      <c r="D454" t="s">
        <v>759</v>
      </c>
      <c r="E454" s="8" t="str">
        <f t="shared" ref="E454:E455" si="513">ROW()&amp;" "&amp;D454</f>
        <v>454 SALES-PR</v>
      </c>
      <c r="G454" s="145" t="str">
        <f>"Price/"&amp;G458</f>
        <v>Price/unit</v>
      </c>
      <c r="H454" s="31"/>
      <c r="I454" s="73"/>
      <c r="J454" s="73"/>
      <c r="K454" s="139">
        <v>20</v>
      </c>
      <c r="L454" s="139">
        <v>20</v>
      </c>
      <c r="M454" s="139">
        <v>20</v>
      </c>
      <c r="N454" s="139">
        <v>20</v>
      </c>
      <c r="O454" s="139">
        <v>20</v>
      </c>
      <c r="P454" s="139">
        <v>20</v>
      </c>
      <c r="R454" s="33"/>
      <c r="S454" s="140" cm="1">
        <f t="array" ref="S454">INDEX($K:$P,ROW(),MATCH(S$3,$K$2:$P$2,0))</f>
        <v>20</v>
      </c>
      <c r="T454" s="140" cm="1">
        <f t="array" ref="T454">INDEX($K:$P,ROW(),MATCH(T$3,$K$2:$P$2,0))</f>
        <v>20</v>
      </c>
      <c r="U454" s="140" cm="1">
        <f t="array" ref="U454">INDEX($K:$P,ROW(),MATCH(U$3,$K$2:$P$2,0))</f>
        <v>20</v>
      </c>
      <c r="V454" s="140" cm="1">
        <f t="array" ref="V454">INDEX($K:$P,ROW(),MATCH(V$3,$K$2:$P$2,0))</f>
        <v>20</v>
      </c>
      <c r="W454" s="140" cm="1">
        <f t="array" ref="W454">INDEX($K:$P,ROW(),MATCH(W$3,$K$2:$P$2,0))</f>
        <v>20</v>
      </c>
      <c r="X454" s="140" cm="1">
        <f t="array" ref="X454">INDEX($K:$P,ROW(),MATCH(X$3,$K$2:$P$2,0))</f>
        <v>20</v>
      </c>
      <c r="Y454" s="140" cm="1">
        <f t="array" ref="Y454">INDEX($K:$P,ROW(),MATCH(Y$3,$K$2:$P$2,0))</f>
        <v>20</v>
      </c>
      <c r="Z454" s="140" cm="1">
        <f t="array" ref="Z454">INDEX($K:$P,ROW(),MATCH(Z$3,$K$2:$P$2,0))</f>
        <v>20</v>
      </c>
      <c r="AA454" s="140" cm="1">
        <f t="array" ref="AA454">INDEX($K:$P,ROW(),MATCH(AA$3,$K$2:$P$2,0))</f>
        <v>20</v>
      </c>
      <c r="AB454" s="140" cm="1">
        <f t="array" ref="AB454">INDEX($K:$P,ROW(),MATCH(AB$3,$K$2:$P$2,0))</f>
        <v>20</v>
      </c>
      <c r="AC454" s="140" cm="1">
        <f t="array" ref="AC454">INDEX($K:$P,ROW(),MATCH(AC$3,$K$2:$P$2,0))</f>
        <v>20</v>
      </c>
      <c r="AD454" s="140" cm="1">
        <f t="array" ref="AD454">INDEX($K:$P,ROW(),MATCH(AD$3,$K$2:$P$2,0))</f>
        <v>20</v>
      </c>
      <c r="AE454" s="140" cm="1">
        <f t="array" ref="AE454">INDEX($K:$P,ROW(),MATCH(AE$3,$K$2:$P$2,0))</f>
        <v>20</v>
      </c>
      <c r="AF454" s="140" cm="1">
        <f t="array" ref="AF454">INDEX($K:$P,ROW(),MATCH(AF$3,$K$2:$P$2,0))</f>
        <v>20</v>
      </c>
      <c r="AG454" s="140" cm="1">
        <f t="array" ref="AG454">INDEX($K:$P,ROW(),MATCH(AG$3,$K$2:$P$2,0))</f>
        <v>20</v>
      </c>
      <c r="AH454" s="140" cm="1">
        <f t="array" ref="AH454">INDEX($K:$P,ROW(),MATCH(AH$3,$K$2:$P$2,0))</f>
        <v>20</v>
      </c>
      <c r="AI454" s="140" cm="1">
        <f t="array" ref="AI454">INDEX($K:$P,ROW(),MATCH(AI$3,$K$2:$P$2,0))</f>
        <v>20</v>
      </c>
      <c r="AJ454" s="140" cm="1">
        <f t="array" ref="AJ454">INDEX($K:$P,ROW(),MATCH(AJ$3,$K$2:$P$2,0))</f>
        <v>20</v>
      </c>
      <c r="AK454" s="140" cm="1">
        <f t="array" ref="AK454">INDEX($K:$P,ROW(),MATCH(AK$3,$K$2:$P$2,0))</f>
        <v>20</v>
      </c>
      <c r="AL454" s="140" cm="1">
        <f t="array" ref="AL454">INDEX($K:$P,ROW(),MATCH(AL$3,$K$2:$P$2,0))</f>
        <v>20</v>
      </c>
      <c r="AM454" s="140" cm="1">
        <f t="array" ref="AM454">INDEX($K:$P,ROW(),MATCH(AM$3,$K$2:$P$2,0))</f>
        <v>20</v>
      </c>
      <c r="AN454" s="140" cm="1">
        <f t="array" ref="AN454">INDEX($K:$P,ROW(),MATCH(AN$3,$K$2:$P$2,0))</f>
        <v>20</v>
      </c>
      <c r="AO454" s="140" cm="1">
        <f t="array" ref="AO454">INDEX($K:$P,ROW(),MATCH(AO$3,$K$2:$P$2,0))</f>
        <v>20</v>
      </c>
      <c r="AP454" s="140" cm="1">
        <f t="array" ref="AP454">INDEX($K:$P,ROW(),MATCH(AP$3,$K$2:$P$2,0))</f>
        <v>20</v>
      </c>
      <c r="AQ454" s="140" cm="1">
        <f t="array" ref="AQ454">INDEX($K:$P,ROW(),MATCH(AQ$3,$K$2:$P$2,0))</f>
        <v>20</v>
      </c>
      <c r="AR454" s="140" cm="1">
        <f t="array" ref="AR454">INDEX($K:$P,ROW(),MATCH(AR$3,$K$2:$P$2,0))</f>
        <v>20</v>
      </c>
      <c r="AS454" s="140" cm="1">
        <f t="array" ref="AS454">INDEX($K:$P,ROW(),MATCH(AS$3,$K$2:$P$2,0))</f>
        <v>20</v>
      </c>
      <c r="AT454" s="140" cm="1">
        <f t="array" ref="AT454">INDEX($K:$P,ROW(),MATCH(AT$3,$K$2:$P$2,0))</f>
        <v>20</v>
      </c>
      <c r="AU454" s="140" cm="1">
        <f t="array" ref="AU454">INDEX($K:$P,ROW(),MATCH(AU$3,$K$2:$P$2,0))</f>
        <v>20</v>
      </c>
      <c r="AV454" s="140" cm="1">
        <f t="array" ref="AV454">INDEX($K:$P,ROW(),MATCH(AV$3,$K$2:$P$2,0))</f>
        <v>20</v>
      </c>
      <c r="AW454" s="140" cm="1">
        <f t="array" ref="AW454">INDEX($K:$P,ROW(),MATCH(AW$3,$K$2:$P$2,0))</f>
        <v>20</v>
      </c>
      <c r="AX454" s="140" cm="1">
        <f t="array" ref="AX454">INDEX($K:$P,ROW(),MATCH(AX$3,$K$2:$P$2,0))</f>
        <v>20</v>
      </c>
      <c r="AY454" s="140" cm="1">
        <f t="array" ref="AY454">INDEX($K:$P,ROW(),MATCH(AY$3,$K$2:$P$2,0))</f>
        <v>20</v>
      </c>
      <c r="AZ454" s="140" cm="1">
        <f t="array" ref="AZ454">INDEX($K:$P,ROW(),MATCH(AZ$3,$K$2:$P$2,0))</f>
        <v>20</v>
      </c>
      <c r="BA454" s="140" cm="1">
        <f t="array" ref="BA454">INDEX($K:$P,ROW(),MATCH(BA$3,$K$2:$P$2,0))</f>
        <v>20</v>
      </c>
      <c r="BB454" s="140" cm="1">
        <f t="array" ref="BB454">INDEX($K:$P,ROW(),MATCH(BB$3,$K$2:$P$2,0))</f>
        <v>20</v>
      </c>
      <c r="BC454" s="140" cm="1">
        <f t="array" ref="BC454">INDEX($K:$P,ROW(),MATCH(BC$3,$K$2:$P$2,0))</f>
        <v>20</v>
      </c>
      <c r="BD454" s="140" cm="1">
        <f t="array" ref="BD454">INDEX($K:$P,ROW(),MATCH(BD$3,$K$2:$P$2,0))</f>
        <v>20</v>
      </c>
      <c r="BE454" s="140" cm="1">
        <f t="array" ref="BE454">INDEX($K:$P,ROW(),MATCH(BE$3,$K$2:$P$2,0))</f>
        <v>20</v>
      </c>
      <c r="BF454" s="140" cm="1">
        <f t="array" ref="BF454">INDEX($K:$P,ROW(),MATCH(BF$3,$K$2:$P$2,0))</f>
        <v>20</v>
      </c>
      <c r="BG454" s="140" cm="1">
        <f t="array" ref="BG454">INDEX($K:$P,ROW(),MATCH(BG$3,$K$2:$P$2,0))</f>
        <v>20</v>
      </c>
      <c r="BH454" s="140" cm="1">
        <f t="array" ref="BH454">INDEX($K:$P,ROW(),MATCH(BH$3,$K$2:$P$2,0))</f>
        <v>20</v>
      </c>
      <c r="BI454" s="140" cm="1">
        <f t="array" ref="BI454">INDEX($K:$P,ROW(),MATCH(BI$3,$K$2:$P$2,0))</f>
        <v>20</v>
      </c>
      <c r="BJ454" s="140" cm="1">
        <f t="array" ref="BJ454">INDEX($K:$P,ROW(),MATCH(BJ$3,$K$2:$P$2,0))</f>
        <v>20</v>
      </c>
      <c r="BK454" s="140" cm="1">
        <f t="array" ref="BK454">INDEX($K:$P,ROW(),MATCH(BK$3,$K$2:$P$2,0))</f>
        <v>20</v>
      </c>
      <c r="BL454" s="140" cm="1">
        <f t="array" ref="BL454">INDEX($K:$P,ROW(),MATCH(BL$3,$K$2:$P$2,0))</f>
        <v>20</v>
      </c>
      <c r="BM454" s="140" cm="1">
        <f t="array" ref="BM454">INDEX($K:$P,ROW(),MATCH(BM$3,$K$2:$P$2,0))</f>
        <v>20</v>
      </c>
      <c r="BN454" s="140" cm="1">
        <f t="array" ref="BN454">INDEX($K:$P,ROW(),MATCH(BN$3,$K$2:$P$2,0))</f>
        <v>20</v>
      </c>
      <c r="BO454" s="140" cm="1">
        <f t="array" ref="BO454">INDEX($K:$P,ROW(),MATCH(BO$3,$K$2:$P$2,0))</f>
        <v>20</v>
      </c>
      <c r="BP454" s="140" cm="1">
        <f t="array" ref="BP454">INDEX($K:$P,ROW(),MATCH(BP$3,$K$2:$P$2,0))</f>
        <v>20</v>
      </c>
      <c r="BQ454" s="140" cm="1">
        <f t="array" ref="BQ454">INDEX($K:$P,ROW(),MATCH(BQ$3,$K$2:$P$2,0))</f>
        <v>20</v>
      </c>
      <c r="BR454" s="140" cm="1">
        <f t="array" ref="BR454">INDEX($K:$P,ROW(),MATCH(BR$3,$K$2:$P$2,0))</f>
        <v>20</v>
      </c>
      <c r="BS454" s="140" cm="1">
        <f t="array" ref="BS454">INDEX($K:$P,ROW(),MATCH(BS$3,$K$2:$P$2,0))</f>
        <v>20</v>
      </c>
      <c r="BT454" s="140" cm="1">
        <f t="array" ref="BT454">INDEX($K:$P,ROW(),MATCH(BT$3,$K$2:$P$2,0))</f>
        <v>20</v>
      </c>
      <c r="BU454" s="140" cm="1">
        <f t="array" ref="BU454">INDEX($K:$P,ROW(),MATCH(BU$3,$K$2:$P$2,0))</f>
        <v>20</v>
      </c>
      <c r="BV454" s="140" cm="1">
        <f t="array" ref="BV454">INDEX($K:$P,ROW(),MATCH(BV$3,$K$2:$P$2,0))</f>
        <v>20</v>
      </c>
      <c r="BW454" s="140" cm="1">
        <f t="array" ref="BW454">INDEX($K:$P,ROW(),MATCH(BW$3,$K$2:$P$2,0))</f>
        <v>20</v>
      </c>
      <c r="BX454" s="140" cm="1">
        <f t="array" ref="BX454">INDEX($K:$P,ROW(),MATCH(BX$3,$K$2:$P$2,0))</f>
        <v>20</v>
      </c>
      <c r="BY454" s="140" cm="1">
        <f t="array" ref="BY454">INDEX($K:$P,ROW(),MATCH(BY$3,$K$2:$P$2,0))</f>
        <v>20</v>
      </c>
      <c r="BZ454" s="140" cm="1">
        <f t="array" ref="BZ454">INDEX($K:$P,ROW(),MATCH(BZ$3,$K$2:$P$2,0))</f>
        <v>20</v>
      </c>
      <c r="CA454" s="140" cm="1">
        <f t="array" ref="CA454">INDEX($K:$P,ROW(),MATCH(CA$3,$K$2:$P$2,0))</f>
        <v>20</v>
      </c>
      <c r="CB454" s="140" cm="1">
        <f t="array" ref="CB454">INDEX($K:$P,ROW(),MATCH(CB$3,$K$2:$P$2,0))</f>
        <v>20</v>
      </c>
      <c r="CC454" s="140" cm="1">
        <f t="array" ref="CC454">INDEX($K:$P,ROW(),MATCH(CC$3,$K$2:$P$2,0))</f>
        <v>20</v>
      </c>
      <c r="CD454" s="140" cm="1">
        <f t="array" ref="CD454">INDEX($K:$P,ROW(),MATCH(CD$3,$K$2:$P$2,0))</f>
        <v>20</v>
      </c>
      <c r="CE454" s="140" cm="1">
        <f t="array" ref="CE454">INDEX($K:$P,ROW(),MATCH(CE$3,$K$2:$P$2,0))</f>
        <v>20</v>
      </c>
      <c r="CF454" s="140" cm="1">
        <f t="array" ref="CF454">INDEX($K:$P,ROW(),MATCH(CF$3,$K$2:$P$2,0))</f>
        <v>20</v>
      </c>
      <c r="CG454" s="140" cm="1">
        <f t="array" ref="CG454">INDEX($K:$P,ROW(),MATCH(CG$3,$K$2:$P$2,0))</f>
        <v>20</v>
      </c>
      <c r="CH454" s="140" cm="1">
        <f t="array" ref="CH454">INDEX($K:$P,ROW(),MATCH(CH$3,$K$2:$P$2,0))</f>
        <v>20</v>
      </c>
      <c r="CI454" s="140" cm="1">
        <f t="array" ref="CI454">INDEX($K:$P,ROW(),MATCH(CI$3,$K$2:$P$2,0))</f>
        <v>20</v>
      </c>
      <c r="CJ454" s="140" cm="1">
        <f t="array" ref="CJ454">INDEX($K:$P,ROW(),MATCH(CJ$3,$K$2:$P$2,0))</f>
        <v>20</v>
      </c>
      <c r="CK454" s="140" cm="1">
        <f t="array" ref="CK454">INDEX($K:$P,ROW(),MATCH(CK$3,$K$2:$P$2,0))</f>
        <v>20</v>
      </c>
      <c r="CL454" s="140" cm="1">
        <f t="array" ref="CL454">INDEX($K:$P,ROW(),MATCH(CL$3,$K$2:$P$2,0))</f>
        <v>20</v>
      </c>
      <c r="CN454" s="73"/>
      <c r="CO454" s="19" t="e" cm="1">
        <f t="array" ref="CO454">INDEX($K:$P,ROW(),MATCH(CO$3,$K$2:$P$2,0))</f>
        <v>#N/A</v>
      </c>
      <c r="CP454" s="19" t="e" cm="1">
        <f t="array" ref="CP454">INDEX($K:$P,ROW(),MATCH(CP$3,$K$2:$P$2,0))</f>
        <v>#N/A</v>
      </c>
      <c r="CQ454" s="19" t="e" cm="1">
        <f t="array" ref="CQ454">INDEX($K:$P,ROW(),MATCH(CQ$3,$K$2:$P$2,0))</f>
        <v>#N/A</v>
      </c>
      <c r="CR454" s="19" t="e" cm="1">
        <f t="array" ref="CR454">INDEX($K:$P,ROW(),MATCH(CR$3,$K$2:$P$2,0))</f>
        <v>#N/A</v>
      </c>
      <c r="CS454" s="19" t="e" cm="1">
        <f t="array" ref="CS454">INDEX($K:$P,ROW(),MATCH(CS$3,$K$2:$P$2,0))</f>
        <v>#N/A</v>
      </c>
      <c r="CT454" s="19" t="e" cm="1">
        <f t="array" ref="CT454">INDEX($K:$P,ROW(),MATCH(CT$3,$K$2:$P$2,0))</f>
        <v>#N/A</v>
      </c>
      <c r="CU454" s="19" t="e" cm="1">
        <f t="array" ref="CU454">INDEX($K:$P,ROW(),MATCH(CU$3,$K$2:$P$2,0))</f>
        <v>#N/A</v>
      </c>
      <c r="CV454" s="19" t="e" cm="1">
        <f t="array" ref="CV454">INDEX($K:$P,ROW(),MATCH(CV$3,$K$2:$P$2,0))</f>
        <v>#N/A</v>
      </c>
      <c r="CW454" s="19" t="e" cm="1">
        <f t="array" ref="CW454">INDEX($K:$P,ROW(),MATCH(CW$3,$K$2:$P$2,0))</f>
        <v>#N/A</v>
      </c>
      <c r="CX454" s="19" t="e" cm="1">
        <f t="array" ref="CX454">INDEX($K:$P,ROW(),MATCH(CX$3,$K$2:$P$2,0))</f>
        <v>#N/A</v>
      </c>
      <c r="CY454" s="19" t="e" cm="1">
        <f t="array" ref="CY454">INDEX($K:$P,ROW(),MATCH(CY$3,$K$2:$P$2,0))</f>
        <v>#N/A</v>
      </c>
      <c r="CZ454" s="19" t="e" cm="1">
        <f t="array" ref="CZ454">INDEX($K:$P,ROW(),MATCH(CZ$3,$K$2:$P$2,0))</f>
        <v>#N/A</v>
      </c>
      <c r="DA454" s="19" t="e" cm="1">
        <f t="array" ref="DA454">INDEX($K:$P,ROW(),MATCH(DA$3,$K$2:$P$2,0))</f>
        <v>#N/A</v>
      </c>
      <c r="DB454" s="19" t="e" cm="1">
        <f t="array" ref="DB454">INDEX($K:$P,ROW(),MATCH(DB$3,$K$2:$P$2,0))</f>
        <v>#N/A</v>
      </c>
      <c r="DC454" s="19" t="e" cm="1">
        <f t="array" ref="DC454">INDEX($K:$P,ROW(),MATCH(DC$3,$K$2:$P$2,0))</f>
        <v>#N/A</v>
      </c>
      <c r="DD454" s="19" t="e" cm="1">
        <f t="array" ref="DD454">INDEX($K:$P,ROW(),MATCH(DD$3,$K$2:$P$2,0))</f>
        <v>#N/A</v>
      </c>
      <c r="DE454" s="19" t="e" cm="1">
        <f t="array" ref="DE454">INDEX($K:$P,ROW(),MATCH(DE$3,$K$2:$P$2,0))</f>
        <v>#N/A</v>
      </c>
      <c r="DF454" s="19" t="e" cm="1">
        <f t="array" ref="DF454">INDEX($K:$P,ROW(),MATCH(DF$3,$K$2:$P$2,0))</f>
        <v>#N/A</v>
      </c>
      <c r="DG454" s="19" t="e" cm="1">
        <f t="array" ref="DG454">INDEX($K:$P,ROW(),MATCH(DG$3,$K$2:$P$2,0))</f>
        <v>#N/A</v>
      </c>
      <c r="DH454" s="19" t="e" cm="1">
        <f t="array" ref="DH454">INDEX($K:$P,ROW(),MATCH(DH$3,$K$2:$P$2,0))</f>
        <v>#N/A</v>
      </c>
      <c r="DI454" s="19" t="e" cm="1">
        <f t="array" ref="DI454">INDEX($K:$P,ROW(),MATCH(DI$3,$K$2:$P$2,0))</f>
        <v>#N/A</v>
      </c>
      <c r="DJ454" s="19" t="e" cm="1">
        <f t="array" ref="DJ454">INDEX($K:$P,ROW(),MATCH(DJ$3,$K$2:$P$2,0))</f>
        <v>#N/A</v>
      </c>
      <c r="DK454" s="19" t="e" cm="1">
        <f t="array" ref="DK454">INDEX($K:$P,ROW(),MATCH(DK$3,$K$2:$P$2,0))</f>
        <v>#N/A</v>
      </c>
      <c r="DL454" s="19" t="e" cm="1">
        <f t="array" ref="DL454">INDEX($K:$P,ROW(),MATCH(DL$3,$K$2:$P$2,0))</f>
        <v>#N/A</v>
      </c>
    </row>
    <row r="455" spans="1:116" x14ac:dyDescent="0.35">
      <c r="A455" s="27"/>
      <c r="B455" s="27"/>
      <c r="C455" s="27"/>
      <c r="D455" t="s">
        <v>759</v>
      </c>
      <c r="E455" s="9" t="str">
        <f t="shared" si="513"/>
        <v>455 SALES-PR</v>
      </c>
      <c r="F455" s="27"/>
      <c r="G455" s="127" t="str">
        <f>"# of "&amp;G458&amp;"s sold"</f>
        <v># of units sold</v>
      </c>
      <c r="H455" s="31"/>
      <c r="I455" s="73"/>
      <c r="J455" s="73"/>
      <c r="K455" s="38">
        <f t="shared" ref="K455:P455" ca="1" si="514">SUMIF($3:$3,K$2,455:455)</f>
        <v>6000</v>
      </c>
      <c r="L455" s="38">
        <f t="shared" ca="1" si="514"/>
        <v>6000</v>
      </c>
      <c r="M455" s="38">
        <f t="shared" ca="1" si="514"/>
        <v>6000</v>
      </c>
      <c r="N455" s="38">
        <f t="shared" ca="1" si="514"/>
        <v>6000</v>
      </c>
      <c r="O455" s="38">
        <f t="shared" ca="1" si="514"/>
        <v>6000</v>
      </c>
      <c r="P455" s="38">
        <f t="shared" ca="1" si="514"/>
        <v>6000</v>
      </c>
      <c r="R455" s="33"/>
      <c r="S455" s="38" cm="1">
        <f t="array" aca="1" ref="S455" ca="1">INDIRECT(S444)/S454</f>
        <v>500</v>
      </c>
      <c r="T455" s="38" cm="1">
        <f t="array" aca="1" ref="T455" ca="1">INDIRECT(T444)/T454</f>
        <v>500</v>
      </c>
      <c r="U455" s="38" cm="1">
        <f t="array" aca="1" ref="U455" ca="1">INDIRECT(U444)/U454</f>
        <v>500</v>
      </c>
      <c r="V455" s="38" cm="1">
        <f t="array" aca="1" ref="V455" ca="1">INDIRECT(V444)/V454</f>
        <v>500</v>
      </c>
      <c r="W455" s="38" cm="1">
        <f t="array" aca="1" ref="W455" ca="1">INDIRECT(W444)/W454</f>
        <v>500</v>
      </c>
      <c r="X455" s="38" cm="1">
        <f t="array" aca="1" ref="X455" ca="1">INDIRECT(X444)/X454</f>
        <v>500</v>
      </c>
      <c r="Y455" s="38" cm="1">
        <f t="array" aca="1" ref="Y455" ca="1">INDIRECT(Y444)/Y454</f>
        <v>500</v>
      </c>
      <c r="Z455" s="38" cm="1">
        <f t="array" aca="1" ref="Z455" ca="1">INDIRECT(Z444)/Z454</f>
        <v>500</v>
      </c>
      <c r="AA455" s="38" cm="1">
        <f t="array" aca="1" ref="AA455" ca="1">INDIRECT(AA444)/AA454</f>
        <v>500</v>
      </c>
      <c r="AB455" s="38" cm="1">
        <f t="array" aca="1" ref="AB455" ca="1">INDIRECT(AB444)/AB454</f>
        <v>500</v>
      </c>
      <c r="AC455" s="38" cm="1">
        <f t="array" aca="1" ref="AC455" ca="1">INDIRECT(AC444)/AC454</f>
        <v>500</v>
      </c>
      <c r="AD455" s="38" cm="1">
        <f t="array" aca="1" ref="AD455" ca="1">INDIRECT(AD444)/AD454</f>
        <v>500</v>
      </c>
      <c r="AE455" s="38" cm="1">
        <f t="array" aca="1" ref="AE455" ca="1">INDIRECT(AE444)/AE454</f>
        <v>500</v>
      </c>
      <c r="AF455" s="38" cm="1">
        <f t="array" aca="1" ref="AF455" ca="1">INDIRECT(AF444)/AF454</f>
        <v>500</v>
      </c>
      <c r="AG455" s="38" cm="1">
        <f t="array" aca="1" ref="AG455" ca="1">INDIRECT(AG444)/AG454</f>
        <v>500</v>
      </c>
      <c r="AH455" s="38" cm="1">
        <f t="array" aca="1" ref="AH455" ca="1">INDIRECT(AH444)/AH454</f>
        <v>500</v>
      </c>
      <c r="AI455" s="38" cm="1">
        <f t="array" aca="1" ref="AI455" ca="1">INDIRECT(AI444)/AI454</f>
        <v>500</v>
      </c>
      <c r="AJ455" s="38" cm="1">
        <f t="array" aca="1" ref="AJ455" ca="1">INDIRECT(AJ444)/AJ454</f>
        <v>500</v>
      </c>
      <c r="AK455" s="38" cm="1">
        <f t="array" aca="1" ref="AK455" ca="1">INDIRECT(AK444)/AK454</f>
        <v>500</v>
      </c>
      <c r="AL455" s="38" cm="1">
        <f t="array" aca="1" ref="AL455" ca="1">INDIRECT(AL444)/AL454</f>
        <v>500</v>
      </c>
      <c r="AM455" s="38" cm="1">
        <f t="array" aca="1" ref="AM455" ca="1">INDIRECT(AM444)/AM454</f>
        <v>500</v>
      </c>
      <c r="AN455" s="38" cm="1">
        <f t="array" aca="1" ref="AN455" ca="1">INDIRECT(AN444)/AN454</f>
        <v>500</v>
      </c>
      <c r="AO455" s="38" cm="1">
        <f t="array" aca="1" ref="AO455" ca="1">INDIRECT(AO444)/AO454</f>
        <v>500</v>
      </c>
      <c r="AP455" s="38" cm="1">
        <f t="array" aca="1" ref="AP455" ca="1">INDIRECT(AP444)/AP454</f>
        <v>500</v>
      </c>
      <c r="AQ455" s="38" cm="1">
        <f t="array" aca="1" ref="AQ455" ca="1">INDIRECT(AQ444)/AQ454</f>
        <v>500</v>
      </c>
      <c r="AR455" s="38" cm="1">
        <f t="array" aca="1" ref="AR455" ca="1">INDIRECT(AR444)/AR454</f>
        <v>500</v>
      </c>
      <c r="AS455" s="38" cm="1">
        <f t="array" aca="1" ref="AS455" ca="1">INDIRECT(AS444)/AS454</f>
        <v>500</v>
      </c>
      <c r="AT455" s="38" cm="1">
        <f t="array" aca="1" ref="AT455" ca="1">INDIRECT(AT444)/AT454</f>
        <v>500</v>
      </c>
      <c r="AU455" s="38" cm="1">
        <f t="array" aca="1" ref="AU455" ca="1">INDIRECT(AU444)/AU454</f>
        <v>500</v>
      </c>
      <c r="AV455" s="38" cm="1">
        <f t="array" aca="1" ref="AV455" ca="1">INDIRECT(AV444)/AV454</f>
        <v>500</v>
      </c>
      <c r="AW455" s="38" cm="1">
        <f t="array" aca="1" ref="AW455" ca="1">INDIRECT(AW444)/AW454</f>
        <v>500</v>
      </c>
      <c r="AX455" s="38" cm="1">
        <f t="array" aca="1" ref="AX455" ca="1">INDIRECT(AX444)/AX454</f>
        <v>500</v>
      </c>
      <c r="AY455" s="38" cm="1">
        <f t="array" aca="1" ref="AY455" ca="1">INDIRECT(AY444)/AY454</f>
        <v>500</v>
      </c>
      <c r="AZ455" s="38" cm="1">
        <f t="array" aca="1" ref="AZ455" ca="1">INDIRECT(AZ444)/AZ454</f>
        <v>500</v>
      </c>
      <c r="BA455" s="38" cm="1">
        <f t="array" aca="1" ref="BA455" ca="1">INDIRECT(BA444)/BA454</f>
        <v>500</v>
      </c>
      <c r="BB455" s="38" cm="1">
        <f t="array" aca="1" ref="BB455" ca="1">INDIRECT(BB444)/BB454</f>
        <v>500</v>
      </c>
      <c r="BC455" s="38" cm="1">
        <f t="array" aca="1" ref="BC455" ca="1">INDIRECT(BC444)/BC454</f>
        <v>500</v>
      </c>
      <c r="BD455" s="38" cm="1">
        <f t="array" aca="1" ref="BD455" ca="1">INDIRECT(BD444)/BD454</f>
        <v>500</v>
      </c>
      <c r="BE455" s="38" cm="1">
        <f t="array" aca="1" ref="BE455" ca="1">INDIRECT(BE444)/BE454</f>
        <v>500</v>
      </c>
      <c r="BF455" s="38" cm="1">
        <f t="array" aca="1" ref="BF455" ca="1">INDIRECT(BF444)/BF454</f>
        <v>500</v>
      </c>
      <c r="BG455" s="38" cm="1">
        <f t="array" aca="1" ref="BG455" ca="1">INDIRECT(BG444)/BG454</f>
        <v>500</v>
      </c>
      <c r="BH455" s="38" cm="1">
        <f t="array" aca="1" ref="BH455" ca="1">INDIRECT(BH444)/BH454</f>
        <v>500</v>
      </c>
      <c r="BI455" s="38" cm="1">
        <f t="array" aca="1" ref="BI455" ca="1">INDIRECT(BI444)/BI454</f>
        <v>500</v>
      </c>
      <c r="BJ455" s="38" cm="1">
        <f t="array" aca="1" ref="BJ455" ca="1">INDIRECT(BJ444)/BJ454</f>
        <v>500</v>
      </c>
      <c r="BK455" s="38" cm="1">
        <f t="array" aca="1" ref="BK455" ca="1">INDIRECT(BK444)/BK454</f>
        <v>500</v>
      </c>
      <c r="BL455" s="38" cm="1">
        <f t="array" aca="1" ref="BL455" ca="1">INDIRECT(BL444)/BL454</f>
        <v>500</v>
      </c>
      <c r="BM455" s="38" cm="1">
        <f t="array" aca="1" ref="BM455" ca="1">INDIRECT(BM444)/BM454</f>
        <v>500</v>
      </c>
      <c r="BN455" s="38" cm="1">
        <f t="array" aca="1" ref="BN455" ca="1">INDIRECT(BN444)/BN454</f>
        <v>500</v>
      </c>
      <c r="BO455" s="38" cm="1">
        <f t="array" aca="1" ref="BO455" ca="1">INDIRECT(BO444)/BO454</f>
        <v>500</v>
      </c>
      <c r="BP455" s="38" cm="1">
        <f t="array" aca="1" ref="BP455" ca="1">INDIRECT(BP444)/BP454</f>
        <v>500</v>
      </c>
      <c r="BQ455" s="38" cm="1">
        <f t="array" aca="1" ref="BQ455" ca="1">INDIRECT(BQ444)/BQ454</f>
        <v>500</v>
      </c>
      <c r="BR455" s="38" cm="1">
        <f t="array" aca="1" ref="BR455" ca="1">INDIRECT(BR444)/BR454</f>
        <v>500</v>
      </c>
      <c r="BS455" s="38" cm="1">
        <f t="array" aca="1" ref="BS455" ca="1">INDIRECT(BS444)/BS454</f>
        <v>500</v>
      </c>
      <c r="BT455" s="38" cm="1">
        <f t="array" aca="1" ref="BT455" ca="1">INDIRECT(BT444)/BT454</f>
        <v>500</v>
      </c>
      <c r="BU455" s="38" cm="1">
        <f t="array" aca="1" ref="BU455" ca="1">INDIRECT(BU444)/BU454</f>
        <v>500</v>
      </c>
      <c r="BV455" s="38" cm="1">
        <f t="array" aca="1" ref="BV455" ca="1">INDIRECT(BV444)/BV454</f>
        <v>500</v>
      </c>
      <c r="BW455" s="38" cm="1">
        <f t="array" aca="1" ref="BW455" ca="1">INDIRECT(BW444)/BW454</f>
        <v>500</v>
      </c>
      <c r="BX455" s="38" cm="1">
        <f t="array" aca="1" ref="BX455" ca="1">INDIRECT(BX444)/BX454</f>
        <v>500</v>
      </c>
      <c r="BY455" s="38" cm="1">
        <f t="array" aca="1" ref="BY455" ca="1">INDIRECT(BY444)/BY454</f>
        <v>500</v>
      </c>
      <c r="BZ455" s="38" cm="1">
        <f t="array" aca="1" ref="BZ455" ca="1">INDIRECT(BZ444)/BZ454</f>
        <v>500</v>
      </c>
      <c r="CA455" s="38" cm="1">
        <f t="array" aca="1" ref="CA455" ca="1">INDIRECT(CA444)/CA454</f>
        <v>500</v>
      </c>
      <c r="CB455" s="38" cm="1">
        <f t="array" aca="1" ref="CB455" ca="1">INDIRECT(CB444)/CB454</f>
        <v>500</v>
      </c>
      <c r="CC455" s="38" cm="1">
        <f t="array" aca="1" ref="CC455" ca="1">INDIRECT(CC444)/CC454</f>
        <v>500</v>
      </c>
      <c r="CD455" s="38" cm="1">
        <f t="array" aca="1" ref="CD455" ca="1">INDIRECT(CD444)/CD454</f>
        <v>500</v>
      </c>
      <c r="CE455" s="38" cm="1">
        <f t="array" aca="1" ref="CE455" ca="1">INDIRECT(CE444)/CE454</f>
        <v>500</v>
      </c>
      <c r="CF455" s="38" cm="1">
        <f t="array" aca="1" ref="CF455" ca="1">INDIRECT(CF444)/CF454</f>
        <v>500</v>
      </c>
      <c r="CG455" s="38" cm="1">
        <f t="array" aca="1" ref="CG455" ca="1">INDIRECT(CG444)/CG454</f>
        <v>500</v>
      </c>
      <c r="CH455" s="38" cm="1">
        <f t="array" aca="1" ref="CH455" ca="1">INDIRECT(CH444)/CH454</f>
        <v>500</v>
      </c>
      <c r="CI455" s="38" cm="1">
        <f t="array" aca="1" ref="CI455" ca="1">INDIRECT(CI444)/CI454</f>
        <v>500</v>
      </c>
      <c r="CJ455" s="38" cm="1">
        <f t="array" aca="1" ref="CJ455" ca="1">INDIRECT(CJ444)/CJ454</f>
        <v>500</v>
      </c>
      <c r="CK455" s="38" cm="1">
        <f t="array" aca="1" ref="CK455" ca="1">INDIRECT(CK444)/CK454</f>
        <v>500</v>
      </c>
      <c r="CL455" s="38" cm="1">
        <f t="array" aca="1" ref="CL455" ca="1">INDIRECT(CL444)/CL454</f>
        <v>500</v>
      </c>
      <c r="CN455" s="73"/>
      <c r="CO455" s="38" t="e" cm="1">
        <f t="array" aca="1" ref="CO455" ca="1">INDIRECT(CO444)/CO454</f>
        <v>#N/A</v>
      </c>
      <c r="CP455" s="38" t="e" cm="1">
        <f t="array" aca="1" ref="CP455" ca="1">INDIRECT(CP444)/CP454</f>
        <v>#N/A</v>
      </c>
      <c r="CQ455" s="38" t="e" cm="1">
        <f t="array" aca="1" ref="CQ455" ca="1">INDIRECT(CQ444)/CQ454</f>
        <v>#N/A</v>
      </c>
      <c r="CR455" s="38" t="e" cm="1">
        <f t="array" aca="1" ref="CR455" ca="1">INDIRECT(CR444)/CR454</f>
        <v>#N/A</v>
      </c>
      <c r="CS455" s="38" t="e" cm="1">
        <f t="array" aca="1" ref="CS455" ca="1">INDIRECT(CS444)/CS454</f>
        <v>#N/A</v>
      </c>
      <c r="CT455" s="38" t="e" cm="1">
        <f t="array" aca="1" ref="CT455" ca="1">INDIRECT(CT444)/CT454</f>
        <v>#N/A</v>
      </c>
      <c r="CU455" s="38" t="e" cm="1">
        <f t="array" aca="1" ref="CU455" ca="1">INDIRECT(CU444)/CU454</f>
        <v>#N/A</v>
      </c>
      <c r="CV455" s="38" t="e" cm="1">
        <f t="array" aca="1" ref="CV455" ca="1">INDIRECT(CV444)/CV454</f>
        <v>#N/A</v>
      </c>
      <c r="CW455" s="38" t="e" cm="1">
        <f t="array" aca="1" ref="CW455" ca="1">INDIRECT(CW444)/CW454</f>
        <v>#N/A</v>
      </c>
      <c r="CX455" s="38" t="e" cm="1">
        <f t="array" aca="1" ref="CX455" ca="1">INDIRECT(CX444)/CX454</f>
        <v>#N/A</v>
      </c>
      <c r="CY455" s="38" t="e" cm="1">
        <f t="array" aca="1" ref="CY455" ca="1">INDIRECT(CY444)/CY454</f>
        <v>#N/A</v>
      </c>
      <c r="CZ455" s="38" t="e" cm="1">
        <f t="array" aca="1" ref="CZ455" ca="1">INDIRECT(CZ444)/CZ454</f>
        <v>#N/A</v>
      </c>
      <c r="DA455" s="38" t="e" cm="1">
        <f t="array" aca="1" ref="DA455" ca="1">INDIRECT(DA444)/DA454</f>
        <v>#N/A</v>
      </c>
      <c r="DB455" s="38" t="e" cm="1">
        <f t="array" aca="1" ref="DB455" ca="1">INDIRECT(DB444)/DB454</f>
        <v>#N/A</v>
      </c>
      <c r="DC455" s="38" t="e" cm="1">
        <f t="array" aca="1" ref="DC455" ca="1">INDIRECT(DC444)/DC454</f>
        <v>#N/A</v>
      </c>
      <c r="DD455" s="38" t="e" cm="1">
        <f t="array" aca="1" ref="DD455" ca="1">INDIRECT(DD444)/DD454</f>
        <v>#N/A</v>
      </c>
      <c r="DE455" s="38" t="e" cm="1">
        <f t="array" aca="1" ref="DE455" ca="1">INDIRECT(DE444)/DE454</f>
        <v>#N/A</v>
      </c>
      <c r="DF455" s="38" t="e" cm="1">
        <f t="array" aca="1" ref="DF455" ca="1">INDIRECT(DF444)/DF454</f>
        <v>#N/A</v>
      </c>
      <c r="DG455" s="38" t="e" cm="1">
        <f t="array" aca="1" ref="DG455" ca="1">INDIRECT(DG444)/DG454</f>
        <v>#N/A</v>
      </c>
      <c r="DH455" s="38" t="e" cm="1">
        <f t="array" aca="1" ref="DH455" ca="1">INDIRECT(DH444)/DH454</f>
        <v>#N/A</v>
      </c>
      <c r="DI455" s="38" t="e" cm="1">
        <f t="array" aca="1" ref="DI455" ca="1">INDIRECT(DI444)/DI454</f>
        <v>#N/A</v>
      </c>
      <c r="DJ455" s="38" t="e" cm="1">
        <f t="array" aca="1" ref="DJ455" ca="1">INDIRECT(DJ444)/DJ454</f>
        <v>#N/A</v>
      </c>
      <c r="DK455" s="38" t="e" cm="1">
        <f t="array" aca="1" ref="DK455" ca="1">INDIRECT(DK444)/DK454</f>
        <v>#N/A</v>
      </c>
      <c r="DL455" s="38" t="e" cm="1">
        <f t="array" aca="1" ref="DL455" ca="1">INDIRECT(DL444)/DL454</f>
        <v>#N/A</v>
      </c>
    </row>
    <row r="456" spans="1:116" x14ac:dyDescent="0.35">
      <c r="A456" s="27"/>
      <c r="B456" s="27"/>
      <c r="C456" s="27"/>
      <c r="D456" t="s">
        <v>759</v>
      </c>
      <c r="E456" s="9" t="str">
        <f t="shared" ref="E456" si="515">ROW()&amp;" "&amp;D456</f>
        <v>456 SALES-PR</v>
      </c>
      <c r="F456" s="27"/>
      <c r="G456" s="127"/>
      <c r="H456" s="31"/>
      <c r="I456" s="73"/>
      <c r="J456" s="73"/>
      <c r="K456" s="38"/>
      <c r="L456" s="38"/>
      <c r="M456" s="38"/>
      <c r="N456" s="38"/>
      <c r="O456" s="38"/>
      <c r="P456" s="38"/>
      <c r="R456" s="33"/>
      <c r="S456" s="38"/>
      <c r="T456" s="38"/>
      <c r="U456" s="38"/>
      <c r="V456" s="38"/>
      <c r="W456" s="38"/>
      <c r="X456" s="38"/>
      <c r="Y456" s="38"/>
      <c r="Z456" s="38"/>
      <c r="AA456" s="38"/>
      <c r="AB456" s="38"/>
      <c r="AC456" s="38"/>
      <c r="AD456" s="38"/>
      <c r="AE456" s="38"/>
      <c r="AF456" s="38"/>
      <c r="AG456" s="38"/>
      <c r="AH456" s="38"/>
      <c r="AI456" s="38"/>
      <c r="AJ456" s="38"/>
      <c r="AK456" s="38"/>
      <c r="AL456" s="38"/>
      <c r="AM456" s="38"/>
      <c r="AN456" s="38"/>
      <c r="AO456" s="38"/>
      <c r="AP456" s="38"/>
      <c r="AQ456" s="38"/>
      <c r="AR456" s="38"/>
      <c r="AS456" s="38"/>
      <c r="AT456" s="38"/>
      <c r="AU456" s="38"/>
      <c r="AV456" s="38"/>
      <c r="AW456" s="38"/>
      <c r="AX456" s="38"/>
      <c r="AY456" s="38"/>
      <c r="AZ456" s="38"/>
      <c r="BA456" s="38"/>
      <c r="BB456" s="38"/>
      <c r="BC456" s="38"/>
      <c r="BD456" s="38"/>
      <c r="BE456" s="38"/>
      <c r="BF456" s="38"/>
      <c r="BG456" s="38"/>
      <c r="BH456" s="38"/>
      <c r="BI456" s="38"/>
      <c r="BJ456" s="38"/>
      <c r="BK456" s="38"/>
      <c r="BL456" s="38"/>
      <c r="BM456" s="38"/>
      <c r="BN456" s="38"/>
      <c r="BO456" s="38"/>
      <c r="BP456" s="38"/>
      <c r="BQ456" s="38"/>
      <c r="BR456" s="38"/>
      <c r="BS456" s="38"/>
      <c r="BT456" s="38"/>
      <c r="BU456" s="38"/>
      <c r="BV456" s="38"/>
      <c r="BW456" s="38"/>
      <c r="BX456" s="38"/>
      <c r="BY456" s="38"/>
      <c r="BZ456" s="38"/>
      <c r="CA456" s="38"/>
      <c r="CB456" s="38"/>
      <c r="CC456" s="38"/>
      <c r="CD456" s="38"/>
      <c r="CE456" s="38"/>
      <c r="CF456" s="38"/>
      <c r="CG456" s="38"/>
      <c r="CH456" s="38"/>
      <c r="CI456" s="38"/>
      <c r="CJ456" s="38"/>
      <c r="CK456" s="38"/>
      <c r="CL456" s="38"/>
      <c r="CN456" s="73"/>
      <c r="CO456" s="38"/>
      <c r="CP456" s="38"/>
      <c r="CQ456" s="38"/>
      <c r="CR456" s="38"/>
      <c r="CS456" s="38"/>
      <c r="CT456" s="38"/>
      <c r="CU456" s="38"/>
      <c r="CV456" s="38"/>
      <c r="CW456" s="38"/>
      <c r="CX456" s="38"/>
      <c r="CY456" s="38"/>
      <c r="CZ456" s="38"/>
      <c r="DA456" s="38"/>
      <c r="DB456" s="38"/>
      <c r="DC456" s="38"/>
      <c r="DD456" s="38"/>
      <c r="DE456" s="38"/>
      <c r="DF456" s="38"/>
      <c r="DG456" s="38"/>
      <c r="DH456" s="38"/>
      <c r="DI456" s="38"/>
      <c r="DJ456" s="38"/>
      <c r="DK456" s="38"/>
      <c r="DL456" s="38"/>
    </row>
    <row r="457" spans="1:116" x14ac:dyDescent="0.35">
      <c r="B457" t="s">
        <v>332</v>
      </c>
      <c r="D457" t="s">
        <v>759</v>
      </c>
      <c r="E457" s="8" t="str">
        <f>ROW()&amp;" "&amp;D457</f>
        <v>457 SALES-PR</v>
      </c>
      <c r="G457" s="136" t="str">
        <f>G442</f>
        <v>(Primary label)</v>
      </c>
      <c r="H457" s="31"/>
      <c r="I457" s="73"/>
      <c r="J457" s="73"/>
      <c r="K457" s="58"/>
      <c r="L457" s="58"/>
      <c r="M457" s="58"/>
      <c r="N457" s="58"/>
      <c r="O457" s="58"/>
      <c r="P457" s="58"/>
      <c r="R457" s="33"/>
      <c r="CN457" s="73"/>
      <c r="CO457" s="8"/>
      <c r="CP457" s="8"/>
      <c r="CQ457" s="8"/>
      <c r="CR457" s="8"/>
      <c r="CS457" s="8"/>
      <c r="CT457" s="8"/>
      <c r="CU457" s="8"/>
      <c r="CV457" s="8"/>
      <c r="CW457" s="8"/>
      <c r="CX457" s="8"/>
      <c r="CY457" s="8"/>
      <c r="CZ457" s="8"/>
      <c r="DA457" s="8"/>
      <c r="DB457" s="8"/>
      <c r="DC457" s="8"/>
      <c r="DD457" s="8"/>
      <c r="DE457" s="8"/>
      <c r="DF457" s="8"/>
      <c r="DG457" s="8"/>
      <c r="DH457" s="8"/>
      <c r="DI457" s="8"/>
      <c r="DJ457" s="8"/>
      <c r="DK457" s="8"/>
      <c r="DL457" s="8"/>
    </row>
    <row r="458" spans="1:116" x14ac:dyDescent="0.35">
      <c r="B458" t="s">
        <v>332</v>
      </c>
      <c r="D458" t="s">
        <v>759</v>
      </c>
      <c r="E458" s="8" t="str">
        <f>ROW()&amp;" "&amp;D458</f>
        <v>458 SALES-PR</v>
      </c>
      <c r="G458" s="241" t="str">
        <f>IFERROR(SUBSTITUTE(G450,":",""),"no unit")</f>
        <v>unit</v>
      </c>
      <c r="H458" s="31"/>
      <c r="I458" s="73"/>
      <c r="J458" s="73"/>
      <c r="K458" s="58"/>
      <c r="L458" s="58"/>
      <c r="M458" s="58"/>
      <c r="N458" s="58"/>
      <c r="O458" s="58"/>
      <c r="P458" s="58"/>
      <c r="R458" s="33"/>
      <c r="CN458" s="73"/>
      <c r="CO458" s="8"/>
      <c r="CP458" s="8"/>
      <c r="CQ458" s="8"/>
      <c r="CR458" s="8"/>
      <c r="CS458" s="8"/>
      <c r="CT458" s="8"/>
      <c r="CU458" s="8"/>
      <c r="CV458" s="8"/>
      <c r="CW458" s="8"/>
      <c r="CX458" s="8"/>
      <c r="CY458" s="8"/>
      <c r="CZ458" s="8"/>
      <c r="DA458" s="8"/>
      <c r="DB458" s="8"/>
      <c r="DC458" s="8"/>
      <c r="DD458" s="8"/>
      <c r="DE458" s="8"/>
      <c r="DF458" s="8"/>
      <c r="DG458" s="8"/>
      <c r="DH458" s="8"/>
      <c r="DI458" s="8"/>
      <c r="DJ458" s="8"/>
      <c r="DK458" s="8"/>
      <c r="DL458" s="8"/>
    </row>
    <row r="459" spans="1:116" x14ac:dyDescent="0.35">
      <c r="B459" t="s">
        <v>332</v>
      </c>
      <c r="D459" t="s">
        <v>759</v>
      </c>
      <c r="E459" s="8" t="str">
        <f>ROW()&amp;" "&amp;D459</f>
        <v>459 SALES-PR</v>
      </c>
      <c r="G459" s="8" t="str">
        <f t="shared" ref="G459:G464" si="516">G444</f>
        <v>Primary revenue driver</v>
      </c>
      <c r="H459" s="31"/>
      <c r="I459" s="73"/>
      <c r="J459" s="73"/>
      <c r="K459" s="58"/>
      <c r="L459" s="58"/>
      <c r="M459" s="58"/>
      <c r="N459" s="58"/>
      <c r="O459" s="58"/>
      <c r="P459" s="58"/>
      <c r="R459" s="33"/>
      <c r="S459" s="179" t="str">
        <f t="shared" ref="S459:AX459" si="517">S444</f>
        <v>S$16</v>
      </c>
      <c r="T459" s="179" t="str">
        <f t="shared" si="517"/>
        <v>T$16</v>
      </c>
      <c r="U459" s="179" t="str">
        <f t="shared" si="517"/>
        <v>U$16</v>
      </c>
      <c r="V459" s="179" t="str">
        <f t="shared" si="517"/>
        <v>V$16</v>
      </c>
      <c r="W459" s="179" t="str">
        <f t="shared" si="517"/>
        <v>W$16</v>
      </c>
      <c r="X459" s="179" t="str">
        <f t="shared" si="517"/>
        <v>X$16</v>
      </c>
      <c r="Y459" s="179" t="str">
        <f t="shared" si="517"/>
        <v>Y$16</v>
      </c>
      <c r="Z459" s="179" t="str">
        <f t="shared" si="517"/>
        <v>Z$16</v>
      </c>
      <c r="AA459" s="179" t="str">
        <f t="shared" si="517"/>
        <v>AA$16</v>
      </c>
      <c r="AB459" s="179" t="str">
        <f t="shared" si="517"/>
        <v>AB$16</v>
      </c>
      <c r="AC459" s="179" t="str">
        <f t="shared" si="517"/>
        <v>AC$16</v>
      </c>
      <c r="AD459" s="179" t="str">
        <f t="shared" si="517"/>
        <v>AD$16</v>
      </c>
      <c r="AE459" s="179" t="str">
        <f t="shared" si="517"/>
        <v>AE$16</v>
      </c>
      <c r="AF459" s="179" t="str">
        <f t="shared" si="517"/>
        <v>AF$16</v>
      </c>
      <c r="AG459" s="179" t="str">
        <f t="shared" si="517"/>
        <v>AG$16</v>
      </c>
      <c r="AH459" s="179" t="str">
        <f t="shared" si="517"/>
        <v>AH$16</v>
      </c>
      <c r="AI459" s="179" t="str">
        <f t="shared" si="517"/>
        <v>AI$16</v>
      </c>
      <c r="AJ459" s="179" t="str">
        <f t="shared" si="517"/>
        <v>AJ$16</v>
      </c>
      <c r="AK459" s="179" t="str">
        <f t="shared" si="517"/>
        <v>AK$16</v>
      </c>
      <c r="AL459" s="179" t="str">
        <f t="shared" si="517"/>
        <v>AL$16</v>
      </c>
      <c r="AM459" s="179" t="str">
        <f t="shared" si="517"/>
        <v>AM$16</v>
      </c>
      <c r="AN459" s="179" t="str">
        <f t="shared" si="517"/>
        <v>AN$16</v>
      </c>
      <c r="AO459" s="179" t="str">
        <f t="shared" si="517"/>
        <v>AO$16</v>
      </c>
      <c r="AP459" s="179" t="str">
        <f t="shared" si="517"/>
        <v>AP$16</v>
      </c>
      <c r="AQ459" s="179" t="str">
        <f t="shared" si="517"/>
        <v>AQ$16</v>
      </c>
      <c r="AR459" s="179" t="str">
        <f t="shared" si="517"/>
        <v>AR$16</v>
      </c>
      <c r="AS459" s="179" t="str">
        <f t="shared" si="517"/>
        <v>AS$16</v>
      </c>
      <c r="AT459" s="179" t="str">
        <f t="shared" si="517"/>
        <v>AT$16</v>
      </c>
      <c r="AU459" s="179" t="str">
        <f t="shared" si="517"/>
        <v>AU$16</v>
      </c>
      <c r="AV459" s="179" t="str">
        <f t="shared" si="517"/>
        <v>AV$16</v>
      </c>
      <c r="AW459" s="179" t="str">
        <f t="shared" si="517"/>
        <v>AW$16</v>
      </c>
      <c r="AX459" s="179" t="str">
        <f t="shared" si="517"/>
        <v>AX$16</v>
      </c>
      <c r="AY459" s="179" t="str">
        <f t="shared" ref="AY459:CD459" si="518">AY444</f>
        <v>AY$16</v>
      </c>
      <c r="AZ459" s="179" t="str">
        <f t="shared" si="518"/>
        <v>AZ$16</v>
      </c>
      <c r="BA459" s="179" t="str">
        <f t="shared" si="518"/>
        <v>BA$16</v>
      </c>
      <c r="BB459" s="179" t="str">
        <f t="shared" si="518"/>
        <v>BB$16</v>
      </c>
      <c r="BC459" s="179" t="str">
        <f t="shared" si="518"/>
        <v>BC$16</v>
      </c>
      <c r="BD459" s="179" t="str">
        <f t="shared" si="518"/>
        <v>BD$16</v>
      </c>
      <c r="BE459" s="179" t="str">
        <f t="shared" si="518"/>
        <v>BE$16</v>
      </c>
      <c r="BF459" s="179" t="str">
        <f t="shared" si="518"/>
        <v>BF$16</v>
      </c>
      <c r="BG459" s="179" t="str">
        <f t="shared" si="518"/>
        <v>BG$16</v>
      </c>
      <c r="BH459" s="179" t="str">
        <f t="shared" si="518"/>
        <v>BH$16</v>
      </c>
      <c r="BI459" s="179" t="str">
        <f t="shared" si="518"/>
        <v>BI$16</v>
      </c>
      <c r="BJ459" s="179" t="str">
        <f t="shared" si="518"/>
        <v>BJ$16</v>
      </c>
      <c r="BK459" s="179" t="str">
        <f t="shared" si="518"/>
        <v>BK$16</v>
      </c>
      <c r="BL459" s="179" t="str">
        <f t="shared" si="518"/>
        <v>BL$16</v>
      </c>
      <c r="BM459" s="179" t="str">
        <f t="shared" si="518"/>
        <v>BM$16</v>
      </c>
      <c r="BN459" s="179" t="str">
        <f t="shared" si="518"/>
        <v>BN$16</v>
      </c>
      <c r="BO459" s="179" t="str">
        <f t="shared" si="518"/>
        <v>BO$16</v>
      </c>
      <c r="BP459" s="179" t="str">
        <f t="shared" si="518"/>
        <v>BP$16</v>
      </c>
      <c r="BQ459" s="179" t="str">
        <f t="shared" si="518"/>
        <v>BQ$16</v>
      </c>
      <c r="BR459" s="179" t="str">
        <f t="shared" si="518"/>
        <v>BR$16</v>
      </c>
      <c r="BS459" s="179" t="str">
        <f t="shared" si="518"/>
        <v>BS$16</v>
      </c>
      <c r="BT459" s="179" t="str">
        <f t="shared" si="518"/>
        <v>BT$16</v>
      </c>
      <c r="BU459" s="179" t="str">
        <f t="shared" si="518"/>
        <v>BU$16</v>
      </c>
      <c r="BV459" s="179" t="str">
        <f t="shared" si="518"/>
        <v>BV$16</v>
      </c>
      <c r="BW459" s="179" t="str">
        <f t="shared" si="518"/>
        <v>BW$16</v>
      </c>
      <c r="BX459" s="179" t="str">
        <f t="shared" si="518"/>
        <v>BX$16</v>
      </c>
      <c r="BY459" s="179" t="str">
        <f t="shared" si="518"/>
        <v>BY$16</v>
      </c>
      <c r="BZ459" s="179" t="str">
        <f t="shared" si="518"/>
        <v>BZ$16</v>
      </c>
      <c r="CA459" s="179" t="str">
        <f t="shared" si="518"/>
        <v>CA$16</v>
      </c>
      <c r="CB459" s="179" t="str">
        <f t="shared" si="518"/>
        <v>CB$16</v>
      </c>
      <c r="CC459" s="179" t="str">
        <f t="shared" si="518"/>
        <v>CC$16</v>
      </c>
      <c r="CD459" s="179" t="str">
        <f t="shared" si="518"/>
        <v>CD$16</v>
      </c>
      <c r="CE459" s="179" t="str">
        <f t="shared" ref="CE459:CL459" si="519">CE444</f>
        <v>CE$16</v>
      </c>
      <c r="CF459" s="179" t="str">
        <f t="shared" si="519"/>
        <v>CF$16</v>
      </c>
      <c r="CG459" s="179" t="str">
        <f t="shared" si="519"/>
        <v>CG$16</v>
      </c>
      <c r="CH459" s="179" t="str">
        <f t="shared" si="519"/>
        <v>CH$16</v>
      </c>
      <c r="CI459" s="179" t="str">
        <f t="shared" si="519"/>
        <v>CI$16</v>
      </c>
      <c r="CJ459" s="179" t="str">
        <f t="shared" si="519"/>
        <v>CJ$16</v>
      </c>
      <c r="CK459" s="179" t="str">
        <f t="shared" si="519"/>
        <v>CK$16</v>
      </c>
      <c r="CL459" s="179" t="str">
        <f t="shared" si="519"/>
        <v>CL$16</v>
      </c>
      <c r="CN459" s="73"/>
      <c r="CO459" s="179" t="str">
        <f t="shared" ref="CO459:DK459" si="520">CO444</f>
        <v>CO$16</v>
      </c>
      <c r="CP459" s="179" t="str">
        <f t="shared" si="520"/>
        <v>CP$16</v>
      </c>
      <c r="CQ459" s="179" t="str">
        <f t="shared" si="520"/>
        <v>CQ$16</v>
      </c>
      <c r="CR459" s="179" t="str">
        <f t="shared" si="520"/>
        <v>CR$16</v>
      </c>
      <c r="CS459" s="179" t="str">
        <f t="shared" si="520"/>
        <v>CS$16</v>
      </c>
      <c r="CT459" s="179" t="str">
        <f t="shared" si="520"/>
        <v>CT$16</v>
      </c>
      <c r="CU459" s="179" t="str">
        <f t="shared" si="520"/>
        <v>CU$16</v>
      </c>
      <c r="CV459" s="179" t="str">
        <f t="shared" si="520"/>
        <v>CV$16</v>
      </c>
      <c r="CW459" s="179" t="str">
        <f t="shared" si="520"/>
        <v>CW$16</v>
      </c>
      <c r="CX459" s="179" t="str">
        <f t="shared" si="520"/>
        <v>CX$16</v>
      </c>
      <c r="CY459" s="179" t="str">
        <f t="shared" si="520"/>
        <v>CY$16</v>
      </c>
      <c r="CZ459" s="179" t="str">
        <f t="shared" si="520"/>
        <v>CZ$16</v>
      </c>
      <c r="DA459" s="179" t="str">
        <f t="shared" si="520"/>
        <v>DA$16</v>
      </c>
      <c r="DB459" s="179" t="str">
        <f t="shared" si="520"/>
        <v>DB$16</v>
      </c>
      <c r="DC459" s="179" t="str">
        <f t="shared" si="520"/>
        <v>DC$16</v>
      </c>
      <c r="DD459" s="179" t="str">
        <f t="shared" si="520"/>
        <v>DD$16</v>
      </c>
      <c r="DE459" s="179" t="str">
        <f t="shared" si="520"/>
        <v>DE$16</v>
      </c>
      <c r="DF459" s="179" t="str">
        <f t="shared" si="520"/>
        <v>DF$16</v>
      </c>
      <c r="DG459" s="179" t="str">
        <f t="shared" si="520"/>
        <v>DG$16</v>
      </c>
      <c r="DH459" s="179" t="str">
        <f t="shared" si="520"/>
        <v>DH$16</v>
      </c>
      <c r="DI459" s="179" t="str">
        <f t="shared" si="520"/>
        <v>DI$16</v>
      </c>
      <c r="DJ459" s="179" t="str">
        <f t="shared" si="520"/>
        <v>DJ$16</v>
      </c>
      <c r="DK459" s="179" t="str">
        <f t="shared" si="520"/>
        <v>DK$16</v>
      </c>
      <c r="DL459" s="179" t="str">
        <f t="shared" ref="DL459" si="521">DL444</f>
        <v>DL$16</v>
      </c>
    </row>
    <row r="460" spans="1:116" x14ac:dyDescent="0.35">
      <c r="A460" s="3"/>
      <c r="B460" t="s">
        <v>332</v>
      </c>
      <c r="D460" t="s">
        <v>759</v>
      </c>
      <c r="E460" s="8" t="str">
        <f>ROW()&amp;" "&amp;D460</f>
        <v>460 SALES-PR</v>
      </c>
      <c r="G460" s="89" t="str">
        <f t="shared" si="516"/>
        <v>Primary volume driver</v>
      </c>
      <c r="H460" s="208"/>
      <c r="I460" s="209"/>
      <c r="J460" s="209"/>
      <c r="K460" s="217"/>
      <c r="L460" s="217"/>
      <c r="M460" s="217"/>
      <c r="N460" s="217"/>
      <c r="O460" s="217"/>
      <c r="P460" s="217"/>
      <c r="R460" s="218"/>
      <c r="S460" s="212" t="str">
        <f t="shared" ref="S460:AX460" si="522">ADDRESS(ROW(S455),COLUMN(S455),2)</f>
        <v>S$455</v>
      </c>
      <c r="T460" s="212" t="str">
        <f t="shared" si="522"/>
        <v>T$455</v>
      </c>
      <c r="U460" s="212" t="str">
        <f t="shared" si="522"/>
        <v>U$455</v>
      </c>
      <c r="V460" s="212" t="str">
        <f t="shared" si="522"/>
        <v>V$455</v>
      </c>
      <c r="W460" s="212" t="str">
        <f t="shared" si="522"/>
        <v>W$455</v>
      </c>
      <c r="X460" s="212" t="str">
        <f t="shared" si="522"/>
        <v>X$455</v>
      </c>
      <c r="Y460" s="212" t="str">
        <f t="shared" si="522"/>
        <v>Y$455</v>
      </c>
      <c r="Z460" s="212" t="str">
        <f t="shared" si="522"/>
        <v>Z$455</v>
      </c>
      <c r="AA460" s="212" t="str">
        <f t="shared" si="522"/>
        <v>AA$455</v>
      </c>
      <c r="AB460" s="212" t="str">
        <f t="shared" si="522"/>
        <v>AB$455</v>
      </c>
      <c r="AC460" s="212" t="str">
        <f t="shared" si="522"/>
        <v>AC$455</v>
      </c>
      <c r="AD460" s="212" t="str">
        <f t="shared" si="522"/>
        <v>AD$455</v>
      </c>
      <c r="AE460" s="212" t="str">
        <f t="shared" si="522"/>
        <v>AE$455</v>
      </c>
      <c r="AF460" s="212" t="str">
        <f t="shared" si="522"/>
        <v>AF$455</v>
      </c>
      <c r="AG460" s="212" t="str">
        <f t="shared" si="522"/>
        <v>AG$455</v>
      </c>
      <c r="AH460" s="212" t="str">
        <f t="shared" si="522"/>
        <v>AH$455</v>
      </c>
      <c r="AI460" s="212" t="str">
        <f t="shared" si="522"/>
        <v>AI$455</v>
      </c>
      <c r="AJ460" s="212" t="str">
        <f t="shared" si="522"/>
        <v>AJ$455</v>
      </c>
      <c r="AK460" s="212" t="str">
        <f t="shared" si="522"/>
        <v>AK$455</v>
      </c>
      <c r="AL460" s="212" t="str">
        <f t="shared" si="522"/>
        <v>AL$455</v>
      </c>
      <c r="AM460" s="212" t="str">
        <f t="shared" si="522"/>
        <v>AM$455</v>
      </c>
      <c r="AN460" s="212" t="str">
        <f t="shared" si="522"/>
        <v>AN$455</v>
      </c>
      <c r="AO460" s="212" t="str">
        <f t="shared" si="522"/>
        <v>AO$455</v>
      </c>
      <c r="AP460" s="212" t="str">
        <f t="shared" si="522"/>
        <v>AP$455</v>
      </c>
      <c r="AQ460" s="212" t="str">
        <f t="shared" si="522"/>
        <v>AQ$455</v>
      </c>
      <c r="AR460" s="212" t="str">
        <f t="shared" si="522"/>
        <v>AR$455</v>
      </c>
      <c r="AS460" s="212" t="str">
        <f t="shared" si="522"/>
        <v>AS$455</v>
      </c>
      <c r="AT460" s="212" t="str">
        <f t="shared" si="522"/>
        <v>AT$455</v>
      </c>
      <c r="AU460" s="212" t="str">
        <f t="shared" si="522"/>
        <v>AU$455</v>
      </c>
      <c r="AV460" s="212" t="str">
        <f t="shared" si="522"/>
        <v>AV$455</v>
      </c>
      <c r="AW460" s="212" t="str">
        <f t="shared" si="522"/>
        <v>AW$455</v>
      </c>
      <c r="AX460" s="212" t="str">
        <f t="shared" si="522"/>
        <v>AX$455</v>
      </c>
      <c r="AY460" s="212" t="str">
        <f t="shared" ref="AY460:CD460" si="523">ADDRESS(ROW(AY455),COLUMN(AY455),2)</f>
        <v>AY$455</v>
      </c>
      <c r="AZ460" s="212" t="str">
        <f t="shared" si="523"/>
        <v>AZ$455</v>
      </c>
      <c r="BA460" s="212" t="str">
        <f t="shared" si="523"/>
        <v>BA$455</v>
      </c>
      <c r="BB460" s="212" t="str">
        <f t="shared" si="523"/>
        <v>BB$455</v>
      </c>
      <c r="BC460" s="212" t="str">
        <f t="shared" si="523"/>
        <v>BC$455</v>
      </c>
      <c r="BD460" s="212" t="str">
        <f t="shared" si="523"/>
        <v>BD$455</v>
      </c>
      <c r="BE460" s="212" t="str">
        <f t="shared" si="523"/>
        <v>BE$455</v>
      </c>
      <c r="BF460" s="212" t="str">
        <f t="shared" si="523"/>
        <v>BF$455</v>
      </c>
      <c r="BG460" s="212" t="str">
        <f t="shared" si="523"/>
        <v>BG$455</v>
      </c>
      <c r="BH460" s="212" t="str">
        <f t="shared" si="523"/>
        <v>BH$455</v>
      </c>
      <c r="BI460" s="212" t="str">
        <f t="shared" si="523"/>
        <v>BI$455</v>
      </c>
      <c r="BJ460" s="212" t="str">
        <f t="shared" si="523"/>
        <v>BJ$455</v>
      </c>
      <c r="BK460" s="212" t="str">
        <f t="shared" si="523"/>
        <v>BK$455</v>
      </c>
      <c r="BL460" s="212" t="str">
        <f t="shared" si="523"/>
        <v>BL$455</v>
      </c>
      <c r="BM460" s="212" t="str">
        <f t="shared" si="523"/>
        <v>BM$455</v>
      </c>
      <c r="BN460" s="212" t="str">
        <f t="shared" si="523"/>
        <v>BN$455</v>
      </c>
      <c r="BO460" s="212" t="str">
        <f t="shared" si="523"/>
        <v>BO$455</v>
      </c>
      <c r="BP460" s="212" t="str">
        <f t="shared" si="523"/>
        <v>BP$455</v>
      </c>
      <c r="BQ460" s="212" t="str">
        <f t="shared" si="523"/>
        <v>BQ$455</v>
      </c>
      <c r="BR460" s="212" t="str">
        <f t="shared" si="523"/>
        <v>BR$455</v>
      </c>
      <c r="BS460" s="212" t="str">
        <f t="shared" si="523"/>
        <v>BS$455</v>
      </c>
      <c r="BT460" s="212" t="str">
        <f t="shared" si="523"/>
        <v>BT$455</v>
      </c>
      <c r="BU460" s="212" t="str">
        <f t="shared" si="523"/>
        <v>BU$455</v>
      </c>
      <c r="BV460" s="212" t="str">
        <f t="shared" si="523"/>
        <v>BV$455</v>
      </c>
      <c r="BW460" s="212" t="str">
        <f t="shared" si="523"/>
        <v>BW$455</v>
      </c>
      <c r="BX460" s="212" t="str">
        <f t="shared" si="523"/>
        <v>BX$455</v>
      </c>
      <c r="BY460" s="212" t="str">
        <f t="shared" si="523"/>
        <v>BY$455</v>
      </c>
      <c r="BZ460" s="212" t="str">
        <f t="shared" si="523"/>
        <v>BZ$455</v>
      </c>
      <c r="CA460" s="212" t="str">
        <f t="shared" si="523"/>
        <v>CA$455</v>
      </c>
      <c r="CB460" s="212" t="str">
        <f t="shared" si="523"/>
        <v>CB$455</v>
      </c>
      <c r="CC460" s="212" t="str">
        <f t="shared" si="523"/>
        <v>CC$455</v>
      </c>
      <c r="CD460" s="212" t="str">
        <f t="shared" si="523"/>
        <v>CD$455</v>
      </c>
      <c r="CE460" s="212" t="str">
        <f t="shared" ref="CE460:CL460" si="524">ADDRESS(ROW(CE455),COLUMN(CE455),2)</f>
        <v>CE$455</v>
      </c>
      <c r="CF460" s="212" t="str">
        <f t="shared" si="524"/>
        <v>CF$455</v>
      </c>
      <c r="CG460" s="212" t="str">
        <f t="shared" si="524"/>
        <v>CG$455</v>
      </c>
      <c r="CH460" s="212" t="str">
        <f t="shared" si="524"/>
        <v>CH$455</v>
      </c>
      <c r="CI460" s="212" t="str">
        <f t="shared" si="524"/>
        <v>CI$455</v>
      </c>
      <c r="CJ460" s="212" t="str">
        <f t="shared" si="524"/>
        <v>CJ$455</v>
      </c>
      <c r="CK460" s="212" t="str">
        <f t="shared" si="524"/>
        <v>CK$455</v>
      </c>
      <c r="CL460" s="212" t="str">
        <f t="shared" si="524"/>
        <v>CL$455</v>
      </c>
      <c r="CN460" s="209"/>
      <c r="CO460" s="212" t="str">
        <f t="shared" ref="CO460:DK460" si="525">ADDRESS(ROW(CO455),COLUMN(CO455),2)</f>
        <v>CO$455</v>
      </c>
      <c r="CP460" s="212" t="str">
        <f t="shared" si="525"/>
        <v>CP$455</v>
      </c>
      <c r="CQ460" s="212" t="str">
        <f t="shared" si="525"/>
        <v>CQ$455</v>
      </c>
      <c r="CR460" s="212" t="str">
        <f t="shared" si="525"/>
        <v>CR$455</v>
      </c>
      <c r="CS460" s="212" t="str">
        <f t="shared" si="525"/>
        <v>CS$455</v>
      </c>
      <c r="CT460" s="212" t="str">
        <f t="shared" si="525"/>
        <v>CT$455</v>
      </c>
      <c r="CU460" s="212" t="str">
        <f t="shared" si="525"/>
        <v>CU$455</v>
      </c>
      <c r="CV460" s="212" t="str">
        <f t="shared" si="525"/>
        <v>CV$455</v>
      </c>
      <c r="CW460" s="212" t="str">
        <f t="shared" si="525"/>
        <v>CW$455</v>
      </c>
      <c r="CX460" s="212" t="str">
        <f t="shared" si="525"/>
        <v>CX$455</v>
      </c>
      <c r="CY460" s="212" t="str">
        <f t="shared" si="525"/>
        <v>CY$455</v>
      </c>
      <c r="CZ460" s="212" t="str">
        <f t="shared" si="525"/>
        <v>CZ$455</v>
      </c>
      <c r="DA460" s="212" t="str">
        <f t="shared" si="525"/>
        <v>DA$455</v>
      </c>
      <c r="DB460" s="212" t="str">
        <f t="shared" si="525"/>
        <v>DB$455</v>
      </c>
      <c r="DC460" s="212" t="str">
        <f t="shared" si="525"/>
        <v>DC$455</v>
      </c>
      <c r="DD460" s="212" t="str">
        <f t="shared" si="525"/>
        <v>DD$455</v>
      </c>
      <c r="DE460" s="212" t="str">
        <f t="shared" si="525"/>
        <v>DE$455</v>
      </c>
      <c r="DF460" s="212" t="str">
        <f t="shared" si="525"/>
        <v>DF$455</v>
      </c>
      <c r="DG460" s="212" t="str">
        <f t="shared" si="525"/>
        <v>DG$455</v>
      </c>
      <c r="DH460" s="212" t="str">
        <f t="shared" si="525"/>
        <v>DH$455</v>
      </c>
      <c r="DI460" s="212" t="str">
        <f t="shared" si="525"/>
        <v>DI$455</v>
      </c>
      <c r="DJ460" s="212" t="str">
        <f t="shared" si="525"/>
        <v>DJ$455</v>
      </c>
      <c r="DK460" s="212" t="str">
        <f t="shared" si="525"/>
        <v>DK$455</v>
      </c>
      <c r="DL460" s="212" t="str">
        <f t="shared" ref="DL460" si="526">ADDRESS(ROW(DL455),COLUMN(DL455),2)</f>
        <v>DL$455</v>
      </c>
    </row>
    <row r="461" spans="1:116" x14ac:dyDescent="0.35">
      <c r="B461" t="s">
        <v>332</v>
      </c>
      <c r="D461" t="s">
        <v>759</v>
      </c>
      <c r="E461" s="8" t="str">
        <f t="shared" ref="E461:E464" si="527">ROW()&amp;" "&amp;D461</f>
        <v>461 SALES-PR</v>
      </c>
      <c r="G461" s="8" t="str">
        <f t="shared" si="516"/>
        <v>(Secondary label)</v>
      </c>
      <c r="H461" s="12"/>
      <c r="I461" s="60"/>
      <c r="J461" s="60"/>
      <c r="K461" s="15"/>
      <c r="L461" s="15"/>
      <c r="M461" s="15"/>
      <c r="N461" s="15"/>
      <c r="O461" s="15"/>
      <c r="P461" s="15"/>
      <c r="R461" s="15"/>
      <c r="S461" s="179"/>
      <c r="T461" s="179"/>
      <c r="U461" s="179"/>
      <c r="V461" s="179"/>
      <c r="W461" s="179"/>
      <c r="X461" s="179"/>
      <c r="Y461" s="179"/>
      <c r="Z461" s="179"/>
      <c r="AA461" s="179"/>
      <c r="AB461" s="179"/>
      <c r="AC461" s="179"/>
      <c r="AD461" s="179"/>
      <c r="AE461" s="179"/>
      <c r="AF461" s="179"/>
      <c r="AG461" s="179"/>
      <c r="AH461" s="179"/>
      <c r="AI461" s="179"/>
      <c r="AJ461" s="179"/>
      <c r="AK461" s="179"/>
      <c r="AL461" s="179"/>
      <c r="AM461" s="179"/>
      <c r="AN461" s="179"/>
      <c r="AO461" s="179"/>
      <c r="AP461" s="179"/>
      <c r="AQ461" s="179"/>
      <c r="AR461" s="179"/>
      <c r="AS461" s="179"/>
      <c r="AT461" s="179"/>
      <c r="AU461" s="179"/>
      <c r="AV461" s="179"/>
      <c r="AW461" s="179"/>
      <c r="AX461" s="179"/>
      <c r="AY461" s="179"/>
      <c r="AZ461" s="179"/>
      <c r="BA461" s="179"/>
      <c r="BB461" s="179"/>
      <c r="BC461" s="179"/>
      <c r="BD461" s="179"/>
      <c r="BE461" s="179"/>
      <c r="BF461" s="179"/>
      <c r="BG461" s="179"/>
      <c r="BH461" s="179"/>
      <c r="BI461" s="179"/>
      <c r="BJ461" s="179"/>
      <c r="BK461" s="179"/>
      <c r="BL461" s="179"/>
      <c r="BM461" s="179"/>
      <c r="BN461" s="179"/>
      <c r="BO461" s="179"/>
      <c r="BP461" s="179"/>
      <c r="BQ461" s="179"/>
      <c r="BR461" s="179"/>
      <c r="BS461" s="179"/>
      <c r="BT461" s="179"/>
      <c r="BU461" s="179"/>
      <c r="BV461" s="179"/>
      <c r="BW461" s="179"/>
      <c r="BX461" s="179"/>
      <c r="BY461" s="179"/>
      <c r="BZ461" s="179"/>
      <c r="CA461" s="179"/>
      <c r="CB461" s="179"/>
      <c r="CC461" s="179"/>
      <c r="CD461" s="179"/>
      <c r="CE461" s="179"/>
      <c r="CF461" s="179"/>
      <c r="CG461" s="179"/>
      <c r="CH461" s="179"/>
      <c r="CI461" s="179"/>
      <c r="CJ461" s="179"/>
      <c r="CK461" s="179"/>
      <c r="CL461" s="179"/>
      <c r="CN461" s="60"/>
      <c r="CO461" s="179"/>
      <c r="CP461" s="179"/>
      <c r="CQ461" s="179"/>
      <c r="CR461" s="179"/>
      <c r="CS461" s="179"/>
      <c r="CT461" s="179"/>
      <c r="CU461" s="179"/>
      <c r="CV461" s="179"/>
      <c r="CW461" s="179"/>
      <c r="CX461" s="179"/>
      <c r="CY461" s="179"/>
      <c r="CZ461" s="179"/>
      <c r="DA461" s="179"/>
      <c r="DB461" s="179"/>
      <c r="DC461" s="179"/>
      <c r="DD461" s="179"/>
      <c r="DE461" s="179"/>
      <c r="DF461" s="179"/>
      <c r="DG461" s="179"/>
      <c r="DH461" s="179"/>
      <c r="DI461" s="179"/>
      <c r="DJ461" s="179"/>
      <c r="DK461" s="179"/>
      <c r="DL461" s="179"/>
    </row>
    <row r="462" spans="1:116" x14ac:dyDescent="0.35">
      <c r="B462" t="s">
        <v>332</v>
      </c>
      <c r="D462" t="s">
        <v>759</v>
      </c>
      <c r="E462" s="8" t="str">
        <f t="shared" ref="E462:E463" si="528">ROW()&amp;" "&amp;D462</f>
        <v>462 SALES-PR</v>
      </c>
      <c r="G462" s="8" t="str">
        <f t="shared" si="516"/>
        <v xml:space="preserve">secondary unit </v>
      </c>
      <c r="H462" s="12"/>
      <c r="I462" s="60"/>
      <c r="J462" s="60"/>
      <c r="K462" s="15"/>
      <c r="L462" s="15"/>
      <c r="M462" s="15"/>
      <c r="N462" s="15"/>
      <c r="O462" s="15"/>
      <c r="P462" s="15"/>
      <c r="R462" s="15"/>
      <c r="S462" s="179"/>
      <c r="T462" s="179"/>
      <c r="U462" s="179"/>
      <c r="V462" s="179"/>
      <c r="W462" s="179"/>
      <c r="X462" s="179"/>
      <c r="Y462" s="179"/>
      <c r="Z462" s="179"/>
      <c r="AA462" s="179"/>
      <c r="AB462" s="179"/>
      <c r="AC462" s="179"/>
      <c r="AD462" s="179"/>
      <c r="AE462" s="179"/>
      <c r="AF462" s="179"/>
      <c r="AG462" s="179"/>
      <c r="AH462" s="179"/>
      <c r="AI462" s="179"/>
      <c r="AJ462" s="179"/>
      <c r="AK462" s="179"/>
      <c r="AL462" s="179"/>
      <c r="AM462" s="179"/>
      <c r="AN462" s="179"/>
      <c r="AO462" s="179"/>
      <c r="AP462" s="179"/>
      <c r="AQ462" s="179"/>
      <c r="AR462" s="179"/>
      <c r="AS462" s="179"/>
      <c r="AT462" s="179"/>
      <c r="AU462" s="179"/>
      <c r="AV462" s="179"/>
      <c r="AW462" s="179"/>
      <c r="AX462" s="179"/>
      <c r="AY462" s="179"/>
      <c r="AZ462" s="179"/>
      <c r="BA462" s="179"/>
      <c r="BB462" s="179"/>
      <c r="BC462" s="179"/>
      <c r="BD462" s="179"/>
      <c r="BE462" s="179"/>
      <c r="BF462" s="179"/>
      <c r="BG462" s="179"/>
      <c r="BH462" s="179"/>
      <c r="BI462" s="179"/>
      <c r="BJ462" s="179"/>
      <c r="BK462" s="179"/>
      <c r="BL462" s="179"/>
      <c r="BM462" s="179"/>
      <c r="BN462" s="179"/>
      <c r="BO462" s="179"/>
      <c r="BP462" s="179"/>
      <c r="BQ462" s="179"/>
      <c r="BR462" s="179"/>
      <c r="BS462" s="179"/>
      <c r="BT462" s="179"/>
      <c r="BU462" s="179"/>
      <c r="BV462" s="179"/>
      <c r="BW462" s="179"/>
      <c r="BX462" s="179"/>
      <c r="BY462" s="179"/>
      <c r="BZ462" s="179"/>
      <c r="CA462" s="179"/>
      <c r="CB462" s="179"/>
      <c r="CC462" s="179"/>
      <c r="CD462" s="179"/>
      <c r="CE462" s="179"/>
      <c r="CF462" s="179"/>
      <c r="CG462" s="179"/>
      <c r="CH462" s="179"/>
      <c r="CI462" s="179"/>
      <c r="CJ462" s="179"/>
      <c r="CK462" s="179"/>
      <c r="CL462" s="179"/>
      <c r="CN462" s="60"/>
      <c r="CO462" s="179"/>
      <c r="CP462" s="179"/>
      <c r="CQ462" s="179"/>
      <c r="CR462" s="179"/>
      <c r="CS462" s="179"/>
      <c r="CT462" s="179"/>
      <c r="CU462" s="179"/>
      <c r="CV462" s="179"/>
      <c r="CW462" s="179"/>
      <c r="CX462" s="179"/>
      <c r="CY462" s="179"/>
      <c r="CZ462" s="179"/>
      <c r="DA462" s="179"/>
      <c r="DB462" s="179"/>
      <c r="DC462" s="179"/>
      <c r="DD462" s="179"/>
      <c r="DE462" s="179"/>
      <c r="DF462" s="179"/>
      <c r="DG462" s="179"/>
      <c r="DH462" s="179"/>
      <c r="DI462" s="179"/>
      <c r="DJ462" s="179"/>
      <c r="DK462" s="179"/>
      <c r="DL462" s="179"/>
    </row>
    <row r="463" spans="1:116" x14ac:dyDescent="0.35">
      <c r="B463" t="s">
        <v>332</v>
      </c>
      <c r="D463" t="s">
        <v>759</v>
      </c>
      <c r="E463" s="8" t="str">
        <f t="shared" si="528"/>
        <v>463 SALES-PR</v>
      </c>
      <c r="G463" s="8" t="str">
        <f t="shared" si="516"/>
        <v>Secondary revenue driver</v>
      </c>
      <c r="H463" s="12"/>
      <c r="I463" s="60"/>
      <c r="J463" s="60"/>
      <c r="K463" s="15"/>
      <c r="L463" s="15"/>
      <c r="M463" s="15"/>
      <c r="N463" s="15"/>
      <c r="O463" s="15"/>
      <c r="P463" s="15"/>
      <c r="R463" s="15"/>
      <c r="S463" s="179"/>
      <c r="T463" s="179"/>
      <c r="U463" s="179"/>
      <c r="V463" s="179"/>
      <c r="W463" s="179"/>
      <c r="X463" s="179"/>
      <c r="Y463" s="179"/>
      <c r="Z463" s="179"/>
      <c r="AA463" s="179"/>
      <c r="AB463" s="179"/>
      <c r="AC463" s="179"/>
      <c r="AD463" s="179"/>
      <c r="AE463" s="179"/>
      <c r="AF463" s="179"/>
      <c r="AG463" s="179"/>
      <c r="AH463" s="179"/>
      <c r="AI463" s="179"/>
      <c r="AJ463" s="179"/>
      <c r="AK463" s="179"/>
      <c r="AL463" s="179"/>
      <c r="AM463" s="179"/>
      <c r="AN463" s="179"/>
      <c r="AO463" s="179"/>
      <c r="AP463" s="179"/>
      <c r="AQ463" s="179"/>
      <c r="AR463" s="179"/>
      <c r="AS463" s="179"/>
      <c r="AT463" s="179"/>
      <c r="AU463" s="179"/>
      <c r="AV463" s="179"/>
      <c r="AW463" s="179"/>
      <c r="AX463" s="179"/>
      <c r="AY463" s="179"/>
      <c r="AZ463" s="179"/>
      <c r="BA463" s="179"/>
      <c r="BB463" s="179"/>
      <c r="BC463" s="179"/>
      <c r="BD463" s="179"/>
      <c r="BE463" s="179"/>
      <c r="BF463" s="179"/>
      <c r="BG463" s="179"/>
      <c r="BH463" s="179"/>
      <c r="BI463" s="179"/>
      <c r="BJ463" s="179"/>
      <c r="BK463" s="179"/>
      <c r="BL463" s="179"/>
      <c r="BM463" s="179"/>
      <c r="BN463" s="179"/>
      <c r="BO463" s="179"/>
      <c r="BP463" s="179"/>
      <c r="BQ463" s="179"/>
      <c r="BR463" s="179"/>
      <c r="BS463" s="179"/>
      <c r="BT463" s="179"/>
      <c r="BU463" s="179"/>
      <c r="BV463" s="179"/>
      <c r="BW463" s="179"/>
      <c r="BX463" s="179"/>
      <c r="BY463" s="179"/>
      <c r="BZ463" s="179"/>
      <c r="CA463" s="179"/>
      <c r="CB463" s="179"/>
      <c r="CC463" s="179"/>
      <c r="CD463" s="179"/>
      <c r="CE463" s="179"/>
      <c r="CF463" s="179"/>
      <c r="CG463" s="179"/>
      <c r="CH463" s="179"/>
      <c r="CI463" s="179"/>
      <c r="CJ463" s="179"/>
      <c r="CK463" s="179"/>
      <c r="CL463" s="179"/>
      <c r="CN463" s="60"/>
      <c r="CO463" s="179"/>
      <c r="CP463" s="179"/>
      <c r="CQ463" s="179"/>
      <c r="CR463" s="179"/>
      <c r="CS463" s="179"/>
      <c r="CT463" s="179"/>
      <c r="CU463" s="179"/>
      <c r="CV463" s="179"/>
      <c r="CW463" s="179"/>
      <c r="CX463" s="179"/>
      <c r="CY463" s="179"/>
      <c r="CZ463" s="179"/>
      <c r="DA463" s="179"/>
      <c r="DB463" s="179"/>
      <c r="DC463" s="179"/>
      <c r="DD463" s="179"/>
      <c r="DE463" s="179"/>
      <c r="DF463" s="179"/>
      <c r="DG463" s="179"/>
      <c r="DH463" s="179"/>
      <c r="DI463" s="179"/>
      <c r="DJ463" s="179"/>
      <c r="DK463" s="179"/>
      <c r="DL463" s="179"/>
    </row>
    <row r="464" spans="1:116" x14ac:dyDescent="0.35">
      <c r="B464" t="s">
        <v>332</v>
      </c>
      <c r="D464" t="s">
        <v>759</v>
      </c>
      <c r="E464" s="8" t="str">
        <f t="shared" si="527"/>
        <v>464 SALES-PR</v>
      </c>
      <c r="G464" s="8" t="str">
        <f t="shared" si="516"/>
        <v>Secondary volume driver</v>
      </c>
      <c r="H464" s="12"/>
      <c r="I464" s="60"/>
      <c r="J464" s="60"/>
      <c r="K464" s="15"/>
      <c r="L464" s="15"/>
      <c r="M464" s="15"/>
      <c r="N464" s="15"/>
      <c r="O464" s="15"/>
      <c r="P464" s="15"/>
      <c r="R464" s="15"/>
      <c r="S464" s="179"/>
      <c r="T464" s="179"/>
      <c r="U464" s="179"/>
      <c r="V464" s="179"/>
      <c r="W464" s="179"/>
      <c r="X464" s="179"/>
      <c r="Y464" s="179"/>
      <c r="Z464" s="179"/>
      <c r="AA464" s="179"/>
      <c r="AB464" s="179"/>
      <c r="AC464" s="179"/>
      <c r="AD464" s="179"/>
      <c r="AE464" s="179"/>
      <c r="AF464" s="179"/>
      <c r="AG464" s="179"/>
      <c r="AH464" s="179"/>
      <c r="AI464" s="179"/>
      <c r="AJ464" s="179"/>
      <c r="AK464" s="179"/>
      <c r="AL464" s="179"/>
      <c r="AM464" s="179"/>
      <c r="AN464" s="179"/>
      <c r="AO464" s="179"/>
      <c r="AP464" s="179"/>
      <c r="AQ464" s="179"/>
      <c r="AR464" s="179"/>
      <c r="AS464" s="179"/>
      <c r="AT464" s="179"/>
      <c r="AU464" s="179"/>
      <c r="AV464" s="179"/>
      <c r="AW464" s="179"/>
      <c r="AX464" s="179"/>
      <c r="AY464" s="179"/>
      <c r="AZ464" s="179"/>
      <c r="BA464" s="179"/>
      <c r="BB464" s="179"/>
      <c r="BC464" s="179"/>
      <c r="BD464" s="179"/>
      <c r="BE464" s="179"/>
      <c r="BF464" s="179"/>
      <c r="BG464" s="179"/>
      <c r="BH464" s="179"/>
      <c r="BI464" s="179"/>
      <c r="BJ464" s="179"/>
      <c r="BK464" s="179"/>
      <c r="BL464" s="179"/>
      <c r="BM464" s="179"/>
      <c r="BN464" s="179"/>
      <c r="BO464" s="179"/>
      <c r="BP464" s="179"/>
      <c r="BQ464" s="179"/>
      <c r="BR464" s="179"/>
      <c r="BS464" s="179"/>
      <c r="BT464" s="179"/>
      <c r="BU464" s="179"/>
      <c r="BV464" s="179"/>
      <c r="BW464" s="179"/>
      <c r="BX464" s="179"/>
      <c r="BY464" s="179"/>
      <c r="BZ464" s="179"/>
      <c r="CA464" s="179"/>
      <c r="CB464" s="179"/>
      <c r="CC464" s="179"/>
      <c r="CD464" s="179"/>
      <c r="CE464" s="179"/>
      <c r="CF464" s="179"/>
      <c r="CG464" s="179"/>
      <c r="CH464" s="179"/>
      <c r="CI464" s="179"/>
      <c r="CJ464" s="179"/>
      <c r="CK464" s="179"/>
      <c r="CL464" s="179"/>
      <c r="CN464" s="60"/>
      <c r="CO464" s="179"/>
      <c r="CP464" s="179"/>
      <c r="CQ464" s="179"/>
      <c r="CR464" s="179"/>
      <c r="CS464" s="179"/>
      <c r="CT464" s="179"/>
      <c r="CU464" s="179"/>
      <c r="CV464" s="179"/>
      <c r="CW464" s="179"/>
      <c r="CX464" s="179"/>
      <c r="CY464" s="179"/>
      <c r="CZ464" s="179"/>
      <c r="DA464" s="179"/>
      <c r="DB464" s="179"/>
      <c r="DC464" s="179"/>
      <c r="DD464" s="179"/>
      <c r="DE464" s="179"/>
      <c r="DF464" s="179"/>
      <c r="DG464" s="179"/>
      <c r="DH464" s="179"/>
      <c r="DI464" s="179"/>
      <c r="DJ464" s="179"/>
      <c r="DK464" s="179"/>
      <c r="DL464" s="179"/>
    </row>
    <row r="465" spans="1:116" x14ac:dyDescent="0.35">
      <c r="CO465" s="8"/>
      <c r="CP465" s="8"/>
      <c r="CQ465" s="8"/>
      <c r="CR465" s="8"/>
      <c r="CS465" s="8"/>
      <c r="CT465" s="8"/>
      <c r="CU465" s="8"/>
      <c r="CV465" s="8"/>
      <c r="CW465" s="8"/>
      <c r="CX465" s="8"/>
      <c r="CY465" s="8"/>
      <c r="CZ465" s="8"/>
      <c r="DA465" s="8"/>
      <c r="DB465" s="8"/>
      <c r="DC465" s="8"/>
      <c r="DD465" s="8"/>
      <c r="DE465" s="8"/>
      <c r="DF465" s="8"/>
      <c r="DG465" s="8"/>
      <c r="DH465" s="8"/>
      <c r="DI465" s="8"/>
      <c r="DJ465" s="8"/>
      <c r="DK465" s="8"/>
      <c r="DL465" s="8"/>
    </row>
    <row r="466" spans="1:116" x14ac:dyDescent="0.35">
      <c r="A466" s="174"/>
      <c r="E466" s="8"/>
      <c r="G466" s="175" t="s">
        <v>490</v>
      </c>
      <c r="H466" s="174"/>
      <c r="I466" s="176"/>
      <c r="J466" s="176"/>
      <c r="K466" s="197"/>
      <c r="L466" s="197"/>
      <c r="M466" s="197"/>
      <c r="N466" s="197"/>
      <c r="O466" s="197"/>
      <c r="P466" s="197"/>
      <c r="R466" s="198"/>
      <c r="S466" s="174"/>
      <c r="T466" s="174"/>
      <c r="U466" s="174"/>
      <c r="V466" s="174"/>
      <c r="W466" s="174"/>
      <c r="X466" s="174"/>
      <c r="Y466" s="174"/>
      <c r="Z466" s="174"/>
      <c r="AA466" s="174"/>
      <c r="AB466" s="174"/>
      <c r="AC466" s="174"/>
      <c r="AD466" s="174"/>
      <c r="AE466" s="174"/>
      <c r="AF466" s="174"/>
      <c r="AG466" s="174"/>
      <c r="AH466" s="174"/>
      <c r="AI466" s="174"/>
      <c r="AJ466" s="174"/>
      <c r="AK466" s="174"/>
      <c r="AL466" s="174"/>
      <c r="AM466" s="174"/>
      <c r="AN466" s="174"/>
      <c r="AO466" s="174"/>
      <c r="AP466" s="174"/>
      <c r="AQ466" s="174"/>
      <c r="AR466" s="174"/>
      <c r="AS466" s="174"/>
      <c r="AT466" s="174"/>
      <c r="AU466" s="174"/>
      <c r="AV466" s="174"/>
      <c r="AW466" s="174"/>
      <c r="AX466" s="174"/>
      <c r="AY466" s="174"/>
      <c r="AZ466" s="174"/>
      <c r="BA466" s="174"/>
      <c r="BB466" s="174"/>
      <c r="BC466" s="174"/>
      <c r="BD466" s="174"/>
      <c r="BE466" s="174"/>
      <c r="BF466" s="174"/>
      <c r="BG466" s="174"/>
      <c r="BH466" s="174"/>
      <c r="BI466" s="174"/>
      <c r="BJ466" s="174"/>
      <c r="BK466" s="174"/>
      <c r="BL466" s="174"/>
      <c r="BM466" s="174"/>
      <c r="BN466" s="174"/>
      <c r="BO466" s="174"/>
      <c r="BP466" s="174"/>
      <c r="BQ466" s="174"/>
      <c r="BR466" s="174"/>
      <c r="BS466" s="174"/>
      <c r="BT466" s="174"/>
      <c r="BU466" s="174"/>
      <c r="BV466" s="174"/>
      <c r="BW466" s="174"/>
      <c r="BX466" s="174"/>
      <c r="BY466" s="174"/>
      <c r="BZ466" s="174"/>
      <c r="CA466" s="174"/>
      <c r="CB466" s="174"/>
      <c r="CC466" s="174"/>
      <c r="CD466" s="174"/>
      <c r="CE466" s="174"/>
      <c r="CF466" s="174"/>
      <c r="CG466" s="174"/>
      <c r="CH466" s="174"/>
      <c r="CI466" s="174"/>
      <c r="CJ466" s="174"/>
      <c r="CK466" s="174"/>
      <c r="CL466" s="174"/>
      <c r="CN466" s="176"/>
      <c r="CO466" s="174"/>
      <c r="CP466" s="174"/>
      <c r="CQ466" s="174"/>
      <c r="CR466" s="174"/>
      <c r="CS466" s="174"/>
      <c r="CT466" s="174"/>
      <c r="CU466" s="174"/>
      <c r="CV466" s="174"/>
      <c r="CW466" s="174"/>
      <c r="CX466" s="174"/>
      <c r="CY466" s="174"/>
      <c r="CZ466" s="174"/>
      <c r="DA466" s="174"/>
      <c r="DB466" s="174"/>
      <c r="DC466" s="174"/>
      <c r="DD466" s="174"/>
      <c r="DE466" s="174"/>
      <c r="DF466" s="174"/>
      <c r="DG466" s="174"/>
      <c r="DH466" s="174"/>
      <c r="DI466" s="174"/>
      <c r="DJ466" s="174"/>
      <c r="DK466" s="174"/>
      <c r="DL466" s="174"/>
    </row>
    <row r="467" spans="1:116" x14ac:dyDescent="0.35">
      <c r="A467" s="174"/>
      <c r="E467" s="8"/>
      <c r="G467" s="175" t="s">
        <v>492</v>
      </c>
      <c r="H467" s="174"/>
      <c r="I467" s="176"/>
      <c r="J467" s="176"/>
      <c r="K467" s="197"/>
      <c r="L467" s="197"/>
      <c r="M467" s="197"/>
      <c r="N467" s="197"/>
      <c r="O467" s="197"/>
      <c r="P467" s="197"/>
      <c r="R467" s="198"/>
      <c r="S467" s="174"/>
      <c r="T467" s="174"/>
      <c r="U467" s="174"/>
      <c r="V467" s="174"/>
      <c r="W467" s="174"/>
      <c r="X467" s="174"/>
      <c r="Y467" s="174"/>
      <c r="Z467" s="174"/>
      <c r="AA467" s="174"/>
      <c r="AB467" s="174"/>
      <c r="AC467" s="174"/>
      <c r="AD467" s="174"/>
      <c r="AE467" s="174"/>
      <c r="AF467" s="174"/>
      <c r="AG467" s="174"/>
      <c r="AH467" s="174"/>
      <c r="AI467" s="174"/>
      <c r="AJ467" s="174"/>
      <c r="AK467" s="174"/>
      <c r="AL467" s="174"/>
      <c r="AM467" s="174"/>
      <c r="AN467" s="174"/>
      <c r="AO467" s="174"/>
      <c r="AP467" s="174"/>
      <c r="AQ467" s="174"/>
      <c r="AR467" s="174"/>
      <c r="AS467" s="174"/>
      <c r="AT467" s="174"/>
      <c r="AU467" s="174"/>
      <c r="AV467" s="174"/>
      <c r="AW467" s="174"/>
      <c r="AX467" s="174"/>
      <c r="AY467" s="174"/>
      <c r="AZ467" s="174"/>
      <c r="BA467" s="174"/>
      <c r="BB467" s="174"/>
      <c r="BC467" s="174"/>
      <c r="BD467" s="174"/>
      <c r="BE467" s="174"/>
      <c r="BF467" s="174"/>
      <c r="BG467" s="174"/>
      <c r="BH467" s="174"/>
      <c r="BI467" s="174"/>
      <c r="BJ467" s="174"/>
      <c r="BK467" s="174"/>
      <c r="BL467" s="174"/>
      <c r="BM467" s="174"/>
      <c r="BN467" s="174"/>
      <c r="BO467" s="174"/>
      <c r="BP467" s="174"/>
      <c r="BQ467" s="174"/>
      <c r="BR467" s="174"/>
      <c r="BS467" s="174"/>
      <c r="BT467" s="174"/>
      <c r="BU467" s="174"/>
      <c r="BV467" s="174"/>
      <c r="BW467" s="174"/>
      <c r="BX467" s="174"/>
      <c r="BY467" s="174"/>
      <c r="BZ467" s="174"/>
      <c r="CA467" s="174"/>
      <c r="CB467" s="174"/>
      <c r="CC467" s="174"/>
      <c r="CD467" s="174"/>
      <c r="CE467" s="174"/>
      <c r="CF467" s="174"/>
      <c r="CG467" s="174"/>
      <c r="CH467" s="174"/>
      <c r="CI467" s="174"/>
      <c r="CJ467" s="174"/>
      <c r="CK467" s="174"/>
      <c r="CL467" s="174"/>
      <c r="CN467" s="176"/>
      <c r="CO467" s="174"/>
      <c r="CP467" s="174"/>
      <c r="CQ467" s="174"/>
      <c r="CR467" s="174"/>
      <c r="CS467" s="174"/>
      <c r="CT467" s="174"/>
      <c r="CU467" s="174"/>
      <c r="CV467" s="174"/>
      <c r="CW467" s="174"/>
      <c r="CX467" s="174"/>
      <c r="CY467" s="174"/>
      <c r="CZ467" s="174"/>
      <c r="DA467" s="174"/>
      <c r="DB467" s="174"/>
      <c r="DC467" s="174"/>
      <c r="DD467" s="174"/>
      <c r="DE467" s="174"/>
      <c r="DF467" s="174"/>
      <c r="DG467" s="174"/>
      <c r="DH467" s="174"/>
      <c r="DI467" s="174"/>
      <c r="DJ467" s="174"/>
      <c r="DK467" s="174"/>
      <c r="DL467" s="174"/>
    </row>
    <row r="468" spans="1:116" x14ac:dyDescent="0.35">
      <c r="A468" s="174"/>
      <c r="E468" s="8"/>
      <c r="G468" s="175" t="s">
        <v>461</v>
      </c>
      <c r="H468" s="174"/>
      <c r="I468" s="176"/>
      <c r="J468" s="176"/>
      <c r="K468" s="197"/>
      <c r="L468" s="197"/>
      <c r="M468" s="197"/>
      <c r="N468" s="197"/>
      <c r="O468" s="197"/>
      <c r="P468" s="197"/>
      <c r="R468" s="198"/>
      <c r="S468" s="199" t="str">
        <f t="shared" ref="S468:AX468" si="529">S$20</f>
        <v>S$16</v>
      </c>
      <c r="T468" s="199" t="str">
        <f t="shared" si="529"/>
        <v>T$16</v>
      </c>
      <c r="U468" s="199" t="str">
        <f t="shared" si="529"/>
        <v>U$16</v>
      </c>
      <c r="V468" s="199" t="str">
        <f t="shared" si="529"/>
        <v>V$16</v>
      </c>
      <c r="W468" s="199" t="str">
        <f t="shared" si="529"/>
        <v>W$16</v>
      </c>
      <c r="X468" s="199" t="str">
        <f t="shared" si="529"/>
        <v>X$16</v>
      </c>
      <c r="Y468" s="199" t="str">
        <f t="shared" si="529"/>
        <v>Y$16</v>
      </c>
      <c r="Z468" s="199" t="str">
        <f t="shared" si="529"/>
        <v>Z$16</v>
      </c>
      <c r="AA468" s="199" t="str">
        <f t="shared" si="529"/>
        <v>AA$16</v>
      </c>
      <c r="AB468" s="199" t="str">
        <f t="shared" si="529"/>
        <v>AB$16</v>
      </c>
      <c r="AC468" s="199" t="str">
        <f t="shared" si="529"/>
        <v>AC$16</v>
      </c>
      <c r="AD468" s="199" t="str">
        <f t="shared" si="529"/>
        <v>AD$16</v>
      </c>
      <c r="AE468" s="199" t="str">
        <f t="shared" si="529"/>
        <v>AE$16</v>
      </c>
      <c r="AF468" s="199" t="str">
        <f t="shared" si="529"/>
        <v>AF$16</v>
      </c>
      <c r="AG468" s="199" t="str">
        <f t="shared" si="529"/>
        <v>AG$16</v>
      </c>
      <c r="AH468" s="199" t="str">
        <f t="shared" si="529"/>
        <v>AH$16</v>
      </c>
      <c r="AI468" s="199" t="str">
        <f t="shared" si="529"/>
        <v>AI$16</v>
      </c>
      <c r="AJ468" s="199" t="str">
        <f t="shared" si="529"/>
        <v>AJ$16</v>
      </c>
      <c r="AK468" s="199" t="str">
        <f t="shared" si="529"/>
        <v>AK$16</v>
      </c>
      <c r="AL468" s="199" t="str">
        <f t="shared" si="529"/>
        <v>AL$16</v>
      </c>
      <c r="AM468" s="199" t="str">
        <f t="shared" si="529"/>
        <v>AM$16</v>
      </c>
      <c r="AN468" s="199" t="str">
        <f t="shared" si="529"/>
        <v>AN$16</v>
      </c>
      <c r="AO468" s="199" t="str">
        <f t="shared" si="529"/>
        <v>AO$16</v>
      </c>
      <c r="AP468" s="199" t="str">
        <f t="shared" si="529"/>
        <v>AP$16</v>
      </c>
      <c r="AQ468" s="199" t="str">
        <f t="shared" si="529"/>
        <v>AQ$16</v>
      </c>
      <c r="AR468" s="199" t="str">
        <f t="shared" si="529"/>
        <v>AR$16</v>
      </c>
      <c r="AS468" s="199" t="str">
        <f t="shared" si="529"/>
        <v>AS$16</v>
      </c>
      <c r="AT468" s="199" t="str">
        <f t="shared" si="529"/>
        <v>AT$16</v>
      </c>
      <c r="AU468" s="199" t="str">
        <f t="shared" si="529"/>
        <v>AU$16</v>
      </c>
      <c r="AV468" s="199" t="str">
        <f t="shared" si="529"/>
        <v>AV$16</v>
      </c>
      <c r="AW468" s="199" t="str">
        <f t="shared" si="529"/>
        <v>AW$16</v>
      </c>
      <c r="AX468" s="199" t="str">
        <f t="shared" si="529"/>
        <v>AX$16</v>
      </c>
      <c r="AY468" s="199" t="str">
        <f t="shared" ref="AY468:CD468" si="530">AY$20</f>
        <v>AY$16</v>
      </c>
      <c r="AZ468" s="199" t="str">
        <f t="shared" si="530"/>
        <v>AZ$16</v>
      </c>
      <c r="BA468" s="199" t="str">
        <f t="shared" si="530"/>
        <v>BA$16</v>
      </c>
      <c r="BB468" s="199" t="str">
        <f t="shared" si="530"/>
        <v>BB$16</v>
      </c>
      <c r="BC468" s="199" t="str">
        <f t="shared" si="530"/>
        <v>BC$16</v>
      </c>
      <c r="BD468" s="199" t="str">
        <f t="shared" si="530"/>
        <v>BD$16</v>
      </c>
      <c r="BE468" s="199" t="str">
        <f t="shared" si="530"/>
        <v>BE$16</v>
      </c>
      <c r="BF468" s="199" t="str">
        <f t="shared" si="530"/>
        <v>BF$16</v>
      </c>
      <c r="BG468" s="199" t="str">
        <f t="shared" si="530"/>
        <v>BG$16</v>
      </c>
      <c r="BH468" s="199" t="str">
        <f t="shared" si="530"/>
        <v>BH$16</v>
      </c>
      <c r="BI468" s="199" t="str">
        <f t="shared" si="530"/>
        <v>BI$16</v>
      </c>
      <c r="BJ468" s="199" t="str">
        <f t="shared" si="530"/>
        <v>BJ$16</v>
      </c>
      <c r="BK468" s="199" t="str">
        <f t="shared" si="530"/>
        <v>BK$16</v>
      </c>
      <c r="BL468" s="199" t="str">
        <f t="shared" si="530"/>
        <v>BL$16</v>
      </c>
      <c r="BM468" s="199" t="str">
        <f t="shared" si="530"/>
        <v>BM$16</v>
      </c>
      <c r="BN468" s="199" t="str">
        <f t="shared" si="530"/>
        <v>BN$16</v>
      </c>
      <c r="BO468" s="199" t="str">
        <f t="shared" si="530"/>
        <v>BO$16</v>
      </c>
      <c r="BP468" s="199" t="str">
        <f t="shared" si="530"/>
        <v>BP$16</v>
      </c>
      <c r="BQ468" s="199" t="str">
        <f t="shared" si="530"/>
        <v>BQ$16</v>
      </c>
      <c r="BR468" s="199" t="str">
        <f t="shared" si="530"/>
        <v>BR$16</v>
      </c>
      <c r="BS468" s="199" t="str">
        <f t="shared" si="530"/>
        <v>BS$16</v>
      </c>
      <c r="BT468" s="199" t="str">
        <f t="shared" si="530"/>
        <v>BT$16</v>
      </c>
      <c r="BU468" s="199" t="str">
        <f t="shared" si="530"/>
        <v>BU$16</v>
      </c>
      <c r="BV468" s="199" t="str">
        <f t="shared" si="530"/>
        <v>BV$16</v>
      </c>
      <c r="BW468" s="199" t="str">
        <f t="shared" si="530"/>
        <v>BW$16</v>
      </c>
      <c r="BX468" s="199" t="str">
        <f t="shared" si="530"/>
        <v>BX$16</v>
      </c>
      <c r="BY468" s="199" t="str">
        <f t="shared" si="530"/>
        <v>BY$16</v>
      </c>
      <c r="BZ468" s="199" t="str">
        <f t="shared" si="530"/>
        <v>BZ$16</v>
      </c>
      <c r="CA468" s="199" t="str">
        <f t="shared" si="530"/>
        <v>CA$16</v>
      </c>
      <c r="CB468" s="199" t="str">
        <f t="shared" si="530"/>
        <v>CB$16</v>
      </c>
      <c r="CC468" s="199" t="str">
        <f t="shared" si="530"/>
        <v>CC$16</v>
      </c>
      <c r="CD468" s="199" t="str">
        <f t="shared" si="530"/>
        <v>CD$16</v>
      </c>
      <c r="CE468" s="199" t="str">
        <f t="shared" ref="CE468:CL468" si="531">CE$20</f>
        <v>CE$16</v>
      </c>
      <c r="CF468" s="199" t="str">
        <f t="shared" si="531"/>
        <v>CF$16</v>
      </c>
      <c r="CG468" s="199" t="str">
        <f t="shared" si="531"/>
        <v>CG$16</v>
      </c>
      <c r="CH468" s="199" t="str">
        <f t="shared" si="531"/>
        <v>CH$16</v>
      </c>
      <c r="CI468" s="199" t="str">
        <f t="shared" si="531"/>
        <v>CI$16</v>
      </c>
      <c r="CJ468" s="199" t="str">
        <f t="shared" si="531"/>
        <v>CJ$16</v>
      </c>
      <c r="CK468" s="199" t="str">
        <f t="shared" si="531"/>
        <v>CK$16</v>
      </c>
      <c r="CL468" s="199" t="str">
        <f t="shared" si="531"/>
        <v>CL$16</v>
      </c>
      <c r="CN468" s="176"/>
      <c r="CO468" s="199" t="str">
        <f t="shared" ref="CO468:DL468" si="532">CO$20</f>
        <v>CO$16</v>
      </c>
      <c r="CP468" s="199" t="str">
        <f t="shared" si="532"/>
        <v>CP$16</v>
      </c>
      <c r="CQ468" s="199" t="str">
        <f t="shared" si="532"/>
        <v>CQ$16</v>
      </c>
      <c r="CR468" s="199" t="str">
        <f t="shared" si="532"/>
        <v>CR$16</v>
      </c>
      <c r="CS468" s="199" t="str">
        <f t="shared" si="532"/>
        <v>CS$16</v>
      </c>
      <c r="CT468" s="199" t="str">
        <f t="shared" si="532"/>
        <v>CT$16</v>
      </c>
      <c r="CU468" s="199" t="str">
        <f t="shared" si="532"/>
        <v>CU$16</v>
      </c>
      <c r="CV468" s="199" t="str">
        <f t="shared" si="532"/>
        <v>CV$16</v>
      </c>
      <c r="CW468" s="199" t="str">
        <f t="shared" si="532"/>
        <v>CW$16</v>
      </c>
      <c r="CX468" s="199" t="str">
        <f t="shared" si="532"/>
        <v>CX$16</v>
      </c>
      <c r="CY468" s="199" t="str">
        <f t="shared" si="532"/>
        <v>CY$16</v>
      </c>
      <c r="CZ468" s="199" t="str">
        <f t="shared" si="532"/>
        <v>CZ$16</v>
      </c>
      <c r="DA468" s="199" t="str">
        <f t="shared" si="532"/>
        <v>DA$16</v>
      </c>
      <c r="DB468" s="199" t="str">
        <f t="shared" si="532"/>
        <v>DB$16</v>
      </c>
      <c r="DC468" s="199" t="str">
        <f t="shared" si="532"/>
        <v>DC$16</v>
      </c>
      <c r="DD468" s="199" t="str">
        <f t="shared" si="532"/>
        <v>DD$16</v>
      </c>
      <c r="DE468" s="199" t="str">
        <f t="shared" si="532"/>
        <v>DE$16</v>
      </c>
      <c r="DF468" s="199" t="str">
        <f t="shared" si="532"/>
        <v>DF$16</v>
      </c>
      <c r="DG468" s="199" t="str">
        <f t="shared" si="532"/>
        <v>DG$16</v>
      </c>
      <c r="DH468" s="199" t="str">
        <f t="shared" si="532"/>
        <v>DH$16</v>
      </c>
      <c r="DI468" s="199" t="str">
        <f t="shared" si="532"/>
        <v>DI$16</v>
      </c>
      <c r="DJ468" s="199" t="str">
        <f t="shared" si="532"/>
        <v>DJ$16</v>
      </c>
      <c r="DK468" s="199" t="str">
        <f t="shared" si="532"/>
        <v>DK$16</v>
      </c>
      <c r="DL468" s="199" t="str">
        <f t="shared" si="532"/>
        <v>DL$16</v>
      </c>
    </row>
    <row r="469" spans="1:116" x14ac:dyDescent="0.35">
      <c r="A469" s="174"/>
      <c r="E469" s="8"/>
      <c r="G469" s="175" t="s">
        <v>462</v>
      </c>
      <c r="H469" s="200"/>
      <c r="I469" s="201"/>
      <c r="J469" s="201"/>
      <c r="K469" s="202"/>
      <c r="L469" s="202"/>
      <c r="M469" s="202"/>
      <c r="N469" s="202"/>
      <c r="O469" s="202"/>
      <c r="P469" s="202"/>
      <c r="R469" s="202"/>
      <c r="S469" s="199" t="str">
        <f t="shared" ref="S469:AX469" si="533">S$21</f>
        <v>S$17</v>
      </c>
      <c r="T469" s="199" t="str">
        <f t="shared" si="533"/>
        <v>T$17</v>
      </c>
      <c r="U469" s="199" t="str">
        <f t="shared" si="533"/>
        <v>U$17</v>
      </c>
      <c r="V469" s="199" t="str">
        <f t="shared" si="533"/>
        <v>V$17</v>
      </c>
      <c r="W469" s="199" t="str">
        <f t="shared" si="533"/>
        <v>W$17</v>
      </c>
      <c r="X469" s="199" t="str">
        <f t="shared" si="533"/>
        <v>X$17</v>
      </c>
      <c r="Y469" s="199" t="str">
        <f t="shared" si="533"/>
        <v>Y$17</v>
      </c>
      <c r="Z469" s="199" t="str">
        <f t="shared" si="533"/>
        <v>Z$17</v>
      </c>
      <c r="AA469" s="199" t="str">
        <f t="shared" si="533"/>
        <v>AA$17</v>
      </c>
      <c r="AB469" s="199" t="str">
        <f t="shared" si="533"/>
        <v>AB$17</v>
      </c>
      <c r="AC469" s="199" t="str">
        <f t="shared" si="533"/>
        <v>AC$17</v>
      </c>
      <c r="AD469" s="199" t="str">
        <f t="shared" si="533"/>
        <v>AD$17</v>
      </c>
      <c r="AE469" s="199" t="str">
        <f t="shared" si="533"/>
        <v>AE$17</v>
      </c>
      <c r="AF469" s="199" t="str">
        <f t="shared" si="533"/>
        <v>AF$17</v>
      </c>
      <c r="AG469" s="199" t="str">
        <f t="shared" si="533"/>
        <v>AG$17</v>
      </c>
      <c r="AH469" s="199" t="str">
        <f t="shared" si="533"/>
        <v>AH$17</v>
      </c>
      <c r="AI469" s="199" t="str">
        <f t="shared" si="533"/>
        <v>AI$17</v>
      </c>
      <c r="AJ469" s="199" t="str">
        <f t="shared" si="533"/>
        <v>AJ$17</v>
      </c>
      <c r="AK469" s="199" t="str">
        <f t="shared" si="533"/>
        <v>AK$17</v>
      </c>
      <c r="AL469" s="199" t="str">
        <f t="shared" si="533"/>
        <v>AL$17</v>
      </c>
      <c r="AM469" s="199" t="str">
        <f t="shared" si="533"/>
        <v>AM$17</v>
      </c>
      <c r="AN469" s="199" t="str">
        <f t="shared" si="533"/>
        <v>AN$17</v>
      </c>
      <c r="AO469" s="199" t="str">
        <f t="shared" si="533"/>
        <v>AO$17</v>
      </c>
      <c r="AP469" s="199" t="str">
        <f t="shared" si="533"/>
        <v>AP$17</v>
      </c>
      <c r="AQ469" s="199" t="str">
        <f t="shared" si="533"/>
        <v>AQ$17</v>
      </c>
      <c r="AR469" s="199" t="str">
        <f t="shared" si="533"/>
        <v>AR$17</v>
      </c>
      <c r="AS469" s="199" t="str">
        <f t="shared" si="533"/>
        <v>AS$17</v>
      </c>
      <c r="AT469" s="199" t="str">
        <f t="shared" si="533"/>
        <v>AT$17</v>
      </c>
      <c r="AU469" s="199" t="str">
        <f t="shared" si="533"/>
        <v>AU$17</v>
      </c>
      <c r="AV469" s="199" t="str">
        <f t="shared" si="533"/>
        <v>AV$17</v>
      </c>
      <c r="AW469" s="199" t="str">
        <f t="shared" si="533"/>
        <v>AW$17</v>
      </c>
      <c r="AX469" s="199" t="str">
        <f t="shared" si="533"/>
        <v>AX$17</v>
      </c>
      <c r="AY469" s="199" t="str">
        <f t="shared" ref="AY469:CD469" si="534">AY$21</f>
        <v>AY$17</v>
      </c>
      <c r="AZ469" s="199" t="str">
        <f t="shared" si="534"/>
        <v>AZ$17</v>
      </c>
      <c r="BA469" s="199" t="str">
        <f t="shared" si="534"/>
        <v>BA$17</v>
      </c>
      <c r="BB469" s="199" t="str">
        <f t="shared" si="534"/>
        <v>BB$17</v>
      </c>
      <c r="BC469" s="199" t="str">
        <f t="shared" si="534"/>
        <v>BC$17</v>
      </c>
      <c r="BD469" s="199" t="str">
        <f t="shared" si="534"/>
        <v>BD$17</v>
      </c>
      <c r="BE469" s="199" t="str">
        <f t="shared" si="534"/>
        <v>BE$17</v>
      </c>
      <c r="BF469" s="199" t="str">
        <f t="shared" si="534"/>
        <v>BF$17</v>
      </c>
      <c r="BG469" s="199" t="str">
        <f t="shared" si="534"/>
        <v>BG$17</v>
      </c>
      <c r="BH469" s="199" t="str">
        <f t="shared" si="534"/>
        <v>BH$17</v>
      </c>
      <c r="BI469" s="199" t="str">
        <f t="shared" si="534"/>
        <v>BI$17</v>
      </c>
      <c r="BJ469" s="199" t="str">
        <f t="shared" si="534"/>
        <v>BJ$17</v>
      </c>
      <c r="BK469" s="199" t="str">
        <f t="shared" si="534"/>
        <v>BK$17</v>
      </c>
      <c r="BL469" s="199" t="str">
        <f t="shared" si="534"/>
        <v>BL$17</v>
      </c>
      <c r="BM469" s="199" t="str">
        <f t="shared" si="534"/>
        <v>BM$17</v>
      </c>
      <c r="BN469" s="199" t="str">
        <f t="shared" si="534"/>
        <v>BN$17</v>
      </c>
      <c r="BO469" s="199" t="str">
        <f t="shared" si="534"/>
        <v>BO$17</v>
      </c>
      <c r="BP469" s="199" t="str">
        <f t="shared" si="534"/>
        <v>BP$17</v>
      </c>
      <c r="BQ469" s="199" t="str">
        <f t="shared" si="534"/>
        <v>BQ$17</v>
      </c>
      <c r="BR469" s="199" t="str">
        <f t="shared" si="534"/>
        <v>BR$17</v>
      </c>
      <c r="BS469" s="199" t="str">
        <f t="shared" si="534"/>
        <v>BS$17</v>
      </c>
      <c r="BT469" s="199" t="str">
        <f t="shared" si="534"/>
        <v>BT$17</v>
      </c>
      <c r="BU469" s="199" t="str">
        <f t="shared" si="534"/>
        <v>BU$17</v>
      </c>
      <c r="BV469" s="199" t="str">
        <f t="shared" si="534"/>
        <v>BV$17</v>
      </c>
      <c r="BW469" s="199" t="str">
        <f t="shared" si="534"/>
        <v>BW$17</v>
      </c>
      <c r="BX469" s="199" t="str">
        <f t="shared" si="534"/>
        <v>BX$17</v>
      </c>
      <c r="BY469" s="199" t="str">
        <f t="shared" si="534"/>
        <v>BY$17</v>
      </c>
      <c r="BZ469" s="199" t="str">
        <f t="shared" si="534"/>
        <v>BZ$17</v>
      </c>
      <c r="CA469" s="199" t="str">
        <f t="shared" si="534"/>
        <v>CA$17</v>
      </c>
      <c r="CB469" s="199" t="str">
        <f t="shared" si="534"/>
        <v>CB$17</v>
      </c>
      <c r="CC469" s="199" t="str">
        <f t="shared" si="534"/>
        <v>CC$17</v>
      </c>
      <c r="CD469" s="199" t="str">
        <f t="shared" si="534"/>
        <v>CD$17</v>
      </c>
      <c r="CE469" s="199" t="str">
        <f t="shared" ref="CE469:CL469" si="535">CE$21</f>
        <v>CE$17</v>
      </c>
      <c r="CF469" s="199" t="str">
        <f t="shared" si="535"/>
        <v>CF$17</v>
      </c>
      <c r="CG469" s="199" t="str">
        <f t="shared" si="535"/>
        <v>CG$17</v>
      </c>
      <c r="CH469" s="199" t="str">
        <f t="shared" si="535"/>
        <v>CH$17</v>
      </c>
      <c r="CI469" s="199" t="str">
        <f t="shared" si="535"/>
        <v>CI$17</v>
      </c>
      <c r="CJ469" s="199" t="str">
        <f t="shared" si="535"/>
        <v>CJ$17</v>
      </c>
      <c r="CK469" s="199" t="str">
        <f t="shared" si="535"/>
        <v>CK$17</v>
      </c>
      <c r="CL469" s="199" t="str">
        <f t="shared" si="535"/>
        <v>CL$17</v>
      </c>
      <c r="CN469" s="201"/>
      <c r="CO469" s="199" t="str">
        <f t="shared" ref="CO469:DL469" si="536">CO$21</f>
        <v>CO$17</v>
      </c>
      <c r="CP469" s="199" t="str">
        <f t="shared" si="536"/>
        <v>CP$17</v>
      </c>
      <c r="CQ469" s="199" t="str">
        <f t="shared" si="536"/>
        <v>CQ$17</v>
      </c>
      <c r="CR469" s="199" t="str">
        <f t="shared" si="536"/>
        <v>CR$17</v>
      </c>
      <c r="CS469" s="199" t="str">
        <f t="shared" si="536"/>
        <v>CS$17</v>
      </c>
      <c r="CT469" s="199" t="str">
        <f t="shared" si="536"/>
        <v>CT$17</v>
      </c>
      <c r="CU469" s="199" t="str">
        <f t="shared" si="536"/>
        <v>CU$17</v>
      </c>
      <c r="CV469" s="199" t="str">
        <f t="shared" si="536"/>
        <v>CV$17</v>
      </c>
      <c r="CW469" s="199" t="str">
        <f t="shared" si="536"/>
        <v>CW$17</v>
      </c>
      <c r="CX469" s="199" t="str">
        <f t="shared" si="536"/>
        <v>CX$17</v>
      </c>
      <c r="CY469" s="199" t="str">
        <f t="shared" si="536"/>
        <v>CY$17</v>
      </c>
      <c r="CZ469" s="199" t="str">
        <f t="shared" si="536"/>
        <v>CZ$17</v>
      </c>
      <c r="DA469" s="199" t="str">
        <f t="shared" si="536"/>
        <v>DA$17</v>
      </c>
      <c r="DB469" s="199" t="str">
        <f t="shared" si="536"/>
        <v>DB$17</v>
      </c>
      <c r="DC469" s="199" t="str">
        <f t="shared" si="536"/>
        <v>DC$17</v>
      </c>
      <c r="DD469" s="199" t="str">
        <f t="shared" si="536"/>
        <v>DD$17</v>
      </c>
      <c r="DE469" s="199" t="str">
        <f t="shared" si="536"/>
        <v>DE$17</v>
      </c>
      <c r="DF469" s="199" t="str">
        <f t="shared" si="536"/>
        <v>DF$17</v>
      </c>
      <c r="DG469" s="199" t="str">
        <f t="shared" si="536"/>
        <v>DG$17</v>
      </c>
      <c r="DH469" s="199" t="str">
        <f t="shared" si="536"/>
        <v>DH$17</v>
      </c>
      <c r="DI469" s="199" t="str">
        <f t="shared" si="536"/>
        <v>DI$17</v>
      </c>
      <c r="DJ469" s="199" t="str">
        <f t="shared" si="536"/>
        <v>DJ$17</v>
      </c>
      <c r="DK469" s="199" t="str">
        <f t="shared" si="536"/>
        <v>DK$17</v>
      </c>
      <c r="DL469" s="199" t="str">
        <f t="shared" si="536"/>
        <v>DL$17</v>
      </c>
    </row>
    <row r="470" spans="1:116" x14ac:dyDescent="0.35">
      <c r="A470" s="174"/>
      <c r="E470" s="8"/>
      <c r="G470" s="175" t="s">
        <v>491</v>
      </c>
      <c r="H470" s="200"/>
      <c r="I470" s="201"/>
      <c r="J470" s="201"/>
      <c r="K470" s="202"/>
      <c r="L470" s="202"/>
      <c r="M470" s="202"/>
      <c r="N470" s="202"/>
      <c r="O470" s="202"/>
      <c r="P470" s="202"/>
      <c r="R470" s="202"/>
      <c r="S470" s="199"/>
      <c r="T470" s="199"/>
      <c r="U470" s="199"/>
      <c r="V470" s="199"/>
      <c r="W470" s="199"/>
      <c r="X470" s="199"/>
      <c r="Y470" s="199"/>
      <c r="Z470" s="199"/>
      <c r="AA470" s="199"/>
      <c r="AB470" s="199"/>
      <c r="AC470" s="199"/>
      <c r="AD470" s="199"/>
      <c r="AE470" s="199"/>
      <c r="AF470" s="199"/>
      <c r="AG470" s="199"/>
      <c r="AH470" s="199"/>
      <c r="AI470" s="199"/>
      <c r="AJ470" s="199"/>
      <c r="AK470" s="199"/>
      <c r="AL470" s="199"/>
      <c r="AM470" s="199"/>
      <c r="AN470" s="199"/>
      <c r="AO470" s="199"/>
      <c r="AP470" s="199"/>
      <c r="AQ470" s="199"/>
      <c r="AR470" s="199"/>
      <c r="AS470" s="199"/>
      <c r="AT470" s="199"/>
      <c r="AU470" s="199"/>
      <c r="AV470" s="199"/>
      <c r="AW470" s="199"/>
      <c r="AX470" s="199"/>
      <c r="AY470" s="199"/>
      <c r="AZ470" s="199"/>
      <c r="BA470" s="199"/>
      <c r="BB470" s="199"/>
      <c r="BC470" s="199"/>
      <c r="BD470" s="199"/>
      <c r="BE470" s="199"/>
      <c r="BF470" s="199"/>
      <c r="BG470" s="199"/>
      <c r="BH470" s="199"/>
      <c r="BI470" s="199"/>
      <c r="BJ470" s="199"/>
      <c r="BK470" s="199"/>
      <c r="BL470" s="199"/>
      <c r="BM470" s="199"/>
      <c r="BN470" s="199"/>
      <c r="BO470" s="199"/>
      <c r="BP470" s="199"/>
      <c r="BQ470" s="199"/>
      <c r="BR470" s="199"/>
      <c r="BS470" s="199"/>
      <c r="BT470" s="199"/>
      <c r="BU470" s="199"/>
      <c r="BV470" s="199"/>
      <c r="BW470" s="199"/>
      <c r="BX470" s="199"/>
      <c r="BY470" s="199"/>
      <c r="BZ470" s="199"/>
      <c r="CA470" s="199"/>
      <c r="CB470" s="199"/>
      <c r="CC470" s="199"/>
      <c r="CD470" s="199"/>
      <c r="CE470" s="199"/>
      <c r="CF470" s="199"/>
      <c r="CG470" s="199"/>
      <c r="CH470" s="199"/>
      <c r="CI470" s="199"/>
      <c r="CJ470" s="199"/>
      <c r="CK470" s="199"/>
      <c r="CL470" s="199"/>
      <c r="CN470" s="201"/>
      <c r="CO470" s="199"/>
      <c r="CP470" s="199"/>
      <c r="CQ470" s="199"/>
      <c r="CR470" s="199"/>
      <c r="CS470" s="199"/>
      <c r="CT470" s="199"/>
      <c r="CU470" s="199"/>
      <c r="CV470" s="199"/>
      <c r="CW470" s="199"/>
      <c r="CX470" s="199"/>
      <c r="CY470" s="199"/>
      <c r="CZ470" s="199"/>
      <c r="DA470" s="199"/>
      <c r="DB470" s="199"/>
      <c r="DC470" s="199"/>
      <c r="DD470" s="199"/>
      <c r="DE470" s="199"/>
      <c r="DF470" s="199"/>
      <c r="DG470" s="199"/>
      <c r="DH470" s="199"/>
      <c r="DI470" s="199"/>
      <c r="DJ470" s="199"/>
      <c r="DK470" s="199"/>
      <c r="DL470" s="199"/>
    </row>
    <row r="471" spans="1:116" x14ac:dyDescent="0.35">
      <c r="A471" s="174"/>
      <c r="E471" s="8"/>
      <c r="G471" s="175" t="s">
        <v>505</v>
      </c>
      <c r="H471" s="200"/>
      <c r="I471" s="201"/>
      <c r="J471" s="201"/>
      <c r="K471" s="202"/>
      <c r="L471" s="202"/>
      <c r="M471" s="202"/>
      <c r="N471" s="202"/>
      <c r="O471" s="202"/>
      <c r="P471" s="202"/>
      <c r="R471" s="202"/>
      <c r="S471" s="190"/>
      <c r="T471" s="190"/>
      <c r="U471" s="190"/>
      <c r="V471" s="190"/>
      <c r="W471" s="190"/>
      <c r="X471" s="190"/>
      <c r="Y471" s="190"/>
      <c r="Z471" s="190"/>
      <c r="AA471" s="190"/>
      <c r="AB471" s="190"/>
      <c r="AC471" s="190"/>
      <c r="AD471" s="190"/>
      <c r="AE471" s="190"/>
      <c r="AF471" s="190"/>
      <c r="AG471" s="190"/>
      <c r="AH471" s="190"/>
      <c r="AI471" s="190"/>
      <c r="AJ471" s="190"/>
      <c r="AK471" s="190"/>
      <c r="AL471" s="190"/>
      <c r="AM471" s="190"/>
      <c r="AN471" s="190"/>
      <c r="AO471" s="190"/>
      <c r="AP471" s="190"/>
      <c r="AQ471" s="190"/>
      <c r="AR471" s="190"/>
      <c r="AS471" s="190"/>
      <c r="AT471" s="190"/>
      <c r="AU471" s="190"/>
      <c r="AV471" s="190"/>
      <c r="AW471" s="190"/>
      <c r="AX471" s="190"/>
      <c r="AY471" s="190"/>
      <c r="AZ471" s="190"/>
      <c r="BA471" s="190"/>
      <c r="BB471" s="190"/>
      <c r="BC471" s="190"/>
      <c r="BD471" s="190"/>
      <c r="BE471" s="190"/>
      <c r="BF471" s="190"/>
      <c r="BG471" s="190"/>
      <c r="BH471" s="190"/>
      <c r="BI471" s="190"/>
      <c r="BJ471" s="190"/>
      <c r="BK471" s="190"/>
      <c r="BL471" s="190"/>
      <c r="BM471" s="190"/>
      <c r="BN471" s="190"/>
      <c r="BO471" s="190"/>
      <c r="BP471" s="190"/>
      <c r="BQ471" s="190"/>
      <c r="BR471" s="190"/>
      <c r="BS471" s="190"/>
      <c r="BT471" s="190"/>
      <c r="BU471" s="190"/>
      <c r="BV471" s="190"/>
      <c r="BW471" s="190"/>
      <c r="BX471" s="190"/>
      <c r="BY471" s="190"/>
      <c r="BZ471" s="190"/>
      <c r="CA471" s="190"/>
      <c r="CB471" s="190"/>
      <c r="CC471" s="190"/>
      <c r="CD471" s="190"/>
      <c r="CE471" s="190"/>
      <c r="CF471" s="190"/>
      <c r="CG471" s="190"/>
      <c r="CH471" s="190"/>
      <c r="CI471" s="190"/>
      <c r="CJ471" s="190"/>
      <c r="CK471" s="190"/>
      <c r="CL471" s="190"/>
      <c r="CN471" s="201"/>
      <c r="CO471" s="190"/>
      <c r="CP471" s="190"/>
      <c r="CQ471" s="190"/>
      <c r="CR471" s="190"/>
      <c r="CS471" s="190"/>
      <c r="CT471" s="190"/>
      <c r="CU471" s="190"/>
      <c r="CV471" s="190"/>
      <c r="CW471" s="190"/>
      <c r="CX471" s="190"/>
      <c r="CY471" s="190"/>
      <c r="CZ471" s="190"/>
      <c r="DA471" s="190"/>
      <c r="DB471" s="190"/>
      <c r="DC471" s="190"/>
      <c r="DD471" s="190"/>
      <c r="DE471" s="190"/>
      <c r="DF471" s="190"/>
      <c r="DG471" s="190"/>
      <c r="DH471" s="190"/>
      <c r="DI471" s="190"/>
      <c r="DJ471" s="190"/>
      <c r="DK471" s="190"/>
      <c r="DL471" s="190"/>
    </row>
    <row r="472" spans="1:116" x14ac:dyDescent="0.35">
      <c r="A472" s="174"/>
      <c r="E472" s="8"/>
      <c r="G472" s="175" t="s">
        <v>463</v>
      </c>
      <c r="H472" s="200"/>
      <c r="I472" s="201"/>
      <c r="J472" s="201"/>
      <c r="K472" s="202"/>
      <c r="L472" s="202"/>
      <c r="M472" s="202"/>
      <c r="N472" s="202"/>
      <c r="O472" s="202"/>
      <c r="P472" s="202"/>
      <c r="R472" s="202"/>
      <c r="S472" s="190" t="str">
        <f t="shared" ref="S472:AX472" si="537">S$22</f>
        <v>S$18</v>
      </c>
      <c r="T472" s="190" t="str">
        <f t="shared" si="537"/>
        <v>T$18</v>
      </c>
      <c r="U472" s="190" t="str">
        <f t="shared" si="537"/>
        <v>U$18</v>
      </c>
      <c r="V472" s="190" t="str">
        <f t="shared" si="537"/>
        <v>V$18</v>
      </c>
      <c r="W472" s="190" t="str">
        <f t="shared" si="537"/>
        <v>W$18</v>
      </c>
      <c r="X472" s="190" t="str">
        <f t="shared" si="537"/>
        <v>X$18</v>
      </c>
      <c r="Y472" s="190" t="str">
        <f t="shared" si="537"/>
        <v>Y$18</v>
      </c>
      <c r="Z472" s="190" t="str">
        <f t="shared" si="537"/>
        <v>Z$18</v>
      </c>
      <c r="AA472" s="190" t="str">
        <f t="shared" si="537"/>
        <v>AA$18</v>
      </c>
      <c r="AB472" s="190" t="str">
        <f t="shared" si="537"/>
        <v>AB$18</v>
      </c>
      <c r="AC472" s="190" t="str">
        <f t="shared" si="537"/>
        <v>AC$18</v>
      </c>
      <c r="AD472" s="190" t="str">
        <f t="shared" si="537"/>
        <v>AD$18</v>
      </c>
      <c r="AE472" s="190" t="str">
        <f t="shared" si="537"/>
        <v>AE$18</v>
      </c>
      <c r="AF472" s="190" t="str">
        <f t="shared" si="537"/>
        <v>AF$18</v>
      </c>
      <c r="AG472" s="190" t="str">
        <f t="shared" si="537"/>
        <v>AG$18</v>
      </c>
      <c r="AH472" s="190" t="str">
        <f t="shared" si="537"/>
        <v>AH$18</v>
      </c>
      <c r="AI472" s="190" t="str">
        <f t="shared" si="537"/>
        <v>AI$18</v>
      </c>
      <c r="AJ472" s="190" t="str">
        <f t="shared" si="537"/>
        <v>AJ$18</v>
      </c>
      <c r="AK472" s="190" t="str">
        <f t="shared" si="537"/>
        <v>AK$18</v>
      </c>
      <c r="AL472" s="190" t="str">
        <f t="shared" si="537"/>
        <v>AL$18</v>
      </c>
      <c r="AM472" s="190" t="str">
        <f t="shared" si="537"/>
        <v>AM$18</v>
      </c>
      <c r="AN472" s="190" t="str">
        <f t="shared" si="537"/>
        <v>AN$18</v>
      </c>
      <c r="AO472" s="190" t="str">
        <f t="shared" si="537"/>
        <v>AO$18</v>
      </c>
      <c r="AP472" s="190" t="str">
        <f t="shared" si="537"/>
        <v>AP$18</v>
      </c>
      <c r="AQ472" s="190" t="str">
        <f t="shared" si="537"/>
        <v>AQ$18</v>
      </c>
      <c r="AR472" s="190" t="str">
        <f t="shared" si="537"/>
        <v>AR$18</v>
      </c>
      <c r="AS472" s="190" t="str">
        <f t="shared" si="537"/>
        <v>AS$18</v>
      </c>
      <c r="AT472" s="190" t="str">
        <f t="shared" si="537"/>
        <v>AT$18</v>
      </c>
      <c r="AU472" s="190" t="str">
        <f t="shared" si="537"/>
        <v>AU$18</v>
      </c>
      <c r="AV472" s="190" t="str">
        <f t="shared" si="537"/>
        <v>AV$18</v>
      </c>
      <c r="AW472" s="190" t="str">
        <f t="shared" si="537"/>
        <v>AW$18</v>
      </c>
      <c r="AX472" s="190" t="str">
        <f t="shared" si="537"/>
        <v>AX$18</v>
      </c>
      <c r="AY472" s="190" t="str">
        <f t="shared" ref="AY472:CD472" si="538">AY$22</f>
        <v>AY$18</v>
      </c>
      <c r="AZ472" s="190" t="str">
        <f t="shared" si="538"/>
        <v>AZ$18</v>
      </c>
      <c r="BA472" s="190" t="str">
        <f t="shared" si="538"/>
        <v>BA$18</v>
      </c>
      <c r="BB472" s="190" t="str">
        <f t="shared" si="538"/>
        <v>BB$18</v>
      </c>
      <c r="BC472" s="190" t="str">
        <f t="shared" si="538"/>
        <v>BC$18</v>
      </c>
      <c r="BD472" s="190" t="str">
        <f t="shared" si="538"/>
        <v>BD$18</v>
      </c>
      <c r="BE472" s="190" t="str">
        <f t="shared" si="538"/>
        <v>BE$18</v>
      </c>
      <c r="BF472" s="190" t="str">
        <f t="shared" si="538"/>
        <v>BF$18</v>
      </c>
      <c r="BG472" s="190" t="str">
        <f t="shared" si="538"/>
        <v>BG$18</v>
      </c>
      <c r="BH472" s="190" t="str">
        <f t="shared" si="538"/>
        <v>BH$18</v>
      </c>
      <c r="BI472" s="190" t="str">
        <f t="shared" si="538"/>
        <v>BI$18</v>
      </c>
      <c r="BJ472" s="190" t="str">
        <f t="shared" si="538"/>
        <v>BJ$18</v>
      </c>
      <c r="BK472" s="190" t="str">
        <f t="shared" si="538"/>
        <v>BK$18</v>
      </c>
      <c r="BL472" s="190" t="str">
        <f t="shared" si="538"/>
        <v>BL$18</v>
      </c>
      <c r="BM472" s="190" t="str">
        <f t="shared" si="538"/>
        <v>BM$18</v>
      </c>
      <c r="BN472" s="190" t="str">
        <f t="shared" si="538"/>
        <v>BN$18</v>
      </c>
      <c r="BO472" s="190" t="str">
        <f t="shared" si="538"/>
        <v>BO$18</v>
      </c>
      <c r="BP472" s="190" t="str">
        <f t="shared" si="538"/>
        <v>BP$18</v>
      </c>
      <c r="BQ472" s="190" t="str">
        <f t="shared" si="538"/>
        <v>BQ$18</v>
      </c>
      <c r="BR472" s="190" t="str">
        <f t="shared" si="538"/>
        <v>BR$18</v>
      </c>
      <c r="BS472" s="190" t="str">
        <f t="shared" si="538"/>
        <v>BS$18</v>
      </c>
      <c r="BT472" s="190" t="str">
        <f t="shared" si="538"/>
        <v>BT$18</v>
      </c>
      <c r="BU472" s="190" t="str">
        <f t="shared" si="538"/>
        <v>BU$18</v>
      </c>
      <c r="BV472" s="190" t="str">
        <f t="shared" si="538"/>
        <v>BV$18</v>
      </c>
      <c r="BW472" s="190" t="str">
        <f t="shared" si="538"/>
        <v>BW$18</v>
      </c>
      <c r="BX472" s="190" t="str">
        <f t="shared" si="538"/>
        <v>BX$18</v>
      </c>
      <c r="BY472" s="190" t="str">
        <f t="shared" si="538"/>
        <v>BY$18</v>
      </c>
      <c r="BZ472" s="190" t="str">
        <f t="shared" si="538"/>
        <v>BZ$18</v>
      </c>
      <c r="CA472" s="190" t="str">
        <f t="shared" si="538"/>
        <v>CA$18</v>
      </c>
      <c r="CB472" s="190" t="str">
        <f t="shared" si="538"/>
        <v>CB$18</v>
      </c>
      <c r="CC472" s="190" t="str">
        <f t="shared" si="538"/>
        <v>CC$18</v>
      </c>
      <c r="CD472" s="190" t="str">
        <f t="shared" si="538"/>
        <v>CD$18</v>
      </c>
      <c r="CE472" s="190" t="str">
        <f t="shared" ref="CE472:CL472" si="539">CE$22</f>
        <v>CE$18</v>
      </c>
      <c r="CF472" s="190" t="str">
        <f t="shared" si="539"/>
        <v>CF$18</v>
      </c>
      <c r="CG472" s="190" t="str">
        <f t="shared" si="539"/>
        <v>CG$18</v>
      </c>
      <c r="CH472" s="190" t="str">
        <f t="shared" si="539"/>
        <v>CH$18</v>
      </c>
      <c r="CI472" s="190" t="str">
        <f t="shared" si="539"/>
        <v>CI$18</v>
      </c>
      <c r="CJ472" s="190" t="str">
        <f t="shared" si="539"/>
        <v>CJ$18</v>
      </c>
      <c r="CK472" s="190" t="str">
        <f t="shared" si="539"/>
        <v>CK$18</v>
      </c>
      <c r="CL472" s="190" t="str">
        <f t="shared" si="539"/>
        <v>CL$18</v>
      </c>
      <c r="CN472" s="201"/>
      <c r="CO472" s="190" t="str">
        <f t="shared" ref="CO472:DL472" si="540">CO$22</f>
        <v>CO$18</v>
      </c>
      <c r="CP472" s="190" t="str">
        <f t="shared" si="540"/>
        <v>CP$18</v>
      </c>
      <c r="CQ472" s="190" t="str">
        <f t="shared" si="540"/>
        <v>CQ$18</v>
      </c>
      <c r="CR472" s="190" t="str">
        <f t="shared" si="540"/>
        <v>CR$18</v>
      </c>
      <c r="CS472" s="190" t="str">
        <f t="shared" si="540"/>
        <v>CS$18</v>
      </c>
      <c r="CT472" s="190" t="str">
        <f t="shared" si="540"/>
        <v>CT$18</v>
      </c>
      <c r="CU472" s="190" t="str">
        <f t="shared" si="540"/>
        <v>CU$18</v>
      </c>
      <c r="CV472" s="190" t="str">
        <f t="shared" si="540"/>
        <v>CV$18</v>
      </c>
      <c r="CW472" s="190" t="str">
        <f t="shared" si="540"/>
        <v>CW$18</v>
      </c>
      <c r="CX472" s="190" t="str">
        <f t="shared" si="540"/>
        <v>CX$18</v>
      </c>
      <c r="CY472" s="190" t="str">
        <f t="shared" si="540"/>
        <v>CY$18</v>
      </c>
      <c r="CZ472" s="190" t="str">
        <f t="shared" si="540"/>
        <v>CZ$18</v>
      </c>
      <c r="DA472" s="190" t="str">
        <f t="shared" si="540"/>
        <v>DA$18</v>
      </c>
      <c r="DB472" s="190" t="str">
        <f t="shared" si="540"/>
        <v>DB$18</v>
      </c>
      <c r="DC472" s="190" t="str">
        <f t="shared" si="540"/>
        <v>DC$18</v>
      </c>
      <c r="DD472" s="190" t="str">
        <f t="shared" si="540"/>
        <v>DD$18</v>
      </c>
      <c r="DE472" s="190" t="str">
        <f t="shared" si="540"/>
        <v>DE$18</v>
      </c>
      <c r="DF472" s="190" t="str">
        <f t="shared" si="540"/>
        <v>DF$18</v>
      </c>
      <c r="DG472" s="190" t="str">
        <f t="shared" si="540"/>
        <v>DG$18</v>
      </c>
      <c r="DH472" s="190" t="str">
        <f t="shared" si="540"/>
        <v>DH$18</v>
      </c>
      <c r="DI472" s="190" t="str">
        <f t="shared" si="540"/>
        <v>DI$18</v>
      </c>
      <c r="DJ472" s="190" t="str">
        <f t="shared" si="540"/>
        <v>DJ$18</v>
      </c>
      <c r="DK472" s="190" t="str">
        <f t="shared" si="540"/>
        <v>DK$18</v>
      </c>
      <c r="DL472" s="190" t="str">
        <f t="shared" si="540"/>
        <v>DL$18</v>
      </c>
    </row>
    <row r="473" spans="1:116" x14ac:dyDescent="0.35">
      <c r="A473" s="174"/>
      <c r="E473" s="8"/>
      <c r="G473" s="175" t="s">
        <v>464</v>
      </c>
      <c r="H473" s="200"/>
      <c r="I473" s="201"/>
      <c r="J473" s="201"/>
      <c r="K473" s="202"/>
      <c r="L473" s="202"/>
      <c r="M473" s="202"/>
      <c r="N473" s="202"/>
      <c r="O473" s="202"/>
      <c r="P473" s="202"/>
      <c r="R473" s="202"/>
      <c r="S473" s="190" t="str">
        <f t="shared" ref="S473:AX473" si="541">S$23</f>
        <v>S$19</v>
      </c>
      <c r="T473" s="190" t="str">
        <f t="shared" si="541"/>
        <v>T$19</v>
      </c>
      <c r="U473" s="190" t="str">
        <f t="shared" si="541"/>
        <v>U$19</v>
      </c>
      <c r="V473" s="190" t="str">
        <f t="shared" si="541"/>
        <v>V$19</v>
      </c>
      <c r="W473" s="190" t="str">
        <f t="shared" si="541"/>
        <v>W$19</v>
      </c>
      <c r="X473" s="190" t="str">
        <f t="shared" si="541"/>
        <v>X$19</v>
      </c>
      <c r="Y473" s="190" t="str">
        <f t="shared" si="541"/>
        <v>Y$19</v>
      </c>
      <c r="Z473" s="190" t="str">
        <f t="shared" si="541"/>
        <v>Z$19</v>
      </c>
      <c r="AA473" s="190" t="str">
        <f t="shared" si="541"/>
        <v>AA$19</v>
      </c>
      <c r="AB473" s="190" t="str">
        <f t="shared" si="541"/>
        <v>AB$19</v>
      </c>
      <c r="AC473" s="190" t="str">
        <f t="shared" si="541"/>
        <v>AC$19</v>
      </c>
      <c r="AD473" s="190" t="str">
        <f t="shared" si="541"/>
        <v>AD$19</v>
      </c>
      <c r="AE473" s="190" t="str">
        <f t="shared" si="541"/>
        <v>AE$19</v>
      </c>
      <c r="AF473" s="190" t="str">
        <f t="shared" si="541"/>
        <v>AF$19</v>
      </c>
      <c r="AG473" s="190" t="str">
        <f t="shared" si="541"/>
        <v>AG$19</v>
      </c>
      <c r="AH473" s="190" t="str">
        <f t="shared" si="541"/>
        <v>AH$19</v>
      </c>
      <c r="AI473" s="190" t="str">
        <f t="shared" si="541"/>
        <v>AI$19</v>
      </c>
      <c r="AJ473" s="190" t="str">
        <f t="shared" si="541"/>
        <v>AJ$19</v>
      </c>
      <c r="AK473" s="190" t="str">
        <f t="shared" si="541"/>
        <v>AK$19</v>
      </c>
      <c r="AL473" s="190" t="str">
        <f t="shared" si="541"/>
        <v>AL$19</v>
      </c>
      <c r="AM473" s="190" t="str">
        <f t="shared" si="541"/>
        <v>AM$19</v>
      </c>
      <c r="AN473" s="190" t="str">
        <f t="shared" si="541"/>
        <v>AN$19</v>
      </c>
      <c r="AO473" s="190" t="str">
        <f t="shared" si="541"/>
        <v>AO$19</v>
      </c>
      <c r="AP473" s="190" t="str">
        <f t="shared" si="541"/>
        <v>AP$19</v>
      </c>
      <c r="AQ473" s="190" t="str">
        <f t="shared" si="541"/>
        <v>AQ$19</v>
      </c>
      <c r="AR473" s="190" t="str">
        <f t="shared" si="541"/>
        <v>AR$19</v>
      </c>
      <c r="AS473" s="190" t="str">
        <f t="shared" si="541"/>
        <v>AS$19</v>
      </c>
      <c r="AT473" s="190" t="str">
        <f t="shared" si="541"/>
        <v>AT$19</v>
      </c>
      <c r="AU473" s="190" t="str">
        <f t="shared" si="541"/>
        <v>AU$19</v>
      </c>
      <c r="AV473" s="190" t="str">
        <f t="shared" si="541"/>
        <v>AV$19</v>
      </c>
      <c r="AW473" s="190" t="str">
        <f t="shared" si="541"/>
        <v>AW$19</v>
      </c>
      <c r="AX473" s="190" t="str">
        <f t="shared" si="541"/>
        <v>AX$19</v>
      </c>
      <c r="AY473" s="190" t="str">
        <f t="shared" ref="AY473:CD473" si="542">AY$23</f>
        <v>AY$19</v>
      </c>
      <c r="AZ473" s="190" t="str">
        <f t="shared" si="542"/>
        <v>AZ$19</v>
      </c>
      <c r="BA473" s="190" t="str">
        <f t="shared" si="542"/>
        <v>BA$19</v>
      </c>
      <c r="BB473" s="190" t="str">
        <f t="shared" si="542"/>
        <v>BB$19</v>
      </c>
      <c r="BC473" s="190" t="str">
        <f t="shared" si="542"/>
        <v>BC$19</v>
      </c>
      <c r="BD473" s="190" t="str">
        <f t="shared" si="542"/>
        <v>BD$19</v>
      </c>
      <c r="BE473" s="190" t="str">
        <f t="shared" si="542"/>
        <v>BE$19</v>
      </c>
      <c r="BF473" s="190" t="str">
        <f t="shared" si="542"/>
        <v>BF$19</v>
      </c>
      <c r="BG473" s="190" t="str">
        <f t="shared" si="542"/>
        <v>BG$19</v>
      </c>
      <c r="BH473" s="190" t="str">
        <f t="shared" si="542"/>
        <v>BH$19</v>
      </c>
      <c r="BI473" s="190" t="str">
        <f t="shared" si="542"/>
        <v>BI$19</v>
      </c>
      <c r="BJ473" s="190" t="str">
        <f t="shared" si="542"/>
        <v>BJ$19</v>
      </c>
      <c r="BK473" s="190" t="str">
        <f t="shared" si="542"/>
        <v>BK$19</v>
      </c>
      <c r="BL473" s="190" t="str">
        <f t="shared" si="542"/>
        <v>BL$19</v>
      </c>
      <c r="BM473" s="190" t="str">
        <f t="shared" si="542"/>
        <v>BM$19</v>
      </c>
      <c r="BN473" s="190" t="str">
        <f t="shared" si="542"/>
        <v>BN$19</v>
      </c>
      <c r="BO473" s="190" t="str">
        <f t="shared" si="542"/>
        <v>BO$19</v>
      </c>
      <c r="BP473" s="190" t="str">
        <f t="shared" si="542"/>
        <v>BP$19</v>
      </c>
      <c r="BQ473" s="190" t="str">
        <f t="shared" si="542"/>
        <v>BQ$19</v>
      </c>
      <c r="BR473" s="190" t="str">
        <f t="shared" si="542"/>
        <v>BR$19</v>
      </c>
      <c r="BS473" s="190" t="str">
        <f t="shared" si="542"/>
        <v>BS$19</v>
      </c>
      <c r="BT473" s="190" t="str">
        <f t="shared" si="542"/>
        <v>BT$19</v>
      </c>
      <c r="BU473" s="190" t="str">
        <f t="shared" si="542"/>
        <v>BU$19</v>
      </c>
      <c r="BV473" s="190" t="str">
        <f t="shared" si="542"/>
        <v>BV$19</v>
      </c>
      <c r="BW473" s="190" t="str">
        <f t="shared" si="542"/>
        <v>BW$19</v>
      </c>
      <c r="BX473" s="190" t="str">
        <f t="shared" si="542"/>
        <v>BX$19</v>
      </c>
      <c r="BY473" s="190" t="str">
        <f t="shared" si="542"/>
        <v>BY$19</v>
      </c>
      <c r="BZ473" s="190" t="str">
        <f t="shared" si="542"/>
        <v>BZ$19</v>
      </c>
      <c r="CA473" s="190" t="str">
        <f t="shared" si="542"/>
        <v>CA$19</v>
      </c>
      <c r="CB473" s="190" t="str">
        <f t="shared" si="542"/>
        <v>CB$19</v>
      </c>
      <c r="CC473" s="190" t="str">
        <f t="shared" si="542"/>
        <v>CC$19</v>
      </c>
      <c r="CD473" s="190" t="str">
        <f t="shared" si="542"/>
        <v>CD$19</v>
      </c>
      <c r="CE473" s="190" t="str">
        <f t="shared" ref="CE473:CL473" si="543">CE$23</f>
        <v>CE$19</v>
      </c>
      <c r="CF473" s="190" t="str">
        <f t="shared" si="543"/>
        <v>CF$19</v>
      </c>
      <c r="CG473" s="190" t="str">
        <f t="shared" si="543"/>
        <v>CG$19</v>
      </c>
      <c r="CH473" s="190" t="str">
        <f t="shared" si="543"/>
        <v>CH$19</v>
      </c>
      <c r="CI473" s="190" t="str">
        <f t="shared" si="543"/>
        <v>CI$19</v>
      </c>
      <c r="CJ473" s="190" t="str">
        <f t="shared" si="543"/>
        <v>CJ$19</v>
      </c>
      <c r="CK473" s="190" t="str">
        <f t="shared" si="543"/>
        <v>CK$19</v>
      </c>
      <c r="CL473" s="190" t="str">
        <f t="shared" si="543"/>
        <v>CL$19</v>
      </c>
      <c r="CN473" s="201"/>
      <c r="CO473" s="190" t="str">
        <f t="shared" ref="CO473:DL473" si="544">CO$23</f>
        <v>CO$19</v>
      </c>
      <c r="CP473" s="190" t="str">
        <f t="shared" si="544"/>
        <v>CP$19</v>
      </c>
      <c r="CQ473" s="190" t="str">
        <f t="shared" si="544"/>
        <v>CQ$19</v>
      </c>
      <c r="CR473" s="190" t="str">
        <f t="shared" si="544"/>
        <v>CR$19</v>
      </c>
      <c r="CS473" s="190" t="str">
        <f t="shared" si="544"/>
        <v>CS$19</v>
      </c>
      <c r="CT473" s="190" t="str">
        <f t="shared" si="544"/>
        <v>CT$19</v>
      </c>
      <c r="CU473" s="190" t="str">
        <f t="shared" si="544"/>
        <v>CU$19</v>
      </c>
      <c r="CV473" s="190" t="str">
        <f t="shared" si="544"/>
        <v>CV$19</v>
      </c>
      <c r="CW473" s="190" t="str">
        <f t="shared" si="544"/>
        <v>CW$19</v>
      </c>
      <c r="CX473" s="190" t="str">
        <f t="shared" si="544"/>
        <v>CX$19</v>
      </c>
      <c r="CY473" s="190" t="str">
        <f t="shared" si="544"/>
        <v>CY$19</v>
      </c>
      <c r="CZ473" s="190" t="str">
        <f t="shared" si="544"/>
        <v>CZ$19</v>
      </c>
      <c r="DA473" s="190" t="str">
        <f t="shared" si="544"/>
        <v>DA$19</v>
      </c>
      <c r="DB473" s="190" t="str">
        <f t="shared" si="544"/>
        <v>DB$19</v>
      </c>
      <c r="DC473" s="190" t="str">
        <f t="shared" si="544"/>
        <v>DC$19</v>
      </c>
      <c r="DD473" s="190" t="str">
        <f t="shared" si="544"/>
        <v>DD$19</v>
      </c>
      <c r="DE473" s="190" t="str">
        <f t="shared" si="544"/>
        <v>DE$19</v>
      </c>
      <c r="DF473" s="190" t="str">
        <f t="shared" si="544"/>
        <v>DF$19</v>
      </c>
      <c r="DG473" s="190" t="str">
        <f t="shared" si="544"/>
        <v>DG$19</v>
      </c>
      <c r="DH473" s="190" t="str">
        <f t="shared" si="544"/>
        <v>DH$19</v>
      </c>
      <c r="DI473" s="190" t="str">
        <f t="shared" si="544"/>
        <v>DI$19</v>
      </c>
      <c r="DJ473" s="190" t="str">
        <f t="shared" si="544"/>
        <v>DJ$19</v>
      </c>
      <c r="DK473" s="190" t="str">
        <f t="shared" si="544"/>
        <v>DK$19</v>
      </c>
      <c r="DL473" s="190" t="str">
        <f t="shared" si="544"/>
        <v>DL$19</v>
      </c>
    </row>
    <row r="474" spans="1:116" x14ac:dyDescent="0.35">
      <c r="A474" s="31" t="s">
        <v>218</v>
      </c>
      <c r="B474" s="31" t="s">
        <v>81</v>
      </c>
      <c r="C474" s="31"/>
      <c r="D474" t="s">
        <v>478</v>
      </c>
      <c r="E474" s="8" t="str">
        <f t="shared" ref="E474:E477" si="545">ROW()&amp;" "&amp;D474</f>
        <v>474 SAM-PR-R</v>
      </c>
      <c r="F474" t="s">
        <v>440</v>
      </c>
      <c r="G474" s="66" t="s">
        <v>779</v>
      </c>
      <c r="H474" s="22"/>
      <c r="I474" s="306"/>
      <c r="J474" s="306"/>
      <c r="K474" s="22"/>
      <c r="L474" s="22"/>
      <c r="M474" s="22"/>
      <c r="N474" s="22"/>
      <c r="O474" s="22"/>
      <c r="P474" s="22"/>
      <c r="R474" s="66"/>
      <c r="S474" s="66"/>
      <c r="T474" s="66"/>
      <c r="U474" s="66"/>
      <c r="V474" s="66"/>
      <c r="W474" s="66"/>
      <c r="X474" s="66"/>
      <c r="Y474" s="66"/>
      <c r="Z474" s="66"/>
      <c r="AA474" s="66"/>
      <c r="AB474" s="66"/>
      <c r="AC474" s="66"/>
      <c r="AD474" s="66"/>
      <c r="AE474" s="66"/>
      <c r="AF474" s="66"/>
      <c r="AG474" s="66"/>
      <c r="AH474" s="66"/>
      <c r="AI474" s="66"/>
      <c r="AJ474" s="66"/>
      <c r="AK474" s="66"/>
      <c r="AL474" s="66"/>
      <c r="AM474" s="66"/>
      <c r="AN474" s="66"/>
      <c r="AO474" s="66"/>
      <c r="AP474" s="66"/>
      <c r="AQ474" s="66"/>
      <c r="AR474" s="66"/>
      <c r="AS474" s="66"/>
      <c r="AT474" s="66"/>
      <c r="AU474" s="66"/>
      <c r="AV474" s="66"/>
      <c r="AW474" s="66"/>
      <c r="AX474" s="66"/>
      <c r="AY474" s="66"/>
      <c r="AZ474" s="66"/>
      <c r="BA474" s="66"/>
      <c r="BB474" s="66"/>
      <c r="BC474" s="66"/>
      <c r="BD474" s="66"/>
      <c r="BE474" s="66"/>
      <c r="BF474" s="66"/>
      <c r="BG474" s="66"/>
      <c r="BH474" s="66"/>
      <c r="BI474" s="66"/>
      <c r="BJ474" s="66"/>
      <c r="BK474" s="66"/>
      <c r="BL474" s="66"/>
      <c r="BM474" s="66"/>
      <c r="BN474" s="66"/>
      <c r="BO474" s="66"/>
      <c r="BP474" s="66"/>
      <c r="BQ474" s="66"/>
      <c r="BR474" s="66"/>
      <c r="BS474" s="66"/>
      <c r="BT474" s="66"/>
      <c r="BU474" s="66"/>
      <c r="BV474" s="66"/>
      <c r="BW474" s="66"/>
      <c r="BX474" s="66"/>
      <c r="BY474" s="66"/>
      <c r="BZ474" s="66"/>
      <c r="CA474" s="66"/>
      <c r="CB474" s="66"/>
      <c r="CC474" s="66"/>
      <c r="CD474" s="66"/>
      <c r="CE474" s="66"/>
      <c r="CF474" s="66"/>
      <c r="CG474" s="66"/>
      <c r="CH474" s="66"/>
      <c r="CI474" s="66"/>
      <c r="CJ474" s="66"/>
      <c r="CK474" s="66"/>
      <c r="CL474" s="66"/>
      <c r="CN474" s="306"/>
      <c r="CO474" s="66"/>
      <c r="CP474" s="66"/>
      <c r="CQ474" s="66"/>
      <c r="CR474" s="66"/>
      <c r="CS474" s="66"/>
      <c r="CT474" s="66"/>
      <c r="CU474" s="66"/>
      <c r="CV474" s="66"/>
      <c r="CW474" s="66"/>
      <c r="CX474" s="66"/>
      <c r="CY474" s="66"/>
      <c r="CZ474" s="66"/>
      <c r="DA474" s="66"/>
      <c r="DB474" s="66"/>
      <c r="DC474" s="66"/>
      <c r="DD474" s="66"/>
      <c r="DE474" s="66"/>
      <c r="DF474" s="66"/>
      <c r="DG474" s="66"/>
      <c r="DH474" s="66"/>
      <c r="DI474" s="66"/>
      <c r="DJ474" s="66"/>
      <c r="DK474" s="66"/>
      <c r="DL474" s="66"/>
    </row>
    <row r="475" spans="1:116" x14ac:dyDescent="0.35">
      <c r="B475" t="s">
        <v>332</v>
      </c>
      <c r="D475" t="s">
        <v>478</v>
      </c>
      <c r="E475" s="8" t="str">
        <f t="shared" si="545"/>
        <v>475 SAM-PR-R</v>
      </c>
      <c r="G475" s="125" t="str">
        <f>"SAM - "&amp;SUBSTITUTE(G474,":","")</f>
        <v>SAM - unit</v>
      </c>
      <c r="I475" s="74"/>
      <c r="J475" s="74"/>
      <c r="K475" s="24"/>
      <c r="L475" s="24"/>
      <c r="M475" s="24"/>
      <c r="N475" s="24"/>
      <c r="O475" s="24"/>
      <c r="P475" s="24"/>
      <c r="R475" s="19"/>
      <c r="S475" s="19"/>
      <c r="T475" s="19"/>
      <c r="U475" s="19"/>
      <c r="V475" s="19"/>
      <c r="W475" s="19"/>
      <c r="X475" s="19"/>
      <c r="Y475" s="19"/>
      <c r="Z475" s="19"/>
      <c r="AA475" s="19"/>
      <c r="AB475" s="19"/>
      <c r="AC475" s="19"/>
      <c r="AD475" s="19"/>
      <c r="AE475" s="19"/>
      <c r="AF475" s="19"/>
      <c r="AG475" s="19"/>
      <c r="AH475" s="19"/>
      <c r="AI475" s="19"/>
      <c r="AJ475" s="19"/>
      <c r="AK475" s="19"/>
      <c r="AL475" s="19"/>
      <c r="AM475" s="19"/>
      <c r="AN475" s="19"/>
      <c r="AO475" s="19"/>
      <c r="AP475" s="19"/>
      <c r="AQ475" s="19"/>
      <c r="AR475" s="19"/>
      <c r="AS475" s="19"/>
      <c r="AT475" s="19"/>
      <c r="AU475" s="19"/>
      <c r="AV475" s="19"/>
      <c r="AW475" s="19"/>
      <c r="AX475" s="19"/>
      <c r="AY475" s="19"/>
      <c r="AZ475" s="19"/>
      <c r="BA475" s="19"/>
      <c r="BB475" s="19"/>
      <c r="BC475" s="19"/>
      <c r="BD475" s="19"/>
      <c r="BE475" s="19"/>
      <c r="BF475" s="19"/>
      <c r="BG475" s="19"/>
      <c r="BH475" s="19"/>
      <c r="BI475" s="19"/>
      <c r="BJ475" s="19"/>
      <c r="BK475" s="19"/>
      <c r="BL475" s="19"/>
      <c r="BM475" s="19"/>
      <c r="BN475" s="19"/>
      <c r="BO475" s="19"/>
      <c r="BP475" s="19"/>
      <c r="BQ475" s="19"/>
      <c r="BR475" s="19"/>
      <c r="BS475" s="19"/>
      <c r="BT475" s="19"/>
      <c r="BU475" s="19"/>
      <c r="BV475" s="19"/>
      <c r="BW475" s="19"/>
      <c r="BX475" s="19"/>
      <c r="BY475" s="19"/>
      <c r="BZ475" s="19"/>
      <c r="CA475" s="19"/>
      <c r="CB475" s="19"/>
      <c r="CC475" s="19"/>
      <c r="CD475" s="19"/>
      <c r="CE475" s="19"/>
      <c r="CF475" s="19"/>
      <c r="CG475" s="19"/>
      <c r="CH475" s="19"/>
      <c r="CI475" s="19"/>
      <c r="CJ475" s="19"/>
      <c r="CK475" s="19"/>
      <c r="CL475" s="19"/>
      <c r="CN475" s="74"/>
      <c r="CO475" s="19"/>
      <c r="CP475" s="19"/>
      <c r="CQ475" s="19"/>
      <c r="CR475" s="19"/>
      <c r="CS475" s="19"/>
      <c r="CT475" s="19"/>
      <c r="CU475" s="19"/>
      <c r="CV475" s="19"/>
      <c r="CW475" s="19"/>
      <c r="CX475" s="19"/>
      <c r="CY475" s="19"/>
      <c r="CZ475" s="19"/>
      <c r="DA475" s="19"/>
      <c r="DB475" s="19"/>
      <c r="DC475" s="19"/>
      <c r="DD475" s="19"/>
      <c r="DE475" s="19"/>
      <c r="DF475" s="19"/>
      <c r="DG475" s="19"/>
      <c r="DH475" s="19"/>
      <c r="DI475" s="19"/>
      <c r="DJ475" s="19"/>
      <c r="DK475" s="19"/>
      <c r="DL475" s="19"/>
    </row>
    <row r="476" spans="1:116" x14ac:dyDescent="0.35">
      <c r="B476" t="str">
        <f>E476</f>
        <v>476 SAM-PR-R</v>
      </c>
      <c r="D476" t="s">
        <v>478</v>
      </c>
      <c r="E476" s="8" t="str">
        <f t="shared" si="545"/>
        <v>476 SAM-PR-R</v>
      </c>
      <c r="G476" s="145" t="s">
        <v>65</v>
      </c>
      <c r="H476" s="12"/>
      <c r="J476" s="75">
        <v>0.01</v>
      </c>
      <c r="K476" s="166">
        <v>4.8000000000000001E-2</v>
      </c>
      <c r="L476" s="166">
        <v>8.5999999999999993E-2</v>
      </c>
      <c r="M476" s="166">
        <v>0.124</v>
      </c>
      <c r="N476" s="166">
        <v>0.16200000000000001</v>
      </c>
      <c r="O476" s="166">
        <v>0.2</v>
      </c>
      <c r="P476" s="166">
        <v>0.2</v>
      </c>
      <c r="R476" s="20"/>
      <c r="S476" s="167" cm="1">
        <f t="array" ref="S476">(INDEX($I:$O,ROW(),MATCH(S$3,$I$2:$O$2,0))/12-INDEX($I:$O,ROW(),MATCH(S$3-1,$I$2:$O$2,0))/12)+R476</f>
        <v>4.0000000000000001E-3</v>
      </c>
      <c r="T476" s="167" cm="1">
        <f t="array" ref="T476">(INDEX($I:$O,ROW(),MATCH(T$3,$I$2:$O$2,0))/12-INDEX($I:$O,ROW(),MATCH(T$3-1,$I$2:$O$2,0))/12)+S476</f>
        <v>8.0000000000000002E-3</v>
      </c>
      <c r="U476" s="167" cm="1">
        <f t="array" ref="U476">(INDEX($I:$O,ROW(),MATCH(U$3,$I$2:$O$2,0))/12-INDEX($I:$O,ROW(),MATCH(U$3-1,$I$2:$O$2,0))/12)+T476</f>
        <v>1.2E-2</v>
      </c>
      <c r="V476" s="167" cm="1">
        <f t="array" ref="V476">(INDEX($I:$O,ROW(),MATCH(V$3,$I$2:$O$2,0))/12-INDEX($I:$O,ROW(),MATCH(V$3-1,$I$2:$O$2,0))/12)+U476</f>
        <v>1.6E-2</v>
      </c>
      <c r="W476" s="167" cm="1">
        <f t="array" ref="W476">(INDEX($I:$O,ROW(),MATCH(W$3,$I$2:$O$2,0))/12-INDEX($I:$O,ROW(),MATCH(W$3-1,$I$2:$O$2,0))/12)+V476</f>
        <v>0.02</v>
      </c>
      <c r="X476" s="167" cm="1">
        <f t="array" ref="X476">(INDEX($I:$O,ROW(),MATCH(X$3,$I$2:$O$2,0))/12-INDEX($I:$O,ROW(),MATCH(X$3-1,$I$2:$O$2,0))/12)+W476</f>
        <v>2.4E-2</v>
      </c>
      <c r="Y476" s="167" cm="1">
        <f t="array" ref="Y476">(INDEX($I:$O,ROW(),MATCH(Y$3,$I$2:$O$2,0))/12-INDEX($I:$O,ROW(),MATCH(Y$3-1,$I$2:$O$2,0))/12)+X476</f>
        <v>2.8000000000000001E-2</v>
      </c>
      <c r="Z476" s="167" cm="1">
        <f t="array" ref="Z476">(INDEX($I:$O,ROW(),MATCH(Z$3,$I$2:$O$2,0))/12-INDEX($I:$O,ROW(),MATCH(Z$3-1,$I$2:$O$2,0))/12)+Y476</f>
        <v>3.2000000000000001E-2</v>
      </c>
      <c r="AA476" s="167" cm="1">
        <f t="array" ref="AA476">(INDEX($I:$O,ROW(),MATCH(AA$3,$I$2:$O$2,0))/12-INDEX($I:$O,ROW(),MATCH(AA$3-1,$I$2:$O$2,0))/12)+Z476</f>
        <v>3.6000000000000004E-2</v>
      </c>
      <c r="AB476" s="167" cm="1">
        <f t="array" ref="AB476">(INDEX($I:$O,ROW(),MATCH(AB$3,$I$2:$O$2,0))/12-INDEX($I:$O,ROW(),MATCH(AB$3-1,$I$2:$O$2,0))/12)+AA476</f>
        <v>4.0000000000000008E-2</v>
      </c>
      <c r="AC476" s="167" cm="1">
        <f t="array" ref="AC476">(INDEX($I:$O,ROW(),MATCH(AC$3,$I$2:$O$2,0))/12-INDEX($I:$O,ROW(),MATCH(AC$3-1,$I$2:$O$2,0))/12)+AB476</f>
        <v>4.4000000000000011E-2</v>
      </c>
      <c r="AD476" s="167" cm="1">
        <f t="array" ref="AD476">(INDEX($I:$O,ROW(),MATCH(AD$3,$I$2:$O$2,0))/12-INDEX($I:$O,ROW(),MATCH(AD$3-1,$I$2:$O$2,0))/12)+AC476</f>
        <v>4.8000000000000015E-2</v>
      </c>
      <c r="AE476" s="167" cm="1">
        <f t="array" ref="AE476">(INDEX($I:$O,ROW(),MATCH(AE$3,$I$2:$O$2,0))/12-INDEX($I:$O,ROW(),MATCH(AE$3-1,$I$2:$O$2,0))/12)+AD476</f>
        <v>5.116666666666668E-2</v>
      </c>
      <c r="AF476" s="167" cm="1">
        <f t="array" ref="AF476">(INDEX($I:$O,ROW(),MATCH(AF$3,$I$2:$O$2,0))/12-INDEX($I:$O,ROW(),MATCH(AF$3-1,$I$2:$O$2,0))/12)+AE476</f>
        <v>5.4333333333333345E-2</v>
      </c>
      <c r="AG476" s="167" cm="1">
        <f t="array" ref="AG476">(INDEX($I:$O,ROW(),MATCH(AG$3,$I$2:$O$2,0))/12-INDEX($I:$O,ROW(),MATCH(AG$3-1,$I$2:$O$2,0))/12)+AF476</f>
        <v>5.7500000000000009E-2</v>
      </c>
      <c r="AH476" s="167" cm="1">
        <f t="array" ref="AH476">(INDEX($I:$O,ROW(),MATCH(AH$3,$I$2:$O$2,0))/12-INDEX($I:$O,ROW(),MATCH(AH$3-1,$I$2:$O$2,0))/12)+AG476</f>
        <v>6.0666666666666674E-2</v>
      </c>
      <c r="AI476" s="167" cm="1">
        <f t="array" ref="AI476">(INDEX($I:$O,ROW(),MATCH(AI$3,$I$2:$O$2,0))/12-INDEX($I:$O,ROW(),MATCH(AI$3-1,$I$2:$O$2,0))/12)+AH476</f>
        <v>6.3833333333333339E-2</v>
      </c>
      <c r="AJ476" s="167" cm="1">
        <f t="array" ref="AJ476">(INDEX($I:$O,ROW(),MATCH(AJ$3,$I$2:$O$2,0))/12-INDEX($I:$O,ROW(),MATCH(AJ$3-1,$I$2:$O$2,0))/12)+AI476</f>
        <v>6.7000000000000004E-2</v>
      </c>
      <c r="AK476" s="167" cm="1">
        <f t="array" ref="AK476">(INDEX($I:$O,ROW(),MATCH(AK$3,$I$2:$O$2,0))/12-INDEX($I:$O,ROW(),MATCH(AK$3-1,$I$2:$O$2,0))/12)+AJ476</f>
        <v>7.0166666666666669E-2</v>
      </c>
      <c r="AL476" s="167" cm="1">
        <f t="array" ref="AL476">(INDEX($I:$O,ROW(),MATCH(AL$3,$I$2:$O$2,0))/12-INDEX($I:$O,ROW(),MATCH(AL$3-1,$I$2:$O$2,0))/12)+AK476</f>
        <v>7.3333333333333334E-2</v>
      </c>
      <c r="AM476" s="167" cm="1">
        <f t="array" ref="AM476">(INDEX($I:$O,ROW(),MATCH(AM$3,$I$2:$O$2,0))/12-INDEX($I:$O,ROW(),MATCH(AM$3-1,$I$2:$O$2,0))/12)+AL476</f>
        <v>7.6499999999999999E-2</v>
      </c>
      <c r="AN476" s="167" cm="1">
        <f t="array" ref="AN476">(INDEX($I:$O,ROW(),MATCH(AN$3,$I$2:$O$2,0))/12-INDEX($I:$O,ROW(),MATCH(AN$3-1,$I$2:$O$2,0))/12)+AM476</f>
        <v>7.9666666666666663E-2</v>
      </c>
      <c r="AO476" s="167" cm="1">
        <f t="array" ref="AO476">(INDEX($I:$O,ROW(),MATCH(AO$3,$I$2:$O$2,0))/12-INDEX($I:$O,ROW(),MATCH(AO$3-1,$I$2:$O$2,0))/12)+AN476</f>
        <v>8.2833333333333328E-2</v>
      </c>
      <c r="AP476" s="167" cm="1">
        <f t="array" ref="AP476">(INDEX($I:$O,ROW(),MATCH(AP$3,$I$2:$O$2,0))/12-INDEX($I:$O,ROW(),MATCH(AP$3-1,$I$2:$O$2,0))/12)+AO476</f>
        <v>8.5999999999999993E-2</v>
      </c>
      <c r="AQ476" s="167" cm="1">
        <f t="array" ref="AQ476">(INDEX($I:$O,ROW(),MATCH(AQ$3,$I$2:$O$2,0))/12-INDEX($I:$O,ROW(),MATCH(AQ$3-1,$I$2:$O$2,0))/12)+AP476</f>
        <v>8.9166666666666658E-2</v>
      </c>
      <c r="AR476" s="167" cm="1">
        <f t="array" ref="AR476">(INDEX($I:$O,ROW(),MATCH(AR$3,$I$2:$O$2,0))/12-INDEX($I:$O,ROW(),MATCH(AR$3-1,$I$2:$O$2,0))/12)+AQ476</f>
        <v>9.2333333333333323E-2</v>
      </c>
      <c r="AS476" s="167" cm="1">
        <f t="array" ref="AS476">(INDEX($I:$O,ROW(),MATCH(AS$3,$I$2:$O$2,0))/12-INDEX($I:$O,ROW(),MATCH(AS$3-1,$I$2:$O$2,0))/12)+AR476</f>
        <v>9.5499999999999988E-2</v>
      </c>
      <c r="AT476" s="167" cm="1">
        <f t="array" ref="AT476">(INDEX($I:$O,ROW(),MATCH(AT$3,$I$2:$O$2,0))/12-INDEX($I:$O,ROW(),MATCH(AT$3-1,$I$2:$O$2,0))/12)+AS476</f>
        <v>9.8666666666666653E-2</v>
      </c>
      <c r="AU476" s="167" cm="1">
        <f t="array" ref="AU476">(INDEX($I:$O,ROW(),MATCH(AU$3,$I$2:$O$2,0))/12-INDEX($I:$O,ROW(),MATCH(AU$3-1,$I$2:$O$2,0))/12)+AT476</f>
        <v>0.10183333333333332</v>
      </c>
      <c r="AV476" s="167" cm="1">
        <f t="array" ref="AV476">(INDEX($I:$O,ROW(),MATCH(AV$3,$I$2:$O$2,0))/12-INDEX($I:$O,ROW(),MATCH(AV$3-1,$I$2:$O$2,0))/12)+AU476</f>
        <v>0.10499999999999998</v>
      </c>
      <c r="AW476" s="167" cm="1">
        <f t="array" ref="AW476">(INDEX($I:$O,ROW(),MATCH(AW$3,$I$2:$O$2,0))/12-INDEX($I:$O,ROW(),MATCH(AW$3-1,$I$2:$O$2,0))/12)+AV476</f>
        <v>0.10816666666666665</v>
      </c>
      <c r="AX476" s="167" cm="1">
        <f t="array" ref="AX476">(INDEX($I:$O,ROW(),MATCH(AX$3,$I$2:$O$2,0))/12-INDEX($I:$O,ROW(),MATCH(AX$3-1,$I$2:$O$2,0))/12)+AW476</f>
        <v>0.11133333333333331</v>
      </c>
      <c r="AY476" s="167" cm="1">
        <f t="array" ref="AY476">(INDEX($I:$O,ROW(),MATCH(AY$3,$I$2:$O$2,0))/12-INDEX($I:$O,ROW(),MATCH(AY$3-1,$I$2:$O$2,0))/12)+AX476</f>
        <v>0.11449999999999998</v>
      </c>
      <c r="AZ476" s="167" cm="1">
        <f t="array" ref="AZ476">(INDEX($I:$O,ROW(),MATCH(AZ$3,$I$2:$O$2,0))/12-INDEX($I:$O,ROW(),MATCH(AZ$3-1,$I$2:$O$2,0))/12)+AY476</f>
        <v>0.11766666666666664</v>
      </c>
      <c r="BA476" s="167" cm="1">
        <f t="array" ref="BA476">(INDEX($I:$O,ROW(),MATCH(BA$3,$I$2:$O$2,0))/12-INDEX($I:$O,ROW(),MATCH(BA$3-1,$I$2:$O$2,0))/12)+AZ476</f>
        <v>0.12083333333333331</v>
      </c>
      <c r="BB476" s="167" cm="1">
        <f t="array" ref="BB476">(INDEX($I:$O,ROW(),MATCH(BB$3,$I$2:$O$2,0))/12-INDEX($I:$O,ROW(),MATCH(BB$3-1,$I$2:$O$2,0))/12)+BA476</f>
        <v>0.12399999999999997</v>
      </c>
      <c r="BC476" s="167" cm="1">
        <f t="array" ref="BC476">(INDEX($I:$O,ROW(),MATCH(BC$3,$I$2:$O$2,0))/12-INDEX($I:$O,ROW(),MATCH(BC$3-1,$I$2:$O$2,0))/12)+BB476</f>
        <v>0.12716666666666665</v>
      </c>
      <c r="BD476" s="167" cm="1">
        <f t="array" ref="BD476">(INDEX($I:$O,ROW(),MATCH(BD$3,$I$2:$O$2,0))/12-INDEX($I:$O,ROW(),MATCH(BD$3-1,$I$2:$O$2,0))/12)+BC476</f>
        <v>0.13033333333333333</v>
      </c>
      <c r="BE476" s="167" cm="1">
        <f t="array" ref="BE476">(INDEX($I:$O,ROW(),MATCH(BE$3,$I$2:$O$2,0))/12-INDEX($I:$O,ROW(),MATCH(BE$3-1,$I$2:$O$2,0))/12)+BD476</f>
        <v>0.13350000000000001</v>
      </c>
      <c r="BF476" s="167" cm="1">
        <f t="array" ref="BF476">(INDEX($I:$O,ROW(),MATCH(BF$3,$I$2:$O$2,0))/12-INDEX($I:$O,ROW(),MATCH(BF$3-1,$I$2:$O$2,0))/12)+BE476</f>
        <v>0.13666666666666669</v>
      </c>
      <c r="BG476" s="167" cm="1">
        <f t="array" ref="BG476">(INDEX($I:$O,ROW(),MATCH(BG$3,$I$2:$O$2,0))/12-INDEX($I:$O,ROW(),MATCH(BG$3-1,$I$2:$O$2,0))/12)+BF476</f>
        <v>0.13983333333333337</v>
      </c>
      <c r="BH476" s="167" cm="1">
        <f t="array" ref="BH476">(INDEX($I:$O,ROW(),MATCH(BH$3,$I$2:$O$2,0))/12-INDEX($I:$O,ROW(),MATCH(BH$3-1,$I$2:$O$2,0))/12)+BG476</f>
        <v>0.14300000000000004</v>
      </c>
      <c r="BI476" s="167" cm="1">
        <f t="array" ref="BI476">(INDEX($I:$O,ROW(),MATCH(BI$3,$I$2:$O$2,0))/12-INDEX($I:$O,ROW(),MATCH(BI$3-1,$I$2:$O$2,0))/12)+BH476</f>
        <v>0.14616666666666672</v>
      </c>
      <c r="BJ476" s="167" cm="1">
        <f t="array" ref="BJ476">(INDEX($I:$O,ROW(),MATCH(BJ$3,$I$2:$O$2,0))/12-INDEX($I:$O,ROW(),MATCH(BJ$3-1,$I$2:$O$2,0))/12)+BI476</f>
        <v>0.1493333333333334</v>
      </c>
      <c r="BK476" s="167" cm="1">
        <f t="array" ref="BK476">(INDEX($I:$O,ROW(),MATCH(BK$3,$I$2:$O$2,0))/12-INDEX($I:$O,ROW(),MATCH(BK$3-1,$I$2:$O$2,0))/12)+BJ476</f>
        <v>0.15250000000000008</v>
      </c>
      <c r="BL476" s="167" cm="1">
        <f t="array" ref="BL476">(INDEX($I:$O,ROW(),MATCH(BL$3,$I$2:$O$2,0))/12-INDEX($I:$O,ROW(),MATCH(BL$3-1,$I$2:$O$2,0))/12)+BK476</f>
        <v>0.15566666666666676</v>
      </c>
      <c r="BM476" s="167" cm="1">
        <f t="array" ref="BM476">(INDEX($I:$O,ROW(),MATCH(BM$3,$I$2:$O$2,0))/12-INDEX($I:$O,ROW(),MATCH(BM$3-1,$I$2:$O$2,0))/12)+BL476</f>
        <v>0.15883333333333344</v>
      </c>
      <c r="BN476" s="167" cm="1">
        <f t="array" ref="BN476">(INDEX($I:$O,ROW(),MATCH(BN$3,$I$2:$O$2,0))/12-INDEX($I:$O,ROW(),MATCH(BN$3-1,$I$2:$O$2,0))/12)+BM476</f>
        <v>0.16200000000000012</v>
      </c>
      <c r="BO476" s="167" cm="1">
        <f t="array" ref="BO476">(INDEX($I:$O,ROW(),MATCH(BO$3,$I$2:$O$2,0))/12-INDEX($I:$O,ROW(),MATCH(BO$3-1,$I$2:$O$2,0))/12)+BN476</f>
        <v>0.16516666666666679</v>
      </c>
      <c r="BP476" s="167" cm="1">
        <f t="array" ref="BP476">(INDEX($I:$O,ROW(),MATCH(BP$3,$I$2:$O$2,0))/12-INDEX($I:$O,ROW(),MATCH(BP$3-1,$I$2:$O$2,0))/12)+BO476</f>
        <v>0.16833333333333347</v>
      </c>
      <c r="BQ476" s="167" cm="1">
        <f t="array" ref="BQ476">(INDEX($I:$O,ROW(),MATCH(BQ$3,$I$2:$O$2,0))/12-INDEX($I:$O,ROW(),MATCH(BQ$3-1,$I$2:$O$2,0))/12)+BP476</f>
        <v>0.17150000000000015</v>
      </c>
      <c r="BR476" s="167" cm="1">
        <f t="array" ref="BR476">(INDEX($I:$O,ROW(),MATCH(BR$3,$I$2:$O$2,0))/12-INDEX($I:$O,ROW(),MATCH(BR$3-1,$I$2:$O$2,0))/12)+BQ476</f>
        <v>0.17466666666666683</v>
      </c>
      <c r="BS476" s="167" cm="1">
        <f t="array" ref="BS476">(INDEX($I:$O,ROW(),MATCH(BS$3,$I$2:$O$2,0))/12-INDEX($I:$O,ROW(),MATCH(BS$3-1,$I$2:$O$2,0))/12)+BR476</f>
        <v>0.17783333333333351</v>
      </c>
      <c r="BT476" s="167" cm="1">
        <f t="array" ref="BT476">(INDEX($I:$O,ROW(),MATCH(BT$3,$I$2:$O$2,0))/12-INDEX($I:$O,ROW(),MATCH(BT$3-1,$I$2:$O$2,0))/12)+BS476</f>
        <v>0.18100000000000019</v>
      </c>
      <c r="BU476" s="167" cm="1">
        <f t="array" ref="BU476">(INDEX($I:$O,ROW(),MATCH(BU$3,$I$2:$O$2,0))/12-INDEX($I:$O,ROW(),MATCH(BU$3-1,$I$2:$O$2,0))/12)+BT476</f>
        <v>0.18416666666666687</v>
      </c>
      <c r="BV476" s="167" cm="1">
        <f t="array" ref="BV476">(INDEX($I:$O,ROW(),MATCH(BV$3,$I$2:$O$2,0))/12-INDEX($I:$O,ROW(),MATCH(BV$3-1,$I$2:$O$2,0))/12)+BU476</f>
        <v>0.18733333333333355</v>
      </c>
      <c r="BW476" s="167" cm="1">
        <f t="array" ref="BW476">(INDEX($I:$O,ROW(),MATCH(BW$3,$I$2:$O$2,0))/12-INDEX($I:$O,ROW(),MATCH(BW$3-1,$I$2:$O$2,0))/12)+BV476</f>
        <v>0.19050000000000022</v>
      </c>
      <c r="BX476" s="167" cm="1">
        <f t="array" ref="BX476">(INDEX($I:$O,ROW(),MATCH(BX$3,$I$2:$O$2,0))/12-INDEX($I:$O,ROW(),MATCH(BX$3-1,$I$2:$O$2,0))/12)+BW476</f>
        <v>0.1936666666666669</v>
      </c>
      <c r="BY476" s="167" cm="1">
        <f t="array" ref="BY476">(INDEX($I:$O,ROW(),MATCH(BY$3,$I$2:$O$2,0))/12-INDEX($I:$O,ROW(),MATCH(BY$3-1,$I$2:$O$2,0))/12)+BX476</f>
        <v>0.19683333333333358</v>
      </c>
      <c r="BZ476" s="167" cm="1">
        <f t="array" ref="BZ476">(INDEX($I:$O,ROW(),MATCH(BZ$3,$I$2:$O$2,0))/12-INDEX($I:$O,ROW(),MATCH(BZ$3-1,$I$2:$O$2,0))/12)+BY476</f>
        <v>0.20000000000000026</v>
      </c>
      <c r="CA476" s="167" cm="1">
        <f t="array" ref="CA476">(INDEX($I:$P,ROW(),MATCH(CA$3,$I$2:$P$2,0))/12-INDEX($I:$P,ROW(),MATCH(CA$3-1,$I$2:$P$2,0))/12)+BZ476</f>
        <v>0.20000000000000026</v>
      </c>
      <c r="CB476" s="167" cm="1">
        <f t="array" ref="CB476">(INDEX($I:$P,ROW(),MATCH(CB$3,$I$2:$P$2,0))/12-INDEX($I:$P,ROW(),MATCH(CB$3-1,$I$2:$P$2,0))/12)+CA476</f>
        <v>0.20000000000000026</v>
      </c>
      <c r="CC476" s="167" cm="1">
        <f t="array" ref="CC476">(INDEX($I:$P,ROW(),MATCH(CC$3,$I$2:$P$2,0))/12-INDEX($I:$P,ROW(),MATCH(CC$3-1,$I$2:$P$2,0))/12)+CB476</f>
        <v>0.20000000000000026</v>
      </c>
      <c r="CD476" s="167" cm="1">
        <f t="array" ref="CD476">(INDEX($I:$P,ROW(),MATCH(CD$3,$I$2:$P$2,0))/12-INDEX($I:$P,ROW(),MATCH(CD$3-1,$I$2:$P$2,0))/12)+CC476</f>
        <v>0.20000000000000026</v>
      </c>
      <c r="CE476" s="167" cm="1">
        <f t="array" ref="CE476">(INDEX($I:$P,ROW(),MATCH(CE$3,$I$2:$P$2,0))/12-INDEX($I:$P,ROW(),MATCH(CE$3-1,$I$2:$P$2,0))/12)+CD476</f>
        <v>0.20000000000000026</v>
      </c>
      <c r="CF476" s="167" cm="1">
        <f t="array" ref="CF476">(INDEX($I:$P,ROW(),MATCH(CF$3,$I$2:$P$2,0))/12-INDEX($I:$P,ROW(),MATCH(CF$3-1,$I$2:$P$2,0))/12)+CE476</f>
        <v>0.20000000000000026</v>
      </c>
      <c r="CG476" s="167" cm="1">
        <f t="array" ref="CG476">(INDEX($I:$P,ROW(),MATCH(CG$3,$I$2:$P$2,0))/12-INDEX($I:$P,ROW(),MATCH(CG$3-1,$I$2:$P$2,0))/12)+CF476</f>
        <v>0.20000000000000026</v>
      </c>
      <c r="CH476" s="167" cm="1">
        <f t="array" ref="CH476">(INDEX($I:$P,ROW(),MATCH(CH$3,$I$2:$P$2,0))/12-INDEX($I:$P,ROW(),MATCH(CH$3-1,$I$2:$P$2,0))/12)+CG476</f>
        <v>0.20000000000000026</v>
      </c>
      <c r="CI476" s="167" cm="1">
        <f t="array" ref="CI476">(INDEX($I:$P,ROW(),MATCH(CI$3,$I$2:$P$2,0))/12-INDEX($I:$P,ROW(),MATCH(CI$3-1,$I$2:$P$2,0))/12)+CH476</f>
        <v>0.20000000000000026</v>
      </c>
      <c r="CJ476" s="167" cm="1">
        <f t="array" ref="CJ476">(INDEX($I:$P,ROW(),MATCH(CJ$3,$I$2:$P$2,0))/12-INDEX($I:$P,ROW(),MATCH(CJ$3-1,$I$2:$P$2,0))/12)+CI476</f>
        <v>0.20000000000000026</v>
      </c>
      <c r="CK476" s="167" cm="1">
        <f t="array" ref="CK476">(INDEX($I:$P,ROW(),MATCH(CK$3,$I$2:$P$2,0))/12-INDEX($I:$P,ROW(),MATCH(CK$3-1,$I$2:$P$2,0))/12)+CJ476</f>
        <v>0.20000000000000026</v>
      </c>
      <c r="CL476" s="167" cm="1">
        <f t="array" ref="CL476">(INDEX($I:$P,ROW(),MATCH(CL$3,$I$2:$P$2,0))/12-INDEX($I:$P,ROW(),MATCH(CL$3-1,$I$2:$P$2,0))/12)+CK476</f>
        <v>0.20000000000000026</v>
      </c>
      <c r="CN476" s="75">
        <v>0.01</v>
      </c>
      <c r="CO476" s="167" t="e" cm="1">
        <f t="array" ref="CO476">(INDEX($I:$P,ROW(),MATCH(CO$3,$I$2:$P$2,0))/CO$5-INDEX($I:$P,ROW(),MATCH(CO$3-1,$I$2:$P$2,0))/CO$5)+CN476</f>
        <v>#N/A</v>
      </c>
      <c r="CP476" s="167" t="e" cm="1">
        <f t="array" ref="CP476">(INDEX($I:$P,ROW(),MATCH(CP$3,$I$2:$P$2,0))/CP$5-INDEX($I:$P,ROW(),MATCH(CP$3-1,$I$2:$P$2,0))/CP$5)+CO476</f>
        <v>#N/A</v>
      </c>
      <c r="CQ476" s="167" t="e" cm="1">
        <f t="array" ref="CQ476">(INDEX($I:$P,ROW(),MATCH(CQ$3,$I$2:$P$2,0))/CQ$5-INDEX($I:$P,ROW(),MATCH(CQ$3-1,$I$2:$P$2,0))/CQ$5)+CP476</f>
        <v>#N/A</v>
      </c>
      <c r="CR476" s="167" t="e" cm="1">
        <f t="array" ref="CR476">(INDEX($I:$P,ROW(),MATCH(CR$3,$I$2:$P$2,0))/CR$5-INDEX($I:$P,ROW(),MATCH(CR$3-1,$I$2:$P$2,0))/CR$5)+CQ476</f>
        <v>#N/A</v>
      </c>
      <c r="CS476" s="167" t="e" cm="1">
        <f t="array" ref="CS476">(INDEX($I:$P,ROW(),MATCH(CS$3,$I$2:$P$2,0))/CS$5-INDEX($I:$P,ROW(),MATCH(CS$3-1,$I$2:$P$2,0))/CS$5)+CR476</f>
        <v>#N/A</v>
      </c>
      <c r="CT476" s="167" t="e" cm="1">
        <f t="array" ref="CT476">(INDEX($I:$P,ROW(),MATCH(CT$3,$I$2:$P$2,0))/CT$5-INDEX($I:$P,ROW(),MATCH(CT$3-1,$I$2:$P$2,0))/CT$5)+CS476</f>
        <v>#N/A</v>
      </c>
      <c r="CU476" s="167" t="e" cm="1">
        <f t="array" ref="CU476">(INDEX($I:$P,ROW(),MATCH(CU$3,$I$2:$P$2,0))/CU$5-INDEX($I:$P,ROW(),MATCH(CU$3-1,$I$2:$P$2,0))/CU$5)+CT476</f>
        <v>#N/A</v>
      </c>
      <c r="CV476" s="167" t="e" cm="1">
        <f t="array" ref="CV476">(INDEX($I:$P,ROW(),MATCH(CV$3,$I$2:$P$2,0))/CV$5-INDEX($I:$P,ROW(),MATCH(CV$3-1,$I$2:$P$2,0))/CV$5)+CU476</f>
        <v>#N/A</v>
      </c>
      <c r="CW476" s="167" t="e" cm="1">
        <f t="array" ref="CW476">(INDEX($I:$P,ROW(),MATCH(CW$3,$I$2:$P$2,0))/CW$5-INDEX($I:$P,ROW(),MATCH(CW$3-1,$I$2:$P$2,0))/CW$5)+CV476</f>
        <v>#N/A</v>
      </c>
      <c r="CX476" s="167" t="e" cm="1">
        <f t="array" ref="CX476">(INDEX($I:$P,ROW(),MATCH(CX$3,$I$2:$P$2,0))/CX$5-INDEX($I:$P,ROW(),MATCH(CX$3-1,$I$2:$P$2,0))/CX$5)+CW476</f>
        <v>#N/A</v>
      </c>
      <c r="CY476" s="167" t="e" cm="1">
        <f t="array" ref="CY476">(INDEX($I:$P,ROW(),MATCH(CY$3,$I$2:$P$2,0))/CL$5-INDEX($I:$P,ROW(),MATCH(CY$3-1,$I$2:$P$2,0))/CL$5)+CX476</f>
        <v>#N/A</v>
      </c>
      <c r="CZ476" s="167" t="e" cm="1">
        <f t="array" ref="CZ476">(INDEX($I:$P,ROW(),MATCH(CZ$3,$I$2:$P$2,0))/CZ$5-INDEX($I:$P,ROW(),MATCH(CZ$3-1,$I$2:$P$2,0))/CZ$5)+CY476</f>
        <v>#N/A</v>
      </c>
      <c r="DA476" s="167" t="e" cm="1">
        <f t="array" ref="DA476">(INDEX($I:$P,ROW(),MATCH(DA$3,$I$2:$P$2,0))/DA$5-INDEX($I:$P,ROW(),MATCH(DA$3-1,$I$2:$P$2,0))/DA$5)+CZ476</f>
        <v>#N/A</v>
      </c>
      <c r="DB476" s="167" t="e" cm="1">
        <f t="array" ref="DB476">(INDEX($I:$P,ROW(),MATCH(DB$3,$I$2:$P$2,0))/DB$5-INDEX($I:$P,ROW(),MATCH(DB$3-1,$I$2:$P$2,0))/DB$5)+DA476</f>
        <v>#N/A</v>
      </c>
      <c r="DC476" s="167" t="e" cm="1">
        <f t="array" ref="DC476">(INDEX($I:$P,ROW(),MATCH(DC$3,$I$2:$P$2,0))/DC$5-INDEX($I:$P,ROW(),MATCH(DC$3-1,$I$2:$P$2,0))/DC$5)+DB476</f>
        <v>#N/A</v>
      </c>
      <c r="DD476" s="167" t="e" cm="1">
        <f t="array" ref="DD476">(INDEX($I:$P,ROW(),MATCH(DD$3,$I$2:$P$2,0))/DD$5-INDEX($I:$P,ROW(),MATCH(DD$3-1,$I$2:$P$2,0))/DD$5)+DC476</f>
        <v>#N/A</v>
      </c>
      <c r="DE476" s="167" t="e" cm="1">
        <f t="array" ref="DE476">(INDEX($I:$P,ROW(),MATCH(DE$3,$I$2:$P$2,0))/DE$5-INDEX($I:$P,ROW(),MATCH(DE$3-1,$I$2:$P$2,0))/DE$5)+DD476</f>
        <v>#N/A</v>
      </c>
      <c r="DF476" s="167" t="e" cm="1">
        <f t="array" ref="DF476">(INDEX($I:$P,ROW(),MATCH(DF$3,$I$2:$P$2,0))/DF$5-INDEX($I:$P,ROW(),MATCH(DF$3-1,$I$2:$P$2,0))/DF$5)+DE476</f>
        <v>#N/A</v>
      </c>
      <c r="DG476" s="167" t="e" cm="1">
        <f t="array" ref="DG476">(INDEX($I:$P,ROW(),MATCH(DG$3,$I$2:$P$2,0))/DG$5-INDEX($I:$P,ROW(),MATCH(DG$3-1,$I$2:$P$2,0))/DG$5)+DF476</f>
        <v>#N/A</v>
      </c>
      <c r="DH476" s="167" t="e" cm="1">
        <f t="array" ref="DH476">(INDEX($I:$P,ROW(),MATCH(DH$3,$I$2:$P$2,0))/DH$5-INDEX($I:$P,ROW(),MATCH(DH$3-1,$I$2:$P$2,0))/DH$5)+DG476</f>
        <v>#N/A</v>
      </c>
      <c r="DI476" s="167" t="e" cm="1">
        <f t="array" ref="DI476">(INDEX($I:$P,ROW(),MATCH(DI$3,$I$2:$P$2,0))/DI$5-INDEX($I:$P,ROW(),MATCH(DI$3-1,$I$2:$P$2,0))/DI$5)+DH476</f>
        <v>#N/A</v>
      </c>
      <c r="DJ476" s="167" t="e" cm="1">
        <f t="array" ref="DJ476">(INDEX($I:$P,ROW(),MATCH(DJ$3,$I$2:$P$2,0))/DJ$5-INDEX($I:$P,ROW(),MATCH(DJ$3-1,$I$2:$P$2,0))/DJ$5)+DI476</f>
        <v>#N/A</v>
      </c>
      <c r="DK476" s="167" t="e" cm="1">
        <f t="array" ref="DK476">(INDEX($I:$P,ROW(),MATCH(DK$3,$I$2:$P$2,0))/DK$5-INDEX($I:$P,ROW(),MATCH(DK$3-1,$I$2:$P$2,0))/DK$5)+DJ476</f>
        <v>#N/A</v>
      </c>
      <c r="DL476" s="167" t="e" cm="1">
        <f t="array" ref="DL476">(INDEX($I:$P,ROW(),MATCH(DL$3,$I$2:$P$2,0))/DL$5-INDEX($I:$P,ROW(),MATCH(DL$3-1,$I$2:$P$2,0))/DL$5)+DK476</f>
        <v>#N/A</v>
      </c>
    </row>
    <row r="477" spans="1:116" x14ac:dyDescent="0.35">
      <c r="A477" s="27"/>
      <c r="B477" s="27" t="str">
        <f>E477</f>
        <v>477 SAM-PR-R</v>
      </c>
      <c r="C477" s="27" t="s">
        <v>198</v>
      </c>
      <c r="D477" t="s">
        <v>478</v>
      </c>
      <c r="E477" s="9" t="str">
        <f t="shared" si="545"/>
        <v>477 SAM-PR-R</v>
      </c>
      <c r="F477" s="27"/>
      <c r="G477" s="126" t="str">
        <f>"Revenue - "&amp;G479</f>
        <v>Revenue - (Primary label)</v>
      </c>
      <c r="H477" s="24"/>
      <c r="I477" s="24"/>
      <c r="J477" s="24"/>
      <c r="K477" s="33">
        <f t="shared" ref="K477:P477" ca="1" si="546">SUMIF($3:$3,K$2,477:477)</f>
        <v>3120</v>
      </c>
      <c r="L477" s="33">
        <f t="shared" ca="1" si="546"/>
        <v>8230</v>
      </c>
      <c r="M477" s="33">
        <f t="shared" ca="1" si="546"/>
        <v>12789.999999999996</v>
      </c>
      <c r="N477" s="33">
        <f t="shared" ca="1" si="546"/>
        <v>17350.000000000007</v>
      </c>
      <c r="O477" s="33">
        <f t="shared" ca="1" si="546"/>
        <v>21910.000000000025</v>
      </c>
      <c r="P477" s="33">
        <f t="shared" ca="1" si="546"/>
        <v>24000.000000000033</v>
      </c>
      <c r="R477" s="165"/>
      <c r="S477" s="33" cm="1">
        <f t="array" aca="1" ref="S477" ca="1">S476*INDIRECT(S468)</f>
        <v>40</v>
      </c>
      <c r="T477" s="33" cm="1">
        <f t="array" aca="1" ref="T477" ca="1">T476*INDIRECT(T468)</f>
        <v>80</v>
      </c>
      <c r="U477" s="33" cm="1">
        <f t="array" aca="1" ref="U477" ca="1">U476*INDIRECT(U468)</f>
        <v>120</v>
      </c>
      <c r="V477" s="33" cm="1">
        <f t="array" aca="1" ref="V477" ca="1">V476*INDIRECT(V468)</f>
        <v>160</v>
      </c>
      <c r="W477" s="33" cm="1">
        <f t="array" aca="1" ref="W477" ca="1">W476*INDIRECT(W468)</f>
        <v>200</v>
      </c>
      <c r="X477" s="33" cm="1">
        <f t="array" aca="1" ref="X477" ca="1">X476*INDIRECT(X468)</f>
        <v>240</v>
      </c>
      <c r="Y477" s="33" cm="1">
        <f t="array" aca="1" ref="Y477" ca="1">Y476*INDIRECT(Y468)</f>
        <v>280</v>
      </c>
      <c r="Z477" s="33" cm="1">
        <f t="array" aca="1" ref="Z477" ca="1">Z476*INDIRECT(Z468)</f>
        <v>320</v>
      </c>
      <c r="AA477" s="33" cm="1">
        <f t="array" aca="1" ref="AA477" ca="1">AA476*INDIRECT(AA468)</f>
        <v>360.00000000000006</v>
      </c>
      <c r="AB477" s="33" cm="1">
        <f t="array" aca="1" ref="AB477" ca="1">AB476*INDIRECT(AB468)</f>
        <v>400.00000000000006</v>
      </c>
      <c r="AC477" s="33" cm="1">
        <f t="array" aca="1" ref="AC477" ca="1">AC476*INDIRECT(AC468)</f>
        <v>440.00000000000011</v>
      </c>
      <c r="AD477" s="33" cm="1">
        <f t="array" aca="1" ref="AD477" ca="1">AD476*INDIRECT(AD468)</f>
        <v>480.00000000000017</v>
      </c>
      <c r="AE477" s="33" cm="1">
        <f t="array" aca="1" ref="AE477" ca="1">AE476*INDIRECT(AE468)</f>
        <v>511.6666666666668</v>
      </c>
      <c r="AF477" s="33" cm="1">
        <f t="array" aca="1" ref="AF477" ca="1">AF476*INDIRECT(AF468)</f>
        <v>543.33333333333348</v>
      </c>
      <c r="AG477" s="33" cm="1">
        <f t="array" aca="1" ref="AG477" ca="1">AG476*INDIRECT(AG468)</f>
        <v>575.00000000000011</v>
      </c>
      <c r="AH477" s="33" cm="1">
        <f t="array" aca="1" ref="AH477" ca="1">AH476*INDIRECT(AH468)</f>
        <v>606.66666666666674</v>
      </c>
      <c r="AI477" s="33" cm="1">
        <f t="array" aca="1" ref="AI477" ca="1">AI476*INDIRECT(AI468)</f>
        <v>638.33333333333337</v>
      </c>
      <c r="AJ477" s="33" cm="1">
        <f t="array" aca="1" ref="AJ477" ca="1">AJ476*INDIRECT(AJ468)</f>
        <v>670</v>
      </c>
      <c r="AK477" s="33" cm="1">
        <f t="array" aca="1" ref="AK477" ca="1">AK476*INDIRECT(AK468)</f>
        <v>701.66666666666674</v>
      </c>
      <c r="AL477" s="33" cm="1">
        <f t="array" aca="1" ref="AL477" ca="1">AL476*INDIRECT(AL468)</f>
        <v>733.33333333333337</v>
      </c>
      <c r="AM477" s="33" cm="1">
        <f t="array" aca="1" ref="AM477" ca="1">AM476*INDIRECT(AM468)</f>
        <v>765</v>
      </c>
      <c r="AN477" s="33" cm="1">
        <f t="array" aca="1" ref="AN477" ca="1">AN476*INDIRECT(AN468)</f>
        <v>796.66666666666663</v>
      </c>
      <c r="AO477" s="33" cm="1">
        <f t="array" aca="1" ref="AO477" ca="1">AO476*INDIRECT(AO468)</f>
        <v>828.33333333333326</v>
      </c>
      <c r="AP477" s="33" cm="1">
        <f t="array" aca="1" ref="AP477" ca="1">AP476*INDIRECT(AP468)</f>
        <v>859.99999999999989</v>
      </c>
      <c r="AQ477" s="33" cm="1">
        <f t="array" aca="1" ref="AQ477" ca="1">AQ476*INDIRECT(AQ468)</f>
        <v>891.66666666666663</v>
      </c>
      <c r="AR477" s="33" cm="1">
        <f t="array" aca="1" ref="AR477" ca="1">AR476*INDIRECT(AR468)</f>
        <v>923.33333333333326</v>
      </c>
      <c r="AS477" s="33" cm="1">
        <f t="array" aca="1" ref="AS477" ca="1">AS476*INDIRECT(AS468)</f>
        <v>954.99999999999989</v>
      </c>
      <c r="AT477" s="33" cm="1">
        <f t="array" aca="1" ref="AT477" ca="1">AT476*INDIRECT(AT468)</f>
        <v>986.66666666666652</v>
      </c>
      <c r="AU477" s="33" cm="1">
        <f t="array" aca="1" ref="AU477" ca="1">AU476*INDIRECT(AU468)</f>
        <v>1018.3333333333331</v>
      </c>
      <c r="AV477" s="33" cm="1">
        <f t="array" aca="1" ref="AV477" ca="1">AV476*INDIRECT(AV468)</f>
        <v>1049.9999999999998</v>
      </c>
      <c r="AW477" s="33" cm="1">
        <f t="array" aca="1" ref="AW477" ca="1">AW476*INDIRECT(AW468)</f>
        <v>1081.6666666666665</v>
      </c>
      <c r="AX477" s="33" cm="1">
        <f t="array" aca="1" ref="AX477" ca="1">AX476*INDIRECT(AX468)</f>
        <v>1113.333333333333</v>
      </c>
      <c r="AY477" s="33" cm="1">
        <f t="array" aca="1" ref="AY477" ca="1">AY476*INDIRECT(AY468)</f>
        <v>1144.9999999999998</v>
      </c>
      <c r="AZ477" s="33" cm="1">
        <f t="array" aca="1" ref="AZ477" ca="1">AZ476*INDIRECT(AZ468)</f>
        <v>1176.6666666666665</v>
      </c>
      <c r="BA477" s="33" cm="1">
        <f t="array" aca="1" ref="BA477" ca="1">BA476*INDIRECT(BA468)</f>
        <v>1208.333333333333</v>
      </c>
      <c r="BB477" s="33" cm="1">
        <f t="array" aca="1" ref="BB477" ca="1">BB476*INDIRECT(BB468)</f>
        <v>1239.9999999999998</v>
      </c>
      <c r="BC477" s="33" cm="1">
        <f t="array" aca="1" ref="BC477" ca="1">BC476*INDIRECT(BC468)</f>
        <v>1271.6666666666665</v>
      </c>
      <c r="BD477" s="33" cm="1">
        <f t="array" aca="1" ref="BD477" ca="1">BD476*INDIRECT(BD468)</f>
        <v>1303.3333333333333</v>
      </c>
      <c r="BE477" s="33" cm="1">
        <f t="array" aca="1" ref="BE477" ca="1">BE476*INDIRECT(BE468)</f>
        <v>1335</v>
      </c>
      <c r="BF477" s="33" cm="1">
        <f t="array" aca="1" ref="BF477" ca="1">BF476*INDIRECT(BF468)</f>
        <v>1366.666666666667</v>
      </c>
      <c r="BG477" s="33" cm="1">
        <f t="array" aca="1" ref="BG477" ca="1">BG476*INDIRECT(BG468)</f>
        <v>1398.3333333333337</v>
      </c>
      <c r="BH477" s="33" cm="1">
        <f t="array" aca="1" ref="BH477" ca="1">BH476*INDIRECT(BH468)</f>
        <v>1430.0000000000005</v>
      </c>
      <c r="BI477" s="33" cm="1">
        <f t="array" aca="1" ref="BI477" ca="1">BI476*INDIRECT(BI468)</f>
        <v>1461.6666666666672</v>
      </c>
      <c r="BJ477" s="33" cm="1">
        <f t="array" aca="1" ref="BJ477" ca="1">BJ476*INDIRECT(BJ468)</f>
        <v>1493.3333333333339</v>
      </c>
      <c r="BK477" s="33" cm="1">
        <f t="array" aca="1" ref="BK477" ca="1">BK476*INDIRECT(BK468)</f>
        <v>1525.0000000000009</v>
      </c>
      <c r="BL477" s="33" cm="1">
        <f t="array" aca="1" ref="BL477" ca="1">BL476*INDIRECT(BL468)</f>
        <v>1556.6666666666677</v>
      </c>
      <c r="BM477" s="33" cm="1">
        <f t="array" aca="1" ref="BM477" ca="1">BM476*INDIRECT(BM468)</f>
        <v>1588.3333333333344</v>
      </c>
      <c r="BN477" s="33" cm="1">
        <f t="array" aca="1" ref="BN477" ca="1">BN476*INDIRECT(BN468)</f>
        <v>1620.0000000000011</v>
      </c>
      <c r="BO477" s="33" cm="1">
        <f t="array" aca="1" ref="BO477" ca="1">BO476*INDIRECT(BO468)</f>
        <v>1651.6666666666679</v>
      </c>
      <c r="BP477" s="33" cm="1">
        <f t="array" aca="1" ref="BP477" ca="1">BP476*INDIRECT(BP468)</f>
        <v>1683.3333333333348</v>
      </c>
      <c r="BQ477" s="33" cm="1">
        <f t="array" aca="1" ref="BQ477" ca="1">BQ476*INDIRECT(BQ468)</f>
        <v>1715.0000000000016</v>
      </c>
      <c r="BR477" s="33" cm="1">
        <f t="array" aca="1" ref="BR477" ca="1">BR476*INDIRECT(BR468)</f>
        <v>1746.6666666666683</v>
      </c>
      <c r="BS477" s="33" cm="1">
        <f t="array" aca="1" ref="BS477" ca="1">BS476*INDIRECT(BS468)</f>
        <v>1778.3333333333351</v>
      </c>
      <c r="BT477" s="33" cm="1">
        <f t="array" aca="1" ref="BT477" ca="1">BT476*INDIRECT(BT468)</f>
        <v>1810.0000000000018</v>
      </c>
      <c r="BU477" s="33" cm="1">
        <f t="array" aca="1" ref="BU477" ca="1">BU476*INDIRECT(BU468)</f>
        <v>1841.6666666666686</v>
      </c>
      <c r="BV477" s="33" cm="1">
        <f t="array" aca="1" ref="BV477" ca="1">BV476*INDIRECT(BV468)</f>
        <v>1873.3333333333355</v>
      </c>
      <c r="BW477" s="33" cm="1">
        <f t="array" aca="1" ref="BW477" ca="1">BW476*INDIRECT(BW468)</f>
        <v>1905.0000000000023</v>
      </c>
      <c r="BX477" s="33" cm="1">
        <f t="array" aca="1" ref="BX477" ca="1">BX476*INDIRECT(BX468)</f>
        <v>1936.666666666669</v>
      </c>
      <c r="BY477" s="33" cm="1">
        <f t="array" aca="1" ref="BY477" ca="1">BY476*INDIRECT(BY468)</f>
        <v>1968.3333333333358</v>
      </c>
      <c r="BZ477" s="33" cm="1">
        <f t="array" aca="1" ref="BZ477" ca="1">BZ476*INDIRECT(BZ468)</f>
        <v>2000.0000000000025</v>
      </c>
      <c r="CA477" s="33" cm="1">
        <f t="array" aca="1" ref="CA477" ca="1">CA476*INDIRECT(CA468)</f>
        <v>2000.0000000000025</v>
      </c>
      <c r="CB477" s="33" cm="1">
        <f t="array" aca="1" ref="CB477" ca="1">CB476*INDIRECT(CB468)</f>
        <v>2000.0000000000025</v>
      </c>
      <c r="CC477" s="33" cm="1">
        <f t="array" aca="1" ref="CC477" ca="1">CC476*INDIRECT(CC468)</f>
        <v>2000.0000000000025</v>
      </c>
      <c r="CD477" s="33" cm="1">
        <f t="array" aca="1" ref="CD477" ca="1">CD476*INDIRECT(CD468)</f>
        <v>2000.0000000000025</v>
      </c>
      <c r="CE477" s="33" cm="1">
        <f t="array" aca="1" ref="CE477" ca="1">CE476*INDIRECT(CE468)</f>
        <v>2000.0000000000025</v>
      </c>
      <c r="CF477" s="33" cm="1">
        <f t="array" aca="1" ref="CF477" ca="1">CF476*INDIRECT(CF468)</f>
        <v>2000.0000000000025</v>
      </c>
      <c r="CG477" s="33" cm="1">
        <f t="array" aca="1" ref="CG477" ca="1">CG476*INDIRECT(CG468)</f>
        <v>2000.0000000000025</v>
      </c>
      <c r="CH477" s="33" cm="1">
        <f t="array" aca="1" ref="CH477" ca="1">CH476*INDIRECT(CH468)</f>
        <v>2000.0000000000025</v>
      </c>
      <c r="CI477" s="33" cm="1">
        <f t="array" aca="1" ref="CI477" ca="1">CI476*INDIRECT(CI468)</f>
        <v>2000.0000000000025</v>
      </c>
      <c r="CJ477" s="33" cm="1">
        <f t="array" aca="1" ref="CJ477" ca="1">CJ476*INDIRECT(CJ468)</f>
        <v>2000.0000000000025</v>
      </c>
      <c r="CK477" s="33" cm="1">
        <f t="array" aca="1" ref="CK477" ca="1">CK476*INDIRECT(CK468)</f>
        <v>2000.0000000000025</v>
      </c>
      <c r="CL477" s="33" cm="1">
        <f t="array" aca="1" ref="CL477" ca="1">CL476*INDIRECT(CL468)</f>
        <v>2000.0000000000025</v>
      </c>
      <c r="CN477" s="24"/>
      <c r="CO477" s="33" t="e" cm="1">
        <f t="array" aca="1" ref="CO477" ca="1">CO476*INDIRECT(CO468)</f>
        <v>#N/A</v>
      </c>
      <c r="CP477" s="33" t="e" cm="1">
        <f t="array" aca="1" ref="CP477" ca="1">CP476*INDIRECT(CP468)</f>
        <v>#N/A</v>
      </c>
      <c r="CQ477" s="33" t="e" cm="1">
        <f t="array" aca="1" ref="CQ477" ca="1">CQ476*INDIRECT(CQ468)</f>
        <v>#N/A</v>
      </c>
      <c r="CR477" s="33" t="e" cm="1">
        <f t="array" aca="1" ref="CR477" ca="1">CR476*INDIRECT(CR468)</f>
        <v>#N/A</v>
      </c>
      <c r="CS477" s="33" t="e" cm="1">
        <f t="array" aca="1" ref="CS477" ca="1">CS476*INDIRECT(CS468)</f>
        <v>#N/A</v>
      </c>
      <c r="CT477" s="33" t="e" cm="1">
        <f t="array" aca="1" ref="CT477" ca="1">CT476*INDIRECT(CT468)</f>
        <v>#N/A</v>
      </c>
      <c r="CU477" s="33" t="e" cm="1">
        <f t="array" aca="1" ref="CU477" ca="1">CU476*INDIRECT(CU468)</f>
        <v>#N/A</v>
      </c>
      <c r="CV477" s="33" t="e" cm="1">
        <f t="array" aca="1" ref="CV477" ca="1">CV476*INDIRECT(CV468)</f>
        <v>#N/A</v>
      </c>
      <c r="CW477" s="33" t="e" cm="1">
        <f t="array" aca="1" ref="CW477" ca="1">CW476*INDIRECT(CW468)</f>
        <v>#N/A</v>
      </c>
      <c r="CX477" s="33" t="e" cm="1">
        <f t="array" aca="1" ref="CX477" ca="1">CX476*INDIRECT(CX468)</f>
        <v>#N/A</v>
      </c>
      <c r="CY477" s="33" t="e" cm="1">
        <f t="array" aca="1" ref="CY477" ca="1">CY476*INDIRECT(CY468)</f>
        <v>#N/A</v>
      </c>
      <c r="CZ477" s="33" t="e" cm="1">
        <f t="array" aca="1" ref="CZ477" ca="1">CZ476*INDIRECT(CZ468)</f>
        <v>#N/A</v>
      </c>
      <c r="DA477" s="33" t="e" cm="1">
        <f t="array" aca="1" ref="DA477" ca="1">DA476*INDIRECT(DA468)</f>
        <v>#N/A</v>
      </c>
      <c r="DB477" s="33" t="e" cm="1">
        <f t="array" aca="1" ref="DB477" ca="1">DB476*INDIRECT(DB468)</f>
        <v>#N/A</v>
      </c>
      <c r="DC477" s="33" t="e" cm="1">
        <f t="array" aca="1" ref="DC477" ca="1">DC476*INDIRECT(DC468)</f>
        <v>#N/A</v>
      </c>
      <c r="DD477" s="33" t="e" cm="1">
        <f t="array" aca="1" ref="DD477" ca="1">DD476*INDIRECT(DD468)</f>
        <v>#N/A</v>
      </c>
      <c r="DE477" s="33" t="e" cm="1">
        <f t="array" aca="1" ref="DE477" ca="1">DE476*INDIRECT(DE468)</f>
        <v>#N/A</v>
      </c>
      <c r="DF477" s="33" t="e" cm="1">
        <f t="array" aca="1" ref="DF477" ca="1">DF476*INDIRECT(DF468)</f>
        <v>#N/A</v>
      </c>
      <c r="DG477" s="33" t="e" cm="1">
        <f t="array" aca="1" ref="DG477" ca="1">DG476*INDIRECT(DG468)</f>
        <v>#N/A</v>
      </c>
      <c r="DH477" s="33" t="e" cm="1">
        <f t="array" aca="1" ref="DH477" ca="1">DH476*INDIRECT(DH468)</f>
        <v>#N/A</v>
      </c>
      <c r="DI477" s="33" t="e" cm="1">
        <f t="array" aca="1" ref="DI477" ca="1">DI476*INDIRECT(DI468)</f>
        <v>#N/A</v>
      </c>
      <c r="DJ477" s="33" t="e" cm="1">
        <f t="array" aca="1" ref="DJ477" ca="1">DJ476*INDIRECT(DJ468)</f>
        <v>#N/A</v>
      </c>
      <c r="DK477" s="33" t="e" cm="1">
        <f t="array" aca="1" ref="DK477" ca="1">DK476*INDIRECT(DK468)</f>
        <v>#N/A</v>
      </c>
      <c r="DL477" s="33" t="e" cm="1">
        <f t="array" aca="1" ref="DL477" ca="1">DL476*INDIRECT(DL468)</f>
        <v>#N/A</v>
      </c>
    </row>
    <row r="478" spans="1:116" x14ac:dyDescent="0.35">
      <c r="A478" s="27"/>
      <c r="B478" s="27"/>
      <c r="C478" s="27"/>
      <c r="D478" t="s">
        <v>478</v>
      </c>
      <c r="E478" s="9" t="str">
        <f t="shared" ref="E478" si="547">ROW()&amp;" "&amp;D478</f>
        <v>478 SAM-PR-R</v>
      </c>
      <c r="F478" s="27"/>
      <c r="G478" s="126"/>
      <c r="H478" s="24"/>
      <c r="I478" s="24"/>
      <c r="J478" s="24"/>
      <c r="K478" s="33"/>
      <c r="L478" s="33"/>
      <c r="M478" s="33"/>
      <c r="N478" s="33"/>
      <c r="O478" s="33"/>
      <c r="P478" s="33"/>
      <c r="R478" s="165"/>
      <c r="S478" s="33"/>
      <c r="T478" s="33"/>
      <c r="U478" s="33"/>
      <c r="V478" s="33"/>
      <c r="W478" s="33"/>
      <c r="X478" s="33"/>
      <c r="Y478" s="33"/>
      <c r="Z478" s="33"/>
      <c r="AA478" s="33"/>
      <c r="AB478" s="33"/>
      <c r="AC478" s="33"/>
      <c r="AD478" s="33"/>
      <c r="AE478" s="33"/>
      <c r="AF478" s="33"/>
      <c r="AG478" s="33"/>
      <c r="AH478" s="33"/>
      <c r="AI478" s="33"/>
      <c r="AJ478" s="33"/>
      <c r="AK478" s="33"/>
      <c r="AL478" s="33"/>
      <c r="AM478" s="33"/>
      <c r="AN478" s="33"/>
      <c r="AO478" s="33"/>
      <c r="AP478" s="33"/>
      <c r="AQ478" s="33"/>
      <c r="AR478" s="33"/>
      <c r="AS478" s="33"/>
      <c r="AT478" s="33"/>
      <c r="AU478" s="33"/>
      <c r="AV478" s="33"/>
      <c r="AW478" s="33"/>
      <c r="AX478" s="33"/>
      <c r="AY478" s="33"/>
      <c r="AZ478" s="33"/>
      <c r="BA478" s="33"/>
      <c r="BB478" s="33"/>
      <c r="BC478" s="33"/>
      <c r="BD478" s="33"/>
      <c r="BE478" s="33"/>
      <c r="BF478" s="33"/>
      <c r="BG478" s="33"/>
      <c r="BH478" s="33"/>
      <c r="BI478" s="33"/>
      <c r="BJ478" s="33"/>
      <c r="BK478" s="33"/>
      <c r="BL478" s="33"/>
      <c r="BM478" s="33"/>
      <c r="BN478" s="33"/>
      <c r="BO478" s="33"/>
      <c r="BP478" s="33"/>
      <c r="BQ478" s="33"/>
      <c r="BR478" s="33"/>
      <c r="BS478" s="33"/>
      <c r="BT478" s="33"/>
      <c r="BU478" s="33"/>
      <c r="BV478" s="33"/>
      <c r="BW478" s="33"/>
      <c r="BX478" s="33"/>
      <c r="BY478" s="33"/>
      <c r="BZ478" s="33"/>
      <c r="CA478" s="33"/>
      <c r="CB478" s="33"/>
      <c r="CC478" s="33"/>
      <c r="CD478" s="33"/>
      <c r="CE478" s="33"/>
      <c r="CF478" s="33"/>
      <c r="CG478" s="33"/>
      <c r="CH478" s="33"/>
      <c r="CI478" s="33"/>
      <c r="CJ478" s="33"/>
      <c r="CK478" s="33"/>
      <c r="CL478" s="33"/>
      <c r="CN478" s="24"/>
      <c r="CO478" s="33"/>
      <c r="CP478" s="33"/>
      <c r="CQ478" s="33"/>
      <c r="CR478" s="33"/>
      <c r="CS478" s="33"/>
      <c r="CT478" s="33"/>
      <c r="CU478" s="33"/>
      <c r="CV478" s="33"/>
      <c r="CW478" s="33"/>
      <c r="CX478" s="33"/>
      <c r="CY478" s="33"/>
      <c r="CZ478" s="33"/>
      <c r="DA478" s="33"/>
      <c r="DB478" s="33"/>
      <c r="DC478" s="33"/>
      <c r="DD478" s="33"/>
      <c r="DE478" s="33"/>
      <c r="DF478" s="33"/>
      <c r="DG478" s="33"/>
      <c r="DH478" s="33"/>
      <c r="DI478" s="33"/>
      <c r="DJ478" s="33"/>
      <c r="DK478" s="33"/>
      <c r="DL478" s="33"/>
    </row>
    <row r="479" spans="1:116" x14ac:dyDescent="0.35">
      <c r="B479" t="s">
        <v>332</v>
      </c>
      <c r="D479" t="s">
        <v>478</v>
      </c>
      <c r="E479" s="8" t="str">
        <f>ROW()&amp;" "&amp;D479</f>
        <v>479 SAM-PR-R</v>
      </c>
      <c r="G479" s="136" t="str">
        <f>G466</f>
        <v>(Primary label)</v>
      </c>
      <c r="H479" s="31"/>
      <c r="I479" s="73"/>
      <c r="J479" s="73"/>
      <c r="K479" s="58"/>
      <c r="L479" s="58"/>
      <c r="M479" s="58"/>
      <c r="N479" s="58"/>
      <c r="O479" s="58"/>
      <c r="P479" s="58"/>
      <c r="R479" s="33"/>
      <c r="S479" s="33"/>
      <c r="T479" s="33"/>
      <c r="U479" s="33"/>
      <c r="V479" s="33"/>
      <c r="W479" s="33"/>
      <c r="X479" s="33"/>
      <c r="Y479" s="33"/>
      <c r="Z479" s="33"/>
      <c r="AA479" s="33"/>
      <c r="AB479" s="33"/>
      <c r="AC479" s="33"/>
      <c r="AD479" s="33"/>
      <c r="AE479" s="33"/>
      <c r="AF479" s="33"/>
      <c r="AG479" s="33"/>
      <c r="AH479" s="33"/>
      <c r="AI479" s="33"/>
      <c r="AJ479" s="33"/>
      <c r="AK479" s="33"/>
      <c r="AL479" s="33"/>
      <c r="AM479" s="33"/>
      <c r="AN479" s="33"/>
      <c r="AO479" s="33"/>
      <c r="AP479" s="33"/>
      <c r="AQ479" s="33"/>
      <c r="AR479" s="33"/>
      <c r="AS479" s="33"/>
      <c r="AT479" s="33"/>
      <c r="AU479" s="33"/>
      <c r="AV479" s="33"/>
      <c r="AW479" s="33"/>
      <c r="AX479" s="33"/>
      <c r="AY479" s="33"/>
      <c r="AZ479" s="33"/>
      <c r="BA479" s="33"/>
      <c r="BB479" s="33"/>
      <c r="BC479" s="33"/>
      <c r="BD479" s="33"/>
      <c r="BE479" s="33"/>
      <c r="BF479" s="33"/>
      <c r="BG479" s="33"/>
      <c r="BH479" s="33"/>
      <c r="BI479" s="33"/>
      <c r="BJ479" s="33"/>
      <c r="BK479" s="33"/>
      <c r="BL479" s="33"/>
      <c r="BM479" s="33"/>
      <c r="BN479" s="33"/>
      <c r="BO479" s="33"/>
      <c r="BP479" s="33"/>
      <c r="BQ479" s="33"/>
      <c r="BR479" s="33"/>
      <c r="BS479" s="33"/>
      <c r="BT479" s="33"/>
      <c r="BU479" s="33"/>
      <c r="BV479" s="33"/>
      <c r="BW479" s="33"/>
      <c r="BX479" s="33"/>
      <c r="BY479" s="33"/>
      <c r="BZ479" s="33"/>
      <c r="CA479" s="33"/>
      <c r="CB479" s="33"/>
      <c r="CC479" s="33"/>
      <c r="CD479" s="33"/>
      <c r="CE479" s="33"/>
      <c r="CF479" s="33"/>
      <c r="CG479" s="33"/>
      <c r="CH479" s="33"/>
      <c r="CI479" s="33"/>
      <c r="CJ479" s="33"/>
      <c r="CK479" s="33"/>
      <c r="CL479" s="33"/>
      <c r="CN479" s="73"/>
      <c r="CO479" s="33"/>
      <c r="CP479" s="33"/>
      <c r="CQ479" s="33"/>
      <c r="CR479" s="33"/>
      <c r="CS479" s="33"/>
      <c r="CT479" s="33"/>
      <c r="CU479" s="33"/>
      <c r="CV479" s="33"/>
      <c r="CW479" s="33"/>
      <c r="CX479" s="33"/>
      <c r="CY479" s="33"/>
      <c r="CZ479" s="33"/>
      <c r="DA479" s="33"/>
      <c r="DB479" s="33"/>
      <c r="DC479" s="33"/>
      <c r="DD479" s="33"/>
      <c r="DE479" s="33"/>
      <c r="DF479" s="33"/>
      <c r="DG479" s="33"/>
      <c r="DH479" s="33"/>
      <c r="DI479" s="33"/>
      <c r="DJ479" s="33"/>
      <c r="DK479" s="33"/>
      <c r="DL479" s="33"/>
    </row>
    <row r="480" spans="1:116" x14ac:dyDescent="0.35">
      <c r="A480" s="3"/>
      <c r="B480" t="s">
        <v>332</v>
      </c>
      <c r="D480" t="s">
        <v>478</v>
      </c>
      <c r="E480" s="8" t="str">
        <f>ROW()&amp;" "&amp;D480</f>
        <v>480 SAM-PR-R</v>
      </c>
      <c r="G480" s="241" t="str">
        <f>IFERROR(SUBSTITUTE(G474,":",""),"no unit")</f>
        <v>unit</v>
      </c>
      <c r="H480" s="208"/>
      <c r="I480" s="209"/>
      <c r="J480" s="209"/>
      <c r="K480" s="217"/>
      <c r="L480" s="217"/>
      <c r="M480" s="217"/>
      <c r="N480" s="217"/>
      <c r="O480" s="217"/>
      <c r="P480" s="217"/>
      <c r="R480" s="218"/>
      <c r="S480" s="212" t="str">
        <f t="shared" ref="S480:AX480" si="548">ADDRESS(ROW(S477),COLUMN(S477),2)</f>
        <v>S$477</v>
      </c>
      <c r="T480" s="212" t="str">
        <f t="shared" si="548"/>
        <v>T$477</v>
      </c>
      <c r="U480" s="212" t="str">
        <f t="shared" si="548"/>
        <v>U$477</v>
      </c>
      <c r="V480" s="212" t="str">
        <f t="shared" si="548"/>
        <v>V$477</v>
      </c>
      <c r="W480" s="212" t="str">
        <f t="shared" si="548"/>
        <v>W$477</v>
      </c>
      <c r="X480" s="212" t="str">
        <f t="shared" si="548"/>
        <v>X$477</v>
      </c>
      <c r="Y480" s="212" t="str">
        <f t="shared" si="548"/>
        <v>Y$477</v>
      </c>
      <c r="Z480" s="212" t="str">
        <f t="shared" si="548"/>
        <v>Z$477</v>
      </c>
      <c r="AA480" s="212" t="str">
        <f t="shared" si="548"/>
        <v>AA$477</v>
      </c>
      <c r="AB480" s="212" t="str">
        <f t="shared" si="548"/>
        <v>AB$477</v>
      </c>
      <c r="AC480" s="212" t="str">
        <f t="shared" si="548"/>
        <v>AC$477</v>
      </c>
      <c r="AD480" s="212" t="str">
        <f t="shared" si="548"/>
        <v>AD$477</v>
      </c>
      <c r="AE480" s="212" t="str">
        <f t="shared" si="548"/>
        <v>AE$477</v>
      </c>
      <c r="AF480" s="212" t="str">
        <f t="shared" si="548"/>
        <v>AF$477</v>
      </c>
      <c r="AG480" s="212" t="str">
        <f t="shared" si="548"/>
        <v>AG$477</v>
      </c>
      <c r="AH480" s="212" t="str">
        <f t="shared" si="548"/>
        <v>AH$477</v>
      </c>
      <c r="AI480" s="212" t="str">
        <f t="shared" si="548"/>
        <v>AI$477</v>
      </c>
      <c r="AJ480" s="212" t="str">
        <f t="shared" si="548"/>
        <v>AJ$477</v>
      </c>
      <c r="AK480" s="212" t="str">
        <f t="shared" si="548"/>
        <v>AK$477</v>
      </c>
      <c r="AL480" s="212" t="str">
        <f t="shared" si="548"/>
        <v>AL$477</v>
      </c>
      <c r="AM480" s="212" t="str">
        <f t="shared" si="548"/>
        <v>AM$477</v>
      </c>
      <c r="AN480" s="212" t="str">
        <f t="shared" si="548"/>
        <v>AN$477</v>
      </c>
      <c r="AO480" s="212" t="str">
        <f t="shared" si="548"/>
        <v>AO$477</v>
      </c>
      <c r="AP480" s="212" t="str">
        <f t="shared" si="548"/>
        <v>AP$477</v>
      </c>
      <c r="AQ480" s="212" t="str">
        <f t="shared" si="548"/>
        <v>AQ$477</v>
      </c>
      <c r="AR480" s="212" t="str">
        <f t="shared" si="548"/>
        <v>AR$477</v>
      </c>
      <c r="AS480" s="212" t="str">
        <f t="shared" si="548"/>
        <v>AS$477</v>
      </c>
      <c r="AT480" s="212" t="str">
        <f t="shared" si="548"/>
        <v>AT$477</v>
      </c>
      <c r="AU480" s="212" t="str">
        <f t="shared" si="548"/>
        <v>AU$477</v>
      </c>
      <c r="AV480" s="212" t="str">
        <f t="shared" si="548"/>
        <v>AV$477</v>
      </c>
      <c r="AW480" s="212" t="str">
        <f t="shared" si="548"/>
        <v>AW$477</v>
      </c>
      <c r="AX480" s="212" t="str">
        <f t="shared" si="548"/>
        <v>AX$477</v>
      </c>
      <c r="AY480" s="212" t="str">
        <f t="shared" ref="AY480:CD480" si="549">ADDRESS(ROW(AY477),COLUMN(AY477),2)</f>
        <v>AY$477</v>
      </c>
      <c r="AZ480" s="212" t="str">
        <f t="shared" si="549"/>
        <v>AZ$477</v>
      </c>
      <c r="BA480" s="212" t="str">
        <f t="shared" si="549"/>
        <v>BA$477</v>
      </c>
      <c r="BB480" s="212" t="str">
        <f t="shared" si="549"/>
        <v>BB$477</v>
      </c>
      <c r="BC480" s="212" t="str">
        <f t="shared" si="549"/>
        <v>BC$477</v>
      </c>
      <c r="BD480" s="212" t="str">
        <f t="shared" si="549"/>
        <v>BD$477</v>
      </c>
      <c r="BE480" s="212" t="str">
        <f t="shared" si="549"/>
        <v>BE$477</v>
      </c>
      <c r="BF480" s="212" t="str">
        <f t="shared" si="549"/>
        <v>BF$477</v>
      </c>
      <c r="BG480" s="212" t="str">
        <f t="shared" si="549"/>
        <v>BG$477</v>
      </c>
      <c r="BH480" s="212" t="str">
        <f t="shared" si="549"/>
        <v>BH$477</v>
      </c>
      <c r="BI480" s="212" t="str">
        <f t="shared" si="549"/>
        <v>BI$477</v>
      </c>
      <c r="BJ480" s="212" t="str">
        <f t="shared" si="549"/>
        <v>BJ$477</v>
      </c>
      <c r="BK480" s="212" t="str">
        <f t="shared" si="549"/>
        <v>BK$477</v>
      </c>
      <c r="BL480" s="212" t="str">
        <f t="shared" si="549"/>
        <v>BL$477</v>
      </c>
      <c r="BM480" s="212" t="str">
        <f t="shared" si="549"/>
        <v>BM$477</v>
      </c>
      <c r="BN480" s="212" t="str">
        <f t="shared" si="549"/>
        <v>BN$477</v>
      </c>
      <c r="BO480" s="212" t="str">
        <f t="shared" si="549"/>
        <v>BO$477</v>
      </c>
      <c r="BP480" s="212" t="str">
        <f t="shared" si="549"/>
        <v>BP$477</v>
      </c>
      <c r="BQ480" s="212" t="str">
        <f t="shared" si="549"/>
        <v>BQ$477</v>
      </c>
      <c r="BR480" s="212" t="str">
        <f t="shared" si="549"/>
        <v>BR$477</v>
      </c>
      <c r="BS480" s="212" t="str">
        <f t="shared" si="549"/>
        <v>BS$477</v>
      </c>
      <c r="BT480" s="212" t="str">
        <f t="shared" si="549"/>
        <v>BT$477</v>
      </c>
      <c r="BU480" s="212" t="str">
        <f t="shared" si="549"/>
        <v>BU$477</v>
      </c>
      <c r="BV480" s="212" t="str">
        <f t="shared" si="549"/>
        <v>BV$477</v>
      </c>
      <c r="BW480" s="212" t="str">
        <f t="shared" si="549"/>
        <v>BW$477</v>
      </c>
      <c r="BX480" s="212" t="str">
        <f t="shared" si="549"/>
        <v>BX$477</v>
      </c>
      <c r="BY480" s="212" t="str">
        <f t="shared" si="549"/>
        <v>BY$477</v>
      </c>
      <c r="BZ480" s="212" t="str">
        <f t="shared" si="549"/>
        <v>BZ$477</v>
      </c>
      <c r="CA480" s="212" t="str">
        <f t="shared" si="549"/>
        <v>CA$477</v>
      </c>
      <c r="CB480" s="212" t="str">
        <f t="shared" si="549"/>
        <v>CB$477</v>
      </c>
      <c r="CC480" s="212" t="str">
        <f t="shared" si="549"/>
        <v>CC$477</v>
      </c>
      <c r="CD480" s="212" t="str">
        <f t="shared" si="549"/>
        <v>CD$477</v>
      </c>
      <c r="CE480" s="212" t="str">
        <f t="shared" ref="CE480:CL480" si="550">ADDRESS(ROW(CE477),COLUMN(CE477),2)</f>
        <v>CE$477</v>
      </c>
      <c r="CF480" s="212" t="str">
        <f t="shared" si="550"/>
        <v>CF$477</v>
      </c>
      <c r="CG480" s="212" t="str">
        <f t="shared" si="550"/>
        <v>CG$477</v>
      </c>
      <c r="CH480" s="212" t="str">
        <f t="shared" si="550"/>
        <v>CH$477</v>
      </c>
      <c r="CI480" s="212" t="str">
        <f t="shared" si="550"/>
        <v>CI$477</v>
      </c>
      <c r="CJ480" s="212" t="str">
        <f t="shared" si="550"/>
        <v>CJ$477</v>
      </c>
      <c r="CK480" s="212" t="str">
        <f t="shared" si="550"/>
        <v>CK$477</v>
      </c>
      <c r="CL480" s="212" t="str">
        <f t="shared" si="550"/>
        <v>CL$477</v>
      </c>
      <c r="CN480" s="209"/>
      <c r="CO480" s="212" t="str">
        <f t="shared" ref="CO480:DK480" si="551">ADDRESS(ROW(CO477),COLUMN(CO477),2)</f>
        <v>CO$477</v>
      </c>
      <c r="CP480" s="212" t="str">
        <f t="shared" si="551"/>
        <v>CP$477</v>
      </c>
      <c r="CQ480" s="212" t="str">
        <f t="shared" si="551"/>
        <v>CQ$477</v>
      </c>
      <c r="CR480" s="212" t="str">
        <f t="shared" si="551"/>
        <v>CR$477</v>
      </c>
      <c r="CS480" s="212" t="str">
        <f t="shared" si="551"/>
        <v>CS$477</v>
      </c>
      <c r="CT480" s="212" t="str">
        <f t="shared" si="551"/>
        <v>CT$477</v>
      </c>
      <c r="CU480" s="212" t="str">
        <f t="shared" si="551"/>
        <v>CU$477</v>
      </c>
      <c r="CV480" s="212" t="str">
        <f t="shared" si="551"/>
        <v>CV$477</v>
      </c>
      <c r="CW480" s="212" t="str">
        <f t="shared" si="551"/>
        <v>CW$477</v>
      </c>
      <c r="CX480" s="212" t="str">
        <f t="shared" si="551"/>
        <v>CX$477</v>
      </c>
      <c r="CY480" s="212" t="str">
        <f t="shared" si="551"/>
        <v>CY$477</v>
      </c>
      <c r="CZ480" s="212" t="str">
        <f t="shared" si="551"/>
        <v>CZ$477</v>
      </c>
      <c r="DA480" s="212" t="str">
        <f t="shared" si="551"/>
        <v>DA$477</v>
      </c>
      <c r="DB480" s="212" t="str">
        <f t="shared" si="551"/>
        <v>DB$477</v>
      </c>
      <c r="DC480" s="212" t="str">
        <f t="shared" si="551"/>
        <v>DC$477</v>
      </c>
      <c r="DD480" s="212" t="str">
        <f t="shared" si="551"/>
        <v>DD$477</v>
      </c>
      <c r="DE480" s="212" t="str">
        <f t="shared" si="551"/>
        <v>DE$477</v>
      </c>
      <c r="DF480" s="212" t="str">
        <f t="shared" si="551"/>
        <v>DF$477</v>
      </c>
      <c r="DG480" s="212" t="str">
        <f t="shared" si="551"/>
        <v>DG$477</v>
      </c>
      <c r="DH480" s="212" t="str">
        <f t="shared" si="551"/>
        <v>DH$477</v>
      </c>
      <c r="DI480" s="212" t="str">
        <f t="shared" si="551"/>
        <v>DI$477</v>
      </c>
      <c r="DJ480" s="212" t="str">
        <f t="shared" si="551"/>
        <v>DJ$477</v>
      </c>
      <c r="DK480" s="212" t="str">
        <f t="shared" si="551"/>
        <v>DK$477</v>
      </c>
      <c r="DL480" s="212" t="str">
        <f t="shared" ref="DL480" si="552">ADDRESS(ROW(DL477),COLUMN(DL477),2)</f>
        <v>DL$477</v>
      </c>
    </row>
    <row r="481" spans="1:116" x14ac:dyDescent="0.35">
      <c r="B481" t="s">
        <v>332</v>
      </c>
      <c r="D481" t="s">
        <v>478</v>
      </c>
      <c r="E481" s="8" t="str">
        <f>ROW()&amp;" "&amp;D481</f>
        <v>481 SAM-PR-R</v>
      </c>
      <c r="G481" s="136" t="str">
        <f>G468</f>
        <v>Primary revenue driver</v>
      </c>
      <c r="H481" s="31"/>
      <c r="I481" s="73"/>
      <c r="J481" s="73"/>
      <c r="K481" s="58"/>
      <c r="L481" s="58"/>
      <c r="M481" s="58"/>
      <c r="N481" s="58"/>
      <c r="O481" s="58"/>
      <c r="P481" s="58"/>
      <c r="R481" s="33"/>
      <c r="S481" s="76"/>
      <c r="T481" s="76"/>
      <c r="U481" s="76"/>
      <c r="V481" s="76"/>
      <c r="W481" s="76"/>
      <c r="X481" s="76"/>
      <c r="Y481" s="76"/>
      <c r="Z481" s="76"/>
      <c r="AA481" s="76"/>
      <c r="AB481" s="76"/>
      <c r="AC481" s="76"/>
      <c r="AD481" s="76"/>
      <c r="AE481" s="76"/>
      <c r="AF481" s="76"/>
      <c r="AG481" s="76"/>
      <c r="AH481" s="76"/>
      <c r="AI481" s="76"/>
      <c r="AJ481" s="76"/>
      <c r="AK481" s="76"/>
      <c r="AL481" s="76"/>
      <c r="AM481" s="76"/>
      <c r="AN481" s="76"/>
      <c r="AO481" s="76"/>
      <c r="AP481" s="76"/>
      <c r="AQ481" s="76"/>
      <c r="AR481" s="76"/>
      <c r="AS481" s="76"/>
      <c r="AT481" s="76"/>
      <c r="AU481" s="76"/>
      <c r="AV481" s="76"/>
      <c r="AW481" s="76"/>
      <c r="AX481" s="76"/>
      <c r="AY481" s="76"/>
      <c r="AZ481" s="76"/>
      <c r="BA481" s="76"/>
      <c r="BB481" s="76"/>
      <c r="BC481" s="76"/>
      <c r="BD481" s="76"/>
      <c r="BE481" s="76"/>
      <c r="BF481" s="76"/>
      <c r="BG481" s="76"/>
      <c r="BH481" s="76"/>
      <c r="BI481" s="76"/>
      <c r="BJ481" s="76"/>
      <c r="BK481" s="76"/>
      <c r="BL481" s="76"/>
      <c r="BM481" s="76"/>
      <c r="BN481" s="76"/>
      <c r="BO481" s="76"/>
      <c r="BP481" s="76"/>
      <c r="BQ481" s="76"/>
      <c r="BR481" s="76"/>
      <c r="BS481" s="76"/>
      <c r="BT481" s="76"/>
      <c r="BU481" s="76"/>
      <c r="BV481" s="76"/>
      <c r="BW481" s="76"/>
      <c r="BX481" s="76"/>
      <c r="BY481" s="76"/>
      <c r="BZ481" s="76"/>
      <c r="CA481" s="76"/>
      <c r="CB481" s="76"/>
      <c r="CC481" s="76"/>
      <c r="CD481" s="76"/>
      <c r="CE481" s="76"/>
      <c r="CF481" s="76"/>
      <c r="CG481" s="76"/>
      <c r="CH481" s="76"/>
      <c r="CI481" s="76"/>
      <c r="CJ481" s="76"/>
      <c r="CK481" s="76"/>
      <c r="CL481" s="76"/>
      <c r="CN481" s="73"/>
      <c r="CO481" s="76"/>
      <c r="CP481" s="76"/>
      <c r="CQ481" s="76"/>
      <c r="CR481" s="76"/>
      <c r="CS481" s="76"/>
      <c r="CT481" s="76"/>
      <c r="CU481" s="76"/>
      <c r="CV481" s="76"/>
      <c r="CW481" s="76"/>
      <c r="CX481" s="76"/>
      <c r="CY481" s="76"/>
      <c r="CZ481" s="76"/>
      <c r="DA481" s="76"/>
      <c r="DB481" s="76"/>
      <c r="DC481" s="76"/>
      <c r="DD481" s="76"/>
      <c r="DE481" s="76"/>
      <c r="DF481" s="76"/>
      <c r="DG481" s="76"/>
      <c r="DH481" s="76"/>
      <c r="DI481" s="76"/>
      <c r="DJ481" s="76"/>
      <c r="DK481" s="76"/>
      <c r="DL481" s="76"/>
    </row>
    <row r="482" spans="1:116" x14ac:dyDescent="0.35">
      <c r="B482" t="s">
        <v>332</v>
      </c>
      <c r="D482" t="s">
        <v>478</v>
      </c>
      <c r="E482" s="8" t="str">
        <f t="shared" ref="E482:E485" si="553">ROW()&amp;" "&amp;D482</f>
        <v>482 SAM-PR-R</v>
      </c>
      <c r="G482" s="136" t="str">
        <f>G469</f>
        <v>Primary volume driver</v>
      </c>
      <c r="H482" s="12"/>
      <c r="I482" s="60"/>
      <c r="J482" s="60"/>
      <c r="K482" s="15"/>
      <c r="L482" s="15"/>
      <c r="M482" s="15"/>
      <c r="N482" s="15"/>
      <c r="O482" s="15"/>
      <c r="P482" s="15"/>
      <c r="R482" s="15"/>
      <c r="S482" s="76"/>
      <c r="T482" s="76"/>
      <c r="U482" s="76"/>
      <c r="V482" s="76"/>
      <c r="W482" s="76"/>
      <c r="X482" s="76"/>
      <c r="Y482" s="76"/>
      <c r="Z482" s="76"/>
      <c r="AA482" s="76"/>
      <c r="AB482" s="76"/>
      <c r="AC482" s="76"/>
      <c r="AD482" s="76"/>
      <c r="AE482" s="76"/>
      <c r="AF482" s="76"/>
      <c r="AG482" s="76"/>
      <c r="AH482" s="76"/>
      <c r="AI482" s="76"/>
      <c r="AJ482" s="76"/>
      <c r="AK482" s="76"/>
      <c r="AL482" s="76"/>
      <c r="AM482" s="76"/>
      <c r="AN482" s="76"/>
      <c r="AO482" s="76"/>
      <c r="AP482" s="76"/>
      <c r="AQ482" s="76"/>
      <c r="AR482" s="76"/>
      <c r="AS482" s="76"/>
      <c r="AT482" s="76"/>
      <c r="AU482" s="76"/>
      <c r="AV482" s="76"/>
      <c r="AW482" s="76"/>
      <c r="AX482" s="76"/>
      <c r="AY482" s="76"/>
      <c r="AZ482" s="76"/>
      <c r="BA482" s="76"/>
      <c r="BB482" s="76"/>
      <c r="BC482" s="76"/>
      <c r="BD482" s="76"/>
      <c r="BE482" s="76"/>
      <c r="BF482" s="76"/>
      <c r="BG482" s="76"/>
      <c r="BH482" s="76"/>
      <c r="BI482" s="76"/>
      <c r="BJ482" s="76"/>
      <c r="BK482" s="76"/>
      <c r="BL482" s="76"/>
      <c r="BM482" s="76"/>
      <c r="BN482" s="76"/>
      <c r="BO482" s="76"/>
      <c r="BP482" s="76"/>
      <c r="BQ482" s="76"/>
      <c r="BR482" s="76"/>
      <c r="BS482" s="76"/>
      <c r="BT482" s="76"/>
      <c r="BU482" s="76"/>
      <c r="BV482" s="76"/>
      <c r="BW482" s="76"/>
      <c r="BX482" s="76"/>
      <c r="BY482" s="76"/>
      <c r="BZ482" s="76"/>
      <c r="CA482" s="76"/>
      <c r="CB482" s="76"/>
      <c r="CC482" s="76"/>
      <c r="CD482" s="76"/>
      <c r="CE482" s="76"/>
      <c r="CF482" s="76"/>
      <c r="CG482" s="76"/>
      <c r="CH482" s="76"/>
      <c r="CI482" s="76"/>
      <c r="CJ482" s="76"/>
      <c r="CK482" s="76"/>
      <c r="CL482" s="76"/>
      <c r="CN482" s="60"/>
      <c r="CO482" s="76"/>
      <c r="CP482" s="76"/>
      <c r="CQ482" s="76"/>
      <c r="CR482" s="76"/>
      <c r="CS482" s="76"/>
      <c r="CT482" s="76"/>
      <c r="CU482" s="76"/>
      <c r="CV482" s="76"/>
      <c r="CW482" s="76"/>
      <c r="CX482" s="76"/>
      <c r="CY482" s="76"/>
      <c r="CZ482" s="76"/>
      <c r="DA482" s="76"/>
      <c r="DB482" s="76"/>
      <c r="DC482" s="76"/>
      <c r="DD482" s="76"/>
      <c r="DE482" s="76"/>
      <c r="DF482" s="76"/>
      <c r="DG482" s="76"/>
      <c r="DH482" s="76"/>
      <c r="DI482" s="76"/>
      <c r="DJ482" s="76"/>
      <c r="DK482" s="76"/>
      <c r="DL482" s="76"/>
    </row>
    <row r="483" spans="1:116" x14ac:dyDescent="0.35">
      <c r="B483" t="s">
        <v>332</v>
      </c>
      <c r="D483" t="s">
        <v>478</v>
      </c>
      <c r="E483" s="8" t="str">
        <f t="shared" ref="E483" si="554">ROW()&amp;" "&amp;D483</f>
        <v>483 SAM-PR-R</v>
      </c>
      <c r="G483" s="136" t="str">
        <f>G470</f>
        <v>(Secondary label)</v>
      </c>
      <c r="H483" s="12"/>
      <c r="I483" s="60"/>
      <c r="J483" s="60"/>
      <c r="K483" s="15"/>
      <c r="L483" s="15"/>
      <c r="M483" s="15"/>
      <c r="N483" s="15"/>
      <c r="O483" s="15"/>
      <c r="P483" s="15"/>
      <c r="R483" s="15"/>
      <c r="S483" s="76"/>
      <c r="T483" s="76"/>
      <c r="U483" s="76"/>
      <c r="V483" s="76"/>
      <c r="W483" s="76"/>
      <c r="X483" s="76"/>
      <c r="Y483" s="76"/>
      <c r="Z483" s="76"/>
      <c r="AA483" s="76"/>
      <c r="AB483" s="76"/>
      <c r="AC483" s="76"/>
      <c r="AD483" s="76"/>
      <c r="AE483" s="76"/>
      <c r="AF483" s="76"/>
      <c r="AG483" s="76"/>
      <c r="AH483" s="76"/>
      <c r="AI483" s="76"/>
      <c r="AJ483" s="76"/>
      <c r="AK483" s="76"/>
      <c r="AL483" s="76"/>
      <c r="AM483" s="76"/>
      <c r="AN483" s="76"/>
      <c r="AO483" s="76"/>
      <c r="AP483" s="76"/>
      <c r="AQ483" s="76"/>
      <c r="AR483" s="76"/>
      <c r="AS483" s="76"/>
      <c r="AT483" s="76"/>
      <c r="AU483" s="76"/>
      <c r="AV483" s="76"/>
      <c r="AW483" s="76"/>
      <c r="AX483" s="76"/>
      <c r="AY483" s="76"/>
      <c r="AZ483" s="76"/>
      <c r="BA483" s="76"/>
      <c r="BB483" s="76"/>
      <c r="BC483" s="76"/>
      <c r="BD483" s="76"/>
      <c r="BE483" s="76"/>
      <c r="BF483" s="76"/>
      <c r="BG483" s="76"/>
      <c r="BH483" s="76"/>
      <c r="BI483" s="76"/>
      <c r="BJ483" s="76"/>
      <c r="BK483" s="76"/>
      <c r="BL483" s="76"/>
      <c r="BM483" s="76"/>
      <c r="BN483" s="76"/>
      <c r="BO483" s="76"/>
      <c r="BP483" s="76"/>
      <c r="BQ483" s="76"/>
      <c r="BR483" s="76"/>
      <c r="BS483" s="76"/>
      <c r="BT483" s="76"/>
      <c r="BU483" s="76"/>
      <c r="BV483" s="76"/>
      <c r="BW483" s="76"/>
      <c r="BX483" s="76"/>
      <c r="BY483" s="76"/>
      <c r="BZ483" s="76"/>
      <c r="CA483" s="76"/>
      <c r="CB483" s="76"/>
      <c r="CC483" s="76"/>
      <c r="CD483" s="76"/>
      <c r="CE483" s="76"/>
      <c r="CF483" s="76"/>
      <c r="CG483" s="76"/>
      <c r="CH483" s="76"/>
      <c r="CI483" s="76"/>
      <c r="CJ483" s="76"/>
      <c r="CK483" s="76"/>
      <c r="CL483" s="76"/>
      <c r="CN483" s="60"/>
      <c r="CO483" s="76"/>
      <c r="CP483" s="76"/>
      <c r="CQ483" s="76"/>
      <c r="CR483" s="76"/>
      <c r="CS483" s="76"/>
      <c r="CT483" s="76"/>
      <c r="CU483" s="76"/>
      <c r="CV483" s="76"/>
      <c r="CW483" s="76"/>
      <c r="CX483" s="76"/>
      <c r="CY483" s="76"/>
      <c r="CZ483" s="76"/>
      <c r="DA483" s="76"/>
      <c r="DB483" s="76"/>
      <c r="DC483" s="76"/>
      <c r="DD483" s="76"/>
      <c r="DE483" s="76"/>
      <c r="DF483" s="76"/>
      <c r="DG483" s="76"/>
      <c r="DH483" s="76"/>
      <c r="DI483" s="76"/>
      <c r="DJ483" s="76"/>
      <c r="DK483" s="76"/>
      <c r="DL483" s="76"/>
    </row>
    <row r="484" spans="1:116" x14ac:dyDescent="0.35">
      <c r="B484" t="s">
        <v>332</v>
      </c>
      <c r="D484" t="s">
        <v>478</v>
      </c>
      <c r="E484" s="8" t="str">
        <f t="shared" si="553"/>
        <v>484 SAM-PR-R</v>
      </c>
      <c r="G484" s="136" t="str">
        <f>G471</f>
        <v xml:space="preserve">secondary unit </v>
      </c>
      <c r="H484" s="12"/>
      <c r="I484" s="60"/>
      <c r="J484" s="60"/>
      <c r="K484" s="15"/>
      <c r="L484" s="15"/>
      <c r="M484" s="15"/>
      <c r="N484" s="15"/>
      <c r="O484" s="15"/>
      <c r="P484" s="15"/>
      <c r="R484" s="15"/>
      <c r="S484" s="76"/>
      <c r="T484" s="76"/>
      <c r="U484" s="76"/>
      <c r="V484" s="76"/>
      <c r="W484" s="76"/>
      <c r="X484" s="76"/>
      <c r="Y484" s="76"/>
      <c r="Z484" s="76"/>
      <c r="AA484" s="76"/>
      <c r="AB484" s="76"/>
      <c r="AC484" s="76"/>
      <c r="AD484" s="76"/>
      <c r="AE484" s="76"/>
      <c r="AF484" s="76"/>
      <c r="AG484" s="76"/>
      <c r="AH484" s="76"/>
      <c r="AI484" s="76"/>
      <c r="AJ484" s="76"/>
      <c r="AK484" s="76"/>
      <c r="AL484" s="76"/>
      <c r="AM484" s="76"/>
      <c r="AN484" s="76"/>
      <c r="AO484" s="76"/>
      <c r="AP484" s="76"/>
      <c r="AQ484" s="76"/>
      <c r="AR484" s="76"/>
      <c r="AS484" s="76"/>
      <c r="AT484" s="76"/>
      <c r="AU484" s="76"/>
      <c r="AV484" s="76"/>
      <c r="AW484" s="76"/>
      <c r="AX484" s="76"/>
      <c r="AY484" s="76"/>
      <c r="AZ484" s="76"/>
      <c r="BA484" s="76"/>
      <c r="BB484" s="76"/>
      <c r="BC484" s="76"/>
      <c r="BD484" s="76"/>
      <c r="BE484" s="76"/>
      <c r="BF484" s="76"/>
      <c r="BG484" s="76"/>
      <c r="BH484" s="76"/>
      <c r="BI484" s="76"/>
      <c r="BJ484" s="76"/>
      <c r="BK484" s="76"/>
      <c r="BL484" s="76"/>
      <c r="BM484" s="76"/>
      <c r="BN484" s="76"/>
      <c r="BO484" s="76"/>
      <c r="BP484" s="76"/>
      <c r="BQ484" s="76"/>
      <c r="BR484" s="76"/>
      <c r="BS484" s="76"/>
      <c r="BT484" s="76"/>
      <c r="BU484" s="76"/>
      <c r="BV484" s="76"/>
      <c r="BW484" s="76"/>
      <c r="BX484" s="76"/>
      <c r="BY484" s="76"/>
      <c r="BZ484" s="76"/>
      <c r="CA484" s="76"/>
      <c r="CB484" s="76"/>
      <c r="CC484" s="76"/>
      <c r="CD484" s="76"/>
      <c r="CE484" s="76"/>
      <c r="CF484" s="76"/>
      <c r="CG484" s="76"/>
      <c r="CH484" s="76"/>
      <c r="CI484" s="76"/>
      <c r="CJ484" s="76"/>
      <c r="CK484" s="76"/>
      <c r="CL484" s="76"/>
      <c r="CN484" s="60"/>
      <c r="CO484" s="76"/>
      <c r="CP484" s="76"/>
      <c r="CQ484" s="76"/>
      <c r="CR484" s="76"/>
      <c r="CS484" s="76"/>
      <c r="CT484" s="76"/>
      <c r="CU484" s="76"/>
      <c r="CV484" s="76"/>
      <c r="CW484" s="76"/>
      <c r="CX484" s="76"/>
      <c r="CY484" s="76"/>
      <c r="CZ484" s="76"/>
      <c r="DA484" s="76"/>
      <c r="DB484" s="76"/>
      <c r="DC484" s="76"/>
      <c r="DD484" s="76"/>
      <c r="DE484" s="76"/>
      <c r="DF484" s="76"/>
      <c r="DG484" s="76"/>
      <c r="DH484" s="76"/>
      <c r="DI484" s="76"/>
      <c r="DJ484" s="76"/>
      <c r="DK484" s="76"/>
      <c r="DL484" s="76"/>
    </row>
    <row r="485" spans="1:116" x14ac:dyDescent="0.35">
      <c r="B485" t="s">
        <v>332</v>
      </c>
      <c r="D485" t="s">
        <v>478</v>
      </c>
      <c r="E485" s="8" t="str">
        <f t="shared" si="553"/>
        <v>485 SAM-PR-R</v>
      </c>
      <c r="G485" s="136" t="str">
        <f>G472</f>
        <v>Secondary revenue driver</v>
      </c>
      <c r="H485" s="12"/>
      <c r="I485" s="60"/>
      <c r="J485" s="60"/>
      <c r="K485" s="15"/>
      <c r="L485" s="15"/>
      <c r="M485" s="15"/>
      <c r="N485" s="15"/>
      <c r="O485" s="15"/>
      <c r="P485" s="15"/>
      <c r="R485" s="15"/>
      <c r="S485" s="76"/>
      <c r="T485" s="76"/>
      <c r="U485" s="76"/>
      <c r="V485" s="76"/>
      <c r="W485" s="76"/>
      <c r="X485" s="76"/>
      <c r="Y485" s="76"/>
      <c r="Z485" s="76"/>
      <c r="AA485" s="76"/>
      <c r="AB485" s="76"/>
      <c r="AC485" s="76"/>
      <c r="AD485" s="76"/>
      <c r="AE485" s="76"/>
      <c r="AF485" s="76"/>
      <c r="AG485" s="76"/>
      <c r="AH485" s="76"/>
      <c r="AI485" s="76"/>
      <c r="AJ485" s="76"/>
      <c r="AK485" s="76"/>
      <c r="AL485" s="76"/>
      <c r="AM485" s="76"/>
      <c r="AN485" s="76"/>
      <c r="AO485" s="76"/>
      <c r="AP485" s="76"/>
      <c r="AQ485" s="76"/>
      <c r="AR485" s="76"/>
      <c r="AS485" s="76"/>
      <c r="AT485" s="76"/>
      <c r="AU485" s="76"/>
      <c r="AV485" s="76"/>
      <c r="AW485" s="76"/>
      <c r="AX485" s="76"/>
      <c r="AY485" s="76"/>
      <c r="AZ485" s="76"/>
      <c r="BA485" s="76"/>
      <c r="BB485" s="76"/>
      <c r="BC485" s="76"/>
      <c r="BD485" s="76"/>
      <c r="BE485" s="76"/>
      <c r="BF485" s="76"/>
      <c r="BG485" s="76"/>
      <c r="BH485" s="76"/>
      <c r="BI485" s="76"/>
      <c r="BJ485" s="76"/>
      <c r="BK485" s="76"/>
      <c r="BL485" s="76"/>
      <c r="BM485" s="76"/>
      <c r="BN485" s="76"/>
      <c r="BO485" s="76"/>
      <c r="BP485" s="76"/>
      <c r="BQ485" s="76"/>
      <c r="BR485" s="76"/>
      <c r="BS485" s="76"/>
      <c r="BT485" s="76"/>
      <c r="BU485" s="76"/>
      <c r="BV485" s="76"/>
      <c r="BW485" s="76"/>
      <c r="BX485" s="76"/>
      <c r="BY485" s="76"/>
      <c r="BZ485" s="76"/>
      <c r="CA485" s="76"/>
      <c r="CB485" s="76"/>
      <c r="CC485" s="76"/>
      <c r="CD485" s="76"/>
      <c r="CE485" s="76"/>
      <c r="CF485" s="76"/>
      <c r="CG485" s="76"/>
      <c r="CH485" s="76"/>
      <c r="CI485" s="76"/>
      <c r="CJ485" s="76"/>
      <c r="CK485" s="76"/>
      <c r="CL485" s="76"/>
      <c r="CN485" s="60"/>
      <c r="CO485" s="76"/>
      <c r="CP485" s="76"/>
      <c r="CQ485" s="76"/>
      <c r="CR485" s="76"/>
      <c r="CS485" s="76"/>
      <c r="CT485" s="76"/>
      <c r="CU485" s="76"/>
      <c r="CV485" s="76"/>
      <c r="CW485" s="76"/>
      <c r="CX485" s="76"/>
      <c r="CY485" s="76"/>
      <c r="CZ485" s="76"/>
      <c r="DA485" s="76"/>
      <c r="DB485" s="76"/>
      <c r="DC485" s="76"/>
      <c r="DD485" s="76"/>
      <c r="DE485" s="76"/>
      <c r="DF485" s="76"/>
      <c r="DG485" s="76"/>
      <c r="DH485" s="76"/>
      <c r="DI485" s="76"/>
      <c r="DJ485" s="76"/>
      <c r="DK485" s="76"/>
      <c r="DL485" s="76"/>
    </row>
    <row r="486" spans="1:116" x14ac:dyDescent="0.35">
      <c r="E486" s="8"/>
      <c r="G486" s="8" t="s">
        <v>459</v>
      </c>
      <c r="H486" s="12"/>
      <c r="I486" s="60"/>
      <c r="J486" s="60"/>
      <c r="K486" s="15"/>
      <c r="L486" s="15"/>
      <c r="M486" s="15"/>
      <c r="N486" s="15"/>
      <c r="O486" s="15"/>
      <c r="P486" s="15"/>
      <c r="R486" s="15"/>
      <c r="S486" s="76"/>
      <c r="T486" s="76"/>
      <c r="U486" s="76"/>
      <c r="V486" s="76"/>
      <c r="W486" s="76"/>
      <c r="X486" s="76"/>
      <c r="Y486" s="76"/>
      <c r="Z486" s="76"/>
      <c r="AA486" s="76"/>
      <c r="AB486" s="76"/>
      <c r="AC486" s="76"/>
      <c r="AD486" s="76"/>
      <c r="AE486" s="76"/>
      <c r="AF486" s="76"/>
      <c r="AG486" s="76"/>
      <c r="AH486" s="76"/>
      <c r="AI486" s="76"/>
      <c r="AJ486" s="76"/>
      <c r="AK486" s="76"/>
      <c r="AL486" s="76"/>
      <c r="AM486" s="76"/>
      <c r="AN486" s="76"/>
      <c r="AO486" s="76"/>
      <c r="AP486" s="76"/>
      <c r="AQ486" s="76"/>
      <c r="AR486" s="76"/>
      <c r="AS486" s="76"/>
      <c r="AT486" s="76"/>
      <c r="AU486" s="76"/>
      <c r="AV486" s="76"/>
      <c r="AW486" s="76"/>
      <c r="AX486" s="76"/>
      <c r="AY486" s="76"/>
      <c r="AZ486" s="76"/>
      <c r="BA486" s="76"/>
      <c r="BB486" s="76"/>
      <c r="BC486" s="76"/>
      <c r="BD486" s="76"/>
      <c r="BE486" s="76"/>
      <c r="BF486" s="76"/>
      <c r="BG486" s="76"/>
      <c r="BH486" s="76"/>
      <c r="BI486" s="76"/>
      <c r="BJ486" s="76"/>
      <c r="BK486" s="76"/>
      <c r="BL486" s="76"/>
      <c r="BM486" s="76"/>
      <c r="BN486" s="76"/>
      <c r="BO486" s="76"/>
      <c r="BP486" s="76"/>
      <c r="BQ486" s="76"/>
      <c r="BR486" s="76"/>
      <c r="BS486" s="76"/>
      <c r="BT486" s="76"/>
      <c r="BU486" s="76"/>
      <c r="BV486" s="76"/>
      <c r="BW486" s="76"/>
      <c r="BX486" s="76"/>
      <c r="BY486" s="76"/>
      <c r="BZ486" s="76"/>
      <c r="CA486" s="76"/>
      <c r="CB486" s="76"/>
      <c r="CC486" s="76"/>
      <c r="CD486" s="76"/>
      <c r="CE486" s="76"/>
      <c r="CF486" s="76"/>
      <c r="CG486" s="76"/>
      <c r="CH486" s="76"/>
      <c r="CI486" s="76"/>
      <c r="CJ486" s="76"/>
      <c r="CK486" s="76"/>
      <c r="CL486" s="76"/>
      <c r="CN486" s="60"/>
      <c r="CO486" s="76"/>
      <c r="CP486" s="76"/>
      <c r="CQ486" s="76"/>
      <c r="CR486" s="76"/>
      <c r="CS486" s="76"/>
      <c r="CT486" s="76"/>
      <c r="CU486" s="76"/>
      <c r="CV486" s="76"/>
      <c r="CW486" s="76"/>
      <c r="CX486" s="76"/>
      <c r="CY486" s="76"/>
      <c r="CZ486" s="76"/>
      <c r="DA486" s="76"/>
      <c r="DB486" s="76"/>
      <c r="DC486" s="76"/>
      <c r="DD486" s="76"/>
      <c r="DE486" s="76"/>
      <c r="DF486" s="76"/>
      <c r="DG486" s="76"/>
      <c r="DH486" s="76"/>
      <c r="DI486" s="76"/>
      <c r="DJ486" s="76"/>
      <c r="DK486" s="76"/>
      <c r="DL486" s="76"/>
    </row>
    <row r="487" spans="1:116" x14ac:dyDescent="0.35">
      <c r="E487" s="8"/>
      <c r="G487" s="8" t="s">
        <v>5</v>
      </c>
      <c r="H487" s="12"/>
      <c r="I487" s="60"/>
      <c r="J487" s="60"/>
      <c r="K487" s="15"/>
      <c r="L487" s="15"/>
      <c r="M487" s="15"/>
      <c r="N487" s="15"/>
      <c r="O487" s="15"/>
      <c r="P487" s="15"/>
      <c r="R487" s="15"/>
      <c r="S487" s="76"/>
      <c r="T487" s="76"/>
      <c r="U487" s="76"/>
      <c r="V487" s="76"/>
      <c r="W487" s="76"/>
      <c r="X487" s="76"/>
      <c r="Y487" s="76"/>
      <c r="Z487" s="76"/>
      <c r="AA487" s="76"/>
      <c r="AB487" s="76"/>
      <c r="AC487" s="76"/>
      <c r="AD487" s="76"/>
      <c r="AE487" s="76"/>
      <c r="AF487" s="76"/>
      <c r="AG487" s="76"/>
      <c r="AH487" s="76"/>
      <c r="AI487" s="76"/>
      <c r="AJ487" s="76"/>
      <c r="AK487" s="76"/>
      <c r="AL487" s="76"/>
      <c r="AM487" s="76"/>
      <c r="AN487" s="76"/>
      <c r="AO487" s="76"/>
      <c r="AP487" s="76"/>
      <c r="AQ487" s="76"/>
      <c r="AR487" s="76"/>
      <c r="AS487" s="76"/>
      <c r="AT487" s="76"/>
      <c r="AU487" s="76"/>
      <c r="AV487" s="76"/>
      <c r="AW487" s="76"/>
      <c r="AX487" s="76"/>
      <c r="AY487" s="76"/>
      <c r="AZ487" s="76"/>
      <c r="BA487" s="76"/>
      <c r="BB487" s="76"/>
      <c r="BC487" s="76"/>
      <c r="BD487" s="76"/>
      <c r="BE487" s="76"/>
      <c r="BF487" s="76"/>
      <c r="BG487" s="76"/>
      <c r="BH487" s="76"/>
      <c r="BI487" s="76"/>
      <c r="BJ487" s="76"/>
      <c r="BK487" s="76"/>
      <c r="BL487" s="76"/>
      <c r="BM487" s="76"/>
      <c r="BN487" s="76"/>
      <c r="BO487" s="76"/>
      <c r="BP487" s="76"/>
      <c r="BQ487" s="76"/>
      <c r="BR487" s="76"/>
      <c r="BS487" s="76"/>
      <c r="BT487" s="76"/>
      <c r="BU487" s="76"/>
      <c r="BV487" s="76"/>
      <c r="BW487" s="76"/>
      <c r="BX487" s="76"/>
      <c r="BY487" s="76"/>
      <c r="BZ487" s="76"/>
      <c r="CA487" s="76"/>
      <c r="CB487" s="76"/>
      <c r="CC487" s="76"/>
      <c r="CD487" s="76"/>
      <c r="CE487" s="76"/>
      <c r="CF487" s="76"/>
      <c r="CG487" s="76"/>
      <c r="CH487" s="76"/>
      <c r="CI487" s="76"/>
      <c r="CJ487" s="76"/>
      <c r="CK487" s="76"/>
      <c r="CL487" s="76"/>
      <c r="CN487" s="60"/>
      <c r="CO487" s="76"/>
      <c r="CP487" s="76"/>
      <c r="CQ487" s="76"/>
      <c r="CR487" s="76"/>
      <c r="CS487" s="76"/>
      <c r="CT487" s="76"/>
      <c r="CU487" s="76"/>
      <c r="CV487" s="76"/>
      <c r="CW487" s="76"/>
      <c r="CX487" s="76"/>
      <c r="CY487" s="76"/>
      <c r="CZ487" s="76"/>
      <c r="DA487" s="76"/>
      <c r="DB487" s="76"/>
      <c r="DC487" s="76"/>
      <c r="DD487" s="76"/>
      <c r="DE487" s="76"/>
      <c r="DF487" s="76"/>
      <c r="DG487" s="76"/>
      <c r="DH487" s="76"/>
      <c r="DI487" s="76"/>
      <c r="DJ487" s="76"/>
      <c r="DK487" s="76"/>
      <c r="DL487" s="76"/>
    </row>
    <row r="488" spans="1:116" x14ac:dyDescent="0.35">
      <c r="E488" s="8"/>
      <c r="H488" s="12"/>
      <c r="I488" s="60"/>
      <c r="J488" s="60"/>
      <c r="K488" s="15"/>
      <c r="L488" s="15"/>
      <c r="M488" s="15"/>
      <c r="N488" s="15"/>
      <c r="O488" s="15"/>
      <c r="P488" s="15"/>
      <c r="R488" s="15"/>
      <c r="S488" s="76"/>
      <c r="T488" s="76"/>
      <c r="U488" s="76"/>
      <c r="V488" s="76"/>
      <c r="W488" s="76"/>
      <c r="X488" s="76"/>
      <c r="Y488" s="76"/>
      <c r="Z488" s="76"/>
      <c r="AA488" s="76"/>
      <c r="AB488" s="76"/>
      <c r="AC488" s="76"/>
      <c r="AD488" s="76"/>
      <c r="AE488" s="76"/>
      <c r="AF488" s="76"/>
      <c r="AG488" s="76"/>
      <c r="AH488" s="76"/>
      <c r="AI488" s="76"/>
      <c r="AJ488" s="76"/>
      <c r="AK488" s="76"/>
      <c r="AL488" s="76"/>
      <c r="AM488" s="76"/>
      <c r="AN488" s="76"/>
      <c r="AO488" s="76"/>
      <c r="AP488" s="76"/>
      <c r="AQ488" s="76"/>
      <c r="AR488" s="76"/>
      <c r="AS488" s="76"/>
      <c r="AT488" s="76"/>
      <c r="AU488" s="76"/>
      <c r="AV488" s="76"/>
      <c r="AW488" s="76"/>
      <c r="AX488" s="76"/>
      <c r="AY488" s="76"/>
      <c r="AZ488" s="76"/>
      <c r="BA488" s="76"/>
      <c r="BB488" s="76"/>
      <c r="BC488" s="76"/>
      <c r="BD488" s="76"/>
      <c r="BE488" s="76"/>
      <c r="BF488" s="76"/>
      <c r="BG488" s="76"/>
      <c r="BH488" s="76"/>
      <c r="BI488" s="76"/>
      <c r="BJ488" s="76"/>
      <c r="BK488" s="76"/>
      <c r="BL488" s="76"/>
      <c r="BM488" s="76"/>
      <c r="BN488" s="76"/>
      <c r="BO488" s="76"/>
      <c r="BP488" s="76"/>
      <c r="BQ488" s="76"/>
      <c r="BR488" s="76"/>
      <c r="BS488" s="76"/>
      <c r="BT488" s="76"/>
      <c r="BU488" s="76"/>
      <c r="BV488" s="76"/>
      <c r="BW488" s="76"/>
      <c r="BX488" s="76"/>
      <c r="BY488" s="76"/>
      <c r="BZ488" s="76"/>
      <c r="CA488" s="76"/>
      <c r="CB488" s="76"/>
      <c r="CC488" s="76"/>
      <c r="CD488" s="76"/>
      <c r="CE488" s="76"/>
      <c r="CF488" s="76"/>
      <c r="CG488" s="76"/>
      <c r="CH488" s="76"/>
      <c r="CI488" s="76"/>
      <c r="CJ488" s="76"/>
      <c r="CK488" s="76"/>
      <c r="CL488" s="76"/>
      <c r="CN488" s="60"/>
      <c r="CO488" s="76"/>
      <c r="CP488" s="76"/>
      <c r="CQ488" s="76"/>
      <c r="CR488" s="76"/>
      <c r="CS488" s="76"/>
      <c r="CT488" s="76"/>
      <c r="CU488" s="76"/>
      <c r="CV488" s="76"/>
      <c r="CW488" s="76"/>
      <c r="CX488" s="76"/>
      <c r="CY488" s="76"/>
      <c r="CZ488" s="76"/>
      <c r="DA488" s="76"/>
      <c r="DB488" s="76"/>
      <c r="DC488" s="76"/>
      <c r="DD488" s="76"/>
      <c r="DE488" s="76"/>
      <c r="DF488" s="76"/>
      <c r="DG488" s="76"/>
      <c r="DH488" s="76"/>
      <c r="DI488" s="76"/>
      <c r="DJ488" s="76"/>
      <c r="DK488" s="76"/>
      <c r="DL488" s="76"/>
    </row>
    <row r="489" spans="1:116" x14ac:dyDescent="0.35">
      <c r="E489" s="8"/>
      <c r="H489" s="12"/>
      <c r="I489" s="60"/>
      <c r="J489" s="60"/>
      <c r="K489" s="15"/>
      <c r="L489" s="15"/>
      <c r="M489" s="15"/>
      <c r="N489" s="15"/>
      <c r="O489" s="15"/>
      <c r="P489" s="15"/>
      <c r="R489" s="15"/>
      <c r="S489" s="76"/>
      <c r="T489" s="76"/>
      <c r="U489" s="76"/>
      <c r="V489" s="76"/>
      <c r="W489" s="76"/>
      <c r="X489" s="76"/>
      <c r="Y489" s="76"/>
      <c r="Z489" s="76"/>
      <c r="AA489" s="76"/>
      <c r="AB489" s="76"/>
      <c r="AC489" s="76"/>
      <c r="AD489" s="76"/>
      <c r="AE489" s="76"/>
      <c r="AF489" s="76"/>
      <c r="AG489" s="76"/>
      <c r="AH489" s="76"/>
      <c r="AI489" s="76"/>
      <c r="AJ489" s="76"/>
      <c r="AK489" s="76"/>
      <c r="AL489" s="76"/>
      <c r="AM489" s="76"/>
      <c r="AN489" s="76"/>
      <c r="AO489" s="76"/>
      <c r="AP489" s="76"/>
      <c r="AQ489" s="76"/>
      <c r="AR489" s="76"/>
      <c r="AS489" s="76"/>
      <c r="AT489" s="76"/>
      <c r="AU489" s="76"/>
      <c r="AV489" s="76"/>
      <c r="AW489" s="76"/>
      <c r="AX489" s="76"/>
      <c r="AY489" s="76"/>
      <c r="AZ489" s="76"/>
      <c r="BA489" s="76"/>
      <c r="BB489" s="76"/>
      <c r="BC489" s="76"/>
      <c r="BD489" s="76"/>
      <c r="BE489" s="76"/>
      <c r="BF489" s="76"/>
      <c r="BG489" s="76"/>
      <c r="BH489" s="76"/>
      <c r="BI489" s="76"/>
      <c r="BJ489" s="76"/>
      <c r="BK489" s="76"/>
      <c r="BL489" s="76"/>
      <c r="BM489" s="76"/>
      <c r="BN489" s="76"/>
      <c r="BO489" s="76"/>
      <c r="BP489" s="76"/>
      <c r="BQ489" s="76"/>
      <c r="BR489" s="76"/>
      <c r="BS489" s="76"/>
      <c r="BT489" s="76"/>
      <c r="BU489" s="76"/>
      <c r="BV489" s="76"/>
      <c r="BW489" s="76"/>
      <c r="BX489" s="76"/>
      <c r="BY489" s="76"/>
      <c r="BZ489" s="76"/>
      <c r="CA489" s="76"/>
      <c r="CB489" s="76"/>
      <c r="CC489" s="76"/>
      <c r="CD489" s="76"/>
      <c r="CE489" s="76"/>
      <c r="CF489" s="76"/>
      <c r="CG489" s="76"/>
      <c r="CH489" s="76"/>
      <c r="CI489" s="76"/>
      <c r="CJ489" s="76"/>
      <c r="CK489" s="76"/>
      <c r="CL489" s="76"/>
      <c r="CN489" s="60"/>
      <c r="CO489" s="76"/>
      <c r="CP489" s="76"/>
      <c r="CQ489" s="76"/>
      <c r="CR489" s="76"/>
      <c r="CS489" s="76"/>
      <c r="CT489" s="76"/>
      <c r="CU489" s="76"/>
      <c r="CV489" s="76"/>
      <c r="CW489" s="76"/>
      <c r="CX489" s="76"/>
      <c r="CY489" s="76"/>
      <c r="CZ489" s="76"/>
      <c r="DA489" s="76"/>
      <c r="DB489" s="76"/>
      <c r="DC489" s="76"/>
      <c r="DD489" s="76"/>
      <c r="DE489" s="76"/>
      <c r="DF489" s="76"/>
      <c r="DG489" s="76"/>
      <c r="DH489" s="76"/>
      <c r="DI489" s="76"/>
      <c r="DJ489" s="76"/>
      <c r="DK489" s="76"/>
      <c r="DL489" s="76"/>
    </row>
    <row r="490" spans="1:116" x14ac:dyDescent="0.35">
      <c r="E490" s="8"/>
      <c r="G490" s="136"/>
      <c r="H490" s="31"/>
      <c r="I490" s="73"/>
      <c r="J490" s="73"/>
      <c r="K490" s="39"/>
      <c r="L490" s="39"/>
      <c r="M490" s="39"/>
      <c r="N490" s="39"/>
      <c r="O490" s="39"/>
      <c r="P490" s="39"/>
      <c r="R490" s="38"/>
      <c r="S490" s="76"/>
      <c r="T490" s="76"/>
      <c r="U490" s="76"/>
      <c r="V490" s="76"/>
      <c r="W490" s="76"/>
      <c r="X490" s="76"/>
      <c r="Y490" s="76"/>
      <c r="Z490" s="76"/>
      <c r="AA490" s="76"/>
      <c r="AB490" s="76"/>
      <c r="AC490" s="76"/>
      <c r="AD490" s="76"/>
      <c r="AE490" s="76"/>
      <c r="AF490" s="76"/>
      <c r="AG490" s="76"/>
      <c r="AH490" s="76"/>
      <c r="AI490" s="76"/>
      <c r="AJ490" s="76"/>
      <c r="AK490" s="76"/>
      <c r="AL490" s="76"/>
      <c r="AM490" s="76"/>
      <c r="AN490" s="76"/>
      <c r="AO490" s="76"/>
      <c r="AP490" s="76"/>
      <c r="AQ490" s="76"/>
      <c r="AR490" s="76"/>
      <c r="AS490" s="76"/>
      <c r="AT490" s="76"/>
      <c r="AU490" s="76"/>
      <c r="AV490" s="76"/>
      <c r="AW490" s="76"/>
      <c r="AX490" s="76"/>
      <c r="AY490" s="76"/>
      <c r="AZ490" s="76"/>
      <c r="BA490" s="76"/>
      <c r="BB490" s="76"/>
      <c r="BC490" s="76"/>
      <c r="BD490" s="76"/>
      <c r="BE490" s="76"/>
      <c r="BF490" s="76"/>
      <c r="BG490" s="76"/>
      <c r="BH490" s="76"/>
      <c r="BI490" s="76"/>
      <c r="BJ490" s="76"/>
      <c r="BK490" s="76"/>
      <c r="BL490" s="76"/>
      <c r="BM490" s="76"/>
      <c r="BN490" s="76"/>
      <c r="BO490" s="76"/>
      <c r="BP490" s="76"/>
      <c r="BQ490" s="76"/>
      <c r="BR490" s="76"/>
      <c r="BS490" s="76"/>
      <c r="BT490" s="76"/>
      <c r="BU490" s="76"/>
      <c r="BV490" s="76"/>
      <c r="BW490" s="76"/>
      <c r="BX490" s="76"/>
      <c r="BY490" s="76"/>
      <c r="BZ490" s="76"/>
      <c r="CA490" s="76"/>
      <c r="CB490" s="76"/>
      <c r="CC490" s="76"/>
      <c r="CD490" s="76"/>
      <c r="CE490" s="76"/>
      <c r="CF490" s="76"/>
      <c r="CG490" s="76"/>
      <c r="CH490" s="76"/>
      <c r="CI490" s="76"/>
      <c r="CJ490" s="76"/>
      <c r="CK490" s="76"/>
      <c r="CL490" s="76"/>
      <c r="CN490" s="73"/>
      <c r="CO490" s="76"/>
      <c r="CP490" s="76"/>
      <c r="CQ490" s="76"/>
      <c r="CR490" s="76"/>
      <c r="CS490" s="76"/>
      <c r="CT490" s="76"/>
      <c r="CU490" s="76"/>
      <c r="CV490" s="76"/>
      <c r="CW490" s="76"/>
      <c r="CX490" s="76"/>
      <c r="CY490" s="76"/>
      <c r="CZ490" s="76"/>
      <c r="DA490" s="76"/>
      <c r="DB490" s="76"/>
      <c r="DC490" s="76"/>
      <c r="DD490" s="76"/>
      <c r="DE490" s="76"/>
      <c r="DF490" s="76"/>
      <c r="DG490" s="76"/>
      <c r="DH490" s="76"/>
      <c r="DI490" s="76"/>
      <c r="DJ490" s="76"/>
      <c r="DK490" s="76"/>
      <c r="DL490" s="76"/>
    </row>
    <row r="491" spans="1:116" x14ac:dyDescent="0.35">
      <c r="A491" s="174"/>
      <c r="E491" s="8"/>
      <c r="G491" s="175" t="s">
        <v>490</v>
      </c>
      <c r="H491" s="174"/>
      <c r="I491" s="176"/>
      <c r="J491" s="176"/>
      <c r="K491" s="197"/>
      <c r="L491" s="197"/>
      <c r="M491" s="197"/>
      <c r="N491" s="197"/>
      <c r="O491" s="197"/>
      <c r="P491" s="197"/>
      <c r="R491" s="198"/>
      <c r="S491" s="174"/>
      <c r="T491" s="174"/>
      <c r="U491" s="174"/>
      <c r="V491" s="174"/>
      <c r="W491" s="174"/>
      <c r="X491" s="174"/>
      <c r="Y491" s="174"/>
      <c r="Z491" s="174"/>
      <c r="AA491" s="174"/>
      <c r="AB491" s="174"/>
      <c r="AC491" s="174"/>
      <c r="AD491" s="174"/>
      <c r="AE491" s="174"/>
      <c r="AF491" s="174"/>
      <c r="AG491" s="174"/>
      <c r="AH491" s="174"/>
      <c r="AI491" s="174"/>
      <c r="AJ491" s="174"/>
      <c r="AK491" s="174"/>
      <c r="AL491" s="174"/>
      <c r="AM491" s="174"/>
      <c r="AN491" s="174"/>
      <c r="AO491" s="174"/>
      <c r="AP491" s="174"/>
      <c r="AQ491" s="174"/>
      <c r="AR491" s="174"/>
      <c r="AS491" s="174"/>
      <c r="AT491" s="174"/>
      <c r="AU491" s="174"/>
      <c r="AV491" s="174"/>
      <c r="AW491" s="174"/>
      <c r="AX491" s="174"/>
      <c r="AY491" s="174"/>
      <c r="AZ491" s="174"/>
      <c r="BA491" s="174"/>
      <c r="BB491" s="174"/>
      <c r="BC491" s="174"/>
      <c r="BD491" s="174"/>
      <c r="BE491" s="174"/>
      <c r="BF491" s="174"/>
      <c r="BG491" s="174"/>
      <c r="BH491" s="174"/>
      <c r="BI491" s="174"/>
      <c r="BJ491" s="174"/>
      <c r="BK491" s="174"/>
      <c r="BL491" s="174"/>
      <c r="BM491" s="174"/>
      <c r="BN491" s="174"/>
      <c r="BO491" s="174"/>
      <c r="BP491" s="174"/>
      <c r="BQ491" s="174"/>
      <c r="BR491" s="174"/>
      <c r="BS491" s="174"/>
      <c r="BT491" s="174"/>
      <c r="BU491" s="174"/>
      <c r="BV491" s="174"/>
      <c r="BW491" s="174"/>
      <c r="BX491" s="174"/>
      <c r="BY491" s="174"/>
      <c r="BZ491" s="174"/>
      <c r="CA491" s="174"/>
      <c r="CB491" s="174"/>
      <c r="CC491" s="174"/>
      <c r="CD491" s="174"/>
      <c r="CE491" s="174"/>
      <c r="CF491" s="174"/>
      <c r="CG491" s="174"/>
      <c r="CH491" s="174"/>
      <c r="CI491" s="174"/>
      <c r="CJ491" s="174"/>
      <c r="CK491" s="174"/>
      <c r="CL491" s="174"/>
      <c r="CN491" s="176"/>
      <c r="CO491" s="174"/>
      <c r="CP491" s="174"/>
      <c r="CQ491" s="174"/>
      <c r="CR491" s="174"/>
      <c r="CS491" s="174"/>
      <c r="CT491" s="174"/>
      <c r="CU491" s="174"/>
      <c r="CV491" s="174"/>
      <c r="CW491" s="174"/>
      <c r="CX491" s="174"/>
      <c r="CY491" s="174"/>
      <c r="CZ491" s="174"/>
      <c r="DA491" s="174"/>
      <c r="DB491" s="174"/>
      <c r="DC491" s="174"/>
      <c r="DD491" s="174"/>
      <c r="DE491" s="174"/>
      <c r="DF491" s="174"/>
      <c r="DG491" s="174"/>
      <c r="DH491" s="174"/>
      <c r="DI491" s="174"/>
      <c r="DJ491" s="174"/>
      <c r="DK491" s="174"/>
      <c r="DL491" s="174"/>
    </row>
    <row r="492" spans="1:116" x14ac:dyDescent="0.35">
      <c r="A492" s="174"/>
      <c r="E492" s="8"/>
      <c r="G492" s="175" t="s">
        <v>492</v>
      </c>
      <c r="H492" s="174"/>
      <c r="I492" s="176"/>
      <c r="J492" s="176"/>
      <c r="K492" s="197"/>
      <c r="L492" s="197"/>
      <c r="M492" s="197"/>
      <c r="N492" s="197"/>
      <c r="O492" s="197"/>
      <c r="P492" s="197"/>
      <c r="R492" s="198"/>
      <c r="S492" s="174"/>
      <c r="T492" s="174"/>
      <c r="U492" s="174"/>
      <c r="V492" s="174"/>
      <c r="W492" s="174"/>
      <c r="X492" s="174"/>
      <c r="Y492" s="174"/>
      <c r="Z492" s="174"/>
      <c r="AA492" s="174"/>
      <c r="AB492" s="174"/>
      <c r="AC492" s="174"/>
      <c r="AD492" s="174"/>
      <c r="AE492" s="174"/>
      <c r="AF492" s="174"/>
      <c r="AG492" s="174"/>
      <c r="AH492" s="174"/>
      <c r="AI492" s="174"/>
      <c r="AJ492" s="174"/>
      <c r="AK492" s="174"/>
      <c r="AL492" s="174"/>
      <c r="AM492" s="174"/>
      <c r="AN492" s="174"/>
      <c r="AO492" s="174"/>
      <c r="AP492" s="174"/>
      <c r="AQ492" s="174"/>
      <c r="AR492" s="174"/>
      <c r="AS492" s="174"/>
      <c r="AT492" s="174"/>
      <c r="AU492" s="174"/>
      <c r="AV492" s="174"/>
      <c r="AW492" s="174"/>
      <c r="AX492" s="174"/>
      <c r="AY492" s="174"/>
      <c r="AZ492" s="174"/>
      <c r="BA492" s="174"/>
      <c r="BB492" s="174"/>
      <c r="BC492" s="174"/>
      <c r="BD492" s="174"/>
      <c r="BE492" s="174"/>
      <c r="BF492" s="174"/>
      <c r="BG492" s="174"/>
      <c r="BH492" s="174"/>
      <c r="BI492" s="174"/>
      <c r="BJ492" s="174"/>
      <c r="BK492" s="174"/>
      <c r="BL492" s="174"/>
      <c r="BM492" s="174"/>
      <c r="BN492" s="174"/>
      <c r="BO492" s="174"/>
      <c r="BP492" s="174"/>
      <c r="BQ492" s="174"/>
      <c r="BR492" s="174"/>
      <c r="BS492" s="174"/>
      <c r="BT492" s="174"/>
      <c r="BU492" s="174"/>
      <c r="BV492" s="174"/>
      <c r="BW492" s="174"/>
      <c r="BX492" s="174"/>
      <c r="BY492" s="174"/>
      <c r="BZ492" s="174"/>
      <c r="CA492" s="174"/>
      <c r="CB492" s="174"/>
      <c r="CC492" s="174"/>
      <c r="CD492" s="174"/>
      <c r="CE492" s="174"/>
      <c r="CF492" s="174"/>
      <c r="CG492" s="174"/>
      <c r="CH492" s="174"/>
      <c r="CI492" s="174"/>
      <c r="CJ492" s="174"/>
      <c r="CK492" s="174"/>
      <c r="CL492" s="174"/>
      <c r="CN492" s="176"/>
      <c r="CO492" s="174"/>
      <c r="CP492" s="174"/>
      <c r="CQ492" s="174"/>
      <c r="CR492" s="174"/>
      <c r="CS492" s="174"/>
      <c r="CT492" s="174"/>
      <c r="CU492" s="174"/>
      <c r="CV492" s="174"/>
      <c r="CW492" s="174"/>
      <c r="CX492" s="174"/>
      <c r="CY492" s="174"/>
      <c r="CZ492" s="174"/>
      <c r="DA492" s="174"/>
      <c r="DB492" s="174"/>
      <c r="DC492" s="174"/>
      <c r="DD492" s="174"/>
      <c r="DE492" s="174"/>
      <c r="DF492" s="174"/>
      <c r="DG492" s="174"/>
      <c r="DH492" s="174"/>
      <c r="DI492" s="174"/>
      <c r="DJ492" s="174"/>
      <c r="DK492" s="174"/>
      <c r="DL492" s="174"/>
    </row>
    <row r="493" spans="1:116" x14ac:dyDescent="0.35">
      <c r="A493" s="174"/>
      <c r="E493" s="8"/>
      <c r="G493" s="175" t="s">
        <v>461</v>
      </c>
      <c r="H493" s="174"/>
      <c r="I493" s="176"/>
      <c r="J493" s="176"/>
      <c r="K493" s="197"/>
      <c r="L493" s="197"/>
      <c r="M493" s="197"/>
      <c r="N493" s="197"/>
      <c r="O493" s="197"/>
      <c r="P493" s="197"/>
      <c r="R493" s="198"/>
      <c r="S493" s="199" t="str">
        <f t="shared" ref="S493:AX493" si="555">S$20</f>
        <v>S$16</v>
      </c>
      <c r="T493" s="199" t="str">
        <f t="shared" si="555"/>
        <v>T$16</v>
      </c>
      <c r="U493" s="199" t="str">
        <f t="shared" si="555"/>
        <v>U$16</v>
      </c>
      <c r="V493" s="199" t="str">
        <f t="shared" si="555"/>
        <v>V$16</v>
      </c>
      <c r="W493" s="199" t="str">
        <f t="shared" si="555"/>
        <v>W$16</v>
      </c>
      <c r="X493" s="199" t="str">
        <f t="shared" si="555"/>
        <v>X$16</v>
      </c>
      <c r="Y493" s="199" t="str">
        <f t="shared" si="555"/>
        <v>Y$16</v>
      </c>
      <c r="Z493" s="199" t="str">
        <f t="shared" si="555"/>
        <v>Z$16</v>
      </c>
      <c r="AA493" s="199" t="str">
        <f t="shared" si="555"/>
        <v>AA$16</v>
      </c>
      <c r="AB493" s="199" t="str">
        <f t="shared" si="555"/>
        <v>AB$16</v>
      </c>
      <c r="AC493" s="199" t="str">
        <f t="shared" si="555"/>
        <v>AC$16</v>
      </c>
      <c r="AD493" s="199" t="str">
        <f t="shared" si="555"/>
        <v>AD$16</v>
      </c>
      <c r="AE493" s="199" t="str">
        <f t="shared" si="555"/>
        <v>AE$16</v>
      </c>
      <c r="AF493" s="199" t="str">
        <f t="shared" si="555"/>
        <v>AF$16</v>
      </c>
      <c r="AG493" s="199" t="str">
        <f t="shared" si="555"/>
        <v>AG$16</v>
      </c>
      <c r="AH493" s="199" t="str">
        <f t="shared" si="555"/>
        <v>AH$16</v>
      </c>
      <c r="AI493" s="199" t="str">
        <f t="shared" si="555"/>
        <v>AI$16</v>
      </c>
      <c r="AJ493" s="199" t="str">
        <f t="shared" si="555"/>
        <v>AJ$16</v>
      </c>
      <c r="AK493" s="199" t="str">
        <f t="shared" si="555"/>
        <v>AK$16</v>
      </c>
      <c r="AL493" s="199" t="str">
        <f t="shared" si="555"/>
        <v>AL$16</v>
      </c>
      <c r="AM493" s="199" t="str">
        <f t="shared" si="555"/>
        <v>AM$16</v>
      </c>
      <c r="AN493" s="199" t="str">
        <f t="shared" si="555"/>
        <v>AN$16</v>
      </c>
      <c r="AO493" s="199" t="str">
        <f t="shared" si="555"/>
        <v>AO$16</v>
      </c>
      <c r="AP493" s="199" t="str">
        <f t="shared" si="555"/>
        <v>AP$16</v>
      </c>
      <c r="AQ493" s="199" t="str">
        <f t="shared" si="555"/>
        <v>AQ$16</v>
      </c>
      <c r="AR493" s="199" t="str">
        <f t="shared" si="555"/>
        <v>AR$16</v>
      </c>
      <c r="AS493" s="199" t="str">
        <f t="shared" si="555"/>
        <v>AS$16</v>
      </c>
      <c r="AT493" s="199" t="str">
        <f t="shared" si="555"/>
        <v>AT$16</v>
      </c>
      <c r="AU493" s="199" t="str">
        <f t="shared" si="555"/>
        <v>AU$16</v>
      </c>
      <c r="AV493" s="199" t="str">
        <f t="shared" si="555"/>
        <v>AV$16</v>
      </c>
      <c r="AW493" s="199" t="str">
        <f t="shared" si="555"/>
        <v>AW$16</v>
      </c>
      <c r="AX493" s="199" t="str">
        <f t="shared" si="555"/>
        <v>AX$16</v>
      </c>
      <c r="AY493" s="199" t="str">
        <f t="shared" ref="AY493:CD493" si="556">AY$20</f>
        <v>AY$16</v>
      </c>
      <c r="AZ493" s="199" t="str">
        <f t="shared" si="556"/>
        <v>AZ$16</v>
      </c>
      <c r="BA493" s="199" t="str">
        <f t="shared" si="556"/>
        <v>BA$16</v>
      </c>
      <c r="BB493" s="199" t="str">
        <f t="shared" si="556"/>
        <v>BB$16</v>
      </c>
      <c r="BC493" s="199" t="str">
        <f t="shared" si="556"/>
        <v>BC$16</v>
      </c>
      <c r="BD493" s="199" t="str">
        <f t="shared" si="556"/>
        <v>BD$16</v>
      </c>
      <c r="BE493" s="199" t="str">
        <f t="shared" si="556"/>
        <v>BE$16</v>
      </c>
      <c r="BF493" s="199" t="str">
        <f t="shared" si="556"/>
        <v>BF$16</v>
      </c>
      <c r="BG493" s="199" t="str">
        <f t="shared" si="556"/>
        <v>BG$16</v>
      </c>
      <c r="BH493" s="199" t="str">
        <f t="shared" si="556"/>
        <v>BH$16</v>
      </c>
      <c r="BI493" s="199" t="str">
        <f t="shared" si="556"/>
        <v>BI$16</v>
      </c>
      <c r="BJ493" s="199" t="str">
        <f t="shared" si="556"/>
        <v>BJ$16</v>
      </c>
      <c r="BK493" s="199" t="str">
        <f t="shared" si="556"/>
        <v>BK$16</v>
      </c>
      <c r="BL493" s="199" t="str">
        <f t="shared" si="556"/>
        <v>BL$16</v>
      </c>
      <c r="BM493" s="199" t="str">
        <f t="shared" si="556"/>
        <v>BM$16</v>
      </c>
      <c r="BN493" s="199" t="str">
        <f t="shared" si="556"/>
        <v>BN$16</v>
      </c>
      <c r="BO493" s="199" t="str">
        <f t="shared" si="556"/>
        <v>BO$16</v>
      </c>
      <c r="BP493" s="199" t="str">
        <f t="shared" si="556"/>
        <v>BP$16</v>
      </c>
      <c r="BQ493" s="199" t="str">
        <f t="shared" si="556"/>
        <v>BQ$16</v>
      </c>
      <c r="BR493" s="199" t="str">
        <f t="shared" si="556"/>
        <v>BR$16</v>
      </c>
      <c r="BS493" s="199" t="str">
        <f t="shared" si="556"/>
        <v>BS$16</v>
      </c>
      <c r="BT493" s="199" t="str">
        <f t="shared" si="556"/>
        <v>BT$16</v>
      </c>
      <c r="BU493" s="199" t="str">
        <f t="shared" si="556"/>
        <v>BU$16</v>
      </c>
      <c r="BV493" s="199" t="str">
        <f t="shared" si="556"/>
        <v>BV$16</v>
      </c>
      <c r="BW493" s="199" t="str">
        <f t="shared" si="556"/>
        <v>BW$16</v>
      </c>
      <c r="BX493" s="199" t="str">
        <f t="shared" si="556"/>
        <v>BX$16</v>
      </c>
      <c r="BY493" s="199" t="str">
        <f t="shared" si="556"/>
        <v>BY$16</v>
      </c>
      <c r="BZ493" s="199" t="str">
        <f t="shared" si="556"/>
        <v>BZ$16</v>
      </c>
      <c r="CA493" s="199" t="str">
        <f t="shared" si="556"/>
        <v>CA$16</v>
      </c>
      <c r="CB493" s="199" t="str">
        <f t="shared" si="556"/>
        <v>CB$16</v>
      </c>
      <c r="CC493" s="199" t="str">
        <f t="shared" si="556"/>
        <v>CC$16</v>
      </c>
      <c r="CD493" s="199" t="str">
        <f t="shared" si="556"/>
        <v>CD$16</v>
      </c>
      <c r="CE493" s="199" t="str">
        <f t="shared" ref="CE493:CL493" si="557">CE$20</f>
        <v>CE$16</v>
      </c>
      <c r="CF493" s="199" t="str">
        <f t="shared" si="557"/>
        <v>CF$16</v>
      </c>
      <c r="CG493" s="199" t="str">
        <f t="shared" si="557"/>
        <v>CG$16</v>
      </c>
      <c r="CH493" s="199" t="str">
        <f t="shared" si="557"/>
        <v>CH$16</v>
      </c>
      <c r="CI493" s="199" t="str">
        <f t="shared" si="557"/>
        <v>CI$16</v>
      </c>
      <c r="CJ493" s="199" t="str">
        <f t="shared" si="557"/>
        <v>CJ$16</v>
      </c>
      <c r="CK493" s="199" t="str">
        <f t="shared" si="557"/>
        <v>CK$16</v>
      </c>
      <c r="CL493" s="199" t="str">
        <f t="shared" si="557"/>
        <v>CL$16</v>
      </c>
      <c r="CN493" s="176"/>
      <c r="CO493" s="199" t="str">
        <f t="shared" ref="CO493:DL493" si="558">CO$20</f>
        <v>CO$16</v>
      </c>
      <c r="CP493" s="199" t="str">
        <f t="shared" si="558"/>
        <v>CP$16</v>
      </c>
      <c r="CQ493" s="199" t="str">
        <f t="shared" si="558"/>
        <v>CQ$16</v>
      </c>
      <c r="CR493" s="199" t="str">
        <f t="shared" si="558"/>
        <v>CR$16</v>
      </c>
      <c r="CS493" s="199" t="str">
        <f t="shared" si="558"/>
        <v>CS$16</v>
      </c>
      <c r="CT493" s="199" t="str">
        <f t="shared" si="558"/>
        <v>CT$16</v>
      </c>
      <c r="CU493" s="199" t="str">
        <f t="shared" si="558"/>
        <v>CU$16</v>
      </c>
      <c r="CV493" s="199" t="str">
        <f t="shared" si="558"/>
        <v>CV$16</v>
      </c>
      <c r="CW493" s="199" t="str">
        <f t="shared" si="558"/>
        <v>CW$16</v>
      </c>
      <c r="CX493" s="199" t="str">
        <f t="shared" si="558"/>
        <v>CX$16</v>
      </c>
      <c r="CY493" s="199" t="str">
        <f t="shared" si="558"/>
        <v>CY$16</v>
      </c>
      <c r="CZ493" s="199" t="str">
        <f t="shared" si="558"/>
        <v>CZ$16</v>
      </c>
      <c r="DA493" s="199" t="str">
        <f t="shared" si="558"/>
        <v>DA$16</v>
      </c>
      <c r="DB493" s="199" t="str">
        <f t="shared" si="558"/>
        <v>DB$16</v>
      </c>
      <c r="DC493" s="199" t="str">
        <f t="shared" si="558"/>
        <v>DC$16</v>
      </c>
      <c r="DD493" s="199" t="str">
        <f t="shared" si="558"/>
        <v>DD$16</v>
      </c>
      <c r="DE493" s="199" t="str">
        <f t="shared" si="558"/>
        <v>DE$16</v>
      </c>
      <c r="DF493" s="199" t="str">
        <f t="shared" si="558"/>
        <v>DF$16</v>
      </c>
      <c r="DG493" s="199" t="str">
        <f t="shared" si="558"/>
        <v>DG$16</v>
      </c>
      <c r="DH493" s="199" t="str">
        <f t="shared" si="558"/>
        <v>DH$16</v>
      </c>
      <c r="DI493" s="199" t="str">
        <f t="shared" si="558"/>
        <v>DI$16</v>
      </c>
      <c r="DJ493" s="199" t="str">
        <f t="shared" si="558"/>
        <v>DJ$16</v>
      </c>
      <c r="DK493" s="199" t="str">
        <f t="shared" si="558"/>
        <v>DK$16</v>
      </c>
      <c r="DL493" s="199" t="str">
        <f t="shared" si="558"/>
        <v>DL$16</v>
      </c>
    </row>
    <row r="494" spans="1:116" x14ac:dyDescent="0.35">
      <c r="A494" s="174"/>
      <c r="E494" s="8"/>
      <c r="G494" s="175" t="s">
        <v>462</v>
      </c>
      <c r="H494" s="200"/>
      <c r="I494" s="201"/>
      <c r="J494" s="201"/>
      <c r="K494" s="202"/>
      <c r="L494" s="202"/>
      <c r="M494" s="202"/>
      <c r="N494" s="202"/>
      <c r="O494" s="202"/>
      <c r="P494" s="202"/>
      <c r="R494" s="202"/>
      <c r="S494" s="199" t="str">
        <f t="shared" ref="S494:AX494" si="559">S$21</f>
        <v>S$17</v>
      </c>
      <c r="T494" s="199" t="str">
        <f t="shared" si="559"/>
        <v>T$17</v>
      </c>
      <c r="U494" s="199" t="str">
        <f t="shared" si="559"/>
        <v>U$17</v>
      </c>
      <c r="V494" s="199" t="str">
        <f t="shared" si="559"/>
        <v>V$17</v>
      </c>
      <c r="W494" s="199" t="str">
        <f t="shared" si="559"/>
        <v>W$17</v>
      </c>
      <c r="X494" s="199" t="str">
        <f t="shared" si="559"/>
        <v>X$17</v>
      </c>
      <c r="Y494" s="199" t="str">
        <f t="shared" si="559"/>
        <v>Y$17</v>
      </c>
      <c r="Z494" s="199" t="str">
        <f t="shared" si="559"/>
        <v>Z$17</v>
      </c>
      <c r="AA494" s="199" t="str">
        <f t="shared" si="559"/>
        <v>AA$17</v>
      </c>
      <c r="AB494" s="199" t="str">
        <f t="shared" si="559"/>
        <v>AB$17</v>
      </c>
      <c r="AC494" s="199" t="str">
        <f t="shared" si="559"/>
        <v>AC$17</v>
      </c>
      <c r="AD494" s="199" t="str">
        <f t="shared" si="559"/>
        <v>AD$17</v>
      </c>
      <c r="AE494" s="199" t="str">
        <f t="shared" si="559"/>
        <v>AE$17</v>
      </c>
      <c r="AF494" s="199" t="str">
        <f t="shared" si="559"/>
        <v>AF$17</v>
      </c>
      <c r="AG494" s="199" t="str">
        <f t="shared" si="559"/>
        <v>AG$17</v>
      </c>
      <c r="AH494" s="199" t="str">
        <f t="shared" si="559"/>
        <v>AH$17</v>
      </c>
      <c r="AI494" s="199" t="str">
        <f t="shared" si="559"/>
        <v>AI$17</v>
      </c>
      <c r="AJ494" s="199" t="str">
        <f t="shared" si="559"/>
        <v>AJ$17</v>
      </c>
      <c r="AK494" s="199" t="str">
        <f t="shared" si="559"/>
        <v>AK$17</v>
      </c>
      <c r="AL494" s="199" t="str">
        <f t="shared" si="559"/>
        <v>AL$17</v>
      </c>
      <c r="AM494" s="199" t="str">
        <f t="shared" si="559"/>
        <v>AM$17</v>
      </c>
      <c r="AN494" s="199" t="str">
        <f t="shared" si="559"/>
        <v>AN$17</v>
      </c>
      <c r="AO494" s="199" t="str">
        <f t="shared" si="559"/>
        <v>AO$17</v>
      </c>
      <c r="AP494" s="199" t="str">
        <f t="shared" si="559"/>
        <v>AP$17</v>
      </c>
      <c r="AQ494" s="199" t="str">
        <f t="shared" si="559"/>
        <v>AQ$17</v>
      </c>
      <c r="AR494" s="199" t="str">
        <f t="shared" si="559"/>
        <v>AR$17</v>
      </c>
      <c r="AS494" s="199" t="str">
        <f t="shared" si="559"/>
        <v>AS$17</v>
      </c>
      <c r="AT494" s="199" t="str">
        <f t="shared" si="559"/>
        <v>AT$17</v>
      </c>
      <c r="AU494" s="199" t="str">
        <f t="shared" si="559"/>
        <v>AU$17</v>
      </c>
      <c r="AV494" s="199" t="str">
        <f t="shared" si="559"/>
        <v>AV$17</v>
      </c>
      <c r="AW494" s="199" t="str">
        <f t="shared" si="559"/>
        <v>AW$17</v>
      </c>
      <c r="AX494" s="199" t="str">
        <f t="shared" si="559"/>
        <v>AX$17</v>
      </c>
      <c r="AY494" s="199" t="str">
        <f t="shared" ref="AY494:CD494" si="560">AY$21</f>
        <v>AY$17</v>
      </c>
      <c r="AZ494" s="199" t="str">
        <f t="shared" si="560"/>
        <v>AZ$17</v>
      </c>
      <c r="BA494" s="199" t="str">
        <f t="shared" si="560"/>
        <v>BA$17</v>
      </c>
      <c r="BB494" s="199" t="str">
        <f t="shared" si="560"/>
        <v>BB$17</v>
      </c>
      <c r="BC494" s="199" t="str">
        <f t="shared" si="560"/>
        <v>BC$17</v>
      </c>
      <c r="BD494" s="199" t="str">
        <f t="shared" si="560"/>
        <v>BD$17</v>
      </c>
      <c r="BE494" s="199" t="str">
        <f t="shared" si="560"/>
        <v>BE$17</v>
      </c>
      <c r="BF494" s="199" t="str">
        <f t="shared" si="560"/>
        <v>BF$17</v>
      </c>
      <c r="BG494" s="199" t="str">
        <f t="shared" si="560"/>
        <v>BG$17</v>
      </c>
      <c r="BH494" s="199" t="str">
        <f t="shared" si="560"/>
        <v>BH$17</v>
      </c>
      <c r="BI494" s="199" t="str">
        <f t="shared" si="560"/>
        <v>BI$17</v>
      </c>
      <c r="BJ494" s="199" t="str">
        <f t="shared" si="560"/>
        <v>BJ$17</v>
      </c>
      <c r="BK494" s="199" t="str">
        <f t="shared" si="560"/>
        <v>BK$17</v>
      </c>
      <c r="BL494" s="199" t="str">
        <f t="shared" si="560"/>
        <v>BL$17</v>
      </c>
      <c r="BM494" s="199" t="str">
        <f t="shared" si="560"/>
        <v>BM$17</v>
      </c>
      <c r="BN494" s="199" t="str">
        <f t="shared" si="560"/>
        <v>BN$17</v>
      </c>
      <c r="BO494" s="199" t="str">
        <f t="shared" si="560"/>
        <v>BO$17</v>
      </c>
      <c r="BP494" s="199" t="str">
        <f t="shared" si="560"/>
        <v>BP$17</v>
      </c>
      <c r="BQ494" s="199" t="str">
        <f t="shared" si="560"/>
        <v>BQ$17</v>
      </c>
      <c r="BR494" s="199" t="str">
        <f t="shared" si="560"/>
        <v>BR$17</v>
      </c>
      <c r="BS494" s="199" t="str">
        <f t="shared" si="560"/>
        <v>BS$17</v>
      </c>
      <c r="BT494" s="199" t="str">
        <f t="shared" si="560"/>
        <v>BT$17</v>
      </c>
      <c r="BU494" s="199" t="str">
        <f t="shared" si="560"/>
        <v>BU$17</v>
      </c>
      <c r="BV494" s="199" t="str">
        <f t="shared" si="560"/>
        <v>BV$17</v>
      </c>
      <c r="BW494" s="199" t="str">
        <f t="shared" si="560"/>
        <v>BW$17</v>
      </c>
      <c r="BX494" s="199" t="str">
        <f t="shared" si="560"/>
        <v>BX$17</v>
      </c>
      <c r="BY494" s="199" t="str">
        <f t="shared" si="560"/>
        <v>BY$17</v>
      </c>
      <c r="BZ494" s="199" t="str">
        <f t="shared" si="560"/>
        <v>BZ$17</v>
      </c>
      <c r="CA494" s="199" t="str">
        <f t="shared" si="560"/>
        <v>CA$17</v>
      </c>
      <c r="CB494" s="199" t="str">
        <f t="shared" si="560"/>
        <v>CB$17</v>
      </c>
      <c r="CC494" s="199" t="str">
        <f t="shared" si="560"/>
        <v>CC$17</v>
      </c>
      <c r="CD494" s="199" t="str">
        <f t="shared" si="560"/>
        <v>CD$17</v>
      </c>
      <c r="CE494" s="199" t="str">
        <f t="shared" ref="CE494:CL494" si="561">CE$21</f>
        <v>CE$17</v>
      </c>
      <c r="CF494" s="199" t="str">
        <f t="shared" si="561"/>
        <v>CF$17</v>
      </c>
      <c r="CG494" s="199" t="str">
        <f t="shared" si="561"/>
        <v>CG$17</v>
      </c>
      <c r="CH494" s="199" t="str">
        <f t="shared" si="561"/>
        <v>CH$17</v>
      </c>
      <c r="CI494" s="199" t="str">
        <f t="shared" si="561"/>
        <v>CI$17</v>
      </c>
      <c r="CJ494" s="199" t="str">
        <f t="shared" si="561"/>
        <v>CJ$17</v>
      </c>
      <c r="CK494" s="199" t="str">
        <f t="shared" si="561"/>
        <v>CK$17</v>
      </c>
      <c r="CL494" s="199" t="str">
        <f t="shared" si="561"/>
        <v>CL$17</v>
      </c>
      <c r="CN494" s="201"/>
      <c r="CO494" s="199" t="str">
        <f t="shared" ref="CO494:DL494" si="562">CO$21</f>
        <v>CO$17</v>
      </c>
      <c r="CP494" s="199" t="str">
        <f t="shared" si="562"/>
        <v>CP$17</v>
      </c>
      <c r="CQ494" s="199" t="str">
        <f t="shared" si="562"/>
        <v>CQ$17</v>
      </c>
      <c r="CR494" s="199" t="str">
        <f t="shared" si="562"/>
        <v>CR$17</v>
      </c>
      <c r="CS494" s="199" t="str">
        <f t="shared" si="562"/>
        <v>CS$17</v>
      </c>
      <c r="CT494" s="199" t="str">
        <f t="shared" si="562"/>
        <v>CT$17</v>
      </c>
      <c r="CU494" s="199" t="str">
        <f t="shared" si="562"/>
        <v>CU$17</v>
      </c>
      <c r="CV494" s="199" t="str">
        <f t="shared" si="562"/>
        <v>CV$17</v>
      </c>
      <c r="CW494" s="199" t="str">
        <f t="shared" si="562"/>
        <v>CW$17</v>
      </c>
      <c r="CX494" s="199" t="str">
        <f t="shared" si="562"/>
        <v>CX$17</v>
      </c>
      <c r="CY494" s="199" t="str">
        <f t="shared" si="562"/>
        <v>CY$17</v>
      </c>
      <c r="CZ494" s="199" t="str">
        <f t="shared" si="562"/>
        <v>CZ$17</v>
      </c>
      <c r="DA494" s="199" t="str">
        <f t="shared" si="562"/>
        <v>DA$17</v>
      </c>
      <c r="DB494" s="199" t="str">
        <f t="shared" si="562"/>
        <v>DB$17</v>
      </c>
      <c r="DC494" s="199" t="str">
        <f t="shared" si="562"/>
        <v>DC$17</v>
      </c>
      <c r="DD494" s="199" t="str">
        <f t="shared" si="562"/>
        <v>DD$17</v>
      </c>
      <c r="DE494" s="199" t="str">
        <f t="shared" si="562"/>
        <v>DE$17</v>
      </c>
      <c r="DF494" s="199" t="str">
        <f t="shared" si="562"/>
        <v>DF$17</v>
      </c>
      <c r="DG494" s="199" t="str">
        <f t="shared" si="562"/>
        <v>DG$17</v>
      </c>
      <c r="DH494" s="199" t="str">
        <f t="shared" si="562"/>
        <v>DH$17</v>
      </c>
      <c r="DI494" s="199" t="str">
        <f t="shared" si="562"/>
        <v>DI$17</v>
      </c>
      <c r="DJ494" s="199" t="str">
        <f t="shared" si="562"/>
        <v>DJ$17</v>
      </c>
      <c r="DK494" s="199" t="str">
        <f t="shared" si="562"/>
        <v>DK$17</v>
      </c>
      <c r="DL494" s="199" t="str">
        <f t="shared" si="562"/>
        <v>DL$17</v>
      </c>
    </row>
    <row r="495" spans="1:116" x14ac:dyDescent="0.35">
      <c r="A495" s="174"/>
      <c r="E495" s="8"/>
      <c r="G495" s="175" t="s">
        <v>491</v>
      </c>
      <c r="H495" s="200"/>
      <c r="I495" s="201"/>
      <c r="J495" s="201"/>
      <c r="K495" s="202"/>
      <c r="L495" s="202"/>
      <c r="M495" s="202"/>
      <c r="N495" s="202"/>
      <c r="O495" s="202"/>
      <c r="P495" s="202"/>
      <c r="R495" s="202"/>
      <c r="S495" s="190"/>
      <c r="T495" s="190"/>
      <c r="U495" s="190"/>
      <c r="V495" s="190"/>
      <c r="W495" s="190"/>
      <c r="X495" s="190"/>
      <c r="Y495" s="190"/>
      <c r="Z495" s="190"/>
      <c r="AA495" s="190"/>
      <c r="AB495" s="190"/>
      <c r="AC495" s="190"/>
      <c r="AD495" s="190"/>
      <c r="AE495" s="190"/>
      <c r="AF495" s="190"/>
      <c r="AG495" s="190"/>
      <c r="AH495" s="190"/>
      <c r="AI495" s="190"/>
      <c r="AJ495" s="190"/>
      <c r="AK495" s="190"/>
      <c r="AL495" s="190"/>
      <c r="AM495" s="190"/>
      <c r="AN495" s="190"/>
      <c r="AO495" s="190"/>
      <c r="AP495" s="190"/>
      <c r="AQ495" s="190"/>
      <c r="AR495" s="190"/>
      <c r="AS495" s="190"/>
      <c r="AT495" s="190"/>
      <c r="AU495" s="190"/>
      <c r="AV495" s="190"/>
      <c r="AW495" s="190"/>
      <c r="AX495" s="190"/>
      <c r="AY495" s="190"/>
      <c r="AZ495" s="190"/>
      <c r="BA495" s="190"/>
      <c r="BB495" s="190"/>
      <c r="BC495" s="190"/>
      <c r="BD495" s="190"/>
      <c r="BE495" s="190"/>
      <c r="BF495" s="190"/>
      <c r="BG495" s="190"/>
      <c r="BH495" s="190"/>
      <c r="BI495" s="190"/>
      <c r="BJ495" s="190"/>
      <c r="BK495" s="190"/>
      <c r="BL495" s="190"/>
      <c r="BM495" s="190"/>
      <c r="BN495" s="190"/>
      <c r="BO495" s="190"/>
      <c r="BP495" s="190"/>
      <c r="BQ495" s="190"/>
      <c r="BR495" s="190"/>
      <c r="BS495" s="190"/>
      <c r="BT495" s="190"/>
      <c r="BU495" s="190"/>
      <c r="BV495" s="190"/>
      <c r="BW495" s="190"/>
      <c r="BX495" s="190"/>
      <c r="BY495" s="190"/>
      <c r="BZ495" s="190"/>
      <c r="CA495" s="190"/>
      <c r="CB495" s="190"/>
      <c r="CC495" s="190"/>
      <c r="CD495" s="190"/>
      <c r="CE495" s="190"/>
      <c r="CF495" s="190"/>
      <c r="CG495" s="190"/>
      <c r="CH495" s="190"/>
      <c r="CI495" s="190"/>
      <c r="CJ495" s="190"/>
      <c r="CK495" s="190"/>
      <c r="CL495" s="190"/>
      <c r="CN495" s="201"/>
      <c r="CO495" s="190"/>
      <c r="CP495" s="190"/>
      <c r="CQ495" s="190"/>
      <c r="CR495" s="190"/>
      <c r="CS495" s="190"/>
      <c r="CT495" s="190"/>
      <c r="CU495" s="190"/>
      <c r="CV495" s="190"/>
      <c r="CW495" s="190"/>
      <c r="CX495" s="190"/>
      <c r="CY495" s="190"/>
      <c r="CZ495" s="190"/>
      <c r="DA495" s="190"/>
      <c r="DB495" s="190"/>
      <c r="DC495" s="190"/>
      <c r="DD495" s="190"/>
      <c r="DE495" s="190"/>
      <c r="DF495" s="190"/>
      <c r="DG495" s="190"/>
      <c r="DH495" s="190"/>
      <c r="DI495" s="190"/>
      <c r="DJ495" s="190"/>
      <c r="DK495" s="190"/>
      <c r="DL495" s="190"/>
    </row>
    <row r="496" spans="1:116" x14ac:dyDescent="0.35">
      <c r="A496" s="174"/>
      <c r="E496" s="8"/>
      <c r="G496" s="175" t="s">
        <v>505</v>
      </c>
      <c r="H496" s="200"/>
      <c r="I496" s="201"/>
      <c r="J496" s="201"/>
      <c r="K496" s="202"/>
      <c r="L496" s="202"/>
      <c r="M496" s="202"/>
      <c r="N496" s="202"/>
      <c r="O496" s="202"/>
      <c r="P496" s="202"/>
      <c r="R496" s="202"/>
      <c r="S496" s="190"/>
      <c r="T496" s="190"/>
      <c r="U496" s="190"/>
      <c r="V496" s="190"/>
      <c r="W496" s="190"/>
      <c r="X496" s="190"/>
      <c r="Y496" s="190"/>
      <c r="Z496" s="190"/>
      <c r="AA496" s="190"/>
      <c r="AB496" s="190"/>
      <c r="AC496" s="190"/>
      <c r="AD496" s="190"/>
      <c r="AE496" s="190"/>
      <c r="AF496" s="190"/>
      <c r="AG496" s="190"/>
      <c r="AH496" s="190"/>
      <c r="AI496" s="190"/>
      <c r="AJ496" s="190"/>
      <c r="AK496" s="190"/>
      <c r="AL496" s="190"/>
      <c r="AM496" s="190"/>
      <c r="AN496" s="190"/>
      <c r="AO496" s="190"/>
      <c r="AP496" s="190"/>
      <c r="AQ496" s="190"/>
      <c r="AR496" s="190"/>
      <c r="AS496" s="190"/>
      <c r="AT496" s="190"/>
      <c r="AU496" s="190"/>
      <c r="AV496" s="190"/>
      <c r="AW496" s="190"/>
      <c r="AX496" s="190"/>
      <c r="AY496" s="190"/>
      <c r="AZ496" s="190"/>
      <c r="BA496" s="190"/>
      <c r="BB496" s="190"/>
      <c r="BC496" s="190"/>
      <c r="BD496" s="190"/>
      <c r="BE496" s="190"/>
      <c r="BF496" s="190"/>
      <c r="BG496" s="190"/>
      <c r="BH496" s="190"/>
      <c r="BI496" s="190"/>
      <c r="BJ496" s="190"/>
      <c r="BK496" s="190"/>
      <c r="BL496" s="190"/>
      <c r="BM496" s="190"/>
      <c r="BN496" s="190"/>
      <c r="BO496" s="190"/>
      <c r="BP496" s="190"/>
      <c r="BQ496" s="190"/>
      <c r="BR496" s="190"/>
      <c r="BS496" s="190"/>
      <c r="BT496" s="190"/>
      <c r="BU496" s="190"/>
      <c r="BV496" s="190"/>
      <c r="BW496" s="190"/>
      <c r="BX496" s="190"/>
      <c r="BY496" s="190"/>
      <c r="BZ496" s="190"/>
      <c r="CA496" s="190"/>
      <c r="CB496" s="190"/>
      <c r="CC496" s="190"/>
      <c r="CD496" s="190"/>
      <c r="CE496" s="190"/>
      <c r="CF496" s="190"/>
      <c r="CG496" s="190"/>
      <c r="CH496" s="190"/>
      <c r="CI496" s="190"/>
      <c r="CJ496" s="190"/>
      <c r="CK496" s="190"/>
      <c r="CL496" s="190"/>
      <c r="CN496" s="201"/>
      <c r="CO496" s="190"/>
      <c r="CP496" s="190"/>
      <c r="CQ496" s="190"/>
      <c r="CR496" s="190"/>
      <c r="CS496" s="190"/>
      <c r="CT496" s="190"/>
      <c r="CU496" s="190"/>
      <c r="CV496" s="190"/>
      <c r="CW496" s="190"/>
      <c r="CX496" s="190"/>
      <c r="CY496" s="190"/>
      <c r="CZ496" s="190"/>
      <c r="DA496" s="190"/>
      <c r="DB496" s="190"/>
      <c r="DC496" s="190"/>
      <c r="DD496" s="190"/>
      <c r="DE496" s="190"/>
      <c r="DF496" s="190"/>
      <c r="DG496" s="190"/>
      <c r="DH496" s="190"/>
      <c r="DI496" s="190"/>
      <c r="DJ496" s="190"/>
      <c r="DK496" s="190"/>
      <c r="DL496" s="190"/>
    </row>
    <row r="497" spans="1:116" x14ac:dyDescent="0.35">
      <c r="A497" s="174"/>
      <c r="E497" s="8"/>
      <c r="G497" s="175" t="s">
        <v>463</v>
      </c>
      <c r="H497" s="200"/>
      <c r="I497" s="201"/>
      <c r="J497" s="201"/>
      <c r="K497" s="202"/>
      <c r="L497" s="202"/>
      <c r="M497" s="202"/>
      <c r="N497" s="202"/>
      <c r="O497" s="202"/>
      <c r="P497" s="202"/>
      <c r="R497" s="202"/>
      <c r="S497" s="190" t="str">
        <f t="shared" ref="S497:AX497" si="563">S$22</f>
        <v>S$18</v>
      </c>
      <c r="T497" s="190" t="str">
        <f t="shared" si="563"/>
        <v>T$18</v>
      </c>
      <c r="U497" s="190" t="str">
        <f t="shared" si="563"/>
        <v>U$18</v>
      </c>
      <c r="V497" s="190" t="str">
        <f t="shared" si="563"/>
        <v>V$18</v>
      </c>
      <c r="W497" s="190" t="str">
        <f t="shared" si="563"/>
        <v>W$18</v>
      </c>
      <c r="X497" s="190" t="str">
        <f t="shared" si="563"/>
        <v>X$18</v>
      </c>
      <c r="Y497" s="190" t="str">
        <f t="shared" si="563"/>
        <v>Y$18</v>
      </c>
      <c r="Z497" s="190" t="str">
        <f t="shared" si="563"/>
        <v>Z$18</v>
      </c>
      <c r="AA497" s="190" t="str">
        <f t="shared" si="563"/>
        <v>AA$18</v>
      </c>
      <c r="AB497" s="190" t="str">
        <f t="shared" si="563"/>
        <v>AB$18</v>
      </c>
      <c r="AC497" s="190" t="str">
        <f t="shared" si="563"/>
        <v>AC$18</v>
      </c>
      <c r="AD497" s="190" t="str">
        <f t="shared" si="563"/>
        <v>AD$18</v>
      </c>
      <c r="AE497" s="190" t="str">
        <f t="shared" si="563"/>
        <v>AE$18</v>
      </c>
      <c r="AF497" s="190" t="str">
        <f t="shared" si="563"/>
        <v>AF$18</v>
      </c>
      <c r="AG497" s="190" t="str">
        <f t="shared" si="563"/>
        <v>AG$18</v>
      </c>
      <c r="AH497" s="190" t="str">
        <f t="shared" si="563"/>
        <v>AH$18</v>
      </c>
      <c r="AI497" s="190" t="str">
        <f t="shared" si="563"/>
        <v>AI$18</v>
      </c>
      <c r="AJ497" s="190" t="str">
        <f t="shared" si="563"/>
        <v>AJ$18</v>
      </c>
      <c r="AK497" s="190" t="str">
        <f t="shared" si="563"/>
        <v>AK$18</v>
      </c>
      <c r="AL497" s="190" t="str">
        <f t="shared" si="563"/>
        <v>AL$18</v>
      </c>
      <c r="AM497" s="190" t="str">
        <f t="shared" si="563"/>
        <v>AM$18</v>
      </c>
      <c r="AN497" s="190" t="str">
        <f t="shared" si="563"/>
        <v>AN$18</v>
      </c>
      <c r="AO497" s="190" t="str">
        <f t="shared" si="563"/>
        <v>AO$18</v>
      </c>
      <c r="AP497" s="190" t="str">
        <f t="shared" si="563"/>
        <v>AP$18</v>
      </c>
      <c r="AQ497" s="190" t="str">
        <f t="shared" si="563"/>
        <v>AQ$18</v>
      </c>
      <c r="AR497" s="190" t="str">
        <f t="shared" si="563"/>
        <v>AR$18</v>
      </c>
      <c r="AS497" s="190" t="str">
        <f t="shared" si="563"/>
        <v>AS$18</v>
      </c>
      <c r="AT497" s="190" t="str">
        <f t="shared" si="563"/>
        <v>AT$18</v>
      </c>
      <c r="AU497" s="190" t="str">
        <f t="shared" si="563"/>
        <v>AU$18</v>
      </c>
      <c r="AV497" s="190" t="str">
        <f t="shared" si="563"/>
        <v>AV$18</v>
      </c>
      <c r="AW497" s="190" t="str">
        <f t="shared" si="563"/>
        <v>AW$18</v>
      </c>
      <c r="AX497" s="190" t="str">
        <f t="shared" si="563"/>
        <v>AX$18</v>
      </c>
      <c r="AY497" s="190" t="str">
        <f t="shared" ref="AY497:CD497" si="564">AY$22</f>
        <v>AY$18</v>
      </c>
      <c r="AZ497" s="190" t="str">
        <f t="shared" si="564"/>
        <v>AZ$18</v>
      </c>
      <c r="BA497" s="190" t="str">
        <f t="shared" si="564"/>
        <v>BA$18</v>
      </c>
      <c r="BB497" s="190" t="str">
        <f t="shared" si="564"/>
        <v>BB$18</v>
      </c>
      <c r="BC497" s="190" t="str">
        <f t="shared" si="564"/>
        <v>BC$18</v>
      </c>
      <c r="BD497" s="190" t="str">
        <f t="shared" si="564"/>
        <v>BD$18</v>
      </c>
      <c r="BE497" s="190" t="str">
        <f t="shared" si="564"/>
        <v>BE$18</v>
      </c>
      <c r="BF497" s="190" t="str">
        <f t="shared" si="564"/>
        <v>BF$18</v>
      </c>
      <c r="BG497" s="190" t="str">
        <f t="shared" si="564"/>
        <v>BG$18</v>
      </c>
      <c r="BH497" s="190" t="str">
        <f t="shared" si="564"/>
        <v>BH$18</v>
      </c>
      <c r="BI497" s="190" t="str">
        <f t="shared" si="564"/>
        <v>BI$18</v>
      </c>
      <c r="BJ497" s="190" t="str">
        <f t="shared" si="564"/>
        <v>BJ$18</v>
      </c>
      <c r="BK497" s="190" t="str">
        <f t="shared" si="564"/>
        <v>BK$18</v>
      </c>
      <c r="BL497" s="190" t="str">
        <f t="shared" si="564"/>
        <v>BL$18</v>
      </c>
      <c r="BM497" s="190" t="str">
        <f t="shared" si="564"/>
        <v>BM$18</v>
      </c>
      <c r="BN497" s="190" t="str">
        <f t="shared" si="564"/>
        <v>BN$18</v>
      </c>
      <c r="BO497" s="190" t="str">
        <f t="shared" si="564"/>
        <v>BO$18</v>
      </c>
      <c r="BP497" s="190" t="str">
        <f t="shared" si="564"/>
        <v>BP$18</v>
      </c>
      <c r="BQ497" s="190" t="str">
        <f t="shared" si="564"/>
        <v>BQ$18</v>
      </c>
      <c r="BR497" s="190" t="str">
        <f t="shared" si="564"/>
        <v>BR$18</v>
      </c>
      <c r="BS497" s="190" t="str">
        <f t="shared" si="564"/>
        <v>BS$18</v>
      </c>
      <c r="BT497" s="190" t="str">
        <f t="shared" si="564"/>
        <v>BT$18</v>
      </c>
      <c r="BU497" s="190" t="str">
        <f t="shared" si="564"/>
        <v>BU$18</v>
      </c>
      <c r="BV497" s="190" t="str">
        <f t="shared" si="564"/>
        <v>BV$18</v>
      </c>
      <c r="BW497" s="190" t="str">
        <f t="shared" si="564"/>
        <v>BW$18</v>
      </c>
      <c r="BX497" s="190" t="str">
        <f t="shared" si="564"/>
        <v>BX$18</v>
      </c>
      <c r="BY497" s="190" t="str">
        <f t="shared" si="564"/>
        <v>BY$18</v>
      </c>
      <c r="BZ497" s="190" t="str">
        <f t="shared" si="564"/>
        <v>BZ$18</v>
      </c>
      <c r="CA497" s="190" t="str">
        <f t="shared" si="564"/>
        <v>CA$18</v>
      </c>
      <c r="CB497" s="190" t="str">
        <f t="shared" si="564"/>
        <v>CB$18</v>
      </c>
      <c r="CC497" s="190" t="str">
        <f t="shared" si="564"/>
        <v>CC$18</v>
      </c>
      <c r="CD497" s="190" t="str">
        <f t="shared" si="564"/>
        <v>CD$18</v>
      </c>
      <c r="CE497" s="190" t="str">
        <f t="shared" ref="CE497:CL497" si="565">CE$22</f>
        <v>CE$18</v>
      </c>
      <c r="CF497" s="190" t="str">
        <f t="shared" si="565"/>
        <v>CF$18</v>
      </c>
      <c r="CG497" s="190" t="str">
        <f t="shared" si="565"/>
        <v>CG$18</v>
      </c>
      <c r="CH497" s="190" t="str">
        <f t="shared" si="565"/>
        <v>CH$18</v>
      </c>
      <c r="CI497" s="190" t="str">
        <f t="shared" si="565"/>
        <v>CI$18</v>
      </c>
      <c r="CJ497" s="190" t="str">
        <f t="shared" si="565"/>
        <v>CJ$18</v>
      </c>
      <c r="CK497" s="190" t="str">
        <f t="shared" si="565"/>
        <v>CK$18</v>
      </c>
      <c r="CL497" s="190" t="str">
        <f t="shared" si="565"/>
        <v>CL$18</v>
      </c>
      <c r="CN497" s="201"/>
      <c r="CO497" s="190" t="str">
        <f t="shared" ref="CO497:DL497" si="566">CO$22</f>
        <v>CO$18</v>
      </c>
      <c r="CP497" s="190" t="str">
        <f t="shared" si="566"/>
        <v>CP$18</v>
      </c>
      <c r="CQ497" s="190" t="str">
        <f t="shared" si="566"/>
        <v>CQ$18</v>
      </c>
      <c r="CR497" s="190" t="str">
        <f t="shared" si="566"/>
        <v>CR$18</v>
      </c>
      <c r="CS497" s="190" t="str">
        <f t="shared" si="566"/>
        <v>CS$18</v>
      </c>
      <c r="CT497" s="190" t="str">
        <f t="shared" si="566"/>
        <v>CT$18</v>
      </c>
      <c r="CU497" s="190" t="str">
        <f t="shared" si="566"/>
        <v>CU$18</v>
      </c>
      <c r="CV497" s="190" t="str">
        <f t="shared" si="566"/>
        <v>CV$18</v>
      </c>
      <c r="CW497" s="190" t="str">
        <f t="shared" si="566"/>
        <v>CW$18</v>
      </c>
      <c r="CX497" s="190" t="str">
        <f t="shared" si="566"/>
        <v>CX$18</v>
      </c>
      <c r="CY497" s="190" t="str">
        <f t="shared" si="566"/>
        <v>CY$18</v>
      </c>
      <c r="CZ497" s="190" t="str">
        <f t="shared" si="566"/>
        <v>CZ$18</v>
      </c>
      <c r="DA497" s="190" t="str">
        <f t="shared" si="566"/>
        <v>DA$18</v>
      </c>
      <c r="DB497" s="190" t="str">
        <f t="shared" si="566"/>
        <v>DB$18</v>
      </c>
      <c r="DC497" s="190" t="str">
        <f t="shared" si="566"/>
        <v>DC$18</v>
      </c>
      <c r="DD497" s="190" t="str">
        <f t="shared" si="566"/>
        <v>DD$18</v>
      </c>
      <c r="DE497" s="190" t="str">
        <f t="shared" si="566"/>
        <v>DE$18</v>
      </c>
      <c r="DF497" s="190" t="str">
        <f t="shared" si="566"/>
        <v>DF$18</v>
      </c>
      <c r="DG497" s="190" t="str">
        <f t="shared" si="566"/>
        <v>DG$18</v>
      </c>
      <c r="DH497" s="190" t="str">
        <f t="shared" si="566"/>
        <v>DH$18</v>
      </c>
      <c r="DI497" s="190" t="str">
        <f t="shared" si="566"/>
        <v>DI$18</v>
      </c>
      <c r="DJ497" s="190" t="str">
        <f t="shared" si="566"/>
        <v>DJ$18</v>
      </c>
      <c r="DK497" s="190" t="str">
        <f t="shared" si="566"/>
        <v>DK$18</v>
      </c>
      <c r="DL497" s="190" t="str">
        <f t="shared" si="566"/>
        <v>DL$18</v>
      </c>
    </row>
    <row r="498" spans="1:116" x14ac:dyDescent="0.35">
      <c r="A498" s="174"/>
      <c r="E498" s="8"/>
      <c r="G498" s="175" t="s">
        <v>464</v>
      </c>
      <c r="H498" s="200"/>
      <c r="I498" s="201"/>
      <c r="J498" s="201"/>
      <c r="K498" s="202"/>
      <c r="L498" s="202"/>
      <c r="M498" s="202"/>
      <c r="N498" s="202"/>
      <c r="O498" s="202"/>
      <c r="P498" s="202"/>
      <c r="R498" s="202"/>
      <c r="S498" s="190" t="str">
        <f t="shared" ref="S498:AX498" si="567">S$23</f>
        <v>S$19</v>
      </c>
      <c r="T498" s="190" t="str">
        <f t="shared" si="567"/>
        <v>T$19</v>
      </c>
      <c r="U498" s="190" t="str">
        <f t="shared" si="567"/>
        <v>U$19</v>
      </c>
      <c r="V498" s="190" t="str">
        <f t="shared" si="567"/>
        <v>V$19</v>
      </c>
      <c r="W498" s="190" t="str">
        <f t="shared" si="567"/>
        <v>W$19</v>
      </c>
      <c r="X498" s="190" t="str">
        <f t="shared" si="567"/>
        <v>X$19</v>
      </c>
      <c r="Y498" s="190" t="str">
        <f t="shared" si="567"/>
        <v>Y$19</v>
      </c>
      <c r="Z498" s="190" t="str">
        <f t="shared" si="567"/>
        <v>Z$19</v>
      </c>
      <c r="AA498" s="190" t="str">
        <f t="shared" si="567"/>
        <v>AA$19</v>
      </c>
      <c r="AB498" s="190" t="str">
        <f t="shared" si="567"/>
        <v>AB$19</v>
      </c>
      <c r="AC498" s="190" t="str">
        <f t="shared" si="567"/>
        <v>AC$19</v>
      </c>
      <c r="AD498" s="190" t="str">
        <f t="shared" si="567"/>
        <v>AD$19</v>
      </c>
      <c r="AE498" s="190" t="str">
        <f t="shared" si="567"/>
        <v>AE$19</v>
      </c>
      <c r="AF498" s="190" t="str">
        <f t="shared" si="567"/>
        <v>AF$19</v>
      </c>
      <c r="AG498" s="190" t="str">
        <f t="shared" si="567"/>
        <v>AG$19</v>
      </c>
      <c r="AH498" s="190" t="str">
        <f t="shared" si="567"/>
        <v>AH$19</v>
      </c>
      <c r="AI498" s="190" t="str">
        <f t="shared" si="567"/>
        <v>AI$19</v>
      </c>
      <c r="AJ498" s="190" t="str">
        <f t="shared" si="567"/>
        <v>AJ$19</v>
      </c>
      <c r="AK498" s="190" t="str">
        <f t="shared" si="567"/>
        <v>AK$19</v>
      </c>
      <c r="AL498" s="190" t="str">
        <f t="shared" si="567"/>
        <v>AL$19</v>
      </c>
      <c r="AM498" s="190" t="str">
        <f t="shared" si="567"/>
        <v>AM$19</v>
      </c>
      <c r="AN498" s="190" t="str">
        <f t="shared" si="567"/>
        <v>AN$19</v>
      </c>
      <c r="AO498" s="190" t="str">
        <f t="shared" si="567"/>
        <v>AO$19</v>
      </c>
      <c r="AP498" s="190" t="str">
        <f t="shared" si="567"/>
        <v>AP$19</v>
      </c>
      <c r="AQ498" s="190" t="str">
        <f t="shared" si="567"/>
        <v>AQ$19</v>
      </c>
      <c r="AR498" s="190" t="str">
        <f t="shared" si="567"/>
        <v>AR$19</v>
      </c>
      <c r="AS498" s="190" t="str">
        <f t="shared" si="567"/>
        <v>AS$19</v>
      </c>
      <c r="AT498" s="190" t="str">
        <f t="shared" si="567"/>
        <v>AT$19</v>
      </c>
      <c r="AU498" s="190" t="str">
        <f t="shared" si="567"/>
        <v>AU$19</v>
      </c>
      <c r="AV498" s="190" t="str">
        <f t="shared" si="567"/>
        <v>AV$19</v>
      </c>
      <c r="AW498" s="190" t="str">
        <f t="shared" si="567"/>
        <v>AW$19</v>
      </c>
      <c r="AX498" s="190" t="str">
        <f t="shared" si="567"/>
        <v>AX$19</v>
      </c>
      <c r="AY498" s="190" t="str">
        <f t="shared" ref="AY498:CD498" si="568">AY$23</f>
        <v>AY$19</v>
      </c>
      <c r="AZ498" s="190" t="str">
        <f t="shared" si="568"/>
        <v>AZ$19</v>
      </c>
      <c r="BA498" s="190" t="str">
        <f t="shared" si="568"/>
        <v>BA$19</v>
      </c>
      <c r="BB498" s="190" t="str">
        <f t="shared" si="568"/>
        <v>BB$19</v>
      </c>
      <c r="BC498" s="190" t="str">
        <f t="shared" si="568"/>
        <v>BC$19</v>
      </c>
      <c r="BD498" s="190" t="str">
        <f t="shared" si="568"/>
        <v>BD$19</v>
      </c>
      <c r="BE498" s="190" t="str">
        <f t="shared" si="568"/>
        <v>BE$19</v>
      </c>
      <c r="BF498" s="190" t="str">
        <f t="shared" si="568"/>
        <v>BF$19</v>
      </c>
      <c r="BG498" s="190" t="str">
        <f t="shared" si="568"/>
        <v>BG$19</v>
      </c>
      <c r="BH498" s="190" t="str">
        <f t="shared" si="568"/>
        <v>BH$19</v>
      </c>
      <c r="BI498" s="190" t="str">
        <f t="shared" si="568"/>
        <v>BI$19</v>
      </c>
      <c r="BJ498" s="190" t="str">
        <f t="shared" si="568"/>
        <v>BJ$19</v>
      </c>
      <c r="BK498" s="190" t="str">
        <f t="shared" si="568"/>
        <v>BK$19</v>
      </c>
      <c r="BL498" s="190" t="str">
        <f t="shared" si="568"/>
        <v>BL$19</v>
      </c>
      <c r="BM498" s="190" t="str">
        <f t="shared" si="568"/>
        <v>BM$19</v>
      </c>
      <c r="BN498" s="190" t="str">
        <f t="shared" si="568"/>
        <v>BN$19</v>
      </c>
      <c r="BO498" s="190" t="str">
        <f t="shared" si="568"/>
        <v>BO$19</v>
      </c>
      <c r="BP498" s="190" t="str">
        <f t="shared" si="568"/>
        <v>BP$19</v>
      </c>
      <c r="BQ498" s="190" t="str">
        <f t="shared" si="568"/>
        <v>BQ$19</v>
      </c>
      <c r="BR498" s="190" t="str">
        <f t="shared" si="568"/>
        <v>BR$19</v>
      </c>
      <c r="BS498" s="190" t="str">
        <f t="shared" si="568"/>
        <v>BS$19</v>
      </c>
      <c r="BT498" s="190" t="str">
        <f t="shared" si="568"/>
        <v>BT$19</v>
      </c>
      <c r="BU498" s="190" t="str">
        <f t="shared" si="568"/>
        <v>BU$19</v>
      </c>
      <c r="BV498" s="190" t="str">
        <f t="shared" si="568"/>
        <v>BV$19</v>
      </c>
      <c r="BW498" s="190" t="str">
        <f t="shared" si="568"/>
        <v>BW$19</v>
      </c>
      <c r="BX498" s="190" t="str">
        <f t="shared" si="568"/>
        <v>BX$19</v>
      </c>
      <c r="BY498" s="190" t="str">
        <f t="shared" si="568"/>
        <v>BY$19</v>
      </c>
      <c r="BZ498" s="190" t="str">
        <f t="shared" si="568"/>
        <v>BZ$19</v>
      </c>
      <c r="CA498" s="190" t="str">
        <f t="shared" si="568"/>
        <v>CA$19</v>
      </c>
      <c r="CB498" s="190" t="str">
        <f t="shared" si="568"/>
        <v>CB$19</v>
      </c>
      <c r="CC498" s="190" t="str">
        <f t="shared" si="568"/>
        <v>CC$19</v>
      </c>
      <c r="CD498" s="190" t="str">
        <f t="shared" si="568"/>
        <v>CD$19</v>
      </c>
      <c r="CE498" s="190" t="str">
        <f t="shared" ref="CE498:CL498" si="569">CE$23</f>
        <v>CE$19</v>
      </c>
      <c r="CF498" s="190" t="str">
        <f t="shared" si="569"/>
        <v>CF$19</v>
      </c>
      <c r="CG498" s="190" t="str">
        <f t="shared" si="569"/>
        <v>CG$19</v>
      </c>
      <c r="CH498" s="190" t="str">
        <f t="shared" si="569"/>
        <v>CH$19</v>
      </c>
      <c r="CI498" s="190" t="str">
        <f t="shared" si="569"/>
        <v>CI$19</v>
      </c>
      <c r="CJ498" s="190" t="str">
        <f t="shared" si="569"/>
        <v>CJ$19</v>
      </c>
      <c r="CK498" s="190" t="str">
        <f t="shared" si="569"/>
        <v>CK$19</v>
      </c>
      <c r="CL498" s="190" t="str">
        <f t="shared" si="569"/>
        <v>CL$19</v>
      </c>
      <c r="CN498" s="201"/>
      <c r="CO498" s="190" t="str">
        <f t="shared" ref="CO498:DL498" si="570">CO$23</f>
        <v>CO$19</v>
      </c>
      <c r="CP498" s="190" t="str">
        <f t="shared" si="570"/>
        <v>CP$19</v>
      </c>
      <c r="CQ498" s="190" t="str">
        <f t="shared" si="570"/>
        <v>CQ$19</v>
      </c>
      <c r="CR498" s="190" t="str">
        <f t="shared" si="570"/>
        <v>CR$19</v>
      </c>
      <c r="CS498" s="190" t="str">
        <f t="shared" si="570"/>
        <v>CS$19</v>
      </c>
      <c r="CT498" s="190" t="str">
        <f t="shared" si="570"/>
        <v>CT$19</v>
      </c>
      <c r="CU498" s="190" t="str">
        <f t="shared" si="570"/>
        <v>CU$19</v>
      </c>
      <c r="CV498" s="190" t="str">
        <f t="shared" si="570"/>
        <v>CV$19</v>
      </c>
      <c r="CW498" s="190" t="str">
        <f t="shared" si="570"/>
        <v>CW$19</v>
      </c>
      <c r="CX498" s="190" t="str">
        <f t="shared" si="570"/>
        <v>CX$19</v>
      </c>
      <c r="CY498" s="190" t="str">
        <f t="shared" si="570"/>
        <v>CY$19</v>
      </c>
      <c r="CZ498" s="190" t="str">
        <f t="shared" si="570"/>
        <v>CZ$19</v>
      </c>
      <c r="DA498" s="190" t="str">
        <f t="shared" si="570"/>
        <v>DA$19</v>
      </c>
      <c r="DB498" s="190" t="str">
        <f t="shared" si="570"/>
        <v>DB$19</v>
      </c>
      <c r="DC498" s="190" t="str">
        <f t="shared" si="570"/>
        <v>DC$19</v>
      </c>
      <c r="DD498" s="190" t="str">
        <f t="shared" si="570"/>
        <v>DD$19</v>
      </c>
      <c r="DE498" s="190" t="str">
        <f t="shared" si="570"/>
        <v>DE$19</v>
      </c>
      <c r="DF498" s="190" t="str">
        <f t="shared" si="570"/>
        <v>DF$19</v>
      </c>
      <c r="DG498" s="190" t="str">
        <f t="shared" si="570"/>
        <v>DG$19</v>
      </c>
      <c r="DH498" s="190" t="str">
        <f t="shared" si="570"/>
        <v>DH$19</v>
      </c>
      <c r="DI498" s="190" t="str">
        <f t="shared" si="570"/>
        <v>DI$19</v>
      </c>
      <c r="DJ498" s="190" t="str">
        <f t="shared" si="570"/>
        <v>DJ$19</v>
      </c>
      <c r="DK498" s="190" t="str">
        <f t="shared" si="570"/>
        <v>DK$19</v>
      </c>
      <c r="DL498" s="190" t="str">
        <f t="shared" si="570"/>
        <v>DL$19</v>
      </c>
    </row>
    <row r="499" spans="1:116" x14ac:dyDescent="0.35">
      <c r="A499" s="31" t="s">
        <v>218</v>
      </c>
      <c r="B499" s="31" t="s">
        <v>81</v>
      </c>
      <c r="C499" s="31"/>
      <c r="D499" t="s">
        <v>272</v>
      </c>
      <c r="E499" s="8" t="str">
        <f t="shared" ref="E499:E509" si="571">ROW()&amp;" "&amp;D499</f>
        <v>499 GMV-PV</v>
      </c>
      <c r="F499" t="s">
        <v>417</v>
      </c>
      <c r="G499" s="66" t="s">
        <v>779</v>
      </c>
      <c r="H499" s="22"/>
      <c r="I499" s="306"/>
      <c r="J499" s="306"/>
      <c r="K499" s="22"/>
      <c r="L499" s="22"/>
      <c r="M499" s="22"/>
      <c r="N499" s="22"/>
      <c r="O499" s="22"/>
      <c r="P499" s="22"/>
      <c r="R499" s="66"/>
      <c r="S499" s="307"/>
      <c r="T499" s="307"/>
      <c r="U499" s="307"/>
      <c r="V499" s="307"/>
      <c r="W499" s="307"/>
      <c r="X499" s="307"/>
      <c r="Y499" s="307"/>
      <c r="Z499" s="307"/>
      <c r="AA499" s="307"/>
      <c r="AB499" s="307"/>
      <c r="AC499" s="307"/>
      <c r="AD499" s="307"/>
      <c r="AE499" s="307"/>
      <c r="AF499" s="307"/>
      <c r="AG499" s="307"/>
      <c r="AH499" s="307"/>
      <c r="AI499" s="307"/>
      <c r="AJ499" s="307"/>
      <c r="AK499" s="307"/>
      <c r="AL499" s="307"/>
      <c r="AM499" s="307"/>
      <c r="AN499" s="307"/>
      <c r="AO499" s="307"/>
      <c r="AP499" s="307"/>
      <c r="AQ499" s="307"/>
      <c r="AR499" s="307"/>
      <c r="AS499" s="307"/>
      <c r="AT499" s="307"/>
      <c r="AU499" s="307"/>
      <c r="AV499" s="307"/>
      <c r="AW499" s="307"/>
      <c r="AX499" s="307"/>
      <c r="AY499" s="307"/>
      <c r="AZ499" s="307"/>
      <c r="BA499" s="307"/>
      <c r="BB499" s="307"/>
      <c r="BC499" s="307"/>
      <c r="BD499" s="307"/>
      <c r="BE499" s="307"/>
      <c r="BF499" s="307"/>
      <c r="BG499" s="307"/>
      <c r="BH499" s="307"/>
      <c r="BI499" s="307"/>
      <c r="BJ499" s="307"/>
      <c r="BK499" s="307"/>
      <c r="BL499" s="307"/>
      <c r="BM499" s="307"/>
      <c r="BN499" s="307"/>
      <c r="BO499" s="307"/>
      <c r="BP499" s="307"/>
      <c r="BQ499" s="307"/>
      <c r="BR499" s="307"/>
      <c r="BS499" s="307"/>
      <c r="BT499" s="307"/>
      <c r="BU499" s="307"/>
      <c r="BV499" s="307"/>
      <c r="BW499" s="307"/>
      <c r="BX499" s="307"/>
      <c r="BY499" s="307"/>
      <c r="BZ499" s="307"/>
      <c r="CA499" s="307"/>
      <c r="CB499" s="307"/>
      <c r="CC499" s="307"/>
      <c r="CD499" s="307"/>
      <c r="CE499" s="307"/>
      <c r="CF499" s="307"/>
      <c r="CG499" s="307"/>
      <c r="CH499" s="307"/>
      <c r="CI499" s="307"/>
      <c r="CJ499" s="307"/>
      <c r="CK499" s="307"/>
      <c r="CL499" s="307"/>
      <c r="CN499" s="306"/>
      <c r="CO499" s="307"/>
      <c r="CP499" s="307"/>
      <c r="CQ499" s="307"/>
      <c r="CR499" s="307"/>
      <c r="CS499" s="307"/>
      <c r="CT499" s="307"/>
      <c r="CU499" s="307"/>
      <c r="CV499" s="307"/>
      <c r="CW499" s="307"/>
      <c r="CX499" s="307"/>
      <c r="CY499" s="307"/>
      <c r="CZ499" s="307"/>
      <c r="DA499" s="307"/>
      <c r="DB499" s="307"/>
      <c r="DC499" s="307"/>
      <c r="DD499" s="307"/>
      <c r="DE499" s="307"/>
      <c r="DF499" s="307"/>
      <c r="DG499" s="307"/>
      <c r="DH499" s="307"/>
      <c r="DI499" s="307"/>
      <c r="DJ499" s="307"/>
      <c r="DK499" s="307"/>
      <c r="DL499" s="307"/>
    </row>
    <row r="500" spans="1:116" x14ac:dyDescent="0.35">
      <c r="B500" t="s">
        <v>332</v>
      </c>
      <c r="D500" t="s">
        <v>272</v>
      </c>
      <c r="E500" s="8" t="str">
        <f t="shared" si="571"/>
        <v>500 GMV-PV</v>
      </c>
      <c r="G500" s="145" t="str">
        <f>"# of "&amp;G507&amp;"s"</f>
        <v># of units</v>
      </c>
      <c r="H500" s="12"/>
      <c r="I500" s="60"/>
      <c r="J500" s="60"/>
      <c r="K500" s="15"/>
      <c r="L500" s="15"/>
      <c r="M500" s="15"/>
      <c r="N500" s="15"/>
      <c r="O500" s="15"/>
      <c r="P500" s="15"/>
      <c r="R500" s="15"/>
      <c r="S500" s="76" t="str">
        <f>S494</f>
        <v>S$17</v>
      </c>
      <c r="T500" s="76" t="str">
        <f t="shared" ref="T500:CE500" si="572">T494</f>
        <v>T$17</v>
      </c>
      <c r="U500" s="76" t="str">
        <f t="shared" si="572"/>
        <v>U$17</v>
      </c>
      <c r="V500" s="76" t="str">
        <f t="shared" si="572"/>
        <v>V$17</v>
      </c>
      <c r="W500" s="76" t="str">
        <f t="shared" si="572"/>
        <v>W$17</v>
      </c>
      <c r="X500" s="76" t="str">
        <f t="shared" si="572"/>
        <v>X$17</v>
      </c>
      <c r="Y500" s="76" t="str">
        <f t="shared" si="572"/>
        <v>Y$17</v>
      </c>
      <c r="Z500" s="76" t="str">
        <f t="shared" si="572"/>
        <v>Z$17</v>
      </c>
      <c r="AA500" s="76" t="str">
        <f t="shared" si="572"/>
        <v>AA$17</v>
      </c>
      <c r="AB500" s="76" t="str">
        <f t="shared" si="572"/>
        <v>AB$17</v>
      </c>
      <c r="AC500" s="76" t="str">
        <f t="shared" si="572"/>
        <v>AC$17</v>
      </c>
      <c r="AD500" s="76" t="str">
        <f t="shared" si="572"/>
        <v>AD$17</v>
      </c>
      <c r="AE500" s="76" t="str">
        <f t="shared" si="572"/>
        <v>AE$17</v>
      </c>
      <c r="AF500" s="76" t="str">
        <f t="shared" si="572"/>
        <v>AF$17</v>
      </c>
      <c r="AG500" s="76" t="str">
        <f t="shared" si="572"/>
        <v>AG$17</v>
      </c>
      <c r="AH500" s="76" t="str">
        <f t="shared" si="572"/>
        <v>AH$17</v>
      </c>
      <c r="AI500" s="76" t="str">
        <f t="shared" si="572"/>
        <v>AI$17</v>
      </c>
      <c r="AJ500" s="76" t="str">
        <f t="shared" si="572"/>
        <v>AJ$17</v>
      </c>
      <c r="AK500" s="76" t="str">
        <f t="shared" si="572"/>
        <v>AK$17</v>
      </c>
      <c r="AL500" s="76" t="str">
        <f t="shared" si="572"/>
        <v>AL$17</v>
      </c>
      <c r="AM500" s="76" t="str">
        <f t="shared" si="572"/>
        <v>AM$17</v>
      </c>
      <c r="AN500" s="76" t="str">
        <f t="shared" si="572"/>
        <v>AN$17</v>
      </c>
      <c r="AO500" s="76" t="str">
        <f t="shared" si="572"/>
        <v>AO$17</v>
      </c>
      <c r="AP500" s="76" t="str">
        <f t="shared" si="572"/>
        <v>AP$17</v>
      </c>
      <c r="AQ500" s="76" t="str">
        <f t="shared" si="572"/>
        <v>AQ$17</v>
      </c>
      <c r="AR500" s="76" t="str">
        <f t="shared" si="572"/>
        <v>AR$17</v>
      </c>
      <c r="AS500" s="76" t="str">
        <f t="shared" si="572"/>
        <v>AS$17</v>
      </c>
      <c r="AT500" s="76" t="str">
        <f t="shared" si="572"/>
        <v>AT$17</v>
      </c>
      <c r="AU500" s="76" t="str">
        <f t="shared" si="572"/>
        <v>AU$17</v>
      </c>
      <c r="AV500" s="76" t="str">
        <f t="shared" si="572"/>
        <v>AV$17</v>
      </c>
      <c r="AW500" s="76" t="str">
        <f t="shared" si="572"/>
        <v>AW$17</v>
      </c>
      <c r="AX500" s="76" t="str">
        <f t="shared" si="572"/>
        <v>AX$17</v>
      </c>
      <c r="AY500" s="76" t="str">
        <f t="shared" si="572"/>
        <v>AY$17</v>
      </c>
      <c r="AZ500" s="76" t="str">
        <f t="shared" si="572"/>
        <v>AZ$17</v>
      </c>
      <c r="BA500" s="76" t="str">
        <f t="shared" si="572"/>
        <v>BA$17</v>
      </c>
      <c r="BB500" s="76" t="str">
        <f t="shared" si="572"/>
        <v>BB$17</v>
      </c>
      <c r="BC500" s="76" t="str">
        <f t="shared" si="572"/>
        <v>BC$17</v>
      </c>
      <c r="BD500" s="76" t="str">
        <f t="shared" si="572"/>
        <v>BD$17</v>
      </c>
      <c r="BE500" s="76" t="str">
        <f t="shared" si="572"/>
        <v>BE$17</v>
      </c>
      <c r="BF500" s="76" t="str">
        <f t="shared" si="572"/>
        <v>BF$17</v>
      </c>
      <c r="BG500" s="76" t="str">
        <f t="shared" si="572"/>
        <v>BG$17</v>
      </c>
      <c r="BH500" s="76" t="str">
        <f t="shared" si="572"/>
        <v>BH$17</v>
      </c>
      <c r="BI500" s="76" t="str">
        <f t="shared" si="572"/>
        <v>BI$17</v>
      </c>
      <c r="BJ500" s="76" t="str">
        <f t="shared" si="572"/>
        <v>BJ$17</v>
      </c>
      <c r="BK500" s="76" t="str">
        <f t="shared" si="572"/>
        <v>BK$17</v>
      </c>
      <c r="BL500" s="76" t="str">
        <f t="shared" si="572"/>
        <v>BL$17</v>
      </c>
      <c r="BM500" s="76" t="str">
        <f t="shared" si="572"/>
        <v>BM$17</v>
      </c>
      <c r="BN500" s="76" t="str">
        <f t="shared" si="572"/>
        <v>BN$17</v>
      </c>
      <c r="BO500" s="76" t="str">
        <f t="shared" si="572"/>
        <v>BO$17</v>
      </c>
      <c r="BP500" s="76" t="str">
        <f t="shared" si="572"/>
        <v>BP$17</v>
      </c>
      <c r="BQ500" s="76" t="str">
        <f t="shared" si="572"/>
        <v>BQ$17</v>
      </c>
      <c r="BR500" s="76" t="str">
        <f t="shared" si="572"/>
        <v>BR$17</v>
      </c>
      <c r="BS500" s="76" t="str">
        <f t="shared" si="572"/>
        <v>BS$17</v>
      </c>
      <c r="BT500" s="76" t="str">
        <f t="shared" si="572"/>
        <v>BT$17</v>
      </c>
      <c r="BU500" s="76" t="str">
        <f t="shared" si="572"/>
        <v>BU$17</v>
      </c>
      <c r="BV500" s="76" t="str">
        <f t="shared" si="572"/>
        <v>BV$17</v>
      </c>
      <c r="BW500" s="76" t="str">
        <f t="shared" si="572"/>
        <v>BW$17</v>
      </c>
      <c r="BX500" s="76" t="str">
        <f t="shared" si="572"/>
        <v>BX$17</v>
      </c>
      <c r="BY500" s="76" t="str">
        <f t="shared" si="572"/>
        <v>BY$17</v>
      </c>
      <c r="BZ500" s="76" t="str">
        <f t="shared" si="572"/>
        <v>BZ$17</v>
      </c>
      <c r="CA500" s="76" t="str">
        <f t="shared" si="572"/>
        <v>CA$17</v>
      </c>
      <c r="CB500" s="76" t="str">
        <f t="shared" si="572"/>
        <v>CB$17</v>
      </c>
      <c r="CC500" s="76" t="str">
        <f t="shared" si="572"/>
        <v>CC$17</v>
      </c>
      <c r="CD500" s="76" t="str">
        <f t="shared" si="572"/>
        <v>CD$17</v>
      </c>
      <c r="CE500" s="76" t="str">
        <f t="shared" si="572"/>
        <v>CE$17</v>
      </c>
      <c r="CF500" s="76" t="str">
        <f t="shared" ref="CF500:CL500" si="573">CF494</f>
        <v>CF$17</v>
      </c>
      <c r="CG500" s="76" t="str">
        <f t="shared" si="573"/>
        <v>CG$17</v>
      </c>
      <c r="CH500" s="76" t="str">
        <f t="shared" si="573"/>
        <v>CH$17</v>
      </c>
      <c r="CI500" s="76" t="str">
        <f t="shared" si="573"/>
        <v>CI$17</v>
      </c>
      <c r="CJ500" s="76" t="str">
        <f t="shared" si="573"/>
        <v>CJ$17</v>
      </c>
      <c r="CK500" s="76" t="str">
        <f t="shared" si="573"/>
        <v>CK$17</v>
      </c>
      <c r="CL500" s="76" t="str">
        <f t="shared" si="573"/>
        <v>CL$17</v>
      </c>
      <c r="CN500" s="60"/>
      <c r="CO500" s="76" t="str">
        <f t="shared" ref="CO500:DK500" si="574">CO494</f>
        <v>CO$17</v>
      </c>
      <c r="CP500" s="76" t="str">
        <f t="shared" si="574"/>
        <v>CP$17</v>
      </c>
      <c r="CQ500" s="76" t="str">
        <f t="shared" si="574"/>
        <v>CQ$17</v>
      </c>
      <c r="CR500" s="76" t="str">
        <f t="shared" si="574"/>
        <v>CR$17</v>
      </c>
      <c r="CS500" s="76" t="str">
        <f t="shared" si="574"/>
        <v>CS$17</v>
      </c>
      <c r="CT500" s="76" t="str">
        <f t="shared" si="574"/>
        <v>CT$17</v>
      </c>
      <c r="CU500" s="76" t="str">
        <f t="shared" si="574"/>
        <v>CU$17</v>
      </c>
      <c r="CV500" s="76" t="str">
        <f t="shared" si="574"/>
        <v>CV$17</v>
      </c>
      <c r="CW500" s="76" t="str">
        <f t="shared" si="574"/>
        <v>CW$17</v>
      </c>
      <c r="CX500" s="76" t="str">
        <f t="shared" si="574"/>
        <v>CX$17</v>
      </c>
      <c r="CY500" s="76" t="str">
        <f t="shared" si="574"/>
        <v>CY$17</v>
      </c>
      <c r="CZ500" s="76" t="str">
        <f t="shared" si="574"/>
        <v>CZ$17</v>
      </c>
      <c r="DA500" s="76" t="str">
        <f t="shared" si="574"/>
        <v>DA$17</v>
      </c>
      <c r="DB500" s="76" t="str">
        <f t="shared" si="574"/>
        <v>DB$17</v>
      </c>
      <c r="DC500" s="76" t="str">
        <f t="shared" si="574"/>
        <v>DC$17</v>
      </c>
      <c r="DD500" s="76" t="str">
        <f t="shared" si="574"/>
        <v>DD$17</v>
      </c>
      <c r="DE500" s="76" t="str">
        <f t="shared" si="574"/>
        <v>DE$17</v>
      </c>
      <c r="DF500" s="76" t="str">
        <f t="shared" si="574"/>
        <v>DF$17</v>
      </c>
      <c r="DG500" s="76" t="str">
        <f t="shared" si="574"/>
        <v>DG$17</v>
      </c>
      <c r="DH500" s="76" t="str">
        <f t="shared" si="574"/>
        <v>DH$17</v>
      </c>
      <c r="DI500" s="76" t="str">
        <f t="shared" si="574"/>
        <v>DI$17</v>
      </c>
      <c r="DJ500" s="76" t="str">
        <f t="shared" si="574"/>
        <v>DJ$17</v>
      </c>
      <c r="DK500" s="76" t="str">
        <f t="shared" si="574"/>
        <v>DK$17</v>
      </c>
      <c r="DL500" s="76" t="str">
        <f t="shared" ref="DL500" si="575">DL494</f>
        <v>DL$17</v>
      </c>
    </row>
    <row r="501" spans="1:116" x14ac:dyDescent="0.35">
      <c r="B501" t="str">
        <f>E501</f>
        <v>501 GMV-PV</v>
      </c>
      <c r="D501" t="s">
        <v>272</v>
      </c>
      <c r="E501" s="8" t="str">
        <f t="shared" si="571"/>
        <v>501 GMV-PV</v>
      </c>
      <c r="G501" s="145" t="str">
        <f>"Avg. "&amp;G507&amp;" value"</f>
        <v>Avg. unit value</v>
      </c>
      <c r="H501" s="12"/>
      <c r="I501" s="60"/>
      <c r="J501" s="60"/>
      <c r="K501" s="18">
        <v>10</v>
      </c>
      <c r="L501" s="18">
        <v>10</v>
      </c>
      <c r="M501" s="18">
        <v>10</v>
      </c>
      <c r="N501" s="18">
        <v>10</v>
      </c>
      <c r="O501" s="18">
        <v>10</v>
      </c>
      <c r="P501" s="18">
        <v>10</v>
      </c>
      <c r="R501" s="19"/>
      <c r="S501" s="147" cm="1">
        <f t="array" ref="S501">INDEX($K:$P,ROW(),MATCH(S$3,$K$2:$P$2,0))</f>
        <v>10</v>
      </c>
      <c r="T501" s="147" cm="1">
        <f t="array" ref="T501">INDEX($K:$P,ROW(),MATCH(T$3,$K$2:$P$2,0))</f>
        <v>10</v>
      </c>
      <c r="U501" s="147" cm="1">
        <f t="array" ref="U501">INDEX($K:$P,ROW(),MATCH(U$3,$K$2:$P$2,0))</f>
        <v>10</v>
      </c>
      <c r="V501" s="147" cm="1">
        <f t="array" ref="V501">INDEX($K:$P,ROW(),MATCH(V$3,$K$2:$P$2,0))</f>
        <v>10</v>
      </c>
      <c r="W501" s="147" cm="1">
        <f t="array" ref="W501">INDEX($K:$P,ROW(),MATCH(W$3,$K$2:$P$2,0))</f>
        <v>10</v>
      </c>
      <c r="X501" s="147" cm="1">
        <f t="array" ref="X501">INDEX($K:$P,ROW(),MATCH(X$3,$K$2:$P$2,0))</f>
        <v>10</v>
      </c>
      <c r="Y501" s="147" cm="1">
        <f t="array" ref="Y501">INDEX($K:$P,ROW(),MATCH(Y$3,$K$2:$P$2,0))</f>
        <v>10</v>
      </c>
      <c r="Z501" s="147" cm="1">
        <f t="array" ref="Z501">INDEX($K:$P,ROW(),MATCH(Z$3,$K$2:$P$2,0))</f>
        <v>10</v>
      </c>
      <c r="AA501" s="147" cm="1">
        <f t="array" ref="AA501">INDEX($K:$P,ROW(),MATCH(AA$3,$K$2:$P$2,0))</f>
        <v>10</v>
      </c>
      <c r="AB501" s="147" cm="1">
        <f t="array" ref="AB501">INDEX($K:$P,ROW(),MATCH(AB$3,$K$2:$P$2,0))</f>
        <v>10</v>
      </c>
      <c r="AC501" s="147" cm="1">
        <f t="array" ref="AC501">INDEX($K:$P,ROW(),MATCH(AC$3,$K$2:$P$2,0))</f>
        <v>10</v>
      </c>
      <c r="AD501" s="147" cm="1">
        <f t="array" ref="AD501">INDEX($K:$P,ROW(),MATCH(AD$3,$K$2:$P$2,0))</f>
        <v>10</v>
      </c>
      <c r="AE501" s="147" cm="1">
        <f t="array" ref="AE501">INDEX($K:$P,ROW(),MATCH(AE$3,$K$2:$P$2,0))</f>
        <v>10</v>
      </c>
      <c r="AF501" s="147" cm="1">
        <f t="array" ref="AF501">INDEX($K:$P,ROW(),MATCH(AF$3,$K$2:$P$2,0))</f>
        <v>10</v>
      </c>
      <c r="AG501" s="147" cm="1">
        <f t="array" ref="AG501">INDEX($K:$P,ROW(),MATCH(AG$3,$K$2:$P$2,0))</f>
        <v>10</v>
      </c>
      <c r="AH501" s="147" cm="1">
        <f t="array" ref="AH501">INDEX($K:$P,ROW(),MATCH(AH$3,$K$2:$P$2,0))</f>
        <v>10</v>
      </c>
      <c r="AI501" s="147" cm="1">
        <f t="array" ref="AI501">INDEX($K:$P,ROW(),MATCH(AI$3,$K$2:$P$2,0))</f>
        <v>10</v>
      </c>
      <c r="AJ501" s="147" cm="1">
        <f t="array" ref="AJ501">INDEX($K:$P,ROW(),MATCH(AJ$3,$K$2:$P$2,0))</f>
        <v>10</v>
      </c>
      <c r="AK501" s="147" cm="1">
        <f t="array" ref="AK501">INDEX($K:$P,ROW(),MATCH(AK$3,$K$2:$P$2,0))</f>
        <v>10</v>
      </c>
      <c r="AL501" s="147" cm="1">
        <f t="array" ref="AL501">INDEX($K:$P,ROW(),MATCH(AL$3,$K$2:$P$2,0))</f>
        <v>10</v>
      </c>
      <c r="AM501" s="147" cm="1">
        <f t="array" ref="AM501">INDEX($K:$P,ROW(),MATCH(AM$3,$K$2:$P$2,0))</f>
        <v>10</v>
      </c>
      <c r="AN501" s="147" cm="1">
        <f t="array" ref="AN501">INDEX($K:$P,ROW(),MATCH(AN$3,$K$2:$P$2,0))</f>
        <v>10</v>
      </c>
      <c r="AO501" s="147" cm="1">
        <f t="array" ref="AO501">INDEX($K:$P,ROW(),MATCH(AO$3,$K$2:$P$2,0))</f>
        <v>10</v>
      </c>
      <c r="AP501" s="147" cm="1">
        <f t="array" ref="AP501">INDEX($K:$P,ROW(),MATCH(AP$3,$K$2:$P$2,0))</f>
        <v>10</v>
      </c>
      <c r="AQ501" s="147" cm="1">
        <f t="array" ref="AQ501">INDEX($K:$P,ROW(),MATCH(AQ$3,$K$2:$P$2,0))</f>
        <v>10</v>
      </c>
      <c r="AR501" s="147" cm="1">
        <f t="array" ref="AR501">INDEX($K:$P,ROW(),MATCH(AR$3,$K$2:$P$2,0))</f>
        <v>10</v>
      </c>
      <c r="AS501" s="147" cm="1">
        <f t="array" ref="AS501">INDEX($K:$P,ROW(),MATCH(AS$3,$K$2:$P$2,0))</f>
        <v>10</v>
      </c>
      <c r="AT501" s="147" cm="1">
        <f t="array" ref="AT501">INDEX($K:$P,ROW(),MATCH(AT$3,$K$2:$P$2,0))</f>
        <v>10</v>
      </c>
      <c r="AU501" s="147" cm="1">
        <f t="array" ref="AU501">INDEX($K:$P,ROW(),MATCH(AU$3,$K$2:$P$2,0))</f>
        <v>10</v>
      </c>
      <c r="AV501" s="147" cm="1">
        <f t="array" ref="AV501">INDEX($K:$P,ROW(),MATCH(AV$3,$K$2:$P$2,0))</f>
        <v>10</v>
      </c>
      <c r="AW501" s="147" cm="1">
        <f t="array" ref="AW501">INDEX($K:$P,ROW(),MATCH(AW$3,$K$2:$P$2,0))</f>
        <v>10</v>
      </c>
      <c r="AX501" s="147" cm="1">
        <f t="array" ref="AX501">INDEX($K:$P,ROW(),MATCH(AX$3,$K$2:$P$2,0))</f>
        <v>10</v>
      </c>
      <c r="AY501" s="147" cm="1">
        <f t="array" ref="AY501">INDEX($K:$P,ROW(),MATCH(AY$3,$K$2:$P$2,0))</f>
        <v>10</v>
      </c>
      <c r="AZ501" s="147" cm="1">
        <f t="array" ref="AZ501">INDEX($K:$P,ROW(),MATCH(AZ$3,$K$2:$P$2,0))</f>
        <v>10</v>
      </c>
      <c r="BA501" s="147" cm="1">
        <f t="array" ref="BA501">INDEX($K:$P,ROW(),MATCH(BA$3,$K$2:$P$2,0))</f>
        <v>10</v>
      </c>
      <c r="BB501" s="147" cm="1">
        <f t="array" ref="BB501">INDEX($K:$P,ROW(),MATCH(BB$3,$K$2:$P$2,0))</f>
        <v>10</v>
      </c>
      <c r="BC501" s="147" cm="1">
        <f t="array" ref="BC501">INDEX($K:$P,ROW(),MATCH(BC$3,$K$2:$P$2,0))</f>
        <v>10</v>
      </c>
      <c r="BD501" s="147" cm="1">
        <f t="array" ref="BD501">INDEX($K:$P,ROW(),MATCH(BD$3,$K$2:$P$2,0))</f>
        <v>10</v>
      </c>
      <c r="BE501" s="147" cm="1">
        <f t="array" ref="BE501">INDEX($K:$P,ROW(),MATCH(BE$3,$K$2:$P$2,0))</f>
        <v>10</v>
      </c>
      <c r="BF501" s="147" cm="1">
        <f t="array" ref="BF501">INDEX($K:$P,ROW(),MATCH(BF$3,$K$2:$P$2,0))</f>
        <v>10</v>
      </c>
      <c r="BG501" s="147" cm="1">
        <f t="array" ref="BG501">INDEX($K:$P,ROW(),MATCH(BG$3,$K$2:$P$2,0))</f>
        <v>10</v>
      </c>
      <c r="BH501" s="147" cm="1">
        <f t="array" ref="BH501">INDEX($K:$P,ROW(),MATCH(BH$3,$K$2:$P$2,0))</f>
        <v>10</v>
      </c>
      <c r="BI501" s="147" cm="1">
        <f t="array" ref="BI501">INDEX($K:$P,ROW(),MATCH(BI$3,$K$2:$P$2,0))</f>
        <v>10</v>
      </c>
      <c r="BJ501" s="147" cm="1">
        <f t="array" ref="BJ501">INDEX($K:$P,ROW(),MATCH(BJ$3,$K$2:$P$2,0))</f>
        <v>10</v>
      </c>
      <c r="BK501" s="147" cm="1">
        <f t="array" ref="BK501">INDEX($K:$P,ROW(),MATCH(BK$3,$K$2:$P$2,0))</f>
        <v>10</v>
      </c>
      <c r="BL501" s="147" cm="1">
        <f t="array" ref="BL501">INDEX($K:$P,ROW(),MATCH(BL$3,$K$2:$P$2,0))</f>
        <v>10</v>
      </c>
      <c r="BM501" s="147" cm="1">
        <f t="array" ref="BM501">INDEX($K:$P,ROW(),MATCH(BM$3,$K$2:$P$2,0))</f>
        <v>10</v>
      </c>
      <c r="BN501" s="147" cm="1">
        <f t="array" ref="BN501">INDEX($K:$P,ROW(),MATCH(BN$3,$K$2:$P$2,0))</f>
        <v>10</v>
      </c>
      <c r="BO501" s="147" cm="1">
        <f t="array" ref="BO501">INDEX($K:$P,ROW(),MATCH(BO$3,$K$2:$P$2,0))</f>
        <v>10</v>
      </c>
      <c r="BP501" s="147" cm="1">
        <f t="array" ref="BP501">INDEX($K:$P,ROW(),MATCH(BP$3,$K$2:$P$2,0))</f>
        <v>10</v>
      </c>
      <c r="BQ501" s="147" cm="1">
        <f t="array" ref="BQ501">INDEX($K:$P,ROW(),MATCH(BQ$3,$K$2:$P$2,0))</f>
        <v>10</v>
      </c>
      <c r="BR501" s="147" cm="1">
        <f t="array" ref="BR501">INDEX($K:$P,ROW(),MATCH(BR$3,$K$2:$P$2,0))</f>
        <v>10</v>
      </c>
      <c r="BS501" s="147" cm="1">
        <f t="array" ref="BS501">INDEX($K:$P,ROW(),MATCH(BS$3,$K$2:$P$2,0))</f>
        <v>10</v>
      </c>
      <c r="BT501" s="147" cm="1">
        <f t="array" ref="BT501">INDEX($K:$P,ROW(),MATCH(BT$3,$K$2:$P$2,0))</f>
        <v>10</v>
      </c>
      <c r="BU501" s="147" cm="1">
        <f t="array" ref="BU501">INDEX($K:$P,ROW(),MATCH(BU$3,$K$2:$P$2,0))</f>
        <v>10</v>
      </c>
      <c r="BV501" s="147" cm="1">
        <f t="array" ref="BV501">INDEX($K:$P,ROW(),MATCH(BV$3,$K$2:$P$2,0))</f>
        <v>10</v>
      </c>
      <c r="BW501" s="147" cm="1">
        <f t="array" ref="BW501">INDEX($K:$P,ROW(),MATCH(BW$3,$K$2:$P$2,0))</f>
        <v>10</v>
      </c>
      <c r="BX501" s="147" cm="1">
        <f t="array" ref="BX501">INDEX($K:$P,ROW(),MATCH(BX$3,$K$2:$P$2,0))</f>
        <v>10</v>
      </c>
      <c r="BY501" s="147" cm="1">
        <f t="array" ref="BY501">INDEX($K:$P,ROW(),MATCH(BY$3,$K$2:$P$2,0))</f>
        <v>10</v>
      </c>
      <c r="BZ501" s="147" cm="1">
        <f t="array" ref="BZ501">INDEX($K:$P,ROW(),MATCH(BZ$3,$K$2:$P$2,0))</f>
        <v>10</v>
      </c>
      <c r="CA501" s="147" cm="1">
        <f t="array" ref="CA501">INDEX($K:$P,ROW(),MATCH(CA$3,$K$2:$P$2,0))</f>
        <v>10</v>
      </c>
      <c r="CB501" s="147" cm="1">
        <f t="array" ref="CB501">INDEX($K:$P,ROW(),MATCH(CB$3,$K$2:$P$2,0))</f>
        <v>10</v>
      </c>
      <c r="CC501" s="147" cm="1">
        <f t="array" ref="CC501">INDEX($K:$P,ROW(),MATCH(CC$3,$K$2:$P$2,0))</f>
        <v>10</v>
      </c>
      <c r="CD501" s="147" cm="1">
        <f t="array" ref="CD501">INDEX($K:$P,ROW(),MATCH(CD$3,$K$2:$P$2,0))</f>
        <v>10</v>
      </c>
      <c r="CE501" s="147" cm="1">
        <f t="array" ref="CE501">INDEX($K:$P,ROW(),MATCH(CE$3,$K$2:$P$2,0))</f>
        <v>10</v>
      </c>
      <c r="CF501" s="147" cm="1">
        <f t="array" ref="CF501">INDEX($K:$P,ROW(),MATCH(CF$3,$K$2:$P$2,0))</f>
        <v>10</v>
      </c>
      <c r="CG501" s="147" cm="1">
        <f t="array" ref="CG501">INDEX($K:$P,ROW(),MATCH(CG$3,$K$2:$P$2,0))</f>
        <v>10</v>
      </c>
      <c r="CH501" s="147" cm="1">
        <f t="array" ref="CH501">INDEX($K:$P,ROW(),MATCH(CH$3,$K$2:$P$2,0))</f>
        <v>10</v>
      </c>
      <c r="CI501" s="147" cm="1">
        <f t="array" ref="CI501">INDEX($K:$P,ROW(),MATCH(CI$3,$K$2:$P$2,0))</f>
        <v>10</v>
      </c>
      <c r="CJ501" s="147" cm="1">
        <f t="array" ref="CJ501">INDEX($K:$P,ROW(),MATCH(CJ$3,$K$2:$P$2,0))</f>
        <v>10</v>
      </c>
      <c r="CK501" s="147" cm="1">
        <f t="array" ref="CK501">INDEX($K:$P,ROW(),MATCH(CK$3,$K$2:$P$2,0))</f>
        <v>10</v>
      </c>
      <c r="CL501" s="147" cm="1">
        <f t="array" ref="CL501">INDEX($K:$P,ROW(),MATCH(CL$3,$K$2:$P$2,0))</f>
        <v>10</v>
      </c>
      <c r="CN501" s="60"/>
      <c r="CO501" s="147" t="e" cm="1">
        <f t="array" ref="CO501">INDEX($K:$P,ROW(),MATCH(CO$3,$K$2:$P$2,0))</f>
        <v>#N/A</v>
      </c>
      <c r="CP501" s="147" t="e" cm="1">
        <f t="array" ref="CP501">INDEX($K:$P,ROW(),MATCH(CP$3,$K$2:$P$2,0))</f>
        <v>#N/A</v>
      </c>
      <c r="CQ501" s="147" t="e" cm="1">
        <f t="array" ref="CQ501">INDEX($K:$P,ROW(),MATCH(CQ$3,$K$2:$P$2,0))</f>
        <v>#N/A</v>
      </c>
      <c r="CR501" s="147" t="e" cm="1">
        <f t="array" ref="CR501">INDEX($K:$P,ROW(),MATCH(CR$3,$K$2:$P$2,0))</f>
        <v>#N/A</v>
      </c>
      <c r="CS501" s="147" t="e" cm="1">
        <f t="array" ref="CS501">INDEX($K:$P,ROW(),MATCH(CS$3,$K$2:$P$2,0))</f>
        <v>#N/A</v>
      </c>
      <c r="CT501" s="147" t="e" cm="1">
        <f t="array" ref="CT501">INDEX($K:$P,ROW(),MATCH(CT$3,$K$2:$P$2,0))</f>
        <v>#N/A</v>
      </c>
      <c r="CU501" s="147" t="e" cm="1">
        <f t="array" ref="CU501">INDEX($K:$P,ROW(),MATCH(CU$3,$K$2:$P$2,0))</f>
        <v>#N/A</v>
      </c>
      <c r="CV501" s="147" t="e" cm="1">
        <f t="array" ref="CV501">INDEX($K:$P,ROW(),MATCH(CV$3,$K$2:$P$2,0))</f>
        <v>#N/A</v>
      </c>
      <c r="CW501" s="147" t="e" cm="1">
        <f t="array" ref="CW501">INDEX($K:$P,ROW(),MATCH(CW$3,$K$2:$P$2,0))</f>
        <v>#N/A</v>
      </c>
      <c r="CX501" s="147" t="e" cm="1">
        <f t="array" ref="CX501">INDEX($K:$P,ROW(),MATCH(CX$3,$K$2:$P$2,0))</f>
        <v>#N/A</v>
      </c>
      <c r="CY501" s="147" t="e" cm="1">
        <f t="array" ref="CY501">INDEX($K:$P,ROW(),MATCH(CY$3,$K$2:$P$2,0))</f>
        <v>#N/A</v>
      </c>
      <c r="CZ501" s="147" t="e" cm="1">
        <f t="array" ref="CZ501">INDEX($K:$P,ROW(),MATCH(CZ$3,$K$2:$P$2,0))</f>
        <v>#N/A</v>
      </c>
      <c r="DA501" s="147" t="e" cm="1">
        <f t="array" ref="DA501">INDEX($K:$P,ROW(),MATCH(DA$3,$K$2:$P$2,0))</f>
        <v>#N/A</v>
      </c>
      <c r="DB501" s="147" t="e" cm="1">
        <f t="array" ref="DB501">INDEX($K:$P,ROW(),MATCH(DB$3,$K$2:$P$2,0))</f>
        <v>#N/A</v>
      </c>
      <c r="DC501" s="147" t="e" cm="1">
        <f t="array" ref="DC501">INDEX($K:$P,ROW(),MATCH(DC$3,$K$2:$P$2,0))</f>
        <v>#N/A</v>
      </c>
      <c r="DD501" s="147" t="e" cm="1">
        <f t="array" ref="DD501">INDEX($K:$P,ROW(),MATCH(DD$3,$K$2:$P$2,0))</f>
        <v>#N/A</v>
      </c>
      <c r="DE501" s="147" t="e" cm="1">
        <f t="array" ref="DE501">INDEX($K:$P,ROW(),MATCH(DE$3,$K$2:$P$2,0))</f>
        <v>#N/A</v>
      </c>
      <c r="DF501" s="147" t="e" cm="1">
        <f t="array" ref="DF501">INDEX($K:$P,ROW(),MATCH(DF$3,$K$2:$P$2,0))</f>
        <v>#N/A</v>
      </c>
      <c r="DG501" s="147" t="e" cm="1">
        <f t="array" ref="DG501">INDEX($K:$P,ROW(),MATCH(DG$3,$K$2:$P$2,0))</f>
        <v>#N/A</v>
      </c>
      <c r="DH501" s="147" t="e" cm="1">
        <f t="array" ref="DH501">INDEX($K:$P,ROW(),MATCH(DH$3,$K$2:$P$2,0))</f>
        <v>#N/A</v>
      </c>
      <c r="DI501" s="147" t="e" cm="1">
        <f t="array" ref="DI501">INDEX($K:$P,ROW(),MATCH(DI$3,$K$2:$P$2,0))</f>
        <v>#N/A</v>
      </c>
      <c r="DJ501" s="147" t="e" cm="1">
        <f t="array" ref="DJ501">INDEX($K:$P,ROW(),MATCH(DJ$3,$K$2:$P$2,0))</f>
        <v>#N/A</v>
      </c>
      <c r="DK501" s="147" t="e" cm="1">
        <f t="array" ref="DK501">INDEX($K:$P,ROW(),MATCH(DK$3,$K$2:$P$2,0))</f>
        <v>#N/A</v>
      </c>
      <c r="DL501" s="147" t="e" cm="1">
        <f t="array" ref="DL501">INDEX($K:$P,ROW(),MATCH(DL$3,$K$2:$P$2,0))</f>
        <v>#N/A</v>
      </c>
    </row>
    <row r="502" spans="1:116" x14ac:dyDescent="0.35">
      <c r="C502" t="s">
        <v>80</v>
      </c>
      <c r="D502" t="s">
        <v>272</v>
      </c>
      <c r="E502" s="8" t="str">
        <f t="shared" si="571"/>
        <v>502 GMV-PV</v>
      </c>
      <c r="G502" s="126" t="str">
        <f>"GMV - "&amp;G506</f>
        <v>GMV - (Primary label)</v>
      </c>
      <c r="H502" s="27"/>
      <c r="I502" s="78"/>
      <c r="J502" s="78"/>
      <c r="K502" s="118">
        <f t="shared" ref="K502:P502" ca="1" si="576">SUMIF($3:$3,K$2,502:502)</f>
        <v>600000</v>
      </c>
      <c r="L502" s="118">
        <f t="shared" ca="1" si="576"/>
        <v>600000</v>
      </c>
      <c r="M502" s="118">
        <f t="shared" ca="1" si="576"/>
        <v>600000</v>
      </c>
      <c r="N502" s="118">
        <f t="shared" ca="1" si="576"/>
        <v>600000</v>
      </c>
      <c r="O502" s="118">
        <f t="shared" ca="1" si="576"/>
        <v>600000</v>
      </c>
      <c r="P502" s="118">
        <f t="shared" ca="1" si="576"/>
        <v>600000</v>
      </c>
      <c r="R502" s="33"/>
      <c r="S502" s="148" cm="1">
        <f t="array" aca="1" ref="S502" ca="1">S501*INDIRECT(S500)</f>
        <v>50000</v>
      </c>
      <c r="T502" s="148" cm="1">
        <f t="array" aca="1" ref="T502" ca="1">T501*INDIRECT(T500)</f>
        <v>50000</v>
      </c>
      <c r="U502" s="148" cm="1">
        <f t="array" aca="1" ref="U502" ca="1">U501*INDIRECT(U500)</f>
        <v>50000</v>
      </c>
      <c r="V502" s="148" cm="1">
        <f t="array" aca="1" ref="V502" ca="1">V501*INDIRECT(V500)</f>
        <v>50000</v>
      </c>
      <c r="W502" s="148" cm="1">
        <f t="array" aca="1" ref="W502" ca="1">W501*INDIRECT(W500)</f>
        <v>50000</v>
      </c>
      <c r="X502" s="148" cm="1">
        <f t="array" aca="1" ref="X502" ca="1">X501*INDIRECT(X500)</f>
        <v>50000</v>
      </c>
      <c r="Y502" s="148" cm="1">
        <f t="array" aca="1" ref="Y502" ca="1">Y501*INDIRECT(Y500)</f>
        <v>50000</v>
      </c>
      <c r="Z502" s="148" cm="1">
        <f t="array" aca="1" ref="Z502" ca="1">Z501*INDIRECT(Z500)</f>
        <v>50000</v>
      </c>
      <c r="AA502" s="148" cm="1">
        <f t="array" aca="1" ref="AA502" ca="1">AA501*INDIRECT(AA500)</f>
        <v>50000</v>
      </c>
      <c r="AB502" s="148" cm="1">
        <f t="array" aca="1" ref="AB502" ca="1">AB501*INDIRECT(AB500)</f>
        <v>50000</v>
      </c>
      <c r="AC502" s="148" cm="1">
        <f t="array" aca="1" ref="AC502" ca="1">AC501*INDIRECT(AC500)</f>
        <v>50000</v>
      </c>
      <c r="AD502" s="148" cm="1">
        <f t="array" aca="1" ref="AD502" ca="1">AD501*INDIRECT(AD500)</f>
        <v>50000</v>
      </c>
      <c r="AE502" s="148" cm="1">
        <f t="array" aca="1" ref="AE502" ca="1">AE501*INDIRECT(AE500)</f>
        <v>50000</v>
      </c>
      <c r="AF502" s="148" cm="1">
        <f t="array" aca="1" ref="AF502" ca="1">AF501*INDIRECT(AF500)</f>
        <v>50000</v>
      </c>
      <c r="AG502" s="148" cm="1">
        <f t="array" aca="1" ref="AG502" ca="1">AG501*INDIRECT(AG500)</f>
        <v>50000</v>
      </c>
      <c r="AH502" s="148" cm="1">
        <f t="array" aca="1" ref="AH502" ca="1">AH501*INDIRECT(AH500)</f>
        <v>50000</v>
      </c>
      <c r="AI502" s="148" cm="1">
        <f t="array" aca="1" ref="AI502" ca="1">AI501*INDIRECT(AI500)</f>
        <v>50000</v>
      </c>
      <c r="AJ502" s="148" cm="1">
        <f t="array" aca="1" ref="AJ502" ca="1">AJ501*INDIRECT(AJ500)</f>
        <v>50000</v>
      </c>
      <c r="AK502" s="148" cm="1">
        <f t="array" aca="1" ref="AK502" ca="1">AK501*INDIRECT(AK500)</f>
        <v>50000</v>
      </c>
      <c r="AL502" s="148" cm="1">
        <f t="array" aca="1" ref="AL502" ca="1">AL501*INDIRECT(AL500)</f>
        <v>50000</v>
      </c>
      <c r="AM502" s="148" cm="1">
        <f t="array" aca="1" ref="AM502" ca="1">AM501*INDIRECT(AM500)</f>
        <v>50000</v>
      </c>
      <c r="AN502" s="148" cm="1">
        <f t="array" aca="1" ref="AN502" ca="1">AN501*INDIRECT(AN500)</f>
        <v>50000</v>
      </c>
      <c r="AO502" s="148" cm="1">
        <f t="array" aca="1" ref="AO502" ca="1">AO501*INDIRECT(AO500)</f>
        <v>50000</v>
      </c>
      <c r="AP502" s="148" cm="1">
        <f t="array" aca="1" ref="AP502" ca="1">AP501*INDIRECT(AP500)</f>
        <v>50000</v>
      </c>
      <c r="AQ502" s="148" cm="1">
        <f t="array" aca="1" ref="AQ502" ca="1">AQ501*INDIRECT(AQ500)</f>
        <v>50000</v>
      </c>
      <c r="AR502" s="148" cm="1">
        <f t="array" aca="1" ref="AR502" ca="1">AR501*INDIRECT(AR500)</f>
        <v>50000</v>
      </c>
      <c r="AS502" s="148" cm="1">
        <f t="array" aca="1" ref="AS502" ca="1">AS501*INDIRECT(AS500)</f>
        <v>50000</v>
      </c>
      <c r="AT502" s="148" cm="1">
        <f t="array" aca="1" ref="AT502" ca="1">AT501*INDIRECT(AT500)</f>
        <v>50000</v>
      </c>
      <c r="AU502" s="148" cm="1">
        <f t="array" aca="1" ref="AU502" ca="1">AU501*INDIRECT(AU500)</f>
        <v>50000</v>
      </c>
      <c r="AV502" s="148" cm="1">
        <f t="array" aca="1" ref="AV502" ca="1">AV501*INDIRECT(AV500)</f>
        <v>50000</v>
      </c>
      <c r="AW502" s="148" cm="1">
        <f t="array" aca="1" ref="AW502" ca="1">AW501*INDIRECT(AW500)</f>
        <v>50000</v>
      </c>
      <c r="AX502" s="148" cm="1">
        <f t="array" aca="1" ref="AX502" ca="1">AX501*INDIRECT(AX500)</f>
        <v>50000</v>
      </c>
      <c r="AY502" s="148" cm="1">
        <f t="array" aca="1" ref="AY502" ca="1">AY501*INDIRECT(AY500)</f>
        <v>50000</v>
      </c>
      <c r="AZ502" s="148" cm="1">
        <f t="array" aca="1" ref="AZ502" ca="1">AZ501*INDIRECT(AZ500)</f>
        <v>50000</v>
      </c>
      <c r="BA502" s="148" cm="1">
        <f t="array" aca="1" ref="BA502" ca="1">BA501*INDIRECT(BA500)</f>
        <v>50000</v>
      </c>
      <c r="BB502" s="148" cm="1">
        <f t="array" aca="1" ref="BB502" ca="1">BB501*INDIRECT(BB500)</f>
        <v>50000</v>
      </c>
      <c r="BC502" s="148" cm="1">
        <f t="array" aca="1" ref="BC502" ca="1">BC501*INDIRECT(BC500)</f>
        <v>50000</v>
      </c>
      <c r="BD502" s="148" cm="1">
        <f t="array" aca="1" ref="BD502" ca="1">BD501*INDIRECT(BD500)</f>
        <v>50000</v>
      </c>
      <c r="BE502" s="148" cm="1">
        <f t="array" aca="1" ref="BE502" ca="1">BE501*INDIRECT(BE500)</f>
        <v>50000</v>
      </c>
      <c r="BF502" s="148" cm="1">
        <f t="array" aca="1" ref="BF502" ca="1">BF501*INDIRECT(BF500)</f>
        <v>50000</v>
      </c>
      <c r="BG502" s="148" cm="1">
        <f t="array" aca="1" ref="BG502" ca="1">BG501*INDIRECT(BG500)</f>
        <v>50000</v>
      </c>
      <c r="BH502" s="148" cm="1">
        <f t="array" aca="1" ref="BH502" ca="1">BH501*INDIRECT(BH500)</f>
        <v>50000</v>
      </c>
      <c r="BI502" s="148" cm="1">
        <f t="array" aca="1" ref="BI502" ca="1">BI501*INDIRECT(BI500)</f>
        <v>50000</v>
      </c>
      <c r="BJ502" s="148" cm="1">
        <f t="array" aca="1" ref="BJ502" ca="1">BJ501*INDIRECT(BJ500)</f>
        <v>50000</v>
      </c>
      <c r="BK502" s="148" cm="1">
        <f t="array" aca="1" ref="BK502" ca="1">BK501*INDIRECT(BK500)</f>
        <v>50000</v>
      </c>
      <c r="BL502" s="148" cm="1">
        <f t="array" aca="1" ref="BL502" ca="1">BL501*INDIRECT(BL500)</f>
        <v>50000</v>
      </c>
      <c r="BM502" s="148" cm="1">
        <f t="array" aca="1" ref="BM502" ca="1">BM501*INDIRECT(BM500)</f>
        <v>50000</v>
      </c>
      <c r="BN502" s="148" cm="1">
        <f t="array" aca="1" ref="BN502" ca="1">BN501*INDIRECT(BN500)</f>
        <v>50000</v>
      </c>
      <c r="BO502" s="148" cm="1">
        <f t="array" aca="1" ref="BO502" ca="1">BO501*INDIRECT(BO500)</f>
        <v>50000</v>
      </c>
      <c r="BP502" s="148" cm="1">
        <f t="array" aca="1" ref="BP502" ca="1">BP501*INDIRECT(BP500)</f>
        <v>50000</v>
      </c>
      <c r="BQ502" s="148" cm="1">
        <f t="array" aca="1" ref="BQ502" ca="1">BQ501*INDIRECT(BQ500)</f>
        <v>50000</v>
      </c>
      <c r="BR502" s="148" cm="1">
        <f t="array" aca="1" ref="BR502" ca="1">BR501*INDIRECT(BR500)</f>
        <v>50000</v>
      </c>
      <c r="BS502" s="148" cm="1">
        <f t="array" aca="1" ref="BS502" ca="1">BS501*INDIRECT(BS500)</f>
        <v>50000</v>
      </c>
      <c r="BT502" s="148" cm="1">
        <f t="array" aca="1" ref="BT502" ca="1">BT501*INDIRECT(BT500)</f>
        <v>50000</v>
      </c>
      <c r="BU502" s="148" cm="1">
        <f t="array" aca="1" ref="BU502" ca="1">BU501*INDIRECT(BU500)</f>
        <v>50000</v>
      </c>
      <c r="BV502" s="148" cm="1">
        <f t="array" aca="1" ref="BV502" ca="1">BV501*INDIRECT(BV500)</f>
        <v>50000</v>
      </c>
      <c r="BW502" s="148" cm="1">
        <f t="array" aca="1" ref="BW502" ca="1">BW501*INDIRECT(BW500)</f>
        <v>50000</v>
      </c>
      <c r="BX502" s="148" cm="1">
        <f t="array" aca="1" ref="BX502" ca="1">BX501*INDIRECT(BX500)</f>
        <v>50000</v>
      </c>
      <c r="BY502" s="148" cm="1">
        <f t="array" aca="1" ref="BY502" ca="1">BY501*INDIRECT(BY500)</f>
        <v>50000</v>
      </c>
      <c r="BZ502" s="148" cm="1">
        <f t="array" aca="1" ref="BZ502" ca="1">BZ501*INDIRECT(BZ500)</f>
        <v>50000</v>
      </c>
      <c r="CA502" s="148" cm="1">
        <f t="array" aca="1" ref="CA502" ca="1">CA501*INDIRECT(CA500)</f>
        <v>50000</v>
      </c>
      <c r="CB502" s="148" cm="1">
        <f t="array" aca="1" ref="CB502" ca="1">CB501*INDIRECT(CB500)</f>
        <v>50000</v>
      </c>
      <c r="CC502" s="148" cm="1">
        <f t="array" aca="1" ref="CC502" ca="1">CC501*INDIRECT(CC500)</f>
        <v>50000</v>
      </c>
      <c r="CD502" s="148" cm="1">
        <f t="array" aca="1" ref="CD502" ca="1">CD501*INDIRECT(CD500)</f>
        <v>50000</v>
      </c>
      <c r="CE502" s="148" cm="1">
        <f t="array" aca="1" ref="CE502" ca="1">CE501*INDIRECT(CE500)</f>
        <v>50000</v>
      </c>
      <c r="CF502" s="148" cm="1">
        <f t="array" aca="1" ref="CF502" ca="1">CF501*INDIRECT(CF500)</f>
        <v>50000</v>
      </c>
      <c r="CG502" s="148" cm="1">
        <f t="array" aca="1" ref="CG502" ca="1">CG501*INDIRECT(CG500)</f>
        <v>50000</v>
      </c>
      <c r="CH502" s="148" cm="1">
        <f t="array" aca="1" ref="CH502" ca="1">CH501*INDIRECT(CH500)</f>
        <v>50000</v>
      </c>
      <c r="CI502" s="148" cm="1">
        <f t="array" aca="1" ref="CI502" ca="1">CI501*INDIRECT(CI500)</f>
        <v>50000</v>
      </c>
      <c r="CJ502" s="148" cm="1">
        <f t="array" aca="1" ref="CJ502" ca="1">CJ501*INDIRECT(CJ500)</f>
        <v>50000</v>
      </c>
      <c r="CK502" s="148" cm="1">
        <f t="array" aca="1" ref="CK502" ca="1">CK501*INDIRECT(CK500)</f>
        <v>50000</v>
      </c>
      <c r="CL502" s="148" cm="1">
        <f t="array" aca="1" ref="CL502" ca="1">CL501*INDIRECT(CL500)</f>
        <v>50000</v>
      </c>
      <c r="CN502" s="78"/>
      <c r="CO502" s="148" t="e" cm="1">
        <f t="array" aca="1" ref="CO502" ca="1">CO501*INDIRECT(CO500)</f>
        <v>#N/A</v>
      </c>
      <c r="CP502" s="148" t="e" cm="1">
        <f t="array" aca="1" ref="CP502" ca="1">CP501*INDIRECT(CP500)</f>
        <v>#N/A</v>
      </c>
      <c r="CQ502" s="148" t="e" cm="1">
        <f t="array" aca="1" ref="CQ502" ca="1">CQ501*INDIRECT(CQ500)</f>
        <v>#N/A</v>
      </c>
      <c r="CR502" s="148" t="e" cm="1">
        <f t="array" aca="1" ref="CR502" ca="1">CR501*INDIRECT(CR500)</f>
        <v>#N/A</v>
      </c>
      <c r="CS502" s="148" t="e" cm="1">
        <f t="array" aca="1" ref="CS502" ca="1">CS501*INDIRECT(CS500)</f>
        <v>#N/A</v>
      </c>
      <c r="CT502" s="148" t="e" cm="1">
        <f t="array" aca="1" ref="CT502" ca="1">CT501*INDIRECT(CT500)</f>
        <v>#N/A</v>
      </c>
      <c r="CU502" s="148" t="e" cm="1">
        <f t="array" aca="1" ref="CU502" ca="1">CU501*INDIRECT(CU500)</f>
        <v>#N/A</v>
      </c>
      <c r="CV502" s="148" t="e" cm="1">
        <f t="array" aca="1" ref="CV502" ca="1">CV501*INDIRECT(CV500)</f>
        <v>#N/A</v>
      </c>
      <c r="CW502" s="148" t="e" cm="1">
        <f t="array" aca="1" ref="CW502" ca="1">CW501*INDIRECT(CW500)</f>
        <v>#N/A</v>
      </c>
      <c r="CX502" s="148" t="e" cm="1">
        <f t="array" aca="1" ref="CX502" ca="1">CX501*INDIRECT(CX500)</f>
        <v>#N/A</v>
      </c>
      <c r="CY502" s="148" t="e" cm="1">
        <f t="array" aca="1" ref="CY502" ca="1">CY501*INDIRECT(CY500)</f>
        <v>#N/A</v>
      </c>
      <c r="CZ502" s="148" t="e" cm="1">
        <f t="array" aca="1" ref="CZ502" ca="1">CZ501*INDIRECT(CZ500)</f>
        <v>#N/A</v>
      </c>
      <c r="DA502" s="148" t="e" cm="1">
        <f t="array" aca="1" ref="DA502" ca="1">DA501*INDIRECT(DA500)</f>
        <v>#N/A</v>
      </c>
      <c r="DB502" s="148" t="e" cm="1">
        <f t="array" aca="1" ref="DB502" ca="1">DB501*INDIRECT(DB500)</f>
        <v>#N/A</v>
      </c>
      <c r="DC502" s="148" t="e" cm="1">
        <f t="array" aca="1" ref="DC502" ca="1">DC501*INDIRECT(DC500)</f>
        <v>#N/A</v>
      </c>
      <c r="DD502" s="148" t="e" cm="1">
        <f t="array" aca="1" ref="DD502" ca="1">DD501*INDIRECT(DD500)</f>
        <v>#N/A</v>
      </c>
      <c r="DE502" s="148" t="e" cm="1">
        <f t="array" aca="1" ref="DE502" ca="1">DE501*INDIRECT(DE500)</f>
        <v>#N/A</v>
      </c>
      <c r="DF502" s="148" t="e" cm="1">
        <f t="array" aca="1" ref="DF502" ca="1">DF501*INDIRECT(DF500)</f>
        <v>#N/A</v>
      </c>
      <c r="DG502" s="148" t="e" cm="1">
        <f t="array" aca="1" ref="DG502" ca="1">DG501*INDIRECT(DG500)</f>
        <v>#N/A</v>
      </c>
      <c r="DH502" s="148" t="e" cm="1">
        <f t="array" aca="1" ref="DH502" ca="1">DH501*INDIRECT(DH500)</f>
        <v>#N/A</v>
      </c>
      <c r="DI502" s="148" t="e" cm="1">
        <f t="array" aca="1" ref="DI502" ca="1">DI501*INDIRECT(DI500)</f>
        <v>#N/A</v>
      </c>
      <c r="DJ502" s="148" t="e" cm="1">
        <f t="array" aca="1" ref="DJ502" ca="1">DJ501*INDIRECT(DJ500)</f>
        <v>#N/A</v>
      </c>
      <c r="DK502" s="148" t="e" cm="1">
        <f t="array" aca="1" ref="DK502" ca="1">DK501*INDIRECT(DK500)</f>
        <v>#N/A</v>
      </c>
      <c r="DL502" s="148" t="e" cm="1">
        <f t="array" aca="1" ref="DL502" ca="1">DL501*INDIRECT(DL500)</f>
        <v>#N/A</v>
      </c>
    </row>
    <row r="503" spans="1:116" x14ac:dyDescent="0.35">
      <c r="B503" t="str">
        <f>E503</f>
        <v>503 GMV-PV</v>
      </c>
      <c r="D503" t="s">
        <v>272</v>
      </c>
      <c r="E503" s="8" t="str">
        <f t="shared" si="571"/>
        <v>503 GMV-PV</v>
      </c>
      <c r="G503" s="145" t="s">
        <v>79</v>
      </c>
      <c r="H503" s="12"/>
      <c r="I503" s="60"/>
      <c r="J503" s="60"/>
      <c r="K503" s="16">
        <v>0.1</v>
      </c>
      <c r="L503" s="16">
        <v>0.1</v>
      </c>
      <c r="M503" s="16">
        <v>0.1</v>
      </c>
      <c r="N503" s="16">
        <v>0.1</v>
      </c>
      <c r="O503" s="16">
        <v>0.1</v>
      </c>
      <c r="P503" s="16">
        <v>0.1</v>
      </c>
      <c r="R503" s="20"/>
      <c r="S503" s="150" cm="1">
        <f t="array" ref="S503">INDEX($K:$P,ROW(),MATCH(S$3,$K$2:$P$2,0))</f>
        <v>0.1</v>
      </c>
      <c r="T503" s="150" cm="1">
        <f t="array" ref="T503">INDEX($K:$P,ROW(),MATCH(T$3,$K$2:$P$2,0))</f>
        <v>0.1</v>
      </c>
      <c r="U503" s="150" cm="1">
        <f t="array" ref="U503">INDEX($K:$P,ROW(),MATCH(U$3,$K$2:$P$2,0))</f>
        <v>0.1</v>
      </c>
      <c r="V503" s="150" cm="1">
        <f t="array" ref="V503">INDEX($K:$P,ROW(),MATCH(V$3,$K$2:$P$2,0))</f>
        <v>0.1</v>
      </c>
      <c r="W503" s="150" cm="1">
        <f t="array" ref="W503">INDEX($K:$P,ROW(),MATCH(W$3,$K$2:$P$2,0))</f>
        <v>0.1</v>
      </c>
      <c r="X503" s="150" cm="1">
        <f t="array" ref="X503">INDEX($K:$P,ROW(),MATCH(X$3,$K$2:$P$2,0))</f>
        <v>0.1</v>
      </c>
      <c r="Y503" s="150" cm="1">
        <f t="array" ref="Y503">INDEX($K:$P,ROW(),MATCH(Y$3,$K$2:$P$2,0))</f>
        <v>0.1</v>
      </c>
      <c r="Z503" s="150" cm="1">
        <f t="array" ref="Z503">INDEX($K:$P,ROW(),MATCH(Z$3,$K$2:$P$2,0))</f>
        <v>0.1</v>
      </c>
      <c r="AA503" s="150" cm="1">
        <f t="array" ref="AA503">INDEX($K:$P,ROW(),MATCH(AA$3,$K$2:$P$2,0))</f>
        <v>0.1</v>
      </c>
      <c r="AB503" s="150" cm="1">
        <f t="array" ref="AB503">INDEX($K:$P,ROW(),MATCH(AB$3,$K$2:$P$2,0))</f>
        <v>0.1</v>
      </c>
      <c r="AC503" s="150" cm="1">
        <f t="array" ref="AC503">INDEX($K:$P,ROW(),MATCH(AC$3,$K$2:$P$2,0))</f>
        <v>0.1</v>
      </c>
      <c r="AD503" s="150" cm="1">
        <f t="array" ref="AD503">INDEX($K:$P,ROW(),MATCH(AD$3,$K$2:$P$2,0))</f>
        <v>0.1</v>
      </c>
      <c r="AE503" s="150" cm="1">
        <f t="array" ref="AE503">INDEX($K:$P,ROW(),MATCH(AE$3,$K$2:$P$2,0))</f>
        <v>0.1</v>
      </c>
      <c r="AF503" s="150" cm="1">
        <f t="array" ref="AF503">INDEX($K:$P,ROW(),MATCH(AF$3,$K$2:$P$2,0))</f>
        <v>0.1</v>
      </c>
      <c r="AG503" s="150" cm="1">
        <f t="array" ref="AG503">INDEX($K:$P,ROW(),MATCH(AG$3,$K$2:$P$2,0))</f>
        <v>0.1</v>
      </c>
      <c r="AH503" s="150" cm="1">
        <f t="array" ref="AH503">INDEX($K:$P,ROW(),MATCH(AH$3,$K$2:$P$2,0))</f>
        <v>0.1</v>
      </c>
      <c r="AI503" s="150" cm="1">
        <f t="array" ref="AI503">INDEX($K:$P,ROW(),MATCH(AI$3,$K$2:$P$2,0))</f>
        <v>0.1</v>
      </c>
      <c r="AJ503" s="150" cm="1">
        <f t="array" ref="AJ503">INDEX($K:$P,ROW(),MATCH(AJ$3,$K$2:$P$2,0))</f>
        <v>0.1</v>
      </c>
      <c r="AK503" s="150" cm="1">
        <f t="array" ref="AK503">INDEX($K:$P,ROW(),MATCH(AK$3,$K$2:$P$2,0))</f>
        <v>0.1</v>
      </c>
      <c r="AL503" s="150" cm="1">
        <f t="array" ref="AL503">INDEX($K:$P,ROW(),MATCH(AL$3,$K$2:$P$2,0))</f>
        <v>0.1</v>
      </c>
      <c r="AM503" s="150" cm="1">
        <f t="array" ref="AM503">INDEX($K:$P,ROW(),MATCH(AM$3,$K$2:$P$2,0))</f>
        <v>0.1</v>
      </c>
      <c r="AN503" s="150" cm="1">
        <f t="array" ref="AN503">INDEX($K:$P,ROW(),MATCH(AN$3,$K$2:$P$2,0))</f>
        <v>0.1</v>
      </c>
      <c r="AO503" s="150" cm="1">
        <f t="array" ref="AO503">INDEX($K:$P,ROW(),MATCH(AO$3,$K$2:$P$2,0))</f>
        <v>0.1</v>
      </c>
      <c r="AP503" s="150" cm="1">
        <f t="array" ref="AP503">INDEX($K:$P,ROW(),MATCH(AP$3,$K$2:$P$2,0))</f>
        <v>0.1</v>
      </c>
      <c r="AQ503" s="150" cm="1">
        <f t="array" ref="AQ503">INDEX($K:$P,ROW(),MATCH(AQ$3,$K$2:$P$2,0))</f>
        <v>0.1</v>
      </c>
      <c r="AR503" s="150" cm="1">
        <f t="array" ref="AR503">INDEX($K:$P,ROW(),MATCH(AR$3,$K$2:$P$2,0))</f>
        <v>0.1</v>
      </c>
      <c r="AS503" s="150" cm="1">
        <f t="array" ref="AS503">INDEX($K:$P,ROW(),MATCH(AS$3,$K$2:$P$2,0))</f>
        <v>0.1</v>
      </c>
      <c r="AT503" s="150" cm="1">
        <f t="array" ref="AT503">INDEX($K:$P,ROW(),MATCH(AT$3,$K$2:$P$2,0))</f>
        <v>0.1</v>
      </c>
      <c r="AU503" s="150" cm="1">
        <f t="array" ref="AU503">INDEX($K:$P,ROW(),MATCH(AU$3,$K$2:$P$2,0))</f>
        <v>0.1</v>
      </c>
      <c r="AV503" s="150" cm="1">
        <f t="array" ref="AV503">INDEX($K:$P,ROW(),MATCH(AV$3,$K$2:$P$2,0))</f>
        <v>0.1</v>
      </c>
      <c r="AW503" s="150" cm="1">
        <f t="array" ref="AW503">INDEX($K:$P,ROW(),MATCH(AW$3,$K$2:$P$2,0))</f>
        <v>0.1</v>
      </c>
      <c r="AX503" s="150" cm="1">
        <f t="array" ref="AX503">INDEX($K:$P,ROW(),MATCH(AX$3,$K$2:$P$2,0))</f>
        <v>0.1</v>
      </c>
      <c r="AY503" s="150" cm="1">
        <f t="array" ref="AY503">INDEX($K:$P,ROW(),MATCH(AY$3,$K$2:$P$2,0))</f>
        <v>0.1</v>
      </c>
      <c r="AZ503" s="150" cm="1">
        <f t="array" ref="AZ503">INDEX($K:$P,ROW(),MATCH(AZ$3,$K$2:$P$2,0))</f>
        <v>0.1</v>
      </c>
      <c r="BA503" s="150" cm="1">
        <f t="array" ref="BA503">INDEX($K:$P,ROW(),MATCH(BA$3,$K$2:$P$2,0))</f>
        <v>0.1</v>
      </c>
      <c r="BB503" s="150" cm="1">
        <f t="array" ref="BB503">INDEX($K:$P,ROW(),MATCH(BB$3,$K$2:$P$2,0))</f>
        <v>0.1</v>
      </c>
      <c r="BC503" s="150" cm="1">
        <f t="array" ref="BC503">INDEX($K:$P,ROW(),MATCH(BC$3,$K$2:$P$2,0))</f>
        <v>0.1</v>
      </c>
      <c r="BD503" s="150" cm="1">
        <f t="array" ref="BD503">INDEX($K:$P,ROW(),MATCH(BD$3,$K$2:$P$2,0))</f>
        <v>0.1</v>
      </c>
      <c r="BE503" s="150" cm="1">
        <f t="array" ref="BE503">INDEX($K:$P,ROW(),MATCH(BE$3,$K$2:$P$2,0))</f>
        <v>0.1</v>
      </c>
      <c r="BF503" s="150" cm="1">
        <f t="array" ref="BF503">INDEX($K:$P,ROW(),MATCH(BF$3,$K$2:$P$2,0))</f>
        <v>0.1</v>
      </c>
      <c r="BG503" s="150" cm="1">
        <f t="array" ref="BG503">INDEX($K:$P,ROW(),MATCH(BG$3,$K$2:$P$2,0))</f>
        <v>0.1</v>
      </c>
      <c r="BH503" s="150" cm="1">
        <f t="array" ref="BH503">INDEX($K:$P,ROW(),MATCH(BH$3,$K$2:$P$2,0))</f>
        <v>0.1</v>
      </c>
      <c r="BI503" s="150" cm="1">
        <f t="array" ref="BI503">INDEX($K:$P,ROW(),MATCH(BI$3,$K$2:$P$2,0))</f>
        <v>0.1</v>
      </c>
      <c r="BJ503" s="150" cm="1">
        <f t="array" ref="BJ503">INDEX($K:$P,ROW(),MATCH(BJ$3,$K$2:$P$2,0))</f>
        <v>0.1</v>
      </c>
      <c r="BK503" s="150" cm="1">
        <f t="array" ref="BK503">INDEX($K:$P,ROW(),MATCH(BK$3,$K$2:$P$2,0))</f>
        <v>0.1</v>
      </c>
      <c r="BL503" s="150" cm="1">
        <f t="array" ref="BL503">INDEX($K:$P,ROW(),MATCH(BL$3,$K$2:$P$2,0))</f>
        <v>0.1</v>
      </c>
      <c r="BM503" s="150" cm="1">
        <f t="array" ref="BM503">INDEX($K:$P,ROW(),MATCH(BM$3,$K$2:$P$2,0))</f>
        <v>0.1</v>
      </c>
      <c r="BN503" s="150" cm="1">
        <f t="array" ref="BN503">INDEX($K:$P,ROW(),MATCH(BN$3,$K$2:$P$2,0))</f>
        <v>0.1</v>
      </c>
      <c r="BO503" s="150" cm="1">
        <f t="array" ref="BO503">INDEX($K:$P,ROW(),MATCH(BO$3,$K$2:$P$2,0))</f>
        <v>0.1</v>
      </c>
      <c r="BP503" s="150" cm="1">
        <f t="array" ref="BP503">INDEX($K:$P,ROW(),MATCH(BP$3,$K$2:$P$2,0))</f>
        <v>0.1</v>
      </c>
      <c r="BQ503" s="150" cm="1">
        <f t="array" ref="BQ503">INDEX($K:$P,ROW(),MATCH(BQ$3,$K$2:$P$2,0))</f>
        <v>0.1</v>
      </c>
      <c r="BR503" s="150" cm="1">
        <f t="array" ref="BR503">INDEX($K:$P,ROW(),MATCH(BR$3,$K$2:$P$2,0))</f>
        <v>0.1</v>
      </c>
      <c r="BS503" s="150" cm="1">
        <f t="array" ref="BS503">INDEX($K:$P,ROW(),MATCH(BS$3,$K$2:$P$2,0))</f>
        <v>0.1</v>
      </c>
      <c r="BT503" s="150" cm="1">
        <f t="array" ref="BT503">INDEX($K:$P,ROW(),MATCH(BT$3,$K$2:$P$2,0))</f>
        <v>0.1</v>
      </c>
      <c r="BU503" s="150" cm="1">
        <f t="array" ref="BU503">INDEX($K:$P,ROW(),MATCH(BU$3,$K$2:$P$2,0))</f>
        <v>0.1</v>
      </c>
      <c r="BV503" s="150" cm="1">
        <f t="array" ref="BV503">INDEX($K:$P,ROW(),MATCH(BV$3,$K$2:$P$2,0))</f>
        <v>0.1</v>
      </c>
      <c r="BW503" s="150" cm="1">
        <f t="array" ref="BW503">INDEX($K:$P,ROW(),MATCH(BW$3,$K$2:$P$2,0))</f>
        <v>0.1</v>
      </c>
      <c r="BX503" s="150" cm="1">
        <f t="array" ref="BX503">INDEX($K:$P,ROW(),MATCH(BX$3,$K$2:$P$2,0))</f>
        <v>0.1</v>
      </c>
      <c r="BY503" s="150" cm="1">
        <f t="array" ref="BY503">INDEX($K:$P,ROW(),MATCH(BY$3,$K$2:$P$2,0))</f>
        <v>0.1</v>
      </c>
      <c r="BZ503" s="150" cm="1">
        <f t="array" ref="BZ503">INDEX($K:$P,ROW(),MATCH(BZ$3,$K$2:$P$2,0))</f>
        <v>0.1</v>
      </c>
      <c r="CA503" s="150" cm="1">
        <f t="array" ref="CA503">INDEX($K:$P,ROW(),MATCH(CA$3,$K$2:$P$2,0))</f>
        <v>0.1</v>
      </c>
      <c r="CB503" s="150" cm="1">
        <f t="array" ref="CB503">INDEX($K:$P,ROW(),MATCH(CB$3,$K$2:$P$2,0))</f>
        <v>0.1</v>
      </c>
      <c r="CC503" s="150" cm="1">
        <f t="array" ref="CC503">INDEX($K:$P,ROW(),MATCH(CC$3,$K$2:$P$2,0))</f>
        <v>0.1</v>
      </c>
      <c r="CD503" s="150" cm="1">
        <f t="array" ref="CD503">INDEX($K:$P,ROW(),MATCH(CD$3,$K$2:$P$2,0))</f>
        <v>0.1</v>
      </c>
      <c r="CE503" s="150" cm="1">
        <f t="array" ref="CE503">INDEX($K:$P,ROW(),MATCH(CE$3,$K$2:$P$2,0))</f>
        <v>0.1</v>
      </c>
      <c r="CF503" s="150" cm="1">
        <f t="array" ref="CF503">INDEX($K:$P,ROW(),MATCH(CF$3,$K$2:$P$2,0))</f>
        <v>0.1</v>
      </c>
      <c r="CG503" s="150" cm="1">
        <f t="array" ref="CG503">INDEX($K:$P,ROW(),MATCH(CG$3,$K$2:$P$2,0))</f>
        <v>0.1</v>
      </c>
      <c r="CH503" s="150" cm="1">
        <f t="array" ref="CH503">INDEX($K:$P,ROW(),MATCH(CH$3,$K$2:$P$2,0))</f>
        <v>0.1</v>
      </c>
      <c r="CI503" s="150" cm="1">
        <f t="array" ref="CI503">INDEX($K:$P,ROW(),MATCH(CI$3,$K$2:$P$2,0))</f>
        <v>0.1</v>
      </c>
      <c r="CJ503" s="150" cm="1">
        <f t="array" ref="CJ503">INDEX($K:$P,ROW(),MATCH(CJ$3,$K$2:$P$2,0))</f>
        <v>0.1</v>
      </c>
      <c r="CK503" s="150" cm="1">
        <f t="array" ref="CK503">INDEX($K:$P,ROW(),MATCH(CK$3,$K$2:$P$2,0))</f>
        <v>0.1</v>
      </c>
      <c r="CL503" s="150" cm="1">
        <f t="array" ref="CL503">INDEX($K:$P,ROW(),MATCH(CL$3,$K$2:$P$2,0))</f>
        <v>0.1</v>
      </c>
      <c r="CN503" s="60"/>
      <c r="CO503" s="150" t="e" cm="1">
        <f t="array" ref="CO503">INDEX($K:$P,ROW(),MATCH(CO$3,$K$2:$P$2,0))</f>
        <v>#N/A</v>
      </c>
      <c r="CP503" s="150" t="e" cm="1">
        <f t="array" ref="CP503">INDEX($K:$P,ROW(),MATCH(CP$3,$K$2:$P$2,0))</f>
        <v>#N/A</v>
      </c>
      <c r="CQ503" s="150" t="e" cm="1">
        <f t="array" ref="CQ503">INDEX($K:$P,ROW(),MATCH(CQ$3,$K$2:$P$2,0))</f>
        <v>#N/A</v>
      </c>
      <c r="CR503" s="150" t="e" cm="1">
        <f t="array" ref="CR503">INDEX($K:$P,ROW(),MATCH(CR$3,$K$2:$P$2,0))</f>
        <v>#N/A</v>
      </c>
      <c r="CS503" s="150" t="e" cm="1">
        <f t="array" ref="CS503">INDEX($K:$P,ROW(),MATCH(CS$3,$K$2:$P$2,0))</f>
        <v>#N/A</v>
      </c>
      <c r="CT503" s="150" t="e" cm="1">
        <f t="array" ref="CT503">INDEX($K:$P,ROW(),MATCH(CT$3,$K$2:$P$2,0))</f>
        <v>#N/A</v>
      </c>
      <c r="CU503" s="150" t="e" cm="1">
        <f t="array" ref="CU503">INDEX($K:$P,ROW(),MATCH(CU$3,$K$2:$P$2,0))</f>
        <v>#N/A</v>
      </c>
      <c r="CV503" s="150" t="e" cm="1">
        <f t="array" ref="CV503">INDEX($K:$P,ROW(),MATCH(CV$3,$K$2:$P$2,0))</f>
        <v>#N/A</v>
      </c>
      <c r="CW503" s="150" t="e" cm="1">
        <f t="array" ref="CW503">INDEX($K:$P,ROW(),MATCH(CW$3,$K$2:$P$2,0))</f>
        <v>#N/A</v>
      </c>
      <c r="CX503" s="150" t="e" cm="1">
        <f t="array" ref="CX503">INDEX($K:$P,ROW(),MATCH(CX$3,$K$2:$P$2,0))</f>
        <v>#N/A</v>
      </c>
      <c r="CY503" s="150" t="e" cm="1">
        <f t="array" ref="CY503">INDEX($K:$P,ROW(),MATCH(CY$3,$K$2:$P$2,0))</f>
        <v>#N/A</v>
      </c>
      <c r="CZ503" s="150" t="e" cm="1">
        <f t="array" ref="CZ503">INDEX($K:$P,ROW(),MATCH(CZ$3,$K$2:$P$2,0))</f>
        <v>#N/A</v>
      </c>
      <c r="DA503" s="150" t="e" cm="1">
        <f t="array" ref="DA503">INDEX($K:$P,ROW(),MATCH(DA$3,$K$2:$P$2,0))</f>
        <v>#N/A</v>
      </c>
      <c r="DB503" s="150" t="e" cm="1">
        <f t="array" ref="DB503">INDEX($K:$P,ROW(),MATCH(DB$3,$K$2:$P$2,0))</f>
        <v>#N/A</v>
      </c>
      <c r="DC503" s="150" t="e" cm="1">
        <f t="array" ref="DC503">INDEX($K:$P,ROW(),MATCH(DC$3,$K$2:$P$2,0))</f>
        <v>#N/A</v>
      </c>
      <c r="DD503" s="150" t="e" cm="1">
        <f t="array" ref="DD503">INDEX($K:$P,ROW(),MATCH(DD$3,$K$2:$P$2,0))</f>
        <v>#N/A</v>
      </c>
      <c r="DE503" s="150" t="e" cm="1">
        <f t="array" ref="DE503">INDEX($K:$P,ROW(),MATCH(DE$3,$K$2:$P$2,0))</f>
        <v>#N/A</v>
      </c>
      <c r="DF503" s="150" t="e" cm="1">
        <f t="array" ref="DF503">INDEX($K:$P,ROW(),MATCH(DF$3,$K$2:$P$2,0))</f>
        <v>#N/A</v>
      </c>
      <c r="DG503" s="150" t="e" cm="1">
        <f t="array" ref="DG503">INDEX($K:$P,ROW(),MATCH(DG$3,$K$2:$P$2,0))</f>
        <v>#N/A</v>
      </c>
      <c r="DH503" s="150" t="e" cm="1">
        <f t="array" ref="DH503">INDEX($K:$P,ROW(),MATCH(DH$3,$K$2:$P$2,0))</f>
        <v>#N/A</v>
      </c>
      <c r="DI503" s="150" t="e" cm="1">
        <f t="array" ref="DI503">INDEX($K:$P,ROW(),MATCH(DI$3,$K$2:$P$2,0))</f>
        <v>#N/A</v>
      </c>
      <c r="DJ503" s="150" t="e" cm="1">
        <f t="array" ref="DJ503">INDEX($K:$P,ROW(),MATCH(DJ$3,$K$2:$P$2,0))</f>
        <v>#N/A</v>
      </c>
      <c r="DK503" s="150" t="e" cm="1">
        <f t="array" ref="DK503">INDEX($K:$P,ROW(),MATCH(DK$3,$K$2:$P$2,0))</f>
        <v>#N/A</v>
      </c>
      <c r="DL503" s="150" t="e" cm="1">
        <f t="array" ref="DL503">INDEX($K:$P,ROW(),MATCH(DL$3,$K$2:$P$2,0))</f>
        <v>#N/A</v>
      </c>
    </row>
    <row r="504" spans="1:116" x14ac:dyDescent="0.35">
      <c r="C504" t="s">
        <v>198</v>
      </c>
      <c r="D504" t="s">
        <v>272</v>
      </c>
      <c r="E504" s="8" t="str">
        <f t="shared" si="571"/>
        <v>504 GMV-PV</v>
      </c>
      <c r="G504" s="126" t="str">
        <f>"Revenue - "&amp;G506</f>
        <v>Revenue - (Primary label)</v>
      </c>
      <c r="H504" s="27"/>
      <c r="I504" s="78"/>
      <c r="J504" s="78"/>
      <c r="K504" s="118">
        <f t="shared" ref="K504:P504" ca="1" si="577">SUMIF($3:$3,K$2,504:504)</f>
        <v>60000</v>
      </c>
      <c r="L504" s="118">
        <f t="shared" ca="1" si="577"/>
        <v>60000</v>
      </c>
      <c r="M504" s="118">
        <f t="shared" ca="1" si="577"/>
        <v>60000</v>
      </c>
      <c r="N504" s="118">
        <f t="shared" ca="1" si="577"/>
        <v>60000</v>
      </c>
      <c r="O504" s="118">
        <f t="shared" ca="1" si="577"/>
        <v>60000</v>
      </c>
      <c r="P504" s="118">
        <f t="shared" ca="1" si="577"/>
        <v>60000</v>
      </c>
      <c r="R504" s="33"/>
      <c r="S504" s="148">
        <f t="shared" ref="S504:AX504" ca="1" si="578">S503*S502</f>
        <v>5000</v>
      </c>
      <c r="T504" s="148">
        <f t="shared" ca="1" si="578"/>
        <v>5000</v>
      </c>
      <c r="U504" s="148">
        <f t="shared" ca="1" si="578"/>
        <v>5000</v>
      </c>
      <c r="V504" s="148">
        <f t="shared" ca="1" si="578"/>
        <v>5000</v>
      </c>
      <c r="W504" s="148">
        <f t="shared" ca="1" si="578"/>
        <v>5000</v>
      </c>
      <c r="X504" s="148">
        <f t="shared" ca="1" si="578"/>
        <v>5000</v>
      </c>
      <c r="Y504" s="148">
        <f t="shared" ca="1" si="578"/>
        <v>5000</v>
      </c>
      <c r="Z504" s="148">
        <f t="shared" ca="1" si="578"/>
        <v>5000</v>
      </c>
      <c r="AA504" s="148">
        <f t="shared" ca="1" si="578"/>
        <v>5000</v>
      </c>
      <c r="AB504" s="148">
        <f t="shared" ca="1" si="578"/>
        <v>5000</v>
      </c>
      <c r="AC504" s="148">
        <f t="shared" ca="1" si="578"/>
        <v>5000</v>
      </c>
      <c r="AD504" s="148">
        <f t="shared" ca="1" si="578"/>
        <v>5000</v>
      </c>
      <c r="AE504" s="148">
        <f t="shared" ca="1" si="578"/>
        <v>5000</v>
      </c>
      <c r="AF504" s="148">
        <f t="shared" ca="1" si="578"/>
        <v>5000</v>
      </c>
      <c r="AG504" s="148">
        <f t="shared" ca="1" si="578"/>
        <v>5000</v>
      </c>
      <c r="AH504" s="148">
        <f t="shared" ca="1" si="578"/>
        <v>5000</v>
      </c>
      <c r="AI504" s="148">
        <f t="shared" ca="1" si="578"/>
        <v>5000</v>
      </c>
      <c r="AJ504" s="148">
        <f t="shared" ca="1" si="578"/>
        <v>5000</v>
      </c>
      <c r="AK504" s="148">
        <f t="shared" ca="1" si="578"/>
        <v>5000</v>
      </c>
      <c r="AL504" s="148">
        <f t="shared" ca="1" si="578"/>
        <v>5000</v>
      </c>
      <c r="AM504" s="148">
        <f t="shared" ca="1" si="578"/>
        <v>5000</v>
      </c>
      <c r="AN504" s="148">
        <f t="shared" ca="1" si="578"/>
        <v>5000</v>
      </c>
      <c r="AO504" s="148">
        <f t="shared" ca="1" si="578"/>
        <v>5000</v>
      </c>
      <c r="AP504" s="148">
        <f t="shared" ca="1" si="578"/>
        <v>5000</v>
      </c>
      <c r="AQ504" s="148">
        <f t="shared" ca="1" si="578"/>
        <v>5000</v>
      </c>
      <c r="AR504" s="148">
        <f t="shared" ca="1" si="578"/>
        <v>5000</v>
      </c>
      <c r="AS504" s="148">
        <f t="shared" ca="1" si="578"/>
        <v>5000</v>
      </c>
      <c r="AT504" s="148">
        <f t="shared" ca="1" si="578"/>
        <v>5000</v>
      </c>
      <c r="AU504" s="148">
        <f t="shared" ca="1" si="578"/>
        <v>5000</v>
      </c>
      <c r="AV504" s="148">
        <f t="shared" ca="1" si="578"/>
        <v>5000</v>
      </c>
      <c r="AW504" s="148">
        <f t="shared" ca="1" si="578"/>
        <v>5000</v>
      </c>
      <c r="AX504" s="148">
        <f t="shared" ca="1" si="578"/>
        <v>5000</v>
      </c>
      <c r="AY504" s="148">
        <f t="shared" ref="AY504:CD504" ca="1" si="579">AY503*AY502</f>
        <v>5000</v>
      </c>
      <c r="AZ504" s="148">
        <f t="shared" ca="1" si="579"/>
        <v>5000</v>
      </c>
      <c r="BA504" s="148">
        <f t="shared" ca="1" si="579"/>
        <v>5000</v>
      </c>
      <c r="BB504" s="148">
        <f t="shared" ca="1" si="579"/>
        <v>5000</v>
      </c>
      <c r="BC504" s="148">
        <f t="shared" ca="1" si="579"/>
        <v>5000</v>
      </c>
      <c r="BD504" s="148">
        <f t="shared" ca="1" si="579"/>
        <v>5000</v>
      </c>
      <c r="BE504" s="148">
        <f t="shared" ca="1" si="579"/>
        <v>5000</v>
      </c>
      <c r="BF504" s="148">
        <f t="shared" ca="1" si="579"/>
        <v>5000</v>
      </c>
      <c r="BG504" s="148">
        <f t="shared" ca="1" si="579"/>
        <v>5000</v>
      </c>
      <c r="BH504" s="148">
        <f t="shared" ca="1" si="579"/>
        <v>5000</v>
      </c>
      <c r="BI504" s="148">
        <f t="shared" ca="1" si="579"/>
        <v>5000</v>
      </c>
      <c r="BJ504" s="148">
        <f t="shared" ca="1" si="579"/>
        <v>5000</v>
      </c>
      <c r="BK504" s="148">
        <f t="shared" ca="1" si="579"/>
        <v>5000</v>
      </c>
      <c r="BL504" s="148">
        <f t="shared" ca="1" si="579"/>
        <v>5000</v>
      </c>
      <c r="BM504" s="148">
        <f t="shared" ca="1" si="579"/>
        <v>5000</v>
      </c>
      <c r="BN504" s="148">
        <f t="shared" ca="1" si="579"/>
        <v>5000</v>
      </c>
      <c r="BO504" s="148">
        <f t="shared" ca="1" si="579"/>
        <v>5000</v>
      </c>
      <c r="BP504" s="148">
        <f t="shared" ca="1" si="579"/>
        <v>5000</v>
      </c>
      <c r="BQ504" s="148">
        <f t="shared" ca="1" si="579"/>
        <v>5000</v>
      </c>
      <c r="BR504" s="148">
        <f t="shared" ca="1" si="579"/>
        <v>5000</v>
      </c>
      <c r="BS504" s="148">
        <f t="shared" ca="1" si="579"/>
        <v>5000</v>
      </c>
      <c r="BT504" s="148">
        <f t="shared" ca="1" si="579"/>
        <v>5000</v>
      </c>
      <c r="BU504" s="148">
        <f t="shared" ca="1" si="579"/>
        <v>5000</v>
      </c>
      <c r="BV504" s="148">
        <f t="shared" ca="1" si="579"/>
        <v>5000</v>
      </c>
      <c r="BW504" s="148">
        <f t="shared" ca="1" si="579"/>
        <v>5000</v>
      </c>
      <c r="BX504" s="148">
        <f t="shared" ca="1" si="579"/>
        <v>5000</v>
      </c>
      <c r="BY504" s="148">
        <f t="shared" ca="1" si="579"/>
        <v>5000</v>
      </c>
      <c r="BZ504" s="148">
        <f t="shared" ca="1" si="579"/>
        <v>5000</v>
      </c>
      <c r="CA504" s="148">
        <f t="shared" ca="1" si="579"/>
        <v>5000</v>
      </c>
      <c r="CB504" s="148">
        <f t="shared" ca="1" si="579"/>
        <v>5000</v>
      </c>
      <c r="CC504" s="148">
        <f t="shared" ca="1" si="579"/>
        <v>5000</v>
      </c>
      <c r="CD504" s="148">
        <f t="shared" ca="1" si="579"/>
        <v>5000</v>
      </c>
      <c r="CE504" s="148">
        <f t="shared" ref="CE504:CL504" ca="1" si="580">CE503*CE502</f>
        <v>5000</v>
      </c>
      <c r="CF504" s="148">
        <f t="shared" ca="1" si="580"/>
        <v>5000</v>
      </c>
      <c r="CG504" s="148">
        <f t="shared" ca="1" si="580"/>
        <v>5000</v>
      </c>
      <c r="CH504" s="148">
        <f t="shared" ca="1" si="580"/>
        <v>5000</v>
      </c>
      <c r="CI504" s="148">
        <f t="shared" ca="1" si="580"/>
        <v>5000</v>
      </c>
      <c r="CJ504" s="148">
        <f t="shared" ca="1" si="580"/>
        <v>5000</v>
      </c>
      <c r="CK504" s="148">
        <f t="shared" ca="1" si="580"/>
        <v>5000</v>
      </c>
      <c r="CL504" s="148">
        <f t="shared" ca="1" si="580"/>
        <v>5000</v>
      </c>
      <c r="CN504" s="78"/>
      <c r="CO504" s="148" t="e">
        <f t="shared" ref="CO504:DK504" ca="1" si="581">CO503*CO502</f>
        <v>#N/A</v>
      </c>
      <c r="CP504" s="148" t="e">
        <f t="shared" ca="1" si="581"/>
        <v>#N/A</v>
      </c>
      <c r="CQ504" s="148" t="e">
        <f t="shared" ca="1" si="581"/>
        <v>#N/A</v>
      </c>
      <c r="CR504" s="148" t="e">
        <f t="shared" ca="1" si="581"/>
        <v>#N/A</v>
      </c>
      <c r="CS504" s="148" t="e">
        <f t="shared" ca="1" si="581"/>
        <v>#N/A</v>
      </c>
      <c r="CT504" s="148" t="e">
        <f t="shared" ca="1" si="581"/>
        <v>#N/A</v>
      </c>
      <c r="CU504" s="148" t="e">
        <f t="shared" ca="1" si="581"/>
        <v>#N/A</v>
      </c>
      <c r="CV504" s="148" t="e">
        <f t="shared" ca="1" si="581"/>
        <v>#N/A</v>
      </c>
      <c r="CW504" s="148" t="e">
        <f t="shared" ca="1" si="581"/>
        <v>#N/A</v>
      </c>
      <c r="CX504" s="148" t="e">
        <f t="shared" ca="1" si="581"/>
        <v>#N/A</v>
      </c>
      <c r="CY504" s="148" t="e">
        <f t="shared" ca="1" si="581"/>
        <v>#N/A</v>
      </c>
      <c r="CZ504" s="148" t="e">
        <f t="shared" ca="1" si="581"/>
        <v>#N/A</v>
      </c>
      <c r="DA504" s="148" t="e">
        <f t="shared" ca="1" si="581"/>
        <v>#N/A</v>
      </c>
      <c r="DB504" s="148" t="e">
        <f t="shared" ca="1" si="581"/>
        <v>#N/A</v>
      </c>
      <c r="DC504" s="148" t="e">
        <f t="shared" ca="1" si="581"/>
        <v>#N/A</v>
      </c>
      <c r="DD504" s="148" t="e">
        <f t="shared" ca="1" si="581"/>
        <v>#N/A</v>
      </c>
      <c r="DE504" s="148" t="e">
        <f t="shared" ca="1" si="581"/>
        <v>#N/A</v>
      </c>
      <c r="DF504" s="148" t="e">
        <f t="shared" ca="1" si="581"/>
        <v>#N/A</v>
      </c>
      <c r="DG504" s="148" t="e">
        <f t="shared" ca="1" si="581"/>
        <v>#N/A</v>
      </c>
      <c r="DH504" s="148" t="e">
        <f t="shared" ca="1" si="581"/>
        <v>#N/A</v>
      </c>
      <c r="DI504" s="148" t="e">
        <f t="shared" ca="1" si="581"/>
        <v>#N/A</v>
      </c>
      <c r="DJ504" s="148" t="e">
        <f t="shared" ca="1" si="581"/>
        <v>#N/A</v>
      </c>
      <c r="DK504" s="148" t="e">
        <f t="shared" ca="1" si="581"/>
        <v>#N/A</v>
      </c>
      <c r="DL504" s="148" t="e">
        <f t="shared" ref="DL504" ca="1" si="582">DL503*DL502</f>
        <v>#N/A</v>
      </c>
    </row>
    <row r="505" spans="1:116" x14ac:dyDescent="0.35">
      <c r="D505" t="s">
        <v>272</v>
      </c>
      <c r="E505" s="8" t="str">
        <f t="shared" ref="E505" si="583">ROW()&amp;" "&amp;D505</f>
        <v>505 GMV-PV</v>
      </c>
      <c r="G505" s="126"/>
      <c r="H505" s="27"/>
      <c r="I505" s="78"/>
      <c r="J505" s="78"/>
      <c r="K505" s="33"/>
      <c r="L505" s="33"/>
      <c r="M505" s="33"/>
      <c r="N505" s="33"/>
      <c r="O505" s="33"/>
      <c r="P505" s="33"/>
      <c r="R505" s="33"/>
      <c r="S505" s="77"/>
      <c r="T505" s="77"/>
      <c r="U505" s="77"/>
      <c r="V505" s="77"/>
      <c r="W505" s="77"/>
      <c r="X505" s="77"/>
      <c r="Y505" s="77"/>
      <c r="Z505" s="77"/>
      <c r="AA505" s="77"/>
      <c r="AB505" s="77"/>
      <c r="AC505" s="77"/>
      <c r="AD505" s="77"/>
      <c r="AE505" s="77"/>
      <c r="AF505" s="77"/>
      <c r="AG505" s="77"/>
      <c r="AH505" s="77"/>
      <c r="AI505" s="77"/>
      <c r="AJ505" s="77"/>
      <c r="AK505" s="77"/>
      <c r="AL505" s="77"/>
      <c r="AM505" s="77"/>
      <c r="AN505" s="77"/>
      <c r="AO505" s="77"/>
      <c r="AP505" s="77"/>
      <c r="AQ505" s="77"/>
      <c r="AR505" s="77"/>
      <c r="AS505" s="77"/>
      <c r="AT505" s="77"/>
      <c r="AU505" s="77"/>
      <c r="AV505" s="77"/>
      <c r="AW505" s="77"/>
      <c r="AX505" s="77"/>
      <c r="AY505" s="77"/>
      <c r="AZ505" s="77"/>
      <c r="BA505" s="77"/>
      <c r="BB505" s="77"/>
      <c r="BC505" s="77"/>
      <c r="BD505" s="77"/>
      <c r="BE505" s="77"/>
      <c r="BF505" s="77"/>
      <c r="BG505" s="77"/>
      <c r="BH505" s="77"/>
      <c r="BI505" s="77"/>
      <c r="BJ505" s="77"/>
      <c r="BK505" s="77"/>
      <c r="BL505" s="77"/>
      <c r="BM505" s="77"/>
      <c r="BN505" s="77"/>
      <c r="BO505" s="77"/>
      <c r="BP505" s="77"/>
      <c r="BQ505" s="77"/>
      <c r="BR505" s="77"/>
      <c r="BS505" s="77"/>
      <c r="BT505" s="77"/>
      <c r="BU505" s="77"/>
      <c r="BV505" s="77"/>
      <c r="BW505" s="77"/>
      <c r="BX505" s="77"/>
      <c r="BY505" s="77"/>
      <c r="BZ505" s="77"/>
      <c r="CA505" s="77"/>
      <c r="CB505" s="77"/>
      <c r="CC505" s="77"/>
      <c r="CD505" s="77"/>
      <c r="CE505" s="77"/>
      <c r="CF505" s="77"/>
      <c r="CG505" s="77"/>
      <c r="CH505" s="77"/>
      <c r="CI505" s="77"/>
      <c r="CJ505" s="77"/>
      <c r="CK505" s="77"/>
      <c r="CL505" s="77"/>
      <c r="CN505" s="78"/>
      <c r="CO505" s="77"/>
      <c r="CP505" s="77"/>
      <c r="CQ505" s="77"/>
      <c r="CR505" s="77"/>
      <c r="CS505" s="77"/>
      <c r="CT505" s="77"/>
      <c r="CU505" s="77"/>
      <c r="CV505" s="77"/>
      <c r="CW505" s="77"/>
      <c r="CX505" s="77"/>
      <c r="CY505" s="77"/>
      <c r="CZ505" s="77"/>
      <c r="DA505" s="77"/>
      <c r="DB505" s="77"/>
      <c r="DC505" s="77"/>
      <c r="DD505" s="77"/>
      <c r="DE505" s="77"/>
      <c r="DF505" s="77"/>
      <c r="DG505" s="77"/>
      <c r="DH505" s="77"/>
      <c r="DI505" s="77"/>
      <c r="DJ505" s="77"/>
      <c r="DK505" s="77"/>
      <c r="DL505" s="77"/>
    </row>
    <row r="506" spans="1:116" x14ac:dyDescent="0.35">
      <c r="B506" t="s">
        <v>332</v>
      </c>
      <c r="D506" t="s">
        <v>272</v>
      </c>
      <c r="E506" s="8" t="str">
        <f t="shared" si="571"/>
        <v>506 GMV-PV</v>
      </c>
      <c r="G506" s="136" t="str">
        <f>G491</f>
        <v>(Primary label)</v>
      </c>
      <c r="H506" s="27"/>
      <c r="I506" s="78"/>
      <c r="J506" s="78"/>
      <c r="K506" s="33"/>
      <c r="L506" s="33"/>
      <c r="M506" s="33"/>
      <c r="N506" s="33"/>
      <c r="O506" s="33"/>
      <c r="P506" s="33"/>
      <c r="R506" s="33"/>
      <c r="S506" s="77"/>
      <c r="T506" s="77"/>
      <c r="U506" s="77"/>
      <c r="V506" s="77"/>
      <c r="W506" s="77"/>
      <c r="X506" s="77"/>
      <c r="Y506" s="77"/>
      <c r="Z506" s="77"/>
      <c r="AA506" s="77"/>
      <c r="AB506" s="77"/>
      <c r="AC506" s="77"/>
      <c r="AD506" s="77"/>
      <c r="AE506" s="77"/>
      <c r="AF506" s="77"/>
      <c r="AG506" s="77"/>
      <c r="AH506" s="77"/>
      <c r="AI506" s="77"/>
      <c r="AJ506" s="77"/>
      <c r="AK506" s="77"/>
      <c r="AL506" s="77"/>
      <c r="AM506" s="77"/>
      <c r="AN506" s="77"/>
      <c r="AO506" s="77"/>
      <c r="AP506" s="77"/>
      <c r="AQ506" s="77"/>
      <c r="AR506" s="77"/>
      <c r="AS506" s="77"/>
      <c r="AT506" s="77"/>
      <c r="AU506" s="77"/>
      <c r="AV506" s="77"/>
      <c r="AW506" s="77"/>
      <c r="AX506" s="77"/>
      <c r="AY506" s="77"/>
      <c r="AZ506" s="77"/>
      <c r="BA506" s="77"/>
      <c r="BB506" s="77"/>
      <c r="BC506" s="77"/>
      <c r="BD506" s="77"/>
      <c r="BE506" s="77"/>
      <c r="BF506" s="77"/>
      <c r="BG506" s="77"/>
      <c r="BH506" s="77"/>
      <c r="BI506" s="77"/>
      <c r="BJ506" s="77"/>
      <c r="BK506" s="77"/>
      <c r="BL506" s="77"/>
      <c r="BM506" s="77"/>
      <c r="BN506" s="77"/>
      <c r="BO506" s="77"/>
      <c r="BP506" s="77"/>
      <c r="BQ506" s="77"/>
      <c r="BR506" s="77"/>
      <c r="BS506" s="77"/>
      <c r="BT506" s="77"/>
      <c r="BU506" s="77"/>
      <c r="BV506" s="77"/>
      <c r="BW506" s="77"/>
      <c r="BX506" s="77"/>
      <c r="BY506" s="77"/>
      <c r="BZ506" s="77"/>
      <c r="CA506" s="77"/>
      <c r="CB506" s="77"/>
      <c r="CC506" s="77"/>
      <c r="CD506" s="77"/>
      <c r="CE506" s="77"/>
      <c r="CF506" s="77"/>
      <c r="CG506" s="77"/>
      <c r="CH506" s="77"/>
      <c r="CI506" s="77"/>
      <c r="CJ506" s="77"/>
      <c r="CK506" s="77"/>
      <c r="CL506" s="77"/>
      <c r="CN506" s="78"/>
      <c r="CO506" s="77"/>
      <c r="CP506" s="77"/>
      <c r="CQ506" s="77"/>
      <c r="CR506" s="77"/>
      <c r="CS506" s="77"/>
      <c r="CT506" s="77"/>
      <c r="CU506" s="77"/>
      <c r="CV506" s="77"/>
      <c r="CW506" s="77"/>
      <c r="CX506" s="77"/>
      <c r="CY506" s="77"/>
      <c r="CZ506" s="77"/>
      <c r="DA506" s="77"/>
      <c r="DB506" s="77"/>
      <c r="DC506" s="77"/>
      <c r="DD506" s="77"/>
      <c r="DE506" s="77"/>
      <c r="DF506" s="77"/>
      <c r="DG506" s="77"/>
      <c r="DH506" s="77"/>
      <c r="DI506" s="77"/>
      <c r="DJ506" s="77"/>
      <c r="DK506" s="77"/>
      <c r="DL506" s="77"/>
    </row>
    <row r="507" spans="1:116" x14ac:dyDescent="0.35">
      <c r="B507" t="s">
        <v>332</v>
      </c>
      <c r="D507" t="s">
        <v>272</v>
      </c>
      <c r="E507" s="8" t="str">
        <f>ROW()&amp;" "&amp;D507</f>
        <v>507 GMV-PV</v>
      </c>
      <c r="G507" s="241" t="str">
        <f>IFERROR(SUBSTITUTE(G499,":",""),"no unit")</f>
        <v>unit</v>
      </c>
      <c r="H507" s="27"/>
      <c r="I507" s="78"/>
      <c r="J507" s="78"/>
      <c r="K507" s="33"/>
      <c r="L507" s="33"/>
      <c r="M507" s="33"/>
      <c r="N507" s="33"/>
      <c r="O507" s="33"/>
      <c r="P507" s="33"/>
      <c r="R507" s="33"/>
      <c r="S507" s="77"/>
      <c r="T507" s="77"/>
      <c r="U507" s="77"/>
      <c r="V507" s="77"/>
      <c r="W507" s="77"/>
      <c r="X507" s="77"/>
      <c r="Y507" s="77"/>
      <c r="Z507" s="77"/>
      <c r="AA507" s="77"/>
      <c r="AB507" s="77"/>
      <c r="AC507" s="77"/>
      <c r="AD507" s="77"/>
      <c r="AE507" s="77"/>
      <c r="AF507" s="77"/>
      <c r="AG507" s="77"/>
      <c r="AH507" s="77"/>
      <c r="AI507" s="77"/>
      <c r="AJ507" s="77"/>
      <c r="AK507" s="77"/>
      <c r="AL507" s="77"/>
      <c r="AM507" s="77"/>
      <c r="AN507" s="77"/>
      <c r="AO507" s="77"/>
      <c r="AP507" s="77"/>
      <c r="AQ507" s="77"/>
      <c r="AR507" s="77"/>
      <c r="AS507" s="77"/>
      <c r="AT507" s="77"/>
      <c r="AU507" s="77"/>
      <c r="AV507" s="77"/>
      <c r="AW507" s="77"/>
      <c r="AX507" s="77"/>
      <c r="AY507" s="77"/>
      <c r="AZ507" s="77"/>
      <c r="BA507" s="77"/>
      <c r="BB507" s="77"/>
      <c r="BC507" s="77"/>
      <c r="BD507" s="77"/>
      <c r="BE507" s="77"/>
      <c r="BF507" s="77"/>
      <c r="BG507" s="77"/>
      <c r="BH507" s="77"/>
      <c r="BI507" s="77"/>
      <c r="BJ507" s="77"/>
      <c r="BK507" s="77"/>
      <c r="BL507" s="77"/>
      <c r="BM507" s="77"/>
      <c r="BN507" s="77"/>
      <c r="BO507" s="77"/>
      <c r="BP507" s="77"/>
      <c r="BQ507" s="77"/>
      <c r="BR507" s="77"/>
      <c r="BS507" s="77"/>
      <c r="BT507" s="77"/>
      <c r="BU507" s="77"/>
      <c r="BV507" s="77"/>
      <c r="BW507" s="77"/>
      <c r="BX507" s="77"/>
      <c r="BY507" s="77"/>
      <c r="BZ507" s="77"/>
      <c r="CA507" s="77"/>
      <c r="CB507" s="77"/>
      <c r="CC507" s="77"/>
      <c r="CD507" s="77"/>
      <c r="CE507" s="77"/>
      <c r="CF507" s="77"/>
      <c r="CG507" s="77"/>
      <c r="CH507" s="77"/>
      <c r="CI507" s="77"/>
      <c r="CJ507" s="77"/>
      <c r="CK507" s="77"/>
      <c r="CL507" s="77"/>
      <c r="CN507" s="78"/>
      <c r="CO507" s="77"/>
      <c r="CP507" s="77"/>
      <c r="CQ507" s="77"/>
      <c r="CR507" s="77"/>
      <c r="CS507" s="77"/>
      <c r="CT507" s="77"/>
      <c r="CU507" s="77"/>
      <c r="CV507" s="77"/>
      <c r="CW507" s="77"/>
      <c r="CX507" s="77"/>
      <c r="CY507" s="77"/>
      <c r="CZ507" s="77"/>
      <c r="DA507" s="77"/>
      <c r="DB507" s="77"/>
      <c r="DC507" s="77"/>
      <c r="DD507" s="77"/>
      <c r="DE507" s="77"/>
      <c r="DF507" s="77"/>
      <c r="DG507" s="77"/>
      <c r="DH507" s="77"/>
      <c r="DI507" s="77"/>
      <c r="DJ507" s="77"/>
      <c r="DK507" s="77"/>
      <c r="DL507" s="77"/>
    </row>
    <row r="508" spans="1:116" x14ac:dyDescent="0.35">
      <c r="A508" s="3"/>
      <c r="B508" t="s">
        <v>332</v>
      </c>
      <c r="D508" t="s">
        <v>272</v>
      </c>
      <c r="E508" s="8" t="str">
        <f t="shared" si="571"/>
        <v>508 GMV-PV</v>
      </c>
      <c r="G508" s="191" t="s">
        <v>334</v>
      </c>
      <c r="H508" s="3"/>
      <c r="I508" s="4"/>
      <c r="J508" s="4"/>
      <c r="K508" s="219"/>
      <c r="L508" s="219"/>
      <c r="M508" s="219"/>
      <c r="N508" s="219"/>
      <c r="O508" s="219"/>
      <c r="P508" s="219"/>
      <c r="R508" s="220"/>
      <c r="S508" s="212" t="str">
        <f t="shared" ref="S508:AX508" si="584">ADDRESS(ROW(S504),COLUMN(S504),2)</f>
        <v>S$504</v>
      </c>
      <c r="T508" s="212" t="str">
        <f t="shared" si="584"/>
        <v>T$504</v>
      </c>
      <c r="U508" s="212" t="str">
        <f t="shared" si="584"/>
        <v>U$504</v>
      </c>
      <c r="V508" s="212" t="str">
        <f t="shared" si="584"/>
        <v>V$504</v>
      </c>
      <c r="W508" s="212" t="str">
        <f t="shared" si="584"/>
        <v>W$504</v>
      </c>
      <c r="X508" s="212" t="str">
        <f t="shared" si="584"/>
        <v>X$504</v>
      </c>
      <c r="Y508" s="212" t="str">
        <f t="shared" si="584"/>
        <v>Y$504</v>
      </c>
      <c r="Z508" s="212" t="str">
        <f t="shared" si="584"/>
        <v>Z$504</v>
      </c>
      <c r="AA508" s="212" t="str">
        <f t="shared" si="584"/>
        <v>AA$504</v>
      </c>
      <c r="AB508" s="212" t="str">
        <f t="shared" si="584"/>
        <v>AB$504</v>
      </c>
      <c r="AC508" s="212" t="str">
        <f t="shared" si="584"/>
        <v>AC$504</v>
      </c>
      <c r="AD508" s="212" t="str">
        <f t="shared" si="584"/>
        <v>AD$504</v>
      </c>
      <c r="AE508" s="212" t="str">
        <f t="shared" si="584"/>
        <v>AE$504</v>
      </c>
      <c r="AF508" s="212" t="str">
        <f t="shared" si="584"/>
        <v>AF$504</v>
      </c>
      <c r="AG508" s="212" t="str">
        <f t="shared" si="584"/>
        <v>AG$504</v>
      </c>
      <c r="AH508" s="212" t="str">
        <f t="shared" si="584"/>
        <v>AH$504</v>
      </c>
      <c r="AI508" s="212" t="str">
        <f t="shared" si="584"/>
        <v>AI$504</v>
      </c>
      <c r="AJ508" s="212" t="str">
        <f t="shared" si="584"/>
        <v>AJ$504</v>
      </c>
      <c r="AK508" s="212" t="str">
        <f t="shared" si="584"/>
        <v>AK$504</v>
      </c>
      <c r="AL508" s="212" t="str">
        <f t="shared" si="584"/>
        <v>AL$504</v>
      </c>
      <c r="AM508" s="212" t="str">
        <f t="shared" si="584"/>
        <v>AM$504</v>
      </c>
      <c r="AN508" s="212" t="str">
        <f t="shared" si="584"/>
        <v>AN$504</v>
      </c>
      <c r="AO508" s="212" t="str">
        <f t="shared" si="584"/>
        <v>AO$504</v>
      </c>
      <c r="AP508" s="212" t="str">
        <f t="shared" si="584"/>
        <v>AP$504</v>
      </c>
      <c r="AQ508" s="212" t="str">
        <f t="shared" si="584"/>
        <v>AQ$504</v>
      </c>
      <c r="AR508" s="212" t="str">
        <f t="shared" si="584"/>
        <v>AR$504</v>
      </c>
      <c r="AS508" s="212" t="str">
        <f t="shared" si="584"/>
        <v>AS$504</v>
      </c>
      <c r="AT508" s="212" t="str">
        <f t="shared" si="584"/>
        <v>AT$504</v>
      </c>
      <c r="AU508" s="212" t="str">
        <f t="shared" si="584"/>
        <v>AU$504</v>
      </c>
      <c r="AV508" s="212" t="str">
        <f t="shared" si="584"/>
        <v>AV$504</v>
      </c>
      <c r="AW508" s="212" t="str">
        <f t="shared" si="584"/>
        <v>AW$504</v>
      </c>
      <c r="AX508" s="212" t="str">
        <f t="shared" si="584"/>
        <v>AX$504</v>
      </c>
      <c r="AY508" s="212" t="str">
        <f t="shared" ref="AY508:CD508" si="585">ADDRESS(ROW(AY504),COLUMN(AY504),2)</f>
        <v>AY$504</v>
      </c>
      <c r="AZ508" s="212" t="str">
        <f t="shared" si="585"/>
        <v>AZ$504</v>
      </c>
      <c r="BA508" s="212" t="str">
        <f t="shared" si="585"/>
        <v>BA$504</v>
      </c>
      <c r="BB508" s="212" t="str">
        <f t="shared" si="585"/>
        <v>BB$504</v>
      </c>
      <c r="BC508" s="212" t="str">
        <f t="shared" si="585"/>
        <v>BC$504</v>
      </c>
      <c r="BD508" s="212" t="str">
        <f t="shared" si="585"/>
        <v>BD$504</v>
      </c>
      <c r="BE508" s="212" t="str">
        <f t="shared" si="585"/>
        <v>BE$504</v>
      </c>
      <c r="BF508" s="212" t="str">
        <f t="shared" si="585"/>
        <v>BF$504</v>
      </c>
      <c r="BG508" s="212" t="str">
        <f t="shared" si="585"/>
        <v>BG$504</v>
      </c>
      <c r="BH508" s="212" t="str">
        <f t="shared" si="585"/>
        <v>BH$504</v>
      </c>
      <c r="BI508" s="212" t="str">
        <f t="shared" si="585"/>
        <v>BI$504</v>
      </c>
      <c r="BJ508" s="212" t="str">
        <f t="shared" si="585"/>
        <v>BJ$504</v>
      </c>
      <c r="BK508" s="212" t="str">
        <f t="shared" si="585"/>
        <v>BK$504</v>
      </c>
      <c r="BL508" s="212" t="str">
        <f t="shared" si="585"/>
        <v>BL$504</v>
      </c>
      <c r="BM508" s="212" t="str">
        <f t="shared" si="585"/>
        <v>BM$504</v>
      </c>
      <c r="BN508" s="212" t="str">
        <f t="shared" si="585"/>
        <v>BN$504</v>
      </c>
      <c r="BO508" s="212" t="str">
        <f t="shared" si="585"/>
        <v>BO$504</v>
      </c>
      <c r="BP508" s="212" t="str">
        <f t="shared" si="585"/>
        <v>BP$504</v>
      </c>
      <c r="BQ508" s="212" t="str">
        <f t="shared" si="585"/>
        <v>BQ$504</v>
      </c>
      <c r="BR508" s="212" t="str">
        <f t="shared" si="585"/>
        <v>BR$504</v>
      </c>
      <c r="BS508" s="212" t="str">
        <f t="shared" si="585"/>
        <v>BS$504</v>
      </c>
      <c r="BT508" s="212" t="str">
        <f t="shared" si="585"/>
        <v>BT$504</v>
      </c>
      <c r="BU508" s="212" t="str">
        <f t="shared" si="585"/>
        <v>BU$504</v>
      </c>
      <c r="BV508" s="212" t="str">
        <f t="shared" si="585"/>
        <v>BV$504</v>
      </c>
      <c r="BW508" s="212" t="str">
        <f t="shared" si="585"/>
        <v>BW$504</v>
      </c>
      <c r="BX508" s="212" t="str">
        <f t="shared" si="585"/>
        <v>BX$504</v>
      </c>
      <c r="BY508" s="212" t="str">
        <f t="shared" si="585"/>
        <v>BY$504</v>
      </c>
      <c r="BZ508" s="212" t="str">
        <f t="shared" si="585"/>
        <v>BZ$504</v>
      </c>
      <c r="CA508" s="212" t="str">
        <f t="shared" si="585"/>
        <v>CA$504</v>
      </c>
      <c r="CB508" s="212" t="str">
        <f t="shared" si="585"/>
        <v>CB$504</v>
      </c>
      <c r="CC508" s="212" t="str">
        <f t="shared" si="585"/>
        <v>CC$504</v>
      </c>
      <c r="CD508" s="212" t="str">
        <f t="shared" si="585"/>
        <v>CD$504</v>
      </c>
      <c r="CE508" s="212" t="str">
        <f t="shared" ref="CE508:CL508" si="586">ADDRESS(ROW(CE504),COLUMN(CE504),2)</f>
        <v>CE$504</v>
      </c>
      <c r="CF508" s="212" t="str">
        <f t="shared" si="586"/>
        <v>CF$504</v>
      </c>
      <c r="CG508" s="212" t="str">
        <f t="shared" si="586"/>
        <v>CG$504</v>
      </c>
      <c r="CH508" s="212" t="str">
        <f t="shared" si="586"/>
        <v>CH$504</v>
      </c>
      <c r="CI508" s="212" t="str">
        <f t="shared" si="586"/>
        <v>CI$504</v>
      </c>
      <c r="CJ508" s="212" t="str">
        <f t="shared" si="586"/>
        <v>CJ$504</v>
      </c>
      <c r="CK508" s="212" t="str">
        <f t="shared" si="586"/>
        <v>CK$504</v>
      </c>
      <c r="CL508" s="212" t="str">
        <f t="shared" si="586"/>
        <v>CL$504</v>
      </c>
      <c r="CN508" s="4"/>
      <c r="CO508" s="212" t="str">
        <f t="shared" ref="CO508:DK508" si="587">ADDRESS(ROW(CO504),COLUMN(CO504),2)</f>
        <v>CO$504</v>
      </c>
      <c r="CP508" s="212" t="str">
        <f t="shared" si="587"/>
        <v>CP$504</v>
      </c>
      <c r="CQ508" s="212" t="str">
        <f t="shared" si="587"/>
        <v>CQ$504</v>
      </c>
      <c r="CR508" s="212" t="str">
        <f t="shared" si="587"/>
        <v>CR$504</v>
      </c>
      <c r="CS508" s="212" t="str">
        <f t="shared" si="587"/>
        <v>CS$504</v>
      </c>
      <c r="CT508" s="212" t="str">
        <f t="shared" si="587"/>
        <v>CT$504</v>
      </c>
      <c r="CU508" s="212" t="str">
        <f t="shared" si="587"/>
        <v>CU$504</v>
      </c>
      <c r="CV508" s="212" t="str">
        <f t="shared" si="587"/>
        <v>CV$504</v>
      </c>
      <c r="CW508" s="212" t="str">
        <f t="shared" si="587"/>
        <v>CW$504</v>
      </c>
      <c r="CX508" s="212" t="str">
        <f t="shared" si="587"/>
        <v>CX$504</v>
      </c>
      <c r="CY508" s="212" t="str">
        <f t="shared" si="587"/>
        <v>CY$504</v>
      </c>
      <c r="CZ508" s="212" t="str">
        <f t="shared" si="587"/>
        <v>CZ$504</v>
      </c>
      <c r="DA508" s="212" t="str">
        <f t="shared" si="587"/>
        <v>DA$504</v>
      </c>
      <c r="DB508" s="212" t="str">
        <f t="shared" si="587"/>
        <v>DB$504</v>
      </c>
      <c r="DC508" s="212" t="str">
        <f t="shared" si="587"/>
        <v>DC$504</v>
      </c>
      <c r="DD508" s="212" t="str">
        <f t="shared" si="587"/>
        <v>DD$504</v>
      </c>
      <c r="DE508" s="212" t="str">
        <f t="shared" si="587"/>
        <v>DE$504</v>
      </c>
      <c r="DF508" s="212" t="str">
        <f t="shared" si="587"/>
        <v>DF$504</v>
      </c>
      <c r="DG508" s="212" t="str">
        <f t="shared" si="587"/>
        <v>DG$504</v>
      </c>
      <c r="DH508" s="212" t="str">
        <f t="shared" si="587"/>
        <v>DH$504</v>
      </c>
      <c r="DI508" s="212" t="str">
        <f t="shared" si="587"/>
        <v>DI$504</v>
      </c>
      <c r="DJ508" s="212" t="str">
        <f t="shared" si="587"/>
        <v>DJ$504</v>
      </c>
      <c r="DK508" s="212" t="str">
        <f t="shared" si="587"/>
        <v>DK$504</v>
      </c>
      <c r="DL508" s="212" t="str">
        <f t="shared" ref="DL508" si="588">ADDRESS(ROW(DL504),COLUMN(DL504),2)</f>
        <v>DL$504</v>
      </c>
    </row>
    <row r="509" spans="1:116" x14ac:dyDescent="0.35">
      <c r="B509" t="s">
        <v>332</v>
      </c>
      <c r="D509" t="s">
        <v>272</v>
      </c>
      <c r="E509" s="8" t="str">
        <f t="shared" si="571"/>
        <v>509 GMV-PV</v>
      </c>
      <c r="G509" s="136" t="s">
        <v>333</v>
      </c>
      <c r="H509" s="12"/>
      <c r="I509" s="60"/>
      <c r="J509" s="60"/>
      <c r="K509" s="15"/>
      <c r="L509" s="15"/>
      <c r="M509" s="15"/>
      <c r="N509" s="15"/>
      <c r="O509" s="15"/>
      <c r="P509" s="15"/>
      <c r="R509" s="15"/>
      <c r="S509" s="179" t="str">
        <f t="shared" ref="S509:AX509" si="589">S494</f>
        <v>S$17</v>
      </c>
      <c r="T509" s="179" t="str">
        <f t="shared" si="589"/>
        <v>T$17</v>
      </c>
      <c r="U509" s="179" t="str">
        <f t="shared" si="589"/>
        <v>U$17</v>
      </c>
      <c r="V509" s="179" t="str">
        <f t="shared" si="589"/>
        <v>V$17</v>
      </c>
      <c r="W509" s="179" t="str">
        <f t="shared" si="589"/>
        <v>W$17</v>
      </c>
      <c r="X509" s="179" t="str">
        <f t="shared" si="589"/>
        <v>X$17</v>
      </c>
      <c r="Y509" s="179" t="str">
        <f t="shared" si="589"/>
        <v>Y$17</v>
      </c>
      <c r="Z509" s="179" t="str">
        <f t="shared" si="589"/>
        <v>Z$17</v>
      </c>
      <c r="AA509" s="179" t="str">
        <f t="shared" si="589"/>
        <v>AA$17</v>
      </c>
      <c r="AB509" s="179" t="str">
        <f t="shared" si="589"/>
        <v>AB$17</v>
      </c>
      <c r="AC509" s="179" t="str">
        <f t="shared" si="589"/>
        <v>AC$17</v>
      </c>
      <c r="AD509" s="179" t="str">
        <f t="shared" si="589"/>
        <v>AD$17</v>
      </c>
      <c r="AE509" s="179" t="str">
        <f t="shared" si="589"/>
        <v>AE$17</v>
      </c>
      <c r="AF509" s="179" t="str">
        <f t="shared" si="589"/>
        <v>AF$17</v>
      </c>
      <c r="AG509" s="179" t="str">
        <f t="shared" si="589"/>
        <v>AG$17</v>
      </c>
      <c r="AH509" s="179" t="str">
        <f t="shared" si="589"/>
        <v>AH$17</v>
      </c>
      <c r="AI509" s="179" t="str">
        <f t="shared" si="589"/>
        <v>AI$17</v>
      </c>
      <c r="AJ509" s="179" t="str">
        <f t="shared" si="589"/>
        <v>AJ$17</v>
      </c>
      <c r="AK509" s="179" t="str">
        <f t="shared" si="589"/>
        <v>AK$17</v>
      </c>
      <c r="AL509" s="179" t="str">
        <f t="shared" si="589"/>
        <v>AL$17</v>
      </c>
      <c r="AM509" s="179" t="str">
        <f t="shared" si="589"/>
        <v>AM$17</v>
      </c>
      <c r="AN509" s="179" t="str">
        <f t="shared" si="589"/>
        <v>AN$17</v>
      </c>
      <c r="AO509" s="179" t="str">
        <f t="shared" si="589"/>
        <v>AO$17</v>
      </c>
      <c r="AP509" s="179" t="str">
        <f t="shared" si="589"/>
        <v>AP$17</v>
      </c>
      <c r="AQ509" s="179" t="str">
        <f t="shared" si="589"/>
        <v>AQ$17</v>
      </c>
      <c r="AR509" s="179" t="str">
        <f t="shared" si="589"/>
        <v>AR$17</v>
      </c>
      <c r="AS509" s="179" t="str">
        <f t="shared" si="589"/>
        <v>AS$17</v>
      </c>
      <c r="AT509" s="179" t="str">
        <f t="shared" si="589"/>
        <v>AT$17</v>
      </c>
      <c r="AU509" s="179" t="str">
        <f t="shared" si="589"/>
        <v>AU$17</v>
      </c>
      <c r="AV509" s="179" t="str">
        <f t="shared" si="589"/>
        <v>AV$17</v>
      </c>
      <c r="AW509" s="179" t="str">
        <f t="shared" si="589"/>
        <v>AW$17</v>
      </c>
      <c r="AX509" s="179" t="str">
        <f t="shared" si="589"/>
        <v>AX$17</v>
      </c>
      <c r="AY509" s="179" t="str">
        <f t="shared" ref="AY509:CD509" si="590">AY494</f>
        <v>AY$17</v>
      </c>
      <c r="AZ509" s="179" t="str">
        <f t="shared" si="590"/>
        <v>AZ$17</v>
      </c>
      <c r="BA509" s="179" t="str">
        <f t="shared" si="590"/>
        <v>BA$17</v>
      </c>
      <c r="BB509" s="179" t="str">
        <f t="shared" si="590"/>
        <v>BB$17</v>
      </c>
      <c r="BC509" s="179" t="str">
        <f t="shared" si="590"/>
        <v>BC$17</v>
      </c>
      <c r="BD509" s="179" t="str">
        <f t="shared" si="590"/>
        <v>BD$17</v>
      </c>
      <c r="BE509" s="179" t="str">
        <f t="shared" si="590"/>
        <v>BE$17</v>
      </c>
      <c r="BF509" s="179" t="str">
        <f t="shared" si="590"/>
        <v>BF$17</v>
      </c>
      <c r="BG509" s="179" t="str">
        <f t="shared" si="590"/>
        <v>BG$17</v>
      </c>
      <c r="BH509" s="179" t="str">
        <f t="shared" si="590"/>
        <v>BH$17</v>
      </c>
      <c r="BI509" s="179" t="str">
        <f t="shared" si="590"/>
        <v>BI$17</v>
      </c>
      <c r="BJ509" s="179" t="str">
        <f t="shared" si="590"/>
        <v>BJ$17</v>
      </c>
      <c r="BK509" s="179" t="str">
        <f t="shared" si="590"/>
        <v>BK$17</v>
      </c>
      <c r="BL509" s="179" t="str">
        <f t="shared" si="590"/>
        <v>BL$17</v>
      </c>
      <c r="BM509" s="179" t="str">
        <f t="shared" si="590"/>
        <v>BM$17</v>
      </c>
      <c r="BN509" s="179" t="str">
        <f t="shared" si="590"/>
        <v>BN$17</v>
      </c>
      <c r="BO509" s="179" t="str">
        <f t="shared" si="590"/>
        <v>BO$17</v>
      </c>
      <c r="BP509" s="179" t="str">
        <f t="shared" si="590"/>
        <v>BP$17</v>
      </c>
      <c r="BQ509" s="179" t="str">
        <f t="shared" si="590"/>
        <v>BQ$17</v>
      </c>
      <c r="BR509" s="179" t="str">
        <f t="shared" si="590"/>
        <v>BR$17</v>
      </c>
      <c r="BS509" s="179" t="str">
        <f t="shared" si="590"/>
        <v>BS$17</v>
      </c>
      <c r="BT509" s="179" t="str">
        <f t="shared" si="590"/>
        <v>BT$17</v>
      </c>
      <c r="BU509" s="179" t="str">
        <f t="shared" si="590"/>
        <v>BU$17</v>
      </c>
      <c r="BV509" s="179" t="str">
        <f t="shared" si="590"/>
        <v>BV$17</v>
      </c>
      <c r="BW509" s="179" t="str">
        <f t="shared" si="590"/>
        <v>BW$17</v>
      </c>
      <c r="BX509" s="179" t="str">
        <f t="shared" si="590"/>
        <v>BX$17</v>
      </c>
      <c r="BY509" s="179" t="str">
        <f t="shared" si="590"/>
        <v>BY$17</v>
      </c>
      <c r="BZ509" s="179" t="str">
        <f t="shared" si="590"/>
        <v>BZ$17</v>
      </c>
      <c r="CA509" s="179" t="str">
        <f t="shared" si="590"/>
        <v>CA$17</v>
      </c>
      <c r="CB509" s="179" t="str">
        <f t="shared" si="590"/>
        <v>CB$17</v>
      </c>
      <c r="CC509" s="179" t="str">
        <f t="shared" si="590"/>
        <v>CC$17</v>
      </c>
      <c r="CD509" s="179" t="str">
        <f t="shared" si="590"/>
        <v>CD$17</v>
      </c>
      <c r="CE509" s="179" t="str">
        <f t="shared" ref="CE509:CL509" si="591">CE494</f>
        <v>CE$17</v>
      </c>
      <c r="CF509" s="179" t="str">
        <f t="shared" si="591"/>
        <v>CF$17</v>
      </c>
      <c r="CG509" s="179" t="str">
        <f t="shared" si="591"/>
        <v>CG$17</v>
      </c>
      <c r="CH509" s="179" t="str">
        <f t="shared" si="591"/>
        <v>CH$17</v>
      </c>
      <c r="CI509" s="179" t="str">
        <f t="shared" si="591"/>
        <v>CI$17</v>
      </c>
      <c r="CJ509" s="179" t="str">
        <f t="shared" si="591"/>
        <v>CJ$17</v>
      </c>
      <c r="CK509" s="179" t="str">
        <f t="shared" si="591"/>
        <v>CK$17</v>
      </c>
      <c r="CL509" s="179" t="str">
        <f t="shared" si="591"/>
        <v>CL$17</v>
      </c>
      <c r="CN509" s="60"/>
      <c r="CO509" s="179" t="str">
        <f t="shared" ref="CO509:DK509" si="592">CO494</f>
        <v>CO$17</v>
      </c>
      <c r="CP509" s="179" t="str">
        <f t="shared" si="592"/>
        <v>CP$17</v>
      </c>
      <c r="CQ509" s="179" t="str">
        <f t="shared" si="592"/>
        <v>CQ$17</v>
      </c>
      <c r="CR509" s="179" t="str">
        <f t="shared" si="592"/>
        <v>CR$17</v>
      </c>
      <c r="CS509" s="179" t="str">
        <f t="shared" si="592"/>
        <v>CS$17</v>
      </c>
      <c r="CT509" s="179" t="str">
        <f t="shared" si="592"/>
        <v>CT$17</v>
      </c>
      <c r="CU509" s="179" t="str">
        <f t="shared" si="592"/>
        <v>CU$17</v>
      </c>
      <c r="CV509" s="179" t="str">
        <f t="shared" si="592"/>
        <v>CV$17</v>
      </c>
      <c r="CW509" s="179" t="str">
        <f t="shared" si="592"/>
        <v>CW$17</v>
      </c>
      <c r="CX509" s="179" t="str">
        <f t="shared" si="592"/>
        <v>CX$17</v>
      </c>
      <c r="CY509" s="179" t="str">
        <f t="shared" si="592"/>
        <v>CY$17</v>
      </c>
      <c r="CZ509" s="179" t="str">
        <f t="shared" si="592"/>
        <v>CZ$17</v>
      </c>
      <c r="DA509" s="179" t="str">
        <f t="shared" si="592"/>
        <v>DA$17</v>
      </c>
      <c r="DB509" s="179" t="str">
        <f t="shared" si="592"/>
        <v>DB$17</v>
      </c>
      <c r="DC509" s="179" t="str">
        <f t="shared" si="592"/>
        <v>DC$17</v>
      </c>
      <c r="DD509" s="179" t="str">
        <f t="shared" si="592"/>
        <v>DD$17</v>
      </c>
      <c r="DE509" s="179" t="str">
        <f t="shared" si="592"/>
        <v>DE$17</v>
      </c>
      <c r="DF509" s="179" t="str">
        <f t="shared" si="592"/>
        <v>DF$17</v>
      </c>
      <c r="DG509" s="179" t="str">
        <f t="shared" si="592"/>
        <v>DG$17</v>
      </c>
      <c r="DH509" s="179" t="str">
        <f t="shared" si="592"/>
        <v>DH$17</v>
      </c>
      <c r="DI509" s="179" t="str">
        <f t="shared" si="592"/>
        <v>DI$17</v>
      </c>
      <c r="DJ509" s="179" t="str">
        <f t="shared" si="592"/>
        <v>DJ$17</v>
      </c>
      <c r="DK509" s="179" t="str">
        <f t="shared" si="592"/>
        <v>DK$17</v>
      </c>
      <c r="DL509" s="179" t="str">
        <f t="shared" ref="DL509" si="593">DL494</f>
        <v>DL$17</v>
      </c>
    </row>
    <row r="510" spans="1:116" x14ac:dyDescent="0.35">
      <c r="B510" t="s">
        <v>332</v>
      </c>
      <c r="D510" t="s">
        <v>272</v>
      </c>
      <c r="E510" s="8" t="str">
        <f t="shared" ref="E510:E513" si="594">ROW()&amp;" "&amp;D510</f>
        <v>510 GMV-PV</v>
      </c>
      <c r="G510" s="136" t="str">
        <f>G495</f>
        <v>(Secondary label)</v>
      </c>
      <c r="H510" s="12"/>
      <c r="I510" s="60"/>
      <c r="J510" s="60"/>
      <c r="K510" s="15"/>
      <c r="L510" s="15"/>
      <c r="M510" s="15"/>
      <c r="N510" s="15"/>
      <c r="O510" s="15"/>
      <c r="P510" s="15"/>
      <c r="R510" s="15"/>
      <c r="S510" s="179"/>
      <c r="T510" s="179"/>
      <c r="U510" s="179"/>
      <c r="V510" s="179"/>
      <c r="W510" s="179"/>
      <c r="X510" s="179"/>
      <c r="Y510" s="179"/>
      <c r="Z510" s="179"/>
      <c r="AA510" s="179"/>
      <c r="AB510" s="179"/>
      <c r="AC510" s="179"/>
      <c r="AD510" s="179"/>
      <c r="AE510" s="179"/>
      <c r="AF510" s="179"/>
      <c r="AG510" s="179"/>
      <c r="AH510" s="179"/>
      <c r="AI510" s="179"/>
      <c r="AJ510" s="179"/>
      <c r="AK510" s="179"/>
      <c r="AL510" s="179"/>
      <c r="AM510" s="179"/>
      <c r="AN510" s="179"/>
      <c r="AO510" s="179"/>
      <c r="AP510" s="179"/>
      <c r="AQ510" s="179"/>
      <c r="AR510" s="179"/>
      <c r="AS510" s="179"/>
      <c r="AT510" s="179"/>
      <c r="AU510" s="179"/>
      <c r="AV510" s="179"/>
      <c r="AW510" s="179"/>
      <c r="AX510" s="179"/>
      <c r="AY510" s="179"/>
      <c r="AZ510" s="179"/>
      <c r="BA510" s="179"/>
      <c r="BB510" s="179"/>
      <c r="BC510" s="179"/>
      <c r="BD510" s="179"/>
      <c r="BE510" s="179"/>
      <c r="BF510" s="179"/>
      <c r="BG510" s="179"/>
      <c r="BH510" s="179"/>
      <c r="BI510" s="179"/>
      <c r="BJ510" s="179"/>
      <c r="BK510" s="179"/>
      <c r="BL510" s="179"/>
      <c r="BM510" s="179"/>
      <c r="BN510" s="179"/>
      <c r="BO510" s="179"/>
      <c r="BP510" s="179"/>
      <c r="BQ510" s="179"/>
      <c r="BR510" s="179"/>
      <c r="BS510" s="179"/>
      <c r="BT510" s="179"/>
      <c r="BU510" s="179"/>
      <c r="BV510" s="179"/>
      <c r="BW510" s="179"/>
      <c r="BX510" s="179"/>
      <c r="BY510" s="179"/>
      <c r="BZ510" s="179"/>
      <c r="CA510" s="179"/>
      <c r="CB510" s="179"/>
      <c r="CC510" s="179"/>
      <c r="CD510" s="179"/>
      <c r="CE510" s="179"/>
      <c r="CF510" s="179"/>
      <c r="CG510" s="179"/>
      <c r="CH510" s="179"/>
      <c r="CI510" s="179"/>
      <c r="CJ510" s="179"/>
      <c r="CK510" s="179"/>
      <c r="CL510" s="179"/>
      <c r="CN510" s="60"/>
      <c r="CO510" s="179"/>
      <c r="CP510" s="179"/>
      <c r="CQ510" s="179"/>
      <c r="CR510" s="179"/>
      <c r="CS510" s="179"/>
      <c r="CT510" s="179"/>
      <c r="CU510" s="179"/>
      <c r="CV510" s="179"/>
      <c r="CW510" s="179"/>
      <c r="CX510" s="179"/>
      <c r="CY510" s="179"/>
      <c r="CZ510" s="179"/>
      <c r="DA510" s="179"/>
      <c r="DB510" s="179"/>
      <c r="DC510" s="179"/>
      <c r="DD510" s="179"/>
      <c r="DE510" s="179"/>
      <c r="DF510" s="179"/>
      <c r="DG510" s="179"/>
      <c r="DH510" s="179"/>
      <c r="DI510" s="179"/>
      <c r="DJ510" s="179"/>
      <c r="DK510" s="179"/>
      <c r="DL510" s="179"/>
    </row>
    <row r="511" spans="1:116" x14ac:dyDescent="0.35">
      <c r="B511" t="s">
        <v>332</v>
      </c>
      <c r="D511" t="s">
        <v>272</v>
      </c>
      <c r="E511" s="8" t="str">
        <f t="shared" ref="E511" si="595">ROW()&amp;" "&amp;D511</f>
        <v>511 GMV-PV</v>
      </c>
      <c r="G511" s="136" t="str">
        <f>G496</f>
        <v xml:space="preserve">secondary unit </v>
      </c>
      <c r="H511" s="12"/>
      <c r="I511" s="60"/>
      <c r="J511" s="60"/>
      <c r="K511" s="15"/>
      <c r="L511" s="15"/>
      <c r="M511" s="15"/>
      <c r="N511" s="15"/>
      <c r="O511" s="15"/>
      <c r="P511" s="15"/>
      <c r="R511" s="15"/>
      <c r="S511" s="179"/>
      <c r="T511" s="179"/>
      <c r="U511" s="179"/>
      <c r="V511" s="179"/>
      <c r="W511" s="179"/>
      <c r="X511" s="179"/>
      <c r="Y511" s="179"/>
      <c r="Z511" s="179"/>
      <c r="AA511" s="179"/>
      <c r="AB511" s="179"/>
      <c r="AC511" s="179"/>
      <c r="AD511" s="179"/>
      <c r="AE511" s="179"/>
      <c r="AF511" s="179"/>
      <c r="AG511" s="179"/>
      <c r="AH511" s="179"/>
      <c r="AI511" s="179"/>
      <c r="AJ511" s="179"/>
      <c r="AK511" s="179"/>
      <c r="AL511" s="179"/>
      <c r="AM511" s="179"/>
      <c r="AN511" s="179"/>
      <c r="AO511" s="179"/>
      <c r="AP511" s="179"/>
      <c r="AQ511" s="179"/>
      <c r="AR511" s="179"/>
      <c r="AS511" s="179"/>
      <c r="AT511" s="179"/>
      <c r="AU511" s="179"/>
      <c r="AV511" s="179"/>
      <c r="AW511" s="179"/>
      <c r="AX511" s="179"/>
      <c r="AY511" s="179"/>
      <c r="AZ511" s="179"/>
      <c r="BA511" s="179"/>
      <c r="BB511" s="179"/>
      <c r="BC511" s="179"/>
      <c r="BD511" s="179"/>
      <c r="BE511" s="179"/>
      <c r="BF511" s="179"/>
      <c r="BG511" s="179"/>
      <c r="BH511" s="179"/>
      <c r="BI511" s="179"/>
      <c r="BJ511" s="179"/>
      <c r="BK511" s="179"/>
      <c r="BL511" s="179"/>
      <c r="BM511" s="179"/>
      <c r="BN511" s="179"/>
      <c r="BO511" s="179"/>
      <c r="BP511" s="179"/>
      <c r="BQ511" s="179"/>
      <c r="BR511" s="179"/>
      <c r="BS511" s="179"/>
      <c r="BT511" s="179"/>
      <c r="BU511" s="179"/>
      <c r="BV511" s="179"/>
      <c r="BW511" s="179"/>
      <c r="BX511" s="179"/>
      <c r="BY511" s="179"/>
      <c r="BZ511" s="179"/>
      <c r="CA511" s="179"/>
      <c r="CB511" s="179"/>
      <c r="CC511" s="179"/>
      <c r="CD511" s="179"/>
      <c r="CE511" s="179"/>
      <c r="CF511" s="179"/>
      <c r="CG511" s="179"/>
      <c r="CH511" s="179"/>
      <c r="CI511" s="179"/>
      <c r="CJ511" s="179"/>
      <c r="CK511" s="179"/>
      <c r="CL511" s="179"/>
      <c r="CN511" s="60"/>
      <c r="CO511" s="179"/>
      <c r="CP511" s="179"/>
      <c r="CQ511" s="179"/>
      <c r="CR511" s="179"/>
      <c r="CS511" s="179"/>
      <c r="CT511" s="179"/>
      <c r="CU511" s="179"/>
      <c r="CV511" s="179"/>
      <c r="CW511" s="179"/>
      <c r="CX511" s="179"/>
      <c r="CY511" s="179"/>
      <c r="CZ511" s="179"/>
      <c r="DA511" s="179"/>
      <c r="DB511" s="179"/>
      <c r="DC511" s="179"/>
      <c r="DD511" s="179"/>
      <c r="DE511" s="179"/>
      <c r="DF511" s="179"/>
      <c r="DG511" s="179"/>
      <c r="DH511" s="179"/>
      <c r="DI511" s="179"/>
      <c r="DJ511" s="179"/>
      <c r="DK511" s="179"/>
      <c r="DL511" s="179"/>
    </row>
    <row r="512" spans="1:116" x14ac:dyDescent="0.35">
      <c r="B512" t="s">
        <v>332</v>
      </c>
      <c r="D512" t="s">
        <v>272</v>
      </c>
      <c r="E512" s="8" t="str">
        <f t="shared" si="594"/>
        <v>512 GMV-PV</v>
      </c>
      <c r="G512" s="8" t="s">
        <v>463</v>
      </c>
      <c r="H512" s="12"/>
      <c r="I512" s="60"/>
      <c r="J512" s="60"/>
      <c r="K512" s="15"/>
      <c r="L512" s="15"/>
      <c r="M512" s="15"/>
      <c r="N512" s="15"/>
      <c r="O512" s="15"/>
      <c r="P512" s="15"/>
      <c r="R512" s="15"/>
      <c r="S512" s="179"/>
      <c r="T512" s="179"/>
      <c r="U512" s="179"/>
      <c r="V512" s="179"/>
      <c r="W512" s="179"/>
      <c r="X512" s="179"/>
      <c r="Y512" s="179"/>
      <c r="Z512" s="179"/>
      <c r="AA512" s="179"/>
      <c r="AB512" s="179"/>
      <c r="AC512" s="179"/>
      <c r="AD512" s="179"/>
      <c r="AE512" s="179"/>
      <c r="AF512" s="179"/>
      <c r="AG512" s="179"/>
      <c r="AH512" s="179"/>
      <c r="AI512" s="179"/>
      <c r="AJ512" s="179"/>
      <c r="AK512" s="179"/>
      <c r="AL512" s="179"/>
      <c r="AM512" s="179"/>
      <c r="AN512" s="179"/>
      <c r="AO512" s="179"/>
      <c r="AP512" s="179"/>
      <c r="AQ512" s="179"/>
      <c r="AR512" s="179"/>
      <c r="AS512" s="179"/>
      <c r="AT512" s="179"/>
      <c r="AU512" s="179"/>
      <c r="AV512" s="179"/>
      <c r="AW512" s="179"/>
      <c r="AX512" s="179"/>
      <c r="AY512" s="179"/>
      <c r="AZ512" s="179"/>
      <c r="BA512" s="179"/>
      <c r="BB512" s="179"/>
      <c r="BC512" s="179"/>
      <c r="BD512" s="179"/>
      <c r="BE512" s="179"/>
      <c r="BF512" s="179"/>
      <c r="BG512" s="179"/>
      <c r="BH512" s="179"/>
      <c r="BI512" s="179"/>
      <c r="BJ512" s="179"/>
      <c r="BK512" s="179"/>
      <c r="BL512" s="179"/>
      <c r="BM512" s="179"/>
      <c r="BN512" s="179"/>
      <c r="BO512" s="179"/>
      <c r="BP512" s="179"/>
      <c r="BQ512" s="179"/>
      <c r="BR512" s="179"/>
      <c r="BS512" s="179"/>
      <c r="BT512" s="179"/>
      <c r="BU512" s="179"/>
      <c r="BV512" s="179"/>
      <c r="BW512" s="179"/>
      <c r="BX512" s="179"/>
      <c r="BY512" s="179"/>
      <c r="BZ512" s="179"/>
      <c r="CA512" s="179"/>
      <c r="CB512" s="179"/>
      <c r="CC512" s="179"/>
      <c r="CD512" s="179"/>
      <c r="CE512" s="179"/>
      <c r="CF512" s="179"/>
      <c r="CG512" s="179"/>
      <c r="CH512" s="179"/>
      <c r="CI512" s="179"/>
      <c r="CJ512" s="179"/>
      <c r="CK512" s="179"/>
      <c r="CL512" s="179"/>
      <c r="CN512" s="60"/>
      <c r="CO512" s="179"/>
      <c r="CP512" s="179"/>
      <c r="CQ512" s="179"/>
      <c r="CR512" s="179"/>
      <c r="CS512" s="179"/>
      <c r="CT512" s="179"/>
      <c r="CU512" s="179"/>
      <c r="CV512" s="179"/>
      <c r="CW512" s="179"/>
      <c r="CX512" s="179"/>
      <c r="CY512" s="179"/>
      <c r="CZ512" s="179"/>
      <c r="DA512" s="179"/>
      <c r="DB512" s="179"/>
      <c r="DC512" s="179"/>
      <c r="DD512" s="179"/>
      <c r="DE512" s="179"/>
      <c r="DF512" s="179"/>
      <c r="DG512" s="179"/>
      <c r="DH512" s="179"/>
      <c r="DI512" s="179"/>
      <c r="DJ512" s="179"/>
      <c r="DK512" s="179"/>
      <c r="DL512" s="179"/>
    </row>
    <row r="513" spans="1:116" x14ac:dyDescent="0.35">
      <c r="B513" t="s">
        <v>332</v>
      </c>
      <c r="D513" t="s">
        <v>272</v>
      </c>
      <c r="E513" s="8" t="str">
        <f t="shared" si="594"/>
        <v>513 GMV-PV</v>
      </c>
      <c r="G513" s="8" t="s">
        <v>464</v>
      </c>
      <c r="H513" s="12"/>
      <c r="I513" s="60"/>
      <c r="J513" s="60"/>
      <c r="K513" s="15"/>
      <c r="L513" s="15"/>
      <c r="M513" s="15"/>
      <c r="N513" s="15"/>
      <c r="O513" s="15"/>
      <c r="P513" s="15"/>
      <c r="R513" s="15"/>
      <c r="S513" s="179"/>
      <c r="T513" s="179"/>
      <c r="U513" s="179"/>
      <c r="V513" s="179"/>
      <c r="W513" s="179"/>
      <c r="X513" s="179"/>
      <c r="Y513" s="179"/>
      <c r="Z513" s="179"/>
      <c r="AA513" s="179"/>
      <c r="AB513" s="179"/>
      <c r="AC513" s="179"/>
      <c r="AD513" s="179"/>
      <c r="AE513" s="179"/>
      <c r="AF513" s="179"/>
      <c r="AG513" s="179"/>
      <c r="AH513" s="179"/>
      <c r="AI513" s="179"/>
      <c r="AJ513" s="179"/>
      <c r="AK513" s="179"/>
      <c r="AL513" s="179"/>
      <c r="AM513" s="179"/>
      <c r="AN513" s="179"/>
      <c r="AO513" s="179"/>
      <c r="AP513" s="179"/>
      <c r="AQ513" s="179"/>
      <c r="AR513" s="179"/>
      <c r="AS513" s="179"/>
      <c r="AT513" s="179"/>
      <c r="AU513" s="179"/>
      <c r="AV513" s="179"/>
      <c r="AW513" s="179"/>
      <c r="AX513" s="179"/>
      <c r="AY513" s="179"/>
      <c r="AZ513" s="179"/>
      <c r="BA513" s="179"/>
      <c r="BB513" s="179"/>
      <c r="BC513" s="179"/>
      <c r="BD513" s="179"/>
      <c r="BE513" s="179"/>
      <c r="BF513" s="179"/>
      <c r="BG513" s="179"/>
      <c r="BH513" s="179"/>
      <c r="BI513" s="179"/>
      <c r="BJ513" s="179"/>
      <c r="BK513" s="179"/>
      <c r="BL513" s="179"/>
      <c r="BM513" s="179"/>
      <c r="BN513" s="179"/>
      <c r="BO513" s="179"/>
      <c r="BP513" s="179"/>
      <c r="BQ513" s="179"/>
      <c r="BR513" s="179"/>
      <c r="BS513" s="179"/>
      <c r="BT513" s="179"/>
      <c r="BU513" s="179"/>
      <c r="BV513" s="179"/>
      <c r="BW513" s="179"/>
      <c r="BX513" s="179"/>
      <c r="BY513" s="179"/>
      <c r="BZ513" s="179"/>
      <c r="CA513" s="179"/>
      <c r="CB513" s="179"/>
      <c r="CC513" s="179"/>
      <c r="CD513" s="179"/>
      <c r="CE513" s="179"/>
      <c r="CF513" s="179"/>
      <c r="CG513" s="179"/>
      <c r="CH513" s="179"/>
      <c r="CI513" s="179"/>
      <c r="CJ513" s="179"/>
      <c r="CK513" s="179"/>
      <c r="CL513" s="179"/>
      <c r="CN513" s="60"/>
      <c r="CO513" s="179"/>
      <c r="CP513" s="179"/>
      <c r="CQ513" s="179"/>
      <c r="CR513" s="179"/>
      <c r="CS513" s="179"/>
      <c r="CT513" s="179"/>
      <c r="CU513" s="179"/>
      <c r="CV513" s="179"/>
      <c r="CW513" s="179"/>
      <c r="CX513" s="179"/>
      <c r="CY513" s="179"/>
      <c r="CZ513" s="179"/>
      <c r="DA513" s="179"/>
      <c r="DB513" s="179"/>
      <c r="DC513" s="179"/>
      <c r="DD513" s="179"/>
      <c r="DE513" s="179"/>
      <c r="DF513" s="179"/>
      <c r="DG513" s="179"/>
      <c r="DH513" s="179"/>
      <c r="DI513" s="179"/>
      <c r="DJ513" s="179"/>
      <c r="DK513" s="179"/>
      <c r="DL513" s="179"/>
    </row>
    <row r="514" spans="1:116" x14ac:dyDescent="0.35">
      <c r="E514" s="8"/>
      <c r="H514" s="12"/>
      <c r="I514" s="60"/>
      <c r="J514" s="60"/>
      <c r="K514" s="15"/>
      <c r="L514" s="15"/>
      <c r="M514" s="15"/>
      <c r="N514" s="15"/>
      <c r="O514" s="15"/>
      <c r="P514" s="15"/>
      <c r="R514" s="15"/>
      <c r="S514" s="179"/>
      <c r="T514" s="179"/>
      <c r="U514" s="179"/>
      <c r="V514" s="179"/>
      <c r="W514" s="179"/>
      <c r="X514" s="179"/>
      <c r="Y514" s="179"/>
      <c r="Z514" s="179"/>
      <c r="AA514" s="179"/>
      <c r="AB514" s="179"/>
      <c r="AC514" s="179"/>
      <c r="AD514" s="179"/>
      <c r="AE514" s="179"/>
      <c r="AF514" s="179"/>
      <c r="AG514" s="179"/>
      <c r="AH514" s="179"/>
      <c r="AI514" s="179"/>
      <c r="AJ514" s="179"/>
      <c r="AK514" s="179"/>
      <c r="AL514" s="179"/>
      <c r="AM514" s="179"/>
      <c r="AN514" s="179"/>
      <c r="AO514" s="179"/>
      <c r="AP514" s="179"/>
      <c r="AQ514" s="179"/>
      <c r="AR514" s="179"/>
      <c r="AS514" s="179"/>
      <c r="AT514" s="179"/>
      <c r="AU514" s="179"/>
      <c r="AV514" s="179"/>
      <c r="AW514" s="179"/>
      <c r="AX514" s="179"/>
      <c r="AY514" s="179"/>
      <c r="AZ514" s="179"/>
      <c r="BA514" s="179"/>
      <c r="BB514" s="179"/>
      <c r="BC514" s="179"/>
      <c r="BD514" s="179"/>
      <c r="BE514" s="179"/>
      <c r="BF514" s="179"/>
      <c r="BG514" s="179"/>
      <c r="BH514" s="179"/>
      <c r="BI514" s="179"/>
      <c r="BJ514" s="179"/>
      <c r="BK514" s="179"/>
      <c r="BL514" s="179"/>
      <c r="BM514" s="179"/>
      <c r="BN514" s="179"/>
      <c r="BO514" s="179"/>
      <c r="BP514" s="179"/>
      <c r="BQ514" s="179"/>
      <c r="BR514" s="179"/>
      <c r="BS514" s="179"/>
      <c r="BT514" s="179"/>
      <c r="BU514" s="179"/>
      <c r="BV514" s="179"/>
      <c r="BW514" s="179"/>
      <c r="BX514" s="179"/>
      <c r="BY514" s="179"/>
      <c r="BZ514" s="179"/>
      <c r="CA514" s="179"/>
      <c r="CB514" s="179"/>
      <c r="CC514" s="179"/>
      <c r="CD514" s="179"/>
      <c r="CE514" s="179"/>
      <c r="CF514" s="179"/>
      <c r="CG514" s="179"/>
      <c r="CH514" s="179"/>
      <c r="CI514" s="179"/>
      <c r="CJ514" s="179"/>
      <c r="CK514" s="179"/>
      <c r="CL514" s="179"/>
      <c r="CN514" s="60"/>
      <c r="CO514" s="179"/>
      <c r="CP514" s="179"/>
      <c r="CQ514" s="179"/>
      <c r="CR514" s="179"/>
      <c r="CS514" s="179"/>
      <c r="CT514" s="179"/>
      <c r="CU514" s="179"/>
      <c r="CV514" s="179"/>
      <c r="CW514" s="179"/>
      <c r="CX514" s="179"/>
      <c r="CY514" s="179"/>
      <c r="CZ514" s="179"/>
      <c r="DA514" s="179"/>
      <c r="DB514" s="179"/>
      <c r="DC514" s="179"/>
      <c r="DD514" s="179"/>
      <c r="DE514" s="179"/>
      <c r="DF514" s="179"/>
      <c r="DG514" s="179"/>
      <c r="DH514" s="179"/>
      <c r="DI514" s="179"/>
      <c r="DJ514" s="179"/>
      <c r="DK514" s="179"/>
      <c r="DL514" s="179"/>
    </row>
    <row r="515" spans="1:116" x14ac:dyDescent="0.35">
      <c r="A515" s="174"/>
      <c r="E515" s="8"/>
      <c r="G515" s="175" t="s">
        <v>490</v>
      </c>
      <c r="H515" s="174"/>
      <c r="I515" s="176"/>
      <c r="J515" s="176"/>
      <c r="K515" s="197"/>
      <c r="L515" s="197"/>
      <c r="M515" s="197"/>
      <c r="N515" s="197"/>
      <c r="O515" s="197"/>
      <c r="P515" s="197"/>
      <c r="R515" s="198"/>
      <c r="S515" s="174"/>
      <c r="T515" s="174"/>
      <c r="U515" s="174"/>
      <c r="V515" s="174"/>
      <c r="W515" s="174"/>
      <c r="X515" s="174"/>
      <c r="Y515" s="174"/>
      <c r="Z515" s="174"/>
      <c r="AA515" s="174"/>
      <c r="AB515" s="174"/>
      <c r="AC515" s="174"/>
      <c r="AD515" s="174"/>
      <c r="AE515" s="174"/>
      <c r="AF515" s="174"/>
      <c r="AG515" s="174"/>
      <c r="AH515" s="174"/>
      <c r="AI515" s="174"/>
      <c r="AJ515" s="174"/>
      <c r="AK515" s="174"/>
      <c r="AL515" s="174"/>
      <c r="AM515" s="174"/>
      <c r="AN515" s="174"/>
      <c r="AO515" s="174"/>
      <c r="AP515" s="174"/>
      <c r="AQ515" s="174"/>
      <c r="AR515" s="174"/>
      <c r="AS515" s="174"/>
      <c r="AT515" s="174"/>
      <c r="AU515" s="174"/>
      <c r="AV515" s="174"/>
      <c r="AW515" s="174"/>
      <c r="AX515" s="174"/>
      <c r="AY515" s="174"/>
      <c r="AZ515" s="174"/>
      <c r="BA515" s="174"/>
      <c r="BB515" s="174"/>
      <c r="BC515" s="174"/>
      <c r="BD515" s="174"/>
      <c r="BE515" s="174"/>
      <c r="BF515" s="174"/>
      <c r="BG515" s="174"/>
      <c r="BH515" s="174"/>
      <c r="BI515" s="174"/>
      <c r="BJ515" s="174"/>
      <c r="BK515" s="174"/>
      <c r="BL515" s="174"/>
      <c r="BM515" s="174"/>
      <c r="BN515" s="174"/>
      <c r="BO515" s="174"/>
      <c r="BP515" s="174"/>
      <c r="BQ515" s="174"/>
      <c r="BR515" s="174"/>
      <c r="BS515" s="174"/>
      <c r="BT515" s="174"/>
      <c r="BU515" s="174"/>
      <c r="BV515" s="174"/>
      <c r="BW515" s="174"/>
      <c r="BX515" s="174"/>
      <c r="BY515" s="174"/>
      <c r="BZ515" s="174"/>
      <c r="CA515" s="174"/>
      <c r="CB515" s="174"/>
      <c r="CC515" s="174"/>
      <c r="CD515" s="174"/>
      <c r="CE515" s="174"/>
      <c r="CF515" s="174"/>
      <c r="CG515" s="174"/>
      <c r="CH515" s="174"/>
      <c r="CI515" s="174"/>
      <c r="CJ515" s="174"/>
      <c r="CK515" s="174"/>
      <c r="CL515" s="174"/>
      <c r="CN515" s="176"/>
      <c r="CO515" s="174"/>
      <c r="CP515" s="174"/>
      <c r="CQ515" s="174"/>
      <c r="CR515" s="174"/>
      <c r="CS515" s="174"/>
      <c r="CT515" s="174"/>
      <c r="CU515" s="174"/>
      <c r="CV515" s="174"/>
      <c r="CW515" s="174"/>
      <c r="CX515" s="174"/>
      <c r="CY515" s="174"/>
      <c r="CZ515" s="174"/>
      <c r="DA515" s="174"/>
      <c r="DB515" s="174"/>
      <c r="DC515" s="174"/>
      <c r="DD515" s="174"/>
      <c r="DE515" s="174"/>
      <c r="DF515" s="174"/>
      <c r="DG515" s="174"/>
      <c r="DH515" s="174"/>
      <c r="DI515" s="174"/>
      <c r="DJ515" s="174"/>
      <c r="DK515" s="174"/>
      <c r="DL515" s="174"/>
    </row>
    <row r="516" spans="1:116" x14ac:dyDescent="0.35">
      <c r="A516" s="174"/>
      <c r="E516" s="8"/>
      <c r="G516" s="175" t="s">
        <v>492</v>
      </c>
      <c r="H516" s="174"/>
      <c r="I516" s="176"/>
      <c r="J516" s="176"/>
      <c r="K516" s="197"/>
      <c r="L516" s="197"/>
      <c r="M516" s="197"/>
      <c r="N516" s="197"/>
      <c r="O516" s="197"/>
      <c r="P516" s="197"/>
      <c r="R516" s="198"/>
      <c r="S516" s="174"/>
      <c r="T516" s="174"/>
      <c r="U516" s="174"/>
      <c r="V516" s="174"/>
      <c r="W516" s="174"/>
      <c r="X516" s="174"/>
      <c r="Y516" s="174"/>
      <c r="Z516" s="174"/>
      <c r="AA516" s="174"/>
      <c r="AB516" s="174"/>
      <c r="AC516" s="174"/>
      <c r="AD516" s="174"/>
      <c r="AE516" s="174"/>
      <c r="AF516" s="174"/>
      <c r="AG516" s="174"/>
      <c r="AH516" s="174"/>
      <c r="AI516" s="174"/>
      <c r="AJ516" s="174"/>
      <c r="AK516" s="174"/>
      <c r="AL516" s="174"/>
      <c r="AM516" s="174"/>
      <c r="AN516" s="174"/>
      <c r="AO516" s="174"/>
      <c r="AP516" s="174"/>
      <c r="AQ516" s="174"/>
      <c r="AR516" s="174"/>
      <c r="AS516" s="174"/>
      <c r="AT516" s="174"/>
      <c r="AU516" s="174"/>
      <c r="AV516" s="174"/>
      <c r="AW516" s="174"/>
      <c r="AX516" s="174"/>
      <c r="AY516" s="174"/>
      <c r="AZ516" s="174"/>
      <c r="BA516" s="174"/>
      <c r="BB516" s="174"/>
      <c r="BC516" s="174"/>
      <c r="BD516" s="174"/>
      <c r="BE516" s="174"/>
      <c r="BF516" s="174"/>
      <c r="BG516" s="174"/>
      <c r="BH516" s="174"/>
      <c r="BI516" s="174"/>
      <c r="BJ516" s="174"/>
      <c r="BK516" s="174"/>
      <c r="BL516" s="174"/>
      <c r="BM516" s="174"/>
      <c r="BN516" s="174"/>
      <c r="BO516" s="174"/>
      <c r="BP516" s="174"/>
      <c r="BQ516" s="174"/>
      <c r="BR516" s="174"/>
      <c r="BS516" s="174"/>
      <c r="BT516" s="174"/>
      <c r="BU516" s="174"/>
      <c r="BV516" s="174"/>
      <c r="BW516" s="174"/>
      <c r="BX516" s="174"/>
      <c r="BY516" s="174"/>
      <c r="BZ516" s="174"/>
      <c r="CA516" s="174"/>
      <c r="CB516" s="174"/>
      <c r="CC516" s="174"/>
      <c r="CD516" s="174"/>
      <c r="CE516" s="174"/>
      <c r="CF516" s="174"/>
      <c r="CG516" s="174"/>
      <c r="CH516" s="174"/>
      <c r="CI516" s="174"/>
      <c r="CJ516" s="174"/>
      <c r="CK516" s="174"/>
      <c r="CL516" s="174"/>
      <c r="CN516" s="176"/>
      <c r="CO516" s="174"/>
      <c r="CP516" s="174"/>
      <c r="CQ516" s="174"/>
      <c r="CR516" s="174"/>
      <c r="CS516" s="174"/>
      <c r="CT516" s="174"/>
      <c r="CU516" s="174"/>
      <c r="CV516" s="174"/>
      <c r="CW516" s="174"/>
      <c r="CX516" s="174"/>
      <c r="CY516" s="174"/>
      <c r="CZ516" s="174"/>
      <c r="DA516" s="174"/>
      <c r="DB516" s="174"/>
      <c r="DC516" s="174"/>
      <c r="DD516" s="174"/>
      <c r="DE516" s="174"/>
      <c r="DF516" s="174"/>
      <c r="DG516" s="174"/>
      <c r="DH516" s="174"/>
      <c r="DI516" s="174"/>
      <c r="DJ516" s="174"/>
      <c r="DK516" s="174"/>
      <c r="DL516" s="174"/>
    </row>
    <row r="517" spans="1:116" x14ac:dyDescent="0.35">
      <c r="A517" s="174"/>
      <c r="E517" s="8"/>
      <c r="G517" s="175" t="s">
        <v>461</v>
      </c>
      <c r="H517" s="174"/>
      <c r="I517" s="176"/>
      <c r="J517" s="176"/>
      <c r="K517" s="197"/>
      <c r="L517" s="197"/>
      <c r="M517" s="197"/>
      <c r="N517" s="197"/>
      <c r="O517" s="197"/>
      <c r="P517" s="197"/>
      <c r="R517" s="198"/>
      <c r="S517" s="199" t="str">
        <f t="shared" ref="S517:AX517" si="596">S$20</f>
        <v>S$16</v>
      </c>
      <c r="T517" s="199" t="str">
        <f t="shared" si="596"/>
        <v>T$16</v>
      </c>
      <c r="U517" s="199" t="str">
        <f t="shared" si="596"/>
        <v>U$16</v>
      </c>
      <c r="V517" s="199" t="str">
        <f t="shared" si="596"/>
        <v>V$16</v>
      </c>
      <c r="W517" s="199" t="str">
        <f t="shared" si="596"/>
        <v>W$16</v>
      </c>
      <c r="X517" s="199" t="str">
        <f t="shared" si="596"/>
        <v>X$16</v>
      </c>
      <c r="Y517" s="199" t="str">
        <f t="shared" si="596"/>
        <v>Y$16</v>
      </c>
      <c r="Z517" s="199" t="str">
        <f t="shared" si="596"/>
        <v>Z$16</v>
      </c>
      <c r="AA517" s="199" t="str">
        <f t="shared" si="596"/>
        <v>AA$16</v>
      </c>
      <c r="AB517" s="199" t="str">
        <f t="shared" si="596"/>
        <v>AB$16</v>
      </c>
      <c r="AC517" s="199" t="str">
        <f t="shared" si="596"/>
        <v>AC$16</v>
      </c>
      <c r="AD517" s="199" t="str">
        <f t="shared" si="596"/>
        <v>AD$16</v>
      </c>
      <c r="AE517" s="199" t="str">
        <f t="shared" si="596"/>
        <v>AE$16</v>
      </c>
      <c r="AF517" s="199" t="str">
        <f t="shared" si="596"/>
        <v>AF$16</v>
      </c>
      <c r="AG517" s="199" t="str">
        <f t="shared" si="596"/>
        <v>AG$16</v>
      </c>
      <c r="AH517" s="199" t="str">
        <f t="shared" si="596"/>
        <v>AH$16</v>
      </c>
      <c r="AI517" s="199" t="str">
        <f t="shared" si="596"/>
        <v>AI$16</v>
      </c>
      <c r="AJ517" s="199" t="str">
        <f t="shared" si="596"/>
        <v>AJ$16</v>
      </c>
      <c r="AK517" s="199" t="str">
        <f t="shared" si="596"/>
        <v>AK$16</v>
      </c>
      <c r="AL517" s="199" t="str">
        <f t="shared" si="596"/>
        <v>AL$16</v>
      </c>
      <c r="AM517" s="199" t="str">
        <f t="shared" si="596"/>
        <v>AM$16</v>
      </c>
      <c r="AN517" s="199" t="str">
        <f t="shared" si="596"/>
        <v>AN$16</v>
      </c>
      <c r="AO517" s="199" t="str">
        <f t="shared" si="596"/>
        <v>AO$16</v>
      </c>
      <c r="AP517" s="199" t="str">
        <f t="shared" si="596"/>
        <v>AP$16</v>
      </c>
      <c r="AQ517" s="199" t="str">
        <f t="shared" si="596"/>
        <v>AQ$16</v>
      </c>
      <c r="AR517" s="199" t="str">
        <f t="shared" si="596"/>
        <v>AR$16</v>
      </c>
      <c r="AS517" s="199" t="str">
        <f t="shared" si="596"/>
        <v>AS$16</v>
      </c>
      <c r="AT517" s="199" t="str">
        <f t="shared" si="596"/>
        <v>AT$16</v>
      </c>
      <c r="AU517" s="199" t="str">
        <f t="shared" si="596"/>
        <v>AU$16</v>
      </c>
      <c r="AV517" s="199" t="str">
        <f t="shared" si="596"/>
        <v>AV$16</v>
      </c>
      <c r="AW517" s="199" t="str">
        <f t="shared" si="596"/>
        <v>AW$16</v>
      </c>
      <c r="AX517" s="199" t="str">
        <f t="shared" si="596"/>
        <v>AX$16</v>
      </c>
      <c r="AY517" s="199" t="str">
        <f t="shared" ref="AY517:CD517" si="597">AY$20</f>
        <v>AY$16</v>
      </c>
      <c r="AZ517" s="199" t="str">
        <f t="shared" si="597"/>
        <v>AZ$16</v>
      </c>
      <c r="BA517" s="199" t="str">
        <f t="shared" si="597"/>
        <v>BA$16</v>
      </c>
      <c r="BB517" s="199" t="str">
        <f t="shared" si="597"/>
        <v>BB$16</v>
      </c>
      <c r="BC517" s="199" t="str">
        <f t="shared" si="597"/>
        <v>BC$16</v>
      </c>
      <c r="BD517" s="199" t="str">
        <f t="shared" si="597"/>
        <v>BD$16</v>
      </c>
      <c r="BE517" s="199" t="str">
        <f t="shared" si="597"/>
        <v>BE$16</v>
      </c>
      <c r="BF517" s="199" t="str">
        <f t="shared" si="597"/>
        <v>BF$16</v>
      </c>
      <c r="BG517" s="199" t="str">
        <f t="shared" si="597"/>
        <v>BG$16</v>
      </c>
      <c r="BH517" s="199" t="str">
        <f t="shared" si="597"/>
        <v>BH$16</v>
      </c>
      <c r="BI517" s="199" t="str">
        <f t="shared" si="597"/>
        <v>BI$16</v>
      </c>
      <c r="BJ517" s="199" t="str">
        <f t="shared" si="597"/>
        <v>BJ$16</v>
      </c>
      <c r="BK517" s="199" t="str">
        <f t="shared" si="597"/>
        <v>BK$16</v>
      </c>
      <c r="BL517" s="199" t="str">
        <f t="shared" si="597"/>
        <v>BL$16</v>
      </c>
      <c r="BM517" s="199" t="str">
        <f t="shared" si="597"/>
        <v>BM$16</v>
      </c>
      <c r="BN517" s="199" t="str">
        <f t="shared" si="597"/>
        <v>BN$16</v>
      </c>
      <c r="BO517" s="199" t="str">
        <f t="shared" si="597"/>
        <v>BO$16</v>
      </c>
      <c r="BP517" s="199" t="str">
        <f t="shared" si="597"/>
        <v>BP$16</v>
      </c>
      <c r="BQ517" s="199" t="str">
        <f t="shared" si="597"/>
        <v>BQ$16</v>
      </c>
      <c r="BR517" s="199" t="str">
        <f t="shared" si="597"/>
        <v>BR$16</v>
      </c>
      <c r="BS517" s="199" t="str">
        <f t="shared" si="597"/>
        <v>BS$16</v>
      </c>
      <c r="BT517" s="199" t="str">
        <f t="shared" si="597"/>
        <v>BT$16</v>
      </c>
      <c r="BU517" s="199" t="str">
        <f t="shared" si="597"/>
        <v>BU$16</v>
      </c>
      <c r="BV517" s="199" t="str">
        <f t="shared" si="597"/>
        <v>BV$16</v>
      </c>
      <c r="BW517" s="199" t="str">
        <f t="shared" si="597"/>
        <v>BW$16</v>
      </c>
      <c r="BX517" s="199" t="str">
        <f t="shared" si="597"/>
        <v>BX$16</v>
      </c>
      <c r="BY517" s="199" t="str">
        <f t="shared" si="597"/>
        <v>BY$16</v>
      </c>
      <c r="BZ517" s="199" t="str">
        <f t="shared" si="597"/>
        <v>BZ$16</v>
      </c>
      <c r="CA517" s="199" t="str">
        <f t="shared" si="597"/>
        <v>CA$16</v>
      </c>
      <c r="CB517" s="199" t="str">
        <f t="shared" si="597"/>
        <v>CB$16</v>
      </c>
      <c r="CC517" s="199" t="str">
        <f t="shared" si="597"/>
        <v>CC$16</v>
      </c>
      <c r="CD517" s="199" t="str">
        <f t="shared" si="597"/>
        <v>CD$16</v>
      </c>
      <c r="CE517" s="199" t="str">
        <f t="shared" ref="CE517:CL517" si="598">CE$20</f>
        <v>CE$16</v>
      </c>
      <c r="CF517" s="199" t="str">
        <f t="shared" si="598"/>
        <v>CF$16</v>
      </c>
      <c r="CG517" s="199" t="str">
        <f t="shared" si="598"/>
        <v>CG$16</v>
      </c>
      <c r="CH517" s="199" t="str">
        <f t="shared" si="598"/>
        <v>CH$16</v>
      </c>
      <c r="CI517" s="199" t="str">
        <f t="shared" si="598"/>
        <v>CI$16</v>
      </c>
      <c r="CJ517" s="199" t="str">
        <f t="shared" si="598"/>
        <v>CJ$16</v>
      </c>
      <c r="CK517" s="199" t="str">
        <f t="shared" si="598"/>
        <v>CK$16</v>
      </c>
      <c r="CL517" s="199" t="str">
        <f t="shared" si="598"/>
        <v>CL$16</v>
      </c>
      <c r="CN517" s="176"/>
      <c r="CO517" s="199" t="str">
        <f t="shared" ref="CO517:DL517" si="599">CO$20</f>
        <v>CO$16</v>
      </c>
      <c r="CP517" s="199" t="str">
        <f t="shared" si="599"/>
        <v>CP$16</v>
      </c>
      <c r="CQ517" s="199" t="str">
        <f t="shared" si="599"/>
        <v>CQ$16</v>
      </c>
      <c r="CR517" s="199" t="str">
        <f t="shared" si="599"/>
        <v>CR$16</v>
      </c>
      <c r="CS517" s="199" t="str">
        <f t="shared" si="599"/>
        <v>CS$16</v>
      </c>
      <c r="CT517" s="199" t="str">
        <f t="shared" si="599"/>
        <v>CT$16</v>
      </c>
      <c r="CU517" s="199" t="str">
        <f t="shared" si="599"/>
        <v>CU$16</v>
      </c>
      <c r="CV517" s="199" t="str">
        <f t="shared" si="599"/>
        <v>CV$16</v>
      </c>
      <c r="CW517" s="199" t="str">
        <f t="shared" si="599"/>
        <v>CW$16</v>
      </c>
      <c r="CX517" s="199" t="str">
        <f t="shared" si="599"/>
        <v>CX$16</v>
      </c>
      <c r="CY517" s="199" t="str">
        <f t="shared" si="599"/>
        <v>CY$16</v>
      </c>
      <c r="CZ517" s="199" t="str">
        <f t="shared" si="599"/>
        <v>CZ$16</v>
      </c>
      <c r="DA517" s="199" t="str">
        <f t="shared" si="599"/>
        <v>DA$16</v>
      </c>
      <c r="DB517" s="199" t="str">
        <f t="shared" si="599"/>
        <v>DB$16</v>
      </c>
      <c r="DC517" s="199" t="str">
        <f t="shared" si="599"/>
        <v>DC$16</v>
      </c>
      <c r="DD517" s="199" t="str">
        <f t="shared" si="599"/>
        <v>DD$16</v>
      </c>
      <c r="DE517" s="199" t="str">
        <f t="shared" si="599"/>
        <v>DE$16</v>
      </c>
      <c r="DF517" s="199" t="str">
        <f t="shared" si="599"/>
        <v>DF$16</v>
      </c>
      <c r="DG517" s="199" t="str">
        <f t="shared" si="599"/>
        <v>DG$16</v>
      </c>
      <c r="DH517" s="199" t="str">
        <f t="shared" si="599"/>
        <v>DH$16</v>
      </c>
      <c r="DI517" s="199" t="str">
        <f t="shared" si="599"/>
        <v>DI$16</v>
      </c>
      <c r="DJ517" s="199" t="str">
        <f t="shared" si="599"/>
        <v>DJ$16</v>
      </c>
      <c r="DK517" s="199" t="str">
        <f t="shared" si="599"/>
        <v>DK$16</v>
      </c>
      <c r="DL517" s="199" t="str">
        <f t="shared" si="599"/>
        <v>DL$16</v>
      </c>
    </row>
    <row r="518" spans="1:116" x14ac:dyDescent="0.35">
      <c r="A518" s="174"/>
      <c r="E518" s="8"/>
      <c r="G518" s="175" t="s">
        <v>462</v>
      </c>
      <c r="H518" s="200"/>
      <c r="I518" s="201"/>
      <c r="J518" s="201"/>
      <c r="K518" s="202"/>
      <c r="L518" s="202"/>
      <c r="M518" s="202"/>
      <c r="N518" s="202"/>
      <c r="O518" s="202"/>
      <c r="P518" s="202"/>
      <c r="R518" s="202"/>
      <c r="S518" s="199" t="str">
        <f t="shared" ref="S518:AX518" si="600">S$21</f>
        <v>S$17</v>
      </c>
      <c r="T518" s="199" t="str">
        <f t="shared" si="600"/>
        <v>T$17</v>
      </c>
      <c r="U518" s="199" t="str">
        <f t="shared" si="600"/>
        <v>U$17</v>
      </c>
      <c r="V518" s="199" t="str">
        <f t="shared" si="600"/>
        <v>V$17</v>
      </c>
      <c r="W518" s="199" t="str">
        <f t="shared" si="600"/>
        <v>W$17</v>
      </c>
      <c r="X518" s="199" t="str">
        <f t="shared" si="600"/>
        <v>X$17</v>
      </c>
      <c r="Y518" s="199" t="str">
        <f t="shared" si="600"/>
        <v>Y$17</v>
      </c>
      <c r="Z518" s="199" t="str">
        <f t="shared" si="600"/>
        <v>Z$17</v>
      </c>
      <c r="AA518" s="199" t="str">
        <f t="shared" si="600"/>
        <v>AA$17</v>
      </c>
      <c r="AB518" s="199" t="str">
        <f t="shared" si="600"/>
        <v>AB$17</v>
      </c>
      <c r="AC518" s="199" t="str">
        <f t="shared" si="600"/>
        <v>AC$17</v>
      </c>
      <c r="AD518" s="199" t="str">
        <f t="shared" si="600"/>
        <v>AD$17</v>
      </c>
      <c r="AE518" s="199" t="str">
        <f t="shared" si="600"/>
        <v>AE$17</v>
      </c>
      <c r="AF518" s="199" t="str">
        <f t="shared" si="600"/>
        <v>AF$17</v>
      </c>
      <c r="AG518" s="199" t="str">
        <f t="shared" si="600"/>
        <v>AG$17</v>
      </c>
      <c r="AH518" s="199" t="str">
        <f t="shared" si="600"/>
        <v>AH$17</v>
      </c>
      <c r="AI518" s="199" t="str">
        <f t="shared" si="600"/>
        <v>AI$17</v>
      </c>
      <c r="AJ518" s="199" t="str">
        <f t="shared" si="600"/>
        <v>AJ$17</v>
      </c>
      <c r="AK518" s="199" t="str">
        <f t="shared" si="600"/>
        <v>AK$17</v>
      </c>
      <c r="AL518" s="199" t="str">
        <f t="shared" si="600"/>
        <v>AL$17</v>
      </c>
      <c r="AM518" s="199" t="str">
        <f t="shared" si="600"/>
        <v>AM$17</v>
      </c>
      <c r="AN518" s="199" t="str">
        <f t="shared" si="600"/>
        <v>AN$17</v>
      </c>
      <c r="AO518" s="199" t="str">
        <f t="shared" si="600"/>
        <v>AO$17</v>
      </c>
      <c r="AP518" s="199" t="str">
        <f t="shared" si="600"/>
        <v>AP$17</v>
      </c>
      <c r="AQ518" s="199" t="str">
        <f t="shared" si="600"/>
        <v>AQ$17</v>
      </c>
      <c r="AR518" s="199" t="str">
        <f t="shared" si="600"/>
        <v>AR$17</v>
      </c>
      <c r="AS518" s="199" t="str">
        <f t="shared" si="600"/>
        <v>AS$17</v>
      </c>
      <c r="AT518" s="199" t="str">
        <f t="shared" si="600"/>
        <v>AT$17</v>
      </c>
      <c r="AU518" s="199" t="str">
        <f t="shared" si="600"/>
        <v>AU$17</v>
      </c>
      <c r="AV518" s="199" t="str">
        <f t="shared" si="600"/>
        <v>AV$17</v>
      </c>
      <c r="AW518" s="199" t="str">
        <f t="shared" si="600"/>
        <v>AW$17</v>
      </c>
      <c r="AX518" s="199" t="str">
        <f t="shared" si="600"/>
        <v>AX$17</v>
      </c>
      <c r="AY518" s="199" t="str">
        <f t="shared" ref="AY518:CD518" si="601">AY$21</f>
        <v>AY$17</v>
      </c>
      <c r="AZ518" s="199" t="str">
        <f t="shared" si="601"/>
        <v>AZ$17</v>
      </c>
      <c r="BA518" s="199" t="str">
        <f t="shared" si="601"/>
        <v>BA$17</v>
      </c>
      <c r="BB518" s="199" t="str">
        <f t="shared" si="601"/>
        <v>BB$17</v>
      </c>
      <c r="BC518" s="199" t="str">
        <f t="shared" si="601"/>
        <v>BC$17</v>
      </c>
      <c r="BD518" s="199" t="str">
        <f t="shared" si="601"/>
        <v>BD$17</v>
      </c>
      <c r="BE518" s="199" t="str">
        <f t="shared" si="601"/>
        <v>BE$17</v>
      </c>
      <c r="BF518" s="199" t="str">
        <f t="shared" si="601"/>
        <v>BF$17</v>
      </c>
      <c r="BG518" s="199" t="str">
        <f t="shared" si="601"/>
        <v>BG$17</v>
      </c>
      <c r="BH518" s="199" t="str">
        <f t="shared" si="601"/>
        <v>BH$17</v>
      </c>
      <c r="BI518" s="199" t="str">
        <f t="shared" si="601"/>
        <v>BI$17</v>
      </c>
      <c r="BJ518" s="199" t="str">
        <f t="shared" si="601"/>
        <v>BJ$17</v>
      </c>
      <c r="BK518" s="199" t="str">
        <f t="shared" si="601"/>
        <v>BK$17</v>
      </c>
      <c r="BL518" s="199" t="str">
        <f t="shared" si="601"/>
        <v>BL$17</v>
      </c>
      <c r="BM518" s="199" t="str">
        <f t="shared" si="601"/>
        <v>BM$17</v>
      </c>
      <c r="BN518" s="199" t="str">
        <f t="shared" si="601"/>
        <v>BN$17</v>
      </c>
      <c r="BO518" s="199" t="str">
        <f t="shared" si="601"/>
        <v>BO$17</v>
      </c>
      <c r="BP518" s="199" t="str">
        <f t="shared" si="601"/>
        <v>BP$17</v>
      </c>
      <c r="BQ518" s="199" t="str">
        <f t="shared" si="601"/>
        <v>BQ$17</v>
      </c>
      <c r="BR518" s="199" t="str">
        <f t="shared" si="601"/>
        <v>BR$17</v>
      </c>
      <c r="BS518" s="199" t="str">
        <f t="shared" si="601"/>
        <v>BS$17</v>
      </c>
      <c r="BT518" s="199" t="str">
        <f t="shared" si="601"/>
        <v>BT$17</v>
      </c>
      <c r="BU518" s="199" t="str">
        <f t="shared" si="601"/>
        <v>BU$17</v>
      </c>
      <c r="BV518" s="199" t="str">
        <f t="shared" si="601"/>
        <v>BV$17</v>
      </c>
      <c r="BW518" s="199" t="str">
        <f t="shared" si="601"/>
        <v>BW$17</v>
      </c>
      <c r="BX518" s="199" t="str">
        <f t="shared" si="601"/>
        <v>BX$17</v>
      </c>
      <c r="BY518" s="199" t="str">
        <f t="shared" si="601"/>
        <v>BY$17</v>
      </c>
      <c r="BZ518" s="199" t="str">
        <f t="shared" si="601"/>
        <v>BZ$17</v>
      </c>
      <c r="CA518" s="199" t="str">
        <f t="shared" si="601"/>
        <v>CA$17</v>
      </c>
      <c r="CB518" s="199" t="str">
        <f t="shared" si="601"/>
        <v>CB$17</v>
      </c>
      <c r="CC518" s="199" t="str">
        <f t="shared" si="601"/>
        <v>CC$17</v>
      </c>
      <c r="CD518" s="199" t="str">
        <f t="shared" si="601"/>
        <v>CD$17</v>
      </c>
      <c r="CE518" s="199" t="str">
        <f t="shared" ref="CE518:CL518" si="602">CE$21</f>
        <v>CE$17</v>
      </c>
      <c r="CF518" s="199" t="str">
        <f t="shared" si="602"/>
        <v>CF$17</v>
      </c>
      <c r="CG518" s="199" t="str">
        <f t="shared" si="602"/>
        <v>CG$17</v>
      </c>
      <c r="CH518" s="199" t="str">
        <f t="shared" si="602"/>
        <v>CH$17</v>
      </c>
      <c r="CI518" s="199" t="str">
        <f t="shared" si="602"/>
        <v>CI$17</v>
      </c>
      <c r="CJ518" s="199" t="str">
        <f t="shared" si="602"/>
        <v>CJ$17</v>
      </c>
      <c r="CK518" s="199" t="str">
        <f t="shared" si="602"/>
        <v>CK$17</v>
      </c>
      <c r="CL518" s="199" t="str">
        <f t="shared" si="602"/>
        <v>CL$17</v>
      </c>
      <c r="CN518" s="201"/>
      <c r="CO518" s="199" t="str">
        <f t="shared" ref="CO518:DL518" si="603">CO$21</f>
        <v>CO$17</v>
      </c>
      <c r="CP518" s="199" t="str">
        <f t="shared" si="603"/>
        <v>CP$17</v>
      </c>
      <c r="CQ518" s="199" t="str">
        <f t="shared" si="603"/>
        <v>CQ$17</v>
      </c>
      <c r="CR518" s="199" t="str">
        <f t="shared" si="603"/>
        <v>CR$17</v>
      </c>
      <c r="CS518" s="199" t="str">
        <f t="shared" si="603"/>
        <v>CS$17</v>
      </c>
      <c r="CT518" s="199" t="str">
        <f t="shared" si="603"/>
        <v>CT$17</v>
      </c>
      <c r="CU518" s="199" t="str">
        <f t="shared" si="603"/>
        <v>CU$17</v>
      </c>
      <c r="CV518" s="199" t="str">
        <f t="shared" si="603"/>
        <v>CV$17</v>
      </c>
      <c r="CW518" s="199" t="str">
        <f t="shared" si="603"/>
        <v>CW$17</v>
      </c>
      <c r="CX518" s="199" t="str">
        <f t="shared" si="603"/>
        <v>CX$17</v>
      </c>
      <c r="CY518" s="199" t="str">
        <f t="shared" si="603"/>
        <v>CY$17</v>
      </c>
      <c r="CZ518" s="199" t="str">
        <f t="shared" si="603"/>
        <v>CZ$17</v>
      </c>
      <c r="DA518" s="199" t="str">
        <f t="shared" si="603"/>
        <v>DA$17</v>
      </c>
      <c r="DB518" s="199" t="str">
        <f t="shared" si="603"/>
        <v>DB$17</v>
      </c>
      <c r="DC518" s="199" t="str">
        <f t="shared" si="603"/>
        <v>DC$17</v>
      </c>
      <c r="DD518" s="199" t="str">
        <f t="shared" si="603"/>
        <v>DD$17</v>
      </c>
      <c r="DE518" s="199" t="str">
        <f t="shared" si="603"/>
        <v>DE$17</v>
      </c>
      <c r="DF518" s="199" t="str">
        <f t="shared" si="603"/>
        <v>DF$17</v>
      </c>
      <c r="DG518" s="199" t="str">
        <f t="shared" si="603"/>
        <v>DG$17</v>
      </c>
      <c r="DH518" s="199" t="str">
        <f t="shared" si="603"/>
        <v>DH$17</v>
      </c>
      <c r="DI518" s="199" t="str">
        <f t="shared" si="603"/>
        <v>DI$17</v>
      </c>
      <c r="DJ518" s="199" t="str">
        <f t="shared" si="603"/>
        <v>DJ$17</v>
      </c>
      <c r="DK518" s="199" t="str">
        <f t="shared" si="603"/>
        <v>DK$17</v>
      </c>
      <c r="DL518" s="199" t="str">
        <f t="shared" si="603"/>
        <v>DL$17</v>
      </c>
    </row>
    <row r="519" spans="1:116" x14ac:dyDescent="0.35">
      <c r="A519" s="174"/>
      <c r="E519" s="8"/>
      <c r="G519" s="175" t="s">
        <v>491</v>
      </c>
      <c r="H519" s="200"/>
      <c r="I519" s="201"/>
      <c r="J519" s="201"/>
      <c r="K519" s="202"/>
      <c r="L519" s="202"/>
      <c r="M519" s="202"/>
      <c r="N519" s="202"/>
      <c r="O519" s="202"/>
      <c r="P519" s="202"/>
      <c r="R519" s="202"/>
      <c r="S519" s="190"/>
      <c r="T519" s="190"/>
      <c r="U519" s="190"/>
      <c r="V519" s="190"/>
      <c r="W519" s="190"/>
      <c r="X519" s="190"/>
      <c r="Y519" s="190"/>
      <c r="Z519" s="190"/>
      <c r="AA519" s="190"/>
      <c r="AB519" s="190"/>
      <c r="AC519" s="190"/>
      <c r="AD519" s="190"/>
      <c r="AE519" s="190"/>
      <c r="AF519" s="190"/>
      <c r="AG519" s="190"/>
      <c r="AH519" s="190"/>
      <c r="AI519" s="190"/>
      <c r="AJ519" s="190"/>
      <c r="AK519" s="190"/>
      <c r="AL519" s="190"/>
      <c r="AM519" s="190"/>
      <c r="AN519" s="190"/>
      <c r="AO519" s="190"/>
      <c r="AP519" s="190"/>
      <c r="AQ519" s="190"/>
      <c r="AR519" s="190"/>
      <c r="AS519" s="190"/>
      <c r="AT519" s="190"/>
      <c r="AU519" s="190"/>
      <c r="AV519" s="190"/>
      <c r="AW519" s="190"/>
      <c r="AX519" s="190"/>
      <c r="AY519" s="190"/>
      <c r="AZ519" s="190"/>
      <c r="BA519" s="190"/>
      <c r="BB519" s="190"/>
      <c r="BC519" s="190"/>
      <c r="BD519" s="190"/>
      <c r="BE519" s="190"/>
      <c r="BF519" s="190"/>
      <c r="BG519" s="190"/>
      <c r="BH519" s="190"/>
      <c r="BI519" s="190"/>
      <c r="BJ519" s="190"/>
      <c r="BK519" s="190"/>
      <c r="BL519" s="190"/>
      <c r="BM519" s="190"/>
      <c r="BN519" s="190"/>
      <c r="BO519" s="190"/>
      <c r="BP519" s="190"/>
      <c r="BQ519" s="190"/>
      <c r="BR519" s="190"/>
      <c r="BS519" s="190"/>
      <c r="BT519" s="190"/>
      <c r="BU519" s="190"/>
      <c r="BV519" s="190"/>
      <c r="BW519" s="190"/>
      <c r="BX519" s="190"/>
      <c r="BY519" s="190"/>
      <c r="BZ519" s="190"/>
      <c r="CA519" s="190"/>
      <c r="CB519" s="190"/>
      <c r="CC519" s="190"/>
      <c r="CD519" s="190"/>
      <c r="CE519" s="190"/>
      <c r="CF519" s="190"/>
      <c r="CG519" s="190"/>
      <c r="CH519" s="190"/>
      <c r="CI519" s="190"/>
      <c r="CJ519" s="190"/>
      <c r="CK519" s="190"/>
      <c r="CL519" s="190"/>
      <c r="CN519" s="201"/>
      <c r="CO519" s="190"/>
      <c r="CP519" s="190"/>
      <c r="CQ519" s="190"/>
      <c r="CR519" s="190"/>
      <c r="CS519" s="190"/>
      <c r="CT519" s="190"/>
      <c r="CU519" s="190"/>
      <c r="CV519" s="190"/>
      <c r="CW519" s="190"/>
      <c r="CX519" s="190"/>
      <c r="CY519" s="190"/>
      <c r="CZ519" s="190"/>
      <c r="DA519" s="190"/>
      <c r="DB519" s="190"/>
      <c r="DC519" s="190"/>
      <c r="DD519" s="190"/>
      <c r="DE519" s="190"/>
      <c r="DF519" s="190"/>
      <c r="DG519" s="190"/>
      <c r="DH519" s="190"/>
      <c r="DI519" s="190"/>
      <c r="DJ519" s="190"/>
      <c r="DK519" s="190"/>
      <c r="DL519" s="190"/>
    </row>
    <row r="520" spans="1:116" x14ac:dyDescent="0.35">
      <c r="A520" s="174"/>
      <c r="E520" s="8"/>
      <c r="G520" s="175" t="s">
        <v>505</v>
      </c>
      <c r="H520" s="200"/>
      <c r="I520" s="201"/>
      <c r="J520" s="201"/>
      <c r="K520" s="202"/>
      <c r="L520" s="202"/>
      <c r="M520" s="202"/>
      <c r="N520" s="202"/>
      <c r="O520" s="202"/>
      <c r="P520" s="202"/>
      <c r="R520" s="202"/>
      <c r="S520" s="190"/>
      <c r="T520" s="190"/>
      <c r="U520" s="190"/>
      <c r="V520" s="190"/>
      <c r="W520" s="190"/>
      <c r="X520" s="190"/>
      <c r="Y520" s="190"/>
      <c r="Z520" s="190"/>
      <c r="AA520" s="190"/>
      <c r="AB520" s="190"/>
      <c r="AC520" s="190"/>
      <c r="AD520" s="190"/>
      <c r="AE520" s="190"/>
      <c r="AF520" s="190"/>
      <c r="AG520" s="190"/>
      <c r="AH520" s="190"/>
      <c r="AI520" s="190"/>
      <c r="AJ520" s="190"/>
      <c r="AK520" s="190"/>
      <c r="AL520" s="190"/>
      <c r="AM520" s="190"/>
      <c r="AN520" s="190"/>
      <c r="AO520" s="190"/>
      <c r="AP520" s="190"/>
      <c r="AQ520" s="190"/>
      <c r="AR520" s="190"/>
      <c r="AS520" s="190"/>
      <c r="AT520" s="190"/>
      <c r="AU520" s="190"/>
      <c r="AV520" s="190"/>
      <c r="AW520" s="190"/>
      <c r="AX520" s="190"/>
      <c r="AY520" s="190"/>
      <c r="AZ520" s="190"/>
      <c r="BA520" s="190"/>
      <c r="BB520" s="190"/>
      <c r="BC520" s="190"/>
      <c r="BD520" s="190"/>
      <c r="BE520" s="190"/>
      <c r="BF520" s="190"/>
      <c r="BG520" s="190"/>
      <c r="BH520" s="190"/>
      <c r="BI520" s="190"/>
      <c r="BJ520" s="190"/>
      <c r="BK520" s="190"/>
      <c r="BL520" s="190"/>
      <c r="BM520" s="190"/>
      <c r="BN520" s="190"/>
      <c r="BO520" s="190"/>
      <c r="BP520" s="190"/>
      <c r="BQ520" s="190"/>
      <c r="BR520" s="190"/>
      <c r="BS520" s="190"/>
      <c r="BT520" s="190"/>
      <c r="BU520" s="190"/>
      <c r="BV520" s="190"/>
      <c r="BW520" s="190"/>
      <c r="BX520" s="190"/>
      <c r="BY520" s="190"/>
      <c r="BZ520" s="190"/>
      <c r="CA520" s="190"/>
      <c r="CB520" s="190"/>
      <c r="CC520" s="190"/>
      <c r="CD520" s="190"/>
      <c r="CE520" s="190"/>
      <c r="CF520" s="190"/>
      <c r="CG520" s="190"/>
      <c r="CH520" s="190"/>
      <c r="CI520" s="190"/>
      <c r="CJ520" s="190"/>
      <c r="CK520" s="190"/>
      <c r="CL520" s="190"/>
      <c r="CN520" s="201"/>
      <c r="CO520" s="190"/>
      <c r="CP520" s="190"/>
      <c r="CQ520" s="190"/>
      <c r="CR520" s="190"/>
      <c r="CS520" s="190"/>
      <c r="CT520" s="190"/>
      <c r="CU520" s="190"/>
      <c r="CV520" s="190"/>
      <c r="CW520" s="190"/>
      <c r="CX520" s="190"/>
      <c r="CY520" s="190"/>
      <c r="CZ520" s="190"/>
      <c r="DA520" s="190"/>
      <c r="DB520" s="190"/>
      <c r="DC520" s="190"/>
      <c r="DD520" s="190"/>
      <c r="DE520" s="190"/>
      <c r="DF520" s="190"/>
      <c r="DG520" s="190"/>
      <c r="DH520" s="190"/>
      <c r="DI520" s="190"/>
      <c r="DJ520" s="190"/>
      <c r="DK520" s="190"/>
      <c r="DL520" s="190"/>
    </row>
    <row r="521" spans="1:116" x14ac:dyDescent="0.35">
      <c r="A521" s="174"/>
      <c r="E521" s="8"/>
      <c r="G521" s="175" t="s">
        <v>463</v>
      </c>
      <c r="H521" s="200"/>
      <c r="I521" s="201"/>
      <c r="J521" s="201"/>
      <c r="K521" s="202"/>
      <c r="L521" s="202"/>
      <c r="M521" s="202"/>
      <c r="N521" s="202"/>
      <c r="O521" s="202"/>
      <c r="P521" s="202"/>
      <c r="R521" s="202"/>
      <c r="S521" s="190" t="str">
        <f t="shared" ref="S521:AX521" si="604">S$22</f>
        <v>S$18</v>
      </c>
      <c r="T521" s="190" t="str">
        <f t="shared" si="604"/>
        <v>T$18</v>
      </c>
      <c r="U521" s="190" t="str">
        <f t="shared" si="604"/>
        <v>U$18</v>
      </c>
      <c r="V521" s="190" t="str">
        <f t="shared" si="604"/>
        <v>V$18</v>
      </c>
      <c r="W521" s="190" t="str">
        <f t="shared" si="604"/>
        <v>W$18</v>
      </c>
      <c r="X521" s="190" t="str">
        <f t="shared" si="604"/>
        <v>X$18</v>
      </c>
      <c r="Y521" s="190" t="str">
        <f t="shared" si="604"/>
        <v>Y$18</v>
      </c>
      <c r="Z521" s="190" t="str">
        <f t="shared" si="604"/>
        <v>Z$18</v>
      </c>
      <c r="AA521" s="190" t="str">
        <f t="shared" si="604"/>
        <v>AA$18</v>
      </c>
      <c r="AB521" s="190" t="str">
        <f t="shared" si="604"/>
        <v>AB$18</v>
      </c>
      <c r="AC521" s="190" t="str">
        <f t="shared" si="604"/>
        <v>AC$18</v>
      </c>
      <c r="AD521" s="190" t="str">
        <f t="shared" si="604"/>
        <v>AD$18</v>
      </c>
      <c r="AE521" s="190" t="str">
        <f t="shared" si="604"/>
        <v>AE$18</v>
      </c>
      <c r="AF521" s="190" t="str">
        <f t="shared" si="604"/>
        <v>AF$18</v>
      </c>
      <c r="AG521" s="190" t="str">
        <f t="shared" si="604"/>
        <v>AG$18</v>
      </c>
      <c r="AH521" s="190" t="str">
        <f t="shared" si="604"/>
        <v>AH$18</v>
      </c>
      <c r="AI521" s="190" t="str">
        <f t="shared" si="604"/>
        <v>AI$18</v>
      </c>
      <c r="AJ521" s="190" t="str">
        <f t="shared" si="604"/>
        <v>AJ$18</v>
      </c>
      <c r="AK521" s="190" t="str">
        <f t="shared" si="604"/>
        <v>AK$18</v>
      </c>
      <c r="AL521" s="190" t="str">
        <f t="shared" si="604"/>
        <v>AL$18</v>
      </c>
      <c r="AM521" s="190" t="str">
        <f t="shared" si="604"/>
        <v>AM$18</v>
      </c>
      <c r="AN521" s="190" t="str">
        <f t="shared" si="604"/>
        <v>AN$18</v>
      </c>
      <c r="AO521" s="190" t="str">
        <f t="shared" si="604"/>
        <v>AO$18</v>
      </c>
      <c r="AP521" s="190" t="str">
        <f t="shared" si="604"/>
        <v>AP$18</v>
      </c>
      <c r="AQ521" s="190" t="str">
        <f t="shared" si="604"/>
        <v>AQ$18</v>
      </c>
      <c r="AR521" s="190" t="str">
        <f t="shared" si="604"/>
        <v>AR$18</v>
      </c>
      <c r="AS521" s="190" t="str">
        <f t="shared" si="604"/>
        <v>AS$18</v>
      </c>
      <c r="AT521" s="190" t="str">
        <f t="shared" si="604"/>
        <v>AT$18</v>
      </c>
      <c r="AU521" s="190" t="str">
        <f t="shared" si="604"/>
        <v>AU$18</v>
      </c>
      <c r="AV521" s="190" t="str">
        <f t="shared" si="604"/>
        <v>AV$18</v>
      </c>
      <c r="AW521" s="190" t="str">
        <f t="shared" si="604"/>
        <v>AW$18</v>
      </c>
      <c r="AX521" s="190" t="str">
        <f t="shared" si="604"/>
        <v>AX$18</v>
      </c>
      <c r="AY521" s="190" t="str">
        <f t="shared" ref="AY521:CD521" si="605">AY$22</f>
        <v>AY$18</v>
      </c>
      <c r="AZ521" s="190" t="str">
        <f t="shared" si="605"/>
        <v>AZ$18</v>
      </c>
      <c r="BA521" s="190" t="str">
        <f t="shared" si="605"/>
        <v>BA$18</v>
      </c>
      <c r="BB521" s="190" t="str">
        <f t="shared" si="605"/>
        <v>BB$18</v>
      </c>
      <c r="BC521" s="190" t="str">
        <f t="shared" si="605"/>
        <v>BC$18</v>
      </c>
      <c r="BD521" s="190" t="str">
        <f t="shared" si="605"/>
        <v>BD$18</v>
      </c>
      <c r="BE521" s="190" t="str">
        <f t="shared" si="605"/>
        <v>BE$18</v>
      </c>
      <c r="BF521" s="190" t="str">
        <f t="shared" si="605"/>
        <v>BF$18</v>
      </c>
      <c r="BG521" s="190" t="str">
        <f t="shared" si="605"/>
        <v>BG$18</v>
      </c>
      <c r="BH521" s="190" t="str">
        <f t="shared" si="605"/>
        <v>BH$18</v>
      </c>
      <c r="BI521" s="190" t="str">
        <f t="shared" si="605"/>
        <v>BI$18</v>
      </c>
      <c r="BJ521" s="190" t="str">
        <f t="shared" si="605"/>
        <v>BJ$18</v>
      </c>
      <c r="BK521" s="190" t="str">
        <f t="shared" si="605"/>
        <v>BK$18</v>
      </c>
      <c r="BL521" s="190" t="str">
        <f t="shared" si="605"/>
        <v>BL$18</v>
      </c>
      <c r="BM521" s="190" t="str">
        <f t="shared" si="605"/>
        <v>BM$18</v>
      </c>
      <c r="BN521" s="190" t="str">
        <f t="shared" si="605"/>
        <v>BN$18</v>
      </c>
      <c r="BO521" s="190" t="str">
        <f t="shared" si="605"/>
        <v>BO$18</v>
      </c>
      <c r="BP521" s="190" t="str">
        <f t="shared" si="605"/>
        <v>BP$18</v>
      </c>
      <c r="BQ521" s="190" t="str">
        <f t="shared" si="605"/>
        <v>BQ$18</v>
      </c>
      <c r="BR521" s="190" t="str">
        <f t="shared" si="605"/>
        <v>BR$18</v>
      </c>
      <c r="BS521" s="190" t="str">
        <f t="shared" si="605"/>
        <v>BS$18</v>
      </c>
      <c r="BT521" s="190" t="str">
        <f t="shared" si="605"/>
        <v>BT$18</v>
      </c>
      <c r="BU521" s="190" t="str">
        <f t="shared" si="605"/>
        <v>BU$18</v>
      </c>
      <c r="BV521" s="190" t="str">
        <f t="shared" si="605"/>
        <v>BV$18</v>
      </c>
      <c r="BW521" s="190" t="str">
        <f t="shared" si="605"/>
        <v>BW$18</v>
      </c>
      <c r="BX521" s="190" t="str">
        <f t="shared" si="605"/>
        <v>BX$18</v>
      </c>
      <c r="BY521" s="190" t="str">
        <f t="shared" si="605"/>
        <v>BY$18</v>
      </c>
      <c r="BZ521" s="190" t="str">
        <f t="shared" si="605"/>
        <v>BZ$18</v>
      </c>
      <c r="CA521" s="190" t="str">
        <f t="shared" si="605"/>
        <v>CA$18</v>
      </c>
      <c r="CB521" s="190" t="str">
        <f t="shared" si="605"/>
        <v>CB$18</v>
      </c>
      <c r="CC521" s="190" t="str">
        <f t="shared" si="605"/>
        <v>CC$18</v>
      </c>
      <c r="CD521" s="190" t="str">
        <f t="shared" si="605"/>
        <v>CD$18</v>
      </c>
      <c r="CE521" s="190" t="str">
        <f t="shared" ref="CE521:CL521" si="606">CE$22</f>
        <v>CE$18</v>
      </c>
      <c r="CF521" s="190" t="str">
        <f t="shared" si="606"/>
        <v>CF$18</v>
      </c>
      <c r="CG521" s="190" t="str">
        <f t="shared" si="606"/>
        <v>CG$18</v>
      </c>
      <c r="CH521" s="190" t="str">
        <f t="shared" si="606"/>
        <v>CH$18</v>
      </c>
      <c r="CI521" s="190" t="str">
        <f t="shared" si="606"/>
        <v>CI$18</v>
      </c>
      <c r="CJ521" s="190" t="str">
        <f t="shared" si="606"/>
        <v>CJ$18</v>
      </c>
      <c r="CK521" s="190" t="str">
        <f t="shared" si="606"/>
        <v>CK$18</v>
      </c>
      <c r="CL521" s="190" t="str">
        <f t="shared" si="606"/>
        <v>CL$18</v>
      </c>
      <c r="CN521" s="201"/>
      <c r="CO521" s="190" t="str">
        <f t="shared" ref="CO521:DL521" si="607">CO$22</f>
        <v>CO$18</v>
      </c>
      <c r="CP521" s="190" t="str">
        <f t="shared" si="607"/>
        <v>CP$18</v>
      </c>
      <c r="CQ521" s="190" t="str">
        <f t="shared" si="607"/>
        <v>CQ$18</v>
      </c>
      <c r="CR521" s="190" t="str">
        <f t="shared" si="607"/>
        <v>CR$18</v>
      </c>
      <c r="CS521" s="190" t="str">
        <f t="shared" si="607"/>
        <v>CS$18</v>
      </c>
      <c r="CT521" s="190" t="str">
        <f t="shared" si="607"/>
        <v>CT$18</v>
      </c>
      <c r="CU521" s="190" t="str">
        <f t="shared" si="607"/>
        <v>CU$18</v>
      </c>
      <c r="CV521" s="190" t="str">
        <f t="shared" si="607"/>
        <v>CV$18</v>
      </c>
      <c r="CW521" s="190" t="str">
        <f t="shared" si="607"/>
        <v>CW$18</v>
      </c>
      <c r="CX521" s="190" t="str">
        <f t="shared" si="607"/>
        <v>CX$18</v>
      </c>
      <c r="CY521" s="190" t="str">
        <f t="shared" si="607"/>
        <v>CY$18</v>
      </c>
      <c r="CZ521" s="190" t="str">
        <f t="shared" si="607"/>
        <v>CZ$18</v>
      </c>
      <c r="DA521" s="190" t="str">
        <f t="shared" si="607"/>
        <v>DA$18</v>
      </c>
      <c r="DB521" s="190" t="str">
        <f t="shared" si="607"/>
        <v>DB$18</v>
      </c>
      <c r="DC521" s="190" t="str">
        <f t="shared" si="607"/>
        <v>DC$18</v>
      </c>
      <c r="DD521" s="190" t="str">
        <f t="shared" si="607"/>
        <v>DD$18</v>
      </c>
      <c r="DE521" s="190" t="str">
        <f t="shared" si="607"/>
        <v>DE$18</v>
      </c>
      <c r="DF521" s="190" t="str">
        <f t="shared" si="607"/>
        <v>DF$18</v>
      </c>
      <c r="DG521" s="190" t="str">
        <f t="shared" si="607"/>
        <v>DG$18</v>
      </c>
      <c r="DH521" s="190" t="str">
        <f t="shared" si="607"/>
        <v>DH$18</v>
      </c>
      <c r="DI521" s="190" t="str">
        <f t="shared" si="607"/>
        <v>DI$18</v>
      </c>
      <c r="DJ521" s="190" t="str">
        <f t="shared" si="607"/>
        <v>DJ$18</v>
      </c>
      <c r="DK521" s="190" t="str">
        <f t="shared" si="607"/>
        <v>DK$18</v>
      </c>
      <c r="DL521" s="190" t="str">
        <f t="shared" si="607"/>
        <v>DL$18</v>
      </c>
    </row>
    <row r="522" spans="1:116" x14ac:dyDescent="0.35">
      <c r="A522" s="174"/>
      <c r="E522" s="8"/>
      <c r="G522" s="175" t="s">
        <v>464</v>
      </c>
      <c r="H522" s="200"/>
      <c r="I522" s="201"/>
      <c r="J522" s="201"/>
      <c r="K522" s="202"/>
      <c r="L522" s="202"/>
      <c r="M522" s="202"/>
      <c r="N522" s="202"/>
      <c r="O522" s="202"/>
      <c r="P522" s="202"/>
      <c r="R522" s="202"/>
      <c r="S522" s="190" t="str">
        <f t="shared" ref="S522:AX522" si="608">S$23</f>
        <v>S$19</v>
      </c>
      <c r="T522" s="190" t="str">
        <f t="shared" si="608"/>
        <v>T$19</v>
      </c>
      <c r="U522" s="190" t="str">
        <f t="shared" si="608"/>
        <v>U$19</v>
      </c>
      <c r="V522" s="190" t="str">
        <f t="shared" si="608"/>
        <v>V$19</v>
      </c>
      <c r="W522" s="190" t="str">
        <f t="shared" si="608"/>
        <v>W$19</v>
      </c>
      <c r="X522" s="190" t="str">
        <f t="shared" si="608"/>
        <v>X$19</v>
      </c>
      <c r="Y522" s="190" t="str">
        <f t="shared" si="608"/>
        <v>Y$19</v>
      </c>
      <c r="Z522" s="190" t="str">
        <f t="shared" si="608"/>
        <v>Z$19</v>
      </c>
      <c r="AA522" s="190" t="str">
        <f t="shared" si="608"/>
        <v>AA$19</v>
      </c>
      <c r="AB522" s="190" t="str">
        <f t="shared" si="608"/>
        <v>AB$19</v>
      </c>
      <c r="AC522" s="190" t="str">
        <f t="shared" si="608"/>
        <v>AC$19</v>
      </c>
      <c r="AD522" s="190" t="str">
        <f t="shared" si="608"/>
        <v>AD$19</v>
      </c>
      <c r="AE522" s="190" t="str">
        <f t="shared" si="608"/>
        <v>AE$19</v>
      </c>
      <c r="AF522" s="190" t="str">
        <f t="shared" si="608"/>
        <v>AF$19</v>
      </c>
      <c r="AG522" s="190" t="str">
        <f t="shared" si="608"/>
        <v>AG$19</v>
      </c>
      <c r="AH522" s="190" t="str">
        <f t="shared" si="608"/>
        <v>AH$19</v>
      </c>
      <c r="AI522" s="190" t="str">
        <f t="shared" si="608"/>
        <v>AI$19</v>
      </c>
      <c r="AJ522" s="190" t="str">
        <f t="shared" si="608"/>
        <v>AJ$19</v>
      </c>
      <c r="AK522" s="190" t="str">
        <f t="shared" si="608"/>
        <v>AK$19</v>
      </c>
      <c r="AL522" s="190" t="str">
        <f t="shared" si="608"/>
        <v>AL$19</v>
      </c>
      <c r="AM522" s="190" t="str">
        <f t="shared" si="608"/>
        <v>AM$19</v>
      </c>
      <c r="AN522" s="190" t="str">
        <f t="shared" si="608"/>
        <v>AN$19</v>
      </c>
      <c r="AO522" s="190" t="str">
        <f t="shared" si="608"/>
        <v>AO$19</v>
      </c>
      <c r="AP522" s="190" t="str">
        <f t="shared" si="608"/>
        <v>AP$19</v>
      </c>
      <c r="AQ522" s="190" t="str">
        <f t="shared" si="608"/>
        <v>AQ$19</v>
      </c>
      <c r="AR522" s="190" t="str">
        <f t="shared" si="608"/>
        <v>AR$19</v>
      </c>
      <c r="AS522" s="190" t="str">
        <f t="shared" si="608"/>
        <v>AS$19</v>
      </c>
      <c r="AT522" s="190" t="str">
        <f t="shared" si="608"/>
        <v>AT$19</v>
      </c>
      <c r="AU522" s="190" t="str">
        <f t="shared" si="608"/>
        <v>AU$19</v>
      </c>
      <c r="AV522" s="190" t="str">
        <f t="shared" si="608"/>
        <v>AV$19</v>
      </c>
      <c r="AW522" s="190" t="str">
        <f t="shared" si="608"/>
        <v>AW$19</v>
      </c>
      <c r="AX522" s="190" t="str">
        <f t="shared" si="608"/>
        <v>AX$19</v>
      </c>
      <c r="AY522" s="190" t="str">
        <f t="shared" ref="AY522:CD522" si="609">AY$23</f>
        <v>AY$19</v>
      </c>
      <c r="AZ522" s="190" t="str">
        <f t="shared" si="609"/>
        <v>AZ$19</v>
      </c>
      <c r="BA522" s="190" t="str">
        <f t="shared" si="609"/>
        <v>BA$19</v>
      </c>
      <c r="BB522" s="190" t="str">
        <f t="shared" si="609"/>
        <v>BB$19</v>
      </c>
      <c r="BC522" s="190" t="str">
        <f t="shared" si="609"/>
        <v>BC$19</v>
      </c>
      <c r="BD522" s="190" t="str">
        <f t="shared" si="609"/>
        <v>BD$19</v>
      </c>
      <c r="BE522" s="190" t="str">
        <f t="shared" si="609"/>
        <v>BE$19</v>
      </c>
      <c r="BF522" s="190" t="str">
        <f t="shared" si="609"/>
        <v>BF$19</v>
      </c>
      <c r="BG522" s="190" t="str">
        <f t="shared" si="609"/>
        <v>BG$19</v>
      </c>
      <c r="BH522" s="190" t="str">
        <f t="shared" si="609"/>
        <v>BH$19</v>
      </c>
      <c r="BI522" s="190" t="str">
        <f t="shared" si="609"/>
        <v>BI$19</v>
      </c>
      <c r="BJ522" s="190" t="str">
        <f t="shared" si="609"/>
        <v>BJ$19</v>
      </c>
      <c r="BK522" s="190" t="str">
        <f t="shared" si="609"/>
        <v>BK$19</v>
      </c>
      <c r="BL522" s="190" t="str">
        <f t="shared" si="609"/>
        <v>BL$19</v>
      </c>
      <c r="BM522" s="190" t="str">
        <f t="shared" si="609"/>
        <v>BM$19</v>
      </c>
      <c r="BN522" s="190" t="str">
        <f t="shared" si="609"/>
        <v>BN$19</v>
      </c>
      <c r="BO522" s="190" t="str">
        <f t="shared" si="609"/>
        <v>BO$19</v>
      </c>
      <c r="BP522" s="190" t="str">
        <f t="shared" si="609"/>
        <v>BP$19</v>
      </c>
      <c r="BQ522" s="190" t="str">
        <f t="shared" si="609"/>
        <v>BQ$19</v>
      </c>
      <c r="BR522" s="190" t="str">
        <f t="shared" si="609"/>
        <v>BR$19</v>
      </c>
      <c r="BS522" s="190" t="str">
        <f t="shared" si="609"/>
        <v>BS$19</v>
      </c>
      <c r="BT522" s="190" t="str">
        <f t="shared" si="609"/>
        <v>BT$19</v>
      </c>
      <c r="BU522" s="190" t="str">
        <f t="shared" si="609"/>
        <v>BU$19</v>
      </c>
      <c r="BV522" s="190" t="str">
        <f t="shared" si="609"/>
        <v>BV$19</v>
      </c>
      <c r="BW522" s="190" t="str">
        <f t="shared" si="609"/>
        <v>BW$19</v>
      </c>
      <c r="BX522" s="190" t="str">
        <f t="shared" si="609"/>
        <v>BX$19</v>
      </c>
      <c r="BY522" s="190" t="str">
        <f t="shared" si="609"/>
        <v>BY$19</v>
      </c>
      <c r="BZ522" s="190" t="str">
        <f t="shared" si="609"/>
        <v>BZ$19</v>
      </c>
      <c r="CA522" s="190" t="str">
        <f t="shared" si="609"/>
        <v>CA$19</v>
      </c>
      <c r="CB522" s="190" t="str">
        <f t="shared" si="609"/>
        <v>CB$19</v>
      </c>
      <c r="CC522" s="190" t="str">
        <f t="shared" si="609"/>
        <v>CC$19</v>
      </c>
      <c r="CD522" s="190" t="str">
        <f t="shared" si="609"/>
        <v>CD$19</v>
      </c>
      <c r="CE522" s="190" t="str">
        <f t="shared" ref="CE522:CL522" si="610">CE$23</f>
        <v>CE$19</v>
      </c>
      <c r="CF522" s="190" t="str">
        <f t="shared" si="610"/>
        <v>CF$19</v>
      </c>
      <c r="CG522" s="190" t="str">
        <f t="shared" si="610"/>
        <v>CG$19</v>
      </c>
      <c r="CH522" s="190" t="str">
        <f t="shared" si="610"/>
        <v>CH$19</v>
      </c>
      <c r="CI522" s="190" t="str">
        <f t="shared" si="610"/>
        <v>CI$19</v>
      </c>
      <c r="CJ522" s="190" t="str">
        <f t="shared" si="610"/>
        <v>CJ$19</v>
      </c>
      <c r="CK522" s="190" t="str">
        <f t="shared" si="610"/>
        <v>CK$19</v>
      </c>
      <c r="CL522" s="190" t="str">
        <f t="shared" si="610"/>
        <v>CL$19</v>
      </c>
      <c r="CN522" s="201"/>
      <c r="CO522" s="190" t="str">
        <f t="shared" ref="CO522:DL522" si="611">CO$23</f>
        <v>CO$19</v>
      </c>
      <c r="CP522" s="190" t="str">
        <f t="shared" si="611"/>
        <v>CP$19</v>
      </c>
      <c r="CQ522" s="190" t="str">
        <f t="shared" si="611"/>
        <v>CQ$19</v>
      </c>
      <c r="CR522" s="190" t="str">
        <f t="shared" si="611"/>
        <v>CR$19</v>
      </c>
      <c r="CS522" s="190" t="str">
        <f t="shared" si="611"/>
        <v>CS$19</v>
      </c>
      <c r="CT522" s="190" t="str">
        <f t="shared" si="611"/>
        <v>CT$19</v>
      </c>
      <c r="CU522" s="190" t="str">
        <f t="shared" si="611"/>
        <v>CU$19</v>
      </c>
      <c r="CV522" s="190" t="str">
        <f t="shared" si="611"/>
        <v>CV$19</v>
      </c>
      <c r="CW522" s="190" t="str">
        <f t="shared" si="611"/>
        <v>CW$19</v>
      </c>
      <c r="CX522" s="190" t="str">
        <f t="shared" si="611"/>
        <v>CX$19</v>
      </c>
      <c r="CY522" s="190" t="str">
        <f t="shared" si="611"/>
        <v>CY$19</v>
      </c>
      <c r="CZ522" s="190" t="str">
        <f t="shared" si="611"/>
        <v>CZ$19</v>
      </c>
      <c r="DA522" s="190" t="str">
        <f t="shared" si="611"/>
        <v>DA$19</v>
      </c>
      <c r="DB522" s="190" t="str">
        <f t="shared" si="611"/>
        <v>DB$19</v>
      </c>
      <c r="DC522" s="190" t="str">
        <f t="shared" si="611"/>
        <v>DC$19</v>
      </c>
      <c r="DD522" s="190" t="str">
        <f t="shared" si="611"/>
        <v>DD$19</v>
      </c>
      <c r="DE522" s="190" t="str">
        <f t="shared" si="611"/>
        <v>DE$19</v>
      </c>
      <c r="DF522" s="190" t="str">
        <f t="shared" si="611"/>
        <v>DF$19</v>
      </c>
      <c r="DG522" s="190" t="str">
        <f t="shared" si="611"/>
        <v>DG$19</v>
      </c>
      <c r="DH522" s="190" t="str">
        <f t="shared" si="611"/>
        <v>DH$19</v>
      </c>
      <c r="DI522" s="190" t="str">
        <f t="shared" si="611"/>
        <v>DI$19</v>
      </c>
      <c r="DJ522" s="190" t="str">
        <f t="shared" si="611"/>
        <v>DJ$19</v>
      </c>
      <c r="DK522" s="190" t="str">
        <f t="shared" si="611"/>
        <v>DK$19</v>
      </c>
      <c r="DL522" s="190" t="str">
        <f t="shared" si="611"/>
        <v>DL$19</v>
      </c>
    </row>
    <row r="523" spans="1:116" x14ac:dyDescent="0.35">
      <c r="A523" s="48" t="s">
        <v>218</v>
      </c>
      <c r="B523" s="31" t="s">
        <v>81</v>
      </c>
      <c r="C523" s="31"/>
      <c r="D523" t="s">
        <v>760</v>
      </c>
      <c r="E523" s="8" t="str">
        <f t="shared" ref="E523:E535" si="612">ROW()&amp;" "&amp;D523</f>
        <v>523 SALES-PV</v>
      </c>
      <c r="F523" t="s">
        <v>413</v>
      </c>
      <c r="G523" s="70" t="s">
        <v>779</v>
      </c>
      <c r="H523" s="48"/>
      <c r="I523" s="304"/>
      <c r="J523" s="304"/>
      <c r="K523" s="48"/>
      <c r="L523" s="48"/>
      <c r="M523" s="48"/>
      <c r="N523" s="48"/>
      <c r="O523" s="48"/>
      <c r="P523" s="48"/>
      <c r="R523" s="70"/>
      <c r="S523" s="70"/>
      <c r="T523" s="70"/>
      <c r="U523" s="70"/>
      <c r="V523" s="70"/>
      <c r="W523" s="70"/>
      <c r="X523" s="70"/>
      <c r="Y523" s="70"/>
      <c r="Z523" s="70"/>
      <c r="AA523" s="70"/>
      <c r="AB523" s="70"/>
      <c r="AC523" s="70"/>
      <c r="AD523" s="70"/>
      <c r="AE523" s="70"/>
      <c r="AF523" s="70"/>
      <c r="AG523" s="70"/>
      <c r="AH523" s="70"/>
      <c r="AI523" s="70"/>
      <c r="AJ523" s="70"/>
      <c r="AK523" s="70"/>
      <c r="AL523" s="70"/>
      <c r="AM523" s="70"/>
      <c r="AN523" s="70"/>
      <c r="AO523" s="70"/>
      <c r="AP523" s="70"/>
      <c r="AQ523" s="70"/>
      <c r="AR523" s="70"/>
      <c r="AS523" s="70"/>
      <c r="AT523" s="70"/>
      <c r="AU523" s="70"/>
      <c r="AV523" s="70"/>
      <c r="AW523" s="70"/>
      <c r="AX523" s="70"/>
      <c r="AY523" s="70"/>
      <c r="AZ523" s="70"/>
      <c r="BA523" s="70"/>
      <c r="BB523" s="70"/>
      <c r="BC523" s="70"/>
      <c r="BD523" s="70"/>
      <c r="BE523" s="70"/>
      <c r="BF523" s="70"/>
      <c r="BG523" s="70"/>
      <c r="BH523" s="70"/>
      <c r="BI523" s="70"/>
      <c r="BJ523" s="70"/>
      <c r="BK523" s="70"/>
      <c r="BL523" s="70"/>
      <c r="BM523" s="70"/>
      <c r="BN523" s="70"/>
      <c r="BO523" s="70"/>
      <c r="BP523" s="70"/>
      <c r="BQ523" s="70"/>
      <c r="BR523" s="70"/>
      <c r="BS523" s="70"/>
      <c r="BT523" s="70"/>
      <c r="BU523" s="70"/>
      <c r="BV523" s="70"/>
      <c r="BW523" s="70"/>
      <c r="BX523" s="70"/>
      <c r="BY523" s="70"/>
      <c r="BZ523" s="70"/>
      <c r="CA523" s="70"/>
      <c r="CB523" s="70"/>
      <c r="CC523" s="70"/>
      <c r="CD523" s="70"/>
      <c r="CE523" s="70"/>
      <c r="CF523" s="70"/>
      <c r="CG523" s="70"/>
      <c r="CH523" s="70"/>
      <c r="CI523" s="70"/>
      <c r="CJ523" s="70"/>
      <c r="CK523" s="70"/>
      <c r="CL523" s="70"/>
      <c r="CN523" s="304"/>
      <c r="CO523" s="70"/>
      <c r="CP523" s="70"/>
      <c r="CQ523" s="70"/>
      <c r="CR523" s="70"/>
      <c r="CS523" s="70"/>
      <c r="CT523" s="70"/>
      <c r="CU523" s="70"/>
      <c r="CV523" s="70"/>
      <c r="CW523" s="70"/>
      <c r="CX523" s="70"/>
      <c r="CY523" s="70"/>
      <c r="CZ523" s="70"/>
      <c r="DA523" s="70"/>
      <c r="DB523" s="70"/>
      <c r="DC523" s="70"/>
      <c r="DD523" s="70"/>
      <c r="DE523" s="70"/>
      <c r="DF523" s="70"/>
      <c r="DG523" s="70"/>
      <c r="DH523" s="70"/>
      <c r="DI523" s="70"/>
      <c r="DJ523" s="70"/>
      <c r="DK523" s="70"/>
      <c r="DL523" s="70"/>
    </row>
    <row r="524" spans="1:116" x14ac:dyDescent="0.35">
      <c r="B524" t="s">
        <v>332</v>
      </c>
      <c r="C524" t="s">
        <v>80</v>
      </c>
      <c r="D524" t="s">
        <v>760</v>
      </c>
      <c r="E524" s="8" t="str">
        <f t="shared" si="612"/>
        <v>524 SALES-PV</v>
      </c>
      <c r="G524" s="145" t="str">
        <f>"# of "&amp;G529&amp;"s"</f>
        <v># of units</v>
      </c>
      <c r="H524" s="12"/>
      <c r="I524" s="60"/>
      <c r="J524" s="60"/>
      <c r="K524" s="15">
        <f t="shared" ref="K524:P524" si="613">SUMIF($3:$3,K$2,524:524)</f>
        <v>0</v>
      </c>
      <c r="L524" s="15">
        <f t="shared" si="613"/>
        <v>0</v>
      </c>
      <c r="M524" s="15">
        <f t="shared" si="613"/>
        <v>0</v>
      </c>
      <c r="N524" s="15">
        <f t="shared" si="613"/>
        <v>0</v>
      </c>
      <c r="O524" s="15">
        <f t="shared" si="613"/>
        <v>0</v>
      </c>
      <c r="P524" s="15">
        <f t="shared" si="613"/>
        <v>0</v>
      </c>
      <c r="R524" s="15"/>
      <c r="S524" s="15">
        <f t="shared" ref="S524:AX524" si="614">S128</f>
        <v>0</v>
      </c>
      <c r="T524" s="15">
        <f t="shared" si="614"/>
        <v>0</v>
      </c>
      <c r="U524" s="15">
        <f t="shared" si="614"/>
        <v>0</v>
      </c>
      <c r="V524" s="15">
        <f t="shared" si="614"/>
        <v>0</v>
      </c>
      <c r="W524" s="15">
        <f t="shared" si="614"/>
        <v>0</v>
      </c>
      <c r="X524" s="15">
        <f t="shared" si="614"/>
        <v>0</v>
      </c>
      <c r="Y524" s="15">
        <f t="shared" si="614"/>
        <v>0</v>
      </c>
      <c r="Z524" s="15">
        <f t="shared" si="614"/>
        <v>0</v>
      </c>
      <c r="AA524" s="15">
        <f t="shared" si="614"/>
        <v>0</v>
      </c>
      <c r="AB524" s="15">
        <f t="shared" si="614"/>
        <v>0</v>
      </c>
      <c r="AC524" s="15">
        <f t="shared" si="614"/>
        <v>0</v>
      </c>
      <c r="AD524" s="15">
        <f t="shared" si="614"/>
        <v>0</v>
      </c>
      <c r="AE524" s="15">
        <f t="shared" si="614"/>
        <v>0</v>
      </c>
      <c r="AF524" s="15">
        <f t="shared" si="614"/>
        <v>0</v>
      </c>
      <c r="AG524" s="15">
        <f t="shared" si="614"/>
        <v>0</v>
      </c>
      <c r="AH524" s="15">
        <f t="shared" si="614"/>
        <v>0</v>
      </c>
      <c r="AI524" s="15">
        <f t="shared" si="614"/>
        <v>0</v>
      </c>
      <c r="AJ524" s="15">
        <f t="shared" si="614"/>
        <v>0</v>
      </c>
      <c r="AK524" s="15">
        <f t="shared" si="614"/>
        <v>0</v>
      </c>
      <c r="AL524" s="15">
        <f t="shared" si="614"/>
        <v>0</v>
      </c>
      <c r="AM524" s="15">
        <f t="shared" si="614"/>
        <v>0</v>
      </c>
      <c r="AN524" s="15">
        <f t="shared" si="614"/>
        <v>0</v>
      </c>
      <c r="AO524" s="15">
        <f t="shared" si="614"/>
        <v>0</v>
      </c>
      <c r="AP524" s="15">
        <f t="shared" si="614"/>
        <v>0</v>
      </c>
      <c r="AQ524" s="15">
        <f t="shared" si="614"/>
        <v>0</v>
      </c>
      <c r="AR524" s="15">
        <f t="shared" si="614"/>
        <v>0</v>
      </c>
      <c r="AS524" s="15">
        <f t="shared" si="614"/>
        <v>0</v>
      </c>
      <c r="AT524" s="15">
        <f t="shared" si="614"/>
        <v>0</v>
      </c>
      <c r="AU524" s="15">
        <f t="shared" si="614"/>
        <v>0</v>
      </c>
      <c r="AV524" s="15">
        <f t="shared" si="614"/>
        <v>0</v>
      </c>
      <c r="AW524" s="15">
        <f t="shared" si="614"/>
        <v>0</v>
      </c>
      <c r="AX524" s="15">
        <f t="shared" si="614"/>
        <v>0</v>
      </c>
      <c r="AY524" s="15">
        <f t="shared" ref="AY524:CD524" si="615">AY128</f>
        <v>0</v>
      </c>
      <c r="AZ524" s="15">
        <f t="shared" si="615"/>
        <v>0</v>
      </c>
      <c r="BA524" s="15">
        <f t="shared" si="615"/>
        <v>0</v>
      </c>
      <c r="BB524" s="15">
        <f t="shared" si="615"/>
        <v>0</v>
      </c>
      <c r="BC524" s="15">
        <f t="shared" si="615"/>
        <v>0</v>
      </c>
      <c r="BD524" s="15">
        <f t="shared" si="615"/>
        <v>0</v>
      </c>
      <c r="BE524" s="15">
        <f t="shared" si="615"/>
        <v>0</v>
      </c>
      <c r="BF524" s="15">
        <f t="shared" si="615"/>
        <v>0</v>
      </c>
      <c r="BG524" s="15">
        <f t="shared" si="615"/>
        <v>0</v>
      </c>
      <c r="BH524" s="15">
        <f t="shared" si="615"/>
        <v>0</v>
      </c>
      <c r="BI524" s="15">
        <f t="shared" si="615"/>
        <v>0</v>
      </c>
      <c r="BJ524" s="15">
        <f t="shared" si="615"/>
        <v>0</v>
      </c>
      <c r="BK524" s="15">
        <f t="shared" si="615"/>
        <v>0</v>
      </c>
      <c r="BL524" s="15">
        <f t="shared" si="615"/>
        <v>0</v>
      </c>
      <c r="BM524" s="15">
        <f t="shared" si="615"/>
        <v>0</v>
      </c>
      <c r="BN524" s="15">
        <f t="shared" si="615"/>
        <v>0</v>
      </c>
      <c r="BO524" s="15">
        <f t="shared" si="615"/>
        <v>0</v>
      </c>
      <c r="BP524" s="15">
        <f t="shared" si="615"/>
        <v>0</v>
      </c>
      <c r="BQ524" s="15">
        <f t="shared" si="615"/>
        <v>0</v>
      </c>
      <c r="BR524" s="15">
        <f t="shared" si="615"/>
        <v>0</v>
      </c>
      <c r="BS524" s="15">
        <f t="shared" si="615"/>
        <v>0</v>
      </c>
      <c r="BT524" s="15">
        <f t="shared" si="615"/>
        <v>0</v>
      </c>
      <c r="BU524" s="15">
        <f t="shared" si="615"/>
        <v>0</v>
      </c>
      <c r="BV524" s="15">
        <f t="shared" si="615"/>
        <v>0</v>
      </c>
      <c r="BW524" s="15">
        <f t="shared" si="615"/>
        <v>0</v>
      </c>
      <c r="BX524" s="15">
        <f t="shared" si="615"/>
        <v>0</v>
      </c>
      <c r="BY524" s="15">
        <f t="shared" si="615"/>
        <v>0</v>
      </c>
      <c r="BZ524" s="15">
        <f t="shared" si="615"/>
        <v>0</v>
      </c>
      <c r="CA524" s="15">
        <f t="shared" si="615"/>
        <v>0</v>
      </c>
      <c r="CB524" s="15">
        <f t="shared" si="615"/>
        <v>0</v>
      </c>
      <c r="CC524" s="15">
        <f t="shared" si="615"/>
        <v>0</v>
      </c>
      <c r="CD524" s="15">
        <f t="shared" si="615"/>
        <v>0</v>
      </c>
      <c r="CE524" s="15">
        <f t="shared" ref="CE524:CL524" si="616">CE128</f>
        <v>0</v>
      </c>
      <c r="CF524" s="15">
        <f t="shared" si="616"/>
        <v>0</v>
      </c>
      <c r="CG524" s="15">
        <f t="shared" si="616"/>
        <v>0</v>
      </c>
      <c r="CH524" s="15">
        <f t="shared" si="616"/>
        <v>0</v>
      </c>
      <c r="CI524" s="15">
        <f t="shared" si="616"/>
        <v>0</v>
      </c>
      <c r="CJ524" s="15">
        <f t="shared" si="616"/>
        <v>0</v>
      </c>
      <c r="CK524" s="15">
        <f t="shared" si="616"/>
        <v>0</v>
      </c>
      <c r="CL524" s="15">
        <f t="shared" si="616"/>
        <v>0</v>
      </c>
      <c r="CN524" s="60"/>
      <c r="CO524" s="15">
        <f t="shared" ref="CO524:DL524" si="617">CO48</f>
        <v>0</v>
      </c>
      <c r="CP524" s="15">
        <f t="shared" si="617"/>
        <v>0</v>
      </c>
      <c r="CQ524" s="15">
        <f t="shared" si="617"/>
        <v>0</v>
      </c>
      <c r="CR524" s="15">
        <f t="shared" si="617"/>
        <v>0</v>
      </c>
      <c r="CS524" s="15">
        <f t="shared" si="617"/>
        <v>0</v>
      </c>
      <c r="CT524" s="15">
        <f t="shared" si="617"/>
        <v>0</v>
      </c>
      <c r="CU524" s="15">
        <f t="shared" si="617"/>
        <v>0</v>
      </c>
      <c r="CV524" s="15">
        <f t="shared" si="617"/>
        <v>0</v>
      </c>
      <c r="CW524" s="15">
        <f t="shared" si="617"/>
        <v>0</v>
      </c>
      <c r="CX524" s="15">
        <f t="shared" si="617"/>
        <v>0</v>
      </c>
      <c r="CY524" s="15">
        <f t="shared" si="617"/>
        <v>0</v>
      </c>
      <c r="CZ524" s="15">
        <f t="shared" si="617"/>
        <v>0</v>
      </c>
      <c r="DA524" s="15">
        <f t="shared" si="617"/>
        <v>0</v>
      </c>
      <c r="DB524" s="15">
        <f t="shared" si="617"/>
        <v>0</v>
      </c>
      <c r="DC524" s="15">
        <f t="shared" si="617"/>
        <v>0</v>
      </c>
      <c r="DD524" s="15">
        <f t="shared" si="617"/>
        <v>0</v>
      </c>
      <c r="DE524" s="15">
        <f t="shared" si="617"/>
        <v>0</v>
      </c>
      <c r="DF524" s="15">
        <f t="shared" si="617"/>
        <v>0</v>
      </c>
      <c r="DG524" s="15">
        <f t="shared" si="617"/>
        <v>0</v>
      </c>
      <c r="DH524" s="15">
        <f t="shared" si="617"/>
        <v>0</v>
      </c>
      <c r="DI524" s="15">
        <f t="shared" si="617"/>
        <v>0</v>
      </c>
      <c r="DJ524" s="15">
        <f t="shared" si="617"/>
        <v>0</v>
      </c>
      <c r="DK524" s="15">
        <f t="shared" si="617"/>
        <v>0</v>
      </c>
      <c r="DL524" s="15">
        <f t="shared" si="617"/>
        <v>0</v>
      </c>
    </row>
    <row r="525" spans="1:116" x14ac:dyDescent="0.35">
      <c r="B525" t="str">
        <f>E525</f>
        <v>525 SALES-PV</v>
      </c>
      <c r="D525" t="s">
        <v>760</v>
      </c>
      <c r="E525" s="8" t="str">
        <f t="shared" si="612"/>
        <v>525 SALES-PV</v>
      </c>
      <c r="G525" s="145" t="str">
        <f>"Avg. "&amp;G529&amp;" value"</f>
        <v>Avg. unit value</v>
      </c>
      <c r="H525" s="12"/>
      <c r="I525" s="60"/>
      <c r="J525" s="60"/>
      <c r="K525" s="139">
        <v>10</v>
      </c>
      <c r="L525" s="139">
        <v>10</v>
      </c>
      <c r="M525" s="139">
        <v>10</v>
      </c>
      <c r="N525" s="139">
        <v>10</v>
      </c>
      <c r="O525" s="139">
        <v>10</v>
      </c>
      <c r="P525" s="139">
        <v>10</v>
      </c>
      <c r="R525" s="19"/>
      <c r="S525" s="140" cm="1">
        <f t="array" ref="S525">INDEX($K:$P,ROW(),MATCH(S$3,$K$2:$P$2,0))</f>
        <v>10</v>
      </c>
      <c r="T525" s="140" cm="1">
        <f t="array" ref="T525">INDEX($K:$P,ROW(),MATCH(T$3,$K$2:$P$2,0))</f>
        <v>10</v>
      </c>
      <c r="U525" s="140" cm="1">
        <f t="array" ref="U525">INDEX($K:$P,ROW(),MATCH(U$3,$K$2:$P$2,0))</f>
        <v>10</v>
      </c>
      <c r="V525" s="140" cm="1">
        <f t="array" ref="V525">INDEX($K:$P,ROW(),MATCH(V$3,$K$2:$P$2,0))</f>
        <v>10</v>
      </c>
      <c r="W525" s="140" cm="1">
        <f t="array" ref="W525">INDEX($K:$P,ROW(),MATCH(W$3,$K$2:$P$2,0))</f>
        <v>10</v>
      </c>
      <c r="X525" s="140" cm="1">
        <f t="array" ref="X525">INDEX($K:$P,ROW(),MATCH(X$3,$K$2:$P$2,0))</f>
        <v>10</v>
      </c>
      <c r="Y525" s="140" cm="1">
        <f t="array" ref="Y525">INDEX($K:$P,ROW(),MATCH(Y$3,$K$2:$P$2,0))</f>
        <v>10</v>
      </c>
      <c r="Z525" s="140" cm="1">
        <f t="array" ref="Z525">INDEX($K:$P,ROW(),MATCH(Z$3,$K$2:$P$2,0))</f>
        <v>10</v>
      </c>
      <c r="AA525" s="140" cm="1">
        <f t="array" ref="AA525">INDEX($K:$P,ROW(),MATCH(AA$3,$K$2:$P$2,0))</f>
        <v>10</v>
      </c>
      <c r="AB525" s="140" cm="1">
        <f t="array" ref="AB525">INDEX($K:$P,ROW(),MATCH(AB$3,$K$2:$P$2,0))</f>
        <v>10</v>
      </c>
      <c r="AC525" s="140" cm="1">
        <f t="array" ref="AC525">INDEX($K:$P,ROW(),MATCH(AC$3,$K$2:$P$2,0))</f>
        <v>10</v>
      </c>
      <c r="AD525" s="140" cm="1">
        <f t="array" ref="AD525">INDEX($K:$P,ROW(),MATCH(AD$3,$K$2:$P$2,0))</f>
        <v>10</v>
      </c>
      <c r="AE525" s="140" cm="1">
        <f t="array" ref="AE525">INDEX($K:$P,ROW(),MATCH(AE$3,$K$2:$P$2,0))</f>
        <v>10</v>
      </c>
      <c r="AF525" s="140" cm="1">
        <f t="array" ref="AF525">INDEX($K:$P,ROW(),MATCH(AF$3,$K$2:$P$2,0))</f>
        <v>10</v>
      </c>
      <c r="AG525" s="140" cm="1">
        <f t="array" ref="AG525">INDEX($K:$P,ROW(),MATCH(AG$3,$K$2:$P$2,0))</f>
        <v>10</v>
      </c>
      <c r="AH525" s="140" cm="1">
        <f t="array" ref="AH525">INDEX($K:$P,ROW(),MATCH(AH$3,$K$2:$P$2,0))</f>
        <v>10</v>
      </c>
      <c r="AI525" s="140" cm="1">
        <f t="array" ref="AI525">INDEX($K:$P,ROW(),MATCH(AI$3,$K$2:$P$2,0))</f>
        <v>10</v>
      </c>
      <c r="AJ525" s="140" cm="1">
        <f t="array" ref="AJ525">INDEX($K:$P,ROW(),MATCH(AJ$3,$K$2:$P$2,0))</f>
        <v>10</v>
      </c>
      <c r="AK525" s="140" cm="1">
        <f t="array" ref="AK525">INDEX($K:$P,ROW(),MATCH(AK$3,$K$2:$P$2,0))</f>
        <v>10</v>
      </c>
      <c r="AL525" s="140" cm="1">
        <f t="array" ref="AL525">INDEX($K:$P,ROW(),MATCH(AL$3,$K$2:$P$2,0))</f>
        <v>10</v>
      </c>
      <c r="AM525" s="140" cm="1">
        <f t="array" ref="AM525">INDEX($K:$P,ROW(),MATCH(AM$3,$K$2:$P$2,0))</f>
        <v>10</v>
      </c>
      <c r="AN525" s="140" cm="1">
        <f t="array" ref="AN525">INDEX($K:$P,ROW(),MATCH(AN$3,$K$2:$P$2,0))</f>
        <v>10</v>
      </c>
      <c r="AO525" s="140" cm="1">
        <f t="array" ref="AO525">INDEX($K:$P,ROW(),MATCH(AO$3,$K$2:$P$2,0))</f>
        <v>10</v>
      </c>
      <c r="AP525" s="140" cm="1">
        <f t="array" ref="AP525">INDEX($K:$P,ROW(),MATCH(AP$3,$K$2:$P$2,0))</f>
        <v>10</v>
      </c>
      <c r="AQ525" s="140" cm="1">
        <f t="array" ref="AQ525">INDEX($K:$P,ROW(),MATCH(AQ$3,$K$2:$P$2,0))</f>
        <v>10</v>
      </c>
      <c r="AR525" s="140" cm="1">
        <f t="array" ref="AR525">INDEX($K:$P,ROW(),MATCH(AR$3,$K$2:$P$2,0))</f>
        <v>10</v>
      </c>
      <c r="AS525" s="140" cm="1">
        <f t="array" ref="AS525">INDEX($K:$P,ROW(),MATCH(AS$3,$K$2:$P$2,0))</f>
        <v>10</v>
      </c>
      <c r="AT525" s="140" cm="1">
        <f t="array" ref="AT525">INDEX($K:$P,ROW(),MATCH(AT$3,$K$2:$P$2,0))</f>
        <v>10</v>
      </c>
      <c r="AU525" s="140" cm="1">
        <f t="array" ref="AU525">INDEX($K:$P,ROW(),MATCH(AU$3,$K$2:$P$2,0))</f>
        <v>10</v>
      </c>
      <c r="AV525" s="140" cm="1">
        <f t="array" ref="AV525">INDEX($K:$P,ROW(),MATCH(AV$3,$K$2:$P$2,0))</f>
        <v>10</v>
      </c>
      <c r="AW525" s="140" cm="1">
        <f t="array" ref="AW525">INDEX($K:$P,ROW(),MATCH(AW$3,$K$2:$P$2,0))</f>
        <v>10</v>
      </c>
      <c r="AX525" s="140" cm="1">
        <f t="array" ref="AX525">INDEX($K:$P,ROW(),MATCH(AX$3,$K$2:$P$2,0))</f>
        <v>10</v>
      </c>
      <c r="AY525" s="140" cm="1">
        <f t="array" ref="AY525">INDEX($K:$P,ROW(),MATCH(AY$3,$K$2:$P$2,0))</f>
        <v>10</v>
      </c>
      <c r="AZ525" s="140" cm="1">
        <f t="array" ref="AZ525">INDEX($K:$P,ROW(),MATCH(AZ$3,$K$2:$P$2,0))</f>
        <v>10</v>
      </c>
      <c r="BA525" s="140" cm="1">
        <f t="array" ref="BA525">INDEX($K:$P,ROW(),MATCH(BA$3,$K$2:$P$2,0))</f>
        <v>10</v>
      </c>
      <c r="BB525" s="140" cm="1">
        <f t="array" ref="BB525">INDEX($K:$P,ROW(),MATCH(BB$3,$K$2:$P$2,0))</f>
        <v>10</v>
      </c>
      <c r="BC525" s="140" cm="1">
        <f t="array" ref="BC525">INDEX($K:$P,ROW(),MATCH(BC$3,$K$2:$P$2,0))</f>
        <v>10</v>
      </c>
      <c r="BD525" s="140" cm="1">
        <f t="array" ref="BD525">INDEX($K:$P,ROW(),MATCH(BD$3,$K$2:$P$2,0))</f>
        <v>10</v>
      </c>
      <c r="BE525" s="140" cm="1">
        <f t="array" ref="BE525">INDEX($K:$P,ROW(),MATCH(BE$3,$K$2:$P$2,0))</f>
        <v>10</v>
      </c>
      <c r="BF525" s="140" cm="1">
        <f t="array" ref="BF525">INDEX($K:$P,ROW(),MATCH(BF$3,$K$2:$P$2,0))</f>
        <v>10</v>
      </c>
      <c r="BG525" s="140" cm="1">
        <f t="array" ref="BG525">INDEX($K:$P,ROW(),MATCH(BG$3,$K$2:$P$2,0))</f>
        <v>10</v>
      </c>
      <c r="BH525" s="140" cm="1">
        <f t="array" ref="BH525">INDEX($K:$P,ROW(),MATCH(BH$3,$K$2:$P$2,0))</f>
        <v>10</v>
      </c>
      <c r="BI525" s="140" cm="1">
        <f t="array" ref="BI525">INDEX($K:$P,ROW(),MATCH(BI$3,$K$2:$P$2,0))</f>
        <v>10</v>
      </c>
      <c r="BJ525" s="140" cm="1">
        <f t="array" ref="BJ525">INDEX($K:$P,ROW(),MATCH(BJ$3,$K$2:$P$2,0))</f>
        <v>10</v>
      </c>
      <c r="BK525" s="140" cm="1">
        <f t="array" ref="BK525">INDEX($K:$P,ROW(),MATCH(BK$3,$K$2:$P$2,0))</f>
        <v>10</v>
      </c>
      <c r="BL525" s="140" cm="1">
        <f t="array" ref="BL525">INDEX($K:$P,ROW(),MATCH(BL$3,$K$2:$P$2,0))</f>
        <v>10</v>
      </c>
      <c r="BM525" s="140" cm="1">
        <f t="array" ref="BM525">INDEX($K:$P,ROW(),MATCH(BM$3,$K$2:$P$2,0))</f>
        <v>10</v>
      </c>
      <c r="BN525" s="140" cm="1">
        <f t="array" ref="BN525">INDEX($K:$P,ROW(),MATCH(BN$3,$K$2:$P$2,0))</f>
        <v>10</v>
      </c>
      <c r="BO525" s="140" cm="1">
        <f t="array" ref="BO525">INDEX($K:$P,ROW(),MATCH(BO$3,$K$2:$P$2,0))</f>
        <v>10</v>
      </c>
      <c r="BP525" s="140" cm="1">
        <f t="array" ref="BP525">INDEX($K:$P,ROW(),MATCH(BP$3,$K$2:$P$2,0))</f>
        <v>10</v>
      </c>
      <c r="BQ525" s="140" cm="1">
        <f t="array" ref="BQ525">INDEX($K:$P,ROW(),MATCH(BQ$3,$K$2:$P$2,0))</f>
        <v>10</v>
      </c>
      <c r="BR525" s="140" cm="1">
        <f t="array" ref="BR525">INDEX($K:$P,ROW(),MATCH(BR$3,$K$2:$P$2,0))</f>
        <v>10</v>
      </c>
      <c r="BS525" s="140" cm="1">
        <f t="array" ref="BS525">INDEX($K:$P,ROW(),MATCH(BS$3,$K$2:$P$2,0))</f>
        <v>10</v>
      </c>
      <c r="BT525" s="140" cm="1">
        <f t="array" ref="BT525">INDEX($K:$P,ROW(),MATCH(BT$3,$K$2:$P$2,0))</f>
        <v>10</v>
      </c>
      <c r="BU525" s="140" cm="1">
        <f t="array" ref="BU525">INDEX($K:$P,ROW(),MATCH(BU$3,$K$2:$P$2,0))</f>
        <v>10</v>
      </c>
      <c r="BV525" s="140" cm="1">
        <f t="array" ref="BV525">INDEX($K:$P,ROW(),MATCH(BV$3,$K$2:$P$2,0))</f>
        <v>10</v>
      </c>
      <c r="BW525" s="140" cm="1">
        <f t="array" ref="BW525">INDEX($K:$P,ROW(),MATCH(BW$3,$K$2:$P$2,0))</f>
        <v>10</v>
      </c>
      <c r="BX525" s="140" cm="1">
        <f t="array" ref="BX525">INDEX($K:$P,ROW(),MATCH(BX$3,$K$2:$P$2,0))</f>
        <v>10</v>
      </c>
      <c r="BY525" s="140" cm="1">
        <f t="array" ref="BY525">INDEX($K:$P,ROW(),MATCH(BY$3,$K$2:$P$2,0))</f>
        <v>10</v>
      </c>
      <c r="BZ525" s="140" cm="1">
        <f t="array" ref="BZ525">INDEX($K:$P,ROW(),MATCH(BZ$3,$K$2:$P$2,0))</f>
        <v>10</v>
      </c>
      <c r="CA525" s="140" cm="1">
        <f t="array" ref="CA525">INDEX($K:$P,ROW(),MATCH(CA$3,$K$2:$P$2,0))</f>
        <v>10</v>
      </c>
      <c r="CB525" s="140" cm="1">
        <f t="array" ref="CB525">INDEX($K:$P,ROW(),MATCH(CB$3,$K$2:$P$2,0))</f>
        <v>10</v>
      </c>
      <c r="CC525" s="140" cm="1">
        <f t="array" ref="CC525">INDEX($K:$P,ROW(),MATCH(CC$3,$K$2:$P$2,0))</f>
        <v>10</v>
      </c>
      <c r="CD525" s="140" cm="1">
        <f t="array" ref="CD525">INDEX($K:$P,ROW(),MATCH(CD$3,$K$2:$P$2,0))</f>
        <v>10</v>
      </c>
      <c r="CE525" s="140" cm="1">
        <f t="array" ref="CE525">INDEX($K:$P,ROW(),MATCH(CE$3,$K$2:$P$2,0))</f>
        <v>10</v>
      </c>
      <c r="CF525" s="140" cm="1">
        <f t="array" ref="CF525">INDEX($K:$P,ROW(),MATCH(CF$3,$K$2:$P$2,0))</f>
        <v>10</v>
      </c>
      <c r="CG525" s="140" cm="1">
        <f t="array" ref="CG525">INDEX($K:$P,ROW(),MATCH(CG$3,$K$2:$P$2,0))</f>
        <v>10</v>
      </c>
      <c r="CH525" s="140" cm="1">
        <f t="array" ref="CH525">INDEX($K:$P,ROW(),MATCH(CH$3,$K$2:$P$2,0))</f>
        <v>10</v>
      </c>
      <c r="CI525" s="140" cm="1">
        <f t="array" ref="CI525">INDEX($K:$P,ROW(),MATCH(CI$3,$K$2:$P$2,0))</f>
        <v>10</v>
      </c>
      <c r="CJ525" s="140" cm="1">
        <f t="array" ref="CJ525">INDEX($K:$P,ROW(),MATCH(CJ$3,$K$2:$P$2,0))</f>
        <v>10</v>
      </c>
      <c r="CK525" s="140" cm="1">
        <f t="array" ref="CK525">INDEX($K:$P,ROW(),MATCH(CK$3,$K$2:$P$2,0))</f>
        <v>10</v>
      </c>
      <c r="CL525" s="140" cm="1">
        <f t="array" ref="CL525">INDEX($K:$P,ROW(),MATCH(CL$3,$K$2:$P$2,0))</f>
        <v>10</v>
      </c>
      <c r="CN525" s="60"/>
      <c r="CO525" s="140" t="e" cm="1">
        <f t="array" ref="CO525">INDEX($K:$P,ROW(),MATCH(CO$3,$K$2:$P$2,0))</f>
        <v>#N/A</v>
      </c>
      <c r="CP525" s="140" t="e" cm="1">
        <f t="array" ref="CP525">INDEX($K:$P,ROW(),MATCH(CP$3,$K$2:$P$2,0))</f>
        <v>#N/A</v>
      </c>
      <c r="CQ525" s="140" t="e" cm="1">
        <f t="array" ref="CQ525">INDEX($K:$P,ROW(),MATCH(CQ$3,$K$2:$P$2,0))</f>
        <v>#N/A</v>
      </c>
      <c r="CR525" s="140" t="e" cm="1">
        <f t="array" ref="CR525">INDEX($K:$P,ROW(),MATCH(CR$3,$K$2:$P$2,0))</f>
        <v>#N/A</v>
      </c>
      <c r="CS525" s="140" t="e" cm="1">
        <f t="array" ref="CS525">INDEX($K:$P,ROW(),MATCH(CS$3,$K$2:$P$2,0))</f>
        <v>#N/A</v>
      </c>
      <c r="CT525" s="140" t="e" cm="1">
        <f t="array" ref="CT525">INDEX($K:$P,ROW(),MATCH(CT$3,$K$2:$P$2,0))</f>
        <v>#N/A</v>
      </c>
      <c r="CU525" s="140" t="e" cm="1">
        <f t="array" ref="CU525">INDEX($K:$P,ROW(),MATCH(CU$3,$K$2:$P$2,0))</f>
        <v>#N/A</v>
      </c>
      <c r="CV525" s="140" t="e" cm="1">
        <f t="array" ref="CV525">INDEX($K:$P,ROW(),MATCH(CV$3,$K$2:$P$2,0))</f>
        <v>#N/A</v>
      </c>
      <c r="CW525" s="140" t="e" cm="1">
        <f t="array" ref="CW525">INDEX($K:$P,ROW(),MATCH(CW$3,$K$2:$P$2,0))</f>
        <v>#N/A</v>
      </c>
      <c r="CX525" s="140" t="e" cm="1">
        <f t="array" ref="CX525">INDEX($K:$P,ROW(),MATCH(CX$3,$K$2:$P$2,0))</f>
        <v>#N/A</v>
      </c>
      <c r="CY525" s="140" t="e" cm="1">
        <f t="array" ref="CY525">INDEX($K:$P,ROW(),MATCH(CY$3,$K$2:$P$2,0))</f>
        <v>#N/A</v>
      </c>
      <c r="CZ525" s="140" t="e" cm="1">
        <f t="array" ref="CZ525">INDEX($K:$P,ROW(),MATCH(CZ$3,$K$2:$P$2,0))</f>
        <v>#N/A</v>
      </c>
      <c r="DA525" s="140" t="e" cm="1">
        <f t="array" ref="DA525">INDEX($K:$P,ROW(),MATCH(DA$3,$K$2:$P$2,0))</f>
        <v>#N/A</v>
      </c>
      <c r="DB525" s="140" t="e" cm="1">
        <f t="array" ref="DB525">INDEX($K:$P,ROW(),MATCH(DB$3,$K$2:$P$2,0))</f>
        <v>#N/A</v>
      </c>
      <c r="DC525" s="140" t="e" cm="1">
        <f t="array" ref="DC525">INDEX($K:$P,ROW(),MATCH(DC$3,$K$2:$P$2,0))</f>
        <v>#N/A</v>
      </c>
      <c r="DD525" s="140" t="e" cm="1">
        <f t="array" ref="DD525">INDEX($K:$P,ROW(),MATCH(DD$3,$K$2:$P$2,0))</f>
        <v>#N/A</v>
      </c>
      <c r="DE525" s="140" t="e" cm="1">
        <f t="array" ref="DE525">INDEX($K:$P,ROW(),MATCH(DE$3,$K$2:$P$2,0))</f>
        <v>#N/A</v>
      </c>
      <c r="DF525" s="140" t="e" cm="1">
        <f t="array" ref="DF525">INDEX($K:$P,ROW(),MATCH(DF$3,$K$2:$P$2,0))</f>
        <v>#N/A</v>
      </c>
      <c r="DG525" s="140" t="e" cm="1">
        <f t="array" ref="DG525">INDEX($K:$P,ROW(),MATCH(DG$3,$K$2:$P$2,0))</f>
        <v>#N/A</v>
      </c>
      <c r="DH525" s="140" t="e" cm="1">
        <f t="array" ref="DH525">INDEX($K:$P,ROW(),MATCH(DH$3,$K$2:$P$2,0))</f>
        <v>#N/A</v>
      </c>
      <c r="DI525" s="140" t="e" cm="1">
        <f t="array" ref="DI525">INDEX($K:$P,ROW(),MATCH(DI$3,$K$2:$P$2,0))</f>
        <v>#N/A</v>
      </c>
      <c r="DJ525" s="140" t="e" cm="1">
        <f t="array" ref="DJ525">INDEX($K:$P,ROW(),MATCH(DJ$3,$K$2:$P$2,0))</f>
        <v>#N/A</v>
      </c>
      <c r="DK525" s="140" t="e" cm="1">
        <f t="array" ref="DK525">INDEX($K:$P,ROW(),MATCH(DK$3,$K$2:$P$2,0))</f>
        <v>#N/A</v>
      </c>
      <c r="DL525" s="140" t="e" cm="1">
        <f t="array" ref="DL525">INDEX($K:$P,ROW(),MATCH(DL$3,$K$2:$P$2,0))</f>
        <v>#N/A</v>
      </c>
    </row>
    <row r="526" spans="1:116" x14ac:dyDescent="0.35">
      <c r="C526" t="s">
        <v>198</v>
      </c>
      <c r="D526" t="s">
        <v>760</v>
      </c>
      <c r="E526" s="8" t="str">
        <f t="shared" si="612"/>
        <v>526 SALES-PV</v>
      </c>
      <c r="G526" s="126" t="str">
        <f>"Revenue - "&amp;G528</f>
        <v>Revenue - (Primary label)</v>
      </c>
      <c r="H526" s="27"/>
      <c r="I526" s="78"/>
      <c r="J526" s="78"/>
      <c r="K526" s="33">
        <f t="shared" ref="K526:P526" ca="1" si="618">SUMIF($3:$3,K$2,526:526)</f>
        <v>600000</v>
      </c>
      <c r="L526" s="33">
        <f t="shared" ca="1" si="618"/>
        <v>600000</v>
      </c>
      <c r="M526" s="33">
        <f t="shared" ca="1" si="618"/>
        <v>600000</v>
      </c>
      <c r="N526" s="33">
        <f t="shared" ca="1" si="618"/>
        <v>600000</v>
      </c>
      <c r="O526" s="33">
        <f t="shared" ca="1" si="618"/>
        <v>600000</v>
      </c>
      <c r="P526" s="33">
        <f t="shared" ca="1" si="618"/>
        <v>600000</v>
      </c>
      <c r="R526" s="33"/>
      <c r="S526" s="33" cm="1">
        <f t="array" aca="1" ref="S526" ca="1">S525*INDIRECT(S518)</f>
        <v>50000</v>
      </c>
      <c r="T526" s="33" cm="1">
        <f t="array" aca="1" ref="T526" ca="1">T525*INDIRECT(T518)</f>
        <v>50000</v>
      </c>
      <c r="U526" s="33" cm="1">
        <f t="array" aca="1" ref="U526" ca="1">U525*INDIRECT(U518)</f>
        <v>50000</v>
      </c>
      <c r="V526" s="33" cm="1">
        <f t="array" aca="1" ref="V526" ca="1">V525*INDIRECT(V518)</f>
        <v>50000</v>
      </c>
      <c r="W526" s="33" cm="1">
        <f t="array" aca="1" ref="W526" ca="1">W525*INDIRECT(W518)</f>
        <v>50000</v>
      </c>
      <c r="X526" s="33" cm="1">
        <f t="array" aca="1" ref="X526" ca="1">X525*INDIRECT(X518)</f>
        <v>50000</v>
      </c>
      <c r="Y526" s="33" cm="1">
        <f t="array" aca="1" ref="Y526" ca="1">Y525*INDIRECT(Y518)</f>
        <v>50000</v>
      </c>
      <c r="Z526" s="33" cm="1">
        <f t="array" aca="1" ref="Z526" ca="1">Z525*INDIRECT(Z518)</f>
        <v>50000</v>
      </c>
      <c r="AA526" s="33" cm="1">
        <f t="array" aca="1" ref="AA526" ca="1">AA525*INDIRECT(AA518)</f>
        <v>50000</v>
      </c>
      <c r="AB526" s="33" cm="1">
        <f t="array" aca="1" ref="AB526" ca="1">AB525*INDIRECT(AB518)</f>
        <v>50000</v>
      </c>
      <c r="AC526" s="33" cm="1">
        <f t="array" aca="1" ref="AC526" ca="1">AC525*INDIRECT(AC518)</f>
        <v>50000</v>
      </c>
      <c r="AD526" s="33" cm="1">
        <f t="array" aca="1" ref="AD526" ca="1">AD525*INDIRECT(AD518)</f>
        <v>50000</v>
      </c>
      <c r="AE526" s="33" cm="1">
        <f t="array" aca="1" ref="AE526" ca="1">AE525*INDIRECT(AE518)</f>
        <v>50000</v>
      </c>
      <c r="AF526" s="33" cm="1">
        <f t="array" aca="1" ref="AF526" ca="1">AF525*INDIRECT(AF518)</f>
        <v>50000</v>
      </c>
      <c r="AG526" s="33" cm="1">
        <f t="array" aca="1" ref="AG526" ca="1">AG525*INDIRECT(AG518)</f>
        <v>50000</v>
      </c>
      <c r="AH526" s="33" cm="1">
        <f t="array" aca="1" ref="AH526" ca="1">AH525*INDIRECT(AH518)</f>
        <v>50000</v>
      </c>
      <c r="AI526" s="33" cm="1">
        <f t="array" aca="1" ref="AI526" ca="1">AI525*INDIRECT(AI518)</f>
        <v>50000</v>
      </c>
      <c r="AJ526" s="33" cm="1">
        <f t="array" aca="1" ref="AJ526" ca="1">AJ525*INDIRECT(AJ518)</f>
        <v>50000</v>
      </c>
      <c r="AK526" s="33" cm="1">
        <f t="array" aca="1" ref="AK526" ca="1">AK525*INDIRECT(AK518)</f>
        <v>50000</v>
      </c>
      <c r="AL526" s="33" cm="1">
        <f t="array" aca="1" ref="AL526" ca="1">AL525*INDIRECT(AL518)</f>
        <v>50000</v>
      </c>
      <c r="AM526" s="33" cm="1">
        <f t="array" aca="1" ref="AM526" ca="1">AM525*INDIRECT(AM518)</f>
        <v>50000</v>
      </c>
      <c r="AN526" s="33" cm="1">
        <f t="array" aca="1" ref="AN526" ca="1">AN525*INDIRECT(AN518)</f>
        <v>50000</v>
      </c>
      <c r="AO526" s="33" cm="1">
        <f t="array" aca="1" ref="AO526" ca="1">AO525*INDIRECT(AO518)</f>
        <v>50000</v>
      </c>
      <c r="AP526" s="33" cm="1">
        <f t="array" aca="1" ref="AP526" ca="1">AP525*INDIRECT(AP518)</f>
        <v>50000</v>
      </c>
      <c r="AQ526" s="33" cm="1">
        <f t="array" aca="1" ref="AQ526" ca="1">AQ525*INDIRECT(AQ518)</f>
        <v>50000</v>
      </c>
      <c r="AR526" s="33" cm="1">
        <f t="array" aca="1" ref="AR526" ca="1">AR525*INDIRECT(AR518)</f>
        <v>50000</v>
      </c>
      <c r="AS526" s="33" cm="1">
        <f t="array" aca="1" ref="AS526" ca="1">AS525*INDIRECT(AS518)</f>
        <v>50000</v>
      </c>
      <c r="AT526" s="33" cm="1">
        <f t="array" aca="1" ref="AT526" ca="1">AT525*INDIRECT(AT518)</f>
        <v>50000</v>
      </c>
      <c r="AU526" s="33" cm="1">
        <f t="array" aca="1" ref="AU526" ca="1">AU525*INDIRECT(AU518)</f>
        <v>50000</v>
      </c>
      <c r="AV526" s="33" cm="1">
        <f t="array" aca="1" ref="AV526" ca="1">AV525*INDIRECT(AV518)</f>
        <v>50000</v>
      </c>
      <c r="AW526" s="33" cm="1">
        <f t="array" aca="1" ref="AW526" ca="1">AW525*INDIRECT(AW518)</f>
        <v>50000</v>
      </c>
      <c r="AX526" s="33" cm="1">
        <f t="array" aca="1" ref="AX526" ca="1">AX525*INDIRECT(AX518)</f>
        <v>50000</v>
      </c>
      <c r="AY526" s="33" cm="1">
        <f t="array" aca="1" ref="AY526" ca="1">AY525*INDIRECT(AY518)</f>
        <v>50000</v>
      </c>
      <c r="AZ526" s="33" cm="1">
        <f t="array" aca="1" ref="AZ526" ca="1">AZ525*INDIRECT(AZ518)</f>
        <v>50000</v>
      </c>
      <c r="BA526" s="33" cm="1">
        <f t="array" aca="1" ref="BA526" ca="1">BA525*INDIRECT(BA518)</f>
        <v>50000</v>
      </c>
      <c r="BB526" s="33" cm="1">
        <f t="array" aca="1" ref="BB526" ca="1">BB525*INDIRECT(BB518)</f>
        <v>50000</v>
      </c>
      <c r="BC526" s="33" cm="1">
        <f t="array" aca="1" ref="BC526" ca="1">BC525*INDIRECT(BC518)</f>
        <v>50000</v>
      </c>
      <c r="BD526" s="33" cm="1">
        <f t="array" aca="1" ref="BD526" ca="1">BD525*INDIRECT(BD518)</f>
        <v>50000</v>
      </c>
      <c r="BE526" s="33" cm="1">
        <f t="array" aca="1" ref="BE526" ca="1">BE525*INDIRECT(BE518)</f>
        <v>50000</v>
      </c>
      <c r="BF526" s="33" cm="1">
        <f t="array" aca="1" ref="BF526" ca="1">BF525*INDIRECT(BF518)</f>
        <v>50000</v>
      </c>
      <c r="BG526" s="33" cm="1">
        <f t="array" aca="1" ref="BG526" ca="1">BG525*INDIRECT(BG518)</f>
        <v>50000</v>
      </c>
      <c r="BH526" s="33" cm="1">
        <f t="array" aca="1" ref="BH526" ca="1">BH525*INDIRECT(BH518)</f>
        <v>50000</v>
      </c>
      <c r="BI526" s="33" cm="1">
        <f t="array" aca="1" ref="BI526" ca="1">BI525*INDIRECT(BI518)</f>
        <v>50000</v>
      </c>
      <c r="BJ526" s="33" cm="1">
        <f t="array" aca="1" ref="BJ526" ca="1">BJ525*INDIRECT(BJ518)</f>
        <v>50000</v>
      </c>
      <c r="BK526" s="33" cm="1">
        <f t="array" aca="1" ref="BK526" ca="1">BK525*INDIRECT(BK518)</f>
        <v>50000</v>
      </c>
      <c r="BL526" s="33" cm="1">
        <f t="array" aca="1" ref="BL526" ca="1">BL525*INDIRECT(BL518)</f>
        <v>50000</v>
      </c>
      <c r="BM526" s="33" cm="1">
        <f t="array" aca="1" ref="BM526" ca="1">BM525*INDIRECT(BM518)</f>
        <v>50000</v>
      </c>
      <c r="BN526" s="33" cm="1">
        <f t="array" aca="1" ref="BN526" ca="1">BN525*INDIRECT(BN518)</f>
        <v>50000</v>
      </c>
      <c r="BO526" s="33" cm="1">
        <f t="array" aca="1" ref="BO526" ca="1">BO525*INDIRECT(BO518)</f>
        <v>50000</v>
      </c>
      <c r="BP526" s="33" cm="1">
        <f t="array" aca="1" ref="BP526" ca="1">BP525*INDIRECT(BP518)</f>
        <v>50000</v>
      </c>
      <c r="BQ526" s="33" cm="1">
        <f t="array" aca="1" ref="BQ526" ca="1">BQ525*INDIRECT(BQ518)</f>
        <v>50000</v>
      </c>
      <c r="BR526" s="33" cm="1">
        <f t="array" aca="1" ref="BR526" ca="1">BR525*INDIRECT(BR518)</f>
        <v>50000</v>
      </c>
      <c r="BS526" s="33" cm="1">
        <f t="array" aca="1" ref="BS526" ca="1">BS525*INDIRECT(BS518)</f>
        <v>50000</v>
      </c>
      <c r="BT526" s="33" cm="1">
        <f t="array" aca="1" ref="BT526" ca="1">BT525*INDIRECT(BT518)</f>
        <v>50000</v>
      </c>
      <c r="BU526" s="33" cm="1">
        <f t="array" aca="1" ref="BU526" ca="1">BU525*INDIRECT(BU518)</f>
        <v>50000</v>
      </c>
      <c r="BV526" s="33" cm="1">
        <f t="array" aca="1" ref="BV526" ca="1">BV525*INDIRECT(BV518)</f>
        <v>50000</v>
      </c>
      <c r="BW526" s="33" cm="1">
        <f t="array" aca="1" ref="BW526" ca="1">BW525*INDIRECT(BW518)</f>
        <v>50000</v>
      </c>
      <c r="BX526" s="33" cm="1">
        <f t="array" aca="1" ref="BX526" ca="1">BX525*INDIRECT(BX518)</f>
        <v>50000</v>
      </c>
      <c r="BY526" s="33" cm="1">
        <f t="array" aca="1" ref="BY526" ca="1">BY525*INDIRECT(BY518)</f>
        <v>50000</v>
      </c>
      <c r="BZ526" s="33" cm="1">
        <f t="array" aca="1" ref="BZ526" ca="1">BZ525*INDIRECT(BZ518)</f>
        <v>50000</v>
      </c>
      <c r="CA526" s="33" cm="1">
        <f t="array" aca="1" ref="CA526" ca="1">CA525*INDIRECT(CA518)</f>
        <v>50000</v>
      </c>
      <c r="CB526" s="33" cm="1">
        <f t="array" aca="1" ref="CB526" ca="1">CB525*INDIRECT(CB518)</f>
        <v>50000</v>
      </c>
      <c r="CC526" s="33" cm="1">
        <f t="array" aca="1" ref="CC526" ca="1">CC525*INDIRECT(CC518)</f>
        <v>50000</v>
      </c>
      <c r="CD526" s="33" cm="1">
        <f t="array" aca="1" ref="CD526" ca="1">CD525*INDIRECT(CD518)</f>
        <v>50000</v>
      </c>
      <c r="CE526" s="33" cm="1">
        <f t="array" aca="1" ref="CE526" ca="1">CE525*INDIRECT(CE518)</f>
        <v>50000</v>
      </c>
      <c r="CF526" s="33" cm="1">
        <f t="array" aca="1" ref="CF526" ca="1">CF525*INDIRECT(CF518)</f>
        <v>50000</v>
      </c>
      <c r="CG526" s="33" cm="1">
        <f t="array" aca="1" ref="CG526" ca="1">CG525*INDIRECT(CG518)</f>
        <v>50000</v>
      </c>
      <c r="CH526" s="33" cm="1">
        <f t="array" aca="1" ref="CH526" ca="1">CH525*INDIRECT(CH518)</f>
        <v>50000</v>
      </c>
      <c r="CI526" s="33" cm="1">
        <f t="array" aca="1" ref="CI526" ca="1">CI525*INDIRECT(CI518)</f>
        <v>50000</v>
      </c>
      <c r="CJ526" s="33" cm="1">
        <f t="array" aca="1" ref="CJ526" ca="1">CJ525*INDIRECT(CJ518)</f>
        <v>50000</v>
      </c>
      <c r="CK526" s="33" cm="1">
        <f t="array" aca="1" ref="CK526" ca="1">CK525*INDIRECT(CK518)</f>
        <v>50000</v>
      </c>
      <c r="CL526" s="33" cm="1">
        <f t="array" aca="1" ref="CL526" ca="1">CL525*INDIRECT(CL518)</f>
        <v>50000</v>
      </c>
      <c r="CN526" s="78"/>
      <c r="CO526" s="33" t="e" cm="1">
        <f t="array" aca="1" ref="CO526" ca="1">CO525*INDIRECT(CO518)</f>
        <v>#N/A</v>
      </c>
      <c r="CP526" s="33" t="e" cm="1">
        <f t="array" aca="1" ref="CP526" ca="1">CP525*INDIRECT(CP518)</f>
        <v>#N/A</v>
      </c>
      <c r="CQ526" s="33" t="e" cm="1">
        <f t="array" aca="1" ref="CQ526" ca="1">CQ525*INDIRECT(CQ518)</f>
        <v>#N/A</v>
      </c>
      <c r="CR526" s="33" t="e" cm="1">
        <f t="array" aca="1" ref="CR526" ca="1">CR525*INDIRECT(CR518)</f>
        <v>#N/A</v>
      </c>
      <c r="CS526" s="33" t="e" cm="1">
        <f t="array" aca="1" ref="CS526" ca="1">CS525*INDIRECT(CS518)</f>
        <v>#N/A</v>
      </c>
      <c r="CT526" s="33" t="e" cm="1">
        <f t="array" aca="1" ref="CT526" ca="1">CT525*INDIRECT(CT518)</f>
        <v>#N/A</v>
      </c>
      <c r="CU526" s="33" t="e" cm="1">
        <f t="array" aca="1" ref="CU526" ca="1">CU525*INDIRECT(CU518)</f>
        <v>#N/A</v>
      </c>
      <c r="CV526" s="33" t="e" cm="1">
        <f t="array" aca="1" ref="CV526" ca="1">CV525*INDIRECT(CV518)</f>
        <v>#N/A</v>
      </c>
      <c r="CW526" s="33" t="e" cm="1">
        <f t="array" aca="1" ref="CW526" ca="1">CW525*INDIRECT(CW518)</f>
        <v>#N/A</v>
      </c>
      <c r="CX526" s="33" t="e" cm="1">
        <f t="array" aca="1" ref="CX526" ca="1">CX525*INDIRECT(CX518)</f>
        <v>#N/A</v>
      </c>
      <c r="CY526" s="33" t="e" cm="1">
        <f t="array" aca="1" ref="CY526" ca="1">CY525*INDIRECT(CY518)</f>
        <v>#N/A</v>
      </c>
      <c r="CZ526" s="33" t="e" cm="1">
        <f t="array" aca="1" ref="CZ526" ca="1">CZ525*INDIRECT(CZ518)</f>
        <v>#N/A</v>
      </c>
      <c r="DA526" s="33" t="e" cm="1">
        <f t="array" aca="1" ref="DA526" ca="1">DA525*INDIRECT(DA518)</f>
        <v>#N/A</v>
      </c>
      <c r="DB526" s="33" t="e" cm="1">
        <f t="array" aca="1" ref="DB526" ca="1">DB525*INDIRECT(DB518)</f>
        <v>#N/A</v>
      </c>
      <c r="DC526" s="33" t="e" cm="1">
        <f t="array" aca="1" ref="DC526" ca="1">DC525*INDIRECT(DC518)</f>
        <v>#N/A</v>
      </c>
      <c r="DD526" s="33" t="e" cm="1">
        <f t="array" aca="1" ref="DD526" ca="1">DD525*INDIRECT(DD518)</f>
        <v>#N/A</v>
      </c>
      <c r="DE526" s="33" t="e" cm="1">
        <f t="array" aca="1" ref="DE526" ca="1">DE525*INDIRECT(DE518)</f>
        <v>#N/A</v>
      </c>
      <c r="DF526" s="33" t="e" cm="1">
        <f t="array" aca="1" ref="DF526" ca="1">DF525*INDIRECT(DF518)</f>
        <v>#N/A</v>
      </c>
      <c r="DG526" s="33" t="e" cm="1">
        <f t="array" aca="1" ref="DG526" ca="1">DG525*INDIRECT(DG518)</f>
        <v>#N/A</v>
      </c>
      <c r="DH526" s="33" t="e" cm="1">
        <f t="array" aca="1" ref="DH526" ca="1">DH525*INDIRECT(DH518)</f>
        <v>#N/A</v>
      </c>
      <c r="DI526" s="33" t="e" cm="1">
        <f t="array" aca="1" ref="DI526" ca="1">DI525*INDIRECT(DI518)</f>
        <v>#N/A</v>
      </c>
      <c r="DJ526" s="33" t="e" cm="1">
        <f t="array" aca="1" ref="DJ526" ca="1">DJ525*INDIRECT(DJ518)</f>
        <v>#N/A</v>
      </c>
      <c r="DK526" s="33" t="e" cm="1">
        <f t="array" aca="1" ref="DK526" ca="1">DK525*INDIRECT(DK518)</f>
        <v>#N/A</v>
      </c>
      <c r="DL526" s="33" t="e" cm="1">
        <f t="array" aca="1" ref="DL526" ca="1">DL525*INDIRECT(DL518)</f>
        <v>#N/A</v>
      </c>
    </row>
    <row r="527" spans="1:116" x14ac:dyDescent="0.35">
      <c r="D527" t="s">
        <v>760</v>
      </c>
      <c r="E527" s="8" t="str">
        <f t="shared" ref="E527" si="619">ROW()&amp;" "&amp;D527</f>
        <v>527 SALES-PV</v>
      </c>
      <c r="G527" s="126"/>
      <c r="H527" s="27"/>
      <c r="I527" s="78"/>
      <c r="J527" s="78"/>
      <c r="K527" s="33"/>
      <c r="L527" s="33"/>
      <c r="M527" s="33"/>
      <c r="N527" s="33"/>
      <c r="O527" s="33"/>
      <c r="P527" s="33"/>
      <c r="R527" s="33"/>
      <c r="S527" s="33"/>
      <c r="T527" s="33"/>
      <c r="U527" s="33"/>
      <c r="V527" s="33"/>
      <c r="W527" s="33"/>
      <c r="X527" s="33"/>
      <c r="Y527" s="33"/>
      <c r="Z527" s="33"/>
      <c r="AA527" s="33"/>
      <c r="AB527" s="33"/>
      <c r="AC527" s="33"/>
      <c r="AD527" s="33"/>
      <c r="AE527" s="33"/>
      <c r="AF527" s="33"/>
      <c r="AG527" s="33"/>
      <c r="AH527" s="33"/>
      <c r="AI527" s="33"/>
      <c r="AJ527" s="33"/>
      <c r="AK527" s="33"/>
      <c r="AL527" s="33"/>
      <c r="AM527" s="33"/>
      <c r="AN527" s="33"/>
      <c r="AO527" s="33"/>
      <c r="AP527" s="33"/>
      <c r="AQ527" s="33"/>
      <c r="AR527" s="33"/>
      <c r="AS527" s="33"/>
      <c r="AT527" s="33"/>
      <c r="AU527" s="33"/>
      <c r="AV527" s="33"/>
      <c r="AW527" s="33"/>
      <c r="AX527" s="33"/>
      <c r="AY527" s="33"/>
      <c r="AZ527" s="33"/>
      <c r="BA527" s="33"/>
      <c r="BB527" s="33"/>
      <c r="BC527" s="33"/>
      <c r="BD527" s="33"/>
      <c r="BE527" s="33"/>
      <c r="BF527" s="33"/>
      <c r="BG527" s="33"/>
      <c r="BH527" s="33"/>
      <c r="BI527" s="33"/>
      <c r="BJ527" s="33"/>
      <c r="BK527" s="33"/>
      <c r="BL527" s="33"/>
      <c r="BM527" s="33"/>
      <c r="BN527" s="33"/>
      <c r="BO527" s="33"/>
      <c r="BP527" s="33"/>
      <c r="BQ527" s="33"/>
      <c r="BR527" s="33"/>
      <c r="BS527" s="33"/>
      <c r="BT527" s="33"/>
      <c r="BU527" s="33"/>
      <c r="BV527" s="33"/>
      <c r="BW527" s="33"/>
      <c r="BX527" s="33"/>
      <c r="BY527" s="33"/>
      <c r="BZ527" s="33"/>
      <c r="CA527" s="33"/>
      <c r="CB527" s="33"/>
      <c r="CC527" s="33"/>
      <c r="CD527" s="33"/>
      <c r="CE527" s="33"/>
      <c r="CF527" s="33"/>
      <c r="CG527" s="33"/>
      <c r="CH527" s="33"/>
      <c r="CI527" s="33"/>
      <c r="CJ527" s="33"/>
      <c r="CK527" s="33"/>
      <c r="CL527" s="33"/>
      <c r="CN527" s="78"/>
      <c r="CO527" s="33"/>
      <c r="CP527" s="33"/>
      <c r="CQ527" s="33"/>
      <c r="CR527" s="33"/>
      <c r="CS527" s="33"/>
      <c r="CT527" s="33"/>
      <c r="CU527" s="33"/>
      <c r="CV527" s="33"/>
      <c r="CW527" s="33"/>
      <c r="CX527" s="33"/>
      <c r="CY527" s="33"/>
      <c r="CZ527" s="33"/>
      <c r="DA527" s="33"/>
      <c r="DB527" s="33"/>
      <c r="DC527" s="33"/>
      <c r="DD527" s="33"/>
      <c r="DE527" s="33"/>
      <c r="DF527" s="33"/>
      <c r="DG527" s="33"/>
      <c r="DH527" s="33"/>
      <c r="DI527" s="33"/>
      <c r="DJ527" s="33"/>
      <c r="DK527" s="33"/>
      <c r="DL527" s="33"/>
    </row>
    <row r="528" spans="1:116" x14ac:dyDescent="0.35">
      <c r="B528" t="s">
        <v>332</v>
      </c>
      <c r="D528" t="s">
        <v>760</v>
      </c>
      <c r="E528" s="8" t="str">
        <f t="shared" si="612"/>
        <v>528 SALES-PV</v>
      </c>
      <c r="G528" s="8" t="str">
        <f>G515</f>
        <v>(Primary label)</v>
      </c>
      <c r="H528" s="27"/>
      <c r="I528" s="78"/>
      <c r="J528" s="78"/>
      <c r="K528" s="33"/>
      <c r="L528" s="33"/>
      <c r="M528" s="33"/>
      <c r="N528" s="33"/>
      <c r="O528" s="33"/>
      <c r="P528" s="33"/>
      <c r="R528" s="33"/>
      <c r="S528" s="33"/>
      <c r="T528" s="33"/>
      <c r="U528" s="33"/>
      <c r="V528" s="33"/>
      <c r="W528" s="33"/>
      <c r="X528" s="33"/>
      <c r="Y528" s="33"/>
      <c r="Z528" s="33"/>
      <c r="AA528" s="33"/>
      <c r="AB528" s="33"/>
      <c r="AC528" s="33"/>
      <c r="AD528" s="33"/>
      <c r="AE528" s="33"/>
      <c r="AF528" s="33"/>
      <c r="AG528" s="33"/>
      <c r="AH528" s="33"/>
      <c r="AI528" s="33"/>
      <c r="AJ528" s="33"/>
      <c r="AK528" s="33"/>
      <c r="AL528" s="33"/>
      <c r="AM528" s="33"/>
      <c r="AN528" s="33"/>
      <c r="AO528" s="33"/>
      <c r="AP528" s="33"/>
      <c r="AQ528" s="33"/>
      <c r="AR528" s="33"/>
      <c r="AS528" s="33"/>
      <c r="AT528" s="33"/>
      <c r="AU528" s="33"/>
      <c r="AV528" s="33"/>
      <c r="AW528" s="33"/>
      <c r="AX528" s="33"/>
      <c r="AY528" s="33"/>
      <c r="AZ528" s="33"/>
      <c r="BA528" s="33"/>
      <c r="BB528" s="33"/>
      <c r="BC528" s="33"/>
      <c r="BD528" s="33"/>
      <c r="BE528" s="33"/>
      <c r="BF528" s="33"/>
      <c r="BG528" s="33"/>
      <c r="BH528" s="33"/>
      <c r="BI528" s="33"/>
      <c r="BJ528" s="33"/>
      <c r="BK528" s="33"/>
      <c r="BL528" s="33"/>
      <c r="BM528" s="33"/>
      <c r="BN528" s="33"/>
      <c r="BO528" s="33"/>
      <c r="BP528" s="33"/>
      <c r="BQ528" s="33"/>
      <c r="BR528" s="33"/>
      <c r="BS528" s="33"/>
      <c r="BT528" s="33"/>
      <c r="BU528" s="33"/>
      <c r="BV528" s="33"/>
      <c r="BW528" s="33"/>
      <c r="BX528" s="33"/>
      <c r="BY528" s="33"/>
      <c r="BZ528" s="33"/>
      <c r="CA528" s="33"/>
      <c r="CB528" s="33"/>
      <c r="CC528" s="33"/>
      <c r="CD528" s="33"/>
      <c r="CE528" s="33"/>
      <c r="CF528" s="33"/>
      <c r="CG528" s="33"/>
      <c r="CH528" s="33"/>
      <c r="CI528" s="33"/>
      <c r="CJ528" s="33"/>
      <c r="CK528" s="33"/>
      <c r="CL528" s="33"/>
      <c r="CN528" s="78"/>
      <c r="CO528" s="33"/>
      <c r="CP528" s="33"/>
      <c r="CQ528" s="33"/>
      <c r="CR528" s="33"/>
      <c r="CS528" s="33"/>
      <c r="CT528" s="33"/>
      <c r="CU528" s="33"/>
      <c r="CV528" s="33"/>
      <c r="CW528" s="33"/>
      <c r="CX528" s="33"/>
      <c r="CY528" s="33"/>
      <c r="CZ528" s="33"/>
      <c r="DA528" s="33"/>
      <c r="DB528" s="33"/>
      <c r="DC528" s="33"/>
      <c r="DD528" s="33"/>
      <c r="DE528" s="33"/>
      <c r="DF528" s="33"/>
      <c r="DG528" s="33"/>
      <c r="DH528" s="33"/>
      <c r="DI528" s="33"/>
      <c r="DJ528" s="33"/>
      <c r="DK528" s="33"/>
      <c r="DL528" s="33"/>
    </row>
    <row r="529" spans="1:116" x14ac:dyDescent="0.35">
      <c r="B529" t="s">
        <v>332</v>
      </c>
      <c r="D529" t="s">
        <v>760</v>
      </c>
      <c r="E529" s="8" t="str">
        <f>ROW()&amp;" "&amp;D529</f>
        <v>529 SALES-PV</v>
      </c>
      <c r="G529" s="241" t="str">
        <f>IFERROR(SUBSTITUTE(G523,":",""),"no unit")</f>
        <v>unit</v>
      </c>
      <c r="H529" s="27"/>
      <c r="I529" s="78"/>
      <c r="J529" s="78"/>
      <c r="K529" s="33"/>
      <c r="L529" s="33"/>
      <c r="M529" s="33"/>
      <c r="N529" s="33"/>
      <c r="O529" s="33"/>
      <c r="P529" s="33"/>
      <c r="R529" s="33"/>
      <c r="S529" s="33"/>
      <c r="T529" s="33"/>
      <c r="U529" s="33"/>
      <c r="V529" s="33"/>
      <c r="W529" s="33"/>
      <c r="X529" s="33"/>
      <c r="Y529" s="33"/>
      <c r="Z529" s="33"/>
      <c r="AA529" s="33"/>
      <c r="AB529" s="33"/>
      <c r="AC529" s="33"/>
      <c r="AD529" s="33"/>
      <c r="AE529" s="33"/>
      <c r="AF529" s="33"/>
      <c r="AG529" s="33"/>
      <c r="AH529" s="33"/>
      <c r="AI529" s="33"/>
      <c r="AJ529" s="33"/>
      <c r="AK529" s="33"/>
      <c r="AL529" s="33"/>
      <c r="AM529" s="33"/>
      <c r="AN529" s="33"/>
      <c r="AO529" s="33"/>
      <c r="AP529" s="33"/>
      <c r="AQ529" s="33"/>
      <c r="AR529" s="33"/>
      <c r="AS529" s="33"/>
      <c r="AT529" s="33"/>
      <c r="AU529" s="33"/>
      <c r="AV529" s="33"/>
      <c r="AW529" s="33"/>
      <c r="AX529" s="33"/>
      <c r="AY529" s="33"/>
      <c r="AZ529" s="33"/>
      <c r="BA529" s="33"/>
      <c r="BB529" s="33"/>
      <c r="BC529" s="33"/>
      <c r="BD529" s="33"/>
      <c r="BE529" s="33"/>
      <c r="BF529" s="33"/>
      <c r="BG529" s="33"/>
      <c r="BH529" s="33"/>
      <c r="BI529" s="33"/>
      <c r="BJ529" s="33"/>
      <c r="BK529" s="33"/>
      <c r="BL529" s="33"/>
      <c r="BM529" s="33"/>
      <c r="BN529" s="33"/>
      <c r="BO529" s="33"/>
      <c r="BP529" s="33"/>
      <c r="BQ529" s="33"/>
      <c r="BR529" s="33"/>
      <c r="BS529" s="33"/>
      <c r="BT529" s="33"/>
      <c r="BU529" s="33"/>
      <c r="BV529" s="33"/>
      <c r="BW529" s="33"/>
      <c r="BX529" s="33"/>
      <c r="BY529" s="33"/>
      <c r="BZ529" s="33"/>
      <c r="CA529" s="33"/>
      <c r="CB529" s="33"/>
      <c r="CC529" s="33"/>
      <c r="CD529" s="33"/>
      <c r="CE529" s="33"/>
      <c r="CF529" s="33"/>
      <c r="CG529" s="33"/>
      <c r="CH529" s="33"/>
      <c r="CI529" s="33"/>
      <c r="CJ529" s="33"/>
      <c r="CK529" s="33"/>
      <c r="CL529" s="33"/>
      <c r="CN529" s="78"/>
      <c r="CO529" s="33"/>
      <c r="CP529" s="33"/>
      <c r="CQ529" s="33"/>
      <c r="CR529" s="33"/>
      <c r="CS529" s="33"/>
      <c r="CT529" s="33"/>
      <c r="CU529" s="33"/>
      <c r="CV529" s="33"/>
      <c r="CW529" s="33"/>
      <c r="CX529" s="33"/>
      <c r="CY529" s="33"/>
      <c r="CZ529" s="33"/>
      <c r="DA529" s="33"/>
      <c r="DB529" s="33"/>
      <c r="DC529" s="33"/>
      <c r="DD529" s="33"/>
      <c r="DE529" s="33"/>
      <c r="DF529" s="33"/>
      <c r="DG529" s="33"/>
      <c r="DH529" s="33"/>
      <c r="DI529" s="33"/>
      <c r="DJ529" s="33"/>
      <c r="DK529" s="33"/>
      <c r="DL529" s="33"/>
    </row>
    <row r="530" spans="1:116" x14ac:dyDescent="0.35">
      <c r="B530" t="s">
        <v>332</v>
      </c>
      <c r="D530" t="s">
        <v>760</v>
      </c>
      <c r="E530" s="8" t="str">
        <f t="shared" si="612"/>
        <v>530 SALES-PV</v>
      </c>
      <c r="G530" s="8" t="s">
        <v>334</v>
      </c>
      <c r="H530" s="27"/>
      <c r="I530" s="78"/>
      <c r="J530" s="78"/>
      <c r="K530" s="33"/>
      <c r="L530" s="33"/>
      <c r="M530" s="33"/>
      <c r="N530" s="33"/>
      <c r="O530" s="33"/>
      <c r="P530" s="33"/>
      <c r="R530" s="33"/>
      <c r="S530" s="4" t="str">
        <f t="shared" ref="S530:AX530" si="620">ADDRESS(ROW(S526),COLUMN(S526),2)</f>
        <v>S$526</v>
      </c>
      <c r="T530" s="4" t="str">
        <f t="shared" si="620"/>
        <v>T$526</v>
      </c>
      <c r="U530" s="4" t="str">
        <f t="shared" si="620"/>
        <v>U$526</v>
      </c>
      <c r="V530" s="4" t="str">
        <f t="shared" si="620"/>
        <v>V$526</v>
      </c>
      <c r="W530" s="4" t="str">
        <f t="shared" si="620"/>
        <v>W$526</v>
      </c>
      <c r="X530" s="4" t="str">
        <f t="shared" si="620"/>
        <v>X$526</v>
      </c>
      <c r="Y530" s="4" t="str">
        <f t="shared" si="620"/>
        <v>Y$526</v>
      </c>
      <c r="Z530" s="4" t="str">
        <f t="shared" si="620"/>
        <v>Z$526</v>
      </c>
      <c r="AA530" s="4" t="str">
        <f t="shared" si="620"/>
        <v>AA$526</v>
      </c>
      <c r="AB530" s="4" t="str">
        <f t="shared" si="620"/>
        <v>AB$526</v>
      </c>
      <c r="AC530" s="4" t="str">
        <f t="shared" si="620"/>
        <v>AC$526</v>
      </c>
      <c r="AD530" s="4" t="str">
        <f t="shared" si="620"/>
        <v>AD$526</v>
      </c>
      <c r="AE530" s="4" t="str">
        <f t="shared" si="620"/>
        <v>AE$526</v>
      </c>
      <c r="AF530" s="4" t="str">
        <f t="shared" si="620"/>
        <v>AF$526</v>
      </c>
      <c r="AG530" s="4" t="str">
        <f t="shared" si="620"/>
        <v>AG$526</v>
      </c>
      <c r="AH530" s="4" t="str">
        <f t="shared" si="620"/>
        <v>AH$526</v>
      </c>
      <c r="AI530" s="4" t="str">
        <f t="shared" si="620"/>
        <v>AI$526</v>
      </c>
      <c r="AJ530" s="4" t="str">
        <f t="shared" si="620"/>
        <v>AJ$526</v>
      </c>
      <c r="AK530" s="4" t="str">
        <f t="shared" si="620"/>
        <v>AK$526</v>
      </c>
      <c r="AL530" s="4" t="str">
        <f t="shared" si="620"/>
        <v>AL$526</v>
      </c>
      <c r="AM530" s="4" t="str">
        <f t="shared" si="620"/>
        <v>AM$526</v>
      </c>
      <c r="AN530" s="4" t="str">
        <f t="shared" si="620"/>
        <v>AN$526</v>
      </c>
      <c r="AO530" s="4" t="str">
        <f t="shared" si="620"/>
        <v>AO$526</v>
      </c>
      <c r="AP530" s="4" t="str">
        <f t="shared" si="620"/>
        <v>AP$526</v>
      </c>
      <c r="AQ530" s="4" t="str">
        <f t="shared" si="620"/>
        <v>AQ$526</v>
      </c>
      <c r="AR530" s="4" t="str">
        <f t="shared" si="620"/>
        <v>AR$526</v>
      </c>
      <c r="AS530" s="4" t="str">
        <f t="shared" si="620"/>
        <v>AS$526</v>
      </c>
      <c r="AT530" s="4" t="str">
        <f t="shared" si="620"/>
        <v>AT$526</v>
      </c>
      <c r="AU530" s="4" t="str">
        <f t="shared" si="620"/>
        <v>AU$526</v>
      </c>
      <c r="AV530" s="4" t="str">
        <f t="shared" si="620"/>
        <v>AV$526</v>
      </c>
      <c r="AW530" s="4" t="str">
        <f t="shared" si="620"/>
        <v>AW$526</v>
      </c>
      <c r="AX530" s="4" t="str">
        <f t="shared" si="620"/>
        <v>AX$526</v>
      </c>
      <c r="AY530" s="4" t="str">
        <f t="shared" ref="AY530:CD530" si="621">ADDRESS(ROW(AY526),COLUMN(AY526),2)</f>
        <v>AY$526</v>
      </c>
      <c r="AZ530" s="4" t="str">
        <f t="shared" si="621"/>
        <v>AZ$526</v>
      </c>
      <c r="BA530" s="4" t="str">
        <f t="shared" si="621"/>
        <v>BA$526</v>
      </c>
      <c r="BB530" s="4" t="str">
        <f t="shared" si="621"/>
        <v>BB$526</v>
      </c>
      <c r="BC530" s="4" t="str">
        <f t="shared" si="621"/>
        <v>BC$526</v>
      </c>
      <c r="BD530" s="4" t="str">
        <f t="shared" si="621"/>
        <v>BD$526</v>
      </c>
      <c r="BE530" s="4" t="str">
        <f t="shared" si="621"/>
        <v>BE$526</v>
      </c>
      <c r="BF530" s="4" t="str">
        <f t="shared" si="621"/>
        <v>BF$526</v>
      </c>
      <c r="BG530" s="4" t="str">
        <f t="shared" si="621"/>
        <v>BG$526</v>
      </c>
      <c r="BH530" s="4" t="str">
        <f t="shared" si="621"/>
        <v>BH$526</v>
      </c>
      <c r="BI530" s="4" t="str">
        <f t="shared" si="621"/>
        <v>BI$526</v>
      </c>
      <c r="BJ530" s="4" t="str">
        <f t="shared" si="621"/>
        <v>BJ$526</v>
      </c>
      <c r="BK530" s="4" t="str">
        <f t="shared" si="621"/>
        <v>BK$526</v>
      </c>
      <c r="BL530" s="4" t="str">
        <f t="shared" si="621"/>
        <v>BL$526</v>
      </c>
      <c r="BM530" s="4" t="str">
        <f t="shared" si="621"/>
        <v>BM$526</v>
      </c>
      <c r="BN530" s="4" t="str">
        <f t="shared" si="621"/>
        <v>BN$526</v>
      </c>
      <c r="BO530" s="4" t="str">
        <f t="shared" si="621"/>
        <v>BO$526</v>
      </c>
      <c r="BP530" s="4" t="str">
        <f t="shared" si="621"/>
        <v>BP$526</v>
      </c>
      <c r="BQ530" s="4" t="str">
        <f t="shared" si="621"/>
        <v>BQ$526</v>
      </c>
      <c r="BR530" s="4" t="str">
        <f t="shared" si="621"/>
        <v>BR$526</v>
      </c>
      <c r="BS530" s="4" t="str">
        <f t="shared" si="621"/>
        <v>BS$526</v>
      </c>
      <c r="BT530" s="4" t="str">
        <f t="shared" si="621"/>
        <v>BT$526</v>
      </c>
      <c r="BU530" s="4" t="str">
        <f t="shared" si="621"/>
        <v>BU$526</v>
      </c>
      <c r="BV530" s="4" t="str">
        <f t="shared" si="621"/>
        <v>BV$526</v>
      </c>
      <c r="BW530" s="4" t="str">
        <f t="shared" si="621"/>
        <v>BW$526</v>
      </c>
      <c r="BX530" s="4" t="str">
        <f t="shared" si="621"/>
        <v>BX$526</v>
      </c>
      <c r="BY530" s="4" t="str">
        <f t="shared" si="621"/>
        <v>BY$526</v>
      </c>
      <c r="BZ530" s="4" t="str">
        <f t="shared" si="621"/>
        <v>BZ$526</v>
      </c>
      <c r="CA530" s="4" t="str">
        <f t="shared" si="621"/>
        <v>CA$526</v>
      </c>
      <c r="CB530" s="4" t="str">
        <f t="shared" si="621"/>
        <v>CB$526</v>
      </c>
      <c r="CC530" s="4" t="str">
        <f t="shared" si="621"/>
        <v>CC$526</v>
      </c>
      <c r="CD530" s="4" t="str">
        <f t="shared" si="621"/>
        <v>CD$526</v>
      </c>
      <c r="CE530" s="4" t="str">
        <f t="shared" ref="CE530:CL530" si="622">ADDRESS(ROW(CE526),COLUMN(CE526),2)</f>
        <v>CE$526</v>
      </c>
      <c r="CF530" s="4" t="str">
        <f t="shared" si="622"/>
        <v>CF$526</v>
      </c>
      <c r="CG530" s="4" t="str">
        <f t="shared" si="622"/>
        <v>CG$526</v>
      </c>
      <c r="CH530" s="4" t="str">
        <f t="shared" si="622"/>
        <v>CH$526</v>
      </c>
      <c r="CI530" s="4" t="str">
        <f t="shared" si="622"/>
        <v>CI$526</v>
      </c>
      <c r="CJ530" s="4" t="str">
        <f t="shared" si="622"/>
        <v>CJ$526</v>
      </c>
      <c r="CK530" s="4" t="str">
        <f t="shared" si="622"/>
        <v>CK$526</v>
      </c>
      <c r="CL530" s="4" t="str">
        <f t="shared" si="622"/>
        <v>CL$526</v>
      </c>
      <c r="CN530" s="78"/>
      <c r="CO530" s="4" t="str">
        <f t="shared" ref="CO530:DK530" si="623">ADDRESS(ROW(CO526),COLUMN(CO526),2)</f>
        <v>CO$526</v>
      </c>
      <c r="CP530" s="4" t="str">
        <f t="shared" si="623"/>
        <v>CP$526</v>
      </c>
      <c r="CQ530" s="4" t="str">
        <f t="shared" si="623"/>
        <v>CQ$526</v>
      </c>
      <c r="CR530" s="4" t="str">
        <f t="shared" si="623"/>
        <v>CR$526</v>
      </c>
      <c r="CS530" s="4" t="str">
        <f t="shared" si="623"/>
        <v>CS$526</v>
      </c>
      <c r="CT530" s="4" t="str">
        <f t="shared" si="623"/>
        <v>CT$526</v>
      </c>
      <c r="CU530" s="4" t="str">
        <f t="shared" si="623"/>
        <v>CU$526</v>
      </c>
      <c r="CV530" s="4" t="str">
        <f t="shared" si="623"/>
        <v>CV$526</v>
      </c>
      <c r="CW530" s="4" t="str">
        <f t="shared" si="623"/>
        <v>CW$526</v>
      </c>
      <c r="CX530" s="4" t="str">
        <f t="shared" si="623"/>
        <v>CX$526</v>
      </c>
      <c r="CY530" s="4" t="str">
        <f t="shared" si="623"/>
        <v>CY$526</v>
      </c>
      <c r="CZ530" s="4" t="str">
        <f t="shared" si="623"/>
        <v>CZ$526</v>
      </c>
      <c r="DA530" s="4" t="str">
        <f t="shared" si="623"/>
        <v>DA$526</v>
      </c>
      <c r="DB530" s="4" t="str">
        <f t="shared" si="623"/>
        <v>DB$526</v>
      </c>
      <c r="DC530" s="4" t="str">
        <f t="shared" si="623"/>
        <v>DC$526</v>
      </c>
      <c r="DD530" s="4" t="str">
        <f t="shared" si="623"/>
        <v>DD$526</v>
      </c>
      <c r="DE530" s="4" t="str">
        <f t="shared" si="623"/>
        <v>DE$526</v>
      </c>
      <c r="DF530" s="4" t="str">
        <f t="shared" si="623"/>
        <v>DF$526</v>
      </c>
      <c r="DG530" s="4" t="str">
        <f t="shared" si="623"/>
        <v>DG$526</v>
      </c>
      <c r="DH530" s="4" t="str">
        <f t="shared" si="623"/>
        <v>DH$526</v>
      </c>
      <c r="DI530" s="4" t="str">
        <f t="shared" si="623"/>
        <v>DI$526</v>
      </c>
      <c r="DJ530" s="4" t="str">
        <f t="shared" si="623"/>
        <v>DJ$526</v>
      </c>
      <c r="DK530" s="4" t="str">
        <f t="shared" si="623"/>
        <v>DK$526</v>
      </c>
      <c r="DL530" s="4" t="str">
        <f t="shared" ref="DL530" si="624">ADDRESS(ROW(DL526),COLUMN(DL526),2)</f>
        <v>DL$526</v>
      </c>
    </row>
    <row r="531" spans="1:116" x14ac:dyDescent="0.35">
      <c r="B531" t="s">
        <v>332</v>
      </c>
      <c r="D531" t="s">
        <v>760</v>
      </c>
      <c r="E531" s="8" t="str">
        <f t="shared" si="612"/>
        <v>531 SALES-PV</v>
      </c>
      <c r="G531" s="128" t="s">
        <v>333</v>
      </c>
      <c r="H531" s="56"/>
      <c r="I531" s="79"/>
      <c r="J531" s="79"/>
      <c r="K531" s="15"/>
      <c r="L531" s="15"/>
      <c r="M531" s="15"/>
      <c r="N531" s="15"/>
      <c r="O531" s="15"/>
      <c r="P531" s="15"/>
      <c r="R531" s="15"/>
      <c r="S531" s="179" t="str">
        <f t="shared" ref="S531:AX531" si="625">S518</f>
        <v>S$17</v>
      </c>
      <c r="T531" s="179" t="str">
        <f t="shared" si="625"/>
        <v>T$17</v>
      </c>
      <c r="U531" s="179" t="str">
        <f t="shared" si="625"/>
        <v>U$17</v>
      </c>
      <c r="V531" s="179" t="str">
        <f t="shared" si="625"/>
        <v>V$17</v>
      </c>
      <c r="W531" s="179" t="str">
        <f t="shared" si="625"/>
        <v>W$17</v>
      </c>
      <c r="X531" s="179" t="str">
        <f t="shared" si="625"/>
        <v>X$17</v>
      </c>
      <c r="Y531" s="179" t="str">
        <f t="shared" si="625"/>
        <v>Y$17</v>
      </c>
      <c r="Z531" s="179" t="str">
        <f t="shared" si="625"/>
        <v>Z$17</v>
      </c>
      <c r="AA531" s="179" t="str">
        <f t="shared" si="625"/>
        <v>AA$17</v>
      </c>
      <c r="AB531" s="179" t="str">
        <f t="shared" si="625"/>
        <v>AB$17</v>
      </c>
      <c r="AC531" s="179" t="str">
        <f t="shared" si="625"/>
        <v>AC$17</v>
      </c>
      <c r="AD531" s="179" t="str">
        <f t="shared" si="625"/>
        <v>AD$17</v>
      </c>
      <c r="AE531" s="179" t="str">
        <f t="shared" si="625"/>
        <v>AE$17</v>
      </c>
      <c r="AF531" s="179" t="str">
        <f t="shared" si="625"/>
        <v>AF$17</v>
      </c>
      <c r="AG531" s="179" t="str">
        <f t="shared" si="625"/>
        <v>AG$17</v>
      </c>
      <c r="AH531" s="179" t="str">
        <f t="shared" si="625"/>
        <v>AH$17</v>
      </c>
      <c r="AI531" s="179" t="str">
        <f t="shared" si="625"/>
        <v>AI$17</v>
      </c>
      <c r="AJ531" s="179" t="str">
        <f t="shared" si="625"/>
        <v>AJ$17</v>
      </c>
      <c r="AK531" s="179" t="str">
        <f t="shared" si="625"/>
        <v>AK$17</v>
      </c>
      <c r="AL531" s="179" t="str">
        <f t="shared" si="625"/>
        <v>AL$17</v>
      </c>
      <c r="AM531" s="179" t="str">
        <f t="shared" si="625"/>
        <v>AM$17</v>
      </c>
      <c r="AN531" s="179" t="str">
        <f t="shared" si="625"/>
        <v>AN$17</v>
      </c>
      <c r="AO531" s="179" t="str">
        <f t="shared" si="625"/>
        <v>AO$17</v>
      </c>
      <c r="AP531" s="179" t="str">
        <f t="shared" si="625"/>
        <v>AP$17</v>
      </c>
      <c r="AQ531" s="179" t="str">
        <f t="shared" si="625"/>
        <v>AQ$17</v>
      </c>
      <c r="AR531" s="179" t="str">
        <f t="shared" si="625"/>
        <v>AR$17</v>
      </c>
      <c r="AS531" s="179" t="str">
        <f t="shared" si="625"/>
        <v>AS$17</v>
      </c>
      <c r="AT531" s="179" t="str">
        <f t="shared" si="625"/>
        <v>AT$17</v>
      </c>
      <c r="AU531" s="179" t="str">
        <f t="shared" si="625"/>
        <v>AU$17</v>
      </c>
      <c r="AV531" s="179" t="str">
        <f t="shared" si="625"/>
        <v>AV$17</v>
      </c>
      <c r="AW531" s="179" t="str">
        <f t="shared" si="625"/>
        <v>AW$17</v>
      </c>
      <c r="AX531" s="179" t="str">
        <f t="shared" si="625"/>
        <v>AX$17</v>
      </c>
      <c r="AY531" s="179" t="str">
        <f t="shared" ref="AY531:CD531" si="626">AY518</f>
        <v>AY$17</v>
      </c>
      <c r="AZ531" s="179" t="str">
        <f t="shared" si="626"/>
        <v>AZ$17</v>
      </c>
      <c r="BA531" s="179" t="str">
        <f t="shared" si="626"/>
        <v>BA$17</v>
      </c>
      <c r="BB531" s="179" t="str">
        <f t="shared" si="626"/>
        <v>BB$17</v>
      </c>
      <c r="BC531" s="179" t="str">
        <f t="shared" si="626"/>
        <v>BC$17</v>
      </c>
      <c r="BD531" s="179" t="str">
        <f t="shared" si="626"/>
        <v>BD$17</v>
      </c>
      <c r="BE531" s="179" t="str">
        <f t="shared" si="626"/>
        <v>BE$17</v>
      </c>
      <c r="BF531" s="179" t="str">
        <f t="shared" si="626"/>
        <v>BF$17</v>
      </c>
      <c r="BG531" s="179" t="str">
        <f t="shared" si="626"/>
        <v>BG$17</v>
      </c>
      <c r="BH531" s="179" t="str">
        <f t="shared" si="626"/>
        <v>BH$17</v>
      </c>
      <c r="BI531" s="179" t="str">
        <f t="shared" si="626"/>
        <v>BI$17</v>
      </c>
      <c r="BJ531" s="179" t="str">
        <f t="shared" si="626"/>
        <v>BJ$17</v>
      </c>
      <c r="BK531" s="179" t="str">
        <f t="shared" si="626"/>
        <v>BK$17</v>
      </c>
      <c r="BL531" s="179" t="str">
        <f t="shared" si="626"/>
        <v>BL$17</v>
      </c>
      <c r="BM531" s="179" t="str">
        <f t="shared" si="626"/>
        <v>BM$17</v>
      </c>
      <c r="BN531" s="179" t="str">
        <f t="shared" si="626"/>
        <v>BN$17</v>
      </c>
      <c r="BO531" s="179" t="str">
        <f t="shared" si="626"/>
        <v>BO$17</v>
      </c>
      <c r="BP531" s="179" t="str">
        <f t="shared" si="626"/>
        <v>BP$17</v>
      </c>
      <c r="BQ531" s="179" t="str">
        <f t="shared" si="626"/>
        <v>BQ$17</v>
      </c>
      <c r="BR531" s="179" t="str">
        <f t="shared" si="626"/>
        <v>BR$17</v>
      </c>
      <c r="BS531" s="179" t="str">
        <f t="shared" si="626"/>
        <v>BS$17</v>
      </c>
      <c r="BT531" s="179" t="str">
        <f t="shared" si="626"/>
        <v>BT$17</v>
      </c>
      <c r="BU531" s="179" t="str">
        <f t="shared" si="626"/>
        <v>BU$17</v>
      </c>
      <c r="BV531" s="179" t="str">
        <f t="shared" si="626"/>
        <v>BV$17</v>
      </c>
      <c r="BW531" s="179" t="str">
        <f t="shared" si="626"/>
        <v>BW$17</v>
      </c>
      <c r="BX531" s="179" t="str">
        <f t="shared" si="626"/>
        <v>BX$17</v>
      </c>
      <c r="BY531" s="179" t="str">
        <f t="shared" si="626"/>
        <v>BY$17</v>
      </c>
      <c r="BZ531" s="179" t="str">
        <f t="shared" si="626"/>
        <v>BZ$17</v>
      </c>
      <c r="CA531" s="179" t="str">
        <f t="shared" si="626"/>
        <v>CA$17</v>
      </c>
      <c r="CB531" s="179" t="str">
        <f t="shared" si="626"/>
        <v>CB$17</v>
      </c>
      <c r="CC531" s="179" t="str">
        <f t="shared" si="626"/>
        <v>CC$17</v>
      </c>
      <c r="CD531" s="179" t="str">
        <f t="shared" si="626"/>
        <v>CD$17</v>
      </c>
      <c r="CE531" s="179" t="str">
        <f t="shared" ref="CE531:CL531" si="627">CE518</f>
        <v>CE$17</v>
      </c>
      <c r="CF531" s="179" t="str">
        <f t="shared" si="627"/>
        <v>CF$17</v>
      </c>
      <c r="CG531" s="179" t="str">
        <f t="shared" si="627"/>
        <v>CG$17</v>
      </c>
      <c r="CH531" s="179" t="str">
        <f t="shared" si="627"/>
        <v>CH$17</v>
      </c>
      <c r="CI531" s="179" t="str">
        <f t="shared" si="627"/>
        <v>CI$17</v>
      </c>
      <c r="CJ531" s="179" t="str">
        <f t="shared" si="627"/>
        <v>CJ$17</v>
      </c>
      <c r="CK531" s="179" t="str">
        <f t="shared" si="627"/>
        <v>CK$17</v>
      </c>
      <c r="CL531" s="179" t="str">
        <f t="shared" si="627"/>
        <v>CL$17</v>
      </c>
      <c r="CN531" s="79"/>
      <c r="CO531" s="179" t="str">
        <f t="shared" ref="CO531:DK531" si="628">CO518</f>
        <v>CO$17</v>
      </c>
      <c r="CP531" s="179" t="str">
        <f t="shared" si="628"/>
        <v>CP$17</v>
      </c>
      <c r="CQ531" s="179" t="str">
        <f t="shared" si="628"/>
        <v>CQ$17</v>
      </c>
      <c r="CR531" s="179" t="str">
        <f t="shared" si="628"/>
        <v>CR$17</v>
      </c>
      <c r="CS531" s="179" t="str">
        <f t="shared" si="628"/>
        <v>CS$17</v>
      </c>
      <c r="CT531" s="179" t="str">
        <f t="shared" si="628"/>
        <v>CT$17</v>
      </c>
      <c r="CU531" s="179" t="str">
        <f t="shared" si="628"/>
        <v>CU$17</v>
      </c>
      <c r="CV531" s="179" t="str">
        <f t="shared" si="628"/>
        <v>CV$17</v>
      </c>
      <c r="CW531" s="179" t="str">
        <f t="shared" si="628"/>
        <v>CW$17</v>
      </c>
      <c r="CX531" s="179" t="str">
        <f t="shared" si="628"/>
        <v>CX$17</v>
      </c>
      <c r="CY531" s="179" t="str">
        <f t="shared" si="628"/>
        <v>CY$17</v>
      </c>
      <c r="CZ531" s="179" t="str">
        <f t="shared" si="628"/>
        <v>CZ$17</v>
      </c>
      <c r="DA531" s="179" t="str">
        <f t="shared" si="628"/>
        <v>DA$17</v>
      </c>
      <c r="DB531" s="179" t="str">
        <f t="shared" si="628"/>
        <v>DB$17</v>
      </c>
      <c r="DC531" s="179" t="str">
        <f t="shared" si="628"/>
        <v>DC$17</v>
      </c>
      <c r="DD531" s="179" t="str">
        <f t="shared" si="628"/>
        <v>DD$17</v>
      </c>
      <c r="DE531" s="179" t="str">
        <f t="shared" si="628"/>
        <v>DE$17</v>
      </c>
      <c r="DF531" s="179" t="str">
        <f t="shared" si="628"/>
        <v>DF$17</v>
      </c>
      <c r="DG531" s="179" t="str">
        <f t="shared" si="628"/>
        <v>DG$17</v>
      </c>
      <c r="DH531" s="179" t="str">
        <f t="shared" si="628"/>
        <v>DH$17</v>
      </c>
      <c r="DI531" s="179" t="str">
        <f t="shared" si="628"/>
        <v>DI$17</v>
      </c>
      <c r="DJ531" s="179" t="str">
        <f t="shared" si="628"/>
        <v>DJ$17</v>
      </c>
      <c r="DK531" s="179" t="str">
        <f t="shared" si="628"/>
        <v>DK$17</v>
      </c>
      <c r="DL531" s="179" t="str">
        <f t="shared" ref="DL531" si="629">DL518</f>
        <v>DL$17</v>
      </c>
    </row>
    <row r="532" spans="1:116" x14ac:dyDescent="0.35">
      <c r="B532" t="s">
        <v>332</v>
      </c>
      <c r="D532" t="s">
        <v>760</v>
      </c>
      <c r="E532" s="8" t="str">
        <f t="shared" si="612"/>
        <v>532 SALES-PV</v>
      </c>
      <c r="G532" s="8" t="str">
        <f>G519</f>
        <v>(Secondary label)</v>
      </c>
      <c r="H532" s="12"/>
      <c r="I532" s="60"/>
      <c r="J532" s="60"/>
      <c r="K532" s="15"/>
      <c r="L532" s="15"/>
      <c r="M532" s="15"/>
      <c r="N532" s="15"/>
      <c r="O532" s="15"/>
      <c r="P532" s="15"/>
      <c r="R532" s="15"/>
      <c r="S532" s="179">
        <f t="shared" ref="S532:AX532" si="630">S519</f>
        <v>0</v>
      </c>
      <c r="T532" s="179">
        <f t="shared" si="630"/>
        <v>0</v>
      </c>
      <c r="U532" s="179">
        <f t="shared" si="630"/>
        <v>0</v>
      </c>
      <c r="V532" s="179">
        <f t="shared" si="630"/>
        <v>0</v>
      </c>
      <c r="W532" s="179">
        <f t="shared" si="630"/>
        <v>0</v>
      </c>
      <c r="X532" s="179">
        <f t="shared" si="630"/>
        <v>0</v>
      </c>
      <c r="Y532" s="179">
        <f t="shared" si="630"/>
        <v>0</v>
      </c>
      <c r="Z532" s="179">
        <f t="shared" si="630"/>
        <v>0</v>
      </c>
      <c r="AA532" s="179">
        <f t="shared" si="630"/>
        <v>0</v>
      </c>
      <c r="AB532" s="179">
        <f t="shared" si="630"/>
        <v>0</v>
      </c>
      <c r="AC532" s="179">
        <f t="shared" si="630"/>
        <v>0</v>
      </c>
      <c r="AD532" s="179">
        <f t="shared" si="630"/>
        <v>0</v>
      </c>
      <c r="AE532" s="179">
        <f t="shared" si="630"/>
        <v>0</v>
      </c>
      <c r="AF532" s="179">
        <f t="shared" si="630"/>
        <v>0</v>
      </c>
      <c r="AG532" s="179">
        <f t="shared" si="630"/>
        <v>0</v>
      </c>
      <c r="AH532" s="179">
        <f t="shared" si="630"/>
        <v>0</v>
      </c>
      <c r="AI532" s="179">
        <f t="shared" si="630"/>
        <v>0</v>
      </c>
      <c r="AJ532" s="179">
        <f t="shared" si="630"/>
        <v>0</v>
      </c>
      <c r="AK532" s="179">
        <f t="shared" si="630"/>
        <v>0</v>
      </c>
      <c r="AL532" s="179">
        <f t="shared" si="630"/>
        <v>0</v>
      </c>
      <c r="AM532" s="179">
        <f t="shared" si="630"/>
        <v>0</v>
      </c>
      <c r="AN532" s="179">
        <f t="shared" si="630"/>
        <v>0</v>
      </c>
      <c r="AO532" s="179">
        <f t="shared" si="630"/>
        <v>0</v>
      </c>
      <c r="AP532" s="179">
        <f t="shared" si="630"/>
        <v>0</v>
      </c>
      <c r="AQ532" s="179">
        <f t="shared" si="630"/>
        <v>0</v>
      </c>
      <c r="AR532" s="179">
        <f t="shared" si="630"/>
        <v>0</v>
      </c>
      <c r="AS532" s="179">
        <f t="shared" si="630"/>
        <v>0</v>
      </c>
      <c r="AT532" s="179">
        <f t="shared" si="630"/>
        <v>0</v>
      </c>
      <c r="AU532" s="179">
        <f t="shared" si="630"/>
        <v>0</v>
      </c>
      <c r="AV532" s="179">
        <f t="shared" si="630"/>
        <v>0</v>
      </c>
      <c r="AW532" s="179">
        <f t="shared" si="630"/>
        <v>0</v>
      </c>
      <c r="AX532" s="179">
        <f t="shared" si="630"/>
        <v>0</v>
      </c>
      <c r="AY532" s="179">
        <f t="shared" ref="AY532:CD532" si="631">AY519</f>
        <v>0</v>
      </c>
      <c r="AZ532" s="179">
        <f t="shared" si="631"/>
        <v>0</v>
      </c>
      <c r="BA532" s="179">
        <f t="shared" si="631"/>
        <v>0</v>
      </c>
      <c r="BB532" s="179">
        <f t="shared" si="631"/>
        <v>0</v>
      </c>
      <c r="BC532" s="179">
        <f t="shared" si="631"/>
        <v>0</v>
      </c>
      <c r="BD532" s="179">
        <f t="shared" si="631"/>
        <v>0</v>
      </c>
      <c r="BE532" s="179">
        <f t="shared" si="631"/>
        <v>0</v>
      </c>
      <c r="BF532" s="179">
        <f t="shared" si="631"/>
        <v>0</v>
      </c>
      <c r="BG532" s="179">
        <f t="shared" si="631"/>
        <v>0</v>
      </c>
      <c r="BH532" s="179">
        <f t="shared" si="631"/>
        <v>0</v>
      </c>
      <c r="BI532" s="179">
        <f t="shared" si="631"/>
        <v>0</v>
      </c>
      <c r="BJ532" s="179">
        <f t="shared" si="631"/>
        <v>0</v>
      </c>
      <c r="BK532" s="179">
        <f t="shared" si="631"/>
        <v>0</v>
      </c>
      <c r="BL532" s="179">
        <f t="shared" si="631"/>
        <v>0</v>
      </c>
      <c r="BM532" s="179">
        <f t="shared" si="631"/>
        <v>0</v>
      </c>
      <c r="BN532" s="179">
        <f t="shared" si="631"/>
        <v>0</v>
      </c>
      <c r="BO532" s="179">
        <f t="shared" si="631"/>
        <v>0</v>
      </c>
      <c r="BP532" s="179">
        <f t="shared" si="631"/>
        <v>0</v>
      </c>
      <c r="BQ532" s="179">
        <f t="shared" si="631"/>
        <v>0</v>
      </c>
      <c r="BR532" s="179">
        <f t="shared" si="631"/>
        <v>0</v>
      </c>
      <c r="BS532" s="179">
        <f t="shared" si="631"/>
        <v>0</v>
      </c>
      <c r="BT532" s="179">
        <f t="shared" si="631"/>
        <v>0</v>
      </c>
      <c r="BU532" s="179">
        <f t="shared" si="631"/>
        <v>0</v>
      </c>
      <c r="BV532" s="179">
        <f t="shared" si="631"/>
        <v>0</v>
      </c>
      <c r="BW532" s="179">
        <f t="shared" si="631"/>
        <v>0</v>
      </c>
      <c r="BX532" s="179">
        <f t="shared" si="631"/>
        <v>0</v>
      </c>
      <c r="BY532" s="179">
        <f t="shared" si="631"/>
        <v>0</v>
      </c>
      <c r="BZ532" s="179">
        <f t="shared" si="631"/>
        <v>0</v>
      </c>
      <c r="CA532" s="179">
        <f t="shared" si="631"/>
        <v>0</v>
      </c>
      <c r="CB532" s="179">
        <f t="shared" si="631"/>
        <v>0</v>
      </c>
      <c r="CC532" s="179">
        <f t="shared" si="631"/>
        <v>0</v>
      </c>
      <c r="CD532" s="179">
        <f t="shared" si="631"/>
        <v>0</v>
      </c>
      <c r="CE532" s="179">
        <f t="shared" ref="CE532:CL532" si="632">CE519</f>
        <v>0</v>
      </c>
      <c r="CF532" s="179">
        <f t="shared" si="632"/>
        <v>0</v>
      </c>
      <c r="CG532" s="179">
        <f t="shared" si="632"/>
        <v>0</v>
      </c>
      <c r="CH532" s="179">
        <f t="shared" si="632"/>
        <v>0</v>
      </c>
      <c r="CI532" s="179">
        <f t="shared" si="632"/>
        <v>0</v>
      </c>
      <c r="CJ532" s="179">
        <f t="shared" si="632"/>
        <v>0</v>
      </c>
      <c r="CK532" s="179">
        <f t="shared" si="632"/>
        <v>0</v>
      </c>
      <c r="CL532" s="179">
        <f t="shared" si="632"/>
        <v>0</v>
      </c>
      <c r="CN532" s="60"/>
      <c r="CO532" s="179">
        <f t="shared" ref="CO532:DK532" si="633">CO519</f>
        <v>0</v>
      </c>
      <c r="CP532" s="179">
        <f t="shared" si="633"/>
        <v>0</v>
      </c>
      <c r="CQ532" s="179">
        <f t="shared" si="633"/>
        <v>0</v>
      </c>
      <c r="CR532" s="179">
        <f t="shared" si="633"/>
        <v>0</v>
      </c>
      <c r="CS532" s="179">
        <f t="shared" si="633"/>
        <v>0</v>
      </c>
      <c r="CT532" s="179">
        <f t="shared" si="633"/>
        <v>0</v>
      </c>
      <c r="CU532" s="179">
        <f t="shared" si="633"/>
        <v>0</v>
      </c>
      <c r="CV532" s="179">
        <f t="shared" si="633"/>
        <v>0</v>
      </c>
      <c r="CW532" s="179">
        <f t="shared" si="633"/>
        <v>0</v>
      </c>
      <c r="CX532" s="179">
        <f t="shared" si="633"/>
        <v>0</v>
      </c>
      <c r="CY532" s="179">
        <f t="shared" si="633"/>
        <v>0</v>
      </c>
      <c r="CZ532" s="179">
        <f t="shared" si="633"/>
        <v>0</v>
      </c>
      <c r="DA532" s="179">
        <f t="shared" si="633"/>
        <v>0</v>
      </c>
      <c r="DB532" s="179">
        <f t="shared" si="633"/>
        <v>0</v>
      </c>
      <c r="DC532" s="179">
        <f t="shared" si="633"/>
        <v>0</v>
      </c>
      <c r="DD532" s="179">
        <f t="shared" si="633"/>
        <v>0</v>
      </c>
      <c r="DE532" s="179">
        <f t="shared" si="633"/>
        <v>0</v>
      </c>
      <c r="DF532" s="179">
        <f t="shared" si="633"/>
        <v>0</v>
      </c>
      <c r="DG532" s="179">
        <f t="shared" si="633"/>
        <v>0</v>
      </c>
      <c r="DH532" s="179">
        <f t="shared" si="633"/>
        <v>0</v>
      </c>
      <c r="DI532" s="179">
        <f t="shared" si="633"/>
        <v>0</v>
      </c>
      <c r="DJ532" s="179">
        <f t="shared" si="633"/>
        <v>0</v>
      </c>
      <c r="DK532" s="179">
        <f t="shared" si="633"/>
        <v>0</v>
      </c>
      <c r="DL532" s="179">
        <f t="shared" ref="DL532" si="634">DL519</f>
        <v>0</v>
      </c>
    </row>
    <row r="533" spans="1:116" x14ac:dyDescent="0.35">
      <c r="B533" t="s">
        <v>332</v>
      </c>
      <c r="D533" t="s">
        <v>760</v>
      </c>
      <c r="E533" s="8" t="str">
        <f t="shared" ref="E533" si="635">ROW()&amp;" "&amp;D533</f>
        <v>533 SALES-PV</v>
      </c>
      <c r="G533" s="8" t="str">
        <f>G520</f>
        <v xml:space="preserve">secondary unit </v>
      </c>
      <c r="H533" s="12"/>
      <c r="I533" s="60"/>
      <c r="J533" s="60"/>
      <c r="K533" s="15"/>
      <c r="L533" s="15"/>
      <c r="M533" s="15"/>
      <c r="N533" s="15"/>
      <c r="O533" s="15"/>
      <c r="P533" s="15"/>
      <c r="R533" s="15"/>
      <c r="S533" s="179"/>
      <c r="T533" s="179"/>
      <c r="U533" s="179"/>
      <c r="V533" s="179"/>
      <c r="W533" s="179"/>
      <c r="X533" s="179"/>
      <c r="Y533" s="179"/>
      <c r="Z533" s="179"/>
      <c r="AA533" s="179"/>
      <c r="AB533" s="179"/>
      <c r="AC533" s="179"/>
      <c r="AD533" s="179"/>
      <c r="AE533" s="179"/>
      <c r="AF533" s="179"/>
      <c r="AG533" s="179"/>
      <c r="AH533" s="179"/>
      <c r="AI533" s="179"/>
      <c r="AJ533" s="179"/>
      <c r="AK533" s="179"/>
      <c r="AL533" s="179"/>
      <c r="AM533" s="179"/>
      <c r="AN533" s="179"/>
      <c r="AO533" s="179"/>
      <c r="AP533" s="179"/>
      <c r="AQ533" s="179"/>
      <c r="AR533" s="179"/>
      <c r="AS533" s="179"/>
      <c r="AT533" s="179"/>
      <c r="AU533" s="179"/>
      <c r="AV533" s="179"/>
      <c r="AW533" s="179"/>
      <c r="AX533" s="179"/>
      <c r="AY533" s="179"/>
      <c r="AZ533" s="179"/>
      <c r="BA533" s="179"/>
      <c r="BB533" s="179"/>
      <c r="BC533" s="179"/>
      <c r="BD533" s="179"/>
      <c r="BE533" s="179"/>
      <c r="BF533" s="179"/>
      <c r="BG533" s="179"/>
      <c r="BH533" s="179"/>
      <c r="BI533" s="179"/>
      <c r="BJ533" s="179"/>
      <c r="BK533" s="179"/>
      <c r="BL533" s="179"/>
      <c r="BM533" s="179"/>
      <c r="BN533" s="179"/>
      <c r="BO533" s="179"/>
      <c r="BP533" s="179"/>
      <c r="BQ533" s="179"/>
      <c r="BR533" s="179"/>
      <c r="BS533" s="179"/>
      <c r="BT533" s="179"/>
      <c r="BU533" s="179"/>
      <c r="BV533" s="179"/>
      <c r="BW533" s="179"/>
      <c r="BX533" s="179"/>
      <c r="BY533" s="179"/>
      <c r="BZ533" s="179"/>
      <c r="CA533" s="179"/>
      <c r="CB533" s="179"/>
      <c r="CC533" s="179"/>
      <c r="CD533" s="179"/>
      <c r="CE533" s="179"/>
      <c r="CF533" s="179"/>
      <c r="CG533" s="179"/>
      <c r="CH533" s="179"/>
      <c r="CI533" s="179"/>
      <c r="CJ533" s="179"/>
      <c r="CK533" s="179"/>
      <c r="CL533" s="179"/>
      <c r="CN533" s="60"/>
      <c r="CO533" s="179"/>
      <c r="CP533" s="179"/>
      <c r="CQ533" s="179"/>
      <c r="CR533" s="179"/>
      <c r="CS533" s="179"/>
      <c r="CT533" s="179"/>
      <c r="CU533" s="179"/>
      <c r="CV533" s="179"/>
      <c r="CW533" s="179"/>
      <c r="CX533" s="179"/>
      <c r="CY533" s="179"/>
      <c r="CZ533" s="179"/>
      <c r="DA533" s="179"/>
      <c r="DB533" s="179"/>
      <c r="DC533" s="179"/>
      <c r="DD533" s="179"/>
      <c r="DE533" s="179"/>
      <c r="DF533" s="179"/>
      <c r="DG533" s="179"/>
      <c r="DH533" s="179"/>
      <c r="DI533" s="179"/>
      <c r="DJ533" s="179"/>
      <c r="DK533" s="179"/>
      <c r="DL533" s="179"/>
    </row>
    <row r="534" spans="1:116" x14ac:dyDescent="0.35">
      <c r="B534" t="s">
        <v>332</v>
      </c>
      <c r="D534" t="s">
        <v>760</v>
      </c>
      <c r="E534" s="8" t="str">
        <f t="shared" si="612"/>
        <v>534 SALES-PV</v>
      </c>
      <c r="G534" s="8" t="str">
        <f>G521</f>
        <v>Secondary revenue driver</v>
      </c>
      <c r="H534" s="12"/>
      <c r="I534" s="60"/>
      <c r="J534" s="60"/>
      <c r="K534" s="15"/>
      <c r="L534" s="15"/>
      <c r="M534" s="15"/>
      <c r="N534" s="15"/>
      <c r="O534" s="15"/>
      <c r="P534" s="15"/>
      <c r="R534" s="15"/>
      <c r="S534" s="179" t="str">
        <f t="shared" ref="S534:AX534" si="636">S521</f>
        <v>S$18</v>
      </c>
      <c r="T534" s="179" t="str">
        <f t="shared" si="636"/>
        <v>T$18</v>
      </c>
      <c r="U534" s="179" t="str">
        <f t="shared" si="636"/>
        <v>U$18</v>
      </c>
      <c r="V534" s="179" t="str">
        <f t="shared" si="636"/>
        <v>V$18</v>
      </c>
      <c r="W534" s="179" t="str">
        <f t="shared" si="636"/>
        <v>W$18</v>
      </c>
      <c r="X534" s="179" t="str">
        <f t="shared" si="636"/>
        <v>X$18</v>
      </c>
      <c r="Y534" s="179" t="str">
        <f t="shared" si="636"/>
        <v>Y$18</v>
      </c>
      <c r="Z534" s="179" t="str">
        <f t="shared" si="636"/>
        <v>Z$18</v>
      </c>
      <c r="AA534" s="179" t="str">
        <f t="shared" si="636"/>
        <v>AA$18</v>
      </c>
      <c r="AB534" s="179" t="str">
        <f t="shared" si="636"/>
        <v>AB$18</v>
      </c>
      <c r="AC534" s="179" t="str">
        <f t="shared" si="636"/>
        <v>AC$18</v>
      </c>
      <c r="AD534" s="179" t="str">
        <f t="shared" si="636"/>
        <v>AD$18</v>
      </c>
      <c r="AE534" s="179" t="str">
        <f t="shared" si="636"/>
        <v>AE$18</v>
      </c>
      <c r="AF534" s="179" t="str">
        <f t="shared" si="636"/>
        <v>AF$18</v>
      </c>
      <c r="AG534" s="179" t="str">
        <f t="shared" si="636"/>
        <v>AG$18</v>
      </c>
      <c r="AH534" s="179" t="str">
        <f t="shared" si="636"/>
        <v>AH$18</v>
      </c>
      <c r="AI534" s="179" t="str">
        <f t="shared" si="636"/>
        <v>AI$18</v>
      </c>
      <c r="AJ534" s="179" t="str">
        <f t="shared" si="636"/>
        <v>AJ$18</v>
      </c>
      <c r="AK534" s="179" t="str">
        <f t="shared" si="636"/>
        <v>AK$18</v>
      </c>
      <c r="AL534" s="179" t="str">
        <f t="shared" si="636"/>
        <v>AL$18</v>
      </c>
      <c r="AM534" s="179" t="str">
        <f t="shared" si="636"/>
        <v>AM$18</v>
      </c>
      <c r="AN534" s="179" t="str">
        <f t="shared" si="636"/>
        <v>AN$18</v>
      </c>
      <c r="AO534" s="179" t="str">
        <f t="shared" si="636"/>
        <v>AO$18</v>
      </c>
      <c r="AP534" s="179" t="str">
        <f t="shared" si="636"/>
        <v>AP$18</v>
      </c>
      <c r="AQ534" s="179" t="str">
        <f t="shared" si="636"/>
        <v>AQ$18</v>
      </c>
      <c r="AR534" s="179" t="str">
        <f t="shared" si="636"/>
        <v>AR$18</v>
      </c>
      <c r="AS534" s="179" t="str">
        <f t="shared" si="636"/>
        <v>AS$18</v>
      </c>
      <c r="AT534" s="179" t="str">
        <f t="shared" si="636"/>
        <v>AT$18</v>
      </c>
      <c r="AU534" s="179" t="str">
        <f t="shared" si="636"/>
        <v>AU$18</v>
      </c>
      <c r="AV534" s="179" t="str">
        <f t="shared" si="636"/>
        <v>AV$18</v>
      </c>
      <c r="AW534" s="179" t="str">
        <f t="shared" si="636"/>
        <v>AW$18</v>
      </c>
      <c r="AX534" s="179" t="str">
        <f t="shared" si="636"/>
        <v>AX$18</v>
      </c>
      <c r="AY534" s="179" t="str">
        <f t="shared" ref="AY534:CD534" si="637">AY521</f>
        <v>AY$18</v>
      </c>
      <c r="AZ534" s="179" t="str">
        <f t="shared" si="637"/>
        <v>AZ$18</v>
      </c>
      <c r="BA534" s="179" t="str">
        <f t="shared" si="637"/>
        <v>BA$18</v>
      </c>
      <c r="BB534" s="179" t="str">
        <f t="shared" si="637"/>
        <v>BB$18</v>
      </c>
      <c r="BC534" s="179" t="str">
        <f t="shared" si="637"/>
        <v>BC$18</v>
      </c>
      <c r="BD534" s="179" t="str">
        <f t="shared" si="637"/>
        <v>BD$18</v>
      </c>
      <c r="BE534" s="179" t="str">
        <f t="shared" si="637"/>
        <v>BE$18</v>
      </c>
      <c r="BF534" s="179" t="str">
        <f t="shared" si="637"/>
        <v>BF$18</v>
      </c>
      <c r="BG534" s="179" t="str">
        <f t="shared" si="637"/>
        <v>BG$18</v>
      </c>
      <c r="BH534" s="179" t="str">
        <f t="shared" si="637"/>
        <v>BH$18</v>
      </c>
      <c r="BI534" s="179" t="str">
        <f t="shared" si="637"/>
        <v>BI$18</v>
      </c>
      <c r="BJ534" s="179" t="str">
        <f t="shared" si="637"/>
        <v>BJ$18</v>
      </c>
      <c r="BK534" s="179" t="str">
        <f t="shared" si="637"/>
        <v>BK$18</v>
      </c>
      <c r="BL534" s="179" t="str">
        <f t="shared" si="637"/>
        <v>BL$18</v>
      </c>
      <c r="BM534" s="179" t="str">
        <f t="shared" si="637"/>
        <v>BM$18</v>
      </c>
      <c r="BN534" s="179" t="str">
        <f t="shared" si="637"/>
        <v>BN$18</v>
      </c>
      <c r="BO534" s="179" t="str">
        <f t="shared" si="637"/>
        <v>BO$18</v>
      </c>
      <c r="BP534" s="179" t="str">
        <f t="shared" si="637"/>
        <v>BP$18</v>
      </c>
      <c r="BQ534" s="179" t="str">
        <f t="shared" si="637"/>
        <v>BQ$18</v>
      </c>
      <c r="BR534" s="179" t="str">
        <f t="shared" si="637"/>
        <v>BR$18</v>
      </c>
      <c r="BS534" s="179" t="str">
        <f t="shared" si="637"/>
        <v>BS$18</v>
      </c>
      <c r="BT534" s="179" t="str">
        <f t="shared" si="637"/>
        <v>BT$18</v>
      </c>
      <c r="BU534" s="179" t="str">
        <f t="shared" si="637"/>
        <v>BU$18</v>
      </c>
      <c r="BV534" s="179" t="str">
        <f t="shared" si="637"/>
        <v>BV$18</v>
      </c>
      <c r="BW534" s="179" t="str">
        <f t="shared" si="637"/>
        <v>BW$18</v>
      </c>
      <c r="BX534" s="179" t="str">
        <f t="shared" si="637"/>
        <v>BX$18</v>
      </c>
      <c r="BY534" s="179" t="str">
        <f t="shared" si="637"/>
        <v>BY$18</v>
      </c>
      <c r="BZ534" s="179" t="str">
        <f t="shared" si="637"/>
        <v>BZ$18</v>
      </c>
      <c r="CA534" s="179" t="str">
        <f t="shared" si="637"/>
        <v>CA$18</v>
      </c>
      <c r="CB534" s="179" t="str">
        <f t="shared" si="637"/>
        <v>CB$18</v>
      </c>
      <c r="CC534" s="179" t="str">
        <f t="shared" si="637"/>
        <v>CC$18</v>
      </c>
      <c r="CD534" s="179" t="str">
        <f t="shared" si="637"/>
        <v>CD$18</v>
      </c>
      <c r="CE534" s="179" t="str">
        <f t="shared" ref="CE534:CL534" si="638">CE521</f>
        <v>CE$18</v>
      </c>
      <c r="CF534" s="179" t="str">
        <f t="shared" si="638"/>
        <v>CF$18</v>
      </c>
      <c r="CG534" s="179" t="str">
        <f t="shared" si="638"/>
        <v>CG$18</v>
      </c>
      <c r="CH534" s="179" t="str">
        <f t="shared" si="638"/>
        <v>CH$18</v>
      </c>
      <c r="CI534" s="179" t="str">
        <f t="shared" si="638"/>
        <v>CI$18</v>
      </c>
      <c r="CJ534" s="179" t="str">
        <f t="shared" si="638"/>
        <v>CJ$18</v>
      </c>
      <c r="CK534" s="179" t="str">
        <f t="shared" si="638"/>
        <v>CK$18</v>
      </c>
      <c r="CL534" s="179" t="str">
        <f t="shared" si="638"/>
        <v>CL$18</v>
      </c>
      <c r="CN534" s="60"/>
      <c r="CO534" s="179" t="str">
        <f t="shared" ref="CO534:DK534" si="639">CO521</f>
        <v>CO$18</v>
      </c>
      <c r="CP534" s="179" t="str">
        <f t="shared" si="639"/>
        <v>CP$18</v>
      </c>
      <c r="CQ534" s="179" t="str">
        <f t="shared" si="639"/>
        <v>CQ$18</v>
      </c>
      <c r="CR534" s="179" t="str">
        <f t="shared" si="639"/>
        <v>CR$18</v>
      </c>
      <c r="CS534" s="179" t="str">
        <f t="shared" si="639"/>
        <v>CS$18</v>
      </c>
      <c r="CT534" s="179" t="str">
        <f t="shared" si="639"/>
        <v>CT$18</v>
      </c>
      <c r="CU534" s="179" t="str">
        <f t="shared" si="639"/>
        <v>CU$18</v>
      </c>
      <c r="CV534" s="179" t="str">
        <f t="shared" si="639"/>
        <v>CV$18</v>
      </c>
      <c r="CW534" s="179" t="str">
        <f t="shared" si="639"/>
        <v>CW$18</v>
      </c>
      <c r="CX534" s="179" t="str">
        <f t="shared" si="639"/>
        <v>CX$18</v>
      </c>
      <c r="CY534" s="179" t="str">
        <f t="shared" si="639"/>
        <v>CY$18</v>
      </c>
      <c r="CZ534" s="179" t="str">
        <f t="shared" si="639"/>
        <v>CZ$18</v>
      </c>
      <c r="DA534" s="179" t="str">
        <f t="shared" si="639"/>
        <v>DA$18</v>
      </c>
      <c r="DB534" s="179" t="str">
        <f t="shared" si="639"/>
        <v>DB$18</v>
      </c>
      <c r="DC534" s="179" t="str">
        <f t="shared" si="639"/>
        <v>DC$18</v>
      </c>
      <c r="DD534" s="179" t="str">
        <f t="shared" si="639"/>
        <v>DD$18</v>
      </c>
      <c r="DE534" s="179" t="str">
        <f t="shared" si="639"/>
        <v>DE$18</v>
      </c>
      <c r="DF534" s="179" t="str">
        <f t="shared" si="639"/>
        <v>DF$18</v>
      </c>
      <c r="DG534" s="179" t="str">
        <f t="shared" si="639"/>
        <v>DG$18</v>
      </c>
      <c r="DH534" s="179" t="str">
        <f t="shared" si="639"/>
        <v>DH$18</v>
      </c>
      <c r="DI534" s="179" t="str">
        <f t="shared" si="639"/>
        <v>DI$18</v>
      </c>
      <c r="DJ534" s="179" t="str">
        <f t="shared" si="639"/>
        <v>DJ$18</v>
      </c>
      <c r="DK534" s="179" t="str">
        <f t="shared" si="639"/>
        <v>DK$18</v>
      </c>
      <c r="DL534" s="179" t="str">
        <f t="shared" ref="DL534" si="640">DL521</f>
        <v>DL$18</v>
      </c>
    </row>
    <row r="535" spans="1:116" x14ac:dyDescent="0.35">
      <c r="B535" t="s">
        <v>332</v>
      </c>
      <c r="D535" t="s">
        <v>760</v>
      </c>
      <c r="E535" s="8" t="str">
        <f t="shared" si="612"/>
        <v>535 SALES-PV</v>
      </c>
      <c r="G535" s="8" t="str">
        <f>G522</f>
        <v>Secondary volume driver</v>
      </c>
      <c r="H535" s="12"/>
      <c r="I535" s="60"/>
      <c r="J535" s="60"/>
      <c r="K535" s="15"/>
      <c r="L535" s="15"/>
      <c r="M535" s="15"/>
      <c r="N535" s="15"/>
      <c r="O535" s="15"/>
      <c r="P535" s="15"/>
      <c r="R535" s="15"/>
      <c r="S535" s="179" t="str">
        <f t="shared" ref="S535:AX535" si="641">S522</f>
        <v>S$19</v>
      </c>
      <c r="T535" s="179" t="str">
        <f t="shared" si="641"/>
        <v>T$19</v>
      </c>
      <c r="U535" s="179" t="str">
        <f t="shared" si="641"/>
        <v>U$19</v>
      </c>
      <c r="V535" s="179" t="str">
        <f t="shared" si="641"/>
        <v>V$19</v>
      </c>
      <c r="W535" s="179" t="str">
        <f t="shared" si="641"/>
        <v>W$19</v>
      </c>
      <c r="X535" s="179" t="str">
        <f t="shared" si="641"/>
        <v>X$19</v>
      </c>
      <c r="Y535" s="179" t="str">
        <f t="shared" si="641"/>
        <v>Y$19</v>
      </c>
      <c r="Z535" s="179" t="str">
        <f t="shared" si="641"/>
        <v>Z$19</v>
      </c>
      <c r="AA535" s="179" t="str">
        <f t="shared" si="641"/>
        <v>AA$19</v>
      </c>
      <c r="AB535" s="179" t="str">
        <f t="shared" si="641"/>
        <v>AB$19</v>
      </c>
      <c r="AC535" s="179" t="str">
        <f t="shared" si="641"/>
        <v>AC$19</v>
      </c>
      <c r="AD535" s="179" t="str">
        <f t="shared" si="641"/>
        <v>AD$19</v>
      </c>
      <c r="AE535" s="179" t="str">
        <f t="shared" si="641"/>
        <v>AE$19</v>
      </c>
      <c r="AF535" s="179" t="str">
        <f t="shared" si="641"/>
        <v>AF$19</v>
      </c>
      <c r="AG535" s="179" t="str">
        <f t="shared" si="641"/>
        <v>AG$19</v>
      </c>
      <c r="AH535" s="179" t="str">
        <f t="shared" si="641"/>
        <v>AH$19</v>
      </c>
      <c r="AI535" s="179" t="str">
        <f t="shared" si="641"/>
        <v>AI$19</v>
      </c>
      <c r="AJ535" s="179" t="str">
        <f t="shared" si="641"/>
        <v>AJ$19</v>
      </c>
      <c r="AK535" s="179" t="str">
        <f t="shared" si="641"/>
        <v>AK$19</v>
      </c>
      <c r="AL535" s="179" t="str">
        <f t="shared" si="641"/>
        <v>AL$19</v>
      </c>
      <c r="AM535" s="179" t="str">
        <f t="shared" si="641"/>
        <v>AM$19</v>
      </c>
      <c r="AN535" s="179" t="str">
        <f t="shared" si="641"/>
        <v>AN$19</v>
      </c>
      <c r="AO535" s="179" t="str">
        <f t="shared" si="641"/>
        <v>AO$19</v>
      </c>
      <c r="AP535" s="179" t="str">
        <f t="shared" si="641"/>
        <v>AP$19</v>
      </c>
      <c r="AQ535" s="179" t="str">
        <f t="shared" si="641"/>
        <v>AQ$19</v>
      </c>
      <c r="AR535" s="179" t="str">
        <f t="shared" si="641"/>
        <v>AR$19</v>
      </c>
      <c r="AS535" s="179" t="str">
        <f t="shared" si="641"/>
        <v>AS$19</v>
      </c>
      <c r="AT535" s="179" t="str">
        <f t="shared" si="641"/>
        <v>AT$19</v>
      </c>
      <c r="AU535" s="179" t="str">
        <f t="shared" si="641"/>
        <v>AU$19</v>
      </c>
      <c r="AV535" s="179" t="str">
        <f t="shared" si="641"/>
        <v>AV$19</v>
      </c>
      <c r="AW535" s="179" t="str">
        <f t="shared" si="641"/>
        <v>AW$19</v>
      </c>
      <c r="AX535" s="179" t="str">
        <f t="shared" si="641"/>
        <v>AX$19</v>
      </c>
      <c r="AY535" s="179" t="str">
        <f t="shared" ref="AY535:CD535" si="642">AY522</f>
        <v>AY$19</v>
      </c>
      <c r="AZ535" s="179" t="str">
        <f t="shared" si="642"/>
        <v>AZ$19</v>
      </c>
      <c r="BA535" s="179" t="str">
        <f t="shared" si="642"/>
        <v>BA$19</v>
      </c>
      <c r="BB535" s="179" t="str">
        <f t="shared" si="642"/>
        <v>BB$19</v>
      </c>
      <c r="BC535" s="179" t="str">
        <f t="shared" si="642"/>
        <v>BC$19</v>
      </c>
      <c r="BD535" s="179" t="str">
        <f t="shared" si="642"/>
        <v>BD$19</v>
      </c>
      <c r="BE535" s="179" t="str">
        <f t="shared" si="642"/>
        <v>BE$19</v>
      </c>
      <c r="BF535" s="179" t="str">
        <f t="shared" si="642"/>
        <v>BF$19</v>
      </c>
      <c r="BG535" s="179" t="str">
        <f t="shared" si="642"/>
        <v>BG$19</v>
      </c>
      <c r="BH535" s="179" t="str">
        <f t="shared" si="642"/>
        <v>BH$19</v>
      </c>
      <c r="BI535" s="179" t="str">
        <f t="shared" si="642"/>
        <v>BI$19</v>
      </c>
      <c r="BJ535" s="179" t="str">
        <f t="shared" si="642"/>
        <v>BJ$19</v>
      </c>
      <c r="BK535" s="179" t="str">
        <f t="shared" si="642"/>
        <v>BK$19</v>
      </c>
      <c r="BL535" s="179" t="str">
        <f t="shared" si="642"/>
        <v>BL$19</v>
      </c>
      <c r="BM535" s="179" t="str">
        <f t="shared" si="642"/>
        <v>BM$19</v>
      </c>
      <c r="BN535" s="179" t="str">
        <f t="shared" si="642"/>
        <v>BN$19</v>
      </c>
      <c r="BO535" s="179" t="str">
        <f t="shared" si="642"/>
        <v>BO$19</v>
      </c>
      <c r="BP535" s="179" t="str">
        <f t="shared" si="642"/>
        <v>BP$19</v>
      </c>
      <c r="BQ535" s="179" t="str">
        <f t="shared" si="642"/>
        <v>BQ$19</v>
      </c>
      <c r="BR535" s="179" t="str">
        <f t="shared" si="642"/>
        <v>BR$19</v>
      </c>
      <c r="BS535" s="179" t="str">
        <f t="shared" si="642"/>
        <v>BS$19</v>
      </c>
      <c r="BT535" s="179" t="str">
        <f t="shared" si="642"/>
        <v>BT$19</v>
      </c>
      <c r="BU535" s="179" t="str">
        <f t="shared" si="642"/>
        <v>BU$19</v>
      </c>
      <c r="BV535" s="179" t="str">
        <f t="shared" si="642"/>
        <v>BV$19</v>
      </c>
      <c r="BW535" s="179" t="str">
        <f t="shared" si="642"/>
        <v>BW$19</v>
      </c>
      <c r="BX535" s="179" t="str">
        <f t="shared" si="642"/>
        <v>BX$19</v>
      </c>
      <c r="BY535" s="179" t="str">
        <f t="shared" si="642"/>
        <v>BY$19</v>
      </c>
      <c r="BZ535" s="179" t="str">
        <f t="shared" si="642"/>
        <v>BZ$19</v>
      </c>
      <c r="CA535" s="179" t="str">
        <f t="shared" si="642"/>
        <v>CA$19</v>
      </c>
      <c r="CB535" s="179" t="str">
        <f t="shared" si="642"/>
        <v>CB$19</v>
      </c>
      <c r="CC535" s="179" t="str">
        <f t="shared" si="642"/>
        <v>CC$19</v>
      </c>
      <c r="CD535" s="179" t="str">
        <f t="shared" si="642"/>
        <v>CD$19</v>
      </c>
      <c r="CE535" s="179" t="str">
        <f t="shared" ref="CE535:CL535" si="643">CE522</f>
        <v>CE$19</v>
      </c>
      <c r="CF535" s="179" t="str">
        <f t="shared" si="643"/>
        <v>CF$19</v>
      </c>
      <c r="CG535" s="179" t="str">
        <f t="shared" si="643"/>
        <v>CG$19</v>
      </c>
      <c r="CH535" s="179" t="str">
        <f t="shared" si="643"/>
        <v>CH$19</v>
      </c>
      <c r="CI535" s="179" t="str">
        <f t="shared" si="643"/>
        <v>CI$19</v>
      </c>
      <c r="CJ535" s="179" t="str">
        <f t="shared" si="643"/>
        <v>CJ$19</v>
      </c>
      <c r="CK535" s="179" t="str">
        <f t="shared" si="643"/>
        <v>CK$19</v>
      </c>
      <c r="CL535" s="179" t="str">
        <f t="shared" si="643"/>
        <v>CL$19</v>
      </c>
      <c r="CN535" s="60"/>
      <c r="CO535" s="179" t="str">
        <f t="shared" ref="CO535:DK535" si="644">CO522</f>
        <v>CO$19</v>
      </c>
      <c r="CP535" s="179" t="str">
        <f t="shared" si="644"/>
        <v>CP$19</v>
      </c>
      <c r="CQ535" s="179" t="str">
        <f t="shared" si="644"/>
        <v>CQ$19</v>
      </c>
      <c r="CR535" s="179" t="str">
        <f t="shared" si="644"/>
        <v>CR$19</v>
      </c>
      <c r="CS535" s="179" t="str">
        <f t="shared" si="644"/>
        <v>CS$19</v>
      </c>
      <c r="CT535" s="179" t="str">
        <f t="shared" si="644"/>
        <v>CT$19</v>
      </c>
      <c r="CU535" s="179" t="str">
        <f t="shared" si="644"/>
        <v>CU$19</v>
      </c>
      <c r="CV535" s="179" t="str">
        <f t="shared" si="644"/>
        <v>CV$19</v>
      </c>
      <c r="CW535" s="179" t="str">
        <f t="shared" si="644"/>
        <v>CW$19</v>
      </c>
      <c r="CX535" s="179" t="str">
        <f t="shared" si="644"/>
        <v>CX$19</v>
      </c>
      <c r="CY535" s="179" t="str">
        <f t="shared" si="644"/>
        <v>CY$19</v>
      </c>
      <c r="CZ535" s="179" t="str">
        <f t="shared" si="644"/>
        <v>CZ$19</v>
      </c>
      <c r="DA535" s="179" t="str">
        <f t="shared" si="644"/>
        <v>DA$19</v>
      </c>
      <c r="DB535" s="179" t="str">
        <f t="shared" si="644"/>
        <v>DB$19</v>
      </c>
      <c r="DC535" s="179" t="str">
        <f t="shared" si="644"/>
        <v>DC$19</v>
      </c>
      <c r="DD535" s="179" t="str">
        <f t="shared" si="644"/>
        <v>DD$19</v>
      </c>
      <c r="DE535" s="179" t="str">
        <f t="shared" si="644"/>
        <v>DE$19</v>
      </c>
      <c r="DF535" s="179" t="str">
        <f t="shared" si="644"/>
        <v>DF$19</v>
      </c>
      <c r="DG535" s="179" t="str">
        <f t="shared" si="644"/>
        <v>DG$19</v>
      </c>
      <c r="DH535" s="179" t="str">
        <f t="shared" si="644"/>
        <v>DH$19</v>
      </c>
      <c r="DI535" s="179" t="str">
        <f t="shared" si="644"/>
        <v>DI$19</v>
      </c>
      <c r="DJ535" s="179" t="str">
        <f t="shared" si="644"/>
        <v>DJ$19</v>
      </c>
      <c r="DK535" s="179" t="str">
        <f t="shared" si="644"/>
        <v>DK$19</v>
      </c>
      <c r="DL535" s="179" t="str">
        <f t="shared" ref="DL535" si="645">DL522</f>
        <v>DL$19</v>
      </c>
    </row>
    <row r="536" spans="1:116" x14ac:dyDescent="0.35">
      <c r="E536" s="8"/>
      <c r="H536" s="12"/>
      <c r="I536" s="60"/>
      <c r="J536" s="60"/>
      <c r="K536" s="15"/>
      <c r="L536" s="15"/>
      <c r="M536" s="15"/>
      <c r="N536" s="15"/>
      <c r="O536" s="15"/>
      <c r="P536" s="15"/>
      <c r="R536" s="15"/>
      <c r="S536" s="179">
        <v>20</v>
      </c>
      <c r="T536" s="179">
        <v>20</v>
      </c>
      <c r="U536" s="179">
        <v>20</v>
      </c>
      <c r="V536" s="179">
        <v>20</v>
      </c>
      <c r="W536" s="179">
        <v>20</v>
      </c>
      <c r="X536" s="179">
        <v>20</v>
      </c>
      <c r="Y536" s="179">
        <v>20</v>
      </c>
      <c r="Z536" s="179"/>
      <c r="AA536" s="179"/>
      <c r="AB536" s="179"/>
      <c r="AC536" s="179"/>
      <c r="AD536" s="179"/>
      <c r="AE536" s="179"/>
      <c r="AF536" s="179"/>
      <c r="AG536" s="179"/>
      <c r="AH536" s="179"/>
      <c r="AI536" s="179"/>
      <c r="AJ536" s="179"/>
      <c r="AK536" s="179"/>
      <c r="AL536" s="179"/>
      <c r="AM536" s="179"/>
      <c r="AN536" s="179"/>
      <c r="AO536" s="179"/>
      <c r="AP536" s="179"/>
      <c r="AQ536" s="179"/>
      <c r="AR536" s="179"/>
      <c r="AS536" s="179"/>
      <c r="AT536" s="179"/>
      <c r="AU536" s="179"/>
      <c r="AV536" s="179"/>
      <c r="AW536" s="179"/>
      <c r="AX536" s="179"/>
      <c r="AY536" s="179"/>
      <c r="AZ536" s="179"/>
      <c r="BA536" s="179"/>
      <c r="BB536" s="179"/>
      <c r="BC536" s="179"/>
      <c r="BD536" s="179"/>
      <c r="BE536" s="179"/>
      <c r="BF536" s="179"/>
      <c r="BG536" s="179"/>
      <c r="BH536" s="179"/>
      <c r="BI536" s="179"/>
      <c r="BJ536" s="179"/>
      <c r="BK536" s="179"/>
      <c r="BL536" s="179"/>
      <c r="BM536" s="179"/>
      <c r="BN536" s="179"/>
      <c r="BO536" s="179"/>
      <c r="BP536" s="179"/>
      <c r="BQ536" s="179"/>
      <c r="BR536" s="179"/>
      <c r="BS536" s="179"/>
      <c r="BT536" s="179"/>
      <c r="BU536" s="179"/>
      <c r="BV536" s="179"/>
      <c r="BW536" s="179"/>
      <c r="BX536" s="179"/>
      <c r="BY536" s="179"/>
      <c r="BZ536" s="179"/>
      <c r="CA536" s="179"/>
      <c r="CB536" s="179"/>
      <c r="CC536" s="179"/>
      <c r="CD536" s="179"/>
      <c r="CE536" s="179"/>
      <c r="CF536" s="179"/>
      <c r="CG536" s="179"/>
      <c r="CH536" s="179"/>
      <c r="CI536" s="179"/>
      <c r="CJ536" s="179"/>
      <c r="CK536" s="179"/>
      <c r="CL536" s="179"/>
      <c r="CN536" s="60"/>
      <c r="CO536" s="179"/>
      <c r="CP536" s="179"/>
      <c r="CQ536" s="179"/>
      <c r="CR536" s="179"/>
      <c r="CS536" s="179"/>
      <c r="CT536" s="179"/>
      <c r="CU536" s="179"/>
      <c r="CV536" s="179"/>
      <c r="CW536" s="179"/>
      <c r="CX536" s="179"/>
      <c r="CY536" s="179"/>
      <c r="CZ536" s="179"/>
      <c r="DA536" s="179"/>
      <c r="DB536" s="179"/>
      <c r="DC536" s="179"/>
      <c r="DD536" s="179"/>
      <c r="DE536" s="179"/>
      <c r="DF536" s="179"/>
      <c r="DG536" s="179"/>
      <c r="DH536" s="179"/>
      <c r="DI536" s="179"/>
      <c r="DJ536" s="179"/>
      <c r="DK536" s="179"/>
      <c r="DL536" s="179"/>
    </row>
    <row r="537" spans="1:116" x14ac:dyDescent="0.35">
      <c r="A537" s="174"/>
      <c r="E537" s="8"/>
      <c r="G537" s="175" t="s">
        <v>490</v>
      </c>
      <c r="H537" s="174"/>
      <c r="I537" s="176"/>
      <c r="J537" s="176"/>
      <c r="K537" s="197"/>
      <c r="L537" s="197"/>
      <c r="M537" s="197"/>
      <c r="N537" s="197"/>
      <c r="O537" s="197"/>
      <c r="P537" s="197"/>
      <c r="R537" s="198"/>
      <c r="S537" s="174"/>
      <c r="T537" s="174"/>
      <c r="U537" s="174"/>
      <c r="V537" s="174"/>
      <c r="W537" s="174"/>
      <c r="X537" s="174"/>
      <c r="Y537" s="174"/>
      <c r="Z537" s="174"/>
      <c r="AA537" s="174"/>
      <c r="AB537" s="174"/>
      <c r="AC537" s="174"/>
      <c r="AD537" s="174"/>
      <c r="AE537" s="174"/>
      <c r="AF537" s="174"/>
      <c r="AG537" s="174"/>
      <c r="AH537" s="174"/>
      <c r="AI537" s="174"/>
      <c r="AJ537" s="174"/>
      <c r="AK537" s="174"/>
      <c r="AL537" s="174"/>
      <c r="AM537" s="174"/>
      <c r="AN537" s="174"/>
      <c r="AO537" s="174"/>
      <c r="AP537" s="174"/>
      <c r="AQ537" s="174"/>
      <c r="AR537" s="174"/>
      <c r="AS537" s="174"/>
      <c r="AT537" s="174"/>
      <c r="AU537" s="174"/>
      <c r="AV537" s="174"/>
      <c r="AW537" s="174"/>
      <c r="AX537" s="174"/>
      <c r="AY537" s="174"/>
      <c r="AZ537" s="174"/>
      <c r="BA537" s="174"/>
      <c r="BB537" s="174"/>
      <c r="BC537" s="174"/>
      <c r="BD537" s="174"/>
      <c r="BE537" s="174"/>
      <c r="BF537" s="174"/>
      <c r="BG537" s="174"/>
      <c r="BH537" s="174"/>
      <c r="BI537" s="174"/>
      <c r="BJ537" s="174"/>
      <c r="BK537" s="174"/>
      <c r="BL537" s="174"/>
      <c r="BM537" s="174"/>
      <c r="BN537" s="174"/>
      <c r="BO537" s="174"/>
      <c r="BP537" s="174"/>
      <c r="BQ537" s="174"/>
      <c r="BR537" s="174"/>
      <c r="BS537" s="174"/>
      <c r="BT537" s="174"/>
      <c r="BU537" s="174"/>
      <c r="BV537" s="174"/>
      <c r="BW537" s="174"/>
      <c r="BX537" s="174"/>
      <c r="BY537" s="174"/>
      <c r="BZ537" s="174"/>
      <c r="CA537" s="174"/>
      <c r="CB537" s="174"/>
      <c r="CC537" s="174"/>
      <c r="CD537" s="174"/>
      <c r="CE537" s="174"/>
      <c r="CF537" s="174"/>
      <c r="CG537" s="174"/>
      <c r="CH537" s="174"/>
      <c r="CI537" s="174"/>
      <c r="CJ537" s="174"/>
      <c r="CK537" s="174"/>
      <c r="CL537" s="174"/>
      <c r="CN537" s="176"/>
      <c r="CO537" s="174"/>
      <c r="CP537" s="174"/>
      <c r="CQ537" s="174"/>
      <c r="CR537" s="174"/>
      <c r="CS537" s="174"/>
      <c r="CT537" s="174"/>
      <c r="CU537" s="174"/>
      <c r="CV537" s="174"/>
      <c r="CW537" s="174"/>
      <c r="CX537" s="174"/>
      <c r="CY537" s="174"/>
      <c r="CZ537" s="174"/>
      <c r="DA537" s="174"/>
      <c r="DB537" s="174"/>
      <c r="DC537" s="174"/>
      <c r="DD537" s="174"/>
      <c r="DE537" s="174"/>
      <c r="DF537" s="174"/>
      <c r="DG537" s="174"/>
      <c r="DH537" s="174"/>
      <c r="DI537" s="174"/>
      <c r="DJ537" s="174"/>
      <c r="DK537" s="174"/>
      <c r="DL537" s="174"/>
    </row>
    <row r="538" spans="1:116" x14ac:dyDescent="0.35">
      <c r="A538" s="174"/>
      <c r="E538" s="8"/>
      <c r="G538" s="175" t="s">
        <v>492</v>
      </c>
      <c r="H538" s="174"/>
      <c r="I538" s="176"/>
      <c r="J538" s="176"/>
      <c r="K538" s="197"/>
      <c r="L538" s="197"/>
      <c r="M538" s="197"/>
      <c r="N538" s="197"/>
      <c r="O538" s="197"/>
      <c r="P538" s="197"/>
      <c r="R538" s="198"/>
      <c r="S538" s="174"/>
      <c r="T538" s="174"/>
      <c r="U538" s="174"/>
      <c r="V538" s="174"/>
      <c r="W538" s="174"/>
      <c r="X538" s="174"/>
      <c r="Y538" s="174"/>
      <c r="Z538" s="174"/>
      <c r="AA538" s="174"/>
      <c r="AB538" s="174"/>
      <c r="AC538" s="174"/>
      <c r="AD538" s="174"/>
      <c r="AE538" s="174"/>
      <c r="AF538" s="174"/>
      <c r="AG538" s="174"/>
      <c r="AH538" s="174"/>
      <c r="AI538" s="174"/>
      <c r="AJ538" s="174"/>
      <c r="AK538" s="174"/>
      <c r="AL538" s="174"/>
      <c r="AM538" s="174"/>
      <c r="AN538" s="174"/>
      <c r="AO538" s="174"/>
      <c r="AP538" s="174"/>
      <c r="AQ538" s="174"/>
      <c r="AR538" s="174"/>
      <c r="AS538" s="174"/>
      <c r="AT538" s="174"/>
      <c r="AU538" s="174"/>
      <c r="AV538" s="174"/>
      <c r="AW538" s="174"/>
      <c r="AX538" s="174"/>
      <c r="AY538" s="174"/>
      <c r="AZ538" s="174"/>
      <c r="BA538" s="174"/>
      <c r="BB538" s="174"/>
      <c r="BC538" s="174"/>
      <c r="BD538" s="174"/>
      <c r="BE538" s="174"/>
      <c r="BF538" s="174"/>
      <c r="BG538" s="174"/>
      <c r="BH538" s="174"/>
      <c r="BI538" s="174"/>
      <c r="BJ538" s="174"/>
      <c r="BK538" s="174"/>
      <c r="BL538" s="174"/>
      <c r="BM538" s="174"/>
      <c r="BN538" s="174"/>
      <c r="BO538" s="174"/>
      <c r="BP538" s="174"/>
      <c r="BQ538" s="174"/>
      <c r="BR538" s="174"/>
      <c r="BS538" s="174"/>
      <c r="BT538" s="174"/>
      <c r="BU538" s="174"/>
      <c r="BV538" s="174"/>
      <c r="BW538" s="174"/>
      <c r="BX538" s="174"/>
      <c r="BY538" s="174"/>
      <c r="BZ538" s="174"/>
      <c r="CA538" s="174"/>
      <c r="CB538" s="174"/>
      <c r="CC538" s="174"/>
      <c r="CD538" s="174"/>
      <c r="CE538" s="174"/>
      <c r="CF538" s="174"/>
      <c r="CG538" s="174"/>
      <c r="CH538" s="174"/>
      <c r="CI538" s="174"/>
      <c r="CJ538" s="174"/>
      <c r="CK538" s="174"/>
      <c r="CL538" s="174"/>
      <c r="CN538" s="176"/>
      <c r="CO538" s="174"/>
      <c r="CP538" s="174"/>
      <c r="CQ538" s="174"/>
      <c r="CR538" s="174"/>
      <c r="CS538" s="174"/>
      <c r="CT538" s="174"/>
      <c r="CU538" s="174"/>
      <c r="CV538" s="174"/>
      <c r="CW538" s="174"/>
      <c r="CX538" s="174"/>
      <c r="CY538" s="174"/>
      <c r="CZ538" s="174"/>
      <c r="DA538" s="174"/>
      <c r="DB538" s="174"/>
      <c r="DC538" s="174"/>
      <c r="DD538" s="174"/>
      <c r="DE538" s="174"/>
      <c r="DF538" s="174"/>
      <c r="DG538" s="174"/>
      <c r="DH538" s="174"/>
      <c r="DI538" s="174"/>
      <c r="DJ538" s="174"/>
      <c r="DK538" s="174"/>
      <c r="DL538" s="174"/>
    </row>
    <row r="539" spans="1:116" x14ac:dyDescent="0.35">
      <c r="A539" s="174"/>
      <c r="E539" s="8"/>
      <c r="G539" s="175" t="s">
        <v>461</v>
      </c>
      <c r="H539" s="174"/>
      <c r="I539" s="176"/>
      <c r="J539" s="176"/>
      <c r="K539" s="197"/>
      <c r="L539" s="197"/>
      <c r="M539" s="197"/>
      <c r="N539" s="197"/>
      <c r="O539" s="197"/>
      <c r="P539" s="197"/>
      <c r="R539" s="198"/>
      <c r="S539" s="199" t="str">
        <f t="shared" ref="S539:CD539" si="646">S$20</f>
        <v>S$16</v>
      </c>
      <c r="T539" s="199" t="str">
        <f t="shared" si="646"/>
        <v>T$16</v>
      </c>
      <c r="U539" s="199" t="str">
        <f t="shared" si="646"/>
        <v>U$16</v>
      </c>
      <c r="V539" s="199" t="str">
        <f t="shared" si="646"/>
        <v>V$16</v>
      </c>
      <c r="W539" s="199" t="str">
        <f t="shared" si="646"/>
        <v>W$16</v>
      </c>
      <c r="X539" s="199" t="str">
        <f t="shared" si="646"/>
        <v>X$16</v>
      </c>
      <c r="Y539" s="199" t="str">
        <f t="shared" si="646"/>
        <v>Y$16</v>
      </c>
      <c r="Z539" s="199" t="str">
        <f t="shared" si="646"/>
        <v>Z$16</v>
      </c>
      <c r="AA539" s="199" t="str">
        <f t="shared" si="646"/>
        <v>AA$16</v>
      </c>
      <c r="AB539" s="199" t="str">
        <f t="shared" si="646"/>
        <v>AB$16</v>
      </c>
      <c r="AC539" s="199" t="str">
        <f t="shared" si="646"/>
        <v>AC$16</v>
      </c>
      <c r="AD539" s="199" t="str">
        <f t="shared" si="646"/>
        <v>AD$16</v>
      </c>
      <c r="AE539" s="199" t="str">
        <f t="shared" si="646"/>
        <v>AE$16</v>
      </c>
      <c r="AF539" s="199" t="str">
        <f t="shared" si="646"/>
        <v>AF$16</v>
      </c>
      <c r="AG539" s="199" t="str">
        <f t="shared" si="646"/>
        <v>AG$16</v>
      </c>
      <c r="AH539" s="199" t="str">
        <f t="shared" si="646"/>
        <v>AH$16</v>
      </c>
      <c r="AI539" s="199" t="str">
        <f t="shared" si="646"/>
        <v>AI$16</v>
      </c>
      <c r="AJ539" s="199" t="str">
        <f t="shared" si="646"/>
        <v>AJ$16</v>
      </c>
      <c r="AK539" s="199" t="str">
        <f t="shared" si="646"/>
        <v>AK$16</v>
      </c>
      <c r="AL539" s="199" t="str">
        <f t="shared" si="646"/>
        <v>AL$16</v>
      </c>
      <c r="AM539" s="199" t="str">
        <f t="shared" si="646"/>
        <v>AM$16</v>
      </c>
      <c r="AN539" s="199" t="str">
        <f t="shared" si="646"/>
        <v>AN$16</v>
      </c>
      <c r="AO539" s="199" t="str">
        <f t="shared" si="646"/>
        <v>AO$16</v>
      </c>
      <c r="AP539" s="199" t="str">
        <f t="shared" si="646"/>
        <v>AP$16</v>
      </c>
      <c r="AQ539" s="199" t="str">
        <f t="shared" si="646"/>
        <v>AQ$16</v>
      </c>
      <c r="AR539" s="199" t="str">
        <f t="shared" si="646"/>
        <v>AR$16</v>
      </c>
      <c r="AS539" s="199" t="str">
        <f t="shared" si="646"/>
        <v>AS$16</v>
      </c>
      <c r="AT539" s="199" t="str">
        <f t="shared" si="646"/>
        <v>AT$16</v>
      </c>
      <c r="AU539" s="199" t="str">
        <f t="shared" si="646"/>
        <v>AU$16</v>
      </c>
      <c r="AV539" s="199" t="str">
        <f t="shared" si="646"/>
        <v>AV$16</v>
      </c>
      <c r="AW539" s="199" t="str">
        <f t="shared" si="646"/>
        <v>AW$16</v>
      </c>
      <c r="AX539" s="199" t="str">
        <f t="shared" si="646"/>
        <v>AX$16</v>
      </c>
      <c r="AY539" s="199" t="str">
        <f t="shared" si="646"/>
        <v>AY$16</v>
      </c>
      <c r="AZ539" s="199" t="str">
        <f t="shared" si="646"/>
        <v>AZ$16</v>
      </c>
      <c r="BA539" s="199" t="str">
        <f t="shared" si="646"/>
        <v>BA$16</v>
      </c>
      <c r="BB539" s="199" t="str">
        <f t="shared" si="646"/>
        <v>BB$16</v>
      </c>
      <c r="BC539" s="199" t="str">
        <f t="shared" si="646"/>
        <v>BC$16</v>
      </c>
      <c r="BD539" s="199" t="str">
        <f t="shared" si="646"/>
        <v>BD$16</v>
      </c>
      <c r="BE539" s="199" t="str">
        <f t="shared" si="646"/>
        <v>BE$16</v>
      </c>
      <c r="BF539" s="199" t="str">
        <f t="shared" si="646"/>
        <v>BF$16</v>
      </c>
      <c r="BG539" s="199" t="str">
        <f t="shared" si="646"/>
        <v>BG$16</v>
      </c>
      <c r="BH539" s="199" t="str">
        <f t="shared" si="646"/>
        <v>BH$16</v>
      </c>
      <c r="BI539" s="199" t="str">
        <f t="shared" si="646"/>
        <v>BI$16</v>
      </c>
      <c r="BJ539" s="199" t="str">
        <f t="shared" si="646"/>
        <v>BJ$16</v>
      </c>
      <c r="BK539" s="199" t="str">
        <f t="shared" si="646"/>
        <v>BK$16</v>
      </c>
      <c r="BL539" s="199" t="str">
        <f t="shared" si="646"/>
        <v>BL$16</v>
      </c>
      <c r="BM539" s="199" t="str">
        <f t="shared" si="646"/>
        <v>BM$16</v>
      </c>
      <c r="BN539" s="199" t="str">
        <f t="shared" si="646"/>
        <v>BN$16</v>
      </c>
      <c r="BO539" s="199" t="str">
        <f t="shared" si="646"/>
        <v>BO$16</v>
      </c>
      <c r="BP539" s="199" t="str">
        <f t="shared" si="646"/>
        <v>BP$16</v>
      </c>
      <c r="BQ539" s="199" t="str">
        <f t="shared" si="646"/>
        <v>BQ$16</v>
      </c>
      <c r="BR539" s="199" t="str">
        <f t="shared" si="646"/>
        <v>BR$16</v>
      </c>
      <c r="BS539" s="199" t="str">
        <f t="shared" si="646"/>
        <v>BS$16</v>
      </c>
      <c r="BT539" s="199" t="str">
        <f t="shared" si="646"/>
        <v>BT$16</v>
      </c>
      <c r="BU539" s="199" t="str">
        <f t="shared" si="646"/>
        <v>BU$16</v>
      </c>
      <c r="BV539" s="199" t="str">
        <f t="shared" si="646"/>
        <v>BV$16</v>
      </c>
      <c r="BW539" s="199" t="str">
        <f t="shared" si="646"/>
        <v>BW$16</v>
      </c>
      <c r="BX539" s="199" t="str">
        <f t="shared" si="646"/>
        <v>BX$16</v>
      </c>
      <c r="BY539" s="199" t="str">
        <f t="shared" si="646"/>
        <v>BY$16</v>
      </c>
      <c r="BZ539" s="199" t="str">
        <f t="shared" si="646"/>
        <v>BZ$16</v>
      </c>
      <c r="CA539" s="199" t="str">
        <f t="shared" si="646"/>
        <v>CA$16</v>
      </c>
      <c r="CB539" s="199" t="str">
        <f t="shared" si="646"/>
        <v>CB$16</v>
      </c>
      <c r="CC539" s="199" t="str">
        <f t="shared" si="646"/>
        <v>CC$16</v>
      </c>
      <c r="CD539" s="199" t="str">
        <f t="shared" si="646"/>
        <v>CD$16</v>
      </c>
      <c r="CE539" s="199" t="str">
        <f t="shared" ref="CE539:CL539" si="647">CE$20</f>
        <v>CE$16</v>
      </c>
      <c r="CF539" s="199" t="str">
        <f t="shared" si="647"/>
        <v>CF$16</v>
      </c>
      <c r="CG539" s="199" t="str">
        <f t="shared" si="647"/>
        <v>CG$16</v>
      </c>
      <c r="CH539" s="199" t="str">
        <f t="shared" si="647"/>
        <v>CH$16</v>
      </c>
      <c r="CI539" s="199" t="str">
        <f t="shared" si="647"/>
        <v>CI$16</v>
      </c>
      <c r="CJ539" s="199" t="str">
        <f t="shared" si="647"/>
        <v>CJ$16</v>
      </c>
      <c r="CK539" s="199" t="str">
        <f t="shared" si="647"/>
        <v>CK$16</v>
      </c>
      <c r="CL539" s="199" t="str">
        <f t="shared" si="647"/>
        <v>CL$16</v>
      </c>
      <c r="CN539" s="176"/>
      <c r="CO539" s="199" t="str">
        <f t="shared" ref="CO539:DL539" si="648">CO$20</f>
        <v>CO$16</v>
      </c>
      <c r="CP539" s="199" t="str">
        <f t="shared" si="648"/>
        <v>CP$16</v>
      </c>
      <c r="CQ539" s="199" t="str">
        <f t="shared" si="648"/>
        <v>CQ$16</v>
      </c>
      <c r="CR539" s="199" t="str">
        <f t="shared" si="648"/>
        <v>CR$16</v>
      </c>
      <c r="CS539" s="199" t="str">
        <f t="shared" si="648"/>
        <v>CS$16</v>
      </c>
      <c r="CT539" s="199" t="str">
        <f t="shared" si="648"/>
        <v>CT$16</v>
      </c>
      <c r="CU539" s="199" t="str">
        <f t="shared" si="648"/>
        <v>CU$16</v>
      </c>
      <c r="CV539" s="199" t="str">
        <f t="shared" si="648"/>
        <v>CV$16</v>
      </c>
      <c r="CW539" s="199" t="str">
        <f t="shared" si="648"/>
        <v>CW$16</v>
      </c>
      <c r="CX539" s="199" t="str">
        <f t="shared" si="648"/>
        <v>CX$16</v>
      </c>
      <c r="CY539" s="199" t="str">
        <f t="shared" si="648"/>
        <v>CY$16</v>
      </c>
      <c r="CZ539" s="199" t="str">
        <f t="shared" si="648"/>
        <v>CZ$16</v>
      </c>
      <c r="DA539" s="199" t="str">
        <f t="shared" si="648"/>
        <v>DA$16</v>
      </c>
      <c r="DB539" s="199" t="str">
        <f t="shared" si="648"/>
        <v>DB$16</v>
      </c>
      <c r="DC539" s="199" t="str">
        <f t="shared" si="648"/>
        <v>DC$16</v>
      </c>
      <c r="DD539" s="199" t="str">
        <f t="shared" si="648"/>
        <v>DD$16</v>
      </c>
      <c r="DE539" s="199" t="str">
        <f t="shared" si="648"/>
        <v>DE$16</v>
      </c>
      <c r="DF539" s="199" t="str">
        <f t="shared" si="648"/>
        <v>DF$16</v>
      </c>
      <c r="DG539" s="199" t="str">
        <f t="shared" si="648"/>
        <v>DG$16</v>
      </c>
      <c r="DH539" s="199" t="str">
        <f t="shared" si="648"/>
        <v>DH$16</v>
      </c>
      <c r="DI539" s="199" t="str">
        <f t="shared" si="648"/>
        <v>DI$16</v>
      </c>
      <c r="DJ539" s="199" t="str">
        <f t="shared" si="648"/>
        <v>DJ$16</v>
      </c>
      <c r="DK539" s="199" t="str">
        <f t="shared" si="648"/>
        <v>DK$16</v>
      </c>
      <c r="DL539" s="199" t="str">
        <f t="shared" si="648"/>
        <v>DL$16</v>
      </c>
    </row>
    <row r="540" spans="1:116" x14ac:dyDescent="0.35">
      <c r="A540" s="174"/>
      <c r="E540" s="8"/>
      <c r="G540" s="175" t="s">
        <v>462</v>
      </c>
      <c r="H540" s="200"/>
      <c r="I540" s="201"/>
      <c r="J540" s="201"/>
      <c r="K540" s="202"/>
      <c r="L540" s="202"/>
      <c r="M540" s="202"/>
      <c r="N540" s="202"/>
      <c r="O540" s="202"/>
      <c r="P540" s="202"/>
      <c r="R540" s="199" t="str">
        <f>ADDRESS(ROW(R536),COLUMN(R536),4)</f>
        <v>R536</v>
      </c>
      <c r="S540" s="199" t="str">
        <f>ADDRESS(ROW(S536),COLUMN(S536),4)</f>
        <v>S536</v>
      </c>
      <c r="T540" s="199" t="str">
        <f t="shared" ref="T540:CE540" si="649">ADDRESS(ROW(T536),COLUMN(T536),4)</f>
        <v>T536</v>
      </c>
      <c r="U540" s="199" t="str">
        <f t="shared" si="649"/>
        <v>U536</v>
      </c>
      <c r="V540" s="199" t="str">
        <f t="shared" si="649"/>
        <v>V536</v>
      </c>
      <c r="W540" s="199" t="str">
        <f t="shared" si="649"/>
        <v>W536</v>
      </c>
      <c r="X540" s="199" t="str">
        <f t="shared" si="649"/>
        <v>X536</v>
      </c>
      <c r="Y540" s="199" t="str">
        <f t="shared" si="649"/>
        <v>Y536</v>
      </c>
      <c r="Z540" s="199" t="str">
        <f t="shared" si="649"/>
        <v>Z536</v>
      </c>
      <c r="AA540" s="199" t="str">
        <f t="shared" si="649"/>
        <v>AA536</v>
      </c>
      <c r="AB540" s="199" t="str">
        <f t="shared" si="649"/>
        <v>AB536</v>
      </c>
      <c r="AC540" s="199" t="str">
        <f t="shared" si="649"/>
        <v>AC536</v>
      </c>
      <c r="AD540" s="199" t="str">
        <f t="shared" si="649"/>
        <v>AD536</v>
      </c>
      <c r="AE540" s="199" t="str">
        <f t="shared" si="649"/>
        <v>AE536</v>
      </c>
      <c r="AF540" s="199" t="str">
        <f t="shared" si="649"/>
        <v>AF536</v>
      </c>
      <c r="AG540" s="199" t="str">
        <f t="shared" si="649"/>
        <v>AG536</v>
      </c>
      <c r="AH540" s="199" t="str">
        <f t="shared" si="649"/>
        <v>AH536</v>
      </c>
      <c r="AI540" s="199" t="str">
        <f t="shared" si="649"/>
        <v>AI536</v>
      </c>
      <c r="AJ540" s="199" t="str">
        <f t="shared" si="649"/>
        <v>AJ536</v>
      </c>
      <c r="AK540" s="199" t="str">
        <f t="shared" si="649"/>
        <v>AK536</v>
      </c>
      <c r="AL540" s="199" t="str">
        <f t="shared" si="649"/>
        <v>AL536</v>
      </c>
      <c r="AM540" s="199" t="str">
        <f t="shared" si="649"/>
        <v>AM536</v>
      </c>
      <c r="AN540" s="199" t="str">
        <f t="shared" si="649"/>
        <v>AN536</v>
      </c>
      <c r="AO540" s="199" t="str">
        <f t="shared" si="649"/>
        <v>AO536</v>
      </c>
      <c r="AP540" s="199" t="str">
        <f t="shared" si="649"/>
        <v>AP536</v>
      </c>
      <c r="AQ540" s="199" t="str">
        <f t="shared" si="649"/>
        <v>AQ536</v>
      </c>
      <c r="AR540" s="199" t="str">
        <f t="shared" si="649"/>
        <v>AR536</v>
      </c>
      <c r="AS540" s="199" t="str">
        <f t="shared" si="649"/>
        <v>AS536</v>
      </c>
      <c r="AT540" s="199" t="str">
        <f t="shared" si="649"/>
        <v>AT536</v>
      </c>
      <c r="AU540" s="199" t="str">
        <f t="shared" si="649"/>
        <v>AU536</v>
      </c>
      <c r="AV540" s="199" t="str">
        <f t="shared" si="649"/>
        <v>AV536</v>
      </c>
      <c r="AW540" s="199" t="str">
        <f t="shared" si="649"/>
        <v>AW536</v>
      </c>
      <c r="AX540" s="199" t="str">
        <f t="shared" si="649"/>
        <v>AX536</v>
      </c>
      <c r="AY540" s="199" t="str">
        <f t="shared" si="649"/>
        <v>AY536</v>
      </c>
      <c r="AZ540" s="199" t="str">
        <f t="shared" si="649"/>
        <v>AZ536</v>
      </c>
      <c r="BA540" s="199" t="str">
        <f t="shared" si="649"/>
        <v>BA536</v>
      </c>
      <c r="BB540" s="199" t="str">
        <f t="shared" si="649"/>
        <v>BB536</v>
      </c>
      <c r="BC540" s="199" t="str">
        <f t="shared" si="649"/>
        <v>BC536</v>
      </c>
      <c r="BD540" s="199" t="str">
        <f t="shared" si="649"/>
        <v>BD536</v>
      </c>
      <c r="BE540" s="199" t="str">
        <f t="shared" si="649"/>
        <v>BE536</v>
      </c>
      <c r="BF540" s="199" t="str">
        <f t="shared" si="649"/>
        <v>BF536</v>
      </c>
      <c r="BG540" s="199" t="str">
        <f t="shared" si="649"/>
        <v>BG536</v>
      </c>
      <c r="BH540" s="199" t="str">
        <f t="shared" si="649"/>
        <v>BH536</v>
      </c>
      <c r="BI540" s="199" t="str">
        <f t="shared" si="649"/>
        <v>BI536</v>
      </c>
      <c r="BJ540" s="199" t="str">
        <f t="shared" si="649"/>
        <v>BJ536</v>
      </c>
      <c r="BK540" s="199" t="str">
        <f t="shared" si="649"/>
        <v>BK536</v>
      </c>
      <c r="BL540" s="199" t="str">
        <f t="shared" si="649"/>
        <v>BL536</v>
      </c>
      <c r="BM540" s="199" t="str">
        <f t="shared" si="649"/>
        <v>BM536</v>
      </c>
      <c r="BN540" s="199" t="str">
        <f t="shared" si="649"/>
        <v>BN536</v>
      </c>
      <c r="BO540" s="199" t="str">
        <f t="shared" si="649"/>
        <v>BO536</v>
      </c>
      <c r="BP540" s="199" t="str">
        <f t="shared" si="649"/>
        <v>BP536</v>
      </c>
      <c r="BQ540" s="199" t="str">
        <f t="shared" si="649"/>
        <v>BQ536</v>
      </c>
      <c r="BR540" s="199" t="str">
        <f t="shared" si="649"/>
        <v>BR536</v>
      </c>
      <c r="BS540" s="199" t="str">
        <f t="shared" si="649"/>
        <v>BS536</v>
      </c>
      <c r="BT540" s="199" t="str">
        <f t="shared" si="649"/>
        <v>BT536</v>
      </c>
      <c r="BU540" s="199" t="str">
        <f t="shared" si="649"/>
        <v>BU536</v>
      </c>
      <c r="BV540" s="199" t="str">
        <f t="shared" si="649"/>
        <v>BV536</v>
      </c>
      <c r="BW540" s="199" t="str">
        <f t="shared" si="649"/>
        <v>BW536</v>
      </c>
      <c r="BX540" s="199" t="str">
        <f t="shared" si="649"/>
        <v>BX536</v>
      </c>
      <c r="BY540" s="199" t="str">
        <f t="shared" si="649"/>
        <v>BY536</v>
      </c>
      <c r="BZ540" s="199" t="str">
        <f t="shared" si="649"/>
        <v>BZ536</v>
      </c>
      <c r="CA540" s="199" t="str">
        <f t="shared" si="649"/>
        <v>CA536</v>
      </c>
      <c r="CB540" s="199" t="str">
        <f t="shared" si="649"/>
        <v>CB536</v>
      </c>
      <c r="CC540" s="199" t="str">
        <f t="shared" si="649"/>
        <v>CC536</v>
      </c>
      <c r="CD540" s="199" t="str">
        <f t="shared" si="649"/>
        <v>CD536</v>
      </c>
      <c r="CE540" s="199" t="str">
        <f t="shared" si="649"/>
        <v>CE536</v>
      </c>
      <c r="CF540" s="199" t="str">
        <f t="shared" ref="CF540:CL540" si="650">ADDRESS(ROW(CF536),COLUMN(CF536),4)</f>
        <v>CF536</v>
      </c>
      <c r="CG540" s="199" t="str">
        <f t="shared" si="650"/>
        <v>CG536</v>
      </c>
      <c r="CH540" s="199" t="str">
        <f t="shared" si="650"/>
        <v>CH536</v>
      </c>
      <c r="CI540" s="199" t="str">
        <f t="shared" si="650"/>
        <v>CI536</v>
      </c>
      <c r="CJ540" s="199" t="str">
        <f t="shared" si="650"/>
        <v>CJ536</v>
      </c>
      <c r="CK540" s="199" t="str">
        <f t="shared" si="650"/>
        <v>CK536</v>
      </c>
      <c r="CL540" s="199" t="str">
        <f t="shared" si="650"/>
        <v>CL536</v>
      </c>
      <c r="CN540" s="201"/>
      <c r="CO540" s="199" t="str">
        <f t="shared" ref="CO540:DL540" si="651">CO$21</f>
        <v>CO$17</v>
      </c>
      <c r="CP540" s="199" t="str">
        <f t="shared" si="651"/>
        <v>CP$17</v>
      </c>
      <c r="CQ540" s="199" t="str">
        <f t="shared" si="651"/>
        <v>CQ$17</v>
      </c>
      <c r="CR540" s="199" t="str">
        <f t="shared" si="651"/>
        <v>CR$17</v>
      </c>
      <c r="CS540" s="199" t="str">
        <f t="shared" si="651"/>
        <v>CS$17</v>
      </c>
      <c r="CT540" s="199" t="str">
        <f t="shared" si="651"/>
        <v>CT$17</v>
      </c>
      <c r="CU540" s="199" t="str">
        <f t="shared" si="651"/>
        <v>CU$17</v>
      </c>
      <c r="CV540" s="199" t="str">
        <f t="shared" si="651"/>
        <v>CV$17</v>
      </c>
      <c r="CW540" s="199" t="str">
        <f t="shared" si="651"/>
        <v>CW$17</v>
      </c>
      <c r="CX540" s="199" t="str">
        <f t="shared" si="651"/>
        <v>CX$17</v>
      </c>
      <c r="CY540" s="199" t="str">
        <f t="shared" si="651"/>
        <v>CY$17</v>
      </c>
      <c r="CZ540" s="199" t="str">
        <f t="shared" si="651"/>
        <v>CZ$17</v>
      </c>
      <c r="DA540" s="199" t="str">
        <f t="shared" si="651"/>
        <v>DA$17</v>
      </c>
      <c r="DB540" s="199" t="str">
        <f t="shared" si="651"/>
        <v>DB$17</v>
      </c>
      <c r="DC540" s="199" t="str">
        <f t="shared" si="651"/>
        <v>DC$17</v>
      </c>
      <c r="DD540" s="199" t="str">
        <f t="shared" si="651"/>
        <v>DD$17</v>
      </c>
      <c r="DE540" s="199" t="str">
        <f t="shared" si="651"/>
        <v>DE$17</v>
      </c>
      <c r="DF540" s="199" t="str">
        <f t="shared" si="651"/>
        <v>DF$17</v>
      </c>
      <c r="DG540" s="199" t="str">
        <f t="shared" si="651"/>
        <v>DG$17</v>
      </c>
      <c r="DH540" s="199" t="str">
        <f t="shared" si="651"/>
        <v>DH$17</v>
      </c>
      <c r="DI540" s="199" t="str">
        <f t="shared" si="651"/>
        <v>DI$17</v>
      </c>
      <c r="DJ540" s="199" t="str">
        <f t="shared" si="651"/>
        <v>DJ$17</v>
      </c>
      <c r="DK540" s="199" t="str">
        <f t="shared" si="651"/>
        <v>DK$17</v>
      </c>
      <c r="DL540" s="199" t="str">
        <f t="shared" si="651"/>
        <v>DL$17</v>
      </c>
    </row>
    <row r="541" spans="1:116" x14ac:dyDescent="0.35">
      <c r="A541" s="174"/>
      <c r="E541" s="8"/>
      <c r="G541" s="175" t="s">
        <v>491</v>
      </c>
      <c r="H541" s="200"/>
      <c r="I541" s="201"/>
      <c r="J541" s="201"/>
      <c r="K541" s="202"/>
      <c r="L541" s="202"/>
      <c r="M541" s="202"/>
      <c r="N541" s="202"/>
      <c r="O541" s="202"/>
      <c r="P541" s="202"/>
      <c r="R541" s="202"/>
      <c r="S541" s="190"/>
      <c r="T541" s="190"/>
      <c r="U541" s="190"/>
      <c r="V541" s="190"/>
      <c r="W541" s="190"/>
      <c r="X541" s="190"/>
      <c r="Y541" s="190"/>
      <c r="Z541" s="190"/>
      <c r="AA541" s="190"/>
      <c r="AB541" s="190"/>
      <c r="AC541" s="190"/>
      <c r="AD541" s="190"/>
      <c r="AE541" s="190"/>
      <c r="AF541" s="190"/>
      <c r="AG541" s="190"/>
      <c r="AH541" s="190"/>
      <c r="AI541" s="190"/>
      <c r="AJ541" s="190"/>
      <c r="AK541" s="190"/>
      <c r="AL541" s="190"/>
      <c r="AM541" s="190"/>
      <c r="AN541" s="190"/>
      <c r="AO541" s="190"/>
      <c r="AP541" s="190"/>
      <c r="AQ541" s="190"/>
      <c r="AR541" s="190"/>
      <c r="AS541" s="190"/>
      <c r="AT541" s="190"/>
      <c r="AU541" s="190"/>
      <c r="AV541" s="190"/>
      <c r="AW541" s="190"/>
      <c r="AX541" s="190"/>
      <c r="AY541" s="190"/>
      <c r="AZ541" s="190"/>
      <c r="BA541" s="190"/>
      <c r="BB541" s="190"/>
      <c r="BC541" s="190"/>
      <c r="BD541" s="190"/>
      <c r="BE541" s="190"/>
      <c r="BF541" s="190"/>
      <c r="BG541" s="190"/>
      <c r="BH541" s="190"/>
      <c r="BI541" s="190"/>
      <c r="BJ541" s="190"/>
      <c r="BK541" s="190"/>
      <c r="BL541" s="190"/>
      <c r="BM541" s="190"/>
      <c r="BN541" s="190"/>
      <c r="BO541" s="190"/>
      <c r="BP541" s="190"/>
      <c r="BQ541" s="190"/>
      <c r="BR541" s="190"/>
      <c r="BS541" s="190"/>
      <c r="BT541" s="190"/>
      <c r="BU541" s="190"/>
      <c r="BV541" s="190"/>
      <c r="BW541" s="190"/>
      <c r="BX541" s="190"/>
      <c r="BY541" s="190"/>
      <c r="BZ541" s="190"/>
      <c r="CA541" s="190"/>
      <c r="CB541" s="190"/>
      <c r="CC541" s="190"/>
      <c r="CD541" s="190"/>
      <c r="CE541" s="190"/>
      <c r="CF541" s="190"/>
      <c r="CG541" s="190"/>
      <c r="CH541" s="190"/>
      <c r="CI541" s="190"/>
      <c r="CJ541" s="190"/>
      <c r="CK541" s="190"/>
      <c r="CL541" s="190"/>
      <c r="CN541" s="201"/>
      <c r="CO541" s="190"/>
      <c r="CP541" s="190"/>
      <c r="CQ541" s="190"/>
      <c r="CR541" s="190"/>
      <c r="CS541" s="190"/>
      <c r="CT541" s="190"/>
      <c r="CU541" s="190"/>
      <c r="CV541" s="190"/>
      <c r="CW541" s="190"/>
      <c r="CX541" s="190"/>
      <c r="CY541" s="190"/>
      <c r="CZ541" s="190"/>
      <c r="DA541" s="190"/>
      <c r="DB541" s="190"/>
      <c r="DC541" s="190"/>
      <c r="DD541" s="190"/>
      <c r="DE541" s="190"/>
      <c r="DF541" s="190"/>
      <c r="DG541" s="190"/>
      <c r="DH541" s="190"/>
      <c r="DI541" s="190"/>
      <c r="DJ541" s="190"/>
      <c r="DK541" s="190"/>
      <c r="DL541" s="190"/>
    </row>
    <row r="542" spans="1:116" x14ac:dyDescent="0.35">
      <c r="A542" s="174"/>
      <c r="E542" s="8"/>
      <c r="G542" s="175" t="s">
        <v>505</v>
      </c>
      <c r="H542" s="200"/>
      <c r="I542" s="201"/>
      <c r="J542" s="201"/>
      <c r="K542" s="202"/>
      <c r="L542" s="202"/>
      <c r="M542" s="202"/>
      <c r="N542" s="202"/>
      <c r="O542" s="202"/>
      <c r="P542" s="202"/>
      <c r="R542" s="202"/>
      <c r="S542" s="190"/>
      <c r="T542" s="190"/>
      <c r="U542" s="190"/>
      <c r="V542" s="190"/>
      <c r="W542" s="190"/>
      <c r="X542" s="190"/>
      <c r="Y542" s="190"/>
      <c r="Z542" s="190"/>
      <c r="AA542" s="190"/>
      <c r="AB542" s="190"/>
      <c r="AC542" s="190"/>
      <c r="AD542" s="190"/>
      <c r="AE542" s="190"/>
      <c r="AF542" s="190"/>
      <c r="AG542" s="190"/>
      <c r="AH542" s="190"/>
      <c r="AI542" s="190"/>
      <c r="AJ542" s="190"/>
      <c r="AK542" s="190"/>
      <c r="AL542" s="190"/>
      <c r="AM542" s="190"/>
      <c r="AN542" s="190"/>
      <c r="AO542" s="190"/>
      <c r="AP542" s="190"/>
      <c r="AQ542" s="190"/>
      <c r="AR542" s="190"/>
      <c r="AS542" s="190"/>
      <c r="AT542" s="190"/>
      <c r="AU542" s="190"/>
      <c r="AV542" s="190"/>
      <c r="AW542" s="190"/>
      <c r="AX542" s="190"/>
      <c r="AY542" s="190"/>
      <c r="AZ542" s="190"/>
      <c r="BA542" s="190"/>
      <c r="BB542" s="190"/>
      <c r="BC542" s="190"/>
      <c r="BD542" s="190"/>
      <c r="BE542" s="190"/>
      <c r="BF542" s="190"/>
      <c r="BG542" s="190"/>
      <c r="BH542" s="190"/>
      <c r="BI542" s="190"/>
      <c r="BJ542" s="190"/>
      <c r="BK542" s="190"/>
      <c r="BL542" s="190"/>
      <c r="BM542" s="190"/>
      <c r="BN542" s="190"/>
      <c r="BO542" s="190"/>
      <c r="BP542" s="190"/>
      <c r="BQ542" s="190"/>
      <c r="BR542" s="190"/>
      <c r="BS542" s="190"/>
      <c r="BT542" s="190"/>
      <c r="BU542" s="190"/>
      <c r="BV542" s="190"/>
      <c r="BW542" s="190"/>
      <c r="BX542" s="190"/>
      <c r="BY542" s="190"/>
      <c r="BZ542" s="190"/>
      <c r="CA542" s="190"/>
      <c r="CB542" s="190"/>
      <c r="CC542" s="190"/>
      <c r="CD542" s="190"/>
      <c r="CE542" s="190"/>
      <c r="CF542" s="190"/>
      <c r="CG542" s="190"/>
      <c r="CH542" s="190"/>
      <c r="CI542" s="190"/>
      <c r="CJ542" s="190"/>
      <c r="CK542" s="190"/>
      <c r="CL542" s="190"/>
      <c r="CN542" s="201"/>
      <c r="CO542" s="190"/>
      <c r="CP542" s="190"/>
      <c r="CQ542" s="190"/>
      <c r="CR542" s="190"/>
      <c r="CS542" s="190"/>
      <c r="CT542" s="190"/>
      <c r="CU542" s="190"/>
      <c r="CV542" s="190"/>
      <c r="CW542" s="190"/>
      <c r="CX542" s="190"/>
      <c r="CY542" s="190"/>
      <c r="CZ542" s="190"/>
      <c r="DA542" s="190"/>
      <c r="DB542" s="190"/>
      <c r="DC542" s="190"/>
      <c r="DD542" s="190"/>
      <c r="DE542" s="190"/>
      <c r="DF542" s="190"/>
      <c r="DG542" s="190"/>
      <c r="DH542" s="190"/>
      <c r="DI542" s="190"/>
      <c r="DJ542" s="190"/>
      <c r="DK542" s="190"/>
      <c r="DL542" s="190"/>
    </row>
    <row r="543" spans="1:116" x14ac:dyDescent="0.35">
      <c r="A543" s="174"/>
      <c r="E543" s="8"/>
      <c r="G543" s="175" t="s">
        <v>463</v>
      </c>
      <c r="H543" s="200"/>
      <c r="I543" s="201"/>
      <c r="J543" s="201"/>
      <c r="K543" s="202"/>
      <c r="L543" s="202"/>
      <c r="M543" s="202"/>
      <c r="N543" s="202"/>
      <c r="O543" s="202"/>
      <c r="P543" s="202"/>
      <c r="R543" s="202"/>
      <c r="S543" s="190" t="str">
        <f t="shared" ref="S543:CD543" si="652">S$22</f>
        <v>S$18</v>
      </c>
      <c r="T543" s="190" t="str">
        <f t="shared" si="652"/>
        <v>T$18</v>
      </c>
      <c r="U543" s="190" t="str">
        <f t="shared" si="652"/>
        <v>U$18</v>
      </c>
      <c r="V543" s="190" t="str">
        <f t="shared" si="652"/>
        <v>V$18</v>
      </c>
      <c r="W543" s="190" t="str">
        <f t="shared" si="652"/>
        <v>W$18</v>
      </c>
      <c r="X543" s="190" t="str">
        <f t="shared" si="652"/>
        <v>X$18</v>
      </c>
      <c r="Y543" s="190" t="str">
        <f t="shared" si="652"/>
        <v>Y$18</v>
      </c>
      <c r="Z543" s="190" t="str">
        <f t="shared" si="652"/>
        <v>Z$18</v>
      </c>
      <c r="AA543" s="190" t="str">
        <f t="shared" si="652"/>
        <v>AA$18</v>
      </c>
      <c r="AB543" s="190" t="str">
        <f t="shared" si="652"/>
        <v>AB$18</v>
      </c>
      <c r="AC543" s="190" t="str">
        <f t="shared" si="652"/>
        <v>AC$18</v>
      </c>
      <c r="AD543" s="190" t="str">
        <f t="shared" si="652"/>
        <v>AD$18</v>
      </c>
      <c r="AE543" s="190" t="str">
        <f t="shared" si="652"/>
        <v>AE$18</v>
      </c>
      <c r="AF543" s="190" t="str">
        <f t="shared" si="652"/>
        <v>AF$18</v>
      </c>
      <c r="AG543" s="190" t="str">
        <f t="shared" si="652"/>
        <v>AG$18</v>
      </c>
      <c r="AH543" s="190" t="str">
        <f t="shared" si="652"/>
        <v>AH$18</v>
      </c>
      <c r="AI543" s="190" t="str">
        <f t="shared" si="652"/>
        <v>AI$18</v>
      </c>
      <c r="AJ543" s="190" t="str">
        <f t="shared" si="652"/>
        <v>AJ$18</v>
      </c>
      <c r="AK543" s="190" t="str">
        <f t="shared" si="652"/>
        <v>AK$18</v>
      </c>
      <c r="AL543" s="190" t="str">
        <f t="shared" si="652"/>
        <v>AL$18</v>
      </c>
      <c r="AM543" s="190" t="str">
        <f t="shared" si="652"/>
        <v>AM$18</v>
      </c>
      <c r="AN543" s="190" t="str">
        <f t="shared" si="652"/>
        <v>AN$18</v>
      </c>
      <c r="AO543" s="190" t="str">
        <f t="shared" si="652"/>
        <v>AO$18</v>
      </c>
      <c r="AP543" s="190" t="str">
        <f t="shared" si="652"/>
        <v>AP$18</v>
      </c>
      <c r="AQ543" s="190" t="str">
        <f t="shared" si="652"/>
        <v>AQ$18</v>
      </c>
      <c r="AR543" s="190" t="str">
        <f t="shared" si="652"/>
        <v>AR$18</v>
      </c>
      <c r="AS543" s="190" t="str">
        <f t="shared" si="652"/>
        <v>AS$18</v>
      </c>
      <c r="AT543" s="190" t="str">
        <f t="shared" si="652"/>
        <v>AT$18</v>
      </c>
      <c r="AU543" s="190" t="str">
        <f t="shared" si="652"/>
        <v>AU$18</v>
      </c>
      <c r="AV543" s="190" t="str">
        <f t="shared" si="652"/>
        <v>AV$18</v>
      </c>
      <c r="AW543" s="190" t="str">
        <f t="shared" si="652"/>
        <v>AW$18</v>
      </c>
      <c r="AX543" s="190" t="str">
        <f t="shared" si="652"/>
        <v>AX$18</v>
      </c>
      <c r="AY543" s="190" t="str">
        <f t="shared" si="652"/>
        <v>AY$18</v>
      </c>
      <c r="AZ543" s="190" t="str">
        <f t="shared" si="652"/>
        <v>AZ$18</v>
      </c>
      <c r="BA543" s="190" t="str">
        <f t="shared" si="652"/>
        <v>BA$18</v>
      </c>
      <c r="BB543" s="190" t="str">
        <f t="shared" si="652"/>
        <v>BB$18</v>
      </c>
      <c r="BC543" s="190" t="str">
        <f t="shared" si="652"/>
        <v>BC$18</v>
      </c>
      <c r="BD543" s="190" t="str">
        <f t="shared" si="652"/>
        <v>BD$18</v>
      </c>
      <c r="BE543" s="190" t="str">
        <f t="shared" si="652"/>
        <v>BE$18</v>
      </c>
      <c r="BF543" s="190" t="str">
        <f t="shared" si="652"/>
        <v>BF$18</v>
      </c>
      <c r="BG543" s="190" t="str">
        <f t="shared" si="652"/>
        <v>BG$18</v>
      </c>
      <c r="BH543" s="190" t="str">
        <f t="shared" si="652"/>
        <v>BH$18</v>
      </c>
      <c r="BI543" s="190" t="str">
        <f t="shared" si="652"/>
        <v>BI$18</v>
      </c>
      <c r="BJ543" s="190" t="str">
        <f t="shared" si="652"/>
        <v>BJ$18</v>
      </c>
      <c r="BK543" s="190" t="str">
        <f t="shared" si="652"/>
        <v>BK$18</v>
      </c>
      <c r="BL543" s="190" t="str">
        <f t="shared" si="652"/>
        <v>BL$18</v>
      </c>
      <c r="BM543" s="190" t="str">
        <f t="shared" si="652"/>
        <v>BM$18</v>
      </c>
      <c r="BN543" s="190" t="str">
        <f t="shared" si="652"/>
        <v>BN$18</v>
      </c>
      <c r="BO543" s="190" t="str">
        <f t="shared" si="652"/>
        <v>BO$18</v>
      </c>
      <c r="BP543" s="190" t="str">
        <f t="shared" si="652"/>
        <v>BP$18</v>
      </c>
      <c r="BQ543" s="190" t="str">
        <f t="shared" si="652"/>
        <v>BQ$18</v>
      </c>
      <c r="BR543" s="190" t="str">
        <f t="shared" si="652"/>
        <v>BR$18</v>
      </c>
      <c r="BS543" s="190" t="str">
        <f t="shared" si="652"/>
        <v>BS$18</v>
      </c>
      <c r="BT543" s="190" t="str">
        <f t="shared" si="652"/>
        <v>BT$18</v>
      </c>
      <c r="BU543" s="190" t="str">
        <f t="shared" si="652"/>
        <v>BU$18</v>
      </c>
      <c r="BV543" s="190" t="str">
        <f t="shared" si="652"/>
        <v>BV$18</v>
      </c>
      <c r="BW543" s="190" t="str">
        <f t="shared" si="652"/>
        <v>BW$18</v>
      </c>
      <c r="BX543" s="190" t="str">
        <f t="shared" si="652"/>
        <v>BX$18</v>
      </c>
      <c r="BY543" s="190" t="str">
        <f t="shared" si="652"/>
        <v>BY$18</v>
      </c>
      <c r="BZ543" s="190" t="str">
        <f t="shared" si="652"/>
        <v>BZ$18</v>
      </c>
      <c r="CA543" s="190" t="str">
        <f t="shared" si="652"/>
        <v>CA$18</v>
      </c>
      <c r="CB543" s="190" t="str">
        <f t="shared" si="652"/>
        <v>CB$18</v>
      </c>
      <c r="CC543" s="190" t="str">
        <f t="shared" si="652"/>
        <v>CC$18</v>
      </c>
      <c r="CD543" s="190" t="str">
        <f t="shared" si="652"/>
        <v>CD$18</v>
      </c>
      <c r="CE543" s="190" t="str">
        <f t="shared" ref="CE543:CL543" si="653">CE$22</f>
        <v>CE$18</v>
      </c>
      <c r="CF543" s="190" t="str">
        <f t="shared" si="653"/>
        <v>CF$18</v>
      </c>
      <c r="CG543" s="190" t="str">
        <f t="shared" si="653"/>
        <v>CG$18</v>
      </c>
      <c r="CH543" s="190" t="str">
        <f t="shared" si="653"/>
        <v>CH$18</v>
      </c>
      <c r="CI543" s="190" t="str">
        <f t="shared" si="653"/>
        <v>CI$18</v>
      </c>
      <c r="CJ543" s="190" t="str">
        <f t="shared" si="653"/>
        <v>CJ$18</v>
      </c>
      <c r="CK543" s="190" t="str">
        <f t="shared" si="653"/>
        <v>CK$18</v>
      </c>
      <c r="CL543" s="190" t="str">
        <f t="shared" si="653"/>
        <v>CL$18</v>
      </c>
      <c r="CN543" s="201"/>
      <c r="CO543" s="190" t="str">
        <f t="shared" ref="CO543:DL543" si="654">CO$22</f>
        <v>CO$18</v>
      </c>
      <c r="CP543" s="190" t="str">
        <f t="shared" si="654"/>
        <v>CP$18</v>
      </c>
      <c r="CQ543" s="190" t="str">
        <f t="shared" si="654"/>
        <v>CQ$18</v>
      </c>
      <c r="CR543" s="190" t="str">
        <f t="shared" si="654"/>
        <v>CR$18</v>
      </c>
      <c r="CS543" s="190" t="str">
        <f t="shared" si="654"/>
        <v>CS$18</v>
      </c>
      <c r="CT543" s="190" t="str">
        <f t="shared" si="654"/>
        <v>CT$18</v>
      </c>
      <c r="CU543" s="190" t="str">
        <f t="shared" si="654"/>
        <v>CU$18</v>
      </c>
      <c r="CV543" s="190" t="str">
        <f t="shared" si="654"/>
        <v>CV$18</v>
      </c>
      <c r="CW543" s="190" t="str">
        <f t="shared" si="654"/>
        <v>CW$18</v>
      </c>
      <c r="CX543" s="190" t="str">
        <f t="shared" si="654"/>
        <v>CX$18</v>
      </c>
      <c r="CY543" s="190" t="str">
        <f t="shared" si="654"/>
        <v>CY$18</v>
      </c>
      <c r="CZ543" s="190" t="str">
        <f t="shared" si="654"/>
        <v>CZ$18</v>
      </c>
      <c r="DA543" s="190" t="str">
        <f t="shared" si="654"/>
        <v>DA$18</v>
      </c>
      <c r="DB543" s="190" t="str">
        <f t="shared" si="654"/>
        <v>DB$18</v>
      </c>
      <c r="DC543" s="190" t="str">
        <f t="shared" si="654"/>
        <v>DC$18</v>
      </c>
      <c r="DD543" s="190" t="str">
        <f t="shared" si="654"/>
        <v>DD$18</v>
      </c>
      <c r="DE543" s="190" t="str">
        <f t="shared" si="654"/>
        <v>DE$18</v>
      </c>
      <c r="DF543" s="190" t="str">
        <f t="shared" si="654"/>
        <v>DF$18</v>
      </c>
      <c r="DG543" s="190" t="str">
        <f t="shared" si="654"/>
        <v>DG$18</v>
      </c>
      <c r="DH543" s="190" t="str">
        <f t="shared" si="654"/>
        <v>DH$18</v>
      </c>
      <c r="DI543" s="190" t="str">
        <f t="shared" si="654"/>
        <v>DI$18</v>
      </c>
      <c r="DJ543" s="190" t="str">
        <f t="shared" si="654"/>
        <v>DJ$18</v>
      </c>
      <c r="DK543" s="190" t="str">
        <f t="shared" si="654"/>
        <v>DK$18</v>
      </c>
      <c r="DL543" s="190" t="str">
        <f t="shared" si="654"/>
        <v>DL$18</v>
      </c>
    </row>
    <row r="544" spans="1:116" x14ac:dyDescent="0.35">
      <c r="A544" s="174"/>
      <c r="E544" s="8"/>
      <c r="G544" s="175" t="s">
        <v>464</v>
      </c>
      <c r="H544" s="200"/>
      <c r="I544" s="201"/>
      <c r="J544" s="201"/>
      <c r="K544" s="202"/>
      <c r="L544" s="202"/>
      <c r="M544" s="202"/>
      <c r="N544" s="202"/>
      <c r="O544" s="202"/>
      <c r="P544" s="202"/>
      <c r="R544" s="202"/>
      <c r="S544" s="190" t="str">
        <f t="shared" ref="S544:CD544" si="655">S$23</f>
        <v>S$19</v>
      </c>
      <c r="T544" s="190" t="str">
        <f t="shared" si="655"/>
        <v>T$19</v>
      </c>
      <c r="U544" s="190" t="str">
        <f t="shared" si="655"/>
        <v>U$19</v>
      </c>
      <c r="V544" s="190" t="str">
        <f t="shared" si="655"/>
        <v>V$19</v>
      </c>
      <c r="W544" s="190" t="str">
        <f t="shared" si="655"/>
        <v>W$19</v>
      </c>
      <c r="X544" s="190" t="str">
        <f t="shared" si="655"/>
        <v>X$19</v>
      </c>
      <c r="Y544" s="190" t="str">
        <f t="shared" si="655"/>
        <v>Y$19</v>
      </c>
      <c r="Z544" s="190" t="str">
        <f t="shared" si="655"/>
        <v>Z$19</v>
      </c>
      <c r="AA544" s="190" t="str">
        <f t="shared" si="655"/>
        <v>AA$19</v>
      </c>
      <c r="AB544" s="190" t="str">
        <f t="shared" si="655"/>
        <v>AB$19</v>
      </c>
      <c r="AC544" s="190" t="str">
        <f t="shared" si="655"/>
        <v>AC$19</v>
      </c>
      <c r="AD544" s="190" t="str">
        <f t="shared" si="655"/>
        <v>AD$19</v>
      </c>
      <c r="AE544" s="190" t="str">
        <f t="shared" si="655"/>
        <v>AE$19</v>
      </c>
      <c r="AF544" s="190" t="str">
        <f t="shared" si="655"/>
        <v>AF$19</v>
      </c>
      <c r="AG544" s="190" t="str">
        <f t="shared" si="655"/>
        <v>AG$19</v>
      </c>
      <c r="AH544" s="190" t="str">
        <f t="shared" si="655"/>
        <v>AH$19</v>
      </c>
      <c r="AI544" s="190" t="str">
        <f t="shared" si="655"/>
        <v>AI$19</v>
      </c>
      <c r="AJ544" s="190" t="str">
        <f t="shared" si="655"/>
        <v>AJ$19</v>
      </c>
      <c r="AK544" s="190" t="str">
        <f t="shared" si="655"/>
        <v>AK$19</v>
      </c>
      <c r="AL544" s="190" t="str">
        <f t="shared" si="655"/>
        <v>AL$19</v>
      </c>
      <c r="AM544" s="190" t="str">
        <f t="shared" si="655"/>
        <v>AM$19</v>
      </c>
      <c r="AN544" s="190" t="str">
        <f t="shared" si="655"/>
        <v>AN$19</v>
      </c>
      <c r="AO544" s="190" t="str">
        <f t="shared" si="655"/>
        <v>AO$19</v>
      </c>
      <c r="AP544" s="190" t="str">
        <f t="shared" si="655"/>
        <v>AP$19</v>
      </c>
      <c r="AQ544" s="190" t="str">
        <f t="shared" si="655"/>
        <v>AQ$19</v>
      </c>
      <c r="AR544" s="190" t="str">
        <f t="shared" si="655"/>
        <v>AR$19</v>
      </c>
      <c r="AS544" s="190" t="str">
        <f t="shared" si="655"/>
        <v>AS$19</v>
      </c>
      <c r="AT544" s="190" t="str">
        <f t="shared" si="655"/>
        <v>AT$19</v>
      </c>
      <c r="AU544" s="190" t="str">
        <f t="shared" si="655"/>
        <v>AU$19</v>
      </c>
      <c r="AV544" s="190" t="str">
        <f t="shared" si="655"/>
        <v>AV$19</v>
      </c>
      <c r="AW544" s="190" t="str">
        <f t="shared" si="655"/>
        <v>AW$19</v>
      </c>
      <c r="AX544" s="190" t="str">
        <f t="shared" si="655"/>
        <v>AX$19</v>
      </c>
      <c r="AY544" s="190" t="str">
        <f t="shared" si="655"/>
        <v>AY$19</v>
      </c>
      <c r="AZ544" s="190" t="str">
        <f t="shared" si="655"/>
        <v>AZ$19</v>
      </c>
      <c r="BA544" s="190" t="str">
        <f t="shared" si="655"/>
        <v>BA$19</v>
      </c>
      <c r="BB544" s="190" t="str">
        <f t="shared" si="655"/>
        <v>BB$19</v>
      </c>
      <c r="BC544" s="190" t="str">
        <f t="shared" si="655"/>
        <v>BC$19</v>
      </c>
      <c r="BD544" s="190" t="str">
        <f t="shared" si="655"/>
        <v>BD$19</v>
      </c>
      <c r="BE544" s="190" t="str">
        <f t="shared" si="655"/>
        <v>BE$19</v>
      </c>
      <c r="BF544" s="190" t="str">
        <f t="shared" si="655"/>
        <v>BF$19</v>
      </c>
      <c r="BG544" s="190" t="str">
        <f t="shared" si="655"/>
        <v>BG$19</v>
      </c>
      <c r="BH544" s="190" t="str">
        <f t="shared" si="655"/>
        <v>BH$19</v>
      </c>
      <c r="BI544" s="190" t="str">
        <f t="shared" si="655"/>
        <v>BI$19</v>
      </c>
      <c r="BJ544" s="190" t="str">
        <f t="shared" si="655"/>
        <v>BJ$19</v>
      </c>
      <c r="BK544" s="190" t="str">
        <f t="shared" si="655"/>
        <v>BK$19</v>
      </c>
      <c r="BL544" s="190" t="str">
        <f t="shared" si="655"/>
        <v>BL$19</v>
      </c>
      <c r="BM544" s="190" t="str">
        <f t="shared" si="655"/>
        <v>BM$19</v>
      </c>
      <c r="BN544" s="190" t="str">
        <f t="shared" si="655"/>
        <v>BN$19</v>
      </c>
      <c r="BO544" s="190" t="str">
        <f t="shared" si="655"/>
        <v>BO$19</v>
      </c>
      <c r="BP544" s="190" t="str">
        <f t="shared" si="655"/>
        <v>BP$19</v>
      </c>
      <c r="BQ544" s="190" t="str">
        <f t="shared" si="655"/>
        <v>BQ$19</v>
      </c>
      <c r="BR544" s="190" t="str">
        <f t="shared" si="655"/>
        <v>BR$19</v>
      </c>
      <c r="BS544" s="190" t="str">
        <f t="shared" si="655"/>
        <v>BS$19</v>
      </c>
      <c r="BT544" s="190" t="str">
        <f t="shared" si="655"/>
        <v>BT$19</v>
      </c>
      <c r="BU544" s="190" t="str">
        <f t="shared" si="655"/>
        <v>BU$19</v>
      </c>
      <c r="BV544" s="190" t="str">
        <f t="shared" si="655"/>
        <v>BV$19</v>
      </c>
      <c r="BW544" s="190" t="str">
        <f t="shared" si="655"/>
        <v>BW$19</v>
      </c>
      <c r="BX544" s="190" t="str">
        <f t="shared" si="655"/>
        <v>BX$19</v>
      </c>
      <c r="BY544" s="190" t="str">
        <f t="shared" si="655"/>
        <v>BY$19</v>
      </c>
      <c r="BZ544" s="190" t="str">
        <f t="shared" si="655"/>
        <v>BZ$19</v>
      </c>
      <c r="CA544" s="190" t="str">
        <f t="shared" si="655"/>
        <v>CA$19</v>
      </c>
      <c r="CB544" s="190" t="str">
        <f t="shared" si="655"/>
        <v>CB$19</v>
      </c>
      <c r="CC544" s="190" t="str">
        <f t="shared" si="655"/>
        <v>CC$19</v>
      </c>
      <c r="CD544" s="190" t="str">
        <f t="shared" si="655"/>
        <v>CD$19</v>
      </c>
      <c r="CE544" s="190" t="str">
        <f t="shared" ref="CE544:CL544" si="656">CE$23</f>
        <v>CE$19</v>
      </c>
      <c r="CF544" s="190" t="str">
        <f t="shared" si="656"/>
        <v>CF$19</v>
      </c>
      <c r="CG544" s="190" t="str">
        <f t="shared" si="656"/>
        <v>CG$19</v>
      </c>
      <c r="CH544" s="190" t="str">
        <f t="shared" si="656"/>
        <v>CH$19</v>
      </c>
      <c r="CI544" s="190" t="str">
        <f t="shared" si="656"/>
        <v>CI$19</v>
      </c>
      <c r="CJ544" s="190" t="str">
        <f t="shared" si="656"/>
        <v>CJ$19</v>
      </c>
      <c r="CK544" s="190" t="str">
        <f t="shared" si="656"/>
        <v>CK$19</v>
      </c>
      <c r="CL544" s="190" t="str">
        <f t="shared" si="656"/>
        <v>CL$19</v>
      </c>
      <c r="CN544" s="201"/>
      <c r="CO544" s="190" t="str">
        <f t="shared" ref="CO544:DL544" si="657">CO$23</f>
        <v>CO$19</v>
      </c>
      <c r="CP544" s="190" t="str">
        <f t="shared" si="657"/>
        <v>CP$19</v>
      </c>
      <c r="CQ544" s="190" t="str">
        <f t="shared" si="657"/>
        <v>CQ$19</v>
      </c>
      <c r="CR544" s="190" t="str">
        <f t="shared" si="657"/>
        <v>CR$19</v>
      </c>
      <c r="CS544" s="190" t="str">
        <f t="shared" si="657"/>
        <v>CS$19</v>
      </c>
      <c r="CT544" s="190" t="str">
        <f t="shared" si="657"/>
        <v>CT$19</v>
      </c>
      <c r="CU544" s="190" t="str">
        <f t="shared" si="657"/>
        <v>CU$19</v>
      </c>
      <c r="CV544" s="190" t="str">
        <f t="shared" si="657"/>
        <v>CV$19</v>
      </c>
      <c r="CW544" s="190" t="str">
        <f t="shared" si="657"/>
        <v>CW$19</v>
      </c>
      <c r="CX544" s="190" t="str">
        <f t="shared" si="657"/>
        <v>CX$19</v>
      </c>
      <c r="CY544" s="190" t="str">
        <f t="shared" si="657"/>
        <v>CY$19</v>
      </c>
      <c r="CZ544" s="190" t="str">
        <f t="shared" si="657"/>
        <v>CZ$19</v>
      </c>
      <c r="DA544" s="190" t="str">
        <f t="shared" si="657"/>
        <v>DA$19</v>
      </c>
      <c r="DB544" s="190" t="str">
        <f t="shared" si="657"/>
        <v>DB$19</v>
      </c>
      <c r="DC544" s="190" t="str">
        <f t="shared" si="657"/>
        <v>DC$19</v>
      </c>
      <c r="DD544" s="190" t="str">
        <f t="shared" si="657"/>
        <v>DD$19</v>
      </c>
      <c r="DE544" s="190" t="str">
        <f t="shared" si="657"/>
        <v>DE$19</v>
      </c>
      <c r="DF544" s="190" t="str">
        <f t="shared" si="657"/>
        <v>DF$19</v>
      </c>
      <c r="DG544" s="190" t="str">
        <f t="shared" si="657"/>
        <v>DG$19</v>
      </c>
      <c r="DH544" s="190" t="str">
        <f t="shared" si="657"/>
        <v>DH$19</v>
      </c>
      <c r="DI544" s="190" t="str">
        <f t="shared" si="657"/>
        <v>DI$19</v>
      </c>
      <c r="DJ544" s="190" t="str">
        <f t="shared" si="657"/>
        <v>DJ$19</v>
      </c>
      <c r="DK544" s="190" t="str">
        <f t="shared" si="657"/>
        <v>DK$19</v>
      </c>
      <c r="DL544" s="190" t="str">
        <f t="shared" si="657"/>
        <v>DL$19</v>
      </c>
    </row>
    <row r="545" spans="1:116" x14ac:dyDescent="0.35">
      <c r="A545" s="48" t="s">
        <v>218</v>
      </c>
      <c r="B545" s="31" t="s">
        <v>81</v>
      </c>
      <c r="C545" s="31"/>
      <c r="D545" t="s">
        <v>761</v>
      </c>
      <c r="E545" s="8" t="str">
        <f t="shared" ref="E545:E566" si="658">ROW()&amp;" "&amp;D545</f>
        <v>545 ASSETSALE-PV</v>
      </c>
      <c r="F545" t="s">
        <v>575</v>
      </c>
      <c r="G545" s="70" t="s">
        <v>561</v>
      </c>
      <c r="H545" s="48"/>
      <c r="I545" s="304"/>
      <c r="J545" s="304"/>
      <c r="K545" s="48"/>
      <c r="L545" s="48"/>
      <c r="M545" s="48"/>
      <c r="N545" s="48"/>
      <c r="O545" s="48"/>
      <c r="P545" s="48"/>
      <c r="R545" s="70"/>
      <c r="S545" s="70"/>
      <c r="T545" s="70"/>
      <c r="U545" s="70"/>
      <c r="V545" s="70"/>
      <c r="W545" s="70"/>
      <c r="X545" s="70"/>
      <c r="Y545" s="70"/>
      <c r="Z545" s="70"/>
      <c r="AA545" s="70"/>
      <c r="AB545" s="70"/>
      <c r="AC545" s="70"/>
      <c r="AD545" s="70"/>
      <c r="AE545" s="70"/>
      <c r="AF545" s="70"/>
      <c r="AG545" s="70"/>
      <c r="AH545" s="70"/>
      <c r="AI545" s="70"/>
      <c r="AJ545" s="70"/>
      <c r="AK545" s="70"/>
      <c r="AL545" s="70"/>
      <c r="AM545" s="70"/>
      <c r="AN545" s="70"/>
      <c r="AO545" s="70"/>
      <c r="AP545" s="70"/>
      <c r="AQ545" s="70"/>
      <c r="AR545" s="70"/>
      <c r="AS545" s="70"/>
      <c r="AT545" s="70"/>
      <c r="AU545" s="70"/>
      <c r="AV545" s="70"/>
      <c r="AW545" s="70"/>
      <c r="AX545" s="70"/>
      <c r="AY545" s="70"/>
      <c r="AZ545" s="70"/>
      <c r="BA545" s="70"/>
      <c r="BB545" s="70"/>
      <c r="BC545" s="70"/>
      <c r="BD545" s="70"/>
      <c r="BE545" s="70"/>
      <c r="BF545" s="70"/>
      <c r="BG545" s="70"/>
      <c r="BH545" s="70"/>
      <c r="BI545" s="70"/>
      <c r="BJ545" s="70"/>
      <c r="BK545" s="70"/>
      <c r="BL545" s="70"/>
      <c r="BM545" s="70"/>
      <c r="BN545" s="70"/>
      <c r="BO545" s="70"/>
      <c r="BP545" s="70"/>
      <c r="BQ545" s="70"/>
      <c r="BR545" s="70"/>
      <c r="BS545" s="70"/>
      <c r="BT545" s="70"/>
      <c r="BU545" s="70"/>
      <c r="BV545" s="70"/>
      <c r="BW545" s="70"/>
      <c r="BX545" s="70"/>
      <c r="BY545" s="70"/>
      <c r="BZ545" s="70"/>
      <c r="CA545" s="70"/>
      <c r="CB545" s="70"/>
      <c r="CC545" s="70"/>
      <c r="CD545" s="70"/>
      <c r="CE545" s="70"/>
      <c r="CF545" s="70"/>
      <c r="CG545" s="70"/>
      <c r="CH545" s="70"/>
      <c r="CI545" s="70"/>
      <c r="CJ545" s="70"/>
      <c r="CK545" s="70"/>
      <c r="CL545" s="70"/>
      <c r="CN545" s="304"/>
      <c r="CO545" s="70"/>
      <c r="CP545" s="70"/>
      <c r="CQ545" s="70"/>
      <c r="CR545" s="70"/>
      <c r="CS545" s="70"/>
      <c r="CT545" s="70"/>
      <c r="CU545" s="70"/>
      <c r="CV545" s="70"/>
      <c r="CW545" s="70"/>
      <c r="CX545" s="70"/>
      <c r="CY545" s="70"/>
      <c r="CZ545" s="70"/>
      <c r="DA545" s="70"/>
      <c r="DB545" s="70"/>
      <c r="DC545" s="70"/>
      <c r="DD545" s="70"/>
      <c r="DE545" s="70"/>
      <c r="DF545" s="70"/>
      <c r="DG545" s="70"/>
      <c r="DH545" s="70"/>
      <c r="DI545" s="70"/>
      <c r="DJ545" s="70"/>
      <c r="DK545" s="70"/>
      <c r="DL545" s="70"/>
    </row>
    <row r="546" spans="1:116" x14ac:dyDescent="0.35">
      <c r="C546" t="s">
        <v>80</v>
      </c>
      <c r="D546" t="s">
        <v>761</v>
      </c>
      <c r="E546" s="8" t="str">
        <f t="shared" ref="E546" si="659">ROW()&amp;" "&amp;D546</f>
        <v>546 ASSETSALE-PV</v>
      </c>
      <c r="G546" s="129" t="str">
        <f>"Assumptions - "&amp;G566</f>
        <v>Assumptions - (Primary label)</v>
      </c>
      <c r="I546"/>
      <c r="J546"/>
      <c r="R546"/>
      <c r="S546"/>
      <c r="T546"/>
      <c r="U546"/>
      <c r="V546"/>
      <c r="W546"/>
      <c r="X546"/>
      <c r="Y546"/>
      <c r="Z546"/>
      <c r="AA546"/>
      <c r="AB546"/>
      <c r="AC546"/>
      <c r="AD546"/>
      <c r="AE546"/>
      <c r="AF546"/>
      <c r="AG546"/>
      <c r="AH546"/>
      <c r="AI546"/>
      <c r="AJ546"/>
      <c r="AK546"/>
      <c r="AL546"/>
      <c r="AM546"/>
      <c r="AN546"/>
      <c r="AO546"/>
      <c r="AP546"/>
      <c r="AQ546"/>
      <c r="AR546"/>
      <c r="AS546"/>
      <c r="AT546"/>
      <c r="AU546"/>
      <c r="AV546"/>
      <c r="AW546"/>
      <c r="AX546"/>
      <c r="AY546"/>
      <c r="AZ546"/>
      <c r="BA546"/>
      <c r="BB546"/>
      <c r="BC546"/>
      <c r="BD546"/>
      <c r="BE546"/>
      <c r="BF546"/>
      <c r="BG546"/>
      <c r="BH546"/>
      <c r="BI546"/>
      <c r="BJ546"/>
      <c r="BK546"/>
      <c r="BL546"/>
      <c r="BM546"/>
      <c r="BN546"/>
      <c r="BO546"/>
      <c r="BP546"/>
      <c r="BQ546"/>
      <c r="BR546"/>
      <c r="BS546"/>
      <c r="BT546"/>
      <c r="BU546"/>
      <c r="BV546"/>
      <c r="BW546"/>
      <c r="BX546"/>
      <c r="BY546"/>
      <c r="BZ546"/>
      <c r="CA546"/>
      <c r="CB546"/>
      <c r="CC546"/>
      <c r="CD546"/>
      <c r="CE546"/>
      <c r="CF546"/>
      <c r="CG546"/>
      <c r="CH546"/>
      <c r="CI546"/>
      <c r="CJ546"/>
      <c r="CK546"/>
      <c r="CL546"/>
      <c r="CN546"/>
    </row>
    <row r="547" spans="1:116" x14ac:dyDescent="0.35">
      <c r="B547" t="s">
        <v>332</v>
      </c>
      <c r="C547" t="s">
        <v>80</v>
      </c>
      <c r="D547" t="s">
        <v>761</v>
      </c>
      <c r="E547" s="8" t="str">
        <f t="shared" si="658"/>
        <v>547 ASSETSALE-PV</v>
      </c>
      <c r="G547" s="145" t="str">
        <f>"# of "&amp;G567&amp;"s constructed"</f>
        <v># of Units constructed</v>
      </c>
      <c r="H547" s="12"/>
      <c r="I547" s="60"/>
      <c r="J547" s="60"/>
      <c r="K547" s="15">
        <f t="shared" ref="K547:P547" ca="1" si="660">SUMIF($3:$3,K$2,547:547)</f>
        <v>140</v>
      </c>
      <c r="L547" s="15">
        <f t="shared" ca="1" si="660"/>
        <v>0</v>
      </c>
      <c r="M547" s="15">
        <f t="shared" ca="1" si="660"/>
        <v>0</v>
      </c>
      <c r="N547" s="15">
        <f t="shared" ca="1" si="660"/>
        <v>0</v>
      </c>
      <c r="O547" s="15">
        <f t="shared" ca="1" si="660"/>
        <v>0</v>
      </c>
      <c r="P547" s="15">
        <f t="shared" ca="1" si="660"/>
        <v>0</v>
      </c>
      <c r="R547" s="15"/>
      <c r="S547" s="15" cm="1">
        <f t="array" aca="1" ref="S547" ca="1">INDIRECT(S540)</f>
        <v>20</v>
      </c>
      <c r="T547" s="15" cm="1">
        <f t="array" aca="1" ref="T547" ca="1">INDIRECT(T540)</f>
        <v>20</v>
      </c>
      <c r="U547" s="15" cm="1">
        <f t="array" aca="1" ref="U547" ca="1">INDIRECT(U540)</f>
        <v>20</v>
      </c>
      <c r="V547" s="15" cm="1">
        <f t="array" aca="1" ref="V547" ca="1">INDIRECT(V540)</f>
        <v>20</v>
      </c>
      <c r="W547" s="15" cm="1">
        <f t="array" aca="1" ref="W547" ca="1">INDIRECT(W540)</f>
        <v>20</v>
      </c>
      <c r="X547" s="15" cm="1">
        <f t="array" aca="1" ref="X547" ca="1">INDIRECT(X540)</f>
        <v>20</v>
      </c>
      <c r="Y547" s="15" cm="1">
        <f t="array" aca="1" ref="Y547" ca="1">INDIRECT(Y540)</f>
        <v>20</v>
      </c>
      <c r="Z547" s="15" cm="1">
        <f t="array" aca="1" ref="Z547" ca="1">INDIRECT(Z540)</f>
        <v>0</v>
      </c>
      <c r="AA547" s="15" cm="1">
        <f t="array" aca="1" ref="AA547" ca="1">INDIRECT(AA540)</f>
        <v>0</v>
      </c>
      <c r="AB547" s="15" cm="1">
        <f t="array" aca="1" ref="AB547" ca="1">INDIRECT(AB540)</f>
        <v>0</v>
      </c>
      <c r="AC547" s="15" cm="1">
        <f t="array" aca="1" ref="AC547" ca="1">INDIRECT(AC540)</f>
        <v>0</v>
      </c>
      <c r="AD547" s="15" cm="1">
        <f t="array" aca="1" ref="AD547" ca="1">INDIRECT(AD540)</f>
        <v>0</v>
      </c>
      <c r="AE547" s="15" cm="1">
        <f t="array" aca="1" ref="AE547" ca="1">INDIRECT(AE540)</f>
        <v>0</v>
      </c>
      <c r="AF547" s="15" cm="1">
        <f t="array" aca="1" ref="AF547" ca="1">INDIRECT(AF540)</f>
        <v>0</v>
      </c>
      <c r="AG547" s="15" cm="1">
        <f t="array" aca="1" ref="AG547" ca="1">INDIRECT(AG540)</f>
        <v>0</v>
      </c>
      <c r="AH547" s="15" cm="1">
        <f t="array" aca="1" ref="AH547" ca="1">INDIRECT(AH540)</f>
        <v>0</v>
      </c>
      <c r="AI547" s="15" cm="1">
        <f t="array" aca="1" ref="AI547" ca="1">INDIRECT(AI540)</f>
        <v>0</v>
      </c>
      <c r="AJ547" s="15" cm="1">
        <f t="array" aca="1" ref="AJ547" ca="1">INDIRECT(AJ540)</f>
        <v>0</v>
      </c>
      <c r="AK547" s="15" cm="1">
        <f t="array" aca="1" ref="AK547" ca="1">INDIRECT(AK540)</f>
        <v>0</v>
      </c>
      <c r="AL547" s="15" cm="1">
        <f t="array" aca="1" ref="AL547" ca="1">INDIRECT(AL540)</f>
        <v>0</v>
      </c>
      <c r="AM547" s="15" cm="1">
        <f t="array" aca="1" ref="AM547" ca="1">INDIRECT(AM540)</f>
        <v>0</v>
      </c>
      <c r="AN547" s="15" cm="1">
        <f t="array" aca="1" ref="AN547" ca="1">INDIRECT(AN540)</f>
        <v>0</v>
      </c>
      <c r="AO547" s="15" cm="1">
        <f t="array" aca="1" ref="AO547" ca="1">INDIRECT(AO540)</f>
        <v>0</v>
      </c>
      <c r="AP547" s="15" cm="1">
        <f t="array" aca="1" ref="AP547" ca="1">INDIRECT(AP540)</f>
        <v>0</v>
      </c>
      <c r="AQ547" s="15" cm="1">
        <f t="array" aca="1" ref="AQ547" ca="1">INDIRECT(AQ540)</f>
        <v>0</v>
      </c>
      <c r="AR547" s="15" cm="1">
        <f t="array" aca="1" ref="AR547" ca="1">INDIRECT(AR540)</f>
        <v>0</v>
      </c>
      <c r="AS547" s="15" cm="1">
        <f t="array" aca="1" ref="AS547" ca="1">INDIRECT(AS540)</f>
        <v>0</v>
      </c>
      <c r="AT547" s="15" cm="1">
        <f t="array" aca="1" ref="AT547" ca="1">INDIRECT(AT540)</f>
        <v>0</v>
      </c>
      <c r="AU547" s="15" cm="1">
        <f t="array" aca="1" ref="AU547" ca="1">INDIRECT(AU540)</f>
        <v>0</v>
      </c>
      <c r="AV547" s="15" cm="1">
        <f t="array" aca="1" ref="AV547" ca="1">INDIRECT(AV540)</f>
        <v>0</v>
      </c>
      <c r="AW547" s="15" cm="1">
        <f t="array" aca="1" ref="AW547" ca="1">INDIRECT(AW540)</f>
        <v>0</v>
      </c>
      <c r="AX547" s="15" cm="1">
        <f t="array" aca="1" ref="AX547" ca="1">INDIRECT(AX540)</f>
        <v>0</v>
      </c>
      <c r="AY547" s="15" cm="1">
        <f t="array" aca="1" ref="AY547" ca="1">INDIRECT(AY540)</f>
        <v>0</v>
      </c>
      <c r="AZ547" s="15" cm="1">
        <f t="array" aca="1" ref="AZ547" ca="1">INDIRECT(AZ540)</f>
        <v>0</v>
      </c>
      <c r="BA547" s="15" cm="1">
        <f t="array" aca="1" ref="BA547" ca="1">INDIRECT(BA540)</f>
        <v>0</v>
      </c>
      <c r="BB547" s="15" cm="1">
        <f t="array" aca="1" ref="BB547" ca="1">INDIRECT(BB540)</f>
        <v>0</v>
      </c>
      <c r="BC547" s="15" cm="1">
        <f t="array" aca="1" ref="BC547" ca="1">INDIRECT(BC540)</f>
        <v>0</v>
      </c>
      <c r="BD547" s="15" cm="1">
        <f t="array" aca="1" ref="BD547" ca="1">INDIRECT(BD540)</f>
        <v>0</v>
      </c>
      <c r="BE547" s="15" cm="1">
        <f t="array" aca="1" ref="BE547" ca="1">INDIRECT(BE540)</f>
        <v>0</v>
      </c>
      <c r="BF547" s="15" cm="1">
        <f t="array" aca="1" ref="BF547" ca="1">INDIRECT(BF540)</f>
        <v>0</v>
      </c>
      <c r="BG547" s="15" cm="1">
        <f t="array" aca="1" ref="BG547" ca="1">INDIRECT(BG540)</f>
        <v>0</v>
      </c>
      <c r="BH547" s="15" cm="1">
        <f t="array" aca="1" ref="BH547" ca="1">INDIRECT(BH540)</f>
        <v>0</v>
      </c>
      <c r="BI547" s="15" cm="1">
        <f t="array" aca="1" ref="BI547" ca="1">INDIRECT(BI540)</f>
        <v>0</v>
      </c>
      <c r="BJ547" s="15" cm="1">
        <f t="array" aca="1" ref="BJ547" ca="1">INDIRECT(BJ540)</f>
        <v>0</v>
      </c>
      <c r="BK547" s="15" cm="1">
        <f t="array" aca="1" ref="BK547" ca="1">INDIRECT(BK540)</f>
        <v>0</v>
      </c>
      <c r="BL547" s="15" cm="1">
        <f t="array" aca="1" ref="BL547" ca="1">INDIRECT(BL540)</f>
        <v>0</v>
      </c>
      <c r="BM547" s="15" cm="1">
        <f t="array" aca="1" ref="BM547" ca="1">INDIRECT(BM540)</f>
        <v>0</v>
      </c>
      <c r="BN547" s="15" cm="1">
        <f t="array" aca="1" ref="BN547" ca="1">INDIRECT(BN540)</f>
        <v>0</v>
      </c>
      <c r="BO547" s="15" cm="1">
        <f t="array" aca="1" ref="BO547" ca="1">INDIRECT(BO540)</f>
        <v>0</v>
      </c>
      <c r="BP547" s="15" cm="1">
        <f t="array" aca="1" ref="BP547" ca="1">INDIRECT(BP540)</f>
        <v>0</v>
      </c>
      <c r="BQ547" s="15" cm="1">
        <f t="array" aca="1" ref="BQ547" ca="1">INDIRECT(BQ540)</f>
        <v>0</v>
      </c>
      <c r="BR547" s="15" cm="1">
        <f t="array" aca="1" ref="BR547" ca="1">INDIRECT(BR540)</f>
        <v>0</v>
      </c>
      <c r="BS547" s="15" cm="1">
        <f t="array" aca="1" ref="BS547" ca="1">INDIRECT(BS540)</f>
        <v>0</v>
      </c>
      <c r="BT547" s="15" cm="1">
        <f t="array" aca="1" ref="BT547" ca="1">INDIRECT(BT540)</f>
        <v>0</v>
      </c>
      <c r="BU547" s="15" cm="1">
        <f t="array" aca="1" ref="BU547" ca="1">INDIRECT(BU540)</f>
        <v>0</v>
      </c>
      <c r="BV547" s="15" cm="1">
        <f t="array" aca="1" ref="BV547" ca="1">INDIRECT(BV540)</f>
        <v>0</v>
      </c>
      <c r="BW547" s="15" cm="1">
        <f t="array" aca="1" ref="BW547" ca="1">INDIRECT(BW540)</f>
        <v>0</v>
      </c>
      <c r="BX547" s="15" cm="1">
        <f t="array" aca="1" ref="BX547" ca="1">INDIRECT(BX540)</f>
        <v>0</v>
      </c>
      <c r="BY547" s="15" cm="1">
        <f t="array" aca="1" ref="BY547" ca="1">INDIRECT(BY540)</f>
        <v>0</v>
      </c>
      <c r="BZ547" s="15" cm="1">
        <f t="array" aca="1" ref="BZ547" ca="1">INDIRECT(BZ540)</f>
        <v>0</v>
      </c>
      <c r="CA547" s="15" cm="1">
        <f t="array" aca="1" ref="CA547" ca="1">INDIRECT(CA540)</f>
        <v>0</v>
      </c>
      <c r="CB547" s="15" cm="1">
        <f t="array" aca="1" ref="CB547" ca="1">INDIRECT(CB540)</f>
        <v>0</v>
      </c>
      <c r="CC547" s="15" cm="1">
        <f t="array" aca="1" ref="CC547" ca="1">INDIRECT(CC540)</f>
        <v>0</v>
      </c>
      <c r="CD547" s="15" cm="1">
        <f t="array" aca="1" ref="CD547" ca="1">INDIRECT(CD540)</f>
        <v>0</v>
      </c>
      <c r="CE547" s="15" cm="1">
        <f t="array" aca="1" ref="CE547" ca="1">INDIRECT(CE540)</f>
        <v>0</v>
      </c>
      <c r="CF547" s="15" cm="1">
        <f t="array" aca="1" ref="CF547" ca="1">INDIRECT(CF540)</f>
        <v>0</v>
      </c>
      <c r="CG547" s="15" cm="1">
        <f t="array" aca="1" ref="CG547" ca="1">INDIRECT(CG540)</f>
        <v>0</v>
      </c>
      <c r="CH547" s="15" cm="1">
        <f t="array" aca="1" ref="CH547" ca="1">INDIRECT(CH540)</f>
        <v>0</v>
      </c>
      <c r="CI547" s="15" cm="1">
        <f t="array" aca="1" ref="CI547" ca="1">INDIRECT(CI540)</f>
        <v>0</v>
      </c>
      <c r="CJ547" s="15" cm="1">
        <f t="array" aca="1" ref="CJ547" ca="1">INDIRECT(CJ540)</f>
        <v>0</v>
      </c>
      <c r="CK547" s="15" cm="1">
        <f t="array" aca="1" ref="CK547" ca="1">INDIRECT(CK540)</f>
        <v>0</v>
      </c>
      <c r="CL547" s="15" cm="1">
        <f t="array" aca="1" ref="CL547" ca="1">INDIRECT(CL540)</f>
        <v>0</v>
      </c>
      <c r="CN547" s="15" t="e" cm="1">
        <f t="array" aca="1" ref="CN547" ca="1">INDIRECT(CN540)</f>
        <v>#REF!</v>
      </c>
      <c r="CO547" s="15" cm="1">
        <f t="array" aca="1" ref="CO547" ca="1">INDIRECT(CO540)</f>
        <v>5000</v>
      </c>
      <c r="CP547" s="15" cm="1">
        <f t="array" aca="1" ref="CP547" ca="1">INDIRECT(CP540)</f>
        <v>5000</v>
      </c>
      <c r="CQ547" s="15" cm="1">
        <f t="array" aca="1" ref="CQ547" ca="1">INDIRECT(CQ540)</f>
        <v>5000</v>
      </c>
      <c r="CR547" s="15" cm="1">
        <f t="array" aca="1" ref="CR547" ca="1">INDIRECT(CR540)</f>
        <v>5000</v>
      </c>
      <c r="CS547" s="15" cm="1">
        <f t="array" aca="1" ref="CS547" ca="1">INDIRECT(CS540)</f>
        <v>5000</v>
      </c>
      <c r="CT547" s="15" cm="1">
        <f t="array" aca="1" ref="CT547" ca="1">INDIRECT(CT540)</f>
        <v>5000</v>
      </c>
      <c r="CU547" s="15" cm="1">
        <f t="array" aca="1" ref="CU547" ca="1">INDIRECT(CU540)</f>
        <v>5000</v>
      </c>
      <c r="CV547" s="15" cm="1">
        <f t="array" aca="1" ref="CV547" ca="1">INDIRECT(CV540)</f>
        <v>5000</v>
      </c>
      <c r="CW547" s="15" cm="1">
        <f t="array" aca="1" ref="CW547" ca="1">INDIRECT(CW540)</f>
        <v>5000</v>
      </c>
      <c r="CX547" s="15" cm="1">
        <f t="array" aca="1" ref="CX547" ca="1">INDIRECT(CX540)</f>
        <v>5000</v>
      </c>
      <c r="CY547" s="15" cm="1">
        <f t="array" aca="1" ref="CY547" ca="1">INDIRECT(CY540)</f>
        <v>5000</v>
      </c>
      <c r="CZ547" s="15" cm="1">
        <f t="array" aca="1" ref="CZ547" ca="1">INDIRECT(CZ540)</f>
        <v>5000</v>
      </c>
      <c r="DA547" s="15" cm="1">
        <f t="array" aca="1" ref="DA547" ca="1">INDIRECT(DA540)</f>
        <v>5000</v>
      </c>
      <c r="DB547" s="15" cm="1">
        <f t="array" aca="1" ref="DB547" ca="1">INDIRECT(DB540)</f>
        <v>5000</v>
      </c>
      <c r="DC547" s="15" cm="1">
        <f t="array" aca="1" ref="DC547" ca="1">INDIRECT(DC540)</f>
        <v>5000</v>
      </c>
      <c r="DD547" s="15" cm="1">
        <f t="array" aca="1" ref="DD547" ca="1">INDIRECT(DD540)</f>
        <v>5000</v>
      </c>
      <c r="DE547" s="15" cm="1">
        <f t="array" aca="1" ref="DE547" ca="1">INDIRECT(DE540)</f>
        <v>5000</v>
      </c>
      <c r="DF547" s="15" cm="1">
        <f t="array" aca="1" ref="DF547" ca="1">INDIRECT(DF540)</f>
        <v>5000</v>
      </c>
      <c r="DG547" s="15" cm="1">
        <f t="array" aca="1" ref="DG547" ca="1">INDIRECT(DG540)</f>
        <v>5000</v>
      </c>
      <c r="DH547" s="15" cm="1">
        <f t="array" aca="1" ref="DH547" ca="1">INDIRECT(DH540)</f>
        <v>5000</v>
      </c>
      <c r="DI547" s="15" cm="1">
        <f t="array" aca="1" ref="DI547" ca="1">INDIRECT(DI540)</f>
        <v>5000</v>
      </c>
      <c r="DJ547" s="15" cm="1">
        <f t="array" aca="1" ref="DJ547" ca="1">INDIRECT(DJ540)</f>
        <v>5000</v>
      </c>
      <c r="DK547" s="15" cm="1">
        <f t="array" aca="1" ref="DK547" ca="1">INDIRECT(DK540)</f>
        <v>5000</v>
      </c>
      <c r="DL547" s="15" cm="1">
        <f t="array" aca="1" ref="DL547" ca="1">INDIRECT(DL540)</f>
        <v>5000</v>
      </c>
    </row>
    <row r="548" spans="1:116" x14ac:dyDescent="0.35">
      <c r="D548" t="s">
        <v>761</v>
      </c>
      <c r="E548" s="8" t="str">
        <f t="shared" ref="E548" si="661">ROW()&amp;" "&amp;D548</f>
        <v>548 ASSETSALE-PV</v>
      </c>
      <c r="G548" s="145" t="s">
        <v>689</v>
      </c>
      <c r="H548" s="64">
        <v>12</v>
      </c>
      <c r="I548" s="60"/>
      <c r="J548" s="60"/>
      <c r="K548" s="15"/>
      <c r="L548" s="15"/>
      <c r="M548" s="15"/>
      <c r="N548" s="15"/>
      <c r="O548" s="15"/>
      <c r="P548" s="15"/>
      <c r="R548" s="15"/>
      <c r="S548" s="15"/>
      <c r="T548" s="15"/>
      <c r="U548" s="15"/>
      <c r="V548" s="76"/>
      <c r="W548" s="76"/>
      <c r="X548" s="76"/>
      <c r="Y548" s="76"/>
      <c r="Z548" s="76"/>
      <c r="AA548" s="76"/>
      <c r="AB548" s="76"/>
      <c r="AC548" s="76"/>
      <c r="AD548" s="76"/>
      <c r="AE548" s="76"/>
      <c r="AF548" s="76"/>
      <c r="AG548" s="76"/>
      <c r="AH548" s="76"/>
      <c r="AI548" s="76"/>
      <c r="AJ548" s="76"/>
      <c r="AK548" s="76"/>
      <c r="AL548" s="76"/>
      <c r="AM548" s="76"/>
      <c r="AN548" s="76"/>
      <c r="AO548" s="76"/>
      <c r="AP548" s="76"/>
      <c r="AQ548" s="76"/>
      <c r="AR548" s="76"/>
      <c r="AS548" s="76"/>
      <c r="AT548" s="76"/>
      <c r="AU548" s="76"/>
      <c r="AV548" s="76"/>
      <c r="AW548" s="76"/>
      <c r="AX548" s="76"/>
      <c r="AY548" s="76"/>
      <c r="AZ548" s="76"/>
      <c r="BA548" s="76"/>
      <c r="BB548" s="76"/>
      <c r="BC548" s="76"/>
      <c r="BD548" s="76"/>
      <c r="BE548" s="76"/>
      <c r="BF548" s="76"/>
      <c r="BG548" s="76"/>
      <c r="BH548" s="76"/>
      <c r="BI548" s="76"/>
      <c r="BJ548" s="76"/>
      <c r="BK548" s="76"/>
      <c r="BL548" s="76"/>
      <c r="BM548" s="76"/>
      <c r="BN548" s="76"/>
      <c r="BO548" s="76"/>
      <c r="BP548" s="76"/>
      <c r="BQ548" s="76"/>
      <c r="BR548" s="76"/>
      <c r="BS548" s="76"/>
      <c r="BT548" s="76"/>
      <c r="BU548" s="76"/>
      <c r="BV548" s="76"/>
      <c r="BW548" s="76"/>
      <c r="BX548" s="76"/>
      <c r="BY548" s="76"/>
      <c r="BZ548" s="76"/>
      <c r="CA548" s="76"/>
      <c r="CB548" s="76"/>
      <c r="CC548" s="76"/>
      <c r="CD548" s="76"/>
      <c r="CE548" s="76"/>
      <c r="CF548" s="76"/>
      <c r="CG548" s="76"/>
      <c r="CH548" s="76"/>
      <c r="CI548" s="76"/>
      <c r="CJ548" s="76"/>
      <c r="CK548" s="76"/>
      <c r="CL548" s="76"/>
      <c r="CN548" s="76"/>
      <c r="CO548" s="76"/>
      <c r="CP548" s="76"/>
      <c r="CQ548" s="76"/>
      <c r="CR548" s="76"/>
      <c r="CS548" s="76"/>
      <c r="CT548" s="76"/>
      <c r="CU548" s="76"/>
      <c r="CV548" s="76"/>
      <c r="CW548" s="76"/>
      <c r="CX548" s="76"/>
      <c r="CY548" s="76"/>
      <c r="CZ548" s="76"/>
      <c r="DA548" s="76"/>
      <c r="DB548" s="76"/>
      <c r="DC548" s="76"/>
      <c r="DD548" s="76"/>
      <c r="DE548" s="76"/>
      <c r="DF548" s="76"/>
      <c r="DG548" s="76"/>
      <c r="DH548" s="76"/>
      <c r="DI548" s="76"/>
      <c r="DJ548" s="76"/>
      <c r="DK548" s="76"/>
      <c r="DL548" s="76"/>
    </row>
    <row r="549" spans="1:116" x14ac:dyDescent="0.35">
      <c r="D549" t="s">
        <v>761</v>
      </c>
      <c r="E549" s="8" t="str">
        <f t="shared" ref="E549" si="662">ROW()&amp;" "&amp;D549</f>
        <v>549 ASSETSALE-PV</v>
      </c>
      <c r="G549" s="145" t="str">
        <f>"# of "&amp;G567&amp;"s sold"</f>
        <v># of Units sold</v>
      </c>
      <c r="H549" s="12"/>
      <c r="I549" s="60"/>
      <c r="J549" s="60"/>
      <c r="K549" s="15"/>
      <c r="L549" s="15"/>
      <c r="M549" s="15"/>
      <c r="N549" s="15"/>
      <c r="O549" s="15"/>
      <c r="P549" s="15"/>
      <c r="R549" s="15"/>
      <c r="S549" s="76" cm="1">
        <f t="array" aca="1" ref="S549" ca="1">-IFERROR(OFFSET(INDIRECT(S540),0,-$H548)*(COUNT(S549:$S549)&gt;$H548),0)</f>
        <v>0</v>
      </c>
      <c r="T549" s="76" cm="1">
        <f t="array" aca="1" ref="T549" ca="1">-IFERROR(OFFSET(INDIRECT(T540),0,-$H548)*(COUNT($S549:T549)&gt;$H548),0)</f>
        <v>0</v>
      </c>
      <c r="U549" s="76" cm="1">
        <f t="array" aca="1" ref="U549" ca="1">-IFERROR(OFFSET(INDIRECT(U540),0,-$H548)*(COUNT($S549:U549)&gt;$H548),0)</f>
        <v>0</v>
      </c>
      <c r="V549" s="76" cm="1">
        <f t="array" aca="1" ref="V549" ca="1">-IFERROR(OFFSET(INDIRECT(V540),0,-$H548)*(COUNT($S549:V549)&gt;$H548),0)</f>
        <v>0</v>
      </c>
      <c r="W549" s="76" cm="1">
        <f t="array" aca="1" ref="W549" ca="1">-IFERROR(OFFSET(INDIRECT(W540),0,-$H548)*(COUNT($S549:W549)&gt;$H548),0)</f>
        <v>0</v>
      </c>
      <c r="X549" s="76" cm="1">
        <f t="array" aca="1" ref="X549" ca="1">-IFERROR(OFFSET(INDIRECT(X540),0,-$H548)*(COUNT($S549:X549)&gt;$H548),0)</f>
        <v>0</v>
      </c>
      <c r="Y549" s="76" cm="1">
        <f t="array" aca="1" ref="Y549" ca="1">-IFERROR(OFFSET(INDIRECT(Y540),0,-$H548)*(COUNT($S549:Y549)&gt;$H548),0)</f>
        <v>0</v>
      </c>
      <c r="Z549" s="76" cm="1">
        <f t="array" aca="1" ref="Z549" ca="1">-IFERROR(OFFSET(INDIRECT(Z540),0,-$H548)*(COUNT($S549:Z549)&gt;$H548),0)</f>
        <v>0</v>
      </c>
      <c r="AA549" s="76" cm="1">
        <f t="array" aca="1" ref="AA549" ca="1">-IFERROR(OFFSET(INDIRECT(AA540),0,-$H548)*(COUNT($S549:AA549)&gt;$H548),0)</f>
        <v>0</v>
      </c>
      <c r="AB549" s="76" cm="1">
        <f t="array" aca="1" ref="AB549" ca="1">-IFERROR(OFFSET(INDIRECT(AB540),0,-$H548)*(COUNT($S549:AB549)&gt;$H548),0)</f>
        <v>0</v>
      </c>
      <c r="AC549" s="76" cm="1">
        <f t="array" aca="1" ref="AC549" ca="1">-IFERROR(OFFSET(INDIRECT(AC540),0,-$H548)*(COUNT($S549:AC549)&gt;$H548),0)</f>
        <v>0</v>
      </c>
      <c r="AD549" s="76" cm="1">
        <f t="array" aca="1" ref="AD549" ca="1">-IFERROR(OFFSET(INDIRECT(AD540),0,-$H548)*(COUNT($S549:AD549)&gt;$H548),0)</f>
        <v>0</v>
      </c>
      <c r="AE549" s="76" cm="1">
        <f t="array" aca="1" ref="AE549" ca="1">-IFERROR(OFFSET(INDIRECT(AE540),0,-$H548)*(COUNT($S549:AE549)&gt;$H548),0)</f>
        <v>-20</v>
      </c>
      <c r="AF549" s="76" cm="1">
        <f t="array" aca="1" ref="AF549" ca="1">-IFERROR(OFFSET(INDIRECT(AF540),0,-$H548)*(COUNT($S549:AF549)&gt;$H548),0)</f>
        <v>-20</v>
      </c>
      <c r="AG549" s="76" cm="1">
        <f t="array" aca="1" ref="AG549" ca="1">-IFERROR(OFFSET(INDIRECT(AG540),0,-$H548)*(COUNT($S549:AG549)&gt;$H548),0)</f>
        <v>-20</v>
      </c>
      <c r="AH549" s="76" cm="1">
        <f t="array" aca="1" ref="AH549" ca="1">-IFERROR(OFFSET(INDIRECT(AH540),0,-$H548)*(COUNT($S549:AH549)&gt;$H548),0)</f>
        <v>-20</v>
      </c>
      <c r="AI549" s="76" cm="1">
        <f t="array" aca="1" ref="AI549" ca="1">-IFERROR(OFFSET(INDIRECT(AI540),0,-$H548)*(COUNT($S549:AI549)&gt;$H548),0)</f>
        <v>-20</v>
      </c>
      <c r="AJ549" s="76" cm="1">
        <f t="array" aca="1" ref="AJ549" ca="1">-IFERROR(OFFSET(INDIRECT(AJ540),0,-$H548)*(COUNT($S549:AJ549)&gt;$H548),0)</f>
        <v>-20</v>
      </c>
      <c r="AK549" s="76" cm="1">
        <f t="array" aca="1" ref="AK549" ca="1">-IFERROR(OFFSET(INDIRECT(AK540),0,-$H548)*(COUNT($S549:AK549)&gt;$H548),0)</f>
        <v>-20</v>
      </c>
      <c r="AL549" s="76" cm="1">
        <f t="array" aca="1" ref="AL549" ca="1">-IFERROR(OFFSET(INDIRECT(AL540),0,-$H548)*(COUNT($S549:AL549)&gt;$H548),0)</f>
        <v>0</v>
      </c>
      <c r="AM549" s="76" cm="1">
        <f t="array" aca="1" ref="AM549" ca="1">-IFERROR(OFFSET(INDIRECT(AM540),0,-$H548)*(COUNT($S549:AM549)&gt;$H548),0)</f>
        <v>0</v>
      </c>
      <c r="AN549" s="76" cm="1">
        <f t="array" aca="1" ref="AN549" ca="1">-IFERROR(OFFSET(INDIRECT(AN540),0,-$H548)*(COUNT($S549:AN549)&gt;$H548),0)</f>
        <v>0</v>
      </c>
      <c r="AO549" s="76" cm="1">
        <f t="array" aca="1" ref="AO549" ca="1">-IFERROR(OFFSET(INDIRECT(AO540),0,-$H548)*(COUNT($S549:AO549)&gt;$H548),0)</f>
        <v>0</v>
      </c>
      <c r="AP549" s="76" cm="1">
        <f t="array" aca="1" ref="AP549" ca="1">-IFERROR(OFFSET(INDIRECT(AP540),0,-$H548)*(COUNT($S549:AP549)&gt;$H548),0)</f>
        <v>0</v>
      </c>
      <c r="AQ549" s="76" cm="1">
        <f t="array" aca="1" ref="AQ549" ca="1">-IFERROR(OFFSET(INDIRECT(AQ540),0,-$H548)*(COUNT($S549:AQ549)&gt;$H548),0)</f>
        <v>0</v>
      </c>
      <c r="AR549" s="76" cm="1">
        <f t="array" aca="1" ref="AR549" ca="1">-IFERROR(OFFSET(INDIRECT(AR540),0,-$H548)*(COUNT($S549:AR549)&gt;$H548),0)</f>
        <v>0</v>
      </c>
      <c r="AS549" s="76" cm="1">
        <f t="array" aca="1" ref="AS549" ca="1">-IFERROR(OFFSET(INDIRECT(AS540),0,-$H548)*(COUNT($S549:AS549)&gt;$H548),0)</f>
        <v>0</v>
      </c>
      <c r="AT549" s="76" cm="1">
        <f t="array" aca="1" ref="AT549" ca="1">-IFERROR(OFFSET(INDIRECT(AT540),0,-$H548)*(COUNT($S549:AT549)&gt;$H548),0)</f>
        <v>0</v>
      </c>
      <c r="AU549" s="76" cm="1">
        <f t="array" aca="1" ref="AU549" ca="1">-IFERROR(OFFSET(INDIRECT(AU540),0,-$H548)*(COUNT($S549:AU549)&gt;$H548),0)</f>
        <v>0</v>
      </c>
      <c r="AV549" s="76" cm="1">
        <f t="array" aca="1" ref="AV549" ca="1">-IFERROR(OFFSET(INDIRECT(AV540),0,-$H548)*(COUNT($S549:AV549)&gt;$H548),0)</f>
        <v>0</v>
      </c>
      <c r="AW549" s="76" cm="1">
        <f t="array" aca="1" ref="AW549" ca="1">-IFERROR(OFFSET(INDIRECT(AW540),0,-$H548)*(COUNT($S549:AW549)&gt;$H548),0)</f>
        <v>0</v>
      </c>
      <c r="AX549" s="76" cm="1">
        <f t="array" aca="1" ref="AX549" ca="1">-IFERROR(OFFSET(INDIRECT(AX540),0,-$H548)*(COUNT($S549:AX549)&gt;$H548),0)</f>
        <v>0</v>
      </c>
      <c r="AY549" s="76" cm="1">
        <f t="array" aca="1" ref="AY549" ca="1">-IFERROR(OFFSET(INDIRECT(AY540),0,-$H548)*(COUNT($S549:AY549)&gt;$H548),0)</f>
        <v>0</v>
      </c>
      <c r="AZ549" s="76" cm="1">
        <f t="array" aca="1" ref="AZ549" ca="1">-IFERROR(OFFSET(INDIRECT(AZ540),0,-$H548)*(COUNT($S549:AZ549)&gt;$H548),0)</f>
        <v>0</v>
      </c>
      <c r="BA549" s="76" cm="1">
        <f t="array" aca="1" ref="BA549" ca="1">-IFERROR(OFFSET(INDIRECT(BA540),0,-$H548)*(COUNT($S549:BA549)&gt;$H548),0)</f>
        <v>0</v>
      </c>
      <c r="BB549" s="76" cm="1">
        <f t="array" aca="1" ref="BB549" ca="1">-IFERROR(OFFSET(INDIRECT(BB540),0,-$H548)*(COUNT($S549:BB549)&gt;$H548),0)</f>
        <v>0</v>
      </c>
      <c r="BC549" s="76" cm="1">
        <f t="array" aca="1" ref="BC549" ca="1">-IFERROR(OFFSET(INDIRECT(BC540),0,-$H548)*(COUNT($S549:BC549)&gt;$H548),0)</f>
        <v>0</v>
      </c>
      <c r="BD549" s="76" cm="1">
        <f t="array" aca="1" ref="BD549" ca="1">-IFERROR(OFFSET(INDIRECT(BD540),0,-$H548)*(COUNT($S549:BD549)&gt;$H548),0)</f>
        <v>0</v>
      </c>
      <c r="BE549" s="76" cm="1">
        <f t="array" aca="1" ref="BE549" ca="1">-IFERROR(OFFSET(INDIRECT(BE540),0,-$H548)*(COUNT($S549:BE549)&gt;$H548),0)</f>
        <v>0</v>
      </c>
      <c r="BF549" s="76" cm="1">
        <f t="array" aca="1" ref="BF549" ca="1">-IFERROR(OFFSET(INDIRECT(BF540),0,-$H548)*(COUNT($S549:BF549)&gt;$H548),0)</f>
        <v>0</v>
      </c>
      <c r="BG549" s="76" cm="1">
        <f t="array" aca="1" ref="BG549" ca="1">-IFERROR(OFFSET(INDIRECT(BG540),0,-$H548)*(COUNT($S549:BG549)&gt;$H548),0)</f>
        <v>0</v>
      </c>
      <c r="BH549" s="76" cm="1">
        <f t="array" aca="1" ref="BH549" ca="1">-IFERROR(OFFSET(INDIRECT(BH540),0,-$H548)*(COUNT($S549:BH549)&gt;$H548),0)</f>
        <v>0</v>
      </c>
      <c r="BI549" s="76" cm="1">
        <f t="array" aca="1" ref="BI549" ca="1">-IFERROR(OFFSET(INDIRECT(BI540),0,-$H548)*(COUNT($S549:BI549)&gt;$H548),0)</f>
        <v>0</v>
      </c>
      <c r="BJ549" s="76" cm="1">
        <f t="array" aca="1" ref="BJ549" ca="1">-IFERROR(OFFSET(INDIRECT(BJ540),0,-$H548)*(COUNT($S549:BJ549)&gt;$H548),0)</f>
        <v>0</v>
      </c>
      <c r="BK549" s="76" cm="1">
        <f t="array" aca="1" ref="BK549" ca="1">-IFERROR(OFFSET(INDIRECT(BK540),0,-$H548)*(COUNT($S549:BK549)&gt;$H548),0)</f>
        <v>0</v>
      </c>
      <c r="BL549" s="76" cm="1">
        <f t="array" aca="1" ref="BL549" ca="1">-IFERROR(OFFSET(INDIRECT(BL540),0,-$H548)*(COUNT($S549:BL549)&gt;$H548),0)</f>
        <v>0</v>
      </c>
      <c r="BM549" s="76" cm="1">
        <f t="array" aca="1" ref="BM549" ca="1">-IFERROR(OFFSET(INDIRECT(BM540),0,-$H548)*(COUNT($S549:BM549)&gt;$H548),0)</f>
        <v>0</v>
      </c>
      <c r="BN549" s="76" cm="1">
        <f t="array" aca="1" ref="BN549" ca="1">-IFERROR(OFFSET(INDIRECT(BN540),0,-$H548)*(COUNT($S549:BN549)&gt;$H548),0)</f>
        <v>0</v>
      </c>
      <c r="BO549" s="76" cm="1">
        <f t="array" aca="1" ref="BO549" ca="1">-IFERROR(OFFSET(INDIRECT(BO540),0,-$H548)*(COUNT($S549:BO549)&gt;$H548),0)</f>
        <v>0</v>
      </c>
      <c r="BP549" s="76" cm="1">
        <f t="array" aca="1" ref="BP549" ca="1">-IFERROR(OFFSET(INDIRECT(BP540),0,-$H548)*(COUNT($S549:BP549)&gt;$H548),0)</f>
        <v>0</v>
      </c>
      <c r="BQ549" s="76" cm="1">
        <f t="array" aca="1" ref="BQ549" ca="1">-IFERROR(OFFSET(INDIRECT(BQ540),0,-$H548)*(COUNT($S549:BQ549)&gt;$H548),0)</f>
        <v>0</v>
      </c>
      <c r="BR549" s="76" cm="1">
        <f t="array" aca="1" ref="BR549" ca="1">-IFERROR(OFFSET(INDIRECT(BR540),0,-$H548)*(COUNT($S549:BR549)&gt;$H548),0)</f>
        <v>0</v>
      </c>
      <c r="BS549" s="76" cm="1">
        <f t="array" aca="1" ref="BS549" ca="1">-IFERROR(OFFSET(INDIRECT(BS540),0,-$H548)*(COUNT($S549:BS549)&gt;$H548),0)</f>
        <v>0</v>
      </c>
      <c r="BT549" s="76" cm="1">
        <f t="array" aca="1" ref="BT549" ca="1">-IFERROR(OFFSET(INDIRECT(BT540),0,-$H548)*(COUNT($S549:BT549)&gt;$H548),0)</f>
        <v>0</v>
      </c>
      <c r="BU549" s="76" cm="1">
        <f t="array" aca="1" ref="BU549" ca="1">-IFERROR(OFFSET(INDIRECT(BU540),0,-$H548)*(COUNT($S549:BU549)&gt;$H548),0)</f>
        <v>0</v>
      </c>
      <c r="BV549" s="76" cm="1">
        <f t="array" aca="1" ref="BV549" ca="1">-IFERROR(OFFSET(INDIRECT(BV540),0,-$H548)*(COUNT($S549:BV549)&gt;$H548),0)</f>
        <v>0</v>
      </c>
      <c r="BW549" s="76" cm="1">
        <f t="array" aca="1" ref="BW549" ca="1">-IFERROR(OFFSET(INDIRECT(BW540),0,-$H548)*(COUNT($S549:BW549)&gt;$H548),0)</f>
        <v>0</v>
      </c>
      <c r="BX549" s="76" cm="1">
        <f t="array" aca="1" ref="BX549" ca="1">-IFERROR(OFFSET(INDIRECT(BX540),0,-$H548)*(COUNT($S549:BX549)&gt;$H548),0)</f>
        <v>0</v>
      </c>
      <c r="BY549" s="76" cm="1">
        <f t="array" aca="1" ref="BY549" ca="1">-IFERROR(OFFSET(INDIRECT(BY540),0,-$H548)*(COUNT($S549:BY549)&gt;$H548),0)</f>
        <v>0</v>
      </c>
      <c r="BZ549" s="76" cm="1">
        <f t="array" aca="1" ref="BZ549" ca="1">-IFERROR(OFFSET(INDIRECT(BZ540),0,-$H548)*(COUNT($S549:BZ549)&gt;$H548),0)</f>
        <v>0</v>
      </c>
      <c r="CA549" s="76" cm="1">
        <f t="array" aca="1" ref="CA549" ca="1">-IFERROR(OFFSET(INDIRECT(CA540),0,-$H548)*(COUNT($S549:CA549)&gt;$H548),0)</f>
        <v>0</v>
      </c>
      <c r="CB549" s="76" cm="1">
        <f t="array" aca="1" ref="CB549" ca="1">-IFERROR(OFFSET(INDIRECT(CB540),0,-$H548)*(COUNT($S549:CB549)&gt;$H548),0)</f>
        <v>0</v>
      </c>
      <c r="CC549" s="76" cm="1">
        <f t="array" aca="1" ref="CC549" ca="1">-IFERROR(OFFSET(INDIRECT(CC540),0,-$H548)*(COUNT($S549:CC549)&gt;$H548),0)</f>
        <v>0</v>
      </c>
      <c r="CD549" s="76" cm="1">
        <f t="array" aca="1" ref="CD549" ca="1">-IFERROR(OFFSET(INDIRECT(CD540),0,-$H548)*(COUNT($S549:CD549)&gt;$H548),0)</f>
        <v>0</v>
      </c>
      <c r="CE549" s="76" cm="1">
        <f t="array" aca="1" ref="CE549" ca="1">-IFERROR(OFFSET(INDIRECT(CE540),0,-$H548)*(COUNT($S549:CE549)&gt;$H548),0)</f>
        <v>0</v>
      </c>
      <c r="CF549" s="76" cm="1">
        <f t="array" aca="1" ref="CF549" ca="1">-IFERROR(OFFSET(INDIRECT(CF540),0,-$H548)*(COUNT($S549:CF549)&gt;$H548),0)</f>
        <v>0</v>
      </c>
      <c r="CG549" s="76" cm="1">
        <f t="array" aca="1" ref="CG549" ca="1">-IFERROR(OFFSET(INDIRECT(CG540),0,-$H548)*(COUNT($S549:CG549)&gt;$H548),0)</f>
        <v>0</v>
      </c>
      <c r="CH549" s="76" cm="1">
        <f t="array" aca="1" ref="CH549" ca="1">-IFERROR(OFFSET(INDIRECT(CH540),0,-$H548)*(COUNT($S549:CH549)&gt;$H548),0)</f>
        <v>0</v>
      </c>
      <c r="CI549" s="76" cm="1">
        <f t="array" aca="1" ref="CI549" ca="1">-IFERROR(OFFSET(INDIRECT(CI540),0,-$H548)*(COUNT($S549:CI549)&gt;$H548),0)</f>
        <v>0</v>
      </c>
      <c r="CJ549" s="76" cm="1">
        <f t="array" aca="1" ref="CJ549" ca="1">-IFERROR(OFFSET(INDIRECT(CJ540),0,-$H548)*(COUNT($S549:CJ549)&gt;$H548),0)</f>
        <v>0</v>
      </c>
      <c r="CK549" s="76" cm="1">
        <f t="array" aca="1" ref="CK549" ca="1">-IFERROR(OFFSET(INDIRECT(CK540),0,-$H548)*(COUNT($S549:CK549)&gt;$H548),0)</f>
        <v>0</v>
      </c>
      <c r="CL549" s="76" cm="1">
        <f t="array" aca="1" ref="CL549" ca="1">-IFERROR(OFFSET(INDIRECT(CL540),0,-$H548)*(COUNT($S549:CL549)&gt;$H548),0)</f>
        <v>0</v>
      </c>
      <c r="CN549" s="76" t="e" cm="1">
        <f t="array" aca="1" ref="CN549" ca="1">-OFFSET(INDIRECT(CN540),0,-$H548)</f>
        <v>#REF!</v>
      </c>
      <c r="CO549" s="76" cm="1">
        <f t="array" aca="1" ref="CO549" ca="1">-OFFSET(INDIRECT(CO540),0,-$H548)</f>
        <v>-5000</v>
      </c>
      <c r="CP549" s="76" cm="1">
        <f t="array" aca="1" ref="CP549" ca="1">-OFFSET(INDIRECT(CP540),0,-$H548)</f>
        <v>-5000</v>
      </c>
      <c r="CQ549" s="76" cm="1">
        <f t="array" aca="1" ref="CQ549" ca="1">-OFFSET(INDIRECT(CQ540),0,-$H548)</f>
        <v>-5000</v>
      </c>
      <c r="CR549" s="76" cm="1">
        <f t="array" aca="1" ref="CR549" ca="1">-OFFSET(INDIRECT(CR540),0,-$H548)</f>
        <v>-5000</v>
      </c>
      <c r="CS549" s="76" cm="1">
        <f t="array" aca="1" ref="CS549" ca="1">-OFFSET(INDIRECT(CS540),0,-$H548)</f>
        <v>-5000</v>
      </c>
      <c r="CT549" s="76" cm="1">
        <f t="array" aca="1" ref="CT549" ca="1">-OFFSET(INDIRECT(CT540),0,-$H548)</f>
        <v>-5000</v>
      </c>
      <c r="CU549" s="76" cm="1">
        <f t="array" aca="1" ref="CU549" ca="1">-OFFSET(INDIRECT(CU540),0,-$H548)</f>
        <v>-5000</v>
      </c>
      <c r="CV549" s="76" cm="1">
        <f t="array" aca="1" ref="CV549" ca="1">-OFFSET(INDIRECT(CV540),0,-$H548)</f>
        <v>-5000</v>
      </c>
      <c r="CW549" s="76" cm="1">
        <f t="array" aca="1" ref="CW549" ca="1">-OFFSET(INDIRECT(CW540),0,-$H548)</f>
        <v>-5000</v>
      </c>
      <c r="CX549" s="76" cm="1">
        <f t="array" aca="1" ref="CX549" ca="1">-OFFSET(INDIRECT(CX540),0,-$H548)</f>
        <v>-5000</v>
      </c>
      <c r="CY549" s="76" cm="1">
        <f t="array" aca="1" ref="CY549" ca="1">-OFFSET(INDIRECT(CY540),0,-$H548)</f>
        <v>0</v>
      </c>
      <c r="CZ549" s="76" cm="1">
        <f t="array" aca="1" ref="CZ549" ca="1">-OFFSET(INDIRECT(CZ540),0,-$H548)</f>
        <v>0</v>
      </c>
      <c r="DA549" s="76" cm="1">
        <f t="array" aca="1" ref="DA549" ca="1">-OFFSET(INDIRECT(DA540),0,-$H548)</f>
        <v>-5000</v>
      </c>
      <c r="DB549" s="76" cm="1">
        <f t="array" aca="1" ref="DB549" ca="1">-OFFSET(INDIRECT(DB540),0,-$H548)</f>
        <v>-5000</v>
      </c>
      <c r="DC549" s="76" cm="1">
        <f t="array" aca="1" ref="DC549" ca="1">-OFFSET(INDIRECT(DC540),0,-$H548)</f>
        <v>-5000</v>
      </c>
      <c r="DD549" s="76" cm="1">
        <f t="array" aca="1" ref="DD549" ca="1">-OFFSET(INDIRECT(DD540),0,-$H548)</f>
        <v>-5000</v>
      </c>
      <c r="DE549" s="76" cm="1">
        <f t="array" aca="1" ref="DE549" ca="1">-OFFSET(INDIRECT(DE540),0,-$H548)</f>
        <v>-5000</v>
      </c>
      <c r="DF549" s="76" cm="1">
        <f t="array" aca="1" ref="DF549" ca="1">-OFFSET(INDIRECT(DF540),0,-$H548)</f>
        <v>-5000</v>
      </c>
      <c r="DG549" s="76" cm="1">
        <f t="array" aca="1" ref="DG549" ca="1">-OFFSET(INDIRECT(DG540),0,-$H548)</f>
        <v>-5000</v>
      </c>
      <c r="DH549" s="76" cm="1">
        <f t="array" aca="1" ref="DH549" ca="1">-OFFSET(INDIRECT(DH540),0,-$H548)</f>
        <v>-5000</v>
      </c>
      <c r="DI549" s="76" cm="1">
        <f t="array" aca="1" ref="DI549" ca="1">-OFFSET(INDIRECT(DI540),0,-$H548)</f>
        <v>-5000</v>
      </c>
      <c r="DJ549" s="76" cm="1">
        <f t="array" aca="1" ref="DJ549" ca="1">-OFFSET(INDIRECT(DJ540),0,-$H548)</f>
        <v>-5000</v>
      </c>
      <c r="DK549" s="76" cm="1">
        <f t="array" aca="1" ref="DK549" ca="1">-OFFSET(INDIRECT(DK540),0,-$H548)</f>
        <v>-5000</v>
      </c>
      <c r="DL549" s="76" cm="1">
        <f t="array" aca="1" ref="DL549" ca="1">-OFFSET(INDIRECT(DL540),0,-$H548)</f>
        <v>-5000</v>
      </c>
    </row>
    <row r="550" spans="1:116" x14ac:dyDescent="0.35">
      <c r="D550" t="s">
        <v>761</v>
      </c>
      <c r="E550" s="8" t="str">
        <f t="shared" ref="E550:E558" si="663">ROW()&amp;" "&amp;D550</f>
        <v>550 ASSETSALE-PV</v>
      </c>
      <c r="G550" s="126"/>
      <c r="H550" s="27"/>
      <c r="I550" s="78"/>
      <c r="J550" s="78"/>
      <c r="K550" s="33"/>
      <c r="L550" s="24"/>
      <c r="M550" s="24"/>
      <c r="N550" s="24"/>
      <c r="O550" s="24"/>
      <c r="P550" s="24"/>
      <c r="R550" s="33"/>
      <c r="S550" s="33"/>
      <c r="T550" s="33"/>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3"/>
      <c r="AV550" s="33"/>
      <c r="AW550" s="33"/>
      <c r="AX550" s="33"/>
      <c r="AY550" s="33"/>
      <c r="AZ550" s="33"/>
      <c r="BA550" s="33"/>
      <c r="BB550" s="33"/>
      <c r="BC550" s="33"/>
      <c r="BD550" s="33"/>
      <c r="BE550" s="33"/>
      <c r="BF550" s="33"/>
      <c r="BG550" s="33"/>
      <c r="BH550" s="33"/>
      <c r="BI550" s="33"/>
      <c r="BJ550" s="33"/>
      <c r="BK550" s="33"/>
      <c r="BL550" s="33"/>
      <c r="BM550" s="33"/>
      <c r="BN550" s="33"/>
      <c r="BO550" s="33"/>
      <c r="BP550" s="33"/>
      <c r="BQ550" s="33"/>
      <c r="BR550" s="33"/>
      <c r="BS550" s="33"/>
      <c r="BT550" s="33"/>
      <c r="BU550" s="33"/>
      <c r="BV550" s="33"/>
      <c r="BW550" s="33"/>
      <c r="BX550" s="33"/>
      <c r="BY550" s="33"/>
      <c r="BZ550" s="33"/>
      <c r="CA550" s="33"/>
      <c r="CB550" s="33"/>
      <c r="CC550" s="33"/>
      <c r="CD550" s="33"/>
      <c r="CE550" s="33"/>
      <c r="CF550" s="33"/>
      <c r="CG550" s="33"/>
      <c r="CH550" s="33"/>
      <c r="CI550" s="33"/>
      <c r="CJ550" s="33"/>
      <c r="CK550" s="33"/>
      <c r="CL550" s="33"/>
      <c r="CN550" s="33"/>
      <c r="CO550" s="33"/>
      <c r="CP550" s="33"/>
      <c r="CQ550" s="33"/>
      <c r="CR550" s="33"/>
      <c r="CS550" s="33"/>
      <c r="CT550" s="33"/>
      <c r="CU550" s="33"/>
      <c r="CV550" s="33"/>
      <c r="CW550" s="33"/>
      <c r="CX550" s="33"/>
      <c r="CY550" s="33"/>
      <c r="CZ550" s="33"/>
      <c r="DA550" s="33"/>
      <c r="DB550" s="33"/>
      <c r="DC550" s="33"/>
      <c r="DD550" s="33"/>
      <c r="DE550" s="33"/>
      <c r="DF550" s="33"/>
      <c r="DG550" s="33"/>
      <c r="DH550" s="33"/>
      <c r="DI550" s="33"/>
      <c r="DJ550" s="33"/>
      <c r="DK550" s="33"/>
      <c r="DL550" s="33"/>
    </row>
    <row r="551" spans="1:116" x14ac:dyDescent="0.35">
      <c r="D551" t="s">
        <v>761</v>
      </c>
      <c r="E551" s="8" t="str">
        <f t="shared" si="663"/>
        <v>551 ASSETSALE-PV</v>
      </c>
      <c r="G551" s="95" t="s">
        <v>290</v>
      </c>
      <c r="K551" s="24"/>
      <c r="L551" s="24"/>
      <c r="M551" s="24"/>
      <c r="N551" s="24"/>
      <c r="O551" s="24"/>
      <c r="P551" s="24"/>
      <c r="R551" s="24"/>
      <c r="S551" s="24"/>
      <c r="T551" s="24"/>
      <c r="U551" s="24"/>
      <c r="V551" s="24"/>
      <c r="W551" s="24"/>
      <c r="X551" s="24"/>
      <c r="Y551" s="24"/>
      <c r="Z551" s="24"/>
      <c r="AA551" s="24"/>
      <c r="AB551" s="24"/>
      <c r="AC551" s="24"/>
      <c r="AD551" s="24"/>
      <c r="AE551" s="24"/>
      <c r="AF551" s="24"/>
      <c r="AG551" s="24"/>
      <c r="AH551" s="24"/>
      <c r="AI551" s="24"/>
      <c r="AJ551" s="24"/>
      <c r="AK551" s="24"/>
      <c r="AL551" s="24"/>
      <c r="AM551" s="24"/>
      <c r="AN551" s="24"/>
      <c r="AO551" s="24"/>
      <c r="AP551" s="24"/>
      <c r="AQ551" s="24"/>
      <c r="AR551" s="24"/>
      <c r="AS551" s="24"/>
      <c r="AT551" s="24"/>
      <c r="AU551" s="24"/>
      <c r="AV551" s="24"/>
      <c r="AW551" s="24"/>
      <c r="AX551" s="24"/>
      <c r="AY551" s="24"/>
      <c r="AZ551" s="24"/>
      <c r="BA551" s="24"/>
      <c r="BB551" s="24"/>
      <c r="BC551" s="24"/>
      <c r="BD551" s="24"/>
      <c r="BE551" s="24"/>
      <c r="BF551" s="24"/>
      <c r="BG551" s="24"/>
      <c r="BH551" s="24"/>
      <c r="BI551" s="24"/>
      <c r="BJ551" s="24"/>
      <c r="BK551" s="24"/>
      <c r="BL551" s="24"/>
      <c r="BM551" s="24"/>
      <c r="BN551" s="24"/>
      <c r="BO551" s="24"/>
      <c r="BP551" s="24"/>
      <c r="BQ551" s="24"/>
      <c r="BR551" s="24"/>
      <c r="BS551" s="24"/>
      <c r="BT551" s="24"/>
      <c r="BU551" s="24"/>
      <c r="BV551" s="24"/>
      <c r="BW551" s="24"/>
      <c r="BX551" s="24"/>
      <c r="BY551" s="24"/>
      <c r="BZ551" s="24"/>
      <c r="CA551" s="24"/>
      <c r="CB551" s="24"/>
      <c r="CC551" s="24"/>
      <c r="CD551" s="24"/>
      <c r="CE551" s="24"/>
      <c r="CF551" s="24"/>
      <c r="CG551" s="24"/>
      <c r="CH551" s="24"/>
      <c r="CI551" s="24"/>
      <c r="CJ551" s="24"/>
      <c r="CK551" s="24"/>
      <c r="CL551" s="24"/>
      <c r="CN551" s="24"/>
      <c r="CO551" s="24"/>
      <c r="CP551" s="24"/>
      <c r="CQ551" s="24"/>
      <c r="CR551" s="24"/>
      <c r="CS551" s="24"/>
      <c r="CT551" s="24"/>
      <c r="CU551" s="24"/>
      <c r="CV551" s="24"/>
      <c r="CW551" s="24"/>
      <c r="CX551" s="24"/>
      <c r="CY551" s="24"/>
      <c r="CZ551" s="24"/>
      <c r="DA551" s="24"/>
      <c r="DB551" s="24"/>
      <c r="DC551" s="24"/>
      <c r="DD551" s="24"/>
      <c r="DE551" s="24"/>
      <c r="DF551" s="24"/>
      <c r="DG551" s="24"/>
      <c r="DH551" s="24"/>
      <c r="DI551" s="24"/>
      <c r="DJ551" s="24"/>
      <c r="DK551" s="24"/>
      <c r="DL551" s="24"/>
    </row>
    <row r="552" spans="1:116" x14ac:dyDescent="0.35">
      <c r="D552" t="s">
        <v>761</v>
      </c>
      <c r="E552" s="8" t="str">
        <f t="shared" si="663"/>
        <v>552 ASSETSALE-PV</v>
      </c>
      <c r="G552" s="158" t="s">
        <v>71</v>
      </c>
      <c r="H552" s="27"/>
      <c r="I552" s="78"/>
      <c r="J552" s="78"/>
      <c r="K552" s="24">
        <v>0</v>
      </c>
      <c r="L552" s="24">
        <f ca="1">K556</f>
        <v>14000000</v>
      </c>
      <c r="M552" s="24">
        <f t="shared" ref="M552:P552" ca="1" si="664">L559</f>
        <v>28000000</v>
      </c>
      <c r="N552" s="24">
        <f t="shared" ca="1" si="664"/>
        <v>0</v>
      </c>
      <c r="O552" s="24">
        <f t="shared" ca="1" si="664"/>
        <v>0</v>
      </c>
      <c r="P552" s="24">
        <f t="shared" ca="1" si="664"/>
        <v>0</v>
      </c>
      <c r="R552" s="33"/>
      <c r="S552" s="33"/>
      <c r="T552" s="24">
        <f ca="1">S556</f>
        <v>2000000</v>
      </c>
      <c r="U552" s="24">
        <f t="shared" ref="U552:X552" ca="1" si="665">T556</f>
        <v>4000000</v>
      </c>
      <c r="V552" s="24">
        <f t="shared" ca="1" si="665"/>
        <v>6000000</v>
      </c>
      <c r="W552" s="24">
        <f t="shared" ca="1" si="665"/>
        <v>8000000</v>
      </c>
      <c r="X552" s="24">
        <f t="shared" ca="1" si="665"/>
        <v>10000000</v>
      </c>
      <c r="Y552" s="24">
        <f t="shared" ref="Y552:CJ552" ca="1" si="666">X556</f>
        <v>12000000</v>
      </c>
      <c r="Z552" s="24">
        <f t="shared" ca="1" si="666"/>
        <v>14000000</v>
      </c>
      <c r="AA552" s="24">
        <f t="shared" ca="1" si="666"/>
        <v>14000000</v>
      </c>
      <c r="AB552" s="24">
        <f t="shared" ca="1" si="666"/>
        <v>14000000</v>
      </c>
      <c r="AC552" s="24">
        <f t="shared" ca="1" si="666"/>
        <v>14000000</v>
      </c>
      <c r="AD552" s="24">
        <f t="shared" ca="1" si="666"/>
        <v>14000000</v>
      </c>
      <c r="AE552" s="24">
        <f t="shared" ca="1" si="666"/>
        <v>14000000</v>
      </c>
      <c r="AF552" s="24">
        <f t="shared" ca="1" si="666"/>
        <v>12000000</v>
      </c>
      <c r="AG552" s="24">
        <f t="shared" ca="1" si="666"/>
        <v>10000000</v>
      </c>
      <c r="AH552" s="24">
        <f t="shared" ca="1" si="666"/>
        <v>8000000</v>
      </c>
      <c r="AI552" s="24">
        <f t="shared" ca="1" si="666"/>
        <v>6000000</v>
      </c>
      <c r="AJ552" s="24">
        <f t="shared" ca="1" si="666"/>
        <v>4000000</v>
      </c>
      <c r="AK552" s="24">
        <f t="shared" ca="1" si="666"/>
        <v>2000000</v>
      </c>
      <c r="AL552" s="24">
        <f t="shared" ca="1" si="666"/>
        <v>0</v>
      </c>
      <c r="AM552" s="24">
        <f t="shared" ca="1" si="666"/>
        <v>0</v>
      </c>
      <c r="AN552" s="24">
        <f t="shared" ca="1" si="666"/>
        <v>0</v>
      </c>
      <c r="AO552" s="24">
        <f t="shared" ca="1" si="666"/>
        <v>0</v>
      </c>
      <c r="AP552" s="24">
        <f t="shared" ca="1" si="666"/>
        <v>0</v>
      </c>
      <c r="AQ552" s="24">
        <f t="shared" ca="1" si="666"/>
        <v>0</v>
      </c>
      <c r="AR552" s="24">
        <f t="shared" ca="1" si="666"/>
        <v>0</v>
      </c>
      <c r="AS552" s="24">
        <f t="shared" ca="1" si="666"/>
        <v>0</v>
      </c>
      <c r="AT552" s="24">
        <f t="shared" ca="1" si="666"/>
        <v>0</v>
      </c>
      <c r="AU552" s="24">
        <f t="shared" ca="1" si="666"/>
        <v>0</v>
      </c>
      <c r="AV552" s="24">
        <f t="shared" ca="1" si="666"/>
        <v>0</v>
      </c>
      <c r="AW552" s="24">
        <f t="shared" ca="1" si="666"/>
        <v>0</v>
      </c>
      <c r="AX552" s="24">
        <f t="shared" ca="1" si="666"/>
        <v>0</v>
      </c>
      <c r="AY552" s="24">
        <f t="shared" ca="1" si="666"/>
        <v>0</v>
      </c>
      <c r="AZ552" s="24">
        <f t="shared" ca="1" si="666"/>
        <v>0</v>
      </c>
      <c r="BA552" s="24">
        <f t="shared" ca="1" si="666"/>
        <v>0</v>
      </c>
      <c r="BB552" s="24">
        <f t="shared" ca="1" si="666"/>
        <v>0</v>
      </c>
      <c r="BC552" s="24">
        <f t="shared" ca="1" si="666"/>
        <v>0</v>
      </c>
      <c r="BD552" s="24">
        <f t="shared" ca="1" si="666"/>
        <v>0</v>
      </c>
      <c r="BE552" s="24">
        <f t="shared" ca="1" si="666"/>
        <v>0</v>
      </c>
      <c r="BF552" s="24">
        <f t="shared" ca="1" si="666"/>
        <v>0</v>
      </c>
      <c r="BG552" s="24">
        <f t="shared" ca="1" si="666"/>
        <v>0</v>
      </c>
      <c r="BH552" s="24">
        <f t="shared" ca="1" si="666"/>
        <v>0</v>
      </c>
      <c r="BI552" s="24">
        <f t="shared" ca="1" si="666"/>
        <v>0</v>
      </c>
      <c r="BJ552" s="24">
        <f t="shared" ca="1" si="666"/>
        <v>0</v>
      </c>
      <c r="BK552" s="24">
        <f t="shared" ca="1" si="666"/>
        <v>0</v>
      </c>
      <c r="BL552" s="24">
        <f t="shared" ca="1" si="666"/>
        <v>0</v>
      </c>
      <c r="BM552" s="24">
        <f t="shared" ca="1" si="666"/>
        <v>0</v>
      </c>
      <c r="BN552" s="24">
        <f t="shared" ca="1" si="666"/>
        <v>0</v>
      </c>
      <c r="BO552" s="24">
        <f t="shared" ca="1" si="666"/>
        <v>0</v>
      </c>
      <c r="BP552" s="24">
        <f t="shared" ca="1" si="666"/>
        <v>0</v>
      </c>
      <c r="BQ552" s="24">
        <f t="shared" ca="1" si="666"/>
        <v>0</v>
      </c>
      <c r="BR552" s="24">
        <f t="shared" ca="1" si="666"/>
        <v>0</v>
      </c>
      <c r="BS552" s="24">
        <f t="shared" ca="1" si="666"/>
        <v>0</v>
      </c>
      <c r="BT552" s="24">
        <f t="shared" ca="1" si="666"/>
        <v>0</v>
      </c>
      <c r="BU552" s="24">
        <f t="shared" ca="1" si="666"/>
        <v>0</v>
      </c>
      <c r="BV552" s="24">
        <f t="shared" ca="1" si="666"/>
        <v>0</v>
      </c>
      <c r="BW552" s="24">
        <f t="shared" ca="1" si="666"/>
        <v>0</v>
      </c>
      <c r="BX552" s="24">
        <f t="shared" ca="1" si="666"/>
        <v>0</v>
      </c>
      <c r="BY552" s="24">
        <f t="shared" ca="1" si="666"/>
        <v>0</v>
      </c>
      <c r="BZ552" s="24">
        <f t="shared" ca="1" si="666"/>
        <v>0</v>
      </c>
      <c r="CA552" s="24">
        <f t="shared" ca="1" si="666"/>
        <v>0</v>
      </c>
      <c r="CB552" s="24">
        <f t="shared" ca="1" si="666"/>
        <v>0</v>
      </c>
      <c r="CC552" s="24">
        <f t="shared" ca="1" si="666"/>
        <v>0</v>
      </c>
      <c r="CD552" s="24">
        <f t="shared" ca="1" si="666"/>
        <v>0</v>
      </c>
      <c r="CE552" s="24">
        <f t="shared" ca="1" si="666"/>
        <v>0</v>
      </c>
      <c r="CF552" s="24">
        <f t="shared" ca="1" si="666"/>
        <v>0</v>
      </c>
      <c r="CG552" s="24">
        <f t="shared" ca="1" si="666"/>
        <v>0</v>
      </c>
      <c r="CH552" s="24">
        <f t="shared" ca="1" si="666"/>
        <v>0</v>
      </c>
      <c r="CI552" s="24">
        <f t="shared" ca="1" si="666"/>
        <v>0</v>
      </c>
      <c r="CJ552" s="24">
        <f t="shared" ca="1" si="666"/>
        <v>0</v>
      </c>
      <c r="CK552" s="24">
        <f t="shared" ref="CK552:CL552" ca="1" si="667">CJ556</f>
        <v>0</v>
      </c>
      <c r="CL552" s="24">
        <f t="shared" ca="1" si="667"/>
        <v>0</v>
      </c>
      <c r="CN552" s="24">
        <f>CM556</f>
        <v>0</v>
      </c>
      <c r="CO552" s="24" t="e">
        <f t="shared" ref="CO552:DL552" ca="1" si="668">CN556</f>
        <v>#REF!</v>
      </c>
      <c r="CP552" s="24" t="e">
        <f t="shared" ca="1" si="668"/>
        <v>#N/A</v>
      </c>
      <c r="CQ552" s="24" t="e">
        <f t="shared" ca="1" si="668"/>
        <v>#N/A</v>
      </c>
      <c r="CR552" s="24" t="e">
        <f t="shared" ca="1" si="668"/>
        <v>#N/A</v>
      </c>
      <c r="CS552" s="24" t="e">
        <f t="shared" ca="1" si="668"/>
        <v>#N/A</v>
      </c>
      <c r="CT552" s="24" t="e">
        <f t="shared" ca="1" si="668"/>
        <v>#N/A</v>
      </c>
      <c r="CU552" s="24" t="e">
        <f t="shared" ca="1" si="668"/>
        <v>#N/A</v>
      </c>
      <c r="CV552" s="24" t="e">
        <f t="shared" ca="1" si="668"/>
        <v>#N/A</v>
      </c>
      <c r="CW552" s="24" t="e">
        <f t="shared" ca="1" si="668"/>
        <v>#N/A</v>
      </c>
      <c r="CX552" s="24" t="e">
        <f t="shared" ca="1" si="668"/>
        <v>#N/A</v>
      </c>
      <c r="CY552" s="24" t="e">
        <f t="shared" ca="1" si="668"/>
        <v>#N/A</v>
      </c>
      <c r="CZ552" s="24" t="e">
        <f t="shared" ca="1" si="668"/>
        <v>#N/A</v>
      </c>
      <c r="DA552" s="24" t="e">
        <f t="shared" ca="1" si="668"/>
        <v>#N/A</v>
      </c>
      <c r="DB552" s="24" t="e">
        <f t="shared" ca="1" si="668"/>
        <v>#N/A</v>
      </c>
      <c r="DC552" s="24" t="e">
        <f t="shared" ca="1" si="668"/>
        <v>#N/A</v>
      </c>
      <c r="DD552" s="24" t="e">
        <f t="shared" ca="1" si="668"/>
        <v>#N/A</v>
      </c>
      <c r="DE552" s="24" t="e">
        <f t="shared" ca="1" si="668"/>
        <v>#N/A</v>
      </c>
      <c r="DF552" s="24" t="e">
        <f t="shared" ca="1" si="668"/>
        <v>#N/A</v>
      </c>
      <c r="DG552" s="24" t="e">
        <f t="shared" ca="1" si="668"/>
        <v>#N/A</v>
      </c>
      <c r="DH552" s="24" t="e">
        <f t="shared" ca="1" si="668"/>
        <v>#N/A</v>
      </c>
      <c r="DI552" s="24" t="e">
        <f t="shared" ca="1" si="668"/>
        <v>#N/A</v>
      </c>
      <c r="DJ552" s="24" t="e">
        <f t="shared" ca="1" si="668"/>
        <v>#N/A</v>
      </c>
      <c r="DK552" s="24" t="e">
        <f t="shared" ca="1" si="668"/>
        <v>#N/A</v>
      </c>
      <c r="DL552" s="24" t="e">
        <f t="shared" ca="1" si="668"/>
        <v>#N/A</v>
      </c>
    </row>
    <row r="553" spans="1:116" x14ac:dyDescent="0.35">
      <c r="D553" t="s">
        <v>761</v>
      </c>
      <c r="E553" s="8" t="str">
        <f t="shared" si="663"/>
        <v>553 ASSETSALE-PV</v>
      </c>
      <c r="G553" s="145" t="s">
        <v>574</v>
      </c>
      <c r="H553" s="27"/>
      <c r="I553" s="78"/>
      <c r="J553" s="78"/>
      <c r="K553" s="19">
        <v>100000</v>
      </c>
      <c r="L553" s="19">
        <v>100000</v>
      </c>
      <c r="M553" s="19">
        <v>100000</v>
      </c>
      <c r="N553" s="19">
        <v>100000</v>
      </c>
      <c r="O553" s="19">
        <v>100000</v>
      </c>
      <c r="P553" s="19">
        <v>100000</v>
      </c>
      <c r="R553" s="33"/>
      <c r="S553" s="19" cm="1">
        <f t="array" ref="S553">INDEX($K:$P,ROW(),MATCH(S$3,$K$2:$P$2,0))</f>
        <v>100000</v>
      </c>
      <c r="T553" s="19" cm="1">
        <f t="array" ref="T553">INDEX($K:$P,ROW(),MATCH(T$3,$K$2:$P$2,0))</f>
        <v>100000</v>
      </c>
      <c r="U553" s="19" cm="1">
        <f t="array" ref="U553">INDEX($K:$P,ROW(),MATCH(U$3,$K$2:$P$2,0))</f>
        <v>100000</v>
      </c>
      <c r="V553" s="19" cm="1">
        <f t="array" ref="V553">INDEX($K:$P,ROW(),MATCH(V$3,$K$2:$P$2,0))</f>
        <v>100000</v>
      </c>
      <c r="W553" s="19" cm="1">
        <f t="array" ref="W553">INDEX($K:$P,ROW(),MATCH(W$3,$K$2:$P$2,0))</f>
        <v>100000</v>
      </c>
      <c r="X553" s="19" cm="1">
        <f t="array" ref="X553">INDEX($K:$P,ROW(),MATCH(X$3,$K$2:$P$2,0))</f>
        <v>100000</v>
      </c>
      <c r="Y553" s="19" cm="1">
        <f t="array" ref="Y553">INDEX($K:$P,ROW(),MATCH(Y$3,$K$2:$P$2,0))</f>
        <v>100000</v>
      </c>
      <c r="Z553" s="19" cm="1">
        <f t="array" ref="Z553">INDEX($K:$P,ROW(),MATCH(Z$3,$K$2:$P$2,0))</f>
        <v>100000</v>
      </c>
      <c r="AA553" s="19" cm="1">
        <f t="array" ref="AA553">INDEX($K:$P,ROW(),MATCH(AA$3,$K$2:$P$2,0))</f>
        <v>100000</v>
      </c>
      <c r="AB553" s="19" cm="1">
        <f t="array" ref="AB553">INDEX($K:$P,ROW(),MATCH(AB$3,$K$2:$P$2,0))</f>
        <v>100000</v>
      </c>
      <c r="AC553" s="19" cm="1">
        <f t="array" ref="AC553">INDEX($K:$P,ROW(),MATCH(AC$3,$K$2:$P$2,0))</f>
        <v>100000</v>
      </c>
      <c r="AD553" s="19" cm="1">
        <f t="array" ref="AD553">INDEX($K:$P,ROW(),MATCH(AD$3,$K$2:$P$2,0))</f>
        <v>100000</v>
      </c>
      <c r="AE553" s="19" cm="1">
        <f t="array" ref="AE553">INDEX($K:$P,ROW(),MATCH(AE$3,$K$2:$P$2,0))</f>
        <v>100000</v>
      </c>
      <c r="AF553" s="19" cm="1">
        <f t="array" ref="AF553">INDEX($K:$P,ROW(),MATCH(AF$3,$K$2:$P$2,0))</f>
        <v>100000</v>
      </c>
      <c r="AG553" s="19" cm="1">
        <f t="array" ref="AG553">INDEX($K:$P,ROW(),MATCH(AG$3,$K$2:$P$2,0))</f>
        <v>100000</v>
      </c>
      <c r="AH553" s="19" cm="1">
        <f t="array" ref="AH553">INDEX($K:$P,ROW(),MATCH(AH$3,$K$2:$P$2,0))</f>
        <v>100000</v>
      </c>
      <c r="AI553" s="19" cm="1">
        <f t="array" ref="AI553">INDEX($K:$P,ROW(),MATCH(AI$3,$K$2:$P$2,0))</f>
        <v>100000</v>
      </c>
      <c r="AJ553" s="19" cm="1">
        <f t="array" ref="AJ553">INDEX($K:$P,ROW(),MATCH(AJ$3,$K$2:$P$2,0))</f>
        <v>100000</v>
      </c>
      <c r="AK553" s="19" cm="1">
        <f t="array" ref="AK553">INDEX($K:$P,ROW(),MATCH(AK$3,$K$2:$P$2,0))</f>
        <v>100000</v>
      </c>
      <c r="AL553" s="19" cm="1">
        <f t="array" ref="AL553">INDEX($K:$P,ROW(),MATCH(AL$3,$K$2:$P$2,0))</f>
        <v>100000</v>
      </c>
      <c r="AM553" s="19" cm="1">
        <f t="array" ref="AM553">INDEX($K:$P,ROW(),MATCH(AM$3,$K$2:$P$2,0))</f>
        <v>100000</v>
      </c>
      <c r="AN553" s="19" cm="1">
        <f t="array" ref="AN553">INDEX($K:$P,ROW(),MATCH(AN$3,$K$2:$P$2,0))</f>
        <v>100000</v>
      </c>
      <c r="AO553" s="19" cm="1">
        <f t="array" ref="AO553">INDEX($K:$P,ROW(),MATCH(AO$3,$K$2:$P$2,0))</f>
        <v>100000</v>
      </c>
      <c r="AP553" s="19" cm="1">
        <f t="array" ref="AP553">INDEX($K:$P,ROW(),MATCH(AP$3,$K$2:$P$2,0))</f>
        <v>100000</v>
      </c>
      <c r="AQ553" s="19" cm="1">
        <f t="array" ref="AQ553">INDEX($K:$P,ROW(),MATCH(AQ$3,$K$2:$P$2,0))</f>
        <v>100000</v>
      </c>
      <c r="AR553" s="19" cm="1">
        <f t="array" ref="AR553">INDEX($K:$P,ROW(),MATCH(AR$3,$K$2:$P$2,0))</f>
        <v>100000</v>
      </c>
      <c r="AS553" s="19" cm="1">
        <f t="array" ref="AS553">INDEX($K:$P,ROW(),MATCH(AS$3,$K$2:$P$2,0))</f>
        <v>100000</v>
      </c>
      <c r="AT553" s="19" cm="1">
        <f t="array" ref="AT553">INDEX($K:$P,ROW(),MATCH(AT$3,$K$2:$P$2,0))</f>
        <v>100000</v>
      </c>
      <c r="AU553" s="19" cm="1">
        <f t="array" ref="AU553">INDEX($K:$P,ROW(),MATCH(AU$3,$K$2:$P$2,0))</f>
        <v>100000</v>
      </c>
      <c r="AV553" s="19" cm="1">
        <f t="array" ref="AV553">INDEX($K:$P,ROW(),MATCH(AV$3,$K$2:$P$2,0))</f>
        <v>100000</v>
      </c>
      <c r="AW553" s="19" cm="1">
        <f t="array" ref="AW553">INDEX($K:$P,ROW(),MATCH(AW$3,$K$2:$P$2,0))</f>
        <v>100000</v>
      </c>
      <c r="AX553" s="19" cm="1">
        <f t="array" ref="AX553">INDEX($K:$P,ROW(),MATCH(AX$3,$K$2:$P$2,0))</f>
        <v>100000</v>
      </c>
      <c r="AY553" s="19" cm="1">
        <f t="array" ref="AY553">INDEX($K:$P,ROW(),MATCH(AY$3,$K$2:$P$2,0))</f>
        <v>100000</v>
      </c>
      <c r="AZ553" s="19" cm="1">
        <f t="array" ref="AZ553">INDEX($K:$P,ROW(),MATCH(AZ$3,$K$2:$P$2,0))</f>
        <v>100000</v>
      </c>
      <c r="BA553" s="19" cm="1">
        <f t="array" ref="BA553">INDEX($K:$P,ROW(),MATCH(BA$3,$K$2:$P$2,0))</f>
        <v>100000</v>
      </c>
      <c r="BB553" s="19" cm="1">
        <f t="array" ref="BB553">INDEX($K:$P,ROW(),MATCH(BB$3,$K$2:$P$2,0))</f>
        <v>100000</v>
      </c>
      <c r="BC553" s="19" cm="1">
        <f t="array" ref="BC553">INDEX($K:$P,ROW(),MATCH(BC$3,$K$2:$P$2,0))</f>
        <v>100000</v>
      </c>
      <c r="BD553" s="19" cm="1">
        <f t="array" ref="BD553">INDEX($K:$P,ROW(),MATCH(BD$3,$K$2:$P$2,0))</f>
        <v>100000</v>
      </c>
      <c r="BE553" s="19" cm="1">
        <f t="array" ref="BE553">INDEX($K:$P,ROW(),MATCH(BE$3,$K$2:$P$2,0))</f>
        <v>100000</v>
      </c>
      <c r="BF553" s="19" cm="1">
        <f t="array" ref="BF553">INDEX($K:$P,ROW(),MATCH(BF$3,$K$2:$P$2,0))</f>
        <v>100000</v>
      </c>
      <c r="BG553" s="19" cm="1">
        <f t="array" ref="BG553">INDEX($K:$P,ROW(),MATCH(BG$3,$K$2:$P$2,0))</f>
        <v>100000</v>
      </c>
      <c r="BH553" s="19" cm="1">
        <f t="array" ref="BH553">INDEX($K:$P,ROW(),MATCH(BH$3,$K$2:$P$2,0))</f>
        <v>100000</v>
      </c>
      <c r="BI553" s="19" cm="1">
        <f t="array" ref="BI553">INDEX($K:$P,ROW(),MATCH(BI$3,$K$2:$P$2,0))</f>
        <v>100000</v>
      </c>
      <c r="BJ553" s="19" cm="1">
        <f t="array" ref="BJ553">INDEX($K:$P,ROW(),MATCH(BJ$3,$K$2:$P$2,0))</f>
        <v>100000</v>
      </c>
      <c r="BK553" s="19" cm="1">
        <f t="array" ref="BK553">INDEX($K:$P,ROW(),MATCH(BK$3,$K$2:$P$2,0))</f>
        <v>100000</v>
      </c>
      <c r="BL553" s="19" cm="1">
        <f t="array" ref="BL553">INDEX($K:$P,ROW(),MATCH(BL$3,$K$2:$P$2,0))</f>
        <v>100000</v>
      </c>
      <c r="BM553" s="19" cm="1">
        <f t="array" ref="BM553">INDEX($K:$P,ROW(),MATCH(BM$3,$K$2:$P$2,0))</f>
        <v>100000</v>
      </c>
      <c r="BN553" s="19" cm="1">
        <f t="array" ref="BN553">INDEX($K:$P,ROW(),MATCH(BN$3,$K$2:$P$2,0))</f>
        <v>100000</v>
      </c>
      <c r="BO553" s="19" cm="1">
        <f t="array" ref="BO553">INDEX($K:$P,ROW(),MATCH(BO$3,$K$2:$P$2,0))</f>
        <v>100000</v>
      </c>
      <c r="BP553" s="19" cm="1">
        <f t="array" ref="BP553">INDEX($K:$P,ROW(),MATCH(BP$3,$K$2:$P$2,0))</f>
        <v>100000</v>
      </c>
      <c r="BQ553" s="19" cm="1">
        <f t="array" ref="BQ553">INDEX($K:$P,ROW(),MATCH(BQ$3,$K$2:$P$2,0))</f>
        <v>100000</v>
      </c>
      <c r="BR553" s="19" cm="1">
        <f t="array" ref="BR553">INDEX($K:$P,ROW(),MATCH(BR$3,$K$2:$P$2,0))</f>
        <v>100000</v>
      </c>
      <c r="BS553" s="19" cm="1">
        <f t="array" ref="BS553">INDEX($K:$P,ROW(),MATCH(BS$3,$K$2:$P$2,0))</f>
        <v>100000</v>
      </c>
      <c r="BT553" s="19" cm="1">
        <f t="array" ref="BT553">INDEX($K:$P,ROW(),MATCH(BT$3,$K$2:$P$2,0))</f>
        <v>100000</v>
      </c>
      <c r="BU553" s="19" cm="1">
        <f t="array" ref="BU553">INDEX($K:$P,ROW(),MATCH(BU$3,$K$2:$P$2,0))</f>
        <v>100000</v>
      </c>
      <c r="BV553" s="19" cm="1">
        <f t="array" ref="BV553">INDEX($K:$P,ROW(),MATCH(BV$3,$K$2:$P$2,0))</f>
        <v>100000</v>
      </c>
      <c r="BW553" s="19" cm="1">
        <f t="array" ref="BW553">INDEX($K:$P,ROW(),MATCH(BW$3,$K$2:$P$2,0))</f>
        <v>100000</v>
      </c>
      <c r="BX553" s="19" cm="1">
        <f t="array" ref="BX553">INDEX($K:$P,ROW(),MATCH(BX$3,$K$2:$P$2,0))</f>
        <v>100000</v>
      </c>
      <c r="BY553" s="19" cm="1">
        <f t="array" ref="BY553">INDEX($K:$P,ROW(),MATCH(BY$3,$K$2:$P$2,0))</f>
        <v>100000</v>
      </c>
      <c r="BZ553" s="19" cm="1">
        <f t="array" ref="BZ553">INDEX($K:$P,ROW(),MATCH(BZ$3,$K$2:$P$2,0))</f>
        <v>100000</v>
      </c>
      <c r="CA553" s="19" cm="1">
        <f t="array" ref="CA553">INDEX($K:$P,ROW(),MATCH(CA$3,$K$2:$P$2,0))</f>
        <v>100000</v>
      </c>
      <c r="CB553" s="19" cm="1">
        <f t="array" ref="CB553">INDEX($K:$P,ROW(),MATCH(CB$3,$K$2:$P$2,0))</f>
        <v>100000</v>
      </c>
      <c r="CC553" s="19" cm="1">
        <f t="array" ref="CC553">INDEX($K:$P,ROW(),MATCH(CC$3,$K$2:$P$2,0))</f>
        <v>100000</v>
      </c>
      <c r="CD553" s="19" cm="1">
        <f t="array" ref="CD553">INDEX($K:$P,ROW(),MATCH(CD$3,$K$2:$P$2,0))</f>
        <v>100000</v>
      </c>
      <c r="CE553" s="19" cm="1">
        <f t="array" ref="CE553">INDEX($K:$P,ROW(),MATCH(CE$3,$K$2:$P$2,0))</f>
        <v>100000</v>
      </c>
      <c r="CF553" s="19" cm="1">
        <f t="array" ref="CF553">INDEX($K:$P,ROW(),MATCH(CF$3,$K$2:$P$2,0))</f>
        <v>100000</v>
      </c>
      <c r="CG553" s="19" cm="1">
        <f t="array" ref="CG553">INDEX($K:$P,ROW(),MATCH(CG$3,$K$2:$P$2,0))</f>
        <v>100000</v>
      </c>
      <c r="CH553" s="19" cm="1">
        <f t="array" ref="CH553">INDEX($K:$P,ROW(),MATCH(CH$3,$K$2:$P$2,0))</f>
        <v>100000</v>
      </c>
      <c r="CI553" s="19" cm="1">
        <f t="array" ref="CI553">INDEX($K:$P,ROW(),MATCH(CI$3,$K$2:$P$2,0))</f>
        <v>100000</v>
      </c>
      <c r="CJ553" s="19" cm="1">
        <f t="array" ref="CJ553">INDEX($K:$P,ROW(),MATCH(CJ$3,$K$2:$P$2,0))</f>
        <v>100000</v>
      </c>
      <c r="CK553" s="19" cm="1">
        <f t="array" ref="CK553">INDEX($K:$P,ROW(),MATCH(CK$3,$K$2:$P$2,0))</f>
        <v>100000</v>
      </c>
      <c r="CL553" s="19" cm="1">
        <f t="array" ref="CL553">INDEX($K:$P,ROW(),MATCH(CL$3,$K$2:$P$2,0))</f>
        <v>100000</v>
      </c>
      <c r="CN553" s="19" t="e" cm="1">
        <f t="array" ref="CN553">INDEX($K:$P,ROW(),MATCH(CN$3,$K$2:$P$2,0))</f>
        <v>#N/A</v>
      </c>
      <c r="CO553" s="19" t="e" cm="1">
        <f t="array" ref="CO553">INDEX($K:$P,ROW(),MATCH(CO$3,$K$2:$P$2,0))</f>
        <v>#N/A</v>
      </c>
      <c r="CP553" s="19" t="e" cm="1">
        <f t="array" ref="CP553">INDEX($K:$P,ROW(),MATCH(CP$3,$K$2:$P$2,0))</f>
        <v>#N/A</v>
      </c>
      <c r="CQ553" s="19" t="e" cm="1">
        <f t="array" ref="CQ553">INDEX($K:$P,ROW(),MATCH(CQ$3,$K$2:$P$2,0))</f>
        <v>#N/A</v>
      </c>
      <c r="CR553" s="19" t="e" cm="1">
        <f t="array" ref="CR553">INDEX($K:$P,ROW(),MATCH(CR$3,$K$2:$P$2,0))</f>
        <v>#N/A</v>
      </c>
      <c r="CS553" s="19" t="e" cm="1">
        <f t="array" ref="CS553">INDEX($K:$P,ROW(),MATCH(CS$3,$K$2:$P$2,0))</f>
        <v>#N/A</v>
      </c>
      <c r="CT553" s="19" t="e" cm="1">
        <f t="array" ref="CT553">INDEX($K:$P,ROW(),MATCH(CT$3,$K$2:$P$2,0))</f>
        <v>#N/A</v>
      </c>
      <c r="CU553" s="19" t="e" cm="1">
        <f t="array" ref="CU553">INDEX($K:$P,ROW(),MATCH(CU$3,$K$2:$P$2,0))</f>
        <v>#N/A</v>
      </c>
      <c r="CV553" s="19" t="e" cm="1">
        <f t="array" ref="CV553">INDEX($K:$P,ROW(),MATCH(CV$3,$K$2:$P$2,0))</f>
        <v>#N/A</v>
      </c>
      <c r="CW553" s="19" t="e" cm="1">
        <f t="array" ref="CW553">INDEX($K:$P,ROW(),MATCH(CW$3,$K$2:$P$2,0))</f>
        <v>#N/A</v>
      </c>
      <c r="CX553" s="19" t="e" cm="1">
        <f t="array" ref="CX553">INDEX($K:$P,ROW(),MATCH(CX$3,$K$2:$P$2,0))</f>
        <v>#N/A</v>
      </c>
      <c r="CY553" s="19" t="e" cm="1">
        <f t="array" ref="CY553">INDEX($K:$P,ROW(),MATCH(CY$3,$K$2:$P$2,0))</f>
        <v>#N/A</v>
      </c>
      <c r="CZ553" s="19" t="e" cm="1">
        <f t="array" ref="CZ553">INDEX($K:$P,ROW(),MATCH(CZ$3,$K$2:$P$2,0))</f>
        <v>#N/A</v>
      </c>
      <c r="DA553" s="19" t="e" cm="1">
        <f t="array" ref="DA553">INDEX($K:$P,ROW(),MATCH(DA$3,$K$2:$P$2,0))</f>
        <v>#N/A</v>
      </c>
      <c r="DB553" s="19" t="e" cm="1">
        <f t="array" ref="DB553">INDEX($K:$P,ROW(),MATCH(DB$3,$K$2:$P$2,0))</f>
        <v>#N/A</v>
      </c>
      <c r="DC553" s="19" t="e" cm="1">
        <f t="array" ref="DC553">INDEX($K:$P,ROW(),MATCH(DC$3,$K$2:$P$2,0))</f>
        <v>#N/A</v>
      </c>
      <c r="DD553" s="19" t="e" cm="1">
        <f t="array" ref="DD553">INDEX($K:$P,ROW(),MATCH(DD$3,$K$2:$P$2,0))</f>
        <v>#N/A</v>
      </c>
      <c r="DE553" s="19" t="e" cm="1">
        <f t="array" ref="DE553">INDEX($K:$P,ROW(),MATCH(DE$3,$K$2:$P$2,0))</f>
        <v>#N/A</v>
      </c>
      <c r="DF553" s="19" t="e" cm="1">
        <f t="array" ref="DF553">INDEX($K:$P,ROW(),MATCH(DF$3,$K$2:$P$2,0))</f>
        <v>#N/A</v>
      </c>
      <c r="DG553" s="19" t="e" cm="1">
        <f t="array" ref="DG553">INDEX($K:$P,ROW(),MATCH(DG$3,$K$2:$P$2,0))</f>
        <v>#N/A</v>
      </c>
      <c r="DH553" s="19" t="e" cm="1">
        <f t="array" ref="DH553">INDEX($K:$P,ROW(),MATCH(DH$3,$K$2:$P$2,0))</f>
        <v>#N/A</v>
      </c>
      <c r="DI553" s="19" t="e" cm="1">
        <f t="array" ref="DI553">INDEX($K:$P,ROW(),MATCH(DI$3,$K$2:$P$2,0))</f>
        <v>#N/A</v>
      </c>
      <c r="DJ553" s="19" t="e" cm="1">
        <f t="array" ref="DJ553">INDEX($K:$P,ROW(),MATCH(DJ$3,$K$2:$P$2,0))</f>
        <v>#N/A</v>
      </c>
      <c r="DK553" s="19" t="e" cm="1">
        <f t="array" ref="DK553">INDEX($K:$P,ROW(),MATCH(DK$3,$K$2:$P$2,0))</f>
        <v>#N/A</v>
      </c>
      <c r="DL553" s="19" t="e" cm="1">
        <f t="array" ref="DL553">INDEX($K:$P,ROW(),MATCH(DL$3,$K$2:$P$2,0))</f>
        <v>#N/A</v>
      </c>
    </row>
    <row r="554" spans="1:116" x14ac:dyDescent="0.35">
      <c r="D554" t="s">
        <v>761</v>
      </c>
      <c r="E554" s="8" t="str">
        <f t="shared" si="663"/>
        <v>554 ASSETSALE-PV</v>
      </c>
      <c r="G554" s="158" t="str">
        <f>PROPER(G567&amp;"s constructed")</f>
        <v>Units Constructed</v>
      </c>
      <c r="H554" s="27"/>
      <c r="I554" s="78"/>
      <c r="J554" s="78"/>
      <c r="K554" s="24">
        <f t="shared" ref="K554:P555" ca="1" si="669">SUMIF($3:$3,K$2,554:554)</f>
        <v>14000000</v>
      </c>
      <c r="L554" s="24">
        <f t="shared" ca="1" si="669"/>
        <v>0</v>
      </c>
      <c r="M554" s="24">
        <f t="shared" ca="1" si="669"/>
        <v>0</v>
      </c>
      <c r="N554" s="24">
        <f t="shared" ca="1" si="669"/>
        <v>0</v>
      </c>
      <c r="O554" s="24">
        <f t="shared" ca="1" si="669"/>
        <v>0</v>
      </c>
      <c r="P554" s="24">
        <f t="shared" ca="1" si="669"/>
        <v>0</v>
      </c>
      <c r="R554" s="33"/>
      <c r="S554" s="24" cm="1">
        <f t="array" aca="1" ref="S554" ca="1">INDIRECT(S540)*S553</f>
        <v>2000000</v>
      </c>
      <c r="T554" s="24" cm="1">
        <f t="array" aca="1" ref="T554" ca="1">INDIRECT(T540)*T553</f>
        <v>2000000</v>
      </c>
      <c r="U554" s="24" cm="1">
        <f t="array" aca="1" ref="U554" ca="1">INDIRECT(U540)*U553</f>
        <v>2000000</v>
      </c>
      <c r="V554" s="24" cm="1">
        <f t="array" aca="1" ref="V554" ca="1">INDIRECT(V540)*V553</f>
        <v>2000000</v>
      </c>
      <c r="W554" s="24" cm="1">
        <f t="array" aca="1" ref="W554" ca="1">INDIRECT(W540)*W553</f>
        <v>2000000</v>
      </c>
      <c r="X554" s="24" cm="1">
        <f t="array" aca="1" ref="X554" ca="1">INDIRECT(X540)*X553</f>
        <v>2000000</v>
      </c>
      <c r="Y554" s="24" cm="1">
        <f t="array" aca="1" ref="Y554" ca="1">INDIRECT(Y540)*Y553</f>
        <v>2000000</v>
      </c>
      <c r="Z554" s="24" cm="1">
        <f t="array" aca="1" ref="Z554" ca="1">INDIRECT(Z540)*Z553</f>
        <v>0</v>
      </c>
      <c r="AA554" s="24" cm="1">
        <f t="array" aca="1" ref="AA554" ca="1">INDIRECT(AA540)*AA553</f>
        <v>0</v>
      </c>
      <c r="AB554" s="24" cm="1">
        <f t="array" aca="1" ref="AB554" ca="1">INDIRECT(AB540)*AB553</f>
        <v>0</v>
      </c>
      <c r="AC554" s="24" cm="1">
        <f t="array" aca="1" ref="AC554" ca="1">INDIRECT(AC540)*AC553</f>
        <v>0</v>
      </c>
      <c r="AD554" s="24" cm="1">
        <f t="array" aca="1" ref="AD554" ca="1">INDIRECT(AD540)*AD553</f>
        <v>0</v>
      </c>
      <c r="AE554" s="24" cm="1">
        <f t="array" aca="1" ref="AE554" ca="1">INDIRECT(AE540)*AE553</f>
        <v>0</v>
      </c>
      <c r="AF554" s="24" cm="1">
        <f t="array" aca="1" ref="AF554" ca="1">INDIRECT(AF540)*AF553</f>
        <v>0</v>
      </c>
      <c r="AG554" s="24" cm="1">
        <f t="array" aca="1" ref="AG554" ca="1">INDIRECT(AG540)*AG553</f>
        <v>0</v>
      </c>
      <c r="AH554" s="24" cm="1">
        <f t="array" aca="1" ref="AH554" ca="1">INDIRECT(AH540)*AH553</f>
        <v>0</v>
      </c>
      <c r="AI554" s="24" cm="1">
        <f t="array" aca="1" ref="AI554" ca="1">INDIRECT(AI540)*AI553</f>
        <v>0</v>
      </c>
      <c r="AJ554" s="24" cm="1">
        <f t="array" aca="1" ref="AJ554" ca="1">INDIRECT(AJ540)*AJ553</f>
        <v>0</v>
      </c>
      <c r="AK554" s="24" cm="1">
        <f t="array" aca="1" ref="AK554" ca="1">INDIRECT(AK540)*AK553</f>
        <v>0</v>
      </c>
      <c r="AL554" s="24" cm="1">
        <f t="array" aca="1" ref="AL554" ca="1">INDIRECT(AL540)*AL553</f>
        <v>0</v>
      </c>
      <c r="AM554" s="24" cm="1">
        <f t="array" aca="1" ref="AM554" ca="1">INDIRECT(AM540)*AM553</f>
        <v>0</v>
      </c>
      <c r="AN554" s="24" cm="1">
        <f t="array" aca="1" ref="AN554" ca="1">INDIRECT(AN540)*AN553</f>
        <v>0</v>
      </c>
      <c r="AO554" s="24" cm="1">
        <f t="array" aca="1" ref="AO554" ca="1">INDIRECT(AO540)*AO553</f>
        <v>0</v>
      </c>
      <c r="AP554" s="24" cm="1">
        <f t="array" aca="1" ref="AP554" ca="1">INDIRECT(AP540)*AP553</f>
        <v>0</v>
      </c>
      <c r="AQ554" s="24" cm="1">
        <f t="array" aca="1" ref="AQ554" ca="1">INDIRECT(AQ540)*AQ553</f>
        <v>0</v>
      </c>
      <c r="AR554" s="24" cm="1">
        <f t="array" aca="1" ref="AR554" ca="1">INDIRECT(AR540)*AR553</f>
        <v>0</v>
      </c>
      <c r="AS554" s="24" cm="1">
        <f t="array" aca="1" ref="AS554" ca="1">INDIRECT(AS540)*AS553</f>
        <v>0</v>
      </c>
      <c r="AT554" s="24" cm="1">
        <f t="array" aca="1" ref="AT554" ca="1">INDIRECT(AT540)*AT553</f>
        <v>0</v>
      </c>
      <c r="AU554" s="24" cm="1">
        <f t="array" aca="1" ref="AU554" ca="1">INDIRECT(AU540)*AU553</f>
        <v>0</v>
      </c>
      <c r="AV554" s="24" cm="1">
        <f t="array" aca="1" ref="AV554" ca="1">INDIRECT(AV540)*AV553</f>
        <v>0</v>
      </c>
      <c r="AW554" s="24" cm="1">
        <f t="array" aca="1" ref="AW554" ca="1">INDIRECT(AW540)*AW553</f>
        <v>0</v>
      </c>
      <c r="AX554" s="24" cm="1">
        <f t="array" aca="1" ref="AX554" ca="1">INDIRECT(AX540)*AX553</f>
        <v>0</v>
      </c>
      <c r="AY554" s="24" cm="1">
        <f t="array" aca="1" ref="AY554" ca="1">INDIRECT(AY540)*AY553</f>
        <v>0</v>
      </c>
      <c r="AZ554" s="24" cm="1">
        <f t="array" aca="1" ref="AZ554" ca="1">INDIRECT(AZ540)*AZ553</f>
        <v>0</v>
      </c>
      <c r="BA554" s="24" cm="1">
        <f t="array" aca="1" ref="BA554" ca="1">INDIRECT(BA540)*BA553</f>
        <v>0</v>
      </c>
      <c r="BB554" s="24" cm="1">
        <f t="array" aca="1" ref="BB554" ca="1">INDIRECT(BB540)*BB553</f>
        <v>0</v>
      </c>
      <c r="BC554" s="24" cm="1">
        <f t="array" aca="1" ref="BC554" ca="1">INDIRECT(BC540)*BC553</f>
        <v>0</v>
      </c>
      <c r="BD554" s="24" cm="1">
        <f t="array" aca="1" ref="BD554" ca="1">INDIRECT(BD540)*BD553</f>
        <v>0</v>
      </c>
      <c r="BE554" s="24" cm="1">
        <f t="array" aca="1" ref="BE554" ca="1">INDIRECT(BE540)*BE553</f>
        <v>0</v>
      </c>
      <c r="BF554" s="24" cm="1">
        <f t="array" aca="1" ref="BF554" ca="1">INDIRECT(BF540)*BF553</f>
        <v>0</v>
      </c>
      <c r="BG554" s="24" cm="1">
        <f t="array" aca="1" ref="BG554" ca="1">INDIRECT(BG540)*BG553</f>
        <v>0</v>
      </c>
      <c r="BH554" s="24" cm="1">
        <f t="array" aca="1" ref="BH554" ca="1">INDIRECT(BH540)*BH553</f>
        <v>0</v>
      </c>
      <c r="BI554" s="24" cm="1">
        <f t="array" aca="1" ref="BI554" ca="1">INDIRECT(BI540)*BI553</f>
        <v>0</v>
      </c>
      <c r="BJ554" s="24" cm="1">
        <f t="array" aca="1" ref="BJ554" ca="1">INDIRECT(BJ540)*BJ553</f>
        <v>0</v>
      </c>
      <c r="BK554" s="24" cm="1">
        <f t="array" aca="1" ref="BK554" ca="1">INDIRECT(BK540)*BK553</f>
        <v>0</v>
      </c>
      <c r="BL554" s="24" cm="1">
        <f t="array" aca="1" ref="BL554" ca="1">INDIRECT(BL540)*BL553</f>
        <v>0</v>
      </c>
      <c r="BM554" s="24" cm="1">
        <f t="array" aca="1" ref="BM554" ca="1">INDIRECT(BM540)*BM553</f>
        <v>0</v>
      </c>
      <c r="BN554" s="24" cm="1">
        <f t="array" aca="1" ref="BN554" ca="1">INDIRECT(BN540)*BN553</f>
        <v>0</v>
      </c>
      <c r="BO554" s="24" cm="1">
        <f t="array" aca="1" ref="BO554" ca="1">INDIRECT(BO540)*BO553</f>
        <v>0</v>
      </c>
      <c r="BP554" s="24" cm="1">
        <f t="array" aca="1" ref="BP554" ca="1">INDIRECT(BP540)*BP553</f>
        <v>0</v>
      </c>
      <c r="BQ554" s="24" cm="1">
        <f t="array" aca="1" ref="BQ554" ca="1">INDIRECT(BQ540)*BQ553</f>
        <v>0</v>
      </c>
      <c r="BR554" s="24" cm="1">
        <f t="array" aca="1" ref="BR554" ca="1">INDIRECT(BR540)*BR553</f>
        <v>0</v>
      </c>
      <c r="BS554" s="24" cm="1">
        <f t="array" aca="1" ref="BS554" ca="1">INDIRECT(BS540)*BS553</f>
        <v>0</v>
      </c>
      <c r="BT554" s="24" cm="1">
        <f t="array" aca="1" ref="BT554" ca="1">INDIRECT(BT540)*BT553</f>
        <v>0</v>
      </c>
      <c r="BU554" s="24" cm="1">
        <f t="array" aca="1" ref="BU554" ca="1">INDIRECT(BU540)*BU553</f>
        <v>0</v>
      </c>
      <c r="BV554" s="24" cm="1">
        <f t="array" aca="1" ref="BV554" ca="1">INDIRECT(BV540)*BV553</f>
        <v>0</v>
      </c>
      <c r="BW554" s="24" cm="1">
        <f t="array" aca="1" ref="BW554" ca="1">INDIRECT(BW540)*BW553</f>
        <v>0</v>
      </c>
      <c r="BX554" s="24" cm="1">
        <f t="array" aca="1" ref="BX554" ca="1">INDIRECT(BX540)*BX553</f>
        <v>0</v>
      </c>
      <c r="BY554" s="24" cm="1">
        <f t="array" aca="1" ref="BY554" ca="1">INDIRECT(BY540)*BY553</f>
        <v>0</v>
      </c>
      <c r="BZ554" s="24" cm="1">
        <f t="array" aca="1" ref="BZ554" ca="1">INDIRECT(BZ540)*BZ553</f>
        <v>0</v>
      </c>
      <c r="CA554" s="24" cm="1">
        <f t="array" aca="1" ref="CA554" ca="1">INDIRECT(CA540)*CA553</f>
        <v>0</v>
      </c>
      <c r="CB554" s="24" cm="1">
        <f t="array" aca="1" ref="CB554" ca="1">INDIRECT(CB540)*CB553</f>
        <v>0</v>
      </c>
      <c r="CC554" s="24" cm="1">
        <f t="array" aca="1" ref="CC554" ca="1">INDIRECT(CC540)*CC553</f>
        <v>0</v>
      </c>
      <c r="CD554" s="24" cm="1">
        <f t="array" aca="1" ref="CD554" ca="1">INDIRECT(CD540)*CD553</f>
        <v>0</v>
      </c>
      <c r="CE554" s="24" cm="1">
        <f t="array" aca="1" ref="CE554" ca="1">INDIRECT(CE540)*CE553</f>
        <v>0</v>
      </c>
      <c r="CF554" s="24" cm="1">
        <f t="array" aca="1" ref="CF554" ca="1">INDIRECT(CF540)*CF553</f>
        <v>0</v>
      </c>
      <c r="CG554" s="24" cm="1">
        <f t="array" aca="1" ref="CG554" ca="1">INDIRECT(CG540)*CG553</f>
        <v>0</v>
      </c>
      <c r="CH554" s="24" cm="1">
        <f t="array" aca="1" ref="CH554" ca="1">INDIRECT(CH540)*CH553</f>
        <v>0</v>
      </c>
      <c r="CI554" s="24" cm="1">
        <f t="array" aca="1" ref="CI554" ca="1">INDIRECT(CI540)*CI553</f>
        <v>0</v>
      </c>
      <c r="CJ554" s="24" cm="1">
        <f t="array" aca="1" ref="CJ554" ca="1">INDIRECT(CJ540)*CJ553</f>
        <v>0</v>
      </c>
      <c r="CK554" s="24" cm="1">
        <f t="array" aca="1" ref="CK554" ca="1">INDIRECT(CK540)*CK553</f>
        <v>0</v>
      </c>
      <c r="CL554" s="24" cm="1">
        <f t="array" aca="1" ref="CL554" ca="1">INDIRECT(CL540)*CL553</f>
        <v>0</v>
      </c>
      <c r="CN554" s="24" t="e" cm="1">
        <f t="array" aca="1" ref="CN554" ca="1">INDIRECT(CN540)*CN553</f>
        <v>#REF!</v>
      </c>
      <c r="CO554" s="24" t="e" cm="1">
        <f t="array" aca="1" ref="CO554" ca="1">INDIRECT(CO540)*CO553</f>
        <v>#N/A</v>
      </c>
      <c r="CP554" s="24" t="e" cm="1">
        <f t="array" aca="1" ref="CP554" ca="1">INDIRECT(CP540)*CP553</f>
        <v>#N/A</v>
      </c>
      <c r="CQ554" s="24" t="e" cm="1">
        <f t="array" aca="1" ref="CQ554" ca="1">INDIRECT(CQ540)*CQ553</f>
        <v>#N/A</v>
      </c>
      <c r="CR554" s="24" t="e" cm="1">
        <f t="array" aca="1" ref="CR554" ca="1">INDIRECT(CR540)*CR553</f>
        <v>#N/A</v>
      </c>
      <c r="CS554" s="24" t="e" cm="1">
        <f t="array" aca="1" ref="CS554" ca="1">INDIRECT(CS540)*CS553</f>
        <v>#N/A</v>
      </c>
      <c r="CT554" s="24" t="e" cm="1">
        <f t="array" aca="1" ref="CT554" ca="1">INDIRECT(CT540)*CT553</f>
        <v>#N/A</v>
      </c>
      <c r="CU554" s="24" t="e" cm="1">
        <f t="array" aca="1" ref="CU554" ca="1">INDIRECT(CU540)*CU553</f>
        <v>#N/A</v>
      </c>
      <c r="CV554" s="24" t="e" cm="1">
        <f t="array" aca="1" ref="CV554" ca="1">INDIRECT(CV540)*CV553</f>
        <v>#N/A</v>
      </c>
      <c r="CW554" s="24" t="e" cm="1">
        <f t="array" aca="1" ref="CW554" ca="1">INDIRECT(CW540)*CW553</f>
        <v>#N/A</v>
      </c>
      <c r="CX554" s="24" t="e" cm="1">
        <f t="array" aca="1" ref="CX554" ca="1">INDIRECT(CX540)*CX553</f>
        <v>#N/A</v>
      </c>
      <c r="CY554" s="24" t="e" cm="1">
        <f t="array" aca="1" ref="CY554" ca="1">INDIRECT(CY540)*CY553</f>
        <v>#N/A</v>
      </c>
      <c r="CZ554" s="24" t="e" cm="1">
        <f t="array" aca="1" ref="CZ554" ca="1">INDIRECT(CZ540)*CZ553</f>
        <v>#N/A</v>
      </c>
      <c r="DA554" s="24" t="e" cm="1">
        <f t="array" aca="1" ref="DA554" ca="1">INDIRECT(DA540)*DA553</f>
        <v>#N/A</v>
      </c>
      <c r="DB554" s="24" t="e" cm="1">
        <f t="array" aca="1" ref="DB554" ca="1">INDIRECT(DB540)*DB553</f>
        <v>#N/A</v>
      </c>
      <c r="DC554" s="24" t="e" cm="1">
        <f t="array" aca="1" ref="DC554" ca="1">INDIRECT(DC540)*DC553</f>
        <v>#N/A</v>
      </c>
      <c r="DD554" s="24" t="e" cm="1">
        <f t="array" aca="1" ref="DD554" ca="1">INDIRECT(DD540)*DD553</f>
        <v>#N/A</v>
      </c>
      <c r="DE554" s="24" t="e" cm="1">
        <f t="array" aca="1" ref="DE554" ca="1">INDIRECT(DE540)*DE553</f>
        <v>#N/A</v>
      </c>
      <c r="DF554" s="24" t="e" cm="1">
        <f t="array" aca="1" ref="DF554" ca="1">INDIRECT(DF540)*DF553</f>
        <v>#N/A</v>
      </c>
      <c r="DG554" s="24" t="e" cm="1">
        <f t="array" aca="1" ref="DG554" ca="1">INDIRECT(DG540)*DG553</f>
        <v>#N/A</v>
      </c>
      <c r="DH554" s="24" t="e" cm="1">
        <f t="array" aca="1" ref="DH554" ca="1">INDIRECT(DH540)*DH553</f>
        <v>#N/A</v>
      </c>
      <c r="DI554" s="24" t="e" cm="1">
        <f t="array" aca="1" ref="DI554" ca="1">INDIRECT(DI540)*DI553</f>
        <v>#N/A</v>
      </c>
      <c r="DJ554" s="24" t="e" cm="1">
        <f t="array" aca="1" ref="DJ554" ca="1">INDIRECT(DJ540)*DJ553</f>
        <v>#N/A</v>
      </c>
      <c r="DK554" s="24" t="e" cm="1">
        <f t="array" aca="1" ref="DK554" ca="1">INDIRECT(DK540)*DK553</f>
        <v>#N/A</v>
      </c>
      <c r="DL554" s="24" t="e" cm="1">
        <f t="array" aca="1" ref="DL554" ca="1">INDIRECT(DL540)*DL553</f>
        <v>#N/A</v>
      </c>
    </row>
    <row r="555" spans="1:116" x14ac:dyDescent="0.35">
      <c r="D555" t="s">
        <v>761</v>
      </c>
      <c r="E555" s="8" t="str">
        <f t="shared" si="663"/>
        <v>555 ASSETSALE-PV</v>
      </c>
      <c r="G555" s="158" t="str">
        <f>PROPER(G567)&amp;"s sold"</f>
        <v>Units sold</v>
      </c>
      <c r="H555" s="27"/>
      <c r="I555" s="78"/>
      <c r="J555" s="78"/>
      <c r="K555" s="24">
        <f t="shared" ca="1" si="669"/>
        <v>0</v>
      </c>
      <c r="L555" s="24">
        <f t="shared" ca="1" si="669"/>
        <v>-14000000</v>
      </c>
      <c r="M555" s="24">
        <f t="shared" ca="1" si="669"/>
        <v>0</v>
      </c>
      <c r="N555" s="24">
        <f t="shared" ca="1" si="669"/>
        <v>0</v>
      </c>
      <c r="O555" s="24">
        <f t="shared" ca="1" si="669"/>
        <v>0</v>
      </c>
      <c r="P555" s="24">
        <f t="shared" ca="1" si="669"/>
        <v>0</v>
      </c>
      <c r="R555" s="33"/>
      <c r="S555" s="251">
        <f t="shared" ref="S555:W555" ca="1" si="670">OFFSET(S553,0,-$H554)*S549</f>
        <v>0</v>
      </c>
      <c r="T555" s="251">
        <f t="shared" ca="1" si="670"/>
        <v>0</v>
      </c>
      <c r="U555" s="251">
        <f t="shared" ca="1" si="670"/>
        <v>0</v>
      </c>
      <c r="V555" s="251">
        <f t="shared" ca="1" si="670"/>
        <v>0</v>
      </c>
      <c r="W555" s="251">
        <f t="shared" ca="1" si="670"/>
        <v>0</v>
      </c>
      <c r="X555" s="251">
        <f ca="1">OFFSET(X553,0,-$H554)*X549</f>
        <v>0</v>
      </c>
      <c r="Y555" s="251">
        <f t="shared" ref="Y555:CJ555" ca="1" si="671">OFFSET(Y553,0,-$H554)*Y549</f>
        <v>0</v>
      </c>
      <c r="Z555" s="251">
        <f t="shared" ca="1" si="671"/>
        <v>0</v>
      </c>
      <c r="AA555" s="251">
        <f t="shared" ca="1" si="671"/>
        <v>0</v>
      </c>
      <c r="AB555" s="251">
        <f t="shared" ca="1" si="671"/>
        <v>0</v>
      </c>
      <c r="AC555" s="251">
        <f t="shared" ca="1" si="671"/>
        <v>0</v>
      </c>
      <c r="AD555" s="251">
        <f t="shared" ca="1" si="671"/>
        <v>0</v>
      </c>
      <c r="AE555" s="251">
        <f t="shared" ca="1" si="671"/>
        <v>-2000000</v>
      </c>
      <c r="AF555" s="251">
        <f t="shared" ca="1" si="671"/>
        <v>-2000000</v>
      </c>
      <c r="AG555" s="251">
        <f t="shared" ca="1" si="671"/>
        <v>-2000000</v>
      </c>
      <c r="AH555" s="251">
        <f t="shared" ca="1" si="671"/>
        <v>-2000000</v>
      </c>
      <c r="AI555" s="251">
        <f t="shared" ca="1" si="671"/>
        <v>-2000000</v>
      </c>
      <c r="AJ555" s="251">
        <f t="shared" ca="1" si="671"/>
        <v>-2000000</v>
      </c>
      <c r="AK555" s="251">
        <f t="shared" ca="1" si="671"/>
        <v>-2000000</v>
      </c>
      <c r="AL555" s="251">
        <f t="shared" ca="1" si="671"/>
        <v>0</v>
      </c>
      <c r="AM555" s="251">
        <f t="shared" ca="1" si="671"/>
        <v>0</v>
      </c>
      <c r="AN555" s="251">
        <f t="shared" ca="1" si="671"/>
        <v>0</v>
      </c>
      <c r="AO555" s="251">
        <f t="shared" ca="1" si="671"/>
        <v>0</v>
      </c>
      <c r="AP555" s="251">
        <f t="shared" ca="1" si="671"/>
        <v>0</v>
      </c>
      <c r="AQ555" s="251">
        <f t="shared" ca="1" si="671"/>
        <v>0</v>
      </c>
      <c r="AR555" s="251">
        <f t="shared" ca="1" si="671"/>
        <v>0</v>
      </c>
      <c r="AS555" s="251">
        <f t="shared" ca="1" si="671"/>
        <v>0</v>
      </c>
      <c r="AT555" s="251">
        <f t="shared" ca="1" si="671"/>
        <v>0</v>
      </c>
      <c r="AU555" s="251">
        <f t="shared" ca="1" si="671"/>
        <v>0</v>
      </c>
      <c r="AV555" s="251">
        <f t="shared" ca="1" si="671"/>
        <v>0</v>
      </c>
      <c r="AW555" s="251">
        <f t="shared" ca="1" si="671"/>
        <v>0</v>
      </c>
      <c r="AX555" s="251">
        <f t="shared" ca="1" si="671"/>
        <v>0</v>
      </c>
      <c r="AY555" s="251">
        <f t="shared" ca="1" si="671"/>
        <v>0</v>
      </c>
      <c r="AZ555" s="251">
        <f t="shared" ca="1" si="671"/>
        <v>0</v>
      </c>
      <c r="BA555" s="251">
        <f t="shared" ca="1" si="671"/>
        <v>0</v>
      </c>
      <c r="BB555" s="251">
        <f t="shared" ca="1" si="671"/>
        <v>0</v>
      </c>
      <c r="BC555" s="251">
        <f t="shared" ca="1" si="671"/>
        <v>0</v>
      </c>
      <c r="BD555" s="251">
        <f t="shared" ca="1" si="671"/>
        <v>0</v>
      </c>
      <c r="BE555" s="251">
        <f t="shared" ca="1" si="671"/>
        <v>0</v>
      </c>
      <c r="BF555" s="251">
        <f t="shared" ca="1" si="671"/>
        <v>0</v>
      </c>
      <c r="BG555" s="251">
        <f t="shared" ca="1" si="671"/>
        <v>0</v>
      </c>
      <c r="BH555" s="251">
        <f t="shared" ca="1" si="671"/>
        <v>0</v>
      </c>
      <c r="BI555" s="251">
        <f t="shared" ca="1" si="671"/>
        <v>0</v>
      </c>
      <c r="BJ555" s="251">
        <f t="shared" ca="1" si="671"/>
        <v>0</v>
      </c>
      <c r="BK555" s="251">
        <f t="shared" ca="1" si="671"/>
        <v>0</v>
      </c>
      <c r="BL555" s="251">
        <f t="shared" ca="1" si="671"/>
        <v>0</v>
      </c>
      <c r="BM555" s="251">
        <f t="shared" ca="1" si="671"/>
        <v>0</v>
      </c>
      <c r="BN555" s="251">
        <f t="shared" ca="1" si="671"/>
        <v>0</v>
      </c>
      <c r="BO555" s="251">
        <f t="shared" ca="1" si="671"/>
        <v>0</v>
      </c>
      <c r="BP555" s="251">
        <f t="shared" ca="1" si="671"/>
        <v>0</v>
      </c>
      <c r="BQ555" s="251">
        <f t="shared" ca="1" si="671"/>
        <v>0</v>
      </c>
      <c r="BR555" s="251">
        <f t="shared" ca="1" si="671"/>
        <v>0</v>
      </c>
      <c r="BS555" s="251">
        <f t="shared" ca="1" si="671"/>
        <v>0</v>
      </c>
      <c r="BT555" s="251">
        <f t="shared" ca="1" si="671"/>
        <v>0</v>
      </c>
      <c r="BU555" s="251">
        <f t="shared" ca="1" si="671"/>
        <v>0</v>
      </c>
      <c r="BV555" s="251">
        <f t="shared" ca="1" si="671"/>
        <v>0</v>
      </c>
      <c r="BW555" s="251">
        <f t="shared" ca="1" si="671"/>
        <v>0</v>
      </c>
      <c r="BX555" s="251">
        <f t="shared" ca="1" si="671"/>
        <v>0</v>
      </c>
      <c r="BY555" s="251">
        <f t="shared" ca="1" si="671"/>
        <v>0</v>
      </c>
      <c r="BZ555" s="251">
        <f t="shared" ca="1" si="671"/>
        <v>0</v>
      </c>
      <c r="CA555" s="251">
        <f t="shared" ca="1" si="671"/>
        <v>0</v>
      </c>
      <c r="CB555" s="251">
        <f t="shared" ca="1" si="671"/>
        <v>0</v>
      </c>
      <c r="CC555" s="251">
        <f t="shared" ca="1" si="671"/>
        <v>0</v>
      </c>
      <c r="CD555" s="251">
        <f t="shared" ca="1" si="671"/>
        <v>0</v>
      </c>
      <c r="CE555" s="251">
        <f t="shared" ca="1" si="671"/>
        <v>0</v>
      </c>
      <c r="CF555" s="251">
        <f t="shared" ca="1" si="671"/>
        <v>0</v>
      </c>
      <c r="CG555" s="251">
        <f t="shared" ca="1" si="671"/>
        <v>0</v>
      </c>
      <c r="CH555" s="251">
        <f t="shared" ca="1" si="671"/>
        <v>0</v>
      </c>
      <c r="CI555" s="251">
        <f t="shared" ca="1" si="671"/>
        <v>0</v>
      </c>
      <c r="CJ555" s="251">
        <f t="shared" ca="1" si="671"/>
        <v>0</v>
      </c>
      <c r="CK555" s="251">
        <f t="shared" ref="CK555:CL555" ca="1" si="672">OFFSET(CK553,0,-$H554)*CK549</f>
        <v>0</v>
      </c>
      <c r="CL555" s="251">
        <f t="shared" ca="1" si="672"/>
        <v>0</v>
      </c>
      <c r="CN555" s="251" t="e">
        <f t="shared" ref="CN555" ca="1" si="673">OFFSET(CN553,0,-$H554)*CN549</f>
        <v>#N/A</v>
      </c>
      <c r="CO555" s="251" t="e">
        <f t="shared" ref="CO555" ca="1" si="674">OFFSET(CO553,0,-$H554)*CO549</f>
        <v>#N/A</v>
      </c>
      <c r="CP555" s="251" t="e">
        <f t="shared" ref="CP555" ca="1" si="675">OFFSET(CP553,0,-$H554)*CP549</f>
        <v>#N/A</v>
      </c>
      <c r="CQ555" s="251" t="e">
        <f t="shared" ref="CQ555" ca="1" si="676">OFFSET(CQ553,0,-$H554)*CQ549</f>
        <v>#N/A</v>
      </c>
      <c r="CR555" s="251" t="e">
        <f t="shared" ref="CR555" ca="1" si="677">OFFSET(CR553,0,-$H554)*CR549</f>
        <v>#N/A</v>
      </c>
      <c r="CS555" s="251" t="e">
        <f t="shared" ref="CS555" ca="1" si="678">OFFSET(CS553,0,-$H554)*CS549</f>
        <v>#N/A</v>
      </c>
      <c r="CT555" s="251" t="e">
        <f t="shared" ref="CT555" ca="1" si="679">OFFSET(CT553,0,-$H554)*CT549</f>
        <v>#N/A</v>
      </c>
      <c r="CU555" s="251" t="e">
        <f t="shared" ref="CU555" ca="1" si="680">OFFSET(CU553,0,-$H554)*CU549</f>
        <v>#N/A</v>
      </c>
      <c r="CV555" s="251" t="e">
        <f t="shared" ref="CV555" ca="1" si="681">OFFSET(CV553,0,-$H554)*CV549</f>
        <v>#N/A</v>
      </c>
      <c r="CW555" s="251" t="e">
        <f t="shared" ref="CW555" ca="1" si="682">OFFSET(CW553,0,-$H554)*CW549</f>
        <v>#N/A</v>
      </c>
      <c r="CX555" s="251" t="e">
        <f t="shared" ref="CX555" ca="1" si="683">OFFSET(CX553,0,-$H554)*CX549</f>
        <v>#N/A</v>
      </c>
      <c r="CY555" s="251" t="e">
        <f t="shared" ref="CY555" ca="1" si="684">OFFSET(CY553,0,-$H554)*CY549</f>
        <v>#N/A</v>
      </c>
      <c r="CZ555" s="251" t="e">
        <f t="shared" ref="CZ555" ca="1" si="685">OFFSET(CZ553,0,-$H554)*CZ549</f>
        <v>#N/A</v>
      </c>
      <c r="DA555" s="251" t="e">
        <f t="shared" ref="DA555" ca="1" si="686">OFFSET(DA553,0,-$H554)*DA549</f>
        <v>#N/A</v>
      </c>
      <c r="DB555" s="251" t="e">
        <f t="shared" ref="DB555" ca="1" si="687">OFFSET(DB553,0,-$H554)*DB549</f>
        <v>#N/A</v>
      </c>
      <c r="DC555" s="251" t="e">
        <f t="shared" ref="DC555" ca="1" si="688">OFFSET(DC553,0,-$H554)*DC549</f>
        <v>#N/A</v>
      </c>
      <c r="DD555" s="251" t="e">
        <f t="shared" ref="DD555" ca="1" si="689">OFFSET(DD553,0,-$H554)*DD549</f>
        <v>#N/A</v>
      </c>
      <c r="DE555" s="251" t="e">
        <f t="shared" ref="DE555" ca="1" si="690">OFFSET(DE553,0,-$H554)*DE549</f>
        <v>#N/A</v>
      </c>
      <c r="DF555" s="251" t="e">
        <f t="shared" ref="DF555" ca="1" si="691">OFFSET(DF553,0,-$H554)*DF549</f>
        <v>#N/A</v>
      </c>
      <c r="DG555" s="251" t="e">
        <f t="shared" ref="DG555" ca="1" si="692">OFFSET(DG553,0,-$H554)*DG549</f>
        <v>#N/A</v>
      </c>
      <c r="DH555" s="251" t="e">
        <f t="shared" ref="DH555" ca="1" si="693">OFFSET(DH553,0,-$H554)*DH549</f>
        <v>#N/A</v>
      </c>
      <c r="DI555" s="251" t="e">
        <f t="shared" ref="DI555" ca="1" si="694">OFFSET(DI553,0,-$H554)*DI549</f>
        <v>#N/A</v>
      </c>
      <c r="DJ555" s="251" t="e">
        <f t="shared" ref="DJ555" ca="1" si="695">OFFSET(DJ553,0,-$H554)*DJ549</f>
        <v>#N/A</v>
      </c>
      <c r="DK555" s="251" t="e">
        <f t="shared" ref="DK555" ca="1" si="696">OFFSET(DK553,0,-$H554)*DK549</f>
        <v>#N/A</v>
      </c>
      <c r="DL555" s="251" t="e">
        <f t="shared" ref="DL555" ca="1" si="697">OFFSET(DL553,0,-$H554)*DL549</f>
        <v>#N/A</v>
      </c>
    </row>
    <row r="556" spans="1:116" x14ac:dyDescent="0.35">
      <c r="C556" t="s">
        <v>240</v>
      </c>
      <c r="D556" t="s">
        <v>761</v>
      </c>
      <c r="E556" s="8" t="str">
        <f t="shared" si="663"/>
        <v>556 ASSETSALE-PV</v>
      </c>
      <c r="G556" s="126" t="str">
        <f>"Net fixed assets - "&amp;SUBSTITUTE(G566,":","")</f>
        <v>Net fixed assets - (Primary label)</v>
      </c>
      <c r="H556" s="27"/>
      <c r="I556" s="78"/>
      <c r="J556" s="78"/>
      <c r="K556" s="118">
        <f t="shared" ref="K556:P556" ca="1" si="698">SUMIF($4:$4,K$2,556:556)</f>
        <v>14000000</v>
      </c>
      <c r="L556" s="118">
        <f t="shared" ca="1" si="698"/>
        <v>0</v>
      </c>
      <c r="M556" s="118">
        <f t="shared" ca="1" si="698"/>
        <v>0</v>
      </c>
      <c r="N556" s="118">
        <f t="shared" ca="1" si="698"/>
        <v>0</v>
      </c>
      <c r="O556" s="118">
        <f t="shared" ca="1" si="698"/>
        <v>0</v>
      </c>
      <c r="P556" s="118">
        <f t="shared" ca="1" si="698"/>
        <v>0</v>
      </c>
      <c r="R556" s="33"/>
      <c r="S556" s="118">
        <f ca="1">SUM(S554:S555,S552)</f>
        <v>2000000</v>
      </c>
      <c r="T556" s="118">
        <f t="shared" ref="T556:CE556" ca="1" si="699">SUM(T554:T555,T552)</f>
        <v>4000000</v>
      </c>
      <c r="U556" s="118">
        <f t="shared" ca="1" si="699"/>
        <v>6000000</v>
      </c>
      <c r="V556" s="118">
        <f t="shared" ca="1" si="699"/>
        <v>8000000</v>
      </c>
      <c r="W556" s="118">
        <f t="shared" ca="1" si="699"/>
        <v>10000000</v>
      </c>
      <c r="X556" s="118">
        <f t="shared" ca="1" si="699"/>
        <v>12000000</v>
      </c>
      <c r="Y556" s="118">
        <f t="shared" ca="1" si="699"/>
        <v>14000000</v>
      </c>
      <c r="Z556" s="118">
        <f t="shared" ca="1" si="699"/>
        <v>14000000</v>
      </c>
      <c r="AA556" s="118">
        <f t="shared" ca="1" si="699"/>
        <v>14000000</v>
      </c>
      <c r="AB556" s="118">
        <f t="shared" ca="1" si="699"/>
        <v>14000000</v>
      </c>
      <c r="AC556" s="118">
        <f t="shared" ca="1" si="699"/>
        <v>14000000</v>
      </c>
      <c r="AD556" s="118">
        <f t="shared" ca="1" si="699"/>
        <v>14000000</v>
      </c>
      <c r="AE556" s="118">
        <f t="shared" ca="1" si="699"/>
        <v>12000000</v>
      </c>
      <c r="AF556" s="118">
        <f t="shared" ca="1" si="699"/>
        <v>10000000</v>
      </c>
      <c r="AG556" s="118">
        <f t="shared" ca="1" si="699"/>
        <v>8000000</v>
      </c>
      <c r="AH556" s="118">
        <f t="shared" ca="1" si="699"/>
        <v>6000000</v>
      </c>
      <c r="AI556" s="118">
        <f t="shared" ca="1" si="699"/>
        <v>4000000</v>
      </c>
      <c r="AJ556" s="118">
        <f t="shared" ca="1" si="699"/>
        <v>2000000</v>
      </c>
      <c r="AK556" s="118">
        <f t="shared" ca="1" si="699"/>
        <v>0</v>
      </c>
      <c r="AL556" s="118">
        <f t="shared" ca="1" si="699"/>
        <v>0</v>
      </c>
      <c r="AM556" s="118">
        <f t="shared" ca="1" si="699"/>
        <v>0</v>
      </c>
      <c r="AN556" s="118">
        <f t="shared" ca="1" si="699"/>
        <v>0</v>
      </c>
      <c r="AO556" s="118">
        <f t="shared" ca="1" si="699"/>
        <v>0</v>
      </c>
      <c r="AP556" s="118">
        <f t="shared" ca="1" si="699"/>
        <v>0</v>
      </c>
      <c r="AQ556" s="118">
        <f t="shared" ca="1" si="699"/>
        <v>0</v>
      </c>
      <c r="AR556" s="118">
        <f t="shared" ca="1" si="699"/>
        <v>0</v>
      </c>
      <c r="AS556" s="118">
        <f t="shared" ca="1" si="699"/>
        <v>0</v>
      </c>
      <c r="AT556" s="118">
        <f t="shared" ca="1" si="699"/>
        <v>0</v>
      </c>
      <c r="AU556" s="118">
        <f t="shared" ca="1" si="699"/>
        <v>0</v>
      </c>
      <c r="AV556" s="118">
        <f t="shared" ca="1" si="699"/>
        <v>0</v>
      </c>
      <c r="AW556" s="118">
        <f t="shared" ca="1" si="699"/>
        <v>0</v>
      </c>
      <c r="AX556" s="118">
        <f t="shared" ca="1" si="699"/>
        <v>0</v>
      </c>
      <c r="AY556" s="118">
        <f t="shared" ca="1" si="699"/>
        <v>0</v>
      </c>
      <c r="AZ556" s="118">
        <f t="shared" ca="1" si="699"/>
        <v>0</v>
      </c>
      <c r="BA556" s="118">
        <f t="shared" ca="1" si="699"/>
        <v>0</v>
      </c>
      <c r="BB556" s="118">
        <f t="shared" ca="1" si="699"/>
        <v>0</v>
      </c>
      <c r="BC556" s="118">
        <f t="shared" ca="1" si="699"/>
        <v>0</v>
      </c>
      <c r="BD556" s="118">
        <f t="shared" ca="1" si="699"/>
        <v>0</v>
      </c>
      <c r="BE556" s="118">
        <f t="shared" ca="1" si="699"/>
        <v>0</v>
      </c>
      <c r="BF556" s="118">
        <f t="shared" ca="1" si="699"/>
        <v>0</v>
      </c>
      <c r="BG556" s="118">
        <f t="shared" ca="1" si="699"/>
        <v>0</v>
      </c>
      <c r="BH556" s="118">
        <f t="shared" ca="1" si="699"/>
        <v>0</v>
      </c>
      <c r="BI556" s="118">
        <f t="shared" ca="1" si="699"/>
        <v>0</v>
      </c>
      <c r="BJ556" s="118">
        <f t="shared" ca="1" si="699"/>
        <v>0</v>
      </c>
      <c r="BK556" s="118">
        <f t="shared" ca="1" si="699"/>
        <v>0</v>
      </c>
      <c r="BL556" s="118">
        <f t="shared" ca="1" si="699"/>
        <v>0</v>
      </c>
      <c r="BM556" s="118">
        <f t="shared" ca="1" si="699"/>
        <v>0</v>
      </c>
      <c r="BN556" s="118">
        <f t="shared" ca="1" si="699"/>
        <v>0</v>
      </c>
      <c r="BO556" s="118">
        <f t="shared" ca="1" si="699"/>
        <v>0</v>
      </c>
      <c r="BP556" s="118">
        <f t="shared" ca="1" si="699"/>
        <v>0</v>
      </c>
      <c r="BQ556" s="118">
        <f t="shared" ca="1" si="699"/>
        <v>0</v>
      </c>
      <c r="BR556" s="118">
        <f t="shared" ca="1" si="699"/>
        <v>0</v>
      </c>
      <c r="BS556" s="118">
        <f t="shared" ca="1" si="699"/>
        <v>0</v>
      </c>
      <c r="BT556" s="118">
        <f t="shared" ca="1" si="699"/>
        <v>0</v>
      </c>
      <c r="BU556" s="118">
        <f t="shared" ca="1" si="699"/>
        <v>0</v>
      </c>
      <c r="BV556" s="118">
        <f t="shared" ca="1" si="699"/>
        <v>0</v>
      </c>
      <c r="BW556" s="118">
        <f t="shared" ca="1" si="699"/>
        <v>0</v>
      </c>
      <c r="BX556" s="118">
        <f t="shared" ca="1" si="699"/>
        <v>0</v>
      </c>
      <c r="BY556" s="118">
        <f t="shared" ca="1" si="699"/>
        <v>0</v>
      </c>
      <c r="BZ556" s="118">
        <f t="shared" ca="1" si="699"/>
        <v>0</v>
      </c>
      <c r="CA556" s="118">
        <f t="shared" ca="1" si="699"/>
        <v>0</v>
      </c>
      <c r="CB556" s="118">
        <f t="shared" ca="1" si="699"/>
        <v>0</v>
      </c>
      <c r="CC556" s="118">
        <f t="shared" ca="1" si="699"/>
        <v>0</v>
      </c>
      <c r="CD556" s="118">
        <f t="shared" ca="1" si="699"/>
        <v>0</v>
      </c>
      <c r="CE556" s="118">
        <f t="shared" ca="1" si="699"/>
        <v>0</v>
      </c>
      <c r="CF556" s="118">
        <f t="shared" ref="CF556:CL556" ca="1" si="700">SUM(CF554:CF555,CF552)</f>
        <v>0</v>
      </c>
      <c r="CG556" s="118">
        <f t="shared" ca="1" si="700"/>
        <v>0</v>
      </c>
      <c r="CH556" s="118">
        <f t="shared" ca="1" si="700"/>
        <v>0</v>
      </c>
      <c r="CI556" s="118">
        <f t="shared" ca="1" si="700"/>
        <v>0</v>
      </c>
      <c r="CJ556" s="118">
        <f t="shared" ca="1" si="700"/>
        <v>0</v>
      </c>
      <c r="CK556" s="118">
        <f t="shared" ca="1" si="700"/>
        <v>0</v>
      </c>
      <c r="CL556" s="118">
        <f t="shared" ca="1" si="700"/>
        <v>0</v>
      </c>
      <c r="CN556" s="118" t="e">
        <f t="shared" ref="CN556" ca="1" si="701">SUM(CN554:CN555,CN552)</f>
        <v>#REF!</v>
      </c>
      <c r="CO556" s="118" t="e">
        <f t="shared" ref="CO556" ca="1" si="702">SUM(CO554:CO555,CO552)</f>
        <v>#N/A</v>
      </c>
      <c r="CP556" s="118" t="e">
        <f t="shared" ref="CP556" ca="1" si="703">SUM(CP554:CP555,CP552)</f>
        <v>#N/A</v>
      </c>
      <c r="CQ556" s="118" t="e">
        <f t="shared" ref="CQ556" ca="1" si="704">SUM(CQ554:CQ555,CQ552)</f>
        <v>#N/A</v>
      </c>
      <c r="CR556" s="118" t="e">
        <f t="shared" ref="CR556" ca="1" si="705">SUM(CR554:CR555,CR552)</f>
        <v>#N/A</v>
      </c>
      <c r="CS556" s="118" t="e">
        <f t="shared" ref="CS556" ca="1" si="706">SUM(CS554:CS555,CS552)</f>
        <v>#N/A</v>
      </c>
      <c r="CT556" s="118" t="e">
        <f t="shared" ref="CT556" ca="1" si="707">SUM(CT554:CT555,CT552)</f>
        <v>#N/A</v>
      </c>
      <c r="CU556" s="118" t="e">
        <f t="shared" ref="CU556" ca="1" si="708">SUM(CU554:CU555,CU552)</f>
        <v>#N/A</v>
      </c>
      <c r="CV556" s="118" t="e">
        <f t="shared" ref="CV556" ca="1" si="709">SUM(CV554:CV555,CV552)</f>
        <v>#N/A</v>
      </c>
      <c r="CW556" s="118" t="e">
        <f t="shared" ref="CW556" ca="1" si="710">SUM(CW554:CW555,CW552)</f>
        <v>#N/A</v>
      </c>
      <c r="CX556" s="118" t="e">
        <f t="shared" ref="CX556" ca="1" si="711">SUM(CX554:CX555,CX552)</f>
        <v>#N/A</v>
      </c>
      <c r="CY556" s="118" t="e">
        <f t="shared" ref="CY556" ca="1" si="712">SUM(CY554:CY555,CY552)</f>
        <v>#N/A</v>
      </c>
      <c r="CZ556" s="118" t="e">
        <f t="shared" ref="CZ556" ca="1" si="713">SUM(CZ554:CZ555,CZ552)</f>
        <v>#N/A</v>
      </c>
      <c r="DA556" s="118" t="e">
        <f t="shared" ref="DA556" ca="1" si="714">SUM(DA554:DA555,DA552)</f>
        <v>#N/A</v>
      </c>
      <c r="DB556" s="118" t="e">
        <f t="shared" ref="DB556" ca="1" si="715">SUM(DB554:DB555,DB552)</f>
        <v>#N/A</v>
      </c>
      <c r="DC556" s="118" t="e">
        <f t="shared" ref="DC556" ca="1" si="716">SUM(DC554:DC555,DC552)</f>
        <v>#N/A</v>
      </c>
      <c r="DD556" s="118" t="e">
        <f t="shared" ref="DD556" ca="1" si="717">SUM(DD554:DD555,DD552)</f>
        <v>#N/A</v>
      </c>
      <c r="DE556" s="118" t="e">
        <f t="shared" ref="DE556" ca="1" si="718">SUM(DE554:DE555,DE552)</f>
        <v>#N/A</v>
      </c>
      <c r="DF556" s="118" t="e">
        <f t="shared" ref="DF556" ca="1" si="719">SUM(DF554:DF555,DF552)</f>
        <v>#N/A</v>
      </c>
      <c r="DG556" s="118" t="e">
        <f t="shared" ref="DG556" ca="1" si="720">SUM(DG554:DG555,DG552)</f>
        <v>#N/A</v>
      </c>
      <c r="DH556" s="118" t="e">
        <f t="shared" ref="DH556" ca="1" si="721">SUM(DH554:DH555,DH552)</f>
        <v>#N/A</v>
      </c>
      <c r="DI556" s="118" t="e">
        <f t="shared" ref="DI556" ca="1" si="722">SUM(DI554:DI555,DI552)</f>
        <v>#N/A</v>
      </c>
      <c r="DJ556" s="118" t="e">
        <f t="shared" ref="DJ556" ca="1" si="723">SUM(DJ554:DJ555,DJ552)</f>
        <v>#N/A</v>
      </c>
      <c r="DK556" s="118" t="e">
        <f t="shared" ref="DK556" ca="1" si="724">SUM(DK554:DK555,DK552)</f>
        <v>#N/A</v>
      </c>
      <c r="DL556" s="118" t="e">
        <f t="shared" ref="DL556" ca="1" si="725">SUM(DL554:DL555,DL552)</f>
        <v>#N/A</v>
      </c>
    </row>
    <row r="557" spans="1:116" x14ac:dyDescent="0.35">
      <c r="D557" t="s">
        <v>761</v>
      </c>
      <c r="E557" s="8" t="str">
        <f t="shared" si="663"/>
        <v>557 ASSETSALE-PV</v>
      </c>
      <c r="G557" s="126"/>
      <c r="H557" s="27"/>
      <c r="I557" s="78"/>
      <c r="J557" s="78"/>
      <c r="K557" s="33"/>
      <c r="L557" s="33"/>
      <c r="M557" s="33"/>
      <c r="N557" s="33"/>
      <c r="O557" s="33"/>
      <c r="P557" s="33"/>
      <c r="R557" s="33"/>
      <c r="S557" s="33"/>
      <c r="T557" s="33"/>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3"/>
      <c r="AV557" s="33"/>
      <c r="AW557" s="33"/>
      <c r="AX557" s="33"/>
      <c r="AY557" s="33"/>
      <c r="AZ557" s="33"/>
      <c r="BA557" s="33"/>
      <c r="BB557" s="33"/>
      <c r="BC557" s="33"/>
      <c r="BD557" s="33"/>
      <c r="BE557" s="33"/>
      <c r="BF557" s="33"/>
      <c r="BG557" s="33"/>
      <c r="BH557" s="33"/>
      <c r="BI557" s="33"/>
      <c r="BJ557" s="33"/>
      <c r="BK557" s="33"/>
      <c r="BL557" s="33"/>
      <c r="BM557" s="33"/>
      <c r="BN557" s="33"/>
      <c r="BO557" s="33"/>
      <c r="BP557" s="33"/>
      <c r="BQ557" s="33"/>
      <c r="BR557" s="33"/>
      <c r="BS557" s="33"/>
      <c r="BT557" s="33"/>
      <c r="BU557" s="33"/>
      <c r="BV557" s="33"/>
      <c r="BW557" s="33"/>
      <c r="BX557" s="33"/>
      <c r="BY557" s="33"/>
      <c r="BZ557" s="33"/>
      <c r="CA557" s="33"/>
      <c r="CB557" s="33"/>
      <c r="CC557" s="33"/>
      <c r="CD557" s="33"/>
      <c r="CE557" s="33"/>
      <c r="CF557" s="33"/>
      <c r="CG557" s="33"/>
      <c r="CH557" s="33"/>
      <c r="CI557" s="33"/>
      <c r="CJ557" s="33"/>
      <c r="CK557" s="33"/>
      <c r="CL557" s="33"/>
      <c r="CN557" s="33"/>
      <c r="CO557" s="33"/>
      <c r="CP557" s="33"/>
      <c r="CQ557" s="33"/>
      <c r="CR557" s="33"/>
      <c r="CS557" s="33"/>
      <c r="CT557" s="33"/>
      <c r="CU557" s="33"/>
      <c r="CV557" s="33"/>
      <c r="CW557" s="33"/>
      <c r="CX557" s="33"/>
      <c r="CY557" s="33"/>
      <c r="CZ557" s="33"/>
      <c r="DA557" s="33"/>
      <c r="DB557" s="33"/>
      <c r="DC557" s="33"/>
      <c r="DD557" s="33"/>
      <c r="DE557" s="33"/>
      <c r="DF557" s="33"/>
      <c r="DG557" s="33"/>
      <c r="DH557" s="33"/>
      <c r="DI557" s="33"/>
      <c r="DJ557" s="33"/>
      <c r="DK557" s="33"/>
      <c r="DL557" s="33"/>
    </row>
    <row r="558" spans="1:116" x14ac:dyDescent="0.35">
      <c r="B558" t="str">
        <f>E558</f>
        <v>558 ASSETSALE-PV</v>
      </c>
      <c r="D558" t="s">
        <v>761</v>
      </c>
      <c r="E558" s="8" t="str">
        <f t="shared" si="663"/>
        <v>558 ASSETSALE-PV</v>
      </c>
      <c r="G558" s="145" t="str">
        <f>"Sales price per "&amp;G567</f>
        <v>Sales price per Unit</v>
      </c>
      <c r="H558" s="12"/>
      <c r="I558" s="60"/>
      <c r="J558" s="60"/>
      <c r="K558" s="139">
        <v>200000</v>
      </c>
      <c r="L558" s="139">
        <v>200000</v>
      </c>
      <c r="M558" s="139">
        <v>200000</v>
      </c>
      <c r="N558" s="139">
        <v>200000</v>
      </c>
      <c r="O558" s="139">
        <v>200000</v>
      </c>
      <c r="P558" s="139">
        <v>200000</v>
      </c>
      <c r="R558" s="19"/>
      <c r="S558" s="140" cm="1">
        <f t="array" ref="S558">INDEX($K:$P,ROW(),MATCH(S$3,$K$2:$P$2,0))</f>
        <v>200000</v>
      </c>
      <c r="T558" s="140" cm="1">
        <f t="array" ref="T558">INDEX($K:$P,ROW(),MATCH(T$3,$K$2:$P$2,0))</f>
        <v>200000</v>
      </c>
      <c r="U558" s="140" cm="1">
        <f t="array" ref="U558">INDEX($K:$P,ROW(),MATCH(U$3,$K$2:$P$2,0))</f>
        <v>200000</v>
      </c>
      <c r="V558" s="140" cm="1">
        <f t="array" ref="V558">INDEX($K:$P,ROW(),MATCH(V$3,$K$2:$P$2,0))</f>
        <v>200000</v>
      </c>
      <c r="W558" s="140" cm="1">
        <f t="array" ref="W558">INDEX($K:$P,ROW(),MATCH(W$3,$K$2:$P$2,0))</f>
        <v>200000</v>
      </c>
      <c r="X558" s="140" cm="1">
        <f t="array" ref="X558">INDEX($K:$P,ROW(),MATCH(X$3,$K$2:$P$2,0))</f>
        <v>200000</v>
      </c>
      <c r="Y558" s="140" cm="1">
        <f t="array" ref="Y558">INDEX($K:$P,ROW(),MATCH(Y$3,$K$2:$P$2,0))</f>
        <v>200000</v>
      </c>
      <c r="Z558" s="140" cm="1">
        <f t="array" ref="Z558">INDEX($K:$P,ROW(),MATCH(Z$3,$K$2:$P$2,0))</f>
        <v>200000</v>
      </c>
      <c r="AA558" s="140" cm="1">
        <f t="array" ref="AA558">INDEX($K:$P,ROW(),MATCH(AA$3,$K$2:$P$2,0))</f>
        <v>200000</v>
      </c>
      <c r="AB558" s="140" cm="1">
        <f t="array" ref="AB558">INDEX($K:$P,ROW(),MATCH(AB$3,$K$2:$P$2,0))</f>
        <v>200000</v>
      </c>
      <c r="AC558" s="140" cm="1">
        <f t="array" ref="AC558">INDEX($K:$P,ROW(),MATCH(AC$3,$K$2:$P$2,0))</f>
        <v>200000</v>
      </c>
      <c r="AD558" s="140" cm="1">
        <f t="array" ref="AD558">INDEX($K:$P,ROW(),MATCH(AD$3,$K$2:$P$2,0))</f>
        <v>200000</v>
      </c>
      <c r="AE558" s="140" cm="1">
        <f t="array" ref="AE558">INDEX($K:$P,ROW(),MATCH(AE$3,$K$2:$P$2,0))</f>
        <v>200000</v>
      </c>
      <c r="AF558" s="140" cm="1">
        <f t="array" ref="AF558">INDEX($K:$P,ROW(),MATCH(AF$3,$K$2:$P$2,0))</f>
        <v>200000</v>
      </c>
      <c r="AG558" s="140" cm="1">
        <f t="array" ref="AG558">INDEX($K:$P,ROW(),MATCH(AG$3,$K$2:$P$2,0))</f>
        <v>200000</v>
      </c>
      <c r="AH558" s="140" cm="1">
        <f t="array" ref="AH558">INDEX($K:$P,ROW(),MATCH(AH$3,$K$2:$P$2,0))</f>
        <v>200000</v>
      </c>
      <c r="AI558" s="140" cm="1">
        <f t="array" ref="AI558">INDEX($K:$P,ROW(),MATCH(AI$3,$K$2:$P$2,0))</f>
        <v>200000</v>
      </c>
      <c r="AJ558" s="140" cm="1">
        <f t="array" ref="AJ558">INDEX($K:$P,ROW(),MATCH(AJ$3,$K$2:$P$2,0))</f>
        <v>200000</v>
      </c>
      <c r="AK558" s="140" cm="1">
        <f t="array" ref="AK558">INDEX($K:$P,ROW(),MATCH(AK$3,$K$2:$P$2,0))</f>
        <v>200000</v>
      </c>
      <c r="AL558" s="140" cm="1">
        <f t="array" ref="AL558">INDEX($K:$P,ROW(),MATCH(AL$3,$K$2:$P$2,0))</f>
        <v>200000</v>
      </c>
      <c r="AM558" s="140" cm="1">
        <f t="array" ref="AM558">INDEX($K:$P,ROW(),MATCH(AM$3,$K$2:$P$2,0))</f>
        <v>200000</v>
      </c>
      <c r="AN558" s="140" cm="1">
        <f t="array" ref="AN558">INDEX($K:$P,ROW(),MATCH(AN$3,$K$2:$P$2,0))</f>
        <v>200000</v>
      </c>
      <c r="AO558" s="140" cm="1">
        <f t="array" ref="AO558">INDEX($K:$P,ROW(),MATCH(AO$3,$K$2:$P$2,0))</f>
        <v>200000</v>
      </c>
      <c r="AP558" s="140" cm="1">
        <f t="array" ref="AP558">INDEX($K:$P,ROW(),MATCH(AP$3,$K$2:$P$2,0))</f>
        <v>200000</v>
      </c>
      <c r="AQ558" s="140" cm="1">
        <f t="array" ref="AQ558">INDEX($K:$P,ROW(),MATCH(AQ$3,$K$2:$P$2,0))</f>
        <v>200000</v>
      </c>
      <c r="AR558" s="140" cm="1">
        <f t="array" ref="AR558">INDEX($K:$P,ROW(),MATCH(AR$3,$K$2:$P$2,0))</f>
        <v>200000</v>
      </c>
      <c r="AS558" s="140" cm="1">
        <f t="array" ref="AS558">INDEX($K:$P,ROW(),MATCH(AS$3,$K$2:$P$2,0))</f>
        <v>200000</v>
      </c>
      <c r="AT558" s="140" cm="1">
        <f t="array" ref="AT558">INDEX($K:$P,ROW(),MATCH(AT$3,$K$2:$P$2,0))</f>
        <v>200000</v>
      </c>
      <c r="AU558" s="140" cm="1">
        <f t="array" ref="AU558">INDEX($K:$P,ROW(),MATCH(AU$3,$K$2:$P$2,0))</f>
        <v>200000</v>
      </c>
      <c r="AV558" s="140" cm="1">
        <f t="array" ref="AV558">INDEX($K:$P,ROW(),MATCH(AV$3,$K$2:$P$2,0))</f>
        <v>200000</v>
      </c>
      <c r="AW558" s="140" cm="1">
        <f t="array" ref="AW558">INDEX($K:$P,ROW(),MATCH(AW$3,$K$2:$P$2,0))</f>
        <v>200000</v>
      </c>
      <c r="AX558" s="140" cm="1">
        <f t="array" ref="AX558">INDEX($K:$P,ROW(),MATCH(AX$3,$K$2:$P$2,0))</f>
        <v>200000</v>
      </c>
      <c r="AY558" s="140" cm="1">
        <f t="array" ref="AY558">INDEX($K:$P,ROW(),MATCH(AY$3,$K$2:$P$2,0))</f>
        <v>200000</v>
      </c>
      <c r="AZ558" s="140" cm="1">
        <f t="array" ref="AZ558">INDEX($K:$P,ROW(),MATCH(AZ$3,$K$2:$P$2,0))</f>
        <v>200000</v>
      </c>
      <c r="BA558" s="140" cm="1">
        <f t="array" ref="BA558">INDEX($K:$P,ROW(),MATCH(BA$3,$K$2:$P$2,0))</f>
        <v>200000</v>
      </c>
      <c r="BB558" s="140" cm="1">
        <f t="array" ref="BB558">INDEX($K:$P,ROW(),MATCH(BB$3,$K$2:$P$2,0))</f>
        <v>200000</v>
      </c>
      <c r="BC558" s="140" cm="1">
        <f t="array" ref="BC558">INDEX($K:$P,ROW(),MATCH(BC$3,$K$2:$P$2,0))</f>
        <v>200000</v>
      </c>
      <c r="BD558" s="140" cm="1">
        <f t="array" ref="BD558">INDEX($K:$P,ROW(),MATCH(BD$3,$K$2:$P$2,0))</f>
        <v>200000</v>
      </c>
      <c r="BE558" s="140" cm="1">
        <f t="array" ref="BE558">INDEX($K:$P,ROW(),MATCH(BE$3,$K$2:$P$2,0))</f>
        <v>200000</v>
      </c>
      <c r="BF558" s="140" cm="1">
        <f t="array" ref="BF558">INDEX($K:$P,ROW(),MATCH(BF$3,$K$2:$P$2,0))</f>
        <v>200000</v>
      </c>
      <c r="BG558" s="140" cm="1">
        <f t="array" ref="BG558">INDEX($K:$P,ROW(),MATCH(BG$3,$K$2:$P$2,0))</f>
        <v>200000</v>
      </c>
      <c r="BH558" s="140" cm="1">
        <f t="array" ref="BH558">INDEX($K:$P,ROW(),MATCH(BH$3,$K$2:$P$2,0))</f>
        <v>200000</v>
      </c>
      <c r="BI558" s="140" cm="1">
        <f t="array" ref="BI558">INDEX($K:$P,ROW(),MATCH(BI$3,$K$2:$P$2,0))</f>
        <v>200000</v>
      </c>
      <c r="BJ558" s="140" cm="1">
        <f t="array" ref="BJ558">INDEX($K:$P,ROW(),MATCH(BJ$3,$K$2:$P$2,0))</f>
        <v>200000</v>
      </c>
      <c r="BK558" s="140" cm="1">
        <f t="array" ref="BK558">INDEX($K:$P,ROW(),MATCH(BK$3,$K$2:$P$2,0))</f>
        <v>200000</v>
      </c>
      <c r="BL558" s="140" cm="1">
        <f t="array" ref="BL558">INDEX($K:$P,ROW(),MATCH(BL$3,$K$2:$P$2,0))</f>
        <v>200000</v>
      </c>
      <c r="BM558" s="140" cm="1">
        <f t="array" ref="BM558">INDEX($K:$P,ROW(),MATCH(BM$3,$K$2:$P$2,0))</f>
        <v>200000</v>
      </c>
      <c r="BN558" s="140" cm="1">
        <f t="array" ref="BN558">INDEX($K:$P,ROW(),MATCH(BN$3,$K$2:$P$2,0))</f>
        <v>200000</v>
      </c>
      <c r="BO558" s="140" cm="1">
        <f t="array" ref="BO558">INDEX($K:$P,ROW(),MATCH(BO$3,$K$2:$P$2,0))</f>
        <v>200000</v>
      </c>
      <c r="BP558" s="140" cm="1">
        <f t="array" ref="BP558">INDEX($K:$P,ROW(),MATCH(BP$3,$K$2:$P$2,0))</f>
        <v>200000</v>
      </c>
      <c r="BQ558" s="140" cm="1">
        <f t="array" ref="BQ558">INDEX($K:$P,ROW(),MATCH(BQ$3,$K$2:$P$2,0))</f>
        <v>200000</v>
      </c>
      <c r="BR558" s="140" cm="1">
        <f t="array" ref="BR558">INDEX($K:$P,ROW(),MATCH(BR$3,$K$2:$P$2,0))</f>
        <v>200000</v>
      </c>
      <c r="BS558" s="140" cm="1">
        <f t="array" ref="BS558">INDEX($K:$P,ROW(),MATCH(BS$3,$K$2:$P$2,0))</f>
        <v>200000</v>
      </c>
      <c r="BT558" s="140" cm="1">
        <f t="array" ref="BT558">INDEX($K:$P,ROW(),MATCH(BT$3,$K$2:$P$2,0))</f>
        <v>200000</v>
      </c>
      <c r="BU558" s="140" cm="1">
        <f t="array" ref="BU558">INDEX($K:$P,ROW(),MATCH(BU$3,$K$2:$P$2,0))</f>
        <v>200000</v>
      </c>
      <c r="BV558" s="140" cm="1">
        <f t="array" ref="BV558">INDEX($K:$P,ROW(),MATCH(BV$3,$K$2:$P$2,0))</f>
        <v>200000</v>
      </c>
      <c r="BW558" s="140" cm="1">
        <f t="array" ref="BW558">INDEX($K:$P,ROW(),MATCH(BW$3,$K$2:$P$2,0))</f>
        <v>200000</v>
      </c>
      <c r="BX558" s="140" cm="1">
        <f t="array" ref="BX558">INDEX($K:$P,ROW(),MATCH(BX$3,$K$2:$P$2,0))</f>
        <v>200000</v>
      </c>
      <c r="BY558" s="140" cm="1">
        <f t="array" ref="BY558">INDEX($K:$P,ROW(),MATCH(BY$3,$K$2:$P$2,0))</f>
        <v>200000</v>
      </c>
      <c r="BZ558" s="140" cm="1">
        <f t="array" ref="BZ558">INDEX($K:$P,ROW(),MATCH(BZ$3,$K$2:$P$2,0))</f>
        <v>200000</v>
      </c>
      <c r="CA558" s="140" cm="1">
        <f t="array" ref="CA558">INDEX($K:$P,ROW(),MATCH(CA$3,$K$2:$P$2,0))</f>
        <v>200000</v>
      </c>
      <c r="CB558" s="140" cm="1">
        <f t="array" ref="CB558">INDEX($K:$P,ROW(),MATCH(CB$3,$K$2:$P$2,0))</f>
        <v>200000</v>
      </c>
      <c r="CC558" s="140" cm="1">
        <f t="array" ref="CC558">INDEX($K:$P,ROW(),MATCH(CC$3,$K$2:$P$2,0))</f>
        <v>200000</v>
      </c>
      <c r="CD558" s="140" cm="1">
        <f t="array" ref="CD558">INDEX($K:$P,ROW(),MATCH(CD$3,$K$2:$P$2,0))</f>
        <v>200000</v>
      </c>
      <c r="CE558" s="140" cm="1">
        <f t="array" ref="CE558">INDEX($K:$P,ROW(),MATCH(CE$3,$K$2:$P$2,0))</f>
        <v>200000</v>
      </c>
      <c r="CF558" s="140" cm="1">
        <f t="array" ref="CF558">INDEX($K:$P,ROW(),MATCH(CF$3,$K$2:$P$2,0))</f>
        <v>200000</v>
      </c>
      <c r="CG558" s="140" cm="1">
        <f t="array" ref="CG558">INDEX($K:$P,ROW(),MATCH(CG$3,$K$2:$P$2,0))</f>
        <v>200000</v>
      </c>
      <c r="CH558" s="140" cm="1">
        <f t="array" ref="CH558">INDEX($K:$P,ROW(),MATCH(CH$3,$K$2:$P$2,0))</f>
        <v>200000</v>
      </c>
      <c r="CI558" s="140" cm="1">
        <f t="array" ref="CI558">INDEX($K:$P,ROW(),MATCH(CI$3,$K$2:$P$2,0))</f>
        <v>200000</v>
      </c>
      <c r="CJ558" s="140" cm="1">
        <f t="array" ref="CJ558">INDEX($K:$P,ROW(),MATCH(CJ$3,$K$2:$P$2,0))</f>
        <v>200000</v>
      </c>
      <c r="CK558" s="140" cm="1">
        <f t="array" ref="CK558">INDEX($K:$P,ROW(),MATCH(CK$3,$K$2:$P$2,0))</f>
        <v>200000</v>
      </c>
      <c r="CL558" s="140" cm="1">
        <f t="array" ref="CL558">INDEX($K:$P,ROW(),MATCH(CL$3,$K$2:$P$2,0))</f>
        <v>200000</v>
      </c>
      <c r="CN558" s="140" t="e" cm="1">
        <f t="array" ref="CN558">INDEX($K:$P,ROW(),MATCH(CN$3,$K$2:$P$2,0))</f>
        <v>#N/A</v>
      </c>
      <c r="CO558" s="140" t="e" cm="1">
        <f t="array" ref="CO558">INDEX($K:$P,ROW(),MATCH(CO$3,$K$2:$P$2,0))</f>
        <v>#N/A</v>
      </c>
      <c r="CP558" s="140" t="e" cm="1">
        <f t="array" ref="CP558">INDEX($K:$P,ROW(),MATCH(CP$3,$K$2:$P$2,0))</f>
        <v>#N/A</v>
      </c>
      <c r="CQ558" s="140" t="e" cm="1">
        <f t="array" ref="CQ558">INDEX($K:$P,ROW(),MATCH(CQ$3,$K$2:$P$2,0))</f>
        <v>#N/A</v>
      </c>
      <c r="CR558" s="140" t="e" cm="1">
        <f t="array" ref="CR558">INDEX($K:$P,ROW(),MATCH(CR$3,$K$2:$P$2,0))</f>
        <v>#N/A</v>
      </c>
      <c r="CS558" s="140" t="e" cm="1">
        <f t="array" ref="CS558">INDEX($K:$P,ROW(),MATCH(CS$3,$K$2:$P$2,0))</f>
        <v>#N/A</v>
      </c>
      <c r="CT558" s="140" t="e" cm="1">
        <f t="array" ref="CT558">INDEX($K:$P,ROW(),MATCH(CT$3,$K$2:$P$2,0))</f>
        <v>#N/A</v>
      </c>
      <c r="CU558" s="140" t="e" cm="1">
        <f t="array" ref="CU558">INDEX($K:$P,ROW(),MATCH(CU$3,$K$2:$P$2,0))</f>
        <v>#N/A</v>
      </c>
      <c r="CV558" s="140" t="e" cm="1">
        <f t="array" ref="CV558">INDEX($K:$P,ROW(),MATCH(CV$3,$K$2:$P$2,0))</f>
        <v>#N/A</v>
      </c>
      <c r="CW558" s="140" t="e" cm="1">
        <f t="array" ref="CW558">INDEX($K:$P,ROW(),MATCH(CW$3,$K$2:$P$2,0))</f>
        <v>#N/A</v>
      </c>
      <c r="CX558" s="140" t="e" cm="1">
        <f t="array" ref="CX558">INDEX($K:$P,ROW(),MATCH(CX$3,$K$2:$P$2,0))</f>
        <v>#N/A</v>
      </c>
      <c r="CY558" s="140" t="e" cm="1">
        <f t="array" ref="CY558">INDEX($K:$P,ROW(),MATCH(CY$3,$K$2:$P$2,0))</f>
        <v>#N/A</v>
      </c>
      <c r="CZ558" s="140" t="e" cm="1">
        <f t="array" ref="CZ558">INDEX($K:$P,ROW(),MATCH(CZ$3,$K$2:$P$2,0))</f>
        <v>#N/A</v>
      </c>
      <c r="DA558" s="140" t="e" cm="1">
        <f t="array" ref="DA558">INDEX($K:$P,ROW(),MATCH(DA$3,$K$2:$P$2,0))</f>
        <v>#N/A</v>
      </c>
      <c r="DB558" s="140" t="e" cm="1">
        <f t="array" ref="DB558">INDEX($K:$P,ROW(),MATCH(DB$3,$K$2:$P$2,0))</f>
        <v>#N/A</v>
      </c>
      <c r="DC558" s="140" t="e" cm="1">
        <f t="array" ref="DC558">INDEX($K:$P,ROW(),MATCH(DC$3,$K$2:$P$2,0))</f>
        <v>#N/A</v>
      </c>
      <c r="DD558" s="140" t="e" cm="1">
        <f t="array" ref="DD558">INDEX($K:$P,ROW(),MATCH(DD$3,$K$2:$P$2,0))</f>
        <v>#N/A</v>
      </c>
      <c r="DE558" s="140" t="e" cm="1">
        <f t="array" ref="DE558">INDEX($K:$P,ROW(),MATCH(DE$3,$K$2:$P$2,0))</f>
        <v>#N/A</v>
      </c>
      <c r="DF558" s="140" t="e" cm="1">
        <f t="array" ref="DF558">INDEX($K:$P,ROW(),MATCH(DF$3,$K$2:$P$2,0))</f>
        <v>#N/A</v>
      </c>
      <c r="DG558" s="140" t="e" cm="1">
        <f t="array" ref="DG558">INDEX($K:$P,ROW(),MATCH(DG$3,$K$2:$P$2,0))</f>
        <v>#N/A</v>
      </c>
      <c r="DH558" s="140" t="e" cm="1">
        <f t="array" ref="DH558">INDEX($K:$P,ROW(),MATCH(DH$3,$K$2:$P$2,0))</f>
        <v>#N/A</v>
      </c>
      <c r="DI558" s="140" t="e" cm="1">
        <f t="array" ref="DI558">INDEX($K:$P,ROW(),MATCH(DI$3,$K$2:$P$2,0))</f>
        <v>#N/A</v>
      </c>
      <c r="DJ558" s="140" t="e" cm="1">
        <f t="array" ref="DJ558">INDEX($K:$P,ROW(),MATCH(DJ$3,$K$2:$P$2,0))</f>
        <v>#N/A</v>
      </c>
      <c r="DK558" s="140" t="e" cm="1">
        <f t="array" ref="DK558">INDEX($K:$P,ROW(),MATCH(DK$3,$K$2:$P$2,0))</f>
        <v>#N/A</v>
      </c>
      <c r="DL558" s="140" t="e" cm="1">
        <f t="array" ref="DL558">INDEX($K:$P,ROW(),MATCH(DL$3,$K$2:$P$2,0))</f>
        <v>#N/A</v>
      </c>
    </row>
    <row r="559" spans="1:116" x14ac:dyDescent="0.35">
      <c r="C559" t="s">
        <v>235</v>
      </c>
      <c r="D559" t="s">
        <v>761</v>
      </c>
      <c r="E559" s="8" t="str">
        <f>ROW()&amp;" "&amp;D559</f>
        <v>559 ASSETSALE-PV</v>
      </c>
      <c r="G559" s="126" t="str">
        <f>"Proceeds on sale of "&amp;G567&amp;"s - "&amp;G566</f>
        <v>Proceeds on sale of Units - (Primary label)</v>
      </c>
      <c r="H559" s="27"/>
      <c r="I559" s="78"/>
      <c r="J559" s="78"/>
      <c r="K559" s="33">
        <f t="shared" ref="K559:P559" ca="1" si="726">SUMIF($3:$3,K$2,559:559)</f>
        <v>0</v>
      </c>
      <c r="L559" s="33">
        <f t="shared" ca="1" si="726"/>
        <v>28000000</v>
      </c>
      <c r="M559" s="33">
        <f t="shared" ca="1" si="726"/>
        <v>0</v>
      </c>
      <c r="N559" s="33">
        <f t="shared" ca="1" si="726"/>
        <v>0</v>
      </c>
      <c r="O559" s="33">
        <f t="shared" ca="1" si="726"/>
        <v>0</v>
      </c>
      <c r="P559" s="33">
        <f t="shared" ca="1" si="726"/>
        <v>0</v>
      </c>
      <c r="R559" s="33"/>
      <c r="S559" s="33">
        <f ca="1">-S558*S549</f>
        <v>0</v>
      </c>
      <c r="T559" s="33">
        <f t="shared" ref="T559:CE559" ca="1" si="727">-T558*T549</f>
        <v>0</v>
      </c>
      <c r="U559" s="33">
        <f t="shared" ca="1" si="727"/>
        <v>0</v>
      </c>
      <c r="V559" s="33">
        <f t="shared" ca="1" si="727"/>
        <v>0</v>
      </c>
      <c r="W559" s="33">
        <f t="shared" ca="1" si="727"/>
        <v>0</v>
      </c>
      <c r="X559" s="33">
        <f t="shared" ca="1" si="727"/>
        <v>0</v>
      </c>
      <c r="Y559" s="33">
        <f t="shared" ca="1" si="727"/>
        <v>0</v>
      </c>
      <c r="Z559" s="33">
        <f t="shared" ca="1" si="727"/>
        <v>0</v>
      </c>
      <c r="AA559" s="33">
        <f t="shared" ca="1" si="727"/>
        <v>0</v>
      </c>
      <c r="AB559" s="33">
        <f t="shared" ca="1" si="727"/>
        <v>0</v>
      </c>
      <c r="AC559" s="33">
        <f t="shared" ca="1" si="727"/>
        <v>0</v>
      </c>
      <c r="AD559" s="33">
        <f t="shared" ca="1" si="727"/>
        <v>0</v>
      </c>
      <c r="AE559" s="33">
        <f t="shared" ca="1" si="727"/>
        <v>4000000</v>
      </c>
      <c r="AF559" s="33">
        <f t="shared" ca="1" si="727"/>
        <v>4000000</v>
      </c>
      <c r="AG559" s="33">
        <f t="shared" ca="1" si="727"/>
        <v>4000000</v>
      </c>
      <c r="AH559" s="33">
        <f t="shared" ca="1" si="727"/>
        <v>4000000</v>
      </c>
      <c r="AI559" s="33">
        <f t="shared" ca="1" si="727"/>
        <v>4000000</v>
      </c>
      <c r="AJ559" s="33">
        <f t="shared" ca="1" si="727"/>
        <v>4000000</v>
      </c>
      <c r="AK559" s="33">
        <f t="shared" ca="1" si="727"/>
        <v>4000000</v>
      </c>
      <c r="AL559" s="33">
        <f t="shared" ca="1" si="727"/>
        <v>0</v>
      </c>
      <c r="AM559" s="33">
        <f t="shared" ca="1" si="727"/>
        <v>0</v>
      </c>
      <c r="AN559" s="33">
        <f t="shared" ca="1" si="727"/>
        <v>0</v>
      </c>
      <c r="AO559" s="33">
        <f t="shared" ca="1" si="727"/>
        <v>0</v>
      </c>
      <c r="AP559" s="33">
        <f t="shared" ca="1" si="727"/>
        <v>0</v>
      </c>
      <c r="AQ559" s="33">
        <f t="shared" ca="1" si="727"/>
        <v>0</v>
      </c>
      <c r="AR559" s="33">
        <f t="shared" ca="1" si="727"/>
        <v>0</v>
      </c>
      <c r="AS559" s="33">
        <f t="shared" ca="1" si="727"/>
        <v>0</v>
      </c>
      <c r="AT559" s="33">
        <f t="shared" ca="1" si="727"/>
        <v>0</v>
      </c>
      <c r="AU559" s="33">
        <f t="shared" ca="1" si="727"/>
        <v>0</v>
      </c>
      <c r="AV559" s="33">
        <f t="shared" ca="1" si="727"/>
        <v>0</v>
      </c>
      <c r="AW559" s="33">
        <f t="shared" ca="1" si="727"/>
        <v>0</v>
      </c>
      <c r="AX559" s="33">
        <f t="shared" ca="1" si="727"/>
        <v>0</v>
      </c>
      <c r="AY559" s="33">
        <f t="shared" ca="1" si="727"/>
        <v>0</v>
      </c>
      <c r="AZ559" s="33">
        <f t="shared" ca="1" si="727"/>
        <v>0</v>
      </c>
      <c r="BA559" s="33">
        <f t="shared" ca="1" si="727"/>
        <v>0</v>
      </c>
      <c r="BB559" s="33">
        <f t="shared" ca="1" si="727"/>
        <v>0</v>
      </c>
      <c r="BC559" s="33">
        <f t="shared" ca="1" si="727"/>
        <v>0</v>
      </c>
      <c r="BD559" s="33">
        <f t="shared" ca="1" si="727"/>
        <v>0</v>
      </c>
      <c r="BE559" s="33">
        <f t="shared" ca="1" si="727"/>
        <v>0</v>
      </c>
      <c r="BF559" s="33">
        <f t="shared" ca="1" si="727"/>
        <v>0</v>
      </c>
      <c r="BG559" s="33">
        <f t="shared" ca="1" si="727"/>
        <v>0</v>
      </c>
      <c r="BH559" s="33">
        <f t="shared" ca="1" si="727"/>
        <v>0</v>
      </c>
      <c r="BI559" s="33">
        <f t="shared" ca="1" si="727"/>
        <v>0</v>
      </c>
      <c r="BJ559" s="33">
        <f t="shared" ca="1" si="727"/>
        <v>0</v>
      </c>
      <c r="BK559" s="33">
        <f t="shared" ca="1" si="727"/>
        <v>0</v>
      </c>
      <c r="BL559" s="33">
        <f t="shared" ca="1" si="727"/>
        <v>0</v>
      </c>
      <c r="BM559" s="33">
        <f t="shared" ca="1" si="727"/>
        <v>0</v>
      </c>
      <c r="BN559" s="33">
        <f t="shared" ca="1" si="727"/>
        <v>0</v>
      </c>
      <c r="BO559" s="33">
        <f t="shared" ca="1" si="727"/>
        <v>0</v>
      </c>
      <c r="BP559" s="33">
        <f t="shared" ca="1" si="727"/>
        <v>0</v>
      </c>
      <c r="BQ559" s="33">
        <f t="shared" ca="1" si="727"/>
        <v>0</v>
      </c>
      <c r="BR559" s="33">
        <f t="shared" ca="1" si="727"/>
        <v>0</v>
      </c>
      <c r="BS559" s="33">
        <f t="shared" ca="1" si="727"/>
        <v>0</v>
      </c>
      <c r="BT559" s="33">
        <f t="shared" ca="1" si="727"/>
        <v>0</v>
      </c>
      <c r="BU559" s="33">
        <f t="shared" ca="1" si="727"/>
        <v>0</v>
      </c>
      <c r="BV559" s="33">
        <f t="shared" ca="1" si="727"/>
        <v>0</v>
      </c>
      <c r="BW559" s="33">
        <f t="shared" ca="1" si="727"/>
        <v>0</v>
      </c>
      <c r="BX559" s="33">
        <f t="shared" ca="1" si="727"/>
        <v>0</v>
      </c>
      <c r="BY559" s="33">
        <f t="shared" ca="1" si="727"/>
        <v>0</v>
      </c>
      <c r="BZ559" s="33">
        <f t="shared" ca="1" si="727"/>
        <v>0</v>
      </c>
      <c r="CA559" s="33">
        <f t="shared" ca="1" si="727"/>
        <v>0</v>
      </c>
      <c r="CB559" s="33">
        <f t="shared" ca="1" si="727"/>
        <v>0</v>
      </c>
      <c r="CC559" s="33">
        <f t="shared" ca="1" si="727"/>
        <v>0</v>
      </c>
      <c r="CD559" s="33">
        <f t="shared" ca="1" si="727"/>
        <v>0</v>
      </c>
      <c r="CE559" s="33">
        <f t="shared" ca="1" si="727"/>
        <v>0</v>
      </c>
      <c r="CF559" s="33">
        <f t="shared" ref="CF559:CL559" ca="1" si="728">-CF558*CF549</f>
        <v>0</v>
      </c>
      <c r="CG559" s="33">
        <f t="shared" ca="1" si="728"/>
        <v>0</v>
      </c>
      <c r="CH559" s="33">
        <f t="shared" ca="1" si="728"/>
        <v>0</v>
      </c>
      <c r="CI559" s="33">
        <f t="shared" ca="1" si="728"/>
        <v>0</v>
      </c>
      <c r="CJ559" s="33">
        <f t="shared" ca="1" si="728"/>
        <v>0</v>
      </c>
      <c r="CK559" s="33">
        <f t="shared" ca="1" si="728"/>
        <v>0</v>
      </c>
      <c r="CL559" s="33">
        <f t="shared" ca="1" si="728"/>
        <v>0</v>
      </c>
      <c r="CN559" s="33" t="e">
        <f t="shared" ref="CN559" ca="1" si="729">-CN558*CN549</f>
        <v>#N/A</v>
      </c>
      <c r="CO559" s="33" t="e">
        <f t="shared" ref="CO559" ca="1" si="730">-CO558*CO549</f>
        <v>#N/A</v>
      </c>
      <c r="CP559" s="33" t="e">
        <f t="shared" ref="CP559" ca="1" si="731">-CP558*CP549</f>
        <v>#N/A</v>
      </c>
      <c r="CQ559" s="33" t="e">
        <f t="shared" ref="CQ559" ca="1" si="732">-CQ558*CQ549</f>
        <v>#N/A</v>
      </c>
      <c r="CR559" s="33" t="e">
        <f t="shared" ref="CR559" ca="1" si="733">-CR558*CR549</f>
        <v>#N/A</v>
      </c>
      <c r="CS559" s="33" t="e">
        <f t="shared" ref="CS559" ca="1" si="734">-CS558*CS549</f>
        <v>#N/A</v>
      </c>
      <c r="CT559" s="33" t="e">
        <f t="shared" ref="CT559" ca="1" si="735">-CT558*CT549</f>
        <v>#N/A</v>
      </c>
      <c r="CU559" s="33" t="e">
        <f t="shared" ref="CU559" ca="1" si="736">-CU558*CU549</f>
        <v>#N/A</v>
      </c>
      <c r="CV559" s="33" t="e">
        <f t="shared" ref="CV559" ca="1" si="737">-CV558*CV549</f>
        <v>#N/A</v>
      </c>
      <c r="CW559" s="33" t="e">
        <f t="shared" ref="CW559" ca="1" si="738">-CW558*CW549</f>
        <v>#N/A</v>
      </c>
      <c r="CX559" s="33" t="e">
        <f t="shared" ref="CX559" ca="1" si="739">-CX558*CX549</f>
        <v>#N/A</v>
      </c>
      <c r="CY559" s="33" t="e">
        <f t="shared" ref="CY559" ca="1" si="740">-CY558*CY549</f>
        <v>#N/A</v>
      </c>
      <c r="CZ559" s="33" t="e">
        <f t="shared" ref="CZ559" ca="1" si="741">-CZ558*CZ549</f>
        <v>#N/A</v>
      </c>
      <c r="DA559" s="33" t="e">
        <f t="shared" ref="DA559" ca="1" si="742">-DA558*DA549</f>
        <v>#N/A</v>
      </c>
      <c r="DB559" s="33" t="e">
        <f t="shared" ref="DB559" ca="1" si="743">-DB558*DB549</f>
        <v>#N/A</v>
      </c>
      <c r="DC559" s="33" t="e">
        <f t="shared" ref="DC559" ca="1" si="744">-DC558*DC549</f>
        <v>#N/A</v>
      </c>
      <c r="DD559" s="33" t="e">
        <f t="shared" ref="DD559" ca="1" si="745">-DD558*DD549</f>
        <v>#N/A</v>
      </c>
      <c r="DE559" s="33" t="e">
        <f t="shared" ref="DE559" ca="1" si="746">-DE558*DE549</f>
        <v>#N/A</v>
      </c>
      <c r="DF559" s="33" t="e">
        <f t="shared" ref="DF559" ca="1" si="747">-DF558*DF549</f>
        <v>#N/A</v>
      </c>
      <c r="DG559" s="33" t="e">
        <f t="shared" ref="DG559" ca="1" si="748">-DG558*DG549</f>
        <v>#N/A</v>
      </c>
      <c r="DH559" s="33" t="e">
        <f t="shared" ref="DH559" ca="1" si="749">-DH558*DH549</f>
        <v>#N/A</v>
      </c>
      <c r="DI559" s="33" t="e">
        <f t="shared" ref="DI559" ca="1" si="750">-DI558*DI549</f>
        <v>#N/A</v>
      </c>
      <c r="DJ559" s="33" t="e">
        <f t="shared" ref="DJ559" ca="1" si="751">-DJ558*DJ549</f>
        <v>#N/A</v>
      </c>
      <c r="DK559" s="33" t="e">
        <f t="shared" ref="DK559" ca="1" si="752">-DK558*DK549</f>
        <v>#N/A</v>
      </c>
      <c r="DL559" s="33" t="e">
        <f t="shared" ref="DL559" ca="1" si="753">-DL558*DL549</f>
        <v>#N/A</v>
      </c>
    </row>
    <row r="560" spans="1:116" x14ac:dyDescent="0.35">
      <c r="D560" t="s">
        <v>761</v>
      </c>
      <c r="E560" s="8"/>
      <c r="G560" s="126"/>
      <c r="H560" s="27"/>
      <c r="I560" s="78"/>
      <c r="J560" s="78"/>
      <c r="K560" s="33"/>
      <c r="L560" s="33"/>
      <c r="M560" s="33"/>
      <c r="N560" s="33"/>
      <c r="O560" s="33"/>
      <c r="P560" s="33"/>
      <c r="R560" s="33"/>
      <c r="S560" s="33"/>
      <c r="T560" s="33"/>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3"/>
      <c r="AV560" s="33"/>
      <c r="AW560" s="33"/>
      <c r="AX560" s="33"/>
      <c r="AY560" s="33"/>
      <c r="AZ560" s="33"/>
      <c r="BA560" s="33"/>
      <c r="BB560" s="33"/>
      <c r="BC560" s="33"/>
      <c r="BD560" s="33"/>
      <c r="BE560" s="33"/>
      <c r="BF560" s="33"/>
      <c r="BG560" s="33"/>
      <c r="BH560" s="33"/>
      <c r="BI560" s="33"/>
      <c r="BJ560" s="33"/>
      <c r="BK560" s="33"/>
      <c r="BL560" s="33"/>
      <c r="BM560" s="33"/>
      <c r="BN560" s="33"/>
      <c r="BO560" s="33"/>
      <c r="BP560" s="33"/>
      <c r="BQ560" s="33"/>
      <c r="BR560" s="33"/>
      <c r="BS560" s="33"/>
      <c r="BT560" s="33"/>
      <c r="BU560" s="33"/>
      <c r="BV560" s="33"/>
      <c r="BW560" s="33"/>
      <c r="BX560" s="33"/>
      <c r="BY560" s="33"/>
      <c r="BZ560" s="33"/>
      <c r="CA560" s="33"/>
      <c r="CB560" s="33"/>
      <c r="CC560" s="33"/>
      <c r="CD560" s="33"/>
      <c r="CE560" s="33"/>
      <c r="CF560" s="33"/>
      <c r="CG560" s="33"/>
      <c r="CH560" s="33"/>
      <c r="CI560" s="33"/>
      <c r="CJ560" s="33"/>
      <c r="CK560" s="33"/>
      <c r="CL560" s="33"/>
      <c r="CN560" s="33"/>
      <c r="CO560" s="33"/>
      <c r="CP560" s="33"/>
      <c r="CQ560" s="33"/>
      <c r="CR560" s="33"/>
      <c r="CS560" s="33"/>
      <c r="CT560" s="33"/>
      <c r="CU560" s="33"/>
      <c r="CV560" s="33"/>
      <c r="CW560" s="33"/>
      <c r="CX560" s="33"/>
      <c r="CY560" s="33"/>
      <c r="CZ560" s="33"/>
      <c r="DA560" s="33"/>
      <c r="DB560" s="33"/>
      <c r="DC560" s="33"/>
      <c r="DD560" s="33"/>
      <c r="DE560" s="33"/>
      <c r="DF560" s="33"/>
      <c r="DG560" s="33"/>
      <c r="DH560" s="33"/>
      <c r="DI560" s="33"/>
      <c r="DJ560" s="33"/>
      <c r="DK560" s="33"/>
      <c r="DL560" s="33"/>
    </row>
    <row r="561" spans="2:116" x14ac:dyDescent="0.35">
      <c r="D561" t="s">
        <v>761</v>
      </c>
      <c r="E561" s="8"/>
      <c r="G561" s="95" t="s">
        <v>576</v>
      </c>
      <c r="H561" s="27"/>
      <c r="I561" s="78"/>
      <c r="J561" s="78"/>
      <c r="K561" s="33"/>
      <c r="L561" s="33"/>
      <c r="M561" s="33"/>
      <c r="N561" s="33"/>
      <c r="O561" s="33"/>
      <c r="P561" s="33"/>
      <c r="R561" s="33"/>
      <c r="S561" s="33"/>
      <c r="T561" s="33"/>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3"/>
      <c r="AV561" s="33"/>
      <c r="AW561" s="33"/>
      <c r="AX561" s="33"/>
      <c r="AY561" s="33"/>
      <c r="AZ561" s="33"/>
      <c r="BA561" s="33"/>
      <c r="BB561" s="33"/>
      <c r="BC561" s="33"/>
      <c r="BD561" s="33"/>
      <c r="BE561" s="33"/>
      <c r="BF561" s="33"/>
      <c r="BG561" s="33"/>
      <c r="BH561" s="33"/>
      <c r="BI561" s="33"/>
      <c r="BJ561" s="33"/>
      <c r="BK561" s="33"/>
      <c r="BL561" s="33"/>
      <c r="BM561" s="33"/>
      <c r="BN561" s="33"/>
      <c r="BO561" s="33"/>
      <c r="BP561" s="33"/>
      <c r="BQ561" s="33"/>
      <c r="BR561" s="33"/>
      <c r="BS561" s="33"/>
      <c r="BT561" s="33"/>
      <c r="BU561" s="33"/>
      <c r="BV561" s="33"/>
      <c r="BW561" s="33"/>
      <c r="BX561" s="33"/>
      <c r="BY561" s="33"/>
      <c r="BZ561" s="33"/>
      <c r="CA561" s="33"/>
      <c r="CB561" s="33"/>
      <c r="CC561" s="33"/>
      <c r="CD561" s="33"/>
      <c r="CE561" s="33"/>
      <c r="CF561" s="33"/>
      <c r="CG561" s="33"/>
      <c r="CH561" s="33"/>
      <c r="CI561" s="33"/>
      <c r="CJ561" s="33"/>
      <c r="CK561" s="33"/>
      <c r="CL561" s="33"/>
      <c r="CN561" s="33"/>
      <c r="CO561" s="33"/>
      <c r="CP561" s="33"/>
      <c r="CQ561" s="33"/>
      <c r="CR561" s="33"/>
      <c r="CS561" s="33"/>
      <c r="CT561" s="33"/>
      <c r="CU561" s="33"/>
      <c r="CV561" s="33"/>
      <c r="CW561" s="33"/>
      <c r="CX561" s="33"/>
      <c r="CY561" s="33"/>
      <c r="CZ561" s="33"/>
      <c r="DA561" s="33"/>
      <c r="DB561" s="33"/>
      <c r="DC561" s="33"/>
      <c r="DD561" s="33"/>
      <c r="DE561" s="33"/>
      <c r="DF561" s="33"/>
      <c r="DG561" s="33"/>
      <c r="DH561" s="33"/>
      <c r="DI561" s="33"/>
      <c r="DJ561" s="33"/>
      <c r="DK561" s="33"/>
      <c r="DL561" s="33"/>
    </row>
    <row r="562" spans="2:116" x14ac:dyDescent="0.35">
      <c r="C562" t="s">
        <v>198</v>
      </c>
      <c r="D562" t="s">
        <v>761</v>
      </c>
      <c r="E562" s="8"/>
      <c r="G562" s="158" t="str">
        <f>"Gain on sale of "&amp;G567&amp;"s - "&amp;G566</f>
        <v>Gain on sale of Units - (Primary label)</v>
      </c>
      <c r="K562" s="24">
        <f t="shared" ref="K562:P564" ca="1" si="754">SUMIF($3:$3,K$2,562:562)</f>
        <v>0</v>
      </c>
      <c r="L562" s="24">
        <f t="shared" ca="1" si="754"/>
        <v>14000000</v>
      </c>
      <c r="M562" s="24">
        <f t="shared" ca="1" si="754"/>
        <v>0</v>
      </c>
      <c r="N562" s="24">
        <f t="shared" ca="1" si="754"/>
        <v>0</v>
      </c>
      <c r="O562" s="24">
        <f t="shared" ca="1" si="754"/>
        <v>0</v>
      </c>
      <c r="P562" s="24">
        <f t="shared" ca="1" si="754"/>
        <v>0</v>
      </c>
      <c r="R562" s="24"/>
      <c r="S562" s="24">
        <f ca="1">S559+S555</f>
        <v>0</v>
      </c>
      <c r="T562" s="24">
        <f t="shared" ref="T562:CE562" ca="1" si="755">T559+T555</f>
        <v>0</v>
      </c>
      <c r="U562" s="24">
        <f t="shared" ca="1" si="755"/>
        <v>0</v>
      </c>
      <c r="V562" s="24">
        <f t="shared" ca="1" si="755"/>
        <v>0</v>
      </c>
      <c r="W562" s="24">
        <f t="shared" ca="1" si="755"/>
        <v>0</v>
      </c>
      <c r="X562" s="24">
        <f t="shared" ca="1" si="755"/>
        <v>0</v>
      </c>
      <c r="Y562" s="24">
        <f t="shared" ca="1" si="755"/>
        <v>0</v>
      </c>
      <c r="Z562" s="24">
        <f t="shared" ca="1" si="755"/>
        <v>0</v>
      </c>
      <c r="AA562" s="24">
        <f t="shared" ca="1" si="755"/>
        <v>0</v>
      </c>
      <c r="AB562" s="24">
        <f t="shared" ca="1" si="755"/>
        <v>0</v>
      </c>
      <c r="AC562" s="24">
        <f t="shared" ca="1" si="755"/>
        <v>0</v>
      </c>
      <c r="AD562" s="24">
        <f t="shared" ca="1" si="755"/>
        <v>0</v>
      </c>
      <c r="AE562" s="24">
        <f t="shared" ca="1" si="755"/>
        <v>2000000</v>
      </c>
      <c r="AF562" s="24">
        <f t="shared" ca="1" si="755"/>
        <v>2000000</v>
      </c>
      <c r="AG562" s="24">
        <f t="shared" ca="1" si="755"/>
        <v>2000000</v>
      </c>
      <c r="AH562" s="24">
        <f t="shared" ca="1" si="755"/>
        <v>2000000</v>
      </c>
      <c r="AI562" s="24">
        <f t="shared" ca="1" si="755"/>
        <v>2000000</v>
      </c>
      <c r="AJ562" s="24">
        <f t="shared" ca="1" si="755"/>
        <v>2000000</v>
      </c>
      <c r="AK562" s="24">
        <f t="shared" ca="1" si="755"/>
        <v>2000000</v>
      </c>
      <c r="AL562" s="24">
        <f t="shared" ca="1" si="755"/>
        <v>0</v>
      </c>
      <c r="AM562" s="24">
        <f t="shared" ca="1" si="755"/>
        <v>0</v>
      </c>
      <c r="AN562" s="24">
        <f t="shared" ca="1" si="755"/>
        <v>0</v>
      </c>
      <c r="AO562" s="24">
        <f t="shared" ca="1" si="755"/>
        <v>0</v>
      </c>
      <c r="AP562" s="24">
        <f t="shared" ca="1" si="755"/>
        <v>0</v>
      </c>
      <c r="AQ562" s="24">
        <f t="shared" ca="1" si="755"/>
        <v>0</v>
      </c>
      <c r="AR562" s="24">
        <f t="shared" ca="1" si="755"/>
        <v>0</v>
      </c>
      <c r="AS562" s="24">
        <f t="shared" ca="1" si="755"/>
        <v>0</v>
      </c>
      <c r="AT562" s="24">
        <f t="shared" ca="1" si="755"/>
        <v>0</v>
      </c>
      <c r="AU562" s="24">
        <f t="shared" ca="1" si="755"/>
        <v>0</v>
      </c>
      <c r="AV562" s="24">
        <f t="shared" ca="1" si="755"/>
        <v>0</v>
      </c>
      <c r="AW562" s="24">
        <f t="shared" ca="1" si="755"/>
        <v>0</v>
      </c>
      <c r="AX562" s="24">
        <f t="shared" ca="1" si="755"/>
        <v>0</v>
      </c>
      <c r="AY562" s="24">
        <f t="shared" ca="1" si="755"/>
        <v>0</v>
      </c>
      <c r="AZ562" s="24">
        <f t="shared" ca="1" si="755"/>
        <v>0</v>
      </c>
      <c r="BA562" s="24">
        <f t="shared" ca="1" si="755"/>
        <v>0</v>
      </c>
      <c r="BB562" s="24">
        <f t="shared" ca="1" si="755"/>
        <v>0</v>
      </c>
      <c r="BC562" s="24">
        <f t="shared" ca="1" si="755"/>
        <v>0</v>
      </c>
      <c r="BD562" s="24">
        <f t="shared" ca="1" si="755"/>
        <v>0</v>
      </c>
      <c r="BE562" s="24">
        <f t="shared" ca="1" si="755"/>
        <v>0</v>
      </c>
      <c r="BF562" s="24">
        <f t="shared" ca="1" si="755"/>
        <v>0</v>
      </c>
      <c r="BG562" s="24">
        <f t="shared" ca="1" si="755"/>
        <v>0</v>
      </c>
      <c r="BH562" s="24">
        <f t="shared" ca="1" si="755"/>
        <v>0</v>
      </c>
      <c r="BI562" s="24">
        <f t="shared" ca="1" si="755"/>
        <v>0</v>
      </c>
      <c r="BJ562" s="24">
        <f t="shared" ca="1" si="755"/>
        <v>0</v>
      </c>
      <c r="BK562" s="24">
        <f t="shared" ca="1" si="755"/>
        <v>0</v>
      </c>
      <c r="BL562" s="24">
        <f t="shared" ca="1" si="755"/>
        <v>0</v>
      </c>
      <c r="BM562" s="24">
        <f t="shared" ca="1" si="755"/>
        <v>0</v>
      </c>
      <c r="BN562" s="24">
        <f t="shared" ca="1" si="755"/>
        <v>0</v>
      </c>
      <c r="BO562" s="24">
        <f t="shared" ca="1" si="755"/>
        <v>0</v>
      </c>
      <c r="BP562" s="24">
        <f t="shared" ca="1" si="755"/>
        <v>0</v>
      </c>
      <c r="BQ562" s="24">
        <f t="shared" ca="1" si="755"/>
        <v>0</v>
      </c>
      <c r="BR562" s="24">
        <f t="shared" ca="1" si="755"/>
        <v>0</v>
      </c>
      <c r="BS562" s="24">
        <f t="shared" ca="1" si="755"/>
        <v>0</v>
      </c>
      <c r="BT562" s="24">
        <f t="shared" ca="1" si="755"/>
        <v>0</v>
      </c>
      <c r="BU562" s="24">
        <f t="shared" ca="1" si="755"/>
        <v>0</v>
      </c>
      <c r="BV562" s="24">
        <f t="shared" ca="1" si="755"/>
        <v>0</v>
      </c>
      <c r="BW562" s="24">
        <f t="shared" ca="1" si="755"/>
        <v>0</v>
      </c>
      <c r="BX562" s="24">
        <f t="shared" ca="1" si="755"/>
        <v>0</v>
      </c>
      <c r="BY562" s="24">
        <f t="shared" ca="1" si="755"/>
        <v>0</v>
      </c>
      <c r="BZ562" s="24">
        <f t="shared" ca="1" si="755"/>
        <v>0</v>
      </c>
      <c r="CA562" s="24">
        <f t="shared" ca="1" si="755"/>
        <v>0</v>
      </c>
      <c r="CB562" s="24">
        <f t="shared" ca="1" si="755"/>
        <v>0</v>
      </c>
      <c r="CC562" s="24">
        <f t="shared" ca="1" si="755"/>
        <v>0</v>
      </c>
      <c r="CD562" s="24">
        <f t="shared" ca="1" si="755"/>
        <v>0</v>
      </c>
      <c r="CE562" s="24">
        <f t="shared" ca="1" si="755"/>
        <v>0</v>
      </c>
      <c r="CF562" s="24">
        <f t="shared" ref="CF562:CL562" ca="1" si="756">CF559+CF555</f>
        <v>0</v>
      </c>
      <c r="CG562" s="24">
        <f t="shared" ca="1" si="756"/>
        <v>0</v>
      </c>
      <c r="CH562" s="24">
        <f t="shared" ca="1" si="756"/>
        <v>0</v>
      </c>
      <c r="CI562" s="24">
        <f t="shared" ca="1" si="756"/>
        <v>0</v>
      </c>
      <c r="CJ562" s="24">
        <f t="shared" ca="1" si="756"/>
        <v>0</v>
      </c>
      <c r="CK562" s="24">
        <f t="shared" ca="1" si="756"/>
        <v>0</v>
      </c>
      <c r="CL562" s="24">
        <f t="shared" ca="1" si="756"/>
        <v>0</v>
      </c>
      <c r="CN562" s="24" t="e">
        <f t="shared" ref="CN562:DL562" ca="1" si="757">CN559+CN555</f>
        <v>#N/A</v>
      </c>
      <c r="CO562" s="24" t="e">
        <f t="shared" ca="1" si="757"/>
        <v>#N/A</v>
      </c>
      <c r="CP562" s="24" t="e">
        <f t="shared" ca="1" si="757"/>
        <v>#N/A</v>
      </c>
      <c r="CQ562" s="24" t="e">
        <f t="shared" ca="1" si="757"/>
        <v>#N/A</v>
      </c>
      <c r="CR562" s="24" t="e">
        <f t="shared" ca="1" si="757"/>
        <v>#N/A</v>
      </c>
      <c r="CS562" s="24" t="e">
        <f t="shared" ca="1" si="757"/>
        <v>#N/A</v>
      </c>
      <c r="CT562" s="24" t="e">
        <f t="shared" ca="1" si="757"/>
        <v>#N/A</v>
      </c>
      <c r="CU562" s="24" t="e">
        <f t="shared" ca="1" si="757"/>
        <v>#N/A</v>
      </c>
      <c r="CV562" s="24" t="e">
        <f t="shared" ca="1" si="757"/>
        <v>#N/A</v>
      </c>
      <c r="CW562" s="24" t="e">
        <f t="shared" ca="1" si="757"/>
        <v>#N/A</v>
      </c>
      <c r="CX562" s="24" t="e">
        <f t="shared" ca="1" si="757"/>
        <v>#N/A</v>
      </c>
      <c r="CY562" s="24" t="e">
        <f t="shared" ca="1" si="757"/>
        <v>#N/A</v>
      </c>
      <c r="CZ562" s="24" t="e">
        <f t="shared" ca="1" si="757"/>
        <v>#N/A</v>
      </c>
      <c r="DA562" s="24" t="e">
        <f t="shared" ca="1" si="757"/>
        <v>#N/A</v>
      </c>
      <c r="DB562" s="24" t="e">
        <f t="shared" ca="1" si="757"/>
        <v>#N/A</v>
      </c>
      <c r="DC562" s="24" t="e">
        <f t="shared" ca="1" si="757"/>
        <v>#N/A</v>
      </c>
      <c r="DD562" s="24" t="e">
        <f t="shared" ca="1" si="757"/>
        <v>#N/A</v>
      </c>
      <c r="DE562" s="24" t="e">
        <f t="shared" ca="1" si="757"/>
        <v>#N/A</v>
      </c>
      <c r="DF562" s="24" t="e">
        <f t="shared" ca="1" si="757"/>
        <v>#N/A</v>
      </c>
      <c r="DG562" s="24" t="e">
        <f t="shared" ca="1" si="757"/>
        <v>#N/A</v>
      </c>
      <c r="DH562" s="24" t="e">
        <f t="shared" ca="1" si="757"/>
        <v>#N/A</v>
      </c>
      <c r="DI562" s="24" t="e">
        <f t="shared" ca="1" si="757"/>
        <v>#N/A</v>
      </c>
      <c r="DJ562" s="24" t="e">
        <f t="shared" ca="1" si="757"/>
        <v>#N/A</v>
      </c>
      <c r="DK562" s="24" t="e">
        <f t="shared" ca="1" si="757"/>
        <v>#N/A</v>
      </c>
      <c r="DL562" s="24" t="e">
        <f t="shared" ca="1" si="757"/>
        <v>#N/A</v>
      </c>
    </row>
    <row r="563" spans="2:116" x14ac:dyDescent="0.35">
      <c r="C563" t="s">
        <v>577</v>
      </c>
      <c r="D563" t="s">
        <v>761</v>
      </c>
      <c r="E563" s="8"/>
      <c r="G563" s="158" t="str">
        <f>"Gain on sale of "&amp;G567&amp;"s - "&amp;G566</f>
        <v>Gain on sale of Units - (Primary label)</v>
      </c>
      <c r="K563" s="24">
        <f t="shared" ca="1" si="754"/>
        <v>0</v>
      </c>
      <c r="L563" s="24">
        <f t="shared" ca="1" si="754"/>
        <v>-14000000</v>
      </c>
      <c r="M563" s="24">
        <f t="shared" ca="1" si="754"/>
        <v>0</v>
      </c>
      <c r="N563" s="24">
        <f t="shared" ca="1" si="754"/>
        <v>0</v>
      </c>
      <c r="O563" s="24">
        <f t="shared" ca="1" si="754"/>
        <v>0</v>
      </c>
      <c r="P563" s="24">
        <f t="shared" ca="1" si="754"/>
        <v>0</v>
      </c>
      <c r="R563" s="24"/>
      <c r="S563" s="24">
        <f ca="1">-S559+S555</f>
        <v>0</v>
      </c>
      <c r="T563" s="24">
        <f t="shared" ref="T563:W563" ca="1" si="758">-T559+T555</f>
        <v>0</v>
      </c>
      <c r="U563" s="24">
        <f t="shared" ca="1" si="758"/>
        <v>0</v>
      </c>
      <c r="V563" s="24">
        <f t="shared" ca="1" si="758"/>
        <v>0</v>
      </c>
      <c r="W563" s="24">
        <f t="shared" ca="1" si="758"/>
        <v>0</v>
      </c>
      <c r="X563" s="24">
        <f ca="1">-(X559+X555)</f>
        <v>0</v>
      </c>
      <c r="Y563" s="24">
        <f t="shared" ref="Y563:CJ563" ca="1" si="759">-(Y559+Y555)</f>
        <v>0</v>
      </c>
      <c r="Z563" s="24">
        <f t="shared" ca="1" si="759"/>
        <v>0</v>
      </c>
      <c r="AA563" s="24">
        <f t="shared" ca="1" si="759"/>
        <v>0</v>
      </c>
      <c r="AB563" s="24">
        <f t="shared" ca="1" si="759"/>
        <v>0</v>
      </c>
      <c r="AC563" s="24">
        <f t="shared" ca="1" si="759"/>
        <v>0</v>
      </c>
      <c r="AD563" s="24">
        <f t="shared" ca="1" si="759"/>
        <v>0</v>
      </c>
      <c r="AE563" s="24">
        <f t="shared" ca="1" si="759"/>
        <v>-2000000</v>
      </c>
      <c r="AF563" s="24">
        <f t="shared" ca="1" si="759"/>
        <v>-2000000</v>
      </c>
      <c r="AG563" s="24">
        <f t="shared" ca="1" si="759"/>
        <v>-2000000</v>
      </c>
      <c r="AH563" s="24">
        <f t="shared" ca="1" si="759"/>
        <v>-2000000</v>
      </c>
      <c r="AI563" s="24">
        <f t="shared" ca="1" si="759"/>
        <v>-2000000</v>
      </c>
      <c r="AJ563" s="24">
        <f t="shared" ca="1" si="759"/>
        <v>-2000000</v>
      </c>
      <c r="AK563" s="24">
        <f t="shared" ca="1" si="759"/>
        <v>-2000000</v>
      </c>
      <c r="AL563" s="24">
        <f t="shared" ca="1" si="759"/>
        <v>0</v>
      </c>
      <c r="AM563" s="24">
        <f t="shared" ca="1" si="759"/>
        <v>0</v>
      </c>
      <c r="AN563" s="24">
        <f t="shared" ca="1" si="759"/>
        <v>0</v>
      </c>
      <c r="AO563" s="24">
        <f t="shared" ca="1" si="759"/>
        <v>0</v>
      </c>
      <c r="AP563" s="24">
        <f t="shared" ca="1" si="759"/>
        <v>0</v>
      </c>
      <c r="AQ563" s="24">
        <f t="shared" ca="1" si="759"/>
        <v>0</v>
      </c>
      <c r="AR563" s="24">
        <f t="shared" ca="1" si="759"/>
        <v>0</v>
      </c>
      <c r="AS563" s="24">
        <f t="shared" ca="1" si="759"/>
        <v>0</v>
      </c>
      <c r="AT563" s="24">
        <f t="shared" ca="1" si="759"/>
        <v>0</v>
      </c>
      <c r="AU563" s="24">
        <f t="shared" ca="1" si="759"/>
        <v>0</v>
      </c>
      <c r="AV563" s="24">
        <f t="shared" ca="1" si="759"/>
        <v>0</v>
      </c>
      <c r="AW563" s="24">
        <f t="shared" ca="1" si="759"/>
        <v>0</v>
      </c>
      <c r="AX563" s="24">
        <f t="shared" ca="1" si="759"/>
        <v>0</v>
      </c>
      <c r="AY563" s="24">
        <f t="shared" ca="1" si="759"/>
        <v>0</v>
      </c>
      <c r="AZ563" s="24">
        <f t="shared" ca="1" si="759"/>
        <v>0</v>
      </c>
      <c r="BA563" s="24">
        <f t="shared" ca="1" si="759"/>
        <v>0</v>
      </c>
      <c r="BB563" s="24">
        <f t="shared" ca="1" si="759"/>
        <v>0</v>
      </c>
      <c r="BC563" s="24">
        <f t="shared" ca="1" si="759"/>
        <v>0</v>
      </c>
      <c r="BD563" s="24">
        <f t="shared" ca="1" si="759"/>
        <v>0</v>
      </c>
      <c r="BE563" s="24">
        <f t="shared" ca="1" si="759"/>
        <v>0</v>
      </c>
      <c r="BF563" s="24">
        <f t="shared" ca="1" si="759"/>
        <v>0</v>
      </c>
      <c r="BG563" s="24">
        <f t="shared" ca="1" si="759"/>
        <v>0</v>
      </c>
      <c r="BH563" s="24">
        <f t="shared" ca="1" si="759"/>
        <v>0</v>
      </c>
      <c r="BI563" s="24">
        <f t="shared" ca="1" si="759"/>
        <v>0</v>
      </c>
      <c r="BJ563" s="24">
        <f t="shared" ca="1" si="759"/>
        <v>0</v>
      </c>
      <c r="BK563" s="24">
        <f t="shared" ca="1" si="759"/>
        <v>0</v>
      </c>
      <c r="BL563" s="24">
        <f t="shared" ca="1" si="759"/>
        <v>0</v>
      </c>
      <c r="BM563" s="24">
        <f t="shared" ca="1" si="759"/>
        <v>0</v>
      </c>
      <c r="BN563" s="24">
        <f t="shared" ca="1" si="759"/>
        <v>0</v>
      </c>
      <c r="BO563" s="24">
        <f t="shared" ca="1" si="759"/>
        <v>0</v>
      </c>
      <c r="BP563" s="24">
        <f t="shared" ca="1" si="759"/>
        <v>0</v>
      </c>
      <c r="BQ563" s="24">
        <f t="shared" ca="1" si="759"/>
        <v>0</v>
      </c>
      <c r="BR563" s="24">
        <f t="shared" ca="1" si="759"/>
        <v>0</v>
      </c>
      <c r="BS563" s="24">
        <f t="shared" ca="1" si="759"/>
        <v>0</v>
      </c>
      <c r="BT563" s="24">
        <f t="shared" ca="1" si="759"/>
        <v>0</v>
      </c>
      <c r="BU563" s="24">
        <f t="shared" ca="1" si="759"/>
        <v>0</v>
      </c>
      <c r="BV563" s="24">
        <f t="shared" ca="1" si="759"/>
        <v>0</v>
      </c>
      <c r="BW563" s="24">
        <f t="shared" ca="1" si="759"/>
        <v>0</v>
      </c>
      <c r="BX563" s="24">
        <f t="shared" ca="1" si="759"/>
        <v>0</v>
      </c>
      <c r="BY563" s="24">
        <f t="shared" ca="1" si="759"/>
        <v>0</v>
      </c>
      <c r="BZ563" s="24">
        <f t="shared" ca="1" si="759"/>
        <v>0</v>
      </c>
      <c r="CA563" s="24">
        <f t="shared" ca="1" si="759"/>
        <v>0</v>
      </c>
      <c r="CB563" s="24">
        <f t="shared" ca="1" si="759"/>
        <v>0</v>
      </c>
      <c r="CC563" s="24">
        <f t="shared" ca="1" si="759"/>
        <v>0</v>
      </c>
      <c r="CD563" s="24">
        <f t="shared" ca="1" si="759"/>
        <v>0</v>
      </c>
      <c r="CE563" s="24">
        <f t="shared" ca="1" si="759"/>
        <v>0</v>
      </c>
      <c r="CF563" s="24">
        <f t="shared" ca="1" si="759"/>
        <v>0</v>
      </c>
      <c r="CG563" s="24">
        <f t="shared" ca="1" si="759"/>
        <v>0</v>
      </c>
      <c r="CH563" s="24">
        <f t="shared" ca="1" si="759"/>
        <v>0</v>
      </c>
      <c r="CI563" s="24">
        <f t="shared" ca="1" si="759"/>
        <v>0</v>
      </c>
      <c r="CJ563" s="24">
        <f t="shared" ca="1" si="759"/>
        <v>0</v>
      </c>
      <c r="CK563" s="24">
        <f t="shared" ref="CK563:CL563" ca="1" si="760">-(CK559+CK555)</f>
        <v>0</v>
      </c>
      <c r="CL563" s="24">
        <f t="shared" ca="1" si="760"/>
        <v>0</v>
      </c>
      <c r="CN563" s="24" t="e">
        <f t="shared" ref="CN563:DL563" ca="1" si="761">-(CN559+CN555)</f>
        <v>#N/A</v>
      </c>
      <c r="CO563" s="24" t="e">
        <f t="shared" ca="1" si="761"/>
        <v>#N/A</v>
      </c>
      <c r="CP563" s="24" t="e">
        <f t="shared" ca="1" si="761"/>
        <v>#N/A</v>
      </c>
      <c r="CQ563" s="24" t="e">
        <f t="shared" ca="1" si="761"/>
        <v>#N/A</v>
      </c>
      <c r="CR563" s="24" t="e">
        <f t="shared" ca="1" si="761"/>
        <v>#N/A</v>
      </c>
      <c r="CS563" s="24" t="e">
        <f t="shared" ca="1" si="761"/>
        <v>#N/A</v>
      </c>
      <c r="CT563" s="24" t="e">
        <f t="shared" ca="1" si="761"/>
        <v>#N/A</v>
      </c>
      <c r="CU563" s="24" t="e">
        <f t="shared" ca="1" si="761"/>
        <v>#N/A</v>
      </c>
      <c r="CV563" s="24" t="e">
        <f t="shared" ca="1" si="761"/>
        <v>#N/A</v>
      </c>
      <c r="CW563" s="24" t="e">
        <f t="shared" ca="1" si="761"/>
        <v>#N/A</v>
      </c>
      <c r="CX563" s="24" t="e">
        <f t="shared" ca="1" si="761"/>
        <v>#N/A</v>
      </c>
      <c r="CY563" s="24" t="e">
        <f t="shared" ca="1" si="761"/>
        <v>#N/A</v>
      </c>
      <c r="CZ563" s="24" t="e">
        <f t="shared" ca="1" si="761"/>
        <v>#N/A</v>
      </c>
      <c r="DA563" s="24" t="e">
        <f t="shared" ca="1" si="761"/>
        <v>#N/A</v>
      </c>
      <c r="DB563" s="24" t="e">
        <f t="shared" ca="1" si="761"/>
        <v>#N/A</v>
      </c>
      <c r="DC563" s="24" t="e">
        <f t="shared" ca="1" si="761"/>
        <v>#N/A</v>
      </c>
      <c r="DD563" s="24" t="e">
        <f t="shared" ca="1" si="761"/>
        <v>#N/A</v>
      </c>
      <c r="DE563" s="24" t="e">
        <f t="shared" ca="1" si="761"/>
        <v>#N/A</v>
      </c>
      <c r="DF563" s="24" t="e">
        <f t="shared" ca="1" si="761"/>
        <v>#N/A</v>
      </c>
      <c r="DG563" s="24" t="e">
        <f t="shared" ca="1" si="761"/>
        <v>#N/A</v>
      </c>
      <c r="DH563" s="24" t="e">
        <f t="shared" ca="1" si="761"/>
        <v>#N/A</v>
      </c>
      <c r="DI563" s="24" t="e">
        <f t="shared" ca="1" si="761"/>
        <v>#N/A</v>
      </c>
      <c r="DJ563" s="24" t="e">
        <f t="shared" ca="1" si="761"/>
        <v>#N/A</v>
      </c>
      <c r="DK563" s="24" t="e">
        <f t="shared" ca="1" si="761"/>
        <v>#N/A</v>
      </c>
      <c r="DL563" s="24" t="e">
        <f t="shared" ca="1" si="761"/>
        <v>#N/A</v>
      </c>
    </row>
    <row r="564" spans="2:116" x14ac:dyDescent="0.35">
      <c r="C564" t="s">
        <v>235</v>
      </c>
      <c r="D564" t="s">
        <v>761</v>
      </c>
      <c r="E564" s="8"/>
      <c r="G564" s="158" t="str">
        <f>G554&amp;" - "&amp;G537</f>
        <v>Units Constructed - (Primary label)</v>
      </c>
      <c r="H564" s="27"/>
      <c r="I564" s="78"/>
      <c r="J564" s="78"/>
      <c r="K564" s="24">
        <f t="shared" ca="1" si="754"/>
        <v>-14000000</v>
      </c>
      <c r="L564" s="24">
        <f t="shared" ca="1" si="754"/>
        <v>0</v>
      </c>
      <c r="M564" s="24">
        <f t="shared" ca="1" si="754"/>
        <v>0</v>
      </c>
      <c r="N564" s="24">
        <f t="shared" ca="1" si="754"/>
        <v>0</v>
      </c>
      <c r="O564" s="24">
        <f t="shared" ca="1" si="754"/>
        <v>0</v>
      </c>
      <c r="P564" s="24">
        <f t="shared" ca="1" si="754"/>
        <v>0</v>
      </c>
      <c r="R564" s="33"/>
      <c r="S564" s="24">
        <f ca="1">-S554</f>
        <v>-2000000</v>
      </c>
      <c r="T564" s="24">
        <f t="shared" ref="T564:CE564" ca="1" si="762">-T554</f>
        <v>-2000000</v>
      </c>
      <c r="U564" s="24">
        <f t="shared" ca="1" si="762"/>
        <v>-2000000</v>
      </c>
      <c r="V564" s="24">
        <f t="shared" ca="1" si="762"/>
        <v>-2000000</v>
      </c>
      <c r="W564" s="24">
        <f t="shared" ca="1" si="762"/>
        <v>-2000000</v>
      </c>
      <c r="X564" s="24">
        <f t="shared" ca="1" si="762"/>
        <v>-2000000</v>
      </c>
      <c r="Y564" s="24">
        <f t="shared" ca="1" si="762"/>
        <v>-2000000</v>
      </c>
      <c r="Z564" s="24">
        <f t="shared" ca="1" si="762"/>
        <v>0</v>
      </c>
      <c r="AA564" s="24">
        <f t="shared" ca="1" si="762"/>
        <v>0</v>
      </c>
      <c r="AB564" s="24">
        <f t="shared" ca="1" si="762"/>
        <v>0</v>
      </c>
      <c r="AC564" s="24">
        <f t="shared" ca="1" si="762"/>
        <v>0</v>
      </c>
      <c r="AD564" s="24">
        <f t="shared" ca="1" si="762"/>
        <v>0</v>
      </c>
      <c r="AE564" s="24">
        <f t="shared" ca="1" si="762"/>
        <v>0</v>
      </c>
      <c r="AF564" s="24">
        <f t="shared" ca="1" si="762"/>
        <v>0</v>
      </c>
      <c r="AG564" s="24">
        <f t="shared" ca="1" si="762"/>
        <v>0</v>
      </c>
      <c r="AH564" s="24">
        <f t="shared" ca="1" si="762"/>
        <v>0</v>
      </c>
      <c r="AI564" s="24">
        <f t="shared" ca="1" si="762"/>
        <v>0</v>
      </c>
      <c r="AJ564" s="24">
        <f t="shared" ca="1" si="762"/>
        <v>0</v>
      </c>
      <c r="AK564" s="24">
        <f t="shared" ca="1" si="762"/>
        <v>0</v>
      </c>
      <c r="AL564" s="24">
        <f t="shared" ca="1" si="762"/>
        <v>0</v>
      </c>
      <c r="AM564" s="24">
        <f t="shared" ca="1" si="762"/>
        <v>0</v>
      </c>
      <c r="AN564" s="24">
        <f t="shared" ca="1" si="762"/>
        <v>0</v>
      </c>
      <c r="AO564" s="24">
        <f t="shared" ca="1" si="762"/>
        <v>0</v>
      </c>
      <c r="AP564" s="24">
        <f t="shared" ca="1" si="762"/>
        <v>0</v>
      </c>
      <c r="AQ564" s="24">
        <f t="shared" ca="1" si="762"/>
        <v>0</v>
      </c>
      <c r="AR564" s="24">
        <f t="shared" ca="1" si="762"/>
        <v>0</v>
      </c>
      <c r="AS564" s="24">
        <f t="shared" ca="1" si="762"/>
        <v>0</v>
      </c>
      <c r="AT564" s="24">
        <f t="shared" ca="1" si="762"/>
        <v>0</v>
      </c>
      <c r="AU564" s="24">
        <f t="shared" ca="1" si="762"/>
        <v>0</v>
      </c>
      <c r="AV564" s="24">
        <f t="shared" ca="1" si="762"/>
        <v>0</v>
      </c>
      <c r="AW564" s="24">
        <f t="shared" ca="1" si="762"/>
        <v>0</v>
      </c>
      <c r="AX564" s="24">
        <f t="shared" ca="1" si="762"/>
        <v>0</v>
      </c>
      <c r="AY564" s="24">
        <f t="shared" ca="1" si="762"/>
        <v>0</v>
      </c>
      <c r="AZ564" s="24">
        <f t="shared" ca="1" si="762"/>
        <v>0</v>
      </c>
      <c r="BA564" s="24">
        <f t="shared" ca="1" si="762"/>
        <v>0</v>
      </c>
      <c r="BB564" s="24">
        <f t="shared" ca="1" si="762"/>
        <v>0</v>
      </c>
      <c r="BC564" s="24">
        <f t="shared" ca="1" si="762"/>
        <v>0</v>
      </c>
      <c r="BD564" s="24">
        <f t="shared" ca="1" si="762"/>
        <v>0</v>
      </c>
      <c r="BE564" s="24">
        <f t="shared" ca="1" si="762"/>
        <v>0</v>
      </c>
      <c r="BF564" s="24">
        <f t="shared" ca="1" si="762"/>
        <v>0</v>
      </c>
      <c r="BG564" s="24">
        <f t="shared" ca="1" si="762"/>
        <v>0</v>
      </c>
      <c r="BH564" s="24">
        <f t="shared" ca="1" si="762"/>
        <v>0</v>
      </c>
      <c r="BI564" s="24">
        <f t="shared" ca="1" si="762"/>
        <v>0</v>
      </c>
      <c r="BJ564" s="24">
        <f t="shared" ca="1" si="762"/>
        <v>0</v>
      </c>
      <c r="BK564" s="24">
        <f t="shared" ca="1" si="762"/>
        <v>0</v>
      </c>
      <c r="BL564" s="24">
        <f t="shared" ca="1" si="762"/>
        <v>0</v>
      </c>
      <c r="BM564" s="24">
        <f t="shared" ca="1" si="762"/>
        <v>0</v>
      </c>
      <c r="BN564" s="24">
        <f t="shared" ca="1" si="762"/>
        <v>0</v>
      </c>
      <c r="BO564" s="24">
        <f t="shared" ca="1" si="762"/>
        <v>0</v>
      </c>
      <c r="BP564" s="24">
        <f t="shared" ca="1" si="762"/>
        <v>0</v>
      </c>
      <c r="BQ564" s="24">
        <f t="shared" ca="1" si="762"/>
        <v>0</v>
      </c>
      <c r="BR564" s="24">
        <f t="shared" ca="1" si="762"/>
        <v>0</v>
      </c>
      <c r="BS564" s="24">
        <f t="shared" ca="1" si="762"/>
        <v>0</v>
      </c>
      <c r="BT564" s="24">
        <f t="shared" ca="1" si="762"/>
        <v>0</v>
      </c>
      <c r="BU564" s="24">
        <f t="shared" ca="1" si="762"/>
        <v>0</v>
      </c>
      <c r="BV564" s="24">
        <f t="shared" ca="1" si="762"/>
        <v>0</v>
      </c>
      <c r="BW564" s="24">
        <f t="shared" ca="1" si="762"/>
        <v>0</v>
      </c>
      <c r="BX564" s="24">
        <f t="shared" ca="1" si="762"/>
        <v>0</v>
      </c>
      <c r="BY564" s="24">
        <f t="shared" ca="1" si="762"/>
        <v>0</v>
      </c>
      <c r="BZ564" s="24">
        <f t="shared" ca="1" si="762"/>
        <v>0</v>
      </c>
      <c r="CA564" s="24">
        <f t="shared" ca="1" si="762"/>
        <v>0</v>
      </c>
      <c r="CB564" s="24">
        <f t="shared" ca="1" si="762"/>
        <v>0</v>
      </c>
      <c r="CC564" s="24">
        <f t="shared" ca="1" si="762"/>
        <v>0</v>
      </c>
      <c r="CD564" s="24">
        <f t="shared" ca="1" si="762"/>
        <v>0</v>
      </c>
      <c r="CE564" s="24">
        <f t="shared" ca="1" si="762"/>
        <v>0</v>
      </c>
      <c r="CF564" s="24">
        <f t="shared" ref="CF564:CL564" ca="1" si="763">-CF554</f>
        <v>0</v>
      </c>
      <c r="CG564" s="24">
        <f t="shared" ca="1" si="763"/>
        <v>0</v>
      </c>
      <c r="CH564" s="24">
        <f t="shared" ca="1" si="763"/>
        <v>0</v>
      </c>
      <c r="CI564" s="24">
        <f t="shared" ca="1" si="763"/>
        <v>0</v>
      </c>
      <c r="CJ564" s="24">
        <f t="shared" ca="1" si="763"/>
        <v>0</v>
      </c>
      <c r="CK564" s="24">
        <f t="shared" ca="1" si="763"/>
        <v>0</v>
      </c>
      <c r="CL564" s="24">
        <f t="shared" ca="1" si="763"/>
        <v>0</v>
      </c>
      <c r="CN564" s="24" t="e">
        <f t="shared" ref="CN564:DL564" ca="1" si="764">-CN554</f>
        <v>#REF!</v>
      </c>
      <c r="CO564" s="24" t="e">
        <f t="shared" ca="1" si="764"/>
        <v>#N/A</v>
      </c>
      <c r="CP564" s="24" t="e">
        <f t="shared" ca="1" si="764"/>
        <v>#N/A</v>
      </c>
      <c r="CQ564" s="24" t="e">
        <f t="shared" ca="1" si="764"/>
        <v>#N/A</v>
      </c>
      <c r="CR564" s="24" t="e">
        <f t="shared" ca="1" si="764"/>
        <v>#N/A</v>
      </c>
      <c r="CS564" s="24" t="e">
        <f t="shared" ca="1" si="764"/>
        <v>#N/A</v>
      </c>
      <c r="CT564" s="24" t="e">
        <f t="shared" ca="1" si="764"/>
        <v>#N/A</v>
      </c>
      <c r="CU564" s="24" t="e">
        <f t="shared" ca="1" si="764"/>
        <v>#N/A</v>
      </c>
      <c r="CV564" s="24" t="e">
        <f t="shared" ca="1" si="764"/>
        <v>#N/A</v>
      </c>
      <c r="CW564" s="24" t="e">
        <f t="shared" ca="1" si="764"/>
        <v>#N/A</v>
      </c>
      <c r="CX564" s="24" t="e">
        <f t="shared" ca="1" si="764"/>
        <v>#N/A</v>
      </c>
      <c r="CY564" s="24" t="e">
        <f t="shared" ca="1" si="764"/>
        <v>#N/A</v>
      </c>
      <c r="CZ564" s="24" t="e">
        <f t="shared" ca="1" si="764"/>
        <v>#N/A</v>
      </c>
      <c r="DA564" s="24" t="e">
        <f t="shared" ca="1" si="764"/>
        <v>#N/A</v>
      </c>
      <c r="DB564" s="24" t="e">
        <f t="shared" ca="1" si="764"/>
        <v>#N/A</v>
      </c>
      <c r="DC564" s="24" t="e">
        <f t="shared" ca="1" si="764"/>
        <v>#N/A</v>
      </c>
      <c r="DD564" s="24" t="e">
        <f t="shared" ca="1" si="764"/>
        <v>#N/A</v>
      </c>
      <c r="DE564" s="24" t="e">
        <f t="shared" ca="1" si="764"/>
        <v>#N/A</v>
      </c>
      <c r="DF564" s="24" t="e">
        <f t="shared" ca="1" si="764"/>
        <v>#N/A</v>
      </c>
      <c r="DG564" s="24" t="e">
        <f t="shared" ca="1" si="764"/>
        <v>#N/A</v>
      </c>
      <c r="DH564" s="24" t="e">
        <f t="shared" ca="1" si="764"/>
        <v>#N/A</v>
      </c>
      <c r="DI564" s="24" t="e">
        <f t="shared" ca="1" si="764"/>
        <v>#N/A</v>
      </c>
      <c r="DJ564" s="24" t="e">
        <f t="shared" ca="1" si="764"/>
        <v>#N/A</v>
      </c>
      <c r="DK564" s="24" t="e">
        <f t="shared" ca="1" si="764"/>
        <v>#N/A</v>
      </c>
      <c r="DL564" s="24" t="e">
        <f t="shared" ca="1" si="764"/>
        <v>#N/A</v>
      </c>
    </row>
    <row r="565" spans="2:116" x14ac:dyDescent="0.35">
      <c r="D565" t="s">
        <v>761</v>
      </c>
      <c r="E565" s="8"/>
      <c r="G565" s="125"/>
      <c r="H565" s="27"/>
      <c r="I565" s="78"/>
      <c r="J565" s="78"/>
      <c r="K565" s="24"/>
      <c r="L565" s="24"/>
      <c r="M565" s="24"/>
      <c r="N565" s="24"/>
      <c r="O565" s="24"/>
      <c r="P565" s="24"/>
      <c r="R565" s="33"/>
      <c r="S565" s="24"/>
      <c r="T565" s="24"/>
      <c r="U565" s="24"/>
      <c r="V565" s="24"/>
      <c r="W565" s="24"/>
      <c r="X565" s="24"/>
      <c r="Y565" s="24"/>
      <c r="Z565" s="24"/>
      <c r="AA565" s="24"/>
      <c r="AB565" s="24"/>
      <c r="AC565" s="24"/>
      <c r="AD565" s="24"/>
      <c r="AE565" s="24"/>
      <c r="AF565" s="24"/>
      <c r="AG565" s="24"/>
      <c r="AH565" s="24"/>
      <c r="AI565" s="24"/>
      <c r="AJ565" s="24"/>
      <c r="AK565" s="24"/>
      <c r="AL565" s="24"/>
      <c r="AM565" s="24"/>
      <c r="AN565" s="24"/>
      <c r="AO565" s="24"/>
      <c r="AP565" s="24"/>
      <c r="AQ565" s="24"/>
      <c r="AR565" s="24"/>
      <c r="AS565" s="24"/>
      <c r="AT565" s="24"/>
      <c r="AU565" s="24"/>
      <c r="AV565" s="24"/>
      <c r="AW565" s="24"/>
      <c r="AX565" s="24"/>
      <c r="AY565" s="24"/>
      <c r="AZ565" s="24"/>
      <c r="BA565" s="24"/>
      <c r="BB565" s="24"/>
      <c r="BC565" s="24"/>
      <c r="BD565" s="24"/>
      <c r="BE565" s="24"/>
      <c r="BF565" s="24"/>
      <c r="BG565" s="24"/>
      <c r="BH565" s="24"/>
      <c r="BI565" s="24"/>
      <c r="BJ565" s="24"/>
      <c r="BK565" s="24"/>
      <c r="BL565" s="24"/>
      <c r="BM565" s="24"/>
      <c r="BN565" s="24"/>
      <c r="BO565" s="24"/>
      <c r="BP565" s="24"/>
      <c r="BQ565" s="24"/>
      <c r="BR565" s="24"/>
      <c r="BS565" s="24"/>
      <c r="BT565" s="24"/>
      <c r="BU565" s="24"/>
      <c r="BV565" s="24"/>
      <c r="BW565" s="24"/>
      <c r="BX565" s="24"/>
      <c r="BY565" s="24"/>
      <c r="BZ565" s="24"/>
      <c r="CA565" s="24"/>
      <c r="CB565" s="24"/>
      <c r="CC565" s="24"/>
      <c r="CD565" s="24"/>
      <c r="CE565" s="24"/>
      <c r="CF565" s="24"/>
      <c r="CG565" s="24"/>
      <c r="CH565" s="24"/>
      <c r="CI565" s="24"/>
      <c r="CJ565" s="24"/>
      <c r="CK565" s="24"/>
      <c r="CL565" s="24"/>
      <c r="CN565" s="24"/>
      <c r="CO565" s="24"/>
      <c r="CP565" s="24"/>
      <c r="CQ565" s="24"/>
      <c r="CR565" s="24"/>
      <c r="CS565" s="24"/>
      <c r="CT565" s="24"/>
      <c r="CU565" s="24"/>
      <c r="CV565" s="24"/>
      <c r="CW565" s="24"/>
      <c r="CX565" s="24"/>
      <c r="CY565" s="24"/>
      <c r="CZ565" s="24"/>
      <c r="DA565" s="24"/>
      <c r="DB565" s="24"/>
      <c r="DC565" s="24"/>
      <c r="DD565" s="24"/>
      <c r="DE565" s="24"/>
      <c r="DF565" s="24"/>
      <c r="DG565" s="24"/>
      <c r="DH565" s="24"/>
      <c r="DI565" s="24"/>
      <c r="DJ565" s="24"/>
      <c r="DK565" s="24"/>
      <c r="DL565" s="24"/>
    </row>
    <row r="566" spans="2:116" x14ac:dyDescent="0.35">
      <c r="B566" t="s">
        <v>332</v>
      </c>
      <c r="D566" t="s">
        <v>761</v>
      </c>
      <c r="E566" s="8" t="str">
        <f t="shared" si="658"/>
        <v>566 ASSETSALE-PV</v>
      </c>
      <c r="G566" s="8" t="str">
        <f>G537</f>
        <v>(Primary label)</v>
      </c>
      <c r="H566" s="27"/>
      <c r="I566" s="78"/>
      <c r="J566" s="78"/>
      <c r="K566" s="33"/>
      <c r="L566" s="33"/>
      <c r="M566" s="33"/>
      <c r="N566" s="33"/>
      <c r="O566" s="33"/>
      <c r="P566" s="33"/>
      <c r="R566" s="33"/>
      <c r="S566" s="33"/>
      <c r="T566" s="33"/>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3"/>
      <c r="AV566" s="33"/>
      <c r="AW566" s="33"/>
      <c r="AX566" s="33"/>
      <c r="AY566" s="33"/>
      <c r="AZ566" s="33"/>
      <c r="BA566" s="33"/>
      <c r="BB566" s="33"/>
      <c r="BC566" s="33"/>
      <c r="BD566" s="33"/>
      <c r="BE566" s="33"/>
      <c r="BF566" s="33"/>
      <c r="BG566" s="33"/>
      <c r="BH566" s="33"/>
      <c r="BI566" s="33"/>
      <c r="BJ566" s="33"/>
      <c r="BK566" s="33"/>
      <c r="BL566" s="33"/>
      <c r="BM566" s="33"/>
      <c r="BN566" s="33"/>
      <c r="BO566" s="33"/>
      <c r="BP566" s="33"/>
      <c r="BQ566" s="33"/>
      <c r="BR566" s="33"/>
      <c r="BS566" s="33"/>
      <c r="BT566" s="33"/>
      <c r="BU566" s="33"/>
      <c r="BV566" s="33"/>
      <c r="BW566" s="33"/>
      <c r="BX566" s="33"/>
      <c r="BY566" s="33"/>
      <c r="BZ566" s="33"/>
      <c r="CA566" s="33"/>
      <c r="CB566" s="33"/>
      <c r="CC566" s="33"/>
      <c r="CD566" s="33"/>
      <c r="CE566" s="33"/>
      <c r="CF566" s="33"/>
      <c r="CG566" s="33"/>
      <c r="CH566" s="33"/>
      <c r="CI566" s="33"/>
      <c r="CJ566" s="33"/>
      <c r="CK566" s="33"/>
      <c r="CL566" s="33"/>
      <c r="CN566" s="78"/>
      <c r="CO566" s="33"/>
      <c r="CP566" s="33"/>
      <c r="CQ566" s="33"/>
      <c r="CR566" s="33"/>
      <c r="CS566" s="33"/>
      <c r="CT566" s="33"/>
      <c r="CU566" s="33"/>
      <c r="CV566" s="33"/>
      <c r="CW566" s="33"/>
      <c r="CX566" s="33"/>
      <c r="CY566" s="33"/>
      <c r="CZ566" s="33"/>
      <c r="DA566" s="33"/>
      <c r="DB566" s="33"/>
      <c r="DC566" s="33"/>
      <c r="DD566" s="33"/>
      <c r="DE566" s="33"/>
      <c r="DF566" s="33"/>
      <c r="DG566" s="33"/>
      <c r="DH566" s="33"/>
      <c r="DI566" s="33"/>
      <c r="DJ566" s="33"/>
      <c r="DK566" s="33"/>
      <c r="DL566" s="33"/>
    </row>
    <row r="567" spans="2:116" x14ac:dyDescent="0.35">
      <c r="B567" t="s">
        <v>332</v>
      </c>
      <c r="D567" t="s">
        <v>761</v>
      </c>
      <c r="E567" s="8" t="str">
        <f>ROW()&amp;" "&amp;D567</f>
        <v>567 ASSETSALE-PV</v>
      </c>
      <c r="G567" s="241" t="str">
        <f>IFERROR(SUBSTITUTE(G545,":",""),"no unit")</f>
        <v>Unit</v>
      </c>
      <c r="H567" s="27"/>
      <c r="I567" s="78"/>
      <c r="J567" s="78"/>
      <c r="K567" s="33"/>
      <c r="L567" s="33"/>
      <c r="M567" s="33"/>
      <c r="N567" s="33"/>
      <c r="O567" s="33"/>
      <c r="P567" s="33"/>
      <c r="R567" s="33"/>
      <c r="S567" s="33"/>
      <c r="T567" s="33"/>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3"/>
      <c r="AV567" s="33"/>
      <c r="AW567" s="33"/>
      <c r="AX567" s="33"/>
      <c r="AY567" s="33"/>
      <c r="AZ567" s="33"/>
      <c r="BA567" s="33"/>
      <c r="BB567" s="33"/>
      <c r="BC567" s="33"/>
      <c r="BD567" s="33"/>
      <c r="BE567" s="33"/>
      <c r="BF567" s="33"/>
      <c r="BG567" s="33"/>
      <c r="BH567" s="33"/>
      <c r="BI567" s="33"/>
      <c r="BJ567" s="33"/>
      <c r="BK567" s="33"/>
      <c r="BL567" s="33"/>
      <c r="BM567" s="33"/>
      <c r="BN567" s="33"/>
      <c r="BO567" s="33"/>
      <c r="BP567" s="33"/>
      <c r="BQ567" s="33"/>
      <c r="BR567" s="33"/>
      <c r="BS567" s="33"/>
      <c r="BT567" s="33"/>
      <c r="BU567" s="33"/>
      <c r="BV567" s="33"/>
      <c r="BW567" s="33"/>
      <c r="BX567" s="33"/>
      <c r="BY567" s="33"/>
      <c r="BZ567" s="33"/>
      <c r="CA567" s="33"/>
      <c r="CB567" s="33"/>
      <c r="CC567" s="33"/>
      <c r="CD567" s="33"/>
      <c r="CE567" s="33"/>
      <c r="CF567" s="33"/>
      <c r="CG567" s="33"/>
      <c r="CH567" s="33"/>
      <c r="CI567" s="33"/>
      <c r="CJ567" s="33"/>
      <c r="CK567" s="33"/>
      <c r="CL567" s="33"/>
      <c r="CN567" s="78"/>
      <c r="CO567" s="33"/>
      <c r="CP567" s="33"/>
      <c r="CQ567" s="33"/>
      <c r="CR567" s="33"/>
      <c r="CS567" s="33"/>
      <c r="CT567" s="33"/>
      <c r="CU567" s="33"/>
      <c r="CV567" s="33"/>
      <c r="CW567" s="33"/>
      <c r="CX567" s="33"/>
      <c r="CY567" s="33"/>
      <c r="CZ567" s="33"/>
      <c r="DA567" s="33"/>
      <c r="DB567" s="33"/>
      <c r="DC567" s="33"/>
      <c r="DD567" s="33"/>
      <c r="DE567" s="33"/>
      <c r="DF567" s="33"/>
      <c r="DG567" s="33"/>
      <c r="DH567" s="33"/>
      <c r="DI567" s="33"/>
      <c r="DJ567" s="33"/>
      <c r="DK567" s="33"/>
      <c r="DL567" s="33"/>
    </row>
    <row r="568" spans="2:116" x14ac:dyDescent="0.35">
      <c r="B568" t="s">
        <v>332</v>
      </c>
      <c r="D568" t="s">
        <v>761</v>
      </c>
      <c r="E568" s="8" t="str">
        <f t="shared" ref="E568:E573" si="765">ROW()&amp;" "&amp;D568</f>
        <v>568 ASSETSALE-PV</v>
      </c>
      <c r="G568" s="8" t="s">
        <v>334</v>
      </c>
      <c r="H568" s="27"/>
      <c r="I568" s="78"/>
      <c r="J568" s="78"/>
      <c r="K568" s="33"/>
      <c r="L568" s="33"/>
      <c r="M568" s="33"/>
      <c r="N568" s="33"/>
      <c r="O568" s="33"/>
      <c r="P568" s="33"/>
      <c r="R568" s="33"/>
      <c r="S568" s="4" t="str">
        <f t="shared" ref="S568:AX568" si="766">ADDRESS(ROW(S559),COLUMN(S559),2)</f>
        <v>S$559</v>
      </c>
      <c r="T568" s="4" t="str">
        <f t="shared" si="766"/>
        <v>T$559</v>
      </c>
      <c r="U568" s="4" t="str">
        <f t="shared" si="766"/>
        <v>U$559</v>
      </c>
      <c r="V568" s="4" t="str">
        <f t="shared" si="766"/>
        <v>V$559</v>
      </c>
      <c r="W568" s="4" t="str">
        <f t="shared" si="766"/>
        <v>W$559</v>
      </c>
      <c r="X568" s="4" t="str">
        <f t="shared" si="766"/>
        <v>X$559</v>
      </c>
      <c r="Y568" s="4" t="str">
        <f t="shared" si="766"/>
        <v>Y$559</v>
      </c>
      <c r="Z568" s="4" t="str">
        <f t="shared" si="766"/>
        <v>Z$559</v>
      </c>
      <c r="AA568" s="4" t="str">
        <f t="shared" si="766"/>
        <v>AA$559</v>
      </c>
      <c r="AB568" s="4" t="str">
        <f t="shared" si="766"/>
        <v>AB$559</v>
      </c>
      <c r="AC568" s="4" t="str">
        <f t="shared" si="766"/>
        <v>AC$559</v>
      </c>
      <c r="AD568" s="4" t="str">
        <f t="shared" si="766"/>
        <v>AD$559</v>
      </c>
      <c r="AE568" s="4" t="str">
        <f t="shared" si="766"/>
        <v>AE$559</v>
      </c>
      <c r="AF568" s="4" t="str">
        <f t="shared" si="766"/>
        <v>AF$559</v>
      </c>
      <c r="AG568" s="4" t="str">
        <f t="shared" si="766"/>
        <v>AG$559</v>
      </c>
      <c r="AH568" s="4" t="str">
        <f t="shared" si="766"/>
        <v>AH$559</v>
      </c>
      <c r="AI568" s="4" t="str">
        <f t="shared" si="766"/>
        <v>AI$559</v>
      </c>
      <c r="AJ568" s="4" t="str">
        <f t="shared" si="766"/>
        <v>AJ$559</v>
      </c>
      <c r="AK568" s="4" t="str">
        <f t="shared" si="766"/>
        <v>AK$559</v>
      </c>
      <c r="AL568" s="4" t="str">
        <f t="shared" si="766"/>
        <v>AL$559</v>
      </c>
      <c r="AM568" s="4" t="str">
        <f t="shared" si="766"/>
        <v>AM$559</v>
      </c>
      <c r="AN568" s="4" t="str">
        <f t="shared" si="766"/>
        <v>AN$559</v>
      </c>
      <c r="AO568" s="4" t="str">
        <f t="shared" si="766"/>
        <v>AO$559</v>
      </c>
      <c r="AP568" s="4" t="str">
        <f t="shared" si="766"/>
        <v>AP$559</v>
      </c>
      <c r="AQ568" s="4" t="str">
        <f t="shared" si="766"/>
        <v>AQ$559</v>
      </c>
      <c r="AR568" s="4" t="str">
        <f t="shared" si="766"/>
        <v>AR$559</v>
      </c>
      <c r="AS568" s="4" t="str">
        <f t="shared" si="766"/>
        <v>AS$559</v>
      </c>
      <c r="AT568" s="4" t="str">
        <f t="shared" si="766"/>
        <v>AT$559</v>
      </c>
      <c r="AU568" s="4" t="str">
        <f t="shared" si="766"/>
        <v>AU$559</v>
      </c>
      <c r="AV568" s="4" t="str">
        <f t="shared" si="766"/>
        <v>AV$559</v>
      </c>
      <c r="AW568" s="4" t="str">
        <f t="shared" si="766"/>
        <v>AW$559</v>
      </c>
      <c r="AX568" s="4" t="str">
        <f t="shared" si="766"/>
        <v>AX$559</v>
      </c>
      <c r="AY568" s="4" t="str">
        <f t="shared" ref="AY568:CD568" si="767">ADDRESS(ROW(AY559),COLUMN(AY559),2)</f>
        <v>AY$559</v>
      </c>
      <c r="AZ568" s="4" t="str">
        <f t="shared" si="767"/>
        <v>AZ$559</v>
      </c>
      <c r="BA568" s="4" t="str">
        <f t="shared" si="767"/>
        <v>BA$559</v>
      </c>
      <c r="BB568" s="4" t="str">
        <f t="shared" si="767"/>
        <v>BB$559</v>
      </c>
      <c r="BC568" s="4" t="str">
        <f t="shared" si="767"/>
        <v>BC$559</v>
      </c>
      <c r="BD568" s="4" t="str">
        <f t="shared" si="767"/>
        <v>BD$559</v>
      </c>
      <c r="BE568" s="4" t="str">
        <f t="shared" si="767"/>
        <v>BE$559</v>
      </c>
      <c r="BF568" s="4" t="str">
        <f t="shared" si="767"/>
        <v>BF$559</v>
      </c>
      <c r="BG568" s="4" t="str">
        <f t="shared" si="767"/>
        <v>BG$559</v>
      </c>
      <c r="BH568" s="4" t="str">
        <f t="shared" si="767"/>
        <v>BH$559</v>
      </c>
      <c r="BI568" s="4" t="str">
        <f t="shared" si="767"/>
        <v>BI$559</v>
      </c>
      <c r="BJ568" s="4" t="str">
        <f t="shared" si="767"/>
        <v>BJ$559</v>
      </c>
      <c r="BK568" s="4" t="str">
        <f t="shared" si="767"/>
        <v>BK$559</v>
      </c>
      <c r="BL568" s="4" t="str">
        <f t="shared" si="767"/>
        <v>BL$559</v>
      </c>
      <c r="BM568" s="4" t="str">
        <f t="shared" si="767"/>
        <v>BM$559</v>
      </c>
      <c r="BN568" s="4" t="str">
        <f t="shared" si="767"/>
        <v>BN$559</v>
      </c>
      <c r="BO568" s="4" t="str">
        <f t="shared" si="767"/>
        <v>BO$559</v>
      </c>
      <c r="BP568" s="4" t="str">
        <f t="shared" si="767"/>
        <v>BP$559</v>
      </c>
      <c r="BQ568" s="4" t="str">
        <f t="shared" si="767"/>
        <v>BQ$559</v>
      </c>
      <c r="BR568" s="4" t="str">
        <f t="shared" si="767"/>
        <v>BR$559</v>
      </c>
      <c r="BS568" s="4" t="str">
        <f t="shared" si="767"/>
        <v>BS$559</v>
      </c>
      <c r="BT568" s="4" t="str">
        <f t="shared" si="767"/>
        <v>BT$559</v>
      </c>
      <c r="BU568" s="4" t="str">
        <f t="shared" si="767"/>
        <v>BU$559</v>
      </c>
      <c r="BV568" s="4" t="str">
        <f t="shared" si="767"/>
        <v>BV$559</v>
      </c>
      <c r="BW568" s="4" t="str">
        <f t="shared" si="767"/>
        <v>BW$559</v>
      </c>
      <c r="BX568" s="4" t="str">
        <f t="shared" si="767"/>
        <v>BX$559</v>
      </c>
      <c r="BY568" s="4" t="str">
        <f t="shared" si="767"/>
        <v>BY$559</v>
      </c>
      <c r="BZ568" s="4" t="str">
        <f t="shared" si="767"/>
        <v>BZ$559</v>
      </c>
      <c r="CA568" s="4" t="str">
        <f t="shared" si="767"/>
        <v>CA$559</v>
      </c>
      <c r="CB568" s="4" t="str">
        <f t="shared" si="767"/>
        <v>CB$559</v>
      </c>
      <c r="CC568" s="4" t="str">
        <f t="shared" si="767"/>
        <v>CC$559</v>
      </c>
      <c r="CD568" s="4" t="str">
        <f t="shared" si="767"/>
        <v>CD$559</v>
      </c>
      <c r="CE568" s="4" t="str">
        <f t="shared" ref="CE568:CL568" si="768">ADDRESS(ROW(CE559),COLUMN(CE559),2)</f>
        <v>CE$559</v>
      </c>
      <c r="CF568" s="4" t="str">
        <f t="shared" si="768"/>
        <v>CF$559</v>
      </c>
      <c r="CG568" s="4" t="str">
        <f t="shared" si="768"/>
        <v>CG$559</v>
      </c>
      <c r="CH568" s="4" t="str">
        <f t="shared" si="768"/>
        <v>CH$559</v>
      </c>
      <c r="CI568" s="4" t="str">
        <f t="shared" si="768"/>
        <v>CI$559</v>
      </c>
      <c r="CJ568" s="4" t="str">
        <f t="shared" si="768"/>
        <v>CJ$559</v>
      </c>
      <c r="CK568" s="4" t="str">
        <f t="shared" si="768"/>
        <v>CK$559</v>
      </c>
      <c r="CL568" s="4" t="str">
        <f t="shared" si="768"/>
        <v>CL$559</v>
      </c>
      <c r="CN568" s="78"/>
      <c r="CO568" s="4" t="str">
        <f t="shared" ref="CO568:DL568" si="769">ADDRESS(ROW(CO559),COLUMN(CO559),2)</f>
        <v>CO$559</v>
      </c>
      <c r="CP568" s="4" t="str">
        <f t="shared" si="769"/>
        <v>CP$559</v>
      </c>
      <c r="CQ568" s="4" t="str">
        <f t="shared" si="769"/>
        <v>CQ$559</v>
      </c>
      <c r="CR568" s="4" t="str">
        <f t="shared" si="769"/>
        <v>CR$559</v>
      </c>
      <c r="CS568" s="4" t="str">
        <f t="shared" si="769"/>
        <v>CS$559</v>
      </c>
      <c r="CT568" s="4" t="str">
        <f t="shared" si="769"/>
        <v>CT$559</v>
      </c>
      <c r="CU568" s="4" t="str">
        <f t="shared" si="769"/>
        <v>CU$559</v>
      </c>
      <c r="CV568" s="4" t="str">
        <f t="shared" si="769"/>
        <v>CV$559</v>
      </c>
      <c r="CW568" s="4" t="str">
        <f t="shared" si="769"/>
        <v>CW$559</v>
      </c>
      <c r="CX568" s="4" t="str">
        <f t="shared" si="769"/>
        <v>CX$559</v>
      </c>
      <c r="CY568" s="4" t="str">
        <f t="shared" si="769"/>
        <v>CY$559</v>
      </c>
      <c r="CZ568" s="4" t="str">
        <f t="shared" si="769"/>
        <v>CZ$559</v>
      </c>
      <c r="DA568" s="4" t="str">
        <f t="shared" si="769"/>
        <v>DA$559</v>
      </c>
      <c r="DB568" s="4" t="str">
        <f t="shared" si="769"/>
        <v>DB$559</v>
      </c>
      <c r="DC568" s="4" t="str">
        <f t="shared" si="769"/>
        <v>DC$559</v>
      </c>
      <c r="DD568" s="4" t="str">
        <f t="shared" si="769"/>
        <v>DD$559</v>
      </c>
      <c r="DE568" s="4" t="str">
        <f t="shared" si="769"/>
        <v>DE$559</v>
      </c>
      <c r="DF568" s="4" t="str">
        <f t="shared" si="769"/>
        <v>DF$559</v>
      </c>
      <c r="DG568" s="4" t="str">
        <f t="shared" si="769"/>
        <v>DG$559</v>
      </c>
      <c r="DH568" s="4" t="str">
        <f t="shared" si="769"/>
        <v>DH$559</v>
      </c>
      <c r="DI568" s="4" t="str">
        <f t="shared" si="769"/>
        <v>DI$559</v>
      </c>
      <c r="DJ568" s="4" t="str">
        <f t="shared" si="769"/>
        <v>DJ$559</v>
      </c>
      <c r="DK568" s="4" t="str">
        <f t="shared" si="769"/>
        <v>DK$559</v>
      </c>
      <c r="DL568" s="4" t="str">
        <f t="shared" si="769"/>
        <v>DL$559</v>
      </c>
    </row>
    <row r="569" spans="2:116" x14ac:dyDescent="0.35">
      <c r="B569" t="s">
        <v>332</v>
      </c>
      <c r="D569" t="s">
        <v>761</v>
      </c>
      <c r="E569" s="8" t="str">
        <f t="shared" si="765"/>
        <v>569 ASSETSALE-PV</v>
      </c>
      <c r="G569" s="128" t="s">
        <v>333</v>
      </c>
      <c r="H569" s="56"/>
      <c r="I569" s="79"/>
      <c r="J569" s="79"/>
      <c r="K569" s="15"/>
      <c r="L569" s="15"/>
      <c r="M569" s="15"/>
      <c r="N569" s="15"/>
      <c r="O569" s="15"/>
      <c r="P569" s="15"/>
      <c r="R569" s="15"/>
      <c r="S569" s="179" t="str">
        <f t="shared" ref="S569:AX569" si="770">S540</f>
        <v>S536</v>
      </c>
      <c r="T569" s="179" t="str">
        <f t="shared" si="770"/>
        <v>T536</v>
      </c>
      <c r="U569" s="179" t="str">
        <f t="shared" si="770"/>
        <v>U536</v>
      </c>
      <c r="V569" s="179" t="str">
        <f t="shared" si="770"/>
        <v>V536</v>
      </c>
      <c r="W569" s="179" t="str">
        <f t="shared" si="770"/>
        <v>W536</v>
      </c>
      <c r="X569" s="179" t="str">
        <f t="shared" si="770"/>
        <v>X536</v>
      </c>
      <c r="Y569" s="179" t="str">
        <f t="shared" si="770"/>
        <v>Y536</v>
      </c>
      <c r="Z569" s="179" t="str">
        <f t="shared" si="770"/>
        <v>Z536</v>
      </c>
      <c r="AA569" s="179" t="str">
        <f t="shared" si="770"/>
        <v>AA536</v>
      </c>
      <c r="AB569" s="179" t="str">
        <f t="shared" si="770"/>
        <v>AB536</v>
      </c>
      <c r="AC569" s="179" t="str">
        <f t="shared" si="770"/>
        <v>AC536</v>
      </c>
      <c r="AD569" s="179" t="str">
        <f t="shared" si="770"/>
        <v>AD536</v>
      </c>
      <c r="AE569" s="179" t="str">
        <f t="shared" si="770"/>
        <v>AE536</v>
      </c>
      <c r="AF569" s="179" t="str">
        <f t="shared" si="770"/>
        <v>AF536</v>
      </c>
      <c r="AG569" s="179" t="str">
        <f t="shared" si="770"/>
        <v>AG536</v>
      </c>
      <c r="AH569" s="179" t="str">
        <f t="shared" si="770"/>
        <v>AH536</v>
      </c>
      <c r="AI569" s="179" t="str">
        <f t="shared" si="770"/>
        <v>AI536</v>
      </c>
      <c r="AJ569" s="179" t="str">
        <f t="shared" si="770"/>
        <v>AJ536</v>
      </c>
      <c r="AK569" s="179" t="str">
        <f t="shared" si="770"/>
        <v>AK536</v>
      </c>
      <c r="AL569" s="179" t="str">
        <f t="shared" si="770"/>
        <v>AL536</v>
      </c>
      <c r="AM569" s="179" t="str">
        <f t="shared" si="770"/>
        <v>AM536</v>
      </c>
      <c r="AN569" s="179" t="str">
        <f t="shared" si="770"/>
        <v>AN536</v>
      </c>
      <c r="AO569" s="179" t="str">
        <f t="shared" si="770"/>
        <v>AO536</v>
      </c>
      <c r="AP569" s="179" t="str">
        <f t="shared" si="770"/>
        <v>AP536</v>
      </c>
      <c r="AQ569" s="179" t="str">
        <f t="shared" si="770"/>
        <v>AQ536</v>
      </c>
      <c r="AR569" s="179" t="str">
        <f t="shared" si="770"/>
        <v>AR536</v>
      </c>
      <c r="AS569" s="179" t="str">
        <f t="shared" si="770"/>
        <v>AS536</v>
      </c>
      <c r="AT569" s="179" t="str">
        <f t="shared" si="770"/>
        <v>AT536</v>
      </c>
      <c r="AU569" s="179" t="str">
        <f t="shared" si="770"/>
        <v>AU536</v>
      </c>
      <c r="AV569" s="179" t="str">
        <f t="shared" si="770"/>
        <v>AV536</v>
      </c>
      <c r="AW569" s="179" t="str">
        <f t="shared" si="770"/>
        <v>AW536</v>
      </c>
      <c r="AX569" s="179" t="str">
        <f t="shared" si="770"/>
        <v>AX536</v>
      </c>
      <c r="AY569" s="179" t="str">
        <f t="shared" ref="AY569:CD569" si="771">AY540</f>
        <v>AY536</v>
      </c>
      <c r="AZ569" s="179" t="str">
        <f t="shared" si="771"/>
        <v>AZ536</v>
      </c>
      <c r="BA569" s="179" t="str">
        <f t="shared" si="771"/>
        <v>BA536</v>
      </c>
      <c r="BB569" s="179" t="str">
        <f t="shared" si="771"/>
        <v>BB536</v>
      </c>
      <c r="BC569" s="179" t="str">
        <f t="shared" si="771"/>
        <v>BC536</v>
      </c>
      <c r="BD569" s="179" t="str">
        <f t="shared" si="771"/>
        <v>BD536</v>
      </c>
      <c r="BE569" s="179" t="str">
        <f t="shared" si="771"/>
        <v>BE536</v>
      </c>
      <c r="BF569" s="179" t="str">
        <f t="shared" si="771"/>
        <v>BF536</v>
      </c>
      <c r="BG569" s="179" t="str">
        <f t="shared" si="771"/>
        <v>BG536</v>
      </c>
      <c r="BH569" s="179" t="str">
        <f t="shared" si="771"/>
        <v>BH536</v>
      </c>
      <c r="BI569" s="179" t="str">
        <f t="shared" si="771"/>
        <v>BI536</v>
      </c>
      <c r="BJ569" s="179" t="str">
        <f t="shared" si="771"/>
        <v>BJ536</v>
      </c>
      <c r="BK569" s="179" t="str">
        <f t="shared" si="771"/>
        <v>BK536</v>
      </c>
      <c r="BL569" s="179" t="str">
        <f t="shared" si="771"/>
        <v>BL536</v>
      </c>
      <c r="BM569" s="179" t="str">
        <f t="shared" si="771"/>
        <v>BM536</v>
      </c>
      <c r="BN569" s="179" t="str">
        <f t="shared" si="771"/>
        <v>BN536</v>
      </c>
      <c r="BO569" s="179" t="str">
        <f t="shared" si="771"/>
        <v>BO536</v>
      </c>
      <c r="BP569" s="179" t="str">
        <f t="shared" si="771"/>
        <v>BP536</v>
      </c>
      <c r="BQ569" s="179" t="str">
        <f t="shared" si="771"/>
        <v>BQ536</v>
      </c>
      <c r="BR569" s="179" t="str">
        <f t="shared" si="771"/>
        <v>BR536</v>
      </c>
      <c r="BS569" s="179" t="str">
        <f t="shared" si="771"/>
        <v>BS536</v>
      </c>
      <c r="BT569" s="179" t="str">
        <f t="shared" si="771"/>
        <v>BT536</v>
      </c>
      <c r="BU569" s="179" t="str">
        <f t="shared" si="771"/>
        <v>BU536</v>
      </c>
      <c r="BV569" s="179" t="str">
        <f t="shared" si="771"/>
        <v>BV536</v>
      </c>
      <c r="BW569" s="179" t="str">
        <f t="shared" si="771"/>
        <v>BW536</v>
      </c>
      <c r="BX569" s="179" t="str">
        <f t="shared" si="771"/>
        <v>BX536</v>
      </c>
      <c r="BY569" s="179" t="str">
        <f t="shared" si="771"/>
        <v>BY536</v>
      </c>
      <c r="BZ569" s="179" t="str">
        <f t="shared" si="771"/>
        <v>BZ536</v>
      </c>
      <c r="CA569" s="179" t="str">
        <f t="shared" si="771"/>
        <v>CA536</v>
      </c>
      <c r="CB569" s="179" t="str">
        <f t="shared" si="771"/>
        <v>CB536</v>
      </c>
      <c r="CC569" s="179" t="str">
        <f t="shared" si="771"/>
        <v>CC536</v>
      </c>
      <c r="CD569" s="179" t="str">
        <f t="shared" si="771"/>
        <v>CD536</v>
      </c>
      <c r="CE569" s="179" t="str">
        <f t="shared" ref="CE569:CL569" si="772">CE540</f>
        <v>CE536</v>
      </c>
      <c r="CF569" s="179" t="str">
        <f t="shared" si="772"/>
        <v>CF536</v>
      </c>
      <c r="CG569" s="179" t="str">
        <f t="shared" si="772"/>
        <v>CG536</v>
      </c>
      <c r="CH569" s="179" t="str">
        <f t="shared" si="772"/>
        <v>CH536</v>
      </c>
      <c r="CI569" s="179" t="str">
        <f t="shared" si="772"/>
        <v>CI536</v>
      </c>
      <c r="CJ569" s="179" t="str">
        <f t="shared" si="772"/>
        <v>CJ536</v>
      </c>
      <c r="CK569" s="179" t="str">
        <f t="shared" si="772"/>
        <v>CK536</v>
      </c>
      <c r="CL569" s="179" t="str">
        <f t="shared" si="772"/>
        <v>CL536</v>
      </c>
      <c r="CN569" s="79"/>
      <c r="CO569" s="179" t="str">
        <f t="shared" ref="CO569:DL569" si="773">CO540</f>
        <v>CO$17</v>
      </c>
      <c r="CP569" s="179" t="str">
        <f t="shared" si="773"/>
        <v>CP$17</v>
      </c>
      <c r="CQ569" s="179" t="str">
        <f t="shared" si="773"/>
        <v>CQ$17</v>
      </c>
      <c r="CR569" s="179" t="str">
        <f t="shared" si="773"/>
        <v>CR$17</v>
      </c>
      <c r="CS569" s="179" t="str">
        <f t="shared" si="773"/>
        <v>CS$17</v>
      </c>
      <c r="CT569" s="179" t="str">
        <f t="shared" si="773"/>
        <v>CT$17</v>
      </c>
      <c r="CU569" s="179" t="str">
        <f t="shared" si="773"/>
        <v>CU$17</v>
      </c>
      <c r="CV569" s="179" t="str">
        <f t="shared" si="773"/>
        <v>CV$17</v>
      </c>
      <c r="CW569" s="179" t="str">
        <f t="shared" si="773"/>
        <v>CW$17</v>
      </c>
      <c r="CX569" s="179" t="str">
        <f t="shared" si="773"/>
        <v>CX$17</v>
      </c>
      <c r="CY569" s="179" t="str">
        <f t="shared" si="773"/>
        <v>CY$17</v>
      </c>
      <c r="CZ569" s="179" t="str">
        <f t="shared" si="773"/>
        <v>CZ$17</v>
      </c>
      <c r="DA569" s="179" t="str">
        <f t="shared" si="773"/>
        <v>DA$17</v>
      </c>
      <c r="DB569" s="179" t="str">
        <f t="shared" si="773"/>
        <v>DB$17</v>
      </c>
      <c r="DC569" s="179" t="str">
        <f t="shared" si="773"/>
        <v>DC$17</v>
      </c>
      <c r="DD569" s="179" t="str">
        <f t="shared" si="773"/>
        <v>DD$17</v>
      </c>
      <c r="DE569" s="179" t="str">
        <f t="shared" si="773"/>
        <v>DE$17</v>
      </c>
      <c r="DF569" s="179" t="str">
        <f t="shared" si="773"/>
        <v>DF$17</v>
      </c>
      <c r="DG569" s="179" t="str">
        <f t="shared" si="773"/>
        <v>DG$17</v>
      </c>
      <c r="DH569" s="179" t="str">
        <f t="shared" si="773"/>
        <v>DH$17</v>
      </c>
      <c r="DI569" s="179" t="str">
        <f t="shared" si="773"/>
        <v>DI$17</v>
      </c>
      <c r="DJ569" s="179" t="str">
        <f t="shared" si="773"/>
        <v>DJ$17</v>
      </c>
      <c r="DK569" s="179" t="str">
        <f t="shared" si="773"/>
        <v>DK$17</v>
      </c>
      <c r="DL569" s="179" t="str">
        <f t="shared" si="773"/>
        <v>DL$17</v>
      </c>
    </row>
    <row r="570" spans="2:116" x14ac:dyDescent="0.35">
      <c r="B570" t="s">
        <v>332</v>
      </c>
      <c r="D570" t="s">
        <v>761</v>
      </c>
      <c r="E570" s="8" t="str">
        <f t="shared" si="765"/>
        <v>570 ASSETSALE-PV</v>
      </c>
      <c r="G570" s="8" t="str">
        <f>G541</f>
        <v>(Secondary label)</v>
      </c>
      <c r="H570" s="12"/>
      <c r="I570" s="60"/>
      <c r="J570" s="60"/>
      <c r="K570" s="15"/>
      <c r="L570" s="15"/>
      <c r="M570" s="15"/>
      <c r="N570" s="15"/>
      <c r="O570" s="15"/>
      <c r="P570" s="15"/>
      <c r="R570" s="15"/>
      <c r="S570" s="179">
        <f t="shared" ref="S570:AX570" si="774">S541</f>
        <v>0</v>
      </c>
      <c r="T570" s="179">
        <f t="shared" si="774"/>
        <v>0</v>
      </c>
      <c r="U570" s="179">
        <f t="shared" si="774"/>
        <v>0</v>
      </c>
      <c r="V570" s="179">
        <f t="shared" si="774"/>
        <v>0</v>
      </c>
      <c r="W570" s="179">
        <f t="shared" si="774"/>
        <v>0</v>
      </c>
      <c r="X570" s="179">
        <f t="shared" si="774"/>
        <v>0</v>
      </c>
      <c r="Y570" s="179">
        <f t="shared" si="774"/>
        <v>0</v>
      </c>
      <c r="Z570" s="179">
        <f t="shared" si="774"/>
        <v>0</v>
      </c>
      <c r="AA570" s="179">
        <f t="shared" si="774"/>
        <v>0</v>
      </c>
      <c r="AB570" s="179">
        <f t="shared" si="774"/>
        <v>0</v>
      </c>
      <c r="AC570" s="179">
        <f t="shared" si="774"/>
        <v>0</v>
      </c>
      <c r="AD570" s="179">
        <f t="shared" si="774"/>
        <v>0</v>
      </c>
      <c r="AE570" s="179">
        <f t="shared" si="774"/>
        <v>0</v>
      </c>
      <c r="AF570" s="179">
        <f t="shared" si="774"/>
        <v>0</v>
      </c>
      <c r="AG570" s="179">
        <f t="shared" si="774"/>
        <v>0</v>
      </c>
      <c r="AH570" s="179">
        <f t="shared" si="774"/>
        <v>0</v>
      </c>
      <c r="AI570" s="179">
        <f t="shared" si="774"/>
        <v>0</v>
      </c>
      <c r="AJ570" s="179">
        <f t="shared" si="774"/>
        <v>0</v>
      </c>
      <c r="AK570" s="179">
        <f t="shared" si="774"/>
        <v>0</v>
      </c>
      <c r="AL570" s="179">
        <f t="shared" si="774"/>
        <v>0</v>
      </c>
      <c r="AM570" s="179">
        <f t="shared" si="774"/>
        <v>0</v>
      </c>
      <c r="AN570" s="179">
        <f t="shared" si="774"/>
        <v>0</v>
      </c>
      <c r="AO570" s="179">
        <f t="shared" si="774"/>
        <v>0</v>
      </c>
      <c r="AP570" s="179">
        <f t="shared" si="774"/>
        <v>0</v>
      </c>
      <c r="AQ570" s="179">
        <f t="shared" si="774"/>
        <v>0</v>
      </c>
      <c r="AR570" s="179">
        <f t="shared" si="774"/>
        <v>0</v>
      </c>
      <c r="AS570" s="179">
        <f t="shared" si="774"/>
        <v>0</v>
      </c>
      <c r="AT570" s="179">
        <f t="shared" si="774"/>
        <v>0</v>
      </c>
      <c r="AU570" s="179">
        <f t="shared" si="774"/>
        <v>0</v>
      </c>
      <c r="AV570" s="179">
        <f t="shared" si="774"/>
        <v>0</v>
      </c>
      <c r="AW570" s="179">
        <f t="shared" si="774"/>
        <v>0</v>
      </c>
      <c r="AX570" s="179">
        <f t="shared" si="774"/>
        <v>0</v>
      </c>
      <c r="AY570" s="179">
        <f t="shared" ref="AY570:CD570" si="775">AY541</f>
        <v>0</v>
      </c>
      <c r="AZ570" s="179">
        <f t="shared" si="775"/>
        <v>0</v>
      </c>
      <c r="BA570" s="179">
        <f t="shared" si="775"/>
        <v>0</v>
      </c>
      <c r="BB570" s="179">
        <f t="shared" si="775"/>
        <v>0</v>
      </c>
      <c r="BC570" s="179">
        <f t="shared" si="775"/>
        <v>0</v>
      </c>
      <c r="BD570" s="179">
        <f t="shared" si="775"/>
        <v>0</v>
      </c>
      <c r="BE570" s="179">
        <f t="shared" si="775"/>
        <v>0</v>
      </c>
      <c r="BF570" s="179">
        <f t="shared" si="775"/>
        <v>0</v>
      </c>
      <c r="BG570" s="179">
        <f t="shared" si="775"/>
        <v>0</v>
      </c>
      <c r="BH570" s="179">
        <f t="shared" si="775"/>
        <v>0</v>
      </c>
      <c r="BI570" s="179">
        <f t="shared" si="775"/>
        <v>0</v>
      </c>
      <c r="BJ570" s="179">
        <f t="shared" si="775"/>
        <v>0</v>
      </c>
      <c r="BK570" s="179">
        <f t="shared" si="775"/>
        <v>0</v>
      </c>
      <c r="BL570" s="179">
        <f t="shared" si="775"/>
        <v>0</v>
      </c>
      <c r="BM570" s="179">
        <f t="shared" si="775"/>
        <v>0</v>
      </c>
      <c r="BN570" s="179">
        <f t="shared" si="775"/>
        <v>0</v>
      </c>
      <c r="BO570" s="179">
        <f t="shared" si="775"/>
        <v>0</v>
      </c>
      <c r="BP570" s="179">
        <f t="shared" si="775"/>
        <v>0</v>
      </c>
      <c r="BQ570" s="179">
        <f t="shared" si="775"/>
        <v>0</v>
      </c>
      <c r="BR570" s="179">
        <f t="shared" si="775"/>
        <v>0</v>
      </c>
      <c r="BS570" s="179">
        <f t="shared" si="775"/>
        <v>0</v>
      </c>
      <c r="BT570" s="179">
        <f t="shared" si="775"/>
        <v>0</v>
      </c>
      <c r="BU570" s="179">
        <f t="shared" si="775"/>
        <v>0</v>
      </c>
      <c r="BV570" s="179">
        <f t="shared" si="775"/>
        <v>0</v>
      </c>
      <c r="BW570" s="179">
        <f t="shared" si="775"/>
        <v>0</v>
      </c>
      <c r="BX570" s="179">
        <f t="shared" si="775"/>
        <v>0</v>
      </c>
      <c r="BY570" s="179">
        <f t="shared" si="775"/>
        <v>0</v>
      </c>
      <c r="BZ570" s="179">
        <f t="shared" si="775"/>
        <v>0</v>
      </c>
      <c r="CA570" s="179">
        <f t="shared" si="775"/>
        <v>0</v>
      </c>
      <c r="CB570" s="179">
        <f t="shared" si="775"/>
        <v>0</v>
      </c>
      <c r="CC570" s="179">
        <f t="shared" si="775"/>
        <v>0</v>
      </c>
      <c r="CD570" s="179">
        <f t="shared" si="775"/>
        <v>0</v>
      </c>
      <c r="CE570" s="179">
        <f t="shared" ref="CE570:CL570" si="776">CE541</f>
        <v>0</v>
      </c>
      <c r="CF570" s="179">
        <f t="shared" si="776"/>
        <v>0</v>
      </c>
      <c r="CG570" s="179">
        <f t="shared" si="776"/>
        <v>0</v>
      </c>
      <c r="CH570" s="179">
        <f t="shared" si="776"/>
        <v>0</v>
      </c>
      <c r="CI570" s="179">
        <f t="shared" si="776"/>
        <v>0</v>
      </c>
      <c r="CJ570" s="179">
        <f t="shared" si="776"/>
        <v>0</v>
      </c>
      <c r="CK570" s="179">
        <f t="shared" si="776"/>
        <v>0</v>
      </c>
      <c r="CL570" s="179">
        <f t="shared" si="776"/>
        <v>0</v>
      </c>
      <c r="CN570" s="60"/>
      <c r="CO570" s="179">
        <f t="shared" ref="CO570:DL570" si="777">CO541</f>
        <v>0</v>
      </c>
      <c r="CP570" s="179">
        <f t="shared" si="777"/>
        <v>0</v>
      </c>
      <c r="CQ570" s="179">
        <f t="shared" si="777"/>
        <v>0</v>
      </c>
      <c r="CR570" s="179">
        <f t="shared" si="777"/>
        <v>0</v>
      </c>
      <c r="CS570" s="179">
        <f t="shared" si="777"/>
        <v>0</v>
      </c>
      <c r="CT570" s="179">
        <f t="shared" si="777"/>
        <v>0</v>
      </c>
      <c r="CU570" s="179">
        <f t="shared" si="777"/>
        <v>0</v>
      </c>
      <c r="CV570" s="179">
        <f t="shared" si="777"/>
        <v>0</v>
      </c>
      <c r="CW570" s="179">
        <f t="shared" si="777"/>
        <v>0</v>
      </c>
      <c r="CX570" s="179">
        <f t="shared" si="777"/>
        <v>0</v>
      </c>
      <c r="CY570" s="179">
        <f t="shared" si="777"/>
        <v>0</v>
      </c>
      <c r="CZ570" s="179">
        <f t="shared" si="777"/>
        <v>0</v>
      </c>
      <c r="DA570" s="179">
        <f t="shared" si="777"/>
        <v>0</v>
      </c>
      <c r="DB570" s="179">
        <f t="shared" si="777"/>
        <v>0</v>
      </c>
      <c r="DC570" s="179">
        <f t="shared" si="777"/>
        <v>0</v>
      </c>
      <c r="DD570" s="179">
        <f t="shared" si="777"/>
        <v>0</v>
      </c>
      <c r="DE570" s="179">
        <f t="shared" si="777"/>
        <v>0</v>
      </c>
      <c r="DF570" s="179">
        <f t="shared" si="777"/>
        <v>0</v>
      </c>
      <c r="DG570" s="179">
        <f t="shared" si="777"/>
        <v>0</v>
      </c>
      <c r="DH570" s="179">
        <f t="shared" si="777"/>
        <v>0</v>
      </c>
      <c r="DI570" s="179">
        <f t="shared" si="777"/>
        <v>0</v>
      </c>
      <c r="DJ570" s="179">
        <f t="shared" si="777"/>
        <v>0</v>
      </c>
      <c r="DK570" s="179">
        <f t="shared" si="777"/>
        <v>0</v>
      </c>
      <c r="DL570" s="179">
        <f t="shared" si="777"/>
        <v>0</v>
      </c>
    </row>
    <row r="571" spans="2:116" x14ac:dyDescent="0.35">
      <c r="B571" t="s">
        <v>332</v>
      </c>
      <c r="D571" t="s">
        <v>761</v>
      </c>
      <c r="E571" s="8" t="str">
        <f t="shared" si="765"/>
        <v>571 ASSETSALE-PV</v>
      </c>
      <c r="G571" s="8" t="str">
        <f>G542</f>
        <v xml:space="preserve">secondary unit </v>
      </c>
      <c r="H571" s="12"/>
      <c r="I571" s="60"/>
      <c r="J571" s="60"/>
      <c r="K571" s="15"/>
      <c r="L571" s="15"/>
      <c r="M571" s="15"/>
      <c r="N571" s="15"/>
      <c r="O571" s="15"/>
      <c r="P571" s="15"/>
      <c r="R571" s="15"/>
      <c r="S571" s="179"/>
      <c r="T571" s="179"/>
      <c r="U571" s="179"/>
      <c r="V571" s="179"/>
      <c r="W571" s="179"/>
      <c r="X571" s="179"/>
      <c r="Y571" s="179"/>
      <c r="Z571" s="179"/>
      <c r="AA571" s="179"/>
      <c r="AB571" s="179"/>
      <c r="AC571" s="179"/>
      <c r="AD571" s="179"/>
      <c r="AE571" s="179"/>
      <c r="AF571" s="179"/>
      <c r="AG571" s="179"/>
      <c r="AH571" s="179"/>
      <c r="AI571" s="179"/>
      <c r="AJ571" s="179"/>
      <c r="AK571" s="179"/>
      <c r="AL571" s="179"/>
      <c r="AM571" s="179"/>
      <c r="AN571" s="179"/>
      <c r="AO571" s="179"/>
      <c r="AP571" s="179"/>
      <c r="AQ571" s="179"/>
      <c r="AR571" s="179"/>
      <c r="AS571" s="179"/>
      <c r="AT571" s="179"/>
      <c r="AU571" s="179"/>
      <c r="AV571" s="179"/>
      <c r="AW571" s="179"/>
      <c r="AX571" s="179"/>
      <c r="AY571" s="179"/>
      <c r="AZ571" s="179"/>
      <c r="BA571" s="179"/>
      <c r="BB571" s="179"/>
      <c r="BC571" s="179"/>
      <c r="BD571" s="179"/>
      <c r="BE571" s="179"/>
      <c r="BF571" s="179"/>
      <c r="BG571" s="179"/>
      <c r="BH571" s="179"/>
      <c r="BI571" s="179"/>
      <c r="BJ571" s="179"/>
      <c r="BK571" s="179"/>
      <c r="BL571" s="179"/>
      <c r="BM571" s="179"/>
      <c r="BN571" s="179"/>
      <c r="BO571" s="179"/>
      <c r="BP571" s="179"/>
      <c r="BQ571" s="179"/>
      <c r="BR571" s="179"/>
      <c r="BS571" s="179"/>
      <c r="BT571" s="179"/>
      <c r="BU571" s="179"/>
      <c r="BV571" s="179"/>
      <c r="BW571" s="179"/>
      <c r="BX571" s="179"/>
      <c r="BY571" s="179"/>
      <c r="BZ571" s="179"/>
      <c r="CA571" s="179"/>
      <c r="CB571" s="179"/>
      <c r="CC571" s="179"/>
      <c r="CD571" s="179"/>
      <c r="CE571" s="179"/>
      <c r="CF571" s="179"/>
      <c r="CG571" s="179"/>
      <c r="CH571" s="179"/>
      <c r="CI571" s="179"/>
      <c r="CJ571" s="179"/>
      <c r="CK571" s="179"/>
      <c r="CL571" s="179"/>
      <c r="CN571" s="60"/>
      <c r="CO571" s="179"/>
      <c r="CP571" s="179"/>
      <c r="CQ571" s="179"/>
      <c r="CR571" s="179"/>
      <c r="CS571" s="179"/>
      <c r="CT571" s="179"/>
      <c r="CU571" s="179"/>
      <c r="CV571" s="179"/>
      <c r="CW571" s="179"/>
      <c r="CX571" s="179"/>
      <c r="CY571" s="179"/>
      <c r="CZ571" s="179"/>
      <c r="DA571" s="179"/>
      <c r="DB571" s="179"/>
      <c r="DC571" s="179"/>
      <c r="DD571" s="179"/>
      <c r="DE571" s="179"/>
      <c r="DF571" s="179"/>
      <c r="DG571" s="179"/>
      <c r="DH571" s="179"/>
      <c r="DI571" s="179"/>
      <c r="DJ571" s="179"/>
      <c r="DK571" s="179"/>
      <c r="DL571" s="179"/>
    </row>
    <row r="572" spans="2:116" x14ac:dyDescent="0.35">
      <c r="B572" t="s">
        <v>332</v>
      </c>
      <c r="D572" t="s">
        <v>761</v>
      </c>
      <c r="E572" s="8" t="str">
        <f t="shared" si="765"/>
        <v>572 ASSETSALE-PV</v>
      </c>
      <c r="G572" s="8" t="str">
        <f>G543</f>
        <v>Secondary revenue driver</v>
      </c>
      <c r="H572" s="12"/>
      <c r="I572" s="60"/>
      <c r="J572" s="60"/>
      <c r="K572" s="15"/>
      <c r="L572" s="15"/>
      <c r="M572" s="15"/>
      <c r="N572" s="15"/>
      <c r="O572" s="15"/>
      <c r="P572" s="15"/>
      <c r="R572" s="15"/>
      <c r="S572" s="179" t="str">
        <f t="shared" ref="S572:AX572" si="778">S543</f>
        <v>S$18</v>
      </c>
      <c r="T572" s="179" t="str">
        <f t="shared" si="778"/>
        <v>T$18</v>
      </c>
      <c r="U572" s="179" t="str">
        <f t="shared" si="778"/>
        <v>U$18</v>
      </c>
      <c r="V572" s="179" t="str">
        <f t="shared" si="778"/>
        <v>V$18</v>
      </c>
      <c r="W572" s="179" t="str">
        <f t="shared" si="778"/>
        <v>W$18</v>
      </c>
      <c r="X572" s="179" t="str">
        <f t="shared" si="778"/>
        <v>X$18</v>
      </c>
      <c r="Y572" s="179" t="str">
        <f t="shared" si="778"/>
        <v>Y$18</v>
      </c>
      <c r="Z572" s="179" t="str">
        <f t="shared" si="778"/>
        <v>Z$18</v>
      </c>
      <c r="AA572" s="179" t="str">
        <f t="shared" si="778"/>
        <v>AA$18</v>
      </c>
      <c r="AB572" s="179" t="str">
        <f t="shared" si="778"/>
        <v>AB$18</v>
      </c>
      <c r="AC572" s="179" t="str">
        <f t="shared" si="778"/>
        <v>AC$18</v>
      </c>
      <c r="AD572" s="179" t="str">
        <f t="shared" si="778"/>
        <v>AD$18</v>
      </c>
      <c r="AE572" s="179" t="str">
        <f t="shared" si="778"/>
        <v>AE$18</v>
      </c>
      <c r="AF572" s="179" t="str">
        <f t="shared" si="778"/>
        <v>AF$18</v>
      </c>
      <c r="AG572" s="179" t="str">
        <f t="shared" si="778"/>
        <v>AG$18</v>
      </c>
      <c r="AH572" s="179" t="str">
        <f t="shared" si="778"/>
        <v>AH$18</v>
      </c>
      <c r="AI572" s="179" t="str">
        <f t="shared" si="778"/>
        <v>AI$18</v>
      </c>
      <c r="AJ572" s="179" t="str">
        <f t="shared" si="778"/>
        <v>AJ$18</v>
      </c>
      <c r="AK572" s="179" t="str">
        <f t="shared" si="778"/>
        <v>AK$18</v>
      </c>
      <c r="AL572" s="179" t="str">
        <f t="shared" si="778"/>
        <v>AL$18</v>
      </c>
      <c r="AM572" s="179" t="str">
        <f t="shared" si="778"/>
        <v>AM$18</v>
      </c>
      <c r="AN572" s="179" t="str">
        <f t="shared" si="778"/>
        <v>AN$18</v>
      </c>
      <c r="AO572" s="179" t="str">
        <f t="shared" si="778"/>
        <v>AO$18</v>
      </c>
      <c r="AP572" s="179" t="str">
        <f t="shared" si="778"/>
        <v>AP$18</v>
      </c>
      <c r="AQ572" s="179" t="str">
        <f t="shared" si="778"/>
        <v>AQ$18</v>
      </c>
      <c r="AR572" s="179" t="str">
        <f t="shared" si="778"/>
        <v>AR$18</v>
      </c>
      <c r="AS572" s="179" t="str">
        <f t="shared" si="778"/>
        <v>AS$18</v>
      </c>
      <c r="AT572" s="179" t="str">
        <f t="shared" si="778"/>
        <v>AT$18</v>
      </c>
      <c r="AU572" s="179" t="str">
        <f t="shared" si="778"/>
        <v>AU$18</v>
      </c>
      <c r="AV572" s="179" t="str">
        <f t="shared" si="778"/>
        <v>AV$18</v>
      </c>
      <c r="AW572" s="179" t="str">
        <f t="shared" si="778"/>
        <v>AW$18</v>
      </c>
      <c r="AX572" s="179" t="str">
        <f t="shared" si="778"/>
        <v>AX$18</v>
      </c>
      <c r="AY572" s="179" t="str">
        <f t="shared" ref="AY572:CD572" si="779">AY543</f>
        <v>AY$18</v>
      </c>
      <c r="AZ572" s="179" t="str">
        <f t="shared" si="779"/>
        <v>AZ$18</v>
      </c>
      <c r="BA572" s="179" t="str">
        <f t="shared" si="779"/>
        <v>BA$18</v>
      </c>
      <c r="BB572" s="179" t="str">
        <f t="shared" si="779"/>
        <v>BB$18</v>
      </c>
      <c r="BC572" s="179" t="str">
        <f t="shared" si="779"/>
        <v>BC$18</v>
      </c>
      <c r="BD572" s="179" t="str">
        <f t="shared" si="779"/>
        <v>BD$18</v>
      </c>
      <c r="BE572" s="179" t="str">
        <f t="shared" si="779"/>
        <v>BE$18</v>
      </c>
      <c r="BF572" s="179" t="str">
        <f t="shared" si="779"/>
        <v>BF$18</v>
      </c>
      <c r="BG572" s="179" t="str">
        <f t="shared" si="779"/>
        <v>BG$18</v>
      </c>
      <c r="BH572" s="179" t="str">
        <f t="shared" si="779"/>
        <v>BH$18</v>
      </c>
      <c r="BI572" s="179" t="str">
        <f t="shared" si="779"/>
        <v>BI$18</v>
      </c>
      <c r="BJ572" s="179" t="str">
        <f t="shared" si="779"/>
        <v>BJ$18</v>
      </c>
      <c r="BK572" s="179" t="str">
        <f t="shared" si="779"/>
        <v>BK$18</v>
      </c>
      <c r="BL572" s="179" t="str">
        <f t="shared" si="779"/>
        <v>BL$18</v>
      </c>
      <c r="BM572" s="179" t="str">
        <f t="shared" si="779"/>
        <v>BM$18</v>
      </c>
      <c r="BN572" s="179" t="str">
        <f t="shared" si="779"/>
        <v>BN$18</v>
      </c>
      <c r="BO572" s="179" t="str">
        <f t="shared" si="779"/>
        <v>BO$18</v>
      </c>
      <c r="BP572" s="179" t="str">
        <f t="shared" si="779"/>
        <v>BP$18</v>
      </c>
      <c r="BQ572" s="179" t="str">
        <f t="shared" si="779"/>
        <v>BQ$18</v>
      </c>
      <c r="BR572" s="179" t="str">
        <f t="shared" si="779"/>
        <v>BR$18</v>
      </c>
      <c r="BS572" s="179" t="str">
        <f t="shared" si="779"/>
        <v>BS$18</v>
      </c>
      <c r="BT572" s="179" t="str">
        <f t="shared" si="779"/>
        <v>BT$18</v>
      </c>
      <c r="BU572" s="179" t="str">
        <f t="shared" si="779"/>
        <v>BU$18</v>
      </c>
      <c r="BV572" s="179" t="str">
        <f t="shared" si="779"/>
        <v>BV$18</v>
      </c>
      <c r="BW572" s="179" t="str">
        <f t="shared" si="779"/>
        <v>BW$18</v>
      </c>
      <c r="BX572" s="179" t="str">
        <f t="shared" si="779"/>
        <v>BX$18</v>
      </c>
      <c r="BY572" s="179" t="str">
        <f t="shared" si="779"/>
        <v>BY$18</v>
      </c>
      <c r="BZ572" s="179" t="str">
        <f t="shared" si="779"/>
        <v>BZ$18</v>
      </c>
      <c r="CA572" s="179" t="str">
        <f t="shared" si="779"/>
        <v>CA$18</v>
      </c>
      <c r="CB572" s="179" t="str">
        <f t="shared" si="779"/>
        <v>CB$18</v>
      </c>
      <c r="CC572" s="179" t="str">
        <f t="shared" si="779"/>
        <v>CC$18</v>
      </c>
      <c r="CD572" s="179" t="str">
        <f t="shared" si="779"/>
        <v>CD$18</v>
      </c>
      <c r="CE572" s="179" t="str">
        <f t="shared" ref="CE572:CL572" si="780">CE543</f>
        <v>CE$18</v>
      </c>
      <c r="CF572" s="179" t="str">
        <f t="shared" si="780"/>
        <v>CF$18</v>
      </c>
      <c r="CG572" s="179" t="str">
        <f t="shared" si="780"/>
        <v>CG$18</v>
      </c>
      <c r="CH572" s="179" t="str">
        <f t="shared" si="780"/>
        <v>CH$18</v>
      </c>
      <c r="CI572" s="179" t="str">
        <f t="shared" si="780"/>
        <v>CI$18</v>
      </c>
      <c r="CJ572" s="179" t="str">
        <f t="shared" si="780"/>
        <v>CJ$18</v>
      </c>
      <c r="CK572" s="179" t="str">
        <f t="shared" si="780"/>
        <v>CK$18</v>
      </c>
      <c r="CL572" s="179" t="str">
        <f t="shared" si="780"/>
        <v>CL$18</v>
      </c>
      <c r="CN572" s="60"/>
      <c r="CO572" s="179" t="str">
        <f t="shared" ref="CO572:DL572" si="781">CO543</f>
        <v>CO$18</v>
      </c>
      <c r="CP572" s="179" t="str">
        <f t="shared" si="781"/>
        <v>CP$18</v>
      </c>
      <c r="CQ572" s="179" t="str">
        <f t="shared" si="781"/>
        <v>CQ$18</v>
      </c>
      <c r="CR572" s="179" t="str">
        <f t="shared" si="781"/>
        <v>CR$18</v>
      </c>
      <c r="CS572" s="179" t="str">
        <f t="shared" si="781"/>
        <v>CS$18</v>
      </c>
      <c r="CT572" s="179" t="str">
        <f t="shared" si="781"/>
        <v>CT$18</v>
      </c>
      <c r="CU572" s="179" t="str">
        <f t="shared" si="781"/>
        <v>CU$18</v>
      </c>
      <c r="CV572" s="179" t="str">
        <f t="shared" si="781"/>
        <v>CV$18</v>
      </c>
      <c r="CW572" s="179" t="str">
        <f t="shared" si="781"/>
        <v>CW$18</v>
      </c>
      <c r="CX572" s="179" t="str">
        <f t="shared" si="781"/>
        <v>CX$18</v>
      </c>
      <c r="CY572" s="179" t="str">
        <f t="shared" si="781"/>
        <v>CY$18</v>
      </c>
      <c r="CZ572" s="179" t="str">
        <f t="shared" si="781"/>
        <v>CZ$18</v>
      </c>
      <c r="DA572" s="179" t="str">
        <f t="shared" si="781"/>
        <v>DA$18</v>
      </c>
      <c r="DB572" s="179" t="str">
        <f t="shared" si="781"/>
        <v>DB$18</v>
      </c>
      <c r="DC572" s="179" t="str">
        <f t="shared" si="781"/>
        <v>DC$18</v>
      </c>
      <c r="DD572" s="179" t="str">
        <f t="shared" si="781"/>
        <v>DD$18</v>
      </c>
      <c r="DE572" s="179" t="str">
        <f t="shared" si="781"/>
        <v>DE$18</v>
      </c>
      <c r="DF572" s="179" t="str">
        <f t="shared" si="781"/>
        <v>DF$18</v>
      </c>
      <c r="DG572" s="179" t="str">
        <f t="shared" si="781"/>
        <v>DG$18</v>
      </c>
      <c r="DH572" s="179" t="str">
        <f t="shared" si="781"/>
        <v>DH$18</v>
      </c>
      <c r="DI572" s="179" t="str">
        <f t="shared" si="781"/>
        <v>DI$18</v>
      </c>
      <c r="DJ572" s="179" t="str">
        <f t="shared" si="781"/>
        <v>DJ$18</v>
      </c>
      <c r="DK572" s="179" t="str">
        <f t="shared" si="781"/>
        <v>DK$18</v>
      </c>
      <c r="DL572" s="179" t="str">
        <f t="shared" si="781"/>
        <v>DL$18</v>
      </c>
    </row>
    <row r="573" spans="2:116" x14ac:dyDescent="0.35">
      <c r="B573" t="s">
        <v>332</v>
      </c>
      <c r="D573" t="s">
        <v>761</v>
      </c>
      <c r="E573" s="8" t="str">
        <f t="shared" si="765"/>
        <v>573 ASSETSALE-PV</v>
      </c>
      <c r="G573" s="8" t="str">
        <f>G544</f>
        <v>Secondary volume driver</v>
      </c>
      <c r="H573" s="12"/>
      <c r="I573" s="60"/>
      <c r="J573" s="60"/>
      <c r="K573" s="15"/>
      <c r="L573" s="15"/>
      <c r="M573" s="15"/>
      <c r="N573" s="15"/>
      <c r="O573" s="15"/>
      <c r="P573" s="15"/>
      <c r="R573" s="15"/>
      <c r="S573" s="179" t="str">
        <f t="shared" ref="S573:AX573" si="782">S544</f>
        <v>S$19</v>
      </c>
      <c r="T573" s="179" t="str">
        <f t="shared" si="782"/>
        <v>T$19</v>
      </c>
      <c r="U573" s="179" t="str">
        <f t="shared" si="782"/>
        <v>U$19</v>
      </c>
      <c r="V573" s="179" t="str">
        <f t="shared" si="782"/>
        <v>V$19</v>
      </c>
      <c r="W573" s="179" t="str">
        <f t="shared" si="782"/>
        <v>W$19</v>
      </c>
      <c r="X573" s="179" t="str">
        <f t="shared" si="782"/>
        <v>X$19</v>
      </c>
      <c r="Y573" s="179" t="str">
        <f t="shared" si="782"/>
        <v>Y$19</v>
      </c>
      <c r="Z573" s="179" t="str">
        <f t="shared" si="782"/>
        <v>Z$19</v>
      </c>
      <c r="AA573" s="179" t="str">
        <f t="shared" si="782"/>
        <v>AA$19</v>
      </c>
      <c r="AB573" s="179" t="str">
        <f t="shared" si="782"/>
        <v>AB$19</v>
      </c>
      <c r="AC573" s="179" t="str">
        <f t="shared" si="782"/>
        <v>AC$19</v>
      </c>
      <c r="AD573" s="179" t="str">
        <f t="shared" si="782"/>
        <v>AD$19</v>
      </c>
      <c r="AE573" s="179" t="str">
        <f t="shared" si="782"/>
        <v>AE$19</v>
      </c>
      <c r="AF573" s="179" t="str">
        <f t="shared" si="782"/>
        <v>AF$19</v>
      </c>
      <c r="AG573" s="179" t="str">
        <f t="shared" si="782"/>
        <v>AG$19</v>
      </c>
      <c r="AH573" s="179" t="str">
        <f t="shared" si="782"/>
        <v>AH$19</v>
      </c>
      <c r="AI573" s="179" t="str">
        <f t="shared" si="782"/>
        <v>AI$19</v>
      </c>
      <c r="AJ573" s="179" t="str">
        <f t="shared" si="782"/>
        <v>AJ$19</v>
      </c>
      <c r="AK573" s="179" t="str">
        <f t="shared" si="782"/>
        <v>AK$19</v>
      </c>
      <c r="AL573" s="179" t="str">
        <f t="shared" si="782"/>
        <v>AL$19</v>
      </c>
      <c r="AM573" s="179" t="str">
        <f t="shared" si="782"/>
        <v>AM$19</v>
      </c>
      <c r="AN573" s="179" t="str">
        <f t="shared" si="782"/>
        <v>AN$19</v>
      </c>
      <c r="AO573" s="179" t="str">
        <f t="shared" si="782"/>
        <v>AO$19</v>
      </c>
      <c r="AP573" s="179" t="str">
        <f t="shared" si="782"/>
        <v>AP$19</v>
      </c>
      <c r="AQ573" s="179" t="str">
        <f t="shared" si="782"/>
        <v>AQ$19</v>
      </c>
      <c r="AR573" s="179" t="str">
        <f t="shared" si="782"/>
        <v>AR$19</v>
      </c>
      <c r="AS573" s="179" t="str">
        <f t="shared" si="782"/>
        <v>AS$19</v>
      </c>
      <c r="AT573" s="179" t="str">
        <f t="shared" si="782"/>
        <v>AT$19</v>
      </c>
      <c r="AU573" s="179" t="str">
        <f t="shared" si="782"/>
        <v>AU$19</v>
      </c>
      <c r="AV573" s="179" t="str">
        <f t="shared" si="782"/>
        <v>AV$19</v>
      </c>
      <c r="AW573" s="179" t="str">
        <f t="shared" si="782"/>
        <v>AW$19</v>
      </c>
      <c r="AX573" s="179" t="str">
        <f t="shared" si="782"/>
        <v>AX$19</v>
      </c>
      <c r="AY573" s="179" t="str">
        <f t="shared" ref="AY573:CD573" si="783">AY544</f>
        <v>AY$19</v>
      </c>
      <c r="AZ573" s="179" t="str">
        <f t="shared" si="783"/>
        <v>AZ$19</v>
      </c>
      <c r="BA573" s="179" t="str">
        <f t="shared" si="783"/>
        <v>BA$19</v>
      </c>
      <c r="BB573" s="179" t="str">
        <f t="shared" si="783"/>
        <v>BB$19</v>
      </c>
      <c r="BC573" s="179" t="str">
        <f t="shared" si="783"/>
        <v>BC$19</v>
      </c>
      <c r="BD573" s="179" t="str">
        <f t="shared" si="783"/>
        <v>BD$19</v>
      </c>
      <c r="BE573" s="179" t="str">
        <f t="shared" si="783"/>
        <v>BE$19</v>
      </c>
      <c r="BF573" s="179" t="str">
        <f t="shared" si="783"/>
        <v>BF$19</v>
      </c>
      <c r="BG573" s="179" t="str">
        <f t="shared" si="783"/>
        <v>BG$19</v>
      </c>
      <c r="BH573" s="179" t="str">
        <f t="shared" si="783"/>
        <v>BH$19</v>
      </c>
      <c r="BI573" s="179" t="str">
        <f t="shared" si="783"/>
        <v>BI$19</v>
      </c>
      <c r="BJ573" s="179" t="str">
        <f t="shared" si="783"/>
        <v>BJ$19</v>
      </c>
      <c r="BK573" s="179" t="str">
        <f t="shared" si="783"/>
        <v>BK$19</v>
      </c>
      <c r="BL573" s="179" t="str">
        <f t="shared" si="783"/>
        <v>BL$19</v>
      </c>
      <c r="BM573" s="179" t="str">
        <f t="shared" si="783"/>
        <v>BM$19</v>
      </c>
      <c r="BN573" s="179" t="str">
        <f t="shared" si="783"/>
        <v>BN$19</v>
      </c>
      <c r="BO573" s="179" t="str">
        <f t="shared" si="783"/>
        <v>BO$19</v>
      </c>
      <c r="BP573" s="179" t="str">
        <f t="shared" si="783"/>
        <v>BP$19</v>
      </c>
      <c r="BQ573" s="179" t="str">
        <f t="shared" si="783"/>
        <v>BQ$19</v>
      </c>
      <c r="BR573" s="179" t="str">
        <f t="shared" si="783"/>
        <v>BR$19</v>
      </c>
      <c r="BS573" s="179" t="str">
        <f t="shared" si="783"/>
        <v>BS$19</v>
      </c>
      <c r="BT573" s="179" t="str">
        <f t="shared" si="783"/>
        <v>BT$19</v>
      </c>
      <c r="BU573" s="179" t="str">
        <f t="shared" si="783"/>
        <v>BU$19</v>
      </c>
      <c r="BV573" s="179" t="str">
        <f t="shared" si="783"/>
        <v>BV$19</v>
      </c>
      <c r="BW573" s="179" t="str">
        <f t="shared" si="783"/>
        <v>BW$19</v>
      </c>
      <c r="BX573" s="179" t="str">
        <f t="shared" si="783"/>
        <v>BX$19</v>
      </c>
      <c r="BY573" s="179" t="str">
        <f t="shared" si="783"/>
        <v>BY$19</v>
      </c>
      <c r="BZ573" s="179" t="str">
        <f t="shared" si="783"/>
        <v>BZ$19</v>
      </c>
      <c r="CA573" s="179" t="str">
        <f t="shared" si="783"/>
        <v>CA$19</v>
      </c>
      <c r="CB573" s="179" t="str">
        <f t="shared" si="783"/>
        <v>CB$19</v>
      </c>
      <c r="CC573" s="179" t="str">
        <f t="shared" si="783"/>
        <v>CC$19</v>
      </c>
      <c r="CD573" s="179" t="str">
        <f t="shared" si="783"/>
        <v>CD$19</v>
      </c>
      <c r="CE573" s="179" t="str">
        <f t="shared" ref="CE573:CL573" si="784">CE544</f>
        <v>CE$19</v>
      </c>
      <c r="CF573" s="179" t="str">
        <f t="shared" si="784"/>
        <v>CF$19</v>
      </c>
      <c r="CG573" s="179" t="str">
        <f t="shared" si="784"/>
        <v>CG$19</v>
      </c>
      <c r="CH573" s="179" t="str">
        <f t="shared" si="784"/>
        <v>CH$19</v>
      </c>
      <c r="CI573" s="179" t="str">
        <f t="shared" si="784"/>
        <v>CI$19</v>
      </c>
      <c r="CJ573" s="179" t="str">
        <f t="shared" si="784"/>
        <v>CJ$19</v>
      </c>
      <c r="CK573" s="179" t="str">
        <f t="shared" si="784"/>
        <v>CK$19</v>
      </c>
      <c r="CL573" s="179" t="str">
        <f t="shared" si="784"/>
        <v>CL$19</v>
      </c>
      <c r="CN573" s="60"/>
      <c r="CO573" s="179" t="str">
        <f t="shared" ref="CO573:DL573" si="785">CO544</f>
        <v>CO$19</v>
      </c>
      <c r="CP573" s="179" t="str">
        <f t="shared" si="785"/>
        <v>CP$19</v>
      </c>
      <c r="CQ573" s="179" t="str">
        <f t="shared" si="785"/>
        <v>CQ$19</v>
      </c>
      <c r="CR573" s="179" t="str">
        <f t="shared" si="785"/>
        <v>CR$19</v>
      </c>
      <c r="CS573" s="179" t="str">
        <f t="shared" si="785"/>
        <v>CS$19</v>
      </c>
      <c r="CT573" s="179" t="str">
        <f t="shared" si="785"/>
        <v>CT$19</v>
      </c>
      <c r="CU573" s="179" t="str">
        <f t="shared" si="785"/>
        <v>CU$19</v>
      </c>
      <c r="CV573" s="179" t="str">
        <f t="shared" si="785"/>
        <v>CV$19</v>
      </c>
      <c r="CW573" s="179" t="str">
        <f t="shared" si="785"/>
        <v>CW$19</v>
      </c>
      <c r="CX573" s="179" t="str">
        <f t="shared" si="785"/>
        <v>CX$19</v>
      </c>
      <c r="CY573" s="179" t="str">
        <f t="shared" si="785"/>
        <v>CY$19</v>
      </c>
      <c r="CZ573" s="179" t="str">
        <f t="shared" si="785"/>
        <v>CZ$19</v>
      </c>
      <c r="DA573" s="179" t="str">
        <f t="shared" si="785"/>
        <v>DA$19</v>
      </c>
      <c r="DB573" s="179" t="str">
        <f t="shared" si="785"/>
        <v>DB$19</v>
      </c>
      <c r="DC573" s="179" t="str">
        <f t="shared" si="785"/>
        <v>DC$19</v>
      </c>
      <c r="DD573" s="179" t="str">
        <f t="shared" si="785"/>
        <v>DD$19</v>
      </c>
      <c r="DE573" s="179" t="str">
        <f t="shared" si="785"/>
        <v>DE$19</v>
      </c>
      <c r="DF573" s="179" t="str">
        <f t="shared" si="785"/>
        <v>DF$19</v>
      </c>
      <c r="DG573" s="179" t="str">
        <f t="shared" si="785"/>
        <v>DG$19</v>
      </c>
      <c r="DH573" s="179" t="str">
        <f t="shared" si="785"/>
        <v>DH$19</v>
      </c>
      <c r="DI573" s="179" t="str">
        <f t="shared" si="785"/>
        <v>DI$19</v>
      </c>
      <c r="DJ573" s="179" t="str">
        <f t="shared" si="785"/>
        <v>DJ$19</v>
      </c>
      <c r="DK573" s="179" t="str">
        <f t="shared" si="785"/>
        <v>DK$19</v>
      </c>
      <c r="DL573" s="179" t="str">
        <f t="shared" si="785"/>
        <v>DL$19</v>
      </c>
    </row>
    <row r="574" spans="2:116" x14ac:dyDescent="0.35">
      <c r="E574" s="8"/>
      <c r="H574" s="12"/>
      <c r="I574" s="60"/>
      <c r="J574" s="60"/>
      <c r="K574" s="15"/>
      <c r="L574" s="15"/>
      <c r="M574" s="15"/>
      <c r="N574" s="15"/>
      <c r="O574" s="15"/>
      <c r="P574" s="15"/>
      <c r="R574" s="15"/>
      <c r="S574" s="179"/>
      <c r="T574" s="179"/>
      <c r="U574" s="179"/>
      <c r="V574" s="179"/>
      <c r="W574" s="179"/>
      <c r="X574" s="179"/>
      <c r="Y574" s="179"/>
      <c r="Z574" s="179"/>
      <c r="AA574" s="179"/>
      <c r="AB574" s="179"/>
      <c r="AC574" s="179"/>
      <c r="AD574" s="179"/>
      <c r="AE574" s="179"/>
      <c r="AF574" s="179"/>
      <c r="AG574" s="179"/>
      <c r="AH574" s="179"/>
      <c r="AI574" s="179"/>
      <c r="AJ574" s="179"/>
      <c r="AK574" s="179"/>
      <c r="AL574" s="179"/>
      <c r="AM574" s="179"/>
      <c r="AN574" s="179"/>
      <c r="AO574" s="179"/>
      <c r="AP574" s="179"/>
      <c r="AQ574" s="179"/>
      <c r="AR574" s="179"/>
      <c r="AS574" s="179"/>
      <c r="AT574" s="179"/>
      <c r="AU574" s="179"/>
      <c r="AV574" s="179"/>
      <c r="AW574" s="179"/>
      <c r="AX574" s="179"/>
      <c r="AY574" s="179"/>
      <c r="AZ574" s="179"/>
      <c r="BA574" s="179"/>
      <c r="BB574" s="179"/>
      <c r="BC574" s="179"/>
      <c r="BD574" s="179"/>
      <c r="BE574" s="179"/>
      <c r="BF574" s="179"/>
      <c r="BG574" s="179"/>
      <c r="BH574" s="179"/>
      <c r="BI574" s="179"/>
      <c r="BJ574" s="179"/>
      <c r="BK574" s="179"/>
      <c r="BL574" s="179"/>
      <c r="BM574" s="179"/>
      <c r="BN574" s="179"/>
      <c r="BO574" s="179"/>
      <c r="BP574" s="179"/>
      <c r="BQ574" s="179"/>
      <c r="BR574" s="179"/>
      <c r="BS574" s="179"/>
      <c r="BT574" s="179"/>
      <c r="BU574" s="179"/>
      <c r="BV574" s="179"/>
      <c r="BW574" s="179"/>
      <c r="BX574" s="179"/>
      <c r="BY574" s="179"/>
      <c r="BZ574" s="179"/>
      <c r="CA574" s="179"/>
      <c r="CB574" s="179"/>
      <c r="CC574" s="179"/>
      <c r="CD574" s="179"/>
      <c r="CE574" s="179"/>
      <c r="CF574" s="179"/>
      <c r="CG574" s="179"/>
      <c r="CH574" s="179"/>
      <c r="CI574" s="179"/>
      <c r="CJ574" s="179"/>
      <c r="CK574" s="179"/>
      <c r="CL574" s="179"/>
      <c r="CN574" s="60"/>
      <c r="CO574" s="179"/>
      <c r="CP574" s="179"/>
      <c r="CQ574" s="179"/>
      <c r="CR574" s="179"/>
      <c r="CS574" s="179"/>
      <c r="CT574" s="179"/>
      <c r="CU574" s="179"/>
      <c r="CV574" s="179"/>
      <c r="CW574" s="179"/>
      <c r="CX574" s="179"/>
      <c r="CY574" s="179"/>
      <c r="CZ574" s="179"/>
      <c r="DA574" s="179"/>
      <c r="DB574" s="179"/>
      <c r="DC574" s="179"/>
      <c r="DD574" s="179"/>
      <c r="DE574" s="179"/>
      <c r="DF574" s="179"/>
      <c r="DG574" s="179"/>
      <c r="DH574" s="179"/>
      <c r="DI574" s="179"/>
      <c r="DJ574" s="179"/>
      <c r="DK574" s="179"/>
      <c r="DL574" s="179"/>
    </row>
    <row r="575" spans="2:116" x14ac:dyDescent="0.35">
      <c r="E575" s="8"/>
      <c r="H575" s="12"/>
      <c r="I575" s="60"/>
      <c r="J575" s="60"/>
      <c r="K575" s="15"/>
      <c r="L575" s="15"/>
      <c r="M575" s="15"/>
      <c r="N575" s="15"/>
      <c r="O575" s="15"/>
      <c r="P575" s="15"/>
      <c r="R575" s="15"/>
      <c r="S575" s="179"/>
      <c r="T575" s="179"/>
      <c r="U575" s="179"/>
      <c r="V575" s="179"/>
      <c r="W575" s="179"/>
      <c r="X575" s="179"/>
      <c r="Y575" s="179"/>
      <c r="Z575" s="179"/>
      <c r="AA575" s="179"/>
      <c r="AB575" s="179"/>
      <c r="AC575" s="179"/>
      <c r="AD575" s="179"/>
      <c r="AE575" s="179"/>
      <c r="AF575" s="179"/>
      <c r="AG575" s="179"/>
      <c r="AH575" s="179"/>
      <c r="AI575" s="179"/>
      <c r="AJ575" s="179"/>
      <c r="AK575" s="179"/>
      <c r="AL575" s="179"/>
      <c r="AM575" s="179"/>
      <c r="AN575" s="179"/>
      <c r="AO575" s="179"/>
      <c r="AP575" s="179"/>
      <c r="AQ575" s="179"/>
      <c r="AR575" s="179"/>
      <c r="AS575" s="179"/>
      <c r="AT575" s="179"/>
      <c r="AU575" s="179"/>
      <c r="AV575" s="179"/>
      <c r="AW575" s="179"/>
      <c r="AX575" s="179"/>
      <c r="AY575" s="179"/>
      <c r="AZ575" s="179"/>
      <c r="BA575" s="179"/>
      <c r="BB575" s="179"/>
      <c r="BC575" s="179"/>
      <c r="BD575" s="179"/>
      <c r="BE575" s="179"/>
      <c r="BF575" s="179"/>
      <c r="BG575" s="179"/>
      <c r="BH575" s="179"/>
      <c r="BI575" s="179"/>
      <c r="BJ575" s="179"/>
      <c r="BK575" s="179"/>
      <c r="BL575" s="179"/>
      <c r="BM575" s="179"/>
      <c r="BN575" s="179"/>
      <c r="BO575" s="179"/>
      <c r="BP575" s="179"/>
      <c r="BQ575" s="179"/>
      <c r="BR575" s="179"/>
      <c r="BS575" s="179"/>
      <c r="BT575" s="179"/>
      <c r="BU575" s="179"/>
      <c r="BV575" s="179"/>
      <c r="BW575" s="179"/>
      <c r="BX575" s="179"/>
      <c r="BY575" s="179"/>
      <c r="BZ575" s="179"/>
      <c r="CA575" s="179"/>
      <c r="CB575" s="179"/>
      <c r="CC575" s="179"/>
      <c r="CD575" s="179"/>
      <c r="CE575" s="179"/>
      <c r="CF575" s="179"/>
      <c r="CG575" s="179"/>
      <c r="CH575" s="179"/>
      <c r="CI575" s="179"/>
      <c r="CJ575" s="179"/>
      <c r="CK575" s="179"/>
      <c r="CL575" s="179"/>
      <c r="CN575" s="60"/>
      <c r="CO575" s="179"/>
      <c r="CP575" s="179"/>
      <c r="CQ575" s="179"/>
      <c r="CR575" s="179"/>
      <c r="CS575" s="179"/>
      <c r="CT575" s="179"/>
      <c r="CU575" s="179"/>
      <c r="CV575" s="179"/>
      <c r="CW575" s="179"/>
      <c r="CX575" s="179"/>
      <c r="CY575" s="179"/>
      <c r="CZ575" s="179"/>
      <c r="DA575" s="179"/>
      <c r="DB575" s="179"/>
      <c r="DC575" s="179"/>
      <c r="DD575" s="179"/>
      <c r="DE575" s="179"/>
      <c r="DF575" s="179"/>
      <c r="DG575" s="179"/>
      <c r="DH575" s="179"/>
      <c r="DI575" s="179"/>
      <c r="DJ575" s="179"/>
      <c r="DK575" s="179"/>
      <c r="DL575" s="179"/>
    </row>
    <row r="576" spans="2:116" x14ac:dyDescent="0.35">
      <c r="E576" s="8"/>
      <c r="H576" s="12"/>
      <c r="I576" s="60"/>
      <c r="J576" s="60"/>
      <c r="K576" s="15"/>
      <c r="L576" s="15"/>
      <c r="M576" s="15"/>
      <c r="N576" s="15"/>
      <c r="O576" s="15"/>
      <c r="P576" s="15"/>
      <c r="R576" s="15"/>
      <c r="S576" s="179"/>
      <c r="T576" s="179"/>
      <c r="U576" s="179"/>
      <c r="V576" s="179"/>
      <c r="W576" s="179"/>
      <c r="X576" s="179"/>
      <c r="Y576" s="179"/>
      <c r="Z576" s="179"/>
      <c r="AA576" s="179"/>
      <c r="AB576" s="179"/>
      <c r="AC576" s="179"/>
      <c r="AD576" s="179"/>
      <c r="AE576" s="179"/>
      <c r="AF576" s="179"/>
      <c r="AG576" s="179"/>
      <c r="AH576" s="179"/>
      <c r="AI576" s="179"/>
      <c r="AJ576" s="179"/>
      <c r="AK576" s="179"/>
      <c r="AL576" s="179"/>
      <c r="AM576" s="179"/>
      <c r="AN576" s="179"/>
      <c r="AO576" s="179"/>
      <c r="AP576" s="179"/>
      <c r="AQ576" s="179"/>
      <c r="AR576" s="179"/>
      <c r="AS576" s="179"/>
      <c r="AT576" s="179"/>
      <c r="AU576" s="179"/>
      <c r="AV576" s="179"/>
      <c r="AW576" s="179"/>
      <c r="AX576" s="179"/>
      <c r="AY576" s="179"/>
      <c r="AZ576" s="179"/>
      <c r="BA576" s="179"/>
      <c r="BB576" s="179"/>
      <c r="BC576" s="179"/>
      <c r="BD576" s="179"/>
      <c r="BE576" s="179"/>
      <c r="BF576" s="179"/>
      <c r="BG576" s="179"/>
      <c r="BH576" s="179"/>
      <c r="BI576" s="179"/>
      <c r="BJ576" s="179"/>
      <c r="BK576" s="179"/>
      <c r="BL576" s="179"/>
      <c r="BM576" s="179"/>
      <c r="BN576" s="179"/>
      <c r="BO576" s="179"/>
      <c r="BP576" s="179"/>
      <c r="BQ576" s="179"/>
      <c r="BR576" s="179"/>
      <c r="BS576" s="179"/>
      <c r="BT576" s="179"/>
      <c r="BU576" s="179"/>
      <c r="BV576" s="179"/>
      <c r="BW576" s="179"/>
      <c r="BX576" s="179"/>
      <c r="BY576" s="179"/>
      <c r="BZ576" s="179"/>
      <c r="CA576" s="179"/>
      <c r="CB576" s="179"/>
      <c r="CC576" s="179"/>
      <c r="CD576" s="179"/>
      <c r="CE576" s="179"/>
      <c r="CF576" s="179"/>
      <c r="CG576" s="179"/>
      <c r="CH576" s="179"/>
      <c r="CI576" s="179"/>
      <c r="CJ576" s="179"/>
      <c r="CK576" s="179"/>
      <c r="CL576" s="179"/>
      <c r="CN576" s="60"/>
      <c r="CO576" s="179"/>
      <c r="CP576" s="179"/>
      <c r="CQ576" s="179"/>
      <c r="CR576" s="179"/>
      <c r="CS576" s="179"/>
      <c r="CT576" s="179"/>
      <c r="CU576" s="179"/>
      <c r="CV576" s="179"/>
      <c r="CW576" s="179"/>
      <c r="CX576" s="179"/>
      <c r="CY576" s="179"/>
      <c r="CZ576" s="179"/>
      <c r="DA576" s="179"/>
      <c r="DB576" s="179"/>
      <c r="DC576" s="179"/>
      <c r="DD576" s="179"/>
      <c r="DE576" s="179"/>
      <c r="DF576" s="179"/>
      <c r="DG576" s="179"/>
      <c r="DH576" s="179"/>
      <c r="DI576" s="179"/>
      <c r="DJ576" s="179"/>
      <c r="DK576" s="179"/>
      <c r="DL576" s="179"/>
    </row>
    <row r="577" spans="1:116" x14ac:dyDescent="0.35">
      <c r="A577" s="174"/>
      <c r="E577" s="8"/>
      <c r="G577" s="175" t="s">
        <v>490</v>
      </c>
      <c r="H577" s="174"/>
      <c r="I577" s="176"/>
      <c r="J577" s="176"/>
      <c r="K577" s="197"/>
      <c r="L577" s="197"/>
      <c r="M577" s="197"/>
      <c r="N577" s="197"/>
      <c r="O577" s="197"/>
      <c r="P577" s="197"/>
      <c r="R577" s="198"/>
      <c r="S577" s="174"/>
      <c r="T577" s="174"/>
      <c r="U577" s="174"/>
      <c r="V577" s="174"/>
      <c r="W577" s="174"/>
      <c r="X577" s="174"/>
      <c r="Y577" s="174"/>
      <c r="Z577" s="174"/>
      <c r="AA577" s="174"/>
      <c r="AB577" s="174"/>
      <c r="AC577" s="174"/>
      <c r="AD577" s="174"/>
      <c r="AE577" s="174"/>
      <c r="AF577" s="174"/>
      <c r="AG577" s="174"/>
      <c r="AH577" s="174"/>
      <c r="AI577" s="174"/>
      <c r="AJ577" s="174"/>
      <c r="AK577" s="174"/>
      <c r="AL577" s="174"/>
      <c r="AM577" s="174"/>
      <c r="AN577" s="174"/>
      <c r="AO577" s="174"/>
      <c r="AP577" s="174"/>
      <c r="AQ577" s="174"/>
      <c r="AR577" s="174"/>
      <c r="AS577" s="174"/>
      <c r="AT577" s="174"/>
      <c r="AU577" s="174"/>
      <c r="AV577" s="174"/>
      <c r="AW577" s="174"/>
      <c r="AX577" s="174"/>
      <c r="AY577" s="174"/>
      <c r="AZ577" s="174"/>
      <c r="BA577" s="174"/>
      <c r="BB577" s="174"/>
      <c r="BC577" s="174"/>
      <c r="BD577" s="174"/>
      <c r="BE577" s="174"/>
      <c r="BF577" s="174"/>
      <c r="BG577" s="174"/>
      <c r="BH577" s="174"/>
      <c r="BI577" s="174"/>
      <c r="BJ577" s="174"/>
      <c r="BK577" s="174"/>
      <c r="BL577" s="174"/>
      <c r="BM577" s="174"/>
      <c r="BN577" s="174"/>
      <c r="BO577" s="174"/>
      <c r="BP577" s="174"/>
      <c r="BQ577" s="174"/>
      <c r="BR577" s="174"/>
      <c r="BS577" s="174"/>
      <c r="BT577" s="174"/>
      <c r="BU577" s="174"/>
      <c r="BV577" s="174"/>
      <c r="BW577" s="174"/>
      <c r="BX577" s="174"/>
      <c r="BY577" s="174"/>
      <c r="BZ577" s="174"/>
      <c r="CA577" s="174"/>
      <c r="CB577" s="174"/>
      <c r="CC577" s="174"/>
      <c r="CD577" s="174"/>
      <c r="CE577" s="174"/>
      <c r="CF577" s="174"/>
      <c r="CG577" s="174"/>
      <c r="CH577" s="174"/>
      <c r="CI577" s="174"/>
      <c r="CJ577" s="174"/>
      <c r="CK577" s="174"/>
      <c r="CL577" s="174"/>
      <c r="CN577" s="176"/>
      <c r="CO577" s="174"/>
      <c r="CP577" s="174"/>
      <c r="CQ577" s="174"/>
      <c r="CR577" s="174"/>
      <c r="CS577" s="174"/>
      <c r="CT577" s="174"/>
      <c r="CU577" s="174"/>
      <c r="CV577" s="174"/>
      <c r="CW577" s="174"/>
      <c r="CX577" s="174"/>
      <c r="CY577" s="174"/>
      <c r="CZ577" s="174"/>
      <c r="DA577" s="174"/>
      <c r="DB577" s="174"/>
      <c r="DC577" s="174"/>
      <c r="DD577" s="174"/>
      <c r="DE577" s="174"/>
      <c r="DF577" s="174"/>
      <c r="DG577" s="174"/>
      <c r="DH577" s="174"/>
      <c r="DI577" s="174"/>
      <c r="DJ577" s="174"/>
      <c r="DK577" s="174"/>
      <c r="DL577" s="174"/>
    </row>
    <row r="578" spans="1:116" x14ac:dyDescent="0.35">
      <c r="A578" s="174"/>
      <c r="E578" s="8"/>
      <c r="G578" s="175" t="s">
        <v>492</v>
      </c>
      <c r="H578" s="174"/>
      <c r="I578" s="176"/>
      <c r="J578" s="176"/>
      <c r="K578" s="197"/>
      <c r="L578" s="197"/>
      <c r="M578" s="197"/>
      <c r="N578" s="197"/>
      <c r="O578" s="197"/>
      <c r="P578" s="197"/>
      <c r="R578" s="198"/>
      <c r="S578" s="174"/>
      <c r="T578" s="174"/>
      <c r="U578" s="174"/>
      <c r="V578" s="174"/>
      <c r="W578" s="174"/>
      <c r="X578" s="174"/>
      <c r="Y578" s="174"/>
      <c r="Z578" s="174"/>
      <c r="AA578" s="174"/>
      <c r="AB578" s="174"/>
      <c r="AC578" s="174"/>
      <c r="AD578" s="174"/>
      <c r="AE578" s="174"/>
      <c r="AF578" s="174"/>
      <c r="AG578" s="174"/>
      <c r="AH578" s="174"/>
      <c r="AI578" s="174"/>
      <c r="AJ578" s="174"/>
      <c r="AK578" s="174"/>
      <c r="AL578" s="174"/>
      <c r="AM578" s="174"/>
      <c r="AN578" s="174"/>
      <c r="AO578" s="174"/>
      <c r="AP578" s="174"/>
      <c r="AQ578" s="174"/>
      <c r="AR578" s="174"/>
      <c r="AS578" s="174"/>
      <c r="AT578" s="174"/>
      <c r="AU578" s="174"/>
      <c r="AV578" s="174"/>
      <c r="AW578" s="174"/>
      <c r="AX578" s="174"/>
      <c r="AY578" s="174"/>
      <c r="AZ578" s="174"/>
      <c r="BA578" s="174"/>
      <c r="BB578" s="174"/>
      <c r="BC578" s="174"/>
      <c r="BD578" s="174"/>
      <c r="BE578" s="174"/>
      <c r="BF578" s="174"/>
      <c r="BG578" s="174"/>
      <c r="BH578" s="174"/>
      <c r="BI578" s="174"/>
      <c r="BJ578" s="174"/>
      <c r="BK578" s="174"/>
      <c r="BL578" s="174"/>
      <c r="BM578" s="174"/>
      <c r="BN578" s="174"/>
      <c r="BO578" s="174"/>
      <c r="BP578" s="174"/>
      <c r="BQ578" s="174"/>
      <c r="BR578" s="174"/>
      <c r="BS578" s="174"/>
      <c r="BT578" s="174"/>
      <c r="BU578" s="174"/>
      <c r="BV578" s="174"/>
      <c r="BW578" s="174"/>
      <c r="BX578" s="174"/>
      <c r="BY578" s="174"/>
      <c r="BZ578" s="174"/>
      <c r="CA578" s="174"/>
      <c r="CB578" s="174"/>
      <c r="CC578" s="174"/>
      <c r="CD578" s="174"/>
      <c r="CE578" s="174"/>
      <c r="CF578" s="174"/>
      <c r="CG578" s="174"/>
      <c r="CH578" s="174"/>
      <c r="CI578" s="174"/>
      <c r="CJ578" s="174"/>
      <c r="CK578" s="174"/>
      <c r="CL578" s="174"/>
      <c r="CN578" s="176"/>
      <c r="CO578" s="174"/>
      <c r="CP578" s="174"/>
      <c r="CQ578" s="174"/>
      <c r="CR578" s="174"/>
      <c r="CS578" s="174"/>
      <c r="CT578" s="174"/>
      <c r="CU578" s="174"/>
      <c r="CV578" s="174"/>
      <c r="CW578" s="174"/>
      <c r="CX578" s="174"/>
      <c r="CY578" s="174"/>
      <c r="CZ578" s="174"/>
      <c r="DA578" s="174"/>
      <c r="DB578" s="174"/>
      <c r="DC578" s="174"/>
      <c r="DD578" s="174"/>
      <c r="DE578" s="174"/>
      <c r="DF578" s="174"/>
      <c r="DG578" s="174"/>
      <c r="DH578" s="174"/>
      <c r="DI578" s="174"/>
      <c r="DJ578" s="174"/>
      <c r="DK578" s="174"/>
      <c r="DL578" s="174"/>
    </row>
    <row r="579" spans="1:116" x14ac:dyDescent="0.35">
      <c r="A579" s="174"/>
      <c r="E579" s="8"/>
      <c r="G579" s="175" t="s">
        <v>461</v>
      </c>
      <c r="H579" s="174"/>
      <c r="I579" s="176"/>
      <c r="J579" s="176"/>
      <c r="K579" s="197"/>
      <c r="L579" s="197"/>
      <c r="M579" s="197"/>
      <c r="N579" s="197"/>
      <c r="O579" s="197"/>
      <c r="P579" s="197"/>
      <c r="R579" s="198"/>
      <c r="S579" s="199" t="str">
        <f t="shared" ref="S579:CD579" si="786">S$20</f>
        <v>S$16</v>
      </c>
      <c r="T579" s="199" t="str">
        <f t="shared" si="786"/>
        <v>T$16</v>
      </c>
      <c r="U579" s="199" t="str">
        <f t="shared" si="786"/>
        <v>U$16</v>
      </c>
      <c r="V579" s="199" t="str">
        <f t="shared" si="786"/>
        <v>V$16</v>
      </c>
      <c r="W579" s="199" t="str">
        <f t="shared" si="786"/>
        <v>W$16</v>
      </c>
      <c r="X579" s="199" t="str">
        <f t="shared" si="786"/>
        <v>X$16</v>
      </c>
      <c r="Y579" s="199" t="str">
        <f t="shared" si="786"/>
        <v>Y$16</v>
      </c>
      <c r="Z579" s="199" t="str">
        <f t="shared" si="786"/>
        <v>Z$16</v>
      </c>
      <c r="AA579" s="199" t="str">
        <f t="shared" si="786"/>
        <v>AA$16</v>
      </c>
      <c r="AB579" s="199" t="str">
        <f t="shared" si="786"/>
        <v>AB$16</v>
      </c>
      <c r="AC579" s="199" t="str">
        <f t="shared" si="786"/>
        <v>AC$16</v>
      </c>
      <c r="AD579" s="199" t="str">
        <f t="shared" si="786"/>
        <v>AD$16</v>
      </c>
      <c r="AE579" s="199" t="str">
        <f t="shared" si="786"/>
        <v>AE$16</v>
      </c>
      <c r="AF579" s="199" t="str">
        <f t="shared" si="786"/>
        <v>AF$16</v>
      </c>
      <c r="AG579" s="199" t="str">
        <f t="shared" si="786"/>
        <v>AG$16</v>
      </c>
      <c r="AH579" s="199" t="str">
        <f t="shared" si="786"/>
        <v>AH$16</v>
      </c>
      <c r="AI579" s="199" t="str">
        <f t="shared" si="786"/>
        <v>AI$16</v>
      </c>
      <c r="AJ579" s="199" t="str">
        <f t="shared" si="786"/>
        <v>AJ$16</v>
      </c>
      <c r="AK579" s="199" t="str">
        <f t="shared" si="786"/>
        <v>AK$16</v>
      </c>
      <c r="AL579" s="199" t="str">
        <f t="shared" si="786"/>
        <v>AL$16</v>
      </c>
      <c r="AM579" s="199" t="str">
        <f t="shared" si="786"/>
        <v>AM$16</v>
      </c>
      <c r="AN579" s="199" t="str">
        <f t="shared" si="786"/>
        <v>AN$16</v>
      </c>
      <c r="AO579" s="199" t="str">
        <f t="shared" si="786"/>
        <v>AO$16</v>
      </c>
      <c r="AP579" s="199" t="str">
        <f t="shared" si="786"/>
        <v>AP$16</v>
      </c>
      <c r="AQ579" s="199" t="str">
        <f t="shared" si="786"/>
        <v>AQ$16</v>
      </c>
      <c r="AR579" s="199" t="str">
        <f t="shared" si="786"/>
        <v>AR$16</v>
      </c>
      <c r="AS579" s="199" t="str">
        <f t="shared" si="786"/>
        <v>AS$16</v>
      </c>
      <c r="AT579" s="199" t="str">
        <f t="shared" si="786"/>
        <v>AT$16</v>
      </c>
      <c r="AU579" s="199" t="str">
        <f t="shared" si="786"/>
        <v>AU$16</v>
      </c>
      <c r="AV579" s="199" t="str">
        <f t="shared" si="786"/>
        <v>AV$16</v>
      </c>
      <c r="AW579" s="199" t="str">
        <f t="shared" si="786"/>
        <v>AW$16</v>
      </c>
      <c r="AX579" s="199" t="str">
        <f t="shared" si="786"/>
        <v>AX$16</v>
      </c>
      <c r="AY579" s="199" t="str">
        <f t="shared" si="786"/>
        <v>AY$16</v>
      </c>
      <c r="AZ579" s="199" t="str">
        <f t="shared" si="786"/>
        <v>AZ$16</v>
      </c>
      <c r="BA579" s="199" t="str">
        <f t="shared" si="786"/>
        <v>BA$16</v>
      </c>
      <c r="BB579" s="199" t="str">
        <f t="shared" si="786"/>
        <v>BB$16</v>
      </c>
      <c r="BC579" s="199" t="str">
        <f t="shared" si="786"/>
        <v>BC$16</v>
      </c>
      <c r="BD579" s="199" t="str">
        <f t="shared" si="786"/>
        <v>BD$16</v>
      </c>
      <c r="BE579" s="199" t="str">
        <f t="shared" si="786"/>
        <v>BE$16</v>
      </c>
      <c r="BF579" s="199" t="str">
        <f t="shared" si="786"/>
        <v>BF$16</v>
      </c>
      <c r="BG579" s="199" t="str">
        <f t="shared" si="786"/>
        <v>BG$16</v>
      </c>
      <c r="BH579" s="199" t="str">
        <f t="shared" si="786"/>
        <v>BH$16</v>
      </c>
      <c r="BI579" s="199" t="str">
        <f t="shared" si="786"/>
        <v>BI$16</v>
      </c>
      <c r="BJ579" s="199" t="str">
        <f t="shared" si="786"/>
        <v>BJ$16</v>
      </c>
      <c r="BK579" s="199" t="str">
        <f t="shared" si="786"/>
        <v>BK$16</v>
      </c>
      <c r="BL579" s="199" t="str">
        <f t="shared" si="786"/>
        <v>BL$16</v>
      </c>
      <c r="BM579" s="199" t="str">
        <f t="shared" si="786"/>
        <v>BM$16</v>
      </c>
      <c r="BN579" s="199" t="str">
        <f t="shared" si="786"/>
        <v>BN$16</v>
      </c>
      <c r="BO579" s="199" t="str">
        <f t="shared" si="786"/>
        <v>BO$16</v>
      </c>
      <c r="BP579" s="199" t="str">
        <f t="shared" si="786"/>
        <v>BP$16</v>
      </c>
      <c r="BQ579" s="199" t="str">
        <f t="shared" si="786"/>
        <v>BQ$16</v>
      </c>
      <c r="BR579" s="199" t="str">
        <f t="shared" si="786"/>
        <v>BR$16</v>
      </c>
      <c r="BS579" s="199" t="str">
        <f t="shared" si="786"/>
        <v>BS$16</v>
      </c>
      <c r="BT579" s="199" t="str">
        <f t="shared" si="786"/>
        <v>BT$16</v>
      </c>
      <c r="BU579" s="199" t="str">
        <f t="shared" si="786"/>
        <v>BU$16</v>
      </c>
      <c r="BV579" s="199" t="str">
        <f t="shared" si="786"/>
        <v>BV$16</v>
      </c>
      <c r="BW579" s="199" t="str">
        <f t="shared" si="786"/>
        <v>BW$16</v>
      </c>
      <c r="BX579" s="199" t="str">
        <f t="shared" si="786"/>
        <v>BX$16</v>
      </c>
      <c r="BY579" s="199" t="str">
        <f t="shared" si="786"/>
        <v>BY$16</v>
      </c>
      <c r="BZ579" s="199" t="str">
        <f t="shared" si="786"/>
        <v>BZ$16</v>
      </c>
      <c r="CA579" s="199" t="str">
        <f t="shared" si="786"/>
        <v>CA$16</v>
      </c>
      <c r="CB579" s="199" t="str">
        <f t="shared" si="786"/>
        <v>CB$16</v>
      </c>
      <c r="CC579" s="199" t="str">
        <f t="shared" si="786"/>
        <v>CC$16</v>
      </c>
      <c r="CD579" s="199" t="str">
        <f t="shared" si="786"/>
        <v>CD$16</v>
      </c>
      <c r="CE579" s="199" t="str">
        <f t="shared" ref="CE579:CL579" si="787">CE$20</f>
        <v>CE$16</v>
      </c>
      <c r="CF579" s="199" t="str">
        <f t="shared" si="787"/>
        <v>CF$16</v>
      </c>
      <c r="CG579" s="199" t="str">
        <f t="shared" si="787"/>
        <v>CG$16</v>
      </c>
      <c r="CH579" s="199" t="str">
        <f t="shared" si="787"/>
        <v>CH$16</v>
      </c>
      <c r="CI579" s="199" t="str">
        <f t="shared" si="787"/>
        <v>CI$16</v>
      </c>
      <c r="CJ579" s="199" t="str">
        <f t="shared" si="787"/>
        <v>CJ$16</v>
      </c>
      <c r="CK579" s="199" t="str">
        <f t="shared" si="787"/>
        <v>CK$16</v>
      </c>
      <c r="CL579" s="199" t="str">
        <f t="shared" si="787"/>
        <v>CL$16</v>
      </c>
      <c r="CN579" s="176"/>
      <c r="CO579" s="199" t="str">
        <f t="shared" ref="CO579:DL579" si="788">CO$20</f>
        <v>CO$16</v>
      </c>
      <c r="CP579" s="199" t="str">
        <f t="shared" si="788"/>
        <v>CP$16</v>
      </c>
      <c r="CQ579" s="199" t="str">
        <f t="shared" si="788"/>
        <v>CQ$16</v>
      </c>
      <c r="CR579" s="199" t="str">
        <f t="shared" si="788"/>
        <v>CR$16</v>
      </c>
      <c r="CS579" s="199" t="str">
        <f t="shared" si="788"/>
        <v>CS$16</v>
      </c>
      <c r="CT579" s="199" t="str">
        <f t="shared" si="788"/>
        <v>CT$16</v>
      </c>
      <c r="CU579" s="199" t="str">
        <f t="shared" si="788"/>
        <v>CU$16</v>
      </c>
      <c r="CV579" s="199" t="str">
        <f t="shared" si="788"/>
        <v>CV$16</v>
      </c>
      <c r="CW579" s="199" t="str">
        <f t="shared" si="788"/>
        <v>CW$16</v>
      </c>
      <c r="CX579" s="199" t="str">
        <f t="shared" si="788"/>
        <v>CX$16</v>
      </c>
      <c r="CY579" s="199" t="str">
        <f t="shared" si="788"/>
        <v>CY$16</v>
      </c>
      <c r="CZ579" s="199" t="str">
        <f t="shared" si="788"/>
        <v>CZ$16</v>
      </c>
      <c r="DA579" s="199" t="str">
        <f t="shared" si="788"/>
        <v>DA$16</v>
      </c>
      <c r="DB579" s="199" t="str">
        <f t="shared" si="788"/>
        <v>DB$16</v>
      </c>
      <c r="DC579" s="199" t="str">
        <f t="shared" si="788"/>
        <v>DC$16</v>
      </c>
      <c r="DD579" s="199" t="str">
        <f t="shared" si="788"/>
        <v>DD$16</v>
      </c>
      <c r="DE579" s="199" t="str">
        <f t="shared" si="788"/>
        <v>DE$16</v>
      </c>
      <c r="DF579" s="199" t="str">
        <f t="shared" si="788"/>
        <v>DF$16</v>
      </c>
      <c r="DG579" s="199" t="str">
        <f t="shared" si="788"/>
        <v>DG$16</v>
      </c>
      <c r="DH579" s="199" t="str">
        <f t="shared" si="788"/>
        <v>DH$16</v>
      </c>
      <c r="DI579" s="199" t="str">
        <f t="shared" si="788"/>
        <v>DI$16</v>
      </c>
      <c r="DJ579" s="199" t="str">
        <f t="shared" si="788"/>
        <v>DJ$16</v>
      </c>
      <c r="DK579" s="199" t="str">
        <f t="shared" si="788"/>
        <v>DK$16</v>
      </c>
      <c r="DL579" s="199" t="str">
        <f t="shared" si="788"/>
        <v>DL$16</v>
      </c>
    </row>
    <row r="580" spans="1:116" x14ac:dyDescent="0.35">
      <c r="A580" s="174"/>
      <c r="E580" s="8"/>
      <c r="G580" s="175" t="s">
        <v>462</v>
      </c>
      <c r="H580" s="200"/>
      <c r="I580" s="201"/>
      <c r="J580" s="201"/>
      <c r="K580" s="202"/>
      <c r="L580" s="202"/>
      <c r="M580" s="202"/>
      <c r="N580" s="202"/>
      <c r="O580" s="202"/>
      <c r="P580" s="202"/>
      <c r="R580" s="202"/>
      <c r="S580" s="199" t="str">
        <f t="shared" ref="S580:CD580" si="789">S$21</f>
        <v>S$17</v>
      </c>
      <c r="T580" s="199" t="str">
        <f t="shared" si="789"/>
        <v>T$17</v>
      </c>
      <c r="U580" s="199" t="str">
        <f t="shared" si="789"/>
        <v>U$17</v>
      </c>
      <c r="V580" s="199" t="str">
        <f t="shared" si="789"/>
        <v>V$17</v>
      </c>
      <c r="W580" s="199" t="str">
        <f t="shared" si="789"/>
        <v>W$17</v>
      </c>
      <c r="X580" s="199" t="str">
        <f t="shared" si="789"/>
        <v>X$17</v>
      </c>
      <c r="Y580" s="199" t="str">
        <f t="shared" si="789"/>
        <v>Y$17</v>
      </c>
      <c r="Z580" s="199" t="str">
        <f t="shared" si="789"/>
        <v>Z$17</v>
      </c>
      <c r="AA580" s="199" t="str">
        <f t="shared" si="789"/>
        <v>AA$17</v>
      </c>
      <c r="AB580" s="199" t="str">
        <f t="shared" si="789"/>
        <v>AB$17</v>
      </c>
      <c r="AC580" s="199" t="str">
        <f t="shared" si="789"/>
        <v>AC$17</v>
      </c>
      <c r="AD580" s="199" t="str">
        <f t="shared" si="789"/>
        <v>AD$17</v>
      </c>
      <c r="AE580" s="199" t="str">
        <f t="shared" si="789"/>
        <v>AE$17</v>
      </c>
      <c r="AF580" s="199" t="str">
        <f t="shared" si="789"/>
        <v>AF$17</v>
      </c>
      <c r="AG580" s="199" t="str">
        <f t="shared" si="789"/>
        <v>AG$17</v>
      </c>
      <c r="AH580" s="199" t="str">
        <f t="shared" si="789"/>
        <v>AH$17</v>
      </c>
      <c r="AI580" s="199" t="str">
        <f t="shared" si="789"/>
        <v>AI$17</v>
      </c>
      <c r="AJ580" s="199" t="str">
        <f t="shared" si="789"/>
        <v>AJ$17</v>
      </c>
      <c r="AK580" s="199" t="str">
        <f t="shared" si="789"/>
        <v>AK$17</v>
      </c>
      <c r="AL580" s="199" t="str">
        <f t="shared" si="789"/>
        <v>AL$17</v>
      </c>
      <c r="AM580" s="199" t="str">
        <f t="shared" si="789"/>
        <v>AM$17</v>
      </c>
      <c r="AN580" s="199" t="str">
        <f t="shared" si="789"/>
        <v>AN$17</v>
      </c>
      <c r="AO580" s="199" t="str">
        <f t="shared" si="789"/>
        <v>AO$17</v>
      </c>
      <c r="AP580" s="199" t="str">
        <f t="shared" si="789"/>
        <v>AP$17</v>
      </c>
      <c r="AQ580" s="199" t="str">
        <f t="shared" si="789"/>
        <v>AQ$17</v>
      </c>
      <c r="AR580" s="199" t="str">
        <f t="shared" si="789"/>
        <v>AR$17</v>
      </c>
      <c r="AS580" s="199" t="str">
        <f t="shared" si="789"/>
        <v>AS$17</v>
      </c>
      <c r="AT580" s="199" t="str">
        <f t="shared" si="789"/>
        <v>AT$17</v>
      </c>
      <c r="AU580" s="199" t="str">
        <f t="shared" si="789"/>
        <v>AU$17</v>
      </c>
      <c r="AV580" s="199" t="str">
        <f t="shared" si="789"/>
        <v>AV$17</v>
      </c>
      <c r="AW580" s="199" t="str">
        <f t="shared" si="789"/>
        <v>AW$17</v>
      </c>
      <c r="AX580" s="199" t="str">
        <f t="shared" si="789"/>
        <v>AX$17</v>
      </c>
      <c r="AY580" s="199" t="str">
        <f t="shared" si="789"/>
        <v>AY$17</v>
      </c>
      <c r="AZ580" s="199" t="str">
        <f t="shared" si="789"/>
        <v>AZ$17</v>
      </c>
      <c r="BA580" s="199" t="str">
        <f t="shared" si="789"/>
        <v>BA$17</v>
      </c>
      <c r="BB580" s="199" t="str">
        <f t="shared" si="789"/>
        <v>BB$17</v>
      </c>
      <c r="BC580" s="199" t="str">
        <f t="shared" si="789"/>
        <v>BC$17</v>
      </c>
      <c r="BD580" s="199" t="str">
        <f t="shared" si="789"/>
        <v>BD$17</v>
      </c>
      <c r="BE580" s="199" t="str">
        <f t="shared" si="789"/>
        <v>BE$17</v>
      </c>
      <c r="BF580" s="199" t="str">
        <f t="shared" si="789"/>
        <v>BF$17</v>
      </c>
      <c r="BG580" s="199" t="str">
        <f t="shared" si="789"/>
        <v>BG$17</v>
      </c>
      <c r="BH580" s="199" t="str">
        <f t="shared" si="789"/>
        <v>BH$17</v>
      </c>
      <c r="BI580" s="199" t="str">
        <f t="shared" si="789"/>
        <v>BI$17</v>
      </c>
      <c r="BJ580" s="199" t="str">
        <f t="shared" si="789"/>
        <v>BJ$17</v>
      </c>
      <c r="BK580" s="199" t="str">
        <f t="shared" si="789"/>
        <v>BK$17</v>
      </c>
      <c r="BL580" s="199" t="str">
        <f t="shared" si="789"/>
        <v>BL$17</v>
      </c>
      <c r="BM580" s="199" t="str">
        <f t="shared" si="789"/>
        <v>BM$17</v>
      </c>
      <c r="BN580" s="199" t="str">
        <f t="shared" si="789"/>
        <v>BN$17</v>
      </c>
      <c r="BO580" s="199" t="str">
        <f t="shared" si="789"/>
        <v>BO$17</v>
      </c>
      <c r="BP580" s="199" t="str">
        <f t="shared" si="789"/>
        <v>BP$17</v>
      </c>
      <c r="BQ580" s="199" t="str">
        <f t="shared" si="789"/>
        <v>BQ$17</v>
      </c>
      <c r="BR580" s="199" t="str">
        <f t="shared" si="789"/>
        <v>BR$17</v>
      </c>
      <c r="BS580" s="199" t="str">
        <f t="shared" si="789"/>
        <v>BS$17</v>
      </c>
      <c r="BT580" s="199" t="str">
        <f t="shared" si="789"/>
        <v>BT$17</v>
      </c>
      <c r="BU580" s="199" t="str">
        <f t="shared" si="789"/>
        <v>BU$17</v>
      </c>
      <c r="BV580" s="199" t="str">
        <f t="shared" si="789"/>
        <v>BV$17</v>
      </c>
      <c r="BW580" s="199" t="str">
        <f t="shared" si="789"/>
        <v>BW$17</v>
      </c>
      <c r="BX580" s="199" t="str">
        <f t="shared" si="789"/>
        <v>BX$17</v>
      </c>
      <c r="BY580" s="199" t="str">
        <f t="shared" si="789"/>
        <v>BY$17</v>
      </c>
      <c r="BZ580" s="199" t="str">
        <f t="shared" si="789"/>
        <v>BZ$17</v>
      </c>
      <c r="CA580" s="199" t="str">
        <f t="shared" si="789"/>
        <v>CA$17</v>
      </c>
      <c r="CB580" s="199" t="str">
        <f t="shared" si="789"/>
        <v>CB$17</v>
      </c>
      <c r="CC580" s="199" t="str">
        <f t="shared" si="789"/>
        <v>CC$17</v>
      </c>
      <c r="CD580" s="199" t="str">
        <f t="shared" si="789"/>
        <v>CD$17</v>
      </c>
      <c r="CE580" s="199" t="str">
        <f t="shared" ref="CE580:CL580" si="790">CE$21</f>
        <v>CE$17</v>
      </c>
      <c r="CF580" s="199" t="str">
        <f t="shared" si="790"/>
        <v>CF$17</v>
      </c>
      <c r="CG580" s="199" t="str">
        <f t="shared" si="790"/>
        <v>CG$17</v>
      </c>
      <c r="CH580" s="199" t="str">
        <f t="shared" si="790"/>
        <v>CH$17</v>
      </c>
      <c r="CI580" s="199" t="str">
        <f t="shared" si="790"/>
        <v>CI$17</v>
      </c>
      <c r="CJ580" s="199" t="str">
        <f t="shared" si="790"/>
        <v>CJ$17</v>
      </c>
      <c r="CK580" s="199" t="str">
        <f t="shared" si="790"/>
        <v>CK$17</v>
      </c>
      <c r="CL580" s="199" t="str">
        <f t="shared" si="790"/>
        <v>CL$17</v>
      </c>
      <c r="CN580" s="201"/>
      <c r="CO580" s="199" t="str">
        <f t="shared" ref="CO580:DL580" si="791">CO$21</f>
        <v>CO$17</v>
      </c>
      <c r="CP580" s="199" t="str">
        <f t="shared" si="791"/>
        <v>CP$17</v>
      </c>
      <c r="CQ580" s="199" t="str">
        <f t="shared" si="791"/>
        <v>CQ$17</v>
      </c>
      <c r="CR580" s="199" t="str">
        <f t="shared" si="791"/>
        <v>CR$17</v>
      </c>
      <c r="CS580" s="199" t="str">
        <f t="shared" si="791"/>
        <v>CS$17</v>
      </c>
      <c r="CT580" s="199" t="str">
        <f t="shared" si="791"/>
        <v>CT$17</v>
      </c>
      <c r="CU580" s="199" t="str">
        <f t="shared" si="791"/>
        <v>CU$17</v>
      </c>
      <c r="CV580" s="199" t="str">
        <f t="shared" si="791"/>
        <v>CV$17</v>
      </c>
      <c r="CW580" s="199" t="str">
        <f t="shared" si="791"/>
        <v>CW$17</v>
      </c>
      <c r="CX580" s="199" t="str">
        <f t="shared" si="791"/>
        <v>CX$17</v>
      </c>
      <c r="CY580" s="199" t="str">
        <f t="shared" si="791"/>
        <v>CY$17</v>
      </c>
      <c r="CZ580" s="199" t="str">
        <f t="shared" si="791"/>
        <v>CZ$17</v>
      </c>
      <c r="DA580" s="199" t="str">
        <f t="shared" si="791"/>
        <v>DA$17</v>
      </c>
      <c r="DB580" s="199" t="str">
        <f t="shared" si="791"/>
        <v>DB$17</v>
      </c>
      <c r="DC580" s="199" t="str">
        <f t="shared" si="791"/>
        <v>DC$17</v>
      </c>
      <c r="DD580" s="199" t="str">
        <f t="shared" si="791"/>
        <v>DD$17</v>
      </c>
      <c r="DE580" s="199" t="str">
        <f t="shared" si="791"/>
        <v>DE$17</v>
      </c>
      <c r="DF580" s="199" t="str">
        <f t="shared" si="791"/>
        <v>DF$17</v>
      </c>
      <c r="DG580" s="199" t="str">
        <f t="shared" si="791"/>
        <v>DG$17</v>
      </c>
      <c r="DH580" s="199" t="str">
        <f t="shared" si="791"/>
        <v>DH$17</v>
      </c>
      <c r="DI580" s="199" t="str">
        <f t="shared" si="791"/>
        <v>DI$17</v>
      </c>
      <c r="DJ580" s="199" t="str">
        <f t="shared" si="791"/>
        <v>DJ$17</v>
      </c>
      <c r="DK580" s="199" t="str">
        <f t="shared" si="791"/>
        <v>DK$17</v>
      </c>
      <c r="DL580" s="199" t="str">
        <f t="shared" si="791"/>
        <v>DL$17</v>
      </c>
    </row>
    <row r="581" spans="1:116" x14ac:dyDescent="0.35">
      <c r="A581" s="174"/>
      <c r="E581" s="8"/>
      <c r="G581" s="175" t="s">
        <v>491</v>
      </c>
      <c r="H581" s="200"/>
      <c r="I581" s="201"/>
      <c r="J581" s="201"/>
      <c r="K581" s="202"/>
      <c r="L581" s="202"/>
      <c r="M581" s="202"/>
      <c r="N581" s="202"/>
      <c r="O581" s="202"/>
      <c r="P581" s="202"/>
      <c r="R581" s="202"/>
      <c r="S581" s="190"/>
      <c r="T581" s="190"/>
      <c r="U581" s="190"/>
      <c r="V581" s="190"/>
      <c r="W581" s="190"/>
      <c r="X581" s="190"/>
      <c r="Y581" s="190"/>
      <c r="Z581" s="190"/>
      <c r="AA581" s="190"/>
      <c r="AB581" s="190"/>
      <c r="AC581" s="190"/>
      <c r="AD581" s="190"/>
      <c r="AE581" s="190"/>
      <c r="AF581" s="190"/>
      <c r="AG581" s="190"/>
      <c r="AH581" s="190"/>
      <c r="AI581" s="190"/>
      <c r="AJ581" s="190"/>
      <c r="AK581" s="190"/>
      <c r="AL581" s="190"/>
      <c r="AM581" s="190"/>
      <c r="AN581" s="190"/>
      <c r="AO581" s="190"/>
      <c r="AP581" s="190"/>
      <c r="AQ581" s="190"/>
      <c r="AR581" s="190"/>
      <c r="AS581" s="190"/>
      <c r="AT581" s="190"/>
      <c r="AU581" s="190"/>
      <c r="AV581" s="190"/>
      <c r="AW581" s="190"/>
      <c r="AX581" s="190"/>
      <c r="AY581" s="190"/>
      <c r="AZ581" s="190"/>
      <c r="BA581" s="190"/>
      <c r="BB581" s="190"/>
      <c r="BC581" s="190"/>
      <c r="BD581" s="190"/>
      <c r="BE581" s="190"/>
      <c r="BF581" s="190"/>
      <c r="BG581" s="190"/>
      <c r="BH581" s="190"/>
      <c r="BI581" s="190"/>
      <c r="BJ581" s="190"/>
      <c r="BK581" s="190"/>
      <c r="BL581" s="190"/>
      <c r="BM581" s="190"/>
      <c r="BN581" s="190"/>
      <c r="BO581" s="190"/>
      <c r="BP581" s="190"/>
      <c r="BQ581" s="190"/>
      <c r="BR581" s="190"/>
      <c r="BS581" s="190"/>
      <c r="BT581" s="190"/>
      <c r="BU581" s="190"/>
      <c r="BV581" s="190"/>
      <c r="BW581" s="190"/>
      <c r="BX581" s="190"/>
      <c r="BY581" s="190"/>
      <c r="BZ581" s="190"/>
      <c r="CA581" s="190"/>
      <c r="CB581" s="190"/>
      <c r="CC581" s="190"/>
      <c r="CD581" s="190"/>
      <c r="CE581" s="190"/>
      <c r="CF581" s="190"/>
      <c r="CG581" s="190"/>
      <c r="CH581" s="190"/>
      <c r="CI581" s="190"/>
      <c r="CJ581" s="190"/>
      <c r="CK581" s="190"/>
      <c r="CL581" s="190"/>
      <c r="CN581" s="201"/>
      <c r="CO581" s="190"/>
      <c r="CP581" s="190"/>
      <c r="CQ581" s="190"/>
      <c r="CR581" s="190"/>
      <c r="CS581" s="190"/>
      <c r="CT581" s="190"/>
      <c r="CU581" s="190"/>
      <c r="CV581" s="190"/>
      <c r="CW581" s="190"/>
      <c r="CX581" s="190"/>
      <c r="CY581" s="190"/>
      <c r="CZ581" s="190"/>
      <c r="DA581" s="190"/>
      <c r="DB581" s="190"/>
      <c r="DC581" s="190"/>
      <c r="DD581" s="190"/>
      <c r="DE581" s="190"/>
      <c r="DF581" s="190"/>
      <c r="DG581" s="190"/>
      <c r="DH581" s="190"/>
      <c r="DI581" s="190"/>
      <c r="DJ581" s="190"/>
      <c r="DK581" s="190"/>
      <c r="DL581" s="190"/>
    </row>
    <row r="582" spans="1:116" x14ac:dyDescent="0.35">
      <c r="A582" s="174"/>
      <c r="E582" s="8"/>
      <c r="G582" s="175" t="s">
        <v>505</v>
      </c>
      <c r="H582" s="200"/>
      <c r="I582" s="201"/>
      <c r="J582" s="201"/>
      <c r="K582" s="202"/>
      <c r="L582" s="202"/>
      <c r="M582" s="202"/>
      <c r="N582" s="202"/>
      <c r="O582" s="202"/>
      <c r="P582" s="202"/>
      <c r="R582" s="202"/>
      <c r="S582" s="190"/>
      <c r="T582" s="190"/>
      <c r="U582" s="190"/>
      <c r="V582" s="190"/>
      <c r="W582" s="190"/>
      <c r="X582" s="190"/>
      <c r="Y582" s="190"/>
      <c r="Z582" s="190"/>
      <c r="AA582" s="190"/>
      <c r="AB582" s="190"/>
      <c r="AC582" s="190"/>
      <c r="AD582" s="190"/>
      <c r="AE582" s="190"/>
      <c r="AF582" s="190"/>
      <c r="AG582" s="190"/>
      <c r="AH582" s="190"/>
      <c r="AI582" s="190"/>
      <c r="AJ582" s="190"/>
      <c r="AK582" s="190"/>
      <c r="AL582" s="190"/>
      <c r="AM582" s="190"/>
      <c r="AN582" s="190"/>
      <c r="AO582" s="190"/>
      <c r="AP582" s="190"/>
      <c r="AQ582" s="190"/>
      <c r="AR582" s="190"/>
      <c r="AS582" s="190"/>
      <c r="AT582" s="190"/>
      <c r="AU582" s="190"/>
      <c r="AV582" s="190"/>
      <c r="AW582" s="190"/>
      <c r="AX582" s="190"/>
      <c r="AY582" s="190"/>
      <c r="AZ582" s="190"/>
      <c r="BA582" s="190"/>
      <c r="BB582" s="190"/>
      <c r="BC582" s="190"/>
      <c r="BD582" s="190"/>
      <c r="BE582" s="190"/>
      <c r="BF582" s="190"/>
      <c r="BG582" s="190"/>
      <c r="BH582" s="190"/>
      <c r="BI582" s="190"/>
      <c r="BJ582" s="190"/>
      <c r="BK582" s="190"/>
      <c r="BL582" s="190"/>
      <c r="BM582" s="190"/>
      <c r="BN582" s="190"/>
      <c r="BO582" s="190"/>
      <c r="BP582" s="190"/>
      <c r="BQ582" s="190"/>
      <c r="BR582" s="190"/>
      <c r="BS582" s="190"/>
      <c r="BT582" s="190"/>
      <c r="BU582" s="190"/>
      <c r="BV582" s="190"/>
      <c r="BW582" s="190"/>
      <c r="BX582" s="190"/>
      <c r="BY582" s="190"/>
      <c r="BZ582" s="190"/>
      <c r="CA582" s="190"/>
      <c r="CB582" s="190"/>
      <c r="CC582" s="190"/>
      <c r="CD582" s="190"/>
      <c r="CE582" s="190"/>
      <c r="CF582" s="190"/>
      <c r="CG582" s="190"/>
      <c r="CH582" s="190"/>
      <c r="CI582" s="190"/>
      <c r="CJ582" s="190"/>
      <c r="CK582" s="190"/>
      <c r="CL582" s="190"/>
      <c r="CN582" s="201"/>
      <c r="CO582" s="190"/>
      <c r="CP582" s="190"/>
      <c r="CQ582" s="190"/>
      <c r="CR582" s="190"/>
      <c r="CS582" s="190"/>
      <c r="CT582" s="190"/>
      <c r="CU582" s="190"/>
      <c r="CV582" s="190"/>
      <c r="CW582" s="190"/>
      <c r="CX582" s="190"/>
      <c r="CY582" s="190"/>
      <c r="CZ582" s="190"/>
      <c r="DA582" s="190"/>
      <c r="DB582" s="190"/>
      <c r="DC582" s="190"/>
      <c r="DD582" s="190"/>
      <c r="DE582" s="190"/>
      <c r="DF582" s="190"/>
      <c r="DG582" s="190"/>
      <c r="DH582" s="190"/>
      <c r="DI582" s="190"/>
      <c r="DJ582" s="190"/>
      <c r="DK582" s="190"/>
      <c r="DL582" s="190"/>
    </row>
    <row r="583" spans="1:116" x14ac:dyDescent="0.35">
      <c r="A583" s="174"/>
      <c r="E583" s="8"/>
      <c r="G583" s="175" t="s">
        <v>463</v>
      </c>
      <c r="H583" s="200"/>
      <c r="I583" s="201"/>
      <c r="J583" s="201"/>
      <c r="K583" s="202"/>
      <c r="L583" s="202"/>
      <c r="M583" s="202"/>
      <c r="N583" s="202"/>
      <c r="O583" s="202"/>
      <c r="P583" s="202"/>
      <c r="R583" s="202"/>
      <c r="S583" s="190" t="str">
        <f t="shared" ref="S583:CD583" si="792">S$22</f>
        <v>S$18</v>
      </c>
      <c r="T583" s="190" t="str">
        <f t="shared" si="792"/>
        <v>T$18</v>
      </c>
      <c r="U583" s="190" t="str">
        <f t="shared" si="792"/>
        <v>U$18</v>
      </c>
      <c r="V583" s="190" t="str">
        <f t="shared" si="792"/>
        <v>V$18</v>
      </c>
      <c r="W583" s="190" t="str">
        <f t="shared" si="792"/>
        <v>W$18</v>
      </c>
      <c r="X583" s="190" t="str">
        <f t="shared" si="792"/>
        <v>X$18</v>
      </c>
      <c r="Y583" s="190" t="str">
        <f t="shared" si="792"/>
        <v>Y$18</v>
      </c>
      <c r="Z583" s="190" t="str">
        <f t="shared" si="792"/>
        <v>Z$18</v>
      </c>
      <c r="AA583" s="190" t="str">
        <f t="shared" si="792"/>
        <v>AA$18</v>
      </c>
      <c r="AB583" s="190" t="str">
        <f t="shared" si="792"/>
        <v>AB$18</v>
      </c>
      <c r="AC583" s="190" t="str">
        <f t="shared" si="792"/>
        <v>AC$18</v>
      </c>
      <c r="AD583" s="190" t="str">
        <f t="shared" si="792"/>
        <v>AD$18</v>
      </c>
      <c r="AE583" s="190" t="str">
        <f t="shared" si="792"/>
        <v>AE$18</v>
      </c>
      <c r="AF583" s="190" t="str">
        <f t="shared" si="792"/>
        <v>AF$18</v>
      </c>
      <c r="AG583" s="190" t="str">
        <f t="shared" si="792"/>
        <v>AG$18</v>
      </c>
      <c r="AH583" s="190" t="str">
        <f t="shared" si="792"/>
        <v>AH$18</v>
      </c>
      <c r="AI583" s="190" t="str">
        <f t="shared" si="792"/>
        <v>AI$18</v>
      </c>
      <c r="AJ583" s="190" t="str">
        <f t="shared" si="792"/>
        <v>AJ$18</v>
      </c>
      <c r="AK583" s="190" t="str">
        <f t="shared" si="792"/>
        <v>AK$18</v>
      </c>
      <c r="AL583" s="190" t="str">
        <f t="shared" si="792"/>
        <v>AL$18</v>
      </c>
      <c r="AM583" s="190" t="str">
        <f t="shared" si="792"/>
        <v>AM$18</v>
      </c>
      <c r="AN583" s="190" t="str">
        <f t="shared" si="792"/>
        <v>AN$18</v>
      </c>
      <c r="AO583" s="190" t="str">
        <f t="shared" si="792"/>
        <v>AO$18</v>
      </c>
      <c r="AP583" s="190" t="str">
        <f t="shared" si="792"/>
        <v>AP$18</v>
      </c>
      <c r="AQ583" s="190" t="str">
        <f t="shared" si="792"/>
        <v>AQ$18</v>
      </c>
      <c r="AR583" s="190" t="str">
        <f t="shared" si="792"/>
        <v>AR$18</v>
      </c>
      <c r="AS583" s="190" t="str">
        <f t="shared" si="792"/>
        <v>AS$18</v>
      </c>
      <c r="AT583" s="190" t="str">
        <f t="shared" si="792"/>
        <v>AT$18</v>
      </c>
      <c r="AU583" s="190" t="str">
        <f t="shared" si="792"/>
        <v>AU$18</v>
      </c>
      <c r="AV583" s="190" t="str">
        <f t="shared" si="792"/>
        <v>AV$18</v>
      </c>
      <c r="AW583" s="190" t="str">
        <f t="shared" si="792"/>
        <v>AW$18</v>
      </c>
      <c r="AX583" s="190" t="str">
        <f t="shared" si="792"/>
        <v>AX$18</v>
      </c>
      <c r="AY583" s="190" t="str">
        <f t="shared" si="792"/>
        <v>AY$18</v>
      </c>
      <c r="AZ583" s="190" t="str">
        <f t="shared" si="792"/>
        <v>AZ$18</v>
      </c>
      <c r="BA583" s="190" t="str">
        <f t="shared" si="792"/>
        <v>BA$18</v>
      </c>
      <c r="BB583" s="190" t="str">
        <f t="shared" si="792"/>
        <v>BB$18</v>
      </c>
      <c r="BC583" s="190" t="str">
        <f t="shared" si="792"/>
        <v>BC$18</v>
      </c>
      <c r="BD583" s="190" t="str">
        <f t="shared" si="792"/>
        <v>BD$18</v>
      </c>
      <c r="BE583" s="190" t="str">
        <f t="shared" si="792"/>
        <v>BE$18</v>
      </c>
      <c r="BF583" s="190" t="str">
        <f t="shared" si="792"/>
        <v>BF$18</v>
      </c>
      <c r="BG583" s="190" t="str">
        <f t="shared" si="792"/>
        <v>BG$18</v>
      </c>
      <c r="BH583" s="190" t="str">
        <f t="shared" si="792"/>
        <v>BH$18</v>
      </c>
      <c r="BI583" s="190" t="str">
        <f t="shared" si="792"/>
        <v>BI$18</v>
      </c>
      <c r="BJ583" s="190" t="str">
        <f t="shared" si="792"/>
        <v>BJ$18</v>
      </c>
      <c r="BK583" s="190" t="str">
        <f t="shared" si="792"/>
        <v>BK$18</v>
      </c>
      <c r="BL583" s="190" t="str">
        <f t="shared" si="792"/>
        <v>BL$18</v>
      </c>
      <c r="BM583" s="190" t="str">
        <f t="shared" si="792"/>
        <v>BM$18</v>
      </c>
      <c r="BN583" s="190" t="str">
        <f t="shared" si="792"/>
        <v>BN$18</v>
      </c>
      <c r="BO583" s="190" t="str">
        <f t="shared" si="792"/>
        <v>BO$18</v>
      </c>
      <c r="BP583" s="190" t="str">
        <f t="shared" si="792"/>
        <v>BP$18</v>
      </c>
      <c r="BQ583" s="190" t="str">
        <f t="shared" si="792"/>
        <v>BQ$18</v>
      </c>
      <c r="BR583" s="190" t="str">
        <f t="shared" si="792"/>
        <v>BR$18</v>
      </c>
      <c r="BS583" s="190" t="str">
        <f t="shared" si="792"/>
        <v>BS$18</v>
      </c>
      <c r="BT583" s="190" t="str">
        <f t="shared" si="792"/>
        <v>BT$18</v>
      </c>
      <c r="BU583" s="190" t="str">
        <f t="shared" si="792"/>
        <v>BU$18</v>
      </c>
      <c r="BV583" s="190" t="str">
        <f t="shared" si="792"/>
        <v>BV$18</v>
      </c>
      <c r="BW583" s="190" t="str">
        <f t="shared" si="792"/>
        <v>BW$18</v>
      </c>
      <c r="BX583" s="190" t="str">
        <f t="shared" si="792"/>
        <v>BX$18</v>
      </c>
      <c r="BY583" s="190" t="str">
        <f t="shared" si="792"/>
        <v>BY$18</v>
      </c>
      <c r="BZ583" s="190" t="str">
        <f t="shared" si="792"/>
        <v>BZ$18</v>
      </c>
      <c r="CA583" s="190" t="str">
        <f t="shared" si="792"/>
        <v>CA$18</v>
      </c>
      <c r="CB583" s="190" t="str">
        <f t="shared" si="792"/>
        <v>CB$18</v>
      </c>
      <c r="CC583" s="190" t="str">
        <f t="shared" si="792"/>
        <v>CC$18</v>
      </c>
      <c r="CD583" s="190" t="str">
        <f t="shared" si="792"/>
        <v>CD$18</v>
      </c>
      <c r="CE583" s="190" t="str">
        <f t="shared" ref="CE583:CL583" si="793">CE$22</f>
        <v>CE$18</v>
      </c>
      <c r="CF583" s="190" t="str">
        <f t="shared" si="793"/>
        <v>CF$18</v>
      </c>
      <c r="CG583" s="190" t="str">
        <f t="shared" si="793"/>
        <v>CG$18</v>
      </c>
      <c r="CH583" s="190" t="str">
        <f t="shared" si="793"/>
        <v>CH$18</v>
      </c>
      <c r="CI583" s="190" t="str">
        <f t="shared" si="793"/>
        <v>CI$18</v>
      </c>
      <c r="CJ583" s="190" t="str">
        <f t="shared" si="793"/>
        <v>CJ$18</v>
      </c>
      <c r="CK583" s="190" t="str">
        <f t="shared" si="793"/>
        <v>CK$18</v>
      </c>
      <c r="CL583" s="190" t="str">
        <f t="shared" si="793"/>
        <v>CL$18</v>
      </c>
      <c r="CN583" s="201"/>
      <c r="CO583" s="190" t="str">
        <f t="shared" ref="CO583:DL583" si="794">CO$22</f>
        <v>CO$18</v>
      </c>
      <c r="CP583" s="190" t="str">
        <f t="shared" si="794"/>
        <v>CP$18</v>
      </c>
      <c r="CQ583" s="190" t="str">
        <f t="shared" si="794"/>
        <v>CQ$18</v>
      </c>
      <c r="CR583" s="190" t="str">
        <f t="shared" si="794"/>
        <v>CR$18</v>
      </c>
      <c r="CS583" s="190" t="str">
        <f t="shared" si="794"/>
        <v>CS$18</v>
      </c>
      <c r="CT583" s="190" t="str">
        <f t="shared" si="794"/>
        <v>CT$18</v>
      </c>
      <c r="CU583" s="190" t="str">
        <f t="shared" si="794"/>
        <v>CU$18</v>
      </c>
      <c r="CV583" s="190" t="str">
        <f t="shared" si="794"/>
        <v>CV$18</v>
      </c>
      <c r="CW583" s="190" t="str">
        <f t="shared" si="794"/>
        <v>CW$18</v>
      </c>
      <c r="CX583" s="190" t="str">
        <f t="shared" si="794"/>
        <v>CX$18</v>
      </c>
      <c r="CY583" s="190" t="str">
        <f t="shared" si="794"/>
        <v>CY$18</v>
      </c>
      <c r="CZ583" s="190" t="str">
        <f t="shared" si="794"/>
        <v>CZ$18</v>
      </c>
      <c r="DA583" s="190" t="str">
        <f t="shared" si="794"/>
        <v>DA$18</v>
      </c>
      <c r="DB583" s="190" t="str">
        <f t="shared" si="794"/>
        <v>DB$18</v>
      </c>
      <c r="DC583" s="190" t="str">
        <f t="shared" si="794"/>
        <v>DC$18</v>
      </c>
      <c r="DD583" s="190" t="str">
        <f t="shared" si="794"/>
        <v>DD$18</v>
      </c>
      <c r="DE583" s="190" t="str">
        <f t="shared" si="794"/>
        <v>DE$18</v>
      </c>
      <c r="DF583" s="190" t="str">
        <f t="shared" si="794"/>
        <v>DF$18</v>
      </c>
      <c r="DG583" s="190" t="str">
        <f t="shared" si="794"/>
        <v>DG$18</v>
      </c>
      <c r="DH583" s="190" t="str">
        <f t="shared" si="794"/>
        <v>DH$18</v>
      </c>
      <c r="DI583" s="190" t="str">
        <f t="shared" si="794"/>
        <v>DI$18</v>
      </c>
      <c r="DJ583" s="190" t="str">
        <f t="shared" si="794"/>
        <v>DJ$18</v>
      </c>
      <c r="DK583" s="190" t="str">
        <f t="shared" si="794"/>
        <v>DK$18</v>
      </c>
      <c r="DL583" s="190" t="str">
        <f t="shared" si="794"/>
        <v>DL$18</v>
      </c>
    </row>
    <row r="584" spans="1:116" x14ac:dyDescent="0.35">
      <c r="A584" s="174"/>
      <c r="E584" s="8"/>
      <c r="G584" s="175" t="s">
        <v>464</v>
      </c>
      <c r="H584" s="200"/>
      <c r="I584" s="201"/>
      <c r="J584" s="201"/>
      <c r="K584" s="202"/>
      <c r="L584" s="202"/>
      <c r="M584" s="202"/>
      <c r="N584" s="202"/>
      <c r="O584" s="202"/>
      <c r="P584" s="202"/>
      <c r="R584" s="202"/>
      <c r="S584" s="190" t="str">
        <f t="shared" ref="S584:CD584" si="795">S$23</f>
        <v>S$19</v>
      </c>
      <c r="T584" s="190" t="str">
        <f t="shared" si="795"/>
        <v>T$19</v>
      </c>
      <c r="U584" s="190" t="str">
        <f t="shared" si="795"/>
        <v>U$19</v>
      </c>
      <c r="V584" s="190" t="str">
        <f t="shared" si="795"/>
        <v>V$19</v>
      </c>
      <c r="W584" s="190" t="str">
        <f t="shared" si="795"/>
        <v>W$19</v>
      </c>
      <c r="X584" s="190" t="str">
        <f t="shared" si="795"/>
        <v>X$19</v>
      </c>
      <c r="Y584" s="190" t="str">
        <f t="shared" si="795"/>
        <v>Y$19</v>
      </c>
      <c r="Z584" s="190" t="str">
        <f t="shared" si="795"/>
        <v>Z$19</v>
      </c>
      <c r="AA584" s="190" t="str">
        <f t="shared" si="795"/>
        <v>AA$19</v>
      </c>
      <c r="AB584" s="190" t="str">
        <f t="shared" si="795"/>
        <v>AB$19</v>
      </c>
      <c r="AC584" s="190" t="str">
        <f t="shared" si="795"/>
        <v>AC$19</v>
      </c>
      <c r="AD584" s="190" t="str">
        <f t="shared" si="795"/>
        <v>AD$19</v>
      </c>
      <c r="AE584" s="190" t="str">
        <f t="shared" si="795"/>
        <v>AE$19</v>
      </c>
      <c r="AF584" s="190" t="str">
        <f t="shared" si="795"/>
        <v>AF$19</v>
      </c>
      <c r="AG584" s="190" t="str">
        <f t="shared" si="795"/>
        <v>AG$19</v>
      </c>
      <c r="AH584" s="190" t="str">
        <f t="shared" si="795"/>
        <v>AH$19</v>
      </c>
      <c r="AI584" s="190" t="str">
        <f t="shared" si="795"/>
        <v>AI$19</v>
      </c>
      <c r="AJ584" s="190" t="str">
        <f t="shared" si="795"/>
        <v>AJ$19</v>
      </c>
      <c r="AK584" s="190" t="str">
        <f t="shared" si="795"/>
        <v>AK$19</v>
      </c>
      <c r="AL584" s="190" t="str">
        <f t="shared" si="795"/>
        <v>AL$19</v>
      </c>
      <c r="AM584" s="190" t="str">
        <f t="shared" si="795"/>
        <v>AM$19</v>
      </c>
      <c r="AN584" s="190" t="str">
        <f t="shared" si="795"/>
        <v>AN$19</v>
      </c>
      <c r="AO584" s="190" t="str">
        <f t="shared" si="795"/>
        <v>AO$19</v>
      </c>
      <c r="AP584" s="190" t="str">
        <f t="shared" si="795"/>
        <v>AP$19</v>
      </c>
      <c r="AQ584" s="190" t="str">
        <f t="shared" si="795"/>
        <v>AQ$19</v>
      </c>
      <c r="AR584" s="190" t="str">
        <f t="shared" si="795"/>
        <v>AR$19</v>
      </c>
      <c r="AS584" s="190" t="str">
        <f t="shared" si="795"/>
        <v>AS$19</v>
      </c>
      <c r="AT584" s="190" t="str">
        <f t="shared" si="795"/>
        <v>AT$19</v>
      </c>
      <c r="AU584" s="190" t="str">
        <f t="shared" si="795"/>
        <v>AU$19</v>
      </c>
      <c r="AV584" s="190" t="str">
        <f t="shared" si="795"/>
        <v>AV$19</v>
      </c>
      <c r="AW584" s="190" t="str">
        <f t="shared" si="795"/>
        <v>AW$19</v>
      </c>
      <c r="AX584" s="190" t="str">
        <f t="shared" si="795"/>
        <v>AX$19</v>
      </c>
      <c r="AY584" s="190" t="str">
        <f t="shared" si="795"/>
        <v>AY$19</v>
      </c>
      <c r="AZ584" s="190" t="str">
        <f t="shared" si="795"/>
        <v>AZ$19</v>
      </c>
      <c r="BA584" s="190" t="str">
        <f t="shared" si="795"/>
        <v>BA$19</v>
      </c>
      <c r="BB584" s="190" t="str">
        <f t="shared" si="795"/>
        <v>BB$19</v>
      </c>
      <c r="BC584" s="190" t="str">
        <f t="shared" si="795"/>
        <v>BC$19</v>
      </c>
      <c r="BD584" s="190" t="str">
        <f t="shared" si="795"/>
        <v>BD$19</v>
      </c>
      <c r="BE584" s="190" t="str">
        <f t="shared" si="795"/>
        <v>BE$19</v>
      </c>
      <c r="BF584" s="190" t="str">
        <f t="shared" si="795"/>
        <v>BF$19</v>
      </c>
      <c r="BG584" s="190" t="str">
        <f t="shared" si="795"/>
        <v>BG$19</v>
      </c>
      <c r="BH584" s="190" t="str">
        <f t="shared" si="795"/>
        <v>BH$19</v>
      </c>
      <c r="BI584" s="190" t="str">
        <f t="shared" si="795"/>
        <v>BI$19</v>
      </c>
      <c r="BJ584" s="190" t="str">
        <f t="shared" si="795"/>
        <v>BJ$19</v>
      </c>
      <c r="BK584" s="190" t="str">
        <f t="shared" si="795"/>
        <v>BK$19</v>
      </c>
      <c r="BL584" s="190" t="str">
        <f t="shared" si="795"/>
        <v>BL$19</v>
      </c>
      <c r="BM584" s="190" t="str">
        <f t="shared" si="795"/>
        <v>BM$19</v>
      </c>
      <c r="BN584" s="190" t="str">
        <f t="shared" si="795"/>
        <v>BN$19</v>
      </c>
      <c r="BO584" s="190" t="str">
        <f t="shared" si="795"/>
        <v>BO$19</v>
      </c>
      <c r="BP584" s="190" t="str">
        <f t="shared" si="795"/>
        <v>BP$19</v>
      </c>
      <c r="BQ584" s="190" t="str">
        <f t="shared" si="795"/>
        <v>BQ$19</v>
      </c>
      <c r="BR584" s="190" t="str">
        <f t="shared" si="795"/>
        <v>BR$19</v>
      </c>
      <c r="BS584" s="190" t="str">
        <f t="shared" si="795"/>
        <v>BS$19</v>
      </c>
      <c r="BT584" s="190" t="str">
        <f t="shared" si="795"/>
        <v>BT$19</v>
      </c>
      <c r="BU584" s="190" t="str">
        <f t="shared" si="795"/>
        <v>BU$19</v>
      </c>
      <c r="BV584" s="190" t="str">
        <f t="shared" si="795"/>
        <v>BV$19</v>
      </c>
      <c r="BW584" s="190" t="str">
        <f t="shared" si="795"/>
        <v>BW$19</v>
      </c>
      <c r="BX584" s="190" t="str">
        <f t="shared" si="795"/>
        <v>BX$19</v>
      </c>
      <c r="BY584" s="190" t="str">
        <f t="shared" si="795"/>
        <v>BY$19</v>
      </c>
      <c r="BZ584" s="190" t="str">
        <f t="shared" si="795"/>
        <v>BZ$19</v>
      </c>
      <c r="CA584" s="190" t="str">
        <f t="shared" si="795"/>
        <v>CA$19</v>
      </c>
      <c r="CB584" s="190" t="str">
        <f t="shared" si="795"/>
        <v>CB$19</v>
      </c>
      <c r="CC584" s="190" t="str">
        <f t="shared" si="795"/>
        <v>CC$19</v>
      </c>
      <c r="CD584" s="190" t="str">
        <f t="shared" si="795"/>
        <v>CD$19</v>
      </c>
      <c r="CE584" s="190" t="str">
        <f t="shared" ref="CE584:CL584" si="796">CE$23</f>
        <v>CE$19</v>
      </c>
      <c r="CF584" s="190" t="str">
        <f t="shared" si="796"/>
        <v>CF$19</v>
      </c>
      <c r="CG584" s="190" t="str">
        <f t="shared" si="796"/>
        <v>CG$19</v>
      </c>
      <c r="CH584" s="190" t="str">
        <f t="shared" si="796"/>
        <v>CH$19</v>
      </c>
      <c r="CI584" s="190" t="str">
        <f t="shared" si="796"/>
        <v>CI$19</v>
      </c>
      <c r="CJ584" s="190" t="str">
        <f t="shared" si="796"/>
        <v>CJ$19</v>
      </c>
      <c r="CK584" s="190" t="str">
        <f t="shared" si="796"/>
        <v>CK$19</v>
      </c>
      <c r="CL584" s="190" t="str">
        <f t="shared" si="796"/>
        <v>CL$19</v>
      </c>
      <c r="CN584" s="201"/>
      <c r="CO584" s="190" t="str">
        <f t="shared" ref="CO584:DL584" si="797">CO$23</f>
        <v>CO$19</v>
      </c>
      <c r="CP584" s="190" t="str">
        <f t="shared" si="797"/>
        <v>CP$19</v>
      </c>
      <c r="CQ584" s="190" t="str">
        <f t="shared" si="797"/>
        <v>CQ$19</v>
      </c>
      <c r="CR584" s="190" t="str">
        <f t="shared" si="797"/>
        <v>CR$19</v>
      </c>
      <c r="CS584" s="190" t="str">
        <f t="shared" si="797"/>
        <v>CS$19</v>
      </c>
      <c r="CT584" s="190" t="str">
        <f t="shared" si="797"/>
        <v>CT$19</v>
      </c>
      <c r="CU584" s="190" t="str">
        <f t="shared" si="797"/>
        <v>CU$19</v>
      </c>
      <c r="CV584" s="190" t="str">
        <f t="shared" si="797"/>
        <v>CV$19</v>
      </c>
      <c r="CW584" s="190" t="str">
        <f t="shared" si="797"/>
        <v>CW$19</v>
      </c>
      <c r="CX584" s="190" t="str">
        <f t="shared" si="797"/>
        <v>CX$19</v>
      </c>
      <c r="CY584" s="190" t="str">
        <f t="shared" si="797"/>
        <v>CY$19</v>
      </c>
      <c r="CZ584" s="190" t="str">
        <f t="shared" si="797"/>
        <v>CZ$19</v>
      </c>
      <c r="DA584" s="190" t="str">
        <f t="shared" si="797"/>
        <v>DA$19</v>
      </c>
      <c r="DB584" s="190" t="str">
        <f t="shared" si="797"/>
        <v>DB$19</v>
      </c>
      <c r="DC584" s="190" t="str">
        <f t="shared" si="797"/>
        <v>DC$19</v>
      </c>
      <c r="DD584" s="190" t="str">
        <f t="shared" si="797"/>
        <v>DD$19</v>
      </c>
      <c r="DE584" s="190" t="str">
        <f t="shared" si="797"/>
        <v>DE$19</v>
      </c>
      <c r="DF584" s="190" t="str">
        <f t="shared" si="797"/>
        <v>DF$19</v>
      </c>
      <c r="DG584" s="190" t="str">
        <f t="shared" si="797"/>
        <v>DG$19</v>
      </c>
      <c r="DH584" s="190" t="str">
        <f t="shared" si="797"/>
        <v>DH$19</v>
      </c>
      <c r="DI584" s="190" t="str">
        <f t="shared" si="797"/>
        <v>DI$19</v>
      </c>
      <c r="DJ584" s="190" t="str">
        <f t="shared" si="797"/>
        <v>DJ$19</v>
      </c>
      <c r="DK584" s="190" t="str">
        <f t="shared" si="797"/>
        <v>DK$19</v>
      </c>
      <c r="DL584" s="190" t="str">
        <f t="shared" si="797"/>
        <v>DL$19</v>
      </c>
    </row>
    <row r="585" spans="1:116" x14ac:dyDescent="0.35">
      <c r="A585" s="48" t="s">
        <v>218</v>
      </c>
      <c r="B585" s="31" t="s">
        <v>81</v>
      </c>
      <c r="C585" s="31"/>
      <c r="D585" t="s">
        <v>786</v>
      </c>
      <c r="E585" s="8" t="str">
        <f t="shared" ref="E585:E598" si="798">ROW()&amp;" "&amp;D585</f>
        <v>585 HOURLY-PV</v>
      </c>
      <c r="F585" t="s">
        <v>413</v>
      </c>
      <c r="G585" s="70" t="s">
        <v>787</v>
      </c>
      <c r="H585" s="48"/>
      <c r="I585" s="304"/>
      <c r="J585" s="304"/>
      <c r="K585" s="48"/>
      <c r="L585" s="48"/>
      <c r="M585" s="48"/>
      <c r="N585" s="48"/>
      <c r="O585" s="48"/>
      <c r="P585" s="48"/>
      <c r="R585" s="70"/>
      <c r="S585" s="70"/>
      <c r="T585" s="70"/>
      <c r="U585" s="70"/>
      <c r="V585" s="70"/>
      <c r="W585" s="70"/>
      <c r="X585" s="70"/>
      <c r="Y585" s="70"/>
      <c r="Z585" s="70"/>
      <c r="AA585" s="70"/>
      <c r="AB585" s="70"/>
      <c r="AC585" s="70"/>
      <c r="AD585" s="70"/>
      <c r="AE585" s="70"/>
      <c r="AF585" s="70"/>
      <c r="AG585" s="70"/>
      <c r="AH585" s="70"/>
      <c r="AI585" s="70"/>
      <c r="AJ585" s="70"/>
      <c r="AK585" s="70"/>
      <c r="AL585" s="70"/>
      <c r="AM585" s="70"/>
      <c r="AN585" s="70"/>
      <c r="AO585" s="70"/>
      <c r="AP585" s="70"/>
      <c r="AQ585" s="70"/>
      <c r="AR585" s="70"/>
      <c r="AS585" s="70"/>
      <c r="AT585" s="70"/>
      <c r="AU585" s="70"/>
      <c r="AV585" s="70"/>
      <c r="AW585" s="70"/>
      <c r="AX585" s="70"/>
      <c r="AY585" s="70"/>
      <c r="AZ585" s="70"/>
      <c r="BA585" s="70"/>
      <c r="BB585" s="70"/>
      <c r="BC585" s="70"/>
      <c r="BD585" s="70"/>
      <c r="BE585" s="70"/>
      <c r="BF585" s="70"/>
      <c r="BG585" s="70"/>
      <c r="BH585" s="70"/>
      <c r="BI585" s="70"/>
      <c r="BJ585" s="70"/>
      <c r="BK585" s="70"/>
      <c r="BL585" s="70"/>
      <c r="BM585" s="70"/>
      <c r="BN585" s="70"/>
      <c r="BO585" s="70"/>
      <c r="BP585" s="70"/>
      <c r="BQ585" s="70"/>
      <c r="BR585" s="70"/>
      <c r="BS585" s="70"/>
      <c r="BT585" s="70"/>
      <c r="BU585" s="70"/>
      <c r="BV585" s="70"/>
      <c r="BW585" s="70"/>
      <c r="BX585" s="70"/>
      <c r="BY585" s="70"/>
      <c r="BZ585" s="70"/>
      <c r="CA585" s="70"/>
      <c r="CB585" s="70"/>
      <c r="CC585" s="70"/>
      <c r="CD585" s="70"/>
      <c r="CE585" s="70"/>
      <c r="CF585" s="70"/>
      <c r="CG585" s="70"/>
      <c r="CH585" s="70"/>
      <c r="CI585" s="70"/>
      <c r="CJ585" s="70"/>
      <c r="CK585" s="70"/>
      <c r="CL585" s="70"/>
      <c r="CM585" s="70"/>
      <c r="CN585" s="70"/>
      <c r="CO585" s="70"/>
      <c r="CP585" s="70"/>
      <c r="CQ585" s="70"/>
      <c r="CR585" s="70"/>
      <c r="CS585" s="70"/>
      <c r="CT585" s="70"/>
      <c r="CU585" s="70"/>
      <c r="CV585" s="70"/>
      <c r="CW585" s="70"/>
      <c r="CX585" s="70"/>
      <c r="CY585" s="70"/>
      <c r="CZ585" s="70"/>
      <c r="DA585" s="70"/>
      <c r="DB585" s="70"/>
      <c r="DC585" s="70"/>
      <c r="DD585" s="70"/>
      <c r="DE585" s="70"/>
      <c r="DF585" s="70"/>
      <c r="DG585" s="70"/>
      <c r="DH585" s="70"/>
      <c r="DI585" s="70"/>
      <c r="DJ585" s="70"/>
      <c r="DK585" s="70"/>
      <c r="DL585" s="70"/>
    </row>
    <row r="586" spans="1:116" x14ac:dyDescent="0.35">
      <c r="B586" t="s">
        <v>332</v>
      </c>
      <c r="C586" t="s">
        <v>80</v>
      </c>
      <c r="D586" t="s">
        <v>786</v>
      </c>
      <c r="E586" s="8" t="str">
        <f t="shared" si="798"/>
        <v>586 HOURLY-PV</v>
      </c>
      <c r="G586" s="145" t="str">
        <f>"# of "&amp;G599&amp;"s"</f>
        <v># of projects</v>
      </c>
      <c r="H586" s="12"/>
      <c r="I586" s="60"/>
      <c r="J586" s="60"/>
      <c r="K586" s="15">
        <f t="shared" ref="K586:P586" ca="1" si="799">SUMIF($3:$3,K$2,586:586)</f>
        <v>60000</v>
      </c>
      <c r="L586" s="15">
        <f t="shared" ca="1" si="799"/>
        <v>60000</v>
      </c>
      <c r="M586" s="15">
        <f t="shared" ca="1" si="799"/>
        <v>60000</v>
      </c>
      <c r="N586" s="15">
        <f t="shared" ca="1" si="799"/>
        <v>60000</v>
      </c>
      <c r="O586" s="15">
        <f t="shared" ca="1" si="799"/>
        <v>60000</v>
      </c>
      <c r="P586" s="15">
        <f t="shared" ca="1" si="799"/>
        <v>60000</v>
      </c>
      <c r="R586" s="15"/>
      <c r="S586" s="15" cm="1">
        <f t="array" aca="1" ref="S586" ca="1">INDIRECT(S580)</f>
        <v>5000</v>
      </c>
      <c r="T586" s="15" cm="1">
        <f t="array" aca="1" ref="T586" ca="1">INDIRECT(T580)</f>
        <v>5000</v>
      </c>
      <c r="U586" s="15" cm="1">
        <f t="array" aca="1" ref="U586" ca="1">INDIRECT(U580)</f>
        <v>5000</v>
      </c>
      <c r="V586" s="15" cm="1">
        <f t="array" aca="1" ref="V586" ca="1">INDIRECT(V580)</f>
        <v>5000</v>
      </c>
      <c r="W586" s="15" cm="1">
        <f t="array" aca="1" ref="W586" ca="1">INDIRECT(W580)</f>
        <v>5000</v>
      </c>
      <c r="X586" s="15" cm="1">
        <f t="array" aca="1" ref="X586" ca="1">INDIRECT(X580)</f>
        <v>5000</v>
      </c>
      <c r="Y586" s="15" cm="1">
        <f t="array" aca="1" ref="Y586" ca="1">INDIRECT(Y580)</f>
        <v>5000</v>
      </c>
      <c r="Z586" s="15" cm="1">
        <f t="array" aca="1" ref="Z586" ca="1">INDIRECT(Z580)</f>
        <v>5000</v>
      </c>
      <c r="AA586" s="15" cm="1">
        <f t="array" aca="1" ref="AA586" ca="1">INDIRECT(AA580)</f>
        <v>5000</v>
      </c>
      <c r="AB586" s="15" cm="1">
        <f t="array" aca="1" ref="AB586" ca="1">INDIRECT(AB580)</f>
        <v>5000</v>
      </c>
      <c r="AC586" s="15" cm="1">
        <f t="array" aca="1" ref="AC586" ca="1">INDIRECT(AC580)</f>
        <v>5000</v>
      </c>
      <c r="AD586" s="15" cm="1">
        <f t="array" aca="1" ref="AD586" ca="1">INDIRECT(AD580)</f>
        <v>5000</v>
      </c>
      <c r="AE586" s="15" cm="1">
        <f t="array" aca="1" ref="AE586" ca="1">INDIRECT(AE580)</f>
        <v>5000</v>
      </c>
      <c r="AF586" s="15" cm="1">
        <f t="array" aca="1" ref="AF586" ca="1">INDIRECT(AF580)</f>
        <v>5000</v>
      </c>
      <c r="AG586" s="15" cm="1">
        <f t="array" aca="1" ref="AG586" ca="1">INDIRECT(AG580)</f>
        <v>5000</v>
      </c>
      <c r="AH586" s="15" cm="1">
        <f t="array" aca="1" ref="AH586" ca="1">INDIRECT(AH580)</f>
        <v>5000</v>
      </c>
      <c r="AI586" s="15" cm="1">
        <f t="array" aca="1" ref="AI586" ca="1">INDIRECT(AI580)</f>
        <v>5000</v>
      </c>
      <c r="AJ586" s="15" cm="1">
        <f t="array" aca="1" ref="AJ586" ca="1">INDIRECT(AJ580)</f>
        <v>5000</v>
      </c>
      <c r="AK586" s="15" cm="1">
        <f t="array" aca="1" ref="AK586" ca="1">INDIRECT(AK580)</f>
        <v>5000</v>
      </c>
      <c r="AL586" s="15" cm="1">
        <f t="array" aca="1" ref="AL586" ca="1">INDIRECT(AL580)</f>
        <v>5000</v>
      </c>
      <c r="AM586" s="15" cm="1">
        <f t="array" aca="1" ref="AM586" ca="1">INDIRECT(AM580)</f>
        <v>5000</v>
      </c>
      <c r="AN586" s="15" cm="1">
        <f t="array" aca="1" ref="AN586" ca="1">INDIRECT(AN580)</f>
        <v>5000</v>
      </c>
      <c r="AO586" s="15" cm="1">
        <f t="array" aca="1" ref="AO586" ca="1">INDIRECT(AO580)</f>
        <v>5000</v>
      </c>
      <c r="AP586" s="15" cm="1">
        <f t="array" aca="1" ref="AP586" ca="1">INDIRECT(AP580)</f>
        <v>5000</v>
      </c>
      <c r="AQ586" s="15" cm="1">
        <f t="array" aca="1" ref="AQ586" ca="1">INDIRECT(AQ580)</f>
        <v>5000</v>
      </c>
      <c r="AR586" s="15" cm="1">
        <f t="array" aca="1" ref="AR586" ca="1">INDIRECT(AR580)</f>
        <v>5000</v>
      </c>
      <c r="AS586" s="15" cm="1">
        <f t="array" aca="1" ref="AS586" ca="1">INDIRECT(AS580)</f>
        <v>5000</v>
      </c>
      <c r="AT586" s="15" cm="1">
        <f t="array" aca="1" ref="AT586" ca="1">INDIRECT(AT580)</f>
        <v>5000</v>
      </c>
      <c r="AU586" s="15" cm="1">
        <f t="array" aca="1" ref="AU586" ca="1">INDIRECT(AU580)</f>
        <v>5000</v>
      </c>
      <c r="AV586" s="15" cm="1">
        <f t="array" aca="1" ref="AV586" ca="1">INDIRECT(AV580)</f>
        <v>5000</v>
      </c>
      <c r="AW586" s="15" cm="1">
        <f t="array" aca="1" ref="AW586" ca="1">INDIRECT(AW580)</f>
        <v>5000</v>
      </c>
      <c r="AX586" s="15" cm="1">
        <f t="array" aca="1" ref="AX586" ca="1">INDIRECT(AX580)</f>
        <v>5000</v>
      </c>
      <c r="AY586" s="15" cm="1">
        <f t="array" aca="1" ref="AY586" ca="1">INDIRECT(AY580)</f>
        <v>5000</v>
      </c>
      <c r="AZ586" s="15" cm="1">
        <f t="array" aca="1" ref="AZ586" ca="1">INDIRECT(AZ580)</f>
        <v>5000</v>
      </c>
      <c r="BA586" s="15" cm="1">
        <f t="array" aca="1" ref="BA586" ca="1">INDIRECT(BA580)</f>
        <v>5000</v>
      </c>
      <c r="BB586" s="15" cm="1">
        <f t="array" aca="1" ref="BB586" ca="1">INDIRECT(BB580)</f>
        <v>5000</v>
      </c>
      <c r="BC586" s="15" cm="1">
        <f t="array" aca="1" ref="BC586" ca="1">INDIRECT(BC580)</f>
        <v>5000</v>
      </c>
      <c r="BD586" s="15" cm="1">
        <f t="array" aca="1" ref="BD586" ca="1">INDIRECT(BD580)</f>
        <v>5000</v>
      </c>
      <c r="BE586" s="15" cm="1">
        <f t="array" aca="1" ref="BE586" ca="1">INDIRECT(BE580)</f>
        <v>5000</v>
      </c>
      <c r="BF586" s="15" cm="1">
        <f t="array" aca="1" ref="BF586" ca="1">INDIRECT(BF580)</f>
        <v>5000</v>
      </c>
      <c r="BG586" s="15" cm="1">
        <f t="array" aca="1" ref="BG586" ca="1">INDIRECT(BG580)</f>
        <v>5000</v>
      </c>
      <c r="BH586" s="15" cm="1">
        <f t="array" aca="1" ref="BH586" ca="1">INDIRECT(BH580)</f>
        <v>5000</v>
      </c>
      <c r="BI586" s="15" cm="1">
        <f t="array" aca="1" ref="BI586" ca="1">INDIRECT(BI580)</f>
        <v>5000</v>
      </c>
      <c r="BJ586" s="15" cm="1">
        <f t="array" aca="1" ref="BJ586" ca="1">INDIRECT(BJ580)</f>
        <v>5000</v>
      </c>
      <c r="BK586" s="15" cm="1">
        <f t="array" aca="1" ref="BK586" ca="1">INDIRECT(BK580)</f>
        <v>5000</v>
      </c>
      <c r="BL586" s="15" cm="1">
        <f t="array" aca="1" ref="BL586" ca="1">INDIRECT(BL580)</f>
        <v>5000</v>
      </c>
      <c r="BM586" s="15" cm="1">
        <f t="array" aca="1" ref="BM586" ca="1">INDIRECT(BM580)</f>
        <v>5000</v>
      </c>
      <c r="BN586" s="15" cm="1">
        <f t="array" aca="1" ref="BN586" ca="1">INDIRECT(BN580)</f>
        <v>5000</v>
      </c>
      <c r="BO586" s="15" cm="1">
        <f t="array" aca="1" ref="BO586" ca="1">INDIRECT(BO580)</f>
        <v>5000</v>
      </c>
      <c r="BP586" s="15" cm="1">
        <f t="array" aca="1" ref="BP586" ca="1">INDIRECT(BP580)</f>
        <v>5000</v>
      </c>
      <c r="BQ586" s="15" cm="1">
        <f t="array" aca="1" ref="BQ586" ca="1">INDIRECT(BQ580)</f>
        <v>5000</v>
      </c>
      <c r="BR586" s="15" cm="1">
        <f t="array" aca="1" ref="BR586" ca="1">INDIRECT(BR580)</f>
        <v>5000</v>
      </c>
      <c r="BS586" s="15" cm="1">
        <f t="array" aca="1" ref="BS586" ca="1">INDIRECT(BS580)</f>
        <v>5000</v>
      </c>
      <c r="BT586" s="15" cm="1">
        <f t="array" aca="1" ref="BT586" ca="1">INDIRECT(BT580)</f>
        <v>5000</v>
      </c>
      <c r="BU586" s="15" cm="1">
        <f t="array" aca="1" ref="BU586" ca="1">INDIRECT(BU580)</f>
        <v>5000</v>
      </c>
      <c r="BV586" s="15" cm="1">
        <f t="array" aca="1" ref="BV586" ca="1">INDIRECT(BV580)</f>
        <v>5000</v>
      </c>
      <c r="BW586" s="15" cm="1">
        <f t="array" aca="1" ref="BW586" ca="1">INDIRECT(BW580)</f>
        <v>5000</v>
      </c>
      <c r="BX586" s="15" cm="1">
        <f t="array" aca="1" ref="BX586" ca="1">INDIRECT(BX580)</f>
        <v>5000</v>
      </c>
      <c r="BY586" s="15" cm="1">
        <f t="array" aca="1" ref="BY586" ca="1">INDIRECT(BY580)</f>
        <v>5000</v>
      </c>
      <c r="BZ586" s="15" cm="1">
        <f t="array" aca="1" ref="BZ586" ca="1">INDIRECT(BZ580)</f>
        <v>5000</v>
      </c>
      <c r="CA586" s="15" cm="1">
        <f t="array" aca="1" ref="CA586" ca="1">INDIRECT(CA580)</f>
        <v>5000</v>
      </c>
      <c r="CB586" s="15" cm="1">
        <f t="array" aca="1" ref="CB586" ca="1">INDIRECT(CB580)</f>
        <v>5000</v>
      </c>
      <c r="CC586" s="15" cm="1">
        <f t="array" aca="1" ref="CC586" ca="1">INDIRECT(CC580)</f>
        <v>5000</v>
      </c>
      <c r="CD586" s="15" cm="1">
        <f t="array" aca="1" ref="CD586" ca="1">INDIRECT(CD580)</f>
        <v>5000</v>
      </c>
      <c r="CE586" s="15" cm="1">
        <f t="array" aca="1" ref="CE586" ca="1">INDIRECT(CE580)</f>
        <v>5000</v>
      </c>
      <c r="CF586" s="15" cm="1">
        <f t="array" aca="1" ref="CF586" ca="1">INDIRECT(CF580)</f>
        <v>5000</v>
      </c>
      <c r="CG586" s="15" cm="1">
        <f t="array" aca="1" ref="CG586" ca="1">INDIRECT(CG580)</f>
        <v>5000</v>
      </c>
      <c r="CH586" s="15" cm="1">
        <f t="array" aca="1" ref="CH586" ca="1">INDIRECT(CH580)</f>
        <v>5000</v>
      </c>
      <c r="CI586" s="15" cm="1">
        <f t="array" aca="1" ref="CI586" ca="1">INDIRECT(CI580)</f>
        <v>5000</v>
      </c>
      <c r="CJ586" s="15" cm="1">
        <f t="array" aca="1" ref="CJ586" ca="1">INDIRECT(CJ580)</f>
        <v>5000</v>
      </c>
      <c r="CK586" s="15" cm="1">
        <f t="array" aca="1" ref="CK586" ca="1">INDIRECT(CK580)</f>
        <v>5000</v>
      </c>
      <c r="CL586" s="15" cm="1">
        <f t="array" aca="1" ref="CL586" ca="1">INDIRECT(CL580)</f>
        <v>5000</v>
      </c>
      <c r="CM586" s="15" t="e" cm="1">
        <f t="array" aca="1" ref="CM586" ca="1">INDIRECT(CM580)</f>
        <v>#REF!</v>
      </c>
      <c r="CN586" s="15" t="e" cm="1">
        <f t="array" aca="1" ref="CN586" ca="1">INDIRECT(CN580)</f>
        <v>#REF!</v>
      </c>
      <c r="CO586" s="15" cm="1">
        <f t="array" aca="1" ref="CO586" ca="1">INDIRECT(CO580)</f>
        <v>5000</v>
      </c>
      <c r="CP586" s="15" cm="1">
        <f t="array" aca="1" ref="CP586" ca="1">INDIRECT(CP580)</f>
        <v>5000</v>
      </c>
      <c r="CQ586" s="15" cm="1">
        <f t="array" aca="1" ref="CQ586" ca="1">INDIRECT(CQ580)</f>
        <v>5000</v>
      </c>
      <c r="CR586" s="15" cm="1">
        <f t="array" aca="1" ref="CR586" ca="1">INDIRECT(CR580)</f>
        <v>5000</v>
      </c>
      <c r="CS586" s="15" cm="1">
        <f t="array" aca="1" ref="CS586" ca="1">INDIRECT(CS580)</f>
        <v>5000</v>
      </c>
      <c r="CT586" s="15" cm="1">
        <f t="array" aca="1" ref="CT586" ca="1">INDIRECT(CT580)</f>
        <v>5000</v>
      </c>
      <c r="CU586" s="15" cm="1">
        <f t="array" aca="1" ref="CU586" ca="1">INDIRECT(CU580)</f>
        <v>5000</v>
      </c>
      <c r="CV586" s="15" cm="1">
        <f t="array" aca="1" ref="CV586" ca="1">INDIRECT(CV580)</f>
        <v>5000</v>
      </c>
      <c r="CW586" s="15" cm="1">
        <f t="array" aca="1" ref="CW586" ca="1">INDIRECT(CW580)</f>
        <v>5000</v>
      </c>
      <c r="CX586" s="15" cm="1">
        <f t="array" aca="1" ref="CX586" ca="1">INDIRECT(CX580)</f>
        <v>5000</v>
      </c>
      <c r="CY586" s="15" cm="1">
        <f t="array" aca="1" ref="CY586" ca="1">INDIRECT(CY580)</f>
        <v>5000</v>
      </c>
      <c r="CZ586" s="15" cm="1">
        <f t="array" aca="1" ref="CZ586" ca="1">INDIRECT(CZ580)</f>
        <v>5000</v>
      </c>
      <c r="DA586" s="15" cm="1">
        <f t="array" aca="1" ref="DA586" ca="1">INDIRECT(DA580)</f>
        <v>5000</v>
      </c>
      <c r="DB586" s="15" cm="1">
        <f t="array" aca="1" ref="DB586" ca="1">INDIRECT(DB580)</f>
        <v>5000</v>
      </c>
      <c r="DC586" s="15" cm="1">
        <f t="array" aca="1" ref="DC586" ca="1">INDIRECT(DC580)</f>
        <v>5000</v>
      </c>
      <c r="DD586" s="15" cm="1">
        <f t="array" aca="1" ref="DD586" ca="1">INDIRECT(DD580)</f>
        <v>5000</v>
      </c>
      <c r="DE586" s="15" cm="1">
        <f t="array" aca="1" ref="DE586" ca="1">INDIRECT(DE580)</f>
        <v>5000</v>
      </c>
      <c r="DF586" s="15" cm="1">
        <f t="array" aca="1" ref="DF586" ca="1">INDIRECT(DF580)</f>
        <v>5000</v>
      </c>
      <c r="DG586" s="15" cm="1">
        <f t="array" aca="1" ref="DG586" ca="1">INDIRECT(DG580)</f>
        <v>5000</v>
      </c>
      <c r="DH586" s="15" cm="1">
        <f t="array" aca="1" ref="DH586" ca="1">INDIRECT(DH580)</f>
        <v>5000</v>
      </c>
      <c r="DI586" s="15" cm="1">
        <f t="array" aca="1" ref="DI586" ca="1">INDIRECT(DI580)</f>
        <v>5000</v>
      </c>
      <c r="DJ586" s="15" cm="1">
        <f t="array" aca="1" ref="DJ586" ca="1">INDIRECT(DJ580)</f>
        <v>5000</v>
      </c>
      <c r="DK586" s="15" cm="1">
        <f t="array" aca="1" ref="DK586" ca="1">INDIRECT(DK580)</f>
        <v>5000</v>
      </c>
      <c r="DL586" s="15" cm="1">
        <f t="array" aca="1" ref="DL586" ca="1">INDIRECT(DL580)</f>
        <v>5000</v>
      </c>
    </row>
    <row r="587" spans="1:116" x14ac:dyDescent="0.35">
      <c r="B587" t="str">
        <f>E587</f>
        <v>587 HOURLY-PV</v>
      </c>
      <c r="D587" t="s">
        <v>786</v>
      </c>
      <c r="E587" s="8" t="str">
        <f t="shared" si="798"/>
        <v>587 HOURLY-PV</v>
      </c>
      <c r="G587" s="145" t="str">
        <f>"Avg. # of billable hours/"&amp;G599</f>
        <v>Avg. # of billable hours/project</v>
      </c>
      <c r="H587" s="12"/>
      <c r="I587" s="60"/>
      <c r="J587" s="60"/>
      <c r="K587" s="256">
        <v>100</v>
      </c>
      <c r="L587" s="256">
        <v>100</v>
      </c>
      <c r="M587" s="256">
        <v>100</v>
      </c>
      <c r="N587" s="256">
        <v>100</v>
      </c>
      <c r="O587" s="256">
        <v>100</v>
      </c>
      <c r="P587" s="256">
        <v>100</v>
      </c>
      <c r="R587" s="19"/>
      <c r="S587" s="257" cm="1">
        <f t="array" ref="S587">INDEX($K:$P,ROW(),MATCH(S$3,$K$2:$P$2,0))</f>
        <v>100</v>
      </c>
      <c r="T587" s="257" cm="1">
        <f t="array" ref="T587">INDEX($K:$P,ROW(),MATCH(T$3,$K$2:$P$2,0))</f>
        <v>100</v>
      </c>
      <c r="U587" s="257" cm="1">
        <f t="array" ref="U587">INDEX($K:$P,ROW(),MATCH(U$3,$K$2:$P$2,0))</f>
        <v>100</v>
      </c>
      <c r="V587" s="257" cm="1">
        <f t="array" ref="V587">INDEX($K:$P,ROW(),MATCH(V$3,$K$2:$P$2,0))</f>
        <v>100</v>
      </c>
      <c r="W587" s="257" cm="1">
        <f t="array" ref="W587">INDEX($K:$P,ROW(),MATCH(W$3,$K$2:$P$2,0))</f>
        <v>100</v>
      </c>
      <c r="X587" s="257" cm="1">
        <f t="array" ref="X587">INDEX($K:$P,ROW(),MATCH(X$3,$K$2:$P$2,0))</f>
        <v>100</v>
      </c>
      <c r="Y587" s="257" cm="1">
        <f t="array" ref="Y587">INDEX($K:$P,ROW(),MATCH(Y$3,$K$2:$P$2,0))</f>
        <v>100</v>
      </c>
      <c r="Z587" s="257" cm="1">
        <f t="array" ref="Z587">INDEX($K:$P,ROW(),MATCH(Z$3,$K$2:$P$2,0))</f>
        <v>100</v>
      </c>
      <c r="AA587" s="257" cm="1">
        <f t="array" ref="AA587">INDEX($K:$P,ROW(),MATCH(AA$3,$K$2:$P$2,0))</f>
        <v>100</v>
      </c>
      <c r="AB587" s="257" cm="1">
        <f t="array" ref="AB587">INDEX($K:$P,ROW(),MATCH(AB$3,$K$2:$P$2,0))</f>
        <v>100</v>
      </c>
      <c r="AC587" s="257" cm="1">
        <f t="array" ref="AC587">INDEX($K:$P,ROW(),MATCH(AC$3,$K$2:$P$2,0))</f>
        <v>100</v>
      </c>
      <c r="AD587" s="257" cm="1">
        <f t="array" ref="AD587">INDEX($K:$P,ROW(),MATCH(AD$3,$K$2:$P$2,0))</f>
        <v>100</v>
      </c>
      <c r="AE587" s="257" cm="1">
        <f t="array" ref="AE587">INDEX($K:$P,ROW(),MATCH(AE$3,$K$2:$P$2,0))</f>
        <v>100</v>
      </c>
      <c r="AF587" s="257" cm="1">
        <f t="array" ref="AF587">INDEX($K:$P,ROW(),MATCH(AF$3,$K$2:$P$2,0))</f>
        <v>100</v>
      </c>
      <c r="AG587" s="257" cm="1">
        <f t="array" ref="AG587">INDEX($K:$P,ROW(),MATCH(AG$3,$K$2:$P$2,0))</f>
        <v>100</v>
      </c>
      <c r="AH587" s="257" cm="1">
        <f t="array" ref="AH587">INDEX($K:$P,ROW(),MATCH(AH$3,$K$2:$P$2,0))</f>
        <v>100</v>
      </c>
      <c r="AI587" s="257" cm="1">
        <f t="array" ref="AI587">INDEX($K:$P,ROW(),MATCH(AI$3,$K$2:$P$2,0))</f>
        <v>100</v>
      </c>
      <c r="AJ587" s="257" cm="1">
        <f t="array" ref="AJ587">INDEX($K:$P,ROW(),MATCH(AJ$3,$K$2:$P$2,0))</f>
        <v>100</v>
      </c>
      <c r="AK587" s="257" cm="1">
        <f t="array" ref="AK587">INDEX($K:$P,ROW(),MATCH(AK$3,$K$2:$P$2,0))</f>
        <v>100</v>
      </c>
      <c r="AL587" s="257" cm="1">
        <f t="array" ref="AL587">INDEX($K:$P,ROW(),MATCH(AL$3,$K$2:$P$2,0))</f>
        <v>100</v>
      </c>
      <c r="AM587" s="257" cm="1">
        <f t="array" ref="AM587">INDEX($K:$P,ROW(),MATCH(AM$3,$K$2:$P$2,0))</f>
        <v>100</v>
      </c>
      <c r="AN587" s="257" cm="1">
        <f t="array" ref="AN587">INDEX($K:$P,ROW(),MATCH(AN$3,$K$2:$P$2,0))</f>
        <v>100</v>
      </c>
      <c r="AO587" s="257" cm="1">
        <f t="array" ref="AO587">INDEX($K:$P,ROW(),MATCH(AO$3,$K$2:$P$2,0))</f>
        <v>100</v>
      </c>
      <c r="AP587" s="257" cm="1">
        <f t="array" ref="AP587">INDEX($K:$P,ROW(),MATCH(AP$3,$K$2:$P$2,0))</f>
        <v>100</v>
      </c>
      <c r="AQ587" s="257" cm="1">
        <f t="array" ref="AQ587">INDEX($K:$P,ROW(),MATCH(AQ$3,$K$2:$P$2,0))</f>
        <v>100</v>
      </c>
      <c r="AR587" s="257" cm="1">
        <f t="array" ref="AR587">INDEX($K:$P,ROW(),MATCH(AR$3,$K$2:$P$2,0))</f>
        <v>100</v>
      </c>
      <c r="AS587" s="257" cm="1">
        <f t="array" ref="AS587">INDEX($K:$P,ROW(),MATCH(AS$3,$K$2:$P$2,0))</f>
        <v>100</v>
      </c>
      <c r="AT587" s="257" cm="1">
        <f t="array" ref="AT587">INDEX($K:$P,ROW(),MATCH(AT$3,$K$2:$P$2,0))</f>
        <v>100</v>
      </c>
      <c r="AU587" s="257" cm="1">
        <f t="array" ref="AU587">INDEX($K:$P,ROW(),MATCH(AU$3,$K$2:$P$2,0))</f>
        <v>100</v>
      </c>
      <c r="AV587" s="257" cm="1">
        <f t="array" ref="AV587">INDEX($K:$P,ROW(),MATCH(AV$3,$K$2:$P$2,0))</f>
        <v>100</v>
      </c>
      <c r="AW587" s="257" cm="1">
        <f t="array" ref="AW587">INDEX($K:$P,ROW(),MATCH(AW$3,$K$2:$P$2,0))</f>
        <v>100</v>
      </c>
      <c r="AX587" s="257" cm="1">
        <f t="array" ref="AX587">INDEX($K:$P,ROW(),MATCH(AX$3,$K$2:$P$2,0))</f>
        <v>100</v>
      </c>
      <c r="AY587" s="257" cm="1">
        <f t="array" ref="AY587">INDEX($K:$P,ROW(),MATCH(AY$3,$K$2:$P$2,0))</f>
        <v>100</v>
      </c>
      <c r="AZ587" s="257" cm="1">
        <f t="array" ref="AZ587">INDEX($K:$P,ROW(),MATCH(AZ$3,$K$2:$P$2,0))</f>
        <v>100</v>
      </c>
      <c r="BA587" s="257" cm="1">
        <f t="array" ref="BA587">INDEX($K:$P,ROW(),MATCH(BA$3,$K$2:$P$2,0))</f>
        <v>100</v>
      </c>
      <c r="BB587" s="257" cm="1">
        <f t="array" ref="BB587">INDEX($K:$P,ROW(),MATCH(BB$3,$K$2:$P$2,0))</f>
        <v>100</v>
      </c>
      <c r="BC587" s="257" cm="1">
        <f t="array" ref="BC587">INDEX($K:$P,ROW(),MATCH(BC$3,$K$2:$P$2,0))</f>
        <v>100</v>
      </c>
      <c r="BD587" s="257" cm="1">
        <f t="array" ref="BD587">INDEX($K:$P,ROW(),MATCH(BD$3,$K$2:$P$2,0))</f>
        <v>100</v>
      </c>
      <c r="BE587" s="257" cm="1">
        <f t="array" ref="BE587">INDEX($K:$P,ROW(),MATCH(BE$3,$K$2:$P$2,0))</f>
        <v>100</v>
      </c>
      <c r="BF587" s="257" cm="1">
        <f t="array" ref="BF587">INDEX($K:$P,ROW(),MATCH(BF$3,$K$2:$P$2,0))</f>
        <v>100</v>
      </c>
      <c r="BG587" s="257" cm="1">
        <f t="array" ref="BG587">INDEX($K:$P,ROW(),MATCH(BG$3,$K$2:$P$2,0))</f>
        <v>100</v>
      </c>
      <c r="BH587" s="257" cm="1">
        <f t="array" ref="BH587">INDEX($K:$P,ROW(),MATCH(BH$3,$K$2:$P$2,0))</f>
        <v>100</v>
      </c>
      <c r="BI587" s="257" cm="1">
        <f t="array" ref="BI587">INDEX($K:$P,ROW(),MATCH(BI$3,$K$2:$P$2,0))</f>
        <v>100</v>
      </c>
      <c r="BJ587" s="257" cm="1">
        <f t="array" ref="BJ587">INDEX($K:$P,ROW(),MATCH(BJ$3,$K$2:$P$2,0))</f>
        <v>100</v>
      </c>
      <c r="BK587" s="257" cm="1">
        <f t="array" ref="BK587">INDEX($K:$P,ROW(),MATCH(BK$3,$K$2:$P$2,0))</f>
        <v>100</v>
      </c>
      <c r="BL587" s="257" cm="1">
        <f t="array" ref="BL587">INDEX($K:$P,ROW(),MATCH(BL$3,$K$2:$P$2,0))</f>
        <v>100</v>
      </c>
      <c r="BM587" s="257" cm="1">
        <f t="array" ref="BM587">INDEX($K:$P,ROW(),MATCH(BM$3,$K$2:$P$2,0))</f>
        <v>100</v>
      </c>
      <c r="BN587" s="257" cm="1">
        <f t="array" ref="BN587">INDEX($K:$P,ROW(),MATCH(BN$3,$K$2:$P$2,0))</f>
        <v>100</v>
      </c>
      <c r="BO587" s="257" cm="1">
        <f t="array" ref="BO587">INDEX($K:$P,ROW(),MATCH(BO$3,$K$2:$P$2,0))</f>
        <v>100</v>
      </c>
      <c r="BP587" s="257" cm="1">
        <f t="array" ref="BP587">INDEX($K:$P,ROW(),MATCH(BP$3,$K$2:$P$2,0))</f>
        <v>100</v>
      </c>
      <c r="BQ587" s="257" cm="1">
        <f t="array" ref="BQ587">INDEX($K:$P,ROW(),MATCH(BQ$3,$K$2:$P$2,0))</f>
        <v>100</v>
      </c>
      <c r="BR587" s="257" cm="1">
        <f t="array" ref="BR587">INDEX($K:$P,ROW(),MATCH(BR$3,$K$2:$P$2,0))</f>
        <v>100</v>
      </c>
      <c r="BS587" s="257" cm="1">
        <f t="array" ref="BS587">INDEX($K:$P,ROW(),MATCH(BS$3,$K$2:$P$2,0))</f>
        <v>100</v>
      </c>
      <c r="BT587" s="257" cm="1">
        <f t="array" ref="BT587">INDEX($K:$P,ROW(),MATCH(BT$3,$K$2:$P$2,0))</f>
        <v>100</v>
      </c>
      <c r="BU587" s="257" cm="1">
        <f t="array" ref="BU587">INDEX($K:$P,ROW(),MATCH(BU$3,$K$2:$P$2,0))</f>
        <v>100</v>
      </c>
      <c r="BV587" s="257" cm="1">
        <f t="array" ref="BV587">INDEX($K:$P,ROW(),MATCH(BV$3,$K$2:$P$2,0))</f>
        <v>100</v>
      </c>
      <c r="BW587" s="257" cm="1">
        <f t="array" ref="BW587">INDEX($K:$P,ROW(),MATCH(BW$3,$K$2:$P$2,0))</f>
        <v>100</v>
      </c>
      <c r="BX587" s="257" cm="1">
        <f t="array" ref="BX587">INDEX($K:$P,ROW(),MATCH(BX$3,$K$2:$P$2,0))</f>
        <v>100</v>
      </c>
      <c r="BY587" s="257" cm="1">
        <f t="array" ref="BY587">INDEX($K:$P,ROW(),MATCH(BY$3,$K$2:$P$2,0))</f>
        <v>100</v>
      </c>
      <c r="BZ587" s="257" cm="1">
        <f t="array" ref="BZ587">INDEX($K:$P,ROW(),MATCH(BZ$3,$K$2:$P$2,0))</f>
        <v>100</v>
      </c>
      <c r="CA587" s="257" cm="1">
        <f t="array" ref="CA587">INDEX($K:$P,ROW(),MATCH(CA$3,$K$2:$P$2,0))</f>
        <v>100</v>
      </c>
      <c r="CB587" s="257" cm="1">
        <f t="array" ref="CB587">INDEX($K:$P,ROW(),MATCH(CB$3,$K$2:$P$2,0))</f>
        <v>100</v>
      </c>
      <c r="CC587" s="257" cm="1">
        <f t="array" ref="CC587">INDEX($K:$P,ROW(),MATCH(CC$3,$K$2:$P$2,0))</f>
        <v>100</v>
      </c>
      <c r="CD587" s="257" cm="1">
        <f t="array" ref="CD587">INDEX($K:$P,ROW(),MATCH(CD$3,$K$2:$P$2,0))</f>
        <v>100</v>
      </c>
      <c r="CE587" s="257" cm="1">
        <f t="array" ref="CE587">INDEX($K:$P,ROW(),MATCH(CE$3,$K$2:$P$2,0))</f>
        <v>100</v>
      </c>
      <c r="CF587" s="257" cm="1">
        <f t="array" ref="CF587">INDEX($K:$P,ROW(),MATCH(CF$3,$K$2:$P$2,0))</f>
        <v>100</v>
      </c>
      <c r="CG587" s="257" cm="1">
        <f t="array" ref="CG587">INDEX($K:$P,ROW(),MATCH(CG$3,$K$2:$P$2,0))</f>
        <v>100</v>
      </c>
      <c r="CH587" s="257" cm="1">
        <f t="array" ref="CH587">INDEX($K:$P,ROW(),MATCH(CH$3,$K$2:$P$2,0))</f>
        <v>100</v>
      </c>
      <c r="CI587" s="257" cm="1">
        <f t="array" ref="CI587">INDEX($K:$P,ROW(),MATCH(CI$3,$K$2:$P$2,0))</f>
        <v>100</v>
      </c>
      <c r="CJ587" s="257" cm="1">
        <f t="array" ref="CJ587">INDEX($K:$P,ROW(),MATCH(CJ$3,$K$2:$P$2,0))</f>
        <v>100</v>
      </c>
      <c r="CK587" s="257" cm="1">
        <f t="array" ref="CK587">INDEX($K:$P,ROW(),MATCH(CK$3,$K$2:$P$2,0))</f>
        <v>100</v>
      </c>
      <c r="CL587" s="257" cm="1">
        <f t="array" ref="CL587">INDEX($K:$P,ROW(),MATCH(CL$3,$K$2:$P$2,0))</f>
        <v>100</v>
      </c>
      <c r="CM587" s="364"/>
      <c r="CN587" s="365"/>
      <c r="CO587" s="257" t="e" cm="1">
        <f t="array" ref="CO587">INDEX($K:$P,ROW(),MATCH(CO$3,$K$2:$P$2,0))</f>
        <v>#N/A</v>
      </c>
      <c r="CP587" s="257" t="e" cm="1">
        <f t="array" ref="CP587">INDEX($K:$P,ROW(),MATCH(CP$3,$K$2:$P$2,0))</f>
        <v>#N/A</v>
      </c>
      <c r="CQ587" s="257" t="e" cm="1">
        <f t="array" ref="CQ587">INDEX($K:$P,ROW(),MATCH(CQ$3,$K$2:$P$2,0))</f>
        <v>#N/A</v>
      </c>
      <c r="CR587" s="257" t="e" cm="1">
        <f t="array" ref="CR587">INDEX($K:$P,ROW(),MATCH(CR$3,$K$2:$P$2,0))</f>
        <v>#N/A</v>
      </c>
      <c r="CS587" s="257" t="e" cm="1">
        <f t="array" ref="CS587">INDEX($K:$P,ROW(),MATCH(CS$3,$K$2:$P$2,0))</f>
        <v>#N/A</v>
      </c>
      <c r="CT587" s="257" t="e" cm="1">
        <f t="array" ref="CT587">INDEX($K:$P,ROW(),MATCH(CT$3,$K$2:$P$2,0))</f>
        <v>#N/A</v>
      </c>
      <c r="CU587" s="257" t="e" cm="1">
        <f t="array" ref="CU587">INDEX($K:$P,ROW(),MATCH(CU$3,$K$2:$P$2,0))</f>
        <v>#N/A</v>
      </c>
      <c r="CV587" s="257" t="e" cm="1">
        <f t="array" ref="CV587">INDEX($K:$P,ROW(),MATCH(CV$3,$K$2:$P$2,0))</f>
        <v>#N/A</v>
      </c>
      <c r="CW587" s="257" t="e" cm="1">
        <f t="array" ref="CW587">INDEX($K:$P,ROW(),MATCH(CW$3,$K$2:$P$2,0))</f>
        <v>#N/A</v>
      </c>
      <c r="CX587" s="257" t="e" cm="1">
        <f t="array" ref="CX587">INDEX($K:$P,ROW(),MATCH(CX$3,$K$2:$P$2,0))</f>
        <v>#N/A</v>
      </c>
      <c r="CY587" s="257" t="e" cm="1">
        <f t="array" ref="CY587">INDEX($K:$P,ROW(),MATCH(CY$3,$K$2:$P$2,0))</f>
        <v>#N/A</v>
      </c>
      <c r="CZ587" s="257" t="e" cm="1">
        <f t="array" ref="CZ587">INDEX($K:$P,ROW(),MATCH(CZ$3,$K$2:$P$2,0))</f>
        <v>#N/A</v>
      </c>
      <c r="DA587" s="257" t="e" cm="1">
        <f t="array" ref="DA587">INDEX($K:$P,ROW(),MATCH(DA$3,$K$2:$P$2,0))</f>
        <v>#N/A</v>
      </c>
      <c r="DB587" s="257" t="e" cm="1">
        <f t="array" ref="DB587">INDEX($K:$P,ROW(),MATCH(DB$3,$K$2:$P$2,0))</f>
        <v>#N/A</v>
      </c>
      <c r="DC587" s="257" t="e" cm="1">
        <f t="array" ref="DC587">INDEX($K:$P,ROW(),MATCH(DC$3,$K$2:$P$2,0))</f>
        <v>#N/A</v>
      </c>
      <c r="DD587" s="257" t="e" cm="1">
        <f t="array" ref="DD587">INDEX($K:$P,ROW(),MATCH(DD$3,$K$2:$P$2,0))</f>
        <v>#N/A</v>
      </c>
      <c r="DE587" s="257" t="e" cm="1">
        <f t="array" ref="DE587">INDEX($K:$P,ROW(),MATCH(DE$3,$K$2:$P$2,0))</f>
        <v>#N/A</v>
      </c>
      <c r="DF587" s="257" t="e" cm="1">
        <f t="array" ref="DF587">INDEX($K:$P,ROW(),MATCH(DF$3,$K$2:$P$2,0))</f>
        <v>#N/A</v>
      </c>
      <c r="DG587" s="257" t="e" cm="1">
        <f t="array" ref="DG587">INDEX($K:$P,ROW(),MATCH(DG$3,$K$2:$P$2,0))</f>
        <v>#N/A</v>
      </c>
      <c r="DH587" s="257" t="e" cm="1">
        <f t="array" ref="DH587">INDEX($K:$P,ROW(),MATCH(DH$3,$K$2:$P$2,0))</f>
        <v>#N/A</v>
      </c>
      <c r="DI587" s="257" t="e" cm="1">
        <f t="array" ref="DI587">INDEX($K:$P,ROW(),MATCH(DI$3,$K$2:$P$2,0))</f>
        <v>#N/A</v>
      </c>
      <c r="DJ587" s="257" t="e" cm="1">
        <f t="array" ref="DJ587">INDEX($K:$P,ROW(),MATCH(DJ$3,$K$2:$P$2,0))</f>
        <v>#N/A</v>
      </c>
      <c r="DK587" s="257" t="e" cm="1">
        <f t="array" ref="DK587">INDEX($K:$P,ROW(),MATCH(DK$3,$K$2:$P$2,0))</f>
        <v>#N/A</v>
      </c>
      <c r="DL587" s="257" t="e" cm="1">
        <f t="array" ref="DL587">INDEX($K:$P,ROW(),MATCH(DL$3,$K$2:$P$2,0))</f>
        <v>#N/A</v>
      </c>
    </row>
    <row r="588" spans="1:116" x14ac:dyDescent="0.35">
      <c r="D588" t="s">
        <v>786</v>
      </c>
      <c r="E588" s="8" t="str">
        <f t="shared" ref="E588:E591" si="800">ROW()&amp;" "&amp;D588</f>
        <v>588 HOURLY-PV</v>
      </c>
      <c r="G588" s="127" t="s">
        <v>788</v>
      </c>
      <c r="H588" s="12"/>
      <c r="I588" s="60"/>
      <c r="J588" s="60"/>
      <c r="K588" s="38">
        <f t="shared" ref="K588:P588" ca="1" si="801">SUMIF($3:$3,K$2,588:588)</f>
        <v>6000000</v>
      </c>
      <c r="L588" s="38">
        <f t="shared" ca="1" si="801"/>
        <v>6000000</v>
      </c>
      <c r="M588" s="38">
        <f t="shared" ca="1" si="801"/>
        <v>6000000</v>
      </c>
      <c r="N588" s="38">
        <f t="shared" ca="1" si="801"/>
        <v>6000000</v>
      </c>
      <c r="O588" s="38">
        <f t="shared" ca="1" si="801"/>
        <v>6000000</v>
      </c>
      <c r="P588" s="38">
        <f t="shared" ca="1" si="801"/>
        <v>6000000</v>
      </c>
      <c r="R588" s="19"/>
      <c r="S588" s="38" cm="1">
        <f t="array" aca="1" ref="S588" ca="1">S587*INDIRECT(S580)</f>
        <v>500000</v>
      </c>
      <c r="T588" s="38" cm="1">
        <f t="array" aca="1" ref="T588" ca="1">T587*INDIRECT(T580)</f>
        <v>500000</v>
      </c>
      <c r="U588" s="38" cm="1">
        <f t="array" aca="1" ref="U588" ca="1">U587*INDIRECT(U580)</f>
        <v>500000</v>
      </c>
      <c r="V588" s="38" cm="1">
        <f t="array" aca="1" ref="V588" ca="1">V587*INDIRECT(V580)</f>
        <v>500000</v>
      </c>
      <c r="W588" s="38" cm="1">
        <f t="array" aca="1" ref="W588" ca="1">W587*INDIRECT(W580)</f>
        <v>500000</v>
      </c>
      <c r="X588" s="38" cm="1">
        <f t="array" aca="1" ref="X588" ca="1">X587*INDIRECT(X580)</f>
        <v>500000</v>
      </c>
      <c r="Y588" s="38" cm="1">
        <f t="array" aca="1" ref="Y588" ca="1">Y587*INDIRECT(Y580)</f>
        <v>500000</v>
      </c>
      <c r="Z588" s="38" cm="1">
        <f t="array" aca="1" ref="Z588" ca="1">Z587*INDIRECT(Z580)</f>
        <v>500000</v>
      </c>
      <c r="AA588" s="38" cm="1">
        <f t="array" aca="1" ref="AA588" ca="1">AA587*INDIRECT(AA580)</f>
        <v>500000</v>
      </c>
      <c r="AB588" s="38" cm="1">
        <f t="array" aca="1" ref="AB588" ca="1">AB587*INDIRECT(AB580)</f>
        <v>500000</v>
      </c>
      <c r="AC588" s="38" cm="1">
        <f t="array" aca="1" ref="AC588" ca="1">AC587*INDIRECT(AC580)</f>
        <v>500000</v>
      </c>
      <c r="AD588" s="38" cm="1">
        <f t="array" aca="1" ref="AD588" ca="1">AD587*INDIRECT(AD580)</f>
        <v>500000</v>
      </c>
      <c r="AE588" s="38" cm="1">
        <f t="array" aca="1" ref="AE588" ca="1">AE587*INDIRECT(AE580)</f>
        <v>500000</v>
      </c>
      <c r="AF588" s="38" cm="1">
        <f t="array" aca="1" ref="AF588" ca="1">AF587*INDIRECT(AF580)</f>
        <v>500000</v>
      </c>
      <c r="AG588" s="38" cm="1">
        <f t="array" aca="1" ref="AG588" ca="1">AG587*INDIRECT(AG580)</f>
        <v>500000</v>
      </c>
      <c r="AH588" s="38" cm="1">
        <f t="array" aca="1" ref="AH588" ca="1">AH587*INDIRECT(AH580)</f>
        <v>500000</v>
      </c>
      <c r="AI588" s="38" cm="1">
        <f t="array" aca="1" ref="AI588" ca="1">AI587*INDIRECT(AI580)</f>
        <v>500000</v>
      </c>
      <c r="AJ588" s="38" cm="1">
        <f t="array" aca="1" ref="AJ588" ca="1">AJ587*INDIRECT(AJ580)</f>
        <v>500000</v>
      </c>
      <c r="AK588" s="38" cm="1">
        <f t="array" aca="1" ref="AK588" ca="1">AK587*INDIRECT(AK580)</f>
        <v>500000</v>
      </c>
      <c r="AL588" s="38" cm="1">
        <f t="array" aca="1" ref="AL588" ca="1">AL587*INDIRECT(AL580)</f>
        <v>500000</v>
      </c>
      <c r="AM588" s="38" cm="1">
        <f t="array" aca="1" ref="AM588" ca="1">AM587*INDIRECT(AM580)</f>
        <v>500000</v>
      </c>
      <c r="AN588" s="38" cm="1">
        <f t="array" aca="1" ref="AN588" ca="1">AN587*INDIRECT(AN580)</f>
        <v>500000</v>
      </c>
      <c r="AO588" s="38" cm="1">
        <f t="array" aca="1" ref="AO588" ca="1">AO587*INDIRECT(AO580)</f>
        <v>500000</v>
      </c>
      <c r="AP588" s="38" cm="1">
        <f t="array" aca="1" ref="AP588" ca="1">AP587*INDIRECT(AP580)</f>
        <v>500000</v>
      </c>
      <c r="AQ588" s="38" cm="1">
        <f t="array" aca="1" ref="AQ588" ca="1">AQ587*INDIRECT(AQ580)</f>
        <v>500000</v>
      </c>
      <c r="AR588" s="38" cm="1">
        <f t="array" aca="1" ref="AR588" ca="1">AR587*INDIRECT(AR580)</f>
        <v>500000</v>
      </c>
      <c r="AS588" s="38" cm="1">
        <f t="array" aca="1" ref="AS588" ca="1">AS587*INDIRECT(AS580)</f>
        <v>500000</v>
      </c>
      <c r="AT588" s="38" cm="1">
        <f t="array" aca="1" ref="AT588" ca="1">AT587*INDIRECT(AT580)</f>
        <v>500000</v>
      </c>
      <c r="AU588" s="38" cm="1">
        <f t="array" aca="1" ref="AU588" ca="1">AU587*INDIRECT(AU580)</f>
        <v>500000</v>
      </c>
      <c r="AV588" s="38" cm="1">
        <f t="array" aca="1" ref="AV588" ca="1">AV587*INDIRECT(AV580)</f>
        <v>500000</v>
      </c>
      <c r="AW588" s="38" cm="1">
        <f t="array" aca="1" ref="AW588" ca="1">AW587*INDIRECT(AW580)</f>
        <v>500000</v>
      </c>
      <c r="AX588" s="38" cm="1">
        <f t="array" aca="1" ref="AX588" ca="1">AX587*INDIRECT(AX580)</f>
        <v>500000</v>
      </c>
      <c r="AY588" s="38" cm="1">
        <f t="array" aca="1" ref="AY588" ca="1">AY587*INDIRECT(AY580)</f>
        <v>500000</v>
      </c>
      <c r="AZ588" s="38" cm="1">
        <f t="array" aca="1" ref="AZ588" ca="1">AZ587*INDIRECT(AZ580)</f>
        <v>500000</v>
      </c>
      <c r="BA588" s="38" cm="1">
        <f t="array" aca="1" ref="BA588" ca="1">BA587*INDIRECT(BA580)</f>
        <v>500000</v>
      </c>
      <c r="BB588" s="38" cm="1">
        <f t="array" aca="1" ref="BB588" ca="1">BB587*INDIRECT(BB580)</f>
        <v>500000</v>
      </c>
      <c r="BC588" s="38" cm="1">
        <f t="array" aca="1" ref="BC588" ca="1">BC587*INDIRECT(BC580)</f>
        <v>500000</v>
      </c>
      <c r="BD588" s="38" cm="1">
        <f t="array" aca="1" ref="BD588" ca="1">BD587*INDIRECT(BD580)</f>
        <v>500000</v>
      </c>
      <c r="BE588" s="38" cm="1">
        <f t="array" aca="1" ref="BE588" ca="1">BE587*INDIRECT(BE580)</f>
        <v>500000</v>
      </c>
      <c r="BF588" s="38" cm="1">
        <f t="array" aca="1" ref="BF588" ca="1">BF587*INDIRECT(BF580)</f>
        <v>500000</v>
      </c>
      <c r="BG588" s="38" cm="1">
        <f t="array" aca="1" ref="BG588" ca="1">BG587*INDIRECT(BG580)</f>
        <v>500000</v>
      </c>
      <c r="BH588" s="38" cm="1">
        <f t="array" aca="1" ref="BH588" ca="1">BH587*INDIRECT(BH580)</f>
        <v>500000</v>
      </c>
      <c r="BI588" s="38" cm="1">
        <f t="array" aca="1" ref="BI588" ca="1">BI587*INDIRECT(BI580)</f>
        <v>500000</v>
      </c>
      <c r="BJ588" s="38" cm="1">
        <f t="array" aca="1" ref="BJ588" ca="1">BJ587*INDIRECT(BJ580)</f>
        <v>500000</v>
      </c>
      <c r="BK588" s="38" cm="1">
        <f t="array" aca="1" ref="BK588" ca="1">BK587*INDIRECT(BK580)</f>
        <v>500000</v>
      </c>
      <c r="BL588" s="38" cm="1">
        <f t="array" aca="1" ref="BL588" ca="1">BL587*INDIRECT(BL580)</f>
        <v>500000</v>
      </c>
      <c r="BM588" s="38" cm="1">
        <f t="array" aca="1" ref="BM588" ca="1">BM587*INDIRECT(BM580)</f>
        <v>500000</v>
      </c>
      <c r="BN588" s="38" cm="1">
        <f t="array" aca="1" ref="BN588" ca="1">BN587*INDIRECT(BN580)</f>
        <v>500000</v>
      </c>
      <c r="BO588" s="38" cm="1">
        <f t="array" aca="1" ref="BO588" ca="1">BO587*INDIRECT(BO580)</f>
        <v>500000</v>
      </c>
      <c r="BP588" s="38" cm="1">
        <f t="array" aca="1" ref="BP588" ca="1">BP587*INDIRECT(BP580)</f>
        <v>500000</v>
      </c>
      <c r="BQ588" s="38" cm="1">
        <f t="array" aca="1" ref="BQ588" ca="1">BQ587*INDIRECT(BQ580)</f>
        <v>500000</v>
      </c>
      <c r="BR588" s="38" cm="1">
        <f t="array" aca="1" ref="BR588" ca="1">BR587*INDIRECT(BR580)</f>
        <v>500000</v>
      </c>
      <c r="BS588" s="38" cm="1">
        <f t="array" aca="1" ref="BS588" ca="1">BS587*INDIRECT(BS580)</f>
        <v>500000</v>
      </c>
      <c r="BT588" s="38" cm="1">
        <f t="array" aca="1" ref="BT588" ca="1">BT587*INDIRECT(BT580)</f>
        <v>500000</v>
      </c>
      <c r="BU588" s="38" cm="1">
        <f t="array" aca="1" ref="BU588" ca="1">BU587*INDIRECT(BU580)</f>
        <v>500000</v>
      </c>
      <c r="BV588" s="38" cm="1">
        <f t="array" aca="1" ref="BV588" ca="1">BV587*INDIRECT(BV580)</f>
        <v>500000</v>
      </c>
      <c r="BW588" s="38" cm="1">
        <f t="array" aca="1" ref="BW588" ca="1">BW587*INDIRECT(BW580)</f>
        <v>500000</v>
      </c>
      <c r="BX588" s="38" cm="1">
        <f t="array" aca="1" ref="BX588" ca="1">BX587*INDIRECT(BX580)</f>
        <v>500000</v>
      </c>
      <c r="BY588" s="38" cm="1">
        <f t="array" aca="1" ref="BY588" ca="1">BY587*INDIRECT(BY580)</f>
        <v>500000</v>
      </c>
      <c r="BZ588" s="38" cm="1">
        <f t="array" aca="1" ref="BZ588" ca="1">BZ587*INDIRECT(BZ580)</f>
        <v>500000</v>
      </c>
      <c r="CA588" s="38" cm="1">
        <f t="array" aca="1" ref="CA588" ca="1">CA587*INDIRECT(CA580)</f>
        <v>500000</v>
      </c>
      <c r="CB588" s="38" cm="1">
        <f t="array" aca="1" ref="CB588" ca="1">CB587*INDIRECT(CB580)</f>
        <v>500000</v>
      </c>
      <c r="CC588" s="38" cm="1">
        <f t="array" aca="1" ref="CC588" ca="1">CC587*INDIRECT(CC580)</f>
        <v>500000</v>
      </c>
      <c r="CD588" s="38" cm="1">
        <f t="array" aca="1" ref="CD588" ca="1">CD587*INDIRECT(CD580)</f>
        <v>500000</v>
      </c>
      <c r="CE588" s="38" cm="1">
        <f t="array" aca="1" ref="CE588" ca="1">CE587*INDIRECT(CE580)</f>
        <v>500000</v>
      </c>
      <c r="CF588" s="38" cm="1">
        <f t="array" aca="1" ref="CF588" ca="1">CF587*INDIRECT(CF580)</f>
        <v>500000</v>
      </c>
      <c r="CG588" s="38" cm="1">
        <f t="array" aca="1" ref="CG588" ca="1">CG587*INDIRECT(CG580)</f>
        <v>500000</v>
      </c>
      <c r="CH588" s="38" cm="1">
        <f t="array" aca="1" ref="CH588" ca="1">CH587*INDIRECT(CH580)</f>
        <v>500000</v>
      </c>
      <c r="CI588" s="38" cm="1">
        <f t="array" aca="1" ref="CI588" ca="1">CI587*INDIRECT(CI580)</f>
        <v>500000</v>
      </c>
      <c r="CJ588" s="38" cm="1">
        <f t="array" aca="1" ref="CJ588" ca="1">CJ587*INDIRECT(CJ580)</f>
        <v>500000</v>
      </c>
      <c r="CK588" s="38" cm="1">
        <f t="array" aca="1" ref="CK588" ca="1">CK587*INDIRECT(CK580)</f>
        <v>500000</v>
      </c>
      <c r="CL588" s="38" cm="1">
        <f t="array" aca="1" ref="CL588" ca="1">CL587*INDIRECT(CL580)</f>
        <v>500000</v>
      </c>
      <c r="CM588" s="38" t="e" cm="1">
        <f t="array" aca="1" ref="CM588" ca="1">CM587*INDIRECT(CM580)</f>
        <v>#REF!</v>
      </c>
      <c r="CN588" s="38" t="e" cm="1">
        <f t="array" aca="1" ref="CN588" ca="1">CN587*INDIRECT(CN580)</f>
        <v>#REF!</v>
      </c>
      <c r="CO588" s="38" t="e" cm="1">
        <f t="array" aca="1" ref="CO588" ca="1">CO587*INDIRECT(CO580)</f>
        <v>#N/A</v>
      </c>
      <c r="CP588" s="38" t="e" cm="1">
        <f t="array" aca="1" ref="CP588" ca="1">CP587*INDIRECT(CP580)</f>
        <v>#N/A</v>
      </c>
      <c r="CQ588" s="38" t="e" cm="1">
        <f t="array" aca="1" ref="CQ588" ca="1">CQ587*INDIRECT(CQ580)</f>
        <v>#N/A</v>
      </c>
      <c r="CR588" s="38" t="e" cm="1">
        <f t="array" aca="1" ref="CR588" ca="1">CR587*INDIRECT(CR580)</f>
        <v>#N/A</v>
      </c>
      <c r="CS588" s="38" t="e" cm="1">
        <f t="array" aca="1" ref="CS588" ca="1">CS587*INDIRECT(CS580)</f>
        <v>#N/A</v>
      </c>
      <c r="CT588" s="38" t="e" cm="1">
        <f t="array" aca="1" ref="CT588" ca="1">CT587*INDIRECT(CT580)</f>
        <v>#N/A</v>
      </c>
      <c r="CU588" s="38" t="e" cm="1">
        <f t="array" aca="1" ref="CU588" ca="1">CU587*INDIRECT(CU580)</f>
        <v>#N/A</v>
      </c>
      <c r="CV588" s="38" t="e" cm="1">
        <f t="array" aca="1" ref="CV588" ca="1">CV587*INDIRECT(CV580)</f>
        <v>#N/A</v>
      </c>
      <c r="CW588" s="38" t="e" cm="1">
        <f t="array" aca="1" ref="CW588" ca="1">CW587*INDIRECT(CW580)</f>
        <v>#N/A</v>
      </c>
      <c r="CX588" s="38" t="e" cm="1">
        <f t="array" aca="1" ref="CX588" ca="1">CX587*INDIRECT(CX580)</f>
        <v>#N/A</v>
      </c>
      <c r="CY588" s="38" t="e" cm="1">
        <f t="array" aca="1" ref="CY588" ca="1">CY587*INDIRECT(CY580)</f>
        <v>#N/A</v>
      </c>
      <c r="CZ588" s="38" t="e" cm="1">
        <f t="array" aca="1" ref="CZ588" ca="1">CZ587*INDIRECT(CZ580)</f>
        <v>#N/A</v>
      </c>
      <c r="DA588" s="38" t="e" cm="1">
        <f t="array" aca="1" ref="DA588" ca="1">DA587*INDIRECT(DA580)</f>
        <v>#N/A</v>
      </c>
      <c r="DB588" s="38" t="e" cm="1">
        <f t="array" aca="1" ref="DB588" ca="1">DB587*INDIRECT(DB580)</f>
        <v>#N/A</v>
      </c>
      <c r="DC588" s="38" t="e" cm="1">
        <f t="array" aca="1" ref="DC588" ca="1">DC587*INDIRECT(DC580)</f>
        <v>#N/A</v>
      </c>
      <c r="DD588" s="38" t="e" cm="1">
        <f t="array" aca="1" ref="DD588" ca="1">DD587*INDIRECT(DD580)</f>
        <v>#N/A</v>
      </c>
      <c r="DE588" s="38" t="e" cm="1">
        <f t="array" aca="1" ref="DE588" ca="1">DE587*INDIRECT(DE580)</f>
        <v>#N/A</v>
      </c>
      <c r="DF588" s="38" t="e" cm="1">
        <f t="array" aca="1" ref="DF588" ca="1">DF587*INDIRECT(DF580)</f>
        <v>#N/A</v>
      </c>
      <c r="DG588" s="38" t="e" cm="1">
        <f t="array" aca="1" ref="DG588" ca="1">DG587*INDIRECT(DG580)</f>
        <v>#N/A</v>
      </c>
      <c r="DH588" s="38" t="e" cm="1">
        <f t="array" aca="1" ref="DH588" ca="1">DH587*INDIRECT(DH580)</f>
        <v>#N/A</v>
      </c>
      <c r="DI588" s="38" t="e" cm="1">
        <f t="array" aca="1" ref="DI588" ca="1">DI587*INDIRECT(DI580)</f>
        <v>#N/A</v>
      </c>
      <c r="DJ588" s="38" t="e" cm="1">
        <f t="array" aca="1" ref="DJ588" ca="1">DJ587*INDIRECT(DJ580)</f>
        <v>#N/A</v>
      </c>
      <c r="DK588" s="38" t="e" cm="1">
        <f t="array" aca="1" ref="DK588" ca="1">DK587*INDIRECT(DK580)</f>
        <v>#N/A</v>
      </c>
      <c r="DL588" s="38" t="e" cm="1">
        <f t="array" aca="1" ref="DL588" ca="1">DL587*INDIRECT(DL580)</f>
        <v>#N/A</v>
      </c>
    </row>
    <row r="589" spans="1:116" x14ac:dyDescent="0.35">
      <c r="D589" t="s">
        <v>786</v>
      </c>
      <c r="E589" s="8" t="str">
        <f t="shared" si="800"/>
        <v>589 HOURLY-PV</v>
      </c>
      <c r="G589" s="145"/>
      <c r="H589" s="12"/>
      <c r="I589" s="60"/>
      <c r="J589" s="60"/>
      <c r="K589" s="8"/>
      <c r="L589" s="8"/>
      <c r="M589" s="8"/>
      <c r="N589" s="8"/>
      <c r="O589" s="8"/>
      <c r="P589" s="8"/>
      <c r="R589" s="19"/>
      <c r="S589" s="19"/>
      <c r="T589" s="19"/>
      <c r="U589" s="19"/>
      <c r="V589" s="19"/>
      <c r="W589" s="19"/>
      <c r="X589" s="19"/>
      <c r="Y589" s="19"/>
      <c r="Z589" s="19"/>
      <c r="AA589" s="19"/>
      <c r="AB589" s="19"/>
      <c r="AC589" s="19"/>
      <c r="AD589" s="19"/>
      <c r="AE589" s="19"/>
      <c r="AF589" s="19"/>
      <c r="AG589" s="19"/>
      <c r="AH589" s="19"/>
      <c r="AI589" s="19"/>
      <c r="AJ589" s="19"/>
      <c r="AK589" s="19"/>
      <c r="AL589" s="19"/>
      <c r="AM589" s="19"/>
      <c r="AN589" s="19"/>
      <c r="AO589" s="19"/>
      <c r="AP589" s="19"/>
      <c r="AQ589" s="19"/>
      <c r="AR589" s="19"/>
      <c r="AS589" s="19"/>
      <c r="AT589" s="19"/>
      <c r="AU589" s="19"/>
      <c r="AV589" s="19"/>
      <c r="AW589" s="19"/>
      <c r="AX589" s="19"/>
      <c r="AY589" s="19"/>
      <c r="AZ589" s="19"/>
      <c r="BA589" s="19"/>
      <c r="BB589" s="19"/>
      <c r="BC589" s="19"/>
      <c r="BD589" s="19"/>
      <c r="BE589" s="19"/>
      <c r="BF589" s="19"/>
      <c r="BG589" s="19"/>
      <c r="BH589" s="19"/>
      <c r="BI589" s="19"/>
      <c r="BJ589" s="19"/>
      <c r="BK589" s="19"/>
      <c r="BL589" s="19"/>
      <c r="BM589" s="19"/>
      <c r="BN589" s="19"/>
      <c r="BO589" s="19"/>
      <c r="BP589" s="19"/>
      <c r="BQ589" s="19"/>
      <c r="BR589" s="19"/>
      <c r="BS589" s="19"/>
      <c r="BT589" s="19"/>
      <c r="BU589" s="19"/>
      <c r="BV589" s="19"/>
      <c r="BW589" s="19"/>
      <c r="BX589" s="19"/>
      <c r="BY589" s="19"/>
      <c r="BZ589" s="19"/>
      <c r="CA589" s="19"/>
      <c r="CB589" s="19"/>
      <c r="CC589" s="19"/>
      <c r="CD589" s="19"/>
      <c r="CE589" s="19"/>
      <c r="CF589" s="19"/>
      <c r="CG589" s="19"/>
      <c r="CH589" s="19"/>
      <c r="CI589" s="19"/>
      <c r="CJ589" s="19"/>
      <c r="CK589" s="19"/>
      <c r="CL589" s="19"/>
      <c r="CN589" s="60"/>
      <c r="CO589" s="19"/>
      <c r="CP589" s="19"/>
      <c r="CQ589" s="19"/>
      <c r="CR589" s="19"/>
      <c r="CS589" s="19"/>
      <c r="CT589" s="19"/>
      <c r="CU589" s="19"/>
      <c r="CV589" s="19"/>
      <c r="CW589" s="19"/>
      <c r="CX589" s="19"/>
      <c r="CY589" s="19"/>
      <c r="CZ589" s="19"/>
      <c r="DA589" s="19"/>
      <c r="DB589" s="19"/>
      <c r="DC589" s="19"/>
      <c r="DD589" s="19"/>
      <c r="DE589" s="19"/>
      <c r="DF589" s="19"/>
      <c r="DG589" s="19"/>
      <c r="DH589" s="19"/>
      <c r="DI589" s="19"/>
      <c r="DJ589" s="19"/>
      <c r="DK589" s="19"/>
      <c r="DL589" s="19"/>
    </row>
    <row r="590" spans="1:116" x14ac:dyDescent="0.35">
      <c r="D590" t="s">
        <v>786</v>
      </c>
      <c r="E590" s="8" t="str">
        <f t="shared" si="800"/>
        <v>590 HOURLY-PV</v>
      </c>
      <c r="G590" s="95" t="str">
        <f>"Revenue - "&amp;G598&amp;":"</f>
        <v>Revenue - (Primary label):</v>
      </c>
      <c r="H590" s="12"/>
      <c r="I590" s="60"/>
      <c r="J590" s="60"/>
      <c r="K590" s="8"/>
      <c r="L590" s="8"/>
      <c r="M590" s="8"/>
      <c r="N590" s="8"/>
      <c r="O590" s="8"/>
      <c r="P590" s="8"/>
      <c r="R590" s="19"/>
      <c r="S590" s="19"/>
      <c r="T590" s="19"/>
      <c r="U590" s="19"/>
      <c r="V590" s="19"/>
      <c r="W590" s="19"/>
      <c r="X590" s="19"/>
      <c r="Y590" s="19"/>
      <c r="Z590" s="19"/>
      <c r="AA590" s="19"/>
      <c r="AB590" s="19"/>
      <c r="AC590" s="19"/>
      <c r="AD590" s="19"/>
      <c r="AE590" s="19"/>
      <c r="AF590" s="19"/>
      <c r="AG590" s="19"/>
      <c r="AH590" s="19"/>
      <c r="AI590" s="19"/>
      <c r="AJ590" s="19"/>
      <c r="AK590" s="19"/>
      <c r="AL590" s="19"/>
      <c r="AM590" s="19"/>
      <c r="AN590" s="19"/>
      <c r="AO590" s="19"/>
      <c r="AP590" s="19"/>
      <c r="AQ590" s="19"/>
      <c r="AR590" s="19"/>
      <c r="AS590" s="19"/>
      <c r="AT590" s="19"/>
      <c r="AU590" s="19"/>
      <c r="AV590" s="19"/>
      <c r="AW590" s="19"/>
      <c r="AX590" s="19"/>
      <c r="AY590" s="19"/>
      <c r="AZ590" s="19"/>
      <c r="BA590" s="19"/>
      <c r="BB590" s="19"/>
      <c r="BC590" s="19"/>
      <c r="BD590" s="19"/>
      <c r="BE590" s="19"/>
      <c r="BF590" s="19"/>
      <c r="BG590" s="19"/>
      <c r="BH590" s="19"/>
      <c r="BI590" s="19"/>
      <c r="BJ590" s="19"/>
      <c r="BK590" s="19"/>
      <c r="BL590" s="19"/>
      <c r="BM590" s="19"/>
      <c r="BN590" s="19"/>
      <c r="BO590" s="19"/>
      <c r="BP590" s="19"/>
      <c r="BQ590" s="19"/>
      <c r="BR590" s="19"/>
      <c r="BS590" s="19"/>
      <c r="BT590" s="19"/>
      <c r="BU590" s="19"/>
      <c r="BV590" s="19"/>
      <c r="BW590" s="19"/>
      <c r="BX590" s="19"/>
      <c r="BY590" s="19"/>
      <c r="BZ590" s="19"/>
      <c r="CA590" s="19"/>
      <c r="CB590" s="19"/>
      <c r="CC590" s="19"/>
      <c r="CD590" s="19"/>
      <c r="CE590" s="19"/>
      <c r="CF590" s="19"/>
      <c r="CG590" s="19"/>
      <c r="CH590" s="19"/>
      <c r="CI590" s="19"/>
      <c r="CJ590" s="19"/>
      <c r="CK590" s="19"/>
      <c r="CL590" s="19"/>
      <c r="CN590" s="60"/>
      <c r="CO590" s="19"/>
      <c r="CP590" s="19"/>
      <c r="CQ590" s="19"/>
      <c r="CR590" s="19"/>
      <c r="CS590" s="19"/>
      <c r="CT590" s="19"/>
      <c r="CU590" s="19"/>
      <c r="CV590" s="19"/>
      <c r="CW590" s="19"/>
      <c r="CX590" s="19"/>
      <c r="CY590" s="19"/>
      <c r="CZ590" s="19"/>
      <c r="DA590" s="19"/>
      <c r="DB590" s="19"/>
      <c r="DC590" s="19"/>
      <c r="DD590" s="19"/>
      <c r="DE590" s="19"/>
      <c r="DF590" s="19"/>
      <c r="DG590" s="19"/>
      <c r="DH590" s="19"/>
      <c r="DI590" s="19"/>
      <c r="DJ590" s="19"/>
      <c r="DK590" s="19"/>
      <c r="DL590" s="19"/>
    </row>
    <row r="591" spans="1:116" x14ac:dyDescent="0.35">
      <c r="D591" t="s">
        <v>786</v>
      </c>
      <c r="E591" s="8" t="str">
        <f t="shared" si="800"/>
        <v>591 HOURLY-PV</v>
      </c>
      <c r="G591" s="145" t="s">
        <v>789</v>
      </c>
      <c r="H591" s="12"/>
      <c r="I591" s="60"/>
      <c r="J591" s="60"/>
      <c r="K591" s="139">
        <v>50</v>
      </c>
      <c r="L591" s="139">
        <v>50</v>
      </c>
      <c r="M591" s="139">
        <v>50</v>
      </c>
      <c r="N591" s="139">
        <v>50</v>
      </c>
      <c r="O591" s="139">
        <v>50</v>
      </c>
      <c r="P591" s="139">
        <v>50</v>
      </c>
      <c r="R591" s="19"/>
      <c r="S591" s="140" cm="1">
        <f t="array" ref="S591">INDEX($K:$P,ROW(),MATCH(S$3,$K$2:$P$2,0))</f>
        <v>50</v>
      </c>
      <c r="T591" s="140" cm="1">
        <f t="array" ref="T591">INDEX($K:$P,ROW(),MATCH(T$3,$K$2:$P$2,0))</f>
        <v>50</v>
      </c>
      <c r="U591" s="140" cm="1">
        <f t="array" ref="U591">INDEX($K:$P,ROW(),MATCH(U$3,$K$2:$P$2,0))</f>
        <v>50</v>
      </c>
      <c r="V591" s="140" cm="1">
        <f t="array" ref="V591">INDEX($K:$P,ROW(),MATCH(V$3,$K$2:$P$2,0))</f>
        <v>50</v>
      </c>
      <c r="W591" s="140" cm="1">
        <f t="array" ref="W591">INDEX($K:$P,ROW(),MATCH(W$3,$K$2:$P$2,0))</f>
        <v>50</v>
      </c>
      <c r="X591" s="140" cm="1">
        <f t="array" ref="X591">INDEX($K:$P,ROW(),MATCH(X$3,$K$2:$P$2,0))</f>
        <v>50</v>
      </c>
      <c r="Y591" s="140" cm="1">
        <f t="array" ref="Y591">INDEX($K:$P,ROW(),MATCH(Y$3,$K$2:$P$2,0))</f>
        <v>50</v>
      </c>
      <c r="Z591" s="140" cm="1">
        <f t="array" ref="Z591">INDEX($K:$P,ROW(),MATCH(Z$3,$K$2:$P$2,0))</f>
        <v>50</v>
      </c>
      <c r="AA591" s="140" cm="1">
        <f t="array" ref="AA591">INDEX($K:$P,ROW(),MATCH(AA$3,$K$2:$P$2,0))</f>
        <v>50</v>
      </c>
      <c r="AB591" s="140" cm="1">
        <f t="array" ref="AB591">INDEX($K:$P,ROW(),MATCH(AB$3,$K$2:$P$2,0))</f>
        <v>50</v>
      </c>
      <c r="AC591" s="140" cm="1">
        <f t="array" ref="AC591">INDEX($K:$P,ROW(),MATCH(AC$3,$K$2:$P$2,0))</f>
        <v>50</v>
      </c>
      <c r="AD591" s="140" cm="1">
        <f t="array" ref="AD591">INDEX($K:$P,ROW(),MATCH(AD$3,$K$2:$P$2,0))</f>
        <v>50</v>
      </c>
      <c r="AE591" s="140" cm="1">
        <f t="array" ref="AE591">INDEX($K:$P,ROW(),MATCH(AE$3,$K$2:$P$2,0))</f>
        <v>50</v>
      </c>
      <c r="AF591" s="140" cm="1">
        <f t="array" ref="AF591">INDEX($K:$P,ROW(),MATCH(AF$3,$K$2:$P$2,0))</f>
        <v>50</v>
      </c>
      <c r="AG591" s="140" cm="1">
        <f t="array" ref="AG591">INDEX($K:$P,ROW(),MATCH(AG$3,$K$2:$P$2,0))</f>
        <v>50</v>
      </c>
      <c r="AH591" s="140" cm="1">
        <f t="array" ref="AH591">INDEX($K:$P,ROW(),MATCH(AH$3,$K$2:$P$2,0))</f>
        <v>50</v>
      </c>
      <c r="AI591" s="140" cm="1">
        <f t="array" ref="AI591">INDEX($K:$P,ROW(),MATCH(AI$3,$K$2:$P$2,0))</f>
        <v>50</v>
      </c>
      <c r="AJ591" s="140" cm="1">
        <f t="array" ref="AJ591">INDEX($K:$P,ROW(),MATCH(AJ$3,$K$2:$P$2,0))</f>
        <v>50</v>
      </c>
      <c r="AK591" s="140" cm="1">
        <f t="array" ref="AK591">INDEX($K:$P,ROW(),MATCH(AK$3,$K$2:$P$2,0))</f>
        <v>50</v>
      </c>
      <c r="AL591" s="140" cm="1">
        <f t="array" ref="AL591">INDEX($K:$P,ROW(),MATCH(AL$3,$K$2:$P$2,0))</f>
        <v>50</v>
      </c>
      <c r="AM591" s="140" cm="1">
        <f t="array" ref="AM591">INDEX($K:$P,ROW(),MATCH(AM$3,$K$2:$P$2,0))</f>
        <v>50</v>
      </c>
      <c r="AN591" s="140" cm="1">
        <f t="array" ref="AN591">INDEX($K:$P,ROW(),MATCH(AN$3,$K$2:$P$2,0))</f>
        <v>50</v>
      </c>
      <c r="AO591" s="140" cm="1">
        <f t="array" ref="AO591">INDEX($K:$P,ROW(),MATCH(AO$3,$K$2:$P$2,0))</f>
        <v>50</v>
      </c>
      <c r="AP591" s="140" cm="1">
        <f t="array" ref="AP591">INDEX($K:$P,ROW(),MATCH(AP$3,$K$2:$P$2,0))</f>
        <v>50</v>
      </c>
      <c r="AQ591" s="140" cm="1">
        <f t="array" ref="AQ591">INDEX($K:$P,ROW(),MATCH(AQ$3,$K$2:$P$2,0))</f>
        <v>50</v>
      </c>
      <c r="AR591" s="140" cm="1">
        <f t="array" ref="AR591">INDEX($K:$P,ROW(),MATCH(AR$3,$K$2:$P$2,0))</f>
        <v>50</v>
      </c>
      <c r="AS591" s="140" cm="1">
        <f t="array" ref="AS591">INDEX($K:$P,ROW(),MATCH(AS$3,$K$2:$P$2,0))</f>
        <v>50</v>
      </c>
      <c r="AT591" s="140" cm="1">
        <f t="array" ref="AT591">INDEX($K:$P,ROW(),MATCH(AT$3,$K$2:$P$2,0))</f>
        <v>50</v>
      </c>
      <c r="AU591" s="140" cm="1">
        <f t="array" ref="AU591">INDEX($K:$P,ROW(),MATCH(AU$3,$K$2:$P$2,0))</f>
        <v>50</v>
      </c>
      <c r="AV591" s="140" cm="1">
        <f t="array" ref="AV591">INDEX($K:$P,ROW(),MATCH(AV$3,$K$2:$P$2,0))</f>
        <v>50</v>
      </c>
      <c r="AW591" s="140" cm="1">
        <f t="array" ref="AW591">INDEX($K:$P,ROW(),MATCH(AW$3,$K$2:$P$2,0))</f>
        <v>50</v>
      </c>
      <c r="AX591" s="140" cm="1">
        <f t="array" ref="AX591">INDEX($K:$P,ROW(),MATCH(AX$3,$K$2:$P$2,0))</f>
        <v>50</v>
      </c>
      <c r="AY591" s="140" cm="1">
        <f t="array" ref="AY591">INDEX($K:$P,ROW(),MATCH(AY$3,$K$2:$P$2,0))</f>
        <v>50</v>
      </c>
      <c r="AZ591" s="140" cm="1">
        <f t="array" ref="AZ591">INDEX($K:$P,ROW(),MATCH(AZ$3,$K$2:$P$2,0))</f>
        <v>50</v>
      </c>
      <c r="BA591" s="140" cm="1">
        <f t="array" ref="BA591">INDEX($K:$P,ROW(),MATCH(BA$3,$K$2:$P$2,0))</f>
        <v>50</v>
      </c>
      <c r="BB591" s="140" cm="1">
        <f t="array" ref="BB591">INDEX($K:$P,ROW(),MATCH(BB$3,$K$2:$P$2,0))</f>
        <v>50</v>
      </c>
      <c r="BC591" s="140" cm="1">
        <f t="array" ref="BC591">INDEX($K:$P,ROW(),MATCH(BC$3,$K$2:$P$2,0))</f>
        <v>50</v>
      </c>
      <c r="BD591" s="140" cm="1">
        <f t="array" ref="BD591">INDEX($K:$P,ROW(),MATCH(BD$3,$K$2:$P$2,0))</f>
        <v>50</v>
      </c>
      <c r="BE591" s="140" cm="1">
        <f t="array" ref="BE591">INDEX($K:$P,ROW(),MATCH(BE$3,$K$2:$P$2,0))</f>
        <v>50</v>
      </c>
      <c r="BF591" s="140" cm="1">
        <f t="array" ref="BF591">INDEX($K:$P,ROW(),MATCH(BF$3,$K$2:$P$2,0))</f>
        <v>50</v>
      </c>
      <c r="BG591" s="140" cm="1">
        <f t="array" ref="BG591">INDEX($K:$P,ROW(),MATCH(BG$3,$K$2:$P$2,0))</f>
        <v>50</v>
      </c>
      <c r="BH591" s="140" cm="1">
        <f t="array" ref="BH591">INDEX($K:$P,ROW(),MATCH(BH$3,$K$2:$P$2,0))</f>
        <v>50</v>
      </c>
      <c r="BI591" s="140" cm="1">
        <f t="array" ref="BI591">INDEX($K:$P,ROW(),MATCH(BI$3,$K$2:$P$2,0))</f>
        <v>50</v>
      </c>
      <c r="BJ591" s="140" cm="1">
        <f t="array" ref="BJ591">INDEX($K:$P,ROW(),MATCH(BJ$3,$K$2:$P$2,0))</f>
        <v>50</v>
      </c>
      <c r="BK591" s="140" cm="1">
        <f t="array" ref="BK591">INDEX($K:$P,ROW(),MATCH(BK$3,$K$2:$P$2,0))</f>
        <v>50</v>
      </c>
      <c r="BL591" s="140" cm="1">
        <f t="array" ref="BL591">INDEX($K:$P,ROW(),MATCH(BL$3,$K$2:$P$2,0))</f>
        <v>50</v>
      </c>
      <c r="BM591" s="140" cm="1">
        <f t="array" ref="BM591">INDEX($K:$P,ROW(),MATCH(BM$3,$K$2:$P$2,0))</f>
        <v>50</v>
      </c>
      <c r="BN591" s="140" cm="1">
        <f t="array" ref="BN591">INDEX($K:$P,ROW(),MATCH(BN$3,$K$2:$P$2,0))</f>
        <v>50</v>
      </c>
      <c r="BO591" s="140" cm="1">
        <f t="array" ref="BO591">INDEX($K:$P,ROW(),MATCH(BO$3,$K$2:$P$2,0))</f>
        <v>50</v>
      </c>
      <c r="BP591" s="140" cm="1">
        <f t="array" ref="BP591">INDEX($K:$P,ROW(),MATCH(BP$3,$K$2:$P$2,0))</f>
        <v>50</v>
      </c>
      <c r="BQ591" s="140" cm="1">
        <f t="array" ref="BQ591">INDEX($K:$P,ROW(),MATCH(BQ$3,$K$2:$P$2,0))</f>
        <v>50</v>
      </c>
      <c r="BR591" s="140" cm="1">
        <f t="array" ref="BR591">INDEX($K:$P,ROW(),MATCH(BR$3,$K$2:$P$2,0))</f>
        <v>50</v>
      </c>
      <c r="BS591" s="140" cm="1">
        <f t="array" ref="BS591">INDEX($K:$P,ROW(),MATCH(BS$3,$K$2:$P$2,0))</f>
        <v>50</v>
      </c>
      <c r="BT591" s="140" cm="1">
        <f t="array" ref="BT591">INDEX($K:$P,ROW(),MATCH(BT$3,$K$2:$P$2,0))</f>
        <v>50</v>
      </c>
      <c r="BU591" s="140" cm="1">
        <f t="array" ref="BU591">INDEX($K:$P,ROW(),MATCH(BU$3,$K$2:$P$2,0))</f>
        <v>50</v>
      </c>
      <c r="BV591" s="140" cm="1">
        <f t="array" ref="BV591">INDEX($K:$P,ROW(),MATCH(BV$3,$K$2:$P$2,0))</f>
        <v>50</v>
      </c>
      <c r="BW591" s="140" cm="1">
        <f t="array" ref="BW591">INDEX($K:$P,ROW(),MATCH(BW$3,$K$2:$P$2,0))</f>
        <v>50</v>
      </c>
      <c r="BX591" s="140" cm="1">
        <f t="array" ref="BX591">INDEX($K:$P,ROW(),MATCH(BX$3,$K$2:$P$2,0))</f>
        <v>50</v>
      </c>
      <c r="BY591" s="140" cm="1">
        <f t="array" ref="BY591">INDEX($K:$P,ROW(),MATCH(BY$3,$K$2:$P$2,0))</f>
        <v>50</v>
      </c>
      <c r="BZ591" s="140" cm="1">
        <f t="array" ref="BZ591">INDEX($K:$P,ROW(),MATCH(BZ$3,$K$2:$P$2,0))</f>
        <v>50</v>
      </c>
      <c r="CA591" s="140" cm="1">
        <f t="array" ref="CA591">INDEX($K:$P,ROW(),MATCH(CA$3,$K$2:$P$2,0))</f>
        <v>50</v>
      </c>
      <c r="CB591" s="140" cm="1">
        <f t="array" ref="CB591">INDEX($K:$P,ROW(),MATCH(CB$3,$K$2:$P$2,0))</f>
        <v>50</v>
      </c>
      <c r="CC591" s="140" cm="1">
        <f t="array" ref="CC591">INDEX($K:$P,ROW(),MATCH(CC$3,$K$2:$P$2,0))</f>
        <v>50</v>
      </c>
      <c r="CD591" s="140" cm="1">
        <f t="array" ref="CD591">INDEX($K:$P,ROW(),MATCH(CD$3,$K$2:$P$2,0))</f>
        <v>50</v>
      </c>
      <c r="CE591" s="140" cm="1">
        <f t="array" ref="CE591">INDEX($K:$P,ROW(),MATCH(CE$3,$K$2:$P$2,0))</f>
        <v>50</v>
      </c>
      <c r="CF591" s="140" cm="1">
        <f t="array" ref="CF591">INDEX($K:$P,ROW(),MATCH(CF$3,$K$2:$P$2,0))</f>
        <v>50</v>
      </c>
      <c r="CG591" s="140" cm="1">
        <f t="array" ref="CG591">INDEX($K:$P,ROW(),MATCH(CG$3,$K$2:$P$2,0))</f>
        <v>50</v>
      </c>
      <c r="CH591" s="140" cm="1">
        <f t="array" ref="CH591">INDEX($K:$P,ROW(),MATCH(CH$3,$K$2:$P$2,0))</f>
        <v>50</v>
      </c>
      <c r="CI591" s="140" cm="1">
        <f t="array" ref="CI591">INDEX($K:$P,ROW(),MATCH(CI$3,$K$2:$P$2,0))</f>
        <v>50</v>
      </c>
      <c r="CJ591" s="140" cm="1">
        <f t="array" ref="CJ591">INDEX($K:$P,ROW(),MATCH(CJ$3,$K$2:$P$2,0))</f>
        <v>50</v>
      </c>
      <c r="CK591" s="140" cm="1">
        <f t="array" ref="CK591">INDEX($K:$P,ROW(),MATCH(CK$3,$K$2:$P$2,0))</f>
        <v>50</v>
      </c>
      <c r="CL591" s="140" cm="1">
        <f t="array" ref="CL591">INDEX($K:$P,ROW(),MATCH(CL$3,$K$2:$P$2,0))</f>
        <v>50</v>
      </c>
      <c r="CM591" s="238"/>
      <c r="CN591" s="366"/>
      <c r="CO591" s="140" t="e" cm="1">
        <f t="array" ref="CO591">INDEX($K:$P,ROW(),MATCH(CO$3,$K$2:$P$2,0))</f>
        <v>#N/A</v>
      </c>
      <c r="CP591" s="140" t="e" cm="1">
        <f t="array" ref="CP591">INDEX($K:$P,ROW(),MATCH(CP$3,$K$2:$P$2,0))</f>
        <v>#N/A</v>
      </c>
      <c r="CQ591" s="140" t="e" cm="1">
        <f t="array" ref="CQ591">INDEX($K:$P,ROW(),MATCH(CQ$3,$K$2:$P$2,0))</f>
        <v>#N/A</v>
      </c>
      <c r="CR591" s="140" t="e" cm="1">
        <f t="array" ref="CR591">INDEX($K:$P,ROW(),MATCH(CR$3,$K$2:$P$2,0))</f>
        <v>#N/A</v>
      </c>
      <c r="CS591" s="140" t="e" cm="1">
        <f t="array" ref="CS591">INDEX($K:$P,ROW(),MATCH(CS$3,$K$2:$P$2,0))</f>
        <v>#N/A</v>
      </c>
      <c r="CT591" s="140" t="e" cm="1">
        <f t="array" ref="CT591">INDEX($K:$P,ROW(),MATCH(CT$3,$K$2:$P$2,0))</f>
        <v>#N/A</v>
      </c>
      <c r="CU591" s="140" t="e" cm="1">
        <f t="array" ref="CU591">INDEX($K:$P,ROW(),MATCH(CU$3,$K$2:$P$2,0))</f>
        <v>#N/A</v>
      </c>
      <c r="CV591" s="140" t="e" cm="1">
        <f t="array" ref="CV591">INDEX($K:$P,ROW(),MATCH(CV$3,$K$2:$P$2,0))</f>
        <v>#N/A</v>
      </c>
      <c r="CW591" s="140" t="e" cm="1">
        <f t="array" ref="CW591">INDEX($K:$P,ROW(),MATCH(CW$3,$K$2:$P$2,0))</f>
        <v>#N/A</v>
      </c>
      <c r="CX591" s="140" t="e" cm="1">
        <f t="array" ref="CX591">INDEX($K:$P,ROW(),MATCH(CX$3,$K$2:$P$2,0))</f>
        <v>#N/A</v>
      </c>
      <c r="CY591" s="140" t="e" cm="1">
        <f t="array" ref="CY591">INDEX($K:$P,ROW(),MATCH(CY$3,$K$2:$P$2,0))</f>
        <v>#N/A</v>
      </c>
      <c r="CZ591" s="140" t="e" cm="1">
        <f t="array" ref="CZ591">INDEX($K:$P,ROW(),MATCH(CZ$3,$K$2:$P$2,0))</f>
        <v>#N/A</v>
      </c>
      <c r="DA591" s="140" t="e" cm="1">
        <f t="array" ref="DA591">INDEX($K:$P,ROW(),MATCH(DA$3,$K$2:$P$2,0))</f>
        <v>#N/A</v>
      </c>
      <c r="DB591" s="140" t="e" cm="1">
        <f t="array" ref="DB591">INDEX($K:$P,ROW(),MATCH(DB$3,$K$2:$P$2,0))</f>
        <v>#N/A</v>
      </c>
      <c r="DC591" s="140" t="e" cm="1">
        <f t="array" ref="DC591">INDEX($K:$P,ROW(),MATCH(DC$3,$K$2:$P$2,0))</f>
        <v>#N/A</v>
      </c>
      <c r="DD591" s="140" t="e" cm="1">
        <f t="array" ref="DD591">INDEX($K:$P,ROW(),MATCH(DD$3,$K$2:$P$2,0))</f>
        <v>#N/A</v>
      </c>
      <c r="DE591" s="140" t="e" cm="1">
        <f t="array" ref="DE591">INDEX($K:$P,ROW(),MATCH(DE$3,$K$2:$P$2,0))</f>
        <v>#N/A</v>
      </c>
      <c r="DF591" s="140" t="e" cm="1">
        <f t="array" ref="DF591">INDEX($K:$P,ROW(),MATCH(DF$3,$K$2:$P$2,0))</f>
        <v>#N/A</v>
      </c>
      <c r="DG591" s="140" t="e" cm="1">
        <f t="array" ref="DG591">INDEX($K:$P,ROW(),MATCH(DG$3,$K$2:$P$2,0))</f>
        <v>#N/A</v>
      </c>
      <c r="DH591" s="140" t="e" cm="1">
        <f t="array" ref="DH591">INDEX($K:$P,ROW(),MATCH(DH$3,$K$2:$P$2,0))</f>
        <v>#N/A</v>
      </c>
      <c r="DI591" s="140" t="e" cm="1">
        <f t="array" ref="DI591">INDEX($K:$P,ROW(),MATCH(DI$3,$K$2:$P$2,0))</f>
        <v>#N/A</v>
      </c>
      <c r="DJ591" s="140" t="e" cm="1">
        <f t="array" ref="DJ591">INDEX($K:$P,ROW(),MATCH(DJ$3,$K$2:$P$2,0))</f>
        <v>#N/A</v>
      </c>
      <c r="DK591" s="140" t="e" cm="1">
        <f t="array" ref="DK591">INDEX($K:$P,ROW(),MATCH(DK$3,$K$2:$P$2,0))</f>
        <v>#N/A</v>
      </c>
      <c r="DL591" s="140" t="e" cm="1">
        <f t="array" ref="DL591">INDEX($K:$P,ROW(),MATCH(DL$3,$K$2:$P$2,0))</f>
        <v>#N/A</v>
      </c>
    </row>
    <row r="592" spans="1:116" x14ac:dyDescent="0.35">
      <c r="C592" t="s">
        <v>198</v>
      </c>
      <c r="D592" t="s">
        <v>786</v>
      </c>
      <c r="E592" s="8" t="str">
        <f t="shared" si="798"/>
        <v>592 HOURLY-PV</v>
      </c>
      <c r="G592" s="126" t="str">
        <f>"Revenue - "&amp;G598</f>
        <v>Revenue - (Primary label)</v>
      </c>
      <c r="H592" s="27"/>
      <c r="I592" s="78"/>
      <c r="J592" s="78"/>
      <c r="K592" s="33">
        <f t="shared" ref="K592:P592" ca="1" si="802">SUMIF($3:$3,K$2,592:592)</f>
        <v>300000000</v>
      </c>
      <c r="L592" s="33">
        <f t="shared" ca="1" si="802"/>
        <v>300000000</v>
      </c>
      <c r="M592" s="33">
        <f t="shared" ca="1" si="802"/>
        <v>300000000</v>
      </c>
      <c r="N592" s="33">
        <f t="shared" ca="1" si="802"/>
        <v>300000000</v>
      </c>
      <c r="O592" s="33">
        <f t="shared" ca="1" si="802"/>
        <v>300000000</v>
      </c>
      <c r="P592" s="33">
        <f t="shared" ca="1" si="802"/>
        <v>300000000</v>
      </c>
      <c r="R592" s="33"/>
      <c r="S592" s="33">
        <f ca="1">S588*S591</f>
        <v>25000000</v>
      </c>
      <c r="T592" s="33">
        <f t="shared" ref="T592:CE592" ca="1" si="803">T588*T591</f>
        <v>25000000</v>
      </c>
      <c r="U592" s="33">
        <f t="shared" ca="1" si="803"/>
        <v>25000000</v>
      </c>
      <c r="V592" s="33">
        <f t="shared" ca="1" si="803"/>
        <v>25000000</v>
      </c>
      <c r="W592" s="33">
        <f t="shared" ca="1" si="803"/>
        <v>25000000</v>
      </c>
      <c r="X592" s="33">
        <f t="shared" ca="1" si="803"/>
        <v>25000000</v>
      </c>
      <c r="Y592" s="33">
        <f t="shared" ca="1" si="803"/>
        <v>25000000</v>
      </c>
      <c r="Z592" s="33">
        <f t="shared" ca="1" si="803"/>
        <v>25000000</v>
      </c>
      <c r="AA592" s="33">
        <f t="shared" ca="1" si="803"/>
        <v>25000000</v>
      </c>
      <c r="AB592" s="33">
        <f t="shared" ca="1" si="803"/>
        <v>25000000</v>
      </c>
      <c r="AC592" s="33">
        <f t="shared" ca="1" si="803"/>
        <v>25000000</v>
      </c>
      <c r="AD592" s="33">
        <f t="shared" ca="1" si="803"/>
        <v>25000000</v>
      </c>
      <c r="AE592" s="33">
        <f t="shared" ca="1" si="803"/>
        <v>25000000</v>
      </c>
      <c r="AF592" s="33">
        <f t="shared" ca="1" si="803"/>
        <v>25000000</v>
      </c>
      <c r="AG592" s="33">
        <f t="shared" ca="1" si="803"/>
        <v>25000000</v>
      </c>
      <c r="AH592" s="33">
        <f t="shared" ca="1" si="803"/>
        <v>25000000</v>
      </c>
      <c r="AI592" s="33">
        <f t="shared" ca="1" si="803"/>
        <v>25000000</v>
      </c>
      <c r="AJ592" s="33">
        <f t="shared" ca="1" si="803"/>
        <v>25000000</v>
      </c>
      <c r="AK592" s="33">
        <f t="shared" ca="1" si="803"/>
        <v>25000000</v>
      </c>
      <c r="AL592" s="33">
        <f t="shared" ca="1" si="803"/>
        <v>25000000</v>
      </c>
      <c r="AM592" s="33">
        <f t="shared" ca="1" si="803"/>
        <v>25000000</v>
      </c>
      <c r="AN592" s="33">
        <f t="shared" ca="1" si="803"/>
        <v>25000000</v>
      </c>
      <c r="AO592" s="33">
        <f t="shared" ca="1" si="803"/>
        <v>25000000</v>
      </c>
      <c r="AP592" s="33">
        <f t="shared" ca="1" si="803"/>
        <v>25000000</v>
      </c>
      <c r="AQ592" s="33">
        <f t="shared" ca="1" si="803"/>
        <v>25000000</v>
      </c>
      <c r="AR592" s="33">
        <f t="shared" ca="1" si="803"/>
        <v>25000000</v>
      </c>
      <c r="AS592" s="33">
        <f t="shared" ca="1" si="803"/>
        <v>25000000</v>
      </c>
      <c r="AT592" s="33">
        <f t="shared" ca="1" si="803"/>
        <v>25000000</v>
      </c>
      <c r="AU592" s="33">
        <f t="shared" ca="1" si="803"/>
        <v>25000000</v>
      </c>
      <c r="AV592" s="33">
        <f t="shared" ca="1" si="803"/>
        <v>25000000</v>
      </c>
      <c r="AW592" s="33">
        <f t="shared" ca="1" si="803"/>
        <v>25000000</v>
      </c>
      <c r="AX592" s="33">
        <f t="shared" ca="1" si="803"/>
        <v>25000000</v>
      </c>
      <c r="AY592" s="33">
        <f t="shared" ca="1" si="803"/>
        <v>25000000</v>
      </c>
      <c r="AZ592" s="33">
        <f t="shared" ca="1" si="803"/>
        <v>25000000</v>
      </c>
      <c r="BA592" s="33">
        <f t="shared" ca="1" si="803"/>
        <v>25000000</v>
      </c>
      <c r="BB592" s="33">
        <f t="shared" ca="1" si="803"/>
        <v>25000000</v>
      </c>
      <c r="BC592" s="33">
        <f t="shared" ca="1" si="803"/>
        <v>25000000</v>
      </c>
      <c r="BD592" s="33">
        <f t="shared" ca="1" si="803"/>
        <v>25000000</v>
      </c>
      <c r="BE592" s="33">
        <f t="shared" ca="1" si="803"/>
        <v>25000000</v>
      </c>
      <c r="BF592" s="33">
        <f t="shared" ca="1" si="803"/>
        <v>25000000</v>
      </c>
      <c r="BG592" s="33">
        <f t="shared" ca="1" si="803"/>
        <v>25000000</v>
      </c>
      <c r="BH592" s="33">
        <f t="shared" ca="1" si="803"/>
        <v>25000000</v>
      </c>
      <c r="BI592" s="33">
        <f t="shared" ca="1" si="803"/>
        <v>25000000</v>
      </c>
      <c r="BJ592" s="33">
        <f t="shared" ca="1" si="803"/>
        <v>25000000</v>
      </c>
      <c r="BK592" s="33">
        <f t="shared" ca="1" si="803"/>
        <v>25000000</v>
      </c>
      <c r="BL592" s="33">
        <f t="shared" ca="1" si="803"/>
        <v>25000000</v>
      </c>
      <c r="BM592" s="33">
        <f t="shared" ca="1" si="803"/>
        <v>25000000</v>
      </c>
      <c r="BN592" s="33">
        <f t="shared" ca="1" si="803"/>
        <v>25000000</v>
      </c>
      <c r="BO592" s="33">
        <f t="shared" ca="1" si="803"/>
        <v>25000000</v>
      </c>
      <c r="BP592" s="33">
        <f t="shared" ca="1" si="803"/>
        <v>25000000</v>
      </c>
      <c r="BQ592" s="33">
        <f t="shared" ca="1" si="803"/>
        <v>25000000</v>
      </c>
      <c r="BR592" s="33">
        <f t="shared" ca="1" si="803"/>
        <v>25000000</v>
      </c>
      <c r="BS592" s="33">
        <f t="shared" ca="1" si="803"/>
        <v>25000000</v>
      </c>
      <c r="BT592" s="33">
        <f t="shared" ca="1" si="803"/>
        <v>25000000</v>
      </c>
      <c r="BU592" s="33">
        <f t="shared" ca="1" si="803"/>
        <v>25000000</v>
      </c>
      <c r="BV592" s="33">
        <f t="shared" ca="1" si="803"/>
        <v>25000000</v>
      </c>
      <c r="BW592" s="33">
        <f t="shared" ca="1" si="803"/>
        <v>25000000</v>
      </c>
      <c r="BX592" s="33">
        <f t="shared" ca="1" si="803"/>
        <v>25000000</v>
      </c>
      <c r="BY592" s="33">
        <f t="shared" ca="1" si="803"/>
        <v>25000000</v>
      </c>
      <c r="BZ592" s="33">
        <f t="shared" ca="1" si="803"/>
        <v>25000000</v>
      </c>
      <c r="CA592" s="33">
        <f t="shared" ca="1" si="803"/>
        <v>25000000</v>
      </c>
      <c r="CB592" s="33">
        <f t="shared" ca="1" si="803"/>
        <v>25000000</v>
      </c>
      <c r="CC592" s="33">
        <f t="shared" ca="1" si="803"/>
        <v>25000000</v>
      </c>
      <c r="CD592" s="33">
        <f t="shared" ca="1" si="803"/>
        <v>25000000</v>
      </c>
      <c r="CE592" s="33">
        <f t="shared" ca="1" si="803"/>
        <v>25000000</v>
      </c>
      <c r="CF592" s="33">
        <f t="shared" ref="CF592:DL592" ca="1" si="804">CF588*CF591</f>
        <v>25000000</v>
      </c>
      <c r="CG592" s="33">
        <f t="shared" ca="1" si="804"/>
        <v>25000000</v>
      </c>
      <c r="CH592" s="33">
        <f t="shared" ca="1" si="804"/>
        <v>25000000</v>
      </c>
      <c r="CI592" s="33">
        <f t="shared" ca="1" si="804"/>
        <v>25000000</v>
      </c>
      <c r="CJ592" s="33">
        <f t="shared" ca="1" si="804"/>
        <v>25000000</v>
      </c>
      <c r="CK592" s="33">
        <f t="shared" ca="1" si="804"/>
        <v>25000000</v>
      </c>
      <c r="CL592" s="33">
        <f t="shared" ca="1" si="804"/>
        <v>25000000</v>
      </c>
      <c r="CM592" s="33" t="e">
        <f t="shared" ca="1" si="804"/>
        <v>#REF!</v>
      </c>
      <c r="CN592" s="33" t="e">
        <f t="shared" ca="1" si="804"/>
        <v>#REF!</v>
      </c>
      <c r="CO592" s="33" t="e">
        <f t="shared" ca="1" si="804"/>
        <v>#N/A</v>
      </c>
      <c r="CP592" s="33" t="e">
        <f t="shared" ca="1" si="804"/>
        <v>#N/A</v>
      </c>
      <c r="CQ592" s="33" t="e">
        <f t="shared" ca="1" si="804"/>
        <v>#N/A</v>
      </c>
      <c r="CR592" s="33" t="e">
        <f t="shared" ca="1" si="804"/>
        <v>#N/A</v>
      </c>
      <c r="CS592" s="33" t="e">
        <f t="shared" ca="1" si="804"/>
        <v>#N/A</v>
      </c>
      <c r="CT592" s="33" t="e">
        <f t="shared" ca="1" si="804"/>
        <v>#N/A</v>
      </c>
      <c r="CU592" s="33" t="e">
        <f t="shared" ca="1" si="804"/>
        <v>#N/A</v>
      </c>
      <c r="CV592" s="33" t="e">
        <f t="shared" ca="1" si="804"/>
        <v>#N/A</v>
      </c>
      <c r="CW592" s="33" t="e">
        <f t="shared" ca="1" si="804"/>
        <v>#N/A</v>
      </c>
      <c r="CX592" s="33" t="e">
        <f t="shared" ca="1" si="804"/>
        <v>#N/A</v>
      </c>
      <c r="CY592" s="33" t="e">
        <f t="shared" ca="1" si="804"/>
        <v>#N/A</v>
      </c>
      <c r="CZ592" s="33" t="e">
        <f t="shared" ca="1" si="804"/>
        <v>#N/A</v>
      </c>
      <c r="DA592" s="33" t="e">
        <f t="shared" ca="1" si="804"/>
        <v>#N/A</v>
      </c>
      <c r="DB592" s="33" t="e">
        <f t="shared" ca="1" si="804"/>
        <v>#N/A</v>
      </c>
      <c r="DC592" s="33" t="e">
        <f t="shared" ca="1" si="804"/>
        <v>#N/A</v>
      </c>
      <c r="DD592" s="33" t="e">
        <f t="shared" ca="1" si="804"/>
        <v>#N/A</v>
      </c>
      <c r="DE592" s="33" t="e">
        <f t="shared" ca="1" si="804"/>
        <v>#N/A</v>
      </c>
      <c r="DF592" s="33" t="e">
        <f t="shared" ca="1" si="804"/>
        <v>#N/A</v>
      </c>
      <c r="DG592" s="33" t="e">
        <f t="shared" ca="1" si="804"/>
        <v>#N/A</v>
      </c>
      <c r="DH592" s="33" t="e">
        <f t="shared" ca="1" si="804"/>
        <v>#N/A</v>
      </c>
      <c r="DI592" s="33" t="e">
        <f t="shared" ca="1" si="804"/>
        <v>#N/A</v>
      </c>
      <c r="DJ592" s="33" t="e">
        <f t="shared" ca="1" si="804"/>
        <v>#N/A</v>
      </c>
      <c r="DK592" s="33" t="e">
        <f t="shared" ca="1" si="804"/>
        <v>#N/A</v>
      </c>
      <c r="DL592" s="33" t="e">
        <f t="shared" ca="1" si="804"/>
        <v>#N/A</v>
      </c>
    </row>
    <row r="593" spans="2:116" x14ac:dyDescent="0.35">
      <c r="D593" t="s">
        <v>786</v>
      </c>
      <c r="E593" s="8" t="str">
        <f t="shared" si="798"/>
        <v>593 HOURLY-PV</v>
      </c>
      <c r="G593" s="126"/>
      <c r="H593" s="27"/>
      <c r="I593" s="78"/>
      <c r="J593" s="78"/>
      <c r="K593" s="33"/>
      <c r="L593" s="33"/>
      <c r="M593" s="33"/>
      <c r="N593" s="33"/>
      <c r="O593" s="33"/>
      <c r="P593" s="33"/>
      <c r="R593" s="33"/>
      <c r="S593" s="33"/>
      <c r="T593" s="33"/>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3"/>
      <c r="AV593" s="33"/>
      <c r="AW593" s="33"/>
      <c r="AX593" s="33"/>
      <c r="AY593" s="33"/>
      <c r="AZ593" s="33"/>
      <c r="BA593" s="33"/>
      <c r="BB593" s="33"/>
      <c r="BC593" s="33"/>
      <c r="BD593" s="33"/>
      <c r="BE593" s="33"/>
      <c r="BF593" s="33"/>
      <c r="BG593" s="33"/>
      <c r="BH593" s="33"/>
      <c r="BI593" s="33"/>
      <c r="BJ593" s="33"/>
      <c r="BK593" s="33"/>
      <c r="BL593" s="33"/>
      <c r="BM593" s="33"/>
      <c r="BN593" s="33"/>
      <c r="BO593" s="33"/>
      <c r="BP593" s="33"/>
      <c r="BQ593" s="33"/>
      <c r="BR593" s="33"/>
      <c r="BS593" s="33"/>
      <c r="BT593" s="33"/>
      <c r="BU593" s="33"/>
      <c r="BV593" s="33"/>
      <c r="BW593" s="33"/>
      <c r="BX593" s="33"/>
      <c r="BY593" s="33"/>
      <c r="BZ593" s="33"/>
      <c r="CA593" s="33"/>
      <c r="CB593" s="33"/>
      <c r="CC593" s="33"/>
      <c r="CD593" s="33"/>
      <c r="CE593" s="33"/>
      <c r="CF593" s="33"/>
      <c r="CG593" s="33"/>
      <c r="CH593" s="33"/>
      <c r="CI593" s="33"/>
      <c r="CJ593" s="33"/>
      <c r="CK593" s="33"/>
      <c r="CL593" s="33"/>
      <c r="CN593" s="78"/>
      <c r="CO593" s="33"/>
      <c r="CP593" s="33"/>
      <c r="CQ593" s="33"/>
      <c r="CR593" s="33"/>
      <c r="CS593" s="33"/>
      <c r="CT593" s="33"/>
      <c r="CU593" s="33"/>
      <c r="CV593" s="33"/>
      <c r="CW593" s="33"/>
      <c r="CX593" s="33"/>
      <c r="CY593" s="33"/>
      <c r="CZ593" s="33"/>
      <c r="DA593" s="33"/>
      <c r="DB593" s="33"/>
      <c r="DC593" s="33"/>
      <c r="DD593" s="33"/>
      <c r="DE593" s="33"/>
      <c r="DF593" s="33"/>
      <c r="DG593" s="33"/>
      <c r="DH593" s="33"/>
      <c r="DI593" s="33"/>
      <c r="DJ593" s="33"/>
      <c r="DK593" s="33"/>
      <c r="DL593" s="33"/>
    </row>
    <row r="594" spans="2:116" x14ac:dyDescent="0.35">
      <c r="D594" t="s">
        <v>786</v>
      </c>
      <c r="E594" s="8" t="str">
        <f t="shared" si="798"/>
        <v>594 HOURLY-PV</v>
      </c>
      <c r="G594" s="95" t="str">
        <f>"COGS - "&amp;G602&amp;":"</f>
        <v>COGS - (Secondary label):</v>
      </c>
      <c r="H594" s="12"/>
      <c r="I594" s="60"/>
      <c r="J594" s="60"/>
      <c r="K594" s="17"/>
      <c r="L594" s="17"/>
      <c r="M594" s="17"/>
      <c r="N594" s="17"/>
      <c r="O594" s="17"/>
      <c r="P594" s="17"/>
      <c r="R594" s="19"/>
      <c r="S594" s="19"/>
      <c r="T594" s="19"/>
      <c r="U594" s="19"/>
      <c r="V594" s="19"/>
      <c r="W594" s="19"/>
      <c r="X594" s="19"/>
      <c r="Y594" s="19"/>
      <c r="Z594" s="19"/>
      <c r="AA594" s="19"/>
      <c r="AB594" s="19"/>
      <c r="AC594" s="19"/>
      <c r="AD594" s="19"/>
      <c r="AE594" s="19"/>
      <c r="AF594" s="19"/>
      <c r="AG594" s="19"/>
      <c r="AH594" s="19"/>
      <c r="AI594" s="19"/>
      <c r="AJ594" s="19"/>
      <c r="AK594" s="19"/>
      <c r="AL594" s="19"/>
      <c r="AM594" s="19"/>
      <c r="AN594" s="19"/>
      <c r="AO594" s="19"/>
      <c r="AP594" s="19"/>
      <c r="AQ594" s="19"/>
      <c r="AR594" s="19"/>
      <c r="AS594" s="19"/>
      <c r="AT594" s="19"/>
      <c r="AU594" s="19"/>
      <c r="AV594" s="19"/>
      <c r="AW594" s="19"/>
      <c r="AX594" s="19"/>
      <c r="AY594" s="19"/>
      <c r="AZ594" s="19"/>
      <c r="BA594" s="19"/>
      <c r="BB594" s="19"/>
      <c r="BC594" s="19"/>
      <c r="BD594" s="19"/>
      <c r="BE594" s="19"/>
      <c r="BF594" s="19"/>
      <c r="BG594" s="19"/>
      <c r="BH594" s="19"/>
      <c r="BI594" s="19"/>
      <c r="BJ594" s="19"/>
      <c r="BK594" s="19"/>
      <c r="BL594" s="19"/>
      <c r="BM594" s="19"/>
      <c r="BN594" s="19"/>
      <c r="BO594" s="19"/>
      <c r="BP594" s="19"/>
      <c r="BQ594" s="19"/>
      <c r="BR594" s="19"/>
      <c r="BS594" s="19"/>
      <c r="BT594" s="19"/>
      <c r="BU594" s="19"/>
      <c r="BV594" s="19"/>
      <c r="BW594" s="19"/>
      <c r="BX594" s="19"/>
      <c r="BY594" s="19"/>
      <c r="BZ594" s="19"/>
      <c r="CA594" s="19"/>
      <c r="CB594" s="19"/>
      <c r="CC594" s="19"/>
      <c r="CD594" s="19"/>
      <c r="CE594" s="19"/>
      <c r="CF594" s="19"/>
      <c r="CG594" s="19"/>
      <c r="CH594" s="19"/>
      <c r="CI594" s="19"/>
      <c r="CJ594" s="19"/>
      <c r="CK594" s="19"/>
      <c r="CL594" s="19"/>
      <c r="CN594" s="60"/>
      <c r="CO594" s="19"/>
      <c r="CP594" s="19"/>
      <c r="CQ594" s="19"/>
      <c r="CR594" s="19"/>
      <c r="CS594" s="19"/>
      <c r="CT594" s="19"/>
      <c r="CU594" s="19"/>
      <c r="CV594" s="19"/>
      <c r="CW594" s="19"/>
      <c r="CX594" s="19"/>
      <c r="CY594" s="19"/>
      <c r="CZ594" s="19"/>
      <c r="DA594" s="19"/>
      <c r="DB594" s="19"/>
      <c r="DC594" s="19"/>
      <c r="DD594" s="19"/>
      <c r="DE594" s="19"/>
      <c r="DF594" s="19"/>
      <c r="DG594" s="19"/>
      <c r="DH594" s="19"/>
      <c r="DI594" s="19"/>
      <c r="DJ594" s="19"/>
      <c r="DK594" s="19"/>
      <c r="DL594" s="19"/>
    </row>
    <row r="595" spans="2:116" x14ac:dyDescent="0.35">
      <c r="D595" t="s">
        <v>786</v>
      </c>
      <c r="E595" s="8" t="str">
        <f t="shared" si="798"/>
        <v>595 HOURLY-PV</v>
      </c>
      <c r="G595" s="145" t="s">
        <v>789</v>
      </c>
      <c r="H595" s="12"/>
      <c r="I595" s="60"/>
      <c r="J595" s="60"/>
      <c r="K595" s="139">
        <v>25</v>
      </c>
      <c r="L595" s="139">
        <v>25</v>
      </c>
      <c r="M595" s="139">
        <v>25</v>
      </c>
      <c r="N595" s="139">
        <v>25</v>
      </c>
      <c r="O595" s="139">
        <v>25</v>
      </c>
      <c r="P595" s="139">
        <v>25</v>
      </c>
      <c r="R595" s="19"/>
      <c r="S595" s="140" cm="1">
        <f t="array" ref="S595">INDEX($K:$P,ROW(),MATCH(S$3,$K$2:$P$2,0))</f>
        <v>25</v>
      </c>
      <c r="T595" s="140" cm="1">
        <f t="array" ref="T595">INDEX($K:$P,ROW(),MATCH(T$3,$K$2:$P$2,0))</f>
        <v>25</v>
      </c>
      <c r="U595" s="140" cm="1">
        <f t="array" ref="U595">INDEX($K:$P,ROW(),MATCH(U$3,$K$2:$P$2,0))</f>
        <v>25</v>
      </c>
      <c r="V595" s="140" cm="1">
        <f t="array" ref="V595">INDEX($K:$P,ROW(),MATCH(V$3,$K$2:$P$2,0))</f>
        <v>25</v>
      </c>
      <c r="W595" s="140" cm="1">
        <f t="array" ref="W595">INDEX($K:$P,ROW(),MATCH(W$3,$K$2:$P$2,0))</f>
        <v>25</v>
      </c>
      <c r="X595" s="140" cm="1">
        <f t="array" ref="X595">INDEX($K:$P,ROW(),MATCH(X$3,$K$2:$P$2,0))</f>
        <v>25</v>
      </c>
      <c r="Y595" s="140" cm="1">
        <f t="array" ref="Y595">INDEX($K:$P,ROW(),MATCH(Y$3,$K$2:$P$2,0))</f>
        <v>25</v>
      </c>
      <c r="Z595" s="140" cm="1">
        <f t="array" ref="Z595">INDEX($K:$P,ROW(),MATCH(Z$3,$K$2:$P$2,0))</f>
        <v>25</v>
      </c>
      <c r="AA595" s="140" cm="1">
        <f t="array" ref="AA595">INDEX($K:$P,ROW(),MATCH(AA$3,$K$2:$P$2,0))</f>
        <v>25</v>
      </c>
      <c r="AB595" s="140" cm="1">
        <f t="array" ref="AB595">INDEX($K:$P,ROW(),MATCH(AB$3,$K$2:$P$2,0))</f>
        <v>25</v>
      </c>
      <c r="AC595" s="140" cm="1">
        <f t="array" ref="AC595">INDEX($K:$P,ROW(),MATCH(AC$3,$K$2:$P$2,0))</f>
        <v>25</v>
      </c>
      <c r="AD595" s="140" cm="1">
        <f t="array" ref="AD595">INDEX($K:$P,ROW(),MATCH(AD$3,$K$2:$P$2,0))</f>
        <v>25</v>
      </c>
      <c r="AE595" s="140" cm="1">
        <f t="array" ref="AE595">INDEX($K:$P,ROW(),MATCH(AE$3,$K$2:$P$2,0))</f>
        <v>25</v>
      </c>
      <c r="AF595" s="140" cm="1">
        <f t="array" ref="AF595">INDEX($K:$P,ROW(),MATCH(AF$3,$K$2:$P$2,0))</f>
        <v>25</v>
      </c>
      <c r="AG595" s="140" cm="1">
        <f t="array" ref="AG595">INDEX($K:$P,ROW(),MATCH(AG$3,$K$2:$P$2,0))</f>
        <v>25</v>
      </c>
      <c r="AH595" s="140" cm="1">
        <f t="array" ref="AH595">INDEX($K:$P,ROW(),MATCH(AH$3,$K$2:$P$2,0))</f>
        <v>25</v>
      </c>
      <c r="AI595" s="140" cm="1">
        <f t="array" ref="AI595">INDEX($K:$P,ROW(),MATCH(AI$3,$K$2:$P$2,0))</f>
        <v>25</v>
      </c>
      <c r="AJ595" s="140" cm="1">
        <f t="array" ref="AJ595">INDEX($K:$P,ROW(),MATCH(AJ$3,$K$2:$P$2,0))</f>
        <v>25</v>
      </c>
      <c r="AK595" s="140" cm="1">
        <f t="array" ref="AK595">INDEX($K:$P,ROW(),MATCH(AK$3,$K$2:$P$2,0))</f>
        <v>25</v>
      </c>
      <c r="AL595" s="140" cm="1">
        <f t="array" ref="AL595">INDEX($K:$P,ROW(),MATCH(AL$3,$K$2:$P$2,0))</f>
        <v>25</v>
      </c>
      <c r="AM595" s="140" cm="1">
        <f t="array" ref="AM595">INDEX($K:$P,ROW(),MATCH(AM$3,$K$2:$P$2,0))</f>
        <v>25</v>
      </c>
      <c r="AN595" s="140" cm="1">
        <f t="array" ref="AN595">INDEX($K:$P,ROW(),MATCH(AN$3,$K$2:$P$2,0))</f>
        <v>25</v>
      </c>
      <c r="AO595" s="140" cm="1">
        <f t="array" ref="AO595">INDEX($K:$P,ROW(),MATCH(AO$3,$K$2:$P$2,0))</f>
        <v>25</v>
      </c>
      <c r="AP595" s="140" cm="1">
        <f t="array" ref="AP595">INDEX($K:$P,ROW(),MATCH(AP$3,$K$2:$P$2,0))</f>
        <v>25</v>
      </c>
      <c r="AQ595" s="140" cm="1">
        <f t="array" ref="AQ595">INDEX($K:$P,ROW(),MATCH(AQ$3,$K$2:$P$2,0))</f>
        <v>25</v>
      </c>
      <c r="AR595" s="140" cm="1">
        <f t="array" ref="AR595">INDEX($K:$P,ROW(),MATCH(AR$3,$K$2:$P$2,0))</f>
        <v>25</v>
      </c>
      <c r="AS595" s="140" cm="1">
        <f t="array" ref="AS595">INDEX($K:$P,ROW(),MATCH(AS$3,$K$2:$P$2,0))</f>
        <v>25</v>
      </c>
      <c r="AT595" s="140" cm="1">
        <f t="array" ref="AT595">INDEX($K:$P,ROW(),MATCH(AT$3,$K$2:$P$2,0))</f>
        <v>25</v>
      </c>
      <c r="AU595" s="140" cm="1">
        <f t="array" ref="AU595">INDEX($K:$P,ROW(),MATCH(AU$3,$K$2:$P$2,0))</f>
        <v>25</v>
      </c>
      <c r="AV595" s="140" cm="1">
        <f t="array" ref="AV595">INDEX($K:$P,ROW(),MATCH(AV$3,$K$2:$P$2,0))</f>
        <v>25</v>
      </c>
      <c r="AW595" s="140" cm="1">
        <f t="array" ref="AW595">INDEX($K:$P,ROW(),MATCH(AW$3,$K$2:$P$2,0))</f>
        <v>25</v>
      </c>
      <c r="AX595" s="140" cm="1">
        <f t="array" ref="AX595">INDEX($K:$P,ROW(),MATCH(AX$3,$K$2:$P$2,0))</f>
        <v>25</v>
      </c>
      <c r="AY595" s="140" cm="1">
        <f t="array" ref="AY595">INDEX($K:$P,ROW(),MATCH(AY$3,$K$2:$P$2,0))</f>
        <v>25</v>
      </c>
      <c r="AZ595" s="140" cm="1">
        <f t="array" ref="AZ595">INDEX($K:$P,ROW(),MATCH(AZ$3,$K$2:$P$2,0))</f>
        <v>25</v>
      </c>
      <c r="BA595" s="140" cm="1">
        <f t="array" ref="BA595">INDEX($K:$P,ROW(),MATCH(BA$3,$K$2:$P$2,0))</f>
        <v>25</v>
      </c>
      <c r="BB595" s="140" cm="1">
        <f t="array" ref="BB595">INDEX($K:$P,ROW(),MATCH(BB$3,$K$2:$P$2,0))</f>
        <v>25</v>
      </c>
      <c r="BC595" s="140" cm="1">
        <f t="array" ref="BC595">INDEX($K:$P,ROW(),MATCH(BC$3,$K$2:$P$2,0))</f>
        <v>25</v>
      </c>
      <c r="BD595" s="140" cm="1">
        <f t="array" ref="BD595">INDEX($K:$P,ROW(),MATCH(BD$3,$K$2:$P$2,0))</f>
        <v>25</v>
      </c>
      <c r="BE595" s="140" cm="1">
        <f t="array" ref="BE595">INDEX($K:$P,ROW(),MATCH(BE$3,$K$2:$P$2,0))</f>
        <v>25</v>
      </c>
      <c r="BF595" s="140" cm="1">
        <f t="array" ref="BF595">INDEX($K:$P,ROW(),MATCH(BF$3,$K$2:$P$2,0))</f>
        <v>25</v>
      </c>
      <c r="BG595" s="140" cm="1">
        <f t="array" ref="BG595">INDEX($K:$P,ROW(),MATCH(BG$3,$K$2:$P$2,0))</f>
        <v>25</v>
      </c>
      <c r="BH595" s="140" cm="1">
        <f t="array" ref="BH595">INDEX($K:$P,ROW(),MATCH(BH$3,$K$2:$P$2,0))</f>
        <v>25</v>
      </c>
      <c r="BI595" s="140" cm="1">
        <f t="array" ref="BI595">INDEX($K:$P,ROW(),MATCH(BI$3,$K$2:$P$2,0))</f>
        <v>25</v>
      </c>
      <c r="BJ595" s="140" cm="1">
        <f t="array" ref="BJ595">INDEX($K:$P,ROW(),MATCH(BJ$3,$K$2:$P$2,0))</f>
        <v>25</v>
      </c>
      <c r="BK595" s="140" cm="1">
        <f t="array" ref="BK595">INDEX($K:$P,ROW(),MATCH(BK$3,$K$2:$P$2,0))</f>
        <v>25</v>
      </c>
      <c r="BL595" s="140" cm="1">
        <f t="array" ref="BL595">INDEX($K:$P,ROW(),MATCH(BL$3,$K$2:$P$2,0))</f>
        <v>25</v>
      </c>
      <c r="BM595" s="140" cm="1">
        <f t="array" ref="BM595">INDEX($K:$P,ROW(),MATCH(BM$3,$K$2:$P$2,0))</f>
        <v>25</v>
      </c>
      <c r="BN595" s="140" cm="1">
        <f t="array" ref="BN595">INDEX($K:$P,ROW(),MATCH(BN$3,$K$2:$P$2,0))</f>
        <v>25</v>
      </c>
      <c r="BO595" s="140" cm="1">
        <f t="array" ref="BO595">INDEX($K:$P,ROW(),MATCH(BO$3,$K$2:$P$2,0))</f>
        <v>25</v>
      </c>
      <c r="BP595" s="140" cm="1">
        <f t="array" ref="BP595">INDEX($K:$P,ROW(),MATCH(BP$3,$K$2:$P$2,0))</f>
        <v>25</v>
      </c>
      <c r="BQ595" s="140" cm="1">
        <f t="array" ref="BQ595">INDEX($K:$P,ROW(),MATCH(BQ$3,$K$2:$P$2,0))</f>
        <v>25</v>
      </c>
      <c r="BR595" s="140" cm="1">
        <f t="array" ref="BR595">INDEX($K:$P,ROW(),MATCH(BR$3,$K$2:$P$2,0))</f>
        <v>25</v>
      </c>
      <c r="BS595" s="140" cm="1">
        <f t="array" ref="BS595">INDEX($K:$P,ROW(),MATCH(BS$3,$K$2:$P$2,0))</f>
        <v>25</v>
      </c>
      <c r="BT595" s="140" cm="1">
        <f t="array" ref="BT595">INDEX($K:$P,ROW(),MATCH(BT$3,$K$2:$P$2,0))</f>
        <v>25</v>
      </c>
      <c r="BU595" s="140" cm="1">
        <f t="array" ref="BU595">INDEX($K:$P,ROW(),MATCH(BU$3,$K$2:$P$2,0))</f>
        <v>25</v>
      </c>
      <c r="BV595" s="140" cm="1">
        <f t="array" ref="BV595">INDEX($K:$P,ROW(),MATCH(BV$3,$K$2:$P$2,0))</f>
        <v>25</v>
      </c>
      <c r="BW595" s="140" cm="1">
        <f t="array" ref="BW595">INDEX($K:$P,ROW(),MATCH(BW$3,$K$2:$P$2,0))</f>
        <v>25</v>
      </c>
      <c r="BX595" s="140" cm="1">
        <f t="array" ref="BX595">INDEX($K:$P,ROW(),MATCH(BX$3,$K$2:$P$2,0))</f>
        <v>25</v>
      </c>
      <c r="BY595" s="140" cm="1">
        <f t="array" ref="BY595">INDEX($K:$P,ROW(),MATCH(BY$3,$K$2:$P$2,0))</f>
        <v>25</v>
      </c>
      <c r="BZ595" s="140" cm="1">
        <f t="array" ref="BZ595">INDEX($K:$P,ROW(),MATCH(BZ$3,$K$2:$P$2,0))</f>
        <v>25</v>
      </c>
      <c r="CA595" s="140" cm="1">
        <f t="array" ref="CA595">INDEX($K:$P,ROW(),MATCH(CA$3,$K$2:$P$2,0))</f>
        <v>25</v>
      </c>
      <c r="CB595" s="140" cm="1">
        <f t="array" ref="CB595">INDEX($K:$P,ROW(),MATCH(CB$3,$K$2:$P$2,0))</f>
        <v>25</v>
      </c>
      <c r="CC595" s="140" cm="1">
        <f t="array" ref="CC595">INDEX($K:$P,ROW(),MATCH(CC$3,$K$2:$P$2,0))</f>
        <v>25</v>
      </c>
      <c r="CD595" s="140" cm="1">
        <f t="array" ref="CD595">INDEX($K:$P,ROW(),MATCH(CD$3,$K$2:$P$2,0))</f>
        <v>25</v>
      </c>
      <c r="CE595" s="140" cm="1">
        <f t="array" ref="CE595">INDEX($K:$P,ROW(),MATCH(CE$3,$K$2:$P$2,0))</f>
        <v>25</v>
      </c>
      <c r="CF595" s="140" cm="1">
        <f t="array" ref="CF595">INDEX($K:$P,ROW(),MATCH(CF$3,$K$2:$P$2,0))</f>
        <v>25</v>
      </c>
      <c r="CG595" s="140" cm="1">
        <f t="array" ref="CG595">INDEX($K:$P,ROW(),MATCH(CG$3,$K$2:$P$2,0))</f>
        <v>25</v>
      </c>
      <c r="CH595" s="140" cm="1">
        <f t="array" ref="CH595">INDEX($K:$P,ROW(),MATCH(CH$3,$K$2:$P$2,0))</f>
        <v>25</v>
      </c>
      <c r="CI595" s="140" cm="1">
        <f t="array" ref="CI595">INDEX($K:$P,ROW(),MATCH(CI$3,$K$2:$P$2,0))</f>
        <v>25</v>
      </c>
      <c r="CJ595" s="140" cm="1">
        <f t="array" ref="CJ595">INDEX($K:$P,ROW(),MATCH(CJ$3,$K$2:$P$2,0))</f>
        <v>25</v>
      </c>
      <c r="CK595" s="140" cm="1">
        <f t="array" ref="CK595">INDEX($K:$P,ROW(),MATCH(CK$3,$K$2:$P$2,0))</f>
        <v>25</v>
      </c>
      <c r="CL595" s="140" cm="1">
        <f t="array" ref="CL595">INDEX($K:$P,ROW(),MATCH(CL$3,$K$2:$P$2,0))</f>
        <v>25</v>
      </c>
      <c r="CM595" s="238"/>
      <c r="CN595" s="366"/>
      <c r="CO595" s="140" t="e" cm="1">
        <f t="array" ref="CO595">INDEX($K:$P,ROW(),MATCH(CO$3,$K$2:$P$2,0))</f>
        <v>#N/A</v>
      </c>
      <c r="CP595" s="140" t="e" cm="1">
        <f t="array" ref="CP595">INDEX($K:$P,ROW(),MATCH(CP$3,$K$2:$P$2,0))</f>
        <v>#N/A</v>
      </c>
      <c r="CQ595" s="140" t="e" cm="1">
        <f t="array" ref="CQ595">INDEX($K:$P,ROW(),MATCH(CQ$3,$K$2:$P$2,0))</f>
        <v>#N/A</v>
      </c>
      <c r="CR595" s="140" t="e" cm="1">
        <f t="array" ref="CR595">INDEX($K:$P,ROW(),MATCH(CR$3,$K$2:$P$2,0))</f>
        <v>#N/A</v>
      </c>
      <c r="CS595" s="140" t="e" cm="1">
        <f t="array" ref="CS595">INDEX($K:$P,ROW(),MATCH(CS$3,$K$2:$P$2,0))</f>
        <v>#N/A</v>
      </c>
      <c r="CT595" s="140" t="e" cm="1">
        <f t="array" ref="CT595">INDEX($K:$P,ROW(),MATCH(CT$3,$K$2:$P$2,0))</f>
        <v>#N/A</v>
      </c>
      <c r="CU595" s="140" t="e" cm="1">
        <f t="array" ref="CU595">INDEX($K:$P,ROW(),MATCH(CU$3,$K$2:$P$2,0))</f>
        <v>#N/A</v>
      </c>
      <c r="CV595" s="140" t="e" cm="1">
        <f t="array" ref="CV595">INDEX($K:$P,ROW(),MATCH(CV$3,$K$2:$P$2,0))</f>
        <v>#N/A</v>
      </c>
      <c r="CW595" s="140" t="e" cm="1">
        <f t="array" ref="CW595">INDEX($K:$P,ROW(),MATCH(CW$3,$K$2:$P$2,0))</f>
        <v>#N/A</v>
      </c>
      <c r="CX595" s="140" t="e" cm="1">
        <f t="array" ref="CX595">INDEX($K:$P,ROW(),MATCH(CX$3,$K$2:$P$2,0))</f>
        <v>#N/A</v>
      </c>
      <c r="CY595" s="140" t="e" cm="1">
        <f t="array" ref="CY595">INDEX($K:$P,ROW(),MATCH(CY$3,$K$2:$P$2,0))</f>
        <v>#N/A</v>
      </c>
      <c r="CZ595" s="140" t="e" cm="1">
        <f t="array" ref="CZ595">INDEX($K:$P,ROW(),MATCH(CZ$3,$K$2:$P$2,0))</f>
        <v>#N/A</v>
      </c>
      <c r="DA595" s="140" t="e" cm="1">
        <f t="array" ref="DA595">INDEX($K:$P,ROW(),MATCH(DA$3,$K$2:$P$2,0))</f>
        <v>#N/A</v>
      </c>
      <c r="DB595" s="140" t="e" cm="1">
        <f t="array" ref="DB595">INDEX($K:$P,ROW(),MATCH(DB$3,$K$2:$P$2,0))</f>
        <v>#N/A</v>
      </c>
      <c r="DC595" s="140" t="e" cm="1">
        <f t="array" ref="DC595">INDEX($K:$P,ROW(),MATCH(DC$3,$K$2:$P$2,0))</f>
        <v>#N/A</v>
      </c>
      <c r="DD595" s="140" t="e" cm="1">
        <f t="array" ref="DD595">INDEX($K:$P,ROW(),MATCH(DD$3,$K$2:$P$2,0))</f>
        <v>#N/A</v>
      </c>
      <c r="DE595" s="140" t="e" cm="1">
        <f t="array" ref="DE595">INDEX($K:$P,ROW(),MATCH(DE$3,$K$2:$P$2,0))</f>
        <v>#N/A</v>
      </c>
      <c r="DF595" s="140" t="e" cm="1">
        <f t="array" ref="DF595">INDEX($K:$P,ROW(),MATCH(DF$3,$K$2:$P$2,0))</f>
        <v>#N/A</v>
      </c>
      <c r="DG595" s="140" t="e" cm="1">
        <f t="array" ref="DG595">INDEX($K:$P,ROW(),MATCH(DG$3,$K$2:$P$2,0))</f>
        <v>#N/A</v>
      </c>
      <c r="DH595" s="140" t="e" cm="1">
        <f t="array" ref="DH595">INDEX($K:$P,ROW(),MATCH(DH$3,$K$2:$P$2,0))</f>
        <v>#N/A</v>
      </c>
      <c r="DI595" s="140" t="e" cm="1">
        <f t="array" ref="DI595">INDEX($K:$P,ROW(),MATCH(DI$3,$K$2:$P$2,0))</f>
        <v>#N/A</v>
      </c>
      <c r="DJ595" s="140" t="e" cm="1">
        <f t="array" ref="DJ595">INDEX($K:$P,ROW(),MATCH(DJ$3,$K$2:$P$2,0))</f>
        <v>#N/A</v>
      </c>
      <c r="DK595" s="140" t="e" cm="1">
        <f t="array" ref="DK595">INDEX($K:$P,ROW(),MATCH(DK$3,$K$2:$P$2,0))</f>
        <v>#N/A</v>
      </c>
      <c r="DL595" s="140" t="e" cm="1">
        <f t="array" ref="DL595">INDEX($K:$P,ROW(),MATCH(DL$3,$K$2:$P$2,0))</f>
        <v>#N/A</v>
      </c>
    </row>
    <row r="596" spans="2:116" x14ac:dyDescent="0.35">
      <c r="C596" t="s">
        <v>203</v>
      </c>
      <c r="D596" t="s">
        <v>786</v>
      </c>
      <c r="E596" s="8" t="str">
        <f t="shared" ref="E596" si="805">ROW()&amp;" "&amp;D596</f>
        <v>596 HOURLY-PV</v>
      </c>
      <c r="G596" s="126" t="str">
        <f>"COGS - "&amp;G598</f>
        <v>COGS - (Primary label)</v>
      </c>
      <c r="H596" s="27"/>
      <c r="I596" s="78"/>
      <c r="J596" s="78"/>
      <c r="K596" s="33">
        <f t="shared" ref="K596:P596" ca="1" si="806">SUMIF($3:$3,K$2,596:596)</f>
        <v>-150000000</v>
      </c>
      <c r="L596" s="33">
        <f t="shared" ca="1" si="806"/>
        <v>-150000000</v>
      </c>
      <c r="M596" s="33">
        <f t="shared" ca="1" si="806"/>
        <v>-150000000</v>
      </c>
      <c r="N596" s="33">
        <f t="shared" ca="1" si="806"/>
        <v>-150000000</v>
      </c>
      <c r="O596" s="33">
        <f t="shared" ca="1" si="806"/>
        <v>-150000000</v>
      </c>
      <c r="P596" s="33">
        <f t="shared" ca="1" si="806"/>
        <v>-150000000</v>
      </c>
      <c r="R596" s="33"/>
      <c r="S596" s="33">
        <f ca="1">-S588*S595</f>
        <v>-12500000</v>
      </c>
      <c r="T596" s="33">
        <f t="shared" ref="T596:CE596" ca="1" si="807">-T588*T595</f>
        <v>-12500000</v>
      </c>
      <c r="U596" s="33">
        <f t="shared" ca="1" si="807"/>
        <v>-12500000</v>
      </c>
      <c r="V596" s="33">
        <f t="shared" ca="1" si="807"/>
        <v>-12500000</v>
      </c>
      <c r="W596" s="33">
        <f t="shared" ca="1" si="807"/>
        <v>-12500000</v>
      </c>
      <c r="X596" s="33">
        <f t="shared" ca="1" si="807"/>
        <v>-12500000</v>
      </c>
      <c r="Y596" s="33">
        <f t="shared" ca="1" si="807"/>
        <v>-12500000</v>
      </c>
      <c r="Z596" s="33">
        <f t="shared" ca="1" si="807"/>
        <v>-12500000</v>
      </c>
      <c r="AA596" s="33">
        <f t="shared" ca="1" si="807"/>
        <v>-12500000</v>
      </c>
      <c r="AB596" s="33">
        <f t="shared" ca="1" si="807"/>
        <v>-12500000</v>
      </c>
      <c r="AC596" s="33">
        <f t="shared" ca="1" si="807"/>
        <v>-12500000</v>
      </c>
      <c r="AD596" s="33">
        <f t="shared" ca="1" si="807"/>
        <v>-12500000</v>
      </c>
      <c r="AE596" s="33">
        <f t="shared" ca="1" si="807"/>
        <v>-12500000</v>
      </c>
      <c r="AF596" s="33">
        <f t="shared" ca="1" si="807"/>
        <v>-12500000</v>
      </c>
      <c r="AG596" s="33">
        <f t="shared" ca="1" si="807"/>
        <v>-12500000</v>
      </c>
      <c r="AH596" s="33">
        <f t="shared" ca="1" si="807"/>
        <v>-12500000</v>
      </c>
      <c r="AI596" s="33">
        <f t="shared" ca="1" si="807"/>
        <v>-12500000</v>
      </c>
      <c r="AJ596" s="33">
        <f t="shared" ca="1" si="807"/>
        <v>-12500000</v>
      </c>
      <c r="AK596" s="33">
        <f t="shared" ca="1" si="807"/>
        <v>-12500000</v>
      </c>
      <c r="AL596" s="33">
        <f t="shared" ca="1" si="807"/>
        <v>-12500000</v>
      </c>
      <c r="AM596" s="33">
        <f t="shared" ca="1" si="807"/>
        <v>-12500000</v>
      </c>
      <c r="AN596" s="33">
        <f t="shared" ca="1" si="807"/>
        <v>-12500000</v>
      </c>
      <c r="AO596" s="33">
        <f t="shared" ca="1" si="807"/>
        <v>-12500000</v>
      </c>
      <c r="AP596" s="33">
        <f t="shared" ca="1" si="807"/>
        <v>-12500000</v>
      </c>
      <c r="AQ596" s="33">
        <f t="shared" ca="1" si="807"/>
        <v>-12500000</v>
      </c>
      <c r="AR596" s="33">
        <f t="shared" ca="1" si="807"/>
        <v>-12500000</v>
      </c>
      <c r="AS596" s="33">
        <f t="shared" ca="1" si="807"/>
        <v>-12500000</v>
      </c>
      <c r="AT596" s="33">
        <f t="shared" ca="1" si="807"/>
        <v>-12500000</v>
      </c>
      <c r="AU596" s="33">
        <f t="shared" ca="1" si="807"/>
        <v>-12500000</v>
      </c>
      <c r="AV596" s="33">
        <f t="shared" ca="1" si="807"/>
        <v>-12500000</v>
      </c>
      <c r="AW596" s="33">
        <f t="shared" ca="1" si="807"/>
        <v>-12500000</v>
      </c>
      <c r="AX596" s="33">
        <f t="shared" ca="1" si="807"/>
        <v>-12500000</v>
      </c>
      <c r="AY596" s="33">
        <f t="shared" ca="1" si="807"/>
        <v>-12500000</v>
      </c>
      <c r="AZ596" s="33">
        <f t="shared" ca="1" si="807"/>
        <v>-12500000</v>
      </c>
      <c r="BA596" s="33">
        <f t="shared" ca="1" si="807"/>
        <v>-12500000</v>
      </c>
      <c r="BB596" s="33">
        <f t="shared" ca="1" si="807"/>
        <v>-12500000</v>
      </c>
      <c r="BC596" s="33">
        <f t="shared" ca="1" si="807"/>
        <v>-12500000</v>
      </c>
      <c r="BD596" s="33">
        <f t="shared" ca="1" si="807"/>
        <v>-12500000</v>
      </c>
      <c r="BE596" s="33">
        <f t="shared" ca="1" si="807"/>
        <v>-12500000</v>
      </c>
      <c r="BF596" s="33">
        <f t="shared" ca="1" si="807"/>
        <v>-12500000</v>
      </c>
      <c r="BG596" s="33">
        <f t="shared" ca="1" si="807"/>
        <v>-12500000</v>
      </c>
      <c r="BH596" s="33">
        <f t="shared" ca="1" si="807"/>
        <v>-12500000</v>
      </c>
      <c r="BI596" s="33">
        <f t="shared" ca="1" si="807"/>
        <v>-12500000</v>
      </c>
      <c r="BJ596" s="33">
        <f t="shared" ca="1" si="807"/>
        <v>-12500000</v>
      </c>
      <c r="BK596" s="33">
        <f t="shared" ca="1" si="807"/>
        <v>-12500000</v>
      </c>
      <c r="BL596" s="33">
        <f t="shared" ca="1" si="807"/>
        <v>-12500000</v>
      </c>
      <c r="BM596" s="33">
        <f t="shared" ca="1" si="807"/>
        <v>-12500000</v>
      </c>
      <c r="BN596" s="33">
        <f t="shared" ca="1" si="807"/>
        <v>-12500000</v>
      </c>
      <c r="BO596" s="33">
        <f t="shared" ca="1" si="807"/>
        <v>-12500000</v>
      </c>
      <c r="BP596" s="33">
        <f t="shared" ca="1" si="807"/>
        <v>-12500000</v>
      </c>
      <c r="BQ596" s="33">
        <f t="shared" ca="1" si="807"/>
        <v>-12500000</v>
      </c>
      <c r="BR596" s="33">
        <f t="shared" ca="1" si="807"/>
        <v>-12500000</v>
      </c>
      <c r="BS596" s="33">
        <f t="shared" ca="1" si="807"/>
        <v>-12500000</v>
      </c>
      <c r="BT596" s="33">
        <f t="shared" ca="1" si="807"/>
        <v>-12500000</v>
      </c>
      <c r="BU596" s="33">
        <f t="shared" ca="1" si="807"/>
        <v>-12500000</v>
      </c>
      <c r="BV596" s="33">
        <f t="shared" ca="1" si="807"/>
        <v>-12500000</v>
      </c>
      <c r="BW596" s="33">
        <f t="shared" ca="1" si="807"/>
        <v>-12500000</v>
      </c>
      <c r="BX596" s="33">
        <f t="shared" ca="1" si="807"/>
        <v>-12500000</v>
      </c>
      <c r="BY596" s="33">
        <f t="shared" ca="1" si="807"/>
        <v>-12500000</v>
      </c>
      <c r="BZ596" s="33">
        <f t="shared" ca="1" si="807"/>
        <v>-12500000</v>
      </c>
      <c r="CA596" s="33">
        <f t="shared" ca="1" si="807"/>
        <v>-12500000</v>
      </c>
      <c r="CB596" s="33">
        <f t="shared" ca="1" si="807"/>
        <v>-12500000</v>
      </c>
      <c r="CC596" s="33">
        <f t="shared" ca="1" si="807"/>
        <v>-12500000</v>
      </c>
      <c r="CD596" s="33">
        <f t="shared" ca="1" si="807"/>
        <v>-12500000</v>
      </c>
      <c r="CE596" s="33">
        <f t="shared" ca="1" si="807"/>
        <v>-12500000</v>
      </c>
      <c r="CF596" s="33">
        <f t="shared" ref="CF596:DL596" ca="1" si="808">-CF588*CF595</f>
        <v>-12500000</v>
      </c>
      <c r="CG596" s="33">
        <f t="shared" ca="1" si="808"/>
        <v>-12500000</v>
      </c>
      <c r="CH596" s="33">
        <f t="shared" ca="1" si="808"/>
        <v>-12500000</v>
      </c>
      <c r="CI596" s="33">
        <f t="shared" ca="1" si="808"/>
        <v>-12500000</v>
      </c>
      <c r="CJ596" s="33">
        <f t="shared" ca="1" si="808"/>
        <v>-12500000</v>
      </c>
      <c r="CK596" s="33">
        <f t="shared" ca="1" si="808"/>
        <v>-12500000</v>
      </c>
      <c r="CL596" s="33">
        <f t="shared" ca="1" si="808"/>
        <v>-12500000</v>
      </c>
      <c r="CM596" s="33" t="e">
        <f t="shared" ca="1" si="808"/>
        <v>#REF!</v>
      </c>
      <c r="CN596" s="33" t="e">
        <f t="shared" ca="1" si="808"/>
        <v>#REF!</v>
      </c>
      <c r="CO596" s="33" t="e">
        <f t="shared" ca="1" si="808"/>
        <v>#N/A</v>
      </c>
      <c r="CP596" s="33" t="e">
        <f t="shared" ca="1" si="808"/>
        <v>#N/A</v>
      </c>
      <c r="CQ596" s="33" t="e">
        <f t="shared" ca="1" si="808"/>
        <v>#N/A</v>
      </c>
      <c r="CR596" s="33" t="e">
        <f t="shared" ca="1" si="808"/>
        <v>#N/A</v>
      </c>
      <c r="CS596" s="33" t="e">
        <f t="shared" ca="1" si="808"/>
        <v>#N/A</v>
      </c>
      <c r="CT596" s="33" t="e">
        <f t="shared" ca="1" si="808"/>
        <v>#N/A</v>
      </c>
      <c r="CU596" s="33" t="e">
        <f t="shared" ca="1" si="808"/>
        <v>#N/A</v>
      </c>
      <c r="CV596" s="33" t="e">
        <f t="shared" ca="1" si="808"/>
        <v>#N/A</v>
      </c>
      <c r="CW596" s="33" t="e">
        <f t="shared" ca="1" si="808"/>
        <v>#N/A</v>
      </c>
      <c r="CX596" s="33" t="e">
        <f t="shared" ca="1" si="808"/>
        <v>#N/A</v>
      </c>
      <c r="CY596" s="33" t="e">
        <f t="shared" ca="1" si="808"/>
        <v>#N/A</v>
      </c>
      <c r="CZ596" s="33" t="e">
        <f t="shared" ca="1" si="808"/>
        <v>#N/A</v>
      </c>
      <c r="DA596" s="33" t="e">
        <f t="shared" ca="1" si="808"/>
        <v>#N/A</v>
      </c>
      <c r="DB596" s="33" t="e">
        <f t="shared" ca="1" si="808"/>
        <v>#N/A</v>
      </c>
      <c r="DC596" s="33" t="e">
        <f t="shared" ca="1" si="808"/>
        <v>#N/A</v>
      </c>
      <c r="DD596" s="33" t="e">
        <f t="shared" ca="1" si="808"/>
        <v>#N/A</v>
      </c>
      <c r="DE596" s="33" t="e">
        <f t="shared" ca="1" si="808"/>
        <v>#N/A</v>
      </c>
      <c r="DF596" s="33" t="e">
        <f t="shared" ca="1" si="808"/>
        <v>#N/A</v>
      </c>
      <c r="DG596" s="33" t="e">
        <f t="shared" ca="1" si="808"/>
        <v>#N/A</v>
      </c>
      <c r="DH596" s="33" t="e">
        <f t="shared" ca="1" si="808"/>
        <v>#N/A</v>
      </c>
      <c r="DI596" s="33" t="e">
        <f t="shared" ca="1" si="808"/>
        <v>#N/A</v>
      </c>
      <c r="DJ596" s="33" t="e">
        <f t="shared" ca="1" si="808"/>
        <v>#N/A</v>
      </c>
      <c r="DK596" s="33" t="e">
        <f t="shared" ca="1" si="808"/>
        <v>#N/A</v>
      </c>
      <c r="DL596" s="33" t="e">
        <f t="shared" ca="1" si="808"/>
        <v>#N/A</v>
      </c>
    </row>
    <row r="597" spans="2:116" x14ac:dyDescent="0.35">
      <c r="D597" t="s">
        <v>786</v>
      </c>
      <c r="E597" s="8" t="str">
        <f t="shared" ref="E597" si="809">ROW()&amp;" "&amp;D597</f>
        <v>597 HOURLY-PV</v>
      </c>
      <c r="G597" s="126"/>
      <c r="H597" s="27"/>
      <c r="I597" s="78"/>
      <c r="J597" s="78"/>
      <c r="K597" s="33"/>
      <c r="L597" s="33"/>
      <c r="M597" s="33"/>
      <c r="N597" s="33"/>
      <c r="O597" s="33"/>
      <c r="P597" s="33"/>
      <c r="R597" s="33"/>
      <c r="S597" s="33"/>
      <c r="T597" s="33"/>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3"/>
      <c r="AV597" s="33"/>
      <c r="AW597" s="33"/>
      <c r="AX597" s="33"/>
      <c r="AY597" s="33"/>
      <c r="AZ597" s="33"/>
      <c r="BA597" s="33"/>
      <c r="BB597" s="33"/>
      <c r="BC597" s="33"/>
      <c r="BD597" s="33"/>
      <c r="BE597" s="33"/>
      <c r="BF597" s="33"/>
      <c r="BG597" s="33"/>
      <c r="BH597" s="33"/>
      <c r="BI597" s="33"/>
      <c r="BJ597" s="33"/>
      <c r="BK597" s="33"/>
      <c r="BL597" s="33"/>
      <c r="BM597" s="33"/>
      <c r="BN597" s="33"/>
      <c r="BO597" s="33"/>
      <c r="BP597" s="33"/>
      <c r="BQ597" s="33"/>
      <c r="BR597" s="33"/>
      <c r="BS597" s="33"/>
      <c r="BT597" s="33"/>
      <c r="BU597" s="33"/>
      <c r="BV597" s="33"/>
      <c r="BW597" s="33"/>
      <c r="BX597" s="33"/>
      <c r="BY597" s="33"/>
      <c r="BZ597" s="33"/>
      <c r="CA597" s="33"/>
      <c r="CB597" s="33"/>
      <c r="CC597" s="33"/>
      <c r="CD597" s="33"/>
      <c r="CE597" s="33"/>
      <c r="CF597" s="33"/>
      <c r="CG597" s="33"/>
      <c r="CH597" s="33"/>
      <c r="CI597" s="33"/>
      <c r="CJ597" s="33"/>
      <c r="CK597" s="33"/>
      <c r="CL597" s="33"/>
      <c r="CN597" s="78"/>
      <c r="CO597" s="33"/>
      <c r="CP597" s="33"/>
      <c r="CQ597" s="33"/>
      <c r="CR597" s="33"/>
      <c r="CS597" s="33"/>
      <c r="CT597" s="33"/>
      <c r="CU597" s="33"/>
      <c r="CV597" s="33"/>
      <c r="CW597" s="33"/>
      <c r="CX597" s="33"/>
      <c r="CY597" s="33"/>
      <c r="CZ597" s="33"/>
      <c r="DA597" s="33"/>
      <c r="DB597" s="33"/>
      <c r="DC597" s="33"/>
      <c r="DD597" s="33"/>
      <c r="DE597" s="33"/>
      <c r="DF597" s="33"/>
      <c r="DG597" s="33"/>
      <c r="DH597" s="33"/>
      <c r="DI597" s="33"/>
      <c r="DJ597" s="33"/>
      <c r="DK597" s="33"/>
      <c r="DL597" s="33"/>
    </row>
    <row r="598" spans="2:116" x14ac:dyDescent="0.35">
      <c r="B598" t="s">
        <v>332</v>
      </c>
      <c r="D598" t="s">
        <v>786</v>
      </c>
      <c r="E598" s="8" t="str">
        <f t="shared" si="798"/>
        <v>598 HOURLY-PV</v>
      </c>
      <c r="G598" s="8" t="str">
        <f>G577</f>
        <v>(Primary label)</v>
      </c>
      <c r="H598" s="27"/>
      <c r="I598" s="78"/>
      <c r="J598" s="78"/>
      <c r="K598" s="33"/>
      <c r="L598" s="33"/>
      <c r="M598" s="33"/>
      <c r="N598" s="33"/>
      <c r="O598" s="33"/>
      <c r="P598" s="33"/>
      <c r="R598" s="33"/>
      <c r="S598" s="33"/>
      <c r="T598" s="33"/>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3"/>
      <c r="AV598" s="33"/>
      <c r="AW598" s="33"/>
      <c r="AX598" s="33"/>
      <c r="AY598" s="33"/>
      <c r="AZ598" s="33"/>
      <c r="BA598" s="33"/>
      <c r="BB598" s="33"/>
      <c r="BC598" s="33"/>
      <c r="BD598" s="33"/>
      <c r="BE598" s="33"/>
      <c r="BF598" s="33"/>
      <c r="BG598" s="33"/>
      <c r="BH598" s="33"/>
      <c r="BI598" s="33"/>
      <c r="BJ598" s="33"/>
      <c r="BK598" s="33"/>
      <c r="BL598" s="33"/>
      <c r="BM598" s="33"/>
      <c r="BN598" s="33"/>
      <c r="BO598" s="33"/>
      <c r="BP598" s="33"/>
      <c r="BQ598" s="33"/>
      <c r="BR598" s="33"/>
      <c r="BS598" s="33"/>
      <c r="BT598" s="33"/>
      <c r="BU598" s="33"/>
      <c r="BV598" s="33"/>
      <c r="BW598" s="33"/>
      <c r="BX598" s="33"/>
      <c r="BY598" s="33"/>
      <c r="BZ598" s="33"/>
      <c r="CA598" s="33"/>
      <c r="CB598" s="33"/>
      <c r="CC598" s="33"/>
      <c r="CD598" s="33"/>
      <c r="CE598" s="33"/>
      <c r="CF598" s="33"/>
      <c r="CG598" s="33"/>
      <c r="CH598" s="33"/>
      <c r="CI598" s="33"/>
      <c r="CJ598" s="33"/>
      <c r="CK598" s="33"/>
      <c r="CL598" s="33"/>
      <c r="CN598" s="78"/>
      <c r="CO598" s="33"/>
      <c r="CP598" s="33"/>
      <c r="CQ598" s="33"/>
      <c r="CR598" s="33"/>
      <c r="CS598" s="33"/>
      <c r="CT598" s="33"/>
      <c r="CU598" s="33"/>
      <c r="CV598" s="33"/>
      <c r="CW598" s="33"/>
      <c r="CX598" s="33"/>
      <c r="CY598" s="33"/>
      <c r="CZ598" s="33"/>
      <c r="DA598" s="33"/>
      <c r="DB598" s="33"/>
      <c r="DC598" s="33"/>
      <c r="DD598" s="33"/>
      <c r="DE598" s="33"/>
      <c r="DF598" s="33"/>
      <c r="DG598" s="33"/>
      <c r="DH598" s="33"/>
      <c r="DI598" s="33"/>
      <c r="DJ598" s="33"/>
      <c r="DK598" s="33"/>
      <c r="DL598" s="33"/>
    </row>
    <row r="599" spans="2:116" x14ac:dyDescent="0.35">
      <c r="B599" t="s">
        <v>332</v>
      </c>
      <c r="D599" t="s">
        <v>786</v>
      </c>
      <c r="E599" s="8" t="str">
        <f>ROW()&amp;" "&amp;D599</f>
        <v>599 HOURLY-PV</v>
      </c>
      <c r="G599" s="241" t="str">
        <f>IFERROR(SUBSTITUTE(G585,":",""),"no unit")</f>
        <v>project</v>
      </c>
      <c r="H599" s="27"/>
      <c r="I599" s="78"/>
      <c r="J599" s="78"/>
      <c r="K599" s="33"/>
      <c r="L599" s="33"/>
      <c r="M599" s="33"/>
      <c r="N599" s="33"/>
      <c r="O599" s="33"/>
      <c r="P599" s="33"/>
      <c r="R599" s="33"/>
      <c r="S599" s="33"/>
      <c r="T599" s="33"/>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3"/>
      <c r="AV599" s="33"/>
      <c r="AW599" s="33"/>
      <c r="AX599" s="33"/>
      <c r="AY599" s="33"/>
      <c r="AZ599" s="33"/>
      <c r="BA599" s="33"/>
      <c r="BB599" s="33"/>
      <c r="BC599" s="33"/>
      <c r="BD599" s="33"/>
      <c r="BE599" s="33"/>
      <c r="BF599" s="33"/>
      <c r="BG599" s="33"/>
      <c r="BH599" s="33"/>
      <c r="BI599" s="33"/>
      <c r="BJ599" s="33"/>
      <c r="BK599" s="33"/>
      <c r="BL599" s="33"/>
      <c r="BM599" s="33"/>
      <c r="BN599" s="33"/>
      <c r="BO599" s="33"/>
      <c r="BP599" s="33"/>
      <c r="BQ599" s="33"/>
      <c r="BR599" s="33"/>
      <c r="BS599" s="33"/>
      <c r="BT599" s="33"/>
      <c r="BU599" s="33"/>
      <c r="BV599" s="33"/>
      <c r="BW599" s="33"/>
      <c r="BX599" s="33"/>
      <c r="BY599" s="33"/>
      <c r="BZ599" s="33"/>
      <c r="CA599" s="33"/>
      <c r="CB599" s="33"/>
      <c r="CC599" s="33"/>
      <c r="CD599" s="33"/>
      <c r="CE599" s="33"/>
      <c r="CF599" s="33"/>
      <c r="CG599" s="33"/>
      <c r="CH599" s="33"/>
      <c r="CI599" s="33"/>
      <c r="CJ599" s="33"/>
      <c r="CK599" s="33"/>
      <c r="CL599" s="33"/>
      <c r="CN599" s="78"/>
      <c r="CO599" s="33"/>
      <c r="CP599" s="33"/>
      <c r="CQ599" s="33"/>
      <c r="CR599" s="33"/>
      <c r="CS599" s="33"/>
      <c r="CT599" s="33"/>
      <c r="CU599" s="33"/>
      <c r="CV599" s="33"/>
      <c r="CW599" s="33"/>
      <c r="CX599" s="33"/>
      <c r="CY599" s="33"/>
      <c r="CZ599" s="33"/>
      <c r="DA599" s="33"/>
      <c r="DB599" s="33"/>
      <c r="DC599" s="33"/>
      <c r="DD599" s="33"/>
      <c r="DE599" s="33"/>
      <c r="DF599" s="33"/>
      <c r="DG599" s="33"/>
      <c r="DH599" s="33"/>
      <c r="DI599" s="33"/>
      <c r="DJ599" s="33"/>
      <c r="DK599" s="33"/>
      <c r="DL599" s="33"/>
    </row>
    <row r="600" spans="2:116" x14ac:dyDescent="0.35">
      <c r="B600" t="s">
        <v>332</v>
      </c>
      <c r="D600" t="s">
        <v>786</v>
      </c>
      <c r="E600" s="8" t="str">
        <f t="shared" ref="E600:E605" si="810">ROW()&amp;" "&amp;D600</f>
        <v>600 HOURLY-PV</v>
      </c>
      <c r="G600" s="8" t="s">
        <v>334</v>
      </c>
      <c r="H600" s="27"/>
      <c r="I600" s="78"/>
      <c r="J600" s="78"/>
      <c r="K600" s="33"/>
      <c r="L600" s="33"/>
      <c r="M600" s="33"/>
      <c r="N600" s="33"/>
      <c r="O600" s="33"/>
      <c r="P600" s="33"/>
      <c r="R600" s="33"/>
      <c r="S600" s="4" t="str">
        <f t="shared" ref="S600:CD600" si="811">ADDRESS(ROW(S592),COLUMN(S592),2)</f>
        <v>S$592</v>
      </c>
      <c r="T600" s="4" t="str">
        <f t="shared" si="811"/>
        <v>T$592</v>
      </c>
      <c r="U600" s="4" t="str">
        <f t="shared" si="811"/>
        <v>U$592</v>
      </c>
      <c r="V600" s="4" t="str">
        <f t="shared" si="811"/>
        <v>V$592</v>
      </c>
      <c r="W600" s="4" t="str">
        <f t="shared" si="811"/>
        <v>W$592</v>
      </c>
      <c r="X600" s="4" t="str">
        <f t="shared" si="811"/>
        <v>X$592</v>
      </c>
      <c r="Y600" s="4" t="str">
        <f t="shared" si="811"/>
        <v>Y$592</v>
      </c>
      <c r="Z600" s="4" t="str">
        <f t="shared" si="811"/>
        <v>Z$592</v>
      </c>
      <c r="AA600" s="4" t="str">
        <f t="shared" si="811"/>
        <v>AA$592</v>
      </c>
      <c r="AB600" s="4" t="str">
        <f t="shared" si="811"/>
        <v>AB$592</v>
      </c>
      <c r="AC600" s="4" t="str">
        <f t="shared" si="811"/>
        <v>AC$592</v>
      </c>
      <c r="AD600" s="4" t="str">
        <f t="shared" si="811"/>
        <v>AD$592</v>
      </c>
      <c r="AE600" s="4" t="str">
        <f t="shared" si="811"/>
        <v>AE$592</v>
      </c>
      <c r="AF600" s="4" t="str">
        <f t="shared" si="811"/>
        <v>AF$592</v>
      </c>
      <c r="AG600" s="4" t="str">
        <f t="shared" si="811"/>
        <v>AG$592</v>
      </c>
      <c r="AH600" s="4" t="str">
        <f t="shared" si="811"/>
        <v>AH$592</v>
      </c>
      <c r="AI600" s="4" t="str">
        <f t="shared" si="811"/>
        <v>AI$592</v>
      </c>
      <c r="AJ600" s="4" t="str">
        <f t="shared" si="811"/>
        <v>AJ$592</v>
      </c>
      <c r="AK600" s="4" t="str">
        <f t="shared" si="811"/>
        <v>AK$592</v>
      </c>
      <c r="AL600" s="4" t="str">
        <f t="shared" si="811"/>
        <v>AL$592</v>
      </c>
      <c r="AM600" s="4" t="str">
        <f t="shared" si="811"/>
        <v>AM$592</v>
      </c>
      <c r="AN600" s="4" t="str">
        <f t="shared" si="811"/>
        <v>AN$592</v>
      </c>
      <c r="AO600" s="4" t="str">
        <f t="shared" si="811"/>
        <v>AO$592</v>
      </c>
      <c r="AP600" s="4" t="str">
        <f t="shared" si="811"/>
        <v>AP$592</v>
      </c>
      <c r="AQ600" s="4" t="str">
        <f t="shared" si="811"/>
        <v>AQ$592</v>
      </c>
      <c r="AR600" s="4" t="str">
        <f t="shared" si="811"/>
        <v>AR$592</v>
      </c>
      <c r="AS600" s="4" t="str">
        <f t="shared" si="811"/>
        <v>AS$592</v>
      </c>
      <c r="AT600" s="4" t="str">
        <f t="shared" si="811"/>
        <v>AT$592</v>
      </c>
      <c r="AU600" s="4" t="str">
        <f t="shared" si="811"/>
        <v>AU$592</v>
      </c>
      <c r="AV600" s="4" t="str">
        <f t="shared" si="811"/>
        <v>AV$592</v>
      </c>
      <c r="AW600" s="4" t="str">
        <f t="shared" si="811"/>
        <v>AW$592</v>
      </c>
      <c r="AX600" s="4" t="str">
        <f t="shared" si="811"/>
        <v>AX$592</v>
      </c>
      <c r="AY600" s="4" t="str">
        <f t="shared" si="811"/>
        <v>AY$592</v>
      </c>
      <c r="AZ600" s="4" t="str">
        <f t="shared" si="811"/>
        <v>AZ$592</v>
      </c>
      <c r="BA600" s="4" t="str">
        <f t="shared" si="811"/>
        <v>BA$592</v>
      </c>
      <c r="BB600" s="4" t="str">
        <f t="shared" si="811"/>
        <v>BB$592</v>
      </c>
      <c r="BC600" s="4" t="str">
        <f t="shared" si="811"/>
        <v>BC$592</v>
      </c>
      <c r="BD600" s="4" t="str">
        <f t="shared" si="811"/>
        <v>BD$592</v>
      </c>
      <c r="BE600" s="4" t="str">
        <f t="shared" si="811"/>
        <v>BE$592</v>
      </c>
      <c r="BF600" s="4" t="str">
        <f t="shared" si="811"/>
        <v>BF$592</v>
      </c>
      <c r="BG600" s="4" t="str">
        <f t="shared" si="811"/>
        <v>BG$592</v>
      </c>
      <c r="BH600" s="4" t="str">
        <f t="shared" si="811"/>
        <v>BH$592</v>
      </c>
      <c r="BI600" s="4" t="str">
        <f t="shared" si="811"/>
        <v>BI$592</v>
      </c>
      <c r="BJ600" s="4" t="str">
        <f t="shared" si="811"/>
        <v>BJ$592</v>
      </c>
      <c r="BK600" s="4" t="str">
        <f t="shared" si="811"/>
        <v>BK$592</v>
      </c>
      <c r="BL600" s="4" t="str">
        <f t="shared" si="811"/>
        <v>BL$592</v>
      </c>
      <c r="BM600" s="4" t="str">
        <f t="shared" si="811"/>
        <v>BM$592</v>
      </c>
      <c r="BN600" s="4" t="str">
        <f t="shared" si="811"/>
        <v>BN$592</v>
      </c>
      <c r="BO600" s="4" t="str">
        <f t="shared" si="811"/>
        <v>BO$592</v>
      </c>
      <c r="BP600" s="4" t="str">
        <f t="shared" si="811"/>
        <v>BP$592</v>
      </c>
      <c r="BQ600" s="4" t="str">
        <f t="shared" si="811"/>
        <v>BQ$592</v>
      </c>
      <c r="BR600" s="4" t="str">
        <f t="shared" si="811"/>
        <v>BR$592</v>
      </c>
      <c r="BS600" s="4" t="str">
        <f t="shared" si="811"/>
        <v>BS$592</v>
      </c>
      <c r="BT600" s="4" t="str">
        <f t="shared" si="811"/>
        <v>BT$592</v>
      </c>
      <c r="BU600" s="4" t="str">
        <f t="shared" si="811"/>
        <v>BU$592</v>
      </c>
      <c r="BV600" s="4" t="str">
        <f t="shared" si="811"/>
        <v>BV$592</v>
      </c>
      <c r="BW600" s="4" t="str">
        <f t="shared" si="811"/>
        <v>BW$592</v>
      </c>
      <c r="BX600" s="4" t="str">
        <f t="shared" si="811"/>
        <v>BX$592</v>
      </c>
      <c r="BY600" s="4" t="str">
        <f t="shared" si="811"/>
        <v>BY$592</v>
      </c>
      <c r="BZ600" s="4" t="str">
        <f t="shared" si="811"/>
        <v>BZ$592</v>
      </c>
      <c r="CA600" s="4" t="str">
        <f t="shared" si="811"/>
        <v>CA$592</v>
      </c>
      <c r="CB600" s="4" t="str">
        <f t="shared" si="811"/>
        <v>CB$592</v>
      </c>
      <c r="CC600" s="4" t="str">
        <f t="shared" si="811"/>
        <v>CC$592</v>
      </c>
      <c r="CD600" s="4" t="str">
        <f t="shared" si="811"/>
        <v>CD$592</v>
      </c>
      <c r="CE600" s="4" t="str">
        <f t="shared" ref="CE600:CL600" si="812">ADDRESS(ROW(CE592),COLUMN(CE592),2)</f>
        <v>CE$592</v>
      </c>
      <c r="CF600" s="4" t="str">
        <f t="shared" si="812"/>
        <v>CF$592</v>
      </c>
      <c r="CG600" s="4" t="str">
        <f t="shared" si="812"/>
        <v>CG$592</v>
      </c>
      <c r="CH600" s="4" t="str">
        <f t="shared" si="812"/>
        <v>CH$592</v>
      </c>
      <c r="CI600" s="4" t="str">
        <f t="shared" si="812"/>
        <v>CI$592</v>
      </c>
      <c r="CJ600" s="4" t="str">
        <f t="shared" si="812"/>
        <v>CJ$592</v>
      </c>
      <c r="CK600" s="4" t="str">
        <f t="shared" si="812"/>
        <v>CK$592</v>
      </c>
      <c r="CL600" s="4" t="str">
        <f t="shared" si="812"/>
        <v>CL$592</v>
      </c>
      <c r="CN600" s="78"/>
      <c r="CO600" s="4" t="str">
        <f t="shared" ref="CO600:DL600" si="813">ADDRESS(ROW(CO592),COLUMN(CO592),2)</f>
        <v>CO$592</v>
      </c>
      <c r="CP600" s="4" t="str">
        <f t="shared" si="813"/>
        <v>CP$592</v>
      </c>
      <c r="CQ600" s="4" t="str">
        <f t="shared" si="813"/>
        <v>CQ$592</v>
      </c>
      <c r="CR600" s="4" t="str">
        <f t="shared" si="813"/>
        <v>CR$592</v>
      </c>
      <c r="CS600" s="4" t="str">
        <f t="shared" si="813"/>
        <v>CS$592</v>
      </c>
      <c r="CT600" s="4" t="str">
        <f t="shared" si="813"/>
        <v>CT$592</v>
      </c>
      <c r="CU600" s="4" t="str">
        <f t="shared" si="813"/>
        <v>CU$592</v>
      </c>
      <c r="CV600" s="4" t="str">
        <f t="shared" si="813"/>
        <v>CV$592</v>
      </c>
      <c r="CW600" s="4" t="str">
        <f t="shared" si="813"/>
        <v>CW$592</v>
      </c>
      <c r="CX600" s="4" t="str">
        <f t="shared" si="813"/>
        <v>CX$592</v>
      </c>
      <c r="CY600" s="4" t="str">
        <f t="shared" si="813"/>
        <v>CY$592</v>
      </c>
      <c r="CZ600" s="4" t="str">
        <f t="shared" si="813"/>
        <v>CZ$592</v>
      </c>
      <c r="DA600" s="4" t="str">
        <f t="shared" si="813"/>
        <v>DA$592</v>
      </c>
      <c r="DB600" s="4" t="str">
        <f t="shared" si="813"/>
        <v>DB$592</v>
      </c>
      <c r="DC600" s="4" t="str">
        <f t="shared" si="813"/>
        <v>DC$592</v>
      </c>
      <c r="DD600" s="4" t="str">
        <f t="shared" si="813"/>
        <v>DD$592</v>
      </c>
      <c r="DE600" s="4" t="str">
        <f t="shared" si="813"/>
        <v>DE$592</v>
      </c>
      <c r="DF600" s="4" t="str">
        <f t="shared" si="813"/>
        <v>DF$592</v>
      </c>
      <c r="DG600" s="4" t="str">
        <f t="shared" si="813"/>
        <v>DG$592</v>
      </c>
      <c r="DH600" s="4" t="str">
        <f t="shared" si="813"/>
        <v>DH$592</v>
      </c>
      <c r="DI600" s="4" t="str">
        <f t="shared" si="813"/>
        <v>DI$592</v>
      </c>
      <c r="DJ600" s="4" t="str">
        <f t="shared" si="813"/>
        <v>DJ$592</v>
      </c>
      <c r="DK600" s="4" t="str">
        <f t="shared" si="813"/>
        <v>DK$592</v>
      </c>
      <c r="DL600" s="4" t="str">
        <f t="shared" si="813"/>
        <v>DL$592</v>
      </c>
    </row>
    <row r="601" spans="2:116" x14ac:dyDescent="0.35">
      <c r="B601" t="s">
        <v>332</v>
      </c>
      <c r="D601" t="s">
        <v>786</v>
      </c>
      <c r="E601" s="8" t="str">
        <f t="shared" si="810"/>
        <v>601 HOURLY-PV</v>
      </c>
      <c r="G601" s="128" t="s">
        <v>333</v>
      </c>
      <c r="H601" s="56"/>
      <c r="I601" s="79"/>
      <c r="J601" s="79"/>
      <c r="K601" s="15"/>
      <c r="L601" s="15"/>
      <c r="M601" s="15"/>
      <c r="N601" s="15"/>
      <c r="O601" s="15"/>
      <c r="P601" s="15"/>
      <c r="R601" s="15"/>
      <c r="S601" s="179" t="str">
        <f t="shared" ref="S601:AX601" si="814">S580</f>
        <v>S$17</v>
      </c>
      <c r="T601" s="179" t="str">
        <f t="shared" si="814"/>
        <v>T$17</v>
      </c>
      <c r="U601" s="179" t="str">
        <f t="shared" si="814"/>
        <v>U$17</v>
      </c>
      <c r="V601" s="179" t="str">
        <f t="shared" si="814"/>
        <v>V$17</v>
      </c>
      <c r="W601" s="179" t="str">
        <f t="shared" si="814"/>
        <v>W$17</v>
      </c>
      <c r="X601" s="179" t="str">
        <f t="shared" si="814"/>
        <v>X$17</v>
      </c>
      <c r="Y601" s="179" t="str">
        <f t="shared" si="814"/>
        <v>Y$17</v>
      </c>
      <c r="Z601" s="179" t="str">
        <f t="shared" si="814"/>
        <v>Z$17</v>
      </c>
      <c r="AA601" s="179" t="str">
        <f t="shared" si="814"/>
        <v>AA$17</v>
      </c>
      <c r="AB601" s="179" t="str">
        <f t="shared" si="814"/>
        <v>AB$17</v>
      </c>
      <c r="AC601" s="179" t="str">
        <f t="shared" si="814"/>
        <v>AC$17</v>
      </c>
      <c r="AD601" s="179" t="str">
        <f t="shared" si="814"/>
        <v>AD$17</v>
      </c>
      <c r="AE601" s="179" t="str">
        <f t="shared" si="814"/>
        <v>AE$17</v>
      </c>
      <c r="AF601" s="179" t="str">
        <f t="shared" si="814"/>
        <v>AF$17</v>
      </c>
      <c r="AG601" s="179" t="str">
        <f t="shared" si="814"/>
        <v>AG$17</v>
      </c>
      <c r="AH601" s="179" t="str">
        <f t="shared" si="814"/>
        <v>AH$17</v>
      </c>
      <c r="AI601" s="179" t="str">
        <f t="shared" si="814"/>
        <v>AI$17</v>
      </c>
      <c r="AJ601" s="179" t="str">
        <f t="shared" si="814"/>
        <v>AJ$17</v>
      </c>
      <c r="AK601" s="179" t="str">
        <f t="shared" si="814"/>
        <v>AK$17</v>
      </c>
      <c r="AL601" s="179" t="str">
        <f t="shared" si="814"/>
        <v>AL$17</v>
      </c>
      <c r="AM601" s="179" t="str">
        <f t="shared" si="814"/>
        <v>AM$17</v>
      </c>
      <c r="AN601" s="179" t="str">
        <f t="shared" si="814"/>
        <v>AN$17</v>
      </c>
      <c r="AO601" s="179" t="str">
        <f t="shared" si="814"/>
        <v>AO$17</v>
      </c>
      <c r="AP601" s="179" t="str">
        <f t="shared" si="814"/>
        <v>AP$17</v>
      </c>
      <c r="AQ601" s="179" t="str">
        <f t="shared" si="814"/>
        <v>AQ$17</v>
      </c>
      <c r="AR601" s="179" t="str">
        <f t="shared" si="814"/>
        <v>AR$17</v>
      </c>
      <c r="AS601" s="179" t="str">
        <f t="shared" si="814"/>
        <v>AS$17</v>
      </c>
      <c r="AT601" s="179" t="str">
        <f t="shared" si="814"/>
        <v>AT$17</v>
      </c>
      <c r="AU601" s="179" t="str">
        <f t="shared" si="814"/>
        <v>AU$17</v>
      </c>
      <c r="AV601" s="179" t="str">
        <f t="shared" si="814"/>
        <v>AV$17</v>
      </c>
      <c r="AW601" s="179" t="str">
        <f t="shared" si="814"/>
        <v>AW$17</v>
      </c>
      <c r="AX601" s="179" t="str">
        <f t="shared" si="814"/>
        <v>AX$17</v>
      </c>
      <c r="AY601" s="179" t="str">
        <f t="shared" ref="AY601:CD601" si="815">AY580</f>
        <v>AY$17</v>
      </c>
      <c r="AZ601" s="179" t="str">
        <f t="shared" si="815"/>
        <v>AZ$17</v>
      </c>
      <c r="BA601" s="179" t="str">
        <f t="shared" si="815"/>
        <v>BA$17</v>
      </c>
      <c r="BB601" s="179" t="str">
        <f t="shared" si="815"/>
        <v>BB$17</v>
      </c>
      <c r="BC601" s="179" t="str">
        <f t="shared" si="815"/>
        <v>BC$17</v>
      </c>
      <c r="BD601" s="179" t="str">
        <f t="shared" si="815"/>
        <v>BD$17</v>
      </c>
      <c r="BE601" s="179" t="str">
        <f t="shared" si="815"/>
        <v>BE$17</v>
      </c>
      <c r="BF601" s="179" t="str">
        <f t="shared" si="815"/>
        <v>BF$17</v>
      </c>
      <c r="BG601" s="179" t="str">
        <f t="shared" si="815"/>
        <v>BG$17</v>
      </c>
      <c r="BH601" s="179" t="str">
        <f t="shared" si="815"/>
        <v>BH$17</v>
      </c>
      <c r="BI601" s="179" t="str">
        <f t="shared" si="815"/>
        <v>BI$17</v>
      </c>
      <c r="BJ601" s="179" t="str">
        <f t="shared" si="815"/>
        <v>BJ$17</v>
      </c>
      <c r="BK601" s="179" t="str">
        <f t="shared" si="815"/>
        <v>BK$17</v>
      </c>
      <c r="BL601" s="179" t="str">
        <f t="shared" si="815"/>
        <v>BL$17</v>
      </c>
      <c r="BM601" s="179" t="str">
        <f t="shared" si="815"/>
        <v>BM$17</v>
      </c>
      <c r="BN601" s="179" t="str">
        <f t="shared" si="815"/>
        <v>BN$17</v>
      </c>
      <c r="BO601" s="179" t="str">
        <f t="shared" si="815"/>
        <v>BO$17</v>
      </c>
      <c r="BP601" s="179" t="str">
        <f t="shared" si="815"/>
        <v>BP$17</v>
      </c>
      <c r="BQ601" s="179" t="str">
        <f t="shared" si="815"/>
        <v>BQ$17</v>
      </c>
      <c r="BR601" s="179" t="str">
        <f t="shared" si="815"/>
        <v>BR$17</v>
      </c>
      <c r="BS601" s="179" t="str">
        <f t="shared" si="815"/>
        <v>BS$17</v>
      </c>
      <c r="BT601" s="179" t="str">
        <f t="shared" si="815"/>
        <v>BT$17</v>
      </c>
      <c r="BU601" s="179" t="str">
        <f t="shared" si="815"/>
        <v>BU$17</v>
      </c>
      <c r="BV601" s="179" t="str">
        <f t="shared" si="815"/>
        <v>BV$17</v>
      </c>
      <c r="BW601" s="179" t="str">
        <f t="shared" si="815"/>
        <v>BW$17</v>
      </c>
      <c r="BX601" s="179" t="str">
        <f t="shared" si="815"/>
        <v>BX$17</v>
      </c>
      <c r="BY601" s="179" t="str">
        <f t="shared" si="815"/>
        <v>BY$17</v>
      </c>
      <c r="BZ601" s="179" t="str">
        <f t="shared" si="815"/>
        <v>BZ$17</v>
      </c>
      <c r="CA601" s="179" t="str">
        <f t="shared" si="815"/>
        <v>CA$17</v>
      </c>
      <c r="CB601" s="179" t="str">
        <f t="shared" si="815"/>
        <v>CB$17</v>
      </c>
      <c r="CC601" s="179" t="str">
        <f t="shared" si="815"/>
        <v>CC$17</v>
      </c>
      <c r="CD601" s="179" t="str">
        <f t="shared" si="815"/>
        <v>CD$17</v>
      </c>
      <c r="CE601" s="179" t="str">
        <f t="shared" ref="CE601:CL601" si="816">CE580</f>
        <v>CE$17</v>
      </c>
      <c r="CF601" s="179" t="str">
        <f t="shared" si="816"/>
        <v>CF$17</v>
      </c>
      <c r="CG601" s="179" t="str">
        <f t="shared" si="816"/>
        <v>CG$17</v>
      </c>
      <c r="CH601" s="179" t="str">
        <f t="shared" si="816"/>
        <v>CH$17</v>
      </c>
      <c r="CI601" s="179" t="str">
        <f t="shared" si="816"/>
        <v>CI$17</v>
      </c>
      <c r="CJ601" s="179" t="str">
        <f t="shared" si="816"/>
        <v>CJ$17</v>
      </c>
      <c r="CK601" s="179" t="str">
        <f t="shared" si="816"/>
        <v>CK$17</v>
      </c>
      <c r="CL601" s="179" t="str">
        <f t="shared" si="816"/>
        <v>CL$17</v>
      </c>
      <c r="CN601" s="79"/>
      <c r="CO601" s="179" t="str">
        <f t="shared" ref="CO601:DL601" si="817">CO580</f>
        <v>CO$17</v>
      </c>
      <c r="CP601" s="179" t="str">
        <f t="shared" si="817"/>
        <v>CP$17</v>
      </c>
      <c r="CQ601" s="179" t="str">
        <f t="shared" si="817"/>
        <v>CQ$17</v>
      </c>
      <c r="CR601" s="179" t="str">
        <f t="shared" si="817"/>
        <v>CR$17</v>
      </c>
      <c r="CS601" s="179" t="str">
        <f t="shared" si="817"/>
        <v>CS$17</v>
      </c>
      <c r="CT601" s="179" t="str">
        <f t="shared" si="817"/>
        <v>CT$17</v>
      </c>
      <c r="CU601" s="179" t="str">
        <f t="shared" si="817"/>
        <v>CU$17</v>
      </c>
      <c r="CV601" s="179" t="str">
        <f t="shared" si="817"/>
        <v>CV$17</v>
      </c>
      <c r="CW601" s="179" t="str">
        <f t="shared" si="817"/>
        <v>CW$17</v>
      </c>
      <c r="CX601" s="179" t="str">
        <f t="shared" si="817"/>
        <v>CX$17</v>
      </c>
      <c r="CY601" s="179" t="str">
        <f t="shared" si="817"/>
        <v>CY$17</v>
      </c>
      <c r="CZ601" s="179" t="str">
        <f t="shared" si="817"/>
        <v>CZ$17</v>
      </c>
      <c r="DA601" s="179" t="str">
        <f t="shared" si="817"/>
        <v>DA$17</v>
      </c>
      <c r="DB601" s="179" t="str">
        <f t="shared" si="817"/>
        <v>DB$17</v>
      </c>
      <c r="DC601" s="179" t="str">
        <f t="shared" si="817"/>
        <v>DC$17</v>
      </c>
      <c r="DD601" s="179" t="str">
        <f t="shared" si="817"/>
        <v>DD$17</v>
      </c>
      <c r="DE601" s="179" t="str">
        <f t="shared" si="817"/>
        <v>DE$17</v>
      </c>
      <c r="DF601" s="179" t="str">
        <f t="shared" si="817"/>
        <v>DF$17</v>
      </c>
      <c r="DG601" s="179" t="str">
        <f t="shared" si="817"/>
        <v>DG$17</v>
      </c>
      <c r="DH601" s="179" t="str">
        <f t="shared" si="817"/>
        <v>DH$17</v>
      </c>
      <c r="DI601" s="179" t="str">
        <f t="shared" si="817"/>
        <v>DI$17</v>
      </c>
      <c r="DJ601" s="179" t="str">
        <f t="shared" si="817"/>
        <v>DJ$17</v>
      </c>
      <c r="DK601" s="179" t="str">
        <f t="shared" si="817"/>
        <v>DK$17</v>
      </c>
      <c r="DL601" s="179" t="str">
        <f t="shared" si="817"/>
        <v>DL$17</v>
      </c>
    </row>
    <row r="602" spans="2:116" x14ac:dyDescent="0.35">
      <c r="B602" t="s">
        <v>332</v>
      </c>
      <c r="D602" t="s">
        <v>786</v>
      </c>
      <c r="E602" s="8" t="str">
        <f t="shared" si="810"/>
        <v>602 HOURLY-PV</v>
      </c>
      <c r="G602" s="8" t="str">
        <f>G581</f>
        <v>(Secondary label)</v>
      </c>
      <c r="H602" s="12"/>
      <c r="I602" s="60"/>
      <c r="J602" s="60"/>
      <c r="K602" s="15"/>
      <c r="L602" s="15"/>
      <c r="M602" s="15"/>
      <c r="N602" s="15"/>
      <c r="O602" s="15"/>
      <c r="P602" s="15"/>
      <c r="R602" s="15"/>
      <c r="S602" s="179">
        <f t="shared" ref="S602:AX602" si="818">S581</f>
        <v>0</v>
      </c>
      <c r="T602" s="179">
        <f t="shared" si="818"/>
        <v>0</v>
      </c>
      <c r="U602" s="179">
        <f t="shared" si="818"/>
        <v>0</v>
      </c>
      <c r="V602" s="179">
        <f t="shared" si="818"/>
        <v>0</v>
      </c>
      <c r="W602" s="179">
        <f t="shared" si="818"/>
        <v>0</v>
      </c>
      <c r="X602" s="179">
        <f t="shared" si="818"/>
        <v>0</v>
      </c>
      <c r="Y602" s="179">
        <f t="shared" si="818"/>
        <v>0</v>
      </c>
      <c r="Z602" s="179">
        <f t="shared" si="818"/>
        <v>0</v>
      </c>
      <c r="AA602" s="179">
        <f t="shared" si="818"/>
        <v>0</v>
      </c>
      <c r="AB602" s="179">
        <f t="shared" si="818"/>
        <v>0</v>
      </c>
      <c r="AC602" s="179">
        <f t="shared" si="818"/>
        <v>0</v>
      </c>
      <c r="AD602" s="179">
        <f t="shared" si="818"/>
        <v>0</v>
      </c>
      <c r="AE602" s="179">
        <f t="shared" si="818"/>
        <v>0</v>
      </c>
      <c r="AF602" s="179">
        <f t="shared" si="818"/>
        <v>0</v>
      </c>
      <c r="AG602" s="179">
        <f t="shared" si="818"/>
        <v>0</v>
      </c>
      <c r="AH602" s="179">
        <f t="shared" si="818"/>
        <v>0</v>
      </c>
      <c r="AI602" s="179">
        <f t="shared" si="818"/>
        <v>0</v>
      </c>
      <c r="AJ602" s="179">
        <f t="shared" si="818"/>
        <v>0</v>
      </c>
      <c r="AK602" s="179">
        <f t="shared" si="818"/>
        <v>0</v>
      </c>
      <c r="AL602" s="179">
        <f t="shared" si="818"/>
        <v>0</v>
      </c>
      <c r="AM602" s="179">
        <f t="shared" si="818"/>
        <v>0</v>
      </c>
      <c r="AN602" s="179">
        <f t="shared" si="818"/>
        <v>0</v>
      </c>
      <c r="AO602" s="179">
        <f t="shared" si="818"/>
        <v>0</v>
      </c>
      <c r="AP602" s="179">
        <f t="shared" si="818"/>
        <v>0</v>
      </c>
      <c r="AQ602" s="179">
        <f t="shared" si="818"/>
        <v>0</v>
      </c>
      <c r="AR602" s="179">
        <f t="shared" si="818"/>
        <v>0</v>
      </c>
      <c r="AS602" s="179">
        <f t="shared" si="818"/>
        <v>0</v>
      </c>
      <c r="AT602" s="179">
        <f t="shared" si="818"/>
        <v>0</v>
      </c>
      <c r="AU602" s="179">
        <f t="shared" si="818"/>
        <v>0</v>
      </c>
      <c r="AV602" s="179">
        <f t="shared" si="818"/>
        <v>0</v>
      </c>
      <c r="AW602" s="179">
        <f t="shared" si="818"/>
        <v>0</v>
      </c>
      <c r="AX602" s="179">
        <f t="shared" si="818"/>
        <v>0</v>
      </c>
      <c r="AY602" s="179">
        <f t="shared" ref="AY602:CD602" si="819">AY581</f>
        <v>0</v>
      </c>
      <c r="AZ602" s="179">
        <f t="shared" si="819"/>
        <v>0</v>
      </c>
      <c r="BA602" s="179">
        <f t="shared" si="819"/>
        <v>0</v>
      </c>
      <c r="BB602" s="179">
        <f t="shared" si="819"/>
        <v>0</v>
      </c>
      <c r="BC602" s="179">
        <f t="shared" si="819"/>
        <v>0</v>
      </c>
      <c r="BD602" s="179">
        <f t="shared" si="819"/>
        <v>0</v>
      </c>
      <c r="BE602" s="179">
        <f t="shared" si="819"/>
        <v>0</v>
      </c>
      <c r="BF602" s="179">
        <f t="shared" si="819"/>
        <v>0</v>
      </c>
      <c r="BG602" s="179">
        <f t="shared" si="819"/>
        <v>0</v>
      </c>
      <c r="BH602" s="179">
        <f t="shared" si="819"/>
        <v>0</v>
      </c>
      <c r="BI602" s="179">
        <f t="shared" si="819"/>
        <v>0</v>
      </c>
      <c r="BJ602" s="179">
        <f t="shared" si="819"/>
        <v>0</v>
      </c>
      <c r="BK602" s="179">
        <f t="shared" si="819"/>
        <v>0</v>
      </c>
      <c r="BL602" s="179">
        <f t="shared" si="819"/>
        <v>0</v>
      </c>
      <c r="BM602" s="179">
        <f t="shared" si="819"/>
        <v>0</v>
      </c>
      <c r="BN602" s="179">
        <f t="shared" si="819"/>
        <v>0</v>
      </c>
      <c r="BO602" s="179">
        <f t="shared" si="819"/>
        <v>0</v>
      </c>
      <c r="BP602" s="179">
        <f t="shared" si="819"/>
        <v>0</v>
      </c>
      <c r="BQ602" s="179">
        <f t="shared" si="819"/>
        <v>0</v>
      </c>
      <c r="BR602" s="179">
        <f t="shared" si="819"/>
        <v>0</v>
      </c>
      <c r="BS602" s="179">
        <f t="shared" si="819"/>
        <v>0</v>
      </c>
      <c r="BT602" s="179">
        <f t="shared" si="819"/>
        <v>0</v>
      </c>
      <c r="BU602" s="179">
        <f t="shared" si="819"/>
        <v>0</v>
      </c>
      <c r="BV602" s="179">
        <f t="shared" si="819"/>
        <v>0</v>
      </c>
      <c r="BW602" s="179">
        <f t="shared" si="819"/>
        <v>0</v>
      </c>
      <c r="BX602" s="179">
        <f t="shared" si="819"/>
        <v>0</v>
      </c>
      <c r="BY602" s="179">
        <f t="shared" si="819"/>
        <v>0</v>
      </c>
      <c r="BZ602" s="179">
        <f t="shared" si="819"/>
        <v>0</v>
      </c>
      <c r="CA602" s="179">
        <f t="shared" si="819"/>
        <v>0</v>
      </c>
      <c r="CB602" s="179">
        <f t="shared" si="819"/>
        <v>0</v>
      </c>
      <c r="CC602" s="179">
        <f t="shared" si="819"/>
        <v>0</v>
      </c>
      <c r="CD602" s="179">
        <f t="shared" si="819"/>
        <v>0</v>
      </c>
      <c r="CE602" s="179">
        <f t="shared" ref="CE602:CL602" si="820">CE581</f>
        <v>0</v>
      </c>
      <c r="CF602" s="179">
        <f t="shared" si="820"/>
        <v>0</v>
      </c>
      <c r="CG602" s="179">
        <f t="shared" si="820"/>
        <v>0</v>
      </c>
      <c r="CH602" s="179">
        <f t="shared" si="820"/>
        <v>0</v>
      </c>
      <c r="CI602" s="179">
        <f t="shared" si="820"/>
        <v>0</v>
      </c>
      <c r="CJ602" s="179">
        <f t="shared" si="820"/>
        <v>0</v>
      </c>
      <c r="CK602" s="179">
        <f t="shared" si="820"/>
        <v>0</v>
      </c>
      <c r="CL602" s="179">
        <f t="shared" si="820"/>
        <v>0</v>
      </c>
      <c r="CN602" s="60"/>
      <c r="CO602" s="179">
        <f t="shared" ref="CO602:DL602" si="821">CO581</f>
        <v>0</v>
      </c>
      <c r="CP602" s="179">
        <f t="shared" si="821"/>
        <v>0</v>
      </c>
      <c r="CQ602" s="179">
        <f t="shared" si="821"/>
        <v>0</v>
      </c>
      <c r="CR602" s="179">
        <f t="shared" si="821"/>
        <v>0</v>
      </c>
      <c r="CS602" s="179">
        <f t="shared" si="821"/>
        <v>0</v>
      </c>
      <c r="CT602" s="179">
        <f t="shared" si="821"/>
        <v>0</v>
      </c>
      <c r="CU602" s="179">
        <f t="shared" si="821"/>
        <v>0</v>
      </c>
      <c r="CV602" s="179">
        <f t="shared" si="821"/>
        <v>0</v>
      </c>
      <c r="CW602" s="179">
        <f t="shared" si="821"/>
        <v>0</v>
      </c>
      <c r="CX602" s="179">
        <f t="shared" si="821"/>
        <v>0</v>
      </c>
      <c r="CY602" s="179">
        <f t="shared" si="821"/>
        <v>0</v>
      </c>
      <c r="CZ602" s="179">
        <f t="shared" si="821"/>
        <v>0</v>
      </c>
      <c r="DA602" s="179">
        <f t="shared" si="821"/>
        <v>0</v>
      </c>
      <c r="DB602" s="179">
        <f t="shared" si="821"/>
        <v>0</v>
      </c>
      <c r="DC602" s="179">
        <f t="shared" si="821"/>
        <v>0</v>
      </c>
      <c r="DD602" s="179">
        <f t="shared" si="821"/>
        <v>0</v>
      </c>
      <c r="DE602" s="179">
        <f t="shared" si="821"/>
        <v>0</v>
      </c>
      <c r="DF602" s="179">
        <f t="shared" si="821"/>
        <v>0</v>
      </c>
      <c r="DG602" s="179">
        <f t="shared" si="821"/>
        <v>0</v>
      </c>
      <c r="DH602" s="179">
        <f t="shared" si="821"/>
        <v>0</v>
      </c>
      <c r="DI602" s="179">
        <f t="shared" si="821"/>
        <v>0</v>
      </c>
      <c r="DJ602" s="179">
        <f t="shared" si="821"/>
        <v>0</v>
      </c>
      <c r="DK602" s="179">
        <f t="shared" si="821"/>
        <v>0</v>
      </c>
      <c r="DL602" s="179">
        <f t="shared" si="821"/>
        <v>0</v>
      </c>
    </row>
    <row r="603" spans="2:116" x14ac:dyDescent="0.35">
      <c r="B603" t="s">
        <v>332</v>
      </c>
      <c r="D603" t="s">
        <v>786</v>
      </c>
      <c r="E603" s="8" t="str">
        <f t="shared" si="810"/>
        <v>603 HOURLY-PV</v>
      </c>
      <c r="G603" s="8" t="str">
        <f>G582</f>
        <v xml:space="preserve">secondary unit </v>
      </c>
      <c r="H603" s="12"/>
      <c r="I603" s="60"/>
      <c r="J603" s="60"/>
      <c r="K603" s="15"/>
      <c r="L603" s="15"/>
      <c r="M603" s="15"/>
      <c r="N603" s="15"/>
      <c r="O603" s="15"/>
      <c r="P603" s="15"/>
      <c r="R603" s="15"/>
      <c r="S603" s="179"/>
      <c r="T603" s="179"/>
      <c r="U603" s="179"/>
      <c r="V603" s="179"/>
      <c r="W603" s="179"/>
      <c r="X603" s="179"/>
      <c r="Y603" s="179"/>
      <c r="Z603" s="179"/>
      <c r="AA603" s="179"/>
      <c r="AB603" s="179"/>
      <c r="AC603" s="179"/>
      <c r="AD603" s="179"/>
      <c r="AE603" s="179"/>
      <c r="AF603" s="179"/>
      <c r="AG603" s="179"/>
      <c r="AH603" s="179"/>
      <c r="AI603" s="179"/>
      <c r="AJ603" s="179"/>
      <c r="AK603" s="179"/>
      <c r="AL603" s="179"/>
      <c r="AM603" s="179"/>
      <c r="AN603" s="179"/>
      <c r="AO603" s="179"/>
      <c r="AP603" s="179"/>
      <c r="AQ603" s="179"/>
      <c r="AR603" s="179"/>
      <c r="AS603" s="179"/>
      <c r="AT603" s="179"/>
      <c r="AU603" s="179"/>
      <c r="AV603" s="179"/>
      <c r="AW603" s="179"/>
      <c r="AX603" s="179"/>
      <c r="AY603" s="179"/>
      <c r="AZ603" s="179"/>
      <c r="BA603" s="179"/>
      <c r="BB603" s="179"/>
      <c r="BC603" s="179"/>
      <c r="BD603" s="179"/>
      <c r="BE603" s="179"/>
      <c r="BF603" s="179"/>
      <c r="BG603" s="179"/>
      <c r="BH603" s="179"/>
      <c r="BI603" s="179"/>
      <c r="BJ603" s="179"/>
      <c r="BK603" s="179"/>
      <c r="BL603" s="179"/>
      <c r="BM603" s="179"/>
      <c r="BN603" s="179"/>
      <c r="BO603" s="179"/>
      <c r="BP603" s="179"/>
      <c r="BQ603" s="179"/>
      <c r="BR603" s="179"/>
      <c r="BS603" s="179"/>
      <c r="BT603" s="179"/>
      <c r="BU603" s="179"/>
      <c r="BV603" s="179"/>
      <c r="BW603" s="179"/>
      <c r="BX603" s="179"/>
      <c r="BY603" s="179"/>
      <c r="BZ603" s="179"/>
      <c r="CA603" s="179"/>
      <c r="CB603" s="179"/>
      <c r="CC603" s="179"/>
      <c r="CD603" s="179"/>
      <c r="CE603" s="179"/>
      <c r="CF603" s="179"/>
      <c r="CG603" s="179"/>
      <c r="CH603" s="179"/>
      <c r="CI603" s="179"/>
      <c r="CJ603" s="179"/>
      <c r="CK603" s="179"/>
      <c r="CL603" s="179"/>
      <c r="CN603" s="60"/>
      <c r="CO603" s="179"/>
      <c r="CP603" s="179"/>
      <c r="CQ603" s="179"/>
      <c r="CR603" s="179"/>
      <c r="CS603" s="179"/>
      <c r="CT603" s="179"/>
      <c r="CU603" s="179"/>
      <c r="CV603" s="179"/>
      <c r="CW603" s="179"/>
      <c r="CX603" s="179"/>
      <c r="CY603" s="179"/>
      <c r="CZ603" s="179"/>
      <c r="DA603" s="179"/>
      <c r="DB603" s="179"/>
      <c r="DC603" s="179"/>
      <c r="DD603" s="179"/>
      <c r="DE603" s="179"/>
      <c r="DF603" s="179"/>
      <c r="DG603" s="179"/>
      <c r="DH603" s="179"/>
      <c r="DI603" s="179"/>
      <c r="DJ603" s="179"/>
      <c r="DK603" s="179"/>
      <c r="DL603" s="179"/>
    </row>
    <row r="604" spans="2:116" x14ac:dyDescent="0.35">
      <c r="B604" t="s">
        <v>332</v>
      </c>
      <c r="D604" t="s">
        <v>786</v>
      </c>
      <c r="E604" s="8" t="str">
        <f t="shared" si="810"/>
        <v>604 HOURLY-PV</v>
      </c>
      <c r="G604" s="8" t="str">
        <f>G583</f>
        <v>Secondary revenue driver</v>
      </c>
      <c r="H604" s="12"/>
      <c r="I604" s="60"/>
      <c r="J604" s="60"/>
      <c r="K604" s="15"/>
      <c r="L604" s="15"/>
      <c r="M604" s="15"/>
      <c r="N604" s="15"/>
      <c r="O604" s="15"/>
      <c r="P604" s="15"/>
      <c r="R604" s="15"/>
      <c r="S604" s="179" t="str">
        <f t="shared" ref="S604:AX604" si="822">S583</f>
        <v>S$18</v>
      </c>
      <c r="T604" s="179" t="str">
        <f t="shared" si="822"/>
        <v>T$18</v>
      </c>
      <c r="U604" s="179" t="str">
        <f t="shared" si="822"/>
        <v>U$18</v>
      </c>
      <c r="V604" s="179" t="str">
        <f t="shared" si="822"/>
        <v>V$18</v>
      </c>
      <c r="W604" s="179" t="str">
        <f t="shared" si="822"/>
        <v>W$18</v>
      </c>
      <c r="X604" s="179" t="str">
        <f t="shared" si="822"/>
        <v>X$18</v>
      </c>
      <c r="Y604" s="179" t="str">
        <f t="shared" si="822"/>
        <v>Y$18</v>
      </c>
      <c r="Z604" s="179" t="str">
        <f t="shared" si="822"/>
        <v>Z$18</v>
      </c>
      <c r="AA604" s="179" t="str">
        <f t="shared" si="822"/>
        <v>AA$18</v>
      </c>
      <c r="AB604" s="179" t="str">
        <f t="shared" si="822"/>
        <v>AB$18</v>
      </c>
      <c r="AC604" s="179" t="str">
        <f t="shared" si="822"/>
        <v>AC$18</v>
      </c>
      <c r="AD604" s="179" t="str">
        <f t="shared" si="822"/>
        <v>AD$18</v>
      </c>
      <c r="AE604" s="179" t="str">
        <f t="shared" si="822"/>
        <v>AE$18</v>
      </c>
      <c r="AF604" s="179" t="str">
        <f t="shared" si="822"/>
        <v>AF$18</v>
      </c>
      <c r="AG604" s="179" t="str">
        <f t="shared" si="822"/>
        <v>AG$18</v>
      </c>
      <c r="AH604" s="179" t="str">
        <f t="shared" si="822"/>
        <v>AH$18</v>
      </c>
      <c r="AI604" s="179" t="str">
        <f t="shared" si="822"/>
        <v>AI$18</v>
      </c>
      <c r="AJ604" s="179" t="str">
        <f t="shared" si="822"/>
        <v>AJ$18</v>
      </c>
      <c r="AK604" s="179" t="str">
        <f t="shared" si="822"/>
        <v>AK$18</v>
      </c>
      <c r="AL604" s="179" t="str">
        <f t="shared" si="822"/>
        <v>AL$18</v>
      </c>
      <c r="AM604" s="179" t="str">
        <f t="shared" si="822"/>
        <v>AM$18</v>
      </c>
      <c r="AN604" s="179" t="str">
        <f t="shared" si="822"/>
        <v>AN$18</v>
      </c>
      <c r="AO604" s="179" t="str">
        <f t="shared" si="822"/>
        <v>AO$18</v>
      </c>
      <c r="AP604" s="179" t="str">
        <f t="shared" si="822"/>
        <v>AP$18</v>
      </c>
      <c r="AQ604" s="179" t="str">
        <f t="shared" si="822"/>
        <v>AQ$18</v>
      </c>
      <c r="AR604" s="179" t="str">
        <f t="shared" si="822"/>
        <v>AR$18</v>
      </c>
      <c r="AS604" s="179" t="str">
        <f t="shared" si="822"/>
        <v>AS$18</v>
      </c>
      <c r="AT604" s="179" t="str">
        <f t="shared" si="822"/>
        <v>AT$18</v>
      </c>
      <c r="AU604" s="179" t="str">
        <f t="shared" si="822"/>
        <v>AU$18</v>
      </c>
      <c r="AV604" s="179" t="str">
        <f t="shared" si="822"/>
        <v>AV$18</v>
      </c>
      <c r="AW604" s="179" t="str">
        <f t="shared" si="822"/>
        <v>AW$18</v>
      </c>
      <c r="AX604" s="179" t="str">
        <f t="shared" si="822"/>
        <v>AX$18</v>
      </c>
      <c r="AY604" s="179" t="str">
        <f t="shared" ref="AY604:CD604" si="823">AY583</f>
        <v>AY$18</v>
      </c>
      <c r="AZ604" s="179" t="str">
        <f t="shared" si="823"/>
        <v>AZ$18</v>
      </c>
      <c r="BA604" s="179" t="str">
        <f t="shared" si="823"/>
        <v>BA$18</v>
      </c>
      <c r="BB604" s="179" t="str">
        <f t="shared" si="823"/>
        <v>BB$18</v>
      </c>
      <c r="BC604" s="179" t="str">
        <f t="shared" si="823"/>
        <v>BC$18</v>
      </c>
      <c r="BD604" s="179" t="str">
        <f t="shared" si="823"/>
        <v>BD$18</v>
      </c>
      <c r="BE604" s="179" t="str">
        <f t="shared" si="823"/>
        <v>BE$18</v>
      </c>
      <c r="BF604" s="179" t="str">
        <f t="shared" si="823"/>
        <v>BF$18</v>
      </c>
      <c r="BG604" s="179" t="str">
        <f t="shared" si="823"/>
        <v>BG$18</v>
      </c>
      <c r="BH604" s="179" t="str">
        <f t="shared" si="823"/>
        <v>BH$18</v>
      </c>
      <c r="BI604" s="179" t="str">
        <f t="shared" si="823"/>
        <v>BI$18</v>
      </c>
      <c r="BJ604" s="179" t="str">
        <f t="shared" si="823"/>
        <v>BJ$18</v>
      </c>
      <c r="BK604" s="179" t="str">
        <f t="shared" si="823"/>
        <v>BK$18</v>
      </c>
      <c r="BL604" s="179" t="str">
        <f t="shared" si="823"/>
        <v>BL$18</v>
      </c>
      <c r="BM604" s="179" t="str">
        <f t="shared" si="823"/>
        <v>BM$18</v>
      </c>
      <c r="BN604" s="179" t="str">
        <f t="shared" si="823"/>
        <v>BN$18</v>
      </c>
      <c r="BO604" s="179" t="str">
        <f t="shared" si="823"/>
        <v>BO$18</v>
      </c>
      <c r="BP604" s="179" t="str">
        <f t="shared" si="823"/>
        <v>BP$18</v>
      </c>
      <c r="BQ604" s="179" t="str">
        <f t="shared" si="823"/>
        <v>BQ$18</v>
      </c>
      <c r="BR604" s="179" t="str">
        <f t="shared" si="823"/>
        <v>BR$18</v>
      </c>
      <c r="BS604" s="179" t="str">
        <f t="shared" si="823"/>
        <v>BS$18</v>
      </c>
      <c r="BT604" s="179" t="str">
        <f t="shared" si="823"/>
        <v>BT$18</v>
      </c>
      <c r="BU604" s="179" t="str">
        <f t="shared" si="823"/>
        <v>BU$18</v>
      </c>
      <c r="BV604" s="179" t="str">
        <f t="shared" si="823"/>
        <v>BV$18</v>
      </c>
      <c r="BW604" s="179" t="str">
        <f t="shared" si="823"/>
        <v>BW$18</v>
      </c>
      <c r="BX604" s="179" t="str">
        <f t="shared" si="823"/>
        <v>BX$18</v>
      </c>
      <c r="BY604" s="179" t="str">
        <f t="shared" si="823"/>
        <v>BY$18</v>
      </c>
      <c r="BZ604" s="179" t="str">
        <f t="shared" si="823"/>
        <v>BZ$18</v>
      </c>
      <c r="CA604" s="179" t="str">
        <f t="shared" si="823"/>
        <v>CA$18</v>
      </c>
      <c r="CB604" s="179" t="str">
        <f t="shared" si="823"/>
        <v>CB$18</v>
      </c>
      <c r="CC604" s="179" t="str">
        <f t="shared" si="823"/>
        <v>CC$18</v>
      </c>
      <c r="CD604" s="179" t="str">
        <f t="shared" si="823"/>
        <v>CD$18</v>
      </c>
      <c r="CE604" s="179" t="str">
        <f t="shared" ref="CE604:CL604" si="824">CE583</f>
        <v>CE$18</v>
      </c>
      <c r="CF604" s="179" t="str">
        <f t="shared" si="824"/>
        <v>CF$18</v>
      </c>
      <c r="CG604" s="179" t="str">
        <f t="shared" si="824"/>
        <v>CG$18</v>
      </c>
      <c r="CH604" s="179" t="str">
        <f t="shared" si="824"/>
        <v>CH$18</v>
      </c>
      <c r="CI604" s="179" t="str">
        <f t="shared" si="824"/>
        <v>CI$18</v>
      </c>
      <c r="CJ604" s="179" t="str">
        <f t="shared" si="824"/>
        <v>CJ$18</v>
      </c>
      <c r="CK604" s="179" t="str">
        <f t="shared" si="824"/>
        <v>CK$18</v>
      </c>
      <c r="CL604" s="179" t="str">
        <f t="shared" si="824"/>
        <v>CL$18</v>
      </c>
      <c r="CN604" s="60"/>
      <c r="CO604" s="179" t="str">
        <f t="shared" ref="CO604:DL604" si="825">CO583</f>
        <v>CO$18</v>
      </c>
      <c r="CP604" s="179" t="str">
        <f t="shared" si="825"/>
        <v>CP$18</v>
      </c>
      <c r="CQ604" s="179" t="str">
        <f t="shared" si="825"/>
        <v>CQ$18</v>
      </c>
      <c r="CR604" s="179" t="str">
        <f t="shared" si="825"/>
        <v>CR$18</v>
      </c>
      <c r="CS604" s="179" t="str">
        <f t="shared" si="825"/>
        <v>CS$18</v>
      </c>
      <c r="CT604" s="179" t="str">
        <f t="shared" si="825"/>
        <v>CT$18</v>
      </c>
      <c r="CU604" s="179" t="str">
        <f t="shared" si="825"/>
        <v>CU$18</v>
      </c>
      <c r="CV604" s="179" t="str">
        <f t="shared" si="825"/>
        <v>CV$18</v>
      </c>
      <c r="CW604" s="179" t="str">
        <f t="shared" si="825"/>
        <v>CW$18</v>
      </c>
      <c r="CX604" s="179" t="str">
        <f t="shared" si="825"/>
        <v>CX$18</v>
      </c>
      <c r="CY604" s="179" t="str">
        <f t="shared" si="825"/>
        <v>CY$18</v>
      </c>
      <c r="CZ604" s="179" t="str">
        <f t="shared" si="825"/>
        <v>CZ$18</v>
      </c>
      <c r="DA604" s="179" t="str">
        <f t="shared" si="825"/>
        <v>DA$18</v>
      </c>
      <c r="DB604" s="179" t="str">
        <f t="shared" si="825"/>
        <v>DB$18</v>
      </c>
      <c r="DC604" s="179" t="str">
        <f t="shared" si="825"/>
        <v>DC$18</v>
      </c>
      <c r="DD604" s="179" t="str">
        <f t="shared" si="825"/>
        <v>DD$18</v>
      </c>
      <c r="DE604" s="179" t="str">
        <f t="shared" si="825"/>
        <v>DE$18</v>
      </c>
      <c r="DF604" s="179" t="str">
        <f t="shared" si="825"/>
        <v>DF$18</v>
      </c>
      <c r="DG604" s="179" t="str">
        <f t="shared" si="825"/>
        <v>DG$18</v>
      </c>
      <c r="DH604" s="179" t="str">
        <f t="shared" si="825"/>
        <v>DH$18</v>
      </c>
      <c r="DI604" s="179" t="str">
        <f t="shared" si="825"/>
        <v>DI$18</v>
      </c>
      <c r="DJ604" s="179" t="str">
        <f t="shared" si="825"/>
        <v>DJ$18</v>
      </c>
      <c r="DK604" s="179" t="str">
        <f t="shared" si="825"/>
        <v>DK$18</v>
      </c>
      <c r="DL604" s="179" t="str">
        <f t="shared" si="825"/>
        <v>DL$18</v>
      </c>
    </row>
    <row r="605" spans="2:116" x14ac:dyDescent="0.35">
      <c r="B605" t="s">
        <v>332</v>
      </c>
      <c r="D605" t="s">
        <v>786</v>
      </c>
      <c r="E605" s="8" t="str">
        <f t="shared" si="810"/>
        <v>605 HOURLY-PV</v>
      </c>
      <c r="G605" s="8" t="str">
        <f>G584</f>
        <v>Secondary volume driver</v>
      </c>
      <c r="H605" s="12"/>
      <c r="I605" s="60"/>
      <c r="J605" s="60"/>
      <c r="K605" s="15"/>
      <c r="L605" s="15"/>
      <c r="M605" s="15"/>
      <c r="N605" s="15"/>
      <c r="O605" s="15"/>
      <c r="P605" s="15"/>
      <c r="R605" s="15"/>
      <c r="S605" s="179" t="str">
        <f t="shared" ref="S605:AX605" si="826">S584</f>
        <v>S$19</v>
      </c>
      <c r="T605" s="179" t="str">
        <f t="shared" si="826"/>
        <v>T$19</v>
      </c>
      <c r="U605" s="179" t="str">
        <f t="shared" si="826"/>
        <v>U$19</v>
      </c>
      <c r="V605" s="179" t="str">
        <f t="shared" si="826"/>
        <v>V$19</v>
      </c>
      <c r="W605" s="179" t="str">
        <f t="shared" si="826"/>
        <v>W$19</v>
      </c>
      <c r="X605" s="179" t="str">
        <f t="shared" si="826"/>
        <v>X$19</v>
      </c>
      <c r="Y605" s="179" t="str">
        <f t="shared" si="826"/>
        <v>Y$19</v>
      </c>
      <c r="Z605" s="179" t="str">
        <f t="shared" si="826"/>
        <v>Z$19</v>
      </c>
      <c r="AA605" s="179" t="str">
        <f t="shared" si="826"/>
        <v>AA$19</v>
      </c>
      <c r="AB605" s="179" t="str">
        <f t="shared" si="826"/>
        <v>AB$19</v>
      </c>
      <c r="AC605" s="179" t="str">
        <f t="shared" si="826"/>
        <v>AC$19</v>
      </c>
      <c r="AD605" s="179" t="str">
        <f t="shared" si="826"/>
        <v>AD$19</v>
      </c>
      <c r="AE605" s="179" t="str">
        <f t="shared" si="826"/>
        <v>AE$19</v>
      </c>
      <c r="AF605" s="179" t="str">
        <f t="shared" si="826"/>
        <v>AF$19</v>
      </c>
      <c r="AG605" s="179" t="str">
        <f t="shared" si="826"/>
        <v>AG$19</v>
      </c>
      <c r="AH605" s="179" t="str">
        <f t="shared" si="826"/>
        <v>AH$19</v>
      </c>
      <c r="AI605" s="179" t="str">
        <f t="shared" si="826"/>
        <v>AI$19</v>
      </c>
      <c r="AJ605" s="179" t="str">
        <f t="shared" si="826"/>
        <v>AJ$19</v>
      </c>
      <c r="AK605" s="179" t="str">
        <f t="shared" si="826"/>
        <v>AK$19</v>
      </c>
      <c r="AL605" s="179" t="str">
        <f t="shared" si="826"/>
        <v>AL$19</v>
      </c>
      <c r="AM605" s="179" t="str">
        <f t="shared" si="826"/>
        <v>AM$19</v>
      </c>
      <c r="AN605" s="179" t="str">
        <f t="shared" si="826"/>
        <v>AN$19</v>
      </c>
      <c r="AO605" s="179" t="str">
        <f t="shared" si="826"/>
        <v>AO$19</v>
      </c>
      <c r="AP605" s="179" t="str">
        <f t="shared" si="826"/>
        <v>AP$19</v>
      </c>
      <c r="AQ605" s="179" t="str">
        <f t="shared" si="826"/>
        <v>AQ$19</v>
      </c>
      <c r="AR605" s="179" t="str">
        <f t="shared" si="826"/>
        <v>AR$19</v>
      </c>
      <c r="AS605" s="179" t="str">
        <f t="shared" si="826"/>
        <v>AS$19</v>
      </c>
      <c r="AT605" s="179" t="str">
        <f t="shared" si="826"/>
        <v>AT$19</v>
      </c>
      <c r="AU605" s="179" t="str">
        <f t="shared" si="826"/>
        <v>AU$19</v>
      </c>
      <c r="AV605" s="179" t="str">
        <f t="shared" si="826"/>
        <v>AV$19</v>
      </c>
      <c r="AW605" s="179" t="str">
        <f t="shared" si="826"/>
        <v>AW$19</v>
      </c>
      <c r="AX605" s="179" t="str">
        <f t="shared" si="826"/>
        <v>AX$19</v>
      </c>
      <c r="AY605" s="179" t="str">
        <f t="shared" ref="AY605:CD605" si="827">AY584</f>
        <v>AY$19</v>
      </c>
      <c r="AZ605" s="179" t="str">
        <f t="shared" si="827"/>
        <v>AZ$19</v>
      </c>
      <c r="BA605" s="179" t="str">
        <f t="shared" si="827"/>
        <v>BA$19</v>
      </c>
      <c r="BB605" s="179" t="str">
        <f t="shared" si="827"/>
        <v>BB$19</v>
      </c>
      <c r="BC605" s="179" t="str">
        <f t="shared" si="827"/>
        <v>BC$19</v>
      </c>
      <c r="BD605" s="179" t="str">
        <f t="shared" si="827"/>
        <v>BD$19</v>
      </c>
      <c r="BE605" s="179" t="str">
        <f t="shared" si="827"/>
        <v>BE$19</v>
      </c>
      <c r="BF605" s="179" t="str">
        <f t="shared" si="827"/>
        <v>BF$19</v>
      </c>
      <c r="BG605" s="179" t="str">
        <f t="shared" si="827"/>
        <v>BG$19</v>
      </c>
      <c r="BH605" s="179" t="str">
        <f t="shared" si="827"/>
        <v>BH$19</v>
      </c>
      <c r="BI605" s="179" t="str">
        <f t="shared" si="827"/>
        <v>BI$19</v>
      </c>
      <c r="BJ605" s="179" t="str">
        <f t="shared" si="827"/>
        <v>BJ$19</v>
      </c>
      <c r="BK605" s="179" t="str">
        <f t="shared" si="827"/>
        <v>BK$19</v>
      </c>
      <c r="BL605" s="179" t="str">
        <f t="shared" si="827"/>
        <v>BL$19</v>
      </c>
      <c r="BM605" s="179" t="str">
        <f t="shared" si="827"/>
        <v>BM$19</v>
      </c>
      <c r="BN605" s="179" t="str">
        <f t="shared" si="827"/>
        <v>BN$19</v>
      </c>
      <c r="BO605" s="179" t="str">
        <f t="shared" si="827"/>
        <v>BO$19</v>
      </c>
      <c r="BP605" s="179" t="str">
        <f t="shared" si="827"/>
        <v>BP$19</v>
      </c>
      <c r="BQ605" s="179" t="str">
        <f t="shared" si="827"/>
        <v>BQ$19</v>
      </c>
      <c r="BR605" s="179" t="str">
        <f t="shared" si="827"/>
        <v>BR$19</v>
      </c>
      <c r="BS605" s="179" t="str">
        <f t="shared" si="827"/>
        <v>BS$19</v>
      </c>
      <c r="BT605" s="179" t="str">
        <f t="shared" si="827"/>
        <v>BT$19</v>
      </c>
      <c r="BU605" s="179" t="str">
        <f t="shared" si="827"/>
        <v>BU$19</v>
      </c>
      <c r="BV605" s="179" t="str">
        <f t="shared" si="827"/>
        <v>BV$19</v>
      </c>
      <c r="BW605" s="179" t="str">
        <f t="shared" si="827"/>
        <v>BW$19</v>
      </c>
      <c r="BX605" s="179" t="str">
        <f t="shared" si="827"/>
        <v>BX$19</v>
      </c>
      <c r="BY605" s="179" t="str">
        <f t="shared" si="827"/>
        <v>BY$19</v>
      </c>
      <c r="BZ605" s="179" t="str">
        <f t="shared" si="827"/>
        <v>BZ$19</v>
      </c>
      <c r="CA605" s="179" t="str">
        <f t="shared" si="827"/>
        <v>CA$19</v>
      </c>
      <c r="CB605" s="179" t="str">
        <f t="shared" si="827"/>
        <v>CB$19</v>
      </c>
      <c r="CC605" s="179" t="str">
        <f t="shared" si="827"/>
        <v>CC$19</v>
      </c>
      <c r="CD605" s="179" t="str">
        <f t="shared" si="827"/>
        <v>CD$19</v>
      </c>
      <c r="CE605" s="179" t="str">
        <f t="shared" ref="CE605:CL605" si="828">CE584</f>
        <v>CE$19</v>
      </c>
      <c r="CF605" s="179" t="str">
        <f t="shared" si="828"/>
        <v>CF$19</v>
      </c>
      <c r="CG605" s="179" t="str">
        <f t="shared" si="828"/>
        <v>CG$19</v>
      </c>
      <c r="CH605" s="179" t="str">
        <f t="shared" si="828"/>
        <v>CH$19</v>
      </c>
      <c r="CI605" s="179" t="str">
        <f t="shared" si="828"/>
        <v>CI$19</v>
      </c>
      <c r="CJ605" s="179" t="str">
        <f t="shared" si="828"/>
        <v>CJ$19</v>
      </c>
      <c r="CK605" s="179" t="str">
        <f t="shared" si="828"/>
        <v>CK$19</v>
      </c>
      <c r="CL605" s="179" t="str">
        <f t="shared" si="828"/>
        <v>CL$19</v>
      </c>
      <c r="CN605" s="60"/>
      <c r="CO605" s="179" t="str">
        <f t="shared" ref="CO605:DL605" si="829">CO584</f>
        <v>CO$19</v>
      </c>
      <c r="CP605" s="179" t="str">
        <f t="shared" si="829"/>
        <v>CP$19</v>
      </c>
      <c r="CQ605" s="179" t="str">
        <f t="shared" si="829"/>
        <v>CQ$19</v>
      </c>
      <c r="CR605" s="179" t="str">
        <f t="shared" si="829"/>
        <v>CR$19</v>
      </c>
      <c r="CS605" s="179" t="str">
        <f t="shared" si="829"/>
        <v>CS$19</v>
      </c>
      <c r="CT605" s="179" t="str">
        <f t="shared" si="829"/>
        <v>CT$19</v>
      </c>
      <c r="CU605" s="179" t="str">
        <f t="shared" si="829"/>
        <v>CU$19</v>
      </c>
      <c r="CV605" s="179" t="str">
        <f t="shared" si="829"/>
        <v>CV$19</v>
      </c>
      <c r="CW605" s="179" t="str">
        <f t="shared" si="829"/>
        <v>CW$19</v>
      </c>
      <c r="CX605" s="179" t="str">
        <f t="shared" si="829"/>
        <v>CX$19</v>
      </c>
      <c r="CY605" s="179" t="str">
        <f t="shared" si="829"/>
        <v>CY$19</v>
      </c>
      <c r="CZ605" s="179" t="str">
        <f t="shared" si="829"/>
        <v>CZ$19</v>
      </c>
      <c r="DA605" s="179" t="str">
        <f t="shared" si="829"/>
        <v>DA$19</v>
      </c>
      <c r="DB605" s="179" t="str">
        <f t="shared" si="829"/>
        <v>DB$19</v>
      </c>
      <c r="DC605" s="179" t="str">
        <f t="shared" si="829"/>
        <v>DC$19</v>
      </c>
      <c r="DD605" s="179" t="str">
        <f t="shared" si="829"/>
        <v>DD$19</v>
      </c>
      <c r="DE605" s="179" t="str">
        <f t="shared" si="829"/>
        <v>DE$19</v>
      </c>
      <c r="DF605" s="179" t="str">
        <f t="shared" si="829"/>
        <v>DF$19</v>
      </c>
      <c r="DG605" s="179" t="str">
        <f t="shared" si="829"/>
        <v>DG$19</v>
      </c>
      <c r="DH605" s="179" t="str">
        <f t="shared" si="829"/>
        <v>DH$19</v>
      </c>
      <c r="DI605" s="179" t="str">
        <f t="shared" si="829"/>
        <v>DI$19</v>
      </c>
      <c r="DJ605" s="179" t="str">
        <f t="shared" si="829"/>
        <v>DJ$19</v>
      </c>
      <c r="DK605" s="179" t="str">
        <f t="shared" si="829"/>
        <v>DK$19</v>
      </c>
      <c r="DL605" s="179" t="str">
        <f t="shared" si="829"/>
        <v>DL$19</v>
      </c>
    </row>
    <row r="606" spans="2:116" x14ac:dyDescent="0.35">
      <c r="E606" s="8"/>
      <c r="H606" s="12"/>
      <c r="I606" s="60"/>
      <c r="J606" s="60"/>
      <c r="K606" s="15"/>
      <c r="L606" s="15"/>
      <c r="M606" s="15"/>
      <c r="N606" s="15"/>
      <c r="O606" s="15"/>
      <c r="P606" s="15"/>
      <c r="R606" s="15"/>
      <c r="S606" s="179"/>
      <c r="T606" s="179"/>
      <c r="U606" s="179"/>
      <c r="V606" s="179"/>
      <c r="W606" s="179"/>
      <c r="X606" s="179"/>
      <c r="Y606" s="179"/>
      <c r="Z606" s="179"/>
      <c r="AA606" s="179"/>
      <c r="AB606" s="179"/>
      <c r="AC606" s="179"/>
      <c r="AD606" s="179"/>
      <c r="AE606" s="179"/>
      <c r="AF606" s="179"/>
      <c r="AG606" s="179"/>
      <c r="AH606" s="179"/>
      <c r="AI606" s="179"/>
      <c r="AJ606" s="179"/>
      <c r="AK606" s="179"/>
      <c r="AL606" s="179"/>
      <c r="AM606" s="179"/>
      <c r="AN606" s="179"/>
      <c r="AO606" s="179"/>
      <c r="AP606" s="179"/>
      <c r="AQ606" s="179"/>
      <c r="AR606" s="179"/>
      <c r="AS606" s="179"/>
      <c r="AT606" s="179"/>
      <c r="AU606" s="179"/>
      <c r="AV606" s="179"/>
      <c r="AW606" s="179"/>
      <c r="AX606" s="179"/>
      <c r="AY606" s="179"/>
      <c r="AZ606" s="179"/>
      <c r="BA606" s="179"/>
      <c r="BB606" s="179"/>
      <c r="BC606" s="179"/>
      <c r="BD606" s="179"/>
      <c r="BE606" s="179"/>
      <c r="BF606" s="179"/>
      <c r="BG606" s="179"/>
      <c r="BH606" s="179"/>
      <c r="BI606" s="179"/>
      <c r="BJ606" s="179"/>
      <c r="BK606" s="179"/>
      <c r="BL606" s="179"/>
      <c r="BM606" s="179"/>
      <c r="BN606" s="179"/>
      <c r="BO606" s="179"/>
      <c r="BP606" s="179"/>
      <c r="BQ606" s="179"/>
      <c r="BR606" s="179"/>
      <c r="BS606" s="179"/>
      <c r="BT606" s="179"/>
      <c r="BU606" s="179"/>
      <c r="BV606" s="179"/>
      <c r="BW606" s="179"/>
      <c r="BX606" s="179"/>
      <c r="BY606" s="179"/>
      <c r="BZ606" s="179"/>
      <c r="CA606" s="179"/>
      <c r="CB606" s="179"/>
      <c r="CC606" s="179"/>
      <c r="CD606" s="179"/>
      <c r="CE606" s="179"/>
      <c r="CF606" s="179"/>
      <c r="CG606" s="179"/>
      <c r="CH606" s="179"/>
      <c r="CI606" s="179"/>
      <c r="CJ606" s="179"/>
      <c r="CK606" s="179"/>
      <c r="CL606" s="179"/>
      <c r="CM606" s="179"/>
      <c r="CN606" s="179"/>
      <c r="CO606" s="179"/>
      <c r="CP606" s="179"/>
      <c r="CQ606" s="179"/>
      <c r="CR606" s="179"/>
      <c r="CS606" s="179"/>
      <c r="CT606" s="179"/>
      <c r="CU606" s="179"/>
      <c r="CV606" s="179"/>
      <c r="CW606" s="179"/>
      <c r="CX606" s="179"/>
      <c r="CY606" s="179"/>
      <c r="CZ606" s="179"/>
      <c r="DA606" s="179"/>
      <c r="DB606" s="179"/>
      <c r="DC606" s="179"/>
      <c r="DD606" s="179"/>
      <c r="DE606" s="179"/>
      <c r="DF606" s="179"/>
      <c r="DG606" s="179"/>
      <c r="DH606" s="179"/>
      <c r="DI606" s="179"/>
      <c r="DJ606" s="179"/>
      <c r="DK606" s="179"/>
      <c r="DL606" s="179"/>
    </row>
    <row r="607" spans="2:116" x14ac:dyDescent="0.35">
      <c r="E607" s="8"/>
      <c r="H607" s="12"/>
      <c r="I607" s="60"/>
      <c r="J607" s="60"/>
      <c r="K607" s="15"/>
      <c r="L607" s="15"/>
      <c r="M607" s="15"/>
      <c r="N607" s="15"/>
      <c r="O607" s="15"/>
      <c r="P607" s="15"/>
      <c r="R607" s="15"/>
      <c r="S607" s="179"/>
      <c r="T607" s="179"/>
      <c r="U607" s="179"/>
      <c r="V607" s="179"/>
      <c r="W607" s="179"/>
      <c r="X607" s="179"/>
      <c r="Y607" s="179"/>
      <c r="Z607" s="179"/>
      <c r="AA607" s="179"/>
      <c r="AB607" s="179"/>
      <c r="AC607" s="179"/>
      <c r="AD607" s="179"/>
      <c r="AE607" s="179"/>
      <c r="AF607" s="179"/>
      <c r="AG607" s="179"/>
      <c r="AH607" s="179"/>
      <c r="AI607" s="179"/>
      <c r="AJ607" s="179"/>
      <c r="AK607" s="179"/>
      <c r="AL607" s="179"/>
      <c r="AM607" s="179"/>
      <c r="AN607" s="179"/>
      <c r="AO607" s="179"/>
      <c r="AP607" s="179"/>
      <c r="AQ607" s="179"/>
      <c r="AR607" s="179"/>
      <c r="AS607" s="179"/>
      <c r="AT607" s="179"/>
      <c r="AU607" s="179"/>
      <c r="AV607" s="179"/>
      <c r="AW607" s="179"/>
      <c r="AX607" s="179"/>
      <c r="AY607" s="179"/>
      <c r="AZ607" s="179"/>
      <c r="BA607" s="179"/>
      <c r="BB607" s="179"/>
      <c r="BC607" s="179"/>
      <c r="BD607" s="179"/>
      <c r="BE607" s="179"/>
      <c r="BF607" s="179"/>
      <c r="BG607" s="179"/>
      <c r="BH607" s="179"/>
      <c r="BI607" s="179"/>
      <c r="BJ607" s="179"/>
      <c r="BK607" s="179"/>
      <c r="BL607" s="179"/>
      <c r="BM607" s="179"/>
      <c r="BN607" s="179"/>
      <c r="BO607" s="179"/>
      <c r="BP607" s="179"/>
      <c r="BQ607" s="179"/>
      <c r="BR607" s="179"/>
      <c r="BS607" s="179"/>
      <c r="BT607" s="179"/>
      <c r="BU607" s="179"/>
      <c r="BV607" s="179"/>
      <c r="BW607" s="179"/>
      <c r="BX607" s="179"/>
      <c r="BY607" s="179"/>
      <c r="BZ607" s="179"/>
      <c r="CA607" s="179"/>
      <c r="CB607" s="179"/>
      <c r="CC607" s="179"/>
      <c r="CD607" s="179"/>
      <c r="CE607" s="179"/>
      <c r="CF607" s="179"/>
      <c r="CG607" s="179"/>
      <c r="CH607" s="179"/>
      <c r="CI607" s="179"/>
      <c r="CJ607" s="179"/>
      <c r="CK607" s="179"/>
      <c r="CL607" s="179"/>
      <c r="CM607" s="179"/>
      <c r="CN607" s="179"/>
      <c r="CO607" s="179"/>
      <c r="CP607" s="179"/>
      <c r="CQ607" s="179"/>
      <c r="CR607" s="179"/>
      <c r="CS607" s="179"/>
      <c r="CT607" s="179"/>
      <c r="CU607" s="179"/>
      <c r="CV607" s="179"/>
      <c r="CW607" s="179"/>
      <c r="CX607" s="179"/>
      <c r="CY607" s="179"/>
      <c r="CZ607" s="179"/>
      <c r="DA607" s="179"/>
      <c r="DB607" s="179"/>
      <c r="DC607" s="179"/>
      <c r="DD607" s="179"/>
      <c r="DE607" s="179"/>
      <c r="DF607" s="179"/>
      <c r="DG607" s="179"/>
      <c r="DH607" s="179"/>
      <c r="DI607" s="179"/>
      <c r="DJ607" s="179"/>
      <c r="DK607" s="179"/>
      <c r="DL607" s="179"/>
    </row>
    <row r="608" spans="2:116" x14ac:dyDescent="0.35">
      <c r="E608" s="8"/>
      <c r="H608" s="12"/>
      <c r="I608" s="60"/>
      <c r="J608" s="60"/>
      <c r="K608" s="15"/>
      <c r="L608" s="15"/>
      <c r="M608" s="15"/>
      <c r="N608" s="15"/>
      <c r="O608" s="15"/>
      <c r="P608" s="15"/>
      <c r="R608" s="15"/>
      <c r="S608" s="179"/>
      <c r="T608" s="179"/>
      <c r="U608" s="179"/>
      <c r="V608" s="179"/>
      <c r="W608" s="179"/>
      <c r="X608" s="179"/>
      <c r="Y608" s="179"/>
      <c r="Z608" s="179"/>
      <c r="AA608" s="179"/>
      <c r="AB608" s="179"/>
      <c r="AC608" s="179"/>
      <c r="AD608" s="179"/>
      <c r="AE608" s="179"/>
      <c r="AF608" s="179"/>
      <c r="AG608" s="179"/>
      <c r="AH608" s="179"/>
      <c r="AI608" s="179"/>
      <c r="AJ608" s="179"/>
      <c r="AK608" s="179"/>
      <c r="AL608" s="179"/>
      <c r="AM608" s="179"/>
      <c r="AN608" s="179"/>
      <c r="AO608" s="179"/>
      <c r="AP608" s="179"/>
      <c r="AQ608" s="179"/>
      <c r="AR608" s="179"/>
      <c r="AS608" s="179"/>
      <c r="AT608" s="179"/>
      <c r="AU608" s="179"/>
      <c r="AV608" s="179"/>
      <c r="AW608" s="179"/>
      <c r="AX608" s="179"/>
      <c r="AY608" s="179"/>
      <c r="AZ608" s="179"/>
      <c r="BA608" s="179"/>
      <c r="BB608" s="179"/>
      <c r="BC608" s="179"/>
      <c r="BD608" s="179"/>
      <c r="BE608" s="179"/>
      <c r="BF608" s="179"/>
      <c r="BG608" s="179"/>
      <c r="BH608" s="179"/>
      <c r="BI608" s="179"/>
      <c r="BJ608" s="179"/>
      <c r="BK608" s="179"/>
      <c r="BL608" s="179"/>
      <c r="BM608" s="179"/>
      <c r="BN608" s="179"/>
      <c r="BO608" s="179"/>
      <c r="BP608" s="179"/>
      <c r="BQ608" s="179"/>
      <c r="BR608" s="179"/>
      <c r="BS608" s="179"/>
      <c r="BT608" s="179"/>
      <c r="BU608" s="179"/>
      <c r="BV608" s="179"/>
      <c r="BW608" s="179"/>
      <c r="BX608" s="179"/>
      <c r="BY608" s="179"/>
      <c r="BZ608" s="179"/>
      <c r="CA608" s="179"/>
      <c r="CB608" s="179"/>
      <c r="CC608" s="179"/>
      <c r="CD608" s="179"/>
      <c r="CE608" s="179"/>
      <c r="CF608" s="179"/>
      <c r="CG608" s="179"/>
      <c r="CH608" s="179"/>
      <c r="CI608" s="179"/>
      <c r="CJ608" s="179"/>
      <c r="CK608" s="179"/>
      <c r="CL608" s="179"/>
      <c r="CM608" s="179"/>
      <c r="CN608" s="179"/>
      <c r="CO608" s="179"/>
      <c r="CP608" s="179"/>
      <c r="CQ608" s="179"/>
      <c r="CR608" s="179"/>
      <c r="CS608" s="179"/>
      <c r="CT608" s="179"/>
      <c r="CU608" s="179"/>
      <c r="CV608" s="179"/>
      <c r="CW608" s="179"/>
      <c r="CX608" s="179"/>
      <c r="CY608" s="179"/>
      <c r="CZ608" s="179"/>
      <c r="DA608" s="179"/>
      <c r="DB608" s="179"/>
      <c r="DC608" s="179"/>
      <c r="DD608" s="179"/>
      <c r="DE608" s="179"/>
      <c r="DF608" s="179"/>
      <c r="DG608" s="179"/>
      <c r="DH608" s="179"/>
      <c r="DI608" s="179"/>
      <c r="DJ608" s="179"/>
      <c r="DK608" s="179"/>
      <c r="DL608" s="179"/>
    </row>
    <row r="609" spans="1:116" x14ac:dyDescent="0.35">
      <c r="E609" s="8"/>
      <c r="H609" s="12"/>
      <c r="I609" s="60"/>
      <c r="J609" s="60"/>
      <c r="K609" s="15"/>
      <c r="L609" s="15"/>
      <c r="M609" s="15"/>
      <c r="N609" s="15"/>
      <c r="O609" s="15"/>
      <c r="P609" s="15"/>
      <c r="R609" s="15"/>
      <c r="S609" s="179"/>
      <c r="T609" s="179"/>
      <c r="U609" s="179"/>
      <c r="V609" s="179"/>
      <c r="W609" s="179"/>
      <c r="X609" s="179"/>
      <c r="Y609" s="179"/>
      <c r="Z609" s="179"/>
      <c r="AA609" s="179"/>
      <c r="AB609" s="179"/>
      <c r="AC609" s="179"/>
      <c r="AD609" s="179"/>
      <c r="AE609" s="179"/>
      <c r="AF609" s="179"/>
      <c r="AG609" s="179"/>
      <c r="AH609" s="179"/>
      <c r="AI609" s="179"/>
      <c r="AJ609" s="179"/>
      <c r="AK609" s="179"/>
      <c r="AL609" s="179"/>
      <c r="AM609" s="179"/>
      <c r="AN609" s="179"/>
      <c r="AO609" s="179"/>
      <c r="AP609" s="179"/>
      <c r="AQ609" s="179"/>
      <c r="AR609" s="179"/>
      <c r="AS609" s="179"/>
      <c r="AT609" s="179"/>
      <c r="AU609" s="179"/>
      <c r="AV609" s="179"/>
      <c r="AW609" s="179"/>
      <c r="AX609" s="179"/>
      <c r="AY609" s="179"/>
      <c r="AZ609" s="179"/>
      <c r="BA609" s="179"/>
      <c r="BB609" s="179"/>
      <c r="BC609" s="179"/>
      <c r="BD609" s="179"/>
      <c r="BE609" s="179"/>
      <c r="BF609" s="179"/>
      <c r="BG609" s="179"/>
      <c r="BH609" s="179"/>
      <c r="BI609" s="179"/>
      <c r="BJ609" s="179"/>
      <c r="BK609" s="179"/>
      <c r="BL609" s="179"/>
      <c r="BM609" s="179"/>
      <c r="BN609" s="179"/>
      <c r="BO609" s="179"/>
      <c r="BP609" s="179"/>
      <c r="BQ609" s="179"/>
      <c r="BR609" s="179"/>
      <c r="BS609" s="179"/>
      <c r="BT609" s="179"/>
      <c r="BU609" s="179"/>
      <c r="BV609" s="179"/>
      <c r="BW609" s="179"/>
      <c r="BX609" s="179"/>
      <c r="BY609" s="179"/>
      <c r="BZ609" s="179"/>
      <c r="CA609" s="179"/>
      <c r="CB609" s="179"/>
      <c r="CC609" s="179"/>
      <c r="CD609" s="179"/>
      <c r="CE609" s="179"/>
      <c r="CF609" s="179"/>
      <c r="CG609" s="179"/>
      <c r="CH609" s="179"/>
      <c r="CI609" s="179"/>
      <c r="CJ609" s="179"/>
      <c r="CK609" s="179"/>
      <c r="CL609" s="179"/>
      <c r="CM609" s="179"/>
      <c r="CN609" s="179"/>
      <c r="CO609" s="179"/>
      <c r="CP609" s="179"/>
      <c r="CQ609" s="179"/>
      <c r="CR609" s="179"/>
      <c r="CS609" s="179"/>
      <c r="CT609" s="179"/>
      <c r="CU609" s="179"/>
      <c r="CV609" s="179"/>
      <c r="CW609" s="179"/>
      <c r="CX609" s="179"/>
      <c r="CY609" s="179"/>
      <c r="CZ609" s="179"/>
      <c r="DA609" s="179"/>
      <c r="DB609" s="179"/>
      <c r="DC609" s="179"/>
      <c r="DD609" s="179"/>
      <c r="DE609" s="179"/>
      <c r="DF609" s="179"/>
      <c r="DG609" s="179"/>
      <c r="DH609" s="179"/>
      <c r="DI609" s="179"/>
      <c r="DJ609" s="179"/>
      <c r="DK609" s="179"/>
      <c r="DL609" s="179"/>
    </row>
    <row r="610" spans="1:116" x14ac:dyDescent="0.35">
      <c r="E610" s="8"/>
      <c r="H610" s="12"/>
      <c r="I610" s="60"/>
      <c r="J610" s="60"/>
      <c r="K610" s="15"/>
      <c r="L610" s="15"/>
      <c r="M610" s="15"/>
      <c r="N610" s="15"/>
      <c r="O610" s="15"/>
      <c r="P610" s="15"/>
      <c r="R610" s="15"/>
      <c r="S610" s="179"/>
      <c r="T610" s="179"/>
      <c r="U610" s="179"/>
      <c r="V610" s="179"/>
      <c r="W610" s="179"/>
      <c r="X610" s="179"/>
      <c r="Y610" s="179"/>
      <c r="Z610" s="179"/>
      <c r="AA610" s="179"/>
      <c r="AB610" s="179"/>
      <c r="AC610" s="179"/>
      <c r="AD610" s="179"/>
      <c r="AE610" s="179"/>
      <c r="AF610" s="179"/>
      <c r="AG610" s="179"/>
      <c r="AH610" s="179"/>
      <c r="AI610" s="179"/>
      <c r="AJ610" s="179"/>
      <c r="AK610" s="179"/>
      <c r="AL610" s="179"/>
      <c r="AM610" s="179"/>
      <c r="AN610" s="179"/>
      <c r="AO610" s="179"/>
      <c r="AP610" s="179"/>
      <c r="AQ610" s="179"/>
      <c r="AR610" s="179"/>
      <c r="AS610" s="179"/>
      <c r="AT610" s="179"/>
      <c r="AU610" s="179"/>
      <c r="AV610" s="179"/>
      <c r="AW610" s="179"/>
      <c r="AX610" s="179"/>
      <c r="AY610" s="179"/>
      <c r="AZ610" s="179"/>
      <c r="BA610" s="179"/>
      <c r="BB610" s="179"/>
      <c r="BC610" s="179"/>
      <c r="BD610" s="179"/>
      <c r="BE610" s="179"/>
      <c r="BF610" s="179"/>
      <c r="BG610" s="179"/>
      <c r="BH610" s="179"/>
      <c r="BI610" s="179"/>
      <c r="BJ610" s="179"/>
      <c r="BK610" s="179"/>
      <c r="BL610" s="179"/>
      <c r="BM610" s="179"/>
      <c r="BN610" s="179"/>
      <c r="BO610" s="179"/>
      <c r="BP610" s="179"/>
      <c r="BQ610" s="179"/>
      <c r="BR610" s="179"/>
      <c r="BS610" s="179"/>
      <c r="BT610" s="179"/>
      <c r="BU610" s="179"/>
      <c r="BV610" s="179"/>
      <c r="BW610" s="179"/>
      <c r="BX610" s="179"/>
      <c r="BY610" s="179"/>
      <c r="BZ610" s="179"/>
      <c r="CA610" s="179"/>
      <c r="CB610" s="179"/>
      <c r="CC610" s="179"/>
      <c r="CD610" s="179"/>
      <c r="CE610" s="179"/>
      <c r="CF610" s="179"/>
      <c r="CG610" s="179"/>
      <c r="CH610" s="179"/>
      <c r="CI610" s="179"/>
      <c r="CJ610" s="179"/>
      <c r="CK610" s="179"/>
      <c r="CL610" s="179"/>
      <c r="CM610" s="179"/>
      <c r="CN610" s="179"/>
      <c r="CO610" s="179"/>
      <c r="CP610" s="179"/>
      <c r="CQ610" s="179"/>
      <c r="CR610" s="179"/>
      <c r="CS610" s="179"/>
      <c r="CT610" s="179"/>
      <c r="CU610" s="179"/>
      <c r="CV610" s="179"/>
      <c r="CW610" s="179"/>
      <c r="CX610" s="179"/>
      <c r="CY610" s="179"/>
      <c r="CZ610" s="179"/>
      <c r="DA610" s="179"/>
      <c r="DB610" s="179"/>
      <c r="DC610" s="179"/>
      <c r="DD610" s="179"/>
      <c r="DE610" s="179"/>
      <c r="DF610" s="179"/>
      <c r="DG610" s="179"/>
      <c r="DH610" s="179"/>
      <c r="DI610" s="179"/>
      <c r="DJ610" s="179"/>
      <c r="DK610" s="179"/>
      <c r="DL610" s="179"/>
    </row>
    <row r="611" spans="1:116" x14ac:dyDescent="0.35">
      <c r="E611" s="8"/>
      <c r="H611" s="12"/>
      <c r="I611" s="60"/>
      <c r="J611" s="60"/>
      <c r="K611" s="15"/>
      <c r="L611" s="15"/>
      <c r="M611" s="15"/>
      <c r="N611" s="15"/>
      <c r="O611" s="15"/>
      <c r="P611" s="15"/>
      <c r="R611" s="15"/>
      <c r="S611" s="179"/>
      <c r="T611" s="179"/>
      <c r="U611" s="179"/>
      <c r="V611" s="179"/>
      <c r="W611" s="179"/>
      <c r="X611" s="179"/>
      <c r="Y611" s="179"/>
      <c r="Z611" s="179"/>
      <c r="AA611" s="179"/>
      <c r="AB611" s="179"/>
      <c r="AC611" s="179"/>
      <c r="AD611" s="179"/>
      <c r="AE611" s="179"/>
      <c r="AF611" s="179"/>
      <c r="AG611" s="179"/>
      <c r="AH611" s="179"/>
      <c r="AI611" s="179"/>
      <c r="AJ611" s="179"/>
      <c r="AK611" s="179"/>
      <c r="AL611" s="179"/>
      <c r="AM611" s="179"/>
      <c r="AN611" s="179"/>
      <c r="AO611" s="179"/>
      <c r="AP611" s="179"/>
      <c r="AQ611" s="179"/>
      <c r="AR611" s="179"/>
      <c r="AS611" s="179"/>
      <c r="AT611" s="179"/>
      <c r="AU611" s="179"/>
      <c r="AV611" s="179"/>
      <c r="AW611" s="179"/>
      <c r="AX611" s="179"/>
      <c r="AY611" s="179"/>
      <c r="AZ611" s="179"/>
      <c r="BA611" s="179"/>
      <c r="BB611" s="179"/>
      <c r="BC611" s="179"/>
      <c r="BD611" s="179"/>
      <c r="BE611" s="179"/>
      <c r="BF611" s="179"/>
      <c r="BG611" s="179"/>
      <c r="BH611" s="179"/>
      <c r="BI611" s="179"/>
      <c r="BJ611" s="179"/>
      <c r="BK611" s="179"/>
      <c r="BL611" s="179"/>
      <c r="BM611" s="179"/>
      <c r="BN611" s="179"/>
      <c r="BO611" s="179"/>
      <c r="BP611" s="179"/>
      <c r="BQ611" s="179"/>
      <c r="BR611" s="179"/>
      <c r="BS611" s="179"/>
      <c r="BT611" s="179"/>
      <c r="BU611" s="179"/>
      <c r="BV611" s="179"/>
      <c r="BW611" s="179"/>
      <c r="BX611" s="179"/>
      <c r="BY611" s="179"/>
      <c r="BZ611" s="179"/>
      <c r="CA611" s="179"/>
      <c r="CB611" s="179"/>
      <c r="CC611" s="179"/>
      <c r="CD611" s="179"/>
      <c r="CE611" s="179"/>
      <c r="CF611" s="179"/>
      <c r="CG611" s="179"/>
      <c r="CH611" s="179"/>
      <c r="CI611" s="179"/>
      <c r="CJ611" s="179"/>
      <c r="CK611" s="179"/>
      <c r="CL611" s="179"/>
      <c r="CM611" s="179"/>
      <c r="CN611" s="179"/>
      <c r="CO611" s="179"/>
      <c r="CP611" s="179"/>
      <c r="CQ611" s="179"/>
      <c r="CR611" s="179"/>
      <c r="CS611" s="179"/>
      <c r="CT611" s="179"/>
      <c r="CU611" s="179"/>
      <c r="CV611" s="179"/>
      <c r="CW611" s="179"/>
      <c r="CX611" s="179"/>
      <c r="CY611" s="179"/>
      <c r="CZ611" s="179"/>
      <c r="DA611" s="179"/>
      <c r="DB611" s="179"/>
      <c r="DC611" s="179"/>
      <c r="DD611" s="179"/>
      <c r="DE611" s="179"/>
      <c r="DF611" s="179"/>
      <c r="DG611" s="179"/>
      <c r="DH611" s="179"/>
      <c r="DI611" s="179"/>
      <c r="DJ611" s="179"/>
      <c r="DK611" s="179"/>
      <c r="DL611" s="179"/>
    </row>
    <row r="612" spans="1:116" x14ac:dyDescent="0.35">
      <c r="E612" s="8"/>
      <c r="H612" s="12"/>
      <c r="I612" s="60"/>
      <c r="J612" s="60"/>
      <c r="K612" s="15"/>
      <c r="L612" s="15"/>
      <c r="M612" s="15"/>
      <c r="N612" s="15"/>
      <c r="O612" s="15"/>
      <c r="P612" s="15"/>
      <c r="R612" s="15"/>
      <c r="S612" s="179"/>
      <c r="T612" s="179"/>
      <c r="U612" s="179"/>
      <c r="V612" s="179"/>
      <c r="W612" s="179"/>
      <c r="X612" s="179"/>
      <c r="Y612" s="179"/>
      <c r="Z612" s="179"/>
      <c r="AA612" s="179"/>
      <c r="AB612" s="179"/>
      <c r="AC612" s="179"/>
      <c r="AD612" s="179"/>
      <c r="AE612" s="179"/>
      <c r="AF612" s="179"/>
      <c r="AG612" s="179"/>
      <c r="AH612" s="179"/>
      <c r="AI612" s="179"/>
      <c r="AJ612" s="179"/>
      <c r="AK612" s="179"/>
      <c r="AL612" s="179"/>
      <c r="AM612" s="179"/>
      <c r="AN612" s="179"/>
      <c r="AO612" s="179"/>
      <c r="AP612" s="179"/>
      <c r="AQ612" s="179"/>
      <c r="AR612" s="179"/>
      <c r="AS612" s="179"/>
      <c r="AT612" s="179"/>
      <c r="AU612" s="179"/>
      <c r="AV612" s="179"/>
      <c r="AW612" s="179"/>
      <c r="AX612" s="179"/>
      <c r="AY612" s="179"/>
      <c r="AZ612" s="179"/>
      <c r="BA612" s="179"/>
      <c r="BB612" s="179"/>
      <c r="BC612" s="179"/>
      <c r="BD612" s="179"/>
      <c r="BE612" s="179"/>
      <c r="BF612" s="179"/>
      <c r="BG612" s="179"/>
      <c r="BH612" s="179"/>
      <c r="BI612" s="179"/>
      <c r="BJ612" s="179"/>
      <c r="BK612" s="179"/>
      <c r="BL612" s="179"/>
      <c r="BM612" s="179"/>
      <c r="BN612" s="179"/>
      <c r="BO612" s="179"/>
      <c r="BP612" s="179"/>
      <c r="BQ612" s="179"/>
      <c r="BR612" s="179"/>
      <c r="BS612" s="179"/>
      <c r="BT612" s="179"/>
      <c r="BU612" s="179"/>
      <c r="BV612" s="179"/>
      <c r="BW612" s="179"/>
      <c r="BX612" s="179"/>
      <c r="BY612" s="179"/>
      <c r="BZ612" s="179"/>
      <c r="CA612" s="179"/>
      <c r="CB612" s="179"/>
      <c r="CC612" s="179"/>
      <c r="CD612" s="179"/>
      <c r="CE612" s="179"/>
      <c r="CF612" s="179"/>
      <c r="CG612" s="179"/>
      <c r="CH612" s="179"/>
      <c r="CI612" s="179"/>
      <c r="CJ612" s="179"/>
      <c r="CK612" s="179"/>
      <c r="CL612" s="179"/>
      <c r="CM612" s="179"/>
      <c r="CN612" s="179"/>
      <c r="CO612" s="179"/>
      <c r="CP612" s="179"/>
      <c r="CQ612" s="179"/>
      <c r="CR612" s="179"/>
      <c r="CS612" s="179"/>
      <c r="CT612" s="179"/>
      <c r="CU612" s="179"/>
      <c r="CV612" s="179"/>
      <c r="CW612" s="179"/>
      <c r="CX612" s="179"/>
      <c r="CY612" s="179"/>
      <c r="CZ612" s="179"/>
      <c r="DA612" s="179"/>
      <c r="DB612" s="179"/>
      <c r="DC612" s="179"/>
      <c r="DD612" s="179"/>
      <c r="DE612" s="179"/>
      <c r="DF612" s="179"/>
      <c r="DG612" s="179"/>
      <c r="DH612" s="179"/>
      <c r="DI612" s="179"/>
      <c r="DJ612" s="179"/>
      <c r="DK612" s="179"/>
      <c r="DL612" s="179"/>
    </row>
    <row r="613" spans="1:116" x14ac:dyDescent="0.35">
      <c r="E613" s="8"/>
      <c r="H613" s="12"/>
      <c r="I613" s="60"/>
      <c r="J613" s="60"/>
      <c r="K613" s="15"/>
      <c r="L613" s="15"/>
      <c r="M613" s="15"/>
      <c r="N613" s="15"/>
      <c r="O613" s="15"/>
      <c r="P613" s="15"/>
      <c r="R613" s="15"/>
      <c r="S613" s="179"/>
      <c r="T613" s="179"/>
      <c r="U613" s="179"/>
      <c r="V613" s="179"/>
      <c r="W613" s="179"/>
      <c r="X613" s="179"/>
      <c r="Y613" s="179"/>
      <c r="Z613" s="179"/>
      <c r="AA613" s="179"/>
      <c r="AB613" s="179"/>
      <c r="AC613" s="179"/>
      <c r="AD613" s="179"/>
      <c r="AE613" s="179"/>
      <c r="AF613" s="179"/>
      <c r="AG613" s="179"/>
      <c r="AH613" s="179"/>
      <c r="AI613" s="179"/>
      <c r="AJ613" s="179"/>
      <c r="AK613" s="179"/>
      <c r="AL613" s="179"/>
      <c r="AM613" s="179"/>
      <c r="AN613" s="179"/>
      <c r="AO613" s="179"/>
      <c r="AP613" s="179"/>
      <c r="AQ613" s="179"/>
      <c r="AR613" s="179"/>
      <c r="AS613" s="179"/>
      <c r="AT613" s="179"/>
      <c r="AU613" s="179"/>
      <c r="AV613" s="179"/>
      <c r="AW613" s="179"/>
      <c r="AX613" s="179"/>
      <c r="AY613" s="179"/>
      <c r="AZ613" s="179"/>
      <c r="BA613" s="179"/>
      <c r="BB613" s="179"/>
      <c r="BC613" s="179"/>
      <c r="BD613" s="179"/>
      <c r="BE613" s="179"/>
      <c r="BF613" s="179"/>
      <c r="BG613" s="179"/>
      <c r="BH613" s="179"/>
      <c r="BI613" s="179"/>
      <c r="BJ613" s="179"/>
      <c r="BK613" s="179"/>
      <c r="BL613" s="179"/>
      <c r="BM613" s="179"/>
      <c r="BN613" s="179"/>
      <c r="BO613" s="179"/>
      <c r="BP613" s="179"/>
      <c r="BQ613" s="179"/>
      <c r="BR613" s="179"/>
      <c r="BS613" s="179"/>
      <c r="BT613" s="179"/>
      <c r="BU613" s="179"/>
      <c r="BV613" s="179"/>
      <c r="BW613" s="179"/>
      <c r="BX613" s="179"/>
      <c r="BY613" s="179"/>
      <c r="BZ613" s="179"/>
      <c r="CA613" s="179"/>
      <c r="CB613" s="179"/>
      <c r="CC613" s="179"/>
      <c r="CD613" s="179"/>
      <c r="CE613" s="179"/>
      <c r="CF613" s="179"/>
      <c r="CG613" s="179"/>
      <c r="CH613" s="179"/>
      <c r="CI613" s="179"/>
      <c r="CJ613" s="179"/>
      <c r="CK613" s="179"/>
      <c r="CL613" s="179"/>
      <c r="CM613" s="179"/>
      <c r="CN613" s="179"/>
      <c r="CO613" s="179"/>
      <c r="CP613" s="179"/>
      <c r="CQ613" s="179"/>
      <c r="CR613" s="179"/>
      <c r="CS613" s="179"/>
      <c r="CT613" s="179"/>
      <c r="CU613" s="179"/>
      <c r="CV613" s="179"/>
      <c r="CW613" s="179"/>
      <c r="CX613" s="179"/>
      <c r="CY613" s="179"/>
      <c r="CZ613" s="179"/>
      <c r="DA613" s="179"/>
      <c r="DB613" s="179"/>
      <c r="DC613" s="179"/>
      <c r="DD613" s="179"/>
      <c r="DE613" s="179"/>
      <c r="DF613" s="179"/>
      <c r="DG613" s="179"/>
      <c r="DH613" s="179"/>
      <c r="DI613" s="179"/>
      <c r="DJ613" s="179"/>
      <c r="DK613" s="179"/>
      <c r="DL613" s="179"/>
    </row>
    <row r="614" spans="1:116" x14ac:dyDescent="0.35">
      <c r="E614" s="8"/>
      <c r="H614" s="12"/>
      <c r="I614" s="60"/>
      <c r="J614" s="60"/>
      <c r="K614" s="15"/>
      <c r="L614" s="15"/>
      <c r="M614" s="15"/>
      <c r="N614" s="15"/>
      <c r="O614" s="15"/>
      <c r="P614" s="15"/>
      <c r="R614" s="15"/>
      <c r="S614" s="179"/>
      <c r="T614" s="179"/>
      <c r="U614" s="179"/>
      <c r="V614" s="179"/>
      <c r="W614" s="179"/>
      <c r="X614" s="179"/>
      <c r="Y614" s="179"/>
      <c r="Z614" s="179"/>
      <c r="AA614" s="179"/>
      <c r="AB614" s="179"/>
      <c r="AC614" s="179"/>
      <c r="AD614" s="179"/>
      <c r="AE614" s="179"/>
      <c r="AF614" s="179"/>
      <c r="AG614" s="179"/>
      <c r="AH614" s="179"/>
      <c r="AI614" s="179"/>
      <c r="AJ614" s="179"/>
      <c r="AK614" s="179"/>
      <c r="AL614" s="179"/>
      <c r="AM614" s="179"/>
      <c r="AN614" s="179"/>
      <c r="AO614" s="179"/>
      <c r="AP614" s="179"/>
      <c r="AQ614" s="179"/>
      <c r="AR614" s="179"/>
      <c r="AS614" s="179"/>
      <c r="AT614" s="179"/>
      <c r="AU614" s="179"/>
      <c r="AV614" s="179"/>
      <c r="AW614" s="179"/>
      <c r="AX614" s="179"/>
      <c r="AY614" s="179"/>
      <c r="AZ614" s="179"/>
      <c r="BA614" s="179"/>
      <c r="BB614" s="179"/>
      <c r="BC614" s="179"/>
      <c r="BD614" s="179"/>
      <c r="BE614" s="179"/>
      <c r="BF614" s="179"/>
      <c r="BG614" s="179"/>
      <c r="BH614" s="179"/>
      <c r="BI614" s="179"/>
      <c r="BJ614" s="179"/>
      <c r="BK614" s="179"/>
      <c r="BL614" s="179"/>
      <c r="BM614" s="179"/>
      <c r="BN614" s="179"/>
      <c r="BO614" s="179"/>
      <c r="BP614" s="179"/>
      <c r="BQ614" s="179"/>
      <c r="BR614" s="179"/>
      <c r="BS614" s="179"/>
      <c r="BT614" s="179"/>
      <c r="BU614" s="179"/>
      <c r="BV614" s="179"/>
      <c r="BW614" s="179"/>
      <c r="BX614" s="179"/>
      <c r="BY614" s="179"/>
      <c r="BZ614" s="179"/>
      <c r="CA614" s="179"/>
      <c r="CB614" s="179"/>
      <c r="CC614" s="179"/>
      <c r="CD614" s="179"/>
      <c r="CE614" s="179"/>
      <c r="CF614" s="179"/>
      <c r="CG614" s="179"/>
      <c r="CH614" s="179"/>
      <c r="CI614" s="179"/>
      <c r="CJ614" s="179"/>
      <c r="CK614" s="179"/>
      <c r="CL614" s="179"/>
      <c r="CM614" s="179"/>
      <c r="CN614" s="179"/>
      <c r="CO614" s="179"/>
      <c r="CP614" s="179"/>
      <c r="CQ614" s="179"/>
      <c r="CR614" s="179"/>
      <c r="CS614" s="179"/>
      <c r="CT614" s="179"/>
      <c r="CU614" s="179"/>
      <c r="CV614" s="179"/>
      <c r="CW614" s="179"/>
      <c r="CX614" s="179"/>
      <c r="CY614" s="179"/>
      <c r="CZ614" s="179"/>
      <c r="DA614" s="179"/>
      <c r="DB614" s="179"/>
      <c r="DC614" s="179"/>
      <c r="DD614" s="179"/>
      <c r="DE614" s="179"/>
      <c r="DF614" s="179"/>
      <c r="DG614" s="179"/>
      <c r="DH614" s="179"/>
      <c r="DI614" s="179"/>
      <c r="DJ614" s="179"/>
      <c r="DK614" s="179"/>
      <c r="DL614" s="179"/>
    </row>
    <row r="615" spans="1:116" x14ac:dyDescent="0.35">
      <c r="E615" s="8"/>
      <c r="H615" s="12"/>
      <c r="I615" s="60"/>
      <c r="J615" s="60"/>
      <c r="K615" s="15"/>
      <c r="L615" s="15"/>
      <c r="M615" s="15"/>
      <c r="N615" s="15"/>
      <c r="O615" s="15"/>
      <c r="P615" s="15"/>
      <c r="R615" s="15"/>
      <c r="S615" s="179"/>
      <c r="T615" s="179"/>
      <c r="U615" s="179"/>
      <c r="V615" s="179"/>
      <c r="W615" s="179"/>
      <c r="X615" s="179"/>
      <c r="Y615" s="179"/>
      <c r="Z615" s="179"/>
      <c r="AA615" s="179"/>
      <c r="AB615" s="179"/>
      <c r="AC615" s="179"/>
      <c r="AD615" s="179"/>
      <c r="AE615" s="179"/>
      <c r="AF615" s="179"/>
      <c r="AG615" s="179"/>
      <c r="AH615" s="179"/>
      <c r="AI615" s="179"/>
      <c r="AJ615" s="179"/>
      <c r="AK615" s="179"/>
      <c r="AL615" s="179"/>
      <c r="AM615" s="179"/>
      <c r="AN615" s="179"/>
      <c r="AO615" s="179"/>
      <c r="AP615" s="179"/>
      <c r="AQ615" s="179"/>
      <c r="AR615" s="179"/>
      <c r="AS615" s="179"/>
      <c r="AT615" s="179"/>
      <c r="AU615" s="179"/>
      <c r="AV615" s="179"/>
      <c r="AW615" s="179"/>
      <c r="AX615" s="179"/>
      <c r="AY615" s="179"/>
      <c r="AZ615" s="179"/>
      <c r="BA615" s="179"/>
      <c r="BB615" s="179"/>
      <c r="BC615" s="179"/>
      <c r="BD615" s="179"/>
      <c r="BE615" s="179"/>
      <c r="BF615" s="179"/>
      <c r="BG615" s="179"/>
      <c r="BH615" s="179"/>
      <c r="BI615" s="179"/>
      <c r="BJ615" s="179"/>
      <c r="BK615" s="179"/>
      <c r="BL615" s="179"/>
      <c r="BM615" s="179"/>
      <c r="BN615" s="179"/>
      <c r="BO615" s="179"/>
      <c r="BP615" s="179"/>
      <c r="BQ615" s="179"/>
      <c r="BR615" s="179"/>
      <c r="BS615" s="179"/>
      <c r="BT615" s="179"/>
      <c r="BU615" s="179"/>
      <c r="BV615" s="179"/>
      <c r="BW615" s="179"/>
      <c r="BX615" s="179"/>
      <c r="BY615" s="179"/>
      <c r="BZ615" s="179"/>
      <c r="CA615" s="179"/>
      <c r="CB615" s="179"/>
      <c r="CC615" s="179"/>
      <c r="CD615" s="179"/>
      <c r="CE615" s="179"/>
      <c r="CF615" s="179"/>
      <c r="CG615" s="179"/>
      <c r="CH615" s="179"/>
      <c r="CI615" s="179"/>
      <c r="CJ615" s="179"/>
      <c r="CK615" s="179"/>
      <c r="CL615" s="179"/>
      <c r="CM615" s="179"/>
      <c r="CN615" s="179"/>
      <c r="CO615" s="179"/>
      <c r="CP615" s="179"/>
      <c r="CQ615" s="179"/>
      <c r="CR615" s="179"/>
      <c r="CS615" s="179"/>
      <c r="CT615" s="179"/>
      <c r="CU615" s="179"/>
      <c r="CV615" s="179"/>
      <c r="CW615" s="179"/>
      <c r="CX615" s="179"/>
      <c r="CY615" s="179"/>
      <c r="CZ615" s="179"/>
      <c r="DA615" s="179"/>
      <c r="DB615" s="179"/>
      <c r="DC615" s="179"/>
      <c r="DD615" s="179"/>
      <c r="DE615" s="179"/>
      <c r="DF615" s="179"/>
      <c r="DG615" s="179"/>
      <c r="DH615" s="179"/>
      <c r="DI615" s="179"/>
      <c r="DJ615" s="179"/>
      <c r="DK615" s="179"/>
      <c r="DL615" s="179"/>
    </row>
    <row r="616" spans="1:116" x14ac:dyDescent="0.35">
      <c r="A616" s="174"/>
      <c r="E616" s="8"/>
      <c r="G616" s="175" t="s">
        <v>490</v>
      </c>
      <c r="H616" s="174"/>
      <c r="I616" s="176"/>
      <c r="J616" s="176"/>
      <c r="K616" s="197"/>
      <c r="L616" s="197"/>
      <c r="M616" s="197"/>
      <c r="N616" s="197"/>
      <c r="O616" s="197"/>
      <c r="P616" s="197"/>
      <c r="R616" s="198"/>
      <c r="S616" s="174"/>
      <c r="T616" s="174"/>
      <c r="U616" s="174"/>
      <c r="V616" s="174"/>
      <c r="W616" s="174"/>
      <c r="X616" s="174"/>
      <c r="Y616" s="174"/>
      <c r="Z616" s="174"/>
      <c r="AA616" s="174"/>
      <c r="AB616" s="174"/>
      <c r="AC616" s="174"/>
      <c r="AD616" s="174"/>
      <c r="AE616" s="174"/>
      <c r="AF616" s="174"/>
      <c r="AG616" s="174"/>
      <c r="AH616" s="174"/>
      <c r="AI616" s="174"/>
      <c r="AJ616" s="174"/>
      <c r="AK616" s="174"/>
      <c r="AL616" s="174"/>
      <c r="AM616" s="174"/>
      <c r="AN616" s="174"/>
      <c r="AO616" s="174"/>
      <c r="AP616" s="174"/>
      <c r="AQ616" s="174"/>
      <c r="AR616" s="174"/>
      <c r="AS616" s="174"/>
      <c r="AT616" s="174"/>
      <c r="AU616" s="174"/>
      <c r="AV616" s="174"/>
      <c r="AW616" s="174"/>
      <c r="AX616" s="174"/>
      <c r="AY616" s="174"/>
      <c r="AZ616" s="174"/>
      <c r="BA616" s="174"/>
      <c r="BB616" s="174"/>
      <c r="BC616" s="174"/>
      <c r="BD616" s="174"/>
      <c r="BE616" s="174"/>
      <c r="BF616" s="174"/>
      <c r="BG616" s="174"/>
      <c r="BH616" s="174"/>
      <c r="BI616" s="174"/>
      <c r="BJ616" s="174"/>
      <c r="BK616" s="174"/>
      <c r="BL616" s="174"/>
      <c r="BM616" s="174"/>
      <c r="BN616" s="174"/>
      <c r="BO616" s="174"/>
      <c r="BP616" s="174"/>
      <c r="BQ616" s="174"/>
      <c r="BR616" s="174"/>
      <c r="BS616" s="174"/>
      <c r="BT616" s="174"/>
      <c r="BU616" s="174"/>
      <c r="BV616" s="174"/>
      <c r="BW616" s="174"/>
      <c r="BX616" s="174"/>
      <c r="BY616" s="174"/>
      <c r="BZ616" s="174"/>
      <c r="CA616" s="174"/>
      <c r="CB616" s="174"/>
      <c r="CC616" s="174"/>
      <c r="CD616" s="174"/>
      <c r="CE616" s="174"/>
      <c r="CF616" s="174"/>
      <c r="CG616" s="174"/>
      <c r="CH616" s="174"/>
      <c r="CI616" s="174"/>
      <c r="CJ616" s="174"/>
      <c r="CK616" s="174"/>
      <c r="CL616" s="174"/>
      <c r="CN616" s="176"/>
      <c r="CO616" s="174"/>
      <c r="CP616" s="174"/>
      <c r="CQ616" s="174"/>
      <c r="CR616" s="174"/>
      <c r="CS616" s="174"/>
      <c r="CT616" s="174"/>
      <c r="CU616" s="174"/>
      <c r="CV616" s="174"/>
      <c r="CW616" s="174"/>
      <c r="CX616" s="174"/>
      <c r="CY616" s="174"/>
      <c r="CZ616" s="174"/>
      <c r="DA616" s="174"/>
      <c r="DB616" s="174"/>
      <c r="DC616" s="174"/>
      <c r="DD616" s="174"/>
      <c r="DE616" s="174"/>
      <c r="DF616" s="174"/>
      <c r="DG616" s="174"/>
      <c r="DH616" s="174"/>
      <c r="DI616" s="174"/>
      <c r="DJ616" s="174"/>
      <c r="DK616" s="174"/>
      <c r="DL616" s="174"/>
    </row>
    <row r="617" spans="1:116" x14ac:dyDescent="0.35">
      <c r="A617" s="174"/>
      <c r="E617" s="8"/>
      <c r="G617" s="175" t="s">
        <v>492</v>
      </c>
      <c r="H617" s="174"/>
      <c r="I617" s="176"/>
      <c r="J617" s="176"/>
      <c r="K617" s="197"/>
      <c r="L617" s="197"/>
      <c r="M617" s="197"/>
      <c r="N617" s="197"/>
      <c r="O617" s="197"/>
      <c r="P617" s="197"/>
      <c r="R617" s="198"/>
      <c r="S617" s="174"/>
      <c r="T617" s="174"/>
      <c r="U617" s="174"/>
      <c r="V617" s="174"/>
      <c r="W617" s="174"/>
      <c r="X617" s="174"/>
      <c r="Y617" s="174"/>
      <c r="Z617" s="174"/>
      <c r="AA617" s="174"/>
      <c r="AB617" s="174"/>
      <c r="AC617" s="174"/>
      <c r="AD617" s="174"/>
      <c r="AE617" s="174"/>
      <c r="AF617" s="174"/>
      <c r="AG617" s="174"/>
      <c r="AH617" s="174"/>
      <c r="AI617" s="174"/>
      <c r="AJ617" s="174"/>
      <c r="AK617" s="174"/>
      <c r="AL617" s="174"/>
      <c r="AM617" s="174"/>
      <c r="AN617" s="174"/>
      <c r="AO617" s="174"/>
      <c r="AP617" s="174"/>
      <c r="AQ617" s="174"/>
      <c r="AR617" s="174"/>
      <c r="AS617" s="174"/>
      <c r="AT617" s="174"/>
      <c r="AU617" s="174"/>
      <c r="AV617" s="174"/>
      <c r="AW617" s="174"/>
      <c r="AX617" s="174"/>
      <c r="AY617" s="174"/>
      <c r="AZ617" s="174"/>
      <c r="BA617" s="174"/>
      <c r="BB617" s="174"/>
      <c r="BC617" s="174"/>
      <c r="BD617" s="174"/>
      <c r="BE617" s="174"/>
      <c r="BF617" s="174"/>
      <c r="BG617" s="174"/>
      <c r="BH617" s="174"/>
      <c r="BI617" s="174"/>
      <c r="BJ617" s="174"/>
      <c r="BK617" s="174"/>
      <c r="BL617" s="174"/>
      <c r="BM617" s="174"/>
      <c r="BN617" s="174"/>
      <c r="BO617" s="174"/>
      <c r="BP617" s="174"/>
      <c r="BQ617" s="174"/>
      <c r="BR617" s="174"/>
      <c r="BS617" s="174"/>
      <c r="BT617" s="174"/>
      <c r="BU617" s="174"/>
      <c r="BV617" s="174"/>
      <c r="BW617" s="174"/>
      <c r="BX617" s="174"/>
      <c r="BY617" s="174"/>
      <c r="BZ617" s="174"/>
      <c r="CA617" s="174"/>
      <c r="CB617" s="174"/>
      <c r="CC617" s="174"/>
      <c r="CD617" s="174"/>
      <c r="CE617" s="174"/>
      <c r="CF617" s="174"/>
      <c r="CG617" s="174"/>
      <c r="CH617" s="174"/>
      <c r="CI617" s="174"/>
      <c r="CJ617" s="174"/>
      <c r="CK617" s="174"/>
      <c r="CL617" s="174"/>
      <c r="CN617" s="176"/>
      <c r="CO617" s="174"/>
      <c r="CP617" s="174"/>
      <c r="CQ617" s="174"/>
      <c r="CR617" s="174"/>
      <c r="CS617" s="174"/>
      <c r="CT617" s="174"/>
      <c r="CU617" s="174"/>
      <c r="CV617" s="174"/>
      <c r="CW617" s="174"/>
      <c r="CX617" s="174"/>
      <c r="CY617" s="174"/>
      <c r="CZ617" s="174"/>
      <c r="DA617" s="174"/>
      <c r="DB617" s="174"/>
      <c r="DC617" s="174"/>
      <c r="DD617" s="174"/>
      <c r="DE617" s="174"/>
      <c r="DF617" s="174"/>
      <c r="DG617" s="174"/>
      <c r="DH617" s="174"/>
      <c r="DI617" s="174"/>
      <c r="DJ617" s="174"/>
      <c r="DK617" s="174"/>
      <c r="DL617" s="174"/>
    </row>
    <row r="618" spans="1:116" x14ac:dyDescent="0.35">
      <c r="A618" s="174"/>
      <c r="E618" s="8"/>
      <c r="G618" s="175" t="s">
        <v>461</v>
      </c>
      <c r="H618" s="174"/>
      <c r="I618" s="176"/>
      <c r="J618" s="176"/>
      <c r="K618" s="199"/>
      <c r="L618" s="199"/>
      <c r="M618" s="199"/>
      <c r="N618" s="199"/>
      <c r="O618" s="199"/>
      <c r="P618" s="199"/>
      <c r="R618" s="198"/>
      <c r="S618" s="199" t="str">
        <f t="shared" ref="S618:AX618" si="830">ADDRESS(ROW(S262),COLUMN(S262),2)</f>
        <v>S$262</v>
      </c>
      <c r="T618" s="199" t="str">
        <f t="shared" si="830"/>
        <v>T$262</v>
      </c>
      <c r="U618" s="199" t="str">
        <f t="shared" si="830"/>
        <v>U$262</v>
      </c>
      <c r="V618" s="199" t="str">
        <f t="shared" si="830"/>
        <v>V$262</v>
      </c>
      <c r="W618" s="199" t="str">
        <f t="shared" si="830"/>
        <v>W$262</v>
      </c>
      <c r="X618" s="199" t="str">
        <f t="shared" si="830"/>
        <v>X$262</v>
      </c>
      <c r="Y618" s="199" t="str">
        <f t="shared" si="830"/>
        <v>Y$262</v>
      </c>
      <c r="Z618" s="199" t="str">
        <f t="shared" si="830"/>
        <v>Z$262</v>
      </c>
      <c r="AA618" s="199" t="str">
        <f t="shared" si="830"/>
        <v>AA$262</v>
      </c>
      <c r="AB618" s="199" t="str">
        <f t="shared" si="830"/>
        <v>AB$262</v>
      </c>
      <c r="AC618" s="199" t="str">
        <f t="shared" si="830"/>
        <v>AC$262</v>
      </c>
      <c r="AD618" s="199" t="str">
        <f t="shared" si="830"/>
        <v>AD$262</v>
      </c>
      <c r="AE618" s="199" t="str">
        <f t="shared" si="830"/>
        <v>AE$262</v>
      </c>
      <c r="AF618" s="199" t="str">
        <f t="shared" si="830"/>
        <v>AF$262</v>
      </c>
      <c r="AG618" s="199" t="str">
        <f t="shared" si="830"/>
        <v>AG$262</v>
      </c>
      <c r="AH618" s="199" t="str">
        <f t="shared" si="830"/>
        <v>AH$262</v>
      </c>
      <c r="AI618" s="199" t="str">
        <f t="shared" si="830"/>
        <v>AI$262</v>
      </c>
      <c r="AJ618" s="199" t="str">
        <f t="shared" si="830"/>
        <v>AJ$262</v>
      </c>
      <c r="AK618" s="199" t="str">
        <f t="shared" si="830"/>
        <v>AK$262</v>
      </c>
      <c r="AL618" s="199" t="str">
        <f t="shared" si="830"/>
        <v>AL$262</v>
      </c>
      <c r="AM618" s="199" t="str">
        <f t="shared" si="830"/>
        <v>AM$262</v>
      </c>
      <c r="AN618" s="199" t="str">
        <f t="shared" si="830"/>
        <v>AN$262</v>
      </c>
      <c r="AO618" s="199" t="str">
        <f t="shared" si="830"/>
        <v>AO$262</v>
      </c>
      <c r="AP618" s="199" t="str">
        <f t="shared" si="830"/>
        <v>AP$262</v>
      </c>
      <c r="AQ618" s="199" t="str">
        <f t="shared" si="830"/>
        <v>AQ$262</v>
      </c>
      <c r="AR618" s="199" t="str">
        <f t="shared" si="830"/>
        <v>AR$262</v>
      </c>
      <c r="AS618" s="199" t="str">
        <f t="shared" si="830"/>
        <v>AS$262</v>
      </c>
      <c r="AT618" s="199" t="str">
        <f t="shared" si="830"/>
        <v>AT$262</v>
      </c>
      <c r="AU618" s="199" t="str">
        <f t="shared" si="830"/>
        <v>AU$262</v>
      </c>
      <c r="AV618" s="199" t="str">
        <f t="shared" si="830"/>
        <v>AV$262</v>
      </c>
      <c r="AW618" s="199" t="str">
        <f t="shared" si="830"/>
        <v>AW$262</v>
      </c>
      <c r="AX618" s="199" t="str">
        <f t="shared" si="830"/>
        <v>AX$262</v>
      </c>
      <c r="AY618" s="199" t="str">
        <f t="shared" ref="AY618:CD618" si="831">ADDRESS(ROW(AY262),COLUMN(AY262),2)</f>
        <v>AY$262</v>
      </c>
      <c r="AZ618" s="199" t="str">
        <f t="shared" si="831"/>
        <v>AZ$262</v>
      </c>
      <c r="BA618" s="199" t="str">
        <f t="shared" si="831"/>
        <v>BA$262</v>
      </c>
      <c r="BB618" s="199" t="str">
        <f t="shared" si="831"/>
        <v>BB$262</v>
      </c>
      <c r="BC618" s="199" t="str">
        <f t="shared" si="831"/>
        <v>BC$262</v>
      </c>
      <c r="BD618" s="199" t="str">
        <f t="shared" si="831"/>
        <v>BD$262</v>
      </c>
      <c r="BE618" s="199" t="str">
        <f t="shared" si="831"/>
        <v>BE$262</v>
      </c>
      <c r="BF618" s="199" t="str">
        <f t="shared" si="831"/>
        <v>BF$262</v>
      </c>
      <c r="BG618" s="199" t="str">
        <f t="shared" si="831"/>
        <v>BG$262</v>
      </c>
      <c r="BH618" s="199" t="str">
        <f t="shared" si="831"/>
        <v>BH$262</v>
      </c>
      <c r="BI618" s="199" t="str">
        <f t="shared" si="831"/>
        <v>BI$262</v>
      </c>
      <c r="BJ618" s="199" t="str">
        <f t="shared" si="831"/>
        <v>BJ$262</v>
      </c>
      <c r="BK618" s="199" t="str">
        <f t="shared" si="831"/>
        <v>BK$262</v>
      </c>
      <c r="BL618" s="199" t="str">
        <f t="shared" si="831"/>
        <v>BL$262</v>
      </c>
      <c r="BM618" s="199" t="str">
        <f t="shared" si="831"/>
        <v>BM$262</v>
      </c>
      <c r="BN618" s="199" t="str">
        <f t="shared" si="831"/>
        <v>BN$262</v>
      </c>
      <c r="BO618" s="199" t="str">
        <f t="shared" si="831"/>
        <v>BO$262</v>
      </c>
      <c r="BP618" s="199" t="str">
        <f t="shared" si="831"/>
        <v>BP$262</v>
      </c>
      <c r="BQ618" s="199" t="str">
        <f t="shared" si="831"/>
        <v>BQ$262</v>
      </c>
      <c r="BR618" s="199" t="str">
        <f t="shared" si="831"/>
        <v>BR$262</v>
      </c>
      <c r="BS618" s="199" t="str">
        <f t="shared" si="831"/>
        <v>BS$262</v>
      </c>
      <c r="BT618" s="199" t="str">
        <f t="shared" si="831"/>
        <v>BT$262</v>
      </c>
      <c r="BU618" s="199" t="str">
        <f t="shared" si="831"/>
        <v>BU$262</v>
      </c>
      <c r="BV618" s="199" t="str">
        <f t="shared" si="831"/>
        <v>BV$262</v>
      </c>
      <c r="BW618" s="199" t="str">
        <f t="shared" si="831"/>
        <v>BW$262</v>
      </c>
      <c r="BX618" s="199" t="str">
        <f t="shared" si="831"/>
        <v>BX$262</v>
      </c>
      <c r="BY618" s="199" t="str">
        <f t="shared" si="831"/>
        <v>BY$262</v>
      </c>
      <c r="BZ618" s="199" t="str">
        <f t="shared" si="831"/>
        <v>BZ$262</v>
      </c>
      <c r="CA618" s="199" t="str">
        <f t="shared" si="831"/>
        <v>CA$262</v>
      </c>
      <c r="CB618" s="199" t="str">
        <f t="shared" si="831"/>
        <v>CB$262</v>
      </c>
      <c r="CC618" s="199" t="str">
        <f t="shared" si="831"/>
        <v>CC$262</v>
      </c>
      <c r="CD618" s="199" t="str">
        <f t="shared" si="831"/>
        <v>CD$262</v>
      </c>
      <c r="CE618" s="199" t="str">
        <f t="shared" ref="CE618:DL618" si="832">ADDRESS(ROW(CE262),COLUMN(CE262),2)</f>
        <v>CE$262</v>
      </c>
      <c r="CF618" s="199" t="str">
        <f t="shared" si="832"/>
        <v>CF$262</v>
      </c>
      <c r="CG618" s="199" t="str">
        <f t="shared" si="832"/>
        <v>CG$262</v>
      </c>
      <c r="CH618" s="199" t="str">
        <f t="shared" si="832"/>
        <v>CH$262</v>
      </c>
      <c r="CI618" s="199" t="str">
        <f t="shared" si="832"/>
        <v>CI$262</v>
      </c>
      <c r="CJ618" s="199" t="str">
        <f t="shared" si="832"/>
        <v>CJ$262</v>
      </c>
      <c r="CK618" s="199" t="str">
        <f t="shared" si="832"/>
        <v>CK$262</v>
      </c>
      <c r="CL618" s="199" t="str">
        <f t="shared" si="832"/>
        <v>CL$262</v>
      </c>
      <c r="CM618" s="199" t="str">
        <f t="shared" si="832"/>
        <v>CM$262</v>
      </c>
      <c r="CN618" s="199" t="str">
        <f t="shared" si="832"/>
        <v>CN$262</v>
      </c>
      <c r="CO618" s="199" t="str">
        <f t="shared" si="832"/>
        <v>CO$262</v>
      </c>
      <c r="CP618" s="199" t="str">
        <f t="shared" si="832"/>
        <v>CP$262</v>
      </c>
      <c r="CQ618" s="199" t="str">
        <f t="shared" si="832"/>
        <v>CQ$262</v>
      </c>
      <c r="CR618" s="199" t="str">
        <f t="shared" si="832"/>
        <v>CR$262</v>
      </c>
      <c r="CS618" s="199" t="str">
        <f t="shared" si="832"/>
        <v>CS$262</v>
      </c>
      <c r="CT618" s="199" t="str">
        <f t="shared" si="832"/>
        <v>CT$262</v>
      </c>
      <c r="CU618" s="199" t="str">
        <f t="shared" si="832"/>
        <v>CU$262</v>
      </c>
      <c r="CV618" s="199" t="str">
        <f t="shared" si="832"/>
        <v>CV$262</v>
      </c>
      <c r="CW618" s="199" t="str">
        <f t="shared" si="832"/>
        <v>CW$262</v>
      </c>
      <c r="CX618" s="199" t="str">
        <f t="shared" si="832"/>
        <v>CX$262</v>
      </c>
      <c r="CY618" s="199" t="str">
        <f t="shared" si="832"/>
        <v>CY$262</v>
      </c>
      <c r="CZ618" s="199" t="str">
        <f t="shared" si="832"/>
        <v>CZ$262</v>
      </c>
      <c r="DA618" s="199" t="str">
        <f t="shared" si="832"/>
        <v>DA$262</v>
      </c>
      <c r="DB618" s="199" t="str">
        <f t="shared" si="832"/>
        <v>DB$262</v>
      </c>
      <c r="DC618" s="199" t="str">
        <f t="shared" si="832"/>
        <v>DC$262</v>
      </c>
      <c r="DD618" s="199" t="str">
        <f t="shared" si="832"/>
        <v>DD$262</v>
      </c>
      <c r="DE618" s="199" t="str">
        <f t="shared" si="832"/>
        <v>DE$262</v>
      </c>
      <c r="DF618" s="199" t="str">
        <f t="shared" si="832"/>
        <v>DF$262</v>
      </c>
      <c r="DG618" s="199" t="str">
        <f t="shared" si="832"/>
        <v>DG$262</v>
      </c>
      <c r="DH618" s="199" t="str">
        <f t="shared" si="832"/>
        <v>DH$262</v>
      </c>
      <c r="DI618" s="199" t="str">
        <f t="shared" si="832"/>
        <v>DI$262</v>
      </c>
      <c r="DJ618" s="199" t="str">
        <f t="shared" si="832"/>
        <v>DJ$262</v>
      </c>
      <c r="DK618" s="199" t="str">
        <f t="shared" si="832"/>
        <v>DK$262</v>
      </c>
      <c r="DL618" s="199" t="str">
        <f t="shared" si="832"/>
        <v>DL$262</v>
      </c>
    </row>
    <row r="619" spans="1:116" x14ac:dyDescent="0.35">
      <c r="A619" s="174"/>
      <c r="E619" s="8"/>
      <c r="G619" s="175" t="s">
        <v>462</v>
      </c>
      <c r="H619" s="200"/>
      <c r="I619" s="201"/>
      <c r="J619" s="201"/>
      <c r="K619" s="199"/>
      <c r="L619" s="199"/>
      <c r="M619" s="199"/>
      <c r="N619" s="199"/>
      <c r="O619" s="199"/>
      <c r="P619" s="199"/>
      <c r="R619" s="202"/>
      <c r="S619" s="369" t="str">
        <f t="shared" ref="S619:CE619" si="833">S618</f>
        <v>S$262</v>
      </c>
      <c r="T619" s="369" t="str">
        <f t="shared" si="833"/>
        <v>T$262</v>
      </c>
      <c r="U619" s="369" t="str">
        <f t="shared" si="833"/>
        <v>U$262</v>
      </c>
      <c r="V619" s="369" t="str">
        <f t="shared" si="833"/>
        <v>V$262</v>
      </c>
      <c r="W619" s="369" t="str">
        <f t="shared" si="833"/>
        <v>W$262</v>
      </c>
      <c r="X619" s="369" t="str">
        <f t="shared" si="833"/>
        <v>X$262</v>
      </c>
      <c r="Y619" s="369" t="str">
        <f t="shared" si="833"/>
        <v>Y$262</v>
      </c>
      <c r="Z619" s="369" t="str">
        <f t="shared" si="833"/>
        <v>Z$262</v>
      </c>
      <c r="AA619" s="369" t="str">
        <f t="shared" si="833"/>
        <v>AA$262</v>
      </c>
      <c r="AB619" s="369" t="str">
        <f t="shared" si="833"/>
        <v>AB$262</v>
      </c>
      <c r="AC619" s="369" t="str">
        <f t="shared" si="833"/>
        <v>AC$262</v>
      </c>
      <c r="AD619" s="369" t="str">
        <f t="shared" si="833"/>
        <v>AD$262</v>
      </c>
      <c r="AE619" s="369" t="str">
        <f t="shared" si="833"/>
        <v>AE$262</v>
      </c>
      <c r="AF619" s="369" t="str">
        <f t="shared" si="833"/>
        <v>AF$262</v>
      </c>
      <c r="AG619" s="369" t="str">
        <f t="shared" si="833"/>
        <v>AG$262</v>
      </c>
      <c r="AH619" s="369" t="str">
        <f t="shared" si="833"/>
        <v>AH$262</v>
      </c>
      <c r="AI619" s="369" t="str">
        <f t="shared" si="833"/>
        <v>AI$262</v>
      </c>
      <c r="AJ619" s="369" t="str">
        <f t="shared" si="833"/>
        <v>AJ$262</v>
      </c>
      <c r="AK619" s="369" t="str">
        <f t="shared" si="833"/>
        <v>AK$262</v>
      </c>
      <c r="AL619" s="369" t="str">
        <f t="shared" si="833"/>
        <v>AL$262</v>
      </c>
      <c r="AM619" s="369" t="str">
        <f t="shared" si="833"/>
        <v>AM$262</v>
      </c>
      <c r="AN619" s="369" t="str">
        <f t="shared" si="833"/>
        <v>AN$262</v>
      </c>
      <c r="AO619" s="369" t="str">
        <f t="shared" si="833"/>
        <v>AO$262</v>
      </c>
      <c r="AP619" s="369" t="str">
        <f t="shared" si="833"/>
        <v>AP$262</v>
      </c>
      <c r="AQ619" s="369" t="str">
        <f t="shared" si="833"/>
        <v>AQ$262</v>
      </c>
      <c r="AR619" s="369" t="str">
        <f t="shared" si="833"/>
        <v>AR$262</v>
      </c>
      <c r="AS619" s="369" t="str">
        <f t="shared" si="833"/>
        <v>AS$262</v>
      </c>
      <c r="AT619" s="369" t="str">
        <f t="shared" si="833"/>
        <v>AT$262</v>
      </c>
      <c r="AU619" s="369" t="str">
        <f t="shared" si="833"/>
        <v>AU$262</v>
      </c>
      <c r="AV619" s="369" t="str">
        <f t="shared" si="833"/>
        <v>AV$262</v>
      </c>
      <c r="AW619" s="369" t="str">
        <f t="shared" si="833"/>
        <v>AW$262</v>
      </c>
      <c r="AX619" s="369" t="str">
        <f t="shared" si="833"/>
        <v>AX$262</v>
      </c>
      <c r="AY619" s="369" t="str">
        <f t="shared" si="833"/>
        <v>AY$262</v>
      </c>
      <c r="AZ619" s="369" t="str">
        <f t="shared" si="833"/>
        <v>AZ$262</v>
      </c>
      <c r="BA619" s="369" t="str">
        <f t="shared" si="833"/>
        <v>BA$262</v>
      </c>
      <c r="BB619" s="369" t="str">
        <f t="shared" si="833"/>
        <v>BB$262</v>
      </c>
      <c r="BC619" s="369" t="str">
        <f t="shared" si="833"/>
        <v>BC$262</v>
      </c>
      <c r="BD619" s="369" t="str">
        <f t="shared" si="833"/>
        <v>BD$262</v>
      </c>
      <c r="BE619" s="369" t="str">
        <f t="shared" si="833"/>
        <v>BE$262</v>
      </c>
      <c r="BF619" s="369" t="str">
        <f t="shared" si="833"/>
        <v>BF$262</v>
      </c>
      <c r="BG619" s="369" t="str">
        <f t="shared" si="833"/>
        <v>BG$262</v>
      </c>
      <c r="BH619" s="369" t="str">
        <f t="shared" si="833"/>
        <v>BH$262</v>
      </c>
      <c r="BI619" s="369" t="str">
        <f t="shared" si="833"/>
        <v>BI$262</v>
      </c>
      <c r="BJ619" s="369" t="str">
        <f t="shared" si="833"/>
        <v>BJ$262</v>
      </c>
      <c r="BK619" s="369" t="str">
        <f t="shared" si="833"/>
        <v>BK$262</v>
      </c>
      <c r="BL619" s="369" t="str">
        <f t="shared" si="833"/>
        <v>BL$262</v>
      </c>
      <c r="BM619" s="369" t="str">
        <f t="shared" si="833"/>
        <v>BM$262</v>
      </c>
      <c r="BN619" s="369" t="str">
        <f t="shared" si="833"/>
        <v>BN$262</v>
      </c>
      <c r="BO619" s="369" t="str">
        <f t="shared" si="833"/>
        <v>BO$262</v>
      </c>
      <c r="BP619" s="369" t="str">
        <f t="shared" si="833"/>
        <v>BP$262</v>
      </c>
      <c r="BQ619" s="369" t="str">
        <f t="shared" si="833"/>
        <v>BQ$262</v>
      </c>
      <c r="BR619" s="369" t="str">
        <f t="shared" si="833"/>
        <v>BR$262</v>
      </c>
      <c r="BS619" s="369" t="str">
        <f t="shared" si="833"/>
        <v>BS$262</v>
      </c>
      <c r="BT619" s="369" t="str">
        <f t="shared" si="833"/>
        <v>BT$262</v>
      </c>
      <c r="BU619" s="369" t="str">
        <f t="shared" si="833"/>
        <v>BU$262</v>
      </c>
      <c r="BV619" s="369" t="str">
        <f t="shared" si="833"/>
        <v>BV$262</v>
      </c>
      <c r="BW619" s="369" t="str">
        <f t="shared" si="833"/>
        <v>BW$262</v>
      </c>
      <c r="BX619" s="369" t="str">
        <f t="shared" si="833"/>
        <v>BX$262</v>
      </c>
      <c r="BY619" s="369" t="str">
        <f t="shared" si="833"/>
        <v>BY$262</v>
      </c>
      <c r="BZ619" s="369" t="str">
        <f t="shared" si="833"/>
        <v>BZ$262</v>
      </c>
      <c r="CA619" s="369" t="str">
        <f t="shared" si="833"/>
        <v>CA$262</v>
      </c>
      <c r="CB619" s="369" t="str">
        <f t="shared" si="833"/>
        <v>CB$262</v>
      </c>
      <c r="CC619" s="369" t="str">
        <f t="shared" si="833"/>
        <v>CC$262</v>
      </c>
      <c r="CD619" s="369" t="str">
        <f t="shared" si="833"/>
        <v>CD$262</v>
      </c>
      <c r="CE619" s="369" t="str">
        <f t="shared" si="833"/>
        <v>CE$262</v>
      </c>
      <c r="CF619" s="369" t="str">
        <f t="shared" ref="CF619:DL619" si="834">CF618</f>
        <v>CF$262</v>
      </c>
      <c r="CG619" s="369" t="str">
        <f t="shared" si="834"/>
        <v>CG$262</v>
      </c>
      <c r="CH619" s="369" t="str">
        <f t="shared" si="834"/>
        <v>CH$262</v>
      </c>
      <c r="CI619" s="369" t="str">
        <f t="shared" si="834"/>
        <v>CI$262</v>
      </c>
      <c r="CJ619" s="369" t="str">
        <f t="shared" si="834"/>
        <v>CJ$262</v>
      </c>
      <c r="CK619" s="369" t="str">
        <f t="shared" si="834"/>
        <v>CK$262</v>
      </c>
      <c r="CL619" s="369" t="str">
        <f t="shared" si="834"/>
        <v>CL$262</v>
      </c>
      <c r="CM619" s="369" t="str">
        <f t="shared" si="834"/>
        <v>CM$262</v>
      </c>
      <c r="CN619" s="369" t="str">
        <f t="shared" si="834"/>
        <v>CN$262</v>
      </c>
      <c r="CO619" s="369" t="str">
        <f t="shared" si="834"/>
        <v>CO$262</v>
      </c>
      <c r="CP619" s="369" t="str">
        <f t="shared" si="834"/>
        <v>CP$262</v>
      </c>
      <c r="CQ619" s="369" t="str">
        <f t="shared" si="834"/>
        <v>CQ$262</v>
      </c>
      <c r="CR619" s="369" t="str">
        <f t="shared" si="834"/>
        <v>CR$262</v>
      </c>
      <c r="CS619" s="369" t="str">
        <f t="shared" si="834"/>
        <v>CS$262</v>
      </c>
      <c r="CT619" s="369" t="str">
        <f t="shared" si="834"/>
        <v>CT$262</v>
      </c>
      <c r="CU619" s="369" t="str">
        <f t="shared" si="834"/>
        <v>CU$262</v>
      </c>
      <c r="CV619" s="369" t="str">
        <f t="shared" si="834"/>
        <v>CV$262</v>
      </c>
      <c r="CW619" s="369" t="str">
        <f t="shared" si="834"/>
        <v>CW$262</v>
      </c>
      <c r="CX619" s="369" t="str">
        <f t="shared" si="834"/>
        <v>CX$262</v>
      </c>
      <c r="CY619" s="369" t="str">
        <f t="shared" si="834"/>
        <v>CY$262</v>
      </c>
      <c r="CZ619" s="369" t="str">
        <f t="shared" si="834"/>
        <v>CZ$262</v>
      </c>
      <c r="DA619" s="369" t="str">
        <f t="shared" si="834"/>
        <v>DA$262</v>
      </c>
      <c r="DB619" s="369" t="str">
        <f t="shared" si="834"/>
        <v>DB$262</v>
      </c>
      <c r="DC619" s="369" t="str">
        <f t="shared" si="834"/>
        <v>DC$262</v>
      </c>
      <c r="DD619" s="369" t="str">
        <f t="shared" si="834"/>
        <v>DD$262</v>
      </c>
      <c r="DE619" s="369" t="str">
        <f t="shared" si="834"/>
        <v>DE$262</v>
      </c>
      <c r="DF619" s="369" t="str">
        <f t="shared" si="834"/>
        <v>DF$262</v>
      </c>
      <c r="DG619" s="369" t="str">
        <f t="shared" si="834"/>
        <v>DG$262</v>
      </c>
      <c r="DH619" s="369" t="str">
        <f t="shared" si="834"/>
        <v>DH$262</v>
      </c>
      <c r="DI619" s="369" t="str">
        <f t="shared" si="834"/>
        <v>DI$262</v>
      </c>
      <c r="DJ619" s="369" t="str">
        <f t="shared" si="834"/>
        <v>DJ$262</v>
      </c>
      <c r="DK619" s="369" t="str">
        <f t="shared" si="834"/>
        <v>DK$262</v>
      </c>
      <c r="DL619" s="369" t="str">
        <f t="shared" si="834"/>
        <v>DL$262</v>
      </c>
    </row>
    <row r="620" spans="1:116" x14ac:dyDescent="0.35">
      <c r="A620" s="174"/>
      <c r="E620" s="8"/>
      <c r="G620" s="175" t="s">
        <v>491</v>
      </c>
      <c r="H620" s="200"/>
      <c r="I620" s="201"/>
      <c r="J620" s="201"/>
      <c r="K620" s="202"/>
      <c r="L620" s="202"/>
      <c r="M620" s="202"/>
      <c r="N620" s="202"/>
      <c r="O620" s="202"/>
      <c r="P620" s="202"/>
      <c r="R620" s="202"/>
      <c r="S620" s="199"/>
      <c r="T620" s="199"/>
      <c r="U620" s="199"/>
      <c r="V620" s="199"/>
      <c r="W620" s="199"/>
      <c r="X620" s="199"/>
      <c r="Y620" s="199"/>
      <c r="Z620" s="199"/>
      <c r="AA620" s="199"/>
      <c r="AB620" s="199"/>
      <c r="AC620" s="199"/>
      <c r="AD620" s="199"/>
      <c r="AE620" s="199"/>
      <c r="AF620" s="199"/>
      <c r="AG620" s="199"/>
      <c r="AH620" s="199"/>
      <c r="AI620" s="199"/>
      <c r="AJ620" s="199"/>
      <c r="AK620" s="199"/>
      <c r="AL620" s="199"/>
      <c r="AM620" s="199"/>
      <c r="AN620" s="199"/>
      <c r="AO620" s="199"/>
      <c r="AP620" s="199"/>
      <c r="AQ620" s="199"/>
      <c r="AR620" s="199"/>
      <c r="AS620" s="199"/>
      <c r="AT620" s="199"/>
      <c r="AU620" s="199"/>
      <c r="AV620" s="199"/>
      <c r="AW620" s="199"/>
      <c r="AX620" s="199"/>
      <c r="AY620" s="199"/>
      <c r="AZ620" s="199"/>
      <c r="BA620" s="199"/>
      <c r="BB620" s="199"/>
      <c r="BC620" s="199"/>
      <c r="BD620" s="199"/>
      <c r="BE620" s="199"/>
      <c r="BF620" s="199"/>
      <c r="BG620" s="199"/>
      <c r="BH620" s="199"/>
      <c r="BI620" s="199"/>
      <c r="BJ620" s="199"/>
      <c r="BK620" s="199"/>
      <c r="BL620" s="199"/>
      <c r="BM620" s="199"/>
      <c r="BN620" s="199"/>
      <c r="BO620" s="199"/>
      <c r="BP620" s="199"/>
      <c r="BQ620" s="199"/>
      <c r="BR620" s="199"/>
      <c r="BS620" s="199"/>
      <c r="BT620" s="199"/>
      <c r="BU620" s="199"/>
      <c r="BV620" s="199"/>
      <c r="BW620" s="199"/>
      <c r="BX620" s="199"/>
      <c r="BY620" s="199"/>
      <c r="BZ620" s="199"/>
      <c r="CA620" s="199"/>
      <c r="CB620" s="199"/>
      <c r="CC620" s="199"/>
      <c r="CD620" s="199"/>
      <c r="CE620" s="199"/>
      <c r="CF620" s="199"/>
      <c r="CG620" s="199"/>
      <c r="CH620" s="199"/>
      <c r="CI620" s="199"/>
      <c r="CJ620" s="199"/>
      <c r="CK620" s="199"/>
      <c r="CL620" s="199"/>
      <c r="CN620" s="201"/>
      <c r="CO620" s="199"/>
      <c r="CP620" s="199"/>
      <c r="CQ620" s="199"/>
      <c r="CR620" s="199"/>
      <c r="CS620" s="199"/>
      <c r="CT620" s="199"/>
      <c r="CU620" s="199"/>
      <c r="CV620" s="199"/>
      <c r="CW620" s="199"/>
      <c r="CX620" s="199"/>
      <c r="CY620" s="199"/>
      <c r="CZ620" s="199"/>
      <c r="DA620" s="199"/>
      <c r="DB620" s="199"/>
      <c r="DC620" s="199"/>
      <c r="DD620" s="199"/>
      <c r="DE620" s="199"/>
      <c r="DF620" s="199"/>
      <c r="DG620" s="199"/>
      <c r="DH620" s="199"/>
      <c r="DI620" s="199"/>
      <c r="DJ620" s="199"/>
      <c r="DK620" s="199"/>
      <c r="DL620" s="199"/>
    </row>
    <row r="621" spans="1:116" x14ac:dyDescent="0.35">
      <c r="A621" s="174"/>
      <c r="E621" s="8"/>
      <c r="G621" s="175" t="s">
        <v>505</v>
      </c>
      <c r="H621" s="200"/>
      <c r="I621" s="201"/>
      <c r="J621" s="201"/>
      <c r="K621" s="202"/>
      <c r="L621" s="202"/>
      <c r="M621" s="202"/>
      <c r="N621" s="202"/>
      <c r="O621" s="202"/>
      <c r="P621" s="202"/>
      <c r="R621" s="202"/>
      <c r="S621" s="190"/>
      <c r="T621" s="190"/>
      <c r="U621" s="190"/>
      <c r="V621" s="190"/>
      <c r="W621" s="190"/>
      <c r="X621" s="190"/>
      <c r="Y621" s="190"/>
      <c r="Z621" s="190"/>
      <c r="AA621" s="190"/>
      <c r="AB621" s="190"/>
      <c r="AC621" s="190"/>
      <c r="AD621" s="190"/>
      <c r="AE621" s="190"/>
      <c r="AF621" s="190"/>
      <c r="AG621" s="190"/>
      <c r="AH621" s="190"/>
      <c r="AI621" s="190"/>
      <c r="AJ621" s="190"/>
      <c r="AK621" s="190"/>
      <c r="AL621" s="190"/>
      <c r="AM621" s="190"/>
      <c r="AN621" s="190"/>
      <c r="AO621" s="190"/>
      <c r="AP621" s="190"/>
      <c r="AQ621" s="190"/>
      <c r="AR621" s="190"/>
      <c r="AS621" s="190"/>
      <c r="AT621" s="190"/>
      <c r="AU621" s="190"/>
      <c r="AV621" s="190"/>
      <c r="AW621" s="190"/>
      <c r="AX621" s="190"/>
      <c r="AY621" s="190"/>
      <c r="AZ621" s="190"/>
      <c r="BA621" s="190"/>
      <c r="BB621" s="190"/>
      <c r="BC621" s="190"/>
      <c r="BD621" s="190"/>
      <c r="BE621" s="190"/>
      <c r="BF621" s="190"/>
      <c r="BG621" s="190"/>
      <c r="BH621" s="190"/>
      <c r="BI621" s="190"/>
      <c r="BJ621" s="190"/>
      <c r="BK621" s="190"/>
      <c r="BL621" s="190"/>
      <c r="BM621" s="190"/>
      <c r="BN621" s="190"/>
      <c r="BO621" s="190"/>
      <c r="BP621" s="190"/>
      <c r="BQ621" s="190"/>
      <c r="BR621" s="190"/>
      <c r="BS621" s="190"/>
      <c r="BT621" s="190"/>
      <c r="BU621" s="190"/>
      <c r="BV621" s="190"/>
      <c r="BW621" s="190"/>
      <c r="BX621" s="190"/>
      <c r="BY621" s="190"/>
      <c r="BZ621" s="190"/>
      <c r="CA621" s="190"/>
      <c r="CB621" s="190"/>
      <c r="CC621" s="190"/>
      <c r="CD621" s="190"/>
      <c r="CE621" s="190"/>
      <c r="CF621" s="190"/>
      <c r="CG621" s="190"/>
      <c r="CH621" s="190"/>
      <c r="CI621" s="190"/>
      <c r="CJ621" s="190"/>
      <c r="CK621" s="190"/>
      <c r="CL621" s="190"/>
      <c r="CN621" s="201"/>
      <c r="CO621" s="190"/>
      <c r="CP621" s="190"/>
      <c r="CQ621" s="190"/>
      <c r="CR621" s="190"/>
      <c r="CS621" s="190"/>
      <c r="CT621" s="190"/>
      <c r="CU621" s="190"/>
      <c r="CV621" s="190"/>
      <c r="CW621" s="190"/>
      <c r="CX621" s="190"/>
      <c r="CY621" s="190"/>
      <c r="CZ621" s="190"/>
      <c r="DA621" s="190"/>
      <c r="DB621" s="190"/>
      <c r="DC621" s="190"/>
      <c r="DD621" s="190"/>
      <c r="DE621" s="190"/>
      <c r="DF621" s="190"/>
      <c r="DG621" s="190"/>
      <c r="DH621" s="190"/>
      <c r="DI621" s="190"/>
      <c r="DJ621" s="190"/>
      <c r="DK621" s="190"/>
      <c r="DL621" s="190"/>
    </row>
    <row r="622" spans="1:116" x14ac:dyDescent="0.35">
      <c r="A622" s="174"/>
      <c r="E622" s="8"/>
      <c r="G622" s="175" t="s">
        <v>463</v>
      </c>
      <c r="H622" s="200"/>
      <c r="I622" s="201"/>
      <c r="J622" s="201"/>
      <c r="K622" s="202"/>
      <c r="L622" s="202"/>
      <c r="M622" s="202"/>
      <c r="N622" s="202"/>
      <c r="O622" s="202"/>
      <c r="P622" s="202"/>
      <c r="R622" s="202"/>
      <c r="S622" s="190" t="str">
        <f t="shared" ref="S622:CD622" si="835">S$22</f>
        <v>S$18</v>
      </c>
      <c r="T622" s="190" t="str">
        <f t="shared" si="835"/>
        <v>T$18</v>
      </c>
      <c r="U622" s="190" t="str">
        <f t="shared" si="835"/>
        <v>U$18</v>
      </c>
      <c r="V622" s="190" t="str">
        <f t="shared" si="835"/>
        <v>V$18</v>
      </c>
      <c r="W622" s="190" t="str">
        <f t="shared" si="835"/>
        <v>W$18</v>
      </c>
      <c r="X622" s="190" t="str">
        <f t="shared" si="835"/>
        <v>X$18</v>
      </c>
      <c r="Y622" s="190" t="str">
        <f t="shared" si="835"/>
        <v>Y$18</v>
      </c>
      <c r="Z622" s="190" t="str">
        <f t="shared" si="835"/>
        <v>Z$18</v>
      </c>
      <c r="AA622" s="190" t="str">
        <f t="shared" si="835"/>
        <v>AA$18</v>
      </c>
      <c r="AB622" s="190" t="str">
        <f t="shared" si="835"/>
        <v>AB$18</v>
      </c>
      <c r="AC622" s="190" t="str">
        <f t="shared" si="835"/>
        <v>AC$18</v>
      </c>
      <c r="AD622" s="190" t="str">
        <f t="shared" si="835"/>
        <v>AD$18</v>
      </c>
      <c r="AE622" s="190" t="str">
        <f t="shared" si="835"/>
        <v>AE$18</v>
      </c>
      <c r="AF622" s="190" t="str">
        <f t="shared" si="835"/>
        <v>AF$18</v>
      </c>
      <c r="AG622" s="190" t="str">
        <f t="shared" si="835"/>
        <v>AG$18</v>
      </c>
      <c r="AH622" s="190" t="str">
        <f t="shared" si="835"/>
        <v>AH$18</v>
      </c>
      <c r="AI622" s="190" t="str">
        <f t="shared" si="835"/>
        <v>AI$18</v>
      </c>
      <c r="AJ622" s="190" t="str">
        <f t="shared" si="835"/>
        <v>AJ$18</v>
      </c>
      <c r="AK622" s="190" t="str">
        <f t="shared" si="835"/>
        <v>AK$18</v>
      </c>
      <c r="AL622" s="190" t="str">
        <f t="shared" si="835"/>
        <v>AL$18</v>
      </c>
      <c r="AM622" s="190" t="str">
        <f t="shared" si="835"/>
        <v>AM$18</v>
      </c>
      <c r="AN622" s="190" t="str">
        <f t="shared" si="835"/>
        <v>AN$18</v>
      </c>
      <c r="AO622" s="190" t="str">
        <f t="shared" si="835"/>
        <v>AO$18</v>
      </c>
      <c r="AP622" s="190" t="str">
        <f t="shared" si="835"/>
        <v>AP$18</v>
      </c>
      <c r="AQ622" s="190" t="str">
        <f t="shared" si="835"/>
        <v>AQ$18</v>
      </c>
      <c r="AR622" s="190" t="str">
        <f t="shared" si="835"/>
        <v>AR$18</v>
      </c>
      <c r="AS622" s="190" t="str">
        <f t="shared" si="835"/>
        <v>AS$18</v>
      </c>
      <c r="AT622" s="190" t="str">
        <f t="shared" si="835"/>
        <v>AT$18</v>
      </c>
      <c r="AU622" s="190" t="str">
        <f t="shared" si="835"/>
        <v>AU$18</v>
      </c>
      <c r="AV622" s="190" t="str">
        <f t="shared" si="835"/>
        <v>AV$18</v>
      </c>
      <c r="AW622" s="190" t="str">
        <f t="shared" si="835"/>
        <v>AW$18</v>
      </c>
      <c r="AX622" s="190" t="str">
        <f t="shared" si="835"/>
        <v>AX$18</v>
      </c>
      <c r="AY622" s="190" t="str">
        <f t="shared" si="835"/>
        <v>AY$18</v>
      </c>
      <c r="AZ622" s="190" t="str">
        <f t="shared" si="835"/>
        <v>AZ$18</v>
      </c>
      <c r="BA622" s="190" t="str">
        <f t="shared" si="835"/>
        <v>BA$18</v>
      </c>
      <c r="BB622" s="190" t="str">
        <f t="shared" si="835"/>
        <v>BB$18</v>
      </c>
      <c r="BC622" s="190" t="str">
        <f t="shared" si="835"/>
        <v>BC$18</v>
      </c>
      <c r="BD622" s="190" t="str">
        <f t="shared" si="835"/>
        <v>BD$18</v>
      </c>
      <c r="BE622" s="190" t="str">
        <f t="shared" si="835"/>
        <v>BE$18</v>
      </c>
      <c r="BF622" s="190" t="str">
        <f t="shared" si="835"/>
        <v>BF$18</v>
      </c>
      <c r="BG622" s="190" t="str">
        <f t="shared" si="835"/>
        <v>BG$18</v>
      </c>
      <c r="BH622" s="190" t="str">
        <f t="shared" si="835"/>
        <v>BH$18</v>
      </c>
      <c r="BI622" s="190" t="str">
        <f t="shared" si="835"/>
        <v>BI$18</v>
      </c>
      <c r="BJ622" s="190" t="str">
        <f t="shared" si="835"/>
        <v>BJ$18</v>
      </c>
      <c r="BK622" s="190" t="str">
        <f t="shared" si="835"/>
        <v>BK$18</v>
      </c>
      <c r="BL622" s="190" t="str">
        <f t="shared" si="835"/>
        <v>BL$18</v>
      </c>
      <c r="BM622" s="190" t="str">
        <f t="shared" si="835"/>
        <v>BM$18</v>
      </c>
      <c r="BN622" s="190" t="str">
        <f t="shared" si="835"/>
        <v>BN$18</v>
      </c>
      <c r="BO622" s="190" t="str">
        <f t="shared" si="835"/>
        <v>BO$18</v>
      </c>
      <c r="BP622" s="190" t="str">
        <f t="shared" si="835"/>
        <v>BP$18</v>
      </c>
      <c r="BQ622" s="190" t="str">
        <f t="shared" si="835"/>
        <v>BQ$18</v>
      </c>
      <c r="BR622" s="190" t="str">
        <f t="shared" si="835"/>
        <v>BR$18</v>
      </c>
      <c r="BS622" s="190" t="str">
        <f t="shared" si="835"/>
        <v>BS$18</v>
      </c>
      <c r="BT622" s="190" t="str">
        <f t="shared" si="835"/>
        <v>BT$18</v>
      </c>
      <c r="BU622" s="190" t="str">
        <f t="shared" si="835"/>
        <v>BU$18</v>
      </c>
      <c r="BV622" s="190" t="str">
        <f t="shared" si="835"/>
        <v>BV$18</v>
      </c>
      <c r="BW622" s="190" t="str">
        <f t="shared" si="835"/>
        <v>BW$18</v>
      </c>
      <c r="BX622" s="190" t="str">
        <f t="shared" si="835"/>
        <v>BX$18</v>
      </c>
      <c r="BY622" s="190" t="str">
        <f t="shared" si="835"/>
        <v>BY$18</v>
      </c>
      <c r="BZ622" s="190" t="str">
        <f t="shared" si="835"/>
        <v>BZ$18</v>
      </c>
      <c r="CA622" s="190" t="str">
        <f t="shared" si="835"/>
        <v>CA$18</v>
      </c>
      <c r="CB622" s="190" t="str">
        <f t="shared" si="835"/>
        <v>CB$18</v>
      </c>
      <c r="CC622" s="190" t="str">
        <f t="shared" si="835"/>
        <v>CC$18</v>
      </c>
      <c r="CD622" s="190" t="str">
        <f t="shared" si="835"/>
        <v>CD$18</v>
      </c>
      <c r="CE622" s="190" t="str">
        <f t="shared" ref="CE622:CL622" si="836">CE$22</f>
        <v>CE$18</v>
      </c>
      <c r="CF622" s="190" t="str">
        <f t="shared" si="836"/>
        <v>CF$18</v>
      </c>
      <c r="CG622" s="190" t="str">
        <f t="shared" si="836"/>
        <v>CG$18</v>
      </c>
      <c r="CH622" s="190" t="str">
        <f t="shared" si="836"/>
        <v>CH$18</v>
      </c>
      <c r="CI622" s="190" t="str">
        <f t="shared" si="836"/>
        <v>CI$18</v>
      </c>
      <c r="CJ622" s="190" t="str">
        <f t="shared" si="836"/>
        <v>CJ$18</v>
      </c>
      <c r="CK622" s="190" t="str">
        <f t="shared" si="836"/>
        <v>CK$18</v>
      </c>
      <c r="CL622" s="190" t="str">
        <f t="shared" si="836"/>
        <v>CL$18</v>
      </c>
      <c r="CN622" s="201"/>
      <c r="CO622" s="190" t="str">
        <f t="shared" ref="CO622:DL622" si="837">CO$22</f>
        <v>CO$18</v>
      </c>
      <c r="CP622" s="190" t="str">
        <f t="shared" si="837"/>
        <v>CP$18</v>
      </c>
      <c r="CQ622" s="190" t="str">
        <f t="shared" si="837"/>
        <v>CQ$18</v>
      </c>
      <c r="CR622" s="190" t="str">
        <f t="shared" si="837"/>
        <v>CR$18</v>
      </c>
      <c r="CS622" s="190" t="str">
        <f t="shared" si="837"/>
        <v>CS$18</v>
      </c>
      <c r="CT622" s="190" t="str">
        <f t="shared" si="837"/>
        <v>CT$18</v>
      </c>
      <c r="CU622" s="190" t="str">
        <f t="shared" si="837"/>
        <v>CU$18</v>
      </c>
      <c r="CV622" s="190" t="str">
        <f t="shared" si="837"/>
        <v>CV$18</v>
      </c>
      <c r="CW622" s="190" t="str">
        <f t="shared" si="837"/>
        <v>CW$18</v>
      </c>
      <c r="CX622" s="190" t="str">
        <f t="shared" si="837"/>
        <v>CX$18</v>
      </c>
      <c r="CY622" s="190" t="str">
        <f t="shared" si="837"/>
        <v>CY$18</v>
      </c>
      <c r="CZ622" s="190" t="str">
        <f t="shared" si="837"/>
        <v>CZ$18</v>
      </c>
      <c r="DA622" s="190" t="str">
        <f t="shared" si="837"/>
        <v>DA$18</v>
      </c>
      <c r="DB622" s="190" t="str">
        <f t="shared" si="837"/>
        <v>DB$18</v>
      </c>
      <c r="DC622" s="190" t="str">
        <f t="shared" si="837"/>
        <v>DC$18</v>
      </c>
      <c r="DD622" s="190" t="str">
        <f t="shared" si="837"/>
        <v>DD$18</v>
      </c>
      <c r="DE622" s="190" t="str">
        <f t="shared" si="837"/>
        <v>DE$18</v>
      </c>
      <c r="DF622" s="190" t="str">
        <f t="shared" si="837"/>
        <v>DF$18</v>
      </c>
      <c r="DG622" s="190" t="str">
        <f t="shared" si="837"/>
        <v>DG$18</v>
      </c>
      <c r="DH622" s="190" t="str">
        <f t="shared" si="837"/>
        <v>DH$18</v>
      </c>
      <c r="DI622" s="190" t="str">
        <f t="shared" si="837"/>
        <v>DI$18</v>
      </c>
      <c r="DJ622" s="190" t="str">
        <f t="shared" si="837"/>
        <v>DJ$18</v>
      </c>
      <c r="DK622" s="190" t="str">
        <f t="shared" si="837"/>
        <v>DK$18</v>
      </c>
      <c r="DL622" s="190" t="str">
        <f t="shared" si="837"/>
        <v>DL$18</v>
      </c>
    </row>
    <row r="623" spans="1:116" x14ac:dyDescent="0.35">
      <c r="A623" s="174"/>
      <c r="E623" s="8"/>
      <c r="G623" s="175" t="s">
        <v>464</v>
      </c>
      <c r="H623" s="200"/>
      <c r="I623" s="201"/>
      <c r="J623" s="201"/>
      <c r="K623" s="202"/>
      <c r="L623" s="202"/>
      <c r="M623" s="202"/>
      <c r="N623" s="202"/>
      <c r="O623" s="202"/>
      <c r="P623" s="202"/>
      <c r="R623" s="202"/>
      <c r="S623" s="190" t="str">
        <f t="shared" ref="S623:CD623" si="838">S$23</f>
        <v>S$19</v>
      </c>
      <c r="T623" s="190" t="str">
        <f t="shared" si="838"/>
        <v>T$19</v>
      </c>
      <c r="U623" s="190" t="str">
        <f t="shared" si="838"/>
        <v>U$19</v>
      </c>
      <c r="V623" s="190" t="str">
        <f t="shared" si="838"/>
        <v>V$19</v>
      </c>
      <c r="W623" s="190" t="str">
        <f t="shared" si="838"/>
        <v>W$19</v>
      </c>
      <c r="X623" s="190" t="str">
        <f t="shared" si="838"/>
        <v>X$19</v>
      </c>
      <c r="Y623" s="190" t="str">
        <f t="shared" si="838"/>
        <v>Y$19</v>
      </c>
      <c r="Z623" s="190" t="str">
        <f t="shared" si="838"/>
        <v>Z$19</v>
      </c>
      <c r="AA623" s="190" t="str">
        <f t="shared" si="838"/>
        <v>AA$19</v>
      </c>
      <c r="AB623" s="190" t="str">
        <f t="shared" si="838"/>
        <v>AB$19</v>
      </c>
      <c r="AC623" s="190" t="str">
        <f t="shared" si="838"/>
        <v>AC$19</v>
      </c>
      <c r="AD623" s="190" t="str">
        <f t="shared" si="838"/>
        <v>AD$19</v>
      </c>
      <c r="AE623" s="190" t="str">
        <f t="shared" si="838"/>
        <v>AE$19</v>
      </c>
      <c r="AF623" s="190" t="str">
        <f t="shared" si="838"/>
        <v>AF$19</v>
      </c>
      <c r="AG623" s="190" t="str">
        <f t="shared" si="838"/>
        <v>AG$19</v>
      </c>
      <c r="AH623" s="190" t="str">
        <f t="shared" si="838"/>
        <v>AH$19</v>
      </c>
      <c r="AI623" s="190" t="str">
        <f t="shared" si="838"/>
        <v>AI$19</v>
      </c>
      <c r="AJ623" s="190" t="str">
        <f t="shared" si="838"/>
        <v>AJ$19</v>
      </c>
      <c r="AK623" s="190" t="str">
        <f t="shared" si="838"/>
        <v>AK$19</v>
      </c>
      <c r="AL623" s="190" t="str">
        <f t="shared" si="838"/>
        <v>AL$19</v>
      </c>
      <c r="AM623" s="190" t="str">
        <f t="shared" si="838"/>
        <v>AM$19</v>
      </c>
      <c r="AN623" s="190" t="str">
        <f t="shared" si="838"/>
        <v>AN$19</v>
      </c>
      <c r="AO623" s="190" t="str">
        <f t="shared" si="838"/>
        <v>AO$19</v>
      </c>
      <c r="AP623" s="190" t="str">
        <f t="shared" si="838"/>
        <v>AP$19</v>
      </c>
      <c r="AQ623" s="190" t="str">
        <f t="shared" si="838"/>
        <v>AQ$19</v>
      </c>
      <c r="AR623" s="190" t="str">
        <f t="shared" si="838"/>
        <v>AR$19</v>
      </c>
      <c r="AS623" s="190" t="str">
        <f t="shared" si="838"/>
        <v>AS$19</v>
      </c>
      <c r="AT623" s="190" t="str">
        <f t="shared" si="838"/>
        <v>AT$19</v>
      </c>
      <c r="AU623" s="190" t="str">
        <f t="shared" si="838"/>
        <v>AU$19</v>
      </c>
      <c r="AV623" s="190" t="str">
        <f t="shared" si="838"/>
        <v>AV$19</v>
      </c>
      <c r="AW623" s="190" t="str">
        <f t="shared" si="838"/>
        <v>AW$19</v>
      </c>
      <c r="AX623" s="190" t="str">
        <f t="shared" si="838"/>
        <v>AX$19</v>
      </c>
      <c r="AY623" s="190" t="str">
        <f t="shared" si="838"/>
        <v>AY$19</v>
      </c>
      <c r="AZ623" s="190" t="str">
        <f t="shared" si="838"/>
        <v>AZ$19</v>
      </c>
      <c r="BA623" s="190" t="str">
        <f t="shared" si="838"/>
        <v>BA$19</v>
      </c>
      <c r="BB623" s="190" t="str">
        <f t="shared" si="838"/>
        <v>BB$19</v>
      </c>
      <c r="BC623" s="190" t="str">
        <f t="shared" si="838"/>
        <v>BC$19</v>
      </c>
      <c r="BD623" s="190" t="str">
        <f t="shared" si="838"/>
        <v>BD$19</v>
      </c>
      <c r="BE623" s="190" t="str">
        <f t="shared" si="838"/>
        <v>BE$19</v>
      </c>
      <c r="BF623" s="190" t="str">
        <f t="shared" si="838"/>
        <v>BF$19</v>
      </c>
      <c r="BG623" s="190" t="str">
        <f t="shared" si="838"/>
        <v>BG$19</v>
      </c>
      <c r="BH623" s="190" t="str">
        <f t="shared" si="838"/>
        <v>BH$19</v>
      </c>
      <c r="BI623" s="190" t="str">
        <f t="shared" si="838"/>
        <v>BI$19</v>
      </c>
      <c r="BJ623" s="190" t="str">
        <f t="shared" si="838"/>
        <v>BJ$19</v>
      </c>
      <c r="BK623" s="190" t="str">
        <f t="shared" si="838"/>
        <v>BK$19</v>
      </c>
      <c r="BL623" s="190" t="str">
        <f t="shared" si="838"/>
        <v>BL$19</v>
      </c>
      <c r="BM623" s="190" t="str">
        <f t="shared" si="838"/>
        <v>BM$19</v>
      </c>
      <c r="BN623" s="190" t="str">
        <f t="shared" si="838"/>
        <v>BN$19</v>
      </c>
      <c r="BO623" s="190" t="str">
        <f t="shared" si="838"/>
        <v>BO$19</v>
      </c>
      <c r="BP623" s="190" t="str">
        <f t="shared" si="838"/>
        <v>BP$19</v>
      </c>
      <c r="BQ623" s="190" t="str">
        <f t="shared" si="838"/>
        <v>BQ$19</v>
      </c>
      <c r="BR623" s="190" t="str">
        <f t="shared" si="838"/>
        <v>BR$19</v>
      </c>
      <c r="BS623" s="190" t="str">
        <f t="shared" si="838"/>
        <v>BS$19</v>
      </c>
      <c r="BT623" s="190" t="str">
        <f t="shared" si="838"/>
        <v>BT$19</v>
      </c>
      <c r="BU623" s="190" t="str">
        <f t="shared" si="838"/>
        <v>BU$19</v>
      </c>
      <c r="BV623" s="190" t="str">
        <f t="shared" si="838"/>
        <v>BV$19</v>
      </c>
      <c r="BW623" s="190" t="str">
        <f t="shared" si="838"/>
        <v>BW$19</v>
      </c>
      <c r="BX623" s="190" t="str">
        <f t="shared" si="838"/>
        <v>BX$19</v>
      </c>
      <c r="BY623" s="190" t="str">
        <f t="shared" si="838"/>
        <v>BY$19</v>
      </c>
      <c r="BZ623" s="190" t="str">
        <f t="shared" si="838"/>
        <v>BZ$19</v>
      </c>
      <c r="CA623" s="190" t="str">
        <f t="shared" si="838"/>
        <v>CA$19</v>
      </c>
      <c r="CB623" s="190" t="str">
        <f t="shared" si="838"/>
        <v>CB$19</v>
      </c>
      <c r="CC623" s="190" t="str">
        <f t="shared" si="838"/>
        <v>CC$19</v>
      </c>
      <c r="CD623" s="190" t="str">
        <f t="shared" si="838"/>
        <v>CD$19</v>
      </c>
      <c r="CE623" s="190" t="str">
        <f t="shared" ref="CE623:CL623" si="839">CE$23</f>
        <v>CE$19</v>
      </c>
      <c r="CF623" s="190" t="str">
        <f t="shared" si="839"/>
        <v>CF$19</v>
      </c>
      <c r="CG623" s="190" t="str">
        <f t="shared" si="839"/>
        <v>CG$19</v>
      </c>
      <c r="CH623" s="190" t="str">
        <f t="shared" si="839"/>
        <v>CH$19</v>
      </c>
      <c r="CI623" s="190" t="str">
        <f t="shared" si="839"/>
        <v>CI$19</v>
      </c>
      <c r="CJ623" s="190" t="str">
        <f t="shared" si="839"/>
        <v>CJ$19</v>
      </c>
      <c r="CK623" s="190" t="str">
        <f t="shared" si="839"/>
        <v>CK$19</v>
      </c>
      <c r="CL623" s="190" t="str">
        <f t="shared" si="839"/>
        <v>CL$19</v>
      </c>
      <c r="CN623" s="201"/>
      <c r="CO623" s="190" t="str">
        <f t="shared" ref="CO623:DL623" si="840">CO$23</f>
        <v>CO$19</v>
      </c>
      <c r="CP623" s="190" t="str">
        <f t="shared" si="840"/>
        <v>CP$19</v>
      </c>
      <c r="CQ623" s="190" t="str">
        <f t="shared" si="840"/>
        <v>CQ$19</v>
      </c>
      <c r="CR623" s="190" t="str">
        <f t="shared" si="840"/>
        <v>CR$19</v>
      </c>
      <c r="CS623" s="190" t="str">
        <f t="shared" si="840"/>
        <v>CS$19</v>
      </c>
      <c r="CT623" s="190" t="str">
        <f t="shared" si="840"/>
        <v>CT$19</v>
      </c>
      <c r="CU623" s="190" t="str">
        <f t="shared" si="840"/>
        <v>CU$19</v>
      </c>
      <c r="CV623" s="190" t="str">
        <f t="shared" si="840"/>
        <v>CV$19</v>
      </c>
      <c r="CW623" s="190" t="str">
        <f t="shared" si="840"/>
        <v>CW$19</v>
      </c>
      <c r="CX623" s="190" t="str">
        <f t="shared" si="840"/>
        <v>CX$19</v>
      </c>
      <c r="CY623" s="190" t="str">
        <f t="shared" si="840"/>
        <v>CY$19</v>
      </c>
      <c r="CZ623" s="190" t="str">
        <f t="shared" si="840"/>
        <v>CZ$19</v>
      </c>
      <c r="DA623" s="190" t="str">
        <f t="shared" si="840"/>
        <v>DA$19</v>
      </c>
      <c r="DB623" s="190" t="str">
        <f t="shared" si="840"/>
        <v>DB$19</v>
      </c>
      <c r="DC623" s="190" t="str">
        <f t="shared" si="840"/>
        <v>DC$19</v>
      </c>
      <c r="DD623" s="190" t="str">
        <f t="shared" si="840"/>
        <v>DD$19</v>
      </c>
      <c r="DE623" s="190" t="str">
        <f t="shared" si="840"/>
        <v>DE$19</v>
      </c>
      <c r="DF623" s="190" t="str">
        <f t="shared" si="840"/>
        <v>DF$19</v>
      </c>
      <c r="DG623" s="190" t="str">
        <f t="shared" si="840"/>
        <v>DG$19</v>
      </c>
      <c r="DH623" s="190" t="str">
        <f t="shared" si="840"/>
        <v>DH$19</v>
      </c>
      <c r="DI623" s="190" t="str">
        <f t="shared" si="840"/>
        <v>DI$19</v>
      </c>
      <c r="DJ623" s="190" t="str">
        <f t="shared" si="840"/>
        <v>DJ$19</v>
      </c>
      <c r="DK623" s="190" t="str">
        <f t="shared" si="840"/>
        <v>DK$19</v>
      </c>
      <c r="DL623" s="190" t="str">
        <f t="shared" si="840"/>
        <v>DL$19</v>
      </c>
    </row>
    <row r="624" spans="1:116" x14ac:dyDescent="0.35">
      <c r="A624" s="31" t="s">
        <v>218</v>
      </c>
      <c r="B624" s="31" t="s">
        <v>81</v>
      </c>
      <c r="C624" s="31"/>
      <c r="D624" t="s">
        <v>798</v>
      </c>
      <c r="E624" s="8" t="str">
        <f t="shared" ref="E624:E631" si="841">ROW()&amp;" "&amp;D624</f>
        <v>624 ORIGINATIONS-PP</v>
      </c>
      <c r="F624" t="s">
        <v>797</v>
      </c>
      <c r="G624" s="66" t="s">
        <v>779</v>
      </c>
      <c r="H624" s="22"/>
      <c r="I624" s="306"/>
      <c r="J624" s="306"/>
      <c r="K624" s="22"/>
      <c r="L624" s="22"/>
      <c r="M624" s="22"/>
      <c r="N624" s="22"/>
      <c r="O624" s="22"/>
      <c r="P624" s="22"/>
      <c r="R624" s="66"/>
      <c r="S624" s="66"/>
      <c r="T624" s="66"/>
      <c r="U624" s="66"/>
      <c r="V624" s="66"/>
      <c r="W624" s="66"/>
      <c r="X624" s="66"/>
      <c r="Y624" s="66"/>
      <c r="Z624" s="66"/>
      <c r="AA624" s="66"/>
      <c r="AB624" s="66"/>
      <c r="AC624" s="66"/>
      <c r="AD624" s="66"/>
      <c r="AE624" s="66"/>
      <c r="AF624" s="66"/>
      <c r="AG624" s="66"/>
      <c r="AH624" s="66"/>
      <c r="AI624" s="66"/>
      <c r="AJ624" s="66"/>
      <c r="AK624" s="66"/>
      <c r="AL624" s="66"/>
      <c r="AM624" s="66"/>
      <c r="AN624" s="66"/>
      <c r="AO624" s="66"/>
      <c r="AP624" s="66"/>
      <c r="AQ624" s="66"/>
      <c r="AR624" s="66"/>
      <c r="AS624" s="66"/>
      <c r="AT624" s="66"/>
      <c r="AU624" s="66"/>
      <c r="AV624" s="66"/>
      <c r="AW624" s="66"/>
      <c r="AX624" s="66"/>
      <c r="AY624" s="66"/>
      <c r="AZ624" s="66"/>
      <c r="BA624" s="66"/>
      <c r="BB624" s="66"/>
      <c r="BC624" s="66"/>
      <c r="BD624" s="66"/>
      <c r="BE624" s="66"/>
      <c r="BF624" s="66"/>
      <c r="BG624" s="66"/>
      <c r="BH624" s="66"/>
      <c r="BI624" s="66"/>
      <c r="BJ624" s="66"/>
      <c r="BK624" s="66"/>
      <c r="BL624" s="66"/>
      <c r="BM624" s="66"/>
      <c r="BN624" s="66"/>
      <c r="BO624" s="66"/>
      <c r="BP624" s="66"/>
      <c r="BQ624" s="66"/>
      <c r="BR624" s="66"/>
      <c r="BS624" s="66"/>
      <c r="BT624" s="66"/>
      <c r="BU624" s="66"/>
      <c r="BV624" s="66"/>
      <c r="BW624" s="66"/>
      <c r="BX624" s="66"/>
      <c r="BY624" s="66"/>
      <c r="BZ624" s="66"/>
      <c r="CA624" s="66"/>
      <c r="CB624" s="66"/>
      <c r="CC624" s="66"/>
      <c r="CD624" s="66"/>
      <c r="CE624" s="66"/>
      <c r="CF624" s="66"/>
      <c r="CG624" s="66"/>
      <c r="CH624" s="66"/>
      <c r="CI624" s="66"/>
      <c r="CJ624" s="66"/>
      <c r="CK624" s="66"/>
      <c r="CL624" s="66"/>
      <c r="CM624" s="66"/>
      <c r="CN624" s="66"/>
      <c r="CO624" s="66"/>
      <c r="CP624" s="66"/>
      <c r="CQ624" s="66"/>
      <c r="CR624" s="66"/>
      <c r="CS624" s="66"/>
      <c r="CT624" s="66"/>
      <c r="CU624" s="66"/>
      <c r="CV624" s="66"/>
      <c r="CW624" s="66"/>
      <c r="CX624" s="66"/>
      <c r="CY624" s="66"/>
      <c r="CZ624" s="66"/>
      <c r="DA624" s="66"/>
      <c r="DB624" s="66"/>
      <c r="DC624" s="66"/>
      <c r="DD624" s="66"/>
      <c r="DE624" s="66"/>
      <c r="DF624" s="66"/>
      <c r="DG624" s="66"/>
      <c r="DH624" s="66"/>
      <c r="DI624" s="66"/>
      <c r="DJ624" s="66"/>
      <c r="DK624" s="66"/>
      <c r="DL624" s="66"/>
    </row>
    <row r="625" spans="1:116" x14ac:dyDescent="0.35">
      <c r="B625" t="s">
        <v>332</v>
      </c>
      <c r="D625" t="s">
        <v>798</v>
      </c>
      <c r="E625" s="8" t="str">
        <f t="shared" si="841"/>
        <v>625 ORIGINATIONS-PP</v>
      </c>
      <c r="G625" s="95" t="str">
        <f>"% CAGR - "&amp;G632</f>
        <v>% CAGR - (Primary label)</v>
      </c>
      <c r="H625" s="31"/>
      <c r="I625" s="73"/>
      <c r="J625" s="73"/>
      <c r="K625" s="58"/>
      <c r="L625" s="58"/>
      <c r="M625" s="58"/>
      <c r="N625" s="58"/>
      <c r="O625" s="58"/>
      <c r="P625" s="58"/>
      <c r="R625" s="33"/>
      <c r="CM625" s="8"/>
      <c r="CN625" s="8"/>
      <c r="CO625" s="8"/>
      <c r="CP625" s="8"/>
      <c r="CQ625" s="8"/>
      <c r="CR625" s="8"/>
      <c r="CS625" s="8"/>
      <c r="CT625" s="8"/>
      <c r="CU625" s="8"/>
      <c r="CV625" s="8"/>
      <c r="CW625" s="8"/>
      <c r="CX625" s="8"/>
      <c r="CY625" s="8"/>
      <c r="CZ625" s="8"/>
      <c r="DA625" s="8"/>
      <c r="DB625" s="8"/>
      <c r="DC625" s="8"/>
      <c r="DD625" s="8"/>
      <c r="DE625" s="8"/>
      <c r="DF625" s="8"/>
      <c r="DG625" s="8"/>
      <c r="DH625" s="8"/>
      <c r="DI625" s="8"/>
      <c r="DJ625" s="8"/>
      <c r="DK625" s="8"/>
      <c r="DL625" s="8"/>
    </row>
    <row r="626" spans="1:116" x14ac:dyDescent="0.35">
      <c r="D626" t="s">
        <v>798</v>
      </c>
      <c r="E626" s="8" t="str">
        <f t="shared" si="841"/>
        <v>626 ORIGINATIONS-PP</v>
      </c>
      <c r="G626" s="125"/>
      <c r="H626" s="31"/>
      <c r="I626" s="73"/>
      <c r="J626" s="73"/>
      <c r="K626" s="58"/>
      <c r="L626" s="58"/>
      <c r="M626" s="58"/>
      <c r="N626" s="58"/>
      <c r="O626" s="58"/>
      <c r="P626" s="58"/>
      <c r="R626" s="33"/>
      <c r="CM626" s="8"/>
      <c r="CN626" s="8"/>
      <c r="CO626" s="8"/>
      <c r="CP626" s="8"/>
      <c r="CQ626" s="8"/>
      <c r="CR626" s="8"/>
      <c r="CS626" s="8"/>
      <c r="CT626" s="8"/>
      <c r="CU626" s="8"/>
      <c r="CV626" s="8"/>
      <c r="CW626" s="8"/>
      <c r="CX626" s="8"/>
      <c r="CY626" s="8"/>
      <c r="CZ626" s="8"/>
      <c r="DA626" s="8"/>
      <c r="DB626" s="8"/>
      <c r="DC626" s="8"/>
      <c r="DD626" s="8"/>
      <c r="DE626" s="8"/>
      <c r="DF626" s="8"/>
      <c r="DG626" s="8"/>
      <c r="DH626" s="8"/>
      <c r="DI626" s="8"/>
      <c r="DJ626" s="8"/>
      <c r="DK626" s="8"/>
      <c r="DL626" s="8"/>
    </row>
    <row r="627" spans="1:116" x14ac:dyDescent="0.35">
      <c r="D627" t="s">
        <v>798</v>
      </c>
      <c r="E627" s="8" t="str">
        <f t="shared" si="841"/>
        <v>627 ORIGINATIONS-PP</v>
      </c>
      <c r="G627" s="95" t="s">
        <v>343</v>
      </c>
      <c r="H627" s="31"/>
      <c r="I627" s="73"/>
      <c r="J627" s="73"/>
      <c r="K627" s="58"/>
      <c r="L627" s="58"/>
      <c r="M627" s="58"/>
      <c r="N627" s="58"/>
      <c r="O627" s="58"/>
      <c r="P627" s="58"/>
      <c r="R627" s="33"/>
      <c r="CM627" s="8"/>
      <c r="CN627" s="8"/>
      <c r="CO627" s="8"/>
      <c r="CP627" s="8"/>
      <c r="CQ627" s="8"/>
      <c r="CR627" s="8"/>
      <c r="CS627" s="8"/>
      <c r="CT627" s="8"/>
      <c r="CU627" s="8"/>
      <c r="CV627" s="8"/>
      <c r="CW627" s="8"/>
      <c r="CX627" s="8"/>
      <c r="CY627" s="8"/>
      <c r="CZ627" s="8"/>
      <c r="DA627" s="8"/>
      <c r="DB627" s="8"/>
      <c r="DC627" s="8"/>
      <c r="DD627" s="8"/>
      <c r="DE627" s="8"/>
      <c r="DF627" s="8"/>
      <c r="DG627" s="8"/>
      <c r="DH627" s="8"/>
      <c r="DI627" s="8"/>
      <c r="DJ627" s="8"/>
      <c r="DK627" s="8"/>
      <c r="DL627" s="8"/>
    </row>
    <row r="628" spans="1:116" x14ac:dyDescent="0.35">
      <c r="A628" s="27"/>
      <c r="B628" s="27"/>
      <c r="C628" s="27"/>
      <c r="D628" t="s">
        <v>798</v>
      </c>
      <c r="E628" s="9" t="str">
        <f t="shared" ref="E628" si="842">ROW()&amp;" "&amp;D628</f>
        <v>628 ORIGINATIONS-PP</v>
      </c>
      <c r="F628" s="27"/>
      <c r="G628" s="145" t="str">
        <f>"# of "&amp;G633&amp;"s originated"</f>
        <v># of units originated</v>
      </c>
      <c r="H628" s="31"/>
      <c r="I628" s="73"/>
      <c r="J628" s="73"/>
      <c r="K628" s="15">
        <v>100</v>
      </c>
      <c r="L628" s="15">
        <f ca="1">SUMIF($3:$3,L$2,628:628)</f>
        <v>102.99999999999999</v>
      </c>
      <c r="M628" s="15">
        <f ca="1">SUMIF($3:$3,M$2,628:628)</f>
        <v>106.09000000000002</v>
      </c>
      <c r="N628" s="15">
        <f ca="1">SUMIF($3:$3,N$2,628:628)</f>
        <v>109.27270000000003</v>
      </c>
      <c r="O628" s="15">
        <f ca="1">SUMIF($3:$3,O$2,628:628)</f>
        <v>112.55088099999996</v>
      </c>
      <c r="P628" s="15">
        <f ca="1">SUMIF($3:$3,P$2,628:628)</f>
        <v>115.92740742999996</v>
      </c>
      <c r="R628" s="33"/>
      <c r="S628" s="15" cm="1">
        <f t="array" aca="1" ref="S628" ca="1">INDEX($K:$P,ROW(),MATCH($S$3,$K$2:$P$2,0))*(1+INDIRECT(S619))^(YEAR(S$1)-YEAR($S$1))/S$5</f>
        <v>8.3333333333333339</v>
      </c>
      <c r="T628" s="15" cm="1">
        <f t="array" aca="1" ref="T628" ca="1">INDEX($K:$P,ROW(),MATCH($S$3,$K$2:$P$2,0))*(1+INDIRECT(T619))^(YEAR(T$1)-YEAR($S$1))/T$5</f>
        <v>8.3333333333333339</v>
      </c>
      <c r="U628" s="15" cm="1">
        <f t="array" aca="1" ref="U628" ca="1">INDEX($K:$P,ROW(),MATCH($S$3,$K$2:$P$2,0))*(1+INDIRECT(U619))^(YEAR(U$1)-YEAR($S$1))/U$5</f>
        <v>8.3333333333333339</v>
      </c>
      <c r="V628" s="15" cm="1">
        <f t="array" aca="1" ref="V628" ca="1">INDEX($K:$P,ROW(),MATCH($S$3,$K$2:$P$2,0))*(1+INDIRECT(V619))^(YEAR(V$1)-YEAR($S$1))/V$5</f>
        <v>8.3333333333333339</v>
      </c>
      <c r="W628" s="15" cm="1">
        <f t="array" aca="1" ref="W628" ca="1">INDEX($K:$P,ROW(),MATCH($S$3,$K$2:$P$2,0))*(1+INDIRECT(W619))^(YEAR(W$1)-YEAR($S$1))/W$5</f>
        <v>8.3333333333333339</v>
      </c>
      <c r="X628" s="15" cm="1">
        <f t="array" aca="1" ref="X628" ca="1">INDEX($K:$P,ROW(),MATCH($S$3,$K$2:$P$2,0))*(1+INDIRECT(X619))^(YEAR(X$1)-YEAR($S$1))/X$5</f>
        <v>8.3333333333333339</v>
      </c>
      <c r="Y628" s="15" cm="1">
        <f t="array" aca="1" ref="Y628" ca="1">INDEX($K:$P,ROW(),MATCH($S$3,$K$2:$P$2,0))*(1+INDIRECT(Y619))^(YEAR(Y$1)-YEAR($S$1))/Y$5</f>
        <v>8.3333333333333339</v>
      </c>
      <c r="Z628" s="15" cm="1">
        <f t="array" aca="1" ref="Z628" ca="1">INDEX($K:$P,ROW(),MATCH($S$3,$K$2:$P$2,0))*(1+INDIRECT(Z619))^(YEAR(Z$1)-YEAR($S$1))/Z$5</f>
        <v>8.3333333333333339</v>
      </c>
      <c r="AA628" s="15" cm="1">
        <f t="array" aca="1" ref="AA628" ca="1">INDEX($K:$P,ROW(),MATCH($S$3,$K$2:$P$2,0))*(1+INDIRECT(AA619))^(YEAR(AA$1)-YEAR($S$1))/AA$5</f>
        <v>8.3333333333333339</v>
      </c>
      <c r="AB628" s="15" cm="1">
        <f t="array" aca="1" ref="AB628" ca="1">INDEX($K:$P,ROW(),MATCH($S$3,$K$2:$P$2,0))*(1+INDIRECT(AB619))^(YEAR(AB$1)-YEAR($S$1))/AB$5</f>
        <v>8.3333333333333339</v>
      </c>
      <c r="AC628" s="15" cm="1">
        <f t="array" aca="1" ref="AC628" ca="1">INDEX($K:$P,ROW(),MATCH($S$3,$K$2:$P$2,0))*(1+INDIRECT(AC619))^(YEAR(AC$1)-YEAR($S$1))/AC$5</f>
        <v>8.3333333333333339</v>
      </c>
      <c r="AD628" s="15" cm="1">
        <f t="array" aca="1" ref="AD628" ca="1">INDEX($K:$P,ROW(),MATCH($S$3,$K$2:$P$2,0))*(1+INDIRECT(AD619))^(YEAR(AD$1)-YEAR($S$1))/AD$5</f>
        <v>8.3333333333333339</v>
      </c>
      <c r="AE628" s="15" cm="1">
        <f t="array" aca="1" ref="AE628" ca="1">INDEX($K:$P,ROW(),MATCH($S$3,$K$2:$P$2,0))*(1+INDIRECT(AE619))^(YEAR(AE$1)-YEAR($S$1))/AE$5</f>
        <v>8.5833333333333339</v>
      </c>
      <c r="AF628" s="15" cm="1">
        <f t="array" aca="1" ref="AF628" ca="1">INDEX($K:$P,ROW(),MATCH($S$3,$K$2:$P$2,0))*(1+INDIRECT(AF619))^(YEAR(AF$1)-YEAR($S$1))/AF$5</f>
        <v>8.5833333333333339</v>
      </c>
      <c r="AG628" s="15" cm="1">
        <f t="array" aca="1" ref="AG628" ca="1">INDEX($K:$P,ROW(),MATCH($S$3,$K$2:$P$2,0))*(1+INDIRECT(AG619))^(YEAR(AG$1)-YEAR($S$1))/AG$5</f>
        <v>8.5833333333333339</v>
      </c>
      <c r="AH628" s="15" cm="1">
        <f t="array" aca="1" ref="AH628" ca="1">INDEX($K:$P,ROW(),MATCH($S$3,$K$2:$P$2,0))*(1+INDIRECT(AH619))^(YEAR(AH$1)-YEAR($S$1))/AH$5</f>
        <v>8.5833333333333339</v>
      </c>
      <c r="AI628" s="15" cm="1">
        <f t="array" aca="1" ref="AI628" ca="1">INDEX($K:$P,ROW(),MATCH($S$3,$K$2:$P$2,0))*(1+INDIRECT(AI619))^(YEAR(AI$1)-YEAR($S$1))/AI$5</f>
        <v>8.5833333333333339</v>
      </c>
      <c r="AJ628" s="15" cm="1">
        <f t="array" aca="1" ref="AJ628" ca="1">INDEX($K:$P,ROW(),MATCH($S$3,$K$2:$P$2,0))*(1+INDIRECT(AJ619))^(YEAR(AJ$1)-YEAR($S$1))/AJ$5</f>
        <v>8.5833333333333339</v>
      </c>
      <c r="AK628" s="15" cm="1">
        <f t="array" aca="1" ref="AK628" ca="1">INDEX($K:$P,ROW(),MATCH($S$3,$K$2:$P$2,0))*(1+INDIRECT(AK619))^(YEAR(AK$1)-YEAR($S$1))/AK$5</f>
        <v>8.5833333333333339</v>
      </c>
      <c r="AL628" s="15" cm="1">
        <f t="array" aca="1" ref="AL628" ca="1">INDEX($K:$P,ROW(),MATCH($S$3,$K$2:$P$2,0))*(1+INDIRECT(AL619))^(YEAR(AL$1)-YEAR($S$1))/AL$5</f>
        <v>8.5833333333333339</v>
      </c>
      <c r="AM628" s="15" cm="1">
        <f t="array" aca="1" ref="AM628" ca="1">INDEX($K:$P,ROW(),MATCH($S$3,$K$2:$P$2,0))*(1+INDIRECT(AM619))^(YEAR(AM$1)-YEAR($S$1))/AM$5</f>
        <v>8.5833333333333339</v>
      </c>
      <c r="AN628" s="15" cm="1">
        <f t="array" aca="1" ref="AN628" ca="1">INDEX($K:$P,ROW(),MATCH($S$3,$K$2:$P$2,0))*(1+INDIRECT(AN619))^(YEAR(AN$1)-YEAR($S$1))/AN$5</f>
        <v>8.5833333333333339</v>
      </c>
      <c r="AO628" s="15" cm="1">
        <f t="array" aca="1" ref="AO628" ca="1">INDEX($K:$P,ROW(),MATCH($S$3,$K$2:$P$2,0))*(1+INDIRECT(AO619))^(YEAR(AO$1)-YEAR($S$1))/AO$5</f>
        <v>8.5833333333333339</v>
      </c>
      <c r="AP628" s="15" cm="1">
        <f t="array" aca="1" ref="AP628" ca="1">INDEX($K:$P,ROW(),MATCH($S$3,$K$2:$P$2,0))*(1+INDIRECT(AP619))^(YEAR(AP$1)-YEAR($S$1))/AP$5</f>
        <v>8.5833333333333339</v>
      </c>
      <c r="AQ628" s="15" cm="1">
        <f t="array" aca="1" ref="AQ628" ca="1">INDEX($K:$P,ROW(),MATCH($S$3,$K$2:$P$2,0))*(1+INDIRECT(AQ619))^(YEAR(AQ$1)-YEAR($S$1))/AQ$5</f>
        <v>8.8408333333333324</v>
      </c>
      <c r="AR628" s="15" cm="1">
        <f t="array" aca="1" ref="AR628" ca="1">INDEX($K:$P,ROW(),MATCH($S$3,$K$2:$P$2,0))*(1+INDIRECT(AR619))^(YEAR(AR$1)-YEAR($S$1))/AR$5</f>
        <v>8.8408333333333324</v>
      </c>
      <c r="AS628" s="15" cm="1">
        <f t="array" aca="1" ref="AS628" ca="1">INDEX($K:$P,ROW(),MATCH($S$3,$K$2:$P$2,0))*(1+INDIRECT(AS619))^(YEAR(AS$1)-YEAR($S$1))/AS$5</f>
        <v>8.8408333333333324</v>
      </c>
      <c r="AT628" s="15" cm="1">
        <f t="array" aca="1" ref="AT628" ca="1">INDEX($K:$P,ROW(),MATCH($S$3,$K$2:$P$2,0))*(1+INDIRECT(AT619))^(YEAR(AT$1)-YEAR($S$1))/AT$5</f>
        <v>8.8408333333333324</v>
      </c>
      <c r="AU628" s="15" cm="1">
        <f t="array" aca="1" ref="AU628" ca="1">INDEX($K:$P,ROW(),MATCH($S$3,$K$2:$P$2,0))*(1+INDIRECT(AU619))^(YEAR(AU$1)-YEAR($S$1))/AU$5</f>
        <v>8.8408333333333324</v>
      </c>
      <c r="AV628" s="15" cm="1">
        <f t="array" aca="1" ref="AV628" ca="1">INDEX($K:$P,ROW(),MATCH($S$3,$K$2:$P$2,0))*(1+INDIRECT(AV619))^(YEAR(AV$1)-YEAR($S$1))/AV$5</f>
        <v>8.8408333333333324</v>
      </c>
      <c r="AW628" s="15" cm="1">
        <f t="array" aca="1" ref="AW628" ca="1">INDEX($K:$P,ROW(),MATCH($S$3,$K$2:$P$2,0))*(1+INDIRECT(AW619))^(YEAR(AW$1)-YEAR($S$1))/AW$5</f>
        <v>8.8408333333333324</v>
      </c>
      <c r="AX628" s="15" cm="1">
        <f t="array" aca="1" ref="AX628" ca="1">INDEX($K:$P,ROW(),MATCH($S$3,$K$2:$P$2,0))*(1+INDIRECT(AX619))^(YEAR(AX$1)-YEAR($S$1))/AX$5</f>
        <v>8.8408333333333324</v>
      </c>
      <c r="AY628" s="15" cm="1">
        <f t="array" aca="1" ref="AY628" ca="1">INDEX($K:$P,ROW(),MATCH($S$3,$K$2:$P$2,0))*(1+INDIRECT(AY619))^(YEAR(AY$1)-YEAR($S$1))/AY$5</f>
        <v>8.8408333333333324</v>
      </c>
      <c r="AZ628" s="15" cm="1">
        <f t="array" aca="1" ref="AZ628" ca="1">INDEX($K:$P,ROW(),MATCH($S$3,$K$2:$P$2,0))*(1+INDIRECT(AZ619))^(YEAR(AZ$1)-YEAR($S$1))/AZ$5</f>
        <v>8.8408333333333324</v>
      </c>
      <c r="BA628" s="15" cm="1">
        <f t="array" aca="1" ref="BA628" ca="1">INDEX($K:$P,ROW(),MATCH($S$3,$K$2:$P$2,0))*(1+INDIRECT(BA619))^(YEAR(BA$1)-YEAR($S$1))/BA$5</f>
        <v>8.8408333333333324</v>
      </c>
      <c r="BB628" s="15" cm="1">
        <f t="array" aca="1" ref="BB628" ca="1">INDEX($K:$P,ROW(),MATCH($S$3,$K$2:$P$2,0))*(1+INDIRECT(BB619))^(YEAR(BB$1)-YEAR($S$1))/BB$5</f>
        <v>8.8408333333333324</v>
      </c>
      <c r="BC628" s="15" cm="1">
        <f t="array" aca="1" ref="BC628" ca="1">INDEX($K:$P,ROW(),MATCH($S$3,$K$2:$P$2,0))*(1+INDIRECT(BC619))^(YEAR(BC$1)-YEAR($S$1))/BC$5</f>
        <v>9.1060583333333334</v>
      </c>
      <c r="BD628" s="15" cm="1">
        <f t="array" aca="1" ref="BD628" ca="1">INDEX($K:$P,ROW(),MATCH($S$3,$K$2:$P$2,0))*(1+INDIRECT(BD619))^(YEAR(BD$1)-YEAR($S$1))/BD$5</f>
        <v>9.1060583333333334</v>
      </c>
      <c r="BE628" s="15" cm="1">
        <f t="array" aca="1" ref="BE628" ca="1">INDEX($K:$P,ROW(),MATCH($S$3,$K$2:$P$2,0))*(1+INDIRECT(BE619))^(YEAR(BE$1)-YEAR($S$1))/BE$5</f>
        <v>9.1060583333333334</v>
      </c>
      <c r="BF628" s="15" cm="1">
        <f t="array" aca="1" ref="BF628" ca="1">INDEX($K:$P,ROW(),MATCH($S$3,$K$2:$P$2,0))*(1+INDIRECT(BF619))^(YEAR(BF$1)-YEAR($S$1))/BF$5</f>
        <v>9.1060583333333334</v>
      </c>
      <c r="BG628" s="15" cm="1">
        <f t="array" aca="1" ref="BG628" ca="1">INDEX($K:$P,ROW(),MATCH($S$3,$K$2:$P$2,0))*(1+INDIRECT(BG619))^(YEAR(BG$1)-YEAR($S$1))/BG$5</f>
        <v>9.1060583333333334</v>
      </c>
      <c r="BH628" s="15" cm="1">
        <f t="array" aca="1" ref="BH628" ca="1">INDEX($K:$P,ROW(),MATCH($S$3,$K$2:$P$2,0))*(1+INDIRECT(BH619))^(YEAR(BH$1)-YEAR($S$1))/BH$5</f>
        <v>9.1060583333333334</v>
      </c>
      <c r="BI628" s="15" cm="1">
        <f t="array" aca="1" ref="BI628" ca="1">INDEX($K:$P,ROW(),MATCH($S$3,$K$2:$P$2,0))*(1+INDIRECT(BI619))^(YEAR(BI$1)-YEAR($S$1))/BI$5</f>
        <v>9.1060583333333334</v>
      </c>
      <c r="BJ628" s="15" cm="1">
        <f t="array" aca="1" ref="BJ628" ca="1">INDEX($K:$P,ROW(),MATCH($S$3,$K$2:$P$2,0))*(1+INDIRECT(BJ619))^(YEAR(BJ$1)-YEAR($S$1))/BJ$5</f>
        <v>9.1060583333333334</v>
      </c>
      <c r="BK628" s="15" cm="1">
        <f t="array" aca="1" ref="BK628" ca="1">INDEX($K:$P,ROW(),MATCH($S$3,$K$2:$P$2,0))*(1+INDIRECT(BK619))^(YEAR(BK$1)-YEAR($S$1))/BK$5</f>
        <v>9.1060583333333334</v>
      </c>
      <c r="BL628" s="15" cm="1">
        <f t="array" aca="1" ref="BL628" ca="1">INDEX($K:$P,ROW(),MATCH($S$3,$K$2:$P$2,0))*(1+INDIRECT(BL619))^(YEAR(BL$1)-YEAR($S$1))/BL$5</f>
        <v>9.1060583333333334</v>
      </c>
      <c r="BM628" s="15" cm="1">
        <f t="array" aca="1" ref="BM628" ca="1">INDEX($K:$P,ROW(),MATCH($S$3,$K$2:$P$2,0))*(1+INDIRECT(BM619))^(YEAR(BM$1)-YEAR($S$1))/BM$5</f>
        <v>9.1060583333333334</v>
      </c>
      <c r="BN628" s="15" cm="1">
        <f t="array" aca="1" ref="BN628" ca="1">INDEX($K:$P,ROW(),MATCH($S$3,$K$2:$P$2,0))*(1+INDIRECT(BN619))^(YEAR(BN$1)-YEAR($S$1))/BN$5</f>
        <v>9.1060583333333334</v>
      </c>
      <c r="BO628" s="15" cm="1">
        <f t="array" aca="1" ref="BO628" ca="1">INDEX($K:$P,ROW(),MATCH($S$3,$K$2:$P$2,0))*(1+INDIRECT(BO619))^(YEAR(BO$1)-YEAR($S$1))/BO$5</f>
        <v>9.3792400833333325</v>
      </c>
      <c r="BP628" s="15" cm="1">
        <f t="array" aca="1" ref="BP628" ca="1">INDEX($K:$P,ROW(),MATCH($S$3,$K$2:$P$2,0))*(1+INDIRECT(BP619))^(YEAR(BP$1)-YEAR($S$1))/BP$5</f>
        <v>9.3792400833333325</v>
      </c>
      <c r="BQ628" s="15" cm="1">
        <f t="array" aca="1" ref="BQ628" ca="1">INDEX($K:$P,ROW(),MATCH($S$3,$K$2:$P$2,0))*(1+INDIRECT(BQ619))^(YEAR(BQ$1)-YEAR($S$1))/BQ$5</f>
        <v>9.3792400833333325</v>
      </c>
      <c r="BR628" s="15" cm="1">
        <f t="array" aca="1" ref="BR628" ca="1">INDEX($K:$P,ROW(),MATCH($S$3,$K$2:$P$2,0))*(1+INDIRECT(BR619))^(YEAR(BR$1)-YEAR($S$1))/BR$5</f>
        <v>9.3792400833333325</v>
      </c>
      <c r="BS628" s="15" cm="1">
        <f t="array" aca="1" ref="BS628" ca="1">INDEX($K:$P,ROW(),MATCH($S$3,$K$2:$P$2,0))*(1+INDIRECT(BS619))^(YEAR(BS$1)-YEAR($S$1))/BS$5</f>
        <v>9.3792400833333325</v>
      </c>
      <c r="BT628" s="15" cm="1">
        <f t="array" aca="1" ref="BT628" ca="1">INDEX($K:$P,ROW(),MATCH($S$3,$K$2:$P$2,0))*(1+INDIRECT(BT619))^(YEAR(BT$1)-YEAR($S$1))/BT$5</f>
        <v>9.3792400833333325</v>
      </c>
      <c r="BU628" s="15" cm="1">
        <f t="array" aca="1" ref="BU628" ca="1">INDEX($K:$P,ROW(),MATCH($S$3,$K$2:$P$2,0))*(1+INDIRECT(BU619))^(YEAR(BU$1)-YEAR($S$1))/BU$5</f>
        <v>9.3792400833333325</v>
      </c>
      <c r="BV628" s="15" cm="1">
        <f t="array" aca="1" ref="BV628" ca="1">INDEX($K:$P,ROW(),MATCH($S$3,$K$2:$P$2,0))*(1+INDIRECT(BV619))^(YEAR(BV$1)-YEAR($S$1))/BV$5</f>
        <v>9.3792400833333325</v>
      </c>
      <c r="BW628" s="15" cm="1">
        <f t="array" aca="1" ref="BW628" ca="1">INDEX($K:$P,ROW(),MATCH($S$3,$K$2:$P$2,0))*(1+INDIRECT(BW619))^(YEAR(BW$1)-YEAR($S$1))/BW$5</f>
        <v>9.3792400833333325</v>
      </c>
      <c r="BX628" s="15" cm="1">
        <f t="array" aca="1" ref="BX628" ca="1">INDEX($K:$P,ROW(),MATCH($S$3,$K$2:$P$2,0))*(1+INDIRECT(BX619))^(YEAR(BX$1)-YEAR($S$1))/BX$5</f>
        <v>9.3792400833333325</v>
      </c>
      <c r="BY628" s="15" cm="1">
        <f t="array" aca="1" ref="BY628" ca="1">INDEX($K:$P,ROW(),MATCH($S$3,$K$2:$P$2,0))*(1+INDIRECT(BY619))^(YEAR(BY$1)-YEAR($S$1))/BY$5</f>
        <v>9.3792400833333325</v>
      </c>
      <c r="BZ628" s="15" cm="1">
        <f t="array" aca="1" ref="BZ628" ca="1">INDEX($K:$P,ROW(),MATCH($S$3,$K$2:$P$2,0))*(1+INDIRECT(BZ619))^(YEAR(BZ$1)-YEAR($S$1))/BZ$5</f>
        <v>9.3792400833333325</v>
      </c>
      <c r="CA628" s="15" cm="1">
        <f t="array" aca="1" ref="CA628" ca="1">INDEX($K:$P,ROW(),MATCH($S$3,$K$2:$P$2,0))*(1+INDIRECT(CA619))^(YEAR(CA$1)-YEAR($S$1))/CA$5</f>
        <v>9.6606172858333323</v>
      </c>
      <c r="CB628" s="15" cm="1">
        <f t="array" aca="1" ref="CB628" ca="1">INDEX($K:$P,ROW(),MATCH($S$3,$K$2:$P$2,0))*(1+INDIRECT(CB619))^(YEAR(CB$1)-YEAR($S$1))/CB$5</f>
        <v>9.6606172858333323</v>
      </c>
      <c r="CC628" s="15" cm="1">
        <f t="array" aca="1" ref="CC628" ca="1">INDEX($K:$P,ROW(),MATCH($S$3,$K$2:$P$2,0))*(1+INDIRECT(CC619))^(YEAR(CC$1)-YEAR($S$1))/CC$5</f>
        <v>9.6606172858333323</v>
      </c>
      <c r="CD628" s="15" cm="1">
        <f t="array" aca="1" ref="CD628" ca="1">INDEX($K:$P,ROW(),MATCH($S$3,$K$2:$P$2,0))*(1+INDIRECT(CD619))^(YEAR(CD$1)-YEAR($S$1))/CD$5</f>
        <v>9.6606172858333323</v>
      </c>
      <c r="CE628" s="15" cm="1">
        <f t="array" aca="1" ref="CE628" ca="1">INDEX($K:$P,ROW(),MATCH($S$3,$K$2:$P$2,0))*(1+INDIRECT(CE619))^(YEAR(CE$1)-YEAR($S$1))/CE$5</f>
        <v>9.6606172858333323</v>
      </c>
      <c r="CF628" s="15" cm="1">
        <f t="array" aca="1" ref="CF628" ca="1">INDEX($K:$P,ROW(),MATCH($S$3,$K$2:$P$2,0))*(1+INDIRECT(CF619))^(YEAR(CF$1)-YEAR($S$1))/CF$5</f>
        <v>9.6606172858333323</v>
      </c>
      <c r="CG628" s="15" cm="1">
        <f t="array" aca="1" ref="CG628" ca="1">INDEX($K:$P,ROW(),MATCH($S$3,$K$2:$P$2,0))*(1+INDIRECT(CG619))^(YEAR(CG$1)-YEAR($S$1))/CG$5</f>
        <v>9.6606172858333323</v>
      </c>
      <c r="CH628" s="15" cm="1">
        <f t="array" aca="1" ref="CH628" ca="1">INDEX($K:$P,ROW(),MATCH($S$3,$K$2:$P$2,0))*(1+INDIRECT(CH619))^(YEAR(CH$1)-YEAR($S$1))/CH$5</f>
        <v>9.6606172858333323</v>
      </c>
      <c r="CI628" s="15" cm="1">
        <f t="array" aca="1" ref="CI628" ca="1">INDEX($K:$P,ROW(),MATCH($S$3,$K$2:$P$2,0))*(1+INDIRECT(CI619))^(YEAR(CI$1)-YEAR($S$1))/CI$5</f>
        <v>9.6606172858333323</v>
      </c>
      <c r="CJ628" s="15" cm="1">
        <f t="array" aca="1" ref="CJ628" ca="1">INDEX($K:$P,ROW(),MATCH($S$3,$K$2:$P$2,0))*(1+INDIRECT(CJ619))^(YEAR(CJ$1)-YEAR($S$1))/CJ$5</f>
        <v>9.6606172858333323</v>
      </c>
      <c r="CK628" s="15" cm="1">
        <f t="array" aca="1" ref="CK628" ca="1">INDEX($K:$P,ROW(),MATCH($S$3,$K$2:$P$2,0))*(1+INDIRECT(CK619))^(YEAR(CK$1)-YEAR($S$1))/CK$5</f>
        <v>9.6606172858333323</v>
      </c>
      <c r="CL628" s="15" cm="1">
        <f t="array" aca="1" ref="CL628" ca="1">INDEX($K:$P,ROW(),MATCH($S$3,$K$2:$P$2,0))*(1+INDIRECT(CL619))^(YEAR(CL$1)-YEAR($S$1))/CL$5</f>
        <v>9.6606172858333323</v>
      </c>
      <c r="CM628" s="15" t="e" cm="1">
        <f t="array" aca="1" ref="CM628" ca="1">INDEX($K:$P,ROW(),MATCH($S$3,$K$2:$P$2,0))*(1+INDIRECT(CM619))^(YEAR(CM$1)-YEAR($S$1))/CM$5</f>
        <v>#N/A</v>
      </c>
      <c r="CN628" s="15" t="e" cm="1">
        <f t="array" aca="1" ref="CN628" ca="1">INDEX($K:$P,ROW(),MATCH($S$3,$K$2:$P$2,0))*(1+INDIRECT(CN619))^(YEAR(CN$1)-YEAR($S$1))/CN$5</f>
        <v>#N/A</v>
      </c>
      <c r="CO628" s="15" t="e" cm="1">
        <f t="array" aca="1" ref="CO628" ca="1">INDEX($K:$P,ROW(),MATCH($S$3,$K$2:$P$2,0))*(1+INDIRECT(CO619))^(YEAR(CO$1)-YEAR($S$1))/CO$5</f>
        <v>#N/A</v>
      </c>
      <c r="CP628" s="15" t="e" cm="1">
        <f t="array" aca="1" ref="CP628" ca="1">INDEX($K:$P,ROW(),MATCH($S$3,$K$2:$P$2,0))*(1+INDIRECT(CP619))^(YEAR(CP$1)-YEAR($S$1))/CP$5</f>
        <v>#N/A</v>
      </c>
      <c r="CQ628" s="15" t="e" cm="1">
        <f t="array" aca="1" ref="CQ628" ca="1">INDEX($K:$P,ROW(),MATCH($S$3,$K$2:$P$2,0))*(1+INDIRECT(CQ619))^(YEAR(CQ$1)-YEAR($S$1))/CQ$5</f>
        <v>#N/A</v>
      </c>
      <c r="CR628" s="15" t="e" cm="1">
        <f t="array" aca="1" ref="CR628" ca="1">INDEX($K:$P,ROW(),MATCH($S$3,$K$2:$P$2,0))*(1+INDIRECT(CR619))^(YEAR(CR$1)-YEAR($S$1))/CR$5</f>
        <v>#N/A</v>
      </c>
      <c r="CS628" s="15" t="e" cm="1">
        <f t="array" aca="1" ref="CS628" ca="1">INDEX($K:$P,ROW(),MATCH($S$3,$K$2:$P$2,0))*(1+INDIRECT(CS619))^(YEAR(CS$1)-YEAR($S$1))/CS$5</f>
        <v>#N/A</v>
      </c>
      <c r="CT628" s="15" t="e" cm="1">
        <f t="array" aca="1" ref="CT628" ca="1">INDEX($K:$P,ROW(),MATCH($S$3,$K$2:$P$2,0))*(1+INDIRECT(CT619))^(YEAR(CT$1)-YEAR($S$1))/CT$5</f>
        <v>#N/A</v>
      </c>
      <c r="CU628" s="15" t="e" cm="1">
        <f t="array" aca="1" ref="CU628" ca="1">INDEX($K:$P,ROW(),MATCH($S$3,$K$2:$P$2,0))*(1+INDIRECT(CU619))^(YEAR(CU$1)-YEAR($S$1))/CU$5</f>
        <v>#N/A</v>
      </c>
      <c r="CV628" s="15" t="e" cm="1">
        <f t="array" aca="1" ref="CV628" ca="1">INDEX($K:$P,ROW(),MATCH($S$3,$K$2:$P$2,0))*(1+INDIRECT(CV619))^(YEAR(CV$1)-YEAR($S$1))/CV$5</f>
        <v>#N/A</v>
      </c>
      <c r="CW628" s="15" t="e" cm="1">
        <f t="array" aca="1" ref="CW628" ca="1">INDEX($K:$P,ROW(),MATCH($S$3,$K$2:$P$2,0))*(1+INDIRECT(CW619))^(YEAR(CW$1)-YEAR($S$1))/CW$5</f>
        <v>#N/A</v>
      </c>
      <c r="CX628" s="15" t="e" cm="1">
        <f t="array" aca="1" ref="CX628" ca="1">INDEX($K:$P,ROW(),MATCH($S$3,$K$2:$P$2,0))*(1+INDIRECT(CX619))^(YEAR(CX$1)-YEAR($S$1))/CX$5</f>
        <v>#N/A</v>
      </c>
      <c r="CY628" s="15" t="e" cm="1">
        <f t="array" aca="1" ref="CY628" ca="1">INDEX($K:$P,ROW(),MATCH($S$3,$K$2:$P$2,0))*(1+INDIRECT(CY619))^(YEAR(CY$1)-YEAR($S$1))/CY$5</f>
        <v>#N/A</v>
      </c>
      <c r="CZ628" s="15" t="e" cm="1">
        <f t="array" aca="1" ref="CZ628" ca="1">INDEX($K:$P,ROW(),MATCH($S$3,$K$2:$P$2,0))*(1+INDIRECT(CZ619))^(YEAR(CZ$1)-YEAR($S$1))/CZ$5</f>
        <v>#N/A</v>
      </c>
      <c r="DA628" s="15" t="e" cm="1">
        <f t="array" aca="1" ref="DA628" ca="1">INDEX($K:$P,ROW(),MATCH($S$3,$K$2:$P$2,0))*(1+INDIRECT(DA619))^(YEAR(DA$1)-YEAR($S$1))/DA$5</f>
        <v>#N/A</v>
      </c>
      <c r="DB628" s="15" t="e" cm="1">
        <f t="array" aca="1" ref="DB628" ca="1">INDEX($K:$P,ROW(),MATCH($S$3,$K$2:$P$2,0))*(1+INDIRECT(DB619))^(YEAR(DB$1)-YEAR($S$1))/DB$5</f>
        <v>#N/A</v>
      </c>
      <c r="DC628" s="15" t="e" cm="1">
        <f t="array" aca="1" ref="DC628" ca="1">INDEX($K:$P,ROW(),MATCH($S$3,$K$2:$P$2,0))*(1+INDIRECT(DC619))^(YEAR(DC$1)-YEAR($S$1))/DC$5</f>
        <v>#N/A</v>
      </c>
      <c r="DD628" s="15" t="e" cm="1">
        <f t="array" aca="1" ref="DD628" ca="1">INDEX($K:$P,ROW(),MATCH($S$3,$K$2:$P$2,0))*(1+INDIRECT(DD619))^(YEAR(DD$1)-YEAR($S$1))/DD$5</f>
        <v>#N/A</v>
      </c>
      <c r="DE628" s="15" t="e" cm="1">
        <f t="array" aca="1" ref="DE628" ca="1">INDEX($K:$P,ROW(),MATCH($S$3,$K$2:$P$2,0))*(1+INDIRECT(DE619))^(YEAR(DE$1)-YEAR($S$1))/DE$5</f>
        <v>#N/A</v>
      </c>
      <c r="DF628" s="15" t="e" cm="1">
        <f t="array" aca="1" ref="DF628" ca="1">INDEX($K:$P,ROW(),MATCH($S$3,$K$2:$P$2,0))*(1+INDIRECT(DF619))^(YEAR(DF$1)-YEAR($S$1))/DF$5</f>
        <v>#N/A</v>
      </c>
      <c r="DG628" s="15" t="e" cm="1">
        <f t="array" aca="1" ref="DG628" ca="1">INDEX($K:$P,ROW(),MATCH($S$3,$K$2:$P$2,0))*(1+INDIRECT(DG619))^(YEAR(DG$1)-YEAR($S$1))/DG$5</f>
        <v>#N/A</v>
      </c>
      <c r="DH628" s="15" t="e" cm="1">
        <f t="array" aca="1" ref="DH628" ca="1">INDEX($K:$P,ROW(),MATCH($S$3,$K$2:$P$2,0))*(1+INDIRECT(DH619))^(YEAR(DH$1)-YEAR($S$1))/DH$5</f>
        <v>#N/A</v>
      </c>
      <c r="DI628" s="15" t="e" cm="1">
        <f t="array" aca="1" ref="DI628" ca="1">INDEX($K:$P,ROW(),MATCH($S$3,$K$2:$P$2,0))*(1+INDIRECT(DI619))^(YEAR(DI$1)-YEAR($S$1))/DI$5</f>
        <v>#N/A</v>
      </c>
      <c r="DJ628" s="15" t="e" cm="1">
        <f t="array" aca="1" ref="DJ628" ca="1">INDEX($K:$P,ROW(),MATCH($S$3,$K$2:$P$2,0))*(1+INDIRECT(DJ619))^(YEAR(DJ$1)-YEAR($S$1))/DJ$5</f>
        <v>#N/A</v>
      </c>
      <c r="DK628" s="15" t="e" cm="1">
        <f t="array" aca="1" ref="DK628" ca="1">INDEX($K:$P,ROW(),MATCH($S$3,$K$2:$P$2,0))*(1+INDIRECT(DK619))^(YEAR(DK$1)-YEAR($S$1))/DK$5</f>
        <v>#N/A</v>
      </c>
      <c r="DL628" s="15" t="e" cm="1">
        <f t="array" aca="1" ref="DL628" ca="1">INDEX($K:$P,ROW(),MATCH($S$3,$K$2:$P$2,0))*(1+INDIRECT(DL619))^(YEAR(DL$1)-YEAR($S$1))/DL$5</f>
        <v>#N/A</v>
      </c>
    </row>
    <row r="629" spans="1:116" x14ac:dyDescent="0.35">
      <c r="D629" t="s">
        <v>798</v>
      </c>
      <c r="E629" s="8" t="str">
        <f t="shared" si="841"/>
        <v>629 ORIGINATIONS-PP</v>
      </c>
      <c r="G629" s="145" t="str">
        <f>"Price/"&amp;G633</f>
        <v>Price/unit</v>
      </c>
      <c r="H629" s="31"/>
      <c r="I629" s="73"/>
      <c r="J629" s="73"/>
      <c r="K629" s="139">
        <v>20</v>
      </c>
      <c r="L629" s="139">
        <v>20</v>
      </c>
      <c r="M629" s="139">
        <v>20</v>
      </c>
      <c r="N629" s="139">
        <v>20</v>
      </c>
      <c r="O629" s="139">
        <v>20</v>
      </c>
      <c r="P629" s="139">
        <v>20</v>
      </c>
      <c r="R629" s="33"/>
      <c r="S629" s="140" cm="1">
        <f t="array" ref="S629">INDEX($K:$P,ROW(),MATCH(S$3,$K$2:$P$2,0))</f>
        <v>20</v>
      </c>
      <c r="T629" s="140" cm="1">
        <f t="array" ref="T629">INDEX($K:$P,ROW(),MATCH(T$3,$K$2:$P$2,0))</f>
        <v>20</v>
      </c>
      <c r="U629" s="140" cm="1">
        <f t="array" ref="U629">INDEX($K:$P,ROW(),MATCH(U$3,$K$2:$P$2,0))</f>
        <v>20</v>
      </c>
      <c r="V629" s="140" cm="1">
        <f t="array" ref="V629">INDEX($K:$P,ROW(),MATCH(V$3,$K$2:$P$2,0))</f>
        <v>20</v>
      </c>
      <c r="W629" s="140" cm="1">
        <f t="array" ref="W629">INDEX($K:$P,ROW(),MATCH(W$3,$K$2:$P$2,0))</f>
        <v>20</v>
      </c>
      <c r="X629" s="140" cm="1">
        <f t="array" ref="X629">INDEX($K:$P,ROW(),MATCH(X$3,$K$2:$P$2,0))</f>
        <v>20</v>
      </c>
      <c r="Y629" s="140" cm="1">
        <f t="array" ref="Y629">INDEX($K:$P,ROW(),MATCH(Y$3,$K$2:$P$2,0))</f>
        <v>20</v>
      </c>
      <c r="Z629" s="140" cm="1">
        <f t="array" ref="Z629">INDEX($K:$P,ROW(),MATCH(Z$3,$K$2:$P$2,0))</f>
        <v>20</v>
      </c>
      <c r="AA629" s="140" cm="1">
        <f t="array" ref="AA629">INDEX($K:$P,ROW(),MATCH(AA$3,$K$2:$P$2,0))</f>
        <v>20</v>
      </c>
      <c r="AB629" s="140" cm="1">
        <f t="array" ref="AB629">INDEX($K:$P,ROW(),MATCH(AB$3,$K$2:$P$2,0))</f>
        <v>20</v>
      </c>
      <c r="AC629" s="140" cm="1">
        <f t="array" ref="AC629">INDEX($K:$P,ROW(),MATCH(AC$3,$K$2:$P$2,0))</f>
        <v>20</v>
      </c>
      <c r="AD629" s="140" cm="1">
        <f t="array" ref="AD629">INDEX($K:$P,ROW(),MATCH(AD$3,$K$2:$P$2,0))</f>
        <v>20</v>
      </c>
      <c r="AE629" s="140" cm="1">
        <f t="array" ref="AE629">INDEX($K:$P,ROW(),MATCH(AE$3,$K$2:$P$2,0))</f>
        <v>20</v>
      </c>
      <c r="AF629" s="140" cm="1">
        <f t="array" ref="AF629">INDEX($K:$P,ROW(),MATCH(AF$3,$K$2:$P$2,0))</f>
        <v>20</v>
      </c>
      <c r="AG629" s="140" cm="1">
        <f t="array" ref="AG629">INDEX($K:$P,ROW(),MATCH(AG$3,$K$2:$P$2,0))</f>
        <v>20</v>
      </c>
      <c r="AH629" s="140" cm="1">
        <f t="array" ref="AH629">INDEX($K:$P,ROW(),MATCH(AH$3,$K$2:$P$2,0))</f>
        <v>20</v>
      </c>
      <c r="AI629" s="140" cm="1">
        <f t="array" ref="AI629">INDEX($K:$P,ROW(),MATCH(AI$3,$K$2:$P$2,0))</f>
        <v>20</v>
      </c>
      <c r="AJ629" s="140" cm="1">
        <f t="array" ref="AJ629">INDEX($K:$P,ROW(),MATCH(AJ$3,$K$2:$P$2,0))</f>
        <v>20</v>
      </c>
      <c r="AK629" s="140" cm="1">
        <f t="array" ref="AK629">INDEX($K:$P,ROW(),MATCH(AK$3,$K$2:$P$2,0))</f>
        <v>20</v>
      </c>
      <c r="AL629" s="140" cm="1">
        <f t="array" ref="AL629">INDEX($K:$P,ROW(),MATCH(AL$3,$K$2:$P$2,0))</f>
        <v>20</v>
      </c>
      <c r="AM629" s="140" cm="1">
        <f t="array" ref="AM629">INDEX($K:$P,ROW(),MATCH(AM$3,$K$2:$P$2,0))</f>
        <v>20</v>
      </c>
      <c r="AN629" s="140" cm="1">
        <f t="array" ref="AN629">INDEX($K:$P,ROW(),MATCH(AN$3,$K$2:$P$2,0))</f>
        <v>20</v>
      </c>
      <c r="AO629" s="140" cm="1">
        <f t="array" ref="AO629">INDEX($K:$P,ROW(),MATCH(AO$3,$K$2:$P$2,0))</f>
        <v>20</v>
      </c>
      <c r="AP629" s="140" cm="1">
        <f t="array" ref="AP629">INDEX($K:$P,ROW(),MATCH(AP$3,$K$2:$P$2,0))</f>
        <v>20</v>
      </c>
      <c r="AQ629" s="140" cm="1">
        <f t="array" ref="AQ629">INDEX($K:$P,ROW(),MATCH(AQ$3,$K$2:$P$2,0))</f>
        <v>20</v>
      </c>
      <c r="AR629" s="140" cm="1">
        <f t="array" ref="AR629">INDEX($K:$P,ROW(),MATCH(AR$3,$K$2:$P$2,0))</f>
        <v>20</v>
      </c>
      <c r="AS629" s="140" cm="1">
        <f t="array" ref="AS629">INDEX($K:$P,ROW(),MATCH(AS$3,$K$2:$P$2,0))</f>
        <v>20</v>
      </c>
      <c r="AT629" s="140" cm="1">
        <f t="array" ref="AT629">INDEX($K:$P,ROW(),MATCH(AT$3,$K$2:$P$2,0))</f>
        <v>20</v>
      </c>
      <c r="AU629" s="140" cm="1">
        <f t="array" ref="AU629">INDEX($K:$P,ROW(),MATCH(AU$3,$K$2:$P$2,0))</f>
        <v>20</v>
      </c>
      <c r="AV629" s="140" cm="1">
        <f t="array" ref="AV629">INDEX($K:$P,ROW(),MATCH(AV$3,$K$2:$P$2,0))</f>
        <v>20</v>
      </c>
      <c r="AW629" s="140" cm="1">
        <f t="array" ref="AW629">INDEX($K:$P,ROW(),MATCH(AW$3,$K$2:$P$2,0))</f>
        <v>20</v>
      </c>
      <c r="AX629" s="140" cm="1">
        <f t="array" ref="AX629">INDEX($K:$P,ROW(),MATCH(AX$3,$K$2:$P$2,0))</f>
        <v>20</v>
      </c>
      <c r="AY629" s="140" cm="1">
        <f t="array" ref="AY629">INDEX($K:$P,ROW(),MATCH(AY$3,$K$2:$P$2,0))</f>
        <v>20</v>
      </c>
      <c r="AZ629" s="140" cm="1">
        <f t="array" ref="AZ629">INDEX($K:$P,ROW(),MATCH(AZ$3,$K$2:$P$2,0))</f>
        <v>20</v>
      </c>
      <c r="BA629" s="140" cm="1">
        <f t="array" ref="BA629">INDEX($K:$P,ROW(),MATCH(BA$3,$K$2:$P$2,0))</f>
        <v>20</v>
      </c>
      <c r="BB629" s="140" cm="1">
        <f t="array" ref="BB629">INDEX($K:$P,ROW(),MATCH(BB$3,$K$2:$P$2,0))</f>
        <v>20</v>
      </c>
      <c r="BC629" s="140" cm="1">
        <f t="array" ref="BC629">INDEX($K:$P,ROW(),MATCH(BC$3,$K$2:$P$2,0))</f>
        <v>20</v>
      </c>
      <c r="BD629" s="140" cm="1">
        <f t="array" ref="BD629">INDEX($K:$P,ROW(),MATCH(BD$3,$K$2:$P$2,0))</f>
        <v>20</v>
      </c>
      <c r="BE629" s="140" cm="1">
        <f t="array" ref="BE629">INDEX($K:$P,ROW(),MATCH(BE$3,$K$2:$P$2,0))</f>
        <v>20</v>
      </c>
      <c r="BF629" s="140" cm="1">
        <f t="array" ref="BF629">INDEX($K:$P,ROW(),MATCH(BF$3,$K$2:$P$2,0))</f>
        <v>20</v>
      </c>
      <c r="BG629" s="140" cm="1">
        <f t="array" ref="BG629">INDEX($K:$P,ROW(),MATCH(BG$3,$K$2:$P$2,0))</f>
        <v>20</v>
      </c>
      <c r="BH629" s="140" cm="1">
        <f t="array" ref="BH629">INDEX($K:$P,ROW(),MATCH(BH$3,$K$2:$P$2,0))</f>
        <v>20</v>
      </c>
      <c r="BI629" s="140" cm="1">
        <f t="array" ref="BI629">INDEX($K:$P,ROW(),MATCH(BI$3,$K$2:$P$2,0))</f>
        <v>20</v>
      </c>
      <c r="BJ629" s="140" cm="1">
        <f t="array" ref="BJ629">INDEX($K:$P,ROW(),MATCH(BJ$3,$K$2:$P$2,0))</f>
        <v>20</v>
      </c>
      <c r="BK629" s="140" cm="1">
        <f t="array" ref="BK629">INDEX($K:$P,ROW(),MATCH(BK$3,$K$2:$P$2,0))</f>
        <v>20</v>
      </c>
      <c r="BL629" s="140" cm="1">
        <f t="array" ref="BL629">INDEX($K:$P,ROW(),MATCH(BL$3,$K$2:$P$2,0))</f>
        <v>20</v>
      </c>
      <c r="BM629" s="140" cm="1">
        <f t="array" ref="BM629">INDEX($K:$P,ROW(),MATCH(BM$3,$K$2:$P$2,0))</f>
        <v>20</v>
      </c>
      <c r="BN629" s="140" cm="1">
        <f t="array" ref="BN629">INDEX($K:$P,ROW(),MATCH(BN$3,$K$2:$P$2,0))</f>
        <v>20</v>
      </c>
      <c r="BO629" s="140" cm="1">
        <f t="array" ref="BO629">INDEX($K:$P,ROW(),MATCH(BO$3,$K$2:$P$2,0))</f>
        <v>20</v>
      </c>
      <c r="BP629" s="140" cm="1">
        <f t="array" ref="BP629">INDEX($K:$P,ROW(),MATCH(BP$3,$K$2:$P$2,0))</f>
        <v>20</v>
      </c>
      <c r="BQ629" s="140" cm="1">
        <f t="array" ref="BQ629">INDEX($K:$P,ROW(),MATCH(BQ$3,$K$2:$P$2,0))</f>
        <v>20</v>
      </c>
      <c r="BR629" s="140" cm="1">
        <f t="array" ref="BR629">INDEX($K:$P,ROW(),MATCH(BR$3,$K$2:$P$2,0))</f>
        <v>20</v>
      </c>
      <c r="BS629" s="140" cm="1">
        <f t="array" ref="BS629">INDEX($K:$P,ROW(),MATCH(BS$3,$K$2:$P$2,0))</f>
        <v>20</v>
      </c>
      <c r="BT629" s="140" cm="1">
        <f t="array" ref="BT629">INDEX($K:$P,ROW(),MATCH(BT$3,$K$2:$P$2,0))</f>
        <v>20</v>
      </c>
      <c r="BU629" s="140" cm="1">
        <f t="array" ref="BU629">INDEX($K:$P,ROW(),MATCH(BU$3,$K$2:$P$2,0))</f>
        <v>20</v>
      </c>
      <c r="BV629" s="140" cm="1">
        <f t="array" ref="BV629">INDEX($K:$P,ROW(),MATCH(BV$3,$K$2:$P$2,0))</f>
        <v>20</v>
      </c>
      <c r="BW629" s="140" cm="1">
        <f t="array" ref="BW629">INDEX($K:$P,ROW(),MATCH(BW$3,$K$2:$P$2,0))</f>
        <v>20</v>
      </c>
      <c r="BX629" s="140" cm="1">
        <f t="array" ref="BX629">INDEX($K:$P,ROW(),MATCH(BX$3,$K$2:$P$2,0))</f>
        <v>20</v>
      </c>
      <c r="BY629" s="140" cm="1">
        <f t="array" ref="BY629">INDEX($K:$P,ROW(),MATCH(BY$3,$K$2:$P$2,0))</f>
        <v>20</v>
      </c>
      <c r="BZ629" s="140" cm="1">
        <f t="array" ref="BZ629">INDEX($K:$P,ROW(),MATCH(BZ$3,$K$2:$P$2,0))</f>
        <v>20</v>
      </c>
      <c r="CA629" s="140" cm="1">
        <f t="array" ref="CA629">INDEX($K:$P,ROW(),MATCH(CA$3,$K$2:$P$2,0))</f>
        <v>20</v>
      </c>
      <c r="CB629" s="140" cm="1">
        <f t="array" ref="CB629">INDEX($K:$P,ROW(),MATCH(CB$3,$K$2:$P$2,0))</f>
        <v>20</v>
      </c>
      <c r="CC629" s="140" cm="1">
        <f t="array" ref="CC629">INDEX($K:$P,ROW(),MATCH(CC$3,$K$2:$P$2,0))</f>
        <v>20</v>
      </c>
      <c r="CD629" s="140" cm="1">
        <f t="array" ref="CD629">INDEX($K:$P,ROW(),MATCH(CD$3,$K$2:$P$2,0))</f>
        <v>20</v>
      </c>
      <c r="CE629" s="140" cm="1">
        <f t="array" ref="CE629">INDEX($K:$P,ROW(),MATCH(CE$3,$K$2:$P$2,0))</f>
        <v>20</v>
      </c>
      <c r="CF629" s="140" cm="1">
        <f t="array" ref="CF629">INDEX($K:$P,ROW(),MATCH(CF$3,$K$2:$P$2,0))</f>
        <v>20</v>
      </c>
      <c r="CG629" s="140" cm="1">
        <f t="array" ref="CG629">INDEX($K:$P,ROW(),MATCH(CG$3,$K$2:$P$2,0))</f>
        <v>20</v>
      </c>
      <c r="CH629" s="140" cm="1">
        <f t="array" ref="CH629">INDEX($K:$P,ROW(),MATCH(CH$3,$K$2:$P$2,0))</f>
        <v>20</v>
      </c>
      <c r="CI629" s="140" cm="1">
        <f t="array" ref="CI629">INDEX($K:$P,ROW(),MATCH(CI$3,$K$2:$P$2,0))</f>
        <v>20</v>
      </c>
      <c r="CJ629" s="140" cm="1">
        <f t="array" ref="CJ629">INDEX($K:$P,ROW(),MATCH(CJ$3,$K$2:$P$2,0))</f>
        <v>20</v>
      </c>
      <c r="CK629" s="140" cm="1">
        <f t="array" ref="CK629">INDEX($K:$P,ROW(),MATCH(CK$3,$K$2:$P$2,0))</f>
        <v>20</v>
      </c>
      <c r="CL629" s="140" cm="1">
        <f t="array" ref="CL629">INDEX($K:$P,ROW(),MATCH(CL$3,$K$2:$P$2,0))</f>
        <v>20</v>
      </c>
      <c r="CM629" s="225"/>
      <c r="CN629" s="368"/>
      <c r="CO629" s="140" t="e" cm="1">
        <f t="array" ref="CO629">INDEX($K:$P,ROW(),MATCH(CO$3,$K$2:$P$2,0))</f>
        <v>#N/A</v>
      </c>
      <c r="CP629" s="140" t="e" cm="1">
        <f t="array" ref="CP629">INDEX($K:$P,ROW(),MATCH(CP$3,$K$2:$P$2,0))</f>
        <v>#N/A</v>
      </c>
      <c r="CQ629" s="140" t="e" cm="1">
        <f t="array" ref="CQ629">INDEX($K:$P,ROW(),MATCH(CQ$3,$K$2:$P$2,0))</f>
        <v>#N/A</v>
      </c>
      <c r="CR629" s="140" t="e" cm="1">
        <f t="array" ref="CR629">INDEX($K:$P,ROW(),MATCH(CR$3,$K$2:$P$2,0))</f>
        <v>#N/A</v>
      </c>
      <c r="CS629" s="140" t="e" cm="1">
        <f t="array" ref="CS629">INDEX($K:$P,ROW(),MATCH(CS$3,$K$2:$P$2,0))</f>
        <v>#N/A</v>
      </c>
      <c r="CT629" s="140" t="e" cm="1">
        <f t="array" ref="CT629">INDEX($K:$P,ROW(),MATCH(CT$3,$K$2:$P$2,0))</f>
        <v>#N/A</v>
      </c>
      <c r="CU629" s="140" t="e" cm="1">
        <f t="array" ref="CU629">INDEX($K:$P,ROW(),MATCH(CU$3,$K$2:$P$2,0))</f>
        <v>#N/A</v>
      </c>
      <c r="CV629" s="140" t="e" cm="1">
        <f t="array" ref="CV629">INDEX($K:$P,ROW(),MATCH(CV$3,$K$2:$P$2,0))</f>
        <v>#N/A</v>
      </c>
      <c r="CW629" s="140" t="e" cm="1">
        <f t="array" ref="CW629">INDEX($K:$P,ROW(),MATCH(CW$3,$K$2:$P$2,0))</f>
        <v>#N/A</v>
      </c>
      <c r="CX629" s="140" t="e" cm="1">
        <f t="array" ref="CX629">INDEX($K:$P,ROW(),MATCH(CX$3,$K$2:$P$2,0))</f>
        <v>#N/A</v>
      </c>
      <c r="CY629" s="140" t="e" cm="1">
        <f t="array" ref="CY629">INDEX($K:$P,ROW(),MATCH(CY$3,$K$2:$P$2,0))</f>
        <v>#N/A</v>
      </c>
      <c r="CZ629" s="140" t="e" cm="1">
        <f t="array" ref="CZ629">INDEX($K:$P,ROW(),MATCH(CZ$3,$K$2:$P$2,0))</f>
        <v>#N/A</v>
      </c>
      <c r="DA629" s="140" t="e" cm="1">
        <f t="array" ref="DA629">INDEX($K:$P,ROW(),MATCH(DA$3,$K$2:$P$2,0))</f>
        <v>#N/A</v>
      </c>
      <c r="DB629" s="140" t="e" cm="1">
        <f t="array" ref="DB629">INDEX($K:$P,ROW(),MATCH(DB$3,$K$2:$P$2,0))</f>
        <v>#N/A</v>
      </c>
      <c r="DC629" s="140" t="e" cm="1">
        <f t="array" ref="DC629">INDEX($K:$P,ROW(),MATCH(DC$3,$K$2:$P$2,0))</f>
        <v>#N/A</v>
      </c>
      <c r="DD629" s="140" t="e" cm="1">
        <f t="array" ref="DD629">INDEX($K:$P,ROW(),MATCH(DD$3,$K$2:$P$2,0))</f>
        <v>#N/A</v>
      </c>
      <c r="DE629" s="140" t="e" cm="1">
        <f t="array" ref="DE629">INDEX($K:$P,ROW(),MATCH(DE$3,$K$2:$P$2,0))</f>
        <v>#N/A</v>
      </c>
      <c r="DF629" s="140" t="e" cm="1">
        <f t="array" ref="DF629">INDEX($K:$P,ROW(),MATCH(DF$3,$K$2:$P$2,0))</f>
        <v>#N/A</v>
      </c>
      <c r="DG629" s="140" t="e" cm="1">
        <f t="array" ref="DG629">INDEX($K:$P,ROW(),MATCH(DG$3,$K$2:$P$2,0))</f>
        <v>#N/A</v>
      </c>
      <c r="DH629" s="140" t="e" cm="1">
        <f t="array" ref="DH629">INDEX($K:$P,ROW(),MATCH(DH$3,$K$2:$P$2,0))</f>
        <v>#N/A</v>
      </c>
      <c r="DI629" s="140" t="e" cm="1">
        <f t="array" ref="DI629">INDEX($K:$P,ROW(),MATCH(DI$3,$K$2:$P$2,0))</f>
        <v>#N/A</v>
      </c>
      <c r="DJ629" s="140" t="e" cm="1">
        <f t="array" ref="DJ629">INDEX($K:$P,ROW(),MATCH(DJ$3,$K$2:$P$2,0))</f>
        <v>#N/A</v>
      </c>
      <c r="DK629" s="140" t="e" cm="1">
        <f t="array" ref="DK629">INDEX($K:$P,ROW(),MATCH(DK$3,$K$2:$P$2,0))</f>
        <v>#N/A</v>
      </c>
      <c r="DL629" s="140" t="e" cm="1">
        <f t="array" ref="DL629">INDEX($K:$P,ROW(),MATCH(DL$3,$K$2:$P$2,0))</f>
        <v>#N/A</v>
      </c>
    </row>
    <row r="630" spans="1:116" x14ac:dyDescent="0.35">
      <c r="A630" s="27"/>
      <c r="B630" s="27"/>
      <c r="D630" t="s">
        <v>798</v>
      </c>
      <c r="E630" s="9" t="str">
        <f t="shared" si="841"/>
        <v>630 ORIGINATIONS-PP</v>
      </c>
      <c r="F630" s="27"/>
      <c r="G630" s="125" t="str">
        <f>"New originations - "&amp;G632</f>
        <v>New originations - (Primary label)</v>
      </c>
      <c r="H630" s="31"/>
      <c r="I630" s="73"/>
      <c r="J630" s="73"/>
      <c r="K630" s="33">
        <f t="shared" ref="K630:P630" ca="1" si="843">SUMIF($3:$3,K$2,630:630)</f>
        <v>2000.0000000000007</v>
      </c>
      <c r="L630" s="33">
        <f t="shared" ca="1" si="843"/>
        <v>2060.0000000000005</v>
      </c>
      <c r="M630" s="33">
        <f t="shared" ca="1" si="843"/>
        <v>2121.7999999999997</v>
      </c>
      <c r="N630" s="33">
        <f t="shared" ca="1" si="843"/>
        <v>2185.4540000000006</v>
      </c>
      <c r="O630" s="33">
        <f t="shared" ca="1" si="843"/>
        <v>2251.0176199999996</v>
      </c>
      <c r="P630" s="33">
        <f t="shared" ca="1" si="843"/>
        <v>2318.5481486000003</v>
      </c>
      <c r="R630" s="33"/>
      <c r="S630" s="33">
        <f ca="1">S628*S629</f>
        <v>166.66666666666669</v>
      </c>
      <c r="T630" s="33">
        <f t="shared" ref="T630:CE630" ca="1" si="844">T628*T629</f>
        <v>166.66666666666669</v>
      </c>
      <c r="U630" s="33">
        <f t="shared" ca="1" si="844"/>
        <v>166.66666666666669</v>
      </c>
      <c r="V630" s="33">
        <f t="shared" ca="1" si="844"/>
        <v>166.66666666666669</v>
      </c>
      <c r="W630" s="33">
        <f t="shared" ca="1" si="844"/>
        <v>166.66666666666669</v>
      </c>
      <c r="X630" s="33">
        <f t="shared" ca="1" si="844"/>
        <v>166.66666666666669</v>
      </c>
      <c r="Y630" s="33">
        <f t="shared" ca="1" si="844"/>
        <v>166.66666666666669</v>
      </c>
      <c r="Z630" s="33">
        <f t="shared" ca="1" si="844"/>
        <v>166.66666666666669</v>
      </c>
      <c r="AA630" s="33">
        <f t="shared" ca="1" si="844"/>
        <v>166.66666666666669</v>
      </c>
      <c r="AB630" s="33">
        <f t="shared" ca="1" si="844"/>
        <v>166.66666666666669</v>
      </c>
      <c r="AC630" s="33">
        <f t="shared" ca="1" si="844"/>
        <v>166.66666666666669</v>
      </c>
      <c r="AD630" s="33">
        <f t="shared" ca="1" si="844"/>
        <v>166.66666666666669</v>
      </c>
      <c r="AE630" s="33">
        <f t="shared" ca="1" si="844"/>
        <v>171.66666666666669</v>
      </c>
      <c r="AF630" s="33">
        <f t="shared" ca="1" si="844"/>
        <v>171.66666666666669</v>
      </c>
      <c r="AG630" s="33">
        <f t="shared" ca="1" si="844"/>
        <v>171.66666666666669</v>
      </c>
      <c r="AH630" s="33">
        <f t="shared" ca="1" si="844"/>
        <v>171.66666666666669</v>
      </c>
      <c r="AI630" s="33">
        <f t="shared" ca="1" si="844"/>
        <v>171.66666666666669</v>
      </c>
      <c r="AJ630" s="33">
        <f t="shared" ca="1" si="844"/>
        <v>171.66666666666669</v>
      </c>
      <c r="AK630" s="33">
        <f t="shared" ca="1" si="844"/>
        <v>171.66666666666669</v>
      </c>
      <c r="AL630" s="33">
        <f t="shared" ca="1" si="844"/>
        <v>171.66666666666669</v>
      </c>
      <c r="AM630" s="33">
        <f t="shared" ca="1" si="844"/>
        <v>171.66666666666669</v>
      </c>
      <c r="AN630" s="33">
        <f t="shared" ca="1" si="844"/>
        <v>171.66666666666669</v>
      </c>
      <c r="AO630" s="33">
        <f t="shared" ca="1" si="844"/>
        <v>171.66666666666669</v>
      </c>
      <c r="AP630" s="33">
        <f t="shared" ca="1" si="844"/>
        <v>171.66666666666669</v>
      </c>
      <c r="AQ630" s="33">
        <f t="shared" ca="1" si="844"/>
        <v>176.81666666666666</v>
      </c>
      <c r="AR630" s="33">
        <f t="shared" ca="1" si="844"/>
        <v>176.81666666666666</v>
      </c>
      <c r="AS630" s="33">
        <f t="shared" ca="1" si="844"/>
        <v>176.81666666666666</v>
      </c>
      <c r="AT630" s="33">
        <f t="shared" ca="1" si="844"/>
        <v>176.81666666666666</v>
      </c>
      <c r="AU630" s="33">
        <f t="shared" ca="1" si="844"/>
        <v>176.81666666666666</v>
      </c>
      <c r="AV630" s="33">
        <f t="shared" ca="1" si="844"/>
        <v>176.81666666666666</v>
      </c>
      <c r="AW630" s="33">
        <f t="shared" ca="1" si="844"/>
        <v>176.81666666666666</v>
      </c>
      <c r="AX630" s="33">
        <f t="shared" ca="1" si="844"/>
        <v>176.81666666666666</v>
      </c>
      <c r="AY630" s="33">
        <f t="shared" ca="1" si="844"/>
        <v>176.81666666666666</v>
      </c>
      <c r="AZ630" s="33">
        <f t="shared" ca="1" si="844"/>
        <v>176.81666666666666</v>
      </c>
      <c r="BA630" s="33">
        <f t="shared" ca="1" si="844"/>
        <v>176.81666666666666</v>
      </c>
      <c r="BB630" s="33">
        <f t="shared" ca="1" si="844"/>
        <v>176.81666666666666</v>
      </c>
      <c r="BC630" s="33">
        <f t="shared" ca="1" si="844"/>
        <v>182.12116666666668</v>
      </c>
      <c r="BD630" s="33">
        <f t="shared" ca="1" si="844"/>
        <v>182.12116666666668</v>
      </c>
      <c r="BE630" s="33">
        <f t="shared" ca="1" si="844"/>
        <v>182.12116666666668</v>
      </c>
      <c r="BF630" s="33">
        <f t="shared" ca="1" si="844"/>
        <v>182.12116666666668</v>
      </c>
      <c r="BG630" s="33">
        <f t="shared" ca="1" si="844"/>
        <v>182.12116666666668</v>
      </c>
      <c r="BH630" s="33">
        <f t="shared" ca="1" si="844"/>
        <v>182.12116666666668</v>
      </c>
      <c r="BI630" s="33">
        <f t="shared" ca="1" si="844"/>
        <v>182.12116666666668</v>
      </c>
      <c r="BJ630" s="33">
        <f t="shared" ca="1" si="844"/>
        <v>182.12116666666668</v>
      </c>
      <c r="BK630" s="33">
        <f t="shared" ca="1" si="844"/>
        <v>182.12116666666668</v>
      </c>
      <c r="BL630" s="33">
        <f t="shared" ca="1" si="844"/>
        <v>182.12116666666668</v>
      </c>
      <c r="BM630" s="33">
        <f t="shared" ca="1" si="844"/>
        <v>182.12116666666668</v>
      </c>
      <c r="BN630" s="33">
        <f t="shared" ca="1" si="844"/>
        <v>182.12116666666668</v>
      </c>
      <c r="BO630" s="33">
        <f t="shared" ca="1" si="844"/>
        <v>187.58480166666664</v>
      </c>
      <c r="BP630" s="33">
        <f t="shared" ca="1" si="844"/>
        <v>187.58480166666664</v>
      </c>
      <c r="BQ630" s="33">
        <f t="shared" ca="1" si="844"/>
        <v>187.58480166666664</v>
      </c>
      <c r="BR630" s="33">
        <f t="shared" ca="1" si="844"/>
        <v>187.58480166666664</v>
      </c>
      <c r="BS630" s="33">
        <f t="shared" ca="1" si="844"/>
        <v>187.58480166666664</v>
      </c>
      <c r="BT630" s="33">
        <f t="shared" ca="1" si="844"/>
        <v>187.58480166666664</v>
      </c>
      <c r="BU630" s="33">
        <f t="shared" ca="1" si="844"/>
        <v>187.58480166666664</v>
      </c>
      <c r="BV630" s="33">
        <f t="shared" ca="1" si="844"/>
        <v>187.58480166666664</v>
      </c>
      <c r="BW630" s="33">
        <f t="shared" ca="1" si="844"/>
        <v>187.58480166666664</v>
      </c>
      <c r="BX630" s="33">
        <f t="shared" ca="1" si="844"/>
        <v>187.58480166666664</v>
      </c>
      <c r="BY630" s="33">
        <f t="shared" ca="1" si="844"/>
        <v>187.58480166666664</v>
      </c>
      <c r="BZ630" s="33">
        <f t="shared" ca="1" si="844"/>
        <v>187.58480166666664</v>
      </c>
      <c r="CA630" s="33">
        <f t="shared" ca="1" si="844"/>
        <v>193.21234571666665</v>
      </c>
      <c r="CB630" s="33">
        <f t="shared" ca="1" si="844"/>
        <v>193.21234571666665</v>
      </c>
      <c r="CC630" s="33">
        <f t="shared" ca="1" si="844"/>
        <v>193.21234571666665</v>
      </c>
      <c r="CD630" s="33">
        <f t="shared" ca="1" si="844"/>
        <v>193.21234571666665</v>
      </c>
      <c r="CE630" s="33">
        <f t="shared" ca="1" si="844"/>
        <v>193.21234571666665</v>
      </c>
      <c r="CF630" s="33">
        <f t="shared" ref="CF630:DL630" ca="1" si="845">CF628*CF629</f>
        <v>193.21234571666665</v>
      </c>
      <c r="CG630" s="33">
        <f t="shared" ca="1" si="845"/>
        <v>193.21234571666665</v>
      </c>
      <c r="CH630" s="33">
        <f t="shared" ca="1" si="845"/>
        <v>193.21234571666665</v>
      </c>
      <c r="CI630" s="33">
        <f t="shared" ca="1" si="845"/>
        <v>193.21234571666665</v>
      </c>
      <c r="CJ630" s="33">
        <f t="shared" ca="1" si="845"/>
        <v>193.21234571666665</v>
      </c>
      <c r="CK630" s="33">
        <f t="shared" ca="1" si="845"/>
        <v>193.21234571666665</v>
      </c>
      <c r="CL630" s="33">
        <f t="shared" ca="1" si="845"/>
        <v>193.21234571666665</v>
      </c>
      <c r="CM630" s="33" t="e">
        <f t="shared" ca="1" si="845"/>
        <v>#N/A</v>
      </c>
      <c r="CN630" s="33" t="e">
        <f t="shared" ca="1" si="845"/>
        <v>#N/A</v>
      </c>
      <c r="CO630" s="33" t="e">
        <f t="shared" ca="1" si="845"/>
        <v>#N/A</v>
      </c>
      <c r="CP630" s="33" t="e">
        <f t="shared" ca="1" si="845"/>
        <v>#N/A</v>
      </c>
      <c r="CQ630" s="33" t="e">
        <f t="shared" ca="1" si="845"/>
        <v>#N/A</v>
      </c>
      <c r="CR630" s="33" t="e">
        <f t="shared" ca="1" si="845"/>
        <v>#N/A</v>
      </c>
      <c r="CS630" s="33" t="e">
        <f t="shared" ca="1" si="845"/>
        <v>#N/A</v>
      </c>
      <c r="CT630" s="33" t="e">
        <f t="shared" ca="1" si="845"/>
        <v>#N/A</v>
      </c>
      <c r="CU630" s="33" t="e">
        <f t="shared" ca="1" si="845"/>
        <v>#N/A</v>
      </c>
      <c r="CV630" s="33" t="e">
        <f t="shared" ca="1" si="845"/>
        <v>#N/A</v>
      </c>
      <c r="CW630" s="33" t="e">
        <f t="shared" ca="1" si="845"/>
        <v>#N/A</v>
      </c>
      <c r="CX630" s="33" t="e">
        <f t="shared" ca="1" si="845"/>
        <v>#N/A</v>
      </c>
      <c r="CY630" s="33" t="e">
        <f t="shared" ca="1" si="845"/>
        <v>#N/A</v>
      </c>
      <c r="CZ630" s="33" t="e">
        <f t="shared" ca="1" si="845"/>
        <v>#N/A</v>
      </c>
      <c r="DA630" s="33" t="e">
        <f t="shared" ca="1" si="845"/>
        <v>#N/A</v>
      </c>
      <c r="DB630" s="33" t="e">
        <f t="shared" ca="1" si="845"/>
        <v>#N/A</v>
      </c>
      <c r="DC630" s="33" t="e">
        <f t="shared" ca="1" si="845"/>
        <v>#N/A</v>
      </c>
      <c r="DD630" s="33" t="e">
        <f t="shared" ca="1" si="845"/>
        <v>#N/A</v>
      </c>
      <c r="DE630" s="33" t="e">
        <f t="shared" ca="1" si="845"/>
        <v>#N/A</v>
      </c>
      <c r="DF630" s="33" t="e">
        <f t="shared" ca="1" si="845"/>
        <v>#N/A</v>
      </c>
      <c r="DG630" s="33" t="e">
        <f t="shared" ca="1" si="845"/>
        <v>#N/A</v>
      </c>
      <c r="DH630" s="33" t="e">
        <f t="shared" ca="1" si="845"/>
        <v>#N/A</v>
      </c>
      <c r="DI630" s="33" t="e">
        <f t="shared" ca="1" si="845"/>
        <v>#N/A</v>
      </c>
      <c r="DJ630" s="33" t="e">
        <f t="shared" ca="1" si="845"/>
        <v>#N/A</v>
      </c>
      <c r="DK630" s="33" t="e">
        <f t="shared" ca="1" si="845"/>
        <v>#N/A</v>
      </c>
      <c r="DL630" s="33" t="e">
        <f t="shared" ca="1" si="845"/>
        <v>#N/A</v>
      </c>
    </row>
    <row r="631" spans="1:116" x14ac:dyDescent="0.35">
      <c r="A631" s="27"/>
      <c r="B631" s="27"/>
      <c r="C631" s="27"/>
      <c r="D631" t="s">
        <v>798</v>
      </c>
      <c r="E631" s="9" t="str">
        <f t="shared" si="841"/>
        <v>631 ORIGINATIONS-PP</v>
      </c>
      <c r="F631" s="27"/>
      <c r="G631" s="127"/>
      <c r="H631" s="31"/>
      <c r="I631" s="73"/>
      <c r="J631" s="73"/>
      <c r="K631" s="38"/>
      <c r="L631" s="38"/>
      <c r="M631" s="38"/>
      <c r="N631" s="38"/>
      <c r="O631" s="38"/>
      <c r="P631" s="38"/>
      <c r="R631" s="33"/>
      <c r="S631" s="38"/>
      <c r="T631" s="38"/>
      <c r="U631" s="38"/>
      <c r="V631" s="38"/>
      <c r="W631" s="38"/>
      <c r="X631" s="38"/>
      <c r="Y631" s="38"/>
      <c r="Z631" s="38"/>
      <c r="AA631" s="38"/>
      <c r="AB631" s="38"/>
      <c r="AC631" s="38"/>
      <c r="AD631" s="38"/>
      <c r="AE631" s="38"/>
      <c r="AF631" s="38"/>
      <c r="AG631" s="38"/>
      <c r="AH631" s="38"/>
      <c r="AI631" s="38"/>
      <c r="AJ631" s="38"/>
      <c r="AK631" s="38"/>
      <c r="AL631" s="38"/>
      <c r="AM631" s="38"/>
      <c r="AN631" s="38"/>
      <c r="AO631" s="38"/>
      <c r="AP631" s="38"/>
      <c r="AQ631" s="38"/>
      <c r="AR631" s="38"/>
      <c r="AS631" s="38"/>
      <c r="AT631" s="38"/>
      <c r="AU631" s="38"/>
      <c r="AV631" s="38"/>
      <c r="AW631" s="38"/>
      <c r="AX631" s="38"/>
      <c r="AY631" s="38"/>
      <c r="AZ631" s="38"/>
      <c r="BA631" s="38"/>
      <c r="BB631" s="38"/>
      <c r="BC631" s="38"/>
      <c r="BD631" s="38"/>
      <c r="BE631" s="38"/>
      <c r="BF631" s="38"/>
      <c r="BG631" s="38"/>
      <c r="BH631" s="38"/>
      <c r="BI631" s="38"/>
      <c r="BJ631" s="38"/>
      <c r="BK631" s="38"/>
      <c r="BL631" s="38"/>
      <c r="BM631" s="38"/>
      <c r="BN631" s="38"/>
      <c r="BO631" s="38"/>
      <c r="BP631" s="38"/>
      <c r="BQ631" s="38"/>
      <c r="BR631" s="38"/>
      <c r="BS631" s="38"/>
      <c r="BT631" s="38"/>
      <c r="BU631" s="38"/>
      <c r="BV631" s="38"/>
      <c r="BW631" s="38"/>
      <c r="BX631" s="38"/>
      <c r="BY631" s="38"/>
      <c r="BZ631" s="38"/>
      <c r="CA631" s="38"/>
      <c r="CB631" s="38"/>
      <c r="CC631" s="38"/>
      <c r="CD631" s="38"/>
      <c r="CE631" s="38"/>
      <c r="CF631" s="38"/>
      <c r="CG631" s="38"/>
      <c r="CH631" s="38"/>
      <c r="CI631" s="38"/>
      <c r="CJ631" s="38"/>
      <c r="CK631" s="38"/>
      <c r="CL631" s="38"/>
      <c r="CM631" s="38"/>
      <c r="CN631" s="38"/>
      <c r="CO631" s="38"/>
      <c r="CP631" s="38"/>
      <c r="CQ631" s="38"/>
      <c r="CR631" s="38"/>
      <c r="CS631" s="38"/>
      <c r="CT631" s="38"/>
      <c r="CU631" s="38"/>
      <c r="CV631" s="38"/>
      <c r="CW631" s="38"/>
      <c r="CX631" s="38"/>
      <c r="CY631" s="38"/>
      <c r="CZ631" s="38"/>
      <c r="DA631" s="38"/>
      <c r="DB631" s="38"/>
      <c r="DC631" s="38"/>
      <c r="DD631" s="38"/>
      <c r="DE631" s="38"/>
      <c r="DF631" s="38"/>
      <c r="DG631" s="38"/>
      <c r="DH631" s="38"/>
      <c r="DI631" s="38"/>
      <c r="DJ631" s="38"/>
      <c r="DK631" s="38"/>
      <c r="DL631" s="38"/>
    </row>
    <row r="632" spans="1:116" x14ac:dyDescent="0.35">
      <c r="B632" t="s">
        <v>332</v>
      </c>
      <c r="D632" t="s">
        <v>798</v>
      </c>
      <c r="E632" s="8" t="str">
        <f>ROW()&amp;" "&amp;D632</f>
        <v>632 ORIGINATIONS-PP</v>
      </c>
      <c r="G632" s="136" t="str">
        <f>G616</f>
        <v>(Primary label)</v>
      </c>
      <c r="H632" s="31"/>
      <c r="I632" s="73"/>
      <c r="J632" s="73"/>
      <c r="K632" s="58"/>
      <c r="L632" s="58"/>
      <c r="M632" s="58"/>
      <c r="N632" s="58"/>
      <c r="O632" s="58"/>
      <c r="P632" s="58"/>
      <c r="R632" s="33"/>
      <c r="CM632" s="8"/>
      <c r="CN632" s="8"/>
      <c r="CO632" s="8"/>
      <c r="CP632" s="8"/>
      <c r="CQ632" s="8"/>
      <c r="CR632" s="8"/>
      <c r="CS632" s="8"/>
      <c r="CT632" s="8"/>
      <c r="CU632" s="8"/>
      <c r="CV632" s="8"/>
      <c r="CW632" s="8"/>
      <c r="CX632" s="8"/>
      <c r="CY632" s="8"/>
      <c r="CZ632" s="8"/>
      <c r="DA632" s="8"/>
      <c r="DB632" s="8"/>
      <c r="DC632" s="8"/>
      <c r="DD632" s="8"/>
      <c r="DE632" s="8"/>
      <c r="DF632" s="8"/>
      <c r="DG632" s="8"/>
      <c r="DH632" s="8"/>
      <c r="DI632" s="8"/>
      <c r="DJ632" s="8"/>
      <c r="DK632" s="8"/>
      <c r="DL632" s="8"/>
    </row>
    <row r="633" spans="1:116" x14ac:dyDescent="0.35">
      <c r="B633" t="s">
        <v>332</v>
      </c>
      <c r="D633" t="s">
        <v>798</v>
      </c>
      <c r="E633" s="8" t="str">
        <f>ROW()&amp;" "&amp;D633</f>
        <v>633 ORIGINATIONS-PP</v>
      </c>
      <c r="G633" s="241" t="str">
        <f>IFERROR(SUBSTITUTE(G624,":",""),"no unit")</f>
        <v>unit</v>
      </c>
      <c r="H633" s="31"/>
      <c r="I633" s="73"/>
      <c r="J633" s="73"/>
      <c r="K633" s="58"/>
      <c r="L633" s="58"/>
      <c r="M633" s="58"/>
      <c r="N633" s="58"/>
      <c r="O633" s="58"/>
      <c r="P633" s="58"/>
      <c r="R633" s="33"/>
      <c r="CM633" s="8"/>
      <c r="CN633" s="8"/>
      <c r="CO633" s="8"/>
      <c r="CP633" s="8"/>
      <c r="CQ633" s="8"/>
      <c r="CR633" s="8"/>
      <c r="CS633" s="8"/>
      <c r="CT633" s="8"/>
      <c r="CU633" s="8"/>
      <c r="CV633" s="8"/>
      <c r="CW633" s="8"/>
      <c r="CX633" s="8"/>
      <c r="CY633" s="8"/>
      <c r="CZ633" s="8"/>
      <c r="DA633" s="8"/>
      <c r="DB633" s="8"/>
      <c r="DC633" s="8"/>
      <c r="DD633" s="8"/>
      <c r="DE633" s="8"/>
      <c r="DF633" s="8"/>
      <c r="DG633" s="8"/>
      <c r="DH633" s="8"/>
      <c r="DI633" s="8"/>
      <c r="DJ633" s="8"/>
      <c r="DK633" s="8"/>
      <c r="DL633" s="8"/>
    </row>
    <row r="634" spans="1:116" x14ac:dyDescent="0.35">
      <c r="B634" t="s">
        <v>332</v>
      </c>
      <c r="D634" t="s">
        <v>798</v>
      </c>
      <c r="E634" s="8" t="str">
        <f>ROW()&amp;" "&amp;D634</f>
        <v>634 ORIGINATIONS-PP</v>
      </c>
      <c r="G634" s="136" t="str">
        <f>G618</f>
        <v>Primary revenue driver</v>
      </c>
      <c r="H634" s="31"/>
      <c r="I634" s="73"/>
      <c r="J634" s="73"/>
      <c r="K634" s="58"/>
      <c r="L634" s="58"/>
      <c r="M634" s="58"/>
      <c r="N634" s="58"/>
      <c r="O634" s="58"/>
      <c r="P634" s="58"/>
      <c r="R634" s="33"/>
      <c r="S634" s="179" t="str">
        <f t="shared" ref="S634:AX634" si="846">ADDRESS(ROW(S630),COLUMN(S630),2)</f>
        <v>S$630</v>
      </c>
      <c r="T634" s="179" t="str">
        <f t="shared" si="846"/>
        <v>T$630</v>
      </c>
      <c r="U634" s="179" t="str">
        <f t="shared" si="846"/>
        <v>U$630</v>
      </c>
      <c r="V634" s="179" t="str">
        <f t="shared" si="846"/>
        <v>V$630</v>
      </c>
      <c r="W634" s="179" t="str">
        <f t="shared" si="846"/>
        <v>W$630</v>
      </c>
      <c r="X634" s="179" t="str">
        <f t="shared" si="846"/>
        <v>X$630</v>
      </c>
      <c r="Y634" s="179" t="str">
        <f t="shared" si="846"/>
        <v>Y$630</v>
      </c>
      <c r="Z634" s="179" t="str">
        <f t="shared" si="846"/>
        <v>Z$630</v>
      </c>
      <c r="AA634" s="179" t="str">
        <f t="shared" si="846"/>
        <v>AA$630</v>
      </c>
      <c r="AB634" s="179" t="str">
        <f t="shared" si="846"/>
        <v>AB$630</v>
      </c>
      <c r="AC634" s="179" t="str">
        <f t="shared" si="846"/>
        <v>AC$630</v>
      </c>
      <c r="AD634" s="179" t="str">
        <f t="shared" si="846"/>
        <v>AD$630</v>
      </c>
      <c r="AE634" s="179" t="str">
        <f t="shared" si="846"/>
        <v>AE$630</v>
      </c>
      <c r="AF634" s="179" t="str">
        <f t="shared" si="846"/>
        <v>AF$630</v>
      </c>
      <c r="AG634" s="179" t="str">
        <f t="shared" si="846"/>
        <v>AG$630</v>
      </c>
      <c r="AH634" s="179" t="str">
        <f t="shared" si="846"/>
        <v>AH$630</v>
      </c>
      <c r="AI634" s="179" t="str">
        <f t="shared" si="846"/>
        <v>AI$630</v>
      </c>
      <c r="AJ634" s="179" t="str">
        <f t="shared" si="846"/>
        <v>AJ$630</v>
      </c>
      <c r="AK634" s="179" t="str">
        <f t="shared" si="846"/>
        <v>AK$630</v>
      </c>
      <c r="AL634" s="179" t="str">
        <f t="shared" si="846"/>
        <v>AL$630</v>
      </c>
      <c r="AM634" s="179" t="str">
        <f t="shared" si="846"/>
        <v>AM$630</v>
      </c>
      <c r="AN634" s="179" t="str">
        <f t="shared" si="846"/>
        <v>AN$630</v>
      </c>
      <c r="AO634" s="179" t="str">
        <f t="shared" si="846"/>
        <v>AO$630</v>
      </c>
      <c r="AP634" s="179" t="str">
        <f t="shared" si="846"/>
        <v>AP$630</v>
      </c>
      <c r="AQ634" s="179" t="str">
        <f t="shared" si="846"/>
        <v>AQ$630</v>
      </c>
      <c r="AR634" s="179" t="str">
        <f t="shared" si="846"/>
        <v>AR$630</v>
      </c>
      <c r="AS634" s="179" t="str">
        <f t="shared" si="846"/>
        <v>AS$630</v>
      </c>
      <c r="AT634" s="179" t="str">
        <f t="shared" si="846"/>
        <v>AT$630</v>
      </c>
      <c r="AU634" s="179" t="str">
        <f t="shared" si="846"/>
        <v>AU$630</v>
      </c>
      <c r="AV634" s="179" t="str">
        <f t="shared" si="846"/>
        <v>AV$630</v>
      </c>
      <c r="AW634" s="179" t="str">
        <f t="shared" si="846"/>
        <v>AW$630</v>
      </c>
      <c r="AX634" s="179" t="str">
        <f t="shared" si="846"/>
        <v>AX$630</v>
      </c>
      <c r="AY634" s="179" t="str">
        <f t="shared" ref="AY634:CD634" si="847">ADDRESS(ROW(AY630),COLUMN(AY630),2)</f>
        <v>AY$630</v>
      </c>
      <c r="AZ634" s="179" t="str">
        <f t="shared" si="847"/>
        <v>AZ$630</v>
      </c>
      <c r="BA634" s="179" t="str">
        <f t="shared" si="847"/>
        <v>BA$630</v>
      </c>
      <c r="BB634" s="179" t="str">
        <f t="shared" si="847"/>
        <v>BB$630</v>
      </c>
      <c r="BC634" s="179" t="str">
        <f t="shared" si="847"/>
        <v>BC$630</v>
      </c>
      <c r="BD634" s="179" t="str">
        <f t="shared" si="847"/>
        <v>BD$630</v>
      </c>
      <c r="BE634" s="179" t="str">
        <f t="shared" si="847"/>
        <v>BE$630</v>
      </c>
      <c r="BF634" s="179" t="str">
        <f t="shared" si="847"/>
        <v>BF$630</v>
      </c>
      <c r="BG634" s="179" t="str">
        <f t="shared" si="847"/>
        <v>BG$630</v>
      </c>
      <c r="BH634" s="179" t="str">
        <f t="shared" si="847"/>
        <v>BH$630</v>
      </c>
      <c r="BI634" s="179" t="str">
        <f t="shared" si="847"/>
        <v>BI$630</v>
      </c>
      <c r="BJ634" s="179" t="str">
        <f t="shared" si="847"/>
        <v>BJ$630</v>
      </c>
      <c r="BK634" s="179" t="str">
        <f t="shared" si="847"/>
        <v>BK$630</v>
      </c>
      <c r="BL634" s="179" t="str">
        <f t="shared" si="847"/>
        <v>BL$630</v>
      </c>
      <c r="BM634" s="179" t="str">
        <f t="shared" si="847"/>
        <v>BM$630</v>
      </c>
      <c r="BN634" s="179" t="str">
        <f t="shared" si="847"/>
        <v>BN$630</v>
      </c>
      <c r="BO634" s="179" t="str">
        <f t="shared" si="847"/>
        <v>BO$630</v>
      </c>
      <c r="BP634" s="179" t="str">
        <f t="shared" si="847"/>
        <v>BP$630</v>
      </c>
      <c r="BQ634" s="179" t="str">
        <f t="shared" si="847"/>
        <v>BQ$630</v>
      </c>
      <c r="BR634" s="179" t="str">
        <f t="shared" si="847"/>
        <v>BR$630</v>
      </c>
      <c r="BS634" s="179" t="str">
        <f t="shared" si="847"/>
        <v>BS$630</v>
      </c>
      <c r="BT634" s="179" t="str">
        <f t="shared" si="847"/>
        <v>BT$630</v>
      </c>
      <c r="BU634" s="179" t="str">
        <f t="shared" si="847"/>
        <v>BU$630</v>
      </c>
      <c r="BV634" s="179" t="str">
        <f t="shared" si="847"/>
        <v>BV$630</v>
      </c>
      <c r="BW634" s="179" t="str">
        <f t="shared" si="847"/>
        <v>BW$630</v>
      </c>
      <c r="BX634" s="179" t="str">
        <f t="shared" si="847"/>
        <v>BX$630</v>
      </c>
      <c r="BY634" s="179" t="str">
        <f t="shared" si="847"/>
        <v>BY$630</v>
      </c>
      <c r="BZ634" s="179" t="str">
        <f t="shared" si="847"/>
        <v>BZ$630</v>
      </c>
      <c r="CA634" s="179" t="str">
        <f t="shared" si="847"/>
        <v>CA$630</v>
      </c>
      <c r="CB634" s="179" t="str">
        <f t="shared" si="847"/>
        <v>CB$630</v>
      </c>
      <c r="CC634" s="179" t="str">
        <f t="shared" si="847"/>
        <v>CC$630</v>
      </c>
      <c r="CD634" s="179" t="str">
        <f t="shared" si="847"/>
        <v>CD$630</v>
      </c>
      <c r="CE634" s="179" t="str">
        <f t="shared" ref="CE634:DL634" si="848">ADDRESS(ROW(CE630),COLUMN(CE630),2)</f>
        <v>CE$630</v>
      </c>
      <c r="CF634" s="179" t="str">
        <f t="shared" si="848"/>
        <v>CF$630</v>
      </c>
      <c r="CG634" s="179" t="str">
        <f t="shared" si="848"/>
        <v>CG$630</v>
      </c>
      <c r="CH634" s="179" t="str">
        <f t="shared" si="848"/>
        <v>CH$630</v>
      </c>
      <c r="CI634" s="179" t="str">
        <f t="shared" si="848"/>
        <v>CI$630</v>
      </c>
      <c r="CJ634" s="179" t="str">
        <f t="shared" si="848"/>
        <v>CJ$630</v>
      </c>
      <c r="CK634" s="179" t="str">
        <f t="shared" si="848"/>
        <v>CK$630</v>
      </c>
      <c r="CL634" s="179" t="str">
        <f t="shared" si="848"/>
        <v>CL$630</v>
      </c>
      <c r="CM634" s="179" t="str">
        <f t="shared" si="848"/>
        <v>CM$630</v>
      </c>
      <c r="CN634" s="179" t="str">
        <f t="shared" si="848"/>
        <v>CN$630</v>
      </c>
      <c r="CO634" s="179" t="str">
        <f t="shared" si="848"/>
        <v>CO$630</v>
      </c>
      <c r="CP634" s="179" t="str">
        <f t="shared" si="848"/>
        <v>CP$630</v>
      </c>
      <c r="CQ634" s="179" t="str">
        <f t="shared" si="848"/>
        <v>CQ$630</v>
      </c>
      <c r="CR634" s="179" t="str">
        <f t="shared" si="848"/>
        <v>CR$630</v>
      </c>
      <c r="CS634" s="179" t="str">
        <f t="shared" si="848"/>
        <v>CS$630</v>
      </c>
      <c r="CT634" s="179" t="str">
        <f t="shared" si="848"/>
        <v>CT$630</v>
      </c>
      <c r="CU634" s="179" t="str">
        <f t="shared" si="848"/>
        <v>CU$630</v>
      </c>
      <c r="CV634" s="179" t="str">
        <f t="shared" si="848"/>
        <v>CV$630</v>
      </c>
      <c r="CW634" s="179" t="str">
        <f t="shared" si="848"/>
        <v>CW$630</v>
      </c>
      <c r="CX634" s="179" t="str">
        <f t="shared" si="848"/>
        <v>CX$630</v>
      </c>
      <c r="CY634" s="179" t="str">
        <f t="shared" si="848"/>
        <v>CY$630</v>
      </c>
      <c r="CZ634" s="179" t="str">
        <f t="shared" si="848"/>
        <v>CZ$630</v>
      </c>
      <c r="DA634" s="179" t="str">
        <f t="shared" si="848"/>
        <v>DA$630</v>
      </c>
      <c r="DB634" s="179" t="str">
        <f t="shared" si="848"/>
        <v>DB$630</v>
      </c>
      <c r="DC634" s="179" t="str">
        <f t="shared" si="848"/>
        <v>DC$630</v>
      </c>
      <c r="DD634" s="179" t="str">
        <f t="shared" si="848"/>
        <v>DD$630</v>
      </c>
      <c r="DE634" s="179" t="str">
        <f t="shared" si="848"/>
        <v>DE$630</v>
      </c>
      <c r="DF634" s="179" t="str">
        <f t="shared" si="848"/>
        <v>DF$630</v>
      </c>
      <c r="DG634" s="179" t="str">
        <f t="shared" si="848"/>
        <v>DG$630</v>
      </c>
      <c r="DH634" s="179" t="str">
        <f t="shared" si="848"/>
        <v>DH$630</v>
      </c>
      <c r="DI634" s="179" t="str">
        <f t="shared" si="848"/>
        <v>DI$630</v>
      </c>
      <c r="DJ634" s="179" t="str">
        <f t="shared" si="848"/>
        <v>DJ$630</v>
      </c>
      <c r="DK634" s="179" t="str">
        <f t="shared" si="848"/>
        <v>DK$630</v>
      </c>
      <c r="DL634" s="179" t="str">
        <f t="shared" si="848"/>
        <v>DL$630</v>
      </c>
    </row>
    <row r="635" spans="1:116" x14ac:dyDescent="0.35">
      <c r="A635" s="3"/>
      <c r="B635" t="s">
        <v>332</v>
      </c>
      <c r="D635" t="s">
        <v>798</v>
      </c>
      <c r="E635" s="8" t="str">
        <f>ROW()&amp;" "&amp;D635</f>
        <v>635 ORIGINATIONS-PP</v>
      </c>
      <c r="G635" s="136" t="str">
        <f t="shared" ref="G635:G639" si="849">G619</f>
        <v>Primary volume driver</v>
      </c>
      <c r="H635" s="208"/>
      <c r="I635" s="209"/>
      <c r="J635" s="209"/>
      <c r="K635" s="217"/>
      <c r="L635" s="217"/>
      <c r="M635" s="217"/>
      <c r="N635" s="217"/>
      <c r="O635" s="217"/>
      <c r="P635" s="217"/>
      <c r="R635" s="218"/>
      <c r="S635" s="212" t="str">
        <f>S619</f>
        <v>S$262</v>
      </c>
      <c r="T635" s="212" t="str">
        <f t="shared" ref="T635:CE635" si="850">T619</f>
        <v>T$262</v>
      </c>
      <c r="U635" s="212" t="str">
        <f t="shared" si="850"/>
        <v>U$262</v>
      </c>
      <c r="V635" s="212" t="str">
        <f t="shared" si="850"/>
        <v>V$262</v>
      </c>
      <c r="W635" s="212" t="str">
        <f t="shared" si="850"/>
        <v>W$262</v>
      </c>
      <c r="X635" s="212" t="str">
        <f t="shared" si="850"/>
        <v>X$262</v>
      </c>
      <c r="Y635" s="212" t="str">
        <f t="shared" si="850"/>
        <v>Y$262</v>
      </c>
      <c r="Z635" s="212" t="str">
        <f t="shared" si="850"/>
        <v>Z$262</v>
      </c>
      <c r="AA635" s="212" t="str">
        <f t="shared" si="850"/>
        <v>AA$262</v>
      </c>
      <c r="AB635" s="212" t="str">
        <f t="shared" si="850"/>
        <v>AB$262</v>
      </c>
      <c r="AC635" s="212" t="str">
        <f t="shared" si="850"/>
        <v>AC$262</v>
      </c>
      <c r="AD635" s="212" t="str">
        <f t="shared" si="850"/>
        <v>AD$262</v>
      </c>
      <c r="AE635" s="212" t="str">
        <f t="shared" si="850"/>
        <v>AE$262</v>
      </c>
      <c r="AF635" s="212" t="str">
        <f t="shared" si="850"/>
        <v>AF$262</v>
      </c>
      <c r="AG635" s="212" t="str">
        <f t="shared" si="850"/>
        <v>AG$262</v>
      </c>
      <c r="AH635" s="212" t="str">
        <f t="shared" si="850"/>
        <v>AH$262</v>
      </c>
      <c r="AI635" s="212" t="str">
        <f t="shared" si="850"/>
        <v>AI$262</v>
      </c>
      <c r="AJ635" s="212" t="str">
        <f t="shared" si="850"/>
        <v>AJ$262</v>
      </c>
      <c r="AK635" s="212" t="str">
        <f t="shared" si="850"/>
        <v>AK$262</v>
      </c>
      <c r="AL635" s="212" t="str">
        <f t="shared" si="850"/>
        <v>AL$262</v>
      </c>
      <c r="AM635" s="212" t="str">
        <f t="shared" si="850"/>
        <v>AM$262</v>
      </c>
      <c r="AN635" s="212" t="str">
        <f t="shared" si="850"/>
        <v>AN$262</v>
      </c>
      <c r="AO635" s="212" t="str">
        <f t="shared" si="850"/>
        <v>AO$262</v>
      </c>
      <c r="AP635" s="212" t="str">
        <f t="shared" si="850"/>
        <v>AP$262</v>
      </c>
      <c r="AQ635" s="212" t="str">
        <f t="shared" si="850"/>
        <v>AQ$262</v>
      </c>
      <c r="AR635" s="212" t="str">
        <f t="shared" si="850"/>
        <v>AR$262</v>
      </c>
      <c r="AS635" s="212" t="str">
        <f t="shared" si="850"/>
        <v>AS$262</v>
      </c>
      <c r="AT635" s="212" t="str">
        <f t="shared" si="850"/>
        <v>AT$262</v>
      </c>
      <c r="AU635" s="212" t="str">
        <f t="shared" si="850"/>
        <v>AU$262</v>
      </c>
      <c r="AV635" s="212" t="str">
        <f t="shared" si="850"/>
        <v>AV$262</v>
      </c>
      <c r="AW635" s="212" t="str">
        <f t="shared" si="850"/>
        <v>AW$262</v>
      </c>
      <c r="AX635" s="212" t="str">
        <f t="shared" si="850"/>
        <v>AX$262</v>
      </c>
      <c r="AY635" s="212" t="str">
        <f t="shared" si="850"/>
        <v>AY$262</v>
      </c>
      <c r="AZ635" s="212" t="str">
        <f t="shared" si="850"/>
        <v>AZ$262</v>
      </c>
      <c r="BA635" s="212" t="str">
        <f t="shared" si="850"/>
        <v>BA$262</v>
      </c>
      <c r="BB635" s="212" t="str">
        <f t="shared" si="850"/>
        <v>BB$262</v>
      </c>
      <c r="BC635" s="212" t="str">
        <f t="shared" si="850"/>
        <v>BC$262</v>
      </c>
      <c r="BD635" s="212" t="str">
        <f t="shared" si="850"/>
        <v>BD$262</v>
      </c>
      <c r="BE635" s="212" t="str">
        <f t="shared" si="850"/>
        <v>BE$262</v>
      </c>
      <c r="BF635" s="212" t="str">
        <f t="shared" si="850"/>
        <v>BF$262</v>
      </c>
      <c r="BG635" s="212" t="str">
        <f t="shared" si="850"/>
        <v>BG$262</v>
      </c>
      <c r="BH635" s="212" t="str">
        <f t="shared" si="850"/>
        <v>BH$262</v>
      </c>
      <c r="BI635" s="212" t="str">
        <f t="shared" si="850"/>
        <v>BI$262</v>
      </c>
      <c r="BJ635" s="212" t="str">
        <f t="shared" si="850"/>
        <v>BJ$262</v>
      </c>
      <c r="BK635" s="212" t="str">
        <f t="shared" si="850"/>
        <v>BK$262</v>
      </c>
      <c r="BL635" s="212" t="str">
        <f t="shared" si="850"/>
        <v>BL$262</v>
      </c>
      <c r="BM635" s="212" t="str">
        <f t="shared" si="850"/>
        <v>BM$262</v>
      </c>
      <c r="BN635" s="212" t="str">
        <f t="shared" si="850"/>
        <v>BN$262</v>
      </c>
      <c r="BO635" s="212" t="str">
        <f t="shared" si="850"/>
        <v>BO$262</v>
      </c>
      <c r="BP635" s="212" t="str">
        <f t="shared" si="850"/>
        <v>BP$262</v>
      </c>
      <c r="BQ635" s="212" t="str">
        <f t="shared" si="850"/>
        <v>BQ$262</v>
      </c>
      <c r="BR635" s="212" t="str">
        <f t="shared" si="850"/>
        <v>BR$262</v>
      </c>
      <c r="BS635" s="212" t="str">
        <f t="shared" si="850"/>
        <v>BS$262</v>
      </c>
      <c r="BT635" s="212" t="str">
        <f t="shared" si="850"/>
        <v>BT$262</v>
      </c>
      <c r="BU635" s="212" t="str">
        <f t="shared" si="850"/>
        <v>BU$262</v>
      </c>
      <c r="BV635" s="212" t="str">
        <f t="shared" si="850"/>
        <v>BV$262</v>
      </c>
      <c r="BW635" s="212" t="str">
        <f t="shared" si="850"/>
        <v>BW$262</v>
      </c>
      <c r="BX635" s="212" t="str">
        <f t="shared" si="850"/>
        <v>BX$262</v>
      </c>
      <c r="BY635" s="212" t="str">
        <f t="shared" si="850"/>
        <v>BY$262</v>
      </c>
      <c r="BZ635" s="212" t="str">
        <f t="shared" si="850"/>
        <v>BZ$262</v>
      </c>
      <c r="CA635" s="212" t="str">
        <f t="shared" si="850"/>
        <v>CA$262</v>
      </c>
      <c r="CB635" s="212" t="str">
        <f t="shared" si="850"/>
        <v>CB$262</v>
      </c>
      <c r="CC635" s="212" t="str">
        <f t="shared" si="850"/>
        <v>CC$262</v>
      </c>
      <c r="CD635" s="212" t="str">
        <f t="shared" si="850"/>
        <v>CD$262</v>
      </c>
      <c r="CE635" s="212" t="str">
        <f t="shared" si="850"/>
        <v>CE$262</v>
      </c>
      <c r="CF635" s="212" t="str">
        <f t="shared" ref="CF635:DL635" si="851">CF619</f>
        <v>CF$262</v>
      </c>
      <c r="CG635" s="212" t="str">
        <f t="shared" si="851"/>
        <v>CG$262</v>
      </c>
      <c r="CH635" s="212" t="str">
        <f t="shared" si="851"/>
        <v>CH$262</v>
      </c>
      <c r="CI635" s="212" t="str">
        <f t="shared" si="851"/>
        <v>CI$262</v>
      </c>
      <c r="CJ635" s="212" t="str">
        <f t="shared" si="851"/>
        <v>CJ$262</v>
      </c>
      <c r="CK635" s="212" t="str">
        <f t="shared" si="851"/>
        <v>CK$262</v>
      </c>
      <c r="CL635" s="212" t="str">
        <f t="shared" si="851"/>
        <v>CL$262</v>
      </c>
      <c r="CM635" s="212" t="str">
        <f t="shared" si="851"/>
        <v>CM$262</v>
      </c>
      <c r="CN635" s="212" t="str">
        <f t="shared" si="851"/>
        <v>CN$262</v>
      </c>
      <c r="CO635" s="212" t="str">
        <f t="shared" si="851"/>
        <v>CO$262</v>
      </c>
      <c r="CP635" s="212" t="str">
        <f t="shared" si="851"/>
        <v>CP$262</v>
      </c>
      <c r="CQ635" s="212" t="str">
        <f t="shared" si="851"/>
        <v>CQ$262</v>
      </c>
      <c r="CR635" s="212" t="str">
        <f t="shared" si="851"/>
        <v>CR$262</v>
      </c>
      <c r="CS635" s="212" t="str">
        <f t="shared" si="851"/>
        <v>CS$262</v>
      </c>
      <c r="CT635" s="212" t="str">
        <f t="shared" si="851"/>
        <v>CT$262</v>
      </c>
      <c r="CU635" s="212" t="str">
        <f t="shared" si="851"/>
        <v>CU$262</v>
      </c>
      <c r="CV635" s="212" t="str">
        <f t="shared" si="851"/>
        <v>CV$262</v>
      </c>
      <c r="CW635" s="212" t="str">
        <f t="shared" si="851"/>
        <v>CW$262</v>
      </c>
      <c r="CX635" s="212" t="str">
        <f t="shared" si="851"/>
        <v>CX$262</v>
      </c>
      <c r="CY635" s="212" t="str">
        <f t="shared" si="851"/>
        <v>CY$262</v>
      </c>
      <c r="CZ635" s="212" t="str">
        <f t="shared" si="851"/>
        <v>CZ$262</v>
      </c>
      <c r="DA635" s="212" t="str">
        <f t="shared" si="851"/>
        <v>DA$262</v>
      </c>
      <c r="DB635" s="212" t="str">
        <f t="shared" si="851"/>
        <v>DB$262</v>
      </c>
      <c r="DC635" s="212" t="str">
        <f t="shared" si="851"/>
        <v>DC$262</v>
      </c>
      <c r="DD635" s="212" t="str">
        <f t="shared" si="851"/>
        <v>DD$262</v>
      </c>
      <c r="DE635" s="212" t="str">
        <f t="shared" si="851"/>
        <v>DE$262</v>
      </c>
      <c r="DF635" s="212" t="str">
        <f t="shared" si="851"/>
        <v>DF$262</v>
      </c>
      <c r="DG635" s="212" t="str">
        <f t="shared" si="851"/>
        <v>DG$262</v>
      </c>
      <c r="DH635" s="212" t="str">
        <f t="shared" si="851"/>
        <v>DH$262</v>
      </c>
      <c r="DI635" s="212" t="str">
        <f t="shared" si="851"/>
        <v>DI$262</v>
      </c>
      <c r="DJ635" s="212" t="str">
        <f t="shared" si="851"/>
        <v>DJ$262</v>
      </c>
      <c r="DK635" s="212" t="str">
        <f t="shared" si="851"/>
        <v>DK$262</v>
      </c>
      <c r="DL635" s="212" t="str">
        <f t="shared" si="851"/>
        <v>DL$262</v>
      </c>
    </row>
    <row r="636" spans="1:116" x14ac:dyDescent="0.35">
      <c r="B636" t="s">
        <v>332</v>
      </c>
      <c r="D636" t="s">
        <v>798</v>
      </c>
      <c r="E636" s="8" t="str">
        <f t="shared" ref="E636:E638" si="852">ROW()&amp;" "&amp;D636</f>
        <v>636 ORIGINATIONS-PP</v>
      </c>
      <c r="G636" s="136" t="str">
        <f t="shared" si="849"/>
        <v>(Secondary label)</v>
      </c>
      <c r="H636" s="12"/>
      <c r="I636" s="60"/>
      <c r="J636" s="60"/>
      <c r="K636" s="15"/>
      <c r="L636" s="15"/>
      <c r="M636" s="15"/>
      <c r="N636" s="15"/>
      <c r="O636" s="15"/>
      <c r="P636" s="15"/>
      <c r="R636" s="15"/>
      <c r="S636" s="179"/>
      <c r="T636" s="179"/>
      <c r="U636" s="179"/>
      <c r="V636" s="179"/>
      <c r="W636" s="179"/>
      <c r="X636" s="179"/>
      <c r="Y636" s="179"/>
      <c r="Z636" s="179"/>
      <c r="AA636" s="179"/>
      <c r="AB636" s="179"/>
      <c r="AC636" s="179"/>
      <c r="AD636" s="179"/>
      <c r="AE636" s="179"/>
      <c r="AF636" s="179"/>
      <c r="AG636" s="179"/>
      <c r="AH636" s="179"/>
      <c r="AI636" s="179"/>
      <c r="AJ636" s="179"/>
      <c r="AK636" s="179"/>
      <c r="AL636" s="179"/>
      <c r="AM636" s="179"/>
      <c r="AN636" s="179"/>
      <c r="AO636" s="179"/>
      <c r="AP636" s="179"/>
      <c r="AQ636" s="179"/>
      <c r="AR636" s="179"/>
      <c r="AS636" s="179"/>
      <c r="AT636" s="179"/>
      <c r="AU636" s="179"/>
      <c r="AV636" s="179"/>
      <c r="AW636" s="179"/>
      <c r="AX636" s="179"/>
      <c r="AY636" s="179"/>
      <c r="AZ636" s="179"/>
      <c r="BA636" s="179"/>
      <c r="BB636" s="179"/>
      <c r="BC636" s="179"/>
      <c r="BD636" s="179"/>
      <c r="BE636" s="179"/>
      <c r="BF636" s="179"/>
      <c r="BG636" s="179"/>
      <c r="BH636" s="179"/>
      <c r="BI636" s="179"/>
      <c r="BJ636" s="179"/>
      <c r="BK636" s="179"/>
      <c r="BL636" s="179"/>
      <c r="BM636" s="179"/>
      <c r="BN636" s="179"/>
      <c r="BO636" s="179"/>
      <c r="BP636" s="179"/>
      <c r="BQ636" s="179"/>
      <c r="BR636" s="179"/>
      <c r="BS636" s="179"/>
      <c r="BT636" s="179"/>
      <c r="BU636" s="179"/>
      <c r="BV636" s="179"/>
      <c r="BW636" s="179"/>
      <c r="BX636" s="179"/>
      <c r="BY636" s="179"/>
      <c r="BZ636" s="179"/>
      <c r="CA636" s="179"/>
      <c r="CB636" s="179"/>
      <c r="CC636" s="179"/>
      <c r="CD636" s="179"/>
      <c r="CE636" s="179"/>
      <c r="CF636" s="179"/>
      <c r="CG636" s="179"/>
      <c r="CH636" s="179"/>
      <c r="CI636" s="179"/>
      <c r="CJ636" s="179"/>
      <c r="CK636" s="179"/>
      <c r="CL636" s="179"/>
      <c r="CN636" s="60"/>
      <c r="CO636" s="179"/>
      <c r="CP636" s="179"/>
      <c r="CQ636" s="179"/>
      <c r="CR636" s="179"/>
      <c r="CS636" s="179"/>
      <c r="CT636" s="179"/>
      <c r="CU636" s="179"/>
      <c r="CV636" s="179"/>
      <c r="CW636" s="179"/>
      <c r="CX636" s="179"/>
      <c r="CY636" s="179"/>
      <c r="CZ636" s="179"/>
      <c r="DA636" s="179"/>
      <c r="DB636" s="179"/>
      <c r="DC636" s="179"/>
      <c r="DD636" s="179"/>
      <c r="DE636" s="179"/>
      <c r="DF636" s="179"/>
      <c r="DG636" s="179"/>
      <c r="DH636" s="179"/>
      <c r="DI636" s="179"/>
      <c r="DJ636" s="179"/>
      <c r="DK636" s="179"/>
      <c r="DL636" s="179"/>
    </row>
    <row r="637" spans="1:116" x14ac:dyDescent="0.35">
      <c r="B637" t="s">
        <v>332</v>
      </c>
      <c r="D637" t="s">
        <v>798</v>
      </c>
      <c r="E637" s="8" t="str">
        <f t="shared" si="852"/>
        <v>637 ORIGINATIONS-PP</v>
      </c>
      <c r="G637" s="136" t="str">
        <f t="shared" si="849"/>
        <v xml:space="preserve">secondary unit </v>
      </c>
      <c r="H637" s="12"/>
      <c r="I637" s="60"/>
      <c r="J637" s="60"/>
      <c r="K637" s="15"/>
      <c r="L637" s="15"/>
      <c r="M637" s="15"/>
      <c r="N637" s="15"/>
      <c r="O637" s="15"/>
      <c r="P637" s="15"/>
      <c r="R637" s="15"/>
      <c r="S637" s="179"/>
      <c r="T637" s="179"/>
      <c r="U637" s="179"/>
      <c r="V637" s="179"/>
      <c r="W637" s="179"/>
      <c r="X637" s="179"/>
      <c r="Y637" s="179"/>
      <c r="Z637" s="179"/>
      <c r="AA637" s="179"/>
      <c r="AB637" s="179"/>
      <c r="AC637" s="179"/>
      <c r="AD637" s="179"/>
      <c r="AE637" s="179"/>
      <c r="AF637" s="179"/>
      <c r="AG637" s="179"/>
      <c r="AH637" s="179"/>
      <c r="AI637" s="179"/>
      <c r="AJ637" s="179"/>
      <c r="AK637" s="179"/>
      <c r="AL637" s="179"/>
      <c r="AM637" s="179"/>
      <c r="AN637" s="179"/>
      <c r="AO637" s="179"/>
      <c r="AP637" s="179"/>
      <c r="AQ637" s="179"/>
      <c r="AR637" s="179"/>
      <c r="AS637" s="179"/>
      <c r="AT637" s="179"/>
      <c r="AU637" s="179"/>
      <c r="AV637" s="179"/>
      <c r="AW637" s="179"/>
      <c r="AX637" s="179"/>
      <c r="AY637" s="179"/>
      <c r="AZ637" s="179"/>
      <c r="BA637" s="179"/>
      <c r="BB637" s="179"/>
      <c r="BC637" s="179"/>
      <c r="BD637" s="179"/>
      <c r="BE637" s="179"/>
      <c r="BF637" s="179"/>
      <c r="BG637" s="179"/>
      <c r="BH637" s="179"/>
      <c r="BI637" s="179"/>
      <c r="BJ637" s="179"/>
      <c r="BK637" s="179"/>
      <c r="BL637" s="179"/>
      <c r="BM637" s="179"/>
      <c r="BN637" s="179"/>
      <c r="BO637" s="179"/>
      <c r="BP637" s="179"/>
      <c r="BQ637" s="179"/>
      <c r="BR637" s="179"/>
      <c r="BS637" s="179"/>
      <c r="BT637" s="179"/>
      <c r="BU637" s="179"/>
      <c r="BV637" s="179"/>
      <c r="BW637" s="179"/>
      <c r="BX637" s="179"/>
      <c r="BY637" s="179"/>
      <c r="BZ637" s="179"/>
      <c r="CA637" s="179"/>
      <c r="CB637" s="179"/>
      <c r="CC637" s="179"/>
      <c r="CD637" s="179"/>
      <c r="CE637" s="179"/>
      <c r="CF637" s="179"/>
      <c r="CG637" s="179"/>
      <c r="CH637" s="179"/>
      <c r="CI637" s="179"/>
      <c r="CJ637" s="179"/>
      <c r="CK637" s="179"/>
      <c r="CL637" s="179"/>
      <c r="CN637" s="60"/>
      <c r="CO637" s="179"/>
      <c r="CP637" s="179"/>
      <c r="CQ637" s="179"/>
      <c r="CR637" s="179"/>
      <c r="CS637" s="179"/>
      <c r="CT637" s="179"/>
      <c r="CU637" s="179"/>
      <c r="CV637" s="179"/>
      <c r="CW637" s="179"/>
      <c r="CX637" s="179"/>
      <c r="CY637" s="179"/>
      <c r="CZ637" s="179"/>
      <c r="DA637" s="179"/>
      <c r="DB637" s="179"/>
      <c r="DC637" s="179"/>
      <c r="DD637" s="179"/>
      <c r="DE637" s="179"/>
      <c r="DF637" s="179"/>
      <c r="DG637" s="179"/>
      <c r="DH637" s="179"/>
      <c r="DI637" s="179"/>
      <c r="DJ637" s="179"/>
      <c r="DK637" s="179"/>
      <c r="DL637" s="179"/>
    </row>
    <row r="638" spans="1:116" x14ac:dyDescent="0.35">
      <c r="B638" t="s">
        <v>332</v>
      </c>
      <c r="D638" t="s">
        <v>798</v>
      </c>
      <c r="E638" s="8" t="str">
        <f t="shared" si="852"/>
        <v>638 ORIGINATIONS-PP</v>
      </c>
      <c r="G638" s="136" t="str">
        <f t="shared" si="849"/>
        <v>Secondary revenue driver</v>
      </c>
      <c r="H638" s="12"/>
      <c r="I638" s="60"/>
      <c r="J638" s="60"/>
      <c r="K638" s="15"/>
      <c r="L638" s="15"/>
      <c r="M638" s="15"/>
      <c r="N638" s="15"/>
      <c r="O638" s="15"/>
      <c r="P638" s="15"/>
      <c r="R638" s="15"/>
      <c r="S638" s="179"/>
      <c r="T638" s="179"/>
      <c r="U638" s="179"/>
      <c r="V638" s="179"/>
      <c r="W638" s="179"/>
      <c r="X638" s="179"/>
      <c r="Y638" s="179"/>
      <c r="Z638" s="179"/>
      <c r="AA638" s="179"/>
      <c r="AB638" s="179"/>
      <c r="AC638" s="179"/>
      <c r="AD638" s="179"/>
      <c r="AE638" s="179"/>
      <c r="AF638" s="179"/>
      <c r="AG638" s="179"/>
      <c r="AH638" s="179"/>
      <c r="AI638" s="179"/>
      <c r="AJ638" s="179"/>
      <c r="AK638" s="179"/>
      <c r="AL638" s="179"/>
      <c r="AM638" s="179"/>
      <c r="AN638" s="179"/>
      <c r="AO638" s="179"/>
      <c r="AP638" s="179"/>
      <c r="AQ638" s="179"/>
      <c r="AR638" s="179"/>
      <c r="AS638" s="179"/>
      <c r="AT638" s="179"/>
      <c r="AU638" s="179"/>
      <c r="AV638" s="179"/>
      <c r="AW638" s="179"/>
      <c r="AX638" s="179"/>
      <c r="AY638" s="179"/>
      <c r="AZ638" s="179"/>
      <c r="BA638" s="179"/>
      <c r="BB638" s="179"/>
      <c r="BC638" s="179"/>
      <c r="BD638" s="179"/>
      <c r="BE638" s="179"/>
      <c r="BF638" s="179"/>
      <c r="BG638" s="179"/>
      <c r="BH638" s="179"/>
      <c r="BI638" s="179"/>
      <c r="BJ638" s="179"/>
      <c r="BK638" s="179"/>
      <c r="BL638" s="179"/>
      <c r="BM638" s="179"/>
      <c r="BN638" s="179"/>
      <c r="BO638" s="179"/>
      <c r="BP638" s="179"/>
      <c r="BQ638" s="179"/>
      <c r="BR638" s="179"/>
      <c r="BS638" s="179"/>
      <c r="BT638" s="179"/>
      <c r="BU638" s="179"/>
      <c r="BV638" s="179"/>
      <c r="BW638" s="179"/>
      <c r="BX638" s="179"/>
      <c r="BY638" s="179"/>
      <c r="BZ638" s="179"/>
      <c r="CA638" s="179"/>
      <c r="CB638" s="179"/>
      <c r="CC638" s="179"/>
      <c r="CD638" s="179"/>
      <c r="CE638" s="179"/>
      <c r="CF638" s="179"/>
      <c r="CG638" s="179"/>
      <c r="CH638" s="179"/>
      <c r="CI638" s="179"/>
      <c r="CJ638" s="179"/>
      <c r="CK638" s="179"/>
      <c r="CL638" s="179"/>
      <c r="CN638" s="60"/>
      <c r="CO638" s="179"/>
      <c r="CP638" s="179"/>
      <c r="CQ638" s="179"/>
      <c r="CR638" s="179"/>
      <c r="CS638" s="179"/>
      <c r="CT638" s="179"/>
      <c r="CU638" s="179"/>
      <c r="CV638" s="179"/>
      <c r="CW638" s="179"/>
      <c r="CX638" s="179"/>
      <c r="CY638" s="179"/>
      <c r="CZ638" s="179"/>
      <c r="DA638" s="179"/>
      <c r="DB638" s="179"/>
      <c r="DC638" s="179"/>
      <c r="DD638" s="179"/>
      <c r="DE638" s="179"/>
      <c r="DF638" s="179"/>
      <c r="DG638" s="179"/>
      <c r="DH638" s="179"/>
      <c r="DI638" s="179"/>
      <c r="DJ638" s="179"/>
      <c r="DK638" s="179"/>
      <c r="DL638" s="179"/>
    </row>
    <row r="639" spans="1:116" x14ac:dyDescent="0.35">
      <c r="B639" t="s">
        <v>332</v>
      </c>
      <c r="D639" t="s">
        <v>798</v>
      </c>
      <c r="E639" s="8" t="str">
        <f t="shared" ref="E639" si="853">ROW()&amp;" "&amp;D639</f>
        <v>639 ORIGINATIONS-PP</v>
      </c>
      <c r="G639" s="136" t="str">
        <f t="shared" si="849"/>
        <v>Secondary volume driver</v>
      </c>
    </row>
    <row r="641" spans="1:116" x14ac:dyDescent="0.35">
      <c r="A641" s="174"/>
      <c r="E641" s="8"/>
      <c r="G641" s="175" t="s">
        <v>490</v>
      </c>
      <c r="H641" s="174"/>
      <c r="I641" s="176"/>
      <c r="J641" s="176"/>
      <c r="K641" s="197"/>
      <c r="L641" s="197"/>
      <c r="M641" s="197"/>
      <c r="N641" s="197"/>
      <c r="O641" s="197"/>
      <c r="P641" s="197"/>
      <c r="R641" s="198"/>
      <c r="S641" s="174"/>
      <c r="T641" s="174"/>
      <c r="U641" s="174"/>
      <c r="V641" s="174"/>
      <c r="W641" s="174"/>
      <c r="X641" s="174"/>
      <c r="Y641" s="174"/>
      <c r="Z641" s="174"/>
      <c r="AA641" s="174"/>
      <c r="AB641" s="174"/>
      <c r="AC641" s="174"/>
      <c r="AD641" s="174"/>
      <c r="AE641" s="174"/>
      <c r="AF641" s="174"/>
      <c r="AG641" s="174"/>
      <c r="AH641" s="174"/>
      <c r="AI641" s="174"/>
      <c r="AJ641" s="174"/>
      <c r="AK641" s="174"/>
      <c r="AL641" s="174"/>
      <c r="AM641" s="174"/>
      <c r="AN641" s="174"/>
      <c r="AO641" s="174"/>
      <c r="AP641" s="174"/>
      <c r="AQ641" s="174"/>
      <c r="AR641" s="174"/>
      <c r="AS641" s="174"/>
      <c r="AT641" s="174"/>
      <c r="AU641" s="174"/>
      <c r="AV641" s="174"/>
      <c r="AW641" s="174"/>
      <c r="AX641" s="174"/>
      <c r="AY641" s="174"/>
      <c r="AZ641" s="174"/>
      <c r="BA641" s="174"/>
      <c r="BB641" s="174"/>
      <c r="BC641" s="174"/>
      <c r="BD641" s="174"/>
      <c r="BE641" s="174"/>
      <c r="BF641" s="174"/>
      <c r="BG641" s="174"/>
      <c r="BH641" s="174"/>
      <c r="BI641" s="174"/>
      <c r="BJ641" s="174"/>
      <c r="BK641" s="174"/>
      <c r="BL641" s="174"/>
      <c r="BM641" s="174"/>
      <c r="BN641" s="174"/>
      <c r="BO641" s="174"/>
      <c r="BP641" s="174"/>
      <c r="BQ641" s="174"/>
      <c r="BR641" s="174"/>
      <c r="BS641" s="174"/>
      <c r="BT641" s="174"/>
      <c r="BU641" s="174"/>
      <c r="BV641" s="174"/>
      <c r="BW641" s="174"/>
      <c r="BX641" s="174"/>
      <c r="BY641" s="174"/>
      <c r="BZ641" s="174"/>
      <c r="CA641" s="174"/>
      <c r="CB641" s="174"/>
      <c r="CC641" s="174"/>
      <c r="CD641" s="174"/>
      <c r="CE641" s="174"/>
      <c r="CF641" s="174"/>
      <c r="CG641" s="174"/>
      <c r="CH641" s="174"/>
      <c r="CI641" s="174"/>
      <c r="CJ641" s="174"/>
      <c r="CK641" s="174"/>
      <c r="CL641" s="174"/>
      <c r="CN641" s="176"/>
      <c r="CO641" s="174"/>
      <c r="CP641" s="174"/>
      <c r="CQ641" s="174"/>
      <c r="CR641" s="174"/>
      <c r="CS641" s="174"/>
      <c r="CT641" s="174"/>
      <c r="CU641" s="174"/>
      <c r="CV641" s="174"/>
      <c r="CW641" s="174"/>
      <c r="CX641" s="174"/>
      <c r="CY641" s="174"/>
      <c r="CZ641" s="174"/>
      <c r="DA641" s="174"/>
      <c r="DB641" s="174"/>
      <c r="DC641" s="174"/>
      <c r="DD641" s="174"/>
      <c r="DE641" s="174"/>
      <c r="DF641" s="174"/>
      <c r="DG641" s="174"/>
      <c r="DH641" s="174"/>
      <c r="DI641" s="174"/>
      <c r="DJ641" s="174"/>
      <c r="DK641" s="174"/>
      <c r="DL641" s="174"/>
    </row>
    <row r="642" spans="1:116" x14ac:dyDescent="0.35">
      <c r="A642" s="174"/>
      <c r="E642" s="8"/>
      <c r="G642" s="175" t="s">
        <v>492</v>
      </c>
      <c r="H642" s="174"/>
      <c r="I642" s="176"/>
      <c r="J642" s="176"/>
      <c r="K642" s="197"/>
      <c r="L642" s="197"/>
      <c r="M642" s="197"/>
      <c r="N642" s="197"/>
      <c r="O642" s="197"/>
      <c r="P642" s="197"/>
      <c r="R642" s="198"/>
      <c r="S642" s="174"/>
      <c r="T642" s="174"/>
      <c r="U642" s="174"/>
      <c r="V642" s="174"/>
      <c r="W642" s="174"/>
      <c r="X642" s="174"/>
      <c r="Y642" s="174"/>
      <c r="Z642" s="174"/>
      <c r="AA642" s="174"/>
      <c r="AB642" s="174"/>
      <c r="AC642" s="174"/>
      <c r="AD642" s="174"/>
      <c r="AE642" s="174"/>
      <c r="AF642" s="174"/>
      <c r="AG642" s="174"/>
      <c r="AH642" s="174"/>
      <c r="AI642" s="174"/>
      <c r="AJ642" s="174"/>
      <c r="AK642" s="174"/>
      <c r="AL642" s="174"/>
      <c r="AM642" s="174"/>
      <c r="AN642" s="174"/>
      <c r="AO642" s="174"/>
      <c r="AP642" s="174"/>
      <c r="AQ642" s="174"/>
      <c r="AR642" s="174"/>
      <c r="AS642" s="174"/>
      <c r="AT642" s="174"/>
      <c r="AU642" s="174"/>
      <c r="AV642" s="174"/>
      <c r="AW642" s="174"/>
      <c r="AX642" s="174"/>
      <c r="AY642" s="174"/>
      <c r="AZ642" s="174"/>
      <c r="BA642" s="174"/>
      <c r="BB642" s="174"/>
      <c r="BC642" s="174"/>
      <c r="BD642" s="174"/>
      <c r="BE642" s="174"/>
      <c r="BF642" s="174"/>
      <c r="BG642" s="174"/>
      <c r="BH642" s="174"/>
      <c r="BI642" s="174"/>
      <c r="BJ642" s="174"/>
      <c r="BK642" s="174"/>
      <c r="BL642" s="174"/>
      <c r="BM642" s="174"/>
      <c r="BN642" s="174"/>
      <c r="BO642" s="174"/>
      <c r="BP642" s="174"/>
      <c r="BQ642" s="174"/>
      <c r="BR642" s="174"/>
      <c r="BS642" s="174"/>
      <c r="BT642" s="174"/>
      <c r="BU642" s="174"/>
      <c r="BV642" s="174"/>
      <c r="BW642" s="174"/>
      <c r="BX642" s="174"/>
      <c r="BY642" s="174"/>
      <c r="BZ642" s="174"/>
      <c r="CA642" s="174"/>
      <c r="CB642" s="174"/>
      <c r="CC642" s="174"/>
      <c r="CD642" s="174"/>
      <c r="CE642" s="174"/>
      <c r="CF642" s="174"/>
      <c r="CG642" s="174"/>
      <c r="CH642" s="174"/>
      <c r="CI642" s="174"/>
      <c r="CJ642" s="174"/>
      <c r="CK642" s="174"/>
      <c r="CL642" s="174"/>
      <c r="CN642" s="176"/>
      <c r="CO642" s="174"/>
      <c r="CP642" s="174"/>
      <c r="CQ642" s="174"/>
      <c r="CR642" s="174"/>
      <c r="CS642" s="174"/>
      <c r="CT642" s="174"/>
      <c r="CU642" s="174"/>
      <c r="CV642" s="174"/>
      <c r="CW642" s="174"/>
      <c r="CX642" s="174"/>
      <c r="CY642" s="174"/>
      <c r="CZ642" s="174"/>
      <c r="DA642" s="174"/>
      <c r="DB642" s="174"/>
      <c r="DC642" s="174"/>
      <c r="DD642" s="174"/>
      <c r="DE642" s="174"/>
      <c r="DF642" s="174"/>
      <c r="DG642" s="174"/>
      <c r="DH642" s="174"/>
      <c r="DI642" s="174"/>
      <c r="DJ642" s="174"/>
      <c r="DK642" s="174"/>
      <c r="DL642" s="174"/>
    </row>
    <row r="643" spans="1:116" x14ac:dyDescent="0.35">
      <c r="A643" s="174"/>
      <c r="E643" s="8"/>
      <c r="G643" s="175" t="s">
        <v>461</v>
      </c>
      <c r="H643" s="174"/>
      <c r="I643" s="176"/>
      <c r="J643" s="176"/>
      <c r="K643" s="199"/>
      <c r="L643" s="199"/>
      <c r="M643" s="199"/>
      <c r="N643" s="199"/>
      <c r="O643" s="199"/>
      <c r="P643" s="199"/>
      <c r="R643" s="198"/>
      <c r="S643" s="199" t="str">
        <f t="shared" ref="S643:CD643" si="854">ADDRESS(ROW(S287),COLUMN(S287),2)</f>
        <v>S$287</v>
      </c>
      <c r="T643" s="199" t="str">
        <f t="shared" si="854"/>
        <v>T$287</v>
      </c>
      <c r="U643" s="199" t="str">
        <f t="shared" si="854"/>
        <v>U$287</v>
      </c>
      <c r="V643" s="199" t="str">
        <f t="shared" si="854"/>
        <v>V$287</v>
      </c>
      <c r="W643" s="199" t="str">
        <f t="shared" si="854"/>
        <v>W$287</v>
      </c>
      <c r="X643" s="199" t="str">
        <f t="shared" si="854"/>
        <v>X$287</v>
      </c>
      <c r="Y643" s="199" t="str">
        <f t="shared" si="854"/>
        <v>Y$287</v>
      </c>
      <c r="Z643" s="199" t="str">
        <f t="shared" si="854"/>
        <v>Z$287</v>
      </c>
      <c r="AA643" s="199" t="str">
        <f t="shared" si="854"/>
        <v>AA$287</v>
      </c>
      <c r="AB643" s="199" t="str">
        <f t="shared" si="854"/>
        <v>AB$287</v>
      </c>
      <c r="AC643" s="199" t="str">
        <f t="shared" si="854"/>
        <v>AC$287</v>
      </c>
      <c r="AD643" s="199" t="str">
        <f t="shared" si="854"/>
        <v>AD$287</v>
      </c>
      <c r="AE643" s="199" t="str">
        <f t="shared" si="854"/>
        <v>AE$287</v>
      </c>
      <c r="AF643" s="199" t="str">
        <f t="shared" si="854"/>
        <v>AF$287</v>
      </c>
      <c r="AG643" s="199" t="str">
        <f t="shared" si="854"/>
        <v>AG$287</v>
      </c>
      <c r="AH643" s="199" t="str">
        <f t="shared" si="854"/>
        <v>AH$287</v>
      </c>
      <c r="AI643" s="199" t="str">
        <f t="shared" si="854"/>
        <v>AI$287</v>
      </c>
      <c r="AJ643" s="199" t="str">
        <f t="shared" si="854"/>
        <v>AJ$287</v>
      </c>
      <c r="AK643" s="199" t="str">
        <f t="shared" si="854"/>
        <v>AK$287</v>
      </c>
      <c r="AL643" s="199" t="str">
        <f t="shared" si="854"/>
        <v>AL$287</v>
      </c>
      <c r="AM643" s="199" t="str">
        <f t="shared" si="854"/>
        <v>AM$287</v>
      </c>
      <c r="AN643" s="199" t="str">
        <f t="shared" si="854"/>
        <v>AN$287</v>
      </c>
      <c r="AO643" s="199" t="str">
        <f t="shared" si="854"/>
        <v>AO$287</v>
      </c>
      <c r="AP643" s="199" t="str">
        <f t="shared" si="854"/>
        <v>AP$287</v>
      </c>
      <c r="AQ643" s="199" t="str">
        <f t="shared" si="854"/>
        <v>AQ$287</v>
      </c>
      <c r="AR643" s="199" t="str">
        <f t="shared" si="854"/>
        <v>AR$287</v>
      </c>
      <c r="AS643" s="199" t="str">
        <f t="shared" si="854"/>
        <v>AS$287</v>
      </c>
      <c r="AT643" s="199" t="str">
        <f t="shared" si="854"/>
        <v>AT$287</v>
      </c>
      <c r="AU643" s="199" t="str">
        <f t="shared" si="854"/>
        <v>AU$287</v>
      </c>
      <c r="AV643" s="199" t="str">
        <f t="shared" si="854"/>
        <v>AV$287</v>
      </c>
      <c r="AW643" s="199" t="str">
        <f t="shared" si="854"/>
        <v>AW$287</v>
      </c>
      <c r="AX643" s="199" t="str">
        <f t="shared" si="854"/>
        <v>AX$287</v>
      </c>
      <c r="AY643" s="199" t="str">
        <f t="shared" si="854"/>
        <v>AY$287</v>
      </c>
      <c r="AZ643" s="199" t="str">
        <f t="shared" si="854"/>
        <v>AZ$287</v>
      </c>
      <c r="BA643" s="199" t="str">
        <f t="shared" si="854"/>
        <v>BA$287</v>
      </c>
      <c r="BB643" s="199" t="str">
        <f t="shared" si="854"/>
        <v>BB$287</v>
      </c>
      <c r="BC643" s="199" t="str">
        <f t="shared" si="854"/>
        <v>BC$287</v>
      </c>
      <c r="BD643" s="199" t="str">
        <f t="shared" si="854"/>
        <v>BD$287</v>
      </c>
      <c r="BE643" s="199" t="str">
        <f t="shared" si="854"/>
        <v>BE$287</v>
      </c>
      <c r="BF643" s="199" t="str">
        <f t="shared" si="854"/>
        <v>BF$287</v>
      </c>
      <c r="BG643" s="199" t="str">
        <f t="shared" si="854"/>
        <v>BG$287</v>
      </c>
      <c r="BH643" s="199" t="str">
        <f t="shared" si="854"/>
        <v>BH$287</v>
      </c>
      <c r="BI643" s="199" t="str">
        <f t="shared" si="854"/>
        <v>BI$287</v>
      </c>
      <c r="BJ643" s="199" t="str">
        <f t="shared" si="854"/>
        <v>BJ$287</v>
      </c>
      <c r="BK643" s="199" t="str">
        <f t="shared" si="854"/>
        <v>BK$287</v>
      </c>
      <c r="BL643" s="199" t="str">
        <f t="shared" si="854"/>
        <v>BL$287</v>
      </c>
      <c r="BM643" s="199" t="str">
        <f t="shared" si="854"/>
        <v>BM$287</v>
      </c>
      <c r="BN643" s="199" t="str">
        <f t="shared" si="854"/>
        <v>BN$287</v>
      </c>
      <c r="BO643" s="199" t="str">
        <f t="shared" si="854"/>
        <v>BO$287</v>
      </c>
      <c r="BP643" s="199" t="str">
        <f t="shared" si="854"/>
        <v>BP$287</v>
      </c>
      <c r="BQ643" s="199" t="str">
        <f t="shared" si="854"/>
        <v>BQ$287</v>
      </c>
      <c r="BR643" s="199" t="str">
        <f t="shared" si="854"/>
        <v>BR$287</v>
      </c>
      <c r="BS643" s="199" t="str">
        <f t="shared" si="854"/>
        <v>BS$287</v>
      </c>
      <c r="BT643" s="199" t="str">
        <f t="shared" si="854"/>
        <v>BT$287</v>
      </c>
      <c r="BU643" s="199" t="str">
        <f t="shared" si="854"/>
        <v>BU$287</v>
      </c>
      <c r="BV643" s="199" t="str">
        <f t="shared" si="854"/>
        <v>BV$287</v>
      </c>
      <c r="BW643" s="199" t="str">
        <f t="shared" si="854"/>
        <v>BW$287</v>
      </c>
      <c r="BX643" s="199" t="str">
        <f t="shared" si="854"/>
        <v>BX$287</v>
      </c>
      <c r="BY643" s="199" t="str">
        <f t="shared" si="854"/>
        <v>BY$287</v>
      </c>
      <c r="BZ643" s="199" t="str">
        <f t="shared" si="854"/>
        <v>BZ$287</v>
      </c>
      <c r="CA643" s="199" t="str">
        <f t="shared" si="854"/>
        <v>CA$287</v>
      </c>
      <c r="CB643" s="199" t="str">
        <f t="shared" si="854"/>
        <v>CB$287</v>
      </c>
      <c r="CC643" s="199" t="str">
        <f t="shared" si="854"/>
        <v>CC$287</v>
      </c>
      <c r="CD643" s="199" t="str">
        <f t="shared" si="854"/>
        <v>CD$287</v>
      </c>
      <c r="CE643" s="199" t="str">
        <f t="shared" ref="CE643:DL643" si="855">ADDRESS(ROW(CE287),COLUMN(CE287),2)</f>
        <v>CE$287</v>
      </c>
      <c r="CF643" s="199" t="str">
        <f t="shared" si="855"/>
        <v>CF$287</v>
      </c>
      <c r="CG643" s="199" t="str">
        <f t="shared" si="855"/>
        <v>CG$287</v>
      </c>
      <c r="CH643" s="199" t="str">
        <f t="shared" si="855"/>
        <v>CH$287</v>
      </c>
      <c r="CI643" s="199" t="str">
        <f t="shared" si="855"/>
        <v>CI$287</v>
      </c>
      <c r="CJ643" s="199" t="str">
        <f t="shared" si="855"/>
        <v>CJ$287</v>
      </c>
      <c r="CK643" s="199" t="str">
        <f t="shared" si="855"/>
        <v>CK$287</v>
      </c>
      <c r="CL643" s="199" t="str">
        <f t="shared" si="855"/>
        <v>CL$287</v>
      </c>
      <c r="CM643" s="199" t="str">
        <f t="shared" si="855"/>
        <v>CM$287</v>
      </c>
      <c r="CN643" s="199" t="str">
        <f t="shared" si="855"/>
        <v>CN$287</v>
      </c>
      <c r="CO643" s="199" t="str">
        <f t="shared" si="855"/>
        <v>CO$287</v>
      </c>
      <c r="CP643" s="199" t="str">
        <f t="shared" si="855"/>
        <v>CP$287</v>
      </c>
      <c r="CQ643" s="199" t="str">
        <f t="shared" si="855"/>
        <v>CQ$287</v>
      </c>
      <c r="CR643" s="199" t="str">
        <f t="shared" si="855"/>
        <v>CR$287</v>
      </c>
      <c r="CS643" s="199" t="str">
        <f t="shared" si="855"/>
        <v>CS$287</v>
      </c>
      <c r="CT643" s="199" t="str">
        <f t="shared" si="855"/>
        <v>CT$287</v>
      </c>
      <c r="CU643" s="199" t="str">
        <f t="shared" si="855"/>
        <v>CU$287</v>
      </c>
      <c r="CV643" s="199" t="str">
        <f t="shared" si="855"/>
        <v>CV$287</v>
      </c>
      <c r="CW643" s="199" t="str">
        <f t="shared" si="855"/>
        <v>CW$287</v>
      </c>
      <c r="CX643" s="199" t="str">
        <f t="shared" si="855"/>
        <v>CX$287</v>
      </c>
      <c r="CY643" s="199" t="str">
        <f t="shared" si="855"/>
        <v>CY$287</v>
      </c>
      <c r="CZ643" s="199" t="str">
        <f t="shared" si="855"/>
        <v>CZ$287</v>
      </c>
      <c r="DA643" s="199" t="str">
        <f t="shared" si="855"/>
        <v>DA$287</v>
      </c>
      <c r="DB643" s="199" t="str">
        <f t="shared" si="855"/>
        <v>DB$287</v>
      </c>
      <c r="DC643" s="199" t="str">
        <f t="shared" si="855"/>
        <v>DC$287</v>
      </c>
      <c r="DD643" s="199" t="str">
        <f t="shared" si="855"/>
        <v>DD$287</v>
      </c>
      <c r="DE643" s="199" t="str">
        <f t="shared" si="855"/>
        <v>DE$287</v>
      </c>
      <c r="DF643" s="199" t="str">
        <f t="shared" si="855"/>
        <v>DF$287</v>
      </c>
      <c r="DG643" s="199" t="str">
        <f t="shared" si="855"/>
        <v>DG$287</v>
      </c>
      <c r="DH643" s="199" t="str">
        <f t="shared" si="855"/>
        <v>DH$287</v>
      </c>
      <c r="DI643" s="199" t="str">
        <f t="shared" si="855"/>
        <v>DI$287</v>
      </c>
      <c r="DJ643" s="199" t="str">
        <f t="shared" si="855"/>
        <v>DJ$287</v>
      </c>
      <c r="DK643" s="199" t="str">
        <f t="shared" si="855"/>
        <v>DK$287</v>
      </c>
      <c r="DL643" s="199" t="str">
        <f t="shared" si="855"/>
        <v>DL$287</v>
      </c>
    </row>
    <row r="644" spans="1:116" x14ac:dyDescent="0.35">
      <c r="A644" s="174"/>
      <c r="E644" s="8"/>
      <c r="G644" s="175" t="s">
        <v>462</v>
      </c>
      <c r="H644" s="200"/>
      <c r="I644" s="201"/>
      <c r="J644" s="201"/>
      <c r="K644" s="199"/>
      <c r="L644" s="199"/>
      <c r="M644" s="199"/>
      <c r="N644" s="199"/>
      <c r="O644" s="199"/>
      <c r="P644" s="199"/>
      <c r="R644" s="202"/>
      <c r="S644" s="369" t="str">
        <f>S580</f>
        <v>S$17</v>
      </c>
      <c r="T644" s="369" t="str">
        <f t="shared" ref="T644:CE644" si="856">T580</f>
        <v>T$17</v>
      </c>
      <c r="U644" s="369" t="str">
        <f t="shared" si="856"/>
        <v>U$17</v>
      </c>
      <c r="V644" s="369" t="str">
        <f t="shared" si="856"/>
        <v>V$17</v>
      </c>
      <c r="W644" s="369" t="str">
        <f t="shared" si="856"/>
        <v>W$17</v>
      </c>
      <c r="X644" s="369" t="str">
        <f t="shared" si="856"/>
        <v>X$17</v>
      </c>
      <c r="Y644" s="369" t="str">
        <f t="shared" si="856"/>
        <v>Y$17</v>
      </c>
      <c r="Z644" s="369" t="str">
        <f t="shared" si="856"/>
        <v>Z$17</v>
      </c>
      <c r="AA644" s="369" t="str">
        <f t="shared" si="856"/>
        <v>AA$17</v>
      </c>
      <c r="AB644" s="369" t="str">
        <f t="shared" si="856"/>
        <v>AB$17</v>
      </c>
      <c r="AC644" s="369" t="str">
        <f t="shared" si="856"/>
        <v>AC$17</v>
      </c>
      <c r="AD644" s="369" t="str">
        <f t="shared" si="856"/>
        <v>AD$17</v>
      </c>
      <c r="AE644" s="369" t="str">
        <f t="shared" si="856"/>
        <v>AE$17</v>
      </c>
      <c r="AF644" s="369" t="str">
        <f t="shared" si="856"/>
        <v>AF$17</v>
      </c>
      <c r="AG644" s="369" t="str">
        <f t="shared" si="856"/>
        <v>AG$17</v>
      </c>
      <c r="AH644" s="369" t="str">
        <f t="shared" si="856"/>
        <v>AH$17</v>
      </c>
      <c r="AI644" s="369" t="str">
        <f t="shared" si="856"/>
        <v>AI$17</v>
      </c>
      <c r="AJ644" s="369" t="str">
        <f t="shared" si="856"/>
        <v>AJ$17</v>
      </c>
      <c r="AK644" s="369" t="str">
        <f t="shared" si="856"/>
        <v>AK$17</v>
      </c>
      <c r="AL644" s="369" t="str">
        <f t="shared" si="856"/>
        <v>AL$17</v>
      </c>
      <c r="AM644" s="369" t="str">
        <f t="shared" si="856"/>
        <v>AM$17</v>
      </c>
      <c r="AN644" s="369" t="str">
        <f t="shared" si="856"/>
        <v>AN$17</v>
      </c>
      <c r="AO644" s="369" t="str">
        <f t="shared" si="856"/>
        <v>AO$17</v>
      </c>
      <c r="AP644" s="369" t="str">
        <f t="shared" si="856"/>
        <v>AP$17</v>
      </c>
      <c r="AQ644" s="369" t="str">
        <f t="shared" si="856"/>
        <v>AQ$17</v>
      </c>
      <c r="AR644" s="369" t="str">
        <f t="shared" si="856"/>
        <v>AR$17</v>
      </c>
      <c r="AS644" s="369" t="str">
        <f t="shared" si="856"/>
        <v>AS$17</v>
      </c>
      <c r="AT644" s="369" t="str">
        <f t="shared" si="856"/>
        <v>AT$17</v>
      </c>
      <c r="AU644" s="369" t="str">
        <f t="shared" si="856"/>
        <v>AU$17</v>
      </c>
      <c r="AV644" s="369" t="str">
        <f t="shared" si="856"/>
        <v>AV$17</v>
      </c>
      <c r="AW644" s="369" t="str">
        <f t="shared" si="856"/>
        <v>AW$17</v>
      </c>
      <c r="AX644" s="369" t="str">
        <f t="shared" si="856"/>
        <v>AX$17</v>
      </c>
      <c r="AY644" s="369" t="str">
        <f t="shared" si="856"/>
        <v>AY$17</v>
      </c>
      <c r="AZ644" s="369" t="str">
        <f t="shared" si="856"/>
        <v>AZ$17</v>
      </c>
      <c r="BA644" s="369" t="str">
        <f t="shared" si="856"/>
        <v>BA$17</v>
      </c>
      <c r="BB644" s="369" t="str">
        <f t="shared" si="856"/>
        <v>BB$17</v>
      </c>
      <c r="BC644" s="369" t="str">
        <f t="shared" si="856"/>
        <v>BC$17</v>
      </c>
      <c r="BD644" s="369" t="str">
        <f t="shared" si="856"/>
        <v>BD$17</v>
      </c>
      <c r="BE644" s="369" t="str">
        <f t="shared" si="856"/>
        <v>BE$17</v>
      </c>
      <c r="BF644" s="369" t="str">
        <f t="shared" si="856"/>
        <v>BF$17</v>
      </c>
      <c r="BG644" s="369" t="str">
        <f t="shared" si="856"/>
        <v>BG$17</v>
      </c>
      <c r="BH644" s="369" t="str">
        <f t="shared" si="856"/>
        <v>BH$17</v>
      </c>
      <c r="BI644" s="369" t="str">
        <f t="shared" si="856"/>
        <v>BI$17</v>
      </c>
      <c r="BJ644" s="369" t="str">
        <f t="shared" si="856"/>
        <v>BJ$17</v>
      </c>
      <c r="BK644" s="369" t="str">
        <f t="shared" si="856"/>
        <v>BK$17</v>
      </c>
      <c r="BL644" s="369" t="str">
        <f t="shared" si="856"/>
        <v>BL$17</v>
      </c>
      <c r="BM644" s="369" t="str">
        <f t="shared" si="856"/>
        <v>BM$17</v>
      </c>
      <c r="BN644" s="369" t="str">
        <f t="shared" si="856"/>
        <v>BN$17</v>
      </c>
      <c r="BO644" s="369" t="str">
        <f t="shared" si="856"/>
        <v>BO$17</v>
      </c>
      <c r="BP644" s="369" t="str">
        <f t="shared" si="856"/>
        <v>BP$17</v>
      </c>
      <c r="BQ644" s="369" t="str">
        <f t="shared" si="856"/>
        <v>BQ$17</v>
      </c>
      <c r="BR644" s="369" t="str">
        <f t="shared" si="856"/>
        <v>BR$17</v>
      </c>
      <c r="BS644" s="369" t="str">
        <f t="shared" si="856"/>
        <v>BS$17</v>
      </c>
      <c r="BT644" s="369" t="str">
        <f t="shared" si="856"/>
        <v>BT$17</v>
      </c>
      <c r="BU644" s="369" t="str">
        <f t="shared" si="856"/>
        <v>BU$17</v>
      </c>
      <c r="BV644" s="369" t="str">
        <f t="shared" si="856"/>
        <v>BV$17</v>
      </c>
      <c r="BW644" s="369" t="str">
        <f t="shared" si="856"/>
        <v>BW$17</v>
      </c>
      <c r="BX644" s="369" t="str">
        <f t="shared" si="856"/>
        <v>BX$17</v>
      </c>
      <c r="BY644" s="369" t="str">
        <f t="shared" si="856"/>
        <v>BY$17</v>
      </c>
      <c r="BZ644" s="369" t="str">
        <f t="shared" si="856"/>
        <v>BZ$17</v>
      </c>
      <c r="CA644" s="369" t="str">
        <f t="shared" si="856"/>
        <v>CA$17</v>
      </c>
      <c r="CB644" s="369" t="str">
        <f t="shared" si="856"/>
        <v>CB$17</v>
      </c>
      <c r="CC644" s="369" t="str">
        <f t="shared" si="856"/>
        <v>CC$17</v>
      </c>
      <c r="CD644" s="369" t="str">
        <f t="shared" si="856"/>
        <v>CD$17</v>
      </c>
      <c r="CE644" s="369" t="str">
        <f t="shared" si="856"/>
        <v>CE$17</v>
      </c>
      <c r="CF644" s="369" t="str">
        <f t="shared" ref="CF644:DL644" si="857">CF580</f>
        <v>CF$17</v>
      </c>
      <c r="CG644" s="369" t="str">
        <f t="shared" si="857"/>
        <v>CG$17</v>
      </c>
      <c r="CH644" s="369" t="str">
        <f t="shared" si="857"/>
        <v>CH$17</v>
      </c>
      <c r="CI644" s="369" t="str">
        <f t="shared" si="857"/>
        <v>CI$17</v>
      </c>
      <c r="CJ644" s="369" t="str">
        <f t="shared" si="857"/>
        <v>CJ$17</v>
      </c>
      <c r="CK644" s="369" t="str">
        <f t="shared" si="857"/>
        <v>CK$17</v>
      </c>
      <c r="CL644" s="369" t="str">
        <f t="shared" si="857"/>
        <v>CL$17</v>
      </c>
      <c r="CM644" s="369">
        <f t="shared" si="857"/>
        <v>0</v>
      </c>
      <c r="CN644" s="369">
        <f t="shared" si="857"/>
        <v>0</v>
      </c>
      <c r="CO644" s="369" t="str">
        <f t="shared" si="857"/>
        <v>CO$17</v>
      </c>
      <c r="CP644" s="369" t="str">
        <f t="shared" si="857"/>
        <v>CP$17</v>
      </c>
      <c r="CQ644" s="369" t="str">
        <f t="shared" si="857"/>
        <v>CQ$17</v>
      </c>
      <c r="CR644" s="369" t="str">
        <f t="shared" si="857"/>
        <v>CR$17</v>
      </c>
      <c r="CS644" s="369" t="str">
        <f t="shared" si="857"/>
        <v>CS$17</v>
      </c>
      <c r="CT644" s="369" t="str">
        <f t="shared" si="857"/>
        <v>CT$17</v>
      </c>
      <c r="CU644" s="369" t="str">
        <f t="shared" si="857"/>
        <v>CU$17</v>
      </c>
      <c r="CV644" s="369" t="str">
        <f t="shared" si="857"/>
        <v>CV$17</v>
      </c>
      <c r="CW644" s="369" t="str">
        <f t="shared" si="857"/>
        <v>CW$17</v>
      </c>
      <c r="CX644" s="369" t="str">
        <f t="shared" si="857"/>
        <v>CX$17</v>
      </c>
      <c r="CY644" s="369" t="str">
        <f t="shared" si="857"/>
        <v>CY$17</v>
      </c>
      <c r="CZ644" s="369" t="str">
        <f t="shared" si="857"/>
        <v>CZ$17</v>
      </c>
      <c r="DA644" s="369" t="str">
        <f t="shared" si="857"/>
        <v>DA$17</v>
      </c>
      <c r="DB644" s="369" t="str">
        <f t="shared" si="857"/>
        <v>DB$17</v>
      </c>
      <c r="DC644" s="369" t="str">
        <f t="shared" si="857"/>
        <v>DC$17</v>
      </c>
      <c r="DD644" s="369" t="str">
        <f t="shared" si="857"/>
        <v>DD$17</v>
      </c>
      <c r="DE644" s="369" t="str">
        <f t="shared" si="857"/>
        <v>DE$17</v>
      </c>
      <c r="DF644" s="369" t="str">
        <f t="shared" si="857"/>
        <v>DF$17</v>
      </c>
      <c r="DG644" s="369" t="str">
        <f t="shared" si="857"/>
        <v>DG$17</v>
      </c>
      <c r="DH644" s="369" t="str">
        <f t="shared" si="857"/>
        <v>DH$17</v>
      </c>
      <c r="DI644" s="369" t="str">
        <f t="shared" si="857"/>
        <v>DI$17</v>
      </c>
      <c r="DJ644" s="369" t="str">
        <f t="shared" si="857"/>
        <v>DJ$17</v>
      </c>
      <c r="DK644" s="369" t="str">
        <f t="shared" si="857"/>
        <v>DK$17</v>
      </c>
      <c r="DL644" s="369" t="str">
        <f t="shared" si="857"/>
        <v>DL$17</v>
      </c>
    </row>
    <row r="645" spans="1:116" x14ac:dyDescent="0.35">
      <c r="A645" s="174"/>
      <c r="E645" s="8"/>
      <c r="G645" s="175" t="s">
        <v>491</v>
      </c>
      <c r="H645" s="200"/>
      <c r="I645" s="201"/>
      <c r="J645" s="201"/>
      <c r="K645" s="202"/>
      <c r="L645" s="202"/>
      <c r="M645" s="202"/>
      <c r="N645" s="202"/>
      <c r="O645" s="202"/>
      <c r="P645" s="202"/>
      <c r="R645" s="202"/>
      <c r="S645" s="199"/>
      <c r="T645" s="199"/>
      <c r="U645" s="199"/>
      <c r="V645" s="199"/>
      <c r="W645" s="199"/>
      <c r="X645" s="199"/>
      <c r="Y645" s="199"/>
      <c r="Z645" s="199"/>
      <c r="AA645" s="199"/>
      <c r="AB645" s="199"/>
      <c r="AC645" s="199"/>
      <c r="AD645" s="199"/>
      <c r="AE645" s="199"/>
      <c r="AF645" s="199"/>
      <c r="AG645" s="199"/>
      <c r="AH645" s="199"/>
      <c r="AI645" s="199"/>
      <c r="AJ645" s="199"/>
      <c r="AK645" s="199"/>
      <c r="AL645" s="199"/>
      <c r="AM645" s="199"/>
      <c r="AN645" s="199"/>
      <c r="AO645" s="199"/>
      <c r="AP645" s="199"/>
      <c r="AQ645" s="199"/>
      <c r="AR645" s="199"/>
      <c r="AS645" s="199"/>
      <c r="AT645" s="199"/>
      <c r="AU645" s="199"/>
      <c r="AV645" s="199"/>
      <c r="AW645" s="199"/>
      <c r="AX645" s="199"/>
      <c r="AY645" s="199"/>
      <c r="AZ645" s="199"/>
      <c r="BA645" s="199"/>
      <c r="BB645" s="199"/>
      <c r="BC645" s="199"/>
      <c r="BD645" s="199"/>
      <c r="BE645" s="199"/>
      <c r="BF645" s="199"/>
      <c r="BG645" s="199"/>
      <c r="BH645" s="199"/>
      <c r="BI645" s="199"/>
      <c r="BJ645" s="199"/>
      <c r="BK645" s="199"/>
      <c r="BL645" s="199"/>
      <c r="BM645" s="199"/>
      <c r="BN645" s="199"/>
      <c r="BO645" s="199"/>
      <c r="BP645" s="199"/>
      <c r="BQ645" s="199"/>
      <c r="BR645" s="199"/>
      <c r="BS645" s="199"/>
      <c r="BT645" s="199"/>
      <c r="BU645" s="199"/>
      <c r="BV645" s="199"/>
      <c r="BW645" s="199"/>
      <c r="BX645" s="199"/>
      <c r="BY645" s="199"/>
      <c r="BZ645" s="199"/>
      <c r="CA645" s="199"/>
      <c r="CB645" s="199"/>
      <c r="CC645" s="199"/>
      <c r="CD645" s="199"/>
      <c r="CE645" s="199"/>
      <c r="CF645" s="199"/>
      <c r="CG645" s="199"/>
      <c r="CH645" s="199"/>
      <c r="CI645" s="199"/>
      <c r="CJ645" s="199"/>
      <c r="CK645" s="199"/>
      <c r="CL645" s="199"/>
      <c r="CN645" s="201"/>
      <c r="CO645" s="199"/>
      <c r="CP645" s="199"/>
      <c r="CQ645" s="199"/>
      <c r="CR645" s="199"/>
      <c r="CS645" s="199"/>
      <c r="CT645" s="199"/>
      <c r="CU645" s="199"/>
      <c r="CV645" s="199"/>
      <c r="CW645" s="199"/>
      <c r="CX645" s="199"/>
      <c r="CY645" s="199"/>
      <c r="CZ645" s="199"/>
      <c r="DA645" s="199"/>
      <c r="DB645" s="199"/>
      <c r="DC645" s="199"/>
      <c r="DD645" s="199"/>
      <c r="DE645" s="199"/>
      <c r="DF645" s="199"/>
      <c r="DG645" s="199"/>
      <c r="DH645" s="199"/>
      <c r="DI645" s="199"/>
      <c r="DJ645" s="199"/>
      <c r="DK645" s="199"/>
      <c r="DL645" s="199"/>
    </row>
    <row r="646" spans="1:116" x14ac:dyDescent="0.35">
      <c r="A646" s="174"/>
      <c r="E646" s="8"/>
      <c r="G646" s="175" t="s">
        <v>505</v>
      </c>
      <c r="H646" s="200"/>
      <c r="I646" s="201"/>
      <c r="J646" s="201"/>
      <c r="K646" s="202"/>
      <c r="L646" s="202"/>
      <c r="M646" s="202"/>
      <c r="N646" s="202"/>
      <c r="O646" s="202"/>
      <c r="P646" s="202"/>
      <c r="R646" s="202"/>
      <c r="S646" s="190"/>
      <c r="T646" s="190"/>
      <c r="U646" s="190"/>
      <c r="V646" s="190"/>
      <c r="W646" s="190"/>
      <c r="X646" s="190"/>
      <c r="Y646" s="190"/>
      <c r="Z646" s="190"/>
      <c r="AA646" s="190"/>
      <c r="AB646" s="190"/>
      <c r="AC646" s="190"/>
      <c r="AD646" s="190"/>
      <c r="AE646" s="190"/>
      <c r="AF646" s="190"/>
      <c r="AG646" s="190"/>
      <c r="AH646" s="190"/>
      <c r="AI646" s="190"/>
      <c r="AJ646" s="190"/>
      <c r="AK646" s="190"/>
      <c r="AL646" s="190"/>
      <c r="AM646" s="190"/>
      <c r="AN646" s="190"/>
      <c r="AO646" s="190"/>
      <c r="AP646" s="190"/>
      <c r="AQ646" s="190"/>
      <c r="AR646" s="190"/>
      <c r="AS646" s="190"/>
      <c r="AT646" s="190"/>
      <c r="AU646" s="190"/>
      <c r="AV646" s="190"/>
      <c r="AW646" s="190"/>
      <c r="AX646" s="190"/>
      <c r="AY646" s="190"/>
      <c r="AZ646" s="190"/>
      <c r="BA646" s="190"/>
      <c r="BB646" s="190"/>
      <c r="BC646" s="190"/>
      <c r="BD646" s="190"/>
      <c r="BE646" s="190"/>
      <c r="BF646" s="190"/>
      <c r="BG646" s="190"/>
      <c r="BH646" s="190"/>
      <c r="BI646" s="190"/>
      <c r="BJ646" s="190"/>
      <c r="BK646" s="190"/>
      <c r="BL646" s="190"/>
      <c r="BM646" s="190"/>
      <c r="BN646" s="190"/>
      <c r="BO646" s="190"/>
      <c r="BP646" s="190"/>
      <c r="BQ646" s="190"/>
      <c r="BR646" s="190"/>
      <c r="BS646" s="190"/>
      <c r="BT646" s="190"/>
      <c r="BU646" s="190"/>
      <c r="BV646" s="190"/>
      <c r="BW646" s="190"/>
      <c r="BX646" s="190"/>
      <c r="BY646" s="190"/>
      <c r="BZ646" s="190"/>
      <c r="CA646" s="190"/>
      <c r="CB646" s="190"/>
      <c r="CC646" s="190"/>
      <c r="CD646" s="190"/>
      <c r="CE646" s="190"/>
      <c r="CF646" s="190"/>
      <c r="CG646" s="190"/>
      <c r="CH646" s="190"/>
      <c r="CI646" s="190"/>
      <c r="CJ646" s="190"/>
      <c r="CK646" s="190"/>
      <c r="CL646" s="190"/>
      <c r="CN646" s="201"/>
      <c r="CO646" s="190"/>
      <c r="CP646" s="190"/>
      <c r="CQ646" s="190"/>
      <c r="CR646" s="190"/>
      <c r="CS646" s="190"/>
      <c r="CT646" s="190"/>
      <c r="CU646" s="190"/>
      <c r="CV646" s="190"/>
      <c r="CW646" s="190"/>
      <c r="CX646" s="190"/>
      <c r="CY646" s="190"/>
      <c r="CZ646" s="190"/>
      <c r="DA646" s="190"/>
      <c r="DB646" s="190"/>
      <c r="DC646" s="190"/>
      <c r="DD646" s="190"/>
      <c r="DE646" s="190"/>
      <c r="DF646" s="190"/>
      <c r="DG646" s="190"/>
      <c r="DH646" s="190"/>
      <c r="DI646" s="190"/>
      <c r="DJ646" s="190"/>
      <c r="DK646" s="190"/>
      <c r="DL646" s="190"/>
    </row>
    <row r="647" spans="1:116" x14ac:dyDescent="0.35">
      <c r="A647" s="174"/>
      <c r="E647" s="8"/>
      <c r="G647" s="175" t="s">
        <v>463</v>
      </c>
      <c r="H647" s="200"/>
      <c r="I647" s="201"/>
      <c r="J647" s="201"/>
      <c r="K647" s="202"/>
      <c r="L647" s="202"/>
      <c r="M647" s="202"/>
      <c r="N647" s="202"/>
      <c r="O647" s="202"/>
      <c r="P647" s="202"/>
      <c r="R647" s="202"/>
      <c r="S647" s="190" t="str">
        <f t="shared" ref="S647:CD647" si="858">S$22</f>
        <v>S$18</v>
      </c>
      <c r="T647" s="190" t="str">
        <f t="shared" si="858"/>
        <v>T$18</v>
      </c>
      <c r="U647" s="190" t="str">
        <f t="shared" si="858"/>
        <v>U$18</v>
      </c>
      <c r="V647" s="190" t="str">
        <f t="shared" si="858"/>
        <v>V$18</v>
      </c>
      <c r="W647" s="190" t="str">
        <f t="shared" si="858"/>
        <v>W$18</v>
      </c>
      <c r="X647" s="190" t="str">
        <f t="shared" si="858"/>
        <v>X$18</v>
      </c>
      <c r="Y647" s="190" t="str">
        <f t="shared" si="858"/>
        <v>Y$18</v>
      </c>
      <c r="Z647" s="190" t="str">
        <f t="shared" si="858"/>
        <v>Z$18</v>
      </c>
      <c r="AA647" s="190" t="str">
        <f t="shared" si="858"/>
        <v>AA$18</v>
      </c>
      <c r="AB647" s="190" t="str">
        <f t="shared" si="858"/>
        <v>AB$18</v>
      </c>
      <c r="AC647" s="190" t="str">
        <f t="shared" si="858"/>
        <v>AC$18</v>
      </c>
      <c r="AD647" s="190" t="str">
        <f t="shared" si="858"/>
        <v>AD$18</v>
      </c>
      <c r="AE647" s="190" t="str">
        <f t="shared" si="858"/>
        <v>AE$18</v>
      </c>
      <c r="AF647" s="190" t="str">
        <f t="shared" si="858"/>
        <v>AF$18</v>
      </c>
      <c r="AG647" s="190" t="str">
        <f t="shared" si="858"/>
        <v>AG$18</v>
      </c>
      <c r="AH647" s="190" t="str">
        <f t="shared" si="858"/>
        <v>AH$18</v>
      </c>
      <c r="AI647" s="190" t="str">
        <f t="shared" si="858"/>
        <v>AI$18</v>
      </c>
      <c r="AJ647" s="190" t="str">
        <f t="shared" si="858"/>
        <v>AJ$18</v>
      </c>
      <c r="AK647" s="190" t="str">
        <f t="shared" si="858"/>
        <v>AK$18</v>
      </c>
      <c r="AL647" s="190" t="str">
        <f t="shared" si="858"/>
        <v>AL$18</v>
      </c>
      <c r="AM647" s="190" t="str">
        <f t="shared" si="858"/>
        <v>AM$18</v>
      </c>
      <c r="AN647" s="190" t="str">
        <f t="shared" si="858"/>
        <v>AN$18</v>
      </c>
      <c r="AO647" s="190" t="str">
        <f t="shared" si="858"/>
        <v>AO$18</v>
      </c>
      <c r="AP647" s="190" t="str">
        <f t="shared" si="858"/>
        <v>AP$18</v>
      </c>
      <c r="AQ647" s="190" t="str">
        <f t="shared" si="858"/>
        <v>AQ$18</v>
      </c>
      <c r="AR647" s="190" t="str">
        <f t="shared" si="858"/>
        <v>AR$18</v>
      </c>
      <c r="AS647" s="190" t="str">
        <f t="shared" si="858"/>
        <v>AS$18</v>
      </c>
      <c r="AT647" s="190" t="str">
        <f t="shared" si="858"/>
        <v>AT$18</v>
      </c>
      <c r="AU647" s="190" t="str">
        <f t="shared" si="858"/>
        <v>AU$18</v>
      </c>
      <c r="AV647" s="190" t="str">
        <f t="shared" si="858"/>
        <v>AV$18</v>
      </c>
      <c r="AW647" s="190" t="str">
        <f t="shared" si="858"/>
        <v>AW$18</v>
      </c>
      <c r="AX647" s="190" t="str">
        <f t="shared" si="858"/>
        <v>AX$18</v>
      </c>
      <c r="AY647" s="190" t="str">
        <f t="shared" si="858"/>
        <v>AY$18</v>
      </c>
      <c r="AZ647" s="190" t="str">
        <f t="shared" si="858"/>
        <v>AZ$18</v>
      </c>
      <c r="BA647" s="190" t="str">
        <f t="shared" si="858"/>
        <v>BA$18</v>
      </c>
      <c r="BB647" s="190" t="str">
        <f t="shared" si="858"/>
        <v>BB$18</v>
      </c>
      <c r="BC647" s="190" t="str">
        <f t="shared" si="858"/>
        <v>BC$18</v>
      </c>
      <c r="BD647" s="190" t="str">
        <f t="shared" si="858"/>
        <v>BD$18</v>
      </c>
      <c r="BE647" s="190" t="str">
        <f t="shared" si="858"/>
        <v>BE$18</v>
      </c>
      <c r="BF647" s="190" t="str">
        <f t="shared" si="858"/>
        <v>BF$18</v>
      </c>
      <c r="BG647" s="190" t="str">
        <f t="shared" si="858"/>
        <v>BG$18</v>
      </c>
      <c r="BH647" s="190" t="str">
        <f t="shared" si="858"/>
        <v>BH$18</v>
      </c>
      <c r="BI647" s="190" t="str">
        <f t="shared" si="858"/>
        <v>BI$18</v>
      </c>
      <c r="BJ647" s="190" t="str">
        <f t="shared" si="858"/>
        <v>BJ$18</v>
      </c>
      <c r="BK647" s="190" t="str">
        <f t="shared" si="858"/>
        <v>BK$18</v>
      </c>
      <c r="BL647" s="190" t="str">
        <f t="shared" si="858"/>
        <v>BL$18</v>
      </c>
      <c r="BM647" s="190" t="str">
        <f t="shared" si="858"/>
        <v>BM$18</v>
      </c>
      <c r="BN647" s="190" t="str">
        <f t="shared" si="858"/>
        <v>BN$18</v>
      </c>
      <c r="BO647" s="190" t="str">
        <f t="shared" si="858"/>
        <v>BO$18</v>
      </c>
      <c r="BP647" s="190" t="str">
        <f t="shared" si="858"/>
        <v>BP$18</v>
      </c>
      <c r="BQ647" s="190" t="str">
        <f t="shared" si="858"/>
        <v>BQ$18</v>
      </c>
      <c r="BR647" s="190" t="str">
        <f t="shared" si="858"/>
        <v>BR$18</v>
      </c>
      <c r="BS647" s="190" t="str">
        <f t="shared" si="858"/>
        <v>BS$18</v>
      </c>
      <c r="BT647" s="190" t="str">
        <f t="shared" si="858"/>
        <v>BT$18</v>
      </c>
      <c r="BU647" s="190" t="str">
        <f t="shared" si="858"/>
        <v>BU$18</v>
      </c>
      <c r="BV647" s="190" t="str">
        <f t="shared" si="858"/>
        <v>BV$18</v>
      </c>
      <c r="BW647" s="190" t="str">
        <f t="shared" si="858"/>
        <v>BW$18</v>
      </c>
      <c r="BX647" s="190" t="str">
        <f t="shared" si="858"/>
        <v>BX$18</v>
      </c>
      <c r="BY647" s="190" t="str">
        <f t="shared" si="858"/>
        <v>BY$18</v>
      </c>
      <c r="BZ647" s="190" t="str">
        <f t="shared" si="858"/>
        <v>BZ$18</v>
      </c>
      <c r="CA647" s="190" t="str">
        <f t="shared" si="858"/>
        <v>CA$18</v>
      </c>
      <c r="CB647" s="190" t="str">
        <f t="shared" si="858"/>
        <v>CB$18</v>
      </c>
      <c r="CC647" s="190" t="str">
        <f t="shared" si="858"/>
        <v>CC$18</v>
      </c>
      <c r="CD647" s="190" t="str">
        <f t="shared" si="858"/>
        <v>CD$18</v>
      </c>
      <c r="CE647" s="190" t="str">
        <f t="shared" ref="CE647:CL647" si="859">CE$22</f>
        <v>CE$18</v>
      </c>
      <c r="CF647" s="190" t="str">
        <f t="shared" si="859"/>
        <v>CF$18</v>
      </c>
      <c r="CG647" s="190" t="str">
        <f t="shared" si="859"/>
        <v>CG$18</v>
      </c>
      <c r="CH647" s="190" t="str">
        <f t="shared" si="859"/>
        <v>CH$18</v>
      </c>
      <c r="CI647" s="190" t="str">
        <f t="shared" si="859"/>
        <v>CI$18</v>
      </c>
      <c r="CJ647" s="190" t="str">
        <f t="shared" si="859"/>
        <v>CJ$18</v>
      </c>
      <c r="CK647" s="190" t="str">
        <f t="shared" si="859"/>
        <v>CK$18</v>
      </c>
      <c r="CL647" s="190" t="str">
        <f t="shared" si="859"/>
        <v>CL$18</v>
      </c>
      <c r="CN647" s="201"/>
      <c r="CO647" s="190" t="str">
        <f t="shared" ref="CO647:DL647" si="860">CO$22</f>
        <v>CO$18</v>
      </c>
      <c r="CP647" s="190" t="str">
        <f t="shared" si="860"/>
        <v>CP$18</v>
      </c>
      <c r="CQ647" s="190" t="str">
        <f t="shared" si="860"/>
        <v>CQ$18</v>
      </c>
      <c r="CR647" s="190" t="str">
        <f t="shared" si="860"/>
        <v>CR$18</v>
      </c>
      <c r="CS647" s="190" t="str">
        <f t="shared" si="860"/>
        <v>CS$18</v>
      </c>
      <c r="CT647" s="190" t="str">
        <f t="shared" si="860"/>
        <v>CT$18</v>
      </c>
      <c r="CU647" s="190" t="str">
        <f t="shared" si="860"/>
        <v>CU$18</v>
      </c>
      <c r="CV647" s="190" t="str">
        <f t="shared" si="860"/>
        <v>CV$18</v>
      </c>
      <c r="CW647" s="190" t="str">
        <f t="shared" si="860"/>
        <v>CW$18</v>
      </c>
      <c r="CX647" s="190" t="str">
        <f t="shared" si="860"/>
        <v>CX$18</v>
      </c>
      <c r="CY647" s="190" t="str">
        <f t="shared" si="860"/>
        <v>CY$18</v>
      </c>
      <c r="CZ647" s="190" t="str">
        <f t="shared" si="860"/>
        <v>CZ$18</v>
      </c>
      <c r="DA647" s="190" t="str">
        <f t="shared" si="860"/>
        <v>DA$18</v>
      </c>
      <c r="DB647" s="190" t="str">
        <f t="shared" si="860"/>
        <v>DB$18</v>
      </c>
      <c r="DC647" s="190" t="str">
        <f t="shared" si="860"/>
        <v>DC$18</v>
      </c>
      <c r="DD647" s="190" t="str">
        <f t="shared" si="860"/>
        <v>DD$18</v>
      </c>
      <c r="DE647" s="190" t="str">
        <f t="shared" si="860"/>
        <v>DE$18</v>
      </c>
      <c r="DF647" s="190" t="str">
        <f t="shared" si="860"/>
        <v>DF$18</v>
      </c>
      <c r="DG647" s="190" t="str">
        <f t="shared" si="860"/>
        <v>DG$18</v>
      </c>
      <c r="DH647" s="190" t="str">
        <f t="shared" si="860"/>
        <v>DH$18</v>
      </c>
      <c r="DI647" s="190" t="str">
        <f t="shared" si="860"/>
        <v>DI$18</v>
      </c>
      <c r="DJ647" s="190" t="str">
        <f t="shared" si="860"/>
        <v>DJ$18</v>
      </c>
      <c r="DK647" s="190" t="str">
        <f t="shared" si="860"/>
        <v>DK$18</v>
      </c>
      <c r="DL647" s="190" t="str">
        <f t="shared" si="860"/>
        <v>DL$18</v>
      </c>
    </row>
    <row r="648" spans="1:116" x14ac:dyDescent="0.35">
      <c r="A648" s="174"/>
      <c r="E648" s="8"/>
      <c r="G648" s="175" t="s">
        <v>464</v>
      </c>
      <c r="H648" s="200"/>
      <c r="I648" s="201"/>
      <c r="J648" s="201"/>
      <c r="K648" s="202"/>
      <c r="L648" s="202"/>
      <c r="M648" s="202"/>
      <c r="N648" s="202"/>
      <c r="O648" s="202"/>
      <c r="P648" s="202"/>
      <c r="R648" s="202"/>
      <c r="S648" s="190" t="str">
        <f t="shared" ref="S648:CD648" si="861">S$23</f>
        <v>S$19</v>
      </c>
      <c r="T648" s="190" t="str">
        <f t="shared" si="861"/>
        <v>T$19</v>
      </c>
      <c r="U648" s="190" t="str">
        <f t="shared" si="861"/>
        <v>U$19</v>
      </c>
      <c r="V648" s="190" t="str">
        <f t="shared" si="861"/>
        <v>V$19</v>
      </c>
      <c r="W648" s="190" t="str">
        <f t="shared" si="861"/>
        <v>W$19</v>
      </c>
      <c r="X648" s="190" t="str">
        <f t="shared" si="861"/>
        <v>X$19</v>
      </c>
      <c r="Y648" s="190" t="str">
        <f t="shared" si="861"/>
        <v>Y$19</v>
      </c>
      <c r="Z648" s="190" t="str">
        <f t="shared" si="861"/>
        <v>Z$19</v>
      </c>
      <c r="AA648" s="190" t="str">
        <f t="shared" si="861"/>
        <v>AA$19</v>
      </c>
      <c r="AB648" s="190" t="str">
        <f t="shared" si="861"/>
        <v>AB$19</v>
      </c>
      <c r="AC648" s="190" t="str">
        <f t="shared" si="861"/>
        <v>AC$19</v>
      </c>
      <c r="AD648" s="190" t="str">
        <f t="shared" si="861"/>
        <v>AD$19</v>
      </c>
      <c r="AE648" s="190" t="str">
        <f t="shared" si="861"/>
        <v>AE$19</v>
      </c>
      <c r="AF648" s="190" t="str">
        <f t="shared" si="861"/>
        <v>AF$19</v>
      </c>
      <c r="AG648" s="190" t="str">
        <f t="shared" si="861"/>
        <v>AG$19</v>
      </c>
      <c r="AH648" s="190" t="str">
        <f t="shared" si="861"/>
        <v>AH$19</v>
      </c>
      <c r="AI648" s="190" t="str">
        <f t="shared" si="861"/>
        <v>AI$19</v>
      </c>
      <c r="AJ648" s="190" t="str">
        <f t="shared" si="861"/>
        <v>AJ$19</v>
      </c>
      <c r="AK648" s="190" t="str">
        <f t="shared" si="861"/>
        <v>AK$19</v>
      </c>
      <c r="AL648" s="190" t="str">
        <f t="shared" si="861"/>
        <v>AL$19</v>
      </c>
      <c r="AM648" s="190" t="str">
        <f t="shared" si="861"/>
        <v>AM$19</v>
      </c>
      <c r="AN648" s="190" t="str">
        <f t="shared" si="861"/>
        <v>AN$19</v>
      </c>
      <c r="AO648" s="190" t="str">
        <f t="shared" si="861"/>
        <v>AO$19</v>
      </c>
      <c r="AP648" s="190" t="str">
        <f t="shared" si="861"/>
        <v>AP$19</v>
      </c>
      <c r="AQ648" s="190" t="str">
        <f t="shared" si="861"/>
        <v>AQ$19</v>
      </c>
      <c r="AR648" s="190" t="str">
        <f t="shared" si="861"/>
        <v>AR$19</v>
      </c>
      <c r="AS648" s="190" t="str">
        <f t="shared" si="861"/>
        <v>AS$19</v>
      </c>
      <c r="AT648" s="190" t="str">
        <f t="shared" si="861"/>
        <v>AT$19</v>
      </c>
      <c r="AU648" s="190" t="str">
        <f t="shared" si="861"/>
        <v>AU$19</v>
      </c>
      <c r="AV648" s="190" t="str">
        <f t="shared" si="861"/>
        <v>AV$19</v>
      </c>
      <c r="AW648" s="190" t="str">
        <f t="shared" si="861"/>
        <v>AW$19</v>
      </c>
      <c r="AX648" s="190" t="str">
        <f t="shared" si="861"/>
        <v>AX$19</v>
      </c>
      <c r="AY648" s="190" t="str">
        <f t="shared" si="861"/>
        <v>AY$19</v>
      </c>
      <c r="AZ648" s="190" t="str">
        <f t="shared" si="861"/>
        <v>AZ$19</v>
      </c>
      <c r="BA648" s="190" t="str">
        <f t="shared" si="861"/>
        <v>BA$19</v>
      </c>
      <c r="BB648" s="190" t="str">
        <f t="shared" si="861"/>
        <v>BB$19</v>
      </c>
      <c r="BC648" s="190" t="str">
        <f t="shared" si="861"/>
        <v>BC$19</v>
      </c>
      <c r="BD648" s="190" t="str">
        <f t="shared" si="861"/>
        <v>BD$19</v>
      </c>
      <c r="BE648" s="190" t="str">
        <f t="shared" si="861"/>
        <v>BE$19</v>
      </c>
      <c r="BF648" s="190" t="str">
        <f t="shared" si="861"/>
        <v>BF$19</v>
      </c>
      <c r="BG648" s="190" t="str">
        <f t="shared" si="861"/>
        <v>BG$19</v>
      </c>
      <c r="BH648" s="190" t="str">
        <f t="shared" si="861"/>
        <v>BH$19</v>
      </c>
      <c r="BI648" s="190" t="str">
        <f t="shared" si="861"/>
        <v>BI$19</v>
      </c>
      <c r="BJ648" s="190" t="str">
        <f t="shared" si="861"/>
        <v>BJ$19</v>
      </c>
      <c r="BK648" s="190" t="str">
        <f t="shared" si="861"/>
        <v>BK$19</v>
      </c>
      <c r="BL648" s="190" t="str">
        <f t="shared" si="861"/>
        <v>BL$19</v>
      </c>
      <c r="BM648" s="190" t="str">
        <f t="shared" si="861"/>
        <v>BM$19</v>
      </c>
      <c r="BN648" s="190" t="str">
        <f t="shared" si="861"/>
        <v>BN$19</v>
      </c>
      <c r="BO648" s="190" t="str">
        <f t="shared" si="861"/>
        <v>BO$19</v>
      </c>
      <c r="BP648" s="190" t="str">
        <f t="shared" si="861"/>
        <v>BP$19</v>
      </c>
      <c r="BQ648" s="190" t="str">
        <f t="shared" si="861"/>
        <v>BQ$19</v>
      </c>
      <c r="BR648" s="190" t="str">
        <f t="shared" si="861"/>
        <v>BR$19</v>
      </c>
      <c r="BS648" s="190" t="str">
        <f t="shared" si="861"/>
        <v>BS$19</v>
      </c>
      <c r="BT648" s="190" t="str">
        <f t="shared" si="861"/>
        <v>BT$19</v>
      </c>
      <c r="BU648" s="190" t="str">
        <f t="shared" si="861"/>
        <v>BU$19</v>
      </c>
      <c r="BV648" s="190" t="str">
        <f t="shared" si="861"/>
        <v>BV$19</v>
      </c>
      <c r="BW648" s="190" t="str">
        <f t="shared" si="861"/>
        <v>BW$19</v>
      </c>
      <c r="BX648" s="190" t="str">
        <f t="shared" si="861"/>
        <v>BX$19</v>
      </c>
      <c r="BY648" s="190" t="str">
        <f t="shared" si="861"/>
        <v>BY$19</v>
      </c>
      <c r="BZ648" s="190" t="str">
        <f t="shared" si="861"/>
        <v>BZ$19</v>
      </c>
      <c r="CA648" s="190" t="str">
        <f t="shared" si="861"/>
        <v>CA$19</v>
      </c>
      <c r="CB648" s="190" t="str">
        <f t="shared" si="861"/>
        <v>CB$19</v>
      </c>
      <c r="CC648" s="190" t="str">
        <f t="shared" si="861"/>
        <v>CC$19</v>
      </c>
      <c r="CD648" s="190" t="str">
        <f t="shared" si="861"/>
        <v>CD$19</v>
      </c>
      <c r="CE648" s="190" t="str">
        <f t="shared" ref="CE648:CL648" si="862">CE$23</f>
        <v>CE$19</v>
      </c>
      <c r="CF648" s="190" t="str">
        <f t="shared" si="862"/>
        <v>CF$19</v>
      </c>
      <c r="CG648" s="190" t="str">
        <f t="shared" si="862"/>
        <v>CG$19</v>
      </c>
      <c r="CH648" s="190" t="str">
        <f t="shared" si="862"/>
        <v>CH$19</v>
      </c>
      <c r="CI648" s="190" t="str">
        <f t="shared" si="862"/>
        <v>CI$19</v>
      </c>
      <c r="CJ648" s="190" t="str">
        <f t="shared" si="862"/>
        <v>CJ$19</v>
      </c>
      <c r="CK648" s="190" t="str">
        <f t="shared" si="862"/>
        <v>CK$19</v>
      </c>
      <c r="CL648" s="190" t="str">
        <f t="shared" si="862"/>
        <v>CL$19</v>
      </c>
      <c r="CN648" s="201"/>
      <c r="CO648" s="190" t="str">
        <f t="shared" ref="CO648:DL648" si="863">CO$23</f>
        <v>CO$19</v>
      </c>
      <c r="CP648" s="190" t="str">
        <f t="shared" si="863"/>
        <v>CP$19</v>
      </c>
      <c r="CQ648" s="190" t="str">
        <f t="shared" si="863"/>
        <v>CQ$19</v>
      </c>
      <c r="CR648" s="190" t="str">
        <f t="shared" si="863"/>
        <v>CR$19</v>
      </c>
      <c r="CS648" s="190" t="str">
        <f t="shared" si="863"/>
        <v>CS$19</v>
      </c>
      <c r="CT648" s="190" t="str">
        <f t="shared" si="863"/>
        <v>CT$19</v>
      </c>
      <c r="CU648" s="190" t="str">
        <f t="shared" si="863"/>
        <v>CU$19</v>
      </c>
      <c r="CV648" s="190" t="str">
        <f t="shared" si="863"/>
        <v>CV$19</v>
      </c>
      <c r="CW648" s="190" t="str">
        <f t="shared" si="863"/>
        <v>CW$19</v>
      </c>
      <c r="CX648" s="190" t="str">
        <f t="shared" si="863"/>
        <v>CX$19</v>
      </c>
      <c r="CY648" s="190" t="str">
        <f t="shared" si="863"/>
        <v>CY$19</v>
      </c>
      <c r="CZ648" s="190" t="str">
        <f t="shared" si="863"/>
        <v>CZ$19</v>
      </c>
      <c r="DA648" s="190" t="str">
        <f t="shared" si="863"/>
        <v>DA$19</v>
      </c>
      <c r="DB648" s="190" t="str">
        <f t="shared" si="863"/>
        <v>DB$19</v>
      </c>
      <c r="DC648" s="190" t="str">
        <f t="shared" si="863"/>
        <v>DC$19</v>
      </c>
      <c r="DD648" s="190" t="str">
        <f t="shared" si="863"/>
        <v>DD$19</v>
      </c>
      <c r="DE648" s="190" t="str">
        <f t="shared" si="863"/>
        <v>DE$19</v>
      </c>
      <c r="DF648" s="190" t="str">
        <f t="shared" si="863"/>
        <v>DF$19</v>
      </c>
      <c r="DG648" s="190" t="str">
        <f t="shared" si="863"/>
        <v>DG$19</v>
      </c>
      <c r="DH648" s="190" t="str">
        <f t="shared" si="863"/>
        <v>DH$19</v>
      </c>
      <c r="DI648" s="190" t="str">
        <f t="shared" si="863"/>
        <v>DI$19</v>
      </c>
      <c r="DJ648" s="190" t="str">
        <f t="shared" si="863"/>
        <v>DJ$19</v>
      </c>
      <c r="DK648" s="190" t="str">
        <f t="shared" si="863"/>
        <v>DK$19</v>
      </c>
      <c r="DL648" s="190" t="str">
        <f t="shared" si="863"/>
        <v>DL$19</v>
      </c>
    </row>
    <row r="649" spans="1:116" x14ac:dyDescent="0.35">
      <c r="A649" s="31" t="s">
        <v>218</v>
      </c>
      <c r="B649" s="31" t="s">
        <v>81</v>
      </c>
      <c r="C649" s="31"/>
      <c r="D649" t="s">
        <v>812</v>
      </c>
      <c r="E649" s="8" t="str">
        <f t="shared" ref="E649:E651" si="864">ROW()&amp;" "&amp;D649</f>
        <v>649 LISTSALES-PV</v>
      </c>
      <c r="F649" t="s">
        <v>797</v>
      </c>
      <c r="G649" s="66" t="s">
        <v>779</v>
      </c>
      <c r="H649" s="22"/>
      <c r="I649" s="306"/>
      <c r="J649" s="306"/>
      <c r="K649" s="22"/>
      <c r="L649" s="22"/>
      <c r="M649" s="22"/>
      <c r="N649" s="22"/>
      <c r="O649" s="22"/>
      <c r="P649" s="22"/>
      <c r="R649" s="66"/>
      <c r="S649" s="66"/>
      <c r="T649" s="66"/>
      <c r="U649" s="66"/>
      <c r="V649" s="66"/>
      <c r="W649" s="66"/>
      <c r="X649" s="66"/>
      <c r="Y649" s="66"/>
      <c r="Z649" s="66"/>
      <c r="AA649" s="66"/>
      <c r="AB649" s="66"/>
      <c r="AC649" s="66"/>
      <c r="AD649" s="66"/>
      <c r="AE649" s="66"/>
      <c r="AF649" s="66"/>
      <c r="AG649" s="66"/>
      <c r="AH649" s="66"/>
      <c r="AI649" s="66"/>
      <c r="AJ649" s="66"/>
      <c r="AK649" s="66"/>
      <c r="AL649" s="66"/>
      <c r="AM649" s="66"/>
      <c r="AN649" s="66"/>
      <c r="AO649" s="66"/>
      <c r="AP649" s="66"/>
      <c r="AQ649" s="66"/>
      <c r="AR649" s="66"/>
      <c r="AS649" s="66"/>
      <c r="AT649" s="66"/>
      <c r="AU649" s="66"/>
      <c r="AV649" s="66"/>
      <c r="AW649" s="66"/>
      <c r="AX649" s="66"/>
      <c r="AY649" s="66"/>
      <c r="AZ649" s="66"/>
      <c r="BA649" s="66"/>
      <c r="BB649" s="66"/>
      <c r="BC649" s="66"/>
      <c r="BD649" s="66"/>
      <c r="BE649" s="66"/>
      <c r="BF649" s="66"/>
      <c r="BG649" s="66"/>
      <c r="BH649" s="66"/>
      <c r="BI649" s="66"/>
      <c r="BJ649" s="66"/>
      <c r="BK649" s="66"/>
      <c r="BL649" s="66"/>
      <c r="BM649" s="66"/>
      <c r="BN649" s="66"/>
      <c r="BO649" s="66"/>
      <c r="BP649" s="66"/>
      <c r="BQ649" s="66"/>
      <c r="BR649" s="66"/>
      <c r="BS649" s="66"/>
      <c r="BT649" s="66"/>
      <c r="BU649" s="66"/>
      <c r="BV649" s="66"/>
      <c r="BW649" s="66"/>
      <c r="BX649" s="66"/>
      <c r="BY649" s="66"/>
      <c r="BZ649" s="66"/>
      <c r="CA649" s="66"/>
      <c r="CB649" s="66"/>
      <c r="CC649" s="66"/>
      <c r="CD649" s="66"/>
      <c r="CE649" s="66"/>
      <c r="CF649" s="66"/>
      <c r="CG649" s="66"/>
      <c r="CH649" s="66"/>
      <c r="CI649" s="66"/>
      <c r="CJ649" s="66"/>
      <c r="CK649" s="66"/>
      <c r="CL649" s="66"/>
      <c r="CM649" s="66"/>
      <c r="CN649" s="66"/>
      <c r="CO649" s="66"/>
      <c r="CP649" s="66"/>
      <c r="CQ649" s="66"/>
      <c r="CR649" s="66"/>
      <c r="CS649" s="66"/>
      <c r="CT649" s="66"/>
      <c r="CU649" s="66"/>
      <c r="CV649" s="66"/>
      <c r="CW649" s="66"/>
      <c r="CX649" s="66"/>
      <c r="CY649" s="66"/>
      <c r="CZ649" s="66"/>
      <c r="DA649" s="66"/>
      <c r="DB649" s="66"/>
      <c r="DC649" s="66"/>
      <c r="DD649" s="66"/>
      <c r="DE649" s="66"/>
      <c r="DF649" s="66"/>
      <c r="DG649" s="66"/>
      <c r="DH649" s="66"/>
      <c r="DI649" s="66"/>
      <c r="DJ649" s="66"/>
      <c r="DK649" s="66"/>
      <c r="DL649" s="66"/>
    </row>
    <row r="650" spans="1:116" x14ac:dyDescent="0.35">
      <c r="B650" t="s">
        <v>332</v>
      </c>
      <c r="D650" t="s">
        <v>812</v>
      </c>
      <c r="E650" s="8" t="str">
        <f t="shared" si="864"/>
        <v>650 LISTSALES-PV</v>
      </c>
      <c r="G650" s="95" t="s">
        <v>813</v>
      </c>
      <c r="H650" s="31"/>
      <c r="I650" s="73"/>
      <c r="J650" s="73"/>
      <c r="K650" s="58"/>
      <c r="L650" s="58"/>
      <c r="M650" s="58"/>
      <c r="N650" s="58"/>
      <c r="O650" s="58"/>
      <c r="P650" s="58"/>
      <c r="R650" s="33"/>
      <c r="CM650" s="8"/>
      <c r="CN650" s="8"/>
      <c r="CO650" s="8"/>
      <c r="CP650" s="8"/>
      <c r="CQ650" s="8"/>
      <c r="CR650" s="8"/>
      <c r="CS650" s="8"/>
      <c r="CT650" s="8"/>
      <c r="CU650" s="8"/>
      <c r="CV650" s="8"/>
      <c r="CW650" s="8"/>
      <c r="CX650" s="8"/>
      <c r="CY650" s="8"/>
      <c r="CZ650" s="8"/>
      <c r="DA650" s="8"/>
      <c r="DB650" s="8"/>
      <c r="DC650" s="8"/>
      <c r="DD650" s="8"/>
      <c r="DE650" s="8"/>
      <c r="DF650" s="8"/>
      <c r="DG650" s="8"/>
      <c r="DH650" s="8"/>
      <c r="DI650" s="8"/>
      <c r="DJ650" s="8"/>
      <c r="DK650" s="8"/>
      <c r="DL650" s="8"/>
    </row>
    <row r="651" spans="1:116" x14ac:dyDescent="0.35">
      <c r="D651" t="s">
        <v>812</v>
      </c>
      <c r="E651" s="8" t="str">
        <f t="shared" si="864"/>
        <v>651 LISTSALES-PV</v>
      </c>
      <c r="G651" s="125"/>
      <c r="H651" s="31"/>
      <c r="I651" s="73"/>
      <c r="J651" s="73"/>
      <c r="K651" s="58"/>
      <c r="L651" s="58"/>
      <c r="M651" s="58"/>
      <c r="N651" s="58"/>
      <c r="O651" s="58"/>
      <c r="P651" s="58"/>
      <c r="R651" s="33"/>
      <c r="CM651" s="8"/>
      <c r="CN651" s="8"/>
      <c r="CO651" s="8"/>
      <c r="CP651" s="8"/>
      <c r="CQ651" s="8"/>
      <c r="CR651" s="8"/>
      <c r="CS651" s="8"/>
      <c r="CT651" s="8"/>
      <c r="CU651" s="8"/>
      <c r="CV651" s="8"/>
      <c r="CW651" s="8"/>
      <c r="CX651" s="8"/>
      <c r="CY651" s="8"/>
      <c r="CZ651" s="8"/>
      <c r="DA651" s="8"/>
      <c r="DB651" s="8"/>
      <c r="DC651" s="8"/>
      <c r="DD651" s="8"/>
      <c r="DE651" s="8"/>
      <c r="DF651" s="8"/>
      <c r="DG651" s="8"/>
      <c r="DH651" s="8"/>
      <c r="DI651" s="8"/>
      <c r="DJ651" s="8"/>
      <c r="DK651" s="8"/>
      <c r="DL651" s="8"/>
    </row>
    <row r="652" spans="1:116" x14ac:dyDescent="0.35">
      <c r="D652" t="s">
        <v>812</v>
      </c>
      <c r="E652" s="8" t="str">
        <f t="shared" ref="E652:E706" si="865">ROW()&amp;" "&amp;D652</f>
        <v>652 LISTSALES-PV</v>
      </c>
      <c r="G652" s="95" t="s">
        <v>814</v>
      </c>
      <c r="H652" s="31"/>
      <c r="I652" s="73"/>
      <c r="J652" s="73"/>
      <c r="K652" s="58"/>
      <c r="L652" s="58"/>
      <c r="M652" s="58"/>
      <c r="N652" s="58"/>
      <c r="O652" s="58"/>
      <c r="P652" s="58"/>
      <c r="R652" s="33"/>
      <c r="CM652" s="8"/>
      <c r="CN652" s="8"/>
      <c r="CO652" s="8"/>
      <c r="CP652" s="8"/>
      <c r="CQ652" s="8"/>
      <c r="CR652" s="8"/>
      <c r="CS652" s="8"/>
      <c r="CT652" s="8"/>
      <c r="CU652" s="8"/>
      <c r="CV652" s="8"/>
      <c r="CW652" s="8"/>
      <c r="CX652" s="8"/>
      <c r="CY652" s="8"/>
      <c r="CZ652" s="8"/>
      <c r="DA652" s="8"/>
      <c r="DB652" s="8"/>
      <c r="DC652" s="8"/>
      <c r="DD652" s="8"/>
      <c r="DE652" s="8"/>
      <c r="DF652" s="8"/>
      <c r="DG652" s="8"/>
      <c r="DH652" s="8"/>
      <c r="DI652" s="8"/>
      <c r="DJ652" s="8"/>
      <c r="DK652" s="8"/>
      <c r="DL652" s="8"/>
    </row>
    <row r="653" spans="1:116" x14ac:dyDescent="0.35">
      <c r="D653" t="s">
        <v>812</v>
      </c>
      <c r="E653" s="8" t="str">
        <f t="shared" si="865"/>
        <v>653 LISTSALES-PV</v>
      </c>
      <c r="G653" s="145" t="s">
        <v>519</v>
      </c>
      <c r="H653" s="31"/>
      <c r="I653" s="73"/>
      <c r="J653" s="380"/>
      <c r="K653" s="380">
        <v>0.2</v>
      </c>
      <c r="L653" s="380">
        <v>0.2</v>
      </c>
      <c r="M653" s="380">
        <v>0.2</v>
      </c>
      <c r="N653" s="380">
        <v>0.2</v>
      </c>
      <c r="O653" s="380">
        <v>0.2</v>
      </c>
      <c r="P653" s="380">
        <v>0.2</v>
      </c>
      <c r="R653" s="33"/>
      <c r="S653" s="20" cm="1">
        <f t="array" ref="S653">INDEX($K:$P,ROW(),MATCH(S$3,$K$2:$P$2,0))</f>
        <v>0.2</v>
      </c>
      <c r="T653" s="20" cm="1">
        <f t="array" ref="T653">INDEX($K:$P,ROW(),MATCH(T$3,$K$2:$P$2,0))</f>
        <v>0.2</v>
      </c>
      <c r="U653" s="20" cm="1">
        <f t="array" ref="U653">INDEX($K:$P,ROW(),MATCH(U$3,$K$2:$P$2,0))</f>
        <v>0.2</v>
      </c>
      <c r="V653" s="20" cm="1">
        <f t="array" ref="V653">INDEX($K:$P,ROW(),MATCH(V$3,$K$2:$P$2,0))</f>
        <v>0.2</v>
      </c>
      <c r="W653" s="20" cm="1">
        <f t="array" ref="W653">INDEX($K:$P,ROW(),MATCH(W$3,$K$2:$P$2,0))</f>
        <v>0.2</v>
      </c>
      <c r="X653" s="20" cm="1">
        <f t="array" ref="X653">INDEX($K:$P,ROW(),MATCH(X$3,$K$2:$P$2,0))</f>
        <v>0.2</v>
      </c>
      <c r="Y653" s="20" cm="1">
        <f t="array" ref="Y653">INDEX($K:$P,ROW(),MATCH(Y$3,$K$2:$P$2,0))</f>
        <v>0.2</v>
      </c>
      <c r="Z653" s="20" cm="1">
        <f t="array" ref="Z653">INDEX($K:$P,ROW(),MATCH(Z$3,$K$2:$P$2,0))</f>
        <v>0.2</v>
      </c>
      <c r="AA653" s="20" cm="1">
        <f t="array" ref="AA653">INDEX($K:$P,ROW(),MATCH(AA$3,$K$2:$P$2,0))</f>
        <v>0.2</v>
      </c>
      <c r="AB653" s="20" cm="1">
        <f t="array" ref="AB653">INDEX($K:$P,ROW(),MATCH(AB$3,$K$2:$P$2,0))</f>
        <v>0.2</v>
      </c>
      <c r="AC653" s="20" cm="1">
        <f t="array" ref="AC653">INDEX($K:$P,ROW(),MATCH(AC$3,$K$2:$P$2,0))</f>
        <v>0.2</v>
      </c>
      <c r="AD653" s="20" cm="1">
        <f t="array" ref="AD653">INDEX($K:$P,ROW(),MATCH(AD$3,$K$2:$P$2,0))</f>
        <v>0.2</v>
      </c>
      <c r="AE653" s="20" cm="1">
        <f t="array" ref="AE653">INDEX($K:$P,ROW(),MATCH(AE$3,$K$2:$P$2,0))</f>
        <v>0.2</v>
      </c>
      <c r="AF653" s="20" cm="1">
        <f t="array" ref="AF653">INDEX($K:$P,ROW(),MATCH(AF$3,$K$2:$P$2,0))</f>
        <v>0.2</v>
      </c>
      <c r="AG653" s="20" cm="1">
        <f t="array" ref="AG653">INDEX($K:$P,ROW(),MATCH(AG$3,$K$2:$P$2,0))</f>
        <v>0.2</v>
      </c>
      <c r="AH653" s="20" cm="1">
        <f t="array" ref="AH653">INDEX($K:$P,ROW(),MATCH(AH$3,$K$2:$P$2,0))</f>
        <v>0.2</v>
      </c>
      <c r="AI653" s="20" cm="1">
        <f t="array" ref="AI653">INDEX($K:$P,ROW(),MATCH(AI$3,$K$2:$P$2,0))</f>
        <v>0.2</v>
      </c>
      <c r="AJ653" s="20" cm="1">
        <f t="array" ref="AJ653">INDEX($K:$P,ROW(),MATCH(AJ$3,$K$2:$P$2,0))</f>
        <v>0.2</v>
      </c>
      <c r="AK653" s="20" cm="1">
        <f t="array" ref="AK653">INDEX($K:$P,ROW(),MATCH(AK$3,$K$2:$P$2,0))</f>
        <v>0.2</v>
      </c>
      <c r="AL653" s="20" cm="1">
        <f t="array" ref="AL653">INDEX($K:$P,ROW(),MATCH(AL$3,$K$2:$P$2,0))</f>
        <v>0.2</v>
      </c>
      <c r="AM653" s="20" cm="1">
        <f t="array" ref="AM653">INDEX($K:$P,ROW(),MATCH(AM$3,$K$2:$P$2,0))</f>
        <v>0.2</v>
      </c>
      <c r="AN653" s="20" cm="1">
        <f t="array" ref="AN653">INDEX($K:$P,ROW(),MATCH(AN$3,$K$2:$P$2,0))</f>
        <v>0.2</v>
      </c>
      <c r="AO653" s="20" cm="1">
        <f t="array" ref="AO653">INDEX($K:$P,ROW(),MATCH(AO$3,$K$2:$P$2,0))</f>
        <v>0.2</v>
      </c>
      <c r="AP653" s="20" cm="1">
        <f t="array" ref="AP653">INDEX($K:$P,ROW(),MATCH(AP$3,$K$2:$P$2,0))</f>
        <v>0.2</v>
      </c>
      <c r="AQ653" s="20" cm="1">
        <f t="array" ref="AQ653">INDEX($K:$P,ROW(),MATCH(AQ$3,$K$2:$P$2,0))</f>
        <v>0.2</v>
      </c>
      <c r="AR653" s="20" cm="1">
        <f t="array" ref="AR653">INDEX($K:$P,ROW(),MATCH(AR$3,$K$2:$P$2,0))</f>
        <v>0.2</v>
      </c>
      <c r="AS653" s="20" cm="1">
        <f t="array" ref="AS653">INDEX($K:$P,ROW(),MATCH(AS$3,$K$2:$P$2,0))</f>
        <v>0.2</v>
      </c>
      <c r="AT653" s="20" cm="1">
        <f t="array" ref="AT653">INDEX($K:$P,ROW(),MATCH(AT$3,$K$2:$P$2,0))</f>
        <v>0.2</v>
      </c>
      <c r="AU653" s="20" cm="1">
        <f t="array" ref="AU653">INDEX($K:$P,ROW(),MATCH(AU$3,$K$2:$P$2,0))</f>
        <v>0.2</v>
      </c>
      <c r="AV653" s="20" cm="1">
        <f t="array" ref="AV653">INDEX($K:$P,ROW(),MATCH(AV$3,$K$2:$P$2,0))</f>
        <v>0.2</v>
      </c>
      <c r="AW653" s="20" cm="1">
        <f t="array" ref="AW653">INDEX($K:$P,ROW(),MATCH(AW$3,$K$2:$P$2,0))</f>
        <v>0.2</v>
      </c>
      <c r="AX653" s="20" cm="1">
        <f t="array" ref="AX653">INDEX($K:$P,ROW(),MATCH(AX$3,$K$2:$P$2,0))</f>
        <v>0.2</v>
      </c>
      <c r="AY653" s="20" cm="1">
        <f t="array" ref="AY653">INDEX($K:$P,ROW(),MATCH(AY$3,$K$2:$P$2,0))</f>
        <v>0.2</v>
      </c>
      <c r="AZ653" s="20" cm="1">
        <f t="array" ref="AZ653">INDEX($K:$P,ROW(),MATCH(AZ$3,$K$2:$P$2,0))</f>
        <v>0.2</v>
      </c>
      <c r="BA653" s="20" cm="1">
        <f t="array" ref="BA653">INDEX($K:$P,ROW(),MATCH(BA$3,$K$2:$P$2,0))</f>
        <v>0.2</v>
      </c>
      <c r="BB653" s="20" cm="1">
        <f t="array" ref="BB653">INDEX($K:$P,ROW(),MATCH(BB$3,$K$2:$P$2,0))</f>
        <v>0.2</v>
      </c>
      <c r="BC653" s="20" cm="1">
        <f t="array" ref="BC653">INDEX($K:$P,ROW(),MATCH(BC$3,$K$2:$P$2,0))</f>
        <v>0.2</v>
      </c>
      <c r="BD653" s="20" cm="1">
        <f t="array" ref="BD653">INDEX($K:$P,ROW(),MATCH(BD$3,$K$2:$P$2,0))</f>
        <v>0.2</v>
      </c>
      <c r="BE653" s="20" cm="1">
        <f t="array" ref="BE653">INDEX($K:$P,ROW(),MATCH(BE$3,$K$2:$P$2,0))</f>
        <v>0.2</v>
      </c>
      <c r="BF653" s="20" cm="1">
        <f t="array" ref="BF653">INDEX($K:$P,ROW(),MATCH(BF$3,$K$2:$P$2,0))</f>
        <v>0.2</v>
      </c>
      <c r="BG653" s="20" cm="1">
        <f t="array" ref="BG653">INDEX($K:$P,ROW(),MATCH(BG$3,$K$2:$P$2,0))</f>
        <v>0.2</v>
      </c>
      <c r="BH653" s="20" cm="1">
        <f t="array" ref="BH653">INDEX($K:$P,ROW(),MATCH(BH$3,$K$2:$P$2,0))</f>
        <v>0.2</v>
      </c>
      <c r="BI653" s="20" cm="1">
        <f t="array" ref="BI653">INDEX($K:$P,ROW(),MATCH(BI$3,$K$2:$P$2,0))</f>
        <v>0.2</v>
      </c>
      <c r="BJ653" s="20" cm="1">
        <f t="array" ref="BJ653">INDEX($K:$P,ROW(),MATCH(BJ$3,$K$2:$P$2,0))</f>
        <v>0.2</v>
      </c>
      <c r="BK653" s="20" cm="1">
        <f t="array" ref="BK653">INDEX($K:$P,ROW(),MATCH(BK$3,$K$2:$P$2,0))</f>
        <v>0.2</v>
      </c>
      <c r="BL653" s="20" cm="1">
        <f t="array" ref="BL653">INDEX($K:$P,ROW(),MATCH(BL$3,$K$2:$P$2,0))</f>
        <v>0.2</v>
      </c>
      <c r="BM653" s="20" cm="1">
        <f t="array" ref="BM653">INDEX($K:$P,ROW(),MATCH(BM$3,$K$2:$P$2,0))</f>
        <v>0.2</v>
      </c>
      <c r="BN653" s="20" cm="1">
        <f t="array" ref="BN653">INDEX($K:$P,ROW(),MATCH(BN$3,$K$2:$P$2,0))</f>
        <v>0.2</v>
      </c>
      <c r="BO653" s="20" cm="1">
        <f t="array" ref="BO653">INDEX($K:$P,ROW(),MATCH(BO$3,$K$2:$P$2,0))</f>
        <v>0.2</v>
      </c>
      <c r="BP653" s="20" cm="1">
        <f t="array" ref="BP653">INDEX($K:$P,ROW(),MATCH(BP$3,$K$2:$P$2,0))</f>
        <v>0.2</v>
      </c>
      <c r="BQ653" s="20" cm="1">
        <f t="array" ref="BQ653">INDEX($K:$P,ROW(),MATCH(BQ$3,$K$2:$P$2,0))</f>
        <v>0.2</v>
      </c>
      <c r="BR653" s="20" cm="1">
        <f t="array" ref="BR653">INDEX($K:$P,ROW(),MATCH(BR$3,$K$2:$P$2,0))</f>
        <v>0.2</v>
      </c>
      <c r="BS653" s="20" cm="1">
        <f t="array" ref="BS653">INDEX($K:$P,ROW(),MATCH(BS$3,$K$2:$P$2,0))</f>
        <v>0.2</v>
      </c>
      <c r="BT653" s="20" cm="1">
        <f t="array" ref="BT653">INDEX($K:$P,ROW(),MATCH(BT$3,$K$2:$P$2,0))</f>
        <v>0.2</v>
      </c>
      <c r="BU653" s="20" cm="1">
        <f t="array" ref="BU653">INDEX($K:$P,ROW(),MATCH(BU$3,$K$2:$P$2,0))</f>
        <v>0.2</v>
      </c>
      <c r="BV653" s="20" cm="1">
        <f t="array" ref="BV653">INDEX($K:$P,ROW(),MATCH(BV$3,$K$2:$P$2,0))</f>
        <v>0.2</v>
      </c>
      <c r="BW653" s="20" cm="1">
        <f t="array" ref="BW653">INDEX($K:$P,ROW(),MATCH(BW$3,$K$2:$P$2,0))</f>
        <v>0.2</v>
      </c>
      <c r="BX653" s="20" cm="1">
        <f t="array" ref="BX653">INDEX($K:$P,ROW(),MATCH(BX$3,$K$2:$P$2,0))</f>
        <v>0.2</v>
      </c>
      <c r="BY653" s="20" cm="1">
        <f t="array" ref="BY653">INDEX($K:$P,ROW(),MATCH(BY$3,$K$2:$P$2,0))</f>
        <v>0.2</v>
      </c>
      <c r="BZ653" s="20" cm="1">
        <f t="array" ref="BZ653">INDEX($K:$P,ROW(),MATCH(BZ$3,$K$2:$P$2,0))</f>
        <v>0.2</v>
      </c>
      <c r="CA653" s="20" cm="1">
        <f t="array" ref="CA653">INDEX($K:$P,ROW(),MATCH(CA$3,$K$2:$P$2,0))</f>
        <v>0.2</v>
      </c>
      <c r="CB653" s="20" cm="1">
        <f t="array" ref="CB653">INDEX($K:$P,ROW(),MATCH(CB$3,$K$2:$P$2,0))</f>
        <v>0.2</v>
      </c>
      <c r="CC653" s="20" cm="1">
        <f t="array" ref="CC653">INDEX($K:$P,ROW(),MATCH(CC$3,$K$2:$P$2,0))</f>
        <v>0.2</v>
      </c>
      <c r="CD653" s="20" cm="1">
        <f t="array" ref="CD653">INDEX($K:$P,ROW(),MATCH(CD$3,$K$2:$P$2,0))</f>
        <v>0.2</v>
      </c>
      <c r="CE653" s="20" cm="1">
        <f t="array" ref="CE653">INDEX($K:$P,ROW(),MATCH(CE$3,$K$2:$P$2,0))</f>
        <v>0.2</v>
      </c>
      <c r="CF653" s="20" cm="1">
        <f t="array" ref="CF653">INDEX($K:$P,ROW(),MATCH(CF$3,$K$2:$P$2,0))</f>
        <v>0.2</v>
      </c>
      <c r="CG653" s="20" cm="1">
        <f t="array" ref="CG653">INDEX($K:$P,ROW(),MATCH(CG$3,$K$2:$P$2,0))</f>
        <v>0.2</v>
      </c>
      <c r="CH653" s="20" cm="1">
        <f t="array" ref="CH653">INDEX($K:$P,ROW(),MATCH(CH$3,$K$2:$P$2,0))</f>
        <v>0.2</v>
      </c>
      <c r="CI653" s="20" cm="1">
        <f t="array" ref="CI653">INDEX($K:$P,ROW(),MATCH(CI$3,$K$2:$P$2,0))</f>
        <v>0.2</v>
      </c>
      <c r="CJ653" s="20" cm="1">
        <f t="array" ref="CJ653">INDEX($K:$P,ROW(),MATCH(CJ$3,$K$2:$P$2,0))</f>
        <v>0.2</v>
      </c>
      <c r="CK653" s="20" cm="1">
        <f t="array" ref="CK653">INDEX($K:$P,ROW(),MATCH(CK$3,$K$2:$P$2,0))</f>
        <v>0.2</v>
      </c>
      <c r="CL653" s="20" cm="1">
        <f t="array" ref="CL653">INDEX($K:$P,ROW(),MATCH(CL$3,$K$2:$P$2,0))</f>
        <v>0.2</v>
      </c>
      <c r="CM653" s="20" t="e" cm="1">
        <f t="array" ref="CM653">INDEX($K:$P,ROW(),MATCH(CM$3,$K$2:$P$2,0))</f>
        <v>#N/A</v>
      </c>
      <c r="CN653" s="20" t="e" cm="1">
        <f t="array" ref="CN653">INDEX($K:$P,ROW(),MATCH(CN$3,$K$2:$P$2,0))</f>
        <v>#N/A</v>
      </c>
      <c r="CO653" s="20" t="e" cm="1">
        <f t="array" ref="CO653">INDEX($K:$P,ROW(),MATCH(CO$3,$K$2:$P$2,0))</f>
        <v>#N/A</v>
      </c>
      <c r="CP653" s="20" t="e" cm="1">
        <f t="array" ref="CP653">INDEX($K:$P,ROW(),MATCH(CP$3,$K$2:$P$2,0))</f>
        <v>#N/A</v>
      </c>
      <c r="CQ653" s="20" t="e" cm="1">
        <f t="array" ref="CQ653">INDEX($K:$P,ROW(),MATCH(CQ$3,$K$2:$P$2,0))</f>
        <v>#N/A</v>
      </c>
      <c r="CR653" s="20" t="e" cm="1">
        <f t="array" ref="CR653">INDEX($K:$P,ROW(),MATCH(CR$3,$K$2:$P$2,0))</f>
        <v>#N/A</v>
      </c>
      <c r="CS653" s="20" t="e" cm="1">
        <f t="array" ref="CS653">INDEX($K:$P,ROW(),MATCH(CS$3,$K$2:$P$2,0))</f>
        <v>#N/A</v>
      </c>
      <c r="CT653" s="20" t="e" cm="1">
        <f t="array" ref="CT653">INDEX($K:$P,ROW(),MATCH(CT$3,$K$2:$P$2,0))</f>
        <v>#N/A</v>
      </c>
      <c r="CU653" s="20" t="e" cm="1">
        <f t="array" ref="CU653">INDEX($K:$P,ROW(),MATCH(CU$3,$K$2:$P$2,0))</f>
        <v>#N/A</v>
      </c>
      <c r="CV653" s="20" t="e" cm="1">
        <f t="array" ref="CV653">INDEX($K:$P,ROW(),MATCH(CV$3,$K$2:$P$2,0))</f>
        <v>#N/A</v>
      </c>
      <c r="CW653" s="20" t="e" cm="1">
        <f t="array" ref="CW653">INDEX($K:$P,ROW(),MATCH(CW$3,$K$2:$P$2,0))</f>
        <v>#N/A</v>
      </c>
      <c r="CX653" s="20" t="e" cm="1">
        <f t="array" ref="CX653">INDEX($K:$P,ROW(),MATCH(CX$3,$K$2:$P$2,0))</f>
        <v>#N/A</v>
      </c>
      <c r="CY653" s="20" t="e" cm="1">
        <f t="array" ref="CY653">INDEX($K:$P,ROW(),MATCH(CY$3,$K$2:$P$2,0))</f>
        <v>#N/A</v>
      </c>
      <c r="CZ653" s="20" t="e" cm="1">
        <f t="array" ref="CZ653">INDEX($K:$P,ROW(),MATCH(CZ$3,$K$2:$P$2,0))</f>
        <v>#N/A</v>
      </c>
      <c r="DA653" s="20" t="e" cm="1">
        <f t="array" ref="DA653">INDEX($K:$P,ROW(),MATCH(DA$3,$K$2:$P$2,0))</f>
        <v>#N/A</v>
      </c>
      <c r="DB653" s="20" t="e" cm="1">
        <f t="array" ref="DB653">INDEX($K:$P,ROW(),MATCH(DB$3,$K$2:$P$2,0))</f>
        <v>#N/A</v>
      </c>
      <c r="DC653" s="20" t="e" cm="1">
        <f t="array" ref="DC653">INDEX($K:$P,ROW(),MATCH(DC$3,$K$2:$P$2,0))</f>
        <v>#N/A</v>
      </c>
      <c r="DD653" s="20" t="e" cm="1">
        <f t="array" ref="DD653">INDEX($K:$P,ROW(),MATCH(DD$3,$K$2:$P$2,0))</f>
        <v>#N/A</v>
      </c>
      <c r="DE653" s="20" t="e" cm="1">
        <f t="array" ref="DE653">INDEX($K:$P,ROW(),MATCH(DE$3,$K$2:$P$2,0))</f>
        <v>#N/A</v>
      </c>
      <c r="DF653" s="20" t="e" cm="1">
        <f t="array" ref="DF653">INDEX($K:$P,ROW(),MATCH(DF$3,$K$2:$P$2,0))</f>
        <v>#N/A</v>
      </c>
      <c r="DG653" s="20" t="e" cm="1">
        <f t="array" ref="DG653">INDEX($K:$P,ROW(),MATCH(DG$3,$K$2:$P$2,0))</f>
        <v>#N/A</v>
      </c>
      <c r="DH653" s="20" t="e" cm="1">
        <f t="array" ref="DH653">INDEX($K:$P,ROW(),MATCH(DH$3,$K$2:$P$2,0))</f>
        <v>#N/A</v>
      </c>
      <c r="DI653" s="20" t="e" cm="1">
        <f t="array" ref="DI653">INDEX($K:$P,ROW(),MATCH(DI$3,$K$2:$P$2,0))</f>
        <v>#N/A</v>
      </c>
      <c r="DJ653" s="20" t="e" cm="1">
        <f t="array" ref="DJ653">INDEX($K:$P,ROW(),MATCH(DJ$3,$K$2:$P$2,0))</f>
        <v>#N/A</v>
      </c>
      <c r="DK653" s="20" t="e" cm="1">
        <f t="array" ref="DK653">INDEX($K:$P,ROW(),MATCH(DK$3,$K$2:$P$2,0))</f>
        <v>#N/A</v>
      </c>
      <c r="DL653" s="20" t="e" cm="1">
        <f t="array" ref="DL653">INDEX($K:$P,ROW(),MATCH(DL$3,$K$2:$P$2,0))</f>
        <v>#N/A</v>
      </c>
    </row>
    <row r="654" spans="1:116" x14ac:dyDescent="0.35">
      <c r="D654" t="s">
        <v>812</v>
      </c>
      <c r="E654" s="8" t="str">
        <f t="shared" si="865"/>
        <v>654 LISTSALES-PV</v>
      </c>
      <c r="G654" s="145" t="s">
        <v>520</v>
      </c>
      <c r="H654" s="31"/>
      <c r="I654" s="73"/>
      <c r="J654" s="380"/>
      <c r="K654" s="380">
        <v>0.2</v>
      </c>
      <c r="L654" s="380">
        <v>0.2</v>
      </c>
      <c r="M654" s="380">
        <v>0.2</v>
      </c>
      <c r="N654" s="380">
        <v>0.2</v>
      </c>
      <c r="O654" s="380">
        <v>0.2</v>
      </c>
      <c r="P654" s="380">
        <v>0.2</v>
      </c>
      <c r="R654" s="33"/>
      <c r="S654" s="20" cm="1">
        <f t="array" ref="S654">INDEX($K:$P,ROW(),MATCH(S$3,$K$2:$P$2,0))</f>
        <v>0.2</v>
      </c>
      <c r="T654" s="20" cm="1">
        <f t="array" ref="T654">INDEX($K:$P,ROW(),MATCH(T$3,$K$2:$P$2,0))</f>
        <v>0.2</v>
      </c>
      <c r="U654" s="20" cm="1">
        <f t="array" ref="U654">INDEX($K:$P,ROW(),MATCH(U$3,$K$2:$P$2,0))</f>
        <v>0.2</v>
      </c>
      <c r="V654" s="20" cm="1">
        <f t="array" ref="V654">INDEX($K:$P,ROW(),MATCH(V$3,$K$2:$P$2,0))</f>
        <v>0.2</v>
      </c>
      <c r="W654" s="20" cm="1">
        <f t="array" ref="W654">INDEX($K:$P,ROW(),MATCH(W$3,$K$2:$P$2,0))</f>
        <v>0.2</v>
      </c>
      <c r="X654" s="20" cm="1">
        <f t="array" ref="X654">INDEX($K:$P,ROW(),MATCH(X$3,$K$2:$P$2,0))</f>
        <v>0.2</v>
      </c>
      <c r="Y654" s="20" cm="1">
        <f t="array" ref="Y654">INDEX($K:$P,ROW(),MATCH(Y$3,$K$2:$P$2,0))</f>
        <v>0.2</v>
      </c>
      <c r="Z654" s="20" cm="1">
        <f t="array" ref="Z654">INDEX($K:$P,ROW(),MATCH(Z$3,$K$2:$P$2,0))</f>
        <v>0.2</v>
      </c>
      <c r="AA654" s="20" cm="1">
        <f t="array" ref="AA654">INDEX($K:$P,ROW(),MATCH(AA$3,$K$2:$P$2,0))</f>
        <v>0.2</v>
      </c>
      <c r="AB654" s="20" cm="1">
        <f t="array" ref="AB654">INDEX($K:$P,ROW(),MATCH(AB$3,$K$2:$P$2,0))</f>
        <v>0.2</v>
      </c>
      <c r="AC654" s="20" cm="1">
        <f t="array" ref="AC654">INDEX($K:$P,ROW(),MATCH(AC$3,$K$2:$P$2,0))</f>
        <v>0.2</v>
      </c>
      <c r="AD654" s="20" cm="1">
        <f t="array" ref="AD654">INDEX($K:$P,ROW(),MATCH(AD$3,$K$2:$P$2,0))</f>
        <v>0.2</v>
      </c>
      <c r="AE654" s="20" cm="1">
        <f t="array" ref="AE654">INDEX($K:$P,ROW(),MATCH(AE$3,$K$2:$P$2,0))</f>
        <v>0.2</v>
      </c>
      <c r="AF654" s="20" cm="1">
        <f t="array" ref="AF654">INDEX($K:$P,ROW(),MATCH(AF$3,$K$2:$P$2,0))</f>
        <v>0.2</v>
      </c>
      <c r="AG654" s="20" cm="1">
        <f t="array" ref="AG654">INDEX($K:$P,ROW(),MATCH(AG$3,$K$2:$P$2,0))</f>
        <v>0.2</v>
      </c>
      <c r="AH654" s="20" cm="1">
        <f t="array" ref="AH654">INDEX($K:$P,ROW(),MATCH(AH$3,$K$2:$P$2,0))</f>
        <v>0.2</v>
      </c>
      <c r="AI654" s="20" cm="1">
        <f t="array" ref="AI654">INDEX($K:$P,ROW(),MATCH(AI$3,$K$2:$P$2,0))</f>
        <v>0.2</v>
      </c>
      <c r="AJ654" s="20" cm="1">
        <f t="array" ref="AJ654">INDEX($K:$P,ROW(),MATCH(AJ$3,$K$2:$P$2,0))</f>
        <v>0.2</v>
      </c>
      <c r="AK654" s="20" cm="1">
        <f t="array" ref="AK654">INDEX($K:$P,ROW(),MATCH(AK$3,$K$2:$P$2,0))</f>
        <v>0.2</v>
      </c>
      <c r="AL654" s="20" cm="1">
        <f t="array" ref="AL654">INDEX($K:$P,ROW(),MATCH(AL$3,$K$2:$P$2,0))</f>
        <v>0.2</v>
      </c>
      <c r="AM654" s="20" cm="1">
        <f t="array" ref="AM654">INDEX($K:$P,ROW(),MATCH(AM$3,$K$2:$P$2,0))</f>
        <v>0.2</v>
      </c>
      <c r="AN654" s="20" cm="1">
        <f t="array" ref="AN654">INDEX($K:$P,ROW(),MATCH(AN$3,$K$2:$P$2,0))</f>
        <v>0.2</v>
      </c>
      <c r="AO654" s="20" cm="1">
        <f t="array" ref="AO654">INDEX($K:$P,ROW(),MATCH(AO$3,$K$2:$P$2,0))</f>
        <v>0.2</v>
      </c>
      <c r="AP654" s="20" cm="1">
        <f t="array" ref="AP654">INDEX($K:$P,ROW(),MATCH(AP$3,$K$2:$P$2,0))</f>
        <v>0.2</v>
      </c>
      <c r="AQ654" s="20" cm="1">
        <f t="array" ref="AQ654">INDEX($K:$P,ROW(),MATCH(AQ$3,$K$2:$P$2,0))</f>
        <v>0.2</v>
      </c>
      <c r="AR654" s="20" cm="1">
        <f t="array" ref="AR654">INDEX($K:$P,ROW(),MATCH(AR$3,$K$2:$P$2,0))</f>
        <v>0.2</v>
      </c>
      <c r="AS654" s="20" cm="1">
        <f t="array" ref="AS654">INDEX($K:$P,ROW(),MATCH(AS$3,$K$2:$P$2,0))</f>
        <v>0.2</v>
      </c>
      <c r="AT654" s="20" cm="1">
        <f t="array" ref="AT654">INDEX($K:$P,ROW(),MATCH(AT$3,$K$2:$P$2,0))</f>
        <v>0.2</v>
      </c>
      <c r="AU654" s="20" cm="1">
        <f t="array" ref="AU654">INDEX($K:$P,ROW(),MATCH(AU$3,$K$2:$P$2,0))</f>
        <v>0.2</v>
      </c>
      <c r="AV654" s="20" cm="1">
        <f t="array" ref="AV654">INDEX($K:$P,ROW(),MATCH(AV$3,$K$2:$P$2,0))</f>
        <v>0.2</v>
      </c>
      <c r="AW654" s="20" cm="1">
        <f t="array" ref="AW654">INDEX($K:$P,ROW(),MATCH(AW$3,$K$2:$P$2,0))</f>
        <v>0.2</v>
      </c>
      <c r="AX654" s="20" cm="1">
        <f t="array" ref="AX654">INDEX($K:$P,ROW(),MATCH(AX$3,$K$2:$P$2,0))</f>
        <v>0.2</v>
      </c>
      <c r="AY654" s="20" cm="1">
        <f t="array" ref="AY654">INDEX($K:$P,ROW(),MATCH(AY$3,$K$2:$P$2,0))</f>
        <v>0.2</v>
      </c>
      <c r="AZ654" s="20" cm="1">
        <f t="array" ref="AZ654">INDEX($K:$P,ROW(),MATCH(AZ$3,$K$2:$P$2,0))</f>
        <v>0.2</v>
      </c>
      <c r="BA654" s="20" cm="1">
        <f t="array" ref="BA654">INDEX($K:$P,ROW(),MATCH(BA$3,$K$2:$P$2,0))</f>
        <v>0.2</v>
      </c>
      <c r="BB654" s="20" cm="1">
        <f t="array" ref="BB654">INDEX($K:$P,ROW(),MATCH(BB$3,$K$2:$P$2,0))</f>
        <v>0.2</v>
      </c>
      <c r="BC654" s="20" cm="1">
        <f t="array" ref="BC654">INDEX($K:$P,ROW(),MATCH(BC$3,$K$2:$P$2,0))</f>
        <v>0.2</v>
      </c>
      <c r="BD654" s="20" cm="1">
        <f t="array" ref="BD654">INDEX($K:$P,ROW(),MATCH(BD$3,$K$2:$P$2,0))</f>
        <v>0.2</v>
      </c>
      <c r="BE654" s="20" cm="1">
        <f t="array" ref="BE654">INDEX($K:$P,ROW(),MATCH(BE$3,$K$2:$P$2,0))</f>
        <v>0.2</v>
      </c>
      <c r="BF654" s="20" cm="1">
        <f t="array" ref="BF654">INDEX($K:$P,ROW(),MATCH(BF$3,$K$2:$P$2,0))</f>
        <v>0.2</v>
      </c>
      <c r="BG654" s="20" cm="1">
        <f t="array" ref="BG654">INDEX($K:$P,ROW(),MATCH(BG$3,$K$2:$P$2,0))</f>
        <v>0.2</v>
      </c>
      <c r="BH654" s="20" cm="1">
        <f t="array" ref="BH654">INDEX($K:$P,ROW(),MATCH(BH$3,$K$2:$P$2,0))</f>
        <v>0.2</v>
      </c>
      <c r="BI654" s="20" cm="1">
        <f t="array" ref="BI654">INDEX($K:$P,ROW(),MATCH(BI$3,$K$2:$P$2,0))</f>
        <v>0.2</v>
      </c>
      <c r="BJ654" s="20" cm="1">
        <f t="array" ref="BJ654">INDEX($K:$P,ROW(),MATCH(BJ$3,$K$2:$P$2,0))</f>
        <v>0.2</v>
      </c>
      <c r="BK654" s="20" cm="1">
        <f t="array" ref="BK654">INDEX($K:$P,ROW(),MATCH(BK$3,$K$2:$P$2,0))</f>
        <v>0.2</v>
      </c>
      <c r="BL654" s="20" cm="1">
        <f t="array" ref="BL654">INDEX($K:$P,ROW(),MATCH(BL$3,$K$2:$P$2,0))</f>
        <v>0.2</v>
      </c>
      <c r="BM654" s="20" cm="1">
        <f t="array" ref="BM654">INDEX($K:$P,ROW(),MATCH(BM$3,$K$2:$P$2,0))</f>
        <v>0.2</v>
      </c>
      <c r="BN654" s="20" cm="1">
        <f t="array" ref="BN654">INDEX($K:$P,ROW(),MATCH(BN$3,$K$2:$P$2,0))</f>
        <v>0.2</v>
      </c>
      <c r="BO654" s="20" cm="1">
        <f t="array" ref="BO654">INDEX($K:$P,ROW(),MATCH(BO$3,$K$2:$P$2,0))</f>
        <v>0.2</v>
      </c>
      <c r="BP654" s="20" cm="1">
        <f t="array" ref="BP654">INDEX($K:$P,ROW(),MATCH(BP$3,$K$2:$P$2,0))</f>
        <v>0.2</v>
      </c>
      <c r="BQ654" s="20" cm="1">
        <f t="array" ref="BQ654">INDEX($K:$P,ROW(),MATCH(BQ$3,$K$2:$P$2,0))</f>
        <v>0.2</v>
      </c>
      <c r="BR654" s="20" cm="1">
        <f t="array" ref="BR654">INDEX($K:$P,ROW(),MATCH(BR$3,$K$2:$P$2,0))</f>
        <v>0.2</v>
      </c>
      <c r="BS654" s="20" cm="1">
        <f t="array" ref="BS654">INDEX($K:$P,ROW(),MATCH(BS$3,$K$2:$P$2,0))</f>
        <v>0.2</v>
      </c>
      <c r="BT654" s="20" cm="1">
        <f t="array" ref="BT654">INDEX($K:$P,ROW(),MATCH(BT$3,$K$2:$P$2,0))</f>
        <v>0.2</v>
      </c>
      <c r="BU654" s="20" cm="1">
        <f t="array" ref="BU654">INDEX($K:$P,ROW(),MATCH(BU$3,$K$2:$P$2,0))</f>
        <v>0.2</v>
      </c>
      <c r="BV654" s="20" cm="1">
        <f t="array" ref="BV654">INDEX($K:$P,ROW(),MATCH(BV$3,$K$2:$P$2,0))</f>
        <v>0.2</v>
      </c>
      <c r="BW654" s="20" cm="1">
        <f t="array" ref="BW654">INDEX($K:$P,ROW(),MATCH(BW$3,$K$2:$P$2,0))</f>
        <v>0.2</v>
      </c>
      <c r="BX654" s="20" cm="1">
        <f t="array" ref="BX654">INDEX($K:$P,ROW(),MATCH(BX$3,$K$2:$P$2,0))</f>
        <v>0.2</v>
      </c>
      <c r="BY654" s="20" cm="1">
        <f t="array" ref="BY654">INDEX($K:$P,ROW(),MATCH(BY$3,$K$2:$P$2,0))</f>
        <v>0.2</v>
      </c>
      <c r="BZ654" s="20" cm="1">
        <f t="array" ref="BZ654">INDEX($K:$P,ROW(),MATCH(BZ$3,$K$2:$P$2,0))</f>
        <v>0.2</v>
      </c>
      <c r="CA654" s="20" cm="1">
        <f t="array" ref="CA654">INDEX($K:$P,ROW(),MATCH(CA$3,$K$2:$P$2,0))</f>
        <v>0.2</v>
      </c>
      <c r="CB654" s="20" cm="1">
        <f t="array" ref="CB654">INDEX($K:$P,ROW(),MATCH(CB$3,$K$2:$P$2,0))</f>
        <v>0.2</v>
      </c>
      <c r="CC654" s="20" cm="1">
        <f t="array" ref="CC654">INDEX($K:$P,ROW(),MATCH(CC$3,$K$2:$P$2,0))</f>
        <v>0.2</v>
      </c>
      <c r="CD654" s="20" cm="1">
        <f t="array" ref="CD654">INDEX($K:$P,ROW(),MATCH(CD$3,$K$2:$P$2,0))</f>
        <v>0.2</v>
      </c>
      <c r="CE654" s="20" cm="1">
        <f t="array" ref="CE654">INDEX($K:$P,ROW(),MATCH(CE$3,$K$2:$P$2,0))</f>
        <v>0.2</v>
      </c>
      <c r="CF654" s="20" cm="1">
        <f t="array" ref="CF654">INDEX($K:$P,ROW(),MATCH(CF$3,$K$2:$P$2,0))</f>
        <v>0.2</v>
      </c>
      <c r="CG654" s="20" cm="1">
        <f t="array" ref="CG654">INDEX($K:$P,ROW(),MATCH(CG$3,$K$2:$P$2,0))</f>
        <v>0.2</v>
      </c>
      <c r="CH654" s="20" cm="1">
        <f t="array" ref="CH654">INDEX($K:$P,ROW(),MATCH(CH$3,$K$2:$P$2,0))</f>
        <v>0.2</v>
      </c>
      <c r="CI654" s="20" cm="1">
        <f t="array" ref="CI654">INDEX($K:$P,ROW(),MATCH(CI$3,$K$2:$P$2,0))</f>
        <v>0.2</v>
      </c>
      <c r="CJ654" s="20" cm="1">
        <f t="array" ref="CJ654">INDEX($K:$P,ROW(),MATCH(CJ$3,$K$2:$P$2,0))</f>
        <v>0.2</v>
      </c>
      <c r="CK654" s="20" cm="1">
        <f t="array" ref="CK654">INDEX($K:$P,ROW(),MATCH(CK$3,$K$2:$P$2,0))</f>
        <v>0.2</v>
      </c>
      <c r="CL654" s="20" cm="1">
        <f t="array" ref="CL654">INDEX($K:$P,ROW(),MATCH(CL$3,$K$2:$P$2,0))</f>
        <v>0.2</v>
      </c>
      <c r="CM654" s="20" t="e" cm="1">
        <f t="array" ref="CM654">INDEX($K:$P,ROW(),MATCH(CM$3,$K$2:$P$2,0))</f>
        <v>#N/A</v>
      </c>
      <c r="CN654" s="20" t="e" cm="1">
        <f t="array" ref="CN654">INDEX($K:$P,ROW(),MATCH(CN$3,$K$2:$P$2,0))</f>
        <v>#N/A</v>
      </c>
      <c r="CO654" s="20" t="e" cm="1">
        <f t="array" ref="CO654">INDEX($K:$P,ROW(),MATCH(CO$3,$K$2:$P$2,0))</f>
        <v>#N/A</v>
      </c>
      <c r="CP654" s="20" t="e" cm="1">
        <f t="array" ref="CP654">INDEX($K:$P,ROW(),MATCH(CP$3,$K$2:$P$2,0))</f>
        <v>#N/A</v>
      </c>
      <c r="CQ654" s="20" t="e" cm="1">
        <f t="array" ref="CQ654">INDEX($K:$P,ROW(),MATCH(CQ$3,$K$2:$P$2,0))</f>
        <v>#N/A</v>
      </c>
      <c r="CR654" s="20" t="e" cm="1">
        <f t="array" ref="CR654">INDEX($K:$P,ROW(),MATCH(CR$3,$K$2:$P$2,0))</f>
        <v>#N/A</v>
      </c>
      <c r="CS654" s="20" t="e" cm="1">
        <f t="array" ref="CS654">INDEX($K:$P,ROW(),MATCH(CS$3,$K$2:$P$2,0))</f>
        <v>#N/A</v>
      </c>
      <c r="CT654" s="20" t="e" cm="1">
        <f t="array" ref="CT654">INDEX($K:$P,ROW(),MATCH(CT$3,$K$2:$P$2,0))</f>
        <v>#N/A</v>
      </c>
      <c r="CU654" s="20" t="e" cm="1">
        <f t="array" ref="CU654">INDEX($K:$P,ROW(),MATCH(CU$3,$K$2:$P$2,0))</f>
        <v>#N/A</v>
      </c>
      <c r="CV654" s="20" t="e" cm="1">
        <f t="array" ref="CV654">INDEX($K:$P,ROW(),MATCH(CV$3,$K$2:$P$2,0))</f>
        <v>#N/A</v>
      </c>
      <c r="CW654" s="20" t="e" cm="1">
        <f t="array" ref="CW654">INDEX($K:$P,ROW(),MATCH(CW$3,$K$2:$P$2,0))</f>
        <v>#N/A</v>
      </c>
      <c r="CX654" s="20" t="e" cm="1">
        <f t="array" ref="CX654">INDEX($K:$P,ROW(),MATCH(CX$3,$K$2:$P$2,0))</f>
        <v>#N/A</v>
      </c>
      <c r="CY654" s="20" t="e" cm="1">
        <f t="array" ref="CY654">INDEX($K:$P,ROW(),MATCH(CY$3,$K$2:$P$2,0))</f>
        <v>#N/A</v>
      </c>
      <c r="CZ654" s="20" t="e" cm="1">
        <f t="array" ref="CZ654">INDEX($K:$P,ROW(),MATCH(CZ$3,$K$2:$P$2,0))</f>
        <v>#N/A</v>
      </c>
      <c r="DA654" s="20" t="e" cm="1">
        <f t="array" ref="DA654">INDEX($K:$P,ROW(),MATCH(DA$3,$K$2:$P$2,0))</f>
        <v>#N/A</v>
      </c>
      <c r="DB654" s="20" t="e" cm="1">
        <f t="array" ref="DB654">INDEX($K:$P,ROW(),MATCH(DB$3,$K$2:$P$2,0))</f>
        <v>#N/A</v>
      </c>
      <c r="DC654" s="20" t="e" cm="1">
        <f t="array" ref="DC654">INDEX($K:$P,ROW(),MATCH(DC$3,$K$2:$P$2,0))</f>
        <v>#N/A</v>
      </c>
      <c r="DD654" s="20" t="e" cm="1">
        <f t="array" ref="DD654">INDEX($K:$P,ROW(),MATCH(DD$3,$K$2:$P$2,0))</f>
        <v>#N/A</v>
      </c>
      <c r="DE654" s="20" t="e" cm="1">
        <f t="array" ref="DE654">INDEX($K:$P,ROW(),MATCH(DE$3,$K$2:$P$2,0))</f>
        <v>#N/A</v>
      </c>
      <c r="DF654" s="20" t="e" cm="1">
        <f t="array" ref="DF654">INDEX($K:$P,ROW(),MATCH(DF$3,$K$2:$P$2,0))</f>
        <v>#N/A</v>
      </c>
      <c r="DG654" s="20" t="e" cm="1">
        <f t="array" ref="DG654">INDEX($K:$P,ROW(),MATCH(DG$3,$K$2:$P$2,0))</f>
        <v>#N/A</v>
      </c>
      <c r="DH654" s="20" t="e" cm="1">
        <f t="array" ref="DH654">INDEX($K:$P,ROW(),MATCH(DH$3,$K$2:$P$2,0))</f>
        <v>#N/A</v>
      </c>
      <c r="DI654" s="20" t="e" cm="1">
        <f t="array" ref="DI654">INDEX($K:$P,ROW(),MATCH(DI$3,$K$2:$P$2,0))</f>
        <v>#N/A</v>
      </c>
      <c r="DJ654" s="20" t="e" cm="1">
        <f t="array" ref="DJ654">INDEX($K:$P,ROW(),MATCH(DJ$3,$K$2:$P$2,0))</f>
        <v>#N/A</v>
      </c>
      <c r="DK654" s="20" t="e" cm="1">
        <f t="array" ref="DK654">INDEX($K:$P,ROW(),MATCH(DK$3,$K$2:$P$2,0))</f>
        <v>#N/A</v>
      </c>
      <c r="DL654" s="20" t="e" cm="1">
        <f t="array" ref="DL654">INDEX($K:$P,ROW(),MATCH(DL$3,$K$2:$P$2,0))</f>
        <v>#N/A</v>
      </c>
    </row>
    <row r="655" spans="1:116" x14ac:dyDescent="0.35">
      <c r="D655" t="s">
        <v>812</v>
      </c>
      <c r="E655" s="8" t="str">
        <f t="shared" si="865"/>
        <v>655 LISTSALES-PV</v>
      </c>
      <c r="G655" s="145" t="s">
        <v>808</v>
      </c>
      <c r="H655" s="31"/>
      <c r="I655" s="73"/>
      <c r="J655" s="380"/>
      <c r="K655" s="380">
        <v>0.1</v>
      </c>
      <c r="L655" s="380">
        <v>0.1</v>
      </c>
      <c r="M655" s="380">
        <v>0.1</v>
      </c>
      <c r="N655" s="380">
        <v>0.1</v>
      </c>
      <c r="O655" s="380">
        <v>0.1</v>
      </c>
      <c r="P655" s="380">
        <v>0.1</v>
      </c>
      <c r="R655" s="33"/>
      <c r="S655" s="20" cm="1">
        <f t="array" ref="S655">INDEX($K:$P,ROW(),MATCH(S$3,$K$2:$P$2,0))</f>
        <v>0.1</v>
      </c>
      <c r="T655" s="20" cm="1">
        <f t="array" ref="T655">INDEX($K:$P,ROW(),MATCH(T$3,$K$2:$P$2,0))</f>
        <v>0.1</v>
      </c>
      <c r="U655" s="20" cm="1">
        <f t="array" ref="U655">INDEX($K:$P,ROW(),MATCH(U$3,$K$2:$P$2,0))</f>
        <v>0.1</v>
      </c>
      <c r="V655" s="20" cm="1">
        <f t="array" ref="V655">INDEX($K:$P,ROW(),MATCH(V$3,$K$2:$P$2,0))</f>
        <v>0.1</v>
      </c>
      <c r="W655" s="20" cm="1">
        <f t="array" ref="W655">INDEX($K:$P,ROW(),MATCH(W$3,$K$2:$P$2,0))</f>
        <v>0.1</v>
      </c>
      <c r="X655" s="20" cm="1">
        <f t="array" ref="X655">INDEX($K:$P,ROW(),MATCH(X$3,$K$2:$P$2,0))</f>
        <v>0.1</v>
      </c>
      <c r="Y655" s="20" cm="1">
        <f t="array" ref="Y655">INDEX($K:$P,ROW(),MATCH(Y$3,$K$2:$P$2,0))</f>
        <v>0.1</v>
      </c>
      <c r="Z655" s="20" cm="1">
        <f t="array" ref="Z655">INDEX($K:$P,ROW(),MATCH(Z$3,$K$2:$P$2,0))</f>
        <v>0.1</v>
      </c>
      <c r="AA655" s="20" cm="1">
        <f t="array" ref="AA655">INDEX($K:$P,ROW(),MATCH(AA$3,$K$2:$P$2,0))</f>
        <v>0.1</v>
      </c>
      <c r="AB655" s="20" cm="1">
        <f t="array" ref="AB655">INDEX($K:$P,ROW(),MATCH(AB$3,$K$2:$P$2,0))</f>
        <v>0.1</v>
      </c>
      <c r="AC655" s="20" cm="1">
        <f t="array" ref="AC655">INDEX($K:$P,ROW(),MATCH(AC$3,$K$2:$P$2,0))</f>
        <v>0.1</v>
      </c>
      <c r="AD655" s="20" cm="1">
        <f t="array" ref="AD655">INDEX($K:$P,ROW(),MATCH(AD$3,$K$2:$P$2,0))</f>
        <v>0.1</v>
      </c>
      <c r="AE655" s="20" cm="1">
        <f t="array" ref="AE655">INDEX($K:$P,ROW(),MATCH(AE$3,$K$2:$P$2,0))</f>
        <v>0.1</v>
      </c>
      <c r="AF655" s="20" cm="1">
        <f t="array" ref="AF655">INDEX($K:$P,ROW(),MATCH(AF$3,$K$2:$P$2,0))</f>
        <v>0.1</v>
      </c>
      <c r="AG655" s="20" cm="1">
        <f t="array" ref="AG655">INDEX($K:$P,ROW(),MATCH(AG$3,$K$2:$P$2,0))</f>
        <v>0.1</v>
      </c>
      <c r="AH655" s="20" cm="1">
        <f t="array" ref="AH655">INDEX($K:$P,ROW(),MATCH(AH$3,$K$2:$P$2,0))</f>
        <v>0.1</v>
      </c>
      <c r="AI655" s="20" cm="1">
        <f t="array" ref="AI655">INDEX($K:$P,ROW(),MATCH(AI$3,$K$2:$P$2,0))</f>
        <v>0.1</v>
      </c>
      <c r="AJ655" s="20" cm="1">
        <f t="array" ref="AJ655">INDEX($K:$P,ROW(),MATCH(AJ$3,$K$2:$P$2,0))</f>
        <v>0.1</v>
      </c>
      <c r="AK655" s="20" cm="1">
        <f t="array" ref="AK655">INDEX($K:$P,ROW(),MATCH(AK$3,$K$2:$P$2,0))</f>
        <v>0.1</v>
      </c>
      <c r="AL655" s="20" cm="1">
        <f t="array" ref="AL655">INDEX($K:$P,ROW(),MATCH(AL$3,$K$2:$P$2,0))</f>
        <v>0.1</v>
      </c>
      <c r="AM655" s="20" cm="1">
        <f t="array" ref="AM655">INDEX($K:$P,ROW(),MATCH(AM$3,$K$2:$P$2,0))</f>
        <v>0.1</v>
      </c>
      <c r="AN655" s="20" cm="1">
        <f t="array" ref="AN655">INDEX($K:$P,ROW(),MATCH(AN$3,$K$2:$P$2,0))</f>
        <v>0.1</v>
      </c>
      <c r="AO655" s="20" cm="1">
        <f t="array" ref="AO655">INDEX($K:$P,ROW(),MATCH(AO$3,$K$2:$P$2,0))</f>
        <v>0.1</v>
      </c>
      <c r="AP655" s="20" cm="1">
        <f t="array" ref="AP655">INDEX($K:$P,ROW(),MATCH(AP$3,$K$2:$P$2,0))</f>
        <v>0.1</v>
      </c>
      <c r="AQ655" s="20" cm="1">
        <f t="array" ref="AQ655">INDEX($K:$P,ROW(),MATCH(AQ$3,$K$2:$P$2,0))</f>
        <v>0.1</v>
      </c>
      <c r="AR655" s="20" cm="1">
        <f t="array" ref="AR655">INDEX($K:$P,ROW(),MATCH(AR$3,$K$2:$P$2,0))</f>
        <v>0.1</v>
      </c>
      <c r="AS655" s="20" cm="1">
        <f t="array" ref="AS655">INDEX($K:$P,ROW(),MATCH(AS$3,$K$2:$P$2,0))</f>
        <v>0.1</v>
      </c>
      <c r="AT655" s="20" cm="1">
        <f t="array" ref="AT655">INDEX($K:$P,ROW(),MATCH(AT$3,$K$2:$P$2,0))</f>
        <v>0.1</v>
      </c>
      <c r="AU655" s="20" cm="1">
        <f t="array" ref="AU655">INDEX($K:$P,ROW(),MATCH(AU$3,$K$2:$P$2,0))</f>
        <v>0.1</v>
      </c>
      <c r="AV655" s="20" cm="1">
        <f t="array" ref="AV655">INDEX($K:$P,ROW(),MATCH(AV$3,$K$2:$P$2,0))</f>
        <v>0.1</v>
      </c>
      <c r="AW655" s="20" cm="1">
        <f t="array" ref="AW655">INDEX($K:$P,ROW(),MATCH(AW$3,$K$2:$P$2,0))</f>
        <v>0.1</v>
      </c>
      <c r="AX655" s="20" cm="1">
        <f t="array" ref="AX655">INDEX($K:$P,ROW(),MATCH(AX$3,$K$2:$P$2,0))</f>
        <v>0.1</v>
      </c>
      <c r="AY655" s="20" cm="1">
        <f t="array" ref="AY655">INDEX($K:$P,ROW(),MATCH(AY$3,$K$2:$P$2,0))</f>
        <v>0.1</v>
      </c>
      <c r="AZ655" s="20" cm="1">
        <f t="array" ref="AZ655">INDEX($K:$P,ROW(),MATCH(AZ$3,$K$2:$P$2,0))</f>
        <v>0.1</v>
      </c>
      <c r="BA655" s="20" cm="1">
        <f t="array" ref="BA655">INDEX($K:$P,ROW(),MATCH(BA$3,$K$2:$P$2,0))</f>
        <v>0.1</v>
      </c>
      <c r="BB655" s="20" cm="1">
        <f t="array" ref="BB655">INDEX($K:$P,ROW(),MATCH(BB$3,$K$2:$P$2,0))</f>
        <v>0.1</v>
      </c>
      <c r="BC655" s="20" cm="1">
        <f t="array" ref="BC655">INDEX($K:$P,ROW(),MATCH(BC$3,$K$2:$P$2,0))</f>
        <v>0.1</v>
      </c>
      <c r="BD655" s="20" cm="1">
        <f t="array" ref="BD655">INDEX($K:$P,ROW(),MATCH(BD$3,$K$2:$P$2,0))</f>
        <v>0.1</v>
      </c>
      <c r="BE655" s="20" cm="1">
        <f t="array" ref="BE655">INDEX($K:$P,ROW(),MATCH(BE$3,$K$2:$P$2,0))</f>
        <v>0.1</v>
      </c>
      <c r="BF655" s="20" cm="1">
        <f t="array" ref="BF655">INDEX($K:$P,ROW(),MATCH(BF$3,$K$2:$P$2,0))</f>
        <v>0.1</v>
      </c>
      <c r="BG655" s="20" cm="1">
        <f t="array" ref="BG655">INDEX($K:$P,ROW(),MATCH(BG$3,$K$2:$P$2,0))</f>
        <v>0.1</v>
      </c>
      <c r="BH655" s="20" cm="1">
        <f t="array" ref="BH655">INDEX($K:$P,ROW(),MATCH(BH$3,$K$2:$P$2,0))</f>
        <v>0.1</v>
      </c>
      <c r="BI655" s="20" cm="1">
        <f t="array" ref="BI655">INDEX($K:$P,ROW(),MATCH(BI$3,$K$2:$P$2,0))</f>
        <v>0.1</v>
      </c>
      <c r="BJ655" s="20" cm="1">
        <f t="array" ref="BJ655">INDEX($K:$P,ROW(),MATCH(BJ$3,$K$2:$P$2,0))</f>
        <v>0.1</v>
      </c>
      <c r="BK655" s="20" cm="1">
        <f t="array" ref="BK655">INDEX($K:$P,ROW(),MATCH(BK$3,$K$2:$P$2,0))</f>
        <v>0.1</v>
      </c>
      <c r="BL655" s="20" cm="1">
        <f t="array" ref="BL655">INDEX($K:$P,ROW(),MATCH(BL$3,$K$2:$P$2,0))</f>
        <v>0.1</v>
      </c>
      <c r="BM655" s="20" cm="1">
        <f t="array" ref="BM655">INDEX($K:$P,ROW(),MATCH(BM$3,$K$2:$P$2,0))</f>
        <v>0.1</v>
      </c>
      <c r="BN655" s="20" cm="1">
        <f t="array" ref="BN655">INDEX($K:$P,ROW(),MATCH(BN$3,$K$2:$P$2,0))</f>
        <v>0.1</v>
      </c>
      <c r="BO655" s="20" cm="1">
        <f t="array" ref="BO655">INDEX($K:$P,ROW(),MATCH(BO$3,$K$2:$P$2,0))</f>
        <v>0.1</v>
      </c>
      <c r="BP655" s="20" cm="1">
        <f t="array" ref="BP655">INDEX($K:$P,ROW(),MATCH(BP$3,$K$2:$P$2,0))</f>
        <v>0.1</v>
      </c>
      <c r="BQ655" s="20" cm="1">
        <f t="array" ref="BQ655">INDEX($K:$P,ROW(),MATCH(BQ$3,$K$2:$P$2,0))</f>
        <v>0.1</v>
      </c>
      <c r="BR655" s="20" cm="1">
        <f t="array" ref="BR655">INDEX($K:$P,ROW(),MATCH(BR$3,$K$2:$P$2,0))</f>
        <v>0.1</v>
      </c>
      <c r="BS655" s="20" cm="1">
        <f t="array" ref="BS655">INDEX($K:$P,ROW(),MATCH(BS$3,$K$2:$P$2,0))</f>
        <v>0.1</v>
      </c>
      <c r="BT655" s="20" cm="1">
        <f t="array" ref="BT655">INDEX($K:$P,ROW(),MATCH(BT$3,$K$2:$P$2,0))</f>
        <v>0.1</v>
      </c>
      <c r="BU655" s="20" cm="1">
        <f t="array" ref="BU655">INDEX($K:$P,ROW(),MATCH(BU$3,$K$2:$P$2,0))</f>
        <v>0.1</v>
      </c>
      <c r="BV655" s="20" cm="1">
        <f t="array" ref="BV655">INDEX($K:$P,ROW(),MATCH(BV$3,$K$2:$P$2,0))</f>
        <v>0.1</v>
      </c>
      <c r="BW655" s="20" cm="1">
        <f t="array" ref="BW655">INDEX($K:$P,ROW(),MATCH(BW$3,$K$2:$P$2,0))</f>
        <v>0.1</v>
      </c>
      <c r="BX655" s="20" cm="1">
        <f t="array" ref="BX655">INDEX($K:$P,ROW(),MATCH(BX$3,$K$2:$P$2,0))</f>
        <v>0.1</v>
      </c>
      <c r="BY655" s="20" cm="1">
        <f t="array" ref="BY655">INDEX($K:$P,ROW(),MATCH(BY$3,$K$2:$P$2,0))</f>
        <v>0.1</v>
      </c>
      <c r="BZ655" s="20" cm="1">
        <f t="array" ref="BZ655">INDEX($K:$P,ROW(),MATCH(BZ$3,$K$2:$P$2,0))</f>
        <v>0.1</v>
      </c>
      <c r="CA655" s="20" cm="1">
        <f t="array" ref="CA655">INDEX($K:$P,ROW(),MATCH(CA$3,$K$2:$P$2,0))</f>
        <v>0.1</v>
      </c>
      <c r="CB655" s="20" cm="1">
        <f t="array" ref="CB655">INDEX($K:$P,ROW(),MATCH(CB$3,$K$2:$P$2,0))</f>
        <v>0.1</v>
      </c>
      <c r="CC655" s="20" cm="1">
        <f t="array" ref="CC655">INDEX($K:$P,ROW(),MATCH(CC$3,$K$2:$P$2,0))</f>
        <v>0.1</v>
      </c>
      <c r="CD655" s="20" cm="1">
        <f t="array" ref="CD655">INDEX($K:$P,ROW(),MATCH(CD$3,$K$2:$P$2,0))</f>
        <v>0.1</v>
      </c>
      <c r="CE655" s="20" cm="1">
        <f t="array" ref="CE655">INDEX($K:$P,ROW(),MATCH(CE$3,$K$2:$P$2,0))</f>
        <v>0.1</v>
      </c>
      <c r="CF655" s="20" cm="1">
        <f t="array" ref="CF655">INDEX($K:$P,ROW(),MATCH(CF$3,$K$2:$P$2,0))</f>
        <v>0.1</v>
      </c>
      <c r="CG655" s="20" cm="1">
        <f t="array" ref="CG655">INDEX($K:$P,ROW(),MATCH(CG$3,$K$2:$P$2,0))</f>
        <v>0.1</v>
      </c>
      <c r="CH655" s="20" cm="1">
        <f t="array" ref="CH655">INDEX($K:$P,ROW(),MATCH(CH$3,$K$2:$P$2,0))</f>
        <v>0.1</v>
      </c>
      <c r="CI655" s="20" cm="1">
        <f t="array" ref="CI655">INDEX($K:$P,ROW(),MATCH(CI$3,$K$2:$P$2,0))</f>
        <v>0.1</v>
      </c>
      <c r="CJ655" s="20" cm="1">
        <f t="array" ref="CJ655">INDEX($K:$P,ROW(),MATCH(CJ$3,$K$2:$P$2,0))</f>
        <v>0.1</v>
      </c>
      <c r="CK655" s="20" cm="1">
        <f t="array" ref="CK655">INDEX($K:$P,ROW(),MATCH(CK$3,$K$2:$P$2,0))</f>
        <v>0.1</v>
      </c>
      <c r="CL655" s="20" cm="1">
        <f t="array" ref="CL655">INDEX($K:$P,ROW(),MATCH(CL$3,$K$2:$P$2,0))</f>
        <v>0.1</v>
      </c>
      <c r="CM655" s="20" t="e" cm="1">
        <f t="array" ref="CM655">INDEX($K:$P,ROW(),MATCH(CM$3,$K$2:$P$2,0))</f>
        <v>#N/A</v>
      </c>
      <c r="CN655" s="20" t="e" cm="1">
        <f t="array" ref="CN655">INDEX($K:$P,ROW(),MATCH(CN$3,$K$2:$P$2,0))</f>
        <v>#N/A</v>
      </c>
      <c r="CO655" s="20" t="e" cm="1">
        <f t="array" ref="CO655">INDEX($K:$P,ROW(),MATCH(CO$3,$K$2:$P$2,0))</f>
        <v>#N/A</v>
      </c>
      <c r="CP655" s="20" t="e" cm="1">
        <f t="array" ref="CP655">INDEX($K:$P,ROW(),MATCH(CP$3,$K$2:$P$2,0))</f>
        <v>#N/A</v>
      </c>
      <c r="CQ655" s="20" t="e" cm="1">
        <f t="array" ref="CQ655">INDEX($K:$P,ROW(),MATCH(CQ$3,$K$2:$P$2,0))</f>
        <v>#N/A</v>
      </c>
      <c r="CR655" s="20" t="e" cm="1">
        <f t="array" ref="CR655">INDEX($K:$P,ROW(),MATCH(CR$3,$K$2:$P$2,0))</f>
        <v>#N/A</v>
      </c>
      <c r="CS655" s="20" t="e" cm="1">
        <f t="array" ref="CS655">INDEX($K:$P,ROW(),MATCH(CS$3,$K$2:$P$2,0))</f>
        <v>#N/A</v>
      </c>
      <c r="CT655" s="20" t="e" cm="1">
        <f t="array" ref="CT655">INDEX($K:$P,ROW(),MATCH(CT$3,$K$2:$P$2,0))</f>
        <v>#N/A</v>
      </c>
      <c r="CU655" s="20" t="e" cm="1">
        <f t="array" ref="CU655">INDEX($K:$P,ROW(),MATCH(CU$3,$K$2:$P$2,0))</f>
        <v>#N/A</v>
      </c>
      <c r="CV655" s="20" t="e" cm="1">
        <f t="array" ref="CV655">INDEX($K:$P,ROW(),MATCH(CV$3,$K$2:$P$2,0))</f>
        <v>#N/A</v>
      </c>
      <c r="CW655" s="20" t="e" cm="1">
        <f t="array" ref="CW655">INDEX($K:$P,ROW(),MATCH(CW$3,$K$2:$P$2,0))</f>
        <v>#N/A</v>
      </c>
      <c r="CX655" s="20" t="e" cm="1">
        <f t="array" ref="CX655">INDEX($K:$P,ROW(),MATCH(CX$3,$K$2:$P$2,0))</f>
        <v>#N/A</v>
      </c>
      <c r="CY655" s="20" t="e" cm="1">
        <f t="array" ref="CY655">INDEX($K:$P,ROW(),MATCH(CY$3,$K$2:$P$2,0))</f>
        <v>#N/A</v>
      </c>
      <c r="CZ655" s="20" t="e" cm="1">
        <f t="array" ref="CZ655">INDEX($K:$P,ROW(),MATCH(CZ$3,$K$2:$P$2,0))</f>
        <v>#N/A</v>
      </c>
      <c r="DA655" s="20" t="e" cm="1">
        <f t="array" ref="DA655">INDEX($K:$P,ROW(),MATCH(DA$3,$K$2:$P$2,0))</f>
        <v>#N/A</v>
      </c>
      <c r="DB655" s="20" t="e" cm="1">
        <f t="array" ref="DB655">INDEX($K:$P,ROW(),MATCH(DB$3,$K$2:$P$2,0))</f>
        <v>#N/A</v>
      </c>
      <c r="DC655" s="20" t="e" cm="1">
        <f t="array" ref="DC655">INDEX($K:$P,ROW(),MATCH(DC$3,$K$2:$P$2,0))</f>
        <v>#N/A</v>
      </c>
      <c r="DD655" s="20" t="e" cm="1">
        <f t="array" ref="DD655">INDEX($K:$P,ROW(),MATCH(DD$3,$K$2:$P$2,0))</f>
        <v>#N/A</v>
      </c>
      <c r="DE655" s="20" t="e" cm="1">
        <f t="array" ref="DE655">INDEX($K:$P,ROW(),MATCH(DE$3,$K$2:$P$2,0))</f>
        <v>#N/A</v>
      </c>
      <c r="DF655" s="20" t="e" cm="1">
        <f t="array" ref="DF655">INDEX($K:$P,ROW(),MATCH(DF$3,$K$2:$P$2,0))</f>
        <v>#N/A</v>
      </c>
      <c r="DG655" s="20" t="e" cm="1">
        <f t="array" ref="DG655">INDEX($K:$P,ROW(),MATCH(DG$3,$K$2:$P$2,0))</f>
        <v>#N/A</v>
      </c>
      <c r="DH655" s="20" t="e" cm="1">
        <f t="array" ref="DH655">INDEX($K:$P,ROW(),MATCH(DH$3,$K$2:$P$2,0))</f>
        <v>#N/A</v>
      </c>
      <c r="DI655" s="20" t="e" cm="1">
        <f t="array" ref="DI655">INDEX($K:$P,ROW(),MATCH(DI$3,$K$2:$P$2,0))</f>
        <v>#N/A</v>
      </c>
      <c r="DJ655" s="20" t="e" cm="1">
        <f t="array" ref="DJ655">INDEX($K:$P,ROW(),MATCH(DJ$3,$K$2:$P$2,0))</f>
        <v>#N/A</v>
      </c>
      <c r="DK655" s="20" t="e" cm="1">
        <f t="array" ref="DK655">INDEX($K:$P,ROW(),MATCH(DK$3,$K$2:$P$2,0))</f>
        <v>#N/A</v>
      </c>
      <c r="DL655" s="20" t="e" cm="1">
        <f t="array" ref="DL655">INDEX($K:$P,ROW(),MATCH(DL$3,$K$2:$P$2,0))</f>
        <v>#N/A</v>
      </c>
    </row>
    <row r="656" spans="1:116" x14ac:dyDescent="0.35">
      <c r="D656" t="s">
        <v>812</v>
      </c>
      <c r="E656" s="8" t="str">
        <f t="shared" si="865"/>
        <v>656 LISTSALES-PV</v>
      </c>
      <c r="G656" s="145" t="s">
        <v>809</v>
      </c>
      <c r="H656" s="31"/>
      <c r="I656" s="73"/>
      <c r="J656" s="380"/>
      <c r="K656" s="380">
        <v>0.3</v>
      </c>
      <c r="L656" s="380">
        <v>0.3</v>
      </c>
      <c r="M656" s="380">
        <v>0.3</v>
      </c>
      <c r="N656" s="380">
        <v>0.3</v>
      </c>
      <c r="O656" s="380">
        <v>0.3</v>
      </c>
      <c r="P656" s="380">
        <v>0.3</v>
      </c>
      <c r="R656" s="33"/>
      <c r="S656" s="20" cm="1">
        <f t="array" ref="S656">INDEX($K:$P,ROW(),MATCH(S$3,$K$2:$P$2,0))</f>
        <v>0.3</v>
      </c>
      <c r="T656" s="20" cm="1">
        <f t="array" ref="T656">INDEX($K:$P,ROW(),MATCH(T$3,$K$2:$P$2,0))</f>
        <v>0.3</v>
      </c>
      <c r="U656" s="20" cm="1">
        <f t="array" ref="U656">INDEX($K:$P,ROW(),MATCH(U$3,$K$2:$P$2,0))</f>
        <v>0.3</v>
      </c>
      <c r="V656" s="20" cm="1">
        <f t="array" ref="V656">INDEX($K:$P,ROW(),MATCH(V$3,$K$2:$P$2,0))</f>
        <v>0.3</v>
      </c>
      <c r="W656" s="20" cm="1">
        <f t="array" ref="W656">INDEX($K:$P,ROW(),MATCH(W$3,$K$2:$P$2,0))</f>
        <v>0.3</v>
      </c>
      <c r="X656" s="20" cm="1">
        <f t="array" ref="X656">INDEX($K:$P,ROW(),MATCH(X$3,$K$2:$P$2,0))</f>
        <v>0.3</v>
      </c>
      <c r="Y656" s="20" cm="1">
        <f t="array" ref="Y656">INDEX($K:$P,ROW(),MATCH(Y$3,$K$2:$P$2,0))</f>
        <v>0.3</v>
      </c>
      <c r="Z656" s="20" cm="1">
        <f t="array" ref="Z656">INDEX($K:$P,ROW(),MATCH(Z$3,$K$2:$P$2,0))</f>
        <v>0.3</v>
      </c>
      <c r="AA656" s="20" cm="1">
        <f t="array" ref="AA656">INDEX($K:$P,ROW(),MATCH(AA$3,$K$2:$P$2,0))</f>
        <v>0.3</v>
      </c>
      <c r="AB656" s="20" cm="1">
        <f t="array" ref="AB656">INDEX($K:$P,ROW(),MATCH(AB$3,$K$2:$P$2,0))</f>
        <v>0.3</v>
      </c>
      <c r="AC656" s="20" cm="1">
        <f t="array" ref="AC656">INDEX($K:$P,ROW(),MATCH(AC$3,$K$2:$P$2,0))</f>
        <v>0.3</v>
      </c>
      <c r="AD656" s="20" cm="1">
        <f t="array" ref="AD656">INDEX($K:$P,ROW(),MATCH(AD$3,$K$2:$P$2,0))</f>
        <v>0.3</v>
      </c>
      <c r="AE656" s="20" cm="1">
        <f t="array" ref="AE656">INDEX($K:$P,ROW(),MATCH(AE$3,$K$2:$P$2,0))</f>
        <v>0.3</v>
      </c>
      <c r="AF656" s="20" cm="1">
        <f t="array" ref="AF656">INDEX($K:$P,ROW(),MATCH(AF$3,$K$2:$P$2,0))</f>
        <v>0.3</v>
      </c>
      <c r="AG656" s="20" cm="1">
        <f t="array" ref="AG656">INDEX($K:$P,ROW(),MATCH(AG$3,$K$2:$P$2,0))</f>
        <v>0.3</v>
      </c>
      <c r="AH656" s="20" cm="1">
        <f t="array" ref="AH656">INDEX($K:$P,ROW(),MATCH(AH$3,$K$2:$P$2,0))</f>
        <v>0.3</v>
      </c>
      <c r="AI656" s="20" cm="1">
        <f t="array" ref="AI656">INDEX($K:$P,ROW(),MATCH(AI$3,$K$2:$P$2,0))</f>
        <v>0.3</v>
      </c>
      <c r="AJ656" s="20" cm="1">
        <f t="array" ref="AJ656">INDEX($K:$P,ROW(),MATCH(AJ$3,$K$2:$P$2,0))</f>
        <v>0.3</v>
      </c>
      <c r="AK656" s="20" cm="1">
        <f t="array" ref="AK656">INDEX($K:$P,ROW(),MATCH(AK$3,$K$2:$P$2,0))</f>
        <v>0.3</v>
      </c>
      <c r="AL656" s="20" cm="1">
        <f t="array" ref="AL656">INDEX($K:$P,ROW(),MATCH(AL$3,$K$2:$P$2,0))</f>
        <v>0.3</v>
      </c>
      <c r="AM656" s="20" cm="1">
        <f t="array" ref="AM656">INDEX($K:$P,ROW(),MATCH(AM$3,$K$2:$P$2,0))</f>
        <v>0.3</v>
      </c>
      <c r="AN656" s="20" cm="1">
        <f t="array" ref="AN656">INDEX($K:$P,ROW(),MATCH(AN$3,$K$2:$P$2,0))</f>
        <v>0.3</v>
      </c>
      <c r="AO656" s="20" cm="1">
        <f t="array" ref="AO656">INDEX($K:$P,ROW(),MATCH(AO$3,$K$2:$P$2,0))</f>
        <v>0.3</v>
      </c>
      <c r="AP656" s="20" cm="1">
        <f t="array" ref="AP656">INDEX($K:$P,ROW(),MATCH(AP$3,$K$2:$P$2,0))</f>
        <v>0.3</v>
      </c>
      <c r="AQ656" s="20" cm="1">
        <f t="array" ref="AQ656">INDEX($K:$P,ROW(),MATCH(AQ$3,$K$2:$P$2,0))</f>
        <v>0.3</v>
      </c>
      <c r="AR656" s="20" cm="1">
        <f t="array" ref="AR656">INDEX($K:$P,ROW(),MATCH(AR$3,$K$2:$P$2,0))</f>
        <v>0.3</v>
      </c>
      <c r="AS656" s="20" cm="1">
        <f t="array" ref="AS656">INDEX($K:$P,ROW(),MATCH(AS$3,$K$2:$P$2,0))</f>
        <v>0.3</v>
      </c>
      <c r="AT656" s="20" cm="1">
        <f t="array" ref="AT656">INDEX($K:$P,ROW(),MATCH(AT$3,$K$2:$P$2,0))</f>
        <v>0.3</v>
      </c>
      <c r="AU656" s="20" cm="1">
        <f t="array" ref="AU656">INDEX($K:$P,ROW(),MATCH(AU$3,$K$2:$P$2,0))</f>
        <v>0.3</v>
      </c>
      <c r="AV656" s="20" cm="1">
        <f t="array" ref="AV656">INDEX($K:$P,ROW(),MATCH(AV$3,$K$2:$P$2,0))</f>
        <v>0.3</v>
      </c>
      <c r="AW656" s="20" cm="1">
        <f t="array" ref="AW656">INDEX($K:$P,ROW(),MATCH(AW$3,$K$2:$P$2,0))</f>
        <v>0.3</v>
      </c>
      <c r="AX656" s="20" cm="1">
        <f t="array" ref="AX656">INDEX($K:$P,ROW(),MATCH(AX$3,$K$2:$P$2,0))</f>
        <v>0.3</v>
      </c>
      <c r="AY656" s="20" cm="1">
        <f t="array" ref="AY656">INDEX($K:$P,ROW(),MATCH(AY$3,$K$2:$P$2,0))</f>
        <v>0.3</v>
      </c>
      <c r="AZ656" s="20" cm="1">
        <f t="array" ref="AZ656">INDEX($K:$P,ROW(),MATCH(AZ$3,$K$2:$P$2,0))</f>
        <v>0.3</v>
      </c>
      <c r="BA656" s="20" cm="1">
        <f t="array" ref="BA656">INDEX($K:$P,ROW(),MATCH(BA$3,$K$2:$P$2,0))</f>
        <v>0.3</v>
      </c>
      <c r="BB656" s="20" cm="1">
        <f t="array" ref="BB656">INDEX($K:$P,ROW(),MATCH(BB$3,$K$2:$P$2,0))</f>
        <v>0.3</v>
      </c>
      <c r="BC656" s="20" cm="1">
        <f t="array" ref="BC656">INDEX($K:$P,ROW(),MATCH(BC$3,$K$2:$P$2,0))</f>
        <v>0.3</v>
      </c>
      <c r="BD656" s="20" cm="1">
        <f t="array" ref="BD656">INDEX($K:$P,ROW(),MATCH(BD$3,$K$2:$P$2,0))</f>
        <v>0.3</v>
      </c>
      <c r="BE656" s="20" cm="1">
        <f t="array" ref="BE656">INDEX($K:$P,ROW(),MATCH(BE$3,$K$2:$P$2,0))</f>
        <v>0.3</v>
      </c>
      <c r="BF656" s="20" cm="1">
        <f t="array" ref="BF656">INDEX($K:$P,ROW(),MATCH(BF$3,$K$2:$P$2,0))</f>
        <v>0.3</v>
      </c>
      <c r="BG656" s="20" cm="1">
        <f t="array" ref="BG656">INDEX($K:$P,ROW(),MATCH(BG$3,$K$2:$P$2,0))</f>
        <v>0.3</v>
      </c>
      <c r="BH656" s="20" cm="1">
        <f t="array" ref="BH656">INDEX($K:$P,ROW(),MATCH(BH$3,$K$2:$P$2,0))</f>
        <v>0.3</v>
      </c>
      <c r="BI656" s="20" cm="1">
        <f t="array" ref="BI656">INDEX($K:$P,ROW(),MATCH(BI$3,$K$2:$P$2,0))</f>
        <v>0.3</v>
      </c>
      <c r="BJ656" s="20" cm="1">
        <f t="array" ref="BJ656">INDEX($K:$P,ROW(),MATCH(BJ$3,$K$2:$P$2,0))</f>
        <v>0.3</v>
      </c>
      <c r="BK656" s="20" cm="1">
        <f t="array" ref="BK656">INDEX($K:$P,ROW(),MATCH(BK$3,$K$2:$P$2,0))</f>
        <v>0.3</v>
      </c>
      <c r="BL656" s="20" cm="1">
        <f t="array" ref="BL656">INDEX($K:$P,ROW(),MATCH(BL$3,$K$2:$P$2,0))</f>
        <v>0.3</v>
      </c>
      <c r="BM656" s="20" cm="1">
        <f t="array" ref="BM656">INDEX($K:$P,ROW(),MATCH(BM$3,$K$2:$P$2,0))</f>
        <v>0.3</v>
      </c>
      <c r="BN656" s="20" cm="1">
        <f t="array" ref="BN656">INDEX($K:$P,ROW(),MATCH(BN$3,$K$2:$P$2,0))</f>
        <v>0.3</v>
      </c>
      <c r="BO656" s="20" cm="1">
        <f t="array" ref="BO656">INDEX($K:$P,ROW(),MATCH(BO$3,$K$2:$P$2,0))</f>
        <v>0.3</v>
      </c>
      <c r="BP656" s="20" cm="1">
        <f t="array" ref="BP656">INDEX($K:$P,ROW(),MATCH(BP$3,$K$2:$P$2,0))</f>
        <v>0.3</v>
      </c>
      <c r="BQ656" s="20" cm="1">
        <f t="array" ref="BQ656">INDEX($K:$P,ROW(),MATCH(BQ$3,$K$2:$P$2,0))</f>
        <v>0.3</v>
      </c>
      <c r="BR656" s="20" cm="1">
        <f t="array" ref="BR656">INDEX($K:$P,ROW(),MATCH(BR$3,$K$2:$P$2,0))</f>
        <v>0.3</v>
      </c>
      <c r="BS656" s="20" cm="1">
        <f t="array" ref="BS656">INDEX($K:$P,ROW(),MATCH(BS$3,$K$2:$P$2,0))</f>
        <v>0.3</v>
      </c>
      <c r="BT656" s="20" cm="1">
        <f t="array" ref="BT656">INDEX($K:$P,ROW(),MATCH(BT$3,$K$2:$P$2,0))</f>
        <v>0.3</v>
      </c>
      <c r="BU656" s="20" cm="1">
        <f t="array" ref="BU656">INDEX($K:$P,ROW(),MATCH(BU$3,$K$2:$P$2,0))</f>
        <v>0.3</v>
      </c>
      <c r="BV656" s="20" cm="1">
        <f t="array" ref="BV656">INDEX($K:$P,ROW(),MATCH(BV$3,$K$2:$P$2,0))</f>
        <v>0.3</v>
      </c>
      <c r="BW656" s="20" cm="1">
        <f t="array" ref="BW656">INDEX($K:$P,ROW(),MATCH(BW$3,$K$2:$P$2,0))</f>
        <v>0.3</v>
      </c>
      <c r="BX656" s="20" cm="1">
        <f t="array" ref="BX656">INDEX($K:$P,ROW(),MATCH(BX$3,$K$2:$P$2,0))</f>
        <v>0.3</v>
      </c>
      <c r="BY656" s="20" cm="1">
        <f t="array" ref="BY656">INDEX($K:$P,ROW(),MATCH(BY$3,$K$2:$P$2,0))</f>
        <v>0.3</v>
      </c>
      <c r="BZ656" s="20" cm="1">
        <f t="array" ref="BZ656">INDEX($K:$P,ROW(),MATCH(BZ$3,$K$2:$P$2,0))</f>
        <v>0.3</v>
      </c>
      <c r="CA656" s="20" cm="1">
        <f t="array" ref="CA656">INDEX($K:$P,ROW(),MATCH(CA$3,$K$2:$P$2,0))</f>
        <v>0.3</v>
      </c>
      <c r="CB656" s="20" cm="1">
        <f t="array" ref="CB656">INDEX($K:$P,ROW(),MATCH(CB$3,$K$2:$P$2,0))</f>
        <v>0.3</v>
      </c>
      <c r="CC656" s="20" cm="1">
        <f t="array" ref="CC656">INDEX($K:$P,ROW(),MATCH(CC$3,$K$2:$P$2,0))</f>
        <v>0.3</v>
      </c>
      <c r="CD656" s="20" cm="1">
        <f t="array" ref="CD656">INDEX($K:$P,ROW(),MATCH(CD$3,$K$2:$P$2,0))</f>
        <v>0.3</v>
      </c>
      <c r="CE656" s="20" cm="1">
        <f t="array" ref="CE656">INDEX($K:$P,ROW(),MATCH(CE$3,$K$2:$P$2,0))</f>
        <v>0.3</v>
      </c>
      <c r="CF656" s="20" cm="1">
        <f t="array" ref="CF656">INDEX($K:$P,ROW(),MATCH(CF$3,$K$2:$P$2,0))</f>
        <v>0.3</v>
      </c>
      <c r="CG656" s="20" cm="1">
        <f t="array" ref="CG656">INDEX($K:$P,ROW(),MATCH(CG$3,$K$2:$P$2,0))</f>
        <v>0.3</v>
      </c>
      <c r="CH656" s="20" cm="1">
        <f t="array" ref="CH656">INDEX($K:$P,ROW(),MATCH(CH$3,$K$2:$P$2,0))</f>
        <v>0.3</v>
      </c>
      <c r="CI656" s="20" cm="1">
        <f t="array" ref="CI656">INDEX($K:$P,ROW(),MATCH(CI$3,$K$2:$P$2,0))</f>
        <v>0.3</v>
      </c>
      <c r="CJ656" s="20" cm="1">
        <f t="array" ref="CJ656">INDEX($K:$P,ROW(),MATCH(CJ$3,$K$2:$P$2,0))</f>
        <v>0.3</v>
      </c>
      <c r="CK656" s="20" cm="1">
        <f t="array" ref="CK656">INDEX($K:$P,ROW(),MATCH(CK$3,$K$2:$P$2,0))</f>
        <v>0.3</v>
      </c>
      <c r="CL656" s="20" cm="1">
        <f t="array" ref="CL656">INDEX($K:$P,ROW(),MATCH(CL$3,$K$2:$P$2,0))</f>
        <v>0.3</v>
      </c>
      <c r="CM656" s="20" t="e" cm="1">
        <f t="array" ref="CM656">INDEX($K:$P,ROW(),MATCH(CM$3,$K$2:$P$2,0))</f>
        <v>#N/A</v>
      </c>
      <c r="CN656" s="20" t="e" cm="1">
        <f t="array" ref="CN656">INDEX($K:$P,ROW(),MATCH(CN$3,$K$2:$P$2,0))</f>
        <v>#N/A</v>
      </c>
      <c r="CO656" s="20" t="e" cm="1">
        <f t="array" ref="CO656">INDEX($K:$P,ROW(),MATCH(CO$3,$K$2:$P$2,0))</f>
        <v>#N/A</v>
      </c>
      <c r="CP656" s="20" t="e" cm="1">
        <f t="array" ref="CP656">INDEX($K:$P,ROW(),MATCH(CP$3,$K$2:$P$2,0))</f>
        <v>#N/A</v>
      </c>
      <c r="CQ656" s="20" t="e" cm="1">
        <f t="array" ref="CQ656">INDEX($K:$P,ROW(),MATCH(CQ$3,$K$2:$P$2,0))</f>
        <v>#N/A</v>
      </c>
      <c r="CR656" s="20" t="e" cm="1">
        <f t="array" ref="CR656">INDEX($K:$P,ROW(),MATCH(CR$3,$K$2:$P$2,0))</f>
        <v>#N/A</v>
      </c>
      <c r="CS656" s="20" t="e" cm="1">
        <f t="array" ref="CS656">INDEX($K:$P,ROW(),MATCH(CS$3,$K$2:$P$2,0))</f>
        <v>#N/A</v>
      </c>
      <c r="CT656" s="20" t="e" cm="1">
        <f t="array" ref="CT656">INDEX($K:$P,ROW(),MATCH(CT$3,$K$2:$P$2,0))</f>
        <v>#N/A</v>
      </c>
      <c r="CU656" s="20" t="e" cm="1">
        <f t="array" ref="CU656">INDEX($K:$P,ROW(),MATCH(CU$3,$K$2:$P$2,0))</f>
        <v>#N/A</v>
      </c>
      <c r="CV656" s="20" t="e" cm="1">
        <f t="array" ref="CV656">INDEX($K:$P,ROW(),MATCH(CV$3,$K$2:$P$2,0))</f>
        <v>#N/A</v>
      </c>
      <c r="CW656" s="20" t="e" cm="1">
        <f t="array" ref="CW656">INDEX($K:$P,ROW(),MATCH(CW$3,$K$2:$P$2,0))</f>
        <v>#N/A</v>
      </c>
      <c r="CX656" s="20" t="e" cm="1">
        <f t="array" ref="CX656">INDEX($K:$P,ROW(),MATCH(CX$3,$K$2:$P$2,0))</f>
        <v>#N/A</v>
      </c>
      <c r="CY656" s="20" t="e" cm="1">
        <f t="array" ref="CY656">INDEX($K:$P,ROW(),MATCH(CY$3,$K$2:$P$2,0))</f>
        <v>#N/A</v>
      </c>
      <c r="CZ656" s="20" t="e" cm="1">
        <f t="array" ref="CZ656">INDEX($K:$P,ROW(),MATCH(CZ$3,$K$2:$P$2,0))</f>
        <v>#N/A</v>
      </c>
      <c r="DA656" s="20" t="e" cm="1">
        <f t="array" ref="DA656">INDEX($K:$P,ROW(),MATCH(DA$3,$K$2:$P$2,0))</f>
        <v>#N/A</v>
      </c>
      <c r="DB656" s="20" t="e" cm="1">
        <f t="array" ref="DB656">INDEX($K:$P,ROW(),MATCH(DB$3,$K$2:$P$2,0))</f>
        <v>#N/A</v>
      </c>
      <c r="DC656" s="20" t="e" cm="1">
        <f t="array" ref="DC656">INDEX($K:$P,ROW(),MATCH(DC$3,$K$2:$P$2,0))</f>
        <v>#N/A</v>
      </c>
      <c r="DD656" s="20" t="e" cm="1">
        <f t="array" ref="DD656">INDEX($K:$P,ROW(),MATCH(DD$3,$K$2:$P$2,0))</f>
        <v>#N/A</v>
      </c>
      <c r="DE656" s="20" t="e" cm="1">
        <f t="array" ref="DE656">INDEX($K:$P,ROW(),MATCH(DE$3,$K$2:$P$2,0))</f>
        <v>#N/A</v>
      </c>
      <c r="DF656" s="20" t="e" cm="1">
        <f t="array" ref="DF656">INDEX($K:$P,ROW(),MATCH(DF$3,$K$2:$P$2,0))</f>
        <v>#N/A</v>
      </c>
      <c r="DG656" s="20" t="e" cm="1">
        <f t="array" ref="DG656">INDEX($K:$P,ROW(),MATCH(DG$3,$K$2:$P$2,0))</f>
        <v>#N/A</v>
      </c>
      <c r="DH656" s="20" t="e" cm="1">
        <f t="array" ref="DH656">INDEX($K:$P,ROW(),MATCH(DH$3,$K$2:$P$2,0))</f>
        <v>#N/A</v>
      </c>
      <c r="DI656" s="20" t="e" cm="1">
        <f t="array" ref="DI656">INDEX($K:$P,ROW(),MATCH(DI$3,$K$2:$P$2,0))</f>
        <v>#N/A</v>
      </c>
      <c r="DJ656" s="20" t="e" cm="1">
        <f t="array" ref="DJ656">INDEX($K:$P,ROW(),MATCH(DJ$3,$K$2:$P$2,0))</f>
        <v>#N/A</v>
      </c>
      <c r="DK656" s="20" t="e" cm="1">
        <f t="array" ref="DK656">INDEX($K:$P,ROW(),MATCH(DK$3,$K$2:$P$2,0))</f>
        <v>#N/A</v>
      </c>
      <c r="DL656" s="20" t="e" cm="1">
        <f t="array" ref="DL656">INDEX($K:$P,ROW(),MATCH(DL$3,$K$2:$P$2,0))</f>
        <v>#N/A</v>
      </c>
    </row>
    <row r="657" spans="4:116" x14ac:dyDescent="0.35">
      <c r="D657" t="s">
        <v>812</v>
      </c>
      <c r="E657" s="8" t="str">
        <f t="shared" si="865"/>
        <v>657 LISTSALES-PV</v>
      </c>
      <c r="G657" s="145" t="s">
        <v>810</v>
      </c>
      <c r="H657" s="31"/>
      <c r="I657" s="73"/>
      <c r="J657" s="380"/>
      <c r="K657" s="380">
        <v>0.2</v>
      </c>
      <c r="L657" s="380">
        <v>0.2</v>
      </c>
      <c r="M657" s="380">
        <v>0.2</v>
      </c>
      <c r="N657" s="380">
        <v>0.2</v>
      </c>
      <c r="O657" s="380">
        <v>0.2</v>
      </c>
      <c r="P657" s="380">
        <v>0.2</v>
      </c>
      <c r="R657" s="33"/>
      <c r="S657" s="20" cm="1">
        <f t="array" ref="S657">INDEX($K:$P,ROW(),MATCH(S$3,$K$2:$P$2,0))</f>
        <v>0.2</v>
      </c>
      <c r="T657" s="20" cm="1">
        <f t="array" ref="T657">INDEX($K:$P,ROW(),MATCH(T$3,$K$2:$P$2,0))</f>
        <v>0.2</v>
      </c>
      <c r="U657" s="20" cm="1">
        <f t="array" ref="U657">INDEX($K:$P,ROW(),MATCH(U$3,$K$2:$P$2,0))</f>
        <v>0.2</v>
      </c>
      <c r="V657" s="20" cm="1">
        <f t="array" ref="V657">INDEX($K:$P,ROW(),MATCH(V$3,$K$2:$P$2,0))</f>
        <v>0.2</v>
      </c>
      <c r="W657" s="20" cm="1">
        <f t="array" ref="W657">INDEX($K:$P,ROW(),MATCH(W$3,$K$2:$P$2,0))</f>
        <v>0.2</v>
      </c>
      <c r="X657" s="20" cm="1">
        <f t="array" ref="X657">INDEX($K:$P,ROW(),MATCH(X$3,$K$2:$P$2,0))</f>
        <v>0.2</v>
      </c>
      <c r="Y657" s="20" cm="1">
        <f t="array" ref="Y657">INDEX($K:$P,ROW(),MATCH(Y$3,$K$2:$P$2,0))</f>
        <v>0.2</v>
      </c>
      <c r="Z657" s="20" cm="1">
        <f t="array" ref="Z657">INDEX($K:$P,ROW(),MATCH(Z$3,$K$2:$P$2,0))</f>
        <v>0.2</v>
      </c>
      <c r="AA657" s="20" cm="1">
        <f t="array" ref="AA657">INDEX($K:$P,ROW(),MATCH(AA$3,$K$2:$P$2,0))</f>
        <v>0.2</v>
      </c>
      <c r="AB657" s="20" cm="1">
        <f t="array" ref="AB657">INDEX($K:$P,ROW(),MATCH(AB$3,$K$2:$P$2,0))</f>
        <v>0.2</v>
      </c>
      <c r="AC657" s="20" cm="1">
        <f t="array" ref="AC657">INDEX($K:$P,ROW(),MATCH(AC$3,$K$2:$P$2,0))</f>
        <v>0.2</v>
      </c>
      <c r="AD657" s="20" cm="1">
        <f t="array" ref="AD657">INDEX($K:$P,ROW(),MATCH(AD$3,$K$2:$P$2,0))</f>
        <v>0.2</v>
      </c>
      <c r="AE657" s="20" cm="1">
        <f t="array" ref="AE657">INDEX($K:$P,ROW(),MATCH(AE$3,$K$2:$P$2,0))</f>
        <v>0.2</v>
      </c>
      <c r="AF657" s="20" cm="1">
        <f t="array" ref="AF657">INDEX($K:$P,ROW(),MATCH(AF$3,$K$2:$P$2,0))</f>
        <v>0.2</v>
      </c>
      <c r="AG657" s="20" cm="1">
        <f t="array" ref="AG657">INDEX($K:$P,ROW(),MATCH(AG$3,$K$2:$P$2,0))</f>
        <v>0.2</v>
      </c>
      <c r="AH657" s="20" cm="1">
        <f t="array" ref="AH657">INDEX($K:$P,ROW(),MATCH(AH$3,$K$2:$P$2,0))</f>
        <v>0.2</v>
      </c>
      <c r="AI657" s="20" cm="1">
        <f t="array" ref="AI657">INDEX($K:$P,ROW(),MATCH(AI$3,$K$2:$P$2,0))</f>
        <v>0.2</v>
      </c>
      <c r="AJ657" s="20" cm="1">
        <f t="array" ref="AJ657">INDEX($K:$P,ROW(),MATCH(AJ$3,$K$2:$P$2,0))</f>
        <v>0.2</v>
      </c>
      <c r="AK657" s="20" cm="1">
        <f t="array" ref="AK657">INDEX($K:$P,ROW(),MATCH(AK$3,$K$2:$P$2,0))</f>
        <v>0.2</v>
      </c>
      <c r="AL657" s="20" cm="1">
        <f t="array" ref="AL657">INDEX($K:$P,ROW(),MATCH(AL$3,$K$2:$P$2,0))</f>
        <v>0.2</v>
      </c>
      <c r="AM657" s="20" cm="1">
        <f t="array" ref="AM657">INDEX($K:$P,ROW(),MATCH(AM$3,$K$2:$P$2,0))</f>
        <v>0.2</v>
      </c>
      <c r="AN657" s="20" cm="1">
        <f t="array" ref="AN657">INDEX($K:$P,ROW(),MATCH(AN$3,$K$2:$P$2,0))</f>
        <v>0.2</v>
      </c>
      <c r="AO657" s="20" cm="1">
        <f t="array" ref="AO657">INDEX($K:$P,ROW(),MATCH(AO$3,$K$2:$P$2,0))</f>
        <v>0.2</v>
      </c>
      <c r="AP657" s="20" cm="1">
        <f t="array" ref="AP657">INDEX($K:$P,ROW(),MATCH(AP$3,$K$2:$P$2,0))</f>
        <v>0.2</v>
      </c>
      <c r="AQ657" s="20" cm="1">
        <f t="array" ref="AQ657">INDEX($K:$P,ROW(),MATCH(AQ$3,$K$2:$P$2,0))</f>
        <v>0.2</v>
      </c>
      <c r="AR657" s="20" cm="1">
        <f t="array" ref="AR657">INDEX($K:$P,ROW(),MATCH(AR$3,$K$2:$P$2,0))</f>
        <v>0.2</v>
      </c>
      <c r="AS657" s="20" cm="1">
        <f t="array" ref="AS657">INDEX($K:$P,ROW(),MATCH(AS$3,$K$2:$P$2,0))</f>
        <v>0.2</v>
      </c>
      <c r="AT657" s="20" cm="1">
        <f t="array" ref="AT657">INDEX($K:$P,ROW(),MATCH(AT$3,$K$2:$P$2,0))</f>
        <v>0.2</v>
      </c>
      <c r="AU657" s="20" cm="1">
        <f t="array" ref="AU657">INDEX($K:$P,ROW(),MATCH(AU$3,$K$2:$P$2,0))</f>
        <v>0.2</v>
      </c>
      <c r="AV657" s="20" cm="1">
        <f t="array" ref="AV657">INDEX($K:$P,ROW(),MATCH(AV$3,$K$2:$P$2,0))</f>
        <v>0.2</v>
      </c>
      <c r="AW657" s="20" cm="1">
        <f t="array" ref="AW657">INDEX($K:$P,ROW(),MATCH(AW$3,$K$2:$P$2,0))</f>
        <v>0.2</v>
      </c>
      <c r="AX657" s="20" cm="1">
        <f t="array" ref="AX657">INDEX($K:$P,ROW(),MATCH(AX$3,$K$2:$P$2,0))</f>
        <v>0.2</v>
      </c>
      <c r="AY657" s="20" cm="1">
        <f t="array" ref="AY657">INDEX($K:$P,ROW(),MATCH(AY$3,$K$2:$P$2,0))</f>
        <v>0.2</v>
      </c>
      <c r="AZ657" s="20" cm="1">
        <f t="array" ref="AZ657">INDEX($K:$P,ROW(),MATCH(AZ$3,$K$2:$P$2,0))</f>
        <v>0.2</v>
      </c>
      <c r="BA657" s="20" cm="1">
        <f t="array" ref="BA657">INDEX($K:$P,ROW(),MATCH(BA$3,$K$2:$P$2,0))</f>
        <v>0.2</v>
      </c>
      <c r="BB657" s="20" cm="1">
        <f t="array" ref="BB657">INDEX($K:$P,ROW(),MATCH(BB$3,$K$2:$P$2,0))</f>
        <v>0.2</v>
      </c>
      <c r="BC657" s="20" cm="1">
        <f t="array" ref="BC657">INDEX($K:$P,ROW(),MATCH(BC$3,$K$2:$P$2,0))</f>
        <v>0.2</v>
      </c>
      <c r="BD657" s="20" cm="1">
        <f t="array" ref="BD657">INDEX($K:$P,ROW(),MATCH(BD$3,$K$2:$P$2,0))</f>
        <v>0.2</v>
      </c>
      <c r="BE657" s="20" cm="1">
        <f t="array" ref="BE657">INDEX($K:$P,ROW(),MATCH(BE$3,$K$2:$P$2,0))</f>
        <v>0.2</v>
      </c>
      <c r="BF657" s="20" cm="1">
        <f t="array" ref="BF657">INDEX($K:$P,ROW(),MATCH(BF$3,$K$2:$P$2,0))</f>
        <v>0.2</v>
      </c>
      <c r="BG657" s="20" cm="1">
        <f t="array" ref="BG657">INDEX($K:$P,ROW(),MATCH(BG$3,$K$2:$P$2,0))</f>
        <v>0.2</v>
      </c>
      <c r="BH657" s="20" cm="1">
        <f t="array" ref="BH657">INDEX($K:$P,ROW(),MATCH(BH$3,$K$2:$P$2,0))</f>
        <v>0.2</v>
      </c>
      <c r="BI657" s="20" cm="1">
        <f t="array" ref="BI657">INDEX($K:$P,ROW(),MATCH(BI$3,$K$2:$P$2,0))</f>
        <v>0.2</v>
      </c>
      <c r="BJ657" s="20" cm="1">
        <f t="array" ref="BJ657">INDEX($K:$P,ROW(),MATCH(BJ$3,$K$2:$P$2,0))</f>
        <v>0.2</v>
      </c>
      <c r="BK657" s="20" cm="1">
        <f t="array" ref="BK657">INDEX($K:$P,ROW(),MATCH(BK$3,$K$2:$P$2,0))</f>
        <v>0.2</v>
      </c>
      <c r="BL657" s="20" cm="1">
        <f t="array" ref="BL657">INDEX($K:$P,ROW(),MATCH(BL$3,$K$2:$P$2,0))</f>
        <v>0.2</v>
      </c>
      <c r="BM657" s="20" cm="1">
        <f t="array" ref="BM657">INDEX($K:$P,ROW(),MATCH(BM$3,$K$2:$P$2,0))</f>
        <v>0.2</v>
      </c>
      <c r="BN657" s="20" cm="1">
        <f t="array" ref="BN657">INDEX($K:$P,ROW(),MATCH(BN$3,$K$2:$P$2,0))</f>
        <v>0.2</v>
      </c>
      <c r="BO657" s="20" cm="1">
        <f t="array" ref="BO657">INDEX($K:$P,ROW(),MATCH(BO$3,$K$2:$P$2,0))</f>
        <v>0.2</v>
      </c>
      <c r="BP657" s="20" cm="1">
        <f t="array" ref="BP657">INDEX($K:$P,ROW(),MATCH(BP$3,$K$2:$P$2,0))</f>
        <v>0.2</v>
      </c>
      <c r="BQ657" s="20" cm="1">
        <f t="array" ref="BQ657">INDEX($K:$P,ROW(),MATCH(BQ$3,$K$2:$P$2,0))</f>
        <v>0.2</v>
      </c>
      <c r="BR657" s="20" cm="1">
        <f t="array" ref="BR657">INDEX($K:$P,ROW(),MATCH(BR$3,$K$2:$P$2,0))</f>
        <v>0.2</v>
      </c>
      <c r="BS657" s="20" cm="1">
        <f t="array" ref="BS657">INDEX($K:$P,ROW(),MATCH(BS$3,$K$2:$P$2,0))</f>
        <v>0.2</v>
      </c>
      <c r="BT657" s="20" cm="1">
        <f t="array" ref="BT657">INDEX($K:$P,ROW(),MATCH(BT$3,$K$2:$P$2,0))</f>
        <v>0.2</v>
      </c>
      <c r="BU657" s="20" cm="1">
        <f t="array" ref="BU657">INDEX($K:$P,ROW(),MATCH(BU$3,$K$2:$P$2,0))</f>
        <v>0.2</v>
      </c>
      <c r="BV657" s="20" cm="1">
        <f t="array" ref="BV657">INDEX($K:$P,ROW(),MATCH(BV$3,$K$2:$P$2,0))</f>
        <v>0.2</v>
      </c>
      <c r="BW657" s="20" cm="1">
        <f t="array" ref="BW657">INDEX($K:$P,ROW(),MATCH(BW$3,$K$2:$P$2,0))</f>
        <v>0.2</v>
      </c>
      <c r="BX657" s="20" cm="1">
        <f t="array" ref="BX657">INDEX($K:$P,ROW(),MATCH(BX$3,$K$2:$P$2,0))</f>
        <v>0.2</v>
      </c>
      <c r="BY657" s="20" cm="1">
        <f t="array" ref="BY657">INDEX($K:$P,ROW(),MATCH(BY$3,$K$2:$P$2,0))</f>
        <v>0.2</v>
      </c>
      <c r="BZ657" s="20" cm="1">
        <f t="array" ref="BZ657">INDEX($K:$P,ROW(),MATCH(BZ$3,$K$2:$P$2,0))</f>
        <v>0.2</v>
      </c>
      <c r="CA657" s="20" cm="1">
        <f t="array" ref="CA657">INDEX($K:$P,ROW(),MATCH(CA$3,$K$2:$P$2,0))</f>
        <v>0.2</v>
      </c>
      <c r="CB657" s="20" cm="1">
        <f t="array" ref="CB657">INDEX($K:$P,ROW(),MATCH(CB$3,$K$2:$P$2,0))</f>
        <v>0.2</v>
      </c>
      <c r="CC657" s="20" cm="1">
        <f t="array" ref="CC657">INDEX($K:$P,ROW(),MATCH(CC$3,$K$2:$P$2,0))</f>
        <v>0.2</v>
      </c>
      <c r="CD657" s="20" cm="1">
        <f t="array" ref="CD657">INDEX($K:$P,ROW(),MATCH(CD$3,$K$2:$P$2,0))</f>
        <v>0.2</v>
      </c>
      <c r="CE657" s="20" cm="1">
        <f t="array" ref="CE657">INDEX($K:$P,ROW(),MATCH(CE$3,$K$2:$P$2,0))</f>
        <v>0.2</v>
      </c>
      <c r="CF657" s="20" cm="1">
        <f t="array" ref="CF657">INDEX($K:$P,ROW(),MATCH(CF$3,$K$2:$P$2,0))</f>
        <v>0.2</v>
      </c>
      <c r="CG657" s="20" cm="1">
        <f t="array" ref="CG657">INDEX($K:$P,ROW(),MATCH(CG$3,$K$2:$P$2,0))</f>
        <v>0.2</v>
      </c>
      <c r="CH657" s="20" cm="1">
        <f t="array" ref="CH657">INDEX($K:$P,ROW(),MATCH(CH$3,$K$2:$P$2,0))</f>
        <v>0.2</v>
      </c>
      <c r="CI657" s="20" cm="1">
        <f t="array" ref="CI657">INDEX($K:$P,ROW(),MATCH(CI$3,$K$2:$P$2,0))</f>
        <v>0.2</v>
      </c>
      <c r="CJ657" s="20" cm="1">
        <f t="array" ref="CJ657">INDEX($K:$P,ROW(),MATCH(CJ$3,$K$2:$P$2,0))</f>
        <v>0.2</v>
      </c>
      <c r="CK657" s="20" cm="1">
        <f t="array" ref="CK657">INDEX($K:$P,ROW(),MATCH(CK$3,$K$2:$P$2,0))</f>
        <v>0.2</v>
      </c>
      <c r="CL657" s="20" cm="1">
        <f t="array" ref="CL657">INDEX($K:$P,ROW(),MATCH(CL$3,$K$2:$P$2,0))</f>
        <v>0.2</v>
      </c>
      <c r="CM657" s="20" t="e" cm="1">
        <f t="array" ref="CM657">INDEX($K:$P,ROW(),MATCH(CM$3,$K$2:$P$2,0))</f>
        <v>#N/A</v>
      </c>
      <c r="CN657" s="20" t="e" cm="1">
        <f t="array" ref="CN657">INDEX($K:$P,ROW(),MATCH(CN$3,$K$2:$P$2,0))</f>
        <v>#N/A</v>
      </c>
      <c r="CO657" s="20" t="e" cm="1">
        <f t="array" ref="CO657">INDEX($K:$P,ROW(),MATCH(CO$3,$K$2:$P$2,0))</f>
        <v>#N/A</v>
      </c>
      <c r="CP657" s="20" t="e" cm="1">
        <f t="array" ref="CP657">INDEX($K:$P,ROW(),MATCH(CP$3,$K$2:$P$2,0))</f>
        <v>#N/A</v>
      </c>
      <c r="CQ657" s="20" t="e" cm="1">
        <f t="array" ref="CQ657">INDEX($K:$P,ROW(),MATCH(CQ$3,$K$2:$P$2,0))</f>
        <v>#N/A</v>
      </c>
      <c r="CR657" s="20" t="e" cm="1">
        <f t="array" ref="CR657">INDEX($K:$P,ROW(),MATCH(CR$3,$K$2:$P$2,0))</f>
        <v>#N/A</v>
      </c>
      <c r="CS657" s="20" t="e" cm="1">
        <f t="array" ref="CS657">INDEX($K:$P,ROW(),MATCH(CS$3,$K$2:$P$2,0))</f>
        <v>#N/A</v>
      </c>
      <c r="CT657" s="20" t="e" cm="1">
        <f t="array" ref="CT657">INDEX($K:$P,ROW(),MATCH(CT$3,$K$2:$P$2,0))</f>
        <v>#N/A</v>
      </c>
      <c r="CU657" s="20" t="e" cm="1">
        <f t="array" ref="CU657">INDEX($K:$P,ROW(),MATCH(CU$3,$K$2:$P$2,0))</f>
        <v>#N/A</v>
      </c>
      <c r="CV657" s="20" t="e" cm="1">
        <f t="array" ref="CV657">INDEX($K:$P,ROW(),MATCH(CV$3,$K$2:$P$2,0))</f>
        <v>#N/A</v>
      </c>
      <c r="CW657" s="20" t="e" cm="1">
        <f t="array" ref="CW657">INDEX($K:$P,ROW(),MATCH(CW$3,$K$2:$P$2,0))</f>
        <v>#N/A</v>
      </c>
      <c r="CX657" s="20" t="e" cm="1">
        <f t="array" ref="CX657">INDEX($K:$P,ROW(),MATCH(CX$3,$K$2:$P$2,0))</f>
        <v>#N/A</v>
      </c>
      <c r="CY657" s="20" t="e" cm="1">
        <f t="array" ref="CY657">INDEX($K:$P,ROW(),MATCH(CY$3,$K$2:$P$2,0))</f>
        <v>#N/A</v>
      </c>
      <c r="CZ657" s="20" t="e" cm="1">
        <f t="array" ref="CZ657">INDEX($K:$P,ROW(),MATCH(CZ$3,$K$2:$P$2,0))</f>
        <v>#N/A</v>
      </c>
      <c r="DA657" s="20" t="e" cm="1">
        <f t="array" ref="DA657">INDEX($K:$P,ROW(),MATCH(DA$3,$K$2:$P$2,0))</f>
        <v>#N/A</v>
      </c>
      <c r="DB657" s="20" t="e" cm="1">
        <f t="array" ref="DB657">INDEX($K:$P,ROW(),MATCH(DB$3,$K$2:$P$2,0))</f>
        <v>#N/A</v>
      </c>
      <c r="DC657" s="20" t="e" cm="1">
        <f t="array" ref="DC657">INDEX($K:$P,ROW(),MATCH(DC$3,$K$2:$P$2,0))</f>
        <v>#N/A</v>
      </c>
      <c r="DD657" s="20" t="e" cm="1">
        <f t="array" ref="DD657">INDEX($K:$P,ROW(),MATCH(DD$3,$K$2:$P$2,0))</f>
        <v>#N/A</v>
      </c>
      <c r="DE657" s="20" t="e" cm="1">
        <f t="array" ref="DE657">INDEX($K:$P,ROW(),MATCH(DE$3,$K$2:$P$2,0))</f>
        <v>#N/A</v>
      </c>
      <c r="DF657" s="20" t="e" cm="1">
        <f t="array" ref="DF657">INDEX($K:$P,ROW(),MATCH(DF$3,$K$2:$P$2,0))</f>
        <v>#N/A</v>
      </c>
      <c r="DG657" s="20" t="e" cm="1">
        <f t="array" ref="DG657">INDEX($K:$P,ROW(),MATCH(DG$3,$K$2:$P$2,0))</f>
        <v>#N/A</v>
      </c>
      <c r="DH657" s="20" t="e" cm="1">
        <f t="array" ref="DH657">INDEX($K:$P,ROW(),MATCH(DH$3,$K$2:$P$2,0))</f>
        <v>#N/A</v>
      </c>
      <c r="DI657" s="20" t="e" cm="1">
        <f t="array" ref="DI657">INDEX($K:$P,ROW(),MATCH(DI$3,$K$2:$P$2,0))</f>
        <v>#N/A</v>
      </c>
      <c r="DJ657" s="20" t="e" cm="1">
        <f t="array" ref="DJ657">INDEX($K:$P,ROW(),MATCH(DJ$3,$K$2:$P$2,0))</f>
        <v>#N/A</v>
      </c>
      <c r="DK657" s="20" t="e" cm="1">
        <f t="array" ref="DK657">INDEX($K:$P,ROW(),MATCH(DK$3,$K$2:$P$2,0))</f>
        <v>#N/A</v>
      </c>
      <c r="DL657" s="20" t="e" cm="1">
        <f t="array" ref="DL657">INDEX($K:$P,ROW(),MATCH(DL$3,$K$2:$P$2,0))</f>
        <v>#N/A</v>
      </c>
    </row>
    <row r="658" spans="4:116" x14ac:dyDescent="0.35">
      <c r="D658" t="s">
        <v>812</v>
      </c>
      <c r="E658" s="8" t="str">
        <f t="shared" si="865"/>
        <v>658 LISTSALES-PV</v>
      </c>
      <c r="G658" s="127" t="str">
        <f>"# of "&amp;G702&amp;"s sold"</f>
        <v># of units sold</v>
      </c>
      <c r="H658" s="31"/>
      <c r="I658" s="73"/>
      <c r="J658" s="73"/>
      <c r="K658" s="58"/>
      <c r="L658" s="58"/>
      <c r="M658" s="58"/>
      <c r="N658" s="58"/>
      <c r="O658" s="58"/>
      <c r="P658" s="58"/>
      <c r="R658" s="33"/>
      <c r="CM658" s="8"/>
      <c r="CN658" s="8"/>
      <c r="CO658" s="8"/>
      <c r="CP658" s="8"/>
      <c r="CQ658" s="8"/>
      <c r="CR658" s="8"/>
      <c r="CS658" s="8"/>
      <c r="CT658" s="8"/>
      <c r="CU658" s="8"/>
      <c r="CV658" s="8"/>
      <c r="CW658" s="8"/>
      <c r="CX658" s="8"/>
      <c r="CY658" s="8"/>
      <c r="CZ658" s="8"/>
      <c r="DA658" s="8"/>
      <c r="DB658" s="8"/>
      <c r="DC658" s="8"/>
      <c r="DD658" s="8"/>
      <c r="DE658" s="8"/>
      <c r="DF658" s="8"/>
      <c r="DG658" s="8"/>
      <c r="DH658" s="8"/>
      <c r="DI658" s="8"/>
      <c r="DJ658" s="8"/>
      <c r="DK658" s="8"/>
      <c r="DL658" s="8"/>
    </row>
    <row r="659" spans="4:116" x14ac:dyDescent="0.35">
      <c r="D659" t="s">
        <v>812</v>
      </c>
      <c r="E659" s="8" t="str">
        <f t="shared" si="865"/>
        <v>659 LISTSALES-PV</v>
      </c>
      <c r="G659" s="125"/>
      <c r="H659" s="31"/>
      <c r="I659" s="73"/>
      <c r="J659" s="73"/>
      <c r="K659" s="58"/>
      <c r="L659" s="58"/>
      <c r="M659" s="58"/>
      <c r="N659" s="58"/>
      <c r="O659" s="58"/>
      <c r="P659" s="58"/>
      <c r="R659" s="33"/>
      <c r="CM659" s="8"/>
      <c r="CN659" s="8"/>
      <c r="CO659" s="8"/>
      <c r="CP659" s="8"/>
      <c r="CQ659" s="8"/>
      <c r="CR659" s="8"/>
      <c r="CS659" s="8"/>
      <c r="CT659" s="8"/>
      <c r="CU659" s="8"/>
      <c r="CV659" s="8"/>
      <c r="CW659" s="8"/>
      <c r="CX659" s="8"/>
      <c r="CY659" s="8"/>
      <c r="CZ659" s="8"/>
      <c r="DA659" s="8"/>
      <c r="DB659" s="8"/>
      <c r="DC659" s="8"/>
      <c r="DD659" s="8"/>
      <c r="DE659" s="8"/>
      <c r="DF659" s="8"/>
      <c r="DG659" s="8"/>
      <c r="DH659" s="8"/>
      <c r="DI659" s="8"/>
      <c r="DJ659" s="8"/>
      <c r="DK659" s="8"/>
      <c r="DL659" s="8"/>
    </row>
    <row r="660" spans="4:116" x14ac:dyDescent="0.35">
      <c r="D660" t="s">
        <v>812</v>
      </c>
      <c r="E660" s="8" t="str">
        <f t="shared" si="865"/>
        <v>660 LISTSALES-PV</v>
      </c>
      <c r="G660" s="95" t="s">
        <v>343</v>
      </c>
      <c r="H660" s="31"/>
      <c r="I660" s="73"/>
      <c r="J660" s="73"/>
      <c r="K660" s="58"/>
      <c r="L660" s="58"/>
      <c r="M660" s="58"/>
      <c r="N660" s="58"/>
      <c r="O660" s="58"/>
      <c r="P660" s="58"/>
      <c r="R660" s="33"/>
      <c r="CM660" s="8"/>
      <c r="CN660" s="8"/>
      <c r="CO660" s="8"/>
      <c r="CP660" s="8"/>
      <c r="CQ660" s="8"/>
      <c r="CR660" s="8"/>
      <c r="CS660" s="8"/>
      <c r="CT660" s="8"/>
      <c r="CU660" s="8"/>
      <c r="CV660" s="8"/>
      <c r="CW660" s="8"/>
      <c r="CX660" s="8"/>
      <c r="CY660" s="8"/>
      <c r="CZ660" s="8"/>
      <c r="DA660" s="8"/>
      <c r="DB660" s="8"/>
      <c r="DC660" s="8"/>
      <c r="DD660" s="8"/>
      <c r="DE660" s="8"/>
      <c r="DF660" s="8"/>
      <c r="DG660" s="8"/>
      <c r="DH660" s="8"/>
      <c r="DI660" s="8"/>
      <c r="DJ660" s="8"/>
      <c r="DK660" s="8"/>
      <c r="DL660" s="8"/>
    </row>
    <row r="661" spans="4:116" x14ac:dyDescent="0.35">
      <c r="D661" t="s">
        <v>812</v>
      </c>
      <c r="E661" s="8" t="str">
        <f t="shared" si="865"/>
        <v>661 LISTSALES-PV</v>
      </c>
      <c r="G661" s="145" t="s">
        <v>519</v>
      </c>
      <c r="H661" s="31"/>
      <c r="I661" s="73"/>
      <c r="J661" s="73"/>
      <c r="K661" s="17">
        <f t="shared" ref="K661:P665" ca="1" si="866">SUMIF($3:$3,K$2,661:661)</f>
        <v>12000</v>
      </c>
      <c r="L661" s="17">
        <f t="shared" ca="1" si="866"/>
        <v>12000</v>
      </c>
      <c r="M661" s="17">
        <f t="shared" ca="1" si="866"/>
        <v>12000</v>
      </c>
      <c r="N661" s="17">
        <f t="shared" ca="1" si="866"/>
        <v>12000</v>
      </c>
      <c r="O661" s="17">
        <f t="shared" ca="1" si="866"/>
        <v>12000</v>
      </c>
      <c r="P661" s="17">
        <f t="shared" ca="1" si="866"/>
        <v>12000</v>
      </c>
      <c r="R661" s="33"/>
      <c r="S661" s="15">
        <f ca="1">S653*S666</f>
        <v>1000</v>
      </c>
      <c r="T661" s="15">
        <f t="shared" ref="T661:CE661" ca="1" si="867">T653*T666</f>
        <v>1000</v>
      </c>
      <c r="U661" s="15">
        <f t="shared" ca="1" si="867"/>
        <v>1000</v>
      </c>
      <c r="V661" s="15">
        <f t="shared" ca="1" si="867"/>
        <v>1000</v>
      </c>
      <c r="W661" s="15">
        <f t="shared" ca="1" si="867"/>
        <v>1000</v>
      </c>
      <c r="X661" s="15">
        <f t="shared" ca="1" si="867"/>
        <v>1000</v>
      </c>
      <c r="Y661" s="15">
        <f t="shared" ca="1" si="867"/>
        <v>1000</v>
      </c>
      <c r="Z661" s="15">
        <f t="shared" ca="1" si="867"/>
        <v>1000</v>
      </c>
      <c r="AA661" s="15">
        <f t="shared" ca="1" si="867"/>
        <v>1000</v>
      </c>
      <c r="AB661" s="15">
        <f t="shared" ca="1" si="867"/>
        <v>1000</v>
      </c>
      <c r="AC661" s="15">
        <f t="shared" ca="1" si="867"/>
        <v>1000</v>
      </c>
      <c r="AD661" s="15">
        <f t="shared" ca="1" si="867"/>
        <v>1000</v>
      </c>
      <c r="AE661" s="15">
        <f t="shared" ca="1" si="867"/>
        <v>1000</v>
      </c>
      <c r="AF661" s="15">
        <f t="shared" ca="1" si="867"/>
        <v>1000</v>
      </c>
      <c r="AG661" s="15">
        <f t="shared" ca="1" si="867"/>
        <v>1000</v>
      </c>
      <c r="AH661" s="15">
        <f t="shared" ca="1" si="867"/>
        <v>1000</v>
      </c>
      <c r="AI661" s="15">
        <f t="shared" ca="1" si="867"/>
        <v>1000</v>
      </c>
      <c r="AJ661" s="15">
        <f t="shared" ca="1" si="867"/>
        <v>1000</v>
      </c>
      <c r="AK661" s="15">
        <f t="shared" ca="1" si="867"/>
        <v>1000</v>
      </c>
      <c r="AL661" s="15">
        <f t="shared" ca="1" si="867"/>
        <v>1000</v>
      </c>
      <c r="AM661" s="15">
        <f t="shared" ca="1" si="867"/>
        <v>1000</v>
      </c>
      <c r="AN661" s="15">
        <f t="shared" ca="1" si="867"/>
        <v>1000</v>
      </c>
      <c r="AO661" s="15">
        <f t="shared" ca="1" si="867"/>
        <v>1000</v>
      </c>
      <c r="AP661" s="15">
        <f t="shared" ca="1" si="867"/>
        <v>1000</v>
      </c>
      <c r="AQ661" s="15">
        <f t="shared" ca="1" si="867"/>
        <v>1000</v>
      </c>
      <c r="AR661" s="15">
        <f t="shared" ca="1" si="867"/>
        <v>1000</v>
      </c>
      <c r="AS661" s="15">
        <f t="shared" ca="1" si="867"/>
        <v>1000</v>
      </c>
      <c r="AT661" s="15">
        <f t="shared" ca="1" si="867"/>
        <v>1000</v>
      </c>
      <c r="AU661" s="15">
        <f t="shared" ca="1" si="867"/>
        <v>1000</v>
      </c>
      <c r="AV661" s="15">
        <f t="shared" ca="1" si="867"/>
        <v>1000</v>
      </c>
      <c r="AW661" s="15">
        <f t="shared" ca="1" si="867"/>
        <v>1000</v>
      </c>
      <c r="AX661" s="15">
        <f t="shared" ca="1" si="867"/>
        <v>1000</v>
      </c>
      <c r="AY661" s="15">
        <f t="shared" ca="1" si="867"/>
        <v>1000</v>
      </c>
      <c r="AZ661" s="15">
        <f t="shared" ca="1" si="867"/>
        <v>1000</v>
      </c>
      <c r="BA661" s="15">
        <f t="shared" ca="1" si="867"/>
        <v>1000</v>
      </c>
      <c r="BB661" s="15">
        <f t="shared" ca="1" si="867"/>
        <v>1000</v>
      </c>
      <c r="BC661" s="15">
        <f t="shared" ca="1" si="867"/>
        <v>1000</v>
      </c>
      <c r="BD661" s="15">
        <f t="shared" ca="1" si="867"/>
        <v>1000</v>
      </c>
      <c r="BE661" s="15">
        <f t="shared" ca="1" si="867"/>
        <v>1000</v>
      </c>
      <c r="BF661" s="15">
        <f t="shared" ca="1" si="867"/>
        <v>1000</v>
      </c>
      <c r="BG661" s="15">
        <f t="shared" ca="1" si="867"/>
        <v>1000</v>
      </c>
      <c r="BH661" s="15">
        <f t="shared" ca="1" si="867"/>
        <v>1000</v>
      </c>
      <c r="BI661" s="15">
        <f t="shared" ca="1" si="867"/>
        <v>1000</v>
      </c>
      <c r="BJ661" s="15">
        <f t="shared" ca="1" si="867"/>
        <v>1000</v>
      </c>
      <c r="BK661" s="15">
        <f t="shared" ca="1" si="867"/>
        <v>1000</v>
      </c>
      <c r="BL661" s="15">
        <f t="shared" ca="1" si="867"/>
        <v>1000</v>
      </c>
      <c r="BM661" s="15">
        <f t="shared" ca="1" si="867"/>
        <v>1000</v>
      </c>
      <c r="BN661" s="15">
        <f t="shared" ca="1" si="867"/>
        <v>1000</v>
      </c>
      <c r="BO661" s="15">
        <f t="shared" ca="1" si="867"/>
        <v>1000</v>
      </c>
      <c r="BP661" s="15">
        <f t="shared" ca="1" si="867"/>
        <v>1000</v>
      </c>
      <c r="BQ661" s="15">
        <f t="shared" ca="1" si="867"/>
        <v>1000</v>
      </c>
      <c r="BR661" s="15">
        <f t="shared" ca="1" si="867"/>
        <v>1000</v>
      </c>
      <c r="BS661" s="15">
        <f t="shared" ca="1" si="867"/>
        <v>1000</v>
      </c>
      <c r="BT661" s="15">
        <f t="shared" ca="1" si="867"/>
        <v>1000</v>
      </c>
      <c r="BU661" s="15">
        <f t="shared" ca="1" si="867"/>
        <v>1000</v>
      </c>
      <c r="BV661" s="15">
        <f t="shared" ca="1" si="867"/>
        <v>1000</v>
      </c>
      <c r="BW661" s="15">
        <f t="shared" ca="1" si="867"/>
        <v>1000</v>
      </c>
      <c r="BX661" s="15">
        <f t="shared" ca="1" si="867"/>
        <v>1000</v>
      </c>
      <c r="BY661" s="15">
        <f t="shared" ca="1" si="867"/>
        <v>1000</v>
      </c>
      <c r="BZ661" s="15">
        <f t="shared" ca="1" si="867"/>
        <v>1000</v>
      </c>
      <c r="CA661" s="15">
        <f t="shared" ca="1" si="867"/>
        <v>1000</v>
      </c>
      <c r="CB661" s="15">
        <f t="shared" ca="1" si="867"/>
        <v>1000</v>
      </c>
      <c r="CC661" s="15">
        <f t="shared" ca="1" si="867"/>
        <v>1000</v>
      </c>
      <c r="CD661" s="15">
        <f t="shared" ca="1" si="867"/>
        <v>1000</v>
      </c>
      <c r="CE661" s="15">
        <f t="shared" ca="1" si="867"/>
        <v>1000</v>
      </c>
      <c r="CF661" s="15">
        <f t="shared" ref="CF661:DL661" ca="1" si="868">CF653*CF666</f>
        <v>1000</v>
      </c>
      <c r="CG661" s="15">
        <f t="shared" ca="1" si="868"/>
        <v>1000</v>
      </c>
      <c r="CH661" s="15">
        <f t="shared" ca="1" si="868"/>
        <v>1000</v>
      </c>
      <c r="CI661" s="15">
        <f t="shared" ca="1" si="868"/>
        <v>1000</v>
      </c>
      <c r="CJ661" s="15">
        <f t="shared" ca="1" si="868"/>
        <v>1000</v>
      </c>
      <c r="CK661" s="15">
        <f t="shared" ca="1" si="868"/>
        <v>1000</v>
      </c>
      <c r="CL661" s="15">
        <f t="shared" ca="1" si="868"/>
        <v>1000</v>
      </c>
      <c r="CM661" s="15" t="e">
        <f t="shared" ca="1" si="868"/>
        <v>#N/A</v>
      </c>
      <c r="CN661" s="15" t="e">
        <f t="shared" ca="1" si="868"/>
        <v>#N/A</v>
      </c>
      <c r="CO661" s="15" t="e">
        <f t="shared" ca="1" si="868"/>
        <v>#N/A</v>
      </c>
      <c r="CP661" s="15" t="e">
        <f t="shared" ca="1" si="868"/>
        <v>#N/A</v>
      </c>
      <c r="CQ661" s="15" t="e">
        <f t="shared" ca="1" si="868"/>
        <v>#N/A</v>
      </c>
      <c r="CR661" s="15" t="e">
        <f t="shared" ca="1" si="868"/>
        <v>#N/A</v>
      </c>
      <c r="CS661" s="15" t="e">
        <f t="shared" ca="1" si="868"/>
        <v>#N/A</v>
      </c>
      <c r="CT661" s="15" t="e">
        <f t="shared" ca="1" si="868"/>
        <v>#N/A</v>
      </c>
      <c r="CU661" s="15" t="e">
        <f t="shared" ca="1" si="868"/>
        <v>#N/A</v>
      </c>
      <c r="CV661" s="15" t="e">
        <f t="shared" ca="1" si="868"/>
        <v>#N/A</v>
      </c>
      <c r="CW661" s="15" t="e">
        <f t="shared" ca="1" si="868"/>
        <v>#N/A</v>
      </c>
      <c r="CX661" s="15" t="e">
        <f t="shared" ca="1" si="868"/>
        <v>#N/A</v>
      </c>
      <c r="CY661" s="15" t="e">
        <f t="shared" ca="1" si="868"/>
        <v>#N/A</v>
      </c>
      <c r="CZ661" s="15" t="e">
        <f t="shared" ca="1" si="868"/>
        <v>#N/A</v>
      </c>
      <c r="DA661" s="15" t="e">
        <f t="shared" ca="1" si="868"/>
        <v>#N/A</v>
      </c>
      <c r="DB661" s="15" t="e">
        <f t="shared" ca="1" si="868"/>
        <v>#N/A</v>
      </c>
      <c r="DC661" s="15" t="e">
        <f t="shared" ca="1" si="868"/>
        <v>#N/A</v>
      </c>
      <c r="DD661" s="15" t="e">
        <f t="shared" ca="1" si="868"/>
        <v>#N/A</v>
      </c>
      <c r="DE661" s="15" t="e">
        <f t="shared" ca="1" si="868"/>
        <v>#N/A</v>
      </c>
      <c r="DF661" s="15" t="e">
        <f t="shared" ca="1" si="868"/>
        <v>#N/A</v>
      </c>
      <c r="DG661" s="15" t="e">
        <f t="shared" ca="1" si="868"/>
        <v>#N/A</v>
      </c>
      <c r="DH661" s="15" t="e">
        <f t="shared" ca="1" si="868"/>
        <v>#N/A</v>
      </c>
      <c r="DI661" s="15" t="e">
        <f t="shared" ca="1" si="868"/>
        <v>#N/A</v>
      </c>
      <c r="DJ661" s="15" t="e">
        <f t="shared" ca="1" si="868"/>
        <v>#N/A</v>
      </c>
      <c r="DK661" s="15" t="e">
        <f t="shared" ca="1" si="868"/>
        <v>#N/A</v>
      </c>
      <c r="DL661" s="15" t="e">
        <f t="shared" ca="1" si="868"/>
        <v>#N/A</v>
      </c>
    </row>
    <row r="662" spans="4:116" x14ac:dyDescent="0.35">
      <c r="D662" t="s">
        <v>812</v>
      </c>
      <c r="E662" s="8" t="str">
        <f t="shared" si="865"/>
        <v>662 LISTSALES-PV</v>
      </c>
      <c r="G662" s="145" t="s">
        <v>520</v>
      </c>
      <c r="H662" s="31"/>
      <c r="I662" s="73"/>
      <c r="J662" s="73"/>
      <c r="K662" s="17">
        <f t="shared" ca="1" si="866"/>
        <v>12000</v>
      </c>
      <c r="L662" s="17">
        <f t="shared" ca="1" si="866"/>
        <v>12000</v>
      </c>
      <c r="M662" s="17">
        <f t="shared" ca="1" si="866"/>
        <v>12000</v>
      </c>
      <c r="N662" s="17">
        <f t="shared" ca="1" si="866"/>
        <v>12000</v>
      </c>
      <c r="O662" s="17">
        <f t="shared" ca="1" si="866"/>
        <v>12000</v>
      </c>
      <c r="P662" s="17">
        <f t="shared" ca="1" si="866"/>
        <v>12000</v>
      </c>
      <c r="R662" s="33"/>
      <c r="S662" s="15">
        <f ca="1">S654*S666</f>
        <v>1000</v>
      </c>
      <c r="T662" s="15">
        <f t="shared" ref="T662:CE662" ca="1" si="869">T654*T666</f>
        <v>1000</v>
      </c>
      <c r="U662" s="15">
        <f t="shared" ca="1" si="869"/>
        <v>1000</v>
      </c>
      <c r="V662" s="15">
        <f t="shared" ca="1" si="869"/>
        <v>1000</v>
      </c>
      <c r="W662" s="15">
        <f t="shared" ca="1" si="869"/>
        <v>1000</v>
      </c>
      <c r="X662" s="15">
        <f t="shared" ca="1" si="869"/>
        <v>1000</v>
      </c>
      <c r="Y662" s="15">
        <f t="shared" ca="1" si="869"/>
        <v>1000</v>
      </c>
      <c r="Z662" s="15">
        <f t="shared" ca="1" si="869"/>
        <v>1000</v>
      </c>
      <c r="AA662" s="15">
        <f t="shared" ca="1" si="869"/>
        <v>1000</v>
      </c>
      <c r="AB662" s="15">
        <f t="shared" ca="1" si="869"/>
        <v>1000</v>
      </c>
      <c r="AC662" s="15">
        <f t="shared" ca="1" si="869"/>
        <v>1000</v>
      </c>
      <c r="AD662" s="15">
        <f t="shared" ca="1" si="869"/>
        <v>1000</v>
      </c>
      <c r="AE662" s="15">
        <f t="shared" ca="1" si="869"/>
        <v>1000</v>
      </c>
      <c r="AF662" s="15">
        <f t="shared" ca="1" si="869"/>
        <v>1000</v>
      </c>
      <c r="AG662" s="15">
        <f t="shared" ca="1" si="869"/>
        <v>1000</v>
      </c>
      <c r="AH662" s="15">
        <f t="shared" ca="1" si="869"/>
        <v>1000</v>
      </c>
      <c r="AI662" s="15">
        <f t="shared" ca="1" si="869"/>
        <v>1000</v>
      </c>
      <c r="AJ662" s="15">
        <f t="shared" ca="1" si="869"/>
        <v>1000</v>
      </c>
      <c r="AK662" s="15">
        <f t="shared" ca="1" si="869"/>
        <v>1000</v>
      </c>
      <c r="AL662" s="15">
        <f t="shared" ca="1" si="869"/>
        <v>1000</v>
      </c>
      <c r="AM662" s="15">
        <f t="shared" ca="1" si="869"/>
        <v>1000</v>
      </c>
      <c r="AN662" s="15">
        <f t="shared" ca="1" si="869"/>
        <v>1000</v>
      </c>
      <c r="AO662" s="15">
        <f t="shared" ca="1" si="869"/>
        <v>1000</v>
      </c>
      <c r="AP662" s="15">
        <f t="shared" ca="1" si="869"/>
        <v>1000</v>
      </c>
      <c r="AQ662" s="15">
        <f t="shared" ca="1" si="869"/>
        <v>1000</v>
      </c>
      <c r="AR662" s="15">
        <f t="shared" ca="1" si="869"/>
        <v>1000</v>
      </c>
      <c r="AS662" s="15">
        <f t="shared" ca="1" si="869"/>
        <v>1000</v>
      </c>
      <c r="AT662" s="15">
        <f t="shared" ca="1" si="869"/>
        <v>1000</v>
      </c>
      <c r="AU662" s="15">
        <f t="shared" ca="1" si="869"/>
        <v>1000</v>
      </c>
      <c r="AV662" s="15">
        <f t="shared" ca="1" si="869"/>
        <v>1000</v>
      </c>
      <c r="AW662" s="15">
        <f t="shared" ca="1" si="869"/>
        <v>1000</v>
      </c>
      <c r="AX662" s="15">
        <f t="shared" ca="1" si="869"/>
        <v>1000</v>
      </c>
      <c r="AY662" s="15">
        <f t="shared" ca="1" si="869"/>
        <v>1000</v>
      </c>
      <c r="AZ662" s="15">
        <f t="shared" ca="1" si="869"/>
        <v>1000</v>
      </c>
      <c r="BA662" s="15">
        <f t="shared" ca="1" si="869"/>
        <v>1000</v>
      </c>
      <c r="BB662" s="15">
        <f t="shared" ca="1" si="869"/>
        <v>1000</v>
      </c>
      <c r="BC662" s="15">
        <f t="shared" ca="1" si="869"/>
        <v>1000</v>
      </c>
      <c r="BD662" s="15">
        <f t="shared" ca="1" si="869"/>
        <v>1000</v>
      </c>
      <c r="BE662" s="15">
        <f t="shared" ca="1" si="869"/>
        <v>1000</v>
      </c>
      <c r="BF662" s="15">
        <f t="shared" ca="1" si="869"/>
        <v>1000</v>
      </c>
      <c r="BG662" s="15">
        <f t="shared" ca="1" si="869"/>
        <v>1000</v>
      </c>
      <c r="BH662" s="15">
        <f t="shared" ca="1" si="869"/>
        <v>1000</v>
      </c>
      <c r="BI662" s="15">
        <f t="shared" ca="1" si="869"/>
        <v>1000</v>
      </c>
      <c r="BJ662" s="15">
        <f t="shared" ca="1" si="869"/>
        <v>1000</v>
      </c>
      <c r="BK662" s="15">
        <f t="shared" ca="1" si="869"/>
        <v>1000</v>
      </c>
      <c r="BL662" s="15">
        <f t="shared" ca="1" si="869"/>
        <v>1000</v>
      </c>
      <c r="BM662" s="15">
        <f t="shared" ca="1" si="869"/>
        <v>1000</v>
      </c>
      <c r="BN662" s="15">
        <f t="shared" ca="1" si="869"/>
        <v>1000</v>
      </c>
      <c r="BO662" s="15">
        <f t="shared" ca="1" si="869"/>
        <v>1000</v>
      </c>
      <c r="BP662" s="15">
        <f t="shared" ca="1" si="869"/>
        <v>1000</v>
      </c>
      <c r="BQ662" s="15">
        <f t="shared" ca="1" si="869"/>
        <v>1000</v>
      </c>
      <c r="BR662" s="15">
        <f t="shared" ca="1" si="869"/>
        <v>1000</v>
      </c>
      <c r="BS662" s="15">
        <f t="shared" ca="1" si="869"/>
        <v>1000</v>
      </c>
      <c r="BT662" s="15">
        <f t="shared" ca="1" si="869"/>
        <v>1000</v>
      </c>
      <c r="BU662" s="15">
        <f t="shared" ca="1" si="869"/>
        <v>1000</v>
      </c>
      <c r="BV662" s="15">
        <f t="shared" ca="1" si="869"/>
        <v>1000</v>
      </c>
      <c r="BW662" s="15">
        <f t="shared" ca="1" si="869"/>
        <v>1000</v>
      </c>
      <c r="BX662" s="15">
        <f t="shared" ca="1" si="869"/>
        <v>1000</v>
      </c>
      <c r="BY662" s="15">
        <f t="shared" ca="1" si="869"/>
        <v>1000</v>
      </c>
      <c r="BZ662" s="15">
        <f t="shared" ca="1" si="869"/>
        <v>1000</v>
      </c>
      <c r="CA662" s="15">
        <f t="shared" ca="1" si="869"/>
        <v>1000</v>
      </c>
      <c r="CB662" s="15">
        <f t="shared" ca="1" si="869"/>
        <v>1000</v>
      </c>
      <c r="CC662" s="15">
        <f t="shared" ca="1" si="869"/>
        <v>1000</v>
      </c>
      <c r="CD662" s="15">
        <f t="shared" ca="1" si="869"/>
        <v>1000</v>
      </c>
      <c r="CE662" s="15">
        <f t="shared" ca="1" si="869"/>
        <v>1000</v>
      </c>
      <c r="CF662" s="15">
        <f t="shared" ref="CF662:DL662" ca="1" si="870">CF654*CF666</f>
        <v>1000</v>
      </c>
      <c r="CG662" s="15">
        <f t="shared" ca="1" si="870"/>
        <v>1000</v>
      </c>
      <c r="CH662" s="15">
        <f t="shared" ca="1" si="870"/>
        <v>1000</v>
      </c>
      <c r="CI662" s="15">
        <f t="shared" ca="1" si="870"/>
        <v>1000</v>
      </c>
      <c r="CJ662" s="15">
        <f t="shared" ca="1" si="870"/>
        <v>1000</v>
      </c>
      <c r="CK662" s="15">
        <f t="shared" ca="1" si="870"/>
        <v>1000</v>
      </c>
      <c r="CL662" s="15">
        <f t="shared" ca="1" si="870"/>
        <v>1000</v>
      </c>
      <c r="CM662" s="15" t="e">
        <f t="shared" ca="1" si="870"/>
        <v>#N/A</v>
      </c>
      <c r="CN662" s="15" t="e">
        <f t="shared" ca="1" si="870"/>
        <v>#N/A</v>
      </c>
      <c r="CO662" s="15" t="e">
        <f t="shared" ca="1" si="870"/>
        <v>#N/A</v>
      </c>
      <c r="CP662" s="15" t="e">
        <f t="shared" ca="1" si="870"/>
        <v>#N/A</v>
      </c>
      <c r="CQ662" s="15" t="e">
        <f t="shared" ca="1" si="870"/>
        <v>#N/A</v>
      </c>
      <c r="CR662" s="15" t="e">
        <f t="shared" ca="1" si="870"/>
        <v>#N/A</v>
      </c>
      <c r="CS662" s="15" t="e">
        <f t="shared" ca="1" si="870"/>
        <v>#N/A</v>
      </c>
      <c r="CT662" s="15" t="e">
        <f t="shared" ca="1" si="870"/>
        <v>#N/A</v>
      </c>
      <c r="CU662" s="15" t="e">
        <f t="shared" ca="1" si="870"/>
        <v>#N/A</v>
      </c>
      <c r="CV662" s="15" t="e">
        <f t="shared" ca="1" si="870"/>
        <v>#N/A</v>
      </c>
      <c r="CW662" s="15" t="e">
        <f t="shared" ca="1" si="870"/>
        <v>#N/A</v>
      </c>
      <c r="CX662" s="15" t="e">
        <f t="shared" ca="1" si="870"/>
        <v>#N/A</v>
      </c>
      <c r="CY662" s="15" t="e">
        <f t="shared" ca="1" si="870"/>
        <v>#N/A</v>
      </c>
      <c r="CZ662" s="15" t="e">
        <f t="shared" ca="1" si="870"/>
        <v>#N/A</v>
      </c>
      <c r="DA662" s="15" t="e">
        <f t="shared" ca="1" si="870"/>
        <v>#N/A</v>
      </c>
      <c r="DB662" s="15" t="e">
        <f t="shared" ca="1" si="870"/>
        <v>#N/A</v>
      </c>
      <c r="DC662" s="15" t="e">
        <f t="shared" ca="1" si="870"/>
        <v>#N/A</v>
      </c>
      <c r="DD662" s="15" t="e">
        <f t="shared" ca="1" si="870"/>
        <v>#N/A</v>
      </c>
      <c r="DE662" s="15" t="e">
        <f t="shared" ca="1" si="870"/>
        <v>#N/A</v>
      </c>
      <c r="DF662" s="15" t="e">
        <f t="shared" ca="1" si="870"/>
        <v>#N/A</v>
      </c>
      <c r="DG662" s="15" t="e">
        <f t="shared" ca="1" si="870"/>
        <v>#N/A</v>
      </c>
      <c r="DH662" s="15" t="e">
        <f t="shared" ca="1" si="870"/>
        <v>#N/A</v>
      </c>
      <c r="DI662" s="15" t="e">
        <f t="shared" ca="1" si="870"/>
        <v>#N/A</v>
      </c>
      <c r="DJ662" s="15" t="e">
        <f t="shared" ca="1" si="870"/>
        <v>#N/A</v>
      </c>
      <c r="DK662" s="15" t="e">
        <f t="shared" ca="1" si="870"/>
        <v>#N/A</v>
      </c>
      <c r="DL662" s="15" t="e">
        <f t="shared" ca="1" si="870"/>
        <v>#N/A</v>
      </c>
    </row>
    <row r="663" spans="4:116" x14ac:dyDescent="0.35">
      <c r="D663" t="s">
        <v>812</v>
      </c>
      <c r="E663" s="8" t="str">
        <f t="shared" si="865"/>
        <v>663 LISTSALES-PV</v>
      </c>
      <c r="G663" s="145" t="s">
        <v>808</v>
      </c>
      <c r="H663" s="31"/>
      <c r="I663" s="73"/>
      <c r="J663" s="73"/>
      <c r="K663" s="17">
        <f t="shared" ca="1" si="866"/>
        <v>6000</v>
      </c>
      <c r="L663" s="17">
        <f t="shared" ca="1" si="866"/>
        <v>6000</v>
      </c>
      <c r="M663" s="17">
        <f t="shared" ca="1" si="866"/>
        <v>6000</v>
      </c>
      <c r="N663" s="17">
        <f t="shared" ca="1" si="866"/>
        <v>6000</v>
      </c>
      <c r="O663" s="17">
        <f t="shared" ca="1" si="866"/>
        <v>6000</v>
      </c>
      <c r="P663" s="17">
        <f t="shared" ca="1" si="866"/>
        <v>6000</v>
      </c>
      <c r="R663" s="33"/>
      <c r="S663" s="15">
        <f ca="1">S655*S666</f>
        <v>500</v>
      </c>
      <c r="T663" s="15">
        <f t="shared" ref="T663:CE663" ca="1" si="871">T655*T666</f>
        <v>500</v>
      </c>
      <c r="U663" s="15">
        <f t="shared" ca="1" si="871"/>
        <v>500</v>
      </c>
      <c r="V663" s="15">
        <f t="shared" ca="1" si="871"/>
        <v>500</v>
      </c>
      <c r="W663" s="15">
        <f t="shared" ca="1" si="871"/>
        <v>500</v>
      </c>
      <c r="X663" s="15">
        <f t="shared" ca="1" si="871"/>
        <v>500</v>
      </c>
      <c r="Y663" s="15">
        <f t="shared" ca="1" si="871"/>
        <v>500</v>
      </c>
      <c r="Z663" s="15">
        <f t="shared" ca="1" si="871"/>
        <v>500</v>
      </c>
      <c r="AA663" s="15">
        <f t="shared" ca="1" si="871"/>
        <v>500</v>
      </c>
      <c r="AB663" s="15">
        <f t="shared" ca="1" si="871"/>
        <v>500</v>
      </c>
      <c r="AC663" s="15">
        <f t="shared" ca="1" si="871"/>
        <v>500</v>
      </c>
      <c r="AD663" s="15">
        <f t="shared" ca="1" si="871"/>
        <v>500</v>
      </c>
      <c r="AE663" s="15">
        <f t="shared" ca="1" si="871"/>
        <v>500</v>
      </c>
      <c r="AF663" s="15">
        <f t="shared" ca="1" si="871"/>
        <v>500</v>
      </c>
      <c r="AG663" s="15">
        <f t="shared" ca="1" si="871"/>
        <v>500</v>
      </c>
      <c r="AH663" s="15">
        <f t="shared" ca="1" si="871"/>
        <v>500</v>
      </c>
      <c r="AI663" s="15">
        <f t="shared" ca="1" si="871"/>
        <v>500</v>
      </c>
      <c r="AJ663" s="15">
        <f t="shared" ca="1" si="871"/>
        <v>500</v>
      </c>
      <c r="AK663" s="15">
        <f t="shared" ca="1" si="871"/>
        <v>500</v>
      </c>
      <c r="AL663" s="15">
        <f t="shared" ca="1" si="871"/>
        <v>500</v>
      </c>
      <c r="AM663" s="15">
        <f t="shared" ca="1" si="871"/>
        <v>500</v>
      </c>
      <c r="AN663" s="15">
        <f t="shared" ca="1" si="871"/>
        <v>500</v>
      </c>
      <c r="AO663" s="15">
        <f t="shared" ca="1" si="871"/>
        <v>500</v>
      </c>
      <c r="AP663" s="15">
        <f t="shared" ca="1" si="871"/>
        <v>500</v>
      </c>
      <c r="AQ663" s="15">
        <f t="shared" ca="1" si="871"/>
        <v>500</v>
      </c>
      <c r="AR663" s="15">
        <f t="shared" ca="1" si="871"/>
        <v>500</v>
      </c>
      <c r="AS663" s="15">
        <f t="shared" ca="1" si="871"/>
        <v>500</v>
      </c>
      <c r="AT663" s="15">
        <f t="shared" ca="1" si="871"/>
        <v>500</v>
      </c>
      <c r="AU663" s="15">
        <f t="shared" ca="1" si="871"/>
        <v>500</v>
      </c>
      <c r="AV663" s="15">
        <f t="shared" ca="1" si="871"/>
        <v>500</v>
      </c>
      <c r="AW663" s="15">
        <f t="shared" ca="1" si="871"/>
        <v>500</v>
      </c>
      <c r="AX663" s="15">
        <f t="shared" ca="1" si="871"/>
        <v>500</v>
      </c>
      <c r="AY663" s="15">
        <f t="shared" ca="1" si="871"/>
        <v>500</v>
      </c>
      <c r="AZ663" s="15">
        <f t="shared" ca="1" si="871"/>
        <v>500</v>
      </c>
      <c r="BA663" s="15">
        <f t="shared" ca="1" si="871"/>
        <v>500</v>
      </c>
      <c r="BB663" s="15">
        <f t="shared" ca="1" si="871"/>
        <v>500</v>
      </c>
      <c r="BC663" s="15">
        <f t="shared" ca="1" si="871"/>
        <v>500</v>
      </c>
      <c r="BD663" s="15">
        <f t="shared" ca="1" si="871"/>
        <v>500</v>
      </c>
      <c r="BE663" s="15">
        <f t="shared" ca="1" si="871"/>
        <v>500</v>
      </c>
      <c r="BF663" s="15">
        <f t="shared" ca="1" si="871"/>
        <v>500</v>
      </c>
      <c r="BG663" s="15">
        <f t="shared" ca="1" si="871"/>
        <v>500</v>
      </c>
      <c r="BH663" s="15">
        <f t="shared" ca="1" si="871"/>
        <v>500</v>
      </c>
      <c r="BI663" s="15">
        <f t="shared" ca="1" si="871"/>
        <v>500</v>
      </c>
      <c r="BJ663" s="15">
        <f t="shared" ca="1" si="871"/>
        <v>500</v>
      </c>
      <c r="BK663" s="15">
        <f t="shared" ca="1" si="871"/>
        <v>500</v>
      </c>
      <c r="BL663" s="15">
        <f t="shared" ca="1" si="871"/>
        <v>500</v>
      </c>
      <c r="BM663" s="15">
        <f t="shared" ca="1" si="871"/>
        <v>500</v>
      </c>
      <c r="BN663" s="15">
        <f t="shared" ca="1" si="871"/>
        <v>500</v>
      </c>
      <c r="BO663" s="15">
        <f t="shared" ca="1" si="871"/>
        <v>500</v>
      </c>
      <c r="BP663" s="15">
        <f t="shared" ca="1" si="871"/>
        <v>500</v>
      </c>
      <c r="BQ663" s="15">
        <f t="shared" ca="1" si="871"/>
        <v>500</v>
      </c>
      <c r="BR663" s="15">
        <f t="shared" ca="1" si="871"/>
        <v>500</v>
      </c>
      <c r="BS663" s="15">
        <f t="shared" ca="1" si="871"/>
        <v>500</v>
      </c>
      <c r="BT663" s="15">
        <f t="shared" ca="1" si="871"/>
        <v>500</v>
      </c>
      <c r="BU663" s="15">
        <f t="shared" ca="1" si="871"/>
        <v>500</v>
      </c>
      <c r="BV663" s="15">
        <f t="shared" ca="1" si="871"/>
        <v>500</v>
      </c>
      <c r="BW663" s="15">
        <f t="shared" ca="1" si="871"/>
        <v>500</v>
      </c>
      <c r="BX663" s="15">
        <f t="shared" ca="1" si="871"/>
        <v>500</v>
      </c>
      <c r="BY663" s="15">
        <f t="shared" ca="1" si="871"/>
        <v>500</v>
      </c>
      <c r="BZ663" s="15">
        <f t="shared" ca="1" si="871"/>
        <v>500</v>
      </c>
      <c r="CA663" s="15">
        <f t="shared" ca="1" si="871"/>
        <v>500</v>
      </c>
      <c r="CB663" s="15">
        <f t="shared" ca="1" si="871"/>
        <v>500</v>
      </c>
      <c r="CC663" s="15">
        <f t="shared" ca="1" si="871"/>
        <v>500</v>
      </c>
      <c r="CD663" s="15">
        <f t="shared" ca="1" si="871"/>
        <v>500</v>
      </c>
      <c r="CE663" s="15">
        <f t="shared" ca="1" si="871"/>
        <v>500</v>
      </c>
      <c r="CF663" s="15">
        <f t="shared" ref="CF663:DL663" ca="1" si="872">CF655*CF666</f>
        <v>500</v>
      </c>
      <c r="CG663" s="15">
        <f t="shared" ca="1" si="872"/>
        <v>500</v>
      </c>
      <c r="CH663" s="15">
        <f t="shared" ca="1" si="872"/>
        <v>500</v>
      </c>
      <c r="CI663" s="15">
        <f t="shared" ca="1" si="872"/>
        <v>500</v>
      </c>
      <c r="CJ663" s="15">
        <f t="shared" ca="1" si="872"/>
        <v>500</v>
      </c>
      <c r="CK663" s="15">
        <f t="shared" ca="1" si="872"/>
        <v>500</v>
      </c>
      <c r="CL663" s="15">
        <f t="shared" ca="1" si="872"/>
        <v>500</v>
      </c>
      <c r="CM663" s="15" t="e">
        <f t="shared" ca="1" si="872"/>
        <v>#N/A</v>
      </c>
      <c r="CN663" s="15" t="e">
        <f t="shared" ca="1" si="872"/>
        <v>#N/A</v>
      </c>
      <c r="CO663" s="15" t="e">
        <f t="shared" ca="1" si="872"/>
        <v>#N/A</v>
      </c>
      <c r="CP663" s="15" t="e">
        <f t="shared" ca="1" si="872"/>
        <v>#N/A</v>
      </c>
      <c r="CQ663" s="15" t="e">
        <f t="shared" ca="1" si="872"/>
        <v>#N/A</v>
      </c>
      <c r="CR663" s="15" t="e">
        <f t="shared" ca="1" si="872"/>
        <v>#N/A</v>
      </c>
      <c r="CS663" s="15" t="e">
        <f t="shared" ca="1" si="872"/>
        <v>#N/A</v>
      </c>
      <c r="CT663" s="15" t="e">
        <f t="shared" ca="1" si="872"/>
        <v>#N/A</v>
      </c>
      <c r="CU663" s="15" t="e">
        <f t="shared" ca="1" si="872"/>
        <v>#N/A</v>
      </c>
      <c r="CV663" s="15" t="e">
        <f t="shared" ca="1" si="872"/>
        <v>#N/A</v>
      </c>
      <c r="CW663" s="15" t="e">
        <f t="shared" ca="1" si="872"/>
        <v>#N/A</v>
      </c>
      <c r="CX663" s="15" t="e">
        <f t="shared" ca="1" si="872"/>
        <v>#N/A</v>
      </c>
      <c r="CY663" s="15" t="e">
        <f t="shared" ca="1" si="872"/>
        <v>#N/A</v>
      </c>
      <c r="CZ663" s="15" t="e">
        <f t="shared" ca="1" si="872"/>
        <v>#N/A</v>
      </c>
      <c r="DA663" s="15" t="e">
        <f t="shared" ca="1" si="872"/>
        <v>#N/A</v>
      </c>
      <c r="DB663" s="15" t="e">
        <f t="shared" ca="1" si="872"/>
        <v>#N/A</v>
      </c>
      <c r="DC663" s="15" t="e">
        <f t="shared" ca="1" si="872"/>
        <v>#N/A</v>
      </c>
      <c r="DD663" s="15" t="e">
        <f t="shared" ca="1" si="872"/>
        <v>#N/A</v>
      </c>
      <c r="DE663" s="15" t="e">
        <f t="shared" ca="1" si="872"/>
        <v>#N/A</v>
      </c>
      <c r="DF663" s="15" t="e">
        <f t="shared" ca="1" si="872"/>
        <v>#N/A</v>
      </c>
      <c r="DG663" s="15" t="e">
        <f t="shared" ca="1" si="872"/>
        <v>#N/A</v>
      </c>
      <c r="DH663" s="15" t="e">
        <f t="shared" ca="1" si="872"/>
        <v>#N/A</v>
      </c>
      <c r="DI663" s="15" t="e">
        <f t="shared" ca="1" si="872"/>
        <v>#N/A</v>
      </c>
      <c r="DJ663" s="15" t="e">
        <f t="shared" ca="1" si="872"/>
        <v>#N/A</v>
      </c>
      <c r="DK663" s="15" t="e">
        <f t="shared" ca="1" si="872"/>
        <v>#N/A</v>
      </c>
      <c r="DL663" s="15" t="e">
        <f t="shared" ca="1" si="872"/>
        <v>#N/A</v>
      </c>
    </row>
    <row r="664" spans="4:116" x14ac:dyDescent="0.35">
      <c r="D664" t="s">
        <v>812</v>
      </c>
      <c r="E664" s="8" t="str">
        <f t="shared" si="865"/>
        <v>664 LISTSALES-PV</v>
      </c>
      <c r="G664" s="145" t="s">
        <v>809</v>
      </c>
      <c r="H664" s="31"/>
      <c r="I664" s="73"/>
      <c r="J664" s="73"/>
      <c r="K664" s="17">
        <f t="shared" ca="1" si="866"/>
        <v>18000</v>
      </c>
      <c r="L664" s="17">
        <f t="shared" ca="1" si="866"/>
        <v>18000</v>
      </c>
      <c r="M664" s="17">
        <f t="shared" ca="1" si="866"/>
        <v>18000</v>
      </c>
      <c r="N664" s="17">
        <f t="shared" ca="1" si="866"/>
        <v>18000</v>
      </c>
      <c r="O664" s="17">
        <f t="shared" ca="1" si="866"/>
        <v>18000</v>
      </c>
      <c r="P664" s="17">
        <f t="shared" ca="1" si="866"/>
        <v>18000</v>
      </c>
      <c r="R664" s="33"/>
      <c r="S664" s="15">
        <f ca="1">S656*S666</f>
        <v>1500</v>
      </c>
      <c r="T664" s="15">
        <f t="shared" ref="T664:CE664" ca="1" si="873">T656*T666</f>
        <v>1500</v>
      </c>
      <c r="U664" s="15">
        <f t="shared" ca="1" si="873"/>
        <v>1500</v>
      </c>
      <c r="V664" s="15">
        <f t="shared" ca="1" si="873"/>
        <v>1500</v>
      </c>
      <c r="W664" s="15">
        <f t="shared" ca="1" si="873"/>
        <v>1500</v>
      </c>
      <c r="X664" s="15">
        <f t="shared" ca="1" si="873"/>
        <v>1500</v>
      </c>
      <c r="Y664" s="15">
        <f t="shared" ca="1" si="873"/>
        <v>1500</v>
      </c>
      <c r="Z664" s="15">
        <f t="shared" ca="1" si="873"/>
        <v>1500</v>
      </c>
      <c r="AA664" s="15">
        <f t="shared" ca="1" si="873"/>
        <v>1500</v>
      </c>
      <c r="AB664" s="15">
        <f t="shared" ca="1" si="873"/>
        <v>1500</v>
      </c>
      <c r="AC664" s="15">
        <f t="shared" ca="1" si="873"/>
        <v>1500</v>
      </c>
      <c r="AD664" s="15">
        <f t="shared" ca="1" si="873"/>
        <v>1500</v>
      </c>
      <c r="AE664" s="15">
        <f t="shared" ca="1" si="873"/>
        <v>1500</v>
      </c>
      <c r="AF664" s="15">
        <f t="shared" ca="1" si="873"/>
        <v>1500</v>
      </c>
      <c r="AG664" s="15">
        <f t="shared" ca="1" si="873"/>
        <v>1500</v>
      </c>
      <c r="AH664" s="15">
        <f t="shared" ca="1" si="873"/>
        <v>1500</v>
      </c>
      <c r="AI664" s="15">
        <f t="shared" ca="1" si="873"/>
        <v>1500</v>
      </c>
      <c r="AJ664" s="15">
        <f t="shared" ca="1" si="873"/>
        <v>1500</v>
      </c>
      <c r="AK664" s="15">
        <f t="shared" ca="1" si="873"/>
        <v>1500</v>
      </c>
      <c r="AL664" s="15">
        <f t="shared" ca="1" si="873"/>
        <v>1500</v>
      </c>
      <c r="AM664" s="15">
        <f t="shared" ca="1" si="873"/>
        <v>1500</v>
      </c>
      <c r="AN664" s="15">
        <f t="shared" ca="1" si="873"/>
        <v>1500</v>
      </c>
      <c r="AO664" s="15">
        <f t="shared" ca="1" si="873"/>
        <v>1500</v>
      </c>
      <c r="AP664" s="15">
        <f t="shared" ca="1" si="873"/>
        <v>1500</v>
      </c>
      <c r="AQ664" s="15">
        <f t="shared" ca="1" si="873"/>
        <v>1500</v>
      </c>
      <c r="AR664" s="15">
        <f t="shared" ca="1" si="873"/>
        <v>1500</v>
      </c>
      <c r="AS664" s="15">
        <f t="shared" ca="1" si="873"/>
        <v>1500</v>
      </c>
      <c r="AT664" s="15">
        <f t="shared" ca="1" si="873"/>
        <v>1500</v>
      </c>
      <c r="AU664" s="15">
        <f t="shared" ca="1" si="873"/>
        <v>1500</v>
      </c>
      <c r="AV664" s="15">
        <f t="shared" ca="1" si="873"/>
        <v>1500</v>
      </c>
      <c r="AW664" s="15">
        <f t="shared" ca="1" si="873"/>
        <v>1500</v>
      </c>
      <c r="AX664" s="15">
        <f t="shared" ca="1" si="873"/>
        <v>1500</v>
      </c>
      <c r="AY664" s="15">
        <f t="shared" ca="1" si="873"/>
        <v>1500</v>
      </c>
      <c r="AZ664" s="15">
        <f t="shared" ca="1" si="873"/>
        <v>1500</v>
      </c>
      <c r="BA664" s="15">
        <f t="shared" ca="1" si="873"/>
        <v>1500</v>
      </c>
      <c r="BB664" s="15">
        <f t="shared" ca="1" si="873"/>
        <v>1500</v>
      </c>
      <c r="BC664" s="15">
        <f t="shared" ca="1" si="873"/>
        <v>1500</v>
      </c>
      <c r="BD664" s="15">
        <f t="shared" ca="1" si="873"/>
        <v>1500</v>
      </c>
      <c r="BE664" s="15">
        <f t="shared" ca="1" si="873"/>
        <v>1500</v>
      </c>
      <c r="BF664" s="15">
        <f t="shared" ca="1" si="873"/>
        <v>1500</v>
      </c>
      <c r="BG664" s="15">
        <f t="shared" ca="1" si="873"/>
        <v>1500</v>
      </c>
      <c r="BH664" s="15">
        <f t="shared" ca="1" si="873"/>
        <v>1500</v>
      </c>
      <c r="BI664" s="15">
        <f t="shared" ca="1" si="873"/>
        <v>1500</v>
      </c>
      <c r="BJ664" s="15">
        <f t="shared" ca="1" si="873"/>
        <v>1500</v>
      </c>
      <c r="BK664" s="15">
        <f t="shared" ca="1" si="873"/>
        <v>1500</v>
      </c>
      <c r="BL664" s="15">
        <f t="shared" ca="1" si="873"/>
        <v>1500</v>
      </c>
      <c r="BM664" s="15">
        <f t="shared" ca="1" si="873"/>
        <v>1500</v>
      </c>
      <c r="BN664" s="15">
        <f t="shared" ca="1" si="873"/>
        <v>1500</v>
      </c>
      <c r="BO664" s="15">
        <f t="shared" ca="1" si="873"/>
        <v>1500</v>
      </c>
      <c r="BP664" s="15">
        <f t="shared" ca="1" si="873"/>
        <v>1500</v>
      </c>
      <c r="BQ664" s="15">
        <f t="shared" ca="1" si="873"/>
        <v>1500</v>
      </c>
      <c r="BR664" s="15">
        <f t="shared" ca="1" si="873"/>
        <v>1500</v>
      </c>
      <c r="BS664" s="15">
        <f t="shared" ca="1" si="873"/>
        <v>1500</v>
      </c>
      <c r="BT664" s="15">
        <f t="shared" ca="1" si="873"/>
        <v>1500</v>
      </c>
      <c r="BU664" s="15">
        <f t="shared" ca="1" si="873"/>
        <v>1500</v>
      </c>
      <c r="BV664" s="15">
        <f t="shared" ca="1" si="873"/>
        <v>1500</v>
      </c>
      <c r="BW664" s="15">
        <f t="shared" ca="1" si="873"/>
        <v>1500</v>
      </c>
      <c r="BX664" s="15">
        <f t="shared" ca="1" si="873"/>
        <v>1500</v>
      </c>
      <c r="BY664" s="15">
        <f t="shared" ca="1" si="873"/>
        <v>1500</v>
      </c>
      <c r="BZ664" s="15">
        <f t="shared" ca="1" si="873"/>
        <v>1500</v>
      </c>
      <c r="CA664" s="15">
        <f t="shared" ca="1" si="873"/>
        <v>1500</v>
      </c>
      <c r="CB664" s="15">
        <f t="shared" ca="1" si="873"/>
        <v>1500</v>
      </c>
      <c r="CC664" s="15">
        <f t="shared" ca="1" si="873"/>
        <v>1500</v>
      </c>
      <c r="CD664" s="15">
        <f t="shared" ca="1" si="873"/>
        <v>1500</v>
      </c>
      <c r="CE664" s="15">
        <f t="shared" ca="1" si="873"/>
        <v>1500</v>
      </c>
      <c r="CF664" s="15">
        <f t="shared" ref="CF664:DL664" ca="1" si="874">CF656*CF666</f>
        <v>1500</v>
      </c>
      <c r="CG664" s="15">
        <f t="shared" ca="1" si="874"/>
        <v>1500</v>
      </c>
      <c r="CH664" s="15">
        <f t="shared" ca="1" si="874"/>
        <v>1500</v>
      </c>
      <c r="CI664" s="15">
        <f t="shared" ca="1" si="874"/>
        <v>1500</v>
      </c>
      <c r="CJ664" s="15">
        <f t="shared" ca="1" si="874"/>
        <v>1500</v>
      </c>
      <c r="CK664" s="15">
        <f t="shared" ca="1" si="874"/>
        <v>1500</v>
      </c>
      <c r="CL664" s="15">
        <f t="shared" ca="1" si="874"/>
        <v>1500</v>
      </c>
      <c r="CM664" s="15" t="e">
        <f t="shared" ca="1" si="874"/>
        <v>#N/A</v>
      </c>
      <c r="CN664" s="15" t="e">
        <f t="shared" ca="1" si="874"/>
        <v>#N/A</v>
      </c>
      <c r="CO664" s="15" t="e">
        <f t="shared" ca="1" si="874"/>
        <v>#N/A</v>
      </c>
      <c r="CP664" s="15" t="e">
        <f t="shared" ca="1" si="874"/>
        <v>#N/A</v>
      </c>
      <c r="CQ664" s="15" t="e">
        <f t="shared" ca="1" si="874"/>
        <v>#N/A</v>
      </c>
      <c r="CR664" s="15" t="e">
        <f t="shared" ca="1" si="874"/>
        <v>#N/A</v>
      </c>
      <c r="CS664" s="15" t="e">
        <f t="shared" ca="1" si="874"/>
        <v>#N/A</v>
      </c>
      <c r="CT664" s="15" t="e">
        <f t="shared" ca="1" si="874"/>
        <v>#N/A</v>
      </c>
      <c r="CU664" s="15" t="e">
        <f t="shared" ca="1" si="874"/>
        <v>#N/A</v>
      </c>
      <c r="CV664" s="15" t="e">
        <f t="shared" ca="1" si="874"/>
        <v>#N/A</v>
      </c>
      <c r="CW664" s="15" t="e">
        <f t="shared" ca="1" si="874"/>
        <v>#N/A</v>
      </c>
      <c r="CX664" s="15" t="e">
        <f t="shared" ca="1" si="874"/>
        <v>#N/A</v>
      </c>
      <c r="CY664" s="15" t="e">
        <f t="shared" ca="1" si="874"/>
        <v>#N/A</v>
      </c>
      <c r="CZ664" s="15" t="e">
        <f t="shared" ca="1" si="874"/>
        <v>#N/A</v>
      </c>
      <c r="DA664" s="15" t="e">
        <f t="shared" ca="1" si="874"/>
        <v>#N/A</v>
      </c>
      <c r="DB664" s="15" t="e">
        <f t="shared" ca="1" si="874"/>
        <v>#N/A</v>
      </c>
      <c r="DC664" s="15" t="e">
        <f t="shared" ca="1" si="874"/>
        <v>#N/A</v>
      </c>
      <c r="DD664" s="15" t="e">
        <f t="shared" ca="1" si="874"/>
        <v>#N/A</v>
      </c>
      <c r="DE664" s="15" t="e">
        <f t="shared" ca="1" si="874"/>
        <v>#N/A</v>
      </c>
      <c r="DF664" s="15" t="e">
        <f t="shared" ca="1" si="874"/>
        <v>#N/A</v>
      </c>
      <c r="DG664" s="15" t="e">
        <f t="shared" ca="1" si="874"/>
        <v>#N/A</v>
      </c>
      <c r="DH664" s="15" t="e">
        <f t="shared" ca="1" si="874"/>
        <v>#N/A</v>
      </c>
      <c r="DI664" s="15" t="e">
        <f t="shared" ca="1" si="874"/>
        <v>#N/A</v>
      </c>
      <c r="DJ664" s="15" t="e">
        <f t="shared" ca="1" si="874"/>
        <v>#N/A</v>
      </c>
      <c r="DK664" s="15" t="e">
        <f t="shared" ca="1" si="874"/>
        <v>#N/A</v>
      </c>
      <c r="DL664" s="15" t="e">
        <f t="shared" ca="1" si="874"/>
        <v>#N/A</v>
      </c>
    </row>
    <row r="665" spans="4:116" x14ac:dyDescent="0.35">
      <c r="D665" t="s">
        <v>812</v>
      </c>
      <c r="E665" s="8" t="str">
        <f t="shared" si="865"/>
        <v>665 LISTSALES-PV</v>
      </c>
      <c r="G665" s="145" t="s">
        <v>810</v>
      </c>
      <c r="H665" s="31"/>
      <c r="I665" s="73"/>
      <c r="J665" s="73"/>
      <c r="K665" s="256">
        <f t="shared" ca="1" si="866"/>
        <v>12000</v>
      </c>
      <c r="L665" s="256">
        <f t="shared" ca="1" si="866"/>
        <v>12000</v>
      </c>
      <c r="M665" s="256">
        <f t="shared" ca="1" si="866"/>
        <v>12000</v>
      </c>
      <c r="N665" s="256">
        <f t="shared" ca="1" si="866"/>
        <v>12000</v>
      </c>
      <c r="O665" s="256">
        <f t="shared" ca="1" si="866"/>
        <v>12000</v>
      </c>
      <c r="P665" s="256">
        <f t="shared" ca="1" si="866"/>
        <v>12000</v>
      </c>
      <c r="R665" s="33"/>
      <c r="S665" s="15">
        <f ca="1">S657*S666</f>
        <v>1000</v>
      </c>
      <c r="T665" s="15">
        <f t="shared" ref="T665:CE665" ca="1" si="875">T657*T666</f>
        <v>1000</v>
      </c>
      <c r="U665" s="15">
        <f t="shared" ca="1" si="875"/>
        <v>1000</v>
      </c>
      <c r="V665" s="15">
        <f t="shared" ca="1" si="875"/>
        <v>1000</v>
      </c>
      <c r="W665" s="15">
        <f t="shared" ca="1" si="875"/>
        <v>1000</v>
      </c>
      <c r="X665" s="15">
        <f t="shared" ca="1" si="875"/>
        <v>1000</v>
      </c>
      <c r="Y665" s="15">
        <f t="shared" ca="1" si="875"/>
        <v>1000</v>
      </c>
      <c r="Z665" s="15">
        <f t="shared" ca="1" si="875"/>
        <v>1000</v>
      </c>
      <c r="AA665" s="15">
        <f t="shared" ca="1" si="875"/>
        <v>1000</v>
      </c>
      <c r="AB665" s="15">
        <f t="shared" ca="1" si="875"/>
        <v>1000</v>
      </c>
      <c r="AC665" s="15">
        <f t="shared" ca="1" si="875"/>
        <v>1000</v>
      </c>
      <c r="AD665" s="15">
        <f t="shared" ca="1" si="875"/>
        <v>1000</v>
      </c>
      <c r="AE665" s="15">
        <f t="shared" ca="1" si="875"/>
        <v>1000</v>
      </c>
      <c r="AF665" s="15">
        <f t="shared" ca="1" si="875"/>
        <v>1000</v>
      </c>
      <c r="AG665" s="15">
        <f t="shared" ca="1" si="875"/>
        <v>1000</v>
      </c>
      <c r="AH665" s="15">
        <f t="shared" ca="1" si="875"/>
        <v>1000</v>
      </c>
      <c r="AI665" s="15">
        <f t="shared" ca="1" si="875"/>
        <v>1000</v>
      </c>
      <c r="AJ665" s="15">
        <f t="shared" ca="1" si="875"/>
        <v>1000</v>
      </c>
      <c r="AK665" s="15">
        <f t="shared" ca="1" si="875"/>
        <v>1000</v>
      </c>
      <c r="AL665" s="15">
        <f t="shared" ca="1" si="875"/>
        <v>1000</v>
      </c>
      <c r="AM665" s="15">
        <f t="shared" ca="1" si="875"/>
        <v>1000</v>
      </c>
      <c r="AN665" s="15">
        <f t="shared" ca="1" si="875"/>
        <v>1000</v>
      </c>
      <c r="AO665" s="15">
        <f t="shared" ca="1" si="875"/>
        <v>1000</v>
      </c>
      <c r="AP665" s="15">
        <f t="shared" ca="1" si="875"/>
        <v>1000</v>
      </c>
      <c r="AQ665" s="15">
        <f t="shared" ca="1" si="875"/>
        <v>1000</v>
      </c>
      <c r="AR665" s="15">
        <f t="shared" ca="1" si="875"/>
        <v>1000</v>
      </c>
      <c r="AS665" s="15">
        <f t="shared" ca="1" si="875"/>
        <v>1000</v>
      </c>
      <c r="AT665" s="15">
        <f t="shared" ca="1" si="875"/>
        <v>1000</v>
      </c>
      <c r="AU665" s="15">
        <f t="shared" ca="1" si="875"/>
        <v>1000</v>
      </c>
      <c r="AV665" s="15">
        <f t="shared" ca="1" si="875"/>
        <v>1000</v>
      </c>
      <c r="AW665" s="15">
        <f t="shared" ca="1" si="875"/>
        <v>1000</v>
      </c>
      <c r="AX665" s="15">
        <f t="shared" ca="1" si="875"/>
        <v>1000</v>
      </c>
      <c r="AY665" s="15">
        <f t="shared" ca="1" si="875"/>
        <v>1000</v>
      </c>
      <c r="AZ665" s="15">
        <f t="shared" ca="1" si="875"/>
        <v>1000</v>
      </c>
      <c r="BA665" s="15">
        <f t="shared" ca="1" si="875"/>
        <v>1000</v>
      </c>
      <c r="BB665" s="15">
        <f t="shared" ca="1" si="875"/>
        <v>1000</v>
      </c>
      <c r="BC665" s="15">
        <f t="shared" ca="1" si="875"/>
        <v>1000</v>
      </c>
      <c r="BD665" s="15">
        <f t="shared" ca="1" si="875"/>
        <v>1000</v>
      </c>
      <c r="BE665" s="15">
        <f t="shared" ca="1" si="875"/>
        <v>1000</v>
      </c>
      <c r="BF665" s="15">
        <f t="shared" ca="1" si="875"/>
        <v>1000</v>
      </c>
      <c r="BG665" s="15">
        <f t="shared" ca="1" si="875"/>
        <v>1000</v>
      </c>
      <c r="BH665" s="15">
        <f t="shared" ca="1" si="875"/>
        <v>1000</v>
      </c>
      <c r="BI665" s="15">
        <f t="shared" ca="1" si="875"/>
        <v>1000</v>
      </c>
      <c r="BJ665" s="15">
        <f t="shared" ca="1" si="875"/>
        <v>1000</v>
      </c>
      <c r="BK665" s="15">
        <f t="shared" ca="1" si="875"/>
        <v>1000</v>
      </c>
      <c r="BL665" s="15">
        <f t="shared" ca="1" si="875"/>
        <v>1000</v>
      </c>
      <c r="BM665" s="15">
        <f t="shared" ca="1" si="875"/>
        <v>1000</v>
      </c>
      <c r="BN665" s="15">
        <f t="shared" ca="1" si="875"/>
        <v>1000</v>
      </c>
      <c r="BO665" s="15">
        <f t="shared" ca="1" si="875"/>
        <v>1000</v>
      </c>
      <c r="BP665" s="15">
        <f t="shared" ca="1" si="875"/>
        <v>1000</v>
      </c>
      <c r="BQ665" s="15">
        <f t="shared" ca="1" si="875"/>
        <v>1000</v>
      </c>
      <c r="BR665" s="15">
        <f t="shared" ca="1" si="875"/>
        <v>1000</v>
      </c>
      <c r="BS665" s="15">
        <f t="shared" ca="1" si="875"/>
        <v>1000</v>
      </c>
      <c r="BT665" s="15">
        <f t="shared" ca="1" si="875"/>
        <v>1000</v>
      </c>
      <c r="BU665" s="15">
        <f t="shared" ca="1" si="875"/>
        <v>1000</v>
      </c>
      <c r="BV665" s="15">
        <f t="shared" ca="1" si="875"/>
        <v>1000</v>
      </c>
      <c r="BW665" s="15">
        <f t="shared" ca="1" si="875"/>
        <v>1000</v>
      </c>
      <c r="BX665" s="15">
        <f t="shared" ca="1" si="875"/>
        <v>1000</v>
      </c>
      <c r="BY665" s="15">
        <f t="shared" ca="1" si="875"/>
        <v>1000</v>
      </c>
      <c r="BZ665" s="15">
        <f t="shared" ca="1" si="875"/>
        <v>1000</v>
      </c>
      <c r="CA665" s="15">
        <f t="shared" ca="1" si="875"/>
        <v>1000</v>
      </c>
      <c r="CB665" s="15">
        <f t="shared" ca="1" si="875"/>
        <v>1000</v>
      </c>
      <c r="CC665" s="15">
        <f t="shared" ca="1" si="875"/>
        <v>1000</v>
      </c>
      <c r="CD665" s="15">
        <f t="shared" ca="1" si="875"/>
        <v>1000</v>
      </c>
      <c r="CE665" s="15">
        <f t="shared" ca="1" si="875"/>
        <v>1000</v>
      </c>
      <c r="CF665" s="15">
        <f t="shared" ref="CF665:DL665" ca="1" si="876">CF657*CF666</f>
        <v>1000</v>
      </c>
      <c r="CG665" s="15">
        <f t="shared" ca="1" si="876"/>
        <v>1000</v>
      </c>
      <c r="CH665" s="15">
        <f t="shared" ca="1" si="876"/>
        <v>1000</v>
      </c>
      <c r="CI665" s="15">
        <f t="shared" ca="1" si="876"/>
        <v>1000</v>
      </c>
      <c r="CJ665" s="15">
        <f t="shared" ca="1" si="876"/>
        <v>1000</v>
      </c>
      <c r="CK665" s="15">
        <f t="shared" ca="1" si="876"/>
        <v>1000</v>
      </c>
      <c r="CL665" s="15">
        <f t="shared" ca="1" si="876"/>
        <v>1000</v>
      </c>
      <c r="CM665" s="15" t="e">
        <f t="shared" ca="1" si="876"/>
        <v>#N/A</v>
      </c>
      <c r="CN665" s="15" t="e">
        <f t="shared" ca="1" si="876"/>
        <v>#N/A</v>
      </c>
      <c r="CO665" s="15" t="e">
        <f t="shared" ca="1" si="876"/>
        <v>#N/A</v>
      </c>
      <c r="CP665" s="15" t="e">
        <f t="shared" ca="1" si="876"/>
        <v>#N/A</v>
      </c>
      <c r="CQ665" s="15" t="e">
        <f t="shared" ca="1" si="876"/>
        <v>#N/A</v>
      </c>
      <c r="CR665" s="15" t="e">
        <f t="shared" ca="1" si="876"/>
        <v>#N/A</v>
      </c>
      <c r="CS665" s="15" t="e">
        <f t="shared" ca="1" si="876"/>
        <v>#N/A</v>
      </c>
      <c r="CT665" s="15" t="e">
        <f t="shared" ca="1" si="876"/>
        <v>#N/A</v>
      </c>
      <c r="CU665" s="15" t="e">
        <f t="shared" ca="1" si="876"/>
        <v>#N/A</v>
      </c>
      <c r="CV665" s="15" t="e">
        <f t="shared" ca="1" si="876"/>
        <v>#N/A</v>
      </c>
      <c r="CW665" s="15" t="e">
        <f t="shared" ca="1" si="876"/>
        <v>#N/A</v>
      </c>
      <c r="CX665" s="15" t="e">
        <f t="shared" ca="1" si="876"/>
        <v>#N/A</v>
      </c>
      <c r="CY665" s="15" t="e">
        <f t="shared" ca="1" si="876"/>
        <v>#N/A</v>
      </c>
      <c r="CZ665" s="15" t="e">
        <f t="shared" ca="1" si="876"/>
        <v>#N/A</v>
      </c>
      <c r="DA665" s="15" t="e">
        <f t="shared" ca="1" si="876"/>
        <v>#N/A</v>
      </c>
      <c r="DB665" s="15" t="e">
        <f t="shared" ca="1" si="876"/>
        <v>#N/A</v>
      </c>
      <c r="DC665" s="15" t="e">
        <f t="shared" ca="1" si="876"/>
        <v>#N/A</v>
      </c>
      <c r="DD665" s="15" t="e">
        <f t="shared" ca="1" si="876"/>
        <v>#N/A</v>
      </c>
      <c r="DE665" s="15" t="e">
        <f t="shared" ca="1" si="876"/>
        <v>#N/A</v>
      </c>
      <c r="DF665" s="15" t="e">
        <f t="shared" ca="1" si="876"/>
        <v>#N/A</v>
      </c>
      <c r="DG665" s="15" t="e">
        <f t="shared" ca="1" si="876"/>
        <v>#N/A</v>
      </c>
      <c r="DH665" s="15" t="e">
        <f t="shared" ca="1" si="876"/>
        <v>#N/A</v>
      </c>
      <c r="DI665" s="15" t="e">
        <f t="shared" ca="1" si="876"/>
        <v>#N/A</v>
      </c>
      <c r="DJ665" s="15" t="e">
        <f t="shared" ca="1" si="876"/>
        <v>#N/A</v>
      </c>
      <c r="DK665" s="15" t="e">
        <f t="shared" ca="1" si="876"/>
        <v>#N/A</v>
      </c>
      <c r="DL665" s="15" t="e">
        <f t="shared" ca="1" si="876"/>
        <v>#N/A</v>
      </c>
    </row>
    <row r="666" spans="4:116" s="27" customFormat="1" x14ac:dyDescent="0.35">
      <c r="D666" t="s">
        <v>812</v>
      </c>
      <c r="E666" s="8" t="str">
        <f t="shared" si="865"/>
        <v>666 LISTSALES-PV</v>
      </c>
      <c r="G666" s="127" t="str">
        <f>"# of "&amp;G702&amp;"s sold"</f>
        <v># of units sold</v>
      </c>
      <c r="H666" s="31"/>
      <c r="I666" s="73"/>
      <c r="J666" s="73"/>
      <c r="K666" s="38">
        <f t="shared" ref="K666:P666" ca="1" si="877">SUMIF($3:$3,K$2,666:666)</f>
        <v>60000</v>
      </c>
      <c r="L666" s="38">
        <f t="shared" ca="1" si="877"/>
        <v>60000</v>
      </c>
      <c r="M666" s="38">
        <f t="shared" ca="1" si="877"/>
        <v>60000</v>
      </c>
      <c r="N666" s="38">
        <f t="shared" ca="1" si="877"/>
        <v>60000</v>
      </c>
      <c r="O666" s="38">
        <f t="shared" ca="1" si="877"/>
        <v>60000</v>
      </c>
      <c r="P666" s="38">
        <f t="shared" ca="1" si="877"/>
        <v>60000</v>
      </c>
      <c r="R666" s="118"/>
      <c r="S666" s="117" cm="1">
        <f t="array" aca="1" ref="S666" ca="1">INDIRECT(S644)</f>
        <v>5000</v>
      </c>
      <c r="T666" s="117" cm="1">
        <f t="array" aca="1" ref="T666" ca="1">INDIRECT(T644)</f>
        <v>5000</v>
      </c>
      <c r="U666" s="117" cm="1">
        <f t="array" aca="1" ref="U666" ca="1">INDIRECT(U644)</f>
        <v>5000</v>
      </c>
      <c r="V666" s="117" cm="1">
        <f t="array" aca="1" ref="V666" ca="1">INDIRECT(V644)</f>
        <v>5000</v>
      </c>
      <c r="W666" s="117" cm="1">
        <f t="array" aca="1" ref="W666" ca="1">INDIRECT(W644)</f>
        <v>5000</v>
      </c>
      <c r="X666" s="117" cm="1">
        <f t="array" aca="1" ref="X666" ca="1">INDIRECT(X644)</f>
        <v>5000</v>
      </c>
      <c r="Y666" s="117" cm="1">
        <f t="array" aca="1" ref="Y666" ca="1">INDIRECT(Y644)</f>
        <v>5000</v>
      </c>
      <c r="Z666" s="117" cm="1">
        <f t="array" aca="1" ref="Z666" ca="1">INDIRECT(Z644)</f>
        <v>5000</v>
      </c>
      <c r="AA666" s="117" cm="1">
        <f t="array" aca="1" ref="AA666" ca="1">INDIRECT(AA644)</f>
        <v>5000</v>
      </c>
      <c r="AB666" s="117" cm="1">
        <f t="array" aca="1" ref="AB666" ca="1">INDIRECT(AB644)</f>
        <v>5000</v>
      </c>
      <c r="AC666" s="117" cm="1">
        <f t="array" aca="1" ref="AC666" ca="1">INDIRECT(AC644)</f>
        <v>5000</v>
      </c>
      <c r="AD666" s="117" cm="1">
        <f t="array" aca="1" ref="AD666" ca="1">INDIRECT(AD644)</f>
        <v>5000</v>
      </c>
      <c r="AE666" s="117" cm="1">
        <f t="array" aca="1" ref="AE666" ca="1">INDIRECT(AE644)</f>
        <v>5000</v>
      </c>
      <c r="AF666" s="117" cm="1">
        <f t="array" aca="1" ref="AF666" ca="1">INDIRECT(AF644)</f>
        <v>5000</v>
      </c>
      <c r="AG666" s="117" cm="1">
        <f t="array" aca="1" ref="AG666" ca="1">INDIRECT(AG644)</f>
        <v>5000</v>
      </c>
      <c r="AH666" s="117" cm="1">
        <f t="array" aca="1" ref="AH666" ca="1">INDIRECT(AH644)</f>
        <v>5000</v>
      </c>
      <c r="AI666" s="117" cm="1">
        <f t="array" aca="1" ref="AI666" ca="1">INDIRECT(AI644)</f>
        <v>5000</v>
      </c>
      <c r="AJ666" s="117" cm="1">
        <f t="array" aca="1" ref="AJ666" ca="1">INDIRECT(AJ644)</f>
        <v>5000</v>
      </c>
      <c r="AK666" s="117" cm="1">
        <f t="array" aca="1" ref="AK666" ca="1">INDIRECT(AK644)</f>
        <v>5000</v>
      </c>
      <c r="AL666" s="117" cm="1">
        <f t="array" aca="1" ref="AL666" ca="1">INDIRECT(AL644)</f>
        <v>5000</v>
      </c>
      <c r="AM666" s="117" cm="1">
        <f t="array" aca="1" ref="AM666" ca="1">INDIRECT(AM644)</f>
        <v>5000</v>
      </c>
      <c r="AN666" s="117" cm="1">
        <f t="array" aca="1" ref="AN666" ca="1">INDIRECT(AN644)</f>
        <v>5000</v>
      </c>
      <c r="AO666" s="117" cm="1">
        <f t="array" aca="1" ref="AO666" ca="1">INDIRECT(AO644)</f>
        <v>5000</v>
      </c>
      <c r="AP666" s="117" cm="1">
        <f t="array" aca="1" ref="AP666" ca="1">INDIRECT(AP644)</f>
        <v>5000</v>
      </c>
      <c r="AQ666" s="117" cm="1">
        <f t="array" aca="1" ref="AQ666" ca="1">INDIRECT(AQ644)</f>
        <v>5000</v>
      </c>
      <c r="AR666" s="117" cm="1">
        <f t="array" aca="1" ref="AR666" ca="1">INDIRECT(AR644)</f>
        <v>5000</v>
      </c>
      <c r="AS666" s="117" cm="1">
        <f t="array" aca="1" ref="AS666" ca="1">INDIRECT(AS644)</f>
        <v>5000</v>
      </c>
      <c r="AT666" s="117" cm="1">
        <f t="array" aca="1" ref="AT666" ca="1">INDIRECT(AT644)</f>
        <v>5000</v>
      </c>
      <c r="AU666" s="117" cm="1">
        <f t="array" aca="1" ref="AU666" ca="1">INDIRECT(AU644)</f>
        <v>5000</v>
      </c>
      <c r="AV666" s="117" cm="1">
        <f t="array" aca="1" ref="AV666" ca="1">INDIRECT(AV644)</f>
        <v>5000</v>
      </c>
      <c r="AW666" s="117" cm="1">
        <f t="array" aca="1" ref="AW666" ca="1">INDIRECT(AW644)</f>
        <v>5000</v>
      </c>
      <c r="AX666" s="117" cm="1">
        <f t="array" aca="1" ref="AX666" ca="1">INDIRECT(AX644)</f>
        <v>5000</v>
      </c>
      <c r="AY666" s="117" cm="1">
        <f t="array" aca="1" ref="AY666" ca="1">INDIRECT(AY644)</f>
        <v>5000</v>
      </c>
      <c r="AZ666" s="117" cm="1">
        <f t="array" aca="1" ref="AZ666" ca="1">INDIRECT(AZ644)</f>
        <v>5000</v>
      </c>
      <c r="BA666" s="117" cm="1">
        <f t="array" aca="1" ref="BA666" ca="1">INDIRECT(BA644)</f>
        <v>5000</v>
      </c>
      <c r="BB666" s="117" cm="1">
        <f t="array" aca="1" ref="BB666" ca="1">INDIRECT(BB644)</f>
        <v>5000</v>
      </c>
      <c r="BC666" s="117" cm="1">
        <f t="array" aca="1" ref="BC666" ca="1">INDIRECT(BC644)</f>
        <v>5000</v>
      </c>
      <c r="BD666" s="117" cm="1">
        <f t="array" aca="1" ref="BD666" ca="1">INDIRECT(BD644)</f>
        <v>5000</v>
      </c>
      <c r="BE666" s="117" cm="1">
        <f t="array" aca="1" ref="BE666" ca="1">INDIRECT(BE644)</f>
        <v>5000</v>
      </c>
      <c r="BF666" s="117" cm="1">
        <f t="array" aca="1" ref="BF666" ca="1">INDIRECT(BF644)</f>
        <v>5000</v>
      </c>
      <c r="BG666" s="117" cm="1">
        <f t="array" aca="1" ref="BG666" ca="1">INDIRECT(BG644)</f>
        <v>5000</v>
      </c>
      <c r="BH666" s="117" cm="1">
        <f t="array" aca="1" ref="BH666" ca="1">INDIRECT(BH644)</f>
        <v>5000</v>
      </c>
      <c r="BI666" s="117" cm="1">
        <f t="array" aca="1" ref="BI666" ca="1">INDIRECT(BI644)</f>
        <v>5000</v>
      </c>
      <c r="BJ666" s="117" cm="1">
        <f t="array" aca="1" ref="BJ666" ca="1">INDIRECT(BJ644)</f>
        <v>5000</v>
      </c>
      <c r="BK666" s="117" cm="1">
        <f t="array" aca="1" ref="BK666" ca="1">INDIRECT(BK644)</f>
        <v>5000</v>
      </c>
      <c r="BL666" s="117" cm="1">
        <f t="array" aca="1" ref="BL666" ca="1">INDIRECT(BL644)</f>
        <v>5000</v>
      </c>
      <c r="BM666" s="117" cm="1">
        <f t="array" aca="1" ref="BM666" ca="1">INDIRECT(BM644)</f>
        <v>5000</v>
      </c>
      <c r="BN666" s="117" cm="1">
        <f t="array" aca="1" ref="BN666" ca="1">INDIRECT(BN644)</f>
        <v>5000</v>
      </c>
      <c r="BO666" s="117" cm="1">
        <f t="array" aca="1" ref="BO666" ca="1">INDIRECT(BO644)</f>
        <v>5000</v>
      </c>
      <c r="BP666" s="117" cm="1">
        <f t="array" aca="1" ref="BP666" ca="1">INDIRECT(BP644)</f>
        <v>5000</v>
      </c>
      <c r="BQ666" s="117" cm="1">
        <f t="array" aca="1" ref="BQ666" ca="1">INDIRECT(BQ644)</f>
        <v>5000</v>
      </c>
      <c r="BR666" s="117" cm="1">
        <f t="array" aca="1" ref="BR666" ca="1">INDIRECT(BR644)</f>
        <v>5000</v>
      </c>
      <c r="BS666" s="117" cm="1">
        <f t="array" aca="1" ref="BS666" ca="1">INDIRECT(BS644)</f>
        <v>5000</v>
      </c>
      <c r="BT666" s="117" cm="1">
        <f t="array" aca="1" ref="BT666" ca="1">INDIRECT(BT644)</f>
        <v>5000</v>
      </c>
      <c r="BU666" s="117" cm="1">
        <f t="array" aca="1" ref="BU666" ca="1">INDIRECT(BU644)</f>
        <v>5000</v>
      </c>
      <c r="BV666" s="117" cm="1">
        <f t="array" aca="1" ref="BV666" ca="1">INDIRECT(BV644)</f>
        <v>5000</v>
      </c>
      <c r="BW666" s="117" cm="1">
        <f t="array" aca="1" ref="BW666" ca="1">INDIRECT(BW644)</f>
        <v>5000</v>
      </c>
      <c r="BX666" s="117" cm="1">
        <f t="array" aca="1" ref="BX666" ca="1">INDIRECT(BX644)</f>
        <v>5000</v>
      </c>
      <c r="BY666" s="117" cm="1">
        <f t="array" aca="1" ref="BY666" ca="1">INDIRECT(BY644)</f>
        <v>5000</v>
      </c>
      <c r="BZ666" s="117" cm="1">
        <f t="array" aca="1" ref="BZ666" ca="1">INDIRECT(BZ644)</f>
        <v>5000</v>
      </c>
      <c r="CA666" s="117" cm="1">
        <f t="array" aca="1" ref="CA666" ca="1">INDIRECT(CA644)</f>
        <v>5000</v>
      </c>
      <c r="CB666" s="117" cm="1">
        <f t="array" aca="1" ref="CB666" ca="1">INDIRECT(CB644)</f>
        <v>5000</v>
      </c>
      <c r="CC666" s="117" cm="1">
        <f t="array" aca="1" ref="CC666" ca="1">INDIRECT(CC644)</f>
        <v>5000</v>
      </c>
      <c r="CD666" s="117" cm="1">
        <f t="array" aca="1" ref="CD666" ca="1">INDIRECT(CD644)</f>
        <v>5000</v>
      </c>
      <c r="CE666" s="117" cm="1">
        <f t="array" aca="1" ref="CE666" ca="1">INDIRECT(CE644)</f>
        <v>5000</v>
      </c>
      <c r="CF666" s="117" cm="1">
        <f t="array" aca="1" ref="CF666" ca="1">INDIRECT(CF644)</f>
        <v>5000</v>
      </c>
      <c r="CG666" s="117" cm="1">
        <f t="array" aca="1" ref="CG666" ca="1">INDIRECT(CG644)</f>
        <v>5000</v>
      </c>
      <c r="CH666" s="117" cm="1">
        <f t="array" aca="1" ref="CH666" ca="1">INDIRECT(CH644)</f>
        <v>5000</v>
      </c>
      <c r="CI666" s="117" cm="1">
        <f t="array" aca="1" ref="CI666" ca="1">INDIRECT(CI644)</f>
        <v>5000</v>
      </c>
      <c r="CJ666" s="117" cm="1">
        <f t="array" aca="1" ref="CJ666" ca="1">INDIRECT(CJ644)</f>
        <v>5000</v>
      </c>
      <c r="CK666" s="117" cm="1">
        <f t="array" aca="1" ref="CK666" ca="1">INDIRECT(CK644)</f>
        <v>5000</v>
      </c>
      <c r="CL666" s="117" cm="1">
        <f t="array" aca="1" ref="CL666" ca="1">INDIRECT(CL644)</f>
        <v>5000</v>
      </c>
      <c r="CM666" s="117" t="e" cm="1">
        <f t="array" aca="1" ref="CM666" ca="1">INDIRECT(CM644)</f>
        <v>#REF!</v>
      </c>
      <c r="CN666" s="117" t="e" cm="1">
        <f t="array" aca="1" ref="CN666" ca="1">INDIRECT(CN644)</f>
        <v>#REF!</v>
      </c>
      <c r="CO666" s="117" cm="1">
        <f t="array" aca="1" ref="CO666" ca="1">INDIRECT(CO644)</f>
        <v>5000</v>
      </c>
      <c r="CP666" s="117" cm="1">
        <f t="array" aca="1" ref="CP666" ca="1">INDIRECT(CP644)</f>
        <v>5000</v>
      </c>
      <c r="CQ666" s="117" cm="1">
        <f t="array" aca="1" ref="CQ666" ca="1">INDIRECT(CQ644)</f>
        <v>5000</v>
      </c>
      <c r="CR666" s="117" cm="1">
        <f t="array" aca="1" ref="CR666" ca="1">INDIRECT(CR644)</f>
        <v>5000</v>
      </c>
      <c r="CS666" s="117" cm="1">
        <f t="array" aca="1" ref="CS666" ca="1">INDIRECT(CS644)</f>
        <v>5000</v>
      </c>
      <c r="CT666" s="117" cm="1">
        <f t="array" aca="1" ref="CT666" ca="1">INDIRECT(CT644)</f>
        <v>5000</v>
      </c>
      <c r="CU666" s="117" cm="1">
        <f t="array" aca="1" ref="CU666" ca="1">INDIRECT(CU644)</f>
        <v>5000</v>
      </c>
      <c r="CV666" s="117" cm="1">
        <f t="array" aca="1" ref="CV666" ca="1">INDIRECT(CV644)</f>
        <v>5000</v>
      </c>
      <c r="CW666" s="117" cm="1">
        <f t="array" aca="1" ref="CW666" ca="1">INDIRECT(CW644)</f>
        <v>5000</v>
      </c>
      <c r="CX666" s="117" cm="1">
        <f t="array" aca="1" ref="CX666" ca="1">INDIRECT(CX644)</f>
        <v>5000</v>
      </c>
      <c r="CY666" s="117" cm="1">
        <f t="array" aca="1" ref="CY666" ca="1">INDIRECT(CY644)</f>
        <v>5000</v>
      </c>
      <c r="CZ666" s="117" cm="1">
        <f t="array" aca="1" ref="CZ666" ca="1">INDIRECT(CZ644)</f>
        <v>5000</v>
      </c>
      <c r="DA666" s="117" cm="1">
        <f t="array" aca="1" ref="DA666" ca="1">INDIRECT(DA644)</f>
        <v>5000</v>
      </c>
      <c r="DB666" s="117" cm="1">
        <f t="array" aca="1" ref="DB666" ca="1">INDIRECT(DB644)</f>
        <v>5000</v>
      </c>
      <c r="DC666" s="117" cm="1">
        <f t="array" aca="1" ref="DC666" ca="1">INDIRECT(DC644)</f>
        <v>5000</v>
      </c>
      <c r="DD666" s="117" cm="1">
        <f t="array" aca="1" ref="DD666" ca="1">INDIRECT(DD644)</f>
        <v>5000</v>
      </c>
      <c r="DE666" s="117" cm="1">
        <f t="array" aca="1" ref="DE666" ca="1">INDIRECT(DE644)</f>
        <v>5000</v>
      </c>
      <c r="DF666" s="117" cm="1">
        <f t="array" aca="1" ref="DF666" ca="1">INDIRECT(DF644)</f>
        <v>5000</v>
      </c>
      <c r="DG666" s="117" cm="1">
        <f t="array" aca="1" ref="DG666" ca="1">INDIRECT(DG644)</f>
        <v>5000</v>
      </c>
      <c r="DH666" s="117" cm="1">
        <f t="array" aca="1" ref="DH666" ca="1">INDIRECT(DH644)</f>
        <v>5000</v>
      </c>
      <c r="DI666" s="117" cm="1">
        <f t="array" aca="1" ref="DI666" ca="1">INDIRECT(DI644)</f>
        <v>5000</v>
      </c>
      <c r="DJ666" s="117" cm="1">
        <f t="array" aca="1" ref="DJ666" ca="1">INDIRECT(DJ644)</f>
        <v>5000</v>
      </c>
      <c r="DK666" s="117" cm="1">
        <f t="array" aca="1" ref="DK666" ca="1">INDIRECT(DK644)</f>
        <v>5000</v>
      </c>
      <c r="DL666" s="117" cm="1">
        <f t="array" aca="1" ref="DL666" ca="1">INDIRECT(DL644)</f>
        <v>5000</v>
      </c>
    </row>
    <row r="667" spans="4:116" x14ac:dyDescent="0.35">
      <c r="D667" t="s">
        <v>812</v>
      </c>
      <c r="E667" s="8" t="str">
        <f t="shared" si="865"/>
        <v>667 LISTSALES-PV</v>
      </c>
      <c r="G667" s="145"/>
      <c r="H667" s="31"/>
      <c r="I667" s="73"/>
      <c r="J667" s="73"/>
      <c r="K667" s="18"/>
      <c r="L667" s="18"/>
      <c r="M667" s="18"/>
      <c r="N667" s="18"/>
      <c r="O667" s="18"/>
      <c r="P667" s="18"/>
      <c r="R667" s="33"/>
      <c r="S667" s="19"/>
      <c r="T667" s="19"/>
      <c r="U667" s="19"/>
      <c r="V667" s="19"/>
      <c r="W667" s="19"/>
      <c r="X667" s="19"/>
      <c r="Y667" s="19"/>
      <c r="Z667" s="19"/>
      <c r="AA667" s="19"/>
      <c r="AB667" s="19"/>
      <c r="AC667" s="19"/>
      <c r="AD667" s="19"/>
      <c r="AE667" s="19"/>
      <c r="AF667" s="19"/>
      <c r="AG667" s="19"/>
      <c r="AH667" s="19"/>
      <c r="AI667" s="19"/>
      <c r="AJ667" s="19"/>
      <c r="AK667" s="19"/>
      <c r="AL667" s="19"/>
      <c r="AM667" s="19"/>
      <c r="AN667" s="19"/>
      <c r="AO667" s="19"/>
      <c r="AP667" s="19"/>
      <c r="AQ667" s="19"/>
      <c r="AR667" s="19"/>
      <c r="AS667" s="19"/>
      <c r="AT667" s="19"/>
      <c r="AU667" s="19"/>
      <c r="AV667" s="19"/>
      <c r="AW667" s="19"/>
      <c r="AX667" s="19"/>
      <c r="AY667" s="19"/>
      <c r="AZ667" s="19"/>
      <c r="BA667" s="19"/>
      <c r="BB667" s="19"/>
      <c r="BC667" s="19"/>
      <c r="BD667" s="19"/>
      <c r="BE667" s="19"/>
      <c r="BF667" s="19"/>
      <c r="BG667" s="19"/>
      <c r="BH667" s="19"/>
      <c r="BI667" s="19"/>
      <c r="BJ667" s="19"/>
      <c r="BK667" s="19"/>
      <c r="BL667" s="19"/>
      <c r="BM667" s="19"/>
      <c r="BN667" s="19"/>
      <c r="BO667" s="19"/>
      <c r="BP667" s="19"/>
      <c r="BQ667" s="19"/>
      <c r="BR667" s="19"/>
      <c r="BS667" s="19"/>
      <c r="BT667" s="19"/>
      <c r="BU667" s="19"/>
      <c r="BV667" s="19"/>
      <c r="BW667" s="19"/>
      <c r="BX667" s="19"/>
      <c r="BY667" s="19"/>
      <c r="BZ667" s="19"/>
      <c r="CA667" s="19"/>
      <c r="CB667" s="19"/>
      <c r="CC667" s="19"/>
      <c r="CD667" s="19"/>
      <c r="CE667" s="19"/>
      <c r="CF667" s="19"/>
      <c r="CG667" s="19"/>
      <c r="CH667" s="19"/>
      <c r="CI667" s="19"/>
      <c r="CJ667" s="19"/>
      <c r="CK667" s="19"/>
      <c r="CL667" s="19"/>
      <c r="CN667" s="73"/>
      <c r="CO667" s="19"/>
      <c r="CP667" s="19"/>
      <c r="CQ667" s="19"/>
      <c r="CR667" s="19"/>
      <c r="CS667" s="19"/>
      <c r="CT667" s="19"/>
      <c r="CU667" s="19"/>
      <c r="CV667" s="19"/>
      <c r="CW667" s="19"/>
      <c r="CX667" s="19"/>
      <c r="CY667" s="19"/>
      <c r="CZ667" s="19"/>
      <c r="DA667" s="19"/>
      <c r="DB667" s="19"/>
      <c r="DC667" s="19"/>
      <c r="DD667" s="19"/>
      <c r="DE667" s="19"/>
      <c r="DF667" s="19"/>
      <c r="DG667" s="19"/>
      <c r="DH667" s="19"/>
      <c r="DI667" s="19"/>
      <c r="DJ667" s="19"/>
      <c r="DK667" s="19"/>
      <c r="DL667" s="19"/>
    </row>
    <row r="668" spans="4:116" x14ac:dyDescent="0.35">
      <c r="D668" t="s">
        <v>812</v>
      </c>
      <c r="E668" s="8" t="str">
        <f t="shared" si="865"/>
        <v>668 LISTSALES-PV</v>
      </c>
      <c r="G668" s="95" t="str">
        <f>"$ price/"&amp;G702</f>
        <v>$ price/unit</v>
      </c>
      <c r="H668" s="31"/>
      <c r="I668" s="73"/>
      <c r="J668" s="73"/>
      <c r="K668" s="18"/>
      <c r="L668" s="18"/>
      <c r="M668" s="18"/>
      <c r="N668" s="18"/>
      <c r="O668" s="18"/>
      <c r="P668" s="18"/>
      <c r="R668" s="33"/>
      <c r="S668" s="19"/>
      <c r="T668" s="19"/>
      <c r="U668" s="19"/>
      <c r="V668" s="19"/>
      <c r="W668" s="19"/>
      <c r="X668" s="19"/>
      <c r="Y668" s="19"/>
      <c r="Z668" s="19"/>
      <c r="AA668" s="19"/>
      <c r="AB668" s="19"/>
      <c r="AC668" s="19"/>
      <c r="AD668" s="19"/>
      <c r="AE668" s="19"/>
      <c r="AF668" s="19"/>
      <c r="AG668" s="19"/>
      <c r="AH668" s="19"/>
      <c r="AI668" s="19"/>
      <c r="AJ668" s="19"/>
      <c r="AK668" s="19"/>
      <c r="AL668" s="19"/>
      <c r="AM668" s="19"/>
      <c r="AN668" s="19"/>
      <c r="AO668" s="19"/>
      <c r="AP668" s="19"/>
      <c r="AQ668" s="19"/>
      <c r="AR668" s="19"/>
      <c r="AS668" s="19"/>
      <c r="AT668" s="19"/>
      <c r="AU668" s="19"/>
      <c r="AV668" s="19"/>
      <c r="AW668" s="19"/>
      <c r="AX668" s="19"/>
      <c r="AY668" s="19"/>
      <c r="AZ668" s="19"/>
      <c r="BA668" s="19"/>
      <c r="BB668" s="19"/>
      <c r="BC668" s="19"/>
      <c r="BD668" s="19"/>
      <c r="BE668" s="19"/>
      <c r="BF668" s="19"/>
      <c r="BG668" s="19"/>
      <c r="BH668" s="19"/>
      <c r="BI668" s="19"/>
      <c r="BJ668" s="19"/>
      <c r="BK668" s="19"/>
      <c r="BL668" s="19"/>
      <c r="BM668" s="19"/>
      <c r="BN668" s="19"/>
      <c r="BO668" s="19"/>
      <c r="BP668" s="19"/>
      <c r="BQ668" s="19"/>
      <c r="BR668" s="19"/>
      <c r="BS668" s="19"/>
      <c r="BT668" s="19"/>
      <c r="BU668" s="19"/>
      <c r="BV668" s="19"/>
      <c r="BW668" s="19"/>
      <c r="BX668" s="19"/>
      <c r="BY668" s="19"/>
      <c r="BZ668" s="19"/>
      <c r="CA668" s="19"/>
      <c r="CB668" s="19"/>
      <c r="CC668" s="19"/>
      <c r="CD668" s="19"/>
      <c r="CE668" s="19"/>
      <c r="CF668" s="19"/>
      <c r="CG668" s="19"/>
      <c r="CH668" s="19"/>
      <c r="CI668" s="19"/>
      <c r="CJ668" s="19"/>
      <c r="CK668" s="19"/>
      <c r="CL668" s="19"/>
      <c r="CN668" s="73"/>
      <c r="CO668" s="19"/>
      <c r="CP668" s="19"/>
      <c r="CQ668" s="19"/>
      <c r="CR668" s="19"/>
      <c r="CS668" s="19"/>
      <c r="CT668" s="19"/>
      <c r="CU668" s="19"/>
      <c r="CV668" s="19"/>
      <c r="CW668" s="19"/>
      <c r="CX668" s="19"/>
      <c r="CY668" s="19"/>
      <c r="CZ668" s="19"/>
      <c r="DA668" s="19"/>
      <c r="DB668" s="19"/>
      <c r="DC668" s="19"/>
      <c r="DD668" s="19"/>
      <c r="DE668" s="19"/>
      <c r="DF668" s="19"/>
      <c r="DG668" s="19"/>
      <c r="DH668" s="19"/>
      <c r="DI668" s="19"/>
      <c r="DJ668" s="19"/>
      <c r="DK668" s="19"/>
      <c r="DL668" s="19"/>
    </row>
    <row r="669" spans="4:116" x14ac:dyDescent="0.35">
      <c r="D669" t="s">
        <v>812</v>
      </c>
      <c r="E669" s="8" t="str">
        <f t="shared" si="865"/>
        <v>669 LISTSALES-PV</v>
      </c>
      <c r="G669" s="145" t="s">
        <v>519</v>
      </c>
      <c r="H669" s="31"/>
      <c r="I669" s="73"/>
      <c r="J669" s="73"/>
      <c r="K669" s="18">
        <v>10</v>
      </c>
      <c r="L669" s="18">
        <v>10</v>
      </c>
      <c r="M669" s="18">
        <v>10</v>
      </c>
      <c r="N669" s="18">
        <v>10</v>
      </c>
      <c r="O669" s="18">
        <v>10</v>
      </c>
      <c r="P669" s="18">
        <v>10</v>
      </c>
      <c r="R669" s="33"/>
      <c r="S669" s="19" cm="1">
        <f t="array" ref="S669">INDEX($K:$P,ROW(),MATCH(S$3,$K$2:$P$2,0))</f>
        <v>10</v>
      </c>
      <c r="T669" s="19" cm="1">
        <f t="array" ref="T669">INDEX($K:$P,ROW(),MATCH(T$3,$K$2:$P$2,0))</f>
        <v>10</v>
      </c>
      <c r="U669" s="19" cm="1">
        <f t="array" ref="U669">INDEX($K:$P,ROW(),MATCH(U$3,$K$2:$P$2,0))</f>
        <v>10</v>
      </c>
      <c r="V669" s="19" cm="1">
        <f t="array" ref="V669">INDEX($K:$P,ROW(),MATCH(V$3,$K$2:$P$2,0))</f>
        <v>10</v>
      </c>
      <c r="W669" s="19" cm="1">
        <f t="array" ref="W669">INDEX($K:$P,ROW(),MATCH(W$3,$K$2:$P$2,0))</f>
        <v>10</v>
      </c>
      <c r="X669" s="19" cm="1">
        <f t="array" ref="X669">INDEX($K:$P,ROW(),MATCH(X$3,$K$2:$P$2,0))</f>
        <v>10</v>
      </c>
      <c r="Y669" s="19" cm="1">
        <f t="array" ref="Y669">INDEX($K:$P,ROW(),MATCH(Y$3,$K$2:$P$2,0))</f>
        <v>10</v>
      </c>
      <c r="Z669" s="19" cm="1">
        <f t="array" ref="Z669">INDEX($K:$P,ROW(),MATCH(Z$3,$K$2:$P$2,0))</f>
        <v>10</v>
      </c>
      <c r="AA669" s="19" cm="1">
        <f t="array" ref="AA669">INDEX($K:$P,ROW(),MATCH(AA$3,$K$2:$P$2,0))</f>
        <v>10</v>
      </c>
      <c r="AB669" s="19" cm="1">
        <f t="array" ref="AB669">INDEX($K:$P,ROW(),MATCH(AB$3,$K$2:$P$2,0))</f>
        <v>10</v>
      </c>
      <c r="AC669" s="19" cm="1">
        <f t="array" ref="AC669">INDEX($K:$P,ROW(),MATCH(AC$3,$K$2:$P$2,0))</f>
        <v>10</v>
      </c>
      <c r="AD669" s="19" cm="1">
        <f t="array" ref="AD669">INDEX($K:$P,ROW(),MATCH(AD$3,$K$2:$P$2,0))</f>
        <v>10</v>
      </c>
      <c r="AE669" s="19" cm="1">
        <f t="array" ref="AE669">INDEX($K:$P,ROW(),MATCH(AE$3,$K$2:$P$2,0))</f>
        <v>10</v>
      </c>
      <c r="AF669" s="19" cm="1">
        <f t="array" ref="AF669">INDEX($K:$P,ROW(),MATCH(AF$3,$K$2:$P$2,0))</f>
        <v>10</v>
      </c>
      <c r="AG669" s="19" cm="1">
        <f t="array" ref="AG669">INDEX($K:$P,ROW(),MATCH(AG$3,$K$2:$P$2,0))</f>
        <v>10</v>
      </c>
      <c r="AH669" s="19" cm="1">
        <f t="array" ref="AH669">INDEX($K:$P,ROW(),MATCH(AH$3,$K$2:$P$2,0))</f>
        <v>10</v>
      </c>
      <c r="AI669" s="19" cm="1">
        <f t="array" ref="AI669">INDEX($K:$P,ROW(),MATCH(AI$3,$K$2:$P$2,0))</f>
        <v>10</v>
      </c>
      <c r="AJ669" s="19" cm="1">
        <f t="array" ref="AJ669">INDEX($K:$P,ROW(),MATCH(AJ$3,$K$2:$P$2,0))</f>
        <v>10</v>
      </c>
      <c r="AK669" s="19" cm="1">
        <f t="array" ref="AK669">INDEX($K:$P,ROW(),MATCH(AK$3,$K$2:$P$2,0))</f>
        <v>10</v>
      </c>
      <c r="AL669" s="19" cm="1">
        <f t="array" ref="AL669">INDEX($K:$P,ROW(),MATCH(AL$3,$K$2:$P$2,0))</f>
        <v>10</v>
      </c>
      <c r="AM669" s="19" cm="1">
        <f t="array" ref="AM669">INDEX($K:$P,ROW(),MATCH(AM$3,$K$2:$P$2,0))</f>
        <v>10</v>
      </c>
      <c r="AN669" s="19" cm="1">
        <f t="array" ref="AN669">INDEX($K:$P,ROW(),MATCH(AN$3,$K$2:$P$2,0))</f>
        <v>10</v>
      </c>
      <c r="AO669" s="19" cm="1">
        <f t="array" ref="AO669">INDEX($K:$P,ROW(),MATCH(AO$3,$K$2:$P$2,0))</f>
        <v>10</v>
      </c>
      <c r="AP669" s="19" cm="1">
        <f t="array" ref="AP669">INDEX($K:$P,ROW(),MATCH(AP$3,$K$2:$P$2,0))</f>
        <v>10</v>
      </c>
      <c r="AQ669" s="19" cm="1">
        <f t="array" ref="AQ669">INDEX($K:$P,ROW(),MATCH(AQ$3,$K$2:$P$2,0))</f>
        <v>10</v>
      </c>
      <c r="AR669" s="19" cm="1">
        <f t="array" ref="AR669">INDEX($K:$P,ROW(),MATCH(AR$3,$K$2:$P$2,0))</f>
        <v>10</v>
      </c>
      <c r="AS669" s="19" cm="1">
        <f t="array" ref="AS669">INDEX($K:$P,ROW(),MATCH(AS$3,$K$2:$P$2,0))</f>
        <v>10</v>
      </c>
      <c r="AT669" s="19" cm="1">
        <f t="array" ref="AT669">INDEX($K:$P,ROW(),MATCH(AT$3,$K$2:$P$2,0))</f>
        <v>10</v>
      </c>
      <c r="AU669" s="19" cm="1">
        <f t="array" ref="AU669">INDEX($K:$P,ROW(),MATCH(AU$3,$K$2:$P$2,0))</f>
        <v>10</v>
      </c>
      <c r="AV669" s="19" cm="1">
        <f t="array" ref="AV669">INDEX($K:$P,ROW(),MATCH(AV$3,$K$2:$P$2,0))</f>
        <v>10</v>
      </c>
      <c r="AW669" s="19" cm="1">
        <f t="array" ref="AW669">INDEX($K:$P,ROW(),MATCH(AW$3,$K$2:$P$2,0))</f>
        <v>10</v>
      </c>
      <c r="AX669" s="19" cm="1">
        <f t="array" ref="AX669">INDEX($K:$P,ROW(),MATCH(AX$3,$K$2:$P$2,0))</f>
        <v>10</v>
      </c>
      <c r="AY669" s="19" cm="1">
        <f t="array" ref="AY669">INDEX($K:$P,ROW(),MATCH(AY$3,$K$2:$P$2,0))</f>
        <v>10</v>
      </c>
      <c r="AZ669" s="19" cm="1">
        <f t="array" ref="AZ669">INDEX($K:$P,ROW(),MATCH(AZ$3,$K$2:$P$2,0))</f>
        <v>10</v>
      </c>
      <c r="BA669" s="19" cm="1">
        <f t="array" ref="BA669">INDEX($K:$P,ROW(),MATCH(BA$3,$K$2:$P$2,0))</f>
        <v>10</v>
      </c>
      <c r="BB669" s="19" cm="1">
        <f t="array" ref="BB669">INDEX($K:$P,ROW(),MATCH(BB$3,$K$2:$P$2,0))</f>
        <v>10</v>
      </c>
      <c r="BC669" s="19" cm="1">
        <f t="array" ref="BC669">INDEX($K:$P,ROW(),MATCH(BC$3,$K$2:$P$2,0))</f>
        <v>10</v>
      </c>
      <c r="BD669" s="19" cm="1">
        <f t="array" ref="BD669">INDEX($K:$P,ROW(),MATCH(BD$3,$K$2:$P$2,0))</f>
        <v>10</v>
      </c>
      <c r="BE669" s="19" cm="1">
        <f t="array" ref="BE669">INDEX($K:$P,ROW(),MATCH(BE$3,$K$2:$P$2,0))</f>
        <v>10</v>
      </c>
      <c r="BF669" s="19" cm="1">
        <f t="array" ref="BF669">INDEX($K:$P,ROW(),MATCH(BF$3,$K$2:$P$2,0))</f>
        <v>10</v>
      </c>
      <c r="BG669" s="19" cm="1">
        <f t="array" ref="BG669">INDEX($K:$P,ROW(),MATCH(BG$3,$K$2:$P$2,0))</f>
        <v>10</v>
      </c>
      <c r="BH669" s="19" cm="1">
        <f t="array" ref="BH669">INDEX($K:$P,ROW(),MATCH(BH$3,$K$2:$P$2,0))</f>
        <v>10</v>
      </c>
      <c r="BI669" s="19" cm="1">
        <f t="array" ref="BI669">INDEX($K:$P,ROW(),MATCH(BI$3,$K$2:$P$2,0))</f>
        <v>10</v>
      </c>
      <c r="BJ669" s="19" cm="1">
        <f t="array" ref="BJ669">INDEX($K:$P,ROW(),MATCH(BJ$3,$K$2:$P$2,0))</f>
        <v>10</v>
      </c>
      <c r="BK669" s="19" cm="1">
        <f t="array" ref="BK669">INDEX($K:$P,ROW(),MATCH(BK$3,$K$2:$P$2,0))</f>
        <v>10</v>
      </c>
      <c r="BL669" s="19" cm="1">
        <f t="array" ref="BL669">INDEX($K:$P,ROW(),MATCH(BL$3,$K$2:$P$2,0))</f>
        <v>10</v>
      </c>
      <c r="BM669" s="19" cm="1">
        <f t="array" ref="BM669">INDEX($K:$P,ROW(),MATCH(BM$3,$K$2:$P$2,0))</f>
        <v>10</v>
      </c>
      <c r="BN669" s="19" cm="1">
        <f t="array" ref="BN669">INDEX($K:$P,ROW(),MATCH(BN$3,$K$2:$P$2,0))</f>
        <v>10</v>
      </c>
      <c r="BO669" s="19" cm="1">
        <f t="array" ref="BO669">INDEX($K:$P,ROW(),MATCH(BO$3,$K$2:$P$2,0))</f>
        <v>10</v>
      </c>
      <c r="BP669" s="19" cm="1">
        <f t="array" ref="BP669">INDEX($K:$P,ROW(),MATCH(BP$3,$K$2:$P$2,0))</f>
        <v>10</v>
      </c>
      <c r="BQ669" s="19" cm="1">
        <f t="array" ref="BQ669">INDEX($K:$P,ROW(),MATCH(BQ$3,$K$2:$P$2,0))</f>
        <v>10</v>
      </c>
      <c r="BR669" s="19" cm="1">
        <f t="array" ref="BR669">INDEX($K:$P,ROW(),MATCH(BR$3,$K$2:$P$2,0))</f>
        <v>10</v>
      </c>
      <c r="BS669" s="19" cm="1">
        <f t="array" ref="BS669">INDEX($K:$P,ROW(),MATCH(BS$3,$K$2:$P$2,0))</f>
        <v>10</v>
      </c>
      <c r="BT669" s="19" cm="1">
        <f t="array" ref="BT669">INDEX($K:$P,ROW(),MATCH(BT$3,$K$2:$P$2,0))</f>
        <v>10</v>
      </c>
      <c r="BU669" s="19" cm="1">
        <f t="array" ref="BU669">INDEX($K:$P,ROW(),MATCH(BU$3,$K$2:$P$2,0))</f>
        <v>10</v>
      </c>
      <c r="BV669" s="19" cm="1">
        <f t="array" ref="BV669">INDEX($K:$P,ROW(),MATCH(BV$3,$K$2:$P$2,0))</f>
        <v>10</v>
      </c>
      <c r="BW669" s="19" cm="1">
        <f t="array" ref="BW669">INDEX($K:$P,ROW(),MATCH(BW$3,$K$2:$P$2,0))</f>
        <v>10</v>
      </c>
      <c r="BX669" s="19" cm="1">
        <f t="array" ref="BX669">INDEX($K:$P,ROW(),MATCH(BX$3,$K$2:$P$2,0))</f>
        <v>10</v>
      </c>
      <c r="BY669" s="19" cm="1">
        <f t="array" ref="BY669">INDEX($K:$P,ROW(),MATCH(BY$3,$K$2:$P$2,0))</f>
        <v>10</v>
      </c>
      <c r="BZ669" s="19" cm="1">
        <f t="array" ref="BZ669">INDEX($K:$P,ROW(),MATCH(BZ$3,$K$2:$P$2,0))</f>
        <v>10</v>
      </c>
      <c r="CA669" s="19" cm="1">
        <f t="array" ref="CA669">INDEX($K:$P,ROW(),MATCH(CA$3,$K$2:$P$2,0))</f>
        <v>10</v>
      </c>
      <c r="CB669" s="19" cm="1">
        <f t="array" ref="CB669">INDEX($K:$P,ROW(),MATCH(CB$3,$K$2:$P$2,0))</f>
        <v>10</v>
      </c>
      <c r="CC669" s="19" cm="1">
        <f t="array" ref="CC669">INDEX($K:$P,ROW(),MATCH(CC$3,$K$2:$P$2,0))</f>
        <v>10</v>
      </c>
      <c r="CD669" s="19" cm="1">
        <f t="array" ref="CD669">INDEX($K:$P,ROW(),MATCH(CD$3,$K$2:$P$2,0))</f>
        <v>10</v>
      </c>
      <c r="CE669" s="19" cm="1">
        <f t="array" ref="CE669">INDEX($K:$P,ROW(),MATCH(CE$3,$K$2:$P$2,0))</f>
        <v>10</v>
      </c>
      <c r="CF669" s="19" cm="1">
        <f t="array" ref="CF669">INDEX($K:$P,ROW(),MATCH(CF$3,$K$2:$P$2,0))</f>
        <v>10</v>
      </c>
      <c r="CG669" s="19" cm="1">
        <f t="array" ref="CG669">INDEX($K:$P,ROW(),MATCH(CG$3,$K$2:$P$2,0))</f>
        <v>10</v>
      </c>
      <c r="CH669" s="19" cm="1">
        <f t="array" ref="CH669">INDEX($K:$P,ROW(),MATCH(CH$3,$K$2:$P$2,0))</f>
        <v>10</v>
      </c>
      <c r="CI669" s="19" cm="1">
        <f t="array" ref="CI669">INDEX($K:$P,ROW(),MATCH(CI$3,$K$2:$P$2,0))</f>
        <v>10</v>
      </c>
      <c r="CJ669" s="19" cm="1">
        <f t="array" ref="CJ669">INDEX($K:$P,ROW(),MATCH(CJ$3,$K$2:$P$2,0))</f>
        <v>10</v>
      </c>
      <c r="CK669" s="19" cm="1">
        <f t="array" ref="CK669">INDEX($K:$P,ROW(),MATCH(CK$3,$K$2:$P$2,0))</f>
        <v>10</v>
      </c>
      <c r="CL669" s="19" cm="1">
        <f t="array" ref="CL669">INDEX($K:$P,ROW(),MATCH(CL$3,$K$2:$P$2,0))</f>
        <v>10</v>
      </c>
      <c r="CM669" s="19" t="e" cm="1">
        <f t="array" ref="CM669">INDEX($K:$P,ROW(),MATCH(CM$3,$K$2:$P$2,0))</f>
        <v>#N/A</v>
      </c>
      <c r="CN669" s="19" t="e" cm="1">
        <f t="array" ref="CN669">INDEX($K:$P,ROW(),MATCH(CN$3,$K$2:$P$2,0))</f>
        <v>#N/A</v>
      </c>
      <c r="CO669" s="19" t="e" cm="1">
        <f t="array" ref="CO669">INDEX($K:$P,ROW(),MATCH(CO$3,$K$2:$P$2,0))</f>
        <v>#N/A</v>
      </c>
      <c r="CP669" s="19" t="e" cm="1">
        <f t="array" ref="CP669">INDEX($K:$P,ROW(),MATCH(CP$3,$K$2:$P$2,0))</f>
        <v>#N/A</v>
      </c>
      <c r="CQ669" s="19" t="e" cm="1">
        <f t="array" ref="CQ669">INDEX($K:$P,ROW(),MATCH(CQ$3,$K$2:$P$2,0))</f>
        <v>#N/A</v>
      </c>
      <c r="CR669" s="19" t="e" cm="1">
        <f t="array" ref="CR669">INDEX($K:$P,ROW(),MATCH(CR$3,$K$2:$P$2,0))</f>
        <v>#N/A</v>
      </c>
      <c r="CS669" s="19" t="e" cm="1">
        <f t="array" ref="CS669">INDEX($K:$P,ROW(),MATCH(CS$3,$K$2:$P$2,0))</f>
        <v>#N/A</v>
      </c>
      <c r="CT669" s="19" t="e" cm="1">
        <f t="array" ref="CT669">INDEX($K:$P,ROW(),MATCH(CT$3,$K$2:$P$2,0))</f>
        <v>#N/A</v>
      </c>
      <c r="CU669" s="19" t="e" cm="1">
        <f t="array" ref="CU669">INDEX($K:$P,ROW(),MATCH(CU$3,$K$2:$P$2,0))</f>
        <v>#N/A</v>
      </c>
      <c r="CV669" s="19" t="e" cm="1">
        <f t="array" ref="CV669">INDEX($K:$P,ROW(),MATCH(CV$3,$K$2:$P$2,0))</f>
        <v>#N/A</v>
      </c>
      <c r="CW669" s="19" t="e" cm="1">
        <f t="array" ref="CW669">INDEX($K:$P,ROW(),MATCH(CW$3,$K$2:$P$2,0))</f>
        <v>#N/A</v>
      </c>
      <c r="CX669" s="19" t="e" cm="1">
        <f t="array" ref="CX669">INDEX($K:$P,ROW(),MATCH(CX$3,$K$2:$P$2,0))</f>
        <v>#N/A</v>
      </c>
      <c r="CY669" s="19" t="e" cm="1">
        <f t="array" ref="CY669">INDEX($K:$P,ROW(),MATCH(CY$3,$K$2:$P$2,0))</f>
        <v>#N/A</v>
      </c>
      <c r="CZ669" s="19" t="e" cm="1">
        <f t="array" ref="CZ669">INDEX($K:$P,ROW(),MATCH(CZ$3,$K$2:$P$2,0))</f>
        <v>#N/A</v>
      </c>
      <c r="DA669" s="19" t="e" cm="1">
        <f t="array" ref="DA669">INDEX($K:$P,ROW(),MATCH(DA$3,$K$2:$P$2,0))</f>
        <v>#N/A</v>
      </c>
      <c r="DB669" s="19" t="e" cm="1">
        <f t="array" ref="DB669">INDEX($K:$P,ROW(),MATCH(DB$3,$K$2:$P$2,0))</f>
        <v>#N/A</v>
      </c>
      <c r="DC669" s="19" t="e" cm="1">
        <f t="array" ref="DC669">INDEX($K:$P,ROW(),MATCH(DC$3,$K$2:$P$2,0))</f>
        <v>#N/A</v>
      </c>
      <c r="DD669" s="19" t="e" cm="1">
        <f t="array" ref="DD669">INDEX($K:$P,ROW(),MATCH(DD$3,$K$2:$P$2,0))</f>
        <v>#N/A</v>
      </c>
      <c r="DE669" s="19" t="e" cm="1">
        <f t="array" ref="DE669">INDEX($K:$P,ROW(),MATCH(DE$3,$K$2:$P$2,0))</f>
        <v>#N/A</v>
      </c>
      <c r="DF669" s="19" t="e" cm="1">
        <f t="array" ref="DF669">INDEX($K:$P,ROW(),MATCH(DF$3,$K$2:$P$2,0))</f>
        <v>#N/A</v>
      </c>
      <c r="DG669" s="19" t="e" cm="1">
        <f t="array" ref="DG669">INDEX($K:$P,ROW(),MATCH(DG$3,$K$2:$P$2,0))</f>
        <v>#N/A</v>
      </c>
      <c r="DH669" s="19" t="e" cm="1">
        <f t="array" ref="DH669">INDEX($K:$P,ROW(),MATCH(DH$3,$K$2:$P$2,0))</f>
        <v>#N/A</v>
      </c>
      <c r="DI669" s="19" t="e" cm="1">
        <f t="array" ref="DI669">INDEX($K:$P,ROW(),MATCH(DI$3,$K$2:$P$2,0))</f>
        <v>#N/A</v>
      </c>
      <c r="DJ669" s="19" t="e" cm="1">
        <f t="array" ref="DJ669">INDEX($K:$P,ROW(),MATCH(DJ$3,$K$2:$P$2,0))</f>
        <v>#N/A</v>
      </c>
      <c r="DK669" s="19" t="e" cm="1">
        <f t="array" ref="DK669">INDEX($K:$P,ROW(),MATCH(DK$3,$K$2:$P$2,0))</f>
        <v>#N/A</v>
      </c>
      <c r="DL669" s="19" t="e" cm="1">
        <f t="array" ref="DL669">INDEX($K:$P,ROW(),MATCH(DL$3,$K$2:$P$2,0))</f>
        <v>#N/A</v>
      </c>
    </row>
    <row r="670" spans="4:116" x14ac:dyDescent="0.35">
      <c r="D670" t="s">
        <v>812</v>
      </c>
      <c r="E670" s="8" t="str">
        <f t="shared" si="865"/>
        <v>670 LISTSALES-PV</v>
      </c>
      <c r="G670" s="145" t="s">
        <v>520</v>
      </c>
      <c r="H670" s="31"/>
      <c r="I670" s="73"/>
      <c r="J670" s="73"/>
      <c r="K670" s="18">
        <v>10</v>
      </c>
      <c r="L670" s="18">
        <v>10</v>
      </c>
      <c r="M670" s="18">
        <v>10</v>
      </c>
      <c r="N670" s="18">
        <v>10</v>
      </c>
      <c r="O670" s="18">
        <v>10</v>
      </c>
      <c r="P670" s="18">
        <v>10</v>
      </c>
      <c r="R670" s="33"/>
      <c r="S670" s="19" cm="1">
        <f t="array" ref="S670">INDEX($K:$P,ROW(),MATCH(S$3,$K$2:$P$2,0))</f>
        <v>10</v>
      </c>
      <c r="T670" s="19" cm="1">
        <f t="array" ref="T670">INDEX($K:$P,ROW(),MATCH(T$3,$K$2:$P$2,0))</f>
        <v>10</v>
      </c>
      <c r="U670" s="19" cm="1">
        <f t="array" ref="U670">INDEX($K:$P,ROW(),MATCH(U$3,$K$2:$P$2,0))</f>
        <v>10</v>
      </c>
      <c r="V670" s="19" cm="1">
        <f t="array" ref="V670">INDEX($K:$P,ROW(),MATCH(V$3,$K$2:$P$2,0))</f>
        <v>10</v>
      </c>
      <c r="W670" s="19" cm="1">
        <f t="array" ref="W670">INDEX($K:$P,ROW(),MATCH(W$3,$K$2:$P$2,0))</f>
        <v>10</v>
      </c>
      <c r="X670" s="19" cm="1">
        <f t="array" ref="X670">INDEX($K:$P,ROW(),MATCH(X$3,$K$2:$P$2,0))</f>
        <v>10</v>
      </c>
      <c r="Y670" s="19" cm="1">
        <f t="array" ref="Y670">INDEX($K:$P,ROW(),MATCH(Y$3,$K$2:$P$2,0))</f>
        <v>10</v>
      </c>
      <c r="Z670" s="19" cm="1">
        <f t="array" ref="Z670">INDEX($K:$P,ROW(),MATCH(Z$3,$K$2:$P$2,0))</f>
        <v>10</v>
      </c>
      <c r="AA670" s="19" cm="1">
        <f t="array" ref="AA670">INDEX($K:$P,ROW(),MATCH(AA$3,$K$2:$P$2,0))</f>
        <v>10</v>
      </c>
      <c r="AB670" s="19" cm="1">
        <f t="array" ref="AB670">INDEX($K:$P,ROW(),MATCH(AB$3,$K$2:$P$2,0))</f>
        <v>10</v>
      </c>
      <c r="AC670" s="19" cm="1">
        <f t="array" ref="AC670">INDEX($K:$P,ROW(),MATCH(AC$3,$K$2:$P$2,0))</f>
        <v>10</v>
      </c>
      <c r="AD670" s="19" cm="1">
        <f t="array" ref="AD670">INDEX($K:$P,ROW(),MATCH(AD$3,$K$2:$P$2,0))</f>
        <v>10</v>
      </c>
      <c r="AE670" s="19" cm="1">
        <f t="array" ref="AE670">INDEX($K:$P,ROW(),MATCH(AE$3,$K$2:$P$2,0))</f>
        <v>10</v>
      </c>
      <c r="AF670" s="19" cm="1">
        <f t="array" ref="AF670">INDEX($K:$P,ROW(),MATCH(AF$3,$K$2:$P$2,0))</f>
        <v>10</v>
      </c>
      <c r="AG670" s="19" cm="1">
        <f t="array" ref="AG670">INDEX($K:$P,ROW(),MATCH(AG$3,$K$2:$P$2,0))</f>
        <v>10</v>
      </c>
      <c r="AH670" s="19" cm="1">
        <f t="array" ref="AH670">INDEX($K:$P,ROW(),MATCH(AH$3,$K$2:$P$2,0))</f>
        <v>10</v>
      </c>
      <c r="AI670" s="19" cm="1">
        <f t="array" ref="AI670">INDEX($K:$P,ROW(),MATCH(AI$3,$K$2:$P$2,0))</f>
        <v>10</v>
      </c>
      <c r="AJ670" s="19" cm="1">
        <f t="array" ref="AJ670">INDEX($K:$P,ROW(),MATCH(AJ$3,$K$2:$P$2,0))</f>
        <v>10</v>
      </c>
      <c r="AK670" s="19" cm="1">
        <f t="array" ref="AK670">INDEX($K:$P,ROW(),MATCH(AK$3,$K$2:$P$2,0))</f>
        <v>10</v>
      </c>
      <c r="AL670" s="19" cm="1">
        <f t="array" ref="AL670">INDEX($K:$P,ROW(),MATCH(AL$3,$K$2:$P$2,0))</f>
        <v>10</v>
      </c>
      <c r="AM670" s="19" cm="1">
        <f t="array" ref="AM670">INDEX($K:$P,ROW(),MATCH(AM$3,$K$2:$P$2,0))</f>
        <v>10</v>
      </c>
      <c r="AN670" s="19" cm="1">
        <f t="array" ref="AN670">INDEX($K:$P,ROW(),MATCH(AN$3,$K$2:$P$2,0))</f>
        <v>10</v>
      </c>
      <c r="AO670" s="19" cm="1">
        <f t="array" ref="AO670">INDEX($K:$P,ROW(),MATCH(AO$3,$K$2:$P$2,0))</f>
        <v>10</v>
      </c>
      <c r="AP670" s="19" cm="1">
        <f t="array" ref="AP670">INDEX($K:$P,ROW(),MATCH(AP$3,$K$2:$P$2,0))</f>
        <v>10</v>
      </c>
      <c r="AQ670" s="19" cm="1">
        <f t="array" ref="AQ670">INDEX($K:$P,ROW(),MATCH(AQ$3,$K$2:$P$2,0))</f>
        <v>10</v>
      </c>
      <c r="AR670" s="19" cm="1">
        <f t="array" ref="AR670">INDEX($K:$P,ROW(),MATCH(AR$3,$K$2:$P$2,0))</f>
        <v>10</v>
      </c>
      <c r="AS670" s="19" cm="1">
        <f t="array" ref="AS670">INDEX($K:$P,ROW(),MATCH(AS$3,$K$2:$P$2,0))</f>
        <v>10</v>
      </c>
      <c r="AT670" s="19" cm="1">
        <f t="array" ref="AT670">INDEX($K:$P,ROW(),MATCH(AT$3,$K$2:$P$2,0))</f>
        <v>10</v>
      </c>
      <c r="AU670" s="19" cm="1">
        <f t="array" ref="AU670">INDEX($K:$P,ROW(),MATCH(AU$3,$K$2:$P$2,0))</f>
        <v>10</v>
      </c>
      <c r="AV670" s="19" cm="1">
        <f t="array" ref="AV670">INDEX($K:$P,ROW(),MATCH(AV$3,$K$2:$P$2,0))</f>
        <v>10</v>
      </c>
      <c r="AW670" s="19" cm="1">
        <f t="array" ref="AW670">INDEX($K:$P,ROW(),MATCH(AW$3,$K$2:$P$2,0))</f>
        <v>10</v>
      </c>
      <c r="AX670" s="19" cm="1">
        <f t="array" ref="AX670">INDEX($K:$P,ROW(),MATCH(AX$3,$K$2:$P$2,0))</f>
        <v>10</v>
      </c>
      <c r="AY670" s="19" cm="1">
        <f t="array" ref="AY670">INDEX($K:$P,ROW(),MATCH(AY$3,$K$2:$P$2,0))</f>
        <v>10</v>
      </c>
      <c r="AZ670" s="19" cm="1">
        <f t="array" ref="AZ670">INDEX($K:$P,ROW(),MATCH(AZ$3,$K$2:$P$2,0))</f>
        <v>10</v>
      </c>
      <c r="BA670" s="19" cm="1">
        <f t="array" ref="BA670">INDEX($K:$P,ROW(),MATCH(BA$3,$K$2:$P$2,0))</f>
        <v>10</v>
      </c>
      <c r="BB670" s="19" cm="1">
        <f t="array" ref="BB670">INDEX($K:$P,ROW(),MATCH(BB$3,$K$2:$P$2,0))</f>
        <v>10</v>
      </c>
      <c r="BC670" s="19" cm="1">
        <f t="array" ref="BC670">INDEX($K:$P,ROW(),MATCH(BC$3,$K$2:$P$2,0))</f>
        <v>10</v>
      </c>
      <c r="BD670" s="19" cm="1">
        <f t="array" ref="BD670">INDEX($K:$P,ROW(),MATCH(BD$3,$K$2:$P$2,0))</f>
        <v>10</v>
      </c>
      <c r="BE670" s="19" cm="1">
        <f t="array" ref="BE670">INDEX($K:$P,ROW(),MATCH(BE$3,$K$2:$P$2,0))</f>
        <v>10</v>
      </c>
      <c r="BF670" s="19" cm="1">
        <f t="array" ref="BF670">INDEX($K:$P,ROW(),MATCH(BF$3,$K$2:$P$2,0))</f>
        <v>10</v>
      </c>
      <c r="BG670" s="19" cm="1">
        <f t="array" ref="BG670">INDEX($K:$P,ROW(),MATCH(BG$3,$K$2:$P$2,0))</f>
        <v>10</v>
      </c>
      <c r="BH670" s="19" cm="1">
        <f t="array" ref="BH670">INDEX($K:$P,ROW(),MATCH(BH$3,$K$2:$P$2,0))</f>
        <v>10</v>
      </c>
      <c r="BI670" s="19" cm="1">
        <f t="array" ref="BI670">INDEX($K:$P,ROW(),MATCH(BI$3,$K$2:$P$2,0))</f>
        <v>10</v>
      </c>
      <c r="BJ670" s="19" cm="1">
        <f t="array" ref="BJ670">INDEX($K:$P,ROW(),MATCH(BJ$3,$K$2:$P$2,0))</f>
        <v>10</v>
      </c>
      <c r="BK670" s="19" cm="1">
        <f t="array" ref="BK670">INDEX($K:$P,ROW(),MATCH(BK$3,$K$2:$P$2,0))</f>
        <v>10</v>
      </c>
      <c r="BL670" s="19" cm="1">
        <f t="array" ref="BL670">INDEX($K:$P,ROW(),MATCH(BL$3,$K$2:$P$2,0))</f>
        <v>10</v>
      </c>
      <c r="BM670" s="19" cm="1">
        <f t="array" ref="BM670">INDEX($K:$P,ROW(),MATCH(BM$3,$K$2:$P$2,0))</f>
        <v>10</v>
      </c>
      <c r="BN670" s="19" cm="1">
        <f t="array" ref="BN670">INDEX($K:$P,ROW(),MATCH(BN$3,$K$2:$P$2,0))</f>
        <v>10</v>
      </c>
      <c r="BO670" s="19" cm="1">
        <f t="array" ref="BO670">INDEX($K:$P,ROW(),MATCH(BO$3,$K$2:$P$2,0))</f>
        <v>10</v>
      </c>
      <c r="BP670" s="19" cm="1">
        <f t="array" ref="BP670">INDEX($K:$P,ROW(),MATCH(BP$3,$K$2:$P$2,0))</f>
        <v>10</v>
      </c>
      <c r="BQ670" s="19" cm="1">
        <f t="array" ref="BQ670">INDEX($K:$P,ROW(),MATCH(BQ$3,$K$2:$P$2,0))</f>
        <v>10</v>
      </c>
      <c r="BR670" s="19" cm="1">
        <f t="array" ref="BR670">INDEX($K:$P,ROW(),MATCH(BR$3,$K$2:$P$2,0))</f>
        <v>10</v>
      </c>
      <c r="BS670" s="19" cm="1">
        <f t="array" ref="BS670">INDEX($K:$P,ROW(),MATCH(BS$3,$K$2:$P$2,0))</f>
        <v>10</v>
      </c>
      <c r="BT670" s="19" cm="1">
        <f t="array" ref="BT670">INDEX($K:$P,ROW(),MATCH(BT$3,$K$2:$P$2,0))</f>
        <v>10</v>
      </c>
      <c r="BU670" s="19" cm="1">
        <f t="array" ref="BU670">INDEX($K:$P,ROW(),MATCH(BU$3,$K$2:$P$2,0))</f>
        <v>10</v>
      </c>
      <c r="BV670" s="19" cm="1">
        <f t="array" ref="BV670">INDEX($K:$P,ROW(),MATCH(BV$3,$K$2:$P$2,0))</f>
        <v>10</v>
      </c>
      <c r="BW670" s="19" cm="1">
        <f t="array" ref="BW670">INDEX($K:$P,ROW(),MATCH(BW$3,$K$2:$P$2,0))</f>
        <v>10</v>
      </c>
      <c r="BX670" s="19" cm="1">
        <f t="array" ref="BX670">INDEX($K:$P,ROW(),MATCH(BX$3,$K$2:$P$2,0))</f>
        <v>10</v>
      </c>
      <c r="BY670" s="19" cm="1">
        <f t="array" ref="BY670">INDEX($K:$P,ROW(),MATCH(BY$3,$K$2:$P$2,0))</f>
        <v>10</v>
      </c>
      <c r="BZ670" s="19" cm="1">
        <f t="array" ref="BZ670">INDEX($K:$P,ROW(),MATCH(BZ$3,$K$2:$P$2,0))</f>
        <v>10</v>
      </c>
      <c r="CA670" s="19" cm="1">
        <f t="array" ref="CA670">INDEX($K:$P,ROW(),MATCH(CA$3,$K$2:$P$2,0))</f>
        <v>10</v>
      </c>
      <c r="CB670" s="19" cm="1">
        <f t="array" ref="CB670">INDEX($K:$P,ROW(),MATCH(CB$3,$K$2:$P$2,0))</f>
        <v>10</v>
      </c>
      <c r="CC670" s="19" cm="1">
        <f t="array" ref="CC670">INDEX($K:$P,ROW(),MATCH(CC$3,$K$2:$P$2,0))</f>
        <v>10</v>
      </c>
      <c r="CD670" s="19" cm="1">
        <f t="array" ref="CD670">INDEX($K:$P,ROW(),MATCH(CD$3,$K$2:$P$2,0))</f>
        <v>10</v>
      </c>
      <c r="CE670" s="19" cm="1">
        <f t="array" ref="CE670">INDEX($K:$P,ROW(),MATCH(CE$3,$K$2:$P$2,0))</f>
        <v>10</v>
      </c>
      <c r="CF670" s="19" cm="1">
        <f t="array" ref="CF670">INDEX($K:$P,ROW(),MATCH(CF$3,$K$2:$P$2,0))</f>
        <v>10</v>
      </c>
      <c r="CG670" s="19" cm="1">
        <f t="array" ref="CG670">INDEX($K:$P,ROW(),MATCH(CG$3,$K$2:$P$2,0))</f>
        <v>10</v>
      </c>
      <c r="CH670" s="19" cm="1">
        <f t="array" ref="CH670">INDEX($K:$P,ROW(),MATCH(CH$3,$K$2:$P$2,0))</f>
        <v>10</v>
      </c>
      <c r="CI670" s="19" cm="1">
        <f t="array" ref="CI670">INDEX($K:$P,ROW(),MATCH(CI$3,$K$2:$P$2,0))</f>
        <v>10</v>
      </c>
      <c r="CJ670" s="19" cm="1">
        <f t="array" ref="CJ670">INDEX($K:$P,ROW(),MATCH(CJ$3,$K$2:$P$2,0))</f>
        <v>10</v>
      </c>
      <c r="CK670" s="19" cm="1">
        <f t="array" ref="CK670">INDEX($K:$P,ROW(),MATCH(CK$3,$K$2:$P$2,0))</f>
        <v>10</v>
      </c>
      <c r="CL670" s="19" cm="1">
        <f t="array" ref="CL670">INDEX($K:$P,ROW(),MATCH(CL$3,$K$2:$P$2,0))</f>
        <v>10</v>
      </c>
      <c r="CM670" s="19" t="e" cm="1">
        <f t="array" ref="CM670">INDEX($K:$P,ROW(),MATCH(CM$3,$K$2:$P$2,0))</f>
        <v>#N/A</v>
      </c>
      <c r="CN670" s="19" t="e" cm="1">
        <f t="array" ref="CN670">INDEX($K:$P,ROW(),MATCH(CN$3,$K$2:$P$2,0))</f>
        <v>#N/A</v>
      </c>
      <c r="CO670" s="19" t="e" cm="1">
        <f t="array" ref="CO670">INDEX($K:$P,ROW(),MATCH(CO$3,$K$2:$P$2,0))</f>
        <v>#N/A</v>
      </c>
      <c r="CP670" s="19" t="e" cm="1">
        <f t="array" ref="CP670">INDEX($K:$P,ROW(),MATCH(CP$3,$K$2:$P$2,0))</f>
        <v>#N/A</v>
      </c>
      <c r="CQ670" s="19" t="e" cm="1">
        <f t="array" ref="CQ670">INDEX($K:$P,ROW(),MATCH(CQ$3,$K$2:$P$2,0))</f>
        <v>#N/A</v>
      </c>
      <c r="CR670" s="19" t="e" cm="1">
        <f t="array" ref="CR670">INDEX($K:$P,ROW(),MATCH(CR$3,$K$2:$P$2,0))</f>
        <v>#N/A</v>
      </c>
      <c r="CS670" s="19" t="e" cm="1">
        <f t="array" ref="CS670">INDEX($K:$P,ROW(),MATCH(CS$3,$K$2:$P$2,0))</f>
        <v>#N/A</v>
      </c>
      <c r="CT670" s="19" t="e" cm="1">
        <f t="array" ref="CT670">INDEX($K:$P,ROW(),MATCH(CT$3,$K$2:$P$2,0))</f>
        <v>#N/A</v>
      </c>
      <c r="CU670" s="19" t="e" cm="1">
        <f t="array" ref="CU670">INDEX($K:$P,ROW(),MATCH(CU$3,$K$2:$P$2,0))</f>
        <v>#N/A</v>
      </c>
      <c r="CV670" s="19" t="e" cm="1">
        <f t="array" ref="CV670">INDEX($K:$P,ROW(),MATCH(CV$3,$K$2:$P$2,0))</f>
        <v>#N/A</v>
      </c>
      <c r="CW670" s="19" t="e" cm="1">
        <f t="array" ref="CW670">INDEX($K:$P,ROW(),MATCH(CW$3,$K$2:$P$2,0))</f>
        <v>#N/A</v>
      </c>
      <c r="CX670" s="19" t="e" cm="1">
        <f t="array" ref="CX670">INDEX($K:$P,ROW(),MATCH(CX$3,$K$2:$P$2,0))</f>
        <v>#N/A</v>
      </c>
      <c r="CY670" s="19" t="e" cm="1">
        <f t="array" ref="CY670">INDEX($K:$P,ROW(),MATCH(CY$3,$K$2:$P$2,0))</f>
        <v>#N/A</v>
      </c>
      <c r="CZ670" s="19" t="e" cm="1">
        <f t="array" ref="CZ670">INDEX($K:$P,ROW(),MATCH(CZ$3,$K$2:$P$2,0))</f>
        <v>#N/A</v>
      </c>
      <c r="DA670" s="19" t="e" cm="1">
        <f t="array" ref="DA670">INDEX($K:$P,ROW(),MATCH(DA$3,$K$2:$P$2,0))</f>
        <v>#N/A</v>
      </c>
      <c r="DB670" s="19" t="e" cm="1">
        <f t="array" ref="DB670">INDEX($K:$P,ROW(),MATCH(DB$3,$K$2:$P$2,0))</f>
        <v>#N/A</v>
      </c>
      <c r="DC670" s="19" t="e" cm="1">
        <f t="array" ref="DC670">INDEX($K:$P,ROW(),MATCH(DC$3,$K$2:$P$2,0))</f>
        <v>#N/A</v>
      </c>
      <c r="DD670" s="19" t="e" cm="1">
        <f t="array" ref="DD670">INDEX($K:$P,ROW(),MATCH(DD$3,$K$2:$P$2,0))</f>
        <v>#N/A</v>
      </c>
      <c r="DE670" s="19" t="e" cm="1">
        <f t="array" ref="DE670">INDEX($K:$P,ROW(),MATCH(DE$3,$K$2:$P$2,0))</f>
        <v>#N/A</v>
      </c>
      <c r="DF670" s="19" t="e" cm="1">
        <f t="array" ref="DF670">INDEX($K:$P,ROW(),MATCH(DF$3,$K$2:$P$2,0))</f>
        <v>#N/A</v>
      </c>
      <c r="DG670" s="19" t="e" cm="1">
        <f t="array" ref="DG670">INDEX($K:$P,ROW(),MATCH(DG$3,$K$2:$P$2,0))</f>
        <v>#N/A</v>
      </c>
      <c r="DH670" s="19" t="e" cm="1">
        <f t="array" ref="DH670">INDEX($K:$P,ROW(),MATCH(DH$3,$K$2:$P$2,0))</f>
        <v>#N/A</v>
      </c>
      <c r="DI670" s="19" t="e" cm="1">
        <f t="array" ref="DI670">INDEX($K:$P,ROW(),MATCH(DI$3,$K$2:$P$2,0))</f>
        <v>#N/A</v>
      </c>
      <c r="DJ670" s="19" t="e" cm="1">
        <f t="array" ref="DJ670">INDEX($K:$P,ROW(),MATCH(DJ$3,$K$2:$P$2,0))</f>
        <v>#N/A</v>
      </c>
      <c r="DK670" s="19" t="e" cm="1">
        <f t="array" ref="DK670">INDEX($K:$P,ROW(),MATCH(DK$3,$K$2:$P$2,0))</f>
        <v>#N/A</v>
      </c>
      <c r="DL670" s="19" t="e" cm="1">
        <f t="array" ref="DL670">INDEX($K:$P,ROW(),MATCH(DL$3,$K$2:$P$2,0))</f>
        <v>#N/A</v>
      </c>
    </row>
    <row r="671" spans="4:116" x14ac:dyDescent="0.35">
      <c r="D671" t="s">
        <v>812</v>
      </c>
      <c r="E671" s="8" t="str">
        <f t="shared" si="865"/>
        <v>671 LISTSALES-PV</v>
      </c>
      <c r="G671" s="145" t="s">
        <v>808</v>
      </c>
      <c r="H671" s="31"/>
      <c r="I671" s="73"/>
      <c r="J671" s="73"/>
      <c r="K671" s="18">
        <v>10</v>
      </c>
      <c r="L671" s="18">
        <v>10</v>
      </c>
      <c r="M671" s="18">
        <v>10</v>
      </c>
      <c r="N671" s="18">
        <v>10</v>
      </c>
      <c r="O671" s="18">
        <v>10</v>
      </c>
      <c r="P671" s="18">
        <v>10</v>
      </c>
      <c r="R671" s="33"/>
      <c r="S671" s="19" cm="1">
        <f t="array" ref="S671">INDEX($K:$P,ROW(),MATCH(S$3,$K$2:$P$2,0))</f>
        <v>10</v>
      </c>
      <c r="T671" s="19" cm="1">
        <f t="array" ref="T671">INDEX($K:$P,ROW(),MATCH(T$3,$K$2:$P$2,0))</f>
        <v>10</v>
      </c>
      <c r="U671" s="19" cm="1">
        <f t="array" ref="U671">INDEX($K:$P,ROW(),MATCH(U$3,$K$2:$P$2,0))</f>
        <v>10</v>
      </c>
      <c r="V671" s="19" cm="1">
        <f t="array" ref="V671">INDEX($K:$P,ROW(),MATCH(V$3,$K$2:$P$2,0))</f>
        <v>10</v>
      </c>
      <c r="W671" s="19" cm="1">
        <f t="array" ref="W671">INDEX($K:$P,ROW(),MATCH(W$3,$K$2:$P$2,0))</f>
        <v>10</v>
      </c>
      <c r="X671" s="19" cm="1">
        <f t="array" ref="X671">INDEX($K:$P,ROW(),MATCH(X$3,$K$2:$P$2,0))</f>
        <v>10</v>
      </c>
      <c r="Y671" s="19" cm="1">
        <f t="array" ref="Y671">INDEX($K:$P,ROW(),MATCH(Y$3,$K$2:$P$2,0))</f>
        <v>10</v>
      </c>
      <c r="Z671" s="19" cm="1">
        <f t="array" ref="Z671">INDEX($K:$P,ROW(),MATCH(Z$3,$K$2:$P$2,0))</f>
        <v>10</v>
      </c>
      <c r="AA671" s="19" cm="1">
        <f t="array" ref="AA671">INDEX($K:$P,ROW(),MATCH(AA$3,$K$2:$P$2,0))</f>
        <v>10</v>
      </c>
      <c r="AB671" s="19" cm="1">
        <f t="array" ref="AB671">INDEX($K:$P,ROW(),MATCH(AB$3,$K$2:$P$2,0))</f>
        <v>10</v>
      </c>
      <c r="AC671" s="19" cm="1">
        <f t="array" ref="AC671">INDEX($K:$P,ROW(),MATCH(AC$3,$K$2:$P$2,0))</f>
        <v>10</v>
      </c>
      <c r="AD671" s="19" cm="1">
        <f t="array" ref="AD671">INDEX($K:$P,ROW(),MATCH(AD$3,$K$2:$P$2,0))</f>
        <v>10</v>
      </c>
      <c r="AE671" s="19" cm="1">
        <f t="array" ref="AE671">INDEX($K:$P,ROW(),MATCH(AE$3,$K$2:$P$2,0))</f>
        <v>10</v>
      </c>
      <c r="AF671" s="19" cm="1">
        <f t="array" ref="AF671">INDEX($K:$P,ROW(),MATCH(AF$3,$K$2:$P$2,0))</f>
        <v>10</v>
      </c>
      <c r="AG671" s="19" cm="1">
        <f t="array" ref="AG671">INDEX($K:$P,ROW(),MATCH(AG$3,$K$2:$P$2,0))</f>
        <v>10</v>
      </c>
      <c r="AH671" s="19" cm="1">
        <f t="array" ref="AH671">INDEX($K:$P,ROW(),MATCH(AH$3,$K$2:$P$2,0))</f>
        <v>10</v>
      </c>
      <c r="AI671" s="19" cm="1">
        <f t="array" ref="AI671">INDEX($K:$P,ROW(),MATCH(AI$3,$K$2:$P$2,0))</f>
        <v>10</v>
      </c>
      <c r="AJ671" s="19" cm="1">
        <f t="array" ref="AJ671">INDEX($K:$P,ROW(),MATCH(AJ$3,$K$2:$P$2,0))</f>
        <v>10</v>
      </c>
      <c r="AK671" s="19" cm="1">
        <f t="array" ref="AK671">INDEX($K:$P,ROW(),MATCH(AK$3,$K$2:$P$2,0))</f>
        <v>10</v>
      </c>
      <c r="AL671" s="19" cm="1">
        <f t="array" ref="AL671">INDEX($K:$P,ROW(),MATCH(AL$3,$K$2:$P$2,0))</f>
        <v>10</v>
      </c>
      <c r="AM671" s="19" cm="1">
        <f t="array" ref="AM671">INDEX($K:$P,ROW(),MATCH(AM$3,$K$2:$P$2,0))</f>
        <v>10</v>
      </c>
      <c r="AN671" s="19" cm="1">
        <f t="array" ref="AN671">INDEX($K:$P,ROW(),MATCH(AN$3,$K$2:$P$2,0))</f>
        <v>10</v>
      </c>
      <c r="AO671" s="19" cm="1">
        <f t="array" ref="AO671">INDEX($K:$P,ROW(),MATCH(AO$3,$K$2:$P$2,0))</f>
        <v>10</v>
      </c>
      <c r="AP671" s="19" cm="1">
        <f t="array" ref="AP671">INDEX($K:$P,ROW(),MATCH(AP$3,$K$2:$P$2,0))</f>
        <v>10</v>
      </c>
      <c r="AQ671" s="19" cm="1">
        <f t="array" ref="AQ671">INDEX($K:$P,ROW(),MATCH(AQ$3,$K$2:$P$2,0))</f>
        <v>10</v>
      </c>
      <c r="AR671" s="19" cm="1">
        <f t="array" ref="AR671">INDEX($K:$P,ROW(),MATCH(AR$3,$K$2:$P$2,0))</f>
        <v>10</v>
      </c>
      <c r="AS671" s="19" cm="1">
        <f t="array" ref="AS671">INDEX($K:$P,ROW(),MATCH(AS$3,$K$2:$P$2,0))</f>
        <v>10</v>
      </c>
      <c r="AT671" s="19" cm="1">
        <f t="array" ref="AT671">INDEX($K:$P,ROW(),MATCH(AT$3,$K$2:$P$2,0))</f>
        <v>10</v>
      </c>
      <c r="AU671" s="19" cm="1">
        <f t="array" ref="AU671">INDEX($K:$P,ROW(),MATCH(AU$3,$K$2:$P$2,0))</f>
        <v>10</v>
      </c>
      <c r="AV671" s="19" cm="1">
        <f t="array" ref="AV671">INDEX($K:$P,ROW(),MATCH(AV$3,$K$2:$P$2,0))</f>
        <v>10</v>
      </c>
      <c r="AW671" s="19" cm="1">
        <f t="array" ref="AW671">INDEX($K:$P,ROW(),MATCH(AW$3,$K$2:$P$2,0))</f>
        <v>10</v>
      </c>
      <c r="AX671" s="19" cm="1">
        <f t="array" ref="AX671">INDEX($K:$P,ROW(),MATCH(AX$3,$K$2:$P$2,0))</f>
        <v>10</v>
      </c>
      <c r="AY671" s="19" cm="1">
        <f t="array" ref="AY671">INDEX($K:$P,ROW(),MATCH(AY$3,$K$2:$P$2,0))</f>
        <v>10</v>
      </c>
      <c r="AZ671" s="19" cm="1">
        <f t="array" ref="AZ671">INDEX($K:$P,ROW(),MATCH(AZ$3,$K$2:$P$2,0))</f>
        <v>10</v>
      </c>
      <c r="BA671" s="19" cm="1">
        <f t="array" ref="BA671">INDEX($K:$P,ROW(),MATCH(BA$3,$K$2:$P$2,0))</f>
        <v>10</v>
      </c>
      <c r="BB671" s="19" cm="1">
        <f t="array" ref="BB671">INDEX($K:$P,ROW(),MATCH(BB$3,$K$2:$P$2,0))</f>
        <v>10</v>
      </c>
      <c r="BC671" s="19" cm="1">
        <f t="array" ref="BC671">INDEX($K:$P,ROW(),MATCH(BC$3,$K$2:$P$2,0))</f>
        <v>10</v>
      </c>
      <c r="BD671" s="19" cm="1">
        <f t="array" ref="BD671">INDEX($K:$P,ROW(),MATCH(BD$3,$K$2:$P$2,0))</f>
        <v>10</v>
      </c>
      <c r="BE671" s="19" cm="1">
        <f t="array" ref="BE671">INDEX($K:$P,ROW(),MATCH(BE$3,$K$2:$P$2,0))</f>
        <v>10</v>
      </c>
      <c r="BF671" s="19" cm="1">
        <f t="array" ref="BF671">INDEX($K:$P,ROW(),MATCH(BF$3,$K$2:$P$2,0))</f>
        <v>10</v>
      </c>
      <c r="BG671" s="19" cm="1">
        <f t="array" ref="BG671">INDEX($K:$P,ROW(),MATCH(BG$3,$K$2:$P$2,0))</f>
        <v>10</v>
      </c>
      <c r="BH671" s="19" cm="1">
        <f t="array" ref="BH671">INDEX($K:$P,ROW(),MATCH(BH$3,$K$2:$P$2,0))</f>
        <v>10</v>
      </c>
      <c r="BI671" s="19" cm="1">
        <f t="array" ref="BI671">INDEX($K:$P,ROW(),MATCH(BI$3,$K$2:$P$2,0))</f>
        <v>10</v>
      </c>
      <c r="BJ671" s="19" cm="1">
        <f t="array" ref="BJ671">INDEX($K:$P,ROW(),MATCH(BJ$3,$K$2:$P$2,0))</f>
        <v>10</v>
      </c>
      <c r="BK671" s="19" cm="1">
        <f t="array" ref="BK671">INDEX($K:$P,ROW(),MATCH(BK$3,$K$2:$P$2,0))</f>
        <v>10</v>
      </c>
      <c r="BL671" s="19" cm="1">
        <f t="array" ref="BL671">INDEX($K:$P,ROW(),MATCH(BL$3,$K$2:$P$2,0))</f>
        <v>10</v>
      </c>
      <c r="BM671" s="19" cm="1">
        <f t="array" ref="BM671">INDEX($K:$P,ROW(),MATCH(BM$3,$K$2:$P$2,0))</f>
        <v>10</v>
      </c>
      <c r="BN671" s="19" cm="1">
        <f t="array" ref="BN671">INDEX($K:$P,ROW(),MATCH(BN$3,$K$2:$P$2,0))</f>
        <v>10</v>
      </c>
      <c r="BO671" s="19" cm="1">
        <f t="array" ref="BO671">INDEX($K:$P,ROW(),MATCH(BO$3,$K$2:$P$2,0))</f>
        <v>10</v>
      </c>
      <c r="BP671" s="19" cm="1">
        <f t="array" ref="BP671">INDEX($K:$P,ROW(),MATCH(BP$3,$K$2:$P$2,0))</f>
        <v>10</v>
      </c>
      <c r="BQ671" s="19" cm="1">
        <f t="array" ref="BQ671">INDEX($K:$P,ROW(),MATCH(BQ$3,$K$2:$P$2,0))</f>
        <v>10</v>
      </c>
      <c r="BR671" s="19" cm="1">
        <f t="array" ref="BR671">INDEX($K:$P,ROW(),MATCH(BR$3,$K$2:$P$2,0))</f>
        <v>10</v>
      </c>
      <c r="BS671" s="19" cm="1">
        <f t="array" ref="BS671">INDEX($K:$P,ROW(),MATCH(BS$3,$K$2:$P$2,0))</f>
        <v>10</v>
      </c>
      <c r="BT671" s="19" cm="1">
        <f t="array" ref="BT671">INDEX($K:$P,ROW(),MATCH(BT$3,$K$2:$P$2,0))</f>
        <v>10</v>
      </c>
      <c r="BU671" s="19" cm="1">
        <f t="array" ref="BU671">INDEX($K:$P,ROW(),MATCH(BU$3,$K$2:$P$2,0))</f>
        <v>10</v>
      </c>
      <c r="BV671" s="19" cm="1">
        <f t="array" ref="BV671">INDEX($K:$P,ROW(),MATCH(BV$3,$K$2:$P$2,0))</f>
        <v>10</v>
      </c>
      <c r="BW671" s="19" cm="1">
        <f t="array" ref="BW671">INDEX($K:$P,ROW(),MATCH(BW$3,$K$2:$P$2,0))</f>
        <v>10</v>
      </c>
      <c r="BX671" s="19" cm="1">
        <f t="array" ref="BX671">INDEX($K:$P,ROW(),MATCH(BX$3,$K$2:$P$2,0))</f>
        <v>10</v>
      </c>
      <c r="BY671" s="19" cm="1">
        <f t="array" ref="BY671">INDEX($K:$P,ROW(),MATCH(BY$3,$K$2:$P$2,0))</f>
        <v>10</v>
      </c>
      <c r="BZ671" s="19" cm="1">
        <f t="array" ref="BZ671">INDEX($K:$P,ROW(),MATCH(BZ$3,$K$2:$P$2,0))</f>
        <v>10</v>
      </c>
      <c r="CA671" s="19" cm="1">
        <f t="array" ref="CA671">INDEX($K:$P,ROW(),MATCH(CA$3,$K$2:$P$2,0))</f>
        <v>10</v>
      </c>
      <c r="CB671" s="19" cm="1">
        <f t="array" ref="CB671">INDEX($K:$P,ROW(),MATCH(CB$3,$K$2:$P$2,0))</f>
        <v>10</v>
      </c>
      <c r="CC671" s="19" cm="1">
        <f t="array" ref="CC671">INDEX($K:$P,ROW(),MATCH(CC$3,$K$2:$P$2,0))</f>
        <v>10</v>
      </c>
      <c r="CD671" s="19" cm="1">
        <f t="array" ref="CD671">INDEX($K:$P,ROW(),MATCH(CD$3,$K$2:$P$2,0))</f>
        <v>10</v>
      </c>
      <c r="CE671" s="19" cm="1">
        <f t="array" ref="CE671">INDEX($K:$P,ROW(),MATCH(CE$3,$K$2:$P$2,0))</f>
        <v>10</v>
      </c>
      <c r="CF671" s="19" cm="1">
        <f t="array" ref="CF671">INDEX($K:$P,ROW(),MATCH(CF$3,$K$2:$P$2,0))</f>
        <v>10</v>
      </c>
      <c r="CG671" s="19" cm="1">
        <f t="array" ref="CG671">INDEX($K:$P,ROW(),MATCH(CG$3,$K$2:$P$2,0))</f>
        <v>10</v>
      </c>
      <c r="CH671" s="19" cm="1">
        <f t="array" ref="CH671">INDEX($K:$P,ROW(),MATCH(CH$3,$K$2:$P$2,0))</f>
        <v>10</v>
      </c>
      <c r="CI671" s="19" cm="1">
        <f t="array" ref="CI671">INDEX($K:$P,ROW(),MATCH(CI$3,$K$2:$P$2,0))</f>
        <v>10</v>
      </c>
      <c r="CJ671" s="19" cm="1">
        <f t="array" ref="CJ671">INDEX($K:$P,ROW(),MATCH(CJ$3,$K$2:$P$2,0))</f>
        <v>10</v>
      </c>
      <c r="CK671" s="19" cm="1">
        <f t="array" ref="CK671">INDEX($K:$P,ROW(),MATCH(CK$3,$K$2:$P$2,0))</f>
        <v>10</v>
      </c>
      <c r="CL671" s="19" cm="1">
        <f t="array" ref="CL671">INDEX($K:$P,ROW(),MATCH(CL$3,$K$2:$P$2,0))</f>
        <v>10</v>
      </c>
      <c r="CM671" s="19" t="e" cm="1">
        <f t="array" ref="CM671">INDEX($K:$P,ROW(),MATCH(CM$3,$K$2:$P$2,0))</f>
        <v>#N/A</v>
      </c>
      <c r="CN671" s="19" t="e" cm="1">
        <f t="array" ref="CN671">INDEX($K:$P,ROW(),MATCH(CN$3,$K$2:$P$2,0))</f>
        <v>#N/A</v>
      </c>
      <c r="CO671" s="19" t="e" cm="1">
        <f t="array" ref="CO671">INDEX($K:$P,ROW(),MATCH(CO$3,$K$2:$P$2,0))</f>
        <v>#N/A</v>
      </c>
      <c r="CP671" s="19" t="e" cm="1">
        <f t="array" ref="CP671">INDEX($K:$P,ROW(),MATCH(CP$3,$K$2:$P$2,0))</f>
        <v>#N/A</v>
      </c>
      <c r="CQ671" s="19" t="e" cm="1">
        <f t="array" ref="CQ671">INDEX($K:$P,ROW(),MATCH(CQ$3,$K$2:$P$2,0))</f>
        <v>#N/A</v>
      </c>
      <c r="CR671" s="19" t="e" cm="1">
        <f t="array" ref="CR671">INDEX($K:$P,ROW(),MATCH(CR$3,$K$2:$P$2,0))</f>
        <v>#N/A</v>
      </c>
      <c r="CS671" s="19" t="e" cm="1">
        <f t="array" ref="CS671">INDEX($K:$P,ROW(),MATCH(CS$3,$K$2:$P$2,0))</f>
        <v>#N/A</v>
      </c>
      <c r="CT671" s="19" t="e" cm="1">
        <f t="array" ref="CT671">INDEX($K:$P,ROW(),MATCH(CT$3,$K$2:$P$2,0))</f>
        <v>#N/A</v>
      </c>
      <c r="CU671" s="19" t="e" cm="1">
        <f t="array" ref="CU671">INDEX($K:$P,ROW(),MATCH(CU$3,$K$2:$P$2,0))</f>
        <v>#N/A</v>
      </c>
      <c r="CV671" s="19" t="e" cm="1">
        <f t="array" ref="CV671">INDEX($K:$P,ROW(),MATCH(CV$3,$K$2:$P$2,0))</f>
        <v>#N/A</v>
      </c>
      <c r="CW671" s="19" t="e" cm="1">
        <f t="array" ref="CW671">INDEX($K:$P,ROW(),MATCH(CW$3,$K$2:$P$2,0))</f>
        <v>#N/A</v>
      </c>
      <c r="CX671" s="19" t="e" cm="1">
        <f t="array" ref="CX671">INDEX($K:$P,ROW(),MATCH(CX$3,$K$2:$P$2,0))</f>
        <v>#N/A</v>
      </c>
      <c r="CY671" s="19" t="e" cm="1">
        <f t="array" ref="CY671">INDEX($K:$P,ROW(),MATCH(CY$3,$K$2:$P$2,0))</f>
        <v>#N/A</v>
      </c>
      <c r="CZ671" s="19" t="e" cm="1">
        <f t="array" ref="CZ671">INDEX($K:$P,ROW(),MATCH(CZ$3,$K$2:$P$2,0))</f>
        <v>#N/A</v>
      </c>
      <c r="DA671" s="19" t="e" cm="1">
        <f t="array" ref="DA671">INDEX($K:$P,ROW(),MATCH(DA$3,$K$2:$P$2,0))</f>
        <v>#N/A</v>
      </c>
      <c r="DB671" s="19" t="e" cm="1">
        <f t="array" ref="DB671">INDEX($K:$P,ROW(),MATCH(DB$3,$K$2:$P$2,0))</f>
        <v>#N/A</v>
      </c>
      <c r="DC671" s="19" t="e" cm="1">
        <f t="array" ref="DC671">INDEX($K:$P,ROW(),MATCH(DC$3,$K$2:$P$2,0))</f>
        <v>#N/A</v>
      </c>
      <c r="DD671" s="19" t="e" cm="1">
        <f t="array" ref="DD671">INDEX($K:$P,ROW(),MATCH(DD$3,$K$2:$P$2,0))</f>
        <v>#N/A</v>
      </c>
      <c r="DE671" s="19" t="e" cm="1">
        <f t="array" ref="DE671">INDEX($K:$P,ROW(),MATCH(DE$3,$K$2:$P$2,0))</f>
        <v>#N/A</v>
      </c>
      <c r="DF671" s="19" t="e" cm="1">
        <f t="array" ref="DF671">INDEX($K:$P,ROW(),MATCH(DF$3,$K$2:$P$2,0))</f>
        <v>#N/A</v>
      </c>
      <c r="DG671" s="19" t="e" cm="1">
        <f t="array" ref="DG671">INDEX($K:$P,ROW(),MATCH(DG$3,$K$2:$P$2,0))</f>
        <v>#N/A</v>
      </c>
      <c r="DH671" s="19" t="e" cm="1">
        <f t="array" ref="DH671">INDEX($K:$P,ROW(),MATCH(DH$3,$K$2:$P$2,0))</f>
        <v>#N/A</v>
      </c>
      <c r="DI671" s="19" t="e" cm="1">
        <f t="array" ref="DI671">INDEX($K:$P,ROW(),MATCH(DI$3,$K$2:$P$2,0))</f>
        <v>#N/A</v>
      </c>
      <c r="DJ671" s="19" t="e" cm="1">
        <f t="array" ref="DJ671">INDEX($K:$P,ROW(),MATCH(DJ$3,$K$2:$P$2,0))</f>
        <v>#N/A</v>
      </c>
      <c r="DK671" s="19" t="e" cm="1">
        <f t="array" ref="DK671">INDEX($K:$P,ROW(),MATCH(DK$3,$K$2:$P$2,0))</f>
        <v>#N/A</v>
      </c>
      <c r="DL671" s="19" t="e" cm="1">
        <f t="array" ref="DL671">INDEX($K:$P,ROW(),MATCH(DL$3,$K$2:$P$2,0))</f>
        <v>#N/A</v>
      </c>
    </row>
    <row r="672" spans="4:116" x14ac:dyDescent="0.35">
      <c r="D672" t="s">
        <v>812</v>
      </c>
      <c r="E672" s="8" t="str">
        <f t="shared" si="865"/>
        <v>672 LISTSALES-PV</v>
      </c>
      <c r="G672" s="145" t="s">
        <v>809</v>
      </c>
      <c r="H672" s="31"/>
      <c r="I672" s="73"/>
      <c r="J672" s="73"/>
      <c r="K672" s="18">
        <v>10</v>
      </c>
      <c r="L672" s="18">
        <v>10</v>
      </c>
      <c r="M672" s="18">
        <v>10</v>
      </c>
      <c r="N672" s="18">
        <v>10</v>
      </c>
      <c r="O672" s="18">
        <v>10</v>
      </c>
      <c r="P672" s="18">
        <v>10</v>
      </c>
      <c r="R672" s="33"/>
      <c r="S672" s="19" cm="1">
        <f t="array" ref="S672">INDEX($K:$P,ROW(),MATCH(S$3,$K$2:$P$2,0))</f>
        <v>10</v>
      </c>
      <c r="T672" s="19" cm="1">
        <f t="array" ref="T672">INDEX($K:$P,ROW(),MATCH(T$3,$K$2:$P$2,0))</f>
        <v>10</v>
      </c>
      <c r="U672" s="19" cm="1">
        <f t="array" ref="U672">INDEX($K:$P,ROW(),MATCH(U$3,$K$2:$P$2,0))</f>
        <v>10</v>
      </c>
      <c r="V672" s="19" cm="1">
        <f t="array" ref="V672">INDEX($K:$P,ROW(),MATCH(V$3,$K$2:$P$2,0))</f>
        <v>10</v>
      </c>
      <c r="W672" s="19" cm="1">
        <f t="array" ref="W672">INDEX($K:$P,ROW(),MATCH(W$3,$K$2:$P$2,0))</f>
        <v>10</v>
      </c>
      <c r="X672" s="19" cm="1">
        <f t="array" ref="X672">INDEX($K:$P,ROW(),MATCH(X$3,$K$2:$P$2,0))</f>
        <v>10</v>
      </c>
      <c r="Y672" s="19" cm="1">
        <f t="array" ref="Y672">INDEX($K:$P,ROW(),MATCH(Y$3,$K$2:$P$2,0))</f>
        <v>10</v>
      </c>
      <c r="Z672" s="19" cm="1">
        <f t="array" ref="Z672">INDEX($K:$P,ROW(),MATCH(Z$3,$K$2:$P$2,0))</f>
        <v>10</v>
      </c>
      <c r="AA672" s="19" cm="1">
        <f t="array" ref="AA672">INDEX($K:$P,ROW(),MATCH(AA$3,$K$2:$P$2,0))</f>
        <v>10</v>
      </c>
      <c r="AB672" s="19" cm="1">
        <f t="array" ref="AB672">INDEX($K:$P,ROW(),MATCH(AB$3,$K$2:$P$2,0))</f>
        <v>10</v>
      </c>
      <c r="AC672" s="19" cm="1">
        <f t="array" ref="AC672">INDEX($K:$P,ROW(),MATCH(AC$3,$K$2:$P$2,0))</f>
        <v>10</v>
      </c>
      <c r="AD672" s="19" cm="1">
        <f t="array" ref="AD672">INDEX($K:$P,ROW(),MATCH(AD$3,$K$2:$P$2,0))</f>
        <v>10</v>
      </c>
      <c r="AE672" s="19" cm="1">
        <f t="array" ref="AE672">INDEX($K:$P,ROW(),MATCH(AE$3,$K$2:$P$2,0))</f>
        <v>10</v>
      </c>
      <c r="AF672" s="19" cm="1">
        <f t="array" ref="AF672">INDEX($K:$P,ROW(),MATCH(AF$3,$K$2:$P$2,0))</f>
        <v>10</v>
      </c>
      <c r="AG672" s="19" cm="1">
        <f t="array" ref="AG672">INDEX($K:$P,ROW(),MATCH(AG$3,$K$2:$P$2,0))</f>
        <v>10</v>
      </c>
      <c r="AH672" s="19" cm="1">
        <f t="array" ref="AH672">INDEX($K:$P,ROW(),MATCH(AH$3,$K$2:$P$2,0))</f>
        <v>10</v>
      </c>
      <c r="AI672" s="19" cm="1">
        <f t="array" ref="AI672">INDEX($K:$P,ROW(),MATCH(AI$3,$K$2:$P$2,0))</f>
        <v>10</v>
      </c>
      <c r="AJ672" s="19" cm="1">
        <f t="array" ref="AJ672">INDEX($K:$P,ROW(),MATCH(AJ$3,$K$2:$P$2,0))</f>
        <v>10</v>
      </c>
      <c r="AK672" s="19" cm="1">
        <f t="array" ref="AK672">INDEX($K:$P,ROW(),MATCH(AK$3,$K$2:$P$2,0))</f>
        <v>10</v>
      </c>
      <c r="AL672" s="19" cm="1">
        <f t="array" ref="AL672">INDEX($K:$P,ROW(),MATCH(AL$3,$K$2:$P$2,0))</f>
        <v>10</v>
      </c>
      <c r="AM672" s="19" cm="1">
        <f t="array" ref="AM672">INDEX($K:$P,ROW(),MATCH(AM$3,$K$2:$P$2,0))</f>
        <v>10</v>
      </c>
      <c r="AN672" s="19" cm="1">
        <f t="array" ref="AN672">INDEX($K:$P,ROW(),MATCH(AN$3,$K$2:$P$2,0))</f>
        <v>10</v>
      </c>
      <c r="AO672" s="19" cm="1">
        <f t="array" ref="AO672">INDEX($K:$P,ROW(),MATCH(AO$3,$K$2:$P$2,0))</f>
        <v>10</v>
      </c>
      <c r="AP672" s="19" cm="1">
        <f t="array" ref="AP672">INDEX($K:$P,ROW(),MATCH(AP$3,$K$2:$P$2,0))</f>
        <v>10</v>
      </c>
      <c r="AQ672" s="19" cm="1">
        <f t="array" ref="AQ672">INDEX($K:$P,ROW(),MATCH(AQ$3,$K$2:$P$2,0))</f>
        <v>10</v>
      </c>
      <c r="AR672" s="19" cm="1">
        <f t="array" ref="AR672">INDEX($K:$P,ROW(),MATCH(AR$3,$K$2:$P$2,0))</f>
        <v>10</v>
      </c>
      <c r="AS672" s="19" cm="1">
        <f t="array" ref="AS672">INDEX($K:$P,ROW(),MATCH(AS$3,$K$2:$P$2,0))</f>
        <v>10</v>
      </c>
      <c r="AT672" s="19" cm="1">
        <f t="array" ref="AT672">INDEX($K:$P,ROW(),MATCH(AT$3,$K$2:$P$2,0))</f>
        <v>10</v>
      </c>
      <c r="AU672" s="19" cm="1">
        <f t="array" ref="AU672">INDEX($K:$P,ROW(),MATCH(AU$3,$K$2:$P$2,0))</f>
        <v>10</v>
      </c>
      <c r="AV672" s="19" cm="1">
        <f t="array" ref="AV672">INDEX($K:$P,ROW(),MATCH(AV$3,$K$2:$P$2,0))</f>
        <v>10</v>
      </c>
      <c r="AW672" s="19" cm="1">
        <f t="array" ref="AW672">INDEX($K:$P,ROW(),MATCH(AW$3,$K$2:$P$2,0))</f>
        <v>10</v>
      </c>
      <c r="AX672" s="19" cm="1">
        <f t="array" ref="AX672">INDEX($K:$P,ROW(),MATCH(AX$3,$K$2:$P$2,0))</f>
        <v>10</v>
      </c>
      <c r="AY672" s="19" cm="1">
        <f t="array" ref="AY672">INDEX($K:$P,ROW(),MATCH(AY$3,$K$2:$P$2,0))</f>
        <v>10</v>
      </c>
      <c r="AZ672" s="19" cm="1">
        <f t="array" ref="AZ672">INDEX($K:$P,ROW(),MATCH(AZ$3,$K$2:$P$2,0))</f>
        <v>10</v>
      </c>
      <c r="BA672" s="19" cm="1">
        <f t="array" ref="BA672">INDEX($K:$P,ROW(),MATCH(BA$3,$K$2:$P$2,0))</f>
        <v>10</v>
      </c>
      <c r="BB672" s="19" cm="1">
        <f t="array" ref="BB672">INDEX($K:$P,ROW(),MATCH(BB$3,$K$2:$P$2,0))</f>
        <v>10</v>
      </c>
      <c r="BC672" s="19" cm="1">
        <f t="array" ref="BC672">INDEX($K:$P,ROW(),MATCH(BC$3,$K$2:$P$2,0))</f>
        <v>10</v>
      </c>
      <c r="BD672" s="19" cm="1">
        <f t="array" ref="BD672">INDEX($K:$P,ROW(),MATCH(BD$3,$K$2:$P$2,0))</f>
        <v>10</v>
      </c>
      <c r="BE672" s="19" cm="1">
        <f t="array" ref="BE672">INDEX($K:$P,ROW(),MATCH(BE$3,$K$2:$P$2,0))</f>
        <v>10</v>
      </c>
      <c r="BF672" s="19" cm="1">
        <f t="array" ref="BF672">INDEX($K:$P,ROW(),MATCH(BF$3,$K$2:$P$2,0))</f>
        <v>10</v>
      </c>
      <c r="BG672" s="19" cm="1">
        <f t="array" ref="BG672">INDEX($K:$P,ROW(),MATCH(BG$3,$K$2:$P$2,0))</f>
        <v>10</v>
      </c>
      <c r="BH672" s="19" cm="1">
        <f t="array" ref="BH672">INDEX($K:$P,ROW(),MATCH(BH$3,$K$2:$P$2,0))</f>
        <v>10</v>
      </c>
      <c r="BI672" s="19" cm="1">
        <f t="array" ref="BI672">INDEX($K:$P,ROW(),MATCH(BI$3,$K$2:$P$2,0))</f>
        <v>10</v>
      </c>
      <c r="BJ672" s="19" cm="1">
        <f t="array" ref="BJ672">INDEX($K:$P,ROW(),MATCH(BJ$3,$K$2:$P$2,0))</f>
        <v>10</v>
      </c>
      <c r="BK672" s="19" cm="1">
        <f t="array" ref="BK672">INDEX($K:$P,ROW(),MATCH(BK$3,$K$2:$P$2,0))</f>
        <v>10</v>
      </c>
      <c r="BL672" s="19" cm="1">
        <f t="array" ref="BL672">INDEX($K:$P,ROW(),MATCH(BL$3,$K$2:$P$2,0))</f>
        <v>10</v>
      </c>
      <c r="BM672" s="19" cm="1">
        <f t="array" ref="BM672">INDEX($K:$P,ROW(),MATCH(BM$3,$K$2:$P$2,0))</f>
        <v>10</v>
      </c>
      <c r="BN672" s="19" cm="1">
        <f t="array" ref="BN672">INDEX($K:$P,ROW(),MATCH(BN$3,$K$2:$P$2,0))</f>
        <v>10</v>
      </c>
      <c r="BO672" s="19" cm="1">
        <f t="array" ref="BO672">INDEX($K:$P,ROW(),MATCH(BO$3,$K$2:$P$2,0))</f>
        <v>10</v>
      </c>
      <c r="BP672" s="19" cm="1">
        <f t="array" ref="BP672">INDEX($K:$P,ROW(),MATCH(BP$3,$K$2:$P$2,0))</f>
        <v>10</v>
      </c>
      <c r="BQ672" s="19" cm="1">
        <f t="array" ref="BQ672">INDEX($K:$P,ROW(),MATCH(BQ$3,$K$2:$P$2,0))</f>
        <v>10</v>
      </c>
      <c r="BR672" s="19" cm="1">
        <f t="array" ref="BR672">INDEX($K:$P,ROW(),MATCH(BR$3,$K$2:$P$2,0))</f>
        <v>10</v>
      </c>
      <c r="BS672" s="19" cm="1">
        <f t="array" ref="BS672">INDEX($K:$P,ROW(),MATCH(BS$3,$K$2:$P$2,0))</f>
        <v>10</v>
      </c>
      <c r="BT672" s="19" cm="1">
        <f t="array" ref="BT672">INDEX($K:$P,ROW(),MATCH(BT$3,$K$2:$P$2,0))</f>
        <v>10</v>
      </c>
      <c r="BU672" s="19" cm="1">
        <f t="array" ref="BU672">INDEX($K:$P,ROW(),MATCH(BU$3,$K$2:$P$2,0))</f>
        <v>10</v>
      </c>
      <c r="BV672" s="19" cm="1">
        <f t="array" ref="BV672">INDEX($K:$P,ROW(),MATCH(BV$3,$K$2:$P$2,0))</f>
        <v>10</v>
      </c>
      <c r="BW672" s="19" cm="1">
        <f t="array" ref="BW672">INDEX($K:$P,ROW(),MATCH(BW$3,$K$2:$P$2,0))</f>
        <v>10</v>
      </c>
      <c r="BX672" s="19" cm="1">
        <f t="array" ref="BX672">INDEX($K:$P,ROW(),MATCH(BX$3,$K$2:$P$2,0))</f>
        <v>10</v>
      </c>
      <c r="BY672" s="19" cm="1">
        <f t="array" ref="BY672">INDEX($K:$P,ROW(),MATCH(BY$3,$K$2:$P$2,0))</f>
        <v>10</v>
      </c>
      <c r="BZ672" s="19" cm="1">
        <f t="array" ref="BZ672">INDEX($K:$P,ROW(),MATCH(BZ$3,$K$2:$P$2,0))</f>
        <v>10</v>
      </c>
      <c r="CA672" s="19" cm="1">
        <f t="array" ref="CA672">INDEX($K:$P,ROW(),MATCH(CA$3,$K$2:$P$2,0))</f>
        <v>10</v>
      </c>
      <c r="CB672" s="19" cm="1">
        <f t="array" ref="CB672">INDEX($K:$P,ROW(),MATCH(CB$3,$K$2:$P$2,0))</f>
        <v>10</v>
      </c>
      <c r="CC672" s="19" cm="1">
        <f t="array" ref="CC672">INDEX($K:$P,ROW(),MATCH(CC$3,$K$2:$P$2,0))</f>
        <v>10</v>
      </c>
      <c r="CD672" s="19" cm="1">
        <f t="array" ref="CD672">INDEX($K:$P,ROW(),MATCH(CD$3,$K$2:$P$2,0))</f>
        <v>10</v>
      </c>
      <c r="CE672" s="19" cm="1">
        <f t="array" ref="CE672">INDEX($K:$P,ROW(),MATCH(CE$3,$K$2:$P$2,0))</f>
        <v>10</v>
      </c>
      <c r="CF672" s="19" cm="1">
        <f t="array" ref="CF672">INDEX($K:$P,ROW(),MATCH(CF$3,$K$2:$P$2,0))</f>
        <v>10</v>
      </c>
      <c r="CG672" s="19" cm="1">
        <f t="array" ref="CG672">INDEX($K:$P,ROW(),MATCH(CG$3,$K$2:$P$2,0))</f>
        <v>10</v>
      </c>
      <c r="CH672" s="19" cm="1">
        <f t="array" ref="CH672">INDEX($K:$P,ROW(),MATCH(CH$3,$K$2:$P$2,0))</f>
        <v>10</v>
      </c>
      <c r="CI672" s="19" cm="1">
        <f t="array" ref="CI672">INDEX($K:$P,ROW(),MATCH(CI$3,$K$2:$P$2,0))</f>
        <v>10</v>
      </c>
      <c r="CJ672" s="19" cm="1">
        <f t="array" ref="CJ672">INDEX($K:$P,ROW(),MATCH(CJ$3,$K$2:$P$2,0))</f>
        <v>10</v>
      </c>
      <c r="CK672" s="19" cm="1">
        <f t="array" ref="CK672">INDEX($K:$P,ROW(),MATCH(CK$3,$K$2:$P$2,0))</f>
        <v>10</v>
      </c>
      <c r="CL672" s="19" cm="1">
        <f t="array" ref="CL672">INDEX($K:$P,ROW(),MATCH(CL$3,$K$2:$P$2,0))</f>
        <v>10</v>
      </c>
      <c r="CM672" s="19" t="e" cm="1">
        <f t="array" ref="CM672">INDEX($K:$P,ROW(),MATCH(CM$3,$K$2:$P$2,0))</f>
        <v>#N/A</v>
      </c>
      <c r="CN672" s="19" t="e" cm="1">
        <f t="array" ref="CN672">INDEX($K:$P,ROW(),MATCH(CN$3,$K$2:$P$2,0))</f>
        <v>#N/A</v>
      </c>
      <c r="CO672" s="19" t="e" cm="1">
        <f t="array" ref="CO672">INDEX($K:$P,ROW(),MATCH(CO$3,$K$2:$P$2,0))</f>
        <v>#N/A</v>
      </c>
      <c r="CP672" s="19" t="e" cm="1">
        <f t="array" ref="CP672">INDEX($K:$P,ROW(),MATCH(CP$3,$K$2:$P$2,0))</f>
        <v>#N/A</v>
      </c>
      <c r="CQ672" s="19" t="e" cm="1">
        <f t="array" ref="CQ672">INDEX($K:$P,ROW(),MATCH(CQ$3,$K$2:$P$2,0))</f>
        <v>#N/A</v>
      </c>
      <c r="CR672" s="19" t="e" cm="1">
        <f t="array" ref="CR672">INDEX($K:$P,ROW(),MATCH(CR$3,$K$2:$P$2,0))</f>
        <v>#N/A</v>
      </c>
      <c r="CS672" s="19" t="e" cm="1">
        <f t="array" ref="CS672">INDEX($K:$P,ROW(),MATCH(CS$3,$K$2:$P$2,0))</f>
        <v>#N/A</v>
      </c>
      <c r="CT672" s="19" t="e" cm="1">
        <f t="array" ref="CT672">INDEX($K:$P,ROW(),MATCH(CT$3,$K$2:$P$2,0))</f>
        <v>#N/A</v>
      </c>
      <c r="CU672" s="19" t="e" cm="1">
        <f t="array" ref="CU672">INDEX($K:$P,ROW(),MATCH(CU$3,$K$2:$P$2,0))</f>
        <v>#N/A</v>
      </c>
      <c r="CV672" s="19" t="e" cm="1">
        <f t="array" ref="CV672">INDEX($K:$P,ROW(),MATCH(CV$3,$K$2:$P$2,0))</f>
        <v>#N/A</v>
      </c>
      <c r="CW672" s="19" t="e" cm="1">
        <f t="array" ref="CW672">INDEX($K:$P,ROW(),MATCH(CW$3,$K$2:$P$2,0))</f>
        <v>#N/A</v>
      </c>
      <c r="CX672" s="19" t="e" cm="1">
        <f t="array" ref="CX672">INDEX($K:$P,ROW(),MATCH(CX$3,$K$2:$P$2,0))</f>
        <v>#N/A</v>
      </c>
      <c r="CY672" s="19" t="e" cm="1">
        <f t="array" ref="CY672">INDEX($K:$P,ROW(),MATCH(CY$3,$K$2:$P$2,0))</f>
        <v>#N/A</v>
      </c>
      <c r="CZ672" s="19" t="e" cm="1">
        <f t="array" ref="CZ672">INDEX($K:$P,ROW(),MATCH(CZ$3,$K$2:$P$2,0))</f>
        <v>#N/A</v>
      </c>
      <c r="DA672" s="19" t="e" cm="1">
        <f t="array" ref="DA672">INDEX($K:$P,ROW(),MATCH(DA$3,$K$2:$P$2,0))</f>
        <v>#N/A</v>
      </c>
      <c r="DB672" s="19" t="e" cm="1">
        <f t="array" ref="DB672">INDEX($K:$P,ROW(),MATCH(DB$3,$K$2:$P$2,0))</f>
        <v>#N/A</v>
      </c>
      <c r="DC672" s="19" t="e" cm="1">
        <f t="array" ref="DC672">INDEX($K:$P,ROW(),MATCH(DC$3,$K$2:$P$2,0))</f>
        <v>#N/A</v>
      </c>
      <c r="DD672" s="19" t="e" cm="1">
        <f t="array" ref="DD672">INDEX($K:$P,ROW(),MATCH(DD$3,$K$2:$P$2,0))</f>
        <v>#N/A</v>
      </c>
      <c r="DE672" s="19" t="e" cm="1">
        <f t="array" ref="DE672">INDEX($K:$P,ROW(),MATCH(DE$3,$K$2:$P$2,0))</f>
        <v>#N/A</v>
      </c>
      <c r="DF672" s="19" t="e" cm="1">
        <f t="array" ref="DF672">INDEX($K:$P,ROW(),MATCH(DF$3,$K$2:$P$2,0))</f>
        <v>#N/A</v>
      </c>
      <c r="DG672" s="19" t="e" cm="1">
        <f t="array" ref="DG672">INDEX($K:$P,ROW(),MATCH(DG$3,$K$2:$P$2,0))</f>
        <v>#N/A</v>
      </c>
      <c r="DH672" s="19" t="e" cm="1">
        <f t="array" ref="DH672">INDEX($K:$P,ROW(),MATCH(DH$3,$K$2:$P$2,0))</f>
        <v>#N/A</v>
      </c>
      <c r="DI672" s="19" t="e" cm="1">
        <f t="array" ref="DI672">INDEX($K:$P,ROW(),MATCH(DI$3,$K$2:$P$2,0))</f>
        <v>#N/A</v>
      </c>
      <c r="DJ672" s="19" t="e" cm="1">
        <f t="array" ref="DJ672">INDEX($K:$P,ROW(),MATCH(DJ$3,$K$2:$P$2,0))</f>
        <v>#N/A</v>
      </c>
      <c r="DK672" s="19" t="e" cm="1">
        <f t="array" ref="DK672">INDEX($K:$P,ROW(),MATCH(DK$3,$K$2:$P$2,0))</f>
        <v>#N/A</v>
      </c>
      <c r="DL672" s="19" t="e" cm="1">
        <f t="array" ref="DL672">INDEX($K:$P,ROW(),MATCH(DL$3,$K$2:$P$2,0))</f>
        <v>#N/A</v>
      </c>
    </row>
    <row r="673" spans="1:116" x14ac:dyDescent="0.35">
      <c r="D673" t="s">
        <v>812</v>
      </c>
      <c r="E673" s="8" t="str">
        <f t="shared" si="865"/>
        <v>673 LISTSALES-PV</v>
      </c>
      <c r="G673" s="145" t="s">
        <v>810</v>
      </c>
      <c r="H673" s="31"/>
      <c r="I673" s="73"/>
      <c r="J673" s="73"/>
      <c r="K673" s="18">
        <v>10</v>
      </c>
      <c r="L673" s="18">
        <v>10</v>
      </c>
      <c r="M673" s="18">
        <v>10</v>
      </c>
      <c r="N673" s="18">
        <v>10</v>
      </c>
      <c r="O673" s="18">
        <v>10</v>
      </c>
      <c r="P673" s="18">
        <v>10</v>
      </c>
      <c r="R673" s="33"/>
      <c r="S673" s="19" cm="1">
        <f t="array" ref="S673">INDEX($K:$P,ROW(),MATCH(S$3,$K$2:$P$2,0))</f>
        <v>10</v>
      </c>
      <c r="T673" s="19" cm="1">
        <f t="array" ref="T673">INDEX($K:$P,ROW(),MATCH(T$3,$K$2:$P$2,0))</f>
        <v>10</v>
      </c>
      <c r="U673" s="19" cm="1">
        <f t="array" ref="U673">INDEX($K:$P,ROW(),MATCH(U$3,$K$2:$P$2,0))</f>
        <v>10</v>
      </c>
      <c r="V673" s="19" cm="1">
        <f t="array" ref="V673">INDEX($K:$P,ROW(),MATCH(V$3,$K$2:$P$2,0))</f>
        <v>10</v>
      </c>
      <c r="W673" s="19" cm="1">
        <f t="array" ref="W673">INDEX($K:$P,ROW(),MATCH(W$3,$K$2:$P$2,0))</f>
        <v>10</v>
      </c>
      <c r="X673" s="19" cm="1">
        <f t="array" ref="X673">INDEX($K:$P,ROW(),MATCH(X$3,$K$2:$P$2,0))</f>
        <v>10</v>
      </c>
      <c r="Y673" s="19" cm="1">
        <f t="array" ref="Y673">INDEX($K:$P,ROW(),MATCH(Y$3,$K$2:$P$2,0))</f>
        <v>10</v>
      </c>
      <c r="Z673" s="19" cm="1">
        <f t="array" ref="Z673">INDEX($K:$P,ROW(),MATCH(Z$3,$K$2:$P$2,0))</f>
        <v>10</v>
      </c>
      <c r="AA673" s="19" cm="1">
        <f t="array" ref="AA673">INDEX($K:$P,ROW(),MATCH(AA$3,$K$2:$P$2,0))</f>
        <v>10</v>
      </c>
      <c r="AB673" s="19" cm="1">
        <f t="array" ref="AB673">INDEX($K:$P,ROW(),MATCH(AB$3,$K$2:$P$2,0))</f>
        <v>10</v>
      </c>
      <c r="AC673" s="19" cm="1">
        <f t="array" ref="AC673">INDEX($K:$P,ROW(),MATCH(AC$3,$K$2:$P$2,0))</f>
        <v>10</v>
      </c>
      <c r="AD673" s="19" cm="1">
        <f t="array" ref="AD673">INDEX($K:$P,ROW(),MATCH(AD$3,$K$2:$P$2,0))</f>
        <v>10</v>
      </c>
      <c r="AE673" s="19" cm="1">
        <f t="array" ref="AE673">INDEX($K:$P,ROW(),MATCH(AE$3,$K$2:$P$2,0))</f>
        <v>10</v>
      </c>
      <c r="AF673" s="19" cm="1">
        <f t="array" ref="AF673">INDEX($K:$P,ROW(),MATCH(AF$3,$K$2:$P$2,0))</f>
        <v>10</v>
      </c>
      <c r="AG673" s="19" cm="1">
        <f t="array" ref="AG673">INDEX($K:$P,ROW(),MATCH(AG$3,$K$2:$P$2,0))</f>
        <v>10</v>
      </c>
      <c r="AH673" s="19" cm="1">
        <f t="array" ref="AH673">INDEX($K:$P,ROW(),MATCH(AH$3,$K$2:$P$2,0))</f>
        <v>10</v>
      </c>
      <c r="AI673" s="19" cm="1">
        <f t="array" ref="AI673">INDEX($K:$P,ROW(),MATCH(AI$3,$K$2:$P$2,0))</f>
        <v>10</v>
      </c>
      <c r="AJ673" s="19" cm="1">
        <f t="array" ref="AJ673">INDEX($K:$P,ROW(),MATCH(AJ$3,$K$2:$P$2,0))</f>
        <v>10</v>
      </c>
      <c r="AK673" s="19" cm="1">
        <f t="array" ref="AK673">INDEX($K:$P,ROW(),MATCH(AK$3,$K$2:$P$2,0))</f>
        <v>10</v>
      </c>
      <c r="AL673" s="19" cm="1">
        <f t="array" ref="AL673">INDEX($K:$P,ROW(),MATCH(AL$3,$K$2:$P$2,0))</f>
        <v>10</v>
      </c>
      <c r="AM673" s="19" cm="1">
        <f t="array" ref="AM673">INDEX($K:$P,ROW(),MATCH(AM$3,$K$2:$P$2,0))</f>
        <v>10</v>
      </c>
      <c r="AN673" s="19" cm="1">
        <f t="array" ref="AN673">INDEX($K:$P,ROW(),MATCH(AN$3,$K$2:$P$2,0))</f>
        <v>10</v>
      </c>
      <c r="AO673" s="19" cm="1">
        <f t="array" ref="AO673">INDEX($K:$P,ROW(),MATCH(AO$3,$K$2:$P$2,0))</f>
        <v>10</v>
      </c>
      <c r="AP673" s="19" cm="1">
        <f t="array" ref="AP673">INDEX($K:$P,ROW(),MATCH(AP$3,$K$2:$P$2,0))</f>
        <v>10</v>
      </c>
      <c r="AQ673" s="19" cm="1">
        <f t="array" ref="AQ673">INDEX($K:$P,ROW(),MATCH(AQ$3,$K$2:$P$2,0))</f>
        <v>10</v>
      </c>
      <c r="AR673" s="19" cm="1">
        <f t="array" ref="AR673">INDEX($K:$P,ROW(),MATCH(AR$3,$K$2:$P$2,0))</f>
        <v>10</v>
      </c>
      <c r="AS673" s="19" cm="1">
        <f t="array" ref="AS673">INDEX($K:$P,ROW(),MATCH(AS$3,$K$2:$P$2,0))</f>
        <v>10</v>
      </c>
      <c r="AT673" s="19" cm="1">
        <f t="array" ref="AT673">INDEX($K:$P,ROW(),MATCH(AT$3,$K$2:$P$2,0))</f>
        <v>10</v>
      </c>
      <c r="AU673" s="19" cm="1">
        <f t="array" ref="AU673">INDEX($K:$P,ROW(),MATCH(AU$3,$K$2:$P$2,0))</f>
        <v>10</v>
      </c>
      <c r="AV673" s="19" cm="1">
        <f t="array" ref="AV673">INDEX($K:$P,ROW(),MATCH(AV$3,$K$2:$P$2,0))</f>
        <v>10</v>
      </c>
      <c r="AW673" s="19" cm="1">
        <f t="array" ref="AW673">INDEX($K:$P,ROW(),MATCH(AW$3,$K$2:$P$2,0))</f>
        <v>10</v>
      </c>
      <c r="AX673" s="19" cm="1">
        <f t="array" ref="AX673">INDEX($K:$P,ROW(),MATCH(AX$3,$K$2:$P$2,0))</f>
        <v>10</v>
      </c>
      <c r="AY673" s="19" cm="1">
        <f t="array" ref="AY673">INDEX($K:$P,ROW(),MATCH(AY$3,$K$2:$P$2,0))</f>
        <v>10</v>
      </c>
      <c r="AZ673" s="19" cm="1">
        <f t="array" ref="AZ673">INDEX($K:$P,ROW(),MATCH(AZ$3,$K$2:$P$2,0))</f>
        <v>10</v>
      </c>
      <c r="BA673" s="19" cm="1">
        <f t="array" ref="BA673">INDEX($K:$P,ROW(),MATCH(BA$3,$K$2:$P$2,0))</f>
        <v>10</v>
      </c>
      <c r="BB673" s="19" cm="1">
        <f t="array" ref="BB673">INDEX($K:$P,ROW(),MATCH(BB$3,$K$2:$P$2,0))</f>
        <v>10</v>
      </c>
      <c r="BC673" s="19" cm="1">
        <f t="array" ref="BC673">INDEX($K:$P,ROW(),MATCH(BC$3,$K$2:$P$2,0))</f>
        <v>10</v>
      </c>
      <c r="BD673" s="19" cm="1">
        <f t="array" ref="BD673">INDEX($K:$P,ROW(),MATCH(BD$3,$K$2:$P$2,0))</f>
        <v>10</v>
      </c>
      <c r="BE673" s="19" cm="1">
        <f t="array" ref="BE673">INDEX($K:$P,ROW(),MATCH(BE$3,$K$2:$P$2,0))</f>
        <v>10</v>
      </c>
      <c r="BF673" s="19" cm="1">
        <f t="array" ref="BF673">INDEX($K:$P,ROW(),MATCH(BF$3,$K$2:$P$2,0))</f>
        <v>10</v>
      </c>
      <c r="BG673" s="19" cm="1">
        <f t="array" ref="BG673">INDEX($K:$P,ROW(),MATCH(BG$3,$K$2:$P$2,0))</f>
        <v>10</v>
      </c>
      <c r="BH673" s="19" cm="1">
        <f t="array" ref="BH673">INDEX($K:$P,ROW(),MATCH(BH$3,$K$2:$P$2,0))</f>
        <v>10</v>
      </c>
      <c r="BI673" s="19" cm="1">
        <f t="array" ref="BI673">INDEX($K:$P,ROW(),MATCH(BI$3,$K$2:$P$2,0))</f>
        <v>10</v>
      </c>
      <c r="BJ673" s="19" cm="1">
        <f t="array" ref="BJ673">INDEX($K:$P,ROW(),MATCH(BJ$3,$K$2:$P$2,0))</f>
        <v>10</v>
      </c>
      <c r="BK673" s="19" cm="1">
        <f t="array" ref="BK673">INDEX($K:$P,ROW(),MATCH(BK$3,$K$2:$P$2,0))</f>
        <v>10</v>
      </c>
      <c r="BL673" s="19" cm="1">
        <f t="array" ref="BL673">INDEX($K:$P,ROW(),MATCH(BL$3,$K$2:$P$2,0))</f>
        <v>10</v>
      </c>
      <c r="BM673" s="19" cm="1">
        <f t="array" ref="BM673">INDEX($K:$P,ROW(),MATCH(BM$3,$K$2:$P$2,0))</f>
        <v>10</v>
      </c>
      <c r="BN673" s="19" cm="1">
        <f t="array" ref="BN673">INDEX($K:$P,ROW(),MATCH(BN$3,$K$2:$P$2,0))</f>
        <v>10</v>
      </c>
      <c r="BO673" s="19" cm="1">
        <f t="array" ref="BO673">INDEX($K:$P,ROW(),MATCH(BO$3,$K$2:$P$2,0))</f>
        <v>10</v>
      </c>
      <c r="BP673" s="19" cm="1">
        <f t="array" ref="BP673">INDEX($K:$P,ROW(),MATCH(BP$3,$K$2:$P$2,0))</f>
        <v>10</v>
      </c>
      <c r="BQ673" s="19" cm="1">
        <f t="array" ref="BQ673">INDEX($K:$P,ROW(),MATCH(BQ$3,$K$2:$P$2,0))</f>
        <v>10</v>
      </c>
      <c r="BR673" s="19" cm="1">
        <f t="array" ref="BR673">INDEX($K:$P,ROW(),MATCH(BR$3,$K$2:$P$2,0))</f>
        <v>10</v>
      </c>
      <c r="BS673" s="19" cm="1">
        <f t="array" ref="BS673">INDEX($K:$P,ROW(),MATCH(BS$3,$K$2:$P$2,0))</f>
        <v>10</v>
      </c>
      <c r="BT673" s="19" cm="1">
        <f t="array" ref="BT673">INDEX($K:$P,ROW(),MATCH(BT$3,$K$2:$P$2,0))</f>
        <v>10</v>
      </c>
      <c r="BU673" s="19" cm="1">
        <f t="array" ref="BU673">INDEX($K:$P,ROW(),MATCH(BU$3,$K$2:$P$2,0))</f>
        <v>10</v>
      </c>
      <c r="BV673" s="19" cm="1">
        <f t="array" ref="BV673">INDEX($K:$P,ROW(),MATCH(BV$3,$K$2:$P$2,0))</f>
        <v>10</v>
      </c>
      <c r="BW673" s="19" cm="1">
        <f t="array" ref="BW673">INDEX($K:$P,ROW(),MATCH(BW$3,$K$2:$P$2,0))</f>
        <v>10</v>
      </c>
      <c r="BX673" s="19" cm="1">
        <f t="array" ref="BX673">INDEX($K:$P,ROW(),MATCH(BX$3,$K$2:$P$2,0))</f>
        <v>10</v>
      </c>
      <c r="BY673" s="19" cm="1">
        <f t="array" ref="BY673">INDEX($K:$P,ROW(),MATCH(BY$3,$K$2:$P$2,0))</f>
        <v>10</v>
      </c>
      <c r="BZ673" s="19" cm="1">
        <f t="array" ref="BZ673">INDEX($K:$P,ROW(),MATCH(BZ$3,$K$2:$P$2,0))</f>
        <v>10</v>
      </c>
      <c r="CA673" s="19" cm="1">
        <f t="array" ref="CA673">INDEX($K:$P,ROW(),MATCH(CA$3,$K$2:$P$2,0))</f>
        <v>10</v>
      </c>
      <c r="CB673" s="19" cm="1">
        <f t="array" ref="CB673">INDEX($K:$P,ROW(),MATCH(CB$3,$K$2:$P$2,0))</f>
        <v>10</v>
      </c>
      <c r="CC673" s="19" cm="1">
        <f t="array" ref="CC673">INDEX($K:$P,ROW(),MATCH(CC$3,$K$2:$P$2,0))</f>
        <v>10</v>
      </c>
      <c r="CD673" s="19" cm="1">
        <f t="array" ref="CD673">INDEX($K:$P,ROW(),MATCH(CD$3,$K$2:$P$2,0))</f>
        <v>10</v>
      </c>
      <c r="CE673" s="19" cm="1">
        <f t="array" ref="CE673">INDEX($K:$P,ROW(),MATCH(CE$3,$K$2:$P$2,0))</f>
        <v>10</v>
      </c>
      <c r="CF673" s="19" cm="1">
        <f t="array" ref="CF673">INDEX($K:$P,ROW(),MATCH(CF$3,$K$2:$P$2,0))</f>
        <v>10</v>
      </c>
      <c r="CG673" s="19" cm="1">
        <f t="array" ref="CG673">INDEX($K:$P,ROW(),MATCH(CG$3,$K$2:$P$2,0))</f>
        <v>10</v>
      </c>
      <c r="CH673" s="19" cm="1">
        <f t="array" ref="CH673">INDEX($K:$P,ROW(),MATCH(CH$3,$K$2:$P$2,0))</f>
        <v>10</v>
      </c>
      <c r="CI673" s="19" cm="1">
        <f t="array" ref="CI673">INDEX($K:$P,ROW(),MATCH(CI$3,$K$2:$P$2,0))</f>
        <v>10</v>
      </c>
      <c r="CJ673" s="19" cm="1">
        <f t="array" ref="CJ673">INDEX($K:$P,ROW(),MATCH(CJ$3,$K$2:$P$2,0))</f>
        <v>10</v>
      </c>
      <c r="CK673" s="19" cm="1">
        <f t="array" ref="CK673">INDEX($K:$P,ROW(),MATCH(CK$3,$K$2:$P$2,0))</f>
        <v>10</v>
      </c>
      <c r="CL673" s="19" cm="1">
        <f t="array" ref="CL673">INDEX($K:$P,ROW(),MATCH(CL$3,$K$2:$P$2,0))</f>
        <v>10</v>
      </c>
      <c r="CM673" s="19" t="e" cm="1">
        <f t="array" ref="CM673">INDEX($K:$P,ROW(),MATCH(CM$3,$K$2:$P$2,0))</f>
        <v>#N/A</v>
      </c>
      <c r="CN673" s="19" t="e" cm="1">
        <f t="array" ref="CN673">INDEX($K:$P,ROW(),MATCH(CN$3,$K$2:$P$2,0))</f>
        <v>#N/A</v>
      </c>
      <c r="CO673" s="19" t="e" cm="1">
        <f t="array" ref="CO673">INDEX($K:$P,ROW(),MATCH(CO$3,$K$2:$P$2,0))</f>
        <v>#N/A</v>
      </c>
      <c r="CP673" s="19" t="e" cm="1">
        <f t="array" ref="CP673">INDEX($K:$P,ROW(),MATCH(CP$3,$K$2:$P$2,0))</f>
        <v>#N/A</v>
      </c>
      <c r="CQ673" s="19" t="e" cm="1">
        <f t="array" ref="CQ673">INDEX($K:$P,ROW(),MATCH(CQ$3,$K$2:$P$2,0))</f>
        <v>#N/A</v>
      </c>
      <c r="CR673" s="19" t="e" cm="1">
        <f t="array" ref="CR673">INDEX($K:$P,ROW(),MATCH(CR$3,$K$2:$P$2,0))</f>
        <v>#N/A</v>
      </c>
      <c r="CS673" s="19" t="e" cm="1">
        <f t="array" ref="CS673">INDEX($K:$P,ROW(),MATCH(CS$3,$K$2:$P$2,0))</f>
        <v>#N/A</v>
      </c>
      <c r="CT673" s="19" t="e" cm="1">
        <f t="array" ref="CT673">INDEX($K:$P,ROW(),MATCH(CT$3,$K$2:$P$2,0))</f>
        <v>#N/A</v>
      </c>
      <c r="CU673" s="19" t="e" cm="1">
        <f t="array" ref="CU673">INDEX($K:$P,ROW(),MATCH(CU$3,$K$2:$P$2,0))</f>
        <v>#N/A</v>
      </c>
      <c r="CV673" s="19" t="e" cm="1">
        <f t="array" ref="CV673">INDEX($K:$P,ROW(),MATCH(CV$3,$K$2:$P$2,0))</f>
        <v>#N/A</v>
      </c>
      <c r="CW673" s="19" t="e" cm="1">
        <f t="array" ref="CW673">INDEX($K:$P,ROW(),MATCH(CW$3,$K$2:$P$2,0))</f>
        <v>#N/A</v>
      </c>
      <c r="CX673" s="19" t="e" cm="1">
        <f t="array" ref="CX673">INDEX($K:$P,ROW(),MATCH(CX$3,$K$2:$P$2,0))</f>
        <v>#N/A</v>
      </c>
      <c r="CY673" s="19" t="e" cm="1">
        <f t="array" ref="CY673">INDEX($K:$P,ROW(),MATCH(CY$3,$K$2:$P$2,0))</f>
        <v>#N/A</v>
      </c>
      <c r="CZ673" s="19" t="e" cm="1">
        <f t="array" ref="CZ673">INDEX($K:$P,ROW(),MATCH(CZ$3,$K$2:$P$2,0))</f>
        <v>#N/A</v>
      </c>
      <c r="DA673" s="19" t="e" cm="1">
        <f t="array" ref="DA673">INDEX($K:$P,ROW(),MATCH(DA$3,$K$2:$P$2,0))</f>
        <v>#N/A</v>
      </c>
      <c r="DB673" s="19" t="e" cm="1">
        <f t="array" ref="DB673">INDEX($K:$P,ROW(),MATCH(DB$3,$K$2:$P$2,0))</f>
        <v>#N/A</v>
      </c>
      <c r="DC673" s="19" t="e" cm="1">
        <f t="array" ref="DC673">INDEX($K:$P,ROW(),MATCH(DC$3,$K$2:$P$2,0))</f>
        <v>#N/A</v>
      </c>
      <c r="DD673" s="19" t="e" cm="1">
        <f t="array" ref="DD673">INDEX($K:$P,ROW(),MATCH(DD$3,$K$2:$P$2,0))</f>
        <v>#N/A</v>
      </c>
      <c r="DE673" s="19" t="e" cm="1">
        <f t="array" ref="DE673">INDEX($K:$P,ROW(),MATCH(DE$3,$K$2:$P$2,0))</f>
        <v>#N/A</v>
      </c>
      <c r="DF673" s="19" t="e" cm="1">
        <f t="array" ref="DF673">INDEX($K:$P,ROW(),MATCH(DF$3,$K$2:$P$2,0))</f>
        <v>#N/A</v>
      </c>
      <c r="DG673" s="19" t="e" cm="1">
        <f t="array" ref="DG673">INDEX($K:$P,ROW(),MATCH(DG$3,$K$2:$P$2,0))</f>
        <v>#N/A</v>
      </c>
      <c r="DH673" s="19" t="e" cm="1">
        <f t="array" ref="DH673">INDEX($K:$P,ROW(),MATCH(DH$3,$K$2:$P$2,0))</f>
        <v>#N/A</v>
      </c>
      <c r="DI673" s="19" t="e" cm="1">
        <f t="array" ref="DI673">INDEX($K:$P,ROW(),MATCH(DI$3,$K$2:$P$2,0))</f>
        <v>#N/A</v>
      </c>
      <c r="DJ673" s="19" t="e" cm="1">
        <f t="array" ref="DJ673">INDEX($K:$P,ROW(),MATCH(DJ$3,$K$2:$P$2,0))</f>
        <v>#N/A</v>
      </c>
      <c r="DK673" s="19" t="e" cm="1">
        <f t="array" ref="DK673">INDEX($K:$P,ROW(),MATCH(DK$3,$K$2:$P$2,0))</f>
        <v>#N/A</v>
      </c>
      <c r="DL673" s="19" t="e" cm="1">
        <f t="array" ref="DL673">INDEX($K:$P,ROW(),MATCH(DL$3,$K$2:$P$2,0))</f>
        <v>#N/A</v>
      </c>
    </row>
    <row r="674" spans="1:116" x14ac:dyDescent="0.35">
      <c r="D674" t="s">
        <v>812</v>
      </c>
      <c r="E674" s="8" t="str">
        <f t="shared" si="865"/>
        <v>674 LISTSALES-PV</v>
      </c>
      <c r="G674" s="127"/>
      <c r="H674" s="31"/>
      <c r="I674" s="73"/>
      <c r="J674" s="73"/>
      <c r="K674" s="18"/>
      <c r="L674" s="18"/>
      <c r="M674" s="18"/>
      <c r="N674" s="18"/>
      <c r="O674" s="18"/>
      <c r="P674" s="18"/>
      <c r="R674" s="33"/>
      <c r="S674" s="19"/>
      <c r="T674" s="19"/>
      <c r="U674" s="19"/>
      <c r="V674" s="19"/>
      <c r="W674" s="19"/>
      <c r="X674" s="19"/>
      <c r="Y674" s="19"/>
      <c r="Z674" s="19"/>
      <c r="AA674" s="19"/>
      <c r="AB674" s="19"/>
      <c r="AC674" s="19"/>
      <c r="AD674" s="19"/>
      <c r="AE674" s="19"/>
      <c r="AF674" s="19"/>
      <c r="AG674" s="19"/>
      <c r="AH674" s="19"/>
      <c r="AI674" s="19"/>
      <c r="AJ674" s="19"/>
      <c r="AK674" s="19"/>
      <c r="AL674" s="19"/>
      <c r="AM674" s="19"/>
      <c r="AN674" s="19"/>
      <c r="AO674" s="19"/>
      <c r="AP674" s="19"/>
      <c r="AQ674" s="19"/>
      <c r="AR674" s="19"/>
      <c r="AS674" s="19"/>
      <c r="AT674" s="19"/>
      <c r="AU674" s="19"/>
      <c r="AV674" s="19"/>
      <c r="AW674" s="19"/>
      <c r="AX674" s="19"/>
      <c r="AY674" s="19"/>
      <c r="AZ674" s="19"/>
      <c r="BA674" s="19"/>
      <c r="BB674" s="19"/>
      <c r="BC674" s="19"/>
      <c r="BD674" s="19"/>
      <c r="BE674" s="19"/>
      <c r="BF674" s="19"/>
      <c r="BG674" s="19"/>
      <c r="BH674" s="19"/>
      <c r="BI674" s="19"/>
      <c r="BJ674" s="19"/>
      <c r="BK674" s="19"/>
      <c r="BL674" s="19"/>
      <c r="BM674" s="19"/>
      <c r="BN674" s="19"/>
      <c r="BO674" s="19"/>
      <c r="BP674" s="19"/>
      <c r="BQ674" s="19"/>
      <c r="BR674" s="19"/>
      <c r="BS674" s="19"/>
      <c r="BT674" s="19"/>
      <c r="BU674" s="19"/>
      <c r="BV674" s="19"/>
      <c r="BW674" s="19"/>
      <c r="BX674" s="19"/>
      <c r="BY674" s="19"/>
      <c r="BZ674" s="19"/>
      <c r="CA674" s="19"/>
      <c r="CB674" s="19"/>
      <c r="CC674" s="19"/>
      <c r="CD674" s="19"/>
      <c r="CE674" s="19"/>
      <c r="CF674" s="19"/>
      <c r="CG674" s="19"/>
      <c r="CH674" s="19"/>
      <c r="CI674" s="19"/>
      <c r="CJ674" s="19"/>
      <c r="CK674" s="19"/>
      <c r="CL674" s="19"/>
      <c r="CM674" s="19"/>
      <c r="CN674" s="19"/>
      <c r="CO674" s="19"/>
      <c r="CP674" s="19"/>
      <c r="CQ674" s="19"/>
      <c r="CR674" s="19"/>
      <c r="CS674" s="19"/>
      <c r="CT674" s="19"/>
      <c r="CU674" s="19"/>
      <c r="CV674" s="19"/>
      <c r="CW674" s="19"/>
      <c r="CX674" s="19"/>
      <c r="CY674" s="19"/>
      <c r="CZ674" s="19"/>
      <c r="DA674" s="19"/>
      <c r="DB674" s="19"/>
      <c r="DC674" s="19"/>
      <c r="DD674" s="19"/>
      <c r="DE674" s="19"/>
      <c r="DF674" s="19"/>
      <c r="DG674" s="19"/>
      <c r="DH674" s="19"/>
      <c r="DI674" s="19"/>
      <c r="DJ674" s="19"/>
      <c r="DK674" s="19"/>
      <c r="DL674" s="19"/>
    </row>
    <row r="675" spans="1:116" x14ac:dyDescent="0.35">
      <c r="D675" t="s">
        <v>812</v>
      </c>
      <c r="E675" s="8" t="str">
        <f t="shared" si="865"/>
        <v>675 LISTSALES-PV</v>
      </c>
      <c r="G675" s="127" t="s">
        <v>811</v>
      </c>
      <c r="H675" s="31"/>
      <c r="I675" s="73"/>
      <c r="J675" s="73"/>
      <c r="K675" s="18"/>
      <c r="L675" s="18"/>
      <c r="M675" s="18"/>
      <c r="N675" s="18"/>
      <c r="O675" s="18"/>
      <c r="P675" s="18"/>
      <c r="R675" s="33"/>
      <c r="S675" s="19"/>
      <c r="T675" s="19"/>
      <c r="U675" s="19"/>
      <c r="V675" s="19"/>
      <c r="W675" s="19"/>
      <c r="X675" s="19"/>
      <c r="Y675" s="19"/>
      <c r="Z675" s="19"/>
      <c r="AA675" s="19"/>
      <c r="AB675" s="19"/>
      <c r="AC675" s="19"/>
      <c r="AD675" s="19"/>
      <c r="AE675" s="19"/>
      <c r="AF675" s="19"/>
      <c r="AG675" s="19"/>
      <c r="AH675" s="19"/>
      <c r="AI675" s="19"/>
      <c r="AJ675" s="19"/>
      <c r="AK675" s="19"/>
      <c r="AL675" s="19"/>
      <c r="AM675" s="19"/>
      <c r="AN675" s="19"/>
      <c r="AO675" s="19"/>
      <c r="AP675" s="19"/>
      <c r="AQ675" s="19"/>
      <c r="AR675" s="19"/>
      <c r="AS675" s="19"/>
      <c r="AT675" s="19"/>
      <c r="AU675" s="19"/>
      <c r="AV675" s="19"/>
      <c r="AW675" s="19"/>
      <c r="AX675" s="19"/>
      <c r="AY675" s="19"/>
      <c r="AZ675" s="19"/>
      <c r="BA675" s="19"/>
      <c r="BB675" s="19"/>
      <c r="BC675" s="19"/>
      <c r="BD675" s="19"/>
      <c r="BE675" s="19"/>
      <c r="BF675" s="19"/>
      <c r="BG675" s="19"/>
      <c r="BH675" s="19"/>
      <c r="BI675" s="19"/>
      <c r="BJ675" s="19"/>
      <c r="BK675" s="19"/>
      <c r="BL675" s="19"/>
      <c r="BM675" s="19"/>
      <c r="BN675" s="19"/>
      <c r="BO675" s="19"/>
      <c r="BP675" s="19"/>
      <c r="BQ675" s="19"/>
      <c r="BR675" s="19"/>
      <c r="BS675" s="19"/>
      <c r="BT675" s="19"/>
      <c r="BU675" s="19"/>
      <c r="BV675" s="19"/>
      <c r="BW675" s="19"/>
      <c r="BX675" s="19"/>
      <c r="BY675" s="19"/>
      <c r="BZ675" s="19"/>
      <c r="CA675" s="19"/>
      <c r="CB675" s="19"/>
      <c r="CC675" s="19"/>
      <c r="CD675" s="19"/>
      <c r="CE675" s="19"/>
      <c r="CF675" s="19"/>
      <c r="CG675" s="19"/>
      <c r="CH675" s="19"/>
      <c r="CI675" s="19"/>
      <c r="CJ675" s="19"/>
      <c r="CK675" s="19"/>
      <c r="CL675" s="19"/>
      <c r="CM675" s="19"/>
      <c r="CN675" s="19"/>
      <c r="CO675" s="19"/>
      <c r="CP675" s="19"/>
      <c r="CQ675" s="19"/>
      <c r="CR675" s="19"/>
      <c r="CS675" s="19"/>
      <c r="CT675" s="19"/>
      <c r="CU675" s="19"/>
      <c r="CV675" s="19"/>
      <c r="CW675" s="19"/>
      <c r="CX675" s="19"/>
      <c r="CY675" s="19"/>
      <c r="CZ675" s="19"/>
      <c r="DA675" s="19"/>
      <c r="DB675" s="19"/>
      <c r="DC675" s="19"/>
      <c r="DD675" s="19"/>
      <c r="DE675" s="19"/>
      <c r="DF675" s="19"/>
      <c r="DG675" s="19"/>
      <c r="DH675" s="19"/>
      <c r="DI675" s="19"/>
      <c r="DJ675" s="19"/>
      <c r="DK675" s="19"/>
      <c r="DL675" s="19"/>
    </row>
    <row r="676" spans="1:116" x14ac:dyDescent="0.35">
      <c r="D676" t="s">
        <v>812</v>
      </c>
      <c r="E676" s="8" t="str">
        <f t="shared" si="865"/>
        <v>676 LISTSALES-PV</v>
      </c>
      <c r="G676" s="158" t="s">
        <v>519</v>
      </c>
      <c r="H676" s="31"/>
      <c r="I676" s="73"/>
      <c r="J676" s="73"/>
      <c r="K676" s="23">
        <f t="shared" ref="K676:P681" ca="1" si="878">SUMIF($3:$3,K$2,676:676)</f>
        <v>120000</v>
      </c>
      <c r="L676" s="23">
        <f t="shared" ca="1" si="878"/>
        <v>120000</v>
      </c>
      <c r="M676" s="23">
        <f t="shared" ca="1" si="878"/>
        <v>120000</v>
      </c>
      <c r="N676" s="23">
        <f t="shared" ca="1" si="878"/>
        <v>120000</v>
      </c>
      <c r="O676" s="23">
        <f t="shared" ca="1" si="878"/>
        <v>120000</v>
      </c>
      <c r="P676" s="23">
        <f t="shared" ca="1" si="878"/>
        <v>120000</v>
      </c>
      <c r="R676" s="33"/>
      <c r="S676" s="24">
        <f ca="1">+S661*S669</f>
        <v>10000</v>
      </c>
      <c r="T676" s="24">
        <f t="shared" ref="T676:CE677" ca="1" si="879">+T661*T669</f>
        <v>10000</v>
      </c>
      <c r="U676" s="24">
        <f t="shared" ca="1" si="879"/>
        <v>10000</v>
      </c>
      <c r="V676" s="24">
        <f t="shared" ca="1" si="879"/>
        <v>10000</v>
      </c>
      <c r="W676" s="24">
        <f t="shared" ca="1" si="879"/>
        <v>10000</v>
      </c>
      <c r="X676" s="24">
        <f t="shared" ca="1" si="879"/>
        <v>10000</v>
      </c>
      <c r="Y676" s="24">
        <f t="shared" ca="1" si="879"/>
        <v>10000</v>
      </c>
      <c r="Z676" s="24">
        <f t="shared" ca="1" si="879"/>
        <v>10000</v>
      </c>
      <c r="AA676" s="24">
        <f t="shared" ca="1" si="879"/>
        <v>10000</v>
      </c>
      <c r="AB676" s="24">
        <f t="shared" ca="1" si="879"/>
        <v>10000</v>
      </c>
      <c r="AC676" s="24">
        <f t="shared" ca="1" si="879"/>
        <v>10000</v>
      </c>
      <c r="AD676" s="24">
        <f t="shared" ca="1" si="879"/>
        <v>10000</v>
      </c>
      <c r="AE676" s="24">
        <f t="shared" ca="1" si="879"/>
        <v>10000</v>
      </c>
      <c r="AF676" s="24">
        <f t="shared" ca="1" si="879"/>
        <v>10000</v>
      </c>
      <c r="AG676" s="24">
        <f t="shared" ca="1" si="879"/>
        <v>10000</v>
      </c>
      <c r="AH676" s="24">
        <f t="shared" ca="1" si="879"/>
        <v>10000</v>
      </c>
      <c r="AI676" s="24">
        <f t="shared" ca="1" si="879"/>
        <v>10000</v>
      </c>
      <c r="AJ676" s="24">
        <f t="shared" ca="1" si="879"/>
        <v>10000</v>
      </c>
      <c r="AK676" s="24">
        <f t="shared" ca="1" si="879"/>
        <v>10000</v>
      </c>
      <c r="AL676" s="24">
        <f t="shared" ca="1" si="879"/>
        <v>10000</v>
      </c>
      <c r="AM676" s="24">
        <f t="shared" ca="1" si="879"/>
        <v>10000</v>
      </c>
      <c r="AN676" s="24">
        <f t="shared" ca="1" si="879"/>
        <v>10000</v>
      </c>
      <c r="AO676" s="24">
        <f t="shared" ca="1" si="879"/>
        <v>10000</v>
      </c>
      <c r="AP676" s="24">
        <f t="shared" ca="1" si="879"/>
        <v>10000</v>
      </c>
      <c r="AQ676" s="24">
        <f t="shared" ca="1" si="879"/>
        <v>10000</v>
      </c>
      <c r="AR676" s="24">
        <f t="shared" ca="1" si="879"/>
        <v>10000</v>
      </c>
      <c r="AS676" s="24">
        <f t="shared" ca="1" si="879"/>
        <v>10000</v>
      </c>
      <c r="AT676" s="24">
        <f t="shared" ca="1" si="879"/>
        <v>10000</v>
      </c>
      <c r="AU676" s="24">
        <f t="shared" ca="1" si="879"/>
        <v>10000</v>
      </c>
      <c r="AV676" s="24">
        <f t="shared" ca="1" si="879"/>
        <v>10000</v>
      </c>
      <c r="AW676" s="24">
        <f t="shared" ca="1" si="879"/>
        <v>10000</v>
      </c>
      <c r="AX676" s="24">
        <f t="shared" ca="1" si="879"/>
        <v>10000</v>
      </c>
      <c r="AY676" s="24">
        <f t="shared" ca="1" si="879"/>
        <v>10000</v>
      </c>
      <c r="AZ676" s="24">
        <f t="shared" ca="1" si="879"/>
        <v>10000</v>
      </c>
      <c r="BA676" s="24">
        <f t="shared" ca="1" si="879"/>
        <v>10000</v>
      </c>
      <c r="BB676" s="24">
        <f t="shared" ca="1" si="879"/>
        <v>10000</v>
      </c>
      <c r="BC676" s="24">
        <f t="shared" ca="1" si="879"/>
        <v>10000</v>
      </c>
      <c r="BD676" s="24">
        <f t="shared" ca="1" si="879"/>
        <v>10000</v>
      </c>
      <c r="BE676" s="24">
        <f t="shared" ca="1" si="879"/>
        <v>10000</v>
      </c>
      <c r="BF676" s="24">
        <f t="shared" ca="1" si="879"/>
        <v>10000</v>
      </c>
      <c r="BG676" s="24">
        <f t="shared" ca="1" si="879"/>
        <v>10000</v>
      </c>
      <c r="BH676" s="24">
        <f t="shared" ca="1" si="879"/>
        <v>10000</v>
      </c>
      <c r="BI676" s="24">
        <f t="shared" ca="1" si="879"/>
        <v>10000</v>
      </c>
      <c r="BJ676" s="24">
        <f t="shared" ca="1" si="879"/>
        <v>10000</v>
      </c>
      <c r="BK676" s="24">
        <f t="shared" ca="1" si="879"/>
        <v>10000</v>
      </c>
      <c r="BL676" s="24">
        <f t="shared" ca="1" si="879"/>
        <v>10000</v>
      </c>
      <c r="BM676" s="24">
        <f t="shared" ca="1" si="879"/>
        <v>10000</v>
      </c>
      <c r="BN676" s="24">
        <f t="shared" ca="1" si="879"/>
        <v>10000</v>
      </c>
      <c r="BO676" s="24">
        <f t="shared" ca="1" si="879"/>
        <v>10000</v>
      </c>
      <c r="BP676" s="24">
        <f t="shared" ca="1" si="879"/>
        <v>10000</v>
      </c>
      <c r="BQ676" s="24">
        <f t="shared" ca="1" si="879"/>
        <v>10000</v>
      </c>
      <c r="BR676" s="24">
        <f t="shared" ca="1" si="879"/>
        <v>10000</v>
      </c>
      <c r="BS676" s="24">
        <f t="shared" ca="1" si="879"/>
        <v>10000</v>
      </c>
      <c r="BT676" s="24">
        <f t="shared" ca="1" si="879"/>
        <v>10000</v>
      </c>
      <c r="BU676" s="24">
        <f t="shared" ca="1" si="879"/>
        <v>10000</v>
      </c>
      <c r="BV676" s="24">
        <f t="shared" ca="1" si="879"/>
        <v>10000</v>
      </c>
      <c r="BW676" s="24">
        <f t="shared" ca="1" si="879"/>
        <v>10000</v>
      </c>
      <c r="BX676" s="24">
        <f t="shared" ca="1" si="879"/>
        <v>10000</v>
      </c>
      <c r="BY676" s="24">
        <f t="shared" ca="1" si="879"/>
        <v>10000</v>
      </c>
      <c r="BZ676" s="24">
        <f t="shared" ca="1" si="879"/>
        <v>10000</v>
      </c>
      <c r="CA676" s="24">
        <f t="shared" ca="1" si="879"/>
        <v>10000</v>
      </c>
      <c r="CB676" s="24">
        <f t="shared" ca="1" si="879"/>
        <v>10000</v>
      </c>
      <c r="CC676" s="24">
        <f t="shared" ca="1" si="879"/>
        <v>10000</v>
      </c>
      <c r="CD676" s="24">
        <f t="shared" ca="1" si="879"/>
        <v>10000</v>
      </c>
      <c r="CE676" s="24">
        <f t="shared" ca="1" si="879"/>
        <v>10000</v>
      </c>
      <c r="CF676" s="24">
        <f t="shared" ref="CF676:DL680" ca="1" si="880">+CF661*CF669</f>
        <v>10000</v>
      </c>
      <c r="CG676" s="24">
        <f t="shared" ca="1" si="880"/>
        <v>10000</v>
      </c>
      <c r="CH676" s="24">
        <f t="shared" ca="1" si="880"/>
        <v>10000</v>
      </c>
      <c r="CI676" s="24">
        <f t="shared" ca="1" si="880"/>
        <v>10000</v>
      </c>
      <c r="CJ676" s="24">
        <f t="shared" ca="1" si="880"/>
        <v>10000</v>
      </c>
      <c r="CK676" s="24">
        <f t="shared" ca="1" si="880"/>
        <v>10000</v>
      </c>
      <c r="CL676" s="24">
        <f t="shared" ca="1" si="880"/>
        <v>10000</v>
      </c>
      <c r="CM676" s="24" t="e">
        <f t="shared" ca="1" si="880"/>
        <v>#N/A</v>
      </c>
      <c r="CN676" s="24" t="e">
        <f t="shared" ca="1" si="880"/>
        <v>#N/A</v>
      </c>
      <c r="CO676" s="24" t="e">
        <f t="shared" ca="1" si="880"/>
        <v>#N/A</v>
      </c>
      <c r="CP676" s="24" t="e">
        <f t="shared" ca="1" si="880"/>
        <v>#N/A</v>
      </c>
      <c r="CQ676" s="24" t="e">
        <f t="shared" ca="1" si="880"/>
        <v>#N/A</v>
      </c>
      <c r="CR676" s="24" t="e">
        <f t="shared" ca="1" si="880"/>
        <v>#N/A</v>
      </c>
      <c r="CS676" s="24" t="e">
        <f t="shared" ca="1" si="880"/>
        <v>#N/A</v>
      </c>
      <c r="CT676" s="24" t="e">
        <f t="shared" ca="1" si="880"/>
        <v>#N/A</v>
      </c>
      <c r="CU676" s="24" t="e">
        <f t="shared" ca="1" si="880"/>
        <v>#N/A</v>
      </c>
      <c r="CV676" s="24" t="e">
        <f t="shared" ca="1" si="880"/>
        <v>#N/A</v>
      </c>
      <c r="CW676" s="24" t="e">
        <f t="shared" ca="1" si="880"/>
        <v>#N/A</v>
      </c>
      <c r="CX676" s="24" t="e">
        <f t="shared" ca="1" si="880"/>
        <v>#N/A</v>
      </c>
      <c r="CY676" s="24" t="e">
        <f t="shared" ca="1" si="880"/>
        <v>#N/A</v>
      </c>
      <c r="CZ676" s="24" t="e">
        <f t="shared" ca="1" si="880"/>
        <v>#N/A</v>
      </c>
      <c r="DA676" s="24" t="e">
        <f t="shared" ca="1" si="880"/>
        <v>#N/A</v>
      </c>
      <c r="DB676" s="24" t="e">
        <f t="shared" ca="1" si="880"/>
        <v>#N/A</v>
      </c>
      <c r="DC676" s="24" t="e">
        <f t="shared" ca="1" si="880"/>
        <v>#N/A</v>
      </c>
      <c r="DD676" s="24" t="e">
        <f t="shared" ca="1" si="880"/>
        <v>#N/A</v>
      </c>
      <c r="DE676" s="24" t="e">
        <f t="shared" ca="1" si="880"/>
        <v>#N/A</v>
      </c>
      <c r="DF676" s="24" t="e">
        <f t="shared" ca="1" si="880"/>
        <v>#N/A</v>
      </c>
      <c r="DG676" s="24" t="e">
        <f t="shared" ca="1" si="880"/>
        <v>#N/A</v>
      </c>
      <c r="DH676" s="24" t="e">
        <f t="shared" ca="1" si="880"/>
        <v>#N/A</v>
      </c>
      <c r="DI676" s="24" t="e">
        <f t="shared" ca="1" si="880"/>
        <v>#N/A</v>
      </c>
      <c r="DJ676" s="24" t="e">
        <f t="shared" ca="1" si="880"/>
        <v>#N/A</v>
      </c>
      <c r="DK676" s="24" t="e">
        <f t="shared" ca="1" si="880"/>
        <v>#N/A</v>
      </c>
      <c r="DL676" s="24" t="e">
        <f t="shared" ca="1" si="880"/>
        <v>#N/A</v>
      </c>
    </row>
    <row r="677" spans="1:116" x14ac:dyDescent="0.35">
      <c r="D677" t="s">
        <v>812</v>
      </c>
      <c r="E677" s="8" t="str">
        <f t="shared" si="865"/>
        <v>677 LISTSALES-PV</v>
      </c>
      <c r="G677" s="158" t="s">
        <v>520</v>
      </c>
      <c r="H677" s="31"/>
      <c r="I677" s="73"/>
      <c r="J677" s="73"/>
      <c r="K677" s="23">
        <f t="shared" ca="1" si="878"/>
        <v>120000</v>
      </c>
      <c r="L677" s="23">
        <f t="shared" ca="1" si="878"/>
        <v>120000</v>
      </c>
      <c r="M677" s="23">
        <f t="shared" ca="1" si="878"/>
        <v>120000</v>
      </c>
      <c r="N677" s="23">
        <f t="shared" ca="1" si="878"/>
        <v>120000</v>
      </c>
      <c r="O677" s="23">
        <f t="shared" ca="1" si="878"/>
        <v>120000</v>
      </c>
      <c r="P677" s="23">
        <f t="shared" ca="1" si="878"/>
        <v>120000</v>
      </c>
      <c r="R677" s="33"/>
      <c r="S677" s="24">
        <f t="shared" ref="S677:AH680" ca="1" si="881">+S662*S670</f>
        <v>10000</v>
      </c>
      <c r="T677" s="24">
        <f t="shared" ca="1" si="881"/>
        <v>10000</v>
      </c>
      <c r="U677" s="24">
        <f t="shared" ca="1" si="881"/>
        <v>10000</v>
      </c>
      <c r="V677" s="24">
        <f t="shared" ca="1" si="881"/>
        <v>10000</v>
      </c>
      <c r="W677" s="24">
        <f t="shared" ca="1" si="881"/>
        <v>10000</v>
      </c>
      <c r="X677" s="24">
        <f t="shared" ca="1" si="881"/>
        <v>10000</v>
      </c>
      <c r="Y677" s="24">
        <f t="shared" ca="1" si="881"/>
        <v>10000</v>
      </c>
      <c r="Z677" s="24">
        <f t="shared" ca="1" si="881"/>
        <v>10000</v>
      </c>
      <c r="AA677" s="24">
        <f t="shared" ca="1" si="881"/>
        <v>10000</v>
      </c>
      <c r="AB677" s="24">
        <f t="shared" ca="1" si="881"/>
        <v>10000</v>
      </c>
      <c r="AC677" s="24">
        <f t="shared" ca="1" si="881"/>
        <v>10000</v>
      </c>
      <c r="AD677" s="24">
        <f t="shared" ca="1" si="881"/>
        <v>10000</v>
      </c>
      <c r="AE677" s="24">
        <f t="shared" ca="1" si="881"/>
        <v>10000</v>
      </c>
      <c r="AF677" s="24">
        <f t="shared" ca="1" si="881"/>
        <v>10000</v>
      </c>
      <c r="AG677" s="24">
        <f t="shared" ca="1" si="881"/>
        <v>10000</v>
      </c>
      <c r="AH677" s="24">
        <f t="shared" ca="1" si="881"/>
        <v>10000</v>
      </c>
      <c r="AI677" s="24">
        <f t="shared" ca="1" si="879"/>
        <v>10000</v>
      </c>
      <c r="AJ677" s="24">
        <f t="shared" ca="1" si="879"/>
        <v>10000</v>
      </c>
      <c r="AK677" s="24">
        <f t="shared" ca="1" si="879"/>
        <v>10000</v>
      </c>
      <c r="AL677" s="24">
        <f t="shared" ca="1" si="879"/>
        <v>10000</v>
      </c>
      <c r="AM677" s="24">
        <f t="shared" ca="1" si="879"/>
        <v>10000</v>
      </c>
      <c r="AN677" s="24">
        <f t="shared" ca="1" si="879"/>
        <v>10000</v>
      </c>
      <c r="AO677" s="24">
        <f t="shared" ca="1" si="879"/>
        <v>10000</v>
      </c>
      <c r="AP677" s="24">
        <f t="shared" ca="1" si="879"/>
        <v>10000</v>
      </c>
      <c r="AQ677" s="24">
        <f t="shared" ca="1" si="879"/>
        <v>10000</v>
      </c>
      <c r="AR677" s="24">
        <f t="shared" ca="1" si="879"/>
        <v>10000</v>
      </c>
      <c r="AS677" s="24">
        <f t="shared" ca="1" si="879"/>
        <v>10000</v>
      </c>
      <c r="AT677" s="24">
        <f t="shared" ca="1" si="879"/>
        <v>10000</v>
      </c>
      <c r="AU677" s="24">
        <f t="shared" ca="1" si="879"/>
        <v>10000</v>
      </c>
      <c r="AV677" s="24">
        <f t="shared" ca="1" si="879"/>
        <v>10000</v>
      </c>
      <c r="AW677" s="24">
        <f t="shared" ca="1" si="879"/>
        <v>10000</v>
      </c>
      <c r="AX677" s="24">
        <f t="shared" ca="1" si="879"/>
        <v>10000</v>
      </c>
      <c r="AY677" s="24">
        <f t="shared" ca="1" si="879"/>
        <v>10000</v>
      </c>
      <c r="AZ677" s="24">
        <f t="shared" ca="1" si="879"/>
        <v>10000</v>
      </c>
      <c r="BA677" s="24">
        <f t="shared" ca="1" si="879"/>
        <v>10000</v>
      </c>
      <c r="BB677" s="24">
        <f t="shared" ca="1" si="879"/>
        <v>10000</v>
      </c>
      <c r="BC677" s="24">
        <f t="shared" ca="1" si="879"/>
        <v>10000</v>
      </c>
      <c r="BD677" s="24">
        <f t="shared" ca="1" si="879"/>
        <v>10000</v>
      </c>
      <c r="BE677" s="24">
        <f t="shared" ca="1" si="879"/>
        <v>10000</v>
      </c>
      <c r="BF677" s="24">
        <f t="shared" ca="1" si="879"/>
        <v>10000</v>
      </c>
      <c r="BG677" s="24">
        <f t="shared" ca="1" si="879"/>
        <v>10000</v>
      </c>
      <c r="BH677" s="24">
        <f t="shared" ca="1" si="879"/>
        <v>10000</v>
      </c>
      <c r="BI677" s="24">
        <f t="shared" ca="1" si="879"/>
        <v>10000</v>
      </c>
      <c r="BJ677" s="24">
        <f t="shared" ca="1" si="879"/>
        <v>10000</v>
      </c>
      <c r="BK677" s="24">
        <f t="shared" ca="1" si="879"/>
        <v>10000</v>
      </c>
      <c r="BL677" s="24">
        <f t="shared" ca="1" si="879"/>
        <v>10000</v>
      </c>
      <c r="BM677" s="24">
        <f t="shared" ca="1" si="879"/>
        <v>10000</v>
      </c>
      <c r="BN677" s="24">
        <f t="shared" ca="1" si="879"/>
        <v>10000</v>
      </c>
      <c r="BO677" s="24">
        <f t="shared" ca="1" si="879"/>
        <v>10000</v>
      </c>
      <c r="BP677" s="24">
        <f t="shared" ca="1" si="879"/>
        <v>10000</v>
      </c>
      <c r="BQ677" s="24">
        <f t="shared" ca="1" si="879"/>
        <v>10000</v>
      </c>
      <c r="BR677" s="24">
        <f t="shared" ca="1" si="879"/>
        <v>10000</v>
      </c>
      <c r="BS677" s="24">
        <f t="shared" ca="1" si="879"/>
        <v>10000</v>
      </c>
      <c r="BT677" s="24">
        <f t="shared" ca="1" si="879"/>
        <v>10000</v>
      </c>
      <c r="BU677" s="24">
        <f t="shared" ca="1" si="879"/>
        <v>10000</v>
      </c>
      <c r="BV677" s="24">
        <f t="shared" ca="1" si="879"/>
        <v>10000</v>
      </c>
      <c r="BW677" s="24">
        <f t="shared" ca="1" si="879"/>
        <v>10000</v>
      </c>
      <c r="BX677" s="24">
        <f t="shared" ca="1" si="879"/>
        <v>10000</v>
      </c>
      <c r="BY677" s="24">
        <f t="shared" ca="1" si="879"/>
        <v>10000</v>
      </c>
      <c r="BZ677" s="24">
        <f t="shared" ca="1" si="879"/>
        <v>10000</v>
      </c>
      <c r="CA677" s="24">
        <f t="shared" ca="1" si="879"/>
        <v>10000</v>
      </c>
      <c r="CB677" s="24">
        <f t="shared" ca="1" si="879"/>
        <v>10000</v>
      </c>
      <c r="CC677" s="24">
        <f t="shared" ca="1" si="879"/>
        <v>10000</v>
      </c>
      <c r="CD677" s="24">
        <f t="shared" ca="1" si="879"/>
        <v>10000</v>
      </c>
      <c r="CE677" s="24">
        <f t="shared" ca="1" si="879"/>
        <v>10000</v>
      </c>
      <c r="CF677" s="24">
        <f t="shared" ca="1" si="880"/>
        <v>10000</v>
      </c>
      <c r="CG677" s="24">
        <f t="shared" ca="1" si="880"/>
        <v>10000</v>
      </c>
      <c r="CH677" s="24">
        <f t="shared" ca="1" si="880"/>
        <v>10000</v>
      </c>
      <c r="CI677" s="24">
        <f t="shared" ca="1" si="880"/>
        <v>10000</v>
      </c>
      <c r="CJ677" s="24">
        <f t="shared" ca="1" si="880"/>
        <v>10000</v>
      </c>
      <c r="CK677" s="24">
        <f t="shared" ca="1" si="880"/>
        <v>10000</v>
      </c>
      <c r="CL677" s="24">
        <f t="shared" ca="1" si="880"/>
        <v>10000</v>
      </c>
      <c r="CM677" s="24" t="e">
        <f t="shared" ca="1" si="880"/>
        <v>#N/A</v>
      </c>
      <c r="CN677" s="24" t="e">
        <f t="shared" ca="1" si="880"/>
        <v>#N/A</v>
      </c>
      <c r="CO677" s="24" t="e">
        <f t="shared" ca="1" si="880"/>
        <v>#N/A</v>
      </c>
      <c r="CP677" s="24" t="e">
        <f t="shared" ca="1" si="880"/>
        <v>#N/A</v>
      </c>
      <c r="CQ677" s="24" t="e">
        <f t="shared" ca="1" si="880"/>
        <v>#N/A</v>
      </c>
      <c r="CR677" s="24" t="e">
        <f t="shared" ca="1" si="880"/>
        <v>#N/A</v>
      </c>
      <c r="CS677" s="24" t="e">
        <f t="shared" ca="1" si="880"/>
        <v>#N/A</v>
      </c>
      <c r="CT677" s="24" t="e">
        <f t="shared" ca="1" si="880"/>
        <v>#N/A</v>
      </c>
      <c r="CU677" s="24" t="e">
        <f t="shared" ca="1" si="880"/>
        <v>#N/A</v>
      </c>
      <c r="CV677" s="24" t="e">
        <f t="shared" ca="1" si="880"/>
        <v>#N/A</v>
      </c>
      <c r="CW677" s="24" t="e">
        <f t="shared" ca="1" si="880"/>
        <v>#N/A</v>
      </c>
      <c r="CX677" s="24" t="e">
        <f t="shared" ca="1" si="880"/>
        <v>#N/A</v>
      </c>
      <c r="CY677" s="24" t="e">
        <f t="shared" ca="1" si="880"/>
        <v>#N/A</v>
      </c>
      <c r="CZ677" s="24" t="e">
        <f t="shared" ca="1" si="880"/>
        <v>#N/A</v>
      </c>
      <c r="DA677" s="24" t="e">
        <f t="shared" ca="1" si="880"/>
        <v>#N/A</v>
      </c>
      <c r="DB677" s="24" t="e">
        <f t="shared" ca="1" si="880"/>
        <v>#N/A</v>
      </c>
      <c r="DC677" s="24" t="e">
        <f t="shared" ca="1" si="880"/>
        <v>#N/A</v>
      </c>
      <c r="DD677" s="24" t="e">
        <f t="shared" ca="1" si="880"/>
        <v>#N/A</v>
      </c>
      <c r="DE677" s="24" t="e">
        <f t="shared" ca="1" si="880"/>
        <v>#N/A</v>
      </c>
      <c r="DF677" s="24" t="e">
        <f t="shared" ca="1" si="880"/>
        <v>#N/A</v>
      </c>
      <c r="DG677" s="24" t="e">
        <f t="shared" ca="1" si="880"/>
        <v>#N/A</v>
      </c>
      <c r="DH677" s="24" t="e">
        <f t="shared" ca="1" si="880"/>
        <v>#N/A</v>
      </c>
      <c r="DI677" s="24" t="e">
        <f t="shared" ca="1" si="880"/>
        <v>#N/A</v>
      </c>
      <c r="DJ677" s="24" t="e">
        <f t="shared" ca="1" si="880"/>
        <v>#N/A</v>
      </c>
      <c r="DK677" s="24" t="e">
        <f t="shared" ca="1" si="880"/>
        <v>#N/A</v>
      </c>
      <c r="DL677" s="24" t="e">
        <f t="shared" ca="1" si="880"/>
        <v>#N/A</v>
      </c>
    </row>
    <row r="678" spans="1:116" x14ac:dyDescent="0.35">
      <c r="D678" t="s">
        <v>812</v>
      </c>
      <c r="E678" s="8" t="str">
        <f t="shared" si="865"/>
        <v>678 LISTSALES-PV</v>
      </c>
      <c r="G678" s="158" t="s">
        <v>808</v>
      </c>
      <c r="H678" s="31"/>
      <c r="I678" s="73"/>
      <c r="J678" s="73"/>
      <c r="K678" s="23">
        <f t="shared" ca="1" si="878"/>
        <v>60000</v>
      </c>
      <c r="L678" s="23">
        <f t="shared" ca="1" si="878"/>
        <v>60000</v>
      </c>
      <c r="M678" s="23">
        <f t="shared" ca="1" si="878"/>
        <v>60000</v>
      </c>
      <c r="N678" s="23">
        <f t="shared" ca="1" si="878"/>
        <v>60000</v>
      </c>
      <c r="O678" s="23">
        <f t="shared" ca="1" si="878"/>
        <v>60000</v>
      </c>
      <c r="P678" s="23">
        <f t="shared" ca="1" si="878"/>
        <v>60000</v>
      </c>
      <c r="R678" s="33"/>
      <c r="S678" s="24">
        <f t="shared" ca="1" si="881"/>
        <v>5000</v>
      </c>
      <c r="T678" s="24">
        <f t="shared" ref="T678:CE680" ca="1" si="882">+T663*T671</f>
        <v>5000</v>
      </c>
      <c r="U678" s="24">
        <f t="shared" ca="1" si="882"/>
        <v>5000</v>
      </c>
      <c r="V678" s="24">
        <f t="shared" ca="1" si="882"/>
        <v>5000</v>
      </c>
      <c r="W678" s="24">
        <f t="shared" ca="1" si="882"/>
        <v>5000</v>
      </c>
      <c r="X678" s="24">
        <f t="shared" ca="1" si="882"/>
        <v>5000</v>
      </c>
      <c r="Y678" s="24">
        <f t="shared" ca="1" si="882"/>
        <v>5000</v>
      </c>
      <c r="Z678" s="24">
        <f t="shared" ca="1" si="882"/>
        <v>5000</v>
      </c>
      <c r="AA678" s="24">
        <f t="shared" ca="1" si="882"/>
        <v>5000</v>
      </c>
      <c r="AB678" s="24">
        <f t="shared" ca="1" si="882"/>
        <v>5000</v>
      </c>
      <c r="AC678" s="24">
        <f t="shared" ca="1" si="882"/>
        <v>5000</v>
      </c>
      <c r="AD678" s="24">
        <f t="shared" ca="1" si="882"/>
        <v>5000</v>
      </c>
      <c r="AE678" s="24">
        <f t="shared" ca="1" si="882"/>
        <v>5000</v>
      </c>
      <c r="AF678" s="24">
        <f t="shared" ca="1" si="882"/>
        <v>5000</v>
      </c>
      <c r="AG678" s="24">
        <f t="shared" ca="1" si="882"/>
        <v>5000</v>
      </c>
      <c r="AH678" s="24">
        <f t="shared" ca="1" si="882"/>
        <v>5000</v>
      </c>
      <c r="AI678" s="24">
        <f t="shared" ca="1" si="882"/>
        <v>5000</v>
      </c>
      <c r="AJ678" s="24">
        <f t="shared" ca="1" si="882"/>
        <v>5000</v>
      </c>
      <c r="AK678" s="24">
        <f t="shared" ca="1" si="882"/>
        <v>5000</v>
      </c>
      <c r="AL678" s="24">
        <f t="shared" ca="1" si="882"/>
        <v>5000</v>
      </c>
      <c r="AM678" s="24">
        <f t="shared" ca="1" si="882"/>
        <v>5000</v>
      </c>
      <c r="AN678" s="24">
        <f t="shared" ca="1" si="882"/>
        <v>5000</v>
      </c>
      <c r="AO678" s="24">
        <f t="shared" ca="1" si="882"/>
        <v>5000</v>
      </c>
      <c r="AP678" s="24">
        <f t="shared" ca="1" si="882"/>
        <v>5000</v>
      </c>
      <c r="AQ678" s="24">
        <f t="shared" ca="1" si="882"/>
        <v>5000</v>
      </c>
      <c r="AR678" s="24">
        <f t="shared" ca="1" si="882"/>
        <v>5000</v>
      </c>
      <c r="AS678" s="24">
        <f t="shared" ca="1" si="882"/>
        <v>5000</v>
      </c>
      <c r="AT678" s="24">
        <f t="shared" ca="1" si="882"/>
        <v>5000</v>
      </c>
      <c r="AU678" s="24">
        <f t="shared" ca="1" si="882"/>
        <v>5000</v>
      </c>
      <c r="AV678" s="24">
        <f t="shared" ca="1" si="882"/>
        <v>5000</v>
      </c>
      <c r="AW678" s="24">
        <f t="shared" ca="1" si="882"/>
        <v>5000</v>
      </c>
      <c r="AX678" s="24">
        <f t="shared" ca="1" si="882"/>
        <v>5000</v>
      </c>
      <c r="AY678" s="24">
        <f t="shared" ca="1" si="882"/>
        <v>5000</v>
      </c>
      <c r="AZ678" s="24">
        <f t="shared" ca="1" si="882"/>
        <v>5000</v>
      </c>
      <c r="BA678" s="24">
        <f t="shared" ca="1" si="882"/>
        <v>5000</v>
      </c>
      <c r="BB678" s="24">
        <f t="shared" ca="1" si="882"/>
        <v>5000</v>
      </c>
      <c r="BC678" s="24">
        <f t="shared" ca="1" si="882"/>
        <v>5000</v>
      </c>
      <c r="BD678" s="24">
        <f t="shared" ca="1" si="882"/>
        <v>5000</v>
      </c>
      <c r="BE678" s="24">
        <f t="shared" ca="1" si="882"/>
        <v>5000</v>
      </c>
      <c r="BF678" s="24">
        <f t="shared" ca="1" si="882"/>
        <v>5000</v>
      </c>
      <c r="BG678" s="24">
        <f t="shared" ca="1" si="882"/>
        <v>5000</v>
      </c>
      <c r="BH678" s="24">
        <f t="shared" ca="1" si="882"/>
        <v>5000</v>
      </c>
      <c r="BI678" s="24">
        <f t="shared" ca="1" si="882"/>
        <v>5000</v>
      </c>
      <c r="BJ678" s="24">
        <f t="shared" ca="1" si="882"/>
        <v>5000</v>
      </c>
      <c r="BK678" s="24">
        <f t="shared" ca="1" si="882"/>
        <v>5000</v>
      </c>
      <c r="BL678" s="24">
        <f t="shared" ca="1" si="882"/>
        <v>5000</v>
      </c>
      <c r="BM678" s="24">
        <f t="shared" ca="1" si="882"/>
        <v>5000</v>
      </c>
      <c r="BN678" s="24">
        <f t="shared" ca="1" si="882"/>
        <v>5000</v>
      </c>
      <c r="BO678" s="24">
        <f t="shared" ca="1" si="882"/>
        <v>5000</v>
      </c>
      <c r="BP678" s="24">
        <f t="shared" ca="1" si="882"/>
        <v>5000</v>
      </c>
      <c r="BQ678" s="24">
        <f t="shared" ca="1" si="882"/>
        <v>5000</v>
      </c>
      <c r="BR678" s="24">
        <f t="shared" ca="1" si="882"/>
        <v>5000</v>
      </c>
      <c r="BS678" s="24">
        <f t="shared" ca="1" si="882"/>
        <v>5000</v>
      </c>
      <c r="BT678" s="24">
        <f t="shared" ca="1" si="882"/>
        <v>5000</v>
      </c>
      <c r="BU678" s="24">
        <f t="shared" ca="1" si="882"/>
        <v>5000</v>
      </c>
      <c r="BV678" s="24">
        <f t="shared" ca="1" si="882"/>
        <v>5000</v>
      </c>
      <c r="BW678" s="24">
        <f t="shared" ca="1" si="882"/>
        <v>5000</v>
      </c>
      <c r="BX678" s="24">
        <f t="shared" ca="1" si="882"/>
        <v>5000</v>
      </c>
      <c r="BY678" s="24">
        <f t="shared" ca="1" si="882"/>
        <v>5000</v>
      </c>
      <c r="BZ678" s="24">
        <f t="shared" ca="1" si="882"/>
        <v>5000</v>
      </c>
      <c r="CA678" s="24">
        <f t="shared" ca="1" si="882"/>
        <v>5000</v>
      </c>
      <c r="CB678" s="24">
        <f t="shared" ca="1" si="882"/>
        <v>5000</v>
      </c>
      <c r="CC678" s="24">
        <f t="shared" ca="1" si="882"/>
        <v>5000</v>
      </c>
      <c r="CD678" s="24">
        <f t="shared" ca="1" si="882"/>
        <v>5000</v>
      </c>
      <c r="CE678" s="24">
        <f t="shared" ca="1" si="882"/>
        <v>5000</v>
      </c>
      <c r="CF678" s="24">
        <f t="shared" ca="1" si="880"/>
        <v>5000</v>
      </c>
      <c r="CG678" s="24">
        <f t="shared" ca="1" si="880"/>
        <v>5000</v>
      </c>
      <c r="CH678" s="24">
        <f t="shared" ca="1" si="880"/>
        <v>5000</v>
      </c>
      <c r="CI678" s="24">
        <f t="shared" ca="1" si="880"/>
        <v>5000</v>
      </c>
      <c r="CJ678" s="24">
        <f t="shared" ca="1" si="880"/>
        <v>5000</v>
      </c>
      <c r="CK678" s="24">
        <f t="shared" ca="1" si="880"/>
        <v>5000</v>
      </c>
      <c r="CL678" s="24">
        <f t="shared" ca="1" si="880"/>
        <v>5000</v>
      </c>
      <c r="CM678" s="24" t="e">
        <f t="shared" ca="1" si="880"/>
        <v>#N/A</v>
      </c>
      <c r="CN678" s="24" t="e">
        <f t="shared" ca="1" si="880"/>
        <v>#N/A</v>
      </c>
      <c r="CO678" s="24" t="e">
        <f t="shared" ca="1" si="880"/>
        <v>#N/A</v>
      </c>
      <c r="CP678" s="24" t="e">
        <f t="shared" ca="1" si="880"/>
        <v>#N/A</v>
      </c>
      <c r="CQ678" s="24" t="e">
        <f t="shared" ca="1" si="880"/>
        <v>#N/A</v>
      </c>
      <c r="CR678" s="24" t="e">
        <f t="shared" ca="1" si="880"/>
        <v>#N/A</v>
      </c>
      <c r="CS678" s="24" t="e">
        <f t="shared" ca="1" si="880"/>
        <v>#N/A</v>
      </c>
      <c r="CT678" s="24" t="e">
        <f t="shared" ca="1" si="880"/>
        <v>#N/A</v>
      </c>
      <c r="CU678" s="24" t="e">
        <f t="shared" ca="1" si="880"/>
        <v>#N/A</v>
      </c>
      <c r="CV678" s="24" t="e">
        <f t="shared" ca="1" si="880"/>
        <v>#N/A</v>
      </c>
      <c r="CW678" s="24" t="e">
        <f t="shared" ca="1" si="880"/>
        <v>#N/A</v>
      </c>
      <c r="CX678" s="24" t="e">
        <f t="shared" ca="1" si="880"/>
        <v>#N/A</v>
      </c>
      <c r="CY678" s="24" t="e">
        <f t="shared" ca="1" si="880"/>
        <v>#N/A</v>
      </c>
      <c r="CZ678" s="24" t="e">
        <f t="shared" ca="1" si="880"/>
        <v>#N/A</v>
      </c>
      <c r="DA678" s="24" t="e">
        <f t="shared" ca="1" si="880"/>
        <v>#N/A</v>
      </c>
      <c r="DB678" s="24" t="e">
        <f t="shared" ca="1" si="880"/>
        <v>#N/A</v>
      </c>
      <c r="DC678" s="24" t="e">
        <f t="shared" ca="1" si="880"/>
        <v>#N/A</v>
      </c>
      <c r="DD678" s="24" t="e">
        <f t="shared" ca="1" si="880"/>
        <v>#N/A</v>
      </c>
      <c r="DE678" s="24" t="e">
        <f t="shared" ca="1" si="880"/>
        <v>#N/A</v>
      </c>
      <c r="DF678" s="24" t="e">
        <f t="shared" ca="1" si="880"/>
        <v>#N/A</v>
      </c>
      <c r="DG678" s="24" t="e">
        <f t="shared" ca="1" si="880"/>
        <v>#N/A</v>
      </c>
      <c r="DH678" s="24" t="e">
        <f t="shared" ca="1" si="880"/>
        <v>#N/A</v>
      </c>
      <c r="DI678" s="24" t="e">
        <f t="shared" ca="1" si="880"/>
        <v>#N/A</v>
      </c>
      <c r="DJ678" s="24" t="e">
        <f t="shared" ca="1" si="880"/>
        <v>#N/A</v>
      </c>
      <c r="DK678" s="24" t="e">
        <f t="shared" ca="1" si="880"/>
        <v>#N/A</v>
      </c>
      <c r="DL678" s="24" t="e">
        <f t="shared" ca="1" si="880"/>
        <v>#N/A</v>
      </c>
    </row>
    <row r="679" spans="1:116" x14ac:dyDescent="0.35">
      <c r="D679" t="s">
        <v>812</v>
      </c>
      <c r="E679" s="8" t="str">
        <f t="shared" si="865"/>
        <v>679 LISTSALES-PV</v>
      </c>
      <c r="G679" s="158" t="s">
        <v>809</v>
      </c>
      <c r="H679" s="31"/>
      <c r="I679" s="73"/>
      <c r="J679" s="73"/>
      <c r="K679" s="23">
        <f t="shared" ca="1" si="878"/>
        <v>180000</v>
      </c>
      <c r="L679" s="23">
        <f t="shared" ca="1" si="878"/>
        <v>180000</v>
      </c>
      <c r="M679" s="23">
        <f t="shared" ca="1" si="878"/>
        <v>180000</v>
      </c>
      <c r="N679" s="23">
        <f t="shared" ca="1" si="878"/>
        <v>180000</v>
      </c>
      <c r="O679" s="23">
        <f t="shared" ca="1" si="878"/>
        <v>180000</v>
      </c>
      <c r="P679" s="23">
        <f t="shared" ca="1" si="878"/>
        <v>180000</v>
      </c>
      <c r="R679" s="33"/>
      <c r="S679" s="24">
        <f t="shared" ca="1" si="881"/>
        <v>15000</v>
      </c>
      <c r="T679" s="24">
        <f t="shared" ca="1" si="882"/>
        <v>15000</v>
      </c>
      <c r="U679" s="24">
        <f t="shared" ca="1" si="882"/>
        <v>15000</v>
      </c>
      <c r="V679" s="24">
        <f t="shared" ca="1" si="882"/>
        <v>15000</v>
      </c>
      <c r="W679" s="24">
        <f t="shared" ca="1" si="882"/>
        <v>15000</v>
      </c>
      <c r="X679" s="24">
        <f t="shared" ca="1" si="882"/>
        <v>15000</v>
      </c>
      <c r="Y679" s="24">
        <f t="shared" ca="1" si="882"/>
        <v>15000</v>
      </c>
      <c r="Z679" s="24">
        <f t="shared" ca="1" si="882"/>
        <v>15000</v>
      </c>
      <c r="AA679" s="24">
        <f t="shared" ca="1" si="882"/>
        <v>15000</v>
      </c>
      <c r="AB679" s="24">
        <f t="shared" ca="1" si="882"/>
        <v>15000</v>
      </c>
      <c r="AC679" s="24">
        <f t="shared" ca="1" si="882"/>
        <v>15000</v>
      </c>
      <c r="AD679" s="24">
        <f t="shared" ca="1" si="882"/>
        <v>15000</v>
      </c>
      <c r="AE679" s="24">
        <f t="shared" ca="1" si="882"/>
        <v>15000</v>
      </c>
      <c r="AF679" s="24">
        <f t="shared" ca="1" si="882"/>
        <v>15000</v>
      </c>
      <c r="AG679" s="24">
        <f t="shared" ca="1" si="882"/>
        <v>15000</v>
      </c>
      <c r="AH679" s="24">
        <f t="shared" ca="1" si="882"/>
        <v>15000</v>
      </c>
      <c r="AI679" s="24">
        <f t="shared" ca="1" si="882"/>
        <v>15000</v>
      </c>
      <c r="AJ679" s="24">
        <f t="shared" ca="1" si="882"/>
        <v>15000</v>
      </c>
      <c r="AK679" s="24">
        <f t="shared" ca="1" si="882"/>
        <v>15000</v>
      </c>
      <c r="AL679" s="24">
        <f t="shared" ca="1" si="882"/>
        <v>15000</v>
      </c>
      <c r="AM679" s="24">
        <f t="shared" ca="1" si="882"/>
        <v>15000</v>
      </c>
      <c r="AN679" s="24">
        <f t="shared" ca="1" si="882"/>
        <v>15000</v>
      </c>
      <c r="AO679" s="24">
        <f t="shared" ca="1" si="882"/>
        <v>15000</v>
      </c>
      <c r="AP679" s="24">
        <f t="shared" ca="1" si="882"/>
        <v>15000</v>
      </c>
      <c r="AQ679" s="24">
        <f t="shared" ca="1" si="882"/>
        <v>15000</v>
      </c>
      <c r="AR679" s="24">
        <f t="shared" ca="1" si="882"/>
        <v>15000</v>
      </c>
      <c r="AS679" s="24">
        <f t="shared" ca="1" si="882"/>
        <v>15000</v>
      </c>
      <c r="AT679" s="24">
        <f t="shared" ca="1" si="882"/>
        <v>15000</v>
      </c>
      <c r="AU679" s="24">
        <f t="shared" ca="1" si="882"/>
        <v>15000</v>
      </c>
      <c r="AV679" s="24">
        <f t="shared" ca="1" si="882"/>
        <v>15000</v>
      </c>
      <c r="AW679" s="24">
        <f t="shared" ca="1" si="882"/>
        <v>15000</v>
      </c>
      <c r="AX679" s="24">
        <f t="shared" ca="1" si="882"/>
        <v>15000</v>
      </c>
      <c r="AY679" s="24">
        <f t="shared" ca="1" si="882"/>
        <v>15000</v>
      </c>
      <c r="AZ679" s="24">
        <f t="shared" ca="1" si="882"/>
        <v>15000</v>
      </c>
      <c r="BA679" s="24">
        <f t="shared" ca="1" si="882"/>
        <v>15000</v>
      </c>
      <c r="BB679" s="24">
        <f t="shared" ca="1" si="882"/>
        <v>15000</v>
      </c>
      <c r="BC679" s="24">
        <f t="shared" ca="1" si="882"/>
        <v>15000</v>
      </c>
      <c r="BD679" s="24">
        <f t="shared" ca="1" si="882"/>
        <v>15000</v>
      </c>
      <c r="BE679" s="24">
        <f t="shared" ca="1" si="882"/>
        <v>15000</v>
      </c>
      <c r="BF679" s="24">
        <f t="shared" ca="1" si="882"/>
        <v>15000</v>
      </c>
      <c r="BG679" s="24">
        <f t="shared" ca="1" si="882"/>
        <v>15000</v>
      </c>
      <c r="BH679" s="24">
        <f t="shared" ca="1" si="882"/>
        <v>15000</v>
      </c>
      <c r="BI679" s="24">
        <f t="shared" ca="1" si="882"/>
        <v>15000</v>
      </c>
      <c r="BJ679" s="24">
        <f t="shared" ca="1" si="882"/>
        <v>15000</v>
      </c>
      <c r="BK679" s="24">
        <f t="shared" ca="1" si="882"/>
        <v>15000</v>
      </c>
      <c r="BL679" s="24">
        <f t="shared" ca="1" si="882"/>
        <v>15000</v>
      </c>
      <c r="BM679" s="24">
        <f t="shared" ca="1" si="882"/>
        <v>15000</v>
      </c>
      <c r="BN679" s="24">
        <f t="shared" ca="1" si="882"/>
        <v>15000</v>
      </c>
      <c r="BO679" s="24">
        <f t="shared" ca="1" si="882"/>
        <v>15000</v>
      </c>
      <c r="BP679" s="24">
        <f t="shared" ca="1" si="882"/>
        <v>15000</v>
      </c>
      <c r="BQ679" s="24">
        <f t="shared" ca="1" si="882"/>
        <v>15000</v>
      </c>
      <c r="BR679" s="24">
        <f t="shared" ca="1" si="882"/>
        <v>15000</v>
      </c>
      <c r="BS679" s="24">
        <f t="shared" ca="1" si="882"/>
        <v>15000</v>
      </c>
      <c r="BT679" s="24">
        <f t="shared" ca="1" si="882"/>
        <v>15000</v>
      </c>
      <c r="BU679" s="24">
        <f t="shared" ca="1" si="882"/>
        <v>15000</v>
      </c>
      <c r="BV679" s="24">
        <f t="shared" ca="1" si="882"/>
        <v>15000</v>
      </c>
      <c r="BW679" s="24">
        <f t="shared" ca="1" si="882"/>
        <v>15000</v>
      </c>
      <c r="BX679" s="24">
        <f t="shared" ca="1" si="882"/>
        <v>15000</v>
      </c>
      <c r="BY679" s="24">
        <f t="shared" ca="1" si="882"/>
        <v>15000</v>
      </c>
      <c r="BZ679" s="24">
        <f t="shared" ca="1" si="882"/>
        <v>15000</v>
      </c>
      <c r="CA679" s="24">
        <f t="shared" ca="1" si="882"/>
        <v>15000</v>
      </c>
      <c r="CB679" s="24">
        <f t="shared" ca="1" si="882"/>
        <v>15000</v>
      </c>
      <c r="CC679" s="24">
        <f t="shared" ca="1" si="882"/>
        <v>15000</v>
      </c>
      <c r="CD679" s="24">
        <f t="shared" ca="1" si="882"/>
        <v>15000</v>
      </c>
      <c r="CE679" s="24">
        <f t="shared" ca="1" si="882"/>
        <v>15000</v>
      </c>
      <c r="CF679" s="24">
        <f t="shared" ca="1" si="880"/>
        <v>15000</v>
      </c>
      <c r="CG679" s="24">
        <f t="shared" ca="1" si="880"/>
        <v>15000</v>
      </c>
      <c r="CH679" s="24">
        <f t="shared" ca="1" si="880"/>
        <v>15000</v>
      </c>
      <c r="CI679" s="24">
        <f t="shared" ca="1" si="880"/>
        <v>15000</v>
      </c>
      <c r="CJ679" s="24">
        <f t="shared" ca="1" si="880"/>
        <v>15000</v>
      </c>
      <c r="CK679" s="24">
        <f t="shared" ca="1" si="880"/>
        <v>15000</v>
      </c>
      <c r="CL679" s="24">
        <f t="shared" ca="1" si="880"/>
        <v>15000</v>
      </c>
      <c r="CM679" s="24" t="e">
        <f t="shared" ca="1" si="880"/>
        <v>#N/A</v>
      </c>
      <c r="CN679" s="24" t="e">
        <f t="shared" ca="1" si="880"/>
        <v>#N/A</v>
      </c>
      <c r="CO679" s="24" t="e">
        <f t="shared" ca="1" si="880"/>
        <v>#N/A</v>
      </c>
      <c r="CP679" s="24" t="e">
        <f t="shared" ca="1" si="880"/>
        <v>#N/A</v>
      </c>
      <c r="CQ679" s="24" t="e">
        <f t="shared" ca="1" si="880"/>
        <v>#N/A</v>
      </c>
      <c r="CR679" s="24" t="e">
        <f t="shared" ca="1" si="880"/>
        <v>#N/A</v>
      </c>
      <c r="CS679" s="24" t="e">
        <f t="shared" ca="1" si="880"/>
        <v>#N/A</v>
      </c>
      <c r="CT679" s="24" t="e">
        <f t="shared" ca="1" si="880"/>
        <v>#N/A</v>
      </c>
      <c r="CU679" s="24" t="e">
        <f t="shared" ca="1" si="880"/>
        <v>#N/A</v>
      </c>
      <c r="CV679" s="24" t="e">
        <f t="shared" ca="1" si="880"/>
        <v>#N/A</v>
      </c>
      <c r="CW679" s="24" t="e">
        <f t="shared" ca="1" si="880"/>
        <v>#N/A</v>
      </c>
      <c r="CX679" s="24" t="e">
        <f t="shared" ca="1" si="880"/>
        <v>#N/A</v>
      </c>
      <c r="CY679" s="24" t="e">
        <f t="shared" ca="1" si="880"/>
        <v>#N/A</v>
      </c>
      <c r="CZ679" s="24" t="e">
        <f t="shared" ca="1" si="880"/>
        <v>#N/A</v>
      </c>
      <c r="DA679" s="24" t="e">
        <f t="shared" ca="1" si="880"/>
        <v>#N/A</v>
      </c>
      <c r="DB679" s="24" t="e">
        <f t="shared" ca="1" si="880"/>
        <v>#N/A</v>
      </c>
      <c r="DC679" s="24" t="e">
        <f t="shared" ca="1" si="880"/>
        <v>#N/A</v>
      </c>
      <c r="DD679" s="24" t="e">
        <f t="shared" ca="1" si="880"/>
        <v>#N/A</v>
      </c>
      <c r="DE679" s="24" t="e">
        <f t="shared" ca="1" si="880"/>
        <v>#N/A</v>
      </c>
      <c r="DF679" s="24" t="e">
        <f t="shared" ca="1" si="880"/>
        <v>#N/A</v>
      </c>
      <c r="DG679" s="24" t="e">
        <f t="shared" ca="1" si="880"/>
        <v>#N/A</v>
      </c>
      <c r="DH679" s="24" t="e">
        <f t="shared" ca="1" si="880"/>
        <v>#N/A</v>
      </c>
      <c r="DI679" s="24" t="e">
        <f t="shared" ca="1" si="880"/>
        <v>#N/A</v>
      </c>
      <c r="DJ679" s="24" t="e">
        <f t="shared" ca="1" si="880"/>
        <v>#N/A</v>
      </c>
      <c r="DK679" s="24" t="e">
        <f t="shared" ca="1" si="880"/>
        <v>#N/A</v>
      </c>
      <c r="DL679" s="24" t="e">
        <f t="shared" ca="1" si="880"/>
        <v>#N/A</v>
      </c>
    </row>
    <row r="680" spans="1:116" x14ac:dyDescent="0.35">
      <c r="D680" t="s">
        <v>812</v>
      </c>
      <c r="E680" s="8" t="str">
        <f t="shared" si="865"/>
        <v>680 LISTSALES-PV</v>
      </c>
      <c r="G680" s="158" t="s">
        <v>810</v>
      </c>
      <c r="H680" s="31"/>
      <c r="I680" s="73"/>
      <c r="J680" s="73"/>
      <c r="K680" s="258">
        <f t="shared" ca="1" si="878"/>
        <v>120000</v>
      </c>
      <c r="L680" s="258">
        <f t="shared" ca="1" si="878"/>
        <v>120000</v>
      </c>
      <c r="M680" s="258">
        <f t="shared" ca="1" si="878"/>
        <v>120000</v>
      </c>
      <c r="N680" s="258">
        <f t="shared" ca="1" si="878"/>
        <v>120000</v>
      </c>
      <c r="O680" s="258">
        <f t="shared" ca="1" si="878"/>
        <v>120000</v>
      </c>
      <c r="P680" s="258">
        <f t="shared" ca="1" si="878"/>
        <v>120000</v>
      </c>
      <c r="R680" s="33"/>
      <c r="S680" s="138">
        <f t="shared" ca="1" si="881"/>
        <v>10000</v>
      </c>
      <c r="T680" s="138">
        <f t="shared" ca="1" si="882"/>
        <v>10000</v>
      </c>
      <c r="U680" s="138">
        <f t="shared" ca="1" si="882"/>
        <v>10000</v>
      </c>
      <c r="V680" s="138">
        <f t="shared" ca="1" si="882"/>
        <v>10000</v>
      </c>
      <c r="W680" s="138">
        <f t="shared" ca="1" si="882"/>
        <v>10000</v>
      </c>
      <c r="X680" s="138">
        <f t="shared" ca="1" si="882"/>
        <v>10000</v>
      </c>
      <c r="Y680" s="138">
        <f t="shared" ca="1" si="882"/>
        <v>10000</v>
      </c>
      <c r="Z680" s="138">
        <f t="shared" ca="1" si="882"/>
        <v>10000</v>
      </c>
      <c r="AA680" s="138">
        <f t="shared" ca="1" si="882"/>
        <v>10000</v>
      </c>
      <c r="AB680" s="138">
        <f t="shared" ca="1" si="882"/>
        <v>10000</v>
      </c>
      <c r="AC680" s="138">
        <f t="shared" ca="1" si="882"/>
        <v>10000</v>
      </c>
      <c r="AD680" s="138">
        <f t="shared" ca="1" si="882"/>
        <v>10000</v>
      </c>
      <c r="AE680" s="138">
        <f t="shared" ca="1" si="882"/>
        <v>10000</v>
      </c>
      <c r="AF680" s="138">
        <f t="shared" ca="1" si="882"/>
        <v>10000</v>
      </c>
      <c r="AG680" s="138">
        <f t="shared" ca="1" si="882"/>
        <v>10000</v>
      </c>
      <c r="AH680" s="138">
        <f t="shared" ca="1" si="882"/>
        <v>10000</v>
      </c>
      <c r="AI680" s="138">
        <f t="shared" ca="1" si="882"/>
        <v>10000</v>
      </c>
      <c r="AJ680" s="138">
        <f t="shared" ca="1" si="882"/>
        <v>10000</v>
      </c>
      <c r="AK680" s="138">
        <f t="shared" ca="1" si="882"/>
        <v>10000</v>
      </c>
      <c r="AL680" s="138">
        <f t="shared" ca="1" si="882"/>
        <v>10000</v>
      </c>
      <c r="AM680" s="138">
        <f t="shared" ca="1" si="882"/>
        <v>10000</v>
      </c>
      <c r="AN680" s="138">
        <f t="shared" ca="1" si="882"/>
        <v>10000</v>
      </c>
      <c r="AO680" s="138">
        <f t="shared" ca="1" si="882"/>
        <v>10000</v>
      </c>
      <c r="AP680" s="138">
        <f t="shared" ca="1" si="882"/>
        <v>10000</v>
      </c>
      <c r="AQ680" s="138">
        <f t="shared" ca="1" si="882"/>
        <v>10000</v>
      </c>
      <c r="AR680" s="138">
        <f t="shared" ca="1" si="882"/>
        <v>10000</v>
      </c>
      <c r="AS680" s="138">
        <f t="shared" ca="1" si="882"/>
        <v>10000</v>
      </c>
      <c r="AT680" s="138">
        <f t="shared" ca="1" si="882"/>
        <v>10000</v>
      </c>
      <c r="AU680" s="138">
        <f t="shared" ca="1" si="882"/>
        <v>10000</v>
      </c>
      <c r="AV680" s="138">
        <f t="shared" ca="1" si="882"/>
        <v>10000</v>
      </c>
      <c r="AW680" s="138">
        <f t="shared" ca="1" si="882"/>
        <v>10000</v>
      </c>
      <c r="AX680" s="138">
        <f t="shared" ca="1" si="882"/>
        <v>10000</v>
      </c>
      <c r="AY680" s="138">
        <f t="shared" ca="1" si="882"/>
        <v>10000</v>
      </c>
      <c r="AZ680" s="138">
        <f t="shared" ca="1" si="882"/>
        <v>10000</v>
      </c>
      <c r="BA680" s="138">
        <f t="shared" ca="1" si="882"/>
        <v>10000</v>
      </c>
      <c r="BB680" s="138">
        <f t="shared" ca="1" si="882"/>
        <v>10000</v>
      </c>
      <c r="BC680" s="138">
        <f t="shared" ca="1" si="882"/>
        <v>10000</v>
      </c>
      <c r="BD680" s="138">
        <f t="shared" ca="1" si="882"/>
        <v>10000</v>
      </c>
      <c r="BE680" s="138">
        <f t="shared" ca="1" si="882"/>
        <v>10000</v>
      </c>
      <c r="BF680" s="138">
        <f t="shared" ca="1" si="882"/>
        <v>10000</v>
      </c>
      <c r="BG680" s="138">
        <f t="shared" ca="1" si="882"/>
        <v>10000</v>
      </c>
      <c r="BH680" s="138">
        <f t="shared" ca="1" si="882"/>
        <v>10000</v>
      </c>
      <c r="BI680" s="138">
        <f t="shared" ca="1" si="882"/>
        <v>10000</v>
      </c>
      <c r="BJ680" s="138">
        <f t="shared" ca="1" si="882"/>
        <v>10000</v>
      </c>
      <c r="BK680" s="138">
        <f t="shared" ca="1" si="882"/>
        <v>10000</v>
      </c>
      <c r="BL680" s="138">
        <f t="shared" ca="1" si="882"/>
        <v>10000</v>
      </c>
      <c r="BM680" s="138">
        <f t="shared" ca="1" si="882"/>
        <v>10000</v>
      </c>
      <c r="BN680" s="138">
        <f t="shared" ca="1" si="882"/>
        <v>10000</v>
      </c>
      <c r="BO680" s="138">
        <f t="shared" ca="1" si="882"/>
        <v>10000</v>
      </c>
      <c r="BP680" s="138">
        <f t="shared" ca="1" si="882"/>
        <v>10000</v>
      </c>
      <c r="BQ680" s="138">
        <f t="shared" ca="1" si="882"/>
        <v>10000</v>
      </c>
      <c r="BR680" s="138">
        <f t="shared" ca="1" si="882"/>
        <v>10000</v>
      </c>
      <c r="BS680" s="138">
        <f t="shared" ca="1" si="882"/>
        <v>10000</v>
      </c>
      <c r="BT680" s="138">
        <f t="shared" ca="1" si="882"/>
        <v>10000</v>
      </c>
      <c r="BU680" s="138">
        <f t="shared" ca="1" si="882"/>
        <v>10000</v>
      </c>
      <c r="BV680" s="138">
        <f t="shared" ca="1" si="882"/>
        <v>10000</v>
      </c>
      <c r="BW680" s="138">
        <f t="shared" ca="1" si="882"/>
        <v>10000</v>
      </c>
      <c r="BX680" s="138">
        <f t="shared" ca="1" si="882"/>
        <v>10000</v>
      </c>
      <c r="BY680" s="138">
        <f t="shared" ca="1" si="882"/>
        <v>10000</v>
      </c>
      <c r="BZ680" s="138">
        <f t="shared" ca="1" si="882"/>
        <v>10000</v>
      </c>
      <c r="CA680" s="138">
        <f t="shared" ca="1" si="882"/>
        <v>10000</v>
      </c>
      <c r="CB680" s="138">
        <f t="shared" ca="1" si="882"/>
        <v>10000</v>
      </c>
      <c r="CC680" s="138">
        <f t="shared" ca="1" si="882"/>
        <v>10000</v>
      </c>
      <c r="CD680" s="138">
        <f t="shared" ca="1" si="882"/>
        <v>10000</v>
      </c>
      <c r="CE680" s="138">
        <f t="shared" ca="1" si="882"/>
        <v>10000</v>
      </c>
      <c r="CF680" s="138">
        <f t="shared" ca="1" si="880"/>
        <v>10000</v>
      </c>
      <c r="CG680" s="138">
        <f t="shared" ca="1" si="880"/>
        <v>10000</v>
      </c>
      <c r="CH680" s="138">
        <f t="shared" ca="1" si="880"/>
        <v>10000</v>
      </c>
      <c r="CI680" s="138">
        <f t="shared" ca="1" si="880"/>
        <v>10000</v>
      </c>
      <c r="CJ680" s="138">
        <f t="shared" ca="1" si="880"/>
        <v>10000</v>
      </c>
      <c r="CK680" s="138">
        <f t="shared" ca="1" si="880"/>
        <v>10000</v>
      </c>
      <c r="CL680" s="138">
        <f t="shared" ca="1" si="880"/>
        <v>10000</v>
      </c>
      <c r="CM680" s="138" t="e">
        <f t="shared" ca="1" si="880"/>
        <v>#N/A</v>
      </c>
      <c r="CN680" s="138" t="e">
        <f t="shared" ca="1" si="880"/>
        <v>#N/A</v>
      </c>
      <c r="CO680" s="138" t="e">
        <f t="shared" ca="1" si="880"/>
        <v>#N/A</v>
      </c>
      <c r="CP680" s="138" t="e">
        <f t="shared" ca="1" si="880"/>
        <v>#N/A</v>
      </c>
      <c r="CQ680" s="138" t="e">
        <f t="shared" ca="1" si="880"/>
        <v>#N/A</v>
      </c>
      <c r="CR680" s="138" t="e">
        <f t="shared" ca="1" si="880"/>
        <v>#N/A</v>
      </c>
      <c r="CS680" s="138" t="e">
        <f t="shared" ca="1" si="880"/>
        <v>#N/A</v>
      </c>
      <c r="CT680" s="138" t="e">
        <f t="shared" ca="1" si="880"/>
        <v>#N/A</v>
      </c>
      <c r="CU680" s="138" t="e">
        <f t="shared" ca="1" si="880"/>
        <v>#N/A</v>
      </c>
      <c r="CV680" s="138" t="e">
        <f t="shared" ca="1" si="880"/>
        <v>#N/A</v>
      </c>
      <c r="CW680" s="138" t="e">
        <f t="shared" ca="1" si="880"/>
        <v>#N/A</v>
      </c>
      <c r="CX680" s="138" t="e">
        <f t="shared" ca="1" si="880"/>
        <v>#N/A</v>
      </c>
      <c r="CY680" s="138" t="e">
        <f t="shared" ca="1" si="880"/>
        <v>#N/A</v>
      </c>
      <c r="CZ680" s="138" t="e">
        <f t="shared" ca="1" si="880"/>
        <v>#N/A</v>
      </c>
      <c r="DA680" s="138" t="e">
        <f t="shared" ca="1" si="880"/>
        <v>#N/A</v>
      </c>
      <c r="DB680" s="138" t="e">
        <f t="shared" ca="1" si="880"/>
        <v>#N/A</v>
      </c>
      <c r="DC680" s="138" t="e">
        <f t="shared" ca="1" si="880"/>
        <v>#N/A</v>
      </c>
      <c r="DD680" s="138" t="e">
        <f t="shared" ca="1" si="880"/>
        <v>#N/A</v>
      </c>
      <c r="DE680" s="138" t="e">
        <f t="shared" ca="1" si="880"/>
        <v>#N/A</v>
      </c>
      <c r="DF680" s="138" t="e">
        <f t="shared" ca="1" si="880"/>
        <v>#N/A</v>
      </c>
      <c r="DG680" s="138" t="e">
        <f t="shared" ca="1" si="880"/>
        <v>#N/A</v>
      </c>
      <c r="DH680" s="138" t="e">
        <f t="shared" ca="1" si="880"/>
        <v>#N/A</v>
      </c>
      <c r="DI680" s="138" t="e">
        <f t="shared" ca="1" si="880"/>
        <v>#N/A</v>
      </c>
      <c r="DJ680" s="138" t="e">
        <f t="shared" ca="1" si="880"/>
        <v>#N/A</v>
      </c>
      <c r="DK680" s="138" t="e">
        <f t="shared" ca="1" si="880"/>
        <v>#N/A</v>
      </c>
      <c r="DL680" s="138" t="e">
        <f t="shared" ca="1" si="880"/>
        <v>#N/A</v>
      </c>
    </row>
    <row r="681" spans="1:116" x14ac:dyDescent="0.35">
      <c r="A681" s="27"/>
      <c r="B681" s="27"/>
      <c r="C681" t="s">
        <v>198</v>
      </c>
      <c r="D681" t="s">
        <v>812</v>
      </c>
      <c r="E681" s="8" t="str">
        <f t="shared" si="865"/>
        <v>681 LISTSALES-PV</v>
      </c>
      <c r="F681" s="27"/>
      <c r="G681" s="126" t="s">
        <v>815</v>
      </c>
      <c r="H681" s="31"/>
      <c r="I681" s="73"/>
      <c r="J681" s="73"/>
      <c r="K681" s="33">
        <f t="shared" ca="1" si="878"/>
        <v>600000</v>
      </c>
      <c r="L681" s="33">
        <f t="shared" ca="1" si="878"/>
        <v>600000</v>
      </c>
      <c r="M681" s="33">
        <f t="shared" ca="1" si="878"/>
        <v>600000</v>
      </c>
      <c r="N681" s="33">
        <f t="shared" ca="1" si="878"/>
        <v>600000</v>
      </c>
      <c r="O681" s="33">
        <f t="shared" ca="1" si="878"/>
        <v>600000</v>
      </c>
      <c r="P681" s="33">
        <f t="shared" ca="1" si="878"/>
        <v>600000</v>
      </c>
      <c r="R681" s="33"/>
      <c r="S681" s="33">
        <f ca="1">SUM(S676:S680)</f>
        <v>50000</v>
      </c>
      <c r="T681" s="33">
        <f t="shared" ref="T681:CE681" ca="1" si="883">SUM(T676:T680)</f>
        <v>50000</v>
      </c>
      <c r="U681" s="33">
        <f t="shared" ca="1" si="883"/>
        <v>50000</v>
      </c>
      <c r="V681" s="33">
        <f t="shared" ca="1" si="883"/>
        <v>50000</v>
      </c>
      <c r="W681" s="33">
        <f t="shared" ca="1" si="883"/>
        <v>50000</v>
      </c>
      <c r="X681" s="33">
        <f t="shared" ca="1" si="883"/>
        <v>50000</v>
      </c>
      <c r="Y681" s="33">
        <f t="shared" ca="1" si="883"/>
        <v>50000</v>
      </c>
      <c r="Z681" s="33">
        <f t="shared" ca="1" si="883"/>
        <v>50000</v>
      </c>
      <c r="AA681" s="33">
        <f t="shared" ca="1" si="883"/>
        <v>50000</v>
      </c>
      <c r="AB681" s="33">
        <f t="shared" ca="1" si="883"/>
        <v>50000</v>
      </c>
      <c r="AC681" s="33">
        <f t="shared" ca="1" si="883"/>
        <v>50000</v>
      </c>
      <c r="AD681" s="33">
        <f t="shared" ca="1" si="883"/>
        <v>50000</v>
      </c>
      <c r="AE681" s="33">
        <f t="shared" ca="1" si="883"/>
        <v>50000</v>
      </c>
      <c r="AF681" s="33">
        <f t="shared" ca="1" si="883"/>
        <v>50000</v>
      </c>
      <c r="AG681" s="33">
        <f t="shared" ca="1" si="883"/>
        <v>50000</v>
      </c>
      <c r="AH681" s="33">
        <f t="shared" ca="1" si="883"/>
        <v>50000</v>
      </c>
      <c r="AI681" s="33">
        <f t="shared" ca="1" si="883"/>
        <v>50000</v>
      </c>
      <c r="AJ681" s="33">
        <f t="shared" ca="1" si="883"/>
        <v>50000</v>
      </c>
      <c r="AK681" s="33">
        <f t="shared" ca="1" si="883"/>
        <v>50000</v>
      </c>
      <c r="AL681" s="33">
        <f t="shared" ca="1" si="883"/>
        <v>50000</v>
      </c>
      <c r="AM681" s="33">
        <f t="shared" ca="1" si="883"/>
        <v>50000</v>
      </c>
      <c r="AN681" s="33">
        <f t="shared" ca="1" si="883"/>
        <v>50000</v>
      </c>
      <c r="AO681" s="33">
        <f t="shared" ca="1" si="883"/>
        <v>50000</v>
      </c>
      <c r="AP681" s="33">
        <f t="shared" ca="1" si="883"/>
        <v>50000</v>
      </c>
      <c r="AQ681" s="33">
        <f t="shared" ca="1" si="883"/>
        <v>50000</v>
      </c>
      <c r="AR681" s="33">
        <f t="shared" ca="1" si="883"/>
        <v>50000</v>
      </c>
      <c r="AS681" s="33">
        <f t="shared" ca="1" si="883"/>
        <v>50000</v>
      </c>
      <c r="AT681" s="33">
        <f t="shared" ca="1" si="883"/>
        <v>50000</v>
      </c>
      <c r="AU681" s="33">
        <f t="shared" ca="1" si="883"/>
        <v>50000</v>
      </c>
      <c r="AV681" s="33">
        <f t="shared" ca="1" si="883"/>
        <v>50000</v>
      </c>
      <c r="AW681" s="33">
        <f t="shared" ca="1" si="883"/>
        <v>50000</v>
      </c>
      <c r="AX681" s="33">
        <f t="shared" ca="1" si="883"/>
        <v>50000</v>
      </c>
      <c r="AY681" s="33">
        <f t="shared" ca="1" si="883"/>
        <v>50000</v>
      </c>
      <c r="AZ681" s="33">
        <f t="shared" ca="1" si="883"/>
        <v>50000</v>
      </c>
      <c r="BA681" s="33">
        <f t="shared" ca="1" si="883"/>
        <v>50000</v>
      </c>
      <c r="BB681" s="33">
        <f t="shared" ca="1" si="883"/>
        <v>50000</v>
      </c>
      <c r="BC681" s="33">
        <f t="shared" ca="1" si="883"/>
        <v>50000</v>
      </c>
      <c r="BD681" s="33">
        <f t="shared" ca="1" si="883"/>
        <v>50000</v>
      </c>
      <c r="BE681" s="33">
        <f t="shared" ca="1" si="883"/>
        <v>50000</v>
      </c>
      <c r="BF681" s="33">
        <f t="shared" ca="1" si="883"/>
        <v>50000</v>
      </c>
      <c r="BG681" s="33">
        <f t="shared" ca="1" si="883"/>
        <v>50000</v>
      </c>
      <c r="BH681" s="33">
        <f t="shared" ca="1" si="883"/>
        <v>50000</v>
      </c>
      <c r="BI681" s="33">
        <f t="shared" ca="1" si="883"/>
        <v>50000</v>
      </c>
      <c r="BJ681" s="33">
        <f t="shared" ca="1" si="883"/>
        <v>50000</v>
      </c>
      <c r="BK681" s="33">
        <f t="shared" ca="1" si="883"/>
        <v>50000</v>
      </c>
      <c r="BL681" s="33">
        <f t="shared" ca="1" si="883"/>
        <v>50000</v>
      </c>
      <c r="BM681" s="33">
        <f t="shared" ca="1" si="883"/>
        <v>50000</v>
      </c>
      <c r="BN681" s="33">
        <f t="shared" ca="1" si="883"/>
        <v>50000</v>
      </c>
      <c r="BO681" s="33">
        <f t="shared" ca="1" si="883"/>
        <v>50000</v>
      </c>
      <c r="BP681" s="33">
        <f t="shared" ca="1" si="883"/>
        <v>50000</v>
      </c>
      <c r="BQ681" s="33">
        <f t="shared" ca="1" si="883"/>
        <v>50000</v>
      </c>
      <c r="BR681" s="33">
        <f t="shared" ca="1" si="883"/>
        <v>50000</v>
      </c>
      <c r="BS681" s="33">
        <f t="shared" ca="1" si="883"/>
        <v>50000</v>
      </c>
      <c r="BT681" s="33">
        <f t="shared" ca="1" si="883"/>
        <v>50000</v>
      </c>
      <c r="BU681" s="33">
        <f t="shared" ca="1" si="883"/>
        <v>50000</v>
      </c>
      <c r="BV681" s="33">
        <f t="shared" ca="1" si="883"/>
        <v>50000</v>
      </c>
      <c r="BW681" s="33">
        <f t="shared" ca="1" si="883"/>
        <v>50000</v>
      </c>
      <c r="BX681" s="33">
        <f t="shared" ca="1" si="883"/>
        <v>50000</v>
      </c>
      <c r="BY681" s="33">
        <f t="shared" ca="1" si="883"/>
        <v>50000</v>
      </c>
      <c r="BZ681" s="33">
        <f t="shared" ca="1" si="883"/>
        <v>50000</v>
      </c>
      <c r="CA681" s="33">
        <f t="shared" ca="1" si="883"/>
        <v>50000</v>
      </c>
      <c r="CB681" s="33">
        <f t="shared" ca="1" si="883"/>
        <v>50000</v>
      </c>
      <c r="CC681" s="33">
        <f t="shared" ca="1" si="883"/>
        <v>50000</v>
      </c>
      <c r="CD681" s="33">
        <f t="shared" ca="1" si="883"/>
        <v>50000</v>
      </c>
      <c r="CE681" s="33">
        <f t="shared" ca="1" si="883"/>
        <v>50000</v>
      </c>
      <c r="CF681" s="33">
        <f t="shared" ref="CF681:DL681" ca="1" si="884">SUM(CF676:CF680)</f>
        <v>50000</v>
      </c>
      <c r="CG681" s="33">
        <f t="shared" ca="1" si="884"/>
        <v>50000</v>
      </c>
      <c r="CH681" s="33">
        <f t="shared" ca="1" si="884"/>
        <v>50000</v>
      </c>
      <c r="CI681" s="33">
        <f t="shared" ca="1" si="884"/>
        <v>50000</v>
      </c>
      <c r="CJ681" s="33">
        <f t="shared" ca="1" si="884"/>
        <v>50000</v>
      </c>
      <c r="CK681" s="33">
        <f t="shared" ca="1" si="884"/>
        <v>50000</v>
      </c>
      <c r="CL681" s="33">
        <f t="shared" ca="1" si="884"/>
        <v>50000</v>
      </c>
      <c r="CM681" s="33" t="e">
        <f t="shared" ca="1" si="884"/>
        <v>#N/A</v>
      </c>
      <c r="CN681" s="33" t="e">
        <f t="shared" ca="1" si="884"/>
        <v>#N/A</v>
      </c>
      <c r="CO681" s="33" t="e">
        <f t="shared" ca="1" si="884"/>
        <v>#N/A</v>
      </c>
      <c r="CP681" s="33" t="e">
        <f t="shared" ca="1" si="884"/>
        <v>#N/A</v>
      </c>
      <c r="CQ681" s="33" t="e">
        <f t="shared" ca="1" si="884"/>
        <v>#N/A</v>
      </c>
      <c r="CR681" s="33" t="e">
        <f t="shared" ca="1" si="884"/>
        <v>#N/A</v>
      </c>
      <c r="CS681" s="33" t="e">
        <f t="shared" ca="1" si="884"/>
        <v>#N/A</v>
      </c>
      <c r="CT681" s="33" t="e">
        <f t="shared" ca="1" si="884"/>
        <v>#N/A</v>
      </c>
      <c r="CU681" s="33" t="e">
        <f t="shared" ca="1" si="884"/>
        <v>#N/A</v>
      </c>
      <c r="CV681" s="33" t="e">
        <f t="shared" ca="1" si="884"/>
        <v>#N/A</v>
      </c>
      <c r="CW681" s="33" t="e">
        <f t="shared" ca="1" si="884"/>
        <v>#N/A</v>
      </c>
      <c r="CX681" s="33" t="e">
        <f t="shared" ca="1" si="884"/>
        <v>#N/A</v>
      </c>
      <c r="CY681" s="33" t="e">
        <f t="shared" ca="1" si="884"/>
        <v>#N/A</v>
      </c>
      <c r="CZ681" s="33" t="e">
        <f t="shared" ca="1" si="884"/>
        <v>#N/A</v>
      </c>
      <c r="DA681" s="33" t="e">
        <f t="shared" ca="1" si="884"/>
        <v>#N/A</v>
      </c>
      <c r="DB681" s="33" t="e">
        <f t="shared" ca="1" si="884"/>
        <v>#N/A</v>
      </c>
      <c r="DC681" s="33" t="e">
        <f t="shared" ca="1" si="884"/>
        <v>#N/A</v>
      </c>
      <c r="DD681" s="33" t="e">
        <f t="shared" ca="1" si="884"/>
        <v>#N/A</v>
      </c>
      <c r="DE681" s="33" t="e">
        <f t="shared" ca="1" si="884"/>
        <v>#N/A</v>
      </c>
      <c r="DF681" s="33" t="e">
        <f t="shared" ca="1" si="884"/>
        <v>#N/A</v>
      </c>
      <c r="DG681" s="33" t="e">
        <f t="shared" ca="1" si="884"/>
        <v>#N/A</v>
      </c>
      <c r="DH681" s="33" t="e">
        <f t="shared" ca="1" si="884"/>
        <v>#N/A</v>
      </c>
      <c r="DI681" s="33" t="e">
        <f t="shared" ca="1" si="884"/>
        <v>#N/A</v>
      </c>
      <c r="DJ681" s="33" t="e">
        <f t="shared" ca="1" si="884"/>
        <v>#N/A</v>
      </c>
      <c r="DK681" s="33" t="e">
        <f t="shared" ca="1" si="884"/>
        <v>#N/A</v>
      </c>
      <c r="DL681" s="33" t="e">
        <f t="shared" ca="1" si="884"/>
        <v>#N/A</v>
      </c>
    </row>
    <row r="682" spans="1:116" x14ac:dyDescent="0.35">
      <c r="A682" s="27"/>
      <c r="B682" s="27"/>
      <c r="C682" s="27"/>
      <c r="D682" t="s">
        <v>812</v>
      </c>
      <c r="E682" s="8" t="str">
        <f t="shared" si="865"/>
        <v>682 LISTSALES-PV</v>
      </c>
      <c r="F682" s="27"/>
      <c r="G682" s="125"/>
      <c r="H682" s="31"/>
      <c r="I682" s="73"/>
      <c r="J682" s="73"/>
      <c r="K682" s="38"/>
      <c r="L682" s="38"/>
      <c r="M682" s="38"/>
      <c r="N682" s="38"/>
      <c r="O682" s="38"/>
      <c r="P682" s="38"/>
      <c r="R682" s="33"/>
      <c r="S682" s="38"/>
      <c r="T682" s="38"/>
      <c r="U682" s="38"/>
      <c r="V682" s="38"/>
      <c r="W682" s="38"/>
      <c r="X682" s="38"/>
      <c r="Y682" s="38"/>
      <c r="Z682" s="38"/>
      <c r="AA682" s="38"/>
      <c r="AB682" s="38"/>
      <c r="AC682" s="38"/>
      <c r="AD682" s="38"/>
      <c r="AE682" s="38"/>
      <c r="AF682" s="38"/>
      <c r="AG682" s="38"/>
      <c r="AH682" s="38"/>
      <c r="AI682" s="38"/>
      <c r="AJ682" s="38"/>
      <c r="AK682" s="38"/>
      <c r="AL682" s="38"/>
      <c r="AM682" s="38"/>
      <c r="AN682" s="38"/>
      <c r="AO682" s="38"/>
      <c r="AP682" s="38"/>
      <c r="AQ682" s="38"/>
      <c r="AR682" s="38"/>
      <c r="AS682" s="38"/>
      <c r="AT682" s="38"/>
      <c r="AU682" s="38"/>
      <c r="AV682" s="38"/>
      <c r="AW682" s="38"/>
      <c r="AX682" s="38"/>
      <c r="AY682" s="38"/>
      <c r="AZ682" s="38"/>
      <c r="BA682" s="38"/>
      <c r="BB682" s="38"/>
      <c r="BC682" s="38"/>
      <c r="BD682" s="38"/>
      <c r="BE682" s="38"/>
      <c r="BF682" s="38"/>
      <c r="BG682" s="38"/>
      <c r="BH682" s="38"/>
      <c r="BI682" s="38"/>
      <c r="BJ682" s="38"/>
      <c r="BK682" s="38"/>
      <c r="BL682" s="38"/>
      <c r="BM682" s="38"/>
      <c r="BN682" s="38"/>
      <c r="BO682" s="38"/>
      <c r="BP682" s="38"/>
      <c r="BQ682" s="38"/>
      <c r="BR682" s="38"/>
      <c r="BS682" s="38"/>
      <c r="BT682" s="38"/>
      <c r="BU682" s="38"/>
      <c r="BV682" s="38"/>
      <c r="BW682" s="38"/>
      <c r="BX682" s="38"/>
      <c r="BY682" s="38"/>
      <c r="BZ682" s="38"/>
      <c r="CA682" s="38"/>
      <c r="CB682" s="38"/>
      <c r="CC682" s="38"/>
      <c r="CD682" s="38"/>
      <c r="CE682" s="38"/>
      <c r="CF682" s="38"/>
      <c r="CG682" s="38"/>
      <c r="CH682" s="38"/>
      <c r="CI682" s="38"/>
      <c r="CJ682" s="38"/>
      <c r="CK682" s="38"/>
      <c r="CL682" s="38"/>
      <c r="CM682" s="38"/>
      <c r="CN682" s="38"/>
      <c r="CO682" s="38"/>
      <c r="CP682" s="38"/>
      <c r="CQ682" s="38"/>
      <c r="CR682" s="38"/>
      <c r="CS682" s="38"/>
      <c r="CT682" s="38"/>
      <c r="CU682" s="38"/>
      <c r="CV682" s="38"/>
      <c r="CW682" s="38"/>
      <c r="CX682" s="38"/>
      <c r="CY682" s="38"/>
      <c r="CZ682" s="38"/>
      <c r="DA682" s="38"/>
      <c r="DB682" s="38"/>
      <c r="DC682" s="38"/>
      <c r="DD682" s="38"/>
      <c r="DE682" s="38"/>
      <c r="DF682" s="38"/>
      <c r="DG682" s="38"/>
      <c r="DH682" s="38"/>
      <c r="DI682" s="38"/>
      <c r="DJ682" s="38"/>
      <c r="DK682" s="38"/>
      <c r="DL682" s="38"/>
    </row>
    <row r="683" spans="1:116" x14ac:dyDescent="0.35">
      <c r="D683" t="s">
        <v>812</v>
      </c>
      <c r="E683" s="8" t="str">
        <f t="shared" ref="E683:E696" si="885">ROW()&amp;" "&amp;D683</f>
        <v>683 LISTSALES-PV</v>
      </c>
      <c r="G683" s="95" t="str">
        <f>"$ COGS/"&amp;G702</f>
        <v>$ COGS/unit</v>
      </c>
      <c r="H683" s="31"/>
      <c r="I683" s="73"/>
      <c r="J683" s="73"/>
      <c r="K683" s="18"/>
      <c r="L683" s="18"/>
      <c r="M683" s="18"/>
      <c r="N683" s="18"/>
      <c r="O683" s="18"/>
      <c r="P683" s="18"/>
      <c r="R683" s="33"/>
      <c r="S683" s="19"/>
      <c r="T683" s="19"/>
      <c r="U683" s="19"/>
      <c r="V683" s="19"/>
      <c r="W683" s="19"/>
      <c r="X683" s="19"/>
      <c r="Y683" s="19"/>
      <c r="Z683" s="19"/>
      <c r="AA683" s="19"/>
      <c r="AB683" s="19"/>
      <c r="AC683" s="19"/>
      <c r="AD683" s="19"/>
      <c r="AE683" s="19"/>
      <c r="AF683" s="19"/>
      <c r="AG683" s="19"/>
      <c r="AH683" s="19"/>
      <c r="AI683" s="19"/>
      <c r="AJ683" s="19"/>
      <c r="AK683" s="19"/>
      <c r="AL683" s="19"/>
      <c r="AM683" s="19"/>
      <c r="AN683" s="19"/>
      <c r="AO683" s="19"/>
      <c r="AP683" s="19"/>
      <c r="AQ683" s="19"/>
      <c r="AR683" s="19"/>
      <c r="AS683" s="19"/>
      <c r="AT683" s="19"/>
      <c r="AU683" s="19"/>
      <c r="AV683" s="19"/>
      <c r="AW683" s="19"/>
      <c r="AX683" s="19"/>
      <c r="AY683" s="19"/>
      <c r="AZ683" s="19"/>
      <c r="BA683" s="19"/>
      <c r="BB683" s="19"/>
      <c r="BC683" s="19"/>
      <c r="BD683" s="19"/>
      <c r="BE683" s="19"/>
      <c r="BF683" s="19"/>
      <c r="BG683" s="19"/>
      <c r="BH683" s="19"/>
      <c r="BI683" s="19"/>
      <c r="BJ683" s="19"/>
      <c r="BK683" s="19"/>
      <c r="BL683" s="19"/>
      <c r="BM683" s="19"/>
      <c r="BN683" s="19"/>
      <c r="BO683" s="19"/>
      <c r="BP683" s="19"/>
      <c r="BQ683" s="19"/>
      <c r="BR683" s="19"/>
      <c r="BS683" s="19"/>
      <c r="BT683" s="19"/>
      <c r="BU683" s="19"/>
      <c r="BV683" s="19"/>
      <c r="BW683" s="19"/>
      <c r="BX683" s="19"/>
      <c r="BY683" s="19"/>
      <c r="BZ683" s="19"/>
      <c r="CA683" s="19"/>
      <c r="CB683" s="19"/>
      <c r="CC683" s="19"/>
      <c r="CD683" s="19"/>
      <c r="CE683" s="19"/>
      <c r="CF683" s="19"/>
      <c r="CG683" s="19"/>
      <c r="CH683" s="19"/>
      <c r="CI683" s="19"/>
      <c r="CJ683" s="19"/>
      <c r="CK683" s="19"/>
      <c r="CL683" s="19"/>
      <c r="CN683" s="73"/>
      <c r="CO683" s="19"/>
      <c r="CP683" s="19"/>
      <c r="CQ683" s="19"/>
      <c r="CR683" s="19"/>
      <c r="CS683" s="19"/>
      <c r="CT683" s="19"/>
      <c r="CU683" s="19"/>
      <c r="CV683" s="19"/>
      <c r="CW683" s="19"/>
      <c r="CX683" s="19"/>
      <c r="CY683" s="19"/>
      <c r="CZ683" s="19"/>
      <c r="DA683" s="19"/>
      <c r="DB683" s="19"/>
      <c r="DC683" s="19"/>
      <c r="DD683" s="19"/>
      <c r="DE683" s="19"/>
      <c r="DF683" s="19"/>
      <c r="DG683" s="19"/>
      <c r="DH683" s="19"/>
      <c r="DI683" s="19"/>
      <c r="DJ683" s="19"/>
      <c r="DK683" s="19"/>
      <c r="DL683" s="19"/>
    </row>
    <row r="684" spans="1:116" x14ac:dyDescent="0.35">
      <c r="D684" t="s">
        <v>812</v>
      </c>
      <c r="E684" s="8" t="str">
        <f t="shared" si="885"/>
        <v>684 LISTSALES-PV</v>
      </c>
      <c r="G684" s="145" t="s">
        <v>519</v>
      </c>
      <c r="H684" s="31"/>
      <c r="I684" s="73"/>
      <c r="J684" s="73"/>
      <c r="K684" s="18">
        <v>10</v>
      </c>
      <c r="L684" s="18">
        <v>10</v>
      </c>
      <c r="M684" s="18">
        <v>10</v>
      </c>
      <c r="N684" s="18">
        <v>10</v>
      </c>
      <c r="O684" s="18">
        <v>10</v>
      </c>
      <c r="P684" s="18">
        <v>10</v>
      </c>
      <c r="R684" s="33"/>
      <c r="S684" s="19" cm="1">
        <f t="array" ref="S684">INDEX($K:$P,ROW(),MATCH(S$3,$K$2:$P$2,0))</f>
        <v>10</v>
      </c>
      <c r="T684" s="19" cm="1">
        <f t="array" ref="T684">INDEX($K:$P,ROW(),MATCH(T$3,$K$2:$P$2,0))</f>
        <v>10</v>
      </c>
      <c r="U684" s="19" cm="1">
        <f t="array" ref="U684">INDEX($K:$P,ROW(),MATCH(U$3,$K$2:$P$2,0))</f>
        <v>10</v>
      </c>
      <c r="V684" s="19" cm="1">
        <f t="array" ref="V684">INDEX($K:$P,ROW(),MATCH(V$3,$K$2:$P$2,0))</f>
        <v>10</v>
      </c>
      <c r="W684" s="19" cm="1">
        <f t="array" ref="W684">INDEX($K:$P,ROW(),MATCH(W$3,$K$2:$P$2,0))</f>
        <v>10</v>
      </c>
      <c r="X684" s="19" cm="1">
        <f t="array" ref="X684">INDEX($K:$P,ROW(),MATCH(X$3,$K$2:$P$2,0))</f>
        <v>10</v>
      </c>
      <c r="Y684" s="19" cm="1">
        <f t="array" ref="Y684">INDEX($K:$P,ROW(),MATCH(Y$3,$K$2:$P$2,0))</f>
        <v>10</v>
      </c>
      <c r="Z684" s="19" cm="1">
        <f t="array" ref="Z684">INDEX($K:$P,ROW(),MATCH(Z$3,$K$2:$P$2,0))</f>
        <v>10</v>
      </c>
      <c r="AA684" s="19" cm="1">
        <f t="array" ref="AA684">INDEX($K:$P,ROW(),MATCH(AA$3,$K$2:$P$2,0))</f>
        <v>10</v>
      </c>
      <c r="AB684" s="19" cm="1">
        <f t="array" ref="AB684">INDEX($K:$P,ROW(),MATCH(AB$3,$K$2:$P$2,0))</f>
        <v>10</v>
      </c>
      <c r="AC684" s="19" cm="1">
        <f t="array" ref="AC684">INDEX($K:$P,ROW(),MATCH(AC$3,$K$2:$P$2,0))</f>
        <v>10</v>
      </c>
      <c r="AD684" s="19" cm="1">
        <f t="array" ref="AD684">INDEX($K:$P,ROW(),MATCH(AD$3,$K$2:$P$2,0))</f>
        <v>10</v>
      </c>
      <c r="AE684" s="19" cm="1">
        <f t="array" ref="AE684">INDEX($K:$P,ROW(),MATCH(AE$3,$K$2:$P$2,0))</f>
        <v>10</v>
      </c>
      <c r="AF684" s="19" cm="1">
        <f t="array" ref="AF684">INDEX($K:$P,ROW(),MATCH(AF$3,$K$2:$P$2,0))</f>
        <v>10</v>
      </c>
      <c r="AG684" s="19" cm="1">
        <f t="array" ref="AG684">INDEX($K:$P,ROW(),MATCH(AG$3,$K$2:$P$2,0))</f>
        <v>10</v>
      </c>
      <c r="AH684" s="19" cm="1">
        <f t="array" ref="AH684">INDEX($K:$P,ROW(),MATCH(AH$3,$K$2:$P$2,0))</f>
        <v>10</v>
      </c>
      <c r="AI684" s="19" cm="1">
        <f t="array" ref="AI684">INDEX($K:$P,ROW(),MATCH(AI$3,$K$2:$P$2,0))</f>
        <v>10</v>
      </c>
      <c r="AJ684" s="19" cm="1">
        <f t="array" ref="AJ684">INDEX($K:$P,ROW(),MATCH(AJ$3,$K$2:$P$2,0))</f>
        <v>10</v>
      </c>
      <c r="AK684" s="19" cm="1">
        <f t="array" ref="AK684">INDEX($K:$P,ROW(),MATCH(AK$3,$K$2:$P$2,0))</f>
        <v>10</v>
      </c>
      <c r="AL684" s="19" cm="1">
        <f t="array" ref="AL684">INDEX($K:$P,ROW(),MATCH(AL$3,$K$2:$P$2,0))</f>
        <v>10</v>
      </c>
      <c r="AM684" s="19" cm="1">
        <f t="array" ref="AM684">INDEX($K:$P,ROW(),MATCH(AM$3,$K$2:$P$2,0))</f>
        <v>10</v>
      </c>
      <c r="AN684" s="19" cm="1">
        <f t="array" ref="AN684">INDEX($K:$P,ROW(),MATCH(AN$3,$K$2:$P$2,0))</f>
        <v>10</v>
      </c>
      <c r="AO684" s="19" cm="1">
        <f t="array" ref="AO684">INDEX($K:$P,ROW(),MATCH(AO$3,$K$2:$P$2,0))</f>
        <v>10</v>
      </c>
      <c r="AP684" s="19" cm="1">
        <f t="array" ref="AP684">INDEX($K:$P,ROW(),MATCH(AP$3,$K$2:$P$2,0))</f>
        <v>10</v>
      </c>
      <c r="AQ684" s="19" cm="1">
        <f t="array" ref="AQ684">INDEX($K:$P,ROW(),MATCH(AQ$3,$K$2:$P$2,0))</f>
        <v>10</v>
      </c>
      <c r="AR684" s="19" cm="1">
        <f t="array" ref="AR684">INDEX($K:$P,ROW(),MATCH(AR$3,$K$2:$P$2,0))</f>
        <v>10</v>
      </c>
      <c r="AS684" s="19" cm="1">
        <f t="array" ref="AS684">INDEX($K:$P,ROW(),MATCH(AS$3,$K$2:$P$2,0))</f>
        <v>10</v>
      </c>
      <c r="AT684" s="19" cm="1">
        <f t="array" ref="AT684">INDEX($K:$P,ROW(),MATCH(AT$3,$K$2:$P$2,0))</f>
        <v>10</v>
      </c>
      <c r="AU684" s="19" cm="1">
        <f t="array" ref="AU684">INDEX($K:$P,ROW(),MATCH(AU$3,$K$2:$P$2,0))</f>
        <v>10</v>
      </c>
      <c r="AV684" s="19" cm="1">
        <f t="array" ref="AV684">INDEX($K:$P,ROW(),MATCH(AV$3,$K$2:$P$2,0))</f>
        <v>10</v>
      </c>
      <c r="AW684" s="19" cm="1">
        <f t="array" ref="AW684">INDEX($K:$P,ROW(),MATCH(AW$3,$K$2:$P$2,0))</f>
        <v>10</v>
      </c>
      <c r="AX684" s="19" cm="1">
        <f t="array" ref="AX684">INDEX($K:$P,ROW(),MATCH(AX$3,$K$2:$P$2,0))</f>
        <v>10</v>
      </c>
      <c r="AY684" s="19" cm="1">
        <f t="array" ref="AY684">INDEX($K:$P,ROW(),MATCH(AY$3,$K$2:$P$2,0))</f>
        <v>10</v>
      </c>
      <c r="AZ684" s="19" cm="1">
        <f t="array" ref="AZ684">INDEX($K:$P,ROW(),MATCH(AZ$3,$K$2:$P$2,0))</f>
        <v>10</v>
      </c>
      <c r="BA684" s="19" cm="1">
        <f t="array" ref="BA684">INDEX($K:$P,ROW(),MATCH(BA$3,$K$2:$P$2,0))</f>
        <v>10</v>
      </c>
      <c r="BB684" s="19" cm="1">
        <f t="array" ref="BB684">INDEX($K:$P,ROW(),MATCH(BB$3,$K$2:$P$2,0))</f>
        <v>10</v>
      </c>
      <c r="BC684" s="19" cm="1">
        <f t="array" ref="BC684">INDEX($K:$P,ROW(),MATCH(BC$3,$K$2:$P$2,0))</f>
        <v>10</v>
      </c>
      <c r="BD684" s="19" cm="1">
        <f t="array" ref="BD684">INDEX($K:$P,ROW(),MATCH(BD$3,$K$2:$P$2,0))</f>
        <v>10</v>
      </c>
      <c r="BE684" s="19" cm="1">
        <f t="array" ref="BE684">INDEX($K:$P,ROW(),MATCH(BE$3,$K$2:$P$2,0))</f>
        <v>10</v>
      </c>
      <c r="BF684" s="19" cm="1">
        <f t="array" ref="BF684">INDEX($K:$P,ROW(),MATCH(BF$3,$K$2:$P$2,0))</f>
        <v>10</v>
      </c>
      <c r="BG684" s="19" cm="1">
        <f t="array" ref="BG684">INDEX($K:$P,ROW(),MATCH(BG$3,$K$2:$P$2,0))</f>
        <v>10</v>
      </c>
      <c r="BH684" s="19" cm="1">
        <f t="array" ref="BH684">INDEX($K:$P,ROW(),MATCH(BH$3,$K$2:$P$2,0))</f>
        <v>10</v>
      </c>
      <c r="BI684" s="19" cm="1">
        <f t="array" ref="BI684">INDEX($K:$P,ROW(),MATCH(BI$3,$K$2:$P$2,0))</f>
        <v>10</v>
      </c>
      <c r="BJ684" s="19" cm="1">
        <f t="array" ref="BJ684">INDEX($K:$P,ROW(),MATCH(BJ$3,$K$2:$P$2,0))</f>
        <v>10</v>
      </c>
      <c r="BK684" s="19" cm="1">
        <f t="array" ref="BK684">INDEX($K:$P,ROW(),MATCH(BK$3,$K$2:$P$2,0))</f>
        <v>10</v>
      </c>
      <c r="BL684" s="19" cm="1">
        <f t="array" ref="BL684">INDEX($K:$P,ROW(),MATCH(BL$3,$K$2:$P$2,0))</f>
        <v>10</v>
      </c>
      <c r="BM684" s="19" cm="1">
        <f t="array" ref="BM684">INDEX($K:$P,ROW(),MATCH(BM$3,$K$2:$P$2,0))</f>
        <v>10</v>
      </c>
      <c r="BN684" s="19" cm="1">
        <f t="array" ref="BN684">INDEX($K:$P,ROW(),MATCH(BN$3,$K$2:$P$2,0))</f>
        <v>10</v>
      </c>
      <c r="BO684" s="19" cm="1">
        <f t="array" ref="BO684">INDEX($K:$P,ROW(),MATCH(BO$3,$K$2:$P$2,0))</f>
        <v>10</v>
      </c>
      <c r="BP684" s="19" cm="1">
        <f t="array" ref="BP684">INDEX($K:$P,ROW(),MATCH(BP$3,$K$2:$P$2,0))</f>
        <v>10</v>
      </c>
      <c r="BQ684" s="19" cm="1">
        <f t="array" ref="BQ684">INDEX($K:$P,ROW(),MATCH(BQ$3,$K$2:$P$2,0))</f>
        <v>10</v>
      </c>
      <c r="BR684" s="19" cm="1">
        <f t="array" ref="BR684">INDEX($K:$P,ROW(),MATCH(BR$3,$K$2:$P$2,0))</f>
        <v>10</v>
      </c>
      <c r="BS684" s="19" cm="1">
        <f t="array" ref="BS684">INDEX($K:$P,ROW(),MATCH(BS$3,$K$2:$P$2,0))</f>
        <v>10</v>
      </c>
      <c r="BT684" s="19" cm="1">
        <f t="array" ref="BT684">INDEX($K:$P,ROW(),MATCH(BT$3,$K$2:$P$2,0))</f>
        <v>10</v>
      </c>
      <c r="BU684" s="19" cm="1">
        <f t="array" ref="BU684">INDEX($K:$P,ROW(),MATCH(BU$3,$K$2:$P$2,0))</f>
        <v>10</v>
      </c>
      <c r="BV684" s="19" cm="1">
        <f t="array" ref="BV684">INDEX($K:$P,ROW(),MATCH(BV$3,$K$2:$P$2,0))</f>
        <v>10</v>
      </c>
      <c r="BW684" s="19" cm="1">
        <f t="array" ref="BW684">INDEX($K:$P,ROW(),MATCH(BW$3,$K$2:$P$2,0))</f>
        <v>10</v>
      </c>
      <c r="BX684" s="19" cm="1">
        <f t="array" ref="BX684">INDEX($K:$P,ROW(),MATCH(BX$3,$K$2:$P$2,0))</f>
        <v>10</v>
      </c>
      <c r="BY684" s="19" cm="1">
        <f t="array" ref="BY684">INDEX($K:$P,ROW(),MATCH(BY$3,$K$2:$P$2,0))</f>
        <v>10</v>
      </c>
      <c r="BZ684" s="19" cm="1">
        <f t="array" ref="BZ684">INDEX($K:$P,ROW(),MATCH(BZ$3,$K$2:$P$2,0))</f>
        <v>10</v>
      </c>
      <c r="CA684" s="19" cm="1">
        <f t="array" ref="CA684">INDEX($K:$P,ROW(),MATCH(CA$3,$K$2:$P$2,0))</f>
        <v>10</v>
      </c>
      <c r="CB684" s="19" cm="1">
        <f t="array" ref="CB684">INDEX($K:$P,ROW(),MATCH(CB$3,$K$2:$P$2,0))</f>
        <v>10</v>
      </c>
      <c r="CC684" s="19" cm="1">
        <f t="array" ref="CC684">INDEX($K:$P,ROW(),MATCH(CC$3,$K$2:$P$2,0))</f>
        <v>10</v>
      </c>
      <c r="CD684" s="19" cm="1">
        <f t="array" ref="CD684">INDEX($K:$P,ROW(),MATCH(CD$3,$K$2:$P$2,0))</f>
        <v>10</v>
      </c>
      <c r="CE684" s="19" cm="1">
        <f t="array" ref="CE684">INDEX($K:$P,ROW(),MATCH(CE$3,$K$2:$P$2,0))</f>
        <v>10</v>
      </c>
      <c r="CF684" s="19" cm="1">
        <f t="array" ref="CF684">INDEX($K:$P,ROW(),MATCH(CF$3,$K$2:$P$2,0))</f>
        <v>10</v>
      </c>
      <c r="CG684" s="19" cm="1">
        <f t="array" ref="CG684">INDEX($K:$P,ROW(),MATCH(CG$3,$K$2:$P$2,0))</f>
        <v>10</v>
      </c>
      <c r="CH684" s="19" cm="1">
        <f t="array" ref="CH684">INDEX($K:$P,ROW(),MATCH(CH$3,$K$2:$P$2,0))</f>
        <v>10</v>
      </c>
      <c r="CI684" s="19" cm="1">
        <f t="array" ref="CI684">INDEX($K:$P,ROW(),MATCH(CI$3,$K$2:$P$2,0))</f>
        <v>10</v>
      </c>
      <c r="CJ684" s="19" cm="1">
        <f t="array" ref="CJ684">INDEX($K:$P,ROW(),MATCH(CJ$3,$K$2:$P$2,0))</f>
        <v>10</v>
      </c>
      <c r="CK684" s="19" cm="1">
        <f t="array" ref="CK684">INDEX($K:$P,ROW(),MATCH(CK$3,$K$2:$P$2,0))</f>
        <v>10</v>
      </c>
      <c r="CL684" s="19" cm="1">
        <f t="array" ref="CL684">INDEX($K:$P,ROW(),MATCH(CL$3,$K$2:$P$2,0))</f>
        <v>10</v>
      </c>
      <c r="CM684" s="19" t="e" cm="1">
        <f t="array" ref="CM684">INDEX($K:$P,ROW(),MATCH(CM$3,$K$2:$P$2,0))</f>
        <v>#N/A</v>
      </c>
      <c r="CN684" s="19" t="e" cm="1">
        <f t="array" ref="CN684">INDEX($K:$P,ROW(),MATCH(CN$3,$K$2:$P$2,0))</f>
        <v>#N/A</v>
      </c>
      <c r="CO684" s="19" t="e" cm="1">
        <f t="array" ref="CO684">INDEX($K:$P,ROW(),MATCH(CO$3,$K$2:$P$2,0))</f>
        <v>#N/A</v>
      </c>
      <c r="CP684" s="19" t="e" cm="1">
        <f t="array" ref="CP684">INDEX($K:$P,ROW(),MATCH(CP$3,$K$2:$P$2,0))</f>
        <v>#N/A</v>
      </c>
      <c r="CQ684" s="19" t="e" cm="1">
        <f t="array" ref="CQ684">INDEX($K:$P,ROW(),MATCH(CQ$3,$K$2:$P$2,0))</f>
        <v>#N/A</v>
      </c>
      <c r="CR684" s="19" t="e" cm="1">
        <f t="array" ref="CR684">INDEX($K:$P,ROW(),MATCH(CR$3,$K$2:$P$2,0))</f>
        <v>#N/A</v>
      </c>
      <c r="CS684" s="19" t="e" cm="1">
        <f t="array" ref="CS684">INDEX($K:$P,ROW(),MATCH(CS$3,$K$2:$P$2,0))</f>
        <v>#N/A</v>
      </c>
      <c r="CT684" s="19" t="e" cm="1">
        <f t="array" ref="CT684">INDEX($K:$P,ROW(),MATCH(CT$3,$K$2:$P$2,0))</f>
        <v>#N/A</v>
      </c>
      <c r="CU684" s="19" t="e" cm="1">
        <f t="array" ref="CU684">INDEX($K:$P,ROW(),MATCH(CU$3,$K$2:$P$2,0))</f>
        <v>#N/A</v>
      </c>
      <c r="CV684" s="19" t="e" cm="1">
        <f t="array" ref="CV684">INDEX($K:$P,ROW(),MATCH(CV$3,$K$2:$P$2,0))</f>
        <v>#N/A</v>
      </c>
      <c r="CW684" s="19" t="e" cm="1">
        <f t="array" ref="CW684">INDEX($K:$P,ROW(),MATCH(CW$3,$K$2:$P$2,0))</f>
        <v>#N/A</v>
      </c>
      <c r="CX684" s="19" t="e" cm="1">
        <f t="array" ref="CX684">INDEX($K:$P,ROW(),MATCH(CX$3,$K$2:$P$2,0))</f>
        <v>#N/A</v>
      </c>
      <c r="CY684" s="19" t="e" cm="1">
        <f t="array" ref="CY684">INDEX($K:$P,ROW(),MATCH(CY$3,$K$2:$P$2,0))</f>
        <v>#N/A</v>
      </c>
      <c r="CZ684" s="19" t="e" cm="1">
        <f t="array" ref="CZ684">INDEX($K:$P,ROW(),MATCH(CZ$3,$K$2:$P$2,0))</f>
        <v>#N/A</v>
      </c>
      <c r="DA684" s="19" t="e" cm="1">
        <f t="array" ref="DA684">INDEX($K:$P,ROW(),MATCH(DA$3,$K$2:$P$2,0))</f>
        <v>#N/A</v>
      </c>
      <c r="DB684" s="19" t="e" cm="1">
        <f t="array" ref="DB684">INDEX($K:$P,ROW(),MATCH(DB$3,$K$2:$P$2,0))</f>
        <v>#N/A</v>
      </c>
      <c r="DC684" s="19" t="e" cm="1">
        <f t="array" ref="DC684">INDEX($K:$P,ROW(),MATCH(DC$3,$K$2:$P$2,0))</f>
        <v>#N/A</v>
      </c>
      <c r="DD684" s="19" t="e" cm="1">
        <f t="array" ref="DD684">INDEX($K:$P,ROW(),MATCH(DD$3,$K$2:$P$2,0))</f>
        <v>#N/A</v>
      </c>
      <c r="DE684" s="19" t="e" cm="1">
        <f t="array" ref="DE684">INDEX($K:$P,ROW(),MATCH(DE$3,$K$2:$P$2,0))</f>
        <v>#N/A</v>
      </c>
      <c r="DF684" s="19" t="e" cm="1">
        <f t="array" ref="DF684">INDEX($K:$P,ROW(),MATCH(DF$3,$K$2:$P$2,0))</f>
        <v>#N/A</v>
      </c>
      <c r="DG684" s="19" t="e" cm="1">
        <f t="array" ref="DG684">INDEX($K:$P,ROW(),MATCH(DG$3,$K$2:$P$2,0))</f>
        <v>#N/A</v>
      </c>
      <c r="DH684" s="19" t="e" cm="1">
        <f t="array" ref="DH684">INDEX($K:$P,ROW(),MATCH(DH$3,$K$2:$P$2,0))</f>
        <v>#N/A</v>
      </c>
      <c r="DI684" s="19" t="e" cm="1">
        <f t="array" ref="DI684">INDEX($K:$P,ROW(),MATCH(DI$3,$K$2:$P$2,0))</f>
        <v>#N/A</v>
      </c>
      <c r="DJ684" s="19" t="e" cm="1">
        <f t="array" ref="DJ684">INDEX($K:$P,ROW(),MATCH(DJ$3,$K$2:$P$2,0))</f>
        <v>#N/A</v>
      </c>
      <c r="DK684" s="19" t="e" cm="1">
        <f t="array" ref="DK684">INDEX($K:$P,ROW(),MATCH(DK$3,$K$2:$P$2,0))</f>
        <v>#N/A</v>
      </c>
      <c r="DL684" s="19" t="e" cm="1">
        <f t="array" ref="DL684">INDEX($K:$P,ROW(),MATCH(DL$3,$K$2:$P$2,0))</f>
        <v>#N/A</v>
      </c>
    </row>
    <row r="685" spans="1:116" x14ac:dyDescent="0.35">
      <c r="D685" t="s">
        <v>812</v>
      </c>
      <c r="E685" s="8" t="str">
        <f t="shared" si="885"/>
        <v>685 LISTSALES-PV</v>
      </c>
      <c r="G685" s="145" t="s">
        <v>520</v>
      </c>
      <c r="H685" s="31"/>
      <c r="I685" s="73"/>
      <c r="J685" s="73"/>
      <c r="K685" s="18">
        <v>10</v>
      </c>
      <c r="L685" s="18">
        <v>10</v>
      </c>
      <c r="M685" s="18">
        <v>10</v>
      </c>
      <c r="N685" s="18">
        <v>10</v>
      </c>
      <c r="O685" s="18">
        <v>10</v>
      </c>
      <c r="P685" s="18">
        <v>10</v>
      </c>
      <c r="R685" s="33"/>
      <c r="S685" s="19" cm="1">
        <f t="array" ref="S685">INDEX($K:$P,ROW(),MATCH(S$3,$K$2:$P$2,0))</f>
        <v>10</v>
      </c>
      <c r="T685" s="19" cm="1">
        <f t="array" ref="T685">INDEX($K:$P,ROW(),MATCH(T$3,$K$2:$P$2,0))</f>
        <v>10</v>
      </c>
      <c r="U685" s="19" cm="1">
        <f t="array" ref="U685">INDEX($K:$P,ROW(),MATCH(U$3,$K$2:$P$2,0))</f>
        <v>10</v>
      </c>
      <c r="V685" s="19" cm="1">
        <f t="array" ref="V685">INDEX($K:$P,ROW(),MATCH(V$3,$K$2:$P$2,0))</f>
        <v>10</v>
      </c>
      <c r="W685" s="19" cm="1">
        <f t="array" ref="W685">INDEX($K:$P,ROW(),MATCH(W$3,$K$2:$P$2,0))</f>
        <v>10</v>
      </c>
      <c r="X685" s="19" cm="1">
        <f t="array" ref="X685">INDEX($K:$P,ROW(),MATCH(X$3,$K$2:$P$2,0))</f>
        <v>10</v>
      </c>
      <c r="Y685" s="19" cm="1">
        <f t="array" ref="Y685">INDEX($K:$P,ROW(),MATCH(Y$3,$K$2:$P$2,0))</f>
        <v>10</v>
      </c>
      <c r="Z685" s="19" cm="1">
        <f t="array" ref="Z685">INDEX($K:$P,ROW(),MATCH(Z$3,$K$2:$P$2,0))</f>
        <v>10</v>
      </c>
      <c r="AA685" s="19" cm="1">
        <f t="array" ref="AA685">INDEX($K:$P,ROW(),MATCH(AA$3,$K$2:$P$2,0))</f>
        <v>10</v>
      </c>
      <c r="AB685" s="19" cm="1">
        <f t="array" ref="AB685">INDEX($K:$P,ROW(),MATCH(AB$3,$K$2:$P$2,0))</f>
        <v>10</v>
      </c>
      <c r="AC685" s="19" cm="1">
        <f t="array" ref="AC685">INDEX($K:$P,ROW(),MATCH(AC$3,$K$2:$P$2,0))</f>
        <v>10</v>
      </c>
      <c r="AD685" s="19" cm="1">
        <f t="array" ref="AD685">INDEX($K:$P,ROW(),MATCH(AD$3,$K$2:$P$2,0))</f>
        <v>10</v>
      </c>
      <c r="AE685" s="19" cm="1">
        <f t="array" ref="AE685">INDEX($K:$P,ROW(),MATCH(AE$3,$K$2:$P$2,0))</f>
        <v>10</v>
      </c>
      <c r="AF685" s="19" cm="1">
        <f t="array" ref="AF685">INDEX($K:$P,ROW(),MATCH(AF$3,$K$2:$P$2,0))</f>
        <v>10</v>
      </c>
      <c r="AG685" s="19" cm="1">
        <f t="array" ref="AG685">INDEX($K:$P,ROW(),MATCH(AG$3,$K$2:$P$2,0))</f>
        <v>10</v>
      </c>
      <c r="AH685" s="19" cm="1">
        <f t="array" ref="AH685">INDEX($K:$P,ROW(),MATCH(AH$3,$K$2:$P$2,0))</f>
        <v>10</v>
      </c>
      <c r="AI685" s="19" cm="1">
        <f t="array" ref="AI685">INDEX($K:$P,ROW(),MATCH(AI$3,$K$2:$P$2,0))</f>
        <v>10</v>
      </c>
      <c r="AJ685" s="19" cm="1">
        <f t="array" ref="AJ685">INDEX($K:$P,ROW(),MATCH(AJ$3,$K$2:$P$2,0))</f>
        <v>10</v>
      </c>
      <c r="AK685" s="19" cm="1">
        <f t="array" ref="AK685">INDEX($K:$P,ROW(),MATCH(AK$3,$K$2:$P$2,0))</f>
        <v>10</v>
      </c>
      <c r="AL685" s="19" cm="1">
        <f t="array" ref="AL685">INDEX($K:$P,ROW(),MATCH(AL$3,$K$2:$P$2,0))</f>
        <v>10</v>
      </c>
      <c r="AM685" s="19" cm="1">
        <f t="array" ref="AM685">INDEX($K:$P,ROW(),MATCH(AM$3,$K$2:$P$2,0))</f>
        <v>10</v>
      </c>
      <c r="AN685" s="19" cm="1">
        <f t="array" ref="AN685">INDEX($K:$P,ROW(),MATCH(AN$3,$K$2:$P$2,0))</f>
        <v>10</v>
      </c>
      <c r="AO685" s="19" cm="1">
        <f t="array" ref="AO685">INDEX($K:$P,ROW(),MATCH(AO$3,$K$2:$P$2,0))</f>
        <v>10</v>
      </c>
      <c r="AP685" s="19" cm="1">
        <f t="array" ref="AP685">INDEX($K:$P,ROW(),MATCH(AP$3,$K$2:$P$2,0))</f>
        <v>10</v>
      </c>
      <c r="AQ685" s="19" cm="1">
        <f t="array" ref="AQ685">INDEX($K:$P,ROW(),MATCH(AQ$3,$K$2:$P$2,0))</f>
        <v>10</v>
      </c>
      <c r="AR685" s="19" cm="1">
        <f t="array" ref="AR685">INDEX($K:$P,ROW(),MATCH(AR$3,$K$2:$P$2,0))</f>
        <v>10</v>
      </c>
      <c r="AS685" s="19" cm="1">
        <f t="array" ref="AS685">INDEX($K:$P,ROW(),MATCH(AS$3,$K$2:$P$2,0))</f>
        <v>10</v>
      </c>
      <c r="AT685" s="19" cm="1">
        <f t="array" ref="AT685">INDEX($K:$P,ROW(),MATCH(AT$3,$K$2:$P$2,0))</f>
        <v>10</v>
      </c>
      <c r="AU685" s="19" cm="1">
        <f t="array" ref="AU685">INDEX($K:$P,ROW(),MATCH(AU$3,$K$2:$P$2,0))</f>
        <v>10</v>
      </c>
      <c r="AV685" s="19" cm="1">
        <f t="array" ref="AV685">INDEX($K:$P,ROW(),MATCH(AV$3,$K$2:$P$2,0))</f>
        <v>10</v>
      </c>
      <c r="AW685" s="19" cm="1">
        <f t="array" ref="AW685">INDEX($K:$P,ROW(),MATCH(AW$3,$K$2:$P$2,0))</f>
        <v>10</v>
      </c>
      <c r="AX685" s="19" cm="1">
        <f t="array" ref="AX685">INDEX($K:$P,ROW(),MATCH(AX$3,$K$2:$P$2,0))</f>
        <v>10</v>
      </c>
      <c r="AY685" s="19" cm="1">
        <f t="array" ref="AY685">INDEX($K:$P,ROW(),MATCH(AY$3,$K$2:$P$2,0))</f>
        <v>10</v>
      </c>
      <c r="AZ685" s="19" cm="1">
        <f t="array" ref="AZ685">INDEX($K:$P,ROW(),MATCH(AZ$3,$K$2:$P$2,0))</f>
        <v>10</v>
      </c>
      <c r="BA685" s="19" cm="1">
        <f t="array" ref="BA685">INDEX($K:$P,ROW(),MATCH(BA$3,$K$2:$P$2,0))</f>
        <v>10</v>
      </c>
      <c r="BB685" s="19" cm="1">
        <f t="array" ref="BB685">INDEX($K:$P,ROW(),MATCH(BB$3,$K$2:$P$2,0))</f>
        <v>10</v>
      </c>
      <c r="BC685" s="19" cm="1">
        <f t="array" ref="BC685">INDEX($K:$P,ROW(),MATCH(BC$3,$K$2:$P$2,0))</f>
        <v>10</v>
      </c>
      <c r="BD685" s="19" cm="1">
        <f t="array" ref="BD685">INDEX($K:$P,ROW(),MATCH(BD$3,$K$2:$P$2,0))</f>
        <v>10</v>
      </c>
      <c r="BE685" s="19" cm="1">
        <f t="array" ref="BE685">INDEX($K:$P,ROW(),MATCH(BE$3,$K$2:$P$2,0))</f>
        <v>10</v>
      </c>
      <c r="BF685" s="19" cm="1">
        <f t="array" ref="BF685">INDEX($K:$P,ROW(),MATCH(BF$3,$K$2:$P$2,0))</f>
        <v>10</v>
      </c>
      <c r="BG685" s="19" cm="1">
        <f t="array" ref="BG685">INDEX($K:$P,ROW(),MATCH(BG$3,$K$2:$P$2,0))</f>
        <v>10</v>
      </c>
      <c r="BH685" s="19" cm="1">
        <f t="array" ref="BH685">INDEX($K:$P,ROW(),MATCH(BH$3,$K$2:$P$2,0))</f>
        <v>10</v>
      </c>
      <c r="BI685" s="19" cm="1">
        <f t="array" ref="BI685">INDEX($K:$P,ROW(),MATCH(BI$3,$K$2:$P$2,0))</f>
        <v>10</v>
      </c>
      <c r="BJ685" s="19" cm="1">
        <f t="array" ref="BJ685">INDEX($K:$P,ROW(),MATCH(BJ$3,$K$2:$P$2,0))</f>
        <v>10</v>
      </c>
      <c r="BK685" s="19" cm="1">
        <f t="array" ref="BK685">INDEX($K:$P,ROW(),MATCH(BK$3,$K$2:$P$2,0))</f>
        <v>10</v>
      </c>
      <c r="BL685" s="19" cm="1">
        <f t="array" ref="BL685">INDEX($K:$P,ROW(),MATCH(BL$3,$K$2:$P$2,0))</f>
        <v>10</v>
      </c>
      <c r="BM685" s="19" cm="1">
        <f t="array" ref="BM685">INDEX($K:$P,ROW(),MATCH(BM$3,$K$2:$P$2,0))</f>
        <v>10</v>
      </c>
      <c r="BN685" s="19" cm="1">
        <f t="array" ref="BN685">INDEX($K:$P,ROW(),MATCH(BN$3,$K$2:$P$2,0))</f>
        <v>10</v>
      </c>
      <c r="BO685" s="19" cm="1">
        <f t="array" ref="BO685">INDEX($K:$P,ROW(),MATCH(BO$3,$K$2:$P$2,0))</f>
        <v>10</v>
      </c>
      <c r="BP685" s="19" cm="1">
        <f t="array" ref="BP685">INDEX($K:$P,ROW(),MATCH(BP$3,$K$2:$P$2,0))</f>
        <v>10</v>
      </c>
      <c r="BQ685" s="19" cm="1">
        <f t="array" ref="BQ685">INDEX($K:$P,ROW(),MATCH(BQ$3,$K$2:$P$2,0))</f>
        <v>10</v>
      </c>
      <c r="BR685" s="19" cm="1">
        <f t="array" ref="BR685">INDEX($K:$P,ROW(),MATCH(BR$3,$K$2:$P$2,0))</f>
        <v>10</v>
      </c>
      <c r="BS685" s="19" cm="1">
        <f t="array" ref="BS685">INDEX($K:$P,ROW(),MATCH(BS$3,$K$2:$P$2,0))</f>
        <v>10</v>
      </c>
      <c r="BT685" s="19" cm="1">
        <f t="array" ref="BT685">INDEX($K:$P,ROW(),MATCH(BT$3,$K$2:$P$2,0))</f>
        <v>10</v>
      </c>
      <c r="BU685" s="19" cm="1">
        <f t="array" ref="BU685">INDEX($K:$P,ROW(),MATCH(BU$3,$K$2:$P$2,0))</f>
        <v>10</v>
      </c>
      <c r="BV685" s="19" cm="1">
        <f t="array" ref="BV685">INDEX($K:$P,ROW(),MATCH(BV$3,$K$2:$P$2,0))</f>
        <v>10</v>
      </c>
      <c r="BW685" s="19" cm="1">
        <f t="array" ref="BW685">INDEX($K:$P,ROW(),MATCH(BW$3,$K$2:$P$2,0))</f>
        <v>10</v>
      </c>
      <c r="BX685" s="19" cm="1">
        <f t="array" ref="BX685">INDEX($K:$P,ROW(),MATCH(BX$3,$K$2:$P$2,0))</f>
        <v>10</v>
      </c>
      <c r="BY685" s="19" cm="1">
        <f t="array" ref="BY685">INDEX($K:$P,ROW(),MATCH(BY$3,$K$2:$P$2,0))</f>
        <v>10</v>
      </c>
      <c r="BZ685" s="19" cm="1">
        <f t="array" ref="BZ685">INDEX($K:$P,ROW(),MATCH(BZ$3,$K$2:$P$2,0))</f>
        <v>10</v>
      </c>
      <c r="CA685" s="19" cm="1">
        <f t="array" ref="CA685">INDEX($K:$P,ROW(),MATCH(CA$3,$K$2:$P$2,0))</f>
        <v>10</v>
      </c>
      <c r="CB685" s="19" cm="1">
        <f t="array" ref="CB685">INDEX($K:$P,ROW(),MATCH(CB$3,$K$2:$P$2,0))</f>
        <v>10</v>
      </c>
      <c r="CC685" s="19" cm="1">
        <f t="array" ref="CC685">INDEX($K:$P,ROW(),MATCH(CC$3,$K$2:$P$2,0))</f>
        <v>10</v>
      </c>
      <c r="CD685" s="19" cm="1">
        <f t="array" ref="CD685">INDEX($K:$P,ROW(),MATCH(CD$3,$K$2:$P$2,0))</f>
        <v>10</v>
      </c>
      <c r="CE685" s="19" cm="1">
        <f t="array" ref="CE685">INDEX($K:$P,ROW(),MATCH(CE$3,$K$2:$P$2,0))</f>
        <v>10</v>
      </c>
      <c r="CF685" s="19" cm="1">
        <f t="array" ref="CF685">INDEX($K:$P,ROW(),MATCH(CF$3,$K$2:$P$2,0))</f>
        <v>10</v>
      </c>
      <c r="CG685" s="19" cm="1">
        <f t="array" ref="CG685">INDEX($K:$P,ROW(),MATCH(CG$3,$K$2:$P$2,0))</f>
        <v>10</v>
      </c>
      <c r="CH685" s="19" cm="1">
        <f t="array" ref="CH685">INDEX($K:$P,ROW(),MATCH(CH$3,$K$2:$P$2,0))</f>
        <v>10</v>
      </c>
      <c r="CI685" s="19" cm="1">
        <f t="array" ref="CI685">INDEX($K:$P,ROW(),MATCH(CI$3,$K$2:$P$2,0))</f>
        <v>10</v>
      </c>
      <c r="CJ685" s="19" cm="1">
        <f t="array" ref="CJ685">INDEX($K:$P,ROW(),MATCH(CJ$3,$K$2:$P$2,0))</f>
        <v>10</v>
      </c>
      <c r="CK685" s="19" cm="1">
        <f t="array" ref="CK685">INDEX($K:$P,ROW(),MATCH(CK$3,$K$2:$P$2,0))</f>
        <v>10</v>
      </c>
      <c r="CL685" s="19" cm="1">
        <f t="array" ref="CL685">INDEX($K:$P,ROW(),MATCH(CL$3,$K$2:$P$2,0))</f>
        <v>10</v>
      </c>
      <c r="CM685" s="19" t="e" cm="1">
        <f t="array" ref="CM685">INDEX($K:$P,ROW(),MATCH(CM$3,$K$2:$P$2,0))</f>
        <v>#N/A</v>
      </c>
      <c r="CN685" s="19" t="e" cm="1">
        <f t="array" ref="CN685">INDEX($K:$P,ROW(),MATCH(CN$3,$K$2:$P$2,0))</f>
        <v>#N/A</v>
      </c>
      <c r="CO685" s="19" t="e" cm="1">
        <f t="array" ref="CO685">INDEX($K:$P,ROW(),MATCH(CO$3,$K$2:$P$2,0))</f>
        <v>#N/A</v>
      </c>
      <c r="CP685" s="19" t="e" cm="1">
        <f t="array" ref="CP685">INDEX($K:$P,ROW(),MATCH(CP$3,$K$2:$P$2,0))</f>
        <v>#N/A</v>
      </c>
      <c r="CQ685" s="19" t="e" cm="1">
        <f t="array" ref="CQ685">INDEX($K:$P,ROW(),MATCH(CQ$3,$K$2:$P$2,0))</f>
        <v>#N/A</v>
      </c>
      <c r="CR685" s="19" t="e" cm="1">
        <f t="array" ref="CR685">INDEX($K:$P,ROW(),MATCH(CR$3,$K$2:$P$2,0))</f>
        <v>#N/A</v>
      </c>
      <c r="CS685" s="19" t="e" cm="1">
        <f t="array" ref="CS685">INDEX($K:$P,ROW(),MATCH(CS$3,$K$2:$P$2,0))</f>
        <v>#N/A</v>
      </c>
      <c r="CT685" s="19" t="e" cm="1">
        <f t="array" ref="CT685">INDEX($K:$P,ROW(),MATCH(CT$3,$K$2:$P$2,0))</f>
        <v>#N/A</v>
      </c>
      <c r="CU685" s="19" t="e" cm="1">
        <f t="array" ref="CU685">INDEX($K:$P,ROW(),MATCH(CU$3,$K$2:$P$2,0))</f>
        <v>#N/A</v>
      </c>
      <c r="CV685" s="19" t="e" cm="1">
        <f t="array" ref="CV685">INDEX($K:$P,ROW(),MATCH(CV$3,$K$2:$P$2,0))</f>
        <v>#N/A</v>
      </c>
      <c r="CW685" s="19" t="e" cm="1">
        <f t="array" ref="CW685">INDEX($K:$P,ROW(),MATCH(CW$3,$K$2:$P$2,0))</f>
        <v>#N/A</v>
      </c>
      <c r="CX685" s="19" t="e" cm="1">
        <f t="array" ref="CX685">INDEX($K:$P,ROW(),MATCH(CX$3,$K$2:$P$2,0))</f>
        <v>#N/A</v>
      </c>
      <c r="CY685" s="19" t="e" cm="1">
        <f t="array" ref="CY685">INDEX($K:$P,ROW(),MATCH(CY$3,$K$2:$P$2,0))</f>
        <v>#N/A</v>
      </c>
      <c r="CZ685" s="19" t="e" cm="1">
        <f t="array" ref="CZ685">INDEX($K:$P,ROW(),MATCH(CZ$3,$K$2:$P$2,0))</f>
        <v>#N/A</v>
      </c>
      <c r="DA685" s="19" t="e" cm="1">
        <f t="array" ref="DA685">INDEX($K:$P,ROW(),MATCH(DA$3,$K$2:$P$2,0))</f>
        <v>#N/A</v>
      </c>
      <c r="DB685" s="19" t="e" cm="1">
        <f t="array" ref="DB685">INDEX($K:$P,ROW(),MATCH(DB$3,$K$2:$P$2,0))</f>
        <v>#N/A</v>
      </c>
      <c r="DC685" s="19" t="e" cm="1">
        <f t="array" ref="DC685">INDEX($K:$P,ROW(),MATCH(DC$3,$K$2:$P$2,0))</f>
        <v>#N/A</v>
      </c>
      <c r="DD685" s="19" t="e" cm="1">
        <f t="array" ref="DD685">INDEX($K:$P,ROW(),MATCH(DD$3,$K$2:$P$2,0))</f>
        <v>#N/A</v>
      </c>
      <c r="DE685" s="19" t="e" cm="1">
        <f t="array" ref="DE685">INDEX($K:$P,ROW(),MATCH(DE$3,$K$2:$P$2,0))</f>
        <v>#N/A</v>
      </c>
      <c r="DF685" s="19" t="e" cm="1">
        <f t="array" ref="DF685">INDEX($K:$P,ROW(),MATCH(DF$3,$K$2:$P$2,0))</f>
        <v>#N/A</v>
      </c>
      <c r="DG685" s="19" t="e" cm="1">
        <f t="array" ref="DG685">INDEX($K:$P,ROW(),MATCH(DG$3,$K$2:$P$2,0))</f>
        <v>#N/A</v>
      </c>
      <c r="DH685" s="19" t="e" cm="1">
        <f t="array" ref="DH685">INDEX($K:$P,ROW(),MATCH(DH$3,$K$2:$P$2,0))</f>
        <v>#N/A</v>
      </c>
      <c r="DI685" s="19" t="e" cm="1">
        <f t="array" ref="DI685">INDEX($K:$P,ROW(),MATCH(DI$3,$K$2:$P$2,0))</f>
        <v>#N/A</v>
      </c>
      <c r="DJ685" s="19" t="e" cm="1">
        <f t="array" ref="DJ685">INDEX($K:$P,ROW(),MATCH(DJ$3,$K$2:$P$2,0))</f>
        <v>#N/A</v>
      </c>
      <c r="DK685" s="19" t="e" cm="1">
        <f t="array" ref="DK685">INDEX($K:$P,ROW(),MATCH(DK$3,$K$2:$P$2,0))</f>
        <v>#N/A</v>
      </c>
      <c r="DL685" s="19" t="e" cm="1">
        <f t="array" ref="DL685">INDEX($K:$P,ROW(),MATCH(DL$3,$K$2:$P$2,0))</f>
        <v>#N/A</v>
      </c>
    </row>
    <row r="686" spans="1:116" x14ac:dyDescent="0.35">
      <c r="D686" t="s">
        <v>812</v>
      </c>
      <c r="E686" s="8" t="str">
        <f t="shared" si="885"/>
        <v>686 LISTSALES-PV</v>
      </c>
      <c r="G686" s="145" t="s">
        <v>808</v>
      </c>
      <c r="H686" s="31"/>
      <c r="I686" s="73"/>
      <c r="J686" s="73"/>
      <c r="K686" s="18">
        <v>10</v>
      </c>
      <c r="L686" s="18">
        <v>10</v>
      </c>
      <c r="M686" s="18">
        <v>10</v>
      </c>
      <c r="N686" s="18">
        <v>10</v>
      </c>
      <c r="O686" s="18">
        <v>10</v>
      </c>
      <c r="P686" s="18">
        <v>10</v>
      </c>
      <c r="R686" s="33"/>
      <c r="S686" s="19" cm="1">
        <f t="array" ref="S686">INDEX($K:$P,ROW(),MATCH(S$3,$K$2:$P$2,0))</f>
        <v>10</v>
      </c>
      <c r="T686" s="19" cm="1">
        <f t="array" ref="T686">INDEX($K:$P,ROW(),MATCH(T$3,$K$2:$P$2,0))</f>
        <v>10</v>
      </c>
      <c r="U686" s="19" cm="1">
        <f t="array" ref="U686">INDEX($K:$P,ROW(),MATCH(U$3,$K$2:$P$2,0))</f>
        <v>10</v>
      </c>
      <c r="V686" s="19" cm="1">
        <f t="array" ref="V686">INDEX($K:$P,ROW(),MATCH(V$3,$K$2:$P$2,0))</f>
        <v>10</v>
      </c>
      <c r="W686" s="19" cm="1">
        <f t="array" ref="W686">INDEX($K:$P,ROW(),MATCH(W$3,$K$2:$P$2,0))</f>
        <v>10</v>
      </c>
      <c r="X686" s="19" cm="1">
        <f t="array" ref="X686">INDEX($K:$P,ROW(),MATCH(X$3,$K$2:$P$2,0))</f>
        <v>10</v>
      </c>
      <c r="Y686" s="19" cm="1">
        <f t="array" ref="Y686">INDEX($K:$P,ROW(),MATCH(Y$3,$K$2:$P$2,0))</f>
        <v>10</v>
      </c>
      <c r="Z686" s="19" cm="1">
        <f t="array" ref="Z686">INDEX($K:$P,ROW(),MATCH(Z$3,$K$2:$P$2,0))</f>
        <v>10</v>
      </c>
      <c r="AA686" s="19" cm="1">
        <f t="array" ref="AA686">INDEX($K:$P,ROW(),MATCH(AA$3,$K$2:$P$2,0))</f>
        <v>10</v>
      </c>
      <c r="AB686" s="19" cm="1">
        <f t="array" ref="AB686">INDEX($K:$P,ROW(),MATCH(AB$3,$K$2:$P$2,0))</f>
        <v>10</v>
      </c>
      <c r="AC686" s="19" cm="1">
        <f t="array" ref="AC686">INDEX($K:$P,ROW(),MATCH(AC$3,$K$2:$P$2,0))</f>
        <v>10</v>
      </c>
      <c r="AD686" s="19" cm="1">
        <f t="array" ref="AD686">INDEX($K:$P,ROW(),MATCH(AD$3,$K$2:$P$2,0))</f>
        <v>10</v>
      </c>
      <c r="AE686" s="19" cm="1">
        <f t="array" ref="AE686">INDEX($K:$P,ROW(),MATCH(AE$3,$K$2:$P$2,0))</f>
        <v>10</v>
      </c>
      <c r="AF686" s="19" cm="1">
        <f t="array" ref="AF686">INDEX($K:$P,ROW(),MATCH(AF$3,$K$2:$P$2,0))</f>
        <v>10</v>
      </c>
      <c r="AG686" s="19" cm="1">
        <f t="array" ref="AG686">INDEX($K:$P,ROW(),MATCH(AG$3,$K$2:$P$2,0))</f>
        <v>10</v>
      </c>
      <c r="AH686" s="19" cm="1">
        <f t="array" ref="AH686">INDEX($K:$P,ROW(),MATCH(AH$3,$K$2:$P$2,0))</f>
        <v>10</v>
      </c>
      <c r="AI686" s="19" cm="1">
        <f t="array" ref="AI686">INDEX($K:$P,ROW(),MATCH(AI$3,$K$2:$P$2,0))</f>
        <v>10</v>
      </c>
      <c r="AJ686" s="19" cm="1">
        <f t="array" ref="AJ686">INDEX($K:$P,ROW(),MATCH(AJ$3,$K$2:$P$2,0))</f>
        <v>10</v>
      </c>
      <c r="AK686" s="19" cm="1">
        <f t="array" ref="AK686">INDEX($K:$P,ROW(),MATCH(AK$3,$K$2:$P$2,0))</f>
        <v>10</v>
      </c>
      <c r="AL686" s="19" cm="1">
        <f t="array" ref="AL686">INDEX($K:$P,ROW(),MATCH(AL$3,$K$2:$P$2,0))</f>
        <v>10</v>
      </c>
      <c r="AM686" s="19" cm="1">
        <f t="array" ref="AM686">INDEX($K:$P,ROW(),MATCH(AM$3,$K$2:$P$2,0))</f>
        <v>10</v>
      </c>
      <c r="AN686" s="19" cm="1">
        <f t="array" ref="AN686">INDEX($K:$P,ROW(),MATCH(AN$3,$K$2:$P$2,0))</f>
        <v>10</v>
      </c>
      <c r="AO686" s="19" cm="1">
        <f t="array" ref="AO686">INDEX($K:$P,ROW(),MATCH(AO$3,$K$2:$P$2,0))</f>
        <v>10</v>
      </c>
      <c r="AP686" s="19" cm="1">
        <f t="array" ref="AP686">INDEX($K:$P,ROW(),MATCH(AP$3,$K$2:$P$2,0))</f>
        <v>10</v>
      </c>
      <c r="AQ686" s="19" cm="1">
        <f t="array" ref="AQ686">INDEX($K:$P,ROW(),MATCH(AQ$3,$K$2:$P$2,0))</f>
        <v>10</v>
      </c>
      <c r="AR686" s="19" cm="1">
        <f t="array" ref="AR686">INDEX($K:$P,ROW(),MATCH(AR$3,$K$2:$P$2,0))</f>
        <v>10</v>
      </c>
      <c r="AS686" s="19" cm="1">
        <f t="array" ref="AS686">INDEX($K:$P,ROW(),MATCH(AS$3,$K$2:$P$2,0))</f>
        <v>10</v>
      </c>
      <c r="AT686" s="19" cm="1">
        <f t="array" ref="AT686">INDEX($K:$P,ROW(),MATCH(AT$3,$K$2:$P$2,0))</f>
        <v>10</v>
      </c>
      <c r="AU686" s="19" cm="1">
        <f t="array" ref="AU686">INDEX($K:$P,ROW(),MATCH(AU$3,$K$2:$P$2,0))</f>
        <v>10</v>
      </c>
      <c r="AV686" s="19" cm="1">
        <f t="array" ref="AV686">INDEX($K:$P,ROW(),MATCH(AV$3,$K$2:$P$2,0))</f>
        <v>10</v>
      </c>
      <c r="AW686" s="19" cm="1">
        <f t="array" ref="AW686">INDEX($K:$P,ROW(),MATCH(AW$3,$K$2:$P$2,0))</f>
        <v>10</v>
      </c>
      <c r="AX686" s="19" cm="1">
        <f t="array" ref="AX686">INDEX($K:$P,ROW(),MATCH(AX$3,$K$2:$P$2,0))</f>
        <v>10</v>
      </c>
      <c r="AY686" s="19" cm="1">
        <f t="array" ref="AY686">INDEX($K:$P,ROW(),MATCH(AY$3,$K$2:$P$2,0))</f>
        <v>10</v>
      </c>
      <c r="AZ686" s="19" cm="1">
        <f t="array" ref="AZ686">INDEX($K:$P,ROW(),MATCH(AZ$3,$K$2:$P$2,0))</f>
        <v>10</v>
      </c>
      <c r="BA686" s="19" cm="1">
        <f t="array" ref="BA686">INDEX($K:$P,ROW(),MATCH(BA$3,$K$2:$P$2,0))</f>
        <v>10</v>
      </c>
      <c r="BB686" s="19" cm="1">
        <f t="array" ref="BB686">INDEX($K:$P,ROW(),MATCH(BB$3,$K$2:$P$2,0))</f>
        <v>10</v>
      </c>
      <c r="BC686" s="19" cm="1">
        <f t="array" ref="BC686">INDEX($K:$P,ROW(),MATCH(BC$3,$K$2:$P$2,0))</f>
        <v>10</v>
      </c>
      <c r="BD686" s="19" cm="1">
        <f t="array" ref="BD686">INDEX($K:$P,ROW(),MATCH(BD$3,$K$2:$P$2,0))</f>
        <v>10</v>
      </c>
      <c r="BE686" s="19" cm="1">
        <f t="array" ref="BE686">INDEX($K:$P,ROW(),MATCH(BE$3,$K$2:$P$2,0))</f>
        <v>10</v>
      </c>
      <c r="BF686" s="19" cm="1">
        <f t="array" ref="BF686">INDEX($K:$P,ROW(),MATCH(BF$3,$K$2:$P$2,0))</f>
        <v>10</v>
      </c>
      <c r="BG686" s="19" cm="1">
        <f t="array" ref="BG686">INDEX($K:$P,ROW(),MATCH(BG$3,$K$2:$P$2,0))</f>
        <v>10</v>
      </c>
      <c r="BH686" s="19" cm="1">
        <f t="array" ref="BH686">INDEX($K:$P,ROW(),MATCH(BH$3,$K$2:$P$2,0))</f>
        <v>10</v>
      </c>
      <c r="BI686" s="19" cm="1">
        <f t="array" ref="BI686">INDEX($K:$P,ROW(),MATCH(BI$3,$K$2:$P$2,0))</f>
        <v>10</v>
      </c>
      <c r="BJ686" s="19" cm="1">
        <f t="array" ref="BJ686">INDEX($K:$P,ROW(),MATCH(BJ$3,$K$2:$P$2,0))</f>
        <v>10</v>
      </c>
      <c r="BK686" s="19" cm="1">
        <f t="array" ref="BK686">INDEX($K:$P,ROW(),MATCH(BK$3,$K$2:$P$2,0))</f>
        <v>10</v>
      </c>
      <c r="BL686" s="19" cm="1">
        <f t="array" ref="BL686">INDEX($K:$P,ROW(),MATCH(BL$3,$K$2:$P$2,0))</f>
        <v>10</v>
      </c>
      <c r="BM686" s="19" cm="1">
        <f t="array" ref="BM686">INDEX($K:$P,ROW(),MATCH(BM$3,$K$2:$P$2,0))</f>
        <v>10</v>
      </c>
      <c r="BN686" s="19" cm="1">
        <f t="array" ref="BN686">INDEX($K:$P,ROW(),MATCH(BN$3,$K$2:$P$2,0))</f>
        <v>10</v>
      </c>
      <c r="BO686" s="19" cm="1">
        <f t="array" ref="BO686">INDEX($K:$P,ROW(),MATCH(BO$3,$K$2:$P$2,0))</f>
        <v>10</v>
      </c>
      <c r="BP686" s="19" cm="1">
        <f t="array" ref="BP686">INDEX($K:$P,ROW(),MATCH(BP$3,$K$2:$P$2,0))</f>
        <v>10</v>
      </c>
      <c r="BQ686" s="19" cm="1">
        <f t="array" ref="BQ686">INDEX($K:$P,ROW(),MATCH(BQ$3,$K$2:$P$2,0))</f>
        <v>10</v>
      </c>
      <c r="BR686" s="19" cm="1">
        <f t="array" ref="BR686">INDEX($K:$P,ROW(),MATCH(BR$3,$K$2:$P$2,0))</f>
        <v>10</v>
      </c>
      <c r="BS686" s="19" cm="1">
        <f t="array" ref="BS686">INDEX($K:$P,ROW(),MATCH(BS$3,$K$2:$P$2,0))</f>
        <v>10</v>
      </c>
      <c r="BT686" s="19" cm="1">
        <f t="array" ref="BT686">INDEX($K:$P,ROW(),MATCH(BT$3,$K$2:$P$2,0))</f>
        <v>10</v>
      </c>
      <c r="BU686" s="19" cm="1">
        <f t="array" ref="BU686">INDEX($K:$P,ROW(),MATCH(BU$3,$K$2:$P$2,0))</f>
        <v>10</v>
      </c>
      <c r="BV686" s="19" cm="1">
        <f t="array" ref="BV686">INDEX($K:$P,ROW(),MATCH(BV$3,$K$2:$P$2,0))</f>
        <v>10</v>
      </c>
      <c r="BW686" s="19" cm="1">
        <f t="array" ref="BW686">INDEX($K:$P,ROW(),MATCH(BW$3,$K$2:$P$2,0))</f>
        <v>10</v>
      </c>
      <c r="BX686" s="19" cm="1">
        <f t="array" ref="BX686">INDEX($K:$P,ROW(),MATCH(BX$3,$K$2:$P$2,0))</f>
        <v>10</v>
      </c>
      <c r="BY686" s="19" cm="1">
        <f t="array" ref="BY686">INDEX($K:$P,ROW(),MATCH(BY$3,$K$2:$P$2,0))</f>
        <v>10</v>
      </c>
      <c r="BZ686" s="19" cm="1">
        <f t="array" ref="BZ686">INDEX($K:$P,ROW(),MATCH(BZ$3,$K$2:$P$2,0))</f>
        <v>10</v>
      </c>
      <c r="CA686" s="19" cm="1">
        <f t="array" ref="CA686">INDEX($K:$P,ROW(),MATCH(CA$3,$K$2:$P$2,0))</f>
        <v>10</v>
      </c>
      <c r="CB686" s="19" cm="1">
        <f t="array" ref="CB686">INDEX($K:$P,ROW(),MATCH(CB$3,$K$2:$P$2,0))</f>
        <v>10</v>
      </c>
      <c r="CC686" s="19" cm="1">
        <f t="array" ref="CC686">INDEX($K:$P,ROW(),MATCH(CC$3,$K$2:$P$2,0))</f>
        <v>10</v>
      </c>
      <c r="CD686" s="19" cm="1">
        <f t="array" ref="CD686">INDEX($K:$P,ROW(),MATCH(CD$3,$K$2:$P$2,0))</f>
        <v>10</v>
      </c>
      <c r="CE686" s="19" cm="1">
        <f t="array" ref="CE686">INDEX($K:$P,ROW(),MATCH(CE$3,$K$2:$P$2,0))</f>
        <v>10</v>
      </c>
      <c r="CF686" s="19" cm="1">
        <f t="array" ref="CF686">INDEX($K:$P,ROW(),MATCH(CF$3,$K$2:$P$2,0))</f>
        <v>10</v>
      </c>
      <c r="CG686" s="19" cm="1">
        <f t="array" ref="CG686">INDEX($K:$P,ROW(),MATCH(CG$3,$K$2:$P$2,0))</f>
        <v>10</v>
      </c>
      <c r="CH686" s="19" cm="1">
        <f t="array" ref="CH686">INDEX($K:$P,ROW(),MATCH(CH$3,$K$2:$P$2,0))</f>
        <v>10</v>
      </c>
      <c r="CI686" s="19" cm="1">
        <f t="array" ref="CI686">INDEX($K:$P,ROW(),MATCH(CI$3,$K$2:$P$2,0))</f>
        <v>10</v>
      </c>
      <c r="CJ686" s="19" cm="1">
        <f t="array" ref="CJ686">INDEX($K:$P,ROW(),MATCH(CJ$3,$K$2:$P$2,0))</f>
        <v>10</v>
      </c>
      <c r="CK686" s="19" cm="1">
        <f t="array" ref="CK686">INDEX($K:$P,ROW(),MATCH(CK$3,$K$2:$P$2,0))</f>
        <v>10</v>
      </c>
      <c r="CL686" s="19" cm="1">
        <f t="array" ref="CL686">INDEX($K:$P,ROW(),MATCH(CL$3,$K$2:$P$2,0))</f>
        <v>10</v>
      </c>
      <c r="CM686" s="19" t="e" cm="1">
        <f t="array" ref="CM686">INDEX($K:$P,ROW(),MATCH(CM$3,$K$2:$P$2,0))</f>
        <v>#N/A</v>
      </c>
      <c r="CN686" s="19" t="e" cm="1">
        <f t="array" ref="CN686">INDEX($K:$P,ROW(),MATCH(CN$3,$K$2:$P$2,0))</f>
        <v>#N/A</v>
      </c>
      <c r="CO686" s="19" t="e" cm="1">
        <f t="array" ref="CO686">INDEX($K:$P,ROW(),MATCH(CO$3,$K$2:$P$2,0))</f>
        <v>#N/A</v>
      </c>
      <c r="CP686" s="19" t="e" cm="1">
        <f t="array" ref="CP686">INDEX($K:$P,ROW(),MATCH(CP$3,$K$2:$P$2,0))</f>
        <v>#N/A</v>
      </c>
      <c r="CQ686" s="19" t="e" cm="1">
        <f t="array" ref="CQ686">INDEX($K:$P,ROW(),MATCH(CQ$3,$K$2:$P$2,0))</f>
        <v>#N/A</v>
      </c>
      <c r="CR686" s="19" t="e" cm="1">
        <f t="array" ref="CR686">INDEX($K:$P,ROW(),MATCH(CR$3,$K$2:$P$2,0))</f>
        <v>#N/A</v>
      </c>
      <c r="CS686" s="19" t="e" cm="1">
        <f t="array" ref="CS686">INDEX($K:$P,ROW(),MATCH(CS$3,$K$2:$P$2,0))</f>
        <v>#N/A</v>
      </c>
      <c r="CT686" s="19" t="e" cm="1">
        <f t="array" ref="CT686">INDEX($K:$P,ROW(),MATCH(CT$3,$K$2:$P$2,0))</f>
        <v>#N/A</v>
      </c>
      <c r="CU686" s="19" t="e" cm="1">
        <f t="array" ref="CU686">INDEX($K:$P,ROW(),MATCH(CU$3,$K$2:$P$2,0))</f>
        <v>#N/A</v>
      </c>
      <c r="CV686" s="19" t="e" cm="1">
        <f t="array" ref="CV686">INDEX($K:$P,ROW(),MATCH(CV$3,$K$2:$P$2,0))</f>
        <v>#N/A</v>
      </c>
      <c r="CW686" s="19" t="e" cm="1">
        <f t="array" ref="CW686">INDEX($K:$P,ROW(),MATCH(CW$3,$K$2:$P$2,0))</f>
        <v>#N/A</v>
      </c>
      <c r="CX686" s="19" t="e" cm="1">
        <f t="array" ref="CX686">INDEX($K:$P,ROW(),MATCH(CX$3,$K$2:$P$2,0))</f>
        <v>#N/A</v>
      </c>
      <c r="CY686" s="19" t="e" cm="1">
        <f t="array" ref="CY686">INDEX($K:$P,ROW(),MATCH(CY$3,$K$2:$P$2,0))</f>
        <v>#N/A</v>
      </c>
      <c r="CZ686" s="19" t="e" cm="1">
        <f t="array" ref="CZ686">INDEX($K:$P,ROW(),MATCH(CZ$3,$K$2:$P$2,0))</f>
        <v>#N/A</v>
      </c>
      <c r="DA686" s="19" t="e" cm="1">
        <f t="array" ref="DA686">INDEX($K:$P,ROW(),MATCH(DA$3,$K$2:$P$2,0))</f>
        <v>#N/A</v>
      </c>
      <c r="DB686" s="19" t="e" cm="1">
        <f t="array" ref="DB686">INDEX($K:$P,ROW(),MATCH(DB$3,$K$2:$P$2,0))</f>
        <v>#N/A</v>
      </c>
      <c r="DC686" s="19" t="e" cm="1">
        <f t="array" ref="DC686">INDEX($K:$P,ROW(),MATCH(DC$3,$K$2:$P$2,0))</f>
        <v>#N/A</v>
      </c>
      <c r="DD686" s="19" t="e" cm="1">
        <f t="array" ref="DD686">INDEX($K:$P,ROW(),MATCH(DD$3,$K$2:$P$2,0))</f>
        <v>#N/A</v>
      </c>
      <c r="DE686" s="19" t="e" cm="1">
        <f t="array" ref="DE686">INDEX($K:$P,ROW(),MATCH(DE$3,$K$2:$P$2,0))</f>
        <v>#N/A</v>
      </c>
      <c r="DF686" s="19" t="e" cm="1">
        <f t="array" ref="DF686">INDEX($K:$P,ROW(),MATCH(DF$3,$K$2:$P$2,0))</f>
        <v>#N/A</v>
      </c>
      <c r="DG686" s="19" t="e" cm="1">
        <f t="array" ref="DG686">INDEX($K:$P,ROW(),MATCH(DG$3,$K$2:$P$2,0))</f>
        <v>#N/A</v>
      </c>
      <c r="DH686" s="19" t="e" cm="1">
        <f t="array" ref="DH686">INDEX($K:$P,ROW(),MATCH(DH$3,$K$2:$P$2,0))</f>
        <v>#N/A</v>
      </c>
      <c r="DI686" s="19" t="e" cm="1">
        <f t="array" ref="DI686">INDEX($K:$P,ROW(),MATCH(DI$3,$K$2:$P$2,0))</f>
        <v>#N/A</v>
      </c>
      <c r="DJ686" s="19" t="e" cm="1">
        <f t="array" ref="DJ686">INDEX($K:$P,ROW(),MATCH(DJ$3,$K$2:$P$2,0))</f>
        <v>#N/A</v>
      </c>
      <c r="DK686" s="19" t="e" cm="1">
        <f t="array" ref="DK686">INDEX($K:$P,ROW(),MATCH(DK$3,$K$2:$P$2,0))</f>
        <v>#N/A</v>
      </c>
      <c r="DL686" s="19" t="e" cm="1">
        <f t="array" ref="DL686">INDEX($K:$P,ROW(),MATCH(DL$3,$K$2:$P$2,0))</f>
        <v>#N/A</v>
      </c>
    </row>
    <row r="687" spans="1:116" x14ac:dyDescent="0.35">
      <c r="D687" t="s">
        <v>812</v>
      </c>
      <c r="E687" s="8" t="str">
        <f t="shared" si="885"/>
        <v>687 LISTSALES-PV</v>
      </c>
      <c r="G687" s="145" t="s">
        <v>809</v>
      </c>
      <c r="H687" s="31"/>
      <c r="I687" s="73"/>
      <c r="J687" s="73"/>
      <c r="K687" s="18">
        <v>10</v>
      </c>
      <c r="L687" s="18">
        <v>10</v>
      </c>
      <c r="M687" s="18">
        <v>10</v>
      </c>
      <c r="N687" s="18">
        <v>10</v>
      </c>
      <c r="O687" s="18">
        <v>10</v>
      </c>
      <c r="P687" s="18">
        <v>10</v>
      </c>
      <c r="R687" s="33"/>
      <c r="S687" s="19" cm="1">
        <f t="array" ref="S687">INDEX($K:$P,ROW(),MATCH(S$3,$K$2:$P$2,0))</f>
        <v>10</v>
      </c>
      <c r="T687" s="19" cm="1">
        <f t="array" ref="T687">INDEX($K:$P,ROW(),MATCH(T$3,$K$2:$P$2,0))</f>
        <v>10</v>
      </c>
      <c r="U687" s="19" cm="1">
        <f t="array" ref="U687">INDEX($K:$P,ROW(),MATCH(U$3,$K$2:$P$2,0))</f>
        <v>10</v>
      </c>
      <c r="V687" s="19" cm="1">
        <f t="array" ref="V687">INDEX($K:$P,ROW(),MATCH(V$3,$K$2:$P$2,0))</f>
        <v>10</v>
      </c>
      <c r="W687" s="19" cm="1">
        <f t="array" ref="W687">INDEX($K:$P,ROW(),MATCH(W$3,$K$2:$P$2,0))</f>
        <v>10</v>
      </c>
      <c r="X687" s="19" cm="1">
        <f t="array" ref="X687">INDEX($K:$P,ROW(),MATCH(X$3,$K$2:$P$2,0))</f>
        <v>10</v>
      </c>
      <c r="Y687" s="19" cm="1">
        <f t="array" ref="Y687">INDEX($K:$P,ROW(),MATCH(Y$3,$K$2:$P$2,0))</f>
        <v>10</v>
      </c>
      <c r="Z687" s="19" cm="1">
        <f t="array" ref="Z687">INDEX($K:$P,ROW(),MATCH(Z$3,$K$2:$P$2,0))</f>
        <v>10</v>
      </c>
      <c r="AA687" s="19" cm="1">
        <f t="array" ref="AA687">INDEX($K:$P,ROW(),MATCH(AA$3,$K$2:$P$2,0))</f>
        <v>10</v>
      </c>
      <c r="AB687" s="19" cm="1">
        <f t="array" ref="AB687">INDEX($K:$P,ROW(),MATCH(AB$3,$K$2:$P$2,0))</f>
        <v>10</v>
      </c>
      <c r="AC687" s="19" cm="1">
        <f t="array" ref="AC687">INDEX($K:$P,ROW(),MATCH(AC$3,$K$2:$P$2,0))</f>
        <v>10</v>
      </c>
      <c r="AD687" s="19" cm="1">
        <f t="array" ref="AD687">INDEX($K:$P,ROW(),MATCH(AD$3,$K$2:$P$2,0))</f>
        <v>10</v>
      </c>
      <c r="AE687" s="19" cm="1">
        <f t="array" ref="AE687">INDEX($K:$P,ROW(),MATCH(AE$3,$K$2:$P$2,0))</f>
        <v>10</v>
      </c>
      <c r="AF687" s="19" cm="1">
        <f t="array" ref="AF687">INDEX($K:$P,ROW(),MATCH(AF$3,$K$2:$P$2,0))</f>
        <v>10</v>
      </c>
      <c r="AG687" s="19" cm="1">
        <f t="array" ref="AG687">INDEX($K:$P,ROW(),MATCH(AG$3,$K$2:$P$2,0))</f>
        <v>10</v>
      </c>
      <c r="AH687" s="19" cm="1">
        <f t="array" ref="AH687">INDEX($K:$P,ROW(),MATCH(AH$3,$K$2:$P$2,0))</f>
        <v>10</v>
      </c>
      <c r="AI687" s="19" cm="1">
        <f t="array" ref="AI687">INDEX($K:$P,ROW(),MATCH(AI$3,$K$2:$P$2,0))</f>
        <v>10</v>
      </c>
      <c r="AJ687" s="19" cm="1">
        <f t="array" ref="AJ687">INDEX($K:$P,ROW(),MATCH(AJ$3,$K$2:$P$2,0))</f>
        <v>10</v>
      </c>
      <c r="AK687" s="19" cm="1">
        <f t="array" ref="AK687">INDEX($K:$P,ROW(),MATCH(AK$3,$K$2:$P$2,0))</f>
        <v>10</v>
      </c>
      <c r="AL687" s="19" cm="1">
        <f t="array" ref="AL687">INDEX($K:$P,ROW(),MATCH(AL$3,$K$2:$P$2,0))</f>
        <v>10</v>
      </c>
      <c r="AM687" s="19" cm="1">
        <f t="array" ref="AM687">INDEX($K:$P,ROW(),MATCH(AM$3,$K$2:$P$2,0))</f>
        <v>10</v>
      </c>
      <c r="AN687" s="19" cm="1">
        <f t="array" ref="AN687">INDEX($K:$P,ROW(),MATCH(AN$3,$K$2:$P$2,0))</f>
        <v>10</v>
      </c>
      <c r="AO687" s="19" cm="1">
        <f t="array" ref="AO687">INDEX($K:$P,ROW(),MATCH(AO$3,$K$2:$P$2,0))</f>
        <v>10</v>
      </c>
      <c r="AP687" s="19" cm="1">
        <f t="array" ref="AP687">INDEX($K:$P,ROW(),MATCH(AP$3,$K$2:$P$2,0))</f>
        <v>10</v>
      </c>
      <c r="AQ687" s="19" cm="1">
        <f t="array" ref="AQ687">INDEX($K:$P,ROW(),MATCH(AQ$3,$K$2:$P$2,0))</f>
        <v>10</v>
      </c>
      <c r="AR687" s="19" cm="1">
        <f t="array" ref="AR687">INDEX($K:$P,ROW(),MATCH(AR$3,$K$2:$P$2,0))</f>
        <v>10</v>
      </c>
      <c r="AS687" s="19" cm="1">
        <f t="array" ref="AS687">INDEX($K:$P,ROW(),MATCH(AS$3,$K$2:$P$2,0))</f>
        <v>10</v>
      </c>
      <c r="AT687" s="19" cm="1">
        <f t="array" ref="AT687">INDEX($K:$P,ROW(),MATCH(AT$3,$K$2:$P$2,0))</f>
        <v>10</v>
      </c>
      <c r="AU687" s="19" cm="1">
        <f t="array" ref="AU687">INDEX($K:$P,ROW(),MATCH(AU$3,$K$2:$P$2,0))</f>
        <v>10</v>
      </c>
      <c r="AV687" s="19" cm="1">
        <f t="array" ref="AV687">INDEX($K:$P,ROW(),MATCH(AV$3,$K$2:$P$2,0))</f>
        <v>10</v>
      </c>
      <c r="AW687" s="19" cm="1">
        <f t="array" ref="AW687">INDEX($K:$P,ROW(),MATCH(AW$3,$K$2:$P$2,0))</f>
        <v>10</v>
      </c>
      <c r="AX687" s="19" cm="1">
        <f t="array" ref="AX687">INDEX($K:$P,ROW(),MATCH(AX$3,$K$2:$P$2,0))</f>
        <v>10</v>
      </c>
      <c r="AY687" s="19" cm="1">
        <f t="array" ref="AY687">INDEX($K:$P,ROW(),MATCH(AY$3,$K$2:$P$2,0))</f>
        <v>10</v>
      </c>
      <c r="AZ687" s="19" cm="1">
        <f t="array" ref="AZ687">INDEX($K:$P,ROW(),MATCH(AZ$3,$K$2:$P$2,0))</f>
        <v>10</v>
      </c>
      <c r="BA687" s="19" cm="1">
        <f t="array" ref="BA687">INDEX($K:$P,ROW(),MATCH(BA$3,$K$2:$P$2,0))</f>
        <v>10</v>
      </c>
      <c r="BB687" s="19" cm="1">
        <f t="array" ref="BB687">INDEX($K:$P,ROW(),MATCH(BB$3,$K$2:$P$2,0))</f>
        <v>10</v>
      </c>
      <c r="BC687" s="19" cm="1">
        <f t="array" ref="BC687">INDEX($K:$P,ROW(),MATCH(BC$3,$K$2:$P$2,0))</f>
        <v>10</v>
      </c>
      <c r="BD687" s="19" cm="1">
        <f t="array" ref="BD687">INDEX($K:$P,ROW(),MATCH(BD$3,$K$2:$P$2,0))</f>
        <v>10</v>
      </c>
      <c r="BE687" s="19" cm="1">
        <f t="array" ref="BE687">INDEX($K:$P,ROW(),MATCH(BE$3,$K$2:$P$2,0))</f>
        <v>10</v>
      </c>
      <c r="BF687" s="19" cm="1">
        <f t="array" ref="BF687">INDEX($K:$P,ROW(),MATCH(BF$3,$K$2:$P$2,0))</f>
        <v>10</v>
      </c>
      <c r="BG687" s="19" cm="1">
        <f t="array" ref="BG687">INDEX($K:$P,ROW(),MATCH(BG$3,$K$2:$P$2,0))</f>
        <v>10</v>
      </c>
      <c r="BH687" s="19" cm="1">
        <f t="array" ref="BH687">INDEX($K:$P,ROW(),MATCH(BH$3,$K$2:$P$2,0))</f>
        <v>10</v>
      </c>
      <c r="BI687" s="19" cm="1">
        <f t="array" ref="BI687">INDEX($K:$P,ROW(),MATCH(BI$3,$K$2:$P$2,0))</f>
        <v>10</v>
      </c>
      <c r="BJ687" s="19" cm="1">
        <f t="array" ref="BJ687">INDEX($K:$P,ROW(),MATCH(BJ$3,$K$2:$P$2,0))</f>
        <v>10</v>
      </c>
      <c r="BK687" s="19" cm="1">
        <f t="array" ref="BK687">INDEX($K:$P,ROW(),MATCH(BK$3,$K$2:$P$2,0))</f>
        <v>10</v>
      </c>
      <c r="BL687" s="19" cm="1">
        <f t="array" ref="BL687">INDEX($K:$P,ROW(),MATCH(BL$3,$K$2:$P$2,0))</f>
        <v>10</v>
      </c>
      <c r="BM687" s="19" cm="1">
        <f t="array" ref="BM687">INDEX($K:$P,ROW(),MATCH(BM$3,$K$2:$P$2,0))</f>
        <v>10</v>
      </c>
      <c r="BN687" s="19" cm="1">
        <f t="array" ref="BN687">INDEX($K:$P,ROW(),MATCH(BN$3,$K$2:$P$2,0))</f>
        <v>10</v>
      </c>
      <c r="BO687" s="19" cm="1">
        <f t="array" ref="BO687">INDEX($K:$P,ROW(),MATCH(BO$3,$K$2:$P$2,0))</f>
        <v>10</v>
      </c>
      <c r="BP687" s="19" cm="1">
        <f t="array" ref="BP687">INDEX($K:$P,ROW(),MATCH(BP$3,$K$2:$P$2,0))</f>
        <v>10</v>
      </c>
      <c r="BQ687" s="19" cm="1">
        <f t="array" ref="BQ687">INDEX($K:$P,ROW(),MATCH(BQ$3,$K$2:$P$2,0))</f>
        <v>10</v>
      </c>
      <c r="BR687" s="19" cm="1">
        <f t="array" ref="BR687">INDEX($K:$P,ROW(),MATCH(BR$3,$K$2:$P$2,0))</f>
        <v>10</v>
      </c>
      <c r="BS687" s="19" cm="1">
        <f t="array" ref="BS687">INDEX($K:$P,ROW(),MATCH(BS$3,$K$2:$P$2,0))</f>
        <v>10</v>
      </c>
      <c r="BT687" s="19" cm="1">
        <f t="array" ref="BT687">INDEX($K:$P,ROW(),MATCH(BT$3,$K$2:$P$2,0))</f>
        <v>10</v>
      </c>
      <c r="BU687" s="19" cm="1">
        <f t="array" ref="BU687">INDEX($K:$P,ROW(),MATCH(BU$3,$K$2:$P$2,0))</f>
        <v>10</v>
      </c>
      <c r="BV687" s="19" cm="1">
        <f t="array" ref="BV687">INDEX($K:$P,ROW(),MATCH(BV$3,$K$2:$P$2,0))</f>
        <v>10</v>
      </c>
      <c r="BW687" s="19" cm="1">
        <f t="array" ref="BW687">INDEX($K:$P,ROW(),MATCH(BW$3,$K$2:$P$2,0))</f>
        <v>10</v>
      </c>
      <c r="BX687" s="19" cm="1">
        <f t="array" ref="BX687">INDEX($K:$P,ROW(),MATCH(BX$3,$K$2:$P$2,0))</f>
        <v>10</v>
      </c>
      <c r="BY687" s="19" cm="1">
        <f t="array" ref="BY687">INDEX($K:$P,ROW(),MATCH(BY$3,$K$2:$P$2,0))</f>
        <v>10</v>
      </c>
      <c r="BZ687" s="19" cm="1">
        <f t="array" ref="BZ687">INDEX($K:$P,ROW(),MATCH(BZ$3,$K$2:$P$2,0))</f>
        <v>10</v>
      </c>
      <c r="CA687" s="19" cm="1">
        <f t="array" ref="CA687">INDEX($K:$P,ROW(),MATCH(CA$3,$K$2:$P$2,0))</f>
        <v>10</v>
      </c>
      <c r="CB687" s="19" cm="1">
        <f t="array" ref="CB687">INDEX($K:$P,ROW(),MATCH(CB$3,$K$2:$P$2,0))</f>
        <v>10</v>
      </c>
      <c r="CC687" s="19" cm="1">
        <f t="array" ref="CC687">INDEX($K:$P,ROW(),MATCH(CC$3,$K$2:$P$2,0))</f>
        <v>10</v>
      </c>
      <c r="CD687" s="19" cm="1">
        <f t="array" ref="CD687">INDEX($K:$P,ROW(),MATCH(CD$3,$K$2:$P$2,0))</f>
        <v>10</v>
      </c>
      <c r="CE687" s="19" cm="1">
        <f t="array" ref="CE687">INDEX($K:$P,ROW(),MATCH(CE$3,$K$2:$P$2,0))</f>
        <v>10</v>
      </c>
      <c r="CF687" s="19" cm="1">
        <f t="array" ref="CF687">INDEX($K:$P,ROW(),MATCH(CF$3,$K$2:$P$2,0))</f>
        <v>10</v>
      </c>
      <c r="CG687" s="19" cm="1">
        <f t="array" ref="CG687">INDEX($K:$P,ROW(),MATCH(CG$3,$K$2:$P$2,0))</f>
        <v>10</v>
      </c>
      <c r="CH687" s="19" cm="1">
        <f t="array" ref="CH687">INDEX($K:$P,ROW(),MATCH(CH$3,$K$2:$P$2,0))</f>
        <v>10</v>
      </c>
      <c r="CI687" s="19" cm="1">
        <f t="array" ref="CI687">INDEX($K:$P,ROW(),MATCH(CI$3,$K$2:$P$2,0))</f>
        <v>10</v>
      </c>
      <c r="CJ687" s="19" cm="1">
        <f t="array" ref="CJ687">INDEX($K:$P,ROW(),MATCH(CJ$3,$K$2:$P$2,0))</f>
        <v>10</v>
      </c>
      <c r="CK687" s="19" cm="1">
        <f t="array" ref="CK687">INDEX($K:$P,ROW(),MATCH(CK$3,$K$2:$P$2,0))</f>
        <v>10</v>
      </c>
      <c r="CL687" s="19" cm="1">
        <f t="array" ref="CL687">INDEX($K:$P,ROW(),MATCH(CL$3,$K$2:$P$2,0))</f>
        <v>10</v>
      </c>
      <c r="CM687" s="19" t="e" cm="1">
        <f t="array" ref="CM687">INDEX($K:$P,ROW(),MATCH(CM$3,$K$2:$P$2,0))</f>
        <v>#N/A</v>
      </c>
      <c r="CN687" s="19" t="e" cm="1">
        <f t="array" ref="CN687">INDEX($K:$P,ROW(),MATCH(CN$3,$K$2:$P$2,0))</f>
        <v>#N/A</v>
      </c>
      <c r="CO687" s="19" t="e" cm="1">
        <f t="array" ref="CO687">INDEX($K:$P,ROW(),MATCH(CO$3,$K$2:$P$2,0))</f>
        <v>#N/A</v>
      </c>
      <c r="CP687" s="19" t="e" cm="1">
        <f t="array" ref="CP687">INDEX($K:$P,ROW(),MATCH(CP$3,$K$2:$P$2,0))</f>
        <v>#N/A</v>
      </c>
      <c r="CQ687" s="19" t="e" cm="1">
        <f t="array" ref="CQ687">INDEX($K:$P,ROW(),MATCH(CQ$3,$K$2:$P$2,0))</f>
        <v>#N/A</v>
      </c>
      <c r="CR687" s="19" t="e" cm="1">
        <f t="array" ref="CR687">INDEX($K:$P,ROW(),MATCH(CR$3,$K$2:$P$2,0))</f>
        <v>#N/A</v>
      </c>
      <c r="CS687" s="19" t="e" cm="1">
        <f t="array" ref="CS687">INDEX($K:$P,ROW(),MATCH(CS$3,$K$2:$P$2,0))</f>
        <v>#N/A</v>
      </c>
      <c r="CT687" s="19" t="e" cm="1">
        <f t="array" ref="CT687">INDEX($K:$P,ROW(),MATCH(CT$3,$K$2:$P$2,0))</f>
        <v>#N/A</v>
      </c>
      <c r="CU687" s="19" t="e" cm="1">
        <f t="array" ref="CU687">INDEX($K:$P,ROW(),MATCH(CU$3,$K$2:$P$2,0))</f>
        <v>#N/A</v>
      </c>
      <c r="CV687" s="19" t="e" cm="1">
        <f t="array" ref="CV687">INDEX($K:$P,ROW(),MATCH(CV$3,$K$2:$P$2,0))</f>
        <v>#N/A</v>
      </c>
      <c r="CW687" s="19" t="e" cm="1">
        <f t="array" ref="CW687">INDEX($K:$P,ROW(),MATCH(CW$3,$K$2:$P$2,0))</f>
        <v>#N/A</v>
      </c>
      <c r="CX687" s="19" t="e" cm="1">
        <f t="array" ref="CX687">INDEX($K:$P,ROW(),MATCH(CX$3,$K$2:$P$2,0))</f>
        <v>#N/A</v>
      </c>
      <c r="CY687" s="19" t="e" cm="1">
        <f t="array" ref="CY687">INDEX($K:$P,ROW(),MATCH(CY$3,$K$2:$P$2,0))</f>
        <v>#N/A</v>
      </c>
      <c r="CZ687" s="19" t="e" cm="1">
        <f t="array" ref="CZ687">INDEX($K:$P,ROW(),MATCH(CZ$3,$K$2:$P$2,0))</f>
        <v>#N/A</v>
      </c>
      <c r="DA687" s="19" t="e" cm="1">
        <f t="array" ref="DA687">INDEX($K:$P,ROW(),MATCH(DA$3,$K$2:$P$2,0))</f>
        <v>#N/A</v>
      </c>
      <c r="DB687" s="19" t="e" cm="1">
        <f t="array" ref="DB687">INDEX($K:$P,ROW(),MATCH(DB$3,$K$2:$P$2,0))</f>
        <v>#N/A</v>
      </c>
      <c r="DC687" s="19" t="e" cm="1">
        <f t="array" ref="DC687">INDEX($K:$P,ROW(),MATCH(DC$3,$K$2:$P$2,0))</f>
        <v>#N/A</v>
      </c>
      <c r="DD687" s="19" t="e" cm="1">
        <f t="array" ref="DD687">INDEX($K:$P,ROW(),MATCH(DD$3,$K$2:$P$2,0))</f>
        <v>#N/A</v>
      </c>
      <c r="DE687" s="19" t="e" cm="1">
        <f t="array" ref="DE687">INDEX($K:$P,ROW(),MATCH(DE$3,$K$2:$P$2,0))</f>
        <v>#N/A</v>
      </c>
      <c r="DF687" s="19" t="e" cm="1">
        <f t="array" ref="DF687">INDEX($K:$P,ROW(),MATCH(DF$3,$K$2:$P$2,0))</f>
        <v>#N/A</v>
      </c>
      <c r="DG687" s="19" t="e" cm="1">
        <f t="array" ref="DG687">INDEX($K:$P,ROW(),MATCH(DG$3,$K$2:$P$2,0))</f>
        <v>#N/A</v>
      </c>
      <c r="DH687" s="19" t="e" cm="1">
        <f t="array" ref="DH687">INDEX($K:$P,ROW(),MATCH(DH$3,$K$2:$P$2,0))</f>
        <v>#N/A</v>
      </c>
      <c r="DI687" s="19" t="e" cm="1">
        <f t="array" ref="DI687">INDEX($K:$P,ROW(),MATCH(DI$3,$K$2:$P$2,0))</f>
        <v>#N/A</v>
      </c>
      <c r="DJ687" s="19" t="e" cm="1">
        <f t="array" ref="DJ687">INDEX($K:$P,ROW(),MATCH(DJ$3,$K$2:$P$2,0))</f>
        <v>#N/A</v>
      </c>
      <c r="DK687" s="19" t="e" cm="1">
        <f t="array" ref="DK687">INDEX($K:$P,ROW(),MATCH(DK$3,$K$2:$P$2,0))</f>
        <v>#N/A</v>
      </c>
      <c r="DL687" s="19" t="e" cm="1">
        <f t="array" ref="DL687">INDEX($K:$P,ROW(),MATCH(DL$3,$K$2:$P$2,0))</f>
        <v>#N/A</v>
      </c>
    </row>
    <row r="688" spans="1:116" x14ac:dyDescent="0.35">
      <c r="D688" t="s">
        <v>812</v>
      </c>
      <c r="E688" s="8" t="str">
        <f t="shared" si="885"/>
        <v>688 LISTSALES-PV</v>
      </c>
      <c r="G688" s="145" t="s">
        <v>810</v>
      </c>
      <c r="H688" s="31"/>
      <c r="I688" s="73"/>
      <c r="J688" s="73"/>
      <c r="K688" s="18">
        <v>10</v>
      </c>
      <c r="L688" s="18">
        <v>10</v>
      </c>
      <c r="M688" s="18">
        <v>10</v>
      </c>
      <c r="N688" s="18">
        <v>10</v>
      </c>
      <c r="O688" s="18">
        <v>10</v>
      </c>
      <c r="P688" s="18">
        <v>10</v>
      </c>
      <c r="R688" s="33"/>
      <c r="S688" s="19" cm="1">
        <f t="array" ref="S688">INDEX($K:$P,ROW(),MATCH(S$3,$K$2:$P$2,0))</f>
        <v>10</v>
      </c>
      <c r="T688" s="19" cm="1">
        <f t="array" ref="T688">INDEX($K:$P,ROW(),MATCH(T$3,$K$2:$P$2,0))</f>
        <v>10</v>
      </c>
      <c r="U688" s="19" cm="1">
        <f t="array" ref="U688">INDEX($K:$P,ROW(),MATCH(U$3,$K$2:$P$2,0))</f>
        <v>10</v>
      </c>
      <c r="V688" s="19" cm="1">
        <f t="array" ref="V688">INDEX($K:$P,ROW(),MATCH(V$3,$K$2:$P$2,0))</f>
        <v>10</v>
      </c>
      <c r="W688" s="19" cm="1">
        <f t="array" ref="W688">INDEX($K:$P,ROW(),MATCH(W$3,$K$2:$P$2,0))</f>
        <v>10</v>
      </c>
      <c r="X688" s="19" cm="1">
        <f t="array" ref="X688">INDEX($K:$P,ROW(),MATCH(X$3,$K$2:$P$2,0))</f>
        <v>10</v>
      </c>
      <c r="Y688" s="19" cm="1">
        <f t="array" ref="Y688">INDEX($K:$P,ROW(),MATCH(Y$3,$K$2:$P$2,0))</f>
        <v>10</v>
      </c>
      <c r="Z688" s="19" cm="1">
        <f t="array" ref="Z688">INDEX($K:$P,ROW(),MATCH(Z$3,$K$2:$P$2,0))</f>
        <v>10</v>
      </c>
      <c r="AA688" s="19" cm="1">
        <f t="array" ref="AA688">INDEX($K:$P,ROW(),MATCH(AA$3,$K$2:$P$2,0))</f>
        <v>10</v>
      </c>
      <c r="AB688" s="19" cm="1">
        <f t="array" ref="AB688">INDEX($K:$P,ROW(),MATCH(AB$3,$K$2:$P$2,0))</f>
        <v>10</v>
      </c>
      <c r="AC688" s="19" cm="1">
        <f t="array" ref="AC688">INDEX($K:$P,ROW(),MATCH(AC$3,$K$2:$P$2,0))</f>
        <v>10</v>
      </c>
      <c r="AD688" s="19" cm="1">
        <f t="array" ref="AD688">INDEX($K:$P,ROW(),MATCH(AD$3,$K$2:$P$2,0))</f>
        <v>10</v>
      </c>
      <c r="AE688" s="19" cm="1">
        <f t="array" ref="AE688">INDEX($K:$P,ROW(),MATCH(AE$3,$K$2:$P$2,0))</f>
        <v>10</v>
      </c>
      <c r="AF688" s="19" cm="1">
        <f t="array" ref="AF688">INDEX($K:$P,ROW(),MATCH(AF$3,$K$2:$P$2,0))</f>
        <v>10</v>
      </c>
      <c r="AG688" s="19" cm="1">
        <f t="array" ref="AG688">INDEX($K:$P,ROW(),MATCH(AG$3,$K$2:$P$2,0))</f>
        <v>10</v>
      </c>
      <c r="AH688" s="19" cm="1">
        <f t="array" ref="AH688">INDEX($K:$P,ROW(),MATCH(AH$3,$K$2:$P$2,0))</f>
        <v>10</v>
      </c>
      <c r="AI688" s="19" cm="1">
        <f t="array" ref="AI688">INDEX($K:$P,ROW(),MATCH(AI$3,$K$2:$P$2,0))</f>
        <v>10</v>
      </c>
      <c r="AJ688" s="19" cm="1">
        <f t="array" ref="AJ688">INDEX($K:$P,ROW(),MATCH(AJ$3,$K$2:$P$2,0))</f>
        <v>10</v>
      </c>
      <c r="AK688" s="19" cm="1">
        <f t="array" ref="AK688">INDEX($K:$P,ROW(),MATCH(AK$3,$K$2:$P$2,0))</f>
        <v>10</v>
      </c>
      <c r="AL688" s="19" cm="1">
        <f t="array" ref="AL688">INDEX($K:$P,ROW(),MATCH(AL$3,$K$2:$P$2,0))</f>
        <v>10</v>
      </c>
      <c r="AM688" s="19" cm="1">
        <f t="array" ref="AM688">INDEX($K:$P,ROW(),MATCH(AM$3,$K$2:$P$2,0))</f>
        <v>10</v>
      </c>
      <c r="AN688" s="19" cm="1">
        <f t="array" ref="AN688">INDEX($K:$P,ROW(),MATCH(AN$3,$K$2:$P$2,0))</f>
        <v>10</v>
      </c>
      <c r="AO688" s="19" cm="1">
        <f t="array" ref="AO688">INDEX($K:$P,ROW(),MATCH(AO$3,$K$2:$P$2,0))</f>
        <v>10</v>
      </c>
      <c r="AP688" s="19" cm="1">
        <f t="array" ref="AP688">INDEX($K:$P,ROW(),MATCH(AP$3,$K$2:$P$2,0))</f>
        <v>10</v>
      </c>
      <c r="AQ688" s="19" cm="1">
        <f t="array" ref="AQ688">INDEX($K:$P,ROW(),MATCH(AQ$3,$K$2:$P$2,0))</f>
        <v>10</v>
      </c>
      <c r="AR688" s="19" cm="1">
        <f t="array" ref="AR688">INDEX($K:$P,ROW(),MATCH(AR$3,$K$2:$P$2,0))</f>
        <v>10</v>
      </c>
      <c r="AS688" s="19" cm="1">
        <f t="array" ref="AS688">INDEX($K:$P,ROW(),MATCH(AS$3,$K$2:$P$2,0))</f>
        <v>10</v>
      </c>
      <c r="AT688" s="19" cm="1">
        <f t="array" ref="AT688">INDEX($K:$P,ROW(),MATCH(AT$3,$K$2:$P$2,0))</f>
        <v>10</v>
      </c>
      <c r="AU688" s="19" cm="1">
        <f t="array" ref="AU688">INDEX($K:$P,ROW(),MATCH(AU$3,$K$2:$P$2,0))</f>
        <v>10</v>
      </c>
      <c r="AV688" s="19" cm="1">
        <f t="array" ref="AV688">INDEX($K:$P,ROW(),MATCH(AV$3,$K$2:$P$2,0))</f>
        <v>10</v>
      </c>
      <c r="AW688" s="19" cm="1">
        <f t="array" ref="AW688">INDEX($K:$P,ROW(),MATCH(AW$3,$K$2:$P$2,0))</f>
        <v>10</v>
      </c>
      <c r="AX688" s="19" cm="1">
        <f t="array" ref="AX688">INDEX($K:$P,ROW(),MATCH(AX$3,$K$2:$P$2,0))</f>
        <v>10</v>
      </c>
      <c r="AY688" s="19" cm="1">
        <f t="array" ref="AY688">INDEX($K:$P,ROW(),MATCH(AY$3,$K$2:$P$2,0))</f>
        <v>10</v>
      </c>
      <c r="AZ688" s="19" cm="1">
        <f t="array" ref="AZ688">INDEX($K:$P,ROW(),MATCH(AZ$3,$K$2:$P$2,0))</f>
        <v>10</v>
      </c>
      <c r="BA688" s="19" cm="1">
        <f t="array" ref="BA688">INDEX($K:$P,ROW(),MATCH(BA$3,$K$2:$P$2,0))</f>
        <v>10</v>
      </c>
      <c r="BB688" s="19" cm="1">
        <f t="array" ref="BB688">INDEX($K:$P,ROW(),MATCH(BB$3,$K$2:$P$2,0))</f>
        <v>10</v>
      </c>
      <c r="BC688" s="19" cm="1">
        <f t="array" ref="BC688">INDEX($K:$P,ROW(),MATCH(BC$3,$K$2:$P$2,0))</f>
        <v>10</v>
      </c>
      <c r="BD688" s="19" cm="1">
        <f t="array" ref="BD688">INDEX($K:$P,ROW(),MATCH(BD$3,$K$2:$P$2,0))</f>
        <v>10</v>
      </c>
      <c r="BE688" s="19" cm="1">
        <f t="array" ref="BE688">INDEX($K:$P,ROW(),MATCH(BE$3,$K$2:$P$2,0))</f>
        <v>10</v>
      </c>
      <c r="BF688" s="19" cm="1">
        <f t="array" ref="BF688">INDEX($K:$P,ROW(),MATCH(BF$3,$K$2:$P$2,0))</f>
        <v>10</v>
      </c>
      <c r="BG688" s="19" cm="1">
        <f t="array" ref="BG688">INDEX($K:$P,ROW(),MATCH(BG$3,$K$2:$P$2,0))</f>
        <v>10</v>
      </c>
      <c r="BH688" s="19" cm="1">
        <f t="array" ref="BH688">INDEX($K:$P,ROW(),MATCH(BH$3,$K$2:$P$2,0))</f>
        <v>10</v>
      </c>
      <c r="BI688" s="19" cm="1">
        <f t="array" ref="BI688">INDEX($K:$P,ROW(),MATCH(BI$3,$K$2:$P$2,0))</f>
        <v>10</v>
      </c>
      <c r="BJ688" s="19" cm="1">
        <f t="array" ref="BJ688">INDEX($K:$P,ROW(),MATCH(BJ$3,$K$2:$P$2,0))</f>
        <v>10</v>
      </c>
      <c r="BK688" s="19" cm="1">
        <f t="array" ref="BK688">INDEX($K:$P,ROW(),MATCH(BK$3,$K$2:$P$2,0))</f>
        <v>10</v>
      </c>
      <c r="BL688" s="19" cm="1">
        <f t="array" ref="BL688">INDEX($K:$P,ROW(),MATCH(BL$3,$K$2:$P$2,0))</f>
        <v>10</v>
      </c>
      <c r="BM688" s="19" cm="1">
        <f t="array" ref="BM688">INDEX($K:$P,ROW(),MATCH(BM$3,$K$2:$P$2,0))</f>
        <v>10</v>
      </c>
      <c r="BN688" s="19" cm="1">
        <f t="array" ref="BN688">INDEX($K:$P,ROW(),MATCH(BN$3,$K$2:$P$2,0))</f>
        <v>10</v>
      </c>
      <c r="BO688" s="19" cm="1">
        <f t="array" ref="BO688">INDEX($K:$P,ROW(),MATCH(BO$3,$K$2:$P$2,0))</f>
        <v>10</v>
      </c>
      <c r="BP688" s="19" cm="1">
        <f t="array" ref="BP688">INDEX($K:$P,ROW(),MATCH(BP$3,$K$2:$P$2,0))</f>
        <v>10</v>
      </c>
      <c r="BQ688" s="19" cm="1">
        <f t="array" ref="BQ688">INDEX($K:$P,ROW(),MATCH(BQ$3,$K$2:$P$2,0))</f>
        <v>10</v>
      </c>
      <c r="BR688" s="19" cm="1">
        <f t="array" ref="BR688">INDEX($K:$P,ROW(),MATCH(BR$3,$K$2:$P$2,0))</f>
        <v>10</v>
      </c>
      <c r="BS688" s="19" cm="1">
        <f t="array" ref="BS688">INDEX($K:$P,ROW(),MATCH(BS$3,$K$2:$P$2,0))</f>
        <v>10</v>
      </c>
      <c r="BT688" s="19" cm="1">
        <f t="array" ref="BT688">INDEX($K:$P,ROW(),MATCH(BT$3,$K$2:$P$2,0))</f>
        <v>10</v>
      </c>
      <c r="BU688" s="19" cm="1">
        <f t="array" ref="BU688">INDEX($K:$P,ROW(),MATCH(BU$3,$K$2:$P$2,0))</f>
        <v>10</v>
      </c>
      <c r="BV688" s="19" cm="1">
        <f t="array" ref="BV688">INDEX($K:$P,ROW(),MATCH(BV$3,$K$2:$P$2,0))</f>
        <v>10</v>
      </c>
      <c r="BW688" s="19" cm="1">
        <f t="array" ref="BW688">INDEX($K:$P,ROW(),MATCH(BW$3,$K$2:$P$2,0))</f>
        <v>10</v>
      </c>
      <c r="BX688" s="19" cm="1">
        <f t="array" ref="BX688">INDEX($K:$P,ROW(),MATCH(BX$3,$K$2:$P$2,0))</f>
        <v>10</v>
      </c>
      <c r="BY688" s="19" cm="1">
        <f t="array" ref="BY688">INDEX($K:$P,ROW(),MATCH(BY$3,$K$2:$P$2,0))</f>
        <v>10</v>
      </c>
      <c r="BZ688" s="19" cm="1">
        <f t="array" ref="BZ688">INDEX($K:$P,ROW(),MATCH(BZ$3,$K$2:$P$2,0))</f>
        <v>10</v>
      </c>
      <c r="CA688" s="19" cm="1">
        <f t="array" ref="CA688">INDEX($K:$P,ROW(),MATCH(CA$3,$K$2:$P$2,0))</f>
        <v>10</v>
      </c>
      <c r="CB688" s="19" cm="1">
        <f t="array" ref="CB688">INDEX($K:$P,ROW(),MATCH(CB$3,$K$2:$P$2,0))</f>
        <v>10</v>
      </c>
      <c r="CC688" s="19" cm="1">
        <f t="array" ref="CC688">INDEX($K:$P,ROW(),MATCH(CC$3,$K$2:$P$2,0))</f>
        <v>10</v>
      </c>
      <c r="CD688" s="19" cm="1">
        <f t="array" ref="CD688">INDEX($K:$P,ROW(),MATCH(CD$3,$K$2:$P$2,0))</f>
        <v>10</v>
      </c>
      <c r="CE688" s="19" cm="1">
        <f t="array" ref="CE688">INDEX($K:$P,ROW(),MATCH(CE$3,$K$2:$P$2,0))</f>
        <v>10</v>
      </c>
      <c r="CF688" s="19" cm="1">
        <f t="array" ref="CF688">INDEX($K:$P,ROW(),MATCH(CF$3,$K$2:$P$2,0))</f>
        <v>10</v>
      </c>
      <c r="CG688" s="19" cm="1">
        <f t="array" ref="CG688">INDEX($K:$P,ROW(),MATCH(CG$3,$K$2:$P$2,0))</f>
        <v>10</v>
      </c>
      <c r="CH688" s="19" cm="1">
        <f t="array" ref="CH688">INDEX($K:$P,ROW(),MATCH(CH$3,$K$2:$P$2,0))</f>
        <v>10</v>
      </c>
      <c r="CI688" s="19" cm="1">
        <f t="array" ref="CI688">INDEX($K:$P,ROW(),MATCH(CI$3,$K$2:$P$2,0))</f>
        <v>10</v>
      </c>
      <c r="CJ688" s="19" cm="1">
        <f t="array" ref="CJ688">INDEX($K:$P,ROW(),MATCH(CJ$3,$K$2:$P$2,0))</f>
        <v>10</v>
      </c>
      <c r="CK688" s="19" cm="1">
        <f t="array" ref="CK688">INDEX($K:$P,ROW(),MATCH(CK$3,$K$2:$P$2,0))</f>
        <v>10</v>
      </c>
      <c r="CL688" s="19" cm="1">
        <f t="array" ref="CL688">INDEX($K:$P,ROW(),MATCH(CL$3,$K$2:$P$2,0))</f>
        <v>10</v>
      </c>
      <c r="CM688" s="19" t="e" cm="1">
        <f t="array" ref="CM688">INDEX($K:$P,ROW(),MATCH(CM$3,$K$2:$P$2,0))</f>
        <v>#N/A</v>
      </c>
      <c r="CN688" s="19" t="e" cm="1">
        <f t="array" ref="CN688">INDEX($K:$P,ROW(),MATCH(CN$3,$K$2:$P$2,0))</f>
        <v>#N/A</v>
      </c>
      <c r="CO688" s="19" t="e" cm="1">
        <f t="array" ref="CO688">INDEX($K:$P,ROW(),MATCH(CO$3,$K$2:$P$2,0))</f>
        <v>#N/A</v>
      </c>
      <c r="CP688" s="19" t="e" cm="1">
        <f t="array" ref="CP688">INDEX($K:$P,ROW(),MATCH(CP$3,$K$2:$P$2,0))</f>
        <v>#N/A</v>
      </c>
      <c r="CQ688" s="19" t="e" cm="1">
        <f t="array" ref="CQ688">INDEX($K:$P,ROW(),MATCH(CQ$3,$K$2:$P$2,0))</f>
        <v>#N/A</v>
      </c>
      <c r="CR688" s="19" t="e" cm="1">
        <f t="array" ref="CR688">INDEX($K:$P,ROW(),MATCH(CR$3,$K$2:$P$2,0))</f>
        <v>#N/A</v>
      </c>
      <c r="CS688" s="19" t="e" cm="1">
        <f t="array" ref="CS688">INDEX($K:$P,ROW(),MATCH(CS$3,$K$2:$P$2,0))</f>
        <v>#N/A</v>
      </c>
      <c r="CT688" s="19" t="e" cm="1">
        <f t="array" ref="CT688">INDEX($K:$P,ROW(),MATCH(CT$3,$K$2:$P$2,0))</f>
        <v>#N/A</v>
      </c>
      <c r="CU688" s="19" t="e" cm="1">
        <f t="array" ref="CU688">INDEX($K:$P,ROW(),MATCH(CU$3,$K$2:$P$2,0))</f>
        <v>#N/A</v>
      </c>
      <c r="CV688" s="19" t="e" cm="1">
        <f t="array" ref="CV688">INDEX($K:$P,ROW(),MATCH(CV$3,$K$2:$P$2,0))</f>
        <v>#N/A</v>
      </c>
      <c r="CW688" s="19" t="e" cm="1">
        <f t="array" ref="CW688">INDEX($K:$P,ROW(),MATCH(CW$3,$K$2:$P$2,0))</f>
        <v>#N/A</v>
      </c>
      <c r="CX688" s="19" t="e" cm="1">
        <f t="array" ref="CX688">INDEX($K:$P,ROW(),MATCH(CX$3,$K$2:$P$2,0))</f>
        <v>#N/A</v>
      </c>
      <c r="CY688" s="19" t="e" cm="1">
        <f t="array" ref="CY688">INDEX($K:$P,ROW(),MATCH(CY$3,$K$2:$P$2,0))</f>
        <v>#N/A</v>
      </c>
      <c r="CZ688" s="19" t="e" cm="1">
        <f t="array" ref="CZ688">INDEX($K:$P,ROW(),MATCH(CZ$3,$K$2:$P$2,0))</f>
        <v>#N/A</v>
      </c>
      <c r="DA688" s="19" t="e" cm="1">
        <f t="array" ref="DA688">INDEX($K:$P,ROW(),MATCH(DA$3,$K$2:$P$2,0))</f>
        <v>#N/A</v>
      </c>
      <c r="DB688" s="19" t="e" cm="1">
        <f t="array" ref="DB688">INDEX($K:$P,ROW(),MATCH(DB$3,$K$2:$P$2,0))</f>
        <v>#N/A</v>
      </c>
      <c r="DC688" s="19" t="e" cm="1">
        <f t="array" ref="DC688">INDEX($K:$P,ROW(),MATCH(DC$3,$K$2:$P$2,0))</f>
        <v>#N/A</v>
      </c>
      <c r="DD688" s="19" t="e" cm="1">
        <f t="array" ref="DD688">INDEX($K:$P,ROW(),MATCH(DD$3,$K$2:$P$2,0))</f>
        <v>#N/A</v>
      </c>
      <c r="DE688" s="19" t="e" cm="1">
        <f t="array" ref="DE688">INDEX($K:$P,ROW(),MATCH(DE$3,$K$2:$P$2,0))</f>
        <v>#N/A</v>
      </c>
      <c r="DF688" s="19" t="e" cm="1">
        <f t="array" ref="DF688">INDEX($K:$P,ROW(),MATCH(DF$3,$K$2:$P$2,0))</f>
        <v>#N/A</v>
      </c>
      <c r="DG688" s="19" t="e" cm="1">
        <f t="array" ref="DG688">INDEX($K:$P,ROW(),MATCH(DG$3,$K$2:$P$2,0))</f>
        <v>#N/A</v>
      </c>
      <c r="DH688" s="19" t="e" cm="1">
        <f t="array" ref="DH688">INDEX($K:$P,ROW(),MATCH(DH$3,$K$2:$P$2,0))</f>
        <v>#N/A</v>
      </c>
      <c r="DI688" s="19" t="e" cm="1">
        <f t="array" ref="DI688">INDEX($K:$P,ROW(),MATCH(DI$3,$K$2:$P$2,0))</f>
        <v>#N/A</v>
      </c>
      <c r="DJ688" s="19" t="e" cm="1">
        <f t="array" ref="DJ688">INDEX($K:$P,ROW(),MATCH(DJ$3,$K$2:$P$2,0))</f>
        <v>#N/A</v>
      </c>
      <c r="DK688" s="19" t="e" cm="1">
        <f t="array" ref="DK688">INDEX($K:$P,ROW(),MATCH(DK$3,$K$2:$P$2,0))</f>
        <v>#N/A</v>
      </c>
      <c r="DL688" s="19" t="e" cm="1">
        <f t="array" ref="DL688">INDEX($K:$P,ROW(),MATCH(DL$3,$K$2:$P$2,0))</f>
        <v>#N/A</v>
      </c>
    </row>
    <row r="689" spans="1:116" x14ac:dyDescent="0.35">
      <c r="D689" t="s">
        <v>812</v>
      </c>
      <c r="E689" s="8" t="str">
        <f t="shared" si="885"/>
        <v>689 LISTSALES-PV</v>
      </c>
      <c r="G689" s="127"/>
      <c r="H689" s="31"/>
      <c r="I689" s="73"/>
      <c r="J689" s="73"/>
      <c r="K689" s="18"/>
      <c r="L689" s="18"/>
      <c r="M689" s="18"/>
      <c r="N689" s="18"/>
      <c r="O689" s="18"/>
      <c r="P689" s="18"/>
      <c r="R689" s="33"/>
      <c r="S689" s="19"/>
      <c r="T689" s="19"/>
      <c r="U689" s="19"/>
      <c r="V689" s="19"/>
      <c r="W689" s="19"/>
      <c r="X689" s="19"/>
      <c r="Y689" s="19"/>
      <c r="Z689" s="19"/>
      <c r="AA689" s="19"/>
      <c r="AB689" s="19"/>
      <c r="AC689" s="19"/>
      <c r="AD689" s="19"/>
      <c r="AE689" s="19"/>
      <c r="AF689" s="19"/>
      <c r="AG689" s="19"/>
      <c r="AH689" s="19"/>
      <c r="AI689" s="19"/>
      <c r="AJ689" s="19"/>
      <c r="AK689" s="19"/>
      <c r="AL689" s="19"/>
      <c r="AM689" s="19"/>
      <c r="AN689" s="19"/>
      <c r="AO689" s="19"/>
      <c r="AP689" s="19"/>
      <c r="AQ689" s="19"/>
      <c r="AR689" s="19"/>
      <c r="AS689" s="19"/>
      <c r="AT689" s="19"/>
      <c r="AU689" s="19"/>
      <c r="AV689" s="19"/>
      <c r="AW689" s="19"/>
      <c r="AX689" s="19"/>
      <c r="AY689" s="19"/>
      <c r="AZ689" s="19"/>
      <c r="BA689" s="19"/>
      <c r="BB689" s="19"/>
      <c r="BC689" s="19"/>
      <c r="BD689" s="19"/>
      <c r="BE689" s="19"/>
      <c r="BF689" s="19"/>
      <c r="BG689" s="19"/>
      <c r="BH689" s="19"/>
      <c r="BI689" s="19"/>
      <c r="BJ689" s="19"/>
      <c r="BK689" s="19"/>
      <c r="BL689" s="19"/>
      <c r="BM689" s="19"/>
      <c r="BN689" s="19"/>
      <c r="BO689" s="19"/>
      <c r="BP689" s="19"/>
      <c r="BQ689" s="19"/>
      <c r="BR689" s="19"/>
      <c r="BS689" s="19"/>
      <c r="BT689" s="19"/>
      <c r="BU689" s="19"/>
      <c r="BV689" s="19"/>
      <c r="BW689" s="19"/>
      <c r="BX689" s="19"/>
      <c r="BY689" s="19"/>
      <c r="BZ689" s="19"/>
      <c r="CA689" s="19"/>
      <c r="CB689" s="19"/>
      <c r="CC689" s="19"/>
      <c r="CD689" s="19"/>
      <c r="CE689" s="19"/>
      <c r="CF689" s="19"/>
      <c r="CG689" s="19"/>
      <c r="CH689" s="19"/>
      <c r="CI689" s="19"/>
      <c r="CJ689" s="19"/>
      <c r="CK689" s="19"/>
      <c r="CL689" s="19"/>
      <c r="CM689" s="19"/>
      <c r="CN689" s="19"/>
      <c r="CO689" s="19"/>
      <c r="CP689" s="19"/>
      <c r="CQ689" s="19"/>
      <c r="CR689" s="19"/>
      <c r="CS689" s="19"/>
      <c r="CT689" s="19"/>
      <c r="CU689" s="19"/>
      <c r="CV689" s="19"/>
      <c r="CW689" s="19"/>
      <c r="CX689" s="19"/>
      <c r="CY689" s="19"/>
      <c r="CZ689" s="19"/>
      <c r="DA689" s="19"/>
      <c r="DB689" s="19"/>
      <c r="DC689" s="19"/>
      <c r="DD689" s="19"/>
      <c r="DE689" s="19"/>
      <c r="DF689" s="19"/>
      <c r="DG689" s="19"/>
      <c r="DH689" s="19"/>
      <c r="DI689" s="19"/>
      <c r="DJ689" s="19"/>
      <c r="DK689" s="19"/>
      <c r="DL689" s="19"/>
    </row>
    <row r="690" spans="1:116" x14ac:dyDescent="0.35">
      <c r="D690" t="s">
        <v>812</v>
      </c>
      <c r="E690" s="8" t="str">
        <f t="shared" si="885"/>
        <v>690 LISTSALES-PV</v>
      </c>
      <c r="G690" s="127" t="s">
        <v>522</v>
      </c>
      <c r="H690" s="31"/>
      <c r="I690" s="73"/>
      <c r="J690" s="73"/>
      <c r="K690" s="18"/>
      <c r="L690" s="18"/>
      <c r="M690" s="18"/>
      <c r="N690" s="18"/>
      <c r="O690" s="18"/>
      <c r="P690" s="18"/>
      <c r="R690" s="33"/>
      <c r="S690" s="19"/>
      <c r="T690" s="19"/>
      <c r="U690" s="19"/>
      <c r="V690" s="19"/>
      <c r="W690" s="19"/>
      <c r="X690" s="19"/>
      <c r="Y690" s="19"/>
      <c r="Z690" s="19"/>
      <c r="AA690" s="19"/>
      <c r="AB690" s="19"/>
      <c r="AC690" s="19"/>
      <c r="AD690" s="19"/>
      <c r="AE690" s="19"/>
      <c r="AF690" s="19"/>
      <c r="AG690" s="19"/>
      <c r="AH690" s="19"/>
      <c r="AI690" s="19"/>
      <c r="AJ690" s="19"/>
      <c r="AK690" s="19"/>
      <c r="AL690" s="19"/>
      <c r="AM690" s="19"/>
      <c r="AN690" s="19"/>
      <c r="AO690" s="19"/>
      <c r="AP690" s="19"/>
      <c r="AQ690" s="19"/>
      <c r="AR690" s="19"/>
      <c r="AS690" s="19"/>
      <c r="AT690" s="19"/>
      <c r="AU690" s="19"/>
      <c r="AV690" s="19"/>
      <c r="AW690" s="19"/>
      <c r="AX690" s="19"/>
      <c r="AY690" s="19"/>
      <c r="AZ690" s="19"/>
      <c r="BA690" s="19"/>
      <c r="BB690" s="19"/>
      <c r="BC690" s="19"/>
      <c r="BD690" s="19"/>
      <c r="BE690" s="19"/>
      <c r="BF690" s="19"/>
      <c r="BG690" s="19"/>
      <c r="BH690" s="19"/>
      <c r="BI690" s="19"/>
      <c r="BJ690" s="19"/>
      <c r="BK690" s="19"/>
      <c r="BL690" s="19"/>
      <c r="BM690" s="19"/>
      <c r="BN690" s="19"/>
      <c r="BO690" s="19"/>
      <c r="BP690" s="19"/>
      <c r="BQ690" s="19"/>
      <c r="BR690" s="19"/>
      <c r="BS690" s="19"/>
      <c r="BT690" s="19"/>
      <c r="BU690" s="19"/>
      <c r="BV690" s="19"/>
      <c r="BW690" s="19"/>
      <c r="BX690" s="19"/>
      <c r="BY690" s="19"/>
      <c r="BZ690" s="19"/>
      <c r="CA690" s="19"/>
      <c r="CB690" s="19"/>
      <c r="CC690" s="19"/>
      <c r="CD690" s="19"/>
      <c r="CE690" s="19"/>
      <c r="CF690" s="19"/>
      <c r="CG690" s="19"/>
      <c r="CH690" s="19"/>
      <c r="CI690" s="19"/>
      <c r="CJ690" s="19"/>
      <c r="CK690" s="19"/>
      <c r="CL690" s="19"/>
      <c r="CM690" s="19"/>
      <c r="CN690" s="19"/>
      <c r="CO690" s="19"/>
      <c r="CP690" s="19"/>
      <c r="CQ690" s="19"/>
      <c r="CR690" s="19"/>
      <c r="CS690" s="19"/>
      <c r="CT690" s="19"/>
      <c r="CU690" s="19"/>
      <c r="CV690" s="19"/>
      <c r="CW690" s="19"/>
      <c r="CX690" s="19"/>
      <c r="CY690" s="19"/>
      <c r="CZ690" s="19"/>
      <c r="DA690" s="19"/>
      <c r="DB690" s="19"/>
      <c r="DC690" s="19"/>
      <c r="DD690" s="19"/>
      <c r="DE690" s="19"/>
      <c r="DF690" s="19"/>
      <c r="DG690" s="19"/>
      <c r="DH690" s="19"/>
      <c r="DI690" s="19"/>
      <c r="DJ690" s="19"/>
      <c r="DK690" s="19"/>
      <c r="DL690" s="19"/>
    </row>
    <row r="691" spans="1:116" x14ac:dyDescent="0.35">
      <c r="D691" t="s">
        <v>812</v>
      </c>
      <c r="E691" s="8" t="str">
        <f t="shared" si="885"/>
        <v>691 LISTSALES-PV</v>
      </c>
      <c r="G691" s="158" t="s">
        <v>519</v>
      </c>
      <c r="H691" s="31"/>
      <c r="I691" s="73"/>
      <c r="J691" s="73"/>
      <c r="K691" s="23">
        <f t="shared" ref="K691:P698" ca="1" si="886">SUMIF($3:$3,K$2,691:691)</f>
        <v>-120000</v>
      </c>
      <c r="L691" s="23">
        <f t="shared" ca="1" si="886"/>
        <v>-120000</v>
      </c>
      <c r="M691" s="23">
        <f t="shared" ca="1" si="886"/>
        <v>-120000</v>
      </c>
      <c r="N691" s="23">
        <f t="shared" ca="1" si="886"/>
        <v>-120000</v>
      </c>
      <c r="O691" s="23">
        <f t="shared" ca="1" si="886"/>
        <v>-120000</v>
      </c>
      <c r="P691" s="23">
        <f t="shared" ca="1" si="886"/>
        <v>-120000</v>
      </c>
      <c r="R691" s="33"/>
      <c r="S691" s="381">
        <f ca="1">-+S661*S684</f>
        <v>-10000</v>
      </c>
      <c r="T691" s="381">
        <f t="shared" ref="T691:CE691" ca="1" si="887">-+T661*T684</f>
        <v>-10000</v>
      </c>
      <c r="U691" s="381">
        <f t="shared" ca="1" si="887"/>
        <v>-10000</v>
      </c>
      <c r="V691" s="381">
        <f t="shared" ca="1" si="887"/>
        <v>-10000</v>
      </c>
      <c r="W691" s="381">
        <f t="shared" ca="1" si="887"/>
        <v>-10000</v>
      </c>
      <c r="X691" s="381">
        <f t="shared" ca="1" si="887"/>
        <v>-10000</v>
      </c>
      <c r="Y691" s="381">
        <f t="shared" ca="1" si="887"/>
        <v>-10000</v>
      </c>
      <c r="Z691" s="381">
        <f t="shared" ca="1" si="887"/>
        <v>-10000</v>
      </c>
      <c r="AA691" s="381">
        <f t="shared" ca="1" si="887"/>
        <v>-10000</v>
      </c>
      <c r="AB691" s="381">
        <f t="shared" ca="1" si="887"/>
        <v>-10000</v>
      </c>
      <c r="AC691" s="381">
        <f t="shared" ca="1" si="887"/>
        <v>-10000</v>
      </c>
      <c r="AD691" s="381">
        <f t="shared" ca="1" si="887"/>
        <v>-10000</v>
      </c>
      <c r="AE691" s="381">
        <f t="shared" ca="1" si="887"/>
        <v>-10000</v>
      </c>
      <c r="AF691" s="381">
        <f t="shared" ca="1" si="887"/>
        <v>-10000</v>
      </c>
      <c r="AG691" s="381">
        <f t="shared" ca="1" si="887"/>
        <v>-10000</v>
      </c>
      <c r="AH691" s="381">
        <f t="shared" ca="1" si="887"/>
        <v>-10000</v>
      </c>
      <c r="AI691" s="381">
        <f t="shared" ca="1" si="887"/>
        <v>-10000</v>
      </c>
      <c r="AJ691" s="381">
        <f t="shared" ca="1" si="887"/>
        <v>-10000</v>
      </c>
      <c r="AK691" s="381">
        <f t="shared" ca="1" si="887"/>
        <v>-10000</v>
      </c>
      <c r="AL691" s="381">
        <f t="shared" ca="1" si="887"/>
        <v>-10000</v>
      </c>
      <c r="AM691" s="381">
        <f t="shared" ca="1" si="887"/>
        <v>-10000</v>
      </c>
      <c r="AN691" s="381">
        <f t="shared" ca="1" si="887"/>
        <v>-10000</v>
      </c>
      <c r="AO691" s="381">
        <f t="shared" ca="1" si="887"/>
        <v>-10000</v>
      </c>
      <c r="AP691" s="381">
        <f t="shared" ca="1" si="887"/>
        <v>-10000</v>
      </c>
      <c r="AQ691" s="381">
        <f t="shared" ca="1" si="887"/>
        <v>-10000</v>
      </c>
      <c r="AR691" s="381">
        <f t="shared" ca="1" si="887"/>
        <v>-10000</v>
      </c>
      <c r="AS691" s="381">
        <f t="shared" ca="1" si="887"/>
        <v>-10000</v>
      </c>
      <c r="AT691" s="381">
        <f t="shared" ca="1" si="887"/>
        <v>-10000</v>
      </c>
      <c r="AU691" s="381">
        <f t="shared" ca="1" si="887"/>
        <v>-10000</v>
      </c>
      <c r="AV691" s="381">
        <f t="shared" ca="1" si="887"/>
        <v>-10000</v>
      </c>
      <c r="AW691" s="381">
        <f t="shared" ca="1" si="887"/>
        <v>-10000</v>
      </c>
      <c r="AX691" s="381">
        <f t="shared" ca="1" si="887"/>
        <v>-10000</v>
      </c>
      <c r="AY691" s="381">
        <f t="shared" ca="1" si="887"/>
        <v>-10000</v>
      </c>
      <c r="AZ691" s="381">
        <f t="shared" ca="1" si="887"/>
        <v>-10000</v>
      </c>
      <c r="BA691" s="381">
        <f t="shared" ca="1" si="887"/>
        <v>-10000</v>
      </c>
      <c r="BB691" s="381">
        <f t="shared" ca="1" si="887"/>
        <v>-10000</v>
      </c>
      <c r="BC691" s="381">
        <f t="shared" ca="1" si="887"/>
        <v>-10000</v>
      </c>
      <c r="BD691" s="381">
        <f t="shared" ca="1" si="887"/>
        <v>-10000</v>
      </c>
      <c r="BE691" s="381">
        <f t="shared" ca="1" si="887"/>
        <v>-10000</v>
      </c>
      <c r="BF691" s="381">
        <f t="shared" ca="1" si="887"/>
        <v>-10000</v>
      </c>
      <c r="BG691" s="381">
        <f t="shared" ca="1" si="887"/>
        <v>-10000</v>
      </c>
      <c r="BH691" s="381">
        <f t="shared" ca="1" si="887"/>
        <v>-10000</v>
      </c>
      <c r="BI691" s="381">
        <f t="shared" ca="1" si="887"/>
        <v>-10000</v>
      </c>
      <c r="BJ691" s="381">
        <f t="shared" ca="1" si="887"/>
        <v>-10000</v>
      </c>
      <c r="BK691" s="381">
        <f t="shared" ca="1" si="887"/>
        <v>-10000</v>
      </c>
      <c r="BL691" s="381">
        <f t="shared" ca="1" si="887"/>
        <v>-10000</v>
      </c>
      <c r="BM691" s="381">
        <f t="shared" ca="1" si="887"/>
        <v>-10000</v>
      </c>
      <c r="BN691" s="381">
        <f t="shared" ca="1" si="887"/>
        <v>-10000</v>
      </c>
      <c r="BO691" s="381">
        <f t="shared" ca="1" si="887"/>
        <v>-10000</v>
      </c>
      <c r="BP691" s="381">
        <f t="shared" ca="1" si="887"/>
        <v>-10000</v>
      </c>
      <c r="BQ691" s="381">
        <f t="shared" ca="1" si="887"/>
        <v>-10000</v>
      </c>
      <c r="BR691" s="381">
        <f t="shared" ca="1" si="887"/>
        <v>-10000</v>
      </c>
      <c r="BS691" s="381">
        <f t="shared" ca="1" si="887"/>
        <v>-10000</v>
      </c>
      <c r="BT691" s="381">
        <f t="shared" ca="1" si="887"/>
        <v>-10000</v>
      </c>
      <c r="BU691" s="381">
        <f t="shared" ca="1" si="887"/>
        <v>-10000</v>
      </c>
      <c r="BV691" s="381">
        <f t="shared" ca="1" si="887"/>
        <v>-10000</v>
      </c>
      <c r="BW691" s="381">
        <f t="shared" ca="1" si="887"/>
        <v>-10000</v>
      </c>
      <c r="BX691" s="381">
        <f t="shared" ca="1" si="887"/>
        <v>-10000</v>
      </c>
      <c r="BY691" s="381">
        <f t="shared" ca="1" si="887"/>
        <v>-10000</v>
      </c>
      <c r="BZ691" s="381">
        <f t="shared" ca="1" si="887"/>
        <v>-10000</v>
      </c>
      <c r="CA691" s="381">
        <f t="shared" ca="1" si="887"/>
        <v>-10000</v>
      </c>
      <c r="CB691" s="381">
        <f t="shared" ca="1" si="887"/>
        <v>-10000</v>
      </c>
      <c r="CC691" s="381">
        <f t="shared" ca="1" si="887"/>
        <v>-10000</v>
      </c>
      <c r="CD691" s="381">
        <f t="shared" ca="1" si="887"/>
        <v>-10000</v>
      </c>
      <c r="CE691" s="381">
        <f t="shared" ca="1" si="887"/>
        <v>-10000</v>
      </c>
      <c r="CF691" s="381">
        <f t="shared" ref="CF691:DL691" ca="1" si="888">-+CF661*CF684</f>
        <v>-10000</v>
      </c>
      <c r="CG691" s="381">
        <f t="shared" ca="1" si="888"/>
        <v>-10000</v>
      </c>
      <c r="CH691" s="381">
        <f t="shared" ca="1" si="888"/>
        <v>-10000</v>
      </c>
      <c r="CI691" s="381">
        <f t="shared" ca="1" si="888"/>
        <v>-10000</v>
      </c>
      <c r="CJ691" s="381">
        <f t="shared" ca="1" si="888"/>
        <v>-10000</v>
      </c>
      <c r="CK691" s="381">
        <f t="shared" ca="1" si="888"/>
        <v>-10000</v>
      </c>
      <c r="CL691" s="381">
        <f t="shared" ca="1" si="888"/>
        <v>-10000</v>
      </c>
      <c r="CM691" s="381" t="e">
        <f t="shared" ca="1" si="888"/>
        <v>#N/A</v>
      </c>
      <c r="CN691" s="381" t="e">
        <f t="shared" ca="1" si="888"/>
        <v>#N/A</v>
      </c>
      <c r="CO691" s="381" t="e">
        <f t="shared" ca="1" si="888"/>
        <v>#N/A</v>
      </c>
      <c r="CP691" s="381" t="e">
        <f t="shared" ca="1" si="888"/>
        <v>#N/A</v>
      </c>
      <c r="CQ691" s="381" t="e">
        <f t="shared" ca="1" si="888"/>
        <v>#N/A</v>
      </c>
      <c r="CR691" s="381" t="e">
        <f t="shared" ca="1" si="888"/>
        <v>#N/A</v>
      </c>
      <c r="CS691" s="381" t="e">
        <f t="shared" ca="1" si="888"/>
        <v>#N/A</v>
      </c>
      <c r="CT691" s="381" t="e">
        <f t="shared" ca="1" si="888"/>
        <v>#N/A</v>
      </c>
      <c r="CU691" s="381" t="e">
        <f t="shared" ca="1" si="888"/>
        <v>#N/A</v>
      </c>
      <c r="CV691" s="381" t="e">
        <f t="shared" ca="1" si="888"/>
        <v>#N/A</v>
      </c>
      <c r="CW691" s="381" t="e">
        <f t="shared" ca="1" si="888"/>
        <v>#N/A</v>
      </c>
      <c r="CX691" s="381" t="e">
        <f t="shared" ca="1" si="888"/>
        <v>#N/A</v>
      </c>
      <c r="CY691" s="381" t="e">
        <f t="shared" ca="1" si="888"/>
        <v>#N/A</v>
      </c>
      <c r="CZ691" s="381" t="e">
        <f t="shared" ca="1" si="888"/>
        <v>#N/A</v>
      </c>
      <c r="DA691" s="381" t="e">
        <f t="shared" ca="1" si="888"/>
        <v>#N/A</v>
      </c>
      <c r="DB691" s="381" t="e">
        <f t="shared" ca="1" si="888"/>
        <v>#N/A</v>
      </c>
      <c r="DC691" s="381" t="e">
        <f t="shared" ca="1" si="888"/>
        <v>#N/A</v>
      </c>
      <c r="DD691" s="381" t="e">
        <f t="shared" ca="1" si="888"/>
        <v>#N/A</v>
      </c>
      <c r="DE691" s="381" t="e">
        <f t="shared" ca="1" si="888"/>
        <v>#N/A</v>
      </c>
      <c r="DF691" s="381" t="e">
        <f t="shared" ca="1" si="888"/>
        <v>#N/A</v>
      </c>
      <c r="DG691" s="381" t="e">
        <f t="shared" ca="1" si="888"/>
        <v>#N/A</v>
      </c>
      <c r="DH691" s="381" t="e">
        <f t="shared" ca="1" si="888"/>
        <v>#N/A</v>
      </c>
      <c r="DI691" s="381" t="e">
        <f t="shared" ca="1" si="888"/>
        <v>#N/A</v>
      </c>
      <c r="DJ691" s="381" t="e">
        <f t="shared" ca="1" si="888"/>
        <v>#N/A</v>
      </c>
      <c r="DK691" s="381" t="e">
        <f t="shared" ca="1" si="888"/>
        <v>#N/A</v>
      </c>
      <c r="DL691" s="381" t="e">
        <f t="shared" ca="1" si="888"/>
        <v>#N/A</v>
      </c>
    </row>
    <row r="692" spans="1:116" x14ac:dyDescent="0.35">
      <c r="D692" t="s">
        <v>812</v>
      </c>
      <c r="E692" s="8" t="str">
        <f t="shared" si="885"/>
        <v>692 LISTSALES-PV</v>
      </c>
      <c r="G692" s="158" t="s">
        <v>520</v>
      </c>
      <c r="H692" s="31"/>
      <c r="I692" s="73"/>
      <c r="J692" s="73"/>
      <c r="K692" s="23">
        <f t="shared" ca="1" si="886"/>
        <v>-120000</v>
      </c>
      <c r="L692" s="23">
        <f t="shared" ca="1" si="886"/>
        <v>-120000</v>
      </c>
      <c r="M692" s="23">
        <f t="shared" ca="1" si="886"/>
        <v>-120000</v>
      </c>
      <c r="N692" s="23">
        <f t="shared" ca="1" si="886"/>
        <v>-120000</v>
      </c>
      <c r="O692" s="23">
        <f t="shared" ca="1" si="886"/>
        <v>-120000</v>
      </c>
      <c r="P692" s="23">
        <f t="shared" ca="1" si="886"/>
        <v>-120000</v>
      </c>
      <c r="R692" s="33"/>
      <c r="S692" s="381">
        <f ca="1">-+S662*S685</f>
        <v>-10000</v>
      </c>
      <c r="T692" s="381">
        <f t="shared" ref="T692:CE692" ca="1" si="889">-+T662*T685</f>
        <v>-10000</v>
      </c>
      <c r="U692" s="381">
        <f t="shared" ca="1" si="889"/>
        <v>-10000</v>
      </c>
      <c r="V692" s="381">
        <f t="shared" ca="1" si="889"/>
        <v>-10000</v>
      </c>
      <c r="W692" s="381">
        <f t="shared" ca="1" si="889"/>
        <v>-10000</v>
      </c>
      <c r="X692" s="381">
        <f t="shared" ca="1" si="889"/>
        <v>-10000</v>
      </c>
      <c r="Y692" s="381">
        <f t="shared" ca="1" si="889"/>
        <v>-10000</v>
      </c>
      <c r="Z692" s="381">
        <f t="shared" ca="1" si="889"/>
        <v>-10000</v>
      </c>
      <c r="AA692" s="381">
        <f t="shared" ca="1" si="889"/>
        <v>-10000</v>
      </c>
      <c r="AB692" s="381">
        <f t="shared" ca="1" si="889"/>
        <v>-10000</v>
      </c>
      <c r="AC692" s="381">
        <f t="shared" ca="1" si="889"/>
        <v>-10000</v>
      </c>
      <c r="AD692" s="381">
        <f t="shared" ca="1" si="889"/>
        <v>-10000</v>
      </c>
      <c r="AE692" s="381">
        <f t="shared" ca="1" si="889"/>
        <v>-10000</v>
      </c>
      <c r="AF692" s="381">
        <f t="shared" ca="1" si="889"/>
        <v>-10000</v>
      </c>
      <c r="AG692" s="381">
        <f t="shared" ca="1" si="889"/>
        <v>-10000</v>
      </c>
      <c r="AH692" s="381">
        <f t="shared" ca="1" si="889"/>
        <v>-10000</v>
      </c>
      <c r="AI692" s="381">
        <f t="shared" ca="1" si="889"/>
        <v>-10000</v>
      </c>
      <c r="AJ692" s="381">
        <f t="shared" ca="1" si="889"/>
        <v>-10000</v>
      </c>
      <c r="AK692" s="381">
        <f t="shared" ca="1" si="889"/>
        <v>-10000</v>
      </c>
      <c r="AL692" s="381">
        <f t="shared" ca="1" si="889"/>
        <v>-10000</v>
      </c>
      <c r="AM692" s="381">
        <f t="shared" ca="1" si="889"/>
        <v>-10000</v>
      </c>
      <c r="AN692" s="381">
        <f t="shared" ca="1" si="889"/>
        <v>-10000</v>
      </c>
      <c r="AO692" s="381">
        <f t="shared" ca="1" si="889"/>
        <v>-10000</v>
      </c>
      <c r="AP692" s="381">
        <f t="shared" ca="1" si="889"/>
        <v>-10000</v>
      </c>
      <c r="AQ692" s="381">
        <f t="shared" ca="1" si="889"/>
        <v>-10000</v>
      </c>
      <c r="AR692" s="381">
        <f t="shared" ca="1" si="889"/>
        <v>-10000</v>
      </c>
      <c r="AS692" s="381">
        <f t="shared" ca="1" si="889"/>
        <v>-10000</v>
      </c>
      <c r="AT692" s="381">
        <f t="shared" ca="1" si="889"/>
        <v>-10000</v>
      </c>
      <c r="AU692" s="381">
        <f t="shared" ca="1" si="889"/>
        <v>-10000</v>
      </c>
      <c r="AV692" s="381">
        <f t="shared" ca="1" si="889"/>
        <v>-10000</v>
      </c>
      <c r="AW692" s="381">
        <f t="shared" ca="1" si="889"/>
        <v>-10000</v>
      </c>
      <c r="AX692" s="381">
        <f t="shared" ca="1" si="889"/>
        <v>-10000</v>
      </c>
      <c r="AY692" s="381">
        <f t="shared" ca="1" si="889"/>
        <v>-10000</v>
      </c>
      <c r="AZ692" s="381">
        <f t="shared" ca="1" si="889"/>
        <v>-10000</v>
      </c>
      <c r="BA692" s="381">
        <f t="shared" ca="1" si="889"/>
        <v>-10000</v>
      </c>
      <c r="BB692" s="381">
        <f t="shared" ca="1" si="889"/>
        <v>-10000</v>
      </c>
      <c r="BC692" s="381">
        <f t="shared" ca="1" si="889"/>
        <v>-10000</v>
      </c>
      <c r="BD692" s="381">
        <f t="shared" ca="1" si="889"/>
        <v>-10000</v>
      </c>
      <c r="BE692" s="381">
        <f t="shared" ca="1" si="889"/>
        <v>-10000</v>
      </c>
      <c r="BF692" s="381">
        <f t="shared" ca="1" si="889"/>
        <v>-10000</v>
      </c>
      <c r="BG692" s="381">
        <f t="shared" ca="1" si="889"/>
        <v>-10000</v>
      </c>
      <c r="BH692" s="381">
        <f t="shared" ca="1" si="889"/>
        <v>-10000</v>
      </c>
      <c r="BI692" s="381">
        <f t="shared" ca="1" si="889"/>
        <v>-10000</v>
      </c>
      <c r="BJ692" s="381">
        <f t="shared" ca="1" si="889"/>
        <v>-10000</v>
      </c>
      <c r="BK692" s="381">
        <f t="shared" ca="1" si="889"/>
        <v>-10000</v>
      </c>
      <c r="BL692" s="381">
        <f t="shared" ca="1" si="889"/>
        <v>-10000</v>
      </c>
      <c r="BM692" s="381">
        <f t="shared" ca="1" si="889"/>
        <v>-10000</v>
      </c>
      <c r="BN692" s="381">
        <f t="shared" ca="1" si="889"/>
        <v>-10000</v>
      </c>
      <c r="BO692" s="381">
        <f t="shared" ca="1" si="889"/>
        <v>-10000</v>
      </c>
      <c r="BP692" s="381">
        <f t="shared" ca="1" si="889"/>
        <v>-10000</v>
      </c>
      <c r="BQ692" s="381">
        <f t="shared" ca="1" si="889"/>
        <v>-10000</v>
      </c>
      <c r="BR692" s="381">
        <f t="shared" ca="1" si="889"/>
        <v>-10000</v>
      </c>
      <c r="BS692" s="381">
        <f t="shared" ca="1" si="889"/>
        <v>-10000</v>
      </c>
      <c r="BT692" s="381">
        <f t="shared" ca="1" si="889"/>
        <v>-10000</v>
      </c>
      <c r="BU692" s="381">
        <f t="shared" ca="1" si="889"/>
        <v>-10000</v>
      </c>
      <c r="BV692" s="381">
        <f t="shared" ca="1" si="889"/>
        <v>-10000</v>
      </c>
      <c r="BW692" s="381">
        <f t="shared" ca="1" si="889"/>
        <v>-10000</v>
      </c>
      <c r="BX692" s="381">
        <f t="shared" ca="1" si="889"/>
        <v>-10000</v>
      </c>
      <c r="BY692" s="381">
        <f t="shared" ca="1" si="889"/>
        <v>-10000</v>
      </c>
      <c r="BZ692" s="381">
        <f t="shared" ca="1" si="889"/>
        <v>-10000</v>
      </c>
      <c r="CA692" s="381">
        <f t="shared" ca="1" si="889"/>
        <v>-10000</v>
      </c>
      <c r="CB692" s="381">
        <f t="shared" ca="1" si="889"/>
        <v>-10000</v>
      </c>
      <c r="CC692" s="381">
        <f t="shared" ca="1" si="889"/>
        <v>-10000</v>
      </c>
      <c r="CD692" s="381">
        <f t="shared" ca="1" si="889"/>
        <v>-10000</v>
      </c>
      <c r="CE692" s="381">
        <f t="shared" ca="1" si="889"/>
        <v>-10000</v>
      </c>
      <c r="CF692" s="381">
        <f t="shared" ref="CF692:DL692" ca="1" si="890">-+CF662*CF685</f>
        <v>-10000</v>
      </c>
      <c r="CG692" s="381">
        <f t="shared" ca="1" si="890"/>
        <v>-10000</v>
      </c>
      <c r="CH692" s="381">
        <f t="shared" ca="1" si="890"/>
        <v>-10000</v>
      </c>
      <c r="CI692" s="381">
        <f t="shared" ca="1" si="890"/>
        <v>-10000</v>
      </c>
      <c r="CJ692" s="381">
        <f t="shared" ca="1" si="890"/>
        <v>-10000</v>
      </c>
      <c r="CK692" s="381">
        <f t="shared" ca="1" si="890"/>
        <v>-10000</v>
      </c>
      <c r="CL692" s="381">
        <f t="shared" ca="1" si="890"/>
        <v>-10000</v>
      </c>
      <c r="CM692" s="381" t="e">
        <f t="shared" ca="1" si="890"/>
        <v>#N/A</v>
      </c>
      <c r="CN692" s="381" t="e">
        <f t="shared" ca="1" si="890"/>
        <v>#N/A</v>
      </c>
      <c r="CO692" s="381" t="e">
        <f t="shared" ca="1" si="890"/>
        <v>#N/A</v>
      </c>
      <c r="CP692" s="381" t="e">
        <f t="shared" ca="1" si="890"/>
        <v>#N/A</v>
      </c>
      <c r="CQ692" s="381" t="e">
        <f t="shared" ca="1" si="890"/>
        <v>#N/A</v>
      </c>
      <c r="CR692" s="381" t="e">
        <f t="shared" ca="1" si="890"/>
        <v>#N/A</v>
      </c>
      <c r="CS692" s="381" t="e">
        <f t="shared" ca="1" si="890"/>
        <v>#N/A</v>
      </c>
      <c r="CT692" s="381" t="e">
        <f t="shared" ca="1" si="890"/>
        <v>#N/A</v>
      </c>
      <c r="CU692" s="381" t="e">
        <f t="shared" ca="1" si="890"/>
        <v>#N/A</v>
      </c>
      <c r="CV692" s="381" t="e">
        <f t="shared" ca="1" si="890"/>
        <v>#N/A</v>
      </c>
      <c r="CW692" s="381" t="e">
        <f t="shared" ca="1" si="890"/>
        <v>#N/A</v>
      </c>
      <c r="CX692" s="381" t="e">
        <f t="shared" ca="1" si="890"/>
        <v>#N/A</v>
      </c>
      <c r="CY692" s="381" t="e">
        <f t="shared" ca="1" si="890"/>
        <v>#N/A</v>
      </c>
      <c r="CZ692" s="381" t="e">
        <f t="shared" ca="1" si="890"/>
        <v>#N/A</v>
      </c>
      <c r="DA692" s="381" t="e">
        <f t="shared" ca="1" si="890"/>
        <v>#N/A</v>
      </c>
      <c r="DB692" s="381" t="e">
        <f t="shared" ca="1" si="890"/>
        <v>#N/A</v>
      </c>
      <c r="DC692" s="381" t="e">
        <f t="shared" ca="1" si="890"/>
        <v>#N/A</v>
      </c>
      <c r="DD692" s="381" t="e">
        <f t="shared" ca="1" si="890"/>
        <v>#N/A</v>
      </c>
      <c r="DE692" s="381" t="e">
        <f t="shared" ca="1" si="890"/>
        <v>#N/A</v>
      </c>
      <c r="DF692" s="381" t="e">
        <f t="shared" ca="1" si="890"/>
        <v>#N/A</v>
      </c>
      <c r="DG692" s="381" t="e">
        <f t="shared" ca="1" si="890"/>
        <v>#N/A</v>
      </c>
      <c r="DH692" s="381" t="e">
        <f t="shared" ca="1" si="890"/>
        <v>#N/A</v>
      </c>
      <c r="DI692" s="381" t="e">
        <f t="shared" ca="1" si="890"/>
        <v>#N/A</v>
      </c>
      <c r="DJ692" s="381" t="e">
        <f t="shared" ca="1" si="890"/>
        <v>#N/A</v>
      </c>
      <c r="DK692" s="381" t="e">
        <f t="shared" ca="1" si="890"/>
        <v>#N/A</v>
      </c>
      <c r="DL692" s="381" t="e">
        <f t="shared" ca="1" si="890"/>
        <v>#N/A</v>
      </c>
    </row>
    <row r="693" spans="1:116" x14ac:dyDescent="0.35">
      <c r="D693" t="s">
        <v>812</v>
      </c>
      <c r="E693" s="8" t="str">
        <f t="shared" si="885"/>
        <v>693 LISTSALES-PV</v>
      </c>
      <c r="G693" s="158" t="s">
        <v>808</v>
      </c>
      <c r="H693" s="31"/>
      <c r="I693" s="73"/>
      <c r="J693" s="73"/>
      <c r="K693" s="23">
        <f t="shared" ca="1" si="886"/>
        <v>-60000</v>
      </c>
      <c r="L693" s="23">
        <f t="shared" ca="1" si="886"/>
        <v>-60000</v>
      </c>
      <c r="M693" s="23">
        <f t="shared" ca="1" si="886"/>
        <v>-60000</v>
      </c>
      <c r="N693" s="23">
        <f t="shared" ca="1" si="886"/>
        <v>-60000</v>
      </c>
      <c r="O693" s="23">
        <f t="shared" ca="1" si="886"/>
        <v>-60000</v>
      </c>
      <c r="P693" s="23">
        <f t="shared" ca="1" si="886"/>
        <v>-60000</v>
      </c>
      <c r="R693" s="33"/>
      <c r="S693" s="381">
        <f ca="1">-+S663*S686</f>
        <v>-5000</v>
      </c>
      <c r="T693" s="381">
        <f t="shared" ref="T693:CE693" ca="1" si="891">-+T663*T686</f>
        <v>-5000</v>
      </c>
      <c r="U693" s="381">
        <f t="shared" ca="1" si="891"/>
        <v>-5000</v>
      </c>
      <c r="V693" s="381">
        <f t="shared" ca="1" si="891"/>
        <v>-5000</v>
      </c>
      <c r="W693" s="381">
        <f t="shared" ca="1" si="891"/>
        <v>-5000</v>
      </c>
      <c r="X693" s="381">
        <f t="shared" ca="1" si="891"/>
        <v>-5000</v>
      </c>
      <c r="Y693" s="381">
        <f t="shared" ca="1" si="891"/>
        <v>-5000</v>
      </c>
      <c r="Z693" s="381">
        <f t="shared" ca="1" si="891"/>
        <v>-5000</v>
      </c>
      <c r="AA693" s="381">
        <f t="shared" ca="1" si="891"/>
        <v>-5000</v>
      </c>
      <c r="AB693" s="381">
        <f t="shared" ca="1" si="891"/>
        <v>-5000</v>
      </c>
      <c r="AC693" s="381">
        <f t="shared" ca="1" si="891"/>
        <v>-5000</v>
      </c>
      <c r="AD693" s="381">
        <f t="shared" ca="1" si="891"/>
        <v>-5000</v>
      </c>
      <c r="AE693" s="381">
        <f t="shared" ca="1" si="891"/>
        <v>-5000</v>
      </c>
      <c r="AF693" s="381">
        <f t="shared" ca="1" si="891"/>
        <v>-5000</v>
      </c>
      <c r="AG693" s="381">
        <f t="shared" ca="1" si="891"/>
        <v>-5000</v>
      </c>
      <c r="AH693" s="381">
        <f t="shared" ca="1" si="891"/>
        <v>-5000</v>
      </c>
      <c r="AI693" s="381">
        <f t="shared" ca="1" si="891"/>
        <v>-5000</v>
      </c>
      <c r="AJ693" s="381">
        <f t="shared" ca="1" si="891"/>
        <v>-5000</v>
      </c>
      <c r="AK693" s="381">
        <f t="shared" ca="1" si="891"/>
        <v>-5000</v>
      </c>
      <c r="AL693" s="381">
        <f t="shared" ca="1" si="891"/>
        <v>-5000</v>
      </c>
      <c r="AM693" s="381">
        <f t="shared" ca="1" si="891"/>
        <v>-5000</v>
      </c>
      <c r="AN693" s="381">
        <f t="shared" ca="1" si="891"/>
        <v>-5000</v>
      </c>
      <c r="AO693" s="381">
        <f t="shared" ca="1" si="891"/>
        <v>-5000</v>
      </c>
      <c r="AP693" s="381">
        <f t="shared" ca="1" si="891"/>
        <v>-5000</v>
      </c>
      <c r="AQ693" s="381">
        <f t="shared" ca="1" si="891"/>
        <v>-5000</v>
      </c>
      <c r="AR693" s="381">
        <f t="shared" ca="1" si="891"/>
        <v>-5000</v>
      </c>
      <c r="AS693" s="381">
        <f t="shared" ca="1" si="891"/>
        <v>-5000</v>
      </c>
      <c r="AT693" s="381">
        <f t="shared" ca="1" si="891"/>
        <v>-5000</v>
      </c>
      <c r="AU693" s="381">
        <f t="shared" ca="1" si="891"/>
        <v>-5000</v>
      </c>
      <c r="AV693" s="381">
        <f t="shared" ca="1" si="891"/>
        <v>-5000</v>
      </c>
      <c r="AW693" s="381">
        <f t="shared" ca="1" si="891"/>
        <v>-5000</v>
      </c>
      <c r="AX693" s="381">
        <f t="shared" ca="1" si="891"/>
        <v>-5000</v>
      </c>
      <c r="AY693" s="381">
        <f t="shared" ca="1" si="891"/>
        <v>-5000</v>
      </c>
      <c r="AZ693" s="381">
        <f t="shared" ca="1" si="891"/>
        <v>-5000</v>
      </c>
      <c r="BA693" s="381">
        <f t="shared" ca="1" si="891"/>
        <v>-5000</v>
      </c>
      <c r="BB693" s="381">
        <f t="shared" ca="1" si="891"/>
        <v>-5000</v>
      </c>
      <c r="BC693" s="381">
        <f t="shared" ca="1" si="891"/>
        <v>-5000</v>
      </c>
      <c r="BD693" s="381">
        <f t="shared" ca="1" si="891"/>
        <v>-5000</v>
      </c>
      <c r="BE693" s="381">
        <f t="shared" ca="1" si="891"/>
        <v>-5000</v>
      </c>
      <c r="BF693" s="381">
        <f t="shared" ca="1" si="891"/>
        <v>-5000</v>
      </c>
      <c r="BG693" s="381">
        <f t="shared" ca="1" si="891"/>
        <v>-5000</v>
      </c>
      <c r="BH693" s="381">
        <f t="shared" ca="1" si="891"/>
        <v>-5000</v>
      </c>
      <c r="BI693" s="381">
        <f t="shared" ca="1" si="891"/>
        <v>-5000</v>
      </c>
      <c r="BJ693" s="381">
        <f t="shared" ca="1" si="891"/>
        <v>-5000</v>
      </c>
      <c r="BK693" s="381">
        <f t="shared" ca="1" si="891"/>
        <v>-5000</v>
      </c>
      <c r="BL693" s="381">
        <f t="shared" ca="1" si="891"/>
        <v>-5000</v>
      </c>
      <c r="BM693" s="381">
        <f t="shared" ca="1" si="891"/>
        <v>-5000</v>
      </c>
      <c r="BN693" s="381">
        <f t="shared" ca="1" si="891"/>
        <v>-5000</v>
      </c>
      <c r="BO693" s="381">
        <f t="shared" ca="1" si="891"/>
        <v>-5000</v>
      </c>
      <c r="BP693" s="381">
        <f t="shared" ca="1" si="891"/>
        <v>-5000</v>
      </c>
      <c r="BQ693" s="381">
        <f t="shared" ca="1" si="891"/>
        <v>-5000</v>
      </c>
      <c r="BR693" s="381">
        <f t="shared" ca="1" si="891"/>
        <v>-5000</v>
      </c>
      <c r="BS693" s="381">
        <f t="shared" ca="1" si="891"/>
        <v>-5000</v>
      </c>
      <c r="BT693" s="381">
        <f t="shared" ca="1" si="891"/>
        <v>-5000</v>
      </c>
      <c r="BU693" s="381">
        <f t="shared" ca="1" si="891"/>
        <v>-5000</v>
      </c>
      <c r="BV693" s="381">
        <f t="shared" ca="1" si="891"/>
        <v>-5000</v>
      </c>
      <c r="BW693" s="381">
        <f t="shared" ca="1" si="891"/>
        <v>-5000</v>
      </c>
      <c r="BX693" s="381">
        <f t="shared" ca="1" si="891"/>
        <v>-5000</v>
      </c>
      <c r="BY693" s="381">
        <f t="shared" ca="1" si="891"/>
        <v>-5000</v>
      </c>
      <c r="BZ693" s="381">
        <f t="shared" ca="1" si="891"/>
        <v>-5000</v>
      </c>
      <c r="CA693" s="381">
        <f t="shared" ca="1" si="891"/>
        <v>-5000</v>
      </c>
      <c r="CB693" s="381">
        <f t="shared" ca="1" si="891"/>
        <v>-5000</v>
      </c>
      <c r="CC693" s="381">
        <f t="shared" ca="1" si="891"/>
        <v>-5000</v>
      </c>
      <c r="CD693" s="381">
        <f t="shared" ca="1" si="891"/>
        <v>-5000</v>
      </c>
      <c r="CE693" s="381">
        <f t="shared" ca="1" si="891"/>
        <v>-5000</v>
      </c>
      <c r="CF693" s="381">
        <f t="shared" ref="CF693:DL693" ca="1" si="892">-+CF663*CF686</f>
        <v>-5000</v>
      </c>
      <c r="CG693" s="381">
        <f t="shared" ca="1" si="892"/>
        <v>-5000</v>
      </c>
      <c r="CH693" s="381">
        <f t="shared" ca="1" si="892"/>
        <v>-5000</v>
      </c>
      <c r="CI693" s="381">
        <f t="shared" ca="1" si="892"/>
        <v>-5000</v>
      </c>
      <c r="CJ693" s="381">
        <f t="shared" ca="1" si="892"/>
        <v>-5000</v>
      </c>
      <c r="CK693" s="381">
        <f t="shared" ca="1" si="892"/>
        <v>-5000</v>
      </c>
      <c r="CL693" s="381">
        <f t="shared" ca="1" si="892"/>
        <v>-5000</v>
      </c>
      <c r="CM693" s="381" t="e">
        <f t="shared" ca="1" si="892"/>
        <v>#N/A</v>
      </c>
      <c r="CN693" s="381" t="e">
        <f t="shared" ca="1" si="892"/>
        <v>#N/A</v>
      </c>
      <c r="CO693" s="381" t="e">
        <f t="shared" ca="1" si="892"/>
        <v>#N/A</v>
      </c>
      <c r="CP693" s="381" t="e">
        <f t="shared" ca="1" si="892"/>
        <v>#N/A</v>
      </c>
      <c r="CQ693" s="381" t="e">
        <f t="shared" ca="1" si="892"/>
        <v>#N/A</v>
      </c>
      <c r="CR693" s="381" t="e">
        <f t="shared" ca="1" si="892"/>
        <v>#N/A</v>
      </c>
      <c r="CS693" s="381" t="e">
        <f t="shared" ca="1" si="892"/>
        <v>#N/A</v>
      </c>
      <c r="CT693" s="381" t="e">
        <f t="shared" ca="1" si="892"/>
        <v>#N/A</v>
      </c>
      <c r="CU693" s="381" t="e">
        <f t="shared" ca="1" si="892"/>
        <v>#N/A</v>
      </c>
      <c r="CV693" s="381" t="e">
        <f t="shared" ca="1" si="892"/>
        <v>#N/A</v>
      </c>
      <c r="CW693" s="381" t="e">
        <f t="shared" ca="1" si="892"/>
        <v>#N/A</v>
      </c>
      <c r="CX693" s="381" t="e">
        <f t="shared" ca="1" si="892"/>
        <v>#N/A</v>
      </c>
      <c r="CY693" s="381" t="e">
        <f t="shared" ca="1" si="892"/>
        <v>#N/A</v>
      </c>
      <c r="CZ693" s="381" t="e">
        <f t="shared" ca="1" si="892"/>
        <v>#N/A</v>
      </c>
      <c r="DA693" s="381" t="e">
        <f t="shared" ca="1" si="892"/>
        <v>#N/A</v>
      </c>
      <c r="DB693" s="381" t="e">
        <f t="shared" ca="1" si="892"/>
        <v>#N/A</v>
      </c>
      <c r="DC693" s="381" t="e">
        <f t="shared" ca="1" si="892"/>
        <v>#N/A</v>
      </c>
      <c r="DD693" s="381" t="e">
        <f t="shared" ca="1" si="892"/>
        <v>#N/A</v>
      </c>
      <c r="DE693" s="381" t="e">
        <f t="shared" ca="1" si="892"/>
        <v>#N/A</v>
      </c>
      <c r="DF693" s="381" t="e">
        <f t="shared" ca="1" si="892"/>
        <v>#N/A</v>
      </c>
      <c r="DG693" s="381" t="e">
        <f t="shared" ca="1" si="892"/>
        <v>#N/A</v>
      </c>
      <c r="DH693" s="381" t="e">
        <f t="shared" ca="1" si="892"/>
        <v>#N/A</v>
      </c>
      <c r="DI693" s="381" t="e">
        <f t="shared" ca="1" si="892"/>
        <v>#N/A</v>
      </c>
      <c r="DJ693" s="381" t="e">
        <f t="shared" ca="1" si="892"/>
        <v>#N/A</v>
      </c>
      <c r="DK693" s="381" t="e">
        <f t="shared" ca="1" si="892"/>
        <v>#N/A</v>
      </c>
      <c r="DL693" s="381" t="e">
        <f t="shared" ca="1" si="892"/>
        <v>#N/A</v>
      </c>
    </row>
    <row r="694" spans="1:116" x14ac:dyDescent="0.35">
      <c r="D694" t="s">
        <v>812</v>
      </c>
      <c r="E694" s="8" t="str">
        <f t="shared" si="885"/>
        <v>694 LISTSALES-PV</v>
      </c>
      <c r="G694" s="158" t="s">
        <v>809</v>
      </c>
      <c r="H694" s="31"/>
      <c r="I694" s="73"/>
      <c r="J694" s="73"/>
      <c r="K694" s="23">
        <f t="shared" ca="1" si="886"/>
        <v>-180000</v>
      </c>
      <c r="L694" s="23">
        <f t="shared" ca="1" si="886"/>
        <v>-180000</v>
      </c>
      <c r="M694" s="23">
        <f t="shared" ca="1" si="886"/>
        <v>-180000</v>
      </c>
      <c r="N694" s="23">
        <f t="shared" ca="1" si="886"/>
        <v>-180000</v>
      </c>
      <c r="O694" s="23">
        <f t="shared" ca="1" si="886"/>
        <v>-180000</v>
      </c>
      <c r="P694" s="23">
        <f t="shared" ca="1" si="886"/>
        <v>-180000</v>
      </c>
      <c r="R694" s="33"/>
      <c r="S694" s="381">
        <f ca="1">-+S664*S687</f>
        <v>-15000</v>
      </c>
      <c r="T694" s="381">
        <f t="shared" ref="T694:CE694" ca="1" si="893">-+T664*T687</f>
        <v>-15000</v>
      </c>
      <c r="U694" s="381">
        <f t="shared" ca="1" si="893"/>
        <v>-15000</v>
      </c>
      <c r="V694" s="381">
        <f t="shared" ca="1" si="893"/>
        <v>-15000</v>
      </c>
      <c r="W694" s="381">
        <f t="shared" ca="1" si="893"/>
        <v>-15000</v>
      </c>
      <c r="X694" s="381">
        <f t="shared" ca="1" si="893"/>
        <v>-15000</v>
      </c>
      <c r="Y694" s="381">
        <f t="shared" ca="1" si="893"/>
        <v>-15000</v>
      </c>
      <c r="Z694" s="381">
        <f t="shared" ca="1" si="893"/>
        <v>-15000</v>
      </c>
      <c r="AA694" s="381">
        <f t="shared" ca="1" si="893"/>
        <v>-15000</v>
      </c>
      <c r="AB694" s="381">
        <f t="shared" ca="1" si="893"/>
        <v>-15000</v>
      </c>
      <c r="AC694" s="381">
        <f t="shared" ca="1" si="893"/>
        <v>-15000</v>
      </c>
      <c r="AD694" s="381">
        <f t="shared" ca="1" si="893"/>
        <v>-15000</v>
      </c>
      <c r="AE694" s="381">
        <f t="shared" ca="1" si="893"/>
        <v>-15000</v>
      </c>
      <c r="AF694" s="381">
        <f t="shared" ca="1" si="893"/>
        <v>-15000</v>
      </c>
      <c r="AG694" s="381">
        <f t="shared" ca="1" si="893"/>
        <v>-15000</v>
      </c>
      <c r="AH694" s="381">
        <f t="shared" ca="1" si="893"/>
        <v>-15000</v>
      </c>
      <c r="AI694" s="381">
        <f t="shared" ca="1" si="893"/>
        <v>-15000</v>
      </c>
      <c r="AJ694" s="381">
        <f t="shared" ca="1" si="893"/>
        <v>-15000</v>
      </c>
      <c r="AK694" s="381">
        <f t="shared" ca="1" si="893"/>
        <v>-15000</v>
      </c>
      <c r="AL694" s="381">
        <f t="shared" ca="1" si="893"/>
        <v>-15000</v>
      </c>
      <c r="AM694" s="381">
        <f t="shared" ca="1" si="893"/>
        <v>-15000</v>
      </c>
      <c r="AN694" s="381">
        <f t="shared" ca="1" si="893"/>
        <v>-15000</v>
      </c>
      <c r="AO694" s="381">
        <f t="shared" ca="1" si="893"/>
        <v>-15000</v>
      </c>
      <c r="AP694" s="381">
        <f t="shared" ca="1" si="893"/>
        <v>-15000</v>
      </c>
      <c r="AQ694" s="381">
        <f t="shared" ca="1" si="893"/>
        <v>-15000</v>
      </c>
      <c r="AR694" s="381">
        <f t="shared" ca="1" si="893"/>
        <v>-15000</v>
      </c>
      <c r="AS694" s="381">
        <f t="shared" ca="1" si="893"/>
        <v>-15000</v>
      </c>
      <c r="AT694" s="381">
        <f t="shared" ca="1" si="893"/>
        <v>-15000</v>
      </c>
      <c r="AU694" s="381">
        <f t="shared" ca="1" si="893"/>
        <v>-15000</v>
      </c>
      <c r="AV694" s="381">
        <f t="shared" ca="1" si="893"/>
        <v>-15000</v>
      </c>
      <c r="AW694" s="381">
        <f t="shared" ca="1" si="893"/>
        <v>-15000</v>
      </c>
      <c r="AX694" s="381">
        <f t="shared" ca="1" si="893"/>
        <v>-15000</v>
      </c>
      <c r="AY694" s="381">
        <f t="shared" ca="1" si="893"/>
        <v>-15000</v>
      </c>
      <c r="AZ694" s="381">
        <f t="shared" ca="1" si="893"/>
        <v>-15000</v>
      </c>
      <c r="BA694" s="381">
        <f t="shared" ca="1" si="893"/>
        <v>-15000</v>
      </c>
      <c r="BB694" s="381">
        <f t="shared" ca="1" si="893"/>
        <v>-15000</v>
      </c>
      <c r="BC694" s="381">
        <f t="shared" ca="1" si="893"/>
        <v>-15000</v>
      </c>
      <c r="BD694" s="381">
        <f t="shared" ca="1" si="893"/>
        <v>-15000</v>
      </c>
      <c r="BE694" s="381">
        <f t="shared" ca="1" si="893"/>
        <v>-15000</v>
      </c>
      <c r="BF694" s="381">
        <f t="shared" ca="1" si="893"/>
        <v>-15000</v>
      </c>
      <c r="BG694" s="381">
        <f t="shared" ca="1" si="893"/>
        <v>-15000</v>
      </c>
      <c r="BH694" s="381">
        <f t="shared" ca="1" si="893"/>
        <v>-15000</v>
      </c>
      <c r="BI694" s="381">
        <f t="shared" ca="1" si="893"/>
        <v>-15000</v>
      </c>
      <c r="BJ694" s="381">
        <f t="shared" ca="1" si="893"/>
        <v>-15000</v>
      </c>
      <c r="BK694" s="381">
        <f t="shared" ca="1" si="893"/>
        <v>-15000</v>
      </c>
      <c r="BL694" s="381">
        <f t="shared" ca="1" si="893"/>
        <v>-15000</v>
      </c>
      <c r="BM694" s="381">
        <f t="shared" ca="1" si="893"/>
        <v>-15000</v>
      </c>
      <c r="BN694" s="381">
        <f t="shared" ca="1" si="893"/>
        <v>-15000</v>
      </c>
      <c r="BO694" s="381">
        <f t="shared" ca="1" si="893"/>
        <v>-15000</v>
      </c>
      <c r="BP694" s="381">
        <f t="shared" ca="1" si="893"/>
        <v>-15000</v>
      </c>
      <c r="BQ694" s="381">
        <f t="shared" ca="1" si="893"/>
        <v>-15000</v>
      </c>
      <c r="BR694" s="381">
        <f t="shared" ca="1" si="893"/>
        <v>-15000</v>
      </c>
      <c r="BS694" s="381">
        <f t="shared" ca="1" si="893"/>
        <v>-15000</v>
      </c>
      <c r="BT694" s="381">
        <f t="shared" ca="1" si="893"/>
        <v>-15000</v>
      </c>
      <c r="BU694" s="381">
        <f t="shared" ca="1" si="893"/>
        <v>-15000</v>
      </c>
      <c r="BV694" s="381">
        <f t="shared" ca="1" si="893"/>
        <v>-15000</v>
      </c>
      <c r="BW694" s="381">
        <f t="shared" ca="1" si="893"/>
        <v>-15000</v>
      </c>
      <c r="BX694" s="381">
        <f t="shared" ca="1" si="893"/>
        <v>-15000</v>
      </c>
      <c r="BY694" s="381">
        <f t="shared" ca="1" si="893"/>
        <v>-15000</v>
      </c>
      <c r="BZ694" s="381">
        <f t="shared" ca="1" si="893"/>
        <v>-15000</v>
      </c>
      <c r="CA694" s="381">
        <f t="shared" ca="1" si="893"/>
        <v>-15000</v>
      </c>
      <c r="CB694" s="381">
        <f t="shared" ca="1" si="893"/>
        <v>-15000</v>
      </c>
      <c r="CC694" s="381">
        <f t="shared" ca="1" si="893"/>
        <v>-15000</v>
      </c>
      <c r="CD694" s="381">
        <f t="shared" ca="1" si="893"/>
        <v>-15000</v>
      </c>
      <c r="CE694" s="381">
        <f t="shared" ca="1" si="893"/>
        <v>-15000</v>
      </c>
      <c r="CF694" s="381">
        <f t="shared" ref="CF694:DL694" ca="1" si="894">-+CF664*CF687</f>
        <v>-15000</v>
      </c>
      <c r="CG694" s="381">
        <f t="shared" ca="1" si="894"/>
        <v>-15000</v>
      </c>
      <c r="CH694" s="381">
        <f t="shared" ca="1" si="894"/>
        <v>-15000</v>
      </c>
      <c r="CI694" s="381">
        <f t="shared" ca="1" si="894"/>
        <v>-15000</v>
      </c>
      <c r="CJ694" s="381">
        <f t="shared" ca="1" si="894"/>
        <v>-15000</v>
      </c>
      <c r="CK694" s="381">
        <f t="shared" ca="1" si="894"/>
        <v>-15000</v>
      </c>
      <c r="CL694" s="381">
        <f t="shared" ca="1" si="894"/>
        <v>-15000</v>
      </c>
      <c r="CM694" s="381" t="e">
        <f t="shared" ca="1" si="894"/>
        <v>#N/A</v>
      </c>
      <c r="CN694" s="381" t="e">
        <f t="shared" ca="1" si="894"/>
        <v>#N/A</v>
      </c>
      <c r="CO694" s="381" t="e">
        <f t="shared" ca="1" si="894"/>
        <v>#N/A</v>
      </c>
      <c r="CP694" s="381" t="e">
        <f t="shared" ca="1" si="894"/>
        <v>#N/A</v>
      </c>
      <c r="CQ694" s="381" t="e">
        <f t="shared" ca="1" si="894"/>
        <v>#N/A</v>
      </c>
      <c r="CR694" s="381" t="e">
        <f t="shared" ca="1" si="894"/>
        <v>#N/A</v>
      </c>
      <c r="CS694" s="381" t="e">
        <f t="shared" ca="1" si="894"/>
        <v>#N/A</v>
      </c>
      <c r="CT694" s="381" t="e">
        <f t="shared" ca="1" si="894"/>
        <v>#N/A</v>
      </c>
      <c r="CU694" s="381" t="e">
        <f t="shared" ca="1" si="894"/>
        <v>#N/A</v>
      </c>
      <c r="CV694" s="381" t="e">
        <f t="shared" ca="1" si="894"/>
        <v>#N/A</v>
      </c>
      <c r="CW694" s="381" t="e">
        <f t="shared" ca="1" si="894"/>
        <v>#N/A</v>
      </c>
      <c r="CX694" s="381" t="e">
        <f t="shared" ca="1" si="894"/>
        <v>#N/A</v>
      </c>
      <c r="CY694" s="381" t="e">
        <f t="shared" ca="1" si="894"/>
        <v>#N/A</v>
      </c>
      <c r="CZ694" s="381" t="e">
        <f t="shared" ca="1" si="894"/>
        <v>#N/A</v>
      </c>
      <c r="DA694" s="381" t="e">
        <f t="shared" ca="1" si="894"/>
        <v>#N/A</v>
      </c>
      <c r="DB694" s="381" t="e">
        <f t="shared" ca="1" si="894"/>
        <v>#N/A</v>
      </c>
      <c r="DC694" s="381" t="e">
        <f t="shared" ca="1" si="894"/>
        <v>#N/A</v>
      </c>
      <c r="DD694" s="381" t="e">
        <f t="shared" ca="1" si="894"/>
        <v>#N/A</v>
      </c>
      <c r="DE694" s="381" t="e">
        <f t="shared" ca="1" si="894"/>
        <v>#N/A</v>
      </c>
      <c r="DF694" s="381" t="e">
        <f t="shared" ca="1" si="894"/>
        <v>#N/A</v>
      </c>
      <c r="DG694" s="381" t="e">
        <f t="shared" ca="1" si="894"/>
        <v>#N/A</v>
      </c>
      <c r="DH694" s="381" t="e">
        <f t="shared" ca="1" si="894"/>
        <v>#N/A</v>
      </c>
      <c r="DI694" s="381" t="e">
        <f t="shared" ca="1" si="894"/>
        <v>#N/A</v>
      </c>
      <c r="DJ694" s="381" t="e">
        <f t="shared" ca="1" si="894"/>
        <v>#N/A</v>
      </c>
      <c r="DK694" s="381" t="e">
        <f t="shared" ca="1" si="894"/>
        <v>#N/A</v>
      </c>
      <c r="DL694" s="381" t="e">
        <f t="shared" ca="1" si="894"/>
        <v>#N/A</v>
      </c>
    </row>
    <row r="695" spans="1:116" x14ac:dyDescent="0.35">
      <c r="D695" t="s">
        <v>812</v>
      </c>
      <c r="E695" s="8" t="str">
        <f t="shared" si="885"/>
        <v>695 LISTSALES-PV</v>
      </c>
      <c r="G695" s="158" t="s">
        <v>810</v>
      </c>
      <c r="H695" s="31"/>
      <c r="I695" s="73"/>
      <c r="J695" s="73"/>
      <c r="K695" s="258">
        <f t="shared" ca="1" si="886"/>
        <v>-120000</v>
      </c>
      <c r="L695" s="258">
        <f t="shared" ca="1" si="886"/>
        <v>-120000</v>
      </c>
      <c r="M695" s="258">
        <f t="shared" ca="1" si="886"/>
        <v>-120000</v>
      </c>
      <c r="N695" s="258">
        <f t="shared" ca="1" si="886"/>
        <v>-120000</v>
      </c>
      <c r="O695" s="258">
        <f t="shared" ca="1" si="886"/>
        <v>-120000</v>
      </c>
      <c r="P695" s="258">
        <f t="shared" ca="1" si="886"/>
        <v>-120000</v>
      </c>
      <c r="R695" s="33"/>
      <c r="S695" s="138">
        <f ca="1">-+S665*S688</f>
        <v>-10000</v>
      </c>
      <c r="T695" s="138">
        <f t="shared" ref="T695:CE695" ca="1" si="895">-+T665*T688</f>
        <v>-10000</v>
      </c>
      <c r="U695" s="138">
        <f t="shared" ca="1" si="895"/>
        <v>-10000</v>
      </c>
      <c r="V695" s="138">
        <f t="shared" ca="1" si="895"/>
        <v>-10000</v>
      </c>
      <c r="W695" s="138">
        <f t="shared" ca="1" si="895"/>
        <v>-10000</v>
      </c>
      <c r="X695" s="138">
        <f t="shared" ca="1" si="895"/>
        <v>-10000</v>
      </c>
      <c r="Y695" s="138">
        <f t="shared" ca="1" si="895"/>
        <v>-10000</v>
      </c>
      <c r="Z695" s="138">
        <f t="shared" ca="1" si="895"/>
        <v>-10000</v>
      </c>
      <c r="AA695" s="138">
        <f t="shared" ca="1" si="895"/>
        <v>-10000</v>
      </c>
      <c r="AB695" s="138">
        <f t="shared" ca="1" si="895"/>
        <v>-10000</v>
      </c>
      <c r="AC695" s="138">
        <f t="shared" ca="1" si="895"/>
        <v>-10000</v>
      </c>
      <c r="AD695" s="138">
        <f t="shared" ca="1" si="895"/>
        <v>-10000</v>
      </c>
      <c r="AE695" s="138">
        <f t="shared" ca="1" si="895"/>
        <v>-10000</v>
      </c>
      <c r="AF695" s="138">
        <f t="shared" ca="1" si="895"/>
        <v>-10000</v>
      </c>
      <c r="AG695" s="138">
        <f t="shared" ca="1" si="895"/>
        <v>-10000</v>
      </c>
      <c r="AH695" s="138">
        <f t="shared" ca="1" si="895"/>
        <v>-10000</v>
      </c>
      <c r="AI695" s="138">
        <f t="shared" ca="1" si="895"/>
        <v>-10000</v>
      </c>
      <c r="AJ695" s="138">
        <f t="shared" ca="1" si="895"/>
        <v>-10000</v>
      </c>
      <c r="AK695" s="138">
        <f t="shared" ca="1" si="895"/>
        <v>-10000</v>
      </c>
      <c r="AL695" s="138">
        <f t="shared" ca="1" si="895"/>
        <v>-10000</v>
      </c>
      <c r="AM695" s="138">
        <f t="shared" ca="1" si="895"/>
        <v>-10000</v>
      </c>
      <c r="AN695" s="138">
        <f t="shared" ca="1" si="895"/>
        <v>-10000</v>
      </c>
      <c r="AO695" s="138">
        <f t="shared" ca="1" si="895"/>
        <v>-10000</v>
      </c>
      <c r="AP695" s="138">
        <f t="shared" ca="1" si="895"/>
        <v>-10000</v>
      </c>
      <c r="AQ695" s="138">
        <f t="shared" ca="1" si="895"/>
        <v>-10000</v>
      </c>
      <c r="AR695" s="138">
        <f t="shared" ca="1" si="895"/>
        <v>-10000</v>
      </c>
      <c r="AS695" s="138">
        <f t="shared" ca="1" si="895"/>
        <v>-10000</v>
      </c>
      <c r="AT695" s="138">
        <f t="shared" ca="1" si="895"/>
        <v>-10000</v>
      </c>
      <c r="AU695" s="138">
        <f t="shared" ca="1" si="895"/>
        <v>-10000</v>
      </c>
      <c r="AV695" s="138">
        <f t="shared" ca="1" si="895"/>
        <v>-10000</v>
      </c>
      <c r="AW695" s="138">
        <f t="shared" ca="1" si="895"/>
        <v>-10000</v>
      </c>
      <c r="AX695" s="138">
        <f t="shared" ca="1" si="895"/>
        <v>-10000</v>
      </c>
      <c r="AY695" s="138">
        <f t="shared" ca="1" si="895"/>
        <v>-10000</v>
      </c>
      <c r="AZ695" s="138">
        <f t="shared" ca="1" si="895"/>
        <v>-10000</v>
      </c>
      <c r="BA695" s="138">
        <f t="shared" ca="1" si="895"/>
        <v>-10000</v>
      </c>
      <c r="BB695" s="138">
        <f t="shared" ca="1" si="895"/>
        <v>-10000</v>
      </c>
      <c r="BC695" s="138">
        <f t="shared" ca="1" si="895"/>
        <v>-10000</v>
      </c>
      <c r="BD695" s="138">
        <f t="shared" ca="1" si="895"/>
        <v>-10000</v>
      </c>
      <c r="BE695" s="138">
        <f t="shared" ca="1" si="895"/>
        <v>-10000</v>
      </c>
      <c r="BF695" s="138">
        <f t="shared" ca="1" si="895"/>
        <v>-10000</v>
      </c>
      <c r="BG695" s="138">
        <f t="shared" ca="1" si="895"/>
        <v>-10000</v>
      </c>
      <c r="BH695" s="138">
        <f t="shared" ca="1" si="895"/>
        <v>-10000</v>
      </c>
      <c r="BI695" s="138">
        <f t="shared" ca="1" si="895"/>
        <v>-10000</v>
      </c>
      <c r="BJ695" s="138">
        <f t="shared" ca="1" si="895"/>
        <v>-10000</v>
      </c>
      <c r="BK695" s="138">
        <f t="shared" ca="1" si="895"/>
        <v>-10000</v>
      </c>
      <c r="BL695" s="138">
        <f t="shared" ca="1" si="895"/>
        <v>-10000</v>
      </c>
      <c r="BM695" s="138">
        <f t="shared" ca="1" si="895"/>
        <v>-10000</v>
      </c>
      <c r="BN695" s="138">
        <f t="shared" ca="1" si="895"/>
        <v>-10000</v>
      </c>
      <c r="BO695" s="138">
        <f t="shared" ca="1" si="895"/>
        <v>-10000</v>
      </c>
      <c r="BP695" s="138">
        <f t="shared" ca="1" si="895"/>
        <v>-10000</v>
      </c>
      <c r="BQ695" s="138">
        <f t="shared" ca="1" si="895"/>
        <v>-10000</v>
      </c>
      <c r="BR695" s="138">
        <f t="shared" ca="1" si="895"/>
        <v>-10000</v>
      </c>
      <c r="BS695" s="138">
        <f t="shared" ca="1" si="895"/>
        <v>-10000</v>
      </c>
      <c r="BT695" s="138">
        <f t="shared" ca="1" si="895"/>
        <v>-10000</v>
      </c>
      <c r="BU695" s="138">
        <f t="shared" ca="1" si="895"/>
        <v>-10000</v>
      </c>
      <c r="BV695" s="138">
        <f t="shared" ca="1" si="895"/>
        <v>-10000</v>
      </c>
      <c r="BW695" s="138">
        <f t="shared" ca="1" si="895"/>
        <v>-10000</v>
      </c>
      <c r="BX695" s="138">
        <f t="shared" ca="1" si="895"/>
        <v>-10000</v>
      </c>
      <c r="BY695" s="138">
        <f t="shared" ca="1" si="895"/>
        <v>-10000</v>
      </c>
      <c r="BZ695" s="138">
        <f t="shared" ca="1" si="895"/>
        <v>-10000</v>
      </c>
      <c r="CA695" s="138">
        <f t="shared" ca="1" si="895"/>
        <v>-10000</v>
      </c>
      <c r="CB695" s="138">
        <f t="shared" ca="1" si="895"/>
        <v>-10000</v>
      </c>
      <c r="CC695" s="138">
        <f t="shared" ca="1" si="895"/>
        <v>-10000</v>
      </c>
      <c r="CD695" s="138">
        <f t="shared" ca="1" si="895"/>
        <v>-10000</v>
      </c>
      <c r="CE695" s="138">
        <f t="shared" ca="1" si="895"/>
        <v>-10000</v>
      </c>
      <c r="CF695" s="138">
        <f t="shared" ref="CF695:DL695" ca="1" si="896">-+CF665*CF688</f>
        <v>-10000</v>
      </c>
      <c r="CG695" s="138">
        <f t="shared" ca="1" si="896"/>
        <v>-10000</v>
      </c>
      <c r="CH695" s="138">
        <f t="shared" ca="1" si="896"/>
        <v>-10000</v>
      </c>
      <c r="CI695" s="138">
        <f t="shared" ca="1" si="896"/>
        <v>-10000</v>
      </c>
      <c r="CJ695" s="138">
        <f t="shared" ca="1" si="896"/>
        <v>-10000</v>
      </c>
      <c r="CK695" s="138">
        <f t="shared" ca="1" si="896"/>
        <v>-10000</v>
      </c>
      <c r="CL695" s="138">
        <f t="shared" ca="1" si="896"/>
        <v>-10000</v>
      </c>
      <c r="CM695" s="138" t="e">
        <f t="shared" ca="1" si="896"/>
        <v>#N/A</v>
      </c>
      <c r="CN695" s="138" t="e">
        <f t="shared" ca="1" si="896"/>
        <v>#N/A</v>
      </c>
      <c r="CO695" s="138" t="e">
        <f t="shared" ca="1" si="896"/>
        <v>#N/A</v>
      </c>
      <c r="CP695" s="138" t="e">
        <f t="shared" ca="1" si="896"/>
        <v>#N/A</v>
      </c>
      <c r="CQ695" s="138" t="e">
        <f t="shared" ca="1" si="896"/>
        <v>#N/A</v>
      </c>
      <c r="CR695" s="138" t="e">
        <f t="shared" ca="1" si="896"/>
        <v>#N/A</v>
      </c>
      <c r="CS695" s="138" t="e">
        <f t="shared" ca="1" si="896"/>
        <v>#N/A</v>
      </c>
      <c r="CT695" s="138" t="e">
        <f t="shared" ca="1" si="896"/>
        <v>#N/A</v>
      </c>
      <c r="CU695" s="138" t="e">
        <f t="shared" ca="1" si="896"/>
        <v>#N/A</v>
      </c>
      <c r="CV695" s="138" t="e">
        <f t="shared" ca="1" si="896"/>
        <v>#N/A</v>
      </c>
      <c r="CW695" s="138" t="e">
        <f t="shared" ca="1" si="896"/>
        <v>#N/A</v>
      </c>
      <c r="CX695" s="138" t="e">
        <f t="shared" ca="1" si="896"/>
        <v>#N/A</v>
      </c>
      <c r="CY695" s="138" t="e">
        <f t="shared" ca="1" si="896"/>
        <v>#N/A</v>
      </c>
      <c r="CZ695" s="138" t="e">
        <f t="shared" ca="1" si="896"/>
        <v>#N/A</v>
      </c>
      <c r="DA695" s="138" t="e">
        <f t="shared" ca="1" si="896"/>
        <v>#N/A</v>
      </c>
      <c r="DB695" s="138" t="e">
        <f t="shared" ca="1" si="896"/>
        <v>#N/A</v>
      </c>
      <c r="DC695" s="138" t="e">
        <f t="shared" ca="1" si="896"/>
        <v>#N/A</v>
      </c>
      <c r="DD695" s="138" t="e">
        <f t="shared" ca="1" si="896"/>
        <v>#N/A</v>
      </c>
      <c r="DE695" s="138" t="e">
        <f t="shared" ca="1" si="896"/>
        <v>#N/A</v>
      </c>
      <c r="DF695" s="138" t="e">
        <f t="shared" ca="1" si="896"/>
        <v>#N/A</v>
      </c>
      <c r="DG695" s="138" t="e">
        <f t="shared" ca="1" si="896"/>
        <v>#N/A</v>
      </c>
      <c r="DH695" s="138" t="e">
        <f t="shared" ca="1" si="896"/>
        <v>#N/A</v>
      </c>
      <c r="DI695" s="138" t="e">
        <f t="shared" ca="1" si="896"/>
        <v>#N/A</v>
      </c>
      <c r="DJ695" s="138" t="e">
        <f t="shared" ca="1" si="896"/>
        <v>#N/A</v>
      </c>
      <c r="DK695" s="138" t="e">
        <f t="shared" ca="1" si="896"/>
        <v>#N/A</v>
      </c>
      <c r="DL695" s="138" t="e">
        <f t="shared" ca="1" si="896"/>
        <v>#N/A</v>
      </c>
    </row>
    <row r="696" spans="1:116" x14ac:dyDescent="0.35">
      <c r="A696" s="27"/>
      <c r="B696" s="27"/>
      <c r="C696" t="s">
        <v>203</v>
      </c>
      <c r="D696" t="s">
        <v>812</v>
      </c>
      <c r="E696" s="8" t="str">
        <f t="shared" si="885"/>
        <v>696 LISTSALES-PV</v>
      </c>
      <c r="F696" s="27"/>
      <c r="G696" s="126" t="s">
        <v>816</v>
      </c>
      <c r="H696" s="31"/>
      <c r="I696" s="73"/>
      <c r="J696" s="73"/>
      <c r="K696" s="33">
        <f t="shared" ca="1" si="886"/>
        <v>-600000</v>
      </c>
      <c r="L696" s="33">
        <f t="shared" ca="1" si="886"/>
        <v>-600000</v>
      </c>
      <c r="M696" s="33">
        <f t="shared" ca="1" si="886"/>
        <v>-600000</v>
      </c>
      <c r="N696" s="33">
        <f t="shared" ca="1" si="886"/>
        <v>-600000</v>
      </c>
      <c r="O696" s="33">
        <f t="shared" ca="1" si="886"/>
        <v>-600000</v>
      </c>
      <c r="P696" s="33">
        <f t="shared" ca="1" si="886"/>
        <v>-600000</v>
      </c>
      <c r="R696" s="33"/>
      <c r="S696" s="33">
        <f ca="1">SUM(S691:S695)</f>
        <v>-50000</v>
      </c>
      <c r="T696" s="33">
        <f t="shared" ref="T696:CE696" ca="1" si="897">SUM(T691:T695)</f>
        <v>-50000</v>
      </c>
      <c r="U696" s="33">
        <f t="shared" ca="1" si="897"/>
        <v>-50000</v>
      </c>
      <c r="V696" s="33">
        <f t="shared" ca="1" si="897"/>
        <v>-50000</v>
      </c>
      <c r="W696" s="33">
        <f t="shared" ca="1" si="897"/>
        <v>-50000</v>
      </c>
      <c r="X696" s="33">
        <f t="shared" ca="1" si="897"/>
        <v>-50000</v>
      </c>
      <c r="Y696" s="33">
        <f t="shared" ca="1" si="897"/>
        <v>-50000</v>
      </c>
      <c r="Z696" s="33">
        <f t="shared" ca="1" si="897"/>
        <v>-50000</v>
      </c>
      <c r="AA696" s="33">
        <f t="shared" ca="1" si="897"/>
        <v>-50000</v>
      </c>
      <c r="AB696" s="33">
        <f t="shared" ca="1" si="897"/>
        <v>-50000</v>
      </c>
      <c r="AC696" s="33">
        <f t="shared" ca="1" si="897"/>
        <v>-50000</v>
      </c>
      <c r="AD696" s="33">
        <f t="shared" ca="1" si="897"/>
        <v>-50000</v>
      </c>
      <c r="AE696" s="33">
        <f t="shared" ca="1" si="897"/>
        <v>-50000</v>
      </c>
      <c r="AF696" s="33">
        <f t="shared" ca="1" si="897"/>
        <v>-50000</v>
      </c>
      <c r="AG696" s="33">
        <f t="shared" ca="1" si="897"/>
        <v>-50000</v>
      </c>
      <c r="AH696" s="33">
        <f t="shared" ca="1" si="897"/>
        <v>-50000</v>
      </c>
      <c r="AI696" s="33">
        <f t="shared" ca="1" si="897"/>
        <v>-50000</v>
      </c>
      <c r="AJ696" s="33">
        <f t="shared" ca="1" si="897"/>
        <v>-50000</v>
      </c>
      <c r="AK696" s="33">
        <f t="shared" ca="1" si="897"/>
        <v>-50000</v>
      </c>
      <c r="AL696" s="33">
        <f t="shared" ca="1" si="897"/>
        <v>-50000</v>
      </c>
      <c r="AM696" s="33">
        <f t="shared" ca="1" si="897"/>
        <v>-50000</v>
      </c>
      <c r="AN696" s="33">
        <f t="shared" ca="1" si="897"/>
        <v>-50000</v>
      </c>
      <c r="AO696" s="33">
        <f t="shared" ca="1" si="897"/>
        <v>-50000</v>
      </c>
      <c r="AP696" s="33">
        <f t="shared" ca="1" si="897"/>
        <v>-50000</v>
      </c>
      <c r="AQ696" s="33">
        <f t="shared" ca="1" si="897"/>
        <v>-50000</v>
      </c>
      <c r="AR696" s="33">
        <f t="shared" ca="1" si="897"/>
        <v>-50000</v>
      </c>
      <c r="AS696" s="33">
        <f t="shared" ca="1" si="897"/>
        <v>-50000</v>
      </c>
      <c r="AT696" s="33">
        <f t="shared" ca="1" si="897"/>
        <v>-50000</v>
      </c>
      <c r="AU696" s="33">
        <f t="shared" ca="1" si="897"/>
        <v>-50000</v>
      </c>
      <c r="AV696" s="33">
        <f t="shared" ca="1" si="897"/>
        <v>-50000</v>
      </c>
      <c r="AW696" s="33">
        <f t="shared" ca="1" si="897"/>
        <v>-50000</v>
      </c>
      <c r="AX696" s="33">
        <f t="shared" ca="1" si="897"/>
        <v>-50000</v>
      </c>
      <c r="AY696" s="33">
        <f t="shared" ca="1" si="897"/>
        <v>-50000</v>
      </c>
      <c r="AZ696" s="33">
        <f t="shared" ca="1" si="897"/>
        <v>-50000</v>
      </c>
      <c r="BA696" s="33">
        <f t="shared" ca="1" si="897"/>
        <v>-50000</v>
      </c>
      <c r="BB696" s="33">
        <f t="shared" ca="1" si="897"/>
        <v>-50000</v>
      </c>
      <c r="BC696" s="33">
        <f t="shared" ca="1" si="897"/>
        <v>-50000</v>
      </c>
      <c r="BD696" s="33">
        <f t="shared" ca="1" si="897"/>
        <v>-50000</v>
      </c>
      <c r="BE696" s="33">
        <f t="shared" ca="1" si="897"/>
        <v>-50000</v>
      </c>
      <c r="BF696" s="33">
        <f t="shared" ca="1" si="897"/>
        <v>-50000</v>
      </c>
      <c r="BG696" s="33">
        <f t="shared" ca="1" si="897"/>
        <v>-50000</v>
      </c>
      <c r="BH696" s="33">
        <f t="shared" ca="1" si="897"/>
        <v>-50000</v>
      </c>
      <c r="BI696" s="33">
        <f t="shared" ca="1" si="897"/>
        <v>-50000</v>
      </c>
      <c r="BJ696" s="33">
        <f t="shared" ca="1" si="897"/>
        <v>-50000</v>
      </c>
      <c r="BK696" s="33">
        <f t="shared" ca="1" si="897"/>
        <v>-50000</v>
      </c>
      <c r="BL696" s="33">
        <f t="shared" ca="1" si="897"/>
        <v>-50000</v>
      </c>
      <c r="BM696" s="33">
        <f t="shared" ca="1" si="897"/>
        <v>-50000</v>
      </c>
      <c r="BN696" s="33">
        <f t="shared" ca="1" si="897"/>
        <v>-50000</v>
      </c>
      <c r="BO696" s="33">
        <f t="shared" ca="1" si="897"/>
        <v>-50000</v>
      </c>
      <c r="BP696" s="33">
        <f t="shared" ca="1" si="897"/>
        <v>-50000</v>
      </c>
      <c r="BQ696" s="33">
        <f t="shared" ca="1" si="897"/>
        <v>-50000</v>
      </c>
      <c r="BR696" s="33">
        <f t="shared" ca="1" si="897"/>
        <v>-50000</v>
      </c>
      <c r="BS696" s="33">
        <f t="shared" ca="1" si="897"/>
        <v>-50000</v>
      </c>
      <c r="BT696" s="33">
        <f t="shared" ca="1" si="897"/>
        <v>-50000</v>
      </c>
      <c r="BU696" s="33">
        <f t="shared" ca="1" si="897"/>
        <v>-50000</v>
      </c>
      <c r="BV696" s="33">
        <f t="shared" ca="1" si="897"/>
        <v>-50000</v>
      </c>
      <c r="BW696" s="33">
        <f t="shared" ca="1" si="897"/>
        <v>-50000</v>
      </c>
      <c r="BX696" s="33">
        <f t="shared" ca="1" si="897"/>
        <v>-50000</v>
      </c>
      <c r="BY696" s="33">
        <f t="shared" ca="1" si="897"/>
        <v>-50000</v>
      </c>
      <c r="BZ696" s="33">
        <f t="shared" ca="1" si="897"/>
        <v>-50000</v>
      </c>
      <c r="CA696" s="33">
        <f t="shared" ca="1" si="897"/>
        <v>-50000</v>
      </c>
      <c r="CB696" s="33">
        <f t="shared" ca="1" si="897"/>
        <v>-50000</v>
      </c>
      <c r="CC696" s="33">
        <f t="shared" ca="1" si="897"/>
        <v>-50000</v>
      </c>
      <c r="CD696" s="33">
        <f t="shared" ca="1" si="897"/>
        <v>-50000</v>
      </c>
      <c r="CE696" s="33">
        <f t="shared" ca="1" si="897"/>
        <v>-50000</v>
      </c>
      <c r="CF696" s="33">
        <f t="shared" ref="CF696:DL696" ca="1" si="898">SUM(CF691:CF695)</f>
        <v>-50000</v>
      </c>
      <c r="CG696" s="33">
        <f t="shared" ca="1" si="898"/>
        <v>-50000</v>
      </c>
      <c r="CH696" s="33">
        <f t="shared" ca="1" si="898"/>
        <v>-50000</v>
      </c>
      <c r="CI696" s="33">
        <f t="shared" ca="1" si="898"/>
        <v>-50000</v>
      </c>
      <c r="CJ696" s="33">
        <f t="shared" ca="1" si="898"/>
        <v>-50000</v>
      </c>
      <c r="CK696" s="33">
        <f t="shared" ca="1" si="898"/>
        <v>-50000</v>
      </c>
      <c r="CL696" s="33">
        <f t="shared" ca="1" si="898"/>
        <v>-50000</v>
      </c>
      <c r="CM696" s="33" t="e">
        <f t="shared" ca="1" si="898"/>
        <v>#N/A</v>
      </c>
      <c r="CN696" s="33" t="e">
        <f t="shared" ca="1" si="898"/>
        <v>#N/A</v>
      </c>
      <c r="CO696" s="33" t="e">
        <f t="shared" ca="1" si="898"/>
        <v>#N/A</v>
      </c>
      <c r="CP696" s="33" t="e">
        <f t="shared" ca="1" si="898"/>
        <v>#N/A</v>
      </c>
      <c r="CQ696" s="33" t="e">
        <f t="shared" ca="1" si="898"/>
        <v>#N/A</v>
      </c>
      <c r="CR696" s="33" t="e">
        <f t="shared" ca="1" si="898"/>
        <v>#N/A</v>
      </c>
      <c r="CS696" s="33" t="e">
        <f t="shared" ca="1" si="898"/>
        <v>#N/A</v>
      </c>
      <c r="CT696" s="33" t="e">
        <f t="shared" ca="1" si="898"/>
        <v>#N/A</v>
      </c>
      <c r="CU696" s="33" t="e">
        <f t="shared" ca="1" si="898"/>
        <v>#N/A</v>
      </c>
      <c r="CV696" s="33" t="e">
        <f t="shared" ca="1" si="898"/>
        <v>#N/A</v>
      </c>
      <c r="CW696" s="33" t="e">
        <f t="shared" ca="1" si="898"/>
        <v>#N/A</v>
      </c>
      <c r="CX696" s="33" t="e">
        <f t="shared" ca="1" si="898"/>
        <v>#N/A</v>
      </c>
      <c r="CY696" s="33" t="e">
        <f t="shared" ca="1" si="898"/>
        <v>#N/A</v>
      </c>
      <c r="CZ696" s="33" t="e">
        <f t="shared" ca="1" si="898"/>
        <v>#N/A</v>
      </c>
      <c r="DA696" s="33" t="e">
        <f t="shared" ca="1" si="898"/>
        <v>#N/A</v>
      </c>
      <c r="DB696" s="33" t="e">
        <f t="shared" ca="1" si="898"/>
        <v>#N/A</v>
      </c>
      <c r="DC696" s="33" t="e">
        <f t="shared" ca="1" si="898"/>
        <v>#N/A</v>
      </c>
      <c r="DD696" s="33" t="e">
        <f t="shared" ca="1" si="898"/>
        <v>#N/A</v>
      </c>
      <c r="DE696" s="33" t="e">
        <f t="shared" ca="1" si="898"/>
        <v>#N/A</v>
      </c>
      <c r="DF696" s="33" t="e">
        <f t="shared" ca="1" si="898"/>
        <v>#N/A</v>
      </c>
      <c r="DG696" s="33" t="e">
        <f t="shared" ca="1" si="898"/>
        <v>#N/A</v>
      </c>
      <c r="DH696" s="33" t="e">
        <f t="shared" ca="1" si="898"/>
        <v>#N/A</v>
      </c>
      <c r="DI696" s="33" t="e">
        <f t="shared" ca="1" si="898"/>
        <v>#N/A</v>
      </c>
      <c r="DJ696" s="33" t="e">
        <f t="shared" ca="1" si="898"/>
        <v>#N/A</v>
      </c>
      <c r="DK696" s="33" t="e">
        <f t="shared" ca="1" si="898"/>
        <v>#N/A</v>
      </c>
      <c r="DL696" s="33" t="e">
        <f t="shared" ca="1" si="898"/>
        <v>#N/A</v>
      </c>
    </row>
    <row r="697" spans="1:116" x14ac:dyDescent="0.35">
      <c r="A697" s="27"/>
      <c r="B697" s="27"/>
      <c r="C697" s="27"/>
      <c r="D697" t="s">
        <v>812</v>
      </c>
      <c r="E697" s="8" t="str">
        <f t="shared" ref="E697:E698" si="899">ROW()&amp;" "&amp;D697</f>
        <v>697 LISTSALES-PV</v>
      </c>
      <c r="F697" s="27"/>
      <c r="G697" s="126"/>
      <c r="H697" s="31"/>
      <c r="I697" s="73"/>
      <c r="J697" s="73"/>
      <c r="K697" s="38"/>
      <c r="L697" s="38"/>
      <c r="M697" s="38"/>
      <c r="N697" s="38"/>
      <c r="O697" s="38"/>
      <c r="P697" s="38"/>
      <c r="R697" s="33"/>
      <c r="S697" s="38"/>
      <c r="T697" s="38"/>
      <c r="U697" s="38"/>
      <c r="V697" s="38"/>
      <c r="W697" s="38"/>
      <c r="X697" s="38"/>
      <c r="Y697" s="38"/>
      <c r="Z697" s="38"/>
      <c r="AA697" s="38"/>
      <c r="AB697" s="38"/>
      <c r="AC697" s="38"/>
      <c r="AD697" s="38"/>
      <c r="AE697" s="38"/>
      <c r="AF697" s="38"/>
      <c r="AG697" s="38"/>
      <c r="AH697" s="38"/>
      <c r="AI697" s="38"/>
      <c r="AJ697" s="38"/>
      <c r="AK697" s="38"/>
      <c r="AL697" s="38"/>
      <c r="AM697" s="38"/>
      <c r="AN697" s="38"/>
      <c r="AO697" s="38"/>
      <c r="AP697" s="38"/>
      <c r="AQ697" s="38"/>
      <c r="AR697" s="38"/>
      <c r="AS697" s="38"/>
      <c r="AT697" s="38"/>
      <c r="AU697" s="38"/>
      <c r="AV697" s="38"/>
      <c r="AW697" s="38"/>
      <c r="AX697" s="38"/>
      <c r="AY697" s="38"/>
      <c r="AZ697" s="38"/>
      <c r="BA697" s="38"/>
      <c r="BB697" s="38"/>
      <c r="BC697" s="38"/>
      <c r="BD697" s="38"/>
      <c r="BE697" s="38"/>
      <c r="BF697" s="38"/>
      <c r="BG697" s="38"/>
      <c r="BH697" s="38"/>
      <c r="BI697" s="38"/>
      <c r="BJ697" s="38"/>
      <c r="BK697" s="38"/>
      <c r="BL697" s="38"/>
      <c r="BM697" s="38"/>
      <c r="BN697" s="38"/>
      <c r="BO697" s="38"/>
      <c r="BP697" s="38"/>
      <c r="BQ697" s="38"/>
      <c r="BR697" s="38"/>
      <c r="BS697" s="38"/>
      <c r="BT697" s="38"/>
      <c r="BU697" s="38"/>
      <c r="BV697" s="38"/>
      <c r="BW697" s="38"/>
      <c r="BX697" s="38"/>
      <c r="BY697" s="38"/>
      <c r="BZ697" s="38"/>
      <c r="CA697" s="38"/>
      <c r="CB697" s="38"/>
      <c r="CC697" s="38"/>
      <c r="CD697" s="38"/>
      <c r="CE697" s="38"/>
      <c r="CF697" s="38"/>
      <c r="CG697" s="38"/>
      <c r="CH697" s="38"/>
      <c r="CI697" s="38"/>
      <c r="CJ697" s="38"/>
      <c r="CK697" s="38"/>
      <c r="CL697" s="38"/>
      <c r="CM697" s="38"/>
      <c r="CN697" s="38"/>
      <c r="CO697" s="38"/>
      <c r="CP697" s="38"/>
      <c r="CQ697" s="38"/>
      <c r="CR697" s="38"/>
      <c r="CS697" s="38"/>
      <c r="CT697" s="38"/>
      <c r="CU697" s="38"/>
      <c r="CV697" s="38"/>
      <c r="CW697" s="38"/>
      <c r="CX697" s="38"/>
      <c r="CY697" s="38"/>
      <c r="CZ697" s="38"/>
      <c r="DA697" s="38"/>
      <c r="DB697" s="38"/>
      <c r="DC697" s="38"/>
      <c r="DD697" s="38"/>
      <c r="DE697" s="38"/>
      <c r="DF697" s="38"/>
      <c r="DG697" s="38"/>
      <c r="DH697" s="38"/>
      <c r="DI697" s="38"/>
      <c r="DJ697" s="38"/>
      <c r="DK697" s="38"/>
      <c r="DL697" s="38"/>
    </row>
    <row r="698" spans="1:116" x14ac:dyDescent="0.35">
      <c r="A698" s="27"/>
      <c r="B698" s="27"/>
      <c r="C698" s="27"/>
      <c r="D698" t="s">
        <v>812</v>
      </c>
      <c r="E698" s="8" t="str">
        <f t="shared" si="899"/>
        <v>698 LISTSALES-PV</v>
      </c>
      <c r="F698" s="27"/>
      <c r="G698" s="126" t="s">
        <v>822</v>
      </c>
      <c r="H698" s="31"/>
      <c r="I698" s="73"/>
      <c r="J698" s="73"/>
      <c r="K698" s="33">
        <f t="shared" ca="1" si="886"/>
        <v>0</v>
      </c>
      <c r="L698" s="33">
        <f t="shared" ca="1" si="886"/>
        <v>0</v>
      </c>
      <c r="M698" s="33">
        <f t="shared" ca="1" si="886"/>
        <v>0</v>
      </c>
      <c r="N698" s="33">
        <f t="shared" ca="1" si="886"/>
        <v>0</v>
      </c>
      <c r="O698" s="33">
        <f t="shared" ca="1" si="886"/>
        <v>0</v>
      </c>
      <c r="P698" s="33">
        <f t="shared" ca="1" si="886"/>
        <v>0</v>
      </c>
      <c r="R698" s="33"/>
      <c r="S698" s="33">
        <f ca="1">+S681+S696</f>
        <v>0</v>
      </c>
      <c r="T698" s="33">
        <f t="shared" ref="T698:CE698" ca="1" si="900">+T681+T696</f>
        <v>0</v>
      </c>
      <c r="U698" s="33">
        <f t="shared" ca="1" si="900"/>
        <v>0</v>
      </c>
      <c r="V698" s="33">
        <f t="shared" ca="1" si="900"/>
        <v>0</v>
      </c>
      <c r="W698" s="33">
        <f t="shared" ca="1" si="900"/>
        <v>0</v>
      </c>
      <c r="X698" s="33">
        <f t="shared" ca="1" si="900"/>
        <v>0</v>
      </c>
      <c r="Y698" s="33">
        <f t="shared" ca="1" si="900"/>
        <v>0</v>
      </c>
      <c r="Z698" s="33">
        <f t="shared" ca="1" si="900"/>
        <v>0</v>
      </c>
      <c r="AA698" s="33">
        <f t="shared" ca="1" si="900"/>
        <v>0</v>
      </c>
      <c r="AB698" s="33">
        <f t="shared" ca="1" si="900"/>
        <v>0</v>
      </c>
      <c r="AC698" s="33">
        <f t="shared" ca="1" si="900"/>
        <v>0</v>
      </c>
      <c r="AD698" s="33">
        <f t="shared" ca="1" si="900"/>
        <v>0</v>
      </c>
      <c r="AE698" s="33">
        <f t="shared" ca="1" si="900"/>
        <v>0</v>
      </c>
      <c r="AF698" s="33">
        <f t="shared" ca="1" si="900"/>
        <v>0</v>
      </c>
      <c r="AG698" s="33">
        <f t="shared" ca="1" si="900"/>
        <v>0</v>
      </c>
      <c r="AH698" s="33">
        <f t="shared" ca="1" si="900"/>
        <v>0</v>
      </c>
      <c r="AI698" s="33">
        <f t="shared" ca="1" si="900"/>
        <v>0</v>
      </c>
      <c r="AJ698" s="33">
        <f t="shared" ca="1" si="900"/>
        <v>0</v>
      </c>
      <c r="AK698" s="33">
        <f t="shared" ca="1" si="900"/>
        <v>0</v>
      </c>
      <c r="AL698" s="33">
        <f t="shared" ca="1" si="900"/>
        <v>0</v>
      </c>
      <c r="AM698" s="33">
        <f t="shared" ca="1" si="900"/>
        <v>0</v>
      </c>
      <c r="AN698" s="33">
        <f t="shared" ca="1" si="900"/>
        <v>0</v>
      </c>
      <c r="AO698" s="33">
        <f t="shared" ca="1" si="900"/>
        <v>0</v>
      </c>
      <c r="AP698" s="33">
        <f t="shared" ca="1" si="900"/>
        <v>0</v>
      </c>
      <c r="AQ698" s="33">
        <f t="shared" ca="1" si="900"/>
        <v>0</v>
      </c>
      <c r="AR698" s="33">
        <f t="shared" ca="1" si="900"/>
        <v>0</v>
      </c>
      <c r="AS698" s="33">
        <f t="shared" ca="1" si="900"/>
        <v>0</v>
      </c>
      <c r="AT698" s="33">
        <f t="shared" ca="1" si="900"/>
        <v>0</v>
      </c>
      <c r="AU698" s="33">
        <f t="shared" ca="1" si="900"/>
        <v>0</v>
      </c>
      <c r="AV698" s="33">
        <f t="shared" ca="1" si="900"/>
        <v>0</v>
      </c>
      <c r="AW698" s="33">
        <f t="shared" ca="1" si="900"/>
        <v>0</v>
      </c>
      <c r="AX698" s="33">
        <f t="shared" ca="1" si="900"/>
        <v>0</v>
      </c>
      <c r="AY698" s="33">
        <f t="shared" ca="1" si="900"/>
        <v>0</v>
      </c>
      <c r="AZ698" s="33">
        <f t="shared" ca="1" si="900"/>
        <v>0</v>
      </c>
      <c r="BA698" s="33">
        <f t="shared" ca="1" si="900"/>
        <v>0</v>
      </c>
      <c r="BB698" s="33">
        <f t="shared" ca="1" si="900"/>
        <v>0</v>
      </c>
      <c r="BC698" s="33">
        <f t="shared" ca="1" si="900"/>
        <v>0</v>
      </c>
      <c r="BD698" s="33">
        <f t="shared" ca="1" si="900"/>
        <v>0</v>
      </c>
      <c r="BE698" s="33">
        <f t="shared" ca="1" si="900"/>
        <v>0</v>
      </c>
      <c r="BF698" s="33">
        <f t="shared" ca="1" si="900"/>
        <v>0</v>
      </c>
      <c r="BG698" s="33">
        <f t="shared" ca="1" si="900"/>
        <v>0</v>
      </c>
      <c r="BH698" s="33">
        <f t="shared" ca="1" si="900"/>
        <v>0</v>
      </c>
      <c r="BI698" s="33">
        <f t="shared" ca="1" si="900"/>
        <v>0</v>
      </c>
      <c r="BJ698" s="33">
        <f t="shared" ca="1" si="900"/>
        <v>0</v>
      </c>
      <c r="BK698" s="33">
        <f t="shared" ca="1" si="900"/>
        <v>0</v>
      </c>
      <c r="BL698" s="33">
        <f t="shared" ca="1" si="900"/>
        <v>0</v>
      </c>
      <c r="BM698" s="33">
        <f t="shared" ca="1" si="900"/>
        <v>0</v>
      </c>
      <c r="BN698" s="33">
        <f t="shared" ca="1" si="900"/>
        <v>0</v>
      </c>
      <c r="BO698" s="33">
        <f t="shared" ca="1" si="900"/>
        <v>0</v>
      </c>
      <c r="BP698" s="33">
        <f t="shared" ca="1" si="900"/>
        <v>0</v>
      </c>
      <c r="BQ698" s="33">
        <f t="shared" ca="1" si="900"/>
        <v>0</v>
      </c>
      <c r="BR698" s="33">
        <f t="shared" ca="1" si="900"/>
        <v>0</v>
      </c>
      <c r="BS698" s="33">
        <f t="shared" ca="1" si="900"/>
        <v>0</v>
      </c>
      <c r="BT698" s="33">
        <f t="shared" ca="1" si="900"/>
        <v>0</v>
      </c>
      <c r="BU698" s="33">
        <f t="shared" ca="1" si="900"/>
        <v>0</v>
      </c>
      <c r="BV698" s="33">
        <f t="shared" ca="1" si="900"/>
        <v>0</v>
      </c>
      <c r="BW698" s="33">
        <f t="shared" ca="1" si="900"/>
        <v>0</v>
      </c>
      <c r="BX698" s="33">
        <f t="shared" ca="1" si="900"/>
        <v>0</v>
      </c>
      <c r="BY698" s="33">
        <f t="shared" ca="1" si="900"/>
        <v>0</v>
      </c>
      <c r="BZ698" s="33">
        <f t="shared" ca="1" si="900"/>
        <v>0</v>
      </c>
      <c r="CA698" s="33">
        <f t="shared" ca="1" si="900"/>
        <v>0</v>
      </c>
      <c r="CB698" s="33">
        <f t="shared" ca="1" si="900"/>
        <v>0</v>
      </c>
      <c r="CC698" s="33">
        <f t="shared" ca="1" si="900"/>
        <v>0</v>
      </c>
      <c r="CD698" s="33">
        <f t="shared" ca="1" si="900"/>
        <v>0</v>
      </c>
      <c r="CE698" s="33">
        <f t="shared" ca="1" si="900"/>
        <v>0</v>
      </c>
      <c r="CF698" s="33">
        <f t="shared" ref="CF698:DL698" ca="1" si="901">+CF681+CF696</f>
        <v>0</v>
      </c>
      <c r="CG698" s="33">
        <f t="shared" ca="1" si="901"/>
        <v>0</v>
      </c>
      <c r="CH698" s="33">
        <f t="shared" ca="1" si="901"/>
        <v>0</v>
      </c>
      <c r="CI698" s="33">
        <f t="shared" ca="1" si="901"/>
        <v>0</v>
      </c>
      <c r="CJ698" s="33">
        <f t="shared" ca="1" si="901"/>
        <v>0</v>
      </c>
      <c r="CK698" s="33">
        <f t="shared" ca="1" si="901"/>
        <v>0</v>
      </c>
      <c r="CL698" s="33">
        <f t="shared" ca="1" si="901"/>
        <v>0</v>
      </c>
      <c r="CM698" s="33" t="e">
        <f t="shared" ca="1" si="901"/>
        <v>#N/A</v>
      </c>
      <c r="CN698" s="33" t="e">
        <f t="shared" ca="1" si="901"/>
        <v>#N/A</v>
      </c>
      <c r="CO698" s="33" t="e">
        <f t="shared" ca="1" si="901"/>
        <v>#N/A</v>
      </c>
      <c r="CP698" s="33" t="e">
        <f t="shared" ca="1" si="901"/>
        <v>#N/A</v>
      </c>
      <c r="CQ698" s="33" t="e">
        <f t="shared" ca="1" si="901"/>
        <v>#N/A</v>
      </c>
      <c r="CR698" s="33" t="e">
        <f t="shared" ca="1" si="901"/>
        <v>#N/A</v>
      </c>
      <c r="CS698" s="33" t="e">
        <f t="shared" ca="1" si="901"/>
        <v>#N/A</v>
      </c>
      <c r="CT698" s="33" t="e">
        <f t="shared" ca="1" si="901"/>
        <v>#N/A</v>
      </c>
      <c r="CU698" s="33" t="e">
        <f t="shared" ca="1" si="901"/>
        <v>#N/A</v>
      </c>
      <c r="CV698" s="33" t="e">
        <f t="shared" ca="1" si="901"/>
        <v>#N/A</v>
      </c>
      <c r="CW698" s="33" t="e">
        <f t="shared" ca="1" si="901"/>
        <v>#N/A</v>
      </c>
      <c r="CX698" s="33" t="e">
        <f t="shared" ca="1" si="901"/>
        <v>#N/A</v>
      </c>
      <c r="CY698" s="33" t="e">
        <f t="shared" ca="1" si="901"/>
        <v>#N/A</v>
      </c>
      <c r="CZ698" s="33" t="e">
        <f t="shared" ca="1" si="901"/>
        <v>#N/A</v>
      </c>
      <c r="DA698" s="33" t="e">
        <f t="shared" ca="1" si="901"/>
        <v>#N/A</v>
      </c>
      <c r="DB698" s="33" t="e">
        <f t="shared" ca="1" si="901"/>
        <v>#N/A</v>
      </c>
      <c r="DC698" s="33" t="e">
        <f t="shared" ca="1" si="901"/>
        <v>#N/A</v>
      </c>
      <c r="DD698" s="33" t="e">
        <f t="shared" ca="1" si="901"/>
        <v>#N/A</v>
      </c>
      <c r="DE698" s="33" t="e">
        <f t="shared" ca="1" si="901"/>
        <v>#N/A</v>
      </c>
      <c r="DF698" s="33" t="e">
        <f t="shared" ca="1" si="901"/>
        <v>#N/A</v>
      </c>
      <c r="DG698" s="33" t="e">
        <f t="shared" ca="1" si="901"/>
        <v>#N/A</v>
      </c>
      <c r="DH698" s="33" t="e">
        <f t="shared" ca="1" si="901"/>
        <v>#N/A</v>
      </c>
      <c r="DI698" s="33" t="e">
        <f t="shared" ca="1" si="901"/>
        <v>#N/A</v>
      </c>
      <c r="DJ698" s="33" t="e">
        <f t="shared" ca="1" si="901"/>
        <v>#N/A</v>
      </c>
      <c r="DK698" s="33" t="e">
        <f t="shared" ca="1" si="901"/>
        <v>#N/A</v>
      </c>
      <c r="DL698" s="33" t="e">
        <f t="shared" ca="1" si="901"/>
        <v>#N/A</v>
      </c>
    </row>
    <row r="699" spans="1:116" x14ac:dyDescent="0.35">
      <c r="A699" s="27"/>
      <c r="B699" s="27"/>
      <c r="C699" s="27"/>
      <c r="D699" t="s">
        <v>812</v>
      </c>
      <c r="E699" s="8" t="str">
        <f t="shared" ref="E699:E700" si="902">ROW()&amp;" "&amp;D699</f>
        <v>699 LISTSALES-PV</v>
      </c>
      <c r="F699" s="27"/>
      <c r="G699" s="145" t="s">
        <v>69</v>
      </c>
      <c r="H699" s="31"/>
      <c r="I699" s="73"/>
      <c r="J699" s="73"/>
      <c r="K699" s="20">
        <f ca="1">+IFERROR(K698/K681,0)</f>
        <v>0</v>
      </c>
      <c r="L699" s="20">
        <f t="shared" ref="L699:P699" ca="1" si="903">+IFERROR(L698/L681,0)</f>
        <v>0</v>
      </c>
      <c r="M699" s="20">
        <f t="shared" ca="1" si="903"/>
        <v>0</v>
      </c>
      <c r="N699" s="20">
        <f t="shared" ca="1" si="903"/>
        <v>0</v>
      </c>
      <c r="O699" s="20">
        <f t="shared" ca="1" si="903"/>
        <v>0</v>
      </c>
      <c r="P699" s="20">
        <f t="shared" ca="1" si="903"/>
        <v>0</v>
      </c>
      <c r="R699" s="33"/>
      <c r="S699" s="20">
        <f ca="1">+IFERROR(S698/S681,0)</f>
        <v>0</v>
      </c>
      <c r="T699" s="20">
        <f t="shared" ref="T699:CE699" ca="1" si="904">+IFERROR(T698/T681,0)</f>
        <v>0</v>
      </c>
      <c r="U699" s="20">
        <f t="shared" ca="1" si="904"/>
        <v>0</v>
      </c>
      <c r="V699" s="20">
        <f t="shared" ca="1" si="904"/>
        <v>0</v>
      </c>
      <c r="W699" s="20">
        <f t="shared" ca="1" si="904"/>
        <v>0</v>
      </c>
      <c r="X699" s="20">
        <f t="shared" ca="1" si="904"/>
        <v>0</v>
      </c>
      <c r="Y699" s="20">
        <f t="shared" ca="1" si="904"/>
        <v>0</v>
      </c>
      <c r="Z699" s="20">
        <f t="shared" ca="1" si="904"/>
        <v>0</v>
      </c>
      <c r="AA699" s="20">
        <f t="shared" ca="1" si="904"/>
        <v>0</v>
      </c>
      <c r="AB699" s="20">
        <f t="shared" ca="1" si="904"/>
        <v>0</v>
      </c>
      <c r="AC699" s="20">
        <f t="shared" ca="1" si="904"/>
        <v>0</v>
      </c>
      <c r="AD699" s="20">
        <f t="shared" ca="1" si="904"/>
        <v>0</v>
      </c>
      <c r="AE699" s="20">
        <f t="shared" ca="1" si="904"/>
        <v>0</v>
      </c>
      <c r="AF699" s="20">
        <f t="shared" ca="1" si="904"/>
        <v>0</v>
      </c>
      <c r="AG699" s="20">
        <f t="shared" ca="1" si="904"/>
        <v>0</v>
      </c>
      <c r="AH699" s="20">
        <f t="shared" ca="1" si="904"/>
        <v>0</v>
      </c>
      <c r="AI699" s="20">
        <f t="shared" ca="1" si="904"/>
        <v>0</v>
      </c>
      <c r="AJ699" s="20">
        <f t="shared" ca="1" si="904"/>
        <v>0</v>
      </c>
      <c r="AK699" s="20">
        <f t="shared" ca="1" si="904"/>
        <v>0</v>
      </c>
      <c r="AL699" s="20">
        <f t="shared" ca="1" si="904"/>
        <v>0</v>
      </c>
      <c r="AM699" s="20">
        <f t="shared" ca="1" si="904"/>
        <v>0</v>
      </c>
      <c r="AN699" s="20">
        <f t="shared" ca="1" si="904"/>
        <v>0</v>
      </c>
      <c r="AO699" s="20">
        <f t="shared" ca="1" si="904"/>
        <v>0</v>
      </c>
      <c r="AP699" s="20">
        <f t="shared" ca="1" si="904"/>
        <v>0</v>
      </c>
      <c r="AQ699" s="20">
        <f t="shared" ca="1" si="904"/>
        <v>0</v>
      </c>
      <c r="AR699" s="20">
        <f t="shared" ca="1" si="904"/>
        <v>0</v>
      </c>
      <c r="AS699" s="20">
        <f t="shared" ca="1" si="904"/>
        <v>0</v>
      </c>
      <c r="AT699" s="20">
        <f t="shared" ca="1" si="904"/>
        <v>0</v>
      </c>
      <c r="AU699" s="20">
        <f t="shared" ca="1" si="904"/>
        <v>0</v>
      </c>
      <c r="AV699" s="20">
        <f t="shared" ca="1" si="904"/>
        <v>0</v>
      </c>
      <c r="AW699" s="20">
        <f t="shared" ca="1" si="904"/>
        <v>0</v>
      </c>
      <c r="AX699" s="20">
        <f t="shared" ca="1" si="904"/>
        <v>0</v>
      </c>
      <c r="AY699" s="20">
        <f t="shared" ca="1" si="904"/>
        <v>0</v>
      </c>
      <c r="AZ699" s="20">
        <f t="shared" ca="1" si="904"/>
        <v>0</v>
      </c>
      <c r="BA699" s="20">
        <f t="shared" ca="1" si="904"/>
        <v>0</v>
      </c>
      <c r="BB699" s="20">
        <f t="shared" ca="1" si="904"/>
        <v>0</v>
      </c>
      <c r="BC699" s="20">
        <f t="shared" ca="1" si="904"/>
        <v>0</v>
      </c>
      <c r="BD699" s="20">
        <f t="shared" ca="1" si="904"/>
        <v>0</v>
      </c>
      <c r="BE699" s="20">
        <f t="shared" ca="1" si="904"/>
        <v>0</v>
      </c>
      <c r="BF699" s="20">
        <f t="shared" ca="1" si="904"/>
        <v>0</v>
      </c>
      <c r="BG699" s="20">
        <f t="shared" ca="1" si="904"/>
        <v>0</v>
      </c>
      <c r="BH699" s="20">
        <f t="shared" ca="1" si="904"/>
        <v>0</v>
      </c>
      <c r="BI699" s="20">
        <f t="shared" ca="1" si="904"/>
        <v>0</v>
      </c>
      <c r="BJ699" s="20">
        <f t="shared" ca="1" si="904"/>
        <v>0</v>
      </c>
      <c r="BK699" s="20">
        <f t="shared" ca="1" si="904"/>
        <v>0</v>
      </c>
      <c r="BL699" s="20">
        <f t="shared" ca="1" si="904"/>
        <v>0</v>
      </c>
      <c r="BM699" s="20">
        <f t="shared" ca="1" si="904"/>
        <v>0</v>
      </c>
      <c r="BN699" s="20">
        <f t="shared" ca="1" si="904"/>
        <v>0</v>
      </c>
      <c r="BO699" s="20">
        <f t="shared" ca="1" si="904"/>
        <v>0</v>
      </c>
      <c r="BP699" s="20">
        <f t="shared" ca="1" si="904"/>
        <v>0</v>
      </c>
      <c r="BQ699" s="20">
        <f t="shared" ca="1" si="904"/>
        <v>0</v>
      </c>
      <c r="BR699" s="20">
        <f t="shared" ca="1" si="904"/>
        <v>0</v>
      </c>
      <c r="BS699" s="20">
        <f t="shared" ca="1" si="904"/>
        <v>0</v>
      </c>
      <c r="BT699" s="20">
        <f t="shared" ca="1" si="904"/>
        <v>0</v>
      </c>
      <c r="BU699" s="20">
        <f t="shared" ca="1" si="904"/>
        <v>0</v>
      </c>
      <c r="BV699" s="20">
        <f t="shared" ca="1" si="904"/>
        <v>0</v>
      </c>
      <c r="BW699" s="20">
        <f t="shared" ca="1" si="904"/>
        <v>0</v>
      </c>
      <c r="BX699" s="20">
        <f t="shared" ca="1" si="904"/>
        <v>0</v>
      </c>
      <c r="BY699" s="20">
        <f t="shared" ca="1" si="904"/>
        <v>0</v>
      </c>
      <c r="BZ699" s="20">
        <f t="shared" ca="1" si="904"/>
        <v>0</v>
      </c>
      <c r="CA699" s="20">
        <f t="shared" ca="1" si="904"/>
        <v>0</v>
      </c>
      <c r="CB699" s="20">
        <f t="shared" ca="1" si="904"/>
        <v>0</v>
      </c>
      <c r="CC699" s="20">
        <f t="shared" ca="1" si="904"/>
        <v>0</v>
      </c>
      <c r="CD699" s="20">
        <f t="shared" ca="1" si="904"/>
        <v>0</v>
      </c>
      <c r="CE699" s="20">
        <f t="shared" ca="1" si="904"/>
        <v>0</v>
      </c>
      <c r="CF699" s="20">
        <f t="shared" ref="CF699:DL699" ca="1" si="905">+IFERROR(CF698/CF681,0)</f>
        <v>0</v>
      </c>
      <c r="CG699" s="20">
        <f t="shared" ca="1" si="905"/>
        <v>0</v>
      </c>
      <c r="CH699" s="20">
        <f t="shared" ca="1" si="905"/>
        <v>0</v>
      </c>
      <c r="CI699" s="20">
        <f t="shared" ca="1" si="905"/>
        <v>0</v>
      </c>
      <c r="CJ699" s="20">
        <f t="shared" ca="1" si="905"/>
        <v>0</v>
      </c>
      <c r="CK699" s="20">
        <f t="shared" ca="1" si="905"/>
        <v>0</v>
      </c>
      <c r="CL699" s="20">
        <f t="shared" ca="1" si="905"/>
        <v>0</v>
      </c>
      <c r="CM699" s="20">
        <f t="shared" ca="1" si="905"/>
        <v>0</v>
      </c>
      <c r="CN699" s="20">
        <f t="shared" ca="1" si="905"/>
        <v>0</v>
      </c>
      <c r="CO699" s="20">
        <f t="shared" ca="1" si="905"/>
        <v>0</v>
      </c>
      <c r="CP699" s="20">
        <f t="shared" ca="1" si="905"/>
        <v>0</v>
      </c>
      <c r="CQ699" s="20">
        <f t="shared" ca="1" si="905"/>
        <v>0</v>
      </c>
      <c r="CR699" s="20">
        <f t="shared" ca="1" si="905"/>
        <v>0</v>
      </c>
      <c r="CS699" s="20">
        <f t="shared" ca="1" si="905"/>
        <v>0</v>
      </c>
      <c r="CT699" s="20">
        <f t="shared" ca="1" si="905"/>
        <v>0</v>
      </c>
      <c r="CU699" s="20">
        <f t="shared" ca="1" si="905"/>
        <v>0</v>
      </c>
      <c r="CV699" s="20">
        <f t="shared" ca="1" si="905"/>
        <v>0</v>
      </c>
      <c r="CW699" s="20">
        <f t="shared" ca="1" si="905"/>
        <v>0</v>
      </c>
      <c r="CX699" s="20">
        <f t="shared" ca="1" si="905"/>
        <v>0</v>
      </c>
      <c r="CY699" s="20">
        <f t="shared" ca="1" si="905"/>
        <v>0</v>
      </c>
      <c r="CZ699" s="20">
        <f t="shared" ca="1" si="905"/>
        <v>0</v>
      </c>
      <c r="DA699" s="20">
        <f t="shared" ca="1" si="905"/>
        <v>0</v>
      </c>
      <c r="DB699" s="20">
        <f t="shared" ca="1" si="905"/>
        <v>0</v>
      </c>
      <c r="DC699" s="20">
        <f t="shared" ca="1" si="905"/>
        <v>0</v>
      </c>
      <c r="DD699" s="20">
        <f t="shared" ca="1" si="905"/>
        <v>0</v>
      </c>
      <c r="DE699" s="20">
        <f t="shared" ca="1" si="905"/>
        <v>0</v>
      </c>
      <c r="DF699" s="20">
        <f t="shared" ca="1" si="905"/>
        <v>0</v>
      </c>
      <c r="DG699" s="20">
        <f t="shared" ca="1" si="905"/>
        <v>0</v>
      </c>
      <c r="DH699" s="20">
        <f t="shared" ca="1" si="905"/>
        <v>0</v>
      </c>
      <c r="DI699" s="20">
        <f t="shared" ca="1" si="905"/>
        <v>0</v>
      </c>
      <c r="DJ699" s="20">
        <f t="shared" ca="1" si="905"/>
        <v>0</v>
      </c>
      <c r="DK699" s="20">
        <f t="shared" ca="1" si="905"/>
        <v>0</v>
      </c>
      <c r="DL699" s="20">
        <f t="shared" ca="1" si="905"/>
        <v>0</v>
      </c>
    </row>
    <row r="700" spans="1:116" x14ac:dyDescent="0.35">
      <c r="A700" s="27"/>
      <c r="B700" s="27"/>
      <c r="C700" s="27"/>
      <c r="D700" t="s">
        <v>812</v>
      </c>
      <c r="E700" s="8" t="str">
        <f t="shared" si="902"/>
        <v>700 LISTSALES-PV</v>
      </c>
      <c r="F700" s="27"/>
      <c r="G700" s="126"/>
      <c r="H700" s="31"/>
      <c r="I700" s="73"/>
      <c r="J700" s="73"/>
      <c r="K700" s="38"/>
      <c r="L700" s="38"/>
      <c r="M700" s="38"/>
      <c r="N700" s="38"/>
      <c r="O700" s="38"/>
      <c r="P700" s="38"/>
      <c r="R700" s="33"/>
      <c r="S700" s="38"/>
      <c r="T700" s="38"/>
      <c r="U700" s="38"/>
      <c r="V700" s="38"/>
      <c r="W700" s="38"/>
      <c r="X700" s="38"/>
      <c r="Y700" s="38"/>
      <c r="Z700" s="38"/>
      <c r="AA700" s="38"/>
      <c r="AB700" s="38"/>
      <c r="AC700" s="38"/>
      <c r="AD700" s="38"/>
      <c r="AE700" s="38"/>
      <c r="AF700" s="38"/>
      <c r="AG700" s="38"/>
      <c r="AH700" s="38"/>
      <c r="AI700" s="38"/>
      <c r="AJ700" s="38"/>
      <c r="AK700" s="38"/>
      <c r="AL700" s="38"/>
      <c r="AM700" s="38"/>
      <c r="AN700" s="38"/>
      <c r="AO700" s="38"/>
      <c r="AP700" s="38"/>
      <c r="AQ700" s="38"/>
      <c r="AR700" s="38"/>
      <c r="AS700" s="38"/>
      <c r="AT700" s="38"/>
      <c r="AU700" s="38"/>
      <c r="AV700" s="38"/>
      <c r="AW700" s="38"/>
      <c r="AX700" s="38"/>
      <c r="AY700" s="38"/>
      <c r="AZ700" s="38"/>
      <c r="BA700" s="38"/>
      <c r="BB700" s="38"/>
      <c r="BC700" s="38"/>
      <c r="BD700" s="38"/>
      <c r="BE700" s="38"/>
      <c r="BF700" s="38"/>
      <c r="BG700" s="38"/>
      <c r="BH700" s="38"/>
      <c r="BI700" s="38"/>
      <c r="BJ700" s="38"/>
      <c r="BK700" s="38"/>
      <c r="BL700" s="38"/>
      <c r="BM700" s="38"/>
      <c r="BN700" s="38"/>
      <c r="BO700" s="38"/>
      <c r="BP700" s="38"/>
      <c r="BQ700" s="38"/>
      <c r="BR700" s="38"/>
      <c r="BS700" s="38"/>
      <c r="BT700" s="38"/>
      <c r="BU700" s="38"/>
      <c r="BV700" s="38"/>
      <c r="BW700" s="38"/>
      <c r="BX700" s="38"/>
      <c r="BY700" s="38"/>
      <c r="BZ700" s="38"/>
      <c r="CA700" s="38"/>
      <c r="CB700" s="38"/>
      <c r="CC700" s="38"/>
      <c r="CD700" s="38"/>
      <c r="CE700" s="38"/>
      <c r="CF700" s="38"/>
      <c r="CG700" s="38"/>
      <c r="CH700" s="38"/>
      <c r="CI700" s="38"/>
      <c r="CJ700" s="38"/>
      <c r="CK700" s="38"/>
      <c r="CL700" s="38"/>
      <c r="CM700" s="38"/>
      <c r="CN700" s="38"/>
      <c r="CO700" s="38"/>
      <c r="CP700" s="38"/>
      <c r="CQ700" s="38"/>
      <c r="CR700" s="38"/>
      <c r="CS700" s="38"/>
      <c r="CT700" s="38"/>
      <c r="CU700" s="38"/>
      <c r="CV700" s="38"/>
      <c r="CW700" s="38"/>
      <c r="CX700" s="38"/>
      <c r="CY700" s="38"/>
      <c r="CZ700" s="38"/>
      <c r="DA700" s="38"/>
      <c r="DB700" s="38"/>
      <c r="DC700" s="38"/>
      <c r="DD700" s="38"/>
      <c r="DE700" s="38"/>
      <c r="DF700" s="38"/>
      <c r="DG700" s="38"/>
      <c r="DH700" s="38"/>
      <c r="DI700" s="38"/>
      <c r="DJ700" s="38"/>
      <c r="DK700" s="38"/>
      <c r="DL700" s="38"/>
    </row>
    <row r="701" spans="1:116" x14ac:dyDescent="0.35">
      <c r="B701" t="s">
        <v>332</v>
      </c>
      <c r="D701" t="s">
        <v>812</v>
      </c>
      <c r="E701" s="8" t="str">
        <f t="shared" si="865"/>
        <v>701 LISTSALES-PV</v>
      </c>
      <c r="G701" s="136" t="str">
        <f>G641</f>
        <v>(Primary label)</v>
      </c>
      <c r="H701" s="31"/>
      <c r="I701" s="73"/>
      <c r="J701" s="73"/>
      <c r="K701" s="58"/>
      <c r="L701" s="58"/>
      <c r="M701" s="58"/>
      <c r="N701" s="58"/>
      <c r="O701" s="58"/>
      <c r="P701" s="58"/>
      <c r="R701" s="33"/>
      <c r="S701" s="179" t="str">
        <f>ADDRESS(ROW(S681),COLUMN(S681),2)</f>
        <v>S$681</v>
      </c>
      <c r="T701" s="179" t="str">
        <f>ADDRESS(ROW(T681),COLUMN(T681),2)</f>
        <v>T$681</v>
      </c>
      <c r="U701" s="179" t="str">
        <f>ADDRESS(ROW(U681),COLUMN(U681),2)</f>
        <v>U$681</v>
      </c>
      <c r="V701" s="179" t="str">
        <f>ADDRESS(ROW(V681),COLUMN(V681),2)</f>
        <v>V$681</v>
      </c>
      <c r="W701" s="179" t="str">
        <f>ADDRESS(ROW(W681),COLUMN(W681),2)</f>
        <v>W$681</v>
      </c>
      <c r="X701" s="179" t="str">
        <f>ADDRESS(ROW(X681),COLUMN(X681),2)</f>
        <v>X$681</v>
      </c>
      <c r="Y701" s="179" t="str">
        <f>ADDRESS(ROW(Y681),COLUMN(Y681),2)</f>
        <v>Y$681</v>
      </c>
      <c r="Z701" s="179" t="str">
        <f>ADDRESS(ROW(Z681),COLUMN(Z681),2)</f>
        <v>Z$681</v>
      </c>
      <c r="AA701" s="179" t="str">
        <f>ADDRESS(ROW(AA681),COLUMN(AA681),2)</f>
        <v>AA$681</v>
      </c>
      <c r="AB701" s="179" t="str">
        <f>ADDRESS(ROW(AB681),COLUMN(AB681),2)</f>
        <v>AB$681</v>
      </c>
      <c r="AC701" s="179" t="str">
        <f>ADDRESS(ROW(AC681),COLUMN(AC681),2)</f>
        <v>AC$681</v>
      </c>
      <c r="AD701" s="179" t="str">
        <f>ADDRESS(ROW(AD681),COLUMN(AD681),2)</f>
        <v>AD$681</v>
      </c>
      <c r="AE701" s="179" t="str">
        <f>ADDRESS(ROW(AE681),COLUMN(AE681),2)</f>
        <v>AE$681</v>
      </c>
      <c r="AF701" s="179" t="str">
        <f>ADDRESS(ROW(AF681),COLUMN(AF681),2)</f>
        <v>AF$681</v>
      </c>
      <c r="AG701" s="179" t="str">
        <f>ADDRESS(ROW(AG681),COLUMN(AG681),2)</f>
        <v>AG$681</v>
      </c>
      <c r="AH701" s="179" t="str">
        <f>ADDRESS(ROW(AH681),COLUMN(AH681),2)</f>
        <v>AH$681</v>
      </c>
      <c r="AI701" s="179" t="str">
        <f>ADDRESS(ROW(AI681),COLUMN(AI681),2)</f>
        <v>AI$681</v>
      </c>
      <c r="AJ701" s="179" t="str">
        <f>ADDRESS(ROW(AJ681),COLUMN(AJ681),2)</f>
        <v>AJ$681</v>
      </c>
      <c r="AK701" s="179" t="str">
        <f>ADDRESS(ROW(AK681),COLUMN(AK681),2)</f>
        <v>AK$681</v>
      </c>
      <c r="AL701" s="179" t="str">
        <f>ADDRESS(ROW(AL681),COLUMN(AL681),2)</f>
        <v>AL$681</v>
      </c>
      <c r="AM701" s="179" t="str">
        <f>ADDRESS(ROW(AM681),COLUMN(AM681),2)</f>
        <v>AM$681</v>
      </c>
      <c r="AN701" s="179" t="str">
        <f>ADDRESS(ROW(AN681),COLUMN(AN681),2)</f>
        <v>AN$681</v>
      </c>
      <c r="AO701" s="179" t="str">
        <f>ADDRESS(ROW(AO681),COLUMN(AO681),2)</f>
        <v>AO$681</v>
      </c>
      <c r="AP701" s="179" t="str">
        <f>ADDRESS(ROW(AP681),COLUMN(AP681),2)</f>
        <v>AP$681</v>
      </c>
      <c r="AQ701" s="179" t="str">
        <f>ADDRESS(ROW(AQ681),COLUMN(AQ681),2)</f>
        <v>AQ$681</v>
      </c>
      <c r="AR701" s="179" t="str">
        <f>ADDRESS(ROW(AR681),COLUMN(AR681),2)</f>
        <v>AR$681</v>
      </c>
      <c r="AS701" s="179" t="str">
        <f>ADDRESS(ROW(AS681),COLUMN(AS681),2)</f>
        <v>AS$681</v>
      </c>
      <c r="AT701" s="179" t="str">
        <f>ADDRESS(ROW(AT681),COLUMN(AT681),2)</f>
        <v>AT$681</v>
      </c>
      <c r="AU701" s="179" t="str">
        <f>ADDRESS(ROW(AU681),COLUMN(AU681),2)</f>
        <v>AU$681</v>
      </c>
      <c r="AV701" s="179" t="str">
        <f>ADDRESS(ROW(AV681),COLUMN(AV681),2)</f>
        <v>AV$681</v>
      </c>
      <c r="AW701" s="179" t="str">
        <f>ADDRESS(ROW(AW681),COLUMN(AW681),2)</f>
        <v>AW$681</v>
      </c>
      <c r="AX701" s="179" t="str">
        <f>ADDRESS(ROW(AX681),COLUMN(AX681),2)</f>
        <v>AX$681</v>
      </c>
      <c r="AY701" s="179" t="str">
        <f>ADDRESS(ROW(AY681),COLUMN(AY681),2)</f>
        <v>AY$681</v>
      </c>
      <c r="AZ701" s="179" t="str">
        <f>ADDRESS(ROW(AZ681),COLUMN(AZ681),2)</f>
        <v>AZ$681</v>
      </c>
      <c r="BA701" s="179" t="str">
        <f>ADDRESS(ROW(BA681),COLUMN(BA681),2)</f>
        <v>BA$681</v>
      </c>
      <c r="BB701" s="179" t="str">
        <f>ADDRESS(ROW(BB681),COLUMN(BB681),2)</f>
        <v>BB$681</v>
      </c>
      <c r="BC701" s="179" t="str">
        <f>ADDRESS(ROW(BC681),COLUMN(BC681),2)</f>
        <v>BC$681</v>
      </c>
      <c r="BD701" s="179" t="str">
        <f>ADDRESS(ROW(BD681),COLUMN(BD681),2)</f>
        <v>BD$681</v>
      </c>
      <c r="BE701" s="179" t="str">
        <f>ADDRESS(ROW(BE681),COLUMN(BE681),2)</f>
        <v>BE$681</v>
      </c>
      <c r="BF701" s="179" t="str">
        <f>ADDRESS(ROW(BF681),COLUMN(BF681),2)</f>
        <v>BF$681</v>
      </c>
      <c r="BG701" s="179" t="str">
        <f>ADDRESS(ROW(BG681),COLUMN(BG681),2)</f>
        <v>BG$681</v>
      </c>
      <c r="BH701" s="179" t="str">
        <f>ADDRESS(ROW(BH681),COLUMN(BH681),2)</f>
        <v>BH$681</v>
      </c>
      <c r="BI701" s="179" t="str">
        <f>ADDRESS(ROW(BI681),COLUMN(BI681),2)</f>
        <v>BI$681</v>
      </c>
      <c r="BJ701" s="179" t="str">
        <f>ADDRESS(ROW(BJ681),COLUMN(BJ681),2)</f>
        <v>BJ$681</v>
      </c>
      <c r="BK701" s="179" t="str">
        <f>ADDRESS(ROW(BK681),COLUMN(BK681),2)</f>
        <v>BK$681</v>
      </c>
      <c r="BL701" s="179" t="str">
        <f>ADDRESS(ROW(BL681),COLUMN(BL681),2)</f>
        <v>BL$681</v>
      </c>
      <c r="BM701" s="179" t="str">
        <f>ADDRESS(ROW(BM681),COLUMN(BM681),2)</f>
        <v>BM$681</v>
      </c>
      <c r="BN701" s="179" t="str">
        <f>ADDRESS(ROW(BN681),COLUMN(BN681),2)</f>
        <v>BN$681</v>
      </c>
      <c r="BO701" s="179" t="str">
        <f>ADDRESS(ROW(BO681),COLUMN(BO681),2)</f>
        <v>BO$681</v>
      </c>
      <c r="BP701" s="179" t="str">
        <f>ADDRESS(ROW(BP681),COLUMN(BP681),2)</f>
        <v>BP$681</v>
      </c>
      <c r="BQ701" s="179" t="str">
        <f>ADDRESS(ROW(BQ681),COLUMN(BQ681),2)</f>
        <v>BQ$681</v>
      </c>
      <c r="BR701" s="179" t="str">
        <f>ADDRESS(ROW(BR681),COLUMN(BR681),2)</f>
        <v>BR$681</v>
      </c>
      <c r="BS701" s="179" t="str">
        <f>ADDRESS(ROW(BS681),COLUMN(BS681),2)</f>
        <v>BS$681</v>
      </c>
      <c r="BT701" s="179" t="str">
        <f>ADDRESS(ROW(BT681),COLUMN(BT681),2)</f>
        <v>BT$681</v>
      </c>
      <c r="BU701" s="179" t="str">
        <f>ADDRESS(ROW(BU681),COLUMN(BU681),2)</f>
        <v>BU$681</v>
      </c>
      <c r="BV701" s="179" t="str">
        <f>ADDRESS(ROW(BV681),COLUMN(BV681),2)</f>
        <v>BV$681</v>
      </c>
      <c r="BW701" s="179" t="str">
        <f>ADDRESS(ROW(BW681),COLUMN(BW681),2)</f>
        <v>BW$681</v>
      </c>
      <c r="BX701" s="179" t="str">
        <f>ADDRESS(ROW(BX681),COLUMN(BX681),2)</f>
        <v>BX$681</v>
      </c>
      <c r="BY701" s="179" t="str">
        <f>ADDRESS(ROW(BY681),COLUMN(BY681),2)</f>
        <v>BY$681</v>
      </c>
      <c r="BZ701" s="179" t="str">
        <f>ADDRESS(ROW(BZ681),COLUMN(BZ681),2)</f>
        <v>BZ$681</v>
      </c>
      <c r="CA701" s="179" t="str">
        <f>ADDRESS(ROW(CA681),COLUMN(CA681),2)</f>
        <v>CA$681</v>
      </c>
      <c r="CB701" s="179" t="str">
        <f>ADDRESS(ROW(CB681),COLUMN(CB681),2)</f>
        <v>CB$681</v>
      </c>
      <c r="CC701" s="179" t="str">
        <f>ADDRESS(ROW(CC681),COLUMN(CC681),2)</f>
        <v>CC$681</v>
      </c>
      <c r="CD701" s="179" t="str">
        <f>ADDRESS(ROW(CD681),COLUMN(CD681),2)</f>
        <v>CD$681</v>
      </c>
      <c r="CE701" s="179" t="str">
        <f>ADDRESS(ROW(CE681),COLUMN(CE681),2)</f>
        <v>CE$681</v>
      </c>
      <c r="CF701" s="179" t="str">
        <f>ADDRESS(ROW(CF681),COLUMN(CF681),2)</f>
        <v>CF$681</v>
      </c>
      <c r="CG701" s="179" t="str">
        <f>ADDRESS(ROW(CG681),COLUMN(CG681),2)</f>
        <v>CG$681</v>
      </c>
      <c r="CH701" s="179" t="str">
        <f>ADDRESS(ROW(CH681),COLUMN(CH681),2)</f>
        <v>CH$681</v>
      </c>
      <c r="CI701" s="179" t="str">
        <f>ADDRESS(ROW(CI681),COLUMN(CI681),2)</f>
        <v>CI$681</v>
      </c>
      <c r="CJ701" s="179" t="str">
        <f>ADDRESS(ROW(CJ681),COLUMN(CJ681),2)</f>
        <v>CJ$681</v>
      </c>
      <c r="CK701" s="179" t="str">
        <f>ADDRESS(ROW(CK681),COLUMN(CK681),2)</f>
        <v>CK$681</v>
      </c>
      <c r="CL701" s="179" t="str">
        <f>ADDRESS(ROW(CL681),COLUMN(CL681),2)</f>
        <v>CL$681</v>
      </c>
      <c r="CM701" s="179" t="str">
        <f>ADDRESS(ROW(CM681),COLUMN(CM681),2)</f>
        <v>CM$681</v>
      </c>
      <c r="CN701" s="179" t="str">
        <f>ADDRESS(ROW(CN681),COLUMN(CN681),2)</f>
        <v>CN$681</v>
      </c>
      <c r="CO701" s="179" t="str">
        <f>ADDRESS(ROW(CO681),COLUMN(CO681),2)</f>
        <v>CO$681</v>
      </c>
      <c r="CP701" s="179" t="str">
        <f>ADDRESS(ROW(CP681),COLUMN(CP681),2)</f>
        <v>CP$681</v>
      </c>
      <c r="CQ701" s="179" t="str">
        <f>ADDRESS(ROW(CQ681),COLUMN(CQ681),2)</f>
        <v>CQ$681</v>
      </c>
      <c r="CR701" s="179" t="str">
        <f>ADDRESS(ROW(CR681),COLUMN(CR681),2)</f>
        <v>CR$681</v>
      </c>
      <c r="CS701" s="179" t="str">
        <f>ADDRESS(ROW(CS681),COLUMN(CS681),2)</f>
        <v>CS$681</v>
      </c>
      <c r="CT701" s="179" t="str">
        <f>ADDRESS(ROW(CT681),COLUMN(CT681),2)</f>
        <v>CT$681</v>
      </c>
      <c r="CU701" s="179" t="str">
        <f>ADDRESS(ROW(CU681),COLUMN(CU681),2)</f>
        <v>CU$681</v>
      </c>
      <c r="CV701" s="179" t="str">
        <f>ADDRESS(ROW(CV681),COLUMN(CV681),2)</f>
        <v>CV$681</v>
      </c>
      <c r="CW701" s="179" t="str">
        <f>ADDRESS(ROW(CW681),COLUMN(CW681),2)</f>
        <v>CW$681</v>
      </c>
      <c r="CX701" s="179" t="str">
        <f>ADDRESS(ROW(CX681),COLUMN(CX681),2)</f>
        <v>CX$681</v>
      </c>
      <c r="CY701" s="179" t="str">
        <f>ADDRESS(ROW(CY681),COLUMN(CY681),2)</f>
        <v>CY$681</v>
      </c>
      <c r="CZ701" s="179" t="str">
        <f>ADDRESS(ROW(CZ681),COLUMN(CZ681),2)</f>
        <v>CZ$681</v>
      </c>
      <c r="DA701" s="179" t="str">
        <f>ADDRESS(ROW(DA681),COLUMN(DA681),2)</f>
        <v>DA$681</v>
      </c>
      <c r="DB701" s="179" t="str">
        <f>ADDRESS(ROW(DB681),COLUMN(DB681),2)</f>
        <v>DB$681</v>
      </c>
      <c r="DC701" s="179" t="str">
        <f>ADDRESS(ROW(DC681),COLUMN(DC681),2)</f>
        <v>DC$681</v>
      </c>
      <c r="DD701" s="179" t="str">
        <f>ADDRESS(ROW(DD681),COLUMN(DD681),2)</f>
        <v>DD$681</v>
      </c>
      <c r="DE701" s="179" t="str">
        <f>ADDRESS(ROW(DE681),COLUMN(DE681),2)</f>
        <v>DE$681</v>
      </c>
      <c r="DF701" s="179" t="str">
        <f>ADDRESS(ROW(DF681),COLUMN(DF681),2)</f>
        <v>DF$681</v>
      </c>
      <c r="DG701" s="179" t="str">
        <f>ADDRESS(ROW(DG681),COLUMN(DG681),2)</f>
        <v>DG$681</v>
      </c>
      <c r="DH701" s="179" t="str">
        <f>ADDRESS(ROW(DH681),COLUMN(DH681),2)</f>
        <v>DH$681</v>
      </c>
      <c r="DI701" s="179" t="str">
        <f>ADDRESS(ROW(DI681),COLUMN(DI681),2)</f>
        <v>DI$681</v>
      </c>
      <c r="DJ701" s="179" t="str">
        <f>ADDRESS(ROW(DJ681),COLUMN(DJ681),2)</f>
        <v>DJ$681</v>
      </c>
      <c r="DK701" s="179" t="str">
        <f>ADDRESS(ROW(DK681),COLUMN(DK681),2)</f>
        <v>DK$681</v>
      </c>
      <c r="DL701" s="179" t="str">
        <f>ADDRESS(ROW(DL681),COLUMN(DL681),2)</f>
        <v>DL$681</v>
      </c>
    </row>
    <row r="702" spans="1:116" x14ac:dyDescent="0.35">
      <c r="A702" s="3"/>
      <c r="B702" t="s">
        <v>332</v>
      </c>
      <c r="D702" t="s">
        <v>812</v>
      </c>
      <c r="E702" s="8" t="str">
        <f t="shared" si="865"/>
        <v>702 LISTSALES-PV</v>
      </c>
      <c r="G702" s="241" t="str">
        <f>IFERROR(SUBSTITUTE(G649,":",""),"no unit")</f>
        <v>unit</v>
      </c>
      <c r="H702" s="208"/>
      <c r="I702" s="209"/>
      <c r="J702" s="209"/>
      <c r="K702" s="217"/>
      <c r="L702" s="217"/>
      <c r="M702" s="217"/>
      <c r="N702" s="217"/>
      <c r="O702" s="217"/>
      <c r="P702" s="217"/>
      <c r="R702" s="218"/>
      <c r="S702" s="212" t="str">
        <f>S644</f>
        <v>S$17</v>
      </c>
      <c r="T702" s="212" t="str">
        <f>T644</f>
        <v>T$17</v>
      </c>
      <c r="U702" s="212" t="str">
        <f>U644</f>
        <v>U$17</v>
      </c>
      <c r="V702" s="212" t="str">
        <f>V644</f>
        <v>V$17</v>
      </c>
      <c r="W702" s="212" t="str">
        <f>W644</f>
        <v>W$17</v>
      </c>
      <c r="X702" s="212" t="str">
        <f>X644</f>
        <v>X$17</v>
      </c>
      <c r="Y702" s="212" t="str">
        <f>Y644</f>
        <v>Y$17</v>
      </c>
      <c r="Z702" s="212" t="str">
        <f>Z644</f>
        <v>Z$17</v>
      </c>
      <c r="AA702" s="212" t="str">
        <f>AA644</f>
        <v>AA$17</v>
      </c>
      <c r="AB702" s="212" t="str">
        <f>AB644</f>
        <v>AB$17</v>
      </c>
      <c r="AC702" s="212" t="str">
        <f>AC644</f>
        <v>AC$17</v>
      </c>
      <c r="AD702" s="212" t="str">
        <f>AD644</f>
        <v>AD$17</v>
      </c>
      <c r="AE702" s="212" t="str">
        <f>AE644</f>
        <v>AE$17</v>
      </c>
      <c r="AF702" s="212" t="str">
        <f>AF644</f>
        <v>AF$17</v>
      </c>
      <c r="AG702" s="212" t="str">
        <f>AG644</f>
        <v>AG$17</v>
      </c>
      <c r="AH702" s="212" t="str">
        <f>AH644</f>
        <v>AH$17</v>
      </c>
      <c r="AI702" s="212" t="str">
        <f>AI644</f>
        <v>AI$17</v>
      </c>
      <c r="AJ702" s="212" t="str">
        <f>AJ644</f>
        <v>AJ$17</v>
      </c>
      <c r="AK702" s="212" t="str">
        <f>AK644</f>
        <v>AK$17</v>
      </c>
      <c r="AL702" s="212" t="str">
        <f>AL644</f>
        <v>AL$17</v>
      </c>
      <c r="AM702" s="212" t="str">
        <f>AM644</f>
        <v>AM$17</v>
      </c>
      <c r="AN702" s="212" t="str">
        <f>AN644</f>
        <v>AN$17</v>
      </c>
      <c r="AO702" s="212" t="str">
        <f>AO644</f>
        <v>AO$17</v>
      </c>
      <c r="AP702" s="212" t="str">
        <f>AP644</f>
        <v>AP$17</v>
      </c>
      <c r="AQ702" s="212" t="str">
        <f>AQ644</f>
        <v>AQ$17</v>
      </c>
      <c r="AR702" s="212" t="str">
        <f>AR644</f>
        <v>AR$17</v>
      </c>
      <c r="AS702" s="212" t="str">
        <f>AS644</f>
        <v>AS$17</v>
      </c>
      <c r="AT702" s="212" t="str">
        <f>AT644</f>
        <v>AT$17</v>
      </c>
      <c r="AU702" s="212" t="str">
        <f>AU644</f>
        <v>AU$17</v>
      </c>
      <c r="AV702" s="212" t="str">
        <f>AV644</f>
        <v>AV$17</v>
      </c>
      <c r="AW702" s="212" t="str">
        <f>AW644</f>
        <v>AW$17</v>
      </c>
      <c r="AX702" s="212" t="str">
        <f>AX644</f>
        <v>AX$17</v>
      </c>
      <c r="AY702" s="212" t="str">
        <f>AY644</f>
        <v>AY$17</v>
      </c>
      <c r="AZ702" s="212" t="str">
        <f>AZ644</f>
        <v>AZ$17</v>
      </c>
      <c r="BA702" s="212" t="str">
        <f>BA644</f>
        <v>BA$17</v>
      </c>
      <c r="BB702" s="212" t="str">
        <f>BB644</f>
        <v>BB$17</v>
      </c>
      <c r="BC702" s="212" t="str">
        <f>BC644</f>
        <v>BC$17</v>
      </c>
      <c r="BD702" s="212" t="str">
        <f>BD644</f>
        <v>BD$17</v>
      </c>
      <c r="BE702" s="212" t="str">
        <f>BE644</f>
        <v>BE$17</v>
      </c>
      <c r="BF702" s="212" t="str">
        <f>BF644</f>
        <v>BF$17</v>
      </c>
      <c r="BG702" s="212" t="str">
        <f>BG644</f>
        <v>BG$17</v>
      </c>
      <c r="BH702" s="212" t="str">
        <f>BH644</f>
        <v>BH$17</v>
      </c>
      <c r="BI702" s="212" t="str">
        <f>BI644</f>
        <v>BI$17</v>
      </c>
      <c r="BJ702" s="212" t="str">
        <f>BJ644</f>
        <v>BJ$17</v>
      </c>
      <c r="BK702" s="212" t="str">
        <f>BK644</f>
        <v>BK$17</v>
      </c>
      <c r="BL702" s="212" t="str">
        <f>BL644</f>
        <v>BL$17</v>
      </c>
      <c r="BM702" s="212" t="str">
        <f>BM644</f>
        <v>BM$17</v>
      </c>
      <c r="BN702" s="212" t="str">
        <f>BN644</f>
        <v>BN$17</v>
      </c>
      <c r="BO702" s="212" t="str">
        <f>BO644</f>
        <v>BO$17</v>
      </c>
      <c r="BP702" s="212" t="str">
        <f>BP644</f>
        <v>BP$17</v>
      </c>
      <c r="BQ702" s="212" t="str">
        <f>BQ644</f>
        <v>BQ$17</v>
      </c>
      <c r="BR702" s="212" t="str">
        <f>BR644</f>
        <v>BR$17</v>
      </c>
      <c r="BS702" s="212" t="str">
        <f>BS644</f>
        <v>BS$17</v>
      </c>
      <c r="BT702" s="212" t="str">
        <f>BT644</f>
        <v>BT$17</v>
      </c>
      <c r="BU702" s="212" t="str">
        <f>BU644</f>
        <v>BU$17</v>
      </c>
      <c r="BV702" s="212" t="str">
        <f>BV644</f>
        <v>BV$17</v>
      </c>
      <c r="BW702" s="212" t="str">
        <f>BW644</f>
        <v>BW$17</v>
      </c>
      <c r="BX702" s="212" t="str">
        <f>BX644</f>
        <v>BX$17</v>
      </c>
      <c r="BY702" s="212" t="str">
        <f>BY644</f>
        <v>BY$17</v>
      </c>
      <c r="BZ702" s="212" t="str">
        <f>BZ644</f>
        <v>BZ$17</v>
      </c>
      <c r="CA702" s="212" t="str">
        <f>CA644</f>
        <v>CA$17</v>
      </c>
      <c r="CB702" s="212" t="str">
        <f>CB644</f>
        <v>CB$17</v>
      </c>
      <c r="CC702" s="212" t="str">
        <f>CC644</f>
        <v>CC$17</v>
      </c>
      <c r="CD702" s="212" t="str">
        <f>CD644</f>
        <v>CD$17</v>
      </c>
      <c r="CE702" s="212" t="str">
        <f>CE644</f>
        <v>CE$17</v>
      </c>
      <c r="CF702" s="212" t="str">
        <f>CF644</f>
        <v>CF$17</v>
      </c>
      <c r="CG702" s="212" t="str">
        <f>CG644</f>
        <v>CG$17</v>
      </c>
      <c r="CH702" s="212" t="str">
        <f>CH644</f>
        <v>CH$17</v>
      </c>
      <c r="CI702" s="212" t="str">
        <f>CI644</f>
        <v>CI$17</v>
      </c>
      <c r="CJ702" s="212" t="str">
        <f>CJ644</f>
        <v>CJ$17</v>
      </c>
      <c r="CK702" s="212" t="str">
        <f>CK644</f>
        <v>CK$17</v>
      </c>
      <c r="CL702" s="212" t="str">
        <f>CL644</f>
        <v>CL$17</v>
      </c>
      <c r="CM702" s="212">
        <f>CM644</f>
        <v>0</v>
      </c>
      <c r="CN702" s="212">
        <f>CN644</f>
        <v>0</v>
      </c>
      <c r="CO702" s="212" t="str">
        <f>CO644</f>
        <v>CO$17</v>
      </c>
      <c r="CP702" s="212" t="str">
        <f>CP644</f>
        <v>CP$17</v>
      </c>
      <c r="CQ702" s="212" t="str">
        <f>CQ644</f>
        <v>CQ$17</v>
      </c>
      <c r="CR702" s="212" t="str">
        <f>CR644</f>
        <v>CR$17</v>
      </c>
      <c r="CS702" s="212" t="str">
        <f>CS644</f>
        <v>CS$17</v>
      </c>
      <c r="CT702" s="212" t="str">
        <f>CT644</f>
        <v>CT$17</v>
      </c>
      <c r="CU702" s="212" t="str">
        <f>CU644</f>
        <v>CU$17</v>
      </c>
      <c r="CV702" s="212" t="str">
        <f>CV644</f>
        <v>CV$17</v>
      </c>
      <c r="CW702" s="212" t="str">
        <f>CW644</f>
        <v>CW$17</v>
      </c>
      <c r="CX702" s="212" t="str">
        <f>CX644</f>
        <v>CX$17</v>
      </c>
      <c r="CY702" s="212" t="str">
        <f>CY644</f>
        <v>CY$17</v>
      </c>
      <c r="CZ702" s="212" t="str">
        <f>CZ644</f>
        <v>CZ$17</v>
      </c>
      <c r="DA702" s="212" t="str">
        <f>DA644</f>
        <v>DA$17</v>
      </c>
      <c r="DB702" s="212" t="str">
        <f>DB644</f>
        <v>DB$17</v>
      </c>
      <c r="DC702" s="212" t="str">
        <f>DC644</f>
        <v>DC$17</v>
      </c>
      <c r="DD702" s="212" t="str">
        <f>DD644</f>
        <v>DD$17</v>
      </c>
      <c r="DE702" s="212" t="str">
        <f>DE644</f>
        <v>DE$17</v>
      </c>
      <c r="DF702" s="212" t="str">
        <f>DF644</f>
        <v>DF$17</v>
      </c>
      <c r="DG702" s="212" t="str">
        <f>DG644</f>
        <v>DG$17</v>
      </c>
      <c r="DH702" s="212" t="str">
        <f>DH644</f>
        <v>DH$17</v>
      </c>
      <c r="DI702" s="212" t="str">
        <f>DI644</f>
        <v>DI$17</v>
      </c>
      <c r="DJ702" s="212" t="str">
        <f>DJ644</f>
        <v>DJ$17</v>
      </c>
      <c r="DK702" s="212" t="str">
        <f>DK644</f>
        <v>DK$17</v>
      </c>
      <c r="DL702" s="212" t="str">
        <f>DL644</f>
        <v>DL$17</v>
      </c>
    </row>
    <row r="703" spans="1:116" x14ac:dyDescent="0.35">
      <c r="B703" t="s">
        <v>332</v>
      </c>
      <c r="D703" t="s">
        <v>812</v>
      </c>
      <c r="E703" s="8" t="str">
        <f t="shared" si="865"/>
        <v>703 LISTSALES-PV</v>
      </c>
      <c r="G703" s="136" t="str">
        <f>G643</f>
        <v>Primary revenue driver</v>
      </c>
      <c r="H703" s="12"/>
      <c r="I703" s="60"/>
      <c r="J703" s="60"/>
      <c r="K703" s="15"/>
      <c r="L703" s="15"/>
      <c r="M703" s="15"/>
      <c r="N703" s="15"/>
      <c r="O703" s="15"/>
      <c r="P703" s="15"/>
      <c r="R703" s="15"/>
      <c r="S703" s="179"/>
      <c r="T703" s="179"/>
      <c r="U703" s="179"/>
      <c r="V703" s="179"/>
      <c r="W703" s="179"/>
      <c r="X703" s="179"/>
      <c r="Y703" s="179"/>
      <c r="Z703" s="179"/>
      <c r="AA703" s="179"/>
      <c r="AB703" s="179"/>
      <c r="AC703" s="179"/>
      <c r="AD703" s="179"/>
      <c r="AE703" s="179"/>
      <c r="AF703" s="179"/>
      <c r="AG703" s="179"/>
      <c r="AH703" s="179"/>
      <c r="AI703" s="179"/>
      <c r="AJ703" s="179"/>
      <c r="AK703" s="179"/>
      <c r="AL703" s="179"/>
      <c r="AM703" s="179"/>
      <c r="AN703" s="179"/>
      <c r="AO703" s="179"/>
      <c r="AP703" s="179"/>
      <c r="AQ703" s="179"/>
      <c r="AR703" s="179"/>
      <c r="AS703" s="179"/>
      <c r="AT703" s="179"/>
      <c r="AU703" s="179"/>
      <c r="AV703" s="179"/>
      <c r="AW703" s="179"/>
      <c r="AX703" s="179"/>
      <c r="AY703" s="179"/>
      <c r="AZ703" s="179"/>
      <c r="BA703" s="179"/>
      <c r="BB703" s="179"/>
      <c r="BC703" s="179"/>
      <c r="BD703" s="179"/>
      <c r="BE703" s="179"/>
      <c r="BF703" s="179"/>
      <c r="BG703" s="179"/>
      <c r="BH703" s="179"/>
      <c r="BI703" s="179"/>
      <c r="BJ703" s="179"/>
      <c r="BK703" s="179"/>
      <c r="BL703" s="179"/>
      <c r="BM703" s="179"/>
      <c r="BN703" s="179"/>
      <c r="BO703" s="179"/>
      <c r="BP703" s="179"/>
      <c r="BQ703" s="179"/>
      <c r="BR703" s="179"/>
      <c r="BS703" s="179"/>
      <c r="BT703" s="179"/>
      <c r="BU703" s="179"/>
      <c r="BV703" s="179"/>
      <c r="BW703" s="179"/>
      <c r="BX703" s="179"/>
      <c r="BY703" s="179"/>
      <c r="BZ703" s="179"/>
      <c r="CA703" s="179"/>
      <c r="CB703" s="179"/>
      <c r="CC703" s="179"/>
      <c r="CD703" s="179"/>
      <c r="CE703" s="179"/>
      <c r="CF703" s="179"/>
      <c r="CG703" s="179"/>
      <c r="CH703" s="179"/>
      <c r="CI703" s="179"/>
      <c r="CJ703" s="179"/>
      <c r="CK703" s="179"/>
      <c r="CL703" s="179"/>
      <c r="CN703" s="60"/>
      <c r="CO703" s="179"/>
      <c r="CP703" s="179"/>
      <c r="CQ703" s="179"/>
      <c r="CR703" s="179"/>
      <c r="CS703" s="179"/>
      <c r="CT703" s="179"/>
      <c r="CU703" s="179"/>
      <c r="CV703" s="179"/>
      <c r="CW703" s="179"/>
      <c r="CX703" s="179"/>
      <c r="CY703" s="179"/>
      <c r="CZ703" s="179"/>
      <c r="DA703" s="179"/>
      <c r="DB703" s="179"/>
      <c r="DC703" s="179"/>
      <c r="DD703" s="179"/>
      <c r="DE703" s="179"/>
      <c r="DF703" s="179"/>
      <c r="DG703" s="179"/>
      <c r="DH703" s="179"/>
      <c r="DI703" s="179"/>
      <c r="DJ703" s="179"/>
      <c r="DK703" s="179"/>
      <c r="DL703" s="179"/>
    </row>
    <row r="704" spans="1:116" x14ac:dyDescent="0.35">
      <c r="B704" t="s">
        <v>332</v>
      </c>
      <c r="D704" t="s">
        <v>812</v>
      </c>
      <c r="E704" s="8" t="str">
        <f t="shared" si="865"/>
        <v>704 LISTSALES-PV</v>
      </c>
      <c r="G704" s="136" t="str">
        <f>G644</f>
        <v>Primary volume driver</v>
      </c>
      <c r="H704" s="12"/>
      <c r="I704" s="60"/>
      <c r="J704" s="60"/>
      <c r="K704" s="15"/>
      <c r="L704" s="15"/>
      <c r="M704" s="15"/>
      <c r="N704" s="15"/>
      <c r="O704" s="15"/>
      <c r="P704" s="15"/>
      <c r="R704" s="15"/>
      <c r="S704" s="179"/>
      <c r="T704" s="179"/>
      <c r="U704" s="179"/>
      <c r="V704" s="179"/>
      <c r="W704" s="179"/>
      <c r="X704" s="179"/>
      <c r="Y704" s="179"/>
      <c r="Z704" s="179"/>
      <c r="AA704" s="179"/>
      <c r="AB704" s="179"/>
      <c r="AC704" s="179"/>
      <c r="AD704" s="179"/>
      <c r="AE704" s="179"/>
      <c r="AF704" s="179"/>
      <c r="AG704" s="179"/>
      <c r="AH704" s="179"/>
      <c r="AI704" s="179"/>
      <c r="AJ704" s="179"/>
      <c r="AK704" s="179"/>
      <c r="AL704" s="179"/>
      <c r="AM704" s="179"/>
      <c r="AN704" s="179"/>
      <c r="AO704" s="179"/>
      <c r="AP704" s="179"/>
      <c r="AQ704" s="179"/>
      <c r="AR704" s="179"/>
      <c r="AS704" s="179"/>
      <c r="AT704" s="179"/>
      <c r="AU704" s="179"/>
      <c r="AV704" s="179"/>
      <c r="AW704" s="179"/>
      <c r="AX704" s="179"/>
      <c r="AY704" s="179"/>
      <c r="AZ704" s="179"/>
      <c r="BA704" s="179"/>
      <c r="BB704" s="179"/>
      <c r="BC704" s="179"/>
      <c r="BD704" s="179"/>
      <c r="BE704" s="179"/>
      <c r="BF704" s="179"/>
      <c r="BG704" s="179"/>
      <c r="BH704" s="179"/>
      <c r="BI704" s="179"/>
      <c r="BJ704" s="179"/>
      <c r="BK704" s="179"/>
      <c r="BL704" s="179"/>
      <c r="BM704" s="179"/>
      <c r="BN704" s="179"/>
      <c r="BO704" s="179"/>
      <c r="BP704" s="179"/>
      <c r="BQ704" s="179"/>
      <c r="BR704" s="179"/>
      <c r="BS704" s="179"/>
      <c r="BT704" s="179"/>
      <c r="BU704" s="179"/>
      <c r="BV704" s="179"/>
      <c r="BW704" s="179"/>
      <c r="BX704" s="179"/>
      <c r="BY704" s="179"/>
      <c r="BZ704" s="179"/>
      <c r="CA704" s="179"/>
      <c r="CB704" s="179"/>
      <c r="CC704" s="179"/>
      <c r="CD704" s="179"/>
      <c r="CE704" s="179"/>
      <c r="CF704" s="179"/>
      <c r="CG704" s="179"/>
      <c r="CH704" s="179"/>
      <c r="CI704" s="179"/>
      <c r="CJ704" s="179"/>
      <c r="CK704" s="179"/>
      <c r="CL704" s="179"/>
      <c r="CN704" s="60"/>
      <c r="CO704" s="179"/>
      <c r="CP704" s="179"/>
      <c r="CQ704" s="179"/>
      <c r="CR704" s="179"/>
      <c r="CS704" s="179"/>
      <c r="CT704" s="179"/>
      <c r="CU704" s="179"/>
      <c r="CV704" s="179"/>
      <c r="CW704" s="179"/>
      <c r="CX704" s="179"/>
      <c r="CY704" s="179"/>
      <c r="CZ704" s="179"/>
      <c r="DA704" s="179"/>
      <c r="DB704" s="179"/>
      <c r="DC704" s="179"/>
      <c r="DD704" s="179"/>
      <c r="DE704" s="179"/>
      <c r="DF704" s="179"/>
      <c r="DG704" s="179"/>
      <c r="DH704" s="179"/>
      <c r="DI704" s="179"/>
      <c r="DJ704" s="179"/>
      <c r="DK704" s="179"/>
      <c r="DL704" s="179"/>
    </row>
    <row r="705" spans="2:116" x14ac:dyDescent="0.35">
      <c r="B705" t="s">
        <v>332</v>
      </c>
      <c r="D705" t="s">
        <v>812</v>
      </c>
      <c r="E705" s="8" t="str">
        <f t="shared" si="865"/>
        <v>705 LISTSALES-PV</v>
      </c>
      <c r="G705" s="136" t="str">
        <f>G645</f>
        <v>(Secondary label)</v>
      </c>
      <c r="H705" s="12"/>
      <c r="I705" s="60"/>
      <c r="J705" s="60"/>
      <c r="K705" s="15"/>
      <c r="L705" s="15"/>
      <c r="M705" s="15"/>
      <c r="N705" s="15"/>
      <c r="O705" s="15"/>
      <c r="P705" s="15"/>
      <c r="R705" s="15"/>
      <c r="S705" s="179"/>
      <c r="T705" s="179"/>
      <c r="U705" s="179"/>
      <c r="V705" s="179"/>
      <c r="W705" s="179"/>
      <c r="X705" s="179"/>
      <c r="Y705" s="179"/>
      <c r="Z705" s="179"/>
      <c r="AA705" s="179"/>
      <c r="AB705" s="179"/>
      <c r="AC705" s="179"/>
      <c r="AD705" s="179"/>
      <c r="AE705" s="179"/>
      <c r="AF705" s="179"/>
      <c r="AG705" s="179"/>
      <c r="AH705" s="179"/>
      <c r="AI705" s="179"/>
      <c r="AJ705" s="179"/>
      <c r="AK705" s="179"/>
      <c r="AL705" s="179"/>
      <c r="AM705" s="179"/>
      <c r="AN705" s="179"/>
      <c r="AO705" s="179"/>
      <c r="AP705" s="179"/>
      <c r="AQ705" s="179"/>
      <c r="AR705" s="179"/>
      <c r="AS705" s="179"/>
      <c r="AT705" s="179"/>
      <c r="AU705" s="179"/>
      <c r="AV705" s="179"/>
      <c r="AW705" s="179"/>
      <c r="AX705" s="179"/>
      <c r="AY705" s="179"/>
      <c r="AZ705" s="179"/>
      <c r="BA705" s="179"/>
      <c r="BB705" s="179"/>
      <c r="BC705" s="179"/>
      <c r="BD705" s="179"/>
      <c r="BE705" s="179"/>
      <c r="BF705" s="179"/>
      <c r="BG705" s="179"/>
      <c r="BH705" s="179"/>
      <c r="BI705" s="179"/>
      <c r="BJ705" s="179"/>
      <c r="BK705" s="179"/>
      <c r="BL705" s="179"/>
      <c r="BM705" s="179"/>
      <c r="BN705" s="179"/>
      <c r="BO705" s="179"/>
      <c r="BP705" s="179"/>
      <c r="BQ705" s="179"/>
      <c r="BR705" s="179"/>
      <c r="BS705" s="179"/>
      <c r="BT705" s="179"/>
      <c r="BU705" s="179"/>
      <c r="BV705" s="179"/>
      <c r="BW705" s="179"/>
      <c r="BX705" s="179"/>
      <c r="BY705" s="179"/>
      <c r="BZ705" s="179"/>
      <c r="CA705" s="179"/>
      <c r="CB705" s="179"/>
      <c r="CC705" s="179"/>
      <c r="CD705" s="179"/>
      <c r="CE705" s="179"/>
      <c r="CF705" s="179"/>
      <c r="CG705" s="179"/>
      <c r="CH705" s="179"/>
      <c r="CI705" s="179"/>
      <c r="CJ705" s="179"/>
      <c r="CK705" s="179"/>
      <c r="CL705" s="179"/>
      <c r="CN705" s="60"/>
      <c r="CO705" s="179"/>
      <c r="CP705" s="179"/>
      <c r="CQ705" s="179"/>
      <c r="CR705" s="179"/>
      <c r="CS705" s="179"/>
      <c r="CT705" s="179"/>
      <c r="CU705" s="179"/>
      <c r="CV705" s="179"/>
      <c r="CW705" s="179"/>
      <c r="CX705" s="179"/>
      <c r="CY705" s="179"/>
      <c r="CZ705" s="179"/>
      <c r="DA705" s="179"/>
      <c r="DB705" s="179"/>
      <c r="DC705" s="179"/>
      <c r="DD705" s="179"/>
      <c r="DE705" s="179"/>
      <c r="DF705" s="179"/>
      <c r="DG705" s="179"/>
      <c r="DH705" s="179"/>
      <c r="DI705" s="179"/>
      <c r="DJ705" s="179"/>
      <c r="DK705" s="179"/>
      <c r="DL705" s="179"/>
    </row>
    <row r="706" spans="2:116" x14ac:dyDescent="0.35">
      <c r="B706" t="s">
        <v>332</v>
      </c>
      <c r="D706" t="s">
        <v>812</v>
      </c>
      <c r="E706" s="8" t="str">
        <f t="shared" si="865"/>
        <v>706 LISTSALES-PV</v>
      </c>
      <c r="G706" s="136" t="str">
        <f>G646</f>
        <v xml:space="preserve">secondary unit </v>
      </c>
    </row>
    <row r="707" spans="2:116" x14ac:dyDescent="0.35">
      <c r="B707" t="s">
        <v>332</v>
      </c>
      <c r="D707" t="s">
        <v>812</v>
      </c>
      <c r="E707" s="8" t="str">
        <f t="shared" ref="E707:E708" si="906">ROW()&amp;" "&amp;D707</f>
        <v>707 LISTSALES-PV</v>
      </c>
      <c r="G707" s="136" t="str">
        <f>G647</f>
        <v>Secondary revenue driver</v>
      </c>
      <c r="H707" s="12"/>
      <c r="I707" s="60"/>
      <c r="J707" s="60"/>
      <c r="K707" s="15"/>
      <c r="L707" s="15"/>
      <c r="M707" s="15"/>
      <c r="N707" s="15"/>
      <c r="O707" s="15"/>
      <c r="P707" s="15"/>
      <c r="R707" s="15"/>
      <c r="S707" s="76"/>
      <c r="T707" s="76"/>
      <c r="U707" s="76"/>
      <c r="V707" s="76"/>
      <c r="W707" s="76"/>
      <c r="X707" s="76"/>
      <c r="Y707" s="76"/>
      <c r="Z707" s="76"/>
      <c r="AA707" s="76"/>
      <c r="AB707" s="76"/>
      <c r="AC707" s="76"/>
      <c r="AD707" s="76"/>
      <c r="AE707" s="76"/>
      <c r="AF707" s="76"/>
      <c r="AG707" s="76"/>
      <c r="AH707" s="76"/>
      <c r="AI707" s="76"/>
      <c r="AJ707" s="76"/>
      <c r="AK707" s="76"/>
      <c r="AL707" s="76"/>
      <c r="AM707" s="76"/>
      <c r="AN707" s="76"/>
      <c r="AO707" s="76"/>
      <c r="AP707" s="76"/>
      <c r="AQ707" s="76"/>
      <c r="AR707" s="76"/>
      <c r="AS707" s="76"/>
      <c r="AT707" s="76"/>
      <c r="AU707" s="76"/>
      <c r="AV707" s="76"/>
      <c r="AW707" s="76"/>
      <c r="AX707" s="76"/>
      <c r="AY707" s="76"/>
      <c r="AZ707" s="76"/>
      <c r="BA707" s="76"/>
      <c r="BB707" s="76"/>
      <c r="BC707" s="76"/>
      <c r="BD707" s="76"/>
      <c r="BE707" s="76"/>
      <c r="BF707" s="76"/>
      <c r="BG707" s="76"/>
      <c r="BH707" s="76"/>
      <c r="BI707" s="76"/>
      <c r="BJ707" s="76"/>
      <c r="BK707" s="76"/>
      <c r="BL707" s="76"/>
      <c r="BM707" s="76"/>
      <c r="BN707" s="76"/>
      <c r="BO707" s="76"/>
      <c r="BP707" s="76"/>
      <c r="BQ707" s="76"/>
      <c r="BR707" s="76"/>
      <c r="BS707" s="76"/>
      <c r="BT707" s="76"/>
      <c r="BU707" s="76"/>
      <c r="BV707" s="76"/>
      <c r="BW707" s="76"/>
      <c r="BX707" s="76"/>
      <c r="BY707" s="76"/>
      <c r="BZ707" s="76"/>
      <c r="CA707" s="76"/>
      <c r="CB707" s="76"/>
      <c r="CC707" s="76"/>
      <c r="CD707" s="76"/>
      <c r="CE707" s="76"/>
      <c r="CF707" s="76"/>
      <c r="CG707" s="76"/>
      <c r="CH707" s="76"/>
      <c r="CI707" s="76"/>
      <c r="CJ707" s="76"/>
      <c r="CK707" s="76"/>
      <c r="CL707" s="76"/>
      <c r="CN707" s="60"/>
      <c r="CO707" s="76"/>
      <c r="CP707" s="76"/>
      <c r="CQ707" s="76"/>
      <c r="CR707" s="76"/>
      <c r="CS707" s="76"/>
      <c r="CT707" s="76"/>
      <c r="CU707" s="76"/>
      <c r="CV707" s="76"/>
      <c r="CW707" s="76"/>
      <c r="CX707" s="76"/>
      <c r="CY707" s="76"/>
      <c r="CZ707" s="76"/>
      <c r="DA707" s="76"/>
      <c r="DB707" s="76"/>
      <c r="DC707" s="76"/>
      <c r="DD707" s="76"/>
      <c r="DE707" s="76"/>
      <c r="DF707" s="76"/>
      <c r="DG707" s="76"/>
      <c r="DH707" s="76"/>
      <c r="DI707" s="76"/>
      <c r="DJ707" s="76"/>
      <c r="DK707" s="76"/>
      <c r="DL707" s="76"/>
    </row>
    <row r="708" spans="2:116" x14ac:dyDescent="0.35">
      <c r="B708" t="s">
        <v>332</v>
      </c>
      <c r="D708" t="s">
        <v>812</v>
      </c>
      <c r="E708" s="8" t="str">
        <f t="shared" si="906"/>
        <v>708 LISTSALES-PV</v>
      </c>
      <c r="G708" s="136" t="str">
        <f>G648</f>
        <v>Secondary volume driver</v>
      </c>
      <c r="H708" s="12"/>
      <c r="I708" s="60"/>
      <c r="J708" s="60"/>
      <c r="K708" s="15"/>
      <c r="L708" s="15"/>
      <c r="M708" s="15"/>
      <c r="N708" s="15"/>
      <c r="O708" s="15"/>
      <c r="P708" s="15"/>
      <c r="R708" s="15"/>
      <c r="S708" s="76"/>
      <c r="T708" s="76"/>
      <c r="U708" s="76"/>
      <c r="V708" s="76"/>
      <c r="W708" s="76"/>
      <c r="X708" s="76"/>
      <c r="Y708" s="76"/>
      <c r="Z708" s="76"/>
      <c r="AA708" s="76"/>
      <c r="AB708" s="76"/>
      <c r="AC708" s="76"/>
      <c r="AD708" s="76"/>
      <c r="AE708" s="76"/>
      <c r="AF708" s="76"/>
      <c r="AG708" s="76"/>
      <c r="AH708" s="76"/>
      <c r="AI708" s="76"/>
      <c r="AJ708" s="76"/>
      <c r="AK708" s="76"/>
      <c r="AL708" s="76"/>
      <c r="AM708" s="76"/>
      <c r="AN708" s="76"/>
      <c r="AO708" s="76"/>
      <c r="AP708" s="76"/>
      <c r="AQ708" s="76"/>
      <c r="AR708" s="76"/>
      <c r="AS708" s="76"/>
      <c r="AT708" s="76"/>
      <c r="AU708" s="76"/>
      <c r="AV708" s="76"/>
      <c r="AW708" s="76"/>
      <c r="AX708" s="76"/>
      <c r="AY708" s="76"/>
      <c r="AZ708" s="76"/>
      <c r="BA708" s="76"/>
      <c r="BB708" s="76"/>
      <c r="BC708" s="76"/>
      <c r="BD708" s="76"/>
      <c r="BE708" s="76"/>
      <c r="BF708" s="76"/>
      <c r="BG708" s="76"/>
      <c r="BH708" s="76"/>
      <c r="BI708" s="76"/>
      <c r="BJ708" s="76"/>
      <c r="BK708" s="76"/>
      <c r="BL708" s="76"/>
      <c r="BM708" s="76"/>
      <c r="BN708" s="76"/>
      <c r="BO708" s="76"/>
      <c r="BP708" s="76"/>
      <c r="BQ708" s="76"/>
      <c r="BR708" s="76"/>
      <c r="BS708" s="76"/>
      <c r="BT708" s="76"/>
      <c r="BU708" s="76"/>
      <c r="BV708" s="76"/>
      <c r="BW708" s="76"/>
      <c r="BX708" s="76"/>
      <c r="BY708" s="76"/>
      <c r="BZ708" s="76"/>
      <c r="CA708" s="76"/>
      <c r="CB708" s="76"/>
      <c r="CC708" s="76"/>
      <c r="CD708" s="76"/>
      <c r="CE708" s="76"/>
      <c r="CF708" s="76"/>
      <c r="CG708" s="76"/>
      <c r="CH708" s="76"/>
      <c r="CI708" s="76"/>
      <c r="CJ708" s="76"/>
      <c r="CK708" s="76"/>
      <c r="CL708" s="76"/>
      <c r="CN708" s="60"/>
      <c r="CO708" s="76"/>
      <c r="CP708" s="76"/>
      <c r="CQ708" s="76"/>
      <c r="CR708" s="76"/>
      <c r="CS708" s="76"/>
      <c r="CT708" s="76"/>
      <c r="CU708" s="76"/>
      <c r="CV708" s="76"/>
      <c r="CW708" s="76"/>
      <c r="CX708" s="76"/>
      <c r="CY708" s="76"/>
      <c r="CZ708" s="76"/>
      <c r="DA708" s="76"/>
      <c r="DB708" s="76"/>
      <c r="DC708" s="76"/>
      <c r="DD708" s="76"/>
      <c r="DE708" s="76"/>
      <c r="DF708" s="76"/>
      <c r="DG708" s="76"/>
      <c r="DH708" s="76"/>
      <c r="DI708" s="76"/>
      <c r="DJ708" s="76"/>
      <c r="DK708" s="76"/>
      <c r="DL708" s="76"/>
    </row>
    <row r="709" spans="2:116" x14ac:dyDescent="0.35">
      <c r="E709" s="8"/>
      <c r="H709" s="12"/>
      <c r="I709" s="60"/>
      <c r="J709" s="60"/>
      <c r="K709" s="15"/>
      <c r="L709" s="15"/>
      <c r="M709" s="15"/>
      <c r="N709" s="15"/>
      <c r="O709" s="15"/>
      <c r="P709" s="15"/>
      <c r="R709" s="15"/>
      <c r="S709" s="76"/>
      <c r="T709" s="76"/>
      <c r="U709" s="76"/>
      <c r="V709" s="76"/>
      <c r="W709" s="76"/>
      <c r="X709" s="76"/>
      <c r="Y709" s="76"/>
      <c r="Z709" s="76"/>
      <c r="AA709" s="76"/>
      <c r="AB709" s="76"/>
      <c r="AC709" s="76"/>
      <c r="AD709" s="76"/>
      <c r="AE709" s="76"/>
      <c r="AF709" s="76"/>
      <c r="AG709" s="76"/>
      <c r="AH709" s="76"/>
      <c r="AI709" s="76"/>
      <c r="AJ709" s="76"/>
      <c r="AK709" s="76"/>
      <c r="AL709" s="76"/>
      <c r="AM709" s="76"/>
      <c r="AN709" s="76"/>
      <c r="AO709" s="76"/>
      <c r="AP709" s="76"/>
      <c r="AQ709" s="76"/>
      <c r="AR709" s="76"/>
      <c r="AS709" s="76"/>
      <c r="AT709" s="76"/>
      <c r="AU709" s="76"/>
      <c r="AV709" s="76"/>
      <c r="AW709" s="76"/>
      <c r="AX709" s="76"/>
      <c r="AY709" s="76"/>
      <c r="AZ709" s="76"/>
      <c r="BA709" s="76"/>
      <c r="BB709" s="76"/>
      <c r="BC709" s="76"/>
      <c r="BD709" s="76"/>
      <c r="BE709" s="76"/>
      <c r="BF709" s="76"/>
      <c r="BG709" s="76"/>
      <c r="BH709" s="76"/>
      <c r="BI709" s="76"/>
      <c r="BJ709" s="76"/>
      <c r="BK709" s="76"/>
      <c r="BL709" s="76"/>
      <c r="BM709" s="76"/>
      <c r="BN709" s="76"/>
      <c r="BO709" s="76"/>
      <c r="BP709" s="76"/>
      <c r="BQ709" s="76"/>
      <c r="BR709" s="76"/>
      <c r="BS709" s="76"/>
      <c r="BT709" s="76"/>
      <c r="BU709" s="76"/>
      <c r="BV709" s="76"/>
      <c r="BW709" s="76"/>
      <c r="BX709" s="76"/>
      <c r="BY709" s="76"/>
      <c r="BZ709" s="76"/>
      <c r="CA709" s="76"/>
      <c r="CB709" s="76"/>
      <c r="CC709" s="76"/>
      <c r="CD709" s="76"/>
      <c r="CE709" s="76"/>
      <c r="CF709" s="76"/>
      <c r="CG709" s="76"/>
      <c r="CH709" s="76"/>
      <c r="CI709" s="76"/>
      <c r="CJ709" s="76"/>
      <c r="CK709" s="76"/>
      <c r="CL709" s="76"/>
      <c r="CN709" s="60"/>
      <c r="CO709" s="76"/>
      <c r="CP709" s="76"/>
      <c r="CQ709" s="76"/>
      <c r="CR709" s="76"/>
      <c r="CS709" s="76"/>
      <c r="CT709" s="76"/>
      <c r="CU709" s="76"/>
      <c r="CV709" s="76"/>
      <c r="CW709" s="76"/>
      <c r="CX709" s="76"/>
      <c r="CY709" s="76"/>
      <c r="CZ709" s="76"/>
      <c r="DA709" s="76"/>
      <c r="DB709" s="76"/>
      <c r="DC709" s="76"/>
      <c r="DD709" s="76"/>
      <c r="DE709" s="76"/>
      <c r="DF709" s="76"/>
      <c r="DG709" s="76"/>
      <c r="DH709" s="76"/>
      <c r="DI709" s="76"/>
      <c r="DJ709" s="76"/>
      <c r="DK709" s="76"/>
      <c r="DL709" s="76"/>
    </row>
    <row r="710" spans="2:116" x14ac:dyDescent="0.35">
      <c r="E710" s="8"/>
      <c r="H710" s="12"/>
      <c r="I710" s="60"/>
      <c r="J710" s="60"/>
      <c r="K710" s="15"/>
      <c r="L710" s="15"/>
      <c r="M710" s="15"/>
      <c r="N710" s="15"/>
      <c r="O710" s="15"/>
      <c r="P710" s="15"/>
      <c r="R710" s="15"/>
      <c r="S710" s="76"/>
      <c r="T710" s="76"/>
      <c r="U710" s="76"/>
      <c r="V710" s="76"/>
      <c r="W710" s="76"/>
      <c r="X710" s="76"/>
      <c r="Y710" s="76"/>
      <c r="Z710" s="76"/>
      <c r="AA710" s="76"/>
      <c r="AB710" s="76"/>
      <c r="AC710" s="76"/>
      <c r="AD710" s="76"/>
      <c r="AE710" s="76"/>
      <c r="AF710" s="76"/>
      <c r="AG710" s="76"/>
      <c r="AH710" s="76"/>
      <c r="AI710" s="76"/>
      <c r="AJ710" s="76"/>
      <c r="AK710" s="76"/>
      <c r="AL710" s="76"/>
      <c r="AM710" s="76"/>
      <c r="AN710" s="76"/>
      <c r="AO710" s="76"/>
      <c r="AP710" s="76"/>
      <c r="AQ710" s="76"/>
      <c r="AR710" s="76"/>
      <c r="AS710" s="76"/>
      <c r="AT710" s="76"/>
      <c r="AU710" s="76"/>
      <c r="AV710" s="76"/>
      <c r="AW710" s="76"/>
      <c r="AX710" s="76"/>
      <c r="AY710" s="76"/>
      <c r="AZ710" s="76"/>
      <c r="BA710" s="76"/>
      <c r="BB710" s="76"/>
      <c r="BC710" s="76"/>
      <c r="BD710" s="76"/>
      <c r="BE710" s="76"/>
      <c r="BF710" s="76"/>
      <c r="BG710" s="76"/>
      <c r="BH710" s="76"/>
      <c r="BI710" s="76"/>
      <c r="BJ710" s="76"/>
      <c r="BK710" s="76"/>
      <c r="BL710" s="76"/>
      <c r="BM710" s="76"/>
      <c r="BN710" s="76"/>
      <c r="BO710" s="76"/>
      <c r="BP710" s="76"/>
      <c r="BQ710" s="76"/>
      <c r="BR710" s="76"/>
      <c r="BS710" s="76"/>
      <c r="BT710" s="76"/>
      <c r="BU710" s="76"/>
      <c r="BV710" s="76"/>
      <c r="BW710" s="76"/>
      <c r="BX710" s="76"/>
      <c r="BY710" s="76"/>
      <c r="BZ710" s="76"/>
      <c r="CA710" s="76"/>
      <c r="CB710" s="76"/>
      <c r="CC710" s="76"/>
      <c r="CD710" s="76"/>
      <c r="CE710" s="76"/>
      <c r="CF710" s="76"/>
      <c r="CG710" s="76"/>
      <c r="CH710" s="76"/>
      <c r="CI710" s="76"/>
      <c r="CJ710" s="76"/>
      <c r="CK710" s="76"/>
      <c r="CL710" s="76"/>
      <c r="CN710" s="60"/>
      <c r="CO710" s="76"/>
      <c r="CP710" s="76"/>
      <c r="CQ710" s="76"/>
      <c r="CR710" s="76"/>
      <c r="CS710" s="76"/>
      <c r="CT710" s="76"/>
      <c r="CU710" s="76"/>
      <c r="CV710" s="76"/>
      <c r="CW710" s="76"/>
      <c r="CX710" s="76"/>
      <c r="CY710" s="76"/>
      <c r="CZ710" s="76"/>
      <c r="DA710" s="76"/>
      <c r="DB710" s="76"/>
      <c r="DC710" s="76"/>
      <c r="DD710" s="76"/>
      <c r="DE710" s="76"/>
      <c r="DF710" s="76"/>
      <c r="DG710" s="76"/>
      <c r="DH710" s="76"/>
      <c r="DI710" s="76"/>
      <c r="DJ710" s="76"/>
      <c r="DK710" s="76"/>
      <c r="DL710" s="76"/>
    </row>
    <row r="711" spans="2:116" x14ac:dyDescent="0.35">
      <c r="E711" s="8"/>
      <c r="H711" s="12"/>
      <c r="I711" s="60"/>
      <c r="J711" s="60"/>
      <c r="K711" s="15"/>
      <c r="L711" s="15"/>
      <c r="M711" s="15"/>
      <c r="N711" s="15"/>
      <c r="O711" s="15"/>
      <c r="P711" s="15"/>
      <c r="R711" s="15"/>
      <c r="S711" s="76"/>
      <c r="T711" s="76"/>
      <c r="U711" s="76"/>
      <c r="V711" s="76"/>
      <c r="W711" s="76"/>
      <c r="X711" s="76"/>
      <c r="Y711" s="76"/>
      <c r="Z711" s="76"/>
      <c r="AA711" s="76"/>
      <c r="AB711" s="76"/>
      <c r="AC711" s="76"/>
      <c r="AD711" s="76"/>
      <c r="AE711" s="76"/>
      <c r="AF711" s="76"/>
      <c r="AG711" s="76"/>
      <c r="AH711" s="76"/>
      <c r="AI711" s="76"/>
      <c r="AJ711" s="76"/>
      <c r="AK711" s="76"/>
      <c r="AL711" s="76"/>
      <c r="AM711" s="76"/>
      <c r="AN711" s="76"/>
      <c r="AO711" s="76"/>
      <c r="AP711" s="76"/>
      <c r="AQ711" s="76"/>
      <c r="AR711" s="76"/>
      <c r="AS711" s="76"/>
      <c r="AT711" s="76"/>
      <c r="AU711" s="76"/>
      <c r="AV711" s="76"/>
      <c r="AW711" s="76"/>
      <c r="AX711" s="76"/>
      <c r="AY711" s="76"/>
      <c r="AZ711" s="76"/>
      <c r="BA711" s="76"/>
      <c r="BB711" s="76"/>
      <c r="BC711" s="76"/>
      <c r="BD711" s="76"/>
      <c r="BE711" s="76"/>
      <c r="BF711" s="76"/>
      <c r="BG711" s="76"/>
      <c r="BH711" s="76"/>
      <c r="BI711" s="76"/>
      <c r="BJ711" s="76"/>
      <c r="BK711" s="76"/>
      <c r="BL711" s="76"/>
      <c r="BM711" s="76"/>
      <c r="BN711" s="76"/>
      <c r="BO711" s="76"/>
      <c r="BP711" s="76"/>
      <c r="BQ711" s="76"/>
      <c r="BR711" s="76"/>
      <c r="BS711" s="76"/>
      <c r="BT711" s="76"/>
      <c r="BU711" s="76"/>
      <c r="BV711" s="76"/>
      <c r="BW711" s="76"/>
      <c r="BX711" s="76"/>
      <c r="BY711" s="76"/>
      <c r="BZ711" s="76"/>
      <c r="CA711" s="76"/>
      <c r="CB711" s="76"/>
      <c r="CC711" s="76"/>
      <c r="CD711" s="76"/>
      <c r="CE711" s="76"/>
      <c r="CF711" s="76"/>
      <c r="CG711" s="76"/>
      <c r="CH711" s="76"/>
      <c r="CI711" s="76"/>
      <c r="CJ711" s="76"/>
      <c r="CK711" s="76"/>
      <c r="CL711" s="76"/>
      <c r="CN711" s="60"/>
      <c r="CO711" s="76"/>
      <c r="CP711" s="76"/>
      <c r="CQ711" s="76"/>
      <c r="CR711" s="76"/>
      <c r="CS711" s="76"/>
      <c r="CT711" s="76"/>
      <c r="CU711" s="76"/>
      <c r="CV711" s="76"/>
      <c r="CW711" s="76"/>
      <c r="CX711" s="76"/>
      <c r="CY711" s="76"/>
      <c r="CZ711" s="76"/>
      <c r="DA711" s="76"/>
      <c r="DB711" s="76"/>
      <c r="DC711" s="76"/>
      <c r="DD711" s="76"/>
      <c r="DE711" s="76"/>
      <c r="DF711" s="76"/>
      <c r="DG711" s="76"/>
      <c r="DH711" s="76"/>
      <c r="DI711" s="76"/>
      <c r="DJ711" s="76"/>
      <c r="DK711" s="76"/>
      <c r="DL711" s="76"/>
    </row>
    <row r="712" spans="2:116" x14ac:dyDescent="0.35">
      <c r="E712" s="8"/>
      <c r="H712" s="12"/>
      <c r="I712" s="60"/>
      <c r="J712" s="60"/>
      <c r="K712" s="15"/>
      <c r="L712" s="15"/>
      <c r="M712" s="15"/>
      <c r="N712" s="15"/>
      <c r="O712" s="15"/>
      <c r="P712" s="15"/>
      <c r="R712" s="15"/>
      <c r="S712" s="76"/>
      <c r="T712" s="76"/>
      <c r="U712" s="76"/>
      <c r="V712" s="76"/>
      <c r="W712" s="76"/>
      <c r="X712" s="76"/>
      <c r="Y712" s="76"/>
      <c r="Z712" s="76"/>
      <c r="AA712" s="76"/>
      <c r="AB712" s="76"/>
      <c r="AC712" s="76"/>
      <c r="AD712" s="76"/>
      <c r="AE712" s="76"/>
      <c r="AF712" s="76"/>
      <c r="AG712" s="76"/>
      <c r="AH712" s="76"/>
      <c r="AI712" s="76"/>
      <c r="AJ712" s="76"/>
      <c r="AK712" s="76"/>
      <c r="AL712" s="76"/>
      <c r="AM712" s="76"/>
      <c r="AN712" s="76"/>
      <c r="AO712" s="76"/>
      <c r="AP712" s="76"/>
      <c r="AQ712" s="76"/>
      <c r="AR712" s="76"/>
      <c r="AS712" s="76"/>
      <c r="AT712" s="76"/>
      <c r="AU712" s="76"/>
      <c r="AV712" s="76"/>
      <c r="AW712" s="76"/>
      <c r="AX712" s="76"/>
      <c r="AY712" s="76"/>
      <c r="AZ712" s="76"/>
      <c r="BA712" s="76"/>
      <c r="BB712" s="76"/>
      <c r="BC712" s="76"/>
      <c r="BD712" s="76"/>
      <c r="BE712" s="76"/>
      <c r="BF712" s="76"/>
      <c r="BG712" s="76"/>
      <c r="BH712" s="76"/>
      <c r="BI712" s="76"/>
      <c r="BJ712" s="76"/>
      <c r="BK712" s="76"/>
      <c r="BL712" s="76"/>
      <c r="BM712" s="76"/>
      <c r="BN712" s="76"/>
      <c r="BO712" s="76"/>
      <c r="BP712" s="76"/>
      <c r="BQ712" s="76"/>
      <c r="BR712" s="76"/>
      <c r="BS712" s="76"/>
      <c r="BT712" s="76"/>
      <c r="BU712" s="76"/>
      <c r="BV712" s="76"/>
      <c r="BW712" s="76"/>
      <c r="BX712" s="76"/>
      <c r="BY712" s="76"/>
      <c r="BZ712" s="76"/>
      <c r="CA712" s="76"/>
      <c r="CB712" s="76"/>
      <c r="CC712" s="76"/>
      <c r="CD712" s="76"/>
      <c r="CE712" s="76"/>
      <c r="CF712" s="76"/>
      <c r="CG712" s="76"/>
      <c r="CH712" s="76"/>
      <c r="CI712" s="76"/>
      <c r="CJ712" s="76"/>
      <c r="CK712" s="76"/>
      <c r="CL712" s="76"/>
      <c r="CN712" s="60"/>
      <c r="CO712" s="76"/>
      <c r="CP712" s="76"/>
      <c r="CQ712" s="76"/>
      <c r="CR712" s="76"/>
      <c r="CS712" s="76"/>
      <c r="CT712" s="76"/>
      <c r="CU712" s="76"/>
      <c r="CV712" s="76"/>
      <c r="CW712" s="76"/>
      <c r="CX712" s="76"/>
      <c r="CY712" s="76"/>
      <c r="CZ712" s="76"/>
      <c r="DA712" s="76"/>
      <c r="DB712" s="76"/>
      <c r="DC712" s="76"/>
      <c r="DD712" s="76"/>
      <c r="DE712" s="76"/>
      <c r="DF712" s="76"/>
      <c r="DG712" s="76"/>
      <c r="DH712" s="76"/>
      <c r="DI712" s="76"/>
      <c r="DJ712" s="76"/>
      <c r="DK712" s="76"/>
      <c r="DL712" s="76"/>
    </row>
    <row r="713" spans="2:116" x14ac:dyDescent="0.35">
      <c r="E713" s="8"/>
      <c r="H713" s="12"/>
      <c r="I713" s="60"/>
      <c r="J713" s="60"/>
      <c r="K713" s="15"/>
      <c r="L713" s="15"/>
      <c r="M713" s="15"/>
      <c r="N713" s="15"/>
      <c r="O713" s="15"/>
      <c r="P713" s="15"/>
      <c r="R713" s="15"/>
      <c r="S713" s="76"/>
      <c r="T713" s="76"/>
      <c r="U713" s="76"/>
      <c r="V713" s="76"/>
      <c r="W713" s="76"/>
      <c r="X713" s="76"/>
      <c r="Y713" s="76"/>
      <c r="Z713" s="76"/>
      <c r="AA713" s="76"/>
      <c r="AB713" s="76"/>
      <c r="AC713" s="76"/>
      <c r="AD713" s="76"/>
      <c r="AE713" s="76"/>
      <c r="AF713" s="76"/>
      <c r="AG713" s="76"/>
      <c r="AH713" s="76"/>
      <c r="AI713" s="76"/>
      <c r="AJ713" s="76"/>
      <c r="AK713" s="76"/>
      <c r="AL713" s="76"/>
      <c r="AM713" s="76"/>
      <c r="AN713" s="76"/>
      <c r="AO713" s="76"/>
      <c r="AP713" s="76"/>
      <c r="AQ713" s="76"/>
      <c r="AR713" s="76"/>
      <c r="AS713" s="76"/>
      <c r="AT713" s="76"/>
      <c r="AU713" s="76"/>
      <c r="AV713" s="76"/>
      <c r="AW713" s="76"/>
      <c r="AX713" s="76"/>
      <c r="AY713" s="76"/>
      <c r="AZ713" s="76"/>
      <c r="BA713" s="76"/>
      <c r="BB713" s="76"/>
      <c r="BC713" s="76"/>
      <c r="BD713" s="76"/>
      <c r="BE713" s="76"/>
      <c r="BF713" s="76"/>
      <c r="BG713" s="76"/>
      <c r="BH713" s="76"/>
      <c r="BI713" s="76"/>
      <c r="BJ713" s="76"/>
      <c r="BK713" s="76"/>
      <c r="BL713" s="76"/>
      <c r="BM713" s="76"/>
      <c r="BN713" s="76"/>
      <c r="BO713" s="76"/>
      <c r="BP713" s="76"/>
      <c r="BQ713" s="76"/>
      <c r="BR713" s="76"/>
      <c r="BS713" s="76"/>
      <c r="BT713" s="76"/>
      <c r="BU713" s="76"/>
      <c r="BV713" s="76"/>
      <c r="BW713" s="76"/>
      <c r="BX713" s="76"/>
      <c r="BY713" s="76"/>
      <c r="BZ713" s="76"/>
      <c r="CA713" s="76"/>
      <c r="CB713" s="76"/>
      <c r="CC713" s="76"/>
      <c r="CD713" s="76"/>
      <c r="CE713" s="76"/>
      <c r="CF713" s="76"/>
      <c r="CG713" s="76"/>
      <c r="CH713" s="76"/>
      <c r="CI713" s="76"/>
      <c r="CJ713" s="76"/>
      <c r="CK713" s="76"/>
      <c r="CL713" s="76"/>
      <c r="CN713" s="60"/>
      <c r="CO713" s="76"/>
      <c r="CP713" s="76"/>
      <c r="CQ713" s="76"/>
      <c r="CR713" s="76"/>
      <c r="CS713" s="76"/>
      <c r="CT713" s="76"/>
      <c r="CU713" s="76"/>
      <c r="CV713" s="76"/>
      <c r="CW713" s="76"/>
      <c r="CX713" s="76"/>
      <c r="CY713" s="76"/>
      <c r="CZ713" s="76"/>
      <c r="DA713" s="76"/>
      <c r="DB713" s="76"/>
      <c r="DC713" s="76"/>
      <c r="DD713" s="76"/>
      <c r="DE713" s="76"/>
      <c r="DF713" s="76"/>
      <c r="DG713" s="76"/>
      <c r="DH713" s="76"/>
      <c r="DI713" s="76"/>
      <c r="DJ713" s="76"/>
      <c r="DK713" s="76"/>
      <c r="DL713" s="76"/>
    </row>
    <row r="714" spans="2:116" x14ac:dyDescent="0.35">
      <c r="E714" s="8"/>
      <c r="H714" s="12"/>
      <c r="I714" s="60"/>
      <c r="J714" s="60"/>
      <c r="K714" s="15"/>
      <c r="L714" s="15"/>
      <c r="M714" s="15"/>
      <c r="N714" s="15"/>
      <c r="O714" s="15"/>
      <c r="P714" s="15"/>
      <c r="R714" s="15"/>
      <c r="S714" s="76"/>
      <c r="T714" s="76"/>
      <c r="U714" s="76"/>
      <c r="V714" s="76"/>
      <c r="W714" s="76"/>
      <c r="X714" s="76"/>
      <c r="Y714" s="76"/>
      <c r="Z714" s="76"/>
      <c r="AA714" s="76"/>
      <c r="AB714" s="76"/>
      <c r="AC714" s="76"/>
      <c r="AD714" s="76"/>
      <c r="AE714" s="76"/>
      <c r="AF714" s="76"/>
      <c r="AG714" s="76"/>
      <c r="AH714" s="76"/>
      <c r="AI714" s="76"/>
      <c r="AJ714" s="76"/>
      <c r="AK714" s="76"/>
      <c r="AL714" s="76"/>
      <c r="AM714" s="76"/>
      <c r="AN714" s="76"/>
      <c r="AO714" s="76"/>
      <c r="AP714" s="76"/>
      <c r="AQ714" s="76"/>
      <c r="AR714" s="76"/>
      <c r="AS714" s="76"/>
      <c r="AT714" s="76"/>
      <c r="AU714" s="76"/>
      <c r="AV714" s="76"/>
      <c r="AW714" s="76"/>
      <c r="AX714" s="76"/>
      <c r="AY714" s="76"/>
      <c r="AZ714" s="76"/>
      <c r="BA714" s="76"/>
      <c r="BB714" s="76"/>
      <c r="BC714" s="76"/>
      <c r="BD714" s="76"/>
      <c r="BE714" s="76"/>
      <c r="BF714" s="76"/>
      <c r="BG714" s="76"/>
      <c r="BH714" s="76"/>
      <c r="BI714" s="76"/>
      <c r="BJ714" s="76"/>
      <c r="BK714" s="76"/>
      <c r="BL714" s="76"/>
      <c r="BM714" s="76"/>
      <c r="BN714" s="76"/>
      <c r="BO714" s="76"/>
      <c r="BP714" s="76"/>
      <c r="BQ714" s="76"/>
      <c r="BR714" s="76"/>
      <c r="BS714" s="76"/>
      <c r="BT714" s="76"/>
      <c r="BU714" s="76"/>
      <c r="BV714" s="76"/>
      <c r="BW714" s="76"/>
      <c r="BX714" s="76"/>
      <c r="BY714" s="76"/>
      <c r="BZ714" s="76"/>
      <c r="CA714" s="76"/>
      <c r="CB714" s="76"/>
      <c r="CC714" s="76"/>
      <c r="CD714" s="76"/>
      <c r="CE714" s="76"/>
      <c r="CF714" s="76"/>
      <c r="CG714" s="76"/>
      <c r="CH714" s="76"/>
      <c r="CI714" s="76"/>
      <c r="CJ714" s="76"/>
      <c r="CK714" s="76"/>
      <c r="CL714" s="76"/>
      <c r="CN714" s="60"/>
      <c r="CO714" s="76"/>
      <c r="CP714" s="76"/>
      <c r="CQ714" s="76"/>
      <c r="CR714" s="76"/>
      <c r="CS714" s="76"/>
      <c r="CT714" s="76"/>
      <c r="CU714" s="76"/>
      <c r="CV714" s="76"/>
      <c r="CW714" s="76"/>
      <c r="CX714" s="76"/>
      <c r="CY714" s="76"/>
      <c r="CZ714" s="76"/>
      <c r="DA714" s="76"/>
      <c r="DB714" s="76"/>
      <c r="DC714" s="76"/>
      <c r="DD714" s="76"/>
      <c r="DE714" s="76"/>
      <c r="DF714" s="76"/>
      <c r="DG714" s="76"/>
      <c r="DH714" s="76"/>
      <c r="DI714" s="76"/>
      <c r="DJ714" s="76"/>
      <c r="DK714" s="76"/>
      <c r="DL714" s="76"/>
    </row>
    <row r="715" spans="2:116" x14ac:dyDescent="0.35">
      <c r="E715" s="8"/>
      <c r="H715" s="12"/>
      <c r="I715" s="60"/>
      <c r="J715" s="60"/>
      <c r="K715" s="15"/>
      <c r="L715" s="15"/>
      <c r="M715" s="15"/>
      <c r="N715" s="15"/>
      <c r="O715" s="15"/>
      <c r="P715" s="15"/>
      <c r="R715" s="15"/>
      <c r="S715" s="76"/>
      <c r="T715" s="76"/>
      <c r="U715" s="76"/>
      <c r="V715" s="76"/>
      <c r="W715" s="76"/>
      <c r="X715" s="76"/>
      <c r="Y715" s="76"/>
      <c r="Z715" s="76"/>
      <c r="AA715" s="76"/>
      <c r="AB715" s="76"/>
      <c r="AC715" s="76"/>
      <c r="AD715" s="76"/>
      <c r="AE715" s="76"/>
      <c r="AF715" s="76"/>
      <c r="AG715" s="76"/>
      <c r="AH715" s="76"/>
      <c r="AI715" s="76"/>
      <c r="AJ715" s="76"/>
      <c r="AK715" s="76"/>
      <c r="AL715" s="76"/>
      <c r="AM715" s="76"/>
      <c r="AN715" s="76"/>
      <c r="AO715" s="76"/>
      <c r="AP715" s="76"/>
      <c r="AQ715" s="76"/>
      <c r="AR715" s="76"/>
      <c r="AS715" s="76"/>
      <c r="AT715" s="76"/>
      <c r="AU715" s="76"/>
      <c r="AV715" s="76"/>
      <c r="AW715" s="76"/>
      <c r="AX715" s="76"/>
      <c r="AY715" s="76"/>
      <c r="AZ715" s="76"/>
      <c r="BA715" s="76"/>
      <c r="BB715" s="76"/>
      <c r="BC715" s="76"/>
      <c r="BD715" s="76"/>
      <c r="BE715" s="76"/>
      <c r="BF715" s="76"/>
      <c r="BG715" s="76"/>
      <c r="BH715" s="76"/>
      <c r="BI715" s="76"/>
      <c r="BJ715" s="76"/>
      <c r="BK715" s="76"/>
      <c r="BL715" s="76"/>
      <c r="BM715" s="76"/>
      <c r="BN715" s="76"/>
      <c r="BO715" s="76"/>
      <c r="BP715" s="76"/>
      <c r="BQ715" s="76"/>
      <c r="BR715" s="76"/>
      <c r="BS715" s="76"/>
      <c r="BT715" s="76"/>
      <c r="BU715" s="76"/>
      <c r="BV715" s="76"/>
      <c r="BW715" s="76"/>
      <c r="BX715" s="76"/>
      <c r="BY715" s="76"/>
      <c r="BZ715" s="76"/>
      <c r="CA715" s="76"/>
      <c r="CB715" s="76"/>
      <c r="CC715" s="76"/>
      <c r="CD715" s="76"/>
      <c r="CE715" s="76"/>
      <c r="CF715" s="76"/>
      <c r="CG715" s="76"/>
      <c r="CH715" s="76"/>
      <c r="CI715" s="76"/>
      <c r="CJ715" s="76"/>
      <c r="CK715" s="76"/>
      <c r="CL715" s="76"/>
      <c r="CN715" s="60"/>
      <c r="CO715" s="76"/>
      <c r="CP715" s="76"/>
      <c r="CQ715" s="76"/>
      <c r="CR715" s="76"/>
      <c r="CS715" s="76"/>
      <c r="CT715" s="76"/>
      <c r="CU715" s="76"/>
      <c r="CV715" s="76"/>
      <c r="CW715" s="76"/>
      <c r="CX715" s="76"/>
      <c r="CY715" s="76"/>
      <c r="CZ715" s="76"/>
      <c r="DA715" s="76"/>
      <c r="DB715" s="76"/>
      <c r="DC715" s="76"/>
      <c r="DD715" s="76"/>
      <c r="DE715" s="76"/>
      <c r="DF715" s="76"/>
      <c r="DG715" s="76"/>
      <c r="DH715" s="76"/>
      <c r="DI715" s="76"/>
      <c r="DJ715" s="76"/>
      <c r="DK715" s="76"/>
      <c r="DL715" s="76"/>
    </row>
    <row r="716" spans="2:116" x14ac:dyDescent="0.35">
      <c r="E716" s="8"/>
      <c r="H716" s="12"/>
      <c r="I716" s="60"/>
      <c r="J716" s="60"/>
      <c r="K716" s="15"/>
      <c r="L716" s="15"/>
      <c r="M716" s="15"/>
      <c r="N716" s="15"/>
      <c r="O716" s="15"/>
      <c r="P716" s="15"/>
      <c r="R716" s="15"/>
      <c r="S716" s="76"/>
      <c r="T716" s="76"/>
      <c r="U716" s="76"/>
      <c r="V716" s="76"/>
      <c r="W716" s="76"/>
      <c r="X716" s="76"/>
      <c r="Y716" s="76"/>
      <c r="Z716" s="76"/>
      <c r="AA716" s="76"/>
      <c r="AB716" s="76"/>
      <c r="AC716" s="76"/>
      <c r="AD716" s="76"/>
      <c r="AE716" s="76"/>
      <c r="AF716" s="76"/>
      <c r="AG716" s="76"/>
      <c r="AH716" s="76"/>
      <c r="AI716" s="76"/>
      <c r="AJ716" s="76"/>
      <c r="AK716" s="76"/>
      <c r="AL716" s="76"/>
      <c r="AM716" s="76"/>
      <c r="AN716" s="76"/>
      <c r="AO716" s="76"/>
      <c r="AP716" s="76"/>
      <c r="AQ716" s="76"/>
      <c r="AR716" s="76"/>
      <c r="AS716" s="76"/>
      <c r="AT716" s="76"/>
      <c r="AU716" s="76"/>
      <c r="AV716" s="76"/>
      <c r="AW716" s="76"/>
      <c r="AX716" s="76"/>
      <c r="AY716" s="76"/>
      <c r="AZ716" s="76"/>
      <c r="BA716" s="76"/>
      <c r="BB716" s="76"/>
      <c r="BC716" s="76"/>
      <c r="BD716" s="76"/>
      <c r="BE716" s="76"/>
      <c r="BF716" s="76"/>
      <c r="BG716" s="76"/>
      <c r="BH716" s="76"/>
      <c r="BI716" s="76"/>
      <c r="BJ716" s="76"/>
      <c r="BK716" s="76"/>
      <c r="BL716" s="76"/>
      <c r="BM716" s="76"/>
      <c r="BN716" s="76"/>
      <c r="BO716" s="76"/>
      <c r="BP716" s="76"/>
      <c r="BQ716" s="76"/>
      <c r="BR716" s="76"/>
      <c r="BS716" s="76"/>
      <c r="BT716" s="76"/>
      <c r="BU716" s="76"/>
      <c r="BV716" s="76"/>
      <c r="BW716" s="76"/>
      <c r="BX716" s="76"/>
      <c r="BY716" s="76"/>
      <c r="BZ716" s="76"/>
      <c r="CA716" s="76"/>
      <c r="CB716" s="76"/>
      <c r="CC716" s="76"/>
      <c r="CD716" s="76"/>
      <c r="CE716" s="76"/>
      <c r="CF716" s="76"/>
      <c r="CG716" s="76"/>
      <c r="CH716" s="76"/>
      <c r="CI716" s="76"/>
      <c r="CJ716" s="76"/>
      <c r="CK716" s="76"/>
      <c r="CL716" s="76"/>
      <c r="CN716" s="60"/>
      <c r="CO716" s="76"/>
      <c r="CP716" s="76"/>
      <c r="CQ716" s="76"/>
      <c r="CR716" s="76"/>
      <c r="CS716" s="76"/>
      <c r="CT716" s="76"/>
      <c r="CU716" s="76"/>
      <c r="CV716" s="76"/>
      <c r="CW716" s="76"/>
      <c r="CX716" s="76"/>
      <c r="CY716" s="76"/>
      <c r="CZ716" s="76"/>
      <c r="DA716" s="76"/>
      <c r="DB716" s="76"/>
      <c r="DC716" s="76"/>
      <c r="DD716" s="76"/>
      <c r="DE716" s="76"/>
      <c r="DF716" s="76"/>
      <c r="DG716" s="76"/>
      <c r="DH716" s="76"/>
      <c r="DI716" s="76"/>
      <c r="DJ716" s="76"/>
      <c r="DK716" s="76"/>
      <c r="DL716" s="76"/>
    </row>
    <row r="717" spans="2:116" x14ac:dyDescent="0.35">
      <c r="E717" s="8"/>
      <c r="H717" s="12"/>
      <c r="I717" s="60"/>
      <c r="J717" s="60"/>
      <c r="K717" s="15"/>
      <c r="L717" s="15"/>
      <c r="M717" s="15"/>
      <c r="N717" s="15"/>
      <c r="O717" s="15"/>
      <c r="P717" s="15"/>
      <c r="R717" s="15"/>
      <c r="S717" s="76"/>
      <c r="T717" s="76"/>
      <c r="U717" s="76"/>
      <c r="V717" s="76"/>
      <c r="W717" s="76"/>
      <c r="X717" s="76"/>
      <c r="Y717" s="76"/>
      <c r="Z717" s="76"/>
      <c r="AA717" s="76"/>
      <c r="AB717" s="76"/>
      <c r="AC717" s="76"/>
      <c r="AD717" s="76"/>
      <c r="AE717" s="76"/>
      <c r="AF717" s="76"/>
      <c r="AG717" s="76"/>
      <c r="AH717" s="76"/>
      <c r="AI717" s="76"/>
      <c r="AJ717" s="76"/>
      <c r="AK717" s="76"/>
      <c r="AL717" s="76"/>
      <c r="AM717" s="76"/>
      <c r="AN717" s="76"/>
      <c r="AO717" s="76"/>
      <c r="AP717" s="76"/>
      <c r="AQ717" s="76"/>
      <c r="AR717" s="76"/>
      <c r="AS717" s="76"/>
      <c r="AT717" s="76"/>
      <c r="AU717" s="76"/>
      <c r="AV717" s="76"/>
      <c r="AW717" s="76"/>
      <c r="AX717" s="76"/>
      <c r="AY717" s="76"/>
      <c r="AZ717" s="76"/>
      <c r="BA717" s="76"/>
      <c r="BB717" s="76"/>
      <c r="BC717" s="76"/>
      <c r="BD717" s="76"/>
      <c r="BE717" s="76"/>
      <c r="BF717" s="76"/>
      <c r="BG717" s="76"/>
      <c r="BH717" s="76"/>
      <c r="BI717" s="76"/>
      <c r="BJ717" s="76"/>
      <c r="BK717" s="76"/>
      <c r="BL717" s="76"/>
      <c r="BM717" s="76"/>
      <c r="BN717" s="76"/>
      <c r="BO717" s="76"/>
      <c r="BP717" s="76"/>
      <c r="BQ717" s="76"/>
      <c r="BR717" s="76"/>
      <c r="BS717" s="76"/>
      <c r="BT717" s="76"/>
      <c r="BU717" s="76"/>
      <c r="BV717" s="76"/>
      <c r="BW717" s="76"/>
      <c r="BX717" s="76"/>
      <c r="BY717" s="76"/>
      <c r="BZ717" s="76"/>
      <c r="CA717" s="76"/>
      <c r="CB717" s="76"/>
      <c r="CC717" s="76"/>
      <c r="CD717" s="76"/>
      <c r="CE717" s="76"/>
      <c r="CF717" s="76"/>
      <c r="CG717" s="76"/>
      <c r="CH717" s="76"/>
      <c r="CI717" s="76"/>
      <c r="CJ717" s="76"/>
      <c r="CK717" s="76"/>
      <c r="CL717" s="76"/>
      <c r="CN717" s="60"/>
      <c r="CO717" s="76"/>
      <c r="CP717" s="76"/>
      <c r="CQ717" s="76"/>
      <c r="CR717" s="76"/>
      <c r="CS717" s="76"/>
      <c r="CT717" s="76"/>
      <c r="CU717" s="76"/>
      <c r="CV717" s="76"/>
      <c r="CW717" s="76"/>
      <c r="CX717" s="76"/>
      <c r="CY717" s="76"/>
      <c r="CZ717" s="76"/>
      <c r="DA717" s="76"/>
      <c r="DB717" s="76"/>
      <c r="DC717" s="76"/>
      <c r="DD717" s="76"/>
      <c r="DE717" s="76"/>
      <c r="DF717" s="76"/>
      <c r="DG717" s="76"/>
      <c r="DH717" s="76"/>
      <c r="DI717" s="76"/>
      <c r="DJ717" s="76"/>
      <c r="DK717" s="76"/>
      <c r="DL717" s="76"/>
    </row>
    <row r="718" spans="2:116" x14ac:dyDescent="0.35">
      <c r="E718" s="8"/>
      <c r="H718" s="12"/>
      <c r="I718" s="60"/>
      <c r="J718" s="60"/>
      <c r="K718" s="15"/>
      <c r="L718" s="15"/>
      <c r="M718" s="15"/>
      <c r="N718" s="15"/>
      <c r="O718" s="15"/>
      <c r="P718" s="15"/>
      <c r="R718" s="15"/>
      <c r="S718" s="76"/>
      <c r="T718" s="76"/>
      <c r="U718" s="76"/>
      <c r="V718" s="76"/>
      <c r="W718" s="76"/>
      <c r="X718" s="76"/>
      <c r="Y718" s="76"/>
      <c r="Z718" s="76"/>
      <c r="AA718" s="76"/>
      <c r="AB718" s="76"/>
      <c r="AC718" s="76"/>
      <c r="AD718" s="76"/>
      <c r="AE718" s="76"/>
      <c r="AF718" s="76"/>
      <c r="AG718" s="76"/>
      <c r="AH718" s="76"/>
      <c r="AI718" s="76"/>
      <c r="AJ718" s="76"/>
      <c r="AK718" s="76"/>
      <c r="AL718" s="76"/>
      <c r="AM718" s="76"/>
      <c r="AN718" s="76"/>
      <c r="AO718" s="76"/>
      <c r="AP718" s="76"/>
      <c r="AQ718" s="76"/>
      <c r="AR718" s="76"/>
      <c r="AS718" s="76"/>
      <c r="AT718" s="76"/>
      <c r="AU718" s="76"/>
      <c r="AV718" s="76"/>
      <c r="AW718" s="76"/>
      <c r="AX718" s="76"/>
      <c r="AY718" s="76"/>
      <c r="AZ718" s="76"/>
      <c r="BA718" s="76"/>
      <c r="BB718" s="76"/>
      <c r="BC718" s="76"/>
      <c r="BD718" s="76"/>
      <c r="BE718" s="76"/>
      <c r="BF718" s="76"/>
      <c r="BG718" s="76"/>
      <c r="BH718" s="76"/>
      <c r="BI718" s="76"/>
      <c r="BJ718" s="76"/>
      <c r="BK718" s="76"/>
      <c r="BL718" s="76"/>
      <c r="BM718" s="76"/>
      <c r="BN718" s="76"/>
      <c r="BO718" s="76"/>
      <c r="BP718" s="76"/>
      <c r="BQ718" s="76"/>
      <c r="BR718" s="76"/>
      <c r="BS718" s="76"/>
      <c r="BT718" s="76"/>
      <c r="BU718" s="76"/>
      <c r="BV718" s="76"/>
      <c r="BW718" s="76"/>
      <c r="BX718" s="76"/>
      <c r="BY718" s="76"/>
      <c r="BZ718" s="76"/>
      <c r="CA718" s="76"/>
      <c r="CB718" s="76"/>
      <c r="CC718" s="76"/>
      <c r="CD718" s="76"/>
      <c r="CE718" s="76"/>
      <c r="CF718" s="76"/>
      <c r="CG718" s="76"/>
      <c r="CH718" s="76"/>
      <c r="CI718" s="76"/>
      <c r="CJ718" s="76"/>
      <c r="CK718" s="76"/>
      <c r="CL718" s="76"/>
      <c r="CN718" s="60"/>
      <c r="CO718" s="76"/>
      <c r="CP718" s="76"/>
      <c r="CQ718" s="76"/>
      <c r="CR718" s="76"/>
      <c r="CS718" s="76"/>
      <c r="CT718" s="76"/>
      <c r="CU718" s="76"/>
      <c r="CV718" s="76"/>
      <c r="CW718" s="76"/>
      <c r="CX718" s="76"/>
      <c r="CY718" s="76"/>
      <c r="CZ718" s="76"/>
      <c r="DA718" s="76"/>
      <c r="DB718" s="76"/>
      <c r="DC718" s="76"/>
      <c r="DD718" s="76"/>
      <c r="DE718" s="76"/>
      <c r="DF718" s="76"/>
      <c r="DG718" s="76"/>
      <c r="DH718" s="76"/>
      <c r="DI718" s="76"/>
      <c r="DJ718" s="76"/>
      <c r="DK718" s="76"/>
      <c r="DL718" s="76"/>
    </row>
    <row r="719" spans="2:116" x14ac:dyDescent="0.35">
      <c r="E719" s="8"/>
      <c r="H719" s="12"/>
      <c r="I719" s="60"/>
      <c r="J719" s="60"/>
      <c r="K719" s="15"/>
      <c r="L719" s="15"/>
      <c r="M719" s="15"/>
      <c r="N719" s="15"/>
      <c r="O719" s="15"/>
      <c r="P719" s="15"/>
      <c r="R719" s="15"/>
      <c r="S719" s="76"/>
      <c r="T719" s="76"/>
      <c r="U719" s="76"/>
      <c r="V719" s="76"/>
      <c r="W719" s="76"/>
      <c r="X719" s="76"/>
      <c r="Y719" s="76"/>
      <c r="Z719" s="76"/>
      <c r="AA719" s="76"/>
      <c r="AB719" s="76"/>
      <c r="AC719" s="76"/>
      <c r="AD719" s="76"/>
      <c r="AE719" s="76"/>
      <c r="AF719" s="76"/>
      <c r="AG719" s="76"/>
      <c r="AH719" s="76"/>
      <c r="AI719" s="76"/>
      <c r="AJ719" s="76"/>
      <c r="AK719" s="76"/>
      <c r="AL719" s="76"/>
      <c r="AM719" s="76"/>
      <c r="AN719" s="76"/>
      <c r="AO719" s="76"/>
      <c r="AP719" s="76"/>
      <c r="AQ719" s="76"/>
      <c r="AR719" s="76"/>
      <c r="AS719" s="76"/>
      <c r="AT719" s="76"/>
      <c r="AU719" s="76"/>
      <c r="AV719" s="76"/>
      <c r="AW719" s="76"/>
      <c r="AX719" s="76"/>
      <c r="AY719" s="76"/>
      <c r="AZ719" s="76"/>
      <c r="BA719" s="76"/>
      <c r="BB719" s="76"/>
      <c r="BC719" s="76"/>
      <c r="BD719" s="76"/>
      <c r="BE719" s="76"/>
      <c r="BF719" s="76"/>
      <c r="BG719" s="76"/>
      <c r="BH719" s="76"/>
      <c r="BI719" s="76"/>
      <c r="BJ719" s="76"/>
      <c r="BK719" s="76"/>
      <c r="BL719" s="76"/>
      <c r="BM719" s="76"/>
      <c r="BN719" s="76"/>
      <c r="BO719" s="76"/>
      <c r="BP719" s="76"/>
      <c r="BQ719" s="76"/>
      <c r="BR719" s="76"/>
      <c r="BS719" s="76"/>
      <c r="BT719" s="76"/>
      <c r="BU719" s="76"/>
      <c r="BV719" s="76"/>
      <c r="BW719" s="76"/>
      <c r="BX719" s="76"/>
      <c r="BY719" s="76"/>
      <c r="BZ719" s="76"/>
      <c r="CA719" s="76"/>
      <c r="CB719" s="76"/>
      <c r="CC719" s="76"/>
      <c r="CD719" s="76"/>
      <c r="CE719" s="76"/>
      <c r="CF719" s="76"/>
      <c r="CG719" s="76"/>
      <c r="CH719" s="76"/>
      <c r="CI719" s="76"/>
      <c r="CJ719" s="76"/>
      <c r="CK719" s="76"/>
      <c r="CL719" s="76"/>
      <c r="CN719" s="60"/>
      <c r="CO719" s="76"/>
      <c r="CP719" s="76"/>
      <c r="CQ719" s="76"/>
      <c r="CR719" s="76"/>
      <c r="CS719" s="76"/>
      <c r="CT719" s="76"/>
      <c r="CU719" s="76"/>
      <c r="CV719" s="76"/>
      <c r="CW719" s="76"/>
      <c r="CX719" s="76"/>
      <c r="CY719" s="76"/>
      <c r="CZ719" s="76"/>
      <c r="DA719" s="76"/>
      <c r="DB719" s="76"/>
      <c r="DC719" s="76"/>
      <c r="DD719" s="76"/>
      <c r="DE719" s="76"/>
      <c r="DF719" s="76"/>
      <c r="DG719" s="76"/>
      <c r="DH719" s="76"/>
      <c r="DI719" s="76"/>
      <c r="DJ719" s="76"/>
      <c r="DK719" s="76"/>
      <c r="DL719" s="76"/>
    </row>
    <row r="720" spans="2:116" x14ac:dyDescent="0.35">
      <c r="E720" s="8"/>
      <c r="H720" s="12"/>
      <c r="I720" s="60"/>
      <c r="J720" s="60"/>
      <c r="K720" s="15"/>
      <c r="L720" s="15"/>
      <c r="M720" s="15"/>
      <c r="N720" s="15"/>
      <c r="O720" s="15"/>
      <c r="P720" s="15"/>
      <c r="R720" s="15"/>
      <c r="S720" s="76"/>
      <c r="T720" s="76"/>
      <c r="U720" s="76"/>
      <c r="V720" s="76"/>
      <c r="W720" s="76"/>
      <c r="X720" s="76"/>
      <c r="Y720" s="76"/>
      <c r="Z720" s="76"/>
      <c r="AA720" s="76"/>
      <c r="AB720" s="76"/>
      <c r="AC720" s="76"/>
      <c r="AD720" s="76"/>
      <c r="AE720" s="76"/>
      <c r="AF720" s="76"/>
      <c r="AG720" s="76"/>
      <c r="AH720" s="76"/>
      <c r="AI720" s="76"/>
      <c r="AJ720" s="76"/>
      <c r="AK720" s="76"/>
      <c r="AL720" s="76"/>
      <c r="AM720" s="76"/>
      <c r="AN720" s="76"/>
      <c r="AO720" s="76"/>
      <c r="AP720" s="76"/>
      <c r="AQ720" s="76"/>
      <c r="AR720" s="76"/>
      <c r="AS720" s="76"/>
      <c r="AT720" s="76"/>
      <c r="AU720" s="76"/>
      <c r="AV720" s="76"/>
      <c r="AW720" s="76"/>
      <c r="AX720" s="76"/>
      <c r="AY720" s="76"/>
      <c r="AZ720" s="76"/>
      <c r="BA720" s="76"/>
      <c r="BB720" s="76"/>
      <c r="BC720" s="76"/>
      <c r="BD720" s="76"/>
      <c r="BE720" s="76"/>
      <c r="BF720" s="76"/>
      <c r="BG720" s="76"/>
      <c r="BH720" s="76"/>
      <c r="BI720" s="76"/>
      <c r="BJ720" s="76"/>
      <c r="BK720" s="76"/>
      <c r="BL720" s="76"/>
      <c r="BM720" s="76"/>
      <c r="BN720" s="76"/>
      <c r="BO720" s="76"/>
      <c r="BP720" s="76"/>
      <c r="BQ720" s="76"/>
      <c r="BR720" s="76"/>
      <c r="BS720" s="76"/>
      <c r="BT720" s="76"/>
      <c r="BU720" s="76"/>
      <c r="BV720" s="76"/>
      <c r="BW720" s="76"/>
      <c r="BX720" s="76"/>
      <c r="BY720" s="76"/>
      <c r="BZ720" s="76"/>
      <c r="CA720" s="76"/>
      <c r="CB720" s="76"/>
      <c r="CC720" s="76"/>
      <c r="CD720" s="76"/>
      <c r="CE720" s="76"/>
      <c r="CF720" s="76"/>
      <c r="CG720" s="76"/>
      <c r="CH720" s="76"/>
      <c r="CI720" s="76"/>
      <c r="CJ720" s="76"/>
      <c r="CK720" s="76"/>
      <c r="CL720" s="76"/>
      <c r="CN720" s="60"/>
      <c r="CO720" s="76"/>
      <c r="CP720" s="76"/>
      <c r="CQ720" s="76"/>
      <c r="CR720" s="76"/>
      <c r="CS720" s="76"/>
      <c r="CT720" s="76"/>
      <c r="CU720" s="76"/>
      <c r="CV720" s="76"/>
      <c r="CW720" s="76"/>
      <c r="CX720" s="76"/>
      <c r="CY720" s="76"/>
      <c r="CZ720" s="76"/>
      <c r="DA720" s="76"/>
      <c r="DB720" s="76"/>
      <c r="DC720" s="76"/>
      <c r="DD720" s="76"/>
      <c r="DE720" s="76"/>
      <c r="DF720" s="76"/>
      <c r="DG720" s="76"/>
      <c r="DH720" s="76"/>
      <c r="DI720" s="76"/>
      <c r="DJ720" s="76"/>
      <c r="DK720" s="76"/>
      <c r="DL720" s="76"/>
    </row>
    <row r="721" spans="5:116" x14ac:dyDescent="0.35">
      <c r="E721" s="8"/>
      <c r="H721" s="12"/>
      <c r="I721" s="60"/>
      <c r="J721" s="60"/>
      <c r="K721" s="15"/>
      <c r="L721" s="15"/>
      <c r="M721" s="15"/>
      <c r="N721" s="15"/>
      <c r="O721" s="15"/>
      <c r="P721" s="15"/>
      <c r="R721" s="15"/>
      <c r="S721" s="76"/>
      <c r="T721" s="76"/>
      <c r="U721" s="76"/>
      <c r="V721" s="76"/>
      <c r="W721" s="76"/>
      <c r="X721" s="76"/>
      <c r="Y721" s="76"/>
      <c r="Z721" s="76"/>
      <c r="AA721" s="76"/>
      <c r="AB721" s="76"/>
      <c r="AC721" s="76"/>
      <c r="AD721" s="76"/>
      <c r="AE721" s="76"/>
      <c r="AF721" s="76"/>
      <c r="AG721" s="76"/>
      <c r="AH721" s="76"/>
      <c r="AI721" s="76"/>
      <c r="AJ721" s="76"/>
      <c r="AK721" s="76"/>
      <c r="AL721" s="76"/>
      <c r="AM721" s="76"/>
      <c r="AN721" s="76"/>
      <c r="AO721" s="76"/>
      <c r="AP721" s="76"/>
      <c r="AQ721" s="76"/>
      <c r="AR721" s="76"/>
      <c r="AS721" s="76"/>
      <c r="AT721" s="76"/>
      <c r="AU721" s="76"/>
      <c r="AV721" s="76"/>
      <c r="AW721" s="76"/>
      <c r="AX721" s="76"/>
      <c r="AY721" s="76"/>
      <c r="AZ721" s="76"/>
      <c r="BA721" s="76"/>
      <c r="BB721" s="76"/>
      <c r="BC721" s="76"/>
      <c r="BD721" s="76"/>
      <c r="BE721" s="76"/>
      <c r="BF721" s="76"/>
      <c r="BG721" s="76"/>
      <c r="BH721" s="76"/>
      <c r="BI721" s="76"/>
      <c r="BJ721" s="76"/>
      <c r="BK721" s="76"/>
      <c r="BL721" s="76"/>
      <c r="BM721" s="76"/>
      <c r="BN721" s="76"/>
      <c r="BO721" s="76"/>
      <c r="BP721" s="76"/>
      <c r="BQ721" s="76"/>
      <c r="BR721" s="76"/>
      <c r="BS721" s="76"/>
      <c r="BT721" s="76"/>
      <c r="BU721" s="76"/>
      <c r="BV721" s="76"/>
      <c r="BW721" s="76"/>
      <c r="BX721" s="76"/>
      <c r="BY721" s="76"/>
      <c r="BZ721" s="76"/>
      <c r="CA721" s="76"/>
      <c r="CB721" s="76"/>
      <c r="CC721" s="76"/>
      <c r="CD721" s="76"/>
      <c r="CE721" s="76"/>
      <c r="CF721" s="76"/>
      <c r="CG721" s="76"/>
      <c r="CH721" s="76"/>
      <c r="CI721" s="76"/>
      <c r="CJ721" s="76"/>
      <c r="CK721" s="76"/>
      <c r="CL721" s="76"/>
      <c r="CN721" s="60"/>
      <c r="CO721" s="76"/>
      <c r="CP721" s="76"/>
      <c r="CQ721" s="76"/>
      <c r="CR721" s="76"/>
      <c r="CS721" s="76"/>
      <c r="CT721" s="76"/>
      <c r="CU721" s="76"/>
      <c r="CV721" s="76"/>
      <c r="CW721" s="76"/>
      <c r="CX721" s="76"/>
      <c r="CY721" s="76"/>
      <c r="CZ721" s="76"/>
      <c r="DA721" s="76"/>
      <c r="DB721" s="76"/>
      <c r="DC721" s="76"/>
      <c r="DD721" s="76"/>
      <c r="DE721" s="76"/>
      <c r="DF721" s="76"/>
      <c r="DG721" s="76"/>
      <c r="DH721" s="76"/>
      <c r="DI721" s="76"/>
      <c r="DJ721" s="76"/>
      <c r="DK721" s="76"/>
      <c r="DL721" s="76"/>
    </row>
    <row r="722" spans="5:116" x14ac:dyDescent="0.35">
      <c r="E722" s="8"/>
      <c r="H722" s="12"/>
      <c r="I722" s="60"/>
      <c r="J722" s="60"/>
      <c r="K722" s="15"/>
      <c r="L722" s="15"/>
      <c r="M722" s="15"/>
      <c r="N722" s="15"/>
      <c r="O722" s="15"/>
      <c r="P722" s="15"/>
      <c r="R722" s="15"/>
      <c r="S722" s="76"/>
      <c r="T722" s="76"/>
      <c r="U722" s="76"/>
      <c r="V722" s="76"/>
      <c r="W722" s="76"/>
      <c r="X722" s="76"/>
      <c r="Y722" s="76"/>
      <c r="Z722" s="76"/>
      <c r="AA722" s="76"/>
      <c r="AB722" s="76"/>
      <c r="AC722" s="76"/>
      <c r="AD722" s="76"/>
      <c r="AE722" s="76"/>
      <c r="AF722" s="76"/>
      <c r="AG722" s="76"/>
      <c r="AH722" s="76"/>
      <c r="AI722" s="76"/>
      <c r="AJ722" s="76"/>
      <c r="AK722" s="76"/>
      <c r="AL722" s="76"/>
      <c r="AM722" s="76"/>
      <c r="AN722" s="76"/>
      <c r="AO722" s="76"/>
      <c r="AP722" s="76"/>
      <c r="AQ722" s="76"/>
      <c r="AR722" s="76"/>
      <c r="AS722" s="76"/>
      <c r="AT722" s="76"/>
      <c r="AU722" s="76"/>
      <c r="AV722" s="76"/>
      <c r="AW722" s="76"/>
      <c r="AX722" s="76"/>
      <c r="AY722" s="76"/>
      <c r="AZ722" s="76"/>
      <c r="BA722" s="76"/>
      <c r="BB722" s="76"/>
      <c r="BC722" s="76"/>
      <c r="BD722" s="76"/>
      <c r="BE722" s="76"/>
      <c r="BF722" s="76"/>
      <c r="BG722" s="76"/>
      <c r="BH722" s="76"/>
      <c r="BI722" s="76"/>
      <c r="BJ722" s="76"/>
      <c r="BK722" s="76"/>
      <c r="BL722" s="76"/>
      <c r="BM722" s="76"/>
      <c r="BN722" s="76"/>
      <c r="BO722" s="76"/>
      <c r="BP722" s="76"/>
      <c r="BQ722" s="76"/>
      <c r="BR722" s="76"/>
      <c r="BS722" s="76"/>
      <c r="BT722" s="76"/>
      <c r="BU722" s="76"/>
      <c r="BV722" s="76"/>
      <c r="BW722" s="76"/>
      <c r="BX722" s="76"/>
      <c r="BY722" s="76"/>
      <c r="BZ722" s="76"/>
      <c r="CA722" s="76"/>
      <c r="CB722" s="76"/>
      <c r="CC722" s="76"/>
      <c r="CD722" s="76"/>
      <c r="CE722" s="76"/>
      <c r="CF722" s="76"/>
      <c r="CG722" s="76"/>
      <c r="CH722" s="76"/>
      <c r="CI722" s="76"/>
      <c r="CJ722" s="76"/>
      <c r="CK722" s="76"/>
      <c r="CL722" s="76"/>
      <c r="CN722" s="60"/>
      <c r="CO722" s="76"/>
      <c r="CP722" s="76"/>
      <c r="CQ722" s="76"/>
      <c r="CR722" s="76"/>
      <c r="CS722" s="76"/>
      <c r="CT722" s="76"/>
      <c r="CU722" s="76"/>
      <c r="CV722" s="76"/>
      <c r="CW722" s="76"/>
      <c r="CX722" s="76"/>
      <c r="CY722" s="76"/>
      <c r="CZ722" s="76"/>
      <c r="DA722" s="76"/>
      <c r="DB722" s="76"/>
      <c r="DC722" s="76"/>
      <c r="DD722" s="76"/>
      <c r="DE722" s="76"/>
      <c r="DF722" s="76"/>
      <c r="DG722" s="76"/>
      <c r="DH722" s="76"/>
      <c r="DI722" s="76"/>
      <c r="DJ722" s="76"/>
      <c r="DK722" s="76"/>
      <c r="DL722" s="76"/>
    </row>
    <row r="723" spans="5:116" x14ac:dyDescent="0.35">
      <c r="E723" s="8"/>
      <c r="H723" s="12"/>
      <c r="I723" s="60"/>
      <c r="J723" s="60"/>
      <c r="K723" s="15"/>
      <c r="L723" s="15"/>
      <c r="M723" s="15"/>
      <c r="N723" s="15"/>
      <c r="O723" s="15"/>
      <c r="P723" s="15"/>
      <c r="R723" s="15"/>
      <c r="S723" s="76"/>
      <c r="T723" s="76"/>
      <c r="U723" s="76"/>
      <c r="V723" s="76"/>
      <c r="W723" s="76"/>
      <c r="X723" s="76"/>
      <c r="Y723" s="76"/>
      <c r="Z723" s="76"/>
      <c r="AA723" s="76"/>
      <c r="AB723" s="76"/>
      <c r="AC723" s="76"/>
      <c r="AD723" s="76"/>
      <c r="AE723" s="76"/>
      <c r="AF723" s="76"/>
      <c r="AG723" s="76"/>
      <c r="AH723" s="76"/>
      <c r="AI723" s="76"/>
      <c r="AJ723" s="76"/>
      <c r="AK723" s="76"/>
      <c r="AL723" s="76"/>
      <c r="AM723" s="76"/>
      <c r="AN723" s="76"/>
      <c r="AO723" s="76"/>
      <c r="AP723" s="76"/>
      <c r="AQ723" s="76"/>
      <c r="AR723" s="76"/>
      <c r="AS723" s="76"/>
      <c r="AT723" s="76"/>
      <c r="AU723" s="76"/>
      <c r="AV723" s="76"/>
      <c r="AW723" s="76"/>
      <c r="AX723" s="76"/>
      <c r="AY723" s="76"/>
      <c r="AZ723" s="76"/>
      <c r="BA723" s="76"/>
      <c r="BB723" s="76"/>
      <c r="BC723" s="76"/>
      <c r="BD723" s="76"/>
      <c r="BE723" s="76"/>
      <c r="BF723" s="76"/>
      <c r="BG723" s="76"/>
      <c r="BH723" s="76"/>
      <c r="BI723" s="76"/>
      <c r="BJ723" s="76"/>
      <c r="BK723" s="76"/>
      <c r="BL723" s="76"/>
      <c r="BM723" s="76"/>
      <c r="BN723" s="76"/>
      <c r="BO723" s="76"/>
      <c r="BP723" s="76"/>
      <c r="BQ723" s="76"/>
      <c r="BR723" s="76"/>
      <c r="BS723" s="76"/>
      <c r="BT723" s="76"/>
      <c r="BU723" s="76"/>
      <c r="BV723" s="76"/>
      <c r="BW723" s="76"/>
      <c r="BX723" s="76"/>
      <c r="BY723" s="76"/>
      <c r="BZ723" s="76"/>
      <c r="CA723" s="76"/>
      <c r="CB723" s="76"/>
      <c r="CC723" s="76"/>
      <c r="CD723" s="76"/>
      <c r="CE723" s="76"/>
      <c r="CF723" s="76"/>
      <c r="CG723" s="76"/>
      <c r="CH723" s="76"/>
      <c r="CI723" s="76"/>
      <c r="CJ723" s="76"/>
      <c r="CK723" s="76"/>
      <c r="CL723" s="76"/>
      <c r="CN723" s="60"/>
      <c r="CO723" s="76"/>
      <c r="CP723" s="76"/>
      <c r="CQ723" s="76"/>
      <c r="CR723" s="76"/>
      <c r="CS723" s="76"/>
      <c r="CT723" s="76"/>
      <c r="CU723" s="76"/>
      <c r="CV723" s="76"/>
      <c r="CW723" s="76"/>
      <c r="CX723" s="76"/>
      <c r="CY723" s="76"/>
      <c r="CZ723" s="76"/>
      <c r="DA723" s="76"/>
      <c r="DB723" s="76"/>
      <c r="DC723" s="76"/>
      <c r="DD723" s="76"/>
      <c r="DE723" s="76"/>
      <c r="DF723" s="76"/>
      <c r="DG723" s="76"/>
      <c r="DH723" s="76"/>
      <c r="DI723" s="76"/>
      <c r="DJ723" s="76"/>
      <c r="DK723" s="76"/>
      <c r="DL723" s="76"/>
    </row>
    <row r="724" spans="5:116" x14ac:dyDescent="0.35">
      <c r="E724" s="8"/>
      <c r="H724" s="12"/>
      <c r="I724" s="60"/>
      <c r="J724" s="60"/>
      <c r="K724" s="15"/>
      <c r="L724" s="15"/>
      <c r="M724" s="15"/>
      <c r="N724" s="15"/>
      <c r="O724" s="15"/>
      <c r="P724" s="15"/>
      <c r="R724" s="15"/>
      <c r="S724" s="76"/>
      <c r="T724" s="76"/>
      <c r="U724" s="76"/>
      <c r="V724" s="76"/>
      <c r="W724" s="76"/>
      <c r="X724" s="76"/>
      <c r="Y724" s="76"/>
      <c r="Z724" s="76"/>
      <c r="AA724" s="76"/>
      <c r="AB724" s="76"/>
      <c r="AC724" s="76"/>
      <c r="AD724" s="76"/>
      <c r="AE724" s="76"/>
      <c r="AF724" s="76"/>
      <c r="AG724" s="76"/>
      <c r="AH724" s="76"/>
      <c r="AI724" s="76"/>
      <c r="AJ724" s="76"/>
      <c r="AK724" s="76"/>
      <c r="AL724" s="76"/>
      <c r="AM724" s="76"/>
      <c r="AN724" s="76"/>
      <c r="AO724" s="76"/>
      <c r="AP724" s="76"/>
      <c r="AQ724" s="76"/>
      <c r="AR724" s="76"/>
      <c r="AS724" s="76"/>
      <c r="AT724" s="76"/>
      <c r="AU724" s="76"/>
      <c r="AV724" s="76"/>
      <c r="AW724" s="76"/>
      <c r="AX724" s="76"/>
      <c r="AY724" s="76"/>
      <c r="AZ724" s="76"/>
      <c r="BA724" s="76"/>
      <c r="BB724" s="76"/>
      <c r="BC724" s="76"/>
      <c r="BD724" s="76"/>
      <c r="BE724" s="76"/>
      <c r="BF724" s="76"/>
      <c r="BG724" s="76"/>
      <c r="BH724" s="76"/>
      <c r="BI724" s="76"/>
      <c r="BJ724" s="76"/>
      <c r="BK724" s="76"/>
      <c r="BL724" s="76"/>
      <c r="BM724" s="76"/>
      <c r="BN724" s="76"/>
      <c r="BO724" s="76"/>
      <c r="BP724" s="76"/>
      <c r="BQ724" s="76"/>
      <c r="BR724" s="76"/>
      <c r="BS724" s="76"/>
      <c r="BT724" s="76"/>
      <c r="BU724" s="76"/>
      <c r="BV724" s="76"/>
      <c r="BW724" s="76"/>
      <c r="BX724" s="76"/>
      <c r="BY724" s="76"/>
      <c r="BZ724" s="76"/>
      <c r="CA724" s="76"/>
      <c r="CB724" s="76"/>
      <c r="CC724" s="76"/>
      <c r="CD724" s="76"/>
      <c r="CE724" s="76"/>
      <c r="CF724" s="76"/>
      <c r="CG724" s="76"/>
      <c r="CH724" s="76"/>
      <c r="CI724" s="76"/>
      <c r="CJ724" s="76"/>
      <c r="CK724" s="76"/>
      <c r="CL724" s="76"/>
      <c r="CN724" s="60"/>
      <c r="CO724" s="76"/>
      <c r="CP724" s="76"/>
      <c r="CQ724" s="76"/>
      <c r="CR724" s="76"/>
      <c r="CS724" s="76"/>
      <c r="CT724" s="76"/>
      <c r="CU724" s="76"/>
      <c r="CV724" s="76"/>
      <c r="CW724" s="76"/>
      <c r="CX724" s="76"/>
      <c r="CY724" s="76"/>
      <c r="CZ724" s="76"/>
      <c r="DA724" s="76"/>
      <c r="DB724" s="76"/>
      <c r="DC724" s="76"/>
      <c r="DD724" s="76"/>
      <c r="DE724" s="76"/>
      <c r="DF724" s="76"/>
      <c r="DG724" s="76"/>
      <c r="DH724" s="76"/>
      <c r="DI724" s="76"/>
      <c r="DJ724" s="76"/>
      <c r="DK724" s="76"/>
      <c r="DL724" s="76"/>
    </row>
    <row r="725" spans="5:116" x14ac:dyDescent="0.35">
      <c r="E725" s="8"/>
      <c r="H725" s="12"/>
      <c r="I725" s="60"/>
      <c r="J725" s="60"/>
      <c r="K725" s="15"/>
      <c r="L725" s="15"/>
      <c r="M725" s="15"/>
      <c r="N725" s="15"/>
      <c r="O725" s="15"/>
      <c r="P725" s="15"/>
      <c r="R725" s="15"/>
      <c r="S725" s="76"/>
      <c r="T725" s="76"/>
      <c r="U725" s="76"/>
      <c r="V725" s="76"/>
      <c r="W725" s="76"/>
      <c r="X725" s="76"/>
      <c r="Y725" s="76"/>
      <c r="Z725" s="76"/>
      <c r="AA725" s="76"/>
      <c r="AB725" s="76"/>
      <c r="AC725" s="76"/>
      <c r="AD725" s="76"/>
      <c r="AE725" s="76"/>
      <c r="AF725" s="76"/>
      <c r="AG725" s="76"/>
      <c r="AH725" s="76"/>
      <c r="AI725" s="76"/>
      <c r="AJ725" s="76"/>
      <c r="AK725" s="76"/>
      <c r="AL725" s="76"/>
      <c r="AM725" s="76"/>
      <c r="AN725" s="76"/>
      <c r="AO725" s="76"/>
      <c r="AP725" s="76"/>
      <c r="AQ725" s="76"/>
      <c r="AR725" s="76"/>
      <c r="AS725" s="76"/>
      <c r="AT725" s="76"/>
      <c r="AU725" s="76"/>
      <c r="AV725" s="76"/>
      <c r="AW725" s="76"/>
      <c r="AX725" s="76"/>
      <c r="AY725" s="76"/>
      <c r="AZ725" s="76"/>
      <c r="BA725" s="76"/>
      <c r="BB725" s="76"/>
      <c r="BC725" s="76"/>
      <c r="BD725" s="76"/>
      <c r="BE725" s="76"/>
      <c r="BF725" s="76"/>
      <c r="BG725" s="76"/>
      <c r="BH725" s="76"/>
      <c r="BI725" s="76"/>
      <c r="BJ725" s="76"/>
      <c r="BK725" s="76"/>
      <c r="BL725" s="76"/>
      <c r="BM725" s="76"/>
      <c r="BN725" s="76"/>
      <c r="BO725" s="76"/>
      <c r="BP725" s="76"/>
      <c r="BQ725" s="76"/>
      <c r="BR725" s="76"/>
      <c r="BS725" s="76"/>
      <c r="BT725" s="76"/>
      <c r="BU725" s="76"/>
      <c r="BV725" s="76"/>
      <c r="BW725" s="76"/>
      <c r="BX725" s="76"/>
      <c r="BY725" s="76"/>
      <c r="BZ725" s="76"/>
      <c r="CA725" s="76"/>
      <c r="CB725" s="76"/>
      <c r="CC725" s="76"/>
      <c r="CD725" s="76"/>
      <c r="CE725" s="76"/>
      <c r="CF725" s="76"/>
      <c r="CG725" s="76"/>
      <c r="CH725" s="76"/>
      <c r="CI725" s="76"/>
      <c r="CJ725" s="76"/>
      <c r="CK725" s="76"/>
      <c r="CL725" s="76"/>
      <c r="CN725" s="60"/>
      <c r="CO725" s="76"/>
      <c r="CP725" s="76"/>
      <c r="CQ725" s="76"/>
      <c r="CR725" s="76"/>
      <c r="CS725" s="76"/>
      <c r="CT725" s="76"/>
      <c r="CU725" s="76"/>
      <c r="CV725" s="76"/>
      <c r="CW725" s="76"/>
      <c r="CX725" s="76"/>
      <c r="CY725" s="76"/>
      <c r="CZ725" s="76"/>
      <c r="DA725" s="76"/>
      <c r="DB725" s="76"/>
      <c r="DC725" s="76"/>
      <c r="DD725" s="76"/>
      <c r="DE725" s="76"/>
      <c r="DF725" s="76"/>
      <c r="DG725" s="76"/>
      <c r="DH725" s="76"/>
      <c r="DI725" s="76"/>
      <c r="DJ725" s="76"/>
      <c r="DK725" s="76"/>
      <c r="DL725" s="76"/>
    </row>
    <row r="726" spans="5:116" x14ac:dyDescent="0.35">
      <c r="E726" s="8"/>
      <c r="H726" s="12"/>
      <c r="I726" s="60"/>
      <c r="J726" s="60"/>
      <c r="K726" s="15"/>
      <c r="L726" s="15"/>
      <c r="M726" s="15"/>
      <c r="N726" s="15"/>
      <c r="O726" s="15"/>
      <c r="P726" s="15"/>
      <c r="R726" s="15"/>
      <c r="S726" s="76"/>
      <c r="T726" s="76"/>
      <c r="U726" s="76"/>
      <c r="V726" s="76"/>
      <c r="W726" s="76"/>
      <c r="X726" s="76"/>
      <c r="Y726" s="76"/>
      <c r="Z726" s="76"/>
      <c r="AA726" s="76"/>
      <c r="AB726" s="76"/>
      <c r="AC726" s="76"/>
      <c r="AD726" s="76"/>
      <c r="AE726" s="76"/>
      <c r="AF726" s="76"/>
      <c r="AG726" s="76"/>
      <c r="AH726" s="76"/>
      <c r="AI726" s="76"/>
      <c r="AJ726" s="76"/>
      <c r="AK726" s="76"/>
      <c r="AL726" s="76"/>
      <c r="AM726" s="76"/>
      <c r="AN726" s="76"/>
      <c r="AO726" s="76"/>
      <c r="AP726" s="76"/>
      <c r="AQ726" s="76"/>
      <c r="AR726" s="76"/>
      <c r="AS726" s="76"/>
      <c r="AT726" s="76"/>
      <c r="AU726" s="76"/>
      <c r="AV726" s="76"/>
      <c r="AW726" s="76"/>
      <c r="AX726" s="76"/>
      <c r="AY726" s="76"/>
      <c r="AZ726" s="76"/>
      <c r="BA726" s="76"/>
      <c r="BB726" s="76"/>
      <c r="BC726" s="76"/>
      <c r="BD726" s="76"/>
      <c r="BE726" s="76"/>
      <c r="BF726" s="76"/>
      <c r="BG726" s="76"/>
      <c r="BH726" s="76"/>
      <c r="BI726" s="76"/>
      <c r="BJ726" s="76"/>
      <c r="BK726" s="76"/>
      <c r="BL726" s="76"/>
      <c r="BM726" s="76"/>
      <c r="BN726" s="76"/>
      <c r="BO726" s="76"/>
      <c r="BP726" s="76"/>
      <c r="BQ726" s="76"/>
      <c r="BR726" s="76"/>
      <c r="BS726" s="76"/>
      <c r="BT726" s="76"/>
      <c r="BU726" s="76"/>
      <c r="BV726" s="76"/>
      <c r="BW726" s="76"/>
      <c r="BX726" s="76"/>
      <c r="BY726" s="76"/>
      <c r="BZ726" s="76"/>
      <c r="CA726" s="76"/>
      <c r="CB726" s="76"/>
      <c r="CC726" s="76"/>
      <c r="CD726" s="76"/>
      <c r="CE726" s="76"/>
      <c r="CF726" s="76"/>
      <c r="CG726" s="76"/>
      <c r="CH726" s="76"/>
      <c r="CI726" s="76"/>
      <c r="CJ726" s="76"/>
      <c r="CK726" s="76"/>
      <c r="CL726" s="76"/>
      <c r="CN726" s="60"/>
      <c r="CO726" s="76"/>
      <c r="CP726" s="76"/>
      <c r="CQ726" s="76"/>
      <c r="CR726" s="76"/>
      <c r="CS726" s="76"/>
      <c r="CT726" s="76"/>
      <c r="CU726" s="76"/>
      <c r="CV726" s="76"/>
      <c r="CW726" s="76"/>
      <c r="CX726" s="76"/>
      <c r="CY726" s="76"/>
      <c r="CZ726" s="76"/>
      <c r="DA726" s="76"/>
      <c r="DB726" s="76"/>
      <c r="DC726" s="76"/>
      <c r="DD726" s="76"/>
      <c r="DE726" s="76"/>
      <c r="DF726" s="76"/>
      <c r="DG726" s="76"/>
      <c r="DH726" s="76"/>
      <c r="DI726" s="76"/>
      <c r="DJ726" s="76"/>
      <c r="DK726" s="76"/>
      <c r="DL726" s="76"/>
    </row>
    <row r="727" spans="5:116" x14ac:dyDescent="0.35">
      <c r="E727" s="8"/>
      <c r="H727" s="12"/>
      <c r="I727" s="60"/>
      <c r="J727" s="60"/>
      <c r="K727" s="15"/>
      <c r="L727" s="15"/>
      <c r="M727" s="15"/>
      <c r="N727" s="15"/>
      <c r="O727" s="15"/>
      <c r="P727" s="15"/>
      <c r="R727" s="15"/>
      <c r="S727" s="76"/>
      <c r="T727" s="76"/>
      <c r="U727" s="76"/>
      <c r="V727" s="76"/>
      <c r="W727" s="76"/>
      <c r="X727" s="76"/>
      <c r="Y727" s="76"/>
      <c r="Z727" s="76"/>
      <c r="AA727" s="76"/>
      <c r="AB727" s="76"/>
      <c r="AC727" s="76"/>
      <c r="AD727" s="76"/>
      <c r="AE727" s="76"/>
      <c r="AF727" s="76"/>
      <c r="AG727" s="76"/>
      <c r="AH727" s="76"/>
      <c r="AI727" s="76"/>
      <c r="AJ727" s="76"/>
      <c r="AK727" s="76"/>
      <c r="AL727" s="76"/>
      <c r="AM727" s="76"/>
      <c r="AN727" s="76"/>
      <c r="AO727" s="76"/>
      <c r="AP727" s="76"/>
      <c r="AQ727" s="76"/>
      <c r="AR727" s="76"/>
      <c r="AS727" s="76"/>
      <c r="AT727" s="76"/>
      <c r="AU727" s="76"/>
      <c r="AV727" s="76"/>
      <c r="AW727" s="76"/>
      <c r="AX727" s="76"/>
      <c r="AY727" s="76"/>
      <c r="AZ727" s="76"/>
      <c r="BA727" s="76"/>
      <c r="BB727" s="76"/>
      <c r="BC727" s="76"/>
      <c r="BD727" s="76"/>
      <c r="BE727" s="76"/>
      <c r="BF727" s="76"/>
      <c r="BG727" s="76"/>
      <c r="BH727" s="76"/>
      <c r="BI727" s="76"/>
      <c r="BJ727" s="76"/>
      <c r="BK727" s="76"/>
      <c r="BL727" s="76"/>
      <c r="BM727" s="76"/>
      <c r="BN727" s="76"/>
      <c r="BO727" s="76"/>
      <c r="BP727" s="76"/>
      <c r="BQ727" s="76"/>
      <c r="BR727" s="76"/>
      <c r="BS727" s="76"/>
      <c r="BT727" s="76"/>
      <c r="BU727" s="76"/>
      <c r="BV727" s="76"/>
      <c r="BW727" s="76"/>
      <c r="BX727" s="76"/>
      <c r="BY727" s="76"/>
      <c r="BZ727" s="76"/>
      <c r="CA727" s="76"/>
      <c r="CB727" s="76"/>
      <c r="CC727" s="76"/>
      <c r="CD727" s="76"/>
      <c r="CE727" s="76"/>
      <c r="CF727" s="76"/>
      <c r="CG727" s="76"/>
      <c r="CH727" s="76"/>
      <c r="CI727" s="76"/>
      <c r="CJ727" s="76"/>
      <c r="CK727" s="76"/>
      <c r="CL727" s="76"/>
      <c r="CN727" s="60"/>
      <c r="CO727" s="76"/>
      <c r="CP727" s="76"/>
      <c r="CQ727" s="76"/>
      <c r="CR727" s="76"/>
      <c r="CS727" s="76"/>
      <c r="CT727" s="76"/>
      <c r="CU727" s="76"/>
      <c r="CV727" s="76"/>
      <c r="CW727" s="76"/>
      <c r="CX727" s="76"/>
      <c r="CY727" s="76"/>
      <c r="CZ727" s="76"/>
      <c r="DA727" s="76"/>
      <c r="DB727" s="76"/>
      <c r="DC727" s="76"/>
      <c r="DD727" s="76"/>
      <c r="DE727" s="76"/>
      <c r="DF727" s="76"/>
      <c r="DG727" s="76"/>
      <c r="DH727" s="76"/>
      <c r="DI727" s="76"/>
      <c r="DJ727" s="76"/>
      <c r="DK727" s="76"/>
      <c r="DL727" s="76"/>
    </row>
    <row r="728" spans="5:116" x14ac:dyDescent="0.35">
      <c r="E728" s="8"/>
      <c r="H728" s="12"/>
      <c r="I728" s="60"/>
      <c r="J728" s="60"/>
      <c r="K728" s="15"/>
      <c r="L728" s="15"/>
      <c r="M728" s="15"/>
      <c r="N728" s="15"/>
      <c r="O728" s="15"/>
      <c r="P728" s="15"/>
      <c r="R728" s="15"/>
      <c r="S728" s="76"/>
      <c r="T728" s="76"/>
      <c r="U728" s="76"/>
      <c r="V728" s="76"/>
      <c r="W728" s="76"/>
      <c r="X728" s="76"/>
      <c r="Y728" s="76"/>
      <c r="Z728" s="76"/>
      <c r="AA728" s="76"/>
      <c r="AB728" s="76"/>
      <c r="AC728" s="76"/>
      <c r="AD728" s="76"/>
      <c r="AE728" s="76"/>
      <c r="AF728" s="76"/>
      <c r="AG728" s="76"/>
      <c r="AH728" s="76"/>
      <c r="AI728" s="76"/>
      <c r="AJ728" s="76"/>
      <c r="AK728" s="76"/>
      <c r="AL728" s="76"/>
      <c r="AM728" s="76"/>
      <c r="AN728" s="76"/>
      <c r="AO728" s="76"/>
      <c r="AP728" s="76"/>
      <c r="AQ728" s="76"/>
      <c r="AR728" s="76"/>
      <c r="AS728" s="76"/>
      <c r="AT728" s="76"/>
      <c r="AU728" s="76"/>
      <c r="AV728" s="76"/>
      <c r="AW728" s="76"/>
      <c r="AX728" s="76"/>
      <c r="AY728" s="76"/>
      <c r="AZ728" s="76"/>
      <c r="BA728" s="76"/>
      <c r="BB728" s="76"/>
      <c r="BC728" s="76"/>
      <c r="BD728" s="76"/>
      <c r="BE728" s="76"/>
      <c r="BF728" s="76"/>
      <c r="BG728" s="76"/>
      <c r="BH728" s="76"/>
      <c r="BI728" s="76"/>
      <c r="BJ728" s="76"/>
      <c r="BK728" s="76"/>
      <c r="BL728" s="76"/>
      <c r="BM728" s="76"/>
      <c r="BN728" s="76"/>
      <c r="BO728" s="76"/>
      <c r="BP728" s="76"/>
      <c r="BQ728" s="76"/>
      <c r="BR728" s="76"/>
      <c r="BS728" s="76"/>
      <c r="BT728" s="76"/>
      <c r="BU728" s="76"/>
      <c r="BV728" s="76"/>
      <c r="BW728" s="76"/>
      <c r="BX728" s="76"/>
      <c r="BY728" s="76"/>
      <c r="BZ728" s="76"/>
      <c r="CA728" s="76"/>
      <c r="CB728" s="76"/>
      <c r="CC728" s="76"/>
      <c r="CD728" s="76"/>
      <c r="CE728" s="76"/>
      <c r="CF728" s="76"/>
      <c r="CG728" s="76"/>
      <c r="CH728" s="76"/>
      <c r="CI728" s="76"/>
      <c r="CJ728" s="76"/>
      <c r="CK728" s="76"/>
      <c r="CL728" s="76"/>
      <c r="CN728" s="60"/>
      <c r="CO728" s="76"/>
      <c r="CP728" s="76"/>
      <c r="CQ728" s="76"/>
      <c r="CR728" s="76"/>
      <c r="CS728" s="76"/>
      <c r="CT728" s="76"/>
      <c r="CU728" s="76"/>
      <c r="CV728" s="76"/>
      <c r="CW728" s="76"/>
      <c r="CX728" s="76"/>
      <c r="CY728" s="76"/>
      <c r="CZ728" s="76"/>
      <c r="DA728" s="76"/>
      <c r="DB728" s="76"/>
      <c r="DC728" s="76"/>
      <c r="DD728" s="76"/>
      <c r="DE728" s="76"/>
      <c r="DF728" s="76"/>
      <c r="DG728" s="76"/>
      <c r="DH728" s="76"/>
      <c r="DI728" s="76"/>
      <c r="DJ728" s="76"/>
      <c r="DK728" s="76"/>
      <c r="DL728" s="76"/>
    </row>
    <row r="729" spans="5:116" x14ac:dyDescent="0.35">
      <c r="E729" s="8"/>
      <c r="H729" s="12"/>
      <c r="I729" s="60"/>
      <c r="J729" s="60"/>
      <c r="K729" s="15"/>
      <c r="L729" s="15"/>
      <c r="M729" s="15"/>
      <c r="N729" s="15"/>
      <c r="O729" s="15"/>
      <c r="P729" s="15"/>
      <c r="R729" s="15"/>
      <c r="S729" s="76"/>
      <c r="T729" s="76"/>
      <c r="U729" s="76"/>
      <c r="V729" s="76"/>
      <c r="W729" s="76"/>
      <c r="X729" s="76"/>
      <c r="Y729" s="76"/>
      <c r="Z729" s="76"/>
      <c r="AA729" s="76"/>
      <c r="AB729" s="76"/>
      <c r="AC729" s="76"/>
      <c r="AD729" s="76"/>
      <c r="AE729" s="76"/>
      <c r="AF729" s="76"/>
      <c r="AG729" s="76"/>
      <c r="AH729" s="76"/>
      <c r="AI729" s="76"/>
      <c r="AJ729" s="76"/>
      <c r="AK729" s="76"/>
      <c r="AL729" s="76"/>
      <c r="AM729" s="76"/>
      <c r="AN729" s="76"/>
      <c r="AO729" s="76"/>
      <c r="AP729" s="76"/>
      <c r="AQ729" s="76"/>
      <c r="AR729" s="76"/>
      <c r="AS729" s="76"/>
      <c r="AT729" s="76"/>
      <c r="AU729" s="76"/>
      <c r="AV729" s="76"/>
      <c r="AW729" s="76"/>
      <c r="AX729" s="76"/>
      <c r="AY729" s="76"/>
      <c r="AZ729" s="76"/>
      <c r="BA729" s="76"/>
      <c r="BB729" s="76"/>
      <c r="BC729" s="76"/>
      <c r="BD729" s="76"/>
      <c r="BE729" s="76"/>
      <c r="BF729" s="76"/>
      <c r="BG729" s="76"/>
      <c r="BH729" s="76"/>
      <c r="BI729" s="76"/>
      <c r="BJ729" s="76"/>
      <c r="BK729" s="76"/>
      <c r="BL729" s="76"/>
      <c r="BM729" s="76"/>
      <c r="BN729" s="76"/>
      <c r="BO729" s="76"/>
      <c r="BP729" s="76"/>
      <c r="BQ729" s="76"/>
      <c r="BR729" s="76"/>
      <c r="BS729" s="76"/>
      <c r="BT729" s="76"/>
      <c r="BU729" s="76"/>
      <c r="BV729" s="76"/>
      <c r="BW729" s="76"/>
      <c r="BX729" s="76"/>
      <c r="BY729" s="76"/>
      <c r="BZ729" s="76"/>
      <c r="CA729" s="76"/>
      <c r="CB729" s="76"/>
      <c r="CC729" s="76"/>
      <c r="CD729" s="76"/>
      <c r="CE729" s="76"/>
      <c r="CF729" s="76"/>
      <c r="CG729" s="76"/>
      <c r="CH729" s="76"/>
      <c r="CI729" s="76"/>
      <c r="CJ729" s="76"/>
      <c r="CK729" s="76"/>
      <c r="CL729" s="76"/>
      <c r="CN729" s="60"/>
      <c r="CO729" s="76"/>
      <c r="CP729" s="76"/>
      <c r="CQ729" s="76"/>
      <c r="CR729" s="76"/>
      <c r="CS729" s="76"/>
      <c r="CT729" s="76"/>
      <c r="CU729" s="76"/>
      <c r="CV729" s="76"/>
      <c r="CW729" s="76"/>
      <c r="CX729" s="76"/>
      <c r="CY729" s="76"/>
      <c r="CZ729" s="76"/>
      <c r="DA729" s="76"/>
      <c r="DB729" s="76"/>
      <c r="DC729" s="76"/>
      <c r="DD729" s="76"/>
      <c r="DE729" s="76"/>
      <c r="DF729" s="76"/>
      <c r="DG729" s="76"/>
      <c r="DH729" s="76"/>
      <c r="DI729" s="76"/>
      <c r="DJ729" s="76"/>
      <c r="DK729" s="76"/>
      <c r="DL729" s="76"/>
    </row>
    <row r="730" spans="5:116" x14ac:dyDescent="0.35">
      <c r="E730" s="8"/>
      <c r="H730" s="12"/>
      <c r="I730" s="60"/>
      <c r="J730" s="60"/>
      <c r="K730" s="15"/>
      <c r="L730" s="15"/>
      <c r="M730" s="15"/>
      <c r="N730" s="15"/>
      <c r="O730" s="15"/>
      <c r="P730" s="15"/>
      <c r="R730" s="15"/>
      <c r="S730" s="76"/>
      <c r="T730" s="76"/>
      <c r="U730" s="76"/>
      <c r="V730" s="76"/>
      <c r="W730" s="76"/>
      <c r="X730" s="76"/>
      <c r="Y730" s="76"/>
      <c r="Z730" s="76"/>
      <c r="AA730" s="76"/>
      <c r="AB730" s="76"/>
      <c r="AC730" s="76"/>
      <c r="AD730" s="76"/>
      <c r="AE730" s="76"/>
      <c r="AF730" s="76"/>
      <c r="AG730" s="76"/>
      <c r="AH730" s="76"/>
      <c r="AI730" s="76"/>
      <c r="AJ730" s="76"/>
      <c r="AK730" s="76"/>
      <c r="AL730" s="76"/>
      <c r="AM730" s="76"/>
      <c r="AN730" s="76"/>
      <c r="AO730" s="76"/>
      <c r="AP730" s="76"/>
      <c r="AQ730" s="76"/>
      <c r="AR730" s="76"/>
      <c r="AS730" s="76"/>
      <c r="AT730" s="76"/>
      <c r="AU730" s="76"/>
      <c r="AV730" s="76"/>
      <c r="AW730" s="76"/>
      <c r="AX730" s="76"/>
      <c r="AY730" s="76"/>
      <c r="AZ730" s="76"/>
      <c r="BA730" s="76"/>
      <c r="BB730" s="76"/>
      <c r="BC730" s="76"/>
      <c r="BD730" s="76"/>
      <c r="BE730" s="76"/>
      <c r="BF730" s="76"/>
      <c r="BG730" s="76"/>
      <c r="BH730" s="76"/>
      <c r="BI730" s="76"/>
      <c r="BJ730" s="76"/>
      <c r="BK730" s="76"/>
      <c r="BL730" s="76"/>
      <c r="BM730" s="76"/>
      <c r="BN730" s="76"/>
      <c r="BO730" s="76"/>
      <c r="BP730" s="76"/>
      <c r="BQ730" s="76"/>
      <c r="BR730" s="76"/>
      <c r="BS730" s="76"/>
      <c r="BT730" s="76"/>
      <c r="BU730" s="76"/>
      <c r="BV730" s="76"/>
      <c r="BW730" s="76"/>
      <c r="BX730" s="76"/>
      <c r="BY730" s="76"/>
      <c r="BZ730" s="76"/>
      <c r="CA730" s="76"/>
      <c r="CB730" s="76"/>
      <c r="CC730" s="76"/>
      <c r="CD730" s="76"/>
      <c r="CE730" s="76"/>
      <c r="CF730" s="76"/>
      <c r="CG730" s="76"/>
      <c r="CH730" s="76"/>
      <c r="CI730" s="76"/>
      <c r="CJ730" s="76"/>
      <c r="CK730" s="76"/>
      <c r="CL730" s="76"/>
      <c r="CN730" s="60"/>
      <c r="CO730" s="76"/>
      <c r="CP730" s="76"/>
      <c r="CQ730" s="76"/>
      <c r="CR730" s="76"/>
      <c r="CS730" s="76"/>
      <c r="CT730" s="76"/>
      <c r="CU730" s="76"/>
      <c r="CV730" s="76"/>
      <c r="CW730" s="76"/>
      <c r="CX730" s="76"/>
      <c r="CY730" s="76"/>
      <c r="CZ730" s="76"/>
      <c r="DA730" s="76"/>
      <c r="DB730" s="76"/>
      <c r="DC730" s="76"/>
      <c r="DD730" s="76"/>
      <c r="DE730" s="76"/>
      <c r="DF730" s="76"/>
      <c r="DG730" s="76"/>
      <c r="DH730" s="76"/>
      <c r="DI730" s="76"/>
      <c r="DJ730" s="76"/>
      <c r="DK730" s="76"/>
      <c r="DL730" s="76"/>
    </row>
    <row r="731" spans="5:116" x14ac:dyDescent="0.35">
      <c r="E731" s="8"/>
      <c r="H731" s="12"/>
      <c r="I731" s="60"/>
      <c r="J731" s="60"/>
      <c r="K731" s="15"/>
      <c r="L731" s="15"/>
      <c r="M731" s="15"/>
      <c r="N731" s="15"/>
      <c r="O731" s="15"/>
      <c r="P731" s="15"/>
      <c r="R731" s="15"/>
      <c r="S731" s="76"/>
      <c r="T731" s="76"/>
      <c r="U731" s="76"/>
      <c r="V731" s="76"/>
      <c r="W731" s="76"/>
      <c r="X731" s="76"/>
      <c r="Y731" s="76"/>
      <c r="Z731" s="76"/>
      <c r="AA731" s="76"/>
      <c r="AB731" s="76"/>
      <c r="AC731" s="76"/>
      <c r="AD731" s="76"/>
      <c r="AE731" s="76"/>
      <c r="AF731" s="76"/>
      <c r="AG731" s="76"/>
      <c r="AH731" s="76"/>
      <c r="AI731" s="76"/>
      <c r="AJ731" s="76"/>
      <c r="AK731" s="76"/>
      <c r="AL731" s="76"/>
      <c r="AM731" s="76"/>
      <c r="AN731" s="76"/>
      <c r="AO731" s="76"/>
      <c r="AP731" s="76"/>
      <c r="AQ731" s="76"/>
      <c r="AR731" s="76"/>
      <c r="AS731" s="76"/>
      <c r="AT731" s="76"/>
      <c r="AU731" s="76"/>
      <c r="AV731" s="76"/>
      <c r="AW731" s="76"/>
      <c r="AX731" s="76"/>
      <c r="AY731" s="76"/>
      <c r="AZ731" s="76"/>
      <c r="BA731" s="76"/>
      <c r="BB731" s="76"/>
      <c r="BC731" s="76"/>
      <c r="BD731" s="76"/>
      <c r="BE731" s="76"/>
      <c r="BF731" s="76"/>
      <c r="BG731" s="76"/>
      <c r="BH731" s="76"/>
      <c r="BI731" s="76"/>
      <c r="BJ731" s="76"/>
      <c r="BK731" s="76"/>
      <c r="BL731" s="76"/>
      <c r="BM731" s="76"/>
      <c r="BN731" s="76"/>
      <c r="BO731" s="76"/>
      <c r="BP731" s="76"/>
      <c r="BQ731" s="76"/>
      <c r="BR731" s="76"/>
      <c r="BS731" s="76"/>
      <c r="BT731" s="76"/>
      <c r="BU731" s="76"/>
      <c r="BV731" s="76"/>
      <c r="BW731" s="76"/>
      <c r="BX731" s="76"/>
      <c r="BY731" s="76"/>
      <c r="BZ731" s="76"/>
      <c r="CA731" s="76"/>
      <c r="CB731" s="76"/>
      <c r="CC731" s="76"/>
      <c r="CD731" s="76"/>
      <c r="CE731" s="76"/>
      <c r="CF731" s="76"/>
      <c r="CG731" s="76"/>
      <c r="CH731" s="76"/>
      <c r="CI731" s="76"/>
      <c r="CJ731" s="76"/>
      <c r="CK731" s="76"/>
      <c r="CL731" s="76"/>
      <c r="CN731" s="60"/>
      <c r="CO731" s="76"/>
      <c r="CP731" s="76"/>
      <c r="CQ731" s="76"/>
      <c r="CR731" s="76"/>
      <c r="CS731" s="76"/>
      <c r="CT731" s="76"/>
      <c r="CU731" s="76"/>
      <c r="CV731" s="76"/>
      <c r="CW731" s="76"/>
      <c r="CX731" s="76"/>
      <c r="CY731" s="76"/>
      <c r="CZ731" s="76"/>
      <c r="DA731" s="76"/>
      <c r="DB731" s="76"/>
      <c r="DC731" s="76"/>
      <c r="DD731" s="76"/>
      <c r="DE731" s="76"/>
      <c r="DF731" s="76"/>
      <c r="DG731" s="76"/>
      <c r="DH731" s="76"/>
      <c r="DI731" s="76"/>
      <c r="DJ731" s="76"/>
      <c r="DK731" s="76"/>
      <c r="DL731" s="76"/>
    </row>
    <row r="732" spans="5:116" x14ac:dyDescent="0.35">
      <c r="E732" s="8"/>
      <c r="H732" s="12"/>
      <c r="I732" s="60"/>
      <c r="J732" s="60"/>
      <c r="K732" s="15"/>
      <c r="L732" s="15"/>
      <c r="M732" s="15"/>
      <c r="N732" s="15"/>
      <c r="O732" s="15"/>
      <c r="P732" s="15"/>
      <c r="R732" s="15"/>
      <c r="S732" s="76"/>
      <c r="T732" s="76"/>
      <c r="U732" s="76"/>
      <c r="V732" s="76"/>
      <c r="W732" s="76"/>
      <c r="X732" s="76"/>
      <c r="Y732" s="76"/>
      <c r="Z732" s="76"/>
      <c r="AA732" s="76"/>
      <c r="AB732" s="76"/>
      <c r="AC732" s="76"/>
      <c r="AD732" s="76"/>
      <c r="AE732" s="76"/>
      <c r="AF732" s="76"/>
      <c r="AG732" s="76"/>
      <c r="AH732" s="76"/>
      <c r="AI732" s="76"/>
      <c r="AJ732" s="76"/>
      <c r="AK732" s="76"/>
      <c r="AL732" s="76"/>
      <c r="AM732" s="76"/>
      <c r="AN732" s="76"/>
      <c r="AO732" s="76"/>
      <c r="AP732" s="76"/>
      <c r="AQ732" s="76"/>
      <c r="AR732" s="76"/>
      <c r="AS732" s="76"/>
      <c r="AT732" s="76"/>
      <c r="AU732" s="76"/>
      <c r="AV732" s="76"/>
      <c r="AW732" s="76"/>
      <c r="AX732" s="76"/>
      <c r="AY732" s="76"/>
      <c r="AZ732" s="76"/>
      <c r="BA732" s="76"/>
      <c r="BB732" s="76"/>
      <c r="BC732" s="76"/>
      <c r="BD732" s="76"/>
      <c r="BE732" s="76"/>
      <c r="BF732" s="76"/>
      <c r="BG732" s="76"/>
      <c r="BH732" s="76"/>
      <c r="BI732" s="76"/>
      <c r="BJ732" s="76"/>
      <c r="BK732" s="76"/>
      <c r="BL732" s="76"/>
      <c r="BM732" s="76"/>
      <c r="BN732" s="76"/>
      <c r="BO732" s="76"/>
      <c r="BP732" s="76"/>
      <c r="BQ732" s="76"/>
      <c r="BR732" s="76"/>
      <c r="BS732" s="76"/>
      <c r="BT732" s="76"/>
      <c r="BU732" s="76"/>
      <c r="BV732" s="76"/>
      <c r="BW732" s="76"/>
      <c r="BX732" s="76"/>
      <c r="BY732" s="76"/>
      <c r="BZ732" s="76"/>
      <c r="CA732" s="76"/>
      <c r="CB732" s="76"/>
      <c r="CC732" s="76"/>
      <c r="CD732" s="76"/>
      <c r="CE732" s="76"/>
      <c r="CF732" s="76"/>
      <c r="CG732" s="76"/>
      <c r="CH732" s="76"/>
      <c r="CI732" s="76"/>
      <c r="CJ732" s="76"/>
      <c r="CK732" s="76"/>
      <c r="CL732" s="76"/>
      <c r="CN732" s="60"/>
      <c r="CO732" s="76"/>
      <c r="CP732" s="76"/>
      <c r="CQ732" s="76"/>
      <c r="CR732" s="76"/>
      <c r="CS732" s="76"/>
      <c r="CT732" s="76"/>
      <c r="CU732" s="76"/>
      <c r="CV732" s="76"/>
      <c r="CW732" s="76"/>
      <c r="CX732" s="76"/>
      <c r="CY732" s="76"/>
      <c r="CZ732" s="76"/>
      <c r="DA732" s="76"/>
      <c r="DB732" s="76"/>
      <c r="DC732" s="76"/>
      <c r="DD732" s="76"/>
      <c r="DE732" s="76"/>
      <c r="DF732" s="76"/>
      <c r="DG732" s="76"/>
      <c r="DH732" s="76"/>
      <c r="DI732" s="76"/>
      <c r="DJ732" s="76"/>
      <c r="DK732" s="76"/>
      <c r="DL732" s="76"/>
    </row>
    <row r="733" spans="5:116" x14ac:dyDescent="0.35">
      <c r="E733" s="8"/>
      <c r="H733" s="12"/>
      <c r="I733" s="60"/>
      <c r="J733" s="60"/>
      <c r="K733" s="15"/>
      <c r="L733" s="15"/>
      <c r="M733" s="15"/>
      <c r="N733" s="15"/>
      <c r="O733" s="15"/>
      <c r="P733" s="15"/>
      <c r="R733" s="15"/>
      <c r="S733" s="76"/>
      <c r="T733" s="76"/>
      <c r="U733" s="76"/>
      <c r="V733" s="76"/>
      <c r="W733" s="76"/>
      <c r="X733" s="76"/>
      <c r="Y733" s="76"/>
      <c r="Z733" s="76"/>
      <c r="AA733" s="76"/>
      <c r="AB733" s="76"/>
      <c r="AC733" s="76"/>
      <c r="AD733" s="76"/>
      <c r="AE733" s="76"/>
      <c r="AF733" s="76"/>
      <c r="AG733" s="76"/>
      <c r="AH733" s="76"/>
      <c r="AI733" s="76"/>
      <c r="AJ733" s="76"/>
      <c r="AK733" s="76"/>
      <c r="AL733" s="76"/>
      <c r="AM733" s="76"/>
      <c r="AN733" s="76"/>
      <c r="AO733" s="76"/>
      <c r="AP733" s="76"/>
      <c r="AQ733" s="76"/>
      <c r="AR733" s="76"/>
      <c r="AS733" s="76"/>
      <c r="AT733" s="76"/>
      <c r="AU733" s="76"/>
      <c r="AV733" s="76"/>
      <c r="AW733" s="76"/>
      <c r="AX733" s="76"/>
      <c r="AY733" s="76"/>
      <c r="AZ733" s="76"/>
      <c r="BA733" s="76"/>
      <c r="BB733" s="76"/>
      <c r="BC733" s="76"/>
      <c r="BD733" s="76"/>
      <c r="BE733" s="76"/>
      <c r="BF733" s="76"/>
      <c r="BG733" s="76"/>
      <c r="BH733" s="76"/>
      <c r="BI733" s="76"/>
      <c r="BJ733" s="76"/>
      <c r="BK733" s="76"/>
      <c r="BL733" s="76"/>
      <c r="BM733" s="76"/>
      <c r="BN733" s="76"/>
      <c r="BO733" s="76"/>
      <c r="BP733" s="76"/>
      <c r="BQ733" s="76"/>
      <c r="BR733" s="76"/>
      <c r="BS733" s="76"/>
      <c r="BT733" s="76"/>
      <c r="BU733" s="76"/>
      <c r="BV733" s="76"/>
      <c r="BW733" s="76"/>
      <c r="BX733" s="76"/>
      <c r="BY733" s="76"/>
      <c r="BZ733" s="76"/>
      <c r="CA733" s="76"/>
      <c r="CB733" s="76"/>
      <c r="CC733" s="76"/>
      <c r="CD733" s="76"/>
      <c r="CE733" s="76"/>
      <c r="CF733" s="76"/>
      <c r="CG733" s="76"/>
      <c r="CH733" s="76"/>
      <c r="CI733" s="76"/>
      <c r="CJ733" s="76"/>
      <c r="CK733" s="76"/>
      <c r="CL733" s="76"/>
      <c r="CN733" s="60"/>
      <c r="CO733" s="76"/>
      <c r="CP733" s="76"/>
      <c r="CQ733" s="76"/>
      <c r="CR733" s="76"/>
      <c r="CS733" s="76"/>
      <c r="CT733" s="76"/>
      <c r="CU733" s="76"/>
      <c r="CV733" s="76"/>
      <c r="CW733" s="76"/>
      <c r="CX733" s="76"/>
      <c r="CY733" s="76"/>
      <c r="CZ733" s="76"/>
      <c r="DA733" s="76"/>
      <c r="DB733" s="76"/>
      <c r="DC733" s="76"/>
      <c r="DD733" s="76"/>
      <c r="DE733" s="76"/>
      <c r="DF733" s="76"/>
      <c r="DG733" s="76"/>
      <c r="DH733" s="76"/>
      <c r="DI733" s="76"/>
      <c r="DJ733" s="76"/>
      <c r="DK733" s="76"/>
      <c r="DL733" s="76"/>
    </row>
    <row r="734" spans="5:116" x14ac:dyDescent="0.35">
      <c r="E734" s="8"/>
      <c r="H734" s="12"/>
      <c r="I734" s="60"/>
      <c r="J734" s="60"/>
      <c r="K734" s="15"/>
      <c r="L734" s="15"/>
      <c r="M734" s="15"/>
      <c r="N734" s="15"/>
      <c r="O734" s="15"/>
      <c r="P734" s="15"/>
      <c r="R734" s="15"/>
      <c r="S734" s="76"/>
      <c r="T734" s="76"/>
      <c r="U734" s="76"/>
      <c r="V734" s="76"/>
      <c r="W734" s="76"/>
      <c r="X734" s="76"/>
      <c r="Y734" s="76"/>
      <c r="Z734" s="76"/>
      <c r="AA734" s="76"/>
      <c r="AB734" s="76"/>
      <c r="AC734" s="76"/>
      <c r="AD734" s="76"/>
      <c r="AE734" s="76"/>
      <c r="AF734" s="76"/>
      <c r="AG734" s="76"/>
      <c r="AH734" s="76"/>
      <c r="AI734" s="76"/>
      <c r="AJ734" s="76"/>
      <c r="AK734" s="76"/>
      <c r="AL734" s="76"/>
      <c r="AM734" s="76"/>
      <c r="AN734" s="76"/>
      <c r="AO734" s="76"/>
      <c r="AP734" s="76"/>
      <c r="AQ734" s="76"/>
      <c r="AR734" s="76"/>
      <c r="AS734" s="76"/>
      <c r="AT734" s="76"/>
      <c r="AU734" s="76"/>
      <c r="AV734" s="76"/>
      <c r="AW734" s="76"/>
      <c r="AX734" s="76"/>
      <c r="AY734" s="76"/>
      <c r="AZ734" s="76"/>
      <c r="BA734" s="76"/>
      <c r="BB734" s="76"/>
      <c r="BC734" s="76"/>
      <c r="BD734" s="76"/>
      <c r="BE734" s="76"/>
      <c r="BF734" s="76"/>
      <c r="BG734" s="76"/>
      <c r="BH734" s="76"/>
      <c r="BI734" s="76"/>
      <c r="BJ734" s="76"/>
      <c r="BK734" s="76"/>
      <c r="BL734" s="76"/>
      <c r="BM734" s="76"/>
      <c r="BN734" s="76"/>
      <c r="BO734" s="76"/>
      <c r="BP734" s="76"/>
      <c r="BQ734" s="76"/>
      <c r="BR734" s="76"/>
      <c r="BS734" s="76"/>
      <c r="BT734" s="76"/>
      <c r="BU734" s="76"/>
      <c r="BV734" s="76"/>
      <c r="BW734" s="76"/>
      <c r="BX734" s="76"/>
      <c r="BY734" s="76"/>
      <c r="BZ734" s="76"/>
      <c r="CA734" s="76"/>
      <c r="CB734" s="76"/>
      <c r="CC734" s="76"/>
      <c r="CD734" s="76"/>
      <c r="CE734" s="76"/>
      <c r="CF734" s="76"/>
      <c r="CG734" s="76"/>
      <c r="CH734" s="76"/>
      <c r="CI734" s="76"/>
      <c r="CJ734" s="76"/>
      <c r="CK734" s="76"/>
      <c r="CL734" s="76"/>
      <c r="CN734" s="60"/>
      <c r="CO734" s="76"/>
      <c r="CP734" s="76"/>
      <c r="CQ734" s="76"/>
      <c r="CR734" s="76"/>
      <c r="CS734" s="76"/>
      <c r="CT734" s="76"/>
      <c r="CU734" s="76"/>
      <c r="CV734" s="76"/>
      <c r="CW734" s="76"/>
      <c r="CX734" s="76"/>
      <c r="CY734" s="76"/>
      <c r="CZ734" s="76"/>
      <c r="DA734" s="76"/>
      <c r="DB734" s="76"/>
      <c r="DC734" s="76"/>
      <c r="DD734" s="76"/>
      <c r="DE734" s="76"/>
      <c r="DF734" s="76"/>
      <c r="DG734" s="76"/>
      <c r="DH734" s="76"/>
      <c r="DI734" s="76"/>
      <c r="DJ734" s="76"/>
      <c r="DK734" s="76"/>
      <c r="DL734" s="76"/>
    </row>
    <row r="735" spans="5:116" x14ac:dyDescent="0.35">
      <c r="E735" s="8"/>
      <c r="H735" s="12"/>
      <c r="I735" s="60"/>
      <c r="J735" s="60"/>
      <c r="K735" s="15"/>
      <c r="L735" s="15"/>
      <c r="M735" s="15"/>
      <c r="N735" s="15"/>
      <c r="O735" s="15"/>
      <c r="P735" s="15"/>
      <c r="R735" s="15"/>
      <c r="S735" s="76"/>
      <c r="T735" s="76"/>
      <c r="U735" s="76"/>
      <c r="V735" s="76"/>
      <c r="W735" s="76"/>
      <c r="X735" s="76"/>
      <c r="Y735" s="76"/>
      <c r="Z735" s="76"/>
      <c r="AA735" s="76"/>
      <c r="AB735" s="76"/>
      <c r="AC735" s="76"/>
      <c r="AD735" s="76"/>
      <c r="AE735" s="76"/>
      <c r="AF735" s="76"/>
      <c r="AG735" s="76"/>
      <c r="AH735" s="76"/>
      <c r="AI735" s="76"/>
      <c r="AJ735" s="76"/>
      <c r="AK735" s="76"/>
      <c r="AL735" s="76"/>
      <c r="AM735" s="76"/>
      <c r="AN735" s="76"/>
      <c r="AO735" s="76"/>
      <c r="AP735" s="76"/>
      <c r="AQ735" s="76"/>
      <c r="AR735" s="76"/>
      <c r="AS735" s="76"/>
      <c r="AT735" s="76"/>
      <c r="AU735" s="76"/>
      <c r="AV735" s="76"/>
      <c r="AW735" s="76"/>
      <c r="AX735" s="76"/>
      <c r="AY735" s="76"/>
      <c r="AZ735" s="76"/>
      <c r="BA735" s="76"/>
      <c r="BB735" s="76"/>
      <c r="BC735" s="76"/>
      <c r="BD735" s="76"/>
      <c r="BE735" s="76"/>
      <c r="BF735" s="76"/>
      <c r="BG735" s="76"/>
      <c r="BH735" s="76"/>
      <c r="BI735" s="76"/>
      <c r="BJ735" s="76"/>
      <c r="BK735" s="76"/>
      <c r="BL735" s="76"/>
      <c r="BM735" s="76"/>
      <c r="BN735" s="76"/>
      <c r="BO735" s="76"/>
      <c r="BP735" s="76"/>
      <c r="BQ735" s="76"/>
      <c r="BR735" s="76"/>
      <c r="BS735" s="76"/>
      <c r="BT735" s="76"/>
      <c r="BU735" s="76"/>
      <c r="BV735" s="76"/>
      <c r="BW735" s="76"/>
      <c r="BX735" s="76"/>
      <c r="BY735" s="76"/>
      <c r="BZ735" s="76"/>
      <c r="CA735" s="76"/>
      <c r="CB735" s="76"/>
      <c r="CC735" s="76"/>
      <c r="CD735" s="76"/>
      <c r="CE735" s="76"/>
      <c r="CF735" s="76"/>
      <c r="CG735" s="76"/>
      <c r="CH735" s="76"/>
      <c r="CI735" s="76"/>
      <c r="CJ735" s="76"/>
      <c r="CK735" s="76"/>
      <c r="CL735" s="76"/>
      <c r="CN735" s="60"/>
      <c r="CO735" s="76"/>
      <c r="CP735" s="76"/>
      <c r="CQ735" s="76"/>
      <c r="CR735" s="76"/>
      <c r="CS735" s="76"/>
      <c r="CT735" s="76"/>
      <c r="CU735" s="76"/>
      <c r="CV735" s="76"/>
      <c r="CW735" s="76"/>
      <c r="CX735" s="76"/>
      <c r="CY735" s="76"/>
      <c r="CZ735" s="76"/>
      <c r="DA735" s="76"/>
      <c r="DB735" s="76"/>
      <c r="DC735" s="76"/>
      <c r="DD735" s="76"/>
      <c r="DE735" s="76"/>
      <c r="DF735" s="76"/>
      <c r="DG735" s="76"/>
      <c r="DH735" s="76"/>
      <c r="DI735" s="76"/>
      <c r="DJ735" s="76"/>
      <c r="DK735" s="76"/>
      <c r="DL735" s="76"/>
    </row>
    <row r="736" spans="5:116" x14ac:dyDescent="0.35">
      <c r="E736" s="8"/>
      <c r="H736" s="12"/>
      <c r="I736" s="60"/>
      <c r="J736" s="60"/>
      <c r="K736" s="15"/>
      <c r="L736" s="15"/>
      <c r="M736" s="15"/>
      <c r="N736" s="15"/>
      <c r="O736" s="15"/>
      <c r="P736" s="15"/>
      <c r="R736" s="15"/>
      <c r="S736" s="76"/>
      <c r="T736" s="76"/>
      <c r="U736" s="76"/>
      <c r="V736" s="76"/>
      <c r="W736" s="76"/>
      <c r="X736" s="76"/>
      <c r="Y736" s="76"/>
      <c r="Z736" s="76"/>
      <c r="AA736" s="76"/>
      <c r="AB736" s="76"/>
      <c r="AC736" s="76"/>
      <c r="AD736" s="76"/>
      <c r="AE736" s="76"/>
      <c r="AF736" s="76"/>
      <c r="AG736" s="76"/>
      <c r="AH736" s="76"/>
      <c r="AI736" s="76"/>
      <c r="AJ736" s="76"/>
      <c r="AK736" s="76"/>
      <c r="AL736" s="76"/>
      <c r="AM736" s="76"/>
      <c r="AN736" s="76"/>
      <c r="AO736" s="76"/>
      <c r="AP736" s="76"/>
      <c r="AQ736" s="76"/>
      <c r="AR736" s="76"/>
      <c r="AS736" s="76"/>
      <c r="AT736" s="76"/>
      <c r="AU736" s="76"/>
      <c r="AV736" s="76"/>
      <c r="AW736" s="76"/>
      <c r="AX736" s="76"/>
      <c r="AY736" s="76"/>
      <c r="AZ736" s="76"/>
      <c r="BA736" s="76"/>
      <c r="BB736" s="76"/>
      <c r="BC736" s="76"/>
      <c r="BD736" s="76"/>
      <c r="BE736" s="76"/>
      <c r="BF736" s="76"/>
      <c r="BG736" s="76"/>
      <c r="BH736" s="76"/>
      <c r="BI736" s="76"/>
      <c r="BJ736" s="76"/>
      <c r="BK736" s="76"/>
      <c r="BL736" s="76"/>
      <c r="BM736" s="76"/>
      <c r="BN736" s="76"/>
      <c r="BO736" s="76"/>
      <c r="BP736" s="76"/>
      <c r="BQ736" s="76"/>
      <c r="BR736" s="76"/>
      <c r="BS736" s="76"/>
      <c r="BT736" s="76"/>
      <c r="BU736" s="76"/>
      <c r="BV736" s="76"/>
      <c r="BW736" s="76"/>
      <c r="BX736" s="76"/>
      <c r="BY736" s="76"/>
      <c r="BZ736" s="76"/>
      <c r="CA736" s="76"/>
      <c r="CB736" s="76"/>
      <c r="CC736" s="76"/>
      <c r="CD736" s="76"/>
      <c r="CE736" s="76"/>
      <c r="CF736" s="76"/>
      <c r="CG736" s="76"/>
      <c r="CH736" s="76"/>
      <c r="CI736" s="76"/>
      <c r="CJ736" s="76"/>
      <c r="CK736" s="76"/>
      <c r="CL736" s="76"/>
      <c r="CN736" s="60"/>
      <c r="CO736" s="76"/>
      <c r="CP736" s="76"/>
      <c r="CQ736" s="76"/>
      <c r="CR736" s="76"/>
      <c r="CS736" s="76"/>
      <c r="CT736" s="76"/>
      <c r="CU736" s="76"/>
      <c r="CV736" s="76"/>
      <c r="CW736" s="76"/>
      <c r="CX736" s="76"/>
      <c r="CY736" s="76"/>
      <c r="CZ736" s="76"/>
      <c r="DA736" s="76"/>
      <c r="DB736" s="76"/>
      <c r="DC736" s="76"/>
      <c r="DD736" s="76"/>
      <c r="DE736" s="76"/>
      <c r="DF736" s="76"/>
      <c r="DG736" s="76"/>
      <c r="DH736" s="76"/>
      <c r="DI736" s="76"/>
      <c r="DJ736" s="76"/>
      <c r="DK736" s="76"/>
      <c r="DL736" s="76"/>
    </row>
    <row r="737" spans="5:116" x14ac:dyDescent="0.35">
      <c r="E737" s="8"/>
      <c r="H737" s="12"/>
      <c r="I737" s="60"/>
      <c r="J737" s="60"/>
      <c r="K737" s="15"/>
      <c r="L737" s="15"/>
      <c r="M737" s="15"/>
      <c r="N737" s="15"/>
      <c r="O737" s="15"/>
      <c r="P737" s="15"/>
      <c r="R737" s="15"/>
      <c r="S737" s="76"/>
      <c r="T737" s="76"/>
      <c r="U737" s="76"/>
      <c r="V737" s="76"/>
      <c r="W737" s="76"/>
      <c r="X737" s="76"/>
      <c r="Y737" s="76"/>
      <c r="Z737" s="76"/>
      <c r="AA737" s="76"/>
      <c r="AB737" s="76"/>
      <c r="AC737" s="76"/>
      <c r="AD737" s="76"/>
      <c r="AE737" s="76"/>
      <c r="AF737" s="76"/>
      <c r="AG737" s="76"/>
      <c r="AH737" s="76"/>
      <c r="AI737" s="76"/>
      <c r="AJ737" s="76"/>
      <c r="AK737" s="76"/>
      <c r="AL737" s="76"/>
      <c r="AM737" s="76"/>
      <c r="AN737" s="76"/>
      <c r="AO737" s="76"/>
      <c r="AP737" s="76"/>
      <c r="AQ737" s="76"/>
      <c r="AR737" s="76"/>
      <c r="AS737" s="76"/>
      <c r="AT737" s="76"/>
      <c r="AU737" s="76"/>
      <c r="AV737" s="76"/>
      <c r="AW737" s="76"/>
      <c r="AX737" s="76"/>
      <c r="AY737" s="76"/>
      <c r="AZ737" s="76"/>
      <c r="BA737" s="76"/>
      <c r="BB737" s="76"/>
      <c r="BC737" s="76"/>
      <c r="BD737" s="76"/>
      <c r="BE737" s="76"/>
      <c r="BF737" s="76"/>
      <c r="BG737" s="76"/>
      <c r="BH737" s="76"/>
      <c r="BI737" s="76"/>
      <c r="BJ737" s="76"/>
      <c r="BK737" s="76"/>
      <c r="BL737" s="76"/>
      <c r="BM737" s="76"/>
      <c r="BN737" s="76"/>
      <c r="BO737" s="76"/>
      <c r="BP737" s="76"/>
      <c r="BQ737" s="76"/>
      <c r="BR737" s="76"/>
      <c r="BS737" s="76"/>
      <c r="BT737" s="76"/>
      <c r="BU737" s="76"/>
      <c r="BV737" s="76"/>
      <c r="BW737" s="76"/>
      <c r="BX737" s="76"/>
      <c r="BY737" s="76"/>
      <c r="BZ737" s="76"/>
      <c r="CA737" s="76"/>
      <c r="CB737" s="76"/>
      <c r="CC737" s="76"/>
      <c r="CD737" s="76"/>
      <c r="CE737" s="76"/>
      <c r="CF737" s="76"/>
      <c r="CG737" s="76"/>
      <c r="CH737" s="76"/>
      <c r="CI737" s="76"/>
      <c r="CJ737" s="76"/>
      <c r="CK737" s="76"/>
      <c r="CL737" s="76"/>
      <c r="CN737" s="60"/>
      <c r="CO737" s="76"/>
      <c r="CP737" s="76"/>
      <c r="CQ737" s="76"/>
      <c r="CR737" s="76"/>
      <c r="CS737" s="76"/>
      <c r="CT737" s="76"/>
      <c r="CU737" s="76"/>
      <c r="CV737" s="76"/>
      <c r="CW737" s="76"/>
      <c r="CX737" s="76"/>
      <c r="CY737" s="76"/>
      <c r="CZ737" s="76"/>
      <c r="DA737" s="76"/>
      <c r="DB737" s="76"/>
      <c r="DC737" s="76"/>
      <c r="DD737" s="76"/>
      <c r="DE737" s="76"/>
      <c r="DF737" s="76"/>
      <c r="DG737" s="76"/>
      <c r="DH737" s="76"/>
      <c r="DI737" s="76"/>
      <c r="DJ737" s="76"/>
      <c r="DK737" s="76"/>
      <c r="DL737" s="76"/>
    </row>
    <row r="738" spans="5:116" x14ac:dyDescent="0.35">
      <c r="E738" s="8"/>
      <c r="H738" s="12"/>
      <c r="I738" s="60"/>
      <c r="J738" s="60"/>
      <c r="K738" s="15"/>
      <c r="L738" s="15"/>
      <c r="M738" s="15"/>
      <c r="N738" s="15"/>
      <c r="O738" s="15"/>
      <c r="P738" s="15"/>
      <c r="R738" s="15"/>
      <c r="S738" s="76"/>
      <c r="T738" s="76"/>
      <c r="U738" s="76"/>
      <c r="V738" s="76"/>
      <c r="W738" s="76"/>
      <c r="X738" s="76"/>
      <c r="Y738" s="76"/>
      <c r="Z738" s="76"/>
      <c r="AA738" s="76"/>
      <c r="AB738" s="76"/>
      <c r="AC738" s="76"/>
      <c r="AD738" s="76"/>
      <c r="AE738" s="76"/>
      <c r="AF738" s="76"/>
      <c r="AG738" s="76"/>
      <c r="AH738" s="76"/>
      <c r="AI738" s="76"/>
      <c r="AJ738" s="76"/>
      <c r="AK738" s="76"/>
      <c r="AL738" s="76"/>
      <c r="AM738" s="76"/>
      <c r="AN738" s="76"/>
      <c r="AO738" s="76"/>
      <c r="AP738" s="76"/>
      <c r="AQ738" s="76"/>
      <c r="AR738" s="76"/>
      <c r="AS738" s="76"/>
      <c r="AT738" s="76"/>
      <c r="AU738" s="76"/>
      <c r="AV738" s="76"/>
      <c r="AW738" s="76"/>
      <c r="AX738" s="76"/>
      <c r="AY738" s="76"/>
      <c r="AZ738" s="76"/>
      <c r="BA738" s="76"/>
      <c r="BB738" s="76"/>
      <c r="BC738" s="76"/>
      <c r="BD738" s="76"/>
      <c r="BE738" s="76"/>
      <c r="BF738" s="76"/>
      <c r="BG738" s="76"/>
      <c r="BH738" s="76"/>
      <c r="BI738" s="76"/>
      <c r="BJ738" s="76"/>
      <c r="BK738" s="76"/>
      <c r="BL738" s="76"/>
      <c r="BM738" s="76"/>
      <c r="BN738" s="76"/>
      <c r="BO738" s="76"/>
      <c r="BP738" s="76"/>
      <c r="BQ738" s="76"/>
      <c r="BR738" s="76"/>
      <c r="BS738" s="76"/>
      <c r="BT738" s="76"/>
      <c r="BU738" s="76"/>
      <c r="BV738" s="76"/>
      <c r="BW738" s="76"/>
      <c r="BX738" s="76"/>
      <c r="BY738" s="76"/>
      <c r="BZ738" s="76"/>
      <c r="CA738" s="76"/>
      <c r="CB738" s="76"/>
      <c r="CC738" s="76"/>
      <c r="CD738" s="76"/>
      <c r="CE738" s="76"/>
      <c r="CF738" s="76"/>
      <c r="CG738" s="76"/>
      <c r="CH738" s="76"/>
      <c r="CI738" s="76"/>
      <c r="CJ738" s="76"/>
      <c r="CK738" s="76"/>
      <c r="CL738" s="76"/>
      <c r="CN738" s="60"/>
      <c r="CO738" s="76"/>
      <c r="CP738" s="76"/>
      <c r="CQ738" s="76"/>
      <c r="CR738" s="76"/>
      <c r="CS738" s="76"/>
      <c r="CT738" s="76"/>
      <c r="CU738" s="76"/>
      <c r="CV738" s="76"/>
      <c r="CW738" s="76"/>
      <c r="CX738" s="76"/>
      <c r="CY738" s="76"/>
      <c r="CZ738" s="76"/>
      <c r="DA738" s="76"/>
      <c r="DB738" s="76"/>
      <c r="DC738" s="76"/>
      <c r="DD738" s="76"/>
      <c r="DE738" s="76"/>
      <c r="DF738" s="76"/>
      <c r="DG738" s="76"/>
      <c r="DH738" s="76"/>
      <c r="DI738" s="76"/>
      <c r="DJ738" s="76"/>
      <c r="DK738" s="76"/>
      <c r="DL738" s="76"/>
    </row>
    <row r="739" spans="5:116" x14ac:dyDescent="0.35">
      <c r="E739" s="8"/>
      <c r="H739" s="12"/>
      <c r="I739" s="60"/>
      <c r="J739" s="60"/>
      <c r="K739" s="15"/>
      <c r="L739" s="15"/>
      <c r="M739" s="15"/>
      <c r="N739" s="15"/>
      <c r="O739" s="15"/>
      <c r="P739" s="15"/>
      <c r="R739" s="15"/>
      <c r="S739" s="76"/>
      <c r="T739" s="76"/>
      <c r="U739" s="76"/>
      <c r="V739" s="76"/>
      <c r="W739" s="76"/>
      <c r="X739" s="76"/>
      <c r="Y739" s="76"/>
      <c r="Z739" s="76"/>
      <c r="AA739" s="76"/>
      <c r="AB739" s="76"/>
      <c r="AC739" s="76"/>
      <c r="AD739" s="76"/>
      <c r="AE739" s="76"/>
      <c r="AF739" s="76"/>
      <c r="AG739" s="76"/>
      <c r="AH739" s="76"/>
      <c r="AI739" s="76"/>
      <c r="AJ739" s="76"/>
      <c r="AK739" s="76"/>
      <c r="AL739" s="76"/>
      <c r="AM739" s="76"/>
      <c r="AN739" s="76"/>
      <c r="AO739" s="76"/>
      <c r="AP739" s="76"/>
      <c r="AQ739" s="76"/>
      <c r="AR739" s="76"/>
      <c r="AS739" s="76"/>
      <c r="AT739" s="76"/>
      <c r="AU739" s="76"/>
      <c r="AV739" s="76"/>
      <c r="AW739" s="76"/>
      <c r="AX739" s="76"/>
      <c r="AY739" s="76"/>
      <c r="AZ739" s="76"/>
      <c r="BA739" s="76"/>
      <c r="BB739" s="76"/>
      <c r="BC739" s="76"/>
      <c r="BD739" s="76"/>
      <c r="BE739" s="76"/>
      <c r="BF739" s="76"/>
      <c r="BG739" s="76"/>
      <c r="BH739" s="76"/>
      <c r="BI739" s="76"/>
      <c r="BJ739" s="76"/>
      <c r="BK739" s="76"/>
      <c r="BL739" s="76"/>
      <c r="BM739" s="76"/>
      <c r="BN739" s="76"/>
      <c r="BO739" s="76"/>
      <c r="BP739" s="76"/>
      <c r="BQ739" s="76"/>
      <c r="BR739" s="76"/>
      <c r="BS739" s="76"/>
      <c r="BT739" s="76"/>
      <c r="BU739" s="76"/>
      <c r="BV739" s="76"/>
      <c r="BW739" s="76"/>
      <c r="BX739" s="76"/>
      <c r="BY739" s="76"/>
      <c r="BZ739" s="76"/>
      <c r="CA739" s="76"/>
      <c r="CB739" s="76"/>
      <c r="CC739" s="76"/>
      <c r="CD739" s="76"/>
      <c r="CE739" s="76"/>
      <c r="CF739" s="76"/>
      <c r="CG739" s="76"/>
      <c r="CH739" s="76"/>
      <c r="CI739" s="76"/>
      <c r="CJ739" s="76"/>
      <c r="CK739" s="76"/>
      <c r="CL739" s="76"/>
      <c r="CN739" s="60"/>
      <c r="CO739" s="76"/>
      <c r="CP739" s="76"/>
      <c r="CQ739" s="76"/>
      <c r="CR739" s="76"/>
      <c r="CS739" s="76"/>
      <c r="CT739" s="76"/>
      <c r="CU739" s="76"/>
      <c r="CV739" s="76"/>
      <c r="CW739" s="76"/>
      <c r="CX739" s="76"/>
      <c r="CY739" s="76"/>
      <c r="CZ739" s="76"/>
      <c r="DA739" s="76"/>
      <c r="DB739" s="76"/>
      <c r="DC739" s="76"/>
      <c r="DD739" s="76"/>
      <c r="DE739" s="76"/>
      <c r="DF739" s="76"/>
      <c r="DG739" s="76"/>
      <c r="DH739" s="76"/>
      <c r="DI739" s="76"/>
      <c r="DJ739" s="76"/>
      <c r="DK739" s="76"/>
      <c r="DL739" s="76"/>
    </row>
    <row r="740" spans="5:116" x14ac:dyDescent="0.35">
      <c r="E740" s="8"/>
      <c r="H740" s="12"/>
      <c r="I740" s="60"/>
      <c r="J740" s="60"/>
      <c r="K740" s="15"/>
      <c r="L740" s="15"/>
      <c r="M740" s="15"/>
      <c r="N740" s="15"/>
      <c r="O740" s="15"/>
      <c r="P740" s="15"/>
      <c r="R740" s="15"/>
      <c r="S740" s="76"/>
      <c r="T740" s="76"/>
      <c r="U740" s="76"/>
      <c r="V740" s="76"/>
      <c r="W740" s="76"/>
      <c r="X740" s="76"/>
      <c r="Y740" s="76"/>
      <c r="Z740" s="76"/>
      <c r="AA740" s="76"/>
      <c r="AB740" s="76"/>
      <c r="AC740" s="76"/>
      <c r="AD740" s="76"/>
      <c r="AE740" s="76"/>
      <c r="AF740" s="76"/>
      <c r="AG740" s="76"/>
      <c r="AH740" s="76"/>
      <c r="AI740" s="76"/>
      <c r="AJ740" s="76"/>
      <c r="AK740" s="76"/>
      <c r="AL740" s="76"/>
      <c r="AM740" s="76"/>
      <c r="AN740" s="76"/>
      <c r="AO740" s="76"/>
      <c r="AP740" s="76"/>
      <c r="AQ740" s="76"/>
      <c r="AR740" s="76"/>
      <c r="AS740" s="76"/>
      <c r="AT740" s="76"/>
      <c r="AU740" s="76"/>
      <c r="AV740" s="76"/>
      <c r="AW740" s="76"/>
      <c r="AX740" s="76"/>
      <c r="AY740" s="76"/>
      <c r="AZ740" s="76"/>
      <c r="BA740" s="76"/>
      <c r="BB740" s="76"/>
      <c r="BC740" s="76"/>
      <c r="BD740" s="76"/>
      <c r="BE740" s="76"/>
      <c r="BF740" s="76"/>
      <c r="BG740" s="76"/>
      <c r="BH740" s="76"/>
      <c r="BI740" s="76"/>
      <c r="BJ740" s="76"/>
      <c r="BK740" s="76"/>
      <c r="BL740" s="76"/>
      <c r="BM740" s="76"/>
      <c r="BN740" s="76"/>
      <c r="BO740" s="76"/>
      <c r="BP740" s="76"/>
      <c r="BQ740" s="76"/>
      <c r="BR740" s="76"/>
      <c r="BS740" s="76"/>
      <c r="BT740" s="76"/>
      <c r="BU740" s="76"/>
      <c r="BV740" s="76"/>
      <c r="BW740" s="76"/>
      <c r="BX740" s="76"/>
      <c r="BY740" s="76"/>
      <c r="BZ740" s="76"/>
      <c r="CA740" s="76"/>
      <c r="CB740" s="76"/>
      <c r="CC740" s="76"/>
      <c r="CD740" s="76"/>
      <c r="CE740" s="76"/>
      <c r="CF740" s="76"/>
      <c r="CG740" s="76"/>
      <c r="CH740" s="76"/>
      <c r="CI740" s="76"/>
      <c r="CJ740" s="76"/>
      <c r="CK740" s="76"/>
      <c r="CL740" s="76"/>
      <c r="CN740" s="60"/>
      <c r="CO740" s="76"/>
      <c r="CP740" s="76"/>
      <c r="CQ740" s="76"/>
      <c r="CR740" s="76"/>
      <c r="CS740" s="76"/>
      <c r="CT740" s="76"/>
      <c r="CU740" s="76"/>
      <c r="CV740" s="76"/>
      <c r="CW740" s="76"/>
      <c r="CX740" s="76"/>
      <c r="CY740" s="76"/>
      <c r="CZ740" s="76"/>
      <c r="DA740" s="76"/>
      <c r="DB740" s="76"/>
      <c r="DC740" s="76"/>
      <c r="DD740" s="76"/>
      <c r="DE740" s="76"/>
      <c r="DF740" s="76"/>
      <c r="DG740" s="76"/>
      <c r="DH740" s="76"/>
      <c r="DI740" s="76"/>
      <c r="DJ740" s="76"/>
      <c r="DK740" s="76"/>
      <c r="DL740" s="76"/>
    </row>
    <row r="741" spans="5:116" x14ac:dyDescent="0.35">
      <c r="E741" s="8"/>
      <c r="H741" s="12"/>
      <c r="I741" s="60"/>
      <c r="J741" s="60"/>
      <c r="K741" s="15"/>
      <c r="L741" s="15"/>
      <c r="M741" s="15"/>
      <c r="N741" s="15"/>
      <c r="O741" s="15"/>
      <c r="P741" s="15"/>
      <c r="R741" s="15"/>
      <c r="S741" s="76"/>
      <c r="T741" s="76"/>
      <c r="U741" s="76"/>
      <c r="V741" s="76"/>
      <c r="W741" s="76"/>
      <c r="X741" s="76"/>
      <c r="Y741" s="76"/>
      <c r="Z741" s="76"/>
      <c r="AA741" s="76"/>
      <c r="AB741" s="76"/>
      <c r="AC741" s="76"/>
      <c r="AD741" s="76"/>
      <c r="AE741" s="76"/>
      <c r="AF741" s="76"/>
      <c r="AG741" s="76"/>
      <c r="AH741" s="76"/>
      <c r="AI741" s="76"/>
      <c r="AJ741" s="76"/>
      <c r="AK741" s="76"/>
      <c r="AL741" s="76"/>
      <c r="AM741" s="76"/>
      <c r="AN741" s="76"/>
      <c r="AO741" s="76"/>
      <c r="AP741" s="76"/>
      <c r="AQ741" s="76"/>
      <c r="AR741" s="76"/>
      <c r="AS741" s="76"/>
      <c r="AT741" s="76"/>
      <c r="AU741" s="76"/>
      <c r="AV741" s="76"/>
      <c r="AW741" s="76"/>
      <c r="AX741" s="76"/>
      <c r="AY741" s="76"/>
      <c r="AZ741" s="76"/>
      <c r="BA741" s="76"/>
      <c r="BB741" s="76"/>
      <c r="BC741" s="76"/>
      <c r="BD741" s="76"/>
      <c r="BE741" s="76"/>
      <c r="BF741" s="76"/>
      <c r="BG741" s="76"/>
      <c r="BH741" s="76"/>
      <c r="BI741" s="76"/>
      <c r="BJ741" s="76"/>
      <c r="BK741" s="76"/>
      <c r="BL741" s="76"/>
      <c r="BM741" s="76"/>
      <c r="BN741" s="76"/>
      <c r="BO741" s="76"/>
      <c r="BP741" s="76"/>
      <c r="BQ741" s="76"/>
      <c r="BR741" s="76"/>
      <c r="BS741" s="76"/>
      <c r="BT741" s="76"/>
      <c r="BU741" s="76"/>
      <c r="BV741" s="76"/>
      <c r="BW741" s="76"/>
      <c r="BX741" s="76"/>
      <c r="BY741" s="76"/>
      <c r="BZ741" s="76"/>
      <c r="CA741" s="76"/>
      <c r="CB741" s="76"/>
      <c r="CC741" s="76"/>
      <c r="CD741" s="76"/>
      <c r="CE741" s="76"/>
      <c r="CF741" s="76"/>
      <c r="CG741" s="76"/>
      <c r="CH741" s="76"/>
      <c r="CI741" s="76"/>
      <c r="CJ741" s="76"/>
      <c r="CK741" s="76"/>
      <c r="CL741" s="76"/>
      <c r="CN741" s="60"/>
      <c r="CO741" s="76"/>
      <c r="CP741" s="76"/>
      <c r="CQ741" s="76"/>
      <c r="CR741" s="76"/>
      <c r="CS741" s="76"/>
      <c r="CT741" s="76"/>
      <c r="CU741" s="76"/>
      <c r="CV741" s="76"/>
      <c r="CW741" s="76"/>
      <c r="CX741" s="76"/>
      <c r="CY741" s="76"/>
      <c r="CZ741" s="76"/>
      <c r="DA741" s="76"/>
      <c r="DB741" s="76"/>
      <c r="DC741" s="76"/>
      <c r="DD741" s="76"/>
      <c r="DE741" s="76"/>
      <c r="DF741" s="76"/>
      <c r="DG741" s="76"/>
      <c r="DH741" s="76"/>
      <c r="DI741" s="76"/>
      <c r="DJ741" s="76"/>
      <c r="DK741" s="76"/>
      <c r="DL741" s="76"/>
    </row>
    <row r="742" spans="5:116" x14ac:dyDescent="0.35">
      <c r="E742" s="8"/>
      <c r="H742" s="12"/>
      <c r="I742" s="60"/>
      <c r="J742" s="60"/>
      <c r="K742" s="15"/>
      <c r="L742" s="15"/>
      <c r="M742" s="15"/>
      <c r="N742" s="15"/>
      <c r="O742" s="15"/>
      <c r="P742" s="15"/>
      <c r="R742" s="15"/>
      <c r="S742" s="76"/>
      <c r="T742" s="76"/>
      <c r="U742" s="76"/>
      <c r="V742" s="76"/>
      <c r="W742" s="76"/>
      <c r="X742" s="76"/>
      <c r="Y742" s="76"/>
      <c r="Z742" s="76"/>
      <c r="AA742" s="76"/>
      <c r="AB742" s="76"/>
      <c r="AC742" s="76"/>
      <c r="AD742" s="76"/>
      <c r="AE742" s="76"/>
      <c r="AF742" s="76"/>
      <c r="AG742" s="76"/>
      <c r="AH742" s="76"/>
      <c r="AI742" s="76"/>
      <c r="AJ742" s="76"/>
      <c r="AK742" s="76"/>
      <c r="AL742" s="76"/>
      <c r="AM742" s="76"/>
      <c r="AN742" s="76"/>
      <c r="AO742" s="76"/>
      <c r="AP742" s="76"/>
      <c r="AQ742" s="76"/>
      <c r="AR742" s="76"/>
      <c r="AS742" s="76"/>
      <c r="AT742" s="76"/>
      <c r="AU742" s="76"/>
      <c r="AV742" s="76"/>
      <c r="AW742" s="76"/>
      <c r="AX742" s="76"/>
      <c r="AY742" s="76"/>
      <c r="AZ742" s="76"/>
      <c r="BA742" s="76"/>
      <c r="BB742" s="76"/>
      <c r="BC742" s="76"/>
      <c r="BD742" s="76"/>
      <c r="BE742" s="76"/>
      <c r="BF742" s="76"/>
      <c r="BG742" s="76"/>
      <c r="BH742" s="76"/>
      <c r="BI742" s="76"/>
      <c r="BJ742" s="76"/>
      <c r="BK742" s="76"/>
      <c r="BL742" s="76"/>
      <c r="BM742" s="76"/>
      <c r="BN742" s="76"/>
      <c r="BO742" s="76"/>
      <c r="BP742" s="76"/>
      <c r="BQ742" s="76"/>
      <c r="BR742" s="76"/>
      <c r="BS742" s="76"/>
      <c r="BT742" s="76"/>
      <c r="BU742" s="76"/>
      <c r="BV742" s="76"/>
      <c r="BW742" s="76"/>
      <c r="BX742" s="76"/>
      <c r="BY742" s="76"/>
      <c r="BZ742" s="76"/>
      <c r="CA742" s="76"/>
      <c r="CB742" s="76"/>
      <c r="CC742" s="76"/>
      <c r="CD742" s="76"/>
      <c r="CE742" s="76"/>
      <c r="CF742" s="76"/>
      <c r="CG742" s="76"/>
      <c r="CH742" s="76"/>
      <c r="CI742" s="76"/>
      <c r="CJ742" s="76"/>
      <c r="CK742" s="76"/>
      <c r="CL742" s="76"/>
      <c r="CN742" s="60"/>
      <c r="CO742" s="76"/>
      <c r="CP742" s="76"/>
      <c r="CQ742" s="76"/>
      <c r="CR742" s="76"/>
      <c r="CS742" s="76"/>
      <c r="CT742" s="76"/>
      <c r="CU742" s="76"/>
      <c r="CV742" s="76"/>
      <c r="CW742" s="76"/>
      <c r="CX742" s="76"/>
      <c r="CY742" s="76"/>
      <c r="CZ742" s="76"/>
      <c r="DA742" s="76"/>
      <c r="DB742" s="76"/>
      <c r="DC742" s="76"/>
      <c r="DD742" s="76"/>
      <c r="DE742" s="76"/>
      <c r="DF742" s="76"/>
      <c r="DG742" s="76"/>
      <c r="DH742" s="76"/>
      <c r="DI742" s="76"/>
      <c r="DJ742" s="76"/>
      <c r="DK742" s="76"/>
      <c r="DL742" s="76"/>
    </row>
    <row r="743" spans="5:116" x14ac:dyDescent="0.35">
      <c r="E743" s="8"/>
      <c r="H743" s="12"/>
      <c r="I743" s="60"/>
      <c r="J743" s="60"/>
      <c r="K743" s="15"/>
      <c r="L743" s="15"/>
      <c r="M743" s="15"/>
      <c r="N743" s="15"/>
      <c r="O743" s="15"/>
      <c r="P743" s="15"/>
      <c r="R743" s="15"/>
      <c r="S743" s="76"/>
      <c r="T743" s="76"/>
      <c r="U743" s="76"/>
      <c r="V743" s="76"/>
      <c r="W743" s="76"/>
      <c r="X743" s="76"/>
      <c r="Y743" s="76"/>
      <c r="Z743" s="76"/>
      <c r="AA743" s="76"/>
      <c r="AB743" s="76"/>
      <c r="AC743" s="76"/>
      <c r="AD743" s="76"/>
      <c r="AE743" s="76"/>
      <c r="AF743" s="76"/>
      <c r="AG743" s="76"/>
      <c r="AH743" s="76"/>
      <c r="AI743" s="76"/>
      <c r="AJ743" s="76"/>
      <c r="AK743" s="76"/>
      <c r="AL743" s="76"/>
      <c r="AM743" s="76"/>
      <c r="AN743" s="76"/>
      <c r="AO743" s="76"/>
      <c r="AP743" s="76"/>
      <c r="AQ743" s="76"/>
      <c r="AR743" s="76"/>
      <c r="AS743" s="76"/>
      <c r="AT743" s="76"/>
      <c r="AU743" s="76"/>
      <c r="AV743" s="76"/>
      <c r="AW743" s="76"/>
      <c r="AX743" s="76"/>
      <c r="AY743" s="76"/>
      <c r="AZ743" s="76"/>
      <c r="BA743" s="76"/>
      <c r="BB743" s="76"/>
      <c r="BC743" s="76"/>
      <c r="BD743" s="76"/>
      <c r="BE743" s="76"/>
      <c r="BF743" s="76"/>
      <c r="BG743" s="76"/>
      <c r="BH743" s="76"/>
      <c r="BI743" s="76"/>
      <c r="BJ743" s="76"/>
      <c r="BK743" s="76"/>
      <c r="BL743" s="76"/>
      <c r="BM743" s="76"/>
      <c r="BN743" s="76"/>
      <c r="BO743" s="76"/>
      <c r="BP743" s="76"/>
      <c r="BQ743" s="76"/>
      <c r="BR743" s="76"/>
      <c r="BS743" s="76"/>
      <c r="BT743" s="76"/>
      <c r="BU743" s="76"/>
      <c r="BV743" s="76"/>
      <c r="BW743" s="76"/>
      <c r="BX743" s="76"/>
      <c r="BY743" s="76"/>
      <c r="BZ743" s="76"/>
      <c r="CA743" s="76"/>
      <c r="CB743" s="76"/>
      <c r="CC743" s="76"/>
      <c r="CD743" s="76"/>
      <c r="CE743" s="76"/>
      <c r="CF743" s="76"/>
      <c r="CG743" s="76"/>
      <c r="CH743" s="76"/>
      <c r="CI743" s="76"/>
      <c r="CJ743" s="76"/>
      <c r="CK743" s="76"/>
      <c r="CL743" s="76"/>
      <c r="CN743" s="60"/>
      <c r="CO743" s="76"/>
      <c r="CP743" s="76"/>
      <c r="CQ743" s="76"/>
      <c r="CR743" s="76"/>
      <c r="CS743" s="76"/>
      <c r="CT743" s="76"/>
      <c r="CU743" s="76"/>
      <c r="CV743" s="76"/>
      <c r="CW743" s="76"/>
      <c r="CX743" s="76"/>
      <c r="CY743" s="76"/>
      <c r="CZ743" s="76"/>
      <c r="DA743" s="76"/>
      <c r="DB743" s="76"/>
      <c r="DC743" s="76"/>
      <c r="DD743" s="76"/>
      <c r="DE743" s="76"/>
      <c r="DF743" s="76"/>
      <c r="DG743" s="76"/>
      <c r="DH743" s="76"/>
      <c r="DI743" s="76"/>
      <c r="DJ743" s="76"/>
      <c r="DK743" s="76"/>
      <c r="DL743" s="76"/>
    </row>
    <row r="744" spans="5:116" x14ac:dyDescent="0.35">
      <c r="E744" s="8"/>
      <c r="H744" s="12"/>
      <c r="I744" s="60"/>
      <c r="J744" s="60"/>
      <c r="K744" s="15"/>
      <c r="L744" s="15"/>
      <c r="M744" s="15"/>
      <c r="N744" s="15"/>
      <c r="O744" s="15"/>
      <c r="P744" s="15"/>
      <c r="R744" s="15"/>
      <c r="S744" s="76"/>
      <c r="T744" s="76"/>
      <c r="U744" s="76"/>
      <c r="V744" s="76"/>
      <c r="W744" s="76"/>
      <c r="X744" s="76"/>
      <c r="Y744" s="76"/>
      <c r="Z744" s="76"/>
      <c r="AA744" s="76"/>
      <c r="AB744" s="76"/>
      <c r="AC744" s="76"/>
      <c r="AD744" s="76"/>
      <c r="AE744" s="76"/>
      <c r="AF744" s="76"/>
      <c r="AG744" s="76"/>
      <c r="AH744" s="76"/>
      <c r="AI744" s="76"/>
      <c r="AJ744" s="76"/>
      <c r="AK744" s="76"/>
      <c r="AL744" s="76"/>
      <c r="AM744" s="76"/>
      <c r="AN744" s="76"/>
      <c r="AO744" s="76"/>
      <c r="AP744" s="76"/>
      <c r="AQ744" s="76"/>
      <c r="AR744" s="76"/>
      <c r="AS744" s="76"/>
      <c r="AT744" s="76"/>
      <c r="AU744" s="76"/>
      <c r="AV744" s="76"/>
      <c r="AW744" s="76"/>
      <c r="AX744" s="76"/>
      <c r="AY744" s="76"/>
      <c r="AZ744" s="76"/>
      <c r="BA744" s="76"/>
      <c r="BB744" s="76"/>
      <c r="BC744" s="76"/>
      <c r="BD744" s="76"/>
      <c r="BE744" s="76"/>
      <c r="BF744" s="76"/>
      <c r="BG744" s="76"/>
      <c r="BH744" s="76"/>
      <c r="BI744" s="76"/>
      <c r="BJ744" s="76"/>
      <c r="BK744" s="76"/>
      <c r="BL744" s="76"/>
      <c r="BM744" s="76"/>
      <c r="BN744" s="76"/>
      <c r="BO744" s="76"/>
      <c r="BP744" s="76"/>
      <c r="BQ744" s="76"/>
      <c r="BR744" s="76"/>
      <c r="BS744" s="76"/>
      <c r="BT744" s="76"/>
      <c r="BU744" s="76"/>
      <c r="BV744" s="76"/>
      <c r="BW744" s="76"/>
      <c r="BX744" s="76"/>
      <c r="BY744" s="76"/>
      <c r="BZ744" s="76"/>
      <c r="CA744" s="76"/>
      <c r="CB744" s="76"/>
      <c r="CC744" s="76"/>
      <c r="CD744" s="76"/>
      <c r="CE744" s="76"/>
      <c r="CF744" s="76"/>
      <c r="CG744" s="76"/>
      <c r="CH744" s="76"/>
      <c r="CI744" s="76"/>
      <c r="CJ744" s="76"/>
      <c r="CK744" s="76"/>
      <c r="CL744" s="76"/>
      <c r="CN744" s="60"/>
      <c r="CO744" s="76"/>
      <c r="CP744" s="76"/>
      <c r="CQ744" s="76"/>
      <c r="CR744" s="76"/>
      <c r="CS744" s="76"/>
      <c r="CT744" s="76"/>
      <c r="CU744" s="76"/>
      <c r="CV744" s="76"/>
      <c r="CW744" s="76"/>
      <c r="CX744" s="76"/>
      <c r="CY744" s="76"/>
      <c r="CZ744" s="76"/>
      <c r="DA744" s="76"/>
      <c r="DB744" s="76"/>
      <c r="DC744" s="76"/>
      <c r="DD744" s="76"/>
      <c r="DE744" s="76"/>
      <c r="DF744" s="76"/>
      <c r="DG744" s="76"/>
      <c r="DH744" s="76"/>
      <c r="DI744" s="76"/>
      <c r="DJ744" s="76"/>
      <c r="DK744" s="76"/>
      <c r="DL744" s="76"/>
    </row>
    <row r="745" spans="5:116" x14ac:dyDescent="0.35">
      <c r="E745" s="8"/>
      <c r="H745" s="12"/>
      <c r="I745" s="60"/>
      <c r="J745" s="60"/>
      <c r="K745" s="15"/>
      <c r="L745" s="15"/>
      <c r="M745" s="15"/>
      <c r="N745" s="15"/>
      <c r="O745" s="15"/>
      <c r="P745" s="15"/>
      <c r="R745" s="15"/>
      <c r="S745" s="76"/>
      <c r="T745" s="76"/>
      <c r="U745" s="76"/>
      <c r="V745" s="76"/>
      <c r="W745" s="76"/>
      <c r="X745" s="76"/>
      <c r="Y745" s="76"/>
      <c r="Z745" s="76"/>
      <c r="AA745" s="76"/>
      <c r="AB745" s="76"/>
      <c r="AC745" s="76"/>
      <c r="AD745" s="76"/>
      <c r="AE745" s="76"/>
      <c r="AF745" s="76"/>
      <c r="AG745" s="76"/>
      <c r="AH745" s="76"/>
      <c r="AI745" s="76"/>
      <c r="AJ745" s="76"/>
      <c r="AK745" s="76"/>
      <c r="AL745" s="76"/>
      <c r="AM745" s="76"/>
      <c r="AN745" s="76"/>
      <c r="AO745" s="76"/>
      <c r="AP745" s="76"/>
      <c r="AQ745" s="76"/>
      <c r="AR745" s="76"/>
      <c r="AS745" s="76"/>
      <c r="AT745" s="76"/>
      <c r="AU745" s="76"/>
      <c r="AV745" s="76"/>
      <c r="AW745" s="76"/>
      <c r="AX745" s="76"/>
      <c r="AY745" s="76"/>
      <c r="AZ745" s="76"/>
      <c r="BA745" s="76"/>
      <c r="BB745" s="76"/>
      <c r="BC745" s="76"/>
      <c r="BD745" s="76"/>
      <c r="BE745" s="76"/>
      <c r="BF745" s="76"/>
      <c r="BG745" s="76"/>
      <c r="BH745" s="76"/>
      <c r="BI745" s="76"/>
      <c r="BJ745" s="76"/>
      <c r="BK745" s="76"/>
      <c r="BL745" s="76"/>
      <c r="BM745" s="76"/>
      <c r="BN745" s="76"/>
      <c r="BO745" s="76"/>
      <c r="BP745" s="76"/>
      <c r="BQ745" s="76"/>
      <c r="BR745" s="76"/>
      <c r="BS745" s="76"/>
      <c r="BT745" s="76"/>
      <c r="BU745" s="76"/>
      <c r="BV745" s="76"/>
      <c r="BW745" s="76"/>
      <c r="BX745" s="76"/>
      <c r="BY745" s="76"/>
      <c r="BZ745" s="76"/>
      <c r="CA745" s="76"/>
      <c r="CB745" s="76"/>
      <c r="CC745" s="76"/>
      <c r="CD745" s="76"/>
      <c r="CE745" s="76"/>
      <c r="CF745" s="76"/>
      <c r="CG745" s="76"/>
      <c r="CH745" s="76"/>
      <c r="CI745" s="76"/>
      <c r="CJ745" s="76"/>
      <c r="CK745" s="76"/>
      <c r="CL745" s="76"/>
      <c r="CN745" s="60"/>
      <c r="CO745" s="76"/>
      <c r="CP745" s="76"/>
      <c r="CQ745" s="76"/>
      <c r="CR745" s="76"/>
      <c r="CS745" s="76"/>
      <c r="CT745" s="76"/>
      <c r="CU745" s="76"/>
      <c r="CV745" s="76"/>
      <c r="CW745" s="76"/>
      <c r="CX745" s="76"/>
      <c r="CY745" s="76"/>
      <c r="CZ745" s="76"/>
      <c r="DA745" s="76"/>
      <c r="DB745" s="76"/>
      <c r="DC745" s="76"/>
      <c r="DD745" s="76"/>
      <c r="DE745" s="76"/>
      <c r="DF745" s="76"/>
      <c r="DG745" s="76"/>
      <c r="DH745" s="76"/>
      <c r="DI745" s="76"/>
      <c r="DJ745" s="76"/>
      <c r="DK745" s="76"/>
      <c r="DL745" s="76"/>
    </row>
    <row r="746" spans="5:116" x14ac:dyDescent="0.35">
      <c r="E746" s="8"/>
      <c r="H746" s="12"/>
      <c r="I746" s="60"/>
      <c r="J746" s="60"/>
      <c r="K746" s="15"/>
      <c r="L746" s="15"/>
      <c r="M746" s="15"/>
      <c r="N746" s="15"/>
      <c r="O746" s="15"/>
      <c r="P746" s="15"/>
      <c r="R746" s="15"/>
      <c r="S746" s="76"/>
      <c r="T746" s="76"/>
      <c r="U746" s="76"/>
      <c r="V746" s="76"/>
      <c r="W746" s="76"/>
      <c r="X746" s="76"/>
      <c r="Y746" s="76"/>
      <c r="Z746" s="76"/>
      <c r="AA746" s="76"/>
      <c r="AB746" s="76"/>
      <c r="AC746" s="76"/>
      <c r="AD746" s="76"/>
      <c r="AE746" s="76"/>
      <c r="AF746" s="76"/>
      <c r="AG746" s="76"/>
      <c r="AH746" s="76"/>
      <c r="AI746" s="76"/>
      <c r="AJ746" s="76"/>
      <c r="AK746" s="76"/>
      <c r="AL746" s="76"/>
      <c r="AM746" s="76"/>
      <c r="AN746" s="76"/>
      <c r="AO746" s="76"/>
      <c r="AP746" s="76"/>
      <c r="AQ746" s="76"/>
      <c r="AR746" s="76"/>
      <c r="AS746" s="76"/>
      <c r="AT746" s="76"/>
      <c r="AU746" s="76"/>
      <c r="AV746" s="76"/>
      <c r="AW746" s="76"/>
      <c r="AX746" s="76"/>
      <c r="AY746" s="76"/>
      <c r="AZ746" s="76"/>
      <c r="BA746" s="76"/>
      <c r="BB746" s="76"/>
      <c r="BC746" s="76"/>
      <c r="BD746" s="76"/>
      <c r="BE746" s="76"/>
      <c r="BF746" s="76"/>
      <c r="BG746" s="76"/>
      <c r="BH746" s="76"/>
      <c r="BI746" s="76"/>
      <c r="BJ746" s="76"/>
      <c r="BK746" s="76"/>
      <c r="BL746" s="76"/>
      <c r="BM746" s="76"/>
      <c r="BN746" s="76"/>
      <c r="BO746" s="76"/>
      <c r="BP746" s="76"/>
      <c r="BQ746" s="76"/>
      <c r="BR746" s="76"/>
      <c r="BS746" s="76"/>
      <c r="BT746" s="76"/>
      <c r="BU746" s="76"/>
      <c r="BV746" s="76"/>
      <c r="BW746" s="76"/>
      <c r="BX746" s="76"/>
      <c r="BY746" s="76"/>
      <c r="BZ746" s="76"/>
      <c r="CA746" s="76"/>
      <c r="CB746" s="76"/>
      <c r="CC746" s="76"/>
      <c r="CD746" s="76"/>
      <c r="CE746" s="76"/>
      <c r="CF746" s="76"/>
      <c r="CG746" s="76"/>
      <c r="CH746" s="76"/>
      <c r="CI746" s="76"/>
      <c r="CJ746" s="76"/>
      <c r="CK746" s="76"/>
      <c r="CL746" s="76"/>
      <c r="CN746" s="60"/>
      <c r="CO746" s="76"/>
      <c r="CP746" s="76"/>
      <c r="CQ746" s="76"/>
      <c r="CR746" s="76"/>
      <c r="CS746" s="76"/>
      <c r="CT746" s="76"/>
      <c r="CU746" s="76"/>
      <c r="CV746" s="76"/>
      <c r="CW746" s="76"/>
      <c r="CX746" s="76"/>
      <c r="CY746" s="76"/>
      <c r="CZ746" s="76"/>
      <c r="DA746" s="76"/>
      <c r="DB746" s="76"/>
      <c r="DC746" s="76"/>
      <c r="DD746" s="76"/>
      <c r="DE746" s="76"/>
      <c r="DF746" s="76"/>
      <c r="DG746" s="76"/>
      <c r="DH746" s="76"/>
      <c r="DI746" s="76"/>
      <c r="DJ746" s="76"/>
      <c r="DK746" s="76"/>
      <c r="DL746" s="76"/>
    </row>
    <row r="747" spans="5:116" x14ac:dyDescent="0.35">
      <c r="E747" s="8"/>
      <c r="H747" s="12"/>
      <c r="I747" s="60"/>
      <c r="J747" s="60"/>
      <c r="K747" s="15"/>
      <c r="L747" s="15"/>
      <c r="M747" s="15"/>
      <c r="N747" s="15"/>
      <c r="O747" s="15"/>
      <c r="P747" s="15"/>
      <c r="R747" s="15"/>
      <c r="S747" s="76"/>
      <c r="T747" s="76"/>
      <c r="U747" s="76"/>
      <c r="V747" s="76"/>
      <c r="W747" s="76"/>
      <c r="X747" s="76"/>
      <c r="Y747" s="76"/>
      <c r="Z747" s="76"/>
      <c r="AA747" s="76"/>
      <c r="AB747" s="76"/>
      <c r="AC747" s="76"/>
      <c r="AD747" s="76"/>
      <c r="AE747" s="76"/>
      <c r="AF747" s="76"/>
      <c r="AG747" s="76"/>
      <c r="AH747" s="76"/>
      <c r="AI747" s="76"/>
      <c r="AJ747" s="76"/>
      <c r="AK747" s="76"/>
      <c r="AL747" s="76"/>
      <c r="AM747" s="76"/>
      <c r="AN747" s="76"/>
      <c r="AO747" s="76"/>
      <c r="AP747" s="76"/>
      <c r="AQ747" s="76"/>
      <c r="AR747" s="76"/>
      <c r="AS747" s="76"/>
      <c r="AT747" s="76"/>
      <c r="AU747" s="76"/>
      <c r="AV747" s="76"/>
      <c r="AW747" s="76"/>
      <c r="AX747" s="76"/>
      <c r="AY747" s="76"/>
      <c r="AZ747" s="76"/>
      <c r="BA747" s="76"/>
      <c r="BB747" s="76"/>
      <c r="BC747" s="76"/>
      <c r="BD747" s="76"/>
      <c r="BE747" s="76"/>
      <c r="BF747" s="76"/>
      <c r="BG747" s="76"/>
      <c r="BH747" s="76"/>
      <c r="BI747" s="76"/>
      <c r="BJ747" s="76"/>
      <c r="BK747" s="76"/>
      <c r="BL747" s="76"/>
      <c r="BM747" s="76"/>
      <c r="BN747" s="76"/>
      <c r="BO747" s="76"/>
      <c r="BP747" s="76"/>
      <c r="BQ747" s="76"/>
      <c r="BR747" s="76"/>
      <c r="BS747" s="76"/>
      <c r="BT747" s="76"/>
      <c r="BU747" s="76"/>
      <c r="BV747" s="76"/>
      <c r="BW747" s="76"/>
      <c r="BX747" s="76"/>
      <c r="BY747" s="76"/>
      <c r="BZ747" s="76"/>
      <c r="CA747" s="76"/>
      <c r="CB747" s="76"/>
      <c r="CC747" s="76"/>
      <c r="CD747" s="76"/>
      <c r="CE747" s="76"/>
      <c r="CF747" s="76"/>
      <c r="CG747" s="76"/>
      <c r="CH747" s="76"/>
      <c r="CI747" s="76"/>
      <c r="CJ747" s="76"/>
      <c r="CK747" s="76"/>
      <c r="CL747" s="76"/>
      <c r="CN747" s="60"/>
      <c r="CO747" s="76"/>
      <c r="CP747" s="76"/>
      <c r="CQ747" s="76"/>
      <c r="CR747" s="76"/>
      <c r="CS747" s="76"/>
      <c r="CT747" s="76"/>
      <c r="CU747" s="76"/>
      <c r="CV747" s="76"/>
      <c r="CW747" s="76"/>
      <c r="CX747" s="76"/>
      <c r="CY747" s="76"/>
      <c r="CZ747" s="76"/>
      <c r="DA747" s="76"/>
      <c r="DB747" s="76"/>
      <c r="DC747" s="76"/>
      <c r="DD747" s="76"/>
      <c r="DE747" s="76"/>
      <c r="DF747" s="76"/>
      <c r="DG747" s="76"/>
      <c r="DH747" s="76"/>
      <c r="DI747" s="76"/>
      <c r="DJ747" s="76"/>
      <c r="DK747" s="76"/>
      <c r="DL747" s="76"/>
    </row>
    <row r="748" spans="5:116" x14ac:dyDescent="0.35">
      <c r="E748" s="8"/>
      <c r="H748" s="12"/>
      <c r="I748" s="60"/>
      <c r="J748" s="60"/>
      <c r="K748" s="15"/>
      <c r="L748" s="15"/>
      <c r="M748" s="15"/>
      <c r="N748" s="15"/>
      <c r="O748" s="15"/>
      <c r="P748" s="15"/>
      <c r="R748" s="15"/>
      <c r="S748" s="76"/>
      <c r="T748" s="76"/>
      <c r="U748" s="76"/>
      <c r="V748" s="76"/>
      <c r="W748" s="76"/>
      <c r="X748" s="76"/>
      <c r="Y748" s="76"/>
      <c r="Z748" s="76"/>
      <c r="AA748" s="76"/>
      <c r="AB748" s="76"/>
      <c r="AC748" s="76"/>
      <c r="AD748" s="76"/>
      <c r="AE748" s="76"/>
      <c r="AF748" s="76"/>
      <c r="AG748" s="76"/>
      <c r="AH748" s="76"/>
      <c r="AI748" s="76"/>
      <c r="AJ748" s="76"/>
      <c r="AK748" s="76"/>
      <c r="AL748" s="76"/>
      <c r="AM748" s="76"/>
      <c r="AN748" s="76"/>
      <c r="AO748" s="76"/>
      <c r="AP748" s="76"/>
      <c r="AQ748" s="76"/>
      <c r="AR748" s="76"/>
      <c r="AS748" s="76"/>
      <c r="AT748" s="76"/>
      <c r="AU748" s="76"/>
      <c r="AV748" s="76"/>
      <c r="AW748" s="76"/>
      <c r="AX748" s="76"/>
      <c r="AY748" s="76"/>
      <c r="AZ748" s="76"/>
      <c r="BA748" s="76"/>
      <c r="BB748" s="76"/>
      <c r="BC748" s="76"/>
      <c r="BD748" s="76"/>
      <c r="BE748" s="76"/>
      <c r="BF748" s="76"/>
      <c r="BG748" s="76"/>
      <c r="BH748" s="76"/>
      <c r="BI748" s="76"/>
      <c r="BJ748" s="76"/>
      <c r="BK748" s="76"/>
      <c r="BL748" s="76"/>
      <c r="BM748" s="76"/>
      <c r="BN748" s="76"/>
      <c r="BO748" s="76"/>
      <c r="BP748" s="76"/>
      <c r="BQ748" s="76"/>
      <c r="BR748" s="76"/>
      <c r="BS748" s="76"/>
      <c r="BT748" s="76"/>
      <c r="BU748" s="76"/>
      <c r="BV748" s="76"/>
      <c r="BW748" s="76"/>
      <c r="BX748" s="76"/>
      <c r="BY748" s="76"/>
      <c r="BZ748" s="76"/>
      <c r="CA748" s="76"/>
      <c r="CB748" s="76"/>
      <c r="CC748" s="76"/>
      <c r="CD748" s="76"/>
      <c r="CE748" s="76"/>
      <c r="CF748" s="76"/>
      <c r="CG748" s="76"/>
      <c r="CH748" s="76"/>
      <c r="CI748" s="76"/>
      <c r="CJ748" s="76"/>
      <c r="CK748" s="76"/>
      <c r="CL748" s="76"/>
      <c r="CN748" s="60"/>
      <c r="CO748" s="76"/>
      <c r="CP748" s="76"/>
      <c r="CQ748" s="76"/>
      <c r="CR748" s="76"/>
      <c r="CS748" s="76"/>
      <c r="CT748" s="76"/>
      <c r="CU748" s="76"/>
      <c r="CV748" s="76"/>
      <c r="CW748" s="76"/>
      <c r="CX748" s="76"/>
      <c r="CY748" s="76"/>
      <c r="CZ748" s="76"/>
      <c r="DA748" s="76"/>
      <c r="DB748" s="76"/>
      <c r="DC748" s="76"/>
      <c r="DD748" s="76"/>
      <c r="DE748" s="76"/>
      <c r="DF748" s="76"/>
      <c r="DG748" s="76"/>
      <c r="DH748" s="76"/>
      <c r="DI748" s="76"/>
      <c r="DJ748" s="76"/>
      <c r="DK748" s="76"/>
      <c r="DL748" s="76"/>
    </row>
    <row r="749" spans="5:116" x14ac:dyDescent="0.35">
      <c r="E749" s="8"/>
      <c r="H749" s="12"/>
      <c r="I749" s="60"/>
      <c r="J749" s="60"/>
      <c r="K749" s="15"/>
      <c r="L749" s="15"/>
      <c r="M749" s="15"/>
      <c r="N749" s="15"/>
      <c r="O749" s="15"/>
      <c r="P749" s="15"/>
      <c r="R749" s="15"/>
      <c r="S749" s="76"/>
      <c r="T749" s="76"/>
      <c r="U749" s="76"/>
      <c r="V749" s="76"/>
      <c r="W749" s="76"/>
      <c r="X749" s="76"/>
      <c r="Y749" s="76"/>
      <c r="Z749" s="76"/>
      <c r="AA749" s="76"/>
      <c r="AB749" s="76"/>
      <c r="AC749" s="76"/>
      <c r="AD749" s="76"/>
      <c r="AE749" s="76"/>
      <c r="AF749" s="76"/>
      <c r="AG749" s="76"/>
      <c r="AH749" s="76"/>
      <c r="AI749" s="76"/>
      <c r="AJ749" s="76"/>
      <c r="AK749" s="76"/>
      <c r="AL749" s="76"/>
      <c r="AM749" s="76"/>
      <c r="AN749" s="76"/>
      <c r="AO749" s="76"/>
      <c r="AP749" s="76"/>
      <c r="AQ749" s="76"/>
      <c r="AR749" s="76"/>
      <c r="AS749" s="76"/>
      <c r="AT749" s="76"/>
      <c r="AU749" s="76"/>
      <c r="AV749" s="76"/>
      <c r="AW749" s="76"/>
      <c r="AX749" s="76"/>
      <c r="AY749" s="76"/>
      <c r="AZ749" s="76"/>
      <c r="BA749" s="76"/>
      <c r="BB749" s="76"/>
      <c r="BC749" s="76"/>
      <c r="BD749" s="76"/>
      <c r="BE749" s="76"/>
      <c r="BF749" s="76"/>
      <c r="BG749" s="76"/>
      <c r="BH749" s="76"/>
      <c r="BI749" s="76"/>
      <c r="BJ749" s="76"/>
      <c r="BK749" s="76"/>
      <c r="BL749" s="76"/>
      <c r="BM749" s="76"/>
      <c r="BN749" s="76"/>
      <c r="BO749" s="76"/>
      <c r="BP749" s="76"/>
      <c r="BQ749" s="76"/>
      <c r="BR749" s="76"/>
      <c r="BS749" s="76"/>
      <c r="BT749" s="76"/>
      <c r="BU749" s="76"/>
      <c r="BV749" s="76"/>
      <c r="BW749" s="76"/>
      <c r="BX749" s="76"/>
      <c r="BY749" s="76"/>
      <c r="BZ749" s="76"/>
      <c r="CA749" s="76"/>
      <c r="CB749" s="76"/>
      <c r="CC749" s="76"/>
      <c r="CD749" s="76"/>
      <c r="CE749" s="76"/>
      <c r="CF749" s="76"/>
      <c r="CG749" s="76"/>
      <c r="CH749" s="76"/>
      <c r="CI749" s="76"/>
      <c r="CJ749" s="76"/>
      <c r="CK749" s="76"/>
      <c r="CL749" s="76"/>
      <c r="CN749" s="60"/>
      <c r="CO749" s="76"/>
      <c r="CP749" s="76"/>
      <c r="CQ749" s="76"/>
      <c r="CR749" s="76"/>
      <c r="CS749" s="76"/>
      <c r="CT749" s="76"/>
      <c r="CU749" s="76"/>
      <c r="CV749" s="76"/>
      <c r="CW749" s="76"/>
      <c r="CX749" s="76"/>
      <c r="CY749" s="76"/>
      <c r="CZ749" s="76"/>
      <c r="DA749" s="76"/>
      <c r="DB749" s="76"/>
      <c r="DC749" s="76"/>
      <c r="DD749" s="76"/>
      <c r="DE749" s="76"/>
      <c r="DF749" s="76"/>
      <c r="DG749" s="76"/>
      <c r="DH749" s="76"/>
      <c r="DI749" s="76"/>
      <c r="DJ749" s="76"/>
      <c r="DK749" s="76"/>
      <c r="DL749" s="76"/>
    </row>
    <row r="750" spans="5:116" x14ac:dyDescent="0.35">
      <c r="E750" s="8"/>
      <c r="H750" s="12"/>
      <c r="I750" s="60"/>
      <c r="J750" s="60"/>
      <c r="K750" s="15"/>
      <c r="L750" s="15"/>
      <c r="M750" s="15"/>
      <c r="N750" s="15"/>
      <c r="O750" s="15"/>
      <c r="P750" s="15"/>
      <c r="R750" s="15"/>
      <c r="S750" s="76"/>
      <c r="T750" s="76"/>
      <c r="U750" s="76"/>
      <c r="V750" s="76"/>
      <c r="W750" s="76"/>
      <c r="X750" s="76"/>
      <c r="Y750" s="76"/>
      <c r="Z750" s="76"/>
      <c r="AA750" s="76"/>
      <c r="AB750" s="76"/>
      <c r="AC750" s="76"/>
      <c r="AD750" s="76"/>
      <c r="AE750" s="76"/>
      <c r="AF750" s="76"/>
      <c r="AG750" s="76"/>
      <c r="AH750" s="76"/>
      <c r="AI750" s="76"/>
      <c r="AJ750" s="76"/>
      <c r="AK750" s="76"/>
      <c r="AL750" s="76"/>
      <c r="AM750" s="76"/>
      <c r="AN750" s="76"/>
      <c r="AO750" s="76"/>
      <c r="AP750" s="76"/>
      <c r="AQ750" s="76"/>
      <c r="AR750" s="76"/>
      <c r="AS750" s="76"/>
      <c r="AT750" s="76"/>
      <c r="AU750" s="76"/>
      <c r="AV750" s="76"/>
      <c r="AW750" s="76"/>
      <c r="AX750" s="76"/>
      <c r="AY750" s="76"/>
      <c r="AZ750" s="76"/>
      <c r="BA750" s="76"/>
      <c r="BB750" s="76"/>
      <c r="BC750" s="76"/>
      <c r="BD750" s="76"/>
      <c r="BE750" s="76"/>
      <c r="BF750" s="76"/>
      <c r="BG750" s="76"/>
      <c r="BH750" s="76"/>
      <c r="BI750" s="76"/>
      <c r="BJ750" s="76"/>
      <c r="BK750" s="76"/>
      <c r="BL750" s="76"/>
      <c r="BM750" s="76"/>
      <c r="BN750" s="76"/>
      <c r="BO750" s="76"/>
      <c r="BP750" s="76"/>
      <c r="BQ750" s="76"/>
      <c r="BR750" s="76"/>
      <c r="BS750" s="76"/>
      <c r="BT750" s="76"/>
      <c r="BU750" s="76"/>
      <c r="BV750" s="76"/>
      <c r="BW750" s="76"/>
      <c r="BX750" s="76"/>
      <c r="BY750" s="76"/>
      <c r="BZ750" s="76"/>
      <c r="CA750" s="76"/>
      <c r="CB750" s="76"/>
      <c r="CC750" s="76"/>
      <c r="CD750" s="76"/>
      <c r="CE750" s="76"/>
      <c r="CF750" s="76"/>
      <c r="CG750" s="76"/>
      <c r="CH750" s="76"/>
      <c r="CI750" s="76"/>
      <c r="CJ750" s="76"/>
      <c r="CK750" s="76"/>
      <c r="CL750" s="76"/>
      <c r="CN750" s="60"/>
      <c r="CO750" s="76"/>
      <c r="CP750" s="76"/>
      <c r="CQ750" s="76"/>
      <c r="CR750" s="76"/>
      <c r="CS750" s="76"/>
      <c r="CT750" s="76"/>
      <c r="CU750" s="76"/>
      <c r="CV750" s="76"/>
      <c r="CW750" s="76"/>
      <c r="CX750" s="76"/>
      <c r="CY750" s="76"/>
      <c r="CZ750" s="76"/>
      <c r="DA750" s="76"/>
      <c r="DB750" s="76"/>
      <c r="DC750" s="76"/>
      <c r="DD750" s="76"/>
      <c r="DE750" s="76"/>
      <c r="DF750" s="76"/>
      <c r="DG750" s="76"/>
      <c r="DH750" s="76"/>
      <c r="DI750" s="76"/>
      <c r="DJ750" s="76"/>
      <c r="DK750" s="76"/>
      <c r="DL750" s="76"/>
    </row>
    <row r="751" spans="5:116" x14ac:dyDescent="0.35">
      <c r="E751" s="8"/>
      <c r="H751" s="12"/>
      <c r="I751" s="60"/>
      <c r="J751" s="60"/>
      <c r="K751" s="15"/>
      <c r="L751" s="15"/>
      <c r="M751" s="15"/>
      <c r="N751" s="15"/>
      <c r="O751" s="15"/>
      <c r="P751" s="15"/>
      <c r="R751" s="15"/>
      <c r="S751" s="76"/>
      <c r="T751" s="76"/>
      <c r="U751" s="76"/>
      <c r="V751" s="76"/>
      <c r="W751" s="76"/>
      <c r="X751" s="76"/>
      <c r="Y751" s="76"/>
      <c r="Z751" s="76"/>
      <c r="AA751" s="76"/>
      <c r="AB751" s="76"/>
      <c r="AC751" s="76"/>
      <c r="AD751" s="76"/>
      <c r="AE751" s="76"/>
      <c r="AF751" s="76"/>
      <c r="AG751" s="76"/>
      <c r="AH751" s="76"/>
      <c r="AI751" s="76"/>
      <c r="AJ751" s="76"/>
      <c r="AK751" s="76"/>
      <c r="AL751" s="76"/>
      <c r="AM751" s="76"/>
      <c r="AN751" s="76"/>
      <c r="AO751" s="76"/>
      <c r="AP751" s="76"/>
      <c r="AQ751" s="76"/>
      <c r="AR751" s="76"/>
      <c r="AS751" s="76"/>
      <c r="AT751" s="76"/>
      <c r="AU751" s="76"/>
      <c r="AV751" s="76"/>
      <c r="AW751" s="76"/>
      <c r="AX751" s="76"/>
      <c r="AY751" s="76"/>
      <c r="AZ751" s="76"/>
      <c r="BA751" s="76"/>
      <c r="BB751" s="76"/>
      <c r="BC751" s="76"/>
      <c r="BD751" s="76"/>
      <c r="BE751" s="76"/>
      <c r="BF751" s="76"/>
      <c r="BG751" s="76"/>
      <c r="BH751" s="76"/>
      <c r="BI751" s="76"/>
      <c r="BJ751" s="76"/>
      <c r="BK751" s="76"/>
      <c r="BL751" s="76"/>
      <c r="BM751" s="76"/>
      <c r="BN751" s="76"/>
      <c r="BO751" s="76"/>
      <c r="BP751" s="76"/>
      <c r="BQ751" s="76"/>
      <c r="BR751" s="76"/>
      <c r="BS751" s="76"/>
      <c r="BT751" s="76"/>
      <c r="BU751" s="76"/>
      <c r="BV751" s="76"/>
      <c r="BW751" s="76"/>
      <c r="BX751" s="76"/>
      <c r="BY751" s="76"/>
      <c r="BZ751" s="76"/>
      <c r="CA751" s="76"/>
      <c r="CB751" s="76"/>
      <c r="CC751" s="76"/>
      <c r="CD751" s="76"/>
      <c r="CE751" s="76"/>
      <c r="CF751" s="76"/>
      <c r="CG751" s="76"/>
      <c r="CH751" s="76"/>
      <c r="CI751" s="76"/>
      <c r="CJ751" s="76"/>
      <c r="CK751" s="76"/>
      <c r="CL751" s="76"/>
      <c r="CN751" s="60"/>
      <c r="CO751" s="76"/>
      <c r="CP751" s="76"/>
      <c r="CQ751" s="76"/>
      <c r="CR751" s="76"/>
      <c r="CS751" s="76"/>
      <c r="CT751" s="76"/>
      <c r="CU751" s="76"/>
      <c r="CV751" s="76"/>
      <c r="CW751" s="76"/>
      <c r="CX751" s="76"/>
      <c r="CY751" s="76"/>
      <c r="CZ751" s="76"/>
      <c r="DA751" s="76"/>
      <c r="DB751" s="76"/>
      <c r="DC751" s="76"/>
      <c r="DD751" s="76"/>
      <c r="DE751" s="76"/>
      <c r="DF751" s="76"/>
      <c r="DG751" s="76"/>
      <c r="DH751" s="76"/>
      <c r="DI751" s="76"/>
      <c r="DJ751" s="76"/>
      <c r="DK751" s="76"/>
      <c r="DL751" s="76"/>
    </row>
    <row r="752" spans="5:116" x14ac:dyDescent="0.35">
      <c r="E752" s="8"/>
      <c r="H752" s="12"/>
      <c r="I752" s="60"/>
      <c r="J752" s="60"/>
      <c r="K752" s="15"/>
      <c r="L752" s="15"/>
      <c r="M752" s="15"/>
      <c r="N752" s="15"/>
      <c r="O752" s="15"/>
      <c r="P752" s="15"/>
      <c r="R752" s="15"/>
      <c r="S752" s="76"/>
      <c r="T752" s="76"/>
      <c r="U752" s="76"/>
      <c r="V752" s="76"/>
      <c r="W752" s="76"/>
      <c r="X752" s="76"/>
      <c r="Y752" s="76"/>
      <c r="Z752" s="76"/>
      <c r="AA752" s="76"/>
      <c r="AB752" s="76"/>
      <c r="AC752" s="76"/>
      <c r="AD752" s="76"/>
      <c r="AE752" s="76"/>
      <c r="AF752" s="76"/>
      <c r="AG752" s="76"/>
      <c r="AH752" s="76"/>
      <c r="AI752" s="76"/>
      <c r="AJ752" s="76"/>
      <c r="AK752" s="76"/>
      <c r="AL752" s="76"/>
      <c r="AM752" s="76"/>
      <c r="AN752" s="76"/>
      <c r="AO752" s="76"/>
      <c r="AP752" s="76"/>
      <c r="AQ752" s="76"/>
      <c r="AR752" s="76"/>
      <c r="AS752" s="76"/>
      <c r="AT752" s="76"/>
      <c r="AU752" s="76"/>
      <c r="AV752" s="76"/>
      <c r="AW752" s="76"/>
      <c r="AX752" s="76"/>
      <c r="AY752" s="76"/>
      <c r="AZ752" s="76"/>
      <c r="BA752" s="76"/>
      <c r="BB752" s="76"/>
      <c r="BC752" s="76"/>
      <c r="BD752" s="76"/>
      <c r="BE752" s="76"/>
      <c r="BF752" s="76"/>
      <c r="BG752" s="76"/>
      <c r="BH752" s="76"/>
      <c r="BI752" s="76"/>
      <c r="BJ752" s="76"/>
      <c r="BK752" s="76"/>
      <c r="BL752" s="76"/>
      <c r="BM752" s="76"/>
      <c r="BN752" s="76"/>
      <c r="BO752" s="76"/>
      <c r="BP752" s="76"/>
      <c r="BQ752" s="76"/>
      <c r="BR752" s="76"/>
      <c r="BS752" s="76"/>
      <c r="BT752" s="76"/>
      <c r="BU752" s="76"/>
      <c r="BV752" s="76"/>
      <c r="BW752" s="76"/>
      <c r="BX752" s="76"/>
      <c r="BY752" s="76"/>
      <c r="BZ752" s="76"/>
      <c r="CA752" s="76"/>
      <c r="CB752" s="76"/>
      <c r="CC752" s="76"/>
      <c r="CD752" s="76"/>
      <c r="CE752" s="76"/>
      <c r="CF752" s="76"/>
      <c r="CG752" s="76"/>
      <c r="CH752" s="76"/>
      <c r="CI752" s="76"/>
      <c r="CJ752" s="76"/>
      <c r="CK752" s="76"/>
      <c r="CL752" s="76"/>
      <c r="CN752" s="60"/>
      <c r="CO752" s="76"/>
      <c r="CP752" s="76"/>
      <c r="CQ752" s="76"/>
      <c r="CR752" s="76"/>
      <c r="CS752" s="76"/>
      <c r="CT752" s="76"/>
      <c r="CU752" s="76"/>
      <c r="CV752" s="76"/>
      <c r="CW752" s="76"/>
      <c r="CX752" s="76"/>
      <c r="CY752" s="76"/>
      <c r="CZ752" s="76"/>
      <c r="DA752" s="76"/>
      <c r="DB752" s="76"/>
      <c r="DC752" s="76"/>
      <c r="DD752" s="76"/>
      <c r="DE752" s="76"/>
      <c r="DF752" s="76"/>
      <c r="DG752" s="76"/>
      <c r="DH752" s="76"/>
      <c r="DI752" s="76"/>
      <c r="DJ752" s="76"/>
      <c r="DK752" s="76"/>
      <c r="DL752" s="76"/>
    </row>
    <row r="753" spans="5:116" x14ac:dyDescent="0.35">
      <c r="E753" s="8"/>
      <c r="H753" s="12"/>
      <c r="I753" s="60"/>
      <c r="J753" s="60"/>
      <c r="K753" s="15"/>
      <c r="L753" s="15"/>
      <c r="M753" s="15"/>
      <c r="N753" s="15"/>
      <c r="O753" s="15"/>
      <c r="P753" s="15"/>
      <c r="R753" s="15"/>
      <c r="S753" s="76"/>
      <c r="T753" s="76"/>
      <c r="U753" s="76"/>
      <c r="V753" s="76"/>
      <c r="W753" s="76"/>
      <c r="X753" s="76"/>
      <c r="Y753" s="76"/>
      <c r="Z753" s="76"/>
      <c r="AA753" s="76"/>
      <c r="AB753" s="76"/>
      <c r="AC753" s="76"/>
      <c r="AD753" s="76"/>
      <c r="AE753" s="76"/>
      <c r="AF753" s="76"/>
      <c r="AG753" s="76"/>
      <c r="AH753" s="76"/>
      <c r="AI753" s="76"/>
      <c r="AJ753" s="76"/>
      <c r="AK753" s="76"/>
      <c r="AL753" s="76"/>
      <c r="AM753" s="76"/>
      <c r="AN753" s="76"/>
      <c r="AO753" s="76"/>
      <c r="AP753" s="76"/>
      <c r="AQ753" s="76"/>
      <c r="AR753" s="76"/>
      <c r="AS753" s="76"/>
      <c r="AT753" s="76"/>
      <c r="AU753" s="76"/>
      <c r="AV753" s="76"/>
      <c r="AW753" s="76"/>
      <c r="AX753" s="76"/>
      <c r="AY753" s="76"/>
      <c r="AZ753" s="76"/>
      <c r="BA753" s="76"/>
      <c r="BB753" s="76"/>
      <c r="BC753" s="76"/>
      <c r="BD753" s="76"/>
      <c r="BE753" s="76"/>
      <c r="BF753" s="76"/>
      <c r="BG753" s="76"/>
      <c r="BH753" s="76"/>
      <c r="BI753" s="76"/>
      <c r="BJ753" s="76"/>
      <c r="BK753" s="76"/>
      <c r="BL753" s="76"/>
      <c r="BM753" s="76"/>
      <c r="BN753" s="76"/>
      <c r="BO753" s="76"/>
      <c r="BP753" s="76"/>
      <c r="BQ753" s="76"/>
      <c r="BR753" s="76"/>
      <c r="BS753" s="76"/>
      <c r="BT753" s="76"/>
      <c r="BU753" s="76"/>
      <c r="BV753" s="76"/>
      <c r="BW753" s="76"/>
      <c r="BX753" s="76"/>
      <c r="BY753" s="76"/>
      <c r="BZ753" s="76"/>
      <c r="CA753" s="76"/>
      <c r="CB753" s="76"/>
      <c r="CC753" s="76"/>
      <c r="CD753" s="76"/>
      <c r="CE753" s="76"/>
      <c r="CF753" s="76"/>
      <c r="CG753" s="76"/>
      <c r="CH753" s="76"/>
      <c r="CI753" s="76"/>
      <c r="CJ753" s="76"/>
      <c r="CK753" s="76"/>
      <c r="CL753" s="76"/>
      <c r="CN753" s="60"/>
      <c r="CO753" s="76"/>
      <c r="CP753" s="76"/>
      <c r="CQ753" s="76"/>
      <c r="CR753" s="76"/>
      <c r="CS753" s="76"/>
      <c r="CT753" s="76"/>
      <c r="CU753" s="76"/>
      <c r="CV753" s="76"/>
      <c r="CW753" s="76"/>
      <c r="CX753" s="76"/>
      <c r="CY753" s="76"/>
      <c r="CZ753" s="76"/>
      <c r="DA753" s="76"/>
      <c r="DB753" s="76"/>
      <c r="DC753" s="76"/>
      <c r="DD753" s="76"/>
      <c r="DE753" s="76"/>
      <c r="DF753" s="76"/>
      <c r="DG753" s="76"/>
      <c r="DH753" s="76"/>
      <c r="DI753" s="76"/>
      <c r="DJ753" s="76"/>
      <c r="DK753" s="76"/>
      <c r="DL753" s="76"/>
    </row>
    <row r="754" spans="5:116" x14ac:dyDescent="0.35">
      <c r="E754" s="8"/>
      <c r="H754" s="12"/>
      <c r="I754" s="60"/>
      <c r="J754" s="60"/>
      <c r="K754" s="15"/>
      <c r="L754" s="15"/>
      <c r="M754" s="15"/>
      <c r="N754" s="15"/>
      <c r="O754" s="15"/>
      <c r="P754" s="15"/>
      <c r="R754" s="15"/>
      <c r="S754" s="76"/>
      <c r="T754" s="76"/>
      <c r="U754" s="76"/>
      <c r="V754" s="76"/>
      <c r="W754" s="76"/>
      <c r="X754" s="76"/>
      <c r="Y754" s="76"/>
      <c r="Z754" s="76"/>
      <c r="AA754" s="76"/>
      <c r="AB754" s="76"/>
      <c r="AC754" s="76"/>
      <c r="AD754" s="76"/>
      <c r="AE754" s="76"/>
      <c r="AF754" s="76"/>
      <c r="AG754" s="76"/>
      <c r="AH754" s="76"/>
      <c r="AI754" s="76"/>
      <c r="AJ754" s="76"/>
      <c r="AK754" s="76"/>
      <c r="AL754" s="76"/>
      <c r="AM754" s="76"/>
      <c r="AN754" s="76"/>
      <c r="AO754" s="76"/>
      <c r="AP754" s="76"/>
      <c r="AQ754" s="76"/>
      <c r="AR754" s="76"/>
      <c r="AS754" s="76"/>
      <c r="AT754" s="76"/>
      <c r="AU754" s="76"/>
      <c r="AV754" s="76"/>
      <c r="AW754" s="76"/>
      <c r="AX754" s="76"/>
      <c r="AY754" s="76"/>
      <c r="AZ754" s="76"/>
      <c r="BA754" s="76"/>
      <c r="BB754" s="76"/>
      <c r="BC754" s="76"/>
      <c r="BD754" s="76"/>
      <c r="BE754" s="76"/>
      <c r="BF754" s="76"/>
      <c r="BG754" s="76"/>
      <c r="BH754" s="76"/>
      <c r="BI754" s="76"/>
      <c r="BJ754" s="76"/>
      <c r="BK754" s="76"/>
      <c r="BL754" s="76"/>
      <c r="BM754" s="76"/>
      <c r="BN754" s="76"/>
      <c r="BO754" s="76"/>
      <c r="BP754" s="76"/>
      <c r="BQ754" s="76"/>
      <c r="BR754" s="76"/>
      <c r="BS754" s="76"/>
      <c r="BT754" s="76"/>
      <c r="BU754" s="76"/>
      <c r="BV754" s="76"/>
      <c r="BW754" s="76"/>
      <c r="BX754" s="76"/>
      <c r="BY754" s="76"/>
      <c r="BZ754" s="76"/>
      <c r="CA754" s="76"/>
      <c r="CB754" s="76"/>
      <c r="CC754" s="76"/>
      <c r="CD754" s="76"/>
      <c r="CE754" s="76"/>
      <c r="CF754" s="76"/>
      <c r="CG754" s="76"/>
      <c r="CH754" s="76"/>
      <c r="CI754" s="76"/>
      <c r="CJ754" s="76"/>
      <c r="CK754" s="76"/>
      <c r="CL754" s="76"/>
      <c r="CN754" s="60"/>
      <c r="CO754" s="76"/>
      <c r="CP754" s="76"/>
      <c r="CQ754" s="76"/>
      <c r="CR754" s="76"/>
      <c r="CS754" s="76"/>
      <c r="CT754" s="76"/>
      <c r="CU754" s="76"/>
      <c r="CV754" s="76"/>
      <c r="CW754" s="76"/>
      <c r="CX754" s="76"/>
      <c r="CY754" s="76"/>
      <c r="CZ754" s="76"/>
      <c r="DA754" s="76"/>
      <c r="DB754" s="76"/>
      <c r="DC754" s="76"/>
      <c r="DD754" s="76"/>
      <c r="DE754" s="76"/>
      <c r="DF754" s="76"/>
      <c r="DG754" s="76"/>
      <c r="DH754" s="76"/>
      <c r="DI754" s="76"/>
      <c r="DJ754" s="76"/>
      <c r="DK754" s="76"/>
      <c r="DL754" s="76"/>
    </row>
    <row r="755" spans="5:116" x14ac:dyDescent="0.35">
      <c r="E755" s="8"/>
      <c r="H755" s="12"/>
      <c r="I755" s="60"/>
      <c r="J755" s="60"/>
      <c r="K755" s="15"/>
      <c r="L755" s="15"/>
      <c r="M755" s="15"/>
      <c r="N755" s="15"/>
      <c r="O755" s="15"/>
      <c r="P755" s="15"/>
      <c r="R755" s="15"/>
      <c r="S755" s="76"/>
      <c r="T755" s="76"/>
      <c r="U755" s="76"/>
      <c r="V755" s="76"/>
      <c r="W755" s="76"/>
      <c r="X755" s="76"/>
      <c r="Y755" s="76"/>
      <c r="Z755" s="76"/>
      <c r="AA755" s="76"/>
      <c r="AB755" s="76"/>
      <c r="AC755" s="76"/>
      <c r="AD755" s="76"/>
      <c r="AE755" s="76"/>
      <c r="AF755" s="76"/>
      <c r="AG755" s="76"/>
      <c r="AH755" s="76"/>
      <c r="AI755" s="76"/>
      <c r="AJ755" s="76"/>
      <c r="AK755" s="76"/>
      <c r="AL755" s="76"/>
      <c r="AM755" s="76"/>
      <c r="AN755" s="76"/>
      <c r="AO755" s="76"/>
      <c r="AP755" s="76"/>
      <c r="AQ755" s="76"/>
      <c r="AR755" s="76"/>
      <c r="AS755" s="76"/>
      <c r="AT755" s="76"/>
      <c r="AU755" s="76"/>
      <c r="AV755" s="76"/>
      <c r="AW755" s="76"/>
      <c r="AX755" s="76"/>
      <c r="AY755" s="76"/>
      <c r="AZ755" s="76"/>
      <c r="BA755" s="76"/>
      <c r="BB755" s="76"/>
      <c r="BC755" s="76"/>
      <c r="BD755" s="76"/>
      <c r="BE755" s="76"/>
      <c r="BF755" s="76"/>
      <c r="BG755" s="76"/>
      <c r="BH755" s="76"/>
      <c r="BI755" s="76"/>
      <c r="BJ755" s="76"/>
      <c r="BK755" s="76"/>
      <c r="BL755" s="76"/>
      <c r="BM755" s="76"/>
      <c r="BN755" s="76"/>
      <c r="BO755" s="76"/>
      <c r="BP755" s="76"/>
      <c r="BQ755" s="76"/>
      <c r="BR755" s="76"/>
      <c r="BS755" s="76"/>
      <c r="BT755" s="76"/>
      <c r="BU755" s="76"/>
      <c r="BV755" s="76"/>
      <c r="BW755" s="76"/>
      <c r="BX755" s="76"/>
      <c r="BY755" s="76"/>
      <c r="BZ755" s="76"/>
      <c r="CA755" s="76"/>
      <c r="CB755" s="76"/>
      <c r="CC755" s="76"/>
      <c r="CD755" s="76"/>
      <c r="CE755" s="76"/>
      <c r="CF755" s="76"/>
      <c r="CG755" s="76"/>
      <c r="CH755" s="76"/>
      <c r="CI755" s="76"/>
      <c r="CJ755" s="76"/>
      <c r="CK755" s="76"/>
      <c r="CL755" s="76"/>
      <c r="CN755" s="60"/>
      <c r="CO755" s="76"/>
      <c r="CP755" s="76"/>
      <c r="CQ755" s="76"/>
      <c r="CR755" s="76"/>
      <c r="CS755" s="76"/>
      <c r="CT755" s="76"/>
      <c r="CU755" s="76"/>
      <c r="CV755" s="76"/>
      <c r="CW755" s="76"/>
      <c r="CX755" s="76"/>
      <c r="CY755" s="76"/>
      <c r="CZ755" s="76"/>
      <c r="DA755" s="76"/>
      <c r="DB755" s="76"/>
      <c r="DC755" s="76"/>
      <c r="DD755" s="76"/>
      <c r="DE755" s="76"/>
      <c r="DF755" s="76"/>
      <c r="DG755" s="76"/>
      <c r="DH755" s="76"/>
      <c r="DI755" s="76"/>
      <c r="DJ755" s="76"/>
      <c r="DK755" s="76"/>
      <c r="DL755" s="76"/>
    </row>
    <row r="756" spans="5:116" x14ac:dyDescent="0.35">
      <c r="E756" s="8"/>
      <c r="H756" s="12"/>
      <c r="I756" s="60"/>
      <c r="J756" s="60"/>
      <c r="K756" s="15"/>
      <c r="L756" s="15"/>
      <c r="M756" s="15"/>
      <c r="N756" s="15"/>
      <c r="O756" s="15"/>
      <c r="P756" s="15"/>
      <c r="R756" s="15"/>
      <c r="S756" s="76"/>
      <c r="T756" s="76"/>
      <c r="U756" s="76"/>
      <c r="V756" s="76"/>
      <c r="W756" s="76"/>
      <c r="X756" s="76"/>
      <c r="Y756" s="76"/>
      <c r="Z756" s="76"/>
      <c r="AA756" s="76"/>
      <c r="AB756" s="76"/>
      <c r="AC756" s="76"/>
      <c r="AD756" s="76"/>
      <c r="AE756" s="76"/>
      <c r="AF756" s="76"/>
      <c r="AG756" s="76"/>
      <c r="AH756" s="76"/>
      <c r="AI756" s="76"/>
      <c r="AJ756" s="76"/>
      <c r="AK756" s="76"/>
      <c r="AL756" s="76"/>
      <c r="AM756" s="76"/>
      <c r="AN756" s="76"/>
      <c r="AO756" s="76"/>
      <c r="AP756" s="76"/>
      <c r="AQ756" s="76"/>
      <c r="AR756" s="76"/>
      <c r="AS756" s="76"/>
      <c r="AT756" s="76"/>
      <c r="AU756" s="76"/>
      <c r="AV756" s="76"/>
      <c r="AW756" s="76"/>
      <c r="AX756" s="76"/>
      <c r="AY756" s="76"/>
      <c r="AZ756" s="76"/>
      <c r="BA756" s="76"/>
      <c r="BB756" s="76"/>
      <c r="BC756" s="76"/>
      <c r="BD756" s="76"/>
      <c r="BE756" s="76"/>
      <c r="BF756" s="76"/>
      <c r="BG756" s="76"/>
      <c r="BH756" s="76"/>
      <c r="BI756" s="76"/>
      <c r="BJ756" s="76"/>
      <c r="BK756" s="76"/>
      <c r="BL756" s="76"/>
      <c r="BM756" s="76"/>
      <c r="BN756" s="76"/>
      <c r="BO756" s="76"/>
      <c r="BP756" s="76"/>
      <c r="BQ756" s="76"/>
      <c r="BR756" s="76"/>
      <c r="BS756" s="76"/>
      <c r="BT756" s="76"/>
      <c r="BU756" s="76"/>
      <c r="BV756" s="76"/>
      <c r="BW756" s="76"/>
      <c r="BX756" s="76"/>
      <c r="BY756" s="76"/>
      <c r="BZ756" s="76"/>
      <c r="CA756" s="76"/>
      <c r="CB756" s="76"/>
      <c r="CC756" s="76"/>
      <c r="CD756" s="76"/>
      <c r="CE756" s="76"/>
      <c r="CF756" s="76"/>
      <c r="CG756" s="76"/>
      <c r="CH756" s="76"/>
      <c r="CI756" s="76"/>
      <c r="CJ756" s="76"/>
      <c r="CK756" s="76"/>
      <c r="CL756" s="76"/>
      <c r="CN756" s="60"/>
      <c r="CO756" s="76"/>
      <c r="CP756" s="76"/>
      <c r="CQ756" s="76"/>
      <c r="CR756" s="76"/>
      <c r="CS756" s="76"/>
      <c r="CT756" s="76"/>
      <c r="CU756" s="76"/>
      <c r="CV756" s="76"/>
      <c r="CW756" s="76"/>
      <c r="CX756" s="76"/>
      <c r="CY756" s="76"/>
      <c r="CZ756" s="76"/>
      <c r="DA756" s="76"/>
      <c r="DB756" s="76"/>
      <c r="DC756" s="76"/>
      <c r="DD756" s="76"/>
      <c r="DE756" s="76"/>
      <c r="DF756" s="76"/>
      <c r="DG756" s="76"/>
      <c r="DH756" s="76"/>
      <c r="DI756" s="76"/>
      <c r="DJ756" s="76"/>
      <c r="DK756" s="76"/>
      <c r="DL756" s="76"/>
    </row>
    <row r="757" spans="5:116" x14ac:dyDescent="0.35">
      <c r="E757" s="8"/>
      <c r="H757" s="12"/>
      <c r="I757" s="60"/>
      <c r="J757" s="60"/>
      <c r="K757" s="15"/>
      <c r="L757" s="15"/>
      <c r="M757" s="15"/>
      <c r="N757" s="15"/>
      <c r="O757" s="15"/>
      <c r="P757" s="15"/>
      <c r="R757" s="15"/>
      <c r="S757" s="76"/>
      <c r="T757" s="76"/>
      <c r="U757" s="76"/>
      <c r="V757" s="76"/>
      <c r="W757" s="76"/>
      <c r="X757" s="76"/>
      <c r="Y757" s="76"/>
      <c r="Z757" s="76"/>
      <c r="AA757" s="76"/>
      <c r="AB757" s="76"/>
      <c r="AC757" s="76"/>
      <c r="AD757" s="76"/>
      <c r="AE757" s="76"/>
      <c r="AF757" s="76"/>
      <c r="AG757" s="76"/>
      <c r="AH757" s="76"/>
      <c r="AI757" s="76"/>
      <c r="AJ757" s="76"/>
      <c r="AK757" s="76"/>
      <c r="AL757" s="76"/>
      <c r="AM757" s="76"/>
      <c r="AN757" s="76"/>
      <c r="AO757" s="76"/>
      <c r="AP757" s="76"/>
      <c r="AQ757" s="76"/>
      <c r="AR757" s="76"/>
      <c r="AS757" s="76"/>
      <c r="AT757" s="76"/>
      <c r="AU757" s="76"/>
      <c r="AV757" s="76"/>
      <c r="AW757" s="76"/>
      <c r="AX757" s="76"/>
      <c r="AY757" s="76"/>
      <c r="AZ757" s="76"/>
      <c r="BA757" s="76"/>
      <c r="BB757" s="76"/>
      <c r="BC757" s="76"/>
      <c r="BD757" s="76"/>
      <c r="BE757" s="76"/>
      <c r="BF757" s="76"/>
      <c r="BG757" s="76"/>
      <c r="BH757" s="76"/>
      <c r="BI757" s="76"/>
      <c r="BJ757" s="76"/>
      <c r="BK757" s="76"/>
      <c r="BL757" s="76"/>
      <c r="BM757" s="76"/>
      <c r="BN757" s="76"/>
      <c r="BO757" s="76"/>
      <c r="BP757" s="76"/>
      <c r="BQ757" s="76"/>
      <c r="BR757" s="76"/>
      <c r="BS757" s="76"/>
      <c r="BT757" s="76"/>
      <c r="BU757" s="76"/>
      <c r="BV757" s="76"/>
      <c r="BW757" s="76"/>
      <c r="BX757" s="76"/>
      <c r="BY757" s="76"/>
      <c r="BZ757" s="76"/>
      <c r="CA757" s="76"/>
      <c r="CB757" s="76"/>
      <c r="CC757" s="76"/>
      <c r="CD757" s="76"/>
      <c r="CE757" s="76"/>
      <c r="CF757" s="76"/>
      <c r="CG757" s="76"/>
      <c r="CH757" s="76"/>
      <c r="CI757" s="76"/>
      <c r="CJ757" s="76"/>
      <c r="CK757" s="76"/>
      <c r="CL757" s="76"/>
      <c r="CN757" s="60"/>
      <c r="CO757" s="76"/>
      <c r="CP757" s="76"/>
      <c r="CQ757" s="76"/>
      <c r="CR757" s="76"/>
      <c r="CS757" s="76"/>
      <c r="CT757" s="76"/>
      <c r="CU757" s="76"/>
      <c r="CV757" s="76"/>
      <c r="CW757" s="76"/>
      <c r="CX757" s="76"/>
      <c r="CY757" s="76"/>
      <c r="CZ757" s="76"/>
      <c r="DA757" s="76"/>
      <c r="DB757" s="76"/>
      <c r="DC757" s="76"/>
      <c r="DD757" s="76"/>
      <c r="DE757" s="76"/>
      <c r="DF757" s="76"/>
      <c r="DG757" s="76"/>
      <c r="DH757" s="76"/>
      <c r="DI757" s="76"/>
      <c r="DJ757" s="76"/>
      <c r="DK757" s="76"/>
      <c r="DL757" s="76"/>
    </row>
    <row r="758" spans="5:116" x14ac:dyDescent="0.35">
      <c r="E758" s="8"/>
      <c r="H758" s="12"/>
      <c r="I758" s="60"/>
      <c r="J758" s="60"/>
      <c r="K758" s="15"/>
      <c r="L758" s="15"/>
      <c r="M758" s="15"/>
      <c r="N758" s="15"/>
      <c r="O758" s="15"/>
      <c r="P758" s="15"/>
      <c r="R758" s="15"/>
      <c r="S758" s="76"/>
      <c r="T758" s="76"/>
      <c r="U758" s="76"/>
      <c r="V758" s="76"/>
      <c r="W758" s="76"/>
      <c r="X758" s="76"/>
      <c r="Y758" s="76"/>
      <c r="Z758" s="76"/>
      <c r="AA758" s="76"/>
      <c r="AB758" s="76"/>
      <c r="AC758" s="76"/>
      <c r="AD758" s="76"/>
      <c r="AE758" s="76"/>
      <c r="AF758" s="76"/>
      <c r="AG758" s="76"/>
      <c r="AH758" s="76"/>
      <c r="AI758" s="76"/>
      <c r="AJ758" s="76"/>
      <c r="AK758" s="76"/>
      <c r="AL758" s="76"/>
      <c r="AM758" s="76"/>
      <c r="AN758" s="76"/>
      <c r="AO758" s="76"/>
      <c r="AP758" s="76"/>
      <c r="AQ758" s="76"/>
      <c r="AR758" s="76"/>
      <c r="AS758" s="76"/>
      <c r="AT758" s="76"/>
      <c r="AU758" s="76"/>
      <c r="AV758" s="76"/>
      <c r="AW758" s="76"/>
      <c r="AX758" s="76"/>
      <c r="AY758" s="76"/>
      <c r="AZ758" s="76"/>
      <c r="BA758" s="76"/>
      <c r="BB758" s="76"/>
      <c r="BC758" s="76"/>
      <c r="BD758" s="76"/>
      <c r="BE758" s="76"/>
      <c r="BF758" s="76"/>
      <c r="BG758" s="76"/>
      <c r="BH758" s="76"/>
      <c r="BI758" s="76"/>
      <c r="BJ758" s="76"/>
      <c r="BK758" s="76"/>
      <c r="BL758" s="76"/>
      <c r="BM758" s="76"/>
      <c r="BN758" s="76"/>
      <c r="BO758" s="76"/>
      <c r="BP758" s="76"/>
      <c r="BQ758" s="76"/>
      <c r="BR758" s="76"/>
      <c r="BS758" s="76"/>
      <c r="BT758" s="76"/>
      <c r="BU758" s="76"/>
      <c r="BV758" s="76"/>
      <c r="BW758" s="76"/>
      <c r="BX758" s="76"/>
      <c r="BY758" s="76"/>
      <c r="BZ758" s="76"/>
      <c r="CA758" s="76"/>
      <c r="CB758" s="76"/>
      <c r="CC758" s="76"/>
      <c r="CD758" s="76"/>
      <c r="CE758" s="76"/>
      <c r="CF758" s="76"/>
      <c r="CG758" s="76"/>
      <c r="CH758" s="76"/>
      <c r="CI758" s="76"/>
      <c r="CJ758" s="76"/>
      <c r="CK758" s="76"/>
      <c r="CL758" s="76"/>
      <c r="CN758" s="60"/>
      <c r="CO758" s="76"/>
      <c r="CP758" s="76"/>
      <c r="CQ758" s="76"/>
      <c r="CR758" s="76"/>
      <c r="CS758" s="76"/>
      <c r="CT758" s="76"/>
      <c r="CU758" s="76"/>
      <c r="CV758" s="76"/>
      <c r="CW758" s="76"/>
      <c r="CX758" s="76"/>
      <c r="CY758" s="76"/>
      <c r="CZ758" s="76"/>
      <c r="DA758" s="76"/>
      <c r="DB758" s="76"/>
      <c r="DC758" s="76"/>
      <c r="DD758" s="76"/>
      <c r="DE758" s="76"/>
      <c r="DF758" s="76"/>
      <c r="DG758" s="76"/>
      <c r="DH758" s="76"/>
      <c r="DI758" s="76"/>
      <c r="DJ758" s="76"/>
      <c r="DK758" s="76"/>
      <c r="DL758" s="76"/>
    </row>
    <row r="759" spans="5:116" x14ac:dyDescent="0.35">
      <c r="E759" s="8"/>
      <c r="H759" s="12"/>
      <c r="I759" s="60"/>
      <c r="J759" s="60"/>
      <c r="K759" s="15"/>
      <c r="L759" s="15"/>
      <c r="M759" s="15"/>
      <c r="N759" s="15"/>
      <c r="O759" s="15"/>
      <c r="P759" s="15"/>
      <c r="R759" s="15"/>
      <c r="S759" s="76"/>
      <c r="T759" s="76"/>
      <c r="U759" s="76"/>
      <c r="V759" s="76"/>
      <c r="W759" s="76"/>
      <c r="X759" s="76"/>
      <c r="Y759" s="76"/>
      <c r="Z759" s="76"/>
      <c r="AA759" s="76"/>
      <c r="AB759" s="76"/>
      <c r="AC759" s="76"/>
      <c r="AD759" s="76"/>
      <c r="AE759" s="76"/>
      <c r="AF759" s="76"/>
      <c r="AG759" s="76"/>
      <c r="AH759" s="76"/>
      <c r="AI759" s="76"/>
      <c r="AJ759" s="76"/>
      <c r="AK759" s="76"/>
      <c r="AL759" s="76"/>
      <c r="AM759" s="76"/>
      <c r="AN759" s="76"/>
      <c r="AO759" s="76"/>
      <c r="AP759" s="76"/>
      <c r="AQ759" s="76"/>
      <c r="AR759" s="76"/>
      <c r="AS759" s="76"/>
      <c r="AT759" s="76"/>
      <c r="AU759" s="76"/>
      <c r="AV759" s="76"/>
      <c r="AW759" s="76"/>
      <c r="AX759" s="76"/>
      <c r="AY759" s="76"/>
      <c r="AZ759" s="76"/>
      <c r="BA759" s="76"/>
      <c r="BB759" s="76"/>
      <c r="BC759" s="76"/>
      <c r="BD759" s="76"/>
      <c r="BE759" s="76"/>
      <c r="BF759" s="76"/>
      <c r="BG759" s="76"/>
      <c r="BH759" s="76"/>
      <c r="BI759" s="76"/>
      <c r="BJ759" s="76"/>
      <c r="BK759" s="76"/>
      <c r="BL759" s="76"/>
      <c r="BM759" s="76"/>
      <c r="BN759" s="76"/>
      <c r="BO759" s="76"/>
      <c r="BP759" s="76"/>
      <c r="BQ759" s="76"/>
      <c r="BR759" s="76"/>
      <c r="BS759" s="76"/>
      <c r="BT759" s="76"/>
      <c r="BU759" s="76"/>
      <c r="BV759" s="76"/>
      <c r="BW759" s="76"/>
      <c r="BX759" s="76"/>
      <c r="BY759" s="76"/>
      <c r="BZ759" s="76"/>
      <c r="CA759" s="76"/>
      <c r="CB759" s="76"/>
      <c r="CC759" s="76"/>
      <c r="CD759" s="76"/>
      <c r="CE759" s="76"/>
      <c r="CF759" s="76"/>
      <c r="CG759" s="76"/>
      <c r="CH759" s="76"/>
      <c r="CI759" s="76"/>
      <c r="CJ759" s="76"/>
      <c r="CK759" s="76"/>
      <c r="CL759" s="76"/>
      <c r="CN759" s="60"/>
      <c r="CO759" s="76"/>
      <c r="CP759" s="76"/>
      <c r="CQ759" s="76"/>
      <c r="CR759" s="76"/>
      <c r="CS759" s="76"/>
      <c r="CT759" s="76"/>
      <c r="CU759" s="76"/>
      <c r="CV759" s="76"/>
      <c r="CW759" s="76"/>
      <c r="CX759" s="76"/>
      <c r="CY759" s="76"/>
      <c r="CZ759" s="76"/>
      <c r="DA759" s="76"/>
      <c r="DB759" s="76"/>
      <c r="DC759" s="76"/>
      <c r="DD759" s="76"/>
      <c r="DE759" s="76"/>
      <c r="DF759" s="76"/>
      <c r="DG759" s="76"/>
      <c r="DH759" s="76"/>
      <c r="DI759" s="76"/>
      <c r="DJ759" s="76"/>
      <c r="DK759" s="76"/>
      <c r="DL759" s="76"/>
    </row>
    <row r="760" spans="5:116" x14ac:dyDescent="0.35">
      <c r="E760" s="8"/>
      <c r="H760" s="12"/>
      <c r="I760" s="60"/>
      <c r="J760" s="60"/>
      <c r="K760" s="15"/>
      <c r="L760" s="15"/>
      <c r="M760" s="15"/>
      <c r="N760" s="15"/>
      <c r="O760" s="15"/>
      <c r="P760" s="15"/>
      <c r="R760" s="15"/>
      <c r="S760" s="76"/>
      <c r="T760" s="76"/>
      <c r="U760" s="76"/>
      <c r="V760" s="76"/>
      <c r="W760" s="76"/>
      <c r="X760" s="76"/>
      <c r="Y760" s="76"/>
      <c r="Z760" s="76"/>
      <c r="AA760" s="76"/>
      <c r="AB760" s="76"/>
      <c r="AC760" s="76"/>
      <c r="AD760" s="76"/>
      <c r="AE760" s="76"/>
      <c r="AF760" s="76"/>
      <c r="AG760" s="76"/>
      <c r="AH760" s="76"/>
      <c r="AI760" s="76"/>
      <c r="AJ760" s="76"/>
      <c r="AK760" s="76"/>
      <c r="AL760" s="76"/>
      <c r="AM760" s="76"/>
      <c r="AN760" s="76"/>
      <c r="AO760" s="76"/>
      <c r="AP760" s="76"/>
      <c r="AQ760" s="76"/>
      <c r="AR760" s="76"/>
      <c r="AS760" s="76"/>
      <c r="AT760" s="76"/>
      <c r="AU760" s="76"/>
      <c r="AV760" s="76"/>
      <c r="AW760" s="76"/>
      <c r="AX760" s="76"/>
      <c r="AY760" s="76"/>
      <c r="AZ760" s="76"/>
      <c r="BA760" s="76"/>
      <c r="BB760" s="76"/>
      <c r="BC760" s="76"/>
      <c r="BD760" s="76"/>
      <c r="BE760" s="76"/>
      <c r="BF760" s="76"/>
      <c r="BG760" s="76"/>
      <c r="BH760" s="76"/>
      <c r="BI760" s="76"/>
      <c r="BJ760" s="76"/>
      <c r="BK760" s="76"/>
      <c r="BL760" s="76"/>
      <c r="BM760" s="76"/>
      <c r="BN760" s="76"/>
      <c r="BO760" s="76"/>
      <c r="BP760" s="76"/>
      <c r="BQ760" s="76"/>
      <c r="BR760" s="76"/>
      <c r="BS760" s="76"/>
      <c r="BT760" s="76"/>
      <c r="BU760" s="76"/>
      <c r="BV760" s="76"/>
      <c r="BW760" s="76"/>
      <c r="BX760" s="76"/>
      <c r="BY760" s="76"/>
      <c r="BZ760" s="76"/>
      <c r="CA760" s="76"/>
      <c r="CB760" s="76"/>
      <c r="CC760" s="76"/>
      <c r="CD760" s="76"/>
      <c r="CE760" s="76"/>
      <c r="CF760" s="76"/>
      <c r="CG760" s="76"/>
      <c r="CH760" s="76"/>
      <c r="CI760" s="76"/>
      <c r="CJ760" s="76"/>
      <c r="CK760" s="76"/>
      <c r="CL760" s="76"/>
      <c r="CN760" s="60"/>
      <c r="CO760" s="76"/>
      <c r="CP760" s="76"/>
      <c r="CQ760" s="76"/>
      <c r="CR760" s="76"/>
      <c r="CS760" s="76"/>
      <c r="CT760" s="76"/>
      <c r="CU760" s="76"/>
      <c r="CV760" s="76"/>
      <c r="CW760" s="76"/>
      <c r="CX760" s="76"/>
      <c r="CY760" s="76"/>
      <c r="CZ760" s="76"/>
      <c r="DA760" s="76"/>
      <c r="DB760" s="76"/>
      <c r="DC760" s="76"/>
      <c r="DD760" s="76"/>
      <c r="DE760" s="76"/>
      <c r="DF760" s="76"/>
      <c r="DG760" s="76"/>
      <c r="DH760" s="76"/>
      <c r="DI760" s="76"/>
      <c r="DJ760" s="76"/>
      <c r="DK760" s="76"/>
      <c r="DL760" s="76"/>
    </row>
    <row r="761" spans="5:116" x14ac:dyDescent="0.35">
      <c r="E761" s="8"/>
      <c r="H761" s="12"/>
      <c r="I761" s="60"/>
      <c r="J761" s="60"/>
      <c r="K761" s="15"/>
      <c r="L761" s="15"/>
      <c r="M761" s="15"/>
      <c r="N761" s="15"/>
      <c r="O761" s="15"/>
      <c r="P761" s="15"/>
      <c r="R761" s="15"/>
      <c r="S761" s="76"/>
      <c r="T761" s="76"/>
      <c r="U761" s="76"/>
      <c r="V761" s="76"/>
      <c r="W761" s="76"/>
      <c r="X761" s="76"/>
      <c r="Y761" s="76"/>
      <c r="Z761" s="76"/>
      <c r="AA761" s="76"/>
      <c r="AB761" s="76"/>
      <c r="AC761" s="76"/>
      <c r="AD761" s="76"/>
      <c r="AE761" s="76"/>
      <c r="AF761" s="76"/>
      <c r="AG761" s="76"/>
      <c r="AH761" s="76"/>
      <c r="AI761" s="76"/>
      <c r="AJ761" s="76"/>
      <c r="AK761" s="76"/>
      <c r="AL761" s="76"/>
      <c r="AM761" s="76"/>
      <c r="AN761" s="76"/>
      <c r="AO761" s="76"/>
      <c r="AP761" s="76"/>
      <c r="AQ761" s="76"/>
      <c r="AR761" s="76"/>
      <c r="AS761" s="76"/>
      <c r="AT761" s="76"/>
      <c r="AU761" s="76"/>
      <c r="AV761" s="76"/>
      <c r="AW761" s="76"/>
      <c r="AX761" s="76"/>
      <c r="AY761" s="76"/>
      <c r="AZ761" s="76"/>
      <c r="BA761" s="76"/>
      <c r="BB761" s="76"/>
      <c r="BC761" s="76"/>
      <c r="BD761" s="76"/>
      <c r="BE761" s="76"/>
      <c r="BF761" s="76"/>
      <c r="BG761" s="76"/>
      <c r="BH761" s="76"/>
      <c r="BI761" s="76"/>
      <c r="BJ761" s="76"/>
      <c r="BK761" s="76"/>
      <c r="BL761" s="76"/>
      <c r="BM761" s="76"/>
      <c r="BN761" s="76"/>
      <c r="BO761" s="76"/>
      <c r="BP761" s="76"/>
      <c r="BQ761" s="76"/>
      <c r="BR761" s="76"/>
      <c r="BS761" s="76"/>
      <c r="BT761" s="76"/>
      <c r="BU761" s="76"/>
      <c r="BV761" s="76"/>
      <c r="BW761" s="76"/>
      <c r="BX761" s="76"/>
      <c r="BY761" s="76"/>
      <c r="BZ761" s="76"/>
      <c r="CA761" s="76"/>
      <c r="CB761" s="76"/>
      <c r="CC761" s="76"/>
      <c r="CD761" s="76"/>
      <c r="CE761" s="76"/>
      <c r="CF761" s="76"/>
      <c r="CG761" s="76"/>
      <c r="CH761" s="76"/>
      <c r="CI761" s="76"/>
      <c r="CJ761" s="76"/>
      <c r="CK761" s="76"/>
      <c r="CL761" s="76"/>
      <c r="CN761" s="60"/>
      <c r="CO761" s="76"/>
      <c r="CP761" s="76"/>
      <c r="CQ761" s="76"/>
      <c r="CR761" s="76"/>
      <c r="CS761" s="76"/>
      <c r="CT761" s="76"/>
      <c r="CU761" s="76"/>
      <c r="CV761" s="76"/>
      <c r="CW761" s="76"/>
      <c r="CX761" s="76"/>
      <c r="CY761" s="76"/>
      <c r="CZ761" s="76"/>
      <c r="DA761" s="76"/>
      <c r="DB761" s="76"/>
      <c r="DC761" s="76"/>
      <c r="DD761" s="76"/>
      <c r="DE761" s="76"/>
      <c r="DF761" s="76"/>
      <c r="DG761" s="76"/>
      <c r="DH761" s="76"/>
      <c r="DI761" s="76"/>
      <c r="DJ761" s="76"/>
      <c r="DK761" s="76"/>
      <c r="DL761" s="76"/>
    </row>
    <row r="762" spans="5:116" x14ac:dyDescent="0.35">
      <c r="E762" s="8"/>
      <c r="H762" s="12"/>
      <c r="I762" s="60"/>
      <c r="J762" s="60"/>
      <c r="K762" s="15"/>
      <c r="L762" s="15"/>
      <c r="M762" s="15"/>
      <c r="N762" s="15"/>
      <c r="O762" s="15"/>
      <c r="P762" s="15"/>
      <c r="R762" s="15"/>
      <c r="S762" s="76"/>
      <c r="T762" s="76"/>
      <c r="U762" s="76"/>
      <c r="V762" s="76"/>
      <c r="W762" s="76"/>
      <c r="X762" s="76"/>
      <c r="Y762" s="76"/>
      <c r="Z762" s="76"/>
      <c r="AA762" s="76"/>
      <c r="AB762" s="76"/>
      <c r="AC762" s="76"/>
      <c r="AD762" s="76"/>
      <c r="AE762" s="76"/>
      <c r="AF762" s="76"/>
      <c r="AG762" s="76"/>
      <c r="AH762" s="76"/>
      <c r="AI762" s="76"/>
      <c r="AJ762" s="76"/>
      <c r="AK762" s="76"/>
      <c r="AL762" s="76"/>
      <c r="AM762" s="76"/>
      <c r="AN762" s="76"/>
      <c r="AO762" s="76"/>
      <c r="AP762" s="76"/>
      <c r="AQ762" s="76"/>
      <c r="AR762" s="76"/>
      <c r="AS762" s="76"/>
      <c r="AT762" s="76"/>
      <c r="AU762" s="76"/>
      <c r="AV762" s="76"/>
      <c r="AW762" s="76"/>
      <c r="AX762" s="76"/>
      <c r="AY762" s="76"/>
      <c r="AZ762" s="76"/>
      <c r="BA762" s="76"/>
      <c r="BB762" s="76"/>
      <c r="BC762" s="76"/>
      <c r="BD762" s="76"/>
      <c r="BE762" s="76"/>
      <c r="BF762" s="76"/>
      <c r="BG762" s="76"/>
      <c r="BH762" s="76"/>
      <c r="BI762" s="76"/>
      <c r="BJ762" s="76"/>
      <c r="BK762" s="76"/>
      <c r="BL762" s="76"/>
      <c r="BM762" s="76"/>
      <c r="BN762" s="76"/>
      <c r="BO762" s="76"/>
      <c r="BP762" s="76"/>
      <c r="BQ762" s="76"/>
      <c r="BR762" s="76"/>
      <c r="BS762" s="76"/>
      <c r="BT762" s="76"/>
      <c r="BU762" s="76"/>
      <c r="BV762" s="76"/>
      <c r="BW762" s="76"/>
      <c r="BX762" s="76"/>
      <c r="BY762" s="76"/>
      <c r="BZ762" s="76"/>
      <c r="CA762" s="76"/>
      <c r="CB762" s="76"/>
      <c r="CC762" s="76"/>
      <c r="CD762" s="76"/>
      <c r="CE762" s="76"/>
      <c r="CF762" s="76"/>
      <c r="CG762" s="76"/>
      <c r="CH762" s="76"/>
      <c r="CI762" s="76"/>
      <c r="CJ762" s="76"/>
      <c r="CK762" s="76"/>
      <c r="CL762" s="76"/>
      <c r="CN762" s="60"/>
      <c r="CO762" s="76"/>
      <c r="CP762" s="76"/>
      <c r="CQ762" s="76"/>
      <c r="CR762" s="76"/>
      <c r="CS762" s="76"/>
      <c r="CT762" s="76"/>
      <c r="CU762" s="76"/>
      <c r="CV762" s="76"/>
      <c r="CW762" s="76"/>
      <c r="CX762" s="76"/>
      <c r="CY762" s="76"/>
      <c r="CZ762" s="76"/>
      <c r="DA762" s="76"/>
      <c r="DB762" s="76"/>
      <c r="DC762" s="76"/>
      <c r="DD762" s="76"/>
      <c r="DE762" s="76"/>
      <c r="DF762" s="76"/>
      <c r="DG762" s="76"/>
      <c r="DH762" s="76"/>
      <c r="DI762" s="76"/>
      <c r="DJ762" s="76"/>
      <c r="DK762" s="76"/>
      <c r="DL762" s="76"/>
    </row>
    <row r="763" spans="5:116" x14ac:dyDescent="0.35">
      <c r="E763" s="8"/>
      <c r="H763" s="12"/>
      <c r="I763" s="60"/>
      <c r="J763" s="60"/>
      <c r="K763" s="15"/>
      <c r="L763" s="15"/>
      <c r="M763" s="15"/>
      <c r="N763" s="15"/>
      <c r="O763" s="15"/>
      <c r="P763" s="15"/>
      <c r="R763" s="15"/>
      <c r="S763" s="76"/>
      <c r="T763" s="76"/>
      <c r="U763" s="76"/>
      <c r="V763" s="76"/>
      <c r="W763" s="76"/>
      <c r="X763" s="76"/>
      <c r="Y763" s="76"/>
      <c r="Z763" s="76"/>
      <c r="AA763" s="76"/>
      <c r="AB763" s="76"/>
      <c r="AC763" s="76"/>
      <c r="AD763" s="76"/>
      <c r="AE763" s="76"/>
      <c r="AF763" s="76"/>
      <c r="AG763" s="76"/>
      <c r="AH763" s="76"/>
      <c r="AI763" s="76"/>
      <c r="AJ763" s="76"/>
      <c r="AK763" s="76"/>
      <c r="AL763" s="76"/>
      <c r="AM763" s="76"/>
      <c r="AN763" s="76"/>
      <c r="AO763" s="76"/>
      <c r="AP763" s="76"/>
      <c r="AQ763" s="76"/>
      <c r="AR763" s="76"/>
      <c r="AS763" s="76"/>
      <c r="AT763" s="76"/>
      <c r="AU763" s="76"/>
      <c r="AV763" s="76"/>
      <c r="AW763" s="76"/>
      <c r="AX763" s="76"/>
      <c r="AY763" s="76"/>
      <c r="AZ763" s="76"/>
      <c r="BA763" s="76"/>
      <c r="BB763" s="76"/>
      <c r="BC763" s="76"/>
      <c r="BD763" s="76"/>
      <c r="BE763" s="76"/>
      <c r="BF763" s="76"/>
      <c r="BG763" s="76"/>
      <c r="BH763" s="76"/>
      <c r="BI763" s="76"/>
      <c r="BJ763" s="76"/>
      <c r="BK763" s="76"/>
      <c r="BL763" s="76"/>
      <c r="BM763" s="76"/>
      <c r="BN763" s="76"/>
      <c r="BO763" s="76"/>
      <c r="BP763" s="76"/>
      <c r="BQ763" s="76"/>
      <c r="BR763" s="76"/>
      <c r="BS763" s="76"/>
      <c r="BT763" s="76"/>
      <c r="BU763" s="76"/>
      <c r="BV763" s="76"/>
      <c r="BW763" s="76"/>
      <c r="BX763" s="76"/>
      <c r="BY763" s="76"/>
      <c r="BZ763" s="76"/>
      <c r="CA763" s="76"/>
      <c r="CB763" s="76"/>
      <c r="CC763" s="76"/>
      <c r="CD763" s="76"/>
      <c r="CE763" s="76"/>
      <c r="CF763" s="76"/>
      <c r="CG763" s="76"/>
      <c r="CH763" s="76"/>
      <c r="CI763" s="76"/>
      <c r="CJ763" s="76"/>
      <c r="CK763" s="76"/>
      <c r="CL763" s="76"/>
      <c r="CN763" s="60"/>
      <c r="CO763" s="76"/>
      <c r="CP763" s="76"/>
      <c r="CQ763" s="76"/>
      <c r="CR763" s="76"/>
      <c r="CS763" s="76"/>
      <c r="CT763" s="76"/>
      <c r="CU763" s="76"/>
      <c r="CV763" s="76"/>
      <c r="CW763" s="76"/>
      <c r="CX763" s="76"/>
      <c r="CY763" s="76"/>
      <c r="CZ763" s="76"/>
      <c r="DA763" s="76"/>
      <c r="DB763" s="76"/>
      <c r="DC763" s="76"/>
      <c r="DD763" s="76"/>
      <c r="DE763" s="76"/>
      <c r="DF763" s="76"/>
      <c r="DG763" s="76"/>
      <c r="DH763" s="76"/>
      <c r="DI763" s="76"/>
      <c r="DJ763" s="76"/>
      <c r="DK763" s="76"/>
      <c r="DL763" s="76"/>
    </row>
    <row r="764" spans="5:116" x14ac:dyDescent="0.35">
      <c r="E764" s="8"/>
      <c r="H764" s="12"/>
      <c r="I764" s="60"/>
      <c r="J764" s="60"/>
      <c r="K764" s="15"/>
      <c r="L764" s="15"/>
      <c r="M764" s="15"/>
      <c r="N764" s="15"/>
      <c r="O764" s="15"/>
      <c r="P764" s="15"/>
      <c r="R764" s="15"/>
      <c r="S764" s="76"/>
      <c r="T764" s="76"/>
      <c r="U764" s="76"/>
      <c r="V764" s="76"/>
      <c r="W764" s="76"/>
      <c r="X764" s="76"/>
      <c r="Y764" s="76"/>
      <c r="Z764" s="76"/>
      <c r="AA764" s="76"/>
      <c r="AB764" s="76"/>
      <c r="AC764" s="76"/>
      <c r="AD764" s="76"/>
      <c r="AE764" s="76"/>
      <c r="AF764" s="76"/>
      <c r="AG764" s="76"/>
      <c r="AH764" s="76"/>
      <c r="AI764" s="76"/>
      <c r="AJ764" s="76"/>
      <c r="AK764" s="76"/>
      <c r="AL764" s="76"/>
      <c r="AM764" s="76"/>
      <c r="AN764" s="76"/>
      <c r="AO764" s="76"/>
      <c r="AP764" s="76"/>
      <c r="AQ764" s="76"/>
      <c r="AR764" s="76"/>
      <c r="AS764" s="76"/>
      <c r="AT764" s="76"/>
      <c r="AU764" s="76"/>
      <c r="AV764" s="76"/>
      <c r="AW764" s="76"/>
      <c r="AX764" s="76"/>
      <c r="AY764" s="76"/>
      <c r="AZ764" s="76"/>
      <c r="BA764" s="76"/>
      <c r="BB764" s="76"/>
      <c r="BC764" s="76"/>
      <c r="BD764" s="76"/>
      <c r="BE764" s="76"/>
      <c r="BF764" s="76"/>
      <c r="BG764" s="76"/>
      <c r="BH764" s="76"/>
      <c r="BI764" s="76"/>
      <c r="BJ764" s="76"/>
      <c r="BK764" s="76"/>
      <c r="BL764" s="76"/>
      <c r="BM764" s="76"/>
      <c r="BN764" s="76"/>
      <c r="BO764" s="76"/>
      <c r="BP764" s="76"/>
      <c r="BQ764" s="76"/>
      <c r="BR764" s="76"/>
      <c r="BS764" s="76"/>
      <c r="BT764" s="76"/>
      <c r="BU764" s="76"/>
      <c r="BV764" s="76"/>
      <c r="BW764" s="76"/>
      <c r="BX764" s="76"/>
      <c r="BY764" s="76"/>
      <c r="BZ764" s="76"/>
      <c r="CA764" s="76"/>
      <c r="CB764" s="76"/>
      <c r="CC764" s="76"/>
      <c r="CD764" s="76"/>
      <c r="CE764" s="76"/>
      <c r="CF764" s="76"/>
      <c r="CG764" s="76"/>
      <c r="CH764" s="76"/>
      <c r="CI764" s="76"/>
      <c r="CJ764" s="76"/>
      <c r="CK764" s="76"/>
      <c r="CL764" s="76"/>
      <c r="CN764" s="60"/>
      <c r="CO764" s="76"/>
      <c r="CP764" s="76"/>
      <c r="CQ764" s="76"/>
      <c r="CR764" s="76"/>
      <c r="CS764" s="76"/>
      <c r="CT764" s="76"/>
      <c r="CU764" s="76"/>
      <c r="CV764" s="76"/>
      <c r="CW764" s="76"/>
      <c r="CX764" s="76"/>
      <c r="CY764" s="76"/>
      <c r="CZ764" s="76"/>
      <c r="DA764" s="76"/>
      <c r="DB764" s="76"/>
      <c r="DC764" s="76"/>
      <c r="DD764" s="76"/>
      <c r="DE764" s="76"/>
      <c r="DF764" s="76"/>
      <c r="DG764" s="76"/>
      <c r="DH764" s="76"/>
      <c r="DI764" s="76"/>
      <c r="DJ764" s="76"/>
      <c r="DK764" s="76"/>
      <c r="DL764" s="76"/>
    </row>
    <row r="765" spans="5:116" x14ac:dyDescent="0.35">
      <c r="E765" s="8"/>
      <c r="H765" s="12"/>
      <c r="I765" s="60"/>
      <c r="J765" s="60"/>
      <c r="K765" s="15"/>
      <c r="L765" s="15"/>
      <c r="M765" s="15"/>
      <c r="N765" s="15"/>
      <c r="O765" s="15"/>
      <c r="P765" s="15"/>
      <c r="R765" s="15"/>
      <c r="S765" s="76"/>
      <c r="T765" s="76"/>
      <c r="U765" s="76"/>
      <c r="V765" s="76"/>
      <c r="W765" s="76"/>
      <c r="X765" s="76"/>
      <c r="Y765" s="76"/>
      <c r="Z765" s="76"/>
      <c r="AA765" s="76"/>
      <c r="AB765" s="76"/>
      <c r="AC765" s="76"/>
      <c r="AD765" s="76"/>
      <c r="AE765" s="76"/>
      <c r="AF765" s="76"/>
      <c r="AG765" s="76"/>
      <c r="AH765" s="76"/>
      <c r="AI765" s="76"/>
      <c r="AJ765" s="76"/>
      <c r="AK765" s="76"/>
      <c r="AL765" s="76"/>
      <c r="AM765" s="76"/>
      <c r="AN765" s="76"/>
      <c r="AO765" s="76"/>
      <c r="AP765" s="76"/>
      <c r="AQ765" s="76"/>
      <c r="AR765" s="76"/>
      <c r="AS765" s="76"/>
      <c r="AT765" s="76"/>
      <c r="AU765" s="76"/>
      <c r="AV765" s="76"/>
      <c r="AW765" s="76"/>
      <c r="AX765" s="76"/>
      <c r="AY765" s="76"/>
      <c r="AZ765" s="76"/>
      <c r="BA765" s="76"/>
      <c r="BB765" s="76"/>
      <c r="BC765" s="76"/>
      <c r="BD765" s="76"/>
      <c r="BE765" s="76"/>
      <c r="BF765" s="76"/>
      <c r="BG765" s="76"/>
      <c r="BH765" s="76"/>
      <c r="BI765" s="76"/>
      <c r="BJ765" s="76"/>
      <c r="BK765" s="76"/>
      <c r="BL765" s="76"/>
      <c r="BM765" s="76"/>
      <c r="BN765" s="76"/>
      <c r="BO765" s="76"/>
      <c r="BP765" s="76"/>
      <c r="BQ765" s="76"/>
      <c r="BR765" s="76"/>
      <c r="BS765" s="76"/>
      <c r="BT765" s="76"/>
      <c r="BU765" s="76"/>
      <c r="BV765" s="76"/>
      <c r="BW765" s="76"/>
      <c r="BX765" s="76"/>
      <c r="BY765" s="76"/>
      <c r="BZ765" s="76"/>
      <c r="CA765" s="76"/>
      <c r="CB765" s="76"/>
      <c r="CC765" s="76"/>
      <c r="CD765" s="76"/>
      <c r="CE765" s="76"/>
      <c r="CF765" s="76"/>
      <c r="CG765" s="76"/>
      <c r="CH765" s="76"/>
      <c r="CI765" s="76"/>
      <c r="CJ765" s="76"/>
      <c r="CK765" s="76"/>
      <c r="CL765" s="76"/>
      <c r="CN765" s="60"/>
      <c r="CO765" s="76"/>
      <c r="CP765" s="76"/>
      <c r="CQ765" s="76"/>
      <c r="CR765" s="76"/>
      <c r="CS765" s="76"/>
      <c r="CT765" s="76"/>
      <c r="CU765" s="76"/>
      <c r="CV765" s="76"/>
      <c r="CW765" s="76"/>
      <c r="CX765" s="76"/>
      <c r="CY765" s="76"/>
      <c r="CZ765" s="76"/>
      <c r="DA765" s="76"/>
      <c r="DB765" s="76"/>
      <c r="DC765" s="76"/>
      <c r="DD765" s="76"/>
      <c r="DE765" s="76"/>
      <c r="DF765" s="76"/>
      <c r="DG765" s="76"/>
      <c r="DH765" s="76"/>
      <c r="DI765" s="76"/>
      <c r="DJ765" s="76"/>
      <c r="DK765" s="76"/>
      <c r="DL765" s="76"/>
    </row>
    <row r="766" spans="5:116" x14ac:dyDescent="0.35">
      <c r="E766" s="8"/>
      <c r="H766" s="12"/>
      <c r="I766" s="60"/>
      <c r="J766" s="60"/>
      <c r="K766" s="15"/>
      <c r="L766" s="15"/>
      <c r="M766" s="15"/>
      <c r="N766" s="15"/>
      <c r="O766" s="15"/>
      <c r="P766" s="15"/>
      <c r="R766" s="15"/>
      <c r="S766" s="76"/>
      <c r="T766" s="76"/>
      <c r="U766" s="76"/>
      <c r="V766" s="76"/>
      <c r="W766" s="76"/>
      <c r="X766" s="76"/>
      <c r="Y766" s="76"/>
      <c r="Z766" s="76"/>
      <c r="AA766" s="76"/>
      <c r="AB766" s="76"/>
      <c r="AC766" s="76"/>
      <c r="AD766" s="76"/>
      <c r="AE766" s="76"/>
      <c r="AF766" s="76"/>
      <c r="AG766" s="76"/>
      <c r="AH766" s="76"/>
      <c r="AI766" s="76"/>
      <c r="AJ766" s="76"/>
      <c r="AK766" s="76"/>
      <c r="AL766" s="76"/>
      <c r="AM766" s="76"/>
      <c r="AN766" s="76"/>
      <c r="AO766" s="76"/>
      <c r="AP766" s="76"/>
      <c r="AQ766" s="76"/>
      <c r="AR766" s="76"/>
      <c r="AS766" s="76"/>
      <c r="AT766" s="76"/>
      <c r="AU766" s="76"/>
      <c r="AV766" s="76"/>
      <c r="AW766" s="76"/>
      <c r="AX766" s="76"/>
      <c r="AY766" s="76"/>
      <c r="AZ766" s="76"/>
      <c r="BA766" s="76"/>
      <c r="BB766" s="76"/>
      <c r="BC766" s="76"/>
      <c r="BD766" s="76"/>
      <c r="BE766" s="76"/>
      <c r="BF766" s="76"/>
      <c r="BG766" s="76"/>
      <c r="BH766" s="76"/>
      <c r="BI766" s="76"/>
      <c r="BJ766" s="76"/>
      <c r="BK766" s="76"/>
      <c r="BL766" s="76"/>
      <c r="BM766" s="76"/>
      <c r="BN766" s="76"/>
      <c r="BO766" s="76"/>
      <c r="BP766" s="76"/>
      <c r="BQ766" s="76"/>
      <c r="BR766" s="76"/>
      <c r="BS766" s="76"/>
      <c r="BT766" s="76"/>
      <c r="BU766" s="76"/>
      <c r="BV766" s="76"/>
      <c r="BW766" s="76"/>
      <c r="BX766" s="76"/>
      <c r="BY766" s="76"/>
      <c r="BZ766" s="76"/>
      <c r="CA766" s="76"/>
      <c r="CB766" s="76"/>
      <c r="CC766" s="76"/>
      <c r="CD766" s="76"/>
      <c r="CE766" s="76"/>
      <c r="CF766" s="76"/>
      <c r="CG766" s="76"/>
      <c r="CH766" s="76"/>
      <c r="CI766" s="76"/>
      <c r="CJ766" s="76"/>
      <c r="CK766" s="76"/>
      <c r="CL766" s="76"/>
      <c r="CN766" s="60"/>
      <c r="CO766" s="76"/>
      <c r="CP766" s="76"/>
      <c r="CQ766" s="76"/>
      <c r="CR766" s="76"/>
      <c r="CS766" s="76"/>
      <c r="CT766" s="76"/>
      <c r="CU766" s="76"/>
      <c r="CV766" s="76"/>
      <c r="CW766" s="76"/>
      <c r="CX766" s="76"/>
      <c r="CY766" s="76"/>
      <c r="CZ766" s="76"/>
      <c r="DA766" s="76"/>
      <c r="DB766" s="76"/>
      <c r="DC766" s="76"/>
      <c r="DD766" s="76"/>
      <c r="DE766" s="76"/>
      <c r="DF766" s="76"/>
      <c r="DG766" s="76"/>
      <c r="DH766" s="76"/>
      <c r="DI766" s="76"/>
      <c r="DJ766" s="76"/>
      <c r="DK766" s="76"/>
      <c r="DL766" s="76"/>
    </row>
    <row r="767" spans="5:116" x14ac:dyDescent="0.35">
      <c r="E767" s="8"/>
      <c r="H767" s="12"/>
      <c r="I767" s="60"/>
      <c r="J767" s="60"/>
      <c r="K767" s="15"/>
      <c r="L767" s="15"/>
      <c r="M767" s="15"/>
      <c r="N767" s="15"/>
      <c r="O767" s="15"/>
      <c r="P767" s="15"/>
      <c r="R767" s="15"/>
      <c r="S767" s="76"/>
      <c r="T767" s="76"/>
      <c r="U767" s="76"/>
      <c r="V767" s="76"/>
      <c r="W767" s="76"/>
      <c r="X767" s="76"/>
      <c r="Y767" s="76"/>
      <c r="Z767" s="76"/>
      <c r="AA767" s="76"/>
      <c r="AB767" s="76"/>
      <c r="AC767" s="76"/>
      <c r="AD767" s="76"/>
      <c r="AE767" s="76"/>
      <c r="AF767" s="76"/>
      <c r="AG767" s="76"/>
      <c r="AH767" s="76"/>
      <c r="AI767" s="76"/>
      <c r="AJ767" s="76"/>
      <c r="AK767" s="76"/>
      <c r="AL767" s="76"/>
      <c r="AM767" s="76"/>
      <c r="AN767" s="76"/>
      <c r="AO767" s="76"/>
      <c r="AP767" s="76"/>
      <c r="AQ767" s="76"/>
      <c r="AR767" s="76"/>
      <c r="AS767" s="76"/>
      <c r="AT767" s="76"/>
      <c r="AU767" s="76"/>
      <c r="AV767" s="76"/>
      <c r="AW767" s="76"/>
      <c r="AX767" s="76"/>
      <c r="AY767" s="76"/>
      <c r="AZ767" s="76"/>
      <c r="BA767" s="76"/>
      <c r="BB767" s="76"/>
      <c r="BC767" s="76"/>
      <c r="BD767" s="76"/>
      <c r="BE767" s="76"/>
      <c r="BF767" s="76"/>
      <c r="BG767" s="76"/>
      <c r="BH767" s="76"/>
      <c r="BI767" s="76"/>
      <c r="BJ767" s="76"/>
      <c r="BK767" s="76"/>
      <c r="BL767" s="76"/>
      <c r="BM767" s="76"/>
      <c r="BN767" s="76"/>
      <c r="BO767" s="76"/>
      <c r="BP767" s="76"/>
      <c r="BQ767" s="76"/>
      <c r="BR767" s="76"/>
      <c r="BS767" s="76"/>
      <c r="BT767" s="76"/>
      <c r="BU767" s="76"/>
      <c r="BV767" s="76"/>
      <c r="BW767" s="76"/>
      <c r="BX767" s="76"/>
      <c r="BY767" s="76"/>
      <c r="BZ767" s="76"/>
      <c r="CA767" s="76"/>
      <c r="CB767" s="76"/>
      <c r="CC767" s="76"/>
      <c r="CD767" s="76"/>
      <c r="CE767" s="76"/>
      <c r="CF767" s="76"/>
      <c r="CG767" s="76"/>
      <c r="CH767" s="76"/>
      <c r="CI767" s="76"/>
      <c r="CJ767" s="76"/>
      <c r="CK767" s="76"/>
      <c r="CL767" s="76"/>
      <c r="CN767" s="60"/>
      <c r="CO767" s="76"/>
      <c r="CP767" s="76"/>
      <c r="CQ767" s="76"/>
      <c r="CR767" s="76"/>
      <c r="CS767" s="76"/>
      <c r="CT767" s="76"/>
      <c r="CU767" s="76"/>
      <c r="CV767" s="76"/>
      <c r="CW767" s="76"/>
      <c r="CX767" s="76"/>
      <c r="CY767" s="76"/>
      <c r="CZ767" s="76"/>
      <c r="DA767" s="76"/>
      <c r="DB767" s="76"/>
      <c r="DC767" s="76"/>
      <c r="DD767" s="76"/>
      <c r="DE767" s="76"/>
      <c r="DF767" s="76"/>
      <c r="DG767" s="76"/>
      <c r="DH767" s="76"/>
      <c r="DI767" s="76"/>
      <c r="DJ767" s="76"/>
      <c r="DK767" s="76"/>
      <c r="DL767" s="76"/>
    </row>
    <row r="768" spans="5:116" x14ac:dyDescent="0.35">
      <c r="CO768" s="8"/>
      <c r="CP768" s="8"/>
      <c r="CQ768" s="8"/>
      <c r="CR768" s="8"/>
      <c r="CS768" s="8"/>
      <c r="CT768" s="8"/>
      <c r="CU768" s="8"/>
      <c r="CV768" s="8"/>
      <c r="CW768" s="8"/>
      <c r="CX768" s="8"/>
      <c r="CY768" s="8"/>
      <c r="CZ768" s="8"/>
      <c r="DA768" s="8"/>
      <c r="DB768" s="8"/>
      <c r="DC768" s="8"/>
      <c r="DD768" s="8"/>
      <c r="DE768" s="8"/>
      <c r="DF768" s="8"/>
      <c r="DG768" s="8"/>
      <c r="DH768" s="8"/>
      <c r="DI768" s="8"/>
      <c r="DJ768" s="8"/>
      <c r="DK768" s="8"/>
      <c r="DL768" s="8"/>
    </row>
    <row r="769" spans="1:116" x14ac:dyDescent="0.35">
      <c r="CO769" s="8"/>
      <c r="CP769" s="8"/>
      <c r="CQ769" s="8"/>
      <c r="CR769" s="8"/>
      <c r="CS769" s="8"/>
      <c r="CT769" s="8"/>
      <c r="CU769" s="8"/>
      <c r="CV769" s="8"/>
      <c r="CW769" s="8"/>
      <c r="CX769" s="8"/>
      <c r="CY769" s="8"/>
      <c r="CZ769" s="8"/>
      <c r="DA769" s="8"/>
      <c r="DB769" s="8"/>
      <c r="DC769" s="8"/>
      <c r="DD769" s="8"/>
      <c r="DE769" s="8"/>
      <c r="DF769" s="8"/>
      <c r="DG769" s="8"/>
      <c r="DH769" s="8"/>
      <c r="DI769" s="8"/>
      <c r="DJ769" s="8"/>
      <c r="DK769" s="8"/>
      <c r="DL769" s="8"/>
    </row>
    <row r="770" spans="1:116" x14ac:dyDescent="0.35">
      <c r="A770" s="206" t="s">
        <v>481</v>
      </c>
      <c r="B770" s="27" t="s">
        <v>481</v>
      </c>
      <c r="C770" s="27" t="s">
        <v>481</v>
      </c>
      <c r="D770" s="27"/>
      <c r="E770" s="27" t="s">
        <v>481</v>
      </c>
      <c r="F770" s="27" t="s">
        <v>481</v>
      </c>
      <c r="H770" s="206" t="s">
        <v>481</v>
      </c>
      <c r="I770" s="206" t="s">
        <v>481</v>
      </c>
      <c r="J770" s="206"/>
      <c r="K770" s="206" t="s">
        <v>481</v>
      </c>
      <c r="L770" s="206" t="s">
        <v>481</v>
      </c>
      <c r="M770" s="206" t="s">
        <v>481</v>
      </c>
      <c r="N770" s="206" t="s">
        <v>481</v>
      </c>
      <c r="O770" s="206" t="s">
        <v>481</v>
      </c>
      <c r="P770" s="206" t="s">
        <v>481</v>
      </c>
      <c r="R770" s="206" t="s">
        <v>481</v>
      </c>
      <c r="S770" s="206" t="s">
        <v>481</v>
      </c>
      <c r="T770" s="206" t="s">
        <v>481</v>
      </c>
      <c r="U770" s="206" t="s">
        <v>481</v>
      </c>
      <c r="V770" s="206" t="s">
        <v>481</v>
      </c>
      <c r="W770" s="206" t="s">
        <v>481</v>
      </c>
      <c r="X770" s="206" t="s">
        <v>481</v>
      </c>
      <c r="Y770" s="206" t="s">
        <v>481</v>
      </c>
      <c r="Z770" s="206" t="s">
        <v>481</v>
      </c>
      <c r="AA770" s="206" t="s">
        <v>481</v>
      </c>
      <c r="AB770" s="206" t="s">
        <v>481</v>
      </c>
      <c r="AC770" s="206" t="s">
        <v>481</v>
      </c>
      <c r="AD770" s="206" t="s">
        <v>481</v>
      </c>
      <c r="AE770" s="206" t="s">
        <v>481</v>
      </c>
      <c r="AF770" s="206" t="s">
        <v>481</v>
      </c>
      <c r="AG770" s="206" t="s">
        <v>481</v>
      </c>
      <c r="AH770" s="206" t="s">
        <v>481</v>
      </c>
      <c r="AI770" s="206" t="s">
        <v>481</v>
      </c>
      <c r="AJ770" s="206" t="s">
        <v>481</v>
      </c>
      <c r="AK770" s="206" t="s">
        <v>481</v>
      </c>
      <c r="AL770" s="206" t="s">
        <v>481</v>
      </c>
      <c r="AM770" s="206" t="s">
        <v>481</v>
      </c>
      <c r="AN770" s="206" t="s">
        <v>481</v>
      </c>
      <c r="AO770" s="206" t="s">
        <v>481</v>
      </c>
      <c r="AP770" s="206" t="s">
        <v>481</v>
      </c>
      <c r="AQ770" s="206" t="s">
        <v>481</v>
      </c>
      <c r="AR770" s="206" t="s">
        <v>481</v>
      </c>
      <c r="AS770" s="206" t="s">
        <v>481</v>
      </c>
      <c r="AT770" s="206" t="s">
        <v>481</v>
      </c>
      <c r="AU770" s="206" t="s">
        <v>481</v>
      </c>
      <c r="AV770" s="206" t="s">
        <v>481</v>
      </c>
      <c r="AW770" s="206" t="s">
        <v>481</v>
      </c>
      <c r="AX770" s="206" t="s">
        <v>481</v>
      </c>
      <c r="AY770" s="206" t="s">
        <v>481</v>
      </c>
      <c r="AZ770" s="206" t="s">
        <v>481</v>
      </c>
      <c r="BA770" s="206" t="s">
        <v>481</v>
      </c>
      <c r="BB770" s="206" t="s">
        <v>481</v>
      </c>
      <c r="BC770" s="206" t="s">
        <v>481</v>
      </c>
      <c r="BD770" s="206" t="s">
        <v>481</v>
      </c>
      <c r="BE770" s="206" t="s">
        <v>481</v>
      </c>
      <c r="BF770" s="206" t="s">
        <v>481</v>
      </c>
      <c r="BG770" s="206" t="s">
        <v>481</v>
      </c>
      <c r="BH770" s="206" t="s">
        <v>481</v>
      </c>
      <c r="BI770" s="206" t="s">
        <v>481</v>
      </c>
      <c r="BJ770" s="206" t="s">
        <v>481</v>
      </c>
      <c r="BK770" s="206" t="s">
        <v>481</v>
      </c>
      <c r="BL770" s="206" t="s">
        <v>481</v>
      </c>
      <c r="BM770" s="206" t="s">
        <v>481</v>
      </c>
      <c r="BN770" s="206" t="s">
        <v>481</v>
      </c>
      <c r="BO770" s="206" t="s">
        <v>481</v>
      </c>
      <c r="BP770" s="206" t="s">
        <v>481</v>
      </c>
      <c r="BQ770" s="206" t="s">
        <v>481</v>
      </c>
      <c r="BR770" s="206" t="s">
        <v>481</v>
      </c>
      <c r="BS770" s="206" t="s">
        <v>481</v>
      </c>
      <c r="BT770" s="206" t="s">
        <v>481</v>
      </c>
      <c r="BU770" s="206" t="s">
        <v>481</v>
      </c>
      <c r="BV770" s="206" t="s">
        <v>481</v>
      </c>
      <c r="BW770" s="206" t="s">
        <v>481</v>
      </c>
      <c r="BX770" s="206" t="s">
        <v>481</v>
      </c>
      <c r="BY770" s="206" t="s">
        <v>481</v>
      </c>
      <c r="BZ770" s="206" t="s">
        <v>481</v>
      </c>
      <c r="CA770" s="206" t="s">
        <v>481</v>
      </c>
      <c r="CB770" s="206" t="s">
        <v>481</v>
      </c>
      <c r="CC770" s="206" t="s">
        <v>481</v>
      </c>
      <c r="CD770" s="206" t="s">
        <v>481</v>
      </c>
      <c r="CE770" s="206" t="s">
        <v>481</v>
      </c>
      <c r="CF770" s="206" t="s">
        <v>481</v>
      </c>
      <c r="CG770" s="206" t="s">
        <v>481</v>
      </c>
      <c r="CH770" s="206" t="s">
        <v>481</v>
      </c>
      <c r="CI770" s="206" t="s">
        <v>481</v>
      </c>
      <c r="CJ770" s="206" t="s">
        <v>481</v>
      </c>
      <c r="CK770" s="206" t="s">
        <v>481</v>
      </c>
      <c r="CL770" s="206" t="s">
        <v>481</v>
      </c>
      <c r="CN770" s="206" t="s">
        <v>481</v>
      </c>
      <c r="CO770" s="206" t="s">
        <v>481</v>
      </c>
      <c r="CP770" s="206" t="s">
        <v>481</v>
      </c>
      <c r="CQ770" s="206" t="s">
        <v>481</v>
      </c>
      <c r="CR770" s="206" t="s">
        <v>481</v>
      </c>
      <c r="CS770" s="206" t="s">
        <v>481</v>
      </c>
      <c r="CT770" s="206" t="s">
        <v>481</v>
      </c>
      <c r="CU770" s="206" t="s">
        <v>481</v>
      </c>
      <c r="CV770" s="206" t="s">
        <v>481</v>
      </c>
      <c r="CW770" s="206" t="s">
        <v>481</v>
      </c>
      <c r="CX770" s="206" t="s">
        <v>481</v>
      </c>
      <c r="CY770" s="206" t="s">
        <v>481</v>
      </c>
      <c r="CZ770" s="206" t="s">
        <v>481</v>
      </c>
      <c r="DA770" s="206" t="s">
        <v>481</v>
      </c>
      <c r="DB770" s="206" t="s">
        <v>481</v>
      </c>
      <c r="DC770" s="206" t="s">
        <v>481</v>
      </c>
      <c r="DD770" s="206" t="s">
        <v>481</v>
      </c>
      <c r="DE770" s="206" t="s">
        <v>481</v>
      </c>
      <c r="DF770" s="206" t="s">
        <v>481</v>
      </c>
      <c r="DG770" s="206" t="s">
        <v>481</v>
      </c>
      <c r="DH770" s="206" t="s">
        <v>481</v>
      </c>
      <c r="DI770" s="206" t="s">
        <v>481</v>
      </c>
      <c r="DJ770" s="206" t="s">
        <v>481</v>
      </c>
      <c r="DK770" s="206" t="s">
        <v>481</v>
      </c>
      <c r="DL770" s="206" t="s">
        <v>481</v>
      </c>
    </row>
    <row r="771" spans="1:116" x14ac:dyDescent="0.35">
      <c r="A771" s="206"/>
      <c r="B771" s="27"/>
      <c r="C771" s="27"/>
      <c r="D771" s="27"/>
      <c r="E771" s="27"/>
      <c r="F771" s="27"/>
      <c r="H771" s="206"/>
      <c r="I771" s="206"/>
      <c r="J771" s="206"/>
      <c r="K771" s="206"/>
      <c r="L771" s="206"/>
      <c r="M771" s="206"/>
      <c r="N771" s="206"/>
      <c r="O771" s="206"/>
      <c r="P771" s="206"/>
      <c r="R771" s="206"/>
      <c r="S771" s="206"/>
      <c r="T771" s="206"/>
      <c r="U771" s="206"/>
      <c r="V771" s="206"/>
      <c r="W771" s="206"/>
      <c r="X771" s="206"/>
      <c r="Y771" s="206"/>
      <c r="Z771" s="206"/>
      <c r="AA771" s="206"/>
      <c r="AB771" s="206"/>
      <c r="AC771" s="206"/>
      <c r="AD771" s="206"/>
      <c r="AE771" s="206"/>
      <c r="AF771" s="206"/>
      <c r="AG771" s="206"/>
      <c r="AH771" s="206"/>
      <c r="AI771" s="206"/>
      <c r="AJ771" s="206"/>
      <c r="AK771" s="206"/>
      <c r="AL771" s="206"/>
      <c r="AM771" s="206"/>
      <c r="AN771" s="206"/>
      <c r="AO771" s="206"/>
      <c r="AP771" s="206"/>
      <c r="AQ771" s="206"/>
      <c r="AR771" s="206"/>
      <c r="AS771" s="206"/>
      <c r="AT771" s="206"/>
      <c r="AU771" s="206"/>
      <c r="AV771" s="206"/>
      <c r="AW771" s="206"/>
      <c r="AX771" s="206"/>
      <c r="AY771" s="206"/>
      <c r="AZ771" s="206"/>
      <c r="BA771" s="206"/>
      <c r="BB771" s="206"/>
      <c r="BC771" s="206"/>
      <c r="BD771" s="206"/>
      <c r="BE771" s="206"/>
      <c r="BF771" s="206"/>
      <c r="BG771" s="206"/>
      <c r="BH771" s="206"/>
      <c r="BI771" s="206"/>
      <c r="BJ771" s="206"/>
      <c r="BK771" s="206"/>
      <c r="BL771" s="206"/>
      <c r="BM771" s="206"/>
      <c r="BN771" s="206"/>
      <c r="BO771" s="206"/>
      <c r="BP771" s="206"/>
      <c r="BQ771" s="206"/>
      <c r="BR771" s="206"/>
      <c r="BS771" s="206"/>
      <c r="BT771" s="206"/>
      <c r="BU771" s="206"/>
      <c r="BV771" s="206"/>
      <c r="BW771" s="206"/>
      <c r="BX771" s="206"/>
      <c r="BY771" s="206"/>
      <c r="BZ771" s="206"/>
      <c r="CA771" s="206"/>
      <c r="CB771" s="206"/>
      <c r="CC771" s="206"/>
      <c r="CD771" s="206"/>
      <c r="CE771" s="206"/>
      <c r="CF771" s="206"/>
      <c r="CG771" s="206"/>
      <c r="CH771" s="206"/>
      <c r="CI771" s="206"/>
      <c r="CJ771" s="206"/>
      <c r="CK771" s="206"/>
      <c r="CL771" s="206"/>
      <c r="CN771" s="206"/>
      <c r="CO771" s="206"/>
      <c r="CP771" s="206"/>
      <c r="CQ771" s="206"/>
      <c r="CR771" s="206"/>
      <c r="CS771" s="206"/>
      <c r="CT771" s="206"/>
      <c r="CU771" s="206"/>
      <c r="CV771" s="206"/>
      <c r="CW771" s="206"/>
      <c r="CX771" s="206"/>
      <c r="CY771" s="206"/>
      <c r="CZ771" s="206"/>
      <c r="DA771" s="206"/>
      <c r="DB771" s="206"/>
      <c r="DC771" s="206"/>
      <c r="DD771" s="206"/>
      <c r="DE771" s="206"/>
      <c r="DF771" s="206"/>
      <c r="DG771" s="206"/>
      <c r="DH771" s="206"/>
      <c r="DI771" s="206"/>
      <c r="DJ771" s="206"/>
      <c r="DK771" s="206"/>
      <c r="DL771" s="206"/>
    </row>
    <row r="772" spans="1:116" x14ac:dyDescent="0.35">
      <c r="A772" s="206"/>
      <c r="B772" s="27"/>
      <c r="C772" s="27"/>
      <c r="D772" s="27"/>
      <c r="E772" s="27"/>
      <c r="F772" s="27"/>
      <c r="G772" s="206" t="s">
        <v>481</v>
      </c>
      <c r="H772" s="206"/>
      <c r="I772" s="206"/>
      <c r="J772" s="206"/>
      <c r="K772" s="206"/>
      <c r="L772" s="206"/>
      <c r="M772" s="206"/>
      <c r="N772" s="206"/>
      <c r="O772" s="206"/>
      <c r="P772" s="206"/>
      <c r="R772" s="206"/>
      <c r="S772" s="206"/>
      <c r="T772" s="206"/>
      <c r="U772" s="206"/>
      <c r="V772" s="206"/>
      <c r="W772" s="206"/>
      <c r="X772" s="206"/>
      <c r="Y772" s="206"/>
      <c r="Z772" s="206"/>
      <c r="AA772" s="206"/>
      <c r="AB772" s="206"/>
      <c r="AC772" s="206"/>
      <c r="AD772" s="206"/>
      <c r="AE772" s="206"/>
      <c r="AF772" s="206"/>
      <c r="AG772" s="206"/>
      <c r="AH772" s="206"/>
      <c r="AI772" s="206"/>
      <c r="AJ772" s="206"/>
      <c r="AK772" s="206"/>
      <c r="AL772" s="206"/>
      <c r="AM772" s="206"/>
      <c r="AN772" s="206"/>
      <c r="AO772" s="206"/>
      <c r="AP772" s="206"/>
      <c r="AQ772" s="206"/>
      <c r="AR772" s="206"/>
      <c r="AS772" s="206"/>
      <c r="AT772" s="206"/>
      <c r="AU772" s="206"/>
      <c r="AV772" s="206"/>
      <c r="AW772" s="206"/>
      <c r="AX772" s="206"/>
      <c r="AY772" s="206"/>
      <c r="AZ772" s="206"/>
      <c r="BA772" s="206"/>
      <c r="BB772" s="206"/>
      <c r="BC772" s="206"/>
      <c r="BD772" s="206"/>
      <c r="BE772" s="206"/>
      <c r="BF772" s="206"/>
      <c r="BG772" s="206"/>
      <c r="BH772" s="206"/>
      <c r="BI772" s="206"/>
      <c r="BJ772" s="206"/>
      <c r="BK772" s="206"/>
      <c r="BL772" s="206"/>
      <c r="BM772" s="206"/>
      <c r="BN772" s="206"/>
      <c r="BO772" s="206"/>
      <c r="BP772" s="206"/>
      <c r="BQ772" s="206"/>
      <c r="BR772" s="206"/>
      <c r="BS772" s="206"/>
      <c r="BT772" s="206"/>
      <c r="BU772" s="206"/>
      <c r="BV772" s="206"/>
      <c r="BW772" s="206"/>
      <c r="BX772" s="206"/>
      <c r="BY772" s="206"/>
      <c r="BZ772" s="206"/>
      <c r="CA772" s="206"/>
      <c r="CB772" s="206"/>
      <c r="CC772" s="206"/>
      <c r="CD772" s="206"/>
      <c r="CE772" s="206"/>
      <c r="CF772" s="206"/>
      <c r="CG772" s="206"/>
      <c r="CH772" s="206"/>
      <c r="CI772" s="206"/>
      <c r="CJ772" s="206"/>
      <c r="CK772" s="206"/>
      <c r="CL772" s="206"/>
      <c r="CN772" s="206"/>
      <c r="CO772" s="206"/>
      <c r="CP772" s="206"/>
      <c r="CQ772" s="206"/>
      <c r="CR772" s="206"/>
      <c r="CS772" s="206"/>
      <c r="CT772" s="206"/>
      <c r="CU772" s="206"/>
      <c r="CV772" s="206"/>
      <c r="CW772" s="206"/>
      <c r="CX772" s="206"/>
      <c r="CY772" s="206"/>
      <c r="CZ772" s="206"/>
      <c r="DA772" s="206"/>
      <c r="DB772" s="206"/>
      <c r="DC772" s="206"/>
      <c r="DD772" s="206"/>
      <c r="DE772" s="206"/>
      <c r="DF772" s="206"/>
      <c r="DG772" s="206"/>
      <c r="DH772" s="206"/>
      <c r="DI772" s="206"/>
      <c r="DJ772" s="206"/>
      <c r="DK772" s="206"/>
      <c r="DL772" s="206"/>
    </row>
    <row r="773" spans="1:116" x14ac:dyDescent="0.35">
      <c r="A773" s="206"/>
      <c r="B773" s="27"/>
      <c r="C773" s="27"/>
      <c r="D773" s="27"/>
      <c r="E773" s="27"/>
      <c r="F773" s="27"/>
      <c r="G773" s="206"/>
      <c r="H773" s="206"/>
      <c r="I773" s="206"/>
      <c r="J773" s="206"/>
      <c r="K773" s="206"/>
      <c r="L773" s="206"/>
      <c r="M773" s="206"/>
      <c r="N773" s="206"/>
      <c r="O773" s="206"/>
      <c r="P773" s="206"/>
      <c r="R773" s="206"/>
      <c r="S773" s="206"/>
      <c r="T773" s="206"/>
      <c r="U773" s="206"/>
      <c r="V773" s="206"/>
      <c r="W773" s="206"/>
      <c r="X773" s="206"/>
      <c r="Y773" s="206"/>
      <c r="Z773" s="206"/>
      <c r="AA773" s="206"/>
      <c r="AB773" s="206"/>
      <c r="AC773" s="206"/>
      <c r="AD773" s="206"/>
      <c r="AE773" s="206"/>
      <c r="AF773" s="206"/>
      <c r="AG773" s="206"/>
      <c r="AH773" s="206"/>
      <c r="AI773" s="206"/>
      <c r="AJ773" s="206"/>
      <c r="AK773" s="206"/>
      <c r="AL773" s="206"/>
      <c r="AM773" s="206"/>
      <c r="AN773" s="206"/>
      <c r="AO773" s="206"/>
      <c r="AP773" s="206"/>
      <c r="AQ773" s="206"/>
      <c r="AR773" s="206"/>
      <c r="AS773" s="206"/>
      <c r="AT773" s="206"/>
      <c r="AU773" s="206"/>
      <c r="AV773" s="206"/>
      <c r="AW773" s="206"/>
      <c r="AX773" s="206"/>
      <c r="AY773" s="206"/>
      <c r="AZ773" s="206"/>
      <c r="BA773" s="206"/>
      <c r="BB773" s="206"/>
      <c r="BC773" s="206"/>
      <c r="BD773" s="206"/>
      <c r="BE773" s="206"/>
      <c r="BF773" s="206"/>
      <c r="BG773" s="206"/>
      <c r="BH773" s="206"/>
      <c r="BI773" s="206"/>
      <c r="BJ773" s="206"/>
      <c r="BK773" s="206"/>
      <c r="BL773" s="206"/>
      <c r="BM773" s="206"/>
      <c r="BN773" s="206"/>
      <c r="BO773" s="206"/>
      <c r="BP773" s="206"/>
      <c r="BQ773" s="206"/>
      <c r="BR773" s="206"/>
      <c r="BS773" s="206"/>
      <c r="BT773" s="206"/>
      <c r="BU773" s="206"/>
      <c r="BV773" s="206"/>
      <c r="BW773" s="206"/>
      <c r="BX773" s="206"/>
      <c r="BY773" s="206"/>
      <c r="BZ773" s="206"/>
      <c r="CA773" s="206"/>
      <c r="CB773" s="206"/>
      <c r="CC773" s="206"/>
      <c r="CD773" s="206"/>
      <c r="CE773" s="206"/>
      <c r="CF773" s="206"/>
      <c r="CG773" s="206"/>
      <c r="CH773" s="206"/>
      <c r="CI773" s="206"/>
      <c r="CJ773" s="206"/>
      <c r="CK773" s="206"/>
      <c r="CL773" s="206"/>
      <c r="CN773" s="206"/>
      <c r="CO773" s="206"/>
      <c r="CP773" s="206"/>
      <c r="CQ773" s="206"/>
      <c r="CR773" s="206"/>
      <c r="CS773" s="206"/>
      <c r="CT773" s="206"/>
      <c r="CU773" s="206"/>
      <c r="CV773" s="206"/>
      <c r="CW773" s="206"/>
      <c r="CX773" s="206"/>
      <c r="CY773" s="206"/>
      <c r="CZ773" s="206"/>
      <c r="DA773" s="206"/>
      <c r="DB773" s="206"/>
      <c r="DC773" s="206"/>
      <c r="DD773" s="206"/>
      <c r="DE773" s="206"/>
      <c r="DF773" s="206"/>
      <c r="DG773" s="206"/>
      <c r="DH773" s="206"/>
      <c r="DI773" s="206"/>
      <c r="DJ773" s="206"/>
      <c r="DK773" s="206"/>
      <c r="DL773" s="206"/>
    </row>
    <row r="774" spans="1:116" x14ac:dyDescent="0.35">
      <c r="A774" s="206"/>
      <c r="B774" s="27"/>
      <c r="C774" s="27"/>
      <c r="D774" s="27"/>
      <c r="E774" s="27"/>
      <c r="F774" s="27"/>
      <c r="G774" s="206"/>
      <c r="H774" s="206"/>
      <c r="I774" s="206"/>
      <c r="J774" s="206"/>
      <c r="K774" s="206"/>
      <c r="L774" s="206"/>
      <c r="M774" s="206"/>
      <c r="N774" s="206"/>
      <c r="O774" s="206"/>
      <c r="P774" s="206"/>
      <c r="R774" s="206"/>
      <c r="S774" s="206"/>
      <c r="T774" s="206"/>
      <c r="U774" s="206"/>
      <c r="V774" s="206"/>
      <c r="W774" s="206"/>
      <c r="X774" s="206"/>
      <c r="Y774" s="206"/>
      <c r="Z774" s="206"/>
      <c r="AA774" s="206"/>
      <c r="AB774" s="206"/>
      <c r="AC774" s="206"/>
      <c r="AD774" s="206"/>
      <c r="AE774" s="206"/>
      <c r="AF774" s="206"/>
      <c r="AG774" s="206"/>
      <c r="AH774" s="206"/>
      <c r="AI774" s="206"/>
      <c r="AJ774" s="206"/>
      <c r="AK774" s="206"/>
      <c r="AL774" s="206"/>
      <c r="AM774" s="206"/>
      <c r="AN774" s="206"/>
      <c r="AO774" s="206"/>
      <c r="AP774" s="206"/>
      <c r="AQ774" s="206"/>
      <c r="AR774" s="206"/>
      <c r="AS774" s="206"/>
      <c r="AT774" s="206"/>
      <c r="AU774" s="206"/>
      <c r="AV774" s="206"/>
      <c r="AW774" s="206"/>
      <c r="AX774" s="206"/>
      <c r="AY774" s="206"/>
      <c r="AZ774" s="206"/>
      <c r="BA774" s="206"/>
      <c r="BB774" s="206"/>
      <c r="BC774" s="206"/>
      <c r="BD774" s="206"/>
      <c r="BE774" s="206"/>
      <c r="BF774" s="206"/>
      <c r="BG774" s="206"/>
      <c r="BH774" s="206"/>
      <c r="BI774" s="206"/>
      <c r="BJ774" s="206"/>
      <c r="BK774" s="206"/>
      <c r="BL774" s="206"/>
      <c r="BM774" s="206"/>
      <c r="BN774" s="206"/>
      <c r="BO774" s="206"/>
      <c r="BP774" s="206"/>
      <c r="BQ774" s="206"/>
      <c r="BR774" s="206"/>
      <c r="BS774" s="206"/>
      <c r="BT774" s="206"/>
      <c r="BU774" s="206"/>
      <c r="BV774" s="206"/>
      <c r="BW774" s="206"/>
      <c r="BX774" s="206"/>
      <c r="BY774" s="206"/>
      <c r="BZ774" s="206"/>
      <c r="CA774" s="206"/>
      <c r="CB774" s="206"/>
      <c r="CC774" s="206"/>
      <c r="CD774" s="206"/>
      <c r="CE774" s="206"/>
      <c r="CF774" s="206"/>
      <c r="CG774" s="206"/>
      <c r="CH774" s="206"/>
      <c r="CI774" s="206"/>
      <c r="CJ774" s="206"/>
      <c r="CK774" s="206"/>
      <c r="CL774" s="206"/>
      <c r="CN774" s="206"/>
      <c r="CO774" s="206"/>
      <c r="CP774" s="206"/>
      <c r="CQ774" s="206"/>
      <c r="CR774" s="206"/>
      <c r="CS774" s="206"/>
      <c r="CT774" s="206"/>
      <c r="CU774" s="206"/>
      <c r="CV774" s="206"/>
      <c r="CW774" s="206"/>
      <c r="CX774" s="206"/>
      <c r="CY774" s="206"/>
      <c r="CZ774" s="206"/>
      <c r="DA774" s="206"/>
      <c r="DB774" s="206"/>
      <c r="DC774" s="206"/>
      <c r="DD774" s="206"/>
      <c r="DE774" s="206"/>
      <c r="DF774" s="206"/>
      <c r="DG774" s="206"/>
      <c r="DH774" s="206"/>
      <c r="DI774" s="206"/>
      <c r="DJ774" s="206"/>
      <c r="DK774" s="206"/>
      <c r="DL774" s="206"/>
    </row>
    <row r="775" spans="1:116" x14ac:dyDescent="0.35">
      <c r="A775" s="206"/>
      <c r="B775" s="27"/>
      <c r="C775" s="27"/>
      <c r="D775" s="27"/>
      <c r="E775" s="27"/>
      <c r="F775" s="27"/>
      <c r="G775" s="206"/>
      <c r="H775" s="206"/>
      <c r="I775" s="206"/>
      <c r="J775" s="206"/>
      <c r="K775" s="206"/>
      <c r="L775" s="206"/>
      <c r="M775" s="206"/>
      <c r="N775" s="206"/>
      <c r="O775" s="206"/>
      <c r="P775" s="206"/>
      <c r="R775" s="206"/>
      <c r="S775" s="206"/>
      <c r="T775" s="206"/>
      <c r="U775" s="206"/>
      <c r="V775" s="206"/>
      <c r="W775" s="206"/>
      <c r="X775" s="206"/>
      <c r="Y775" s="206"/>
      <c r="Z775" s="206"/>
      <c r="AA775" s="206"/>
      <c r="AB775" s="206"/>
      <c r="AC775" s="206"/>
      <c r="AD775" s="206"/>
      <c r="AE775" s="206"/>
      <c r="AF775" s="206"/>
      <c r="AG775" s="206"/>
      <c r="AH775" s="206"/>
      <c r="AI775" s="206"/>
      <c r="AJ775" s="206"/>
      <c r="AK775" s="206"/>
      <c r="AL775" s="206"/>
      <c r="AM775" s="206"/>
      <c r="AN775" s="206"/>
      <c r="AO775" s="206"/>
      <c r="AP775" s="206"/>
      <c r="AQ775" s="206"/>
      <c r="AR775" s="206"/>
      <c r="AS775" s="206"/>
      <c r="AT775" s="206"/>
      <c r="AU775" s="206"/>
      <c r="AV775" s="206"/>
      <c r="AW775" s="206"/>
      <c r="AX775" s="206"/>
      <c r="AY775" s="206"/>
      <c r="AZ775" s="206"/>
      <c r="BA775" s="206"/>
      <c r="BB775" s="206"/>
      <c r="BC775" s="206"/>
      <c r="BD775" s="206"/>
      <c r="BE775" s="206"/>
      <c r="BF775" s="206"/>
      <c r="BG775" s="206"/>
      <c r="BH775" s="206"/>
      <c r="BI775" s="206"/>
      <c r="BJ775" s="206"/>
      <c r="BK775" s="206"/>
      <c r="BL775" s="206"/>
      <c r="BM775" s="206"/>
      <c r="BN775" s="206"/>
      <c r="BO775" s="206"/>
      <c r="BP775" s="206"/>
      <c r="BQ775" s="206"/>
      <c r="BR775" s="206"/>
      <c r="BS775" s="206"/>
      <c r="BT775" s="206"/>
      <c r="BU775" s="206"/>
      <c r="BV775" s="206"/>
      <c r="BW775" s="206"/>
      <c r="BX775" s="206"/>
      <c r="BY775" s="206"/>
      <c r="BZ775" s="206"/>
      <c r="CA775" s="206"/>
      <c r="CB775" s="206"/>
      <c r="CC775" s="206"/>
      <c r="CD775" s="206"/>
      <c r="CE775" s="206"/>
      <c r="CF775" s="206"/>
      <c r="CG775" s="206"/>
      <c r="CH775" s="206"/>
      <c r="CI775" s="206"/>
      <c r="CJ775" s="206"/>
      <c r="CK775" s="206"/>
      <c r="CL775" s="206"/>
      <c r="CN775" s="206"/>
      <c r="CO775" s="206"/>
      <c r="CP775" s="206"/>
      <c r="CQ775" s="206"/>
      <c r="CR775" s="206"/>
      <c r="CS775" s="206"/>
      <c r="CT775" s="206"/>
      <c r="CU775" s="206"/>
      <c r="CV775" s="206"/>
      <c r="CW775" s="206"/>
      <c r="CX775" s="206"/>
      <c r="CY775" s="206"/>
      <c r="CZ775" s="206"/>
      <c r="DA775" s="206"/>
      <c r="DB775" s="206"/>
      <c r="DC775" s="206"/>
      <c r="DD775" s="206"/>
      <c r="DE775" s="206"/>
      <c r="DF775" s="206"/>
      <c r="DG775" s="206"/>
      <c r="DH775" s="206"/>
      <c r="DI775" s="206"/>
      <c r="DJ775" s="206"/>
      <c r="DK775" s="206"/>
      <c r="DL775" s="206"/>
    </row>
    <row r="776" spans="1:116" x14ac:dyDescent="0.35">
      <c r="A776" s="206"/>
      <c r="B776" s="27"/>
      <c r="C776" s="27"/>
      <c r="D776" s="27"/>
      <c r="E776" s="27"/>
      <c r="F776" s="27"/>
      <c r="G776" s="206"/>
      <c r="H776" s="206"/>
      <c r="I776" s="206"/>
      <c r="J776" s="206"/>
      <c r="K776" s="206"/>
      <c r="L776" s="206"/>
      <c r="M776" s="206"/>
      <c r="N776" s="206"/>
      <c r="O776" s="206"/>
      <c r="P776" s="206"/>
      <c r="R776" s="206"/>
      <c r="S776" s="206"/>
      <c r="T776" s="206"/>
      <c r="U776" s="206"/>
      <c r="V776" s="206"/>
      <c r="W776" s="206"/>
      <c r="X776" s="206"/>
      <c r="Y776" s="206"/>
      <c r="Z776" s="206"/>
      <c r="AA776" s="206"/>
      <c r="AB776" s="206"/>
      <c r="AC776" s="206"/>
      <c r="AD776" s="206"/>
      <c r="AE776" s="206"/>
      <c r="AF776" s="206"/>
      <c r="AG776" s="206"/>
      <c r="AH776" s="206"/>
      <c r="AI776" s="206"/>
      <c r="AJ776" s="206"/>
      <c r="AK776" s="206"/>
      <c r="AL776" s="206"/>
      <c r="AM776" s="206"/>
      <c r="AN776" s="206"/>
      <c r="AO776" s="206"/>
      <c r="AP776" s="206"/>
      <c r="AQ776" s="206"/>
      <c r="AR776" s="206"/>
      <c r="AS776" s="206"/>
      <c r="AT776" s="206"/>
      <c r="AU776" s="206"/>
      <c r="AV776" s="206"/>
      <c r="AW776" s="206"/>
      <c r="AX776" s="206"/>
      <c r="AY776" s="206"/>
      <c r="AZ776" s="206"/>
      <c r="BA776" s="206"/>
      <c r="BB776" s="206"/>
      <c r="BC776" s="206"/>
      <c r="BD776" s="206"/>
      <c r="BE776" s="206"/>
      <c r="BF776" s="206"/>
      <c r="BG776" s="206"/>
      <c r="BH776" s="206"/>
      <c r="BI776" s="206"/>
      <c r="BJ776" s="206"/>
      <c r="BK776" s="206"/>
      <c r="BL776" s="206"/>
      <c r="BM776" s="206"/>
      <c r="BN776" s="206"/>
      <c r="BO776" s="206"/>
      <c r="BP776" s="206"/>
      <c r="BQ776" s="206"/>
      <c r="BR776" s="206"/>
      <c r="BS776" s="206"/>
      <c r="BT776" s="206"/>
      <c r="BU776" s="206"/>
      <c r="BV776" s="206"/>
      <c r="BW776" s="206"/>
      <c r="BX776" s="206"/>
      <c r="BY776" s="206"/>
      <c r="BZ776" s="206"/>
      <c r="CA776" s="206"/>
      <c r="CB776" s="206"/>
      <c r="CC776" s="206"/>
      <c r="CD776" s="206"/>
      <c r="CE776" s="206"/>
      <c r="CF776" s="206"/>
      <c r="CG776" s="206"/>
      <c r="CH776" s="206"/>
      <c r="CI776" s="206"/>
      <c r="CJ776" s="206"/>
      <c r="CK776" s="206"/>
      <c r="CL776" s="206"/>
      <c r="CN776" s="206"/>
      <c r="CO776" s="206"/>
      <c r="CP776" s="206"/>
      <c r="CQ776" s="206"/>
      <c r="CR776" s="206"/>
      <c r="CS776" s="206"/>
      <c r="CT776" s="206"/>
      <c r="CU776" s="206"/>
      <c r="CV776" s="206"/>
      <c r="CW776" s="206"/>
      <c r="CX776" s="206"/>
      <c r="CY776" s="206"/>
      <c r="CZ776" s="206"/>
      <c r="DA776" s="206"/>
      <c r="DB776" s="206"/>
      <c r="DC776" s="206"/>
      <c r="DD776" s="206"/>
      <c r="DE776" s="206"/>
      <c r="DF776" s="206"/>
      <c r="DG776" s="206"/>
      <c r="DH776" s="206"/>
      <c r="DI776" s="206"/>
      <c r="DJ776" s="206"/>
      <c r="DK776" s="206"/>
      <c r="DL776" s="206"/>
    </row>
    <row r="777" spans="1:116" x14ac:dyDescent="0.35">
      <c r="A777" s="206"/>
      <c r="B777" s="27"/>
      <c r="C777" s="27"/>
      <c r="D777" s="27"/>
      <c r="E777" s="27"/>
      <c r="F777" s="27"/>
      <c r="G777" s="206"/>
      <c r="H777" s="206"/>
      <c r="I777" s="206"/>
      <c r="J777" s="206"/>
      <c r="K777" s="206"/>
      <c r="L777" s="206"/>
      <c r="M777" s="206"/>
      <c r="N777" s="206"/>
      <c r="O777" s="206"/>
      <c r="P777" s="206"/>
      <c r="R777" s="206"/>
      <c r="S777" s="206"/>
      <c r="T777" s="206"/>
      <c r="U777" s="206"/>
      <c r="V777" s="206"/>
      <c r="W777" s="206"/>
      <c r="X777" s="206"/>
      <c r="Y777" s="206"/>
      <c r="Z777" s="206"/>
      <c r="AA777" s="206"/>
      <c r="AB777" s="206"/>
      <c r="AC777" s="206"/>
      <c r="AD777" s="206"/>
      <c r="AE777" s="206"/>
      <c r="AF777" s="206"/>
      <c r="AG777" s="206"/>
      <c r="AH777" s="206"/>
      <c r="AI777" s="206"/>
      <c r="AJ777" s="206"/>
      <c r="AK777" s="206"/>
      <c r="AL777" s="206"/>
      <c r="AM777" s="206"/>
      <c r="AN777" s="206"/>
      <c r="AO777" s="206"/>
      <c r="AP777" s="206"/>
      <c r="AQ777" s="206"/>
      <c r="AR777" s="206"/>
      <c r="AS777" s="206"/>
      <c r="AT777" s="206"/>
      <c r="AU777" s="206"/>
      <c r="AV777" s="206"/>
      <c r="AW777" s="206"/>
      <c r="AX777" s="206"/>
      <c r="AY777" s="206"/>
      <c r="AZ777" s="206"/>
      <c r="BA777" s="206"/>
      <c r="BB777" s="206"/>
      <c r="BC777" s="206"/>
      <c r="BD777" s="206"/>
      <c r="BE777" s="206"/>
      <c r="BF777" s="206"/>
      <c r="BG777" s="206"/>
      <c r="BH777" s="206"/>
      <c r="BI777" s="206"/>
      <c r="BJ777" s="206"/>
      <c r="BK777" s="206"/>
      <c r="BL777" s="206"/>
      <c r="BM777" s="206"/>
      <c r="BN777" s="206"/>
      <c r="BO777" s="206"/>
      <c r="BP777" s="206"/>
      <c r="BQ777" s="206"/>
      <c r="BR777" s="206"/>
      <c r="BS777" s="206"/>
      <c r="BT777" s="206"/>
      <c r="BU777" s="206"/>
      <c r="BV777" s="206"/>
      <c r="BW777" s="206"/>
      <c r="BX777" s="206"/>
      <c r="BY777" s="206"/>
      <c r="BZ777" s="206"/>
      <c r="CA777" s="206"/>
      <c r="CB777" s="206"/>
      <c r="CC777" s="206"/>
      <c r="CD777" s="206"/>
      <c r="CE777" s="206"/>
      <c r="CF777" s="206"/>
      <c r="CG777" s="206"/>
      <c r="CH777" s="206"/>
      <c r="CI777" s="206"/>
      <c r="CJ777" s="206"/>
      <c r="CK777" s="206"/>
      <c r="CL777" s="206"/>
      <c r="CN777" s="206"/>
      <c r="CO777" s="206"/>
      <c r="CP777" s="206"/>
      <c r="CQ777" s="206"/>
      <c r="CR777" s="206"/>
      <c r="CS777" s="206"/>
      <c r="CT777" s="206"/>
      <c r="CU777" s="206"/>
      <c r="CV777" s="206"/>
      <c r="CW777" s="206"/>
      <c r="CX777" s="206"/>
      <c r="CY777" s="206"/>
      <c r="CZ777" s="206"/>
      <c r="DA777" s="206"/>
      <c r="DB777" s="206"/>
      <c r="DC777" s="206"/>
      <c r="DD777" s="206"/>
      <c r="DE777" s="206"/>
      <c r="DF777" s="206"/>
      <c r="DG777" s="206"/>
      <c r="DH777" s="206"/>
      <c r="DI777" s="206"/>
      <c r="DJ777" s="206"/>
      <c r="DK777" s="206"/>
      <c r="DL777" s="206"/>
    </row>
    <row r="778" spans="1:116" x14ac:dyDescent="0.35">
      <c r="A778" s="206"/>
      <c r="B778" s="27"/>
      <c r="C778" s="27"/>
      <c r="D778" s="27"/>
      <c r="E778" s="27"/>
      <c r="F778" s="27"/>
      <c r="G778" s="206"/>
      <c r="H778" s="206"/>
      <c r="I778" s="206"/>
      <c r="J778" s="206"/>
      <c r="K778" s="206"/>
      <c r="L778" s="206"/>
      <c r="M778" s="206"/>
      <c r="N778" s="206"/>
      <c r="O778" s="206"/>
      <c r="P778" s="206"/>
      <c r="R778" s="206"/>
      <c r="S778" s="206"/>
      <c r="T778" s="206"/>
      <c r="U778" s="206"/>
      <c r="V778" s="206"/>
      <c r="W778" s="206"/>
      <c r="X778" s="206"/>
      <c r="Y778" s="206"/>
      <c r="Z778" s="206"/>
      <c r="AA778" s="206"/>
      <c r="AB778" s="206"/>
      <c r="AC778" s="206"/>
      <c r="AD778" s="206"/>
      <c r="AE778" s="206"/>
      <c r="AF778" s="206"/>
      <c r="AG778" s="206"/>
      <c r="AH778" s="206"/>
      <c r="AI778" s="206"/>
      <c r="AJ778" s="206"/>
      <c r="AK778" s="206"/>
      <c r="AL778" s="206"/>
      <c r="AM778" s="206"/>
      <c r="AN778" s="206"/>
      <c r="AO778" s="206"/>
      <c r="AP778" s="206"/>
      <c r="AQ778" s="206"/>
      <c r="AR778" s="206"/>
      <c r="AS778" s="206"/>
      <c r="AT778" s="206"/>
      <c r="AU778" s="206"/>
      <c r="AV778" s="206"/>
      <c r="AW778" s="206"/>
      <c r="AX778" s="206"/>
      <c r="AY778" s="206"/>
      <c r="AZ778" s="206"/>
      <c r="BA778" s="206"/>
      <c r="BB778" s="206"/>
      <c r="BC778" s="206"/>
      <c r="BD778" s="206"/>
      <c r="BE778" s="206"/>
      <c r="BF778" s="206"/>
      <c r="BG778" s="206"/>
      <c r="BH778" s="206"/>
      <c r="BI778" s="206"/>
      <c r="BJ778" s="206"/>
      <c r="BK778" s="206"/>
      <c r="BL778" s="206"/>
      <c r="BM778" s="206"/>
      <c r="BN778" s="206"/>
      <c r="BO778" s="206"/>
      <c r="BP778" s="206"/>
      <c r="BQ778" s="206"/>
      <c r="BR778" s="206"/>
      <c r="BS778" s="206"/>
      <c r="BT778" s="206"/>
      <c r="BU778" s="206"/>
      <c r="BV778" s="206"/>
      <c r="BW778" s="206"/>
      <c r="BX778" s="206"/>
      <c r="BY778" s="206"/>
      <c r="BZ778" s="206"/>
      <c r="CA778" s="206"/>
      <c r="CB778" s="206"/>
      <c r="CC778" s="206"/>
      <c r="CD778" s="206"/>
      <c r="CE778" s="206"/>
      <c r="CF778" s="206"/>
      <c r="CG778" s="206"/>
      <c r="CH778" s="206"/>
      <c r="CI778" s="206"/>
      <c r="CJ778" s="206"/>
      <c r="CK778" s="206"/>
      <c r="CL778" s="206"/>
      <c r="CN778" s="206"/>
      <c r="CO778" s="206"/>
      <c r="CP778" s="206"/>
      <c r="CQ778" s="206"/>
      <c r="CR778" s="206"/>
      <c r="CS778" s="206"/>
      <c r="CT778" s="206"/>
      <c r="CU778" s="206"/>
      <c r="CV778" s="206"/>
      <c r="CW778" s="206"/>
      <c r="CX778" s="206"/>
      <c r="CY778" s="206"/>
      <c r="CZ778" s="206"/>
      <c r="DA778" s="206"/>
      <c r="DB778" s="206"/>
      <c r="DC778" s="206"/>
      <c r="DD778" s="206"/>
      <c r="DE778" s="206"/>
      <c r="DF778" s="206"/>
      <c r="DG778" s="206"/>
      <c r="DH778" s="206"/>
      <c r="DI778" s="206"/>
      <c r="DJ778" s="206"/>
      <c r="DK778" s="206"/>
      <c r="DL778" s="206"/>
    </row>
    <row r="779" spans="1:116" x14ac:dyDescent="0.35">
      <c r="A779" s="164"/>
      <c r="G779" s="206"/>
      <c r="H779" s="164"/>
      <c r="I779" s="205"/>
      <c r="J779" s="205"/>
      <c r="K779" s="164"/>
      <c r="L779" s="164"/>
      <c r="M779" s="164"/>
      <c r="N779" s="164"/>
      <c r="O779" s="164"/>
      <c r="P779" s="164"/>
      <c r="R779" s="204"/>
      <c r="S779" s="204"/>
      <c r="T779" s="204"/>
      <c r="U779" s="204"/>
      <c r="V779" s="204"/>
      <c r="W779" s="204"/>
      <c r="X779" s="204"/>
      <c r="Y779" s="204"/>
      <c r="Z779" s="204"/>
      <c r="AA779" s="204"/>
      <c r="AB779" s="204"/>
      <c r="AC779" s="204"/>
      <c r="AD779" s="204"/>
      <c r="AE779" s="204"/>
      <c r="AF779" s="204"/>
      <c r="AG779" s="204"/>
      <c r="AH779" s="204"/>
      <c r="AI779" s="204"/>
      <c r="AJ779" s="204"/>
      <c r="AK779" s="204"/>
      <c r="AL779" s="204"/>
      <c r="AM779" s="204"/>
      <c r="AN779" s="204"/>
      <c r="AO779" s="204"/>
      <c r="AP779" s="204"/>
      <c r="AQ779" s="204"/>
      <c r="AR779" s="204"/>
      <c r="AS779" s="204"/>
      <c r="AT779" s="204"/>
      <c r="AU779" s="204"/>
      <c r="AV779" s="204"/>
      <c r="AW779" s="204"/>
      <c r="AX779" s="204"/>
      <c r="AY779" s="204"/>
      <c r="AZ779" s="204"/>
      <c r="BA779" s="204"/>
      <c r="BB779" s="204"/>
      <c r="BC779" s="204"/>
      <c r="BD779" s="204"/>
      <c r="BE779" s="204"/>
      <c r="BF779" s="204"/>
      <c r="BG779" s="204"/>
      <c r="BH779" s="204"/>
      <c r="BI779" s="204"/>
      <c r="BJ779" s="204"/>
      <c r="BK779" s="204"/>
      <c r="BL779" s="204"/>
      <c r="BM779" s="204"/>
      <c r="BN779" s="204"/>
      <c r="BO779" s="204"/>
      <c r="BP779" s="204"/>
      <c r="BQ779" s="204"/>
      <c r="BR779" s="204"/>
      <c r="BS779" s="204"/>
      <c r="BT779" s="204"/>
      <c r="BU779" s="204"/>
      <c r="BV779" s="204"/>
      <c r="BW779" s="204"/>
      <c r="BX779" s="204"/>
      <c r="BY779" s="204"/>
      <c r="BZ779" s="204"/>
      <c r="CA779" s="204"/>
      <c r="CB779" s="204"/>
      <c r="CC779" s="204"/>
      <c r="CD779" s="204"/>
      <c r="CE779" s="204"/>
      <c r="CF779" s="204"/>
      <c r="CG779" s="204"/>
      <c r="CH779" s="204"/>
      <c r="CI779" s="204"/>
      <c r="CJ779" s="204"/>
      <c r="CK779" s="204"/>
      <c r="CL779" s="204"/>
      <c r="CN779" s="205"/>
      <c r="CO779" s="204"/>
      <c r="CP779" s="204"/>
      <c r="CQ779" s="204"/>
      <c r="CR779" s="204"/>
      <c r="CS779" s="204"/>
      <c r="CT779" s="204"/>
      <c r="CU779" s="204"/>
      <c r="CV779" s="204"/>
      <c r="CW779" s="204"/>
      <c r="CX779" s="204"/>
      <c r="CY779" s="204"/>
      <c r="CZ779" s="204"/>
      <c r="DA779" s="204"/>
      <c r="DB779" s="204"/>
      <c r="DC779" s="204"/>
      <c r="DD779" s="204"/>
      <c r="DE779" s="204"/>
      <c r="DF779" s="204"/>
      <c r="DG779" s="204"/>
      <c r="DH779" s="204"/>
      <c r="DI779" s="204"/>
      <c r="DJ779" s="204"/>
      <c r="DK779" s="204"/>
      <c r="DL779" s="204"/>
    </row>
    <row r="780" spans="1:116" x14ac:dyDescent="0.35">
      <c r="A780" s="164"/>
      <c r="G780" s="206"/>
      <c r="H780" s="164"/>
      <c r="I780" s="205"/>
      <c r="J780" s="205"/>
      <c r="K780" s="164"/>
      <c r="L780" s="164"/>
      <c r="M780" s="164"/>
      <c r="N780" s="164"/>
      <c r="O780" s="164"/>
      <c r="P780" s="164"/>
      <c r="R780" s="204"/>
      <c r="S780" s="204"/>
      <c r="T780" s="204"/>
      <c r="U780" s="204"/>
      <c r="V780" s="204"/>
      <c r="W780" s="204"/>
      <c r="X780" s="204"/>
      <c r="Y780" s="204"/>
      <c r="Z780" s="204"/>
      <c r="AA780" s="204"/>
      <c r="AB780" s="204"/>
      <c r="AC780" s="204"/>
      <c r="AD780" s="204"/>
      <c r="AE780" s="204"/>
      <c r="AF780" s="204"/>
      <c r="AG780" s="204"/>
      <c r="AH780" s="204"/>
      <c r="AI780" s="204"/>
      <c r="AJ780" s="204"/>
      <c r="AK780" s="204"/>
      <c r="AL780" s="204"/>
      <c r="AM780" s="204"/>
      <c r="AN780" s="204"/>
      <c r="AO780" s="204"/>
      <c r="AP780" s="204"/>
      <c r="AQ780" s="204"/>
      <c r="AR780" s="204"/>
      <c r="AS780" s="204"/>
      <c r="AT780" s="204"/>
      <c r="AU780" s="204"/>
      <c r="AV780" s="204"/>
      <c r="AW780" s="204"/>
      <c r="AX780" s="204"/>
      <c r="AY780" s="204"/>
      <c r="AZ780" s="204"/>
      <c r="BA780" s="204"/>
      <c r="BB780" s="204"/>
      <c r="BC780" s="204"/>
      <c r="BD780" s="204"/>
      <c r="BE780" s="204"/>
      <c r="BF780" s="204"/>
      <c r="BG780" s="204"/>
      <c r="BH780" s="204"/>
      <c r="BI780" s="204"/>
      <c r="BJ780" s="204"/>
      <c r="BK780" s="204"/>
      <c r="BL780" s="204"/>
      <c r="BM780" s="204"/>
      <c r="BN780" s="204"/>
      <c r="BO780" s="204"/>
      <c r="BP780" s="204"/>
      <c r="BQ780" s="204"/>
      <c r="BR780" s="204"/>
      <c r="BS780" s="204"/>
      <c r="BT780" s="204"/>
      <c r="BU780" s="204"/>
      <c r="BV780" s="204"/>
      <c r="BW780" s="204"/>
      <c r="BX780" s="204"/>
      <c r="BY780" s="204"/>
      <c r="BZ780" s="204"/>
      <c r="CA780" s="204"/>
      <c r="CB780" s="204"/>
      <c r="CC780" s="204"/>
      <c r="CD780" s="204"/>
      <c r="CE780" s="204"/>
      <c r="CF780" s="204"/>
      <c r="CG780" s="204"/>
      <c r="CH780" s="204"/>
      <c r="CI780" s="204"/>
      <c r="CJ780" s="204"/>
      <c r="CK780" s="204"/>
      <c r="CL780" s="204"/>
      <c r="CN780" s="205"/>
      <c r="CO780" s="204"/>
      <c r="CP780" s="204"/>
      <c r="CQ780" s="204"/>
      <c r="CR780" s="204"/>
      <c r="CS780" s="204"/>
      <c r="CT780" s="204"/>
      <c r="CU780" s="204"/>
      <c r="CV780" s="204"/>
      <c r="CW780" s="204"/>
      <c r="CX780" s="204"/>
      <c r="CY780" s="204"/>
      <c r="CZ780" s="204"/>
      <c r="DA780" s="204"/>
      <c r="DB780" s="204"/>
      <c r="DC780" s="204"/>
      <c r="DD780" s="204"/>
      <c r="DE780" s="204"/>
      <c r="DF780" s="204"/>
      <c r="DG780" s="204"/>
      <c r="DH780" s="204"/>
      <c r="DI780" s="204"/>
      <c r="DJ780" s="204"/>
      <c r="DK780" s="204"/>
      <c r="DL780" s="204"/>
    </row>
    <row r="781" spans="1:116" x14ac:dyDescent="0.35">
      <c r="A781" s="164"/>
      <c r="G781" s="204"/>
      <c r="H781" s="164"/>
      <c r="I781" s="205"/>
      <c r="J781" s="205"/>
      <c r="K781" s="164"/>
      <c r="L781" s="164"/>
      <c r="M781" s="164"/>
      <c r="N781" s="164"/>
      <c r="O781" s="164"/>
      <c r="P781" s="164"/>
      <c r="R781" s="204"/>
      <c r="S781" s="204"/>
      <c r="T781" s="204"/>
      <c r="U781" s="204"/>
      <c r="V781" s="204"/>
      <c r="W781" s="204"/>
      <c r="X781" s="204"/>
      <c r="Y781" s="204"/>
      <c r="Z781" s="204"/>
      <c r="AA781" s="204"/>
      <c r="AB781" s="204"/>
      <c r="AC781" s="204"/>
      <c r="AD781" s="204"/>
      <c r="AE781" s="204"/>
      <c r="AF781" s="204"/>
      <c r="AG781" s="204"/>
      <c r="AH781" s="204"/>
      <c r="AI781" s="204"/>
      <c r="AJ781" s="204"/>
      <c r="AK781" s="204"/>
      <c r="AL781" s="204"/>
      <c r="AM781" s="204"/>
      <c r="AN781" s="204"/>
      <c r="AO781" s="204"/>
      <c r="AP781" s="204"/>
      <c r="AQ781" s="204"/>
      <c r="AR781" s="204"/>
      <c r="AS781" s="204"/>
      <c r="AT781" s="204"/>
      <c r="AU781" s="204"/>
      <c r="AV781" s="204"/>
      <c r="AW781" s="204"/>
      <c r="AX781" s="204"/>
      <c r="AY781" s="204"/>
      <c r="AZ781" s="204"/>
      <c r="BA781" s="204"/>
      <c r="BB781" s="204"/>
      <c r="BC781" s="204"/>
      <c r="BD781" s="204"/>
      <c r="BE781" s="204"/>
      <c r="BF781" s="204"/>
      <c r="BG781" s="204"/>
      <c r="BH781" s="204"/>
      <c r="BI781" s="204"/>
      <c r="BJ781" s="204"/>
      <c r="BK781" s="204"/>
      <c r="BL781" s="204"/>
      <c r="BM781" s="204"/>
      <c r="BN781" s="204"/>
      <c r="BO781" s="204"/>
      <c r="BP781" s="204"/>
      <c r="BQ781" s="204"/>
      <c r="BR781" s="204"/>
      <c r="BS781" s="204"/>
      <c r="BT781" s="204"/>
      <c r="BU781" s="204"/>
      <c r="BV781" s="204"/>
      <c r="BW781" s="204"/>
      <c r="BX781" s="204"/>
      <c r="BY781" s="204"/>
      <c r="BZ781" s="204"/>
      <c r="CA781" s="204"/>
      <c r="CB781" s="204"/>
      <c r="CC781" s="204"/>
      <c r="CD781" s="204"/>
      <c r="CE781" s="204"/>
      <c r="CF781" s="204"/>
      <c r="CG781" s="204"/>
      <c r="CH781" s="204"/>
      <c r="CI781" s="204"/>
      <c r="CJ781" s="204"/>
      <c r="CK781" s="204"/>
      <c r="CL781" s="204"/>
      <c r="CN781" s="205"/>
      <c r="CO781" s="204"/>
      <c r="CP781" s="204"/>
      <c r="CQ781" s="204"/>
      <c r="CR781" s="204"/>
      <c r="CS781" s="204"/>
      <c r="CT781" s="204"/>
      <c r="CU781" s="204"/>
      <c r="CV781" s="204"/>
      <c r="CW781" s="204"/>
      <c r="CX781" s="204"/>
      <c r="CY781" s="204"/>
      <c r="CZ781" s="204"/>
      <c r="DA781" s="204"/>
      <c r="DB781" s="204"/>
      <c r="DC781" s="204"/>
      <c r="DD781" s="204"/>
      <c r="DE781" s="204"/>
      <c r="DF781" s="204"/>
      <c r="DG781" s="204"/>
      <c r="DH781" s="204"/>
      <c r="DI781" s="204"/>
      <c r="DJ781" s="204"/>
      <c r="DK781" s="204"/>
      <c r="DL781" s="204"/>
    </row>
    <row r="782" spans="1:116" x14ac:dyDescent="0.35">
      <c r="A782" s="164"/>
      <c r="G782" s="204"/>
      <c r="H782" s="164"/>
      <c r="I782" s="205"/>
      <c r="J782" s="205"/>
      <c r="K782" s="164"/>
      <c r="L782" s="164"/>
      <c r="M782" s="164"/>
      <c r="N782" s="164"/>
      <c r="O782" s="164"/>
      <c r="P782" s="164"/>
      <c r="R782" s="204"/>
      <c r="S782" s="204"/>
      <c r="T782" s="204"/>
      <c r="U782" s="204"/>
      <c r="V782" s="204"/>
      <c r="W782" s="204"/>
      <c r="X782" s="204"/>
      <c r="Y782" s="204"/>
      <c r="Z782" s="204"/>
      <c r="AA782" s="204"/>
      <c r="AB782" s="204"/>
      <c r="AC782" s="204"/>
      <c r="AD782" s="204"/>
      <c r="AE782" s="204"/>
      <c r="AF782" s="204"/>
      <c r="AG782" s="204"/>
      <c r="AH782" s="204"/>
      <c r="AI782" s="204"/>
      <c r="AJ782" s="204"/>
      <c r="AK782" s="204"/>
      <c r="AL782" s="204"/>
      <c r="AM782" s="204"/>
      <c r="AN782" s="204"/>
      <c r="AO782" s="204"/>
      <c r="AP782" s="204"/>
      <c r="AQ782" s="204"/>
      <c r="AR782" s="204"/>
      <c r="AS782" s="204"/>
      <c r="AT782" s="204"/>
      <c r="AU782" s="204"/>
      <c r="AV782" s="204"/>
      <c r="AW782" s="204"/>
      <c r="AX782" s="204"/>
      <c r="AY782" s="204"/>
      <c r="AZ782" s="204"/>
      <c r="BA782" s="204"/>
      <c r="BB782" s="204"/>
      <c r="BC782" s="204"/>
      <c r="BD782" s="204"/>
      <c r="BE782" s="204"/>
      <c r="BF782" s="204"/>
      <c r="BG782" s="204"/>
      <c r="BH782" s="204"/>
      <c r="BI782" s="204"/>
      <c r="BJ782" s="204"/>
      <c r="BK782" s="204"/>
      <c r="BL782" s="204"/>
      <c r="BM782" s="204"/>
      <c r="BN782" s="204"/>
      <c r="BO782" s="204"/>
      <c r="BP782" s="204"/>
      <c r="BQ782" s="204"/>
      <c r="BR782" s="204"/>
      <c r="BS782" s="204"/>
      <c r="BT782" s="204"/>
      <c r="BU782" s="204"/>
      <c r="BV782" s="204"/>
      <c r="BW782" s="204"/>
      <c r="BX782" s="204"/>
      <c r="BY782" s="204"/>
      <c r="BZ782" s="204"/>
      <c r="CA782" s="204"/>
      <c r="CB782" s="204"/>
      <c r="CC782" s="204"/>
      <c r="CD782" s="204"/>
      <c r="CE782" s="204"/>
      <c r="CF782" s="204"/>
      <c r="CG782" s="204"/>
      <c r="CH782" s="204"/>
      <c r="CI782" s="204"/>
      <c r="CJ782" s="204"/>
      <c r="CK782" s="204"/>
      <c r="CL782" s="204"/>
      <c r="CN782" s="205"/>
      <c r="CO782" s="204"/>
      <c r="CP782" s="204"/>
      <c r="CQ782" s="204"/>
      <c r="CR782" s="204"/>
      <c r="CS782" s="204"/>
      <c r="CT782" s="204"/>
      <c r="CU782" s="204"/>
      <c r="CV782" s="204"/>
      <c r="CW782" s="204"/>
      <c r="CX782" s="204"/>
      <c r="CY782" s="204"/>
      <c r="CZ782" s="204"/>
      <c r="DA782" s="204"/>
      <c r="DB782" s="204"/>
      <c r="DC782" s="204"/>
      <c r="DD782" s="204"/>
      <c r="DE782" s="204"/>
      <c r="DF782" s="204"/>
      <c r="DG782" s="204"/>
      <c r="DH782" s="204"/>
      <c r="DI782" s="204"/>
      <c r="DJ782" s="204"/>
      <c r="DK782" s="204"/>
      <c r="DL782" s="204"/>
    </row>
    <row r="783" spans="1:116" x14ac:dyDescent="0.35">
      <c r="A783" s="164"/>
      <c r="G783" s="204"/>
      <c r="H783" s="164"/>
      <c r="I783" s="205"/>
      <c r="J783" s="205"/>
      <c r="K783" s="164"/>
      <c r="L783" s="164"/>
      <c r="M783" s="164"/>
      <c r="N783" s="164"/>
      <c r="O783" s="164"/>
      <c r="P783" s="164"/>
      <c r="R783" s="204"/>
      <c r="S783" s="204"/>
      <c r="T783" s="204"/>
      <c r="U783" s="204"/>
      <c r="V783" s="204"/>
      <c r="W783" s="204"/>
      <c r="X783" s="204"/>
      <c r="Y783" s="204"/>
      <c r="Z783" s="204"/>
      <c r="AA783" s="204"/>
      <c r="AB783" s="204"/>
      <c r="AC783" s="204"/>
      <c r="AD783" s="204"/>
      <c r="AE783" s="204"/>
      <c r="AF783" s="204"/>
      <c r="AG783" s="204"/>
      <c r="AH783" s="204"/>
      <c r="AI783" s="204"/>
      <c r="AJ783" s="204"/>
      <c r="AK783" s="204"/>
      <c r="AL783" s="204"/>
      <c r="AM783" s="204"/>
      <c r="AN783" s="204"/>
      <c r="AO783" s="204"/>
      <c r="AP783" s="204"/>
      <c r="AQ783" s="204"/>
      <c r="AR783" s="204"/>
      <c r="AS783" s="204"/>
      <c r="AT783" s="204"/>
      <c r="AU783" s="204"/>
      <c r="AV783" s="204"/>
      <c r="AW783" s="204"/>
      <c r="AX783" s="204"/>
      <c r="AY783" s="204"/>
      <c r="AZ783" s="204"/>
      <c r="BA783" s="204"/>
      <c r="BB783" s="204"/>
      <c r="BC783" s="204"/>
      <c r="BD783" s="204"/>
      <c r="BE783" s="204"/>
      <c r="BF783" s="204"/>
      <c r="BG783" s="204"/>
      <c r="BH783" s="204"/>
      <c r="BI783" s="204"/>
      <c r="BJ783" s="204"/>
      <c r="BK783" s="204"/>
      <c r="BL783" s="204"/>
      <c r="BM783" s="204"/>
      <c r="BN783" s="204"/>
      <c r="BO783" s="204"/>
      <c r="BP783" s="204"/>
      <c r="BQ783" s="204"/>
      <c r="BR783" s="204"/>
      <c r="BS783" s="204"/>
      <c r="BT783" s="204"/>
      <c r="BU783" s="204"/>
      <c r="BV783" s="204"/>
      <c r="BW783" s="204"/>
      <c r="BX783" s="204"/>
      <c r="BY783" s="204"/>
      <c r="BZ783" s="204"/>
      <c r="CA783" s="204"/>
      <c r="CB783" s="204"/>
      <c r="CC783" s="204"/>
      <c r="CD783" s="204"/>
      <c r="CE783" s="204"/>
      <c r="CF783" s="204"/>
      <c r="CG783" s="204"/>
      <c r="CH783" s="204"/>
      <c r="CI783" s="204"/>
      <c r="CJ783" s="204"/>
      <c r="CK783" s="204"/>
      <c r="CL783" s="204"/>
      <c r="CN783" s="205"/>
      <c r="CO783" s="204"/>
      <c r="CP783" s="204"/>
      <c r="CQ783" s="204"/>
      <c r="CR783" s="204"/>
      <c r="CS783" s="204"/>
      <c r="CT783" s="204"/>
      <c r="CU783" s="204"/>
      <c r="CV783" s="204"/>
      <c r="CW783" s="204"/>
      <c r="CX783" s="204"/>
      <c r="CY783" s="204"/>
      <c r="CZ783" s="204"/>
      <c r="DA783" s="204"/>
      <c r="DB783" s="204"/>
      <c r="DC783" s="204"/>
      <c r="DD783" s="204"/>
      <c r="DE783" s="204"/>
      <c r="DF783" s="204"/>
      <c r="DG783" s="204"/>
      <c r="DH783" s="204"/>
      <c r="DI783" s="204"/>
      <c r="DJ783" s="204"/>
      <c r="DK783" s="204"/>
      <c r="DL783" s="204"/>
    </row>
    <row r="784" spans="1:116" x14ac:dyDescent="0.35">
      <c r="A784" s="164"/>
      <c r="G784" s="204"/>
      <c r="H784" s="164"/>
      <c r="I784" s="205"/>
      <c r="J784" s="205"/>
      <c r="K784" s="164"/>
      <c r="L784" s="164"/>
      <c r="M784" s="164"/>
      <c r="N784" s="164"/>
      <c r="O784" s="164"/>
      <c r="P784" s="164"/>
      <c r="R784" s="204"/>
      <c r="S784" s="204"/>
      <c r="T784" s="204"/>
      <c r="U784" s="204"/>
      <c r="V784" s="204"/>
      <c r="W784" s="204"/>
      <c r="X784" s="204"/>
      <c r="Y784" s="204"/>
      <c r="Z784" s="204"/>
      <c r="AA784" s="204"/>
      <c r="AB784" s="204"/>
      <c r="AC784" s="204"/>
      <c r="AD784" s="204"/>
      <c r="AE784" s="204"/>
      <c r="AF784" s="204"/>
      <c r="AG784" s="204"/>
      <c r="AH784" s="204"/>
      <c r="AI784" s="204"/>
      <c r="AJ784" s="204"/>
      <c r="AK784" s="204"/>
      <c r="AL784" s="204"/>
      <c r="AM784" s="204"/>
      <c r="AN784" s="204"/>
      <c r="AO784" s="204"/>
      <c r="AP784" s="204"/>
      <c r="AQ784" s="204"/>
      <c r="AR784" s="204"/>
      <c r="AS784" s="204"/>
      <c r="AT784" s="204"/>
      <c r="AU784" s="204"/>
      <c r="AV784" s="204"/>
      <c r="AW784" s="204"/>
      <c r="AX784" s="204"/>
      <c r="AY784" s="204"/>
      <c r="AZ784" s="204"/>
      <c r="BA784" s="204"/>
      <c r="BB784" s="204"/>
      <c r="BC784" s="204"/>
      <c r="BD784" s="204"/>
      <c r="BE784" s="204"/>
      <c r="BF784" s="204"/>
      <c r="BG784" s="204"/>
      <c r="BH784" s="204"/>
      <c r="BI784" s="204"/>
      <c r="BJ784" s="204"/>
      <c r="BK784" s="204"/>
      <c r="BL784" s="204"/>
      <c r="BM784" s="204"/>
      <c r="BN784" s="204"/>
      <c r="BO784" s="204"/>
      <c r="BP784" s="204"/>
      <c r="BQ784" s="204"/>
      <c r="BR784" s="204"/>
      <c r="BS784" s="204"/>
      <c r="BT784" s="204"/>
      <c r="BU784" s="204"/>
      <c r="BV784" s="204"/>
      <c r="BW784" s="204"/>
      <c r="BX784" s="204"/>
      <c r="BY784" s="204"/>
      <c r="BZ784" s="204"/>
      <c r="CA784" s="204"/>
      <c r="CB784" s="204"/>
      <c r="CC784" s="204"/>
      <c r="CD784" s="204"/>
      <c r="CE784" s="204"/>
      <c r="CF784" s="204"/>
      <c r="CG784" s="204"/>
      <c r="CH784" s="204"/>
      <c r="CI784" s="204"/>
      <c r="CJ784" s="204"/>
      <c r="CK784" s="204"/>
      <c r="CL784" s="204"/>
      <c r="CN784" s="205"/>
      <c r="CO784" s="204"/>
      <c r="CP784" s="204"/>
      <c r="CQ784" s="204"/>
      <c r="CR784" s="204"/>
      <c r="CS784" s="204"/>
      <c r="CT784" s="204"/>
      <c r="CU784" s="204"/>
      <c r="CV784" s="204"/>
      <c r="CW784" s="204"/>
      <c r="CX784" s="204"/>
      <c r="CY784" s="204"/>
      <c r="CZ784" s="204"/>
      <c r="DA784" s="204"/>
      <c r="DB784" s="204"/>
      <c r="DC784" s="204"/>
      <c r="DD784" s="204"/>
      <c r="DE784" s="204"/>
      <c r="DF784" s="204"/>
      <c r="DG784" s="204"/>
      <c r="DH784" s="204"/>
      <c r="DI784" s="204"/>
      <c r="DJ784" s="204"/>
      <c r="DK784" s="204"/>
      <c r="DL784" s="204"/>
    </row>
    <row r="785" spans="1:116" x14ac:dyDescent="0.35">
      <c r="A785" s="164"/>
      <c r="G785" s="204"/>
      <c r="H785" s="164"/>
      <c r="I785" s="205"/>
      <c r="J785" s="205"/>
      <c r="K785" s="164"/>
      <c r="L785" s="164"/>
      <c r="M785" s="164"/>
      <c r="N785" s="164"/>
      <c r="O785" s="164"/>
      <c r="P785" s="164"/>
      <c r="R785" s="204"/>
      <c r="S785" s="204"/>
      <c r="T785" s="204"/>
      <c r="U785" s="204"/>
      <c r="V785" s="204"/>
      <c r="W785" s="204"/>
      <c r="X785" s="204"/>
      <c r="Y785" s="204"/>
      <c r="Z785" s="204"/>
      <c r="AA785" s="204"/>
      <c r="AB785" s="204"/>
      <c r="AC785" s="204"/>
      <c r="AD785" s="204"/>
      <c r="AE785" s="204"/>
      <c r="AF785" s="204"/>
      <c r="AG785" s="204"/>
      <c r="AH785" s="204"/>
      <c r="AI785" s="204"/>
      <c r="AJ785" s="204"/>
      <c r="AK785" s="204"/>
      <c r="AL785" s="204"/>
      <c r="AM785" s="204"/>
      <c r="AN785" s="204"/>
      <c r="AO785" s="204"/>
      <c r="AP785" s="204"/>
      <c r="AQ785" s="204"/>
      <c r="AR785" s="204"/>
      <c r="AS785" s="204"/>
      <c r="AT785" s="204"/>
      <c r="AU785" s="204"/>
      <c r="AV785" s="204"/>
      <c r="AW785" s="204"/>
      <c r="AX785" s="204"/>
      <c r="AY785" s="204"/>
      <c r="AZ785" s="204"/>
      <c r="BA785" s="204"/>
      <c r="BB785" s="204"/>
      <c r="BC785" s="204"/>
      <c r="BD785" s="204"/>
      <c r="BE785" s="204"/>
      <c r="BF785" s="204"/>
      <c r="BG785" s="204"/>
      <c r="BH785" s="204"/>
      <c r="BI785" s="204"/>
      <c r="BJ785" s="204"/>
      <c r="BK785" s="204"/>
      <c r="BL785" s="204"/>
      <c r="BM785" s="204"/>
      <c r="BN785" s="204"/>
      <c r="BO785" s="204"/>
      <c r="BP785" s="204"/>
      <c r="BQ785" s="204"/>
      <c r="BR785" s="204"/>
      <c r="BS785" s="204"/>
      <c r="BT785" s="204"/>
      <c r="BU785" s="204"/>
      <c r="BV785" s="204"/>
      <c r="BW785" s="204"/>
      <c r="BX785" s="204"/>
      <c r="BY785" s="204"/>
      <c r="BZ785" s="204"/>
      <c r="CA785" s="204"/>
      <c r="CB785" s="204"/>
      <c r="CC785" s="204"/>
      <c r="CD785" s="204"/>
      <c r="CE785" s="204"/>
      <c r="CF785" s="204"/>
      <c r="CG785" s="204"/>
      <c r="CH785" s="204"/>
      <c r="CI785" s="204"/>
      <c r="CJ785" s="204"/>
      <c r="CK785" s="204"/>
      <c r="CL785" s="204"/>
      <c r="CN785" s="205"/>
      <c r="CO785" s="204"/>
      <c r="CP785" s="204"/>
      <c r="CQ785" s="204"/>
      <c r="CR785" s="204"/>
      <c r="CS785" s="204"/>
      <c r="CT785" s="204"/>
      <c r="CU785" s="204"/>
      <c r="CV785" s="204"/>
      <c r="CW785" s="204"/>
      <c r="CX785" s="204"/>
      <c r="CY785" s="204"/>
      <c r="CZ785" s="204"/>
      <c r="DA785" s="204"/>
      <c r="DB785" s="204"/>
      <c r="DC785" s="204"/>
      <c r="DD785" s="204"/>
      <c r="DE785" s="204"/>
      <c r="DF785" s="204"/>
      <c r="DG785" s="204"/>
      <c r="DH785" s="204"/>
      <c r="DI785" s="204"/>
      <c r="DJ785" s="204"/>
      <c r="DK785" s="204"/>
      <c r="DL785" s="204"/>
    </row>
    <row r="786" spans="1:116" x14ac:dyDescent="0.35">
      <c r="A786" s="164"/>
      <c r="G786" s="204"/>
      <c r="H786" s="164"/>
      <c r="I786" s="205"/>
      <c r="J786" s="205"/>
      <c r="K786" s="164"/>
      <c r="L786" s="164"/>
      <c r="M786" s="164"/>
      <c r="N786" s="164"/>
      <c r="O786" s="164"/>
      <c r="P786" s="164"/>
      <c r="R786" s="204"/>
      <c r="S786" s="204"/>
      <c r="T786" s="204"/>
      <c r="U786" s="204"/>
      <c r="V786" s="204"/>
      <c r="W786" s="204"/>
      <c r="X786" s="204"/>
      <c r="Y786" s="204"/>
      <c r="Z786" s="204"/>
      <c r="AA786" s="204"/>
      <c r="AB786" s="204"/>
      <c r="AC786" s="204"/>
      <c r="AD786" s="204"/>
      <c r="AE786" s="204"/>
      <c r="AF786" s="204"/>
      <c r="AG786" s="204"/>
      <c r="AH786" s="204"/>
      <c r="AI786" s="204"/>
      <c r="AJ786" s="204"/>
      <c r="AK786" s="204"/>
      <c r="AL786" s="204"/>
      <c r="AM786" s="204"/>
      <c r="AN786" s="204"/>
      <c r="AO786" s="204"/>
      <c r="AP786" s="204"/>
      <c r="AQ786" s="204"/>
      <c r="AR786" s="204"/>
      <c r="AS786" s="204"/>
      <c r="AT786" s="204"/>
      <c r="AU786" s="204"/>
      <c r="AV786" s="204"/>
      <c r="AW786" s="204"/>
      <c r="AX786" s="204"/>
      <c r="AY786" s="204"/>
      <c r="AZ786" s="204"/>
      <c r="BA786" s="204"/>
      <c r="BB786" s="204"/>
      <c r="BC786" s="204"/>
      <c r="BD786" s="204"/>
      <c r="BE786" s="204"/>
      <c r="BF786" s="204"/>
      <c r="BG786" s="204"/>
      <c r="BH786" s="204"/>
      <c r="BI786" s="204"/>
      <c r="BJ786" s="204"/>
      <c r="BK786" s="204"/>
      <c r="BL786" s="204"/>
      <c r="BM786" s="204"/>
      <c r="BN786" s="204"/>
      <c r="BO786" s="204"/>
      <c r="BP786" s="204"/>
      <c r="BQ786" s="204"/>
      <c r="BR786" s="204"/>
      <c r="BS786" s="204"/>
      <c r="BT786" s="204"/>
      <c r="BU786" s="204"/>
      <c r="BV786" s="204"/>
      <c r="BW786" s="204"/>
      <c r="BX786" s="204"/>
      <c r="BY786" s="204"/>
      <c r="BZ786" s="204"/>
      <c r="CA786" s="204"/>
      <c r="CB786" s="204"/>
      <c r="CC786" s="204"/>
      <c r="CD786" s="204"/>
      <c r="CE786" s="204"/>
      <c r="CF786" s="204"/>
      <c r="CG786" s="204"/>
      <c r="CH786" s="204"/>
      <c r="CI786" s="204"/>
      <c r="CJ786" s="204"/>
      <c r="CK786" s="204"/>
      <c r="CL786" s="204"/>
      <c r="CN786" s="205"/>
      <c r="CO786" s="204"/>
      <c r="CP786" s="204"/>
      <c r="CQ786" s="204"/>
      <c r="CR786" s="204"/>
      <c r="CS786" s="204"/>
      <c r="CT786" s="204"/>
      <c r="CU786" s="204"/>
      <c r="CV786" s="204"/>
      <c r="CW786" s="204"/>
      <c r="CX786" s="204"/>
      <c r="CY786" s="204"/>
      <c r="CZ786" s="204"/>
      <c r="DA786" s="204"/>
      <c r="DB786" s="204"/>
      <c r="DC786" s="204"/>
      <c r="DD786" s="204"/>
      <c r="DE786" s="204"/>
      <c r="DF786" s="204"/>
      <c r="DG786" s="204"/>
      <c r="DH786" s="204"/>
      <c r="DI786" s="204"/>
      <c r="DJ786" s="204"/>
      <c r="DK786" s="204"/>
      <c r="DL786" s="204"/>
    </row>
    <row r="787" spans="1:116" x14ac:dyDescent="0.35">
      <c r="A787" s="164"/>
      <c r="G787" s="204"/>
      <c r="H787" s="164"/>
      <c r="I787" s="205"/>
      <c r="J787" s="205"/>
      <c r="K787" s="164"/>
      <c r="L787" s="164"/>
      <c r="M787" s="164"/>
      <c r="N787" s="164"/>
      <c r="O787" s="164"/>
      <c r="P787" s="164"/>
      <c r="R787" s="204"/>
      <c r="S787" s="204"/>
      <c r="T787" s="204"/>
      <c r="U787" s="204"/>
      <c r="V787" s="204"/>
      <c r="W787" s="204"/>
      <c r="X787" s="204"/>
      <c r="Y787" s="204"/>
      <c r="Z787" s="204"/>
      <c r="AA787" s="204"/>
      <c r="AB787" s="204"/>
      <c r="AC787" s="204"/>
      <c r="AD787" s="204"/>
      <c r="AE787" s="204"/>
      <c r="AF787" s="204"/>
      <c r="AG787" s="204"/>
      <c r="AH787" s="204"/>
      <c r="AI787" s="204"/>
      <c r="AJ787" s="204"/>
      <c r="AK787" s="204"/>
      <c r="AL787" s="204"/>
      <c r="AM787" s="204"/>
      <c r="AN787" s="204"/>
      <c r="AO787" s="204"/>
      <c r="AP787" s="204"/>
      <c r="AQ787" s="204"/>
      <c r="AR787" s="204"/>
      <c r="AS787" s="204"/>
      <c r="AT787" s="204"/>
      <c r="AU787" s="204"/>
      <c r="AV787" s="204"/>
      <c r="AW787" s="204"/>
      <c r="AX787" s="204"/>
      <c r="AY787" s="204"/>
      <c r="AZ787" s="204"/>
      <c r="BA787" s="204"/>
      <c r="BB787" s="204"/>
      <c r="BC787" s="204"/>
      <c r="BD787" s="204"/>
      <c r="BE787" s="204"/>
      <c r="BF787" s="204"/>
      <c r="BG787" s="204"/>
      <c r="BH787" s="204"/>
      <c r="BI787" s="204"/>
      <c r="BJ787" s="204"/>
      <c r="BK787" s="204"/>
      <c r="BL787" s="204"/>
      <c r="BM787" s="204"/>
      <c r="BN787" s="204"/>
      <c r="BO787" s="204"/>
      <c r="BP787" s="204"/>
      <c r="BQ787" s="204"/>
      <c r="BR787" s="204"/>
      <c r="BS787" s="204"/>
      <c r="BT787" s="204"/>
      <c r="BU787" s="204"/>
      <c r="BV787" s="204"/>
      <c r="BW787" s="204"/>
      <c r="BX787" s="204"/>
      <c r="BY787" s="204"/>
      <c r="BZ787" s="204"/>
      <c r="CA787" s="204"/>
      <c r="CB787" s="204"/>
      <c r="CC787" s="204"/>
      <c r="CD787" s="204"/>
      <c r="CE787" s="204"/>
      <c r="CF787" s="204"/>
      <c r="CG787" s="204"/>
      <c r="CH787" s="204"/>
      <c r="CI787" s="204"/>
      <c r="CJ787" s="204"/>
      <c r="CK787" s="204"/>
      <c r="CL787" s="204"/>
      <c r="CN787" s="205"/>
      <c r="CO787" s="204"/>
      <c r="CP787" s="204"/>
      <c r="CQ787" s="204"/>
      <c r="CR787" s="204"/>
      <c r="CS787" s="204"/>
      <c r="CT787" s="204"/>
      <c r="CU787" s="204"/>
      <c r="CV787" s="204"/>
      <c r="CW787" s="204"/>
      <c r="CX787" s="204"/>
      <c r="CY787" s="204"/>
      <c r="CZ787" s="204"/>
      <c r="DA787" s="204"/>
      <c r="DB787" s="204"/>
      <c r="DC787" s="204"/>
      <c r="DD787" s="204"/>
      <c r="DE787" s="204"/>
      <c r="DF787" s="204"/>
      <c r="DG787" s="204"/>
      <c r="DH787" s="204"/>
      <c r="DI787" s="204"/>
      <c r="DJ787" s="204"/>
      <c r="DK787" s="204"/>
      <c r="DL787" s="204"/>
    </row>
    <row r="788" spans="1:116" x14ac:dyDescent="0.35">
      <c r="G788" s="204"/>
      <c r="CO788" s="8"/>
      <c r="CP788" s="8"/>
      <c r="CQ788" s="8"/>
      <c r="CR788" s="8"/>
      <c r="CS788" s="8"/>
      <c r="CT788" s="8"/>
      <c r="CU788" s="8"/>
      <c r="CV788" s="8"/>
      <c r="CW788" s="8"/>
      <c r="CX788" s="8"/>
      <c r="CY788" s="8"/>
      <c r="CZ788" s="8"/>
      <c r="DA788" s="8"/>
      <c r="DB788" s="8"/>
      <c r="DC788" s="8"/>
      <c r="DD788" s="8"/>
      <c r="DE788" s="8"/>
      <c r="DF788" s="8"/>
      <c r="DG788" s="8"/>
      <c r="DH788" s="8"/>
      <c r="DI788" s="8"/>
      <c r="DJ788" s="8"/>
      <c r="DK788" s="8"/>
      <c r="DL788" s="8"/>
    </row>
    <row r="789" spans="1:116" x14ac:dyDescent="0.35">
      <c r="A789" s="174"/>
      <c r="E789" s="8"/>
      <c r="G789" s="204"/>
      <c r="H789" s="174"/>
      <c r="I789" s="176"/>
      <c r="J789" s="176"/>
      <c r="K789" s="197"/>
      <c r="L789" s="197"/>
      <c r="M789" s="197"/>
      <c r="N789" s="197"/>
      <c r="O789" s="197"/>
      <c r="P789" s="197"/>
      <c r="R789" s="198"/>
      <c r="S789" s="174"/>
      <c r="T789" s="174"/>
      <c r="U789" s="174"/>
      <c r="V789" s="174"/>
      <c r="W789" s="174"/>
      <c r="X789" s="174"/>
      <c r="Y789" s="174"/>
      <c r="Z789" s="174"/>
      <c r="AA789" s="174"/>
      <c r="AB789" s="174"/>
      <c r="AC789" s="174"/>
      <c r="AD789" s="174"/>
      <c r="AE789" s="174"/>
      <c r="AF789" s="174"/>
      <c r="AG789" s="174"/>
      <c r="AH789" s="174"/>
      <c r="AI789" s="174"/>
      <c r="AJ789" s="174"/>
      <c r="AK789" s="174"/>
      <c r="AL789" s="174"/>
      <c r="AM789" s="174"/>
      <c r="AN789" s="174"/>
      <c r="AO789" s="174"/>
      <c r="AP789" s="174"/>
      <c r="AQ789" s="174"/>
      <c r="AR789" s="174"/>
      <c r="AS789" s="174"/>
      <c r="AT789" s="174"/>
      <c r="AU789" s="174"/>
      <c r="AV789" s="174"/>
      <c r="AW789" s="174"/>
      <c r="AX789" s="174"/>
      <c r="AY789" s="174"/>
      <c r="AZ789" s="174"/>
      <c r="BA789" s="174"/>
      <c r="BB789" s="174"/>
      <c r="BC789" s="174"/>
      <c r="BD789" s="174"/>
      <c r="BE789" s="174"/>
      <c r="BF789" s="174"/>
      <c r="BG789" s="174"/>
      <c r="BH789" s="174"/>
      <c r="BI789" s="174"/>
      <c r="BJ789" s="174"/>
      <c r="BK789" s="174"/>
      <c r="BL789" s="174"/>
      <c r="BM789" s="174"/>
      <c r="BN789" s="174"/>
      <c r="BO789" s="174"/>
      <c r="BP789" s="174"/>
      <c r="BQ789" s="174"/>
      <c r="BR789" s="174"/>
      <c r="BS789" s="174"/>
      <c r="BT789" s="174"/>
      <c r="BU789" s="174"/>
      <c r="BV789" s="174"/>
      <c r="BW789" s="174"/>
      <c r="BX789" s="174"/>
      <c r="BY789" s="174"/>
      <c r="BZ789" s="174"/>
      <c r="CA789" s="174"/>
      <c r="CB789" s="174"/>
      <c r="CC789" s="174"/>
      <c r="CD789" s="174"/>
      <c r="CE789" s="174"/>
      <c r="CF789" s="174"/>
      <c r="CG789" s="174"/>
      <c r="CH789" s="174"/>
      <c r="CI789" s="174"/>
      <c r="CJ789" s="174"/>
      <c r="CK789" s="174"/>
      <c r="CL789" s="174"/>
      <c r="CN789" s="176"/>
      <c r="CO789" s="174"/>
      <c r="CP789" s="174"/>
      <c r="CQ789" s="174"/>
      <c r="CR789" s="174"/>
      <c r="CS789" s="174"/>
      <c r="CT789" s="174"/>
      <c r="CU789" s="174"/>
      <c r="CV789" s="174"/>
      <c r="CW789" s="174"/>
      <c r="CX789" s="174"/>
      <c r="CY789" s="174"/>
      <c r="CZ789" s="174"/>
      <c r="DA789" s="174"/>
      <c r="DB789" s="174"/>
      <c r="DC789" s="174"/>
      <c r="DD789" s="174"/>
      <c r="DE789" s="174"/>
      <c r="DF789" s="174"/>
      <c r="DG789" s="174"/>
      <c r="DH789" s="174"/>
      <c r="DI789" s="174"/>
      <c r="DJ789" s="174"/>
      <c r="DK789" s="174"/>
      <c r="DL789" s="174"/>
    </row>
    <row r="790" spans="1:116" x14ac:dyDescent="0.35">
      <c r="A790" s="174"/>
      <c r="E790" s="8"/>
      <c r="H790" s="174"/>
      <c r="I790" s="176"/>
      <c r="J790" s="176"/>
      <c r="K790" s="197"/>
      <c r="L790" s="197"/>
      <c r="M790" s="197"/>
      <c r="N790" s="197"/>
      <c r="O790" s="197"/>
      <c r="P790" s="197"/>
      <c r="R790" s="198"/>
      <c r="S790" s="174"/>
      <c r="T790" s="174"/>
      <c r="U790" s="174"/>
      <c r="V790" s="174"/>
      <c r="W790" s="174"/>
      <c r="X790" s="174"/>
      <c r="Y790" s="174"/>
      <c r="Z790" s="174"/>
      <c r="AA790" s="174"/>
      <c r="AB790" s="174"/>
      <c r="AC790" s="174"/>
      <c r="AD790" s="174"/>
      <c r="AE790" s="174"/>
      <c r="AF790" s="174"/>
      <c r="AG790" s="174"/>
      <c r="AH790" s="174"/>
      <c r="AI790" s="174"/>
      <c r="AJ790" s="174"/>
      <c r="AK790" s="174"/>
      <c r="AL790" s="174"/>
      <c r="AM790" s="174"/>
      <c r="AN790" s="174"/>
      <c r="AO790" s="174"/>
      <c r="AP790" s="174"/>
      <c r="AQ790" s="174"/>
      <c r="AR790" s="174"/>
      <c r="AS790" s="174"/>
      <c r="AT790" s="174"/>
      <c r="AU790" s="174"/>
      <c r="AV790" s="174"/>
      <c r="AW790" s="174"/>
      <c r="AX790" s="174"/>
      <c r="AY790" s="174"/>
      <c r="AZ790" s="174"/>
      <c r="BA790" s="174"/>
      <c r="BB790" s="174"/>
      <c r="BC790" s="174"/>
      <c r="BD790" s="174"/>
      <c r="BE790" s="174"/>
      <c r="BF790" s="174"/>
      <c r="BG790" s="174"/>
      <c r="BH790" s="174"/>
      <c r="BI790" s="174"/>
      <c r="BJ790" s="174"/>
      <c r="BK790" s="174"/>
      <c r="BL790" s="174"/>
      <c r="BM790" s="174"/>
      <c r="BN790" s="174"/>
      <c r="BO790" s="174"/>
      <c r="BP790" s="174"/>
      <c r="BQ790" s="174"/>
      <c r="BR790" s="174"/>
      <c r="BS790" s="174"/>
      <c r="BT790" s="174"/>
      <c r="BU790" s="174"/>
      <c r="BV790" s="174"/>
      <c r="BW790" s="174"/>
      <c r="BX790" s="174"/>
      <c r="BY790" s="174"/>
      <c r="BZ790" s="174"/>
      <c r="CA790" s="174"/>
      <c r="CB790" s="174"/>
      <c r="CC790" s="174"/>
      <c r="CD790" s="174"/>
      <c r="CE790" s="174"/>
      <c r="CF790" s="174"/>
      <c r="CG790" s="174"/>
      <c r="CH790" s="174"/>
      <c r="CI790" s="174"/>
      <c r="CJ790" s="174"/>
      <c r="CK790" s="174"/>
      <c r="CL790" s="174"/>
      <c r="CN790" s="176"/>
      <c r="CO790" s="174"/>
      <c r="CP790" s="174"/>
      <c r="CQ790" s="174"/>
      <c r="CR790" s="174"/>
      <c r="CS790" s="174"/>
      <c r="CT790" s="174"/>
      <c r="CU790" s="174"/>
      <c r="CV790" s="174"/>
      <c r="CW790" s="174"/>
      <c r="CX790" s="174"/>
      <c r="CY790" s="174"/>
      <c r="CZ790" s="174"/>
      <c r="DA790" s="174"/>
      <c r="DB790" s="174"/>
      <c r="DC790" s="174"/>
      <c r="DD790" s="174"/>
      <c r="DE790" s="174"/>
      <c r="DF790" s="174"/>
      <c r="DG790" s="174"/>
      <c r="DH790" s="174"/>
      <c r="DI790" s="174"/>
      <c r="DJ790" s="174"/>
      <c r="DK790" s="174"/>
      <c r="DL790" s="174"/>
    </row>
    <row r="791" spans="1:116" x14ac:dyDescent="0.35">
      <c r="A791" s="174"/>
      <c r="E791" s="8"/>
      <c r="G791" s="175" t="s">
        <v>490</v>
      </c>
      <c r="H791" s="174"/>
      <c r="I791" s="176"/>
      <c r="J791" s="176"/>
      <c r="K791" s="197"/>
      <c r="L791" s="197"/>
      <c r="M791" s="197"/>
      <c r="N791" s="197"/>
      <c r="O791" s="197"/>
      <c r="P791" s="197"/>
      <c r="R791" s="198"/>
      <c r="S791" s="199" t="str">
        <f t="shared" ref="S791:AX791" si="907">S$20</f>
        <v>S$16</v>
      </c>
      <c r="T791" s="199" t="str">
        <f t="shared" si="907"/>
        <v>T$16</v>
      </c>
      <c r="U791" s="199" t="str">
        <f t="shared" si="907"/>
        <v>U$16</v>
      </c>
      <c r="V791" s="199" t="str">
        <f t="shared" si="907"/>
        <v>V$16</v>
      </c>
      <c r="W791" s="199" t="str">
        <f t="shared" si="907"/>
        <v>W$16</v>
      </c>
      <c r="X791" s="199" t="str">
        <f t="shared" si="907"/>
        <v>X$16</v>
      </c>
      <c r="Y791" s="199" t="str">
        <f t="shared" si="907"/>
        <v>Y$16</v>
      </c>
      <c r="Z791" s="199" t="str">
        <f t="shared" si="907"/>
        <v>Z$16</v>
      </c>
      <c r="AA791" s="199" t="str">
        <f t="shared" si="907"/>
        <v>AA$16</v>
      </c>
      <c r="AB791" s="199" t="str">
        <f t="shared" si="907"/>
        <v>AB$16</v>
      </c>
      <c r="AC791" s="199" t="str">
        <f t="shared" si="907"/>
        <v>AC$16</v>
      </c>
      <c r="AD791" s="199" t="str">
        <f t="shared" si="907"/>
        <v>AD$16</v>
      </c>
      <c r="AE791" s="199" t="str">
        <f t="shared" si="907"/>
        <v>AE$16</v>
      </c>
      <c r="AF791" s="199" t="str">
        <f t="shared" si="907"/>
        <v>AF$16</v>
      </c>
      <c r="AG791" s="199" t="str">
        <f t="shared" si="907"/>
        <v>AG$16</v>
      </c>
      <c r="AH791" s="199" t="str">
        <f t="shared" si="907"/>
        <v>AH$16</v>
      </c>
      <c r="AI791" s="199" t="str">
        <f t="shared" si="907"/>
        <v>AI$16</v>
      </c>
      <c r="AJ791" s="199" t="str">
        <f t="shared" si="907"/>
        <v>AJ$16</v>
      </c>
      <c r="AK791" s="199" t="str">
        <f t="shared" si="907"/>
        <v>AK$16</v>
      </c>
      <c r="AL791" s="199" t="str">
        <f t="shared" si="907"/>
        <v>AL$16</v>
      </c>
      <c r="AM791" s="199" t="str">
        <f t="shared" si="907"/>
        <v>AM$16</v>
      </c>
      <c r="AN791" s="199" t="str">
        <f t="shared" si="907"/>
        <v>AN$16</v>
      </c>
      <c r="AO791" s="199" t="str">
        <f t="shared" si="907"/>
        <v>AO$16</v>
      </c>
      <c r="AP791" s="199" t="str">
        <f t="shared" si="907"/>
        <v>AP$16</v>
      </c>
      <c r="AQ791" s="199" t="str">
        <f t="shared" si="907"/>
        <v>AQ$16</v>
      </c>
      <c r="AR791" s="199" t="str">
        <f t="shared" si="907"/>
        <v>AR$16</v>
      </c>
      <c r="AS791" s="199" t="str">
        <f t="shared" si="907"/>
        <v>AS$16</v>
      </c>
      <c r="AT791" s="199" t="str">
        <f t="shared" si="907"/>
        <v>AT$16</v>
      </c>
      <c r="AU791" s="199" t="str">
        <f t="shared" si="907"/>
        <v>AU$16</v>
      </c>
      <c r="AV791" s="199" t="str">
        <f t="shared" si="907"/>
        <v>AV$16</v>
      </c>
      <c r="AW791" s="199" t="str">
        <f t="shared" si="907"/>
        <v>AW$16</v>
      </c>
      <c r="AX791" s="199" t="str">
        <f t="shared" si="907"/>
        <v>AX$16</v>
      </c>
      <c r="AY791" s="199" t="str">
        <f t="shared" ref="AY791:CD791" si="908">AY$20</f>
        <v>AY$16</v>
      </c>
      <c r="AZ791" s="199" t="str">
        <f t="shared" si="908"/>
        <v>AZ$16</v>
      </c>
      <c r="BA791" s="199" t="str">
        <f t="shared" si="908"/>
        <v>BA$16</v>
      </c>
      <c r="BB791" s="199" t="str">
        <f t="shared" si="908"/>
        <v>BB$16</v>
      </c>
      <c r="BC791" s="199" t="str">
        <f t="shared" si="908"/>
        <v>BC$16</v>
      </c>
      <c r="BD791" s="199" t="str">
        <f t="shared" si="908"/>
        <v>BD$16</v>
      </c>
      <c r="BE791" s="199" t="str">
        <f t="shared" si="908"/>
        <v>BE$16</v>
      </c>
      <c r="BF791" s="199" t="str">
        <f t="shared" si="908"/>
        <v>BF$16</v>
      </c>
      <c r="BG791" s="199" t="str">
        <f t="shared" si="908"/>
        <v>BG$16</v>
      </c>
      <c r="BH791" s="199" t="str">
        <f t="shared" si="908"/>
        <v>BH$16</v>
      </c>
      <c r="BI791" s="199" t="str">
        <f t="shared" si="908"/>
        <v>BI$16</v>
      </c>
      <c r="BJ791" s="199" t="str">
        <f t="shared" si="908"/>
        <v>BJ$16</v>
      </c>
      <c r="BK791" s="199" t="str">
        <f t="shared" si="908"/>
        <v>BK$16</v>
      </c>
      <c r="BL791" s="199" t="str">
        <f t="shared" si="908"/>
        <v>BL$16</v>
      </c>
      <c r="BM791" s="199" t="str">
        <f t="shared" si="908"/>
        <v>BM$16</v>
      </c>
      <c r="BN791" s="199" t="str">
        <f t="shared" si="908"/>
        <v>BN$16</v>
      </c>
      <c r="BO791" s="199" t="str">
        <f t="shared" si="908"/>
        <v>BO$16</v>
      </c>
      <c r="BP791" s="199" t="str">
        <f t="shared" si="908"/>
        <v>BP$16</v>
      </c>
      <c r="BQ791" s="199" t="str">
        <f t="shared" si="908"/>
        <v>BQ$16</v>
      </c>
      <c r="BR791" s="199" t="str">
        <f t="shared" si="908"/>
        <v>BR$16</v>
      </c>
      <c r="BS791" s="199" t="str">
        <f t="shared" si="908"/>
        <v>BS$16</v>
      </c>
      <c r="BT791" s="199" t="str">
        <f t="shared" si="908"/>
        <v>BT$16</v>
      </c>
      <c r="BU791" s="199" t="str">
        <f t="shared" si="908"/>
        <v>BU$16</v>
      </c>
      <c r="BV791" s="199" t="str">
        <f t="shared" si="908"/>
        <v>BV$16</v>
      </c>
      <c r="BW791" s="199" t="str">
        <f t="shared" si="908"/>
        <v>BW$16</v>
      </c>
      <c r="BX791" s="199" t="str">
        <f t="shared" si="908"/>
        <v>BX$16</v>
      </c>
      <c r="BY791" s="199" t="str">
        <f t="shared" si="908"/>
        <v>BY$16</v>
      </c>
      <c r="BZ791" s="199" t="str">
        <f t="shared" si="908"/>
        <v>BZ$16</v>
      </c>
      <c r="CA791" s="199" t="str">
        <f t="shared" si="908"/>
        <v>CA$16</v>
      </c>
      <c r="CB791" s="199" t="str">
        <f t="shared" si="908"/>
        <v>CB$16</v>
      </c>
      <c r="CC791" s="199" t="str">
        <f t="shared" si="908"/>
        <v>CC$16</v>
      </c>
      <c r="CD791" s="199" t="str">
        <f t="shared" si="908"/>
        <v>CD$16</v>
      </c>
      <c r="CE791" s="199" t="str">
        <f t="shared" ref="CE791:CL791" si="909">CE$20</f>
        <v>CE$16</v>
      </c>
      <c r="CF791" s="199" t="str">
        <f t="shared" si="909"/>
        <v>CF$16</v>
      </c>
      <c r="CG791" s="199" t="str">
        <f t="shared" si="909"/>
        <v>CG$16</v>
      </c>
      <c r="CH791" s="199" t="str">
        <f t="shared" si="909"/>
        <v>CH$16</v>
      </c>
      <c r="CI791" s="199" t="str">
        <f t="shared" si="909"/>
        <v>CI$16</v>
      </c>
      <c r="CJ791" s="199" t="str">
        <f t="shared" si="909"/>
        <v>CJ$16</v>
      </c>
      <c r="CK791" s="199" t="str">
        <f t="shared" si="909"/>
        <v>CK$16</v>
      </c>
      <c r="CL791" s="199" t="str">
        <f t="shared" si="909"/>
        <v>CL$16</v>
      </c>
      <c r="CN791" s="176"/>
      <c r="CO791" s="199" t="str">
        <f t="shared" ref="CO791:DL791" si="910">CO$20</f>
        <v>CO$16</v>
      </c>
      <c r="CP791" s="199" t="str">
        <f t="shared" si="910"/>
        <v>CP$16</v>
      </c>
      <c r="CQ791" s="199" t="str">
        <f t="shared" si="910"/>
        <v>CQ$16</v>
      </c>
      <c r="CR791" s="199" t="str">
        <f t="shared" si="910"/>
        <v>CR$16</v>
      </c>
      <c r="CS791" s="199" t="str">
        <f t="shared" si="910"/>
        <v>CS$16</v>
      </c>
      <c r="CT791" s="199" t="str">
        <f t="shared" si="910"/>
        <v>CT$16</v>
      </c>
      <c r="CU791" s="199" t="str">
        <f t="shared" si="910"/>
        <v>CU$16</v>
      </c>
      <c r="CV791" s="199" t="str">
        <f t="shared" si="910"/>
        <v>CV$16</v>
      </c>
      <c r="CW791" s="199" t="str">
        <f t="shared" si="910"/>
        <v>CW$16</v>
      </c>
      <c r="CX791" s="199" t="str">
        <f t="shared" si="910"/>
        <v>CX$16</v>
      </c>
      <c r="CY791" s="199" t="str">
        <f t="shared" si="910"/>
        <v>CY$16</v>
      </c>
      <c r="CZ791" s="199" t="str">
        <f t="shared" si="910"/>
        <v>CZ$16</v>
      </c>
      <c r="DA791" s="199" t="str">
        <f t="shared" si="910"/>
        <v>DA$16</v>
      </c>
      <c r="DB791" s="199" t="str">
        <f t="shared" si="910"/>
        <v>DB$16</v>
      </c>
      <c r="DC791" s="199" t="str">
        <f t="shared" si="910"/>
        <v>DC$16</v>
      </c>
      <c r="DD791" s="199" t="str">
        <f t="shared" si="910"/>
        <v>DD$16</v>
      </c>
      <c r="DE791" s="199" t="str">
        <f t="shared" si="910"/>
        <v>DE$16</v>
      </c>
      <c r="DF791" s="199" t="str">
        <f t="shared" si="910"/>
        <v>DF$16</v>
      </c>
      <c r="DG791" s="199" t="str">
        <f t="shared" si="910"/>
        <v>DG$16</v>
      </c>
      <c r="DH791" s="199" t="str">
        <f t="shared" si="910"/>
        <v>DH$16</v>
      </c>
      <c r="DI791" s="199" t="str">
        <f t="shared" si="910"/>
        <v>DI$16</v>
      </c>
      <c r="DJ791" s="199" t="str">
        <f t="shared" si="910"/>
        <v>DJ$16</v>
      </c>
      <c r="DK791" s="199" t="str">
        <f t="shared" si="910"/>
        <v>DK$16</v>
      </c>
      <c r="DL791" s="199" t="str">
        <f t="shared" si="910"/>
        <v>DL$16</v>
      </c>
    </row>
    <row r="792" spans="1:116" x14ac:dyDescent="0.35">
      <c r="A792" s="174"/>
      <c r="E792" s="8"/>
      <c r="G792" s="175" t="s">
        <v>492</v>
      </c>
      <c r="H792" s="200"/>
      <c r="I792" s="201"/>
      <c r="J792" s="201"/>
      <c r="K792" s="202"/>
      <c r="L792" s="202"/>
      <c r="M792" s="202"/>
      <c r="N792" s="202"/>
      <c r="O792" s="202"/>
      <c r="P792" s="202"/>
      <c r="R792" s="202"/>
      <c r="S792" s="199" t="str">
        <f t="shared" ref="S792:AX792" si="911">S$21</f>
        <v>S$17</v>
      </c>
      <c r="T792" s="199" t="str">
        <f t="shared" si="911"/>
        <v>T$17</v>
      </c>
      <c r="U792" s="199" t="str">
        <f t="shared" si="911"/>
        <v>U$17</v>
      </c>
      <c r="V792" s="199" t="str">
        <f t="shared" si="911"/>
        <v>V$17</v>
      </c>
      <c r="W792" s="199" t="str">
        <f t="shared" si="911"/>
        <v>W$17</v>
      </c>
      <c r="X792" s="199" t="str">
        <f t="shared" si="911"/>
        <v>X$17</v>
      </c>
      <c r="Y792" s="199" t="str">
        <f t="shared" si="911"/>
        <v>Y$17</v>
      </c>
      <c r="Z792" s="199" t="str">
        <f t="shared" si="911"/>
        <v>Z$17</v>
      </c>
      <c r="AA792" s="199" t="str">
        <f t="shared" si="911"/>
        <v>AA$17</v>
      </c>
      <c r="AB792" s="199" t="str">
        <f t="shared" si="911"/>
        <v>AB$17</v>
      </c>
      <c r="AC792" s="199" t="str">
        <f t="shared" si="911"/>
        <v>AC$17</v>
      </c>
      <c r="AD792" s="199" t="str">
        <f t="shared" si="911"/>
        <v>AD$17</v>
      </c>
      <c r="AE792" s="199" t="str">
        <f t="shared" si="911"/>
        <v>AE$17</v>
      </c>
      <c r="AF792" s="199" t="str">
        <f t="shared" si="911"/>
        <v>AF$17</v>
      </c>
      <c r="AG792" s="199" t="str">
        <f t="shared" si="911"/>
        <v>AG$17</v>
      </c>
      <c r="AH792" s="199" t="str">
        <f t="shared" si="911"/>
        <v>AH$17</v>
      </c>
      <c r="AI792" s="199" t="str">
        <f t="shared" si="911"/>
        <v>AI$17</v>
      </c>
      <c r="AJ792" s="199" t="str">
        <f t="shared" si="911"/>
        <v>AJ$17</v>
      </c>
      <c r="AK792" s="199" t="str">
        <f t="shared" si="911"/>
        <v>AK$17</v>
      </c>
      <c r="AL792" s="199" t="str">
        <f t="shared" si="911"/>
        <v>AL$17</v>
      </c>
      <c r="AM792" s="199" t="str">
        <f t="shared" si="911"/>
        <v>AM$17</v>
      </c>
      <c r="AN792" s="199" t="str">
        <f t="shared" si="911"/>
        <v>AN$17</v>
      </c>
      <c r="AO792" s="199" t="str">
        <f t="shared" si="911"/>
        <v>AO$17</v>
      </c>
      <c r="AP792" s="199" t="str">
        <f t="shared" si="911"/>
        <v>AP$17</v>
      </c>
      <c r="AQ792" s="199" t="str">
        <f t="shared" si="911"/>
        <v>AQ$17</v>
      </c>
      <c r="AR792" s="199" t="str">
        <f t="shared" si="911"/>
        <v>AR$17</v>
      </c>
      <c r="AS792" s="199" t="str">
        <f t="shared" si="911"/>
        <v>AS$17</v>
      </c>
      <c r="AT792" s="199" t="str">
        <f t="shared" si="911"/>
        <v>AT$17</v>
      </c>
      <c r="AU792" s="199" t="str">
        <f t="shared" si="911"/>
        <v>AU$17</v>
      </c>
      <c r="AV792" s="199" t="str">
        <f t="shared" si="911"/>
        <v>AV$17</v>
      </c>
      <c r="AW792" s="199" t="str">
        <f t="shared" si="911"/>
        <v>AW$17</v>
      </c>
      <c r="AX792" s="199" t="str">
        <f t="shared" si="911"/>
        <v>AX$17</v>
      </c>
      <c r="AY792" s="199" t="str">
        <f t="shared" ref="AY792:CD792" si="912">AY$21</f>
        <v>AY$17</v>
      </c>
      <c r="AZ792" s="199" t="str">
        <f t="shared" si="912"/>
        <v>AZ$17</v>
      </c>
      <c r="BA792" s="199" t="str">
        <f t="shared" si="912"/>
        <v>BA$17</v>
      </c>
      <c r="BB792" s="199" t="str">
        <f t="shared" si="912"/>
        <v>BB$17</v>
      </c>
      <c r="BC792" s="199" t="str">
        <f t="shared" si="912"/>
        <v>BC$17</v>
      </c>
      <c r="BD792" s="199" t="str">
        <f t="shared" si="912"/>
        <v>BD$17</v>
      </c>
      <c r="BE792" s="199" t="str">
        <f t="shared" si="912"/>
        <v>BE$17</v>
      </c>
      <c r="BF792" s="199" t="str">
        <f t="shared" si="912"/>
        <v>BF$17</v>
      </c>
      <c r="BG792" s="199" t="str">
        <f t="shared" si="912"/>
        <v>BG$17</v>
      </c>
      <c r="BH792" s="199" t="str">
        <f t="shared" si="912"/>
        <v>BH$17</v>
      </c>
      <c r="BI792" s="199" t="str">
        <f t="shared" si="912"/>
        <v>BI$17</v>
      </c>
      <c r="BJ792" s="199" t="str">
        <f t="shared" si="912"/>
        <v>BJ$17</v>
      </c>
      <c r="BK792" s="199" t="str">
        <f t="shared" si="912"/>
        <v>BK$17</v>
      </c>
      <c r="BL792" s="199" t="str">
        <f t="shared" si="912"/>
        <v>BL$17</v>
      </c>
      <c r="BM792" s="199" t="str">
        <f t="shared" si="912"/>
        <v>BM$17</v>
      </c>
      <c r="BN792" s="199" t="str">
        <f t="shared" si="912"/>
        <v>BN$17</v>
      </c>
      <c r="BO792" s="199" t="str">
        <f t="shared" si="912"/>
        <v>BO$17</v>
      </c>
      <c r="BP792" s="199" t="str">
        <f t="shared" si="912"/>
        <v>BP$17</v>
      </c>
      <c r="BQ792" s="199" t="str">
        <f t="shared" si="912"/>
        <v>BQ$17</v>
      </c>
      <c r="BR792" s="199" t="str">
        <f t="shared" si="912"/>
        <v>BR$17</v>
      </c>
      <c r="BS792" s="199" t="str">
        <f t="shared" si="912"/>
        <v>BS$17</v>
      </c>
      <c r="BT792" s="199" t="str">
        <f t="shared" si="912"/>
        <v>BT$17</v>
      </c>
      <c r="BU792" s="199" t="str">
        <f t="shared" si="912"/>
        <v>BU$17</v>
      </c>
      <c r="BV792" s="199" t="str">
        <f t="shared" si="912"/>
        <v>BV$17</v>
      </c>
      <c r="BW792" s="199" t="str">
        <f t="shared" si="912"/>
        <v>BW$17</v>
      </c>
      <c r="BX792" s="199" t="str">
        <f t="shared" si="912"/>
        <v>BX$17</v>
      </c>
      <c r="BY792" s="199" t="str">
        <f t="shared" si="912"/>
        <v>BY$17</v>
      </c>
      <c r="BZ792" s="199" t="str">
        <f t="shared" si="912"/>
        <v>BZ$17</v>
      </c>
      <c r="CA792" s="199" t="str">
        <f t="shared" si="912"/>
        <v>CA$17</v>
      </c>
      <c r="CB792" s="199" t="str">
        <f t="shared" si="912"/>
        <v>CB$17</v>
      </c>
      <c r="CC792" s="199" t="str">
        <f t="shared" si="912"/>
        <v>CC$17</v>
      </c>
      <c r="CD792" s="199" t="str">
        <f t="shared" si="912"/>
        <v>CD$17</v>
      </c>
      <c r="CE792" s="199" t="str">
        <f t="shared" ref="CE792:CL792" si="913">CE$21</f>
        <v>CE$17</v>
      </c>
      <c r="CF792" s="199" t="str">
        <f t="shared" si="913"/>
        <v>CF$17</v>
      </c>
      <c r="CG792" s="199" t="str">
        <f t="shared" si="913"/>
        <v>CG$17</v>
      </c>
      <c r="CH792" s="199" t="str">
        <f t="shared" si="913"/>
        <v>CH$17</v>
      </c>
      <c r="CI792" s="199" t="str">
        <f t="shared" si="913"/>
        <v>CI$17</v>
      </c>
      <c r="CJ792" s="199" t="str">
        <f t="shared" si="913"/>
        <v>CJ$17</v>
      </c>
      <c r="CK792" s="199" t="str">
        <f t="shared" si="913"/>
        <v>CK$17</v>
      </c>
      <c r="CL792" s="199" t="str">
        <f t="shared" si="913"/>
        <v>CL$17</v>
      </c>
      <c r="CN792" s="201"/>
      <c r="CO792" s="199" t="str">
        <f t="shared" ref="CO792:DL792" si="914">CO$21</f>
        <v>CO$17</v>
      </c>
      <c r="CP792" s="199" t="str">
        <f t="shared" si="914"/>
        <v>CP$17</v>
      </c>
      <c r="CQ792" s="199" t="str">
        <f t="shared" si="914"/>
        <v>CQ$17</v>
      </c>
      <c r="CR792" s="199" t="str">
        <f t="shared" si="914"/>
        <v>CR$17</v>
      </c>
      <c r="CS792" s="199" t="str">
        <f t="shared" si="914"/>
        <v>CS$17</v>
      </c>
      <c r="CT792" s="199" t="str">
        <f t="shared" si="914"/>
        <v>CT$17</v>
      </c>
      <c r="CU792" s="199" t="str">
        <f t="shared" si="914"/>
        <v>CU$17</v>
      </c>
      <c r="CV792" s="199" t="str">
        <f t="shared" si="914"/>
        <v>CV$17</v>
      </c>
      <c r="CW792" s="199" t="str">
        <f t="shared" si="914"/>
        <v>CW$17</v>
      </c>
      <c r="CX792" s="199" t="str">
        <f t="shared" si="914"/>
        <v>CX$17</v>
      </c>
      <c r="CY792" s="199" t="str">
        <f t="shared" si="914"/>
        <v>CY$17</v>
      </c>
      <c r="CZ792" s="199" t="str">
        <f t="shared" si="914"/>
        <v>CZ$17</v>
      </c>
      <c r="DA792" s="199" t="str">
        <f t="shared" si="914"/>
        <v>DA$17</v>
      </c>
      <c r="DB792" s="199" t="str">
        <f t="shared" si="914"/>
        <v>DB$17</v>
      </c>
      <c r="DC792" s="199" t="str">
        <f t="shared" si="914"/>
        <v>DC$17</v>
      </c>
      <c r="DD792" s="199" t="str">
        <f t="shared" si="914"/>
        <v>DD$17</v>
      </c>
      <c r="DE792" s="199" t="str">
        <f t="shared" si="914"/>
        <v>DE$17</v>
      </c>
      <c r="DF792" s="199" t="str">
        <f t="shared" si="914"/>
        <v>DF$17</v>
      </c>
      <c r="DG792" s="199" t="str">
        <f t="shared" si="914"/>
        <v>DG$17</v>
      </c>
      <c r="DH792" s="199" t="str">
        <f t="shared" si="914"/>
        <v>DH$17</v>
      </c>
      <c r="DI792" s="199" t="str">
        <f t="shared" si="914"/>
        <v>DI$17</v>
      </c>
      <c r="DJ792" s="199" t="str">
        <f t="shared" si="914"/>
        <v>DJ$17</v>
      </c>
      <c r="DK792" s="199" t="str">
        <f t="shared" si="914"/>
        <v>DK$17</v>
      </c>
      <c r="DL792" s="199" t="str">
        <f t="shared" si="914"/>
        <v>DL$17</v>
      </c>
    </row>
    <row r="793" spans="1:116" x14ac:dyDescent="0.35">
      <c r="A793" s="174"/>
      <c r="E793" s="8"/>
      <c r="G793" s="175" t="s">
        <v>461</v>
      </c>
      <c r="H793" s="200"/>
      <c r="I793" s="201"/>
      <c r="J793" s="201"/>
      <c r="K793" s="202"/>
      <c r="L793" s="202"/>
      <c r="M793" s="202"/>
      <c r="N793" s="202"/>
      <c r="O793" s="202"/>
      <c r="P793" s="202"/>
      <c r="R793" s="202"/>
      <c r="S793" s="190"/>
      <c r="T793" s="190"/>
      <c r="U793" s="190"/>
      <c r="V793" s="190"/>
      <c r="W793" s="190"/>
      <c r="X793" s="190"/>
      <c r="Y793" s="190"/>
      <c r="Z793" s="190"/>
      <c r="AA793" s="190"/>
      <c r="AB793" s="190"/>
      <c r="AC793" s="190"/>
      <c r="AD793" s="190"/>
      <c r="AE793" s="190"/>
      <c r="AF793" s="190"/>
      <c r="AG793" s="190"/>
      <c r="AH793" s="190"/>
      <c r="AI793" s="190"/>
      <c r="AJ793" s="190"/>
      <c r="AK793" s="190"/>
      <c r="AL793" s="190"/>
      <c r="AM793" s="190"/>
      <c r="AN793" s="190"/>
      <c r="AO793" s="190"/>
      <c r="AP793" s="190"/>
      <c r="AQ793" s="190"/>
      <c r="AR793" s="190"/>
      <c r="AS793" s="190"/>
      <c r="AT793" s="190"/>
      <c r="AU793" s="190"/>
      <c r="AV793" s="190"/>
      <c r="AW793" s="190"/>
      <c r="AX793" s="190"/>
      <c r="AY793" s="190"/>
      <c r="AZ793" s="190"/>
      <c r="BA793" s="190"/>
      <c r="BB793" s="190"/>
      <c r="BC793" s="190"/>
      <c r="BD793" s="190"/>
      <c r="BE793" s="190"/>
      <c r="BF793" s="190"/>
      <c r="BG793" s="190"/>
      <c r="BH793" s="190"/>
      <c r="BI793" s="190"/>
      <c r="BJ793" s="190"/>
      <c r="BK793" s="190"/>
      <c r="BL793" s="190"/>
      <c r="BM793" s="190"/>
      <c r="BN793" s="190"/>
      <c r="BO793" s="190"/>
      <c r="BP793" s="190"/>
      <c r="BQ793" s="190"/>
      <c r="BR793" s="190"/>
      <c r="BS793" s="190"/>
      <c r="BT793" s="190"/>
      <c r="BU793" s="190"/>
      <c r="BV793" s="190"/>
      <c r="BW793" s="190"/>
      <c r="BX793" s="190"/>
      <c r="BY793" s="190"/>
      <c r="BZ793" s="190"/>
      <c r="CA793" s="190"/>
      <c r="CB793" s="190"/>
      <c r="CC793" s="190"/>
      <c r="CD793" s="190"/>
      <c r="CE793" s="190"/>
      <c r="CF793" s="190"/>
      <c r="CG793" s="190"/>
      <c r="CH793" s="190"/>
      <c r="CI793" s="190"/>
      <c r="CJ793" s="190"/>
      <c r="CK793" s="190"/>
      <c r="CL793" s="190"/>
      <c r="CN793" s="201"/>
      <c r="CO793" s="190"/>
      <c r="CP793" s="190"/>
      <c r="CQ793" s="190"/>
      <c r="CR793" s="190"/>
      <c r="CS793" s="190"/>
      <c r="CT793" s="190"/>
      <c r="CU793" s="190"/>
      <c r="CV793" s="190"/>
      <c r="CW793" s="190"/>
      <c r="CX793" s="190"/>
      <c r="CY793" s="190"/>
      <c r="CZ793" s="190"/>
      <c r="DA793" s="190"/>
      <c r="DB793" s="190"/>
      <c r="DC793" s="190"/>
      <c r="DD793" s="190"/>
      <c r="DE793" s="190"/>
      <c r="DF793" s="190"/>
      <c r="DG793" s="190"/>
      <c r="DH793" s="190"/>
      <c r="DI793" s="190"/>
      <c r="DJ793" s="190"/>
      <c r="DK793" s="190"/>
      <c r="DL793" s="190"/>
    </row>
    <row r="794" spans="1:116" x14ac:dyDescent="0.35">
      <c r="A794" s="174"/>
      <c r="E794" s="8"/>
      <c r="G794" s="175" t="s">
        <v>462</v>
      </c>
      <c r="H794" s="200"/>
      <c r="I794" s="201"/>
      <c r="J794" s="201"/>
      <c r="K794" s="202"/>
      <c r="L794" s="202"/>
      <c r="M794" s="202"/>
      <c r="N794" s="202"/>
      <c r="O794" s="202"/>
      <c r="P794" s="202"/>
      <c r="R794" s="202"/>
      <c r="S794" s="190"/>
      <c r="T794" s="190"/>
      <c r="U794" s="190"/>
      <c r="V794" s="190"/>
      <c r="W794" s="190"/>
      <c r="X794" s="190"/>
      <c r="Y794" s="190"/>
      <c r="Z794" s="190"/>
      <c r="AA794" s="190"/>
      <c r="AB794" s="190"/>
      <c r="AC794" s="190"/>
      <c r="AD794" s="190"/>
      <c r="AE794" s="190"/>
      <c r="AF794" s="190"/>
      <c r="AG794" s="190"/>
      <c r="AH794" s="190"/>
      <c r="AI794" s="190"/>
      <c r="AJ794" s="190"/>
      <c r="AK794" s="190"/>
      <c r="AL794" s="190"/>
      <c r="AM794" s="190"/>
      <c r="AN794" s="190"/>
      <c r="AO794" s="190"/>
      <c r="AP794" s="190"/>
      <c r="AQ794" s="190"/>
      <c r="AR794" s="190"/>
      <c r="AS794" s="190"/>
      <c r="AT794" s="190"/>
      <c r="AU794" s="190"/>
      <c r="AV794" s="190"/>
      <c r="AW794" s="190"/>
      <c r="AX794" s="190"/>
      <c r="AY794" s="190"/>
      <c r="AZ794" s="190"/>
      <c r="BA794" s="190"/>
      <c r="BB794" s="190"/>
      <c r="BC794" s="190"/>
      <c r="BD794" s="190"/>
      <c r="BE794" s="190"/>
      <c r="BF794" s="190"/>
      <c r="BG794" s="190"/>
      <c r="BH794" s="190"/>
      <c r="BI794" s="190"/>
      <c r="BJ794" s="190"/>
      <c r="BK794" s="190"/>
      <c r="BL794" s="190"/>
      <c r="BM794" s="190"/>
      <c r="BN794" s="190"/>
      <c r="BO794" s="190"/>
      <c r="BP794" s="190"/>
      <c r="BQ794" s="190"/>
      <c r="BR794" s="190"/>
      <c r="BS794" s="190"/>
      <c r="BT794" s="190"/>
      <c r="BU794" s="190"/>
      <c r="BV794" s="190"/>
      <c r="BW794" s="190"/>
      <c r="BX794" s="190"/>
      <c r="BY794" s="190"/>
      <c r="BZ794" s="190"/>
      <c r="CA794" s="190"/>
      <c r="CB794" s="190"/>
      <c r="CC794" s="190"/>
      <c r="CD794" s="190"/>
      <c r="CE794" s="190"/>
      <c r="CF794" s="190"/>
      <c r="CG794" s="190"/>
      <c r="CH794" s="190"/>
      <c r="CI794" s="190"/>
      <c r="CJ794" s="190"/>
      <c r="CK794" s="190"/>
      <c r="CL794" s="190"/>
      <c r="CN794" s="201"/>
      <c r="CO794" s="190"/>
      <c r="CP794" s="190"/>
      <c r="CQ794" s="190"/>
      <c r="CR794" s="190"/>
      <c r="CS794" s="190"/>
      <c r="CT794" s="190"/>
      <c r="CU794" s="190"/>
      <c r="CV794" s="190"/>
      <c r="CW794" s="190"/>
      <c r="CX794" s="190"/>
      <c r="CY794" s="190"/>
      <c r="CZ794" s="190"/>
      <c r="DA794" s="190"/>
      <c r="DB794" s="190"/>
      <c r="DC794" s="190"/>
      <c r="DD794" s="190"/>
      <c r="DE794" s="190"/>
      <c r="DF794" s="190"/>
      <c r="DG794" s="190"/>
      <c r="DH794" s="190"/>
      <c r="DI794" s="190"/>
      <c r="DJ794" s="190"/>
      <c r="DK794" s="190"/>
      <c r="DL794" s="190"/>
    </row>
    <row r="795" spans="1:116" x14ac:dyDescent="0.35">
      <c r="A795" s="174"/>
      <c r="E795" s="8"/>
      <c r="G795" s="175" t="s">
        <v>491</v>
      </c>
      <c r="H795" s="200"/>
      <c r="I795" s="201"/>
      <c r="J795" s="201"/>
      <c r="K795" s="202"/>
      <c r="L795" s="202"/>
      <c r="M795" s="202"/>
      <c r="N795" s="202"/>
      <c r="O795" s="202"/>
      <c r="P795" s="202"/>
      <c r="R795" s="202"/>
      <c r="S795" s="190" t="str">
        <f t="shared" ref="S795:AX795" si="915">S$22</f>
        <v>S$18</v>
      </c>
      <c r="T795" s="190" t="str">
        <f t="shared" si="915"/>
        <v>T$18</v>
      </c>
      <c r="U795" s="190" t="str">
        <f t="shared" si="915"/>
        <v>U$18</v>
      </c>
      <c r="V795" s="190" t="str">
        <f t="shared" si="915"/>
        <v>V$18</v>
      </c>
      <c r="W795" s="190" t="str">
        <f t="shared" si="915"/>
        <v>W$18</v>
      </c>
      <c r="X795" s="190" t="str">
        <f t="shared" si="915"/>
        <v>X$18</v>
      </c>
      <c r="Y795" s="190" t="str">
        <f t="shared" si="915"/>
        <v>Y$18</v>
      </c>
      <c r="Z795" s="190" t="str">
        <f t="shared" si="915"/>
        <v>Z$18</v>
      </c>
      <c r="AA795" s="190" t="str">
        <f t="shared" si="915"/>
        <v>AA$18</v>
      </c>
      <c r="AB795" s="190" t="str">
        <f t="shared" si="915"/>
        <v>AB$18</v>
      </c>
      <c r="AC795" s="190" t="str">
        <f t="shared" si="915"/>
        <v>AC$18</v>
      </c>
      <c r="AD795" s="190" t="str">
        <f t="shared" si="915"/>
        <v>AD$18</v>
      </c>
      <c r="AE795" s="190" t="str">
        <f t="shared" si="915"/>
        <v>AE$18</v>
      </c>
      <c r="AF795" s="190" t="str">
        <f t="shared" si="915"/>
        <v>AF$18</v>
      </c>
      <c r="AG795" s="190" t="str">
        <f t="shared" si="915"/>
        <v>AG$18</v>
      </c>
      <c r="AH795" s="190" t="str">
        <f t="shared" si="915"/>
        <v>AH$18</v>
      </c>
      <c r="AI795" s="190" t="str">
        <f t="shared" si="915"/>
        <v>AI$18</v>
      </c>
      <c r="AJ795" s="190" t="str">
        <f t="shared" si="915"/>
        <v>AJ$18</v>
      </c>
      <c r="AK795" s="190" t="str">
        <f t="shared" si="915"/>
        <v>AK$18</v>
      </c>
      <c r="AL795" s="190" t="str">
        <f t="shared" si="915"/>
        <v>AL$18</v>
      </c>
      <c r="AM795" s="190" t="str">
        <f t="shared" si="915"/>
        <v>AM$18</v>
      </c>
      <c r="AN795" s="190" t="str">
        <f t="shared" si="915"/>
        <v>AN$18</v>
      </c>
      <c r="AO795" s="190" t="str">
        <f t="shared" si="915"/>
        <v>AO$18</v>
      </c>
      <c r="AP795" s="190" t="str">
        <f t="shared" si="915"/>
        <v>AP$18</v>
      </c>
      <c r="AQ795" s="190" t="str">
        <f t="shared" si="915"/>
        <v>AQ$18</v>
      </c>
      <c r="AR795" s="190" t="str">
        <f t="shared" si="915"/>
        <v>AR$18</v>
      </c>
      <c r="AS795" s="190" t="str">
        <f t="shared" si="915"/>
        <v>AS$18</v>
      </c>
      <c r="AT795" s="190" t="str">
        <f t="shared" si="915"/>
        <v>AT$18</v>
      </c>
      <c r="AU795" s="190" t="str">
        <f t="shared" si="915"/>
        <v>AU$18</v>
      </c>
      <c r="AV795" s="190" t="str">
        <f t="shared" si="915"/>
        <v>AV$18</v>
      </c>
      <c r="AW795" s="190" t="str">
        <f t="shared" si="915"/>
        <v>AW$18</v>
      </c>
      <c r="AX795" s="190" t="str">
        <f t="shared" si="915"/>
        <v>AX$18</v>
      </c>
      <c r="AY795" s="190" t="str">
        <f t="shared" ref="AY795:CD795" si="916">AY$22</f>
        <v>AY$18</v>
      </c>
      <c r="AZ795" s="190" t="str">
        <f t="shared" si="916"/>
        <v>AZ$18</v>
      </c>
      <c r="BA795" s="190" t="str">
        <f t="shared" si="916"/>
        <v>BA$18</v>
      </c>
      <c r="BB795" s="190" t="str">
        <f t="shared" si="916"/>
        <v>BB$18</v>
      </c>
      <c r="BC795" s="190" t="str">
        <f t="shared" si="916"/>
        <v>BC$18</v>
      </c>
      <c r="BD795" s="190" t="str">
        <f t="shared" si="916"/>
        <v>BD$18</v>
      </c>
      <c r="BE795" s="190" t="str">
        <f t="shared" si="916"/>
        <v>BE$18</v>
      </c>
      <c r="BF795" s="190" t="str">
        <f t="shared" si="916"/>
        <v>BF$18</v>
      </c>
      <c r="BG795" s="190" t="str">
        <f t="shared" si="916"/>
        <v>BG$18</v>
      </c>
      <c r="BH795" s="190" t="str">
        <f t="shared" si="916"/>
        <v>BH$18</v>
      </c>
      <c r="BI795" s="190" t="str">
        <f t="shared" si="916"/>
        <v>BI$18</v>
      </c>
      <c r="BJ795" s="190" t="str">
        <f t="shared" si="916"/>
        <v>BJ$18</v>
      </c>
      <c r="BK795" s="190" t="str">
        <f t="shared" si="916"/>
        <v>BK$18</v>
      </c>
      <c r="BL795" s="190" t="str">
        <f t="shared" si="916"/>
        <v>BL$18</v>
      </c>
      <c r="BM795" s="190" t="str">
        <f t="shared" si="916"/>
        <v>BM$18</v>
      </c>
      <c r="BN795" s="190" t="str">
        <f t="shared" si="916"/>
        <v>BN$18</v>
      </c>
      <c r="BO795" s="190" t="str">
        <f t="shared" si="916"/>
        <v>BO$18</v>
      </c>
      <c r="BP795" s="190" t="str">
        <f t="shared" si="916"/>
        <v>BP$18</v>
      </c>
      <c r="BQ795" s="190" t="str">
        <f t="shared" si="916"/>
        <v>BQ$18</v>
      </c>
      <c r="BR795" s="190" t="str">
        <f t="shared" si="916"/>
        <v>BR$18</v>
      </c>
      <c r="BS795" s="190" t="str">
        <f t="shared" si="916"/>
        <v>BS$18</v>
      </c>
      <c r="BT795" s="190" t="str">
        <f t="shared" si="916"/>
        <v>BT$18</v>
      </c>
      <c r="BU795" s="190" t="str">
        <f t="shared" si="916"/>
        <v>BU$18</v>
      </c>
      <c r="BV795" s="190" t="str">
        <f t="shared" si="916"/>
        <v>BV$18</v>
      </c>
      <c r="BW795" s="190" t="str">
        <f t="shared" si="916"/>
        <v>BW$18</v>
      </c>
      <c r="BX795" s="190" t="str">
        <f t="shared" si="916"/>
        <v>BX$18</v>
      </c>
      <c r="BY795" s="190" t="str">
        <f t="shared" si="916"/>
        <v>BY$18</v>
      </c>
      <c r="BZ795" s="190" t="str">
        <f t="shared" si="916"/>
        <v>BZ$18</v>
      </c>
      <c r="CA795" s="190" t="str">
        <f t="shared" si="916"/>
        <v>CA$18</v>
      </c>
      <c r="CB795" s="190" t="str">
        <f t="shared" si="916"/>
        <v>CB$18</v>
      </c>
      <c r="CC795" s="190" t="str">
        <f t="shared" si="916"/>
        <v>CC$18</v>
      </c>
      <c r="CD795" s="190" t="str">
        <f t="shared" si="916"/>
        <v>CD$18</v>
      </c>
      <c r="CE795" s="190" t="str">
        <f t="shared" ref="CE795:CL795" si="917">CE$22</f>
        <v>CE$18</v>
      </c>
      <c r="CF795" s="190" t="str">
        <f t="shared" si="917"/>
        <v>CF$18</v>
      </c>
      <c r="CG795" s="190" t="str">
        <f t="shared" si="917"/>
        <v>CG$18</v>
      </c>
      <c r="CH795" s="190" t="str">
        <f t="shared" si="917"/>
        <v>CH$18</v>
      </c>
      <c r="CI795" s="190" t="str">
        <f t="shared" si="917"/>
        <v>CI$18</v>
      </c>
      <c r="CJ795" s="190" t="str">
        <f t="shared" si="917"/>
        <v>CJ$18</v>
      </c>
      <c r="CK795" s="190" t="str">
        <f t="shared" si="917"/>
        <v>CK$18</v>
      </c>
      <c r="CL795" s="190" t="str">
        <f t="shared" si="917"/>
        <v>CL$18</v>
      </c>
      <c r="CN795" s="201"/>
      <c r="CO795" s="190" t="str">
        <f t="shared" ref="CO795:DL795" si="918">CO$22</f>
        <v>CO$18</v>
      </c>
      <c r="CP795" s="190" t="str">
        <f t="shared" si="918"/>
        <v>CP$18</v>
      </c>
      <c r="CQ795" s="190" t="str">
        <f t="shared" si="918"/>
        <v>CQ$18</v>
      </c>
      <c r="CR795" s="190" t="str">
        <f t="shared" si="918"/>
        <v>CR$18</v>
      </c>
      <c r="CS795" s="190" t="str">
        <f t="shared" si="918"/>
        <v>CS$18</v>
      </c>
      <c r="CT795" s="190" t="str">
        <f t="shared" si="918"/>
        <v>CT$18</v>
      </c>
      <c r="CU795" s="190" t="str">
        <f t="shared" si="918"/>
        <v>CU$18</v>
      </c>
      <c r="CV795" s="190" t="str">
        <f t="shared" si="918"/>
        <v>CV$18</v>
      </c>
      <c r="CW795" s="190" t="str">
        <f t="shared" si="918"/>
        <v>CW$18</v>
      </c>
      <c r="CX795" s="190" t="str">
        <f t="shared" si="918"/>
        <v>CX$18</v>
      </c>
      <c r="CY795" s="190" t="str">
        <f t="shared" si="918"/>
        <v>CY$18</v>
      </c>
      <c r="CZ795" s="190" t="str">
        <f t="shared" si="918"/>
        <v>CZ$18</v>
      </c>
      <c r="DA795" s="190" t="str">
        <f t="shared" si="918"/>
        <v>DA$18</v>
      </c>
      <c r="DB795" s="190" t="str">
        <f t="shared" si="918"/>
        <v>DB$18</v>
      </c>
      <c r="DC795" s="190" t="str">
        <f t="shared" si="918"/>
        <v>DC$18</v>
      </c>
      <c r="DD795" s="190" t="str">
        <f t="shared" si="918"/>
        <v>DD$18</v>
      </c>
      <c r="DE795" s="190" t="str">
        <f t="shared" si="918"/>
        <v>DE$18</v>
      </c>
      <c r="DF795" s="190" t="str">
        <f t="shared" si="918"/>
        <v>DF$18</v>
      </c>
      <c r="DG795" s="190" t="str">
        <f t="shared" si="918"/>
        <v>DG$18</v>
      </c>
      <c r="DH795" s="190" t="str">
        <f t="shared" si="918"/>
        <v>DH$18</v>
      </c>
      <c r="DI795" s="190" t="str">
        <f t="shared" si="918"/>
        <v>DI$18</v>
      </c>
      <c r="DJ795" s="190" t="str">
        <f t="shared" si="918"/>
        <v>DJ$18</v>
      </c>
      <c r="DK795" s="190" t="str">
        <f t="shared" si="918"/>
        <v>DK$18</v>
      </c>
      <c r="DL795" s="190" t="str">
        <f t="shared" si="918"/>
        <v>DL$18</v>
      </c>
    </row>
    <row r="796" spans="1:116" x14ac:dyDescent="0.35">
      <c r="A796" s="174"/>
      <c r="E796" s="8"/>
      <c r="G796" s="175" t="s">
        <v>505</v>
      </c>
      <c r="H796" s="200"/>
      <c r="I796" s="201"/>
      <c r="J796" s="201"/>
      <c r="K796" s="202"/>
      <c r="L796" s="202"/>
      <c r="M796" s="202"/>
      <c r="N796" s="202"/>
      <c r="O796" s="202"/>
      <c r="P796" s="202"/>
      <c r="R796" s="202"/>
      <c r="S796" s="190" t="str">
        <f t="shared" ref="S796:AX796" si="919">S$23</f>
        <v>S$19</v>
      </c>
      <c r="T796" s="190" t="str">
        <f t="shared" si="919"/>
        <v>T$19</v>
      </c>
      <c r="U796" s="190" t="str">
        <f t="shared" si="919"/>
        <v>U$19</v>
      </c>
      <c r="V796" s="190" t="str">
        <f t="shared" si="919"/>
        <v>V$19</v>
      </c>
      <c r="W796" s="190" t="str">
        <f t="shared" si="919"/>
        <v>W$19</v>
      </c>
      <c r="X796" s="190" t="str">
        <f t="shared" si="919"/>
        <v>X$19</v>
      </c>
      <c r="Y796" s="190" t="str">
        <f t="shared" si="919"/>
        <v>Y$19</v>
      </c>
      <c r="Z796" s="190" t="str">
        <f t="shared" si="919"/>
        <v>Z$19</v>
      </c>
      <c r="AA796" s="190" t="str">
        <f t="shared" si="919"/>
        <v>AA$19</v>
      </c>
      <c r="AB796" s="190" t="str">
        <f t="shared" si="919"/>
        <v>AB$19</v>
      </c>
      <c r="AC796" s="190" t="str">
        <f t="shared" si="919"/>
        <v>AC$19</v>
      </c>
      <c r="AD796" s="190" t="str">
        <f t="shared" si="919"/>
        <v>AD$19</v>
      </c>
      <c r="AE796" s="190" t="str">
        <f t="shared" si="919"/>
        <v>AE$19</v>
      </c>
      <c r="AF796" s="190" t="str">
        <f t="shared" si="919"/>
        <v>AF$19</v>
      </c>
      <c r="AG796" s="190" t="str">
        <f t="shared" si="919"/>
        <v>AG$19</v>
      </c>
      <c r="AH796" s="190" t="str">
        <f t="shared" si="919"/>
        <v>AH$19</v>
      </c>
      <c r="AI796" s="190" t="str">
        <f t="shared" si="919"/>
        <v>AI$19</v>
      </c>
      <c r="AJ796" s="190" t="str">
        <f t="shared" si="919"/>
        <v>AJ$19</v>
      </c>
      <c r="AK796" s="190" t="str">
        <f t="shared" si="919"/>
        <v>AK$19</v>
      </c>
      <c r="AL796" s="190" t="str">
        <f t="shared" si="919"/>
        <v>AL$19</v>
      </c>
      <c r="AM796" s="190" t="str">
        <f t="shared" si="919"/>
        <v>AM$19</v>
      </c>
      <c r="AN796" s="190" t="str">
        <f t="shared" si="919"/>
        <v>AN$19</v>
      </c>
      <c r="AO796" s="190" t="str">
        <f t="shared" si="919"/>
        <v>AO$19</v>
      </c>
      <c r="AP796" s="190" t="str">
        <f t="shared" si="919"/>
        <v>AP$19</v>
      </c>
      <c r="AQ796" s="190" t="str">
        <f t="shared" si="919"/>
        <v>AQ$19</v>
      </c>
      <c r="AR796" s="190" t="str">
        <f t="shared" si="919"/>
        <v>AR$19</v>
      </c>
      <c r="AS796" s="190" t="str">
        <f t="shared" si="919"/>
        <v>AS$19</v>
      </c>
      <c r="AT796" s="190" t="str">
        <f t="shared" si="919"/>
        <v>AT$19</v>
      </c>
      <c r="AU796" s="190" t="str">
        <f t="shared" si="919"/>
        <v>AU$19</v>
      </c>
      <c r="AV796" s="190" t="str">
        <f t="shared" si="919"/>
        <v>AV$19</v>
      </c>
      <c r="AW796" s="190" t="str">
        <f t="shared" si="919"/>
        <v>AW$19</v>
      </c>
      <c r="AX796" s="190" t="str">
        <f t="shared" si="919"/>
        <v>AX$19</v>
      </c>
      <c r="AY796" s="190" t="str">
        <f t="shared" ref="AY796:CD796" si="920">AY$23</f>
        <v>AY$19</v>
      </c>
      <c r="AZ796" s="190" t="str">
        <f t="shared" si="920"/>
        <v>AZ$19</v>
      </c>
      <c r="BA796" s="190" t="str">
        <f t="shared" si="920"/>
        <v>BA$19</v>
      </c>
      <c r="BB796" s="190" t="str">
        <f t="shared" si="920"/>
        <v>BB$19</v>
      </c>
      <c r="BC796" s="190" t="str">
        <f t="shared" si="920"/>
        <v>BC$19</v>
      </c>
      <c r="BD796" s="190" t="str">
        <f t="shared" si="920"/>
        <v>BD$19</v>
      </c>
      <c r="BE796" s="190" t="str">
        <f t="shared" si="920"/>
        <v>BE$19</v>
      </c>
      <c r="BF796" s="190" t="str">
        <f t="shared" si="920"/>
        <v>BF$19</v>
      </c>
      <c r="BG796" s="190" t="str">
        <f t="shared" si="920"/>
        <v>BG$19</v>
      </c>
      <c r="BH796" s="190" t="str">
        <f t="shared" si="920"/>
        <v>BH$19</v>
      </c>
      <c r="BI796" s="190" t="str">
        <f t="shared" si="920"/>
        <v>BI$19</v>
      </c>
      <c r="BJ796" s="190" t="str">
        <f t="shared" si="920"/>
        <v>BJ$19</v>
      </c>
      <c r="BK796" s="190" t="str">
        <f t="shared" si="920"/>
        <v>BK$19</v>
      </c>
      <c r="BL796" s="190" t="str">
        <f t="shared" si="920"/>
        <v>BL$19</v>
      </c>
      <c r="BM796" s="190" t="str">
        <f t="shared" si="920"/>
        <v>BM$19</v>
      </c>
      <c r="BN796" s="190" t="str">
        <f t="shared" si="920"/>
        <v>BN$19</v>
      </c>
      <c r="BO796" s="190" t="str">
        <f t="shared" si="920"/>
        <v>BO$19</v>
      </c>
      <c r="BP796" s="190" t="str">
        <f t="shared" si="920"/>
        <v>BP$19</v>
      </c>
      <c r="BQ796" s="190" t="str">
        <f t="shared" si="920"/>
        <v>BQ$19</v>
      </c>
      <c r="BR796" s="190" t="str">
        <f t="shared" si="920"/>
        <v>BR$19</v>
      </c>
      <c r="BS796" s="190" t="str">
        <f t="shared" si="920"/>
        <v>BS$19</v>
      </c>
      <c r="BT796" s="190" t="str">
        <f t="shared" si="920"/>
        <v>BT$19</v>
      </c>
      <c r="BU796" s="190" t="str">
        <f t="shared" si="920"/>
        <v>BU$19</v>
      </c>
      <c r="BV796" s="190" t="str">
        <f t="shared" si="920"/>
        <v>BV$19</v>
      </c>
      <c r="BW796" s="190" t="str">
        <f t="shared" si="920"/>
        <v>BW$19</v>
      </c>
      <c r="BX796" s="190" t="str">
        <f t="shared" si="920"/>
        <v>BX$19</v>
      </c>
      <c r="BY796" s="190" t="str">
        <f t="shared" si="920"/>
        <v>BY$19</v>
      </c>
      <c r="BZ796" s="190" t="str">
        <f t="shared" si="920"/>
        <v>BZ$19</v>
      </c>
      <c r="CA796" s="190" t="str">
        <f t="shared" si="920"/>
        <v>CA$19</v>
      </c>
      <c r="CB796" s="190" t="str">
        <f t="shared" si="920"/>
        <v>CB$19</v>
      </c>
      <c r="CC796" s="190" t="str">
        <f t="shared" si="920"/>
        <v>CC$19</v>
      </c>
      <c r="CD796" s="190" t="str">
        <f t="shared" si="920"/>
        <v>CD$19</v>
      </c>
      <c r="CE796" s="190" t="str">
        <f t="shared" ref="CE796:CL796" si="921">CE$23</f>
        <v>CE$19</v>
      </c>
      <c r="CF796" s="190" t="str">
        <f t="shared" si="921"/>
        <v>CF$19</v>
      </c>
      <c r="CG796" s="190" t="str">
        <f t="shared" si="921"/>
        <v>CG$19</v>
      </c>
      <c r="CH796" s="190" t="str">
        <f t="shared" si="921"/>
        <v>CH$19</v>
      </c>
      <c r="CI796" s="190" t="str">
        <f t="shared" si="921"/>
        <v>CI$19</v>
      </c>
      <c r="CJ796" s="190" t="str">
        <f t="shared" si="921"/>
        <v>CJ$19</v>
      </c>
      <c r="CK796" s="190" t="str">
        <f t="shared" si="921"/>
        <v>CK$19</v>
      </c>
      <c r="CL796" s="190" t="str">
        <f t="shared" si="921"/>
        <v>CL$19</v>
      </c>
      <c r="CN796" s="201"/>
      <c r="CO796" s="190" t="str">
        <f t="shared" ref="CO796:DL796" si="922">CO$23</f>
        <v>CO$19</v>
      </c>
      <c r="CP796" s="190" t="str">
        <f t="shared" si="922"/>
        <v>CP$19</v>
      </c>
      <c r="CQ796" s="190" t="str">
        <f t="shared" si="922"/>
        <v>CQ$19</v>
      </c>
      <c r="CR796" s="190" t="str">
        <f t="shared" si="922"/>
        <v>CR$19</v>
      </c>
      <c r="CS796" s="190" t="str">
        <f t="shared" si="922"/>
        <v>CS$19</v>
      </c>
      <c r="CT796" s="190" t="str">
        <f t="shared" si="922"/>
        <v>CT$19</v>
      </c>
      <c r="CU796" s="190" t="str">
        <f t="shared" si="922"/>
        <v>CU$19</v>
      </c>
      <c r="CV796" s="190" t="str">
        <f t="shared" si="922"/>
        <v>CV$19</v>
      </c>
      <c r="CW796" s="190" t="str">
        <f t="shared" si="922"/>
        <v>CW$19</v>
      </c>
      <c r="CX796" s="190" t="str">
        <f t="shared" si="922"/>
        <v>CX$19</v>
      </c>
      <c r="CY796" s="190" t="str">
        <f t="shared" si="922"/>
        <v>CY$19</v>
      </c>
      <c r="CZ796" s="190" t="str">
        <f t="shared" si="922"/>
        <v>CZ$19</v>
      </c>
      <c r="DA796" s="190" t="str">
        <f t="shared" si="922"/>
        <v>DA$19</v>
      </c>
      <c r="DB796" s="190" t="str">
        <f t="shared" si="922"/>
        <v>DB$19</v>
      </c>
      <c r="DC796" s="190" t="str">
        <f t="shared" si="922"/>
        <v>DC$19</v>
      </c>
      <c r="DD796" s="190" t="str">
        <f t="shared" si="922"/>
        <v>DD$19</v>
      </c>
      <c r="DE796" s="190" t="str">
        <f t="shared" si="922"/>
        <v>DE$19</v>
      </c>
      <c r="DF796" s="190" t="str">
        <f t="shared" si="922"/>
        <v>DF$19</v>
      </c>
      <c r="DG796" s="190" t="str">
        <f t="shared" si="922"/>
        <v>DG$19</v>
      </c>
      <c r="DH796" s="190" t="str">
        <f t="shared" si="922"/>
        <v>DH$19</v>
      </c>
      <c r="DI796" s="190" t="str">
        <f t="shared" si="922"/>
        <v>DI$19</v>
      </c>
      <c r="DJ796" s="190" t="str">
        <f t="shared" si="922"/>
        <v>DJ$19</v>
      </c>
      <c r="DK796" s="190" t="str">
        <f t="shared" si="922"/>
        <v>DK$19</v>
      </c>
      <c r="DL796" s="190" t="str">
        <f t="shared" si="922"/>
        <v>DL$19</v>
      </c>
    </row>
    <row r="797" spans="1:116" x14ac:dyDescent="0.35">
      <c r="A797" s="142" t="s">
        <v>218</v>
      </c>
      <c r="B797" s="31" t="s">
        <v>81</v>
      </c>
      <c r="C797" s="31"/>
      <c r="D797" t="s">
        <v>762</v>
      </c>
      <c r="E797" s="8" t="str">
        <f t="shared" ref="E797:E804" si="923">ROW()&amp;" "&amp;D797</f>
        <v>797 WCAR-S</v>
      </c>
      <c r="F797" t="s">
        <v>223</v>
      </c>
      <c r="G797" s="175" t="s">
        <v>463</v>
      </c>
      <c r="H797" s="142"/>
      <c r="I797" s="144"/>
      <c r="J797" s="144"/>
      <c r="K797" s="142"/>
      <c r="L797" s="142"/>
      <c r="M797" s="142"/>
      <c r="N797" s="142"/>
      <c r="O797" s="142"/>
      <c r="P797" s="142"/>
      <c r="R797" s="143"/>
      <c r="S797" s="143"/>
      <c r="T797" s="143"/>
      <c r="U797" s="143"/>
      <c r="V797" s="143"/>
      <c r="W797" s="143"/>
      <c r="X797" s="143"/>
      <c r="Y797" s="143"/>
      <c r="Z797" s="143"/>
      <c r="AA797" s="143"/>
      <c r="AB797" s="143"/>
      <c r="AC797" s="143"/>
      <c r="AD797" s="143"/>
      <c r="AE797" s="143"/>
      <c r="AF797" s="143"/>
      <c r="AG797" s="143"/>
      <c r="AH797" s="143"/>
      <c r="AI797" s="143"/>
      <c r="AJ797" s="143"/>
      <c r="AK797" s="143"/>
      <c r="AL797" s="143"/>
      <c r="AM797" s="143"/>
      <c r="AN797" s="143"/>
      <c r="AO797" s="143"/>
      <c r="AP797" s="143"/>
      <c r="AQ797" s="143"/>
      <c r="AR797" s="143"/>
      <c r="AS797" s="143"/>
      <c r="AT797" s="143"/>
      <c r="AU797" s="143"/>
      <c r="AV797" s="143"/>
      <c r="AW797" s="143"/>
      <c r="AX797" s="143"/>
      <c r="AY797" s="143"/>
      <c r="AZ797" s="143"/>
      <c r="BA797" s="143"/>
      <c r="BB797" s="143"/>
      <c r="BC797" s="143"/>
      <c r="BD797" s="143"/>
      <c r="BE797" s="143"/>
      <c r="BF797" s="143"/>
      <c r="BG797" s="143"/>
      <c r="BH797" s="143"/>
      <c r="BI797" s="143"/>
      <c r="BJ797" s="143"/>
      <c r="BK797" s="143"/>
      <c r="BL797" s="143"/>
      <c r="BM797" s="143"/>
      <c r="BN797" s="143"/>
      <c r="BO797" s="143"/>
      <c r="BP797" s="143"/>
      <c r="BQ797" s="143"/>
      <c r="BR797" s="143"/>
      <c r="BS797" s="143"/>
      <c r="BT797" s="143"/>
      <c r="BU797" s="143"/>
      <c r="BV797" s="143"/>
      <c r="BW797" s="143"/>
      <c r="BX797" s="143"/>
      <c r="BY797" s="143"/>
      <c r="BZ797" s="143"/>
      <c r="CA797" s="143"/>
      <c r="CB797" s="143"/>
      <c r="CC797" s="143"/>
      <c r="CD797" s="143"/>
      <c r="CE797" s="143"/>
      <c r="CF797" s="143"/>
      <c r="CG797" s="143"/>
      <c r="CH797" s="143"/>
      <c r="CI797" s="143"/>
      <c r="CJ797" s="143"/>
      <c r="CK797" s="143"/>
      <c r="CL797" s="143"/>
      <c r="CN797" s="144"/>
      <c r="CO797" s="143"/>
      <c r="CP797" s="143"/>
      <c r="CQ797" s="143"/>
      <c r="CR797" s="143"/>
      <c r="CS797" s="143"/>
      <c r="CT797" s="143"/>
      <c r="CU797" s="143"/>
      <c r="CV797" s="143"/>
      <c r="CW797" s="143"/>
      <c r="CX797" s="143"/>
      <c r="CY797" s="143"/>
      <c r="CZ797" s="143"/>
      <c r="DA797" s="143"/>
      <c r="DB797" s="143"/>
      <c r="DC797" s="143"/>
      <c r="DD797" s="143"/>
      <c r="DE797" s="143"/>
      <c r="DF797" s="143"/>
      <c r="DG797" s="143"/>
      <c r="DH797" s="143"/>
      <c r="DI797" s="143"/>
      <c r="DJ797" s="143"/>
      <c r="DK797" s="143"/>
      <c r="DL797" s="143"/>
    </row>
    <row r="798" spans="1:116" x14ac:dyDescent="0.35">
      <c r="B798" t="str">
        <f t="shared" ref="B798:B803" si="924">E798</f>
        <v>798 WCAR-S</v>
      </c>
      <c r="D798" t="s">
        <v>762</v>
      </c>
      <c r="E798" s="8" t="str">
        <f t="shared" si="923"/>
        <v>798 WCAR-S</v>
      </c>
      <c r="G798" s="175" t="s">
        <v>464</v>
      </c>
      <c r="I798"/>
      <c r="J798"/>
      <c r="R798"/>
      <c r="S798"/>
      <c r="T798"/>
      <c r="U798"/>
      <c r="V798"/>
      <c r="W798"/>
      <c r="X798"/>
      <c r="Y798"/>
      <c r="Z798"/>
      <c r="AA798"/>
      <c r="AB798"/>
      <c r="AC798"/>
      <c r="AD798"/>
      <c r="AE798"/>
      <c r="AF798"/>
      <c r="AG798"/>
      <c r="AH798"/>
      <c r="AI798"/>
      <c r="AJ798"/>
      <c r="AK798"/>
      <c r="AL798"/>
      <c r="AM798"/>
      <c r="AN798"/>
      <c r="AO798"/>
      <c r="AP798"/>
      <c r="AQ798"/>
      <c r="AR798"/>
      <c r="AS798"/>
      <c r="AT798"/>
      <c r="AU798"/>
      <c r="AV798"/>
      <c r="AW798"/>
      <c r="AX798"/>
      <c r="AY798"/>
      <c r="AZ798"/>
      <c r="BA798"/>
      <c r="BB798"/>
      <c r="BC798"/>
      <c r="BD798"/>
      <c r="BE798"/>
      <c r="BF798"/>
      <c r="BG798"/>
      <c r="BH798"/>
      <c r="BI798"/>
      <c r="BJ798"/>
      <c r="BK798"/>
      <c r="BL798"/>
      <c r="BM798"/>
      <c r="BN798"/>
      <c r="BO798"/>
      <c r="BP798"/>
      <c r="BQ798"/>
      <c r="BR798"/>
      <c r="BS798"/>
      <c r="BT798"/>
      <c r="BU798"/>
      <c r="BV798"/>
      <c r="BW798"/>
      <c r="BX798"/>
      <c r="BY798"/>
      <c r="BZ798"/>
      <c r="CA798"/>
      <c r="CB798"/>
      <c r="CC798"/>
      <c r="CD798"/>
      <c r="CE798"/>
      <c r="CF798"/>
      <c r="CG798"/>
      <c r="CH798"/>
      <c r="CI798"/>
      <c r="CJ798"/>
      <c r="CK798"/>
      <c r="CL798"/>
      <c r="CN798"/>
    </row>
    <row r="799" spans="1:116" x14ac:dyDescent="0.35">
      <c r="B799" t="str">
        <f t="shared" si="924"/>
        <v>799 WCAR-S</v>
      </c>
      <c r="D799" t="s">
        <v>762</v>
      </c>
      <c r="E799" s="8" t="str">
        <f t="shared" si="923"/>
        <v>799 WCAR-S</v>
      </c>
      <c r="G799" s="143" t="s">
        <v>221</v>
      </c>
      <c r="H799" s="12"/>
      <c r="I799" s="60"/>
      <c r="J799" s="60"/>
      <c r="K799" s="17">
        <v>30</v>
      </c>
      <c r="L799" s="17">
        <v>30</v>
      </c>
      <c r="M799" s="17">
        <v>30</v>
      </c>
      <c r="N799" s="17">
        <v>30</v>
      </c>
      <c r="O799" s="17">
        <v>30</v>
      </c>
      <c r="P799" s="17">
        <v>30</v>
      </c>
      <c r="R799" s="15"/>
      <c r="S799" s="15" cm="1">
        <f t="array" ref="S799">INDEX($K:$P,ROW(),MATCH(S$3,$K$2:$P$2,0))</f>
        <v>30</v>
      </c>
      <c r="T799" s="15" cm="1">
        <f t="array" ref="T799">INDEX($K:$P,ROW(),MATCH(T$3,$K$2:$P$2,0))</f>
        <v>30</v>
      </c>
      <c r="U799" s="15" cm="1">
        <f t="array" ref="U799">INDEX($K:$P,ROW(),MATCH(U$3,$K$2:$P$2,0))</f>
        <v>30</v>
      </c>
      <c r="V799" s="15" cm="1">
        <f t="array" ref="V799">INDEX($K:$P,ROW(),MATCH(V$3,$K$2:$P$2,0))</f>
        <v>30</v>
      </c>
      <c r="W799" s="15" cm="1">
        <f t="array" ref="W799">INDEX($K:$P,ROW(),MATCH(W$3,$K$2:$P$2,0))</f>
        <v>30</v>
      </c>
      <c r="X799" s="15" cm="1">
        <f t="array" ref="X799">INDEX($K:$P,ROW(),MATCH(X$3,$K$2:$P$2,0))</f>
        <v>30</v>
      </c>
      <c r="Y799" s="15" cm="1">
        <f t="array" ref="Y799">INDEX($K:$P,ROW(),MATCH(Y$3,$K$2:$P$2,0))</f>
        <v>30</v>
      </c>
      <c r="Z799" s="15" cm="1">
        <f t="array" ref="Z799">INDEX($K:$P,ROW(),MATCH(Z$3,$K$2:$P$2,0))</f>
        <v>30</v>
      </c>
      <c r="AA799" s="15" cm="1">
        <f t="array" ref="AA799">INDEX($K:$P,ROW(),MATCH(AA$3,$K$2:$P$2,0))</f>
        <v>30</v>
      </c>
      <c r="AB799" s="15" cm="1">
        <f t="array" ref="AB799">INDEX($K:$P,ROW(),MATCH(AB$3,$K$2:$P$2,0))</f>
        <v>30</v>
      </c>
      <c r="AC799" s="15" cm="1">
        <f t="array" ref="AC799">INDEX($K:$P,ROW(),MATCH(AC$3,$K$2:$P$2,0))</f>
        <v>30</v>
      </c>
      <c r="AD799" s="15" cm="1">
        <f t="array" ref="AD799">INDEX($K:$P,ROW(),MATCH(AD$3,$K$2:$P$2,0))</f>
        <v>30</v>
      </c>
      <c r="AE799" s="15" cm="1">
        <f t="array" ref="AE799">INDEX($K:$P,ROW(),MATCH(AE$3,$K$2:$P$2,0))</f>
        <v>30</v>
      </c>
      <c r="AF799" s="15" cm="1">
        <f t="array" ref="AF799">INDEX($K:$P,ROW(),MATCH(AF$3,$K$2:$P$2,0))</f>
        <v>30</v>
      </c>
      <c r="AG799" s="15" cm="1">
        <f t="array" ref="AG799">INDEX($K:$P,ROW(),MATCH(AG$3,$K$2:$P$2,0))</f>
        <v>30</v>
      </c>
      <c r="AH799" s="15" cm="1">
        <f t="array" ref="AH799">INDEX($K:$P,ROW(),MATCH(AH$3,$K$2:$P$2,0))</f>
        <v>30</v>
      </c>
      <c r="AI799" s="15" cm="1">
        <f t="array" ref="AI799">INDEX($K:$P,ROW(),MATCH(AI$3,$K$2:$P$2,0))</f>
        <v>30</v>
      </c>
      <c r="AJ799" s="15" cm="1">
        <f t="array" ref="AJ799">INDEX($K:$P,ROW(),MATCH(AJ$3,$K$2:$P$2,0))</f>
        <v>30</v>
      </c>
      <c r="AK799" s="15" cm="1">
        <f t="array" ref="AK799">INDEX($K:$P,ROW(),MATCH(AK$3,$K$2:$P$2,0))</f>
        <v>30</v>
      </c>
      <c r="AL799" s="15" cm="1">
        <f t="array" ref="AL799">INDEX($K:$P,ROW(),MATCH(AL$3,$K$2:$P$2,0))</f>
        <v>30</v>
      </c>
      <c r="AM799" s="15" cm="1">
        <f t="array" ref="AM799">INDEX($K:$P,ROW(),MATCH(AM$3,$K$2:$P$2,0))</f>
        <v>30</v>
      </c>
      <c r="AN799" s="15" cm="1">
        <f t="array" ref="AN799">INDEX($K:$P,ROW(),MATCH(AN$3,$K$2:$P$2,0))</f>
        <v>30</v>
      </c>
      <c r="AO799" s="15" cm="1">
        <f t="array" ref="AO799">INDEX($K:$P,ROW(),MATCH(AO$3,$K$2:$P$2,0))</f>
        <v>30</v>
      </c>
      <c r="AP799" s="15" cm="1">
        <f t="array" ref="AP799">INDEX($K:$P,ROW(),MATCH(AP$3,$K$2:$P$2,0))</f>
        <v>30</v>
      </c>
      <c r="AQ799" s="15" cm="1">
        <f t="array" ref="AQ799">INDEX($K:$P,ROW(),MATCH(AQ$3,$K$2:$P$2,0))</f>
        <v>30</v>
      </c>
      <c r="AR799" s="15" cm="1">
        <f t="array" ref="AR799">INDEX($K:$P,ROW(),MATCH(AR$3,$K$2:$P$2,0))</f>
        <v>30</v>
      </c>
      <c r="AS799" s="15" cm="1">
        <f t="array" ref="AS799">INDEX($K:$P,ROW(),MATCH(AS$3,$K$2:$P$2,0))</f>
        <v>30</v>
      </c>
      <c r="AT799" s="15" cm="1">
        <f t="array" ref="AT799">INDEX($K:$P,ROW(),MATCH(AT$3,$K$2:$P$2,0))</f>
        <v>30</v>
      </c>
      <c r="AU799" s="15" cm="1">
        <f t="array" ref="AU799">INDEX($K:$P,ROW(),MATCH(AU$3,$K$2:$P$2,0))</f>
        <v>30</v>
      </c>
      <c r="AV799" s="15" cm="1">
        <f t="array" ref="AV799">INDEX($K:$P,ROW(),MATCH(AV$3,$K$2:$P$2,0))</f>
        <v>30</v>
      </c>
      <c r="AW799" s="15" cm="1">
        <f t="array" ref="AW799">INDEX($K:$P,ROW(),MATCH(AW$3,$K$2:$P$2,0))</f>
        <v>30</v>
      </c>
      <c r="AX799" s="15" cm="1">
        <f t="array" ref="AX799">INDEX($K:$P,ROW(),MATCH(AX$3,$K$2:$P$2,0))</f>
        <v>30</v>
      </c>
      <c r="AY799" s="15" cm="1">
        <f t="array" ref="AY799">INDEX($K:$P,ROW(),MATCH(AY$3,$K$2:$P$2,0))</f>
        <v>30</v>
      </c>
      <c r="AZ799" s="15" cm="1">
        <f t="array" ref="AZ799">INDEX($K:$P,ROW(),MATCH(AZ$3,$K$2:$P$2,0))</f>
        <v>30</v>
      </c>
      <c r="BA799" s="15" cm="1">
        <f t="array" ref="BA799">INDEX($K:$P,ROW(),MATCH(BA$3,$K$2:$P$2,0))</f>
        <v>30</v>
      </c>
      <c r="BB799" s="15" cm="1">
        <f t="array" ref="BB799">INDEX($K:$P,ROW(),MATCH(BB$3,$K$2:$P$2,0))</f>
        <v>30</v>
      </c>
      <c r="BC799" s="15" cm="1">
        <f t="array" ref="BC799">INDEX($K:$P,ROW(),MATCH(BC$3,$K$2:$P$2,0))</f>
        <v>30</v>
      </c>
      <c r="BD799" s="15" cm="1">
        <f t="array" ref="BD799">INDEX($K:$P,ROW(),MATCH(BD$3,$K$2:$P$2,0))</f>
        <v>30</v>
      </c>
      <c r="BE799" s="15" cm="1">
        <f t="array" ref="BE799">INDEX($K:$P,ROW(),MATCH(BE$3,$K$2:$P$2,0))</f>
        <v>30</v>
      </c>
      <c r="BF799" s="15" cm="1">
        <f t="array" ref="BF799">INDEX($K:$P,ROW(),MATCH(BF$3,$K$2:$P$2,0))</f>
        <v>30</v>
      </c>
      <c r="BG799" s="15" cm="1">
        <f t="array" ref="BG799">INDEX($K:$P,ROW(),MATCH(BG$3,$K$2:$P$2,0))</f>
        <v>30</v>
      </c>
      <c r="BH799" s="15" cm="1">
        <f t="array" ref="BH799">INDEX($K:$P,ROW(),MATCH(BH$3,$K$2:$P$2,0))</f>
        <v>30</v>
      </c>
      <c r="BI799" s="15" cm="1">
        <f t="array" ref="BI799">INDEX($K:$P,ROW(),MATCH(BI$3,$K$2:$P$2,0))</f>
        <v>30</v>
      </c>
      <c r="BJ799" s="15" cm="1">
        <f t="array" ref="BJ799">INDEX($K:$P,ROW(),MATCH(BJ$3,$K$2:$P$2,0))</f>
        <v>30</v>
      </c>
      <c r="BK799" s="15" cm="1">
        <f t="array" ref="BK799">INDEX($K:$P,ROW(),MATCH(BK$3,$K$2:$P$2,0))</f>
        <v>30</v>
      </c>
      <c r="BL799" s="15" cm="1">
        <f t="array" ref="BL799">INDEX($K:$P,ROW(),MATCH(BL$3,$K$2:$P$2,0))</f>
        <v>30</v>
      </c>
      <c r="BM799" s="15" cm="1">
        <f t="array" ref="BM799">INDEX($K:$P,ROW(),MATCH(BM$3,$K$2:$P$2,0))</f>
        <v>30</v>
      </c>
      <c r="BN799" s="15" cm="1">
        <f t="array" ref="BN799">INDEX($K:$P,ROW(),MATCH(BN$3,$K$2:$P$2,0))</f>
        <v>30</v>
      </c>
      <c r="BO799" s="15" cm="1">
        <f t="array" ref="BO799">INDEX($K:$P,ROW(),MATCH(BO$3,$K$2:$P$2,0))</f>
        <v>30</v>
      </c>
      <c r="BP799" s="15" cm="1">
        <f t="array" ref="BP799">INDEX($K:$P,ROW(),MATCH(BP$3,$K$2:$P$2,0))</f>
        <v>30</v>
      </c>
      <c r="BQ799" s="15" cm="1">
        <f t="array" ref="BQ799">INDEX($K:$P,ROW(),MATCH(BQ$3,$K$2:$P$2,0))</f>
        <v>30</v>
      </c>
      <c r="BR799" s="15" cm="1">
        <f t="array" ref="BR799">INDEX($K:$P,ROW(),MATCH(BR$3,$K$2:$P$2,0))</f>
        <v>30</v>
      </c>
      <c r="BS799" s="15" cm="1">
        <f t="array" ref="BS799">INDEX($K:$P,ROW(),MATCH(BS$3,$K$2:$P$2,0))</f>
        <v>30</v>
      </c>
      <c r="BT799" s="15" cm="1">
        <f t="array" ref="BT799">INDEX($K:$P,ROW(),MATCH(BT$3,$K$2:$P$2,0))</f>
        <v>30</v>
      </c>
      <c r="BU799" s="15" cm="1">
        <f t="array" ref="BU799">INDEX($K:$P,ROW(),MATCH(BU$3,$K$2:$P$2,0))</f>
        <v>30</v>
      </c>
      <c r="BV799" s="15" cm="1">
        <f t="array" ref="BV799">INDEX($K:$P,ROW(),MATCH(BV$3,$K$2:$P$2,0))</f>
        <v>30</v>
      </c>
      <c r="BW799" s="15" cm="1">
        <f t="array" ref="BW799">INDEX($K:$P,ROW(),MATCH(BW$3,$K$2:$P$2,0))</f>
        <v>30</v>
      </c>
      <c r="BX799" s="15" cm="1">
        <f t="array" ref="BX799">INDEX($K:$P,ROW(),MATCH(BX$3,$K$2:$P$2,0))</f>
        <v>30</v>
      </c>
      <c r="BY799" s="15" cm="1">
        <f t="array" ref="BY799">INDEX($K:$P,ROW(),MATCH(BY$3,$K$2:$P$2,0))</f>
        <v>30</v>
      </c>
      <c r="BZ799" s="15" cm="1">
        <f t="array" ref="BZ799">INDEX($K:$P,ROW(),MATCH(BZ$3,$K$2:$P$2,0))</f>
        <v>30</v>
      </c>
      <c r="CA799" s="15" cm="1">
        <f t="array" ref="CA799">INDEX($K:$P,ROW(),MATCH(CA$3,$K$2:$P$2,0))</f>
        <v>30</v>
      </c>
      <c r="CB799" s="15" cm="1">
        <f t="array" ref="CB799">INDEX($K:$P,ROW(),MATCH(CB$3,$K$2:$P$2,0))</f>
        <v>30</v>
      </c>
      <c r="CC799" s="15" cm="1">
        <f t="array" ref="CC799">INDEX($K:$P,ROW(),MATCH(CC$3,$K$2:$P$2,0))</f>
        <v>30</v>
      </c>
      <c r="CD799" s="15" cm="1">
        <f t="array" ref="CD799">INDEX($K:$P,ROW(),MATCH(CD$3,$K$2:$P$2,0))</f>
        <v>30</v>
      </c>
      <c r="CE799" s="15" cm="1">
        <f t="array" ref="CE799">INDEX($K:$P,ROW(),MATCH(CE$3,$K$2:$P$2,0))</f>
        <v>30</v>
      </c>
      <c r="CF799" s="15" cm="1">
        <f t="array" ref="CF799">INDEX($K:$P,ROW(),MATCH(CF$3,$K$2:$P$2,0))</f>
        <v>30</v>
      </c>
      <c r="CG799" s="15" cm="1">
        <f t="array" ref="CG799">INDEX($K:$P,ROW(),MATCH(CG$3,$K$2:$P$2,0))</f>
        <v>30</v>
      </c>
      <c r="CH799" s="15" cm="1">
        <f t="array" ref="CH799">INDEX($K:$P,ROW(),MATCH(CH$3,$K$2:$P$2,0))</f>
        <v>30</v>
      </c>
      <c r="CI799" s="15" cm="1">
        <f t="array" ref="CI799">INDEX($K:$P,ROW(),MATCH(CI$3,$K$2:$P$2,0))</f>
        <v>30</v>
      </c>
      <c r="CJ799" s="15" cm="1">
        <f t="array" ref="CJ799">INDEX($K:$P,ROW(),MATCH(CJ$3,$K$2:$P$2,0))</f>
        <v>30</v>
      </c>
      <c r="CK799" s="15" cm="1">
        <f t="array" ref="CK799">INDEX($K:$P,ROW(),MATCH(CK$3,$K$2:$P$2,0))</f>
        <v>30</v>
      </c>
      <c r="CL799" s="15" cm="1">
        <f t="array" ref="CL799">INDEX($K:$P,ROW(),MATCH(CL$3,$K$2:$P$2,0))</f>
        <v>30</v>
      </c>
      <c r="CN799" s="60"/>
      <c r="CO799" s="15" t="e" cm="1">
        <f t="array" ref="CO799">INDEX($K:$P,ROW(),MATCH(CO$3,$K$2:$P$2,0))</f>
        <v>#N/A</v>
      </c>
      <c r="CP799" s="15" t="e" cm="1">
        <f t="array" ref="CP799">INDEX($K:$P,ROW(),MATCH(CP$3,$K$2:$P$2,0))</f>
        <v>#N/A</v>
      </c>
      <c r="CQ799" s="15" t="e" cm="1">
        <f t="array" ref="CQ799">INDEX($K:$P,ROW(),MATCH(CQ$3,$K$2:$P$2,0))</f>
        <v>#N/A</v>
      </c>
      <c r="CR799" s="15" t="e" cm="1">
        <f t="array" ref="CR799">INDEX($K:$P,ROW(),MATCH(CR$3,$K$2:$P$2,0))</f>
        <v>#N/A</v>
      </c>
      <c r="CS799" s="15" t="e" cm="1">
        <f t="array" ref="CS799">INDEX($K:$P,ROW(),MATCH(CS$3,$K$2:$P$2,0))</f>
        <v>#N/A</v>
      </c>
      <c r="CT799" s="15" t="e" cm="1">
        <f t="array" ref="CT799">INDEX($K:$P,ROW(),MATCH(CT$3,$K$2:$P$2,0))</f>
        <v>#N/A</v>
      </c>
      <c r="CU799" s="15" t="e" cm="1">
        <f t="array" ref="CU799">INDEX($K:$P,ROW(),MATCH(CU$3,$K$2:$P$2,0))</f>
        <v>#N/A</v>
      </c>
      <c r="CV799" s="15" t="e" cm="1">
        <f t="array" ref="CV799">INDEX($K:$P,ROW(),MATCH(CV$3,$K$2:$P$2,0))</f>
        <v>#N/A</v>
      </c>
      <c r="CW799" s="15" t="e" cm="1">
        <f t="array" ref="CW799">INDEX($K:$P,ROW(),MATCH(CW$3,$K$2:$P$2,0))</f>
        <v>#N/A</v>
      </c>
      <c r="CX799" s="15" t="e" cm="1">
        <f t="array" ref="CX799">INDEX($K:$P,ROW(),MATCH(CX$3,$K$2:$P$2,0))</f>
        <v>#N/A</v>
      </c>
      <c r="CY799" s="15" t="e" cm="1">
        <f t="array" ref="CY799">INDEX($K:$P,ROW(),MATCH(CY$3,$K$2:$P$2,0))</f>
        <v>#N/A</v>
      </c>
      <c r="CZ799" s="15" t="e" cm="1">
        <f t="array" ref="CZ799">INDEX($K:$P,ROW(),MATCH(CZ$3,$K$2:$P$2,0))</f>
        <v>#N/A</v>
      </c>
      <c r="DA799" s="15" t="e" cm="1">
        <f t="array" ref="DA799">INDEX($K:$P,ROW(),MATCH(DA$3,$K$2:$P$2,0))</f>
        <v>#N/A</v>
      </c>
      <c r="DB799" s="15" t="e" cm="1">
        <f t="array" ref="DB799">INDEX($K:$P,ROW(),MATCH(DB$3,$K$2:$P$2,0))</f>
        <v>#N/A</v>
      </c>
      <c r="DC799" s="15" t="e" cm="1">
        <f t="array" ref="DC799">INDEX($K:$P,ROW(),MATCH(DC$3,$K$2:$P$2,0))</f>
        <v>#N/A</v>
      </c>
      <c r="DD799" s="15" t="e" cm="1">
        <f t="array" ref="DD799">INDEX($K:$P,ROW(),MATCH(DD$3,$K$2:$P$2,0))</f>
        <v>#N/A</v>
      </c>
      <c r="DE799" s="15" t="e" cm="1">
        <f t="array" ref="DE799">INDEX($K:$P,ROW(),MATCH(DE$3,$K$2:$P$2,0))</f>
        <v>#N/A</v>
      </c>
      <c r="DF799" s="15" t="e" cm="1">
        <f t="array" ref="DF799">INDEX($K:$P,ROW(),MATCH(DF$3,$K$2:$P$2,0))</f>
        <v>#N/A</v>
      </c>
      <c r="DG799" s="15" t="e" cm="1">
        <f t="array" ref="DG799">INDEX($K:$P,ROW(),MATCH(DG$3,$K$2:$P$2,0))</f>
        <v>#N/A</v>
      </c>
      <c r="DH799" s="15" t="e" cm="1">
        <f t="array" ref="DH799">INDEX($K:$P,ROW(),MATCH(DH$3,$K$2:$P$2,0))</f>
        <v>#N/A</v>
      </c>
      <c r="DI799" s="15" t="e" cm="1">
        <f t="array" ref="DI799">INDEX($K:$P,ROW(),MATCH(DI$3,$K$2:$P$2,0))</f>
        <v>#N/A</v>
      </c>
      <c r="DJ799" s="15" t="e" cm="1">
        <f t="array" ref="DJ799">INDEX($K:$P,ROW(),MATCH(DJ$3,$K$2:$P$2,0))</f>
        <v>#N/A</v>
      </c>
      <c r="DK799" s="15" t="e" cm="1">
        <f t="array" ref="DK799">INDEX($K:$P,ROW(),MATCH(DK$3,$K$2:$P$2,0))</f>
        <v>#N/A</v>
      </c>
      <c r="DL799" s="15" t="e" cm="1">
        <f t="array" ref="DL799">INDEX($K:$P,ROW(),MATCH(DL$3,$K$2:$P$2,0))</f>
        <v>#N/A</v>
      </c>
    </row>
    <row r="800" spans="1:116" x14ac:dyDescent="0.35">
      <c r="B800" t="str">
        <f t="shared" si="924"/>
        <v>800 WCAR-S</v>
      </c>
      <c r="C800" t="s">
        <v>224</v>
      </c>
      <c r="D800" t="s">
        <v>762</v>
      </c>
      <c r="E800" s="8" t="str">
        <f t="shared" si="923"/>
        <v>800 WCAR-S</v>
      </c>
      <c r="G800" s="129" t="str">
        <f>G802&amp;":"</f>
        <v>Accounts receivable - (Primary label):</v>
      </c>
      <c r="H800" s="27"/>
      <c r="I800" s="78"/>
      <c r="J800" s="78"/>
      <c r="K800" s="118">
        <f ca="1">SUMIF($3:$3,K$2,800:800)</f>
        <v>9863.0136986301368</v>
      </c>
      <c r="L800" s="118">
        <f ca="1">SUMIF($3:$3,L$2,800:800)</f>
        <v>9863.0136986301368</v>
      </c>
      <c r="M800" s="118">
        <f ca="1">SUMIF($3:$3,M$2,800:800)</f>
        <v>9863.0136986301368</v>
      </c>
      <c r="N800" s="118">
        <f ca="1">SUMIF($3:$3,N$2,800:800)</f>
        <v>9863.0136986301368</v>
      </c>
      <c r="O800" s="118">
        <f ca="1">SUMIF($3:$3,O$2,800:800)</f>
        <v>9863.0136986301368</v>
      </c>
      <c r="P800" s="118">
        <f ca="1">SUMIF($3:$3,P$2,800:800)</f>
        <v>9863.0136986301368</v>
      </c>
      <c r="R800" s="33"/>
      <c r="S800" s="118" cm="1">
        <f t="array" aca="1" ref="S800" ca="1">MIN(S799/365*INDIRECT(S791),R800+INDIRECT(S791))</f>
        <v>821.91780821917803</v>
      </c>
      <c r="T800" s="118" cm="1">
        <f t="array" aca="1" ref="T800" ca="1">MIN(T799/365*INDIRECT(T791),S800+INDIRECT(T791))</f>
        <v>821.91780821917803</v>
      </c>
      <c r="U800" s="118" cm="1">
        <f t="array" aca="1" ref="U800" ca="1">MIN(U799/365*INDIRECT(U791),T800+INDIRECT(U791))</f>
        <v>821.91780821917803</v>
      </c>
      <c r="V800" s="118" cm="1">
        <f t="array" aca="1" ref="V800" ca="1">MIN(V799/365*INDIRECT(V791),U800+INDIRECT(V791))</f>
        <v>821.91780821917803</v>
      </c>
      <c r="W800" s="118" cm="1">
        <f t="array" aca="1" ref="W800" ca="1">MIN(W799/365*INDIRECT(W791),V800+INDIRECT(W791))</f>
        <v>821.91780821917803</v>
      </c>
      <c r="X800" s="118" cm="1">
        <f t="array" aca="1" ref="X800" ca="1">MIN(X799/365*INDIRECT(X791),W800+INDIRECT(X791))</f>
        <v>821.91780821917803</v>
      </c>
      <c r="Y800" s="118" cm="1">
        <f t="array" aca="1" ref="Y800" ca="1">MIN(Y799/365*INDIRECT(Y791),X800+INDIRECT(Y791))</f>
        <v>821.91780821917803</v>
      </c>
      <c r="Z800" s="118" cm="1">
        <f t="array" aca="1" ref="Z800" ca="1">MIN(Z799/365*INDIRECT(Z791),Y800+INDIRECT(Z791))</f>
        <v>821.91780821917803</v>
      </c>
      <c r="AA800" s="118" cm="1">
        <f t="array" aca="1" ref="AA800" ca="1">MIN(AA799/365*INDIRECT(AA791),Z800+INDIRECT(AA791))</f>
        <v>821.91780821917803</v>
      </c>
      <c r="AB800" s="118" cm="1">
        <f t="array" aca="1" ref="AB800" ca="1">MIN(AB799/365*INDIRECT(AB791),AA800+INDIRECT(AB791))</f>
        <v>821.91780821917803</v>
      </c>
      <c r="AC800" s="118" cm="1">
        <f t="array" aca="1" ref="AC800" ca="1">MIN(AC799/365*INDIRECT(AC791),AB800+INDIRECT(AC791))</f>
        <v>821.91780821917803</v>
      </c>
      <c r="AD800" s="118" cm="1">
        <f t="array" aca="1" ref="AD800" ca="1">MIN(AD799/365*INDIRECT(AD791),AC800+INDIRECT(AD791))</f>
        <v>821.91780821917803</v>
      </c>
      <c r="AE800" s="118" cm="1">
        <f t="array" aca="1" ref="AE800" ca="1">MIN(AE799/365*INDIRECT(AE791),AD800+INDIRECT(AE791))</f>
        <v>821.91780821917803</v>
      </c>
      <c r="AF800" s="118" cm="1">
        <f t="array" aca="1" ref="AF800" ca="1">MIN(AF799/365*INDIRECT(AF791),AE800+INDIRECT(AF791))</f>
        <v>821.91780821917803</v>
      </c>
      <c r="AG800" s="118" cm="1">
        <f t="array" aca="1" ref="AG800" ca="1">MIN(AG799/365*INDIRECT(AG791),AF800+INDIRECT(AG791))</f>
        <v>821.91780821917803</v>
      </c>
      <c r="AH800" s="118" cm="1">
        <f t="array" aca="1" ref="AH800" ca="1">MIN(AH799/365*INDIRECT(AH791),AG800+INDIRECT(AH791))</f>
        <v>821.91780821917803</v>
      </c>
      <c r="AI800" s="118" cm="1">
        <f t="array" aca="1" ref="AI800" ca="1">MIN(AI799/365*INDIRECT(AI791),AH800+INDIRECT(AI791))</f>
        <v>821.91780821917803</v>
      </c>
      <c r="AJ800" s="118" cm="1">
        <f t="array" aca="1" ref="AJ800" ca="1">MIN(AJ799/365*INDIRECT(AJ791),AI800+INDIRECT(AJ791))</f>
        <v>821.91780821917803</v>
      </c>
      <c r="AK800" s="118" cm="1">
        <f t="array" aca="1" ref="AK800" ca="1">MIN(AK799/365*INDIRECT(AK791),AJ800+INDIRECT(AK791))</f>
        <v>821.91780821917803</v>
      </c>
      <c r="AL800" s="118" cm="1">
        <f t="array" aca="1" ref="AL800" ca="1">MIN(AL799/365*INDIRECT(AL791),AK800+INDIRECT(AL791))</f>
        <v>821.91780821917803</v>
      </c>
      <c r="AM800" s="118" cm="1">
        <f t="array" aca="1" ref="AM800" ca="1">MIN(AM799/365*INDIRECT(AM791),AL800+INDIRECT(AM791))</f>
        <v>821.91780821917803</v>
      </c>
      <c r="AN800" s="118" cm="1">
        <f t="array" aca="1" ref="AN800" ca="1">MIN(AN799/365*INDIRECT(AN791),AM800+INDIRECT(AN791))</f>
        <v>821.91780821917803</v>
      </c>
      <c r="AO800" s="118" cm="1">
        <f t="array" aca="1" ref="AO800" ca="1">MIN(AO799/365*INDIRECT(AO791),AN800+INDIRECT(AO791))</f>
        <v>821.91780821917803</v>
      </c>
      <c r="AP800" s="118" cm="1">
        <f t="array" aca="1" ref="AP800" ca="1">MIN(AP799/365*INDIRECT(AP791),AO800+INDIRECT(AP791))</f>
        <v>821.91780821917803</v>
      </c>
      <c r="AQ800" s="118" cm="1">
        <f t="array" aca="1" ref="AQ800" ca="1">MIN(AQ799/365*INDIRECT(AQ791),AP800+INDIRECT(AQ791))</f>
        <v>821.91780821917803</v>
      </c>
      <c r="AR800" s="118" cm="1">
        <f t="array" aca="1" ref="AR800" ca="1">MIN(AR799/365*INDIRECT(AR791),AQ800+INDIRECT(AR791))</f>
        <v>821.91780821917803</v>
      </c>
      <c r="AS800" s="118" cm="1">
        <f t="array" aca="1" ref="AS800" ca="1">MIN(AS799/365*INDIRECT(AS791),AR800+INDIRECT(AS791))</f>
        <v>821.91780821917803</v>
      </c>
      <c r="AT800" s="118" cm="1">
        <f t="array" aca="1" ref="AT800" ca="1">MIN(AT799/365*INDIRECT(AT791),AS800+INDIRECT(AT791))</f>
        <v>821.91780821917803</v>
      </c>
      <c r="AU800" s="118" cm="1">
        <f t="array" aca="1" ref="AU800" ca="1">MIN(AU799/365*INDIRECT(AU791),AT800+INDIRECT(AU791))</f>
        <v>821.91780821917803</v>
      </c>
      <c r="AV800" s="118" cm="1">
        <f t="array" aca="1" ref="AV800" ca="1">MIN(AV799/365*INDIRECT(AV791),AU800+INDIRECT(AV791))</f>
        <v>821.91780821917803</v>
      </c>
      <c r="AW800" s="118" cm="1">
        <f t="array" aca="1" ref="AW800" ca="1">MIN(AW799/365*INDIRECT(AW791),AV800+INDIRECT(AW791))</f>
        <v>821.91780821917803</v>
      </c>
      <c r="AX800" s="118" cm="1">
        <f t="array" aca="1" ref="AX800" ca="1">MIN(AX799/365*INDIRECT(AX791),AW800+INDIRECT(AX791))</f>
        <v>821.91780821917803</v>
      </c>
      <c r="AY800" s="118" cm="1">
        <f t="array" aca="1" ref="AY800" ca="1">MIN(AY799/365*INDIRECT(AY791),AX800+INDIRECT(AY791))</f>
        <v>821.91780821917803</v>
      </c>
      <c r="AZ800" s="118" cm="1">
        <f t="array" aca="1" ref="AZ800" ca="1">MIN(AZ799/365*INDIRECT(AZ791),AY800+INDIRECT(AZ791))</f>
        <v>821.91780821917803</v>
      </c>
      <c r="BA800" s="118" cm="1">
        <f t="array" aca="1" ref="BA800" ca="1">MIN(BA799/365*INDIRECT(BA791),AZ800+INDIRECT(BA791))</f>
        <v>821.91780821917803</v>
      </c>
      <c r="BB800" s="118" cm="1">
        <f t="array" aca="1" ref="BB800" ca="1">MIN(BB799/365*INDIRECT(BB791),BA800+INDIRECT(BB791))</f>
        <v>821.91780821917803</v>
      </c>
      <c r="BC800" s="118" cm="1">
        <f t="array" aca="1" ref="BC800" ca="1">MIN(BC799/365*INDIRECT(BC791),BB800+INDIRECT(BC791))</f>
        <v>821.91780821917803</v>
      </c>
      <c r="BD800" s="118" cm="1">
        <f t="array" aca="1" ref="BD800" ca="1">MIN(BD799/365*INDIRECT(BD791),BC800+INDIRECT(BD791))</f>
        <v>821.91780821917803</v>
      </c>
      <c r="BE800" s="118" cm="1">
        <f t="array" aca="1" ref="BE800" ca="1">MIN(BE799/365*INDIRECT(BE791),BD800+INDIRECT(BE791))</f>
        <v>821.91780821917803</v>
      </c>
      <c r="BF800" s="118" cm="1">
        <f t="array" aca="1" ref="BF800" ca="1">MIN(BF799/365*INDIRECT(BF791),BE800+INDIRECT(BF791))</f>
        <v>821.91780821917803</v>
      </c>
      <c r="BG800" s="118" cm="1">
        <f t="array" aca="1" ref="BG800" ca="1">MIN(BG799/365*INDIRECT(BG791),BF800+INDIRECT(BG791))</f>
        <v>821.91780821917803</v>
      </c>
      <c r="BH800" s="118" cm="1">
        <f t="array" aca="1" ref="BH800" ca="1">MIN(BH799/365*INDIRECT(BH791),BG800+INDIRECT(BH791))</f>
        <v>821.91780821917803</v>
      </c>
      <c r="BI800" s="118" cm="1">
        <f t="array" aca="1" ref="BI800" ca="1">MIN(BI799/365*INDIRECT(BI791),BH800+INDIRECT(BI791))</f>
        <v>821.91780821917803</v>
      </c>
      <c r="BJ800" s="118" cm="1">
        <f t="array" aca="1" ref="BJ800" ca="1">MIN(BJ799/365*INDIRECT(BJ791),BI800+INDIRECT(BJ791))</f>
        <v>821.91780821917803</v>
      </c>
      <c r="BK800" s="118" cm="1">
        <f t="array" aca="1" ref="BK800" ca="1">MIN(BK799/365*INDIRECT(BK791),BJ800+INDIRECT(BK791))</f>
        <v>821.91780821917803</v>
      </c>
      <c r="BL800" s="118" cm="1">
        <f t="array" aca="1" ref="BL800" ca="1">MIN(BL799/365*INDIRECT(BL791),BK800+INDIRECT(BL791))</f>
        <v>821.91780821917803</v>
      </c>
      <c r="BM800" s="118" cm="1">
        <f t="array" aca="1" ref="BM800" ca="1">MIN(BM799/365*INDIRECT(BM791),BL800+INDIRECT(BM791))</f>
        <v>821.91780821917803</v>
      </c>
      <c r="BN800" s="118" cm="1">
        <f t="array" aca="1" ref="BN800" ca="1">MIN(BN799/365*INDIRECT(BN791),BM800+INDIRECT(BN791))</f>
        <v>821.91780821917803</v>
      </c>
      <c r="BO800" s="118" cm="1">
        <f t="array" aca="1" ref="BO800" ca="1">MIN(BO799/365*INDIRECT(BO791),BN800+INDIRECT(BO791))</f>
        <v>821.91780821917803</v>
      </c>
      <c r="BP800" s="118" cm="1">
        <f t="array" aca="1" ref="BP800" ca="1">MIN(BP799/365*INDIRECT(BP791),BO800+INDIRECT(BP791))</f>
        <v>821.91780821917803</v>
      </c>
      <c r="BQ800" s="118" cm="1">
        <f t="array" aca="1" ref="BQ800" ca="1">MIN(BQ799/365*INDIRECT(BQ791),BP800+INDIRECT(BQ791))</f>
        <v>821.91780821917803</v>
      </c>
      <c r="BR800" s="118" cm="1">
        <f t="array" aca="1" ref="BR800" ca="1">MIN(BR799/365*INDIRECT(BR791),BQ800+INDIRECT(BR791))</f>
        <v>821.91780821917803</v>
      </c>
      <c r="BS800" s="118" cm="1">
        <f t="array" aca="1" ref="BS800" ca="1">MIN(BS799/365*INDIRECT(BS791),BR800+INDIRECT(BS791))</f>
        <v>821.91780821917803</v>
      </c>
      <c r="BT800" s="118" cm="1">
        <f t="array" aca="1" ref="BT800" ca="1">MIN(BT799/365*INDIRECT(BT791),BS800+INDIRECT(BT791))</f>
        <v>821.91780821917803</v>
      </c>
      <c r="BU800" s="118" cm="1">
        <f t="array" aca="1" ref="BU800" ca="1">MIN(BU799/365*INDIRECT(BU791),BT800+INDIRECT(BU791))</f>
        <v>821.91780821917803</v>
      </c>
      <c r="BV800" s="118" cm="1">
        <f t="array" aca="1" ref="BV800" ca="1">MIN(BV799/365*INDIRECT(BV791),BU800+INDIRECT(BV791))</f>
        <v>821.91780821917803</v>
      </c>
      <c r="BW800" s="118" cm="1">
        <f t="array" aca="1" ref="BW800" ca="1">MIN(BW799/365*INDIRECT(BW791),BV800+INDIRECT(BW791))</f>
        <v>821.91780821917803</v>
      </c>
      <c r="BX800" s="118" cm="1">
        <f t="array" aca="1" ref="BX800" ca="1">MIN(BX799/365*INDIRECT(BX791),BW800+INDIRECT(BX791))</f>
        <v>821.91780821917803</v>
      </c>
      <c r="BY800" s="118" cm="1">
        <f t="array" aca="1" ref="BY800" ca="1">MIN(BY799/365*INDIRECT(BY791),BX800+INDIRECT(BY791))</f>
        <v>821.91780821917803</v>
      </c>
      <c r="BZ800" s="118" cm="1">
        <f t="array" aca="1" ref="BZ800" ca="1">MIN(BZ799/365*INDIRECT(BZ791),BY800+INDIRECT(BZ791))</f>
        <v>821.91780821917803</v>
      </c>
      <c r="CA800" s="118" cm="1">
        <f t="array" aca="1" ref="CA800" ca="1">MIN(CA799/365*INDIRECT(CA791),BZ800+INDIRECT(CA791))</f>
        <v>821.91780821917803</v>
      </c>
      <c r="CB800" s="118" cm="1">
        <f t="array" aca="1" ref="CB800" ca="1">MIN(CB799/365*INDIRECT(CB791),CA800+INDIRECT(CB791))</f>
        <v>821.91780821917803</v>
      </c>
      <c r="CC800" s="118" cm="1">
        <f t="array" aca="1" ref="CC800" ca="1">MIN(CC799/365*INDIRECT(CC791),CB800+INDIRECT(CC791))</f>
        <v>821.91780821917803</v>
      </c>
      <c r="CD800" s="118" cm="1">
        <f t="array" aca="1" ref="CD800" ca="1">MIN(CD799/365*INDIRECT(CD791),CC800+INDIRECT(CD791))</f>
        <v>821.91780821917803</v>
      </c>
      <c r="CE800" s="118" cm="1">
        <f t="array" aca="1" ref="CE800" ca="1">MIN(CE799/365*INDIRECT(CE791),CD800+INDIRECT(CE791))</f>
        <v>821.91780821917803</v>
      </c>
      <c r="CF800" s="118" cm="1">
        <f t="array" aca="1" ref="CF800" ca="1">MIN(CF799/365*INDIRECT(CF791),CE800+INDIRECT(CF791))</f>
        <v>821.91780821917803</v>
      </c>
      <c r="CG800" s="118" cm="1">
        <f t="array" aca="1" ref="CG800" ca="1">MIN(CG799/365*INDIRECT(CG791),CF800+INDIRECT(CG791))</f>
        <v>821.91780821917803</v>
      </c>
      <c r="CH800" s="118" cm="1">
        <f t="array" aca="1" ref="CH800" ca="1">MIN(CH799/365*INDIRECT(CH791),CG800+INDIRECT(CH791))</f>
        <v>821.91780821917803</v>
      </c>
      <c r="CI800" s="118" cm="1">
        <f t="array" aca="1" ref="CI800" ca="1">MIN(CI799/365*INDIRECT(CI791),CH800+INDIRECT(CI791))</f>
        <v>821.91780821917803</v>
      </c>
      <c r="CJ800" s="118" cm="1">
        <f t="array" aca="1" ref="CJ800" ca="1">MIN(CJ799/365*INDIRECT(CJ791),CI800+INDIRECT(CJ791))</f>
        <v>821.91780821917803</v>
      </c>
      <c r="CK800" s="118" cm="1">
        <f t="array" aca="1" ref="CK800" ca="1">MIN(CK799/365*INDIRECT(CK791),CJ800+INDIRECT(CK791))</f>
        <v>821.91780821917803</v>
      </c>
      <c r="CL800" s="118" cm="1">
        <f t="array" aca="1" ref="CL800" ca="1">MIN(CL799/365*INDIRECT(CL791),CK800+INDIRECT(CL791))</f>
        <v>821.91780821917803</v>
      </c>
      <c r="CN800" s="78"/>
      <c r="CO800" s="118" t="e" cm="1">
        <f t="array" aca="1" ref="CO800" ca="1">MIN(CO799/365*INDIRECT(CO791),CN800+INDIRECT(CO791))</f>
        <v>#N/A</v>
      </c>
      <c r="CP800" s="118" t="e" cm="1">
        <f t="array" aca="1" ref="CP800" ca="1">MIN(CP799/365*INDIRECT(CP791),CO800+INDIRECT(CP791))</f>
        <v>#N/A</v>
      </c>
      <c r="CQ800" s="118" t="e" cm="1">
        <f t="array" aca="1" ref="CQ800" ca="1">MIN(CQ799/365*INDIRECT(CQ791),CP800+INDIRECT(CQ791))</f>
        <v>#N/A</v>
      </c>
      <c r="CR800" s="118" t="e" cm="1">
        <f t="array" aca="1" ref="CR800" ca="1">MIN(CR799/365*INDIRECT(CR791),CQ800+INDIRECT(CR791))</f>
        <v>#N/A</v>
      </c>
      <c r="CS800" s="118" t="e" cm="1">
        <f t="array" aca="1" ref="CS800" ca="1">MIN(CS799/365*INDIRECT(CS791),CR800+INDIRECT(CS791))</f>
        <v>#N/A</v>
      </c>
      <c r="CT800" s="118" t="e" cm="1">
        <f t="array" aca="1" ref="CT800" ca="1">MIN(CT799/365*INDIRECT(CT791),CS800+INDIRECT(CT791))</f>
        <v>#N/A</v>
      </c>
      <c r="CU800" s="118" t="e" cm="1">
        <f t="array" aca="1" ref="CU800" ca="1">MIN(CU799/365*INDIRECT(CU791),CT800+INDIRECT(CU791))</f>
        <v>#N/A</v>
      </c>
      <c r="CV800" s="118" t="e" cm="1">
        <f t="array" aca="1" ref="CV800" ca="1">MIN(CV799/365*INDIRECT(CV791),CU800+INDIRECT(CV791))</f>
        <v>#N/A</v>
      </c>
      <c r="CW800" s="118" t="e" cm="1">
        <f t="array" aca="1" ref="CW800" ca="1">MIN(CW799/365*INDIRECT(CW791),CV800+INDIRECT(CW791))</f>
        <v>#N/A</v>
      </c>
      <c r="CX800" s="118" t="e" cm="1">
        <f t="array" aca="1" ref="CX800" ca="1">MIN(CX799/365*INDIRECT(CX791),CW800+INDIRECT(CX791))</f>
        <v>#N/A</v>
      </c>
      <c r="CY800" s="118" t="e" cm="1">
        <f t="array" aca="1" ref="CY800" ca="1">MIN(CY799/365*INDIRECT(CY791),CX800+INDIRECT(CY791))</f>
        <v>#N/A</v>
      </c>
      <c r="CZ800" s="118" t="e" cm="1">
        <f t="array" aca="1" ref="CZ800" ca="1">MIN(CZ799/365*INDIRECT(CZ791),CY800+INDIRECT(CZ791))</f>
        <v>#N/A</v>
      </c>
      <c r="DA800" s="118" t="e" cm="1">
        <f t="array" aca="1" ref="DA800" ca="1">MIN(DA799/365*INDIRECT(DA791),CZ800+INDIRECT(DA791))</f>
        <v>#N/A</v>
      </c>
      <c r="DB800" s="118" t="e" cm="1">
        <f t="array" aca="1" ref="DB800" ca="1">MIN(DB799/365*INDIRECT(DB791),DA800+INDIRECT(DB791))</f>
        <v>#N/A</v>
      </c>
      <c r="DC800" s="118" t="e" cm="1">
        <f t="array" aca="1" ref="DC800" ca="1">MIN(DC799/365*INDIRECT(DC791),DB800+INDIRECT(DC791))</f>
        <v>#N/A</v>
      </c>
      <c r="DD800" s="118" t="e" cm="1">
        <f t="array" aca="1" ref="DD800" ca="1">MIN(DD799/365*INDIRECT(DD791),DC800+INDIRECT(DD791))</f>
        <v>#N/A</v>
      </c>
      <c r="DE800" s="118" t="e" cm="1">
        <f t="array" aca="1" ref="DE800" ca="1">MIN(DE799/365*INDIRECT(DE791),DD800+INDIRECT(DE791))</f>
        <v>#N/A</v>
      </c>
      <c r="DF800" s="118" t="e" cm="1">
        <f t="array" aca="1" ref="DF800" ca="1">MIN(DF799/365*INDIRECT(DF791),DE800+INDIRECT(DF791))</f>
        <v>#N/A</v>
      </c>
      <c r="DG800" s="118" t="e" cm="1">
        <f t="array" aca="1" ref="DG800" ca="1">MIN(DG799/365*INDIRECT(DG791),DF800+INDIRECT(DG791))</f>
        <v>#N/A</v>
      </c>
      <c r="DH800" s="118" t="e" cm="1">
        <f t="array" aca="1" ref="DH800" ca="1">MIN(DH799/365*INDIRECT(DH791),DG800+INDIRECT(DH791))</f>
        <v>#N/A</v>
      </c>
      <c r="DI800" s="118" t="e" cm="1">
        <f t="array" aca="1" ref="DI800" ca="1">MIN(DI799/365*INDIRECT(DI791),DH800+INDIRECT(DI791))</f>
        <v>#N/A</v>
      </c>
      <c r="DJ800" s="118" t="e" cm="1">
        <f t="array" aca="1" ref="DJ800" ca="1">MIN(DJ799/365*INDIRECT(DJ791),DI800+INDIRECT(DJ791))</f>
        <v>#N/A</v>
      </c>
      <c r="DK800" s="118" t="e" cm="1">
        <f t="array" aca="1" ref="DK800" ca="1">MIN(DK799/365*INDIRECT(DK791),DJ800+INDIRECT(DK791))</f>
        <v>#N/A</v>
      </c>
      <c r="DL800" s="118" t="e" cm="1">
        <f t="array" aca="1" ref="DL800" ca="1">MIN(DL799/365*INDIRECT(DL791),DK800+INDIRECT(DL791))</f>
        <v>#N/A</v>
      </c>
    </row>
    <row r="801" spans="1:116" x14ac:dyDescent="0.35">
      <c r="B801" t="str">
        <f t="shared" si="924"/>
        <v>801 WCAR-S</v>
      </c>
      <c r="D801" t="s">
        <v>762</v>
      </c>
      <c r="E801" s="8" t="str">
        <f t="shared" si="923"/>
        <v>801 WCAR-S</v>
      </c>
      <c r="G801" s="145" t="s">
        <v>222</v>
      </c>
      <c r="H801" s="27"/>
      <c r="I801" s="78"/>
      <c r="J801" s="78"/>
      <c r="K801" s="33"/>
      <c r="L801" s="33"/>
      <c r="M801" s="33"/>
      <c r="N801" s="33"/>
      <c r="O801" s="33"/>
      <c r="P801" s="33"/>
      <c r="R801" s="33"/>
      <c r="S801" s="33"/>
      <c r="T801" s="33"/>
      <c r="U801" s="33"/>
      <c r="V801" s="33"/>
      <c r="W801" s="33"/>
      <c r="X801" s="33"/>
      <c r="Y801" s="33"/>
      <c r="Z801" s="33"/>
      <c r="AA801" s="33"/>
      <c r="AB801" s="33"/>
      <c r="AC801" s="33"/>
      <c r="AD801" s="33"/>
      <c r="AE801" s="33"/>
      <c r="AF801" s="33"/>
      <c r="AG801" s="33"/>
      <c r="AH801" s="33"/>
      <c r="AI801" s="33"/>
      <c r="AJ801" s="33"/>
      <c r="AK801" s="33"/>
      <c r="AL801" s="33"/>
      <c r="AM801" s="33"/>
      <c r="AN801" s="33"/>
      <c r="AO801" s="33"/>
      <c r="AP801" s="33"/>
      <c r="AQ801" s="33"/>
      <c r="AR801" s="33"/>
      <c r="AS801" s="33"/>
      <c r="AT801" s="33"/>
      <c r="AU801" s="33"/>
      <c r="AV801" s="33"/>
      <c r="AW801" s="33"/>
      <c r="AX801" s="33"/>
      <c r="AY801" s="33"/>
      <c r="AZ801" s="33"/>
      <c r="BA801" s="33"/>
      <c r="BB801" s="33"/>
      <c r="BC801" s="33"/>
      <c r="BD801" s="33"/>
      <c r="BE801" s="33"/>
      <c r="BF801" s="33"/>
      <c r="BG801" s="33"/>
      <c r="BH801" s="33"/>
      <c r="BI801" s="33"/>
      <c r="BJ801" s="33"/>
      <c r="BK801" s="33"/>
      <c r="BL801" s="33"/>
      <c r="BM801" s="33"/>
      <c r="BN801" s="33"/>
      <c r="BO801" s="33"/>
      <c r="BP801" s="33"/>
      <c r="BQ801" s="33"/>
      <c r="BR801" s="33"/>
      <c r="BS801" s="33"/>
      <c r="BT801" s="33"/>
      <c r="BU801" s="33"/>
      <c r="BV801" s="33"/>
      <c r="BW801" s="33"/>
      <c r="BX801" s="33"/>
      <c r="BY801" s="33"/>
      <c r="BZ801" s="33"/>
      <c r="CA801" s="33"/>
      <c r="CB801" s="33"/>
      <c r="CC801" s="33"/>
      <c r="CD801" s="33"/>
      <c r="CE801" s="33"/>
      <c r="CF801" s="33"/>
      <c r="CG801" s="33"/>
      <c r="CH801" s="33"/>
      <c r="CI801" s="33"/>
      <c r="CJ801" s="33"/>
      <c r="CK801" s="33"/>
      <c r="CL801" s="33"/>
      <c r="CN801" s="78"/>
      <c r="CO801" s="33"/>
      <c r="CP801" s="33"/>
      <c r="CQ801" s="33"/>
      <c r="CR801" s="33"/>
      <c r="CS801" s="33"/>
      <c r="CT801" s="33"/>
      <c r="CU801" s="33"/>
      <c r="CV801" s="33"/>
      <c r="CW801" s="33"/>
      <c r="CX801" s="33"/>
      <c r="CY801" s="33"/>
      <c r="CZ801" s="33"/>
      <c r="DA801" s="33"/>
      <c r="DB801" s="33"/>
      <c r="DC801" s="33"/>
      <c r="DD801" s="33"/>
      <c r="DE801" s="33"/>
      <c r="DF801" s="33"/>
      <c r="DG801" s="33"/>
      <c r="DH801" s="33"/>
      <c r="DI801" s="33"/>
      <c r="DJ801" s="33"/>
      <c r="DK801" s="33"/>
      <c r="DL801" s="33"/>
    </row>
    <row r="802" spans="1:116" x14ac:dyDescent="0.35">
      <c r="B802" t="str">
        <f t="shared" si="924"/>
        <v>802 WCAR-S</v>
      </c>
      <c r="C802" t="s">
        <v>234</v>
      </c>
      <c r="D802" t="s">
        <v>762</v>
      </c>
      <c r="E802" s="8" t="str">
        <f t="shared" si="923"/>
        <v>802 WCAR-S</v>
      </c>
      <c r="G802" s="126" t="str">
        <f>"Accounts receivable"&amp;" - "&amp;G806</f>
        <v>Accounts receivable - (Primary label)</v>
      </c>
      <c r="K802" s="33">
        <f ca="1">SUMIF($3:$3,K$2,802:802)</f>
        <v>-821.91780821917803</v>
      </c>
      <c r="L802" s="33">
        <f ca="1">SUMIF($3:$3,L$2,802:802)</f>
        <v>0</v>
      </c>
      <c r="M802" s="33">
        <f ca="1">SUMIF($3:$3,M$2,802:802)</f>
        <v>0</v>
      </c>
      <c r="N802" s="33">
        <f ca="1">SUMIF($3:$3,N$2,802:802)</f>
        <v>0</v>
      </c>
      <c r="O802" s="33">
        <f ca="1">SUMIF($3:$3,O$2,802:802)</f>
        <v>0</v>
      </c>
      <c r="P802" s="33">
        <f ca="1">SUMIF($3:$3,P$2,802:802)</f>
        <v>0</v>
      </c>
      <c r="R802" s="33"/>
      <c r="S802" s="33">
        <f t="shared" ref="S802:AX802" ca="1" si="925">R800-S800</f>
        <v>-821.91780821917803</v>
      </c>
      <c r="T802" s="33">
        <f t="shared" ca="1" si="925"/>
        <v>0</v>
      </c>
      <c r="U802" s="33">
        <f t="shared" ca="1" si="925"/>
        <v>0</v>
      </c>
      <c r="V802" s="33">
        <f t="shared" ca="1" si="925"/>
        <v>0</v>
      </c>
      <c r="W802" s="33">
        <f t="shared" ca="1" si="925"/>
        <v>0</v>
      </c>
      <c r="X802" s="33">
        <f t="shared" ca="1" si="925"/>
        <v>0</v>
      </c>
      <c r="Y802" s="33">
        <f t="shared" ca="1" si="925"/>
        <v>0</v>
      </c>
      <c r="Z802" s="33">
        <f t="shared" ca="1" si="925"/>
        <v>0</v>
      </c>
      <c r="AA802" s="33">
        <f t="shared" ca="1" si="925"/>
        <v>0</v>
      </c>
      <c r="AB802" s="33">
        <f t="shared" ca="1" si="925"/>
        <v>0</v>
      </c>
      <c r="AC802" s="33">
        <f t="shared" ca="1" si="925"/>
        <v>0</v>
      </c>
      <c r="AD802" s="33">
        <f t="shared" ca="1" si="925"/>
        <v>0</v>
      </c>
      <c r="AE802" s="33">
        <f t="shared" ca="1" si="925"/>
        <v>0</v>
      </c>
      <c r="AF802" s="33">
        <f t="shared" ca="1" si="925"/>
        <v>0</v>
      </c>
      <c r="AG802" s="33">
        <f t="shared" ca="1" si="925"/>
        <v>0</v>
      </c>
      <c r="AH802" s="33">
        <f t="shared" ca="1" si="925"/>
        <v>0</v>
      </c>
      <c r="AI802" s="33">
        <f t="shared" ca="1" si="925"/>
        <v>0</v>
      </c>
      <c r="AJ802" s="33">
        <f t="shared" ca="1" si="925"/>
        <v>0</v>
      </c>
      <c r="AK802" s="33">
        <f t="shared" ca="1" si="925"/>
        <v>0</v>
      </c>
      <c r="AL802" s="33">
        <f t="shared" ca="1" si="925"/>
        <v>0</v>
      </c>
      <c r="AM802" s="33">
        <f t="shared" ca="1" si="925"/>
        <v>0</v>
      </c>
      <c r="AN802" s="33">
        <f t="shared" ca="1" si="925"/>
        <v>0</v>
      </c>
      <c r="AO802" s="33">
        <f t="shared" ca="1" si="925"/>
        <v>0</v>
      </c>
      <c r="AP802" s="33">
        <f t="shared" ca="1" si="925"/>
        <v>0</v>
      </c>
      <c r="AQ802" s="33">
        <f t="shared" ca="1" si="925"/>
        <v>0</v>
      </c>
      <c r="AR802" s="33">
        <f t="shared" ca="1" si="925"/>
        <v>0</v>
      </c>
      <c r="AS802" s="33">
        <f t="shared" ca="1" si="925"/>
        <v>0</v>
      </c>
      <c r="AT802" s="33">
        <f t="shared" ca="1" si="925"/>
        <v>0</v>
      </c>
      <c r="AU802" s="33">
        <f t="shared" ca="1" si="925"/>
        <v>0</v>
      </c>
      <c r="AV802" s="33">
        <f t="shared" ca="1" si="925"/>
        <v>0</v>
      </c>
      <c r="AW802" s="33">
        <f t="shared" ca="1" si="925"/>
        <v>0</v>
      </c>
      <c r="AX802" s="33">
        <f t="shared" ca="1" si="925"/>
        <v>0</v>
      </c>
      <c r="AY802" s="33">
        <f t="shared" ref="AY802:CD802" ca="1" si="926">AX800-AY800</f>
        <v>0</v>
      </c>
      <c r="AZ802" s="33">
        <f t="shared" ca="1" si="926"/>
        <v>0</v>
      </c>
      <c r="BA802" s="33">
        <f t="shared" ca="1" si="926"/>
        <v>0</v>
      </c>
      <c r="BB802" s="33">
        <f t="shared" ca="1" si="926"/>
        <v>0</v>
      </c>
      <c r="BC802" s="33">
        <f t="shared" ca="1" si="926"/>
        <v>0</v>
      </c>
      <c r="BD802" s="33">
        <f t="shared" ca="1" si="926"/>
        <v>0</v>
      </c>
      <c r="BE802" s="33">
        <f t="shared" ca="1" si="926"/>
        <v>0</v>
      </c>
      <c r="BF802" s="33">
        <f t="shared" ca="1" si="926"/>
        <v>0</v>
      </c>
      <c r="BG802" s="33">
        <f t="shared" ca="1" si="926"/>
        <v>0</v>
      </c>
      <c r="BH802" s="33">
        <f t="shared" ca="1" si="926"/>
        <v>0</v>
      </c>
      <c r="BI802" s="33">
        <f t="shared" ca="1" si="926"/>
        <v>0</v>
      </c>
      <c r="BJ802" s="33">
        <f t="shared" ca="1" si="926"/>
        <v>0</v>
      </c>
      <c r="BK802" s="33">
        <f t="shared" ca="1" si="926"/>
        <v>0</v>
      </c>
      <c r="BL802" s="33">
        <f t="shared" ca="1" si="926"/>
        <v>0</v>
      </c>
      <c r="BM802" s="33">
        <f t="shared" ca="1" si="926"/>
        <v>0</v>
      </c>
      <c r="BN802" s="33">
        <f t="shared" ca="1" si="926"/>
        <v>0</v>
      </c>
      <c r="BO802" s="33">
        <f t="shared" ca="1" si="926"/>
        <v>0</v>
      </c>
      <c r="BP802" s="33">
        <f t="shared" ca="1" si="926"/>
        <v>0</v>
      </c>
      <c r="BQ802" s="33">
        <f t="shared" ca="1" si="926"/>
        <v>0</v>
      </c>
      <c r="BR802" s="33">
        <f t="shared" ca="1" si="926"/>
        <v>0</v>
      </c>
      <c r="BS802" s="33">
        <f t="shared" ca="1" si="926"/>
        <v>0</v>
      </c>
      <c r="BT802" s="33">
        <f t="shared" ca="1" si="926"/>
        <v>0</v>
      </c>
      <c r="BU802" s="33">
        <f t="shared" ca="1" si="926"/>
        <v>0</v>
      </c>
      <c r="BV802" s="33">
        <f t="shared" ca="1" si="926"/>
        <v>0</v>
      </c>
      <c r="BW802" s="33">
        <f t="shared" ca="1" si="926"/>
        <v>0</v>
      </c>
      <c r="BX802" s="33">
        <f t="shared" ca="1" si="926"/>
        <v>0</v>
      </c>
      <c r="BY802" s="33">
        <f t="shared" ca="1" si="926"/>
        <v>0</v>
      </c>
      <c r="BZ802" s="33">
        <f t="shared" ca="1" si="926"/>
        <v>0</v>
      </c>
      <c r="CA802" s="33">
        <f t="shared" ca="1" si="926"/>
        <v>0</v>
      </c>
      <c r="CB802" s="33">
        <f t="shared" ca="1" si="926"/>
        <v>0</v>
      </c>
      <c r="CC802" s="33">
        <f t="shared" ca="1" si="926"/>
        <v>0</v>
      </c>
      <c r="CD802" s="33">
        <f t="shared" ca="1" si="926"/>
        <v>0</v>
      </c>
      <c r="CE802" s="33">
        <f t="shared" ref="CE802:CL802" ca="1" si="927">CD800-CE800</f>
        <v>0</v>
      </c>
      <c r="CF802" s="33">
        <f t="shared" ca="1" si="927"/>
        <v>0</v>
      </c>
      <c r="CG802" s="33">
        <f t="shared" ca="1" si="927"/>
        <v>0</v>
      </c>
      <c r="CH802" s="33">
        <f t="shared" ca="1" si="927"/>
        <v>0</v>
      </c>
      <c r="CI802" s="33">
        <f t="shared" ca="1" si="927"/>
        <v>0</v>
      </c>
      <c r="CJ802" s="33">
        <f t="shared" ca="1" si="927"/>
        <v>0</v>
      </c>
      <c r="CK802" s="33">
        <f t="shared" ca="1" si="927"/>
        <v>0</v>
      </c>
      <c r="CL802" s="33">
        <f t="shared" ca="1" si="927"/>
        <v>0</v>
      </c>
      <c r="CO802" s="33" t="e">
        <f t="shared" ref="CO802:DL802" ca="1" si="928">CN800-CO800</f>
        <v>#N/A</v>
      </c>
      <c r="CP802" s="33" t="e">
        <f t="shared" ca="1" si="928"/>
        <v>#N/A</v>
      </c>
      <c r="CQ802" s="33" t="e">
        <f t="shared" ca="1" si="928"/>
        <v>#N/A</v>
      </c>
      <c r="CR802" s="33" t="e">
        <f t="shared" ca="1" si="928"/>
        <v>#N/A</v>
      </c>
      <c r="CS802" s="33" t="e">
        <f t="shared" ca="1" si="928"/>
        <v>#N/A</v>
      </c>
      <c r="CT802" s="33" t="e">
        <f t="shared" ca="1" si="928"/>
        <v>#N/A</v>
      </c>
      <c r="CU802" s="33" t="e">
        <f t="shared" ca="1" si="928"/>
        <v>#N/A</v>
      </c>
      <c r="CV802" s="33" t="e">
        <f t="shared" ca="1" si="928"/>
        <v>#N/A</v>
      </c>
      <c r="CW802" s="33" t="e">
        <f t="shared" ca="1" si="928"/>
        <v>#N/A</v>
      </c>
      <c r="CX802" s="33" t="e">
        <f t="shared" ca="1" si="928"/>
        <v>#N/A</v>
      </c>
      <c r="CY802" s="33" t="e">
        <f t="shared" ca="1" si="928"/>
        <v>#N/A</v>
      </c>
      <c r="CZ802" s="33" t="e">
        <f t="shared" ca="1" si="928"/>
        <v>#N/A</v>
      </c>
      <c r="DA802" s="33" t="e">
        <f t="shared" ca="1" si="928"/>
        <v>#N/A</v>
      </c>
      <c r="DB802" s="33" t="e">
        <f t="shared" ca="1" si="928"/>
        <v>#N/A</v>
      </c>
      <c r="DC802" s="33" t="e">
        <f t="shared" ca="1" si="928"/>
        <v>#N/A</v>
      </c>
      <c r="DD802" s="33" t="e">
        <f t="shared" ca="1" si="928"/>
        <v>#N/A</v>
      </c>
      <c r="DE802" s="33" t="e">
        <f t="shared" ca="1" si="928"/>
        <v>#N/A</v>
      </c>
      <c r="DF802" s="33" t="e">
        <f t="shared" ca="1" si="928"/>
        <v>#N/A</v>
      </c>
      <c r="DG802" s="33" t="e">
        <f t="shared" ca="1" si="928"/>
        <v>#N/A</v>
      </c>
      <c r="DH802" s="33" t="e">
        <f t="shared" ca="1" si="928"/>
        <v>#N/A</v>
      </c>
      <c r="DI802" s="33" t="e">
        <f t="shared" ca="1" si="928"/>
        <v>#N/A</v>
      </c>
      <c r="DJ802" s="33" t="e">
        <f t="shared" ca="1" si="928"/>
        <v>#N/A</v>
      </c>
      <c r="DK802" s="33" t="e">
        <f t="shared" ca="1" si="928"/>
        <v>#N/A</v>
      </c>
      <c r="DL802" s="33" t="e">
        <f t="shared" ca="1" si="928"/>
        <v>#N/A</v>
      </c>
    </row>
    <row r="803" spans="1:116" x14ac:dyDescent="0.35">
      <c r="B803" t="str">
        <f t="shared" si="924"/>
        <v>803 WCAR-S</v>
      </c>
      <c r="D803" t="s">
        <v>762</v>
      </c>
      <c r="E803" s="8" t="str">
        <f t="shared" si="923"/>
        <v>803 WCAR-S</v>
      </c>
      <c r="G803" s="126"/>
      <c r="K803" s="53"/>
      <c r="L803" s="53"/>
      <c r="M803" s="53"/>
      <c r="N803" s="53"/>
      <c r="O803" s="53"/>
      <c r="P803" s="53"/>
      <c r="R803" s="24"/>
      <c r="S803" s="24"/>
      <c r="T803" s="24"/>
      <c r="U803" s="24"/>
      <c r="V803" s="24"/>
      <c r="W803" s="24"/>
      <c r="X803" s="24"/>
      <c r="Y803" s="24"/>
      <c r="Z803" s="24"/>
      <c r="AA803" s="24"/>
      <c r="AB803" s="24"/>
      <c r="AC803" s="24"/>
      <c r="AD803" s="24"/>
      <c r="AE803" s="24"/>
      <c r="AF803" s="24"/>
      <c r="AG803" s="24"/>
      <c r="AH803" s="24"/>
      <c r="AI803" s="24"/>
      <c r="AJ803" s="24"/>
      <c r="AK803" s="24"/>
      <c r="AL803" s="24"/>
      <c r="AM803" s="24"/>
      <c r="AN803" s="24"/>
      <c r="AO803" s="24"/>
      <c r="AP803" s="24"/>
      <c r="AQ803" s="24"/>
      <c r="AR803" s="24"/>
      <c r="AS803" s="24"/>
      <c r="AT803" s="24"/>
      <c r="AU803" s="24"/>
      <c r="AV803" s="24"/>
      <c r="AW803" s="24"/>
      <c r="AX803" s="24"/>
      <c r="AY803" s="24"/>
      <c r="AZ803" s="24"/>
      <c r="BA803" s="24"/>
      <c r="BB803" s="24"/>
      <c r="BC803" s="24"/>
      <c r="BD803" s="24"/>
      <c r="BE803" s="24"/>
      <c r="BF803" s="24"/>
      <c r="BG803" s="24"/>
      <c r="BH803" s="24"/>
      <c r="BI803" s="24"/>
      <c r="BJ803" s="24"/>
      <c r="BK803" s="24"/>
      <c r="BL803" s="24"/>
      <c r="BM803" s="24"/>
      <c r="BN803" s="24"/>
      <c r="BO803" s="24"/>
      <c r="BP803" s="24"/>
      <c r="BQ803" s="24"/>
      <c r="BR803" s="24"/>
      <c r="BS803" s="24"/>
      <c r="BT803" s="24"/>
      <c r="BU803" s="24"/>
      <c r="BV803" s="24"/>
      <c r="BW803" s="24"/>
      <c r="BX803" s="24"/>
      <c r="BY803" s="24"/>
      <c r="BZ803" s="24"/>
      <c r="CA803" s="24"/>
      <c r="CB803" s="24"/>
      <c r="CC803" s="24"/>
      <c r="CD803" s="24"/>
      <c r="CE803" s="24"/>
      <c r="CF803" s="24"/>
      <c r="CG803" s="24"/>
      <c r="CH803" s="24"/>
      <c r="CI803" s="24"/>
      <c r="CJ803" s="24"/>
      <c r="CK803" s="24"/>
      <c r="CL803" s="24"/>
      <c r="CO803" s="24"/>
      <c r="CP803" s="24"/>
      <c r="CQ803" s="24"/>
      <c r="CR803" s="24"/>
      <c r="CS803" s="24"/>
      <c r="CT803" s="24"/>
      <c r="CU803" s="24"/>
      <c r="CV803" s="24"/>
      <c r="CW803" s="24"/>
      <c r="CX803" s="24"/>
      <c r="CY803" s="24"/>
      <c r="CZ803" s="24"/>
      <c r="DA803" s="24"/>
      <c r="DB803" s="24"/>
      <c r="DC803" s="24"/>
      <c r="DD803" s="24"/>
      <c r="DE803" s="24"/>
      <c r="DF803" s="24"/>
      <c r="DG803" s="24"/>
      <c r="DH803" s="24"/>
      <c r="DI803" s="24"/>
      <c r="DJ803" s="24"/>
      <c r="DK803" s="24"/>
      <c r="DL803" s="24"/>
    </row>
    <row r="804" spans="1:116" x14ac:dyDescent="0.35">
      <c r="B804" t="s">
        <v>332</v>
      </c>
      <c r="D804" t="s">
        <v>762</v>
      </c>
      <c r="E804" s="8" t="str">
        <f t="shared" si="923"/>
        <v>804 WCAR-S</v>
      </c>
      <c r="G804" s="126" t="str">
        <f>"Change in "&amp;G802</f>
        <v>Change in Accounts receivable - (Primary label)</v>
      </c>
      <c r="K804" s="53"/>
      <c r="L804" s="53"/>
      <c r="M804" s="53"/>
      <c r="N804" s="53"/>
      <c r="O804" s="53"/>
      <c r="P804" s="53"/>
      <c r="R804" s="24"/>
      <c r="S804" s="24"/>
      <c r="T804" s="24"/>
      <c r="U804" s="24"/>
      <c r="V804" s="24"/>
      <c r="W804" s="24"/>
      <c r="X804" s="24"/>
      <c r="Y804" s="24"/>
      <c r="Z804" s="24"/>
      <c r="AA804" s="24"/>
      <c r="AB804" s="24"/>
      <c r="AC804" s="24"/>
      <c r="AD804" s="24"/>
      <c r="AE804" s="24"/>
      <c r="AF804" s="24"/>
      <c r="AG804" s="24"/>
      <c r="AH804" s="24"/>
      <c r="AI804" s="24"/>
      <c r="AJ804" s="24"/>
      <c r="AK804" s="24"/>
      <c r="AL804" s="24"/>
      <c r="AM804" s="24"/>
      <c r="AN804" s="24"/>
      <c r="AO804" s="24"/>
      <c r="AP804" s="24"/>
      <c r="AQ804" s="24"/>
      <c r="AR804" s="24"/>
      <c r="AS804" s="24"/>
      <c r="AT804" s="24"/>
      <c r="AU804" s="24"/>
      <c r="AV804" s="24"/>
      <c r="AW804" s="24"/>
      <c r="AX804" s="24"/>
      <c r="AY804" s="24"/>
      <c r="AZ804" s="24"/>
      <c r="BA804" s="24"/>
      <c r="BB804" s="24"/>
      <c r="BC804" s="24"/>
      <c r="BD804" s="24"/>
      <c r="BE804" s="24"/>
      <c r="BF804" s="24"/>
      <c r="BG804" s="24"/>
      <c r="BH804" s="24"/>
      <c r="BI804" s="24"/>
      <c r="BJ804" s="24"/>
      <c r="BK804" s="24"/>
      <c r="BL804" s="24"/>
      <c r="BM804" s="24"/>
      <c r="BN804" s="24"/>
      <c r="BO804" s="24"/>
      <c r="BP804" s="24"/>
      <c r="BQ804" s="24"/>
      <c r="BR804" s="24"/>
      <c r="BS804" s="24"/>
      <c r="BT804" s="24"/>
      <c r="BU804" s="24"/>
      <c r="BV804" s="24"/>
      <c r="BW804" s="24"/>
      <c r="BX804" s="24"/>
      <c r="BY804" s="24"/>
      <c r="BZ804" s="24"/>
      <c r="CA804" s="24"/>
      <c r="CB804" s="24"/>
      <c r="CC804" s="24"/>
      <c r="CD804" s="24"/>
      <c r="CE804" s="24"/>
      <c r="CF804" s="24"/>
      <c r="CG804" s="24"/>
      <c r="CH804" s="24"/>
      <c r="CI804" s="24"/>
      <c r="CJ804" s="24"/>
      <c r="CK804" s="24"/>
      <c r="CL804" s="24"/>
      <c r="CO804" s="24"/>
      <c r="CP804" s="24"/>
      <c r="CQ804" s="24"/>
      <c r="CR804" s="24"/>
      <c r="CS804" s="24"/>
      <c r="CT804" s="24"/>
      <c r="CU804" s="24"/>
      <c r="CV804" s="24"/>
      <c r="CW804" s="24"/>
      <c r="CX804" s="24"/>
      <c r="CY804" s="24"/>
      <c r="CZ804" s="24"/>
      <c r="DA804" s="24"/>
      <c r="DB804" s="24"/>
      <c r="DC804" s="24"/>
      <c r="DD804" s="24"/>
      <c r="DE804" s="24"/>
      <c r="DF804" s="24"/>
      <c r="DG804" s="24"/>
      <c r="DH804" s="24"/>
      <c r="DI804" s="24"/>
      <c r="DJ804" s="24"/>
      <c r="DK804" s="24"/>
      <c r="DL804" s="24"/>
    </row>
    <row r="805" spans="1:116" x14ac:dyDescent="0.35">
      <c r="B805" t="s">
        <v>332</v>
      </c>
      <c r="D805" t="s">
        <v>762</v>
      </c>
      <c r="E805" s="8" t="str">
        <f>ROW()&amp;" "&amp;D805</f>
        <v>805 WCAR-S</v>
      </c>
      <c r="G805" s="125"/>
      <c r="K805" s="53"/>
      <c r="L805" s="53"/>
      <c r="M805" s="53"/>
      <c r="N805" s="53"/>
      <c r="O805" s="53"/>
      <c r="P805" s="53"/>
      <c r="R805" s="24"/>
      <c r="S805" s="24"/>
      <c r="T805" s="24"/>
      <c r="U805" s="24"/>
      <c r="V805" s="24"/>
      <c r="W805" s="24"/>
      <c r="X805" s="24"/>
      <c r="Y805" s="24"/>
      <c r="Z805" s="24"/>
      <c r="AA805" s="24"/>
      <c r="AB805" s="24"/>
      <c r="AC805" s="24"/>
      <c r="AD805" s="24"/>
      <c r="AE805" s="24"/>
      <c r="AF805" s="24"/>
      <c r="AG805" s="24"/>
      <c r="AH805" s="24"/>
      <c r="AI805" s="24"/>
      <c r="AJ805" s="24"/>
      <c r="AK805" s="24"/>
      <c r="AL805" s="24"/>
      <c r="AM805" s="24"/>
      <c r="AN805" s="24"/>
      <c r="AO805" s="24"/>
      <c r="AP805" s="24"/>
      <c r="AQ805" s="24"/>
      <c r="AR805" s="24"/>
      <c r="AS805" s="24"/>
      <c r="AT805" s="24"/>
      <c r="AU805" s="24"/>
      <c r="AV805" s="24"/>
      <c r="AW805" s="24"/>
      <c r="AX805" s="24"/>
      <c r="AY805" s="24"/>
      <c r="AZ805" s="24"/>
      <c r="BA805" s="24"/>
      <c r="BB805" s="24"/>
      <c r="BC805" s="24"/>
      <c r="BD805" s="24"/>
      <c r="BE805" s="24"/>
      <c r="BF805" s="24"/>
      <c r="BG805" s="24"/>
      <c r="BH805" s="24"/>
      <c r="BI805" s="24"/>
      <c r="BJ805" s="24"/>
      <c r="BK805" s="24"/>
      <c r="BL805" s="24"/>
      <c r="BM805" s="24"/>
      <c r="BN805" s="24"/>
      <c r="BO805" s="24"/>
      <c r="BP805" s="24"/>
      <c r="BQ805" s="24"/>
      <c r="BR805" s="24"/>
      <c r="BS805" s="24"/>
      <c r="BT805" s="24"/>
      <c r="BU805" s="24"/>
      <c r="BV805" s="24"/>
      <c r="BW805" s="24"/>
      <c r="BX805" s="24"/>
      <c r="BY805" s="24"/>
      <c r="BZ805" s="24"/>
      <c r="CA805" s="24"/>
      <c r="CB805" s="24"/>
      <c r="CC805" s="24"/>
      <c r="CD805" s="24"/>
      <c r="CE805" s="24"/>
      <c r="CF805" s="24"/>
      <c r="CG805" s="24"/>
      <c r="CH805" s="24"/>
      <c r="CI805" s="24"/>
      <c r="CJ805" s="24"/>
      <c r="CK805" s="24"/>
      <c r="CL805" s="24"/>
      <c r="CO805" s="24"/>
      <c r="CP805" s="24"/>
      <c r="CQ805" s="24"/>
      <c r="CR805" s="24"/>
      <c r="CS805" s="24"/>
      <c r="CT805" s="24"/>
      <c r="CU805" s="24"/>
      <c r="CV805" s="24"/>
      <c r="CW805" s="24"/>
      <c r="CX805" s="24"/>
      <c r="CY805" s="24"/>
      <c r="CZ805" s="24"/>
      <c r="DA805" s="24"/>
      <c r="DB805" s="24"/>
      <c r="DC805" s="24"/>
      <c r="DD805" s="24"/>
      <c r="DE805" s="24"/>
      <c r="DF805" s="24"/>
      <c r="DG805" s="24"/>
      <c r="DH805" s="24"/>
      <c r="DI805" s="24"/>
      <c r="DJ805" s="24"/>
      <c r="DK805" s="24"/>
      <c r="DL805" s="24"/>
    </row>
    <row r="806" spans="1:116" x14ac:dyDescent="0.35">
      <c r="B806" t="s">
        <v>332</v>
      </c>
      <c r="D806" t="s">
        <v>762</v>
      </c>
      <c r="E806" s="8" t="str">
        <f t="shared" ref="E806:E828" si="929">ROW()&amp;" "&amp;D806</f>
        <v>806 WCAR-S</v>
      </c>
      <c r="G806" s="136" t="str">
        <f>G791</f>
        <v>(Primary label)</v>
      </c>
      <c r="K806" s="53"/>
      <c r="L806" s="53"/>
      <c r="M806" s="53"/>
      <c r="N806" s="53"/>
      <c r="O806" s="53"/>
      <c r="P806" s="53"/>
      <c r="R806" s="24"/>
      <c r="S806" s="179" t="str">
        <f t="shared" ref="S806:AX806" si="930">S791</f>
        <v>S$16</v>
      </c>
      <c r="T806" s="179" t="str">
        <f t="shared" si="930"/>
        <v>T$16</v>
      </c>
      <c r="U806" s="179" t="str">
        <f t="shared" si="930"/>
        <v>U$16</v>
      </c>
      <c r="V806" s="179" t="str">
        <f t="shared" si="930"/>
        <v>V$16</v>
      </c>
      <c r="W806" s="179" t="str">
        <f t="shared" si="930"/>
        <v>W$16</v>
      </c>
      <c r="X806" s="179" t="str">
        <f t="shared" si="930"/>
        <v>X$16</v>
      </c>
      <c r="Y806" s="179" t="str">
        <f t="shared" si="930"/>
        <v>Y$16</v>
      </c>
      <c r="Z806" s="179" t="str">
        <f t="shared" si="930"/>
        <v>Z$16</v>
      </c>
      <c r="AA806" s="179" t="str">
        <f t="shared" si="930"/>
        <v>AA$16</v>
      </c>
      <c r="AB806" s="179" t="str">
        <f t="shared" si="930"/>
        <v>AB$16</v>
      </c>
      <c r="AC806" s="179" t="str">
        <f t="shared" si="930"/>
        <v>AC$16</v>
      </c>
      <c r="AD806" s="179" t="str">
        <f t="shared" si="930"/>
        <v>AD$16</v>
      </c>
      <c r="AE806" s="179" t="str">
        <f t="shared" si="930"/>
        <v>AE$16</v>
      </c>
      <c r="AF806" s="179" t="str">
        <f t="shared" si="930"/>
        <v>AF$16</v>
      </c>
      <c r="AG806" s="179" t="str">
        <f t="shared" si="930"/>
        <v>AG$16</v>
      </c>
      <c r="AH806" s="179" t="str">
        <f t="shared" si="930"/>
        <v>AH$16</v>
      </c>
      <c r="AI806" s="179" t="str">
        <f t="shared" si="930"/>
        <v>AI$16</v>
      </c>
      <c r="AJ806" s="179" t="str">
        <f t="shared" si="930"/>
        <v>AJ$16</v>
      </c>
      <c r="AK806" s="179" t="str">
        <f t="shared" si="930"/>
        <v>AK$16</v>
      </c>
      <c r="AL806" s="179" t="str">
        <f t="shared" si="930"/>
        <v>AL$16</v>
      </c>
      <c r="AM806" s="179" t="str">
        <f t="shared" si="930"/>
        <v>AM$16</v>
      </c>
      <c r="AN806" s="179" t="str">
        <f t="shared" si="930"/>
        <v>AN$16</v>
      </c>
      <c r="AO806" s="179" t="str">
        <f t="shared" si="930"/>
        <v>AO$16</v>
      </c>
      <c r="AP806" s="179" t="str">
        <f t="shared" si="930"/>
        <v>AP$16</v>
      </c>
      <c r="AQ806" s="179" t="str">
        <f t="shared" si="930"/>
        <v>AQ$16</v>
      </c>
      <c r="AR806" s="179" t="str">
        <f t="shared" si="930"/>
        <v>AR$16</v>
      </c>
      <c r="AS806" s="179" t="str">
        <f t="shared" si="930"/>
        <v>AS$16</v>
      </c>
      <c r="AT806" s="179" t="str">
        <f t="shared" si="930"/>
        <v>AT$16</v>
      </c>
      <c r="AU806" s="179" t="str">
        <f t="shared" si="930"/>
        <v>AU$16</v>
      </c>
      <c r="AV806" s="179" t="str">
        <f t="shared" si="930"/>
        <v>AV$16</v>
      </c>
      <c r="AW806" s="179" t="str">
        <f t="shared" si="930"/>
        <v>AW$16</v>
      </c>
      <c r="AX806" s="179" t="str">
        <f t="shared" si="930"/>
        <v>AX$16</v>
      </c>
      <c r="AY806" s="179" t="str">
        <f t="shared" ref="AY806:CD806" si="931">AY791</f>
        <v>AY$16</v>
      </c>
      <c r="AZ806" s="179" t="str">
        <f t="shared" si="931"/>
        <v>AZ$16</v>
      </c>
      <c r="BA806" s="179" t="str">
        <f t="shared" si="931"/>
        <v>BA$16</v>
      </c>
      <c r="BB806" s="179" t="str">
        <f t="shared" si="931"/>
        <v>BB$16</v>
      </c>
      <c r="BC806" s="179" t="str">
        <f t="shared" si="931"/>
        <v>BC$16</v>
      </c>
      <c r="BD806" s="179" t="str">
        <f t="shared" si="931"/>
        <v>BD$16</v>
      </c>
      <c r="BE806" s="179" t="str">
        <f t="shared" si="931"/>
        <v>BE$16</v>
      </c>
      <c r="BF806" s="179" t="str">
        <f t="shared" si="931"/>
        <v>BF$16</v>
      </c>
      <c r="BG806" s="179" t="str">
        <f t="shared" si="931"/>
        <v>BG$16</v>
      </c>
      <c r="BH806" s="179" t="str">
        <f t="shared" si="931"/>
        <v>BH$16</v>
      </c>
      <c r="BI806" s="179" t="str">
        <f t="shared" si="931"/>
        <v>BI$16</v>
      </c>
      <c r="BJ806" s="179" t="str">
        <f t="shared" si="931"/>
        <v>BJ$16</v>
      </c>
      <c r="BK806" s="179" t="str">
        <f t="shared" si="931"/>
        <v>BK$16</v>
      </c>
      <c r="BL806" s="179" t="str">
        <f t="shared" si="931"/>
        <v>BL$16</v>
      </c>
      <c r="BM806" s="179" t="str">
        <f t="shared" si="931"/>
        <v>BM$16</v>
      </c>
      <c r="BN806" s="179" t="str">
        <f t="shared" si="931"/>
        <v>BN$16</v>
      </c>
      <c r="BO806" s="179" t="str">
        <f t="shared" si="931"/>
        <v>BO$16</v>
      </c>
      <c r="BP806" s="179" t="str">
        <f t="shared" si="931"/>
        <v>BP$16</v>
      </c>
      <c r="BQ806" s="179" t="str">
        <f t="shared" si="931"/>
        <v>BQ$16</v>
      </c>
      <c r="BR806" s="179" t="str">
        <f t="shared" si="931"/>
        <v>BR$16</v>
      </c>
      <c r="BS806" s="179" t="str">
        <f t="shared" si="931"/>
        <v>BS$16</v>
      </c>
      <c r="BT806" s="179" t="str">
        <f t="shared" si="931"/>
        <v>BT$16</v>
      </c>
      <c r="BU806" s="179" t="str">
        <f t="shared" si="931"/>
        <v>BU$16</v>
      </c>
      <c r="BV806" s="179" t="str">
        <f t="shared" si="931"/>
        <v>BV$16</v>
      </c>
      <c r="BW806" s="179" t="str">
        <f t="shared" si="931"/>
        <v>BW$16</v>
      </c>
      <c r="BX806" s="179" t="str">
        <f t="shared" si="931"/>
        <v>BX$16</v>
      </c>
      <c r="BY806" s="179" t="str">
        <f t="shared" si="931"/>
        <v>BY$16</v>
      </c>
      <c r="BZ806" s="179" t="str">
        <f t="shared" si="931"/>
        <v>BZ$16</v>
      </c>
      <c r="CA806" s="179" t="str">
        <f t="shared" si="931"/>
        <v>CA$16</v>
      </c>
      <c r="CB806" s="179" t="str">
        <f t="shared" si="931"/>
        <v>CB$16</v>
      </c>
      <c r="CC806" s="179" t="str">
        <f t="shared" si="931"/>
        <v>CC$16</v>
      </c>
      <c r="CD806" s="179" t="str">
        <f t="shared" si="931"/>
        <v>CD$16</v>
      </c>
      <c r="CE806" s="179" t="str">
        <f t="shared" ref="CE806:CL806" si="932">CE791</f>
        <v>CE$16</v>
      </c>
      <c r="CF806" s="179" t="str">
        <f t="shared" si="932"/>
        <v>CF$16</v>
      </c>
      <c r="CG806" s="179" t="str">
        <f t="shared" si="932"/>
        <v>CG$16</v>
      </c>
      <c r="CH806" s="179" t="str">
        <f t="shared" si="932"/>
        <v>CH$16</v>
      </c>
      <c r="CI806" s="179" t="str">
        <f t="shared" si="932"/>
        <v>CI$16</v>
      </c>
      <c r="CJ806" s="179" t="str">
        <f t="shared" si="932"/>
        <v>CJ$16</v>
      </c>
      <c r="CK806" s="179" t="str">
        <f t="shared" si="932"/>
        <v>CK$16</v>
      </c>
      <c r="CL806" s="179" t="str">
        <f t="shared" si="932"/>
        <v>CL$16</v>
      </c>
      <c r="CO806" s="179" t="str">
        <f t="shared" ref="CO806:DL806" si="933">CO791</f>
        <v>CO$16</v>
      </c>
      <c r="CP806" s="179" t="str">
        <f t="shared" si="933"/>
        <v>CP$16</v>
      </c>
      <c r="CQ806" s="179" t="str">
        <f t="shared" si="933"/>
        <v>CQ$16</v>
      </c>
      <c r="CR806" s="179" t="str">
        <f t="shared" si="933"/>
        <v>CR$16</v>
      </c>
      <c r="CS806" s="179" t="str">
        <f t="shared" si="933"/>
        <v>CS$16</v>
      </c>
      <c r="CT806" s="179" t="str">
        <f t="shared" si="933"/>
        <v>CT$16</v>
      </c>
      <c r="CU806" s="179" t="str">
        <f t="shared" si="933"/>
        <v>CU$16</v>
      </c>
      <c r="CV806" s="179" t="str">
        <f t="shared" si="933"/>
        <v>CV$16</v>
      </c>
      <c r="CW806" s="179" t="str">
        <f t="shared" si="933"/>
        <v>CW$16</v>
      </c>
      <c r="CX806" s="179" t="str">
        <f t="shared" si="933"/>
        <v>CX$16</v>
      </c>
      <c r="CY806" s="179" t="str">
        <f t="shared" si="933"/>
        <v>CY$16</v>
      </c>
      <c r="CZ806" s="179" t="str">
        <f t="shared" si="933"/>
        <v>CZ$16</v>
      </c>
      <c r="DA806" s="179" t="str">
        <f t="shared" si="933"/>
        <v>DA$16</v>
      </c>
      <c r="DB806" s="179" t="str">
        <f t="shared" si="933"/>
        <v>DB$16</v>
      </c>
      <c r="DC806" s="179" t="str">
        <f t="shared" si="933"/>
        <v>DC$16</v>
      </c>
      <c r="DD806" s="179" t="str">
        <f t="shared" si="933"/>
        <v>DD$16</v>
      </c>
      <c r="DE806" s="179" t="str">
        <f t="shared" si="933"/>
        <v>DE$16</v>
      </c>
      <c r="DF806" s="179" t="str">
        <f t="shared" si="933"/>
        <v>DF$16</v>
      </c>
      <c r="DG806" s="179" t="str">
        <f t="shared" si="933"/>
        <v>DG$16</v>
      </c>
      <c r="DH806" s="179" t="str">
        <f t="shared" si="933"/>
        <v>DH$16</v>
      </c>
      <c r="DI806" s="179" t="str">
        <f t="shared" si="933"/>
        <v>DI$16</v>
      </c>
      <c r="DJ806" s="179" t="str">
        <f t="shared" si="933"/>
        <v>DJ$16</v>
      </c>
      <c r="DK806" s="179" t="str">
        <f t="shared" si="933"/>
        <v>DK$16</v>
      </c>
      <c r="DL806" s="179" t="str">
        <f t="shared" si="933"/>
        <v>DL$16</v>
      </c>
    </row>
    <row r="807" spans="1:116" x14ac:dyDescent="0.35">
      <c r="B807" t="s">
        <v>332</v>
      </c>
      <c r="D807" t="s">
        <v>762</v>
      </c>
      <c r="E807" s="8" t="str">
        <f t="shared" si="929"/>
        <v>807 WCAR-S</v>
      </c>
      <c r="G807" s="136" t="str">
        <f>G792</f>
        <v>primary unit</v>
      </c>
      <c r="H807" s="56"/>
      <c r="I807" s="79"/>
      <c r="J807" s="79"/>
      <c r="K807" s="15"/>
      <c r="L807" s="15"/>
      <c r="M807" s="15"/>
      <c r="N807" s="15"/>
      <c r="O807" s="15"/>
      <c r="P807" s="15"/>
      <c r="R807" s="15"/>
      <c r="S807" s="179" t="str">
        <f t="shared" ref="S807:AX807" si="934">S792</f>
        <v>S$17</v>
      </c>
      <c r="T807" s="179" t="str">
        <f t="shared" si="934"/>
        <v>T$17</v>
      </c>
      <c r="U807" s="179" t="str">
        <f t="shared" si="934"/>
        <v>U$17</v>
      </c>
      <c r="V807" s="179" t="str">
        <f t="shared" si="934"/>
        <v>V$17</v>
      </c>
      <c r="W807" s="179" t="str">
        <f t="shared" si="934"/>
        <v>W$17</v>
      </c>
      <c r="X807" s="179" t="str">
        <f t="shared" si="934"/>
        <v>X$17</v>
      </c>
      <c r="Y807" s="179" t="str">
        <f t="shared" si="934"/>
        <v>Y$17</v>
      </c>
      <c r="Z807" s="179" t="str">
        <f t="shared" si="934"/>
        <v>Z$17</v>
      </c>
      <c r="AA807" s="179" t="str">
        <f t="shared" si="934"/>
        <v>AA$17</v>
      </c>
      <c r="AB807" s="179" t="str">
        <f t="shared" si="934"/>
        <v>AB$17</v>
      </c>
      <c r="AC807" s="179" t="str">
        <f t="shared" si="934"/>
        <v>AC$17</v>
      </c>
      <c r="AD807" s="179" t="str">
        <f t="shared" si="934"/>
        <v>AD$17</v>
      </c>
      <c r="AE807" s="179" t="str">
        <f t="shared" si="934"/>
        <v>AE$17</v>
      </c>
      <c r="AF807" s="179" t="str">
        <f t="shared" si="934"/>
        <v>AF$17</v>
      </c>
      <c r="AG807" s="179" t="str">
        <f t="shared" si="934"/>
        <v>AG$17</v>
      </c>
      <c r="AH807" s="179" t="str">
        <f t="shared" si="934"/>
        <v>AH$17</v>
      </c>
      <c r="AI807" s="179" t="str">
        <f t="shared" si="934"/>
        <v>AI$17</v>
      </c>
      <c r="AJ807" s="179" t="str">
        <f t="shared" si="934"/>
        <v>AJ$17</v>
      </c>
      <c r="AK807" s="179" t="str">
        <f t="shared" si="934"/>
        <v>AK$17</v>
      </c>
      <c r="AL807" s="179" t="str">
        <f t="shared" si="934"/>
        <v>AL$17</v>
      </c>
      <c r="AM807" s="179" t="str">
        <f t="shared" si="934"/>
        <v>AM$17</v>
      </c>
      <c r="AN807" s="179" t="str">
        <f t="shared" si="934"/>
        <v>AN$17</v>
      </c>
      <c r="AO807" s="179" t="str">
        <f t="shared" si="934"/>
        <v>AO$17</v>
      </c>
      <c r="AP807" s="179" t="str">
        <f t="shared" si="934"/>
        <v>AP$17</v>
      </c>
      <c r="AQ807" s="179" t="str">
        <f t="shared" si="934"/>
        <v>AQ$17</v>
      </c>
      <c r="AR807" s="179" t="str">
        <f t="shared" si="934"/>
        <v>AR$17</v>
      </c>
      <c r="AS807" s="179" t="str">
        <f t="shared" si="934"/>
        <v>AS$17</v>
      </c>
      <c r="AT807" s="179" t="str">
        <f t="shared" si="934"/>
        <v>AT$17</v>
      </c>
      <c r="AU807" s="179" t="str">
        <f t="shared" si="934"/>
        <v>AU$17</v>
      </c>
      <c r="AV807" s="179" t="str">
        <f t="shared" si="934"/>
        <v>AV$17</v>
      </c>
      <c r="AW807" s="179" t="str">
        <f t="shared" si="934"/>
        <v>AW$17</v>
      </c>
      <c r="AX807" s="179" t="str">
        <f t="shared" si="934"/>
        <v>AX$17</v>
      </c>
      <c r="AY807" s="179" t="str">
        <f t="shared" ref="AY807:CD807" si="935">AY792</f>
        <v>AY$17</v>
      </c>
      <c r="AZ807" s="179" t="str">
        <f t="shared" si="935"/>
        <v>AZ$17</v>
      </c>
      <c r="BA807" s="179" t="str">
        <f t="shared" si="935"/>
        <v>BA$17</v>
      </c>
      <c r="BB807" s="179" t="str">
        <f t="shared" si="935"/>
        <v>BB$17</v>
      </c>
      <c r="BC807" s="179" t="str">
        <f t="shared" si="935"/>
        <v>BC$17</v>
      </c>
      <c r="BD807" s="179" t="str">
        <f t="shared" si="935"/>
        <v>BD$17</v>
      </c>
      <c r="BE807" s="179" t="str">
        <f t="shared" si="935"/>
        <v>BE$17</v>
      </c>
      <c r="BF807" s="179" t="str">
        <f t="shared" si="935"/>
        <v>BF$17</v>
      </c>
      <c r="BG807" s="179" t="str">
        <f t="shared" si="935"/>
        <v>BG$17</v>
      </c>
      <c r="BH807" s="179" t="str">
        <f t="shared" si="935"/>
        <v>BH$17</v>
      </c>
      <c r="BI807" s="179" t="str">
        <f t="shared" si="935"/>
        <v>BI$17</v>
      </c>
      <c r="BJ807" s="179" t="str">
        <f t="shared" si="935"/>
        <v>BJ$17</v>
      </c>
      <c r="BK807" s="179" t="str">
        <f t="shared" si="935"/>
        <v>BK$17</v>
      </c>
      <c r="BL807" s="179" t="str">
        <f t="shared" si="935"/>
        <v>BL$17</v>
      </c>
      <c r="BM807" s="179" t="str">
        <f t="shared" si="935"/>
        <v>BM$17</v>
      </c>
      <c r="BN807" s="179" t="str">
        <f t="shared" si="935"/>
        <v>BN$17</v>
      </c>
      <c r="BO807" s="179" t="str">
        <f t="shared" si="935"/>
        <v>BO$17</v>
      </c>
      <c r="BP807" s="179" t="str">
        <f t="shared" si="935"/>
        <v>BP$17</v>
      </c>
      <c r="BQ807" s="179" t="str">
        <f t="shared" si="935"/>
        <v>BQ$17</v>
      </c>
      <c r="BR807" s="179" t="str">
        <f t="shared" si="935"/>
        <v>BR$17</v>
      </c>
      <c r="BS807" s="179" t="str">
        <f t="shared" si="935"/>
        <v>BS$17</v>
      </c>
      <c r="BT807" s="179" t="str">
        <f t="shared" si="935"/>
        <v>BT$17</v>
      </c>
      <c r="BU807" s="179" t="str">
        <f t="shared" si="935"/>
        <v>BU$17</v>
      </c>
      <c r="BV807" s="179" t="str">
        <f t="shared" si="935"/>
        <v>BV$17</v>
      </c>
      <c r="BW807" s="179" t="str">
        <f t="shared" si="935"/>
        <v>BW$17</v>
      </c>
      <c r="BX807" s="179" t="str">
        <f t="shared" si="935"/>
        <v>BX$17</v>
      </c>
      <c r="BY807" s="179" t="str">
        <f t="shared" si="935"/>
        <v>BY$17</v>
      </c>
      <c r="BZ807" s="179" t="str">
        <f t="shared" si="935"/>
        <v>BZ$17</v>
      </c>
      <c r="CA807" s="179" t="str">
        <f t="shared" si="935"/>
        <v>CA$17</v>
      </c>
      <c r="CB807" s="179" t="str">
        <f t="shared" si="935"/>
        <v>CB$17</v>
      </c>
      <c r="CC807" s="179" t="str">
        <f t="shared" si="935"/>
        <v>CC$17</v>
      </c>
      <c r="CD807" s="179" t="str">
        <f t="shared" si="935"/>
        <v>CD$17</v>
      </c>
      <c r="CE807" s="179" t="str">
        <f t="shared" ref="CE807:CL807" si="936">CE792</f>
        <v>CE$17</v>
      </c>
      <c r="CF807" s="179" t="str">
        <f t="shared" si="936"/>
        <v>CF$17</v>
      </c>
      <c r="CG807" s="179" t="str">
        <f t="shared" si="936"/>
        <v>CG$17</v>
      </c>
      <c r="CH807" s="179" t="str">
        <f t="shared" si="936"/>
        <v>CH$17</v>
      </c>
      <c r="CI807" s="179" t="str">
        <f t="shared" si="936"/>
        <v>CI$17</v>
      </c>
      <c r="CJ807" s="179" t="str">
        <f t="shared" si="936"/>
        <v>CJ$17</v>
      </c>
      <c r="CK807" s="179" t="str">
        <f t="shared" si="936"/>
        <v>CK$17</v>
      </c>
      <c r="CL807" s="179" t="str">
        <f t="shared" si="936"/>
        <v>CL$17</v>
      </c>
      <c r="CN807" s="79"/>
      <c r="CO807" s="179" t="str">
        <f t="shared" ref="CO807:DL807" si="937">CO792</f>
        <v>CO$17</v>
      </c>
      <c r="CP807" s="179" t="str">
        <f t="shared" si="937"/>
        <v>CP$17</v>
      </c>
      <c r="CQ807" s="179" t="str">
        <f t="shared" si="937"/>
        <v>CQ$17</v>
      </c>
      <c r="CR807" s="179" t="str">
        <f t="shared" si="937"/>
        <v>CR$17</v>
      </c>
      <c r="CS807" s="179" t="str">
        <f t="shared" si="937"/>
        <v>CS$17</v>
      </c>
      <c r="CT807" s="179" t="str">
        <f t="shared" si="937"/>
        <v>CT$17</v>
      </c>
      <c r="CU807" s="179" t="str">
        <f t="shared" si="937"/>
        <v>CU$17</v>
      </c>
      <c r="CV807" s="179" t="str">
        <f t="shared" si="937"/>
        <v>CV$17</v>
      </c>
      <c r="CW807" s="179" t="str">
        <f t="shared" si="937"/>
        <v>CW$17</v>
      </c>
      <c r="CX807" s="179" t="str">
        <f t="shared" si="937"/>
        <v>CX$17</v>
      </c>
      <c r="CY807" s="179" t="str">
        <f t="shared" si="937"/>
        <v>CY$17</v>
      </c>
      <c r="CZ807" s="179" t="str">
        <f t="shared" si="937"/>
        <v>CZ$17</v>
      </c>
      <c r="DA807" s="179" t="str">
        <f t="shared" si="937"/>
        <v>DA$17</v>
      </c>
      <c r="DB807" s="179" t="str">
        <f t="shared" si="937"/>
        <v>DB$17</v>
      </c>
      <c r="DC807" s="179" t="str">
        <f t="shared" si="937"/>
        <v>DC$17</v>
      </c>
      <c r="DD807" s="179" t="str">
        <f t="shared" si="937"/>
        <v>DD$17</v>
      </c>
      <c r="DE807" s="179" t="str">
        <f t="shared" si="937"/>
        <v>DE$17</v>
      </c>
      <c r="DF807" s="179" t="str">
        <f t="shared" si="937"/>
        <v>DF$17</v>
      </c>
      <c r="DG807" s="179" t="str">
        <f t="shared" si="937"/>
        <v>DG$17</v>
      </c>
      <c r="DH807" s="179" t="str">
        <f t="shared" si="937"/>
        <v>DH$17</v>
      </c>
      <c r="DI807" s="179" t="str">
        <f t="shared" si="937"/>
        <v>DI$17</v>
      </c>
      <c r="DJ807" s="179" t="str">
        <f t="shared" si="937"/>
        <v>DJ$17</v>
      </c>
      <c r="DK807" s="179" t="str">
        <f t="shared" si="937"/>
        <v>DK$17</v>
      </c>
      <c r="DL807" s="179" t="str">
        <f t="shared" si="937"/>
        <v>DL$17</v>
      </c>
    </row>
    <row r="808" spans="1:116" x14ac:dyDescent="0.35">
      <c r="B808" t="s">
        <v>332</v>
      </c>
      <c r="D808" t="s">
        <v>762</v>
      </c>
      <c r="E808" s="8" t="str">
        <f t="shared" si="929"/>
        <v>808 WCAR-S</v>
      </c>
      <c r="G808" s="136" t="str">
        <f>G793</f>
        <v>Primary revenue driver</v>
      </c>
      <c r="H808" s="12"/>
      <c r="I808" s="60"/>
      <c r="J808" s="60"/>
      <c r="K808" s="15"/>
      <c r="L808" s="15"/>
      <c r="M808" s="15"/>
      <c r="N808" s="15"/>
      <c r="O808" s="15"/>
      <c r="P808" s="15"/>
      <c r="R808" s="15"/>
      <c r="S808" s="179">
        <f t="shared" ref="S808:AX808" si="938">S793</f>
        <v>0</v>
      </c>
      <c r="T808" s="179">
        <f t="shared" si="938"/>
        <v>0</v>
      </c>
      <c r="U808" s="179">
        <f t="shared" si="938"/>
        <v>0</v>
      </c>
      <c r="V808" s="179">
        <f t="shared" si="938"/>
        <v>0</v>
      </c>
      <c r="W808" s="179">
        <f t="shared" si="938"/>
        <v>0</v>
      </c>
      <c r="X808" s="179">
        <f t="shared" si="938"/>
        <v>0</v>
      </c>
      <c r="Y808" s="179">
        <f t="shared" si="938"/>
        <v>0</v>
      </c>
      <c r="Z808" s="179">
        <f t="shared" si="938"/>
        <v>0</v>
      </c>
      <c r="AA808" s="179">
        <f t="shared" si="938"/>
        <v>0</v>
      </c>
      <c r="AB808" s="179">
        <f t="shared" si="938"/>
        <v>0</v>
      </c>
      <c r="AC808" s="179">
        <f t="shared" si="938"/>
        <v>0</v>
      </c>
      <c r="AD808" s="179">
        <f t="shared" si="938"/>
        <v>0</v>
      </c>
      <c r="AE808" s="179">
        <f t="shared" si="938"/>
        <v>0</v>
      </c>
      <c r="AF808" s="179">
        <f t="shared" si="938"/>
        <v>0</v>
      </c>
      <c r="AG808" s="179">
        <f t="shared" si="938"/>
        <v>0</v>
      </c>
      <c r="AH808" s="179">
        <f t="shared" si="938"/>
        <v>0</v>
      </c>
      <c r="AI808" s="179">
        <f t="shared" si="938"/>
        <v>0</v>
      </c>
      <c r="AJ808" s="179">
        <f t="shared" si="938"/>
        <v>0</v>
      </c>
      <c r="AK808" s="179">
        <f t="shared" si="938"/>
        <v>0</v>
      </c>
      <c r="AL808" s="179">
        <f t="shared" si="938"/>
        <v>0</v>
      </c>
      <c r="AM808" s="179">
        <f t="shared" si="938"/>
        <v>0</v>
      </c>
      <c r="AN808" s="179">
        <f t="shared" si="938"/>
        <v>0</v>
      </c>
      <c r="AO808" s="179">
        <f t="shared" si="938"/>
        <v>0</v>
      </c>
      <c r="AP808" s="179">
        <f t="shared" si="938"/>
        <v>0</v>
      </c>
      <c r="AQ808" s="179">
        <f t="shared" si="938"/>
        <v>0</v>
      </c>
      <c r="AR808" s="179">
        <f t="shared" si="938"/>
        <v>0</v>
      </c>
      <c r="AS808" s="179">
        <f t="shared" si="938"/>
        <v>0</v>
      </c>
      <c r="AT808" s="179">
        <f t="shared" si="938"/>
        <v>0</v>
      </c>
      <c r="AU808" s="179">
        <f t="shared" si="938"/>
        <v>0</v>
      </c>
      <c r="AV808" s="179">
        <f t="shared" si="938"/>
        <v>0</v>
      </c>
      <c r="AW808" s="179">
        <f t="shared" si="938"/>
        <v>0</v>
      </c>
      <c r="AX808" s="179">
        <f t="shared" si="938"/>
        <v>0</v>
      </c>
      <c r="AY808" s="179">
        <f t="shared" ref="AY808:CD808" si="939">AY793</f>
        <v>0</v>
      </c>
      <c r="AZ808" s="179">
        <f t="shared" si="939"/>
        <v>0</v>
      </c>
      <c r="BA808" s="179">
        <f t="shared" si="939"/>
        <v>0</v>
      </c>
      <c r="BB808" s="179">
        <f t="shared" si="939"/>
        <v>0</v>
      </c>
      <c r="BC808" s="179">
        <f t="shared" si="939"/>
        <v>0</v>
      </c>
      <c r="BD808" s="179">
        <f t="shared" si="939"/>
        <v>0</v>
      </c>
      <c r="BE808" s="179">
        <f t="shared" si="939"/>
        <v>0</v>
      </c>
      <c r="BF808" s="179">
        <f t="shared" si="939"/>
        <v>0</v>
      </c>
      <c r="BG808" s="179">
        <f t="shared" si="939"/>
        <v>0</v>
      </c>
      <c r="BH808" s="179">
        <f t="shared" si="939"/>
        <v>0</v>
      </c>
      <c r="BI808" s="179">
        <f t="shared" si="939"/>
        <v>0</v>
      </c>
      <c r="BJ808" s="179">
        <f t="shared" si="939"/>
        <v>0</v>
      </c>
      <c r="BK808" s="179">
        <f t="shared" si="939"/>
        <v>0</v>
      </c>
      <c r="BL808" s="179">
        <f t="shared" si="939"/>
        <v>0</v>
      </c>
      <c r="BM808" s="179">
        <f t="shared" si="939"/>
        <v>0</v>
      </c>
      <c r="BN808" s="179">
        <f t="shared" si="939"/>
        <v>0</v>
      </c>
      <c r="BO808" s="179">
        <f t="shared" si="939"/>
        <v>0</v>
      </c>
      <c r="BP808" s="179">
        <f t="shared" si="939"/>
        <v>0</v>
      </c>
      <c r="BQ808" s="179">
        <f t="shared" si="939"/>
        <v>0</v>
      </c>
      <c r="BR808" s="179">
        <f t="shared" si="939"/>
        <v>0</v>
      </c>
      <c r="BS808" s="179">
        <f t="shared" si="939"/>
        <v>0</v>
      </c>
      <c r="BT808" s="179">
        <f t="shared" si="939"/>
        <v>0</v>
      </c>
      <c r="BU808" s="179">
        <f t="shared" si="939"/>
        <v>0</v>
      </c>
      <c r="BV808" s="179">
        <f t="shared" si="939"/>
        <v>0</v>
      </c>
      <c r="BW808" s="179">
        <f t="shared" si="939"/>
        <v>0</v>
      </c>
      <c r="BX808" s="179">
        <f t="shared" si="939"/>
        <v>0</v>
      </c>
      <c r="BY808" s="179">
        <f t="shared" si="939"/>
        <v>0</v>
      </c>
      <c r="BZ808" s="179">
        <f t="shared" si="939"/>
        <v>0</v>
      </c>
      <c r="CA808" s="179">
        <f t="shared" si="939"/>
        <v>0</v>
      </c>
      <c r="CB808" s="179">
        <f t="shared" si="939"/>
        <v>0</v>
      </c>
      <c r="CC808" s="179">
        <f t="shared" si="939"/>
        <v>0</v>
      </c>
      <c r="CD808" s="179">
        <f t="shared" si="939"/>
        <v>0</v>
      </c>
      <c r="CE808" s="179">
        <f t="shared" ref="CE808:CL808" si="940">CE793</f>
        <v>0</v>
      </c>
      <c r="CF808" s="179">
        <f t="shared" si="940"/>
        <v>0</v>
      </c>
      <c r="CG808" s="179">
        <f t="shared" si="940"/>
        <v>0</v>
      </c>
      <c r="CH808" s="179">
        <f t="shared" si="940"/>
        <v>0</v>
      </c>
      <c r="CI808" s="179">
        <f t="shared" si="940"/>
        <v>0</v>
      </c>
      <c r="CJ808" s="179">
        <f t="shared" si="940"/>
        <v>0</v>
      </c>
      <c r="CK808" s="179">
        <f t="shared" si="940"/>
        <v>0</v>
      </c>
      <c r="CL808" s="179">
        <f t="shared" si="940"/>
        <v>0</v>
      </c>
      <c r="CN808" s="60"/>
      <c r="CO808" s="179">
        <f t="shared" ref="CO808:DL808" si="941">CO793</f>
        <v>0</v>
      </c>
      <c r="CP808" s="179">
        <f t="shared" si="941"/>
        <v>0</v>
      </c>
      <c r="CQ808" s="179">
        <f t="shared" si="941"/>
        <v>0</v>
      </c>
      <c r="CR808" s="179">
        <f t="shared" si="941"/>
        <v>0</v>
      </c>
      <c r="CS808" s="179">
        <f t="shared" si="941"/>
        <v>0</v>
      </c>
      <c r="CT808" s="179">
        <f t="shared" si="941"/>
        <v>0</v>
      </c>
      <c r="CU808" s="179">
        <f t="shared" si="941"/>
        <v>0</v>
      </c>
      <c r="CV808" s="179">
        <f t="shared" si="941"/>
        <v>0</v>
      </c>
      <c r="CW808" s="179">
        <f t="shared" si="941"/>
        <v>0</v>
      </c>
      <c r="CX808" s="179">
        <f t="shared" si="941"/>
        <v>0</v>
      </c>
      <c r="CY808" s="179">
        <f t="shared" si="941"/>
        <v>0</v>
      </c>
      <c r="CZ808" s="179">
        <f t="shared" si="941"/>
        <v>0</v>
      </c>
      <c r="DA808" s="179">
        <f t="shared" si="941"/>
        <v>0</v>
      </c>
      <c r="DB808" s="179">
        <f t="shared" si="941"/>
        <v>0</v>
      </c>
      <c r="DC808" s="179">
        <f t="shared" si="941"/>
        <v>0</v>
      </c>
      <c r="DD808" s="179">
        <f t="shared" si="941"/>
        <v>0</v>
      </c>
      <c r="DE808" s="179">
        <f t="shared" si="941"/>
        <v>0</v>
      </c>
      <c r="DF808" s="179">
        <f t="shared" si="941"/>
        <v>0</v>
      </c>
      <c r="DG808" s="179">
        <f t="shared" si="941"/>
        <v>0</v>
      </c>
      <c r="DH808" s="179">
        <f t="shared" si="941"/>
        <v>0</v>
      </c>
      <c r="DI808" s="179">
        <f t="shared" si="941"/>
        <v>0</v>
      </c>
      <c r="DJ808" s="179">
        <f t="shared" si="941"/>
        <v>0</v>
      </c>
      <c r="DK808" s="179">
        <f t="shared" si="941"/>
        <v>0</v>
      </c>
      <c r="DL808" s="179">
        <f t="shared" si="941"/>
        <v>0</v>
      </c>
    </row>
    <row r="809" spans="1:116" x14ac:dyDescent="0.35">
      <c r="B809" t="s">
        <v>332</v>
      </c>
      <c r="D809" t="s">
        <v>762</v>
      </c>
      <c r="E809" s="8" t="str">
        <f t="shared" ref="E809" si="942">ROW()&amp;" "&amp;D809</f>
        <v>809 WCAR-S</v>
      </c>
      <c r="G809" s="136" t="str">
        <f>G794</f>
        <v>Primary volume driver</v>
      </c>
      <c r="H809" s="12"/>
      <c r="I809" s="60"/>
      <c r="J809" s="60"/>
      <c r="K809" s="15"/>
      <c r="L809" s="15"/>
      <c r="M809" s="15"/>
      <c r="N809" s="15"/>
      <c r="O809" s="15"/>
      <c r="P809" s="15"/>
      <c r="R809" s="15"/>
      <c r="S809" s="179"/>
      <c r="T809" s="179"/>
      <c r="U809" s="179"/>
      <c r="V809" s="179"/>
      <c r="W809" s="179"/>
      <c r="X809" s="179"/>
      <c r="Y809" s="179"/>
      <c r="Z809" s="179"/>
      <c r="AA809" s="179"/>
      <c r="AB809" s="179"/>
      <c r="AC809" s="179"/>
      <c r="AD809" s="179"/>
      <c r="AE809" s="179"/>
      <c r="AF809" s="179"/>
      <c r="AG809" s="179"/>
      <c r="AH809" s="179"/>
      <c r="AI809" s="179"/>
      <c r="AJ809" s="179"/>
      <c r="AK809" s="179"/>
      <c r="AL809" s="179"/>
      <c r="AM809" s="179"/>
      <c r="AN809" s="179"/>
      <c r="AO809" s="179"/>
      <c r="AP809" s="179"/>
      <c r="AQ809" s="179"/>
      <c r="AR809" s="179"/>
      <c r="AS809" s="179"/>
      <c r="AT809" s="179"/>
      <c r="AU809" s="179"/>
      <c r="AV809" s="179"/>
      <c r="AW809" s="179"/>
      <c r="AX809" s="179"/>
      <c r="AY809" s="179"/>
      <c r="AZ809" s="179"/>
      <c r="BA809" s="179"/>
      <c r="BB809" s="179"/>
      <c r="BC809" s="179"/>
      <c r="BD809" s="179"/>
      <c r="BE809" s="179"/>
      <c r="BF809" s="179"/>
      <c r="BG809" s="179"/>
      <c r="BH809" s="179"/>
      <c r="BI809" s="179"/>
      <c r="BJ809" s="179"/>
      <c r="BK809" s="179"/>
      <c r="BL809" s="179"/>
      <c r="BM809" s="179"/>
      <c r="BN809" s="179"/>
      <c r="BO809" s="179"/>
      <c r="BP809" s="179"/>
      <c r="BQ809" s="179"/>
      <c r="BR809" s="179"/>
      <c r="BS809" s="179"/>
      <c r="BT809" s="179"/>
      <c r="BU809" s="179"/>
      <c r="BV809" s="179"/>
      <c r="BW809" s="179"/>
      <c r="BX809" s="179"/>
      <c r="BY809" s="179"/>
      <c r="BZ809" s="179"/>
      <c r="CA809" s="179"/>
      <c r="CB809" s="179"/>
      <c r="CC809" s="179"/>
      <c r="CD809" s="179"/>
      <c r="CE809" s="179"/>
      <c r="CF809" s="179"/>
      <c r="CG809" s="179"/>
      <c r="CH809" s="179"/>
      <c r="CI809" s="179"/>
      <c r="CJ809" s="179"/>
      <c r="CK809" s="179"/>
      <c r="CL809" s="179"/>
      <c r="CN809" s="60"/>
      <c r="CO809" s="179"/>
      <c r="CP809" s="179"/>
      <c r="CQ809" s="179"/>
      <c r="CR809" s="179"/>
      <c r="CS809" s="179"/>
      <c r="CT809" s="179"/>
      <c r="CU809" s="179"/>
      <c r="CV809" s="179"/>
      <c r="CW809" s="179"/>
      <c r="CX809" s="179"/>
      <c r="CY809" s="179"/>
      <c r="CZ809" s="179"/>
      <c r="DA809" s="179"/>
      <c r="DB809" s="179"/>
      <c r="DC809" s="179"/>
      <c r="DD809" s="179"/>
      <c r="DE809" s="179"/>
      <c r="DF809" s="179"/>
      <c r="DG809" s="179"/>
      <c r="DH809" s="179"/>
      <c r="DI809" s="179"/>
      <c r="DJ809" s="179"/>
      <c r="DK809" s="179"/>
      <c r="DL809" s="179"/>
    </row>
    <row r="810" spans="1:116" x14ac:dyDescent="0.35">
      <c r="A810" s="3"/>
      <c r="B810" t="s">
        <v>332</v>
      </c>
      <c r="D810" t="s">
        <v>762</v>
      </c>
      <c r="E810" s="8" t="str">
        <f t="shared" si="929"/>
        <v>810 WCAR-S</v>
      </c>
      <c r="G810" s="136" t="str">
        <f>G795</f>
        <v>(Secondary label)</v>
      </c>
      <c r="H810" s="90"/>
      <c r="I810" s="213"/>
      <c r="J810" s="213"/>
      <c r="K810" s="214"/>
      <c r="L810" s="214"/>
      <c r="M810" s="214"/>
      <c r="N810" s="214"/>
      <c r="O810" s="214"/>
      <c r="P810" s="214"/>
      <c r="R810" s="214"/>
      <c r="S810" s="4" t="str">
        <f t="shared" ref="S810:AX810" si="943">ADDRESS(ROW(S800),COLUMN(),2)</f>
        <v>S$800</v>
      </c>
      <c r="T810" s="4" t="str">
        <f t="shared" si="943"/>
        <v>T$800</v>
      </c>
      <c r="U810" s="4" t="str">
        <f t="shared" si="943"/>
        <v>U$800</v>
      </c>
      <c r="V810" s="4" t="str">
        <f t="shared" si="943"/>
        <v>V$800</v>
      </c>
      <c r="W810" s="4" t="str">
        <f t="shared" si="943"/>
        <v>W$800</v>
      </c>
      <c r="X810" s="4" t="str">
        <f t="shared" si="943"/>
        <v>X$800</v>
      </c>
      <c r="Y810" s="4" t="str">
        <f t="shared" si="943"/>
        <v>Y$800</v>
      </c>
      <c r="Z810" s="4" t="str">
        <f t="shared" si="943"/>
        <v>Z$800</v>
      </c>
      <c r="AA810" s="4" t="str">
        <f t="shared" si="943"/>
        <v>AA$800</v>
      </c>
      <c r="AB810" s="4" t="str">
        <f t="shared" si="943"/>
        <v>AB$800</v>
      </c>
      <c r="AC810" s="4" t="str">
        <f t="shared" si="943"/>
        <v>AC$800</v>
      </c>
      <c r="AD810" s="4" t="str">
        <f t="shared" si="943"/>
        <v>AD$800</v>
      </c>
      <c r="AE810" s="4" t="str">
        <f t="shared" si="943"/>
        <v>AE$800</v>
      </c>
      <c r="AF810" s="4" t="str">
        <f t="shared" si="943"/>
        <v>AF$800</v>
      </c>
      <c r="AG810" s="4" t="str">
        <f t="shared" si="943"/>
        <v>AG$800</v>
      </c>
      <c r="AH810" s="4" t="str">
        <f t="shared" si="943"/>
        <v>AH$800</v>
      </c>
      <c r="AI810" s="4" t="str">
        <f t="shared" si="943"/>
        <v>AI$800</v>
      </c>
      <c r="AJ810" s="4" t="str">
        <f t="shared" si="943"/>
        <v>AJ$800</v>
      </c>
      <c r="AK810" s="4" t="str">
        <f t="shared" si="943"/>
        <v>AK$800</v>
      </c>
      <c r="AL810" s="4" t="str">
        <f t="shared" si="943"/>
        <v>AL$800</v>
      </c>
      <c r="AM810" s="4" t="str">
        <f t="shared" si="943"/>
        <v>AM$800</v>
      </c>
      <c r="AN810" s="4" t="str">
        <f t="shared" si="943"/>
        <v>AN$800</v>
      </c>
      <c r="AO810" s="4" t="str">
        <f t="shared" si="943"/>
        <v>AO$800</v>
      </c>
      <c r="AP810" s="4" t="str">
        <f t="shared" si="943"/>
        <v>AP$800</v>
      </c>
      <c r="AQ810" s="4" t="str">
        <f t="shared" si="943"/>
        <v>AQ$800</v>
      </c>
      <c r="AR810" s="4" t="str">
        <f t="shared" si="943"/>
        <v>AR$800</v>
      </c>
      <c r="AS810" s="4" t="str">
        <f t="shared" si="943"/>
        <v>AS$800</v>
      </c>
      <c r="AT810" s="4" t="str">
        <f t="shared" si="943"/>
        <v>AT$800</v>
      </c>
      <c r="AU810" s="4" t="str">
        <f t="shared" si="943"/>
        <v>AU$800</v>
      </c>
      <c r="AV810" s="4" t="str">
        <f t="shared" si="943"/>
        <v>AV$800</v>
      </c>
      <c r="AW810" s="4" t="str">
        <f t="shared" si="943"/>
        <v>AW$800</v>
      </c>
      <c r="AX810" s="4" t="str">
        <f t="shared" si="943"/>
        <v>AX$800</v>
      </c>
      <c r="AY810" s="4" t="str">
        <f t="shared" ref="AY810:CD810" si="944">ADDRESS(ROW(AY800),COLUMN(),2)</f>
        <v>AY$800</v>
      </c>
      <c r="AZ810" s="4" t="str">
        <f t="shared" si="944"/>
        <v>AZ$800</v>
      </c>
      <c r="BA810" s="4" t="str">
        <f t="shared" si="944"/>
        <v>BA$800</v>
      </c>
      <c r="BB810" s="4" t="str">
        <f t="shared" si="944"/>
        <v>BB$800</v>
      </c>
      <c r="BC810" s="4" t="str">
        <f t="shared" si="944"/>
        <v>BC$800</v>
      </c>
      <c r="BD810" s="4" t="str">
        <f t="shared" si="944"/>
        <v>BD$800</v>
      </c>
      <c r="BE810" s="4" t="str">
        <f t="shared" si="944"/>
        <v>BE$800</v>
      </c>
      <c r="BF810" s="4" t="str">
        <f t="shared" si="944"/>
        <v>BF$800</v>
      </c>
      <c r="BG810" s="4" t="str">
        <f t="shared" si="944"/>
        <v>BG$800</v>
      </c>
      <c r="BH810" s="4" t="str">
        <f t="shared" si="944"/>
        <v>BH$800</v>
      </c>
      <c r="BI810" s="4" t="str">
        <f t="shared" si="944"/>
        <v>BI$800</v>
      </c>
      <c r="BJ810" s="4" t="str">
        <f t="shared" si="944"/>
        <v>BJ$800</v>
      </c>
      <c r="BK810" s="4" t="str">
        <f t="shared" si="944"/>
        <v>BK$800</v>
      </c>
      <c r="BL810" s="4" t="str">
        <f t="shared" si="944"/>
        <v>BL$800</v>
      </c>
      <c r="BM810" s="4" t="str">
        <f t="shared" si="944"/>
        <v>BM$800</v>
      </c>
      <c r="BN810" s="4" t="str">
        <f t="shared" si="944"/>
        <v>BN$800</v>
      </c>
      <c r="BO810" s="4" t="str">
        <f t="shared" si="944"/>
        <v>BO$800</v>
      </c>
      <c r="BP810" s="4" t="str">
        <f t="shared" si="944"/>
        <v>BP$800</v>
      </c>
      <c r="BQ810" s="4" t="str">
        <f t="shared" si="944"/>
        <v>BQ$800</v>
      </c>
      <c r="BR810" s="4" t="str">
        <f t="shared" si="944"/>
        <v>BR$800</v>
      </c>
      <c r="BS810" s="4" t="str">
        <f t="shared" si="944"/>
        <v>BS$800</v>
      </c>
      <c r="BT810" s="4" t="str">
        <f t="shared" si="944"/>
        <v>BT$800</v>
      </c>
      <c r="BU810" s="4" t="str">
        <f t="shared" si="944"/>
        <v>BU$800</v>
      </c>
      <c r="BV810" s="4" t="str">
        <f t="shared" si="944"/>
        <v>BV$800</v>
      </c>
      <c r="BW810" s="4" t="str">
        <f t="shared" si="944"/>
        <v>BW$800</v>
      </c>
      <c r="BX810" s="4" t="str">
        <f t="shared" si="944"/>
        <v>BX$800</v>
      </c>
      <c r="BY810" s="4" t="str">
        <f t="shared" si="944"/>
        <v>BY$800</v>
      </c>
      <c r="BZ810" s="4" t="str">
        <f t="shared" si="944"/>
        <v>BZ$800</v>
      </c>
      <c r="CA810" s="4" t="str">
        <f t="shared" si="944"/>
        <v>CA$800</v>
      </c>
      <c r="CB810" s="4" t="str">
        <f t="shared" si="944"/>
        <v>CB$800</v>
      </c>
      <c r="CC810" s="4" t="str">
        <f t="shared" si="944"/>
        <v>CC$800</v>
      </c>
      <c r="CD810" s="4" t="str">
        <f t="shared" si="944"/>
        <v>CD$800</v>
      </c>
      <c r="CE810" s="4" t="str">
        <f t="shared" ref="CE810:CL810" si="945">ADDRESS(ROW(CE800),COLUMN(),2)</f>
        <v>CE$800</v>
      </c>
      <c r="CF810" s="4" t="str">
        <f t="shared" si="945"/>
        <v>CF$800</v>
      </c>
      <c r="CG810" s="4" t="str">
        <f t="shared" si="945"/>
        <v>CG$800</v>
      </c>
      <c r="CH810" s="4" t="str">
        <f t="shared" si="945"/>
        <v>CH$800</v>
      </c>
      <c r="CI810" s="4" t="str">
        <f t="shared" si="945"/>
        <v>CI$800</v>
      </c>
      <c r="CJ810" s="4" t="str">
        <f t="shared" si="945"/>
        <v>CJ$800</v>
      </c>
      <c r="CK810" s="4" t="str">
        <f t="shared" si="945"/>
        <v>CK$800</v>
      </c>
      <c r="CL810" s="4" t="str">
        <f t="shared" si="945"/>
        <v>CL$800</v>
      </c>
      <c r="CN810" s="213"/>
      <c r="CO810" s="4" t="str">
        <f t="shared" ref="CO810:DL810" si="946">ADDRESS(ROW(CO800),COLUMN(),2)</f>
        <v>CO$800</v>
      </c>
      <c r="CP810" s="4" t="str">
        <f t="shared" si="946"/>
        <v>CP$800</v>
      </c>
      <c r="CQ810" s="4" t="str">
        <f t="shared" si="946"/>
        <v>CQ$800</v>
      </c>
      <c r="CR810" s="4" t="str">
        <f t="shared" si="946"/>
        <v>CR$800</v>
      </c>
      <c r="CS810" s="4" t="str">
        <f t="shared" si="946"/>
        <v>CS$800</v>
      </c>
      <c r="CT810" s="4" t="str">
        <f t="shared" si="946"/>
        <v>CT$800</v>
      </c>
      <c r="CU810" s="4" t="str">
        <f t="shared" si="946"/>
        <v>CU$800</v>
      </c>
      <c r="CV810" s="4" t="str">
        <f t="shared" si="946"/>
        <v>CV$800</v>
      </c>
      <c r="CW810" s="4" t="str">
        <f t="shared" si="946"/>
        <v>CW$800</v>
      </c>
      <c r="CX810" s="4" t="str">
        <f t="shared" si="946"/>
        <v>CX$800</v>
      </c>
      <c r="CY810" s="4" t="str">
        <f t="shared" si="946"/>
        <v>CY$800</v>
      </c>
      <c r="CZ810" s="4" t="str">
        <f t="shared" si="946"/>
        <v>CZ$800</v>
      </c>
      <c r="DA810" s="4" t="str">
        <f t="shared" si="946"/>
        <v>DA$800</v>
      </c>
      <c r="DB810" s="4" t="str">
        <f t="shared" si="946"/>
        <v>DB$800</v>
      </c>
      <c r="DC810" s="4" t="str">
        <f t="shared" si="946"/>
        <v>DC$800</v>
      </c>
      <c r="DD810" s="4" t="str">
        <f t="shared" si="946"/>
        <v>DD$800</v>
      </c>
      <c r="DE810" s="4" t="str">
        <f t="shared" si="946"/>
        <v>DE$800</v>
      </c>
      <c r="DF810" s="4" t="str">
        <f t="shared" si="946"/>
        <v>DF$800</v>
      </c>
      <c r="DG810" s="4" t="str">
        <f t="shared" si="946"/>
        <v>DG$800</v>
      </c>
      <c r="DH810" s="4" t="str">
        <f t="shared" si="946"/>
        <v>DH$800</v>
      </c>
      <c r="DI810" s="4" t="str">
        <f t="shared" si="946"/>
        <v>DI$800</v>
      </c>
      <c r="DJ810" s="4" t="str">
        <f t="shared" si="946"/>
        <v>DJ$800</v>
      </c>
      <c r="DK810" s="4" t="str">
        <f t="shared" si="946"/>
        <v>DK$800</v>
      </c>
      <c r="DL810" s="4" t="str">
        <f t="shared" si="946"/>
        <v>DL$800</v>
      </c>
    </row>
    <row r="811" spans="1:116" x14ac:dyDescent="0.35">
      <c r="B811" t="s">
        <v>332</v>
      </c>
      <c r="D811" t="s">
        <v>762</v>
      </c>
      <c r="E811" s="8" t="str">
        <f t="shared" si="929"/>
        <v>811 WCAR-S</v>
      </c>
      <c r="G811" s="241" t="str">
        <f>IFERROR(SUBSTITUTE(TRIM(MID(G799, SEARCH("-", G799) + 1, LEN(G799))),":",""),"no unit")</f>
        <v>revenue</v>
      </c>
      <c r="H811" s="12"/>
      <c r="I811" s="60"/>
      <c r="J811" s="60"/>
      <c r="K811" s="15"/>
      <c r="L811" s="15"/>
      <c r="M811" s="15"/>
      <c r="N811" s="15"/>
      <c r="O811" s="15"/>
      <c r="P811" s="15"/>
      <c r="R811" s="15"/>
      <c r="S811" s="1"/>
      <c r="T811" s="1"/>
      <c r="U811" s="1"/>
      <c r="V811" s="1"/>
      <c r="W811" s="1"/>
      <c r="X811" s="1"/>
      <c r="Y811" s="1"/>
      <c r="Z811" s="1"/>
      <c r="AA811" s="1"/>
      <c r="AB811" s="1"/>
      <c r="AC811" s="1"/>
      <c r="AD811" s="1"/>
      <c r="AE811" s="1"/>
      <c r="AF811" s="1"/>
      <c r="AG811" s="1"/>
      <c r="AH811" s="1"/>
      <c r="AI811" s="1"/>
      <c r="AJ811" s="1"/>
      <c r="AK811" s="1"/>
      <c r="AL811" s="1"/>
      <c r="AM811" s="1"/>
      <c r="AN811" s="1"/>
      <c r="AO811" s="1"/>
      <c r="AP811" s="1"/>
      <c r="AQ811" s="1"/>
      <c r="AR811" s="1"/>
      <c r="AS811" s="1"/>
      <c r="AT811" s="1"/>
      <c r="AU811" s="1"/>
      <c r="AV811" s="1"/>
      <c r="AW811" s="1"/>
      <c r="AX811" s="1"/>
      <c r="AY811" s="1"/>
      <c r="AZ811" s="1"/>
      <c r="BA811" s="1"/>
      <c r="BB811" s="1"/>
      <c r="BC811" s="1"/>
      <c r="BD811" s="1"/>
      <c r="BE811" s="1"/>
      <c r="BF811" s="1"/>
      <c r="BG811" s="1"/>
      <c r="BH811" s="1"/>
      <c r="BI811" s="1"/>
      <c r="BJ811" s="1"/>
      <c r="BK811" s="1"/>
      <c r="BL811" s="1"/>
      <c r="BM811" s="1"/>
      <c r="BN811" s="1"/>
      <c r="BO811" s="1"/>
      <c r="BP811" s="1"/>
      <c r="BQ811" s="1"/>
      <c r="BR811" s="1"/>
      <c r="BS811" s="1"/>
      <c r="BT811" s="1"/>
      <c r="BU811" s="1"/>
      <c r="BV811" s="1"/>
      <c r="BW811" s="1"/>
      <c r="BX811" s="1"/>
      <c r="BY811" s="1"/>
      <c r="BZ811" s="1"/>
      <c r="CA811" s="1"/>
      <c r="CB811" s="1"/>
      <c r="CC811" s="1"/>
      <c r="CD811" s="1"/>
      <c r="CE811" s="1"/>
      <c r="CF811" s="1"/>
      <c r="CG811" s="1"/>
      <c r="CH811" s="1"/>
      <c r="CI811" s="1"/>
      <c r="CJ811" s="1"/>
      <c r="CK811" s="1"/>
      <c r="CL811" s="1"/>
      <c r="CN811" s="60"/>
      <c r="CO811" s="1"/>
      <c r="CP811" s="1"/>
      <c r="CQ811" s="1"/>
      <c r="CR811" s="1"/>
      <c r="CS811" s="1"/>
      <c r="CT811" s="1"/>
      <c r="CU811" s="1"/>
      <c r="CV811" s="1"/>
      <c r="CW811" s="1"/>
      <c r="CX811" s="1"/>
      <c r="CY811" s="1"/>
      <c r="CZ811" s="1"/>
      <c r="DA811" s="1"/>
      <c r="DB811" s="1"/>
      <c r="DC811" s="1"/>
      <c r="DD811" s="1"/>
      <c r="DE811" s="1"/>
      <c r="DF811" s="1"/>
      <c r="DG811" s="1"/>
      <c r="DH811" s="1"/>
      <c r="DI811" s="1"/>
      <c r="DJ811" s="1"/>
      <c r="DK811" s="1"/>
      <c r="DL811" s="1"/>
    </row>
    <row r="812" spans="1:116" x14ac:dyDescent="0.35">
      <c r="E812" s="8"/>
      <c r="G812" s="191" t="str">
        <f>G797</f>
        <v>Secondary revenue driver</v>
      </c>
      <c r="H812" s="12"/>
      <c r="I812" s="60"/>
      <c r="J812" s="60"/>
      <c r="K812" s="15"/>
      <c r="L812" s="15"/>
      <c r="M812" s="15"/>
      <c r="N812" s="15"/>
      <c r="O812" s="15"/>
      <c r="P812" s="15"/>
      <c r="R812" s="15"/>
      <c r="S812" s="76"/>
      <c r="T812" s="76"/>
      <c r="U812" s="76"/>
      <c r="V812" s="76"/>
      <c r="W812" s="76"/>
      <c r="X812" s="76"/>
      <c r="Y812" s="76"/>
      <c r="Z812" s="76"/>
      <c r="AA812" s="76"/>
      <c r="AB812" s="76"/>
      <c r="AC812" s="76"/>
      <c r="AD812" s="76"/>
      <c r="AE812" s="76"/>
      <c r="AF812" s="76"/>
      <c r="AG812" s="76"/>
      <c r="AH812" s="76"/>
      <c r="AI812" s="76"/>
      <c r="AJ812" s="76"/>
      <c r="AK812" s="76"/>
      <c r="AL812" s="76"/>
      <c r="AM812" s="76"/>
      <c r="AN812" s="76"/>
      <c r="AO812" s="76"/>
      <c r="AP812" s="76"/>
      <c r="AQ812" s="76"/>
      <c r="AR812" s="76"/>
      <c r="AS812" s="76"/>
      <c r="AT812" s="76"/>
      <c r="AU812" s="76"/>
      <c r="AV812" s="76"/>
      <c r="AW812" s="76"/>
      <c r="AX812" s="76"/>
      <c r="AY812" s="76"/>
      <c r="AZ812" s="76"/>
      <c r="BA812" s="76"/>
      <c r="BB812" s="76"/>
      <c r="BC812" s="76"/>
      <c r="BD812" s="76"/>
      <c r="BE812" s="76"/>
      <c r="BF812" s="76"/>
      <c r="BG812" s="76"/>
      <c r="BH812" s="76"/>
      <c r="BI812" s="76"/>
      <c r="BJ812" s="76"/>
      <c r="BK812" s="76"/>
      <c r="BL812" s="76"/>
      <c r="BM812" s="76"/>
      <c r="BN812" s="76"/>
      <c r="BO812" s="76"/>
      <c r="BP812" s="76"/>
      <c r="BQ812" s="76"/>
      <c r="BR812" s="76"/>
      <c r="BS812" s="76"/>
      <c r="BT812" s="76"/>
      <c r="BU812" s="76"/>
      <c r="BV812" s="76"/>
      <c r="BW812" s="76"/>
      <c r="BX812" s="76"/>
      <c r="BY812" s="76"/>
      <c r="BZ812" s="76"/>
      <c r="CA812" s="76"/>
      <c r="CB812" s="76"/>
      <c r="CC812" s="76"/>
      <c r="CD812" s="76"/>
      <c r="CE812" s="76"/>
      <c r="CF812" s="76"/>
      <c r="CG812" s="76"/>
      <c r="CH812" s="76"/>
      <c r="CI812" s="76"/>
      <c r="CJ812" s="76"/>
      <c r="CK812" s="76"/>
      <c r="CL812" s="76"/>
      <c r="CN812" s="60"/>
      <c r="CO812" s="76"/>
      <c r="CP812" s="76"/>
      <c r="CQ812" s="76"/>
      <c r="CR812" s="76"/>
      <c r="CS812" s="76"/>
      <c r="CT812" s="76"/>
      <c r="CU812" s="76"/>
      <c r="CV812" s="76"/>
      <c r="CW812" s="76"/>
      <c r="CX812" s="76"/>
      <c r="CY812" s="76"/>
      <c r="CZ812" s="76"/>
      <c r="DA812" s="76"/>
      <c r="DB812" s="76"/>
      <c r="DC812" s="76"/>
      <c r="DD812" s="76"/>
      <c r="DE812" s="76"/>
      <c r="DF812" s="76"/>
      <c r="DG812" s="76"/>
      <c r="DH812" s="76"/>
      <c r="DI812" s="76"/>
      <c r="DJ812" s="76"/>
      <c r="DK812" s="76"/>
      <c r="DL812" s="76"/>
    </row>
    <row r="813" spans="1:116" x14ac:dyDescent="0.35">
      <c r="A813" s="174"/>
      <c r="E813" s="8"/>
      <c r="G813" s="136" t="str">
        <f>G798</f>
        <v>Secondary volume driver</v>
      </c>
      <c r="H813" s="193"/>
      <c r="I813" s="194"/>
      <c r="J813" s="194"/>
      <c r="K813" s="195"/>
      <c r="L813" s="195"/>
      <c r="M813" s="195"/>
      <c r="N813" s="195"/>
      <c r="O813" s="195"/>
      <c r="P813" s="195"/>
      <c r="R813" s="195"/>
      <c r="S813" s="196"/>
      <c r="T813" s="196"/>
      <c r="U813" s="196"/>
      <c r="V813" s="196"/>
      <c r="W813" s="196"/>
      <c r="X813" s="196"/>
      <c r="Y813" s="196"/>
      <c r="Z813" s="196"/>
      <c r="AA813" s="196"/>
      <c r="AB813" s="196"/>
      <c r="AC813" s="196"/>
      <c r="AD813" s="196"/>
      <c r="AE813" s="196"/>
      <c r="AF813" s="196"/>
      <c r="AG813" s="196"/>
      <c r="AH813" s="196"/>
      <c r="AI813" s="196"/>
      <c r="AJ813" s="196"/>
      <c r="AK813" s="196"/>
      <c r="AL813" s="196"/>
      <c r="AM813" s="196"/>
      <c r="AN813" s="196"/>
      <c r="AO813" s="196"/>
      <c r="AP813" s="196"/>
      <c r="AQ813" s="196"/>
      <c r="AR813" s="196"/>
      <c r="AS813" s="196"/>
      <c r="AT813" s="196"/>
      <c r="AU813" s="196"/>
      <c r="AV813" s="196"/>
      <c r="AW813" s="196"/>
      <c r="AX813" s="196"/>
      <c r="AY813" s="196"/>
      <c r="AZ813" s="196"/>
      <c r="BA813" s="196"/>
      <c r="BB813" s="196"/>
      <c r="BC813" s="196"/>
      <c r="BD813" s="196"/>
      <c r="BE813" s="196"/>
      <c r="BF813" s="196"/>
      <c r="BG813" s="196"/>
      <c r="BH813" s="196"/>
      <c r="BI813" s="196"/>
      <c r="BJ813" s="196"/>
      <c r="BK813" s="196"/>
      <c r="BL813" s="196"/>
      <c r="BM813" s="196"/>
      <c r="BN813" s="196"/>
      <c r="BO813" s="196"/>
      <c r="BP813" s="196"/>
      <c r="BQ813" s="196"/>
      <c r="BR813" s="196"/>
      <c r="BS813" s="196"/>
      <c r="BT813" s="196"/>
      <c r="BU813" s="196"/>
      <c r="BV813" s="196"/>
      <c r="BW813" s="196"/>
      <c r="BX813" s="196"/>
      <c r="BY813" s="196"/>
      <c r="BZ813" s="196"/>
      <c r="CA813" s="196"/>
      <c r="CB813" s="196"/>
      <c r="CC813" s="196"/>
      <c r="CD813" s="196"/>
      <c r="CE813" s="196"/>
      <c r="CF813" s="196"/>
      <c r="CG813" s="196"/>
      <c r="CH813" s="196"/>
      <c r="CI813" s="196"/>
      <c r="CJ813" s="196"/>
      <c r="CK813" s="196"/>
      <c r="CL813" s="196"/>
      <c r="CN813" s="194"/>
      <c r="CO813" s="196"/>
      <c r="CP813" s="196"/>
      <c r="CQ813" s="196"/>
      <c r="CR813" s="196"/>
      <c r="CS813" s="196"/>
      <c r="CT813" s="196"/>
      <c r="CU813" s="196"/>
      <c r="CV813" s="196"/>
      <c r="CW813" s="196"/>
      <c r="CX813" s="196"/>
      <c r="CY813" s="196"/>
      <c r="CZ813" s="196"/>
      <c r="DA813" s="196"/>
      <c r="DB813" s="196"/>
      <c r="DC813" s="196"/>
      <c r="DD813" s="196"/>
      <c r="DE813" s="196"/>
      <c r="DF813" s="196"/>
      <c r="DG813" s="196"/>
      <c r="DH813" s="196"/>
      <c r="DI813" s="196"/>
      <c r="DJ813" s="196"/>
      <c r="DK813" s="196"/>
      <c r="DL813" s="196"/>
    </row>
    <row r="814" spans="1:116" x14ac:dyDescent="0.35">
      <c r="A814" s="174"/>
      <c r="E814" s="8"/>
      <c r="H814" s="193"/>
      <c r="I814" s="194"/>
      <c r="J814" s="194"/>
      <c r="K814" s="195"/>
      <c r="L814" s="195"/>
      <c r="M814" s="195"/>
      <c r="N814" s="195"/>
      <c r="O814" s="195"/>
      <c r="P814" s="195"/>
      <c r="R814" s="195"/>
      <c r="S814" s="196"/>
      <c r="T814" s="196"/>
      <c r="U814" s="196"/>
      <c r="V814" s="196"/>
      <c r="W814" s="196"/>
      <c r="X814" s="196"/>
      <c r="Y814" s="196"/>
      <c r="Z814" s="196"/>
      <c r="AA814" s="196"/>
      <c r="AB814" s="196"/>
      <c r="AC814" s="196"/>
      <c r="AD814" s="196"/>
      <c r="AE814" s="196"/>
      <c r="AF814" s="196"/>
      <c r="AG814" s="196"/>
      <c r="AH814" s="196"/>
      <c r="AI814" s="196"/>
      <c r="AJ814" s="196"/>
      <c r="AK814" s="196"/>
      <c r="AL814" s="196"/>
      <c r="AM814" s="196"/>
      <c r="AN814" s="196"/>
      <c r="AO814" s="196"/>
      <c r="AP814" s="196"/>
      <c r="AQ814" s="196"/>
      <c r="AR814" s="196"/>
      <c r="AS814" s="196"/>
      <c r="AT814" s="196"/>
      <c r="AU814" s="196"/>
      <c r="AV814" s="196"/>
      <c r="AW814" s="196"/>
      <c r="AX814" s="196"/>
      <c r="AY814" s="196"/>
      <c r="AZ814" s="196"/>
      <c r="BA814" s="196"/>
      <c r="BB814" s="196"/>
      <c r="BC814" s="196"/>
      <c r="BD814" s="196"/>
      <c r="BE814" s="196"/>
      <c r="BF814" s="196"/>
      <c r="BG814" s="196"/>
      <c r="BH814" s="196"/>
      <c r="BI814" s="196"/>
      <c r="BJ814" s="196"/>
      <c r="BK814" s="196"/>
      <c r="BL814" s="196"/>
      <c r="BM814" s="196"/>
      <c r="BN814" s="196"/>
      <c r="BO814" s="196"/>
      <c r="BP814" s="196"/>
      <c r="BQ814" s="196"/>
      <c r="BR814" s="196"/>
      <c r="BS814" s="196"/>
      <c r="BT814" s="196"/>
      <c r="BU814" s="196"/>
      <c r="BV814" s="196"/>
      <c r="BW814" s="196"/>
      <c r="BX814" s="196"/>
      <c r="BY814" s="196"/>
      <c r="BZ814" s="196"/>
      <c r="CA814" s="196"/>
      <c r="CB814" s="196"/>
      <c r="CC814" s="196"/>
      <c r="CD814" s="196"/>
      <c r="CE814" s="196"/>
      <c r="CF814" s="196"/>
      <c r="CG814" s="196"/>
      <c r="CH814" s="196"/>
      <c r="CI814" s="196"/>
      <c r="CJ814" s="196"/>
      <c r="CK814" s="196"/>
      <c r="CL814" s="196"/>
      <c r="CN814" s="194"/>
      <c r="CO814" s="196"/>
      <c r="CP814" s="196"/>
      <c r="CQ814" s="196"/>
      <c r="CR814" s="196"/>
      <c r="CS814" s="196"/>
      <c r="CT814" s="196"/>
      <c r="CU814" s="196"/>
      <c r="CV814" s="196"/>
      <c r="CW814" s="196"/>
      <c r="CX814" s="196"/>
      <c r="CY814" s="196"/>
      <c r="CZ814" s="196"/>
      <c r="DA814" s="196"/>
      <c r="DB814" s="196"/>
      <c r="DC814" s="196"/>
      <c r="DD814" s="196"/>
      <c r="DE814" s="196"/>
      <c r="DF814" s="196"/>
      <c r="DG814" s="196"/>
      <c r="DH814" s="196"/>
      <c r="DI814" s="196"/>
      <c r="DJ814" s="196"/>
      <c r="DK814" s="196"/>
      <c r="DL814" s="196"/>
    </row>
    <row r="815" spans="1:116" x14ac:dyDescent="0.35">
      <c r="A815" s="174"/>
      <c r="E815" s="8"/>
      <c r="G815" s="175" t="s">
        <v>490</v>
      </c>
      <c r="H815" s="174"/>
      <c r="I815" s="176"/>
      <c r="J815" s="176"/>
      <c r="K815" s="197"/>
      <c r="L815" s="197"/>
      <c r="M815" s="197"/>
      <c r="N815" s="197"/>
      <c r="O815" s="197"/>
      <c r="P815" s="197"/>
      <c r="R815" s="198"/>
      <c r="S815" s="199" t="str">
        <f t="shared" ref="S815:AX815" si="947">S$20</f>
        <v>S$16</v>
      </c>
      <c r="T815" s="199" t="str">
        <f t="shared" si="947"/>
        <v>T$16</v>
      </c>
      <c r="U815" s="199" t="str">
        <f t="shared" si="947"/>
        <v>U$16</v>
      </c>
      <c r="V815" s="199" t="str">
        <f t="shared" si="947"/>
        <v>V$16</v>
      </c>
      <c r="W815" s="199" t="str">
        <f t="shared" si="947"/>
        <v>W$16</v>
      </c>
      <c r="X815" s="199" t="str">
        <f t="shared" si="947"/>
        <v>X$16</v>
      </c>
      <c r="Y815" s="199" t="str">
        <f t="shared" si="947"/>
        <v>Y$16</v>
      </c>
      <c r="Z815" s="199" t="str">
        <f t="shared" si="947"/>
        <v>Z$16</v>
      </c>
      <c r="AA815" s="199" t="str">
        <f t="shared" si="947"/>
        <v>AA$16</v>
      </c>
      <c r="AB815" s="199" t="str">
        <f t="shared" si="947"/>
        <v>AB$16</v>
      </c>
      <c r="AC815" s="199" t="str">
        <f t="shared" si="947"/>
        <v>AC$16</v>
      </c>
      <c r="AD815" s="199" t="str">
        <f t="shared" si="947"/>
        <v>AD$16</v>
      </c>
      <c r="AE815" s="199" t="str">
        <f t="shared" si="947"/>
        <v>AE$16</v>
      </c>
      <c r="AF815" s="199" t="str">
        <f t="shared" si="947"/>
        <v>AF$16</v>
      </c>
      <c r="AG815" s="199" t="str">
        <f t="shared" si="947"/>
        <v>AG$16</v>
      </c>
      <c r="AH815" s="199" t="str">
        <f t="shared" si="947"/>
        <v>AH$16</v>
      </c>
      <c r="AI815" s="199" t="str">
        <f t="shared" si="947"/>
        <v>AI$16</v>
      </c>
      <c r="AJ815" s="199" t="str">
        <f t="shared" si="947"/>
        <v>AJ$16</v>
      </c>
      <c r="AK815" s="199" t="str">
        <f t="shared" si="947"/>
        <v>AK$16</v>
      </c>
      <c r="AL815" s="199" t="str">
        <f t="shared" si="947"/>
        <v>AL$16</v>
      </c>
      <c r="AM815" s="199" t="str">
        <f t="shared" si="947"/>
        <v>AM$16</v>
      </c>
      <c r="AN815" s="199" t="str">
        <f t="shared" si="947"/>
        <v>AN$16</v>
      </c>
      <c r="AO815" s="199" t="str">
        <f t="shared" si="947"/>
        <v>AO$16</v>
      </c>
      <c r="AP815" s="199" t="str">
        <f t="shared" si="947"/>
        <v>AP$16</v>
      </c>
      <c r="AQ815" s="199" t="str">
        <f t="shared" si="947"/>
        <v>AQ$16</v>
      </c>
      <c r="AR815" s="199" t="str">
        <f t="shared" si="947"/>
        <v>AR$16</v>
      </c>
      <c r="AS815" s="199" t="str">
        <f t="shared" si="947"/>
        <v>AS$16</v>
      </c>
      <c r="AT815" s="199" t="str">
        <f t="shared" si="947"/>
        <v>AT$16</v>
      </c>
      <c r="AU815" s="199" t="str">
        <f t="shared" si="947"/>
        <v>AU$16</v>
      </c>
      <c r="AV815" s="199" t="str">
        <f t="shared" si="947"/>
        <v>AV$16</v>
      </c>
      <c r="AW815" s="199" t="str">
        <f t="shared" si="947"/>
        <v>AW$16</v>
      </c>
      <c r="AX815" s="199" t="str">
        <f t="shared" si="947"/>
        <v>AX$16</v>
      </c>
      <c r="AY815" s="199" t="str">
        <f t="shared" ref="AY815:CD815" si="948">AY$20</f>
        <v>AY$16</v>
      </c>
      <c r="AZ815" s="199" t="str">
        <f t="shared" si="948"/>
        <v>AZ$16</v>
      </c>
      <c r="BA815" s="199" t="str">
        <f t="shared" si="948"/>
        <v>BA$16</v>
      </c>
      <c r="BB815" s="199" t="str">
        <f t="shared" si="948"/>
        <v>BB$16</v>
      </c>
      <c r="BC815" s="199" t="str">
        <f t="shared" si="948"/>
        <v>BC$16</v>
      </c>
      <c r="BD815" s="199" t="str">
        <f t="shared" si="948"/>
        <v>BD$16</v>
      </c>
      <c r="BE815" s="199" t="str">
        <f t="shared" si="948"/>
        <v>BE$16</v>
      </c>
      <c r="BF815" s="199" t="str">
        <f t="shared" si="948"/>
        <v>BF$16</v>
      </c>
      <c r="BG815" s="199" t="str">
        <f t="shared" si="948"/>
        <v>BG$16</v>
      </c>
      <c r="BH815" s="199" t="str">
        <f t="shared" si="948"/>
        <v>BH$16</v>
      </c>
      <c r="BI815" s="199" t="str">
        <f t="shared" si="948"/>
        <v>BI$16</v>
      </c>
      <c r="BJ815" s="199" t="str">
        <f t="shared" si="948"/>
        <v>BJ$16</v>
      </c>
      <c r="BK815" s="199" t="str">
        <f t="shared" si="948"/>
        <v>BK$16</v>
      </c>
      <c r="BL815" s="199" t="str">
        <f t="shared" si="948"/>
        <v>BL$16</v>
      </c>
      <c r="BM815" s="199" t="str">
        <f t="shared" si="948"/>
        <v>BM$16</v>
      </c>
      <c r="BN815" s="199" t="str">
        <f t="shared" si="948"/>
        <v>BN$16</v>
      </c>
      <c r="BO815" s="199" t="str">
        <f t="shared" si="948"/>
        <v>BO$16</v>
      </c>
      <c r="BP815" s="199" t="str">
        <f t="shared" si="948"/>
        <v>BP$16</v>
      </c>
      <c r="BQ815" s="199" t="str">
        <f t="shared" si="948"/>
        <v>BQ$16</v>
      </c>
      <c r="BR815" s="199" t="str">
        <f t="shared" si="948"/>
        <v>BR$16</v>
      </c>
      <c r="BS815" s="199" t="str">
        <f t="shared" si="948"/>
        <v>BS$16</v>
      </c>
      <c r="BT815" s="199" t="str">
        <f t="shared" si="948"/>
        <v>BT$16</v>
      </c>
      <c r="BU815" s="199" t="str">
        <f t="shared" si="948"/>
        <v>BU$16</v>
      </c>
      <c r="BV815" s="199" t="str">
        <f t="shared" si="948"/>
        <v>BV$16</v>
      </c>
      <c r="BW815" s="199" t="str">
        <f t="shared" si="948"/>
        <v>BW$16</v>
      </c>
      <c r="BX815" s="199" t="str">
        <f t="shared" si="948"/>
        <v>BX$16</v>
      </c>
      <c r="BY815" s="199" t="str">
        <f t="shared" si="948"/>
        <v>BY$16</v>
      </c>
      <c r="BZ815" s="199" t="str">
        <f t="shared" si="948"/>
        <v>BZ$16</v>
      </c>
      <c r="CA815" s="199" t="str">
        <f t="shared" si="948"/>
        <v>CA$16</v>
      </c>
      <c r="CB815" s="199" t="str">
        <f t="shared" si="948"/>
        <v>CB$16</v>
      </c>
      <c r="CC815" s="199" t="str">
        <f t="shared" si="948"/>
        <v>CC$16</v>
      </c>
      <c r="CD815" s="199" t="str">
        <f t="shared" si="948"/>
        <v>CD$16</v>
      </c>
      <c r="CE815" s="199" t="str">
        <f t="shared" ref="CE815:CL815" si="949">CE$20</f>
        <v>CE$16</v>
      </c>
      <c r="CF815" s="199" t="str">
        <f t="shared" si="949"/>
        <v>CF$16</v>
      </c>
      <c r="CG815" s="199" t="str">
        <f t="shared" si="949"/>
        <v>CG$16</v>
      </c>
      <c r="CH815" s="199" t="str">
        <f t="shared" si="949"/>
        <v>CH$16</v>
      </c>
      <c r="CI815" s="199" t="str">
        <f t="shared" si="949"/>
        <v>CI$16</v>
      </c>
      <c r="CJ815" s="199" t="str">
        <f t="shared" si="949"/>
        <v>CJ$16</v>
      </c>
      <c r="CK815" s="199" t="str">
        <f t="shared" si="949"/>
        <v>CK$16</v>
      </c>
      <c r="CL815" s="199" t="str">
        <f t="shared" si="949"/>
        <v>CL$16</v>
      </c>
      <c r="CN815" s="176"/>
      <c r="CO815" s="199" t="str">
        <f t="shared" ref="CO815:DL815" si="950">CO$20</f>
        <v>CO$16</v>
      </c>
      <c r="CP815" s="199" t="str">
        <f t="shared" si="950"/>
        <v>CP$16</v>
      </c>
      <c r="CQ815" s="199" t="str">
        <f t="shared" si="950"/>
        <v>CQ$16</v>
      </c>
      <c r="CR815" s="199" t="str">
        <f t="shared" si="950"/>
        <v>CR$16</v>
      </c>
      <c r="CS815" s="199" t="str">
        <f t="shared" si="950"/>
        <v>CS$16</v>
      </c>
      <c r="CT815" s="199" t="str">
        <f t="shared" si="950"/>
        <v>CT$16</v>
      </c>
      <c r="CU815" s="199" t="str">
        <f t="shared" si="950"/>
        <v>CU$16</v>
      </c>
      <c r="CV815" s="199" t="str">
        <f t="shared" si="950"/>
        <v>CV$16</v>
      </c>
      <c r="CW815" s="199" t="str">
        <f t="shared" si="950"/>
        <v>CW$16</v>
      </c>
      <c r="CX815" s="199" t="str">
        <f t="shared" si="950"/>
        <v>CX$16</v>
      </c>
      <c r="CY815" s="199" t="str">
        <f t="shared" si="950"/>
        <v>CY$16</v>
      </c>
      <c r="CZ815" s="199" t="str">
        <f t="shared" si="950"/>
        <v>CZ$16</v>
      </c>
      <c r="DA815" s="199" t="str">
        <f t="shared" si="950"/>
        <v>DA$16</v>
      </c>
      <c r="DB815" s="199" t="str">
        <f t="shared" si="950"/>
        <v>DB$16</v>
      </c>
      <c r="DC815" s="199" t="str">
        <f t="shared" si="950"/>
        <v>DC$16</v>
      </c>
      <c r="DD815" s="199" t="str">
        <f t="shared" si="950"/>
        <v>DD$16</v>
      </c>
      <c r="DE815" s="199" t="str">
        <f t="shared" si="950"/>
        <v>DE$16</v>
      </c>
      <c r="DF815" s="199" t="str">
        <f t="shared" si="950"/>
        <v>DF$16</v>
      </c>
      <c r="DG815" s="199" t="str">
        <f t="shared" si="950"/>
        <v>DG$16</v>
      </c>
      <c r="DH815" s="199" t="str">
        <f t="shared" si="950"/>
        <v>DH$16</v>
      </c>
      <c r="DI815" s="199" t="str">
        <f t="shared" si="950"/>
        <v>DI$16</v>
      </c>
      <c r="DJ815" s="199" t="str">
        <f t="shared" si="950"/>
        <v>DJ$16</v>
      </c>
      <c r="DK815" s="199" t="str">
        <f t="shared" si="950"/>
        <v>DK$16</v>
      </c>
      <c r="DL815" s="199" t="str">
        <f t="shared" si="950"/>
        <v>DL$16</v>
      </c>
    </row>
    <row r="816" spans="1:116" x14ac:dyDescent="0.35">
      <c r="A816" s="174"/>
      <c r="E816" s="8"/>
      <c r="G816" s="175" t="s">
        <v>492</v>
      </c>
      <c r="H816" s="174"/>
      <c r="I816" s="176"/>
      <c r="J816" s="176"/>
      <c r="K816" s="197"/>
      <c r="L816" s="197"/>
      <c r="M816" s="197"/>
      <c r="N816" s="197"/>
      <c r="O816" s="197"/>
      <c r="P816" s="197"/>
      <c r="R816" s="198"/>
      <c r="S816" s="199" t="str">
        <f t="shared" ref="S816:AX816" si="951">S$21</f>
        <v>S$17</v>
      </c>
      <c r="T816" s="199" t="str">
        <f t="shared" si="951"/>
        <v>T$17</v>
      </c>
      <c r="U816" s="199" t="str">
        <f t="shared" si="951"/>
        <v>U$17</v>
      </c>
      <c r="V816" s="199" t="str">
        <f t="shared" si="951"/>
        <v>V$17</v>
      </c>
      <c r="W816" s="199" t="str">
        <f t="shared" si="951"/>
        <v>W$17</v>
      </c>
      <c r="X816" s="199" t="str">
        <f t="shared" si="951"/>
        <v>X$17</v>
      </c>
      <c r="Y816" s="199" t="str">
        <f t="shared" si="951"/>
        <v>Y$17</v>
      </c>
      <c r="Z816" s="199" t="str">
        <f t="shared" si="951"/>
        <v>Z$17</v>
      </c>
      <c r="AA816" s="199" t="str">
        <f t="shared" si="951"/>
        <v>AA$17</v>
      </c>
      <c r="AB816" s="199" t="str">
        <f t="shared" si="951"/>
        <v>AB$17</v>
      </c>
      <c r="AC816" s="199" t="str">
        <f t="shared" si="951"/>
        <v>AC$17</v>
      </c>
      <c r="AD816" s="199" t="str">
        <f t="shared" si="951"/>
        <v>AD$17</v>
      </c>
      <c r="AE816" s="199" t="str">
        <f t="shared" si="951"/>
        <v>AE$17</v>
      </c>
      <c r="AF816" s="199" t="str">
        <f t="shared" si="951"/>
        <v>AF$17</v>
      </c>
      <c r="AG816" s="199" t="str">
        <f t="shared" si="951"/>
        <v>AG$17</v>
      </c>
      <c r="AH816" s="199" t="str">
        <f t="shared" si="951"/>
        <v>AH$17</v>
      </c>
      <c r="AI816" s="199" t="str">
        <f t="shared" si="951"/>
        <v>AI$17</v>
      </c>
      <c r="AJ816" s="199" t="str">
        <f t="shared" si="951"/>
        <v>AJ$17</v>
      </c>
      <c r="AK816" s="199" t="str">
        <f t="shared" si="951"/>
        <v>AK$17</v>
      </c>
      <c r="AL816" s="199" t="str">
        <f t="shared" si="951"/>
        <v>AL$17</v>
      </c>
      <c r="AM816" s="199" t="str">
        <f t="shared" si="951"/>
        <v>AM$17</v>
      </c>
      <c r="AN816" s="199" t="str">
        <f t="shared" si="951"/>
        <v>AN$17</v>
      </c>
      <c r="AO816" s="199" t="str">
        <f t="shared" si="951"/>
        <v>AO$17</v>
      </c>
      <c r="AP816" s="199" t="str">
        <f t="shared" si="951"/>
        <v>AP$17</v>
      </c>
      <c r="AQ816" s="199" t="str">
        <f t="shared" si="951"/>
        <v>AQ$17</v>
      </c>
      <c r="AR816" s="199" t="str">
        <f t="shared" si="951"/>
        <v>AR$17</v>
      </c>
      <c r="AS816" s="199" t="str">
        <f t="shared" si="951"/>
        <v>AS$17</v>
      </c>
      <c r="AT816" s="199" t="str">
        <f t="shared" si="951"/>
        <v>AT$17</v>
      </c>
      <c r="AU816" s="199" t="str">
        <f t="shared" si="951"/>
        <v>AU$17</v>
      </c>
      <c r="AV816" s="199" t="str">
        <f t="shared" si="951"/>
        <v>AV$17</v>
      </c>
      <c r="AW816" s="199" t="str">
        <f t="shared" si="951"/>
        <v>AW$17</v>
      </c>
      <c r="AX816" s="199" t="str">
        <f t="shared" si="951"/>
        <v>AX$17</v>
      </c>
      <c r="AY816" s="199" t="str">
        <f t="shared" ref="AY816:CD816" si="952">AY$21</f>
        <v>AY$17</v>
      </c>
      <c r="AZ816" s="199" t="str">
        <f t="shared" si="952"/>
        <v>AZ$17</v>
      </c>
      <c r="BA816" s="199" t="str">
        <f t="shared" si="952"/>
        <v>BA$17</v>
      </c>
      <c r="BB816" s="199" t="str">
        <f t="shared" si="952"/>
        <v>BB$17</v>
      </c>
      <c r="BC816" s="199" t="str">
        <f t="shared" si="952"/>
        <v>BC$17</v>
      </c>
      <c r="BD816" s="199" t="str">
        <f t="shared" si="952"/>
        <v>BD$17</v>
      </c>
      <c r="BE816" s="199" t="str">
        <f t="shared" si="952"/>
        <v>BE$17</v>
      </c>
      <c r="BF816" s="199" t="str">
        <f t="shared" si="952"/>
        <v>BF$17</v>
      </c>
      <c r="BG816" s="199" t="str">
        <f t="shared" si="952"/>
        <v>BG$17</v>
      </c>
      <c r="BH816" s="199" t="str">
        <f t="shared" si="952"/>
        <v>BH$17</v>
      </c>
      <c r="BI816" s="199" t="str">
        <f t="shared" si="952"/>
        <v>BI$17</v>
      </c>
      <c r="BJ816" s="199" t="str">
        <f t="shared" si="952"/>
        <v>BJ$17</v>
      </c>
      <c r="BK816" s="199" t="str">
        <f t="shared" si="952"/>
        <v>BK$17</v>
      </c>
      <c r="BL816" s="199" t="str">
        <f t="shared" si="952"/>
        <v>BL$17</v>
      </c>
      <c r="BM816" s="199" t="str">
        <f t="shared" si="952"/>
        <v>BM$17</v>
      </c>
      <c r="BN816" s="199" t="str">
        <f t="shared" si="952"/>
        <v>BN$17</v>
      </c>
      <c r="BO816" s="199" t="str">
        <f t="shared" si="952"/>
        <v>BO$17</v>
      </c>
      <c r="BP816" s="199" t="str">
        <f t="shared" si="952"/>
        <v>BP$17</v>
      </c>
      <c r="BQ816" s="199" t="str">
        <f t="shared" si="952"/>
        <v>BQ$17</v>
      </c>
      <c r="BR816" s="199" t="str">
        <f t="shared" si="952"/>
        <v>BR$17</v>
      </c>
      <c r="BS816" s="199" t="str">
        <f t="shared" si="952"/>
        <v>BS$17</v>
      </c>
      <c r="BT816" s="199" t="str">
        <f t="shared" si="952"/>
        <v>BT$17</v>
      </c>
      <c r="BU816" s="199" t="str">
        <f t="shared" si="952"/>
        <v>BU$17</v>
      </c>
      <c r="BV816" s="199" t="str">
        <f t="shared" si="952"/>
        <v>BV$17</v>
      </c>
      <c r="BW816" s="199" t="str">
        <f t="shared" si="952"/>
        <v>BW$17</v>
      </c>
      <c r="BX816" s="199" t="str">
        <f t="shared" si="952"/>
        <v>BX$17</v>
      </c>
      <c r="BY816" s="199" t="str">
        <f t="shared" si="952"/>
        <v>BY$17</v>
      </c>
      <c r="BZ816" s="199" t="str">
        <f t="shared" si="952"/>
        <v>BZ$17</v>
      </c>
      <c r="CA816" s="199" t="str">
        <f t="shared" si="952"/>
        <v>CA$17</v>
      </c>
      <c r="CB816" s="199" t="str">
        <f t="shared" si="952"/>
        <v>CB$17</v>
      </c>
      <c r="CC816" s="199" t="str">
        <f t="shared" si="952"/>
        <v>CC$17</v>
      </c>
      <c r="CD816" s="199" t="str">
        <f t="shared" si="952"/>
        <v>CD$17</v>
      </c>
      <c r="CE816" s="199" t="str">
        <f t="shared" ref="CE816:CL816" si="953">CE$21</f>
        <v>CE$17</v>
      </c>
      <c r="CF816" s="199" t="str">
        <f t="shared" si="953"/>
        <v>CF$17</v>
      </c>
      <c r="CG816" s="199" t="str">
        <f t="shared" si="953"/>
        <v>CG$17</v>
      </c>
      <c r="CH816" s="199" t="str">
        <f t="shared" si="953"/>
        <v>CH$17</v>
      </c>
      <c r="CI816" s="199" t="str">
        <f t="shared" si="953"/>
        <v>CI$17</v>
      </c>
      <c r="CJ816" s="199" t="str">
        <f t="shared" si="953"/>
        <v>CJ$17</v>
      </c>
      <c r="CK816" s="199" t="str">
        <f t="shared" si="953"/>
        <v>CK$17</v>
      </c>
      <c r="CL816" s="199" t="str">
        <f t="shared" si="953"/>
        <v>CL$17</v>
      </c>
      <c r="CN816" s="176"/>
      <c r="CO816" s="199" t="str">
        <f t="shared" ref="CO816:DL816" si="954">CO$21</f>
        <v>CO$17</v>
      </c>
      <c r="CP816" s="199" t="str">
        <f t="shared" si="954"/>
        <v>CP$17</v>
      </c>
      <c r="CQ816" s="199" t="str">
        <f t="shared" si="954"/>
        <v>CQ$17</v>
      </c>
      <c r="CR816" s="199" t="str">
        <f t="shared" si="954"/>
        <v>CR$17</v>
      </c>
      <c r="CS816" s="199" t="str">
        <f t="shared" si="954"/>
        <v>CS$17</v>
      </c>
      <c r="CT816" s="199" t="str">
        <f t="shared" si="954"/>
        <v>CT$17</v>
      </c>
      <c r="CU816" s="199" t="str">
        <f t="shared" si="954"/>
        <v>CU$17</v>
      </c>
      <c r="CV816" s="199" t="str">
        <f t="shared" si="954"/>
        <v>CV$17</v>
      </c>
      <c r="CW816" s="199" t="str">
        <f t="shared" si="954"/>
        <v>CW$17</v>
      </c>
      <c r="CX816" s="199" t="str">
        <f t="shared" si="954"/>
        <v>CX$17</v>
      </c>
      <c r="CY816" s="199" t="str">
        <f t="shared" si="954"/>
        <v>CY$17</v>
      </c>
      <c r="CZ816" s="199" t="str">
        <f t="shared" si="954"/>
        <v>CZ$17</v>
      </c>
      <c r="DA816" s="199" t="str">
        <f t="shared" si="954"/>
        <v>DA$17</v>
      </c>
      <c r="DB816" s="199" t="str">
        <f t="shared" si="954"/>
        <v>DB$17</v>
      </c>
      <c r="DC816" s="199" t="str">
        <f t="shared" si="954"/>
        <v>DC$17</v>
      </c>
      <c r="DD816" s="199" t="str">
        <f t="shared" si="954"/>
        <v>DD$17</v>
      </c>
      <c r="DE816" s="199" t="str">
        <f t="shared" si="954"/>
        <v>DE$17</v>
      </c>
      <c r="DF816" s="199" t="str">
        <f t="shared" si="954"/>
        <v>DF$17</v>
      </c>
      <c r="DG816" s="199" t="str">
        <f t="shared" si="954"/>
        <v>DG$17</v>
      </c>
      <c r="DH816" s="199" t="str">
        <f t="shared" si="954"/>
        <v>DH$17</v>
      </c>
      <c r="DI816" s="199" t="str">
        <f t="shared" si="954"/>
        <v>DI$17</v>
      </c>
      <c r="DJ816" s="199" t="str">
        <f t="shared" si="954"/>
        <v>DJ$17</v>
      </c>
      <c r="DK816" s="199" t="str">
        <f t="shared" si="954"/>
        <v>DK$17</v>
      </c>
      <c r="DL816" s="199" t="str">
        <f t="shared" si="954"/>
        <v>DL$17</v>
      </c>
    </row>
    <row r="817" spans="1:116" x14ac:dyDescent="0.35">
      <c r="A817" s="174"/>
      <c r="E817" s="8"/>
      <c r="G817" s="175" t="s">
        <v>461</v>
      </c>
      <c r="H817" s="200"/>
      <c r="I817" s="201"/>
      <c r="J817" s="201"/>
      <c r="K817" s="202"/>
      <c r="L817" s="202"/>
      <c r="M817" s="202"/>
      <c r="N817" s="202"/>
      <c r="O817" s="202"/>
      <c r="P817" s="202"/>
      <c r="R817" s="202"/>
      <c r="S817" s="174"/>
      <c r="T817" s="174"/>
      <c r="U817" s="174"/>
      <c r="V817" s="174"/>
      <c r="W817" s="174"/>
      <c r="X817" s="174"/>
      <c r="Y817" s="174"/>
      <c r="Z817" s="174"/>
      <c r="AA817" s="174"/>
      <c r="AB817" s="174"/>
      <c r="AC817" s="174"/>
      <c r="AD817" s="174"/>
      <c r="AE817" s="174"/>
      <c r="AF817" s="174"/>
      <c r="AG817" s="174"/>
      <c r="AH817" s="174"/>
      <c r="AI817" s="174"/>
      <c r="AJ817" s="174"/>
      <c r="AK817" s="174"/>
      <c r="AL817" s="174"/>
      <c r="AM817" s="174"/>
      <c r="AN817" s="174"/>
      <c r="AO817" s="174"/>
      <c r="AP817" s="174"/>
      <c r="AQ817" s="174"/>
      <c r="AR817" s="174"/>
      <c r="AS817" s="174"/>
      <c r="AT817" s="174"/>
      <c r="AU817" s="174"/>
      <c r="AV817" s="174"/>
      <c r="AW817" s="174"/>
      <c r="AX817" s="174"/>
      <c r="AY817" s="174"/>
      <c r="AZ817" s="174"/>
      <c r="BA817" s="174"/>
      <c r="BB817" s="174"/>
      <c r="BC817" s="174"/>
      <c r="BD817" s="174"/>
      <c r="BE817" s="174"/>
      <c r="BF817" s="174"/>
      <c r="BG817" s="174"/>
      <c r="BH817" s="174"/>
      <c r="BI817" s="174"/>
      <c r="BJ817" s="174"/>
      <c r="BK817" s="174"/>
      <c r="BL817" s="174"/>
      <c r="BM817" s="174"/>
      <c r="BN817" s="174"/>
      <c r="BO817" s="174"/>
      <c r="BP817" s="174"/>
      <c r="BQ817" s="174"/>
      <c r="BR817" s="174"/>
      <c r="BS817" s="174"/>
      <c r="BT817" s="174"/>
      <c r="BU817" s="174"/>
      <c r="BV817" s="174"/>
      <c r="BW817" s="174"/>
      <c r="BX817" s="174"/>
      <c r="BY817" s="174"/>
      <c r="BZ817" s="174"/>
      <c r="CA817" s="174"/>
      <c r="CB817" s="174"/>
      <c r="CC817" s="174"/>
      <c r="CD817" s="174"/>
      <c r="CE817" s="174"/>
      <c r="CF817" s="174"/>
      <c r="CG817" s="174"/>
      <c r="CH817" s="174"/>
      <c r="CI817" s="174"/>
      <c r="CJ817" s="174"/>
      <c r="CK817" s="174"/>
      <c r="CL817" s="174"/>
      <c r="CN817" s="201"/>
      <c r="CO817" s="174"/>
      <c r="CP817" s="174"/>
      <c r="CQ817" s="174"/>
      <c r="CR817" s="174"/>
      <c r="CS817" s="174"/>
      <c r="CT817" s="174"/>
      <c r="CU817" s="174"/>
      <c r="CV817" s="174"/>
      <c r="CW817" s="174"/>
      <c r="CX817" s="174"/>
      <c r="CY817" s="174"/>
      <c r="CZ817" s="174"/>
      <c r="DA817" s="174"/>
      <c r="DB817" s="174"/>
      <c r="DC817" s="174"/>
      <c r="DD817" s="174"/>
      <c r="DE817" s="174"/>
      <c r="DF817" s="174"/>
      <c r="DG817" s="174"/>
      <c r="DH817" s="174"/>
      <c r="DI817" s="174"/>
      <c r="DJ817" s="174"/>
      <c r="DK817" s="174"/>
      <c r="DL817" s="174"/>
    </row>
    <row r="818" spans="1:116" x14ac:dyDescent="0.35">
      <c r="A818" s="174"/>
      <c r="E818" s="8"/>
      <c r="G818" s="175" t="s">
        <v>462</v>
      </c>
      <c r="H818" s="200"/>
      <c r="I818" s="201"/>
      <c r="J818" s="201"/>
      <c r="K818" s="202"/>
      <c r="L818" s="202"/>
      <c r="M818" s="202"/>
      <c r="N818" s="202"/>
      <c r="O818" s="202"/>
      <c r="P818" s="202"/>
      <c r="R818" s="202"/>
      <c r="S818" s="190"/>
      <c r="T818" s="190"/>
      <c r="U818" s="190"/>
      <c r="V818" s="190"/>
      <c r="W818" s="190"/>
      <c r="X818" s="190"/>
      <c r="Y818" s="190"/>
      <c r="Z818" s="190"/>
      <c r="AA818" s="190"/>
      <c r="AB818" s="190"/>
      <c r="AC818" s="190"/>
      <c r="AD818" s="190"/>
      <c r="AE818" s="190"/>
      <c r="AF818" s="190"/>
      <c r="AG818" s="190"/>
      <c r="AH818" s="190"/>
      <c r="AI818" s="190"/>
      <c r="AJ818" s="190"/>
      <c r="AK818" s="190"/>
      <c r="AL818" s="190"/>
      <c r="AM818" s="190"/>
      <c r="AN818" s="190"/>
      <c r="AO818" s="190"/>
      <c r="AP818" s="190"/>
      <c r="AQ818" s="190"/>
      <c r="AR818" s="190"/>
      <c r="AS818" s="190"/>
      <c r="AT818" s="190"/>
      <c r="AU818" s="190"/>
      <c r="AV818" s="190"/>
      <c r="AW818" s="190"/>
      <c r="AX818" s="190"/>
      <c r="AY818" s="190"/>
      <c r="AZ818" s="190"/>
      <c r="BA818" s="190"/>
      <c r="BB818" s="190"/>
      <c r="BC818" s="190"/>
      <c r="BD818" s="190"/>
      <c r="BE818" s="190"/>
      <c r="BF818" s="190"/>
      <c r="BG818" s="190"/>
      <c r="BH818" s="190"/>
      <c r="BI818" s="190"/>
      <c r="BJ818" s="190"/>
      <c r="BK818" s="190"/>
      <c r="BL818" s="190"/>
      <c r="BM818" s="190"/>
      <c r="BN818" s="190"/>
      <c r="BO818" s="190"/>
      <c r="BP818" s="190"/>
      <c r="BQ818" s="190"/>
      <c r="BR818" s="190"/>
      <c r="BS818" s="190"/>
      <c r="BT818" s="190"/>
      <c r="BU818" s="190"/>
      <c r="BV818" s="190"/>
      <c r="BW818" s="190"/>
      <c r="BX818" s="190"/>
      <c r="BY818" s="190"/>
      <c r="BZ818" s="190"/>
      <c r="CA818" s="190"/>
      <c r="CB818" s="190"/>
      <c r="CC818" s="190"/>
      <c r="CD818" s="190"/>
      <c r="CE818" s="190"/>
      <c r="CF818" s="190"/>
      <c r="CG818" s="190"/>
      <c r="CH818" s="190"/>
      <c r="CI818" s="190"/>
      <c r="CJ818" s="190"/>
      <c r="CK818" s="190"/>
      <c r="CL818" s="190"/>
      <c r="CN818" s="201"/>
      <c r="CO818" s="190"/>
      <c r="CP818" s="190"/>
      <c r="CQ818" s="190"/>
      <c r="CR818" s="190"/>
      <c r="CS818" s="190"/>
      <c r="CT818" s="190"/>
      <c r="CU818" s="190"/>
      <c r="CV818" s="190"/>
      <c r="CW818" s="190"/>
      <c r="CX818" s="190"/>
      <c r="CY818" s="190"/>
      <c r="CZ818" s="190"/>
      <c r="DA818" s="190"/>
      <c r="DB818" s="190"/>
      <c r="DC818" s="190"/>
      <c r="DD818" s="190"/>
      <c r="DE818" s="190"/>
      <c r="DF818" s="190"/>
      <c r="DG818" s="190"/>
      <c r="DH818" s="190"/>
      <c r="DI818" s="190"/>
      <c r="DJ818" s="190"/>
      <c r="DK818" s="190"/>
      <c r="DL818" s="190"/>
    </row>
    <row r="819" spans="1:116" x14ac:dyDescent="0.35">
      <c r="A819" s="174"/>
      <c r="E819" s="8"/>
      <c r="G819" s="175" t="s">
        <v>491</v>
      </c>
      <c r="H819" s="200"/>
      <c r="I819" s="201"/>
      <c r="J819" s="201"/>
      <c r="K819" s="202"/>
      <c r="L819" s="202"/>
      <c r="M819" s="202"/>
      <c r="N819" s="202"/>
      <c r="O819" s="202"/>
      <c r="P819" s="202"/>
      <c r="R819" s="202"/>
      <c r="S819" s="190" t="str">
        <f t="shared" ref="S819:AX819" si="955">S$22</f>
        <v>S$18</v>
      </c>
      <c r="T819" s="190" t="str">
        <f t="shared" si="955"/>
        <v>T$18</v>
      </c>
      <c r="U819" s="190" t="str">
        <f t="shared" si="955"/>
        <v>U$18</v>
      </c>
      <c r="V819" s="190" t="str">
        <f t="shared" si="955"/>
        <v>V$18</v>
      </c>
      <c r="W819" s="190" t="str">
        <f t="shared" si="955"/>
        <v>W$18</v>
      </c>
      <c r="X819" s="190" t="str">
        <f t="shared" si="955"/>
        <v>X$18</v>
      </c>
      <c r="Y819" s="190" t="str">
        <f t="shared" si="955"/>
        <v>Y$18</v>
      </c>
      <c r="Z819" s="190" t="str">
        <f t="shared" si="955"/>
        <v>Z$18</v>
      </c>
      <c r="AA819" s="190" t="str">
        <f t="shared" si="955"/>
        <v>AA$18</v>
      </c>
      <c r="AB819" s="190" t="str">
        <f t="shared" si="955"/>
        <v>AB$18</v>
      </c>
      <c r="AC819" s="190" t="str">
        <f t="shared" si="955"/>
        <v>AC$18</v>
      </c>
      <c r="AD819" s="190" t="str">
        <f t="shared" si="955"/>
        <v>AD$18</v>
      </c>
      <c r="AE819" s="190" t="str">
        <f t="shared" si="955"/>
        <v>AE$18</v>
      </c>
      <c r="AF819" s="190" t="str">
        <f t="shared" si="955"/>
        <v>AF$18</v>
      </c>
      <c r="AG819" s="190" t="str">
        <f t="shared" si="955"/>
        <v>AG$18</v>
      </c>
      <c r="AH819" s="190" t="str">
        <f t="shared" si="955"/>
        <v>AH$18</v>
      </c>
      <c r="AI819" s="190" t="str">
        <f t="shared" si="955"/>
        <v>AI$18</v>
      </c>
      <c r="AJ819" s="190" t="str">
        <f t="shared" si="955"/>
        <v>AJ$18</v>
      </c>
      <c r="AK819" s="190" t="str">
        <f t="shared" si="955"/>
        <v>AK$18</v>
      </c>
      <c r="AL819" s="190" t="str">
        <f t="shared" si="955"/>
        <v>AL$18</v>
      </c>
      <c r="AM819" s="190" t="str">
        <f t="shared" si="955"/>
        <v>AM$18</v>
      </c>
      <c r="AN819" s="190" t="str">
        <f t="shared" si="955"/>
        <v>AN$18</v>
      </c>
      <c r="AO819" s="190" t="str">
        <f t="shared" si="955"/>
        <v>AO$18</v>
      </c>
      <c r="AP819" s="190" t="str">
        <f t="shared" si="955"/>
        <v>AP$18</v>
      </c>
      <c r="AQ819" s="190" t="str">
        <f t="shared" si="955"/>
        <v>AQ$18</v>
      </c>
      <c r="AR819" s="190" t="str">
        <f t="shared" si="955"/>
        <v>AR$18</v>
      </c>
      <c r="AS819" s="190" t="str">
        <f t="shared" si="955"/>
        <v>AS$18</v>
      </c>
      <c r="AT819" s="190" t="str">
        <f t="shared" si="955"/>
        <v>AT$18</v>
      </c>
      <c r="AU819" s="190" t="str">
        <f t="shared" si="955"/>
        <v>AU$18</v>
      </c>
      <c r="AV819" s="190" t="str">
        <f t="shared" si="955"/>
        <v>AV$18</v>
      </c>
      <c r="AW819" s="190" t="str">
        <f t="shared" si="955"/>
        <v>AW$18</v>
      </c>
      <c r="AX819" s="190" t="str">
        <f t="shared" si="955"/>
        <v>AX$18</v>
      </c>
      <c r="AY819" s="190" t="str">
        <f t="shared" ref="AY819:CD819" si="956">AY$22</f>
        <v>AY$18</v>
      </c>
      <c r="AZ819" s="190" t="str">
        <f t="shared" si="956"/>
        <v>AZ$18</v>
      </c>
      <c r="BA819" s="190" t="str">
        <f t="shared" si="956"/>
        <v>BA$18</v>
      </c>
      <c r="BB819" s="190" t="str">
        <f t="shared" si="956"/>
        <v>BB$18</v>
      </c>
      <c r="BC819" s="190" t="str">
        <f t="shared" si="956"/>
        <v>BC$18</v>
      </c>
      <c r="BD819" s="190" t="str">
        <f t="shared" si="956"/>
        <v>BD$18</v>
      </c>
      <c r="BE819" s="190" t="str">
        <f t="shared" si="956"/>
        <v>BE$18</v>
      </c>
      <c r="BF819" s="190" t="str">
        <f t="shared" si="956"/>
        <v>BF$18</v>
      </c>
      <c r="BG819" s="190" t="str">
        <f t="shared" si="956"/>
        <v>BG$18</v>
      </c>
      <c r="BH819" s="190" t="str">
        <f t="shared" si="956"/>
        <v>BH$18</v>
      </c>
      <c r="BI819" s="190" t="str">
        <f t="shared" si="956"/>
        <v>BI$18</v>
      </c>
      <c r="BJ819" s="190" t="str">
        <f t="shared" si="956"/>
        <v>BJ$18</v>
      </c>
      <c r="BK819" s="190" t="str">
        <f t="shared" si="956"/>
        <v>BK$18</v>
      </c>
      <c r="BL819" s="190" t="str">
        <f t="shared" si="956"/>
        <v>BL$18</v>
      </c>
      <c r="BM819" s="190" t="str">
        <f t="shared" si="956"/>
        <v>BM$18</v>
      </c>
      <c r="BN819" s="190" t="str">
        <f t="shared" si="956"/>
        <v>BN$18</v>
      </c>
      <c r="BO819" s="190" t="str">
        <f t="shared" si="956"/>
        <v>BO$18</v>
      </c>
      <c r="BP819" s="190" t="str">
        <f t="shared" si="956"/>
        <v>BP$18</v>
      </c>
      <c r="BQ819" s="190" t="str">
        <f t="shared" si="956"/>
        <v>BQ$18</v>
      </c>
      <c r="BR819" s="190" t="str">
        <f t="shared" si="956"/>
        <v>BR$18</v>
      </c>
      <c r="BS819" s="190" t="str">
        <f t="shared" si="956"/>
        <v>BS$18</v>
      </c>
      <c r="BT819" s="190" t="str">
        <f t="shared" si="956"/>
        <v>BT$18</v>
      </c>
      <c r="BU819" s="190" t="str">
        <f t="shared" si="956"/>
        <v>BU$18</v>
      </c>
      <c r="BV819" s="190" t="str">
        <f t="shared" si="956"/>
        <v>BV$18</v>
      </c>
      <c r="BW819" s="190" t="str">
        <f t="shared" si="956"/>
        <v>BW$18</v>
      </c>
      <c r="BX819" s="190" t="str">
        <f t="shared" si="956"/>
        <v>BX$18</v>
      </c>
      <c r="BY819" s="190" t="str">
        <f t="shared" si="956"/>
        <v>BY$18</v>
      </c>
      <c r="BZ819" s="190" t="str">
        <f t="shared" si="956"/>
        <v>BZ$18</v>
      </c>
      <c r="CA819" s="190" t="str">
        <f t="shared" si="956"/>
        <v>CA$18</v>
      </c>
      <c r="CB819" s="190" t="str">
        <f t="shared" si="956"/>
        <v>CB$18</v>
      </c>
      <c r="CC819" s="190" t="str">
        <f t="shared" si="956"/>
        <v>CC$18</v>
      </c>
      <c r="CD819" s="190" t="str">
        <f t="shared" si="956"/>
        <v>CD$18</v>
      </c>
      <c r="CE819" s="190" t="str">
        <f t="shared" ref="CE819:CL819" si="957">CE$22</f>
        <v>CE$18</v>
      </c>
      <c r="CF819" s="190" t="str">
        <f t="shared" si="957"/>
        <v>CF$18</v>
      </c>
      <c r="CG819" s="190" t="str">
        <f t="shared" si="957"/>
        <v>CG$18</v>
      </c>
      <c r="CH819" s="190" t="str">
        <f t="shared" si="957"/>
        <v>CH$18</v>
      </c>
      <c r="CI819" s="190" t="str">
        <f t="shared" si="957"/>
        <v>CI$18</v>
      </c>
      <c r="CJ819" s="190" t="str">
        <f t="shared" si="957"/>
        <v>CJ$18</v>
      </c>
      <c r="CK819" s="190" t="str">
        <f t="shared" si="957"/>
        <v>CK$18</v>
      </c>
      <c r="CL819" s="190" t="str">
        <f t="shared" si="957"/>
        <v>CL$18</v>
      </c>
      <c r="CN819" s="201"/>
      <c r="CO819" s="190" t="str">
        <f t="shared" ref="CO819:DL819" si="958">CO$22</f>
        <v>CO$18</v>
      </c>
      <c r="CP819" s="190" t="str">
        <f t="shared" si="958"/>
        <v>CP$18</v>
      </c>
      <c r="CQ819" s="190" t="str">
        <f t="shared" si="958"/>
        <v>CQ$18</v>
      </c>
      <c r="CR819" s="190" t="str">
        <f t="shared" si="958"/>
        <v>CR$18</v>
      </c>
      <c r="CS819" s="190" t="str">
        <f t="shared" si="958"/>
        <v>CS$18</v>
      </c>
      <c r="CT819" s="190" t="str">
        <f t="shared" si="958"/>
        <v>CT$18</v>
      </c>
      <c r="CU819" s="190" t="str">
        <f t="shared" si="958"/>
        <v>CU$18</v>
      </c>
      <c r="CV819" s="190" t="str">
        <f t="shared" si="958"/>
        <v>CV$18</v>
      </c>
      <c r="CW819" s="190" t="str">
        <f t="shared" si="958"/>
        <v>CW$18</v>
      </c>
      <c r="CX819" s="190" t="str">
        <f t="shared" si="958"/>
        <v>CX$18</v>
      </c>
      <c r="CY819" s="190" t="str">
        <f t="shared" si="958"/>
        <v>CY$18</v>
      </c>
      <c r="CZ819" s="190" t="str">
        <f t="shared" si="958"/>
        <v>CZ$18</v>
      </c>
      <c r="DA819" s="190" t="str">
        <f t="shared" si="958"/>
        <v>DA$18</v>
      </c>
      <c r="DB819" s="190" t="str">
        <f t="shared" si="958"/>
        <v>DB$18</v>
      </c>
      <c r="DC819" s="190" t="str">
        <f t="shared" si="958"/>
        <v>DC$18</v>
      </c>
      <c r="DD819" s="190" t="str">
        <f t="shared" si="958"/>
        <v>DD$18</v>
      </c>
      <c r="DE819" s="190" t="str">
        <f t="shared" si="958"/>
        <v>DE$18</v>
      </c>
      <c r="DF819" s="190" t="str">
        <f t="shared" si="958"/>
        <v>DF$18</v>
      </c>
      <c r="DG819" s="190" t="str">
        <f t="shared" si="958"/>
        <v>DG$18</v>
      </c>
      <c r="DH819" s="190" t="str">
        <f t="shared" si="958"/>
        <v>DH$18</v>
      </c>
      <c r="DI819" s="190" t="str">
        <f t="shared" si="958"/>
        <v>DI$18</v>
      </c>
      <c r="DJ819" s="190" t="str">
        <f t="shared" si="958"/>
        <v>DJ$18</v>
      </c>
      <c r="DK819" s="190" t="str">
        <f t="shared" si="958"/>
        <v>DK$18</v>
      </c>
      <c r="DL819" s="190" t="str">
        <f t="shared" si="958"/>
        <v>DL$18</v>
      </c>
    </row>
    <row r="820" spans="1:116" x14ac:dyDescent="0.35">
      <c r="A820" s="174"/>
      <c r="E820" s="8"/>
      <c r="G820" s="175" t="s">
        <v>505</v>
      </c>
      <c r="H820" s="200"/>
      <c r="I820" s="201"/>
      <c r="J820" s="201"/>
      <c r="K820" s="202"/>
      <c r="L820" s="202"/>
      <c r="M820" s="202"/>
      <c r="N820" s="202"/>
      <c r="O820" s="202"/>
      <c r="P820" s="202"/>
      <c r="R820" s="202"/>
      <c r="S820" s="190" t="str">
        <f t="shared" ref="S820:AX820" si="959">S$23</f>
        <v>S$19</v>
      </c>
      <c r="T820" s="190" t="str">
        <f t="shared" si="959"/>
        <v>T$19</v>
      </c>
      <c r="U820" s="190" t="str">
        <f t="shared" si="959"/>
        <v>U$19</v>
      </c>
      <c r="V820" s="190" t="str">
        <f t="shared" si="959"/>
        <v>V$19</v>
      </c>
      <c r="W820" s="190" t="str">
        <f t="shared" si="959"/>
        <v>W$19</v>
      </c>
      <c r="X820" s="190" t="str">
        <f t="shared" si="959"/>
        <v>X$19</v>
      </c>
      <c r="Y820" s="190" t="str">
        <f t="shared" si="959"/>
        <v>Y$19</v>
      </c>
      <c r="Z820" s="190" t="str">
        <f t="shared" si="959"/>
        <v>Z$19</v>
      </c>
      <c r="AA820" s="190" t="str">
        <f t="shared" si="959"/>
        <v>AA$19</v>
      </c>
      <c r="AB820" s="190" t="str">
        <f t="shared" si="959"/>
        <v>AB$19</v>
      </c>
      <c r="AC820" s="190" t="str">
        <f t="shared" si="959"/>
        <v>AC$19</v>
      </c>
      <c r="AD820" s="190" t="str">
        <f t="shared" si="959"/>
        <v>AD$19</v>
      </c>
      <c r="AE820" s="190" t="str">
        <f t="shared" si="959"/>
        <v>AE$19</v>
      </c>
      <c r="AF820" s="190" t="str">
        <f t="shared" si="959"/>
        <v>AF$19</v>
      </c>
      <c r="AG820" s="190" t="str">
        <f t="shared" si="959"/>
        <v>AG$19</v>
      </c>
      <c r="AH820" s="190" t="str">
        <f t="shared" si="959"/>
        <v>AH$19</v>
      </c>
      <c r="AI820" s="190" t="str">
        <f t="shared" si="959"/>
        <v>AI$19</v>
      </c>
      <c r="AJ820" s="190" t="str">
        <f t="shared" si="959"/>
        <v>AJ$19</v>
      </c>
      <c r="AK820" s="190" t="str">
        <f t="shared" si="959"/>
        <v>AK$19</v>
      </c>
      <c r="AL820" s="190" t="str">
        <f t="shared" si="959"/>
        <v>AL$19</v>
      </c>
      <c r="AM820" s="190" t="str">
        <f t="shared" si="959"/>
        <v>AM$19</v>
      </c>
      <c r="AN820" s="190" t="str">
        <f t="shared" si="959"/>
        <v>AN$19</v>
      </c>
      <c r="AO820" s="190" t="str">
        <f t="shared" si="959"/>
        <v>AO$19</v>
      </c>
      <c r="AP820" s="190" t="str">
        <f t="shared" si="959"/>
        <v>AP$19</v>
      </c>
      <c r="AQ820" s="190" t="str">
        <f t="shared" si="959"/>
        <v>AQ$19</v>
      </c>
      <c r="AR820" s="190" t="str">
        <f t="shared" si="959"/>
        <v>AR$19</v>
      </c>
      <c r="AS820" s="190" t="str">
        <f t="shared" si="959"/>
        <v>AS$19</v>
      </c>
      <c r="AT820" s="190" t="str">
        <f t="shared" si="959"/>
        <v>AT$19</v>
      </c>
      <c r="AU820" s="190" t="str">
        <f t="shared" si="959"/>
        <v>AU$19</v>
      </c>
      <c r="AV820" s="190" t="str">
        <f t="shared" si="959"/>
        <v>AV$19</v>
      </c>
      <c r="AW820" s="190" t="str">
        <f t="shared" si="959"/>
        <v>AW$19</v>
      </c>
      <c r="AX820" s="190" t="str">
        <f t="shared" si="959"/>
        <v>AX$19</v>
      </c>
      <c r="AY820" s="190" t="str">
        <f t="shared" ref="AY820:CD820" si="960">AY$23</f>
        <v>AY$19</v>
      </c>
      <c r="AZ820" s="190" t="str">
        <f t="shared" si="960"/>
        <v>AZ$19</v>
      </c>
      <c r="BA820" s="190" t="str">
        <f t="shared" si="960"/>
        <v>BA$19</v>
      </c>
      <c r="BB820" s="190" t="str">
        <f t="shared" si="960"/>
        <v>BB$19</v>
      </c>
      <c r="BC820" s="190" t="str">
        <f t="shared" si="960"/>
        <v>BC$19</v>
      </c>
      <c r="BD820" s="190" t="str">
        <f t="shared" si="960"/>
        <v>BD$19</v>
      </c>
      <c r="BE820" s="190" t="str">
        <f t="shared" si="960"/>
        <v>BE$19</v>
      </c>
      <c r="BF820" s="190" t="str">
        <f t="shared" si="960"/>
        <v>BF$19</v>
      </c>
      <c r="BG820" s="190" t="str">
        <f t="shared" si="960"/>
        <v>BG$19</v>
      </c>
      <c r="BH820" s="190" t="str">
        <f t="shared" si="960"/>
        <v>BH$19</v>
      </c>
      <c r="BI820" s="190" t="str">
        <f t="shared" si="960"/>
        <v>BI$19</v>
      </c>
      <c r="BJ820" s="190" t="str">
        <f t="shared" si="960"/>
        <v>BJ$19</v>
      </c>
      <c r="BK820" s="190" t="str">
        <f t="shared" si="960"/>
        <v>BK$19</v>
      </c>
      <c r="BL820" s="190" t="str">
        <f t="shared" si="960"/>
        <v>BL$19</v>
      </c>
      <c r="BM820" s="190" t="str">
        <f t="shared" si="960"/>
        <v>BM$19</v>
      </c>
      <c r="BN820" s="190" t="str">
        <f t="shared" si="960"/>
        <v>BN$19</v>
      </c>
      <c r="BO820" s="190" t="str">
        <f t="shared" si="960"/>
        <v>BO$19</v>
      </c>
      <c r="BP820" s="190" t="str">
        <f t="shared" si="960"/>
        <v>BP$19</v>
      </c>
      <c r="BQ820" s="190" t="str">
        <f t="shared" si="960"/>
        <v>BQ$19</v>
      </c>
      <c r="BR820" s="190" t="str">
        <f t="shared" si="960"/>
        <v>BR$19</v>
      </c>
      <c r="BS820" s="190" t="str">
        <f t="shared" si="960"/>
        <v>BS$19</v>
      </c>
      <c r="BT820" s="190" t="str">
        <f t="shared" si="960"/>
        <v>BT$19</v>
      </c>
      <c r="BU820" s="190" t="str">
        <f t="shared" si="960"/>
        <v>BU$19</v>
      </c>
      <c r="BV820" s="190" t="str">
        <f t="shared" si="960"/>
        <v>BV$19</v>
      </c>
      <c r="BW820" s="190" t="str">
        <f t="shared" si="960"/>
        <v>BW$19</v>
      </c>
      <c r="BX820" s="190" t="str">
        <f t="shared" si="960"/>
        <v>BX$19</v>
      </c>
      <c r="BY820" s="190" t="str">
        <f t="shared" si="960"/>
        <v>BY$19</v>
      </c>
      <c r="BZ820" s="190" t="str">
        <f t="shared" si="960"/>
        <v>BZ$19</v>
      </c>
      <c r="CA820" s="190" t="str">
        <f t="shared" si="960"/>
        <v>CA$19</v>
      </c>
      <c r="CB820" s="190" t="str">
        <f t="shared" si="960"/>
        <v>CB$19</v>
      </c>
      <c r="CC820" s="190" t="str">
        <f t="shared" si="960"/>
        <v>CC$19</v>
      </c>
      <c r="CD820" s="190" t="str">
        <f t="shared" si="960"/>
        <v>CD$19</v>
      </c>
      <c r="CE820" s="190" t="str">
        <f t="shared" ref="CE820:CL820" si="961">CE$23</f>
        <v>CE$19</v>
      </c>
      <c r="CF820" s="190" t="str">
        <f t="shared" si="961"/>
        <v>CF$19</v>
      </c>
      <c r="CG820" s="190" t="str">
        <f t="shared" si="961"/>
        <v>CG$19</v>
      </c>
      <c r="CH820" s="190" t="str">
        <f t="shared" si="961"/>
        <v>CH$19</v>
      </c>
      <c r="CI820" s="190" t="str">
        <f t="shared" si="961"/>
        <v>CI$19</v>
      </c>
      <c r="CJ820" s="190" t="str">
        <f t="shared" si="961"/>
        <v>CJ$19</v>
      </c>
      <c r="CK820" s="190" t="str">
        <f t="shared" si="961"/>
        <v>CK$19</v>
      </c>
      <c r="CL820" s="190" t="str">
        <f t="shared" si="961"/>
        <v>CL$19</v>
      </c>
      <c r="CN820" s="201"/>
      <c r="CO820" s="190" t="str">
        <f t="shared" ref="CO820:DL820" si="962">CO$23</f>
        <v>CO$19</v>
      </c>
      <c r="CP820" s="190" t="str">
        <f t="shared" si="962"/>
        <v>CP$19</v>
      </c>
      <c r="CQ820" s="190" t="str">
        <f t="shared" si="962"/>
        <v>CQ$19</v>
      </c>
      <c r="CR820" s="190" t="str">
        <f t="shared" si="962"/>
        <v>CR$19</v>
      </c>
      <c r="CS820" s="190" t="str">
        <f t="shared" si="962"/>
        <v>CS$19</v>
      </c>
      <c r="CT820" s="190" t="str">
        <f t="shared" si="962"/>
        <v>CT$19</v>
      </c>
      <c r="CU820" s="190" t="str">
        <f t="shared" si="962"/>
        <v>CU$19</v>
      </c>
      <c r="CV820" s="190" t="str">
        <f t="shared" si="962"/>
        <v>CV$19</v>
      </c>
      <c r="CW820" s="190" t="str">
        <f t="shared" si="962"/>
        <v>CW$19</v>
      </c>
      <c r="CX820" s="190" t="str">
        <f t="shared" si="962"/>
        <v>CX$19</v>
      </c>
      <c r="CY820" s="190" t="str">
        <f t="shared" si="962"/>
        <v>CY$19</v>
      </c>
      <c r="CZ820" s="190" t="str">
        <f t="shared" si="962"/>
        <v>CZ$19</v>
      </c>
      <c r="DA820" s="190" t="str">
        <f t="shared" si="962"/>
        <v>DA$19</v>
      </c>
      <c r="DB820" s="190" t="str">
        <f t="shared" si="962"/>
        <v>DB$19</v>
      </c>
      <c r="DC820" s="190" t="str">
        <f t="shared" si="962"/>
        <v>DC$19</v>
      </c>
      <c r="DD820" s="190" t="str">
        <f t="shared" si="962"/>
        <v>DD$19</v>
      </c>
      <c r="DE820" s="190" t="str">
        <f t="shared" si="962"/>
        <v>DE$19</v>
      </c>
      <c r="DF820" s="190" t="str">
        <f t="shared" si="962"/>
        <v>DF$19</v>
      </c>
      <c r="DG820" s="190" t="str">
        <f t="shared" si="962"/>
        <v>DG$19</v>
      </c>
      <c r="DH820" s="190" t="str">
        <f t="shared" si="962"/>
        <v>DH$19</v>
      </c>
      <c r="DI820" s="190" t="str">
        <f t="shared" si="962"/>
        <v>DI$19</v>
      </c>
      <c r="DJ820" s="190" t="str">
        <f t="shared" si="962"/>
        <v>DJ$19</v>
      </c>
      <c r="DK820" s="190" t="str">
        <f t="shared" si="962"/>
        <v>DK$19</v>
      </c>
      <c r="DL820" s="190" t="str">
        <f t="shared" si="962"/>
        <v>DL$19</v>
      </c>
    </row>
    <row r="821" spans="1:116" x14ac:dyDescent="0.35">
      <c r="A821" s="31" t="s">
        <v>218</v>
      </c>
      <c r="B821" s="31" t="s">
        <v>81</v>
      </c>
      <c r="C821" s="31"/>
      <c r="D821" t="s">
        <v>799</v>
      </c>
      <c r="E821" s="8" t="str">
        <f t="shared" si="929"/>
        <v>821 DCV-S</v>
      </c>
      <c r="F821" t="s">
        <v>438</v>
      </c>
      <c r="G821" s="175" t="s">
        <v>463</v>
      </c>
      <c r="H821" s="22"/>
      <c r="I821" s="306"/>
      <c r="J821" s="306"/>
      <c r="K821" s="22"/>
      <c r="L821" s="22"/>
      <c r="M821" s="22"/>
      <c r="N821" s="22"/>
      <c r="O821" s="22"/>
      <c r="P821" s="22"/>
      <c r="R821" s="66"/>
      <c r="S821" s="307"/>
      <c r="T821" s="307"/>
      <c r="U821" s="307"/>
      <c r="V821" s="307"/>
      <c r="W821" s="307"/>
      <c r="X821" s="307"/>
      <c r="Y821" s="307"/>
      <c r="Z821" s="307"/>
      <c r="AA821" s="307"/>
      <c r="AB821" s="307"/>
      <c r="AC821" s="307"/>
      <c r="AD821" s="307"/>
      <c r="AE821" s="307"/>
      <c r="AF821" s="307"/>
      <c r="AG821" s="307"/>
      <c r="AH821" s="307"/>
      <c r="AI821" s="307"/>
      <c r="AJ821" s="307"/>
      <c r="AK821" s="307"/>
      <c r="AL821" s="307"/>
      <c r="AM821" s="307"/>
      <c r="AN821" s="307"/>
      <c r="AO821" s="307"/>
      <c r="AP821" s="307"/>
      <c r="AQ821" s="307"/>
      <c r="AR821" s="307"/>
      <c r="AS821" s="307"/>
      <c r="AT821" s="307"/>
      <c r="AU821" s="307"/>
      <c r="AV821" s="307"/>
      <c r="AW821" s="307"/>
      <c r="AX821" s="307"/>
      <c r="AY821" s="307"/>
      <c r="AZ821" s="307"/>
      <c r="BA821" s="307"/>
      <c r="BB821" s="307"/>
      <c r="BC821" s="307"/>
      <c r="BD821" s="307"/>
      <c r="BE821" s="307"/>
      <c r="BF821" s="307"/>
      <c r="BG821" s="307"/>
      <c r="BH821" s="307"/>
      <c r="BI821" s="307"/>
      <c r="BJ821" s="307"/>
      <c r="BK821" s="307"/>
      <c r="BL821" s="307"/>
      <c r="BM821" s="307"/>
      <c r="BN821" s="307"/>
      <c r="BO821" s="307"/>
      <c r="BP821" s="307"/>
      <c r="BQ821" s="307"/>
      <c r="BR821" s="307"/>
      <c r="BS821" s="307"/>
      <c r="BT821" s="307"/>
      <c r="BU821" s="307"/>
      <c r="BV821" s="307"/>
      <c r="BW821" s="307"/>
      <c r="BX821" s="307"/>
      <c r="BY821" s="307"/>
      <c r="BZ821" s="307"/>
      <c r="CA821" s="307"/>
      <c r="CB821" s="307"/>
      <c r="CC821" s="307"/>
      <c r="CD821" s="307"/>
      <c r="CE821" s="307"/>
      <c r="CF821" s="307"/>
      <c r="CG821" s="307"/>
      <c r="CH821" s="307"/>
      <c r="CI821" s="307"/>
      <c r="CJ821" s="307"/>
      <c r="CK821" s="307"/>
      <c r="CL821" s="307"/>
      <c r="CN821" s="306"/>
      <c r="CO821" s="307"/>
      <c r="CP821" s="307"/>
      <c r="CQ821" s="307"/>
      <c r="CR821" s="307"/>
      <c r="CS821" s="307"/>
      <c r="CT821" s="307"/>
      <c r="CU821" s="307"/>
      <c r="CV821" s="307"/>
      <c r="CW821" s="307"/>
      <c r="CX821" s="307"/>
      <c r="CY821" s="307"/>
      <c r="CZ821" s="307"/>
      <c r="DA821" s="307"/>
      <c r="DB821" s="307"/>
      <c r="DC821" s="307"/>
      <c r="DD821" s="307"/>
      <c r="DE821" s="307"/>
      <c r="DF821" s="307"/>
      <c r="DG821" s="307"/>
      <c r="DH821" s="307"/>
      <c r="DI821" s="307"/>
      <c r="DJ821" s="307"/>
      <c r="DK821" s="307"/>
      <c r="DL821" s="307"/>
    </row>
    <row r="822" spans="1:116" x14ac:dyDescent="0.35">
      <c r="A822" s="31"/>
      <c r="C822" s="31"/>
      <c r="D822" t="s">
        <v>799</v>
      </c>
      <c r="E822" s="8" t="str">
        <f t="shared" si="929"/>
        <v>822 DCV-S</v>
      </c>
      <c r="G822" s="175" t="s">
        <v>464</v>
      </c>
      <c r="H822" s="31"/>
      <c r="I822" s="73"/>
      <c r="J822" s="73"/>
      <c r="K822" s="31"/>
      <c r="L822" s="31"/>
      <c r="M822" s="31"/>
      <c r="N822" s="31"/>
      <c r="O822" s="31"/>
      <c r="P822" s="31"/>
      <c r="R822" s="67"/>
      <c r="S822" s="156"/>
      <c r="T822" s="156"/>
      <c r="U822" s="156"/>
      <c r="V822" s="156"/>
      <c r="W822" s="156"/>
      <c r="X822" s="156"/>
      <c r="Y822" s="156"/>
      <c r="Z822" s="156"/>
      <c r="AA822" s="156"/>
      <c r="AB822" s="156"/>
      <c r="AC822" s="156"/>
      <c r="AD822" s="156"/>
      <c r="AE822" s="156"/>
      <c r="AF822" s="156"/>
      <c r="AG822" s="156"/>
      <c r="AH822" s="156"/>
      <c r="AI822" s="156"/>
      <c r="AJ822" s="156"/>
      <c r="AK822" s="156"/>
      <c r="AL822" s="156"/>
      <c r="AM822" s="156"/>
      <c r="AN822" s="156"/>
      <c r="AO822" s="156"/>
      <c r="AP822" s="156"/>
      <c r="AQ822" s="156"/>
      <c r="AR822" s="156"/>
      <c r="AS822" s="156"/>
      <c r="AT822" s="156"/>
      <c r="AU822" s="156"/>
      <c r="AV822" s="156"/>
      <c r="AW822" s="156"/>
      <c r="AX822" s="156"/>
      <c r="AY822" s="156"/>
      <c r="AZ822" s="156"/>
      <c r="BA822" s="156"/>
      <c r="BB822" s="156"/>
      <c r="BC822" s="156"/>
      <c r="BD822" s="156"/>
      <c r="BE822" s="156"/>
      <c r="BF822" s="156"/>
      <c r="BG822" s="156"/>
      <c r="BH822" s="156"/>
      <c r="BI822" s="156"/>
      <c r="BJ822" s="156"/>
      <c r="BK822" s="156"/>
      <c r="BL822" s="156"/>
      <c r="BM822" s="156"/>
      <c r="BN822" s="156"/>
      <c r="BO822" s="156"/>
      <c r="BP822" s="156"/>
      <c r="BQ822" s="156"/>
      <c r="BR822" s="156"/>
      <c r="BS822" s="156"/>
      <c r="BT822" s="156"/>
      <c r="BU822" s="156"/>
      <c r="BV822" s="156"/>
      <c r="BW822" s="156"/>
      <c r="BX822" s="156"/>
      <c r="BY822" s="156"/>
      <c r="BZ822" s="156"/>
      <c r="CA822" s="156"/>
      <c r="CB822" s="156"/>
      <c r="CC822" s="156"/>
      <c r="CD822" s="156"/>
      <c r="CE822" s="156"/>
      <c r="CF822" s="156"/>
      <c r="CG822" s="156"/>
      <c r="CH822" s="156"/>
      <c r="CI822" s="156"/>
      <c r="CJ822" s="156"/>
      <c r="CK822" s="156"/>
      <c r="CL822" s="156"/>
      <c r="CN822" s="73"/>
      <c r="CO822" s="156"/>
      <c r="CP822" s="156"/>
      <c r="CQ822" s="156"/>
      <c r="CR822" s="156"/>
      <c r="CS822" s="156"/>
      <c r="CT822" s="156"/>
      <c r="CU822" s="156"/>
      <c r="CV822" s="156"/>
      <c r="CW822" s="156"/>
      <c r="CX822" s="156"/>
      <c r="CY822" s="156"/>
      <c r="CZ822" s="156"/>
      <c r="DA822" s="156"/>
      <c r="DB822" s="156"/>
      <c r="DC822" s="156"/>
      <c r="DD822" s="156"/>
      <c r="DE822" s="156"/>
      <c r="DF822" s="156"/>
      <c r="DG822" s="156"/>
      <c r="DH822" s="156"/>
      <c r="DI822" s="156"/>
      <c r="DJ822" s="156"/>
      <c r="DK822" s="156"/>
      <c r="DL822" s="156"/>
    </row>
    <row r="823" spans="1:116" x14ac:dyDescent="0.35">
      <c r="B823" t="str">
        <f>E823</f>
        <v>823 DCV-S</v>
      </c>
      <c r="D823" t="s">
        <v>799</v>
      </c>
      <c r="E823" s="8" t="str">
        <f t="shared" si="929"/>
        <v>823 DCV-S</v>
      </c>
      <c r="G823" s="66" t="s">
        <v>802</v>
      </c>
      <c r="H823" s="12"/>
      <c r="I823" s="60"/>
      <c r="J823" s="60"/>
      <c r="K823" s="18">
        <v>5</v>
      </c>
      <c r="L823" s="18">
        <v>5</v>
      </c>
      <c r="M823" s="18">
        <v>5</v>
      </c>
      <c r="N823" s="18">
        <v>5</v>
      </c>
      <c r="O823" s="18">
        <v>5</v>
      </c>
      <c r="P823" s="18">
        <v>5</v>
      </c>
      <c r="R823" s="19"/>
      <c r="S823" s="147" cm="1">
        <f t="array" ref="S823">INDEX($K:$P,ROW(),MATCH(S$3,$K$2:$P$2,0))</f>
        <v>5</v>
      </c>
      <c r="T823" s="147" cm="1">
        <f t="array" ref="T823">INDEX($K:$P,ROW(),MATCH(T$3,$K$2:$P$2,0))</f>
        <v>5</v>
      </c>
      <c r="U823" s="147" cm="1">
        <f t="array" ref="U823">INDEX($K:$P,ROW(),MATCH(U$3,$K$2:$P$2,0))</f>
        <v>5</v>
      </c>
      <c r="V823" s="147" cm="1">
        <f t="array" ref="V823">INDEX($K:$P,ROW(),MATCH(V$3,$K$2:$P$2,0))</f>
        <v>5</v>
      </c>
      <c r="W823" s="147" cm="1">
        <f t="array" ref="W823">INDEX($K:$P,ROW(),MATCH(W$3,$K$2:$P$2,0))</f>
        <v>5</v>
      </c>
      <c r="X823" s="147" cm="1">
        <f t="array" ref="X823">INDEX($K:$P,ROW(),MATCH(X$3,$K$2:$P$2,0))</f>
        <v>5</v>
      </c>
      <c r="Y823" s="147" cm="1">
        <f t="array" ref="Y823">INDEX($K:$P,ROW(),MATCH(Y$3,$K$2:$P$2,0))</f>
        <v>5</v>
      </c>
      <c r="Z823" s="147" cm="1">
        <f t="array" ref="Z823">INDEX($K:$P,ROW(),MATCH(Z$3,$K$2:$P$2,0))</f>
        <v>5</v>
      </c>
      <c r="AA823" s="147" cm="1">
        <f t="array" ref="AA823">INDEX($K:$P,ROW(),MATCH(AA$3,$K$2:$P$2,0))</f>
        <v>5</v>
      </c>
      <c r="AB823" s="147" cm="1">
        <f t="array" ref="AB823">INDEX($K:$P,ROW(),MATCH(AB$3,$K$2:$P$2,0))</f>
        <v>5</v>
      </c>
      <c r="AC823" s="147" cm="1">
        <f t="array" ref="AC823">INDEX($K:$P,ROW(),MATCH(AC$3,$K$2:$P$2,0))</f>
        <v>5</v>
      </c>
      <c r="AD823" s="147" cm="1">
        <f t="array" ref="AD823">INDEX($K:$P,ROW(),MATCH(AD$3,$K$2:$P$2,0))</f>
        <v>5</v>
      </c>
      <c r="AE823" s="147" cm="1">
        <f t="array" ref="AE823">INDEX($K:$P,ROW(),MATCH(AE$3,$K$2:$P$2,0))</f>
        <v>5</v>
      </c>
      <c r="AF823" s="147" cm="1">
        <f t="array" ref="AF823">INDEX($K:$P,ROW(),MATCH(AF$3,$K$2:$P$2,0))</f>
        <v>5</v>
      </c>
      <c r="AG823" s="147" cm="1">
        <f t="array" ref="AG823">INDEX($K:$P,ROW(),MATCH(AG$3,$K$2:$P$2,0))</f>
        <v>5</v>
      </c>
      <c r="AH823" s="147" cm="1">
        <f t="array" ref="AH823">INDEX($K:$P,ROW(),MATCH(AH$3,$K$2:$P$2,0))</f>
        <v>5</v>
      </c>
      <c r="AI823" s="147" cm="1">
        <f t="array" ref="AI823">INDEX($K:$P,ROW(),MATCH(AI$3,$K$2:$P$2,0))</f>
        <v>5</v>
      </c>
      <c r="AJ823" s="147" cm="1">
        <f t="array" ref="AJ823">INDEX($K:$P,ROW(),MATCH(AJ$3,$K$2:$P$2,0))</f>
        <v>5</v>
      </c>
      <c r="AK823" s="147" cm="1">
        <f t="array" ref="AK823">INDEX($K:$P,ROW(),MATCH(AK$3,$K$2:$P$2,0))</f>
        <v>5</v>
      </c>
      <c r="AL823" s="147" cm="1">
        <f t="array" ref="AL823">INDEX($K:$P,ROW(),MATCH(AL$3,$K$2:$P$2,0))</f>
        <v>5</v>
      </c>
      <c r="AM823" s="147" cm="1">
        <f t="array" ref="AM823">INDEX($K:$P,ROW(),MATCH(AM$3,$K$2:$P$2,0))</f>
        <v>5</v>
      </c>
      <c r="AN823" s="147" cm="1">
        <f t="array" ref="AN823">INDEX($K:$P,ROW(),MATCH(AN$3,$K$2:$P$2,0))</f>
        <v>5</v>
      </c>
      <c r="AO823" s="147" cm="1">
        <f t="array" ref="AO823">INDEX($K:$P,ROW(),MATCH(AO$3,$K$2:$P$2,0))</f>
        <v>5</v>
      </c>
      <c r="AP823" s="147" cm="1">
        <f t="array" ref="AP823">INDEX($K:$P,ROW(),MATCH(AP$3,$K$2:$P$2,0))</f>
        <v>5</v>
      </c>
      <c r="AQ823" s="147" cm="1">
        <f t="array" ref="AQ823">INDEX($K:$P,ROW(),MATCH(AQ$3,$K$2:$P$2,0))</f>
        <v>5</v>
      </c>
      <c r="AR823" s="147" cm="1">
        <f t="array" ref="AR823">INDEX($K:$P,ROW(),MATCH(AR$3,$K$2:$P$2,0))</f>
        <v>5</v>
      </c>
      <c r="AS823" s="147" cm="1">
        <f t="array" ref="AS823">INDEX($K:$P,ROW(),MATCH(AS$3,$K$2:$P$2,0))</f>
        <v>5</v>
      </c>
      <c r="AT823" s="147" cm="1">
        <f t="array" ref="AT823">INDEX($K:$P,ROW(),MATCH(AT$3,$K$2:$P$2,0))</f>
        <v>5</v>
      </c>
      <c r="AU823" s="147" cm="1">
        <f t="array" ref="AU823">INDEX($K:$P,ROW(),MATCH(AU$3,$K$2:$P$2,0))</f>
        <v>5</v>
      </c>
      <c r="AV823" s="147" cm="1">
        <f t="array" ref="AV823">INDEX($K:$P,ROW(),MATCH(AV$3,$K$2:$P$2,0))</f>
        <v>5</v>
      </c>
      <c r="AW823" s="147" cm="1">
        <f t="array" ref="AW823">INDEX($K:$P,ROW(),MATCH(AW$3,$K$2:$P$2,0))</f>
        <v>5</v>
      </c>
      <c r="AX823" s="147" cm="1">
        <f t="array" ref="AX823">INDEX($K:$P,ROW(),MATCH(AX$3,$K$2:$P$2,0))</f>
        <v>5</v>
      </c>
      <c r="AY823" s="147" cm="1">
        <f t="array" ref="AY823">INDEX($K:$P,ROW(),MATCH(AY$3,$K$2:$P$2,0))</f>
        <v>5</v>
      </c>
      <c r="AZ823" s="147" cm="1">
        <f t="array" ref="AZ823">INDEX($K:$P,ROW(),MATCH(AZ$3,$K$2:$P$2,0))</f>
        <v>5</v>
      </c>
      <c r="BA823" s="147" cm="1">
        <f t="array" ref="BA823">INDEX($K:$P,ROW(),MATCH(BA$3,$K$2:$P$2,0))</f>
        <v>5</v>
      </c>
      <c r="BB823" s="147" cm="1">
        <f t="array" ref="BB823">INDEX($K:$P,ROW(),MATCH(BB$3,$K$2:$P$2,0))</f>
        <v>5</v>
      </c>
      <c r="BC823" s="147" cm="1">
        <f t="array" ref="BC823">INDEX($K:$P,ROW(),MATCH(BC$3,$K$2:$P$2,0))</f>
        <v>5</v>
      </c>
      <c r="BD823" s="147" cm="1">
        <f t="array" ref="BD823">INDEX($K:$P,ROW(),MATCH(BD$3,$K$2:$P$2,0))</f>
        <v>5</v>
      </c>
      <c r="BE823" s="147" cm="1">
        <f t="array" ref="BE823">INDEX($K:$P,ROW(),MATCH(BE$3,$K$2:$P$2,0))</f>
        <v>5</v>
      </c>
      <c r="BF823" s="147" cm="1">
        <f t="array" ref="BF823">INDEX($K:$P,ROW(),MATCH(BF$3,$K$2:$P$2,0))</f>
        <v>5</v>
      </c>
      <c r="BG823" s="147" cm="1">
        <f t="array" ref="BG823">INDEX($K:$P,ROW(),MATCH(BG$3,$K$2:$P$2,0))</f>
        <v>5</v>
      </c>
      <c r="BH823" s="147" cm="1">
        <f t="array" ref="BH823">INDEX($K:$P,ROW(),MATCH(BH$3,$K$2:$P$2,0))</f>
        <v>5</v>
      </c>
      <c r="BI823" s="147" cm="1">
        <f t="array" ref="BI823">INDEX($K:$P,ROW(),MATCH(BI$3,$K$2:$P$2,0))</f>
        <v>5</v>
      </c>
      <c r="BJ823" s="147" cm="1">
        <f t="array" ref="BJ823">INDEX($K:$P,ROW(),MATCH(BJ$3,$K$2:$P$2,0))</f>
        <v>5</v>
      </c>
      <c r="BK823" s="147" cm="1">
        <f t="array" ref="BK823">INDEX($K:$P,ROW(),MATCH(BK$3,$K$2:$P$2,0))</f>
        <v>5</v>
      </c>
      <c r="BL823" s="147" cm="1">
        <f t="array" ref="BL823">INDEX($K:$P,ROW(),MATCH(BL$3,$K$2:$P$2,0))</f>
        <v>5</v>
      </c>
      <c r="BM823" s="147" cm="1">
        <f t="array" ref="BM823">INDEX($K:$P,ROW(),MATCH(BM$3,$K$2:$P$2,0))</f>
        <v>5</v>
      </c>
      <c r="BN823" s="147" cm="1">
        <f t="array" ref="BN823">INDEX($K:$P,ROW(),MATCH(BN$3,$K$2:$P$2,0))</f>
        <v>5</v>
      </c>
      <c r="BO823" s="147" cm="1">
        <f t="array" ref="BO823">INDEX($K:$P,ROW(),MATCH(BO$3,$K$2:$P$2,0))</f>
        <v>5</v>
      </c>
      <c r="BP823" s="147" cm="1">
        <f t="array" ref="BP823">INDEX($K:$P,ROW(),MATCH(BP$3,$K$2:$P$2,0))</f>
        <v>5</v>
      </c>
      <c r="BQ823" s="147" cm="1">
        <f t="array" ref="BQ823">INDEX($K:$P,ROW(),MATCH(BQ$3,$K$2:$P$2,0))</f>
        <v>5</v>
      </c>
      <c r="BR823" s="147" cm="1">
        <f t="array" ref="BR823">INDEX($K:$P,ROW(),MATCH(BR$3,$K$2:$P$2,0))</f>
        <v>5</v>
      </c>
      <c r="BS823" s="147" cm="1">
        <f t="array" ref="BS823">INDEX($K:$P,ROW(),MATCH(BS$3,$K$2:$P$2,0))</f>
        <v>5</v>
      </c>
      <c r="BT823" s="147" cm="1">
        <f t="array" ref="BT823">INDEX($K:$P,ROW(),MATCH(BT$3,$K$2:$P$2,0))</f>
        <v>5</v>
      </c>
      <c r="BU823" s="147" cm="1">
        <f t="array" ref="BU823">INDEX($K:$P,ROW(),MATCH(BU$3,$K$2:$P$2,0))</f>
        <v>5</v>
      </c>
      <c r="BV823" s="147" cm="1">
        <f t="array" ref="BV823">INDEX($K:$P,ROW(),MATCH(BV$3,$K$2:$P$2,0))</f>
        <v>5</v>
      </c>
      <c r="BW823" s="147" cm="1">
        <f t="array" ref="BW823">INDEX($K:$P,ROW(),MATCH(BW$3,$K$2:$P$2,0))</f>
        <v>5</v>
      </c>
      <c r="BX823" s="147" cm="1">
        <f t="array" ref="BX823">INDEX($K:$P,ROW(),MATCH(BX$3,$K$2:$P$2,0))</f>
        <v>5</v>
      </c>
      <c r="BY823" s="147" cm="1">
        <f t="array" ref="BY823">INDEX($K:$P,ROW(),MATCH(BY$3,$K$2:$P$2,0))</f>
        <v>5</v>
      </c>
      <c r="BZ823" s="147" cm="1">
        <f t="array" ref="BZ823">INDEX($K:$P,ROW(),MATCH(BZ$3,$K$2:$P$2,0))</f>
        <v>5</v>
      </c>
      <c r="CA823" s="147" cm="1">
        <f t="array" ref="CA823">INDEX($K:$P,ROW(),MATCH(CA$3,$K$2:$P$2,0))</f>
        <v>5</v>
      </c>
      <c r="CB823" s="147" cm="1">
        <f t="array" ref="CB823">INDEX($K:$P,ROW(),MATCH(CB$3,$K$2:$P$2,0))</f>
        <v>5</v>
      </c>
      <c r="CC823" s="147" cm="1">
        <f t="array" ref="CC823">INDEX($K:$P,ROW(),MATCH(CC$3,$K$2:$P$2,0))</f>
        <v>5</v>
      </c>
      <c r="CD823" s="147" cm="1">
        <f t="array" ref="CD823">INDEX($K:$P,ROW(),MATCH(CD$3,$K$2:$P$2,0))</f>
        <v>5</v>
      </c>
      <c r="CE823" s="147" cm="1">
        <f t="array" ref="CE823">INDEX($K:$P,ROW(),MATCH(CE$3,$K$2:$P$2,0))</f>
        <v>5</v>
      </c>
      <c r="CF823" s="147" cm="1">
        <f t="array" ref="CF823">INDEX($K:$P,ROW(),MATCH(CF$3,$K$2:$P$2,0))</f>
        <v>5</v>
      </c>
      <c r="CG823" s="147" cm="1">
        <f t="array" ref="CG823">INDEX($K:$P,ROW(),MATCH(CG$3,$K$2:$P$2,0))</f>
        <v>5</v>
      </c>
      <c r="CH823" s="147" cm="1">
        <f t="array" ref="CH823">INDEX($K:$P,ROW(),MATCH(CH$3,$K$2:$P$2,0))</f>
        <v>5</v>
      </c>
      <c r="CI823" s="147" cm="1">
        <f t="array" ref="CI823">INDEX($K:$P,ROW(),MATCH(CI$3,$K$2:$P$2,0))</f>
        <v>5</v>
      </c>
      <c r="CJ823" s="147" cm="1">
        <f t="array" ref="CJ823">INDEX($K:$P,ROW(),MATCH(CJ$3,$K$2:$P$2,0))</f>
        <v>5</v>
      </c>
      <c r="CK823" s="147" cm="1">
        <f t="array" ref="CK823">INDEX($K:$P,ROW(),MATCH(CK$3,$K$2:$P$2,0))</f>
        <v>5</v>
      </c>
      <c r="CL823" s="147" cm="1">
        <f t="array" ref="CL823">INDEX($K:$P,ROW(),MATCH(CL$3,$K$2:$P$2,0))</f>
        <v>5</v>
      </c>
      <c r="CN823" s="60"/>
      <c r="CO823" s="147" t="e" cm="1">
        <f t="array" ref="CO823">INDEX($K:$P,ROW(),MATCH(CO$3,$K$2:$P$2,0))</f>
        <v>#N/A</v>
      </c>
      <c r="CP823" s="147" t="e" cm="1">
        <f t="array" ref="CP823">INDEX($K:$P,ROW(),MATCH(CP$3,$K$2:$P$2,0))</f>
        <v>#N/A</v>
      </c>
      <c r="CQ823" s="147" t="e" cm="1">
        <f t="array" ref="CQ823">INDEX($K:$P,ROW(),MATCH(CQ$3,$K$2:$P$2,0))</f>
        <v>#N/A</v>
      </c>
      <c r="CR823" s="147" t="e" cm="1">
        <f t="array" ref="CR823">INDEX($K:$P,ROW(),MATCH(CR$3,$K$2:$P$2,0))</f>
        <v>#N/A</v>
      </c>
      <c r="CS823" s="147" t="e" cm="1">
        <f t="array" ref="CS823">INDEX($K:$P,ROW(),MATCH(CS$3,$K$2:$P$2,0))</f>
        <v>#N/A</v>
      </c>
      <c r="CT823" s="147" t="e" cm="1">
        <f t="array" ref="CT823">INDEX($K:$P,ROW(),MATCH(CT$3,$K$2:$P$2,0))</f>
        <v>#N/A</v>
      </c>
      <c r="CU823" s="147" t="e" cm="1">
        <f t="array" ref="CU823">INDEX($K:$P,ROW(),MATCH(CU$3,$K$2:$P$2,0))</f>
        <v>#N/A</v>
      </c>
      <c r="CV823" s="147" t="e" cm="1">
        <f t="array" ref="CV823">INDEX($K:$P,ROW(),MATCH(CV$3,$K$2:$P$2,0))</f>
        <v>#N/A</v>
      </c>
      <c r="CW823" s="147" t="e" cm="1">
        <f t="array" ref="CW823">INDEX($K:$P,ROW(),MATCH(CW$3,$K$2:$P$2,0))</f>
        <v>#N/A</v>
      </c>
      <c r="CX823" s="147" t="e" cm="1">
        <f t="array" ref="CX823">INDEX($K:$P,ROW(),MATCH(CX$3,$K$2:$P$2,0))</f>
        <v>#N/A</v>
      </c>
      <c r="CY823" s="147" t="e" cm="1">
        <f t="array" ref="CY823">INDEX($K:$P,ROW(),MATCH(CY$3,$K$2:$P$2,0))</f>
        <v>#N/A</v>
      </c>
      <c r="CZ823" s="147" t="e" cm="1">
        <f t="array" ref="CZ823">INDEX($K:$P,ROW(),MATCH(CZ$3,$K$2:$P$2,0))</f>
        <v>#N/A</v>
      </c>
      <c r="DA823" s="147" t="e" cm="1">
        <f t="array" ref="DA823">INDEX($K:$P,ROW(),MATCH(DA$3,$K$2:$P$2,0))</f>
        <v>#N/A</v>
      </c>
      <c r="DB823" s="147" t="e" cm="1">
        <f t="array" ref="DB823">INDEX($K:$P,ROW(),MATCH(DB$3,$K$2:$P$2,0))</f>
        <v>#N/A</v>
      </c>
      <c r="DC823" s="147" t="e" cm="1">
        <f t="array" ref="DC823">INDEX($K:$P,ROW(),MATCH(DC$3,$K$2:$P$2,0))</f>
        <v>#N/A</v>
      </c>
      <c r="DD823" s="147" t="e" cm="1">
        <f t="array" ref="DD823">INDEX($K:$P,ROW(),MATCH(DD$3,$K$2:$P$2,0))</f>
        <v>#N/A</v>
      </c>
      <c r="DE823" s="147" t="e" cm="1">
        <f t="array" ref="DE823">INDEX($K:$P,ROW(),MATCH(DE$3,$K$2:$P$2,0))</f>
        <v>#N/A</v>
      </c>
      <c r="DF823" s="147" t="e" cm="1">
        <f t="array" ref="DF823">INDEX($K:$P,ROW(),MATCH(DF$3,$K$2:$P$2,0))</f>
        <v>#N/A</v>
      </c>
      <c r="DG823" s="147" t="e" cm="1">
        <f t="array" ref="DG823">INDEX($K:$P,ROW(),MATCH(DG$3,$K$2:$P$2,0))</f>
        <v>#N/A</v>
      </c>
      <c r="DH823" s="147" t="e" cm="1">
        <f t="array" ref="DH823">INDEX($K:$P,ROW(),MATCH(DH$3,$K$2:$P$2,0))</f>
        <v>#N/A</v>
      </c>
      <c r="DI823" s="147" t="e" cm="1">
        <f t="array" ref="DI823">INDEX($K:$P,ROW(),MATCH(DI$3,$K$2:$P$2,0))</f>
        <v>#N/A</v>
      </c>
      <c r="DJ823" s="147" t="e" cm="1">
        <f t="array" ref="DJ823">INDEX($K:$P,ROW(),MATCH(DJ$3,$K$2:$P$2,0))</f>
        <v>#N/A</v>
      </c>
      <c r="DK823" s="147" t="e" cm="1">
        <f t="array" ref="DK823">INDEX($K:$P,ROW(),MATCH(DK$3,$K$2:$P$2,0))</f>
        <v>#N/A</v>
      </c>
      <c r="DL823" s="147" t="e" cm="1">
        <f t="array" ref="DL823">INDEX($K:$P,ROW(),MATCH(DL$3,$K$2:$P$2,0))</f>
        <v>#N/A</v>
      </c>
    </row>
    <row r="824" spans="1:116" x14ac:dyDescent="0.35">
      <c r="A824" s="27"/>
      <c r="B824" s="27"/>
      <c r="C824" s="27" t="s">
        <v>203</v>
      </c>
      <c r="D824" t="s">
        <v>799</v>
      </c>
      <c r="E824" s="8" t="str">
        <f t="shared" si="929"/>
        <v>824 DCV-S</v>
      </c>
      <c r="F824" s="27"/>
      <c r="G824" s="95" t="str">
        <f>G826&amp;":"</f>
        <v>DC volume driven  - (Primary label):</v>
      </c>
      <c r="H824" s="27"/>
      <c r="I824" s="78"/>
      <c r="J824" s="78"/>
      <c r="K824" s="118">
        <f ca="1">SUMIF($3:$3,K$2,824:824)</f>
        <v>-300000</v>
      </c>
      <c r="L824" s="118">
        <f ca="1">SUMIF($3:$3,L$2,824:824)</f>
        <v>-300000</v>
      </c>
      <c r="M824" s="118">
        <f ca="1">SUMIF($3:$3,M$2,824:824)</f>
        <v>-300000</v>
      </c>
      <c r="N824" s="118">
        <f ca="1">SUMIF($3:$3,N$2,824:824)</f>
        <v>-300000</v>
      </c>
      <c r="O824" s="118">
        <f ca="1">SUMIF($3:$3,O$2,824:824)</f>
        <v>-300000</v>
      </c>
      <c r="P824" s="118">
        <f ca="1">SUMIF($3:$3,P$2,824:824)</f>
        <v>-300000</v>
      </c>
      <c r="R824" s="33"/>
      <c r="S824" s="148" cm="1">
        <f t="array" aca="1" ref="S824" ca="1">-S823*INDIRECT(S816)</f>
        <v>-25000</v>
      </c>
      <c r="T824" s="148" cm="1">
        <f t="array" aca="1" ref="T824" ca="1">-T823*INDIRECT(T816)</f>
        <v>-25000</v>
      </c>
      <c r="U824" s="148" cm="1">
        <f t="array" aca="1" ref="U824" ca="1">-U823*INDIRECT(U816)</f>
        <v>-25000</v>
      </c>
      <c r="V824" s="148" cm="1">
        <f t="array" aca="1" ref="V824" ca="1">-V823*INDIRECT(V816)</f>
        <v>-25000</v>
      </c>
      <c r="W824" s="148" cm="1">
        <f t="array" aca="1" ref="W824" ca="1">-W823*INDIRECT(W816)</f>
        <v>-25000</v>
      </c>
      <c r="X824" s="148" cm="1">
        <f t="array" aca="1" ref="X824" ca="1">-X823*INDIRECT(X816)</f>
        <v>-25000</v>
      </c>
      <c r="Y824" s="148" cm="1">
        <f t="array" aca="1" ref="Y824" ca="1">-Y823*INDIRECT(Y816)</f>
        <v>-25000</v>
      </c>
      <c r="Z824" s="148" cm="1">
        <f t="array" aca="1" ref="Z824" ca="1">-Z823*INDIRECT(Z816)</f>
        <v>-25000</v>
      </c>
      <c r="AA824" s="148" cm="1">
        <f t="array" aca="1" ref="AA824" ca="1">-AA823*INDIRECT(AA816)</f>
        <v>-25000</v>
      </c>
      <c r="AB824" s="148" cm="1">
        <f t="array" aca="1" ref="AB824" ca="1">-AB823*INDIRECT(AB816)</f>
        <v>-25000</v>
      </c>
      <c r="AC824" s="148" cm="1">
        <f t="array" aca="1" ref="AC824" ca="1">-AC823*INDIRECT(AC816)</f>
        <v>-25000</v>
      </c>
      <c r="AD824" s="148" cm="1">
        <f t="array" aca="1" ref="AD824" ca="1">-AD823*INDIRECT(AD816)</f>
        <v>-25000</v>
      </c>
      <c r="AE824" s="148" cm="1">
        <f t="array" aca="1" ref="AE824" ca="1">-AE823*INDIRECT(AE816)</f>
        <v>-25000</v>
      </c>
      <c r="AF824" s="148" cm="1">
        <f t="array" aca="1" ref="AF824" ca="1">-AF823*INDIRECT(AF816)</f>
        <v>-25000</v>
      </c>
      <c r="AG824" s="148" cm="1">
        <f t="array" aca="1" ref="AG824" ca="1">-AG823*INDIRECT(AG816)</f>
        <v>-25000</v>
      </c>
      <c r="AH824" s="148" cm="1">
        <f t="array" aca="1" ref="AH824" ca="1">-AH823*INDIRECT(AH816)</f>
        <v>-25000</v>
      </c>
      <c r="AI824" s="148" cm="1">
        <f t="array" aca="1" ref="AI824" ca="1">-AI823*INDIRECT(AI816)</f>
        <v>-25000</v>
      </c>
      <c r="AJ824" s="148" cm="1">
        <f t="array" aca="1" ref="AJ824" ca="1">-AJ823*INDIRECT(AJ816)</f>
        <v>-25000</v>
      </c>
      <c r="AK824" s="148" cm="1">
        <f t="array" aca="1" ref="AK824" ca="1">-AK823*INDIRECT(AK816)</f>
        <v>-25000</v>
      </c>
      <c r="AL824" s="148" cm="1">
        <f t="array" aca="1" ref="AL824" ca="1">-AL823*INDIRECT(AL816)</f>
        <v>-25000</v>
      </c>
      <c r="AM824" s="148" cm="1">
        <f t="array" aca="1" ref="AM824" ca="1">-AM823*INDIRECT(AM816)</f>
        <v>-25000</v>
      </c>
      <c r="AN824" s="148" cm="1">
        <f t="array" aca="1" ref="AN824" ca="1">-AN823*INDIRECT(AN816)</f>
        <v>-25000</v>
      </c>
      <c r="AO824" s="148" cm="1">
        <f t="array" aca="1" ref="AO824" ca="1">-AO823*INDIRECT(AO816)</f>
        <v>-25000</v>
      </c>
      <c r="AP824" s="148" cm="1">
        <f t="array" aca="1" ref="AP824" ca="1">-AP823*INDIRECT(AP816)</f>
        <v>-25000</v>
      </c>
      <c r="AQ824" s="148" cm="1">
        <f t="array" aca="1" ref="AQ824" ca="1">-AQ823*INDIRECT(AQ816)</f>
        <v>-25000</v>
      </c>
      <c r="AR824" s="148" cm="1">
        <f t="array" aca="1" ref="AR824" ca="1">-AR823*INDIRECT(AR816)</f>
        <v>-25000</v>
      </c>
      <c r="AS824" s="148" cm="1">
        <f t="array" aca="1" ref="AS824" ca="1">-AS823*INDIRECT(AS816)</f>
        <v>-25000</v>
      </c>
      <c r="AT824" s="148" cm="1">
        <f t="array" aca="1" ref="AT824" ca="1">-AT823*INDIRECT(AT816)</f>
        <v>-25000</v>
      </c>
      <c r="AU824" s="148" cm="1">
        <f t="array" aca="1" ref="AU824" ca="1">-AU823*INDIRECT(AU816)</f>
        <v>-25000</v>
      </c>
      <c r="AV824" s="148" cm="1">
        <f t="array" aca="1" ref="AV824" ca="1">-AV823*INDIRECT(AV816)</f>
        <v>-25000</v>
      </c>
      <c r="AW824" s="148" cm="1">
        <f t="array" aca="1" ref="AW824" ca="1">-AW823*INDIRECT(AW816)</f>
        <v>-25000</v>
      </c>
      <c r="AX824" s="148" cm="1">
        <f t="array" aca="1" ref="AX824" ca="1">-AX823*INDIRECT(AX816)</f>
        <v>-25000</v>
      </c>
      <c r="AY824" s="148" cm="1">
        <f t="array" aca="1" ref="AY824" ca="1">-AY823*INDIRECT(AY816)</f>
        <v>-25000</v>
      </c>
      <c r="AZ824" s="148" cm="1">
        <f t="array" aca="1" ref="AZ824" ca="1">-AZ823*INDIRECT(AZ816)</f>
        <v>-25000</v>
      </c>
      <c r="BA824" s="148" cm="1">
        <f t="array" aca="1" ref="BA824" ca="1">-BA823*INDIRECT(BA816)</f>
        <v>-25000</v>
      </c>
      <c r="BB824" s="148" cm="1">
        <f t="array" aca="1" ref="BB824" ca="1">-BB823*INDIRECT(BB816)</f>
        <v>-25000</v>
      </c>
      <c r="BC824" s="148" cm="1">
        <f t="array" aca="1" ref="BC824" ca="1">-BC823*INDIRECT(BC816)</f>
        <v>-25000</v>
      </c>
      <c r="BD824" s="148" cm="1">
        <f t="array" aca="1" ref="BD824" ca="1">-BD823*INDIRECT(BD816)</f>
        <v>-25000</v>
      </c>
      <c r="BE824" s="148" cm="1">
        <f t="array" aca="1" ref="BE824" ca="1">-BE823*INDIRECT(BE816)</f>
        <v>-25000</v>
      </c>
      <c r="BF824" s="148" cm="1">
        <f t="array" aca="1" ref="BF824" ca="1">-BF823*INDIRECT(BF816)</f>
        <v>-25000</v>
      </c>
      <c r="BG824" s="148" cm="1">
        <f t="array" aca="1" ref="BG824" ca="1">-BG823*INDIRECT(BG816)</f>
        <v>-25000</v>
      </c>
      <c r="BH824" s="148" cm="1">
        <f t="array" aca="1" ref="BH824" ca="1">-BH823*INDIRECT(BH816)</f>
        <v>-25000</v>
      </c>
      <c r="BI824" s="148" cm="1">
        <f t="array" aca="1" ref="BI824" ca="1">-BI823*INDIRECT(BI816)</f>
        <v>-25000</v>
      </c>
      <c r="BJ824" s="148" cm="1">
        <f t="array" aca="1" ref="BJ824" ca="1">-BJ823*INDIRECT(BJ816)</f>
        <v>-25000</v>
      </c>
      <c r="BK824" s="148" cm="1">
        <f t="array" aca="1" ref="BK824" ca="1">-BK823*INDIRECT(BK816)</f>
        <v>-25000</v>
      </c>
      <c r="BL824" s="148" cm="1">
        <f t="array" aca="1" ref="BL824" ca="1">-BL823*INDIRECT(BL816)</f>
        <v>-25000</v>
      </c>
      <c r="BM824" s="148" cm="1">
        <f t="array" aca="1" ref="BM824" ca="1">-BM823*INDIRECT(BM816)</f>
        <v>-25000</v>
      </c>
      <c r="BN824" s="148" cm="1">
        <f t="array" aca="1" ref="BN824" ca="1">-BN823*INDIRECT(BN816)</f>
        <v>-25000</v>
      </c>
      <c r="BO824" s="148" cm="1">
        <f t="array" aca="1" ref="BO824" ca="1">-BO823*INDIRECT(BO816)</f>
        <v>-25000</v>
      </c>
      <c r="BP824" s="148" cm="1">
        <f t="array" aca="1" ref="BP824" ca="1">-BP823*INDIRECT(BP816)</f>
        <v>-25000</v>
      </c>
      <c r="BQ824" s="148" cm="1">
        <f t="array" aca="1" ref="BQ824" ca="1">-BQ823*INDIRECT(BQ816)</f>
        <v>-25000</v>
      </c>
      <c r="BR824" s="148" cm="1">
        <f t="array" aca="1" ref="BR824" ca="1">-BR823*INDIRECT(BR816)</f>
        <v>-25000</v>
      </c>
      <c r="BS824" s="148" cm="1">
        <f t="array" aca="1" ref="BS824" ca="1">-BS823*INDIRECT(BS816)</f>
        <v>-25000</v>
      </c>
      <c r="BT824" s="148" cm="1">
        <f t="array" aca="1" ref="BT824" ca="1">-BT823*INDIRECT(BT816)</f>
        <v>-25000</v>
      </c>
      <c r="BU824" s="148" cm="1">
        <f t="array" aca="1" ref="BU824" ca="1">-BU823*INDIRECT(BU816)</f>
        <v>-25000</v>
      </c>
      <c r="BV824" s="148" cm="1">
        <f t="array" aca="1" ref="BV824" ca="1">-BV823*INDIRECT(BV816)</f>
        <v>-25000</v>
      </c>
      <c r="BW824" s="148" cm="1">
        <f t="array" aca="1" ref="BW824" ca="1">-BW823*INDIRECT(BW816)</f>
        <v>-25000</v>
      </c>
      <c r="BX824" s="148" cm="1">
        <f t="array" aca="1" ref="BX824" ca="1">-BX823*INDIRECT(BX816)</f>
        <v>-25000</v>
      </c>
      <c r="BY824" s="148" cm="1">
        <f t="array" aca="1" ref="BY824" ca="1">-BY823*INDIRECT(BY816)</f>
        <v>-25000</v>
      </c>
      <c r="BZ824" s="148" cm="1">
        <f t="array" aca="1" ref="BZ824" ca="1">-BZ823*INDIRECT(BZ816)</f>
        <v>-25000</v>
      </c>
      <c r="CA824" s="148" cm="1">
        <f t="array" aca="1" ref="CA824" ca="1">-CA823*INDIRECT(CA816)</f>
        <v>-25000</v>
      </c>
      <c r="CB824" s="148" cm="1">
        <f t="array" aca="1" ref="CB824" ca="1">-CB823*INDIRECT(CB816)</f>
        <v>-25000</v>
      </c>
      <c r="CC824" s="148" cm="1">
        <f t="array" aca="1" ref="CC824" ca="1">-CC823*INDIRECT(CC816)</f>
        <v>-25000</v>
      </c>
      <c r="CD824" s="148" cm="1">
        <f t="array" aca="1" ref="CD824" ca="1">-CD823*INDIRECT(CD816)</f>
        <v>-25000</v>
      </c>
      <c r="CE824" s="148" cm="1">
        <f t="array" aca="1" ref="CE824" ca="1">-CE823*INDIRECT(CE816)</f>
        <v>-25000</v>
      </c>
      <c r="CF824" s="148" cm="1">
        <f t="array" aca="1" ref="CF824" ca="1">-CF823*INDIRECT(CF816)</f>
        <v>-25000</v>
      </c>
      <c r="CG824" s="148" cm="1">
        <f t="array" aca="1" ref="CG824" ca="1">-CG823*INDIRECT(CG816)</f>
        <v>-25000</v>
      </c>
      <c r="CH824" s="148" cm="1">
        <f t="array" aca="1" ref="CH824" ca="1">-CH823*INDIRECT(CH816)</f>
        <v>-25000</v>
      </c>
      <c r="CI824" s="148" cm="1">
        <f t="array" aca="1" ref="CI824" ca="1">-CI823*INDIRECT(CI816)</f>
        <v>-25000</v>
      </c>
      <c r="CJ824" s="148" cm="1">
        <f t="array" aca="1" ref="CJ824" ca="1">-CJ823*INDIRECT(CJ816)</f>
        <v>-25000</v>
      </c>
      <c r="CK824" s="148" cm="1">
        <f t="array" aca="1" ref="CK824" ca="1">-CK823*INDIRECT(CK816)</f>
        <v>-25000</v>
      </c>
      <c r="CL824" s="148" cm="1">
        <f t="array" aca="1" ref="CL824" ca="1">-CL823*INDIRECT(CL816)</f>
        <v>-25000</v>
      </c>
      <c r="CN824" s="78"/>
      <c r="CO824" s="148" t="e" cm="1">
        <f t="array" aca="1" ref="CO824" ca="1">-CO823*INDIRECT(CO816)</f>
        <v>#N/A</v>
      </c>
      <c r="CP824" s="148" t="e" cm="1">
        <f t="array" aca="1" ref="CP824" ca="1">-CP823*INDIRECT(CP816)</f>
        <v>#N/A</v>
      </c>
      <c r="CQ824" s="148" t="e" cm="1">
        <f t="array" aca="1" ref="CQ824" ca="1">-CQ823*INDIRECT(CQ816)</f>
        <v>#N/A</v>
      </c>
      <c r="CR824" s="148" t="e" cm="1">
        <f t="array" aca="1" ref="CR824" ca="1">-CR823*INDIRECT(CR816)</f>
        <v>#N/A</v>
      </c>
      <c r="CS824" s="148" t="e" cm="1">
        <f t="array" aca="1" ref="CS824" ca="1">-CS823*INDIRECT(CS816)</f>
        <v>#N/A</v>
      </c>
      <c r="CT824" s="148" t="e" cm="1">
        <f t="array" aca="1" ref="CT824" ca="1">-CT823*INDIRECT(CT816)</f>
        <v>#N/A</v>
      </c>
      <c r="CU824" s="148" t="e" cm="1">
        <f t="array" aca="1" ref="CU824" ca="1">-CU823*INDIRECT(CU816)</f>
        <v>#N/A</v>
      </c>
      <c r="CV824" s="148" t="e" cm="1">
        <f t="array" aca="1" ref="CV824" ca="1">-CV823*INDIRECT(CV816)</f>
        <v>#N/A</v>
      </c>
      <c r="CW824" s="148" t="e" cm="1">
        <f t="array" aca="1" ref="CW824" ca="1">-CW823*INDIRECT(CW816)</f>
        <v>#N/A</v>
      </c>
      <c r="CX824" s="148" t="e" cm="1">
        <f t="array" aca="1" ref="CX824" ca="1">-CX823*INDIRECT(CX816)</f>
        <v>#N/A</v>
      </c>
      <c r="CY824" s="148" t="e" cm="1">
        <f t="array" aca="1" ref="CY824" ca="1">-CY823*INDIRECT(CY816)</f>
        <v>#N/A</v>
      </c>
      <c r="CZ824" s="148" t="e" cm="1">
        <f t="array" aca="1" ref="CZ824" ca="1">-CZ823*INDIRECT(CZ816)</f>
        <v>#N/A</v>
      </c>
      <c r="DA824" s="148" t="e" cm="1">
        <f t="array" aca="1" ref="DA824" ca="1">-DA823*INDIRECT(DA816)</f>
        <v>#N/A</v>
      </c>
      <c r="DB824" s="148" t="e" cm="1">
        <f t="array" aca="1" ref="DB824" ca="1">-DB823*INDIRECT(DB816)</f>
        <v>#N/A</v>
      </c>
      <c r="DC824" s="148" t="e" cm="1">
        <f t="array" aca="1" ref="DC824" ca="1">-DC823*INDIRECT(DC816)</f>
        <v>#N/A</v>
      </c>
      <c r="DD824" s="148" t="e" cm="1">
        <f t="array" aca="1" ref="DD824" ca="1">-DD823*INDIRECT(DD816)</f>
        <v>#N/A</v>
      </c>
      <c r="DE824" s="148" t="e" cm="1">
        <f t="array" aca="1" ref="DE824" ca="1">-DE823*INDIRECT(DE816)</f>
        <v>#N/A</v>
      </c>
      <c r="DF824" s="148" t="e" cm="1">
        <f t="array" aca="1" ref="DF824" ca="1">-DF823*INDIRECT(DF816)</f>
        <v>#N/A</v>
      </c>
      <c r="DG824" s="148" t="e" cm="1">
        <f t="array" aca="1" ref="DG824" ca="1">-DG823*INDIRECT(DG816)</f>
        <v>#N/A</v>
      </c>
      <c r="DH824" s="148" t="e" cm="1">
        <f t="array" aca="1" ref="DH824" ca="1">-DH823*INDIRECT(DH816)</f>
        <v>#N/A</v>
      </c>
      <c r="DI824" s="148" t="e" cm="1">
        <f t="array" aca="1" ref="DI824" ca="1">-DI823*INDIRECT(DI816)</f>
        <v>#N/A</v>
      </c>
      <c r="DJ824" s="148" t="e" cm="1">
        <f t="array" aca="1" ref="DJ824" ca="1">-DJ823*INDIRECT(DJ816)</f>
        <v>#N/A</v>
      </c>
      <c r="DK824" s="148" t="e" cm="1">
        <f t="array" aca="1" ref="DK824" ca="1">-DK823*INDIRECT(DK816)</f>
        <v>#N/A</v>
      </c>
      <c r="DL824" s="148" t="e" cm="1">
        <f t="array" aca="1" ref="DL824" ca="1">-DL823*INDIRECT(DL816)</f>
        <v>#N/A</v>
      </c>
    </row>
    <row r="825" spans="1:116" x14ac:dyDescent="0.35">
      <c r="B825" t="s">
        <v>244</v>
      </c>
      <c r="D825" t="s">
        <v>799</v>
      </c>
      <c r="E825" s="8" t="str">
        <f t="shared" si="929"/>
        <v>825 DCV-S</v>
      </c>
      <c r="G825" s="145" t="str">
        <f>"$ cost/"&amp;G832</f>
        <v>$ cost/primary unit</v>
      </c>
      <c r="H825" s="12"/>
      <c r="I825" s="60"/>
      <c r="J825" s="60"/>
      <c r="R825" s="9"/>
      <c r="S825" s="149"/>
      <c r="T825" s="149"/>
      <c r="U825" s="149"/>
      <c r="V825" s="149"/>
      <c r="W825" s="149"/>
      <c r="X825" s="149"/>
      <c r="Y825" s="149"/>
      <c r="Z825" s="149"/>
      <c r="AA825" s="149"/>
      <c r="AB825" s="149"/>
      <c r="AC825" s="149"/>
      <c r="AD825" s="149"/>
      <c r="AE825" s="149"/>
      <c r="AF825" s="149"/>
      <c r="AG825" s="149"/>
      <c r="AH825" s="149"/>
      <c r="AI825" s="149"/>
      <c r="AJ825" s="149"/>
      <c r="AK825" s="149"/>
      <c r="AL825" s="149"/>
      <c r="AM825" s="149"/>
      <c r="AN825" s="149"/>
      <c r="AO825" s="149"/>
      <c r="AP825" s="149"/>
      <c r="AQ825" s="149"/>
      <c r="AR825" s="149"/>
      <c r="AS825" s="149"/>
      <c r="AT825" s="149"/>
      <c r="AU825" s="149"/>
      <c r="AV825" s="149"/>
      <c r="AW825" s="149"/>
      <c r="AX825" s="149"/>
      <c r="AY825" s="149"/>
      <c r="AZ825" s="149"/>
      <c r="BA825" s="149"/>
      <c r="BB825" s="149"/>
      <c r="BC825" s="149"/>
      <c r="BD825" s="149"/>
      <c r="BE825" s="149"/>
      <c r="BF825" s="149"/>
      <c r="BG825" s="149"/>
      <c r="BH825" s="149"/>
      <c r="BI825" s="149"/>
      <c r="BJ825" s="149"/>
      <c r="BK825" s="149"/>
      <c r="BL825" s="149"/>
      <c r="BM825" s="149"/>
      <c r="BN825" s="149"/>
      <c r="BO825" s="149"/>
      <c r="BP825" s="149"/>
      <c r="BQ825" s="149"/>
      <c r="BR825" s="149"/>
      <c r="BS825" s="149"/>
      <c r="BT825" s="149"/>
      <c r="BU825" s="149"/>
      <c r="BV825" s="149"/>
      <c r="BW825" s="149"/>
      <c r="BX825" s="149"/>
      <c r="BY825" s="149"/>
      <c r="BZ825" s="149"/>
      <c r="CA825" s="149"/>
      <c r="CB825" s="149"/>
      <c r="CC825" s="149"/>
      <c r="CD825" s="149"/>
      <c r="CE825" s="149"/>
      <c r="CF825" s="149"/>
      <c r="CG825" s="149"/>
      <c r="CH825" s="149"/>
      <c r="CI825" s="149"/>
      <c r="CJ825" s="149"/>
      <c r="CK825" s="149"/>
      <c r="CL825" s="149"/>
      <c r="CN825" s="60"/>
      <c r="CO825" s="149"/>
      <c r="CP825" s="149"/>
      <c r="CQ825" s="149"/>
      <c r="CR825" s="149"/>
      <c r="CS825" s="149"/>
      <c r="CT825" s="149"/>
      <c r="CU825" s="149"/>
      <c r="CV825" s="149"/>
      <c r="CW825" s="149"/>
      <c r="CX825" s="149"/>
      <c r="CY825" s="149"/>
      <c r="CZ825" s="149"/>
      <c r="DA825" s="149"/>
      <c r="DB825" s="149"/>
      <c r="DC825" s="149"/>
      <c r="DD825" s="149"/>
      <c r="DE825" s="149"/>
      <c r="DF825" s="149"/>
      <c r="DG825" s="149"/>
      <c r="DH825" s="149"/>
      <c r="DI825" s="149"/>
      <c r="DJ825" s="149"/>
      <c r="DK825" s="149"/>
      <c r="DL825" s="149"/>
    </row>
    <row r="826" spans="1:116" x14ac:dyDescent="0.35">
      <c r="D826" t="s">
        <v>799</v>
      </c>
      <c r="E826" s="8" t="str">
        <f t="shared" si="929"/>
        <v>826 DCV-S</v>
      </c>
      <c r="G826" s="126" t="str">
        <f>SUBSTITUTE(G823,":","")&amp;" - "&amp;G831</f>
        <v>DC volume driven  - (Primary label)</v>
      </c>
      <c r="H826" s="12"/>
      <c r="I826" s="60"/>
      <c r="J826" s="60"/>
      <c r="K826" s="33">
        <f ca="1">SUMIF($3:$3,K$2,826:826)</f>
        <v>-180000</v>
      </c>
      <c r="L826" s="33">
        <f ca="1">SUMIF($3:$3,L$2,826:826)</f>
        <v>-180000</v>
      </c>
      <c r="M826" s="33">
        <f ca="1">SUMIF($3:$3,M$2,826:826)</f>
        <v>-180000</v>
      </c>
      <c r="N826" s="33">
        <f ca="1">SUMIF($3:$3,N$2,826:826)</f>
        <v>-180000</v>
      </c>
      <c r="O826" s="33">
        <f ca="1">SUMIF($3:$3,O$2,826:826)</f>
        <v>-180000</v>
      </c>
      <c r="P826" s="33">
        <f ca="1">SUMIF($3:$3,P$2,826:826)</f>
        <v>-180000</v>
      </c>
      <c r="R826" s="33"/>
      <c r="S826" s="77" cm="1">
        <f t="array" aca="1" ref="S826" ca="1">INDIRECT(S815)+S824</f>
        <v>-15000</v>
      </c>
      <c r="T826" s="77" cm="1">
        <f t="array" aca="1" ref="T826" ca="1">INDIRECT(T815)+T824</f>
        <v>-15000</v>
      </c>
      <c r="U826" s="77" cm="1">
        <f t="array" aca="1" ref="U826" ca="1">INDIRECT(U815)+U824</f>
        <v>-15000</v>
      </c>
      <c r="V826" s="77" cm="1">
        <f t="array" aca="1" ref="V826" ca="1">INDIRECT(V815)+V824</f>
        <v>-15000</v>
      </c>
      <c r="W826" s="77" cm="1">
        <f t="array" aca="1" ref="W826" ca="1">INDIRECT(W815)+W824</f>
        <v>-15000</v>
      </c>
      <c r="X826" s="77" cm="1">
        <f t="array" aca="1" ref="X826" ca="1">INDIRECT(X815)+X824</f>
        <v>-15000</v>
      </c>
      <c r="Y826" s="77" cm="1">
        <f t="array" aca="1" ref="Y826" ca="1">INDIRECT(Y815)+Y824</f>
        <v>-15000</v>
      </c>
      <c r="Z826" s="77" cm="1">
        <f t="array" aca="1" ref="Z826" ca="1">INDIRECT(Z815)+Z824</f>
        <v>-15000</v>
      </c>
      <c r="AA826" s="77" cm="1">
        <f t="array" aca="1" ref="AA826" ca="1">INDIRECT(AA815)+AA824</f>
        <v>-15000</v>
      </c>
      <c r="AB826" s="77" cm="1">
        <f t="array" aca="1" ref="AB826" ca="1">INDIRECT(AB815)+AB824</f>
        <v>-15000</v>
      </c>
      <c r="AC826" s="77" cm="1">
        <f t="array" aca="1" ref="AC826" ca="1">INDIRECT(AC815)+AC824</f>
        <v>-15000</v>
      </c>
      <c r="AD826" s="77" cm="1">
        <f t="array" aca="1" ref="AD826" ca="1">INDIRECT(AD815)+AD824</f>
        <v>-15000</v>
      </c>
      <c r="AE826" s="77" cm="1">
        <f t="array" aca="1" ref="AE826" ca="1">INDIRECT(AE815)+AE824</f>
        <v>-15000</v>
      </c>
      <c r="AF826" s="77" cm="1">
        <f t="array" aca="1" ref="AF826" ca="1">INDIRECT(AF815)+AF824</f>
        <v>-15000</v>
      </c>
      <c r="AG826" s="77" cm="1">
        <f t="array" aca="1" ref="AG826" ca="1">INDIRECT(AG815)+AG824</f>
        <v>-15000</v>
      </c>
      <c r="AH826" s="77" cm="1">
        <f t="array" aca="1" ref="AH826" ca="1">INDIRECT(AH815)+AH824</f>
        <v>-15000</v>
      </c>
      <c r="AI826" s="77" cm="1">
        <f t="array" aca="1" ref="AI826" ca="1">INDIRECT(AI815)+AI824</f>
        <v>-15000</v>
      </c>
      <c r="AJ826" s="77" cm="1">
        <f t="array" aca="1" ref="AJ826" ca="1">INDIRECT(AJ815)+AJ824</f>
        <v>-15000</v>
      </c>
      <c r="AK826" s="77" cm="1">
        <f t="array" aca="1" ref="AK826" ca="1">INDIRECT(AK815)+AK824</f>
        <v>-15000</v>
      </c>
      <c r="AL826" s="77" cm="1">
        <f t="array" aca="1" ref="AL826" ca="1">INDIRECT(AL815)+AL824</f>
        <v>-15000</v>
      </c>
      <c r="AM826" s="77" cm="1">
        <f t="array" aca="1" ref="AM826" ca="1">INDIRECT(AM815)+AM824</f>
        <v>-15000</v>
      </c>
      <c r="AN826" s="77" cm="1">
        <f t="array" aca="1" ref="AN826" ca="1">INDIRECT(AN815)+AN824</f>
        <v>-15000</v>
      </c>
      <c r="AO826" s="77" cm="1">
        <f t="array" aca="1" ref="AO826" ca="1">INDIRECT(AO815)+AO824</f>
        <v>-15000</v>
      </c>
      <c r="AP826" s="77" cm="1">
        <f t="array" aca="1" ref="AP826" ca="1">INDIRECT(AP815)+AP824</f>
        <v>-15000</v>
      </c>
      <c r="AQ826" s="77" cm="1">
        <f t="array" aca="1" ref="AQ826" ca="1">INDIRECT(AQ815)+AQ824</f>
        <v>-15000</v>
      </c>
      <c r="AR826" s="77" cm="1">
        <f t="array" aca="1" ref="AR826" ca="1">INDIRECT(AR815)+AR824</f>
        <v>-15000</v>
      </c>
      <c r="AS826" s="77" cm="1">
        <f t="array" aca="1" ref="AS826" ca="1">INDIRECT(AS815)+AS824</f>
        <v>-15000</v>
      </c>
      <c r="AT826" s="77" cm="1">
        <f t="array" aca="1" ref="AT826" ca="1">INDIRECT(AT815)+AT824</f>
        <v>-15000</v>
      </c>
      <c r="AU826" s="77" cm="1">
        <f t="array" aca="1" ref="AU826" ca="1">INDIRECT(AU815)+AU824</f>
        <v>-15000</v>
      </c>
      <c r="AV826" s="77" cm="1">
        <f t="array" aca="1" ref="AV826" ca="1">INDIRECT(AV815)+AV824</f>
        <v>-15000</v>
      </c>
      <c r="AW826" s="77" cm="1">
        <f t="array" aca="1" ref="AW826" ca="1">INDIRECT(AW815)+AW824</f>
        <v>-15000</v>
      </c>
      <c r="AX826" s="77" cm="1">
        <f t="array" aca="1" ref="AX826" ca="1">INDIRECT(AX815)+AX824</f>
        <v>-15000</v>
      </c>
      <c r="AY826" s="77" cm="1">
        <f t="array" aca="1" ref="AY826" ca="1">INDIRECT(AY815)+AY824</f>
        <v>-15000</v>
      </c>
      <c r="AZ826" s="77" cm="1">
        <f t="array" aca="1" ref="AZ826" ca="1">INDIRECT(AZ815)+AZ824</f>
        <v>-15000</v>
      </c>
      <c r="BA826" s="77" cm="1">
        <f t="array" aca="1" ref="BA826" ca="1">INDIRECT(BA815)+BA824</f>
        <v>-15000</v>
      </c>
      <c r="BB826" s="77" cm="1">
        <f t="array" aca="1" ref="BB826" ca="1">INDIRECT(BB815)+BB824</f>
        <v>-15000</v>
      </c>
      <c r="BC826" s="77" cm="1">
        <f t="array" aca="1" ref="BC826" ca="1">INDIRECT(BC815)+BC824</f>
        <v>-15000</v>
      </c>
      <c r="BD826" s="77" cm="1">
        <f t="array" aca="1" ref="BD826" ca="1">INDIRECT(BD815)+BD824</f>
        <v>-15000</v>
      </c>
      <c r="BE826" s="77" cm="1">
        <f t="array" aca="1" ref="BE826" ca="1">INDIRECT(BE815)+BE824</f>
        <v>-15000</v>
      </c>
      <c r="BF826" s="77" cm="1">
        <f t="array" aca="1" ref="BF826" ca="1">INDIRECT(BF815)+BF824</f>
        <v>-15000</v>
      </c>
      <c r="BG826" s="77" cm="1">
        <f t="array" aca="1" ref="BG826" ca="1">INDIRECT(BG815)+BG824</f>
        <v>-15000</v>
      </c>
      <c r="BH826" s="77" cm="1">
        <f t="array" aca="1" ref="BH826" ca="1">INDIRECT(BH815)+BH824</f>
        <v>-15000</v>
      </c>
      <c r="BI826" s="77" cm="1">
        <f t="array" aca="1" ref="BI826" ca="1">INDIRECT(BI815)+BI824</f>
        <v>-15000</v>
      </c>
      <c r="BJ826" s="77" cm="1">
        <f t="array" aca="1" ref="BJ826" ca="1">INDIRECT(BJ815)+BJ824</f>
        <v>-15000</v>
      </c>
      <c r="BK826" s="77" cm="1">
        <f t="array" aca="1" ref="BK826" ca="1">INDIRECT(BK815)+BK824</f>
        <v>-15000</v>
      </c>
      <c r="BL826" s="77" cm="1">
        <f t="array" aca="1" ref="BL826" ca="1">INDIRECT(BL815)+BL824</f>
        <v>-15000</v>
      </c>
      <c r="BM826" s="77" cm="1">
        <f t="array" aca="1" ref="BM826" ca="1">INDIRECT(BM815)+BM824</f>
        <v>-15000</v>
      </c>
      <c r="BN826" s="77" cm="1">
        <f t="array" aca="1" ref="BN826" ca="1">INDIRECT(BN815)+BN824</f>
        <v>-15000</v>
      </c>
      <c r="BO826" s="77" cm="1">
        <f t="array" aca="1" ref="BO826" ca="1">INDIRECT(BO815)+BO824</f>
        <v>-15000</v>
      </c>
      <c r="BP826" s="77" cm="1">
        <f t="array" aca="1" ref="BP826" ca="1">INDIRECT(BP815)+BP824</f>
        <v>-15000</v>
      </c>
      <c r="BQ826" s="77" cm="1">
        <f t="array" aca="1" ref="BQ826" ca="1">INDIRECT(BQ815)+BQ824</f>
        <v>-15000</v>
      </c>
      <c r="BR826" s="77" cm="1">
        <f t="array" aca="1" ref="BR826" ca="1">INDIRECT(BR815)+BR824</f>
        <v>-15000</v>
      </c>
      <c r="BS826" s="77" cm="1">
        <f t="array" aca="1" ref="BS826" ca="1">INDIRECT(BS815)+BS824</f>
        <v>-15000</v>
      </c>
      <c r="BT826" s="77" cm="1">
        <f t="array" aca="1" ref="BT826" ca="1">INDIRECT(BT815)+BT824</f>
        <v>-15000</v>
      </c>
      <c r="BU826" s="77" cm="1">
        <f t="array" aca="1" ref="BU826" ca="1">INDIRECT(BU815)+BU824</f>
        <v>-15000</v>
      </c>
      <c r="BV826" s="77" cm="1">
        <f t="array" aca="1" ref="BV826" ca="1">INDIRECT(BV815)+BV824</f>
        <v>-15000</v>
      </c>
      <c r="BW826" s="77" cm="1">
        <f t="array" aca="1" ref="BW826" ca="1">INDIRECT(BW815)+BW824</f>
        <v>-15000</v>
      </c>
      <c r="BX826" s="77" cm="1">
        <f t="array" aca="1" ref="BX826" ca="1">INDIRECT(BX815)+BX824</f>
        <v>-15000</v>
      </c>
      <c r="BY826" s="77" cm="1">
        <f t="array" aca="1" ref="BY826" ca="1">INDIRECT(BY815)+BY824</f>
        <v>-15000</v>
      </c>
      <c r="BZ826" s="77" cm="1">
        <f t="array" aca="1" ref="BZ826" ca="1">INDIRECT(BZ815)+BZ824</f>
        <v>-15000</v>
      </c>
      <c r="CA826" s="77" cm="1">
        <f t="array" aca="1" ref="CA826" ca="1">INDIRECT(CA815)+CA824</f>
        <v>-15000</v>
      </c>
      <c r="CB826" s="77" cm="1">
        <f t="array" aca="1" ref="CB826" ca="1">INDIRECT(CB815)+CB824</f>
        <v>-15000</v>
      </c>
      <c r="CC826" s="77" cm="1">
        <f t="array" aca="1" ref="CC826" ca="1">INDIRECT(CC815)+CC824</f>
        <v>-15000</v>
      </c>
      <c r="CD826" s="77" cm="1">
        <f t="array" aca="1" ref="CD826" ca="1">INDIRECT(CD815)+CD824</f>
        <v>-15000</v>
      </c>
      <c r="CE826" s="77" cm="1">
        <f t="array" aca="1" ref="CE826" ca="1">INDIRECT(CE815)+CE824</f>
        <v>-15000</v>
      </c>
      <c r="CF826" s="77" cm="1">
        <f t="array" aca="1" ref="CF826" ca="1">INDIRECT(CF815)+CF824</f>
        <v>-15000</v>
      </c>
      <c r="CG826" s="77" cm="1">
        <f t="array" aca="1" ref="CG826" ca="1">INDIRECT(CG815)+CG824</f>
        <v>-15000</v>
      </c>
      <c r="CH826" s="77" cm="1">
        <f t="array" aca="1" ref="CH826" ca="1">INDIRECT(CH815)+CH824</f>
        <v>-15000</v>
      </c>
      <c r="CI826" s="77" cm="1">
        <f t="array" aca="1" ref="CI826" ca="1">INDIRECT(CI815)+CI824</f>
        <v>-15000</v>
      </c>
      <c r="CJ826" s="77" cm="1">
        <f t="array" aca="1" ref="CJ826" ca="1">INDIRECT(CJ815)+CJ824</f>
        <v>-15000</v>
      </c>
      <c r="CK826" s="77" cm="1">
        <f t="array" aca="1" ref="CK826" ca="1">INDIRECT(CK815)+CK824</f>
        <v>-15000</v>
      </c>
      <c r="CL826" s="77" cm="1">
        <f t="array" aca="1" ref="CL826" ca="1">INDIRECT(CL815)+CL824</f>
        <v>-15000</v>
      </c>
      <c r="CN826" s="60"/>
      <c r="CO826" s="77" t="e" cm="1">
        <f t="array" aca="1" ref="CO826" ca="1">INDIRECT(CO815)+CO824</f>
        <v>#N/A</v>
      </c>
      <c r="CP826" s="77" t="e" cm="1">
        <f t="array" aca="1" ref="CP826" ca="1">INDIRECT(CP815)+CP824</f>
        <v>#N/A</v>
      </c>
      <c r="CQ826" s="77" t="e" cm="1">
        <f t="array" aca="1" ref="CQ826" ca="1">INDIRECT(CQ815)+CQ824</f>
        <v>#N/A</v>
      </c>
      <c r="CR826" s="77" t="e" cm="1">
        <f t="array" aca="1" ref="CR826" ca="1">INDIRECT(CR815)+CR824</f>
        <v>#N/A</v>
      </c>
      <c r="CS826" s="77" t="e" cm="1">
        <f t="array" aca="1" ref="CS826" ca="1">INDIRECT(CS815)+CS824</f>
        <v>#N/A</v>
      </c>
      <c r="CT826" s="77" t="e" cm="1">
        <f t="array" aca="1" ref="CT826" ca="1">INDIRECT(CT815)+CT824</f>
        <v>#N/A</v>
      </c>
      <c r="CU826" s="77" t="e" cm="1">
        <f t="array" aca="1" ref="CU826" ca="1">INDIRECT(CU815)+CU824</f>
        <v>#N/A</v>
      </c>
      <c r="CV826" s="77" t="e" cm="1">
        <f t="array" aca="1" ref="CV826" ca="1">INDIRECT(CV815)+CV824</f>
        <v>#N/A</v>
      </c>
      <c r="CW826" s="77" t="e" cm="1">
        <f t="array" aca="1" ref="CW826" ca="1">INDIRECT(CW815)+CW824</f>
        <v>#N/A</v>
      </c>
      <c r="CX826" s="77" t="e" cm="1">
        <f t="array" aca="1" ref="CX826" ca="1">INDIRECT(CX815)+CX824</f>
        <v>#N/A</v>
      </c>
      <c r="CY826" s="77" t="e" cm="1">
        <f t="array" aca="1" ref="CY826" ca="1">INDIRECT(CY815)+CY824</f>
        <v>#N/A</v>
      </c>
      <c r="CZ826" s="77" t="e" cm="1">
        <f t="array" aca="1" ref="CZ826" ca="1">INDIRECT(CZ815)+CZ824</f>
        <v>#N/A</v>
      </c>
      <c r="DA826" s="77" t="e" cm="1">
        <f t="array" aca="1" ref="DA826" ca="1">INDIRECT(DA815)+DA824</f>
        <v>#N/A</v>
      </c>
      <c r="DB826" s="77" t="e" cm="1">
        <f t="array" aca="1" ref="DB826" ca="1">INDIRECT(DB815)+DB824</f>
        <v>#N/A</v>
      </c>
      <c r="DC826" s="77" t="e" cm="1">
        <f t="array" aca="1" ref="DC826" ca="1">INDIRECT(DC815)+DC824</f>
        <v>#N/A</v>
      </c>
      <c r="DD826" s="77" t="e" cm="1">
        <f t="array" aca="1" ref="DD826" ca="1">INDIRECT(DD815)+DD824</f>
        <v>#N/A</v>
      </c>
      <c r="DE826" s="77" t="e" cm="1">
        <f t="array" aca="1" ref="DE826" ca="1">INDIRECT(DE815)+DE824</f>
        <v>#N/A</v>
      </c>
      <c r="DF826" s="77" t="e" cm="1">
        <f t="array" aca="1" ref="DF826" ca="1">INDIRECT(DF815)+DF824</f>
        <v>#N/A</v>
      </c>
      <c r="DG826" s="77" t="e" cm="1">
        <f t="array" aca="1" ref="DG826" ca="1">INDIRECT(DG815)+DG824</f>
        <v>#N/A</v>
      </c>
      <c r="DH826" s="77" t="e" cm="1">
        <f t="array" aca="1" ref="DH826" ca="1">INDIRECT(DH815)+DH824</f>
        <v>#N/A</v>
      </c>
      <c r="DI826" s="77" t="e" cm="1">
        <f t="array" aca="1" ref="DI826" ca="1">INDIRECT(DI815)+DI824</f>
        <v>#N/A</v>
      </c>
      <c r="DJ826" s="77" t="e" cm="1">
        <f t="array" aca="1" ref="DJ826" ca="1">INDIRECT(DJ815)+DJ824</f>
        <v>#N/A</v>
      </c>
      <c r="DK826" s="77" t="e" cm="1">
        <f t="array" aca="1" ref="DK826" ca="1">INDIRECT(DK815)+DK824</f>
        <v>#N/A</v>
      </c>
      <c r="DL826" s="77" t="e" cm="1">
        <f t="array" aca="1" ref="DL826" ca="1">INDIRECT(DL815)+DL824</f>
        <v>#N/A</v>
      </c>
    </row>
    <row r="827" spans="1:116" x14ac:dyDescent="0.35">
      <c r="D827" t="s">
        <v>799</v>
      </c>
      <c r="E827" s="8" t="str">
        <f t="shared" si="929"/>
        <v>827 DCV-S</v>
      </c>
      <c r="G827" s="13"/>
      <c r="H827" s="12"/>
      <c r="I827" s="60"/>
      <c r="J827" s="60"/>
      <c r="K827" s="20">
        <f ca="1">AVERAGEIF($3:$3,K$2,827:827)</f>
        <v>-1.5</v>
      </c>
      <c r="L827" s="20">
        <f ca="1">AVERAGEIF($3:$3,L$2,827:827)</f>
        <v>-1.5</v>
      </c>
      <c r="M827" s="20">
        <f ca="1">AVERAGEIF($3:$3,M$2,827:827)</f>
        <v>-1.5</v>
      </c>
      <c r="N827" s="20">
        <f ca="1">AVERAGEIF($3:$3,N$2,827:827)</f>
        <v>-1.5</v>
      </c>
      <c r="O827" s="20">
        <f ca="1">AVERAGEIF($3:$3,O$2,827:827)</f>
        <v>-1.5</v>
      </c>
      <c r="P827" s="20">
        <f ca="1">AVERAGEIF($3:$3,P$2,827:827)</f>
        <v>-1.5</v>
      </c>
      <c r="R827" s="20"/>
      <c r="S827" s="150" cm="1">
        <f t="array" aca="1" ref="S827" ca="1">S826/INDIRECT(S815)</f>
        <v>-1.5</v>
      </c>
      <c r="T827" s="150" cm="1">
        <f t="array" aca="1" ref="T827" ca="1">T826/INDIRECT(T815)</f>
        <v>-1.5</v>
      </c>
      <c r="U827" s="150" cm="1">
        <f t="array" aca="1" ref="U827" ca="1">U826/INDIRECT(U815)</f>
        <v>-1.5</v>
      </c>
      <c r="V827" s="150" cm="1">
        <f t="array" aca="1" ref="V827" ca="1">V826/INDIRECT(V815)</f>
        <v>-1.5</v>
      </c>
      <c r="W827" s="150" cm="1">
        <f t="array" aca="1" ref="W827" ca="1">W826/INDIRECT(W815)</f>
        <v>-1.5</v>
      </c>
      <c r="X827" s="150" cm="1">
        <f t="array" aca="1" ref="X827" ca="1">X826/INDIRECT(X815)</f>
        <v>-1.5</v>
      </c>
      <c r="Y827" s="150" cm="1">
        <f t="array" aca="1" ref="Y827" ca="1">Y826/INDIRECT(Y815)</f>
        <v>-1.5</v>
      </c>
      <c r="Z827" s="150" cm="1">
        <f t="array" aca="1" ref="Z827" ca="1">Z826/INDIRECT(Z815)</f>
        <v>-1.5</v>
      </c>
      <c r="AA827" s="150" cm="1">
        <f t="array" aca="1" ref="AA827" ca="1">AA826/INDIRECT(AA815)</f>
        <v>-1.5</v>
      </c>
      <c r="AB827" s="150" cm="1">
        <f t="array" aca="1" ref="AB827" ca="1">AB826/INDIRECT(AB815)</f>
        <v>-1.5</v>
      </c>
      <c r="AC827" s="150" cm="1">
        <f t="array" aca="1" ref="AC827" ca="1">AC826/INDIRECT(AC815)</f>
        <v>-1.5</v>
      </c>
      <c r="AD827" s="150" cm="1">
        <f t="array" aca="1" ref="AD827" ca="1">AD826/INDIRECT(AD815)</f>
        <v>-1.5</v>
      </c>
      <c r="AE827" s="150" cm="1">
        <f t="array" aca="1" ref="AE827" ca="1">AE826/INDIRECT(AE815)</f>
        <v>-1.5</v>
      </c>
      <c r="AF827" s="150" cm="1">
        <f t="array" aca="1" ref="AF827" ca="1">AF826/INDIRECT(AF815)</f>
        <v>-1.5</v>
      </c>
      <c r="AG827" s="150" cm="1">
        <f t="array" aca="1" ref="AG827" ca="1">AG826/INDIRECT(AG815)</f>
        <v>-1.5</v>
      </c>
      <c r="AH827" s="150" cm="1">
        <f t="array" aca="1" ref="AH827" ca="1">AH826/INDIRECT(AH815)</f>
        <v>-1.5</v>
      </c>
      <c r="AI827" s="150" cm="1">
        <f t="array" aca="1" ref="AI827" ca="1">AI826/INDIRECT(AI815)</f>
        <v>-1.5</v>
      </c>
      <c r="AJ827" s="150" cm="1">
        <f t="array" aca="1" ref="AJ827" ca="1">AJ826/INDIRECT(AJ815)</f>
        <v>-1.5</v>
      </c>
      <c r="AK827" s="150" cm="1">
        <f t="array" aca="1" ref="AK827" ca="1">AK826/INDIRECT(AK815)</f>
        <v>-1.5</v>
      </c>
      <c r="AL827" s="150" cm="1">
        <f t="array" aca="1" ref="AL827" ca="1">AL826/INDIRECT(AL815)</f>
        <v>-1.5</v>
      </c>
      <c r="AM827" s="150" cm="1">
        <f t="array" aca="1" ref="AM827" ca="1">AM826/INDIRECT(AM815)</f>
        <v>-1.5</v>
      </c>
      <c r="AN827" s="150" cm="1">
        <f t="array" aca="1" ref="AN827" ca="1">AN826/INDIRECT(AN815)</f>
        <v>-1.5</v>
      </c>
      <c r="AO827" s="150" cm="1">
        <f t="array" aca="1" ref="AO827" ca="1">AO826/INDIRECT(AO815)</f>
        <v>-1.5</v>
      </c>
      <c r="AP827" s="150" cm="1">
        <f t="array" aca="1" ref="AP827" ca="1">AP826/INDIRECT(AP815)</f>
        <v>-1.5</v>
      </c>
      <c r="AQ827" s="150" cm="1">
        <f t="array" aca="1" ref="AQ827" ca="1">AQ826/INDIRECT(AQ815)</f>
        <v>-1.5</v>
      </c>
      <c r="AR827" s="150" cm="1">
        <f t="array" aca="1" ref="AR827" ca="1">AR826/INDIRECT(AR815)</f>
        <v>-1.5</v>
      </c>
      <c r="AS827" s="150" cm="1">
        <f t="array" aca="1" ref="AS827" ca="1">AS826/INDIRECT(AS815)</f>
        <v>-1.5</v>
      </c>
      <c r="AT827" s="150" cm="1">
        <f t="array" aca="1" ref="AT827" ca="1">AT826/INDIRECT(AT815)</f>
        <v>-1.5</v>
      </c>
      <c r="AU827" s="150" cm="1">
        <f t="array" aca="1" ref="AU827" ca="1">AU826/INDIRECT(AU815)</f>
        <v>-1.5</v>
      </c>
      <c r="AV827" s="150" cm="1">
        <f t="array" aca="1" ref="AV827" ca="1">AV826/INDIRECT(AV815)</f>
        <v>-1.5</v>
      </c>
      <c r="AW827" s="150" cm="1">
        <f t="array" aca="1" ref="AW827" ca="1">AW826/INDIRECT(AW815)</f>
        <v>-1.5</v>
      </c>
      <c r="AX827" s="150" cm="1">
        <f t="array" aca="1" ref="AX827" ca="1">AX826/INDIRECT(AX815)</f>
        <v>-1.5</v>
      </c>
      <c r="AY827" s="150" cm="1">
        <f t="array" aca="1" ref="AY827" ca="1">AY826/INDIRECT(AY815)</f>
        <v>-1.5</v>
      </c>
      <c r="AZ827" s="150" cm="1">
        <f t="array" aca="1" ref="AZ827" ca="1">AZ826/INDIRECT(AZ815)</f>
        <v>-1.5</v>
      </c>
      <c r="BA827" s="150" cm="1">
        <f t="array" aca="1" ref="BA827" ca="1">BA826/INDIRECT(BA815)</f>
        <v>-1.5</v>
      </c>
      <c r="BB827" s="150" cm="1">
        <f t="array" aca="1" ref="BB827" ca="1">BB826/INDIRECT(BB815)</f>
        <v>-1.5</v>
      </c>
      <c r="BC827" s="150" cm="1">
        <f t="array" aca="1" ref="BC827" ca="1">BC826/INDIRECT(BC815)</f>
        <v>-1.5</v>
      </c>
      <c r="BD827" s="150" cm="1">
        <f t="array" aca="1" ref="BD827" ca="1">BD826/INDIRECT(BD815)</f>
        <v>-1.5</v>
      </c>
      <c r="BE827" s="150" cm="1">
        <f t="array" aca="1" ref="BE827" ca="1">BE826/INDIRECT(BE815)</f>
        <v>-1.5</v>
      </c>
      <c r="BF827" s="150" cm="1">
        <f t="array" aca="1" ref="BF827" ca="1">BF826/INDIRECT(BF815)</f>
        <v>-1.5</v>
      </c>
      <c r="BG827" s="150" cm="1">
        <f t="array" aca="1" ref="BG827" ca="1">BG826/INDIRECT(BG815)</f>
        <v>-1.5</v>
      </c>
      <c r="BH827" s="150" cm="1">
        <f t="array" aca="1" ref="BH827" ca="1">BH826/INDIRECT(BH815)</f>
        <v>-1.5</v>
      </c>
      <c r="BI827" s="150" cm="1">
        <f t="array" aca="1" ref="BI827" ca="1">BI826/INDIRECT(BI815)</f>
        <v>-1.5</v>
      </c>
      <c r="BJ827" s="150" cm="1">
        <f t="array" aca="1" ref="BJ827" ca="1">BJ826/INDIRECT(BJ815)</f>
        <v>-1.5</v>
      </c>
      <c r="BK827" s="150" cm="1">
        <f t="array" aca="1" ref="BK827" ca="1">BK826/INDIRECT(BK815)</f>
        <v>-1.5</v>
      </c>
      <c r="BL827" s="150" cm="1">
        <f t="array" aca="1" ref="BL827" ca="1">BL826/INDIRECT(BL815)</f>
        <v>-1.5</v>
      </c>
      <c r="BM827" s="150" cm="1">
        <f t="array" aca="1" ref="BM827" ca="1">BM826/INDIRECT(BM815)</f>
        <v>-1.5</v>
      </c>
      <c r="BN827" s="150" cm="1">
        <f t="array" aca="1" ref="BN827" ca="1">BN826/INDIRECT(BN815)</f>
        <v>-1.5</v>
      </c>
      <c r="BO827" s="150" cm="1">
        <f t="array" aca="1" ref="BO827" ca="1">BO826/INDIRECT(BO815)</f>
        <v>-1.5</v>
      </c>
      <c r="BP827" s="150" cm="1">
        <f t="array" aca="1" ref="BP827" ca="1">BP826/INDIRECT(BP815)</f>
        <v>-1.5</v>
      </c>
      <c r="BQ827" s="150" cm="1">
        <f t="array" aca="1" ref="BQ827" ca="1">BQ826/INDIRECT(BQ815)</f>
        <v>-1.5</v>
      </c>
      <c r="BR827" s="150" cm="1">
        <f t="array" aca="1" ref="BR827" ca="1">BR826/INDIRECT(BR815)</f>
        <v>-1.5</v>
      </c>
      <c r="BS827" s="150" cm="1">
        <f t="array" aca="1" ref="BS827" ca="1">BS826/INDIRECT(BS815)</f>
        <v>-1.5</v>
      </c>
      <c r="BT827" s="150" cm="1">
        <f t="array" aca="1" ref="BT827" ca="1">BT826/INDIRECT(BT815)</f>
        <v>-1.5</v>
      </c>
      <c r="BU827" s="150" cm="1">
        <f t="array" aca="1" ref="BU827" ca="1">BU826/INDIRECT(BU815)</f>
        <v>-1.5</v>
      </c>
      <c r="BV827" s="150" cm="1">
        <f t="array" aca="1" ref="BV827" ca="1">BV826/INDIRECT(BV815)</f>
        <v>-1.5</v>
      </c>
      <c r="BW827" s="150" cm="1">
        <f t="array" aca="1" ref="BW827" ca="1">BW826/INDIRECT(BW815)</f>
        <v>-1.5</v>
      </c>
      <c r="BX827" s="150" cm="1">
        <f t="array" aca="1" ref="BX827" ca="1">BX826/INDIRECT(BX815)</f>
        <v>-1.5</v>
      </c>
      <c r="BY827" s="150" cm="1">
        <f t="array" aca="1" ref="BY827" ca="1">BY826/INDIRECT(BY815)</f>
        <v>-1.5</v>
      </c>
      <c r="BZ827" s="150" cm="1">
        <f t="array" aca="1" ref="BZ827" ca="1">BZ826/INDIRECT(BZ815)</f>
        <v>-1.5</v>
      </c>
      <c r="CA827" s="150" cm="1">
        <f t="array" aca="1" ref="CA827" ca="1">CA826/INDIRECT(CA815)</f>
        <v>-1.5</v>
      </c>
      <c r="CB827" s="150" cm="1">
        <f t="array" aca="1" ref="CB827" ca="1">CB826/INDIRECT(CB815)</f>
        <v>-1.5</v>
      </c>
      <c r="CC827" s="150" cm="1">
        <f t="array" aca="1" ref="CC827" ca="1">CC826/INDIRECT(CC815)</f>
        <v>-1.5</v>
      </c>
      <c r="CD827" s="150" cm="1">
        <f t="array" aca="1" ref="CD827" ca="1">CD826/INDIRECT(CD815)</f>
        <v>-1.5</v>
      </c>
      <c r="CE827" s="150" cm="1">
        <f t="array" aca="1" ref="CE827" ca="1">CE826/INDIRECT(CE815)</f>
        <v>-1.5</v>
      </c>
      <c r="CF827" s="150" cm="1">
        <f t="array" aca="1" ref="CF827" ca="1">CF826/INDIRECT(CF815)</f>
        <v>-1.5</v>
      </c>
      <c r="CG827" s="150" cm="1">
        <f t="array" aca="1" ref="CG827" ca="1">CG826/INDIRECT(CG815)</f>
        <v>-1.5</v>
      </c>
      <c r="CH827" s="150" cm="1">
        <f t="array" aca="1" ref="CH827" ca="1">CH826/INDIRECT(CH815)</f>
        <v>-1.5</v>
      </c>
      <c r="CI827" s="150" cm="1">
        <f t="array" aca="1" ref="CI827" ca="1">CI826/INDIRECT(CI815)</f>
        <v>-1.5</v>
      </c>
      <c r="CJ827" s="150" cm="1">
        <f t="array" aca="1" ref="CJ827" ca="1">CJ826/INDIRECT(CJ815)</f>
        <v>-1.5</v>
      </c>
      <c r="CK827" s="150" cm="1">
        <f t="array" aca="1" ref="CK827" ca="1">CK826/INDIRECT(CK815)</f>
        <v>-1.5</v>
      </c>
      <c r="CL827" s="150" cm="1">
        <f t="array" aca="1" ref="CL827" ca="1">CL826/INDIRECT(CL815)</f>
        <v>-1.5</v>
      </c>
      <c r="CN827" s="60"/>
      <c r="CO827" s="150" t="e" cm="1">
        <f t="array" aca="1" ref="CO827" ca="1">CO826/INDIRECT(CO815)</f>
        <v>#N/A</v>
      </c>
      <c r="CP827" s="150" t="e" cm="1">
        <f t="array" aca="1" ref="CP827" ca="1">CP826/INDIRECT(CP815)</f>
        <v>#N/A</v>
      </c>
      <c r="CQ827" s="150" t="e" cm="1">
        <f t="array" aca="1" ref="CQ827" ca="1">CQ826/INDIRECT(CQ815)</f>
        <v>#N/A</v>
      </c>
      <c r="CR827" s="150" t="e" cm="1">
        <f t="array" aca="1" ref="CR827" ca="1">CR826/INDIRECT(CR815)</f>
        <v>#N/A</v>
      </c>
      <c r="CS827" s="150" t="e" cm="1">
        <f t="array" aca="1" ref="CS827" ca="1">CS826/INDIRECT(CS815)</f>
        <v>#N/A</v>
      </c>
      <c r="CT827" s="150" t="e" cm="1">
        <f t="array" aca="1" ref="CT827" ca="1">CT826/INDIRECT(CT815)</f>
        <v>#N/A</v>
      </c>
      <c r="CU827" s="150" t="e" cm="1">
        <f t="array" aca="1" ref="CU827" ca="1">CU826/INDIRECT(CU815)</f>
        <v>#N/A</v>
      </c>
      <c r="CV827" s="150" t="e" cm="1">
        <f t="array" aca="1" ref="CV827" ca="1">CV826/INDIRECT(CV815)</f>
        <v>#N/A</v>
      </c>
      <c r="CW827" s="150" t="e" cm="1">
        <f t="array" aca="1" ref="CW827" ca="1">CW826/INDIRECT(CW815)</f>
        <v>#N/A</v>
      </c>
      <c r="CX827" s="150" t="e" cm="1">
        <f t="array" aca="1" ref="CX827" ca="1">CX826/INDIRECT(CX815)</f>
        <v>#N/A</v>
      </c>
      <c r="CY827" s="150" t="e" cm="1">
        <f t="array" aca="1" ref="CY827" ca="1">CY826/INDIRECT(CY815)</f>
        <v>#N/A</v>
      </c>
      <c r="CZ827" s="150" t="e" cm="1">
        <f t="array" aca="1" ref="CZ827" ca="1">CZ826/INDIRECT(CZ815)</f>
        <v>#N/A</v>
      </c>
      <c r="DA827" s="150" t="e" cm="1">
        <f t="array" aca="1" ref="DA827" ca="1">DA826/INDIRECT(DA815)</f>
        <v>#N/A</v>
      </c>
      <c r="DB827" s="150" t="e" cm="1">
        <f t="array" aca="1" ref="DB827" ca="1">DB826/INDIRECT(DB815)</f>
        <v>#N/A</v>
      </c>
      <c r="DC827" s="150" t="e" cm="1">
        <f t="array" aca="1" ref="DC827" ca="1">DC826/INDIRECT(DC815)</f>
        <v>#N/A</v>
      </c>
      <c r="DD827" s="150" t="e" cm="1">
        <f t="array" aca="1" ref="DD827" ca="1">DD826/INDIRECT(DD815)</f>
        <v>#N/A</v>
      </c>
      <c r="DE827" s="150" t="e" cm="1">
        <f t="array" aca="1" ref="DE827" ca="1">DE826/INDIRECT(DE815)</f>
        <v>#N/A</v>
      </c>
      <c r="DF827" s="150" t="e" cm="1">
        <f t="array" aca="1" ref="DF827" ca="1">DF826/INDIRECT(DF815)</f>
        <v>#N/A</v>
      </c>
      <c r="DG827" s="150" t="e" cm="1">
        <f t="array" aca="1" ref="DG827" ca="1">DG826/INDIRECT(DG815)</f>
        <v>#N/A</v>
      </c>
      <c r="DH827" s="150" t="e" cm="1">
        <f t="array" aca="1" ref="DH827" ca="1">DH826/INDIRECT(DH815)</f>
        <v>#N/A</v>
      </c>
      <c r="DI827" s="150" t="e" cm="1">
        <f t="array" aca="1" ref="DI827" ca="1">DI826/INDIRECT(DI815)</f>
        <v>#N/A</v>
      </c>
      <c r="DJ827" s="150" t="e" cm="1">
        <f t="array" aca="1" ref="DJ827" ca="1">DJ826/INDIRECT(DJ815)</f>
        <v>#N/A</v>
      </c>
      <c r="DK827" s="150" t="e" cm="1">
        <f t="array" aca="1" ref="DK827" ca="1">DK826/INDIRECT(DK815)</f>
        <v>#N/A</v>
      </c>
      <c r="DL827" s="150" t="e" cm="1">
        <f t="array" aca="1" ref="DL827" ca="1">DL826/INDIRECT(DL815)</f>
        <v>#N/A</v>
      </c>
    </row>
    <row r="828" spans="1:116" x14ac:dyDescent="0.35">
      <c r="D828" t="s">
        <v>799</v>
      </c>
      <c r="E828" s="8" t="str">
        <f t="shared" si="929"/>
        <v>828 DCV-S</v>
      </c>
      <c r="G828" s="126" t="s">
        <v>68</v>
      </c>
      <c r="H828" s="12"/>
      <c r="I828" s="60"/>
      <c r="J828" s="60"/>
      <c r="S828" s="72"/>
      <c r="T828" s="72"/>
      <c r="U828" s="72"/>
      <c r="V828" s="72"/>
      <c r="W828" s="72"/>
      <c r="X828" s="72"/>
      <c r="Y828" s="72"/>
      <c r="Z828" s="72"/>
      <c r="AA828" s="72"/>
      <c r="AB828" s="72"/>
      <c r="AC828" s="72"/>
      <c r="AD828" s="72"/>
      <c r="AE828" s="72"/>
      <c r="AF828" s="72"/>
      <c r="AG828" s="72"/>
      <c r="AH828" s="72"/>
      <c r="AI828" s="72"/>
      <c r="AJ828" s="72"/>
      <c r="AK828" s="72"/>
      <c r="AL828" s="72"/>
      <c r="AM828" s="72"/>
      <c r="AN828" s="72"/>
      <c r="AO828" s="72"/>
      <c r="AP828" s="72"/>
      <c r="AQ828" s="72"/>
      <c r="AR828" s="72"/>
      <c r="AS828" s="72"/>
      <c r="AT828" s="72"/>
      <c r="AU828" s="72"/>
      <c r="AV828" s="72"/>
      <c r="AW828" s="72"/>
      <c r="AX828" s="72"/>
      <c r="AY828" s="72"/>
      <c r="AZ828" s="72"/>
      <c r="BA828" s="72"/>
      <c r="BB828" s="72"/>
      <c r="BC828" s="72"/>
      <c r="BD828" s="72"/>
      <c r="BE828" s="72"/>
      <c r="BF828" s="72"/>
      <c r="BG828" s="72"/>
      <c r="BH828" s="72"/>
      <c r="BI828" s="72"/>
      <c r="BJ828" s="72"/>
      <c r="BK828" s="72"/>
      <c r="BL828" s="72"/>
      <c r="BM828" s="72"/>
      <c r="BN828" s="72"/>
      <c r="BO828" s="72"/>
      <c r="BP828" s="72"/>
      <c r="BQ828" s="72"/>
      <c r="BR828" s="72"/>
      <c r="BS828" s="72"/>
      <c r="BT828" s="72"/>
      <c r="BU828" s="72"/>
      <c r="BV828" s="72"/>
      <c r="BW828" s="72"/>
      <c r="BX828" s="72"/>
      <c r="BY828" s="72"/>
      <c r="BZ828" s="72"/>
      <c r="CA828" s="72"/>
      <c r="CB828" s="72"/>
      <c r="CC828" s="72"/>
      <c r="CD828" s="72"/>
      <c r="CE828" s="72"/>
      <c r="CF828" s="72"/>
      <c r="CG828" s="72"/>
      <c r="CH828" s="72"/>
      <c r="CI828" s="72"/>
      <c r="CJ828" s="72"/>
      <c r="CK828" s="72"/>
      <c r="CL828" s="72"/>
      <c r="CN828" s="60"/>
      <c r="CO828" s="72"/>
      <c r="CP828" s="72"/>
      <c r="CQ828" s="72"/>
      <c r="CR828" s="72"/>
      <c r="CS828" s="72"/>
      <c r="CT828" s="72"/>
      <c r="CU828" s="72"/>
      <c r="CV828" s="72"/>
      <c r="CW828" s="72"/>
      <c r="CX828" s="72"/>
      <c r="CY828" s="72"/>
      <c r="CZ828" s="72"/>
      <c r="DA828" s="72"/>
      <c r="DB828" s="72"/>
      <c r="DC828" s="72"/>
      <c r="DD828" s="72"/>
      <c r="DE828" s="72"/>
      <c r="DF828" s="72"/>
      <c r="DG828" s="72"/>
      <c r="DH828" s="72"/>
      <c r="DI828" s="72"/>
      <c r="DJ828" s="72"/>
      <c r="DK828" s="72"/>
      <c r="DL828" s="72"/>
    </row>
    <row r="829" spans="1:116" x14ac:dyDescent="0.35">
      <c r="B829" t="s">
        <v>332</v>
      </c>
      <c r="D829" t="s">
        <v>799</v>
      </c>
      <c r="E829" s="8" t="str">
        <f>ROW()&amp;" "&amp;D829</f>
        <v>829 DCV-S</v>
      </c>
      <c r="G829" s="145" t="s">
        <v>69</v>
      </c>
      <c r="H829" s="12"/>
      <c r="I829" s="60"/>
      <c r="J829" s="60"/>
      <c r="S829" s="72"/>
      <c r="T829" s="72"/>
      <c r="U829" s="72"/>
      <c r="V829" s="72"/>
      <c r="W829" s="72"/>
      <c r="X829" s="72"/>
      <c r="Y829" s="72"/>
      <c r="Z829" s="72"/>
      <c r="AA829" s="72"/>
      <c r="AB829" s="72"/>
      <c r="AC829" s="72"/>
      <c r="AD829" s="72"/>
      <c r="AE829" s="72"/>
      <c r="AF829" s="72"/>
      <c r="AG829" s="72"/>
      <c r="AH829" s="72"/>
      <c r="AI829" s="72"/>
      <c r="AJ829" s="72"/>
      <c r="AK829" s="72"/>
      <c r="AL829" s="72"/>
      <c r="AM829" s="72"/>
      <c r="AN829" s="72"/>
      <c r="AO829" s="72"/>
      <c r="AP829" s="72"/>
      <c r="AQ829" s="72"/>
      <c r="AR829" s="72"/>
      <c r="AS829" s="72"/>
      <c r="AT829" s="72"/>
      <c r="AU829" s="72"/>
      <c r="AV829" s="72"/>
      <c r="AW829" s="72"/>
      <c r="AX829" s="72"/>
      <c r="AY829" s="72"/>
      <c r="AZ829" s="72"/>
      <c r="BA829" s="72"/>
      <c r="BB829" s="72"/>
      <c r="BC829" s="72"/>
      <c r="BD829" s="72"/>
      <c r="BE829" s="72"/>
      <c r="BF829" s="72"/>
      <c r="BG829" s="72"/>
      <c r="BH829" s="72"/>
      <c r="BI829" s="72"/>
      <c r="BJ829" s="72"/>
      <c r="BK829" s="72"/>
      <c r="BL829" s="72"/>
      <c r="BM829" s="72"/>
      <c r="BN829" s="72"/>
      <c r="BO829" s="72"/>
      <c r="BP829" s="72"/>
      <c r="BQ829" s="72"/>
      <c r="BR829" s="72"/>
      <c r="BS829" s="72"/>
      <c r="BT829" s="72"/>
      <c r="BU829" s="72"/>
      <c r="BV829" s="72"/>
      <c r="BW829" s="72"/>
      <c r="BX829" s="72"/>
      <c r="BY829" s="72"/>
      <c r="BZ829" s="72"/>
      <c r="CA829" s="72"/>
      <c r="CB829" s="72"/>
      <c r="CC829" s="72"/>
      <c r="CD829" s="72"/>
      <c r="CE829" s="72"/>
      <c r="CF829" s="72"/>
      <c r="CG829" s="72"/>
      <c r="CH829" s="72"/>
      <c r="CI829" s="72"/>
      <c r="CJ829" s="72"/>
      <c r="CK829" s="72"/>
      <c r="CL829" s="72"/>
      <c r="CN829" s="60"/>
      <c r="CO829" s="72"/>
      <c r="CP829" s="72"/>
      <c r="CQ829" s="72"/>
      <c r="CR829" s="72"/>
      <c r="CS829" s="72"/>
      <c r="CT829" s="72"/>
      <c r="CU829" s="72"/>
      <c r="CV829" s="72"/>
      <c r="CW829" s="72"/>
      <c r="CX829" s="72"/>
      <c r="CY829" s="72"/>
      <c r="CZ829" s="72"/>
      <c r="DA829" s="72"/>
      <c r="DB829" s="72"/>
      <c r="DC829" s="72"/>
      <c r="DD829" s="72"/>
      <c r="DE829" s="72"/>
      <c r="DF829" s="72"/>
      <c r="DG829" s="72"/>
      <c r="DH829" s="72"/>
      <c r="DI829" s="72"/>
      <c r="DJ829" s="72"/>
      <c r="DK829" s="72"/>
      <c r="DL829" s="72"/>
    </row>
    <row r="830" spans="1:116" x14ac:dyDescent="0.35">
      <c r="B830" t="s">
        <v>332</v>
      </c>
      <c r="D830" t="s">
        <v>799</v>
      </c>
      <c r="E830" s="8" t="str">
        <f>ROW()&amp;" "&amp;D830</f>
        <v>830 DCV-S</v>
      </c>
      <c r="G830" s="13"/>
      <c r="H830" s="12"/>
      <c r="I830" s="60"/>
      <c r="J830" s="60"/>
      <c r="S830" s="72"/>
      <c r="T830" s="72"/>
      <c r="U830" s="72"/>
      <c r="V830" s="72"/>
      <c r="W830" s="72"/>
      <c r="X830" s="72"/>
      <c r="Y830" s="72"/>
      <c r="Z830" s="72"/>
      <c r="AA830" s="72"/>
      <c r="AB830" s="72"/>
      <c r="AC830" s="72"/>
      <c r="AD830" s="72"/>
      <c r="AE830" s="72"/>
      <c r="AF830" s="72"/>
      <c r="AG830" s="72"/>
      <c r="AH830" s="72"/>
      <c r="AI830" s="72"/>
      <c r="AJ830" s="72"/>
      <c r="AK830" s="72"/>
      <c r="AL830" s="72"/>
      <c r="AM830" s="72"/>
      <c r="AN830" s="72"/>
      <c r="AO830" s="72"/>
      <c r="AP830" s="72"/>
      <c r="AQ830" s="72"/>
      <c r="AR830" s="72"/>
      <c r="AS830" s="72"/>
      <c r="AT830" s="72"/>
      <c r="AU830" s="72"/>
      <c r="AV830" s="72"/>
      <c r="AW830" s="72"/>
      <c r="AX830" s="72"/>
      <c r="AY830" s="72"/>
      <c r="AZ830" s="72"/>
      <c r="BA830" s="72"/>
      <c r="BB830" s="72"/>
      <c r="BC830" s="72"/>
      <c r="BD830" s="72"/>
      <c r="BE830" s="72"/>
      <c r="BF830" s="72"/>
      <c r="BG830" s="72"/>
      <c r="BH830" s="72"/>
      <c r="BI830" s="72"/>
      <c r="BJ830" s="72"/>
      <c r="BK830" s="72"/>
      <c r="BL830" s="72"/>
      <c r="BM830" s="72"/>
      <c r="BN830" s="72"/>
      <c r="BO830" s="72"/>
      <c r="BP830" s="72"/>
      <c r="BQ830" s="72"/>
      <c r="BR830" s="72"/>
      <c r="BS830" s="72"/>
      <c r="BT830" s="72"/>
      <c r="BU830" s="72"/>
      <c r="BV830" s="72"/>
      <c r="BW830" s="72"/>
      <c r="BX830" s="72"/>
      <c r="BY830" s="72"/>
      <c r="BZ830" s="72"/>
      <c r="CA830" s="72"/>
      <c r="CB830" s="72"/>
      <c r="CC830" s="72"/>
      <c r="CD830" s="72"/>
      <c r="CE830" s="72"/>
      <c r="CF830" s="72"/>
      <c r="CG830" s="72"/>
      <c r="CH830" s="72"/>
      <c r="CI830" s="72"/>
      <c r="CJ830" s="72"/>
      <c r="CK830" s="72"/>
      <c r="CL830" s="72"/>
      <c r="CN830" s="60"/>
      <c r="CO830" s="72"/>
      <c r="CP830" s="72"/>
      <c r="CQ830" s="72"/>
      <c r="CR830" s="72"/>
      <c r="CS830" s="72"/>
      <c r="CT830" s="72"/>
      <c r="CU830" s="72"/>
      <c r="CV830" s="72"/>
      <c r="CW830" s="72"/>
      <c r="CX830" s="72"/>
      <c r="CY830" s="72"/>
      <c r="CZ830" s="72"/>
      <c r="DA830" s="72"/>
      <c r="DB830" s="72"/>
      <c r="DC830" s="72"/>
      <c r="DD830" s="72"/>
      <c r="DE830" s="72"/>
      <c r="DF830" s="72"/>
      <c r="DG830" s="72"/>
      <c r="DH830" s="72"/>
      <c r="DI830" s="72"/>
      <c r="DJ830" s="72"/>
      <c r="DK830" s="72"/>
      <c r="DL830" s="72"/>
    </row>
    <row r="831" spans="1:116" x14ac:dyDescent="0.35">
      <c r="B831" t="s">
        <v>332</v>
      </c>
      <c r="D831" t="s">
        <v>799</v>
      </c>
      <c r="E831" s="8" t="str">
        <f>ROW()&amp;" "&amp;D831</f>
        <v>831 DCV-S</v>
      </c>
      <c r="G831" s="8" t="str">
        <f>G815</f>
        <v>(Primary label)</v>
      </c>
      <c r="K831" s="53"/>
      <c r="L831" s="53"/>
      <c r="M831" s="53"/>
      <c r="N831" s="53"/>
      <c r="O831" s="53"/>
      <c r="P831" s="53"/>
      <c r="R831" s="24"/>
      <c r="S831" s="215" t="str">
        <f t="shared" ref="S831:AX831" si="963">S815</f>
        <v>S$16</v>
      </c>
      <c r="T831" s="215" t="str">
        <f t="shared" si="963"/>
        <v>T$16</v>
      </c>
      <c r="U831" s="215" t="str">
        <f t="shared" si="963"/>
        <v>U$16</v>
      </c>
      <c r="V831" s="215" t="str">
        <f t="shared" si="963"/>
        <v>V$16</v>
      </c>
      <c r="W831" s="215" t="str">
        <f t="shared" si="963"/>
        <v>W$16</v>
      </c>
      <c r="X831" s="215" t="str">
        <f t="shared" si="963"/>
        <v>X$16</v>
      </c>
      <c r="Y831" s="215" t="str">
        <f t="shared" si="963"/>
        <v>Y$16</v>
      </c>
      <c r="Z831" s="215" t="str">
        <f t="shared" si="963"/>
        <v>Z$16</v>
      </c>
      <c r="AA831" s="215" t="str">
        <f t="shared" si="963"/>
        <v>AA$16</v>
      </c>
      <c r="AB831" s="215" t="str">
        <f t="shared" si="963"/>
        <v>AB$16</v>
      </c>
      <c r="AC831" s="215" t="str">
        <f t="shared" si="963"/>
        <v>AC$16</v>
      </c>
      <c r="AD831" s="215" t="str">
        <f t="shared" si="963"/>
        <v>AD$16</v>
      </c>
      <c r="AE831" s="215" t="str">
        <f t="shared" si="963"/>
        <v>AE$16</v>
      </c>
      <c r="AF831" s="215" t="str">
        <f t="shared" si="963"/>
        <v>AF$16</v>
      </c>
      <c r="AG831" s="215" t="str">
        <f t="shared" si="963"/>
        <v>AG$16</v>
      </c>
      <c r="AH831" s="215" t="str">
        <f t="shared" si="963"/>
        <v>AH$16</v>
      </c>
      <c r="AI831" s="215" t="str">
        <f t="shared" si="963"/>
        <v>AI$16</v>
      </c>
      <c r="AJ831" s="215" t="str">
        <f t="shared" si="963"/>
        <v>AJ$16</v>
      </c>
      <c r="AK831" s="215" t="str">
        <f t="shared" si="963"/>
        <v>AK$16</v>
      </c>
      <c r="AL831" s="215" t="str">
        <f t="shared" si="963"/>
        <v>AL$16</v>
      </c>
      <c r="AM831" s="215" t="str">
        <f t="shared" si="963"/>
        <v>AM$16</v>
      </c>
      <c r="AN831" s="215" t="str">
        <f t="shared" si="963"/>
        <v>AN$16</v>
      </c>
      <c r="AO831" s="215" t="str">
        <f t="shared" si="963"/>
        <v>AO$16</v>
      </c>
      <c r="AP831" s="215" t="str">
        <f t="shared" si="963"/>
        <v>AP$16</v>
      </c>
      <c r="AQ831" s="215" t="str">
        <f t="shared" si="963"/>
        <v>AQ$16</v>
      </c>
      <c r="AR831" s="215" t="str">
        <f t="shared" si="963"/>
        <v>AR$16</v>
      </c>
      <c r="AS831" s="215" t="str">
        <f t="shared" si="963"/>
        <v>AS$16</v>
      </c>
      <c r="AT831" s="215" t="str">
        <f t="shared" si="963"/>
        <v>AT$16</v>
      </c>
      <c r="AU831" s="215" t="str">
        <f t="shared" si="963"/>
        <v>AU$16</v>
      </c>
      <c r="AV831" s="215" t="str">
        <f t="shared" si="963"/>
        <v>AV$16</v>
      </c>
      <c r="AW831" s="215" t="str">
        <f t="shared" si="963"/>
        <v>AW$16</v>
      </c>
      <c r="AX831" s="215" t="str">
        <f t="shared" si="963"/>
        <v>AX$16</v>
      </c>
      <c r="AY831" s="215" t="str">
        <f t="shared" ref="AY831:CD831" si="964">AY815</f>
        <v>AY$16</v>
      </c>
      <c r="AZ831" s="215" t="str">
        <f t="shared" si="964"/>
        <v>AZ$16</v>
      </c>
      <c r="BA831" s="215" t="str">
        <f t="shared" si="964"/>
        <v>BA$16</v>
      </c>
      <c r="BB831" s="215" t="str">
        <f t="shared" si="964"/>
        <v>BB$16</v>
      </c>
      <c r="BC831" s="215" t="str">
        <f t="shared" si="964"/>
        <v>BC$16</v>
      </c>
      <c r="BD831" s="215" t="str">
        <f t="shared" si="964"/>
        <v>BD$16</v>
      </c>
      <c r="BE831" s="215" t="str">
        <f t="shared" si="964"/>
        <v>BE$16</v>
      </c>
      <c r="BF831" s="215" t="str">
        <f t="shared" si="964"/>
        <v>BF$16</v>
      </c>
      <c r="BG831" s="215" t="str">
        <f t="shared" si="964"/>
        <v>BG$16</v>
      </c>
      <c r="BH831" s="215" t="str">
        <f t="shared" si="964"/>
        <v>BH$16</v>
      </c>
      <c r="BI831" s="215" t="str">
        <f t="shared" si="964"/>
        <v>BI$16</v>
      </c>
      <c r="BJ831" s="215" t="str">
        <f t="shared" si="964"/>
        <v>BJ$16</v>
      </c>
      <c r="BK831" s="215" t="str">
        <f t="shared" si="964"/>
        <v>BK$16</v>
      </c>
      <c r="BL831" s="215" t="str">
        <f t="shared" si="964"/>
        <v>BL$16</v>
      </c>
      <c r="BM831" s="215" t="str">
        <f t="shared" si="964"/>
        <v>BM$16</v>
      </c>
      <c r="BN831" s="215" t="str">
        <f t="shared" si="964"/>
        <v>BN$16</v>
      </c>
      <c r="BO831" s="215" t="str">
        <f t="shared" si="964"/>
        <v>BO$16</v>
      </c>
      <c r="BP831" s="215" t="str">
        <f t="shared" si="964"/>
        <v>BP$16</v>
      </c>
      <c r="BQ831" s="215" t="str">
        <f t="shared" si="964"/>
        <v>BQ$16</v>
      </c>
      <c r="BR831" s="215" t="str">
        <f t="shared" si="964"/>
        <v>BR$16</v>
      </c>
      <c r="BS831" s="215" t="str">
        <f t="shared" si="964"/>
        <v>BS$16</v>
      </c>
      <c r="BT831" s="215" t="str">
        <f t="shared" si="964"/>
        <v>BT$16</v>
      </c>
      <c r="BU831" s="215" t="str">
        <f t="shared" si="964"/>
        <v>BU$16</v>
      </c>
      <c r="BV831" s="215" t="str">
        <f t="shared" si="964"/>
        <v>BV$16</v>
      </c>
      <c r="BW831" s="215" t="str">
        <f t="shared" si="964"/>
        <v>BW$16</v>
      </c>
      <c r="BX831" s="215" t="str">
        <f t="shared" si="964"/>
        <v>BX$16</v>
      </c>
      <c r="BY831" s="215" t="str">
        <f t="shared" si="964"/>
        <v>BY$16</v>
      </c>
      <c r="BZ831" s="215" t="str">
        <f t="shared" si="964"/>
        <v>BZ$16</v>
      </c>
      <c r="CA831" s="215" t="str">
        <f t="shared" si="964"/>
        <v>CA$16</v>
      </c>
      <c r="CB831" s="215" t="str">
        <f t="shared" si="964"/>
        <v>CB$16</v>
      </c>
      <c r="CC831" s="215" t="str">
        <f t="shared" si="964"/>
        <v>CC$16</v>
      </c>
      <c r="CD831" s="215" t="str">
        <f t="shared" si="964"/>
        <v>CD$16</v>
      </c>
      <c r="CE831" s="215" t="str">
        <f t="shared" ref="CE831:CL831" si="965">CE815</f>
        <v>CE$16</v>
      </c>
      <c r="CF831" s="215" t="str">
        <f t="shared" si="965"/>
        <v>CF$16</v>
      </c>
      <c r="CG831" s="215" t="str">
        <f t="shared" si="965"/>
        <v>CG$16</v>
      </c>
      <c r="CH831" s="215" t="str">
        <f t="shared" si="965"/>
        <v>CH$16</v>
      </c>
      <c r="CI831" s="215" t="str">
        <f t="shared" si="965"/>
        <v>CI$16</v>
      </c>
      <c r="CJ831" s="215" t="str">
        <f t="shared" si="965"/>
        <v>CJ$16</v>
      </c>
      <c r="CK831" s="215" t="str">
        <f t="shared" si="965"/>
        <v>CK$16</v>
      </c>
      <c r="CL831" s="215" t="str">
        <f t="shared" si="965"/>
        <v>CL$16</v>
      </c>
      <c r="CO831" s="215" t="str">
        <f t="shared" ref="CO831:DL831" si="966">CO815</f>
        <v>CO$16</v>
      </c>
      <c r="CP831" s="215" t="str">
        <f t="shared" si="966"/>
        <v>CP$16</v>
      </c>
      <c r="CQ831" s="215" t="str">
        <f t="shared" si="966"/>
        <v>CQ$16</v>
      </c>
      <c r="CR831" s="215" t="str">
        <f t="shared" si="966"/>
        <v>CR$16</v>
      </c>
      <c r="CS831" s="215" t="str">
        <f t="shared" si="966"/>
        <v>CS$16</v>
      </c>
      <c r="CT831" s="215" t="str">
        <f t="shared" si="966"/>
        <v>CT$16</v>
      </c>
      <c r="CU831" s="215" t="str">
        <f t="shared" si="966"/>
        <v>CU$16</v>
      </c>
      <c r="CV831" s="215" t="str">
        <f t="shared" si="966"/>
        <v>CV$16</v>
      </c>
      <c r="CW831" s="215" t="str">
        <f t="shared" si="966"/>
        <v>CW$16</v>
      </c>
      <c r="CX831" s="215" t="str">
        <f t="shared" si="966"/>
        <v>CX$16</v>
      </c>
      <c r="CY831" s="215" t="str">
        <f t="shared" si="966"/>
        <v>CY$16</v>
      </c>
      <c r="CZ831" s="215" t="str">
        <f t="shared" si="966"/>
        <v>CZ$16</v>
      </c>
      <c r="DA831" s="215" t="str">
        <f t="shared" si="966"/>
        <v>DA$16</v>
      </c>
      <c r="DB831" s="215" t="str">
        <f t="shared" si="966"/>
        <v>DB$16</v>
      </c>
      <c r="DC831" s="215" t="str">
        <f t="shared" si="966"/>
        <v>DC$16</v>
      </c>
      <c r="DD831" s="215" t="str">
        <f t="shared" si="966"/>
        <v>DD$16</v>
      </c>
      <c r="DE831" s="215" t="str">
        <f t="shared" si="966"/>
        <v>DE$16</v>
      </c>
      <c r="DF831" s="215" t="str">
        <f t="shared" si="966"/>
        <v>DF$16</v>
      </c>
      <c r="DG831" s="215" t="str">
        <f t="shared" si="966"/>
        <v>DG$16</v>
      </c>
      <c r="DH831" s="215" t="str">
        <f t="shared" si="966"/>
        <v>DH$16</v>
      </c>
      <c r="DI831" s="215" t="str">
        <f t="shared" si="966"/>
        <v>DI$16</v>
      </c>
      <c r="DJ831" s="215" t="str">
        <f t="shared" si="966"/>
        <v>DJ$16</v>
      </c>
      <c r="DK831" s="215" t="str">
        <f t="shared" si="966"/>
        <v>DK$16</v>
      </c>
      <c r="DL831" s="215" t="str">
        <f t="shared" si="966"/>
        <v>DL$16</v>
      </c>
    </row>
    <row r="832" spans="1:116" x14ac:dyDescent="0.35">
      <c r="B832" t="s">
        <v>332</v>
      </c>
      <c r="D832" t="s">
        <v>799</v>
      </c>
      <c r="E832" s="8" t="str">
        <f>ROW()&amp;" "&amp;D832</f>
        <v>832 DCV-S</v>
      </c>
      <c r="G832" s="8" t="str">
        <f>G816</f>
        <v>primary unit</v>
      </c>
      <c r="H832" s="56"/>
      <c r="I832" s="79"/>
      <c r="J832" s="79"/>
      <c r="K832" s="15"/>
      <c r="L832" s="15"/>
      <c r="M832" s="15"/>
      <c r="N832" s="15"/>
      <c r="O832" s="15"/>
      <c r="P832" s="15"/>
      <c r="R832" s="15"/>
      <c r="S832" s="215" t="str">
        <f t="shared" ref="S832:AX832" si="967">S816</f>
        <v>S$17</v>
      </c>
      <c r="T832" s="215" t="str">
        <f t="shared" si="967"/>
        <v>T$17</v>
      </c>
      <c r="U832" s="215" t="str">
        <f t="shared" si="967"/>
        <v>U$17</v>
      </c>
      <c r="V832" s="215" t="str">
        <f t="shared" si="967"/>
        <v>V$17</v>
      </c>
      <c r="W832" s="215" t="str">
        <f t="shared" si="967"/>
        <v>W$17</v>
      </c>
      <c r="X832" s="215" t="str">
        <f t="shared" si="967"/>
        <v>X$17</v>
      </c>
      <c r="Y832" s="215" t="str">
        <f t="shared" si="967"/>
        <v>Y$17</v>
      </c>
      <c r="Z832" s="215" t="str">
        <f t="shared" si="967"/>
        <v>Z$17</v>
      </c>
      <c r="AA832" s="215" t="str">
        <f t="shared" si="967"/>
        <v>AA$17</v>
      </c>
      <c r="AB832" s="215" t="str">
        <f t="shared" si="967"/>
        <v>AB$17</v>
      </c>
      <c r="AC832" s="215" t="str">
        <f t="shared" si="967"/>
        <v>AC$17</v>
      </c>
      <c r="AD832" s="215" t="str">
        <f t="shared" si="967"/>
        <v>AD$17</v>
      </c>
      <c r="AE832" s="215" t="str">
        <f t="shared" si="967"/>
        <v>AE$17</v>
      </c>
      <c r="AF832" s="215" t="str">
        <f t="shared" si="967"/>
        <v>AF$17</v>
      </c>
      <c r="AG832" s="215" t="str">
        <f t="shared" si="967"/>
        <v>AG$17</v>
      </c>
      <c r="AH832" s="215" t="str">
        <f t="shared" si="967"/>
        <v>AH$17</v>
      </c>
      <c r="AI832" s="215" t="str">
        <f t="shared" si="967"/>
        <v>AI$17</v>
      </c>
      <c r="AJ832" s="215" t="str">
        <f t="shared" si="967"/>
        <v>AJ$17</v>
      </c>
      <c r="AK832" s="215" t="str">
        <f t="shared" si="967"/>
        <v>AK$17</v>
      </c>
      <c r="AL832" s="215" t="str">
        <f t="shared" si="967"/>
        <v>AL$17</v>
      </c>
      <c r="AM832" s="215" t="str">
        <f t="shared" si="967"/>
        <v>AM$17</v>
      </c>
      <c r="AN832" s="215" t="str">
        <f t="shared" si="967"/>
        <v>AN$17</v>
      </c>
      <c r="AO832" s="215" t="str">
        <f t="shared" si="967"/>
        <v>AO$17</v>
      </c>
      <c r="AP832" s="215" t="str">
        <f t="shared" si="967"/>
        <v>AP$17</v>
      </c>
      <c r="AQ832" s="215" t="str">
        <f t="shared" si="967"/>
        <v>AQ$17</v>
      </c>
      <c r="AR832" s="215" t="str">
        <f t="shared" si="967"/>
        <v>AR$17</v>
      </c>
      <c r="AS832" s="215" t="str">
        <f t="shared" si="967"/>
        <v>AS$17</v>
      </c>
      <c r="AT832" s="215" t="str">
        <f t="shared" si="967"/>
        <v>AT$17</v>
      </c>
      <c r="AU832" s="215" t="str">
        <f t="shared" si="967"/>
        <v>AU$17</v>
      </c>
      <c r="AV832" s="215" t="str">
        <f t="shared" si="967"/>
        <v>AV$17</v>
      </c>
      <c r="AW832" s="215" t="str">
        <f t="shared" si="967"/>
        <v>AW$17</v>
      </c>
      <c r="AX832" s="215" t="str">
        <f t="shared" si="967"/>
        <v>AX$17</v>
      </c>
      <c r="AY832" s="215" t="str">
        <f t="shared" ref="AY832:CD832" si="968">AY816</f>
        <v>AY$17</v>
      </c>
      <c r="AZ832" s="215" t="str">
        <f t="shared" si="968"/>
        <v>AZ$17</v>
      </c>
      <c r="BA832" s="215" t="str">
        <f t="shared" si="968"/>
        <v>BA$17</v>
      </c>
      <c r="BB832" s="215" t="str">
        <f t="shared" si="968"/>
        <v>BB$17</v>
      </c>
      <c r="BC832" s="215" t="str">
        <f t="shared" si="968"/>
        <v>BC$17</v>
      </c>
      <c r="BD832" s="215" t="str">
        <f t="shared" si="968"/>
        <v>BD$17</v>
      </c>
      <c r="BE832" s="215" t="str">
        <f t="shared" si="968"/>
        <v>BE$17</v>
      </c>
      <c r="BF832" s="215" t="str">
        <f t="shared" si="968"/>
        <v>BF$17</v>
      </c>
      <c r="BG832" s="215" t="str">
        <f t="shared" si="968"/>
        <v>BG$17</v>
      </c>
      <c r="BH832" s="215" t="str">
        <f t="shared" si="968"/>
        <v>BH$17</v>
      </c>
      <c r="BI832" s="215" t="str">
        <f t="shared" si="968"/>
        <v>BI$17</v>
      </c>
      <c r="BJ832" s="215" t="str">
        <f t="shared" si="968"/>
        <v>BJ$17</v>
      </c>
      <c r="BK832" s="215" t="str">
        <f t="shared" si="968"/>
        <v>BK$17</v>
      </c>
      <c r="BL832" s="215" t="str">
        <f t="shared" si="968"/>
        <v>BL$17</v>
      </c>
      <c r="BM832" s="215" t="str">
        <f t="shared" si="968"/>
        <v>BM$17</v>
      </c>
      <c r="BN832" s="215" t="str">
        <f t="shared" si="968"/>
        <v>BN$17</v>
      </c>
      <c r="BO832" s="215" t="str">
        <f t="shared" si="968"/>
        <v>BO$17</v>
      </c>
      <c r="BP832" s="215" t="str">
        <f t="shared" si="968"/>
        <v>BP$17</v>
      </c>
      <c r="BQ832" s="215" t="str">
        <f t="shared" si="968"/>
        <v>BQ$17</v>
      </c>
      <c r="BR832" s="215" t="str">
        <f t="shared" si="968"/>
        <v>BR$17</v>
      </c>
      <c r="BS832" s="215" t="str">
        <f t="shared" si="968"/>
        <v>BS$17</v>
      </c>
      <c r="BT832" s="215" t="str">
        <f t="shared" si="968"/>
        <v>BT$17</v>
      </c>
      <c r="BU832" s="215" t="str">
        <f t="shared" si="968"/>
        <v>BU$17</v>
      </c>
      <c r="BV832" s="215" t="str">
        <f t="shared" si="968"/>
        <v>BV$17</v>
      </c>
      <c r="BW832" s="215" t="str">
        <f t="shared" si="968"/>
        <v>BW$17</v>
      </c>
      <c r="BX832" s="215" t="str">
        <f t="shared" si="968"/>
        <v>BX$17</v>
      </c>
      <c r="BY832" s="215" t="str">
        <f t="shared" si="968"/>
        <v>BY$17</v>
      </c>
      <c r="BZ832" s="215" t="str">
        <f t="shared" si="968"/>
        <v>BZ$17</v>
      </c>
      <c r="CA832" s="215" t="str">
        <f t="shared" si="968"/>
        <v>CA$17</v>
      </c>
      <c r="CB832" s="215" t="str">
        <f t="shared" si="968"/>
        <v>CB$17</v>
      </c>
      <c r="CC832" s="215" t="str">
        <f t="shared" si="968"/>
        <v>CC$17</v>
      </c>
      <c r="CD832" s="215" t="str">
        <f t="shared" si="968"/>
        <v>CD$17</v>
      </c>
      <c r="CE832" s="215" t="str">
        <f t="shared" ref="CE832:CL832" si="969">CE816</f>
        <v>CE$17</v>
      </c>
      <c r="CF832" s="215" t="str">
        <f t="shared" si="969"/>
        <v>CF$17</v>
      </c>
      <c r="CG832" s="215" t="str">
        <f t="shared" si="969"/>
        <v>CG$17</v>
      </c>
      <c r="CH832" s="215" t="str">
        <f t="shared" si="969"/>
        <v>CH$17</v>
      </c>
      <c r="CI832" s="215" t="str">
        <f t="shared" si="969"/>
        <v>CI$17</v>
      </c>
      <c r="CJ832" s="215" t="str">
        <f t="shared" si="969"/>
        <v>CJ$17</v>
      </c>
      <c r="CK832" s="215" t="str">
        <f t="shared" si="969"/>
        <v>CK$17</v>
      </c>
      <c r="CL832" s="215" t="str">
        <f t="shared" si="969"/>
        <v>CL$17</v>
      </c>
      <c r="CN832" s="79"/>
      <c r="CO832" s="215" t="str">
        <f t="shared" ref="CO832:DL832" si="970">CO816</f>
        <v>CO$17</v>
      </c>
      <c r="CP832" s="215" t="str">
        <f t="shared" si="970"/>
        <v>CP$17</v>
      </c>
      <c r="CQ832" s="215" t="str">
        <f t="shared" si="970"/>
        <v>CQ$17</v>
      </c>
      <c r="CR832" s="215" t="str">
        <f t="shared" si="970"/>
        <v>CR$17</v>
      </c>
      <c r="CS832" s="215" t="str">
        <f t="shared" si="970"/>
        <v>CS$17</v>
      </c>
      <c r="CT832" s="215" t="str">
        <f t="shared" si="970"/>
        <v>CT$17</v>
      </c>
      <c r="CU832" s="215" t="str">
        <f t="shared" si="970"/>
        <v>CU$17</v>
      </c>
      <c r="CV832" s="215" t="str">
        <f t="shared" si="970"/>
        <v>CV$17</v>
      </c>
      <c r="CW832" s="215" t="str">
        <f t="shared" si="970"/>
        <v>CW$17</v>
      </c>
      <c r="CX832" s="215" t="str">
        <f t="shared" si="970"/>
        <v>CX$17</v>
      </c>
      <c r="CY832" s="215" t="str">
        <f t="shared" si="970"/>
        <v>CY$17</v>
      </c>
      <c r="CZ832" s="215" t="str">
        <f t="shared" si="970"/>
        <v>CZ$17</v>
      </c>
      <c r="DA832" s="215" t="str">
        <f t="shared" si="970"/>
        <v>DA$17</v>
      </c>
      <c r="DB832" s="215" t="str">
        <f t="shared" si="970"/>
        <v>DB$17</v>
      </c>
      <c r="DC832" s="215" t="str">
        <f t="shared" si="970"/>
        <v>DC$17</v>
      </c>
      <c r="DD832" s="215" t="str">
        <f t="shared" si="970"/>
        <v>DD$17</v>
      </c>
      <c r="DE832" s="215" t="str">
        <f t="shared" si="970"/>
        <v>DE$17</v>
      </c>
      <c r="DF832" s="215" t="str">
        <f t="shared" si="970"/>
        <v>DF$17</v>
      </c>
      <c r="DG832" s="215" t="str">
        <f t="shared" si="970"/>
        <v>DG$17</v>
      </c>
      <c r="DH832" s="215" t="str">
        <f t="shared" si="970"/>
        <v>DH$17</v>
      </c>
      <c r="DI832" s="215" t="str">
        <f t="shared" si="970"/>
        <v>DI$17</v>
      </c>
      <c r="DJ832" s="215" t="str">
        <f t="shared" si="970"/>
        <v>DJ$17</v>
      </c>
      <c r="DK832" s="215" t="str">
        <f t="shared" si="970"/>
        <v>DK$17</v>
      </c>
      <c r="DL832" s="215" t="str">
        <f t="shared" si="970"/>
        <v>DL$17</v>
      </c>
    </row>
    <row r="833" spans="1:116" x14ac:dyDescent="0.35">
      <c r="B833" t="s">
        <v>332</v>
      </c>
      <c r="D833" t="s">
        <v>799</v>
      </c>
      <c r="E833" s="8" t="str">
        <f t="shared" ref="E833:E836" si="971">ROW()&amp;" "&amp;D833</f>
        <v>833 DCV-S</v>
      </c>
      <c r="G833" s="8" t="str">
        <f>G817</f>
        <v>Primary revenue driver</v>
      </c>
      <c r="H833" s="12"/>
      <c r="I833" s="60"/>
      <c r="J833" s="60"/>
      <c r="K833" s="15"/>
      <c r="L833" s="15"/>
      <c r="M833" s="15"/>
      <c r="N833" s="15"/>
      <c r="O833" s="15"/>
      <c r="P833" s="15"/>
      <c r="R833" s="15"/>
      <c r="S833" s="215">
        <f t="shared" ref="S833:AX833" si="972">S818</f>
        <v>0</v>
      </c>
      <c r="T833" s="215">
        <f t="shared" si="972"/>
        <v>0</v>
      </c>
      <c r="U833" s="215">
        <f t="shared" si="972"/>
        <v>0</v>
      </c>
      <c r="V833" s="215">
        <f t="shared" si="972"/>
        <v>0</v>
      </c>
      <c r="W833" s="215">
        <f t="shared" si="972"/>
        <v>0</v>
      </c>
      <c r="X833" s="215">
        <f t="shared" si="972"/>
        <v>0</v>
      </c>
      <c r="Y833" s="215">
        <f t="shared" si="972"/>
        <v>0</v>
      </c>
      <c r="Z833" s="215">
        <f t="shared" si="972"/>
        <v>0</v>
      </c>
      <c r="AA833" s="215">
        <f t="shared" si="972"/>
        <v>0</v>
      </c>
      <c r="AB833" s="215">
        <f t="shared" si="972"/>
        <v>0</v>
      </c>
      <c r="AC833" s="215">
        <f t="shared" si="972"/>
        <v>0</v>
      </c>
      <c r="AD833" s="215">
        <f t="shared" si="972"/>
        <v>0</v>
      </c>
      <c r="AE833" s="215">
        <f t="shared" si="972"/>
        <v>0</v>
      </c>
      <c r="AF833" s="215">
        <f t="shared" si="972"/>
        <v>0</v>
      </c>
      <c r="AG833" s="215">
        <f t="shared" si="972"/>
        <v>0</v>
      </c>
      <c r="AH833" s="215">
        <f t="shared" si="972"/>
        <v>0</v>
      </c>
      <c r="AI833" s="215">
        <f t="shared" si="972"/>
        <v>0</v>
      </c>
      <c r="AJ833" s="215">
        <f t="shared" si="972"/>
        <v>0</v>
      </c>
      <c r="AK833" s="215">
        <f t="shared" si="972"/>
        <v>0</v>
      </c>
      <c r="AL833" s="215">
        <f t="shared" si="972"/>
        <v>0</v>
      </c>
      <c r="AM833" s="215">
        <f t="shared" si="972"/>
        <v>0</v>
      </c>
      <c r="AN833" s="215">
        <f t="shared" si="972"/>
        <v>0</v>
      </c>
      <c r="AO833" s="215">
        <f t="shared" si="972"/>
        <v>0</v>
      </c>
      <c r="AP833" s="215">
        <f t="shared" si="972"/>
        <v>0</v>
      </c>
      <c r="AQ833" s="215">
        <f t="shared" si="972"/>
        <v>0</v>
      </c>
      <c r="AR833" s="215">
        <f t="shared" si="972"/>
        <v>0</v>
      </c>
      <c r="AS833" s="215">
        <f t="shared" si="972"/>
        <v>0</v>
      </c>
      <c r="AT833" s="215">
        <f t="shared" si="972"/>
        <v>0</v>
      </c>
      <c r="AU833" s="215">
        <f t="shared" si="972"/>
        <v>0</v>
      </c>
      <c r="AV833" s="215">
        <f t="shared" si="972"/>
        <v>0</v>
      </c>
      <c r="AW833" s="215">
        <f t="shared" si="972"/>
        <v>0</v>
      </c>
      <c r="AX833" s="215">
        <f t="shared" si="972"/>
        <v>0</v>
      </c>
      <c r="AY833" s="215">
        <f t="shared" ref="AY833:CD833" si="973">AY818</f>
        <v>0</v>
      </c>
      <c r="AZ833" s="215">
        <f t="shared" si="973"/>
        <v>0</v>
      </c>
      <c r="BA833" s="215">
        <f t="shared" si="973"/>
        <v>0</v>
      </c>
      <c r="BB833" s="215">
        <f t="shared" si="973"/>
        <v>0</v>
      </c>
      <c r="BC833" s="215">
        <f t="shared" si="973"/>
        <v>0</v>
      </c>
      <c r="BD833" s="215">
        <f t="shared" si="973"/>
        <v>0</v>
      </c>
      <c r="BE833" s="215">
        <f t="shared" si="973"/>
        <v>0</v>
      </c>
      <c r="BF833" s="215">
        <f t="shared" si="973"/>
        <v>0</v>
      </c>
      <c r="BG833" s="215">
        <f t="shared" si="973"/>
        <v>0</v>
      </c>
      <c r="BH833" s="215">
        <f t="shared" si="973"/>
        <v>0</v>
      </c>
      <c r="BI833" s="215">
        <f t="shared" si="973"/>
        <v>0</v>
      </c>
      <c r="BJ833" s="215">
        <f t="shared" si="973"/>
        <v>0</v>
      </c>
      <c r="BK833" s="215">
        <f t="shared" si="973"/>
        <v>0</v>
      </c>
      <c r="BL833" s="215">
        <f t="shared" si="973"/>
        <v>0</v>
      </c>
      <c r="BM833" s="215">
        <f t="shared" si="973"/>
        <v>0</v>
      </c>
      <c r="BN833" s="215">
        <f t="shared" si="973"/>
        <v>0</v>
      </c>
      <c r="BO833" s="215">
        <f t="shared" si="973"/>
        <v>0</v>
      </c>
      <c r="BP833" s="215">
        <f t="shared" si="973"/>
        <v>0</v>
      </c>
      <c r="BQ833" s="215">
        <f t="shared" si="973"/>
        <v>0</v>
      </c>
      <c r="BR833" s="215">
        <f t="shared" si="973"/>
        <v>0</v>
      </c>
      <c r="BS833" s="215">
        <f t="shared" si="973"/>
        <v>0</v>
      </c>
      <c r="BT833" s="215">
        <f t="shared" si="973"/>
        <v>0</v>
      </c>
      <c r="BU833" s="215">
        <f t="shared" si="973"/>
        <v>0</v>
      </c>
      <c r="BV833" s="215">
        <f t="shared" si="973"/>
        <v>0</v>
      </c>
      <c r="BW833" s="215">
        <f t="shared" si="973"/>
        <v>0</v>
      </c>
      <c r="BX833" s="215">
        <f t="shared" si="973"/>
        <v>0</v>
      </c>
      <c r="BY833" s="215">
        <f t="shared" si="973"/>
        <v>0</v>
      </c>
      <c r="BZ833" s="215">
        <f t="shared" si="973"/>
        <v>0</v>
      </c>
      <c r="CA833" s="215">
        <f t="shared" si="973"/>
        <v>0</v>
      </c>
      <c r="CB833" s="215">
        <f t="shared" si="973"/>
        <v>0</v>
      </c>
      <c r="CC833" s="215">
        <f t="shared" si="973"/>
        <v>0</v>
      </c>
      <c r="CD833" s="215">
        <f t="shared" si="973"/>
        <v>0</v>
      </c>
      <c r="CE833" s="215">
        <f t="shared" ref="CE833:CL833" si="974">CE818</f>
        <v>0</v>
      </c>
      <c r="CF833" s="215">
        <f t="shared" si="974"/>
        <v>0</v>
      </c>
      <c r="CG833" s="215">
        <f t="shared" si="974"/>
        <v>0</v>
      </c>
      <c r="CH833" s="215">
        <f t="shared" si="974"/>
        <v>0</v>
      </c>
      <c r="CI833" s="215">
        <f t="shared" si="974"/>
        <v>0</v>
      </c>
      <c r="CJ833" s="215">
        <f t="shared" si="974"/>
        <v>0</v>
      </c>
      <c r="CK833" s="215">
        <f t="shared" si="974"/>
        <v>0</v>
      </c>
      <c r="CL833" s="215">
        <f t="shared" si="974"/>
        <v>0</v>
      </c>
      <c r="CN833" s="60"/>
      <c r="CO833" s="215">
        <f t="shared" ref="CO833:DL833" si="975">CO818</f>
        <v>0</v>
      </c>
      <c r="CP833" s="215">
        <f t="shared" si="975"/>
        <v>0</v>
      </c>
      <c r="CQ833" s="215">
        <f t="shared" si="975"/>
        <v>0</v>
      </c>
      <c r="CR833" s="215">
        <f t="shared" si="975"/>
        <v>0</v>
      </c>
      <c r="CS833" s="215">
        <f t="shared" si="975"/>
        <v>0</v>
      </c>
      <c r="CT833" s="215">
        <f t="shared" si="975"/>
        <v>0</v>
      </c>
      <c r="CU833" s="215">
        <f t="shared" si="975"/>
        <v>0</v>
      </c>
      <c r="CV833" s="215">
        <f t="shared" si="975"/>
        <v>0</v>
      </c>
      <c r="CW833" s="215">
        <f t="shared" si="975"/>
        <v>0</v>
      </c>
      <c r="CX833" s="215">
        <f t="shared" si="975"/>
        <v>0</v>
      </c>
      <c r="CY833" s="215">
        <f t="shared" si="975"/>
        <v>0</v>
      </c>
      <c r="CZ833" s="215">
        <f t="shared" si="975"/>
        <v>0</v>
      </c>
      <c r="DA833" s="215">
        <f t="shared" si="975"/>
        <v>0</v>
      </c>
      <c r="DB833" s="215">
        <f t="shared" si="975"/>
        <v>0</v>
      </c>
      <c r="DC833" s="215">
        <f t="shared" si="975"/>
        <v>0</v>
      </c>
      <c r="DD833" s="215">
        <f t="shared" si="975"/>
        <v>0</v>
      </c>
      <c r="DE833" s="215">
        <f t="shared" si="975"/>
        <v>0</v>
      </c>
      <c r="DF833" s="215">
        <f t="shared" si="975"/>
        <v>0</v>
      </c>
      <c r="DG833" s="215">
        <f t="shared" si="975"/>
        <v>0</v>
      </c>
      <c r="DH833" s="215">
        <f t="shared" si="975"/>
        <v>0</v>
      </c>
      <c r="DI833" s="215">
        <f t="shared" si="975"/>
        <v>0</v>
      </c>
      <c r="DJ833" s="215">
        <f t="shared" si="975"/>
        <v>0</v>
      </c>
      <c r="DK833" s="215">
        <f t="shared" si="975"/>
        <v>0</v>
      </c>
      <c r="DL833" s="215">
        <f t="shared" si="975"/>
        <v>0</v>
      </c>
    </row>
    <row r="834" spans="1:116" x14ac:dyDescent="0.35">
      <c r="B834" t="s">
        <v>332</v>
      </c>
      <c r="D834" t="s">
        <v>799</v>
      </c>
      <c r="E834" s="8" t="str">
        <f t="shared" ref="E834" si="976">ROW()&amp;" "&amp;D834</f>
        <v>834 DCV-S</v>
      </c>
      <c r="G834" s="8" t="str">
        <f>G818</f>
        <v>Primary volume driver</v>
      </c>
      <c r="H834" s="12"/>
      <c r="I834" s="60"/>
      <c r="J834" s="60"/>
      <c r="K834" s="15"/>
      <c r="L834" s="15"/>
      <c r="M834" s="15"/>
      <c r="N834" s="15"/>
      <c r="O834" s="15"/>
      <c r="P834" s="15"/>
      <c r="R834" s="15"/>
      <c r="S834" s="215"/>
      <c r="T834" s="215"/>
      <c r="U834" s="215"/>
      <c r="V834" s="215"/>
      <c r="W834" s="215"/>
      <c r="X834" s="215"/>
      <c r="Y834" s="215"/>
      <c r="Z834" s="215"/>
      <c r="AA834" s="215"/>
      <c r="AB834" s="215"/>
      <c r="AC834" s="215"/>
      <c r="AD834" s="215"/>
      <c r="AE834" s="215"/>
      <c r="AF834" s="215"/>
      <c r="AG834" s="215"/>
      <c r="AH834" s="215"/>
      <c r="AI834" s="215"/>
      <c r="AJ834" s="215"/>
      <c r="AK834" s="215"/>
      <c r="AL834" s="215"/>
      <c r="AM834" s="215"/>
      <c r="AN834" s="215"/>
      <c r="AO834" s="215"/>
      <c r="AP834" s="215"/>
      <c r="AQ834" s="215"/>
      <c r="AR834" s="215"/>
      <c r="AS834" s="215"/>
      <c r="AT834" s="215"/>
      <c r="AU834" s="215"/>
      <c r="AV834" s="215"/>
      <c r="AW834" s="215"/>
      <c r="AX834" s="215"/>
      <c r="AY834" s="215"/>
      <c r="AZ834" s="215"/>
      <c r="BA834" s="215"/>
      <c r="BB834" s="215"/>
      <c r="BC834" s="215"/>
      <c r="BD834" s="215"/>
      <c r="BE834" s="215"/>
      <c r="BF834" s="215"/>
      <c r="BG834" s="215"/>
      <c r="BH834" s="215"/>
      <c r="BI834" s="215"/>
      <c r="BJ834" s="215"/>
      <c r="BK834" s="215"/>
      <c r="BL834" s="215"/>
      <c r="BM834" s="215"/>
      <c r="BN834" s="215"/>
      <c r="BO834" s="215"/>
      <c r="BP834" s="215"/>
      <c r="BQ834" s="215"/>
      <c r="BR834" s="215"/>
      <c r="BS834" s="215"/>
      <c r="BT834" s="215"/>
      <c r="BU834" s="215"/>
      <c r="BV834" s="215"/>
      <c r="BW834" s="215"/>
      <c r="BX834" s="215"/>
      <c r="BY834" s="215"/>
      <c r="BZ834" s="215"/>
      <c r="CA834" s="215"/>
      <c r="CB834" s="215"/>
      <c r="CC834" s="215"/>
      <c r="CD834" s="215"/>
      <c r="CE834" s="215"/>
      <c r="CF834" s="215"/>
      <c r="CG834" s="215"/>
      <c r="CH834" s="215"/>
      <c r="CI834" s="215"/>
      <c r="CJ834" s="215"/>
      <c r="CK834" s="215"/>
      <c r="CL834" s="215"/>
      <c r="CN834" s="60"/>
      <c r="CO834" s="215"/>
      <c r="CP834" s="215"/>
      <c r="CQ834" s="215"/>
      <c r="CR834" s="215"/>
      <c r="CS834" s="215"/>
      <c r="CT834" s="215"/>
      <c r="CU834" s="215"/>
      <c r="CV834" s="215"/>
      <c r="CW834" s="215"/>
      <c r="CX834" s="215"/>
      <c r="CY834" s="215"/>
      <c r="CZ834" s="215"/>
      <c r="DA834" s="215"/>
      <c r="DB834" s="215"/>
      <c r="DC834" s="215"/>
      <c r="DD834" s="215"/>
      <c r="DE834" s="215"/>
      <c r="DF834" s="215"/>
      <c r="DG834" s="215"/>
      <c r="DH834" s="215"/>
      <c r="DI834" s="215"/>
      <c r="DJ834" s="215"/>
      <c r="DK834" s="215"/>
      <c r="DL834" s="215"/>
    </row>
    <row r="835" spans="1:116" x14ac:dyDescent="0.35">
      <c r="A835" s="3"/>
      <c r="B835" t="s">
        <v>332</v>
      </c>
      <c r="D835" t="s">
        <v>799</v>
      </c>
      <c r="E835" s="8" t="str">
        <f t="shared" si="971"/>
        <v>835 DCV-S</v>
      </c>
      <c r="G835" s="89" t="str">
        <f>G823</f>
        <v xml:space="preserve">DC volume driven: </v>
      </c>
      <c r="H835" s="90"/>
      <c r="I835" s="213"/>
      <c r="J835" s="213"/>
      <c r="K835" s="214"/>
      <c r="L835" s="214"/>
      <c r="M835" s="214"/>
      <c r="N835" s="214"/>
      <c r="O835" s="214"/>
      <c r="P835" s="214"/>
      <c r="R835" s="214"/>
      <c r="S835" s="4" t="str">
        <f t="shared" ref="S835:AX835" si="977">ADDRESS(ROW(S824),COLUMN(S824),2)</f>
        <v>S$824</v>
      </c>
      <c r="T835" s="4" t="str">
        <f t="shared" si="977"/>
        <v>T$824</v>
      </c>
      <c r="U835" s="4" t="str">
        <f t="shared" si="977"/>
        <v>U$824</v>
      </c>
      <c r="V835" s="4" t="str">
        <f t="shared" si="977"/>
        <v>V$824</v>
      </c>
      <c r="W835" s="4" t="str">
        <f t="shared" si="977"/>
        <v>W$824</v>
      </c>
      <c r="X835" s="4" t="str">
        <f t="shared" si="977"/>
        <v>X$824</v>
      </c>
      <c r="Y835" s="4" t="str">
        <f t="shared" si="977"/>
        <v>Y$824</v>
      </c>
      <c r="Z835" s="4" t="str">
        <f t="shared" si="977"/>
        <v>Z$824</v>
      </c>
      <c r="AA835" s="4" t="str">
        <f t="shared" si="977"/>
        <v>AA$824</v>
      </c>
      <c r="AB835" s="4" t="str">
        <f t="shared" si="977"/>
        <v>AB$824</v>
      </c>
      <c r="AC835" s="4" t="str">
        <f t="shared" si="977"/>
        <v>AC$824</v>
      </c>
      <c r="AD835" s="4" t="str">
        <f t="shared" si="977"/>
        <v>AD$824</v>
      </c>
      <c r="AE835" s="4" t="str">
        <f t="shared" si="977"/>
        <v>AE$824</v>
      </c>
      <c r="AF835" s="4" t="str">
        <f t="shared" si="977"/>
        <v>AF$824</v>
      </c>
      <c r="AG835" s="4" t="str">
        <f t="shared" si="977"/>
        <v>AG$824</v>
      </c>
      <c r="AH835" s="4" t="str">
        <f t="shared" si="977"/>
        <v>AH$824</v>
      </c>
      <c r="AI835" s="4" t="str">
        <f t="shared" si="977"/>
        <v>AI$824</v>
      </c>
      <c r="AJ835" s="4" t="str">
        <f t="shared" si="977"/>
        <v>AJ$824</v>
      </c>
      <c r="AK835" s="4" t="str">
        <f t="shared" si="977"/>
        <v>AK$824</v>
      </c>
      <c r="AL835" s="4" t="str">
        <f t="shared" si="977"/>
        <v>AL$824</v>
      </c>
      <c r="AM835" s="4" t="str">
        <f t="shared" si="977"/>
        <v>AM$824</v>
      </c>
      <c r="AN835" s="4" t="str">
        <f t="shared" si="977"/>
        <v>AN$824</v>
      </c>
      <c r="AO835" s="4" t="str">
        <f t="shared" si="977"/>
        <v>AO$824</v>
      </c>
      <c r="AP835" s="4" t="str">
        <f t="shared" si="977"/>
        <v>AP$824</v>
      </c>
      <c r="AQ835" s="4" t="str">
        <f t="shared" si="977"/>
        <v>AQ$824</v>
      </c>
      <c r="AR835" s="4" t="str">
        <f t="shared" si="977"/>
        <v>AR$824</v>
      </c>
      <c r="AS835" s="4" t="str">
        <f t="shared" si="977"/>
        <v>AS$824</v>
      </c>
      <c r="AT835" s="4" t="str">
        <f t="shared" si="977"/>
        <v>AT$824</v>
      </c>
      <c r="AU835" s="4" t="str">
        <f t="shared" si="977"/>
        <v>AU$824</v>
      </c>
      <c r="AV835" s="4" t="str">
        <f t="shared" si="977"/>
        <v>AV$824</v>
      </c>
      <c r="AW835" s="4" t="str">
        <f t="shared" si="977"/>
        <v>AW$824</v>
      </c>
      <c r="AX835" s="4" t="str">
        <f t="shared" si="977"/>
        <v>AX$824</v>
      </c>
      <c r="AY835" s="4" t="str">
        <f t="shared" ref="AY835:CD835" si="978">ADDRESS(ROW(AY824),COLUMN(AY824),2)</f>
        <v>AY$824</v>
      </c>
      <c r="AZ835" s="4" t="str">
        <f t="shared" si="978"/>
        <v>AZ$824</v>
      </c>
      <c r="BA835" s="4" t="str">
        <f t="shared" si="978"/>
        <v>BA$824</v>
      </c>
      <c r="BB835" s="4" t="str">
        <f t="shared" si="978"/>
        <v>BB$824</v>
      </c>
      <c r="BC835" s="4" t="str">
        <f t="shared" si="978"/>
        <v>BC$824</v>
      </c>
      <c r="BD835" s="4" t="str">
        <f t="shared" si="978"/>
        <v>BD$824</v>
      </c>
      <c r="BE835" s="4" t="str">
        <f t="shared" si="978"/>
        <v>BE$824</v>
      </c>
      <c r="BF835" s="4" t="str">
        <f t="shared" si="978"/>
        <v>BF$824</v>
      </c>
      <c r="BG835" s="4" t="str">
        <f t="shared" si="978"/>
        <v>BG$824</v>
      </c>
      <c r="BH835" s="4" t="str">
        <f t="shared" si="978"/>
        <v>BH$824</v>
      </c>
      <c r="BI835" s="4" t="str">
        <f t="shared" si="978"/>
        <v>BI$824</v>
      </c>
      <c r="BJ835" s="4" t="str">
        <f t="shared" si="978"/>
        <v>BJ$824</v>
      </c>
      <c r="BK835" s="4" t="str">
        <f t="shared" si="978"/>
        <v>BK$824</v>
      </c>
      <c r="BL835" s="4" t="str">
        <f t="shared" si="978"/>
        <v>BL$824</v>
      </c>
      <c r="BM835" s="4" t="str">
        <f t="shared" si="978"/>
        <v>BM$824</v>
      </c>
      <c r="BN835" s="4" t="str">
        <f t="shared" si="978"/>
        <v>BN$824</v>
      </c>
      <c r="BO835" s="4" t="str">
        <f t="shared" si="978"/>
        <v>BO$824</v>
      </c>
      <c r="BP835" s="4" t="str">
        <f t="shared" si="978"/>
        <v>BP$824</v>
      </c>
      <c r="BQ835" s="4" t="str">
        <f t="shared" si="978"/>
        <v>BQ$824</v>
      </c>
      <c r="BR835" s="4" t="str">
        <f t="shared" si="978"/>
        <v>BR$824</v>
      </c>
      <c r="BS835" s="4" t="str">
        <f t="shared" si="978"/>
        <v>BS$824</v>
      </c>
      <c r="BT835" s="4" t="str">
        <f t="shared" si="978"/>
        <v>BT$824</v>
      </c>
      <c r="BU835" s="4" t="str">
        <f t="shared" si="978"/>
        <v>BU$824</v>
      </c>
      <c r="BV835" s="4" t="str">
        <f t="shared" si="978"/>
        <v>BV$824</v>
      </c>
      <c r="BW835" s="4" t="str">
        <f t="shared" si="978"/>
        <v>BW$824</v>
      </c>
      <c r="BX835" s="4" t="str">
        <f t="shared" si="978"/>
        <v>BX$824</v>
      </c>
      <c r="BY835" s="4" t="str">
        <f t="shared" si="978"/>
        <v>BY$824</v>
      </c>
      <c r="BZ835" s="4" t="str">
        <f t="shared" si="978"/>
        <v>BZ$824</v>
      </c>
      <c r="CA835" s="4" t="str">
        <f t="shared" si="978"/>
        <v>CA$824</v>
      </c>
      <c r="CB835" s="4" t="str">
        <f t="shared" si="978"/>
        <v>CB$824</v>
      </c>
      <c r="CC835" s="4" t="str">
        <f t="shared" si="978"/>
        <v>CC$824</v>
      </c>
      <c r="CD835" s="4" t="str">
        <f t="shared" si="978"/>
        <v>CD$824</v>
      </c>
      <c r="CE835" s="4" t="str">
        <f t="shared" ref="CE835:CL835" si="979">ADDRESS(ROW(CE824),COLUMN(CE824),2)</f>
        <v>CE$824</v>
      </c>
      <c r="CF835" s="4" t="str">
        <f t="shared" si="979"/>
        <v>CF$824</v>
      </c>
      <c r="CG835" s="4" t="str">
        <f t="shared" si="979"/>
        <v>CG$824</v>
      </c>
      <c r="CH835" s="4" t="str">
        <f t="shared" si="979"/>
        <v>CH$824</v>
      </c>
      <c r="CI835" s="4" t="str">
        <f t="shared" si="979"/>
        <v>CI$824</v>
      </c>
      <c r="CJ835" s="4" t="str">
        <f t="shared" si="979"/>
        <v>CJ$824</v>
      </c>
      <c r="CK835" s="4" t="str">
        <f t="shared" si="979"/>
        <v>CK$824</v>
      </c>
      <c r="CL835" s="4" t="str">
        <f t="shared" si="979"/>
        <v>CL$824</v>
      </c>
      <c r="CN835" s="213"/>
      <c r="CO835" s="4" t="str">
        <f t="shared" ref="CO835:DL835" si="980">ADDRESS(ROW(CO824),COLUMN(CO824),2)</f>
        <v>CO$824</v>
      </c>
      <c r="CP835" s="4" t="str">
        <f t="shared" si="980"/>
        <v>CP$824</v>
      </c>
      <c r="CQ835" s="4" t="str">
        <f t="shared" si="980"/>
        <v>CQ$824</v>
      </c>
      <c r="CR835" s="4" t="str">
        <f t="shared" si="980"/>
        <v>CR$824</v>
      </c>
      <c r="CS835" s="4" t="str">
        <f t="shared" si="980"/>
        <v>CS$824</v>
      </c>
      <c r="CT835" s="4" t="str">
        <f t="shared" si="980"/>
        <v>CT$824</v>
      </c>
      <c r="CU835" s="4" t="str">
        <f t="shared" si="980"/>
        <v>CU$824</v>
      </c>
      <c r="CV835" s="4" t="str">
        <f t="shared" si="980"/>
        <v>CV$824</v>
      </c>
      <c r="CW835" s="4" t="str">
        <f t="shared" si="980"/>
        <v>CW$824</v>
      </c>
      <c r="CX835" s="4" t="str">
        <f t="shared" si="980"/>
        <v>CX$824</v>
      </c>
      <c r="CY835" s="4" t="str">
        <f t="shared" si="980"/>
        <v>CY$824</v>
      </c>
      <c r="CZ835" s="4" t="str">
        <f t="shared" si="980"/>
        <v>CZ$824</v>
      </c>
      <c r="DA835" s="4" t="str">
        <f t="shared" si="980"/>
        <v>DA$824</v>
      </c>
      <c r="DB835" s="4" t="str">
        <f t="shared" si="980"/>
        <v>DB$824</v>
      </c>
      <c r="DC835" s="4" t="str">
        <f t="shared" si="980"/>
        <v>DC$824</v>
      </c>
      <c r="DD835" s="4" t="str">
        <f t="shared" si="980"/>
        <v>DD$824</v>
      </c>
      <c r="DE835" s="4" t="str">
        <f t="shared" si="980"/>
        <v>DE$824</v>
      </c>
      <c r="DF835" s="4" t="str">
        <f t="shared" si="980"/>
        <v>DF$824</v>
      </c>
      <c r="DG835" s="4" t="str">
        <f t="shared" si="980"/>
        <v>DG$824</v>
      </c>
      <c r="DH835" s="4" t="str">
        <f t="shared" si="980"/>
        <v>DH$824</v>
      </c>
      <c r="DI835" s="4" t="str">
        <f t="shared" si="980"/>
        <v>DI$824</v>
      </c>
      <c r="DJ835" s="4" t="str">
        <f t="shared" si="980"/>
        <v>DJ$824</v>
      </c>
      <c r="DK835" s="4" t="str">
        <f t="shared" si="980"/>
        <v>DK$824</v>
      </c>
      <c r="DL835" s="4" t="str">
        <f t="shared" si="980"/>
        <v>DL$824</v>
      </c>
    </row>
    <row r="836" spans="1:116" x14ac:dyDescent="0.35">
      <c r="B836" t="s">
        <v>332</v>
      </c>
      <c r="D836" t="s">
        <v>799</v>
      </c>
      <c r="E836" s="8" t="str">
        <f t="shared" si="971"/>
        <v>836 DCV-S</v>
      </c>
      <c r="G836" s="241" t="str">
        <f>IFERROR(SUBSTITUTE(TRIM(MID(G823, SEARCH("-", G823) + 1, LEN(G823))),":",""),"no unit")</f>
        <v>no unit</v>
      </c>
      <c r="H836" s="12"/>
      <c r="I836" s="60"/>
      <c r="J836" s="60"/>
      <c r="K836" s="15"/>
      <c r="L836" s="15"/>
      <c r="M836" s="15"/>
      <c r="N836" s="15"/>
      <c r="O836" s="15"/>
      <c r="P836" s="15"/>
      <c r="R836" s="15"/>
      <c r="S836" s="215" t="str">
        <f t="shared" ref="S836:AX836" si="981">S820</f>
        <v>S$19</v>
      </c>
      <c r="T836" s="215" t="str">
        <f t="shared" si="981"/>
        <v>T$19</v>
      </c>
      <c r="U836" s="215" t="str">
        <f t="shared" si="981"/>
        <v>U$19</v>
      </c>
      <c r="V836" s="215" t="str">
        <f t="shared" si="981"/>
        <v>V$19</v>
      </c>
      <c r="W836" s="215" t="str">
        <f t="shared" si="981"/>
        <v>W$19</v>
      </c>
      <c r="X836" s="215" t="str">
        <f t="shared" si="981"/>
        <v>X$19</v>
      </c>
      <c r="Y836" s="215" t="str">
        <f t="shared" si="981"/>
        <v>Y$19</v>
      </c>
      <c r="Z836" s="215" t="str">
        <f t="shared" si="981"/>
        <v>Z$19</v>
      </c>
      <c r="AA836" s="215" t="str">
        <f t="shared" si="981"/>
        <v>AA$19</v>
      </c>
      <c r="AB836" s="215" t="str">
        <f t="shared" si="981"/>
        <v>AB$19</v>
      </c>
      <c r="AC836" s="215" t="str">
        <f t="shared" si="981"/>
        <v>AC$19</v>
      </c>
      <c r="AD836" s="215" t="str">
        <f t="shared" si="981"/>
        <v>AD$19</v>
      </c>
      <c r="AE836" s="215" t="str">
        <f t="shared" si="981"/>
        <v>AE$19</v>
      </c>
      <c r="AF836" s="215" t="str">
        <f t="shared" si="981"/>
        <v>AF$19</v>
      </c>
      <c r="AG836" s="215" t="str">
        <f t="shared" si="981"/>
        <v>AG$19</v>
      </c>
      <c r="AH836" s="215" t="str">
        <f t="shared" si="981"/>
        <v>AH$19</v>
      </c>
      <c r="AI836" s="215" t="str">
        <f t="shared" si="981"/>
        <v>AI$19</v>
      </c>
      <c r="AJ836" s="215" t="str">
        <f t="shared" si="981"/>
        <v>AJ$19</v>
      </c>
      <c r="AK836" s="215" t="str">
        <f t="shared" si="981"/>
        <v>AK$19</v>
      </c>
      <c r="AL836" s="215" t="str">
        <f t="shared" si="981"/>
        <v>AL$19</v>
      </c>
      <c r="AM836" s="215" t="str">
        <f t="shared" si="981"/>
        <v>AM$19</v>
      </c>
      <c r="AN836" s="215" t="str">
        <f t="shared" si="981"/>
        <v>AN$19</v>
      </c>
      <c r="AO836" s="215" t="str">
        <f t="shared" si="981"/>
        <v>AO$19</v>
      </c>
      <c r="AP836" s="215" t="str">
        <f t="shared" si="981"/>
        <v>AP$19</v>
      </c>
      <c r="AQ836" s="215" t="str">
        <f t="shared" si="981"/>
        <v>AQ$19</v>
      </c>
      <c r="AR836" s="215" t="str">
        <f t="shared" si="981"/>
        <v>AR$19</v>
      </c>
      <c r="AS836" s="215" t="str">
        <f t="shared" si="981"/>
        <v>AS$19</v>
      </c>
      <c r="AT836" s="215" t="str">
        <f t="shared" si="981"/>
        <v>AT$19</v>
      </c>
      <c r="AU836" s="215" t="str">
        <f t="shared" si="981"/>
        <v>AU$19</v>
      </c>
      <c r="AV836" s="215" t="str">
        <f t="shared" si="981"/>
        <v>AV$19</v>
      </c>
      <c r="AW836" s="215" t="str">
        <f t="shared" si="981"/>
        <v>AW$19</v>
      </c>
      <c r="AX836" s="215" t="str">
        <f t="shared" si="981"/>
        <v>AX$19</v>
      </c>
      <c r="AY836" s="215" t="str">
        <f t="shared" ref="AY836:CD836" si="982">AY820</f>
        <v>AY$19</v>
      </c>
      <c r="AZ836" s="215" t="str">
        <f t="shared" si="982"/>
        <v>AZ$19</v>
      </c>
      <c r="BA836" s="215" t="str">
        <f t="shared" si="982"/>
        <v>BA$19</v>
      </c>
      <c r="BB836" s="215" t="str">
        <f t="shared" si="982"/>
        <v>BB$19</v>
      </c>
      <c r="BC836" s="215" t="str">
        <f t="shared" si="982"/>
        <v>BC$19</v>
      </c>
      <c r="BD836" s="215" t="str">
        <f t="shared" si="982"/>
        <v>BD$19</v>
      </c>
      <c r="BE836" s="215" t="str">
        <f t="shared" si="982"/>
        <v>BE$19</v>
      </c>
      <c r="BF836" s="215" t="str">
        <f t="shared" si="982"/>
        <v>BF$19</v>
      </c>
      <c r="BG836" s="215" t="str">
        <f t="shared" si="982"/>
        <v>BG$19</v>
      </c>
      <c r="BH836" s="215" t="str">
        <f t="shared" si="982"/>
        <v>BH$19</v>
      </c>
      <c r="BI836" s="215" t="str">
        <f t="shared" si="982"/>
        <v>BI$19</v>
      </c>
      <c r="BJ836" s="215" t="str">
        <f t="shared" si="982"/>
        <v>BJ$19</v>
      </c>
      <c r="BK836" s="215" t="str">
        <f t="shared" si="982"/>
        <v>BK$19</v>
      </c>
      <c r="BL836" s="215" t="str">
        <f t="shared" si="982"/>
        <v>BL$19</v>
      </c>
      <c r="BM836" s="215" t="str">
        <f t="shared" si="982"/>
        <v>BM$19</v>
      </c>
      <c r="BN836" s="215" t="str">
        <f t="shared" si="982"/>
        <v>BN$19</v>
      </c>
      <c r="BO836" s="215" t="str">
        <f t="shared" si="982"/>
        <v>BO$19</v>
      </c>
      <c r="BP836" s="215" t="str">
        <f t="shared" si="982"/>
        <v>BP$19</v>
      </c>
      <c r="BQ836" s="215" t="str">
        <f t="shared" si="982"/>
        <v>BQ$19</v>
      </c>
      <c r="BR836" s="215" t="str">
        <f t="shared" si="982"/>
        <v>BR$19</v>
      </c>
      <c r="BS836" s="215" t="str">
        <f t="shared" si="982"/>
        <v>BS$19</v>
      </c>
      <c r="BT836" s="215" t="str">
        <f t="shared" si="982"/>
        <v>BT$19</v>
      </c>
      <c r="BU836" s="215" t="str">
        <f t="shared" si="982"/>
        <v>BU$19</v>
      </c>
      <c r="BV836" s="215" t="str">
        <f t="shared" si="982"/>
        <v>BV$19</v>
      </c>
      <c r="BW836" s="215" t="str">
        <f t="shared" si="982"/>
        <v>BW$19</v>
      </c>
      <c r="BX836" s="215" t="str">
        <f t="shared" si="982"/>
        <v>BX$19</v>
      </c>
      <c r="BY836" s="215" t="str">
        <f t="shared" si="982"/>
        <v>BY$19</v>
      </c>
      <c r="BZ836" s="215" t="str">
        <f t="shared" si="982"/>
        <v>BZ$19</v>
      </c>
      <c r="CA836" s="215" t="str">
        <f t="shared" si="982"/>
        <v>CA$19</v>
      </c>
      <c r="CB836" s="215" t="str">
        <f t="shared" si="982"/>
        <v>CB$19</v>
      </c>
      <c r="CC836" s="215" t="str">
        <f t="shared" si="982"/>
        <v>CC$19</v>
      </c>
      <c r="CD836" s="215" t="str">
        <f t="shared" si="982"/>
        <v>CD$19</v>
      </c>
      <c r="CE836" s="215" t="str">
        <f t="shared" ref="CE836:CL836" si="983">CE820</f>
        <v>CE$19</v>
      </c>
      <c r="CF836" s="215" t="str">
        <f t="shared" si="983"/>
        <v>CF$19</v>
      </c>
      <c r="CG836" s="215" t="str">
        <f t="shared" si="983"/>
        <v>CG$19</v>
      </c>
      <c r="CH836" s="215" t="str">
        <f t="shared" si="983"/>
        <v>CH$19</v>
      </c>
      <c r="CI836" s="215" t="str">
        <f t="shared" si="983"/>
        <v>CI$19</v>
      </c>
      <c r="CJ836" s="215" t="str">
        <f t="shared" si="983"/>
        <v>CJ$19</v>
      </c>
      <c r="CK836" s="215" t="str">
        <f t="shared" si="983"/>
        <v>CK$19</v>
      </c>
      <c r="CL836" s="215" t="str">
        <f t="shared" si="983"/>
        <v>CL$19</v>
      </c>
      <c r="CN836" s="60"/>
      <c r="CO836" s="215" t="str">
        <f t="shared" ref="CO836:DL836" si="984">CO820</f>
        <v>CO$19</v>
      </c>
      <c r="CP836" s="215" t="str">
        <f t="shared" si="984"/>
        <v>CP$19</v>
      </c>
      <c r="CQ836" s="215" t="str">
        <f t="shared" si="984"/>
        <v>CQ$19</v>
      </c>
      <c r="CR836" s="215" t="str">
        <f t="shared" si="984"/>
        <v>CR$19</v>
      </c>
      <c r="CS836" s="215" t="str">
        <f t="shared" si="984"/>
        <v>CS$19</v>
      </c>
      <c r="CT836" s="215" t="str">
        <f t="shared" si="984"/>
        <v>CT$19</v>
      </c>
      <c r="CU836" s="215" t="str">
        <f t="shared" si="984"/>
        <v>CU$19</v>
      </c>
      <c r="CV836" s="215" t="str">
        <f t="shared" si="984"/>
        <v>CV$19</v>
      </c>
      <c r="CW836" s="215" t="str">
        <f t="shared" si="984"/>
        <v>CW$19</v>
      </c>
      <c r="CX836" s="215" t="str">
        <f t="shared" si="984"/>
        <v>CX$19</v>
      </c>
      <c r="CY836" s="215" t="str">
        <f t="shared" si="984"/>
        <v>CY$19</v>
      </c>
      <c r="CZ836" s="215" t="str">
        <f t="shared" si="984"/>
        <v>CZ$19</v>
      </c>
      <c r="DA836" s="215" t="str">
        <f t="shared" si="984"/>
        <v>DA$19</v>
      </c>
      <c r="DB836" s="215" t="str">
        <f t="shared" si="984"/>
        <v>DB$19</v>
      </c>
      <c r="DC836" s="215" t="str">
        <f t="shared" si="984"/>
        <v>DC$19</v>
      </c>
      <c r="DD836" s="215" t="str">
        <f t="shared" si="984"/>
        <v>DD$19</v>
      </c>
      <c r="DE836" s="215" t="str">
        <f t="shared" si="984"/>
        <v>DE$19</v>
      </c>
      <c r="DF836" s="215" t="str">
        <f t="shared" si="984"/>
        <v>DF$19</v>
      </c>
      <c r="DG836" s="215" t="str">
        <f t="shared" si="984"/>
        <v>DG$19</v>
      </c>
      <c r="DH836" s="215" t="str">
        <f t="shared" si="984"/>
        <v>DH$19</v>
      </c>
      <c r="DI836" s="215" t="str">
        <f t="shared" si="984"/>
        <v>DI$19</v>
      </c>
      <c r="DJ836" s="215" t="str">
        <f t="shared" si="984"/>
        <v>DJ$19</v>
      </c>
      <c r="DK836" s="215" t="str">
        <f t="shared" si="984"/>
        <v>DK$19</v>
      </c>
      <c r="DL836" s="215" t="str">
        <f t="shared" si="984"/>
        <v>DL$19</v>
      </c>
    </row>
    <row r="837" spans="1:116" x14ac:dyDescent="0.35">
      <c r="E837" s="8"/>
      <c r="G837" s="89" t="str">
        <f>G821</f>
        <v>Secondary revenue driver</v>
      </c>
      <c r="H837" s="12"/>
      <c r="I837" s="60"/>
      <c r="J837" s="60"/>
      <c r="K837" s="15"/>
      <c r="L837" s="15"/>
      <c r="M837" s="15"/>
      <c r="N837" s="15"/>
      <c r="O837" s="15"/>
      <c r="P837" s="15"/>
      <c r="R837" s="15"/>
      <c r="S837" s="76"/>
      <c r="T837" s="76"/>
      <c r="U837" s="76"/>
      <c r="V837" s="76"/>
      <c r="W837" s="76"/>
      <c r="X837" s="76"/>
      <c r="Y837" s="76"/>
      <c r="Z837" s="76"/>
      <c r="AA837" s="76"/>
      <c r="AB837" s="76"/>
      <c r="AC837" s="76"/>
      <c r="AD837" s="76"/>
      <c r="AE837" s="76"/>
      <c r="AF837" s="76"/>
      <c r="AG837" s="76"/>
      <c r="AH837" s="76"/>
      <c r="AI837" s="76"/>
      <c r="AJ837" s="76"/>
      <c r="AK837" s="76"/>
      <c r="AL837" s="76"/>
      <c r="AM837" s="76"/>
      <c r="AN837" s="76"/>
      <c r="AO837" s="76"/>
      <c r="AP837" s="76"/>
      <c r="AQ837" s="76"/>
      <c r="AR837" s="76"/>
      <c r="AS837" s="76"/>
      <c r="AT837" s="76"/>
      <c r="AU837" s="76"/>
      <c r="AV837" s="76"/>
      <c r="AW837" s="76"/>
      <c r="AX837" s="76"/>
      <c r="AY837" s="76"/>
      <c r="AZ837" s="76"/>
      <c r="BA837" s="76"/>
      <c r="BB837" s="76"/>
      <c r="BC837" s="76"/>
      <c r="BD837" s="76"/>
      <c r="BE837" s="76"/>
      <c r="BF837" s="76"/>
      <c r="BG837" s="76"/>
      <c r="BH837" s="76"/>
      <c r="BI837" s="76"/>
      <c r="BJ837" s="76"/>
      <c r="BK837" s="76"/>
      <c r="BL837" s="76"/>
      <c r="BM837" s="76"/>
      <c r="BN837" s="76"/>
      <c r="BO837" s="76"/>
      <c r="BP837" s="76"/>
      <c r="BQ837" s="76"/>
      <c r="BR837" s="76"/>
      <c r="BS837" s="76"/>
      <c r="BT837" s="76"/>
      <c r="BU837" s="76"/>
      <c r="BV837" s="76"/>
      <c r="BW837" s="76"/>
      <c r="BX837" s="76"/>
      <c r="BY837" s="76"/>
      <c r="BZ837" s="76"/>
      <c r="CA837" s="76"/>
      <c r="CB837" s="76"/>
      <c r="CC837" s="76"/>
      <c r="CD837" s="76"/>
      <c r="CE837" s="76"/>
      <c r="CF837" s="76"/>
      <c r="CG837" s="76"/>
      <c r="CH837" s="76"/>
      <c r="CI837" s="76"/>
      <c r="CJ837" s="76"/>
      <c r="CK837" s="76"/>
      <c r="CL837" s="76"/>
      <c r="CN837" s="60"/>
      <c r="CO837" s="76"/>
      <c r="CP837" s="76"/>
      <c r="CQ837" s="76"/>
      <c r="CR837" s="76"/>
      <c r="CS837" s="76"/>
      <c r="CT837" s="76"/>
      <c r="CU837" s="76"/>
      <c r="CV837" s="76"/>
      <c r="CW837" s="76"/>
      <c r="CX837" s="76"/>
      <c r="CY837" s="76"/>
      <c r="CZ837" s="76"/>
      <c r="DA837" s="76"/>
      <c r="DB837" s="76"/>
      <c r="DC837" s="76"/>
      <c r="DD837" s="76"/>
      <c r="DE837" s="76"/>
      <c r="DF837" s="76"/>
      <c r="DG837" s="76"/>
      <c r="DH837" s="76"/>
      <c r="DI837" s="76"/>
      <c r="DJ837" s="76"/>
      <c r="DK837" s="76"/>
      <c r="DL837" s="76"/>
    </row>
    <row r="838" spans="1:116" x14ac:dyDescent="0.35">
      <c r="E838" s="8"/>
      <c r="G838" s="8" t="str">
        <f>G822</f>
        <v>Secondary volume driver</v>
      </c>
      <c r="H838" s="12"/>
      <c r="I838" s="60"/>
      <c r="J838" s="60"/>
      <c r="K838" s="15"/>
      <c r="L838" s="15"/>
      <c r="M838" s="15"/>
      <c r="N838" s="15"/>
      <c r="O838" s="15"/>
      <c r="P838" s="15"/>
      <c r="R838" s="15"/>
      <c r="S838" s="76"/>
      <c r="T838" s="76"/>
      <c r="U838" s="76"/>
      <c r="V838" s="76"/>
      <c r="W838" s="76"/>
      <c r="X838" s="76"/>
      <c r="Y838" s="76"/>
      <c r="Z838" s="76"/>
      <c r="AA838" s="76"/>
      <c r="AB838" s="76"/>
      <c r="AC838" s="76"/>
      <c r="AD838" s="76"/>
      <c r="AE838" s="76"/>
      <c r="AF838" s="76"/>
      <c r="AG838" s="76"/>
      <c r="AH838" s="76"/>
      <c r="AI838" s="76"/>
      <c r="AJ838" s="76"/>
      <c r="AK838" s="76"/>
      <c r="AL838" s="76"/>
      <c r="AM838" s="76"/>
      <c r="AN838" s="76"/>
      <c r="AO838" s="76"/>
      <c r="AP838" s="76"/>
      <c r="AQ838" s="76"/>
      <c r="AR838" s="76"/>
      <c r="AS838" s="76"/>
      <c r="AT838" s="76"/>
      <c r="AU838" s="76"/>
      <c r="AV838" s="76"/>
      <c r="AW838" s="76"/>
      <c r="AX838" s="76"/>
      <c r="AY838" s="76"/>
      <c r="AZ838" s="76"/>
      <c r="BA838" s="76"/>
      <c r="BB838" s="76"/>
      <c r="BC838" s="76"/>
      <c r="BD838" s="76"/>
      <c r="BE838" s="76"/>
      <c r="BF838" s="76"/>
      <c r="BG838" s="76"/>
      <c r="BH838" s="76"/>
      <c r="BI838" s="76"/>
      <c r="BJ838" s="76"/>
      <c r="BK838" s="76"/>
      <c r="BL838" s="76"/>
      <c r="BM838" s="76"/>
      <c r="BN838" s="76"/>
      <c r="BO838" s="76"/>
      <c r="BP838" s="76"/>
      <c r="BQ838" s="76"/>
      <c r="BR838" s="76"/>
      <c r="BS838" s="76"/>
      <c r="BT838" s="76"/>
      <c r="BU838" s="76"/>
      <c r="BV838" s="76"/>
      <c r="BW838" s="76"/>
      <c r="BX838" s="76"/>
      <c r="BY838" s="76"/>
      <c r="BZ838" s="76"/>
      <c r="CA838" s="76"/>
      <c r="CB838" s="76"/>
      <c r="CC838" s="76"/>
      <c r="CD838" s="76"/>
      <c r="CE838" s="76"/>
      <c r="CF838" s="76"/>
      <c r="CG838" s="76"/>
      <c r="CH838" s="76"/>
      <c r="CI838" s="76"/>
      <c r="CJ838" s="76"/>
      <c r="CK838" s="76"/>
      <c r="CL838" s="76"/>
      <c r="CN838" s="60"/>
      <c r="CO838" s="76"/>
      <c r="CP838" s="76"/>
      <c r="CQ838" s="76"/>
      <c r="CR838" s="76"/>
      <c r="CS838" s="76"/>
      <c r="CT838" s="76"/>
      <c r="CU838" s="76"/>
      <c r="CV838" s="76"/>
      <c r="CW838" s="76"/>
      <c r="CX838" s="76"/>
      <c r="CY838" s="76"/>
      <c r="CZ838" s="76"/>
      <c r="DA838" s="76"/>
      <c r="DB838" s="76"/>
      <c r="DC838" s="76"/>
      <c r="DD838" s="76"/>
      <c r="DE838" s="76"/>
      <c r="DF838" s="76"/>
      <c r="DG838" s="76"/>
      <c r="DH838" s="76"/>
      <c r="DI838" s="76"/>
      <c r="DJ838" s="76"/>
      <c r="DK838" s="76"/>
      <c r="DL838" s="76"/>
    </row>
    <row r="839" spans="1:116" x14ac:dyDescent="0.35">
      <c r="A839" s="174"/>
      <c r="E839" s="8"/>
      <c r="H839" s="193"/>
      <c r="I839" s="194"/>
      <c r="J839" s="194"/>
      <c r="K839" s="195"/>
      <c r="L839" s="195"/>
      <c r="M839" s="195"/>
      <c r="N839" s="195"/>
      <c r="O839" s="195"/>
      <c r="P839" s="195"/>
      <c r="R839" s="195"/>
      <c r="S839" s="196"/>
      <c r="T839" s="196"/>
      <c r="U839" s="196"/>
      <c r="V839" s="196"/>
      <c r="W839" s="196"/>
      <c r="X839" s="196"/>
      <c r="Y839" s="196"/>
      <c r="Z839" s="196"/>
      <c r="AA839" s="196"/>
      <c r="AB839" s="196"/>
      <c r="AC839" s="196"/>
      <c r="AD839" s="196"/>
      <c r="AE839" s="196"/>
      <c r="AF839" s="196"/>
      <c r="AG839" s="196"/>
      <c r="AH839" s="196"/>
      <c r="AI839" s="196"/>
      <c r="AJ839" s="196"/>
      <c r="AK839" s="196"/>
      <c r="AL839" s="196"/>
      <c r="AM839" s="196"/>
      <c r="AN839" s="196"/>
      <c r="AO839" s="196"/>
      <c r="AP839" s="196"/>
      <c r="AQ839" s="196"/>
      <c r="AR839" s="196"/>
      <c r="AS839" s="196"/>
      <c r="AT839" s="196"/>
      <c r="AU839" s="196"/>
      <c r="AV839" s="196"/>
      <c r="AW839" s="196"/>
      <c r="AX839" s="196"/>
      <c r="AY839" s="196"/>
      <c r="AZ839" s="196"/>
      <c r="BA839" s="196"/>
      <c r="BB839" s="196"/>
      <c r="BC839" s="196"/>
      <c r="BD839" s="196"/>
      <c r="BE839" s="196"/>
      <c r="BF839" s="196"/>
      <c r="BG839" s="196"/>
      <c r="BH839" s="196"/>
      <c r="BI839" s="196"/>
      <c r="BJ839" s="196"/>
      <c r="BK839" s="196"/>
      <c r="BL839" s="196"/>
      <c r="BM839" s="196"/>
      <c r="BN839" s="196"/>
      <c r="BO839" s="196"/>
      <c r="BP839" s="196"/>
      <c r="BQ839" s="196"/>
      <c r="BR839" s="196"/>
      <c r="BS839" s="196"/>
      <c r="BT839" s="196"/>
      <c r="BU839" s="196"/>
      <c r="BV839" s="196"/>
      <c r="BW839" s="196"/>
      <c r="BX839" s="196"/>
      <c r="BY839" s="196"/>
      <c r="BZ839" s="196"/>
      <c r="CA839" s="196"/>
      <c r="CB839" s="196"/>
      <c r="CC839" s="196"/>
      <c r="CD839" s="196"/>
      <c r="CE839" s="196"/>
      <c r="CF839" s="196"/>
      <c r="CG839" s="196"/>
      <c r="CH839" s="196"/>
      <c r="CI839" s="196"/>
      <c r="CJ839" s="196"/>
      <c r="CK839" s="196"/>
      <c r="CL839" s="196"/>
      <c r="CN839" s="194"/>
      <c r="CO839" s="196"/>
      <c r="CP839" s="196"/>
      <c r="CQ839" s="196"/>
      <c r="CR839" s="196"/>
      <c r="CS839" s="196"/>
      <c r="CT839" s="196"/>
      <c r="CU839" s="196"/>
      <c r="CV839" s="196"/>
      <c r="CW839" s="196"/>
      <c r="CX839" s="196"/>
      <c r="CY839" s="196"/>
      <c r="CZ839" s="196"/>
      <c r="DA839" s="196"/>
      <c r="DB839" s="196"/>
      <c r="DC839" s="196"/>
      <c r="DD839" s="196"/>
      <c r="DE839" s="196"/>
      <c r="DF839" s="196"/>
      <c r="DG839" s="196"/>
      <c r="DH839" s="196"/>
      <c r="DI839" s="196"/>
      <c r="DJ839" s="196"/>
      <c r="DK839" s="196"/>
      <c r="DL839" s="196"/>
    </row>
    <row r="840" spans="1:116" x14ac:dyDescent="0.35">
      <c r="A840" s="174"/>
      <c r="E840" s="8"/>
      <c r="H840" s="193"/>
      <c r="I840" s="194"/>
      <c r="J840" s="194"/>
      <c r="K840" s="195"/>
      <c r="L840" s="195"/>
      <c r="M840" s="195"/>
      <c r="N840" s="195"/>
      <c r="O840" s="195"/>
      <c r="P840" s="195"/>
      <c r="R840" s="195"/>
      <c r="S840" s="196"/>
      <c r="T840" s="196"/>
      <c r="U840" s="196"/>
      <c r="V840" s="196"/>
      <c r="W840" s="196"/>
      <c r="X840" s="196"/>
      <c r="Y840" s="196"/>
      <c r="Z840" s="196"/>
      <c r="AA840" s="196"/>
      <c r="AB840" s="196"/>
      <c r="AC840" s="196"/>
      <c r="AD840" s="196"/>
      <c r="AE840" s="196"/>
      <c r="AF840" s="196"/>
      <c r="AG840" s="196"/>
      <c r="AH840" s="196"/>
      <c r="AI840" s="196"/>
      <c r="AJ840" s="196"/>
      <c r="AK840" s="196"/>
      <c r="AL840" s="196"/>
      <c r="AM840" s="196"/>
      <c r="AN840" s="196"/>
      <c r="AO840" s="196"/>
      <c r="AP840" s="196"/>
      <c r="AQ840" s="196"/>
      <c r="AR840" s="196"/>
      <c r="AS840" s="196"/>
      <c r="AT840" s="196"/>
      <c r="AU840" s="196"/>
      <c r="AV840" s="196"/>
      <c r="AW840" s="196"/>
      <c r="AX840" s="196"/>
      <c r="AY840" s="196"/>
      <c r="AZ840" s="196"/>
      <c r="BA840" s="196"/>
      <c r="BB840" s="196"/>
      <c r="BC840" s="196"/>
      <c r="BD840" s="196"/>
      <c r="BE840" s="196"/>
      <c r="BF840" s="196"/>
      <c r="BG840" s="196"/>
      <c r="BH840" s="196"/>
      <c r="BI840" s="196"/>
      <c r="BJ840" s="196"/>
      <c r="BK840" s="196"/>
      <c r="BL840" s="196"/>
      <c r="BM840" s="196"/>
      <c r="BN840" s="196"/>
      <c r="BO840" s="196"/>
      <c r="BP840" s="196"/>
      <c r="BQ840" s="196"/>
      <c r="BR840" s="196"/>
      <c r="BS840" s="196"/>
      <c r="BT840" s="196"/>
      <c r="BU840" s="196"/>
      <c r="BV840" s="196"/>
      <c r="BW840" s="196"/>
      <c r="BX840" s="196"/>
      <c r="BY840" s="196"/>
      <c r="BZ840" s="196"/>
      <c r="CA840" s="196"/>
      <c r="CB840" s="196"/>
      <c r="CC840" s="196"/>
      <c r="CD840" s="196"/>
      <c r="CE840" s="196"/>
      <c r="CF840" s="196"/>
      <c r="CG840" s="196"/>
      <c r="CH840" s="196"/>
      <c r="CI840" s="196"/>
      <c r="CJ840" s="196"/>
      <c r="CK840" s="196"/>
      <c r="CL840" s="196"/>
      <c r="CN840" s="194"/>
      <c r="CO840" s="196"/>
      <c r="CP840" s="196"/>
      <c r="CQ840" s="196"/>
      <c r="CR840" s="196"/>
      <c r="CS840" s="196"/>
      <c r="CT840" s="196"/>
      <c r="CU840" s="196"/>
      <c r="CV840" s="196"/>
      <c r="CW840" s="196"/>
      <c r="CX840" s="196"/>
      <c r="CY840" s="196"/>
      <c r="CZ840" s="196"/>
      <c r="DA840" s="196"/>
      <c r="DB840" s="196"/>
      <c r="DC840" s="196"/>
      <c r="DD840" s="196"/>
      <c r="DE840" s="196"/>
      <c r="DF840" s="196"/>
      <c r="DG840" s="196"/>
      <c r="DH840" s="196"/>
      <c r="DI840" s="196"/>
      <c r="DJ840" s="196"/>
      <c r="DK840" s="196"/>
      <c r="DL840" s="196"/>
    </row>
    <row r="841" spans="1:116" x14ac:dyDescent="0.35">
      <c r="A841" s="174"/>
      <c r="E841" s="8"/>
      <c r="G841" s="175" t="s">
        <v>490</v>
      </c>
      <c r="H841" s="174"/>
      <c r="I841" s="176"/>
      <c r="J841" s="176"/>
      <c r="K841" s="197"/>
      <c r="L841" s="197"/>
      <c r="M841" s="197"/>
      <c r="N841" s="197"/>
      <c r="O841" s="197"/>
      <c r="P841" s="197"/>
      <c r="R841" s="198"/>
      <c r="S841" s="199" t="str">
        <f t="shared" ref="S841:CD841" si="985">S$20</f>
        <v>S$16</v>
      </c>
      <c r="T841" s="199" t="str">
        <f t="shared" si="985"/>
        <v>T$16</v>
      </c>
      <c r="U841" s="199" t="str">
        <f t="shared" si="985"/>
        <v>U$16</v>
      </c>
      <c r="V841" s="199" t="str">
        <f t="shared" si="985"/>
        <v>V$16</v>
      </c>
      <c r="W841" s="199" t="str">
        <f t="shared" si="985"/>
        <v>W$16</v>
      </c>
      <c r="X841" s="199" t="str">
        <f t="shared" si="985"/>
        <v>X$16</v>
      </c>
      <c r="Y841" s="199" t="str">
        <f t="shared" si="985"/>
        <v>Y$16</v>
      </c>
      <c r="Z841" s="199" t="str">
        <f t="shared" si="985"/>
        <v>Z$16</v>
      </c>
      <c r="AA841" s="199" t="str">
        <f t="shared" si="985"/>
        <v>AA$16</v>
      </c>
      <c r="AB841" s="199" t="str">
        <f t="shared" si="985"/>
        <v>AB$16</v>
      </c>
      <c r="AC841" s="199" t="str">
        <f t="shared" si="985"/>
        <v>AC$16</v>
      </c>
      <c r="AD841" s="199" t="str">
        <f t="shared" si="985"/>
        <v>AD$16</v>
      </c>
      <c r="AE841" s="199" t="str">
        <f t="shared" si="985"/>
        <v>AE$16</v>
      </c>
      <c r="AF841" s="199" t="str">
        <f t="shared" si="985"/>
        <v>AF$16</v>
      </c>
      <c r="AG841" s="199" t="str">
        <f t="shared" si="985"/>
        <v>AG$16</v>
      </c>
      <c r="AH841" s="199" t="str">
        <f t="shared" si="985"/>
        <v>AH$16</v>
      </c>
      <c r="AI841" s="199" t="str">
        <f t="shared" si="985"/>
        <v>AI$16</v>
      </c>
      <c r="AJ841" s="199" t="str">
        <f t="shared" si="985"/>
        <v>AJ$16</v>
      </c>
      <c r="AK841" s="199" t="str">
        <f t="shared" si="985"/>
        <v>AK$16</v>
      </c>
      <c r="AL841" s="199" t="str">
        <f t="shared" si="985"/>
        <v>AL$16</v>
      </c>
      <c r="AM841" s="199" t="str">
        <f t="shared" si="985"/>
        <v>AM$16</v>
      </c>
      <c r="AN841" s="199" t="str">
        <f t="shared" si="985"/>
        <v>AN$16</v>
      </c>
      <c r="AO841" s="199" t="str">
        <f t="shared" si="985"/>
        <v>AO$16</v>
      </c>
      <c r="AP841" s="199" t="str">
        <f t="shared" si="985"/>
        <v>AP$16</v>
      </c>
      <c r="AQ841" s="199" t="str">
        <f t="shared" si="985"/>
        <v>AQ$16</v>
      </c>
      <c r="AR841" s="199" t="str">
        <f t="shared" si="985"/>
        <v>AR$16</v>
      </c>
      <c r="AS841" s="199" t="str">
        <f t="shared" si="985"/>
        <v>AS$16</v>
      </c>
      <c r="AT841" s="199" t="str">
        <f t="shared" si="985"/>
        <v>AT$16</v>
      </c>
      <c r="AU841" s="199" t="str">
        <f t="shared" si="985"/>
        <v>AU$16</v>
      </c>
      <c r="AV841" s="199" t="str">
        <f t="shared" si="985"/>
        <v>AV$16</v>
      </c>
      <c r="AW841" s="199" t="str">
        <f t="shared" si="985"/>
        <v>AW$16</v>
      </c>
      <c r="AX841" s="199" t="str">
        <f t="shared" si="985"/>
        <v>AX$16</v>
      </c>
      <c r="AY841" s="199" t="str">
        <f t="shared" si="985"/>
        <v>AY$16</v>
      </c>
      <c r="AZ841" s="199" t="str">
        <f t="shared" si="985"/>
        <v>AZ$16</v>
      </c>
      <c r="BA841" s="199" t="str">
        <f t="shared" si="985"/>
        <v>BA$16</v>
      </c>
      <c r="BB841" s="199" t="str">
        <f t="shared" si="985"/>
        <v>BB$16</v>
      </c>
      <c r="BC841" s="199" t="str">
        <f t="shared" si="985"/>
        <v>BC$16</v>
      </c>
      <c r="BD841" s="199" t="str">
        <f t="shared" si="985"/>
        <v>BD$16</v>
      </c>
      <c r="BE841" s="199" t="str">
        <f t="shared" si="985"/>
        <v>BE$16</v>
      </c>
      <c r="BF841" s="199" t="str">
        <f t="shared" si="985"/>
        <v>BF$16</v>
      </c>
      <c r="BG841" s="199" t="str">
        <f t="shared" si="985"/>
        <v>BG$16</v>
      </c>
      <c r="BH841" s="199" t="str">
        <f t="shared" si="985"/>
        <v>BH$16</v>
      </c>
      <c r="BI841" s="199" t="str">
        <f t="shared" si="985"/>
        <v>BI$16</v>
      </c>
      <c r="BJ841" s="199" t="str">
        <f t="shared" si="985"/>
        <v>BJ$16</v>
      </c>
      <c r="BK841" s="199" t="str">
        <f t="shared" si="985"/>
        <v>BK$16</v>
      </c>
      <c r="BL841" s="199" t="str">
        <f t="shared" si="985"/>
        <v>BL$16</v>
      </c>
      <c r="BM841" s="199" t="str">
        <f t="shared" si="985"/>
        <v>BM$16</v>
      </c>
      <c r="BN841" s="199" t="str">
        <f t="shared" si="985"/>
        <v>BN$16</v>
      </c>
      <c r="BO841" s="199" t="str">
        <f t="shared" si="985"/>
        <v>BO$16</v>
      </c>
      <c r="BP841" s="199" t="str">
        <f t="shared" si="985"/>
        <v>BP$16</v>
      </c>
      <c r="BQ841" s="199" t="str">
        <f t="shared" si="985"/>
        <v>BQ$16</v>
      </c>
      <c r="BR841" s="199" t="str">
        <f t="shared" si="985"/>
        <v>BR$16</v>
      </c>
      <c r="BS841" s="199" t="str">
        <f t="shared" si="985"/>
        <v>BS$16</v>
      </c>
      <c r="BT841" s="199" t="str">
        <f t="shared" si="985"/>
        <v>BT$16</v>
      </c>
      <c r="BU841" s="199" t="str">
        <f t="shared" si="985"/>
        <v>BU$16</v>
      </c>
      <c r="BV841" s="199" t="str">
        <f t="shared" si="985"/>
        <v>BV$16</v>
      </c>
      <c r="BW841" s="199" t="str">
        <f t="shared" si="985"/>
        <v>BW$16</v>
      </c>
      <c r="BX841" s="199" t="str">
        <f t="shared" si="985"/>
        <v>BX$16</v>
      </c>
      <c r="BY841" s="199" t="str">
        <f t="shared" si="985"/>
        <v>BY$16</v>
      </c>
      <c r="BZ841" s="199" t="str">
        <f t="shared" si="985"/>
        <v>BZ$16</v>
      </c>
      <c r="CA841" s="199" t="str">
        <f t="shared" si="985"/>
        <v>CA$16</v>
      </c>
      <c r="CB841" s="199" t="str">
        <f t="shared" si="985"/>
        <v>CB$16</v>
      </c>
      <c r="CC841" s="199" t="str">
        <f t="shared" si="985"/>
        <v>CC$16</v>
      </c>
      <c r="CD841" s="199" t="str">
        <f t="shared" si="985"/>
        <v>CD$16</v>
      </c>
      <c r="CE841" s="199" t="str">
        <f t="shared" ref="CE841:CL841" si="986">CE$20</f>
        <v>CE$16</v>
      </c>
      <c r="CF841" s="199" t="str">
        <f t="shared" si="986"/>
        <v>CF$16</v>
      </c>
      <c r="CG841" s="199" t="str">
        <f t="shared" si="986"/>
        <v>CG$16</v>
      </c>
      <c r="CH841" s="199" t="str">
        <f t="shared" si="986"/>
        <v>CH$16</v>
      </c>
      <c r="CI841" s="199" t="str">
        <f t="shared" si="986"/>
        <v>CI$16</v>
      </c>
      <c r="CJ841" s="199" t="str">
        <f t="shared" si="986"/>
        <v>CJ$16</v>
      </c>
      <c r="CK841" s="199" t="str">
        <f t="shared" si="986"/>
        <v>CK$16</v>
      </c>
      <c r="CL841" s="199" t="str">
        <f t="shared" si="986"/>
        <v>CL$16</v>
      </c>
      <c r="CN841" s="176"/>
      <c r="CO841" s="199" t="str">
        <f t="shared" ref="CO841:DL841" si="987">CO$20</f>
        <v>CO$16</v>
      </c>
      <c r="CP841" s="199" t="str">
        <f t="shared" si="987"/>
        <v>CP$16</v>
      </c>
      <c r="CQ841" s="199" t="str">
        <f t="shared" si="987"/>
        <v>CQ$16</v>
      </c>
      <c r="CR841" s="199" t="str">
        <f t="shared" si="987"/>
        <v>CR$16</v>
      </c>
      <c r="CS841" s="199" t="str">
        <f t="shared" si="987"/>
        <v>CS$16</v>
      </c>
      <c r="CT841" s="199" t="str">
        <f t="shared" si="987"/>
        <v>CT$16</v>
      </c>
      <c r="CU841" s="199" t="str">
        <f t="shared" si="987"/>
        <v>CU$16</v>
      </c>
      <c r="CV841" s="199" t="str">
        <f t="shared" si="987"/>
        <v>CV$16</v>
      </c>
      <c r="CW841" s="199" t="str">
        <f t="shared" si="987"/>
        <v>CW$16</v>
      </c>
      <c r="CX841" s="199" t="str">
        <f t="shared" si="987"/>
        <v>CX$16</v>
      </c>
      <c r="CY841" s="199" t="str">
        <f t="shared" si="987"/>
        <v>CY$16</v>
      </c>
      <c r="CZ841" s="199" t="str">
        <f t="shared" si="987"/>
        <v>CZ$16</v>
      </c>
      <c r="DA841" s="199" t="str">
        <f t="shared" si="987"/>
        <v>DA$16</v>
      </c>
      <c r="DB841" s="199" t="str">
        <f t="shared" si="987"/>
        <v>DB$16</v>
      </c>
      <c r="DC841" s="199" t="str">
        <f t="shared" si="987"/>
        <v>DC$16</v>
      </c>
      <c r="DD841" s="199" t="str">
        <f t="shared" si="987"/>
        <v>DD$16</v>
      </c>
      <c r="DE841" s="199" t="str">
        <f t="shared" si="987"/>
        <v>DE$16</v>
      </c>
      <c r="DF841" s="199" t="str">
        <f t="shared" si="987"/>
        <v>DF$16</v>
      </c>
      <c r="DG841" s="199" t="str">
        <f t="shared" si="987"/>
        <v>DG$16</v>
      </c>
      <c r="DH841" s="199" t="str">
        <f t="shared" si="987"/>
        <v>DH$16</v>
      </c>
      <c r="DI841" s="199" t="str">
        <f t="shared" si="987"/>
        <v>DI$16</v>
      </c>
      <c r="DJ841" s="199" t="str">
        <f t="shared" si="987"/>
        <v>DJ$16</v>
      </c>
      <c r="DK841" s="199" t="str">
        <f t="shared" si="987"/>
        <v>DK$16</v>
      </c>
      <c r="DL841" s="199" t="str">
        <f t="shared" si="987"/>
        <v>DL$16</v>
      </c>
    </row>
    <row r="842" spans="1:116" x14ac:dyDescent="0.35">
      <c r="A842" s="174"/>
      <c r="E842" s="8"/>
      <c r="G842" s="175" t="s">
        <v>492</v>
      </c>
      <c r="H842" s="174"/>
      <c r="I842" s="176"/>
      <c r="J842" s="176"/>
      <c r="K842" s="197"/>
      <c r="L842" s="197"/>
      <c r="M842" s="197"/>
      <c r="N842" s="197"/>
      <c r="O842" s="197"/>
      <c r="P842" s="197"/>
      <c r="R842" s="198"/>
      <c r="S842" s="199" t="str">
        <f t="shared" ref="S842:CD842" si="988">S$21</f>
        <v>S$17</v>
      </c>
      <c r="T842" s="199" t="str">
        <f t="shared" si="988"/>
        <v>T$17</v>
      </c>
      <c r="U842" s="199" t="str">
        <f t="shared" si="988"/>
        <v>U$17</v>
      </c>
      <c r="V842" s="199" t="str">
        <f t="shared" si="988"/>
        <v>V$17</v>
      </c>
      <c r="W842" s="199" t="str">
        <f t="shared" si="988"/>
        <v>W$17</v>
      </c>
      <c r="X842" s="199" t="str">
        <f t="shared" si="988"/>
        <v>X$17</v>
      </c>
      <c r="Y842" s="199" t="str">
        <f t="shared" si="988"/>
        <v>Y$17</v>
      </c>
      <c r="Z842" s="199" t="str">
        <f t="shared" si="988"/>
        <v>Z$17</v>
      </c>
      <c r="AA842" s="199" t="str">
        <f t="shared" si="988"/>
        <v>AA$17</v>
      </c>
      <c r="AB842" s="199" t="str">
        <f t="shared" si="988"/>
        <v>AB$17</v>
      </c>
      <c r="AC842" s="199" t="str">
        <f t="shared" si="988"/>
        <v>AC$17</v>
      </c>
      <c r="AD842" s="199" t="str">
        <f t="shared" si="988"/>
        <v>AD$17</v>
      </c>
      <c r="AE842" s="199" t="str">
        <f t="shared" si="988"/>
        <v>AE$17</v>
      </c>
      <c r="AF842" s="199" t="str">
        <f t="shared" si="988"/>
        <v>AF$17</v>
      </c>
      <c r="AG842" s="199" t="str">
        <f t="shared" si="988"/>
        <v>AG$17</v>
      </c>
      <c r="AH842" s="199" t="str">
        <f t="shared" si="988"/>
        <v>AH$17</v>
      </c>
      <c r="AI842" s="199" t="str">
        <f t="shared" si="988"/>
        <v>AI$17</v>
      </c>
      <c r="AJ842" s="199" t="str">
        <f t="shared" si="988"/>
        <v>AJ$17</v>
      </c>
      <c r="AK842" s="199" t="str">
        <f t="shared" si="988"/>
        <v>AK$17</v>
      </c>
      <c r="AL842" s="199" t="str">
        <f t="shared" si="988"/>
        <v>AL$17</v>
      </c>
      <c r="AM842" s="199" t="str">
        <f t="shared" si="988"/>
        <v>AM$17</v>
      </c>
      <c r="AN842" s="199" t="str">
        <f t="shared" si="988"/>
        <v>AN$17</v>
      </c>
      <c r="AO842" s="199" t="str">
        <f t="shared" si="988"/>
        <v>AO$17</v>
      </c>
      <c r="AP842" s="199" t="str">
        <f t="shared" si="988"/>
        <v>AP$17</v>
      </c>
      <c r="AQ842" s="199" t="str">
        <f t="shared" si="988"/>
        <v>AQ$17</v>
      </c>
      <c r="AR842" s="199" t="str">
        <f t="shared" si="988"/>
        <v>AR$17</v>
      </c>
      <c r="AS842" s="199" t="str">
        <f t="shared" si="988"/>
        <v>AS$17</v>
      </c>
      <c r="AT842" s="199" t="str">
        <f t="shared" si="988"/>
        <v>AT$17</v>
      </c>
      <c r="AU842" s="199" t="str">
        <f t="shared" si="988"/>
        <v>AU$17</v>
      </c>
      <c r="AV842" s="199" t="str">
        <f t="shared" si="988"/>
        <v>AV$17</v>
      </c>
      <c r="AW842" s="199" t="str">
        <f t="shared" si="988"/>
        <v>AW$17</v>
      </c>
      <c r="AX842" s="199" t="str">
        <f t="shared" si="988"/>
        <v>AX$17</v>
      </c>
      <c r="AY842" s="199" t="str">
        <f t="shared" si="988"/>
        <v>AY$17</v>
      </c>
      <c r="AZ842" s="199" t="str">
        <f t="shared" si="988"/>
        <v>AZ$17</v>
      </c>
      <c r="BA842" s="199" t="str">
        <f t="shared" si="988"/>
        <v>BA$17</v>
      </c>
      <c r="BB842" s="199" t="str">
        <f t="shared" si="988"/>
        <v>BB$17</v>
      </c>
      <c r="BC842" s="199" t="str">
        <f t="shared" si="988"/>
        <v>BC$17</v>
      </c>
      <c r="BD842" s="199" t="str">
        <f t="shared" si="988"/>
        <v>BD$17</v>
      </c>
      <c r="BE842" s="199" t="str">
        <f t="shared" si="988"/>
        <v>BE$17</v>
      </c>
      <c r="BF842" s="199" t="str">
        <f t="shared" si="988"/>
        <v>BF$17</v>
      </c>
      <c r="BG842" s="199" t="str">
        <f t="shared" si="988"/>
        <v>BG$17</v>
      </c>
      <c r="BH842" s="199" t="str">
        <f t="shared" si="988"/>
        <v>BH$17</v>
      </c>
      <c r="BI842" s="199" t="str">
        <f t="shared" si="988"/>
        <v>BI$17</v>
      </c>
      <c r="BJ842" s="199" t="str">
        <f t="shared" si="988"/>
        <v>BJ$17</v>
      </c>
      <c r="BK842" s="199" t="str">
        <f t="shared" si="988"/>
        <v>BK$17</v>
      </c>
      <c r="BL842" s="199" t="str">
        <f t="shared" si="988"/>
        <v>BL$17</v>
      </c>
      <c r="BM842" s="199" t="str">
        <f t="shared" si="988"/>
        <v>BM$17</v>
      </c>
      <c r="BN842" s="199" t="str">
        <f t="shared" si="988"/>
        <v>BN$17</v>
      </c>
      <c r="BO842" s="199" t="str">
        <f t="shared" si="988"/>
        <v>BO$17</v>
      </c>
      <c r="BP842" s="199" t="str">
        <f t="shared" si="988"/>
        <v>BP$17</v>
      </c>
      <c r="BQ842" s="199" t="str">
        <f t="shared" si="988"/>
        <v>BQ$17</v>
      </c>
      <c r="BR842" s="199" t="str">
        <f t="shared" si="988"/>
        <v>BR$17</v>
      </c>
      <c r="BS842" s="199" t="str">
        <f t="shared" si="988"/>
        <v>BS$17</v>
      </c>
      <c r="BT842" s="199" t="str">
        <f t="shared" si="988"/>
        <v>BT$17</v>
      </c>
      <c r="BU842" s="199" t="str">
        <f t="shared" si="988"/>
        <v>BU$17</v>
      </c>
      <c r="BV842" s="199" t="str">
        <f t="shared" si="988"/>
        <v>BV$17</v>
      </c>
      <c r="BW842" s="199" t="str">
        <f t="shared" si="988"/>
        <v>BW$17</v>
      </c>
      <c r="BX842" s="199" t="str">
        <f t="shared" si="988"/>
        <v>BX$17</v>
      </c>
      <c r="BY842" s="199" t="str">
        <f t="shared" si="988"/>
        <v>BY$17</v>
      </c>
      <c r="BZ842" s="199" t="str">
        <f t="shared" si="988"/>
        <v>BZ$17</v>
      </c>
      <c r="CA842" s="199" t="str">
        <f t="shared" si="988"/>
        <v>CA$17</v>
      </c>
      <c r="CB842" s="199" t="str">
        <f t="shared" si="988"/>
        <v>CB$17</v>
      </c>
      <c r="CC842" s="199" t="str">
        <f t="shared" si="988"/>
        <v>CC$17</v>
      </c>
      <c r="CD842" s="199" t="str">
        <f t="shared" si="988"/>
        <v>CD$17</v>
      </c>
      <c r="CE842" s="199" t="str">
        <f t="shared" ref="CE842:CL842" si="989">CE$21</f>
        <v>CE$17</v>
      </c>
      <c r="CF842" s="199" t="str">
        <f t="shared" si="989"/>
        <v>CF$17</v>
      </c>
      <c r="CG842" s="199" t="str">
        <f t="shared" si="989"/>
        <v>CG$17</v>
      </c>
      <c r="CH842" s="199" t="str">
        <f t="shared" si="989"/>
        <v>CH$17</v>
      </c>
      <c r="CI842" s="199" t="str">
        <f t="shared" si="989"/>
        <v>CI$17</v>
      </c>
      <c r="CJ842" s="199" t="str">
        <f t="shared" si="989"/>
        <v>CJ$17</v>
      </c>
      <c r="CK842" s="199" t="str">
        <f t="shared" si="989"/>
        <v>CK$17</v>
      </c>
      <c r="CL842" s="199" t="str">
        <f t="shared" si="989"/>
        <v>CL$17</v>
      </c>
      <c r="CN842" s="176"/>
      <c r="CO842" s="199" t="str">
        <f t="shared" ref="CO842:DL842" si="990">CO$21</f>
        <v>CO$17</v>
      </c>
      <c r="CP842" s="199" t="str">
        <f t="shared" si="990"/>
        <v>CP$17</v>
      </c>
      <c r="CQ842" s="199" t="str">
        <f t="shared" si="990"/>
        <v>CQ$17</v>
      </c>
      <c r="CR842" s="199" t="str">
        <f t="shared" si="990"/>
        <v>CR$17</v>
      </c>
      <c r="CS842" s="199" t="str">
        <f t="shared" si="990"/>
        <v>CS$17</v>
      </c>
      <c r="CT842" s="199" t="str">
        <f t="shared" si="990"/>
        <v>CT$17</v>
      </c>
      <c r="CU842" s="199" t="str">
        <f t="shared" si="990"/>
        <v>CU$17</v>
      </c>
      <c r="CV842" s="199" t="str">
        <f t="shared" si="990"/>
        <v>CV$17</v>
      </c>
      <c r="CW842" s="199" t="str">
        <f t="shared" si="990"/>
        <v>CW$17</v>
      </c>
      <c r="CX842" s="199" t="str">
        <f t="shared" si="990"/>
        <v>CX$17</v>
      </c>
      <c r="CY842" s="199" t="str">
        <f t="shared" si="990"/>
        <v>CY$17</v>
      </c>
      <c r="CZ842" s="199" t="str">
        <f t="shared" si="990"/>
        <v>CZ$17</v>
      </c>
      <c r="DA842" s="199" t="str">
        <f t="shared" si="990"/>
        <v>DA$17</v>
      </c>
      <c r="DB842" s="199" t="str">
        <f t="shared" si="990"/>
        <v>DB$17</v>
      </c>
      <c r="DC842" s="199" t="str">
        <f t="shared" si="990"/>
        <v>DC$17</v>
      </c>
      <c r="DD842" s="199" t="str">
        <f t="shared" si="990"/>
        <v>DD$17</v>
      </c>
      <c r="DE842" s="199" t="str">
        <f t="shared" si="990"/>
        <v>DE$17</v>
      </c>
      <c r="DF842" s="199" t="str">
        <f t="shared" si="990"/>
        <v>DF$17</v>
      </c>
      <c r="DG842" s="199" t="str">
        <f t="shared" si="990"/>
        <v>DG$17</v>
      </c>
      <c r="DH842" s="199" t="str">
        <f t="shared" si="990"/>
        <v>DH$17</v>
      </c>
      <c r="DI842" s="199" t="str">
        <f t="shared" si="990"/>
        <v>DI$17</v>
      </c>
      <c r="DJ842" s="199" t="str">
        <f t="shared" si="990"/>
        <v>DJ$17</v>
      </c>
      <c r="DK842" s="199" t="str">
        <f t="shared" si="990"/>
        <v>DK$17</v>
      </c>
      <c r="DL842" s="199" t="str">
        <f t="shared" si="990"/>
        <v>DL$17</v>
      </c>
    </row>
    <row r="843" spans="1:116" x14ac:dyDescent="0.35">
      <c r="A843" s="174"/>
      <c r="E843" s="8"/>
      <c r="G843" s="175" t="s">
        <v>461</v>
      </c>
      <c r="H843" s="200"/>
      <c r="I843" s="201"/>
      <c r="J843" s="201"/>
      <c r="K843" s="202"/>
      <c r="L843" s="202"/>
      <c r="M843" s="202"/>
      <c r="N843" s="202"/>
      <c r="O843" s="202"/>
      <c r="P843" s="202"/>
      <c r="R843" s="202"/>
      <c r="S843" s="174"/>
      <c r="T843" s="174"/>
      <c r="U843" s="174"/>
      <c r="V843" s="174"/>
      <c r="W843" s="174"/>
      <c r="X843" s="174"/>
      <c r="Y843" s="174"/>
      <c r="Z843" s="174"/>
      <c r="AA843" s="174"/>
      <c r="AB843" s="174"/>
      <c r="AC843" s="174"/>
      <c r="AD843" s="174"/>
      <c r="AE843" s="174"/>
      <c r="AF843" s="174"/>
      <c r="AG843" s="174"/>
      <c r="AH843" s="174"/>
      <c r="AI843" s="174"/>
      <c r="AJ843" s="174"/>
      <c r="AK843" s="174"/>
      <c r="AL843" s="174"/>
      <c r="AM843" s="174"/>
      <c r="AN843" s="174"/>
      <c r="AO843" s="174"/>
      <c r="AP843" s="174"/>
      <c r="AQ843" s="174"/>
      <c r="AR843" s="174"/>
      <c r="AS843" s="174"/>
      <c r="AT843" s="174"/>
      <c r="AU843" s="174"/>
      <c r="AV843" s="174"/>
      <c r="AW843" s="174"/>
      <c r="AX843" s="174"/>
      <c r="AY843" s="174"/>
      <c r="AZ843" s="174"/>
      <c r="BA843" s="174"/>
      <c r="BB843" s="174"/>
      <c r="BC843" s="174"/>
      <c r="BD843" s="174"/>
      <c r="BE843" s="174"/>
      <c r="BF843" s="174"/>
      <c r="BG843" s="174"/>
      <c r="BH843" s="174"/>
      <c r="BI843" s="174"/>
      <c r="BJ843" s="174"/>
      <c r="BK843" s="174"/>
      <c r="BL843" s="174"/>
      <c r="BM843" s="174"/>
      <c r="BN843" s="174"/>
      <c r="BO843" s="174"/>
      <c r="BP843" s="174"/>
      <c r="BQ843" s="174"/>
      <c r="BR843" s="174"/>
      <c r="BS843" s="174"/>
      <c r="BT843" s="174"/>
      <c r="BU843" s="174"/>
      <c r="BV843" s="174"/>
      <c r="BW843" s="174"/>
      <c r="BX843" s="174"/>
      <c r="BY843" s="174"/>
      <c r="BZ843" s="174"/>
      <c r="CA843" s="174"/>
      <c r="CB843" s="174"/>
      <c r="CC843" s="174"/>
      <c r="CD843" s="174"/>
      <c r="CE843" s="174"/>
      <c r="CF843" s="174"/>
      <c r="CG843" s="174"/>
      <c r="CH843" s="174"/>
      <c r="CI843" s="174"/>
      <c r="CJ843" s="174"/>
      <c r="CK843" s="174"/>
      <c r="CL843" s="174"/>
      <c r="CN843" s="201"/>
      <c r="CO843" s="174"/>
      <c r="CP843" s="174"/>
      <c r="CQ843" s="174"/>
      <c r="CR843" s="174"/>
      <c r="CS843" s="174"/>
      <c r="CT843" s="174"/>
      <c r="CU843" s="174"/>
      <c r="CV843" s="174"/>
      <c r="CW843" s="174"/>
      <c r="CX843" s="174"/>
      <c r="CY843" s="174"/>
      <c r="CZ843" s="174"/>
      <c r="DA843" s="174"/>
      <c r="DB843" s="174"/>
      <c r="DC843" s="174"/>
      <c r="DD843" s="174"/>
      <c r="DE843" s="174"/>
      <c r="DF843" s="174"/>
      <c r="DG843" s="174"/>
      <c r="DH843" s="174"/>
      <c r="DI843" s="174"/>
      <c r="DJ843" s="174"/>
      <c r="DK843" s="174"/>
      <c r="DL843" s="174"/>
    </row>
    <row r="844" spans="1:116" x14ac:dyDescent="0.35">
      <c r="A844" s="174"/>
      <c r="E844" s="8"/>
      <c r="G844" s="175" t="s">
        <v>462</v>
      </c>
      <c r="H844" s="200"/>
      <c r="I844" s="201"/>
      <c r="J844" s="201"/>
      <c r="K844" s="202"/>
      <c r="L844" s="202"/>
      <c r="M844" s="202"/>
      <c r="N844" s="202"/>
      <c r="O844" s="202"/>
      <c r="P844" s="202"/>
      <c r="R844" s="202"/>
      <c r="S844" s="190"/>
      <c r="T844" s="190"/>
      <c r="U844" s="190"/>
      <c r="V844" s="190"/>
      <c r="W844" s="190"/>
      <c r="X844" s="190"/>
      <c r="Y844" s="190"/>
      <c r="Z844" s="190"/>
      <c r="AA844" s="190"/>
      <c r="AB844" s="190"/>
      <c r="AC844" s="190"/>
      <c r="AD844" s="190"/>
      <c r="AE844" s="190"/>
      <c r="AF844" s="190"/>
      <c r="AG844" s="190"/>
      <c r="AH844" s="190"/>
      <c r="AI844" s="190"/>
      <c r="AJ844" s="190"/>
      <c r="AK844" s="190"/>
      <c r="AL844" s="190"/>
      <c r="AM844" s="190"/>
      <c r="AN844" s="190"/>
      <c r="AO844" s="190"/>
      <c r="AP844" s="190"/>
      <c r="AQ844" s="190"/>
      <c r="AR844" s="190"/>
      <c r="AS844" s="190"/>
      <c r="AT844" s="190"/>
      <c r="AU844" s="190"/>
      <c r="AV844" s="190"/>
      <c r="AW844" s="190"/>
      <c r="AX844" s="190"/>
      <c r="AY844" s="190"/>
      <c r="AZ844" s="190"/>
      <c r="BA844" s="190"/>
      <c r="BB844" s="190"/>
      <c r="BC844" s="190"/>
      <c r="BD844" s="190"/>
      <c r="BE844" s="190"/>
      <c r="BF844" s="190"/>
      <c r="BG844" s="190"/>
      <c r="BH844" s="190"/>
      <c r="BI844" s="190"/>
      <c r="BJ844" s="190"/>
      <c r="BK844" s="190"/>
      <c r="BL844" s="190"/>
      <c r="BM844" s="190"/>
      <c r="BN844" s="190"/>
      <c r="BO844" s="190"/>
      <c r="BP844" s="190"/>
      <c r="BQ844" s="190"/>
      <c r="BR844" s="190"/>
      <c r="BS844" s="190"/>
      <c r="BT844" s="190"/>
      <c r="BU844" s="190"/>
      <c r="BV844" s="190"/>
      <c r="BW844" s="190"/>
      <c r="BX844" s="190"/>
      <c r="BY844" s="190"/>
      <c r="BZ844" s="190"/>
      <c r="CA844" s="190"/>
      <c r="CB844" s="190"/>
      <c r="CC844" s="190"/>
      <c r="CD844" s="190"/>
      <c r="CE844" s="190"/>
      <c r="CF844" s="190"/>
      <c r="CG844" s="190"/>
      <c r="CH844" s="190"/>
      <c r="CI844" s="190"/>
      <c r="CJ844" s="190"/>
      <c r="CK844" s="190"/>
      <c r="CL844" s="190"/>
      <c r="CN844" s="201"/>
      <c r="CO844" s="190"/>
      <c r="CP844" s="190"/>
      <c r="CQ844" s="190"/>
      <c r="CR844" s="190"/>
      <c r="CS844" s="190"/>
      <c r="CT844" s="190"/>
      <c r="CU844" s="190"/>
      <c r="CV844" s="190"/>
      <c r="CW844" s="190"/>
      <c r="CX844" s="190"/>
      <c r="CY844" s="190"/>
      <c r="CZ844" s="190"/>
      <c r="DA844" s="190"/>
      <c r="DB844" s="190"/>
      <c r="DC844" s="190"/>
      <c r="DD844" s="190"/>
      <c r="DE844" s="190"/>
      <c r="DF844" s="190"/>
      <c r="DG844" s="190"/>
      <c r="DH844" s="190"/>
      <c r="DI844" s="190"/>
      <c r="DJ844" s="190"/>
      <c r="DK844" s="190"/>
      <c r="DL844" s="190"/>
    </row>
    <row r="845" spans="1:116" x14ac:dyDescent="0.35">
      <c r="A845" s="174"/>
      <c r="E845" s="8"/>
      <c r="G845" s="175" t="s">
        <v>491</v>
      </c>
      <c r="H845" s="200"/>
      <c r="I845" s="201"/>
      <c r="J845" s="201"/>
      <c r="K845" s="202"/>
      <c r="L845" s="202"/>
      <c r="M845" s="202"/>
      <c r="N845" s="202"/>
      <c r="O845" s="202"/>
      <c r="P845" s="202"/>
      <c r="R845" s="202"/>
      <c r="S845" s="190" t="str">
        <f t="shared" ref="S845:CD845" si="991">S$22</f>
        <v>S$18</v>
      </c>
      <c r="T845" s="190" t="str">
        <f t="shared" si="991"/>
        <v>T$18</v>
      </c>
      <c r="U845" s="190" t="str">
        <f t="shared" si="991"/>
        <v>U$18</v>
      </c>
      <c r="V845" s="190" t="str">
        <f t="shared" si="991"/>
        <v>V$18</v>
      </c>
      <c r="W845" s="190" t="str">
        <f t="shared" si="991"/>
        <v>W$18</v>
      </c>
      <c r="X845" s="190" t="str">
        <f t="shared" si="991"/>
        <v>X$18</v>
      </c>
      <c r="Y845" s="190" t="str">
        <f t="shared" si="991"/>
        <v>Y$18</v>
      </c>
      <c r="Z845" s="190" t="str">
        <f t="shared" si="991"/>
        <v>Z$18</v>
      </c>
      <c r="AA845" s="190" t="str">
        <f t="shared" si="991"/>
        <v>AA$18</v>
      </c>
      <c r="AB845" s="190" t="str">
        <f t="shared" si="991"/>
        <v>AB$18</v>
      </c>
      <c r="AC845" s="190" t="str">
        <f t="shared" si="991"/>
        <v>AC$18</v>
      </c>
      <c r="AD845" s="190" t="str">
        <f t="shared" si="991"/>
        <v>AD$18</v>
      </c>
      <c r="AE845" s="190" t="str">
        <f t="shared" si="991"/>
        <v>AE$18</v>
      </c>
      <c r="AF845" s="190" t="str">
        <f t="shared" si="991"/>
        <v>AF$18</v>
      </c>
      <c r="AG845" s="190" t="str">
        <f t="shared" si="991"/>
        <v>AG$18</v>
      </c>
      <c r="AH845" s="190" t="str">
        <f t="shared" si="991"/>
        <v>AH$18</v>
      </c>
      <c r="AI845" s="190" t="str">
        <f t="shared" si="991"/>
        <v>AI$18</v>
      </c>
      <c r="AJ845" s="190" t="str">
        <f t="shared" si="991"/>
        <v>AJ$18</v>
      </c>
      <c r="AK845" s="190" t="str">
        <f t="shared" si="991"/>
        <v>AK$18</v>
      </c>
      <c r="AL845" s="190" t="str">
        <f t="shared" si="991"/>
        <v>AL$18</v>
      </c>
      <c r="AM845" s="190" t="str">
        <f t="shared" si="991"/>
        <v>AM$18</v>
      </c>
      <c r="AN845" s="190" t="str">
        <f t="shared" si="991"/>
        <v>AN$18</v>
      </c>
      <c r="AO845" s="190" t="str">
        <f t="shared" si="991"/>
        <v>AO$18</v>
      </c>
      <c r="AP845" s="190" t="str">
        <f t="shared" si="991"/>
        <v>AP$18</v>
      </c>
      <c r="AQ845" s="190" t="str">
        <f t="shared" si="991"/>
        <v>AQ$18</v>
      </c>
      <c r="AR845" s="190" t="str">
        <f t="shared" si="991"/>
        <v>AR$18</v>
      </c>
      <c r="AS845" s="190" t="str">
        <f t="shared" si="991"/>
        <v>AS$18</v>
      </c>
      <c r="AT845" s="190" t="str">
        <f t="shared" si="991"/>
        <v>AT$18</v>
      </c>
      <c r="AU845" s="190" t="str">
        <f t="shared" si="991"/>
        <v>AU$18</v>
      </c>
      <c r="AV845" s="190" t="str">
        <f t="shared" si="991"/>
        <v>AV$18</v>
      </c>
      <c r="AW845" s="190" t="str">
        <f t="shared" si="991"/>
        <v>AW$18</v>
      </c>
      <c r="AX845" s="190" t="str">
        <f t="shared" si="991"/>
        <v>AX$18</v>
      </c>
      <c r="AY845" s="190" t="str">
        <f t="shared" si="991"/>
        <v>AY$18</v>
      </c>
      <c r="AZ845" s="190" t="str">
        <f t="shared" si="991"/>
        <v>AZ$18</v>
      </c>
      <c r="BA845" s="190" t="str">
        <f t="shared" si="991"/>
        <v>BA$18</v>
      </c>
      <c r="BB845" s="190" t="str">
        <f t="shared" si="991"/>
        <v>BB$18</v>
      </c>
      <c r="BC845" s="190" t="str">
        <f t="shared" si="991"/>
        <v>BC$18</v>
      </c>
      <c r="BD845" s="190" t="str">
        <f t="shared" si="991"/>
        <v>BD$18</v>
      </c>
      <c r="BE845" s="190" t="str">
        <f t="shared" si="991"/>
        <v>BE$18</v>
      </c>
      <c r="BF845" s="190" t="str">
        <f t="shared" si="991"/>
        <v>BF$18</v>
      </c>
      <c r="BG845" s="190" t="str">
        <f t="shared" si="991"/>
        <v>BG$18</v>
      </c>
      <c r="BH845" s="190" t="str">
        <f t="shared" si="991"/>
        <v>BH$18</v>
      </c>
      <c r="BI845" s="190" t="str">
        <f t="shared" si="991"/>
        <v>BI$18</v>
      </c>
      <c r="BJ845" s="190" t="str">
        <f t="shared" si="991"/>
        <v>BJ$18</v>
      </c>
      <c r="BK845" s="190" t="str">
        <f t="shared" si="991"/>
        <v>BK$18</v>
      </c>
      <c r="BL845" s="190" t="str">
        <f t="shared" si="991"/>
        <v>BL$18</v>
      </c>
      <c r="BM845" s="190" t="str">
        <f t="shared" si="991"/>
        <v>BM$18</v>
      </c>
      <c r="BN845" s="190" t="str">
        <f t="shared" si="991"/>
        <v>BN$18</v>
      </c>
      <c r="BO845" s="190" t="str">
        <f t="shared" si="991"/>
        <v>BO$18</v>
      </c>
      <c r="BP845" s="190" t="str">
        <f t="shared" si="991"/>
        <v>BP$18</v>
      </c>
      <c r="BQ845" s="190" t="str">
        <f t="shared" si="991"/>
        <v>BQ$18</v>
      </c>
      <c r="BR845" s="190" t="str">
        <f t="shared" si="991"/>
        <v>BR$18</v>
      </c>
      <c r="BS845" s="190" t="str">
        <f t="shared" si="991"/>
        <v>BS$18</v>
      </c>
      <c r="BT845" s="190" t="str">
        <f t="shared" si="991"/>
        <v>BT$18</v>
      </c>
      <c r="BU845" s="190" t="str">
        <f t="shared" si="991"/>
        <v>BU$18</v>
      </c>
      <c r="BV845" s="190" t="str">
        <f t="shared" si="991"/>
        <v>BV$18</v>
      </c>
      <c r="BW845" s="190" t="str">
        <f t="shared" si="991"/>
        <v>BW$18</v>
      </c>
      <c r="BX845" s="190" t="str">
        <f t="shared" si="991"/>
        <v>BX$18</v>
      </c>
      <c r="BY845" s="190" t="str">
        <f t="shared" si="991"/>
        <v>BY$18</v>
      </c>
      <c r="BZ845" s="190" t="str">
        <f t="shared" si="991"/>
        <v>BZ$18</v>
      </c>
      <c r="CA845" s="190" t="str">
        <f t="shared" si="991"/>
        <v>CA$18</v>
      </c>
      <c r="CB845" s="190" t="str">
        <f t="shared" si="991"/>
        <v>CB$18</v>
      </c>
      <c r="CC845" s="190" t="str">
        <f t="shared" si="991"/>
        <v>CC$18</v>
      </c>
      <c r="CD845" s="190" t="str">
        <f t="shared" si="991"/>
        <v>CD$18</v>
      </c>
      <c r="CE845" s="190" t="str">
        <f t="shared" ref="CE845:CL845" si="992">CE$22</f>
        <v>CE$18</v>
      </c>
      <c r="CF845" s="190" t="str">
        <f t="shared" si="992"/>
        <v>CF$18</v>
      </c>
      <c r="CG845" s="190" t="str">
        <f t="shared" si="992"/>
        <v>CG$18</v>
      </c>
      <c r="CH845" s="190" t="str">
        <f t="shared" si="992"/>
        <v>CH$18</v>
      </c>
      <c r="CI845" s="190" t="str">
        <f t="shared" si="992"/>
        <v>CI$18</v>
      </c>
      <c r="CJ845" s="190" t="str">
        <f t="shared" si="992"/>
        <v>CJ$18</v>
      </c>
      <c r="CK845" s="190" t="str">
        <f t="shared" si="992"/>
        <v>CK$18</v>
      </c>
      <c r="CL845" s="190" t="str">
        <f t="shared" si="992"/>
        <v>CL$18</v>
      </c>
      <c r="CN845" s="201"/>
      <c r="CO845" s="190" t="str">
        <f t="shared" ref="CO845:DL845" si="993">CO$22</f>
        <v>CO$18</v>
      </c>
      <c r="CP845" s="190" t="str">
        <f t="shared" si="993"/>
        <v>CP$18</v>
      </c>
      <c r="CQ845" s="190" t="str">
        <f t="shared" si="993"/>
        <v>CQ$18</v>
      </c>
      <c r="CR845" s="190" t="str">
        <f t="shared" si="993"/>
        <v>CR$18</v>
      </c>
      <c r="CS845" s="190" t="str">
        <f t="shared" si="993"/>
        <v>CS$18</v>
      </c>
      <c r="CT845" s="190" t="str">
        <f t="shared" si="993"/>
        <v>CT$18</v>
      </c>
      <c r="CU845" s="190" t="str">
        <f t="shared" si="993"/>
        <v>CU$18</v>
      </c>
      <c r="CV845" s="190" t="str">
        <f t="shared" si="993"/>
        <v>CV$18</v>
      </c>
      <c r="CW845" s="190" t="str">
        <f t="shared" si="993"/>
        <v>CW$18</v>
      </c>
      <c r="CX845" s="190" t="str">
        <f t="shared" si="993"/>
        <v>CX$18</v>
      </c>
      <c r="CY845" s="190" t="str">
        <f t="shared" si="993"/>
        <v>CY$18</v>
      </c>
      <c r="CZ845" s="190" t="str">
        <f t="shared" si="993"/>
        <v>CZ$18</v>
      </c>
      <c r="DA845" s="190" t="str">
        <f t="shared" si="993"/>
        <v>DA$18</v>
      </c>
      <c r="DB845" s="190" t="str">
        <f t="shared" si="993"/>
        <v>DB$18</v>
      </c>
      <c r="DC845" s="190" t="str">
        <f t="shared" si="993"/>
        <v>DC$18</v>
      </c>
      <c r="DD845" s="190" t="str">
        <f t="shared" si="993"/>
        <v>DD$18</v>
      </c>
      <c r="DE845" s="190" t="str">
        <f t="shared" si="993"/>
        <v>DE$18</v>
      </c>
      <c r="DF845" s="190" t="str">
        <f t="shared" si="993"/>
        <v>DF$18</v>
      </c>
      <c r="DG845" s="190" t="str">
        <f t="shared" si="993"/>
        <v>DG$18</v>
      </c>
      <c r="DH845" s="190" t="str">
        <f t="shared" si="993"/>
        <v>DH$18</v>
      </c>
      <c r="DI845" s="190" t="str">
        <f t="shared" si="993"/>
        <v>DI$18</v>
      </c>
      <c r="DJ845" s="190" t="str">
        <f t="shared" si="993"/>
        <v>DJ$18</v>
      </c>
      <c r="DK845" s="190" t="str">
        <f t="shared" si="993"/>
        <v>DK$18</v>
      </c>
      <c r="DL845" s="190" t="str">
        <f t="shared" si="993"/>
        <v>DL$18</v>
      </c>
    </row>
    <row r="846" spans="1:116" x14ac:dyDescent="0.35">
      <c r="A846" s="174"/>
      <c r="E846" s="8"/>
      <c r="G846" s="175" t="s">
        <v>505</v>
      </c>
      <c r="H846" s="200"/>
      <c r="I846" s="201"/>
      <c r="J846" s="201"/>
      <c r="K846" s="202"/>
      <c r="L846" s="202"/>
      <c r="M846" s="202"/>
      <c r="N846" s="202"/>
      <c r="O846" s="202"/>
      <c r="P846" s="202"/>
      <c r="R846" s="202"/>
      <c r="S846" s="190" t="str">
        <f t="shared" ref="S846:CD846" si="994">S$23</f>
        <v>S$19</v>
      </c>
      <c r="T846" s="190" t="str">
        <f t="shared" si="994"/>
        <v>T$19</v>
      </c>
      <c r="U846" s="190" t="str">
        <f t="shared" si="994"/>
        <v>U$19</v>
      </c>
      <c r="V846" s="190" t="str">
        <f t="shared" si="994"/>
        <v>V$19</v>
      </c>
      <c r="W846" s="190" t="str">
        <f t="shared" si="994"/>
        <v>W$19</v>
      </c>
      <c r="X846" s="190" t="str">
        <f t="shared" si="994"/>
        <v>X$19</v>
      </c>
      <c r="Y846" s="190" t="str">
        <f t="shared" si="994"/>
        <v>Y$19</v>
      </c>
      <c r="Z846" s="190" t="str">
        <f t="shared" si="994"/>
        <v>Z$19</v>
      </c>
      <c r="AA846" s="190" t="str">
        <f t="shared" si="994"/>
        <v>AA$19</v>
      </c>
      <c r="AB846" s="190" t="str">
        <f t="shared" si="994"/>
        <v>AB$19</v>
      </c>
      <c r="AC846" s="190" t="str">
        <f t="shared" si="994"/>
        <v>AC$19</v>
      </c>
      <c r="AD846" s="190" t="str">
        <f t="shared" si="994"/>
        <v>AD$19</v>
      </c>
      <c r="AE846" s="190" t="str">
        <f t="shared" si="994"/>
        <v>AE$19</v>
      </c>
      <c r="AF846" s="190" t="str">
        <f t="shared" si="994"/>
        <v>AF$19</v>
      </c>
      <c r="AG846" s="190" t="str">
        <f t="shared" si="994"/>
        <v>AG$19</v>
      </c>
      <c r="AH846" s="190" t="str">
        <f t="shared" si="994"/>
        <v>AH$19</v>
      </c>
      <c r="AI846" s="190" t="str">
        <f t="shared" si="994"/>
        <v>AI$19</v>
      </c>
      <c r="AJ846" s="190" t="str">
        <f t="shared" si="994"/>
        <v>AJ$19</v>
      </c>
      <c r="AK846" s="190" t="str">
        <f t="shared" si="994"/>
        <v>AK$19</v>
      </c>
      <c r="AL846" s="190" t="str">
        <f t="shared" si="994"/>
        <v>AL$19</v>
      </c>
      <c r="AM846" s="190" t="str">
        <f t="shared" si="994"/>
        <v>AM$19</v>
      </c>
      <c r="AN846" s="190" t="str">
        <f t="shared" si="994"/>
        <v>AN$19</v>
      </c>
      <c r="AO846" s="190" t="str">
        <f t="shared" si="994"/>
        <v>AO$19</v>
      </c>
      <c r="AP846" s="190" t="str">
        <f t="shared" si="994"/>
        <v>AP$19</v>
      </c>
      <c r="AQ846" s="190" t="str">
        <f t="shared" si="994"/>
        <v>AQ$19</v>
      </c>
      <c r="AR846" s="190" t="str">
        <f t="shared" si="994"/>
        <v>AR$19</v>
      </c>
      <c r="AS846" s="190" t="str">
        <f t="shared" si="994"/>
        <v>AS$19</v>
      </c>
      <c r="AT846" s="190" t="str">
        <f t="shared" si="994"/>
        <v>AT$19</v>
      </c>
      <c r="AU846" s="190" t="str">
        <f t="shared" si="994"/>
        <v>AU$19</v>
      </c>
      <c r="AV846" s="190" t="str">
        <f t="shared" si="994"/>
        <v>AV$19</v>
      </c>
      <c r="AW846" s="190" t="str">
        <f t="shared" si="994"/>
        <v>AW$19</v>
      </c>
      <c r="AX846" s="190" t="str">
        <f t="shared" si="994"/>
        <v>AX$19</v>
      </c>
      <c r="AY846" s="190" t="str">
        <f t="shared" si="994"/>
        <v>AY$19</v>
      </c>
      <c r="AZ846" s="190" t="str">
        <f t="shared" si="994"/>
        <v>AZ$19</v>
      </c>
      <c r="BA846" s="190" t="str">
        <f t="shared" si="994"/>
        <v>BA$19</v>
      </c>
      <c r="BB846" s="190" t="str">
        <f t="shared" si="994"/>
        <v>BB$19</v>
      </c>
      <c r="BC846" s="190" t="str">
        <f t="shared" si="994"/>
        <v>BC$19</v>
      </c>
      <c r="BD846" s="190" t="str">
        <f t="shared" si="994"/>
        <v>BD$19</v>
      </c>
      <c r="BE846" s="190" t="str">
        <f t="shared" si="994"/>
        <v>BE$19</v>
      </c>
      <c r="BF846" s="190" t="str">
        <f t="shared" si="994"/>
        <v>BF$19</v>
      </c>
      <c r="BG846" s="190" t="str">
        <f t="shared" si="994"/>
        <v>BG$19</v>
      </c>
      <c r="BH846" s="190" t="str">
        <f t="shared" si="994"/>
        <v>BH$19</v>
      </c>
      <c r="BI846" s="190" t="str">
        <f t="shared" si="994"/>
        <v>BI$19</v>
      </c>
      <c r="BJ846" s="190" t="str">
        <f t="shared" si="994"/>
        <v>BJ$19</v>
      </c>
      <c r="BK846" s="190" t="str">
        <f t="shared" si="994"/>
        <v>BK$19</v>
      </c>
      <c r="BL846" s="190" t="str">
        <f t="shared" si="994"/>
        <v>BL$19</v>
      </c>
      <c r="BM846" s="190" t="str">
        <f t="shared" si="994"/>
        <v>BM$19</v>
      </c>
      <c r="BN846" s="190" t="str">
        <f t="shared" si="994"/>
        <v>BN$19</v>
      </c>
      <c r="BO846" s="190" t="str">
        <f t="shared" si="994"/>
        <v>BO$19</v>
      </c>
      <c r="BP846" s="190" t="str">
        <f t="shared" si="994"/>
        <v>BP$19</v>
      </c>
      <c r="BQ846" s="190" t="str">
        <f t="shared" si="994"/>
        <v>BQ$19</v>
      </c>
      <c r="BR846" s="190" t="str">
        <f t="shared" si="994"/>
        <v>BR$19</v>
      </c>
      <c r="BS846" s="190" t="str">
        <f t="shared" si="994"/>
        <v>BS$19</v>
      </c>
      <c r="BT846" s="190" t="str">
        <f t="shared" si="994"/>
        <v>BT$19</v>
      </c>
      <c r="BU846" s="190" t="str">
        <f t="shared" si="994"/>
        <v>BU$19</v>
      </c>
      <c r="BV846" s="190" t="str">
        <f t="shared" si="994"/>
        <v>BV$19</v>
      </c>
      <c r="BW846" s="190" t="str">
        <f t="shared" si="994"/>
        <v>BW$19</v>
      </c>
      <c r="BX846" s="190" t="str">
        <f t="shared" si="994"/>
        <v>BX$19</v>
      </c>
      <c r="BY846" s="190" t="str">
        <f t="shared" si="994"/>
        <v>BY$19</v>
      </c>
      <c r="BZ846" s="190" t="str">
        <f t="shared" si="994"/>
        <v>BZ$19</v>
      </c>
      <c r="CA846" s="190" t="str">
        <f t="shared" si="994"/>
        <v>CA$19</v>
      </c>
      <c r="CB846" s="190" t="str">
        <f t="shared" si="994"/>
        <v>CB$19</v>
      </c>
      <c r="CC846" s="190" t="str">
        <f t="shared" si="994"/>
        <v>CC$19</v>
      </c>
      <c r="CD846" s="190" t="str">
        <f t="shared" si="994"/>
        <v>CD$19</v>
      </c>
      <c r="CE846" s="190" t="str">
        <f t="shared" ref="CE846:CL846" si="995">CE$23</f>
        <v>CE$19</v>
      </c>
      <c r="CF846" s="190" t="str">
        <f t="shared" si="995"/>
        <v>CF$19</v>
      </c>
      <c r="CG846" s="190" t="str">
        <f t="shared" si="995"/>
        <v>CG$19</v>
      </c>
      <c r="CH846" s="190" t="str">
        <f t="shared" si="995"/>
        <v>CH$19</v>
      </c>
      <c r="CI846" s="190" t="str">
        <f t="shared" si="995"/>
        <v>CI$19</v>
      </c>
      <c r="CJ846" s="190" t="str">
        <f t="shared" si="995"/>
        <v>CJ$19</v>
      </c>
      <c r="CK846" s="190" t="str">
        <f t="shared" si="995"/>
        <v>CK$19</v>
      </c>
      <c r="CL846" s="190" t="str">
        <f t="shared" si="995"/>
        <v>CL$19</v>
      </c>
      <c r="CN846" s="201"/>
      <c r="CO846" s="190" t="str">
        <f t="shared" ref="CO846:DL846" si="996">CO$23</f>
        <v>CO$19</v>
      </c>
      <c r="CP846" s="190" t="str">
        <f t="shared" si="996"/>
        <v>CP$19</v>
      </c>
      <c r="CQ846" s="190" t="str">
        <f t="shared" si="996"/>
        <v>CQ$19</v>
      </c>
      <c r="CR846" s="190" t="str">
        <f t="shared" si="996"/>
        <v>CR$19</v>
      </c>
      <c r="CS846" s="190" t="str">
        <f t="shared" si="996"/>
        <v>CS$19</v>
      </c>
      <c r="CT846" s="190" t="str">
        <f t="shared" si="996"/>
        <v>CT$19</v>
      </c>
      <c r="CU846" s="190" t="str">
        <f t="shared" si="996"/>
        <v>CU$19</v>
      </c>
      <c r="CV846" s="190" t="str">
        <f t="shared" si="996"/>
        <v>CV$19</v>
      </c>
      <c r="CW846" s="190" t="str">
        <f t="shared" si="996"/>
        <v>CW$19</v>
      </c>
      <c r="CX846" s="190" t="str">
        <f t="shared" si="996"/>
        <v>CX$19</v>
      </c>
      <c r="CY846" s="190" t="str">
        <f t="shared" si="996"/>
        <v>CY$19</v>
      </c>
      <c r="CZ846" s="190" t="str">
        <f t="shared" si="996"/>
        <v>CZ$19</v>
      </c>
      <c r="DA846" s="190" t="str">
        <f t="shared" si="996"/>
        <v>DA$19</v>
      </c>
      <c r="DB846" s="190" t="str">
        <f t="shared" si="996"/>
        <v>DB$19</v>
      </c>
      <c r="DC846" s="190" t="str">
        <f t="shared" si="996"/>
        <v>DC$19</v>
      </c>
      <c r="DD846" s="190" t="str">
        <f t="shared" si="996"/>
        <v>DD$19</v>
      </c>
      <c r="DE846" s="190" t="str">
        <f t="shared" si="996"/>
        <v>DE$19</v>
      </c>
      <c r="DF846" s="190" t="str">
        <f t="shared" si="996"/>
        <v>DF$19</v>
      </c>
      <c r="DG846" s="190" t="str">
        <f t="shared" si="996"/>
        <v>DG$19</v>
      </c>
      <c r="DH846" s="190" t="str">
        <f t="shared" si="996"/>
        <v>DH$19</v>
      </c>
      <c r="DI846" s="190" t="str">
        <f t="shared" si="996"/>
        <v>DI$19</v>
      </c>
      <c r="DJ846" s="190" t="str">
        <f t="shared" si="996"/>
        <v>DJ$19</v>
      </c>
      <c r="DK846" s="190" t="str">
        <f t="shared" si="996"/>
        <v>DK$19</v>
      </c>
      <c r="DL846" s="190" t="str">
        <f t="shared" si="996"/>
        <v>DL$19</v>
      </c>
    </row>
    <row r="847" spans="1:116" x14ac:dyDescent="0.35">
      <c r="A847" s="31" t="s">
        <v>218</v>
      </c>
      <c r="B847" s="31" t="s">
        <v>81</v>
      </c>
      <c r="C847" s="31"/>
      <c r="D847" t="s">
        <v>804</v>
      </c>
      <c r="E847" s="8" t="str">
        <f t="shared" ref="E847:E854" si="997">ROW()&amp;" "&amp;D847</f>
        <v>847 SUBCAC-S</v>
      </c>
      <c r="F847" t="s">
        <v>438</v>
      </c>
      <c r="G847" s="175" t="s">
        <v>463</v>
      </c>
      <c r="H847" s="22"/>
      <c r="I847" s="306"/>
      <c r="J847" s="306"/>
      <c r="K847" s="22"/>
      <c r="L847" s="22"/>
      <c r="M847" s="22"/>
      <c r="N847" s="22"/>
      <c r="O847" s="22"/>
      <c r="P847" s="22"/>
      <c r="R847" s="66"/>
      <c r="S847" s="307"/>
      <c r="T847" s="307"/>
      <c r="U847" s="307"/>
      <c r="V847" s="307"/>
      <c r="W847" s="307"/>
      <c r="X847" s="307"/>
      <c r="Y847" s="307"/>
      <c r="Z847" s="307"/>
      <c r="AA847" s="307"/>
      <c r="AB847" s="307"/>
      <c r="AC847" s="307"/>
      <c r="AD847" s="307"/>
      <c r="AE847" s="307"/>
      <c r="AF847" s="307"/>
      <c r="AG847" s="307"/>
      <c r="AH847" s="307"/>
      <c r="AI847" s="307"/>
      <c r="AJ847" s="307"/>
      <c r="AK847" s="307"/>
      <c r="AL847" s="307"/>
      <c r="AM847" s="307"/>
      <c r="AN847" s="307"/>
      <c r="AO847" s="307"/>
      <c r="AP847" s="307"/>
      <c r="AQ847" s="307"/>
      <c r="AR847" s="307"/>
      <c r="AS847" s="307"/>
      <c r="AT847" s="307"/>
      <c r="AU847" s="307"/>
      <c r="AV847" s="307"/>
      <c r="AW847" s="307"/>
      <c r="AX847" s="307"/>
      <c r="AY847" s="307"/>
      <c r="AZ847" s="307"/>
      <c r="BA847" s="307"/>
      <c r="BB847" s="307"/>
      <c r="BC847" s="307"/>
      <c r="BD847" s="307"/>
      <c r="BE847" s="307"/>
      <c r="BF847" s="307"/>
      <c r="BG847" s="307"/>
      <c r="BH847" s="307"/>
      <c r="BI847" s="307"/>
      <c r="BJ847" s="307"/>
      <c r="BK847" s="307"/>
      <c r="BL847" s="307"/>
      <c r="BM847" s="307"/>
      <c r="BN847" s="307"/>
      <c r="BO847" s="307"/>
      <c r="BP847" s="307"/>
      <c r="BQ847" s="307"/>
      <c r="BR847" s="307"/>
      <c r="BS847" s="307"/>
      <c r="BT847" s="307"/>
      <c r="BU847" s="307"/>
      <c r="BV847" s="307"/>
      <c r="BW847" s="307"/>
      <c r="BX847" s="307"/>
      <c r="BY847" s="307"/>
      <c r="BZ847" s="307"/>
      <c r="CA847" s="307"/>
      <c r="CB847" s="307"/>
      <c r="CC847" s="307"/>
      <c r="CD847" s="307"/>
      <c r="CE847" s="307"/>
      <c r="CF847" s="307"/>
      <c r="CG847" s="307"/>
      <c r="CH847" s="307"/>
      <c r="CI847" s="307"/>
      <c r="CJ847" s="307"/>
      <c r="CK847" s="307"/>
      <c r="CL847" s="307"/>
      <c r="CN847" s="306"/>
      <c r="CO847" s="307"/>
      <c r="CP847" s="307"/>
      <c r="CQ847" s="307"/>
      <c r="CR847" s="307"/>
      <c r="CS847" s="307"/>
      <c r="CT847" s="307"/>
      <c r="CU847" s="307"/>
      <c r="CV847" s="307"/>
      <c r="CW847" s="307"/>
      <c r="CX847" s="307"/>
      <c r="CY847" s="307"/>
      <c r="CZ847" s="307"/>
      <c r="DA847" s="307"/>
      <c r="DB847" s="307"/>
      <c r="DC847" s="307"/>
      <c r="DD847" s="307"/>
      <c r="DE847" s="307"/>
      <c r="DF847" s="307"/>
      <c r="DG847" s="307"/>
      <c r="DH847" s="307"/>
      <c r="DI847" s="307"/>
      <c r="DJ847" s="307"/>
      <c r="DK847" s="307"/>
      <c r="DL847" s="307"/>
    </row>
    <row r="848" spans="1:116" x14ac:dyDescent="0.35">
      <c r="A848" s="31"/>
      <c r="C848" s="31"/>
      <c r="D848" t="s">
        <v>804</v>
      </c>
      <c r="E848" s="8" t="str">
        <f t="shared" si="997"/>
        <v>848 SUBCAC-S</v>
      </c>
      <c r="G848" s="175" t="s">
        <v>464</v>
      </c>
      <c r="H848" s="31"/>
      <c r="I848" s="73"/>
      <c r="J848" s="73"/>
      <c r="K848" s="31"/>
      <c r="L848" s="31"/>
      <c r="M848" s="31"/>
      <c r="N848" s="31"/>
      <c r="O848" s="31"/>
      <c r="P848" s="31"/>
      <c r="R848" s="67"/>
      <c r="S848" s="156"/>
      <c r="T848" s="156"/>
      <c r="U848" s="156"/>
      <c r="V848" s="156"/>
      <c r="W848" s="156"/>
      <c r="X848" s="156"/>
      <c r="Y848" s="156"/>
      <c r="Z848" s="156"/>
      <c r="AA848" s="156"/>
      <c r="AB848" s="156"/>
      <c r="AC848" s="156"/>
      <c r="AD848" s="156"/>
      <c r="AE848" s="156"/>
      <c r="AF848" s="156"/>
      <c r="AG848" s="156"/>
      <c r="AH848" s="156"/>
      <c r="AI848" s="156"/>
      <c r="AJ848" s="156"/>
      <c r="AK848" s="156"/>
      <c r="AL848" s="156"/>
      <c r="AM848" s="156"/>
      <c r="AN848" s="156"/>
      <c r="AO848" s="156"/>
      <c r="AP848" s="156"/>
      <c r="AQ848" s="156"/>
      <c r="AR848" s="156"/>
      <c r="AS848" s="156"/>
      <c r="AT848" s="156"/>
      <c r="AU848" s="156"/>
      <c r="AV848" s="156"/>
      <c r="AW848" s="156"/>
      <c r="AX848" s="156"/>
      <c r="AY848" s="156"/>
      <c r="AZ848" s="156"/>
      <c r="BA848" s="156"/>
      <c r="BB848" s="156"/>
      <c r="BC848" s="156"/>
      <c r="BD848" s="156"/>
      <c r="BE848" s="156"/>
      <c r="BF848" s="156"/>
      <c r="BG848" s="156"/>
      <c r="BH848" s="156"/>
      <c r="BI848" s="156"/>
      <c r="BJ848" s="156"/>
      <c r="BK848" s="156"/>
      <c r="BL848" s="156"/>
      <c r="BM848" s="156"/>
      <c r="BN848" s="156"/>
      <c r="BO848" s="156"/>
      <c r="BP848" s="156"/>
      <c r="BQ848" s="156"/>
      <c r="BR848" s="156"/>
      <c r="BS848" s="156"/>
      <c r="BT848" s="156"/>
      <c r="BU848" s="156"/>
      <c r="BV848" s="156"/>
      <c r="BW848" s="156"/>
      <c r="BX848" s="156"/>
      <c r="BY848" s="156"/>
      <c r="BZ848" s="156"/>
      <c r="CA848" s="156"/>
      <c r="CB848" s="156"/>
      <c r="CC848" s="156"/>
      <c r="CD848" s="156"/>
      <c r="CE848" s="156"/>
      <c r="CF848" s="156"/>
      <c r="CG848" s="156"/>
      <c r="CH848" s="156"/>
      <c r="CI848" s="156"/>
      <c r="CJ848" s="156"/>
      <c r="CK848" s="156"/>
      <c r="CL848" s="156"/>
      <c r="CN848" s="73"/>
      <c r="CO848" s="156"/>
      <c r="CP848" s="156"/>
      <c r="CQ848" s="156"/>
      <c r="CR848" s="156"/>
      <c r="CS848" s="156"/>
      <c r="CT848" s="156"/>
      <c r="CU848" s="156"/>
      <c r="CV848" s="156"/>
      <c r="CW848" s="156"/>
      <c r="CX848" s="156"/>
      <c r="CY848" s="156"/>
      <c r="CZ848" s="156"/>
      <c r="DA848" s="156"/>
      <c r="DB848" s="156"/>
      <c r="DC848" s="156"/>
      <c r="DD848" s="156"/>
      <c r="DE848" s="156"/>
      <c r="DF848" s="156"/>
      <c r="DG848" s="156"/>
      <c r="DH848" s="156"/>
      <c r="DI848" s="156"/>
      <c r="DJ848" s="156"/>
      <c r="DK848" s="156"/>
      <c r="DL848" s="156"/>
    </row>
    <row r="849" spans="1:116" x14ac:dyDescent="0.35">
      <c r="B849" t="str">
        <f>E849</f>
        <v>849 SUBCAC-S</v>
      </c>
      <c r="D849" t="s">
        <v>804</v>
      </c>
      <c r="E849" s="8" t="str">
        <f t="shared" si="997"/>
        <v>849 SUBCAC-S</v>
      </c>
      <c r="G849" s="66" t="s">
        <v>803</v>
      </c>
      <c r="H849" s="12"/>
      <c r="I849" s="60"/>
      <c r="J849" s="60"/>
      <c r="K849" s="18">
        <v>5</v>
      </c>
      <c r="L849" s="18">
        <v>5</v>
      </c>
      <c r="M849" s="18">
        <v>5</v>
      </c>
      <c r="N849" s="18">
        <v>5</v>
      </c>
      <c r="O849" s="18">
        <v>5</v>
      </c>
      <c r="P849" s="18">
        <v>5</v>
      </c>
      <c r="R849" s="19"/>
      <c r="S849" s="147" cm="1">
        <f t="array" ref="S849">INDEX($K:$P,ROW(),MATCH(S$3,$K$2:$P$2,0))</f>
        <v>5</v>
      </c>
      <c r="T849" s="147" cm="1">
        <f t="array" ref="T849">INDEX($K:$P,ROW(),MATCH(T$3,$K$2:$P$2,0))</f>
        <v>5</v>
      </c>
      <c r="U849" s="147" cm="1">
        <f t="array" ref="U849">INDEX($K:$P,ROW(),MATCH(U$3,$K$2:$P$2,0))</f>
        <v>5</v>
      </c>
      <c r="V849" s="147" cm="1">
        <f t="array" ref="V849">INDEX($K:$P,ROW(),MATCH(V$3,$K$2:$P$2,0))</f>
        <v>5</v>
      </c>
      <c r="W849" s="147" cm="1">
        <f t="array" ref="W849">INDEX($K:$P,ROW(),MATCH(W$3,$K$2:$P$2,0))</f>
        <v>5</v>
      </c>
      <c r="X849" s="147" cm="1">
        <f t="array" ref="X849">INDEX($K:$P,ROW(),MATCH(X$3,$K$2:$P$2,0))</f>
        <v>5</v>
      </c>
      <c r="Y849" s="147" cm="1">
        <f t="array" ref="Y849">INDEX($K:$P,ROW(),MATCH(Y$3,$K$2:$P$2,0))</f>
        <v>5</v>
      </c>
      <c r="Z849" s="147" cm="1">
        <f t="array" ref="Z849">INDEX($K:$P,ROW(),MATCH(Z$3,$K$2:$P$2,0))</f>
        <v>5</v>
      </c>
      <c r="AA849" s="147" cm="1">
        <f t="array" ref="AA849">INDEX($K:$P,ROW(),MATCH(AA$3,$K$2:$P$2,0))</f>
        <v>5</v>
      </c>
      <c r="AB849" s="147" cm="1">
        <f t="array" ref="AB849">INDEX($K:$P,ROW(),MATCH(AB$3,$K$2:$P$2,0))</f>
        <v>5</v>
      </c>
      <c r="AC849" s="147" cm="1">
        <f t="array" ref="AC849">INDEX($K:$P,ROW(),MATCH(AC$3,$K$2:$P$2,0))</f>
        <v>5</v>
      </c>
      <c r="AD849" s="147" cm="1">
        <f t="array" ref="AD849">INDEX($K:$P,ROW(),MATCH(AD$3,$K$2:$P$2,0))</f>
        <v>5</v>
      </c>
      <c r="AE849" s="147" cm="1">
        <f t="array" ref="AE849">INDEX($K:$P,ROW(),MATCH(AE$3,$K$2:$P$2,0))</f>
        <v>5</v>
      </c>
      <c r="AF849" s="147" cm="1">
        <f t="array" ref="AF849">INDEX($K:$P,ROW(),MATCH(AF$3,$K$2:$P$2,0))</f>
        <v>5</v>
      </c>
      <c r="AG849" s="147" cm="1">
        <f t="array" ref="AG849">INDEX($K:$P,ROW(),MATCH(AG$3,$K$2:$P$2,0))</f>
        <v>5</v>
      </c>
      <c r="AH849" s="147" cm="1">
        <f t="array" ref="AH849">INDEX($K:$P,ROW(),MATCH(AH$3,$K$2:$P$2,0))</f>
        <v>5</v>
      </c>
      <c r="AI849" s="147" cm="1">
        <f t="array" ref="AI849">INDEX($K:$P,ROW(),MATCH(AI$3,$K$2:$P$2,0))</f>
        <v>5</v>
      </c>
      <c r="AJ849" s="147" cm="1">
        <f t="array" ref="AJ849">INDEX($K:$P,ROW(),MATCH(AJ$3,$K$2:$P$2,0))</f>
        <v>5</v>
      </c>
      <c r="AK849" s="147" cm="1">
        <f t="array" ref="AK849">INDEX($K:$P,ROW(),MATCH(AK$3,$K$2:$P$2,0))</f>
        <v>5</v>
      </c>
      <c r="AL849" s="147" cm="1">
        <f t="array" ref="AL849">INDEX($K:$P,ROW(),MATCH(AL$3,$K$2:$P$2,0))</f>
        <v>5</v>
      </c>
      <c r="AM849" s="147" cm="1">
        <f t="array" ref="AM849">INDEX($K:$P,ROW(),MATCH(AM$3,$K$2:$P$2,0))</f>
        <v>5</v>
      </c>
      <c r="AN849" s="147" cm="1">
        <f t="array" ref="AN849">INDEX($K:$P,ROW(),MATCH(AN$3,$K$2:$P$2,0))</f>
        <v>5</v>
      </c>
      <c r="AO849" s="147" cm="1">
        <f t="array" ref="AO849">INDEX($K:$P,ROW(),MATCH(AO$3,$K$2:$P$2,0))</f>
        <v>5</v>
      </c>
      <c r="AP849" s="147" cm="1">
        <f t="array" ref="AP849">INDEX($K:$P,ROW(),MATCH(AP$3,$K$2:$P$2,0))</f>
        <v>5</v>
      </c>
      <c r="AQ849" s="147" cm="1">
        <f t="array" ref="AQ849">INDEX($K:$P,ROW(),MATCH(AQ$3,$K$2:$P$2,0))</f>
        <v>5</v>
      </c>
      <c r="AR849" s="147" cm="1">
        <f t="array" ref="AR849">INDEX($K:$P,ROW(),MATCH(AR$3,$K$2:$P$2,0))</f>
        <v>5</v>
      </c>
      <c r="AS849" s="147" cm="1">
        <f t="array" ref="AS849">INDEX($K:$P,ROW(),MATCH(AS$3,$K$2:$P$2,0))</f>
        <v>5</v>
      </c>
      <c r="AT849" s="147" cm="1">
        <f t="array" ref="AT849">INDEX($K:$P,ROW(),MATCH(AT$3,$K$2:$P$2,0))</f>
        <v>5</v>
      </c>
      <c r="AU849" s="147" cm="1">
        <f t="array" ref="AU849">INDEX($K:$P,ROW(),MATCH(AU$3,$K$2:$P$2,0))</f>
        <v>5</v>
      </c>
      <c r="AV849" s="147" cm="1">
        <f t="array" ref="AV849">INDEX($K:$P,ROW(),MATCH(AV$3,$K$2:$P$2,0))</f>
        <v>5</v>
      </c>
      <c r="AW849" s="147" cm="1">
        <f t="array" ref="AW849">INDEX($K:$P,ROW(),MATCH(AW$3,$K$2:$P$2,0))</f>
        <v>5</v>
      </c>
      <c r="AX849" s="147" cm="1">
        <f t="array" ref="AX849">INDEX($K:$P,ROW(),MATCH(AX$3,$K$2:$P$2,0))</f>
        <v>5</v>
      </c>
      <c r="AY849" s="147" cm="1">
        <f t="array" ref="AY849">INDEX($K:$P,ROW(),MATCH(AY$3,$K$2:$P$2,0))</f>
        <v>5</v>
      </c>
      <c r="AZ849" s="147" cm="1">
        <f t="array" ref="AZ849">INDEX($K:$P,ROW(),MATCH(AZ$3,$K$2:$P$2,0))</f>
        <v>5</v>
      </c>
      <c r="BA849" s="147" cm="1">
        <f t="array" ref="BA849">INDEX($K:$P,ROW(),MATCH(BA$3,$K$2:$P$2,0))</f>
        <v>5</v>
      </c>
      <c r="BB849" s="147" cm="1">
        <f t="array" ref="BB849">INDEX($K:$P,ROW(),MATCH(BB$3,$K$2:$P$2,0))</f>
        <v>5</v>
      </c>
      <c r="BC849" s="147" cm="1">
        <f t="array" ref="BC849">INDEX($K:$P,ROW(),MATCH(BC$3,$K$2:$P$2,0))</f>
        <v>5</v>
      </c>
      <c r="BD849" s="147" cm="1">
        <f t="array" ref="BD849">INDEX($K:$P,ROW(),MATCH(BD$3,$K$2:$P$2,0))</f>
        <v>5</v>
      </c>
      <c r="BE849" s="147" cm="1">
        <f t="array" ref="BE849">INDEX($K:$P,ROW(),MATCH(BE$3,$K$2:$P$2,0))</f>
        <v>5</v>
      </c>
      <c r="BF849" s="147" cm="1">
        <f t="array" ref="BF849">INDEX($K:$P,ROW(),MATCH(BF$3,$K$2:$P$2,0))</f>
        <v>5</v>
      </c>
      <c r="BG849" s="147" cm="1">
        <f t="array" ref="BG849">INDEX($K:$P,ROW(),MATCH(BG$3,$K$2:$P$2,0))</f>
        <v>5</v>
      </c>
      <c r="BH849" s="147" cm="1">
        <f t="array" ref="BH849">INDEX($K:$P,ROW(),MATCH(BH$3,$K$2:$P$2,0))</f>
        <v>5</v>
      </c>
      <c r="BI849" s="147" cm="1">
        <f t="array" ref="BI849">INDEX($K:$P,ROW(),MATCH(BI$3,$K$2:$P$2,0))</f>
        <v>5</v>
      </c>
      <c r="BJ849" s="147" cm="1">
        <f t="array" ref="BJ849">INDEX($K:$P,ROW(),MATCH(BJ$3,$K$2:$P$2,0))</f>
        <v>5</v>
      </c>
      <c r="BK849" s="147" cm="1">
        <f t="array" ref="BK849">INDEX($K:$P,ROW(),MATCH(BK$3,$K$2:$P$2,0))</f>
        <v>5</v>
      </c>
      <c r="BL849" s="147" cm="1">
        <f t="array" ref="BL849">INDEX($K:$P,ROW(),MATCH(BL$3,$K$2:$P$2,0))</f>
        <v>5</v>
      </c>
      <c r="BM849" s="147" cm="1">
        <f t="array" ref="BM849">INDEX($K:$P,ROW(),MATCH(BM$3,$K$2:$P$2,0))</f>
        <v>5</v>
      </c>
      <c r="BN849" s="147" cm="1">
        <f t="array" ref="BN849">INDEX($K:$P,ROW(),MATCH(BN$3,$K$2:$P$2,0))</f>
        <v>5</v>
      </c>
      <c r="BO849" s="147" cm="1">
        <f t="array" ref="BO849">INDEX($K:$P,ROW(),MATCH(BO$3,$K$2:$P$2,0))</f>
        <v>5</v>
      </c>
      <c r="BP849" s="147" cm="1">
        <f t="array" ref="BP849">INDEX($K:$P,ROW(),MATCH(BP$3,$K$2:$P$2,0))</f>
        <v>5</v>
      </c>
      <c r="BQ849" s="147" cm="1">
        <f t="array" ref="BQ849">INDEX($K:$P,ROW(),MATCH(BQ$3,$K$2:$P$2,0))</f>
        <v>5</v>
      </c>
      <c r="BR849" s="147" cm="1">
        <f t="array" ref="BR849">INDEX($K:$P,ROW(),MATCH(BR$3,$K$2:$P$2,0))</f>
        <v>5</v>
      </c>
      <c r="BS849" s="147" cm="1">
        <f t="array" ref="BS849">INDEX($K:$P,ROW(),MATCH(BS$3,$K$2:$P$2,0))</f>
        <v>5</v>
      </c>
      <c r="BT849" s="147" cm="1">
        <f t="array" ref="BT849">INDEX($K:$P,ROW(),MATCH(BT$3,$K$2:$P$2,0))</f>
        <v>5</v>
      </c>
      <c r="BU849" s="147" cm="1">
        <f t="array" ref="BU849">INDEX($K:$P,ROW(),MATCH(BU$3,$K$2:$P$2,0))</f>
        <v>5</v>
      </c>
      <c r="BV849" s="147" cm="1">
        <f t="array" ref="BV849">INDEX($K:$P,ROW(),MATCH(BV$3,$K$2:$P$2,0))</f>
        <v>5</v>
      </c>
      <c r="BW849" s="147" cm="1">
        <f t="array" ref="BW849">INDEX($K:$P,ROW(),MATCH(BW$3,$K$2:$P$2,0))</f>
        <v>5</v>
      </c>
      <c r="BX849" s="147" cm="1">
        <f t="array" ref="BX849">INDEX($K:$P,ROW(),MATCH(BX$3,$K$2:$P$2,0))</f>
        <v>5</v>
      </c>
      <c r="BY849" s="147" cm="1">
        <f t="array" ref="BY849">INDEX($K:$P,ROW(),MATCH(BY$3,$K$2:$P$2,0))</f>
        <v>5</v>
      </c>
      <c r="BZ849" s="147" cm="1">
        <f t="array" ref="BZ849">INDEX($K:$P,ROW(),MATCH(BZ$3,$K$2:$P$2,0))</f>
        <v>5</v>
      </c>
      <c r="CA849" s="147" cm="1">
        <f t="array" ref="CA849">INDEX($K:$P,ROW(),MATCH(CA$3,$K$2:$P$2,0))</f>
        <v>5</v>
      </c>
      <c r="CB849" s="147" cm="1">
        <f t="array" ref="CB849">INDEX($K:$P,ROW(),MATCH(CB$3,$K$2:$P$2,0))</f>
        <v>5</v>
      </c>
      <c r="CC849" s="147" cm="1">
        <f t="array" ref="CC849">INDEX($K:$P,ROW(),MATCH(CC$3,$K$2:$P$2,0))</f>
        <v>5</v>
      </c>
      <c r="CD849" s="147" cm="1">
        <f t="array" ref="CD849">INDEX($K:$P,ROW(),MATCH(CD$3,$K$2:$P$2,0))</f>
        <v>5</v>
      </c>
      <c r="CE849" s="147" cm="1">
        <f t="array" ref="CE849">INDEX($K:$P,ROW(),MATCH(CE$3,$K$2:$P$2,0))</f>
        <v>5</v>
      </c>
      <c r="CF849" s="147" cm="1">
        <f t="array" ref="CF849">INDEX($K:$P,ROW(),MATCH(CF$3,$K$2:$P$2,0))</f>
        <v>5</v>
      </c>
      <c r="CG849" s="147" cm="1">
        <f t="array" ref="CG849">INDEX($K:$P,ROW(),MATCH(CG$3,$K$2:$P$2,0))</f>
        <v>5</v>
      </c>
      <c r="CH849" s="147" cm="1">
        <f t="array" ref="CH849">INDEX($K:$P,ROW(),MATCH(CH$3,$K$2:$P$2,0))</f>
        <v>5</v>
      </c>
      <c r="CI849" s="147" cm="1">
        <f t="array" ref="CI849">INDEX($K:$P,ROW(),MATCH(CI$3,$K$2:$P$2,0))</f>
        <v>5</v>
      </c>
      <c r="CJ849" s="147" cm="1">
        <f t="array" ref="CJ849">INDEX($K:$P,ROW(),MATCH(CJ$3,$K$2:$P$2,0))</f>
        <v>5</v>
      </c>
      <c r="CK849" s="147" cm="1">
        <f t="array" ref="CK849">INDEX($K:$P,ROW(),MATCH(CK$3,$K$2:$P$2,0))</f>
        <v>5</v>
      </c>
      <c r="CL849" s="147" cm="1">
        <f t="array" ref="CL849">INDEX($K:$P,ROW(),MATCH(CL$3,$K$2:$P$2,0))</f>
        <v>5</v>
      </c>
      <c r="CN849" s="60"/>
      <c r="CO849" s="147" t="e" cm="1">
        <f t="array" ref="CO849">INDEX($K:$P,ROW(),MATCH(CO$3,$K$2:$P$2,0))</f>
        <v>#N/A</v>
      </c>
      <c r="CP849" s="147" t="e" cm="1">
        <f t="array" ref="CP849">INDEX($K:$P,ROW(),MATCH(CP$3,$K$2:$P$2,0))</f>
        <v>#N/A</v>
      </c>
      <c r="CQ849" s="147" t="e" cm="1">
        <f t="array" ref="CQ849">INDEX($K:$P,ROW(),MATCH(CQ$3,$K$2:$P$2,0))</f>
        <v>#N/A</v>
      </c>
      <c r="CR849" s="147" t="e" cm="1">
        <f t="array" ref="CR849">INDEX($K:$P,ROW(),MATCH(CR$3,$K$2:$P$2,0))</f>
        <v>#N/A</v>
      </c>
      <c r="CS849" s="147" t="e" cm="1">
        <f t="array" ref="CS849">INDEX($K:$P,ROW(),MATCH(CS$3,$K$2:$P$2,0))</f>
        <v>#N/A</v>
      </c>
      <c r="CT849" s="147" t="e" cm="1">
        <f t="array" ref="CT849">INDEX($K:$P,ROW(),MATCH(CT$3,$K$2:$P$2,0))</f>
        <v>#N/A</v>
      </c>
      <c r="CU849" s="147" t="e" cm="1">
        <f t="array" ref="CU849">INDEX($K:$P,ROW(),MATCH(CU$3,$K$2:$P$2,0))</f>
        <v>#N/A</v>
      </c>
      <c r="CV849" s="147" t="e" cm="1">
        <f t="array" ref="CV849">INDEX($K:$P,ROW(),MATCH(CV$3,$K$2:$P$2,0))</f>
        <v>#N/A</v>
      </c>
      <c r="CW849" s="147" t="e" cm="1">
        <f t="array" ref="CW849">INDEX($K:$P,ROW(),MATCH(CW$3,$K$2:$P$2,0))</f>
        <v>#N/A</v>
      </c>
      <c r="CX849" s="147" t="e" cm="1">
        <f t="array" ref="CX849">INDEX($K:$P,ROW(),MATCH(CX$3,$K$2:$P$2,0))</f>
        <v>#N/A</v>
      </c>
      <c r="CY849" s="147" t="e" cm="1">
        <f t="array" ref="CY849">INDEX($K:$P,ROW(),MATCH(CY$3,$K$2:$P$2,0))</f>
        <v>#N/A</v>
      </c>
      <c r="CZ849" s="147" t="e" cm="1">
        <f t="array" ref="CZ849">INDEX($K:$P,ROW(),MATCH(CZ$3,$K$2:$P$2,0))</f>
        <v>#N/A</v>
      </c>
      <c r="DA849" s="147" t="e" cm="1">
        <f t="array" ref="DA849">INDEX($K:$P,ROW(),MATCH(DA$3,$K$2:$P$2,0))</f>
        <v>#N/A</v>
      </c>
      <c r="DB849" s="147" t="e" cm="1">
        <f t="array" ref="DB849">INDEX($K:$P,ROW(),MATCH(DB$3,$K$2:$P$2,0))</f>
        <v>#N/A</v>
      </c>
      <c r="DC849" s="147" t="e" cm="1">
        <f t="array" ref="DC849">INDEX($K:$P,ROW(),MATCH(DC$3,$K$2:$P$2,0))</f>
        <v>#N/A</v>
      </c>
      <c r="DD849" s="147" t="e" cm="1">
        <f t="array" ref="DD849">INDEX($K:$P,ROW(),MATCH(DD$3,$K$2:$P$2,0))</f>
        <v>#N/A</v>
      </c>
      <c r="DE849" s="147" t="e" cm="1">
        <f t="array" ref="DE849">INDEX($K:$P,ROW(),MATCH(DE$3,$K$2:$P$2,0))</f>
        <v>#N/A</v>
      </c>
      <c r="DF849" s="147" t="e" cm="1">
        <f t="array" ref="DF849">INDEX($K:$P,ROW(),MATCH(DF$3,$K$2:$P$2,0))</f>
        <v>#N/A</v>
      </c>
      <c r="DG849" s="147" t="e" cm="1">
        <f t="array" ref="DG849">INDEX($K:$P,ROW(),MATCH(DG$3,$K$2:$P$2,0))</f>
        <v>#N/A</v>
      </c>
      <c r="DH849" s="147" t="e" cm="1">
        <f t="array" ref="DH849">INDEX($K:$P,ROW(),MATCH(DH$3,$K$2:$P$2,0))</f>
        <v>#N/A</v>
      </c>
      <c r="DI849" s="147" t="e" cm="1">
        <f t="array" ref="DI849">INDEX($K:$P,ROW(),MATCH(DI$3,$K$2:$P$2,0))</f>
        <v>#N/A</v>
      </c>
      <c r="DJ849" s="147" t="e" cm="1">
        <f t="array" ref="DJ849">INDEX($K:$P,ROW(),MATCH(DJ$3,$K$2:$P$2,0))</f>
        <v>#N/A</v>
      </c>
      <c r="DK849" s="147" t="e" cm="1">
        <f t="array" ref="DK849">INDEX($K:$P,ROW(),MATCH(DK$3,$K$2:$P$2,0))</f>
        <v>#N/A</v>
      </c>
      <c r="DL849" s="147" t="e" cm="1">
        <f t="array" ref="DL849">INDEX($K:$P,ROW(),MATCH(DL$3,$K$2:$P$2,0))</f>
        <v>#N/A</v>
      </c>
    </row>
    <row r="850" spans="1:116" x14ac:dyDescent="0.35">
      <c r="A850" s="27"/>
      <c r="B850" s="27"/>
      <c r="C850" s="27" t="s">
        <v>203</v>
      </c>
      <c r="D850" t="s">
        <v>804</v>
      </c>
      <c r="E850" s="8" t="str">
        <f t="shared" si="997"/>
        <v>850 SUBCAC-S</v>
      </c>
      <c r="F850" s="27"/>
      <c r="G850" s="95" t="str">
        <f>G852&amp;":"</f>
        <v>New user acquisition cost - (Primary label):</v>
      </c>
      <c r="H850" s="27"/>
      <c r="I850" s="78"/>
      <c r="J850" s="78"/>
      <c r="K850" s="118">
        <f ca="1">SUMIF($3:$3,K$2,850:850)</f>
        <v>-25000</v>
      </c>
      <c r="L850" s="118">
        <f ca="1">SUMIF($3:$3,L$2,850:850)</f>
        <v>0</v>
      </c>
      <c r="M850" s="118">
        <f ca="1">SUMIF($3:$3,M$2,850:850)</f>
        <v>0</v>
      </c>
      <c r="N850" s="118">
        <f ca="1">SUMIF($3:$3,N$2,850:850)</f>
        <v>0</v>
      </c>
      <c r="O850" s="118">
        <f ca="1">SUMIF($3:$3,O$2,850:850)</f>
        <v>0</v>
      </c>
      <c r="P850" s="118">
        <f ca="1">SUMIF($3:$3,P$2,850:850)</f>
        <v>0</v>
      </c>
      <c r="R850" s="33"/>
      <c r="S850" s="148" cm="1">
        <f t="array" aca="1" ref="S850" ca="1">-S849*INDIRECT(S842)</f>
        <v>-25000</v>
      </c>
      <c r="T850" s="148" cm="1">
        <f t="array" aca="1" ref="T850" ca="1">-T849*(INDIRECT(T842)-INDIRECT(S842))</f>
        <v>0</v>
      </c>
      <c r="U850" s="148" cm="1">
        <f t="array" aca="1" ref="U850" ca="1">-U849*(INDIRECT(U842)-INDIRECT(T842))</f>
        <v>0</v>
      </c>
      <c r="V850" s="148" cm="1">
        <f t="array" aca="1" ref="V850" ca="1">-V849*(INDIRECT(V842)-INDIRECT(U842))</f>
        <v>0</v>
      </c>
      <c r="W850" s="148" cm="1">
        <f t="array" aca="1" ref="W850" ca="1">-W849*(INDIRECT(W842)-INDIRECT(V842))</f>
        <v>0</v>
      </c>
      <c r="X850" s="148" cm="1">
        <f t="array" aca="1" ref="X850" ca="1">-X849*(INDIRECT(X842)-INDIRECT(W842))</f>
        <v>0</v>
      </c>
      <c r="Y850" s="148" cm="1">
        <f t="array" aca="1" ref="Y850" ca="1">-Y849*(INDIRECT(Y842)-INDIRECT(X842))</f>
        <v>0</v>
      </c>
      <c r="Z850" s="148" cm="1">
        <f t="array" aca="1" ref="Z850" ca="1">-Z849*(INDIRECT(Z842)-INDIRECT(Y842))</f>
        <v>0</v>
      </c>
      <c r="AA850" s="148" cm="1">
        <f t="array" aca="1" ref="AA850" ca="1">-AA849*(INDIRECT(AA842)-INDIRECT(Z842))</f>
        <v>0</v>
      </c>
      <c r="AB850" s="148" cm="1">
        <f t="array" aca="1" ref="AB850" ca="1">-AB849*(INDIRECT(AB842)-INDIRECT(AA842))</f>
        <v>0</v>
      </c>
      <c r="AC850" s="148" cm="1">
        <f t="array" aca="1" ref="AC850" ca="1">-AC849*(INDIRECT(AC842)-INDIRECT(AB842))</f>
        <v>0</v>
      </c>
      <c r="AD850" s="148" cm="1">
        <f t="array" aca="1" ref="AD850" ca="1">-AD849*(INDIRECT(AD842)-INDIRECT(AC842))</f>
        <v>0</v>
      </c>
      <c r="AE850" s="148" cm="1">
        <f t="array" aca="1" ref="AE850" ca="1">-AE849*(INDIRECT(AE842)-INDIRECT(AD842))</f>
        <v>0</v>
      </c>
      <c r="AF850" s="148" cm="1">
        <f t="array" aca="1" ref="AF850" ca="1">-AF849*(INDIRECT(AF842)-INDIRECT(AE842))</f>
        <v>0</v>
      </c>
      <c r="AG850" s="148" cm="1">
        <f t="array" aca="1" ref="AG850" ca="1">-AG849*(INDIRECT(AG842)-INDIRECT(AF842))</f>
        <v>0</v>
      </c>
      <c r="AH850" s="148" cm="1">
        <f t="array" aca="1" ref="AH850" ca="1">-AH849*(INDIRECT(AH842)-INDIRECT(AG842))</f>
        <v>0</v>
      </c>
      <c r="AI850" s="148" cm="1">
        <f t="array" aca="1" ref="AI850" ca="1">-AI849*(INDIRECT(AI842)-INDIRECT(AH842))</f>
        <v>0</v>
      </c>
      <c r="AJ850" s="148" cm="1">
        <f t="array" aca="1" ref="AJ850" ca="1">-AJ849*(INDIRECT(AJ842)-INDIRECT(AI842))</f>
        <v>0</v>
      </c>
      <c r="AK850" s="148" cm="1">
        <f t="array" aca="1" ref="AK850" ca="1">-AK849*(INDIRECT(AK842)-INDIRECT(AJ842))</f>
        <v>0</v>
      </c>
      <c r="AL850" s="148" cm="1">
        <f t="array" aca="1" ref="AL850" ca="1">-AL849*(INDIRECT(AL842)-INDIRECT(AK842))</f>
        <v>0</v>
      </c>
      <c r="AM850" s="148" cm="1">
        <f t="array" aca="1" ref="AM850" ca="1">-AM849*(INDIRECT(AM842)-INDIRECT(AL842))</f>
        <v>0</v>
      </c>
      <c r="AN850" s="148" cm="1">
        <f t="array" aca="1" ref="AN850" ca="1">-AN849*(INDIRECT(AN842)-INDIRECT(AM842))</f>
        <v>0</v>
      </c>
      <c r="AO850" s="148" cm="1">
        <f t="array" aca="1" ref="AO850" ca="1">-AO849*(INDIRECT(AO842)-INDIRECT(AN842))</f>
        <v>0</v>
      </c>
      <c r="AP850" s="148" cm="1">
        <f t="array" aca="1" ref="AP850" ca="1">-AP849*(INDIRECT(AP842)-INDIRECT(AO842))</f>
        <v>0</v>
      </c>
      <c r="AQ850" s="148" cm="1">
        <f t="array" aca="1" ref="AQ850" ca="1">-AQ849*(INDIRECT(AQ842)-INDIRECT(AP842))</f>
        <v>0</v>
      </c>
      <c r="AR850" s="148" cm="1">
        <f t="array" aca="1" ref="AR850" ca="1">-AR849*(INDIRECT(AR842)-INDIRECT(AQ842))</f>
        <v>0</v>
      </c>
      <c r="AS850" s="148" cm="1">
        <f t="array" aca="1" ref="AS850" ca="1">-AS849*(INDIRECT(AS842)-INDIRECT(AR842))</f>
        <v>0</v>
      </c>
      <c r="AT850" s="148" cm="1">
        <f t="array" aca="1" ref="AT850" ca="1">-AT849*(INDIRECT(AT842)-INDIRECT(AS842))</f>
        <v>0</v>
      </c>
      <c r="AU850" s="148" cm="1">
        <f t="array" aca="1" ref="AU850" ca="1">-AU849*(INDIRECT(AU842)-INDIRECT(AT842))</f>
        <v>0</v>
      </c>
      <c r="AV850" s="148" cm="1">
        <f t="array" aca="1" ref="AV850" ca="1">-AV849*(INDIRECT(AV842)-INDIRECT(AU842))</f>
        <v>0</v>
      </c>
      <c r="AW850" s="148" cm="1">
        <f t="array" aca="1" ref="AW850" ca="1">-AW849*(INDIRECT(AW842)-INDIRECT(AV842))</f>
        <v>0</v>
      </c>
      <c r="AX850" s="148" cm="1">
        <f t="array" aca="1" ref="AX850" ca="1">-AX849*(INDIRECT(AX842)-INDIRECT(AW842))</f>
        <v>0</v>
      </c>
      <c r="AY850" s="148" cm="1">
        <f t="array" aca="1" ref="AY850" ca="1">-AY849*(INDIRECT(AY842)-INDIRECT(AX842))</f>
        <v>0</v>
      </c>
      <c r="AZ850" s="148" cm="1">
        <f t="array" aca="1" ref="AZ850" ca="1">-AZ849*(INDIRECT(AZ842)-INDIRECT(AY842))</f>
        <v>0</v>
      </c>
      <c r="BA850" s="148" cm="1">
        <f t="array" aca="1" ref="BA850" ca="1">-BA849*(INDIRECT(BA842)-INDIRECT(AZ842))</f>
        <v>0</v>
      </c>
      <c r="BB850" s="148" cm="1">
        <f t="array" aca="1" ref="BB850" ca="1">-BB849*(INDIRECT(BB842)-INDIRECT(BA842))</f>
        <v>0</v>
      </c>
      <c r="BC850" s="148" cm="1">
        <f t="array" aca="1" ref="BC850" ca="1">-BC849*(INDIRECT(BC842)-INDIRECT(BB842))</f>
        <v>0</v>
      </c>
      <c r="BD850" s="148" cm="1">
        <f t="array" aca="1" ref="BD850" ca="1">-BD849*(INDIRECT(BD842)-INDIRECT(BC842))</f>
        <v>0</v>
      </c>
      <c r="BE850" s="148" cm="1">
        <f t="array" aca="1" ref="BE850" ca="1">-BE849*(INDIRECT(BE842)-INDIRECT(BD842))</f>
        <v>0</v>
      </c>
      <c r="BF850" s="148" cm="1">
        <f t="array" aca="1" ref="BF850" ca="1">-BF849*(INDIRECT(BF842)-INDIRECT(BE842))</f>
        <v>0</v>
      </c>
      <c r="BG850" s="148" cm="1">
        <f t="array" aca="1" ref="BG850" ca="1">-BG849*(INDIRECT(BG842)-INDIRECT(BF842))</f>
        <v>0</v>
      </c>
      <c r="BH850" s="148" cm="1">
        <f t="array" aca="1" ref="BH850" ca="1">-BH849*(INDIRECT(BH842)-INDIRECT(BG842))</f>
        <v>0</v>
      </c>
      <c r="BI850" s="148" cm="1">
        <f t="array" aca="1" ref="BI850" ca="1">-BI849*(INDIRECT(BI842)-INDIRECT(BH842))</f>
        <v>0</v>
      </c>
      <c r="BJ850" s="148" cm="1">
        <f t="array" aca="1" ref="BJ850" ca="1">-BJ849*(INDIRECT(BJ842)-INDIRECT(BI842))</f>
        <v>0</v>
      </c>
      <c r="BK850" s="148" cm="1">
        <f t="array" aca="1" ref="BK850" ca="1">-BK849*(INDIRECT(BK842)-INDIRECT(BJ842))</f>
        <v>0</v>
      </c>
      <c r="BL850" s="148" cm="1">
        <f t="array" aca="1" ref="BL850" ca="1">-BL849*(INDIRECT(BL842)-INDIRECT(BK842))</f>
        <v>0</v>
      </c>
      <c r="BM850" s="148" cm="1">
        <f t="array" aca="1" ref="BM850" ca="1">-BM849*(INDIRECT(BM842)-INDIRECT(BL842))</f>
        <v>0</v>
      </c>
      <c r="BN850" s="148" cm="1">
        <f t="array" aca="1" ref="BN850" ca="1">-BN849*(INDIRECT(BN842)-INDIRECT(BM842))</f>
        <v>0</v>
      </c>
      <c r="BO850" s="148" cm="1">
        <f t="array" aca="1" ref="BO850" ca="1">-BO849*(INDIRECT(BO842)-INDIRECT(BN842))</f>
        <v>0</v>
      </c>
      <c r="BP850" s="148" cm="1">
        <f t="array" aca="1" ref="BP850" ca="1">-BP849*(INDIRECT(BP842)-INDIRECT(BO842))</f>
        <v>0</v>
      </c>
      <c r="BQ850" s="148" cm="1">
        <f t="array" aca="1" ref="BQ850" ca="1">-BQ849*(INDIRECT(BQ842)-INDIRECT(BP842))</f>
        <v>0</v>
      </c>
      <c r="BR850" s="148" cm="1">
        <f t="array" aca="1" ref="BR850" ca="1">-BR849*(INDIRECT(BR842)-INDIRECT(BQ842))</f>
        <v>0</v>
      </c>
      <c r="BS850" s="148" cm="1">
        <f t="array" aca="1" ref="BS850" ca="1">-BS849*(INDIRECT(BS842)-INDIRECT(BR842))</f>
        <v>0</v>
      </c>
      <c r="BT850" s="148" cm="1">
        <f t="array" aca="1" ref="BT850" ca="1">-BT849*(INDIRECT(BT842)-INDIRECT(BS842))</f>
        <v>0</v>
      </c>
      <c r="BU850" s="148" cm="1">
        <f t="array" aca="1" ref="BU850" ca="1">-BU849*(INDIRECT(BU842)-INDIRECT(BT842))</f>
        <v>0</v>
      </c>
      <c r="BV850" s="148" cm="1">
        <f t="array" aca="1" ref="BV850" ca="1">-BV849*(INDIRECT(BV842)-INDIRECT(BU842))</f>
        <v>0</v>
      </c>
      <c r="BW850" s="148" cm="1">
        <f t="array" aca="1" ref="BW850" ca="1">-BW849*(INDIRECT(BW842)-INDIRECT(BV842))</f>
        <v>0</v>
      </c>
      <c r="BX850" s="148" cm="1">
        <f t="array" aca="1" ref="BX850" ca="1">-BX849*(INDIRECT(BX842)-INDIRECT(BW842))</f>
        <v>0</v>
      </c>
      <c r="BY850" s="148" cm="1">
        <f t="array" aca="1" ref="BY850" ca="1">-BY849*(INDIRECT(BY842)-INDIRECT(BX842))</f>
        <v>0</v>
      </c>
      <c r="BZ850" s="148" cm="1">
        <f t="array" aca="1" ref="BZ850" ca="1">-BZ849*(INDIRECT(BZ842)-INDIRECT(BY842))</f>
        <v>0</v>
      </c>
      <c r="CA850" s="148" cm="1">
        <f t="array" aca="1" ref="CA850" ca="1">-CA849*(INDIRECT(CA842)-INDIRECT(BZ842))</f>
        <v>0</v>
      </c>
      <c r="CB850" s="148" cm="1">
        <f t="array" aca="1" ref="CB850" ca="1">-CB849*(INDIRECT(CB842)-INDIRECT(CA842))</f>
        <v>0</v>
      </c>
      <c r="CC850" s="148" cm="1">
        <f t="array" aca="1" ref="CC850" ca="1">-CC849*(INDIRECT(CC842)-INDIRECT(CB842))</f>
        <v>0</v>
      </c>
      <c r="CD850" s="148" cm="1">
        <f t="array" aca="1" ref="CD850" ca="1">-CD849*(INDIRECT(CD842)-INDIRECT(CC842))</f>
        <v>0</v>
      </c>
      <c r="CE850" s="148" cm="1">
        <f t="array" aca="1" ref="CE850" ca="1">-CE849*(INDIRECT(CE842)-INDIRECT(CD842))</f>
        <v>0</v>
      </c>
      <c r="CF850" s="148" cm="1">
        <f t="array" aca="1" ref="CF850" ca="1">-CF849*(INDIRECT(CF842)-INDIRECT(CE842))</f>
        <v>0</v>
      </c>
      <c r="CG850" s="148" cm="1">
        <f t="array" aca="1" ref="CG850" ca="1">-CG849*(INDIRECT(CG842)-INDIRECT(CF842))</f>
        <v>0</v>
      </c>
      <c r="CH850" s="148" cm="1">
        <f t="array" aca="1" ref="CH850" ca="1">-CH849*(INDIRECT(CH842)-INDIRECT(CG842))</f>
        <v>0</v>
      </c>
      <c r="CI850" s="148" cm="1">
        <f t="array" aca="1" ref="CI850" ca="1">-CI849*(INDIRECT(CI842)-INDIRECT(CH842))</f>
        <v>0</v>
      </c>
      <c r="CJ850" s="148" cm="1">
        <f t="array" aca="1" ref="CJ850" ca="1">-CJ849*(INDIRECT(CJ842)-INDIRECT(CI842))</f>
        <v>0</v>
      </c>
      <c r="CK850" s="148" cm="1">
        <f t="array" aca="1" ref="CK850" ca="1">-CK849*(INDIRECT(CK842)-INDIRECT(CJ842))</f>
        <v>0</v>
      </c>
      <c r="CL850" s="148" cm="1">
        <f t="array" aca="1" ref="CL850" ca="1">-CL849*(INDIRECT(CL842)-INDIRECT(CK842))</f>
        <v>0</v>
      </c>
      <c r="CM850" s="148" t="e" cm="1">
        <f t="array" aca="1" ref="CM850" ca="1">-CM849*(INDIRECT(CM842)-INDIRECT(CL842))</f>
        <v>#REF!</v>
      </c>
      <c r="CN850" s="148" t="e" cm="1">
        <f t="array" aca="1" ref="CN850" ca="1">-CN849*(INDIRECT(CN842)-INDIRECT(CM842))</f>
        <v>#REF!</v>
      </c>
      <c r="CO850" s="148" t="e" cm="1">
        <f t="array" aca="1" ref="CO850" ca="1">-CO849*(INDIRECT(CO842)-INDIRECT(CN842))</f>
        <v>#N/A</v>
      </c>
      <c r="CP850" s="148" t="e" cm="1">
        <f t="array" aca="1" ref="CP850" ca="1">-CP849*(INDIRECT(CP842)-INDIRECT(CO842))</f>
        <v>#N/A</v>
      </c>
      <c r="CQ850" s="148" t="e" cm="1">
        <f t="array" aca="1" ref="CQ850" ca="1">-CQ849*(INDIRECT(CQ842)-INDIRECT(CP842))</f>
        <v>#N/A</v>
      </c>
      <c r="CR850" s="148" t="e" cm="1">
        <f t="array" aca="1" ref="CR850" ca="1">-CR849*(INDIRECT(CR842)-INDIRECT(CQ842))</f>
        <v>#N/A</v>
      </c>
      <c r="CS850" s="148" t="e" cm="1">
        <f t="array" aca="1" ref="CS850" ca="1">-CS849*(INDIRECT(CS842)-INDIRECT(CR842))</f>
        <v>#N/A</v>
      </c>
      <c r="CT850" s="148" t="e" cm="1">
        <f t="array" aca="1" ref="CT850" ca="1">-CT849*(INDIRECT(CT842)-INDIRECT(CS842))</f>
        <v>#N/A</v>
      </c>
      <c r="CU850" s="148" t="e" cm="1">
        <f t="array" aca="1" ref="CU850" ca="1">-CU849*(INDIRECT(CU842)-INDIRECT(CT842))</f>
        <v>#N/A</v>
      </c>
      <c r="CV850" s="148" t="e" cm="1">
        <f t="array" aca="1" ref="CV850" ca="1">-CV849*(INDIRECT(CV842)-INDIRECT(CU842))</f>
        <v>#N/A</v>
      </c>
      <c r="CW850" s="148" t="e" cm="1">
        <f t="array" aca="1" ref="CW850" ca="1">-CW849*(INDIRECT(CW842)-INDIRECT(CV842))</f>
        <v>#N/A</v>
      </c>
      <c r="CX850" s="148" t="e" cm="1">
        <f t="array" aca="1" ref="CX850" ca="1">-CX849*(INDIRECT(CX842)-INDIRECT(CW842))</f>
        <v>#N/A</v>
      </c>
      <c r="CY850" s="148" t="e" cm="1">
        <f t="array" aca="1" ref="CY850" ca="1">-CY849*(INDIRECT(CY842)-INDIRECT(CX842))</f>
        <v>#N/A</v>
      </c>
      <c r="CZ850" s="148" t="e" cm="1">
        <f t="array" aca="1" ref="CZ850" ca="1">-CZ849*(INDIRECT(CZ842)-INDIRECT(CY842))</f>
        <v>#N/A</v>
      </c>
      <c r="DA850" s="148" t="e" cm="1">
        <f t="array" aca="1" ref="DA850" ca="1">-DA849*(INDIRECT(DA842)-INDIRECT(CZ842))</f>
        <v>#N/A</v>
      </c>
      <c r="DB850" s="148" t="e" cm="1">
        <f t="array" aca="1" ref="DB850" ca="1">-DB849*(INDIRECT(DB842)-INDIRECT(DA842))</f>
        <v>#N/A</v>
      </c>
      <c r="DC850" s="148" t="e" cm="1">
        <f t="array" aca="1" ref="DC850" ca="1">-DC849*(INDIRECT(DC842)-INDIRECT(DB842))</f>
        <v>#N/A</v>
      </c>
      <c r="DD850" s="148" t="e" cm="1">
        <f t="array" aca="1" ref="DD850" ca="1">-DD849*(INDIRECT(DD842)-INDIRECT(DC842))</f>
        <v>#N/A</v>
      </c>
      <c r="DE850" s="148" t="e" cm="1">
        <f t="array" aca="1" ref="DE850" ca="1">-DE849*(INDIRECT(DE842)-INDIRECT(DD842))</f>
        <v>#N/A</v>
      </c>
      <c r="DF850" s="148" t="e" cm="1">
        <f t="array" aca="1" ref="DF850" ca="1">-DF849*(INDIRECT(DF842)-INDIRECT(DE842))</f>
        <v>#N/A</v>
      </c>
      <c r="DG850" s="148" t="e" cm="1">
        <f t="array" aca="1" ref="DG850" ca="1">-DG849*(INDIRECT(DG842)-INDIRECT(DF842))</f>
        <v>#N/A</v>
      </c>
      <c r="DH850" s="148" t="e" cm="1">
        <f t="array" aca="1" ref="DH850" ca="1">-DH849*(INDIRECT(DH842)-INDIRECT(DG842))</f>
        <v>#N/A</v>
      </c>
      <c r="DI850" s="148" t="e" cm="1">
        <f t="array" aca="1" ref="DI850" ca="1">-DI849*(INDIRECT(DI842)-INDIRECT(DH842))</f>
        <v>#N/A</v>
      </c>
      <c r="DJ850" s="148" t="e" cm="1">
        <f t="array" aca="1" ref="DJ850" ca="1">-DJ849*(INDIRECT(DJ842)-INDIRECT(DI842))</f>
        <v>#N/A</v>
      </c>
      <c r="DK850" s="148" t="e" cm="1">
        <f t="array" aca="1" ref="DK850" ca="1">-DK849*(INDIRECT(DK842)-INDIRECT(DJ842))</f>
        <v>#N/A</v>
      </c>
      <c r="DL850" s="148" t="e" cm="1">
        <f t="array" aca="1" ref="DL850" ca="1">-DL849*(INDIRECT(DL842)-INDIRECT(DK842))</f>
        <v>#N/A</v>
      </c>
    </row>
    <row r="851" spans="1:116" x14ac:dyDescent="0.35">
      <c r="B851" t="s">
        <v>244</v>
      </c>
      <c r="D851" t="s">
        <v>804</v>
      </c>
      <c r="E851" s="8" t="str">
        <f t="shared" si="997"/>
        <v>851 SUBCAC-S</v>
      </c>
      <c r="G851" s="145" t="str">
        <f>"$ cost/new "&amp;G858</f>
        <v>$ cost/new primary unit</v>
      </c>
      <c r="H851" s="12"/>
      <c r="I851" s="60"/>
      <c r="J851" s="60"/>
      <c r="R851" s="9"/>
      <c r="S851" s="149"/>
      <c r="T851" s="149"/>
      <c r="U851" s="149"/>
      <c r="V851" s="149"/>
      <c r="W851" s="149"/>
      <c r="X851" s="149"/>
      <c r="Y851" s="149"/>
      <c r="Z851" s="149"/>
      <c r="AA851" s="149"/>
      <c r="AB851" s="149"/>
      <c r="AC851" s="149"/>
      <c r="AD851" s="149"/>
      <c r="AE851" s="149"/>
      <c r="AF851" s="149"/>
      <c r="AG851" s="149"/>
      <c r="AH851" s="149"/>
      <c r="AI851" s="149"/>
      <c r="AJ851" s="149"/>
      <c r="AK851" s="149"/>
      <c r="AL851" s="149"/>
      <c r="AM851" s="149"/>
      <c r="AN851" s="149"/>
      <c r="AO851" s="149"/>
      <c r="AP851" s="149"/>
      <c r="AQ851" s="149"/>
      <c r="AR851" s="149"/>
      <c r="AS851" s="149"/>
      <c r="AT851" s="149"/>
      <c r="AU851" s="149"/>
      <c r="AV851" s="149"/>
      <c r="AW851" s="149"/>
      <c r="AX851" s="149"/>
      <c r="AY851" s="149"/>
      <c r="AZ851" s="149"/>
      <c r="BA851" s="149"/>
      <c r="BB851" s="149"/>
      <c r="BC851" s="149"/>
      <c r="BD851" s="149"/>
      <c r="BE851" s="149"/>
      <c r="BF851" s="149"/>
      <c r="BG851" s="149"/>
      <c r="BH851" s="149"/>
      <c r="BI851" s="149"/>
      <c r="BJ851" s="149"/>
      <c r="BK851" s="149"/>
      <c r="BL851" s="149"/>
      <c r="BM851" s="149"/>
      <c r="BN851" s="149"/>
      <c r="BO851" s="149"/>
      <c r="BP851" s="149"/>
      <c r="BQ851" s="149"/>
      <c r="BR851" s="149"/>
      <c r="BS851" s="149"/>
      <c r="BT851" s="149"/>
      <c r="BU851" s="149"/>
      <c r="BV851" s="149"/>
      <c r="BW851" s="149"/>
      <c r="BX851" s="149"/>
      <c r="BY851" s="149"/>
      <c r="BZ851" s="149"/>
      <c r="CA851" s="149"/>
      <c r="CB851" s="149"/>
      <c r="CC851" s="149"/>
      <c r="CD851" s="149"/>
      <c r="CE851" s="149"/>
      <c r="CF851" s="149"/>
      <c r="CG851" s="149"/>
      <c r="CH851" s="149"/>
      <c r="CI851" s="149"/>
      <c r="CJ851" s="149"/>
      <c r="CK851" s="149"/>
      <c r="CL851" s="149"/>
      <c r="CN851" s="60"/>
      <c r="CO851" s="149"/>
      <c r="CP851" s="149"/>
      <c r="CQ851" s="149"/>
      <c r="CR851" s="149"/>
      <c r="CS851" s="149"/>
      <c r="CT851" s="149"/>
      <c r="CU851" s="149"/>
      <c r="CV851" s="149"/>
      <c r="CW851" s="149"/>
      <c r="CX851" s="149"/>
      <c r="CY851" s="149"/>
      <c r="CZ851" s="149"/>
      <c r="DA851" s="149"/>
      <c r="DB851" s="149"/>
      <c r="DC851" s="149"/>
      <c r="DD851" s="149"/>
      <c r="DE851" s="149"/>
      <c r="DF851" s="149"/>
      <c r="DG851" s="149"/>
      <c r="DH851" s="149"/>
      <c r="DI851" s="149"/>
      <c r="DJ851" s="149"/>
      <c r="DK851" s="149"/>
      <c r="DL851" s="149"/>
    </row>
    <row r="852" spans="1:116" x14ac:dyDescent="0.35">
      <c r="D852" t="s">
        <v>804</v>
      </c>
      <c r="E852" s="8" t="str">
        <f t="shared" si="997"/>
        <v>852 SUBCAC-S</v>
      </c>
      <c r="G852" s="126" t="str">
        <f>SUBSTITUTE(G849,":","")&amp;" - "&amp;G857</f>
        <v>New user acquisition cost - (Primary label)</v>
      </c>
      <c r="H852" s="12"/>
      <c r="I852" s="60"/>
      <c r="J852" s="60"/>
      <c r="K852" s="33">
        <f ca="1">SUMIF($3:$3,K$2,852:852)</f>
        <v>95000</v>
      </c>
      <c r="L852" s="33">
        <f ca="1">SUMIF($3:$3,L$2,852:852)</f>
        <v>120000</v>
      </c>
      <c r="M852" s="33">
        <f ca="1">SUMIF($3:$3,M$2,852:852)</f>
        <v>120000</v>
      </c>
      <c r="N852" s="33">
        <f ca="1">SUMIF($3:$3,N$2,852:852)</f>
        <v>120000</v>
      </c>
      <c r="O852" s="33">
        <f ca="1">SUMIF($3:$3,O$2,852:852)</f>
        <v>120000</v>
      </c>
      <c r="P852" s="33">
        <f ca="1">SUMIF($3:$3,P$2,852:852)</f>
        <v>120000</v>
      </c>
      <c r="R852" s="33"/>
      <c r="S852" s="77" cm="1">
        <f t="array" aca="1" ref="S852" ca="1">INDIRECT(S841)+S850</f>
        <v>-15000</v>
      </c>
      <c r="T852" s="77" cm="1">
        <f t="array" aca="1" ref="T852" ca="1">INDIRECT(T841)+T850</f>
        <v>10000</v>
      </c>
      <c r="U852" s="77" cm="1">
        <f t="array" aca="1" ref="U852" ca="1">INDIRECT(U841)+U850</f>
        <v>10000</v>
      </c>
      <c r="V852" s="77" cm="1">
        <f t="array" aca="1" ref="V852" ca="1">INDIRECT(V841)+V850</f>
        <v>10000</v>
      </c>
      <c r="W852" s="77" cm="1">
        <f t="array" aca="1" ref="W852" ca="1">INDIRECT(W841)+W850</f>
        <v>10000</v>
      </c>
      <c r="X852" s="77" cm="1">
        <f t="array" aca="1" ref="X852" ca="1">INDIRECT(X841)+X850</f>
        <v>10000</v>
      </c>
      <c r="Y852" s="77" cm="1">
        <f t="array" aca="1" ref="Y852" ca="1">INDIRECT(Y841)+Y850</f>
        <v>10000</v>
      </c>
      <c r="Z852" s="77" cm="1">
        <f t="array" aca="1" ref="Z852" ca="1">INDIRECT(Z841)+Z850</f>
        <v>10000</v>
      </c>
      <c r="AA852" s="77" cm="1">
        <f t="array" aca="1" ref="AA852" ca="1">INDIRECT(AA841)+AA850</f>
        <v>10000</v>
      </c>
      <c r="AB852" s="77" cm="1">
        <f t="array" aca="1" ref="AB852" ca="1">INDIRECT(AB841)+AB850</f>
        <v>10000</v>
      </c>
      <c r="AC852" s="77" cm="1">
        <f t="array" aca="1" ref="AC852" ca="1">INDIRECT(AC841)+AC850</f>
        <v>10000</v>
      </c>
      <c r="AD852" s="77" cm="1">
        <f t="array" aca="1" ref="AD852" ca="1">INDIRECT(AD841)+AD850</f>
        <v>10000</v>
      </c>
      <c r="AE852" s="77" cm="1">
        <f t="array" aca="1" ref="AE852" ca="1">INDIRECT(AE841)+AE850</f>
        <v>10000</v>
      </c>
      <c r="AF852" s="77" cm="1">
        <f t="array" aca="1" ref="AF852" ca="1">INDIRECT(AF841)+AF850</f>
        <v>10000</v>
      </c>
      <c r="AG852" s="77" cm="1">
        <f t="array" aca="1" ref="AG852" ca="1">INDIRECT(AG841)+AG850</f>
        <v>10000</v>
      </c>
      <c r="AH852" s="77" cm="1">
        <f t="array" aca="1" ref="AH852" ca="1">INDIRECT(AH841)+AH850</f>
        <v>10000</v>
      </c>
      <c r="AI852" s="77" cm="1">
        <f t="array" aca="1" ref="AI852" ca="1">INDIRECT(AI841)+AI850</f>
        <v>10000</v>
      </c>
      <c r="AJ852" s="77" cm="1">
        <f t="array" aca="1" ref="AJ852" ca="1">INDIRECT(AJ841)+AJ850</f>
        <v>10000</v>
      </c>
      <c r="AK852" s="77" cm="1">
        <f t="array" aca="1" ref="AK852" ca="1">INDIRECT(AK841)+AK850</f>
        <v>10000</v>
      </c>
      <c r="AL852" s="77" cm="1">
        <f t="array" aca="1" ref="AL852" ca="1">INDIRECT(AL841)+AL850</f>
        <v>10000</v>
      </c>
      <c r="AM852" s="77" cm="1">
        <f t="array" aca="1" ref="AM852" ca="1">INDIRECT(AM841)+AM850</f>
        <v>10000</v>
      </c>
      <c r="AN852" s="77" cm="1">
        <f t="array" aca="1" ref="AN852" ca="1">INDIRECT(AN841)+AN850</f>
        <v>10000</v>
      </c>
      <c r="AO852" s="77" cm="1">
        <f t="array" aca="1" ref="AO852" ca="1">INDIRECT(AO841)+AO850</f>
        <v>10000</v>
      </c>
      <c r="AP852" s="77" cm="1">
        <f t="array" aca="1" ref="AP852" ca="1">INDIRECT(AP841)+AP850</f>
        <v>10000</v>
      </c>
      <c r="AQ852" s="77" cm="1">
        <f t="array" aca="1" ref="AQ852" ca="1">INDIRECT(AQ841)+AQ850</f>
        <v>10000</v>
      </c>
      <c r="AR852" s="77" cm="1">
        <f t="array" aca="1" ref="AR852" ca="1">INDIRECT(AR841)+AR850</f>
        <v>10000</v>
      </c>
      <c r="AS852" s="77" cm="1">
        <f t="array" aca="1" ref="AS852" ca="1">INDIRECT(AS841)+AS850</f>
        <v>10000</v>
      </c>
      <c r="AT852" s="77" cm="1">
        <f t="array" aca="1" ref="AT852" ca="1">INDIRECT(AT841)+AT850</f>
        <v>10000</v>
      </c>
      <c r="AU852" s="77" cm="1">
        <f t="array" aca="1" ref="AU852" ca="1">INDIRECT(AU841)+AU850</f>
        <v>10000</v>
      </c>
      <c r="AV852" s="77" cm="1">
        <f t="array" aca="1" ref="AV852" ca="1">INDIRECT(AV841)+AV850</f>
        <v>10000</v>
      </c>
      <c r="AW852" s="77" cm="1">
        <f t="array" aca="1" ref="AW852" ca="1">INDIRECT(AW841)+AW850</f>
        <v>10000</v>
      </c>
      <c r="AX852" s="77" cm="1">
        <f t="array" aca="1" ref="AX852" ca="1">INDIRECT(AX841)+AX850</f>
        <v>10000</v>
      </c>
      <c r="AY852" s="77" cm="1">
        <f t="array" aca="1" ref="AY852" ca="1">INDIRECT(AY841)+AY850</f>
        <v>10000</v>
      </c>
      <c r="AZ852" s="77" cm="1">
        <f t="array" aca="1" ref="AZ852" ca="1">INDIRECT(AZ841)+AZ850</f>
        <v>10000</v>
      </c>
      <c r="BA852" s="77" cm="1">
        <f t="array" aca="1" ref="BA852" ca="1">INDIRECT(BA841)+BA850</f>
        <v>10000</v>
      </c>
      <c r="BB852" s="77" cm="1">
        <f t="array" aca="1" ref="BB852" ca="1">INDIRECT(BB841)+BB850</f>
        <v>10000</v>
      </c>
      <c r="BC852" s="77" cm="1">
        <f t="array" aca="1" ref="BC852" ca="1">INDIRECT(BC841)+BC850</f>
        <v>10000</v>
      </c>
      <c r="BD852" s="77" cm="1">
        <f t="array" aca="1" ref="BD852" ca="1">INDIRECT(BD841)+BD850</f>
        <v>10000</v>
      </c>
      <c r="BE852" s="77" cm="1">
        <f t="array" aca="1" ref="BE852" ca="1">INDIRECT(BE841)+BE850</f>
        <v>10000</v>
      </c>
      <c r="BF852" s="77" cm="1">
        <f t="array" aca="1" ref="BF852" ca="1">INDIRECT(BF841)+BF850</f>
        <v>10000</v>
      </c>
      <c r="BG852" s="77" cm="1">
        <f t="array" aca="1" ref="BG852" ca="1">INDIRECT(BG841)+BG850</f>
        <v>10000</v>
      </c>
      <c r="BH852" s="77" cm="1">
        <f t="array" aca="1" ref="BH852" ca="1">INDIRECT(BH841)+BH850</f>
        <v>10000</v>
      </c>
      <c r="BI852" s="77" cm="1">
        <f t="array" aca="1" ref="BI852" ca="1">INDIRECT(BI841)+BI850</f>
        <v>10000</v>
      </c>
      <c r="BJ852" s="77" cm="1">
        <f t="array" aca="1" ref="BJ852" ca="1">INDIRECT(BJ841)+BJ850</f>
        <v>10000</v>
      </c>
      <c r="BK852" s="77" cm="1">
        <f t="array" aca="1" ref="BK852" ca="1">INDIRECT(BK841)+BK850</f>
        <v>10000</v>
      </c>
      <c r="BL852" s="77" cm="1">
        <f t="array" aca="1" ref="BL852" ca="1">INDIRECT(BL841)+BL850</f>
        <v>10000</v>
      </c>
      <c r="BM852" s="77" cm="1">
        <f t="array" aca="1" ref="BM852" ca="1">INDIRECT(BM841)+BM850</f>
        <v>10000</v>
      </c>
      <c r="BN852" s="77" cm="1">
        <f t="array" aca="1" ref="BN852" ca="1">INDIRECT(BN841)+BN850</f>
        <v>10000</v>
      </c>
      <c r="BO852" s="77" cm="1">
        <f t="array" aca="1" ref="BO852" ca="1">INDIRECT(BO841)+BO850</f>
        <v>10000</v>
      </c>
      <c r="BP852" s="77" cm="1">
        <f t="array" aca="1" ref="BP852" ca="1">INDIRECT(BP841)+BP850</f>
        <v>10000</v>
      </c>
      <c r="BQ852" s="77" cm="1">
        <f t="array" aca="1" ref="BQ852" ca="1">INDIRECT(BQ841)+BQ850</f>
        <v>10000</v>
      </c>
      <c r="BR852" s="77" cm="1">
        <f t="array" aca="1" ref="BR852" ca="1">INDIRECT(BR841)+BR850</f>
        <v>10000</v>
      </c>
      <c r="BS852" s="77" cm="1">
        <f t="array" aca="1" ref="BS852" ca="1">INDIRECT(BS841)+BS850</f>
        <v>10000</v>
      </c>
      <c r="BT852" s="77" cm="1">
        <f t="array" aca="1" ref="BT852" ca="1">INDIRECT(BT841)+BT850</f>
        <v>10000</v>
      </c>
      <c r="BU852" s="77" cm="1">
        <f t="array" aca="1" ref="BU852" ca="1">INDIRECT(BU841)+BU850</f>
        <v>10000</v>
      </c>
      <c r="BV852" s="77" cm="1">
        <f t="array" aca="1" ref="BV852" ca="1">INDIRECT(BV841)+BV850</f>
        <v>10000</v>
      </c>
      <c r="BW852" s="77" cm="1">
        <f t="array" aca="1" ref="BW852" ca="1">INDIRECT(BW841)+BW850</f>
        <v>10000</v>
      </c>
      <c r="BX852" s="77" cm="1">
        <f t="array" aca="1" ref="BX852" ca="1">INDIRECT(BX841)+BX850</f>
        <v>10000</v>
      </c>
      <c r="BY852" s="77" cm="1">
        <f t="array" aca="1" ref="BY852" ca="1">INDIRECT(BY841)+BY850</f>
        <v>10000</v>
      </c>
      <c r="BZ852" s="77" cm="1">
        <f t="array" aca="1" ref="BZ852" ca="1">INDIRECT(BZ841)+BZ850</f>
        <v>10000</v>
      </c>
      <c r="CA852" s="77" cm="1">
        <f t="array" aca="1" ref="CA852" ca="1">INDIRECT(CA841)+CA850</f>
        <v>10000</v>
      </c>
      <c r="CB852" s="77" cm="1">
        <f t="array" aca="1" ref="CB852" ca="1">INDIRECT(CB841)+CB850</f>
        <v>10000</v>
      </c>
      <c r="CC852" s="77" cm="1">
        <f t="array" aca="1" ref="CC852" ca="1">INDIRECT(CC841)+CC850</f>
        <v>10000</v>
      </c>
      <c r="CD852" s="77" cm="1">
        <f t="array" aca="1" ref="CD852" ca="1">INDIRECT(CD841)+CD850</f>
        <v>10000</v>
      </c>
      <c r="CE852" s="77" cm="1">
        <f t="array" aca="1" ref="CE852" ca="1">INDIRECT(CE841)+CE850</f>
        <v>10000</v>
      </c>
      <c r="CF852" s="77" cm="1">
        <f t="array" aca="1" ref="CF852" ca="1">INDIRECT(CF841)+CF850</f>
        <v>10000</v>
      </c>
      <c r="CG852" s="77" cm="1">
        <f t="array" aca="1" ref="CG852" ca="1">INDIRECT(CG841)+CG850</f>
        <v>10000</v>
      </c>
      <c r="CH852" s="77" cm="1">
        <f t="array" aca="1" ref="CH852" ca="1">INDIRECT(CH841)+CH850</f>
        <v>10000</v>
      </c>
      <c r="CI852" s="77" cm="1">
        <f t="array" aca="1" ref="CI852" ca="1">INDIRECT(CI841)+CI850</f>
        <v>10000</v>
      </c>
      <c r="CJ852" s="77" cm="1">
        <f t="array" aca="1" ref="CJ852" ca="1">INDIRECT(CJ841)+CJ850</f>
        <v>10000</v>
      </c>
      <c r="CK852" s="77" cm="1">
        <f t="array" aca="1" ref="CK852" ca="1">INDIRECT(CK841)+CK850</f>
        <v>10000</v>
      </c>
      <c r="CL852" s="77" cm="1">
        <f t="array" aca="1" ref="CL852" ca="1">INDIRECT(CL841)+CL850</f>
        <v>10000</v>
      </c>
      <c r="CN852" s="60"/>
      <c r="CO852" s="77" t="e" cm="1">
        <f t="array" aca="1" ref="CO852" ca="1">INDIRECT(CO841)+CO850</f>
        <v>#N/A</v>
      </c>
      <c r="CP852" s="77" t="e" cm="1">
        <f t="array" aca="1" ref="CP852" ca="1">INDIRECT(CP841)+CP850</f>
        <v>#N/A</v>
      </c>
      <c r="CQ852" s="77" t="e" cm="1">
        <f t="array" aca="1" ref="CQ852" ca="1">INDIRECT(CQ841)+CQ850</f>
        <v>#N/A</v>
      </c>
      <c r="CR852" s="77" t="e" cm="1">
        <f t="array" aca="1" ref="CR852" ca="1">INDIRECT(CR841)+CR850</f>
        <v>#N/A</v>
      </c>
      <c r="CS852" s="77" t="e" cm="1">
        <f t="array" aca="1" ref="CS852" ca="1">INDIRECT(CS841)+CS850</f>
        <v>#N/A</v>
      </c>
      <c r="CT852" s="77" t="e" cm="1">
        <f t="array" aca="1" ref="CT852" ca="1">INDIRECT(CT841)+CT850</f>
        <v>#N/A</v>
      </c>
      <c r="CU852" s="77" t="e" cm="1">
        <f t="array" aca="1" ref="CU852" ca="1">INDIRECT(CU841)+CU850</f>
        <v>#N/A</v>
      </c>
      <c r="CV852" s="77" t="e" cm="1">
        <f t="array" aca="1" ref="CV852" ca="1">INDIRECT(CV841)+CV850</f>
        <v>#N/A</v>
      </c>
      <c r="CW852" s="77" t="e" cm="1">
        <f t="array" aca="1" ref="CW852" ca="1">INDIRECT(CW841)+CW850</f>
        <v>#N/A</v>
      </c>
      <c r="CX852" s="77" t="e" cm="1">
        <f t="array" aca="1" ref="CX852" ca="1">INDIRECT(CX841)+CX850</f>
        <v>#N/A</v>
      </c>
      <c r="CY852" s="77" t="e" cm="1">
        <f t="array" aca="1" ref="CY852" ca="1">INDIRECT(CY841)+CY850</f>
        <v>#N/A</v>
      </c>
      <c r="CZ852" s="77" t="e" cm="1">
        <f t="array" aca="1" ref="CZ852" ca="1">INDIRECT(CZ841)+CZ850</f>
        <v>#N/A</v>
      </c>
      <c r="DA852" s="77" t="e" cm="1">
        <f t="array" aca="1" ref="DA852" ca="1">INDIRECT(DA841)+DA850</f>
        <v>#N/A</v>
      </c>
      <c r="DB852" s="77" t="e" cm="1">
        <f t="array" aca="1" ref="DB852" ca="1">INDIRECT(DB841)+DB850</f>
        <v>#N/A</v>
      </c>
      <c r="DC852" s="77" t="e" cm="1">
        <f t="array" aca="1" ref="DC852" ca="1">INDIRECT(DC841)+DC850</f>
        <v>#N/A</v>
      </c>
      <c r="DD852" s="77" t="e" cm="1">
        <f t="array" aca="1" ref="DD852" ca="1">INDIRECT(DD841)+DD850</f>
        <v>#N/A</v>
      </c>
      <c r="DE852" s="77" t="e" cm="1">
        <f t="array" aca="1" ref="DE852" ca="1">INDIRECT(DE841)+DE850</f>
        <v>#N/A</v>
      </c>
      <c r="DF852" s="77" t="e" cm="1">
        <f t="array" aca="1" ref="DF852" ca="1">INDIRECT(DF841)+DF850</f>
        <v>#N/A</v>
      </c>
      <c r="DG852" s="77" t="e" cm="1">
        <f t="array" aca="1" ref="DG852" ca="1">INDIRECT(DG841)+DG850</f>
        <v>#N/A</v>
      </c>
      <c r="DH852" s="77" t="e" cm="1">
        <f t="array" aca="1" ref="DH852" ca="1">INDIRECT(DH841)+DH850</f>
        <v>#N/A</v>
      </c>
      <c r="DI852" s="77" t="e" cm="1">
        <f t="array" aca="1" ref="DI852" ca="1">INDIRECT(DI841)+DI850</f>
        <v>#N/A</v>
      </c>
      <c r="DJ852" s="77" t="e" cm="1">
        <f t="array" aca="1" ref="DJ852" ca="1">INDIRECT(DJ841)+DJ850</f>
        <v>#N/A</v>
      </c>
      <c r="DK852" s="77" t="e" cm="1">
        <f t="array" aca="1" ref="DK852" ca="1">INDIRECT(DK841)+DK850</f>
        <v>#N/A</v>
      </c>
      <c r="DL852" s="77" t="e" cm="1">
        <f t="array" aca="1" ref="DL852" ca="1">INDIRECT(DL841)+DL850</f>
        <v>#N/A</v>
      </c>
    </row>
    <row r="853" spans="1:116" x14ac:dyDescent="0.35">
      <c r="D853" t="s">
        <v>804</v>
      </c>
      <c r="E853" s="8" t="str">
        <f t="shared" si="997"/>
        <v>853 SUBCAC-S</v>
      </c>
      <c r="G853" s="13"/>
      <c r="H853" s="12"/>
      <c r="I853" s="60"/>
      <c r="J853" s="60"/>
      <c r="K853" s="20">
        <f ca="1">AVERAGEIF($3:$3,K$2,853:853)</f>
        <v>0.79166666666666663</v>
      </c>
      <c r="L853" s="20">
        <f ca="1">AVERAGEIF($3:$3,L$2,853:853)</f>
        <v>1</v>
      </c>
      <c r="M853" s="20">
        <f ca="1">AVERAGEIF($3:$3,M$2,853:853)</f>
        <v>1</v>
      </c>
      <c r="N853" s="20">
        <f ca="1">AVERAGEIF($3:$3,N$2,853:853)</f>
        <v>1</v>
      </c>
      <c r="O853" s="20">
        <f ca="1">AVERAGEIF($3:$3,O$2,853:853)</f>
        <v>1</v>
      </c>
      <c r="P853" s="20">
        <f ca="1">AVERAGEIF($3:$3,P$2,853:853)</f>
        <v>1</v>
      </c>
      <c r="R853" s="20"/>
      <c r="S853" s="150" cm="1">
        <f t="array" aca="1" ref="S853" ca="1">S852/INDIRECT(S841)</f>
        <v>-1.5</v>
      </c>
      <c r="T853" s="150" cm="1">
        <f t="array" aca="1" ref="T853" ca="1">T852/INDIRECT(T841)</f>
        <v>1</v>
      </c>
      <c r="U853" s="150" cm="1">
        <f t="array" aca="1" ref="U853" ca="1">U852/INDIRECT(U841)</f>
        <v>1</v>
      </c>
      <c r="V853" s="150" cm="1">
        <f t="array" aca="1" ref="V853" ca="1">V852/INDIRECT(V841)</f>
        <v>1</v>
      </c>
      <c r="W853" s="150" cm="1">
        <f t="array" aca="1" ref="W853" ca="1">W852/INDIRECT(W841)</f>
        <v>1</v>
      </c>
      <c r="X853" s="150" cm="1">
        <f t="array" aca="1" ref="X853" ca="1">X852/INDIRECT(X841)</f>
        <v>1</v>
      </c>
      <c r="Y853" s="150" cm="1">
        <f t="array" aca="1" ref="Y853" ca="1">Y852/INDIRECT(Y841)</f>
        <v>1</v>
      </c>
      <c r="Z853" s="150" cm="1">
        <f t="array" aca="1" ref="Z853" ca="1">Z852/INDIRECT(Z841)</f>
        <v>1</v>
      </c>
      <c r="AA853" s="150" cm="1">
        <f t="array" aca="1" ref="AA853" ca="1">AA852/INDIRECT(AA841)</f>
        <v>1</v>
      </c>
      <c r="AB853" s="150" cm="1">
        <f t="array" aca="1" ref="AB853" ca="1">AB852/INDIRECT(AB841)</f>
        <v>1</v>
      </c>
      <c r="AC853" s="150" cm="1">
        <f t="array" aca="1" ref="AC853" ca="1">AC852/INDIRECT(AC841)</f>
        <v>1</v>
      </c>
      <c r="AD853" s="150" cm="1">
        <f t="array" aca="1" ref="AD853" ca="1">AD852/INDIRECT(AD841)</f>
        <v>1</v>
      </c>
      <c r="AE853" s="150" cm="1">
        <f t="array" aca="1" ref="AE853" ca="1">AE852/INDIRECT(AE841)</f>
        <v>1</v>
      </c>
      <c r="AF853" s="150" cm="1">
        <f t="array" aca="1" ref="AF853" ca="1">AF852/INDIRECT(AF841)</f>
        <v>1</v>
      </c>
      <c r="AG853" s="150" cm="1">
        <f t="array" aca="1" ref="AG853" ca="1">AG852/INDIRECT(AG841)</f>
        <v>1</v>
      </c>
      <c r="AH853" s="150" cm="1">
        <f t="array" aca="1" ref="AH853" ca="1">AH852/INDIRECT(AH841)</f>
        <v>1</v>
      </c>
      <c r="AI853" s="150" cm="1">
        <f t="array" aca="1" ref="AI853" ca="1">AI852/INDIRECT(AI841)</f>
        <v>1</v>
      </c>
      <c r="AJ853" s="150" cm="1">
        <f t="array" aca="1" ref="AJ853" ca="1">AJ852/INDIRECT(AJ841)</f>
        <v>1</v>
      </c>
      <c r="AK853" s="150" cm="1">
        <f t="array" aca="1" ref="AK853" ca="1">AK852/INDIRECT(AK841)</f>
        <v>1</v>
      </c>
      <c r="AL853" s="150" cm="1">
        <f t="array" aca="1" ref="AL853" ca="1">AL852/INDIRECT(AL841)</f>
        <v>1</v>
      </c>
      <c r="AM853" s="150" cm="1">
        <f t="array" aca="1" ref="AM853" ca="1">AM852/INDIRECT(AM841)</f>
        <v>1</v>
      </c>
      <c r="AN853" s="150" cm="1">
        <f t="array" aca="1" ref="AN853" ca="1">AN852/INDIRECT(AN841)</f>
        <v>1</v>
      </c>
      <c r="AO853" s="150" cm="1">
        <f t="array" aca="1" ref="AO853" ca="1">AO852/INDIRECT(AO841)</f>
        <v>1</v>
      </c>
      <c r="AP853" s="150" cm="1">
        <f t="array" aca="1" ref="AP853" ca="1">AP852/INDIRECT(AP841)</f>
        <v>1</v>
      </c>
      <c r="AQ853" s="150" cm="1">
        <f t="array" aca="1" ref="AQ853" ca="1">AQ852/INDIRECT(AQ841)</f>
        <v>1</v>
      </c>
      <c r="AR853" s="150" cm="1">
        <f t="array" aca="1" ref="AR853" ca="1">AR852/INDIRECT(AR841)</f>
        <v>1</v>
      </c>
      <c r="AS853" s="150" cm="1">
        <f t="array" aca="1" ref="AS853" ca="1">AS852/INDIRECT(AS841)</f>
        <v>1</v>
      </c>
      <c r="AT853" s="150" cm="1">
        <f t="array" aca="1" ref="AT853" ca="1">AT852/INDIRECT(AT841)</f>
        <v>1</v>
      </c>
      <c r="AU853" s="150" cm="1">
        <f t="array" aca="1" ref="AU853" ca="1">AU852/INDIRECT(AU841)</f>
        <v>1</v>
      </c>
      <c r="AV853" s="150" cm="1">
        <f t="array" aca="1" ref="AV853" ca="1">AV852/INDIRECT(AV841)</f>
        <v>1</v>
      </c>
      <c r="AW853" s="150" cm="1">
        <f t="array" aca="1" ref="AW853" ca="1">AW852/INDIRECT(AW841)</f>
        <v>1</v>
      </c>
      <c r="AX853" s="150" cm="1">
        <f t="array" aca="1" ref="AX853" ca="1">AX852/INDIRECT(AX841)</f>
        <v>1</v>
      </c>
      <c r="AY853" s="150" cm="1">
        <f t="array" aca="1" ref="AY853" ca="1">AY852/INDIRECT(AY841)</f>
        <v>1</v>
      </c>
      <c r="AZ853" s="150" cm="1">
        <f t="array" aca="1" ref="AZ853" ca="1">AZ852/INDIRECT(AZ841)</f>
        <v>1</v>
      </c>
      <c r="BA853" s="150" cm="1">
        <f t="array" aca="1" ref="BA853" ca="1">BA852/INDIRECT(BA841)</f>
        <v>1</v>
      </c>
      <c r="BB853" s="150" cm="1">
        <f t="array" aca="1" ref="BB853" ca="1">BB852/INDIRECT(BB841)</f>
        <v>1</v>
      </c>
      <c r="BC853" s="150" cm="1">
        <f t="array" aca="1" ref="BC853" ca="1">BC852/INDIRECT(BC841)</f>
        <v>1</v>
      </c>
      <c r="BD853" s="150" cm="1">
        <f t="array" aca="1" ref="BD853" ca="1">BD852/INDIRECT(BD841)</f>
        <v>1</v>
      </c>
      <c r="BE853" s="150" cm="1">
        <f t="array" aca="1" ref="BE853" ca="1">BE852/INDIRECT(BE841)</f>
        <v>1</v>
      </c>
      <c r="BF853" s="150" cm="1">
        <f t="array" aca="1" ref="BF853" ca="1">BF852/INDIRECT(BF841)</f>
        <v>1</v>
      </c>
      <c r="BG853" s="150" cm="1">
        <f t="array" aca="1" ref="BG853" ca="1">BG852/INDIRECT(BG841)</f>
        <v>1</v>
      </c>
      <c r="BH853" s="150" cm="1">
        <f t="array" aca="1" ref="BH853" ca="1">BH852/INDIRECT(BH841)</f>
        <v>1</v>
      </c>
      <c r="BI853" s="150" cm="1">
        <f t="array" aca="1" ref="BI853" ca="1">BI852/INDIRECT(BI841)</f>
        <v>1</v>
      </c>
      <c r="BJ853" s="150" cm="1">
        <f t="array" aca="1" ref="BJ853" ca="1">BJ852/INDIRECT(BJ841)</f>
        <v>1</v>
      </c>
      <c r="BK853" s="150" cm="1">
        <f t="array" aca="1" ref="BK853" ca="1">BK852/INDIRECT(BK841)</f>
        <v>1</v>
      </c>
      <c r="BL853" s="150" cm="1">
        <f t="array" aca="1" ref="BL853" ca="1">BL852/INDIRECT(BL841)</f>
        <v>1</v>
      </c>
      <c r="BM853" s="150" cm="1">
        <f t="array" aca="1" ref="BM853" ca="1">BM852/INDIRECT(BM841)</f>
        <v>1</v>
      </c>
      <c r="BN853" s="150" cm="1">
        <f t="array" aca="1" ref="BN853" ca="1">BN852/INDIRECT(BN841)</f>
        <v>1</v>
      </c>
      <c r="BO853" s="150" cm="1">
        <f t="array" aca="1" ref="BO853" ca="1">BO852/INDIRECT(BO841)</f>
        <v>1</v>
      </c>
      <c r="BP853" s="150" cm="1">
        <f t="array" aca="1" ref="BP853" ca="1">BP852/INDIRECT(BP841)</f>
        <v>1</v>
      </c>
      <c r="BQ853" s="150" cm="1">
        <f t="array" aca="1" ref="BQ853" ca="1">BQ852/INDIRECT(BQ841)</f>
        <v>1</v>
      </c>
      <c r="BR853" s="150" cm="1">
        <f t="array" aca="1" ref="BR853" ca="1">BR852/INDIRECT(BR841)</f>
        <v>1</v>
      </c>
      <c r="BS853" s="150" cm="1">
        <f t="array" aca="1" ref="BS853" ca="1">BS852/INDIRECT(BS841)</f>
        <v>1</v>
      </c>
      <c r="BT853" s="150" cm="1">
        <f t="array" aca="1" ref="BT853" ca="1">BT852/INDIRECT(BT841)</f>
        <v>1</v>
      </c>
      <c r="BU853" s="150" cm="1">
        <f t="array" aca="1" ref="BU853" ca="1">BU852/INDIRECT(BU841)</f>
        <v>1</v>
      </c>
      <c r="BV853" s="150" cm="1">
        <f t="array" aca="1" ref="BV853" ca="1">BV852/INDIRECT(BV841)</f>
        <v>1</v>
      </c>
      <c r="BW853" s="150" cm="1">
        <f t="array" aca="1" ref="BW853" ca="1">BW852/INDIRECT(BW841)</f>
        <v>1</v>
      </c>
      <c r="BX853" s="150" cm="1">
        <f t="array" aca="1" ref="BX853" ca="1">BX852/INDIRECT(BX841)</f>
        <v>1</v>
      </c>
      <c r="BY853" s="150" cm="1">
        <f t="array" aca="1" ref="BY853" ca="1">BY852/INDIRECT(BY841)</f>
        <v>1</v>
      </c>
      <c r="BZ853" s="150" cm="1">
        <f t="array" aca="1" ref="BZ853" ca="1">BZ852/INDIRECT(BZ841)</f>
        <v>1</v>
      </c>
      <c r="CA853" s="150" cm="1">
        <f t="array" aca="1" ref="CA853" ca="1">CA852/INDIRECT(CA841)</f>
        <v>1</v>
      </c>
      <c r="CB853" s="150" cm="1">
        <f t="array" aca="1" ref="CB853" ca="1">CB852/INDIRECT(CB841)</f>
        <v>1</v>
      </c>
      <c r="CC853" s="150" cm="1">
        <f t="array" aca="1" ref="CC853" ca="1">CC852/INDIRECT(CC841)</f>
        <v>1</v>
      </c>
      <c r="CD853" s="150" cm="1">
        <f t="array" aca="1" ref="CD853" ca="1">CD852/INDIRECT(CD841)</f>
        <v>1</v>
      </c>
      <c r="CE853" s="150" cm="1">
        <f t="array" aca="1" ref="CE853" ca="1">CE852/INDIRECT(CE841)</f>
        <v>1</v>
      </c>
      <c r="CF853" s="150" cm="1">
        <f t="array" aca="1" ref="CF853" ca="1">CF852/INDIRECT(CF841)</f>
        <v>1</v>
      </c>
      <c r="CG853" s="150" cm="1">
        <f t="array" aca="1" ref="CG853" ca="1">CG852/INDIRECT(CG841)</f>
        <v>1</v>
      </c>
      <c r="CH853" s="150" cm="1">
        <f t="array" aca="1" ref="CH853" ca="1">CH852/INDIRECT(CH841)</f>
        <v>1</v>
      </c>
      <c r="CI853" s="150" cm="1">
        <f t="array" aca="1" ref="CI853" ca="1">CI852/INDIRECT(CI841)</f>
        <v>1</v>
      </c>
      <c r="CJ853" s="150" cm="1">
        <f t="array" aca="1" ref="CJ853" ca="1">CJ852/INDIRECT(CJ841)</f>
        <v>1</v>
      </c>
      <c r="CK853" s="150" cm="1">
        <f t="array" aca="1" ref="CK853" ca="1">CK852/INDIRECT(CK841)</f>
        <v>1</v>
      </c>
      <c r="CL853" s="150" cm="1">
        <f t="array" aca="1" ref="CL853" ca="1">CL852/INDIRECT(CL841)</f>
        <v>1</v>
      </c>
      <c r="CN853" s="60"/>
      <c r="CO853" s="150" t="e" cm="1">
        <f t="array" aca="1" ref="CO853" ca="1">CO852/INDIRECT(CO841)</f>
        <v>#N/A</v>
      </c>
      <c r="CP853" s="150" t="e" cm="1">
        <f t="array" aca="1" ref="CP853" ca="1">CP852/INDIRECT(CP841)</f>
        <v>#N/A</v>
      </c>
      <c r="CQ853" s="150" t="e" cm="1">
        <f t="array" aca="1" ref="CQ853" ca="1">CQ852/INDIRECT(CQ841)</f>
        <v>#N/A</v>
      </c>
      <c r="CR853" s="150" t="e" cm="1">
        <f t="array" aca="1" ref="CR853" ca="1">CR852/INDIRECT(CR841)</f>
        <v>#N/A</v>
      </c>
      <c r="CS853" s="150" t="e" cm="1">
        <f t="array" aca="1" ref="CS853" ca="1">CS852/INDIRECT(CS841)</f>
        <v>#N/A</v>
      </c>
      <c r="CT853" s="150" t="e" cm="1">
        <f t="array" aca="1" ref="CT853" ca="1">CT852/INDIRECT(CT841)</f>
        <v>#N/A</v>
      </c>
      <c r="CU853" s="150" t="e" cm="1">
        <f t="array" aca="1" ref="CU853" ca="1">CU852/INDIRECT(CU841)</f>
        <v>#N/A</v>
      </c>
      <c r="CV853" s="150" t="e" cm="1">
        <f t="array" aca="1" ref="CV853" ca="1">CV852/INDIRECT(CV841)</f>
        <v>#N/A</v>
      </c>
      <c r="CW853" s="150" t="e" cm="1">
        <f t="array" aca="1" ref="CW853" ca="1">CW852/INDIRECT(CW841)</f>
        <v>#N/A</v>
      </c>
      <c r="CX853" s="150" t="e" cm="1">
        <f t="array" aca="1" ref="CX853" ca="1">CX852/INDIRECT(CX841)</f>
        <v>#N/A</v>
      </c>
      <c r="CY853" s="150" t="e" cm="1">
        <f t="array" aca="1" ref="CY853" ca="1">CY852/INDIRECT(CY841)</f>
        <v>#N/A</v>
      </c>
      <c r="CZ853" s="150" t="e" cm="1">
        <f t="array" aca="1" ref="CZ853" ca="1">CZ852/INDIRECT(CZ841)</f>
        <v>#N/A</v>
      </c>
      <c r="DA853" s="150" t="e" cm="1">
        <f t="array" aca="1" ref="DA853" ca="1">DA852/INDIRECT(DA841)</f>
        <v>#N/A</v>
      </c>
      <c r="DB853" s="150" t="e" cm="1">
        <f t="array" aca="1" ref="DB853" ca="1">DB852/INDIRECT(DB841)</f>
        <v>#N/A</v>
      </c>
      <c r="DC853" s="150" t="e" cm="1">
        <f t="array" aca="1" ref="DC853" ca="1">DC852/INDIRECT(DC841)</f>
        <v>#N/A</v>
      </c>
      <c r="DD853" s="150" t="e" cm="1">
        <f t="array" aca="1" ref="DD853" ca="1">DD852/INDIRECT(DD841)</f>
        <v>#N/A</v>
      </c>
      <c r="DE853" s="150" t="e" cm="1">
        <f t="array" aca="1" ref="DE853" ca="1">DE852/INDIRECT(DE841)</f>
        <v>#N/A</v>
      </c>
      <c r="DF853" s="150" t="e" cm="1">
        <f t="array" aca="1" ref="DF853" ca="1">DF852/INDIRECT(DF841)</f>
        <v>#N/A</v>
      </c>
      <c r="DG853" s="150" t="e" cm="1">
        <f t="array" aca="1" ref="DG853" ca="1">DG852/INDIRECT(DG841)</f>
        <v>#N/A</v>
      </c>
      <c r="DH853" s="150" t="e" cm="1">
        <f t="array" aca="1" ref="DH853" ca="1">DH852/INDIRECT(DH841)</f>
        <v>#N/A</v>
      </c>
      <c r="DI853" s="150" t="e" cm="1">
        <f t="array" aca="1" ref="DI853" ca="1">DI852/INDIRECT(DI841)</f>
        <v>#N/A</v>
      </c>
      <c r="DJ853" s="150" t="e" cm="1">
        <f t="array" aca="1" ref="DJ853" ca="1">DJ852/INDIRECT(DJ841)</f>
        <v>#N/A</v>
      </c>
      <c r="DK853" s="150" t="e" cm="1">
        <f t="array" aca="1" ref="DK853" ca="1">DK852/INDIRECT(DK841)</f>
        <v>#N/A</v>
      </c>
      <c r="DL853" s="150" t="e" cm="1">
        <f t="array" aca="1" ref="DL853" ca="1">DL852/INDIRECT(DL841)</f>
        <v>#N/A</v>
      </c>
    </row>
    <row r="854" spans="1:116" x14ac:dyDescent="0.35">
      <c r="D854" t="s">
        <v>804</v>
      </c>
      <c r="E854" s="8" t="str">
        <f t="shared" si="997"/>
        <v>854 SUBCAC-S</v>
      </c>
      <c r="G854" s="126" t="s">
        <v>68</v>
      </c>
      <c r="H854" s="12"/>
      <c r="I854" s="60"/>
      <c r="J854" s="60"/>
      <c r="S854" s="72"/>
      <c r="T854" s="72"/>
      <c r="U854" s="72"/>
      <c r="V854" s="72"/>
      <c r="W854" s="72"/>
      <c r="X854" s="72"/>
      <c r="Y854" s="72"/>
      <c r="Z854" s="72"/>
      <c r="AA854" s="72"/>
      <c r="AB854" s="72"/>
      <c r="AC854" s="72"/>
      <c r="AD854" s="72"/>
      <c r="AE854" s="72"/>
      <c r="AF854" s="72"/>
      <c r="AG854" s="72"/>
      <c r="AH854" s="72"/>
      <c r="AI854" s="72"/>
      <c r="AJ854" s="72"/>
      <c r="AK854" s="72"/>
      <c r="AL854" s="72"/>
      <c r="AM854" s="72"/>
      <c r="AN854" s="72"/>
      <c r="AO854" s="72"/>
      <c r="AP854" s="72"/>
      <c r="AQ854" s="72"/>
      <c r="AR854" s="72"/>
      <c r="AS854" s="72"/>
      <c r="AT854" s="72"/>
      <c r="AU854" s="72"/>
      <c r="AV854" s="72"/>
      <c r="AW854" s="72"/>
      <c r="AX854" s="72"/>
      <c r="AY854" s="72"/>
      <c r="AZ854" s="72"/>
      <c r="BA854" s="72"/>
      <c r="BB854" s="72"/>
      <c r="BC854" s="72"/>
      <c r="BD854" s="72"/>
      <c r="BE854" s="72"/>
      <c r="BF854" s="72"/>
      <c r="BG854" s="72"/>
      <c r="BH854" s="72"/>
      <c r="BI854" s="72"/>
      <c r="BJ854" s="72"/>
      <c r="BK854" s="72"/>
      <c r="BL854" s="72"/>
      <c r="BM854" s="72"/>
      <c r="BN854" s="72"/>
      <c r="BO854" s="72"/>
      <c r="BP854" s="72"/>
      <c r="BQ854" s="72"/>
      <c r="BR854" s="72"/>
      <c r="BS854" s="72"/>
      <c r="BT854" s="72"/>
      <c r="BU854" s="72"/>
      <c r="BV854" s="72"/>
      <c r="BW854" s="72"/>
      <c r="BX854" s="72"/>
      <c r="BY854" s="72"/>
      <c r="BZ854" s="72"/>
      <c r="CA854" s="72"/>
      <c r="CB854" s="72"/>
      <c r="CC854" s="72"/>
      <c r="CD854" s="72"/>
      <c r="CE854" s="72"/>
      <c r="CF854" s="72"/>
      <c r="CG854" s="72"/>
      <c r="CH854" s="72"/>
      <c r="CI854" s="72"/>
      <c r="CJ854" s="72"/>
      <c r="CK854" s="72"/>
      <c r="CL854" s="72"/>
      <c r="CN854" s="60"/>
      <c r="CO854" s="72"/>
      <c r="CP854" s="72"/>
      <c r="CQ854" s="72"/>
      <c r="CR854" s="72"/>
      <c r="CS854" s="72"/>
      <c r="CT854" s="72"/>
      <c r="CU854" s="72"/>
      <c r="CV854" s="72"/>
      <c r="CW854" s="72"/>
      <c r="CX854" s="72"/>
      <c r="CY854" s="72"/>
      <c r="CZ854" s="72"/>
      <c r="DA854" s="72"/>
      <c r="DB854" s="72"/>
      <c r="DC854" s="72"/>
      <c r="DD854" s="72"/>
      <c r="DE854" s="72"/>
      <c r="DF854" s="72"/>
      <c r="DG854" s="72"/>
      <c r="DH854" s="72"/>
      <c r="DI854" s="72"/>
      <c r="DJ854" s="72"/>
      <c r="DK854" s="72"/>
      <c r="DL854" s="72"/>
    </row>
    <row r="855" spans="1:116" x14ac:dyDescent="0.35">
      <c r="B855" t="s">
        <v>332</v>
      </c>
      <c r="D855" t="s">
        <v>804</v>
      </c>
      <c r="E855" s="8" t="str">
        <f>ROW()&amp;" "&amp;D855</f>
        <v>855 SUBCAC-S</v>
      </c>
      <c r="G855" s="145" t="s">
        <v>69</v>
      </c>
      <c r="H855" s="12"/>
      <c r="I855" s="60"/>
      <c r="J855" s="60"/>
      <c r="S855" s="72"/>
      <c r="T855" s="72"/>
      <c r="U855" s="72"/>
      <c r="V855" s="72"/>
      <c r="W855" s="72"/>
      <c r="X855" s="72"/>
      <c r="Y855" s="72"/>
      <c r="Z855" s="72"/>
      <c r="AA855" s="72"/>
      <c r="AB855" s="72"/>
      <c r="AC855" s="72"/>
      <c r="AD855" s="72"/>
      <c r="AE855" s="72"/>
      <c r="AF855" s="72"/>
      <c r="AG855" s="72"/>
      <c r="AH855" s="72"/>
      <c r="AI855" s="72"/>
      <c r="AJ855" s="72"/>
      <c r="AK855" s="72"/>
      <c r="AL855" s="72"/>
      <c r="AM855" s="72"/>
      <c r="AN855" s="72"/>
      <c r="AO855" s="72"/>
      <c r="AP855" s="72"/>
      <c r="AQ855" s="72"/>
      <c r="AR855" s="72"/>
      <c r="AS855" s="72"/>
      <c r="AT855" s="72"/>
      <c r="AU855" s="72"/>
      <c r="AV855" s="72"/>
      <c r="AW855" s="72"/>
      <c r="AX855" s="72"/>
      <c r="AY855" s="72"/>
      <c r="AZ855" s="72"/>
      <c r="BA855" s="72"/>
      <c r="BB855" s="72"/>
      <c r="BC855" s="72"/>
      <c r="BD855" s="72"/>
      <c r="BE855" s="72"/>
      <c r="BF855" s="72"/>
      <c r="BG855" s="72"/>
      <c r="BH855" s="72"/>
      <c r="BI855" s="72"/>
      <c r="BJ855" s="72"/>
      <c r="BK855" s="72"/>
      <c r="BL855" s="72"/>
      <c r="BM855" s="72"/>
      <c r="BN855" s="72"/>
      <c r="BO855" s="72"/>
      <c r="BP855" s="72"/>
      <c r="BQ855" s="72"/>
      <c r="BR855" s="72"/>
      <c r="BS855" s="72"/>
      <c r="BT855" s="72"/>
      <c r="BU855" s="72"/>
      <c r="BV855" s="72"/>
      <c r="BW855" s="72"/>
      <c r="BX855" s="72"/>
      <c r="BY855" s="72"/>
      <c r="BZ855" s="72"/>
      <c r="CA855" s="72"/>
      <c r="CB855" s="72"/>
      <c r="CC855" s="72"/>
      <c r="CD855" s="72"/>
      <c r="CE855" s="72"/>
      <c r="CF855" s="72"/>
      <c r="CG855" s="72"/>
      <c r="CH855" s="72"/>
      <c r="CI855" s="72"/>
      <c r="CJ855" s="72"/>
      <c r="CK855" s="72"/>
      <c r="CL855" s="72"/>
      <c r="CN855" s="60"/>
      <c r="CO855" s="72"/>
      <c r="CP855" s="72"/>
      <c r="CQ855" s="72"/>
      <c r="CR855" s="72"/>
      <c r="CS855" s="72"/>
      <c r="CT855" s="72"/>
      <c r="CU855" s="72"/>
      <c r="CV855" s="72"/>
      <c r="CW855" s="72"/>
      <c r="CX855" s="72"/>
      <c r="CY855" s="72"/>
      <c r="CZ855" s="72"/>
      <c r="DA855" s="72"/>
      <c r="DB855" s="72"/>
      <c r="DC855" s="72"/>
      <c r="DD855" s="72"/>
      <c r="DE855" s="72"/>
      <c r="DF855" s="72"/>
      <c r="DG855" s="72"/>
      <c r="DH855" s="72"/>
      <c r="DI855" s="72"/>
      <c r="DJ855" s="72"/>
      <c r="DK855" s="72"/>
      <c r="DL855" s="72"/>
    </row>
    <row r="856" spans="1:116" x14ac:dyDescent="0.35">
      <c r="B856" t="s">
        <v>332</v>
      </c>
      <c r="D856" t="s">
        <v>804</v>
      </c>
      <c r="E856" s="8" t="str">
        <f>ROW()&amp;" "&amp;D856</f>
        <v>856 SUBCAC-S</v>
      </c>
      <c r="G856" s="13"/>
      <c r="H856" s="12"/>
      <c r="I856" s="60"/>
      <c r="J856" s="60"/>
      <c r="S856" s="72"/>
      <c r="T856" s="72"/>
      <c r="U856" s="72"/>
      <c r="V856" s="72"/>
      <c r="W856" s="72"/>
      <c r="X856" s="72"/>
      <c r="Y856" s="72"/>
      <c r="Z856" s="72"/>
      <c r="AA856" s="72"/>
      <c r="AB856" s="72"/>
      <c r="AC856" s="72"/>
      <c r="AD856" s="72"/>
      <c r="AE856" s="72"/>
      <c r="AF856" s="72"/>
      <c r="AG856" s="72"/>
      <c r="AH856" s="72"/>
      <c r="AI856" s="72"/>
      <c r="AJ856" s="72"/>
      <c r="AK856" s="72"/>
      <c r="AL856" s="72"/>
      <c r="AM856" s="72"/>
      <c r="AN856" s="72"/>
      <c r="AO856" s="72"/>
      <c r="AP856" s="72"/>
      <c r="AQ856" s="72"/>
      <c r="AR856" s="72"/>
      <c r="AS856" s="72"/>
      <c r="AT856" s="72"/>
      <c r="AU856" s="72"/>
      <c r="AV856" s="72"/>
      <c r="AW856" s="72"/>
      <c r="AX856" s="72"/>
      <c r="AY856" s="72"/>
      <c r="AZ856" s="72"/>
      <c r="BA856" s="72"/>
      <c r="BB856" s="72"/>
      <c r="BC856" s="72"/>
      <c r="BD856" s="72"/>
      <c r="BE856" s="72"/>
      <c r="BF856" s="72"/>
      <c r="BG856" s="72"/>
      <c r="BH856" s="72"/>
      <c r="BI856" s="72"/>
      <c r="BJ856" s="72"/>
      <c r="BK856" s="72"/>
      <c r="BL856" s="72"/>
      <c r="BM856" s="72"/>
      <c r="BN856" s="72"/>
      <c r="BO856" s="72"/>
      <c r="BP856" s="72"/>
      <c r="BQ856" s="72"/>
      <c r="BR856" s="72"/>
      <c r="BS856" s="72"/>
      <c r="BT856" s="72"/>
      <c r="BU856" s="72"/>
      <c r="BV856" s="72"/>
      <c r="BW856" s="72"/>
      <c r="BX856" s="72"/>
      <c r="BY856" s="72"/>
      <c r="BZ856" s="72"/>
      <c r="CA856" s="72"/>
      <c r="CB856" s="72"/>
      <c r="CC856" s="72"/>
      <c r="CD856" s="72"/>
      <c r="CE856" s="72"/>
      <c r="CF856" s="72"/>
      <c r="CG856" s="72"/>
      <c r="CH856" s="72"/>
      <c r="CI856" s="72"/>
      <c r="CJ856" s="72"/>
      <c r="CK856" s="72"/>
      <c r="CL856" s="72"/>
      <c r="CN856" s="60"/>
      <c r="CO856" s="72"/>
      <c r="CP856" s="72"/>
      <c r="CQ856" s="72"/>
      <c r="CR856" s="72"/>
      <c r="CS856" s="72"/>
      <c r="CT856" s="72"/>
      <c r="CU856" s="72"/>
      <c r="CV856" s="72"/>
      <c r="CW856" s="72"/>
      <c r="CX856" s="72"/>
      <c r="CY856" s="72"/>
      <c r="CZ856" s="72"/>
      <c r="DA856" s="72"/>
      <c r="DB856" s="72"/>
      <c r="DC856" s="72"/>
      <c r="DD856" s="72"/>
      <c r="DE856" s="72"/>
      <c r="DF856" s="72"/>
      <c r="DG856" s="72"/>
      <c r="DH856" s="72"/>
      <c r="DI856" s="72"/>
      <c r="DJ856" s="72"/>
      <c r="DK856" s="72"/>
      <c r="DL856" s="72"/>
    </row>
    <row r="857" spans="1:116" x14ac:dyDescent="0.35">
      <c r="B857" t="s">
        <v>332</v>
      </c>
      <c r="D857" t="s">
        <v>804</v>
      </c>
      <c r="E857" s="8" t="str">
        <f>ROW()&amp;" "&amp;D857</f>
        <v>857 SUBCAC-S</v>
      </c>
      <c r="G857" s="8" t="str">
        <f>G841</f>
        <v>(Primary label)</v>
      </c>
      <c r="K857" s="53"/>
      <c r="L857" s="53"/>
      <c r="M857" s="53"/>
      <c r="N857" s="53"/>
      <c r="O857" s="53"/>
      <c r="P857" s="53"/>
      <c r="R857" s="24"/>
      <c r="S857" s="215" t="str">
        <f t="shared" ref="S857:CD857" si="998">S841</f>
        <v>S$16</v>
      </c>
      <c r="T857" s="215" t="str">
        <f t="shared" si="998"/>
        <v>T$16</v>
      </c>
      <c r="U857" s="215" t="str">
        <f t="shared" si="998"/>
        <v>U$16</v>
      </c>
      <c r="V857" s="215" t="str">
        <f t="shared" si="998"/>
        <v>V$16</v>
      </c>
      <c r="W857" s="215" t="str">
        <f t="shared" si="998"/>
        <v>W$16</v>
      </c>
      <c r="X857" s="215" t="str">
        <f t="shared" si="998"/>
        <v>X$16</v>
      </c>
      <c r="Y857" s="215" t="str">
        <f t="shared" si="998"/>
        <v>Y$16</v>
      </c>
      <c r="Z857" s="215" t="str">
        <f t="shared" si="998"/>
        <v>Z$16</v>
      </c>
      <c r="AA857" s="215" t="str">
        <f t="shared" si="998"/>
        <v>AA$16</v>
      </c>
      <c r="AB857" s="215" t="str">
        <f t="shared" si="998"/>
        <v>AB$16</v>
      </c>
      <c r="AC857" s="215" t="str">
        <f t="shared" si="998"/>
        <v>AC$16</v>
      </c>
      <c r="AD857" s="215" t="str">
        <f t="shared" si="998"/>
        <v>AD$16</v>
      </c>
      <c r="AE857" s="215" t="str">
        <f t="shared" si="998"/>
        <v>AE$16</v>
      </c>
      <c r="AF857" s="215" t="str">
        <f t="shared" si="998"/>
        <v>AF$16</v>
      </c>
      <c r="AG857" s="215" t="str">
        <f t="shared" si="998"/>
        <v>AG$16</v>
      </c>
      <c r="AH857" s="215" t="str">
        <f t="shared" si="998"/>
        <v>AH$16</v>
      </c>
      <c r="AI857" s="215" t="str">
        <f t="shared" si="998"/>
        <v>AI$16</v>
      </c>
      <c r="AJ857" s="215" t="str">
        <f t="shared" si="998"/>
        <v>AJ$16</v>
      </c>
      <c r="AK857" s="215" t="str">
        <f t="shared" si="998"/>
        <v>AK$16</v>
      </c>
      <c r="AL857" s="215" t="str">
        <f t="shared" si="998"/>
        <v>AL$16</v>
      </c>
      <c r="AM857" s="215" t="str">
        <f t="shared" si="998"/>
        <v>AM$16</v>
      </c>
      <c r="AN857" s="215" t="str">
        <f t="shared" si="998"/>
        <v>AN$16</v>
      </c>
      <c r="AO857" s="215" t="str">
        <f t="shared" si="998"/>
        <v>AO$16</v>
      </c>
      <c r="AP857" s="215" t="str">
        <f t="shared" si="998"/>
        <v>AP$16</v>
      </c>
      <c r="AQ857" s="215" t="str">
        <f t="shared" si="998"/>
        <v>AQ$16</v>
      </c>
      <c r="AR857" s="215" t="str">
        <f t="shared" si="998"/>
        <v>AR$16</v>
      </c>
      <c r="AS857" s="215" t="str">
        <f t="shared" si="998"/>
        <v>AS$16</v>
      </c>
      <c r="AT857" s="215" t="str">
        <f t="shared" si="998"/>
        <v>AT$16</v>
      </c>
      <c r="AU857" s="215" t="str">
        <f t="shared" si="998"/>
        <v>AU$16</v>
      </c>
      <c r="AV857" s="215" t="str">
        <f t="shared" si="998"/>
        <v>AV$16</v>
      </c>
      <c r="AW857" s="215" t="str">
        <f t="shared" si="998"/>
        <v>AW$16</v>
      </c>
      <c r="AX857" s="215" t="str">
        <f t="shared" si="998"/>
        <v>AX$16</v>
      </c>
      <c r="AY857" s="215" t="str">
        <f t="shared" si="998"/>
        <v>AY$16</v>
      </c>
      <c r="AZ857" s="215" t="str">
        <f t="shared" si="998"/>
        <v>AZ$16</v>
      </c>
      <c r="BA857" s="215" t="str">
        <f t="shared" si="998"/>
        <v>BA$16</v>
      </c>
      <c r="BB857" s="215" t="str">
        <f t="shared" si="998"/>
        <v>BB$16</v>
      </c>
      <c r="BC857" s="215" t="str">
        <f t="shared" si="998"/>
        <v>BC$16</v>
      </c>
      <c r="BD857" s="215" t="str">
        <f t="shared" si="998"/>
        <v>BD$16</v>
      </c>
      <c r="BE857" s="215" t="str">
        <f t="shared" si="998"/>
        <v>BE$16</v>
      </c>
      <c r="BF857" s="215" t="str">
        <f t="shared" si="998"/>
        <v>BF$16</v>
      </c>
      <c r="BG857" s="215" t="str">
        <f t="shared" si="998"/>
        <v>BG$16</v>
      </c>
      <c r="BH857" s="215" t="str">
        <f t="shared" si="998"/>
        <v>BH$16</v>
      </c>
      <c r="BI857" s="215" t="str">
        <f t="shared" si="998"/>
        <v>BI$16</v>
      </c>
      <c r="BJ857" s="215" t="str">
        <f t="shared" si="998"/>
        <v>BJ$16</v>
      </c>
      <c r="BK857" s="215" t="str">
        <f t="shared" si="998"/>
        <v>BK$16</v>
      </c>
      <c r="BL857" s="215" t="str">
        <f t="shared" si="998"/>
        <v>BL$16</v>
      </c>
      <c r="BM857" s="215" t="str">
        <f t="shared" si="998"/>
        <v>BM$16</v>
      </c>
      <c r="BN857" s="215" t="str">
        <f t="shared" si="998"/>
        <v>BN$16</v>
      </c>
      <c r="BO857" s="215" t="str">
        <f t="shared" si="998"/>
        <v>BO$16</v>
      </c>
      <c r="BP857" s="215" t="str">
        <f t="shared" si="998"/>
        <v>BP$16</v>
      </c>
      <c r="BQ857" s="215" t="str">
        <f t="shared" si="998"/>
        <v>BQ$16</v>
      </c>
      <c r="BR857" s="215" t="str">
        <f t="shared" si="998"/>
        <v>BR$16</v>
      </c>
      <c r="BS857" s="215" t="str">
        <f t="shared" si="998"/>
        <v>BS$16</v>
      </c>
      <c r="BT857" s="215" t="str">
        <f t="shared" si="998"/>
        <v>BT$16</v>
      </c>
      <c r="BU857" s="215" t="str">
        <f t="shared" si="998"/>
        <v>BU$16</v>
      </c>
      <c r="BV857" s="215" t="str">
        <f t="shared" si="998"/>
        <v>BV$16</v>
      </c>
      <c r="BW857" s="215" t="str">
        <f t="shared" si="998"/>
        <v>BW$16</v>
      </c>
      <c r="BX857" s="215" t="str">
        <f t="shared" si="998"/>
        <v>BX$16</v>
      </c>
      <c r="BY857" s="215" t="str">
        <f t="shared" si="998"/>
        <v>BY$16</v>
      </c>
      <c r="BZ857" s="215" t="str">
        <f t="shared" si="998"/>
        <v>BZ$16</v>
      </c>
      <c r="CA857" s="215" t="str">
        <f t="shared" si="998"/>
        <v>CA$16</v>
      </c>
      <c r="CB857" s="215" t="str">
        <f t="shared" si="998"/>
        <v>CB$16</v>
      </c>
      <c r="CC857" s="215" t="str">
        <f t="shared" si="998"/>
        <v>CC$16</v>
      </c>
      <c r="CD857" s="215" t="str">
        <f t="shared" si="998"/>
        <v>CD$16</v>
      </c>
      <c r="CE857" s="215" t="str">
        <f t="shared" ref="CE857:CL857" si="999">CE841</f>
        <v>CE$16</v>
      </c>
      <c r="CF857" s="215" t="str">
        <f t="shared" si="999"/>
        <v>CF$16</v>
      </c>
      <c r="CG857" s="215" t="str">
        <f t="shared" si="999"/>
        <v>CG$16</v>
      </c>
      <c r="CH857" s="215" t="str">
        <f t="shared" si="999"/>
        <v>CH$16</v>
      </c>
      <c r="CI857" s="215" t="str">
        <f t="shared" si="999"/>
        <v>CI$16</v>
      </c>
      <c r="CJ857" s="215" t="str">
        <f t="shared" si="999"/>
        <v>CJ$16</v>
      </c>
      <c r="CK857" s="215" t="str">
        <f t="shared" si="999"/>
        <v>CK$16</v>
      </c>
      <c r="CL857" s="215" t="str">
        <f t="shared" si="999"/>
        <v>CL$16</v>
      </c>
      <c r="CO857" s="215" t="str">
        <f t="shared" ref="CO857:DL857" si="1000">CO841</f>
        <v>CO$16</v>
      </c>
      <c r="CP857" s="215" t="str">
        <f t="shared" si="1000"/>
        <v>CP$16</v>
      </c>
      <c r="CQ857" s="215" t="str">
        <f t="shared" si="1000"/>
        <v>CQ$16</v>
      </c>
      <c r="CR857" s="215" t="str">
        <f t="shared" si="1000"/>
        <v>CR$16</v>
      </c>
      <c r="CS857" s="215" t="str">
        <f t="shared" si="1000"/>
        <v>CS$16</v>
      </c>
      <c r="CT857" s="215" t="str">
        <f t="shared" si="1000"/>
        <v>CT$16</v>
      </c>
      <c r="CU857" s="215" t="str">
        <f t="shared" si="1000"/>
        <v>CU$16</v>
      </c>
      <c r="CV857" s="215" t="str">
        <f t="shared" si="1000"/>
        <v>CV$16</v>
      </c>
      <c r="CW857" s="215" t="str">
        <f t="shared" si="1000"/>
        <v>CW$16</v>
      </c>
      <c r="CX857" s="215" t="str">
        <f t="shared" si="1000"/>
        <v>CX$16</v>
      </c>
      <c r="CY857" s="215" t="str">
        <f t="shared" si="1000"/>
        <v>CY$16</v>
      </c>
      <c r="CZ857" s="215" t="str">
        <f t="shared" si="1000"/>
        <v>CZ$16</v>
      </c>
      <c r="DA857" s="215" t="str">
        <f t="shared" si="1000"/>
        <v>DA$16</v>
      </c>
      <c r="DB857" s="215" t="str">
        <f t="shared" si="1000"/>
        <v>DB$16</v>
      </c>
      <c r="DC857" s="215" t="str">
        <f t="shared" si="1000"/>
        <v>DC$16</v>
      </c>
      <c r="DD857" s="215" t="str">
        <f t="shared" si="1000"/>
        <v>DD$16</v>
      </c>
      <c r="DE857" s="215" t="str">
        <f t="shared" si="1000"/>
        <v>DE$16</v>
      </c>
      <c r="DF857" s="215" t="str">
        <f t="shared" si="1000"/>
        <v>DF$16</v>
      </c>
      <c r="DG857" s="215" t="str">
        <f t="shared" si="1000"/>
        <v>DG$16</v>
      </c>
      <c r="DH857" s="215" t="str">
        <f t="shared" si="1000"/>
        <v>DH$16</v>
      </c>
      <c r="DI857" s="215" t="str">
        <f t="shared" si="1000"/>
        <v>DI$16</v>
      </c>
      <c r="DJ857" s="215" t="str">
        <f t="shared" si="1000"/>
        <v>DJ$16</v>
      </c>
      <c r="DK857" s="215" t="str">
        <f t="shared" si="1000"/>
        <v>DK$16</v>
      </c>
      <c r="DL857" s="215" t="str">
        <f t="shared" si="1000"/>
        <v>DL$16</v>
      </c>
    </row>
    <row r="858" spans="1:116" x14ac:dyDescent="0.35">
      <c r="B858" t="s">
        <v>332</v>
      </c>
      <c r="D858" t="s">
        <v>804</v>
      </c>
      <c r="E858" s="8" t="str">
        <f>ROW()&amp;" "&amp;D858</f>
        <v>858 SUBCAC-S</v>
      </c>
      <c r="G858" s="8" t="str">
        <f>G842</f>
        <v>primary unit</v>
      </c>
      <c r="H858" s="56"/>
      <c r="I858" s="79"/>
      <c r="J858" s="79"/>
      <c r="K858" s="15"/>
      <c r="L858" s="15"/>
      <c r="M858" s="15"/>
      <c r="N858" s="15"/>
      <c r="O858" s="15"/>
      <c r="P858" s="15"/>
      <c r="R858" s="15"/>
      <c r="S858" s="215" t="str">
        <f t="shared" ref="S858:CD858" si="1001">S842</f>
        <v>S$17</v>
      </c>
      <c r="T858" s="215" t="str">
        <f t="shared" si="1001"/>
        <v>T$17</v>
      </c>
      <c r="U858" s="215" t="str">
        <f t="shared" si="1001"/>
        <v>U$17</v>
      </c>
      <c r="V858" s="215" t="str">
        <f t="shared" si="1001"/>
        <v>V$17</v>
      </c>
      <c r="W858" s="215" t="str">
        <f t="shared" si="1001"/>
        <v>W$17</v>
      </c>
      <c r="X858" s="215" t="str">
        <f t="shared" si="1001"/>
        <v>X$17</v>
      </c>
      <c r="Y858" s="215" t="str">
        <f t="shared" si="1001"/>
        <v>Y$17</v>
      </c>
      <c r="Z858" s="215" t="str">
        <f t="shared" si="1001"/>
        <v>Z$17</v>
      </c>
      <c r="AA858" s="215" t="str">
        <f t="shared" si="1001"/>
        <v>AA$17</v>
      </c>
      <c r="AB858" s="215" t="str">
        <f t="shared" si="1001"/>
        <v>AB$17</v>
      </c>
      <c r="AC858" s="215" t="str">
        <f t="shared" si="1001"/>
        <v>AC$17</v>
      </c>
      <c r="AD858" s="215" t="str">
        <f t="shared" si="1001"/>
        <v>AD$17</v>
      </c>
      <c r="AE858" s="215" t="str">
        <f t="shared" si="1001"/>
        <v>AE$17</v>
      </c>
      <c r="AF858" s="215" t="str">
        <f t="shared" si="1001"/>
        <v>AF$17</v>
      </c>
      <c r="AG858" s="215" t="str">
        <f t="shared" si="1001"/>
        <v>AG$17</v>
      </c>
      <c r="AH858" s="215" t="str">
        <f t="shared" si="1001"/>
        <v>AH$17</v>
      </c>
      <c r="AI858" s="215" t="str">
        <f t="shared" si="1001"/>
        <v>AI$17</v>
      </c>
      <c r="AJ858" s="215" t="str">
        <f t="shared" si="1001"/>
        <v>AJ$17</v>
      </c>
      <c r="AK858" s="215" t="str">
        <f t="shared" si="1001"/>
        <v>AK$17</v>
      </c>
      <c r="AL858" s="215" t="str">
        <f t="shared" si="1001"/>
        <v>AL$17</v>
      </c>
      <c r="AM858" s="215" t="str">
        <f t="shared" si="1001"/>
        <v>AM$17</v>
      </c>
      <c r="AN858" s="215" t="str">
        <f t="shared" si="1001"/>
        <v>AN$17</v>
      </c>
      <c r="AO858" s="215" t="str">
        <f t="shared" si="1001"/>
        <v>AO$17</v>
      </c>
      <c r="AP858" s="215" t="str">
        <f t="shared" si="1001"/>
        <v>AP$17</v>
      </c>
      <c r="AQ858" s="215" t="str">
        <f t="shared" si="1001"/>
        <v>AQ$17</v>
      </c>
      <c r="AR858" s="215" t="str">
        <f t="shared" si="1001"/>
        <v>AR$17</v>
      </c>
      <c r="AS858" s="215" t="str">
        <f t="shared" si="1001"/>
        <v>AS$17</v>
      </c>
      <c r="AT858" s="215" t="str">
        <f t="shared" si="1001"/>
        <v>AT$17</v>
      </c>
      <c r="AU858" s="215" t="str">
        <f t="shared" si="1001"/>
        <v>AU$17</v>
      </c>
      <c r="AV858" s="215" t="str">
        <f t="shared" si="1001"/>
        <v>AV$17</v>
      </c>
      <c r="AW858" s="215" t="str">
        <f t="shared" si="1001"/>
        <v>AW$17</v>
      </c>
      <c r="AX858" s="215" t="str">
        <f t="shared" si="1001"/>
        <v>AX$17</v>
      </c>
      <c r="AY858" s="215" t="str">
        <f t="shared" si="1001"/>
        <v>AY$17</v>
      </c>
      <c r="AZ858" s="215" t="str">
        <f t="shared" si="1001"/>
        <v>AZ$17</v>
      </c>
      <c r="BA858" s="215" t="str">
        <f t="shared" si="1001"/>
        <v>BA$17</v>
      </c>
      <c r="BB858" s="215" t="str">
        <f t="shared" si="1001"/>
        <v>BB$17</v>
      </c>
      <c r="BC858" s="215" t="str">
        <f t="shared" si="1001"/>
        <v>BC$17</v>
      </c>
      <c r="BD858" s="215" t="str">
        <f t="shared" si="1001"/>
        <v>BD$17</v>
      </c>
      <c r="BE858" s="215" t="str">
        <f t="shared" si="1001"/>
        <v>BE$17</v>
      </c>
      <c r="BF858" s="215" t="str">
        <f t="shared" si="1001"/>
        <v>BF$17</v>
      </c>
      <c r="BG858" s="215" t="str">
        <f t="shared" si="1001"/>
        <v>BG$17</v>
      </c>
      <c r="BH858" s="215" t="str">
        <f t="shared" si="1001"/>
        <v>BH$17</v>
      </c>
      <c r="BI858" s="215" t="str">
        <f t="shared" si="1001"/>
        <v>BI$17</v>
      </c>
      <c r="BJ858" s="215" t="str">
        <f t="shared" si="1001"/>
        <v>BJ$17</v>
      </c>
      <c r="BK858" s="215" t="str">
        <f t="shared" si="1001"/>
        <v>BK$17</v>
      </c>
      <c r="BL858" s="215" t="str">
        <f t="shared" si="1001"/>
        <v>BL$17</v>
      </c>
      <c r="BM858" s="215" t="str">
        <f t="shared" si="1001"/>
        <v>BM$17</v>
      </c>
      <c r="BN858" s="215" t="str">
        <f t="shared" si="1001"/>
        <v>BN$17</v>
      </c>
      <c r="BO858" s="215" t="str">
        <f t="shared" si="1001"/>
        <v>BO$17</v>
      </c>
      <c r="BP858" s="215" t="str">
        <f t="shared" si="1001"/>
        <v>BP$17</v>
      </c>
      <c r="BQ858" s="215" t="str">
        <f t="shared" si="1001"/>
        <v>BQ$17</v>
      </c>
      <c r="BR858" s="215" t="str">
        <f t="shared" si="1001"/>
        <v>BR$17</v>
      </c>
      <c r="BS858" s="215" t="str">
        <f t="shared" si="1001"/>
        <v>BS$17</v>
      </c>
      <c r="BT858" s="215" t="str">
        <f t="shared" si="1001"/>
        <v>BT$17</v>
      </c>
      <c r="BU858" s="215" t="str">
        <f t="shared" si="1001"/>
        <v>BU$17</v>
      </c>
      <c r="BV858" s="215" t="str">
        <f t="shared" si="1001"/>
        <v>BV$17</v>
      </c>
      <c r="BW858" s="215" t="str">
        <f t="shared" si="1001"/>
        <v>BW$17</v>
      </c>
      <c r="BX858" s="215" t="str">
        <f t="shared" si="1001"/>
        <v>BX$17</v>
      </c>
      <c r="BY858" s="215" t="str">
        <f t="shared" si="1001"/>
        <v>BY$17</v>
      </c>
      <c r="BZ858" s="215" t="str">
        <f t="shared" si="1001"/>
        <v>BZ$17</v>
      </c>
      <c r="CA858" s="215" t="str">
        <f t="shared" si="1001"/>
        <v>CA$17</v>
      </c>
      <c r="CB858" s="215" t="str">
        <f t="shared" si="1001"/>
        <v>CB$17</v>
      </c>
      <c r="CC858" s="215" t="str">
        <f t="shared" si="1001"/>
        <v>CC$17</v>
      </c>
      <c r="CD858" s="215" t="str">
        <f t="shared" si="1001"/>
        <v>CD$17</v>
      </c>
      <c r="CE858" s="215" t="str">
        <f t="shared" ref="CE858:CL858" si="1002">CE842</f>
        <v>CE$17</v>
      </c>
      <c r="CF858" s="215" t="str">
        <f t="shared" si="1002"/>
        <v>CF$17</v>
      </c>
      <c r="CG858" s="215" t="str">
        <f t="shared" si="1002"/>
        <v>CG$17</v>
      </c>
      <c r="CH858" s="215" t="str">
        <f t="shared" si="1002"/>
        <v>CH$17</v>
      </c>
      <c r="CI858" s="215" t="str">
        <f t="shared" si="1002"/>
        <v>CI$17</v>
      </c>
      <c r="CJ858" s="215" t="str">
        <f t="shared" si="1002"/>
        <v>CJ$17</v>
      </c>
      <c r="CK858" s="215" t="str">
        <f t="shared" si="1002"/>
        <v>CK$17</v>
      </c>
      <c r="CL858" s="215" t="str">
        <f t="shared" si="1002"/>
        <v>CL$17</v>
      </c>
      <c r="CN858" s="79"/>
      <c r="CO858" s="215" t="str">
        <f t="shared" ref="CO858:DL858" si="1003">CO842</f>
        <v>CO$17</v>
      </c>
      <c r="CP858" s="215" t="str">
        <f t="shared" si="1003"/>
        <v>CP$17</v>
      </c>
      <c r="CQ858" s="215" t="str">
        <f t="shared" si="1003"/>
        <v>CQ$17</v>
      </c>
      <c r="CR858" s="215" t="str">
        <f t="shared" si="1003"/>
        <v>CR$17</v>
      </c>
      <c r="CS858" s="215" t="str">
        <f t="shared" si="1003"/>
        <v>CS$17</v>
      </c>
      <c r="CT858" s="215" t="str">
        <f t="shared" si="1003"/>
        <v>CT$17</v>
      </c>
      <c r="CU858" s="215" t="str">
        <f t="shared" si="1003"/>
        <v>CU$17</v>
      </c>
      <c r="CV858" s="215" t="str">
        <f t="shared" si="1003"/>
        <v>CV$17</v>
      </c>
      <c r="CW858" s="215" t="str">
        <f t="shared" si="1003"/>
        <v>CW$17</v>
      </c>
      <c r="CX858" s="215" t="str">
        <f t="shared" si="1003"/>
        <v>CX$17</v>
      </c>
      <c r="CY858" s="215" t="str">
        <f t="shared" si="1003"/>
        <v>CY$17</v>
      </c>
      <c r="CZ858" s="215" t="str">
        <f t="shared" si="1003"/>
        <v>CZ$17</v>
      </c>
      <c r="DA858" s="215" t="str">
        <f t="shared" si="1003"/>
        <v>DA$17</v>
      </c>
      <c r="DB858" s="215" t="str">
        <f t="shared" si="1003"/>
        <v>DB$17</v>
      </c>
      <c r="DC858" s="215" t="str">
        <f t="shared" si="1003"/>
        <v>DC$17</v>
      </c>
      <c r="DD858" s="215" t="str">
        <f t="shared" si="1003"/>
        <v>DD$17</v>
      </c>
      <c r="DE858" s="215" t="str">
        <f t="shared" si="1003"/>
        <v>DE$17</v>
      </c>
      <c r="DF858" s="215" t="str">
        <f t="shared" si="1003"/>
        <v>DF$17</v>
      </c>
      <c r="DG858" s="215" t="str">
        <f t="shared" si="1003"/>
        <v>DG$17</v>
      </c>
      <c r="DH858" s="215" t="str">
        <f t="shared" si="1003"/>
        <v>DH$17</v>
      </c>
      <c r="DI858" s="215" t="str">
        <f t="shared" si="1003"/>
        <v>DI$17</v>
      </c>
      <c r="DJ858" s="215" t="str">
        <f t="shared" si="1003"/>
        <v>DJ$17</v>
      </c>
      <c r="DK858" s="215" t="str">
        <f t="shared" si="1003"/>
        <v>DK$17</v>
      </c>
      <c r="DL858" s="215" t="str">
        <f t="shared" si="1003"/>
        <v>DL$17</v>
      </c>
    </row>
    <row r="859" spans="1:116" x14ac:dyDescent="0.35">
      <c r="B859" t="s">
        <v>332</v>
      </c>
      <c r="D859" t="s">
        <v>804</v>
      </c>
      <c r="E859" s="8" t="str">
        <f t="shared" ref="E859:E862" si="1004">ROW()&amp;" "&amp;D859</f>
        <v>859 SUBCAC-S</v>
      </c>
      <c r="G859" s="8" t="str">
        <f>G843</f>
        <v>Primary revenue driver</v>
      </c>
      <c r="H859" s="12"/>
      <c r="I859" s="60"/>
      <c r="J859" s="60"/>
      <c r="K859" s="15"/>
      <c r="L859" s="15"/>
      <c r="M859" s="15"/>
      <c r="N859" s="15"/>
      <c r="O859" s="15"/>
      <c r="P859" s="15"/>
      <c r="R859" s="15"/>
      <c r="S859" s="215">
        <f t="shared" ref="S859:CD859" si="1005">S844</f>
        <v>0</v>
      </c>
      <c r="T859" s="215">
        <f t="shared" si="1005"/>
        <v>0</v>
      </c>
      <c r="U859" s="215">
        <f t="shared" si="1005"/>
        <v>0</v>
      </c>
      <c r="V859" s="215">
        <f t="shared" si="1005"/>
        <v>0</v>
      </c>
      <c r="W859" s="215">
        <f t="shared" si="1005"/>
        <v>0</v>
      </c>
      <c r="X859" s="215">
        <f t="shared" si="1005"/>
        <v>0</v>
      </c>
      <c r="Y859" s="215">
        <f t="shared" si="1005"/>
        <v>0</v>
      </c>
      <c r="Z859" s="215">
        <f t="shared" si="1005"/>
        <v>0</v>
      </c>
      <c r="AA859" s="215">
        <f t="shared" si="1005"/>
        <v>0</v>
      </c>
      <c r="AB859" s="215">
        <f t="shared" si="1005"/>
        <v>0</v>
      </c>
      <c r="AC859" s="215">
        <f t="shared" si="1005"/>
        <v>0</v>
      </c>
      <c r="AD859" s="215">
        <f t="shared" si="1005"/>
        <v>0</v>
      </c>
      <c r="AE859" s="215">
        <f t="shared" si="1005"/>
        <v>0</v>
      </c>
      <c r="AF859" s="215">
        <f t="shared" si="1005"/>
        <v>0</v>
      </c>
      <c r="AG859" s="215">
        <f t="shared" si="1005"/>
        <v>0</v>
      </c>
      <c r="AH859" s="215">
        <f t="shared" si="1005"/>
        <v>0</v>
      </c>
      <c r="AI859" s="215">
        <f t="shared" si="1005"/>
        <v>0</v>
      </c>
      <c r="AJ859" s="215">
        <f t="shared" si="1005"/>
        <v>0</v>
      </c>
      <c r="AK859" s="215">
        <f t="shared" si="1005"/>
        <v>0</v>
      </c>
      <c r="AL859" s="215">
        <f t="shared" si="1005"/>
        <v>0</v>
      </c>
      <c r="AM859" s="215">
        <f t="shared" si="1005"/>
        <v>0</v>
      </c>
      <c r="AN859" s="215">
        <f t="shared" si="1005"/>
        <v>0</v>
      </c>
      <c r="AO859" s="215">
        <f t="shared" si="1005"/>
        <v>0</v>
      </c>
      <c r="AP859" s="215">
        <f t="shared" si="1005"/>
        <v>0</v>
      </c>
      <c r="AQ859" s="215">
        <f t="shared" si="1005"/>
        <v>0</v>
      </c>
      <c r="AR859" s="215">
        <f t="shared" si="1005"/>
        <v>0</v>
      </c>
      <c r="AS859" s="215">
        <f t="shared" si="1005"/>
        <v>0</v>
      </c>
      <c r="AT859" s="215">
        <f t="shared" si="1005"/>
        <v>0</v>
      </c>
      <c r="AU859" s="215">
        <f t="shared" si="1005"/>
        <v>0</v>
      </c>
      <c r="AV859" s="215">
        <f t="shared" si="1005"/>
        <v>0</v>
      </c>
      <c r="AW859" s="215">
        <f t="shared" si="1005"/>
        <v>0</v>
      </c>
      <c r="AX859" s="215">
        <f t="shared" si="1005"/>
        <v>0</v>
      </c>
      <c r="AY859" s="215">
        <f t="shared" si="1005"/>
        <v>0</v>
      </c>
      <c r="AZ859" s="215">
        <f t="shared" si="1005"/>
        <v>0</v>
      </c>
      <c r="BA859" s="215">
        <f t="shared" si="1005"/>
        <v>0</v>
      </c>
      <c r="BB859" s="215">
        <f t="shared" si="1005"/>
        <v>0</v>
      </c>
      <c r="BC859" s="215">
        <f t="shared" si="1005"/>
        <v>0</v>
      </c>
      <c r="BD859" s="215">
        <f t="shared" si="1005"/>
        <v>0</v>
      </c>
      <c r="BE859" s="215">
        <f t="shared" si="1005"/>
        <v>0</v>
      </c>
      <c r="BF859" s="215">
        <f t="shared" si="1005"/>
        <v>0</v>
      </c>
      <c r="BG859" s="215">
        <f t="shared" si="1005"/>
        <v>0</v>
      </c>
      <c r="BH859" s="215">
        <f t="shared" si="1005"/>
        <v>0</v>
      </c>
      <c r="BI859" s="215">
        <f t="shared" si="1005"/>
        <v>0</v>
      </c>
      <c r="BJ859" s="215">
        <f t="shared" si="1005"/>
        <v>0</v>
      </c>
      <c r="BK859" s="215">
        <f t="shared" si="1005"/>
        <v>0</v>
      </c>
      <c r="BL859" s="215">
        <f t="shared" si="1005"/>
        <v>0</v>
      </c>
      <c r="BM859" s="215">
        <f t="shared" si="1005"/>
        <v>0</v>
      </c>
      <c r="BN859" s="215">
        <f t="shared" si="1005"/>
        <v>0</v>
      </c>
      <c r="BO859" s="215">
        <f t="shared" si="1005"/>
        <v>0</v>
      </c>
      <c r="BP859" s="215">
        <f t="shared" si="1005"/>
        <v>0</v>
      </c>
      <c r="BQ859" s="215">
        <f t="shared" si="1005"/>
        <v>0</v>
      </c>
      <c r="BR859" s="215">
        <f t="shared" si="1005"/>
        <v>0</v>
      </c>
      <c r="BS859" s="215">
        <f t="shared" si="1005"/>
        <v>0</v>
      </c>
      <c r="BT859" s="215">
        <f t="shared" si="1005"/>
        <v>0</v>
      </c>
      <c r="BU859" s="215">
        <f t="shared" si="1005"/>
        <v>0</v>
      </c>
      <c r="BV859" s="215">
        <f t="shared" si="1005"/>
        <v>0</v>
      </c>
      <c r="BW859" s="215">
        <f t="shared" si="1005"/>
        <v>0</v>
      </c>
      <c r="BX859" s="215">
        <f t="shared" si="1005"/>
        <v>0</v>
      </c>
      <c r="BY859" s="215">
        <f t="shared" si="1005"/>
        <v>0</v>
      </c>
      <c r="BZ859" s="215">
        <f t="shared" si="1005"/>
        <v>0</v>
      </c>
      <c r="CA859" s="215">
        <f t="shared" si="1005"/>
        <v>0</v>
      </c>
      <c r="CB859" s="215">
        <f t="shared" si="1005"/>
        <v>0</v>
      </c>
      <c r="CC859" s="215">
        <f t="shared" si="1005"/>
        <v>0</v>
      </c>
      <c r="CD859" s="215">
        <f t="shared" si="1005"/>
        <v>0</v>
      </c>
      <c r="CE859" s="215">
        <f t="shared" ref="CE859:CL859" si="1006">CE844</f>
        <v>0</v>
      </c>
      <c r="CF859" s="215">
        <f t="shared" si="1006"/>
        <v>0</v>
      </c>
      <c r="CG859" s="215">
        <f t="shared" si="1006"/>
        <v>0</v>
      </c>
      <c r="CH859" s="215">
        <f t="shared" si="1006"/>
        <v>0</v>
      </c>
      <c r="CI859" s="215">
        <f t="shared" si="1006"/>
        <v>0</v>
      </c>
      <c r="CJ859" s="215">
        <f t="shared" si="1006"/>
        <v>0</v>
      </c>
      <c r="CK859" s="215">
        <f t="shared" si="1006"/>
        <v>0</v>
      </c>
      <c r="CL859" s="215">
        <f t="shared" si="1006"/>
        <v>0</v>
      </c>
      <c r="CN859" s="60"/>
      <c r="CO859" s="215">
        <f t="shared" ref="CO859:DL859" si="1007">CO844</f>
        <v>0</v>
      </c>
      <c r="CP859" s="215">
        <f t="shared" si="1007"/>
        <v>0</v>
      </c>
      <c r="CQ859" s="215">
        <f t="shared" si="1007"/>
        <v>0</v>
      </c>
      <c r="CR859" s="215">
        <f t="shared" si="1007"/>
        <v>0</v>
      </c>
      <c r="CS859" s="215">
        <f t="shared" si="1007"/>
        <v>0</v>
      </c>
      <c r="CT859" s="215">
        <f t="shared" si="1007"/>
        <v>0</v>
      </c>
      <c r="CU859" s="215">
        <f t="shared" si="1007"/>
        <v>0</v>
      </c>
      <c r="CV859" s="215">
        <f t="shared" si="1007"/>
        <v>0</v>
      </c>
      <c r="CW859" s="215">
        <f t="shared" si="1007"/>
        <v>0</v>
      </c>
      <c r="CX859" s="215">
        <f t="shared" si="1007"/>
        <v>0</v>
      </c>
      <c r="CY859" s="215">
        <f t="shared" si="1007"/>
        <v>0</v>
      </c>
      <c r="CZ859" s="215">
        <f t="shared" si="1007"/>
        <v>0</v>
      </c>
      <c r="DA859" s="215">
        <f t="shared" si="1007"/>
        <v>0</v>
      </c>
      <c r="DB859" s="215">
        <f t="shared" si="1007"/>
        <v>0</v>
      </c>
      <c r="DC859" s="215">
        <f t="shared" si="1007"/>
        <v>0</v>
      </c>
      <c r="DD859" s="215">
        <f t="shared" si="1007"/>
        <v>0</v>
      </c>
      <c r="DE859" s="215">
        <f t="shared" si="1007"/>
        <v>0</v>
      </c>
      <c r="DF859" s="215">
        <f t="shared" si="1007"/>
        <v>0</v>
      </c>
      <c r="DG859" s="215">
        <f t="shared" si="1007"/>
        <v>0</v>
      </c>
      <c r="DH859" s="215">
        <f t="shared" si="1007"/>
        <v>0</v>
      </c>
      <c r="DI859" s="215">
        <f t="shared" si="1007"/>
        <v>0</v>
      </c>
      <c r="DJ859" s="215">
        <f t="shared" si="1007"/>
        <v>0</v>
      </c>
      <c r="DK859" s="215">
        <f t="shared" si="1007"/>
        <v>0</v>
      </c>
      <c r="DL859" s="215">
        <f t="shared" si="1007"/>
        <v>0</v>
      </c>
    </row>
    <row r="860" spans="1:116" x14ac:dyDescent="0.35">
      <c r="B860" t="s">
        <v>332</v>
      </c>
      <c r="D860" t="s">
        <v>804</v>
      </c>
      <c r="E860" s="8" t="str">
        <f t="shared" si="1004"/>
        <v>860 SUBCAC-S</v>
      </c>
      <c r="G860" s="8" t="str">
        <f>G844</f>
        <v>Primary volume driver</v>
      </c>
      <c r="H860" s="12"/>
      <c r="I860" s="60"/>
      <c r="J860" s="60"/>
      <c r="K860" s="15"/>
      <c r="L860" s="15"/>
      <c r="M860" s="15"/>
      <c r="N860" s="15"/>
      <c r="O860" s="15"/>
      <c r="P860" s="15"/>
      <c r="R860" s="15"/>
      <c r="S860" s="215"/>
      <c r="T860" s="215"/>
      <c r="U860" s="215"/>
      <c r="V860" s="215"/>
      <c r="W860" s="215"/>
      <c r="X860" s="215"/>
      <c r="Y860" s="215"/>
      <c r="Z860" s="215"/>
      <c r="AA860" s="215"/>
      <c r="AB860" s="215"/>
      <c r="AC860" s="215"/>
      <c r="AD860" s="215"/>
      <c r="AE860" s="215"/>
      <c r="AF860" s="215"/>
      <c r="AG860" s="215"/>
      <c r="AH860" s="215"/>
      <c r="AI860" s="215"/>
      <c r="AJ860" s="215"/>
      <c r="AK860" s="215"/>
      <c r="AL860" s="215"/>
      <c r="AM860" s="215"/>
      <c r="AN860" s="215"/>
      <c r="AO860" s="215"/>
      <c r="AP860" s="215"/>
      <c r="AQ860" s="215"/>
      <c r="AR860" s="215"/>
      <c r="AS860" s="215"/>
      <c r="AT860" s="215"/>
      <c r="AU860" s="215"/>
      <c r="AV860" s="215"/>
      <c r="AW860" s="215"/>
      <c r="AX860" s="215"/>
      <c r="AY860" s="215"/>
      <c r="AZ860" s="215"/>
      <c r="BA860" s="215"/>
      <c r="BB860" s="215"/>
      <c r="BC860" s="215"/>
      <c r="BD860" s="215"/>
      <c r="BE860" s="215"/>
      <c r="BF860" s="215"/>
      <c r="BG860" s="215"/>
      <c r="BH860" s="215"/>
      <c r="BI860" s="215"/>
      <c r="BJ860" s="215"/>
      <c r="BK860" s="215"/>
      <c r="BL860" s="215"/>
      <c r="BM860" s="215"/>
      <c r="BN860" s="215"/>
      <c r="BO860" s="215"/>
      <c r="BP860" s="215"/>
      <c r="BQ860" s="215"/>
      <c r="BR860" s="215"/>
      <c r="BS860" s="215"/>
      <c r="BT860" s="215"/>
      <c r="BU860" s="215"/>
      <c r="BV860" s="215"/>
      <c r="BW860" s="215"/>
      <c r="BX860" s="215"/>
      <c r="BY860" s="215"/>
      <c r="BZ860" s="215"/>
      <c r="CA860" s="215"/>
      <c r="CB860" s="215"/>
      <c r="CC860" s="215"/>
      <c r="CD860" s="215"/>
      <c r="CE860" s="215"/>
      <c r="CF860" s="215"/>
      <c r="CG860" s="215"/>
      <c r="CH860" s="215"/>
      <c r="CI860" s="215"/>
      <c r="CJ860" s="215"/>
      <c r="CK860" s="215"/>
      <c r="CL860" s="215"/>
      <c r="CN860" s="60"/>
      <c r="CO860" s="215"/>
      <c r="CP860" s="215"/>
      <c r="CQ860" s="215"/>
      <c r="CR860" s="215"/>
      <c r="CS860" s="215"/>
      <c r="CT860" s="215"/>
      <c r="CU860" s="215"/>
      <c r="CV860" s="215"/>
      <c r="CW860" s="215"/>
      <c r="CX860" s="215"/>
      <c r="CY860" s="215"/>
      <c r="CZ860" s="215"/>
      <c r="DA860" s="215"/>
      <c r="DB860" s="215"/>
      <c r="DC860" s="215"/>
      <c r="DD860" s="215"/>
      <c r="DE860" s="215"/>
      <c r="DF860" s="215"/>
      <c r="DG860" s="215"/>
      <c r="DH860" s="215"/>
      <c r="DI860" s="215"/>
      <c r="DJ860" s="215"/>
      <c r="DK860" s="215"/>
      <c r="DL860" s="215"/>
    </row>
    <row r="861" spans="1:116" x14ac:dyDescent="0.35">
      <c r="A861" s="3"/>
      <c r="B861" t="s">
        <v>332</v>
      </c>
      <c r="D861" t="s">
        <v>804</v>
      </c>
      <c r="E861" s="8" t="str">
        <f t="shared" si="1004"/>
        <v>861 SUBCAC-S</v>
      </c>
      <c r="G861" s="89" t="str">
        <f>G849</f>
        <v>New user acquisition cost</v>
      </c>
      <c r="H861" s="90"/>
      <c r="I861" s="213"/>
      <c r="J861" s="213"/>
      <c r="K861" s="214"/>
      <c r="L861" s="214"/>
      <c r="M861" s="214"/>
      <c r="N861" s="214"/>
      <c r="O861" s="214"/>
      <c r="P861" s="214"/>
      <c r="R861" s="214"/>
      <c r="S861" s="4" t="str">
        <f t="shared" ref="S861:CD861" si="1008">ADDRESS(ROW(S850),COLUMN(S850),2)</f>
        <v>S$850</v>
      </c>
      <c r="T861" s="4" t="str">
        <f t="shared" si="1008"/>
        <v>T$850</v>
      </c>
      <c r="U861" s="4" t="str">
        <f t="shared" si="1008"/>
        <v>U$850</v>
      </c>
      <c r="V861" s="4" t="str">
        <f t="shared" si="1008"/>
        <v>V$850</v>
      </c>
      <c r="W861" s="4" t="str">
        <f t="shared" si="1008"/>
        <v>W$850</v>
      </c>
      <c r="X861" s="4" t="str">
        <f t="shared" si="1008"/>
        <v>X$850</v>
      </c>
      <c r="Y861" s="4" t="str">
        <f t="shared" si="1008"/>
        <v>Y$850</v>
      </c>
      <c r="Z861" s="4" t="str">
        <f t="shared" si="1008"/>
        <v>Z$850</v>
      </c>
      <c r="AA861" s="4" t="str">
        <f t="shared" si="1008"/>
        <v>AA$850</v>
      </c>
      <c r="AB861" s="4" t="str">
        <f t="shared" si="1008"/>
        <v>AB$850</v>
      </c>
      <c r="AC861" s="4" t="str">
        <f t="shared" si="1008"/>
        <v>AC$850</v>
      </c>
      <c r="AD861" s="4" t="str">
        <f t="shared" si="1008"/>
        <v>AD$850</v>
      </c>
      <c r="AE861" s="4" t="str">
        <f t="shared" si="1008"/>
        <v>AE$850</v>
      </c>
      <c r="AF861" s="4" t="str">
        <f t="shared" si="1008"/>
        <v>AF$850</v>
      </c>
      <c r="AG861" s="4" t="str">
        <f t="shared" si="1008"/>
        <v>AG$850</v>
      </c>
      <c r="AH861" s="4" t="str">
        <f t="shared" si="1008"/>
        <v>AH$850</v>
      </c>
      <c r="AI861" s="4" t="str">
        <f t="shared" si="1008"/>
        <v>AI$850</v>
      </c>
      <c r="AJ861" s="4" t="str">
        <f t="shared" si="1008"/>
        <v>AJ$850</v>
      </c>
      <c r="AK861" s="4" t="str">
        <f t="shared" si="1008"/>
        <v>AK$850</v>
      </c>
      <c r="AL861" s="4" t="str">
        <f t="shared" si="1008"/>
        <v>AL$850</v>
      </c>
      <c r="AM861" s="4" t="str">
        <f t="shared" si="1008"/>
        <v>AM$850</v>
      </c>
      <c r="AN861" s="4" t="str">
        <f t="shared" si="1008"/>
        <v>AN$850</v>
      </c>
      <c r="AO861" s="4" t="str">
        <f t="shared" si="1008"/>
        <v>AO$850</v>
      </c>
      <c r="AP861" s="4" t="str">
        <f t="shared" si="1008"/>
        <v>AP$850</v>
      </c>
      <c r="AQ861" s="4" t="str">
        <f t="shared" si="1008"/>
        <v>AQ$850</v>
      </c>
      <c r="AR861" s="4" t="str">
        <f t="shared" si="1008"/>
        <v>AR$850</v>
      </c>
      <c r="AS861" s="4" t="str">
        <f t="shared" si="1008"/>
        <v>AS$850</v>
      </c>
      <c r="AT861" s="4" t="str">
        <f t="shared" si="1008"/>
        <v>AT$850</v>
      </c>
      <c r="AU861" s="4" t="str">
        <f t="shared" si="1008"/>
        <v>AU$850</v>
      </c>
      <c r="AV861" s="4" t="str">
        <f t="shared" si="1008"/>
        <v>AV$850</v>
      </c>
      <c r="AW861" s="4" t="str">
        <f t="shared" si="1008"/>
        <v>AW$850</v>
      </c>
      <c r="AX861" s="4" t="str">
        <f t="shared" si="1008"/>
        <v>AX$850</v>
      </c>
      <c r="AY861" s="4" t="str">
        <f t="shared" si="1008"/>
        <v>AY$850</v>
      </c>
      <c r="AZ861" s="4" t="str">
        <f t="shared" si="1008"/>
        <v>AZ$850</v>
      </c>
      <c r="BA861" s="4" t="str">
        <f t="shared" si="1008"/>
        <v>BA$850</v>
      </c>
      <c r="BB861" s="4" t="str">
        <f t="shared" si="1008"/>
        <v>BB$850</v>
      </c>
      <c r="BC861" s="4" t="str">
        <f t="shared" si="1008"/>
        <v>BC$850</v>
      </c>
      <c r="BD861" s="4" t="str">
        <f t="shared" si="1008"/>
        <v>BD$850</v>
      </c>
      <c r="BE861" s="4" t="str">
        <f t="shared" si="1008"/>
        <v>BE$850</v>
      </c>
      <c r="BF861" s="4" t="str">
        <f t="shared" si="1008"/>
        <v>BF$850</v>
      </c>
      <c r="BG861" s="4" t="str">
        <f t="shared" si="1008"/>
        <v>BG$850</v>
      </c>
      <c r="BH861" s="4" t="str">
        <f t="shared" si="1008"/>
        <v>BH$850</v>
      </c>
      <c r="BI861" s="4" t="str">
        <f t="shared" si="1008"/>
        <v>BI$850</v>
      </c>
      <c r="BJ861" s="4" t="str">
        <f t="shared" si="1008"/>
        <v>BJ$850</v>
      </c>
      <c r="BK861" s="4" t="str">
        <f t="shared" si="1008"/>
        <v>BK$850</v>
      </c>
      <c r="BL861" s="4" t="str">
        <f t="shared" si="1008"/>
        <v>BL$850</v>
      </c>
      <c r="BM861" s="4" t="str">
        <f t="shared" si="1008"/>
        <v>BM$850</v>
      </c>
      <c r="BN861" s="4" t="str">
        <f t="shared" si="1008"/>
        <v>BN$850</v>
      </c>
      <c r="BO861" s="4" t="str">
        <f t="shared" si="1008"/>
        <v>BO$850</v>
      </c>
      <c r="BP861" s="4" t="str">
        <f t="shared" si="1008"/>
        <v>BP$850</v>
      </c>
      <c r="BQ861" s="4" t="str">
        <f t="shared" si="1008"/>
        <v>BQ$850</v>
      </c>
      <c r="BR861" s="4" t="str">
        <f t="shared" si="1008"/>
        <v>BR$850</v>
      </c>
      <c r="BS861" s="4" t="str">
        <f t="shared" si="1008"/>
        <v>BS$850</v>
      </c>
      <c r="BT861" s="4" t="str">
        <f t="shared" si="1008"/>
        <v>BT$850</v>
      </c>
      <c r="BU861" s="4" t="str">
        <f t="shared" si="1008"/>
        <v>BU$850</v>
      </c>
      <c r="BV861" s="4" t="str">
        <f t="shared" si="1008"/>
        <v>BV$850</v>
      </c>
      <c r="BW861" s="4" t="str">
        <f t="shared" si="1008"/>
        <v>BW$850</v>
      </c>
      <c r="BX861" s="4" t="str">
        <f t="shared" si="1008"/>
        <v>BX$850</v>
      </c>
      <c r="BY861" s="4" t="str">
        <f t="shared" si="1008"/>
        <v>BY$850</v>
      </c>
      <c r="BZ861" s="4" t="str">
        <f t="shared" si="1008"/>
        <v>BZ$850</v>
      </c>
      <c r="CA861" s="4" t="str">
        <f t="shared" si="1008"/>
        <v>CA$850</v>
      </c>
      <c r="CB861" s="4" t="str">
        <f t="shared" si="1008"/>
        <v>CB$850</v>
      </c>
      <c r="CC861" s="4" t="str">
        <f t="shared" si="1008"/>
        <v>CC$850</v>
      </c>
      <c r="CD861" s="4" t="str">
        <f t="shared" si="1008"/>
        <v>CD$850</v>
      </c>
      <c r="CE861" s="4" t="str">
        <f t="shared" ref="CE861:CL861" si="1009">ADDRESS(ROW(CE850),COLUMN(CE850),2)</f>
        <v>CE$850</v>
      </c>
      <c r="CF861" s="4" t="str">
        <f t="shared" si="1009"/>
        <v>CF$850</v>
      </c>
      <c r="CG861" s="4" t="str">
        <f t="shared" si="1009"/>
        <v>CG$850</v>
      </c>
      <c r="CH861" s="4" t="str">
        <f t="shared" si="1009"/>
        <v>CH$850</v>
      </c>
      <c r="CI861" s="4" t="str">
        <f t="shared" si="1009"/>
        <v>CI$850</v>
      </c>
      <c r="CJ861" s="4" t="str">
        <f t="shared" si="1009"/>
        <v>CJ$850</v>
      </c>
      <c r="CK861" s="4" t="str">
        <f t="shared" si="1009"/>
        <v>CK$850</v>
      </c>
      <c r="CL861" s="4" t="str">
        <f t="shared" si="1009"/>
        <v>CL$850</v>
      </c>
      <c r="CN861" s="213"/>
      <c r="CO861" s="4" t="str">
        <f t="shared" ref="CO861:DL861" si="1010">ADDRESS(ROW(CO850),COLUMN(CO850),2)</f>
        <v>CO$850</v>
      </c>
      <c r="CP861" s="4" t="str">
        <f t="shared" si="1010"/>
        <v>CP$850</v>
      </c>
      <c r="CQ861" s="4" t="str">
        <f t="shared" si="1010"/>
        <v>CQ$850</v>
      </c>
      <c r="CR861" s="4" t="str">
        <f t="shared" si="1010"/>
        <v>CR$850</v>
      </c>
      <c r="CS861" s="4" t="str">
        <f t="shared" si="1010"/>
        <v>CS$850</v>
      </c>
      <c r="CT861" s="4" t="str">
        <f t="shared" si="1010"/>
        <v>CT$850</v>
      </c>
      <c r="CU861" s="4" t="str">
        <f t="shared" si="1010"/>
        <v>CU$850</v>
      </c>
      <c r="CV861" s="4" t="str">
        <f t="shared" si="1010"/>
        <v>CV$850</v>
      </c>
      <c r="CW861" s="4" t="str">
        <f t="shared" si="1010"/>
        <v>CW$850</v>
      </c>
      <c r="CX861" s="4" t="str">
        <f t="shared" si="1010"/>
        <v>CX$850</v>
      </c>
      <c r="CY861" s="4" t="str">
        <f t="shared" si="1010"/>
        <v>CY$850</v>
      </c>
      <c r="CZ861" s="4" t="str">
        <f t="shared" si="1010"/>
        <v>CZ$850</v>
      </c>
      <c r="DA861" s="4" t="str">
        <f t="shared" si="1010"/>
        <v>DA$850</v>
      </c>
      <c r="DB861" s="4" t="str">
        <f t="shared" si="1010"/>
        <v>DB$850</v>
      </c>
      <c r="DC861" s="4" t="str">
        <f t="shared" si="1010"/>
        <v>DC$850</v>
      </c>
      <c r="DD861" s="4" t="str">
        <f t="shared" si="1010"/>
        <v>DD$850</v>
      </c>
      <c r="DE861" s="4" t="str">
        <f t="shared" si="1010"/>
        <v>DE$850</v>
      </c>
      <c r="DF861" s="4" t="str">
        <f t="shared" si="1010"/>
        <v>DF$850</v>
      </c>
      <c r="DG861" s="4" t="str">
        <f t="shared" si="1010"/>
        <v>DG$850</v>
      </c>
      <c r="DH861" s="4" t="str">
        <f t="shared" si="1010"/>
        <v>DH$850</v>
      </c>
      <c r="DI861" s="4" t="str">
        <f t="shared" si="1010"/>
        <v>DI$850</v>
      </c>
      <c r="DJ861" s="4" t="str">
        <f t="shared" si="1010"/>
        <v>DJ$850</v>
      </c>
      <c r="DK861" s="4" t="str">
        <f t="shared" si="1010"/>
        <v>DK$850</v>
      </c>
      <c r="DL861" s="4" t="str">
        <f t="shared" si="1010"/>
        <v>DL$850</v>
      </c>
    </row>
    <row r="862" spans="1:116" x14ac:dyDescent="0.35">
      <c r="B862" t="s">
        <v>332</v>
      </c>
      <c r="D862" t="s">
        <v>804</v>
      </c>
      <c r="E862" s="8" t="str">
        <f t="shared" si="1004"/>
        <v>862 SUBCAC-S</v>
      </c>
      <c r="G862" s="241" t="str">
        <f>IFERROR(SUBSTITUTE(TRIM(MID(G849, SEARCH("-", G849) + 1, LEN(G849))),":",""),"no unit")</f>
        <v>no unit</v>
      </c>
      <c r="H862" s="12"/>
      <c r="I862" s="60"/>
      <c r="J862" s="60"/>
      <c r="K862" s="15"/>
      <c r="L862" s="15"/>
      <c r="M862" s="15"/>
      <c r="N862" s="15"/>
      <c r="O862" s="15"/>
      <c r="P862" s="15"/>
      <c r="R862" s="15"/>
      <c r="S862" s="215" t="str">
        <f t="shared" ref="S862:CD862" si="1011">S846</f>
        <v>S$19</v>
      </c>
      <c r="T862" s="215" t="str">
        <f t="shared" si="1011"/>
        <v>T$19</v>
      </c>
      <c r="U862" s="215" t="str">
        <f t="shared" si="1011"/>
        <v>U$19</v>
      </c>
      <c r="V862" s="215" t="str">
        <f t="shared" si="1011"/>
        <v>V$19</v>
      </c>
      <c r="W862" s="215" t="str">
        <f t="shared" si="1011"/>
        <v>W$19</v>
      </c>
      <c r="X862" s="215" t="str">
        <f t="shared" si="1011"/>
        <v>X$19</v>
      </c>
      <c r="Y862" s="215" t="str">
        <f t="shared" si="1011"/>
        <v>Y$19</v>
      </c>
      <c r="Z862" s="215" t="str">
        <f t="shared" si="1011"/>
        <v>Z$19</v>
      </c>
      <c r="AA862" s="215" t="str">
        <f t="shared" si="1011"/>
        <v>AA$19</v>
      </c>
      <c r="AB862" s="215" t="str">
        <f t="shared" si="1011"/>
        <v>AB$19</v>
      </c>
      <c r="AC862" s="215" t="str">
        <f t="shared" si="1011"/>
        <v>AC$19</v>
      </c>
      <c r="AD862" s="215" t="str">
        <f t="shared" si="1011"/>
        <v>AD$19</v>
      </c>
      <c r="AE862" s="215" t="str">
        <f t="shared" si="1011"/>
        <v>AE$19</v>
      </c>
      <c r="AF862" s="215" t="str">
        <f t="shared" si="1011"/>
        <v>AF$19</v>
      </c>
      <c r="AG862" s="215" t="str">
        <f t="shared" si="1011"/>
        <v>AG$19</v>
      </c>
      <c r="AH862" s="215" t="str">
        <f t="shared" si="1011"/>
        <v>AH$19</v>
      </c>
      <c r="AI862" s="215" t="str">
        <f t="shared" si="1011"/>
        <v>AI$19</v>
      </c>
      <c r="AJ862" s="215" t="str">
        <f t="shared" si="1011"/>
        <v>AJ$19</v>
      </c>
      <c r="AK862" s="215" t="str">
        <f t="shared" si="1011"/>
        <v>AK$19</v>
      </c>
      <c r="AL862" s="215" t="str">
        <f t="shared" si="1011"/>
        <v>AL$19</v>
      </c>
      <c r="AM862" s="215" t="str">
        <f t="shared" si="1011"/>
        <v>AM$19</v>
      </c>
      <c r="AN862" s="215" t="str">
        <f t="shared" si="1011"/>
        <v>AN$19</v>
      </c>
      <c r="AO862" s="215" t="str">
        <f t="shared" si="1011"/>
        <v>AO$19</v>
      </c>
      <c r="AP862" s="215" t="str">
        <f t="shared" si="1011"/>
        <v>AP$19</v>
      </c>
      <c r="AQ862" s="215" t="str">
        <f t="shared" si="1011"/>
        <v>AQ$19</v>
      </c>
      <c r="AR862" s="215" t="str">
        <f t="shared" si="1011"/>
        <v>AR$19</v>
      </c>
      <c r="AS862" s="215" t="str">
        <f t="shared" si="1011"/>
        <v>AS$19</v>
      </c>
      <c r="AT862" s="215" t="str">
        <f t="shared" si="1011"/>
        <v>AT$19</v>
      </c>
      <c r="AU862" s="215" t="str">
        <f t="shared" si="1011"/>
        <v>AU$19</v>
      </c>
      <c r="AV862" s="215" t="str">
        <f t="shared" si="1011"/>
        <v>AV$19</v>
      </c>
      <c r="AW862" s="215" t="str">
        <f t="shared" si="1011"/>
        <v>AW$19</v>
      </c>
      <c r="AX862" s="215" t="str">
        <f t="shared" si="1011"/>
        <v>AX$19</v>
      </c>
      <c r="AY862" s="215" t="str">
        <f t="shared" si="1011"/>
        <v>AY$19</v>
      </c>
      <c r="AZ862" s="215" t="str">
        <f t="shared" si="1011"/>
        <v>AZ$19</v>
      </c>
      <c r="BA862" s="215" t="str">
        <f t="shared" si="1011"/>
        <v>BA$19</v>
      </c>
      <c r="BB862" s="215" t="str">
        <f t="shared" si="1011"/>
        <v>BB$19</v>
      </c>
      <c r="BC862" s="215" t="str">
        <f t="shared" si="1011"/>
        <v>BC$19</v>
      </c>
      <c r="BD862" s="215" t="str">
        <f t="shared" si="1011"/>
        <v>BD$19</v>
      </c>
      <c r="BE862" s="215" t="str">
        <f t="shared" si="1011"/>
        <v>BE$19</v>
      </c>
      <c r="BF862" s="215" t="str">
        <f t="shared" si="1011"/>
        <v>BF$19</v>
      </c>
      <c r="BG862" s="215" t="str">
        <f t="shared" si="1011"/>
        <v>BG$19</v>
      </c>
      <c r="BH862" s="215" t="str">
        <f t="shared" si="1011"/>
        <v>BH$19</v>
      </c>
      <c r="BI862" s="215" t="str">
        <f t="shared" si="1011"/>
        <v>BI$19</v>
      </c>
      <c r="BJ862" s="215" t="str">
        <f t="shared" si="1011"/>
        <v>BJ$19</v>
      </c>
      <c r="BK862" s="215" t="str">
        <f t="shared" si="1011"/>
        <v>BK$19</v>
      </c>
      <c r="BL862" s="215" t="str">
        <f t="shared" si="1011"/>
        <v>BL$19</v>
      </c>
      <c r="BM862" s="215" t="str">
        <f t="shared" si="1011"/>
        <v>BM$19</v>
      </c>
      <c r="BN862" s="215" t="str">
        <f t="shared" si="1011"/>
        <v>BN$19</v>
      </c>
      <c r="BO862" s="215" t="str">
        <f t="shared" si="1011"/>
        <v>BO$19</v>
      </c>
      <c r="BP862" s="215" t="str">
        <f t="shared" si="1011"/>
        <v>BP$19</v>
      </c>
      <c r="BQ862" s="215" t="str">
        <f t="shared" si="1011"/>
        <v>BQ$19</v>
      </c>
      <c r="BR862" s="215" t="str">
        <f t="shared" si="1011"/>
        <v>BR$19</v>
      </c>
      <c r="BS862" s="215" t="str">
        <f t="shared" si="1011"/>
        <v>BS$19</v>
      </c>
      <c r="BT862" s="215" t="str">
        <f t="shared" si="1011"/>
        <v>BT$19</v>
      </c>
      <c r="BU862" s="215" t="str">
        <f t="shared" si="1011"/>
        <v>BU$19</v>
      </c>
      <c r="BV862" s="215" t="str">
        <f t="shared" si="1011"/>
        <v>BV$19</v>
      </c>
      <c r="BW862" s="215" t="str">
        <f t="shared" si="1011"/>
        <v>BW$19</v>
      </c>
      <c r="BX862" s="215" t="str">
        <f t="shared" si="1011"/>
        <v>BX$19</v>
      </c>
      <c r="BY862" s="215" t="str">
        <f t="shared" si="1011"/>
        <v>BY$19</v>
      </c>
      <c r="BZ862" s="215" t="str">
        <f t="shared" si="1011"/>
        <v>BZ$19</v>
      </c>
      <c r="CA862" s="215" t="str">
        <f t="shared" si="1011"/>
        <v>CA$19</v>
      </c>
      <c r="CB862" s="215" t="str">
        <f t="shared" si="1011"/>
        <v>CB$19</v>
      </c>
      <c r="CC862" s="215" t="str">
        <f t="shared" si="1011"/>
        <v>CC$19</v>
      </c>
      <c r="CD862" s="215" t="str">
        <f t="shared" si="1011"/>
        <v>CD$19</v>
      </c>
      <c r="CE862" s="215" t="str">
        <f t="shared" ref="CE862:CL862" si="1012">CE846</f>
        <v>CE$19</v>
      </c>
      <c r="CF862" s="215" t="str">
        <f t="shared" si="1012"/>
        <v>CF$19</v>
      </c>
      <c r="CG862" s="215" t="str">
        <f t="shared" si="1012"/>
        <v>CG$19</v>
      </c>
      <c r="CH862" s="215" t="str">
        <f t="shared" si="1012"/>
        <v>CH$19</v>
      </c>
      <c r="CI862" s="215" t="str">
        <f t="shared" si="1012"/>
        <v>CI$19</v>
      </c>
      <c r="CJ862" s="215" t="str">
        <f t="shared" si="1012"/>
        <v>CJ$19</v>
      </c>
      <c r="CK862" s="215" t="str">
        <f t="shared" si="1012"/>
        <v>CK$19</v>
      </c>
      <c r="CL862" s="215" t="str">
        <f t="shared" si="1012"/>
        <v>CL$19</v>
      </c>
      <c r="CN862" s="60"/>
      <c r="CO862" s="215" t="str">
        <f t="shared" ref="CO862:DL862" si="1013">CO846</f>
        <v>CO$19</v>
      </c>
      <c r="CP862" s="215" t="str">
        <f t="shared" si="1013"/>
        <v>CP$19</v>
      </c>
      <c r="CQ862" s="215" t="str">
        <f t="shared" si="1013"/>
        <v>CQ$19</v>
      </c>
      <c r="CR862" s="215" t="str">
        <f t="shared" si="1013"/>
        <v>CR$19</v>
      </c>
      <c r="CS862" s="215" t="str">
        <f t="shared" si="1013"/>
        <v>CS$19</v>
      </c>
      <c r="CT862" s="215" t="str">
        <f t="shared" si="1013"/>
        <v>CT$19</v>
      </c>
      <c r="CU862" s="215" t="str">
        <f t="shared" si="1013"/>
        <v>CU$19</v>
      </c>
      <c r="CV862" s="215" t="str">
        <f t="shared" si="1013"/>
        <v>CV$19</v>
      </c>
      <c r="CW862" s="215" t="str">
        <f t="shared" si="1013"/>
        <v>CW$19</v>
      </c>
      <c r="CX862" s="215" t="str">
        <f t="shared" si="1013"/>
        <v>CX$19</v>
      </c>
      <c r="CY862" s="215" t="str">
        <f t="shared" si="1013"/>
        <v>CY$19</v>
      </c>
      <c r="CZ862" s="215" t="str">
        <f t="shared" si="1013"/>
        <v>CZ$19</v>
      </c>
      <c r="DA862" s="215" t="str">
        <f t="shared" si="1013"/>
        <v>DA$19</v>
      </c>
      <c r="DB862" s="215" t="str">
        <f t="shared" si="1013"/>
        <v>DB$19</v>
      </c>
      <c r="DC862" s="215" t="str">
        <f t="shared" si="1013"/>
        <v>DC$19</v>
      </c>
      <c r="DD862" s="215" t="str">
        <f t="shared" si="1013"/>
        <v>DD$19</v>
      </c>
      <c r="DE862" s="215" t="str">
        <f t="shared" si="1013"/>
        <v>DE$19</v>
      </c>
      <c r="DF862" s="215" t="str">
        <f t="shared" si="1013"/>
        <v>DF$19</v>
      </c>
      <c r="DG862" s="215" t="str">
        <f t="shared" si="1013"/>
        <v>DG$19</v>
      </c>
      <c r="DH862" s="215" t="str">
        <f t="shared" si="1013"/>
        <v>DH$19</v>
      </c>
      <c r="DI862" s="215" t="str">
        <f t="shared" si="1013"/>
        <v>DI$19</v>
      </c>
      <c r="DJ862" s="215" t="str">
        <f t="shared" si="1013"/>
        <v>DJ$19</v>
      </c>
      <c r="DK862" s="215" t="str">
        <f t="shared" si="1013"/>
        <v>DK$19</v>
      </c>
      <c r="DL862" s="215" t="str">
        <f t="shared" si="1013"/>
        <v>DL$19</v>
      </c>
    </row>
    <row r="863" spans="1:116" x14ac:dyDescent="0.35">
      <c r="E863" s="8"/>
      <c r="G863" s="89" t="str">
        <f>G847</f>
        <v>Secondary revenue driver</v>
      </c>
      <c r="H863" s="12"/>
      <c r="I863" s="60"/>
      <c r="J863" s="60"/>
      <c r="K863" s="15"/>
      <c r="L863" s="15"/>
      <c r="M863" s="15"/>
      <c r="N863" s="15"/>
      <c r="O863" s="15"/>
      <c r="P863" s="15"/>
      <c r="R863" s="15"/>
      <c r="S863" s="76"/>
      <c r="T863" s="76"/>
      <c r="U863" s="76"/>
      <c r="V863" s="76"/>
      <c r="W863" s="76"/>
      <c r="X863" s="76"/>
      <c r="Y863" s="76"/>
      <c r="Z863" s="76"/>
      <c r="AA863" s="76"/>
      <c r="AB863" s="76"/>
      <c r="AC863" s="76"/>
      <c r="AD863" s="76"/>
      <c r="AE863" s="76"/>
      <c r="AF863" s="76"/>
      <c r="AG863" s="76"/>
      <c r="AH863" s="76"/>
      <c r="AI863" s="76"/>
      <c r="AJ863" s="76"/>
      <c r="AK863" s="76"/>
      <c r="AL863" s="76"/>
      <c r="AM863" s="76"/>
      <c r="AN863" s="76"/>
      <c r="AO863" s="76"/>
      <c r="AP863" s="76"/>
      <c r="AQ863" s="76"/>
      <c r="AR863" s="76"/>
      <c r="AS863" s="76"/>
      <c r="AT863" s="76"/>
      <c r="AU863" s="76"/>
      <c r="AV863" s="76"/>
      <c r="AW863" s="76"/>
      <c r="AX863" s="76"/>
      <c r="AY863" s="76"/>
      <c r="AZ863" s="76"/>
      <c r="BA863" s="76"/>
      <c r="BB863" s="76"/>
      <c r="BC863" s="76"/>
      <c r="BD863" s="76"/>
      <c r="BE863" s="76"/>
      <c r="BF863" s="76"/>
      <c r="BG863" s="76"/>
      <c r="BH863" s="76"/>
      <c r="BI863" s="76"/>
      <c r="BJ863" s="76"/>
      <c r="BK863" s="76"/>
      <c r="BL863" s="76"/>
      <c r="BM863" s="76"/>
      <c r="BN863" s="76"/>
      <c r="BO863" s="76"/>
      <c r="BP863" s="76"/>
      <c r="BQ863" s="76"/>
      <c r="BR863" s="76"/>
      <c r="BS863" s="76"/>
      <c r="BT863" s="76"/>
      <c r="BU863" s="76"/>
      <c r="BV863" s="76"/>
      <c r="BW863" s="76"/>
      <c r="BX863" s="76"/>
      <c r="BY863" s="76"/>
      <c r="BZ863" s="76"/>
      <c r="CA863" s="76"/>
      <c r="CB863" s="76"/>
      <c r="CC863" s="76"/>
      <c r="CD863" s="76"/>
      <c r="CE863" s="76"/>
      <c r="CF863" s="76"/>
      <c r="CG863" s="76"/>
      <c r="CH863" s="76"/>
      <c r="CI863" s="76"/>
      <c r="CJ863" s="76"/>
      <c r="CK863" s="76"/>
      <c r="CL863" s="76"/>
      <c r="CN863" s="60"/>
      <c r="CO863" s="76"/>
      <c r="CP863" s="76"/>
      <c r="CQ863" s="76"/>
      <c r="CR863" s="76"/>
      <c r="CS863" s="76"/>
      <c r="CT863" s="76"/>
      <c r="CU863" s="76"/>
      <c r="CV863" s="76"/>
      <c r="CW863" s="76"/>
      <c r="CX863" s="76"/>
      <c r="CY863" s="76"/>
      <c r="CZ863" s="76"/>
      <c r="DA863" s="76"/>
      <c r="DB863" s="76"/>
      <c r="DC863" s="76"/>
      <c r="DD863" s="76"/>
      <c r="DE863" s="76"/>
      <c r="DF863" s="76"/>
      <c r="DG863" s="76"/>
      <c r="DH863" s="76"/>
      <c r="DI863" s="76"/>
      <c r="DJ863" s="76"/>
      <c r="DK863" s="76"/>
      <c r="DL863" s="76"/>
    </row>
    <row r="864" spans="1:116" x14ac:dyDescent="0.35">
      <c r="E864" s="8"/>
      <c r="G864" s="8" t="str">
        <f>G848</f>
        <v>Secondary volume driver</v>
      </c>
      <c r="H864" s="12"/>
      <c r="I864" s="60"/>
      <c r="J864" s="60"/>
      <c r="K864" s="15"/>
      <c r="L864" s="15"/>
      <c r="M864" s="15"/>
      <c r="N864" s="15"/>
      <c r="O864" s="15"/>
      <c r="P864" s="15"/>
      <c r="R864" s="15"/>
      <c r="S864" s="76"/>
      <c r="T864" s="76"/>
      <c r="U864" s="76"/>
      <c r="V864" s="76"/>
      <c r="W864" s="76"/>
      <c r="X864" s="76"/>
      <c r="Y864" s="76"/>
      <c r="Z864" s="76"/>
      <c r="AA864" s="76"/>
      <c r="AB864" s="76"/>
      <c r="AC864" s="76"/>
      <c r="AD864" s="76"/>
      <c r="AE864" s="76"/>
      <c r="AF864" s="76"/>
      <c r="AG864" s="76"/>
      <c r="AH864" s="76"/>
      <c r="AI864" s="76"/>
      <c r="AJ864" s="76"/>
      <c r="AK864" s="76"/>
      <c r="AL864" s="76"/>
      <c r="AM864" s="76"/>
      <c r="AN864" s="76"/>
      <c r="AO864" s="76"/>
      <c r="AP864" s="76"/>
      <c r="AQ864" s="76"/>
      <c r="AR864" s="76"/>
      <c r="AS864" s="76"/>
      <c r="AT864" s="76"/>
      <c r="AU864" s="76"/>
      <c r="AV864" s="76"/>
      <c r="AW864" s="76"/>
      <c r="AX864" s="76"/>
      <c r="AY864" s="76"/>
      <c r="AZ864" s="76"/>
      <c r="BA864" s="76"/>
      <c r="BB864" s="76"/>
      <c r="BC864" s="76"/>
      <c r="BD864" s="76"/>
      <c r="BE864" s="76"/>
      <c r="BF864" s="76"/>
      <c r="BG864" s="76"/>
      <c r="BH864" s="76"/>
      <c r="BI864" s="76"/>
      <c r="BJ864" s="76"/>
      <c r="BK864" s="76"/>
      <c r="BL864" s="76"/>
      <c r="BM864" s="76"/>
      <c r="BN864" s="76"/>
      <c r="BO864" s="76"/>
      <c r="BP864" s="76"/>
      <c r="BQ864" s="76"/>
      <c r="BR864" s="76"/>
      <c r="BS864" s="76"/>
      <c r="BT864" s="76"/>
      <c r="BU864" s="76"/>
      <c r="BV864" s="76"/>
      <c r="BW864" s="76"/>
      <c r="BX864" s="76"/>
      <c r="BY864" s="76"/>
      <c r="BZ864" s="76"/>
      <c r="CA864" s="76"/>
      <c r="CB864" s="76"/>
      <c r="CC864" s="76"/>
      <c r="CD864" s="76"/>
      <c r="CE864" s="76"/>
      <c r="CF864" s="76"/>
      <c r="CG864" s="76"/>
      <c r="CH864" s="76"/>
      <c r="CI864" s="76"/>
      <c r="CJ864" s="76"/>
      <c r="CK864" s="76"/>
      <c r="CL864" s="76"/>
      <c r="CN864" s="60"/>
      <c r="CO864" s="76"/>
      <c r="CP864" s="76"/>
      <c r="CQ864" s="76"/>
      <c r="CR864" s="76"/>
      <c r="CS864" s="76"/>
      <c r="CT864" s="76"/>
      <c r="CU864" s="76"/>
      <c r="CV864" s="76"/>
      <c r="CW864" s="76"/>
      <c r="CX864" s="76"/>
      <c r="CY864" s="76"/>
      <c r="CZ864" s="76"/>
      <c r="DA864" s="76"/>
      <c r="DB864" s="76"/>
      <c r="DC864" s="76"/>
      <c r="DD864" s="76"/>
      <c r="DE864" s="76"/>
      <c r="DF864" s="76"/>
      <c r="DG864" s="76"/>
      <c r="DH864" s="76"/>
      <c r="DI864" s="76"/>
      <c r="DJ864" s="76"/>
      <c r="DK864" s="76"/>
      <c r="DL864" s="76"/>
    </row>
    <row r="865" spans="5:116" x14ac:dyDescent="0.35">
      <c r="E865" s="8"/>
      <c r="H865" s="12"/>
      <c r="I865" s="60"/>
      <c r="J865" s="60"/>
      <c r="K865" s="15"/>
      <c r="L865" s="15"/>
      <c r="M865" s="15"/>
      <c r="N865" s="15"/>
      <c r="O865" s="15"/>
      <c r="P865" s="15"/>
      <c r="R865" s="15"/>
      <c r="S865" s="76"/>
      <c r="T865" s="76"/>
      <c r="U865" s="76"/>
      <c r="V865" s="76"/>
      <c r="W865" s="76"/>
      <c r="X865" s="76"/>
      <c r="Y865" s="76"/>
      <c r="Z865" s="76"/>
      <c r="AA865" s="76"/>
      <c r="AB865" s="76"/>
      <c r="AC865" s="76"/>
      <c r="AD865" s="76"/>
      <c r="AE865" s="76"/>
      <c r="AF865" s="76"/>
      <c r="AG865" s="76"/>
      <c r="AH865" s="76"/>
      <c r="AI865" s="76"/>
      <c r="AJ865" s="76"/>
      <c r="AK865" s="76"/>
      <c r="AL865" s="76"/>
      <c r="AM865" s="76"/>
      <c r="AN865" s="76"/>
      <c r="AO865" s="76"/>
      <c r="AP865" s="76"/>
      <c r="AQ865" s="76"/>
      <c r="AR865" s="76"/>
      <c r="AS865" s="76"/>
      <c r="AT865" s="76"/>
      <c r="AU865" s="76"/>
      <c r="AV865" s="76"/>
      <c r="AW865" s="76"/>
      <c r="AX865" s="76"/>
      <c r="AY865" s="76"/>
      <c r="AZ865" s="76"/>
      <c r="BA865" s="76"/>
      <c r="BB865" s="76"/>
      <c r="BC865" s="76"/>
      <c r="BD865" s="76"/>
      <c r="BE865" s="76"/>
      <c r="BF865" s="76"/>
      <c r="BG865" s="76"/>
      <c r="BH865" s="76"/>
      <c r="BI865" s="76"/>
      <c r="BJ865" s="76"/>
      <c r="BK865" s="76"/>
      <c r="BL865" s="76"/>
      <c r="BM865" s="76"/>
      <c r="BN865" s="76"/>
      <c r="BO865" s="76"/>
      <c r="BP865" s="76"/>
      <c r="BQ865" s="76"/>
      <c r="BR865" s="76"/>
      <c r="BS865" s="76"/>
      <c r="BT865" s="76"/>
      <c r="BU865" s="76"/>
      <c r="BV865" s="76"/>
      <c r="BW865" s="76"/>
      <c r="BX865" s="76"/>
      <c r="BY865" s="76"/>
      <c r="BZ865" s="76"/>
      <c r="CA865" s="76"/>
      <c r="CB865" s="76"/>
      <c r="CC865" s="76"/>
      <c r="CD865" s="76"/>
      <c r="CE865" s="76"/>
      <c r="CF865" s="76"/>
      <c r="CG865" s="76"/>
      <c r="CH865" s="76"/>
      <c r="CI865" s="76"/>
      <c r="CJ865" s="76"/>
      <c r="CK865" s="76"/>
      <c r="CL865" s="76"/>
      <c r="CN865" s="60"/>
      <c r="CO865" s="76"/>
      <c r="CP865" s="76"/>
      <c r="CQ865" s="76"/>
      <c r="CR865" s="76"/>
      <c r="CS865" s="76"/>
      <c r="CT865" s="76"/>
      <c r="CU865" s="76"/>
      <c r="CV865" s="76"/>
      <c r="CW865" s="76"/>
      <c r="CX865" s="76"/>
      <c r="CY865" s="76"/>
      <c r="CZ865" s="76"/>
      <c r="DA865" s="76"/>
      <c r="DB865" s="76"/>
      <c r="DC865" s="76"/>
      <c r="DD865" s="76"/>
      <c r="DE865" s="76"/>
      <c r="DF865" s="76"/>
      <c r="DG865" s="76"/>
      <c r="DH865" s="76"/>
      <c r="DI865" s="76"/>
      <c r="DJ865" s="76"/>
      <c r="DK865" s="76"/>
      <c r="DL865" s="76"/>
    </row>
    <row r="866" spans="5:116" x14ac:dyDescent="0.35">
      <c r="E866" s="8"/>
      <c r="H866" s="12"/>
      <c r="I866" s="60"/>
      <c r="J866" s="60"/>
      <c r="K866" s="15"/>
      <c r="L866" s="15"/>
      <c r="M866" s="15"/>
      <c r="N866" s="15"/>
      <c r="O866" s="15"/>
      <c r="P866" s="15"/>
      <c r="R866" s="15"/>
      <c r="S866" s="76"/>
      <c r="T866" s="76"/>
      <c r="U866" s="76"/>
      <c r="V866" s="76"/>
      <c r="W866" s="76"/>
      <c r="X866" s="76"/>
      <c r="Y866" s="76"/>
      <c r="Z866" s="76"/>
      <c r="AA866" s="76"/>
      <c r="AB866" s="76"/>
      <c r="AC866" s="76"/>
      <c r="AD866" s="76"/>
      <c r="AE866" s="76"/>
      <c r="AF866" s="76"/>
      <c r="AG866" s="76"/>
      <c r="AH866" s="76"/>
      <c r="AI866" s="76"/>
      <c r="AJ866" s="76"/>
      <c r="AK866" s="76"/>
      <c r="AL866" s="76"/>
      <c r="AM866" s="76"/>
      <c r="AN866" s="76"/>
      <c r="AO866" s="76"/>
      <c r="AP866" s="76"/>
      <c r="AQ866" s="76"/>
      <c r="AR866" s="76"/>
      <c r="AS866" s="76"/>
      <c r="AT866" s="76"/>
      <c r="AU866" s="76"/>
      <c r="AV866" s="76"/>
      <c r="AW866" s="76"/>
      <c r="AX866" s="76"/>
      <c r="AY866" s="76"/>
      <c r="AZ866" s="76"/>
      <c r="BA866" s="76"/>
      <c r="BB866" s="76"/>
      <c r="BC866" s="76"/>
      <c r="BD866" s="76"/>
      <c r="BE866" s="76"/>
      <c r="BF866" s="76"/>
      <c r="BG866" s="76"/>
      <c r="BH866" s="76"/>
      <c r="BI866" s="76"/>
      <c r="BJ866" s="76"/>
      <c r="BK866" s="76"/>
      <c r="BL866" s="76"/>
      <c r="BM866" s="76"/>
      <c r="BN866" s="76"/>
      <c r="BO866" s="76"/>
      <c r="BP866" s="76"/>
      <c r="BQ866" s="76"/>
      <c r="BR866" s="76"/>
      <c r="BS866" s="76"/>
      <c r="BT866" s="76"/>
      <c r="BU866" s="76"/>
      <c r="BV866" s="76"/>
      <c r="BW866" s="76"/>
      <c r="BX866" s="76"/>
      <c r="BY866" s="76"/>
      <c r="BZ866" s="76"/>
      <c r="CA866" s="76"/>
      <c r="CB866" s="76"/>
      <c r="CC866" s="76"/>
      <c r="CD866" s="76"/>
      <c r="CE866" s="76"/>
      <c r="CF866" s="76"/>
      <c r="CG866" s="76"/>
      <c r="CH866" s="76"/>
      <c r="CI866" s="76"/>
      <c r="CJ866" s="76"/>
      <c r="CK866" s="76"/>
      <c r="CL866" s="76"/>
      <c r="CN866" s="60"/>
      <c r="CO866" s="76"/>
      <c r="CP866" s="76"/>
      <c r="CQ866" s="76"/>
      <c r="CR866" s="76"/>
      <c r="CS866" s="76"/>
      <c r="CT866" s="76"/>
      <c r="CU866" s="76"/>
      <c r="CV866" s="76"/>
      <c r="CW866" s="76"/>
      <c r="CX866" s="76"/>
      <c r="CY866" s="76"/>
      <c r="CZ866" s="76"/>
      <c r="DA866" s="76"/>
      <c r="DB866" s="76"/>
      <c r="DC866" s="76"/>
      <c r="DD866" s="76"/>
      <c r="DE866" s="76"/>
      <c r="DF866" s="76"/>
      <c r="DG866" s="76"/>
      <c r="DH866" s="76"/>
      <c r="DI866" s="76"/>
      <c r="DJ866" s="76"/>
      <c r="DK866" s="76"/>
      <c r="DL866" s="76"/>
    </row>
    <row r="867" spans="5:116" x14ac:dyDescent="0.35">
      <c r="E867" s="8"/>
      <c r="H867" s="12"/>
      <c r="I867" s="60"/>
      <c r="J867" s="60"/>
      <c r="K867" s="15"/>
      <c r="L867" s="15"/>
      <c r="M867" s="15"/>
      <c r="N867" s="15"/>
      <c r="O867" s="15"/>
      <c r="P867" s="15"/>
      <c r="R867" s="15"/>
      <c r="S867" s="76"/>
      <c r="T867" s="76"/>
      <c r="U867" s="76"/>
      <c r="V867" s="76"/>
      <c r="W867" s="76"/>
      <c r="X867" s="76"/>
      <c r="Y867" s="76"/>
      <c r="Z867" s="76"/>
      <c r="AA867" s="76"/>
      <c r="AB867" s="76"/>
      <c r="AC867" s="76"/>
      <c r="AD867" s="76"/>
      <c r="AE867" s="76"/>
      <c r="AF867" s="76"/>
      <c r="AG867" s="76"/>
      <c r="AH867" s="76"/>
      <c r="AI867" s="76"/>
      <c r="AJ867" s="76"/>
      <c r="AK867" s="76"/>
      <c r="AL867" s="76"/>
      <c r="AM867" s="76"/>
      <c r="AN867" s="76"/>
      <c r="AO867" s="76"/>
      <c r="AP867" s="76"/>
      <c r="AQ867" s="76"/>
      <c r="AR867" s="76"/>
      <c r="AS867" s="76"/>
      <c r="AT867" s="76"/>
      <c r="AU867" s="76"/>
      <c r="AV867" s="76"/>
      <c r="AW867" s="76"/>
      <c r="AX867" s="76"/>
      <c r="AY867" s="76"/>
      <c r="AZ867" s="76"/>
      <c r="BA867" s="76"/>
      <c r="BB867" s="76"/>
      <c r="BC867" s="76"/>
      <c r="BD867" s="76"/>
      <c r="BE867" s="76"/>
      <c r="BF867" s="76"/>
      <c r="BG867" s="76"/>
      <c r="BH867" s="76"/>
      <c r="BI867" s="76"/>
      <c r="BJ867" s="76"/>
      <c r="BK867" s="76"/>
      <c r="BL867" s="76"/>
      <c r="BM867" s="76"/>
      <c r="BN867" s="76"/>
      <c r="BO867" s="76"/>
      <c r="BP867" s="76"/>
      <c r="BQ867" s="76"/>
      <c r="BR867" s="76"/>
      <c r="BS867" s="76"/>
      <c r="BT867" s="76"/>
      <c r="BU867" s="76"/>
      <c r="BV867" s="76"/>
      <c r="BW867" s="76"/>
      <c r="BX867" s="76"/>
      <c r="BY867" s="76"/>
      <c r="BZ867" s="76"/>
      <c r="CA867" s="76"/>
      <c r="CB867" s="76"/>
      <c r="CC867" s="76"/>
      <c r="CD867" s="76"/>
      <c r="CE867" s="76"/>
      <c r="CF867" s="76"/>
      <c r="CG867" s="76"/>
      <c r="CH867" s="76"/>
      <c r="CI867" s="76"/>
      <c r="CJ867" s="76"/>
      <c r="CK867" s="76"/>
      <c r="CL867" s="76"/>
      <c r="CN867" s="60"/>
      <c r="CO867" s="76"/>
      <c r="CP867" s="76"/>
      <c r="CQ867" s="76"/>
      <c r="CR867" s="76"/>
      <c r="CS867" s="76"/>
      <c r="CT867" s="76"/>
      <c r="CU867" s="76"/>
      <c r="CV867" s="76"/>
      <c r="CW867" s="76"/>
      <c r="CX867" s="76"/>
      <c r="CY867" s="76"/>
      <c r="CZ867" s="76"/>
      <c r="DA867" s="76"/>
      <c r="DB867" s="76"/>
      <c r="DC867" s="76"/>
      <c r="DD867" s="76"/>
      <c r="DE867" s="76"/>
      <c r="DF867" s="76"/>
      <c r="DG867" s="76"/>
      <c r="DH867" s="76"/>
      <c r="DI867" s="76"/>
      <c r="DJ867" s="76"/>
      <c r="DK867" s="76"/>
      <c r="DL867" s="76"/>
    </row>
    <row r="868" spans="5:116" x14ac:dyDescent="0.35">
      <c r="E868" s="8"/>
      <c r="H868" s="12"/>
      <c r="I868" s="60"/>
      <c r="J868" s="60"/>
      <c r="K868" s="15"/>
      <c r="L868" s="15"/>
      <c r="M868" s="15"/>
      <c r="N868" s="15"/>
      <c r="O868" s="15"/>
      <c r="P868" s="15"/>
      <c r="R868" s="15"/>
      <c r="S868" s="76"/>
      <c r="T868" s="76"/>
      <c r="U868" s="76"/>
      <c r="V868" s="76"/>
      <c r="W868" s="76"/>
      <c r="X868" s="76"/>
      <c r="Y868" s="76"/>
      <c r="Z868" s="76"/>
      <c r="AA868" s="76"/>
      <c r="AB868" s="76"/>
      <c r="AC868" s="76"/>
      <c r="AD868" s="76"/>
      <c r="AE868" s="76"/>
      <c r="AF868" s="76"/>
      <c r="AG868" s="76"/>
      <c r="AH868" s="76"/>
      <c r="AI868" s="76"/>
      <c r="AJ868" s="76"/>
      <c r="AK868" s="76"/>
      <c r="AL868" s="76"/>
      <c r="AM868" s="76"/>
      <c r="AN868" s="76"/>
      <c r="AO868" s="76"/>
      <c r="AP868" s="76"/>
      <c r="AQ868" s="76"/>
      <c r="AR868" s="76"/>
      <c r="AS868" s="76"/>
      <c r="AT868" s="76"/>
      <c r="AU868" s="76"/>
      <c r="AV868" s="76"/>
      <c r="AW868" s="76"/>
      <c r="AX868" s="76"/>
      <c r="AY868" s="76"/>
      <c r="AZ868" s="76"/>
      <c r="BA868" s="76"/>
      <c r="BB868" s="76"/>
      <c r="BC868" s="76"/>
      <c r="BD868" s="76"/>
      <c r="BE868" s="76"/>
      <c r="BF868" s="76"/>
      <c r="BG868" s="76"/>
      <c r="BH868" s="76"/>
      <c r="BI868" s="76"/>
      <c r="BJ868" s="76"/>
      <c r="BK868" s="76"/>
      <c r="BL868" s="76"/>
      <c r="BM868" s="76"/>
      <c r="BN868" s="76"/>
      <c r="BO868" s="76"/>
      <c r="BP868" s="76"/>
      <c r="BQ868" s="76"/>
      <c r="BR868" s="76"/>
      <c r="BS868" s="76"/>
      <c r="BT868" s="76"/>
      <c r="BU868" s="76"/>
      <c r="BV868" s="76"/>
      <c r="BW868" s="76"/>
      <c r="BX868" s="76"/>
      <c r="BY868" s="76"/>
      <c r="BZ868" s="76"/>
      <c r="CA868" s="76"/>
      <c r="CB868" s="76"/>
      <c r="CC868" s="76"/>
      <c r="CD868" s="76"/>
      <c r="CE868" s="76"/>
      <c r="CF868" s="76"/>
      <c r="CG868" s="76"/>
      <c r="CH868" s="76"/>
      <c r="CI868" s="76"/>
      <c r="CJ868" s="76"/>
      <c r="CK868" s="76"/>
      <c r="CL868" s="76"/>
      <c r="CN868" s="60"/>
      <c r="CO868" s="76"/>
      <c r="CP868" s="76"/>
      <c r="CQ868" s="76"/>
      <c r="CR868" s="76"/>
      <c r="CS868" s="76"/>
      <c r="CT868" s="76"/>
      <c r="CU868" s="76"/>
      <c r="CV868" s="76"/>
      <c r="CW868" s="76"/>
      <c r="CX868" s="76"/>
      <c r="CY868" s="76"/>
      <c r="CZ868" s="76"/>
      <c r="DA868" s="76"/>
      <c r="DB868" s="76"/>
      <c r="DC868" s="76"/>
      <c r="DD868" s="76"/>
      <c r="DE868" s="76"/>
      <c r="DF868" s="76"/>
      <c r="DG868" s="76"/>
      <c r="DH868" s="76"/>
      <c r="DI868" s="76"/>
      <c r="DJ868" s="76"/>
      <c r="DK868" s="76"/>
      <c r="DL868" s="76"/>
    </row>
    <row r="869" spans="5:116" x14ac:dyDescent="0.35">
      <c r="E869" s="8"/>
      <c r="H869" s="12"/>
      <c r="I869" s="60"/>
      <c r="J869" s="60"/>
      <c r="K869" s="15"/>
      <c r="L869" s="15"/>
      <c r="M869" s="15"/>
      <c r="N869" s="15"/>
      <c r="O869" s="15"/>
      <c r="P869" s="15"/>
      <c r="R869" s="15"/>
      <c r="S869" s="76"/>
      <c r="T869" s="76"/>
      <c r="U869" s="76"/>
      <c r="V869" s="76"/>
      <c r="W869" s="76"/>
      <c r="X869" s="76"/>
      <c r="Y869" s="76"/>
      <c r="Z869" s="76"/>
      <c r="AA869" s="76"/>
      <c r="AB869" s="76"/>
      <c r="AC869" s="76"/>
      <c r="AD869" s="76"/>
      <c r="AE869" s="76"/>
      <c r="AF869" s="76"/>
      <c r="AG869" s="76"/>
      <c r="AH869" s="76"/>
      <c r="AI869" s="76"/>
      <c r="AJ869" s="76"/>
      <c r="AK869" s="76"/>
      <c r="AL869" s="76"/>
      <c r="AM869" s="76"/>
      <c r="AN869" s="76"/>
      <c r="AO869" s="76"/>
      <c r="AP869" s="76"/>
      <c r="AQ869" s="76"/>
      <c r="AR869" s="76"/>
      <c r="AS869" s="76"/>
      <c r="AT869" s="76"/>
      <c r="AU869" s="76"/>
      <c r="AV869" s="76"/>
      <c r="AW869" s="76"/>
      <c r="AX869" s="76"/>
      <c r="AY869" s="76"/>
      <c r="AZ869" s="76"/>
      <c r="BA869" s="76"/>
      <c r="BB869" s="76"/>
      <c r="BC869" s="76"/>
      <c r="BD869" s="76"/>
      <c r="BE869" s="76"/>
      <c r="BF869" s="76"/>
      <c r="BG869" s="76"/>
      <c r="BH869" s="76"/>
      <c r="BI869" s="76"/>
      <c r="BJ869" s="76"/>
      <c r="BK869" s="76"/>
      <c r="BL869" s="76"/>
      <c r="BM869" s="76"/>
      <c r="BN869" s="76"/>
      <c r="BO869" s="76"/>
      <c r="BP869" s="76"/>
      <c r="BQ869" s="76"/>
      <c r="BR869" s="76"/>
      <c r="BS869" s="76"/>
      <c r="BT869" s="76"/>
      <c r="BU869" s="76"/>
      <c r="BV869" s="76"/>
      <c r="BW869" s="76"/>
      <c r="BX869" s="76"/>
      <c r="BY869" s="76"/>
      <c r="BZ869" s="76"/>
      <c r="CA869" s="76"/>
      <c r="CB869" s="76"/>
      <c r="CC869" s="76"/>
      <c r="CD869" s="76"/>
      <c r="CE869" s="76"/>
      <c r="CF869" s="76"/>
      <c r="CG869" s="76"/>
      <c r="CH869" s="76"/>
      <c r="CI869" s="76"/>
      <c r="CJ869" s="76"/>
      <c r="CK869" s="76"/>
      <c r="CL869" s="76"/>
      <c r="CN869" s="60"/>
      <c r="CO869" s="76"/>
      <c r="CP869" s="76"/>
      <c r="CQ869" s="76"/>
      <c r="CR869" s="76"/>
      <c r="CS869" s="76"/>
      <c r="CT869" s="76"/>
      <c r="CU869" s="76"/>
      <c r="CV869" s="76"/>
      <c r="CW869" s="76"/>
      <c r="CX869" s="76"/>
      <c r="CY869" s="76"/>
      <c r="CZ869" s="76"/>
      <c r="DA869" s="76"/>
      <c r="DB869" s="76"/>
      <c r="DC869" s="76"/>
      <c r="DD869" s="76"/>
      <c r="DE869" s="76"/>
      <c r="DF869" s="76"/>
      <c r="DG869" s="76"/>
      <c r="DH869" s="76"/>
      <c r="DI869" s="76"/>
      <c r="DJ869" s="76"/>
      <c r="DK869" s="76"/>
      <c r="DL869" s="76"/>
    </row>
    <row r="870" spans="5:116" x14ac:dyDescent="0.35">
      <c r="E870" s="8"/>
      <c r="H870" s="12"/>
      <c r="I870" s="60"/>
      <c r="J870" s="60"/>
      <c r="K870" s="15"/>
      <c r="L870" s="15"/>
      <c r="M870" s="15"/>
      <c r="N870" s="15"/>
      <c r="O870" s="15"/>
      <c r="P870" s="15"/>
      <c r="R870" s="15"/>
      <c r="S870" s="76"/>
      <c r="T870" s="76"/>
      <c r="U870" s="76"/>
      <c r="V870" s="76"/>
      <c r="W870" s="76"/>
      <c r="X870" s="76"/>
      <c r="Y870" s="76"/>
      <c r="Z870" s="76"/>
      <c r="AA870" s="76"/>
      <c r="AB870" s="76"/>
      <c r="AC870" s="76"/>
      <c r="AD870" s="76"/>
      <c r="AE870" s="76"/>
      <c r="AF870" s="76"/>
      <c r="AG870" s="76"/>
      <c r="AH870" s="76"/>
      <c r="AI870" s="76"/>
      <c r="AJ870" s="76"/>
      <c r="AK870" s="76"/>
      <c r="AL870" s="76"/>
      <c r="AM870" s="76"/>
      <c r="AN870" s="76"/>
      <c r="AO870" s="76"/>
      <c r="AP870" s="76"/>
      <c r="AQ870" s="76"/>
      <c r="AR870" s="76"/>
      <c r="AS870" s="76"/>
      <c r="AT870" s="76"/>
      <c r="AU870" s="76"/>
      <c r="AV870" s="76"/>
      <c r="AW870" s="76"/>
      <c r="AX870" s="76"/>
      <c r="AY870" s="76"/>
      <c r="AZ870" s="76"/>
      <c r="BA870" s="76"/>
      <c r="BB870" s="76"/>
      <c r="BC870" s="76"/>
      <c r="BD870" s="76"/>
      <c r="BE870" s="76"/>
      <c r="BF870" s="76"/>
      <c r="BG870" s="76"/>
      <c r="BH870" s="76"/>
      <c r="BI870" s="76"/>
      <c r="BJ870" s="76"/>
      <c r="BK870" s="76"/>
      <c r="BL870" s="76"/>
      <c r="BM870" s="76"/>
      <c r="BN870" s="76"/>
      <c r="BO870" s="76"/>
      <c r="BP870" s="76"/>
      <c r="BQ870" s="76"/>
      <c r="BR870" s="76"/>
      <c r="BS870" s="76"/>
      <c r="BT870" s="76"/>
      <c r="BU870" s="76"/>
      <c r="BV870" s="76"/>
      <c r="BW870" s="76"/>
      <c r="BX870" s="76"/>
      <c r="BY870" s="76"/>
      <c r="BZ870" s="76"/>
      <c r="CA870" s="76"/>
      <c r="CB870" s="76"/>
      <c r="CC870" s="76"/>
      <c r="CD870" s="76"/>
      <c r="CE870" s="76"/>
      <c r="CF870" s="76"/>
      <c r="CG870" s="76"/>
      <c r="CH870" s="76"/>
      <c r="CI870" s="76"/>
      <c r="CJ870" s="76"/>
      <c r="CK870" s="76"/>
      <c r="CL870" s="76"/>
      <c r="CN870" s="60"/>
      <c r="CO870" s="76"/>
      <c r="CP870" s="76"/>
      <c r="CQ870" s="76"/>
      <c r="CR870" s="76"/>
      <c r="CS870" s="76"/>
      <c r="CT870" s="76"/>
      <c r="CU870" s="76"/>
      <c r="CV870" s="76"/>
      <c r="CW870" s="76"/>
      <c r="CX870" s="76"/>
      <c r="CY870" s="76"/>
      <c r="CZ870" s="76"/>
      <c r="DA870" s="76"/>
      <c r="DB870" s="76"/>
      <c r="DC870" s="76"/>
      <c r="DD870" s="76"/>
      <c r="DE870" s="76"/>
      <c r="DF870" s="76"/>
      <c r="DG870" s="76"/>
      <c r="DH870" s="76"/>
      <c r="DI870" s="76"/>
      <c r="DJ870" s="76"/>
      <c r="DK870" s="76"/>
      <c r="DL870" s="76"/>
    </row>
    <row r="871" spans="5:116" x14ac:dyDescent="0.35">
      <c r="E871" s="8"/>
      <c r="H871" s="12"/>
      <c r="I871" s="60"/>
      <c r="J871" s="60"/>
      <c r="K871" s="15"/>
      <c r="L871" s="15"/>
      <c r="M871" s="15"/>
      <c r="N871" s="15"/>
      <c r="O871" s="15"/>
      <c r="P871" s="15"/>
      <c r="R871" s="15"/>
      <c r="S871" s="76"/>
      <c r="T871" s="76"/>
      <c r="U871" s="76"/>
      <c r="V871" s="76"/>
      <c r="W871" s="76"/>
      <c r="X871" s="76"/>
      <c r="Y871" s="76"/>
      <c r="Z871" s="76"/>
      <c r="AA871" s="76"/>
      <c r="AB871" s="76"/>
      <c r="AC871" s="76"/>
      <c r="AD871" s="76"/>
      <c r="AE871" s="76"/>
      <c r="AF871" s="76"/>
      <c r="AG871" s="76"/>
      <c r="AH871" s="76"/>
      <c r="AI871" s="76"/>
      <c r="AJ871" s="76"/>
      <c r="AK871" s="76"/>
      <c r="AL871" s="76"/>
      <c r="AM871" s="76"/>
      <c r="AN871" s="76"/>
      <c r="AO871" s="76"/>
      <c r="AP871" s="76"/>
      <c r="AQ871" s="76"/>
      <c r="AR871" s="76"/>
      <c r="AS871" s="76"/>
      <c r="AT871" s="76"/>
      <c r="AU871" s="76"/>
      <c r="AV871" s="76"/>
      <c r="AW871" s="76"/>
      <c r="AX871" s="76"/>
      <c r="AY871" s="76"/>
      <c r="AZ871" s="76"/>
      <c r="BA871" s="76"/>
      <c r="BB871" s="76"/>
      <c r="BC871" s="76"/>
      <c r="BD871" s="76"/>
      <c r="BE871" s="76"/>
      <c r="BF871" s="76"/>
      <c r="BG871" s="76"/>
      <c r="BH871" s="76"/>
      <c r="BI871" s="76"/>
      <c r="BJ871" s="76"/>
      <c r="BK871" s="76"/>
      <c r="BL871" s="76"/>
      <c r="BM871" s="76"/>
      <c r="BN871" s="76"/>
      <c r="BO871" s="76"/>
      <c r="BP871" s="76"/>
      <c r="BQ871" s="76"/>
      <c r="BR871" s="76"/>
      <c r="BS871" s="76"/>
      <c r="BT871" s="76"/>
      <c r="BU871" s="76"/>
      <c r="BV871" s="76"/>
      <c r="BW871" s="76"/>
      <c r="BX871" s="76"/>
      <c r="BY871" s="76"/>
      <c r="BZ871" s="76"/>
      <c r="CA871" s="76"/>
      <c r="CB871" s="76"/>
      <c r="CC871" s="76"/>
      <c r="CD871" s="76"/>
      <c r="CE871" s="76"/>
      <c r="CF871" s="76"/>
      <c r="CG871" s="76"/>
      <c r="CH871" s="76"/>
      <c r="CI871" s="76"/>
      <c r="CJ871" s="76"/>
      <c r="CK871" s="76"/>
      <c r="CL871" s="76"/>
      <c r="CN871" s="60"/>
      <c r="CO871" s="76"/>
      <c r="CP871" s="76"/>
      <c r="CQ871" s="76"/>
      <c r="CR871" s="76"/>
      <c r="CS871" s="76"/>
      <c r="CT871" s="76"/>
      <c r="CU871" s="76"/>
      <c r="CV871" s="76"/>
      <c r="CW871" s="76"/>
      <c r="CX871" s="76"/>
      <c r="CY871" s="76"/>
      <c r="CZ871" s="76"/>
      <c r="DA871" s="76"/>
      <c r="DB871" s="76"/>
      <c r="DC871" s="76"/>
      <c r="DD871" s="76"/>
      <c r="DE871" s="76"/>
      <c r="DF871" s="76"/>
      <c r="DG871" s="76"/>
      <c r="DH871" s="76"/>
      <c r="DI871" s="76"/>
      <c r="DJ871" s="76"/>
      <c r="DK871" s="76"/>
      <c r="DL871" s="76"/>
    </row>
    <row r="872" spans="5:116" x14ac:dyDescent="0.35">
      <c r="E872" s="8"/>
      <c r="H872" s="12"/>
      <c r="I872" s="60"/>
      <c r="J872" s="60"/>
      <c r="K872" s="15"/>
      <c r="L872" s="15"/>
      <c r="M872" s="15"/>
      <c r="N872" s="15"/>
      <c r="O872" s="15"/>
      <c r="P872" s="15"/>
      <c r="R872" s="15"/>
      <c r="S872" s="76"/>
      <c r="T872" s="76"/>
      <c r="U872" s="76"/>
      <c r="V872" s="76"/>
      <c r="W872" s="76"/>
      <c r="X872" s="76"/>
      <c r="Y872" s="76"/>
      <c r="Z872" s="76"/>
      <c r="AA872" s="76"/>
      <c r="AB872" s="76"/>
      <c r="AC872" s="76"/>
      <c r="AD872" s="76"/>
      <c r="AE872" s="76"/>
      <c r="AF872" s="76"/>
      <c r="AG872" s="76"/>
      <c r="AH872" s="76"/>
      <c r="AI872" s="76"/>
      <c r="AJ872" s="76"/>
      <c r="AK872" s="76"/>
      <c r="AL872" s="76"/>
      <c r="AM872" s="76"/>
      <c r="AN872" s="76"/>
      <c r="AO872" s="76"/>
      <c r="AP872" s="76"/>
      <c r="AQ872" s="76"/>
      <c r="AR872" s="76"/>
      <c r="AS872" s="76"/>
      <c r="AT872" s="76"/>
      <c r="AU872" s="76"/>
      <c r="AV872" s="76"/>
      <c r="AW872" s="76"/>
      <c r="AX872" s="76"/>
      <c r="AY872" s="76"/>
      <c r="AZ872" s="76"/>
      <c r="BA872" s="76"/>
      <c r="BB872" s="76"/>
      <c r="BC872" s="76"/>
      <c r="BD872" s="76"/>
      <c r="BE872" s="76"/>
      <c r="BF872" s="76"/>
      <c r="BG872" s="76"/>
      <c r="BH872" s="76"/>
      <c r="BI872" s="76"/>
      <c r="BJ872" s="76"/>
      <c r="BK872" s="76"/>
      <c r="BL872" s="76"/>
      <c r="BM872" s="76"/>
      <c r="BN872" s="76"/>
      <c r="BO872" s="76"/>
      <c r="BP872" s="76"/>
      <c r="BQ872" s="76"/>
      <c r="BR872" s="76"/>
      <c r="BS872" s="76"/>
      <c r="BT872" s="76"/>
      <c r="BU872" s="76"/>
      <c r="BV872" s="76"/>
      <c r="BW872" s="76"/>
      <c r="BX872" s="76"/>
      <c r="BY872" s="76"/>
      <c r="BZ872" s="76"/>
      <c r="CA872" s="76"/>
      <c r="CB872" s="76"/>
      <c r="CC872" s="76"/>
      <c r="CD872" s="76"/>
      <c r="CE872" s="76"/>
      <c r="CF872" s="76"/>
      <c r="CG872" s="76"/>
      <c r="CH872" s="76"/>
      <c r="CI872" s="76"/>
      <c r="CJ872" s="76"/>
      <c r="CK872" s="76"/>
      <c r="CL872" s="76"/>
      <c r="CN872" s="60"/>
      <c r="CO872" s="76"/>
      <c r="CP872" s="76"/>
      <c r="CQ872" s="76"/>
      <c r="CR872" s="76"/>
      <c r="CS872" s="76"/>
      <c r="CT872" s="76"/>
      <c r="CU872" s="76"/>
      <c r="CV872" s="76"/>
      <c r="CW872" s="76"/>
      <c r="CX872" s="76"/>
      <c r="CY872" s="76"/>
      <c r="CZ872" s="76"/>
      <c r="DA872" s="76"/>
      <c r="DB872" s="76"/>
      <c r="DC872" s="76"/>
      <c r="DD872" s="76"/>
      <c r="DE872" s="76"/>
      <c r="DF872" s="76"/>
      <c r="DG872" s="76"/>
      <c r="DH872" s="76"/>
      <c r="DI872" s="76"/>
      <c r="DJ872" s="76"/>
      <c r="DK872" s="76"/>
      <c r="DL872" s="76"/>
    </row>
    <row r="873" spans="5:116" x14ac:dyDescent="0.35">
      <c r="E873" s="8"/>
      <c r="H873" s="12"/>
      <c r="I873" s="60"/>
      <c r="J873" s="60"/>
      <c r="K873" s="15"/>
      <c r="L873" s="15"/>
      <c r="M873" s="15"/>
      <c r="N873" s="15"/>
      <c r="O873" s="15"/>
      <c r="P873" s="15"/>
      <c r="R873" s="15"/>
      <c r="S873" s="76"/>
      <c r="T873" s="76"/>
      <c r="U873" s="76"/>
      <c r="V873" s="76"/>
      <c r="W873" s="76"/>
      <c r="X873" s="76"/>
      <c r="Y873" s="76"/>
      <c r="Z873" s="76"/>
      <c r="AA873" s="76"/>
      <c r="AB873" s="76"/>
      <c r="AC873" s="76"/>
      <c r="AD873" s="76"/>
      <c r="AE873" s="76"/>
      <c r="AF873" s="76"/>
      <c r="AG873" s="76"/>
      <c r="AH873" s="76"/>
      <c r="AI873" s="76"/>
      <c r="AJ873" s="76"/>
      <c r="AK873" s="76"/>
      <c r="AL873" s="76"/>
      <c r="AM873" s="76"/>
      <c r="AN873" s="76"/>
      <c r="AO873" s="76"/>
      <c r="AP873" s="76"/>
      <c r="AQ873" s="76"/>
      <c r="AR873" s="76"/>
      <c r="AS873" s="76"/>
      <c r="AT873" s="76"/>
      <c r="AU873" s="76"/>
      <c r="AV873" s="76"/>
      <c r="AW873" s="76"/>
      <c r="AX873" s="76"/>
      <c r="AY873" s="76"/>
      <c r="AZ873" s="76"/>
      <c r="BA873" s="76"/>
      <c r="BB873" s="76"/>
      <c r="BC873" s="76"/>
      <c r="BD873" s="76"/>
      <c r="BE873" s="76"/>
      <c r="BF873" s="76"/>
      <c r="BG873" s="76"/>
      <c r="BH873" s="76"/>
      <c r="BI873" s="76"/>
      <c r="BJ873" s="76"/>
      <c r="BK873" s="76"/>
      <c r="BL873" s="76"/>
      <c r="BM873" s="76"/>
      <c r="BN873" s="76"/>
      <c r="BO873" s="76"/>
      <c r="BP873" s="76"/>
      <c r="BQ873" s="76"/>
      <c r="BR873" s="76"/>
      <c r="BS873" s="76"/>
      <c r="BT873" s="76"/>
      <c r="BU873" s="76"/>
      <c r="BV873" s="76"/>
      <c r="BW873" s="76"/>
      <c r="BX873" s="76"/>
      <c r="BY873" s="76"/>
      <c r="BZ873" s="76"/>
      <c r="CA873" s="76"/>
      <c r="CB873" s="76"/>
      <c r="CC873" s="76"/>
      <c r="CD873" s="76"/>
      <c r="CE873" s="76"/>
      <c r="CF873" s="76"/>
      <c r="CG873" s="76"/>
      <c r="CH873" s="76"/>
      <c r="CI873" s="76"/>
      <c r="CJ873" s="76"/>
      <c r="CK873" s="76"/>
      <c r="CL873" s="76"/>
      <c r="CN873" s="60"/>
      <c r="CO873" s="76"/>
      <c r="CP873" s="76"/>
      <c r="CQ873" s="76"/>
      <c r="CR873" s="76"/>
      <c r="CS873" s="76"/>
      <c r="CT873" s="76"/>
      <c r="CU873" s="76"/>
      <c r="CV873" s="76"/>
      <c r="CW873" s="76"/>
      <c r="CX873" s="76"/>
      <c r="CY873" s="76"/>
      <c r="CZ873" s="76"/>
      <c r="DA873" s="76"/>
      <c r="DB873" s="76"/>
      <c r="DC873" s="76"/>
      <c r="DD873" s="76"/>
      <c r="DE873" s="76"/>
      <c r="DF873" s="76"/>
      <c r="DG873" s="76"/>
      <c r="DH873" s="76"/>
      <c r="DI873" s="76"/>
      <c r="DJ873" s="76"/>
      <c r="DK873" s="76"/>
      <c r="DL873" s="76"/>
    </row>
    <row r="874" spans="5:116" x14ac:dyDescent="0.35">
      <c r="E874" s="8"/>
      <c r="H874" s="12"/>
      <c r="I874" s="60"/>
      <c r="J874" s="60"/>
      <c r="K874" s="15"/>
      <c r="L874" s="15"/>
      <c r="M874" s="15"/>
      <c r="N874" s="15"/>
      <c r="O874" s="15"/>
      <c r="P874" s="15"/>
      <c r="R874" s="15"/>
      <c r="S874" s="76"/>
      <c r="T874" s="76"/>
      <c r="U874" s="76"/>
      <c r="V874" s="76"/>
      <c r="W874" s="76"/>
      <c r="X874" s="76"/>
      <c r="Y874" s="76"/>
      <c r="Z874" s="76"/>
      <c r="AA874" s="76"/>
      <c r="AB874" s="76"/>
      <c r="AC874" s="76"/>
      <c r="AD874" s="76"/>
      <c r="AE874" s="76"/>
      <c r="AF874" s="76"/>
      <c r="AG874" s="76"/>
      <c r="AH874" s="76"/>
      <c r="AI874" s="76"/>
      <c r="AJ874" s="76"/>
      <c r="AK874" s="76"/>
      <c r="AL874" s="76"/>
      <c r="AM874" s="76"/>
      <c r="AN874" s="76"/>
      <c r="AO874" s="76"/>
      <c r="AP874" s="76"/>
      <c r="AQ874" s="76"/>
      <c r="AR874" s="76"/>
      <c r="AS874" s="76"/>
      <c r="AT874" s="76"/>
      <c r="AU874" s="76"/>
      <c r="AV874" s="76"/>
      <c r="AW874" s="76"/>
      <c r="AX874" s="76"/>
      <c r="AY874" s="76"/>
      <c r="AZ874" s="76"/>
      <c r="BA874" s="76"/>
      <c r="BB874" s="76"/>
      <c r="BC874" s="76"/>
      <c r="BD874" s="76"/>
      <c r="BE874" s="76"/>
      <c r="BF874" s="76"/>
      <c r="BG874" s="76"/>
      <c r="BH874" s="76"/>
      <c r="BI874" s="76"/>
      <c r="BJ874" s="76"/>
      <c r="BK874" s="76"/>
      <c r="BL874" s="76"/>
      <c r="BM874" s="76"/>
      <c r="BN874" s="76"/>
      <c r="BO874" s="76"/>
      <c r="BP874" s="76"/>
      <c r="BQ874" s="76"/>
      <c r="BR874" s="76"/>
      <c r="BS874" s="76"/>
      <c r="BT874" s="76"/>
      <c r="BU874" s="76"/>
      <c r="BV874" s="76"/>
      <c r="BW874" s="76"/>
      <c r="BX874" s="76"/>
      <c r="BY874" s="76"/>
      <c r="BZ874" s="76"/>
      <c r="CA874" s="76"/>
      <c r="CB874" s="76"/>
      <c r="CC874" s="76"/>
      <c r="CD874" s="76"/>
      <c r="CE874" s="76"/>
      <c r="CF874" s="76"/>
      <c r="CG874" s="76"/>
      <c r="CH874" s="76"/>
      <c r="CI874" s="76"/>
      <c r="CJ874" s="76"/>
      <c r="CK874" s="76"/>
      <c r="CL874" s="76"/>
      <c r="CN874" s="60"/>
      <c r="CO874" s="76"/>
      <c r="CP874" s="76"/>
      <c r="CQ874" s="76"/>
      <c r="CR874" s="76"/>
      <c r="CS874" s="76"/>
      <c r="CT874" s="76"/>
      <c r="CU874" s="76"/>
      <c r="CV874" s="76"/>
      <c r="CW874" s="76"/>
      <c r="CX874" s="76"/>
      <c r="CY874" s="76"/>
      <c r="CZ874" s="76"/>
      <c r="DA874" s="76"/>
      <c r="DB874" s="76"/>
      <c r="DC874" s="76"/>
      <c r="DD874" s="76"/>
      <c r="DE874" s="76"/>
      <c r="DF874" s="76"/>
      <c r="DG874" s="76"/>
      <c r="DH874" s="76"/>
      <c r="DI874" s="76"/>
      <c r="DJ874" s="76"/>
      <c r="DK874" s="76"/>
      <c r="DL874" s="76"/>
    </row>
    <row r="875" spans="5:116" x14ac:dyDescent="0.35">
      <c r="E875" s="8"/>
      <c r="H875" s="12"/>
      <c r="I875" s="60"/>
      <c r="J875" s="60"/>
      <c r="K875" s="15"/>
      <c r="L875" s="15"/>
      <c r="M875" s="15"/>
      <c r="N875" s="15"/>
      <c r="O875" s="15"/>
      <c r="P875" s="15"/>
      <c r="R875" s="15"/>
      <c r="S875" s="76"/>
      <c r="T875" s="76"/>
      <c r="U875" s="76"/>
      <c r="V875" s="76"/>
      <c r="W875" s="76"/>
      <c r="X875" s="76"/>
      <c r="Y875" s="76"/>
      <c r="Z875" s="76"/>
      <c r="AA875" s="76"/>
      <c r="AB875" s="76"/>
      <c r="AC875" s="76"/>
      <c r="AD875" s="76"/>
      <c r="AE875" s="76"/>
      <c r="AF875" s="76"/>
      <c r="AG875" s="76"/>
      <c r="AH875" s="76"/>
      <c r="AI875" s="76"/>
      <c r="AJ875" s="76"/>
      <c r="AK875" s="76"/>
      <c r="AL875" s="76"/>
      <c r="AM875" s="76"/>
      <c r="AN875" s="76"/>
      <c r="AO875" s="76"/>
      <c r="AP875" s="76"/>
      <c r="AQ875" s="76"/>
      <c r="AR875" s="76"/>
      <c r="AS875" s="76"/>
      <c r="AT875" s="76"/>
      <c r="AU875" s="76"/>
      <c r="AV875" s="76"/>
      <c r="AW875" s="76"/>
      <c r="AX875" s="76"/>
      <c r="AY875" s="76"/>
      <c r="AZ875" s="76"/>
      <c r="BA875" s="76"/>
      <c r="BB875" s="76"/>
      <c r="BC875" s="76"/>
      <c r="BD875" s="76"/>
      <c r="BE875" s="76"/>
      <c r="BF875" s="76"/>
      <c r="BG875" s="76"/>
      <c r="BH875" s="76"/>
      <c r="BI875" s="76"/>
      <c r="BJ875" s="76"/>
      <c r="BK875" s="76"/>
      <c r="BL875" s="76"/>
      <c r="BM875" s="76"/>
      <c r="BN875" s="76"/>
      <c r="BO875" s="76"/>
      <c r="BP875" s="76"/>
      <c r="BQ875" s="76"/>
      <c r="BR875" s="76"/>
      <c r="BS875" s="76"/>
      <c r="BT875" s="76"/>
      <c r="BU875" s="76"/>
      <c r="BV875" s="76"/>
      <c r="BW875" s="76"/>
      <c r="BX875" s="76"/>
      <c r="BY875" s="76"/>
      <c r="BZ875" s="76"/>
      <c r="CA875" s="76"/>
      <c r="CB875" s="76"/>
      <c r="CC875" s="76"/>
      <c r="CD875" s="76"/>
      <c r="CE875" s="76"/>
      <c r="CF875" s="76"/>
      <c r="CG875" s="76"/>
      <c r="CH875" s="76"/>
      <c r="CI875" s="76"/>
      <c r="CJ875" s="76"/>
      <c r="CK875" s="76"/>
      <c r="CL875" s="76"/>
      <c r="CN875" s="60"/>
      <c r="CO875" s="76"/>
      <c r="CP875" s="76"/>
      <c r="CQ875" s="76"/>
      <c r="CR875" s="76"/>
      <c r="CS875" s="76"/>
      <c r="CT875" s="76"/>
      <c r="CU875" s="76"/>
      <c r="CV875" s="76"/>
      <c r="CW875" s="76"/>
      <c r="CX875" s="76"/>
      <c r="CY875" s="76"/>
      <c r="CZ875" s="76"/>
      <c r="DA875" s="76"/>
      <c r="DB875" s="76"/>
      <c r="DC875" s="76"/>
      <c r="DD875" s="76"/>
      <c r="DE875" s="76"/>
      <c r="DF875" s="76"/>
      <c r="DG875" s="76"/>
      <c r="DH875" s="76"/>
      <c r="DI875" s="76"/>
      <c r="DJ875" s="76"/>
      <c r="DK875" s="76"/>
      <c r="DL875" s="76"/>
    </row>
    <row r="876" spans="5:116" x14ac:dyDescent="0.35">
      <c r="E876" s="8"/>
      <c r="H876" s="12"/>
      <c r="I876" s="60"/>
      <c r="J876" s="60"/>
      <c r="K876" s="15"/>
      <c r="L876" s="15"/>
      <c r="M876" s="15"/>
      <c r="N876" s="15"/>
      <c r="O876" s="15"/>
      <c r="P876" s="15"/>
      <c r="R876" s="15"/>
      <c r="S876" s="76"/>
      <c r="T876" s="76"/>
      <c r="U876" s="76"/>
      <c r="V876" s="76"/>
      <c r="W876" s="76"/>
      <c r="X876" s="76"/>
      <c r="Y876" s="76"/>
      <c r="Z876" s="76"/>
      <c r="AA876" s="76"/>
      <c r="AB876" s="76"/>
      <c r="AC876" s="76"/>
      <c r="AD876" s="76"/>
      <c r="AE876" s="76"/>
      <c r="AF876" s="76"/>
      <c r="AG876" s="76"/>
      <c r="AH876" s="76"/>
      <c r="AI876" s="76"/>
      <c r="AJ876" s="76"/>
      <c r="AK876" s="76"/>
      <c r="AL876" s="76"/>
      <c r="AM876" s="76"/>
      <c r="AN876" s="76"/>
      <c r="AO876" s="76"/>
      <c r="AP876" s="76"/>
      <c r="AQ876" s="76"/>
      <c r="AR876" s="76"/>
      <c r="AS876" s="76"/>
      <c r="AT876" s="76"/>
      <c r="AU876" s="76"/>
      <c r="AV876" s="76"/>
      <c r="AW876" s="76"/>
      <c r="AX876" s="76"/>
      <c r="AY876" s="76"/>
      <c r="AZ876" s="76"/>
      <c r="BA876" s="76"/>
      <c r="BB876" s="76"/>
      <c r="BC876" s="76"/>
      <c r="BD876" s="76"/>
      <c r="BE876" s="76"/>
      <c r="BF876" s="76"/>
      <c r="BG876" s="76"/>
      <c r="BH876" s="76"/>
      <c r="BI876" s="76"/>
      <c r="BJ876" s="76"/>
      <c r="BK876" s="76"/>
      <c r="BL876" s="76"/>
      <c r="BM876" s="76"/>
      <c r="BN876" s="76"/>
      <c r="BO876" s="76"/>
      <c r="BP876" s="76"/>
      <c r="BQ876" s="76"/>
      <c r="BR876" s="76"/>
      <c r="BS876" s="76"/>
      <c r="BT876" s="76"/>
      <c r="BU876" s="76"/>
      <c r="BV876" s="76"/>
      <c r="BW876" s="76"/>
      <c r="BX876" s="76"/>
      <c r="BY876" s="76"/>
      <c r="BZ876" s="76"/>
      <c r="CA876" s="76"/>
      <c r="CB876" s="76"/>
      <c r="CC876" s="76"/>
      <c r="CD876" s="76"/>
      <c r="CE876" s="76"/>
      <c r="CF876" s="76"/>
      <c r="CG876" s="76"/>
      <c r="CH876" s="76"/>
      <c r="CI876" s="76"/>
      <c r="CJ876" s="76"/>
      <c r="CK876" s="76"/>
      <c r="CL876" s="76"/>
      <c r="CN876" s="60"/>
      <c r="CO876" s="76"/>
      <c r="CP876" s="76"/>
      <c r="CQ876" s="76"/>
      <c r="CR876" s="76"/>
      <c r="CS876" s="76"/>
      <c r="CT876" s="76"/>
      <c r="CU876" s="76"/>
      <c r="CV876" s="76"/>
      <c r="CW876" s="76"/>
      <c r="CX876" s="76"/>
      <c r="CY876" s="76"/>
      <c r="CZ876" s="76"/>
      <c r="DA876" s="76"/>
      <c r="DB876" s="76"/>
      <c r="DC876" s="76"/>
      <c r="DD876" s="76"/>
      <c r="DE876" s="76"/>
      <c r="DF876" s="76"/>
      <c r="DG876" s="76"/>
      <c r="DH876" s="76"/>
      <c r="DI876" s="76"/>
      <c r="DJ876" s="76"/>
      <c r="DK876" s="76"/>
      <c r="DL876" s="76"/>
    </row>
    <row r="877" spans="5:116" x14ac:dyDescent="0.35">
      <c r="E877" s="8"/>
      <c r="H877" s="12"/>
      <c r="I877" s="60"/>
      <c r="J877" s="60"/>
      <c r="K877" s="15"/>
      <c r="L877" s="15"/>
      <c r="M877" s="15"/>
      <c r="N877" s="15"/>
      <c r="O877" s="15"/>
      <c r="P877" s="15"/>
      <c r="R877" s="15"/>
      <c r="S877" s="76"/>
      <c r="T877" s="76"/>
      <c r="U877" s="76"/>
      <c r="V877" s="76"/>
      <c r="W877" s="76"/>
      <c r="X877" s="76"/>
      <c r="Y877" s="76"/>
      <c r="Z877" s="76"/>
      <c r="AA877" s="76"/>
      <c r="AB877" s="76"/>
      <c r="AC877" s="76"/>
      <c r="AD877" s="76"/>
      <c r="AE877" s="76"/>
      <c r="AF877" s="76"/>
      <c r="AG877" s="76"/>
      <c r="AH877" s="76"/>
      <c r="AI877" s="76"/>
      <c r="AJ877" s="76"/>
      <c r="AK877" s="76"/>
      <c r="AL877" s="76"/>
      <c r="AM877" s="76"/>
      <c r="AN877" s="76"/>
      <c r="AO877" s="76"/>
      <c r="AP877" s="76"/>
      <c r="AQ877" s="76"/>
      <c r="AR877" s="76"/>
      <c r="AS877" s="76"/>
      <c r="AT877" s="76"/>
      <c r="AU877" s="76"/>
      <c r="AV877" s="76"/>
      <c r="AW877" s="76"/>
      <c r="AX877" s="76"/>
      <c r="AY877" s="76"/>
      <c r="AZ877" s="76"/>
      <c r="BA877" s="76"/>
      <c r="BB877" s="76"/>
      <c r="BC877" s="76"/>
      <c r="BD877" s="76"/>
      <c r="BE877" s="76"/>
      <c r="BF877" s="76"/>
      <c r="BG877" s="76"/>
      <c r="BH877" s="76"/>
      <c r="BI877" s="76"/>
      <c r="BJ877" s="76"/>
      <c r="BK877" s="76"/>
      <c r="BL877" s="76"/>
      <c r="BM877" s="76"/>
      <c r="BN877" s="76"/>
      <c r="BO877" s="76"/>
      <c r="BP877" s="76"/>
      <c r="BQ877" s="76"/>
      <c r="BR877" s="76"/>
      <c r="BS877" s="76"/>
      <c r="BT877" s="76"/>
      <c r="BU877" s="76"/>
      <c r="BV877" s="76"/>
      <c r="BW877" s="76"/>
      <c r="BX877" s="76"/>
      <c r="BY877" s="76"/>
      <c r="BZ877" s="76"/>
      <c r="CA877" s="76"/>
      <c r="CB877" s="76"/>
      <c r="CC877" s="76"/>
      <c r="CD877" s="76"/>
      <c r="CE877" s="76"/>
      <c r="CF877" s="76"/>
      <c r="CG877" s="76"/>
      <c r="CH877" s="76"/>
      <c r="CI877" s="76"/>
      <c r="CJ877" s="76"/>
      <c r="CK877" s="76"/>
      <c r="CL877" s="76"/>
      <c r="CN877" s="60"/>
      <c r="CO877" s="76"/>
      <c r="CP877" s="76"/>
      <c r="CQ877" s="76"/>
      <c r="CR877" s="76"/>
      <c r="CS877" s="76"/>
      <c r="CT877" s="76"/>
      <c r="CU877" s="76"/>
      <c r="CV877" s="76"/>
      <c r="CW877" s="76"/>
      <c r="CX877" s="76"/>
      <c r="CY877" s="76"/>
      <c r="CZ877" s="76"/>
      <c r="DA877" s="76"/>
      <c r="DB877" s="76"/>
      <c r="DC877" s="76"/>
      <c r="DD877" s="76"/>
      <c r="DE877" s="76"/>
      <c r="DF877" s="76"/>
      <c r="DG877" s="76"/>
      <c r="DH877" s="76"/>
      <c r="DI877" s="76"/>
      <c r="DJ877" s="76"/>
      <c r="DK877" s="76"/>
      <c r="DL877" s="76"/>
    </row>
    <row r="878" spans="5:116" x14ac:dyDescent="0.35">
      <c r="E878" s="8"/>
      <c r="H878" s="12"/>
      <c r="I878" s="60"/>
      <c r="J878" s="60"/>
      <c r="K878" s="15"/>
      <c r="L878" s="15"/>
      <c r="M878" s="15"/>
      <c r="N878" s="15"/>
      <c r="O878" s="15"/>
      <c r="P878" s="15"/>
      <c r="R878" s="15"/>
      <c r="S878" s="76"/>
      <c r="T878" s="76"/>
      <c r="U878" s="76"/>
      <c r="V878" s="76"/>
      <c r="W878" s="76"/>
      <c r="X878" s="76"/>
      <c r="Y878" s="76"/>
      <c r="Z878" s="76"/>
      <c r="AA878" s="76"/>
      <c r="AB878" s="76"/>
      <c r="AC878" s="76"/>
      <c r="AD878" s="76"/>
      <c r="AE878" s="76"/>
      <c r="AF878" s="76"/>
      <c r="AG878" s="76"/>
      <c r="AH878" s="76"/>
      <c r="AI878" s="76"/>
      <c r="AJ878" s="76"/>
      <c r="AK878" s="76"/>
      <c r="AL878" s="76"/>
      <c r="AM878" s="76"/>
      <c r="AN878" s="76"/>
      <c r="AO878" s="76"/>
      <c r="AP878" s="76"/>
      <c r="AQ878" s="76"/>
      <c r="AR878" s="76"/>
      <c r="AS878" s="76"/>
      <c r="AT878" s="76"/>
      <c r="AU878" s="76"/>
      <c r="AV878" s="76"/>
      <c r="AW878" s="76"/>
      <c r="AX878" s="76"/>
      <c r="AY878" s="76"/>
      <c r="AZ878" s="76"/>
      <c r="BA878" s="76"/>
      <c r="BB878" s="76"/>
      <c r="BC878" s="76"/>
      <c r="BD878" s="76"/>
      <c r="BE878" s="76"/>
      <c r="BF878" s="76"/>
      <c r="BG878" s="76"/>
      <c r="BH878" s="76"/>
      <c r="BI878" s="76"/>
      <c r="BJ878" s="76"/>
      <c r="BK878" s="76"/>
      <c r="BL878" s="76"/>
      <c r="BM878" s="76"/>
      <c r="BN878" s="76"/>
      <c r="BO878" s="76"/>
      <c r="BP878" s="76"/>
      <c r="BQ878" s="76"/>
      <c r="BR878" s="76"/>
      <c r="BS878" s="76"/>
      <c r="BT878" s="76"/>
      <c r="BU878" s="76"/>
      <c r="BV878" s="76"/>
      <c r="BW878" s="76"/>
      <c r="BX878" s="76"/>
      <c r="BY878" s="76"/>
      <c r="BZ878" s="76"/>
      <c r="CA878" s="76"/>
      <c r="CB878" s="76"/>
      <c r="CC878" s="76"/>
      <c r="CD878" s="76"/>
      <c r="CE878" s="76"/>
      <c r="CF878" s="76"/>
      <c r="CG878" s="76"/>
      <c r="CH878" s="76"/>
      <c r="CI878" s="76"/>
      <c r="CJ878" s="76"/>
      <c r="CK878" s="76"/>
      <c r="CL878" s="76"/>
      <c r="CN878" s="60"/>
      <c r="CO878" s="76"/>
      <c r="CP878" s="76"/>
      <c r="CQ878" s="76"/>
      <c r="CR878" s="76"/>
      <c r="CS878" s="76"/>
      <c r="CT878" s="76"/>
      <c r="CU878" s="76"/>
      <c r="CV878" s="76"/>
      <c r="CW878" s="76"/>
      <c r="CX878" s="76"/>
      <c r="CY878" s="76"/>
      <c r="CZ878" s="76"/>
      <c r="DA878" s="76"/>
      <c r="DB878" s="76"/>
      <c r="DC878" s="76"/>
      <c r="DD878" s="76"/>
      <c r="DE878" s="76"/>
      <c r="DF878" s="76"/>
      <c r="DG878" s="76"/>
      <c r="DH878" s="76"/>
      <c r="DI878" s="76"/>
      <c r="DJ878" s="76"/>
      <c r="DK878" s="76"/>
      <c r="DL878" s="76"/>
    </row>
    <row r="879" spans="5:116" x14ac:dyDescent="0.35">
      <c r="E879" s="8"/>
      <c r="H879" s="12"/>
      <c r="I879" s="60"/>
      <c r="J879" s="60"/>
      <c r="K879" s="15"/>
      <c r="L879" s="15"/>
      <c r="M879" s="15"/>
      <c r="N879" s="15"/>
      <c r="O879" s="15"/>
      <c r="P879" s="15"/>
      <c r="R879" s="15"/>
      <c r="S879" s="76"/>
      <c r="T879" s="76"/>
      <c r="U879" s="76"/>
      <c r="V879" s="76"/>
      <c r="W879" s="76"/>
      <c r="X879" s="76"/>
      <c r="Y879" s="76"/>
      <c r="Z879" s="76"/>
      <c r="AA879" s="76"/>
      <c r="AB879" s="76"/>
      <c r="AC879" s="76"/>
      <c r="AD879" s="76"/>
      <c r="AE879" s="76"/>
      <c r="AF879" s="76"/>
      <c r="AG879" s="76"/>
      <c r="AH879" s="76"/>
      <c r="AI879" s="76"/>
      <c r="AJ879" s="76"/>
      <c r="AK879" s="76"/>
      <c r="AL879" s="76"/>
      <c r="AM879" s="76"/>
      <c r="AN879" s="76"/>
      <c r="AO879" s="76"/>
      <c r="AP879" s="76"/>
      <c r="AQ879" s="76"/>
      <c r="AR879" s="76"/>
      <c r="AS879" s="76"/>
      <c r="AT879" s="76"/>
      <c r="AU879" s="76"/>
      <c r="AV879" s="76"/>
      <c r="AW879" s="76"/>
      <c r="AX879" s="76"/>
      <c r="AY879" s="76"/>
      <c r="AZ879" s="76"/>
      <c r="BA879" s="76"/>
      <c r="BB879" s="76"/>
      <c r="BC879" s="76"/>
      <c r="BD879" s="76"/>
      <c r="BE879" s="76"/>
      <c r="BF879" s="76"/>
      <c r="BG879" s="76"/>
      <c r="BH879" s="76"/>
      <c r="BI879" s="76"/>
      <c r="BJ879" s="76"/>
      <c r="BK879" s="76"/>
      <c r="BL879" s="76"/>
      <c r="BM879" s="76"/>
      <c r="BN879" s="76"/>
      <c r="BO879" s="76"/>
      <c r="BP879" s="76"/>
      <c r="BQ879" s="76"/>
      <c r="BR879" s="76"/>
      <c r="BS879" s="76"/>
      <c r="BT879" s="76"/>
      <c r="BU879" s="76"/>
      <c r="BV879" s="76"/>
      <c r="BW879" s="76"/>
      <c r="BX879" s="76"/>
      <c r="BY879" s="76"/>
      <c r="BZ879" s="76"/>
      <c r="CA879" s="76"/>
      <c r="CB879" s="76"/>
      <c r="CC879" s="76"/>
      <c r="CD879" s="76"/>
      <c r="CE879" s="76"/>
      <c r="CF879" s="76"/>
      <c r="CG879" s="76"/>
      <c r="CH879" s="76"/>
      <c r="CI879" s="76"/>
      <c r="CJ879" s="76"/>
      <c r="CK879" s="76"/>
      <c r="CL879" s="76"/>
      <c r="CN879" s="60"/>
      <c r="CO879" s="76"/>
      <c r="CP879" s="76"/>
      <c r="CQ879" s="76"/>
      <c r="CR879" s="76"/>
      <c r="CS879" s="76"/>
      <c r="CT879" s="76"/>
      <c r="CU879" s="76"/>
      <c r="CV879" s="76"/>
      <c r="CW879" s="76"/>
      <c r="CX879" s="76"/>
      <c r="CY879" s="76"/>
      <c r="CZ879" s="76"/>
      <c r="DA879" s="76"/>
      <c r="DB879" s="76"/>
      <c r="DC879" s="76"/>
      <c r="DD879" s="76"/>
      <c r="DE879" s="76"/>
      <c r="DF879" s="76"/>
      <c r="DG879" s="76"/>
      <c r="DH879" s="76"/>
      <c r="DI879" s="76"/>
      <c r="DJ879" s="76"/>
      <c r="DK879" s="76"/>
      <c r="DL879" s="76"/>
    </row>
    <row r="880" spans="5:116" x14ac:dyDescent="0.35">
      <c r="E880" s="8"/>
      <c r="H880" s="12"/>
      <c r="I880" s="60"/>
      <c r="J880" s="60"/>
      <c r="K880" s="15"/>
      <c r="L880" s="15"/>
      <c r="M880" s="15"/>
      <c r="N880" s="15"/>
      <c r="O880" s="15"/>
      <c r="P880" s="15"/>
      <c r="R880" s="15"/>
      <c r="S880" s="76"/>
      <c r="T880" s="76"/>
      <c r="U880" s="76"/>
      <c r="V880" s="76"/>
      <c r="W880" s="76"/>
      <c r="X880" s="76"/>
      <c r="Y880" s="76"/>
      <c r="Z880" s="76"/>
      <c r="AA880" s="76"/>
      <c r="AB880" s="76"/>
      <c r="AC880" s="76"/>
      <c r="AD880" s="76"/>
      <c r="AE880" s="76"/>
      <c r="AF880" s="76"/>
      <c r="AG880" s="76"/>
      <c r="AH880" s="76"/>
      <c r="AI880" s="76"/>
      <c r="AJ880" s="76"/>
      <c r="AK880" s="76"/>
      <c r="AL880" s="76"/>
      <c r="AM880" s="76"/>
      <c r="AN880" s="76"/>
      <c r="AO880" s="76"/>
      <c r="AP880" s="76"/>
      <c r="AQ880" s="76"/>
      <c r="AR880" s="76"/>
      <c r="AS880" s="76"/>
      <c r="AT880" s="76"/>
      <c r="AU880" s="76"/>
      <c r="AV880" s="76"/>
      <c r="AW880" s="76"/>
      <c r="AX880" s="76"/>
      <c r="AY880" s="76"/>
      <c r="AZ880" s="76"/>
      <c r="BA880" s="76"/>
      <c r="BB880" s="76"/>
      <c r="BC880" s="76"/>
      <c r="BD880" s="76"/>
      <c r="BE880" s="76"/>
      <c r="BF880" s="76"/>
      <c r="BG880" s="76"/>
      <c r="BH880" s="76"/>
      <c r="BI880" s="76"/>
      <c r="BJ880" s="76"/>
      <c r="BK880" s="76"/>
      <c r="BL880" s="76"/>
      <c r="BM880" s="76"/>
      <c r="BN880" s="76"/>
      <c r="BO880" s="76"/>
      <c r="BP880" s="76"/>
      <c r="BQ880" s="76"/>
      <c r="BR880" s="76"/>
      <c r="BS880" s="76"/>
      <c r="BT880" s="76"/>
      <c r="BU880" s="76"/>
      <c r="BV880" s="76"/>
      <c r="BW880" s="76"/>
      <c r="BX880" s="76"/>
      <c r="BY880" s="76"/>
      <c r="BZ880" s="76"/>
      <c r="CA880" s="76"/>
      <c r="CB880" s="76"/>
      <c r="CC880" s="76"/>
      <c r="CD880" s="76"/>
      <c r="CE880" s="76"/>
      <c r="CF880" s="76"/>
      <c r="CG880" s="76"/>
      <c r="CH880" s="76"/>
      <c r="CI880" s="76"/>
      <c r="CJ880" s="76"/>
      <c r="CK880" s="76"/>
      <c r="CL880" s="76"/>
      <c r="CN880" s="60"/>
      <c r="CO880" s="76"/>
      <c r="CP880" s="76"/>
      <c r="CQ880" s="76"/>
      <c r="CR880" s="76"/>
      <c r="CS880" s="76"/>
      <c r="CT880" s="76"/>
      <c r="CU880" s="76"/>
      <c r="CV880" s="76"/>
      <c r="CW880" s="76"/>
      <c r="CX880" s="76"/>
      <c r="CY880" s="76"/>
      <c r="CZ880" s="76"/>
      <c r="DA880" s="76"/>
      <c r="DB880" s="76"/>
      <c r="DC880" s="76"/>
      <c r="DD880" s="76"/>
      <c r="DE880" s="76"/>
      <c r="DF880" s="76"/>
      <c r="DG880" s="76"/>
      <c r="DH880" s="76"/>
      <c r="DI880" s="76"/>
      <c r="DJ880" s="76"/>
      <c r="DK880" s="76"/>
      <c r="DL880" s="76"/>
    </row>
    <row r="881" spans="5:116" x14ac:dyDescent="0.35">
      <c r="E881" s="8"/>
      <c r="H881" s="12"/>
      <c r="I881" s="60"/>
      <c r="J881" s="60"/>
      <c r="K881" s="15"/>
      <c r="L881" s="15"/>
      <c r="M881" s="15"/>
      <c r="N881" s="15"/>
      <c r="O881" s="15"/>
      <c r="P881" s="15"/>
      <c r="R881" s="15"/>
      <c r="S881" s="76"/>
      <c r="T881" s="76"/>
      <c r="U881" s="76"/>
      <c r="V881" s="76"/>
      <c r="W881" s="76"/>
      <c r="X881" s="76"/>
      <c r="Y881" s="76"/>
      <c r="Z881" s="76"/>
      <c r="AA881" s="76"/>
      <c r="AB881" s="76"/>
      <c r="AC881" s="76"/>
      <c r="AD881" s="76"/>
      <c r="AE881" s="76"/>
      <c r="AF881" s="76"/>
      <c r="AG881" s="76"/>
      <c r="AH881" s="76"/>
      <c r="AI881" s="76"/>
      <c r="AJ881" s="76"/>
      <c r="AK881" s="76"/>
      <c r="AL881" s="76"/>
      <c r="AM881" s="76"/>
      <c r="AN881" s="76"/>
      <c r="AO881" s="76"/>
      <c r="AP881" s="76"/>
      <c r="AQ881" s="76"/>
      <c r="AR881" s="76"/>
      <c r="AS881" s="76"/>
      <c r="AT881" s="76"/>
      <c r="AU881" s="76"/>
      <c r="AV881" s="76"/>
      <c r="AW881" s="76"/>
      <c r="AX881" s="76"/>
      <c r="AY881" s="76"/>
      <c r="AZ881" s="76"/>
      <c r="BA881" s="76"/>
      <c r="BB881" s="76"/>
      <c r="BC881" s="76"/>
      <c r="BD881" s="76"/>
      <c r="BE881" s="76"/>
      <c r="BF881" s="76"/>
      <c r="BG881" s="76"/>
      <c r="BH881" s="76"/>
      <c r="BI881" s="76"/>
      <c r="BJ881" s="76"/>
      <c r="BK881" s="76"/>
      <c r="BL881" s="76"/>
      <c r="BM881" s="76"/>
      <c r="BN881" s="76"/>
      <c r="BO881" s="76"/>
      <c r="BP881" s="76"/>
      <c r="BQ881" s="76"/>
      <c r="BR881" s="76"/>
      <c r="BS881" s="76"/>
      <c r="BT881" s="76"/>
      <c r="BU881" s="76"/>
      <c r="BV881" s="76"/>
      <c r="BW881" s="76"/>
      <c r="BX881" s="76"/>
      <c r="BY881" s="76"/>
      <c r="BZ881" s="76"/>
      <c r="CA881" s="76"/>
      <c r="CB881" s="76"/>
      <c r="CC881" s="76"/>
      <c r="CD881" s="76"/>
      <c r="CE881" s="76"/>
      <c r="CF881" s="76"/>
      <c r="CG881" s="76"/>
      <c r="CH881" s="76"/>
      <c r="CI881" s="76"/>
      <c r="CJ881" s="76"/>
      <c r="CK881" s="76"/>
      <c r="CL881" s="76"/>
      <c r="CN881" s="60"/>
      <c r="CO881" s="76"/>
      <c r="CP881" s="76"/>
      <c r="CQ881" s="76"/>
      <c r="CR881" s="76"/>
      <c r="CS881" s="76"/>
      <c r="CT881" s="76"/>
      <c r="CU881" s="76"/>
      <c r="CV881" s="76"/>
      <c r="CW881" s="76"/>
      <c r="CX881" s="76"/>
      <c r="CY881" s="76"/>
      <c r="CZ881" s="76"/>
      <c r="DA881" s="76"/>
      <c r="DB881" s="76"/>
      <c r="DC881" s="76"/>
      <c r="DD881" s="76"/>
      <c r="DE881" s="76"/>
      <c r="DF881" s="76"/>
      <c r="DG881" s="76"/>
      <c r="DH881" s="76"/>
      <c r="DI881" s="76"/>
      <c r="DJ881" s="76"/>
      <c r="DK881" s="76"/>
      <c r="DL881" s="76"/>
    </row>
    <row r="882" spans="5:116" x14ac:dyDescent="0.35">
      <c r="E882" s="8"/>
      <c r="H882" s="12"/>
      <c r="I882" s="60"/>
      <c r="J882" s="60"/>
      <c r="K882" s="15"/>
      <c r="L882" s="15"/>
      <c r="M882" s="15"/>
      <c r="N882" s="15"/>
      <c r="O882" s="15"/>
      <c r="P882" s="15"/>
      <c r="R882" s="15"/>
      <c r="S882" s="76"/>
      <c r="T882" s="76"/>
      <c r="U882" s="76"/>
      <c r="V882" s="76"/>
      <c r="W882" s="76"/>
      <c r="X882" s="76"/>
      <c r="Y882" s="76"/>
      <c r="Z882" s="76"/>
      <c r="AA882" s="76"/>
      <c r="AB882" s="76"/>
      <c r="AC882" s="76"/>
      <c r="AD882" s="76"/>
      <c r="AE882" s="76"/>
      <c r="AF882" s="76"/>
      <c r="AG882" s="76"/>
      <c r="AH882" s="76"/>
      <c r="AI882" s="76"/>
      <c r="AJ882" s="76"/>
      <c r="AK882" s="76"/>
      <c r="AL882" s="76"/>
      <c r="AM882" s="76"/>
      <c r="AN882" s="76"/>
      <c r="AO882" s="76"/>
      <c r="AP882" s="76"/>
      <c r="AQ882" s="76"/>
      <c r="AR882" s="76"/>
      <c r="AS882" s="76"/>
      <c r="AT882" s="76"/>
      <c r="AU882" s="76"/>
      <c r="AV882" s="76"/>
      <c r="AW882" s="76"/>
      <c r="AX882" s="76"/>
      <c r="AY882" s="76"/>
      <c r="AZ882" s="76"/>
      <c r="BA882" s="76"/>
      <c r="BB882" s="76"/>
      <c r="BC882" s="76"/>
      <c r="BD882" s="76"/>
      <c r="BE882" s="76"/>
      <c r="BF882" s="76"/>
      <c r="BG882" s="76"/>
      <c r="BH882" s="76"/>
      <c r="BI882" s="76"/>
      <c r="BJ882" s="76"/>
      <c r="BK882" s="76"/>
      <c r="BL882" s="76"/>
      <c r="BM882" s="76"/>
      <c r="BN882" s="76"/>
      <c r="BO882" s="76"/>
      <c r="BP882" s="76"/>
      <c r="BQ882" s="76"/>
      <c r="BR882" s="76"/>
      <c r="BS882" s="76"/>
      <c r="BT882" s="76"/>
      <c r="BU882" s="76"/>
      <c r="BV882" s="76"/>
      <c r="BW882" s="76"/>
      <c r="BX882" s="76"/>
      <c r="BY882" s="76"/>
      <c r="BZ882" s="76"/>
      <c r="CA882" s="76"/>
      <c r="CB882" s="76"/>
      <c r="CC882" s="76"/>
      <c r="CD882" s="76"/>
      <c r="CE882" s="76"/>
      <c r="CF882" s="76"/>
      <c r="CG882" s="76"/>
      <c r="CH882" s="76"/>
      <c r="CI882" s="76"/>
      <c r="CJ882" s="76"/>
      <c r="CK882" s="76"/>
      <c r="CL882" s="76"/>
      <c r="CN882" s="60"/>
      <c r="CO882" s="76"/>
      <c r="CP882" s="76"/>
      <c r="CQ882" s="76"/>
      <c r="CR882" s="76"/>
      <c r="CS882" s="76"/>
      <c r="CT882" s="76"/>
      <c r="CU882" s="76"/>
      <c r="CV882" s="76"/>
      <c r="CW882" s="76"/>
      <c r="CX882" s="76"/>
      <c r="CY882" s="76"/>
      <c r="CZ882" s="76"/>
      <c r="DA882" s="76"/>
      <c r="DB882" s="76"/>
      <c r="DC882" s="76"/>
      <c r="DD882" s="76"/>
      <c r="DE882" s="76"/>
      <c r="DF882" s="76"/>
      <c r="DG882" s="76"/>
      <c r="DH882" s="76"/>
      <c r="DI882" s="76"/>
      <c r="DJ882" s="76"/>
      <c r="DK882" s="76"/>
      <c r="DL882" s="76"/>
    </row>
    <row r="883" spans="5:116" x14ac:dyDescent="0.35">
      <c r="E883" s="8"/>
      <c r="H883" s="12"/>
      <c r="I883" s="60"/>
      <c r="J883" s="60"/>
      <c r="K883" s="15"/>
      <c r="L883" s="15"/>
      <c r="M883" s="15"/>
      <c r="N883" s="15"/>
      <c r="O883" s="15"/>
      <c r="P883" s="15"/>
      <c r="R883" s="15"/>
      <c r="S883" s="76"/>
      <c r="T883" s="76"/>
      <c r="U883" s="76"/>
      <c r="V883" s="76"/>
      <c r="W883" s="76"/>
      <c r="X883" s="76"/>
      <c r="Y883" s="76"/>
      <c r="Z883" s="76"/>
      <c r="AA883" s="76"/>
      <c r="AB883" s="76"/>
      <c r="AC883" s="76"/>
      <c r="AD883" s="76"/>
      <c r="AE883" s="76"/>
      <c r="AF883" s="76"/>
      <c r="AG883" s="76"/>
      <c r="AH883" s="76"/>
      <c r="AI883" s="76"/>
      <c r="AJ883" s="76"/>
      <c r="AK883" s="76"/>
      <c r="AL883" s="76"/>
      <c r="AM883" s="76"/>
      <c r="AN883" s="76"/>
      <c r="AO883" s="76"/>
      <c r="AP883" s="76"/>
      <c r="AQ883" s="76"/>
      <c r="AR883" s="76"/>
      <c r="AS883" s="76"/>
      <c r="AT883" s="76"/>
      <c r="AU883" s="76"/>
      <c r="AV883" s="76"/>
      <c r="AW883" s="76"/>
      <c r="AX883" s="76"/>
      <c r="AY883" s="76"/>
      <c r="AZ883" s="76"/>
      <c r="BA883" s="76"/>
      <c r="BB883" s="76"/>
      <c r="BC883" s="76"/>
      <c r="BD883" s="76"/>
      <c r="BE883" s="76"/>
      <c r="BF883" s="76"/>
      <c r="BG883" s="76"/>
      <c r="BH883" s="76"/>
      <c r="BI883" s="76"/>
      <c r="BJ883" s="76"/>
      <c r="BK883" s="76"/>
      <c r="BL883" s="76"/>
      <c r="BM883" s="76"/>
      <c r="BN883" s="76"/>
      <c r="BO883" s="76"/>
      <c r="BP883" s="76"/>
      <c r="BQ883" s="76"/>
      <c r="BR883" s="76"/>
      <c r="BS883" s="76"/>
      <c r="BT883" s="76"/>
      <c r="BU883" s="76"/>
      <c r="BV883" s="76"/>
      <c r="BW883" s="76"/>
      <c r="BX883" s="76"/>
      <c r="BY883" s="76"/>
      <c r="BZ883" s="76"/>
      <c r="CA883" s="76"/>
      <c r="CB883" s="76"/>
      <c r="CC883" s="76"/>
      <c r="CD883" s="76"/>
      <c r="CE883" s="76"/>
      <c r="CF883" s="76"/>
      <c r="CG883" s="76"/>
      <c r="CH883" s="76"/>
      <c r="CI883" s="76"/>
      <c r="CJ883" s="76"/>
      <c r="CK883" s="76"/>
      <c r="CL883" s="76"/>
      <c r="CN883" s="60"/>
      <c r="CO883" s="76"/>
      <c r="CP883" s="76"/>
      <c r="CQ883" s="76"/>
      <c r="CR883" s="76"/>
      <c r="CS883" s="76"/>
      <c r="CT883" s="76"/>
      <c r="CU883" s="76"/>
      <c r="CV883" s="76"/>
      <c r="CW883" s="76"/>
      <c r="CX883" s="76"/>
      <c r="CY883" s="76"/>
      <c r="CZ883" s="76"/>
      <c r="DA883" s="76"/>
      <c r="DB883" s="76"/>
      <c r="DC883" s="76"/>
      <c r="DD883" s="76"/>
      <c r="DE883" s="76"/>
      <c r="DF883" s="76"/>
      <c r="DG883" s="76"/>
      <c r="DH883" s="76"/>
      <c r="DI883" s="76"/>
      <c r="DJ883" s="76"/>
      <c r="DK883" s="76"/>
      <c r="DL883" s="76"/>
    </row>
    <row r="884" spans="5:116" x14ac:dyDescent="0.35">
      <c r="E884" s="8"/>
      <c r="H884" s="12"/>
      <c r="I884" s="60"/>
      <c r="J884" s="60"/>
      <c r="K884" s="15"/>
      <c r="L884" s="15"/>
      <c r="M884" s="15"/>
      <c r="N884" s="15"/>
      <c r="O884" s="15"/>
      <c r="P884" s="15"/>
      <c r="R884" s="15"/>
      <c r="S884" s="76"/>
      <c r="T884" s="76"/>
      <c r="U884" s="76"/>
      <c r="V884" s="76"/>
      <c r="W884" s="76"/>
      <c r="X884" s="76"/>
      <c r="Y884" s="76"/>
      <c r="Z884" s="76"/>
      <c r="AA884" s="76"/>
      <c r="AB884" s="76"/>
      <c r="AC884" s="76"/>
      <c r="AD884" s="76"/>
      <c r="AE884" s="76"/>
      <c r="AF884" s="76"/>
      <c r="AG884" s="76"/>
      <c r="AH884" s="76"/>
      <c r="AI884" s="76"/>
      <c r="AJ884" s="76"/>
      <c r="AK884" s="76"/>
      <c r="AL884" s="76"/>
      <c r="AM884" s="76"/>
      <c r="AN884" s="76"/>
      <c r="AO884" s="76"/>
      <c r="AP884" s="76"/>
      <c r="AQ884" s="76"/>
      <c r="AR884" s="76"/>
      <c r="AS884" s="76"/>
      <c r="AT884" s="76"/>
      <c r="AU884" s="76"/>
      <c r="AV884" s="76"/>
      <c r="AW884" s="76"/>
      <c r="AX884" s="76"/>
      <c r="AY884" s="76"/>
      <c r="AZ884" s="76"/>
      <c r="BA884" s="76"/>
      <c r="BB884" s="76"/>
      <c r="BC884" s="76"/>
      <c r="BD884" s="76"/>
      <c r="BE884" s="76"/>
      <c r="BF884" s="76"/>
      <c r="BG884" s="76"/>
      <c r="BH884" s="76"/>
      <c r="BI884" s="76"/>
      <c r="BJ884" s="76"/>
      <c r="BK884" s="76"/>
      <c r="BL884" s="76"/>
      <c r="BM884" s="76"/>
      <c r="BN884" s="76"/>
      <c r="BO884" s="76"/>
      <c r="BP884" s="76"/>
      <c r="BQ884" s="76"/>
      <c r="BR884" s="76"/>
      <c r="BS884" s="76"/>
      <c r="BT884" s="76"/>
      <c r="BU884" s="76"/>
      <c r="BV884" s="76"/>
      <c r="BW884" s="76"/>
      <c r="BX884" s="76"/>
      <c r="BY884" s="76"/>
      <c r="BZ884" s="76"/>
      <c r="CA884" s="76"/>
      <c r="CB884" s="76"/>
      <c r="CC884" s="76"/>
      <c r="CD884" s="76"/>
      <c r="CE884" s="76"/>
      <c r="CF884" s="76"/>
      <c r="CG884" s="76"/>
      <c r="CH884" s="76"/>
      <c r="CI884" s="76"/>
      <c r="CJ884" s="76"/>
      <c r="CK884" s="76"/>
      <c r="CL884" s="76"/>
      <c r="CN884" s="60"/>
      <c r="CO884" s="76"/>
      <c r="CP884" s="76"/>
      <c r="CQ884" s="76"/>
      <c r="CR884" s="76"/>
      <c r="CS884" s="76"/>
      <c r="CT884" s="76"/>
      <c r="CU884" s="76"/>
      <c r="CV884" s="76"/>
      <c r="CW884" s="76"/>
      <c r="CX884" s="76"/>
      <c r="CY884" s="76"/>
      <c r="CZ884" s="76"/>
      <c r="DA884" s="76"/>
      <c r="DB884" s="76"/>
      <c r="DC884" s="76"/>
      <c r="DD884" s="76"/>
      <c r="DE884" s="76"/>
      <c r="DF884" s="76"/>
      <c r="DG884" s="76"/>
      <c r="DH884" s="76"/>
      <c r="DI884" s="76"/>
      <c r="DJ884" s="76"/>
      <c r="DK884" s="76"/>
      <c r="DL884" s="76"/>
    </row>
    <row r="885" spans="5:116" x14ac:dyDescent="0.35">
      <c r="E885" s="8"/>
      <c r="H885" s="12"/>
      <c r="I885" s="60"/>
      <c r="J885" s="60"/>
      <c r="K885" s="15"/>
      <c r="L885" s="15"/>
      <c r="M885" s="15"/>
      <c r="N885" s="15"/>
      <c r="O885" s="15"/>
      <c r="P885" s="15"/>
      <c r="R885" s="15"/>
      <c r="S885" s="76"/>
      <c r="T885" s="76"/>
      <c r="U885" s="76"/>
      <c r="V885" s="76"/>
      <c r="W885" s="76"/>
      <c r="X885" s="76"/>
      <c r="Y885" s="76"/>
      <c r="Z885" s="76"/>
      <c r="AA885" s="76"/>
      <c r="AB885" s="76"/>
      <c r="AC885" s="76"/>
      <c r="AD885" s="76"/>
      <c r="AE885" s="76"/>
      <c r="AF885" s="76"/>
      <c r="AG885" s="76"/>
      <c r="AH885" s="76"/>
      <c r="AI885" s="76"/>
      <c r="AJ885" s="76"/>
      <c r="AK885" s="76"/>
      <c r="AL885" s="76"/>
      <c r="AM885" s="76"/>
      <c r="AN885" s="76"/>
      <c r="AO885" s="76"/>
      <c r="AP885" s="76"/>
      <c r="AQ885" s="76"/>
      <c r="AR885" s="76"/>
      <c r="AS885" s="76"/>
      <c r="AT885" s="76"/>
      <c r="AU885" s="76"/>
      <c r="AV885" s="76"/>
      <c r="AW885" s="76"/>
      <c r="AX885" s="76"/>
      <c r="AY885" s="76"/>
      <c r="AZ885" s="76"/>
      <c r="BA885" s="76"/>
      <c r="BB885" s="76"/>
      <c r="BC885" s="76"/>
      <c r="BD885" s="76"/>
      <c r="BE885" s="76"/>
      <c r="BF885" s="76"/>
      <c r="BG885" s="76"/>
      <c r="BH885" s="76"/>
      <c r="BI885" s="76"/>
      <c r="BJ885" s="76"/>
      <c r="BK885" s="76"/>
      <c r="BL885" s="76"/>
      <c r="BM885" s="76"/>
      <c r="BN885" s="76"/>
      <c r="BO885" s="76"/>
      <c r="BP885" s="76"/>
      <c r="BQ885" s="76"/>
      <c r="BR885" s="76"/>
      <c r="BS885" s="76"/>
      <c r="BT885" s="76"/>
      <c r="BU885" s="76"/>
      <c r="BV885" s="76"/>
      <c r="BW885" s="76"/>
      <c r="BX885" s="76"/>
      <c r="BY885" s="76"/>
      <c r="BZ885" s="76"/>
      <c r="CA885" s="76"/>
      <c r="CB885" s="76"/>
      <c r="CC885" s="76"/>
      <c r="CD885" s="76"/>
      <c r="CE885" s="76"/>
      <c r="CF885" s="76"/>
      <c r="CG885" s="76"/>
      <c r="CH885" s="76"/>
      <c r="CI885" s="76"/>
      <c r="CJ885" s="76"/>
      <c r="CK885" s="76"/>
      <c r="CL885" s="76"/>
      <c r="CN885" s="60"/>
      <c r="CO885" s="76"/>
      <c r="CP885" s="76"/>
      <c r="CQ885" s="76"/>
      <c r="CR885" s="76"/>
      <c r="CS885" s="76"/>
      <c r="CT885" s="76"/>
      <c r="CU885" s="76"/>
      <c r="CV885" s="76"/>
      <c r="CW885" s="76"/>
      <c r="CX885" s="76"/>
      <c r="CY885" s="76"/>
      <c r="CZ885" s="76"/>
      <c r="DA885" s="76"/>
      <c r="DB885" s="76"/>
      <c r="DC885" s="76"/>
      <c r="DD885" s="76"/>
      <c r="DE885" s="76"/>
      <c r="DF885" s="76"/>
      <c r="DG885" s="76"/>
      <c r="DH885" s="76"/>
      <c r="DI885" s="76"/>
      <c r="DJ885" s="76"/>
      <c r="DK885" s="76"/>
      <c r="DL885" s="76"/>
    </row>
    <row r="886" spans="5:116" x14ac:dyDescent="0.35">
      <c r="E886" s="8"/>
      <c r="H886" s="12"/>
      <c r="I886" s="60"/>
      <c r="J886" s="60"/>
      <c r="K886" s="15"/>
      <c r="L886" s="15"/>
      <c r="M886" s="15"/>
      <c r="N886" s="15"/>
      <c r="O886" s="15"/>
      <c r="P886" s="15"/>
      <c r="R886" s="15"/>
      <c r="S886" s="76"/>
      <c r="T886" s="76"/>
      <c r="U886" s="76"/>
      <c r="V886" s="76"/>
      <c r="W886" s="76"/>
      <c r="X886" s="76"/>
      <c r="Y886" s="76"/>
      <c r="Z886" s="76"/>
      <c r="AA886" s="76"/>
      <c r="AB886" s="76"/>
      <c r="AC886" s="76"/>
      <c r="AD886" s="76"/>
      <c r="AE886" s="76"/>
      <c r="AF886" s="76"/>
      <c r="AG886" s="76"/>
      <c r="AH886" s="76"/>
      <c r="AI886" s="76"/>
      <c r="AJ886" s="76"/>
      <c r="AK886" s="76"/>
      <c r="AL886" s="76"/>
      <c r="AM886" s="76"/>
      <c r="AN886" s="76"/>
      <c r="AO886" s="76"/>
      <c r="AP886" s="76"/>
      <c r="AQ886" s="76"/>
      <c r="AR886" s="76"/>
      <c r="AS886" s="76"/>
      <c r="AT886" s="76"/>
      <c r="AU886" s="76"/>
      <c r="AV886" s="76"/>
      <c r="AW886" s="76"/>
      <c r="AX886" s="76"/>
      <c r="AY886" s="76"/>
      <c r="AZ886" s="76"/>
      <c r="BA886" s="76"/>
      <c r="BB886" s="76"/>
      <c r="BC886" s="76"/>
      <c r="BD886" s="76"/>
      <c r="BE886" s="76"/>
      <c r="BF886" s="76"/>
      <c r="BG886" s="76"/>
      <c r="BH886" s="76"/>
      <c r="BI886" s="76"/>
      <c r="BJ886" s="76"/>
      <c r="BK886" s="76"/>
      <c r="BL886" s="76"/>
      <c r="BM886" s="76"/>
      <c r="BN886" s="76"/>
      <c r="BO886" s="76"/>
      <c r="BP886" s="76"/>
      <c r="BQ886" s="76"/>
      <c r="BR886" s="76"/>
      <c r="BS886" s="76"/>
      <c r="BT886" s="76"/>
      <c r="BU886" s="76"/>
      <c r="BV886" s="76"/>
      <c r="BW886" s="76"/>
      <c r="BX886" s="76"/>
      <c r="BY886" s="76"/>
      <c r="BZ886" s="76"/>
      <c r="CA886" s="76"/>
      <c r="CB886" s="76"/>
      <c r="CC886" s="76"/>
      <c r="CD886" s="76"/>
      <c r="CE886" s="76"/>
      <c r="CF886" s="76"/>
      <c r="CG886" s="76"/>
      <c r="CH886" s="76"/>
      <c r="CI886" s="76"/>
      <c r="CJ886" s="76"/>
      <c r="CK886" s="76"/>
      <c r="CL886" s="76"/>
      <c r="CN886" s="60"/>
      <c r="CO886" s="76"/>
      <c r="CP886" s="76"/>
      <c r="CQ886" s="76"/>
      <c r="CR886" s="76"/>
      <c r="CS886" s="76"/>
      <c r="CT886" s="76"/>
      <c r="CU886" s="76"/>
      <c r="CV886" s="76"/>
      <c r="CW886" s="76"/>
      <c r="CX886" s="76"/>
      <c r="CY886" s="76"/>
      <c r="CZ886" s="76"/>
      <c r="DA886" s="76"/>
      <c r="DB886" s="76"/>
      <c r="DC886" s="76"/>
      <c r="DD886" s="76"/>
      <c r="DE886" s="76"/>
      <c r="DF886" s="76"/>
      <c r="DG886" s="76"/>
      <c r="DH886" s="76"/>
      <c r="DI886" s="76"/>
      <c r="DJ886" s="76"/>
      <c r="DK886" s="76"/>
      <c r="DL886" s="76"/>
    </row>
    <row r="887" spans="5:116" x14ac:dyDescent="0.35">
      <c r="E887" s="8"/>
      <c r="H887" s="12"/>
      <c r="I887" s="60"/>
      <c r="J887" s="60"/>
      <c r="K887" s="15"/>
      <c r="L887" s="15"/>
      <c r="M887" s="15"/>
      <c r="N887" s="15"/>
      <c r="O887" s="15"/>
      <c r="P887" s="15"/>
      <c r="R887" s="15"/>
      <c r="S887" s="76"/>
      <c r="T887" s="76"/>
      <c r="U887" s="76"/>
      <c r="V887" s="76"/>
      <c r="W887" s="76"/>
      <c r="X887" s="76"/>
      <c r="Y887" s="76"/>
      <c r="Z887" s="76"/>
      <c r="AA887" s="76"/>
      <c r="AB887" s="76"/>
      <c r="AC887" s="76"/>
      <c r="AD887" s="76"/>
      <c r="AE887" s="76"/>
      <c r="AF887" s="76"/>
      <c r="AG887" s="76"/>
      <c r="AH887" s="76"/>
      <c r="AI887" s="76"/>
      <c r="AJ887" s="76"/>
      <c r="AK887" s="76"/>
      <c r="AL887" s="76"/>
      <c r="AM887" s="76"/>
      <c r="AN887" s="76"/>
      <c r="AO887" s="76"/>
      <c r="AP887" s="76"/>
      <c r="AQ887" s="76"/>
      <c r="AR887" s="76"/>
      <c r="AS887" s="76"/>
      <c r="AT887" s="76"/>
      <c r="AU887" s="76"/>
      <c r="AV887" s="76"/>
      <c r="AW887" s="76"/>
      <c r="AX887" s="76"/>
      <c r="AY887" s="76"/>
      <c r="AZ887" s="76"/>
      <c r="BA887" s="76"/>
      <c r="BB887" s="76"/>
      <c r="BC887" s="76"/>
      <c r="BD887" s="76"/>
      <c r="BE887" s="76"/>
      <c r="BF887" s="76"/>
      <c r="BG887" s="76"/>
      <c r="BH887" s="76"/>
      <c r="BI887" s="76"/>
      <c r="BJ887" s="76"/>
      <c r="BK887" s="76"/>
      <c r="BL887" s="76"/>
      <c r="BM887" s="76"/>
      <c r="BN887" s="76"/>
      <c r="BO887" s="76"/>
      <c r="BP887" s="76"/>
      <c r="BQ887" s="76"/>
      <c r="BR887" s="76"/>
      <c r="BS887" s="76"/>
      <c r="BT887" s="76"/>
      <c r="BU887" s="76"/>
      <c r="BV887" s="76"/>
      <c r="BW887" s="76"/>
      <c r="BX887" s="76"/>
      <c r="BY887" s="76"/>
      <c r="BZ887" s="76"/>
      <c r="CA887" s="76"/>
      <c r="CB887" s="76"/>
      <c r="CC887" s="76"/>
      <c r="CD887" s="76"/>
      <c r="CE887" s="76"/>
      <c r="CF887" s="76"/>
      <c r="CG887" s="76"/>
      <c r="CH887" s="76"/>
      <c r="CI887" s="76"/>
      <c r="CJ887" s="76"/>
      <c r="CK887" s="76"/>
      <c r="CL887" s="76"/>
      <c r="CN887" s="60"/>
      <c r="CO887" s="76"/>
      <c r="CP887" s="76"/>
      <c r="CQ887" s="76"/>
      <c r="CR887" s="76"/>
      <c r="CS887" s="76"/>
      <c r="CT887" s="76"/>
      <c r="CU887" s="76"/>
      <c r="CV887" s="76"/>
      <c r="CW887" s="76"/>
      <c r="CX887" s="76"/>
      <c r="CY887" s="76"/>
      <c r="CZ887" s="76"/>
      <c r="DA887" s="76"/>
      <c r="DB887" s="76"/>
      <c r="DC887" s="76"/>
      <c r="DD887" s="76"/>
      <c r="DE887" s="76"/>
      <c r="DF887" s="76"/>
      <c r="DG887" s="76"/>
      <c r="DH887" s="76"/>
      <c r="DI887" s="76"/>
      <c r="DJ887" s="76"/>
      <c r="DK887" s="76"/>
      <c r="DL887" s="76"/>
    </row>
    <row r="888" spans="5:116" x14ac:dyDescent="0.35">
      <c r="E888" s="8"/>
      <c r="H888" s="12"/>
      <c r="I888" s="60"/>
      <c r="J888" s="60"/>
      <c r="K888" s="15"/>
      <c r="L888" s="15"/>
      <c r="M888" s="15"/>
      <c r="N888" s="15"/>
      <c r="O888" s="15"/>
      <c r="P888" s="15"/>
      <c r="R888" s="15"/>
      <c r="S888" s="76"/>
      <c r="T888" s="76"/>
      <c r="U888" s="76"/>
      <c r="V888" s="76"/>
      <c r="W888" s="76"/>
      <c r="X888" s="76"/>
      <c r="Y888" s="76"/>
      <c r="Z888" s="76"/>
      <c r="AA888" s="76"/>
      <c r="AB888" s="76"/>
      <c r="AC888" s="76"/>
      <c r="AD888" s="76"/>
      <c r="AE888" s="76"/>
      <c r="AF888" s="76"/>
      <c r="AG888" s="76"/>
      <c r="AH888" s="76"/>
      <c r="AI888" s="76"/>
      <c r="AJ888" s="76"/>
      <c r="AK888" s="76"/>
      <c r="AL888" s="76"/>
      <c r="AM888" s="76"/>
      <c r="AN888" s="76"/>
      <c r="AO888" s="76"/>
      <c r="AP888" s="76"/>
      <c r="AQ888" s="76"/>
      <c r="AR888" s="76"/>
      <c r="AS888" s="76"/>
      <c r="AT888" s="76"/>
      <c r="AU888" s="76"/>
      <c r="AV888" s="76"/>
      <c r="AW888" s="76"/>
      <c r="AX888" s="76"/>
      <c r="AY888" s="76"/>
      <c r="AZ888" s="76"/>
      <c r="BA888" s="76"/>
      <c r="BB888" s="76"/>
      <c r="BC888" s="76"/>
      <c r="BD888" s="76"/>
      <c r="BE888" s="76"/>
      <c r="BF888" s="76"/>
      <c r="BG888" s="76"/>
      <c r="BH888" s="76"/>
      <c r="BI888" s="76"/>
      <c r="BJ888" s="76"/>
      <c r="BK888" s="76"/>
      <c r="BL888" s="76"/>
      <c r="BM888" s="76"/>
      <c r="BN888" s="76"/>
      <c r="BO888" s="76"/>
      <c r="BP888" s="76"/>
      <c r="BQ888" s="76"/>
      <c r="BR888" s="76"/>
      <c r="BS888" s="76"/>
      <c r="BT888" s="76"/>
      <c r="BU888" s="76"/>
      <c r="BV888" s="76"/>
      <c r="BW888" s="76"/>
      <c r="BX888" s="76"/>
      <c r="BY888" s="76"/>
      <c r="BZ888" s="76"/>
      <c r="CA888" s="76"/>
      <c r="CB888" s="76"/>
      <c r="CC888" s="76"/>
      <c r="CD888" s="76"/>
      <c r="CE888" s="76"/>
      <c r="CF888" s="76"/>
      <c r="CG888" s="76"/>
      <c r="CH888" s="76"/>
      <c r="CI888" s="76"/>
      <c r="CJ888" s="76"/>
      <c r="CK888" s="76"/>
      <c r="CL888" s="76"/>
      <c r="CN888" s="60"/>
      <c r="CO888" s="76"/>
      <c r="CP888" s="76"/>
      <c r="CQ888" s="76"/>
      <c r="CR888" s="76"/>
      <c r="CS888" s="76"/>
      <c r="CT888" s="76"/>
      <c r="CU888" s="76"/>
      <c r="CV888" s="76"/>
      <c r="CW888" s="76"/>
      <c r="CX888" s="76"/>
      <c r="CY888" s="76"/>
      <c r="CZ888" s="76"/>
      <c r="DA888" s="76"/>
      <c r="DB888" s="76"/>
      <c r="DC888" s="76"/>
      <c r="DD888" s="76"/>
      <c r="DE888" s="76"/>
      <c r="DF888" s="76"/>
      <c r="DG888" s="76"/>
      <c r="DH888" s="76"/>
      <c r="DI888" s="76"/>
      <c r="DJ888" s="76"/>
      <c r="DK888" s="76"/>
      <c r="DL888" s="76"/>
    </row>
    <row r="889" spans="5:116" x14ac:dyDescent="0.35">
      <c r="E889" s="8"/>
      <c r="H889" s="12"/>
      <c r="I889" s="60"/>
      <c r="J889" s="60"/>
      <c r="K889" s="15"/>
      <c r="L889" s="15"/>
      <c r="M889" s="15"/>
      <c r="N889" s="15"/>
      <c r="O889" s="15"/>
      <c r="P889" s="15"/>
      <c r="R889" s="15"/>
      <c r="S889" s="76"/>
      <c r="T889" s="76"/>
      <c r="U889" s="76"/>
      <c r="V889" s="76"/>
      <c r="W889" s="76"/>
      <c r="X889" s="76"/>
      <c r="Y889" s="76"/>
      <c r="Z889" s="76"/>
      <c r="AA889" s="76"/>
      <c r="AB889" s="76"/>
      <c r="AC889" s="76"/>
      <c r="AD889" s="76"/>
      <c r="AE889" s="76"/>
      <c r="AF889" s="76"/>
      <c r="AG889" s="76"/>
      <c r="AH889" s="76"/>
      <c r="AI889" s="76"/>
      <c r="AJ889" s="76"/>
      <c r="AK889" s="76"/>
      <c r="AL889" s="76"/>
      <c r="AM889" s="76"/>
      <c r="AN889" s="76"/>
      <c r="AO889" s="76"/>
      <c r="AP889" s="76"/>
      <c r="AQ889" s="76"/>
      <c r="AR889" s="76"/>
      <c r="AS889" s="76"/>
      <c r="AT889" s="76"/>
      <c r="AU889" s="76"/>
      <c r="AV889" s="76"/>
      <c r="AW889" s="76"/>
      <c r="AX889" s="76"/>
      <c r="AY889" s="76"/>
      <c r="AZ889" s="76"/>
      <c r="BA889" s="76"/>
      <c r="BB889" s="76"/>
      <c r="BC889" s="76"/>
      <c r="BD889" s="76"/>
      <c r="BE889" s="76"/>
      <c r="BF889" s="76"/>
      <c r="BG889" s="76"/>
      <c r="BH889" s="76"/>
      <c r="BI889" s="76"/>
      <c r="BJ889" s="76"/>
      <c r="BK889" s="76"/>
      <c r="BL889" s="76"/>
      <c r="BM889" s="76"/>
      <c r="BN889" s="76"/>
      <c r="BO889" s="76"/>
      <c r="BP889" s="76"/>
      <c r="BQ889" s="76"/>
      <c r="BR889" s="76"/>
      <c r="BS889" s="76"/>
      <c r="BT889" s="76"/>
      <c r="BU889" s="76"/>
      <c r="BV889" s="76"/>
      <c r="BW889" s="76"/>
      <c r="BX889" s="76"/>
      <c r="BY889" s="76"/>
      <c r="BZ889" s="76"/>
      <c r="CA889" s="76"/>
      <c r="CB889" s="76"/>
      <c r="CC889" s="76"/>
      <c r="CD889" s="76"/>
      <c r="CE889" s="76"/>
      <c r="CF889" s="76"/>
      <c r="CG889" s="76"/>
      <c r="CH889" s="76"/>
      <c r="CI889" s="76"/>
      <c r="CJ889" s="76"/>
      <c r="CK889" s="76"/>
      <c r="CL889" s="76"/>
      <c r="CN889" s="60"/>
      <c r="CO889" s="76"/>
      <c r="CP889" s="76"/>
      <c r="CQ889" s="76"/>
      <c r="CR889" s="76"/>
      <c r="CS889" s="76"/>
      <c r="CT889" s="76"/>
      <c r="CU889" s="76"/>
      <c r="CV889" s="76"/>
      <c r="CW889" s="76"/>
      <c r="CX889" s="76"/>
      <c r="CY889" s="76"/>
      <c r="CZ889" s="76"/>
      <c r="DA889" s="76"/>
      <c r="DB889" s="76"/>
      <c r="DC889" s="76"/>
      <c r="DD889" s="76"/>
      <c r="DE889" s="76"/>
      <c r="DF889" s="76"/>
      <c r="DG889" s="76"/>
      <c r="DH889" s="76"/>
      <c r="DI889" s="76"/>
      <c r="DJ889" s="76"/>
      <c r="DK889" s="76"/>
      <c r="DL889" s="76"/>
    </row>
    <row r="890" spans="5:116" x14ac:dyDescent="0.35">
      <c r="E890" s="8"/>
      <c r="H890" s="12"/>
      <c r="I890" s="60"/>
      <c r="J890" s="60"/>
      <c r="K890" s="15"/>
      <c r="L890" s="15"/>
      <c r="M890" s="15"/>
      <c r="N890" s="15"/>
      <c r="O890" s="15"/>
      <c r="P890" s="15"/>
      <c r="R890" s="15"/>
      <c r="S890" s="76"/>
      <c r="T890" s="76"/>
      <c r="U890" s="76"/>
      <c r="V890" s="76"/>
      <c r="W890" s="76"/>
      <c r="X890" s="76"/>
      <c r="Y890" s="76"/>
      <c r="Z890" s="76"/>
      <c r="AA890" s="76"/>
      <c r="AB890" s="76"/>
      <c r="AC890" s="76"/>
      <c r="AD890" s="76"/>
      <c r="AE890" s="76"/>
      <c r="AF890" s="76"/>
      <c r="AG890" s="76"/>
      <c r="AH890" s="76"/>
      <c r="AI890" s="76"/>
      <c r="AJ890" s="76"/>
      <c r="AK890" s="76"/>
      <c r="AL890" s="76"/>
      <c r="AM890" s="76"/>
      <c r="AN890" s="76"/>
      <c r="AO890" s="76"/>
      <c r="AP890" s="76"/>
      <c r="AQ890" s="76"/>
      <c r="AR890" s="76"/>
      <c r="AS890" s="76"/>
      <c r="AT890" s="76"/>
      <c r="AU890" s="76"/>
      <c r="AV890" s="76"/>
      <c r="AW890" s="76"/>
      <c r="AX890" s="76"/>
      <c r="AY890" s="76"/>
      <c r="AZ890" s="76"/>
      <c r="BA890" s="76"/>
      <c r="BB890" s="76"/>
      <c r="BC890" s="76"/>
      <c r="BD890" s="76"/>
      <c r="BE890" s="76"/>
      <c r="BF890" s="76"/>
      <c r="BG890" s="76"/>
      <c r="BH890" s="76"/>
      <c r="BI890" s="76"/>
      <c r="BJ890" s="76"/>
      <c r="BK890" s="76"/>
      <c r="BL890" s="76"/>
      <c r="BM890" s="76"/>
      <c r="BN890" s="76"/>
      <c r="BO890" s="76"/>
      <c r="BP890" s="76"/>
      <c r="BQ890" s="76"/>
      <c r="BR890" s="76"/>
      <c r="BS890" s="76"/>
      <c r="BT890" s="76"/>
      <c r="BU890" s="76"/>
      <c r="BV890" s="76"/>
      <c r="BW890" s="76"/>
      <c r="BX890" s="76"/>
      <c r="BY890" s="76"/>
      <c r="BZ890" s="76"/>
      <c r="CA890" s="76"/>
      <c r="CB890" s="76"/>
      <c r="CC890" s="76"/>
      <c r="CD890" s="76"/>
      <c r="CE890" s="76"/>
      <c r="CF890" s="76"/>
      <c r="CG890" s="76"/>
      <c r="CH890" s="76"/>
      <c r="CI890" s="76"/>
      <c r="CJ890" s="76"/>
      <c r="CK890" s="76"/>
      <c r="CL890" s="76"/>
      <c r="CN890" s="60"/>
      <c r="CO890" s="76"/>
      <c r="CP890" s="76"/>
      <c r="CQ890" s="76"/>
      <c r="CR890" s="76"/>
      <c r="CS890" s="76"/>
      <c r="CT890" s="76"/>
      <c r="CU890" s="76"/>
      <c r="CV890" s="76"/>
      <c r="CW890" s="76"/>
      <c r="CX890" s="76"/>
      <c r="CY890" s="76"/>
      <c r="CZ890" s="76"/>
      <c r="DA890" s="76"/>
      <c r="DB890" s="76"/>
      <c r="DC890" s="76"/>
      <c r="DD890" s="76"/>
      <c r="DE890" s="76"/>
      <c r="DF890" s="76"/>
      <c r="DG890" s="76"/>
      <c r="DH890" s="76"/>
      <c r="DI890" s="76"/>
      <c r="DJ890" s="76"/>
      <c r="DK890" s="76"/>
      <c r="DL890" s="76"/>
    </row>
    <row r="891" spans="5:116" x14ac:dyDescent="0.35">
      <c r="E891" s="8"/>
      <c r="H891" s="12"/>
      <c r="I891" s="60"/>
      <c r="J891" s="60"/>
      <c r="K891" s="15"/>
      <c r="L891" s="15"/>
      <c r="M891" s="15"/>
      <c r="N891" s="15"/>
      <c r="O891" s="15"/>
      <c r="P891" s="15"/>
      <c r="R891" s="15"/>
      <c r="S891" s="76"/>
      <c r="T891" s="76"/>
      <c r="U891" s="76"/>
      <c r="V891" s="76"/>
      <c r="W891" s="76"/>
      <c r="X891" s="76"/>
      <c r="Y891" s="76"/>
      <c r="Z891" s="76"/>
      <c r="AA891" s="76"/>
      <c r="AB891" s="76"/>
      <c r="AC891" s="76"/>
      <c r="AD891" s="76"/>
      <c r="AE891" s="76"/>
      <c r="AF891" s="76"/>
      <c r="AG891" s="76"/>
      <c r="AH891" s="76"/>
      <c r="AI891" s="76"/>
      <c r="AJ891" s="76"/>
      <c r="AK891" s="76"/>
      <c r="AL891" s="76"/>
      <c r="AM891" s="76"/>
      <c r="AN891" s="76"/>
      <c r="AO891" s="76"/>
      <c r="AP891" s="76"/>
      <c r="AQ891" s="76"/>
      <c r="AR891" s="76"/>
      <c r="AS891" s="76"/>
      <c r="AT891" s="76"/>
      <c r="AU891" s="76"/>
      <c r="AV891" s="76"/>
      <c r="AW891" s="76"/>
      <c r="AX891" s="76"/>
      <c r="AY891" s="76"/>
      <c r="AZ891" s="76"/>
      <c r="BA891" s="76"/>
      <c r="BB891" s="76"/>
      <c r="BC891" s="76"/>
      <c r="BD891" s="76"/>
      <c r="BE891" s="76"/>
      <c r="BF891" s="76"/>
      <c r="BG891" s="76"/>
      <c r="BH891" s="76"/>
      <c r="BI891" s="76"/>
      <c r="BJ891" s="76"/>
      <c r="BK891" s="76"/>
      <c r="BL891" s="76"/>
      <c r="BM891" s="76"/>
      <c r="BN891" s="76"/>
      <c r="BO891" s="76"/>
      <c r="BP891" s="76"/>
      <c r="BQ891" s="76"/>
      <c r="BR891" s="76"/>
      <c r="BS891" s="76"/>
      <c r="BT891" s="76"/>
      <c r="BU891" s="76"/>
      <c r="BV891" s="76"/>
      <c r="BW891" s="76"/>
      <c r="BX891" s="76"/>
      <c r="BY891" s="76"/>
      <c r="BZ891" s="76"/>
      <c r="CA891" s="76"/>
      <c r="CB891" s="76"/>
      <c r="CC891" s="76"/>
      <c r="CD891" s="76"/>
      <c r="CE891" s="76"/>
      <c r="CF891" s="76"/>
      <c r="CG891" s="76"/>
      <c r="CH891" s="76"/>
      <c r="CI891" s="76"/>
      <c r="CJ891" s="76"/>
      <c r="CK891" s="76"/>
      <c r="CL891" s="76"/>
      <c r="CN891" s="60"/>
      <c r="CO891" s="76"/>
      <c r="CP891" s="76"/>
      <c r="CQ891" s="76"/>
      <c r="CR891" s="76"/>
      <c r="CS891" s="76"/>
      <c r="CT891" s="76"/>
      <c r="CU891" s="76"/>
      <c r="CV891" s="76"/>
      <c r="CW891" s="76"/>
      <c r="CX891" s="76"/>
      <c r="CY891" s="76"/>
      <c r="CZ891" s="76"/>
      <c r="DA891" s="76"/>
      <c r="DB891" s="76"/>
      <c r="DC891" s="76"/>
      <c r="DD891" s="76"/>
      <c r="DE891" s="76"/>
      <c r="DF891" s="76"/>
      <c r="DG891" s="76"/>
      <c r="DH891" s="76"/>
      <c r="DI891" s="76"/>
      <c r="DJ891" s="76"/>
      <c r="DK891" s="76"/>
      <c r="DL891" s="76"/>
    </row>
    <row r="892" spans="5:116" x14ac:dyDescent="0.35">
      <c r="E892" s="8"/>
      <c r="H892" s="12"/>
      <c r="I892" s="60"/>
      <c r="J892" s="60"/>
      <c r="K892" s="15"/>
      <c r="L892" s="15"/>
      <c r="M892" s="15"/>
      <c r="N892" s="15"/>
      <c r="O892" s="15"/>
      <c r="P892" s="15"/>
      <c r="R892" s="15"/>
      <c r="S892" s="76"/>
      <c r="T892" s="76"/>
      <c r="U892" s="76"/>
      <c r="V892" s="76"/>
      <c r="W892" s="76"/>
      <c r="X892" s="76"/>
      <c r="Y892" s="76"/>
      <c r="Z892" s="76"/>
      <c r="AA892" s="76"/>
      <c r="AB892" s="76"/>
      <c r="AC892" s="76"/>
      <c r="AD892" s="76"/>
      <c r="AE892" s="76"/>
      <c r="AF892" s="76"/>
      <c r="AG892" s="76"/>
      <c r="AH892" s="76"/>
      <c r="AI892" s="76"/>
      <c r="AJ892" s="76"/>
      <c r="AK892" s="76"/>
      <c r="AL892" s="76"/>
      <c r="AM892" s="76"/>
      <c r="AN892" s="76"/>
      <c r="AO892" s="76"/>
      <c r="AP892" s="76"/>
      <c r="AQ892" s="76"/>
      <c r="AR892" s="76"/>
      <c r="AS892" s="76"/>
      <c r="AT892" s="76"/>
      <c r="AU892" s="76"/>
      <c r="AV892" s="76"/>
      <c r="AW892" s="76"/>
      <c r="AX892" s="76"/>
      <c r="AY892" s="76"/>
      <c r="AZ892" s="76"/>
      <c r="BA892" s="76"/>
      <c r="BB892" s="76"/>
      <c r="BC892" s="76"/>
      <c r="BD892" s="76"/>
      <c r="BE892" s="76"/>
      <c r="BF892" s="76"/>
      <c r="BG892" s="76"/>
      <c r="BH892" s="76"/>
      <c r="BI892" s="76"/>
      <c r="BJ892" s="76"/>
      <c r="BK892" s="76"/>
      <c r="BL892" s="76"/>
      <c r="BM892" s="76"/>
      <c r="BN892" s="76"/>
      <c r="BO892" s="76"/>
      <c r="BP892" s="76"/>
      <c r="BQ892" s="76"/>
      <c r="BR892" s="76"/>
      <c r="BS892" s="76"/>
      <c r="BT892" s="76"/>
      <c r="BU892" s="76"/>
      <c r="BV892" s="76"/>
      <c r="BW892" s="76"/>
      <c r="BX892" s="76"/>
      <c r="BY892" s="76"/>
      <c r="BZ892" s="76"/>
      <c r="CA892" s="76"/>
      <c r="CB892" s="76"/>
      <c r="CC892" s="76"/>
      <c r="CD892" s="76"/>
      <c r="CE892" s="76"/>
      <c r="CF892" s="76"/>
      <c r="CG892" s="76"/>
      <c r="CH892" s="76"/>
      <c r="CI892" s="76"/>
      <c r="CJ892" s="76"/>
      <c r="CK892" s="76"/>
      <c r="CL892" s="76"/>
      <c r="CN892" s="60"/>
      <c r="CO892" s="76"/>
      <c r="CP892" s="76"/>
      <c r="CQ892" s="76"/>
      <c r="CR892" s="76"/>
      <c r="CS892" s="76"/>
      <c r="CT892" s="76"/>
      <c r="CU892" s="76"/>
      <c r="CV892" s="76"/>
      <c r="CW892" s="76"/>
      <c r="CX892" s="76"/>
      <c r="CY892" s="76"/>
      <c r="CZ892" s="76"/>
      <c r="DA892" s="76"/>
      <c r="DB892" s="76"/>
      <c r="DC892" s="76"/>
      <c r="DD892" s="76"/>
      <c r="DE892" s="76"/>
      <c r="DF892" s="76"/>
      <c r="DG892" s="76"/>
      <c r="DH892" s="76"/>
      <c r="DI892" s="76"/>
      <c r="DJ892" s="76"/>
      <c r="DK892" s="76"/>
      <c r="DL892" s="76"/>
    </row>
    <row r="893" spans="5:116" x14ac:dyDescent="0.35">
      <c r="E893" s="8"/>
      <c r="H893" s="12"/>
      <c r="I893" s="60"/>
      <c r="J893" s="60"/>
      <c r="K893" s="15"/>
      <c r="L893" s="15"/>
      <c r="M893" s="15"/>
      <c r="N893" s="15"/>
      <c r="O893" s="15"/>
      <c r="P893" s="15"/>
      <c r="R893" s="15"/>
      <c r="S893" s="76"/>
      <c r="T893" s="76"/>
      <c r="U893" s="76"/>
      <c r="V893" s="76"/>
      <c r="W893" s="76"/>
      <c r="X893" s="76"/>
      <c r="Y893" s="76"/>
      <c r="Z893" s="76"/>
      <c r="AA893" s="76"/>
      <c r="AB893" s="76"/>
      <c r="AC893" s="76"/>
      <c r="AD893" s="76"/>
      <c r="AE893" s="76"/>
      <c r="AF893" s="76"/>
      <c r="AG893" s="76"/>
      <c r="AH893" s="76"/>
      <c r="AI893" s="76"/>
      <c r="AJ893" s="76"/>
      <c r="AK893" s="76"/>
      <c r="AL893" s="76"/>
      <c r="AM893" s="76"/>
      <c r="AN893" s="76"/>
      <c r="AO893" s="76"/>
      <c r="AP893" s="76"/>
      <c r="AQ893" s="76"/>
      <c r="AR893" s="76"/>
      <c r="AS893" s="76"/>
      <c r="AT893" s="76"/>
      <c r="AU893" s="76"/>
      <c r="AV893" s="76"/>
      <c r="AW893" s="76"/>
      <c r="AX893" s="76"/>
      <c r="AY893" s="76"/>
      <c r="AZ893" s="76"/>
      <c r="BA893" s="76"/>
      <c r="BB893" s="76"/>
      <c r="BC893" s="76"/>
      <c r="BD893" s="76"/>
      <c r="BE893" s="76"/>
      <c r="BF893" s="76"/>
      <c r="BG893" s="76"/>
      <c r="BH893" s="76"/>
      <c r="BI893" s="76"/>
      <c r="BJ893" s="76"/>
      <c r="BK893" s="76"/>
      <c r="BL893" s="76"/>
      <c r="BM893" s="76"/>
      <c r="BN893" s="76"/>
      <c r="BO893" s="76"/>
      <c r="BP893" s="76"/>
      <c r="BQ893" s="76"/>
      <c r="BR893" s="76"/>
      <c r="BS893" s="76"/>
      <c r="BT893" s="76"/>
      <c r="BU893" s="76"/>
      <c r="BV893" s="76"/>
      <c r="BW893" s="76"/>
      <c r="BX893" s="76"/>
      <c r="BY893" s="76"/>
      <c r="BZ893" s="76"/>
      <c r="CA893" s="76"/>
      <c r="CB893" s="76"/>
      <c r="CC893" s="76"/>
      <c r="CD893" s="76"/>
      <c r="CE893" s="76"/>
      <c r="CF893" s="76"/>
      <c r="CG893" s="76"/>
      <c r="CH893" s="76"/>
      <c r="CI893" s="76"/>
      <c r="CJ893" s="76"/>
      <c r="CK893" s="76"/>
      <c r="CL893" s="76"/>
      <c r="CN893" s="60"/>
      <c r="CO893" s="76"/>
      <c r="CP893" s="76"/>
      <c r="CQ893" s="76"/>
      <c r="CR893" s="76"/>
      <c r="CS893" s="76"/>
      <c r="CT893" s="76"/>
      <c r="CU893" s="76"/>
      <c r="CV893" s="76"/>
      <c r="CW893" s="76"/>
      <c r="CX893" s="76"/>
      <c r="CY893" s="76"/>
      <c r="CZ893" s="76"/>
      <c r="DA893" s="76"/>
      <c r="DB893" s="76"/>
      <c r="DC893" s="76"/>
      <c r="DD893" s="76"/>
      <c r="DE893" s="76"/>
      <c r="DF893" s="76"/>
      <c r="DG893" s="76"/>
      <c r="DH893" s="76"/>
      <c r="DI893" s="76"/>
      <c r="DJ893" s="76"/>
      <c r="DK893" s="76"/>
      <c r="DL893" s="76"/>
    </row>
    <row r="894" spans="5:116" x14ac:dyDescent="0.35">
      <c r="E894" s="8"/>
      <c r="H894" s="12"/>
      <c r="I894" s="60"/>
      <c r="J894" s="60"/>
      <c r="K894" s="15"/>
      <c r="L894" s="15"/>
      <c r="M894" s="15"/>
      <c r="N894" s="15"/>
      <c r="O894" s="15"/>
      <c r="P894" s="15"/>
      <c r="R894" s="15"/>
      <c r="S894" s="76"/>
      <c r="T894" s="76"/>
      <c r="U894" s="76"/>
      <c r="V894" s="76"/>
      <c r="W894" s="76"/>
      <c r="X894" s="76"/>
      <c r="Y894" s="76"/>
      <c r="Z894" s="76"/>
      <c r="AA894" s="76"/>
      <c r="AB894" s="76"/>
      <c r="AC894" s="76"/>
      <c r="AD894" s="76"/>
      <c r="AE894" s="76"/>
      <c r="AF894" s="76"/>
      <c r="AG894" s="76"/>
      <c r="AH894" s="76"/>
      <c r="AI894" s="76"/>
      <c r="AJ894" s="76"/>
      <c r="AK894" s="76"/>
      <c r="AL894" s="76"/>
      <c r="AM894" s="76"/>
      <c r="AN894" s="76"/>
      <c r="AO894" s="76"/>
      <c r="AP894" s="76"/>
      <c r="AQ894" s="76"/>
      <c r="AR894" s="76"/>
      <c r="AS894" s="76"/>
      <c r="AT894" s="76"/>
      <c r="AU894" s="76"/>
      <c r="AV894" s="76"/>
      <c r="AW894" s="76"/>
      <c r="AX894" s="76"/>
      <c r="AY894" s="76"/>
      <c r="AZ894" s="76"/>
      <c r="BA894" s="76"/>
      <c r="BB894" s="76"/>
      <c r="BC894" s="76"/>
      <c r="BD894" s="76"/>
      <c r="BE894" s="76"/>
      <c r="BF894" s="76"/>
      <c r="BG894" s="76"/>
      <c r="BH894" s="76"/>
      <c r="BI894" s="76"/>
      <c r="BJ894" s="76"/>
      <c r="BK894" s="76"/>
      <c r="BL894" s="76"/>
      <c r="BM894" s="76"/>
      <c r="BN894" s="76"/>
      <c r="BO894" s="76"/>
      <c r="BP894" s="76"/>
      <c r="BQ894" s="76"/>
      <c r="BR894" s="76"/>
      <c r="BS894" s="76"/>
      <c r="BT894" s="76"/>
      <c r="BU894" s="76"/>
      <c r="BV894" s="76"/>
      <c r="BW894" s="76"/>
      <c r="BX894" s="76"/>
      <c r="BY894" s="76"/>
      <c r="BZ894" s="76"/>
      <c r="CA894" s="76"/>
      <c r="CB894" s="76"/>
      <c r="CC894" s="76"/>
      <c r="CD894" s="76"/>
      <c r="CE894" s="76"/>
      <c r="CF894" s="76"/>
      <c r="CG894" s="76"/>
      <c r="CH894" s="76"/>
      <c r="CI894" s="76"/>
      <c r="CJ894" s="76"/>
      <c r="CK894" s="76"/>
      <c r="CL894" s="76"/>
      <c r="CN894" s="60"/>
      <c r="CO894" s="76"/>
      <c r="CP894" s="76"/>
      <c r="CQ894" s="76"/>
      <c r="CR894" s="76"/>
      <c r="CS894" s="76"/>
      <c r="CT894" s="76"/>
      <c r="CU894" s="76"/>
      <c r="CV894" s="76"/>
      <c r="CW894" s="76"/>
      <c r="CX894" s="76"/>
      <c r="CY894" s="76"/>
      <c r="CZ894" s="76"/>
      <c r="DA894" s="76"/>
      <c r="DB894" s="76"/>
      <c r="DC894" s="76"/>
      <c r="DD894" s="76"/>
      <c r="DE894" s="76"/>
      <c r="DF894" s="76"/>
      <c r="DG894" s="76"/>
      <c r="DH894" s="76"/>
      <c r="DI894" s="76"/>
      <c r="DJ894" s="76"/>
      <c r="DK894" s="76"/>
      <c r="DL894" s="76"/>
    </row>
    <row r="895" spans="5:116" x14ac:dyDescent="0.35">
      <c r="E895" s="8"/>
      <c r="H895" s="12"/>
      <c r="I895" s="60"/>
      <c r="J895" s="60"/>
      <c r="K895" s="15"/>
      <c r="L895" s="15"/>
      <c r="M895" s="15"/>
      <c r="N895" s="15"/>
      <c r="O895" s="15"/>
      <c r="P895" s="15"/>
      <c r="R895" s="15"/>
      <c r="S895" s="76"/>
      <c r="T895" s="76"/>
      <c r="U895" s="76"/>
      <c r="V895" s="76"/>
      <c r="W895" s="76"/>
      <c r="X895" s="76"/>
      <c r="Y895" s="76"/>
      <c r="Z895" s="76"/>
      <c r="AA895" s="76"/>
      <c r="AB895" s="76"/>
      <c r="AC895" s="76"/>
      <c r="AD895" s="76"/>
      <c r="AE895" s="76"/>
      <c r="AF895" s="76"/>
      <c r="AG895" s="76"/>
      <c r="AH895" s="76"/>
      <c r="AI895" s="76"/>
      <c r="AJ895" s="76"/>
      <c r="AK895" s="76"/>
      <c r="AL895" s="76"/>
      <c r="AM895" s="76"/>
      <c r="AN895" s="76"/>
      <c r="AO895" s="76"/>
      <c r="AP895" s="76"/>
      <c r="AQ895" s="76"/>
      <c r="AR895" s="76"/>
      <c r="AS895" s="76"/>
      <c r="AT895" s="76"/>
      <c r="AU895" s="76"/>
      <c r="AV895" s="76"/>
      <c r="AW895" s="76"/>
      <c r="AX895" s="76"/>
      <c r="AY895" s="76"/>
      <c r="AZ895" s="76"/>
      <c r="BA895" s="76"/>
      <c r="BB895" s="76"/>
      <c r="BC895" s="76"/>
      <c r="BD895" s="76"/>
      <c r="BE895" s="76"/>
      <c r="BF895" s="76"/>
      <c r="BG895" s="76"/>
      <c r="BH895" s="76"/>
      <c r="BI895" s="76"/>
      <c r="BJ895" s="76"/>
      <c r="BK895" s="76"/>
      <c r="BL895" s="76"/>
      <c r="BM895" s="76"/>
      <c r="BN895" s="76"/>
      <c r="BO895" s="76"/>
      <c r="BP895" s="76"/>
      <c r="BQ895" s="76"/>
      <c r="BR895" s="76"/>
      <c r="BS895" s="76"/>
      <c r="BT895" s="76"/>
      <c r="BU895" s="76"/>
      <c r="BV895" s="76"/>
      <c r="BW895" s="76"/>
      <c r="BX895" s="76"/>
      <c r="BY895" s="76"/>
      <c r="BZ895" s="76"/>
      <c r="CA895" s="76"/>
      <c r="CB895" s="76"/>
      <c r="CC895" s="76"/>
      <c r="CD895" s="76"/>
      <c r="CE895" s="76"/>
      <c r="CF895" s="76"/>
      <c r="CG895" s="76"/>
      <c r="CH895" s="76"/>
      <c r="CI895" s="76"/>
      <c r="CJ895" s="76"/>
      <c r="CK895" s="76"/>
      <c r="CL895" s="76"/>
      <c r="CN895" s="60"/>
      <c r="CO895" s="76"/>
      <c r="CP895" s="76"/>
      <c r="CQ895" s="76"/>
      <c r="CR895" s="76"/>
      <c r="CS895" s="76"/>
      <c r="CT895" s="76"/>
      <c r="CU895" s="76"/>
      <c r="CV895" s="76"/>
      <c r="CW895" s="76"/>
      <c r="CX895" s="76"/>
      <c r="CY895" s="76"/>
      <c r="CZ895" s="76"/>
      <c r="DA895" s="76"/>
      <c r="DB895" s="76"/>
      <c r="DC895" s="76"/>
      <c r="DD895" s="76"/>
      <c r="DE895" s="76"/>
      <c r="DF895" s="76"/>
      <c r="DG895" s="76"/>
      <c r="DH895" s="76"/>
      <c r="DI895" s="76"/>
      <c r="DJ895" s="76"/>
      <c r="DK895" s="76"/>
      <c r="DL895" s="76"/>
    </row>
    <row r="896" spans="5:116" x14ac:dyDescent="0.35">
      <c r="E896" s="8"/>
      <c r="H896" s="12"/>
      <c r="I896" s="60"/>
      <c r="J896" s="60"/>
      <c r="K896" s="15"/>
      <c r="L896" s="15"/>
      <c r="M896" s="15"/>
      <c r="N896" s="15"/>
      <c r="O896" s="15"/>
      <c r="P896" s="15"/>
      <c r="R896" s="15"/>
      <c r="S896" s="76"/>
      <c r="T896" s="76"/>
      <c r="U896" s="76"/>
      <c r="V896" s="76"/>
      <c r="W896" s="76"/>
      <c r="X896" s="76"/>
      <c r="Y896" s="76"/>
      <c r="Z896" s="76"/>
      <c r="AA896" s="76"/>
      <c r="AB896" s="76"/>
      <c r="AC896" s="76"/>
      <c r="AD896" s="76"/>
      <c r="AE896" s="76"/>
      <c r="AF896" s="76"/>
      <c r="AG896" s="76"/>
      <c r="AH896" s="76"/>
      <c r="AI896" s="76"/>
      <c r="AJ896" s="76"/>
      <c r="AK896" s="76"/>
      <c r="AL896" s="76"/>
      <c r="AM896" s="76"/>
      <c r="AN896" s="76"/>
      <c r="AO896" s="76"/>
      <c r="AP896" s="76"/>
      <c r="AQ896" s="76"/>
      <c r="AR896" s="76"/>
      <c r="AS896" s="76"/>
      <c r="AT896" s="76"/>
      <c r="AU896" s="76"/>
      <c r="AV896" s="76"/>
      <c r="AW896" s="76"/>
      <c r="AX896" s="76"/>
      <c r="AY896" s="76"/>
      <c r="AZ896" s="76"/>
      <c r="BA896" s="76"/>
      <c r="BB896" s="76"/>
      <c r="BC896" s="76"/>
      <c r="BD896" s="76"/>
      <c r="BE896" s="76"/>
      <c r="BF896" s="76"/>
      <c r="BG896" s="76"/>
      <c r="BH896" s="76"/>
      <c r="BI896" s="76"/>
      <c r="BJ896" s="76"/>
      <c r="BK896" s="76"/>
      <c r="BL896" s="76"/>
      <c r="BM896" s="76"/>
      <c r="BN896" s="76"/>
      <c r="BO896" s="76"/>
      <c r="BP896" s="76"/>
      <c r="BQ896" s="76"/>
      <c r="BR896" s="76"/>
      <c r="BS896" s="76"/>
      <c r="BT896" s="76"/>
      <c r="BU896" s="76"/>
      <c r="BV896" s="76"/>
      <c r="BW896" s="76"/>
      <c r="BX896" s="76"/>
      <c r="BY896" s="76"/>
      <c r="BZ896" s="76"/>
      <c r="CA896" s="76"/>
      <c r="CB896" s="76"/>
      <c r="CC896" s="76"/>
      <c r="CD896" s="76"/>
      <c r="CE896" s="76"/>
      <c r="CF896" s="76"/>
      <c r="CG896" s="76"/>
      <c r="CH896" s="76"/>
      <c r="CI896" s="76"/>
      <c r="CJ896" s="76"/>
      <c r="CK896" s="76"/>
      <c r="CL896" s="76"/>
      <c r="CN896" s="60"/>
      <c r="CO896" s="76"/>
      <c r="CP896" s="76"/>
      <c r="CQ896" s="76"/>
      <c r="CR896" s="76"/>
      <c r="CS896" s="76"/>
      <c r="CT896" s="76"/>
      <c r="CU896" s="76"/>
      <c r="CV896" s="76"/>
      <c r="CW896" s="76"/>
      <c r="CX896" s="76"/>
      <c r="CY896" s="76"/>
      <c r="CZ896" s="76"/>
      <c r="DA896" s="76"/>
      <c r="DB896" s="76"/>
      <c r="DC896" s="76"/>
      <c r="DD896" s="76"/>
      <c r="DE896" s="76"/>
      <c r="DF896" s="76"/>
      <c r="DG896" s="76"/>
      <c r="DH896" s="76"/>
      <c r="DI896" s="76"/>
      <c r="DJ896" s="76"/>
      <c r="DK896" s="76"/>
      <c r="DL896" s="76"/>
    </row>
    <row r="897" spans="1:116" x14ac:dyDescent="0.35">
      <c r="E897" s="8"/>
      <c r="H897" s="12"/>
      <c r="I897" s="60"/>
      <c r="J897" s="60"/>
      <c r="K897" s="15"/>
      <c r="L897" s="15"/>
      <c r="M897" s="15"/>
      <c r="N897" s="15"/>
      <c r="O897" s="15"/>
      <c r="P897" s="15"/>
      <c r="R897" s="15"/>
      <c r="S897" s="76"/>
      <c r="T897" s="76"/>
      <c r="U897" s="76"/>
      <c r="V897" s="76"/>
      <c r="W897" s="76"/>
      <c r="X897" s="76"/>
      <c r="Y897" s="76"/>
      <c r="Z897" s="76"/>
      <c r="AA897" s="76"/>
      <c r="AB897" s="76"/>
      <c r="AC897" s="76"/>
      <c r="AD897" s="76"/>
      <c r="AE897" s="76"/>
      <c r="AF897" s="76"/>
      <c r="AG897" s="76"/>
      <c r="AH897" s="76"/>
      <c r="AI897" s="76"/>
      <c r="AJ897" s="76"/>
      <c r="AK897" s="76"/>
      <c r="AL897" s="76"/>
      <c r="AM897" s="76"/>
      <c r="AN897" s="76"/>
      <c r="AO897" s="76"/>
      <c r="AP897" s="76"/>
      <c r="AQ897" s="76"/>
      <c r="AR897" s="76"/>
      <c r="AS897" s="76"/>
      <c r="AT897" s="76"/>
      <c r="AU897" s="76"/>
      <c r="AV897" s="76"/>
      <c r="AW897" s="76"/>
      <c r="AX897" s="76"/>
      <c r="AY897" s="76"/>
      <c r="AZ897" s="76"/>
      <c r="BA897" s="76"/>
      <c r="BB897" s="76"/>
      <c r="BC897" s="76"/>
      <c r="BD897" s="76"/>
      <c r="BE897" s="76"/>
      <c r="BF897" s="76"/>
      <c r="BG897" s="76"/>
      <c r="BH897" s="76"/>
      <c r="BI897" s="76"/>
      <c r="BJ897" s="76"/>
      <c r="BK897" s="76"/>
      <c r="BL897" s="76"/>
      <c r="BM897" s="76"/>
      <c r="BN897" s="76"/>
      <c r="BO897" s="76"/>
      <c r="BP897" s="76"/>
      <c r="BQ897" s="76"/>
      <c r="BR897" s="76"/>
      <c r="BS897" s="76"/>
      <c r="BT897" s="76"/>
      <c r="BU897" s="76"/>
      <c r="BV897" s="76"/>
      <c r="BW897" s="76"/>
      <c r="BX897" s="76"/>
      <c r="BY897" s="76"/>
      <c r="BZ897" s="76"/>
      <c r="CA897" s="76"/>
      <c r="CB897" s="76"/>
      <c r="CC897" s="76"/>
      <c r="CD897" s="76"/>
      <c r="CE897" s="76"/>
      <c r="CF897" s="76"/>
      <c r="CG897" s="76"/>
      <c r="CH897" s="76"/>
      <c r="CI897" s="76"/>
      <c r="CJ897" s="76"/>
      <c r="CK897" s="76"/>
      <c r="CL897" s="76"/>
      <c r="CN897" s="60"/>
      <c r="CO897" s="76"/>
      <c r="CP897" s="76"/>
      <c r="CQ897" s="76"/>
      <c r="CR897" s="76"/>
      <c r="CS897" s="76"/>
      <c r="CT897" s="76"/>
      <c r="CU897" s="76"/>
      <c r="CV897" s="76"/>
      <c r="CW897" s="76"/>
      <c r="CX897" s="76"/>
      <c r="CY897" s="76"/>
      <c r="CZ897" s="76"/>
      <c r="DA897" s="76"/>
      <c r="DB897" s="76"/>
      <c r="DC897" s="76"/>
      <c r="DD897" s="76"/>
      <c r="DE897" s="76"/>
      <c r="DF897" s="76"/>
      <c r="DG897" s="76"/>
      <c r="DH897" s="76"/>
      <c r="DI897" s="76"/>
      <c r="DJ897" s="76"/>
      <c r="DK897" s="76"/>
      <c r="DL897" s="76"/>
    </row>
    <row r="898" spans="1:116" x14ac:dyDescent="0.35">
      <c r="E898" s="8"/>
      <c r="H898" s="12"/>
      <c r="I898" s="60"/>
      <c r="J898" s="60"/>
      <c r="K898" s="15"/>
      <c r="L898" s="15"/>
      <c r="M898" s="15"/>
      <c r="N898" s="15"/>
      <c r="O898" s="15"/>
      <c r="P898" s="15"/>
      <c r="R898" s="15"/>
      <c r="S898" s="76"/>
      <c r="T898" s="76"/>
      <c r="U898" s="76"/>
      <c r="V898" s="76"/>
      <c r="W898" s="76"/>
      <c r="X898" s="76"/>
      <c r="Y898" s="76"/>
      <c r="Z898" s="76"/>
      <c r="AA898" s="76"/>
      <c r="AB898" s="76"/>
      <c r="AC898" s="76"/>
      <c r="AD898" s="76"/>
      <c r="AE898" s="76"/>
      <c r="AF898" s="76"/>
      <c r="AG898" s="76"/>
      <c r="AH898" s="76"/>
      <c r="AI898" s="76"/>
      <c r="AJ898" s="76"/>
      <c r="AK898" s="76"/>
      <c r="AL898" s="76"/>
      <c r="AM898" s="76"/>
      <c r="AN898" s="76"/>
      <c r="AO898" s="76"/>
      <c r="AP898" s="76"/>
      <c r="AQ898" s="76"/>
      <c r="AR898" s="76"/>
      <c r="AS898" s="76"/>
      <c r="AT898" s="76"/>
      <c r="AU898" s="76"/>
      <c r="AV898" s="76"/>
      <c r="AW898" s="76"/>
      <c r="AX898" s="76"/>
      <c r="AY898" s="76"/>
      <c r="AZ898" s="76"/>
      <c r="BA898" s="76"/>
      <c r="BB898" s="76"/>
      <c r="BC898" s="76"/>
      <c r="BD898" s="76"/>
      <c r="BE898" s="76"/>
      <c r="BF898" s="76"/>
      <c r="BG898" s="76"/>
      <c r="BH898" s="76"/>
      <c r="BI898" s="76"/>
      <c r="BJ898" s="76"/>
      <c r="BK898" s="76"/>
      <c r="BL898" s="76"/>
      <c r="BM898" s="76"/>
      <c r="BN898" s="76"/>
      <c r="BO898" s="76"/>
      <c r="BP898" s="76"/>
      <c r="BQ898" s="76"/>
      <c r="BR898" s="76"/>
      <c r="BS898" s="76"/>
      <c r="BT898" s="76"/>
      <c r="BU898" s="76"/>
      <c r="BV898" s="76"/>
      <c r="BW898" s="76"/>
      <c r="BX898" s="76"/>
      <c r="BY898" s="76"/>
      <c r="BZ898" s="76"/>
      <c r="CA898" s="76"/>
      <c r="CB898" s="76"/>
      <c r="CC898" s="76"/>
      <c r="CD898" s="76"/>
      <c r="CE898" s="76"/>
      <c r="CF898" s="76"/>
      <c r="CG898" s="76"/>
      <c r="CH898" s="76"/>
      <c r="CI898" s="76"/>
      <c r="CJ898" s="76"/>
      <c r="CK898" s="76"/>
      <c r="CL898" s="76"/>
      <c r="CN898" s="60"/>
      <c r="CO898" s="76"/>
      <c r="CP898" s="76"/>
      <c r="CQ898" s="76"/>
      <c r="CR898" s="76"/>
      <c r="CS898" s="76"/>
      <c r="CT898" s="76"/>
      <c r="CU898" s="76"/>
      <c r="CV898" s="76"/>
      <c r="CW898" s="76"/>
      <c r="CX898" s="76"/>
      <c r="CY898" s="76"/>
      <c r="CZ898" s="76"/>
      <c r="DA898" s="76"/>
      <c r="DB898" s="76"/>
      <c r="DC898" s="76"/>
      <c r="DD898" s="76"/>
      <c r="DE898" s="76"/>
      <c r="DF898" s="76"/>
      <c r="DG898" s="76"/>
      <c r="DH898" s="76"/>
      <c r="DI898" s="76"/>
      <c r="DJ898" s="76"/>
      <c r="DK898" s="76"/>
      <c r="DL898" s="76"/>
    </row>
    <row r="899" spans="1:116" x14ac:dyDescent="0.35">
      <c r="E899" s="8"/>
      <c r="H899" s="12"/>
      <c r="I899" s="60"/>
      <c r="J899" s="60"/>
      <c r="K899" s="15"/>
      <c r="L899" s="15"/>
      <c r="M899" s="15"/>
      <c r="N899" s="15"/>
      <c r="O899" s="15"/>
      <c r="P899" s="15"/>
      <c r="R899" s="15"/>
      <c r="S899" s="76"/>
      <c r="T899" s="76"/>
      <c r="U899" s="76"/>
      <c r="V899" s="76"/>
      <c r="W899" s="76"/>
      <c r="X899" s="76"/>
      <c r="Y899" s="76"/>
      <c r="Z899" s="76"/>
      <c r="AA899" s="76"/>
      <c r="AB899" s="76"/>
      <c r="AC899" s="76"/>
      <c r="AD899" s="76"/>
      <c r="AE899" s="76"/>
      <c r="AF899" s="76"/>
      <c r="AG899" s="76"/>
      <c r="AH899" s="76"/>
      <c r="AI899" s="76"/>
      <c r="AJ899" s="76"/>
      <c r="AK899" s="76"/>
      <c r="AL899" s="76"/>
      <c r="AM899" s="76"/>
      <c r="AN899" s="76"/>
      <c r="AO899" s="76"/>
      <c r="AP899" s="76"/>
      <c r="AQ899" s="76"/>
      <c r="AR899" s="76"/>
      <c r="AS899" s="76"/>
      <c r="AT899" s="76"/>
      <c r="AU899" s="76"/>
      <c r="AV899" s="76"/>
      <c r="AW899" s="76"/>
      <c r="AX899" s="76"/>
      <c r="AY899" s="76"/>
      <c r="AZ899" s="76"/>
      <c r="BA899" s="76"/>
      <c r="BB899" s="76"/>
      <c r="BC899" s="76"/>
      <c r="BD899" s="76"/>
      <c r="BE899" s="76"/>
      <c r="BF899" s="76"/>
      <c r="BG899" s="76"/>
      <c r="BH899" s="76"/>
      <c r="BI899" s="76"/>
      <c r="BJ899" s="76"/>
      <c r="BK899" s="76"/>
      <c r="BL899" s="76"/>
      <c r="BM899" s="76"/>
      <c r="BN899" s="76"/>
      <c r="BO899" s="76"/>
      <c r="BP899" s="76"/>
      <c r="BQ899" s="76"/>
      <c r="BR899" s="76"/>
      <c r="BS899" s="76"/>
      <c r="BT899" s="76"/>
      <c r="BU899" s="76"/>
      <c r="BV899" s="76"/>
      <c r="BW899" s="76"/>
      <c r="BX899" s="76"/>
      <c r="BY899" s="76"/>
      <c r="BZ899" s="76"/>
      <c r="CA899" s="76"/>
      <c r="CB899" s="76"/>
      <c r="CC899" s="76"/>
      <c r="CD899" s="76"/>
      <c r="CE899" s="76"/>
      <c r="CF899" s="76"/>
      <c r="CG899" s="76"/>
      <c r="CH899" s="76"/>
      <c r="CI899" s="76"/>
      <c r="CJ899" s="76"/>
      <c r="CK899" s="76"/>
      <c r="CL899" s="76"/>
      <c r="CN899" s="60"/>
      <c r="CO899" s="76"/>
      <c r="CP899" s="76"/>
      <c r="CQ899" s="76"/>
      <c r="CR899" s="76"/>
      <c r="CS899" s="76"/>
      <c r="CT899" s="76"/>
      <c r="CU899" s="76"/>
      <c r="CV899" s="76"/>
      <c r="CW899" s="76"/>
      <c r="CX899" s="76"/>
      <c r="CY899" s="76"/>
      <c r="CZ899" s="76"/>
      <c r="DA899" s="76"/>
      <c r="DB899" s="76"/>
      <c r="DC899" s="76"/>
      <c r="DD899" s="76"/>
      <c r="DE899" s="76"/>
      <c r="DF899" s="76"/>
      <c r="DG899" s="76"/>
      <c r="DH899" s="76"/>
      <c r="DI899" s="76"/>
      <c r="DJ899" s="76"/>
      <c r="DK899" s="76"/>
      <c r="DL899" s="76"/>
    </row>
    <row r="900" spans="1:116" x14ac:dyDescent="0.35">
      <c r="E900" s="8"/>
      <c r="H900" s="12"/>
      <c r="I900" s="60"/>
      <c r="J900" s="60"/>
      <c r="K900" s="15"/>
      <c r="L900" s="15"/>
      <c r="M900" s="15"/>
      <c r="N900" s="15"/>
      <c r="O900" s="15"/>
      <c r="P900" s="15"/>
      <c r="R900" s="15"/>
      <c r="S900" s="76"/>
      <c r="T900" s="76"/>
      <c r="U900" s="76"/>
      <c r="V900" s="76"/>
      <c r="W900" s="76"/>
      <c r="X900" s="76"/>
      <c r="Y900" s="76"/>
      <c r="Z900" s="76"/>
      <c r="AA900" s="76"/>
      <c r="AB900" s="76"/>
      <c r="AC900" s="76"/>
      <c r="AD900" s="76"/>
      <c r="AE900" s="76"/>
      <c r="AF900" s="76"/>
      <c r="AG900" s="76"/>
      <c r="AH900" s="76"/>
      <c r="AI900" s="76"/>
      <c r="AJ900" s="76"/>
      <c r="AK900" s="76"/>
      <c r="AL900" s="76"/>
      <c r="AM900" s="76"/>
      <c r="AN900" s="76"/>
      <c r="AO900" s="76"/>
      <c r="AP900" s="76"/>
      <c r="AQ900" s="76"/>
      <c r="AR900" s="76"/>
      <c r="AS900" s="76"/>
      <c r="AT900" s="76"/>
      <c r="AU900" s="76"/>
      <c r="AV900" s="76"/>
      <c r="AW900" s="76"/>
      <c r="AX900" s="76"/>
      <c r="AY900" s="76"/>
      <c r="AZ900" s="76"/>
      <c r="BA900" s="76"/>
      <c r="BB900" s="76"/>
      <c r="BC900" s="76"/>
      <c r="BD900" s="76"/>
      <c r="BE900" s="76"/>
      <c r="BF900" s="76"/>
      <c r="BG900" s="76"/>
      <c r="BH900" s="76"/>
      <c r="BI900" s="76"/>
      <c r="BJ900" s="76"/>
      <c r="BK900" s="76"/>
      <c r="BL900" s="76"/>
      <c r="BM900" s="76"/>
      <c r="BN900" s="76"/>
      <c r="BO900" s="76"/>
      <c r="BP900" s="76"/>
      <c r="BQ900" s="76"/>
      <c r="BR900" s="76"/>
      <c r="BS900" s="76"/>
      <c r="BT900" s="76"/>
      <c r="BU900" s="76"/>
      <c r="BV900" s="76"/>
      <c r="BW900" s="76"/>
      <c r="BX900" s="76"/>
      <c r="BY900" s="76"/>
      <c r="BZ900" s="76"/>
      <c r="CA900" s="76"/>
      <c r="CB900" s="76"/>
      <c r="CC900" s="76"/>
      <c r="CD900" s="76"/>
      <c r="CE900" s="76"/>
      <c r="CF900" s="76"/>
      <c r="CG900" s="76"/>
      <c r="CH900" s="76"/>
      <c r="CI900" s="76"/>
      <c r="CJ900" s="76"/>
      <c r="CK900" s="76"/>
      <c r="CL900" s="76"/>
      <c r="CN900" s="60"/>
      <c r="CO900" s="76"/>
      <c r="CP900" s="76"/>
      <c r="CQ900" s="76"/>
      <c r="CR900" s="76"/>
      <c r="CS900" s="76"/>
      <c r="CT900" s="76"/>
      <c r="CU900" s="76"/>
      <c r="CV900" s="76"/>
      <c r="CW900" s="76"/>
      <c r="CX900" s="76"/>
      <c r="CY900" s="76"/>
      <c r="CZ900" s="76"/>
      <c r="DA900" s="76"/>
      <c r="DB900" s="76"/>
      <c r="DC900" s="76"/>
      <c r="DD900" s="76"/>
      <c r="DE900" s="76"/>
      <c r="DF900" s="76"/>
      <c r="DG900" s="76"/>
      <c r="DH900" s="76"/>
      <c r="DI900" s="76"/>
      <c r="DJ900" s="76"/>
      <c r="DK900" s="76"/>
      <c r="DL900" s="76"/>
    </row>
    <row r="901" spans="1:116" x14ac:dyDescent="0.35">
      <c r="E901" s="8"/>
      <c r="H901" s="12"/>
      <c r="I901" s="60"/>
      <c r="J901" s="60"/>
      <c r="K901" s="15"/>
      <c r="L901" s="15"/>
      <c r="M901" s="15"/>
      <c r="N901" s="15"/>
      <c r="O901" s="15"/>
      <c r="P901" s="15"/>
      <c r="R901" s="15"/>
      <c r="S901" s="76"/>
      <c r="T901" s="76"/>
      <c r="U901" s="76"/>
      <c r="V901" s="76"/>
      <c r="W901" s="76"/>
      <c r="X901" s="76"/>
      <c r="Y901" s="76"/>
      <c r="Z901" s="76"/>
      <c r="AA901" s="76"/>
      <c r="AB901" s="76"/>
      <c r="AC901" s="76"/>
      <c r="AD901" s="76"/>
      <c r="AE901" s="76"/>
      <c r="AF901" s="76"/>
      <c r="AG901" s="76"/>
      <c r="AH901" s="76"/>
      <c r="AI901" s="76"/>
      <c r="AJ901" s="76"/>
      <c r="AK901" s="76"/>
      <c r="AL901" s="76"/>
      <c r="AM901" s="76"/>
      <c r="AN901" s="76"/>
      <c r="AO901" s="76"/>
      <c r="AP901" s="76"/>
      <c r="AQ901" s="76"/>
      <c r="AR901" s="76"/>
      <c r="AS901" s="76"/>
      <c r="AT901" s="76"/>
      <c r="AU901" s="76"/>
      <c r="AV901" s="76"/>
      <c r="AW901" s="76"/>
      <c r="AX901" s="76"/>
      <c r="AY901" s="76"/>
      <c r="AZ901" s="76"/>
      <c r="BA901" s="76"/>
      <c r="BB901" s="76"/>
      <c r="BC901" s="76"/>
      <c r="BD901" s="76"/>
      <c r="BE901" s="76"/>
      <c r="BF901" s="76"/>
      <c r="BG901" s="76"/>
      <c r="BH901" s="76"/>
      <c r="BI901" s="76"/>
      <c r="BJ901" s="76"/>
      <c r="BK901" s="76"/>
      <c r="BL901" s="76"/>
      <c r="BM901" s="76"/>
      <c r="BN901" s="76"/>
      <c r="BO901" s="76"/>
      <c r="BP901" s="76"/>
      <c r="BQ901" s="76"/>
      <c r="BR901" s="76"/>
      <c r="BS901" s="76"/>
      <c r="BT901" s="76"/>
      <c r="BU901" s="76"/>
      <c r="BV901" s="76"/>
      <c r="BW901" s="76"/>
      <c r="BX901" s="76"/>
      <c r="BY901" s="76"/>
      <c r="BZ901" s="76"/>
      <c r="CA901" s="76"/>
      <c r="CB901" s="76"/>
      <c r="CC901" s="76"/>
      <c r="CD901" s="76"/>
      <c r="CE901" s="76"/>
      <c r="CF901" s="76"/>
      <c r="CG901" s="76"/>
      <c r="CH901" s="76"/>
      <c r="CI901" s="76"/>
      <c r="CJ901" s="76"/>
      <c r="CK901" s="76"/>
      <c r="CL901" s="76"/>
      <c r="CN901" s="60"/>
      <c r="CO901" s="76"/>
      <c r="CP901" s="76"/>
      <c r="CQ901" s="76"/>
      <c r="CR901" s="76"/>
      <c r="CS901" s="76"/>
      <c r="CT901" s="76"/>
      <c r="CU901" s="76"/>
      <c r="CV901" s="76"/>
      <c r="CW901" s="76"/>
      <c r="CX901" s="76"/>
      <c r="CY901" s="76"/>
      <c r="CZ901" s="76"/>
      <c r="DA901" s="76"/>
      <c r="DB901" s="76"/>
      <c r="DC901" s="76"/>
      <c r="DD901" s="76"/>
      <c r="DE901" s="76"/>
      <c r="DF901" s="76"/>
      <c r="DG901" s="76"/>
      <c r="DH901" s="76"/>
      <c r="DI901" s="76"/>
      <c r="DJ901" s="76"/>
      <c r="DK901" s="76"/>
      <c r="DL901" s="76"/>
    </row>
    <row r="902" spans="1:116" x14ac:dyDescent="0.35">
      <c r="E902" s="8"/>
      <c r="H902" s="12"/>
      <c r="I902" s="60"/>
      <c r="J902" s="60"/>
      <c r="K902" s="15"/>
      <c r="L902" s="15"/>
      <c r="M902" s="15"/>
      <c r="N902" s="15"/>
      <c r="O902" s="15"/>
      <c r="P902" s="15"/>
      <c r="R902" s="15"/>
      <c r="S902" s="76"/>
      <c r="T902" s="76"/>
      <c r="U902" s="76"/>
      <c r="V902" s="76"/>
      <c r="W902" s="76"/>
      <c r="X902" s="76"/>
      <c r="Y902" s="76"/>
      <c r="Z902" s="76"/>
      <c r="AA902" s="76"/>
      <c r="AB902" s="76"/>
      <c r="AC902" s="76"/>
      <c r="AD902" s="76"/>
      <c r="AE902" s="76"/>
      <c r="AF902" s="76"/>
      <c r="AG902" s="76"/>
      <c r="AH902" s="76"/>
      <c r="AI902" s="76"/>
      <c r="AJ902" s="76"/>
      <c r="AK902" s="76"/>
      <c r="AL902" s="76"/>
      <c r="AM902" s="76"/>
      <c r="AN902" s="76"/>
      <c r="AO902" s="76"/>
      <c r="AP902" s="76"/>
      <c r="AQ902" s="76"/>
      <c r="AR902" s="76"/>
      <c r="AS902" s="76"/>
      <c r="AT902" s="76"/>
      <c r="AU902" s="76"/>
      <c r="AV902" s="76"/>
      <c r="AW902" s="76"/>
      <c r="AX902" s="76"/>
      <c r="AY902" s="76"/>
      <c r="AZ902" s="76"/>
      <c r="BA902" s="76"/>
      <c r="BB902" s="76"/>
      <c r="BC902" s="76"/>
      <c r="BD902" s="76"/>
      <c r="BE902" s="76"/>
      <c r="BF902" s="76"/>
      <c r="BG902" s="76"/>
      <c r="BH902" s="76"/>
      <c r="BI902" s="76"/>
      <c r="BJ902" s="76"/>
      <c r="BK902" s="76"/>
      <c r="BL902" s="76"/>
      <c r="BM902" s="76"/>
      <c r="BN902" s="76"/>
      <c r="BO902" s="76"/>
      <c r="BP902" s="76"/>
      <c r="BQ902" s="76"/>
      <c r="BR902" s="76"/>
      <c r="BS902" s="76"/>
      <c r="BT902" s="76"/>
      <c r="BU902" s="76"/>
      <c r="BV902" s="76"/>
      <c r="BW902" s="76"/>
      <c r="BX902" s="76"/>
      <c r="BY902" s="76"/>
      <c r="BZ902" s="76"/>
      <c r="CA902" s="76"/>
      <c r="CB902" s="76"/>
      <c r="CC902" s="76"/>
      <c r="CD902" s="76"/>
      <c r="CE902" s="76"/>
      <c r="CF902" s="76"/>
      <c r="CG902" s="76"/>
      <c r="CH902" s="76"/>
      <c r="CI902" s="76"/>
      <c r="CJ902" s="76"/>
      <c r="CK902" s="76"/>
      <c r="CL902" s="76"/>
      <c r="CN902" s="60"/>
      <c r="CO902" s="76"/>
      <c r="CP902" s="76"/>
      <c r="CQ902" s="76"/>
      <c r="CR902" s="76"/>
      <c r="CS902" s="76"/>
      <c r="CT902" s="76"/>
      <c r="CU902" s="76"/>
      <c r="CV902" s="76"/>
      <c r="CW902" s="76"/>
      <c r="CX902" s="76"/>
      <c r="CY902" s="76"/>
      <c r="CZ902" s="76"/>
      <c r="DA902" s="76"/>
      <c r="DB902" s="76"/>
      <c r="DC902" s="76"/>
      <c r="DD902" s="76"/>
      <c r="DE902" s="76"/>
      <c r="DF902" s="76"/>
      <c r="DG902" s="76"/>
      <c r="DH902" s="76"/>
      <c r="DI902" s="76"/>
      <c r="DJ902" s="76"/>
      <c r="DK902" s="76"/>
      <c r="DL902" s="76"/>
    </row>
    <row r="903" spans="1:116" x14ac:dyDescent="0.35">
      <c r="E903" s="8"/>
      <c r="H903" s="12"/>
      <c r="I903" s="60"/>
      <c r="J903" s="60"/>
      <c r="K903" s="15"/>
      <c r="L903" s="15"/>
      <c r="M903" s="15"/>
      <c r="N903" s="15"/>
      <c r="O903" s="15"/>
      <c r="P903" s="15"/>
      <c r="R903" s="15"/>
      <c r="S903" s="76"/>
      <c r="T903" s="76"/>
      <c r="U903" s="76"/>
      <c r="V903" s="76"/>
      <c r="W903" s="76"/>
      <c r="X903" s="76"/>
      <c r="Y903" s="76"/>
      <c r="Z903" s="76"/>
      <c r="AA903" s="76"/>
      <c r="AB903" s="76"/>
      <c r="AC903" s="76"/>
      <c r="AD903" s="76"/>
      <c r="AE903" s="76"/>
      <c r="AF903" s="76"/>
      <c r="AG903" s="76"/>
      <c r="AH903" s="76"/>
      <c r="AI903" s="76"/>
      <c r="AJ903" s="76"/>
      <c r="AK903" s="76"/>
      <c r="AL903" s="76"/>
      <c r="AM903" s="76"/>
      <c r="AN903" s="76"/>
      <c r="AO903" s="76"/>
      <c r="AP903" s="76"/>
      <c r="AQ903" s="76"/>
      <c r="AR903" s="76"/>
      <c r="AS903" s="76"/>
      <c r="AT903" s="76"/>
      <c r="AU903" s="76"/>
      <c r="AV903" s="76"/>
      <c r="AW903" s="76"/>
      <c r="AX903" s="76"/>
      <c r="AY903" s="76"/>
      <c r="AZ903" s="76"/>
      <c r="BA903" s="76"/>
      <c r="BB903" s="76"/>
      <c r="BC903" s="76"/>
      <c r="BD903" s="76"/>
      <c r="BE903" s="76"/>
      <c r="BF903" s="76"/>
      <c r="BG903" s="76"/>
      <c r="BH903" s="76"/>
      <c r="BI903" s="76"/>
      <c r="BJ903" s="76"/>
      <c r="BK903" s="76"/>
      <c r="BL903" s="76"/>
      <c r="BM903" s="76"/>
      <c r="BN903" s="76"/>
      <c r="BO903" s="76"/>
      <c r="BP903" s="76"/>
      <c r="BQ903" s="76"/>
      <c r="BR903" s="76"/>
      <c r="BS903" s="76"/>
      <c r="BT903" s="76"/>
      <c r="BU903" s="76"/>
      <c r="BV903" s="76"/>
      <c r="BW903" s="76"/>
      <c r="BX903" s="76"/>
      <c r="BY903" s="76"/>
      <c r="BZ903" s="76"/>
      <c r="CA903" s="76"/>
      <c r="CB903" s="76"/>
      <c r="CC903" s="76"/>
      <c r="CD903" s="76"/>
      <c r="CE903" s="76"/>
      <c r="CF903" s="76"/>
      <c r="CG903" s="76"/>
      <c r="CH903" s="76"/>
      <c r="CI903" s="76"/>
      <c r="CJ903" s="76"/>
      <c r="CK903" s="76"/>
      <c r="CL903" s="76"/>
      <c r="CN903" s="60"/>
      <c r="CO903" s="76"/>
      <c r="CP903" s="76"/>
      <c r="CQ903" s="76"/>
      <c r="CR903" s="76"/>
      <c r="CS903" s="76"/>
      <c r="CT903" s="76"/>
      <c r="CU903" s="76"/>
      <c r="CV903" s="76"/>
      <c r="CW903" s="76"/>
      <c r="CX903" s="76"/>
      <c r="CY903" s="76"/>
      <c r="CZ903" s="76"/>
      <c r="DA903" s="76"/>
      <c r="DB903" s="76"/>
      <c r="DC903" s="76"/>
      <c r="DD903" s="76"/>
      <c r="DE903" s="76"/>
      <c r="DF903" s="76"/>
      <c r="DG903" s="76"/>
      <c r="DH903" s="76"/>
      <c r="DI903" s="76"/>
      <c r="DJ903" s="76"/>
      <c r="DK903" s="76"/>
      <c r="DL903" s="76"/>
    </row>
    <row r="904" spans="1:116" x14ac:dyDescent="0.35">
      <c r="E904" s="8"/>
      <c r="H904" s="12"/>
      <c r="I904" s="60"/>
      <c r="J904" s="60"/>
      <c r="K904" s="15"/>
      <c r="L904" s="15"/>
      <c r="M904" s="15"/>
      <c r="N904" s="15"/>
      <c r="O904" s="15"/>
      <c r="P904" s="15"/>
      <c r="R904" s="15"/>
      <c r="S904" s="76"/>
      <c r="T904" s="76"/>
      <c r="U904" s="76"/>
      <c r="V904" s="76"/>
      <c r="W904" s="76"/>
      <c r="X904" s="76"/>
      <c r="Y904" s="76"/>
      <c r="Z904" s="76"/>
      <c r="AA904" s="76"/>
      <c r="AB904" s="76"/>
      <c r="AC904" s="76"/>
      <c r="AD904" s="76"/>
      <c r="AE904" s="76"/>
      <c r="AF904" s="76"/>
      <c r="AG904" s="76"/>
      <c r="AH904" s="76"/>
      <c r="AI904" s="76"/>
      <c r="AJ904" s="76"/>
      <c r="AK904" s="76"/>
      <c r="AL904" s="76"/>
      <c r="AM904" s="76"/>
      <c r="AN904" s="76"/>
      <c r="AO904" s="76"/>
      <c r="AP904" s="76"/>
      <c r="AQ904" s="76"/>
      <c r="AR904" s="76"/>
      <c r="AS904" s="76"/>
      <c r="AT904" s="76"/>
      <c r="AU904" s="76"/>
      <c r="AV904" s="76"/>
      <c r="AW904" s="76"/>
      <c r="AX904" s="76"/>
      <c r="AY904" s="76"/>
      <c r="AZ904" s="76"/>
      <c r="BA904" s="76"/>
      <c r="BB904" s="76"/>
      <c r="BC904" s="76"/>
      <c r="BD904" s="76"/>
      <c r="BE904" s="76"/>
      <c r="BF904" s="76"/>
      <c r="BG904" s="76"/>
      <c r="BH904" s="76"/>
      <c r="BI904" s="76"/>
      <c r="BJ904" s="76"/>
      <c r="BK904" s="76"/>
      <c r="BL904" s="76"/>
      <c r="BM904" s="76"/>
      <c r="BN904" s="76"/>
      <c r="BO904" s="76"/>
      <c r="BP904" s="76"/>
      <c r="BQ904" s="76"/>
      <c r="BR904" s="76"/>
      <c r="BS904" s="76"/>
      <c r="BT904" s="76"/>
      <c r="BU904" s="76"/>
      <c r="BV904" s="76"/>
      <c r="BW904" s="76"/>
      <c r="BX904" s="76"/>
      <c r="BY904" s="76"/>
      <c r="BZ904" s="76"/>
      <c r="CA904" s="76"/>
      <c r="CB904" s="76"/>
      <c r="CC904" s="76"/>
      <c r="CD904" s="76"/>
      <c r="CE904" s="76"/>
      <c r="CF904" s="76"/>
      <c r="CG904" s="76"/>
      <c r="CH904" s="76"/>
      <c r="CI904" s="76"/>
      <c r="CJ904" s="76"/>
      <c r="CK904" s="76"/>
      <c r="CL904" s="76"/>
      <c r="CN904" s="60"/>
      <c r="CO904" s="76"/>
      <c r="CP904" s="76"/>
      <c r="CQ904" s="76"/>
      <c r="CR904" s="76"/>
      <c r="CS904" s="76"/>
      <c r="CT904" s="76"/>
      <c r="CU904" s="76"/>
      <c r="CV904" s="76"/>
      <c r="CW904" s="76"/>
      <c r="CX904" s="76"/>
      <c r="CY904" s="76"/>
      <c r="CZ904" s="76"/>
      <c r="DA904" s="76"/>
      <c r="DB904" s="76"/>
      <c r="DC904" s="76"/>
      <c r="DD904" s="76"/>
      <c r="DE904" s="76"/>
      <c r="DF904" s="76"/>
      <c r="DG904" s="76"/>
      <c r="DH904" s="76"/>
      <c r="DI904" s="76"/>
      <c r="DJ904" s="76"/>
      <c r="DK904" s="76"/>
      <c r="DL904" s="76"/>
    </row>
    <row r="905" spans="1:116" x14ac:dyDescent="0.35">
      <c r="E905" s="8"/>
      <c r="H905" s="12"/>
      <c r="I905" s="60"/>
      <c r="J905" s="60"/>
      <c r="K905" s="15"/>
      <c r="L905" s="15"/>
      <c r="M905" s="15"/>
      <c r="N905" s="15"/>
      <c r="O905" s="15"/>
      <c r="P905" s="15"/>
      <c r="R905" s="15"/>
      <c r="S905" s="76"/>
      <c r="T905" s="76"/>
      <c r="U905" s="76"/>
      <c r="V905" s="76"/>
      <c r="W905" s="76"/>
      <c r="X905" s="76"/>
      <c r="Y905" s="76"/>
      <c r="Z905" s="76"/>
      <c r="AA905" s="76"/>
      <c r="AB905" s="76"/>
      <c r="AC905" s="76"/>
      <c r="AD905" s="76"/>
      <c r="AE905" s="76"/>
      <c r="AF905" s="76"/>
      <c r="AG905" s="76"/>
      <c r="AH905" s="76"/>
      <c r="AI905" s="76"/>
      <c r="AJ905" s="76"/>
      <c r="AK905" s="76"/>
      <c r="AL905" s="76"/>
      <c r="AM905" s="76"/>
      <c r="AN905" s="76"/>
      <c r="AO905" s="76"/>
      <c r="AP905" s="76"/>
      <c r="AQ905" s="76"/>
      <c r="AR905" s="76"/>
      <c r="AS905" s="76"/>
      <c r="AT905" s="76"/>
      <c r="AU905" s="76"/>
      <c r="AV905" s="76"/>
      <c r="AW905" s="76"/>
      <c r="AX905" s="76"/>
      <c r="AY905" s="76"/>
      <c r="AZ905" s="76"/>
      <c r="BA905" s="76"/>
      <c r="BB905" s="76"/>
      <c r="BC905" s="76"/>
      <c r="BD905" s="76"/>
      <c r="BE905" s="76"/>
      <c r="BF905" s="76"/>
      <c r="BG905" s="76"/>
      <c r="BH905" s="76"/>
      <c r="BI905" s="76"/>
      <c r="BJ905" s="76"/>
      <c r="BK905" s="76"/>
      <c r="BL905" s="76"/>
      <c r="BM905" s="76"/>
      <c r="BN905" s="76"/>
      <c r="BO905" s="76"/>
      <c r="BP905" s="76"/>
      <c r="BQ905" s="76"/>
      <c r="BR905" s="76"/>
      <c r="BS905" s="76"/>
      <c r="BT905" s="76"/>
      <c r="BU905" s="76"/>
      <c r="BV905" s="76"/>
      <c r="BW905" s="76"/>
      <c r="BX905" s="76"/>
      <c r="BY905" s="76"/>
      <c r="BZ905" s="76"/>
      <c r="CA905" s="76"/>
      <c r="CB905" s="76"/>
      <c r="CC905" s="76"/>
      <c r="CD905" s="76"/>
      <c r="CE905" s="76"/>
      <c r="CF905" s="76"/>
      <c r="CG905" s="76"/>
      <c r="CH905" s="76"/>
      <c r="CI905" s="76"/>
      <c r="CJ905" s="76"/>
      <c r="CK905" s="76"/>
      <c r="CL905" s="76"/>
      <c r="CN905" s="60"/>
      <c r="CO905" s="76"/>
      <c r="CP905" s="76"/>
      <c r="CQ905" s="76"/>
      <c r="CR905" s="76"/>
      <c r="CS905" s="76"/>
      <c r="CT905" s="76"/>
      <c r="CU905" s="76"/>
      <c r="CV905" s="76"/>
      <c r="CW905" s="76"/>
      <c r="CX905" s="76"/>
      <c r="CY905" s="76"/>
      <c r="CZ905" s="76"/>
      <c r="DA905" s="76"/>
      <c r="DB905" s="76"/>
      <c r="DC905" s="76"/>
      <c r="DD905" s="76"/>
      <c r="DE905" s="76"/>
      <c r="DF905" s="76"/>
      <c r="DG905" s="76"/>
      <c r="DH905" s="76"/>
      <c r="DI905" s="76"/>
      <c r="DJ905" s="76"/>
      <c r="DK905" s="76"/>
      <c r="DL905" s="76"/>
    </row>
    <row r="906" spans="1:116" x14ac:dyDescent="0.35">
      <c r="E906" s="8"/>
      <c r="H906" s="12"/>
      <c r="I906" s="60"/>
      <c r="J906" s="60"/>
      <c r="K906" s="15"/>
      <c r="L906" s="15"/>
      <c r="M906" s="15"/>
      <c r="N906" s="15"/>
      <c r="O906" s="15"/>
      <c r="P906" s="15"/>
      <c r="R906" s="15"/>
      <c r="S906" s="76"/>
      <c r="T906" s="76"/>
      <c r="U906" s="76"/>
      <c r="V906" s="76"/>
      <c r="W906" s="76"/>
      <c r="X906" s="76"/>
      <c r="Y906" s="76"/>
      <c r="Z906" s="76"/>
      <c r="AA906" s="76"/>
      <c r="AB906" s="76"/>
      <c r="AC906" s="76"/>
      <c r="AD906" s="76"/>
      <c r="AE906" s="76"/>
      <c r="AF906" s="76"/>
      <c r="AG906" s="76"/>
      <c r="AH906" s="76"/>
      <c r="AI906" s="76"/>
      <c r="AJ906" s="76"/>
      <c r="AK906" s="76"/>
      <c r="AL906" s="76"/>
      <c r="AM906" s="76"/>
      <c r="AN906" s="76"/>
      <c r="AO906" s="76"/>
      <c r="AP906" s="76"/>
      <c r="AQ906" s="76"/>
      <c r="AR906" s="76"/>
      <c r="AS906" s="76"/>
      <c r="AT906" s="76"/>
      <c r="AU906" s="76"/>
      <c r="AV906" s="76"/>
      <c r="AW906" s="76"/>
      <c r="AX906" s="76"/>
      <c r="AY906" s="76"/>
      <c r="AZ906" s="76"/>
      <c r="BA906" s="76"/>
      <c r="BB906" s="76"/>
      <c r="BC906" s="76"/>
      <c r="BD906" s="76"/>
      <c r="BE906" s="76"/>
      <c r="BF906" s="76"/>
      <c r="BG906" s="76"/>
      <c r="BH906" s="76"/>
      <c r="BI906" s="76"/>
      <c r="BJ906" s="76"/>
      <c r="BK906" s="76"/>
      <c r="BL906" s="76"/>
      <c r="BM906" s="76"/>
      <c r="BN906" s="76"/>
      <c r="BO906" s="76"/>
      <c r="BP906" s="76"/>
      <c r="BQ906" s="76"/>
      <c r="BR906" s="76"/>
      <c r="BS906" s="76"/>
      <c r="BT906" s="76"/>
      <c r="BU906" s="76"/>
      <c r="BV906" s="76"/>
      <c r="BW906" s="76"/>
      <c r="BX906" s="76"/>
      <c r="BY906" s="76"/>
      <c r="BZ906" s="76"/>
      <c r="CA906" s="76"/>
      <c r="CB906" s="76"/>
      <c r="CC906" s="76"/>
      <c r="CD906" s="76"/>
      <c r="CE906" s="76"/>
      <c r="CF906" s="76"/>
      <c r="CG906" s="76"/>
      <c r="CH906" s="76"/>
      <c r="CI906" s="76"/>
      <c r="CJ906" s="76"/>
      <c r="CK906" s="76"/>
      <c r="CL906" s="76"/>
      <c r="CN906" s="60"/>
      <c r="CO906" s="76"/>
      <c r="CP906" s="76"/>
      <c r="CQ906" s="76"/>
      <c r="CR906" s="76"/>
      <c r="CS906" s="76"/>
      <c r="CT906" s="76"/>
      <c r="CU906" s="76"/>
      <c r="CV906" s="76"/>
      <c r="CW906" s="76"/>
      <c r="CX906" s="76"/>
      <c r="CY906" s="76"/>
      <c r="CZ906" s="76"/>
      <c r="DA906" s="76"/>
      <c r="DB906" s="76"/>
      <c r="DC906" s="76"/>
      <c r="DD906" s="76"/>
      <c r="DE906" s="76"/>
      <c r="DF906" s="76"/>
      <c r="DG906" s="76"/>
      <c r="DH906" s="76"/>
      <c r="DI906" s="76"/>
      <c r="DJ906" s="76"/>
      <c r="DK906" s="76"/>
      <c r="DL906" s="76"/>
    </row>
    <row r="907" spans="1:116" x14ac:dyDescent="0.35">
      <c r="A907" s="174"/>
      <c r="E907" s="8"/>
      <c r="H907" s="200"/>
      <c r="I907" s="201"/>
      <c r="J907" s="201"/>
      <c r="K907" s="202"/>
      <c r="L907" s="202"/>
      <c r="M907" s="202"/>
      <c r="N907" s="202"/>
      <c r="O907" s="202"/>
      <c r="P907" s="202"/>
      <c r="R907" s="202"/>
      <c r="S907" s="190">
        <v>-1000</v>
      </c>
      <c r="T907" s="190">
        <v>-1000</v>
      </c>
      <c r="U907" s="190">
        <v>-1000</v>
      </c>
      <c r="V907" s="190">
        <v>-1000</v>
      </c>
      <c r="W907" s="190">
        <v>-1000</v>
      </c>
      <c r="X907" s="190">
        <v>-1000</v>
      </c>
      <c r="Y907" s="190">
        <v>-1000</v>
      </c>
      <c r="Z907" s="190">
        <v>-1000</v>
      </c>
      <c r="AA907" s="190">
        <v>-1000</v>
      </c>
      <c r="AB907" s="190">
        <v>-1000</v>
      </c>
      <c r="AC907" s="190">
        <v>-1000</v>
      </c>
      <c r="AD907" s="190">
        <v>-1000</v>
      </c>
      <c r="AE907" s="190">
        <v>-1000</v>
      </c>
      <c r="AF907" s="190">
        <v>-1000</v>
      </c>
      <c r="AG907" s="190">
        <v>-1000</v>
      </c>
      <c r="AH907" s="190">
        <v>-1000</v>
      </c>
      <c r="AI907" s="190">
        <v>-1000</v>
      </c>
      <c r="AJ907" s="190">
        <v>-1000</v>
      </c>
      <c r="AK907" s="190">
        <v>-1000</v>
      </c>
      <c r="AL907" s="190">
        <v>-1000</v>
      </c>
      <c r="AM907" s="190">
        <v>-1000</v>
      </c>
      <c r="AN907" s="190">
        <v>-1000</v>
      </c>
      <c r="AO907" s="190">
        <v>-1000</v>
      </c>
      <c r="AP907" s="190">
        <v>-1000</v>
      </c>
      <c r="AQ907" s="190">
        <v>-1000</v>
      </c>
      <c r="AR907" s="190">
        <v>-1000</v>
      </c>
      <c r="AS907" s="190">
        <v>-1000</v>
      </c>
      <c r="AT907" s="190">
        <v>-1000</v>
      </c>
      <c r="AU907" s="190">
        <v>-1000</v>
      </c>
      <c r="AV907" s="190">
        <v>-1000</v>
      </c>
      <c r="AW907" s="190">
        <v>-1000</v>
      </c>
      <c r="AX907" s="190">
        <v>-1000</v>
      </c>
      <c r="AY907" s="190">
        <v>-1000</v>
      </c>
      <c r="AZ907" s="190">
        <v>-1000</v>
      </c>
      <c r="BA907" s="190">
        <v>-1000</v>
      </c>
      <c r="BB907" s="190">
        <v>-1000</v>
      </c>
      <c r="BC907" s="190">
        <v>-1000</v>
      </c>
      <c r="BD907" s="190">
        <v>-1000</v>
      </c>
      <c r="BE907" s="190">
        <v>-1000</v>
      </c>
      <c r="BF907" s="190">
        <v>-1000</v>
      </c>
      <c r="BG907" s="190">
        <v>-1000</v>
      </c>
      <c r="BH907" s="190">
        <v>-1000</v>
      </c>
      <c r="BI907" s="190">
        <v>-1000</v>
      </c>
      <c r="BJ907" s="190">
        <v>-1000</v>
      </c>
      <c r="BK907" s="190">
        <v>-1000</v>
      </c>
      <c r="BL907" s="190">
        <v>-1000</v>
      </c>
      <c r="BM907" s="190">
        <v>-1000</v>
      </c>
      <c r="BN907" s="190">
        <v>-1000</v>
      </c>
      <c r="BO907" s="190">
        <v>-1000</v>
      </c>
      <c r="BP907" s="190">
        <v>-1000</v>
      </c>
      <c r="BQ907" s="190">
        <v>-1000</v>
      </c>
      <c r="BR907" s="190">
        <v>-1000</v>
      </c>
      <c r="BS907" s="190">
        <v>-1000</v>
      </c>
      <c r="BT907" s="190">
        <v>-1000</v>
      </c>
      <c r="BU907" s="190">
        <v>-1000</v>
      </c>
      <c r="BV907" s="190">
        <v>-1000</v>
      </c>
      <c r="BW907" s="190">
        <v>-1000</v>
      </c>
      <c r="BX907" s="190">
        <v>-1000</v>
      </c>
      <c r="BY907" s="190">
        <v>-1000</v>
      </c>
      <c r="BZ907" s="190">
        <v>-1000</v>
      </c>
      <c r="CA907" s="190">
        <v>-1000</v>
      </c>
      <c r="CB907" s="190">
        <v>-1000</v>
      </c>
      <c r="CC907" s="190">
        <v>-1000</v>
      </c>
      <c r="CD907" s="190">
        <v>-1000</v>
      </c>
      <c r="CE907" s="190">
        <v>-1000</v>
      </c>
      <c r="CF907" s="190">
        <v>-1000</v>
      </c>
      <c r="CG907" s="190">
        <v>-1000</v>
      </c>
      <c r="CH907" s="190">
        <v>-1000</v>
      </c>
      <c r="CI907" s="190">
        <v>-1000</v>
      </c>
      <c r="CJ907" s="190">
        <v>-1000</v>
      </c>
      <c r="CK907" s="190">
        <v>-1000</v>
      </c>
      <c r="CL907" s="190">
        <v>-1000</v>
      </c>
      <c r="CN907" s="201"/>
      <c r="CO907" s="190">
        <v>-1000</v>
      </c>
      <c r="CP907" s="190">
        <v>-1000</v>
      </c>
      <c r="CQ907" s="190">
        <v>-1000</v>
      </c>
      <c r="CR907" s="190">
        <v>-1000</v>
      </c>
      <c r="CS907" s="190">
        <v>-1000</v>
      </c>
      <c r="CT907" s="190">
        <v>-1000</v>
      </c>
      <c r="CU907" s="190">
        <v>-1000</v>
      </c>
      <c r="CV907" s="190">
        <v>-1000</v>
      </c>
      <c r="CW907" s="190">
        <v>-1000</v>
      </c>
      <c r="CX907" s="190">
        <v>-1000</v>
      </c>
      <c r="CY907" s="190">
        <v>-1000</v>
      </c>
      <c r="CZ907" s="190">
        <v>-1000</v>
      </c>
      <c r="DA907" s="190">
        <v>-1000</v>
      </c>
      <c r="DB907" s="190">
        <v>-1000</v>
      </c>
      <c r="DC907" s="190">
        <v>-1000</v>
      </c>
      <c r="DD907" s="190">
        <v>-1000</v>
      </c>
      <c r="DE907" s="190">
        <v>-1000</v>
      </c>
      <c r="DF907" s="190">
        <v>-1000</v>
      </c>
      <c r="DG907" s="190">
        <v>-1000</v>
      </c>
      <c r="DH907" s="190">
        <v>-1000</v>
      </c>
      <c r="DI907" s="190">
        <v>-1000</v>
      </c>
      <c r="DJ907" s="190">
        <v>-1000</v>
      </c>
      <c r="DK907" s="190">
        <v>-1000</v>
      </c>
      <c r="DL907" s="190">
        <v>-1000</v>
      </c>
    </row>
    <row r="908" spans="1:116" x14ac:dyDescent="0.35">
      <c r="A908" s="174"/>
      <c r="E908" s="8"/>
      <c r="H908" s="174"/>
      <c r="I908" s="176"/>
      <c r="J908" s="176"/>
      <c r="K908" s="197"/>
      <c r="L908" s="197"/>
      <c r="M908" s="197"/>
      <c r="N908" s="197"/>
      <c r="O908" s="197"/>
      <c r="P908" s="197"/>
      <c r="R908" s="198"/>
      <c r="S908" s="174"/>
      <c r="T908" s="174"/>
      <c r="U908" s="174"/>
      <c r="V908" s="174"/>
      <c r="W908" s="174"/>
      <c r="X908" s="174"/>
      <c r="Y908" s="174"/>
      <c r="Z908" s="174"/>
      <c r="AA908" s="174"/>
      <c r="AB908" s="174"/>
      <c r="AC908" s="174"/>
      <c r="AD908" s="174"/>
      <c r="AE908" s="174"/>
      <c r="AF908" s="174"/>
      <c r="AG908" s="174"/>
      <c r="AH908" s="174"/>
      <c r="AI908" s="174"/>
      <c r="AJ908" s="174"/>
      <c r="AK908" s="174"/>
      <c r="AL908" s="174"/>
      <c r="AM908" s="174"/>
      <c r="AN908" s="174"/>
      <c r="AO908" s="174"/>
      <c r="AP908" s="174"/>
      <c r="AQ908" s="174"/>
      <c r="AR908" s="174"/>
      <c r="AS908" s="174"/>
      <c r="AT908" s="174"/>
      <c r="AU908" s="174"/>
      <c r="AV908" s="174"/>
      <c r="AW908" s="174"/>
      <c r="AX908" s="174"/>
      <c r="AY908" s="174"/>
      <c r="AZ908" s="174"/>
      <c r="BA908" s="174"/>
      <c r="BB908" s="174"/>
      <c r="BC908" s="174"/>
      <c r="BD908" s="174"/>
      <c r="BE908" s="174"/>
      <c r="BF908" s="174"/>
      <c r="BG908" s="174"/>
      <c r="BH908" s="174"/>
      <c r="BI908" s="174"/>
      <c r="BJ908" s="174"/>
      <c r="BK908" s="174"/>
      <c r="BL908" s="174"/>
      <c r="BM908" s="174"/>
      <c r="BN908" s="174"/>
      <c r="BO908" s="174"/>
      <c r="BP908" s="174"/>
      <c r="BQ908" s="174"/>
      <c r="BR908" s="174"/>
      <c r="BS908" s="174"/>
      <c r="BT908" s="174"/>
      <c r="BU908" s="174"/>
      <c r="BV908" s="174"/>
      <c r="BW908" s="174"/>
      <c r="BX908" s="174"/>
      <c r="BY908" s="174"/>
      <c r="BZ908" s="174"/>
      <c r="CA908" s="174"/>
      <c r="CB908" s="174"/>
      <c r="CC908" s="174"/>
      <c r="CD908" s="174"/>
      <c r="CE908" s="174"/>
      <c r="CF908" s="174"/>
      <c r="CG908" s="174"/>
      <c r="CH908" s="174"/>
      <c r="CI908" s="174"/>
      <c r="CJ908" s="174"/>
      <c r="CK908" s="174"/>
      <c r="CL908" s="174"/>
      <c r="CN908" s="176"/>
      <c r="CO908" s="174"/>
      <c r="CP908" s="174"/>
      <c r="CQ908" s="174"/>
      <c r="CR908" s="174"/>
      <c r="CS908" s="174"/>
      <c r="CT908" s="174"/>
      <c r="CU908" s="174"/>
      <c r="CV908" s="174"/>
      <c r="CW908" s="174"/>
      <c r="CX908" s="174"/>
      <c r="CY908" s="174"/>
      <c r="CZ908" s="174"/>
      <c r="DA908" s="174"/>
      <c r="DB908" s="174"/>
      <c r="DC908" s="174"/>
      <c r="DD908" s="174"/>
      <c r="DE908" s="174"/>
      <c r="DF908" s="174"/>
      <c r="DG908" s="174"/>
      <c r="DH908" s="174"/>
      <c r="DI908" s="174"/>
      <c r="DJ908" s="174"/>
      <c r="DK908" s="174"/>
      <c r="DL908" s="174"/>
    </row>
    <row r="909" spans="1:116" x14ac:dyDescent="0.35">
      <c r="A909" s="174"/>
      <c r="E909" s="8"/>
      <c r="G909" s="175"/>
      <c r="H909" s="174"/>
      <c r="I909" s="176"/>
      <c r="J909" s="176"/>
      <c r="K909" s="197"/>
      <c r="L909" s="197"/>
      <c r="M909" s="197"/>
      <c r="N909" s="197"/>
      <c r="O909" s="197"/>
      <c r="P909" s="197"/>
      <c r="R909" s="198"/>
      <c r="S909" s="174"/>
      <c r="T909" s="174"/>
      <c r="U909" s="174"/>
      <c r="V909" s="174"/>
      <c r="W909" s="174"/>
      <c r="X909" s="174"/>
      <c r="Y909" s="174"/>
      <c r="Z909" s="174"/>
      <c r="AA909" s="174"/>
      <c r="AB909" s="174"/>
      <c r="AC909" s="174"/>
      <c r="AD909" s="174"/>
      <c r="AE909" s="174"/>
      <c r="AF909" s="174"/>
      <c r="AG909" s="174"/>
      <c r="AH909" s="174"/>
      <c r="AI909" s="174"/>
      <c r="AJ909" s="174"/>
      <c r="AK909" s="174"/>
      <c r="AL909" s="174"/>
      <c r="AM909" s="174"/>
      <c r="AN909" s="174"/>
      <c r="AO909" s="174"/>
      <c r="AP909" s="174"/>
      <c r="AQ909" s="174"/>
      <c r="AR909" s="174"/>
      <c r="AS909" s="174"/>
      <c r="AT909" s="174"/>
      <c r="AU909" s="174"/>
      <c r="AV909" s="174"/>
      <c r="AW909" s="174"/>
      <c r="AX909" s="174"/>
      <c r="AY909" s="174"/>
      <c r="AZ909" s="174"/>
      <c r="BA909" s="174"/>
      <c r="BB909" s="174"/>
      <c r="BC909" s="174"/>
      <c r="BD909" s="174"/>
      <c r="BE909" s="174"/>
      <c r="BF909" s="174"/>
      <c r="BG909" s="174"/>
      <c r="BH909" s="174"/>
      <c r="BI909" s="174"/>
      <c r="BJ909" s="174"/>
      <c r="BK909" s="174"/>
      <c r="BL909" s="174"/>
      <c r="BM909" s="174"/>
      <c r="BN909" s="174"/>
      <c r="BO909" s="174"/>
      <c r="BP909" s="174"/>
      <c r="BQ909" s="174"/>
      <c r="BR909" s="174"/>
      <c r="BS909" s="174"/>
      <c r="BT909" s="174"/>
      <c r="BU909" s="174"/>
      <c r="BV909" s="174"/>
      <c r="BW909" s="174"/>
      <c r="BX909" s="174"/>
      <c r="BY909" s="174"/>
      <c r="BZ909" s="174"/>
      <c r="CA909" s="174"/>
      <c r="CB909" s="174"/>
      <c r="CC909" s="174"/>
      <c r="CD909" s="174"/>
      <c r="CE909" s="174"/>
      <c r="CF909" s="174"/>
      <c r="CG909" s="174"/>
      <c r="CH909" s="174"/>
      <c r="CI909" s="174"/>
      <c r="CJ909" s="174"/>
      <c r="CK909" s="174"/>
      <c r="CL909" s="174"/>
      <c r="CN909" s="176"/>
      <c r="CO909" s="174"/>
      <c r="CP909" s="174"/>
      <c r="CQ909" s="174"/>
      <c r="CR909" s="174"/>
      <c r="CS909" s="174"/>
      <c r="CT909" s="174"/>
      <c r="CU909" s="174"/>
      <c r="CV909" s="174"/>
      <c r="CW909" s="174"/>
      <c r="CX909" s="174"/>
      <c r="CY909" s="174"/>
      <c r="CZ909" s="174"/>
      <c r="DA909" s="174"/>
      <c r="DB909" s="174"/>
      <c r="DC909" s="174"/>
      <c r="DD909" s="174"/>
      <c r="DE909" s="174"/>
      <c r="DF909" s="174"/>
      <c r="DG909" s="174"/>
      <c r="DH909" s="174"/>
      <c r="DI909" s="174"/>
      <c r="DJ909" s="174"/>
      <c r="DK909" s="174"/>
      <c r="DL909" s="174"/>
    </row>
    <row r="910" spans="1:116" x14ac:dyDescent="0.35">
      <c r="A910" s="174"/>
      <c r="E910" s="8"/>
      <c r="G910" s="175" t="s">
        <v>490</v>
      </c>
      <c r="H910" s="174"/>
      <c r="I910" s="176"/>
      <c r="J910" s="176"/>
      <c r="K910" s="197"/>
      <c r="L910" s="197"/>
      <c r="M910" s="197"/>
      <c r="N910" s="197"/>
      <c r="O910" s="197"/>
      <c r="P910" s="197"/>
      <c r="R910" s="198"/>
      <c r="S910" s="199" t="str">
        <f t="shared" ref="S910:AX910" si="1014">S$20</f>
        <v>S$16</v>
      </c>
      <c r="T910" s="199" t="str">
        <f t="shared" si="1014"/>
        <v>T$16</v>
      </c>
      <c r="U910" s="199" t="str">
        <f t="shared" si="1014"/>
        <v>U$16</v>
      </c>
      <c r="V910" s="199" t="str">
        <f t="shared" si="1014"/>
        <v>V$16</v>
      </c>
      <c r="W910" s="199" t="str">
        <f t="shared" si="1014"/>
        <v>W$16</v>
      </c>
      <c r="X910" s="199" t="str">
        <f t="shared" si="1014"/>
        <v>X$16</v>
      </c>
      <c r="Y910" s="199" t="str">
        <f t="shared" si="1014"/>
        <v>Y$16</v>
      </c>
      <c r="Z910" s="199" t="str">
        <f t="shared" si="1014"/>
        <v>Z$16</v>
      </c>
      <c r="AA910" s="199" t="str">
        <f t="shared" si="1014"/>
        <v>AA$16</v>
      </c>
      <c r="AB910" s="199" t="str">
        <f t="shared" si="1014"/>
        <v>AB$16</v>
      </c>
      <c r="AC910" s="199" t="str">
        <f t="shared" si="1014"/>
        <v>AC$16</v>
      </c>
      <c r="AD910" s="199" t="str">
        <f t="shared" si="1014"/>
        <v>AD$16</v>
      </c>
      <c r="AE910" s="199" t="str">
        <f t="shared" si="1014"/>
        <v>AE$16</v>
      </c>
      <c r="AF910" s="199" t="str">
        <f t="shared" si="1014"/>
        <v>AF$16</v>
      </c>
      <c r="AG910" s="199" t="str">
        <f t="shared" si="1014"/>
        <v>AG$16</v>
      </c>
      <c r="AH910" s="199" t="str">
        <f t="shared" si="1014"/>
        <v>AH$16</v>
      </c>
      <c r="AI910" s="199" t="str">
        <f t="shared" si="1014"/>
        <v>AI$16</v>
      </c>
      <c r="AJ910" s="199" t="str">
        <f t="shared" si="1014"/>
        <v>AJ$16</v>
      </c>
      <c r="AK910" s="199" t="str">
        <f t="shared" si="1014"/>
        <v>AK$16</v>
      </c>
      <c r="AL910" s="199" t="str">
        <f t="shared" si="1014"/>
        <v>AL$16</v>
      </c>
      <c r="AM910" s="199" t="str">
        <f t="shared" si="1014"/>
        <v>AM$16</v>
      </c>
      <c r="AN910" s="199" t="str">
        <f t="shared" si="1014"/>
        <v>AN$16</v>
      </c>
      <c r="AO910" s="199" t="str">
        <f t="shared" si="1014"/>
        <v>AO$16</v>
      </c>
      <c r="AP910" s="199" t="str">
        <f t="shared" si="1014"/>
        <v>AP$16</v>
      </c>
      <c r="AQ910" s="199" t="str">
        <f t="shared" si="1014"/>
        <v>AQ$16</v>
      </c>
      <c r="AR910" s="199" t="str">
        <f t="shared" si="1014"/>
        <v>AR$16</v>
      </c>
      <c r="AS910" s="199" t="str">
        <f t="shared" si="1014"/>
        <v>AS$16</v>
      </c>
      <c r="AT910" s="199" t="str">
        <f t="shared" si="1014"/>
        <v>AT$16</v>
      </c>
      <c r="AU910" s="199" t="str">
        <f t="shared" si="1014"/>
        <v>AU$16</v>
      </c>
      <c r="AV910" s="199" t="str">
        <f t="shared" si="1014"/>
        <v>AV$16</v>
      </c>
      <c r="AW910" s="199" t="str">
        <f t="shared" si="1014"/>
        <v>AW$16</v>
      </c>
      <c r="AX910" s="199" t="str">
        <f t="shared" si="1014"/>
        <v>AX$16</v>
      </c>
      <c r="AY910" s="199" t="str">
        <f t="shared" ref="AY910:CD910" si="1015">AY$20</f>
        <v>AY$16</v>
      </c>
      <c r="AZ910" s="199" t="str">
        <f t="shared" si="1015"/>
        <v>AZ$16</v>
      </c>
      <c r="BA910" s="199" t="str">
        <f t="shared" si="1015"/>
        <v>BA$16</v>
      </c>
      <c r="BB910" s="199" t="str">
        <f t="shared" si="1015"/>
        <v>BB$16</v>
      </c>
      <c r="BC910" s="199" t="str">
        <f t="shared" si="1015"/>
        <v>BC$16</v>
      </c>
      <c r="BD910" s="199" t="str">
        <f t="shared" si="1015"/>
        <v>BD$16</v>
      </c>
      <c r="BE910" s="199" t="str">
        <f t="shared" si="1015"/>
        <v>BE$16</v>
      </c>
      <c r="BF910" s="199" t="str">
        <f t="shared" si="1015"/>
        <v>BF$16</v>
      </c>
      <c r="BG910" s="199" t="str">
        <f t="shared" si="1015"/>
        <v>BG$16</v>
      </c>
      <c r="BH910" s="199" t="str">
        <f t="shared" si="1015"/>
        <v>BH$16</v>
      </c>
      <c r="BI910" s="199" t="str">
        <f t="shared" si="1015"/>
        <v>BI$16</v>
      </c>
      <c r="BJ910" s="199" t="str">
        <f t="shared" si="1015"/>
        <v>BJ$16</v>
      </c>
      <c r="BK910" s="199" t="str">
        <f t="shared" si="1015"/>
        <v>BK$16</v>
      </c>
      <c r="BL910" s="199" t="str">
        <f t="shared" si="1015"/>
        <v>BL$16</v>
      </c>
      <c r="BM910" s="199" t="str">
        <f t="shared" si="1015"/>
        <v>BM$16</v>
      </c>
      <c r="BN910" s="199" t="str">
        <f t="shared" si="1015"/>
        <v>BN$16</v>
      </c>
      <c r="BO910" s="199" t="str">
        <f t="shared" si="1015"/>
        <v>BO$16</v>
      </c>
      <c r="BP910" s="199" t="str">
        <f t="shared" si="1015"/>
        <v>BP$16</v>
      </c>
      <c r="BQ910" s="199" t="str">
        <f t="shared" si="1015"/>
        <v>BQ$16</v>
      </c>
      <c r="BR910" s="199" t="str">
        <f t="shared" si="1015"/>
        <v>BR$16</v>
      </c>
      <c r="BS910" s="199" t="str">
        <f t="shared" si="1015"/>
        <v>BS$16</v>
      </c>
      <c r="BT910" s="199" t="str">
        <f t="shared" si="1015"/>
        <v>BT$16</v>
      </c>
      <c r="BU910" s="199" t="str">
        <f t="shared" si="1015"/>
        <v>BU$16</v>
      </c>
      <c r="BV910" s="199" t="str">
        <f t="shared" si="1015"/>
        <v>BV$16</v>
      </c>
      <c r="BW910" s="199" t="str">
        <f t="shared" si="1015"/>
        <v>BW$16</v>
      </c>
      <c r="BX910" s="199" t="str">
        <f t="shared" si="1015"/>
        <v>BX$16</v>
      </c>
      <c r="BY910" s="199" t="str">
        <f t="shared" si="1015"/>
        <v>BY$16</v>
      </c>
      <c r="BZ910" s="199" t="str">
        <f t="shared" si="1015"/>
        <v>BZ$16</v>
      </c>
      <c r="CA910" s="199" t="str">
        <f t="shared" si="1015"/>
        <v>CA$16</v>
      </c>
      <c r="CB910" s="199" t="str">
        <f t="shared" si="1015"/>
        <v>CB$16</v>
      </c>
      <c r="CC910" s="199" t="str">
        <f t="shared" si="1015"/>
        <v>CC$16</v>
      </c>
      <c r="CD910" s="199" t="str">
        <f t="shared" si="1015"/>
        <v>CD$16</v>
      </c>
      <c r="CE910" s="199" t="str">
        <f t="shared" ref="CE910:CL910" si="1016">CE$20</f>
        <v>CE$16</v>
      </c>
      <c r="CF910" s="199" t="str">
        <f t="shared" si="1016"/>
        <v>CF$16</v>
      </c>
      <c r="CG910" s="199" t="str">
        <f t="shared" si="1016"/>
        <v>CG$16</v>
      </c>
      <c r="CH910" s="199" t="str">
        <f t="shared" si="1016"/>
        <v>CH$16</v>
      </c>
      <c r="CI910" s="199" t="str">
        <f t="shared" si="1016"/>
        <v>CI$16</v>
      </c>
      <c r="CJ910" s="199" t="str">
        <f t="shared" si="1016"/>
        <v>CJ$16</v>
      </c>
      <c r="CK910" s="199" t="str">
        <f t="shared" si="1016"/>
        <v>CK$16</v>
      </c>
      <c r="CL910" s="199" t="str">
        <f t="shared" si="1016"/>
        <v>CL$16</v>
      </c>
      <c r="CN910" s="176"/>
      <c r="CO910" s="199" t="str">
        <f t="shared" ref="CO910:DL910" si="1017">CO$20</f>
        <v>CO$16</v>
      </c>
      <c r="CP910" s="199" t="str">
        <f t="shared" si="1017"/>
        <v>CP$16</v>
      </c>
      <c r="CQ910" s="199" t="str">
        <f t="shared" si="1017"/>
        <v>CQ$16</v>
      </c>
      <c r="CR910" s="199" t="str">
        <f t="shared" si="1017"/>
        <v>CR$16</v>
      </c>
      <c r="CS910" s="199" t="str">
        <f t="shared" si="1017"/>
        <v>CS$16</v>
      </c>
      <c r="CT910" s="199" t="str">
        <f t="shared" si="1017"/>
        <v>CT$16</v>
      </c>
      <c r="CU910" s="199" t="str">
        <f t="shared" si="1017"/>
        <v>CU$16</v>
      </c>
      <c r="CV910" s="199" t="str">
        <f t="shared" si="1017"/>
        <v>CV$16</v>
      </c>
      <c r="CW910" s="199" t="str">
        <f t="shared" si="1017"/>
        <v>CW$16</v>
      </c>
      <c r="CX910" s="199" t="str">
        <f t="shared" si="1017"/>
        <v>CX$16</v>
      </c>
      <c r="CY910" s="199" t="str">
        <f t="shared" si="1017"/>
        <v>CY$16</v>
      </c>
      <c r="CZ910" s="199" t="str">
        <f t="shared" si="1017"/>
        <v>CZ$16</v>
      </c>
      <c r="DA910" s="199" t="str">
        <f t="shared" si="1017"/>
        <v>DA$16</v>
      </c>
      <c r="DB910" s="199" t="str">
        <f t="shared" si="1017"/>
        <v>DB$16</v>
      </c>
      <c r="DC910" s="199" t="str">
        <f t="shared" si="1017"/>
        <v>DC$16</v>
      </c>
      <c r="DD910" s="199" t="str">
        <f t="shared" si="1017"/>
        <v>DD$16</v>
      </c>
      <c r="DE910" s="199" t="str">
        <f t="shared" si="1017"/>
        <v>DE$16</v>
      </c>
      <c r="DF910" s="199" t="str">
        <f t="shared" si="1017"/>
        <v>DF$16</v>
      </c>
      <c r="DG910" s="199" t="str">
        <f t="shared" si="1017"/>
        <v>DG$16</v>
      </c>
      <c r="DH910" s="199" t="str">
        <f t="shared" si="1017"/>
        <v>DH$16</v>
      </c>
      <c r="DI910" s="199" t="str">
        <f t="shared" si="1017"/>
        <v>DI$16</v>
      </c>
      <c r="DJ910" s="199" t="str">
        <f t="shared" si="1017"/>
        <v>DJ$16</v>
      </c>
      <c r="DK910" s="199" t="str">
        <f t="shared" si="1017"/>
        <v>DK$16</v>
      </c>
      <c r="DL910" s="199" t="str">
        <f t="shared" si="1017"/>
        <v>DL$16</v>
      </c>
    </row>
    <row r="911" spans="1:116" x14ac:dyDescent="0.35">
      <c r="A911" s="174"/>
      <c r="E911" s="8"/>
      <c r="G911" s="175" t="s">
        <v>492</v>
      </c>
      <c r="H911" s="200"/>
      <c r="I911" s="201"/>
      <c r="J911" s="201"/>
      <c r="K911" s="202"/>
      <c r="L911" s="202"/>
      <c r="M911" s="202"/>
      <c r="N911" s="202"/>
      <c r="O911" s="202"/>
      <c r="P911" s="202"/>
      <c r="R911" s="202"/>
      <c r="S911" s="199" t="str">
        <f t="shared" ref="S911:AX911" si="1018">S$21</f>
        <v>S$17</v>
      </c>
      <c r="T911" s="199" t="str">
        <f t="shared" si="1018"/>
        <v>T$17</v>
      </c>
      <c r="U911" s="199" t="str">
        <f t="shared" si="1018"/>
        <v>U$17</v>
      </c>
      <c r="V911" s="199" t="str">
        <f t="shared" si="1018"/>
        <v>V$17</v>
      </c>
      <c r="W911" s="199" t="str">
        <f t="shared" si="1018"/>
        <v>W$17</v>
      </c>
      <c r="X911" s="199" t="str">
        <f t="shared" si="1018"/>
        <v>X$17</v>
      </c>
      <c r="Y911" s="199" t="str">
        <f t="shared" si="1018"/>
        <v>Y$17</v>
      </c>
      <c r="Z911" s="199" t="str">
        <f t="shared" si="1018"/>
        <v>Z$17</v>
      </c>
      <c r="AA911" s="199" t="str">
        <f t="shared" si="1018"/>
        <v>AA$17</v>
      </c>
      <c r="AB911" s="199" t="str">
        <f t="shared" si="1018"/>
        <v>AB$17</v>
      </c>
      <c r="AC911" s="199" t="str">
        <f t="shared" si="1018"/>
        <v>AC$17</v>
      </c>
      <c r="AD911" s="199" t="str">
        <f t="shared" si="1018"/>
        <v>AD$17</v>
      </c>
      <c r="AE911" s="199" t="str">
        <f t="shared" si="1018"/>
        <v>AE$17</v>
      </c>
      <c r="AF911" s="199" t="str">
        <f t="shared" si="1018"/>
        <v>AF$17</v>
      </c>
      <c r="AG911" s="199" t="str">
        <f t="shared" si="1018"/>
        <v>AG$17</v>
      </c>
      <c r="AH911" s="199" t="str">
        <f t="shared" si="1018"/>
        <v>AH$17</v>
      </c>
      <c r="AI911" s="199" t="str">
        <f t="shared" si="1018"/>
        <v>AI$17</v>
      </c>
      <c r="AJ911" s="199" t="str">
        <f t="shared" si="1018"/>
        <v>AJ$17</v>
      </c>
      <c r="AK911" s="199" t="str">
        <f t="shared" si="1018"/>
        <v>AK$17</v>
      </c>
      <c r="AL911" s="199" t="str">
        <f t="shared" si="1018"/>
        <v>AL$17</v>
      </c>
      <c r="AM911" s="199" t="str">
        <f t="shared" si="1018"/>
        <v>AM$17</v>
      </c>
      <c r="AN911" s="199" t="str">
        <f t="shared" si="1018"/>
        <v>AN$17</v>
      </c>
      <c r="AO911" s="199" t="str">
        <f t="shared" si="1018"/>
        <v>AO$17</v>
      </c>
      <c r="AP911" s="199" t="str">
        <f t="shared" si="1018"/>
        <v>AP$17</v>
      </c>
      <c r="AQ911" s="199" t="str">
        <f t="shared" si="1018"/>
        <v>AQ$17</v>
      </c>
      <c r="AR911" s="199" t="str">
        <f t="shared" si="1018"/>
        <v>AR$17</v>
      </c>
      <c r="AS911" s="199" t="str">
        <f t="shared" si="1018"/>
        <v>AS$17</v>
      </c>
      <c r="AT911" s="199" t="str">
        <f t="shared" si="1018"/>
        <v>AT$17</v>
      </c>
      <c r="AU911" s="199" t="str">
        <f t="shared" si="1018"/>
        <v>AU$17</v>
      </c>
      <c r="AV911" s="199" t="str">
        <f t="shared" si="1018"/>
        <v>AV$17</v>
      </c>
      <c r="AW911" s="199" t="str">
        <f t="shared" si="1018"/>
        <v>AW$17</v>
      </c>
      <c r="AX911" s="199" t="str">
        <f t="shared" si="1018"/>
        <v>AX$17</v>
      </c>
      <c r="AY911" s="199" t="str">
        <f t="shared" ref="AY911:CD911" si="1019">AY$21</f>
        <v>AY$17</v>
      </c>
      <c r="AZ911" s="199" t="str">
        <f t="shared" si="1019"/>
        <v>AZ$17</v>
      </c>
      <c r="BA911" s="199" t="str">
        <f t="shared" si="1019"/>
        <v>BA$17</v>
      </c>
      <c r="BB911" s="199" t="str">
        <f t="shared" si="1019"/>
        <v>BB$17</v>
      </c>
      <c r="BC911" s="199" t="str">
        <f t="shared" si="1019"/>
        <v>BC$17</v>
      </c>
      <c r="BD911" s="199" t="str">
        <f t="shared" si="1019"/>
        <v>BD$17</v>
      </c>
      <c r="BE911" s="199" t="str">
        <f t="shared" si="1019"/>
        <v>BE$17</v>
      </c>
      <c r="BF911" s="199" t="str">
        <f t="shared" si="1019"/>
        <v>BF$17</v>
      </c>
      <c r="BG911" s="199" t="str">
        <f t="shared" si="1019"/>
        <v>BG$17</v>
      </c>
      <c r="BH911" s="199" t="str">
        <f t="shared" si="1019"/>
        <v>BH$17</v>
      </c>
      <c r="BI911" s="199" t="str">
        <f t="shared" si="1019"/>
        <v>BI$17</v>
      </c>
      <c r="BJ911" s="199" t="str">
        <f t="shared" si="1019"/>
        <v>BJ$17</v>
      </c>
      <c r="BK911" s="199" t="str">
        <f t="shared" si="1019"/>
        <v>BK$17</v>
      </c>
      <c r="BL911" s="199" t="str">
        <f t="shared" si="1019"/>
        <v>BL$17</v>
      </c>
      <c r="BM911" s="199" t="str">
        <f t="shared" si="1019"/>
        <v>BM$17</v>
      </c>
      <c r="BN911" s="199" t="str">
        <f t="shared" si="1019"/>
        <v>BN$17</v>
      </c>
      <c r="BO911" s="199" t="str">
        <f t="shared" si="1019"/>
        <v>BO$17</v>
      </c>
      <c r="BP911" s="199" t="str">
        <f t="shared" si="1019"/>
        <v>BP$17</v>
      </c>
      <c r="BQ911" s="199" t="str">
        <f t="shared" si="1019"/>
        <v>BQ$17</v>
      </c>
      <c r="BR911" s="199" t="str">
        <f t="shared" si="1019"/>
        <v>BR$17</v>
      </c>
      <c r="BS911" s="199" t="str">
        <f t="shared" si="1019"/>
        <v>BS$17</v>
      </c>
      <c r="BT911" s="199" t="str">
        <f t="shared" si="1019"/>
        <v>BT$17</v>
      </c>
      <c r="BU911" s="199" t="str">
        <f t="shared" si="1019"/>
        <v>BU$17</v>
      </c>
      <c r="BV911" s="199" t="str">
        <f t="shared" si="1019"/>
        <v>BV$17</v>
      </c>
      <c r="BW911" s="199" t="str">
        <f t="shared" si="1019"/>
        <v>BW$17</v>
      </c>
      <c r="BX911" s="199" t="str">
        <f t="shared" si="1019"/>
        <v>BX$17</v>
      </c>
      <c r="BY911" s="199" t="str">
        <f t="shared" si="1019"/>
        <v>BY$17</v>
      </c>
      <c r="BZ911" s="199" t="str">
        <f t="shared" si="1019"/>
        <v>BZ$17</v>
      </c>
      <c r="CA911" s="199" t="str">
        <f t="shared" si="1019"/>
        <v>CA$17</v>
      </c>
      <c r="CB911" s="199" t="str">
        <f t="shared" si="1019"/>
        <v>CB$17</v>
      </c>
      <c r="CC911" s="199" t="str">
        <f t="shared" si="1019"/>
        <v>CC$17</v>
      </c>
      <c r="CD911" s="199" t="str">
        <f t="shared" si="1019"/>
        <v>CD$17</v>
      </c>
      <c r="CE911" s="199" t="str">
        <f t="shared" ref="CE911:CL911" si="1020">CE$21</f>
        <v>CE$17</v>
      </c>
      <c r="CF911" s="199" t="str">
        <f t="shared" si="1020"/>
        <v>CF$17</v>
      </c>
      <c r="CG911" s="199" t="str">
        <f t="shared" si="1020"/>
        <v>CG$17</v>
      </c>
      <c r="CH911" s="199" t="str">
        <f t="shared" si="1020"/>
        <v>CH$17</v>
      </c>
      <c r="CI911" s="199" t="str">
        <f t="shared" si="1020"/>
        <v>CI$17</v>
      </c>
      <c r="CJ911" s="199" t="str">
        <f t="shared" si="1020"/>
        <v>CJ$17</v>
      </c>
      <c r="CK911" s="199" t="str">
        <f t="shared" si="1020"/>
        <v>CK$17</v>
      </c>
      <c r="CL911" s="199" t="str">
        <f t="shared" si="1020"/>
        <v>CL$17</v>
      </c>
      <c r="CN911" s="201"/>
      <c r="CO911" s="199" t="str">
        <f t="shared" ref="CO911:DL911" si="1021">CO$21</f>
        <v>CO$17</v>
      </c>
      <c r="CP911" s="199" t="str">
        <f t="shared" si="1021"/>
        <v>CP$17</v>
      </c>
      <c r="CQ911" s="199" t="str">
        <f t="shared" si="1021"/>
        <v>CQ$17</v>
      </c>
      <c r="CR911" s="199" t="str">
        <f t="shared" si="1021"/>
        <v>CR$17</v>
      </c>
      <c r="CS911" s="199" t="str">
        <f t="shared" si="1021"/>
        <v>CS$17</v>
      </c>
      <c r="CT911" s="199" t="str">
        <f t="shared" si="1021"/>
        <v>CT$17</v>
      </c>
      <c r="CU911" s="199" t="str">
        <f t="shared" si="1021"/>
        <v>CU$17</v>
      </c>
      <c r="CV911" s="199" t="str">
        <f t="shared" si="1021"/>
        <v>CV$17</v>
      </c>
      <c r="CW911" s="199" t="str">
        <f t="shared" si="1021"/>
        <v>CW$17</v>
      </c>
      <c r="CX911" s="199" t="str">
        <f t="shared" si="1021"/>
        <v>CX$17</v>
      </c>
      <c r="CY911" s="199" t="str">
        <f t="shared" si="1021"/>
        <v>CY$17</v>
      </c>
      <c r="CZ911" s="199" t="str">
        <f t="shared" si="1021"/>
        <v>CZ$17</v>
      </c>
      <c r="DA911" s="199" t="str">
        <f t="shared" si="1021"/>
        <v>DA$17</v>
      </c>
      <c r="DB911" s="199" t="str">
        <f t="shared" si="1021"/>
        <v>DB$17</v>
      </c>
      <c r="DC911" s="199" t="str">
        <f t="shared" si="1021"/>
        <v>DC$17</v>
      </c>
      <c r="DD911" s="199" t="str">
        <f t="shared" si="1021"/>
        <v>DD$17</v>
      </c>
      <c r="DE911" s="199" t="str">
        <f t="shared" si="1021"/>
        <v>DE$17</v>
      </c>
      <c r="DF911" s="199" t="str">
        <f t="shared" si="1021"/>
        <v>DF$17</v>
      </c>
      <c r="DG911" s="199" t="str">
        <f t="shared" si="1021"/>
        <v>DG$17</v>
      </c>
      <c r="DH911" s="199" t="str">
        <f t="shared" si="1021"/>
        <v>DH$17</v>
      </c>
      <c r="DI911" s="199" t="str">
        <f t="shared" si="1021"/>
        <v>DI$17</v>
      </c>
      <c r="DJ911" s="199" t="str">
        <f t="shared" si="1021"/>
        <v>DJ$17</v>
      </c>
      <c r="DK911" s="199" t="str">
        <f t="shared" si="1021"/>
        <v>DK$17</v>
      </c>
      <c r="DL911" s="199" t="str">
        <f t="shared" si="1021"/>
        <v>DL$17</v>
      </c>
    </row>
    <row r="912" spans="1:116" x14ac:dyDescent="0.35">
      <c r="A912" s="174"/>
      <c r="E912" s="8"/>
      <c r="G912" s="175" t="s">
        <v>461</v>
      </c>
      <c r="H912" s="200"/>
      <c r="I912" s="201"/>
      <c r="J912" s="201"/>
      <c r="K912" s="202"/>
      <c r="L912" s="202"/>
      <c r="M912" s="202"/>
      <c r="N912" s="202"/>
      <c r="O912" s="202"/>
      <c r="P912" s="202"/>
      <c r="R912" s="202"/>
      <c r="S912" s="190"/>
      <c r="T912" s="190"/>
      <c r="U912" s="190"/>
      <c r="V912" s="190"/>
      <c r="W912" s="190"/>
      <c r="X912" s="190"/>
      <c r="Y912" s="190"/>
      <c r="Z912" s="190"/>
      <c r="AA912" s="190"/>
      <c r="AB912" s="190"/>
      <c r="AC912" s="190"/>
      <c r="AD912" s="190"/>
      <c r="AE912" s="190"/>
      <c r="AF912" s="190"/>
      <c r="AG912" s="190"/>
      <c r="AH912" s="190"/>
      <c r="AI912" s="190"/>
      <c r="AJ912" s="190"/>
      <c r="AK912" s="190"/>
      <c r="AL912" s="190"/>
      <c r="AM912" s="190"/>
      <c r="AN912" s="190"/>
      <c r="AO912" s="190"/>
      <c r="AP912" s="190"/>
      <c r="AQ912" s="190"/>
      <c r="AR912" s="190"/>
      <c r="AS912" s="190"/>
      <c r="AT912" s="190"/>
      <c r="AU912" s="190"/>
      <c r="AV912" s="190"/>
      <c r="AW912" s="190"/>
      <c r="AX912" s="190"/>
      <c r="AY912" s="190"/>
      <c r="AZ912" s="190"/>
      <c r="BA912" s="190"/>
      <c r="BB912" s="190"/>
      <c r="BC912" s="190"/>
      <c r="BD912" s="190"/>
      <c r="BE912" s="190"/>
      <c r="BF912" s="190"/>
      <c r="BG912" s="190"/>
      <c r="BH912" s="190"/>
      <c r="BI912" s="190"/>
      <c r="BJ912" s="190"/>
      <c r="BK912" s="190"/>
      <c r="BL912" s="190"/>
      <c r="BM912" s="190"/>
      <c r="BN912" s="190"/>
      <c r="BO912" s="190"/>
      <c r="BP912" s="190"/>
      <c r="BQ912" s="190"/>
      <c r="BR912" s="190"/>
      <c r="BS912" s="190"/>
      <c r="BT912" s="190"/>
      <c r="BU912" s="190"/>
      <c r="BV912" s="190"/>
      <c r="BW912" s="190"/>
      <c r="BX912" s="190"/>
      <c r="BY912" s="190"/>
      <c r="BZ912" s="190"/>
      <c r="CA912" s="190"/>
      <c r="CB912" s="190"/>
      <c r="CC912" s="190"/>
      <c r="CD912" s="190"/>
      <c r="CE912" s="190"/>
      <c r="CF912" s="190"/>
      <c r="CG912" s="190"/>
      <c r="CH912" s="190"/>
      <c r="CI912" s="190"/>
      <c r="CJ912" s="190"/>
      <c r="CK912" s="190"/>
      <c r="CL912" s="190"/>
      <c r="CN912" s="201"/>
      <c r="CO912" s="190"/>
      <c r="CP912" s="190"/>
      <c r="CQ912" s="190"/>
      <c r="CR912" s="190"/>
      <c r="CS912" s="190"/>
      <c r="CT912" s="190"/>
      <c r="CU912" s="190"/>
      <c r="CV912" s="190"/>
      <c r="CW912" s="190"/>
      <c r="CX912" s="190"/>
      <c r="CY912" s="190"/>
      <c r="CZ912" s="190"/>
      <c r="DA912" s="190"/>
      <c r="DB912" s="190"/>
      <c r="DC912" s="190"/>
      <c r="DD912" s="190"/>
      <c r="DE912" s="190"/>
      <c r="DF912" s="190"/>
      <c r="DG912" s="190"/>
      <c r="DH912" s="190"/>
      <c r="DI912" s="190"/>
      <c r="DJ912" s="190"/>
      <c r="DK912" s="190"/>
      <c r="DL912" s="190"/>
    </row>
    <row r="913" spans="1:116" x14ac:dyDescent="0.35">
      <c r="A913" s="174"/>
      <c r="E913" s="8"/>
      <c r="G913" s="175" t="s">
        <v>462</v>
      </c>
      <c r="H913" s="200"/>
      <c r="I913" s="201"/>
      <c r="J913" s="201"/>
      <c r="K913" s="202"/>
      <c r="L913" s="202"/>
      <c r="M913" s="202"/>
      <c r="N913" s="202"/>
      <c r="O913" s="202"/>
      <c r="P913" s="202"/>
      <c r="R913" s="202"/>
      <c r="S913" s="190"/>
      <c r="T913" s="190"/>
      <c r="U913" s="190"/>
      <c r="V913" s="190"/>
      <c r="W913" s="190"/>
      <c r="X913" s="190"/>
      <c r="Y913" s="190"/>
      <c r="Z913" s="190"/>
      <c r="AA913" s="190"/>
      <c r="AB913" s="190"/>
      <c r="AC913" s="190"/>
      <c r="AD913" s="190"/>
      <c r="AE913" s="190"/>
      <c r="AF913" s="190"/>
      <c r="AG913" s="190"/>
      <c r="AH913" s="190"/>
      <c r="AI913" s="190"/>
      <c r="AJ913" s="190"/>
      <c r="AK913" s="190"/>
      <c r="AL913" s="190"/>
      <c r="AM913" s="190"/>
      <c r="AN913" s="190"/>
      <c r="AO913" s="190"/>
      <c r="AP913" s="190"/>
      <c r="AQ913" s="190"/>
      <c r="AR913" s="190"/>
      <c r="AS913" s="190"/>
      <c r="AT913" s="190"/>
      <c r="AU913" s="190"/>
      <c r="AV913" s="190"/>
      <c r="AW913" s="190"/>
      <c r="AX913" s="190"/>
      <c r="AY913" s="190"/>
      <c r="AZ913" s="190"/>
      <c r="BA913" s="190"/>
      <c r="BB913" s="190"/>
      <c r="BC913" s="190"/>
      <c r="BD913" s="190"/>
      <c r="BE913" s="190"/>
      <c r="BF913" s="190"/>
      <c r="BG913" s="190"/>
      <c r="BH913" s="190"/>
      <c r="BI913" s="190"/>
      <c r="BJ913" s="190"/>
      <c r="BK913" s="190"/>
      <c r="BL913" s="190"/>
      <c r="BM913" s="190"/>
      <c r="BN913" s="190"/>
      <c r="BO913" s="190"/>
      <c r="BP913" s="190"/>
      <c r="BQ913" s="190"/>
      <c r="BR913" s="190"/>
      <c r="BS913" s="190"/>
      <c r="BT913" s="190"/>
      <c r="BU913" s="190"/>
      <c r="BV913" s="190"/>
      <c r="BW913" s="190"/>
      <c r="BX913" s="190"/>
      <c r="BY913" s="190"/>
      <c r="BZ913" s="190"/>
      <c r="CA913" s="190"/>
      <c r="CB913" s="190"/>
      <c r="CC913" s="190"/>
      <c r="CD913" s="190"/>
      <c r="CE913" s="190"/>
      <c r="CF913" s="190"/>
      <c r="CG913" s="190"/>
      <c r="CH913" s="190"/>
      <c r="CI913" s="190"/>
      <c r="CJ913" s="190"/>
      <c r="CK913" s="190"/>
      <c r="CL913" s="190"/>
      <c r="CN913" s="201"/>
      <c r="CO913" s="190"/>
      <c r="CP913" s="190"/>
      <c r="CQ913" s="190"/>
      <c r="CR913" s="190"/>
      <c r="CS913" s="190"/>
      <c r="CT913" s="190"/>
      <c r="CU913" s="190"/>
      <c r="CV913" s="190"/>
      <c r="CW913" s="190"/>
      <c r="CX913" s="190"/>
      <c r="CY913" s="190"/>
      <c r="CZ913" s="190"/>
      <c r="DA913" s="190"/>
      <c r="DB913" s="190"/>
      <c r="DC913" s="190"/>
      <c r="DD913" s="190"/>
      <c r="DE913" s="190"/>
      <c r="DF913" s="190"/>
      <c r="DG913" s="190"/>
      <c r="DH913" s="190"/>
      <c r="DI913" s="190"/>
      <c r="DJ913" s="190"/>
      <c r="DK913" s="190"/>
      <c r="DL913" s="190"/>
    </row>
    <row r="914" spans="1:116" x14ac:dyDescent="0.35">
      <c r="A914" s="174"/>
      <c r="E914" s="8"/>
      <c r="G914" s="175" t="s">
        <v>491</v>
      </c>
      <c r="H914" s="200"/>
      <c r="I914" s="201"/>
      <c r="J914" s="201"/>
      <c r="K914" s="202"/>
      <c r="L914" s="202"/>
      <c r="M914" s="202"/>
      <c r="N914" s="202"/>
      <c r="O914" s="202"/>
      <c r="P914" s="202"/>
      <c r="R914" s="202"/>
      <c r="S914" s="176" t="str">
        <f>ADDRESS(ROW(S907),COLUMN(S907),2)</f>
        <v>S$907</v>
      </c>
      <c r="T914" s="176" t="str">
        <f t="shared" ref="T914:CE914" si="1022">ADDRESS(ROW(T907),COLUMN(T907),2)</f>
        <v>T$907</v>
      </c>
      <c r="U914" s="176" t="str">
        <f t="shared" si="1022"/>
        <v>U$907</v>
      </c>
      <c r="V914" s="176" t="str">
        <f t="shared" si="1022"/>
        <v>V$907</v>
      </c>
      <c r="W914" s="176" t="str">
        <f t="shared" si="1022"/>
        <v>W$907</v>
      </c>
      <c r="X914" s="176" t="str">
        <f t="shared" si="1022"/>
        <v>X$907</v>
      </c>
      <c r="Y914" s="176" t="str">
        <f t="shared" si="1022"/>
        <v>Y$907</v>
      </c>
      <c r="Z914" s="176" t="str">
        <f t="shared" si="1022"/>
        <v>Z$907</v>
      </c>
      <c r="AA914" s="176" t="str">
        <f t="shared" si="1022"/>
        <v>AA$907</v>
      </c>
      <c r="AB914" s="176" t="str">
        <f t="shared" si="1022"/>
        <v>AB$907</v>
      </c>
      <c r="AC914" s="176" t="str">
        <f t="shared" si="1022"/>
        <v>AC$907</v>
      </c>
      <c r="AD914" s="176" t="str">
        <f t="shared" si="1022"/>
        <v>AD$907</v>
      </c>
      <c r="AE914" s="176" t="str">
        <f t="shared" si="1022"/>
        <v>AE$907</v>
      </c>
      <c r="AF914" s="176" t="str">
        <f t="shared" si="1022"/>
        <v>AF$907</v>
      </c>
      <c r="AG914" s="176" t="str">
        <f t="shared" si="1022"/>
        <v>AG$907</v>
      </c>
      <c r="AH914" s="176" t="str">
        <f t="shared" si="1022"/>
        <v>AH$907</v>
      </c>
      <c r="AI914" s="176" t="str">
        <f t="shared" si="1022"/>
        <v>AI$907</v>
      </c>
      <c r="AJ914" s="176" t="str">
        <f t="shared" si="1022"/>
        <v>AJ$907</v>
      </c>
      <c r="AK914" s="176" t="str">
        <f t="shared" si="1022"/>
        <v>AK$907</v>
      </c>
      <c r="AL914" s="176" t="str">
        <f t="shared" si="1022"/>
        <v>AL$907</v>
      </c>
      <c r="AM914" s="176" t="str">
        <f t="shared" si="1022"/>
        <v>AM$907</v>
      </c>
      <c r="AN914" s="176" t="str">
        <f t="shared" si="1022"/>
        <v>AN$907</v>
      </c>
      <c r="AO914" s="176" t="str">
        <f t="shared" si="1022"/>
        <v>AO$907</v>
      </c>
      <c r="AP914" s="176" t="str">
        <f t="shared" si="1022"/>
        <v>AP$907</v>
      </c>
      <c r="AQ914" s="176" t="str">
        <f t="shared" si="1022"/>
        <v>AQ$907</v>
      </c>
      <c r="AR914" s="176" t="str">
        <f t="shared" si="1022"/>
        <v>AR$907</v>
      </c>
      <c r="AS914" s="176" t="str">
        <f t="shared" si="1022"/>
        <v>AS$907</v>
      </c>
      <c r="AT914" s="176" t="str">
        <f t="shared" si="1022"/>
        <v>AT$907</v>
      </c>
      <c r="AU914" s="176" t="str">
        <f t="shared" si="1022"/>
        <v>AU$907</v>
      </c>
      <c r="AV914" s="176" t="str">
        <f t="shared" si="1022"/>
        <v>AV$907</v>
      </c>
      <c r="AW914" s="176" t="str">
        <f t="shared" si="1022"/>
        <v>AW$907</v>
      </c>
      <c r="AX914" s="176" t="str">
        <f t="shared" si="1022"/>
        <v>AX$907</v>
      </c>
      <c r="AY914" s="176" t="str">
        <f t="shared" si="1022"/>
        <v>AY$907</v>
      </c>
      <c r="AZ914" s="176" t="str">
        <f t="shared" si="1022"/>
        <v>AZ$907</v>
      </c>
      <c r="BA914" s="176" t="str">
        <f t="shared" si="1022"/>
        <v>BA$907</v>
      </c>
      <c r="BB914" s="176" t="str">
        <f t="shared" si="1022"/>
        <v>BB$907</v>
      </c>
      <c r="BC914" s="176" t="str">
        <f t="shared" si="1022"/>
        <v>BC$907</v>
      </c>
      <c r="BD914" s="176" t="str">
        <f t="shared" si="1022"/>
        <v>BD$907</v>
      </c>
      <c r="BE914" s="176" t="str">
        <f t="shared" si="1022"/>
        <v>BE$907</v>
      </c>
      <c r="BF914" s="176" t="str">
        <f t="shared" si="1022"/>
        <v>BF$907</v>
      </c>
      <c r="BG914" s="176" t="str">
        <f t="shared" si="1022"/>
        <v>BG$907</v>
      </c>
      <c r="BH914" s="176" t="str">
        <f t="shared" si="1022"/>
        <v>BH$907</v>
      </c>
      <c r="BI914" s="176" t="str">
        <f t="shared" si="1022"/>
        <v>BI$907</v>
      </c>
      <c r="BJ914" s="176" t="str">
        <f t="shared" si="1022"/>
        <v>BJ$907</v>
      </c>
      <c r="BK914" s="176" t="str">
        <f t="shared" si="1022"/>
        <v>BK$907</v>
      </c>
      <c r="BL914" s="176" t="str">
        <f t="shared" si="1022"/>
        <v>BL$907</v>
      </c>
      <c r="BM914" s="176" t="str">
        <f t="shared" si="1022"/>
        <v>BM$907</v>
      </c>
      <c r="BN914" s="176" t="str">
        <f t="shared" si="1022"/>
        <v>BN$907</v>
      </c>
      <c r="BO914" s="176" t="str">
        <f t="shared" si="1022"/>
        <v>BO$907</v>
      </c>
      <c r="BP914" s="176" t="str">
        <f t="shared" si="1022"/>
        <v>BP$907</v>
      </c>
      <c r="BQ914" s="176" t="str">
        <f t="shared" si="1022"/>
        <v>BQ$907</v>
      </c>
      <c r="BR914" s="176" t="str">
        <f t="shared" si="1022"/>
        <v>BR$907</v>
      </c>
      <c r="BS914" s="176" t="str">
        <f t="shared" si="1022"/>
        <v>BS$907</v>
      </c>
      <c r="BT914" s="176" t="str">
        <f t="shared" si="1022"/>
        <v>BT$907</v>
      </c>
      <c r="BU914" s="176" t="str">
        <f t="shared" si="1022"/>
        <v>BU$907</v>
      </c>
      <c r="BV914" s="176" t="str">
        <f t="shared" si="1022"/>
        <v>BV$907</v>
      </c>
      <c r="BW914" s="176" t="str">
        <f t="shared" si="1022"/>
        <v>BW$907</v>
      </c>
      <c r="BX914" s="176" t="str">
        <f t="shared" si="1022"/>
        <v>BX$907</v>
      </c>
      <c r="BY914" s="176" t="str">
        <f t="shared" si="1022"/>
        <v>BY$907</v>
      </c>
      <c r="BZ914" s="176" t="str">
        <f t="shared" si="1022"/>
        <v>BZ$907</v>
      </c>
      <c r="CA914" s="176" t="str">
        <f t="shared" si="1022"/>
        <v>CA$907</v>
      </c>
      <c r="CB914" s="176" t="str">
        <f t="shared" si="1022"/>
        <v>CB$907</v>
      </c>
      <c r="CC914" s="176" t="str">
        <f t="shared" si="1022"/>
        <v>CC$907</v>
      </c>
      <c r="CD914" s="176" t="str">
        <f t="shared" si="1022"/>
        <v>CD$907</v>
      </c>
      <c r="CE914" s="176" t="str">
        <f t="shared" si="1022"/>
        <v>CE$907</v>
      </c>
      <c r="CF914" s="176" t="str">
        <f t="shared" ref="CF914:CL914" si="1023">ADDRESS(ROW(CF907),COLUMN(CF907),2)</f>
        <v>CF$907</v>
      </c>
      <c r="CG914" s="176" t="str">
        <f t="shared" si="1023"/>
        <v>CG$907</v>
      </c>
      <c r="CH914" s="176" t="str">
        <f t="shared" si="1023"/>
        <v>CH$907</v>
      </c>
      <c r="CI914" s="176" t="str">
        <f t="shared" si="1023"/>
        <v>CI$907</v>
      </c>
      <c r="CJ914" s="176" t="str">
        <f t="shared" si="1023"/>
        <v>CJ$907</v>
      </c>
      <c r="CK914" s="176" t="str">
        <f t="shared" si="1023"/>
        <v>CK$907</v>
      </c>
      <c r="CL914" s="176" t="str">
        <f t="shared" si="1023"/>
        <v>CL$907</v>
      </c>
      <c r="CN914" s="201"/>
      <c r="CO914" s="176" t="str">
        <f t="shared" ref="CO914:DK914" si="1024">ADDRESS(ROW(CO907),COLUMN(CO907),2)</f>
        <v>CO$907</v>
      </c>
      <c r="CP914" s="176" t="str">
        <f t="shared" si="1024"/>
        <v>CP$907</v>
      </c>
      <c r="CQ914" s="176" t="str">
        <f t="shared" si="1024"/>
        <v>CQ$907</v>
      </c>
      <c r="CR914" s="176" t="str">
        <f t="shared" si="1024"/>
        <v>CR$907</v>
      </c>
      <c r="CS914" s="176" t="str">
        <f t="shared" si="1024"/>
        <v>CS$907</v>
      </c>
      <c r="CT914" s="176" t="str">
        <f t="shared" si="1024"/>
        <v>CT$907</v>
      </c>
      <c r="CU914" s="176" t="str">
        <f t="shared" si="1024"/>
        <v>CU$907</v>
      </c>
      <c r="CV914" s="176" t="str">
        <f t="shared" si="1024"/>
        <v>CV$907</v>
      </c>
      <c r="CW914" s="176" t="str">
        <f t="shared" si="1024"/>
        <v>CW$907</v>
      </c>
      <c r="CX914" s="176" t="str">
        <f t="shared" si="1024"/>
        <v>CX$907</v>
      </c>
      <c r="CY914" s="176" t="str">
        <f t="shared" si="1024"/>
        <v>CY$907</v>
      </c>
      <c r="CZ914" s="176" t="str">
        <f t="shared" si="1024"/>
        <v>CZ$907</v>
      </c>
      <c r="DA914" s="176" t="str">
        <f t="shared" si="1024"/>
        <v>DA$907</v>
      </c>
      <c r="DB914" s="176" t="str">
        <f t="shared" si="1024"/>
        <v>DB$907</v>
      </c>
      <c r="DC914" s="176" t="str">
        <f t="shared" si="1024"/>
        <v>DC$907</v>
      </c>
      <c r="DD914" s="176" t="str">
        <f t="shared" si="1024"/>
        <v>DD$907</v>
      </c>
      <c r="DE914" s="176" t="str">
        <f t="shared" si="1024"/>
        <v>DE$907</v>
      </c>
      <c r="DF914" s="176" t="str">
        <f t="shared" si="1024"/>
        <v>DF$907</v>
      </c>
      <c r="DG914" s="176" t="str">
        <f t="shared" si="1024"/>
        <v>DG$907</v>
      </c>
      <c r="DH914" s="176" t="str">
        <f t="shared" si="1024"/>
        <v>DH$907</v>
      </c>
      <c r="DI914" s="176" t="str">
        <f t="shared" si="1024"/>
        <v>DI$907</v>
      </c>
      <c r="DJ914" s="176" t="str">
        <f t="shared" si="1024"/>
        <v>DJ$907</v>
      </c>
      <c r="DK914" s="176" t="str">
        <f t="shared" si="1024"/>
        <v>DK$907</v>
      </c>
      <c r="DL914" s="176" t="str">
        <f t="shared" ref="DL914" si="1025">ADDRESS(ROW(DL907),COLUMN(DL907),2)</f>
        <v>DL$907</v>
      </c>
    </row>
    <row r="915" spans="1:116" x14ac:dyDescent="0.35">
      <c r="A915" s="174"/>
      <c r="E915" s="8"/>
      <c r="G915" s="175" t="s">
        <v>505</v>
      </c>
      <c r="H915" s="200"/>
      <c r="I915" s="201"/>
      <c r="J915" s="201"/>
      <c r="K915" s="202"/>
      <c r="L915" s="202"/>
      <c r="M915" s="202"/>
      <c r="N915" s="202"/>
      <c r="O915" s="202"/>
      <c r="P915" s="202"/>
      <c r="R915" s="202"/>
      <c r="S915" s="190" t="str">
        <f t="shared" ref="S915:AX915" si="1026">S$23</f>
        <v>S$19</v>
      </c>
      <c r="T915" s="190" t="str">
        <f t="shared" si="1026"/>
        <v>T$19</v>
      </c>
      <c r="U915" s="190" t="str">
        <f t="shared" si="1026"/>
        <v>U$19</v>
      </c>
      <c r="V915" s="190" t="str">
        <f t="shared" si="1026"/>
        <v>V$19</v>
      </c>
      <c r="W915" s="190" t="str">
        <f t="shared" si="1026"/>
        <v>W$19</v>
      </c>
      <c r="X915" s="190" t="str">
        <f t="shared" si="1026"/>
        <v>X$19</v>
      </c>
      <c r="Y915" s="190" t="str">
        <f t="shared" si="1026"/>
        <v>Y$19</v>
      </c>
      <c r="Z915" s="190" t="str">
        <f t="shared" si="1026"/>
        <v>Z$19</v>
      </c>
      <c r="AA915" s="190" t="str">
        <f t="shared" si="1026"/>
        <v>AA$19</v>
      </c>
      <c r="AB915" s="190" t="str">
        <f t="shared" si="1026"/>
        <v>AB$19</v>
      </c>
      <c r="AC915" s="190" t="str">
        <f t="shared" si="1026"/>
        <v>AC$19</v>
      </c>
      <c r="AD915" s="190" t="str">
        <f t="shared" si="1026"/>
        <v>AD$19</v>
      </c>
      <c r="AE915" s="190" t="str">
        <f t="shared" si="1026"/>
        <v>AE$19</v>
      </c>
      <c r="AF915" s="190" t="str">
        <f t="shared" si="1026"/>
        <v>AF$19</v>
      </c>
      <c r="AG915" s="190" t="str">
        <f t="shared" si="1026"/>
        <v>AG$19</v>
      </c>
      <c r="AH915" s="190" t="str">
        <f t="shared" si="1026"/>
        <v>AH$19</v>
      </c>
      <c r="AI915" s="190" t="str">
        <f t="shared" si="1026"/>
        <v>AI$19</v>
      </c>
      <c r="AJ915" s="190" t="str">
        <f t="shared" si="1026"/>
        <v>AJ$19</v>
      </c>
      <c r="AK915" s="190" t="str">
        <f t="shared" si="1026"/>
        <v>AK$19</v>
      </c>
      <c r="AL915" s="190" t="str">
        <f t="shared" si="1026"/>
        <v>AL$19</v>
      </c>
      <c r="AM915" s="190" t="str">
        <f t="shared" si="1026"/>
        <v>AM$19</v>
      </c>
      <c r="AN915" s="190" t="str">
        <f t="shared" si="1026"/>
        <v>AN$19</v>
      </c>
      <c r="AO915" s="190" t="str">
        <f t="shared" si="1026"/>
        <v>AO$19</v>
      </c>
      <c r="AP915" s="190" t="str">
        <f t="shared" si="1026"/>
        <v>AP$19</v>
      </c>
      <c r="AQ915" s="190" t="str">
        <f t="shared" si="1026"/>
        <v>AQ$19</v>
      </c>
      <c r="AR915" s="190" t="str">
        <f t="shared" si="1026"/>
        <v>AR$19</v>
      </c>
      <c r="AS915" s="190" t="str">
        <f t="shared" si="1026"/>
        <v>AS$19</v>
      </c>
      <c r="AT915" s="190" t="str">
        <f t="shared" si="1026"/>
        <v>AT$19</v>
      </c>
      <c r="AU915" s="190" t="str">
        <f t="shared" si="1026"/>
        <v>AU$19</v>
      </c>
      <c r="AV915" s="190" t="str">
        <f t="shared" si="1026"/>
        <v>AV$19</v>
      </c>
      <c r="AW915" s="190" t="str">
        <f t="shared" si="1026"/>
        <v>AW$19</v>
      </c>
      <c r="AX915" s="190" t="str">
        <f t="shared" si="1026"/>
        <v>AX$19</v>
      </c>
      <c r="AY915" s="190" t="str">
        <f t="shared" ref="AY915:CD915" si="1027">AY$23</f>
        <v>AY$19</v>
      </c>
      <c r="AZ915" s="190" t="str">
        <f t="shared" si="1027"/>
        <v>AZ$19</v>
      </c>
      <c r="BA915" s="190" t="str">
        <f t="shared" si="1027"/>
        <v>BA$19</v>
      </c>
      <c r="BB915" s="190" t="str">
        <f t="shared" si="1027"/>
        <v>BB$19</v>
      </c>
      <c r="BC915" s="190" t="str">
        <f t="shared" si="1027"/>
        <v>BC$19</v>
      </c>
      <c r="BD915" s="190" t="str">
        <f t="shared" si="1027"/>
        <v>BD$19</v>
      </c>
      <c r="BE915" s="190" t="str">
        <f t="shared" si="1027"/>
        <v>BE$19</v>
      </c>
      <c r="BF915" s="190" t="str">
        <f t="shared" si="1027"/>
        <v>BF$19</v>
      </c>
      <c r="BG915" s="190" t="str">
        <f t="shared" si="1027"/>
        <v>BG$19</v>
      </c>
      <c r="BH915" s="190" t="str">
        <f t="shared" si="1027"/>
        <v>BH$19</v>
      </c>
      <c r="BI915" s="190" t="str">
        <f t="shared" si="1027"/>
        <v>BI$19</v>
      </c>
      <c r="BJ915" s="190" t="str">
        <f t="shared" si="1027"/>
        <v>BJ$19</v>
      </c>
      <c r="BK915" s="190" t="str">
        <f t="shared" si="1027"/>
        <v>BK$19</v>
      </c>
      <c r="BL915" s="190" t="str">
        <f t="shared" si="1027"/>
        <v>BL$19</v>
      </c>
      <c r="BM915" s="190" t="str">
        <f t="shared" si="1027"/>
        <v>BM$19</v>
      </c>
      <c r="BN915" s="190" t="str">
        <f t="shared" si="1027"/>
        <v>BN$19</v>
      </c>
      <c r="BO915" s="190" t="str">
        <f t="shared" si="1027"/>
        <v>BO$19</v>
      </c>
      <c r="BP915" s="190" t="str">
        <f t="shared" si="1027"/>
        <v>BP$19</v>
      </c>
      <c r="BQ915" s="190" t="str">
        <f t="shared" si="1027"/>
        <v>BQ$19</v>
      </c>
      <c r="BR915" s="190" t="str">
        <f t="shared" si="1027"/>
        <v>BR$19</v>
      </c>
      <c r="BS915" s="190" t="str">
        <f t="shared" si="1027"/>
        <v>BS$19</v>
      </c>
      <c r="BT915" s="190" t="str">
        <f t="shared" si="1027"/>
        <v>BT$19</v>
      </c>
      <c r="BU915" s="190" t="str">
        <f t="shared" si="1027"/>
        <v>BU$19</v>
      </c>
      <c r="BV915" s="190" t="str">
        <f t="shared" si="1027"/>
        <v>BV$19</v>
      </c>
      <c r="BW915" s="190" t="str">
        <f t="shared" si="1027"/>
        <v>BW$19</v>
      </c>
      <c r="BX915" s="190" t="str">
        <f t="shared" si="1027"/>
        <v>BX$19</v>
      </c>
      <c r="BY915" s="190" t="str">
        <f t="shared" si="1027"/>
        <v>BY$19</v>
      </c>
      <c r="BZ915" s="190" t="str">
        <f t="shared" si="1027"/>
        <v>BZ$19</v>
      </c>
      <c r="CA915" s="190" t="str">
        <f t="shared" si="1027"/>
        <v>CA$19</v>
      </c>
      <c r="CB915" s="190" t="str">
        <f t="shared" si="1027"/>
        <v>CB$19</v>
      </c>
      <c r="CC915" s="190" t="str">
        <f t="shared" si="1027"/>
        <v>CC$19</v>
      </c>
      <c r="CD915" s="190" t="str">
        <f t="shared" si="1027"/>
        <v>CD$19</v>
      </c>
      <c r="CE915" s="190" t="str">
        <f t="shared" ref="CE915:CL915" si="1028">CE$23</f>
        <v>CE$19</v>
      </c>
      <c r="CF915" s="190" t="str">
        <f t="shared" si="1028"/>
        <v>CF$19</v>
      </c>
      <c r="CG915" s="190" t="str">
        <f t="shared" si="1028"/>
        <v>CG$19</v>
      </c>
      <c r="CH915" s="190" t="str">
        <f t="shared" si="1028"/>
        <v>CH$19</v>
      </c>
      <c r="CI915" s="190" t="str">
        <f t="shared" si="1028"/>
        <v>CI$19</v>
      </c>
      <c r="CJ915" s="190" t="str">
        <f t="shared" si="1028"/>
        <v>CJ$19</v>
      </c>
      <c r="CK915" s="190" t="str">
        <f t="shared" si="1028"/>
        <v>CK$19</v>
      </c>
      <c r="CL915" s="190" t="str">
        <f t="shared" si="1028"/>
        <v>CL$19</v>
      </c>
      <c r="CN915" s="201"/>
      <c r="CO915" s="190" t="str">
        <f t="shared" ref="CO915:DL915" si="1029">CO$23</f>
        <v>CO$19</v>
      </c>
      <c r="CP915" s="190" t="str">
        <f t="shared" si="1029"/>
        <v>CP$19</v>
      </c>
      <c r="CQ915" s="190" t="str">
        <f t="shared" si="1029"/>
        <v>CQ$19</v>
      </c>
      <c r="CR915" s="190" t="str">
        <f t="shared" si="1029"/>
        <v>CR$19</v>
      </c>
      <c r="CS915" s="190" t="str">
        <f t="shared" si="1029"/>
        <v>CS$19</v>
      </c>
      <c r="CT915" s="190" t="str">
        <f t="shared" si="1029"/>
        <v>CT$19</v>
      </c>
      <c r="CU915" s="190" t="str">
        <f t="shared" si="1029"/>
        <v>CU$19</v>
      </c>
      <c r="CV915" s="190" t="str">
        <f t="shared" si="1029"/>
        <v>CV$19</v>
      </c>
      <c r="CW915" s="190" t="str">
        <f t="shared" si="1029"/>
        <v>CW$19</v>
      </c>
      <c r="CX915" s="190" t="str">
        <f t="shared" si="1029"/>
        <v>CX$19</v>
      </c>
      <c r="CY915" s="190" t="str">
        <f t="shared" si="1029"/>
        <v>CY$19</v>
      </c>
      <c r="CZ915" s="190" t="str">
        <f t="shared" si="1029"/>
        <v>CZ$19</v>
      </c>
      <c r="DA915" s="190" t="str">
        <f t="shared" si="1029"/>
        <v>DA$19</v>
      </c>
      <c r="DB915" s="190" t="str">
        <f t="shared" si="1029"/>
        <v>DB$19</v>
      </c>
      <c r="DC915" s="190" t="str">
        <f t="shared" si="1029"/>
        <v>DC$19</v>
      </c>
      <c r="DD915" s="190" t="str">
        <f t="shared" si="1029"/>
        <v>DD$19</v>
      </c>
      <c r="DE915" s="190" t="str">
        <f t="shared" si="1029"/>
        <v>DE$19</v>
      </c>
      <c r="DF915" s="190" t="str">
        <f t="shared" si="1029"/>
        <v>DF$19</v>
      </c>
      <c r="DG915" s="190" t="str">
        <f t="shared" si="1029"/>
        <v>DG$19</v>
      </c>
      <c r="DH915" s="190" t="str">
        <f t="shared" si="1029"/>
        <v>DH$19</v>
      </c>
      <c r="DI915" s="190" t="str">
        <f t="shared" si="1029"/>
        <v>DI$19</v>
      </c>
      <c r="DJ915" s="190" t="str">
        <f t="shared" si="1029"/>
        <v>DJ$19</v>
      </c>
      <c r="DK915" s="190" t="str">
        <f t="shared" si="1029"/>
        <v>DK$19</v>
      </c>
      <c r="DL915" s="190" t="str">
        <f t="shared" si="1029"/>
        <v>DL$19</v>
      </c>
    </row>
    <row r="916" spans="1:116" x14ac:dyDescent="0.35">
      <c r="A916" s="142" t="s">
        <v>218</v>
      </c>
      <c r="B916" s="31" t="s">
        <v>81</v>
      </c>
      <c r="C916" s="31"/>
      <c r="D916" t="s">
        <v>496</v>
      </c>
      <c r="E916" s="8" t="str">
        <f t="shared" ref="E916:E919" si="1030">ROW()&amp;" "&amp;D916</f>
        <v>916 WCINV-SSV</v>
      </c>
      <c r="F916" t="s">
        <v>439</v>
      </c>
      <c r="G916" s="175" t="s">
        <v>463</v>
      </c>
      <c r="H916" s="142"/>
      <c r="I916" s="144"/>
      <c r="J916" s="144"/>
      <c r="K916" s="142"/>
      <c r="L916" s="142"/>
      <c r="M916" s="142"/>
      <c r="N916" s="142"/>
      <c r="O916" s="142"/>
      <c r="P916" s="142"/>
      <c r="R916" s="143"/>
      <c r="S916" s="143"/>
      <c r="T916" s="143"/>
      <c r="U916" s="143"/>
      <c r="V916" s="143"/>
      <c r="W916" s="143"/>
      <c r="X916" s="143"/>
      <c r="Y916" s="143"/>
      <c r="Z916" s="143"/>
      <c r="AA916" s="143"/>
      <c r="AB916" s="143"/>
      <c r="AC916" s="143"/>
      <c r="AD916" s="143"/>
      <c r="AE916" s="143"/>
      <c r="AF916" s="143"/>
      <c r="AG916" s="143"/>
      <c r="AH916" s="143"/>
      <c r="AI916" s="143"/>
      <c r="AJ916" s="143"/>
      <c r="AK916" s="143"/>
      <c r="AL916" s="143"/>
      <c r="AM916" s="143"/>
      <c r="AN916" s="143"/>
      <c r="AO916" s="143"/>
      <c r="AP916" s="143"/>
      <c r="AQ916" s="143"/>
      <c r="AR916" s="143"/>
      <c r="AS916" s="143"/>
      <c r="AT916" s="143"/>
      <c r="AU916" s="143"/>
      <c r="AV916" s="143"/>
      <c r="AW916" s="143"/>
      <c r="AX916" s="143"/>
      <c r="AY916" s="143"/>
      <c r="AZ916" s="143"/>
      <c r="BA916" s="143"/>
      <c r="BB916" s="143"/>
      <c r="BC916" s="143"/>
      <c r="BD916" s="143"/>
      <c r="BE916" s="143"/>
      <c r="BF916" s="143"/>
      <c r="BG916" s="143"/>
      <c r="BH916" s="143"/>
      <c r="BI916" s="143"/>
      <c r="BJ916" s="143"/>
      <c r="BK916" s="143"/>
      <c r="BL916" s="143"/>
      <c r="BM916" s="143"/>
      <c r="BN916" s="143"/>
      <c r="BO916" s="143"/>
      <c r="BP916" s="143"/>
      <c r="BQ916" s="143"/>
      <c r="BR916" s="143"/>
      <c r="BS916" s="143"/>
      <c r="BT916" s="143"/>
      <c r="BU916" s="143"/>
      <c r="BV916" s="143"/>
      <c r="BW916" s="143"/>
      <c r="BX916" s="143"/>
      <c r="BY916" s="143"/>
      <c r="BZ916" s="143"/>
      <c r="CA916" s="143"/>
      <c r="CB916" s="143"/>
      <c r="CC916" s="143"/>
      <c r="CD916" s="143"/>
      <c r="CE916" s="143"/>
      <c r="CF916" s="143"/>
      <c r="CG916" s="143"/>
      <c r="CH916" s="143"/>
      <c r="CI916" s="143"/>
      <c r="CJ916" s="143"/>
      <c r="CK916" s="143"/>
      <c r="CL916" s="143"/>
      <c r="CN916" s="144"/>
      <c r="CO916" s="143"/>
      <c r="CP916" s="143"/>
      <c r="CQ916" s="143"/>
      <c r="CR916" s="143"/>
      <c r="CS916" s="143"/>
      <c r="CT916" s="143"/>
      <c r="CU916" s="143"/>
      <c r="CV916" s="143"/>
      <c r="CW916" s="143"/>
      <c r="CX916" s="143"/>
      <c r="CY916" s="143"/>
      <c r="CZ916" s="143"/>
      <c r="DA916" s="143"/>
      <c r="DB916" s="143"/>
      <c r="DC916" s="143"/>
      <c r="DD916" s="143"/>
      <c r="DE916" s="143"/>
      <c r="DF916" s="143"/>
      <c r="DG916" s="143"/>
      <c r="DH916" s="143"/>
      <c r="DI916" s="143"/>
      <c r="DJ916" s="143"/>
      <c r="DK916" s="143"/>
      <c r="DL916" s="143"/>
    </row>
    <row r="917" spans="1:116" x14ac:dyDescent="0.35">
      <c r="B917" t="str">
        <f>E917</f>
        <v>917 WCINV-SSV</v>
      </c>
      <c r="D917" t="s">
        <v>496</v>
      </c>
      <c r="E917" s="8" t="str">
        <f t="shared" si="1030"/>
        <v>917 WCINV-SSV</v>
      </c>
      <c r="G917" s="175" t="s">
        <v>464</v>
      </c>
      <c r="H917" s="12"/>
      <c r="I917" s="60"/>
      <c r="J917" s="60"/>
      <c r="K917" s="20"/>
      <c r="L917" s="20"/>
      <c r="M917" s="20"/>
      <c r="N917" s="20"/>
      <c r="O917" s="20"/>
      <c r="P917" s="20"/>
      <c r="R917" s="20"/>
      <c r="S917" s="20"/>
      <c r="T917" s="20"/>
      <c r="U917" s="20"/>
      <c r="V917" s="20"/>
      <c r="W917" s="20"/>
      <c r="X917" s="20"/>
      <c r="Y917" s="20"/>
      <c r="Z917" s="20"/>
      <c r="AA917" s="20"/>
      <c r="AB917" s="20"/>
      <c r="AC917" s="20"/>
      <c r="AD917" s="20"/>
      <c r="AE917" s="20"/>
      <c r="AF917" s="20"/>
      <c r="AG917" s="20"/>
      <c r="AH917" s="20"/>
      <c r="AI917" s="20"/>
      <c r="AJ917" s="20"/>
      <c r="AK917" s="20"/>
      <c r="AL917" s="20"/>
      <c r="AM917" s="20"/>
      <c r="AN917" s="20"/>
      <c r="AO917" s="20"/>
      <c r="AP917" s="20"/>
      <c r="AQ917" s="20"/>
      <c r="AR917" s="20"/>
      <c r="AS917" s="20"/>
      <c r="AT917" s="20"/>
      <c r="AU917" s="20"/>
      <c r="AV917" s="20"/>
      <c r="AW917" s="20"/>
      <c r="AX917" s="20"/>
      <c r="AY917" s="20"/>
      <c r="AZ917" s="20"/>
      <c r="BA917" s="20"/>
      <c r="BB917" s="20"/>
      <c r="BC917" s="20"/>
      <c r="BD917" s="20"/>
      <c r="BE917" s="20"/>
      <c r="BF917" s="20"/>
      <c r="BG917" s="20"/>
      <c r="BH917" s="20"/>
      <c r="BI917" s="20"/>
      <c r="BJ917" s="20"/>
      <c r="BK917" s="20"/>
      <c r="BL917" s="20"/>
      <c r="BM917" s="20"/>
      <c r="BN917" s="20"/>
      <c r="BO917" s="20"/>
      <c r="BP917" s="20"/>
      <c r="BQ917" s="20"/>
      <c r="BR917" s="20"/>
      <c r="BS917" s="20"/>
      <c r="BT917" s="20"/>
      <c r="BU917" s="20"/>
      <c r="BV917" s="20"/>
      <c r="BW917" s="20"/>
      <c r="BX917" s="20"/>
      <c r="BY917" s="20"/>
      <c r="BZ917" s="20"/>
      <c r="CA917" s="20"/>
      <c r="CB917" s="20"/>
      <c r="CC917" s="20"/>
      <c r="CD917" s="20"/>
      <c r="CE917" s="20"/>
      <c r="CF917" s="20"/>
      <c r="CG917" s="20"/>
      <c r="CH917" s="20"/>
      <c r="CI917" s="20"/>
      <c r="CJ917" s="20"/>
      <c r="CK917" s="20"/>
      <c r="CL917" s="20"/>
      <c r="CN917" s="60"/>
      <c r="CO917" s="20"/>
      <c r="CP917" s="20"/>
      <c r="CQ917" s="20"/>
      <c r="CR917" s="20"/>
      <c r="CS917" s="20"/>
      <c r="CT917" s="20"/>
      <c r="CU917" s="20"/>
      <c r="CV917" s="20"/>
      <c r="CW917" s="20"/>
      <c r="CX917" s="20"/>
      <c r="CY917" s="20"/>
      <c r="CZ917" s="20"/>
      <c r="DA917" s="20"/>
      <c r="DB917" s="20"/>
      <c r="DC917" s="20"/>
      <c r="DD917" s="20"/>
      <c r="DE917" s="20"/>
      <c r="DF917" s="20"/>
      <c r="DG917" s="20"/>
      <c r="DH917" s="20"/>
      <c r="DI917" s="20"/>
      <c r="DJ917" s="20"/>
      <c r="DK917" s="20"/>
      <c r="DL917" s="20"/>
    </row>
    <row r="918" spans="1:116" x14ac:dyDescent="0.35">
      <c r="B918" t="str">
        <f>E918</f>
        <v>918 WCINV-SSV</v>
      </c>
      <c r="D918" t="s">
        <v>496</v>
      </c>
      <c r="E918" s="8" t="str">
        <f t="shared" si="1030"/>
        <v>918 WCINV-SSV</v>
      </c>
      <c r="G918" s="143" t="s">
        <v>265</v>
      </c>
      <c r="H918" s="12"/>
      <c r="I918" s="60"/>
      <c r="J918" s="60"/>
      <c r="K918" s="17">
        <v>30</v>
      </c>
      <c r="L918" s="17">
        <v>30</v>
      </c>
      <c r="M918" s="17">
        <v>30</v>
      </c>
      <c r="N918" s="17">
        <v>30</v>
      </c>
      <c r="O918" s="17">
        <v>30</v>
      </c>
      <c r="P918" s="17">
        <v>30</v>
      </c>
      <c r="R918" s="15"/>
      <c r="S918" s="15" cm="1">
        <f t="array" ref="S918">INDEX($K:$P,ROW(),MATCH(S$3,$K$2:$P$2,0))</f>
        <v>30</v>
      </c>
      <c r="T918" s="15" cm="1">
        <f t="array" ref="T918">INDEX($K:$P,ROW(),MATCH(T$3,$K$2:$P$2,0))</f>
        <v>30</v>
      </c>
      <c r="U918" s="15" cm="1">
        <f t="array" ref="U918">INDEX($K:$P,ROW(),MATCH(U$3,$K$2:$P$2,0))</f>
        <v>30</v>
      </c>
      <c r="V918" s="15" cm="1">
        <f t="array" ref="V918">INDEX($K:$P,ROW(),MATCH(V$3,$K$2:$P$2,0))</f>
        <v>30</v>
      </c>
      <c r="W918" s="15" cm="1">
        <f t="array" ref="W918">INDEX($K:$P,ROW(),MATCH(W$3,$K$2:$P$2,0))</f>
        <v>30</v>
      </c>
      <c r="X918" s="15" cm="1">
        <f t="array" ref="X918">INDEX($K:$P,ROW(),MATCH(X$3,$K$2:$P$2,0))</f>
        <v>30</v>
      </c>
      <c r="Y918" s="15" cm="1">
        <f t="array" ref="Y918">INDEX($K:$P,ROW(),MATCH(Y$3,$K$2:$P$2,0))</f>
        <v>30</v>
      </c>
      <c r="Z918" s="15" cm="1">
        <f t="array" ref="Z918">INDEX($K:$P,ROW(),MATCH(Z$3,$K$2:$P$2,0))</f>
        <v>30</v>
      </c>
      <c r="AA918" s="15" cm="1">
        <f t="array" ref="AA918">INDEX($K:$P,ROW(),MATCH(AA$3,$K$2:$P$2,0))</f>
        <v>30</v>
      </c>
      <c r="AB918" s="15" cm="1">
        <f t="array" ref="AB918">INDEX($K:$P,ROW(),MATCH(AB$3,$K$2:$P$2,0))</f>
        <v>30</v>
      </c>
      <c r="AC918" s="15" cm="1">
        <f t="array" ref="AC918">INDEX($K:$P,ROW(),MATCH(AC$3,$K$2:$P$2,0))</f>
        <v>30</v>
      </c>
      <c r="AD918" s="15" cm="1">
        <f t="array" ref="AD918">INDEX($K:$P,ROW(),MATCH(AD$3,$K$2:$P$2,0))</f>
        <v>30</v>
      </c>
      <c r="AE918" s="15" cm="1">
        <f t="array" ref="AE918">INDEX($K:$P,ROW(),MATCH(AE$3,$K$2:$P$2,0))</f>
        <v>30</v>
      </c>
      <c r="AF918" s="15" cm="1">
        <f t="array" ref="AF918">INDEX($K:$P,ROW(),MATCH(AF$3,$K$2:$P$2,0))</f>
        <v>30</v>
      </c>
      <c r="AG918" s="15" cm="1">
        <f t="array" ref="AG918">INDEX($K:$P,ROW(),MATCH(AG$3,$K$2:$P$2,0))</f>
        <v>30</v>
      </c>
      <c r="AH918" s="15" cm="1">
        <f t="array" ref="AH918">INDEX($K:$P,ROW(),MATCH(AH$3,$K$2:$P$2,0))</f>
        <v>30</v>
      </c>
      <c r="AI918" s="15" cm="1">
        <f t="array" ref="AI918">INDEX($K:$P,ROW(),MATCH(AI$3,$K$2:$P$2,0))</f>
        <v>30</v>
      </c>
      <c r="AJ918" s="15" cm="1">
        <f t="array" ref="AJ918">INDEX($K:$P,ROW(),MATCH(AJ$3,$K$2:$P$2,0))</f>
        <v>30</v>
      </c>
      <c r="AK918" s="15" cm="1">
        <f t="array" ref="AK918">INDEX($K:$P,ROW(),MATCH(AK$3,$K$2:$P$2,0))</f>
        <v>30</v>
      </c>
      <c r="AL918" s="15" cm="1">
        <f t="array" ref="AL918">INDEX($K:$P,ROW(),MATCH(AL$3,$K$2:$P$2,0))</f>
        <v>30</v>
      </c>
      <c r="AM918" s="15" cm="1">
        <f t="array" ref="AM918">INDEX($K:$P,ROW(),MATCH(AM$3,$K$2:$P$2,0))</f>
        <v>30</v>
      </c>
      <c r="AN918" s="15" cm="1">
        <f t="array" ref="AN918">INDEX($K:$P,ROW(),MATCH(AN$3,$K$2:$P$2,0))</f>
        <v>30</v>
      </c>
      <c r="AO918" s="15" cm="1">
        <f t="array" ref="AO918">INDEX($K:$P,ROW(),MATCH(AO$3,$K$2:$P$2,0))</f>
        <v>30</v>
      </c>
      <c r="AP918" s="15" cm="1">
        <f t="array" ref="AP918">INDEX($K:$P,ROW(),MATCH(AP$3,$K$2:$P$2,0))</f>
        <v>30</v>
      </c>
      <c r="AQ918" s="15" cm="1">
        <f t="array" ref="AQ918">INDEX($K:$P,ROW(),MATCH(AQ$3,$K$2:$P$2,0))</f>
        <v>30</v>
      </c>
      <c r="AR918" s="15" cm="1">
        <f t="array" ref="AR918">INDEX($K:$P,ROW(),MATCH(AR$3,$K$2:$P$2,0))</f>
        <v>30</v>
      </c>
      <c r="AS918" s="15" cm="1">
        <f t="array" ref="AS918">INDEX($K:$P,ROW(),MATCH(AS$3,$K$2:$P$2,0))</f>
        <v>30</v>
      </c>
      <c r="AT918" s="15" cm="1">
        <f t="array" ref="AT918">INDEX($K:$P,ROW(),MATCH(AT$3,$K$2:$P$2,0))</f>
        <v>30</v>
      </c>
      <c r="AU918" s="15" cm="1">
        <f t="array" ref="AU918">INDEX($K:$P,ROW(),MATCH(AU$3,$K$2:$P$2,0))</f>
        <v>30</v>
      </c>
      <c r="AV918" s="15" cm="1">
        <f t="array" ref="AV918">INDEX($K:$P,ROW(),MATCH(AV$3,$K$2:$P$2,0))</f>
        <v>30</v>
      </c>
      <c r="AW918" s="15" cm="1">
        <f t="array" ref="AW918">INDEX($K:$P,ROW(),MATCH(AW$3,$K$2:$P$2,0))</f>
        <v>30</v>
      </c>
      <c r="AX918" s="15" cm="1">
        <f t="array" ref="AX918">INDEX($K:$P,ROW(),MATCH(AX$3,$K$2:$P$2,0))</f>
        <v>30</v>
      </c>
      <c r="AY918" s="15" cm="1">
        <f t="array" ref="AY918">INDEX($K:$P,ROW(),MATCH(AY$3,$K$2:$P$2,0))</f>
        <v>30</v>
      </c>
      <c r="AZ918" s="15" cm="1">
        <f t="array" ref="AZ918">INDEX($K:$P,ROW(),MATCH(AZ$3,$K$2:$P$2,0))</f>
        <v>30</v>
      </c>
      <c r="BA918" s="15" cm="1">
        <f t="array" ref="BA918">INDEX($K:$P,ROW(),MATCH(BA$3,$K$2:$P$2,0))</f>
        <v>30</v>
      </c>
      <c r="BB918" s="15" cm="1">
        <f t="array" ref="BB918">INDEX($K:$P,ROW(),MATCH(BB$3,$K$2:$P$2,0))</f>
        <v>30</v>
      </c>
      <c r="BC918" s="15" cm="1">
        <f t="array" ref="BC918">INDEX($K:$P,ROW(),MATCH(BC$3,$K$2:$P$2,0))</f>
        <v>30</v>
      </c>
      <c r="BD918" s="15" cm="1">
        <f t="array" ref="BD918">INDEX($K:$P,ROW(),MATCH(BD$3,$K$2:$P$2,0))</f>
        <v>30</v>
      </c>
      <c r="BE918" s="15" cm="1">
        <f t="array" ref="BE918">INDEX($K:$P,ROW(),MATCH(BE$3,$K$2:$P$2,0))</f>
        <v>30</v>
      </c>
      <c r="BF918" s="15" cm="1">
        <f t="array" ref="BF918">INDEX($K:$P,ROW(),MATCH(BF$3,$K$2:$P$2,0))</f>
        <v>30</v>
      </c>
      <c r="BG918" s="15" cm="1">
        <f t="array" ref="BG918">INDEX($K:$P,ROW(),MATCH(BG$3,$K$2:$P$2,0))</f>
        <v>30</v>
      </c>
      <c r="BH918" s="15" cm="1">
        <f t="array" ref="BH918">INDEX($K:$P,ROW(),MATCH(BH$3,$K$2:$P$2,0))</f>
        <v>30</v>
      </c>
      <c r="BI918" s="15" cm="1">
        <f t="array" ref="BI918">INDEX($K:$P,ROW(),MATCH(BI$3,$K$2:$P$2,0))</f>
        <v>30</v>
      </c>
      <c r="BJ918" s="15" cm="1">
        <f t="array" ref="BJ918">INDEX($K:$P,ROW(),MATCH(BJ$3,$K$2:$P$2,0))</f>
        <v>30</v>
      </c>
      <c r="BK918" s="15" cm="1">
        <f t="array" ref="BK918">INDEX($K:$P,ROW(),MATCH(BK$3,$K$2:$P$2,0))</f>
        <v>30</v>
      </c>
      <c r="BL918" s="15" cm="1">
        <f t="array" ref="BL918">INDEX($K:$P,ROW(),MATCH(BL$3,$K$2:$P$2,0))</f>
        <v>30</v>
      </c>
      <c r="BM918" s="15" cm="1">
        <f t="array" ref="BM918">INDEX($K:$P,ROW(),MATCH(BM$3,$K$2:$P$2,0))</f>
        <v>30</v>
      </c>
      <c r="BN918" s="15" cm="1">
        <f t="array" ref="BN918">INDEX($K:$P,ROW(),MATCH(BN$3,$K$2:$P$2,0))</f>
        <v>30</v>
      </c>
      <c r="BO918" s="15" cm="1">
        <f t="array" ref="BO918">INDEX($K:$P,ROW(),MATCH(BO$3,$K$2:$P$2,0))</f>
        <v>30</v>
      </c>
      <c r="BP918" s="15" cm="1">
        <f t="array" ref="BP918">INDEX($K:$P,ROW(),MATCH(BP$3,$K$2:$P$2,0))</f>
        <v>30</v>
      </c>
      <c r="BQ918" s="15" cm="1">
        <f t="array" ref="BQ918">INDEX($K:$P,ROW(),MATCH(BQ$3,$K$2:$P$2,0))</f>
        <v>30</v>
      </c>
      <c r="BR918" s="15" cm="1">
        <f t="array" ref="BR918">INDEX($K:$P,ROW(),MATCH(BR$3,$K$2:$P$2,0))</f>
        <v>30</v>
      </c>
      <c r="BS918" s="15" cm="1">
        <f t="array" ref="BS918">INDEX($K:$P,ROW(),MATCH(BS$3,$K$2:$P$2,0))</f>
        <v>30</v>
      </c>
      <c r="BT918" s="15" cm="1">
        <f t="array" ref="BT918">INDEX($K:$P,ROW(),MATCH(BT$3,$K$2:$P$2,0))</f>
        <v>30</v>
      </c>
      <c r="BU918" s="15" cm="1">
        <f t="array" ref="BU918">INDEX($K:$P,ROW(),MATCH(BU$3,$K$2:$P$2,0))</f>
        <v>30</v>
      </c>
      <c r="BV918" s="15" cm="1">
        <f t="array" ref="BV918">INDEX($K:$P,ROW(),MATCH(BV$3,$K$2:$P$2,0))</f>
        <v>30</v>
      </c>
      <c r="BW918" s="15" cm="1">
        <f t="array" ref="BW918">INDEX($K:$P,ROW(),MATCH(BW$3,$K$2:$P$2,0))</f>
        <v>30</v>
      </c>
      <c r="BX918" s="15" cm="1">
        <f t="array" ref="BX918">INDEX($K:$P,ROW(),MATCH(BX$3,$K$2:$P$2,0))</f>
        <v>30</v>
      </c>
      <c r="BY918" s="15" cm="1">
        <f t="array" ref="BY918">INDEX($K:$P,ROW(),MATCH(BY$3,$K$2:$P$2,0))</f>
        <v>30</v>
      </c>
      <c r="BZ918" s="15" cm="1">
        <f t="array" ref="BZ918">INDEX($K:$P,ROW(),MATCH(BZ$3,$K$2:$P$2,0))</f>
        <v>30</v>
      </c>
      <c r="CA918" s="15" cm="1">
        <f t="array" ref="CA918">INDEX($K:$P,ROW(),MATCH(CA$3,$K$2:$P$2,0))</f>
        <v>30</v>
      </c>
      <c r="CB918" s="15" cm="1">
        <f t="array" ref="CB918">INDEX($K:$P,ROW(),MATCH(CB$3,$K$2:$P$2,0))</f>
        <v>30</v>
      </c>
      <c r="CC918" s="15" cm="1">
        <f t="array" ref="CC918">INDEX($K:$P,ROW(),MATCH(CC$3,$K$2:$P$2,0))</f>
        <v>30</v>
      </c>
      <c r="CD918" s="15" cm="1">
        <f t="array" ref="CD918">INDEX($K:$P,ROW(),MATCH(CD$3,$K$2:$P$2,0))</f>
        <v>30</v>
      </c>
      <c r="CE918" s="15" cm="1">
        <f t="array" ref="CE918">INDEX($K:$P,ROW(),MATCH(CE$3,$K$2:$P$2,0))</f>
        <v>30</v>
      </c>
      <c r="CF918" s="15" cm="1">
        <f t="array" ref="CF918">INDEX($K:$P,ROW(),MATCH(CF$3,$K$2:$P$2,0))</f>
        <v>30</v>
      </c>
      <c r="CG918" s="15" cm="1">
        <f t="array" ref="CG918">INDEX($K:$P,ROW(),MATCH(CG$3,$K$2:$P$2,0))</f>
        <v>30</v>
      </c>
      <c r="CH918" s="15" cm="1">
        <f t="array" ref="CH918">INDEX($K:$P,ROW(),MATCH(CH$3,$K$2:$P$2,0))</f>
        <v>30</v>
      </c>
      <c r="CI918" s="15" cm="1">
        <f t="array" ref="CI918">INDEX($K:$P,ROW(),MATCH(CI$3,$K$2:$P$2,0))</f>
        <v>30</v>
      </c>
      <c r="CJ918" s="15" cm="1">
        <f t="array" ref="CJ918">INDEX($K:$P,ROW(),MATCH(CJ$3,$K$2:$P$2,0))</f>
        <v>30</v>
      </c>
      <c r="CK918" s="15" cm="1">
        <f t="array" ref="CK918">INDEX($K:$P,ROW(),MATCH(CK$3,$K$2:$P$2,0))</f>
        <v>30</v>
      </c>
      <c r="CL918" s="15" cm="1">
        <f t="array" ref="CL918">INDEX($K:$P,ROW(),MATCH(CL$3,$K$2:$P$2,0))</f>
        <v>30</v>
      </c>
      <c r="CN918" s="60"/>
      <c r="CO918" s="15" t="e" cm="1">
        <f t="array" ref="CO918">INDEX($K:$P,ROW(),MATCH(CO$3,$K$2:$P$2,0))</f>
        <v>#N/A</v>
      </c>
      <c r="CP918" s="15" t="e" cm="1">
        <f t="array" ref="CP918">INDEX($K:$P,ROW(),MATCH(CP$3,$K$2:$P$2,0))</f>
        <v>#N/A</v>
      </c>
      <c r="CQ918" s="15" t="e" cm="1">
        <f t="array" ref="CQ918">INDEX($K:$P,ROW(),MATCH(CQ$3,$K$2:$P$2,0))</f>
        <v>#N/A</v>
      </c>
      <c r="CR918" s="15" t="e" cm="1">
        <f t="array" ref="CR918">INDEX($K:$P,ROW(),MATCH(CR$3,$K$2:$P$2,0))</f>
        <v>#N/A</v>
      </c>
      <c r="CS918" s="15" t="e" cm="1">
        <f t="array" ref="CS918">INDEX($K:$P,ROW(),MATCH(CS$3,$K$2:$P$2,0))</f>
        <v>#N/A</v>
      </c>
      <c r="CT918" s="15" t="e" cm="1">
        <f t="array" ref="CT918">INDEX($K:$P,ROW(),MATCH(CT$3,$K$2:$P$2,0))</f>
        <v>#N/A</v>
      </c>
      <c r="CU918" s="15" t="e" cm="1">
        <f t="array" ref="CU918">INDEX($K:$P,ROW(),MATCH(CU$3,$K$2:$P$2,0))</f>
        <v>#N/A</v>
      </c>
      <c r="CV918" s="15" t="e" cm="1">
        <f t="array" ref="CV918">INDEX($K:$P,ROW(),MATCH(CV$3,$K$2:$P$2,0))</f>
        <v>#N/A</v>
      </c>
      <c r="CW918" s="15" t="e" cm="1">
        <f t="array" ref="CW918">INDEX($K:$P,ROW(),MATCH(CW$3,$K$2:$P$2,0))</f>
        <v>#N/A</v>
      </c>
      <c r="CX918" s="15" t="e" cm="1">
        <f t="array" ref="CX918">INDEX($K:$P,ROW(),MATCH(CX$3,$K$2:$P$2,0))</f>
        <v>#N/A</v>
      </c>
      <c r="CY918" s="15" t="e" cm="1">
        <f t="array" ref="CY918">INDEX($K:$P,ROW(),MATCH(CY$3,$K$2:$P$2,0))</f>
        <v>#N/A</v>
      </c>
      <c r="CZ918" s="15" t="e" cm="1">
        <f t="array" ref="CZ918">INDEX($K:$P,ROW(),MATCH(CZ$3,$K$2:$P$2,0))</f>
        <v>#N/A</v>
      </c>
      <c r="DA918" s="15" t="e" cm="1">
        <f t="array" ref="DA918">INDEX($K:$P,ROW(),MATCH(DA$3,$K$2:$P$2,0))</f>
        <v>#N/A</v>
      </c>
      <c r="DB918" s="15" t="e" cm="1">
        <f t="array" ref="DB918">INDEX($K:$P,ROW(),MATCH(DB$3,$K$2:$P$2,0))</f>
        <v>#N/A</v>
      </c>
      <c r="DC918" s="15" t="e" cm="1">
        <f t="array" ref="DC918">INDEX($K:$P,ROW(),MATCH(DC$3,$K$2:$P$2,0))</f>
        <v>#N/A</v>
      </c>
      <c r="DD918" s="15" t="e" cm="1">
        <f t="array" ref="DD918">INDEX($K:$P,ROW(),MATCH(DD$3,$K$2:$P$2,0))</f>
        <v>#N/A</v>
      </c>
      <c r="DE918" s="15" t="e" cm="1">
        <f t="array" ref="DE918">INDEX($K:$P,ROW(),MATCH(DE$3,$K$2:$P$2,0))</f>
        <v>#N/A</v>
      </c>
      <c r="DF918" s="15" t="e" cm="1">
        <f t="array" ref="DF918">INDEX($K:$P,ROW(),MATCH(DF$3,$K$2:$P$2,0))</f>
        <v>#N/A</v>
      </c>
      <c r="DG918" s="15" t="e" cm="1">
        <f t="array" ref="DG918">INDEX($K:$P,ROW(),MATCH(DG$3,$K$2:$P$2,0))</f>
        <v>#N/A</v>
      </c>
      <c r="DH918" s="15" t="e" cm="1">
        <f t="array" ref="DH918">INDEX($K:$P,ROW(),MATCH(DH$3,$K$2:$P$2,0))</f>
        <v>#N/A</v>
      </c>
      <c r="DI918" s="15" t="e" cm="1">
        <f t="array" ref="DI918">INDEX($K:$P,ROW(),MATCH(DI$3,$K$2:$P$2,0))</f>
        <v>#N/A</v>
      </c>
      <c r="DJ918" s="15" t="e" cm="1">
        <f t="array" ref="DJ918">INDEX($K:$P,ROW(),MATCH(DJ$3,$K$2:$P$2,0))</f>
        <v>#N/A</v>
      </c>
      <c r="DK918" s="15" t="e" cm="1">
        <f t="array" ref="DK918">INDEX($K:$P,ROW(),MATCH(DK$3,$K$2:$P$2,0))</f>
        <v>#N/A</v>
      </c>
      <c r="DL918" s="15" t="e" cm="1">
        <f t="array" ref="DL918">INDEX($K:$P,ROW(),MATCH(DL$3,$K$2:$P$2,0))</f>
        <v>#N/A</v>
      </c>
    </row>
    <row r="919" spans="1:116" x14ac:dyDescent="0.35">
      <c r="C919" t="s">
        <v>224</v>
      </c>
      <c r="D919" t="s">
        <v>496</v>
      </c>
      <c r="E919" s="8" t="str">
        <f t="shared" si="1030"/>
        <v>919 WCINV-SSV</v>
      </c>
      <c r="G919" s="95" t="str">
        <f>G921&amp;":"</f>
        <v>Inventory - (Secondary label):</v>
      </c>
      <c r="H919" s="27"/>
      <c r="I919" s="78"/>
      <c r="J919" s="78"/>
      <c r="K919" s="118">
        <f ca="1">SUMIF($3:$3,K$2,919:919)</f>
        <v>986.30136986301341</v>
      </c>
      <c r="L919" s="118">
        <f ca="1">SUMIF($3:$3,L$2,919:919)</f>
        <v>986.30136986301341</v>
      </c>
      <c r="M919" s="118">
        <f ca="1">SUMIF($3:$3,M$2,919:919)</f>
        <v>986.30136986301341</v>
      </c>
      <c r="N919" s="118">
        <f ca="1">SUMIF($3:$3,N$2,919:919)</f>
        <v>986.30136986301341</v>
      </c>
      <c r="O919" s="118">
        <f ca="1">SUMIF($3:$3,O$2,919:919)</f>
        <v>986.30136986301341</v>
      </c>
      <c r="P919" s="118">
        <f ca="1">SUMIF($3:$3,P$2,919:919)</f>
        <v>986.30136986301341</v>
      </c>
      <c r="R919" s="33"/>
      <c r="S919" s="118" cm="1">
        <f t="array" aca="1" ref="S919" ca="1">-MIN(S918/365*INDIRECT(S914),R919-INDIRECT(S914))</f>
        <v>82.191780821917803</v>
      </c>
      <c r="T919" s="118" cm="1">
        <f t="array" aca="1" ref="T919" ca="1">-MIN(T918/365*INDIRECT(T914),S919-INDIRECT(T914))</f>
        <v>82.191780821917803</v>
      </c>
      <c r="U919" s="118" cm="1">
        <f t="array" aca="1" ref="U919" ca="1">-MIN(U918/365*INDIRECT(U914),T919-INDIRECT(U914))</f>
        <v>82.191780821917803</v>
      </c>
      <c r="V919" s="118" cm="1">
        <f t="array" aca="1" ref="V919" ca="1">-MIN(V918/365*INDIRECT(V914),U919-INDIRECT(V914))</f>
        <v>82.191780821917803</v>
      </c>
      <c r="W919" s="118" cm="1">
        <f t="array" aca="1" ref="W919" ca="1">-MIN(W918/365*INDIRECT(W914),V919-INDIRECT(W914))</f>
        <v>82.191780821917803</v>
      </c>
      <c r="X919" s="118" cm="1">
        <f t="array" aca="1" ref="X919" ca="1">-MIN(X918/365*INDIRECT(X914),W919-INDIRECT(X914))</f>
        <v>82.191780821917803</v>
      </c>
      <c r="Y919" s="118" cm="1">
        <f t="array" aca="1" ref="Y919" ca="1">-MIN(Y918/365*INDIRECT(Y914),X919-INDIRECT(Y914))</f>
        <v>82.191780821917803</v>
      </c>
      <c r="Z919" s="118" cm="1">
        <f t="array" aca="1" ref="Z919" ca="1">-MIN(Z918/365*INDIRECT(Z914),Y919-INDIRECT(Z914))</f>
        <v>82.191780821917803</v>
      </c>
      <c r="AA919" s="118" cm="1">
        <f t="array" aca="1" ref="AA919" ca="1">-MIN(AA918/365*INDIRECT(AA914),Z919-INDIRECT(AA914))</f>
        <v>82.191780821917803</v>
      </c>
      <c r="AB919" s="118" cm="1">
        <f t="array" aca="1" ref="AB919" ca="1">-MIN(AB918/365*INDIRECT(AB914),AA919-INDIRECT(AB914))</f>
        <v>82.191780821917803</v>
      </c>
      <c r="AC919" s="118" cm="1">
        <f t="array" aca="1" ref="AC919" ca="1">-MIN(AC918/365*INDIRECT(AC914),AB919-INDIRECT(AC914))</f>
        <v>82.191780821917803</v>
      </c>
      <c r="AD919" s="118" cm="1">
        <f t="array" aca="1" ref="AD919" ca="1">-MIN(AD918/365*INDIRECT(AD914),AC919-INDIRECT(AD914))</f>
        <v>82.191780821917803</v>
      </c>
      <c r="AE919" s="118" cm="1">
        <f t="array" aca="1" ref="AE919" ca="1">-MIN(AE918/365*INDIRECT(AE914),AD919-INDIRECT(AE914))</f>
        <v>82.191780821917803</v>
      </c>
      <c r="AF919" s="118" cm="1">
        <f t="array" aca="1" ref="AF919" ca="1">-MIN(AF918/365*INDIRECT(AF914),AE919-INDIRECT(AF914))</f>
        <v>82.191780821917803</v>
      </c>
      <c r="AG919" s="118" cm="1">
        <f t="array" aca="1" ref="AG919" ca="1">-MIN(AG918/365*INDIRECT(AG914),AF919-INDIRECT(AG914))</f>
        <v>82.191780821917803</v>
      </c>
      <c r="AH919" s="118" cm="1">
        <f t="array" aca="1" ref="AH919" ca="1">-MIN(AH918/365*INDIRECT(AH914),AG919-INDIRECT(AH914))</f>
        <v>82.191780821917803</v>
      </c>
      <c r="AI919" s="118" cm="1">
        <f t="array" aca="1" ref="AI919" ca="1">-MIN(AI918/365*INDIRECT(AI914),AH919-INDIRECT(AI914))</f>
        <v>82.191780821917803</v>
      </c>
      <c r="AJ919" s="118" cm="1">
        <f t="array" aca="1" ref="AJ919" ca="1">-MIN(AJ918/365*INDIRECT(AJ914),AI919-INDIRECT(AJ914))</f>
        <v>82.191780821917803</v>
      </c>
      <c r="AK919" s="118" cm="1">
        <f t="array" aca="1" ref="AK919" ca="1">-MIN(AK918/365*INDIRECT(AK914),AJ919-INDIRECT(AK914))</f>
        <v>82.191780821917803</v>
      </c>
      <c r="AL919" s="118" cm="1">
        <f t="array" aca="1" ref="AL919" ca="1">-MIN(AL918/365*INDIRECT(AL914),AK919-INDIRECT(AL914))</f>
        <v>82.191780821917803</v>
      </c>
      <c r="AM919" s="118" cm="1">
        <f t="array" aca="1" ref="AM919" ca="1">-MIN(AM918/365*INDIRECT(AM914),AL919-INDIRECT(AM914))</f>
        <v>82.191780821917803</v>
      </c>
      <c r="AN919" s="118" cm="1">
        <f t="array" aca="1" ref="AN919" ca="1">-MIN(AN918/365*INDIRECT(AN914),AM919-INDIRECT(AN914))</f>
        <v>82.191780821917803</v>
      </c>
      <c r="AO919" s="118" cm="1">
        <f t="array" aca="1" ref="AO919" ca="1">-MIN(AO918/365*INDIRECT(AO914),AN919-INDIRECT(AO914))</f>
        <v>82.191780821917803</v>
      </c>
      <c r="AP919" s="118" cm="1">
        <f t="array" aca="1" ref="AP919" ca="1">-MIN(AP918/365*INDIRECT(AP914),AO919-INDIRECT(AP914))</f>
        <v>82.191780821917803</v>
      </c>
      <c r="AQ919" s="118" cm="1">
        <f t="array" aca="1" ref="AQ919" ca="1">-MIN(AQ918/365*INDIRECT(AQ914),AP919-INDIRECT(AQ914))</f>
        <v>82.191780821917803</v>
      </c>
      <c r="AR919" s="118" cm="1">
        <f t="array" aca="1" ref="AR919" ca="1">-MIN(AR918/365*INDIRECT(AR914),AQ919-INDIRECT(AR914))</f>
        <v>82.191780821917803</v>
      </c>
      <c r="AS919" s="118" cm="1">
        <f t="array" aca="1" ref="AS919" ca="1">-MIN(AS918/365*INDIRECT(AS914),AR919-INDIRECT(AS914))</f>
        <v>82.191780821917803</v>
      </c>
      <c r="AT919" s="118" cm="1">
        <f t="array" aca="1" ref="AT919" ca="1">-MIN(AT918/365*INDIRECT(AT914),AS919-INDIRECT(AT914))</f>
        <v>82.191780821917803</v>
      </c>
      <c r="AU919" s="118" cm="1">
        <f t="array" aca="1" ref="AU919" ca="1">-MIN(AU918/365*INDIRECT(AU914),AT919-INDIRECT(AU914))</f>
        <v>82.191780821917803</v>
      </c>
      <c r="AV919" s="118" cm="1">
        <f t="array" aca="1" ref="AV919" ca="1">-MIN(AV918/365*INDIRECT(AV914),AU919-INDIRECT(AV914))</f>
        <v>82.191780821917803</v>
      </c>
      <c r="AW919" s="118" cm="1">
        <f t="array" aca="1" ref="AW919" ca="1">-MIN(AW918/365*INDIRECT(AW914),AV919-INDIRECT(AW914))</f>
        <v>82.191780821917803</v>
      </c>
      <c r="AX919" s="118" cm="1">
        <f t="array" aca="1" ref="AX919" ca="1">-MIN(AX918/365*INDIRECT(AX914),AW919-INDIRECT(AX914))</f>
        <v>82.191780821917803</v>
      </c>
      <c r="AY919" s="118" cm="1">
        <f t="array" aca="1" ref="AY919" ca="1">-MIN(AY918/365*INDIRECT(AY914),AX919-INDIRECT(AY914))</f>
        <v>82.191780821917803</v>
      </c>
      <c r="AZ919" s="118" cm="1">
        <f t="array" aca="1" ref="AZ919" ca="1">-MIN(AZ918/365*INDIRECT(AZ914),AY919-INDIRECT(AZ914))</f>
        <v>82.191780821917803</v>
      </c>
      <c r="BA919" s="118" cm="1">
        <f t="array" aca="1" ref="BA919" ca="1">-MIN(BA918/365*INDIRECT(BA914),AZ919-INDIRECT(BA914))</f>
        <v>82.191780821917803</v>
      </c>
      <c r="BB919" s="118" cm="1">
        <f t="array" aca="1" ref="BB919" ca="1">-MIN(BB918/365*INDIRECT(BB914),BA919-INDIRECT(BB914))</f>
        <v>82.191780821917803</v>
      </c>
      <c r="BC919" s="118" cm="1">
        <f t="array" aca="1" ref="BC919" ca="1">-MIN(BC918/365*INDIRECT(BC914),BB919-INDIRECT(BC914))</f>
        <v>82.191780821917803</v>
      </c>
      <c r="BD919" s="118" cm="1">
        <f t="array" aca="1" ref="BD919" ca="1">-MIN(BD918/365*INDIRECT(BD914),BC919-INDIRECT(BD914))</f>
        <v>82.191780821917803</v>
      </c>
      <c r="BE919" s="118" cm="1">
        <f t="array" aca="1" ref="BE919" ca="1">-MIN(BE918/365*INDIRECT(BE914),BD919-INDIRECT(BE914))</f>
        <v>82.191780821917803</v>
      </c>
      <c r="BF919" s="118" cm="1">
        <f t="array" aca="1" ref="BF919" ca="1">-MIN(BF918/365*INDIRECT(BF914),BE919-INDIRECT(BF914))</f>
        <v>82.191780821917803</v>
      </c>
      <c r="BG919" s="118" cm="1">
        <f t="array" aca="1" ref="BG919" ca="1">-MIN(BG918/365*INDIRECT(BG914),BF919-INDIRECT(BG914))</f>
        <v>82.191780821917803</v>
      </c>
      <c r="BH919" s="118" cm="1">
        <f t="array" aca="1" ref="BH919" ca="1">-MIN(BH918/365*INDIRECT(BH914),BG919-INDIRECT(BH914))</f>
        <v>82.191780821917803</v>
      </c>
      <c r="BI919" s="118" cm="1">
        <f t="array" aca="1" ref="BI919" ca="1">-MIN(BI918/365*INDIRECT(BI914),BH919-INDIRECT(BI914))</f>
        <v>82.191780821917803</v>
      </c>
      <c r="BJ919" s="118" cm="1">
        <f t="array" aca="1" ref="BJ919" ca="1">-MIN(BJ918/365*INDIRECT(BJ914),BI919-INDIRECT(BJ914))</f>
        <v>82.191780821917803</v>
      </c>
      <c r="BK919" s="118" cm="1">
        <f t="array" aca="1" ref="BK919" ca="1">-MIN(BK918/365*INDIRECT(BK914),BJ919-INDIRECT(BK914))</f>
        <v>82.191780821917803</v>
      </c>
      <c r="BL919" s="118" cm="1">
        <f t="array" aca="1" ref="BL919" ca="1">-MIN(BL918/365*INDIRECT(BL914),BK919-INDIRECT(BL914))</f>
        <v>82.191780821917803</v>
      </c>
      <c r="BM919" s="118" cm="1">
        <f t="array" aca="1" ref="BM919" ca="1">-MIN(BM918/365*INDIRECT(BM914),BL919-INDIRECT(BM914))</f>
        <v>82.191780821917803</v>
      </c>
      <c r="BN919" s="118" cm="1">
        <f t="array" aca="1" ref="BN919" ca="1">-MIN(BN918/365*INDIRECT(BN914),BM919-INDIRECT(BN914))</f>
        <v>82.191780821917803</v>
      </c>
      <c r="BO919" s="118" cm="1">
        <f t="array" aca="1" ref="BO919" ca="1">-MIN(BO918/365*INDIRECT(BO914),BN919-INDIRECT(BO914))</f>
        <v>82.191780821917803</v>
      </c>
      <c r="BP919" s="118" cm="1">
        <f t="array" aca="1" ref="BP919" ca="1">-MIN(BP918/365*INDIRECT(BP914),BO919-INDIRECT(BP914))</f>
        <v>82.191780821917803</v>
      </c>
      <c r="BQ919" s="118" cm="1">
        <f t="array" aca="1" ref="BQ919" ca="1">-MIN(BQ918/365*INDIRECT(BQ914),BP919-INDIRECT(BQ914))</f>
        <v>82.191780821917803</v>
      </c>
      <c r="BR919" s="118" cm="1">
        <f t="array" aca="1" ref="BR919" ca="1">-MIN(BR918/365*INDIRECT(BR914),BQ919-INDIRECT(BR914))</f>
        <v>82.191780821917803</v>
      </c>
      <c r="BS919" s="118" cm="1">
        <f t="array" aca="1" ref="BS919" ca="1">-MIN(BS918/365*INDIRECT(BS914),BR919-INDIRECT(BS914))</f>
        <v>82.191780821917803</v>
      </c>
      <c r="BT919" s="118" cm="1">
        <f t="array" aca="1" ref="BT919" ca="1">-MIN(BT918/365*INDIRECT(BT914),BS919-INDIRECT(BT914))</f>
        <v>82.191780821917803</v>
      </c>
      <c r="BU919" s="118" cm="1">
        <f t="array" aca="1" ref="BU919" ca="1">-MIN(BU918/365*INDIRECT(BU914),BT919-INDIRECT(BU914))</f>
        <v>82.191780821917803</v>
      </c>
      <c r="BV919" s="118" cm="1">
        <f t="array" aca="1" ref="BV919" ca="1">-MIN(BV918/365*INDIRECT(BV914),BU919-INDIRECT(BV914))</f>
        <v>82.191780821917803</v>
      </c>
      <c r="BW919" s="118" cm="1">
        <f t="array" aca="1" ref="BW919" ca="1">-MIN(BW918/365*INDIRECT(BW914),BV919-INDIRECT(BW914))</f>
        <v>82.191780821917803</v>
      </c>
      <c r="BX919" s="118" cm="1">
        <f t="array" aca="1" ref="BX919" ca="1">-MIN(BX918/365*INDIRECT(BX914),BW919-INDIRECT(BX914))</f>
        <v>82.191780821917803</v>
      </c>
      <c r="BY919" s="118" cm="1">
        <f t="array" aca="1" ref="BY919" ca="1">-MIN(BY918/365*INDIRECT(BY914),BX919-INDIRECT(BY914))</f>
        <v>82.191780821917803</v>
      </c>
      <c r="BZ919" s="118" cm="1">
        <f t="array" aca="1" ref="BZ919" ca="1">-MIN(BZ918/365*INDIRECT(BZ914),BY919-INDIRECT(BZ914))</f>
        <v>82.191780821917803</v>
      </c>
      <c r="CA919" s="118" cm="1">
        <f t="array" aca="1" ref="CA919" ca="1">-MIN(CA918/365*INDIRECT(CA914),BZ919-INDIRECT(CA914))</f>
        <v>82.191780821917803</v>
      </c>
      <c r="CB919" s="118" cm="1">
        <f t="array" aca="1" ref="CB919" ca="1">-MIN(CB918/365*INDIRECT(CB914),CA919-INDIRECT(CB914))</f>
        <v>82.191780821917803</v>
      </c>
      <c r="CC919" s="118" cm="1">
        <f t="array" aca="1" ref="CC919" ca="1">-MIN(CC918/365*INDIRECT(CC914),CB919-INDIRECT(CC914))</f>
        <v>82.191780821917803</v>
      </c>
      <c r="CD919" s="118" cm="1">
        <f t="array" aca="1" ref="CD919" ca="1">-MIN(CD918/365*INDIRECT(CD914),CC919-INDIRECT(CD914))</f>
        <v>82.191780821917803</v>
      </c>
      <c r="CE919" s="118" cm="1">
        <f t="array" aca="1" ref="CE919" ca="1">-MIN(CE918/365*INDIRECT(CE914),CD919-INDIRECT(CE914))</f>
        <v>82.191780821917803</v>
      </c>
      <c r="CF919" s="118" cm="1">
        <f t="array" aca="1" ref="CF919" ca="1">-MIN(CF918/365*INDIRECT(CF914),CE919-INDIRECT(CF914))</f>
        <v>82.191780821917803</v>
      </c>
      <c r="CG919" s="118" cm="1">
        <f t="array" aca="1" ref="CG919" ca="1">-MIN(CG918/365*INDIRECT(CG914),CF919-INDIRECT(CG914))</f>
        <v>82.191780821917803</v>
      </c>
      <c r="CH919" s="118" cm="1">
        <f t="array" aca="1" ref="CH919" ca="1">-MIN(CH918/365*INDIRECT(CH914),CG919-INDIRECT(CH914))</f>
        <v>82.191780821917803</v>
      </c>
      <c r="CI919" s="118" cm="1">
        <f t="array" aca="1" ref="CI919" ca="1">-MIN(CI918/365*INDIRECT(CI914),CH919-INDIRECT(CI914))</f>
        <v>82.191780821917803</v>
      </c>
      <c r="CJ919" s="118" cm="1">
        <f t="array" aca="1" ref="CJ919" ca="1">-MIN(CJ918/365*INDIRECT(CJ914),CI919-INDIRECT(CJ914))</f>
        <v>82.191780821917803</v>
      </c>
      <c r="CK919" s="118" cm="1">
        <f t="array" aca="1" ref="CK919" ca="1">-MIN(CK918/365*INDIRECT(CK914),CJ919-INDIRECT(CK914))</f>
        <v>82.191780821917803</v>
      </c>
      <c r="CL919" s="118" cm="1">
        <f t="array" aca="1" ref="CL919" ca="1">-MIN(CL918/365*INDIRECT(CL914),CK919-INDIRECT(CL914))</f>
        <v>82.191780821917803</v>
      </c>
      <c r="CN919" s="78"/>
      <c r="CO919" s="118" t="e" cm="1">
        <f t="array" aca="1" ref="CO919" ca="1">-MIN(CO918/365*INDIRECT(CO914),CN919-INDIRECT(CO914))</f>
        <v>#N/A</v>
      </c>
      <c r="CP919" s="118" t="e" cm="1">
        <f t="array" aca="1" ref="CP919" ca="1">-MIN(CP918/365*INDIRECT(CP914),CO919-INDIRECT(CP914))</f>
        <v>#N/A</v>
      </c>
      <c r="CQ919" s="118" t="e" cm="1">
        <f t="array" aca="1" ref="CQ919" ca="1">-MIN(CQ918/365*INDIRECT(CQ914),CP919-INDIRECT(CQ914))</f>
        <v>#N/A</v>
      </c>
      <c r="CR919" s="118" t="e" cm="1">
        <f t="array" aca="1" ref="CR919" ca="1">-MIN(CR918/365*INDIRECT(CR914),CQ919-INDIRECT(CR914))</f>
        <v>#N/A</v>
      </c>
      <c r="CS919" s="118" t="e" cm="1">
        <f t="array" aca="1" ref="CS919" ca="1">-MIN(CS918/365*INDIRECT(CS914),CR919-INDIRECT(CS914))</f>
        <v>#N/A</v>
      </c>
      <c r="CT919" s="118" t="e" cm="1">
        <f t="array" aca="1" ref="CT919" ca="1">-MIN(CT918/365*INDIRECT(CT914),CS919-INDIRECT(CT914))</f>
        <v>#N/A</v>
      </c>
      <c r="CU919" s="118" t="e" cm="1">
        <f t="array" aca="1" ref="CU919" ca="1">-MIN(CU918/365*INDIRECT(CU914),CT919-INDIRECT(CU914))</f>
        <v>#N/A</v>
      </c>
      <c r="CV919" s="118" t="e" cm="1">
        <f t="array" aca="1" ref="CV919" ca="1">-MIN(CV918/365*INDIRECT(CV914),CU919-INDIRECT(CV914))</f>
        <v>#N/A</v>
      </c>
      <c r="CW919" s="118" t="e" cm="1">
        <f t="array" aca="1" ref="CW919" ca="1">-MIN(CW918/365*INDIRECT(CW914),CV919-INDIRECT(CW914))</f>
        <v>#N/A</v>
      </c>
      <c r="CX919" s="118" t="e" cm="1">
        <f t="array" aca="1" ref="CX919" ca="1">-MIN(CX918/365*INDIRECT(CX914),CW919-INDIRECT(CX914))</f>
        <v>#N/A</v>
      </c>
      <c r="CY919" s="118" t="e" cm="1">
        <f t="array" aca="1" ref="CY919" ca="1">-MIN(CY918/365*INDIRECT(CY914),CX919-INDIRECT(CY914))</f>
        <v>#N/A</v>
      </c>
      <c r="CZ919" s="118" t="e" cm="1">
        <f t="array" aca="1" ref="CZ919" ca="1">-MIN(CZ918/365*INDIRECT(CZ914),CY919-INDIRECT(CZ914))</f>
        <v>#N/A</v>
      </c>
      <c r="DA919" s="118" t="e" cm="1">
        <f t="array" aca="1" ref="DA919" ca="1">-MIN(DA918/365*INDIRECT(DA914),CZ919-INDIRECT(DA914))</f>
        <v>#N/A</v>
      </c>
      <c r="DB919" s="118" t="e" cm="1">
        <f t="array" aca="1" ref="DB919" ca="1">-MIN(DB918/365*INDIRECT(DB914),DA919-INDIRECT(DB914))</f>
        <v>#N/A</v>
      </c>
      <c r="DC919" s="118" t="e" cm="1">
        <f t="array" aca="1" ref="DC919" ca="1">-MIN(DC918/365*INDIRECT(DC914),DB919-INDIRECT(DC914))</f>
        <v>#N/A</v>
      </c>
      <c r="DD919" s="118" t="e" cm="1">
        <f t="array" aca="1" ref="DD919" ca="1">-MIN(DD918/365*INDIRECT(DD914),DC919-INDIRECT(DD914))</f>
        <v>#N/A</v>
      </c>
      <c r="DE919" s="118" t="e" cm="1">
        <f t="array" aca="1" ref="DE919" ca="1">-MIN(DE918/365*INDIRECT(DE914),DD919-INDIRECT(DE914))</f>
        <v>#N/A</v>
      </c>
      <c r="DF919" s="118" t="e" cm="1">
        <f t="array" aca="1" ref="DF919" ca="1">-MIN(DF918/365*INDIRECT(DF914),DE919-INDIRECT(DF914))</f>
        <v>#N/A</v>
      </c>
      <c r="DG919" s="118" t="e" cm="1">
        <f t="array" aca="1" ref="DG919" ca="1">-MIN(DG918/365*INDIRECT(DG914),DF919-INDIRECT(DG914))</f>
        <v>#N/A</v>
      </c>
      <c r="DH919" s="118" t="e" cm="1">
        <f t="array" aca="1" ref="DH919" ca="1">-MIN(DH918/365*INDIRECT(DH914),DG919-INDIRECT(DH914))</f>
        <v>#N/A</v>
      </c>
      <c r="DI919" s="118" t="e" cm="1">
        <f t="array" aca="1" ref="DI919" ca="1">-MIN(DI918/365*INDIRECT(DI914),DH919-INDIRECT(DI914))</f>
        <v>#N/A</v>
      </c>
      <c r="DJ919" s="118" t="e" cm="1">
        <f t="array" aca="1" ref="DJ919" ca="1">-MIN(DJ918/365*INDIRECT(DJ914),DI919-INDIRECT(DJ914))</f>
        <v>#N/A</v>
      </c>
      <c r="DK919" s="118" t="e" cm="1">
        <f t="array" aca="1" ref="DK919" ca="1">-MIN(DK918/365*INDIRECT(DK914),DJ919-INDIRECT(DK914))</f>
        <v>#N/A</v>
      </c>
      <c r="DL919" s="118" t="e" cm="1">
        <f t="array" aca="1" ref="DL919" ca="1">-MIN(DL918/365*INDIRECT(DL914),DK919-INDIRECT(DL914))</f>
        <v>#N/A</v>
      </c>
    </row>
    <row r="920" spans="1:116" x14ac:dyDescent="0.35">
      <c r="B920" t="s">
        <v>244</v>
      </c>
      <c r="D920" t="s">
        <v>496</v>
      </c>
      <c r="E920" s="8" t="str">
        <f t="shared" ref="E920:E930" si="1031">ROW()&amp;" "&amp;D920</f>
        <v>920 WCINV-SSV</v>
      </c>
      <c r="G920" s="145" t="s">
        <v>238</v>
      </c>
      <c r="H920" s="27"/>
      <c r="I920" s="78"/>
      <c r="J920" s="78"/>
      <c r="K920" s="33"/>
      <c r="L920" s="33"/>
      <c r="M920" s="33"/>
      <c r="N920" s="33"/>
      <c r="O920" s="33"/>
      <c r="P920" s="33"/>
      <c r="R920" s="33"/>
      <c r="S920" s="33"/>
      <c r="T920" s="33"/>
      <c r="U920" s="33"/>
      <c r="V920" s="33"/>
      <c r="W920" s="33"/>
      <c r="X920" s="33"/>
      <c r="Y920" s="33"/>
      <c r="Z920" s="33"/>
      <c r="AA920" s="33"/>
      <c r="AB920" s="33"/>
      <c r="AC920" s="33"/>
      <c r="AD920" s="33"/>
      <c r="AE920" s="33"/>
      <c r="AF920" s="33"/>
      <c r="AG920" s="33"/>
      <c r="AH920" s="33"/>
      <c r="AI920" s="33"/>
      <c r="AJ920" s="33"/>
      <c r="AK920" s="33"/>
      <c r="AL920" s="33"/>
      <c r="AM920" s="33"/>
      <c r="AN920" s="33"/>
      <c r="AO920" s="33"/>
      <c r="AP920" s="33"/>
      <c r="AQ920" s="33"/>
      <c r="AR920" s="33"/>
      <c r="AS920" s="33"/>
      <c r="AT920" s="33"/>
      <c r="AU920" s="33"/>
      <c r="AV920" s="33"/>
      <c r="AW920" s="33"/>
      <c r="AX920" s="33"/>
      <c r="AY920" s="33"/>
      <c r="AZ920" s="33"/>
      <c r="BA920" s="33"/>
      <c r="BB920" s="33"/>
      <c r="BC920" s="33"/>
      <c r="BD920" s="33"/>
      <c r="BE920" s="33"/>
      <c r="BF920" s="33"/>
      <c r="BG920" s="33"/>
      <c r="BH920" s="33"/>
      <c r="BI920" s="33"/>
      <c r="BJ920" s="33"/>
      <c r="BK920" s="33"/>
      <c r="BL920" s="33"/>
      <c r="BM920" s="33"/>
      <c r="BN920" s="33"/>
      <c r="BO920" s="33"/>
      <c r="BP920" s="33"/>
      <c r="BQ920" s="33"/>
      <c r="BR920" s="33"/>
      <c r="BS920" s="33"/>
      <c r="BT920" s="33"/>
      <c r="BU920" s="33"/>
      <c r="BV920" s="33"/>
      <c r="BW920" s="33"/>
      <c r="BX920" s="33"/>
      <c r="BY920" s="33"/>
      <c r="BZ920" s="33"/>
      <c r="CA920" s="33"/>
      <c r="CB920" s="33"/>
      <c r="CC920" s="33"/>
      <c r="CD920" s="33"/>
      <c r="CE920" s="33"/>
      <c r="CF920" s="33"/>
      <c r="CG920" s="33"/>
      <c r="CH920" s="33"/>
      <c r="CI920" s="33"/>
      <c r="CJ920" s="33"/>
      <c r="CK920" s="33"/>
      <c r="CL920" s="33"/>
      <c r="CN920" s="78"/>
      <c r="CO920" s="33"/>
      <c r="CP920" s="33"/>
      <c r="CQ920" s="33"/>
      <c r="CR920" s="33"/>
      <c r="CS920" s="33"/>
      <c r="CT920" s="33"/>
      <c r="CU920" s="33"/>
      <c r="CV920" s="33"/>
      <c r="CW920" s="33"/>
      <c r="CX920" s="33"/>
      <c r="CY920" s="33"/>
      <c r="CZ920" s="33"/>
      <c r="DA920" s="33"/>
      <c r="DB920" s="33"/>
      <c r="DC920" s="33"/>
      <c r="DD920" s="33"/>
      <c r="DE920" s="33"/>
      <c r="DF920" s="33"/>
      <c r="DG920" s="33"/>
      <c r="DH920" s="33"/>
      <c r="DI920" s="33"/>
      <c r="DJ920" s="33"/>
      <c r="DK920" s="33"/>
      <c r="DL920" s="33"/>
    </row>
    <row r="921" spans="1:116" x14ac:dyDescent="0.35">
      <c r="C921" t="s">
        <v>234</v>
      </c>
      <c r="D921" t="s">
        <v>496</v>
      </c>
      <c r="E921" s="8" t="str">
        <f t="shared" si="1031"/>
        <v>921 WCINV-SSV</v>
      </c>
      <c r="G921" s="126" t="str">
        <f>"Inventory - "&amp;G914</f>
        <v>Inventory - (Secondary label)</v>
      </c>
      <c r="K921" s="33">
        <f ca="1">SUMIF($3:$3,K$2,921:921)</f>
        <v>-82.191780821917803</v>
      </c>
      <c r="L921" s="33">
        <f ca="1">SUMIF($3:$3,L$2,921:921)</f>
        <v>0</v>
      </c>
      <c r="M921" s="33">
        <f ca="1">SUMIF($3:$3,M$2,921:921)</f>
        <v>0</v>
      </c>
      <c r="N921" s="33">
        <f ca="1">SUMIF($3:$3,N$2,921:921)</f>
        <v>0</v>
      </c>
      <c r="O921" s="33">
        <f ca="1">SUMIF($3:$3,O$2,921:921)</f>
        <v>0</v>
      </c>
      <c r="P921" s="33">
        <f ca="1">SUMIF($3:$3,P$2,921:921)</f>
        <v>0</v>
      </c>
      <c r="R921" s="33"/>
      <c r="S921" s="33">
        <f t="shared" ref="S921:AX921" ca="1" si="1032">R919-S919</f>
        <v>-82.191780821917803</v>
      </c>
      <c r="T921" s="33">
        <f t="shared" ca="1" si="1032"/>
        <v>0</v>
      </c>
      <c r="U921" s="33">
        <f t="shared" ca="1" si="1032"/>
        <v>0</v>
      </c>
      <c r="V921" s="33">
        <f t="shared" ca="1" si="1032"/>
        <v>0</v>
      </c>
      <c r="W921" s="33">
        <f t="shared" ca="1" si="1032"/>
        <v>0</v>
      </c>
      <c r="X921" s="33">
        <f t="shared" ca="1" si="1032"/>
        <v>0</v>
      </c>
      <c r="Y921" s="33">
        <f t="shared" ca="1" si="1032"/>
        <v>0</v>
      </c>
      <c r="Z921" s="33">
        <f t="shared" ca="1" si="1032"/>
        <v>0</v>
      </c>
      <c r="AA921" s="33">
        <f t="shared" ca="1" si="1032"/>
        <v>0</v>
      </c>
      <c r="AB921" s="33">
        <f t="shared" ca="1" si="1032"/>
        <v>0</v>
      </c>
      <c r="AC921" s="33">
        <f t="shared" ca="1" si="1032"/>
        <v>0</v>
      </c>
      <c r="AD921" s="33">
        <f t="shared" ca="1" si="1032"/>
        <v>0</v>
      </c>
      <c r="AE921" s="33">
        <f t="shared" ca="1" si="1032"/>
        <v>0</v>
      </c>
      <c r="AF921" s="33">
        <f t="shared" ca="1" si="1032"/>
        <v>0</v>
      </c>
      <c r="AG921" s="33">
        <f t="shared" ca="1" si="1032"/>
        <v>0</v>
      </c>
      <c r="AH921" s="33">
        <f t="shared" ca="1" si="1032"/>
        <v>0</v>
      </c>
      <c r="AI921" s="33">
        <f t="shared" ca="1" si="1032"/>
        <v>0</v>
      </c>
      <c r="AJ921" s="33">
        <f t="shared" ca="1" si="1032"/>
        <v>0</v>
      </c>
      <c r="AK921" s="33">
        <f t="shared" ca="1" si="1032"/>
        <v>0</v>
      </c>
      <c r="AL921" s="33">
        <f t="shared" ca="1" si="1032"/>
        <v>0</v>
      </c>
      <c r="AM921" s="33">
        <f t="shared" ca="1" si="1032"/>
        <v>0</v>
      </c>
      <c r="AN921" s="33">
        <f t="shared" ca="1" si="1032"/>
        <v>0</v>
      </c>
      <c r="AO921" s="33">
        <f t="shared" ca="1" si="1032"/>
        <v>0</v>
      </c>
      <c r="AP921" s="33">
        <f t="shared" ca="1" si="1032"/>
        <v>0</v>
      </c>
      <c r="AQ921" s="33">
        <f t="shared" ca="1" si="1032"/>
        <v>0</v>
      </c>
      <c r="AR921" s="33">
        <f t="shared" ca="1" si="1032"/>
        <v>0</v>
      </c>
      <c r="AS921" s="33">
        <f t="shared" ca="1" si="1032"/>
        <v>0</v>
      </c>
      <c r="AT921" s="33">
        <f t="shared" ca="1" si="1032"/>
        <v>0</v>
      </c>
      <c r="AU921" s="33">
        <f t="shared" ca="1" si="1032"/>
        <v>0</v>
      </c>
      <c r="AV921" s="33">
        <f t="shared" ca="1" si="1032"/>
        <v>0</v>
      </c>
      <c r="AW921" s="33">
        <f t="shared" ca="1" si="1032"/>
        <v>0</v>
      </c>
      <c r="AX921" s="33">
        <f t="shared" ca="1" si="1032"/>
        <v>0</v>
      </c>
      <c r="AY921" s="33">
        <f t="shared" ref="AY921:CD921" ca="1" si="1033">AX919-AY919</f>
        <v>0</v>
      </c>
      <c r="AZ921" s="33">
        <f t="shared" ca="1" si="1033"/>
        <v>0</v>
      </c>
      <c r="BA921" s="33">
        <f t="shared" ca="1" si="1033"/>
        <v>0</v>
      </c>
      <c r="BB921" s="33">
        <f t="shared" ca="1" si="1033"/>
        <v>0</v>
      </c>
      <c r="BC921" s="33">
        <f t="shared" ca="1" si="1033"/>
        <v>0</v>
      </c>
      <c r="BD921" s="33">
        <f t="shared" ca="1" si="1033"/>
        <v>0</v>
      </c>
      <c r="BE921" s="33">
        <f t="shared" ca="1" si="1033"/>
        <v>0</v>
      </c>
      <c r="BF921" s="33">
        <f t="shared" ca="1" si="1033"/>
        <v>0</v>
      </c>
      <c r="BG921" s="33">
        <f t="shared" ca="1" si="1033"/>
        <v>0</v>
      </c>
      <c r="BH921" s="33">
        <f t="shared" ca="1" si="1033"/>
        <v>0</v>
      </c>
      <c r="BI921" s="33">
        <f t="shared" ca="1" si="1033"/>
        <v>0</v>
      </c>
      <c r="BJ921" s="33">
        <f t="shared" ca="1" si="1033"/>
        <v>0</v>
      </c>
      <c r="BK921" s="33">
        <f t="shared" ca="1" si="1033"/>
        <v>0</v>
      </c>
      <c r="BL921" s="33">
        <f t="shared" ca="1" si="1033"/>
        <v>0</v>
      </c>
      <c r="BM921" s="33">
        <f t="shared" ca="1" si="1033"/>
        <v>0</v>
      </c>
      <c r="BN921" s="33">
        <f t="shared" ca="1" si="1033"/>
        <v>0</v>
      </c>
      <c r="BO921" s="33">
        <f t="shared" ca="1" si="1033"/>
        <v>0</v>
      </c>
      <c r="BP921" s="33">
        <f t="shared" ca="1" si="1033"/>
        <v>0</v>
      </c>
      <c r="BQ921" s="33">
        <f t="shared" ca="1" si="1033"/>
        <v>0</v>
      </c>
      <c r="BR921" s="33">
        <f t="shared" ca="1" si="1033"/>
        <v>0</v>
      </c>
      <c r="BS921" s="33">
        <f t="shared" ca="1" si="1033"/>
        <v>0</v>
      </c>
      <c r="BT921" s="33">
        <f t="shared" ca="1" si="1033"/>
        <v>0</v>
      </c>
      <c r="BU921" s="33">
        <f t="shared" ca="1" si="1033"/>
        <v>0</v>
      </c>
      <c r="BV921" s="33">
        <f t="shared" ca="1" si="1033"/>
        <v>0</v>
      </c>
      <c r="BW921" s="33">
        <f t="shared" ca="1" si="1033"/>
        <v>0</v>
      </c>
      <c r="BX921" s="33">
        <f t="shared" ca="1" si="1033"/>
        <v>0</v>
      </c>
      <c r="BY921" s="33">
        <f t="shared" ca="1" si="1033"/>
        <v>0</v>
      </c>
      <c r="BZ921" s="33">
        <f t="shared" ca="1" si="1033"/>
        <v>0</v>
      </c>
      <c r="CA921" s="33">
        <f t="shared" ca="1" si="1033"/>
        <v>0</v>
      </c>
      <c r="CB921" s="33">
        <f t="shared" ca="1" si="1033"/>
        <v>0</v>
      </c>
      <c r="CC921" s="33">
        <f t="shared" ca="1" si="1033"/>
        <v>0</v>
      </c>
      <c r="CD921" s="33">
        <f t="shared" ca="1" si="1033"/>
        <v>0</v>
      </c>
      <c r="CE921" s="33">
        <f t="shared" ref="CE921:CL921" ca="1" si="1034">CD919-CE919</f>
        <v>0</v>
      </c>
      <c r="CF921" s="33">
        <f t="shared" ca="1" si="1034"/>
        <v>0</v>
      </c>
      <c r="CG921" s="33">
        <f t="shared" ca="1" si="1034"/>
        <v>0</v>
      </c>
      <c r="CH921" s="33">
        <f t="shared" ca="1" si="1034"/>
        <v>0</v>
      </c>
      <c r="CI921" s="33">
        <f t="shared" ca="1" si="1034"/>
        <v>0</v>
      </c>
      <c r="CJ921" s="33">
        <f t="shared" ca="1" si="1034"/>
        <v>0</v>
      </c>
      <c r="CK921" s="33">
        <f t="shared" ca="1" si="1034"/>
        <v>0</v>
      </c>
      <c r="CL921" s="33">
        <f t="shared" ca="1" si="1034"/>
        <v>0</v>
      </c>
      <c r="CO921" s="33" t="e">
        <f t="shared" ref="CO921:DL921" ca="1" si="1035">CN919-CO919</f>
        <v>#N/A</v>
      </c>
      <c r="CP921" s="33" t="e">
        <f t="shared" ca="1" si="1035"/>
        <v>#N/A</v>
      </c>
      <c r="CQ921" s="33" t="e">
        <f t="shared" ca="1" si="1035"/>
        <v>#N/A</v>
      </c>
      <c r="CR921" s="33" t="e">
        <f t="shared" ca="1" si="1035"/>
        <v>#N/A</v>
      </c>
      <c r="CS921" s="33" t="e">
        <f t="shared" ca="1" si="1035"/>
        <v>#N/A</v>
      </c>
      <c r="CT921" s="33" t="e">
        <f t="shared" ca="1" si="1035"/>
        <v>#N/A</v>
      </c>
      <c r="CU921" s="33" t="e">
        <f t="shared" ca="1" si="1035"/>
        <v>#N/A</v>
      </c>
      <c r="CV921" s="33" t="e">
        <f t="shared" ca="1" si="1035"/>
        <v>#N/A</v>
      </c>
      <c r="CW921" s="33" t="e">
        <f t="shared" ca="1" si="1035"/>
        <v>#N/A</v>
      </c>
      <c r="CX921" s="33" t="e">
        <f t="shared" ca="1" si="1035"/>
        <v>#N/A</v>
      </c>
      <c r="CY921" s="33" t="e">
        <f t="shared" ca="1" si="1035"/>
        <v>#N/A</v>
      </c>
      <c r="CZ921" s="33" t="e">
        <f t="shared" ca="1" si="1035"/>
        <v>#N/A</v>
      </c>
      <c r="DA921" s="33" t="e">
        <f t="shared" ca="1" si="1035"/>
        <v>#N/A</v>
      </c>
      <c r="DB921" s="33" t="e">
        <f t="shared" ca="1" si="1035"/>
        <v>#N/A</v>
      </c>
      <c r="DC921" s="33" t="e">
        <f t="shared" ca="1" si="1035"/>
        <v>#N/A</v>
      </c>
      <c r="DD921" s="33" t="e">
        <f t="shared" ca="1" si="1035"/>
        <v>#N/A</v>
      </c>
      <c r="DE921" s="33" t="e">
        <f t="shared" ca="1" si="1035"/>
        <v>#N/A</v>
      </c>
      <c r="DF921" s="33" t="e">
        <f t="shared" ca="1" si="1035"/>
        <v>#N/A</v>
      </c>
      <c r="DG921" s="33" t="e">
        <f t="shared" ca="1" si="1035"/>
        <v>#N/A</v>
      </c>
      <c r="DH921" s="33" t="e">
        <f t="shared" ca="1" si="1035"/>
        <v>#N/A</v>
      </c>
      <c r="DI921" s="33" t="e">
        <f t="shared" ca="1" si="1035"/>
        <v>#N/A</v>
      </c>
      <c r="DJ921" s="33" t="e">
        <f t="shared" ca="1" si="1035"/>
        <v>#N/A</v>
      </c>
      <c r="DK921" s="33" t="e">
        <f t="shared" ca="1" si="1035"/>
        <v>#N/A</v>
      </c>
      <c r="DL921" s="33" t="e">
        <f t="shared" ca="1" si="1035"/>
        <v>#N/A</v>
      </c>
    </row>
    <row r="922" spans="1:116" x14ac:dyDescent="0.35">
      <c r="B922" t="s">
        <v>244</v>
      </c>
      <c r="D922" t="s">
        <v>496</v>
      </c>
      <c r="E922" s="8" t="str">
        <f t="shared" ref="E922" si="1036">ROW()&amp;" "&amp;D922</f>
        <v>922 WCINV-SSV</v>
      </c>
      <c r="G922" s="9"/>
      <c r="K922" s="33"/>
      <c r="L922" s="33"/>
      <c r="M922" s="33"/>
      <c r="N922" s="33"/>
      <c r="O922" s="33"/>
      <c r="P922" s="33"/>
      <c r="R922" s="33"/>
      <c r="S922" s="33"/>
      <c r="T922" s="33"/>
      <c r="U922" s="33"/>
      <c r="V922" s="33"/>
      <c r="W922" s="33"/>
      <c r="X922" s="33"/>
      <c r="Y922" s="33"/>
      <c r="Z922" s="33"/>
      <c r="AA922" s="33"/>
      <c r="AB922" s="33"/>
      <c r="AC922" s="33"/>
      <c r="AD922" s="33"/>
      <c r="AE922" s="33"/>
      <c r="AF922" s="33"/>
      <c r="AG922" s="33"/>
      <c r="AH922" s="33"/>
      <c r="AI922" s="33"/>
      <c r="AJ922" s="33"/>
      <c r="AK922" s="33"/>
      <c r="AL922" s="33"/>
      <c r="AM922" s="33"/>
      <c r="AN922" s="33"/>
      <c r="AO922" s="33"/>
      <c r="AP922" s="33"/>
      <c r="AQ922" s="33"/>
      <c r="AR922" s="33"/>
      <c r="AS922" s="33"/>
      <c r="AT922" s="33"/>
      <c r="AU922" s="33"/>
      <c r="AV922" s="33"/>
      <c r="AW922" s="33"/>
      <c r="AX922" s="33"/>
      <c r="AY922" s="33"/>
      <c r="AZ922" s="33"/>
      <c r="BA922" s="33"/>
      <c r="BB922" s="33"/>
      <c r="BC922" s="33"/>
      <c r="BD922" s="33"/>
      <c r="BE922" s="33"/>
      <c r="BF922" s="33"/>
      <c r="BG922" s="33"/>
      <c r="BH922" s="33"/>
      <c r="BI922" s="33"/>
      <c r="BJ922" s="33"/>
      <c r="BK922" s="33"/>
      <c r="BL922" s="33"/>
      <c r="BM922" s="33"/>
      <c r="BN922" s="33"/>
      <c r="BO922" s="33"/>
      <c r="BP922" s="33"/>
      <c r="BQ922" s="33"/>
      <c r="BR922" s="33"/>
      <c r="BS922" s="33"/>
      <c r="BT922" s="33"/>
      <c r="BU922" s="33"/>
      <c r="BV922" s="33"/>
      <c r="BW922" s="33"/>
      <c r="BX922" s="33"/>
      <c r="BY922" s="33"/>
      <c r="BZ922" s="33"/>
      <c r="CA922" s="33"/>
      <c r="CB922" s="33"/>
      <c r="CC922" s="33"/>
      <c r="CD922" s="33"/>
      <c r="CE922" s="33"/>
      <c r="CF922" s="33"/>
      <c r="CG922" s="33"/>
      <c r="CH922" s="33"/>
      <c r="CI922" s="33"/>
      <c r="CJ922" s="33"/>
      <c r="CK922" s="33"/>
      <c r="CL922" s="33"/>
      <c r="CO922" s="33"/>
      <c r="CP922" s="33"/>
      <c r="CQ922" s="33"/>
      <c r="CR922" s="33"/>
      <c r="CS922" s="33"/>
      <c r="CT922" s="33"/>
      <c r="CU922" s="33"/>
      <c r="CV922" s="33"/>
      <c r="CW922" s="33"/>
      <c r="CX922" s="33"/>
      <c r="CY922" s="33"/>
      <c r="CZ922" s="33"/>
      <c r="DA922" s="33"/>
      <c r="DB922" s="33"/>
      <c r="DC922" s="33"/>
      <c r="DD922" s="33"/>
      <c r="DE922" s="33"/>
      <c r="DF922" s="33"/>
      <c r="DG922" s="33"/>
      <c r="DH922" s="33"/>
      <c r="DI922" s="33"/>
      <c r="DJ922" s="33"/>
      <c r="DK922" s="33"/>
      <c r="DL922" s="33"/>
    </row>
    <row r="923" spans="1:116" x14ac:dyDescent="0.35">
      <c r="B923" t="s">
        <v>332</v>
      </c>
      <c r="D923" t="s">
        <v>496</v>
      </c>
      <c r="E923" s="8" t="str">
        <f>ROW()&amp;" "&amp;D923</f>
        <v>923 WCINV-SSV</v>
      </c>
      <c r="G923" s="126" t="str">
        <f>"Change in "&amp;G921</f>
        <v>Change in Inventory - (Secondary label)</v>
      </c>
      <c r="K923" s="53"/>
      <c r="L923" s="53"/>
      <c r="M923" s="53"/>
      <c r="N923" s="53"/>
      <c r="O923" s="53"/>
      <c r="P923" s="53"/>
      <c r="R923" s="24"/>
      <c r="S923" s="24"/>
      <c r="T923" s="24"/>
      <c r="U923" s="24"/>
      <c r="V923" s="24"/>
      <c r="W923" s="24"/>
      <c r="X923" s="24"/>
      <c r="Y923" s="24"/>
      <c r="Z923" s="24"/>
      <c r="AA923" s="24"/>
      <c r="AB923" s="24"/>
      <c r="AC923" s="24"/>
      <c r="AD923" s="24"/>
      <c r="AE923" s="24"/>
      <c r="AF923" s="24"/>
      <c r="AG923" s="24"/>
      <c r="AH923" s="24"/>
      <c r="AI923" s="24"/>
      <c r="AJ923" s="24"/>
      <c r="AK923" s="24"/>
      <c r="AL923" s="24"/>
      <c r="AM923" s="24"/>
      <c r="AN923" s="24"/>
      <c r="AO923" s="24"/>
      <c r="AP923" s="24"/>
      <c r="AQ923" s="24"/>
      <c r="AR923" s="24"/>
      <c r="AS923" s="24"/>
      <c r="AT923" s="24"/>
      <c r="AU923" s="24"/>
      <c r="AV923" s="24"/>
      <c r="AW923" s="24"/>
      <c r="AX923" s="24"/>
      <c r="AY923" s="24"/>
      <c r="AZ923" s="24"/>
      <c r="BA923" s="24"/>
      <c r="BB923" s="24"/>
      <c r="BC923" s="24"/>
      <c r="BD923" s="24"/>
      <c r="BE923" s="24"/>
      <c r="BF923" s="24"/>
      <c r="BG923" s="24"/>
      <c r="BH923" s="24"/>
      <c r="BI923" s="24"/>
      <c r="BJ923" s="24"/>
      <c r="BK923" s="24"/>
      <c r="BL923" s="24"/>
      <c r="BM923" s="24"/>
      <c r="BN923" s="24"/>
      <c r="BO923" s="24"/>
      <c r="BP923" s="24"/>
      <c r="BQ923" s="24"/>
      <c r="BR923" s="24"/>
      <c r="BS923" s="24"/>
      <c r="BT923" s="24"/>
      <c r="BU923" s="24"/>
      <c r="BV923" s="24"/>
      <c r="BW923" s="24"/>
      <c r="BX923" s="24"/>
      <c r="BY923" s="24"/>
      <c r="BZ923" s="24"/>
      <c r="CA923" s="24"/>
      <c r="CB923" s="24"/>
      <c r="CC923" s="24"/>
      <c r="CD923" s="24"/>
      <c r="CE923" s="24"/>
      <c r="CF923" s="24"/>
      <c r="CG923" s="24"/>
      <c r="CH923" s="24"/>
      <c r="CI923" s="24"/>
      <c r="CJ923" s="24"/>
      <c r="CK923" s="24"/>
      <c r="CL923" s="24"/>
      <c r="CO923" s="24"/>
      <c r="CP923" s="24"/>
      <c r="CQ923" s="24"/>
      <c r="CR923" s="24"/>
      <c r="CS923" s="24"/>
      <c r="CT923" s="24"/>
      <c r="CU923" s="24"/>
      <c r="CV923" s="24"/>
      <c r="CW923" s="24"/>
      <c r="CX923" s="24"/>
      <c r="CY923" s="24"/>
      <c r="CZ923" s="24"/>
      <c r="DA923" s="24"/>
      <c r="DB923" s="24"/>
      <c r="DC923" s="24"/>
      <c r="DD923" s="24"/>
      <c r="DE923" s="24"/>
      <c r="DF923" s="24"/>
      <c r="DG923" s="24"/>
      <c r="DH923" s="24"/>
      <c r="DI923" s="24"/>
      <c r="DJ923" s="24"/>
      <c r="DK923" s="24"/>
      <c r="DL923" s="24"/>
    </row>
    <row r="924" spans="1:116" x14ac:dyDescent="0.35">
      <c r="B924" t="s">
        <v>332</v>
      </c>
      <c r="D924" t="s">
        <v>496</v>
      </c>
      <c r="E924" s="8" t="str">
        <f>ROW()&amp;" "&amp;D924</f>
        <v>924 WCINV-SSV</v>
      </c>
      <c r="G924" s="126"/>
      <c r="K924" s="53"/>
      <c r="L924" s="53"/>
      <c r="M924" s="53"/>
      <c r="N924" s="53"/>
      <c r="O924" s="53"/>
      <c r="P924" s="53"/>
      <c r="R924" s="24"/>
      <c r="S924" s="24"/>
      <c r="T924" s="24"/>
      <c r="U924" s="24"/>
      <c r="V924" s="24"/>
      <c r="W924" s="24"/>
      <c r="X924" s="24"/>
      <c r="Y924" s="24"/>
      <c r="Z924" s="24"/>
      <c r="AA924" s="24"/>
      <c r="AB924" s="24"/>
      <c r="AC924" s="24"/>
      <c r="AD924" s="24"/>
      <c r="AE924" s="24"/>
      <c r="AF924" s="24"/>
      <c r="AG924" s="24"/>
      <c r="AH924" s="24"/>
      <c r="AI924" s="24"/>
      <c r="AJ924" s="24"/>
      <c r="AK924" s="24"/>
      <c r="AL924" s="24"/>
      <c r="AM924" s="24"/>
      <c r="AN924" s="24"/>
      <c r="AO924" s="24"/>
      <c r="AP924" s="24"/>
      <c r="AQ924" s="24"/>
      <c r="AR924" s="24"/>
      <c r="AS924" s="24"/>
      <c r="AT924" s="24"/>
      <c r="AU924" s="24"/>
      <c r="AV924" s="24"/>
      <c r="AW924" s="24"/>
      <c r="AX924" s="24"/>
      <c r="AY924" s="24"/>
      <c r="AZ924" s="24"/>
      <c r="BA924" s="24"/>
      <c r="BB924" s="24"/>
      <c r="BC924" s="24"/>
      <c r="BD924" s="24"/>
      <c r="BE924" s="24"/>
      <c r="BF924" s="24"/>
      <c r="BG924" s="24"/>
      <c r="BH924" s="24"/>
      <c r="BI924" s="24"/>
      <c r="BJ924" s="24"/>
      <c r="BK924" s="24"/>
      <c r="BL924" s="24"/>
      <c r="BM924" s="24"/>
      <c r="BN924" s="24"/>
      <c r="BO924" s="24"/>
      <c r="BP924" s="24"/>
      <c r="BQ924" s="24"/>
      <c r="BR924" s="24"/>
      <c r="BS924" s="24"/>
      <c r="BT924" s="24"/>
      <c r="BU924" s="24"/>
      <c r="BV924" s="24"/>
      <c r="BW924" s="24"/>
      <c r="BX924" s="24"/>
      <c r="BY924" s="24"/>
      <c r="BZ924" s="24"/>
      <c r="CA924" s="24"/>
      <c r="CB924" s="24"/>
      <c r="CC924" s="24"/>
      <c r="CD924" s="24"/>
      <c r="CE924" s="24"/>
      <c r="CF924" s="24"/>
      <c r="CG924" s="24"/>
      <c r="CH924" s="24"/>
      <c r="CI924" s="24"/>
      <c r="CJ924" s="24"/>
      <c r="CK924" s="24"/>
      <c r="CL924" s="24"/>
      <c r="CO924" s="24"/>
      <c r="CP924" s="24"/>
      <c r="CQ924" s="24"/>
      <c r="CR924" s="24"/>
      <c r="CS924" s="24"/>
      <c r="CT924" s="24"/>
      <c r="CU924" s="24"/>
      <c r="CV924" s="24"/>
      <c r="CW924" s="24"/>
      <c r="CX924" s="24"/>
      <c r="CY924" s="24"/>
      <c r="CZ924" s="24"/>
      <c r="DA924" s="24"/>
      <c r="DB924" s="24"/>
      <c r="DC924" s="24"/>
      <c r="DD924" s="24"/>
      <c r="DE924" s="24"/>
      <c r="DF924" s="24"/>
      <c r="DG924" s="24"/>
      <c r="DH924" s="24"/>
      <c r="DI924" s="24"/>
      <c r="DJ924" s="24"/>
      <c r="DK924" s="24"/>
      <c r="DL924" s="24"/>
    </row>
    <row r="925" spans="1:116" x14ac:dyDescent="0.35">
      <c r="B925" t="s">
        <v>332</v>
      </c>
      <c r="D925" t="s">
        <v>496</v>
      </c>
      <c r="E925" s="8" t="str">
        <f t="shared" si="1031"/>
        <v>925 WCINV-SSV</v>
      </c>
      <c r="G925" s="8" t="str">
        <f>G910</f>
        <v>(Primary label)</v>
      </c>
      <c r="K925" s="53"/>
      <c r="L925" s="53"/>
      <c r="M925" s="53"/>
      <c r="N925" s="53"/>
      <c r="O925" s="53"/>
      <c r="P925" s="53"/>
      <c r="R925" s="24"/>
      <c r="S925" s="215" t="str">
        <f t="shared" ref="S925:AX925" si="1037">S910</f>
        <v>S$16</v>
      </c>
      <c r="T925" s="215" t="str">
        <f t="shared" si="1037"/>
        <v>T$16</v>
      </c>
      <c r="U925" s="215" t="str">
        <f t="shared" si="1037"/>
        <v>U$16</v>
      </c>
      <c r="V925" s="215" t="str">
        <f t="shared" si="1037"/>
        <v>V$16</v>
      </c>
      <c r="W925" s="215" t="str">
        <f t="shared" si="1037"/>
        <v>W$16</v>
      </c>
      <c r="X925" s="215" t="str">
        <f t="shared" si="1037"/>
        <v>X$16</v>
      </c>
      <c r="Y925" s="215" t="str">
        <f t="shared" si="1037"/>
        <v>Y$16</v>
      </c>
      <c r="Z925" s="215" t="str">
        <f t="shared" si="1037"/>
        <v>Z$16</v>
      </c>
      <c r="AA925" s="215" t="str">
        <f t="shared" si="1037"/>
        <v>AA$16</v>
      </c>
      <c r="AB925" s="215" t="str">
        <f t="shared" si="1037"/>
        <v>AB$16</v>
      </c>
      <c r="AC925" s="215" t="str">
        <f t="shared" si="1037"/>
        <v>AC$16</v>
      </c>
      <c r="AD925" s="215" t="str">
        <f t="shared" si="1037"/>
        <v>AD$16</v>
      </c>
      <c r="AE925" s="215" t="str">
        <f t="shared" si="1037"/>
        <v>AE$16</v>
      </c>
      <c r="AF925" s="215" t="str">
        <f t="shared" si="1037"/>
        <v>AF$16</v>
      </c>
      <c r="AG925" s="215" t="str">
        <f t="shared" si="1037"/>
        <v>AG$16</v>
      </c>
      <c r="AH925" s="215" t="str">
        <f t="shared" si="1037"/>
        <v>AH$16</v>
      </c>
      <c r="AI925" s="215" t="str">
        <f t="shared" si="1037"/>
        <v>AI$16</v>
      </c>
      <c r="AJ925" s="215" t="str">
        <f t="shared" si="1037"/>
        <v>AJ$16</v>
      </c>
      <c r="AK925" s="215" t="str">
        <f t="shared" si="1037"/>
        <v>AK$16</v>
      </c>
      <c r="AL925" s="215" t="str">
        <f t="shared" si="1037"/>
        <v>AL$16</v>
      </c>
      <c r="AM925" s="215" t="str">
        <f t="shared" si="1037"/>
        <v>AM$16</v>
      </c>
      <c r="AN925" s="215" t="str">
        <f t="shared" si="1037"/>
        <v>AN$16</v>
      </c>
      <c r="AO925" s="215" t="str">
        <f t="shared" si="1037"/>
        <v>AO$16</v>
      </c>
      <c r="AP925" s="215" t="str">
        <f t="shared" si="1037"/>
        <v>AP$16</v>
      </c>
      <c r="AQ925" s="215" t="str">
        <f t="shared" si="1037"/>
        <v>AQ$16</v>
      </c>
      <c r="AR925" s="215" t="str">
        <f t="shared" si="1037"/>
        <v>AR$16</v>
      </c>
      <c r="AS925" s="215" t="str">
        <f t="shared" si="1037"/>
        <v>AS$16</v>
      </c>
      <c r="AT925" s="215" t="str">
        <f t="shared" si="1037"/>
        <v>AT$16</v>
      </c>
      <c r="AU925" s="215" t="str">
        <f t="shared" si="1037"/>
        <v>AU$16</v>
      </c>
      <c r="AV925" s="215" t="str">
        <f t="shared" si="1037"/>
        <v>AV$16</v>
      </c>
      <c r="AW925" s="215" t="str">
        <f t="shared" si="1037"/>
        <v>AW$16</v>
      </c>
      <c r="AX925" s="215" t="str">
        <f t="shared" si="1037"/>
        <v>AX$16</v>
      </c>
      <c r="AY925" s="215" t="str">
        <f t="shared" ref="AY925:CD925" si="1038">AY910</f>
        <v>AY$16</v>
      </c>
      <c r="AZ925" s="215" t="str">
        <f t="shared" si="1038"/>
        <v>AZ$16</v>
      </c>
      <c r="BA925" s="215" t="str">
        <f t="shared" si="1038"/>
        <v>BA$16</v>
      </c>
      <c r="BB925" s="215" t="str">
        <f t="shared" si="1038"/>
        <v>BB$16</v>
      </c>
      <c r="BC925" s="215" t="str">
        <f t="shared" si="1038"/>
        <v>BC$16</v>
      </c>
      <c r="BD925" s="215" t="str">
        <f t="shared" si="1038"/>
        <v>BD$16</v>
      </c>
      <c r="BE925" s="215" t="str">
        <f t="shared" si="1038"/>
        <v>BE$16</v>
      </c>
      <c r="BF925" s="215" t="str">
        <f t="shared" si="1038"/>
        <v>BF$16</v>
      </c>
      <c r="BG925" s="215" t="str">
        <f t="shared" si="1038"/>
        <v>BG$16</v>
      </c>
      <c r="BH925" s="215" t="str">
        <f t="shared" si="1038"/>
        <v>BH$16</v>
      </c>
      <c r="BI925" s="215" t="str">
        <f t="shared" si="1038"/>
        <v>BI$16</v>
      </c>
      <c r="BJ925" s="215" t="str">
        <f t="shared" si="1038"/>
        <v>BJ$16</v>
      </c>
      <c r="BK925" s="215" t="str">
        <f t="shared" si="1038"/>
        <v>BK$16</v>
      </c>
      <c r="BL925" s="215" t="str">
        <f t="shared" si="1038"/>
        <v>BL$16</v>
      </c>
      <c r="BM925" s="215" t="str">
        <f t="shared" si="1038"/>
        <v>BM$16</v>
      </c>
      <c r="BN925" s="215" t="str">
        <f t="shared" si="1038"/>
        <v>BN$16</v>
      </c>
      <c r="BO925" s="215" t="str">
        <f t="shared" si="1038"/>
        <v>BO$16</v>
      </c>
      <c r="BP925" s="215" t="str">
        <f t="shared" si="1038"/>
        <v>BP$16</v>
      </c>
      <c r="BQ925" s="215" t="str">
        <f t="shared" si="1038"/>
        <v>BQ$16</v>
      </c>
      <c r="BR925" s="215" t="str">
        <f t="shared" si="1038"/>
        <v>BR$16</v>
      </c>
      <c r="BS925" s="215" t="str">
        <f t="shared" si="1038"/>
        <v>BS$16</v>
      </c>
      <c r="BT925" s="215" t="str">
        <f t="shared" si="1038"/>
        <v>BT$16</v>
      </c>
      <c r="BU925" s="215" t="str">
        <f t="shared" si="1038"/>
        <v>BU$16</v>
      </c>
      <c r="BV925" s="215" t="str">
        <f t="shared" si="1038"/>
        <v>BV$16</v>
      </c>
      <c r="BW925" s="215" t="str">
        <f t="shared" si="1038"/>
        <v>BW$16</v>
      </c>
      <c r="BX925" s="215" t="str">
        <f t="shared" si="1038"/>
        <v>BX$16</v>
      </c>
      <c r="BY925" s="215" t="str">
        <f t="shared" si="1038"/>
        <v>BY$16</v>
      </c>
      <c r="BZ925" s="215" t="str">
        <f t="shared" si="1038"/>
        <v>BZ$16</v>
      </c>
      <c r="CA925" s="215" t="str">
        <f t="shared" si="1038"/>
        <v>CA$16</v>
      </c>
      <c r="CB925" s="215" t="str">
        <f t="shared" si="1038"/>
        <v>CB$16</v>
      </c>
      <c r="CC925" s="215" t="str">
        <f t="shared" si="1038"/>
        <v>CC$16</v>
      </c>
      <c r="CD925" s="215" t="str">
        <f t="shared" si="1038"/>
        <v>CD$16</v>
      </c>
      <c r="CE925" s="215" t="str">
        <f t="shared" ref="CE925:CL925" si="1039">CE910</f>
        <v>CE$16</v>
      </c>
      <c r="CF925" s="215" t="str">
        <f t="shared" si="1039"/>
        <v>CF$16</v>
      </c>
      <c r="CG925" s="215" t="str">
        <f t="shared" si="1039"/>
        <v>CG$16</v>
      </c>
      <c r="CH925" s="215" t="str">
        <f t="shared" si="1039"/>
        <v>CH$16</v>
      </c>
      <c r="CI925" s="215" t="str">
        <f t="shared" si="1039"/>
        <v>CI$16</v>
      </c>
      <c r="CJ925" s="215" t="str">
        <f t="shared" si="1039"/>
        <v>CJ$16</v>
      </c>
      <c r="CK925" s="215" t="str">
        <f t="shared" si="1039"/>
        <v>CK$16</v>
      </c>
      <c r="CL925" s="215" t="str">
        <f t="shared" si="1039"/>
        <v>CL$16</v>
      </c>
      <c r="CO925" s="215" t="str">
        <f t="shared" ref="CO925:DL925" si="1040">CO910</f>
        <v>CO$16</v>
      </c>
      <c r="CP925" s="215" t="str">
        <f t="shared" si="1040"/>
        <v>CP$16</v>
      </c>
      <c r="CQ925" s="215" t="str">
        <f t="shared" si="1040"/>
        <v>CQ$16</v>
      </c>
      <c r="CR925" s="215" t="str">
        <f t="shared" si="1040"/>
        <v>CR$16</v>
      </c>
      <c r="CS925" s="215" t="str">
        <f t="shared" si="1040"/>
        <v>CS$16</v>
      </c>
      <c r="CT925" s="215" t="str">
        <f t="shared" si="1040"/>
        <v>CT$16</v>
      </c>
      <c r="CU925" s="215" t="str">
        <f t="shared" si="1040"/>
        <v>CU$16</v>
      </c>
      <c r="CV925" s="215" t="str">
        <f t="shared" si="1040"/>
        <v>CV$16</v>
      </c>
      <c r="CW925" s="215" t="str">
        <f t="shared" si="1040"/>
        <v>CW$16</v>
      </c>
      <c r="CX925" s="215" t="str">
        <f t="shared" si="1040"/>
        <v>CX$16</v>
      </c>
      <c r="CY925" s="215" t="str">
        <f t="shared" si="1040"/>
        <v>CY$16</v>
      </c>
      <c r="CZ925" s="215" t="str">
        <f t="shared" si="1040"/>
        <v>CZ$16</v>
      </c>
      <c r="DA925" s="215" t="str">
        <f t="shared" si="1040"/>
        <v>DA$16</v>
      </c>
      <c r="DB925" s="215" t="str">
        <f t="shared" si="1040"/>
        <v>DB$16</v>
      </c>
      <c r="DC925" s="215" t="str">
        <f t="shared" si="1040"/>
        <v>DC$16</v>
      </c>
      <c r="DD925" s="215" t="str">
        <f t="shared" si="1040"/>
        <v>DD$16</v>
      </c>
      <c r="DE925" s="215" t="str">
        <f t="shared" si="1040"/>
        <v>DE$16</v>
      </c>
      <c r="DF925" s="215" t="str">
        <f t="shared" si="1040"/>
        <v>DF$16</v>
      </c>
      <c r="DG925" s="215" t="str">
        <f t="shared" si="1040"/>
        <v>DG$16</v>
      </c>
      <c r="DH925" s="215" t="str">
        <f t="shared" si="1040"/>
        <v>DH$16</v>
      </c>
      <c r="DI925" s="215" t="str">
        <f t="shared" si="1040"/>
        <v>DI$16</v>
      </c>
      <c r="DJ925" s="215" t="str">
        <f t="shared" si="1040"/>
        <v>DJ$16</v>
      </c>
      <c r="DK925" s="215" t="str">
        <f t="shared" si="1040"/>
        <v>DK$16</v>
      </c>
      <c r="DL925" s="215" t="str">
        <f t="shared" si="1040"/>
        <v>DL$16</v>
      </c>
    </row>
    <row r="926" spans="1:116" x14ac:dyDescent="0.35">
      <c r="B926" t="s">
        <v>332</v>
      </c>
      <c r="D926" t="s">
        <v>496</v>
      </c>
      <c r="E926" s="8" t="str">
        <f t="shared" si="1031"/>
        <v>926 WCINV-SSV</v>
      </c>
      <c r="G926" s="8" t="str">
        <f>G911</f>
        <v>primary unit</v>
      </c>
      <c r="H926" s="56"/>
      <c r="I926" s="79"/>
      <c r="J926" s="79"/>
      <c r="K926" s="15"/>
      <c r="L926" s="15"/>
      <c r="M926" s="15"/>
      <c r="N926" s="15"/>
      <c r="O926" s="15"/>
      <c r="P926" s="15"/>
      <c r="R926" s="15"/>
      <c r="S926" s="215" t="str">
        <f t="shared" ref="S926:AX926" si="1041">S911</f>
        <v>S$17</v>
      </c>
      <c r="T926" s="215" t="str">
        <f t="shared" si="1041"/>
        <v>T$17</v>
      </c>
      <c r="U926" s="215" t="str">
        <f t="shared" si="1041"/>
        <v>U$17</v>
      </c>
      <c r="V926" s="215" t="str">
        <f t="shared" si="1041"/>
        <v>V$17</v>
      </c>
      <c r="W926" s="215" t="str">
        <f t="shared" si="1041"/>
        <v>W$17</v>
      </c>
      <c r="X926" s="215" t="str">
        <f t="shared" si="1041"/>
        <v>X$17</v>
      </c>
      <c r="Y926" s="215" t="str">
        <f t="shared" si="1041"/>
        <v>Y$17</v>
      </c>
      <c r="Z926" s="215" t="str">
        <f t="shared" si="1041"/>
        <v>Z$17</v>
      </c>
      <c r="AA926" s="215" t="str">
        <f t="shared" si="1041"/>
        <v>AA$17</v>
      </c>
      <c r="AB926" s="215" t="str">
        <f t="shared" si="1041"/>
        <v>AB$17</v>
      </c>
      <c r="AC926" s="215" t="str">
        <f t="shared" si="1041"/>
        <v>AC$17</v>
      </c>
      <c r="AD926" s="215" t="str">
        <f t="shared" si="1041"/>
        <v>AD$17</v>
      </c>
      <c r="AE926" s="215" t="str">
        <f t="shared" si="1041"/>
        <v>AE$17</v>
      </c>
      <c r="AF926" s="215" t="str">
        <f t="shared" si="1041"/>
        <v>AF$17</v>
      </c>
      <c r="AG926" s="215" t="str">
        <f t="shared" si="1041"/>
        <v>AG$17</v>
      </c>
      <c r="AH926" s="215" t="str">
        <f t="shared" si="1041"/>
        <v>AH$17</v>
      </c>
      <c r="AI926" s="215" t="str">
        <f t="shared" si="1041"/>
        <v>AI$17</v>
      </c>
      <c r="AJ926" s="215" t="str">
        <f t="shared" si="1041"/>
        <v>AJ$17</v>
      </c>
      <c r="AK926" s="215" t="str">
        <f t="shared" si="1041"/>
        <v>AK$17</v>
      </c>
      <c r="AL926" s="215" t="str">
        <f t="shared" si="1041"/>
        <v>AL$17</v>
      </c>
      <c r="AM926" s="215" t="str">
        <f t="shared" si="1041"/>
        <v>AM$17</v>
      </c>
      <c r="AN926" s="215" t="str">
        <f t="shared" si="1041"/>
        <v>AN$17</v>
      </c>
      <c r="AO926" s="215" t="str">
        <f t="shared" si="1041"/>
        <v>AO$17</v>
      </c>
      <c r="AP926" s="215" t="str">
        <f t="shared" si="1041"/>
        <v>AP$17</v>
      </c>
      <c r="AQ926" s="215" t="str">
        <f t="shared" si="1041"/>
        <v>AQ$17</v>
      </c>
      <c r="AR926" s="215" t="str">
        <f t="shared" si="1041"/>
        <v>AR$17</v>
      </c>
      <c r="AS926" s="215" t="str">
        <f t="shared" si="1041"/>
        <v>AS$17</v>
      </c>
      <c r="AT926" s="215" t="str">
        <f t="shared" si="1041"/>
        <v>AT$17</v>
      </c>
      <c r="AU926" s="215" t="str">
        <f t="shared" si="1041"/>
        <v>AU$17</v>
      </c>
      <c r="AV926" s="215" t="str">
        <f t="shared" si="1041"/>
        <v>AV$17</v>
      </c>
      <c r="AW926" s="215" t="str">
        <f t="shared" si="1041"/>
        <v>AW$17</v>
      </c>
      <c r="AX926" s="215" t="str">
        <f t="shared" si="1041"/>
        <v>AX$17</v>
      </c>
      <c r="AY926" s="215" t="str">
        <f t="shared" ref="AY926:CD926" si="1042">AY911</f>
        <v>AY$17</v>
      </c>
      <c r="AZ926" s="215" t="str">
        <f t="shared" si="1042"/>
        <v>AZ$17</v>
      </c>
      <c r="BA926" s="215" t="str">
        <f t="shared" si="1042"/>
        <v>BA$17</v>
      </c>
      <c r="BB926" s="215" t="str">
        <f t="shared" si="1042"/>
        <v>BB$17</v>
      </c>
      <c r="BC926" s="215" t="str">
        <f t="shared" si="1042"/>
        <v>BC$17</v>
      </c>
      <c r="BD926" s="215" t="str">
        <f t="shared" si="1042"/>
        <v>BD$17</v>
      </c>
      <c r="BE926" s="215" t="str">
        <f t="shared" si="1042"/>
        <v>BE$17</v>
      </c>
      <c r="BF926" s="215" t="str">
        <f t="shared" si="1042"/>
        <v>BF$17</v>
      </c>
      <c r="BG926" s="215" t="str">
        <f t="shared" si="1042"/>
        <v>BG$17</v>
      </c>
      <c r="BH926" s="215" t="str">
        <f t="shared" si="1042"/>
        <v>BH$17</v>
      </c>
      <c r="BI926" s="215" t="str">
        <f t="shared" si="1042"/>
        <v>BI$17</v>
      </c>
      <c r="BJ926" s="215" t="str">
        <f t="shared" si="1042"/>
        <v>BJ$17</v>
      </c>
      <c r="BK926" s="215" t="str">
        <f t="shared" si="1042"/>
        <v>BK$17</v>
      </c>
      <c r="BL926" s="215" t="str">
        <f t="shared" si="1042"/>
        <v>BL$17</v>
      </c>
      <c r="BM926" s="215" t="str">
        <f t="shared" si="1042"/>
        <v>BM$17</v>
      </c>
      <c r="BN926" s="215" t="str">
        <f t="shared" si="1042"/>
        <v>BN$17</v>
      </c>
      <c r="BO926" s="215" t="str">
        <f t="shared" si="1042"/>
        <v>BO$17</v>
      </c>
      <c r="BP926" s="215" t="str">
        <f t="shared" si="1042"/>
        <v>BP$17</v>
      </c>
      <c r="BQ926" s="215" t="str">
        <f t="shared" si="1042"/>
        <v>BQ$17</v>
      </c>
      <c r="BR926" s="215" t="str">
        <f t="shared" si="1042"/>
        <v>BR$17</v>
      </c>
      <c r="BS926" s="215" t="str">
        <f t="shared" si="1042"/>
        <v>BS$17</v>
      </c>
      <c r="BT926" s="215" t="str">
        <f t="shared" si="1042"/>
        <v>BT$17</v>
      </c>
      <c r="BU926" s="215" t="str">
        <f t="shared" si="1042"/>
        <v>BU$17</v>
      </c>
      <c r="BV926" s="215" t="str">
        <f t="shared" si="1042"/>
        <v>BV$17</v>
      </c>
      <c r="BW926" s="215" t="str">
        <f t="shared" si="1042"/>
        <v>BW$17</v>
      </c>
      <c r="BX926" s="215" t="str">
        <f t="shared" si="1042"/>
        <v>BX$17</v>
      </c>
      <c r="BY926" s="215" t="str">
        <f t="shared" si="1042"/>
        <v>BY$17</v>
      </c>
      <c r="BZ926" s="215" t="str">
        <f t="shared" si="1042"/>
        <v>BZ$17</v>
      </c>
      <c r="CA926" s="215" t="str">
        <f t="shared" si="1042"/>
        <v>CA$17</v>
      </c>
      <c r="CB926" s="215" t="str">
        <f t="shared" si="1042"/>
        <v>CB$17</v>
      </c>
      <c r="CC926" s="215" t="str">
        <f t="shared" si="1042"/>
        <v>CC$17</v>
      </c>
      <c r="CD926" s="215" t="str">
        <f t="shared" si="1042"/>
        <v>CD$17</v>
      </c>
      <c r="CE926" s="215" t="str">
        <f t="shared" ref="CE926:CL926" si="1043">CE911</f>
        <v>CE$17</v>
      </c>
      <c r="CF926" s="215" t="str">
        <f t="shared" si="1043"/>
        <v>CF$17</v>
      </c>
      <c r="CG926" s="215" t="str">
        <f t="shared" si="1043"/>
        <v>CG$17</v>
      </c>
      <c r="CH926" s="215" t="str">
        <f t="shared" si="1043"/>
        <v>CH$17</v>
      </c>
      <c r="CI926" s="215" t="str">
        <f t="shared" si="1043"/>
        <v>CI$17</v>
      </c>
      <c r="CJ926" s="215" t="str">
        <f t="shared" si="1043"/>
        <v>CJ$17</v>
      </c>
      <c r="CK926" s="215" t="str">
        <f t="shared" si="1043"/>
        <v>CK$17</v>
      </c>
      <c r="CL926" s="215" t="str">
        <f t="shared" si="1043"/>
        <v>CL$17</v>
      </c>
      <c r="CN926" s="79"/>
      <c r="CO926" s="215" t="str">
        <f t="shared" ref="CO926:DL926" si="1044">CO911</f>
        <v>CO$17</v>
      </c>
      <c r="CP926" s="215" t="str">
        <f t="shared" si="1044"/>
        <v>CP$17</v>
      </c>
      <c r="CQ926" s="215" t="str">
        <f t="shared" si="1044"/>
        <v>CQ$17</v>
      </c>
      <c r="CR926" s="215" t="str">
        <f t="shared" si="1044"/>
        <v>CR$17</v>
      </c>
      <c r="CS926" s="215" t="str">
        <f t="shared" si="1044"/>
        <v>CS$17</v>
      </c>
      <c r="CT926" s="215" t="str">
        <f t="shared" si="1044"/>
        <v>CT$17</v>
      </c>
      <c r="CU926" s="215" t="str">
        <f t="shared" si="1044"/>
        <v>CU$17</v>
      </c>
      <c r="CV926" s="215" t="str">
        <f t="shared" si="1044"/>
        <v>CV$17</v>
      </c>
      <c r="CW926" s="215" t="str">
        <f t="shared" si="1044"/>
        <v>CW$17</v>
      </c>
      <c r="CX926" s="215" t="str">
        <f t="shared" si="1044"/>
        <v>CX$17</v>
      </c>
      <c r="CY926" s="215" t="str">
        <f t="shared" si="1044"/>
        <v>CY$17</v>
      </c>
      <c r="CZ926" s="215" t="str">
        <f t="shared" si="1044"/>
        <v>CZ$17</v>
      </c>
      <c r="DA926" s="215" t="str">
        <f t="shared" si="1044"/>
        <v>DA$17</v>
      </c>
      <c r="DB926" s="215" t="str">
        <f t="shared" si="1044"/>
        <v>DB$17</v>
      </c>
      <c r="DC926" s="215" t="str">
        <f t="shared" si="1044"/>
        <v>DC$17</v>
      </c>
      <c r="DD926" s="215" t="str">
        <f t="shared" si="1044"/>
        <v>DD$17</v>
      </c>
      <c r="DE926" s="215" t="str">
        <f t="shared" si="1044"/>
        <v>DE$17</v>
      </c>
      <c r="DF926" s="215" t="str">
        <f t="shared" si="1044"/>
        <v>DF$17</v>
      </c>
      <c r="DG926" s="215" t="str">
        <f t="shared" si="1044"/>
        <v>DG$17</v>
      </c>
      <c r="DH926" s="215" t="str">
        <f t="shared" si="1044"/>
        <v>DH$17</v>
      </c>
      <c r="DI926" s="215" t="str">
        <f t="shared" si="1044"/>
        <v>DI$17</v>
      </c>
      <c r="DJ926" s="215" t="str">
        <f t="shared" si="1044"/>
        <v>DJ$17</v>
      </c>
      <c r="DK926" s="215" t="str">
        <f t="shared" si="1044"/>
        <v>DK$17</v>
      </c>
      <c r="DL926" s="215" t="str">
        <f t="shared" si="1044"/>
        <v>DL$17</v>
      </c>
    </row>
    <row r="927" spans="1:116" x14ac:dyDescent="0.35">
      <c r="B927" t="s">
        <v>332</v>
      </c>
      <c r="D927" t="s">
        <v>496</v>
      </c>
      <c r="E927" s="8" t="str">
        <f t="shared" si="1031"/>
        <v>927 WCINV-SSV</v>
      </c>
      <c r="G927" s="8" t="str">
        <f>G912</f>
        <v>Primary revenue driver</v>
      </c>
      <c r="H927" s="12"/>
      <c r="I927" s="60"/>
      <c r="J927" s="60"/>
      <c r="K927" s="15"/>
      <c r="L927" s="15"/>
      <c r="M927" s="15"/>
      <c r="N927" s="15"/>
      <c r="O927" s="15"/>
      <c r="P927" s="15"/>
      <c r="R927" s="15"/>
      <c r="S927" s="215">
        <f t="shared" ref="S927:AX927" si="1045">S912</f>
        <v>0</v>
      </c>
      <c r="T927" s="215">
        <f t="shared" si="1045"/>
        <v>0</v>
      </c>
      <c r="U927" s="215">
        <f t="shared" si="1045"/>
        <v>0</v>
      </c>
      <c r="V927" s="215">
        <f t="shared" si="1045"/>
        <v>0</v>
      </c>
      <c r="W927" s="215">
        <f t="shared" si="1045"/>
        <v>0</v>
      </c>
      <c r="X927" s="215">
        <f t="shared" si="1045"/>
        <v>0</v>
      </c>
      <c r="Y927" s="215">
        <f t="shared" si="1045"/>
        <v>0</v>
      </c>
      <c r="Z927" s="215">
        <f t="shared" si="1045"/>
        <v>0</v>
      </c>
      <c r="AA927" s="215">
        <f t="shared" si="1045"/>
        <v>0</v>
      </c>
      <c r="AB927" s="215">
        <f t="shared" si="1045"/>
        <v>0</v>
      </c>
      <c r="AC927" s="215">
        <f t="shared" si="1045"/>
        <v>0</v>
      </c>
      <c r="AD927" s="215">
        <f t="shared" si="1045"/>
        <v>0</v>
      </c>
      <c r="AE927" s="215">
        <f t="shared" si="1045"/>
        <v>0</v>
      </c>
      <c r="AF927" s="215">
        <f t="shared" si="1045"/>
        <v>0</v>
      </c>
      <c r="AG927" s="215">
        <f t="shared" si="1045"/>
        <v>0</v>
      </c>
      <c r="AH927" s="215">
        <f t="shared" si="1045"/>
        <v>0</v>
      </c>
      <c r="AI927" s="215">
        <f t="shared" si="1045"/>
        <v>0</v>
      </c>
      <c r="AJ927" s="215">
        <f t="shared" si="1045"/>
        <v>0</v>
      </c>
      <c r="AK927" s="215">
        <f t="shared" si="1045"/>
        <v>0</v>
      </c>
      <c r="AL927" s="215">
        <f t="shared" si="1045"/>
        <v>0</v>
      </c>
      <c r="AM927" s="215">
        <f t="shared" si="1045"/>
        <v>0</v>
      </c>
      <c r="AN927" s="215">
        <f t="shared" si="1045"/>
        <v>0</v>
      </c>
      <c r="AO927" s="215">
        <f t="shared" si="1045"/>
        <v>0</v>
      </c>
      <c r="AP927" s="215">
        <f t="shared" si="1045"/>
        <v>0</v>
      </c>
      <c r="AQ927" s="215">
        <f t="shared" si="1045"/>
        <v>0</v>
      </c>
      <c r="AR927" s="215">
        <f t="shared" si="1045"/>
        <v>0</v>
      </c>
      <c r="AS927" s="215">
        <f t="shared" si="1045"/>
        <v>0</v>
      </c>
      <c r="AT927" s="215">
        <f t="shared" si="1045"/>
        <v>0</v>
      </c>
      <c r="AU927" s="215">
        <f t="shared" si="1045"/>
        <v>0</v>
      </c>
      <c r="AV927" s="215">
        <f t="shared" si="1045"/>
        <v>0</v>
      </c>
      <c r="AW927" s="215">
        <f t="shared" si="1045"/>
        <v>0</v>
      </c>
      <c r="AX927" s="215">
        <f t="shared" si="1045"/>
        <v>0</v>
      </c>
      <c r="AY927" s="215">
        <f t="shared" ref="AY927:CD927" si="1046">AY912</f>
        <v>0</v>
      </c>
      <c r="AZ927" s="215">
        <f t="shared" si="1046"/>
        <v>0</v>
      </c>
      <c r="BA927" s="215">
        <f t="shared" si="1046"/>
        <v>0</v>
      </c>
      <c r="BB927" s="215">
        <f t="shared" si="1046"/>
        <v>0</v>
      </c>
      <c r="BC927" s="215">
        <f t="shared" si="1046"/>
        <v>0</v>
      </c>
      <c r="BD927" s="215">
        <f t="shared" si="1046"/>
        <v>0</v>
      </c>
      <c r="BE927" s="215">
        <f t="shared" si="1046"/>
        <v>0</v>
      </c>
      <c r="BF927" s="215">
        <f t="shared" si="1046"/>
        <v>0</v>
      </c>
      <c r="BG927" s="215">
        <f t="shared" si="1046"/>
        <v>0</v>
      </c>
      <c r="BH927" s="215">
        <f t="shared" si="1046"/>
        <v>0</v>
      </c>
      <c r="BI927" s="215">
        <f t="shared" si="1046"/>
        <v>0</v>
      </c>
      <c r="BJ927" s="215">
        <f t="shared" si="1046"/>
        <v>0</v>
      </c>
      <c r="BK927" s="215">
        <f t="shared" si="1046"/>
        <v>0</v>
      </c>
      <c r="BL927" s="215">
        <f t="shared" si="1046"/>
        <v>0</v>
      </c>
      <c r="BM927" s="215">
        <f t="shared" si="1046"/>
        <v>0</v>
      </c>
      <c r="BN927" s="215">
        <f t="shared" si="1046"/>
        <v>0</v>
      </c>
      <c r="BO927" s="215">
        <f t="shared" si="1046"/>
        <v>0</v>
      </c>
      <c r="BP927" s="215">
        <f t="shared" si="1046"/>
        <v>0</v>
      </c>
      <c r="BQ927" s="215">
        <f t="shared" si="1046"/>
        <v>0</v>
      </c>
      <c r="BR927" s="215">
        <f t="shared" si="1046"/>
        <v>0</v>
      </c>
      <c r="BS927" s="215">
        <f t="shared" si="1046"/>
        <v>0</v>
      </c>
      <c r="BT927" s="215">
        <f t="shared" si="1046"/>
        <v>0</v>
      </c>
      <c r="BU927" s="215">
        <f t="shared" si="1046"/>
        <v>0</v>
      </c>
      <c r="BV927" s="215">
        <f t="shared" si="1046"/>
        <v>0</v>
      </c>
      <c r="BW927" s="215">
        <f t="shared" si="1046"/>
        <v>0</v>
      </c>
      <c r="BX927" s="215">
        <f t="shared" si="1046"/>
        <v>0</v>
      </c>
      <c r="BY927" s="215">
        <f t="shared" si="1046"/>
        <v>0</v>
      </c>
      <c r="BZ927" s="215">
        <f t="shared" si="1046"/>
        <v>0</v>
      </c>
      <c r="CA927" s="215">
        <f t="shared" si="1046"/>
        <v>0</v>
      </c>
      <c r="CB927" s="215">
        <f t="shared" si="1046"/>
        <v>0</v>
      </c>
      <c r="CC927" s="215">
        <f t="shared" si="1046"/>
        <v>0</v>
      </c>
      <c r="CD927" s="215">
        <f t="shared" si="1046"/>
        <v>0</v>
      </c>
      <c r="CE927" s="215">
        <f t="shared" ref="CE927:CL927" si="1047">CE912</f>
        <v>0</v>
      </c>
      <c r="CF927" s="215">
        <f t="shared" si="1047"/>
        <v>0</v>
      </c>
      <c r="CG927" s="215">
        <f t="shared" si="1047"/>
        <v>0</v>
      </c>
      <c r="CH927" s="215">
        <f t="shared" si="1047"/>
        <v>0</v>
      </c>
      <c r="CI927" s="215">
        <f t="shared" si="1047"/>
        <v>0</v>
      </c>
      <c r="CJ927" s="215">
        <f t="shared" si="1047"/>
        <v>0</v>
      </c>
      <c r="CK927" s="215">
        <f t="shared" si="1047"/>
        <v>0</v>
      </c>
      <c r="CL927" s="215">
        <f t="shared" si="1047"/>
        <v>0</v>
      </c>
      <c r="CN927" s="60"/>
      <c r="CO927" s="215">
        <f t="shared" ref="CO927:DL927" si="1048">CO912</f>
        <v>0</v>
      </c>
      <c r="CP927" s="215">
        <f t="shared" si="1048"/>
        <v>0</v>
      </c>
      <c r="CQ927" s="215">
        <f t="shared" si="1048"/>
        <v>0</v>
      </c>
      <c r="CR927" s="215">
        <f t="shared" si="1048"/>
        <v>0</v>
      </c>
      <c r="CS927" s="215">
        <f t="shared" si="1048"/>
        <v>0</v>
      </c>
      <c r="CT927" s="215">
        <f t="shared" si="1048"/>
        <v>0</v>
      </c>
      <c r="CU927" s="215">
        <f t="shared" si="1048"/>
        <v>0</v>
      </c>
      <c r="CV927" s="215">
        <f t="shared" si="1048"/>
        <v>0</v>
      </c>
      <c r="CW927" s="215">
        <f t="shared" si="1048"/>
        <v>0</v>
      </c>
      <c r="CX927" s="215">
        <f t="shared" si="1048"/>
        <v>0</v>
      </c>
      <c r="CY927" s="215">
        <f t="shared" si="1048"/>
        <v>0</v>
      </c>
      <c r="CZ927" s="215">
        <f t="shared" si="1048"/>
        <v>0</v>
      </c>
      <c r="DA927" s="215">
        <f t="shared" si="1048"/>
        <v>0</v>
      </c>
      <c r="DB927" s="215">
        <f t="shared" si="1048"/>
        <v>0</v>
      </c>
      <c r="DC927" s="215">
        <f t="shared" si="1048"/>
        <v>0</v>
      </c>
      <c r="DD927" s="215">
        <f t="shared" si="1048"/>
        <v>0</v>
      </c>
      <c r="DE927" s="215">
        <f t="shared" si="1048"/>
        <v>0</v>
      </c>
      <c r="DF927" s="215">
        <f t="shared" si="1048"/>
        <v>0</v>
      </c>
      <c r="DG927" s="215">
        <f t="shared" si="1048"/>
        <v>0</v>
      </c>
      <c r="DH927" s="215">
        <f t="shared" si="1048"/>
        <v>0</v>
      </c>
      <c r="DI927" s="215">
        <f t="shared" si="1048"/>
        <v>0</v>
      </c>
      <c r="DJ927" s="215">
        <f t="shared" si="1048"/>
        <v>0</v>
      </c>
      <c r="DK927" s="215">
        <f t="shared" si="1048"/>
        <v>0</v>
      </c>
      <c r="DL927" s="215">
        <f t="shared" si="1048"/>
        <v>0</v>
      </c>
    </row>
    <row r="928" spans="1:116" x14ac:dyDescent="0.35">
      <c r="B928" t="s">
        <v>332</v>
      </c>
      <c r="D928" t="s">
        <v>496</v>
      </c>
      <c r="E928" s="8" t="str">
        <f t="shared" ref="E928" si="1049">ROW()&amp;" "&amp;D928</f>
        <v>928 WCINV-SSV</v>
      </c>
      <c r="G928" s="8" t="str">
        <f>G913</f>
        <v>Primary volume driver</v>
      </c>
      <c r="H928" s="12"/>
      <c r="I928" s="60"/>
      <c r="J928" s="60"/>
      <c r="K928" s="15"/>
      <c r="L928" s="15"/>
      <c r="M928" s="15"/>
      <c r="N928" s="15"/>
      <c r="O928" s="15"/>
      <c r="P928" s="15"/>
      <c r="R928" s="15"/>
      <c r="S928" s="215"/>
      <c r="T928" s="215"/>
      <c r="U928" s="215"/>
      <c r="V928" s="215"/>
      <c r="W928" s="215"/>
      <c r="X928" s="215"/>
      <c r="Y928" s="215"/>
      <c r="Z928" s="215"/>
      <c r="AA928" s="215"/>
      <c r="AB928" s="215"/>
      <c r="AC928" s="215"/>
      <c r="AD928" s="215"/>
      <c r="AE928" s="215"/>
      <c r="AF928" s="215"/>
      <c r="AG928" s="215"/>
      <c r="AH928" s="215"/>
      <c r="AI928" s="215"/>
      <c r="AJ928" s="215"/>
      <c r="AK928" s="215"/>
      <c r="AL928" s="215"/>
      <c r="AM928" s="215"/>
      <c r="AN928" s="215"/>
      <c r="AO928" s="215"/>
      <c r="AP928" s="215"/>
      <c r="AQ928" s="215"/>
      <c r="AR928" s="215"/>
      <c r="AS928" s="215"/>
      <c r="AT928" s="215"/>
      <c r="AU928" s="215"/>
      <c r="AV928" s="215"/>
      <c r="AW928" s="215"/>
      <c r="AX928" s="215"/>
      <c r="AY928" s="215"/>
      <c r="AZ928" s="215"/>
      <c r="BA928" s="215"/>
      <c r="BB928" s="215"/>
      <c r="BC928" s="215"/>
      <c r="BD928" s="215"/>
      <c r="BE928" s="215"/>
      <c r="BF928" s="215"/>
      <c r="BG928" s="215"/>
      <c r="BH928" s="215"/>
      <c r="BI928" s="215"/>
      <c r="BJ928" s="215"/>
      <c r="BK928" s="215"/>
      <c r="BL928" s="215"/>
      <c r="BM928" s="215"/>
      <c r="BN928" s="215"/>
      <c r="BO928" s="215"/>
      <c r="BP928" s="215"/>
      <c r="BQ928" s="215"/>
      <c r="BR928" s="215"/>
      <c r="BS928" s="215"/>
      <c r="BT928" s="215"/>
      <c r="BU928" s="215"/>
      <c r="BV928" s="215"/>
      <c r="BW928" s="215"/>
      <c r="BX928" s="215"/>
      <c r="BY928" s="215"/>
      <c r="BZ928" s="215"/>
      <c r="CA928" s="215"/>
      <c r="CB928" s="215"/>
      <c r="CC928" s="215"/>
      <c r="CD928" s="215"/>
      <c r="CE928" s="215"/>
      <c r="CF928" s="215"/>
      <c r="CG928" s="215"/>
      <c r="CH928" s="215"/>
      <c r="CI928" s="215"/>
      <c r="CJ928" s="215"/>
      <c r="CK928" s="215"/>
      <c r="CL928" s="215"/>
      <c r="CN928" s="60"/>
      <c r="CO928" s="215"/>
      <c r="CP928" s="215"/>
      <c r="CQ928" s="215"/>
      <c r="CR928" s="215"/>
      <c r="CS928" s="215"/>
      <c r="CT928" s="215"/>
      <c r="CU928" s="215"/>
      <c r="CV928" s="215"/>
      <c r="CW928" s="215"/>
      <c r="CX928" s="215"/>
      <c r="CY928" s="215"/>
      <c r="CZ928" s="215"/>
      <c r="DA928" s="215"/>
      <c r="DB928" s="215"/>
      <c r="DC928" s="215"/>
      <c r="DD928" s="215"/>
      <c r="DE928" s="215"/>
      <c r="DF928" s="215"/>
      <c r="DG928" s="215"/>
      <c r="DH928" s="215"/>
      <c r="DI928" s="215"/>
      <c r="DJ928" s="215"/>
      <c r="DK928" s="215"/>
      <c r="DL928" s="215"/>
    </row>
    <row r="929" spans="1:116" x14ac:dyDescent="0.35">
      <c r="B929" t="s">
        <v>332</v>
      </c>
      <c r="D929" t="s">
        <v>496</v>
      </c>
      <c r="E929" s="8" t="str">
        <f t="shared" si="1031"/>
        <v>929 WCINV-SSV</v>
      </c>
      <c r="G929" s="89" t="str">
        <f>G918</f>
        <v xml:space="preserve">COGS w/ inventory - volume driven: </v>
      </c>
      <c r="H929" s="12"/>
      <c r="I929" s="60"/>
      <c r="J929" s="60"/>
      <c r="K929" s="15"/>
      <c r="L929" s="15"/>
      <c r="M929" s="15"/>
      <c r="N929" s="15"/>
      <c r="O929" s="15"/>
      <c r="P929" s="15"/>
      <c r="R929" s="15"/>
      <c r="S929" s="4" t="str">
        <f t="shared" ref="S929:AX929" si="1050">ADDRESS(ROW(S919),COLUMN(S919),2)</f>
        <v>S$919</v>
      </c>
      <c r="T929" s="4" t="str">
        <f t="shared" si="1050"/>
        <v>T$919</v>
      </c>
      <c r="U929" s="4" t="str">
        <f t="shared" si="1050"/>
        <v>U$919</v>
      </c>
      <c r="V929" s="4" t="str">
        <f t="shared" si="1050"/>
        <v>V$919</v>
      </c>
      <c r="W929" s="4" t="str">
        <f t="shared" si="1050"/>
        <v>W$919</v>
      </c>
      <c r="X929" s="4" t="str">
        <f t="shared" si="1050"/>
        <v>X$919</v>
      </c>
      <c r="Y929" s="4" t="str">
        <f t="shared" si="1050"/>
        <v>Y$919</v>
      </c>
      <c r="Z929" s="4" t="str">
        <f t="shared" si="1050"/>
        <v>Z$919</v>
      </c>
      <c r="AA929" s="4" t="str">
        <f t="shared" si="1050"/>
        <v>AA$919</v>
      </c>
      <c r="AB929" s="4" t="str">
        <f t="shared" si="1050"/>
        <v>AB$919</v>
      </c>
      <c r="AC929" s="4" t="str">
        <f t="shared" si="1050"/>
        <v>AC$919</v>
      </c>
      <c r="AD929" s="4" t="str">
        <f t="shared" si="1050"/>
        <v>AD$919</v>
      </c>
      <c r="AE929" s="4" t="str">
        <f t="shared" si="1050"/>
        <v>AE$919</v>
      </c>
      <c r="AF929" s="4" t="str">
        <f t="shared" si="1050"/>
        <v>AF$919</v>
      </c>
      <c r="AG929" s="4" t="str">
        <f t="shared" si="1050"/>
        <v>AG$919</v>
      </c>
      <c r="AH929" s="4" t="str">
        <f t="shared" si="1050"/>
        <v>AH$919</v>
      </c>
      <c r="AI929" s="4" t="str">
        <f t="shared" si="1050"/>
        <v>AI$919</v>
      </c>
      <c r="AJ929" s="4" t="str">
        <f t="shared" si="1050"/>
        <v>AJ$919</v>
      </c>
      <c r="AK929" s="4" t="str">
        <f t="shared" si="1050"/>
        <v>AK$919</v>
      </c>
      <c r="AL929" s="4" t="str">
        <f t="shared" si="1050"/>
        <v>AL$919</v>
      </c>
      <c r="AM929" s="4" t="str">
        <f t="shared" si="1050"/>
        <v>AM$919</v>
      </c>
      <c r="AN929" s="4" t="str">
        <f t="shared" si="1050"/>
        <v>AN$919</v>
      </c>
      <c r="AO929" s="4" t="str">
        <f t="shared" si="1050"/>
        <v>AO$919</v>
      </c>
      <c r="AP929" s="4" t="str">
        <f t="shared" si="1050"/>
        <v>AP$919</v>
      </c>
      <c r="AQ929" s="4" t="str">
        <f t="shared" si="1050"/>
        <v>AQ$919</v>
      </c>
      <c r="AR929" s="4" t="str">
        <f t="shared" si="1050"/>
        <v>AR$919</v>
      </c>
      <c r="AS929" s="4" t="str">
        <f t="shared" si="1050"/>
        <v>AS$919</v>
      </c>
      <c r="AT929" s="4" t="str">
        <f t="shared" si="1050"/>
        <v>AT$919</v>
      </c>
      <c r="AU929" s="4" t="str">
        <f t="shared" si="1050"/>
        <v>AU$919</v>
      </c>
      <c r="AV929" s="4" t="str">
        <f t="shared" si="1050"/>
        <v>AV$919</v>
      </c>
      <c r="AW929" s="4" t="str">
        <f t="shared" si="1050"/>
        <v>AW$919</v>
      </c>
      <c r="AX929" s="4" t="str">
        <f t="shared" si="1050"/>
        <v>AX$919</v>
      </c>
      <c r="AY929" s="4" t="str">
        <f t="shared" ref="AY929:CD929" si="1051">ADDRESS(ROW(AY919),COLUMN(AY919),2)</f>
        <v>AY$919</v>
      </c>
      <c r="AZ929" s="4" t="str">
        <f t="shared" si="1051"/>
        <v>AZ$919</v>
      </c>
      <c r="BA929" s="4" t="str">
        <f t="shared" si="1051"/>
        <v>BA$919</v>
      </c>
      <c r="BB929" s="4" t="str">
        <f t="shared" si="1051"/>
        <v>BB$919</v>
      </c>
      <c r="BC929" s="4" t="str">
        <f t="shared" si="1051"/>
        <v>BC$919</v>
      </c>
      <c r="BD929" s="4" t="str">
        <f t="shared" si="1051"/>
        <v>BD$919</v>
      </c>
      <c r="BE929" s="4" t="str">
        <f t="shared" si="1051"/>
        <v>BE$919</v>
      </c>
      <c r="BF929" s="4" t="str">
        <f t="shared" si="1051"/>
        <v>BF$919</v>
      </c>
      <c r="BG929" s="4" t="str">
        <f t="shared" si="1051"/>
        <v>BG$919</v>
      </c>
      <c r="BH929" s="4" t="str">
        <f t="shared" si="1051"/>
        <v>BH$919</v>
      </c>
      <c r="BI929" s="4" t="str">
        <f t="shared" si="1051"/>
        <v>BI$919</v>
      </c>
      <c r="BJ929" s="4" t="str">
        <f t="shared" si="1051"/>
        <v>BJ$919</v>
      </c>
      <c r="BK929" s="4" t="str">
        <f t="shared" si="1051"/>
        <v>BK$919</v>
      </c>
      <c r="BL929" s="4" t="str">
        <f t="shared" si="1051"/>
        <v>BL$919</v>
      </c>
      <c r="BM929" s="4" t="str">
        <f t="shared" si="1051"/>
        <v>BM$919</v>
      </c>
      <c r="BN929" s="4" t="str">
        <f t="shared" si="1051"/>
        <v>BN$919</v>
      </c>
      <c r="BO929" s="4" t="str">
        <f t="shared" si="1051"/>
        <v>BO$919</v>
      </c>
      <c r="BP929" s="4" t="str">
        <f t="shared" si="1051"/>
        <v>BP$919</v>
      </c>
      <c r="BQ929" s="4" t="str">
        <f t="shared" si="1051"/>
        <v>BQ$919</v>
      </c>
      <c r="BR929" s="4" t="str">
        <f t="shared" si="1051"/>
        <v>BR$919</v>
      </c>
      <c r="BS929" s="4" t="str">
        <f t="shared" si="1051"/>
        <v>BS$919</v>
      </c>
      <c r="BT929" s="4" t="str">
        <f t="shared" si="1051"/>
        <v>BT$919</v>
      </c>
      <c r="BU929" s="4" t="str">
        <f t="shared" si="1051"/>
        <v>BU$919</v>
      </c>
      <c r="BV929" s="4" t="str">
        <f t="shared" si="1051"/>
        <v>BV$919</v>
      </c>
      <c r="BW929" s="4" t="str">
        <f t="shared" si="1051"/>
        <v>BW$919</v>
      </c>
      <c r="BX929" s="4" t="str">
        <f t="shared" si="1051"/>
        <v>BX$919</v>
      </c>
      <c r="BY929" s="4" t="str">
        <f t="shared" si="1051"/>
        <v>BY$919</v>
      </c>
      <c r="BZ929" s="4" t="str">
        <f t="shared" si="1051"/>
        <v>BZ$919</v>
      </c>
      <c r="CA929" s="4" t="str">
        <f t="shared" si="1051"/>
        <v>CA$919</v>
      </c>
      <c r="CB929" s="4" t="str">
        <f t="shared" si="1051"/>
        <v>CB$919</v>
      </c>
      <c r="CC929" s="4" t="str">
        <f t="shared" si="1051"/>
        <v>CC$919</v>
      </c>
      <c r="CD929" s="4" t="str">
        <f t="shared" si="1051"/>
        <v>CD$919</v>
      </c>
      <c r="CE929" s="4" t="str">
        <f t="shared" ref="CE929:CL929" si="1052">ADDRESS(ROW(CE919),COLUMN(CE919),2)</f>
        <v>CE$919</v>
      </c>
      <c r="CF929" s="4" t="str">
        <f t="shared" si="1052"/>
        <v>CF$919</v>
      </c>
      <c r="CG929" s="4" t="str">
        <f t="shared" si="1052"/>
        <v>CG$919</v>
      </c>
      <c r="CH929" s="4" t="str">
        <f t="shared" si="1052"/>
        <v>CH$919</v>
      </c>
      <c r="CI929" s="4" t="str">
        <f t="shared" si="1052"/>
        <v>CI$919</v>
      </c>
      <c r="CJ929" s="4" t="str">
        <f t="shared" si="1052"/>
        <v>CJ$919</v>
      </c>
      <c r="CK929" s="4" t="str">
        <f t="shared" si="1052"/>
        <v>CK$919</v>
      </c>
      <c r="CL929" s="4" t="str">
        <f t="shared" si="1052"/>
        <v>CL$919</v>
      </c>
      <c r="CN929" s="60"/>
      <c r="CO929" s="4" t="str">
        <f t="shared" ref="CO929:DL929" si="1053">ADDRESS(ROW(CO919),COLUMN(CO919),2)</f>
        <v>CO$919</v>
      </c>
      <c r="CP929" s="4" t="str">
        <f t="shared" si="1053"/>
        <v>CP$919</v>
      </c>
      <c r="CQ929" s="4" t="str">
        <f t="shared" si="1053"/>
        <v>CQ$919</v>
      </c>
      <c r="CR929" s="4" t="str">
        <f t="shared" si="1053"/>
        <v>CR$919</v>
      </c>
      <c r="CS929" s="4" t="str">
        <f t="shared" si="1053"/>
        <v>CS$919</v>
      </c>
      <c r="CT929" s="4" t="str">
        <f t="shared" si="1053"/>
        <v>CT$919</v>
      </c>
      <c r="CU929" s="4" t="str">
        <f t="shared" si="1053"/>
        <v>CU$919</v>
      </c>
      <c r="CV929" s="4" t="str">
        <f t="shared" si="1053"/>
        <v>CV$919</v>
      </c>
      <c r="CW929" s="4" t="str">
        <f t="shared" si="1053"/>
        <v>CW$919</v>
      </c>
      <c r="CX929" s="4" t="str">
        <f t="shared" si="1053"/>
        <v>CX$919</v>
      </c>
      <c r="CY929" s="4" t="str">
        <f t="shared" si="1053"/>
        <v>CY$919</v>
      </c>
      <c r="CZ929" s="4" t="str">
        <f t="shared" si="1053"/>
        <v>CZ$919</v>
      </c>
      <c r="DA929" s="4" t="str">
        <f t="shared" si="1053"/>
        <v>DA$919</v>
      </c>
      <c r="DB929" s="4" t="str">
        <f t="shared" si="1053"/>
        <v>DB$919</v>
      </c>
      <c r="DC929" s="4" t="str">
        <f t="shared" si="1053"/>
        <v>DC$919</v>
      </c>
      <c r="DD929" s="4" t="str">
        <f t="shared" si="1053"/>
        <v>DD$919</v>
      </c>
      <c r="DE929" s="4" t="str">
        <f t="shared" si="1053"/>
        <v>DE$919</v>
      </c>
      <c r="DF929" s="4" t="str">
        <f t="shared" si="1053"/>
        <v>DF$919</v>
      </c>
      <c r="DG929" s="4" t="str">
        <f t="shared" si="1053"/>
        <v>DG$919</v>
      </c>
      <c r="DH929" s="4" t="str">
        <f t="shared" si="1053"/>
        <v>DH$919</v>
      </c>
      <c r="DI929" s="4" t="str">
        <f t="shared" si="1053"/>
        <v>DI$919</v>
      </c>
      <c r="DJ929" s="4" t="str">
        <f t="shared" si="1053"/>
        <v>DJ$919</v>
      </c>
      <c r="DK929" s="4" t="str">
        <f t="shared" si="1053"/>
        <v>DK$919</v>
      </c>
      <c r="DL929" s="4" t="str">
        <f t="shared" si="1053"/>
        <v>DL$919</v>
      </c>
    </row>
    <row r="930" spans="1:116" x14ac:dyDescent="0.35">
      <c r="B930" t="s">
        <v>332</v>
      </c>
      <c r="D930" t="s">
        <v>496</v>
      </c>
      <c r="E930" s="8" t="str">
        <f t="shared" si="1031"/>
        <v>930 WCINV-SSV</v>
      </c>
      <c r="G930" s="241" t="str">
        <f>IFERROR(SUBSTITUTE(TRIM(MID(G918, SEARCH("-", G918) + 1, LEN(G918))),":",""),"no unit")</f>
        <v>volume driven</v>
      </c>
      <c r="H930" s="12"/>
      <c r="I930" s="60"/>
      <c r="J930" s="60"/>
      <c r="K930" s="15"/>
      <c r="L930" s="15"/>
      <c r="M930" s="15"/>
      <c r="N930" s="15"/>
      <c r="O930" s="15"/>
      <c r="P930" s="15"/>
      <c r="R930" s="15"/>
      <c r="S930" s="215" t="str">
        <f t="shared" ref="S930:AX930" si="1054">S915</f>
        <v>S$19</v>
      </c>
      <c r="T930" s="215" t="str">
        <f t="shared" si="1054"/>
        <v>T$19</v>
      </c>
      <c r="U930" s="215" t="str">
        <f t="shared" si="1054"/>
        <v>U$19</v>
      </c>
      <c r="V930" s="215" t="str">
        <f t="shared" si="1054"/>
        <v>V$19</v>
      </c>
      <c r="W930" s="215" t="str">
        <f t="shared" si="1054"/>
        <v>W$19</v>
      </c>
      <c r="X930" s="215" t="str">
        <f t="shared" si="1054"/>
        <v>X$19</v>
      </c>
      <c r="Y930" s="215" t="str">
        <f t="shared" si="1054"/>
        <v>Y$19</v>
      </c>
      <c r="Z930" s="215" t="str">
        <f t="shared" si="1054"/>
        <v>Z$19</v>
      </c>
      <c r="AA930" s="215" t="str">
        <f t="shared" si="1054"/>
        <v>AA$19</v>
      </c>
      <c r="AB930" s="215" t="str">
        <f t="shared" si="1054"/>
        <v>AB$19</v>
      </c>
      <c r="AC930" s="215" t="str">
        <f t="shared" si="1054"/>
        <v>AC$19</v>
      </c>
      <c r="AD930" s="215" t="str">
        <f t="shared" si="1054"/>
        <v>AD$19</v>
      </c>
      <c r="AE930" s="215" t="str">
        <f t="shared" si="1054"/>
        <v>AE$19</v>
      </c>
      <c r="AF930" s="215" t="str">
        <f t="shared" si="1054"/>
        <v>AF$19</v>
      </c>
      <c r="AG930" s="215" t="str">
        <f t="shared" si="1054"/>
        <v>AG$19</v>
      </c>
      <c r="AH930" s="215" t="str">
        <f t="shared" si="1054"/>
        <v>AH$19</v>
      </c>
      <c r="AI930" s="215" t="str">
        <f t="shared" si="1054"/>
        <v>AI$19</v>
      </c>
      <c r="AJ930" s="215" t="str">
        <f t="shared" si="1054"/>
        <v>AJ$19</v>
      </c>
      <c r="AK930" s="215" t="str">
        <f t="shared" si="1054"/>
        <v>AK$19</v>
      </c>
      <c r="AL930" s="215" t="str">
        <f t="shared" si="1054"/>
        <v>AL$19</v>
      </c>
      <c r="AM930" s="215" t="str">
        <f t="shared" si="1054"/>
        <v>AM$19</v>
      </c>
      <c r="AN930" s="215" t="str">
        <f t="shared" si="1054"/>
        <v>AN$19</v>
      </c>
      <c r="AO930" s="215" t="str">
        <f t="shared" si="1054"/>
        <v>AO$19</v>
      </c>
      <c r="AP930" s="215" t="str">
        <f t="shared" si="1054"/>
        <v>AP$19</v>
      </c>
      <c r="AQ930" s="215" t="str">
        <f t="shared" si="1054"/>
        <v>AQ$19</v>
      </c>
      <c r="AR930" s="215" t="str">
        <f t="shared" si="1054"/>
        <v>AR$19</v>
      </c>
      <c r="AS930" s="215" t="str">
        <f t="shared" si="1054"/>
        <v>AS$19</v>
      </c>
      <c r="AT930" s="215" t="str">
        <f t="shared" si="1054"/>
        <v>AT$19</v>
      </c>
      <c r="AU930" s="215" t="str">
        <f t="shared" si="1054"/>
        <v>AU$19</v>
      </c>
      <c r="AV930" s="215" t="str">
        <f t="shared" si="1054"/>
        <v>AV$19</v>
      </c>
      <c r="AW930" s="215" t="str">
        <f t="shared" si="1054"/>
        <v>AW$19</v>
      </c>
      <c r="AX930" s="215" t="str">
        <f t="shared" si="1054"/>
        <v>AX$19</v>
      </c>
      <c r="AY930" s="215" t="str">
        <f t="shared" ref="AY930:CD930" si="1055">AY915</f>
        <v>AY$19</v>
      </c>
      <c r="AZ930" s="215" t="str">
        <f t="shared" si="1055"/>
        <v>AZ$19</v>
      </c>
      <c r="BA930" s="215" t="str">
        <f t="shared" si="1055"/>
        <v>BA$19</v>
      </c>
      <c r="BB930" s="215" t="str">
        <f t="shared" si="1055"/>
        <v>BB$19</v>
      </c>
      <c r="BC930" s="215" t="str">
        <f t="shared" si="1055"/>
        <v>BC$19</v>
      </c>
      <c r="BD930" s="215" t="str">
        <f t="shared" si="1055"/>
        <v>BD$19</v>
      </c>
      <c r="BE930" s="215" t="str">
        <f t="shared" si="1055"/>
        <v>BE$19</v>
      </c>
      <c r="BF930" s="215" t="str">
        <f t="shared" si="1055"/>
        <v>BF$19</v>
      </c>
      <c r="BG930" s="215" t="str">
        <f t="shared" si="1055"/>
        <v>BG$19</v>
      </c>
      <c r="BH930" s="215" t="str">
        <f t="shared" si="1055"/>
        <v>BH$19</v>
      </c>
      <c r="BI930" s="215" t="str">
        <f t="shared" si="1055"/>
        <v>BI$19</v>
      </c>
      <c r="BJ930" s="215" t="str">
        <f t="shared" si="1055"/>
        <v>BJ$19</v>
      </c>
      <c r="BK930" s="215" t="str">
        <f t="shared" si="1055"/>
        <v>BK$19</v>
      </c>
      <c r="BL930" s="215" t="str">
        <f t="shared" si="1055"/>
        <v>BL$19</v>
      </c>
      <c r="BM930" s="215" t="str">
        <f t="shared" si="1055"/>
        <v>BM$19</v>
      </c>
      <c r="BN930" s="215" t="str">
        <f t="shared" si="1055"/>
        <v>BN$19</v>
      </c>
      <c r="BO930" s="215" t="str">
        <f t="shared" si="1055"/>
        <v>BO$19</v>
      </c>
      <c r="BP930" s="215" t="str">
        <f t="shared" si="1055"/>
        <v>BP$19</v>
      </c>
      <c r="BQ930" s="215" t="str">
        <f t="shared" si="1055"/>
        <v>BQ$19</v>
      </c>
      <c r="BR930" s="215" t="str">
        <f t="shared" si="1055"/>
        <v>BR$19</v>
      </c>
      <c r="BS930" s="215" t="str">
        <f t="shared" si="1055"/>
        <v>BS$19</v>
      </c>
      <c r="BT930" s="215" t="str">
        <f t="shared" si="1055"/>
        <v>BT$19</v>
      </c>
      <c r="BU930" s="215" t="str">
        <f t="shared" si="1055"/>
        <v>BU$19</v>
      </c>
      <c r="BV930" s="215" t="str">
        <f t="shared" si="1055"/>
        <v>BV$19</v>
      </c>
      <c r="BW930" s="215" t="str">
        <f t="shared" si="1055"/>
        <v>BW$19</v>
      </c>
      <c r="BX930" s="215" t="str">
        <f t="shared" si="1055"/>
        <v>BX$19</v>
      </c>
      <c r="BY930" s="215" t="str">
        <f t="shared" si="1055"/>
        <v>BY$19</v>
      </c>
      <c r="BZ930" s="215" t="str">
        <f t="shared" si="1055"/>
        <v>BZ$19</v>
      </c>
      <c r="CA930" s="215" t="str">
        <f t="shared" si="1055"/>
        <v>CA$19</v>
      </c>
      <c r="CB930" s="215" t="str">
        <f t="shared" si="1055"/>
        <v>CB$19</v>
      </c>
      <c r="CC930" s="215" t="str">
        <f t="shared" si="1055"/>
        <v>CC$19</v>
      </c>
      <c r="CD930" s="215" t="str">
        <f t="shared" si="1055"/>
        <v>CD$19</v>
      </c>
      <c r="CE930" s="215" t="str">
        <f t="shared" ref="CE930:CL930" si="1056">CE915</f>
        <v>CE$19</v>
      </c>
      <c r="CF930" s="215" t="str">
        <f t="shared" si="1056"/>
        <v>CF$19</v>
      </c>
      <c r="CG930" s="215" t="str">
        <f t="shared" si="1056"/>
        <v>CG$19</v>
      </c>
      <c r="CH930" s="215" t="str">
        <f t="shared" si="1056"/>
        <v>CH$19</v>
      </c>
      <c r="CI930" s="215" t="str">
        <f t="shared" si="1056"/>
        <v>CI$19</v>
      </c>
      <c r="CJ930" s="215" t="str">
        <f t="shared" si="1056"/>
        <v>CJ$19</v>
      </c>
      <c r="CK930" s="215" t="str">
        <f t="shared" si="1056"/>
        <v>CK$19</v>
      </c>
      <c r="CL930" s="215" t="str">
        <f t="shared" si="1056"/>
        <v>CL$19</v>
      </c>
      <c r="CN930" s="60"/>
      <c r="CO930" s="215" t="str">
        <f t="shared" ref="CO930:DL930" si="1057">CO915</f>
        <v>CO$19</v>
      </c>
      <c r="CP930" s="215" t="str">
        <f t="shared" si="1057"/>
        <v>CP$19</v>
      </c>
      <c r="CQ930" s="215" t="str">
        <f t="shared" si="1057"/>
        <v>CQ$19</v>
      </c>
      <c r="CR930" s="215" t="str">
        <f t="shared" si="1057"/>
        <v>CR$19</v>
      </c>
      <c r="CS930" s="215" t="str">
        <f t="shared" si="1057"/>
        <v>CS$19</v>
      </c>
      <c r="CT930" s="215" t="str">
        <f t="shared" si="1057"/>
        <v>CT$19</v>
      </c>
      <c r="CU930" s="215" t="str">
        <f t="shared" si="1057"/>
        <v>CU$19</v>
      </c>
      <c r="CV930" s="215" t="str">
        <f t="shared" si="1057"/>
        <v>CV$19</v>
      </c>
      <c r="CW930" s="215" t="str">
        <f t="shared" si="1057"/>
        <v>CW$19</v>
      </c>
      <c r="CX930" s="215" t="str">
        <f t="shared" si="1057"/>
        <v>CX$19</v>
      </c>
      <c r="CY930" s="215" t="str">
        <f t="shared" si="1057"/>
        <v>CY$19</v>
      </c>
      <c r="CZ930" s="215" t="str">
        <f t="shared" si="1057"/>
        <v>CZ$19</v>
      </c>
      <c r="DA930" s="215" t="str">
        <f t="shared" si="1057"/>
        <v>DA$19</v>
      </c>
      <c r="DB930" s="215" t="str">
        <f t="shared" si="1057"/>
        <v>DB$19</v>
      </c>
      <c r="DC930" s="215" t="str">
        <f t="shared" si="1057"/>
        <v>DC$19</v>
      </c>
      <c r="DD930" s="215" t="str">
        <f t="shared" si="1057"/>
        <v>DD$19</v>
      </c>
      <c r="DE930" s="215" t="str">
        <f t="shared" si="1057"/>
        <v>DE$19</v>
      </c>
      <c r="DF930" s="215" t="str">
        <f t="shared" si="1057"/>
        <v>DF$19</v>
      </c>
      <c r="DG930" s="215" t="str">
        <f t="shared" si="1057"/>
        <v>DG$19</v>
      </c>
      <c r="DH930" s="215" t="str">
        <f t="shared" si="1057"/>
        <v>DH$19</v>
      </c>
      <c r="DI930" s="215" t="str">
        <f t="shared" si="1057"/>
        <v>DI$19</v>
      </c>
      <c r="DJ930" s="215" t="str">
        <f t="shared" si="1057"/>
        <v>DJ$19</v>
      </c>
      <c r="DK930" s="215" t="str">
        <f t="shared" si="1057"/>
        <v>DK$19</v>
      </c>
      <c r="DL930" s="215" t="str">
        <f t="shared" si="1057"/>
        <v>DL$19</v>
      </c>
    </row>
    <row r="931" spans="1:116" x14ac:dyDescent="0.35">
      <c r="E931" s="8"/>
      <c r="G931" s="89" t="str">
        <f>G916</f>
        <v>Secondary revenue driver</v>
      </c>
      <c r="H931" s="12"/>
      <c r="I931" s="60"/>
      <c r="J931" s="60"/>
      <c r="K931" s="15"/>
      <c r="L931" s="15"/>
      <c r="M931" s="15"/>
      <c r="N931" s="15"/>
      <c r="O931" s="15"/>
      <c r="P931" s="15"/>
      <c r="R931" s="15"/>
      <c r="S931" s="76"/>
      <c r="T931" s="76"/>
      <c r="U931" s="76"/>
      <c r="V931" s="76"/>
      <c r="W931" s="76"/>
      <c r="X931" s="76"/>
      <c r="Y931" s="76"/>
      <c r="Z931" s="76"/>
      <c r="AA931" s="76"/>
      <c r="AB931" s="76"/>
      <c r="AC931" s="76"/>
      <c r="AD931" s="76"/>
      <c r="AE931" s="76"/>
      <c r="AF931" s="76"/>
      <c r="AG931" s="76"/>
      <c r="AH931" s="76"/>
      <c r="AI931" s="76"/>
      <c r="AJ931" s="76"/>
      <c r="AK931" s="76"/>
      <c r="AL931" s="76"/>
      <c r="AM931" s="76"/>
      <c r="AN931" s="76"/>
      <c r="AO931" s="76"/>
      <c r="AP931" s="76"/>
      <c r="AQ931" s="76"/>
      <c r="AR931" s="76"/>
      <c r="AS931" s="76"/>
      <c r="AT931" s="76"/>
      <c r="AU931" s="76"/>
      <c r="AV931" s="76"/>
      <c r="AW931" s="76"/>
      <c r="AX931" s="76"/>
      <c r="AY931" s="76"/>
      <c r="AZ931" s="76"/>
      <c r="BA931" s="76"/>
      <c r="BB931" s="76"/>
      <c r="BC931" s="76"/>
      <c r="BD931" s="76"/>
      <c r="BE931" s="76"/>
      <c r="BF931" s="76"/>
      <c r="BG931" s="76"/>
      <c r="BH931" s="76"/>
      <c r="BI931" s="76"/>
      <c r="BJ931" s="76"/>
      <c r="BK931" s="76"/>
      <c r="BL931" s="76"/>
      <c r="BM931" s="76"/>
      <c r="BN931" s="76"/>
      <c r="BO931" s="76"/>
      <c r="BP931" s="76"/>
      <c r="BQ931" s="76"/>
      <c r="BR931" s="76"/>
      <c r="BS931" s="76"/>
      <c r="BT931" s="76"/>
      <c r="BU931" s="76"/>
      <c r="BV931" s="76"/>
      <c r="BW931" s="76"/>
      <c r="BX931" s="76"/>
      <c r="BY931" s="76"/>
      <c r="BZ931" s="76"/>
      <c r="CA931" s="76"/>
      <c r="CB931" s="76"/>
      <c r="CC931" s="76"/>
      <c r="CD931" s="76"/>
      <c r="CE931" s="76"/>
      <c r="CF931" s="76"/>
      <c r="CG931" s="76"/>
      <c r="CH931" s="76"/>
      <c r="CI931" s="76"/>
      <c r="CJ931" s="76"/>
      <c r="CK931" s="76"/>
      <c r="CL931" s="76"/>
      <c r="CN931" s="60"/>
      <c r="CO931" s="76"/>
      <c r="CP931" s="76"/>
      <c r="CQ931" s="76"/>
      <c r="CR931" s="76"/>
      <c r="CS931" s="76"/>
      <c r="CT931" s="76"/>
      <c r="CU931" s="76"/>
      <c r="CV931" s="76"/>
      <c r="CW931" s="76"/>
      <c r="CX931" s="76"/>
      <c r="CY931" s="76"/>
      <c r="CZ931" s="76"/>
      <c r="DA931" s="76"/>
      <c r="DB931" s="76"/>
      <c r="DC931" s="76"/>
      <c r="DD931" s="76"/>
      <c r="DE931" s="76"/>
      <c r="DF931" s="76"/>
      <c r="DG931" s="76"/>
      <c r="DH931" s="76"/>
      <c r="DI931" s="76"/>
      <c r="DJ931" s="76"/>
      <c r="DK931" s="76"/>
      <c r="DL931" s="76"/>
    </row>
    <row r="932" spans="1:116" x14ac:dyDescent="0.35">
      <c r="A932" s="174"/>
      <c r="E932" s="8"/>
      <c r="G932" s="8" t="str">
        <f>G917</f>
        <v>Secondary volume driver</v>
      </c>
      <c r="H932" s="174"/>
      <c r="I932" s="176"/>
      <c r="J932" s="176"/>
      <c r="K932" s="197"/>
      <c r="L932" s="197"/>
      <c r="M932" s="197"/>
      <c r="N932" s="197"/>
      <c r="O932" s="197"/>
      <c r="P932" s="197"/>
      <c r="R932" s="198"/>
      <c r="S932" s="174"/>
      <c r="T932" s="174"/>
      <c r="U932" s="174"/>
      <c r="V932" s="174"/>
      <c r="W932" s="174"/>
      <c r="X932" s="174"/>
      <c r="Y932" s="174"/>
      <c r="Z932" s="174"/>
      <c r="AA932" s="174"/>
      <c r="AB932" s="174"/>
      <c r="AC932" s="174"/>
      <c r="AD932" s="174"/>
      <c r="AE932" s="174"/>
      <c r="AF932" s="174"/>
      <c r="AG932" s="174"/>
      <c r="AH932" s="174"/>
      <c r="AI932" s="174"/>
      <c r="AJ932" s="174"/>
      <c r="AK932" s="174"/>
      <c r="AL932" s="174"/>
      <c r="AM932" s="174"/>
      <c r="AN932" s="174"/>
      <c r="AO932" s="174"/>
      <c r="AP932" s="174"/>
      <c r="AQ932" s="174"/>
      <c r="AR932" s="174"/>
      <c r="AS932" s="174"/>
      <c r="AT932" s="174"/>
      <c r="AU932" s="174"/>
      <c r="AV932" s="174"/>
      <c r="AW932" s="174"/>
      <c r="AX932" s="174"/>
      <c r="AY932" s="174"/>
      <c r="AZ932" s="174"/>
      <c r="BA932" s="174"/>
      <c r="BB932" s="174"/>
      <c r="BC932" s="174"/>
      <c r="BD932" s="174"/>
      <c r="BE932" s="174"/>
      <c r="BF932" s="174"/>
      <c r="BG932" s="174"/>
      <c r="BH932" s="174"/>
      <c r="BI932" s="174"/>
      <c r="BJ932" s="174"/>
      <c r="BK932" s="174"/>
      <c r="BL932" s="174"/>
      <c r="BM932" s="174"/>
      <c r="BN932" s="174"/>
      <c r="BO932" s="174"/>
      <c r="BP932" s="174"/>
      <c r="BQ932" s="174"/>
      <c r="BR932" s="174"/>
      <c r="BS932" s="174"/>
      <c r="BT932" s="174"/>
      <c r="BU932" s="174"/>
      <c r="BV932" s="174"/>
      <c r="BW932" s="174"/>
      <c r="BX932" s="174"/>
      <c r="BY932" s="174"/>
      <c r="BZ932" s="174"/>
      <c r="CA932" s="174"/>
      <c r="CB932" s="174"/>
      <c r="CC932" s="174"/>
      <c r="CD932" s="174"/>
      <c r="CE932" s="174"/>
      <c r="CF932" s="174"/>
      <c r="CG932" s="174"/>
      <c r="CH932" s="174"/>
      <c r="CI932" s="174"/>
      <c r="CJ932" s="174"/>
      <c r="CK932" s="174"/>
      <c r="CL932" s="174"/>
      <c r="CN932" s="176"/>
      <c r="CO932" s="174"/>
      <c r="CP932" s="174"/>
      <c r="CQ932" s="174"/>
      <c r="CR932" s="174"/>
      <c r="CS932" s="174"/>
      <c r="CT932" s="174"/>
      <c r="CU932" s="174"/>
      <c r="CV932" s="174"/>
      <c r="CW932" s="174"/>
      <c r="CX932" s="174"/>
      <c r="CY932" s="174"/>
      <c r="CZ932" s="174"/>
      <c r="DA932" s="174"/>
      <c r="DB932" s="174"/>
      <c r="DC932" s="174"/>
      <c r="DD932" s="174"/>
      <c r="DE932" s="174"/>
      <c r="DF932" s="174"/>
      <c r="DG932" s="174"/>
      <c r="DH932" s="174"/>
      <c r="DI932" s="174"/>
      <c r="DJ932" s="174"/>
      <c r="DK932" s="174"/>
      <c r="DL932" s="174"/>
    </row>
    <row r="933" spans="1:116" x14ac:dyDescent="0.35">
      <c r="A933" s="174"/>
      <c r="E933" s="8"/>
      <c r="H933" s="174"/>
      <c r="I933" s="176"/>
      <c r="J933" s="176"/>
      <c r="K933" s="197"/>
      <c r="L933" s="197"/>
      <c r="M933" s="197"/>
      <c r="N933" s="197"/>
      <c r="O933" s="197"/>
      <c r="P933" s="197"/>
      <c r="R933" s="198"/>
      <c r="S933" s="174"/>
      <c r="T933" s="174"/>
      <c r="U933" s="174"/>
      <c r="V933" s="174"/>
      <c r="W933" s="174"/>
      <c r="X933" s="174"/>
      <c r="Y933" s="174"/>
      <c r="Z933" s="174"/>
      <c r="AA933" s="174"/>
      <c r="AB933" s="174"/>
      <c r="AC933" s="174"/>
      <c r="AD933" s="174"/>
      <c r="AE933" s="174"/>
      <c r="AF933" s="174"/>
      <c r="AG933" s="174"/>
      <c r="AH933" s="174"/>
      <c r="AI933" s="174"/>
      <c r="AJ933" s="174"/>
      <c r="AK933" s="174"/>
      <c r="AL933" s="174"/>
      <c r="AM933" s="174"/>
      <c r="AN933" s="174"/>
      <c r="AO933" s="174"/>
      <c r="AP933" s="174"/>
      <c r="AQ933" s="174"/>
      <c r="AR933" s="174"/>
      <c r="AS933" s="174"/>
      <c r="AT933" s="174"/>
      <c r="AU933" s="174"/>
      <c r="AV933" s="174"/>
      <c r="AW933" s="174"/>
      <c r="AX933" s="174"/>
      <c r="AY933" s="174"/>
      <c r="AZ933" s="174"/>
      <c r="BA933" s="174"/>
      <c r="BB933" s="174"/>
      <c r="BC933" s="174"/>
      <c r="BD933" s="174"/>
      <c r="BE933" s="174"/>
      <c r="BF933" s="174"/>
      <c r="BG933" s="174"/>
      <c r="BH933" s="174"/>
      <c r="BI933" s="174"/>
      <c r="BJ933" s="174"/>
      <c r="BK933" s="174"/>
      <c r="BL933" s="174"/>
      <c r="BM933" s="174"/>
      <c r="BN933" s="174"/>
      <c r="BO933" s="174"/>
      <c r="BP933" s="174"/>
      <c r="BQ933" s="174"/>
      <c r="BR933" s="174"/>
      <c r="BS933" s="174"/>
      <c r="BT933" s="174"/>
      <c r="BU933" s="174"/>
      <c r="BV933" s="174"/>
      <c r="BW933" s="174"/>
      <c r="BX933" s="174"/>
      <c r="BY933" s="174"/>
      <c r="BZ933" s="174"/>
      <c r="CA933" s="174"/>
      <c r="CB933" s="174"/>
      <c r="CC933" s="174"/>
      <c r="CD933" s="174"/>
      <c r="CE933" s="174"/>
      <c r="CF933" s="174"/>
      <c r="CG933" s="174"/>
      <c r="CH933" s="174"/>
      <c r="CI933" s="174"/>
      <c r="CJ933" s="174"/>
      <c r="CK933" s="174"/>
      <c r="CL933" s="174"/>
      <c r="CN933" s="176"/>
      <c r="CO933" s="174"/>
      <c r="CP933" s="174"/>
      <c r="CQ933" s="174"/>
      <c r="CR933" s="174"/>
      <c r="CS933" s="174"/>
      <c r="CT933" s="174"/>
      <c r="CU933" s="174"/>
      <c r="CV933" s="174"/>
      <c r="CW933" s="174"/>
      <c r="CX933" s="174"/>
      <c r="CY933" s="174"/>
      <c r="CZ933" s="174"/>
      <c r="DA933" s="174"/>
      <c r="DB933" s="174"/>
      <c r="DC933" s="174"/>
      <c r="DD933" s="174"/>
      <c r="DE933" s="174"/>
      <c r="DF933" s="174"/>
      <c r="DG933" s="174"/>
      <c r="DH933" s="174"/>
      <c r="DI933" s="174"/>
      <c r="DJ933" s="174"/>
      <c r="DK933" s="174"/>
      <c r="DL933" s="174"/>
    </row>
    <row r="934" spans="1:116" x14ac:dyDescent="0.35">
      <c r="A934" s="174"/>
      <c r="E934" s="8"/>
      <c r="G934" s="175" t="s">
        <v>490</v>
      </c>
      <c r="H934" s="174"/>
      <c r="I934" s="176"/>
      <c r="J934" s="176"/>
      <c r="K934" s="197"/>
      <c r="L934" s="197"/>
      <c r="M934" s="197"/>
      <c r="N934" s="197"/>
      <c r="O934" s="197"/>
      <c r="P934" s="197"/>
      <c r="R934" s="198"/>
      <c r="S934" s="199" t="str">
        <f t="shared" ref="S934:AX934" si="1058">S$20</f>
        <v>S$16</v>
      </c>
      <c r="T934" s="199" t="str">
        <f t="shared" si="1058"/>
        <v>T$16</v>
      </c>
      <c r="U934" s="199" t="str">
        <f t="shared" si="1058"/>
        <v>U$16</v>
      </c>
      <c r="V934" s="199" t="str">
        <f t="shared" si="1058"/>
        <v>V$16</v>
      </c>
      <c r="W934" s="199" t="str">
        <f t="shared" si="1058"/>
        <v>W$16</v>
      </c>
      <c r="X934" s="199" t="str">
        <f t="shared" si="1058"/>
        <v>X$16</v>
      </c>
      <c r="Y934" s="199" t="str">
        <f t="shared" si="1058"/>
        <v>Y$16</v>
      </c>
      <c r="Z934" s="199" t="str">
        <f t="shared" si="1058"/>
        <v>Z$16</v>
      </c>
      <c r="AA934" s="199" t="str">
        <f t="shared" si="1058"/>
        <v>AA$16</v>
      </c>
      <c r="AB934" s="199" t="str">
        <f t="shared" si="1058"/>
        <v>AB$16</v>
      </c>
      <c r="AC934" s="199" t="str">
        <f t="shared" si="1058"/>
        <v>AC$16</v>
      </c>
      <c r="AD934" s="199" t="str">
        <f t="shared" si="1058"/>
        <v>AD$16</v>
      </c>
      <c r="AE934" s="199" t="str">
        <f t="shared" si="1058"/>
        <v>AE$16</v>
      </c>
      <c r="AF934" s="199" t="str">
        <f t="shared" si="1058"/>
        <v>AF$16</v>
      </c>
      <c r="AG934" s="199" t="str">
        <f t="shared" si="1058"/>
        <v>AG$16</v>
      </c>
      <c r="AH934" s="199" t="str">
        <f t="shared" si="1058"/>
        <v>AH$16</v>
      </c>
      <c r="AI934" s="199" t="str">
        <f t="shared" si="1058"/>
        <v>AI$16</v>
      </c>
      <c r="AJ934" s="199" t="str">
        <f t="shared" si="1058"/>
        <v>AJ$16</v>
      </c>
      <c r="AK934" s="199" t="str">
        <f t="shared" si="1058"/>
        <v>AK$16</v>
      </c>
      <c r="AL934" s="199" t="str">
        <f t="shared" si="1058"/>
        <v>AL$16</v>
      </c>
      <c r="AM934" s="199" t="str">
        <f t="shared" si="1058"/>
        <v>AM$16</v>
      </c>
      <c r="AN934" s="199" t="str">
        <f t="shared" si="1058"/>
        <v>AN$16</v>
      </c>
      <c r="AO934" s="199" t="str">
        <f t="shared" si="1058"/>
        <v>AO$16</v>
      </c>
      <c r="AP934" s="199" t="str">
        <f t="shared" si="1058"/>
        <v>AP$16</v>
      </c>
      <c r="AQ934" s="199" t="str">
        <f t="shared" si="1058"/>
        <v>AQ$16</v>
      </c>
      <c r="AR934" s="199" t="str">
        <f t="shared" si="1058"/>
        <v>AR$16</v>
      </c>
      <c r="AS934" s="199" t="str">
        <f t="shared" si="1058"/>
        <v>AS$16</v>
      </c>
      <c r="AT934" s="199" t="str">
        <f t="shared" si="1058"/>
        <v>AT$16</v>
      </c>
      <c r="AU934" s="199" t="str">
        <f t="shared" si="1058"/>
        <v>AU$16</v>
      </c>
      <c r="AV934" s="199" t="str">
        <f t="shared" si="1058"/>
        <v>AV$16</v>
      </c>
      <c r="AW934" s="199" t="str">
        <f t="shared" si="1058"/>
        <v>AW$16</v>
      </c>
      <c r="AX934" s="199" t="str">
        <f t="shared" si="1058"/>
        <v>AX$16</v>
      </c>
      <c r="AY934" s="199" t="str">
        <f t="shared" ref="AY934:CD934" si="1059">AY$20</f>
        <v>AY$16</v>
      </c>
      <c r="AZ934" s="199" t="str">
        <f t="shared" si="1059"/>
        <v>AZ$16</v>
      </c>
      <c r="BA934" s="199" t="str">
        <f t="shared" si="1059"/>
        <v>BA$16</v>
      </c>
      <c r="BB934" s="199" t="str">
        <f t="shared" si="1059"/>
        <v>BB$16</v>
      </c>
      <c r="BC934" s="199" t="str">
        <f t="shared" si="1059"/>
        <v>BC$16</v>
      </c>
      <c r="BD934" s="199" t="str">
        <f t="shared" si="1059"/>
        <v>BD$16</v>
      </c>
      <c r="BE934" s="199" t="str">
        <f t="shared" si="1059"/>
        <v>BE$16</v>
      </c>
      <c r="BF934" s="199" t="str">
        <f t="shared" si="1059"/>
        <v>BF$16</v>
      </c>
      <c r="BG934" s="199" t="str">
        <f t="shared" si="1059"/>
        <v>BG$16</v>
      </c>
      <c r="BH934" s="199" t="str">
        <f t="shared" si="1059"/>
        <v>BH$16</v>
      </c>
      <c r="BI934" s="199" t="str">
        <f t="shared" si="1059"/>
        <v>BI$16</v>
      </c>
      <c r="BJ934" s="199" t="str">
        <f t="shared" si="1059"/>
        <v>BJ$16</v>
      </c>
      <c r="BK934" s="199" t="str">
        <f t="shared" si="1059"/>
        <v>BK$16</v>
      </c>
      <c r="BL934" s="199" t="str">
        <f t="shared" si="1059"/>
        <v>BL$16</v>
      </c>
      <c r="BM934" s="199" t="str">
        <f t="shared" si="1059"/>
        <v>BM$16</v>
      </c>
      <c r="BN934" s="199" t="str">
        <f t="shared" si="1059"/>
        <v>BN$16</v>
      </c>
      <c r="BO934" s="199" t="str">
        <f t="shared" si="1059"/>
        <v>BO$16</v>
      </c>
      <c r="BP934" s="199" t="str">
        <f t="shared" si="1059"/>
        <v>BP$16</v>
      </c>
      <c r="BQ934" s="199" t="str">
        <f t="shared" si="1059"/>
        <v>BQ$16</v>
      </c>
      <c r="BR934" s="199" t="str">
        <f t="shared" si="1059"/>
        <v>BR$16</v>
      </c>
      <c r="BS934" s="199" t="str">
        <f t="shared" si="1059"/>
        <v>BS$16</v>
      </c>
      <c r="BT934" s="199" t="str">
        <f t="shared" si="1059"/>
        <v>BT$16</v>
      </c>
      <c r="BU934" s="199" t="str">
        <f t="shared" si="1059"/>
        <v>BU$16</v>
      </c>
      <c r="BV934" s="199" t="str">
        <f t="shared" si="1059"/>
        <v>BV$16</v>
      </c>
      <c r="BW934" s="199" t="str">
        <f t="shared" si="1059"/>
        <v>BW$16</v>
      </c>
      <c r="BX934" s="199" t="str">
        <f t="shared" si="1059"/>
        <v>BX$16</v>
      </c>
      <c r="BY934" s="199" t="str">
        <f t="shared" si="1059"/>
        <v>BY$16</v>
      </c>
      <c r="BZ934" s="199" t="str">
        <f t="shared" si="1059"/>
        <v>BZ$16</v>
      </c>
      <c r="CA934" s="199" t="str">
        <f t="shared" si="1059"/>
        <v>CA$16</v>
      </c>
      <c r="CB934" s="199" t="str">
        <f t="shared" si="1059"/>
        <v>CB$16</v>
      </c>
      <c r="CC934" s="199" t="str">
        <f t="shared" si="1059"/>
        <v>CC$16</v>
      </c>
      <c r="CD934" s="199" t="str">
        <f t="shared" si="1059"/>
        <v>CD$16</v>
      </c>
      <c r="CE934" s="199" t="str">
        <f t="shared" ref="CE934:CL934" si="1060">CE$20</f>
        <v>CE$16</v>
      </c>
      <c r="CF934" s="199" t="str">
        <f t="shared" si="1060"/>
        <v>CF$16</v>
      </c>
      <c r="CG934" s="199" t="str">
        <f t="shared" si="1060"/>
        <v>CG$16</v>
      </c>
      <c r="CH934" s="199" t="str">
        <f t="shared" si="1060"/>
        <v>CH$16</v>
      </c>
      <c r="CI934" s="199" t="str">
        <f t="shared" si="1060"/>
        <v>CI$16</v>
      </c>
      <c r="CJ934" s="199" t="str">
        <f t="shared" si="1060"/>
        <v>CJ$16</v>
      </c>
      <c r="CK934" s="199" t="str">
        <f t="shared" si="1060"/>
        <v>CK$16</v>
      </c>
      <c r="CL934" s="199" t="str">
        <f t="shared" si="1060"/>
        <v>CL$16</v>
      </c>
      <c r="CN934" s="176"/>
      <c r="CO934" s="199" t="str">
        <f t="shared" ref="CO934:DL934" si="1061">CO$20</f>
        <v>CO$16</v>
      </c>
      <c r="CP934" s="199" t="str">
        <f t="shared" si="1061"/>
        <v>CP$16</v>
      </c>
      <c r="CQ934" s="199" t="str">
        <f t="shared" si="1061"/>
        <v>CQ$16</v>
      </c>
      <c r="CR934" s="199" t="str">
        <f t="shared" si="1061"/>
        <v>CR$16</v>
      </c>
      <c r="CS934" s="199" t="str">
        <f t="shared" si="1061"/>
        <v>CS$16</v>
      </c>
      <c r="CT934" s="199" t="str">
        <f t="shared" si="1061"/>
        <v>CT$16</v>
      </c>
      <c r="CU934" s="199" t="str">
        <f t="shared" si="1061"/>
        <v>CU$16</v>
      </c>
      <c r="CV934" s="199" t="str">
        <f t="shared" si="1061"/>
        <v>CV$16</v>
      </c>
      <c r="CW934" s="199" t="str">
        <f t="shared" si="1061"/>
        <v>CW$16</v>
      </c>
      <c r="CX934" s="199" t="str">
        <f t="shared" si="1061"/>
        <v>CX$16</v>
      </c>
      <c r="CY934" s="199" t="str">
        <f t="shared" si="1061"/>
        <v>CY$16</v>
      </c>
      <c r="CZ934" s="199" t="str">
        <f t="shared" si="1061"/>
        <v>CZ$16</v>
      </c>
      <c r="DA934" s="199" t="str">
        <f t="shared" si="1061"/>
        <v>DA$16</v>
      </c>
      <c r="DB934" s="199" t="str">
        <f t="shared" si="1061"/>
        <v>DB$16</v>
      </c>
      <c r="DC934" s="199" t="str">
        <f t="shared" si="1061"/>
        <v>DC$16</v>
      </c>
      <c r="DD934" s="199" t="str">
        <f t="shared" si="1061"/>
        <v>DD$16</v>
      </c>
      <c r="DE934" s="199" t="str">
        <f t="shared" si="1061"/>
        <v>DE$16</v>
      </c>
      <c r="DF934" s="199" t="str">
        <f t="shared" si="1061"/>
        <v>DF$16</v>
      </c>
      <c r="DG934" s="199" t="str">
        <f t="shared" si="1061"/>
        <v>DG$16</v>
      </c>
      <c r="DH934" s="199" t="str">
        <f t="shared" si="1061"/>
        <v>DH$16</v>
      </c>
      <c r="DI934" s="199" t="str">
        <f t="shared" si="1061"/>
        <v>DI$16</v>
      </c>
      <c r="DJ934" s="199" t="str">
        <f t="shared" si="1061"/>
        <v>DJ$16</v>
      </c>
      <c r="DK934" s="199" t="str">
        <f t="shared" si="1061"/>
        <v>DK$16</v>
      </c>
      <c r="DL934" s="199" t="str">
        <f t="shared" si="1061"/>
        <v>DL$16</v>
      </c>
    </row>
    <row r="935" spans="1:116" x14ac:dyDescent="0.35">
      <c r="A935" s="174"/>
      <c r="E935" s="8"/>
      <c r="G935" s="175" t="s">
        <v>492</v>
      </c>
      <c r="H935" s="200"/>
      <c r="I935" s="201"/>
      <c r="J935" s="201"/>
      <c r="K935" s="202"/>
      <c r="L935" s="202"/>
      <c r="M935" s="202"/>
      <c r="N935" s="202"/>
      <c r="O935" s="202"/>
      <c r="P935" s="202"/>
      <c r="R935" s="202"/>
      <c r="S935" s="199" t="str">
        <f t="shared" ref="S935:AX935" si="1062">S$21</f>
        <v>S$17</v>
      </c>
      <c r="T935" s="199" t="str">
        <f t="shared" si="1062"/>
        <v>T$17</v>
      </c>
      <c r="U935" s="199" t="str">
        <f t="shared" si="1062"/>
        <v>U$17</v>
      </c>
      <c r="V935" s="199" t="str">
        <f t="shared" si="1062"/>
        <v>V$17</v>
      </c>
      <c r="W935" s="199" t="str">
        <f t="shared" si="1062"/>
        <v>W$17</v>
      </c>
      <c r="X935" s="199" t="str">
        <f t="shared" si="1062"/>
        <v>X$17</v>
      </c>
      <c r="Y935" s="199" t="str">
        <f t="shared" si="1062"/>
        <v>Y$17</v>
      </c>
      <c r="Z935" s="199" t="str">
        <f t="shared" si="1062"/>
        <v>Z$17</v>
      </c>
      <c r="AA935" s="199" t="str">
        <f t="shared" si="1062"/>
        <v>AA$17</v>
      </c>
      <c r="AB935" s="199" t="str">
        <f t="shared" si="1062"/>
        <v>AB$17</v>
      </c>
      <c r="AC935" s="199" t="str">
        <f t="shared" si="1062"/>
        <v>AC$17</v>
      </c>
      <c r="AD935" s="199" t="str">
        <f t="shared" si="1062"/>
        <v>AD$17</v>
      </c>
      <c r="AE935" s="199" t="str">
        <f t="shared" si="1062"/>
        <v>AE$17</v>
      </c>
      <c r="AF935" s="199" t="str">
        <f t="shared" si="1062"/>
        <v>AF$17</v>
      </c>
      <c r="AG935" s="199" t="str">
        <f t="shared" si="1062"/>
        <v>AG$17</v>
      </c>
      <c r="AH935" s="199" t="str">
        <f t="shared" si="1062"/>
        <v>AH$17</v>
      </c>
      <c r="AI935" s="199" t="str">
        <f t="shared" si="1062"/>
        <v>AI$17</v>
      </c>
      <c r="AJ935" s="199" t="str">
        <f t="shared" si="1062"/>
        <v>AJ$17</v>
      </c>
      <c r="AK935" s="199" t="str">
        <f t="shared" si="1062"/>
        <v>AK$17</v>
      </c>
      <c r="AL935" s="199" t="str">
        <f t="shared" si="1062"/>
        <v>AL$17</v>
      </c>
      <c r="AM935" s="199" t="str">
        <f t="shared" si="1062"/>
        <v>AM$17</v>
      </c>
      <c r="AN935" s="199" t="str">
        <f t="shared" si="1062"/>
        <v>AN$17</v>
      </c>
      <c r="AO935" s="199" t="str">
        <f t="shared" si="1062"/>
        <v>AO$17</v>
      </c>
      <c r="AP935" s="199" t="str">
        <f t="shared" si="1062"/>
        <v>AP$17</v>
      </c>
      <c r="AQ935" s="199" t="str">
        <f t="shared" si="1062"/>
        <v>AQ$17</v>
      </c>
      <c r="AR935" s="199" t="str">
        <f t="shared" si="1062"/>
        <v>AR$17</v>
      </c>
      <c r="AS935" s="199" t="str">
        <f t="shared" si="1062"/>
        <v>AS$17</v>
      </c>
      <c r="AT935" s="199" t="str">
        <f t="shared" si="1062"/>
        <v>AT$17</v>
      </c>
      <c r="AU935" s="199" t="str">
        <f t="shared" si="1062"/>
        <v>AU$17</v>
      </c>
      <c r="AV935" s="199" t="str">
        <f t="shared" si="1062"/>
        <v>AV$17</v>
      </c>
      <c r="AW935" s="199" t="str">
        <f t="shared" si="1062"/>
        <v>AW$17</v>
      </c>
      <c r="AX935" s="199" t="str">
        <f t="shared" si="1062"/>
        <v>AX$17</v>
      </c>
      <c r="AY935" s="199" t="str">
        <f t="shared" ref="AY935:CD935" si="1063">AY$21</f>
        <v>AY$17</v>
      </c>
      <c r="AZ935" s="199" t="str">
        <f t="shared" si="1063"/>
        <v>AZ$17</v>
      </c>
      <c r="BA935" s="199" t="str">
        <f t="shared" si="1063"/>
        <v>BA$17</v>
      </c>
      <c r="BB935" s="199" t="str">
        <f t="shared" si="1063"/>
        <v>BB$17</v>
      </c>
      <c r="BC935" s="199" t="str">
        <f t="shared" si="1063"/>
        <v>BC$17</v>
      </c>
      <c r="BD935" s="199" t="str">
        <f t="shared" si="1063"/>
        <v>BD$17</v>
      </c>
      <c r="BE935" s="199" t="str">
        <f t="shared" si="1063"/>
        <v>BE$17</v>
      </c>
      <c r="BF935" s="199" t="str">
        <f t="shared" si="1063"/>
        <v>BF$17</v>
      </c>
      <c r="BG935" s="199" t="str">
        <f t="shared" si="1063"/>
        <v>BG$17</v>
      </c>
      <c r="BH935" s="199" t="str">
        <f t="shared" si="1063"/>
        <v>BH$17</v>
      </c>
      <c r="BI935" s="199" t="str">
        <f t="shared" si="1063"/>
        <v>BI$17</v>
      </c>
      <c r="BJ935" s="199" t="str">
        <f t="shared" si="1063"/>
        <v>BJ$17</v>
      </c>
      <c r="BK935" s="199" t="str">
        <f t="shared" si="1063"/>
        <v>BK$17</v>
      </c>
      <c r="BL935" s="199" t="str">
        <f t="shared" si="1063"/>
        <v>BL$17</v>
      </c>
      <c r="BM935" s="199" t="str">
        <f t="shared" si="1063"/>
        <v>BM$17</v>
      </c>
      <c r="BN935" s="199" t="str">
        <f t="shared" si="1063"/>
        <v>BN$17</v>
      </c>
      <c r="BO935" s="199" t="str">
        <f t="shared" si="1063"/>
        <v>BO$17</v>
      </c>
      <c r="BP935" s="199" t="str">
        <f t="shared" si="1063"/>
        <v>BP$17</v>
      </c>
      <c r="BQ935" s="199" t="str">
        <f t="shared" si="1063"/>
        <v>BQ$17</v>
      </c>
      <c r="BR935" s="199" t="str">
        <f t="shared" si="1063"/>
        <v>BR$17</v>
      </c>
      <c r="BS935" s="199" t="str">
        <f t="shared" si="1063"/>
        <v>BS$17</v>
      </c>
      <c r="BT935" s="199" t="str">
        <f t="shared" si="1063"/>
        <v>BT$17</v>
      </c>
      <c r="BU935" s="199" t="str">
        <f t="shared" si="1063"/>
        <v>BU$17</v>
      </c>
      <c r="BV935" s="199" t="str">
        <f t="shared" si="1063"/>
        <v>BV$17</v>
      </c>
      <c r="BW935" s="199" t="str">
        <f t="shared" si="1063"/>
        <v>BW$17</v>
      </c>
      <c r="BX935" s="199" t="str">
        <f t="shared" si="1063"/>
        <v>BX$17</v>
      </c>
      <c r="BY935" s="199" t="str">
        <f t="shared" si="1063"/>
        <v>BY$17</v>
      </c>
      <c r="BZ935" s="199" t="str">
        <f t="shared" si="1063"/>
        <v>BZ$17</v>
      </c>
      <c r="CA935" s="199" t="str">
        <f t="shared" si="1063"/>
        <v>CA$17</v>
      </c>
      <c r="CB935" s="199" t="str">
        <f t="shared" si="1063"/>
        <v>CB$17</v>
      </c>
      <c r="CC935" s="199" t="str">
        <f t="shared" si="1063"/>
        <v>CC$17</v>
      </c>
      <c r="CD935" s="199" t="str">
        <f t="shared" si="1063"/>
        <v>CD$17</v>
      </c>
      <c r="CE935" s="199" t="str">
        <f t="shared" ref="CE935:CL935" si="1064">CE$21</f>
        <v>CE$17</v>
      </c>
      <c r="CF935" s="199" t="str">
        <f t="shared" si="1064"/>
        <v>CF$17</v>
      </c>
      <c r="CG935" s="199" t="str">
        <f t="shared" si="1064"/>
        <v>CG$17</v>
      </c>
      <c r="CH935" s="199" t="str">
        <f t="shared" si="1064"/>
        <v>CH$17</v>
      </c>
      <c r="CI935" s="199" t="str">
        <f t="shared" si="1064"/>
        <v>CI$17</v>
      </c>
      <c r="CJ935" s="199" t="str">
        <f t="shared" si="1064"/>
        <v>CJ$17</v>
      </c>
      <c r="CK935" s="199" t="str">
        <f t="shared" si="1064"/>
        <v>CK$17</v>
      </c>
      <c r="CL935" s="199" t="str">
        <f t="shared" si="1064"/>
        <v>CL$17</v>
      </c>
      <c r="CN935" s="201"/>
      <c r="CO935" s="199" t="str">
        <f t="shared" ref="CO935:DL935" si="1065">CO$21</f>
        <v>CO$17</v>
      </c>
      <c r="CP935" s="199" t="str">
        <f t="shared" si="1065"/>
        <v>CP$17</v>
      </c>
      <c r="CQ935" s="199" t="str">
        <f t="shared" si="1065"/>
        <v>CQ$17</v>
      </c>
      <c r="CR935" s="199" t="str">
        <f t="shared" si="1065"/>
        <v>CR$17</v>
      </c>
      <c r="CS935" s="199" t="str">
        <f t="shared" si="1065"/>
        <v>CS$17</v>
      </c>
      <c r="CT935" s="199" t="str">
        <f t="shared" si="1065"/>
        <v>CT$17</v>
      </c>
      <c r="CU935" s="199" t="str">
        <f t="shared" si="1065"/>
        <v>CU$17</v>
      </c>
      <c r="CV935" s="199" t="str">
        <f t="shared" si="1065"/>
        <v>CV$17</v>
      </c>
      <c r="CW935" s="199" t="str">
        <f t="shared" si="1065"/>
        <v>CW$17</v>
      </c>
      <c r="CX935" s="199" t="str">
        <f t="shared" si="1065"/>
        <v>CX$17</v>
      </c>
      <c r="CY935" s="199" t="str">
        <f t="shared" si="1065"/>
        <v>CY$17</v>
      </c>
      <c r="CZ935" s="199" t="str">
        <f t="shared" si="1065"/>
        <v>CZ$17</v>
      </c>
      <c r="DA935" s="199" t="str">
        <f t="shared" si="1065"/>
        <v>DA$17</v>
      </c>
      <c r="DB935" s="199" t="str">
        <f t="shared" si="1065"/>
        <v>DB$17</v>
      </c>
      <c r="DC935" s="199" t="str">
        <f t="shared" si="1065"/>
        <v>DC$17</v>
      </c>
      <c r="DD935" s="199" t="str">
        <f t="shared" si="1065"/>
        <v>DD$17</v>
      </c>
      <c r="DE935" s="199" t="str">
        <f t="shared" si="1065"/>
        <v>DE$17</v>
      </c>
      <c r="DF935" s="199" t="str">
        <f t="shared" si="1065"/>
        <v>DF$17</v>
      </c>
      <c r="DG935" s="199" t="str">
        <f t="shared" si="1065"/>
        <v>DG$17</v>
      </c>
      <c r="DH935" s="199" t="str">
        <f t="shared" si="1065"/>
        <v>DH$17</v>
      </c>
      <c r="DI935" s="199" t="str">
        <f t="shared" si="1065"/>
        <v>DI$17</v>
      </c>
      <c r="DJ935" s="199" t="str">
        <f t="shared" si="1065"/>
        <v>DJ$17</v>
      </c>
      <c r="DK935" s="199" t="str">
        <f t="shared" si="1065"/>
        <v>DK$17</v>
      </c>
      <c r="DL935" s="199" t="str">
        <f t="shared" si="1065"/>
        <v>DL$17</v>
      </c>
    </row>
    <row r="936" spans="1:116" x14ac:dyDescent="0.35">
      <c r="A936" s="174"/>
      <c r="E936" s="8"/>
      <c r="G936" s="175" t="s">
        <v>461</v>
      </c>
      <c r="H936" s="200"/>
      <c r="I936" s="201"/>
      <c r="J936" s="201"/>
      <c r="K936" s="202"/>
      <c r="L936" s="202"/>
      <c r="M936" s="202"/>
      <c r="N936" s="202"/>
      <c r="O936" s="202"/>
      <c r="P936" s="202"/>
      <c r="R936" s="202"/>
      <c r="S936" s="190"/>
      <c r="T936" s="190"/>
      <c r="U936" s="190"/>
      <c r="V936" s="190"/>
      <c r="W936" s="190"/>
      <c r="X936" s="190"/>
      <c r="Y936" s="190"/>
      <c r="Z936" s="190"/>
      <c r="AA936" s="190"/>
      <c r="AB936" s="190"/>
      <c r="AC936" s="190"/>
      <c r="AD936" s="190"/>
      <c r="AE936" s="190"/>
      <c r="AF936" s="190"/>
      <c r="AG936" s="190"/>
      <c r="AH936" s="190"/>
      <c r="AI936" s="190"/>
      <c r="AJ936" s="190"/>
      <c r="AK936" s="190"/>
      <c r="AL936" s="190"/>
      <c r="AM936" s="190"/>
      <c r="AN936" s="190"/>
      <c r="AO936" s="190"/>
      <c r="AP936" s="190"/>
      <c r="AQ936" s="190"/>
      <c r="AR936" s="190"/>
      <c r="AS936" s="190"/>
      <c r="AT936" s="190"/>
      <c r="AU936" s="190"/>
      <c r="AV936" s="190"/>
      <c r="AW936" s="190"/>
      <c r="AX936" s="190"/>
      <c r="AY936" s="190"/>
      <c r="AZ936" s="190"/>
      <c r="BA936" s="190"/>
      <c r="BB936" s="190"/>
      <c r="BC936" s="190"/>
      <c r="BD936" s="190"/>
      <c r="BE936" s="190"/>
      <c r="BF936" s="190"/>
      <c r="BG936" s="190"/>
      <c r="BH936" s="190"/>
      <c r="BI936" s="190"/>
      <c r="BJ936" s="190"/>
      <c r="BK936" s="190"/>
      <c r="BL936" s="190"/>
      <c r="BM936" s="190"/>
      <c r="BN936" s="190"/>
      <c r="BO936" s="190"/>
      <c r="BP936" s="190"/>
      <c r="BQ936" s="190"/>
      <c r="BR936" s="190"/>
      <c r="BS936" s="190"/>
      <c r="BT936" s="190"/>
      <c r="BU936" s="190"/>
      <c r="BV936" s="190"/>
      <c r="BW936" s="190"/>
      <c r="BX936" s="190"/>
      <c r="BY936" s="190"/>
      <c r="BZ936" s="190"/>
      <c r="CA936" s="190"/>
      <c r="CB936" s="190"/>
      <c r="CC936" s="190"/>
      <c r="CD936" s="190"/>
      <c r="CE936" s="190"/>
      <c r="CF936" s="190"/>
      <c r="CG936" s="190"/>
      <c r="CH936" s="190"/>
      <c r="CI936" s="190"/>
      <c r="CJ936" s="190"/>
      <c r="CK936" s="190"/>
      <c r="CL936" s="190"/>
      <c r="CN936" s="201"/>
      <c r="CO936" s="190"/>
      <c r="CP936" s="190"/>
      <c r="CQ936" s="190"/>
      <c r="CR936" s="190"/>
      <c r="CS936" s="190"/>
      <c r="CT936" s="190"/>
      <c r="CU936" s="190"/>
      <c r="CV936" s="190"/>
      <c r="CW936" s="190"/>
      <c r="CX936" s="190"/>
      <c r="CY936" s="190"/>
      <c r="CZ936" s="190"/>
      <c r="DA936" s="190"/>
      <c r="DB936" s="190"/>
      <c r="DC936" s="190"/>
      <c r="DD936" s="190"/>
      <c r="DE936" s="190"/>
      <c r="DF936" s="190"/>
      <c r="DG936" s="190"/>
      <c r="DH936" s="190"/>
      <c r="DI936" s="190"/>
      <c r="DJ936" s="190"/>
      <c r="DK936" s="190"/>
      <c r="DL936" s="190"/>
    </row>
    <row r="937" spans="1:116" x14ac:dyDescent="0.35">
      <c r="A937" s="174"/>
      <c r="E937" s="8"/>
      <c r="G937" s="175" t="s">
        <v>462</v>
      </c>
      <c r="H937" s="200"/>
      <c r="I937" s="201"/>
      <c r="J937" s="201"/>
      <c r="K937" s="202"/>
      <c r="L937" s="202"/>
      <c r="M937" s="202"/>
      <c r="N937" s="202"/>
      <c r="O937" s="202"/>
      <c r="P937" s="202"/>
      <c r="R937" s="202"/>
      <c r="S937" s="190"/>
      <c r="T937" s="190"/>
      <c r="U937" s="190"/>
      <c r="V937" s="190"/>
      <c r="W937" s="190"/>
      <c r="X937" s="190"/>
      <c r="Y937" s="190"/>
      <c r="Z937" s="190"/>
      <c r="AA937" s="190"/>
      <c r="AB937" s="190"/>
      <c r="AC937" s="190"/>
      <c r="AD937" s="190"/>
      <c r="AE937" s="190"/>
      <c r="AF937" s="190"/>
      <c r="AG937" s="190"/>
      <c r="AH937" s="190"/>
      <c r="AI937" s="190"/>
      <c r="AJ937" s="190"/>
      <c r="AK937" s="190"/>
      <c r="AL937" s="190"/>
      <c r="AM937" s="190"/>
      <c r="AN937" s="190"/>
      <c r="AO937" s="190"/>
      <c r="AP937" s="190"/>
      <c r="AQ937" s="190"/>
      <c r="AR937" s="190"/>
      <c r="AS937" s="190"/>
      <c r="AT937" s="190"/>
      <c r="AU937" s="190"/>
      <c r="AV937" s="190"/>
      <c r="AW937" s="190"/>
      <c r="AX937" s="190"/>
      <c r="AY937" s="190"/>
      <c r="AZ937" s="190"/>
      <c r="BA937" s="190"/>
      <c r="BB937" s="190"/>
      <c r="BC937" s="190"/>
      <c r="BD937" s="190"/>
      <c r="BE937" s="190"/>
      <c r="BF937" s="190"/>
      <c r="BG937" s="190"/>
      <c r="BH937" s="190"/>
      <c r="BI937" s="190"/>
      <c r="BJ937" s="190"/>
      <c r="BK937" s="190"/>
      <c r="BL937" s="190"/>
      <c r="BM937" s="190"/>
      <c r="BN937" s="190"/>
      <c r="BO937" s="190"/>
      <c r="BP937" s="190"/>
      <c r="BQ937" s="190"/>
      <c r="BR937" s="190"/>
      <c r="BS937" s="190"/>
      <c r="BT937" s="190"/>
      <c r="BU937" s="190"/>
      <c r="BV937" s="190"/>
      <c r="BW937" s="190"/>
      <c r="BX937" s="190"/>
      <c r="BY937" s="190"/>
      <c r="BZ937" s="190"/>
      <c r="CA937" s="190"/>
      <c r="CB937" s="190"/>
      <c r="CC937" s="190"/>
      <c r="CD937" s="190"/>
      <c r="CE937" s="190"/>
      <c r="CF937" s="190"/>
      <c r="CG937" s="190"/>
      <c r="CH937" s="190"/>
      <c r="CI937" s="190"/>
      <c r="CJ937" s="190"/>
      <c r="CK937" s="190"/>
      <c r="CL937" s="190"/>
      <c r="CN937" s="201"/>
      <c r="CO937" s="190"/>
      <c r="CP937" s="190"/>
      <c r="CQ937" s="190"/>
      <c r="CR937" s="190"/>
      <c r="CS937" s="190"/>
      <c r="CT937" s="190"/>
      <c r="CU937" s="190"/>
      <c r="CV937" s="190"/>
      <c r="CW937" s="190"/>
      <c r="CX937" s="190"/>
      <c r="CY937" s="190"/>
      <c r="CZ937" s="190"/>
      <c r="DA937" s="190"/>
      <c r="DB937" s="190"/>
      <c r="DC937" s="190"/>
      <c r="DD937" s="190"/>
      <c r="DE937" s="190"/>
      <c r="DF937" s="190"/>
      <c r="DG937" s="190"/>
      <c r="DH937" s="190"/>
      <c r="DI937" s="190"/>
      <c r="DJ937" s="190"/>
      <c r="DK937" s="190"/>
      <c r="DL937" s="190"/>
    </row>
    <row r="938" spans="1:116" x14ac:dyDescent="0.35">
      <c r="A938" s="174"/>
      <c r="E938" s="8"/>
      <c r="G938" s="175" t="s">
        <v>491</v>
      </c>
      <c r="H938" s="200"/>
      <c r="I938" s="201"/>
      <c r="J938" s="201"/>
      <c r="K938" s="202"/>
      <c r="L938" s="202"/>
      <c r="M938" s="202"/>
      <c r="N938" s="202"/>
      <c r="O938" s="202"/>
      <c r="P938" s="202"/>
      <c r="R938" s="202"/>
      <c r="S938" s="190" t="str">
        <f t="shared" ref="S938:AX938" si="1066">S$22</f>
        <v>S$18</v>
      </c>
      <c r="T938" s="190" t="str">
        <f t="shared" si="1066"/>
        <v>T$18</v>
      </c>
      <c r="U938" s="190" t="str">
        <f t="shared" si="1066"/>
        <v>U$18</v>
      </c>
      <c r="V938" s="190" t="str">
        <f t="shared" si="1066"/>
        <v>V$18</v>
      </c>
      <c r="W938" s="190" t="str">
        <f t="shared" si="1066"/>
        <v>W$18</v>
      </c>
      <c r="X938" s="190" t="str">
        <f t="shared" si="1066"/>
        <v>X$18</v>
      </c>
      <c r="Y938" s="190" t="str">
        <f t="shared" si="1066"/>
        <v>Y$18</v>
      </c>
      <c r="Z938" s="190" t="str">
        <f t="shared" si="1066"/>
        <v>Z$18</v>
      </c>
      <c r="AA938" s="190" t="str">
        <f t="shared" si="1066"/>
        <v>AA$18</v>
      </c>
      <c r="AB938" s="190" t="str">
        <f t="shared" si="1066"/>
        <v>AB$18</v>
      </c>
      <c r="AC938" s="190" t="str">
        <f t="shared" si="1066"/>
        <v>AC$18</v>
      </c>
      <c r="AD938" s="190" t="str">
        <f t="shared" si="1066"/>
        <v>AD$18</v>
      </c>
      <c r="AE938" s="190" t="str">
        <f t="shared" si="1066"/>
        <v>AE$18</v>
      </c>
      <c r="AF938" s="190" t="str">
        <f t="shared" si="1066"/>
        <v>AF$18</v>
      </c>
      <c r="AG938" s="190" t="str">
        <f t="shared" si="1066"/>
        <v>AG$18</v>
      </c>
      <c r="AH938" s="190" t="str">
        <f t="shared" si="1066"/>
        <v>AH$18</v>
      </c>
      <c r="AI938" s="190" t="str">
        <f t="shared" si="1066"/>
        <v>AI$18</v>
      </c>
      <c r="AJ938" s="190" t="str">
        <f t="shared" si="1066"/>
        <v>AJ$18</v>
      </c>
      <c r="AK938" s="190" t="str">
        <f t="shared" si="1066"/>
        <v>AK$18</v>
      </c>
      <c r="AL938" s="190" t="str">
        <f t="shared" si="1066"/>
        <v>AL$18</v>
      </c>
      <c r="AM938" s="190" t="str">
        <f t="shared" si="1066"/>
        <v>AM$18</v>
      </c>
      <c r="AN938" s="190" t="str">
        <f t="shared" si="1066"/>
        <v>AN$18</v>
      </c>
      <c r="AO938" s="190" t="str">
        <f t="shared" si="1066"/>
        <v>AO$18</v>
      </c>
      <c r="AP938" s="190" t="str">
        <f t="shared" si="1066"/>
        <v>AP$18</v>
      </c>
      <c r="AQ938" s="190" t="str">
        <f t="shared" si="1066"/>
        <v>AQ$18</v>
      </c>
      <c r="AR938" s="190" t="str">
        <f t="shared" si="1066"/>
        <v>AR$18</v>
      </c>
      <c r="AS938" s="190" t="str">
        <f t="shared" si="1066"/>
        <v>AS$18</v>
      </c>
      <c r="AT938" s="190" t="str">
        <f t="shared" si="1066"/>
        <v>AT$18</v>
      </c>
      <c r="AU938" s="190" t="str">
        <f t="shared" si="1066"/>
        <v>AU$18</v>
      </c>
      <c r="AV938" s="190" t="str">
        <f t="shared" si="1066"/>
        <v>AV$18</v>
      </c>
      <c r="AW938" s="190" t="str">
        <f t="shared" si="1066"/>
        <v>AW$18</v>
      </c>
      <c r="AX938" s="190" t="str">
        <f t="shared" si="1066"/>
        <v>AX$18</v>
      </c>
      <c r="AY938" s="190" t="str">
        <f t="shared" ref="AY938:CD938" si="1067">AY$22</f>
        <v>AY$18</v>
      </c>
      <c r="AZ938" s="190" t="str">
        <f t="shared" si="1067"/>
        <v>AZ$18</v>
      </c>
      <c r="BA938" s="190" t="str">
        <f t="shared" si="1067"/>
        <v>BA$18</v>
      </c>
      <c r="BB938" s="190" t="str">
        <f t="shared" si="1067"/>
        <v>BB$18</v>
      </c>
      <c r="BC938" s="190" t="str">
        <f t="shared" si="1067"/>
        <v>BC$18</v>
      </c>
      <c r="BD938" s="190" t="str">
        <f t="shared" si="1067"/>
        <v>BD$18</v>
      </c>
      <c r="BE938" s="190" t="str">
        <f t="shared" si="1067"/>
        <v>BE$18</v>
      </c>
      <c r="BF938" s="190" t="str">
        <f t="shared" si="1067"/>
        <v>BF$18</v>
      </c>
      <c r="BG938" s="190" t="str">
        <f t="shared" si="1067"/>
        <v>BG$18</v>
      </c>
      <c r="BH938" s="190" t="str">
        <f t="shared" si="1067"/>
        <v>BH$18</v>
      </c>
      <c r="BI938" s="190" t="str">
        <f t="shared" si="1067"/>
        <v>BI$18</v>
      </c>
      <c r="BJ938" s="190" t="str">
        <f t="shared" si="1067"/>
        <v>BJ$18</v>
      </c>
      <c r="BK938" s="190" t="str">
        <f t="shared" si="1067"/>
        <v>BK$18</v>
      </c>
      <c r="BL938" s="190" t="str">
        <f t="shared" si="1067"/>
        <v>BL$18</v>
      </c>
      <c r="BM938" s="190" t="str">
        <f t="shared" si="1067"/>
        <v>BM$18</v>
      </c>
      <c r="BN938" s="190" t="str">
        <f t="shared" si="1067"/>
        <v>BN$18</v>
      </c>
      <c r="BO938" s="190" t="str">
        <f t="shared" si="1067"/>
        <v>BO$18</v>
      </c>
      <c r="BP938" s="190" t="str">
        <f t="shared" si="1067"/>
        <v>BP$18</v>
      </c>
      <c r="BQ938" s="190" t="str">
        <f t="shared" si="1067"/>
        <v>BQ$18</v>
      </c>
      <c r="BR938" s="190" t="str">
        <f t="shared" si="1067"/>
        <v>BR$18</v>
      </c>
      <c r="BS938" s="190" t="str">
        <f t="shared" si="1067"/>
        <v>BS$18</v>
      </c>
      <c r="BT938" s="190" t="str">
        <f t="shared" si="1067"/>
        <v>BT$18</v>
      </c>
      <c r="BU938" s="190" t="str">
        <f t="shared" si="1067"/>
        <v>BU$18</v>
      </c>
      <c r="BV938" s="190" t="str">
        <f t="shared" si="1067"/>
        <v>BV$18</v>
      </c>
      <c r="BW938" s="190" t="str">
        <f t="shared" si="1067"/>
        <v>BW$18</v>
      </c>
      <c r="BX938" s="190" t="str">
        <f t="shared" si="1067"/>
        <v>BX$18</v>
      </c>
      <c r="BY938" s="190" t="str">
        <f t="shared" si="1067"/>
        <v>BY$18</v>
      </c>
      <c r="BZ938" s="190" t="str">
        <f t="shared" si="1067"/>
        <v>BZ$18</v>
      </c>
      <c r="CA938" s="190" t="str">
        <f t="shared" si="1067"/>
        <v>CA$18</v>
      </c>
      <c r="CB938" s="190" t="str">
        <f t="shared" si="1067"/>
        <v>CB$18</v>
      </c>
      <c r="CC938" s="190" t="str">
        <f t="shared" si="1067"/>
        <v>CC$18</v>
      </c>
      <c r="CD938" s="190" t="str">
        <f t="shared" si="1067"/>
        <v>CD$18</v>
      </c>
      <c r="CE938" s="190" t="str">
        <f t="shared" ref="CE938:CL938" si="1068">CE$22</f>
        <v>CE$18</v>
      </c>
      <c r="CF938" s="190" t="str">
        <f t="shared" si="1068"/>
        <v>CF$18</v>
      </c>
      <c r="CG938" s="190" t="str">
        <f t="shared" si="1068"/>
        <v>CG$18</v>
      </c>
      <c r="CH938" s="190" t="str">
        <f t="shared" si="1068"/>
        <v>CH$18</v>
      </c>
      <c r="CI938" s="190" t="str">
        <f t="shared" si="1068"/>
        <v>CI$18</v>
      </c>
      <c r="CJ938" s="190" t="str">
        <f t="shared" si="1068"/>
        <v>CJ$18</v>
      </c>
      <c r="CK938" s="190" t="str">
        <f t="shared" si="1068"/>
        <v>CK$18</v>
      </c>
      <c r="CL938" s="190" t="str">
        <f t="shared" si="1068"/>
        <v>CL$18</v>
      </c>
      <c r="CN938" s="201"/>
      <c r="CO938" s="190" t="str">
        <f t="shared" ref="CO938:DL938" si="1069">CO$22</f>
        <v>CO$18</v>
      </c>
      <c r="CP938" s="190" t="str">
        <f t="shared" si="1069"/>
        <v>CP$18</v>
      </c>
      <c r="CQ938" s="190" t="str">
        <f t="shared" si="1069"/>
        <v>CQ$18</v>
      </c>
      <c r="CR938" s="190" t="str">
        <f t="shared" si="1069"/>
        <v>CR$18</v>
      </c>
      <c r="CS938" s="190" t="str">
        <f t="shared" si="1069"/>
        <v>CS$18</v>
      </c>
      <c r="CT938" s="190" t="str">
        <f t="shared" si="1069"/>
        <v>CT$18</v>
      </c>
      <c r="CU938" s="190" t="str">
        <f t="shared" si="1069"/>
        <v>CU$18</v>
      </c>
      <c r="CV938" s="190" t="str">
        <f t="shared" si="1069"/>
        <v>CV$18</v>
      </c>
      <c r="CW938" s="190" t="str">
        <f t="shared" si="1069"/>
        <v>CW$18</v>
      </c>
      <c r="CX938" s="190" t="str">
        <f t="shared" si="1069"/>
        <v>CX$18</v>
      </c>
      <c r="CY938" s="190" t="str">
        <f t="shared" si="1069"/>
        <v>CY$18</v>
      </c>
      <c r="CZ938" s="190" t="str">
        <f t="shared" si="1069"/>
        <v>CZ$18</v>
      </c>
      <c r="DA938" s="190" t="str">
        <f t="shared" si="1069"/>
        <v>DA$18</v>
      </c>
      <c r="DB938" s="190" t="str">
        <f t="shared" si="1069"/>
        <v>DB$18</v>
      </c>
      <c r="DC938" s="190" t="str">
        <f t="shared" si="1069"/>
        <v>DC$18</v>
      </c>
      <c r="DD938" s="190" t="str">
        <f t="shared" si="1069"/>
        <v>DD$18</v>
      </c>
      <c r="DE938" s="190" t="str">
        <f t="shared" si="1069"/>
        <v>DE$18</v>
      </c>
      <c r="DF938" s="190" t="str">
        <f t="shared" si="1069"/>
        <v>DF$18</v>
      </c>
      <c r="DG938" s="190" t="str">
        <f t="shared" si="1069"/>
        <v>DG$18</v>
      </c>
      <c r="DH938" s="190" t="str">
        <f t="shared" si="1069"/>
        <v>DH$18</v>
      </c>
      <c r="DI938" s="190" t="str">
        <f t="shared" si="1069"/>
        <v>DI$18</v>
      </c>
      <c r="DJ938" s="190" t="str">
        <f t="shared" si="1069"/>
        <v>DJ$18</v>
      </c>
      <c r="DK938" s="190" t="str">
        <f t="shared" si="1069"/>
        <v>DK$18</v>
      </c>
      <c r="DL938" s="190" t="str">
        <f t="shared" si="1069"/>
        <v>DL$18</v>
      </c>
    </row>
    <row r="939" spans="1:116" x14ac:dyDescent="0.35">
      <c r="A939" s="174"/>
      <c r="E939" s="8"/>
      <c r="G939" s="175" t="s">
        <v>505</v>
      </c>
      <c r="H939" s="200"/>
      <c r="I939" s="201"/>
      <c r="J939" s="201"/>
      <c r="K939" s="202"/>
      <c r="L939" s="202"/>
      <c r="M939" s="202"/>
      <c r="N939" s="202"/>
      <c r="O939" s="202"/>
      <c r="P939" s="202"/>
      <c r="R939" s="202"/>
      <c r="S939" s="190" t="str">
        <f t="shared" ref="S939:AX939" si="1070">S$23</f>
        <v>S$19</v>
      </c>
      <c r="T939" s="190" t="str">
        <f t="shared" si="1070"/>
        <v>T$19</v>
      </c>
      <c r="U939" s="190" t="str">
        <f t="shared" si="1070"/>
        <v>U$19</v>
      </c>
      <c r="V939" s="190" t="str">
        <f t="shared" si="1070"/>
        <v>V$19</v>
      </c>
      <c r="W939" s="190" t="str">
        <f t="shared" si="1070"/>
        <v>W$19</v>
      </c>
      <c r="X939" s="190" t="str">
        <f t="shared" si="1070"/>
        <v>X$19</v>
      </c>
      <c r="Y939" s="190" t="str">
        <f t="shared" si="1070"/>
        <v>Y$19</v>
      </c>
      <c r="Z939" s="190" t="str">
        <f t="shared" si="1070"/>
        <v>Z$19</v>
      </c>
      <c r="AA939" s="190" t="str">
        <f t="shared" si="1070"/>
        <v>AA$19</v>
      </c>
      <c r="AB939" s="190" t="str">
        <f t="shared" si="1070"/>
        <v>AB$19</v>
      </c>
      <c r="AC939" s="190" t="str">
        <f t="shared" si="1070"/>
        <v>AC$19</v>
      </c>
      <c r="AD939" s="190" t="str">
        <f t="shared" si="1070"/>
        <v>AD$19</v>
      </c>
      <c r="AE939" s="190" t="str">
        <f t="shared" si="1070"/>
        <v>AE$19</v>
      </c>
      <c r="AF939" s="190" t="str">
        <f t="shared" si="1070"/>
        <v>AF$19</v>
      </c>
      <c r="AG939" s="190" t="str">
        <f t="shared" si="1070"/>
        <v>AG$19</v>
      </c>
      <c r="AH939" s="190" t="str">
        <f t="shared" si="1070"/>
        <v>AH$19</v>
      </c>
      <c r="AI939" s="190" t="str">
        <f t="shared" si="1070"/>
        <v>AI$19</v>
      </c>
      <c r="AJ939" s="190" t="str">
        <f t="shared" si="1070"/>
        <v>AJ$19</v>
      </c>
      <c r="AK939" s="190" t="str">
        <f t="shared" si="1070"/>
        <v>AK$19</v>
      </c>
      <c r="AL939" s="190" t="str">
        <f t="shared" si="1070"/>
        <v>AL$19</v>
      </c>
      <c r="AM939" s="190" t="str">
        <f t="shared" si="1070"/>
        <v>AM$19</v>
      </c>
      <c r="AN939" s="190" t="str">
        <f t="shared" si="1070"/>
        <v>AN$19</v>
      </c>
      <c r="AO939" s="190" t="str">
        <f t="shared" si="1070"/>
        <v>AO$19</v>
      </c>
      <c r="AP939" s="190" t="str">
        <f t="shared" si="1070"/>
        <v>AP$19</v>
      </c>
      <c r="AQ939" s="190" t="str">
        <f t="shared" si="1070"/>
        <v>AQ$19</v>
      </c>
      <c r="AR939" s="190" t="str">
        <f t="shared" si="1070"/>
        <v>AR$19</v>
      </c>
      <c r="AS939" s="190" t="str">
        <f t="shared" si="1070"/>
        <v>AS$19</v>
      </c>
      <c r="AT939" s="190" t="str">
        <f t="shared" si="1070"/>
        <v>AT$19</v>
      </c>
      <c r="AU939" s="190" t="str">
        <f t="shared" si="1070"/>
        <v>AU$19</v>
      </c>
      <c r="AV939" s="190" t="str">
        <f t="shared" si="1070"/>
        <v>AV$19</v>
      </c>
      <c r="AW939" s="190" t="str">
        <f t="shared" si="1070"/>
        <v>AW$19</v>
      </c>
      <c r="AX939" s="190" t="str">
        <f t="shared" si="1070"/>
        <v>AX$19</v>
      </c>
      <c r="AY939" s="190" t="str">
        <f t="shared" ref="AY939:CD939" si="1071">AY$23</f>
        <v>AY$19</v>
      </c>
      <c r="AZ939" s="190" t="str">
        <f t="shared" si="1071"/>
        <v>AZ$19</v>
      </c>
      <c r="BA939" s="190" t="str">
        <f t="shared" si="1071"/>
        <v>BA$19</v>
      </c>
      <c r="BB939" s="190" t="str">
        <f t="shared" si="1071"/>
        <v>BB$19</v>
      </c>
      <c r="BC939" s="190" t="str">
        <f t="shared" si="1071"/>
        <v>BC$19</v>
      </c>
      <c r="BD939" s="190" t="str">
        <f t="shared" si="1071"/>
        <v>BD$19</v>
      </c>
      <c r="BE939" s="190" t="str">
        <f t="shared" si="1071"/>
        <v>BE$19</v>
      </c>
      <c r="BF939" s="190" t="str">
        <f t="shared" si="1071"/>
        <v>BF$19</v>
      </c>
      <c r="BG939" s="190" t="str">
        <f t="shared" si="1071"/>
        <v>BG$19</v>
      </c>
      <c r="BH939" s="190" t="str">
        <f t="shared" si="1071"/>
        <v>BH$19</v>
      </c>
      <c r="BI939" s="190" t="str">
        <f t="shared" si="1071"/>
        <v>BI$19</v>
      </c>
      <c r="BJ939" s="190" t="str">
        <f t="shared" si="1071"/>
        <v>BJ$19</v>
      </c>
      <c r="BK939" s="190" t="str">
        <f t="shared" si="1071"/>
        <v>BK$19</v>
      </c>
      <c r="BL939" s="190" t="str">
        <f t="shared" si="1071"/>
        <v>BL$19</v>
      </c>
      <c r="BM939" s="190" t="str">
        <f t="shared" si="1071"/>
        <v>BM$19</v>
      </c>
      <c r="BN939" s="190" t="str">
        <f t="shared" si="1071"/>
        <v>BN$19</v>
      </c>
      <c r="BO939" s="190" t="str">
        <f t="shared" si="1071"/>
        <v>BO$19</v>
      </c>
      <c r="BP939" s="190" t="str">
        <f t="shared" si="1071"/>
        <v>BP$19</v>
      </c>
      <c r="BQ939" s="190" t="str">
        <f t="shared" si="1071"/>
        <v>BQ$19</v>
      </c>
      <c r="BR939" s="190" t="str">
        <f t="shared" si="1071"/>
        <v>BR$19</v>
      </c>
      <c r="BS939" s="190" t="str">
        <f t="shared" si="1071"/>
        <v>BS$19</v>
      </c>
      <c r="BT939" s="190" t="str">
        <f t="shared" si="1071"/>
        <v>BT$19</v>
      </c>
      <c r="BU939" s="190" t="str">
        <f t="shared" si="1071"/>
        <v>BU$19</v>
      </c>
      <c r="BV939" s="190" t="str">
        <f t="shared" si="1071"/>
        <v>BV$19</v>
      </c>
      <c r="BW939" s="190" t="str">
        <f t="shared" si="1071"/>
        <v>BW$19</v>
      </c>
      <c r="BX939" s="190" t="str">
        <f t="shared" si="1071"/>
        <v>BX$19</v>
      </c>
      <c r="BY939" s="190" t="str">
        <f t="shared" si="1071"/>
        <v>BY$19</v>
      </c>
      <c r="BZ939" s="190" t="str">
        <f t="shared" si="1071"/>
        <v>BZ$19</v>
      </c>
      <c r="CA939" s="190" t="str">
        <f t="shared" si="1071"/>
        <v>CA$19</v>
      </c>
      <c r="CB939" s="190" t="str">
        <f t="shared" si="1071"/>
        <v>CB$19</v>
      </c>
      <c r="CC939" s="190" t="str">
        <f t="shared" si="1071"/>
        <v>CC$19</v>
      </c>
      <c r="CD939" s="190" t="str">
        <f t="shared" si="1071"/>
        <v>CD$19</v>
      </c>
      <c r="CE939" s="190" t="str">
        <f t="shared" ref="CE939:CL939" si="1072">CE$23</f>
        <v>CE$19</v>
      </c>
      <c r="CF939" s="190" t="str">
        <f t="shared" si="1072"/>
        <v>CF$19</v>
      </c>
      <c r="CG939" s="190" t="str">
        <f t="shared" si="1072"/>
        <v>CG$19</v>
      </c>
      <c r="CH939" s="190" t="str">
        <f t="shared" si="1072"/>
        <v>CH$19</v>
      </c>
      <c r="CI939" s="190" t="str">
        <f t="shared" si="1072"/>
        <v>CI$19</v>
      </c>
      <c r="CJ939" s="190" t="str">
        <f t="shared" si="1072"/>
        <v>CJ$19</v>
      </c>
      <c r="CK939" s="190" t="str">
        <f t="shared" si="1072"/>
        <v>CK$19</v>
      </c>
      <c r="CL939" s="190" t="str">
        <f t="shared" si="1072"/>
        <v>CL$19</v>
      </c>
      <c r="CN939" s="201"/>
      <c r="CO939" s="190" t="str">
        <f t="shared" ref="CO939:DL939" si="1073">CO$23</f>
        <v>CO$19</v>
      </c>
      <c r="CP939" s="190" t="str">
        <f t="shared" si="1073"/>
        <v>CP$19</v>
      </c>
      <c r="CQ939" s="190" t="str">
        <f t="shared" si="1073"/>
        <v>CQ$19</v>
      </c>
      <c r="CR939" s="190" t="str">
        <f t="shared" si="1073"/>
        <v>CR$19</v>
      </c>
      <c r="CS939" s="190" t="str">
        <f t="shared" si="1073"/>
        <v>CS$19</v>
      </c>
      <c r="CT939" s="190" t="str">
        <f t="shared" si="1073"/>
        <v>CT$19</v>
      </c>
      <c r="CU939" s="190" t="str">
        <f t="shared" si="1073"/>
        <v>CU$19</v>
      </c>
      <c r="CV939" s="190" t="str">
        <f t="shared" si="1073"/>
        <v>CV$19</v>
      </c>
      <c r="CW939" s="190" t="str">
        <f t="shared" si="1073"/>
        <v>CW$19</v>
      </c>
      <c r="CX939" s="190" t="str">
        <f t="shared" si="1073"/>
        <v>CX$19</v>
      </c>
      <c r="CY939" s="190" t="str">
        <f t="shared" si="1073"/>
        <v>CY$19</v>
      </c>
      <c r="CZ939" s="190" t="str">
        <f t="shared" si="1073"/>
        <v>CZ$19</v>
      </c>
      <c r="DA939" s="190" t="str">
        <f t="shared" si="1073"/>
        <v>DA$19</v>
      </c>
      <c r="DB939" s="190" t="str">
        <f t="shared" si="1073"/>
        <v>DB$19</v>
      </c>
      <c r="DC939" s="190" t="str">
        <f t="shared" si="1073"/>
        <v>DC$19</v>
      </c>
      <c r="DD939" s="190" t="str">
        <f t="shared" si="1073"/>
        <v>DD$19</v>
      </c>
      <c r="DE939" s="190" t="str">
        <f t="shared" si="1073"/>
        <v>DE$19</v>
      </c>
      <c r="DF939" s="190" t="str">
        <f t="shared" si="1073"/>
        <v>DF$19</v>
      </c>
      <c r="DG939" s="190" t="str">
        <f t="shared" si="1073"/>
        <v>DG$19</v>
      </c>
      <c r="DH939" s="190" t="str">
        <f t="shared" si="1073"/>
        <v>DH$19</v>
      </c>
      <c r="DI939" s="190" t="str">
        <f t="shared" si="1073"/>
        <v>DI$19</v>
      </c>
      <c r="DJ939" s="190" t="str">
        <f t="shared" si="1073"/>
        <v>DJ$19</v>
      </c>
      <c r="DK939" s="190" t="str">
        <f t="shared" si="1073"/>
        <v>DK$19</v>
      </c>
      <c r="DL939" s="190" t="str">
        <f t="shared" si="1073"/>
        <v>DL$19</v>
      </c>
    </row>
    <row r="940" spans="1:116" x14ac:dyDescent="0.35">
      <c r="A940" s="142"/>
      <c r="B940" s="31" t="s">
        <v>81</v>
      </c>
      <c r="C940" s="170"/>
      <c r="D940" t="s">
        <v>763</v>
      </c>
      <c r="E940" s="8"/>
      <c r="F940" t="s">
        <v>346</v>
      </c>
      <c r="G940" s="175" t="s">
        <v>463</v>
      </c>
      <c r="H940" s="142"/>
      <c r="I940" s="144"/>
      <c r="J940" s="144"/>
      <c r="K940" s="142"/>
      <c r="L940" s="142"/>
      <c r="M940" s="142"/>
      <c r="N940" s="142"/>
      <c r="O940" s="142"/>
      <c r="P940" s="142"/>
      <c r="R940" s="143"/>
      <c r="S940" s="143"/>
      <c r="T940" s="143"/>
      <c r="U940" s="143"/>
      <c r="V940" s="143"/>
      <c r="W940" s="143"/>
      <c r="X940" s="143"/>
      <c r="Y940" s="143"/>
      <c r="Z940" s="143"/>
      <c r="AA940" s="143"/>
      <c r="AB940" s="143"/>
      <c r="AC940" s="143"/>
      <c r="AD940" s="143"/>
      <c r="AE940" s="143"/>
      <c r="AF940" s="143"/>
      <c r="AG940" s="143"/>
      <c r="AH940" s="143"/>
      <c r="AI940" s="143"/>
      <c r="AJ940" s="143"/>
      <c r="AK940" s="143"/>
      <c r="AL940" s="143"/>
      <c r="AM940" s="143"/>
      <c r="AN940" s="143"/>
      <c r="AO940" s="143"/>
      <c r="AP940" s="143"/>
      <c r="AQ940" s="143"/>
      <c r="AR940" s="143"/>
      <c r="AS940" s="143"/>
      <c r="AT940" s="143"/>
      <c r="AU940" s="143"/>
      <c r="AV940" s="143"/>
      <c r="AW940" s="143"/>
      <c r="AX940" s="143"/>
      <c r="AY940" s="143"/>
      <c r="AZ940" s="143"/>
      <c r="BA940" s="143"/>
      <c r="BB940" s="143"/>
      <c r="BC940" s="143"/>
      <c r="BD940" s="143"/>
      <c r="BE940" s="143"/>
      <c r="BF940" s="143"/>
      <c r="BG940" s="143"/>
      <c r="BH940" s="143"/>
      <c r="BI940" s="143"/>
      <c r="BJ940" s="143"/>
      <c r="BK940" s="143"/>
      <c r="BL940" s="143"/>
      <c r="BM940" s="143"/>
      <c r="BN940" s="143"/>
      <c r="BO940" s="143"/>
      <c r="BP940" s="143"/>
      <c r="BQ940" s="143"/>
      <c r="BR940" s="143"/>
      <c r="BS940" s="143"/>
      <c r="BT940" s="143"/>
      <c r="BU940" s="143"/>
      <c r="BV940" s="143"/>
      <c r="BW940" s="143"/>
      <c r="BX940" s="143"/>
      <c r="BY940" s="143"/>
      <c r="BZ940" s="143"/>
      <c r="CA940" s="143"/>
      <c r="CB940" s="143"/>
      <c r="CC940" s="143"/>
      <c r="CD940" s="143"/>
      <c r="CE940" s="143"/>
      <c r="CF940" s="143"/>
      <c r="CG940" s="143"/>
      <c r="CH940" s="143"/>
      <c r="CI940" s="143"/>
      <c r="CJ940" s="143"/>
      <c r="CK940" s="143"/>
      <c r="CL940" s="143"/>
      <c r="CN940" s="144"/>
      <c r="CO940" s="143"/>
      <c r="CP940" s="143"/>
      <c r="CQ940" s="143"/>
      <c r="CR940" s="143"/>
      <c r="CS940" s="143"/>
      <c r="CT940" s="143"/>
      <c r="CU940" s="143"/>
      <c r="CV940" s="143"/>
      <c r="CW940" s="143"/>
      <c r="CX940" s="143"/>
      <c r="CY940" s="143"/>
      <c r="CZ940" s="143"/>
      <c r="DA940" s="143"/>
      <c r="DB940" s="143"/>
      <c r="DC940" s="143"/>
      <c r="DD940" s="143"/>
      <c r="DE940" s="143"/>
      <c r="DF940" s="143"/>
      <c r="DG940" s="143"/>
      <c r="DH940" s="143"/>
      <c r="DI940" s="143"/>
      <c r="DJ940" s="143"/>
      <c r="DK940" s="143"/>
      <c r="DL940" s="143"/>
    </row>
    <row r="941" spans="1:116" x14ac:dyDescent="0.35">
      <c r="B941" t="str">
        <f>E941</f>
        <v>941 ADREV-S</v>
      </c>
      <c r="C941" s="169"/>
      <c r="D941" t="s">
        <v>763</v>
      </c>
      <c r="E941" s="8" t="str">
        <f>ROW()&amp;" "&amp;D941</f>
        <v>941 ADREV-S</v>
      </c>
      <c r="G941" s="175" t="s">
        <v>464</v>
      </c>
      <c r="I941"/>
      <c r="J941"/>
      <c r="R941"/>
      <c r="S941"/>
      <c r="T941"/>
      <c r="U941"/>
      <c r="V941"/>
      <c r="W941"/>
      <c r="X941"/>
      <c r="Y941"/>
      <c r="Z941"/>
      <c r="AA941"/>
      <c r="AB941"/>
      <c r="AC941"/>
      <c r="AD941"/>
      <c r="AE941"/>
      <c r="AF941"/>
      <c r="AG941"/>
      <c r="AH941"/>
      <c r="AI941"/>
      <c r="AJ941"/>
      <c r="AK941"/>
      <c r="AL941"/>
      <c r="AM941"/>
      <c r="AN941"/>
      <c r="AO941"/>
      <c r="AP941"/>
      <c r="AQ941"/>
      <c r="AR941"/>
      <c r="AS941"/>
      <c r="AT941"/>
      <c r="AU941"/>
      <c r="AV941"/>
      <c r="AW941"/>
      <c r="AX941"/>
      <c r="AY941"/>
      <c r="AZ941"/>
      <c r="BA941"/>
      <c r="BB941"/>
      <c r="BC941"/>
      <c r="BD941"/>
      <c r="BE941"/>
      <c r="BF941"/>
      <c r="BG941"/>
      <c r="BH941"/>
      <c r="BI941"/>
      <c r="BJ941"/>
      <c r="BK941"/>
      <c r="BL941"/>
      <c r="BM941"/>
      <c r="BN941"/>
      <c r="BO941"/>
      <c r="BP941"/>
      <c r="BQ941"/>
      <c r="BR941"/>
      <c r="BS941"/>
      <c r="BT941"/>
      <c r="BU941"/>
      <c r="BV941"/>
      <c r="BW941"/>
      <c r="BX941"/>
      <c r="BY941"/>
      <c r="BZ941"/>
      <c r="CA941"/>
      <c r="CB941"/>
      <c r="CC941"/>
      <c r="CD941"/>
      <c r="CE941"/>
      <c r="CF941"/>
      <c r="CG941"/>
      <c r="CH941"/>
      <c r="CI941"/>
      <c r="CJ941"/>
      <c r="CK941"/>
      <c r="CL941"/>
      <c r="CN941"/>
    </row>
    <row r="942" spans="1:116" x14ac:dyDescent="0.35">
      <c r="B942" t="str">
        <f>E942</f>
        <v>942 ADREV-S</v>
      </c>
      <c r="C942" s="169"/>
      <c r="D942" t="s">
        <v>763</v>
      </c>
      <c r="E942" s="8" t="str">
        <f t="shared" ref="E942:E954" si="1074">ROW()&amp;" "&amp;D942</f>
        <v>942 ADREV-S</v>
      </c>
      <c r="G942" s="143" t="s">
        <v>328</v>
      </c>
      <c r="H942" s="12"/>
      <c r="I942" s="60"/>
      <c r="J942" s="60"/>
      <c r="K942" s="17">
        <v>30</v>
      </c>
      <c r="L942" s="17">
        <v>30</v>
      </c>
      <c r="M942" s="17">
        <v>30</v>
      </c>
      <c r="N942" s="17">
        <v>30</v>
      </c>
      <c r="O942" s="17">
        <v>30</v>
      </c>
      <c r="P942" s="17">
        <v>30</v>
      </c>
      <c r="R942" s="15"/>
      <c r="S942" s="76" cm="1">
        <f t="array" ref="S942">INDEX($K:$P,ROW(),MATCH(S$3,$K$2:$P$2,0))</f>
        <v>30</v>
      </c>
      <c r="T942" s="76" cm="1">
        <f t="array" ref="T942">INDEX($K:$P,ROW(),MATCH(T$3,$K$2:$P$2,0))</f>
        <v>30</v>
      </c>
      <c r="U942" s="76" cm="1">
        <f t="array" ref="U942">INDEX($K:$P,ROW(),MATCH(U$3,$K$2:$P$2,0))</f>
        <v>30</v>
      </c>
      <c r="V942" s="76" cm="1">
        <f t="array" ref="V942">INDEX($K:$P,ROW(),MATCH(V$3,$K$2:$P$2,0))</f>
        <v>30</v>
      </c>
      <c r="W942" s="76" cm="1">
        <f t="array" ref="W942">INDEX($K:$P,ROW(),MATCH(W$3,$K$2:$P$2,0))</f>
        <v>30</v>
      </c>
      <c r="X942" s="76" cm="1">
        <f t="array" ref="X942">INDEX($K:$P,ROW(),MATCH(X$3,$K$2:$P$2,0))</f>
        <v>30</v>
      </c>
      <c r="Y942" s="76" cm="1">
        <f t="array" ref="Y942">INDEX($K:$P,ROW(),MATCH(Y$3,$K$2:$P$2,0))</f>
        <v>30</v>
      </c>
      <c r="Z942" s="76" cm="1">
        <f t="array" ref="Z942">INDEX($K:$P,ROW(),MATCH(Z$3,$K$2:$P$2,0))</f>
        <v>30</v>
      </c>
      <c r="AA942" s="76" cm="1">
        <f t="array" ref="AA942">INDEX($K:$P,ROW(),MATCH(AA$3,$K$2:$P$2,0))</f>
        <v>30</v>
      </c>
      <c r="AB942" s="76" cm="1">
        <f t="array" ref="AB942">INDEX($K:$P,ROW(),MATCH(AB$3,$K$2:$P$2,0))</f>
        <v>30</v>
      </c>
      <c r="AC942" s="76" cm="1">
        <f t="array" ref="AC942">INDEX($K:$P,ROW(),MATCH(AC$3,$K$2:$P$2,0))</f>
        <v>30</v>
      </c>
      <c r="AD942" s="76" cm="1">
        <f t="array" ref="AD942">INDEX($K:$P,ROW(),MATCH(AD$3,$K$2:$P$2,0))</f>
        <v>30</v>
      </c>
      <c r="AE942" s="76" cm="1">
        <f t="array" ref="AE942">INDEX($K:$P,ROW(),MATCH(AE$3,$K$2:$P$2,0))</f>
        <v>30</v>
      </c>
      <c r="AF942" s="76" cm="1">
        <f t="array" ref="AF942">INDEX($K:$P,ROW(),MATCH(AF$3,$K$2:$P$2,0))</f>
        <v>30</v>
      </c>
      <c r="AG942" s="76" cm="1">
        <f t="array" ref="AG942">INDEX($K:$P,ROW(),MATCH(AG$3,$K$2:$P$2,0))</f>
        <v>30</v>
      </c>
      <c r="AH942" s="76" cm="1">
        <f t="array" ref="AH942">INDEX($K:$P,ROW(),MATCH(AH$3,$K$2:$P$2,0))</f>
        <v>30</v>
      </c>
      <c r="AI942" s="76" cm="1">
        <f t="array" ref="AI942">INDEX($K:$P,ROW(),MATCH(AI$3,$K$2:$P$2,0))</f>
        <v>30</v>
      </c>
      <c r="AJ942" s="76" cm="1">
        <f t="array" ref="AJ942">INDEX($K:$P,ROW(),MATCH(AJ$3,$K$2:$P$2,0))</f>
        <v>30</v>
      </c>
      <c r="AK942" s="76" cm="1">
        <f t="array" ref="AK942">INDEX($K:$P,ROW(),MATCH(AK$3,$K$2:$P$2,0))</f>
        <v>30</v>
      </c>
      <c r="AL942" s="76" cm="1">
        <f t="array" ref="AL942">INDEX($K:$P,ROW(),MATCH(AL$3,$K$2:$P$2,0))</f>
        <v>30</v>
      </c>
      <c r="AM942" s="76" cm="1">
        <f t="array" ref="AM942">INDEX($K:$P,ROW(),MATCH(AM$3,$K$2:$P$2,0))</f>
        <v>30</v>
      </c>
      <c r="AN942" s="76" cm="1">
        <f t="array" ref="AN942">INDEX($K:$P,ROW(),MATCH(AN$3,$K$2:$P$2,0))</f>
        <v>30</v>
      </c>
      <c r="AO942" s="76" cm="1">
        <f t="array" ref="AO942">INDEX($K:$P,ROW(),MATCH(AO$3,$K$2:$P$2,0))</f>
        <v>30</v>
      </c>
      <c r="AP942" s="76" cm="1">
        <f t="array" ref="AP942">INDEX($K:$P,ROW(),MATCH(AP$3,$K$2:$P$2,0))</f>
        <v>30</v>
      </c>
      <c r="AQ942" s="76" cm="1">
        <f t="array" ref="AQ942">INDEX($K:$P,ROW(),MATCH(AQ$3,$K$2:$P$2,0))</f>
        <v>30</v>
      </c>
      <c r="AR942" s="76" cm="1">
        <f t="array" ref="AR942">INDEX($K:$P,ROW(),MATCH(AR$3,$K$2:$P$2,0))</f>
        <v>30</v>
      </c>
      <c r="AS942" s="76" cm="1">
        <f t="array" ref="AS942">INDEX($K:$P,ROW(),MATCH(AS$3,$K$2:$P$2,0))</f>
        <v>30</v>
      </c>
      <c r="AT942" s="76" cm="1">
        <f t="array" ref="AT942">INDEX($K:$P,ROW(),MATCH(AT$3,$K$2:$P$2,0))</f>
        <v>30</v>
      </c>
      <c r="AU942" s="76" cm="1">
        <f t="array" ref="AU942">INDEX($K:$P,ROW(),MATCH(AU$3,$K$2:$P$2,0))</f>
        <v>30</v>
      </c>
      <c r="AV942" s="76" cm="1">
        <f t="array" ref="AV942">INDEX($K:$P,ROW(),MATCH(AV$3,$K$2:$P$2,0))</f>
        <v>30</v>
      </c>
      <c r="AW942" s="76" cm="1">
        <f t="array" ref="AW942">INDEX($K:$P,ROW(),MATCH(AW$3,$K$2:$P$2,0))</f>
        <v>30</v>
      </c>
      <c r="AX942" s="76" cm="1">
        <f t="array" ref="AX942">INDEX($K:$P,ROW(),MATCH(AX$3,$K$2:$P$2,0))</f>
        <v>30</v>
      </c>
      <c r="AY942" s="76" cm="1">
        <f t="array" ref="AY942">INDEX($K:$P,ROW(),MATCH(AY$3,$K$2:$P$2,0))</f>
        <v>30</v>
      </c>
      <c r="AZ942" s="76" cm="1">
        <f t="array" ref="AZ942">INDEX($K:$P,ROW(),MATCH(AZ$3,$K$2:$P$2,0))</f>
        <v>30</v>
      </c>
      <c r="BA942" s="76" cm="1">
        <f t="array" ref="BA942">INDEX($K:$P,ROW(),MATCH(BA$3,$K$2:$P$2,0))</f>
        <v>30</v>
      </c>
      <c r="BB942" s="76" cm="1">
        <f t="array" ref="BB942">INDEX($K:$P,ROW(),MATCH(BB$3,$K$2:$P$2,0))</f>
        <v>30</v>
      </c>
      <c r="BC942" s="76" cm="1">
        <f t="array" ref="BC942">INDEX($K:$P,ROW(),MATCH(BC$3,$K$2:$P$2,0))</f>
        <v>30</v>
      </c>
      <c r="BD942" s="76" cm="1">
        <f t="array" ref="BD942">INDEX($K:$P,ROW(),MATCH(BD$3,$K$2:$P$2,0))</f>
        <v>30</v>
      </c>
      <c r="BE942" s="76" cm="1">
        <f t="array" ref="BE942">INDEX($K:$P,ROW(),MATCH(BE$3,$K$2:$P$2,0))</f>
        <v>30</v>
      </c>
      <c r="BF942" s="76" cm="1">
        <f t="array" ref="BF942">INDEX($K:$P,ROW(),MATCH(BF$3,$K$2:$P$2,0))</f>
        <v>30</v>
      </c>
      <c r="BG942" s="76" cm="1">
        <f t="array" ref="BG942">INDEX($K:$P,ROW(),MATCH(BG$3,$K$2:$P$2,0))</f>
        <v>30</v>
      </c>
      <c r="BH942" s="76" cm="1">
        <f t="array" ref="BH942">INDEX($K:$P,ROW(),MATCH(BH$3,$K$2:$P$2,0))</f>
        <v>30</v>
      </c>
      <c r="BI942" s="76" cm="1">
        <f t="array" ref="BI942">INDEX($K:$P,ROW(),MATCH(BI$3,$K$2:$P$2,0))</f>
        <v>30</v>
      </c>
      <c r="BJ942" s="76" cm="1">
        <f t="array" ref="BJ942">INDEX($K:$P,ROW(),MATCH(BJ$3,$K$2:$P$2,0))</f>
        <v>30</v>
      </c>
      <c r="BK942" s="76" cm="1">
        <f t="array" ref="BK942">INDEX($K:$P,ROW(),MATCH(BK$3,$K$2:$P$2,0))</f>
        <v>30</v>
      </c>
      <c r="BL942" s="76" cm="1">
        <f t="array" ref="BL942">INDEX($K:$P,ROW(),MATCH(BL$3,$K$2:$P$2,0))</f>
        <v>30</v>
      </c>
      <c r="BM942" s="76" cm="1">
        <f t="array" ref="BM942">INDEX($K:$P,ROW(),MATCH(BM$3,$K$2:$P$2,0))</f>
        <v>30</v>
      </c>
      <c r="BN942" s="76" cm="1">
        <f t="array" ref="BN942">INDEX($K:$P,ROW(),MATCH(BN$3,$K$2:$P$2,0))</f>
        <v>30</v>
      </c>
      <c r="BO942" s="76" cm="1">
        <f t="array" ref="BO942">INDEX($K:$P,ROW(),MATCH(BO$3,$K$2:$P$2,0))</f>
        <v>30</v>
      </c>
      <c r="BP942" s="76" cm="1">
        <f t="array" ref="BP942">INDEX($K:$P,ROW(),MATCH(BP$3,$K$2:$P$2,0))</f>
        <v>30</v>
      </c>
      <c r="BQ942" s="76" cm="1">
        <f t="array" ref="BQ942">INDEX($K:$P,ROW(),MATCH(BQ$3,$K$2:$P$2,0))</f>
        <v>30</v>
      </c>
      <c r="BR942" s="76" cm="1">
        <f t="array" ref="BR942">INDEX($K:$P,ROW(),MATCH(BR$3,$K$2:$P$2,0))</f>
        <v>30</v>
      </c>
      <c r="BS942" s="76" cm="1">
        <f t="array" ref="BS942">INDEX($K:$P,ROW(),MATCH(BS$3,$K$2:$P$2,0))</f>
        <v>30</v>
      </c>
      <c r="BT942" s="76" cm="1">
        <f t="array" ref="BT942">INDEX($K:$P,ROW(),MATCH(BT$3,$K$2:$P$2,0))</f>
        <v>30</v>
      </c>
      <c r="BU942" s="76" cm="1">
        <f t="array" ref="BU942">INDEX($K:$P,ROW(),MATCH(BU$3,$K$2:$P$2,0))</f>
        <v>30</v>
      </c>
      <c r="BV942" s="76" cm="1">
        <f t="array" ref="BV942">INDEX($K:$P,ROW(),MATCH(BV$3,$K$2:$P$2,0))</f>
        <v>30</v>
      </c>
      <c r="BW942" s="76" cm="1">
        <f t="array" ref="BW942">INDEX($K:$P,ROW(),MATCH(BW$3,$K$2:$P$2,0))</f>
        <v>30</v>
      </c>
      <c r="BX942" s="76" cm="1">
        <f t="array" ref="BX942">INDEX($K:$P,ROW(),MATCH(BX$3,$K$2:$P$2,0))</f>
        <v>30</v>
      </c>
      <c r="BY942" s="76" cm="1">
        <f t="array" ref="BY942">INDEX($K:$P,ROW(),MATCH(BY$3,$K$2:$P$2,0))</f>
        <v>30</v>
      </c>
      <c r="BZ942" s="76" cm="1">
        <f t="array" ref="BZ942">INDEX($K:$P,ROW(),MATCH(BZ$3,$K$2:$P$2,0))</f>
        <v>30</v>
      </c>
      <c r="CA942" s="76" cm="1">
        <f t="array" ref="CA942">INDEX($K:$P,ROW(),MATCH(CA$3,$K$2:$P$2,0))</f>
        <v>30</v>
      </c>
      <c r="CB942" s="76" cm="1">
        <f t="array" ref="CB942">INDEX($K:$P,ROW(),MATCH(CB$3,$K$2:$P$2,0))</f>
        <v>30</v>
      </c>
      <c r="CC942" s="76" cm="1">
        <f t="array" ref="CC942">INDEX($K:$P,ROW(),MATCH(CC$3,$K$2:$P$2,0))</f>
        <v>30</v>
      </c>
      <c r="CD942" s="76" cm="1">
        <f t="array" ref="CD942">INDEX($K:$P,ROW(),MATCH(CD$3,$K$2:$P$2,0))</f>
        <v>30</v>
      </c>
      <c r="CE942" s="76" cm="1">
        <f t="array" ref="CE942">INDEX($K:$P,ROW(),MATCH(CE$3,$K$2:$P$2,0))</f>
        <v>30</v>
      </c>
      <c r="CF942" s="76" cm="1">
        <f t="array" ref="CF942">INDEX($K:$P,ROW(),MATCH(CF$3,$K$2:$P$2,0))</f>
        <v>30</v>
      </c>
      <c r="CG942" s="76" cm="1">
        <f t="array" ref="CG942">INDEX($K:$P,ROW(),MATCH(CG$3,$K$2:$P$2,0))</f>
        <v>30</v>
      </c>
      <c r="CH942" s="76" cm="1">
        <f t="array" ref="CH942">INDEX($K:$P,ROW(),MATCH(CH$3,$K$2:$P$2,0))</f>
        <v>30</v>
      </c>
      <c r="CI942" s="76" cm="1">
        <f t="array" ref="CI942">INDEX($K:$P,ROW(),MATCH(CI$3,$K$2:$P$2,0))</f>
        <v>30</v>
      </c>
      <c r="CJ942" s="76" cm="1">
        <f t="array" ref="CJ942">INDEX($K:$P,ROW(),MATCH(CJ$3,$K$2:$P$2,0))</f>
        <v>30</v>
      </c>
      <c r="CK942" s="76" cm="1">
        <f t="array" ref="CK942">INDEX($K:$P,ROW(),MATCH(CK$3,$K$2:$P$2,0))</f>
        <v>30</v>
      </c>
      <c r="CL942" s="76" cm="1">
        <f t="array" ref="CL942">INDEX($K:$P,ROW(),MATCH(CL$3,$K$2:$P$2,0))</f>
        <v>30</v>
      </c>
      <c r="CN942" s="60"/>
      <c r="CO942" s="76" t="e" cm="1">
        <f t="array" ref="CO942">INDEX($K:$P,ROW(),MATCH(CO$3,$K$2:$P$2,0))</f>
        <v>#N/A</v>
      </c>
      <c r="CP942" s="76" t="e" cm="1">
        <f t="array" ref="CP942">INDEX($K:$P,ROW(),MATCH(CP$3,$K$2:$P$2,0))</f>
        <v>#N/A</v>
      </c>
      <c r="CQ942" s="76" t="e" cm="1">
        <f t="array" ref="CQ942">INDEX($K:$P,ROW(),MATCH(CQ$3,$K$2:$P$2,0))</f>
        <v>#N/A</v>
      </c>
      <c r="CR942" s="76" t="e" cm="1">
        <f t="array" ref="CR942">INDEX($K:$P,ROW(),MATCH(CR$3,$K$2:$P$2,0))</f>
        <v>#N/A</v>
      </c>
      <c r="CS942" s="76" t="e" cm="1">
        <f t="array" ref="CS942">INDEX($K:$P,ROW(),MATCH(CS$3,$K$2:$P$2,0))</f>
        <v>#N/A</v>
      </c>
      <c r="CT942" s="76" t="e" cm="1">
        <f t="array" ref="CT942">INDEX($K:$P,ROW(),MATCH(CT$3,$K$2:$P$2,0))</f>
        <v>#N/A</v>
      </c>
      <c r="CU942" s="76" t="e" cm="1">
        <f t="array" ref="CU942">INDEX($K:$P,ROW(),MATCH(CU$3,$K$2:$P$2,0))</f>
        <v>#N/A</v>
      </c>
      <c r="CV942" s="76" t="e" cm="1">
        <f t="array" ref="CV942">INDEX($K:$P,ROW(),MATCH(CV$3,$K$2:$P$2,0))</f>
        <v>#N/A</v>
      </c>
      <c r="CW942" s="76" t="e" cm="1">
        <f t="array" ref="CW942">INDEX($K:$P,ROW(),MATCH(CW$3,$K$2:$P$2,0))</f>
        <v>#N/A</v>
      </c>
      <c r="CX942" s="76" t="e" cm="1">
        <f t="array" ref="CX942">INDEX($K:$P,ROW(),MATCH(CX$3,$K$2:$P$2,0))</f>
        <v>#N/A</v>
      </c>
      <c r="CY942" s="76" t="e" cm="1">
        <f t="array" ref="CY942">INDEX($K:$P,ROW(),MATCH(CY$3,$K$2:$P$2,0))</f>
        <v>#N/A</v>
      </c>
      <c r="CZ942" s="76" t="e" cm="1">
        <f t="array" ref="CZ942">INDEX($K:$P,ROW(),MATCH(CZ$3,$K$2:$P$2,0))</f>
        <v>#N/A</v>
      </c>
      <c r="DA942" s="76" t="e" cm="1">
        <f t="array" ref="DA942">INDEX($K:$P,ROW(),MATCH(DA$3,$K$2:$P$2,0))</f>
        <v>#N/A</v>
      </c>
      <c r="DB942" s="76" t="e" cm="1">
        <f t="array" ref="DB942">INDEX($K:$P,ROW(),MATCH(DB$3,$K$2:$P$2,0))</f>
        <v>#N/A</v>
      </c>
      <c r="DC942" s="76" t="e" cm="1">
        <f t="array" ref="DC942">INDEX($K:$P,ROW(),MATCH(DC$3,$K$2:$P$2,0))</f>
        <v>#N/A</v>
      </c>
      <c r="DD942" s="76" t="e" cm="1">
        <f t="array" ref="DD942">INDEX($K:$P,ROW(),MATCH(DD$3,$K$2:$P$2,0))</f>
        <v>#N/A</v>
      </c>
      <c r="DE942" s="76" t="e" cm="1">
        <f t="array" ref="DE942">INDEX($K:$P,ROW(),MATCH(DE$3,$K$2:$P$2,0))</f>
        <v>#N/A</v>
      </c>
      <c r="DF942" s="76" t="e" cm="1">
        <f t="array" ref="DF942">INDEX($K:$P,ROW(),MATCH(DF$3,$K$2:$P$2,0))</f>
        <v>#N/A</v>
      </c>
      <c r="DG942" s="76" t="e" cm="1">
        <f t="array" ref="DG942">INDEX($K:$P,ROW(),MATCH(DG$3,$K$2:$P$2,0))</f>
        <v>#N/A</v>
      </c>
      <c r="DH942" s="76" t="e" cm="1">
        <f t="array" ref="DH942">INDEX($K:$P,ROW(),MATCH(DH$3,$K$2:$P$2,0))</f>
        <v>#N/A</v>
      </c>
      <c r="DI942" s="76" t="e" cm="1">
        <f t="array" ref="DI942">INDEX($K:$P,ROW(),MATCH(DI$3,$K$2:$P$2,0))</f>
        <v>#N/A</v>
      </c>
      <c r="DJ942" s="76" t="e" cm="1">
        <f t="array" ref="DJ942">INDEX($K:$P,ROW(),MATCH(DJ$3,$K$2:$P$2,0))</f>
        <v>#N/A</v>
      </c>
      <c r="DK942" s="76" t="e" cm="1">
        <f t="array" ref="DK942">INDEX($K:$P,ROW(),MATCH(DK$3,$K$2:$P$2,0))</f>
        <v>#N/A</v>
      </c>
      <c r="DL942" s="76" t="e" cm="1">
        <f t="array" ref="DL942">INDEX($K:$P,ROW(),MATCH(DL$3,$K$2:$P$2,0))</f>
        <v>#N/A</v>
      </c>
    </row>
    <row r="943" spans="1:116" x14ac:dyDescent="0.35">
      <c r="C943" s="169" t="s">
        <v>80</v>
      </c>
      <c r="D943" t="s">
        <v>763</v>
      </c>
      <c r="E943" s="8" t="str">
        <f t="shared" si="1074"/>
        <v>943 ADREV-S</v>
      </c>
      <c r="G943" s="95" t="str">
        <f>G947&amp;":"</f>
        <v xml:space="preserve"> Revenue - (Primary label):</v>
      </c>
      <c r="H943" s="12"/>
      <c r="I943" s="60"/>
      <c r="J943" s="60"/>
      <c r="K943" s="15">
        <f ca="1">SUMIF($3:$3,K$2,943:943)</f>
        <v>1800000</v>
      </c>
      <c r="L943" s="15">
        <f ca="1">SUMIF($3:$3,L$2,943:943)</f>
        <v>1800000</v>
      </c>
      <c r="M943" s="15">
        <f ca="1">SUMIF($3:$3,M$2,943:943)</f>
        <v>1800000</v>
      </c>
      <c r="N943" s="15">
        <f ca="1">SUMIF($3:$3,N$2,943:943)</f>
        <v>1800000</v>
      </c>
      <c r="O943" s="15">
        <f ca="1">SUMIF($3:$3,O$2,943:943)</f>
        <v>1800000</v>
      </c>
      <c r="P943" s="15">
        <f ca="1">SUMIF($3:$3,P$2,943:943)</f>
        <v>1800000</v>
      </c>
      <c r="R943" s="15"/>
      <c r="S943" s="76" cm="1">
        <f t="array" aca="1" ref="S943" ca="1">S942*INDIRECT(S935)</f>
        <v>150000</v>
      </c>
      <c r="T943" s="76" cm="1">
        <f t="array" aca="1" ref="T943" ca="1">T942*INDIRECT(T935)</f>
        <v>150000</v>
      </c>
      <c r="U943" s="76" cm="1">
        <f t="array" aca="1" ref="U943" ca="1">U942*INDIRECT(U935)</f>
        <v>150000</v>
      </c>
      <c r="V943" s="76" cm="1">
        <f t="array" aca="1" ref="V943" ca="1">V942*INDIRECT(V935)</f>
        <v>150000</v>
      </c>
      <c r="W943" s="76" cm="1">
        <f t="array" aca="1" ref="W943" ca="1">W942*INDIRECT(W935)</f>
        <v>150000</v>
      </c>
      <c r="X943" s="76" cm="1">
        <f t="array" aca="1" ref="X943" ca="1">X942*INDIRECT(X935)</f>
        <v>150000</v>
      </c>
      <c r="Y943" s="76" cm="1">
        <f t="array" aca="1" ref="Y943" ca="1">Y942*INDIRECT(Y935)</f>
        <v>150000</v>
      </c>
      <c r="Z943" s="76" cm="1">
        <f t="array" aca="1" ref="Z943" ca="1">Z942*INDIRECT(Z935)</f>
        <v>150000</v>
      </c>
      <c r="AA943" s="76" cm="1">
        <f t="array" aca="1" ref="AA943" ca="1">AA942*INDIRECT(AA935)</f>
        <v>150000</v>
      </c>
      <c r="AB943" s="76" cm="1">
        <f t="array" aca="1" ref="AB943" ca="1">AB942*INDIRECT(AB935)</f>
        <v>150000</v>
      </c>
      <c r="AC943" s="76" cm="1">
        <f t="array" aca="1" ref="AC943" ca="1">AC942*INDIRECT(AC935)</f>
        <v>150000</v>
      </c>
      <c r="AD943" s="76" cm="1">
        <f t="array" aca="1" ref="AD943" ca="1">AD942*INDIRECT(AD935)</f>
        <v>150000</v>
      </c>
      <c r="AE943" s="76" cm="1">
        <f t="array" aca="1" ref="AE943" ca="1">AE942*INDIRECT(AE935)</f>
        <v>150000</v>
      </c>
      <c r="AF943" s="76" cm="1">
        <f t="array" aca="1" ref="AF943" ca="1">AF942*INDIRECT(AF935)</f>
        <v>150000</v>
      </c>
      <c r="AG943" s="76" cm="1">
        <f t="array" aca="1" ref="AG943" ca="1">AG942*INDIRECT(AG935)</f>
        <v>150000</v>
      </c>
      <c r="AH943" s="76" cm="1">
        <f t="array" aca="1" ref="AH943" ca="1">AH942*INDIRECT(AH935)</f>
        <v>150000</v>
      </c>
      <c r="AI943" s="76" cm="1">
        <f t="array" aca="1" ref="AI943" ca="1">AI942*INDIRECT(AI935)</f>
        <v>150000</v>
      </c>
      <c r="AJ943" s="76" cm="1">
        <f t="array" aca="1" ref="AJ943" ca="1">AJ942*INDIRECT(AJ935)</f>
        <v>150000</v>
      </c>
      <c r="AK943" s="76" cm="1">
        <f t="array" aca="1" ref="AK943" ca="1">AK942*INDIRECT(AK935)</f>
        <v>150000</v>
      </c>
      <c r="AL943" s="76" cm="1">
        <f t="array" aca="1" ref="AL943" ca="1">AL942*INDIRECT(AL935)</f>
        <v>150000</v>
      </c>
      <c r="AM943" s="76" cm="1">
        <f t="array" aca="1" ref="AM943" ca="1">AM942*INDIRECT(AM935)</f>
        <v>150000</v>
      </c>
      <c r="AN943" s="76" cm="1">
        <f t="array" aca="1" ref="AN943" ca="1">AN942*INDIRECT(AN935)</f>
        <v>150000</v>
      </c>
      <c r="AO943" s="76" cm="1">
        <f t="array" aca="1" ref="AO943" ca="1">AO942*INDIRECT(AO935)</f>
        <v>150000</v>
      </c>
      <c r="AP943" s="76" cm="1">
        <f t="array" aca="1" ref="AP943" ca="1">AP942*INDIRECT(AP935)</f>
        <v>150000</v>
      </c>
      <c r="AQ943" s="76" cm="1">
        <f t="array" aca="1" ref="AQ943" ca="1">AQ942*INDIRECT(AQ935)</f>
        <v>150000</v>
      </c>
      <c r="AR943" s="76" cm="1">
        <f t="array" aca="1" ref="AR943" ca="1">AR942*INDIRECT(AR935)</f>
        <v>150000</v>
      </c>
      <c r="AS943" s="76" cm="1">
        <f t="array" aca="1" ref="AS943" ca="1">AS942*INDIRECT(AS935)</f>
        <v>150000</v>
      </c>
      <c r="AT943" s="76" cm="1">
        <f t="array" aca="1" ref="AT943" ca="1">AT942*INDIRECT(AT935)</f>
        <v>150000</v>
      </c>
      <c r="AU943" s="76" cm="1">
        <f t="array" aca="1" ref="AU943" ca="1">AU942*INDIRECT(AU935)</f>
        <v>150000</v>
      </c>
      <c r="AV943" s="76" cm="1">
        <f t="array" aca="1" ref="AV943" ca="1">AV942*INDIRECT(AV935)</f>
        <v>150000</v>
      </c>
      <c r="AW943" s="76" cm="1">
        <f t="array" aca="1" ref="AW943" ca="1">AW942*INDIRECT(AW935)</f>
        <v>150000</v>
      </c>
      <c r="AX943" s="76" cm="1">
        <f t="array" aca="1" ref="AX943" ca="1">AX942*INDIRECT(AX935)</f>
        <v>150000</v>
      </c>
      <c r="AY943" s="76" cm="1">
        <f t="array" aca="1" ref="AY943" ca="1">AY942*INDIRECT(AY935)</f>
        <v>150000</v>
      </c>
      <c r="AZ943" s="76" cm="1">
        <f t="array" aca="1" ref="AZ943" ca="1">AZ942*INDIRECT(AZ935)</f>
        <v>150000</v>
      </c>
      <c r="BA943" s="76" cm="1">
        <f t="array" aca="1" ref="BA943" ca="1">BA942*INDIRECT(BA935)</f>
        <v>150000</v>
      </c>
      <c r="BB943" s="76" cm="1">
        <f t="array" aca="1" ref="BB943" ca="1">BB942*INDIRECT(BB935)</f>
        <v>150000</v>
      </c>
      <c r="BC943" s="76" cm="1">
        <f t="array" aca="1" ref="BC943" ca="1">BC942*INDIRECT(BC935)</f>
        <v>150000</v>
      </c>
      <c r="BD943" s="76" cm="1">
        <f t="array" aca="1" ref="BD943" ca="1">BD942*INDIRECT(BD935)</f>
        <v>150000</v>
      </c>
      <c r="BE943" s="76" cm="1">
        <f t="array" aca="1" ref="BE943" ca="1">BE942*INDIRECT(BE935)</f>
        <v>150000</v>
      </c>
      <c r="BF943" s="76" cm="1">
        <f t="array" aca="1" ref="BF943" ca="1">BF942*INDIRECT(BF935)</f>
        <v>150000</v>
      </c>
      <c r="BG943" s="76" cm="1">
        <f t="array" aca="1" ref="BG943" ca="1">BG942*INDIRECT(BG935)</f>
        <v>150000</v>
      </c>
      <c r="BH943" s="76" cm="1">
        <f t="array" aca="1" ref="BH943" ca="1">BH942*INDIRECT(BH935)</f>
        <v>150000</v>
      </c>
      <c r="BI943" s="76" cm="1">
        <f t="array" aca="1" ref="BI943" ca="1">BI942*INDIRECT(BI935)</f>
        <v>150000</v>
      </c>
      <c r="BJ943" s="76" cm="1">
        <f t="array" aca="1" ref="BJ943" ca="1">BJ942*INDIRECT(BJ935)</f>
        <v>150000</v>
      </c>
      <c r="BK943" s="76" cm="1">
        <f t="array" aca="1" ref="BK943" ca="1">BK942*INDIRECT(BK935)</f>
        <v>150000</v>
      </c>
      <c r="BL943" s="76" cm="1">
        <f t="array" aca="1" ref="BL943" ca="1">BL942*INDIRECT(BL935)</f>
        <v>150000</v>
      </c>
      <c r="BM943" s="76" cm="1">
        <f t="array" aca="1" ref="BM943" ca="1">BM942*INDIRECT(BM935)</f>
        <v>150000</v>
      </c>
      <c r="BN943" s="76" cm="1">
        <f t="array" aca="1" ref="BN943" ca="1">BN942*INDIRECT(BN935)</f>
        <v>150000</v>
      </c>
      <c r="BO943" s="76" cm="1">
        <f t="array" aca="1" ref="BO943" ca="1">BO942*INDIRECT(BO935)</f>
        <v>150000</v>
      </c>
      <c r="BP943" s="76" cm="1">
        <f t="array" aca="1" ref="BP943" ca="1">BP942*INDIRECT(BP935)</f>
        <v>150000</v>
      </c>
      <c r="BQ943" s="76" cm="1">
        <f t="array" aca="1" ref="BQ943" ca="1">BQ942*INDIRECT(BQ935)</f>
        <v>150000</v>
      </c>
      <c r="BR943" s="76" cm="1">
        <f t="array" aca="1" ref="BR943" ca="1">BR942*INDIRECT(BR935)</f>
        <v>150000</v>
      </c>
      <c r="BS943" s="76" cm="1">
        <f t="array" aca="1" ref="BS943" ca="1">BS942*INDIRECT(BS935)</f>
        <v>150000</v>
      </c>
      <c r="BT943" s="76" cm="1">
        <f t="array" aca="1" ref="BT943" ca="1">BT942*INDIRECT(BT935)</f>
        <v>150000</v>
      </c>
      <c r="BU943" s="76" cm="1">
        <f t="array" aca="1" ref="BU943" ca="1">BU942*INDIRECT(BU935)</f>
        <v>150000</v>
      </c>
      <c r="BV943" s="76" cm="1">
        <f t="array" aca="1" ref="BV943" ca="1">BV942*INDIRECT(BV935)</f>
        <v>150000</v>
      </c>
      <c r="BW943" s="76" cm="1">
        <f t="array" aca="1" ref="BW943" ca="1">BW942*INDIRECT(BW935)</f>
        <v>150000</v>
      </c>
      <c r="BX943" s="76" cm="1">
        <f t="array" aca="1" ref="BX943" ca="1">BX942*INDIRECT(BX935)</f>
        <v>150000</v>
      </c>
      <c r="BY943" s="76" cm="1">
        <f t="array" aca="1" ref="BY943" ca="1">BY942*INDIRECT(BY935)</f>
        <v>150000</v>
      </c>
      <c r="BZ943" s="76" cm="1">
        <f t="array" aca="1" ref="BZ943" ca="1">BZ942*INDIRECT(BZ935)</f>
        <v>150000</v>
      </c>
      <c r="CA943" s="76" cm="1">
        <f t="array" aca="1" ref="CA943" ca="1">CA942*INDIRECT(CA935)</f>
        <v>150000</v>
      </c>
      <c r="CB943" s="76" cm="1">
        <f t="array" aca="1" ref="CB943" ca="1">CB942*INDIRECT(CB935)</f>
        <v>150000</v>
      </c>
      <c r="CC943" s="76" cm="1">
        <f t="array" aca="1" ref="CC943" ca="1">CC942*INDIRECT(CC935)</f>
        <v>150000</v>
      </c>
      <c r="CD943" s="76" cm="1">
        <f t="array" aca="1" ref="CD943" ca="1">CD942*INDIRECT(CD935)</f>
        <v>150000</v>
      </c>
      <c r="CE943" s="76" cm="1">
        <f t="array" aca="1" ref="CE943" ca="1">CE942*INDIRECT(CE935)</f>
        <v>150000</v>
      </c>
      <c r="CF943" s="76" cm="1">
        <f t="array" aca="1" ref="CF943" ca="1">CF942*INDIRECT(CF935)</f>
        <v>150000</v>
      </c>
      <c r="CG943" s="76" cm="1">
        <f t="array" aca="1" ref="CG943" ca="1">CG942*INDIRECT(CG935)</f>
        <v>150000</v>
      </c>
      <c r="CH943" s="76" cm="1">
        <f t="array" aca="1" ref="CH943" ca="1">CH942*INDIRECT(CH935)</f>
        <v>150000</v>
      </c>
      <c r="CI943" s="76" cm="1">
        <f t="array" aca="1" ref="CI943" ca="1">CI942*INDIRECT(CI935)</f>
        <v>150000</v>
      </c>
      <c r="CJ943" s="76" cm="1">
        <f t="array" aca="1" ref="CJ943" ca="1">CJ942*INDIRECT(CJ935)</f>
        <v>150000</v>
      </c>
      <c r="CK943" s="76" cm="1">
        <f t="array" aca="1" ref="CK943" ca="1">CK942*INDIRECT(CK935)</f>
        <v>150000</v>
      </c>
      <c r="CL943" s="76" cm="1">
        <f t="array" aca="1" ref="CL943" ca="1">CL942*INDIRECT(CL935)</f>
        <v>150000</v>
      </c>
      <c r="CN943" s="60"/>
      <c r="CO943" s="76" t="e" cm="1">
        <f t="array" aca="1" ref="CO943" ca="1">CO942*INDIRECT(CO935)</f>
        <v>#N/A</v>
      </c>
      <c r="CP943" s="76" t="e" cm="1">
        <f t="array" aca="1" ref="CP943" ca="1">CP942*INDIRECT(CP935)</f>
        <v>#N/A</v>
      </c>
      <c r="CQ943" s="76" t="e" cm="1">
        <f t="array" aca="1" ref="CQ943" ca="1">CQ942*INDIRECT(CQ935)</f>
        <v>#N/A</v>
      </c>
      <c r="CR943" s="76" t="e" cm="1">
        <f t="array" aca="1" ref="CR943" ca="1">CR942*INDIRECT(CR935)</f>
        <v>#N/A</v>
      </c>
      <c r="CS943" s="76" t="e" cm="1">
        <f t="array" aca="1" ref="CS943" ca="1">CS942*INDIRECT(CS935)</f>
        <v>#N/A</v>
      </c>
      <c r="CT943" s="76" t="e" cm="1">
        <f t="array" aca="1" ref="CT943" ca="1">CT942*INDIRECT(CT935)</f>
        <v>#N/A</v>
      </c>
      <c r="CU943" s="76" t="e" cm="1">
        <f t="array" aca="1" ref="CU943" ca="1">CU942*INDIRECT(CU935)</f>
        <v>#N/A</v>
      </c>
      <c r="CV943" s="76" t="e" cm="1">
        <f t="array" aca="1" ref="CV943" ca="1">CV942*INDIRECT(CV935)</f>
        <v>#N/A</v>
      </c>
      <c r="CW943" s="76" t="e" cm="1">
        <f t="array" aca="1" ref="CW943" ca="1">CW942*INDIRECT(CW935)</f>
        <v>#N/A</v>
      </c>
      <c r="CX943" s="76" t="e" cm="1">
        <f t="array" aca="1" ref="CX943" ca="1">CX942*INDIRECT(CX935)</f>
        <v>#N/A</v>
      </c>
      <c r="CY943" s="76" t="e" cm="1">
        <f t="array" aca="1" ref="CY943" ca="1">CY942*INDIRECT(CY935)</f>
        <v>#N/A</v>
      </c>
      <c r="CZ943" s="76" t="e" cm="1">
        <f t="array" aca="1" ref="CZ943" ca="1">CZ942*INDIRECT(CZ935)</f>
        <v>#N/A</v>
      </c>
      <c r="DA943" s="76" t="e" cm="1">
        <f t="array" aca="1" ref="DA943" ca="1">DA942*INDIRECT(DA935)</f>
        <v>#N/A</v>
      </c>
      <c r="DB943" s="76" t="e" cm="1">
        <f t="array" aca="1" ref="DB943" ca="1">DB942*INDIRECT(DB935)</f>
        <v>#N/A</v>
      </c>
      <c r="DC943" s="76" t="e" cm="1">
        <f t="array" aca="1" ref="DC943" ca="1">DC942*INDIRECT(DC935)</f>
        <v>#N/A</v>
      </c>
      <c r="DD943" s="76" t="e" cm="1">
        <f t="array" aca="1" ref="DD943" ca="1">DD942*INDIRECT(DD935)</f>
        <v>#N/A</v>
      </c>
      <c r="DE943" s="76" t="e" cm="1">
        <f t="array" aca="1" ref="DE943" ca="1">DE942*INDIRECT(DE935)</f>
        <v>#N/A</v>
      </c>
      <c r="DF943" s="76" t="e" cm="1">
        <f t="array" aca="1" ref="DF943" ca="1">DF942*INDIRECT(DF935)</f>
        <v>#N/A</v>
      </c>
      <c r="DG943" s="76" t="e" cm="1">
        <f t="array" aca="1" ref="DG943" ca="1">DG942*INDIRECT(DG935)</f>
        <v>#N/A</v>
      </c>
      <c r="DH943" s="76" t="e" cm="1">
        <f t="array" aca="1" ref="DH943" ca="1">DH942*INDIRECT(DH935)</f>
        <v>#N/A</v>
      </c>
      <c r="DI943" s="76" t="e" cm="1">
        <f t="array" aca="1" ref="DI943" ca="1">DI942*INDIRECT(DI935)</f>
        <v>#N/A</v>
      </c>
      <c r="DJ943" s="76" t="e" cm="1">
        <f t="array" aca="1" ref="DJ943" ca="1">DJ942*INDIRECT(DJ935)</f>
        <v>#N/A</v>
      </c>
      <c r="DK943" s="76" t="e" cm="1">
        <f t="array" aca="1" ref="DK943" ca="1">DK942*INDIRECT(DK935)</f>
        <v>#N/A</v>
      </c>
      <c r="DL943" s="76" t="e" cm="1">
        <f t="array" aca="1" ref="DL943" ca="1">DL942*INDIRECT(DL935)</f>
        <v>#N/A</v>
      </c>
    </row>
    <row r="944" spans="1:116" x14ac:dyDescent="0.35">
      <c r="B944" t="str">
        <f>E944</f>
        <v>944 ADREV-S</v>
      </c>
      <c r="C944" s="169"/>
      <c r="D944" t="s">
        <v>763</v>
      </c>
      <c r="E944" s="8" t="str">
        <f t="shared" si="1074"/>
        <v>944 ADREV-S</v>
      </c>
      <c r="G944" s="145" t="str">
        <f>"# of impressions/"&amp;G950&amp;"/month"</f>
        <v># of impressions/primary unit/month</v>
      </c>
      <c r="H944" s="12"/>
      <c r="I944" s="60"/>
      <c r="J944" s="60"/>
      <c r="K944" s="162">
        <v>0.1</v>
      </c>
      <c r="L944" s="162">
        <v>0.1</v>
      </c>
      <c r="M944" s="162">
        <v>0.1</v>
      </c>
      <c r="N944" s="162">
        <v>0.1</v>
      </c>
      <c r="O944" s="162">
        <v>0.1</v>
      </c>
      <c r="P944" s="162">
        <v>0.1</v>
      </c>
      <c r="R944" s="121"/>
      <c r="S944" s="163" cm="1">
        <f t="array" ref="S944">INDEX($K:$P,ROW(),MATCH(S$3,$K$2:$P$2,0))</f>
        <v>0.1</v>
      </c>
      <c r="T944" s="163" cm="1">
        <f t="array" ref="T944">INDEX($K:$P,ROW(),MATCH(T$3,$K$2:$P$2,0))</f>
        <v>0.1</v>
      </c>
      <c r="U944" s="163" cm="1">
        <f t="array" ref="U944">INDEX($K:$P,ROW(),MATCH(U$3,$K$2:$P$2,0))</f>
        <v>0.1</v>
      </c>
      <c r="V944" s="163" cm="1">
        <f t="array" ref="V944">INDEX($K:$P,ROW(),MATCH(V$3,$K$2:$P$2,0))</f>
        <v>0.1</v>
      </c>
      <c r="W944" s="163" cm="1">
        <f t="array" ref="W944">INDEX($K:$P,ROW(),MATCH(W$3,$K$2:$P$2,0))</f>
        <v>0.1</v>
      </c>
      <c r="X944" s="163" cm="1">
        <f t="array" ref="X944">INDEX($K:$P,ROW(),MATCH(X$3,$K$2:$P$2,0))</f>
        <v>0.1</v>
      </c>
      <c r="Y944" s="163" cm="1">
        <f t="array" ref="Y944">INDEX($K:$P,ROW(),MATCH(Y$3,$K$2:$P$2,0))</f>
        <v>0.1</v>
      </c>
      <c r="Z944" s="163" cm="1">
        <f t="array" ref="Z944">INDEX($K:$P,ROW(),MATCH(Z$3,$K$2:$P$2,0))</f>
        <v>0.1</v>
      </c>
      <c r="AA944" s="163" cm="1">
        <f t="array" ref="AA944">INDEX($K:$P,ROW(),MATCH(AA$3,$K$2:$P$2,0))</f>
        <v>0.1</v>
      </c>
      <c r="AB944" s="163" cm="1">
        <f t="array" ref="AB944">INDEX($K:$P,ROW(),MATCH(AB$3,$K$2:$P$2,0))</f>
        <v>0.1</v>
      </c>
      <c r="AC944" s="163" cm="1">
        <f t="array" ref="AC944">INDEX($K:$P,ROW(),MATCH(AC$3,$K$2:$P$2,0))</f>
        <v>0.1</v>
      </c>
      <c r="AD944" s="163" cm="1">
        <f t="array" ref="AD944">INDEX($K:$P,ROW(),MATCH(AD$3,$K$2:$P$2,0))</f>
        <v>0.1</v>
      </c>
      <c r="AE944" s="163" cm="1">
        <f t="array" ref="AE944">INDEX($K:$P,ROW(),MATCH(AE$3,$K$2:$P$2,0))</f>
        <v>0.1</v>
      </c>
      <c r="AF944" s="163" cm="1">
        <f t="array" ref="AF944">INDEX($K:$P,ROW(),MATCH(AF$3,$K$2:$P$2,0))</f>
        <v>0.1</v>
      </c>
      <c r="AG944" s="163" cm="1">
        <f t="array" ref="AG944">INDEX($K:$P,ROW(),MATCH(AG$3,$K$2:$P$2,0))</f>
        <v>0.1</v>
      </c>
      <c r="AH944" s="163" cm="1">
        <f t="array" ref="AH944">INDEX($K:$P,ROW(),MATCH(AH$3,$K$2:$P$2,0))</f>
        <v>0.1</v>
      </c>
      <c r="AI944" s="163" cm="1">
        <f t="array" ref="AI944">INDEX($K:$P,ROW(),MATCH(AI$3,$K$2:$P$2,0))</f>
        <v>0.1</v>
      </c>
      <c r="AJ944" s="163" cm="1">
        <f t="array" ref="AJ944">INDEX($K:$P,ROW(),MATCH(AJ$3,$K$2:$P$2,0))</f>
        <v>0.1</v>
      </c>
      <c r="AK944" s="163" cm="1">
        <f t="array" ref="AK944">INDEX($K:$P,ROW(),MATCH(AK$3,$K$2:$P$2,0))</f>
        <v>0.1</v>
      </c>
      <c r="AL944" s="163" cm="1">
        <f t="array" ref="AL944">INDEX($K:$P,ROW(),MATCH(AL$3,$K$2:$P$2,0))</f>
        <v>0.1</v>
      </c>
      <c r="AM944" s="163" cm="1">
        <f t="array" ref="AM944">INDEX($K:$P,ROW(),MATCH(AM$3,$K$2:$P$2,0))</f>
        <v>0.1</v>
      </c>
      <c r="AN944" s="163" cm="1">
        <f t="array" ref="AN944">INDEX($K:$P,ROW(),MATCH(AN$3,$K$2:$P$2,0))</f>
        <v>0.1</v>
      </c>
      <c r="AO944" s="163" cm="1">
        <f t="array" ref="AO944">INDEX($K:$P,ROW(),MATCH(AO$3,$K$2:$P$2,0))</f>
        <v>0.1</v>
      </c>
      <c r="AP944" s="163" cm="1">
        <f t="array" ref="AP944">INDEX($K:$P,ROW(),MATCH(AP$3,$K$2:$P$2,0))</f>
        <v>0.1</v>
      </c>
      <c r="AQ944" s="163" cm="1">
        <f t="array" ref="AQ944">INDEX($K:$P,ROW(),MATCH(AQ$3,$K$2:$P$2,0))</f>
        <v>0.1</v>
      </c>
      <c r="AR944" s="163" cm="1">
        <f t="array" ref="AR944">INDEX($K:$P,ROW(),MATCH(AR$3,$K$2:$P$2,0))</f>
        <v>0.1</v>
      </c>
      <c r="AS944" s="163" cm="1">
        <f t="array" ref="AS944">INDEX($K:$P,ROW(),MATCH(AS$3,$K$2:$P$2,0))</f>
        <v>0.1</v>
      </c>
      <c r="AT944" s="163" cm="1">
        <f t="array" ref="AT944">INDEX($K:$P,ROW(),MATCH(AT$3,$K$2:$P$2,0))</f>
        <v>0.1</v>
      </c>
      <c r="AU944" s="163" cm="1">
        <f t="array" ref="AU944">INDEX($K:$P,ROW(),MATCH(AU$3,$K$2:$P$2,0))</f>
        <v>0.1</v>
      </c>
      <c r="AV944" s="163" cm="1">
        <f t="array" ref="AV944">INDEX($K:$P,ROW(),MATCH(AV$3,$K$2:$P$2,0))</f>
        <v>0.1</v>
      </c>
      <c r="AW944" s="163" cm="1">
        <f t="array" ref="AW944">INDEX($K:$P,ROW(),MATCH(AW$3,$K$2:$P$2,0))</f>
        <v>0.1</v>
      </c>
      <c r="AX944" s="163" cm="1">
        <f t="array" ref="AX944">INDEX($K:$P,ROW(),MATCH(AX$3,$K$2:$P$2,0))</f>
        <v>0.1</v>
      </c>
      <c r="AY944" s="163" cm="1">
        <f t="array" ref="AY944">INDEX($K:$P,ROW(),MATCH(AY$3,$K$2:$P$2,0))</f>
        <v>0.1</v>
      </c>
      <c r="AZ944" s="163" cm="1">
        <f t="array" ref="AZ944">INDEX($K:$P,ROW(),MATCH(AZ$3,$K$2:$P$2,0))</f>
        <v>0.1</v>
      </c>
      <c r="BA944" s="163" cm="1">
        <f t="array" ref="BA944">INDEX($K:$P,ROW(),MATCH(BA$3,$K$2:$P$2,0))</f>
        <v>0.1</v>
      </c>
      <c r="BB944" s="163" cm="1">
        <f t="array" ref="BB944">INDEX($K:$P,ROW(),MATCH(BB$3,$K$2:$P$2,0))</f>
        <v>0.1</v>
      </c>
      <c r="BC944" s="163" cm="1">
        <f t="array" ref="BC944">INDEX($K:$P,ROW(),MATCH(BC$3,$K$2:$P$2,0))</f>
        <v>0.1</v>
      </c>
      <c r="BD944" s="163" cm="1">
        <f t="array" ref="BD944">INDEX($K:$P,ROW(),MATCH(BD$3,$K$2:$P$2,0))</f>
        <v>0.1</v>
      </c>
      <c r="BE944" s="163" cm="1">
        <f t="array" ref="BE944">INDEX($K:$P,ROW(),MATCH(BE$3,$K$2:$P$2,0))</f>
        <v>0.1</v>
      </c>
      <c r="BF944" s="163" cm="1">
        <f t="array" ref="BF944">INDEX($K:$P,ROW(),MATCH(BF$3,$K$2:$P$2,0))</f>
        <v>0.1</v>
      </c>
      <c r="BG944" s="163" cm="1">
        <f t="array" ref="BG944">INDEX($K:$P,ROW(),MATCH(BG$3,$K$2:$P$2,0))</f>
        <v>0.1</v>
      </c>
      <c r="BH944" s="163" cm="1">
        <f t="array" ref="BH944">INDEX($K:$P,ROW(),MATCH(BH$3,$K$2:$P$2,0))</f>
        <v>0.1</v>
      </c>
      <c r="BI944" s="163" cm="1">
        <f t="array" ref="BI944">INDEX($K:$P,ROW(),MATCH(BI$3,$K$2:$P$2,0))</f>
        <v>0.1</v>
      </c>
      <c r="BJ944" s="163" cm="1">
        <f t="array" ref="BJ944">INDEX($K:$P,ROW(),MATCH(BJ$3,$K$2:$P$2,0))</f>
        <v>0.1</v>
      </c>
      <c r="BK944" s="163" cm="1">
        <f t="array" ref="BK944">INDEX($K:$P,ROW(),MATCH(BK$3,$K$2:$P$2,0))</f>
        <v>0.1</v>
      </c>
      <c r="BL944" s="163" cm="1">
        <f t="array" ref="BL944">INDEX($K:$P,ROW(),MATCH(BL$3,$K$2:$P$2,0))</f>
        <v>0.1</v>
      </c>
      <c r="BM944" s="163" cm="1">
        <f t="array" ref="BM944">INDEX($K:$P,ROW(),MATCH(BM$3,$K$2:$P$2,0))</f>
        <v>0.1</v>
      </c>
      <c r="BN944" s="163" cm="1">
        <f t="array" ref="BN944">INDEX($K:$P,ROW(),MATCH(BN$3,$K$2:$P$2,0))</f>
        <v>0.1</v>
      </c>
      <c r="BO944" s="163" cm="1">
        <f t="array" ref="BO944">INDEX($K:$P,ROW(),MATCH(BO$3,$K$2:$P$2,0))</f>
        <v>0.1</v>
      </c>
      <c r="BP944" s="163" cm="1">
        <f t="array" ref="BP944">INDEX($K:$P,ROW(),MATCH(BP$3,$K$2:$P$2,0))</f>
        <v>0.1</v>
      </c>
      <c r="BQ944" s="163" cm="1">
        <f t="array" ref="BQ944">INDEX($K:$P,ROW(),MATCH(BQ$3,$K$2:$P$2,0))</f>
        <v>0.1</v>
      </c>
      <c r="BR944" s="163" cm="1">
        <f t="array" ref="BR944">INDEX($K:$P,ROW(),MATCH(BR$3,$K$2:$P$2,0))</f>
        <v>0.1</v>
      </c>
      <c r="BS944" s="163" cm="1">
        <f t="array" ref="BS944">INDEX($K:$P,ROW(),MATCH(BS$3,$K$2:$P$2,0))</f>
        <v>0.1</v>
      </c>
      <c r="BT944" s="163" cm="1">
        <f t="array" ref="BT944">INDEX($K:$P,ROW(),MATCH(BT$3,$K$2:$P$2,0))</f>
        <v>0.1</v>
      </c>
      <c r="BU944" s="163" cm="1">
        <f t="array" ref="BU944">INDEX($K:$P,ROW(),MATCH(BU$3,$K$2:$P$2,0))</f>
        <v>0.1</v>
      </c>
      <c r="BV944" s="163" cm="1">
        <f t="array" ref="BV944">INDEX($K:$P,ROW(),MATCH(BV$3,$K$2:$P$2,0))</f>
        <v>0.1</v>
      </c>
      <c r="BW944" s="163" cm="1">
        <f t="array" ref="BW944">INDEX($K:$P,ROW(),MATCH(BW$3,$K$2:$P$2,0))</f>
        <v>0.1</v>
      </c>
      <c r="BX944" s="163" cm="1">
        <f t="array" ref="BX944">INDEX($K:$P,ROW(),MATCH(BX$3,$K$2:$P$2,0))</f>
        <v>0.1</v>
      </c>
      <c r="BY944" s="163" cm="1">
        <f t="array" ref="BY944">INDEX($K:$P,ROW(),MATCH(BY$3,$K$2:$P$2,0))</f>
        <v>0.1</v>
      </c>
      <c r="BZ944" s="163" cm="1">
        <f t="array" ref="BZ944">INDEX($K:$P,ROW(),MATCH(BZ$3,$K$2:$P$2,0))</f>
        <v>0.1</v>
      </c>
      <c r="CA944" s="163" cm="1">
        <f t="array" ref="CA944">INDEX($K:$P,ROW(),MATCH(CA$3,$K$2:$P$2,0))</f>
        <v>0.1</v>
      </c>
      <c r="CB944" s="163" cm="1">
        <f t="array" ref="CB944">INDEX($K:$P,ROW(),MATCH(CB$3,$K$2:$P$2,0))</f>
        <v>0.1</v>
      </c>
      <c r="CC944" s="163" cm="1">
        <f t="array" ref="CC944">INDEX($K:$P,ROW(),MATCH(CC$3,$K$2:$P$2,0))</f>
        <v>0.1</v>
      </c>
      <c r="CD944" s="163" cm="1">
        <f t="array" ref="CD944">INDEX($K:$P,ROW(),MATCH(CD$3,$K$2:$P$2,0))</f>
        <v>0.1</v>
      </c>
      <c r="CE944" s="163" cm="1">
        <f t="array" ref="CE944">INDEX($K:$P,ROW(),MATCH(CE$3,$K$2:$P$2,0))</f>
        <v>0.1</v>
      </c>
      <c r="CF944" s="163" cm="1">
        <f t="array" ref="CF944">INDEX($K:$P,ROW(),MATCH(CF$3,$K$2:$P$2,0))</f>
        <v>0.1</v>
      </c>
      <c r="CG944" s="163" cm="1">
        <f t="array" ref="CG944">INDEX($K:$P,ROW(),MATCH(CG$3,$K$2:$P$2,0))</f>
        <v>0.1</v>
      </c>
      <c r="CH944" s="163" cm="1">
        <f t="array" ref="CH944">INDEX($K:$P,ROW(),MATCH(CH$3,$K$2:$P$2,0))</f>
        <v>0.1</v>
      </c>
      <c r="CI944" s="163" cm="1">
        <f t="array" ref="CI944">INDEX($K:$P,ROW(),MATCH(CI$3,$K$2:$P$2,0))</f>
        <v>0.1</v>
      </c>
      <c r="CJ944" s="163" cm="1">
        <f t="array" ref="CJ944">INDEX($K:$P,ROW(),MATCH(CJ$3,$K$2:$P$2,0))</f>
        <v>0.1</v>
      </c>
      <c r="CK944" s="163" cm="1">
        <f t="array" ref="CK944">INDEX($K:$P,ROW(),MATCH(CK$3,$K$2:$P$2,0))</f>
        <v>0.1</v>
      </c>
      <c r="CL944" s="163" cm="1">
        <f t="array" ref="CL944">INDEX($K:$P,ROW(),MATCH(CL$3,$K$2:$P$2,0))</f>
        <v>0.1</v>
      </c>
      <c r="CN944" s="60"/>
      <c r="CO944" s="163" t="e" cm="1">
        <f t="array" ref="CO944">INDEX($K:$P,ROW(),MATCH(CO$3,$K$2:$P$2,0))</f>
        <v>#N/A</v>
      </c>
      <c r="CP944" s="163" t="e" cm="1">
        <f t="array" ref="CP944">INDEX($K:$P,ROW(),MATCH(CP$3,$K$2:$P$2,0))</f>
        <v>#N/A</v>
      </c>
      <c r="CQ944" s="163" t="e" cm="1">
        <f t="array" ref="CQ944">INDEX($K:$P,ROW(),MATCH(CQ$3,$K$2:$P$2,0))</f>
        <v>#N/A</v>
      </c>
      <c r="CR944" s="163" t="e" cm="1">
        <f t="array" ref="CR944">INDEX($K:$P,ROW(),MATCH(CR$3,$K$2:$P$2,0))</f>
        <v>#N/A</v>
      </c>
      <c r="CS944" s="163" t="e" cm="1">
        <f t="array" ref="CS944">INDEX($K:$P,ROW(),MATCH(CS$3,$K$2:$P$2,0))</f>
        <v>#N/A</v>
      </c>
      <c r="CT944" s="163" t="e" cm="1">
        <f t="array" ref="CT944">INDEX($K:$P,ROW(),MATCH(CT$3,$K$2:$P$2,0))</f>
        <v>#N/A</v>
      </c>
      <c r="CU944" s="163" t="e" cm="1">
        <f t="array" ref="CU944">INDEX($K:$P,ROW(),MATCH(CU$3,$K$2:$P$2,0))</f>
        <v>#N/A</v>
      </c>
      <c r="CV944" s="163" t="e" cm="1">
        <f t="array" ref="CV944">INDEX($K:$P,ROW(),MATCH(CV$3,$K$2:$P$2,0))</f>
        <v>#N/A</v>
      </c>
      <c r="CW944" s="163" t="e" cm="1">
        <f t="array" ref="CW944">INDEX($K:$P,ROW(),MATCH(CW$3,$K$2:$P$2,0))</f>
        <v>#N/A</v>
      </c>
      <c r="CX944" s="163" t="e" cm="1">
        <f t="array" ref="CX944">INDEX($K:$P,ROW(),MATCH(CX$3,$K$2:$P$2,0))</f>
        <v>#N/A</v>
      </c>
      <c r="CY944" s="163" t="e" cm="1">
        <f t="array" ref="CY944">INDEX($K:$P,ROW(),MATCH(CY$3,$K$2:$P$2,0))</f>
        <v>#N/A</v>
      </c>
      <c r="CZ944" s="163" t="e" cm="1">
        <f t="array" ref="CZ944">INDEX($K:$P,ROW(),MATCH(CZ$3,$K$2:$P$2,0))</f>
        <v>#N/A</v>
      </c>
      <c r="DA944" s="163" t="e" cm="1">
        <f t="array" ref="DA944">INDEX($K:$P,ROW(),MATCH(DA$3,$K$2:$P$2,0))</f>
        <v>#N/A</v>
      </c>
      <c r="DB944" s="163" t="e" cm="1">
        <f t="array" ref="DB944">INDEX($K:$P,ROW(),MATCH(DB$3,$K$2:$P$2,0))</f>
        <v>#N/A</v>
      </c>
      <c r="DC944" s="163" t="e" cm="1">
        <f t="array" ref="DC944">INDEX($K:$P,ROW(),MATCH(DC$3,$K$2:$P$2,0))</f>
        <v>#N/A</v>
      </c>
      <c r="DD944" s="163" t="e" cm="1">
        <f t="array" ref="DD944">INDEX($K:$P,ROW(),MATCH(DD$3,$K$2:$P$2,0))</f>
        <v>#N/A</v>
      </c>
      <c r="DE944" s="163" t="e" cm="1">
        <f t="array" ref="DE944">INDEX($K:$P,ROW(),MATCH(DE$3,$K$2:$P$2,0))</f>
        <v>#N/A</v>
      </c>
      <c r="DF944" s="163" t="e" cm="1">
        <f t="array" ref="DF944">INDEX($K:$P,ROW(),MATCH(DF$3,$K$2:$P$2,0))</f>
        <v>#N/A</v>
      </c>
      <c r="DG944" s="163" t="e" cm="1">
        <f t="array" ref="DG944">INDEX($K:$P,ROW(),MATCH(DG$3,$K$2:$P$2,0))</f>
        <v>#N/A</v>
      </c>
      <c r="DH944" s="163" t="e" cm="1">
        <f t="array" ref="DH944">INDEX($K:$P,ROW(),MATCH(DH$3,$K$2:$P$2,0))</f>
        <v>#N/A</v>
      </c>
      <c r="DI944" s="163" t="e" cm="1">
        <f t="array" ref="DI944">INDEX($K:$P,ROW(),MATCH(DI$3,$K$2:$P$2,0))</f>
        <v>#N/A</v>
      </c>
      <c r="DJ944" s="163" t="e" cm="1">
        <f t="array" ref="DJ944">INDEX($K:$P,ROW(),MATCH(DJ$3,$K$2:$P$2,0))</f>
        <v>#N/A</v>
      </c>
      <c r="DK944" s="163" t="e" cm="1">
        <f t="array" ref="DK944">INDEX($K:$P,ROW(),MATCH(DK$3,$K$2:$P$2,0))</f>
        <v>#N/A</v>
      </c>
      <c r="DL944" s="163" t="e" cm="1">
        <f t="array" ref="DL944">INDEX($K:$P,ROW(),MATCH(DL$3,$K$2:$P$2,0))</f>
        <v>#N/A</v>
      </c>
    </row>
    <row r="945" spans="1:116" x14ac:dyDescent="0.35">
      <c r="C945" s="169" t="s">
        <v>198</v>
      </c>
      <c r="D945" t="s">
        <v>763</v>
      </c>
      <c r="E945" s="8" t="str">
        <f t="shared" si="1074"/>
        <v>945 ADREV-S</v>
      </c>
      <c r="G945" s="145" t="s">
        <v>172</v>
      </c>
      <c r="H945" s="27"/>
      <c r="I945" s="78"/>
      <c r="J945" s="78"/>
      <c r="K945" s="33">
        <f ca="1">SUMIF($3:$3,K$2,945:945)</f>
        <v>180000</v>
      </c>
      <c r="L945" s="33">
        <f ca="1">SUMIF($3:$3,L$2,945:945)</f>
        <v>180000</v>
      </c>
      <c r="M945" s="33">
        <f ca="1">SUMIF($3:$3,M$2,945:945)</f>
        <v>180000</v>
      </c>
      <c r="N945" s="33">
        <f ca="1">SUMIF($3:$3,N$2,945:945)</f>
        <v>180000</v>
      </c>
      <c r="O945" s="33">
        <f ca="1">SUMIF($3:$3,O$2,945:945)</f>
        <v>180000</v>
      </c>
      <c r="P945" s="33">
        <f ca="1">SUMIF($3:$3,P$2,945:945)</f>
        <v>180000</v>
      </c>
      <c r="R945" s="33"/>
      <c r="S945" s="77">
        <f t="shared" ref="S945:AX945" ca="1" si="1075">S944*S943</f>
        <v>15000</v>
      </c>
      <c r="T945" s="77">
        <f t="shared" ca="1" si="1075"/>
        <v>15000</v>
      </c>
      <c r="U945" s="77">
        <f t="shared" ca="1" si="1075"/>
        <v>15000</v>
      </c>
      <c r="V945" s="77">
        <f t="shared" ca="1" si="1075"/>
        <v>15000</v>
      </c>
      <c r="W945" s="77">
        <f t="shared" ca="1" si="1075"/>
        <v>15000</v>
      </c>
      <c r="X945" s="77">
        <f t="shared" ca="1" si="1075"/>
        <v>15000</v>
      </c>
      <c r="Y945" s="77">
        <f t="shared" ca="1" si="1075"/>
        <v>15000</v>
      </c>
      <c r="Z945" s="77">
        <f t="shared" ca="1" si="1075"/>
        <v>15000</v>
      </c>
      <c r="AA945" s="77">
        <f t="shared" ca="1" si="1075"/>
        <v>15000</v>
      </c>
      <c r="AB945" s="77">
        <f t="shared" ca="1" si="1075"/>
        <v>15000</v>
      </c>
      <c r="AC945" s="77">
        <f t="shared" ca="1" si="1075"/>
        <v>15000</v>
      </c>
      <c r="AD945" s="77">
        <f t="shared" ca="1" si="1075"/>
        <v>15000</v>
      </c>
      <c r="AE945" s="77">
        <f t="shared" ca="1" si="1075"/>
        <v>15000</v>
      </c>
      <c r="AF945" s="77">
        <f t="shared" ca="1" si="1075"/>
        <v>15000</v>
      </c>
      <c r="AG945" s="77">
        <f t="shared" ca="1" si="1075"/>
        <v>15000</v>
      </c>
      <c r="AH945" s="77">
        <f t="shared" ca="1" si="1075"/>
        <v>15000</v>
      </c>
      <c r="AI945" s="77">
        <f t="shared" ca="1" si="1075"/>
        <v>15000</v>
      </c>
      <c r="AJ945" s="77">
        <f t="shared" ca="1" si="1075"/>
        <v>15000</v>
      </c>
      <c r="AK945" s="77">
        <f t="shared" ca="1" si="1075"/>
        <v>15000</v>
      </c>
      <c r="AL945" s="77">
        <f t="shared" ca="1" si="1075"/>
        <v>15000</v>
      </c>
      <c r="AM945" s="77">
        <f t="shared" ca="1" si="1075"/>
        <v>15000</v>
      </c>
      <c r="AN945" s="77">
        <f t="shared" ca="1" si="1075"/>
        <v>15000</v>
      </c>
      <c r="AO945" s="77">
        <f t="shared" ca="1" si="1075"/>
        <v>15000</v>
      </c>
      <c r="AP945" s="77">
        <f t="shared" ca="1" si="1075"/>
        <v>15000</v>
      </c>
      <c r="AQ945" s="77">
        <f t="shared" ca="1" si="1075"/>
        <v>15000</v>
      </c>
      <c r="AR945" s="77">
        <f t="shared" ca="1" si="1075"/>
        <v>15000</v>
      </c>
      <c r="AS945" s="77">
        <f t="shared" ca="1" si="1075"/>
        <v>15000</v>
      </c>
      <c r="AT945" s="77">
        <f t="shared" ca="1" si="1075"/>
        <v>15000</v>
      </c>
      <c r="AU945" s="77">
        <f t="shared" ca="1" si="1075"/>
        <v>15000</v>
      </c>
      <c r="AV945" s="77">
        <f t="shared" ca="1" si="1075"/>
        <v>15000</v>
      </c>
      <c r="AW945" s="77">
        <f t="shared" ca="1" si="1075"/>
        <v>15000</v>
      </c>
      <c r="AX945" s="77">
        <f t="shared" ca="1" si="1075"/>
        <v>15000</v>
      </c>
      <c r="AY945" s="77">
        <f t="shared" ref="AY945:CD945" ca="1" si="1076">AY944*AY943</f>
        <v>15000</v>
      </c>
      <c r="AZ945" s="77">
        <f t="shared" ca="1" si="1076"/>
        <v>15000</v>
      </c>
      <c r="BA945" s="77">
        <f t="shared" ca="1" si="1076"/>
        <v>15000</v>
      </c>
      <c r="BB945" s="77">
        <f t="shared" ca="1" si="1076"/>
        <v>15000</v>
      </c>
      <c r="BC945" s="77">
        <f t="shared" ca="1" si="1076"/>
        <v>15000</v>
      </c>
      <c r="BD945" s="77">
        <f t="shared" ca="1" si="1076"/>
        <v>15000</v>
      </c>
      <c r="BE945" s="77">
        <f t="shared" ca="1" si="1076"/>
        <v>15000</v>
      </c>
      <c r="BF945" s="77">
        <f t="shared" ca="1" si="1076"/>
        <v>15000</v>
      </c>
      <c r="BG945" s="77">
        <f t="shared" ca="1" si="1076"/>
        <v>15000</v>
      </c>
      <c r="BH945" s="77">
        <f t="shared" ca="1" si="1076"/>
        <v>15000</v>
      </c>
      <c r="BI945" s="77">
        <f t="shared" ca="1" si="1076"/>
        <v>15000</v>
      </c>
      <c r="BJ945" s="77">
        <f t="shared" ca="1" si="1076"/>
        <v>15000</v>
      </c>
      <c r="BK945" s="77">
        <f t="shared" ca="1" si="1076"/>
        <v>15000</v>
      </c>
      <c r="BL945" s="77">
        <f t="shared" ca="1" si="1076"/>
        <v>15000</v>
      </c>
      <c r="BM945" s="77">
        <f t="shared" ca="1" si="1076"/>
        <v>15000</v>
      </c>
      <c r="BN945" s="77">
        <f t="shared" ca="1" si="1076"/>
        <v>15000</v>
      </c>
      <c r="BO945" s="77">
        <f t="shared" ca="1" si="1076"/>
        <v>15000</v>
      </c>
      <c r="BP945" s="77">
        <f t="shared" ca="1" si="1076"/>
        <v>15000</v>
      </c>
      <c r="BQ945" s="77">
        <f t="shared" ca="1" si="1076"/>
        <v>15000</v>
      </c>
      <c r="BR945" s="77">
        <f t="shared" ca="1" si="1076"/>
        <v>15000</v>
      </c>
      <c r="BS945" s="77">
        <f t="shared" ca="1" si="1076"/>
        <v>15000</v>
      </c>
      <c r="BT945" s="77">
        <f t="shared" ca="1" si="1076"/>
        <v>15000</v>
      </c>
      <c r="BU945" s="77">
        <f t="shared" ca="1" si="1076"/>
        <v>15000</v>
      </c>
      <c r="BV945" s="77">
        <f t="shared" ca="1" si="1076"/>
        <v>15000</v>
      </c>
      <c r="BW945" s="77">
        <f t="shared" ca="1" si="1076"/>
        <v>15000</v>
      </c>
      <c r="BX945" s="77">
        <f t="shared" ca="1" si="1076"/>
        <v>15000</v>
      </c>
      <c r="BY945" s="77">
        <f t="shared" ca="1" si="1076"/>
        <v>15000</v>
      </c>
      <c r="BZ945" s="77">
        <f t="shared" ca="1" si="1076"/>
        <v>15000</v>
      </c>
      <c r="CA945" s="77">
        <f t="shared" ca="1" si="1076"/>
        <v>15000</v>
      </c>
      <c r="CB945" s="77">
        <f t="shared" ca="1" si="1076"/>
        <v>15000</v>
      </c>
      <c r="CC945" s="77">
        <f t="shared" ca="1" si="1076"/>
        <v>15000</v>
      </c>
      <c r="CD945" s="77">
        <f t="shared" ca="1" si="1076"/>
        <v>15000</v>
      </c>
      <c r="CE945" s="77">
        <f t="shared" ref="CE945:CL945" ca="1" si="1077">CE944*CE943</f>
        <v>15000</v>
      </c>
      <c r="CF945" s="77">
        <f t="shared" ca="1" si="1077"/>
        <v>15000</v>
      </c>
      <c r="CG945" s="77">
        <f t="shared" ca="1" si="1077"/>
        <v>15000</v>
      </c>
      <c r="CH945" s="77">
        <f t="shared" ca="1" si="1077"/>
        <v>15000</v>
      </c>
      <c r="CI945" s="77">
        <f t="shared" ca="1" si="1077"/>
        <v>15000</v>
      </c>
      <c r="CJ945" s="77">
        <f t="shared" ca="1" si="1077"/>
        <v>15000</v>
      </c>
      <c r="CK945" s="77">
        <f t="shared" ca="1" si="1077"/>
        <v>15000</v>
      </c>
      <c r="CL945" s="77">
        <f t="shared" ca="1" si="1077"/>
        <v>15000</v>
      </c>
      <c r="CN945" s="78"/>
      <c r="CO945" s="77" t="e">
        <f t="shared" ref="CO945:DK945" ca="1" si="1078">CO944*CO943</f>
        <v>#N/A</v>
      </c>
      <c r="CP945" s="77" t="e">
        <f t="shared" ca="1" si="1078"/>
        <v>#N/A</v>
      </c>
      <c r="CQ945" s="77" t="e">
        <f t="shared" ca="1" si="1078"/>
        <v>#N/A</v>
      </c>
      <c r="CR945" s="77" t="e">
        <f t="shared" ca="1" si="1078"/>
        <v>#N/A</v>
      </c>
      <c r="CS945" s="77" t="e">
        <f t="shared" ca="1" si="1078"/>
        <v>#N/A</v>
      </c>
      <c r="CT945" s="77" t="e">
        <f t="shared" ca="1" si="1078"/>
        <v>#N/A</v>
      </c>
      <c r="CU945" s="77" t="e">
        <f t="shared" ca="1" si="1078"/>
        <v>#N/A</v>
      </c>
      <c r="CV945" s="77" t="e">
        <f t="shared" ca="1" si="1078"/>
        <v>#N/A</v>
      </c>
      <c r="CW945" s="77" t="e">
        <f t="shared" ca="1" si="1078"/>
        <v>#N/A</v>
      </c>
      <c r="CX945" s="77" t="e">
        <f t="shared" ca="1" si="1078"/>
        <v>#N/A</v>
      </c>
      <c r="CY945" s="77" t="e">
        <f t="shared" ca="1" si="1078"/>
        <v>#N/A</v>
      </c>
      <c r="CZ945" s="77" t="e">
        <f t="shared" ca="1" si="1078"/>
        <v>#N/A</v>
      </c>
      <c r="DA945" s="77" t="e">
        <f t="shared" ca="1" si="1078"/>
        <v>#N/A</v>
      </c>
      <c r="DB945" s="77" t="e">
        <f t="shared" ca="1" si="1078"/>
        <v>#N/A</v>
      </c>
      <c r="DC945" s="77" t="e">
        <f t="shared" ca="1" si="1078"/>
        <v>#N/A</v>
      </c>
      <c r="DD945" s="77" t="e">
        <f t="shared" ca="1" si="1078"/>
        <v>#N/A</v>
      </c>
      <c r="DE945" s="77" t="e">
        <f t="shared" ca="1" si="1078"/>
        <v>#N/A</v>
      </c>
      <c r="DF945" s="77" t="e">
        <f t="shared" ca="1" si="1078"/>
        <v>#N/A</v>
      </c>
      <c r="DG945" s="77" t="e">
        <f t="shared" ca="1" si="1078"/>
        <v>#N/A</v>
      </c>
      <c r="DH945" s="77" t="e">
        <f t="shared" ca="1" si="1078"/>
        <v>#N/A</v>
      </c>
      <c r="DI945" s="77" t="e">
        <f t="shared" ca="1" si="1078"/>
        <v>#N/A</v>
      </c>
      <c r="DJ945" s="77" t="e">
        <f t="shared" ca="1" si="1078"/>
        <v>#N/A</v>
      </c>
      <c r="DK945" s="77" t="e">
        <f t="shared" ca="1" si="1078"/>
        <v>#N/A</v>
      </c>
      <c r="DL945" s="77" t="e">
        <f t="shared" ref="DL945" ca="1" si="1079">DL944*DL943</f>
        <v>#N/A</v>
      </c>
    </row>
    <row r="946" spans="1:116" x14ac:dyDescent="0.35">
      <c r="B946" s="169" t="s">
        <v>244</v>
      </c>
      <c r="C946" s="169"/>
      <c r="D946" t="s">
        <v>763</v>
      </c>
      <c r="E946" s="8" t="str">
        <f t="shared" si="1074"/>
        <v>946 ADREV-S</v>
      </c>
      <c r="G946" s="145" t="s">
        <v>173</v>
      </c>
      <c r="H946" s="12"/>
      <c r="I946" s="60"/>
      <c r="J946" s="60"/>
      <c r="K946" s="21"/>
      <c r="L946" s="21"/>
      <c r="M946" s="21"/>
      <c r="N946" s="21"/>
      <c r="O946" s="21"/>
      <c r="P946" s="21"/>
      <c r="R946" s="20"/>
      <c r="S946" s="150"/>
      <c r="T946" s="150"/>
      <c r="U946" s="150"/>
      <c r="V946" s="150"/>
      <c r="W946" s="150"/>
      <c r="X946" s="150"/>
      <c r="Y946" s="150"/>
      <c r="Z946" s="150"/>
      <c r="AA946" s="150"/>
      <c r="AB946" s="150"/>
      <c r="AC946" s="150"/>
      <c r="AD946" s="150"/>
      <c r="AE946" s="150"/>
      <c r="AF946" s="150"/>
      <c r="AG946" s="150"/>
      <c r="AH946" s="150"/>
      <c r="AI946" s="150"/>
      <c r="AJ946" s="150"/>
      <c r="AK946" s="150"/>
      <c r="AL946" s="150"/>
      <c r="AM946" s="150"/>
      <c r="AN946" s="150"/>
      <c r="AO946" s="150"/>
      <c r="AP946" s="150"/>
      <c r="AQ946" s="150"/>
      <c r="AR946" s="150"/>
      <c r="AS946" s="150"/>
      <c r="AT946" s="150"/>
      <c r="AU946" s="150"/>
      <c r="AV946" s="150"/>
      <c r="AW946" s="150"/>
      <c r="AX946" s="150"/>
      <c r="AY946" s="150"/>
      <c r="AZ946" s="150"/>
      <c r="BA946" s="150"/>
      <c r="BB946" s="150"/>
      <c r="BC946" s="150"/>
      <c r="BD946" s="150"/>
      <c r="BE946" s="150"/>
      <c r="BF946" s="150"/>
      <c r="BG946" s="150"/>
      <c r="BH946" s="150"/>
      <c r="BI946" s="150"/>
      <c r="BJ946" s="150"/>
      <c r="BK946" s="150"/>
      <c r="BL946" s="150"/>
      <c r="BM946" s="150"/>
      <c r="BN946" s="150"/>
      <c r="BO946" s="150"/>
      <c r="BP946" s="150"/>
      <c r="BQ946" s="150"/>
      <c r="BR946" s="150"/>
      <c r="BS946" s="150"/>
      <c r="BT946" s="150"/>
      <c r="BU946" s="150"/>
      <c r="BV946" s="150"/>
      <c r="BW946" s="150"/>
      <c r="BX946" s="150"/>
      <c r="BY946" s="150"/>
      <c r="BZ946" s="150"/>
      <c r="CA946" s="150"/>
      <c r="CB946" s="150"/>
      <c r="CC946" s="150"/>
      <c r="CD946" s="150"/>
      <c r="CE946" s="150"/>
      <c r="CF946" s="150"/>
      <c r="CG946" s="150"/>
      <c r="CH946" s="150"/>
      <c r="CI946" s="150"/>
      <c r="CJ946" s="150"/>
      <c r="CK946" s="150"/>
      <c r="CL946" s="150"/>
      <c r="CN946" s="60"/>
      <c r="CO946" s="150"/>
      <c r="CP946" s="150"/>
      <c r="CQ946" s="150"/>
      <c r="CR946" s="150"/>
      <c r="CS946" s="150"/>
      <c r="CT946" s="150"/>
      <c r="CU946" s="150"/>
      <c r="CV946" s="150"/>
      <c r="CW946" s="150"/>
      <c r="CX946" s="150"/>
      <c r="CY946" s="150"/>
      <c r="CZ946" s="150"/>
      <c r="DA946" s="150"/>
      <c r="DB946" s="150"/>
      <c r="DC946" s="150"/>
      <c r="DD946" s="150"/>
      <c r="DE946" s="150"/>
      <c r="DF946" s="150"/>
      <c r="DG946" s="150"/>
      <c r="DH946" s="150"/>
      <c r="DI946" s="150"/>
      <c r="DJ946" s="150"/>
      <c r="DK946" s="150"/>
      <c r="DL946" s="150"/>
    </row>
    <row r="947" spans="1:116" x14ac:dyDescent="0.35">
      <c r="B947" s="169" t="s">
        <v>332</v>
      </c>
      <c r="D947" t="s">
        <v>763</v>
      </c>
      <c r="E947" s="8" t="str">
        <f t="shared" si="1074"/>
        <v>947 ADREV-S</v>
      </c>
      <c r="G947" s="126" t="str">
        <f>" Revenue - "&amp;G949</f>
        <v xml:space="preserve"> Revenue - (Primary label)</v>
      </c>
      <c r="H947" s="27"/>
      <c r="I947" s="78"/>
      <c r="J947" s="78"/>
      <c r="K947" s="33"/>
      <c r="L947" s="33"/>
      <c r="M947" s="33"/>
      <c r="N947" s="33"/>
      <c r="O947" s="33"/>
      <c r="P947" s="33"/>
      <c r="R947" s="33"/>
      <c r="S947" s="77"/>
      <c r="T947" s="77"/>
      <c r="U947" s="77"/>
      <c r="V947" s="77"/>
      <c r="W947" s="77"/>
      <c r="X947" s="77"/>
      <c r="Y947" s="77"/>
      <c r="Z947" s="77"/>
      <c r="AA947" s="77"/>
      <c r="AB947" s="77"/>
      <c r="AC947" s="77"/>
      <c r="AD947" s="77"/>
      <c r="AE947" s="77"/>
      <c r="AF947" s="77"/>
      <c r="AG947" s="77"/>
      <c r="AH947" s="77"/>
      <c r="AI947" s="77"/>
      <c r="AJ947" s="77"/>
      <c r="AK947" s="77"/>
      <c r="AL947" s="77"/>
      <c r="AM947" s="77"/>
      <c r="AN947" s="77"/>
      <c r="AO947" s="77"/>
      <c r="AP947" s="77"/>
      <c r="AQ947" s="77"/>
      <c r="AR947" s="77"/>
      <c r="AS947" s="77"/>
      <c r="AT947" s="77"/>
      <c r="AU947" s="77"/>
      <c r="AV947" s="77"/>
      <c r="AW947" s="77"/>
      <c r="AX947" s="77"/>
      <c r="AY947" s="77"/>
      <c r="AZ947" s="77"/>
      <c r="BA947" s="77"/>
      <c r="BB947" s="77"/>
      <c r="BC947" s="77"/>
      <c r="BD947" s="77"/>
      <c r="BE947" s="77"/>
      <c r="BF947" s="77"/>
      <c r="BG947" s="77"/>
      <c r="BH947" s="77"/>
      <c r="BI947" s="77"/>
      <c r="BJ947" s="77"/>
      <c r="BK947" s="77"/>
      <c r="BL947" s="77"/>
      <c r="BM947" s="77"/>
      <c r="BN947" s="77"/>
      <c r="BO947" s="77"/>
      <c r="BP947" s="77"/>
      <c r="BQ947" s="77"/>
      <c r="BR947" s="77"/>
      <c r="BS947" s="77"/>
      <c r="BT947" s="77"/>
      <c r="BU947" s="77"/>
      <c r="BV947" s="77"/>
      <c r="BW947" s="77"/>
      <c r="BX947" s="77"/>
      <c r="BY947" s="77"/>
      <c r="BZ947" s="77"/>
      <c r="CA947" s="77"/>
      <c r="CB947" s="77"/>
      <c r="CC947" s="77"/>
      <c r="CD947" s="77"/>
      <c r="CE947" s="77"/>
      <c r="CF947" s="77"/>
      <c r="CG947" s="77"/>
      <c r="CH947" s="77"/>
      <c r="CI947" s="77"/>
      <c r="CJ947" s="77"/>
      <c r="CK947" s="77"/>
      <c r="CL947" s="77"/>
      <c r="CN947" s="78"/>
      <c r="CO947" s="77"/>
      <c r="CP947" s="77"/>
      <c r="CQ947" s="77"/>
      <c r="CR947" s="77"/>
      <c r="CS947" s="77"/>
      <c r="CT947" s="77"/>
      <c r="CU947" s="77"/>
      <c r="CV947" s="77"/>
      <c r="CW947" s="77"/>
      <c r="CX947" s="77"/>
      <c r="CY947" s="77"/>
      <c r="CZ947" s="77"/>
      <c r="DA947" s="77"/>
      <c r="DB947" s="77"/>
      <c r="DC947" s="77"/>
      <c r="DD947" s="77"/>
      <c r="DE947" s="77"/>
      <c r="DF947" s="77"/>
      <c r="DG947" s="77"/>
      <c r="DH947" s="77"/>
      <c r="DI947" s="77"/>
      <c r="DJ947" s="77"/>
      <c r="DK947" s="77"/>
      <c r="DL947" s="77"/>
    </row>
    <row r="948" spans="1:116" x14ac:dyDescent="0.35">
      <c r="B948" s="169" t="s">
        <v>332</v>
      </c>
      <c r="D948" t="s">
        <v>763</v>
      </c>
      <c r="E948" s="8" t="str">
        <f>ROW()&amp;" "&amp;D948</f>
        <v>948 ADREV-S</v>
      </c>
      <c r="G948" s="13"/>
      <c r="H948" s="12"/>
      <c r="I948" s="60"/>
      <c r="J948" s="60"/>
      <c r="K948" s="21"/>
      <c r="L948" s="21"/>
      <c r="M948" s="21"/>
      <c r="N948" s="21"/>
      <c r="O948" s="21"/>
      <c r="P948" s="21"/>
      <c r="R948" s="20"/>
      <c r="S948" s="150"/>
      <c r="T948" s="150"/>
      <c r="U948" s="150"/>
      <c r="V948" s="150"/>
      <c r="W948" s="150"/>
      <c r="X948" s="150"/>
      <c r="Y948" s="150"/>
      <c r="Z948" s="150"/>
      <c r="AA948" s="150"/>
      <c r="AB948" s="150"/>
      <c r="AC948" s="150"/>
      <c r="AD948" s="150"/>
      <c r="AE948" s="150"/>
      <c r="AF948" s="150"/>
      <c r="AG948" s="150"/>
      <c r="AH948" s="150"/>
      <c r="AI948" s="150"/>
      <c r="AJ948" s="150"/>
      <c r="AK948" s="150"/>
      <c r="AL948" s="150"/>
      <c r="AM948" s="150"/>
      <c r="AN948" s="150"/>
      <c r="AO948" s="150"/>
      <c r="AP948" s="150"/>
      <c r="AQ948" s="150"/>
      <c r="AR948" s="150"/>
      <c r="AS948" s="150"/>
      <c r="AT948" s="150"/>
      <c r="AU948" s="150"/>
      <c r="AV948" s="150"/>
      <c r="AW948" s="150"/>
      <c r="AX948" s="150"/>
      <c r="AY948" s="150"/>
      <c r="AZ948" s="150"/>
      <c r="BA948" s="150"/>
      <c r="BB948" s="150"/>
      <c r="BC948" s="150"/>
      <c r="BD948" s="150"/>
      <c r="BE948" s="150"/>
      <c r="BF948" s="150"/>
      <c r="BG948" s="150"/>
      <c r="BH948" s="150"/>
      <c r="BI948" s="150"/>
      <c r="BJ948" s="150"/>
      <c r="BK948" s="150"/>
      <c r="BL948" s="150"/>
      <c r="BM948" s="150"/>
      <c r="BN948" s="150"/>
      <c r="BO948" s="150"/>
      <c r="BP948" s="150"/>
      <c r="BQ948" s="150"/>
      <c r="BR948" s="150"/>
      <c r="BS948" s="150"/>
      <c r="BT948" s="150"/>
      <c r="BU948" s="150"/>
      <c r="BV948" s="150"/>
      <c r="BW948" s="150"/>
      <c r="BX948" s="150"/>
      <c r="BY948" s="150"/>
      <c r="BZ948" s="150"/>
      <c r="CA948" s="150"/>
      <c r="CB948" s="150"/>
      <c r="CC948" s="150"/>
      <c r="CD948" s="150"/>
      <c r="CE948" s="150"/>
      <c r="CF948" s="150"/>
      <c r="CG948" s="150"/>
      <c r="CH948" s="150"/>
      <c r="CI948" s="150"/>
      <c r="CJ948" s="150"/>
      <c r="CK948" s="150"/>
      <c r="CL948" s="150"/>
      <c r="CN948" s="60"/>
      <c r="CO948" s="150"/>
      <c r="CP948" s="150"/>
      <c r="CQ948" s="150"/>
      <c r="CR948" s="150"/>
      <c r="CS948" s="150"/>
      <c r="CT948" s="150"/>
      <c r="CU948" s="150"/>
      <c r="CV948" s="150"/>
      <c r="CW948" s="150"/>
      <c r="CX948" s="150"/>
      <c r="CY948" s="150"/>
      <c r="CZ948" s="150"/>
      <c r="DA948" s="150"/>
      <c r="DB948" s="150"/>
      <c r="DC948" s="150"/>
      <c r="DD948" s="150"/>
      <c r="DE948" s="150"/>
      <c r="DF948" s="150"/>
      <c r="DG948" s="150"/>
      <c r="DH948" s="150"/>
      <c r="DI948" s="150"/>
      <c r="DJ948" s="150"/>
      <c r="DK948" s="150"/>
      <c r="DL948" s="150"/>
    </row>
    <row r="949" spans="1:116" x14ac:dyDescent="0.35">
      <c r="B949" s="169" t="s">
        <v>332</v>
      </c>
      <c r="D949" t="s">
        <v>763</v>
      </c>
      <c r="E949" s="8" t="str">
        <f t="shared" si="1074"/>
        <v>949 ADREV-S</v>
      </c>
      <c r="G949" s="136" t="str">
        <f>G934</f>
        <v>(Primary label)</v>
      </c>
      <c r="K949" s="53"/>
      <c r="L949" s="53"/>
      <c r="M949" s="53"/>
      <c r="N949" s="53"/>
      <c r="O949" s="53"/>
      <c r="P949" s="53"/>
      <c r="R949" s="24"/>
      <c r="S949" s="179" t="str">
        <f t="shared" ref="S949:AX949" si="1080">S934</f>
        <v>S$16</v>
      </c>
      <c r="T949" s="179" t="str">
        <f t="shared" si="1080"/>
        <v>T$16</v>
      </c>
      <c r="U949" s="179" t="str">
        <f t="shared" si="1080"/>
        <v>U$16</v>
      </c>
      <c r="V949" s="179" t="str">
        <f t="shared" si="1080"/>
        <v>V$16</v>
      </c>
      <c r="W949" s="179" t="str">
        <f t="shared" si="1080"/>
        <v>W$16</v>
      </c>
      <c r="X949" s="179" t="str">
        <f t="shared" si="1080"/>
        <v>X$16</v>
      </c>
      <c r="Y949" s="179" t="str">
        <f t="shared" si="1080"/>
        <v>Y$16</v>
      </c>
      <c r="Z949" s="179" t="str">
        <f t="shared" si="1080"/>
        <v>Z$16</v>
      </c>
      <c r="AA949" s="179" t="str">
        <f t="shared" si="1080"/>
        <v>AA$16</v>
      </c>
      <c r="AB949" s="179" t="str">
        <f t="shared" si="1080"/>
        <v>AB$16</v>
      </c>
      <c r="AC949" s="179" t="str">
        <f t="shared" si="1080"/>
        <v>AC$16</v>
      </c>
      <c r="AD949" s="179" t="str">
        <f t="shared" si="1080"/>
        <v>AD$16</v>
      </c>
      <c r="AE949" s="179" t="str">
        <f t="shared" si="1080"/>
        <v>AE$16</v>
      </c>
      <c r="AF949" s="179" t="str">
        <f t="shared" si="1080"/>
        <v>AF$16</v>
      </c>
      <c r="AG949" s="179" t="str">
        <f t="shared" si="1080"/>
        <v>AG$16</v>
      </c>
      <c r="AH949" s="179" t="str">
        <f t="shared" si="1080"/>
        <v>AH$16</v>
      </c>
      <c r="AI949" s="179" t="str">
        <f t="shared" si="1080"/>
        <v>AI$16</v>
      </c>
      <c r="AJ949" s="179" t="str">
        <f t="shared" si="1080"/>
        <v>AJ$16</v>
      </c>
      <c r="AK949" s="179" t="str">
        <f t="shared" si="1080"/>
        <v>AK$16</v>
      </c>
      <c r="AL949" s="179" t="str">
        <f t="shared" si="1080"/>
        <v>AL$16</v>
      </c>
      <c r="AM949" s="179" t="str">
        <f t="shared" si="1080"/>
        <v>AM$16</v>
      </c>
      <c r="AN949" s="179" t="str">
        <f t="shared" si="1080"/>
        <v>AN$16</v>
      </c>
      <c r="AO949" s="179" t="str">
        <f t="shared" si="1080"/>
        <v>AO$16</v>
      </c>
      <c r="AP949" s="179" t="str">
        <f t="shared" si="1080"/>
        <v>AP$16</v>
      </c>
      <c r="AQ949" s="179" t="str">
        <f t="shared" si="1080"/>
        <v>AQ$16</v>
      </c>
      <c r="AR949" s="179" t="str">
        <f t="shared" si="1080"/>
        <v>AR$16</v>
      </c>
      <c r="AS949" s="179" t="str">
        <f t="shared" si="1080"/>
        <v>AS$16</v>
      </c>
      <c r="AT949" s="179" t="str">
        <f t="shared" si="1080"/>
        <v>AT$16</v>
      </c>
      <c r="AU949" s="179" t="str">
        <f t="shared" si="1080"/>
        <v>AU$16</v>
      </c>
      <c r="AV949" s="179" t="str">
        <f t="shared" si="1080"/>
        <v>AV$16</v>
      </c>
      <c r="AW949" s="179" t="str">
        <f t="shared" si="1080"/>
        <v>AW$16</v>
      </c>
      <c r="AX949" s="179" t="str">
        <f t="shared" si="1080"/>
        <v>AX$16</v>
      </c>
      <c r="AY949" s="179" t="str">
        <f t="shared" ref="AY949:CD949" si="1081">AY934</f>
        <v>AY$16</v>
      </c>
      <c r="AZ949" s="179" t="str">
        <f t="shared" si="1081"/>
        <v>AZ$16</v>
      </c>
      <c r="BA949" s="179" t="str">
        <f t="shared" si="1081"/>
        <v>BA$16</v>
      </c>
      <c r="BB949" s="179" t="str">
        <f t="shared" si="1081"/>
        <v>BB$16</v>
      </c>
      <c r="BC949" s="179" t="str">
        <f t="shared" si="1081"/>
        <v>BC$16</v>
      </c>
      <c r="BD949" s="179" t="str">
        <f t="shared" si="1081"/>
        <v>BD$16</v>
      </c>
      <c r="BE949" s="179" t="str">
        <f t="shared" si="1081"/>
        <v>BE$16</v>
      </c>
      <c r="BF949" s="179" t="str">
        <f t="shared" si="1081"/>
        <v>BF$16</v>
      </c>
      <c r="BG949" s="179" t="str">
        <f t="shared" si="1081"/>
        <v>BG$16</v>
      </c>
      <c r="BH949" s="179" t="str">
        <f t="shared" si="1081"/>
        <v>BH$16</v>
      </c>
      <c r="BI949" s="179" t="str">
        <f t="shared" si="1081"/>
        <v>BI$16</v>
      </c>
      <c r="BJ949" s="179" t="str">
        <f t="shared" si="1081"/>
        <v>BJ$16</v>
      </c>
      <c r="BK949" s="179" t="str">
        <f t="shared" si="1081"/>
        <v>BK$16</v>
      </c>
      <c r="BL949" s="179" t="str">
        <f t="shared" si="1081"/>
        <v>BL$16</v>
      </c>
      <c r="BM949" s="179" t="str">
        <f t="shared" si="1081"/>
        <v>BM$16</v>
      </c>
      <c r="BN949" s="179" t="str">
        <f t="shared" si="1081"/>
        <v>BN$16</v>
      </c>
      <c r="BO949" s="179" t="str">
        <f t="shared" si="1081"/>
        <v>BO$16</v>
      </c>
      <c r="BP949" s="179" t="str">
        <f t="shared" si="1081"/>
        <v>BP$16</v>
      </c>
      <c r="BQ949" s="179" t="str">
        <f t="shared" si="1081"/>
        <v>BQ$16</v>
      </c>
      <c r="BR949" s="179" t="str">
        <f t="shared" si="1081"/>
        <v>BR$16</v>
      </c>
      <c r="BS949" s="179" t="str">
        <f t="shared" si="1081"/>
        <v>BS$16</v>
      </c>
      <c r="BT949" s="179" t="str">
        <f t="shared" si="1081"/>
        <v>BT$16</v>
      </c>
      <c r="BU949" s="179" t="str">
        <f t="shared" si="1081"/>
        <v>BU$16</v>
      </c>
      <c r="BV949" s="179" t="str">
        <f t="shared" si="1081"/>
        <v>BV$16</v>
      </c>
      <c r="BW949" s="179" t="str">
        <f t="shared" si="1081"/>
        <v>BW$16</v>
      </c>
      <c r="BX949" s="179" t="str">
        <f t="shared" si="1081"/>
        <v>BX$16</v>
      </c>
      <c r="BY949" s="179" t="str">
        <f t="shared" si="1081"/>
        <v>BY$16</v>
      </c>
      <c r="BZ949" s="179" t="str">
        <f t="shared" si="1081"/>
        <v>BZ$16</v>
      </c>
      <c r="CA949" s="179" t="str">
        <f t="shared" si="1081"/>
        <v>CA$16</v>
      </c>
      <c r="CB949" s="179" t="str">
        <f t="shared" si="1081"/>
        <v>CB$16</v>
      </c>
      <c r="CC949" s="179" t="str">
        <f t="shared" si="1081"/>
        <v>CC$16</v>
      </c>
      <c r="CD949" s="179" t="str">
        <f t="shared" si="1081"/>
        <v>CD$16</v>
      </c>
      <c r="CE949" s="179" t="str">
        <f t="shared" ref="CE949:CL949" si="1082">CE934</f>
        <v>CE$16</v>
      </c>
      <c r="CF949" s="179" t="str">
        <f t="shared" si="1082"/>
        <v>CF$16</v>
      </c>
      <c r="CG949" s="179" t="str">
        <f t="shared" si="1082"/>
        <v>CG$16</v>
      </c>
      <c r="CH949" s="179" t="str">
        <f t="shared" si="1082"/>
        <v>CH$16</v>
      </c>
      <c r="CI949" s="179" t="str">
        <f t="shared" si="1082"/>
        <v>CI$16</v>
      </c>
      <c r="CJ949" s="179" t="str">
        <f t="shared" si="1082"/>
        <v>CJ$16</v>
      </c>
      <c r="CK949" s="179" t="str">
        <f t="shared" si="1082"/>
        <v>CK$16</v>
      </c>
      <c r="CL949" s="179" t="str">
        <f t="shared" si="1082"/>
        <v>CL$16</v>
      </c>
      <c r="CO949" s="179" t="str">
        <f t="shared" ref="CO949:DL949" si="1083">CO934</f>
        <v>CO$16</v>
      </c>
      <c r="CP949" s="179" t="str">
        <f t="shared" si="1083"/>
        <v>CP$16</v>
      </c>
      <c r="CQ949" s="179" t="str">
        <f t="shared" si="1083"/>
        <v>CQ$16</v>
      </c>
      <c r="CR949" s="179" t="str">
        <f t="shared" si="1083"/>
        <v>CR$16</v>
      </c>
      <c r="CS949" s="179" t="str">
        <f t="shared" si="1083"/>
        <v>CS$16</v>
      </c>
      <c r="CT949" s="179" t="str">
        <f t="shared" si="1083"/>
        <v>CT$16</v>
      </c>
      <c r="CU949" s="179" t="str">
        <f t="shared" si="1083"/>
        <v>CU$16</v>
      </c>
      <c r="CV949" s="179" t="str">
        <f t="shared" si="1083"/>
        <v>CV$16</v>
      </c>
      <c r="CW949" s="179" t="str">
        <f t="shared" si="1083"/>
        <v>CW$16</v>
      </c>
      <c r="CX949" s="179" t="str">
        <f t="shared" si="1083"/>
        <v>CX$16</v>
      </c>
      <c r="CY949" s="179" t="str">
        <f t="shared" si="1083"/>
        <v>CY$16</v>
      </c>
      <c r="CZ949" s="179" t="str">
        <f t="shared" si="1083"/>
        <v>CZ$16</v>
      </c>
      <c r="DA949" s="179" t="str">
        <f t="shared" si="1083"/>
        <v>DA$16</v>
      </c>
      <c r="DB949" s="179" t="str">
        <f t="shared" si="1083"/>
        <v>DB$16</v>
      </c>
      <c r="DC949" s="179" t="str">
        <f t="shared" si="1083"/>
        <v>DC$16</v>
      </c>
      <c r="DD949" s="179" t="str">
        <f t="shared" si="1083"/>
        <v>DD$16</v>
      </c>
      <c r="DE949" s="179" t="str">
        <f t="shared" si="1083"/>
        <v>DE$16</v>
      </c>
      <c r="DF949" s="179" t="str">
        <f t="shared" si="1083"/>
        <v>DF$16</v>
      </c>
      <c r="DG949" s="179" t="str">
        <f t="shared" si="1083"/>
        <v>DG$16</v>
      </c>
      <c r="DH949" s="179" t="str">
        <f t="shared" si="1083"/>
        <v>DH$16</v>
      </c>
      <c r="DI949" s="179" t="str">
        <f t="shared" si="1083"/>
        <v>DI$16</v>
      </c>
      <c r="DJ949" s="179" t="str">
        <f t="shared" si="1083"/>
        <v>DJ$16</v>
      </c>
      <c r="DK949" s="179" t="str">
        <f t="shared" si="1083"/>
        <v>DK$16</v>
      </c>
      <c r="DL949" s="179" t="str">
        <f t="shared" si="1083"/>
        <v>DL$16</v>
      </c>
    </row>
    <row r="950" spans="1:116" x14ac:dyDescent="0.35">
      <c r="B950" s="169" t="s">
        <v>332</v>
      </c>
      <c r="D950" t="s">
        <v>763</v>
      </c>
      <c r="E950" s="8" t="str">
        <f t="shared" si="1074"/>
        <v>950 ADREV-S</v>
      </c>
      <c r="G950" s="136" t="str">
        <f>G935</f>
        <v>primary unit</v>
      </c>
      <c r="H950" s="12"/>
      <c r="I950" s="60"/>
      <c r="J950" s="60"/>
      <c r="K950" s="15"/>
      <c r="L950" s="15"/>
      <c r="M950" s="15"/>
      <c r="N950" s="15"/>
      <c r="O950" s="15"/>
      <c r="P950" s="15"/>
      <c r="R950" s="15"/>
      <c r="S950" s="179" t="str">
        <f t="shared" ref="S950:AX950" si="1084">S935</f>
        <v>S$17</v>
      </c>
      <c r="T950" s="179" t="str">
        <f t="shared" si="1084"/>
        <v>T$17</v>
      </c>
      <c r="U950" s="179" t="str">
        <f t="shared" si="1084"/>
        <v>U$17</v>
      </c>
      <c r="V950" s="179" t="str">
        <f t="shared" si="1084"/>
        <v>V$17</v>
      </c>
      <c r="W950" s="179" t="str">
        <f t="shared" si="1084"/>
        <v>W$17</v>
      </c>
      <c r="X950" s="179" t="str">
        <f t="shared" si="1084"/>
        <v>X$17</v>
      </c>
      <c r="Y950" s="179" t="str">
        <f t="shared" si="1084"/>
        <v>Y$17</v>
      </c>
      <c r="Z950" s="179" t="str">
        <f t="shared" si="1084"/>
        <v>Z$17</v>
      </c>
      <c r="AA950" s="179" t="str">
        <f t="shared" si="1084"/>
        <v>AA$17</v>
      </c>
      <c r="AB950" s="179" t="str">
        <f t="shared" si="1084"/>
        <v>AB$17</v>
      </c>
      <c r="AC950" s="179" t="str">
        <f t="shared" si="1084"/>
        <v>AC$17</v>
      </c>
      <c r="AD950" s="179" t="str">
        <f t="shared" si="1084"/>
        <v>AD$17</v>
      </c>
      <c r="AE950" s="179" t="str">
        <f t="shared" si="1084"/>
        <v>AE$17</v>
      </c>
      <c r="AF950" s="179" t="str">
        <f t="shared" si="1084"/>
        <v>AF$17</v>
      </c>
      <c r="AG950" s="179" t="str">
        <f t="shared" si="1084"/>
        <v>AG$17</v>
      </c>
      <c r="AH950" s="179" t="str">
        <f t="shared" si="1084"/>
        <v>AH$17</v>
      </c>
      <c r="AI950" s="179" t="str">
        <f t="shared" si="1084"/>
        <v>AI$17</v>
      </c>
      <c r="AJ950" s="179" t="str">
        <f t="shared" si="1084"/>
        <v>AJ$17</v>
      </c>
      <c r="AK950" s="179" t="str">
        <f t="shared" si="1084"/>
        <v>AK$17</v>
      </c>
      <c r="AL950" s="179" t="str">
        <f t="shared" si="1084"/>
        <v>AL$17</v>
      </c>
      <c r="AM950" s="179" t="str">
        <f t="shared" si="1084"/>
        <v>AM$17</v>
      </c>
      <c r="AN950" s="179" t="str">
        <f t="shared" si="1084"/>
        <v>AN$17</v>
      </c>
      <c r="AO950" s="179" t="str">
        <f t="shared" si="1084"/>
        <v>AO$17</v>
      </c>
      <c r="AP950" s="179" t="str">
        <f t="shared" si="1084"/>
        <v>AP$17</v>
      </c>
      <c r="AQ950" s="179" t="str">
        <f t="shared" si="1084"/>
        <v>AQ$17</v>
      </c>
      <c r="AR950" s="179" t="str">
        <f t="shared" si="1084"/>
        <v>AR$17</v>
      </c>
      <c r="AS950" s="179" t="str">
        <f t="shared" si="1084"/>
        <v>AS$17</v>
      </c>
      <c r="AT950" s="179" t="str">
        <f t="shared" si="1084"/>
        <v>AT$17</v>
      </c>
      <c r="AU950" s="179" t="str">
        <f t="shared" si="1084"/>
        <v>AU$17</v>
      </c>
      <c r="AV950" s="179" t="str">
        <f t="shared" si="1084"/>
        <v>AV$17</v>
      </c>
      <c r="AW950" s="179" t="str">
        <f t="shared" si="1084"/>
        <v>AW$17</v>
      </c>
      <c r="AX950" s="179" t="str">
        <f t="shared" si="1084"/>
        <v>AX$17</v>
      </c>
      <c r="AY950" s="179" t="str">
        <f t="shared" ref="AY950:CD950" si="1085">AY935</f>
        <v>AY$17</v>
      </c>
      <c r="AZ950" s="179" t="str">
        <f t="shared" si="1085"/>
        <v>AZ$17</v>
      </c>
      <c r="BA950" s="179" t="str">
        <f t="shared" si="1085"/>
        <v>BA$17</v>
      </c>
      <c r="BB950" s="179" t="str">
        <f t="shared" si="1085"/>
        <v>BB$17</v>
      </c>
      <c r="BC950" s="179" t="str">
        <f t="shared" si="1085"/>
        <v>BC$17</v>
      </c>
      <c r="BD950" s="179" t="str">
        <f t="shared" si="1085"/>
        <v>BD$17</v>
      </c>
      <c r="BE950" s="179" t="str">
        <f t="shared" si="1085"/>
        <v>BE$17</v>
      </c>
      <c r="BF950" s="179" t="str">
        <f t="shared" si="1085"/>
        <v>BF$17</v>
      </c>
      <c r="BG950" s="179" t="str">
        <f t="shared" si="1085"/>
        <v>BG$17</v>
      </c>
      <c r="BH950" s="179" t="str">
        <f t="shared" si="1085"/>
        <v>BH$17</v>
      </c>
      <c r="BI950" s="179" t="str">
        <f t="shared" si="1085"/>
        <v>BI$17</v>
      </c>
      <c r="BJ950" s="179" t="str">
        <f t="shared" si="1085"/>
        <v>BJ$17</v>
      </c>
      <c r="BK950" s="179" t="str">
        <f t="shared" si="1085"/>
        <v>BK$17</v>
      </c>
      <c r="BL950" s="179" t="str">
        <f t="shared" si="1085"/>
        <v>BL$17</v>
      </c>
      <c r="BM950" s="179" t="str">
        <f t="shared" si="1085"/>
        <v>BM$17</v>
      </c>
      <c r="BN950" s="179" t="str">
        <f t="shared" si="1085"/>
        <v>BN$17</v>
      </c>
      <c r="BO950" s="179" t="str">
        <f t="shared" si="1085"/>
        <v>BO$17</v>
      </c>
      <c r="BP950" s="179" t="str">
        <f t="shared" si="1085"/>
        <v>BP$17</v>
      </c>
      <c r="BQ950" s="179" t="str">
        <f t="shared" si="1085"/>
        <v>BQ$17</v>
      </c>
      <c r="BR950" s="179" t="str">
        <f t="shared" si="1085"/>
        <v>BR$17</v>
      </c>
      <c r="BS950" s="179" t="str">
        <f t="shared" si="1085"/>
        <v>BS$17</v>
      </c>
      <c r="BT950" s="179" t="str">
        <f t="shared" si="1085"/>
        <v>BT$17</v>
      </c>
      <c r="BU950" s="179" t="str">
        <f t="shared" si="1085"/>
        <v>BU$17</v>
      </c>
      <c r="BV950" s="179" t="str">
        <f t="shared" si="1085"/>
        <v>BV$17</v>
      </c>
      <c r="BW950" s="179" t="str">
        <f t="shared" si="1085"/>
        <v>BW$17</v>
      </c>
      <c r="BX950" s="179" t="str">
        <f t="shared" si="1085"/>
        <v>BX$17</v>
      </c>
      <c r="BY950" s="179" t="str">
        <f t="shared" si="1085"/>
        <v>BY$17</v>
      </c>
      <c r="BZ950" s="179" t="str">
        <f t="shared" si="1085"/>
        <v>BZ$17</v>
      </c>
      <c r="CA950" s="179" t="str">
        <f t="shared" si="1085"/>
        <v>CA$17</v>
      </c>
      <c r="CB950" s="179" t="str">
        <f t="shared" si="1085"/>
        <v>CB$17</v>
      </c>
      <c r="CC950" s="179" t="str">
        <f t="shared" si="1085"/>
        <v>CC$17</v>
      </c>
      <c r="CD950" s="179" t="str">
        <f t="shared" si="1085"/>
        <v>CD$17</v>
      </c>
      <c r="CE950" s="179" t="str">
        <f t="shared" ref="CE950:CL950" si="1086">CE935</f>
        <v>CE$17</v>
      </c>
      <c r="CF950" s="179" t="str">
        <f t="shared" si="1086"/>
        <v>CF$17</v>
      </c>
      <c r="CG950" s="179" t="str">
        <f t="shared" si="1086"/>
        <v>CG$17</v>
      </c>
      <c r="CH950" s="179" t="str">
        <f t="shared" si="1086"/>
        <v>CH$17</v>
      </c>
      <c r="CI950" s="179" t="str">
        <f t="shared" si="1086"/>
        <v>CI$17</v>
      </c>
      <c r="CJ950" s="179" t="str">
        <f t="shared" si="1086"/>
        <v>CJ$17</v>
      </c>
      <c r="CK950" s="179" t="str">
        <f t="shared" si="1086"/>
        <v>CK$17</v>
      </c>
      <c r="CL950" s="179" t="str">
        <f t="shared" si="1086"/>
        <v>CL$17</v>
      </c>
      <c r="CN950" s="60"/>
      <c r="CO950" s="179" t="str">
        <f t="shared" ref="CO950:DL950" si="1087">CO935</f>
        <v>CO$17</v>
      </c>
      <c r="CP950" s="179" t="str">
        <f t="shared" si="1087"/>
        <v>CP$17</v>
      </c>
      <c r="CQ950" s="179" t="str">
        <f t="shared" si="1087"/>
        <v>CQ$17</v>
      </c>
      <c r="CR950" s="179" t="str">
        <f t="shared" si="1087"/>
        <v>CR$17</v>
      </c>
      <c r="CS950" s="179" t="str">
        <f t="shared" si="1087"/>
        <v>CS$17</v>
      </c>
      <c r="CT950" s="179" t="str">
        <f t="shared" si="1087"/>
        <v>CT$17</v>
      </c>
      <c r="CU950" s="179" t="str">
        <f t="shared" si="1087"/>
        <v>CU$17</v>
      </c>
      <c r="CV950" s="179" t="str">
        <f t="shared" si="1087"/>
        <v>CV$17</v>
      </c>
      <c r="CW950" s="179" t="str">
        <f t="shared" si="1087"/>
        <v>CW$17</v>
      </c>
      <c r="CX950" s="179" t="str">
        <f t="shared" si="1087"/>
        <v>CX$17</v>
      </c>
      <c r="CY950" s="179" t="str">
        <f t="shared" si="1087"/>
        <v>CY$17</v>
      </c>
      <c r="CZ950" s="179" t="str">
        <f t="shared" si="1087"/>
        <v>CZ$17</v>
      </c>
      <c r="DA950" s="179" t="str">
        <f t="shared" si="1087"/>
        <v>DA$17</v>
      </c>
      <c r="DB950" s="179" t="str">
        <f t="shared" si="1087"/>
        <v>DB$17</v>
      </c>
      <c r="DC950" s="179" t="str">
        <f t="shared" si="1087"/>
        <v>DC$17</v>
      </c>
      <c r="DD950" s="179" t="str">
        <f t="shared" si="1087"/>
        <v>DD$17</v>
      </c>
      <c r="DE950" s="179" t="str">
        <f t="shared" si="1087"/>
        <v>DE$17</v>
      </c>
      <c r="DF950" s="179" t="str">
        <f t="shared" si="1087"/>
        <v>DF$17</v>
      </c>
      <c r="DG950" s="179" t="str">
        <f t="shared" si="1087"/>
        <v>DG$17</v>
      </c>
      <c r="DH950" s="179" t="str">
        <f t="shared" si="1087"/>
        <v>DH$17</v>
      </c>
      <c r="DI950" s="179" t="str">
        <f t="shared" si="1087"/>
        <v>DI$17</v>
      </c>
      <c r="DJ950" s="179" t="str">
        <f t="shared" si="1087"/>
        <v>DJ$17</v>
      </c>
      <c r="DK950" s="179" t="str">
        <f t="shared" si="1087"/>
        <v>DK$17</v>
      </c>
      <c r="DL950" s="179" t="str">
        <f t="shared" si="1087"/>
        <v>DL$17</v>
      </c>
    </row>
    <row r="951" spans="1:116" x14ac:dyDescent="0.35">
      <c r="B951" t="s">
        <v>332</v>
      </c>
      <c r="D951" t="s">
        <v>763</v>
      </c>
      <c r="E951" s="8" t="str">
        <f t="shared" si="1074"/>
        <v>951 ADREV-S</v>
      </c>
      <c r="G951" s="136" t="str">
        <f>G936</f>
        <v>Primary revenue driver</v>
      </c>
      <c r="H951" s="12"/>
      <c r="I951" s="60"/>
      <c r="J951" s="60"/>
      <c r="K951" s="15"/>
      <c r="L951" s="15"/>
      <c r="M951" s="15"/>
      <c r="N951" s="15"/>
      <c r="O951" s="15"/>
      <c r="P951" s="15"/>
      <c r="R951" s="15"/>
      <c r="S951" s="179">
        <f t="shared" ref="S951:AX951" si="1088">S936</f>
        <v>0</v>
      </c>
      <c r="T951" s="179">
        <f t="shared" si="1088"/>
        <v>0</v>
      </c>
      <c r="U951" s="179">
        <f t="shared" si="1088"/>
        <v>0</v>
      </c>
      <c r="V951" s="179">
        <f t="shared" si="1088"/>
        <v>0</v>
      </c>
      <c r="W951" s="179">
        <f t="shared" si="1088"/>
        <v>0</v>
      </c>
      <c r="X951" s="179">
        <f t="shared" si="1088"/>
        <v>0</v>
      </c>
      <c r="Y951" s="179">
        <f t="shared" si="1088"/>
        <v>0</v>
      </c>
      <c r="Z951" s="179">
        <f t="shared" si="1088"/>
        <v>0</v>
      </c>
      <c r="AA951" s="179">
        <f t="shared" si="1088"/>
        <v>0</v>
      </c>
      <c r="AB951" s="179">
        <f t="shared" si="1088"/>
        <v>0</v>
      </c>
      <c r="AC951" s="179">
        <f t="shared" si="1088"/>
        <v>0</v>
      </c>
      <c r="AD951" s="179">
        <f t="shared" si="1088"/>
        <v>0</v>
      </c>
      <c r="AE951" s="179">
        <f t="shared" si="1088"/>
        <v>0</v>
      </c>
      <c r="AF951" s="179">
        <f t="shared" si="1088"/>
        <v>0</v>
      </c>
      <c r="AG951" s="179">
        <f t="shared" si="1088"/>
        <v>0</v>
      </c>
      <c r="AH951" s="179">
        <f t="shared" si="1088"/>
        <v>0</v>
      </c>
      <c r="AI951" s="179">
        <f t="shared" si="1088"/>
        <v>0</v>
      </c>
      <c r="AJ951" s="179">
        <f t="shared" si="1088"/>
        <v>0</v>
      </c>
      <c r="AK951" s="179">
        <f t="shared" si="1088"/>
        <v>0</v>
      </c>
      <c r="AL951" s="179">
        <f t="shared" si="1088"/>
        <v>0</v>
      </c>
      <c r="AM951" s="179">
        <f t="shared" si="1088"/>
        <v>0</v>
      </c>
      <c r="AN951" s="179">
        <f t="shared" si="1088"/>
        <v>0</v>
      </c>
      <c r="AO951" s="179">
        <f t="shared" si="1088"/>
        <v>0</v>
      </c>
      <c r="AP951" s="179">
        <f t="shared" si="1088"/>
        <v>0</v>
      </c>
      <c r="AQ951" s="179">
        <f t="shared" si="1088"/>
        <v>0</v>
      </c>
      <c r="AR951" s="179">
        <f t="shared" si="1088"/>
        <v>0</v>
      </c>
      <c r="AS951" s="179">
        <f t="shared" si="1088"/>
        <v>0</v>
      </c>
      <c r="AT951" s="179">
        <f t="shared" si="1088"/>
        <v>0</v>
      </c>
      <c r="AU951" s="179">
        <f t="shared" si="1088"/>
        <v>0</v>
      </c>
      <c r="AV951" s="179">
        <f t="shared" si="1088"/>
        <v>0</v>
      </c>
      <c r="AW951" s="179">
        <f t="shared" si="1088"/>
        <v>0</v>
      </c>
      <c r="AX951" s="179">
        <f t="shared" si="1088"/>
        <v>0</v>
      </c>
      <c r="AY951" s="179">
        <f t="shared" ref="AY951:CD951" si="1089">AY936</f>
        <v>0</v>
      </c>
      <c r="AZ951" s="179">
        <f t="shared" si="1089"/>
        <v>0</v>
      </c>
      <c r="BA951" s="179">
        <f t="shared" si="1089"/>
        <v>0</v>
      </c>
      <c r="BB951" s="179">
        <f t="shared" si="1089"/>
        <v>0</v>
      </c>
      <c r="BC951" s="179">
        <f t="shared" si="1089"/>
        <v>0</v>
      </c>
      <c r="BD951" s="179">
        <f t="shared" si="1089"/>
        <v>0</v>
      </c>
      <c r="BE951" s="179">
        <f t="shared" si="1089"/>
        <v>0</v>
      </c>
      <c r="BF951" s="179">
        <f t="shared" si="1089"/>
        <v>0</v>
      </c>
      <c r="BG951" s="179">
        <f t="shared" si="1089"/>
        <v>0</v>
      </c>
      <c r="BH951" s="179">
        <f t="shared" si="1089"/>
        <v>0</v>
      </c>
      <c r="BI951" s="179">
        <f t="shared" si="1089"/>
        <v>0</v>
      </c>
      <c r="BJ951" s="179">
        <f t="shared" si="1089"/>
        <v>0</v>
      </c>
      <c r="BK951" s="179">
        <f t="shared" si="1089"/>
        <v>0</v>
      </c>
      <c r="BL951" s="179">
        <f t="shared" si="1089"/>
        <v>0</v>
      </c>
      <c r="BM951" s="179">
        <f t="shared" si="1089"/>
        <v>0</v>
      </c>
      <c r="BN951" s="179">
        <f t="shared" si="1089"/>
        <v>0</v>
      </c>
      <c r="BO951" s="179">
        <f t="shared" si="1089"/>
        <v>0</v>
      </c>
      <c r="BP951" s="179">
        <f t="shared" si="1089"/>
        <v>0</v>
      </c>
      <c r="BQ951" s="179">
        <f t="shared" si="1089"/>
        <v>0</v>
      </c>
      <c r="BR951" s="179">
        <f t="shared" si="1089"/>
        <v>0</v>
      </c>
      <c r="BS951" s="179">
        <f t="shared" si="1089"/>
        <v>0</v>
      </c>
      <c r="BT951" s="179">
        <f t="shared" si="1089"/>
        <v>0</v>
      </c>
      <c r="BU951" s="179">
        <f t="shared" si="1089"/>
        <v>0</v>
      </c>
      <c r="BV951" s="179">
        <f t="shared" si="1089"/>
        <v>0</v>
      </c>
      <c r="BW951" s="179">
        <f t="shared" si="1089"/>
        <v>0</v>
      </c>
      <c r="BX951" s="179">
        <f t="shared" si="1089"/>
        <v>0</v>
      </c>
      <c r="BY951" s="179">
        <f t="shared" si="1089"/>
        <v>0</v>
      </c>
      <c r="BZ951" s="179">
        <f t="shared" si="1089"/>
        <v>0</v>
      </c>
      <c r="CA951" s="179">
        <f t="shared" si="1089"/>
        <v>0</v>
      </c>
      <c r="CB951" s="179">
        <f t="shared" si="1089"/>
        <v>0</v>
      </c>
      <c r="CC951" s="179">
        <f t="shared" si="1089"/>
        <v>0</v>
      </c>
      <c r="CD951" s="179">
        <f t="shared" si="1089"/>
        <v>0</v>
      </c>
      <c r="CE951" s="179">
        <f t="shared" ref="CE951:CL951" si="1090">CE936</f>
        <v>0</v>
      </c>
      <c r="CF951" s="179">
        <f t="shared" si="1090"/>
        <v>0</v>
      </c>
      <c r="CG951" s="179">
        <f t="shared" si="1090"/>
        <v>0</v>
      </c>
      <c r="CH951" s="179">
        <f t="shared" si="1090"/>
        <v>0</v>
      </c>
      <c r="CI951" s="179">
        <f t="shared" si="1090"/>
        <v>0</v>
      </c>
      <c r="CJ951" s="179">
        <f t="shared" si="1090"/>
        <v>0</v>
      </c>
      <c r="CK951" s="179">
        <f t="shared" si="1090"/>
        <v>0</v>
      </c>
      <c r="CL951" s="179">
        <f t="shared" si="1090"/>
        <v>0</v>
      </c>
      <c r="CN951" s="60"/>
      <c r="CO951" s="179">
        <f t="shared" ref="CO951:DL951" si="1091">CO936</f>
        <v>0</v>
      </c>
      <c r="CP951" s="179">
        <f t="shared" si="1091"/>
        <v>0</v>
      </c>
      <c r="CQ951" s="179">
        <f t="shared" si="1091"/>
        <v>0</v>
      </c>
      <c r="CR951" s="179">
        <f t="shared" si="1091"/>
        <v>0</v>
      </c>
      <c r="CS951" s="179">
        <f t="shared" si="1091"/>
        <v>0</v>
      </c>
      <c r="CT951" s="179">
        <f t="shared" si="1091"/>
        <v>0</v>
      </c>
      <c r="CU951" s="179">
        <f t="shared" si="1091"/>
        <v>0</v>
      </c>
      <c r="CV951" s="179">
        <f t="shared" si="1091"/>
        <v>0</v>
      </c>
      <c r="CW951" s="179">
        <f t="shared" si="1091"/>
        <v>0</v>
      </c>
      <c r="CX951" s="179">
        <f t="shared" si="1091"/>
        <v>0</v>
      </c>
      <c r="CY951" s="179">
        <f t="shared" si="1091"/>
        <v>0</v>
      </c>
      <c r="CZ951" s="179">
        <f t="shared" si="1091"/>
        <v>0</v>
      </c>
      <c r="DA951" s="179">
        <f t="shared" si="1091"/>
        <v>0</v>
      </c>
      <c r="DB951" s="179">
        <f t="shared" si="1091"/>
        <v>0</v>
      </c>
      <c r="DC951" s="179">
        <f t="shared" si="1091"/>
        <v>0</v>
      </c>
      <c r="DD951" s="179">
        <f t="shared" si="1091"/>
        <v>0</v>
      </c>
      <c r="DE951" s="179">
        <f t="shared" si="1091"/>
        <v>0</v>
      </c>
      <c r="DF951" s="179">
        <f t="shared" si="1091"/>
        <v>0</v>
      </c>
      <c r="DG951" s="179">
        <f t="shared" si="1091"/>
        <v>0</v>
      </c>
      <c r="DH951" s="179">
        <f t="shared" si="1091"/>
        <v>0</v>
      </c>
      <c r="DI951" s="179">
        <f t="shared" si="1091"/>
        <v>0</v>
      </c>
      <c r="DJ951" s="179">
        <f t="shared" si="1091"/>
        <v>0</v>
      </c>
      <c r="DK951" s="179">
        <f t="shared" si="1091"/>
        <v>0</v>
      </c>
      <c r="DL951" s="179">
        <f t="shared" si="1091"/>
        <v>0</v>
      </c>
    </row>
    <row r="952" spans="1:116" x14ac:dyDescent="0.35">
      <c r="B952" t="s">
        <v>332</v>
      </c>
      <c r="D952" t="s">
        <v>763</v>
      </c>
      <c r="E952" s="8" t="str">
        <f t="shared" ref="E952" si="1092">ROW()&amp;" "&amp;D952</f>
        <v>952 ADREV-S</v>
      </c>
      <c r="G952" s="136" t="str">
        <f>G937</f>
        <v>Primary volume driver</v>
      </c>
      <c r="H952" s="12"/>
      <c r="I952" s="60"/>
      <c r="J952" s="60"/>
      <c r="K952" s="15"/>
      <c r="L952" s="15"/>
      <c r="M952" s="15"/>
      <c r="N952" s="15"/>
      <c r="O952" s="15"/>
      <c r="P952" s="15"/>
      <c r="R952" s="15"/>
      <c r="S952" s="179"/>
      <c r="T952" s="179"/>
      <c r="U952" s="179"/>
      <c r="V952" s="179"/>
      <c r="W952" s="179"/>
      <c r="X952" s="179"/>
      <c r="Y952" s="179"/>
      <c r="Z952" s="179"/>
      <c r="AA952" s="179"/>
      <c r="AB952" s="179"/>
      <c r="AC952" s="179"/>
      <c r="AD952" s="179"/>
      <c r="AE952" s="179"/>
      <c r="AF952" s="179"/>
      <c r="AG952" s="179"/>
      <c r="AH952" s="179"/>
      <c r="AI952" s="179"/>
      <c r="AJ952" s="179"/>
      <c r="AK952" s="179"/>
      <c r="AL952" s="179"/>
      <c r="AM952" s="179"/>
      <c r="AN952" s="179"/>
      <c r="AO952" s="179"/>
      <c r="AP952" s="179"/>
      <c r="AQ952" s="179"/>
      <c r="AR952" s="179"/>
      <c r="AS952" s="179"/>
      <c r="AT952" s="179"/>
      <c r="AU952" s="179"/>
      <c r="AV952" s="179"/>
      <c r="AW952" s="179"/>
      <c r="AX952" s="179"/>
      <c r="AY952" s="179"/>
      <c r="AZ952" s="179"/>
      <c r="BA952" s="179"/>
      <c r="BB952" s="179"/>
      <c r="BC952" s="179"/>
      <c r="BD952" s="179"/>
      <c r="BE952" s="179"/>
      <c r="BF952" s="179"/>
      <c r="BG952" s="179"/>
      <c r="BH952" s="179"/>
      <c r="BI952" s="179"/>
      <c r="BJ952" s="179"/>
      <c r="BK952" s="179"/>
      <c r="BL952" s="179"/>
      <c r="BM952" s="179"/>
      <c r="BN952" s="179"/>
      <c r="BO952" s="179"/>
      <c r="BP952" s="179"/>
      <c r="BQ952" s="179"/>
      <c r="BR952" s="179"/>
      <c r="BS952" s="179"/>
      <c r="BT952" s="179"/>
      <c r="BU952" s="179"/>
      <c r="BV952" s="179"/>
      <c r="BW952" s="179"/>
      <c r="BX952" s="179"/>
      <c r="BY952" s="179"/>
      <c r="BZ952" s="179"/>
      <c r="CA952" s="179"/>
      <c r="CB952" s="179"/>
      <c r="CC952" s="179"/>
      <c r="CD952" s="179"/>
      <c r="CE952" s="179"/>
      <c r="CF952" s="179"/>
      <c r="CG952" s="179"/>
      <c r="CH952" s="179"/>
      <c r="CI952" s="179"/>
      <c r="CJ952" s="179"/>
      <c r="CK952" s="179"/>
      <c r="CL952" s="179"/>
      <c r="CN952" s="60"/>
      <c r="CO952" s="179"/>
      <c r="CP952" s="179"/>
      <c r="CQ952" s="179"/>
      <c r="CR952" s="179"/>
      <c r="CS952" s="179"/>
      <c r="CT952" s="179"/>
      <c r="CU952" s="179"/>
      <c r="CV952" s="179"/>
      <c r="CW952" s="179"/>
      <c r="CX952" s="179"/>
      <c r="CY952" s="179"/>
      <c r="CZ952" s="179"/>
      <c r="DA952" s="179"/>
      <c r="DB952" s="179"/>
      <c r="DC952" s="179"/>
      <c r="DD952" s="179"/>
      <c r="DE952" s="179"/>
      <c r="DF952" s="179"/>
      <c r="DG952" s="179"/>
      <c r="DH952" s="179"/>
      <c r="DI952" s="179"/>
      <c r="DJ952" s="179"/>
      <c r="DK952" s="179"/>
      <c r="DL952" s="179"/>
    </row>
    <row r="953" spans="1:116" x14ac:dyDescent="0.35">
      <c r="B953" t="s">
        <v>332</v>
      </c>
      <c r="D953" t="s">
        <v>763</v>
      </c>
      <c r="E953" s="8" t="str">
        <f t="shared" si="1074"/>
        <v>953 ADREV-S</v>
      </c>
      <c r="G953" s="136" t="str">
        <f>G942</f>
        <v>Advertising revenue - secondary:</v>
      </c>
      <c r="H953" s="12"/>
      <c r="I953" s="60"/>
      <c r="J953" s="60"/>
      <c r="K953" s="15"/>
      <c r="L953" s="15"/>
      <c r="M953" s="15"/>
      <c r="N953" s="15"/>
      <c r="O953" s="15"/>
      <c r="P953" s="15"/>
      <c r="R953" s="15"/>
      <c r="S953" s="179" t="str">
        <f t="shared" ref="S953:AX953" si="1093">S938</f>
        <v>S$18</v>
      </c>
      <c r="T953" s="179" t="str">
        <f t="shared" si="1093"/>
        <v>T$18</v>
      </c>
      <c r="U953" s="179" t="str">
        <f t="shared" si="1093"/>
        <v>U$18</v>
      </c>
      <c r="V953" s="179" t="str">
        <f t="shared" si="1093"/>
        <v>V$18</v>
      </c>
      <c r="W953" s="179" t="str">
        <f t="shared" si="1093"/>
        <v>W$18</v>
      </c>
      <c r="X953" s="179" t="str">
        <f t="shared" si="1093"/>
        <v>X$18</v>
      </c>
      <c r="Y953" s="179" t="str">
        <f t="shared" si="1093"/>
        <v>Y$18</v>
      </c>
      <c r="Z953" s="179" t="str">
        <f t="shared" si="1093"/>
        <v>Z$18</v>
      </c>
      <c r="AA953" s="179" t="str">
        <f t="shared" si="1093"/>
        <v>AA$18</v>
      </c>
      <c r="AB953" s="179" t="str">
        <f t="shared" si="1093"/>
        <v>AB$18</v>
      </c>
      <c r="AC953" s="179" t="str">
        <f t="shared" si="1093"/>
        <v>AC$18</v>
      </c>
      <c r="AD953" s="179" t="str">
        <f t="shared" si="1093"/>
        <v>AD$18</v>
      </c>
      <c r="AE953" s="179" t="str">
        <f t="shared" si="1093"/>
        <v>AE$18</v>
      </c>
      <c r="AF953" s="179" t="str">
        <f t="shared" si="1093"/>
        <v>AF$18</v>
      </c>
      <c r="AG953" s="179" t="str">
        <f t="shared" si="1093"/>
        <v>AG$18</v>
      </c>
      <c r="AH953" s="179" t="str">
        <f t="shared" si="1093"/>
        <v>AH$18</v>
      </c>
      <c r="AI953" s="179" t="str">
        <f t="shared" si="1093"/>
        <v>AI$18</v>
      </c>
      <c r="AJ953" s="179" t="str">
        <f t="shared" si="1093"/>
        <v>AJ$18</v>
      </c>
      <c r="AK953" s="179" t="str">
        <f t="shared" si="1093"/>
        <v>AK$18</v>
      </c>
      <c r="AL953" s="179" t="str">
        <f t="shared" si="1093"/>
        <v>AL$18</v>
      </c>
      <c r="AM953" s="179" t="str">
        <f t="shared" si="1093"/>
        <v>AM$18</v>
      </c>
      <c r="AN953" s="179" t="str">
        <f t="shared" si="1093"/>
        <v>AN$18</v>
      </c>
      <c r="AO953" s="179" t="str">
        <f t="shared" si="1093"/>
        <v>AO$18</v>
      </c>
      <c r="AP953" s="179" t="str">
        <f t="shared" si="1093"/>
        <v>AP$18</v>
      </c>
      <c r="AQ953" s="179" t="str">
        <f t="shared" si="1093"/>
        <v>AQ$18</v>
      </c>
      <c r="AR953" s="179" t="str">
        <f t="shared" si="1093"/>
        <v>AR$18</v>
      </c>
      <c r="AS953" s="179" t="str">
        <f t="shared" si="1093"/>
        <v>AS$18</v>
      </c>
      <c r="AT953" s="179" t="str">
        <f t="shared" si="1093"/>
        <v>AT$18</v>
      </c>
      <c r="AU953" s="179" t="str">
        <f t="shared" si="1093"/>
        <v>AU$18</v>
      </c>
      <c r="AV953" s="179" t="str">
        <f t="shared" si="1093"/>
        <v>AV$18</v>
      </c>
      <c r="AW953" s="179" t="str">
        <f t="shared" si="1093"/>
        <v>AW$18</v>
      </c>
      <c r="AX953" s="179" t="str">
        <f t="shared" si="1093"/>
        <v>AX$18</v>
      </c>
      <c r="AY953" s="179" t="str">
        <f t="shared" ref="AY953:CD953" si="1094">AY938</f>
        <v>AY$18</v>
      </c>
      <c r="AZ953" s="179" t="str">
        <f t="shared" si="1094"/>
        <v>AZ$18</v>
      </c>
      <c r="BA953" s="179" t="str">
        <f t="shared" si="1094"/>
        <v>BA$18</v>
      </c>
      <c r="BB953" s="179" t="str">
        <f t="shared" si="1094"/>
        <v>BB$18</v>
      </c>
      <c r="BC953" s="179" t="str">
        <f t="shared" si="1094"/>
        <v>BC$18</v>
      </c>
      <c r="BD953" s="179" t="str">
        <f t="shared" si="1094"/>
        <v>BD$18</v>
      </c>
      <c r="BE953" s="179" t="str">
        <f t="shared" si="1094"/>
        <v>BE$18</v>
      </c>
      <c r="BF953" s="179" t="str">
        <f t="shared" si="1094"/>
        <v>BF$18</v>
      </c>
      <c r="BG953" s="179" t="str">
        <f t="shared" si="1094"/>
        <v>BG$18</v>
      </c>
      <c r="BH953" s="179" t="str">
        <f t="shared" si="1094"/>
        <v>BH$18</v>
      </c>
      <c r="BI953" s="179" t="str">
        <f t="shared" si="1094"/>
        <v>BI$18</v>
      </c>
      <c r="BJ953" s="179" t="str">
        <f t="shared" si="1094"/>
        <v>BJ$18</v>
      </c>
      <c r="BK953" s="179" t="str">
        <f t="shared" si="1094"/>
        <v>BK$18</v>
      </c>
      <c r="BL953" s="179" t="str">
        <f t="shared" si="1094"/>
        <v>BL$18</v>
      </c>
      <c r="BM953" s="179" t="str">
        <f t="shared" si="1094"/>
        <v>BM$18</v>
      </c>
      <c r="BN953" s="179" t="str">
        <f t="shared" si="1094"/>
        <v>BN$18</v>
      </c>
      <c r="BO953" s="179" t="str">
        <f t="shared" si="1094"/>
        <v>BO$18</v>
      </c>
      <c r="BP953" s="179" t="str">
        <f t="shared" si="1094"/>
        <v>BP$18</v>
      </c>
      <c r="BQ953" s="179" t="str">
        <f t="shared" si="1094"/>
        <v>BQ$18</v>
      </c>
      <c r="BR953" s="179" t="str">
        <f t="shared" si="1094"/>
        <v>BR$18</v>
      </c>
      <c r="BS953" s="179" t="str">
        <f t="shared" si="1094"/>
        <v>BS$18</v>
      </c>
      <c r="BT953" s="179" t="str">
        <f t="shared" si="1094"/>
        <v>BT$18</v>
      </c>
      <c r="BU953" s="179" t="str">
        <f t="shared" si="1094"/>
        <v>BU$18</v>
      </c>
      <c r="BV953" s="179" t="str">
        <f t="shared" si="1094"/>
        <v>BV$18</v>
      </c>
      <c r="BW953" s="179" t="str">
        <f t="shared" si="1094"/>
        <v>BW$18</v>
      </c>
      <c r="BX953" s="179" t="str">
        <f t="shared" si="1094"/>
        <v>BX$18</v>
      </c>
      <c r="BY953" s="179" t="str">
        <f t="shared" si="1094"/>
        <v>BY$18</v>
      </c>
      <c r="BZ953" s="179" t="str">
        <f t="shared" si="1094"/>
        <v>BZ$18</v>
      </c>
      <c r="CA953" s="179" t="str">
        <f t="shared" si="1094"/>
        <v>CA$18</v>
      </c>
      <c r="CB953" s="179" t="str">
        <f t="shared" si="1094"/>
        <v>CB$18</v>
      </c>
      <c r="CC953" s="179" t="str">
        <f t="shared" si="1094"/>
        <v>CC$18</v>
      </c>
      <c r="CD953" s="179" t="str">
        <f t="shared" si="1094"/>
        <v>CD$18</v>
      </c>
      <c r="CE953" s="179" t="str">
        <f t="shared" ref="CE953:CL953" si="1095">CE938</f>
        <v>CE$18</v>
      </c>
      <c r="CF953" s="179" t="str">
        <f t="shared" si="1095"/>
        <v>CF$18</v>
      </c>
      <c r="CG953" s="179" t="str">
        <f t="shared" si="1095"/>
        <v>CG$18</v>
      </c>
      <c r="CH953" s="179" t="str">
        <f t="shared" si="1095"/>
        <v>CH$18</v>
      </c>
      <c r="CI953" s="179" t="str">
        <f t="shared" si="1095"/>
        <v>CI$18</v>
      </c>
      <c r="CJ953" s="179" t="str">
        <f t="shared" si="1095"/>
        <v>CJ$18</v>
      </c>
      <c r="CK953" s="179" t="str">
        <f t="shared" si="1095"/>
        <v>CK$18</v>
      </c>
      <c r="CL953" s="179" t="str">
        <f t="shared" si="1095"/>
        <v>CL$18</v>
      </c>
      <c r="CN953" s="60"/>
      <c r="CO953" s="179" t="str">
        <f t="shared" ref="CO953:DL953" si="1096">CO938</f>
        <v>CO$18</v>
      </c>
      <c r="CP953" s="179" t="str">
        <f t="shared" si="1096"/>
        <v>CP$18</v>
      </c>
      <c r="CQ953" s="179" t="str">
        <f t="shared" si="1096"/>
        <v>CQ$18</v>
      </c>
      <c r="CR953" s="179" t="str">
        <f t="shared" si="1096"/>
        <v>CR$18</v>
      </c>
      <c r="CS953" s="179" t="str">
        <f t="shared" si="1096"/>
        <v>CS$18</v>
      </c>
      <c r="CT953" s="179" t="str">
        <f t="shared" si="1096"/>
        <v>CT$18</v>
      </c>
      <c r="CU953" s="179" t="str">
        <f t="shared" si="1096"/>
        <v>CU$18</v>
      </c>
      <c r="CV953" s="179" t="str">
        <f t="shared" si="1096"/>
        <v>CV$18</v>
      </c>
      <c r="CW953" s="179" t="str">
        <f t="shared" si="1096"/>
        <v>CW$18</v>
      </c>
      <c r="CX953" s="179" t="str">
        <f t="shared" si="1096"/>
        <v>CX$18</v>
      </c>
      <c r="CY953" s="179" t="str">
        <f t="shared" si="1096"/>
        <v>CY$18</v>
      </c>
      <c r="CZ953" s="179" t="str">
        <f t="shared" si="1096"/>
        <v>CZ$18</v>
      </c>
      <c r="DA953" s="179" t="str">
        <f t="shared" si="1096"/>
        <v>DA$18</v>
      </c>
      <c r="DB953" s="179" t="str">
        <f t="shared" si="1096"/>
        <v>DB$18</v>
      </c>
      <c r="DC953" s="179" t="str">
        <f t="shared" si="1096"/>
        <v>DC$18</v>
      </c>
      <c r="DD953" s="179" t="str">
        <f t="shared" si="1096"/>
        <v>DD$18</v>
      </c>
      <c r="DE953" s="179" t="str">
        <f t="shared" si="1096"/>
        <v>DE$18</v>
      </c>
      <c r="DF953" s="179" t="str">
        <f t="shared" si="1096"/>
        <v>DF$18</v>
      </c>
      <c r="DG953" s="179" t="str">
        <f t="shared" si="1096"/>
        <v>DG$18</v>
      </c>
      <c r="DH953" s="179" t="str">
        <f t="shared" si="1096"/>
        <v>DH$18</v>
      </c>
      <c r="DI953" s="179" t="str">
        <f t="shared" si="1096"/>
        <v>DI$18</v>
      </c>
      <c r="DJ953" s="179" t="str">
        <f t="shared" si="1096"/>
        <v>DJ$18</v>
      </c>
      <c r="DK953" s="179" t="str">
        <f t="shared" si="1096"/>
        <v>DK$18</v>
      </c>
      <c r="DL953" s="179" t="str">
        <f t="shared" si="1096"/>
        <v>DL$18</v>
      </c>
    </row>
    <row r="954" spans="1:116" x14ac:dyDescent="0.35">
      <c r="B954" t="s">
        <v>332</v>
      </c>
      <c r="D954" t="s">
        <v>763</v>
      </c>
      <c r="E954" s="8" t="str">
        <f t="shared" si="1074"/>
        <v>954 ADREV-S</v>
      </c>
      <c r="G954" s="241" t="str">
        <f>IFERROR(SUBSTITUTE(TRIM(MID(G942, SEARCH("-", G942) + 1, LEN(G942))),":",""),"no unit")</f>
        <v>secondary</v>
      </c>
      <c r="H954" s="12"/>
      <c r="I954" s="60"/>
      <c r="J954" s="60"/>
      <c r="K954" s="15"/>
      <c r="L954" s="15"/>
      <c r="M954" s="15"/>
      <c r="N954" s="15"/>
      <c r="O954" s="15"/>
      <c r="P954" s="15"/>
      <c r="R954" s="15"/>
      <c r="S954" s="179" t="str">
        <f t="shared" ref="S954:AX954" si="1097">S939</f>
        <v>S$19</v>
      </c>
      <c r="T954" s="179" t="str">
        <f t="shared" si="1097"/>
        <v>T$19</v>
      </c>
      <c r="U954" s="179" t="str">
        <f t="shared" si="1097"/>
        <v>U$19</v>
      </c>
      <c r="V954" s="179" t="str">
        <f t="shared" si="1097"/>
        <v>V$19</v>
      </c>
      <c r="W954" s="179" t="str">
        <f t="shared" si="1097"/>
        <v>W$19</v>
      </c>
      <c r="X954" s="179" t="str">
        <f t="shared" si="1097"/>
        <v>X$19</v>
      </c>
      <c r="Y954" s="179" t="str">
        <f t="shared" si="1097"/>
        <v>Y$19</v>
      </c>
      <c r="Z954" s="179" t="str">
        <f t="shared" si="1097"/>
        <v>Z$19</v>
      </c>
      <c r="AA954" s="179" t="str">
        <f t="shared" si="1097"/>
        <v>AA$19</v>
      </c>
      <c r="AB954" s="179" t="str">
        <f t="shared" si="1097"/>
        <v>AB$19</v>
      </c>
      <c r="AC954" s="179" t="str">
        <f t="shared" si="1097"/>
        <v>AC$19</v>
      </c>
      <c r="AD954" s="179" t="str">
        <f t="shared" si="1097"/>
        <v>AD$19</v>
      </c>
      <c r="AE954" s="179" t="str">
        <f t="shared" si="1097"/>
        <v>AE$19</v>
      </c>
      <c r="AF954" s="179" t="str">
        <f t="shared" si="1097"/>
        <v>AF$19</v>
      </c>
      <c r="AG954" s="179" t="str">
        <f t="shared" si="1097"/>
        <v>AG$19</v>
      </c>
      <c r="AH954" s="179" t="str">
        <f t="shared" si="1097"/>
        <v>AH$19</v>
      </c>
      <c r="AI954" s="179" t="str">
        <f t="shared" si="1097"/>
        <v>AI$19</v>
      </c>
      <c r="AJ954" s="179" t="str">
        <f t="shared" si="1097"/>
        <v>AJ$19</v>
      </c>
      <c r="AK954" s="179" t="str">
        <f t="shared" si="1097"/>
        <v>AK$19</v>
      </c>
      <c r="AL954" s="179" t="str">
        <f t="shared" si="1097"/>
        <v>AL$19</v>
      </c>
      <c r="AM954" s="179" t="str">
        <f t="shared" si="1097"/>
        <v>AM$19</v>
      </c>
      <c r="AN954" s="179" t="str">
        <f t="shared" si="1097"/>
        <v>AN$19</v>
      </c>
      <c r="AO954" s="179" t="str">
        <f t="shared" si="1097"/>
        <v>AO$19</v>
      </c>
      <c r="AP954" s="179" t="str">
        <f t="shared" si="1097"/>
        <v>AP$19</v>
      </c>
      <c r="AQ954" s="179" t="str">
        <f t="shared" si="1097"/>
        <v>AQ$19</v>
      </c>
      <c r="AR954" s="179" t="str">
        <f t="shared" si="1097"/>
        <v>AR$19</v>
      </c>
      <c r="AS954" s="179" t="str">
        <f t="shared" si="1097"/>
        <v>AS$19</v>
      </c>
      <c r="AT954" s="179" t="str">
        <f t="shared" si="1097"/>
        <v>AT$19</v>
      </c>
      <c r="AU954" s="179" t="str">
        <f t="shared" si="1097"/>
        <v>AU$19</v>
      </c>
      <c r="AV954" s="179" t="str">
        <f t="shared" si="1097"/>
        <v>AV$19</v>
      </c>
      <c r="AW954" s="179" t="str">
        <f t="shared" si="1097"/>
        <v>AW$19</v>
      </c>
      <c r="AX954" s="179" t="str">
        <f t="shared" si="1097"/>
        <v>AX$19</v>
      </c>
      <c r="AY954" s="179" t="str">
        <f t="shared" ref="AY954:CD954" si="1098">AY939</f>
        <v>AY$19</v>
      </c>
      <c r="AZ954" s="179" t="str">
        <f t="shared" si="1098"/>
        <v>AZ$19</v>
      </c>
      <c r="BA954" s="179" t="str">
        <f t="shared" si="1098"/>
        <v>BA$19</v>
      </c>
      <c r="BB954" s="179" t="str">
        <f t="shared" si="1098"/>
        <v>BB$19</v>
      </c>
      <c r="BC954" s="179" t="str">
        <f t="shared" si="1098"/>
        <v>BC$19</v>
      </c>
      <c r="BD954" s="179" t="str">
        <f t="shared" si="1098"/>
        <v>BD$19</v>
      </c>
      <c r="BE954" s="179" t="str">
        <f t="shared" si="1098"/>
        <v>BE$19</v>
      </c>
      <c r="BF954" s="179" t="str">
        <f t="shared" si="1098"/>
        <v>BF$19</v>
      </c>
      <c r="BG954" s="179" t="str">
        <f t="shared" si="1098"/>
        <v>BG$19</v>
      </c>
      <c r="BH954" s="179" t="str">
        <f t="shared" si="1098"/>
        <v>BH$19</v>
      </c>
      <c r="BI954" s="179" t="str">
        <f t="shared" si="1098"/>
        <v>BI$19</v>
      </c>
      <c r="BJ954" s="179" t="str">
        <f t="shared" si="1098"/>
        <v>BJ$19</v>
      </c>
      <c r="BK954" s="179" t="str">
        <f t="shared" si="1098"/>
        <v>BK$19</v>
      </c>
      <c r="BL954" s="179" t="str">
        <f t="shared" si="1098"/>
        <v>BL$19</v>
      </c>
      <c r="BM954" s="179" t="str">
        <f t="shared" si="1098"/>
        <v>BM$19</v>
      </c>
      <c r="BN954" s="179" t="str">
        <f t="shared" si="1098"/>
        <v>BN$19</v>
      </c>
      <c r="BO954" s="179" t="str">
        <f t="shared" si="1098"/>
        <v>BO$19</v>
      </c>
      <c r="BP954" s="179" t="str">
        <f t="shared" si="1098"/>
        <v>BP$19</v>
      </c>
      <c r="BQ954" s="179" t="str">
        <f t="shared" si="1098"/>
        <v>BQ$19</v>
      </c>
      <c r="BR954" s="179" t="str">
        <f t="shared" si="1098"/>
        <v>BR$19</v>
      </c>
      <c r="BS954" s="179" t="str">
        <f t="shared" si="1098"/>
        <v>BS$19</v>
      </c>
      <c r="BT954" s="179" t="str">
        <f t="shared" si="1098"/>
        <v>BT$19</v>
      </c>
      <c r="BU954" s="179" t="str">
        <f t="shared" si="1098"/>
        <v>BU$19</v>
      </c>
      <c r="BV954" s="179" t="str">
        <f t="shared" si="1098"/>
        <v>BV$19</v>
      </c>
      <c r="BW954" s="179" t="str">
        <f t="shared" si="1098"/>
        <v>BW$19</v>
      </c>
      <c r="BX954" s="179" t="str">
        <f t="shared" si="1098"/>
        <v>BX$19</v>
      </c>
      <c r="BY954" s="179" t="str">
        <f t="shared" si="1098"/>
        <v>BY$19</v>
      </c>
      <c r="BZ954" s="179" t="str">
        <f t="shared" si="1098"/>
        <v>BZ$19</v>
      </c>
      <c r="CA954" s="179" t="str">
        <f t="shared" si="1098"/>
        <v>CA$19</v>
      </c>
      <c r="CB954" s="179" t="str">
        <f t="shared" si="1098"/>
        <v>CB$19</v>
      </c>
      <c r="CC954" s="179" t="str">
        <f t="shared" si="1098"/>
        <v>CC$19</v>
      </c>
      <c r="CD954" s="179" t="str">
        <f t="shared" si="1098"/>
        <v>CD$19</v>
      </c>
      <c r="CE954" s="179" t="str">
        <f t="shared" ref="CE954:CL954" si="1099">CE939</f>
        <v>CE$19</v>
      </c>
      <c r="CF954" s="179" t="str">
        <f t="shared" si="1099"/>
        <v>CF$19</v>
      </c>
      <c r="CG954" s="179" t="str">
        <f t="shared" si="1099"/>
        <v>CG$19</v>
      </c>
      <c r="CH954" s="179" t="str">
        <f t="shared" si="1099"/>
        <v>CH$19</v>
      </c>
      <c r="CI954" s="179" t="str">
        <f t="shared" si="1099"/>
        <v>CI$19</v>
      </c>
      <c r="CJ954" s="179" t="str">
        <f t="shared" si="1099"/>
        <v>CJ$19</v>
      </c>
      <c r="CK954" s="179" t="str">
        <f t="shared" si="1099"/>
        <v>CK$19</v>
      </c>
      <c r="CL954" s="179" t="str">
        <f t="shared" si="1099"/>
        <v>CL$19</v>
      </c>
      <c r="CN954" s="60"/>
      <c r="CO954" s="179" t="str">
        <f t="shared" ref="CO954:DL954" si="1100">CO939</f>
        <v>CO$19</v>
      </c>
      <c r="CP954" s="179" t="str">
        <f t="shared" si="1100"/>
        <v>CP$19</v>
      </c>
      <c r="CQ954" s="179" t="str">
        <f t="shared" si="1100"/>
        <v>CQ$19</v>
      </c>
      <c r="CR954" s="179" t="str">
        <f t="shared" si="1100"/>
        <v>CR$19</v>
      </c>
      <c r="CS954" s="179" t="str">
        <f t="shared" si="1100"/>
        <v>CS$19</v>
      </c>
      <c r="CT954" s="179" t="str">
        <f t="shared" si="1100"/>
        <v>CT$19</v>
      </c>
      <c r="CU954" s="179" t="str">
        <f t="shared" si="1100"/>
        <v>CU$19</v>
      </c>
      <c r="CV954" s="179" t="str">
        <f t="shared" si="1100"/>
        <v>CV$19</v>
      </c>
      <c r="CW954" s="179" t="str">
        <f t="shared" si="1100"/>
        <v>CW$19</v>
      </c>
      <c r="CX954" s="179" t="str">
        <f t="shared" si="1100"/>
        <v>CX$19</v>
      </c>
      <c r="CY954" s="179" t="str">
        <f t="shared" si="1100"/>
        <v>CY$19</v>
      </c>
      <c r="CZ954" s="179" t="str">
        <f t="shared" si="1100"/>
        <v>CZ$19</v>
      </c>
      <c r="DA954" s="179" t="str">
        <f t="shared" si="1100"/>
        <v>DA$19</v>
      </c>
      <c r="DB954" s="179" t="str">
        <f t="shared" si="1100"/>
        <v>DB$19</v>
      </c>
      <c r="DC954" s="179" t="str">
        <f t="shared" si="1100"/>
        <v>DC$19</v>
      </c>
      <c r="DD954" s="179" t="str">
        <f t="shared" si="1100"/>
        <v>DD$19</v>
      </c>
      <c r="DE954" s="179" t="str">
        <f t="shared" si="1100"/>
        <v>DE$19</v>
      </c>
      <c r="DF954" s="179" t="str">
        <f t="shared" si="1100"/>
        <v>DF$19</v>
      </c>
      <c r="DG954" s="179" t="str">
        <f t="shared" si="1100"/>
        <v>DG$19</v>
      </c>
      <c r="DH954" s="179" t="str">
        <f t="shared" si="1100"/>
        <v>DH$19</v>
      </c>
      <c r="DI954" s="179" t="str">
        <f t="shared" si="1100"/>
        <v>DI$19</v>
      </c>
      <c r="DJ954" s="179" t="str">
        <f t="shared" si="1100"/>
        <v>DJ$19</v>
      </c>
      <c r="DK954" s="179" t="str">
        <f t="shared" si="1100"/>
        <v>DK$19</v>
      </c>
      <c r="DL954" s="179" t="str">
        <f t="shared" si="1100"/>
        <v>DL$19</v>
      </c>
    </row>
    <row r="955" spans="1:116" x14ac:dyDescent="0.35">
      <c r="E955" s="8"/>
      <c r="G955" s="136" t="str">
        <f>G940</f>
        <v>Secondary revenue driver</v>
      </c>
      <c r="H955" s="12"/>
      <c r="I955" s="60"/>
      <c r="J955" s="60"/>
      <c r="K955" s="15"/>
      <c r="L955" s="15"/>
      <c r="M955" s="15"/>
      <c r="N955" s="15"/>
      <c r="O955" s="15"/>
      <c r="P955" s="15"/>
      <c r="R955" s="15"/>
      <c r="S955" s="76"/>
      <c r="T955" s="76"/>
      <c r="U955" s="76"/>
      <c r="V955" s="76"/>
      <c r="W955" s="76"/>
      <c r="X955" s="76"/>
      <c r="Y955" s="76"/>
      <c r="Z955" s="76"/>
      <c r="AA955" s="76"/>
      <c r="AB955" s="76"/>
      <c r="AC955" s="76"/>
      <c r="AD955" s="76"/>
      <c r="AE955" s="76"/>
      <c r="AF955" s="76"/>
      <c r="AG955" s="76"/>
      <c r="AH955" s="76"/>
      <c r="AI955" s="76"/>
      <c r="AJ955" s="76"/>
      <c r="AK955" s="76"/>
      <c r="AL955" s="76"/>
      <c r="AM955" s="76"/>
      <c r="AN955" s="76"/>
      <c r="AO955" s="76"/>
      <c r="AP955" s="76"/>
      <c r="AQ955" s="76"/>
      <c r="AR955" s="76"/>
      <c r="AS955" s="76"/>
      <c r="AT955" s="76"/>
      <c r="AU955" s="76"/>
      <c r="AV955" s="76"/>
      <c r="AW955" s="76"/>
      <c r="AX955" s="76"/>
      <c r="AY955" s="76"/>
      <c r="AZ955" s="76"/>
      <c r="BA955" s="76"/>
      <c r="BB955" s="76"/>
      <c r="BC955" s="76"/>
      <c r="BD955" s="76"/>
      <c r="BE955" s="76"/>
      <c r="BF955" s="76"/>
      <c r="BG955" s="76"/>
      <c r="BH955" s="76"/>
      <c r="BI955" s="76"/>
      <c r="BJ955" s="76"/>
      <c r="BK955" s="76"/>
      <c r="BL955" s="76"/>
      <c r="BM955" s="76"/>
      <c r="BN955" s="76"/>
      <c r="BO955" s="76"/>
      <c r="BP955" s="76"/>
      <c r="BQ955" s="76"/>
      <c r="BR955" s="76"/>
      <c r="BS955" s="76"/>
      <c r="BT955" s="76"/>
      <c r="BU955" s="76"/>
      <c r="BV955" s="76"/>
      <c r="BW955" s="76"/>
      <c r="BX955" s="76"/>
      <c r="BY955" s="76"/>
      <c r="BZ955" s="76"/>
      <c r="CA955" s="76"/>
      <c r="CB955" s="76"/>
      <c r="CC955" s="76"/>
      <c r="CD955" s="76"/>
      <c r="CE955" s="76"/>
      <c r="CF955" s="76"/>
      <c r="CG955" s="76"/>
      <c r="CH955" s="76"/>
      <c r="CI955" s="76"/>
      <c r="CJ955" s="76"/>
      <c r="CK955" s="76"/>
      <c r="CL955" s="76"/>
      <c r="CN955" s="60"/>
      <c r="CO955" s="76"/>
      <c r="CP955" s="76"/>
      <c r="CQ955" s="76"/>
      <c r="CR955" s="76"/>
      <c r="CS955" s="76"/>
      <c r="CT955" s="76"/>
      <c r="CU955" s="76"/>
      <c r="CV955" s="76"/>
      <c r="CW955" s="76"/>
      <c r="CX955" s="76"/>
      <c r="CY955" s="76"/>
      <c r="CZ955" s="76"/>
      <c r="DA955" s="76"/>
      <c r="DB955" s="76"/>
      <c r="DC955" s="76"/>
      <c r="DD955" s="76"/>
      <c r="DE955" s="76"/>
      <c r="DF955" s="76"/>
      <c r="DG955" s="76"/>
      <c r="DH955" s="76"/>
      <c r="DI955" s="76"/>
      <c r="DJ955" s="76"/>
      <c r="DK955" s="76"/>
      <c r="DL955" s="76"/>
    </row>
    <row r="956" spans="1:116" x14ac:dyDescent="0.35">
      <c r="A956" s="174"/>
      <c r="E956" s="8"/>
      <c r="G956" s="136" t="str">
        <f>G941</f>
        <v>Secondary volume driver</v>
      </c>
      <c r="H956" s="174"/>
      <c r="I956" s="176"/>
      <c r="J956" s="176"/>
      <c r="K956" s="197"/>
      <c r="L956" s="197"/>
      <c r="M956" s="197"/>
      <c r="N956" s="197"/>
      <c r="O956" s="197"/>
      <c r="P956" s="197"/>
      <c r="R956" s="198"/>
      <c r="S956" s="174"/>
      <c r="T956" s="174"/>
      <c r="U956" s="174"/>
      <c r="V956" s="174"/>
      <c r="W956" s="174"/>
      <c r="X956" s="174"/>
      <c r="Y956" s="174"/>
      <c r="Z956" s="174"/>
      <c r="AA956" s="174"/>
      <c r="AB956" s="174"/>
      <c r="AC956" s="174"/>
      <c r="AD956" s="174"/>
      <c r="AE956" s="174"/>
      <c r="AF956" s="174"/>
      <c r="AG956" s="174"/>
      <c r="AH956" s="174"/>
      <c r="AI956" s="174"/>
      <c r="AJ956" s="174"/>
      <c r="AK956" s="174"/>
      <c r="AL956" s="174"/>
      <c r="AM956" s="174"/>
      <c r="AN956" s="174"/>
      <c r="AO956" s="174"/>
      <c r="AP956" s="174"/>
      <c r="AQ956" s="174"/>
      <c r="AR956" s="174"/>
      <c r="AS956" s="174"/>
      <c r="AT956" s="174"/>
      <c r="AU956" s="174"/>
      <c r="AV956" s="174"/>
      <c r="AW956" s="174"/>
      <c r="AX956" s="174"/>
      <c r="AY956" s="174"/>
      <c r="AZ956" s="174"/>
      <c r="BA956" s="174"/>
      <c r="BB956" s="174"/>
      <c r="BC956" s="174"/>
      <c r="BD956" s="174"/>
      <c r="BE956" s="174"/>
      <c r="BF956" s="174"/>
      <c r="BG956" s="174"/>
      <c r="BH956" s="174"/>
      <c r="BI956" s="174"/>
      <c r="BJ956" s="174"/>
      <c r="BK956" s="174"/>
      <c r="BL956" s="174"/>
      <c r="BM956" s="174"/>
      <c r="BN956" s="174"/>
      <c r="BO956" s="174"/>
      <c r="BP956" s="174"/>
      <c r="BQ956" s="174"/>
      <c r="BR956" s="174"/>
      <c r="BS956" s="174"/>
      <c r="BT956" s="174"/>
      <c r="BU956" s="174"/>
      <c r="BV956" s="174"/>
      <c r="BW956" s="174"/>
      <c r="BX956" s="174"/>
      <c r="BY956" s="174"/>
      <c r="BZ956" s="174"/>
      <c r="CA956" s="174"/>
      <c r="CB956" s="174"/>
      <c r="CC956" s="174"/>
      <c r="CD956" s="174"/>
      <c r="CE956" s="174"/>
      <c r="CF956" s="174"/>
      <c r="CG956" s="174"/>
      <c r="CH956" s="174"/>
      <c r="CI956" s="174"/>
      <c r="CJ956" s="174"/>
      <c r="CK956" s="174"/>
      <c r="CL956" s="174"/>
      <c r="CN956" s="176"/>
      <c r="CO956" s="174"/>
      <c r="CP956" s="174"/>
      <c r="CQ956" s="174"/>
      <c r="CR956" s="174"/>
      <c r="CS956" s="174"/>
      <c r="CT956" s="174"/>
      <c r="CU956" s="174"/>
      <c r="CV956" s="174"/>
      <c r="CW956" s="174"/>
      <c r="CX956" s="174"/>
      <c r="CY956" s="174"/>
      <c r="CZ956" s="174"/>
      <c r="DA956" s="174"/>
      <c r="DB956" s="174"/>
      <c r="DC956" s="174"/>
      <c r="DD956" s="174"/>
      <c r="DE956" s="174"/>
      <c r="DF956" s="174"/>
      <c r="DG956" s="174"/>
      <c r="DH956" s="174"/>
      <c r="DI956" s="174"/>
      <c r="DJ956" s="174"/>
      <c r="DK956" s="174"/>
      <c r="DL956" s="174"/>
    </row>
    <row r="957" spans="1:116" x14ac:dyDescent="0.35">
      <c r="A957" s="174"/>
      <c r="E957" s="8"/>
      <c r="H957" s="174"/>
      <c r="I957" s="176"/>
      <c r="J957" s="176"/>
      <c r="K957" s="197"/>
      <c r="L957" s="197"/>
      <c r="M957" s="197"/>
      <c r="N957" s="197"/>
      <c r="O957" s="197"/>
      <c r="P957" s="197"/>
      <c r="R957" s="198"/>
      <c r="S957" s="174"/>
      <c r="T957" s="174"/>
      <c r="U957" s="174"/>
      <c r="V957" s="174"/>
      <c r="W957" s="174"/>
      <c r="X957" s="174"/>
      <c r="Y957" s="174"/>
      <c r="Z957" s="174"/>
      <c r="AA957" s="174"/>
      <c r="AB957" s="174"/>
      <c r="AC957" s="174"/>
      <c r="AD957" s="174"/>
      <c r="AE957" s="174"/>
      <c r="AF957" s="174"/>
      <c r="AG957" s="174"/>
      <c r="AH957" s="174"/>
      <c r="AI957" s="174"/>
      <c r="AJ957" s="174"/>
      <c r="AK957" s="174"/>
      <c r="AL957" s="174"/>
      <c r="AM957" s="174"/>
      <c r="AN957" s="174"/>
      <c r="AO957" s="174"/>
      <c r="AP957" s="174"/>
      <c r="AQ957" s="174"/>
      <c r="AR957" s="174"/>
      <c r="AS957" s="174"/>
      <c r="AT957" s="174"/>
      <c r="AU957" s="174"/>
      <c r="AV957" s="174"/>
      <c r="AW957" s="174"/>
      <c r="AX957" s="174"/>
      <c r="AY957" s="174"/>
      <c r="AZ957" s="174"/>
      <c r="BA957" s="174"/>
      <c r="BB957" s="174"/>
      <c r="BC957" s="174"/>
      <c r="BD957" s="174"/>
      <c r="BE957" s="174"/>
      <c r="BF957" s="174"/>
      <c r="BG957" s="174"/>
      <c r="BH957" s="174"/>
      <c r="BI957" s="174"/>
      <c r="BJ957" s="174"/>
      <c r="BK957" s="174"/>
      <c r="BL957" s="174"/>
      <c r="BM957" s="174"/>
      <c r="BN957" s="174"/>
      <c r="BO957" s="174"/>
      <c r="BP957" s="174"/>
      <c r="BQ957" s="174"/>
      <c r="BR957" s="174"/>
      <c r="BS957" s="174"/>
      <c r="BT957" s="174"/>
      <c r="BU957" s="174"/>
      <c r="BV957" s="174"/>
      <c r="BW957" s="174"/>
      <c r="BX957" s="174"/>
      <c r="BY957" s="174"/>
      <c r="BZ957" s="174"/>
      <c r="CA957" s="174"/>
      <c r="CB957" s="174"/>
      <c r="CC957" s="174"/>
      <c r="CD957" s="174"/>
      <c r="CE957" s="174"/>
      <c r="CF957" s="174"/>
      <c r="CG957" s="174"/>
      <c r="CH957" s="174"/>
      <c r="CI957" s="174"/>
      <c r="CJ957" s="174"/>
      <c r="CK957" s="174"/>
      <c r="CL957" s="174"/>
      <c r="CN957" s="176"/>
      <c r="CO957" s="174"/>
      <c r="CP957" s="174"/>
      <c r="CQ957" s="174"/>
      <c r="CR957" s="174"/>
      <c r="CS957" s="174"/>
      <c r="CT957" s="174"/>
      <c r="CU957" s="174"/>
      <c r="CV957" s="174"/>
      <c r="CW957" s="174"/>
      <c r="CX957" s="174"/>
      <c r="CY957" s="174"/>
      <c r="CZ957" s="174"/>
      <c r="DA957" s="174"/>
      <c r="DB957" s="174"/>
      <c r="DC957" s="174"/>
      <c r="DD957" s="174"/>
      <c r="DE957" s="174"/>
      <c r="DF957" s="174"/>
      <c r="DG957" s="174"/>
      <c r="DH957" s="174"/>
      <c r="DI957" s="174"/>
      <c r="DJ957" s="174"/>
      <c r="DK957" s="174"/>
      <c r="DL957" s="174"/>
    </row>
    <row r="958" spans="1:116" x14ac:dyDescent="0.35">
      <c r="A958" s="174"/>
      <c r="E958" s="8"/>
      <c r="G958" s="175" t="s">
        <v>490</v>
      </c>
      <c r="H958" s="174"/>
      <c r="I958" s="176"/>
      <c r="J958" s="176"/>
      <c r="K958" s="197"/>
      <c r="L958" s="197"/>
      <c r="M958" s="197"/>
      <c r="N958" s="197"/>
      <c r="O958" s="197"/>
      <c r="P958" s="197"/>
      <c r="R958" s="198"/>
      <c r="S958" s="199" t="str">
        <f t="shared" ref="S958:AX958" si="1101">S$20</f>
        <v>S$16</v>
      </c>
      <c r="T958" s="199" t="str">
        <f t="shared" si="1101"/>
        <v>T$16</v>
      </c>
      <c r="U958" s="199" t="str">
        <f t="shared" si="1101"/>
        <v>U$16</v>
      </c>
      <c r="V958" s="199" t="str">
        <f t="shared" si="1101"/>
        <v>V$16</v>
      </c>
      <c r="W958" s="199" t="str">
        <f t="shared" si="1101"/>
        <v>W$16</v>
      </c>
      <c r="X958" s="199" t="str">
        <f t="shared" si="1101"/>
        <v>X$16</v>
      </c>
      <c r="Y958" s="199" t="str">
        <f t="shared" si="1101"/>
        <v>Y$16</v>
      </c>
      <c r="Z958" s="199" t="str">
        <f t="shared" si="1101"/>
        <v>Z$16</v>
      </c>
      <c r="AA958" s="199" t="str">
        <f t="shared" si="1101"/>
        <v>AA$16</v>
      </c>
      <c r="AB958" s="199" t="str">
        <f t="shared" si="1101"/>
        <v>AB$16</v>
      </c>
      <c r="AC958" s="199" t="str">
        <f t="shared" si="1101"/>
        <v>AC$16</v>
      </c>
      <c r="AD958" s="199" t="str">
        <f t="shared" si="1101"/>
        <v>AD$16</v>
      </c>
      <c r="AE958" s="199" t="str">
        <f t="shared" si="1101"/>
        <v>AE$16</v>
      </c>
      <c r="AF958" s="199" t="str">
        <f t="shared" si="1101"/>
        <v>AF$16</v>
      </c>
      <c r="AG958" s="199" t="str">
        <f t="shared" si="1101"/>
        <v>AG$16</v>
      </c>
      <c r="AH958" s="199" t="str">
        <f t="shared" si="1101"/>
        <v>AH$16</v>
      </c>
      <c r="AI958" s="199" t="str">
        <f t="shared" si="1101"/>
        <v>AI$16</v>
      </c>
      <c r="AJ958" s="199" t="str">
        <f t="shared" si="1101"/>
        <v>AJ$16</v>
      </c>
      <c r="AK958" s="199" t="str">
        <f t="shared" si="1101"/>
        <v>AK$16</v>
      </c>
      <c r="AL958" s="199" t="str">
        <f t="shared" si="1101"/>
        <v>AL$16</v>
      </c>
      <c r="AM958" s="199" t="str">
        <f t="shared" si="1101"/>
        <v>AM$16</v>
      </c>
      <c r="AN958" s="199" t="str">
        <f t="shared" si="1101"/>
        <v>AN$16</v>
      </c>
      <c r="AO958" s="199" t="str">
        <f t="shared" si="1101"/>
        <v>AO$16</v>
      </c>
      <c r="AP958" s="199" t="str">
        <f t="shared" si="1101"/>
        <v>AP$16</v>
      </c>
      <c r="AQ958" s="199" t="str">
        <f t="shared" si="1101"/>
        <v>AQ$16</v>
      </c>
      <c r="AR958" s="199" t="str">
        <f t="shared" si="1101"/>
        <v>AR$16</v>
      </c>
      <c r="AS958" s="199" t="str">
        <f t="shared" si="1101"/>
        <v>AS$16</v>
      </c>
      <c r="AT958" s="199" t="str">
        <f t="shared" si="1101"/>
        <v>AT$16</v>
      </c>
      <c r="AU958" s="199" t="str">
        <f t="shared" si="1101"/>
        <v>AU$16</v>
      </c>
      <c r="AV958" s="199" t="str">
        <f t="shared" si="1101"/>
        <v>AV$16</v>
      </c>
      <c r="AW958" s="199" t="str">
        <f t="shared" si="1101"/>
        <v>AW$16</v>
      </c>
      <c r="AX958" s="199" t="str">
        <f t="shared" si="1101"/>
        <v>AX$16</v>
      </c>
      <c r="AY958" s="199" t="str">
        <f t="shared" ref="AY958:CD958" si="1102">AY$20</f>
        <v>AY$16</v>
      </c>
      <c r="AZ958" s="199" t="str">
        <f t="shared" si="1102"/>
        <v>AZ$16</v>
      </c>
      <c r="BA958" s="199" t="str">
        <f t="shared" si="1102"/>
        <v>BA$16</v>
      </c>
      <c r="BB958" s="199" t="str">
        <f t="shared" si="1102"/>
        <v>BB$16</v>
      </c>
      <c r="BC958" s="199" t="str">
        <f t="shared" si="1102"/>
        <v>BC$16</v>
      </c>
      <c r="BD958" s="199" t="str">
        <f t="shared" si="1102"/>
        <v>BD$16</v>
      </c>
      <c r="BE958" s="199" t="str">
        <f t="shared" si="1102"/>
        <v>BE$16</v>
      </c>
      <c r="BF958" s="199" t="str">
        <f t="shared" si="1102"/>
        <v>BF$16</v>
      </c>
      <c r="BG958" s="199" t="str">
        <f t="shared" si="1102"/>
        <v>BG$16</v>
      </c>
      <c r="BH958" s="199" t="str">
        <f t="shared" si="1102"/>
        <v>BH$16</v>
      </c>
      <c r="BI958" s="199" t="str">
        <f t="shared" si="1102"/>
        <v>BI$16</v>
      </c>
      <c r="BJ958" s="199" t="str">
        <f t="shared" si="1102"/>
        <v>BJ$16</v>
      </c>
      <c r="BK958" s="199" t="str">
        <f t="shared" si="1102"/>
        <v>BK$16</v>
      </c>
      <c r="BL958" s="199" t="str">
        <f t="shared" si="1102"/>
        <v>BL$16</v>
      </c>
      <c r="BM958" s="199" t="str">
        <f t="shared" si="1102"/>
        <v>BM$16</v>
      </c>
      <c r="BN958" s="199" t="str">
        <f t="shared" si="1102"/>
        <v>BN$16</v>
      </c>
      <c r="BO958" s="199" t="str">
        <f t="shared" si="1102"/>
        <v>BO$16</v>
      </c>
      <c r="BP958" s="199" t="str">
        <f t="shared" si="1102"/>
        <v>BP$16</v>
      </c>
      <c r="BQ958" s="199" t="str">
        <f t="shared" si="1102"/>
        <v>BQ$16</v>
      </c>
      <c r="BR958" s="199" t="str">
        <f t="shared" si="1102"/>
        <v>BR$16</v>
      </c>
      <c r="BS958" s="199" t="str">
        <f t="shared" si="1102"/>
        <v>BS$16</v>
      </c>
      <c r="BT958" s="199" t="str">
        <f t="shared" si="1102"/>
        <v>BT$16</v>
      </c>
      <c r="BU958" s="199" t="str">
        <f t="shared" si="1102"/>
        <v>BU$16</v>
      </c>
      <c r="BV958" s="199" t="str">
        <f t="shared" si="1102"/>
        <v>BV$16</v>
      </c>
      <c r="BW958" s="199" t="str">
        <f t="shared" si="1102"/>
        <v>BW$16</v>
      </c>
      <c r="BX958" s="199" t="str">
        <f t="shared" si="1102"/>
        <v>BX$16</v>
      </c>
      <c r="BY958" s="199" t="str">
        <f t="shared" si="1102"/>
        <v>BY$16</v>
      </c>
      <c r="BZ958" s="199" t="str">
        <f t="shared" si="1102"/>
        <v>BZ$16</v>
      </c>
      <c r="CA958" s="199" t="str">
        <f t="shared" si="1102"/>
        <v>CA$16</v>
      </c>
      <c r="CB958" s="199" t="str">
        <f t="shared" si="1102"/>
        <v>CB$16</v>
      </c>
      <c r="CC958" s="199" t="str">
        <f t="shared" si="1102"/>
        <v>CC$16</v>
      </c>
      <c r="CD958" s="199" t="str">
        <f t="shared" si="1102"/>
        <v>CD$16</v>
      </c>
      <c r="CE958" s="199" t="str">
        <f t="shared" ref="CE958:CL958" si="1103">CE$20</f>
        <v>CE$16</v>
      </c>
      <c r="CF958" s="199" t="str">
        <f t="shared" si="1103"/>
        <v>CF$16</v>
      </c>
      <c r="CG958" s="199" t="str">
        <f t="shared" si="1103"/>
        <v>CG$16</v>
      </c>
      <c r="CH958" s="199" t="str">
        <f t="shared" si="1103"/>
        <v>CH$16</v>
      </c>
      <c r="CI958" s="199" t="str">
        <f t="shared" si="1103"/>
        <v>CI$16</v>
      </c>
      <c r="CJ958" s="199" t="str">
        <f t="shared" si="1103"/>
        <v>CJ$16</v>
      </c>
      <c r="CK958" s="199" t="str">
        <f t="shared" si="1103"/>
        <v>CK$16</v>
      </c>
      <c r="CL958" s="199" t="str">
        <f t="shared" si="1103"/>
        <v>CL$16</v>
      </c>
      <c r="CN958" s="176"/>
      <c r="CO958" s="199" t="str">
        <f t="shared" ref="CO958:DL958" si="1104">CO$20</f>
        <v>CO$16</v>
      </c>
      <c r="CP958" s="199" t="str">
        <f t="shared" si="1104"/>
        <v>CP$16</v>
      </c>
      <c r="CQ958" s="199" t="str">
        <f t="shared" si="1104"/>
        <v>CQ$16</v>
      </c>
      <c r="CR958" s="199" t="str">
        <f t="shared" si="1104"/>
        <v>CR$16</v>
      </c>
      <c r="CS958" s="199" t="str">
        <f t="shared" si="1104"/>
        <v>CS$16</v>
      </c>
      <c r="CT958" s="199" t="str">
        <f t="shared" si="1104"/>
        <v>CT$16</v>
      </c>
      <c r="CU958" s="199" t="str">
        <f t="shared" si="1104"/>
        <v>CU$16</v>
      </c>
      <c r="CV958" s="199" t="str">
        <f t="shared" si="1104"/>
        <v>CV$16</v>
      </c>
      <c r="CW958" s="199" t="str">
        <f t="shared" si="1104"/>
        <v>CW$16</v>
      </c>
      <c r="CX958" s="199" t="str">
        <f t="shared" si="1104"/>
        <v>CX$16</v>
      </c>
      <c r="CY958" s="199" t="str">
        <f t="shared" si="1104"/>
        <v>CY$16</v>
      </c>
      <c r="CZ958" s="199" t="str">
        <f t="shared" si="1104"/>
        <v>CZ$16</v>
      </c>
      <c r="DA958" s="199" t="str">
        <f t="shared" si="1104"/>
        <v>DA$16</v>
      </c>
      <c r="DB958" s="199" t="str">
        <f t="shared" si="1104"/>
        <v>DB$16</v>
      </c>
      <c r="DC958" s="199" t="str">
        <f t="shared" si="1104"/>
        <v>DC$16</v>
      </c>
      <c r="DD958" s="199" t="str">
        <f t="shared" si="1104"/>
        <v>DD$16</v>
      </c>
      <c r="DE958" s="199" t="str">
        <f t="shared" si="1104"/>
        <v>DE$16</v>
      </c>
      <c r="DF958" s="199" t="str">
        <f t="shared" si="1104"/>
        <v>DF$16</v>
      </c>
      <c r="DG958" s="199" t="str">
        <f t="shared" si="1104"/>
        <v>DG$16</v>
      </c>
      <c r="DH958" s="199" t="str">
        <f t="shared" si="1104"/>
        <v>DH$16</v>
      </c>
      <c r="DI958" s="199" t="str">
        <f t="shared" si="1104"/>
        <v>DI$16</v>
      </c>
      <c r="DJ958" s="199" t="str">
        <f t="shared" si="1104"/>
        <v>DJ$16</v>
      </c>
      <c r="DK958" s="199" t="str">
        <f t="shared" si="1104"/>
        <v>DK$16</v>
      </c>
      <c r="DL958" s="199" t="str">
        <f t="shared" si="1104"/>
        <v>DL$16</v>
      </c>
    </row>
    <row r="959" spans="1:116" x14ac:dyDescent="0.35">
      <c r="A959" s="174"/>
      <c r="E959" s="8"/>
      <c r="G959" s="175" t="s">
        <v>492</v>
      </c>
      <c r="H959" s="200"/>
      <c r="I959" s="201"/>
      <c r="J959" s="201"/>
      <c r="K959" s="202"/>
      <c r="L959" s="202"/>
      <c r="M959" s="202"/>
      <c r="N959" s="202"/>
      <c r="O959" s="202"/>
      <c r="P959" s="202"/>
      <c r="R959" s="202"/>
      <c r="S959" s="199" t="str">
        <f t="shared" ref="S959:AX959" si="1105">S$21</f>
        <v>S$17</v>
      </c>
      <c r="T959" s="199" t="str">
        <f t="shared" si="1105"/>
        <v>T$17</v>
      </c>
      <c r="U959" s="199" t="str">
        <f t="shared" si="1105"/>
        <v>U$17</v>
      </c>
      <c r="V959" s="199" t="str">
        <f t="shared" si="1105"/>
        <v>V$17</v>
      </c>
      <c r="W959" s="199" t="str">
        <f t="shared" si="1105"/>
        <v>W$17</v>
      </c>
      <c r="X959" s="199" t="str">
        <f t="shared" si="1105"/>
        <v>X$17</v>
      </c>
      <c r="Y959" s="199" t="str">
        <f t="shared" si="1105"/>
        <v>Y$17</v>
      </c>
      <c r="Z959" s="199" t="str">
        <f t="shared" si="1105"/>
        <v>Z$17</v>
      </c>
      <c r="AA959" s="199" t="str">
        <f t="shared" si="1105"/>
        <v>AA$17</v>
      </c>
      <c r="AB959" s="199" t="str">
        <f t="shared" si="1105"/>
        <v>AB$17</v>
      </c>
      <c r="AC959" s="199" t="str">
        <f t="shared" si="1105"/>
        <v>AC$17</v>
      </c>
      <c r="AD959" s="199" t="str">
        <f t="shared" si="1105"/>
        <v>AD$17</v>
      </c>
      <c r="AE959" s="199" t="str">
        <f t="shared" si="1105"/>
        <v>AE$17</v>
      </c>
      <c r="AF959" s="199" t="str">
        <f t="shared" si="1105"/>
        <v>AF$17</v>
      </c>
      <c r="AG959" s="199" t="str">
        <f t="shared" si="1105"/>
        <v>AG$17</v>
      </c>
      <c r="AH959" s="199" t="str">
        <f t="shared" si="1105"/>
        <v>AH$17</v>
      </c>
      <c r="AI959" s="199" t="str">
        <f t="shared" si="1105"/>
        <v>AI$17</v>
      </c>
      <c r="AJ959" s="199" t="str">
        <f t="shared" si="1105"/>
        <v>AJ$17</v>
      </c>
      <c r="AK959" s="199" t="str">
        <f t="shared" si="1105"/>
        <v>AK$17</v>
      </c>
      <c r="AL959" s="199" t="str">
        <f t="shared" si="1105"/>
        <v>AL$17</v>
      </c>
      <c r="AM959" s="199" t="str">
        <f t="shared" si="1105"/>
        <v>AM$17</v>
      </c>
      <c r="AN959" s="199" t="str">
        <f t="shared" si="1105"/>
        <v>AN$17</v>
      </c>
      <c r="AO959" s="199" t="str">
        <f t="shared" si="1105"/>
        <v>AO$17</v>
      </c>
      <c r="AP959" s="199" t="str">
        <f t="shared" si="1105"/>
        <v>AP$17</v>
      </c>
      <c r="AQ959" s="199" t="str">
        <f t="shared" si="1105"/>
        <v>AQ$17</v>
      </c>
      <c r="AR959" s="199" t="str">
        <f t="shared" si="1105"/>
        <v>AR$17</v>
      </c>
      <c r="AS959" s="199" t="str">
        <f t="shared" si="1105"/>
        <v>AS$17</v>
      </c>
      <c r="AT959" s="199" t="str">
        <f t="shared" si="1105"/>
        <v>AT$17</v>
      </c>
      <c r="AU959" s="199" t="str">
        <f t="shared" si="1105"/>
        <v>AU$17</v>
      </c>
      <c r="AV959" s="199" t="str">
        <f t="shared" si="1105"/>
        <v>AV$17</v>
      </c>
      <c r="AW959" s="199" t="str">
        <f t="shared" si="1105"/>
        <v>AW$17</v>
      </c>
      <c r="AX959" s="199" t="str">
        <f t="shared" si="1105"/>
        <v>AX$17</v>
      </c>
      <c r="AY959" s="199" t="str">
        <f t="shared" ref="AY959:CD959" si="1106">AY$21</f>
        <v>AY$17</v>
      </c>
      <c r="AZ959" s="199" t="str">
        <f t="shared" si="1106"/>
        <v>AZ$17</v>
      </c>
      <c r="BA959" s="199" t="str">
        <f t="shared" si="1106"/>
        <v>BA$17</v>
      </c>
      <c r="BB959" s="199" t="str">
        <f t="shared" si="1106"/>
        <v>BB$17</v>
      </c>
      <c r="BC959" s="199" t="str">
        <f t="shared" si="1106"/>
        <v>BC$17</v>
      </c>
      <c r="BD959" s="199" t="str">
        <f t="shared" si="1106"/>
        <v>BD$17</v>
      </c>
      <c r="BE959" s="199" t="str">
        <f t="shared" si="1106"/>
        <v>BE$17</v>
      </c>
      <c r="BF959" s="199" t="str">
        <f t="shared" si="1106"/>
        <v>BF$17</v>
      </c>
      <c r="BG959" s="199" t="str">
        <f t="shared" si="1106"/>
        <v>BG$17</v>
      </c>
      <c r="BH959" s="199" t="str">
        <f t="shared" si="1106"/>
        <v>BH$17</v>
      </c>
      <c r="BI959" s="199" t="str">
        <f t="shared" si="1106"/>
        <v>BI$17</v>
      </c>
      <c r="BJ959" s="199" t="str">
        <f t="shared" si="1106"/>
        <v>BJ$17</v>
      </c>
      <c r="BK959" s="199" t="str">
        <f t="shared" si="1106"/>
        <v>BK$17</v>
      </c>
      <c r="BL959" s="199" t="str">
        <f t="shared" si="1106"/>
        <v>BL$17</v>
      </c>
      <c r="BM959" s="199" t="str">
        <f t="shared" si="1106"/>
        <v>BM$17</v>
      </c>
      <c r="BN959" s="199" t="str">
        <f t="shared" si="1106"/>
        <v>BN$17</v>
      </c>
      <c r="BO959" s="199" t="str">
        <f t="shared" si="1106"/>
        <v>BO$17</v>
      </c>
      <c r="BP959" s="199" t="str">
        <f t="shared" si="1106"/>
        <v>BP$17</v>
      </c>
      <c r="BQ959" s="199" t="str">
        <f t="shared" si="1106"/>
        <v>BQ$17</v>
      </c>
      <c r="BR959" s="199" t="str">
        <f t="shared" si="1106"/>
        <v>BR$17</v>
      </c>
      <c r="BS959" s="199" t="str">
        <f t="shared" si="1106"/>
        <v>BS$17</v>
      </c>
      <c r="BT959" s="199" t="str">
        <f t="shared" si="1106"/>
        <v>BT$17</v>
      </c>
      <c r="BU959" s="199" t="str">
        <f t="shared" si="1106"/>
        <v>BU$17</v>
      </c>
      <c r="BV959" s="199" t="str">
        <f t="shared" si="1106"/>
        <v>BV$17</v>
      </c>
      <c r="BW959" s="199" t="str">
        <f t="shared" si="1106"/>
        <v>BW$17</v>
      </c>
      <c r="BX959" s="199" t="str">
        <f t="shared" si="1106"/>
        <v>BX$17</v>
      </c>
      <c r="BY959" s="199" t="str">
        <f t="shared" si="1106"/>
        <v>BY$17</v>
      </c>
      <c r="BZ959" s="199" t="str">
        <f t="shared" si="1106"/>
        <v>BZ$17</v>
      </c>
      <c r="CA959" s="199" t="str">
        <f t="shared" si="1106"/>
        <v>CA$17</v>
      </c>
      <c r="CB959" s="199" t="str">
        <f t="shared" si="1106"/>
        <v>CB$17</v>
      </c>
      <c r="CC959" s="199" t="str">
        <f t="shared" si="1106"/>
        <v>CC$17</v>
      </c>
      <c r="CD959" s="199" t="str">
        <f t="shared" si="1106"/>
        <v>CD$17</v>
      </c>
      <c r="CE959" s="199" t="str">
        <f t="shared" ref="CE959:CL959" si="1107">CE$21</f>
        <v>CE$17</v>
      </c>
      <c r="CF959" s="199" t="str">
        <f t="shared" si="1107"/>
        <v>CF$17</v>
      </c>
      <c r="CG959" s="199" t="str">
        <f t="shared" si="1107"/>
        <v>CG$17</v>
      </c>
      <c r="CH959" s="199" t="str">
        <f t="shared" si="1107"/>
        <v>CH$17</v>
      </c>
      <c r="CI959" s="199" t="str">
        <f t="shared" si="1107"/>
        <v>CI$17</v>
      </c>
      <c r="CJ959" s="199" t="str">
        <f t="shared" si="1107"/>
        <v>CJ$17</v>
      </c>
      <c r="CK959" s="199" t="str">
        <f t="shared" si="1107"/>
        <v>CK$17</v>
      </c>
      <c r="CL959" s="199" t="str">
        <f t="shared" si="1107"/>
        <v>CL$17</v>
      </c>
      <c r="CN959" s="201"/>
      <c r="CO959" s="199" t="str">
        <f t="shared" ref="CO959:DL959" si="1108">CO$21</f>
        <v>CO$17</v>
      </c>
      <c r="CP959" s="199" t="str">
        <f t="shared" si="1108"/>
        <v>CP$17</v>
      </c>
      <c r="CQ959" s="199" t="str">
        <f t="shared" si="1108"/>
        <v>CQ$17</v>
      </c>
      <c r="CR959" s="199" t="str">
        <f t="shared" si="1108"/>
        <v>CR$17</v>
      </c>
      <c r="CS959" s="199" t="str">
        <f t="shared" si="1108"/>
        <v>CS$17</v>
      </c>
      <c r="CT959" s="199" t="str">
        <f t="shared" si="1108"/>
        <v>CT$17</v>
      </c>
      <c r="CU959" s="199" t="str">
        <f t="shared" si="1108"/>
        <v>CU$17</v>
      </c>
      <c r="CV959" s="199" t="str">
        <f t="shared" si="1108"/>
        <v>CV$17</v>
      </c>
      <c r="CW959" s="199" t="str">
        <f t="shared" si="1108"/>
        <v>CW$17</v>
      </c>
      <c r="CX959" s="199" t="str">
        <f t="shared" si="1108"/>
        <v>CX$17</v>
      </c>
      <c r="CY959" s="199" t="str">
        <f t="shared" si="1108"/>
        <v>CY$17</v>
      </c>
      <c r="CZ959" s="199" t="str">
        <f t="shared" si="1108"/>
        <v>CZ$17</v>
      </c>
      <c r="DA959" s="199" t="str">
        <f t="shared" si="1108"/>
        <v>DA$17</v>
      </c>
      <c r="DB959" s="199" t="str">
        <f t="shared" si="1108"/>
        <v>DB$17</v>
      </c>
      <c r="DC959" s="199" t="str">
        <f t="shared" si="1108"/>
        <v>DC$17</v>
      </c>
      <c r="DD959" s="199" t="str">
        <f t="shared" si="1108"/>
        <v>DD$17</v>
      </c>
      <c r="DE959" s="199" t="str">
        <f t="shared" si="1108"/>
        <v>DE$17</v>
      </c>
      <c r="DF959" s="199" t="str">
        <f t="shared" si="1108"/>
        <v>DF$17</v>
      </c>
      <c r="DG959" s="199" t="str">
        <f t="shared" si="1108"/>
        <v>DG$17</v>
      </c>
      <c r="DH959" s="199" t="str">
        <f t="shared" si="1108"/>
        <v>DH$17</v>
      </c>
      <c r="DI959" s="199" t="str">
        <f t="shared" si="1108"/>
        <v>DI$17</v>
      </c>
      <c r="DJ959" s="199" t="str">
        <f t="shared" si="1108"/>
        <v>DJ$17</v>
      </c>
      <c r="DK959" s="199" t="str">
        <f t="shared" si="1108"/>
        <v>DK$17</v>
      </c>
      <c r="DL959" s="199" t="str">
        <f t="shared" si="1108"/>
        <v>DL$17</v>
      </c>
    </row>
    <row r="960" spans="1:116" x14ac:dyDescent="0.35">
      <c r="A960" s="174"/>
      <c r="E960" s="8"/>
      <c r="G960" s="175" t="s">
        <v>461</v>
      </c>
      <c r="H960" s="200"/>
      <c r="I960" s="201"/>
      <c r="J960" s="201"/>
      <c r="K960" s="202"/>
      <c r="L960" s="202"/>
      <c r="M960" s="202"/>
      <c r="N960" s="202"/>
      <c r="O960" s="202"/>
      <c r="P960" s="202"/>
      <c r="R960" s="202"/>
      <c r="S960" s="190"/>
      <c r="T960" s="190"/>
      <c r="U960" s="190"/>
      <c r="V960" s="190"/>
      <c r="W960" s="190"/>
      <c r="X960" s="190"/>
      <c r="Y960" s="190"/>
      <c r="Z960" s="190"/>
      <c r="AA960" s="190"/>
      <c r="AB960" s="190"/>
      <c r="AC960" s="190"/>
      <c r="AD960" s="190"/>
      <c r="AE960" s="190"/>
      <c r="AF960" s="190"/>
      <c r="AG960" s="190"/>
      <c r="AH960" s="190"/>
      <c r="AI960" s="190"/>
      <c r="AJ960" s="190"/>
      <c r="AK960" s="190"/>
      <c r="AL960" s="190"/>
      <c r="AM960" s="190"/>
      <c r="AN960" s="190"/>
      <c r="AO960" s="190"/>
      <c r="AP960" s="190"/>
      <c r="AQ960" s="190"/>
      <c r="AR960" s="190"/>
      <c r="AS960" s="190"/>
      <c r="AT960" s="190"/>
      <c r="AU960" s="190"/>
      <c r="AV960" s="190"/>
      <c r="AW960" s="190"/>
      <c r="AX960" s="190"/>
      <c r="AY960" s="190"/>
      <c r="AZ960" s="190"/>
      <c r="BA960" s="190"/>
      <c r="BB960" s="190"/>
      <c r="BC960" s="190"/>
      <c r="BD960" s="190"/>
      <c r="BE960" s="190"/>
      <c r="BF960" s="190"/>
      <c r="BG960" s="190"/>
      <c r="BH960" s="190"/>
      <c r="BI960" s="190"/>
      <c r="BJ960" s="190"/>
      <c r="BK960" s="190"/>
      <c r="BL960" s="190"/>
      <c r="BM960" s="190"/>
      <c r="BN960" s="190"/>
      <c r="BO960" s="190"/>
      <c r="BP960" s="190"/>
      <c r="BQ960" s="190"/>
      <c r="BR960" s="190"/>
      <c r="BS960" s="190"/>
      <c r="BT960" s="190"/>
      <c r="BU960" s="190"/>
      <c r="BV960" s="190"/>
      <c r="BW960" s="190"/>
      <c r="BX960" s="190"/>
      <c r="BY960" s="190"/>
      <c r="BZ960" s="190"/>
      <c r="CA960" s="190"/>
      <c r="CB960" s="190"/>
      <c r="CC960" s="190"/>
      <c r="CD960" s="190"/>
      <c r="CE960" s="190"/>
      <c r="CF960" s="190"/>
      <c r="CG960" s="190"/>
      <c r="CH960" s="190"/>
      <c r="CI960" s="190"/>
      <c r="CJ960" s="190"/>
      <c r="CK960" s="190"/>
      <c r="CL960" s="190"/>
      <c r="CN960" s="201"/>
      <c r="CO960" s="190"/>
      <c r="CP960" s="190"/>
      <c r="CQ960" s="190"/>
      <c r="CR960" s="190"/>
      <c r="CS960" s="190"/>
      <c r="CT960" s="190"/>
      <c r="CU960" s="190"/>
      <c r="CV960" s="190"/>
      <c r="CW960" s="190"/>
      <c r="CX960" s="190"/>
      <c r="CY960" s="190"/>
      <c r="CZ960" s="190"/>
      <c r="DA960" s="190"/>
      <c r="DB960" s="190"/>
      <c r="DC960" s="190"/>
      <c r="DD960" s="190"/>
      <c r="DE960" s="190"/>
      <c r="DF960" s="190"/>
      <c r="DG960" s="190"/>
      <c r="DH960" s="190"/>
      <c r="DI960" s="190"/>
      <c r="DJ960" s="190"/>
      <c r="DK960" s="190"/>
      <c r="DL960" s="190"/>
    </row>
    <row r="961" spans="1:116" x14ac:dyDescent="0.35">
      <c r="A961" s="174"/>
      <c r="E961" s="8"/>
      <c r="G961" s="175" t="s">
        <v>462</v>
      </c>
      <c r="H961" s="200"/>
      <c r="I961" s="201"/>
      <c r="J961" s="201"/>
      <c r="K961" s="202"/>
      <c r="L961" s="202"/>
      <c r="M961" s="202"/>
      <c r="N961" s="202"/>
      <c r="O961" s="202"/>
      <c r="P961" s="202"/>
      <c r="R961" s="202"/>
      <c r="S961" s="190"/>
      <c r="T961" s="190"/>
      <c r="U961" s="190"/>
      <c r="V961" s="190"/>
      <c r="W961" s="190"/>
      <c r="X961" s="190"/>
      <c r="Y961" s="190"/>
      <c r="Z961" s="190"/>
      <c r="AA961" s="190"/>
      <c r="AB961" s="190"/>
      <c r="AC961" s="190"/>
      <c r="AD961" s="190"/>
      <c r="AE961" s="190"/>
      <c r="AF961" s="190"/>
      <c r="AG961" s="190"/>
      <c r="AH961" s="190"/>
      <c r="AI961" s="190"/>
      <c r="AJ961" s="190"/>
      <c r="AK961" s="190"/>
      <c r="AL961" s="190"/>
      <c r="AM961" s="190"/>
      <c r="AN961" s="190"/>
      <c r="AO961" s="190"/>
      <c r="AP961" s="190"/>
      <c r="AQ961" s="190"/>
      <c r="AR961" s="190"/>
      <c r="AS961" s="190"/>
      <c r="AT961" s="190"/>
      <c r="AU961" s="190"/>
      <c r="AV961" s="190"/>
      <c r="AW961" s="190"/>
      <c r="AX961" s="190"/>
      <c r="AY961" s="190"/>
      <c r="AZ961" s="190"/>
      <c r="BA961" s="190"/>
      <c r="BB961" s="190"/>
      <c r="BC961" s="190"/>
      <c r="BD961" s="190"/>
      <c r="BE961" s="190"/>
      <c r="BF961" s="190"/>
      <c r="BG961" s="190"/>
      <c r="BH961" s="190"/>
      <c r="BI961" s="190"/>
      <c r="BJ961" s="190"/>
      <c r="BK961" s="190"/>
      <c r="BL961" s="190"/>
      <c r="BM961" s="190"/>
      <c r="BN961" s="190"/>
      <c r="BO961" s="190"/>
      <c r="BP961" s="190"/>
      <c r="BQ961" s="190"/>
      <c r="BR961" s="190"/>
      <c r="BS961" s="190"/>
      <c r="BT961" s="190"/>
      <c r="BU961" s="190"/>
      <c r="BV961" s="190"/>
      <c r="BW961" s="190"/>
      <c r="BX961" s="190"/>
      <c r="BY961" s="190"/>
      <c r="BZ961" s="190"/>
      <c r="CA961" s="190"/>
      <c r="CB961" s="190"/>
      <c r="CC961" s="190"/>
      <c r="CD961" s="190"/>
      <c r="CE961" s="190"/>
      <c r="CF961" s="190"/>
      <c r="CG961" s="190"/>
      <c r="CH961" s="190"/>
      <c r="CI961" s="190"/>
      <c r="CJ961" s="190"/>
      <c r="CK961" s="190"/>
      <c r="CL961" s="190"/>
      <c r="CN961" s="201"/>
      <c r="CO961" s="190"/>
      <c r="CP961" s="190"/>
      <c r="CQ961" s="190"/>
      <c r="CR961" s="190"/>
      <c r="CS961" s="190"/>
      <c r="CT961" s="190"/>
      <c r="CU961" s="190"/>
      <c r="CV961" s="190"/>
      <c r="CW961" s="190"/>
      <c r="CX961" s="190"/>
      <c r="CY961" s="190"/>
      <c r="CZ961" s="190"/>
      <c r="DA961" s="190"/>
      <c r="DB961" s="190"/>
      <c r="DC961" s="190"/>
      <c r="DD961" s="190"/>
      <c r="DE961" s="190"/>
      <c r="DF961" s="190"/>
      <c r="DG961" s="190"/>
      <c r="DH961" s="190"/>
      <c r="DI961" s="190"/>
      <c r="DJ961" s="190"/>
      <c r="DK961" s="190"/>
      <c r="DL961" s="190"/>
    </row>
    <row r="962" spans="1:116" x14ac:dyDescent="0.35">
      <c r="A962" s="174"/>
      <c r="E962" s="8"/>
      <c r="G962" s="175" t="s">
        <v>491</v>
      </c>
      <c r="H962" s="200"/>
      <c r="I962" s="201"/>
      <c r="J962" s="201"/>
      <c r="K962" s="202"/>
      <c r="L962" s="202"/>
      <c r="M962" s="202"/>
      <c r="N962" s="202"/>
      <c r="O962" s="202"/>
      <c r="P962" s="202"/>
      <c r="R962" s="202"/>
      <c r="S962" s="190" t="str">
        <f t="shared" ref="S962:AX962" si="1109">S$22</f>
        <v>S$18</v>
      </c>
      <c r="T962" s="190" t="str">
        <f t="shared" si="1109"/>
        <v>T$18</v>
      </c>
      <c r="U962" s="190" t="str">
        <f t="shared" si="1109"/>
        <v>U$18</v>
      </c>
      <c r="V962" s="190" t="str">
        <f t="shared" si="1109"/>
        <v>V$18</v>
      </c>
      <c r="W962" s="190" t="str">
        <f t="shared" si="1109"/>
        <v>W$18</v>
      </c>
      <c r="X962" s="190" t="str">
        <f t="shared" si="1109"/>
        <v>X$18</v>
      </c>
      <c r="Y962" s="190" t="str">
        <f t="shared" si="1109"/>
        <v>Y$18</v>
      </c>
      <c r="Z962" s="190" t="str">
        <f t="shared" si="1109"/>
        <v>Z$18</v>
      </c>
      <c r="AA962" s="190" t="str">
        <f t="shared" si="1109"/>
        <v>AA$18</v>
      </c>
      <c r="AB962" s="190" t="str">
        <f t="shared" si="1109"/>
        <v>AB$18</v>
      </c>
      <c r="AC962" s="190" t="str">
        <f t="shared" si="1109"/>
        <v>AC$18</v>
      </c>
      <c r="AD962" s="190" t="str">
        <f t="shared" si="1109"/>
        <v>AD$18</v>
      </c>
      <c r="AE962" s="190" t="str">
        <f t="shared" si="1109"/>
        <v>AE$18</v>
      </c>
      <c r="AF962" s="190" t="str">
        <f t="shared" si="1109"/>
        <v>AF$18</v>
      </c>
      <c r="AG962" s="190" t="str">
        <f t="shared" si="1109"/>
        <v>AG$18</v>
      </c>
      <c r="AH962" s="190" t="str">
        <f t="shared" si="1109"/>
        <v>AH$18</v>
      </c>
      <c r="AI962" s="190" t="str">
        <f t="shared" si="1109"/>
        <v>AI$18</v>
      </c>
      <c r="AJ962" s="190" t="str">
        <f t="shared" si="1109"/>
        <v>AJ$18</v>
      </c>
      <c r="AK962" s="190" t="str">
        <f t="shared" si="1109"/>
        <v>AK$18</v>
      </c>
      <c r="AL962" s="190" t="str">
        <f t="shared" si="1109"/>
        <v>AL$18</v>
      </c>
      <c r="AM962" s="190" t="str">
        <f t="shared" si="1109"/>
        <v>AM$18</v>
      </c>
      <c r="AN962" s="190" t="str">
        <f t="shared" si="1109"/>
        <v>AN$18</v>
      </c>
      <c r="AO962" s="190" t="str">
        <f t="shared" si="1109"/>
        <v>AO$18</v>
      </c>
      <c r="AP962" s="190" t="str">
        <f t="shared" si="1109"/>
        <v>AP$18</v>
      </c>
      <c r="AQ962" s="190" t="str">
        <f t="shared" si="1109"/>
        <v>AQ$18</v>
      </c>
      <c r="AR962" s="190" t="str">
        <f t="shared" si="1109"/>
        <v>AR$18</v>
      </c>
      <c r="AS962" s="190" t="str">
        <f t="shared" si="1109"/>
        <v>AS$18</v>
      </c>
      <c r="AT962" s="190" t="str">
        <f t="shared" si="1109"/>
        <v>AT$18</v>
      </c>
      <c r="AU962" s="190" t="str">
        <f t="shared" si="1109"/>
        <v>AU$18</v>
      </c>
      <c r="AV962" s="190" t="str">
        <f t="shared" si="1109"/>
        <v>AV$18</v>
      </c>
      <c r="AW962" s="190" t="str">
        <f t="shared" si="1109"/>
        <v>AW$18</v>
      </c>
      <c r="AX962" s="190" t="str">
        <f t="shared" si="1109"/>
        <v>AX$18</v>
      </c>
      <c r="AY962" s="190" t="str">
        <f t="shared" ref="AY962:CD962" si="1110">AY$22</f>
        <v>AY$18</v>
      </c>
      <c r="AZ962" s="190" t="str">
        <f t="shared" si="1110"/>
        <v>AZ$18</v>
      </c>
      <c r="BA962" s="190" t="str">
        <f t="shared" si="1110"/>
        <v>BA$18</v>
      </c>
      <c r="BB962" s="190" t="str">
        <f t="shared" si="1110"/>
        <v>BB$18</v>
      </c>
      <c r="BC962" s="190" t="str">
        <f t="shared" si="1110"/>
        <v>BC$18</v>
      </c>
      <c r="BD962" s="190" t="str">
        <f t="shared" si="1110"/>
        <v>BD$18</v>
      </c>
      <c r="BE962" s="190" t="str">
        <f t="shared" si="1110"/>
        <v>BE$18</v>
      </c>
      <c r="BF962" s="190" t="str">
        <f t="shared" si="1110"/>
        <v>BF$18</v>
      </c>
      <c r="BG962" s="190" t="str">
        <f t="shared" si="1110"/>
        <v>BG$18</v>
      </c>
      <c r="BH962" s="190" t="str">
        <f t="shared" si="1110"/>
        <v>BH$18</v>
      </c>
      <c r="BI962" s="190" t="str">
        <f t="shared" si="1110"/>
        <v>BI$18</v>
      </c>
      <c r="BJ962" s="190" t="str">
        <f t="shared" si="1110"/>
        <v>BJ$18</v>
      </c>
      <c r="BK962" s="190" t="str">
        <f t="shared" si="1110"/>
        <v>BK$18</v>
      </c>
      <c r="BL962" s="190" t="str">
        <f t="shared" si="1110"/>
        <v>BL$18</v>
      </c>
      <c r="BM962" s="190" t="str">
        <f t="shared" si="1110"/>
        <v>BM$18</v>
      </c>
      <c r="BN962" s="190" t="str">
        <f t="shared" si="1110"/>
        <v>BN$18</v>
      </c>
      <c r="BO962" s="190" t="str">
        <f t="shared" si="1110"/>
        <v>BO$18</v>
      </c>
      <c r="BP962" s="190" t="str">
        <f t="shared" si="1110"/>
        <v>BP$18</v>
      </c>
      <c r="BQ962" s="190" t="str">
        <f t="shared" si="1110"/>
        <v>BQ$18</v>
      </c>
      <c r="BR962" s="190" t="str">
        <f t="shared" si="1110"/>
        <v>BR$18</v>
      </c>
      <c r="BS962" s="190" t="str">
        <f t="shared" si="1110"/>
        <v>BS$18</v>
      </c>
      <c r="BT962" s="190" t="str">
        <f t="shared" si="1110"/>
        <v>BT$18</v>
      </c>
      <c r="BU962" s="190" t="str">
        <f t="shared" si="1110"/>
        <v>BU$18</v>
      </c>
      <c r="BV962" s="190" t="str">
        <f t="shared" si="1110"/>
        <v>BV$18</v>
      </c>
      <c r="BW962" s="190" t="str">
        <f t="shared" si="1110"/>
        <v>BW$18</v>
      </c>
      <c r="BX962" s="190" t="str">
        <f t="shared" si="1110"/>
        <v>BX$18</v>
      </c>
      <c r="BY962" s="190" t="str">
        <f t="shared" si="1110"/>
        <v>BY$18</v>
      </c>
      <c r="BZ962" s="190" t="str">
        <f t="shared" si="1110"/>
        <v>BZ$18</v>
      </c>
      <c r="CA962" s="190" t="str">
        <f t="shared" si="1110"/>
        <v>CA$18</v>
      </c>
      <c r="CB962" s="190" t="str">
        <f t="shared" si="1110"/>
        <v>CB$18</v>
      </c>
      <c r="CC962" s="190" t="str">
        <f t="shared" si="1110"/>
        <v>CC$18</v>
      </c>
      <c r="CD962" s="190" t="str">
        <f t="shared" si="1110"/>
        <v>CD$18</v>
      </c>
      <c r="CE962" s="190" t="str">
        <f t="shared" ref="CE962:CL962" si="1111">CE$22</f>
        <v>CE$18</v>
      </c>
      <c r="CF962" s="190" t="str">
        <f t="shared" si="1111"/>
        <v>CF$18</v>
      </c>
      <c r="CG962" s="190" t="str">
        <f t="shared" si="1111"/>
        <v>CG$18</v>
      </c>
      <c r="CH962" s="190" t="str">
        <f t="shared" si="1111"/>
        <v>CH$18</v>
      </c>
      <c r="CI962" s="190" t="str">
        <f t="shared" si="1111"/>
        <v>CI$18</v>
      </c>
      <c r="CJ962" s="190" t="str">
        <f t="shared" si="1111"/>
        <v>CJ$18</v>
      </c>
      <c r="CK962" s="190" t="str">
        <f t="shared" si="1111"/>
        <v>CK$18</v>
      </c>
      <c r="CL962" s="190" t="str">
        <f t="shared" si="1111"/>
        <v>CL$18</v>
      </c>
      <c r="CN962" s="201"/>
      <c r="CO962" s="190" t="str">
        <f t="shared" ref="CO962:DL962" si="1112">CO$22</f>
        <v>CO$18</v>
      </c>
      <c r="CP962" s="190" t="str">
        <f t="shared" si="1112"/>
        <v>CP$18</v>
      </c>
      <c r="CQ962" s="190" t="str">
        <f t="shared" si="1112"/>
        <v>CQ$18</v>
      </c>
      <c r="CR962" s="190" t="str">
        <f t="shared" si="1112"/>
        <v>CR$18</v>
      </c>
      <c r="CS962" s="190" t="str">
        <f t="shared" si="1112"/>
        <v>CS$18</v>
      </c>
      <c r="CT962" s="190" t="str">
        <f t="shared" si="1112"/>
        <v>CT$18</v>
      </c>
      <c r="CU962" s="190" t="str">
        <f t="shared" si="1112"/>
        <v>CU$18</v>
      </c>
      <c r="CV962" s="190" t="str">
        <f t="shared" si="1112"/>
        <v>CV$18</v>
      </c>
      <c r="CW962" s="190" t="str">
        <f t="shared" si="1112"/>
        <v>CW$18</v>
      </c>
      <c r="CX962" s="190" t="str">
        <f t="shared" si="1112"/>
        <v>CX$18</v>
      </c>
      <c r="CY962" s="190" t="str">
        <f t="shared" si="1112"/>
        <v>CY$18</v>
      </c>
      <c r="CZ962" s="190" t="str">
        <f t="shared" si="1112"/>
        <v>CZ$18</v>
      </c>
      <c r="DA962" s="190" t="str">
        <f t="shared" si="1112"/>
        <v>DA$18</v>
      </c>
      <c r="DB962" s="190" t="str">
        <f t="shared" si="1112"/>
        <v>DB$18</v>
      </c>
      <c r="DC962" s="190" t="str">
        <f t="shared" si="1112"/>
        <v>DC$18</v>
      </c>
      <c r="DD962" s="190" t="str">
        <f t="shared" si="1112"/>
        <v>DD$18</v>
      </c>
      <c r="DE962" s="190" t="str">
        <f t="shared" si="1112"/>
        <v>DE$18</v>
      </c>
      <c r="DF962" s="190" t="str">
        <f t="shared" si="1112"/>
        <v>DF$18</v>
      </c>
      <c r="DG962" s="190" t="str">
        <f t="shared" si="1112"/>
        <v>DG$18</v>
      </c>
      <c r="DH962" s="190" t="str">
        <f t="shared" si="1112"/>
        <v>DH$18</v>
      </c>
      <c r="DI962" s="190" t="str">
        <f t="shared" si="1112"/>
        <v>DI$18</v>
      </c>
      <c r="DJ962" s="190" t="str">
        <f t="shared" si="1112"/>
        <v>DJ$18</v>
      </c>
      <c r="DK962" s="190" t="str">
        <f t="shared" si="1112"/>
        <v>DK$18</v>
      </c>
      <c r="DL962" s="190" t="str">
        <f t="shared" si="1112"/>
        <v>DL$18</v>
      </c>
    </row>
    <row r="963" spans="1:116" x14ac:dyDescent="0.35">
      <c r="A963" s="174"/>
      <c r="E963" s="8"/>
      <c r="G963" s="175" t="s">
        <v>505</v>
      </c>
      <c r="H963" s="200"/>
      <c r="I963" s="201"/>
      <c r="J963" s="201"/>
      <c r="K963" s="202"/>
      <c r="L963" s="202"/>
      <c r="M963" s="202"/>
      <c r="N963" s="202"/>
      <c r="O963" s="202"/>
      <c r="P963" s="202"/>
      <c r="R963" s="202"/>
      <c r="S963" s="190" t="str">
        <f t="shared" ref="S963:AX963" si="1113">S$23</f>
        <v>S$19</v>
      </c>
      <c r="T963" s="190" t="str">
        <f t="shared" si="1113"/>
        <v>T$19</v>
      </c>
      <c r="U963" s="190" t="str">
        <f t="shared" si="1113"/>
        <v>U$19</v>
      </c>
      <c r="V963" s="190" t="str">
        <f t="shared" si="1113"/>
        <v>V$19</v>
      </c>
      <c r="W963" s="190" t="str">
        <f t="shared" si="1113"/>
        <v>W$19</v>
      </c>
      <c r="X963" s="190" t="str">
        <f t="shared" si="1113"/>
        <v>X$19</v>
      </c>
      <c r="Y963" s="190" t="str">
        <f t="shared" si="1113"/>
        <v>Y$19</v>
      </c>
      <c r="Z963" s="190" t="str">
        <f t="shared" si="1113"/>
        <v>Z$19</v>
      </c>
      <c r="AA963" s="190" t="str">
        <f t="shared" si="1113"/>
        <v>AA$19</v>
      </c>
      <c r="AB963" s="190" t="str">
        <f t="shared" si="1113"/>
        <v>AB$19</v>
      </c>
      <c r="AC963" s="190" t="str">
        <f t="shared" si="1113"/>
        <v>AC$19</v>
      </c>
      <c r="AD963" s="190" t="str">
        <f t="shared" si="1113"/>
        <v>AD$19</v>
      </c>
      <c r="AE963" s="190" t="str">
        <f t="shared" si="1113"/>
        <v>AE$19</v>
      </c>
      <c r="AF963" s="190" t="str">
        <f t="shared" si="1113"/>
        <v>AF$19</v>
      </c>
      <c r="AG963" s="190" t="str">
        <f t="shared" si="1113"/>
        <v>AG$19</v>
      </c>
      <c r="AH963" s="190" t="str">
        <f t="shared" si="1113"/>
        <v>AH$19</v>
      </c>
      <c r="AI963" s="190" t="str">
        <f t="shared" si="1113"/>
        <v>AI$19</v>
      </c>
      <c r="AJ963" s="190" t="str">
        <f t="shared" si="1113"/>
        <v>AJ$19</v>
      </c>
      <c r="AK963" s="190" t="str">
        <f t="shared" si="1113"/>
        <v>AK$19</v>
      </c>
      <c r="AL963" s="190" t="str">
        <f t="shared" si="1113"/>
        <v>AL$19</v>
      </c>
      <c r="AM963" s="190" t="str">
        <f t="shared" si="1113"/>
        <v>AM$19</v>
      </c>
      <c r="AN963" s="190" t="str">
        <f t="shared" si="1113"/>
        <v>AN$19</v>
      </c>
      <c r="AO963" s="190" t="str">
        <f t="shared" si="1113"/>
        <v>AO$19</v>
      </c>
      <c r="AP963" s="190" t="str">
        <f t="shared" si="1113"/>
        <v>AP$19</v>
      </c>
      <c r="AQ963" s="190" t="str">
        <f t="shared" si="1113"/>
        <v>AQ$19</v>
      </c>
      <c r="AR963" s="190" t="str">
        <f t="shared" si="1113"/>
        <v>AR$19</v>
      </c>
      <c r="AS963" s="190" t="str">
        <f t="shared" si="1113"/>
        <v>AS$19</v>
      </c>
      <c r="AT963" s="190" t="str">
        <f t="shared" si="1113"/>
        <v>AT$19</v>
      </c>
      <c r="AU963" s="190" t="str">
        <f t="shared" si="1113"/>
        <v>AU$19</v>
      </c>
      <c r="AV963" s="190" t="str">
        <f t="shared" si="1113"/>
        <v>AV$19</v>
      </c>
      <c r="AW963" s="190" t="str">
        <f t="shared" si="1113"/>
        <v>AW$19</v>
      </c>
      <c r="AX963" s="190" t="str">
        <f t="shared" si="1113"/>
        <v>AX$19</v>
      </c>
      <c r="AY963" s="190" t="str">
        <f t="shared" ref="AY963:CD963" si="1114">AY$23</f>
        <v>AY$19</v>
      </c>
      <c r="AZ963" s="190" t="str">
        <f t="shared" si="1114"/>
        <v>AZ$19</v>
      </c>
      <c r="BA963" s="190" t="str">
        <f t="shared" si="1114"/>
        <v>BA$19</v>
      </c>
      <c r="BB963" s="190" t="str">
        <f t="shared" si="1114"/>
        <v>BB$19</v>
      </c>
      <c r="BC963" s="190" t="str">
        <f t="shared" si="1114"/>
        <v>BC$19</v>
      </c>
      <c r="BD963" s="190" t="str">
        <f t="shared" si="1114"/>
        <v>BD$19</v>
      </c>
      <c r="BE963" s="190" t="str">
        <f t="shared" si="1114"/>
        <v>BE$19</v>
      </c>
      <c r="BF963" s="190" t="str">
        <f t="shared" si="1114"/>
        <v>BF$19</v>
      </c>
      <c r="BG963" s="190" t="str">
        <f t="shared" si="1114"/>
        <v>BG$19</v>
      </c>
      <c r="BH963" s="190" t="str">
        <f t="shared" si="1114"/>
        <v>BH$19</v>
      </c>
      <c r="BI963" s="190" t="str">
        <f t="shared" si="1114"/>
        <v>BI$19</v>
      </c>
      <c r="BJ963" s="190" t="str">
        <f t="shared" si="1114"/>
        <v>BJ$19</v>
      </c>
      <c r="BK963" s="190" t="str">
        <f t="shared" si="1114"/>
        <v>BK$19</v>
      </c>
      <c r="BL963" s="190" t="str">
        <f t="shared" si="1114"/>
        <v>BL$19</v>
      </c>
      <c r="BM963" s="190" t="str">
        <f t="shared" si="1114"/>
        <v>BM$19</v>
      </c>
      <c r="BN963" s="190" t="str">
        <f t="shared" si="1114"/>
        <v>BN$19</v>
      </c>
      <c r="BO963" s="190" t="str">
        <f t="shared" si="1114"/>
        <v>BO$19</v>
      </c>
      <c r="BP963" s="190" t="str">
        <f t="shared" si="1114"/>
        <v>BP$19</v>
      </c>
      <c r="BQ963" s="190" t="str">
        <f t="shared" si="1114"/>
        <v>BQ$19</v>
      </c>
      <c r="BR963" s="190" t="str">
        <f t="shared" si="1114"/>
        <v>BR$19</v>
      </c>
      <c r="BS963" s="190" t="str">
        <f t="shared" si="1114"/>
        <v>BS$19</v>
      </c>
      <c r="BT963" s="190" t="str">
        <f t="shared" si="1114"/>
        <v>BT$19</v>
      </c>
      <c r="BU963" s="190" t="str">
        <f t="shared" si="1114"/>
        <v>BU$19</v>
      </c>
      <c r="BV963" s="190" t="str">
        <f t="shared" si="1114"/>
        <v>BV$19</v>
      </c>
      <c r="BW963" s="190" t="str">
        <f t="shared" si="1114"/>
        <v>BW$19</v>
      </c>
      <c r="BX963" s="190" t="str">
        <f t="shared" si="1114"/>
        <v>BX$19</v>
      </c>
      <c r="BY963" s="190" t="str">
        <f t="shared" si="1114"/>
        <v>BY$19</v>
      </c>
      <c r="BZ963" s="190" t="str">
        <f t="shared" si="1114"/>
        <v>BZ$19</v>
      </c>
      <c r="CA963" s="190" t="str">
        <f t="shared" si="1114"/>
        <v>CA$19</v>
      </c>
      <c r="CB963" s="190" t="str">
        <f t="shared" si="1114"/>
        <v>CB$19</v>
      </c>
      <c r="CC963" s="190" t="str">
        <f t="shared" si="1114"/>
        <v>CC$19</v>
      </c>
      <c r="CD963" s="190" t="str">
        <f t="shared" si="1114"/>
        <v>CD$19</v>
      </c>
      <c r="CE963" s="190" t="str">
        <f t="shared" ref="CE963:CL963" si="1115">CE$23</f>
        <v>CE$19</v>
      </c>
      <c r="CF963" s="190" t="str">
        <f t="shared" si="1115"/>
        <v>CF$19</v>
      </c>
      <c r="CG963" s="190" t="str">
        <f t="shared" si="1115"/>
        <v>CG$19</v>
      </c>
      <c r="CH963" s="190" t="str">
        <f t="shared" si="1115"/>
        <v>CH$19</v>
      </c>
      <c r="CI963" s="190" t="str">
        <f t="shared" si="1115"/>
        <v>CI$19</v>
      </c>
      <c r="CJ963" s="190" t="str">
        <f t="shared" si="1115"/>
        <v>CJ$19</v>
      </c>
      <c r="CK963" s="190" t="str">
        <f t="shared" si="1115"/>
        <v>CK$19</v>
      </c>
      <c r="CL963" s="190" t="str">
        <f t="shared" si="1115"/>
        <v>CL$19</v>
      </c>
      <c r="CN963" s="201"/>
      <c r="CO963" s="190" t="str">
        <f t="shared" ref="CO963:DL963" si="1116">CO$23</f>
        <v>CO$19</v>
      </c>
      <c r="CP963" s="190" t="str">
        <f t="shared" si="1116"/>
        <v>CP$19</v>
      </c>
      <c r="CQ963" s="190" t="str">
        <f t="shared" si="1116"/>
        <v>CQ$19</v>
      </c>
      <c r="CR963" s="190" t="str">
        <f t="shared" si="1116"/>
        <v>CR$19</v>
      </c>
      <c r="CS963" s="190" t="str">
        <f t="shared" si="1116"/>
        <v>CS$19</v>
      </c>
      <c r="CT963" s="190" t="str">
        <f t="shared" si="1116"/>
        <v>CT$19</v>
      </c>
      <c r="CU963" s="190" t="str">
        <f t="shared" si="1116"/>
        <v>CU$19</v>
      </c>
      <c r="CV963" s="190" t="str">
        <f t="shared" si="1116"/>
        <v>CV$19</v>
      </c>
      <c r="CW963" s="190" t="str">
        <f t="shared" si="1116"/>
        <v>CW$19</v>
      </c>
      <c r="CX963" s="190" t="str">
        <f t="shared" si="1116"/>
        <v>CX$19</v>
      </c>
      <c r="CY963" s="190" t="str">
        <f t="shared" si="1116"/>
        <v>CY$19</v>
      </c>
      <c r="CZ963" s="190" t="str">
        <f t="shared" si="1116"/>
        <v>CZ$19</v>
      </c>
      <c r="DA963" s="190" t="str">
        <f t="shared" si="1116"/>
        <v>DA$19</v>
      </c>
      <c r="DB963" s="190" t="str">
        <f t="shared" si="1116"/>
        <v>DB$19</v>
      </c>
      <c r="DC963" s="190" t="str">
        <f t="shared" si="1116"/>
        <v>DC$19</v>
      </c>
      <c r="DD963" s="190" t="str">
        <f t="shared" si="1116"/>
        <v>DD$19</v>
      </c>
      <c r="DE963" s="190" t="str">
        <f t="shared" si="1116"/>
        <v>DE$19</v>
      </c>
      <c r="DF963" s="190" t="str">
        <f t="shared" si="1116"/>
        <v>DF$19</v>
      </c>
      <c r="DG963" s="190" t="str">
        <f t="shared" si="1116"/>
        <v>DG$19</v>
      </c>
      <c r="DH963" s="190" t="str">
        <f t="shared" si="1116"/>
        <v>DH$19</v>
      </c>
      <c r="DI963" s="190" t="str">
        <f t="shared" si="1116"/>
        <v>DI$19</v>
      </c>
      <c r="DJ963" s="190" t="str">
        <f t="shared" si="1116"/>
        <v>DJ$19</v>
      </c>
      <c r="DK963" s="190" t="str">
        <f t="shared" si="1116"/>
        <v>DK$19</v>
      </c>
      <c r="DL963" s="190" t="str">
        <f t="shared" si="1116"/>
        <v>DL$19</v>
      </c>
    </row>
    <row r="964" spans="1:116" x14ac:dyDescent="0.35">
      <c r="A964" s="142" t="s">
        <v>218</v>
      </c>
      <c r="B964" s="31" t="s">
        <v>81</v>
      </c>
      <c r="C964" s="31"/>
      <c r="D964" t="s">
        <v>764</v>
      </c>
      <c r="E964" s="8" t="str">
        <f t="shared" ref="E964:E978" si="1117">ROW()&amp;" "&amp;D964</f>
        <v>964 DCHC-S</v>
      </c>
      <c r="F964" t="s">
        <v>153</v>
      </c>
      <c r="G964" s="175" t="s">
        <v>463</v>
      </c>
      <c r="H964" s="142"/>
      <c r="I964" s="144"/>
      <c r="J964" s="144"/>
      <c r="K964" s="142"/>
      <c r="L964" s="142"/>
      <c r="M964" s="142"/>
      <c r="N964" s="142"/>
      <c r="O964" s="142"/>
      <c r="P964" s="142"/>
      <c r="R964" s="143"/>
      <c r="S964" s="143"/>
      <c r="T964" s="143"/>
      <c r="U964" s="143"/>
      <c r="V964" s="143"/>
      <c r="W964" s="143"/>
      <c r="X964" s="143"/>
      <c r="Y964" s="143"/>
      <c r="Z964" s="143"/>
      <c r="AA964" s="143"/>
      <c r="AB964" s="143"/>
      <c r="AC964" s="143"/>
      <c r="AD964" s="143"/>
      <c r="AE964" s="143"/>
      <c r="AF964" s="143"/>
      <c r="AG964" s="143"/>
      <c r="AH964" s="143"/>
      <c r="AI964" s="143"/>
      <c r="AJ964" s="143"/>
      <c r="AK964" s="143"/>
      <c r="AL964" s="143"/>
      <c r="AM964" s="143"/>
      <c r="AN964" s="143"/>
      <c r="AO964" s="143"/>
      <c r="AP964" s="143"/>
      <c r="AQ964" s="143"/>
      <c r="AR964" s="143"/>
      <c r="AS964" s="143"/>
      <c r="AT964" s="143"/>
      <c r="AU964" s="143"/>
      <c r="AV964" s="143"/>
      <c r="AW964" s="143"/>
      <c r="AX964" s="143"/>
      <c r="AY964" s="143"/>
      <c r="AZ964" s="143"/>
      <c r="BA964" s="143"/>
      <c r="BB964" s="143"/>
      <c r="BC964" s="143"/>
      <c r="BD964" s="143"/>
      <c r="BE964" s="143"/>
      <c r="BF964" s="143"/>
      <c r="BG964" s="143"/>
      <c r="BH964" s="143"/>
      <c r="BI964" s="143"/>
      <c r="BJ964" s="143"/>
      <c r="BK964" s="143"/>
      <c r="BL964" s="143"/>
      <c r="BM964" s="143"/>
      <c r="BN964" s="143"/>
      <c r="BO964" s="143"/>
      <c r="BP964" s="143"/>
      <c r="BQ964" s="143"/>
      <c r="BR964" s="143"/>
      <c r="BS964" s="143"/>
      <c r="BT964" s="143"/>
      <c r="BU964" s="143"/>
      <c r="BV964" s="143"/>
      <c r="BW964" s="143"/>
      <c r="BX964" s="143"/>
      <c r="BY964" s="143"/>
      <c r="BZ964" s="143"/>
      <c r="CA964" s="143"/>
      <c r="CB964" s="143"/>
      <c r="CC964" s="143"/>
      <c r="CD964" s="143"/>
      <c r="CE964" s="143"/>
      <c r="CF964" s="143"/>
      <c r="CG964" s="143"/>
      <c r="CH964" s="143"/>
      <c r="CI964" s="143"/>
      <c r="CJ964" s="143"/>
      <c r="CK964" s="143"/>
      <c r="CL964" s="143"/>
      <c r="CN964" s="144"/>
      <c r="CO964" s="143"/>
      <c r="CP964" s="143"/>
      <c r="CQ964" s="143"/>
      <c r="CR964" s="143"/>
      <c r="CS964" s="143"/>
      <c r="CT964" s="143"/>
      <c r="CU964" s="143"/>
      <c r="CV964" s="143"/>
      <c r="CW964" s="143"/>
      <c r="CX964" s="143"/>
      <c r="CY964" s="143"/>
      <c r="CZ964" s="143"/>
      <c r="DA964" s="143"/>
      <c r="DB964" s="143"/>
      <c r="DC964" s="143"/>
      <c r="DD964" s="143"/>
      <c r="DE964" s="143"/>
      <c r="DF964" s="143"/>
      <c r="DG964" s="143"/>
      <c r="DH964" s="143"/>
      <c r="DI964" s="143"/>
      <c r="DJ964" s="143"/>
      <c r="DK964" s="143"/>
      <c r="DL964" s="143"/>
    </row>
    <row r="965" spans="1:116" x14ac:dyDescent="0.35">
      <c r="A965" s="31"/>
      <c r="B965" t="str">
        <f>E965</f>
        <v>965 DCHC-S</v>
      </c>
      <c r="D965" t="s">
        <v>764</v>
      </c>
      <c r="E965" s="8" t="str">
        <f>ROW()&amp;" "&amp;D965</f>
        <v>965 DCHC-S</v>
      </c>
      <c r="G965" s="175" t="s">
        <v>464</v>
      </c>
      <c r="H965" s="31"/>
      <c r="I965" s="73"/>
      <c r="J965" s="73"/>
      <c r="K965" s="31"/>
      <c r="L965" s="31"/>
      <c r="M965" s="31"/>
      <c r="N965" s="31"/>
      <c r="O965" s="31"/>
      <c r="P965" s="31"/>
      <c r="R965" s="67"/>
      <c r="S965" s="67"/>
      <c r="T965" s="67"/>
      <c r="U965" s="67"/>
      <c r="V965" s="67"/>
      <c r="W965" s="67"/>
      <c r="X965" s="67"/>
      <c r="Y965" s="67"/>
      <c r="Z965" s="67"/>
      <c r="AA965" s="67"/>
      <c r="AB965" s="67"/>
      <c r="AC965" s="67"/>
      <c r="AD965" s="67"/>
      <c r="AE965" s="67"/>
      <c r="AF965" s="67"/>
      <c r="AG965" s="67"/>
      <c r="AH965" s="67"/>
      <c r="AI965" s="67"/>
      <c r="AJ965" s="67"/>
      <c r="AK965" s="67"/>
      <c r="AL965" s="67"/>
      <c r="AM965" s="67"/>
      <c r="AN965" s="67"/>
      <c r="AO965" s="67"/>
      <c r="AP965" s="67"/>
      <c r="AQ965" s="67"/>
      <c r="AR965" s="67"/>
      <c r="AS965" s="67"/>
      <c r="AT965" s="67"/>
      <c r="AU965" s="67"/>
      <c r="AV965" s="67"/>
      <c r="AW965" s="67"/>
      <c r="AX965" s="67"/>
      <c r="AY965" s="67"/>
      <c r="AZ965" s="67"/>
      <c r="BA965" s="67"/>
      <c r="BB965" s="67"/>
      <c r="BC965" s="67"/>
      <c r="BD965" s="67"/>
      <c r="BE965" s="67"/>
      <c r="BF965" s="67"/>
      <c r="BG965" s="67"/>
      <c r="BH965" s="67"/>
      <c r="BI965" s="67"/>
      <c r="BJ965" s="67"/>
      <c r="BK965" s="67"/>
      <c r="BL965" s="67"/>
      <c r="BM965" s="67"/>
      <c r="BN965" s="67"/>
      <c r="BO965" s="67"/>
      <c r="BP965" s="67"/>
      <c r="BQ965" s="67"/>
      <c r="BR965" s="67"/>
      <c r="BS965" s="67"/>
      <c r="BT965" s="67"/>
      <c r="BU965" s="67"/>
      <c r="BV965" s="67"/>
      <c r="BW965" s="67"/>
      <c r="BX965" s="67"/>
      <c r="BY965" s="67"/>
      <c r="BZ965" s="67"/>
      <c r="CA965" s="67"/>
      <c r="CB965" s="67"/>
      <c r="CC965" s="67"/>
      <c r="CD965" s="67"/>
      <c r="CE965" s="67"/>
      <c r="CF965" s="67"/>
      <c r="CG965" s="67"/>
      <c r="CH965" s="67"/>
      <c r="CI965" s="67"/>
      <c r="CJ965" s="67"/>
      <c r="CK965" s="67"/>
      <c r="CL965" s="67"/>
      <c r="CN965" s="73"/>
      <c r="CO965" s="67"/>
      <c r="CP965" s="67"/>
      <c r="CQ965" s="67"/>
      <c r="CR965" s="67"/>
      <c r="CS965" s="67"/>
      <c r="CT965" s="67"/>
      <c r="CU965" s="67"/>
      <c r="CV965" s="67"/>
      <c r="CW965" s="67"/>
      <c r="CX965" s="67"/>
      <c r="CY965" s="67"/>
      <c r="CZ965" s="67"/>
      <c r="DA965" s="67"/>
      <c r="DB965" s="67"/>
      <c r="DC965" s="67"/>
      <c r="DD965" s="67"/>
      <c r="DE965" s="67"/>
      <c r="DF965" s="67"/>
      <c r="DG965" s="67"/>
      <c r="DH965" s="67"/>
      <c r="DI965" s="67"/>
      <c r="DJ965" s="67"/>
      <c r="DK965" s="67"/>
      <c r="DL965" s="67"/>
    </row>
    <row r="966" spans="1:116" x14ac:dyDescent="0.35">
      <c r="B966" t="str">
        <f>E966</f>
        <v>966 DCHC-S</v>
      </c>
      <c r="D966" t="s">
        <v>764</v>
      </c>
      <c r="E966" s="8" t="str">
        <f t="shared" si="1117"/>
        <v>966 DCHC-S</v>
      </c>
      <c r="G966" s="143" t="s">
        <v>188</v>
      </c>
      <c r="H966" s="12"/>
      <c r="I966" s="60"/>
      <c r="J966" s="60"/>
      <c r="K966" s="18">
        <v>500000</v>
      </c>
      <c r="L966" s="18">
        <v>500000</v>
      </c>
      <c r="M966" s="18">
        <v>500000</v>
      </c>
      <c r="N966" s="18">
        <v>500000</v>
      </c>
      <c r="O966" s="18">
        <v>500000</v>
      </c>
      <c r="P966" s="18">
        <v>500000</v>
      </c>
      <c r="R966" s="19"/>
      <c r="S966" s="147" cm="1">
        <f t="array" ref="S966">INDEX($K:$P,ROW(),MATCH(S$3,$K$2:$P$2,0))/12</f>
        <v>41666.666666666664</v>
      </c>
      <c r="T966" s="147" cm="1">
        <f t="array" ref="T966">INDEX($K:$P,ROW(),MATCH(T$3,$K$2:$P$2,0))/12</f>
        <v>41666.666666666664</v>
      </c>
      <c r="U966" s="147" cm="1">
        <f t="array" ref="U966">INDEX($K:$P,ROW(),MATCH(U$3,$K$2:$P$2,0))/12</f>
        <v>41666.666666666664</v>
      </c>
      <c r="V966" s="147" cm="1">
        <f t="array" ref="V966">INDEX($K:$P,ROW(),MATCH(V$3,$K$2:$P$2,0))/12</f>
        <v>41666.666666666664</v>
      </c>
      <c r="W966" s="147" cm="1">
        <f t="array" ref="W966">INDEX($K:$P,ROW(),MATCH(W$3,$K$2:$P$2,0))/12</f>
        <v>41666.666666666664</v>
      </c>
      <c r="X966" s="147" cm="1">
        <f t="array" ref="X966">INDEX($K:$P,ROW(),MATCH(X$3,$K$2:$P$2,0))/12</f>
        <v>41666.666666666664</v>
      </c>
      <c r="Y966" s="147" cm="1">
        <f t="array" ref="Y966">INDEX($K:$P,ROW(),MATCH(Y$3,$K$2:$P$2,0))/12</f>
        <v>41666.666666666664</v>
      </c>
      <c r="Z966" s="147" cm="1">
        <f t="array" ref="Z966">INDEX($K:$P,ROW(),MATCH(Z$3,$K$2:$P$2,0))/12</f>
        <v>41666.666666666664</v>
      </c>
      <c r="AA966" s="147" cm="1">
        <f t="array" ref="AA966">INDEX($K:$P,ROW(),MATCH(AA$3,$K$2:$P$2,0))/12</f>
        <v>41666.666666666664</v>
      </c>
      <c r="AB966" s="147" cm="1">
        <f t="array" ref="AB966">INDEX($K:$P,ROW(),MATCH(AB$3,$K$2:$P$2,0))/12</f>
        <v>41666.666666666664</v>
      </c>
      <c r="AC966" s="147" cm="1">
        <f t="array" ref="AC966">INDEX($K:$P,ROW(),MATCH(AC$3,$K$2:$P$2,0))/12</f>
        <v>41666.666666666664</v>
      </c>
      <c r="AD966" s="147" cm="1">
        <f t="array" ref="AD966">INDEX($K:$P,ROW(),MATCH(AD$3,$K$2:$P$2,0))/12</f>
        <v>41666.666666666664</v>
      </c>
      <c r="AE966" s="147" cm="1">
        <f t="array" ref="AE966">INDEX($K:$P,ROW(),MATCH(AE$3,$K$2:$P$2,0))/12</f>
        <v>41666.666666666664</v>
      </c>
      <c r="AF966" s="147" cm="1">
        <f t="array" ref="AF966">INDEX($K:$P,ROW(),MATCH(AF$3,$K$2:$P$2,0))/12</f>
        <v>41666.666666666664</v>
      </c>
      <c r="AG966" s="147" cm="1">
        <f t="array" ref="AG966">INDEX($K:$P,ROW(),MATCH(AG$3,$K$2:$P$2,0))/12</f>
        <v>41666.666666666664</v>
      </c>
      <c r="AH966" s="147" cm="1">
        <f t="array" ref="AH966">INDEX($K:$P,ROW(),MATCH(AH$3,$K$2:$P$2,0))/12</f>
        <v>41666.666666666664</v>
      </c>
      <c r="AI966" s="147" cm="1">
        <f t="array" ref="AI966">INDEX($K:$P,ROW(),MATCH(AI$3,$K$2:$P$2,0))/12</f>
        <v>41666.666666666664</v>
      </c>
      <c r="AJ966" s="147" cm="1">
        <f t="array" ref="AJ966">INDEX($K:$P,ROW(),MATCH(AJ$3,$K$2:$P$2,0))/12</f>
        <v>41666.666666666664</v>
      </c>
      <c r="AK966" s="147" cm="1">
        <f t="array" ref="AK966">INDEX($K:$P,ROW(),MATCH(AK$3,$K$2:$P$2,0))/12</f>
        <v>41666.666666666664</v>
      </c>
      <c r="AL966" s="147" cm="1">
        <f t="array" ref="AL966">INDEX($K:$P,ROW(),MATCH(AL$3,$K$2:$P$2,0))/12</f>
        <v>41666.666666666664</v>
      </c>
      <c r="AM966" s="147" cm="1">
        <f t="array" ref="AM966">INDEX($K:$P,ROW(),MATCH(AM$3,$K$2:$P$2,0))/12</f>
        <v>41666.666666666664</v>
      </c>
      <c r="AN966" s="147" cm="1">
        <f t="array" ref="AN966">INDEX($K:$P,ROW(),MATCH(AN$3,$K$2:$P$2,0))/12</f>
        <v>41666.666666666664</v>
      </c>
      <c r="AO966" s="147" cm="1">
        <f t="array" ref="AO966">INDEX($K:$P,ROW(),MATCH(AO$3,$K$2:$P$2,0))/12</f>
        <v>41666.666666666664</v>
      </c>
      <c r="AP966" s="147" cm="1">
        <f t="array" ref="AP966">INDEX($K:$P,ROW(),MATCH(AP$3,$K$2:$P$2,0))/12</f>
        <v>41666.666666666664</v>
      </c>
      <c r="AQ966" s="147" cm="1">
        <f t="array" ref="AQ966">INDEX($K:$P,ROW(),MATCH(AQ$3,$K$2:$P$2,0))/12</f>
        <v>41666.666666666664</v>
      </c>
      <c r="AR966" s="147" cm="1">
        <f t="array" ref="AR966">INDEX($K:$P,ROW(),MATCH(AR$3,$K$2:$P$2,0))/12</f>
        <v>41666.666666666664</v>
      </c>
      <c r="AS966" s="147" cm="1">
        <f t="array" ref="AS966">INDEX($K:$P,ROW(),MATCH(AS$3,$K$2:$P$2,0))/12</f>
        <v>41666.666666666664</v>
      </c>
      <c r="AT966" s="147" cm="1">
        <f t="array" ref="AT966">INDEX($K:$P,ROW(),MATCH(AT$3,$K$2:$P$2,0))/12</f>
        <v>41666.666666666664</v>
      </c>
      <c r="AU966" s="147" cm="1">
        <f t="array" ref="AU966">INDEX($K:$P,ROW(),MATCH(AU$3,$K$2:$P$2,0))/12</f>
        <v>41666.666666666664</v>
      </c>
      <c r="AV966" s="147" cm="1">
        <f t="array" ref="AV966">INDEX($K:$P,ROW(),MATCH(AV$3,$K$2:$P$2,0))/12</f>
        <v>41666.666666666664</v>
      </c>
      <c r="AW966" s="147" cm="1">
        <f t="array" ref="AW966">INDEX($K:$P,ROW(),MATCH(AW$3,$K$2:$P$2,0))/12</f>
        <v>41666.666666666664</v>
      </c>
      <c r="AX966" s="147" cm="1">
        <f t="array" ref="AX966">INDEX($K:$P,ROW(),MATCH(AX$3,$K$2:$P$2,0))/12</f>
        <v>41666.666666666664</v>
      </c>
      <c r="AY966" s="147" cm="1">
        <f t="array" ref="AY966">INDEX($K:$P,ROW(),MATCH(AY$3,$K$2:$P$2,0))/12</f>
        <v>41666.666666666664</v>
      </c>
      <c r="AZ966" s="147" cm="1">
        <f t="array" ref="AZ966">INDEX($K:$P,ROW(),MATCH(AZ$3,$K$2:$P$2,0))/12</f>
        <v>41666.666666666664</v>
      </c>
      <c r="BA966" s="147" cm="1">
        <f t="array" ref="BA966">INDEX($K:$P,ROW(),MATCH(BA$3,$K$2:$P$2,0))/12</f>
        <v>41666.666666666664</v>
      </c>
      <c r="BB966" s="147" cm="1">
        <f t="array" ref="BB966">INDEX($K:$P,ROW(),MATCH(BB$3,$K$2:$P$2,0))/12</f>
        <v>41666.666666666664</v>
      </c>
      <c r="BC966" s="147" cm="1">
        <f t="array" ref="BC966">INDEX($K:$P,ROW(),MATCH(BC$3,$K$2:$P$2,0))/12</f>
        <v>41666.666666666664</v>
      </c>
      <c r="BD966" s="147" cm="1">
        <f t="array" ref="BD966">INDEX($K:$P,ROW(),MATCH(BD$3,$K$2:$P$2,0))/12</f>
        <v>41666.666666666664</v>
      </c>
      <c r="BE966" s="147" cm="1">
        <f t="array" ref="BE966">INDEX($K:$P,ROW(),MATCH(BE$3,$K$2:$P$2,0))/12</f>
        <v>41666.666666666664</v>
      </c>
      <c r="BF966" s="147" cm="1">
        <f t="array" ref="BF966">INDEX($K:$P,ROW(),MATCH(BF$3,$K$2:$P$2,0))/12</f>
        <v>41666.666666666664</v>
      </c>
      <c r="BG966" s="147" cm="1">
        <f t="array" ref="BG966">INDEX($K:$P,ROW(),MATCH(BG$3,$K$2:$P$2,0))/12</f>
        <v>41666.666666666664</v>
      </c>
      <c r="BH966" s="147" cm="1">
        <f t="array" ref="BH966">INDEX($K:$P,ROW(),MATCH(BH$3,$K$2:$P$2,0))/12</f>
        <v>41666.666666666664</v>
      </c>
      <c r="BI966" s="147" cm="1">
        <f t="array" ref="BI966">INDEX($K:$P,ROW(),MATCH(BI$3,$K$2:$P$2,0))/12</f>
        <v>41666.666666666664</v>
      </c>
      <c r="BJ966" s="147" cm="1">
        <f t="array" ref="BJ966">INDEX($K:$P,ROW(),MATCH(BJ$3,$K$2:$P$2,0))/12</f>
        <v>41666.666666666664</v>
      </c>
      <c r="BK966" s="147" cm="1">
        <f t="array" ref="BK966">INDEX($K:$P,ROW(),MATCH(BK$3,$K$2:$P$2,0))/12</f>
        <v>41666.666666666664</v>
      </c>
      <c r="BL966" s="147" cm="1">
        <f t="array" ref="BL966">INDEX($K:$P,ROW(),MATCH(BL$3,$K$2:$P$2,0))/12</f>
        <v>41666.666666666664</v>
      </c>
      <c r="BM966" s="147" cm="1">
        <f t="array" ref="BM966">INDEX($K:$P,ROW(),MATCH(BM$3,$K$2:$P$2,0))/12</f>
        <v>41666.666666666664</v>
      </c>
      <c r="BN966" s="147" cm="1">
        <f t="array" ref="BN966">INDEX($K:$P,ROW(),MATCH(BN$3,$K$2:$P$2,0))/12</f>
        <v>41666.666666666664</v>
      </c>
      <c r="BO966" s="147" cm="1">
        <f t="array" ref="BO966">INDEX($K:$P,ROW(),MATCH(BO$3,$K$2:$P$2,0))/12</f>
        <v>41666.666666666664</v>
      </c>
      <c r="BP966" s="147" cm="1">
        <f t="array" ref="BP966">INDEX($K:$P,ROW(),MATCH(BP$3,$K$2:$P$2,0))/12</f>
        <v>41666.666666666664</v>
      </c>
      <c r="BQ966" s="147" cm="1">
        <f t="array" ref="BQ966">INDEX($K:$P,ROW(),MATCH(BQ$3,$K$2:$P$2,0))/12</f>
        <v>41666.666666666664</v>
      </c>
      <c r="BR966" s="147" cm="1">
        <f t="array" ref="BR966">INDEX($K:$P,ROW(),MATCH(BR$3,$K$2:$P$2,0))/12</f>
        <v>41666.666666666664</v>
      </c>
      <c r="BS966" s="147" cm="1">
        <f t="array" ref="BS966">INDEX($K:$P,ROW(),MATCH(BS$3,$K$2:$P$2,0))/12</f>
        <v>41666.666666666664</v>
      </c>
      <c r="BT966" s="147" cm="1">
        <f t="array" ref="BT966">INDEX($K:$P,ROW(),MATCH(BT$3,$K$2:$P$2,0))/12</f>
        <v>41666.666666666664</v>
      </c>
      <c r="BU966" s="147" cm="1">
        <f t="array" ref="BU966">INDEX($K:$P,ROW(),MATCH(BU$3,$K$2:$P$2,0))/12</f>
        <v>41666.666666666664</v>
      </c>
      <c r="BV966" s="147" cm="1">
        <f t="array" ref="BV966">INDEX($K:$P,ROW(),MATCH(BV$3,$K$2:$P$2,0))/12</f>
        <v>41666.666666666664</v>
      </c>
      <c r="BW966" s="147" cm="1">
        <f t="array" ref="BW966">INDEX($K:$P,ROW(),MATCH(BW$3,$K$2:$P$2,0))/12</f>
        <v>41666.666666666664</v>
      </c>
      <c r="BX966" s="147" cm="1">
        <f t="array" ref="BX966">INDEX($K:$P,ROW(),MATCH(BX$3,$K$2:$P$2,0))/12</f>
        <v>41666.666666666664</v>
      </c>
      <c r="BY966" s="147" cm="1">
        <f t="array" ref="BY966">INDEX($K:$P,ROW(),MATCH(BY$3,$K$2:$P$2,0))/12</f>
        <v>41666.666666666664</v>
      </c>
      <c r="BZ966" s="147" cm="1">
        <f t="array" ref="BZ966">INDEX($K:$P,ROW(),MATCH(BZ$3,$K$2:$P$2,0))/12</f>
        <v>41666.666666666664</v>
      </c>
      <c r="CA966" s="147" cm="1">
        <f t="array" ref="CA966">INDEX($K:$P,ROW(),MATCH(CA$3,$K$2:$P$2,0))/12</f>
        <v>41666.666666666664</v>
      </c>
      <c r="CB966" s="147" cm="1">
        <f t="array" ref="CB966">INDEX($K:$P,ROW(),MATCH(CB$3,$K$2:$P$2,0))/12</f>
        <v>41666.666666666664</v>
      </c>
      <c r="CC966" s="147" cm="1">
        <f t="array" ref="CC966">INDEX($K:$P,ROW(),MATCH(CC$3,$K$2:$P$2,0))/12</f>
        <v>41666.666666666664</v>
      </c>
      <c r="CD966" s="147" cm="1">
        <f t="array" ref="CD966">INDEX($K:$P,ROW(),MATCH(CD$3,$K$2:$P$2,0))/12</f>
        <v>41666.666666666664</v>
      </c>
      <c r="CE966" s="147" cm="1">
        <f t="array" ref="CE966">INDEX($K:$P,ROW(),MATCH(CE$3,$K$2:$P$2,0))/12</f>
        <v>41666.666666666664</v>
      </c>
      <c r="CF966" s="147" cm="1">
        <f t="array" ref="CF966">INDEX($K:$P,ROW(),MATCH(CF$3,$K$2:$P$2,0))/12</f>
        <v>41666.666666666664</v>
      </c>
      <c r="CG966" s="147" cm="1">
        <f t="array" ref="CG966">INDEX($K:$P,ROW(),MATCH(CG$3,$K$2:$P$2,0))/12</f>
        <v>41666.666666666664</v>
      </c>
      <c r="CH966" s="147" cm="1">
        <f t="array" ref="CH966">INDEX($K:$P,ROW(),MATCH(CH$3,$K$2:$P$2,0))/12</f>
        <v>41666.666666666664</v>
      </c>
      <c r="CI966" s="147" cm="1">
        <f t="array" ref="CI966">INDEX($K:$P,ROW(),MATCH(CI$3,$K$2:$P$2,0))/12</f>
        <v>41666.666666666664</v>
      </c>
      <c r="CJ966" s="147" cm="1">
        <f t="array" ref="CJ966">INDEX($K:$P,ROW(),MATCH(CJ$3,$K$2:$P$2,0))/12</f>
        <v>41666.666666666664</v>
      </c>
      <c r="CK966" s="147" cm="1">
        <f t="array" ref="CK966">INDEX($K:$P,ROW(),MATCH(CK$3,$K$2:$P$2,0))/12</f>
        <v>41666.666666666664</v>
      </c>
      <c r="CL966" s="147" cm="1">
        <f t="array" ref="CL966">INDEX($K:$P,ROW(),MATCH(CL$3,$K$2:$P$2,0))/12</f>
        <v>41666.666666666664</v>
      </c>
      <c r="CN966" s="60"/>
      <c r="CO966" s="147" t="e" cm="1">
        <f t="array" ref="CO966">INDEX($K:$P,ROW(),MATCH(CO$3,$K$2:$P$2,0))/CO$5</f>
        <v>#N/A</v>
      </c>
      <c r="CP966" s="147" t="e" cm="1">
        <f t="array" ref="CP966">INDEX($K:$P,ROW(),MATCH(CP$3,$K$2:$P$2,0))/CP$5</f>
        <v>#N/A</v>
      </c>
      <c r="CQ966" s="147" t="e" cm="1">
        <f t="array" ref="CQ966">INDEX($K:$P,ROW(),MATCH(CQ$3,$K$2:$P$2,0))/CQ$5</f>
        <v>#N/A</v>
      </c>
      <c r="CR966" s="147" t="e" cm="1">
        <f t="array" ref="CR966">INDEX($K:$P,ROW(),MATCH(CR$3,$K$2:$P$2,0))/CR$5</f>
        <v>#N/A</v>
      </c>
      <c r="CS966" s="147" t="e" cm="1">
        <f t="array" ref="CS966">INDEX($K:$P,ROW(),MATCH(CS$3,$K$2:$P$2,0))/CS$5</f>
        <v>#N/A</v>
      </c>
      <c r="CT966" s="147" t="e" cm="1">
        <f t="array" ref="CT966">INDEX($K:$P,ROW(),MATCH(CT$3,$K$2:$P$2,0))/CT$5</f>
        <v>#N/A</v>
      </c>
      <c r="CU966" s="147" t="e" cm="1">
        <f t="array" ref="CU966">INDEX($K:$P,ROW(),MATCH(CU$3,$K$2:$P$2,0))/CU$5</f>
        <v>#N/A</v>
      </c>
      <c r="CV966" s="147" t="e" cm="1">
        <f t="array" ref="CV966">INDEX($K:$P,ROW(),MATCH(CV$3,$K$2:$P$2,0))/CV$5</f>
        <v>#N/A</v>
      </c>
      <c r="CW966" s="147" t="e" cm="1">
        <f t="array" ref="CW966">INDEX($K:$P,ROW(),MATCH(CW$3,$K$2:$P$2,0))/CW$5</f>
        <v>#N/A</v>
      </c>
      <c r="CX966" s="147" t="e" cm="1">
        <f t="array" ref="CX966">INDEX($K:$P,ROW(),MATCH(CX$3,$K$2:$P$2,0))/CX$5</f>
        <v>#N/A</v>
      </c>
      <c r="CY966" s="147" t="e" cm="1">
        <f t="array" ref="CY966">INDEX($K:$P,ROW(),MATCH(CY$3,$K$2:$P$2,0))/CL$5</f>
        <v>#N/A</v>
      </c>
      <c r="CZ966" s="147" t="e" cm="1">
        <f t="array" ref="CZ966">INDEX($K:$P,ROW(),MATCH(CZ$3,$K$2:$P$2,0))/CZ$5</f>
        <v>#N/A</v>
      </c>
      <c r="DA966" s="147" t="e" cm="1">
        <f t="array" ref="DA966">INDEX($K:$P,ROW(),MATCH(DA$3,$K$2:$P$2,0))/DA$5</f>
        <v>#N/A</v>
      </c>
      <c r="DB966" s="147" t="e" cm="1">
        <f t="array" ref="DB966">INDEX($K:$P,ROW(),MATCH(DB$3,$K$2:$P$2,0))/DB$5</f>
        <v>#N/A</v>
      </c>
      <c r="DC966" s="147" t="e" cm="1">
        <f t="array" ref="DC966">INDEX($K:$P,ROW(),MATCH(DC$3,$K$2:$P$2,0))/DC$5</f>
        <v>#N/A</v>
      </c>
      <c r="DD966" s="147" t="e" cm="1">
        <f t="array" ref="DD966">INDEX($K:$P,ROW(),MATCH(DD$3,$K$2:$P$2,0))/DD$5</f>
        <v>#N/A</v>
      </c>
      <c r="DE966" s="147" t="e" cm="1">
        <f t="array" ref="DE966">INDEX($K:$P,ROW(),MATCH(DE$3,$K$2:$P$2,0))/DE$5</f>
        <v>#N/A</v>
      </c>
      <c r="DF966" s="147" t="e" cm="1">
        <f t="array" ref="DF966">INDEX($K:$P,ROW(),MATCH(DF$3,$K$2:$P$2,0))/DF$5</f>
        <v>#N/A</v>
      </c>
      <c r="DG966" s="147" t="e" cm="1">
        <f t="array" ref="DG966">INDEX($K:$P,ROW(),MATCH(DG$3,$K$2:$P$2,0))/DG$5</f>
        <v>#N/A</v>
      </c>
      <c r="DH966" s="147" t="e" cm="1">
        <f t="array" ref="DH966">INDEX($K:$P,ROW(),MATCH(DH$3,$K$2:$P$2,0))/DH$5</f>
        <v>#N/A</v>
      </c>
      <c r="DI966" s="147" t="e" cm="1">
        <f t="array" ref="DI966">INDEX($K:$P,ROW(),MATCH(DI$3,$K$2:$P$2,0))/DI$5</f>
        <v>#N/A</v>
      </c>
      <c r="DJ966" s="147" t="e" cm="1">
        <f t="array" ref="DJ966">INDEX($K:$P,ROW(),MATCH(DJ$3,$K$2:$P$2,0))/DJ$5</f>
        <v>#N/A</v>
      </c>
      <c r="DK966" s="147" t="e" cm="1">
        <f t="array" ref="DK966">INDEX($K:$P,ROW(),MATCH(DK$3,$K$2:$P$2,0))/DK$5</f>
        <v>#N/A</v>
      </c>
      <c r="DL966" s="147" t="e" cm="1">
        <f t="array" ref="DL966">INDEX($K:$P,ROW(),MATCH(DL$3,$K$2:$P$2,0))/DL$5</f>
        <v>#N/A</v>
      </c>
    </row>
    <row r="967" spans="1:116" x14ac:dyDescent="0.35">
      <c r="C967" t="s">
        <v>80</v>
      </c>
      <c r="D967" t="s">
        <v>764</v>
      </c>
      <c r="E967" s="8" t="str">
        <f t="shared" si="1117"/>
        <v>967 DCHC-S</v>
      </c>
      <c r="G967" s="95" t="str">
        <f>G971&amp;":"</f>
        <v>Expense - Headcount - revenue driven:</v>
      </c>
      <c r="H967" s="12"/>
      <c r="I967" s="60"/>
      <c r="J967" s="60"/>
      <c r="K967" s="34">
        <f ca="1">SUMIF($4:$4,K$2,967:967)</f>
        <v>1</v>
      </c>
      <c r="L967" s="34">
        <f ca="1">SUMIF($4:$4,L$2,967:967)</f>
        <v>1</v>
      </c>
      <c r="M967" s="34">
        <f ca="1">SUMIF($4:$4,M$2,967:967)</f>
        <v>1</v>
      </c>
      <c r="N967" s="34">
        <f ca="1">SUMIF($4:$4,N$2,967:967)</f>
        <v>1</v>
      </c>
      <c r="O967" s="34">
        <f ca="1">SUMIF($4:$4,O$2,967:967)</f>
        <v>1</v>
      </c>
      <c r="P967" s="34">
        <f ca="1">SUMIF($4:$4,P$2,967:967)</f>
        <v>1</v>
      </c>
      <c r="R967" s="15"/>
      <c r="S967" s="76" cm="1">
        <f t="array" aca="1" ref="S967" ca="1">ROUNDUP(INDIRECT(S958)/S966,0)</f>
        <v>1</v>
      </c>
      <c r="T967" s="76" cm="1">
        <f t="array" aca="1" ref="T967" ca="1">ROUNDUP(INDIRECT(T958)/T966,0)</f>
        <v>1</v>
      </c>
      <c r="U967" s="76" cm="1">
        <f t="array" aca="1" ref="U967" ca="1">ROUNDUP(INDIRECT(U958)/U966,0)</f>
        <v>1</v>
      </c>
      <c r="V967" s="76" cm="1">
        <f t="array" aca="1" ref="V967" ca="1">ROUNDUP(INDIRECT(V958)/V966,0)</f>
        <v>1</v>
      </c>
      <c r="W967" s="76" cm="1">
        <f t="array" aca="1" ref="W967" ca="1">ROUNDUP(INDIRECT(W958)/W966,0)</f>
        <v>1</v>
      </c>
      <c r="X967" s="76" cm="1">
        <f t="array" aca="1" ref="X967" ca="1">ROUNDUP(INDIRECT(X958)/X966,0)</f>
        <v>1</v>
      </c>
      <c r="Y967" s="76" cm="1">
        <f t="array" aca="1" ref="Y967" ca="1">ROUNDUP(INDIRECT(Y958)/Y966,0)</f>
        <v>1</v>
      </c>
      <c r="Z967" s="76" cm="1">
        <f t="array" aca="1" ref="Z967" ca="1">ROUNDUP(INDIRECT(Z958)/Z966,0)</f>
        <v>1</v>
      </c>
      <c r="AA967" s="76" cm="1">
        <f t="array" aca="1" ref="AA967" ca="1">ROUNDUP(INDIRECT(AA958)/AA966,0)</f>
        <v>1</v>
      </c>
      <c r="AB967" s="76" cm="1">
        <f t="array" aca="1" ref="AB967" ca="1">ROUNDUP(INDIRECT(AB958)/AB966,0)</f>
        <v>1</v>
      </c>
      <c r="AC967" s="76" cm="1">
        <f t="array" aca="1" ref="AC967" ca="1">ROUNDUP(INDIRECT(AC958)/AC966,0)</f>
        <v>1</v>
      </c>
      <c r="AD967" s="76" cm="1">
        <f t="array" aca="1" ref="AD967" ca="1">ROUNDUP(INDIRECT(AD958)/AD966,0)</f>
        <v>1</v>
      </c>
      <c r="AE967" s="76" cm="1">
        <f t="array" aca="1" ref="AE967" ca="1">ROUNDUP(INDIRECT(AE958)/AE966,0)</f>
        <v>1</v>
      </c>
      <c r="AF967" s="76" cm="1">
        <f t="array" aca="1" ref="AF967" ca="1">ROUNDUP(INDIRECT(AF958)/AF966,0)</f>
        <v>1</v>
      </c>
      <c r="AG967" s="76" cm="1">
        <f t="array" aca="1" ref="AG967" ca="1">ROUNDUP(INDIRECT(AG958)/AG966,0)</f>
        <v>1</v>
      </c>
      <c r="AH967" s="76" cm="1">
        <f t="array" aca="1" ref="AH967" ca="1">ROUNDUP(INDIRECT(AH958)/AH966,0)</f>
        <v>1</v>
      </c>
      <c r="AI967" s="76" cm="1">
        <f t="array" aca="1" ref="AI967" ca="1">ROUNDUP(INDIRECT(AI958)/AI966,0)</f>
        <v>1</v>
      </c>
      <c r="AJ967" s="76" cm="1">
        <f t="array" aca="1" ref="AJ967" ca="1">ROUNDUP(INDIRECT(AJ958)/AJ966,0)</f>
        <v>1</v>
      </c>
      <c r="AK967" s="76" cm="1">
        <f t="array" aca="1" ref="AK967" ca="1">ROUNDUP(INDIRECT(AK958)/AK966,0)</f>
        <v>1</v>
      </c>
      <c r="AL967" s="76" cm="1">
        <f t="array" aca="1" ref="AL967" ca="1">ROUNDUP(INDIRECT(AL958)/AL966,0)</f>
        <v>1</v>
      </c>
      <c r="AM967" s="76" cm="1">
        <f t="array" aca="1" ref="AM967" ca="1">ROUNDUP(INDIRECT(AM958)/AM966,0)</f>
        <v>1</v>
      </c>
      <c r="AN967" s="76" cm="1">
        <f t="array" aca="1" ref="AN967" ca="1">ROUNDUP(INDIRECT(AN958)/AN966,0)</f>
        <v>1</v>
      </c>
      <c r="AO967" s="76" cm="1">
        <f t="array" aca="1" ref="AO967" ca="1">ROUNDUP(INDIRECT(AO958)/AO966,0)</f>
        <v>1</v>
      </c>
      <c r="AP967" s="76" cm="1">
        <f t="array" aca="1" ref="AP967" ca="1">ROUNDUP(INDIRECT(AP958)/AP966,0)</f>
        <v>1</v>
      </c>
      <c r="AQ967" s="76" cm="1">
        <f t="array" aca="1" ref="AQ967" ca="1">ROUNDUP(INDIRECT(AQ958)/AQ966,0)</f>
        <v>1</v>
      </c>
      <c r="AR967" s="76" cm="1">
        <f t="array" aca="1" ref="AR967" ca="1">ROUNDUP(INDIRECT(AR958)/AR966,0)</f>
        <v>1</v>
      </c>
      <c r="AS967" s="76" cm="1">
        <f t="array" aca="1" ref="AS967" ca="1">ROUNDUP(INDIRECT(AS958)/AS966,0)</f>
        <v>1</v>
      </c>
      <c r="AT967" s="76" cm="1">
        <f t="array" aca="1" ref="AT967" ca="1">ROUNDUP(INDIRECT(AT958)/AT966,0)</f>
        <v>1</v>
      </c>
      <c r="AU967" s="76" cm="1">
        <f t="array" aca="1" ref="AU967" ca="1">ROUNDUP(INDIRECT(AU958)/AU966,0)</f>
        <v>1</v>
      </c>
      <c r="AV967" s="76" cm="1">
        <f t="array" aca="1" ref="AV967" ca="1">ROUNDUP(INDIRECT(AV958)/AV966,0)</f>
        <v>1</v>
      </c>
      <c r="AW967" s="76" cm="1">
        <f t="array" aca="1" ref="AW967" ca="1">ROUNDUP(INDIRECT(AW958)/AW966,0)</f>
        <v>1</v>
      </c>
      <c r="AX967" s="76" cm="1">
        <f t="array" aca="1" ref="AX967" ca="1">ROUNDUP(INDIRECT(AX958)/AX966,0)</f>
        <v>1</v>
      </c>
      <c r="AY967" s="76" cm="1">
        <f t="array" aca="1" ref="AY967" ca="1">ROUNDUP(INDIRECT(AY958)/AY966,0)</f>
        <v>1</v>
      </c>
      <c r="AZ967" s="76" cm="1">
        <f t="array" aca="1" ref="AZ967" ca="1">ROUNDUP(INDIRECT(AZ958)/AZ966,0)</f>
        <v>1</v>
      </c>
      <c r="BA967" s="76" cm="1">
        <f t="array" aca="1" ref="BA967" ca="1">ROUNDUP(INDIRECT(BA958)/BA966,0)</f>
        <v>1</v>
      </c>
      <c r="BB967" s="76" cm="1">
        <f t="array" aca="1" ref="BB967" ca="1">ROUNDUP(INDIRECT(BB958)/BB966,0)</f>
        <v>1</v>
      </c>
      <c r="BC967" s="76" cm="1">
        <f t="array" aca="1" ref="BC967" ca="1">ROUNDUP(INDIRECT(BC958)/BC966,0)</f>
        <v>1</v>
      </c>
      <c r="BD967" s="76" cm="1">
        <f t="array" aca="1" ref="BD967" ca="1">ROUNDUP(INDIRECT(BD958)/BD966,0)</f>
        <v>1</v>
      </c>
      <c r="BE967" s="76" cm="1">
        <f t="array" aca="1" ref="BE967" ca="1">ROUNDUP(INDIRECT(BE958)/BE966,0)</f>
        <v>1</v>
      </c>
      <c r="BF967" s="76" cm="1">
        <f t="array" aca="1" ref="BF967" ca="1">ROUNDUP(INDIRECT(BF958)/BF966,0)</f>
        <v>1</v>
      </c>
      <c r="BG967" s="76" cm="1">
        <f t="array" aca="1" ref="BG967" ca="1">ROUNDUP(INDIRECT(BG958)/BG966,0)</f>
        <v>1</v>
      </c>
      <c r="BH967" s="76" cm="1">
        <f t="array" aca="1" ref="BH967" ca="1">ROUNDUP(INDIRECT(BH958)/BH966,0)</f>
        <v>1</v>
      </c>
      <c r="BI967" s="76" cm="1">
        <f t="array" aca="1" ref="BI967" ca="1">ROUNDUP(INDIRECT(BI958)/BI966,0)</f>
        <v>1</v>
      </c>
      <c r="BJ967" s="76" cm="1">
        <f t="array" aca="1" ref="BJ967" ca="1">ROUNDUP(INDIRECT(BJ958)/BJ966,0)</f>
        <v>1</v>
      </c>
      <c r="BK967" s="76" cm="1">
        <f t="array" aca="1" ref="BK967" ca="1">ROUNDUP(INDIRECT(BK958)/BK966,0)</f>
        <v>1</v>
      </c>
      <c r="BL967" s="76" cm="1">
        <f t="array" aca="1" ref="BL967" ca="1">ROUNDUP(INDIRECT(BL958)/BL966,0)</f>
        <v>1</v>
      </c>
      <c r="BM967" s="76" cm="1">
        <f t="array" aca="1" ref="BM967" ca="1">ROUNDUP(INDIRECT(BM958)/BM966,0)</f>
        <v>1</v>
      </c>
      <c r="BN967" s="76" cm="1">
        <f t="array" aca="1" ref="BN967" ca="1">ROUNDUP(INDIRECT(BN958)/BN966,0)</f>
        <v>1</v>
      </c>
      <c r="BO967" s="76" cm="1">
        <f t="array" aca="1" ref="BO967" ca="1">ROUNDUP(INDIRECT(BO958)/BO966,0)</f>
        <v>1</v>
      </c>
      <c r="BP967" s="76" cm="1">
        <f t="array" aca="1" ref="BP967" ca="1">ROUNDUP(INDIRECT(BP958)/BP966,0)</f>
        <v>1</v>
      </c>
      <c r="BQ967" s="76" cm="1">
        <f t="array" aca="1" ref="BQ967" ca="1">ROUNDUP(INDIRECT(BQ958)/BQ966,0)</f>
        <v>1</v>
      </c>
      <c r="BR967" s="76" cm="1">
        <f t="array" aca="1" ref="BR967" ca="1">ROUNDUP(INDIRECT(BR958)/BR966,0)</f>
        <v>1</v>
      </c>
      <c r="BS967" s="76" cm="1">
        <f t="array" aca="1" ref="BS967" ca="1">ROUNDUP(INDIRECT(BS958)/BS966,0)</f>
        <v>1</v>
      </c>
      <c r="BT967" s="76" cm="1">
        <f t="array" aca="1" ref="BT967" ca="1">ROUNDUP(INDIRECT(BT958)/BT966,0)</f>
        <v>1</v>
      </c>
      <c r="BU967" s="76" cm="1">
        <f t="array" aca="1" ref="BU967" ca="1">ROUNDUP(INDIRECT(BU958)/BU966,0)</f>
        <v>1</v>
      </c>
      <c r="BV967" s="76" cm="1">
        <f t="array" aca="1" ref="BV967" ca="1">ROUNDUP(INDIRECT(BV958)/BV966,0)</f>
        <v>1</v>
      </c>
      <c r="BW967" s="76" cm="1">
        <f t="array" aca="1" ref="BW967" ca="1">ROUNDUP(INDIRECT(BW958)/BW966,0)</f>
        <v>1</v>
      </c>
      <c r="BX967" s="76" cm="1">
        <f t="array" aca="1" ref="BX967" ca="1">ROUNDUP(INDIRECT(BX958)/BX966,0)</f>
        <v>1</v>
      </c>
      <c r="BY967" s="76" cm="1">
        <f t="array" aca="1" ref="BY967" ca="1">ROUNDUP(INDIRECT(BY958)/BY966,0)</f>
        <v>1</v>
      </c>
      <c r="BZ967" s="76" cm="1">
        <f t="array" aca="1" ref="BZ967" ca="1">ROUNDUP(INDIRECT(BZ958)/BZ966,0)</f>
        <v>1</v>
      </c>
      <c r="CA967" s="76" cm="1">
        <f t="array" aca="1" ref="CA967" ca="1">ROUNDUP(INDIRECT(CA958)/CA966,0)</f>
        <v>1</v>
      </c>
      <c r="CB967" s="76" cm="1">
        <f t="array" aca="1" ref="CB967" ca="1">ROUNDUP(INDIRECT(CB958)/CB966,0)</f>
        <v>1</v>
      </c>
      <c r="CC967" s="76" cm="1">
        <f t="array" aca="1" ref="CC967" ca="1">ROUNDUP(INDIRECT(CC958)/CC966,0)</f>
        <v>1</v>
      </c>
      <c r="CD967" s="76" cm="1">
        <f t="array" aca="1" ref="CD967" ca="1">ROUNDUP(INDIRECT(CD958)/CD966,0)</f>
        <v>1</v>
      </c>
      <c r="CE967" s="76" cm="1">
        <f t="array" aca="1" ref="CE967" ca="1">ROUNDUP(INDIRECT(CE958)/CE966,0)</f>
        <v>1</v>
      </c>
      <c r="CF967" s="76" cm="1">
        <f t="array" aca="1" ref="CF967" ca="1">ROUNDUP(INDIRECT(CF958)/CF966,0)</f>
        <v>1</v>
      </c>
      <c r="CG967" s="76" cm="1">
        <f t="array" aca="1" ref="CG967" ca="1">ROUNDUP(INDIRECT(CG958)/CG966,0)</f>
        <v>1</v>
      </c>
      <c r="CH967" s="76" cm="1">
        <f t="array" aca="1" ref="CH967" ca="1">ROUNDUP(INDIRECT(CH958)/CH966,0)</f>
        <v>1</v>
      </c>
      <c r="CI967" s="76" cm="1">
        <f t="array" aca="1" ref="CI967" ca="1">ROUNDUP(INDIRECT(CI958)/CI966,0)</f>
        <v>1</v>
      </c>
      <c r="CJ967" s="76" cm="1">
        <f t="array" aca="1" ref="CJ967" ca="1">ROUNDUP(INDIRECT(CJ958)/CJ966,0)</f>
        <v>1</v>
      </c>
      <c r="CK967" s="76" cm="1">
        <f t="array" aca="1" ref="CK967" ca="1">ROUNDUP(INDIRECT(CK958)/CK966,0)</f>
        <v>1</v>
      </c>
      <c r="CL967" s="76" cm="1">
        <f t="array" aca="1" ref="CL967" ca="1">ROUNDUP(INDIRECT(CL958)/CL966,0)</f>
        <v>1</v>
      </c>
      <c r="CN967" s="60"/>
      <c r="CO967" s="76" t="e" cm="1">
        <f t="array" aca="1" ref="CO967" ca="1">ROUNDUP(INDIRECT(CO958)/CO966,0)</f>
        <v>#N/A</v>
      </c>
      <c r="CP967" s="76" t="e" cm="1">
        <f t="array" aca="1" ref="CP967" ca="1">ROUNDUP(INDIRECT(CP958)/CP966,0)</f>
        <v>#N/A</v>
      </c>
      <c r="CQ967" s="76" t="e" cm="1">
        <f t="array" aca="1" ref="CQ967" ca="1">ROUNDUP(INDIRECT(CQ958)/CQ966,0)</f>
        <v>#N/A</v>
      </c>
      <c r="CR967" s="76" t="e" cm="1">
        <f t="array" aca="1" ref="CR967" ca="1">ROUNDUP(INDIRECT(CR958)/CR966,0)</f>
        <v>#N/A</v>
      </c>
      <c r="CS967" s="76" t="e" cm="1">
        <f t="array" aca="1" ref="CS967" ca="1">ROUNDUP(INDIRECT(CS958)/CS966,0)</f>
        <v>#N/A</v>
      </c>
      <c r="CT967" s="76" t="e" cm="1">
        <f t="array" aca="1" ref="CT967" ca="1">ROUNDUP(INDIRECT(CT958)/CT966,0)</f>
        <v>#N/A</v>
      </c>
      <c r="CU967" s="76" t="e" cm="1">
        <f t="array" aca="1" ref="CU967" ca="1">ROUNDUP(INDIRECT(CU958)/CU966,0)</f>
        <v>#N/A</v>
      </c>
      <c r="CV967" s="76" t="e" cm="1">
        <f t="array" aca="1" ref="CV967" ca="1">ROUNDUP(INDIRECT(CV958)/CV966,0)</f>
        <v>#N/A</v>
      </c>
      <c r="CW967" s="76" t="e" cm="1">
        <f t="array" aca="1" ref="CW967" ca="1">ROUNDUP(INDIRECT(CW958)/CW966,0)</f>
        <v>#N/A</v>
      </c>
      <c r="CX967" s="76" t="e" cm="1">
        <f t="array" aca="1" ref="CX967" ca="1">ROUNDUP(INDIRECT(CX958)/CX966,0)</f>
        <v>#N/A</v>
      </c>
      <c r="CY967" s="76" t="e" cm="1">
        <f t="array" aca="1" ref="CY967" ca="1">ROUNDUP(INDIRECT(CY958)/CY966,0)</f>
        <v>#N/A</v>
      </c>
      <c r="CZ967" s="76" t="e" cm="1">
        <f t="array" aca="1" ref="CZ967" ca="1">ROUNDUP(INDIRECT(CZ958)/CZ966,0)</f>
        <v>#N/A</v>
      </c>
      <c r="DA967" s="76" t="e" cm="1">
        <f t="array" aca="1" ref="DA967" ca="1">ROUNDUP(INDIRECT(DA958)/DA966,0)</f>
        <v>#N/A</v>
      </c>
      <c r="DB967" s="76" t="e" cm="1">
        <f t="array" aca="1" ref="DB967" ca="1">ROUNDUP(INDIRECT(DB958)/DB966,0)</f>
        <v>#N/A</v>
      </c>
      <c r="DC967" s="76" t="e" cm="1">
        <f t="array" aca="1" ref="DC967" ca="1">ROUNDUP(INDIRECT(DC958)/DC966,0)</f>
        <v>#N/A</v>
      </c>
      <c r="DD967" s="76" t="e" cm="1">
        <f t="array" aca="1" ref="DD967" ca="1">ROUNDUP(INDIRECT(DD958)/DD966,0)</f>
        <v>#N/A</v>
      </c>
      <c r="DE967" s="76" t="e" cm="1">
        <f t="array" aca="1" ref="DE967" ca="1">ROUNDUP(INDIRECT(DE958)/DE966,0)</f>
        <v>#N/A</v>
      </c>
      <c r="DF967" s="76" t="e" cm="1">
        <f t="array" aca="1" ref="DF967" ca="1">ROUNDUP(INDIRECT(DF958)/DF966,0)</f>
        <v>#N/A</v>
      </c>
      <c r="DG967" s="76" t="e" cm="1">
        <f t="array" aca="1" ref="DG967" ca="1">ROUNDUP(INDIRECT(DG958)/DG966,0)</f>
        <v>#N/A</v>
      </c>
      <c r="DH967" s="76" t="e" cm="1">
        <f t="array" aca="1" ref="DH967" ca="1">ROUNDUP(INDIRECT(DH958)/DH966,0)</f>
        <v>#N/A</v>
      </c>
      <c r="DI967" s="76" t="e" cm="1">
        <f t="array" aca="1" ref="DI967" ca="1">ROUNDUP(INDIRECT(DI958)/DI966,0)</f>
        <v>#N/A</v>
      </c>
      <c r="DJ967" s="76" t="e" cm="1">
        <f t="array" aca="1" ref="DJ967" ca="1">ROUNDUP(INDIRECT(DJ958)/DJ966,0)</f>
        <v>#N/A</v>
      </c>
      <c r="DK967" s="76" t="e" cm="1">
        <f t="array" aca="1" ref="DK967" ca="1">ROUNDUP(INDIRECT(DK958)/DK966,0)</f>
        <v>#N/A</v>
      </c>
      <c r="DL967" s="76" t="e" cm="1">
        <f t="array" aca="1" ref="DL967" ca="1">ROUNDUP(INDIRECT(DL958)/DL966,0)</f>
        <v>#N/A</v>
      </c>
    </row>
    <row r="968" spans="1:116" x14ac:dyDescent="0.35">
      <c r="B968" t="str">
        <f>E968</f>
        <v>968 DCHC-S</v>
      </c>
      <c r="D968" t="s">
        <v>764</v>
      </c>
      <c r="E968" s="8" t="str">
        <f t="shared" si="1117"/>
        <v>968 DCHC-S</v>
      </c>
      <c r="G968" s="145" t="s">
        <v>189</v>
      </c>
      <c r="H968" s="12"/>
      <c r="I968" s="60"/>
      <c r="J968" s="60"/>
      <c r="K968" s="18">
        <v>50000</v>
      </c>
      <c r="L968" s="18">
        <v>50000</v>
      </c>
      <c r="M968" s="18">
        <v>50000</v>
      </c>
      <c r="N968" s="18">
        <v>50000</v>
      </c>
      <c r="O968" s="18">
        <v>50000</v>
      </c>
      <c r="P968" s="18">
        <v>50000</v>
      </c>
      <c r="R968" s="19"/>
      <c r="S968" s="147" cm="1">
        <f t="array" ref="S968">INDEX($K:$P,ROW(),MATCH(S$3,$K$2:$P$2,0))/12</f>
        <v>4166.666666666667</v>
      </c>
      <c r="T968" s="147" cm="1">
        <f t="array" ref="T968">INDEX($K:$P,ROW(),MATCH(T$3,$K$2:$P$2,0))/12</f>
        <v>4166.666666666667</v>
      </c>
      <c r="U968" s="147" cm="1">
        <f t="array" ref="U968">INDEX($K:$P,ROW(),MATCH(U$3,$K$2:$P$2,0))/12</f>
        <v>4166.666666666667</v>
      </c>
      <c r="V968" s="147" cm="1">
        <f t="array" ref="V968">INDEX($K:$P,ROW(),MATCH(V$3,$K$2:$P$2,0))/12</f>
        <v>4166.666666666667</v>
      </c>
      <c r="W968" s="147" cm="1">
        <f t="array" ref="W968">INDEX($K:$P,ROW(),MATCH(W$3,$K$2:$P$2,0))/12</f>
        <v>4166.666666666667</v>
      </c>
      <c r="X968" s="147" cm="1">
        <f t="array" ref="X968">INDEX($K:$P,ROW(),MATCH(X$3,$K$2:$P$2,0))/12</f>
        <v>4166.666666666667</v>
      </c>
      <c r="Y968" s="147" cm="1">
        <f t="array" ref="Y968">INDEX($K:$P,ROW(),MATCH(Y$3,$K$2:$P$2,0))/12</f>
        <v>4166.666666666667</v>
      </c>
      <c r="Z968" s="147" cm="1">
        <f t="array" ref="Z968">INDEX($K:$P,ROW(),MATCH(Z$3,$K$2:$P$2,0))/12</f>
        <v>4166.666666666667</v>
      </c>
      <c r="AA968" s="147" cm="1">
        <f t="array" ref="AA968">INDEX($K:$P,ROW(),MATCH(AA$3,$K$2:$P$2,0))/12</f>
        <v>4166.666666666667</v>
      </c>
      <c r="AB968" s="147" cm="1">
        <f t="array" ref="AB968">INDEX($K:$P,ROW(),MATCH(AB$3,$K$2:$P$2,0))/12</f>
        <v>4166.666666666667</v>
      </c>
      <c r="AC968" s="147" cm="1">
        <f t="array" ref="AC968">INDEX($K:$P,ROW(),MATCH(AC$3,$K$2:$P$2,0))/12</f>
        <v>4166.666666666667</v>
      </c>
      <c r="AD968" s="147" cm="1">
        <f t="array" ref="AD968">INDEX($K:$P,ROW(),MATCH(AD$3,$K$2:$P$2,0))/12</f>
        <v>4166.666666666667</v>
      </c>
      <c r="AE968" s="147" cm="1">
        <f t="array" ref="AE968">INDEX($K:$P,ROW(),MATCH(AE$3,$K$2:$P$2,0))/12</f>
        <v>4166.666666666667</v>
      </c>
      <c r="AF968" s="147" cm="1">
        <f t="array" ref="AF968">INDEX($K:$P,ROW(),MATCH(AF$3,$K$2:$P$2,0))/12</f>
        <v>4166.666666666667</v>
      </c>
      <c r="AG968" s="147" cm="1">
        <f t="array" ref="AG968">INDEX($K:$P,ROW(),MATCH(AG$3,$K$2:$P$2,0))/12</f>
        <v>4166.666666666667</v>
      </c>
      <c r="AH968" s="147" cm="1">
        <f t="array" ref="AH968">INDEX($K:$P,ROW(),MATCH(AH$3,$K$2:$P$2,0))/12</f>
        <v>4166.666666666667</v>
      </c>
      <c r="AI968" s="147" cm="1">
        <f t="array" ref="AI968">INDEX($K:$P,ROW(),MATCH(AI$3,$K$2:$P$2,0))/12</f>
        <v>4166.666666666667</v>
      </c>
      <c r="AJ968" s="147" cm="1">
        <f t="array" ref="AJ968">INDEX($K:$P,ROW(),MATCH(AJ$3,$K$2:$P$2,0))/12</f>
        <v>4166.666666666667</v>
      </c>
      <c r="AK968" s="147" cm="1">
        <f t="array" ref="AK968">INDEX($K:$P,ROW(),MATCH(AK$3,$K$2:$P$2,0))/12</f>
        <v>4166.666666666667</v>
      </c>
      <c r="AL968" s="147" cm="1">
        <f t="array" ref="AL968">INDEX($K:$P,ROW(),MATCH(AL$3,$K$2:$P$2,0))/12</f>
        <v>4166.666666666667</v>
      </c>
      <c r="AM968" s="147" cm="1">
        <f t="array" ref="AM968">INDEX($K:$P,ROW(),MATCH(AM$3,$K$2:$P$2,0))/12</f>
        <v>4166.666666666667</v>
      </c>
      <c r="AN968" s="147" cm="1">
        <f t="array" ref="AN968">INDEX($K:$P,ROW(),MATCH(AN$3,$K$2:$P$2,0))/12</f>
        <v>4166.666666666667</v>
      </c>
      <c r="AO968" s="147" cm="1">
        <f t="array" ref="AO968">INDEX($K:$P,ROW(),MATCH(AO$3,$K$2:$P$2,0))/12</f>
        <v>4166.666666666667</v>
      </c>
      <c r="AP968" s="147" cm="1">
        <f t="array" ref="AP968">INDEX($K:$P,ROW(),MATCH(AP$3,$K$2:$P$2,0))/12</f>
        <v>4166.666666666667</v>
      </c>
      <c r="AQ968" s="147" cm="1">
        <f t="array" ref="AQ968">INDEX($K:$P,ROW(),MATCH(AQ$3,$K$2:$P$2,0))/12</f>
        <v>4166.666666666667</v>
      </c>
      <c r="AR968" s="147" cm="1">
        <f t="array" ref="AR968">INDEX($K:$P,ROW(),MATCH(AR$3,$K$2:$P$2,0))/12</f>
        <v>4166.666666666667</v>
      </c>
      <c r="AS968" s="147" cm="1">
        <f t="array" ref="AS968">INDEX($K:$P,ROW(),MATCH(AS$3,$K$2:$P$2,0))/12</f>
        <v>4166.666666666667</v>
      </c>
      <c r="AT968" s="147" cm="1">
        <f t="array" ref="AT968">INDEX($K:$P,ROW(),MATCH(AT$3,$K$2:$P$2,0))/12</f>
        <v>4166.666666666667</v>
      </c>
      <c r="AU968" s="147" cm="1">
        <f t="array" ref="AU968">INDEX($K:$P,ROW(),MATCH(AU$3,$K$2:$P$2,0))/12</f>
        <v>4166.666666666667</v>
      </c>
      <c r="AV968" s="147" cm="1">
        <f t="array" ref="AV968">INDEX($K:$P,ROW(),MATCH(AV$3,$K$2:$P$2,0))/12</f>
        <v>4166.666666666667</v>
      </c>
      <c r="AW968" s="147" cm="1">
        <f t="array" ref="AW968">INDEX($K:$P,ROW(),MATCH(AW$3,$K$2:$P$2,0))/12</f>
        <v>4166.666666666667</v>
      </c>
      <c r="AX968" s="147" cm="1">
        <f t="array" ref="AX968">INDEX($K:$P,ROW(),MATCH(AX$3,$K$2:$P$2,0))/12</f>
        <v>4166.666666666667</v>
      </c>
      <c r="AY968" s="147" cm="1">
        <f t="array" ref="AY968">INDEX($K:$P,ROW(),MATCH(AY$3,$K$2:$P$2,0))/12</f>
        <v>4166.666666666667</v>
      </c>
      <c r="AZ968" s="147" cm="1">
        <f t="array" ref="AZ968">INDEX($K:$P,ROW(),MATCH(AZ$3,$K$2:$P$2,0))/12</f>
        <v>4166.666666666667</v>
      </c>
      <c r="BA968" s="147" cm="1">
        <f t="array" ref="BA968">INDEX($K:$P,ROW(),MATCH(BA$3,$K$2:$P$2,0))/12</f>
        <v>4166.666666666667</v>
      </c>
      <c r="BB968" s="147" cm="1">
        <f t="array" ref="BB968">INDEX($K:$P,ROW(),MATCH(BB$3,$K$2:$P$2,0))/12</f>
        <v>4166.666666666667</v>
      </c>
      <c r="BC968" s="147" cm="1">
        <f t="array" ref="BC968">INDEX($K:$P,ROW(),MATCH(BC$3,$K$2:$P$2,0))/12</f>
        <v>4166.666666666667</v>
      </c>
      <c r="BD968" s="147" cm="1">
        <f t="array" ref="BD968">INDEX($K:$P,ROW(),MATCH(BD$3,$K$2:$P$2,0))/12</f>
        <v>4166.666666666667</v>
      </c>
      <c r="BE968" s="147" cm="1">
        <f t="array" ref="BE968">INDEX($K:$P,ROW(),MATCH(BE$3,$K$2:$P$2,0))/12</f>
        <v>4166.666666666667</v>
      </c>
      <c r="BF968" s="147" cm="1">
        <f t="array" ref="BF968">INDEX($K:$P,ROW(),MATCH(BF$3,$K$2:$P$2,0))/12</f>
        <v>4166.666666666667</v>
      </c>
      <c r="BG968" s="147" cm="1">
        <f t="array" ref="BG968">INDEX($K:$P,ROW(),MATCH(BG$3,$K$2:$P$2,0))/12</f>
        <v>4166.666666666667</v>
      </c>
      <c r="BH968" s="147" cm="1">
        <f t="array" ref="BH968">INDEX($K:$P,ROW(),MATCH(BH$3,$K$2:$P$2,0))/12</f>
        <v>4166.666666666667</v>
      </c>
      <c r="BI968" s="147" cm="1">
        <f t="array" ref="BI968">INDEX($K:$P,ROW(),MATCH(BI$3,$K$2:$P$2,0))/12</f>
        <v>4166.666666666667</v>
      </c>
      <c r="BJ968" s="147" cm="1">
        <f t="array" ref="BJ968">INDEX($K:$P,ROW(),MATCH(BJ$3,$K$2:$P$2,0))/12</f>
        <v>4166.666666666667</v>
      </c>
      <c r="BK968" s="147" cm="1">
        <f t="array" ref="BK968">INDEX($K:$P,ROW(),MATCH(BK$3,$K$2:$P$2,0))/12</f>
        <v>4166.666666666667</v>
      </c>
      <c r="BL968" s="147" cm="1">
        <f t="array" ref="BL968">INDEX($K:$P,ROW(),MATCH(BL$3,$K$2:$P$2,0))/12</f>
        <v>4166.666666666667</v>
      </c>
      <c r="BM968" s="147" cm="1">
        <f t="array" ref="BM968">INDEX($K:$P,ROW(),MATCH(BM$3,$K$2:$P$2,0))/12</f>
        <v>4166.666666666667</v>
      </c>
      <c r="BN968" s="147" cm="1">
        <f t="array" ref="BN968">INDEX($K:$P,ROW(),MATCH(BN$3,$K$2:$P$2,0))/12</f>
        <v>4166.666666666667</v>
      </c>
      <c r="BO968" s="147" cm="1">
        <f t="array" ref="BO968">INDEX($K:$P,ROW(),MATCH(BO$3,$K$2:$P$2,0))/12</f>
        <v>4166.666666666667</v>
      </c>
      <c r="BP968" s="147" cm="1">
        <f t="array" ref="BP968">INDEX($K:$P,ROW(),MATCH(BP$3,$K$2:$P$2,0))/12</f>
        <v>4166.666666666667</v>
      </c>
      <c r="BQ968" s="147" cm="1">
        <f t="array" ref="BQ968">INDEX($K:$P,ROW(),MATCH(BQ$3,$K$2:$P$2,0))/12</f>
        <v>4166.666666666667</v>
      </c>
      <c r="BR968" s="147" cm="1">
        <f t="array" ref="BR968">INDEX($K:$P,ROW(),MATCH(BR$3,$K$2:$P$2,0))/12</f>
        <v>4166.666666666667</v>
      </c>
      <c r="BS968" s="147" cm="1">
        <f t="array" ref="BS968">INDEX($K:$P,ROW(),MATCH(BS$3,$K$2:$P$2,0))/12</f>
        <v>4166.666666666667</v>
      </c>
      <c r="BT968" s="147" cm="1">
        <f t="array" ref="BT968">INDEX($K:$P,ROW(),MATCH(BT$3,$K$2:$P$2,0))/12</f>
        <v>4166.666666666667</v>
      </c>
      <c r="BU968" s="147" cm="1">
        <f t="array" ref="BU968">INDEX($K:$P,ROW(),MATCH(BU$3,$K$2:$P$2,0))/12</f>
        <v>4166.666666666667</v>
      </c>
      <c r="BV968" s="147" cm="1">
        <f t="array" ref="BV968">INDEX($K:$P,ROW(),MATCH(BV$3,$K$2:$P$2,0))/12</f>
        <v>4166.666666666667</v>
      </c>
      <c r="BW968" s="147" cm="1">
        <f t="array" ref="BW968">INDEX($K:$P,ROW(),MATCH(BW$3,$K$2:$P$2,0))/12</f>
        <v>4166.666666666667</v>
      </c>
      <c r="BX968" s="147" cm="1">
        <f t="array" ref="BX968">INDEX($K:$P,ROW(),MATCH(BX$3,$K$2:$P$2,0))/12</f>
        <v>4166.666666666667</v>
      </c>
      <c r="BY968" s="147" cm="1">
        <f t="array" ref="BY968">INDEX($K:$P,ROW(),MATCH(BY$3,$K$2:$P$2,0))/12</f>
        <v>4166.666666666667</v>
      </c>
      <c r="BZ968" s="147" cm="1">
        <f t="array" ref="BZ968">INDEX($K:$P,ROW(),MATCH(BZ$3,$K$2:$P$2,0))/12</f>
        <v>4166.666666666667</v>
      </c>
      <c r="CA968" s="147" cm="1">
        <f t="array" ref="CA968">INDEX($K:$P,ROW(),MATCH(CA$3,$K$2:$P$2,0))/12</f>
        <v>4166.666666666667</v>
      </c>
      <c r="CB968" s="147" cm="1">
        <f t="array" ref="CB968">INDEX($K:$P,ROW(),MATCH(CB$3,$K$2:$P$2,0))/12</f>
        <v>4166.666666666667</v>
      </c>
      <c r="CC968" s="147" cm="1">
        <f t="array" ref="CC968">INDEX($K:$P,ROW(),MATCH(CC$3,$K$2:$P$2,0))/12</f>
        <v>4166.666666666667</v>
      </c>
      <c r="CD968" s="147" cm="1">
        <f t="array" ref="CD968">INDEX($K:$P,ROW(),MATCH(CD$3,$K$2:$P$2,0))/12</f>
        <v>4166.666666666667</v>
      </c>
      <c r="CE968" s="147" cm="1">
        <f t="array" ref="CE968">INDEX($K:$P,ROW(),MATCH(CE$3,$K$2:$P$2,0))/12</f>
        <v>4166.666666666667</v>
      </c>
      <c r="CF968" s="147" cm="1">
        <f t="array" ref="CF968">INDEX($K:$P,ROW(),MATCH(CF$3,$K$2:$P$2,0))/12</f>
        <v>4166.666666666667</v>
      </c>
      <c r="CG968" s="147" cm="1">
        <f t="array" ref="CG968">INDEX($K:$P,ROW(),MATCH(CG$3,$K$2:$P$2,0))/12</f>
        <v>4166.666666666667</v>
      </c>
      <c r="CH968" s="147" cm="1">
        <f t="array" ref="CH968">INDEX($K:$P,ROW(),MATCH(CH$3,$K$2:$P$2,0))/12</f>
        <v>4166.666666666667</v>
      </c>
      <c r="CI968" s="147" cm="1">
        <f t="array" ref="CI968">INDEX($K:$P,ROW(),MATCH(CI$3,$K$2:$P$2,0))/12</f>
        <v>4166.666666666667</v>
      </c>
      <c r="CJ968" s="147" cm="1">
        <f t="array" ref="CJ968">INDEX($K:$P,ROW(),MATCH(CJ$3,$K$2:$P$2,0))/12</f>
        <v>4166.666666666667</v>
      </c>
      <c r="CK968" s="147" cm="1">
        <f t="array" ref="CK968">INDEX($K:$P,ROW(),MATCH(CK$3,$K$2:$P$2,0))/12</f>
        <v>4166.666666666667</v>
      </c>
      <c r="CL968" s="147" cm="1">
        <f t="array" ref="CL968">INDEX($K:$P,ROW(),MATCH(CL$3,$K$2:$P$2,0))/12</f>
        <v>4166.666666666667</v>
      </c>
      <c r="CN968" s="60"/>
      <c r="CO968" s="147" t="e" cm="1">
        <f t="array" ref="CO968">INDEX($K:$P,ROW(),MATCH(CO$3,$K$2:$P$2,0))/CO$5</f>
        <v>#N/A</v>
      </c>
      <c r="CP968" s="147" t="e" cm="1">
        <f t="array" ref="CP968">INDEX($K:$P,ROW(),MATCH(CP$3,$K$2:$P$2,0))/CP$5</f>
        <v>#N/A</v>
      </c>
      <c r="CQ968" s="147" t="e" cm="1">
        <f t="array" ref="CQ968">INDEX($K:$P,ROW(),MATCH(CQ$3,$K$2:$P$2,0))/CQ$5</f>
        <v>#N/A</v>
      </c>
      <c r="CR968" s="147" t="e" cm="1">
        <f t="array" ref="CR968">INDEX($K:$P,ROW(),MATCH(CR$3,$K$2:$P$2,0))/CR$5</f>
        <v>#N/A</v>
      </c>
      <c r="CS968" s="147" t="e" cm="1">
        <f t="array" ref="CS968">INDEX($K:$P,ROW(),MATCH(CS$3,$K$2:$P$2,0))/CS$5</f>
        <v>#N/A</v>
      </c>
      <c r="CT968" s="147" t="e" cm="1">
        <f t="array" ref="CT968">INDEX($K:$P,ROW(),MATCH(CT$3,$K$2:$P$2,0))/CT$5</f>
        <v>#N/A</v>
      </c>
      <c r="CU968" s="147" t="e" cm="1">
        <f t="array" ref="CU968">INDEX($K:$P,ROW(),MATCH(CU$3,$K$2:$P$2,0))/CU$5</f>
        <v>#N/A</v>
      </c>
      <c r="CV968" s="147" t="e" cm="1">
        <f t="array" ref="CV968">INDEX($K:$P,ROW(),MATCH(CV$3,$K$2:$P$2,0))/CV$5</f>
        <v>#N/A</v>
      </c>
      <c r="CW968" s="147" t="e" cm="1">
        <f t="array" ref="CW968">INDEX($K:$P,ROW(),MATCH(CW$3,$K$2:$P$2,0))/CW$5</f>
        <v>#N/A</v>
      </c>
      <c r="CX968" s="147" t="e" cm="1">
        <f t="array" ref="CX968">INDEX($K:$P,ROW(),MATCH(CX$3,$K$2:$P$2,0))/CX$5</f>
        <v>#N/A</v>
      </c>
      <c r="CY968" s="147" t="e" cm="1">
        <f t="array" ref="CY968">INDEX($K:$P,ROW(),MATCH(CY$3,$K$2:$P$2,0))/CL$5</f>
        <v>#N/A</v>
      </c>
      <c r="CZ968" s="147" t="e" cm="1">
        <f t="array" ref="CZ968">INDEX($K:$P,ROW(),MATCH(CZ$3,$K$2:$P$2,0))/CZ$5</f>
        <v>#N/A</v>
      </c>
      <c r="DA968" s="147" t="e" cm="1">
        <f t="array" ref="DA968">INDEX($K:$P,ROW(),MATCH(DA$3,$K$2:$P$2,0))/DA$5</f>
        <v>#N/A</v>
      </c>
      <c r="DB968" s="147" t="e" cm="1">
        <f t="array" ref="DB968">INDEX($K:$P,ROW(),MATCH(DB$3,$K$2:$P$2,0))/DB$5</f>
        <v>#N/A</v>
      </c>
      <c r="DC968" s="147" t="e" cm="1">
        <f t="array" ref="DC968">INDEX($K:$P,ROW(),MATCH(DC$3,$K$2:$P$2,0))/DC$5</f>
        <v>#N/A</v>
      </c>
      <c r="DD968" s="147" t="e" cm="1">
        <f t="array" ref="DD968">INDEX($K:$P,ROW(),MATCH(DD$3,$K$2:$P$2,0))/DD$5</f>
        <v>#N/A</v>
      </c>
      <c r="DE968" s="147" t="e" cm="1">
        <f t="array" ref="DE968">INDEX($K:$P,ROW(),MATCH(DE$3,$K$2:$P$2,0))/DE$5</f>
        <v>#N/A</v>
      </c>
      <c r="DF968" s="147" t="e" cm="1">
        <f t="array" ref="DF968">INDEX($K:$P,ROW(),MATCH(DF$3,$K$2:$P$2,0))/DF$5</f>
        <v>#N/A</v>
      </c>
      <c r="DG968" s="147" t="e" cm="1">
        <f t="array" ref="DG968">INDEX($K:$P,ROW(),MATCH(DG$3,$K$2:$P$2,0))/DG$5</f>
        <v>#N/A</v>
      </c>
      <c r="DH968" s="147" t="e" cm="1">
        <f t="array" ref="DH968">INDEX($K:$P,ROW(),MATCH(DH$3,$K$2:$P$2,0))/DH$5</f>
        <v>#N/A</v>
      </c>
      <c r="DI968" s="147" t="e" cm="1">
        <f t="array" ref="DI968">INDEX($K:$P,ROW(),MATCH(DI$3,$K$2:$P$2,0))/DI$5</f>
        <v>#N/A</v>
      </c>
      <c r="DJ968" s="147" t="e" cm="1">
        <f t="array" ref="DJ968">INDEX($K:$P,ROW(),MATCH(DJ$3,$K$2:$P$2,0))/DJ$5</f>
        <v>#N/A</v>
      </c>
      <c r="DK968" s="147" t="e" cm="1">
        <f t="array" ref="DK968">INDEX($K:$P,ROW(),MATCH(DK$3,$K$2:$P$2,0))/DK$5</f>
        <v>#N/A</v>
      </c>
      <c r="DL968" s="147" t="e" cm="1">
        <f t="array" ref="DL968">INDEX($K:$P,ROW(),MATCH(DL$3,$K$2:$P$2,0))/DL$5</f>
        <v>#N/A</v>
      </c>
    </row>
    <row r="969" spans="1:116" x14ac:dyDescent="0.35">
      <c r="C969" t="s">
        <v>203</v>
      </c>
      <c r="D969" t="s">
        <v>764</v>
      </c>
      <c r="E969" s="8" t="str">
        <f t="shared" si="1117"/>
        <v>969 DCHC-S</v>
      </c>
      <c r="G969" s="145" t="str">
        <f>"# of FTE's - "&amp;SUBSTITUTE(G966,":","")</f>
        <v># of FTE's - Headcount - revenue driven</v>
      </c>
      <c r="H969" s="27"/>
      <c r="I969" s="78"/>
      <c r="J969" s="78"/>
      <c r="K969" s="63">
        <f ca="1">SUMIF($3:$3,K$2,969:969)</f>
        <v>-49999.999999999993</v>
      </c>
      <c r="L969" s="63">
        <f ca="1">SUMIF($3:$3,L$2,969:969)</f>
        <v>-49999.999999999993</v>
      </c>
      <c r="M969" s="63">
        <f ca="1">SUMIF($3:$3,M$2,969:969)</f>
        <v>-49999.999999999993</v>
      </c>
      <c r="N969" s="63">
        <f ca="1">SUMIF($3:$3,N$2,969:969)</f>
        <v>-49999.999999999993</v>
      </c>
      <c r="O969" s="63">
        <f ca="1">SUMIF($3:$3,O$2,969:969)</f>
        <v>-49999.999999999993</v>
      </c>
      <c r="P969" s="63">
        <f ca="1">SUMIF($3:$3,P$2,969:969)</f>
        <v>-49999.999999999993</v>
      </c>
      <c r="R969" s="33"/>
      <c r="S969" s="148">
        <f t="shared" ref="S969:AX969" ca="1" si="1118">-S968*S967</f>
        <v>-4166.666666666667</v>
      </c>
      <c r="T969" s="148">
        <f t="shared" ca="1" si="1118"/>
        <v>-4166.666666666667</v>
      </c>
      <c r="U969" s="148">
        <f t="shared" ca="1" si="1118"/>
        <v>-4166.666666666667</v>
      </c>
      <c r="V969" s="148">
        <f t="shared" ca="1" si="1118"/>
        <v>-4166.666666666667</v>
      </c>
      <c r="W969" s="148">
        <f t="shared" ca="1" si="1118"/>
        <v>-4166.666666666667</v>
      </c>
      <c r="X969" s="148">
        <f t="shared" ca="1" si="1118"/>
        <v>-4166.666666666667</v>
      </c>
      <c r="Y969" s="148">
        <f t="shared" ca="1" si="1118"/>
        <v>-4166.666666666667</v>
      </c>
      <c r="Z969" s="148">
        <f t="shared" ca="1" si="1118"/>
        <v>-4166.666666666667</v>
      </c>
      <c r="AA969" s="148">
        <f t="shared" ca="1" si="1118"/>
        <v>-4166.666666666667</v>
      </c>
      <c r="AB969" s="148">
        <f t="shared" ca="1" si="1118"/>
        <v>-4166.666666666667</v>
      </c>
      <c r="AC969" s="148">
        <f t="shared" ca="1" si="1118"/>
        <v>-4166.666666666667</v>
      </c>
      <c r="AD969" s="148">
        <f t="shared" ca="1" si="1118"/>
        <v>-4166.666666666667</v>
      </c>
      <c r="AE969" s="148">
        <f t="shared" ca="1" si="1118"/>
        <v>-4166.666666666667</v>
      </c>
      <c r="AF969" s="148">
        <f t="shared" ca="1" si="1118"/>
        <v>-4166.666666666667</v>
      </c>
      <c r="AG969" s="148">
        <f t="shared" ca="1" si="1118"/>
        <v>-4166.666666666667</v>
      </c>
      <c r="AH969" s="148">
        <f t="shared" ca="1" si="1118"/>
        <v>-4166.666666666667</v>
      </c>
      <c r="AI969" s="148">
        <f t="shared" ca="1" si="1118"/>
        <v>-4166.666666666667</v>
      </c>
      <c r="AJ969" s="148">
        <f t="shared" ca="1" si="1118"/>
        <v>-4166.666666666667</v>
      </c>
      <c r="AK969" s="148">
        <f t="shared" ca="1" si="1118"/>
        <v>-4166.666666666667</v>
      </c>
      <c r="AL969" s="148">
        <f t="shared" ca="1" si="1118"/>
        <v>-4166.666666666667</v>
      </c>
      <c r="AM969" s="148">
        <f t="shared" ca="1" si="1118"/>
        <v>-4166.666666666667</v>
      </c>
      <c r="AN969" s="148">
        <f t="shared" ca="1" si="1118"/>
        <v>-4166.666666666667</v>
      </c>
      <c r="AO969" s="148">
        <f t="shared" ca="1" si="1118"/>
        <v>-4166.666666666667</v>
      </c>
      <c r="AP969" s="148">
        <f t="shared" ca="1" si="1118"/>
        <v>-4166.666666666667</v>
      </c>
      <c r="AQ969" s="148">
        <f t="shared" ca="1" si="1118"/>
        <v>-4166.666666666667</v>
      </c>
      <c r="AR969" s="148">
        <f t="shared" ca="1" si="1118"/>
        <v>-4166.666666666667</v>
      </c>
      <c r="AS969" s="148">
        <f t="shared" ca="1" si="1118"/>
        <v>-4166.666666666667</v>
      </c>
      <c r="AT969" s="148">
        <f t="shared" ca="1" si="1118"/>
        <v>-4166.666666666667</v>
      </c>
      <c r="AU969" s="148">
        <f t="shared" ca="1" si="1118"/>
        <v>-4166.666666666667</v>
      </c>
      <c r="AV969" s="148">
        <f t="shared" ca="1" si="1118"/>
        <v>-4166.666666666667</v>
      </c>
      <c r="AW969" s="148">
        <f t="shared" ca="1" si="1118"/>
        <v>-4166.666666666667</v>
      </c>
      <c r="AX969" s="148">
        <f t="shared" ca="1" si="1118"/>
        <v>-4166.666666666667</v>
      </c>
      <c r="AY969" s="148">
        <f t="shared" ref="AY969:CD969" ca="1" si="1119">-AY968*AY967</f>
        <v>-4166.666666666667</v>
      </c>
      <c r="AZ969" s="148">
        <f t="shared" ca="1" si="1119"/>
        <v>-4166.666666666667</v>
      </c>
      <c r="BA969" s="148">
        <f t="shared" ca="1" si="1119"/>
        <v>-4166.666666666667</v>
      </c>
      <c r="BB969" s="148">
        <f t="shared" ca="1" si="1119"/>
        <v>-4166.666666666667</v>
      </c>
      <c r="BC969" s="148">
        <f t="shared" ca="1" si="1119"/>
        <v>-4166.666666666667</v>
      </c>
      <c r="BD969" s="148">
        <f t="shared" ca="1" si="1119"/>
        <v>-4166.666666666667</v>
      </c>
      <c r="BE969" s="148">
        <f t="shared" ca="1" si="1119"/>
        <v>-4166.666666666667</v>
      </c>
      <c r="BF969" s="148">
        <f t="shared" ca="1" si="1119"/>
        <v>-4166.666666666667</v>
      </c>
      <c r="BG969" s="148">
        <f t="shared" ca="1" si="1119"/>
        <v>-4166.666666666667</v>
      </c>
      <c r="BH969" s="148">
        <f t="shared" ca="1" si="1119"/>
        <v>-4166.666666666667</v>
      </c>
      <c r="BI969" s="148">
        <f t="shared" ca="1" si="1119"/>
        <v>-4166.666666666667</v>
      </c>
      <c r="BJ969" s="148">
        <f t="shared" ca="1" si="1119"/>
        <v>-4166.666666666667</v>
      </c>
      <c r="BK969" s="148">
        <f t="shared" ca="1" si="1119"/>
        <v>-4166.666666666667</v>
      </c>
      <c r="BL969" s="148">
        <f t="shared" ca="1" si="1119"/>
        <v>-4166.666666666667</v>
      </c>
      <c r="BM969" s="148">
        <f t="shared" ca="1" si="1119"/>
        <v>-4166.666666666667</v>
      </c>
      <c r="BN969" s="148">
        <f t="shared" ca="1" si="1119"/>
        <v>-4166.666666666667</v>
      </c>
      <c r="BO969" s="148">
        <f t="shared" ca="1" si="1119"/>
        <v>-4166.666666666667</v>
      </c>
      <c r="BP969" s="148">
        <f t="shared" ca="1" si="1119"/>
        <v>-4166.666666666667</v>
      </c>
      <c r="BQ969" s="148">
        <f t="shared" ca="1" si="1119"/>
        <v>-4166.666666666667</v>
      </c>
      <c r="BR969" s="148">
        <f t="shared" ca="1" si="1119"/>
        <v>-4166.666666666667</v>
      </c>
      <c r="BS969" s="148">
        <f t="shared" ca="1" si="1119"/>
        <v>-4166.666666666667</v>
      </c>
      <c r="BT969" s="148">
        <f t="shared" ca="1" si="1119"/>
        <v>-4166.666666666667</v>
      </c>
      <c r="BU969" s="148">
        <f t="shared" ca="1" si="1119"/>
        <v>-4166.666666666667</v>
      </c>
      <c r="BV969" s="148">
        <f t="shared" ca="1" si="1119"/>
        <v>-4166.666666666667</v>
      </c>
      <c r="BW969" s="148">
        <f t="shared" ca="1" si="1119"/>
        <v>-4166.666666666667</v>
      </c>
      <c r="BX969" s="148">
        <f t="shared" ca="1" si="1119"/>
        <v>-4166.666666666667</v>
      </c>
      <c r="BY969" s="148">
        <f t="shared" ca="1" si="1119"/>
        <v>-4166.666666666667</v>
      </c>
      <c r="BZ969" s="148">
        <f t="shared" ca="1" si="1119"/>
        <v>-4166.666666666667</v>
      </c>
      <c r="CA969" s="148">
        <f t="shared" ca="1" si="1119"/>
        <v>-4166.666666666667</v>
      </c>
      <c r="CB969" s="148">
        <f t="shared" ca="1" si="1119"/>
        <v>-4166.666666666667</v>
      </c>
      <c r="CC969" s="148">
        <f t="shared" ca="1" si="1119"/>
        <v>-4166.666666666667</v>
      </c>
      <c r="CD969" s="148">
        <f t="shared" ca="1" si="1119"/>
        <v>-4166.666666666667</v>
      </c>
      <c r="CE969" s="148">
        <f t="shared" ref="CE969:CL969" ca="1" si="1120">-CE968*CE967</f>
        <v>-4166.666666666667</v>
      </c>
      <c r="CF969" s="148">
        <f t="shared" ca="1" si="1120"/>
        <v>-4166.666666666667</v>
      </c>
      <c r="CG969" s="148">
        <f t="shared" ca="1" si="1120"/>
        <v>-4166.666666666667</v>
      </c>
      <c r="CH969" s="148">
        <f t="shared" ca="1" si="1120"/>
        <v>-4166.666666666667</v>
      </c>
      <c r="CI969" s="148">
        <f t="shared" ca="1" si="1120"/>
        <v>-4166.666666666667</v>
      </c>
      <c r="CJ969" s="148">
        <f t="shared" ca="1" si="1120"/>
        <v>-4166.666666666667</v>
      </c>
      <c r="CK969" s="148">
        <f t="shared" ca="1" si="1120"/>
        <v>-4166.666666666667</v>
      </c>
      <c r="CL969" s="148">
        <f t="shared" ca="1" si="1120"/>
        <v>-4166.666666666667</v>
      </c>
      <c r="CN969" s="78"/>
      <c r="CO969" s="148" t="e">
        <f ca="1">-CO54*CO967</f>
        <v>#N/A</v>
      </c>
      <c r="CP969" s="148" t="e">
        <f ca="1">-CP54*CP967</f>
        <v>#N/A</v>
      </c>
      <c r="CQ969" s="148" t="e">
        <f ca="1">-CQ54*CQ967</f>
        <v>#N/A</v>
      </c>
      <c r="CR969" s="148" t="e">
        <f ca="1">-CR54*CR967</f>
        <v>#N/A</v>
      </c>
      <c r="CS969" s="148" t="e">
        <f ca="1">-CS54*CS967</f>
        <v>#N/A</v>
      </c>
      <c r="CT969" s="148" t="e">
        <f ca="1">-CT54*CT967</f>
        <v>#N/A</v>
      </c>
      <c r="CU969" s="148" t="e">
        <f ca="1">-CU54*CU967</f>
        <v>#N/A</v>
      </c>
      <c r="CV969" s="148" t="e">
        <f ca="1">-CV54*CV967</f>
        <v>#N/A</v>
      </c>
      <c r="CW969" s="148" t="e">
        <f ca="1">-CW54*CW967</f>
        <v>#N/A</v>
      </c>
      <c r="CX969" s="148" t="e">
        <f ca="1">-CX54*CX967</f>
        <v>#N/A</v>
      </c>
      <c r="CY969" s="148" t="e">
        <f ca="1">-CY54*CY967</f>
        <v>#N/A</v>
      </c>
      <c r="CZ969" s="148" t="e">
        <f ca="1">-CZ54*CZ967</f>
        <v>#N/A</v>
      </c>
      <c r="DA969" s="148" t="e">
        <f ca="1">-DA54*DA967</f>
        <v>#N/A</v>
      </c>
      <c r="DB969" s="148" t="e">
        <f ca="1">-DB54*DB967</f>
        <v>#N/A</v>
      </c>
      <c r="DC969" s="148" t="e">
        <f ca="1">-DC54*DC967</f>
        <v>#N/A</v>
      </c>
      <c r="DD969" s="148" t="e">
        <f ca="1">-DD54*DD967</f>
        <v>#N/A</v>
      </c>
      <c r="DE969" s="148" t="e">
        <f ca="1">-DE54*DE967</f>
        <v>#N/A</v>
      </c>
      <c r="DF969" s="148" t="e">
        <f ca="1">-DF54*DF967</f>
        <v>#N/A</v>
      </c>
      <c r="DG969" s="148" t="e">
        <f ca="1">-DG54*DG967</f>
        <v>#N/A</v>
      </c>
      <c r="DH969" s="148" t="e">
        <f ca="1">-DH54*DH967</f>
        <v>#N/A</v>
      </c>
      <c r="DI969" s="148" t="e">
        <f ca="1">-DI54*DI967</f>
        <v>#N/A</v>
      </c>
      <c r="DJ969" s="148" t="e">
        <f ca="1">-DJ54*DJ967</f>
        <v>#N/A</v>
      </c>
      <c r="DK969" s="148" t="e">
        <f ca="1">-DK54*DK967</f>
        <v>#N/A</v>
      </c>
      <c r="DL969" s="148" t="e">
        <f ca="1">-DL54*DL967</f>
        <v>#N/A</v>
      </c>
    </row>
    <row r="970" spans="1:116" x14ac:dyDescent="0.35">
      <c r="B970" t="s">
        <v>244</v>
      </c>
      <c r="D970" t="s">
        <v>764</v>
      </c>
      <c r="E970" s="8" t="str">
        <f t="shared" si="1117"/>
        <v>970 DCHC-S</v>
      </c>
      <c r="G970" s="145" t="s">
        <v>185</v>
      </c>
      <c r="S970" s="72"/>
      <c r="T970" s="72"/>
      <c r="U970" s="72"/>
      <c r="V970" s="72"/>
      <c r="W970" s="72"/>
      <c r="X970" s="72"/>
      <c r="Y970" s="72"/>
      <c r="Z970" s="72"/>
      <c r="AA970" s="72"/>
      <c r="AB970" s="72"/>
      <c r="AC970" s="72"/>
      <c r="AD970" s="72"/>
      <c r="AE970" s="72"/>
      <c r="AF970" s="72"/>
      <c r="AG970" s="72"/>
      <c r="AH970" s="72"/>
      <c r="AI970" s="72"/>
      <c r="AJ970" s="72"/>
      <c r="AK970" s="72"/>
      <c r="AL970" s="72"/>
      <c r="AM970" s="72"/>
      <c r="AN970" s="72"/>
      <c r="AO970" s="72"/>
      <c r="AP970" s="72"/>
      <c r="AQ970" s="72"/>
      <c r="AR970" s="72"/>
      <c r="AS970" s="72"/>
      <c r="AT970" s="72"/>
      <c r="AU970" s="72"/>
      <c r="AV970" s="72"/>
      <c r="AW970" s="72"/>
      <c r="AX970" s="72"/>
      <c r="AY970" s="72"/>
      <c r="AZ970" s="72"/>
      <c r="BA970" s="72"/>
      <c r="BB970" s="72"/>
      <c r="BC970" s="72"/>
      <c r="BD970" s="72"/>
      <c r="BE970" s="72"/>
      <c r="BF970" s="72"/>
      <c r="BG970" s="72"/>
      <c r="BH970" s="72"/>
      <c r="BI970" s="72"/>
      <c r="BJ970" s="72"/>
      <c r="BK970" s="72"/>
      <c r="BL970" s="72"/>
      <c r="BM970" s="72"/>
      <c r="BN970" s="72"/>
      <c r="BO970" s="72"/>
      <c r="BP970" s="72"/>
      <c r="BQ970" s="72"/>
      <c r="BR970" s="72"/>
      <c r="BS970" s="72"/>
      <c r="BT970" s="72"/>
      <c r="BU970" s="72"/>
      <c r="BV970" s="72"/>
      <c r="BW970" s="72"/>
      <c r="BX970" s="72"/>
      <c r="BY970" s="72"/>
      <c r="BZ970" s="72"/>
      <c r="CA970" s="72"/>
      <c r="CB970" s="72"/>
      <c r="CC970" s="72"/>
      <c r="CD970" s="72"/>
      <c r="CE970" s="72"/>
      <c r="CF970" s="72"/>
      <c r="CG970" s="72"/>
      <c r="CH970" s="72"/>
      <c r="CI970" s="72"/>
      <c r="CJ970" s="72"/>
      <c r="CK970" s="72"/>
      <c r="CL970" s="72"/>
      <c r="CO970" s="72"/>
      <c r="CP970" s="72"/>
      <c r="CQ970" s="72"/>
      <c r="CR970" s="72"/>
      <c r="CS970" s="72"/>
      <c r="CT970" s="72"/>
      <c r="CU970" s="72"/>
      <c r="CV970" s="72"/>
      <c r="CW970" s="72"/>
      <c r="CX970" s="72"/>
      <c r="CY970" s="72"/>
      <c r="CZ970" s="72"/>
      <c r="DA970" s="72"/>
      <c r="DB970" s="72"/>
      <c r="DC970" s="72"/>
      <c r="DD970" s="72"/>
      <c r="DE970" s="72"/>
      <c r="DF970" s="72"/>
      <c r="DG970" s="72"/>
      <c r="DH970" s="72"/>
      <c r="DI970" s="72"/>
      <c r="DJ970" s="72"/>
      <c r="DK970" s="72"/>
      <c r="DL970" s="72"/>
    </row>
    <row r="971" spans="1:116" x14ac:dyDescent="0.35">
      <c r="B971" t="s">
        <v>332</v>
      </c>
      <c r="D971" t="s">
        <v>764</v>
      </c>
      <c r="E971" s="8" t="str">
        <f t="shared" si="1117"/>
        <v>971 DCHC-S</v>
      </c>
      <c r="G971" s="126" t="str">
        <f>"Expense - "&amp;SUBSTITUTE(G966,":","")</f>
        <v>Expense - Headcount - revenue driven</v>
      </c>
      <c r="H971" s="27"/>
      <c r="I971" s="78"/>
      <c r="J971" s="78"/>
      <c r="K971" s="33"/>
      <c r="L971" s="33"/>
      <c r="M971" s="33"/>
      <c r="N971" s="33"/>
      <c r="O971" s="33"/>
      <c r="P971" s="33"/>
      <c r="R971" s="33"/>
      <c r="S971" s="77"/>
      <c r="T971" s="77"/>
      <c r="U971" s="77"/>
      <c r="V971" s="77"/>
      <c r="W971" s="77"/>
      <c r="X971" s="77"/>
      <c r="Y971" s="77"/>
      <c r="Z971" s="77"/>
      <c r="AA971" s="77"/>
      <c r="AB971" s="77"/>
      <c r="AC971" s="77"/>
      <c r="AD971" s="77"/>
      <c r="AE971" s="77"/>
      <c r="AF971" s="77"/>
      <c r="AG971" s="77"/>
      <c r="AH971" s="77"/>
      <c r="AI971" s="77"/>
      <c r="AJ971" s="77"/>
      <c r="AK971" s="77"/>
      <c r="AL971" s="77"/>
      <c r="AM971" s="77"/>
      <c r="AN971" s="77"/>
      <c r="AO971" s="77"/>
      <c r="AP971" s="77"/>
      <c r="AQ971" s="77"/>
      <c r="AR971" s="77"/>
      <c r="AS971" s="77"/>
      <c r="AT971" s="77"/>
      <c r="AU971" s="77"/>
      <c r="AV971" s="77"/>
      <c r="AW971" s="77"/>
      <c r="AX971" s="77"/>
      <c r="AY971" s="77"/>
      <c r="AZ971" s="77"/>
      <c r="BA971" s="77"/>
      <c r="BB971" s="77"/>
      <c r="BC971" s="77"/>
      <c r="BD971" s="77"/>
      <c r="BE971" s="77"/>
      <c r="BF971" s="77"/>
      <c r="BG971" s="77"/>
      <c r="BH971" s="77"/>
      <c r="BI971" s="77"/>
      <c r="BJ971" s="77"/>
      <c r="BK971" s="77"/>
      <c r="BL971" s="77"/>
      <c r="BM971" s="77"/>
      <c r="BN971" s="77"/>
      <c r="BO971" s="77"/>
      <c r="BP971" s="77"/>
      <c r="BQ971" s="77"/>
      <c r="BR971" s="77"/>
      <c r="BS971" s="77"/>
      <c r="BT971" s="77"/>
      <c r="BU971" s="77"/>
      <c r="BV971" s="77"/>
      <c r="BW971" s="77"/>
      <c r="BX971" s="77"/>
      <c r="BY971" s="77"/>
      <c r="BZ971" s="77"/>
      <c r="CA971" s="77"/>
      <c r="CB971" s="77"/>
      <c r="CC971" s="77"/>
      <c r="CD971" s="77"/>
      <c r="CE971" s="77"/>
      <c r="CF971" s="77"/>
      <c r="CG971" s="77"/>
      <c r="CH971" s="77"/>
      <c r="CI971" s="77"/>
      <c r="CJ971" s="77"/>
      <c r="CK971" s="77"/>
      <c r="CL971" s="77"/>
      <c r="CN971" s="78"/>
      <c r="CO971" s="77"/>
      <c r="CP971" s="77"/>
      <c r="CQ971" s="77"/>
      <c r="CR971" s="77"/>
      <c r="CS971" s="77"/>
      <c r="CT971" s="77"/>
      <c r="CU971" s="77"/>
      <c r="CV971" s="77"/>
      <c r="CW971" s="77"/>
      <c r="CX971" s="77"/>
      <c r="CY971" s="77"/>
      <c r="CZ971" s="77"/>
      <c r="DA971" s="77"/>
      <c r="DB971" s="77"/>
      <c r="DC971" s="77"/>
      <c r="DD971" s="77"/>
      <c r="DE971" s="77"/>
      <c r="DF971" s="77"/>
      <c r="DG971" s="77"/>
      <c r="DH971" s="77"/>
      <c r="DI971" s="77"/>
      <c r="DJ971" s="77"/>
      <c r="DK971" s="77"/>
      <c r="DL971" s="77"/>
    </row>
    <row r="972" spans="1:116" x14ac:dyDescent="0.35">
      <c r="B972" t="s">
        <v>332</v>
      </c>
      <c r="D972" t="s">
        <v>764</v>
      </c>
      <c r="E972" s="8" t="str">
        <f>ROW()&amp;" "&amp;D972</f>
        <v>972 DCHC-S</v>
      </c>
      <c r="H972" s="12"/>
      <c r="I972" s="60"/>
      <c r="J972" s="60"/>
      <c r="K972" s="21"/>
      <c r="L972" s="21"/>
      <c r="M972" s="21"/>
      <c r="N972" s="21"/>
      <c r="O972" s="21"/>
      <c r="P972" s="21"/>
      <c r="R972" s="20"/>
      <c r="S972" s="150"/>
      <c r="T972" s="150"/>
      <c r="U972" s="150"/>
      <c r="V972" s="150"/>
      <c r="W972" s="150"/>
      <c r="X972" s="150"/>
      <c r="Y972" s="150"/>
      <c r="Z972" s="150"/>
      <c r="AA972" s="150"/>
      <c r="AB972" s="150"/>
      <c r="AC972" s="150"/>
      <c r="AD972" s="150"/>
      <c r="AE972" s="150"/>
      <c r="AF972" s="150"/>
      <c r="AG972" s="150"/>
      <c r="AH972" s="150"/>
      <c r="AI972" s="150"/>
      <c r="AJ972" s="150"/>
      <c r="AK972" s="150"/>
      <c r="AL972" s="150"/>
      <c r="AM972" s="150"/>
      <c r="AN972" s="150"/>
      <c r="AO972" s="150"/>
      <c r="AP972" s="150"/>
      <c r="AQ972" s="150"/>
      <c r="AR972" s="150"/>
      <c r="AS972" s="150"/>
      <c r="AT972" s="150"/>
      <c r="AU972" s="150"/>
      <c r="AV972" s="150"/>
      <c r="AW972" s="150"/>
      <c r="AX972" s="150"/>
      <c r="AY972" s="150"/>
      <c r="AZ972" s="150"/>
      <c r="BA972" s="150"/>
      <c r="BB972" s="150"/>
      <c r="BC972" s="150"/>
      <c r="BD972" s="150"/>
      <c r="BE972" s="150"/>
      <c r="BF972" s="150"/>
      <c r="BG972" s="150"/>
      <c r="BH972" s="150"/>
      <c r="BI972" s="150"/>
      <c r="BJ972" s="150"/>
      <c r="BK972" s="150"/>
      <c r="BL972" s="150"/>
      <c r="BM972" s="150"/>
      <c r="BN972" s="150"/>
      <c r="BO972" s="150"/>
      <c r="BP972" s="150"/>
      <c r="BQ972" s="150"/>
      <c r="BR972" s="150"/>
      <c r="BS972" s="150"/>
      <c r="BT972" s="150"/>
      <c r="BU972" s="150"/>
      <c r="BV972" s="150"/>
      <c r="BW972" s="150"/>
      <c r="BX972" s="150"/>
      <c r="BY972" s="150"/>
      <c r="BZ972" s="150"/>
      <c r="CA972" s="150"/>
      <c r="CB972" s="150"/>
      <c r="CC972" s="150"/>
      <c r="CD972" s="150"/>
      <c r="CE972" s="150"/>
      <c r="CF972" s="150"/>
      <c r="CG972" s="150"/>
      <c r="CH972" s="150"/>
      <c r="CI972" s="150"/>
      <c r="CJ972" s="150"/>
      <c r="CK972" s="150"/>
      <c r="CL972" s="150"/>
      <c r="CN972" s="60"/>
      <c r="CO972" s="150"/>
      <c r="CP972" s="150"/>
      <c r="CQ972" s="150"/>
      <c r="CR972" s="150"/>
      <c r="CS972" s="150"/>
      <c r="CT972" s="150"/>
      <c r="CU972" s="150"/>
      <c r="CV972" s="150"/>
      <c r="CW972" s="150"/>
      <c r="CX972" s="150"/>
      <c r="CY972" s="150"/>
      <c r="CZ972" s="150"/>
      <c r="DA972" s="150"/>
      <c r="DB972" s="150"/>
      <c r="DC972" s="150"/>
      <c r="DD972" s="150"/>
      <c r="DE972" s="150"/>
      <c r="DF972" s="150"/>
      <c r="DG972" s="150"/>
      <c r="DH972" s="150"/>
      <c r="DI972" s="150"/>
      <c r="DJ972" s="150"/>
      <c r="DK972" s="150"/>
      <c r="DL972" s="150"/>
    </row>
    <row r="973" spans="1:116" x14ac:dyDescent="0.35">
      <c r="B973" t="s">
        <v>332</v>
      </c>
      <c r="D973" t="s">
        <v>764</v>
      </c>
      <c r="E973" s="8" t="str">
        <f t="shared" si="1117"/>
        <v>973 DCHC-S</v>
      </c>
      <c r="G973" s="136" t="str">
        <f>G958</f>
        <v>(Primary label)</v>
      </c>
      <c r="K973" s="53"/>
      <c r="L973" s="53"/>
      <c r="M973" s="53"/>
      <c r="N973" s="53"/>
      <c r="O973" s="53"/>
      <c r="P973" s="53"/>
      <c r="R973" s="24"/>
      <c r="S973" s="179" t="str">
        <f t="shared" ref="S973:AX973" si="1121">S958</f>
        <v>S$16</v>
      </c>
      <c r="T973" s="179" t="str">
        <f t="shared" si="1121"/>
        <v>T$16</v>
      </c>
      <c r="U973" s="179" t="str">
        <f t="shared" si="1121"/>
        <v>U$16</v>
      </c>
      <c r="V973" s="179" t="str">
        <f t="shared" si="1121"/>
        <v>V$16</v>
      </c>
      <c r="W973" s="179" t="str">
        <f t="shared" si="1121"/>
        <v>W$16</v>
      </c>
      <c r="X973" s="179" t="str">
        <f t="shared" si="1121"/>
        <v>X$16</v>
      </c>
      <c r="Y973" s="179" t="str">
        <f t="shared" si="1121"/>
        <v>Y$16</v>
      </c>
      <c r="Z973" s="179" t="str">
        <f t="shared" si="1121"/>
        <v>Z$16</v>
      </c>
      <c r="AA973" s="179" t="str">
        <f t="shared" si="1121"/>
        <v>AA$16</v>
      </c>
      <c r="AB973" s="179" t="str">
        <f t="shared" si="1121"/>
        <v>AB$16</v>
      </c>
      <c r="AC973" s="179" t="str">
        <f t="shared" si="1121"/>
        <v>AC$16</v>
      </c>
      <c r="AD973" s="179" t="str">
        <f t="shared" si="1121"/>
        <v>AD$16</v>
      </c>
      <c r="AE973" s="179" t="str">
        <f t="shared" si="1121"/>
        <v>AE$16</v>
      </c>
      <c r="AF973" s="179" t="str">
        <f t="shared" si="1121"/>
        <v>AF$16</v>
      </c>
      <c r="AG973" s="179" t="str">
        <f t="shared" si="1121"/>
        <v>AG$16</v>
      </c>
      <c r="AH973" s="179" t="str">
        <f t="shared" si="1121"/>
        <v>AH$16</v>
      </c>
      <c r="AI973" s="179" t="str">
        <f t="shared" si="1121"/>
        <v>AI$16</v>
      </c>
      <c r="AJ973" s="179" t="str">
        <f t="shared" si="1121"/>
        <v>AJ$16</v>
      </c>
      <c r="AK973" s="179" t="str">
        <f t="shared" si="1121"/>
        <v>AK$16</v>
      </c>
      <c r="AL973" s="179" t="str">
        <f t="shared" si="1121"/>
        <v>AL$16</v>
      </c>
      <c r="AM973" s="179" t="str">
        <f t="shared" si="1121"/>
        <v>AM$16</v>
      </c>
      <c r="AN973" s="179" t="str">
        <f t="shared" si="1121"/>
        <v>AN$16</v>
      </c>
      <c r="AO973" s="179" t="str">
        <f t="shared" si="1121"/>
        <v>AO$16</v>
      </c>
      <c r="AP973" s="179" t="str">
        <f t="shared" si="1121"/>
        <v>AP$16</v>
      </c>
      <c r="AQ973" s="179" t="str">
        <f t="shared" si="1121"/>
        <v>AQ$16</v>
      </c>
      <c r="AR973" s="179" t="str">
        <f t="shared" si="1121"/>
        <v>AR$16</v>
      </c>
      <c r="AS973" s="179" t="str">
        <f t="shared" si="1121"/>
        <v>AS$16</v>
      </c>
      <c r="AT973" s="179" t="str">
        <f t="shared" si="1121"/>
        <v>AT$16</v>
      </c>
      <c r="AU973" s="179" t="str">
        <f t="shared" si="1121"/>
        <v>AU$16</v>
      </c>
      <c r="AV973" s="179" t="str">
        <f t="shared" si="1121"/>
        <v>AV$16</v>
      </c>
      <c r="AW973" s="179" t="str">
        <f t="shared" si="1121"/>
        <v>AW$16</v>
      </c>
      <c r="AX973" s="179" t="str">
        <f t="shared" si="1121"/>
        <v>AX$16</v>
      </c>
      <c r="AY973" s="179" t="str">
        <f t="shared" ref="AY973:CD973" si="1122">AY958</f>
        <v>AY$16</v>
      </c>
      <c r="AZ973" s="179" t="str">
        <f t="shared" si="1122"/>
        <v>AZ$16</v>
      </c>
      <c r="BA973" s="179" t="str">
        <f t="shared" si="1122"/>
        <v>BA$16</v>
      </c>
      <c r="BB973" s="179" t="str">
        <f t="shared" si="1122"/>
        <v>BB$16</v>
      </c>
      <c r="BC973" s="179" t="str">
        <f t="shared" si="1122"/>
        <v>BC$16</v>
      </c>
      <c r="BD973" s="179" t="str">
        <f t="shared" si="1122"/>
        <v>BD$16</v>
      </c>
      <c r="BE973" s="179" t="str">
        <f t="shared" si="1122"/>
        <v>BE$16</v>
      </c>
      <c r="BF973" s="179" t="str">
        <f t="shared" si="1122"/>
        <v>BF$16</v>
      </c>
      <c r="BG973" s="179" t="str">
        <f t="shared" si="1122"/>
        <v>BG$16</v>
      </c>
      <c r="BH973" s="179" t="str">
        <f t="shared" si="1122"/>
        <v>BH$16</v>
      </c>
      <c r="BI973" s="179" t="str">
        <f t="shared" si="1122"/>
        <v>BI$16</v>
      </c>
      <c r="BJ973" s="179" t="str">
        <f t="shared" si="1122"/>
        <v>BJ$16</v>
      </c>
      <c r="BK973" s="179" t="str">
        <f t="shared" si="1122"/>
        <v>BK$16</v>
      </c>
      <c r="BL973" s="179" t="str">
        <f t="shared" si="1122"/>
        <v>BL$16</v>
      </c>
      <c r="BM973" s="179" t="str">
        <f t="shared" si="1122"/>
        <v>BM$16</v>
      </c>
      <c r="BN973" s="179" t="str">
        <f t="shared" si="1122"/>
        <v>BN$16</v>
      </c>
      <c r="BO973" s="179" t="str">
        <f t="shared" si="1122"/>
        <v>BO$16</v>
      </c>
      <c r="BP973" s="179" t="str">
        <f t="shared" si="1122"/>
        <v>BP$16</v>
      </c>
      <c r="BQ973" s="179" t="str">
        <f t="shared" si="1122"/>
        <v>BQ$16</v>
      </c>
      <c r="BR973" s="179" t="str">
        <f t="shared" si="1122"/>
        <v>BR$16</v>
      </c>
      <c r="BS973" s="179" t="str">
        <f t="shared" si="1122"/>
        <v>BS$16</v>
      </c>
      <c r="BT973" s="179" t="str">
        <f t="shared" si="1122"/>
        <v>BT$16</v>
      </c>
      <c r="BU973" s="179" t="str">
        <f t="shared" si="1122"/>
        <v>BU$16</v>
      </c>
      <c r="BV973" s="179" t="str">
        <f t="shared" si="1122"/>
        <v>BV$16</v>
      </c>
      <c r="BW973" s="179" t="str">
        <f t="shared" si="1122"/>
        <v>BW$16</v>
      </c>
      <c r="BX973" s="179" t="str">
        <f t="shared" si="1122"/>
        <v>BX$16</v>
      </c>
      <c r="BY973" s="179" t="str">
        <f t="shared" si="1122"/>
        <v>BY$16</v>
      </c>
      <c r="BZ973" s="179" t="str">
        <f t="shared" si="1122"/>
        <v>BZ$16</v>
      </c>
      <c r="CA973" s="179" t="str">
        <f t="shared" si="1122"/>
        <v>CA$16</v>
      </c>
      <c r="CB973" s="179" t="str">
        <f t="shared" si="1122"/>
        <v>CB$16</v>
      </c>
      <c r="CC973" s="179" t="str">
        <f t="shared" si="1122"/>
        <v>CC$16</v>
      </c>
      <c r="CD973" s="179" t="str">
        <f t="shared" si="1122"/>
        <v>CD$16</v>
      </c>
      <c r="CE973" s="179" t="str">
        <f t="shared" ref="CE973:CL973" si="1123">CE958</f>
        <v>CE$16</v>
      </c>
      <c r="CF973" s="179" t="str">
        <f t="shared" si="1123"/>
        <v>CF$16</v>
      </c>
      <c r="CG973" s="179" t="str">
        <f t="shared" si="1123"/>
        <v>CG$16</v>
      </c>
      <c r="CH973" s="179" t="str">
        <f t="shared" si="1123"/>
        <v>CH$16</v>
      </c>
      <c r="CI973" s="179" t="str">
        <f t="shared" si="1123"/>
        <v>CI$16</v>
      </c>
      <c r="CJ973" s="179" t="str">
        <f t="shared" si="1123"/>
        <v>CJ$16</v>
      </c>
      <c r="CK973" s="179" t="str">
        <f t="shared" si="1123"/>
        <v>CK$16</v>
      </c>
      <c r="CL973" s="179" t="str">
        <f t="shared" si="1123"/>
        <v>CL$16</v>
      </c>
      <c r="CO973" s="179" t="str">
        <f t="shared" ref="CO973:DL973" si="1124">CO958</f>
        <v>CO$16</v>
      </c>
      <c r="CP973" s="179" t="str">
        <f t="shared" si="1124"/>
        <v>CP$16</v>
      </c>
      <c r="CQ973" s="179" t="str">
        <f t="shared" si="1124"/>
        <v>CQ$16</v>
      </c>
      <c r="CR973" s="179" t="str">
        <f t="shared" si="1124"/>
        <v>CR$16</v>
      </c>
      <c r="CS973" s="179" t="str">
        <f t="shared" si="1124"/>
        <v>CS$16</v>
      </c>
      <c r="CT973" s="179" t="str">
        <f t="shared" si="1124"/>
        <v>CT$16</v>
      </c>
      <c r="CU973" s="179" t="str">
        <f t="shared" si="1124"/>
        <v>CU$16</v>
      </c>
      <c r="CV973" s="179" t="str">
        <f t="shared" si="1124"/>
        <v>CV$16</v>
      </c>
      <c r="CW973" s="179" t="str">
        <f t="shared" si="1124"/>
        <v>CW$16</v>
      </c>
      <c r="CX973" s="179" t="str">
        <f t="shared" si="1124"/>
        <v>CX$16</v>
      </c>
      <c r="CY973" s="179" t="str">
        <f t="shared" si="1124"/>
        <v>CY$16</v>
      </c>
      <c r="CZ973" s="179" t="str">
        <f t="shared" si="1124"/>
        <v>CZ$16</v>
      </c>
      <c r="DA973" s="179" t="str">
        <f t="shared" si="1124"/>
        <v>DA$16</v>
      </c>
      <c r="DB973" s="179" t="str">
        <f t="shared" si="1124"/>
        <v>DB$16</v>
      </c>
      <c r="DC973" s="179" t="str">
        <f t="shared" si="1124"/>
        <v>DC$16</v>
      </c>
      <c r="DD973" s="179" t="str">
        <f t="shared" si="1124"/>
        <v>DD$16</v>
      </c>
      <c r="DE973" s="179" t="str">
        <f t="shared" si="1124"/>
        <v>DE$16</v>
      </c>
      <c r="DF973" s="179" t="str">
        <f t="shared" si="1124"/>
        <v>DF$16</v>
      </c>
      <c r="DG973" s="179" t="str">
        <f t="shared" si="1124"/>
        <v>DG$16</v>
      </c>
      <c r="DH973" s="179" t="str">
        <f t="shared" si="1124"/>
        <v>DH$16</v>
      </c>
      <c r="DI973" s="179" t="str">
        <f t="shared" si="1124"/>
        <v>DI$16</v>
      </c>
      <c r="DJ973" s="179" t="str">
        <f t="shared" si="1124"/>
        <v>DJ$16</v>
      </c>
      <c r="DK973" s="179" t="str">
        <f t="shared" si="1124"/>
        <v>DK$16</v>
      </c>
      <c r="DL973" s="179" t="str">
        <f t="shared" si="1124"/>
        <v>DL$16</v>
      </c>
    </row>
    <row r="974" spans="1:116" x14ac:dyDescent="0.35">
      <c r="B974" t="s">
        <v>332</v>
      </c>
      <c r="D974" t="s">
        <v>764</v>
      </c>
      <c r="E974" s="8" t="str">
        <f t="shared" si="1117"/>
        <v>974 DCHC-S</v>
      </c>
      <c r="G974" s="136" t="str">
        <f>G959</f>
        <v>primary unit</v>
      </c>
      <c r="H974" s="12"/>
      <c r="I974" s="60"/>
      <c r="J974" s="60"/>
      <c r="K974" s="15"/>
      <c r="L974" s="15"/>
      <c r="M974" s="15"/>
      <c r="N974" s="15"/>
      <c r="O974" s="15"/>
      <c r="P974" s="15"/>
      <c r="R974" s="15"/>
      <c r="S974" s="179" t="str">
        <f t="shared" ref="S974:AX974" si="1125">S959</f>
        <v>S$17</v>
      </c>
      <c r="T974" s="179" t="str">
        <f t="shared" si="1125"/>
        <v>T$17</v>
      </c>
      <c r="U974" s="179" t="str">
        <f t="shared" si="1125"/>
        <v>U$17</v>
      </c>
      <c r="V974" s="179" t="str">
        <f t="shared" si="1125"/>
        <v>V$17</v>
      </c>
      <c r="W974" s="179" t="str">
        <f t="shared" si="1125"/>
        <v>W$17</v>
      </c>
      <c r="X974" s="179" t="str">
        <f t="shared" si="1125"/>
        <v>X$17</v>
      </c>
      <c r="Y974" s="179" t="str">
        <f t="shared" si="1125"/>
        <v>Y$17</v>
      </c>
      <c r="Z974" s="179" t="str">
        <f t="shared" si="1125"/>
        <v>Z$17</v>
      </c>
      <c r="AA974" s="179" t="str">
        <f t="shared" si="1125"/>
        <v>AA$17</v>
      </c>
      <c r="AB974" s="179" t="str">
        <f t="shared" si="1125"/>
        <v>AB$17</v>
      </c>
      <c r="AC974" s="179" t="str">
        <f t="shared" si="1125"/>
        <v>AC$17</v>
      </c>
      <c r="AD974" s="179" t="str">
        <f t="shared" si="1125"/>
        <v>AD$17</v>
      </c>
      <c r="AE974" s="179" t="str">
        <f t="shared" si="1125"/>
        <v>AE$17</v>
      </c>
      <c r="AF974" s="179" t="str">
        <f t="shared" si="1125"/>
        <v>AF$17</v>
      </c>
      <c r="AG974" s="179" t="str">
        <f t="shared" si="1125"/>
        <v>AG$17</v>
      </c>
      <c r="AH974" s="179" t="str">
        <f t="shared" si="1125"/>
        <v>AH$17</v>
      </c>
      <c r="AI974" s="179" t="str">
        <f t="shared" si="1125"/>
        <v>AI$17</v>
      </c>
      <c r="AJ974" s="179" t="str">
        <f t="shared" si="1125"/>
        <v>AJ$17</v>
      </c>
      <c r="AK974" s="179" t="str">
        <f t="shared" si="1125"/>
        <v>AK$17</v>
      </c>
      <c r="AL974" s="179" t="str">
        <f t="shared" si="1125"/>
        <v>AL$17</v>
      </c>
      <c r="AM974" s="179" t="str">
        <f t="shared" si="1125"/>
        <v>AM$17</v>
      </c>
      <c r="AN974" s="179" t="str">
        <f t="shared" si="1125"/>
        <v>AN$17</v>
      </c>
      <c r="AO974" s="179" t="str">
        <f t="shared" si="1125"/>
        <v>AO$17</v>
      </c>
      <c r="AP974" s="179" t="str">
        <f t="shared" si="1125"/>
        <v>AP$17</v>
      </c>
      <c r="AQ974" s="179" t="str">
        <f t="shared" si="1125"/>
        <v>AQ$17</v>
      </c>
      <c r="AR974" s="179" t="str">
        <f t="shared" si="1125"/>
        <v>AR$17</v>
      </c>
      <c r="AS974" s="179" t="str">
        <f t="shared" si="1125"/>
        <v>AS$17</v>
      </c>
      <c r="AT974" s="179" t="str">
        <f t="shared" si="1125"/>
        <v>AT$17</v>
      </c>
      <c r="AU974" s="179" t="str">
        <f t="shared" si="1125"/>
        <v>AU$17</v>
      </c>
      <c r="AV974" s="179" t="str">
        <f t="shared" si="1125"/>
        <v>AV$17</v>
      </c>
      <c r="AW974" s="179" t="str">
        <f t="shared" si="1125"/>
        <v>AW$17</v>
      </c>
      <c r="AX974" s="179" t="str">
        <f t="shared" si="1125"/>
        <v>AX$17</v>
      </c>
      <c r="AY974" s="179" t="str">
        <f t="shared" ref="AY974:CD974" si="1126">AY959</f>
        <v>AY$17</v>
      </c>
      <c r="AZ974" s="179" t="str">
        <f t="shared" si="1126"/>
        <v>AZ$17</v>
      </c>
      <c r="BA974" s="179" t="str">
        <f t="shared" si="1126"/>
        <v>BA$17</v>
      </c>
      <c r="BB974" s="179" t="str">
        <f t="shared" si="1126"/>
        <v>BB$17</v>
      </c>
      <c r="BC974" s="179" t="str">
        <f t="shared" si="1126"/>
        <v>BC$17</v>
      </c>
      <c r="BD974" s="179" t="str">
        <f t="shared" si="1126"/>
        <v>BD$17</v>
      </c>
      <c r="BE974" s="179" t="str">
        <f t="shared" si="1126"/>
        <v>BE$17</v>
      </c>
      <c r="BF974" s="179" t="str">
        <f t="shared" si="1126"/>
        <v>BF$17</v>
      </c>
      <c r="BG974" s="179" t="str">
        <f t="shared" si="1126"/>
        <v>BG$17</v>
      </c>
      <c r="BH974" s="179" t="str">
        <f t="shared" si="1126"/>
        <v>BH$17</v>
      </c>
      <c r="BI974" s="179" t="str">
        <f t="shared" si="1126"/>
        <v>BI$17</v>
      </c>
      <c r="BJ974" s="179" t="str">
        <f t="shared" si="1126"/>
        <v>BJ$17</v>
      </c>
      <c r="BK974" s="179" t="str">
        <f t="shared" si="1126"/>
        <v>BK$17</v>
      </c>
      <c r="BL974" s="179" t="str">
        <f t="shared" si="1126"/>
        <v>BL$17</v>
      </c>
      <c r="BM974" s="179" t="str">
        <f t="shared" si="1126"/>
        <v>BM$17</v>
      </c>
      <c r="BN974" s="179" t="str">
        <f t="shared" si="1126"/>
        <v>BN$17</v>
      </c>
      <c r="BO974" s="179" t="str">
        <f t="shared" si="1126"/>
        <v>BO$17</v>
      </c>
      <c r="BP974" s="179" t="str">
        <f t="shared" si="1126"/>
        <v>BP$17</v>
      </c>
      <c r="BQ974" s="179" t="str">
        <f t="shared" si="1126"/>
        <v>BQ$17</v>
      </c>
      <c r="BR974" s="179" t="str">
        <f t="shared" si="1126"/>
        <v>BR$17</v>
      </c>
      <c r="BS974" s="179" t="str">
        <f t="shared" si="1126"/>
        <v>BS$17</v>
      </c>
      <c r="BT974" s="179" t="str">
        <f t="shared" si="1126"/>
        <v>BT$17</v>
      </c>
      <c r="BU974" s="179" t="str">
        <f t="shared" si="1126"/>
        <v>BU$17</v>
      </c>
      <c r="BV974" s="179" t="str">
        <f t="shared" si="1126"/>
        <v>BV$17</v>
      </c>
      <c r="BW974" s="179" t="str">
        <f t="shared" si="1126"/>
        <v>BW$17</v>
      </c>
      <c r="BX974" s="179" t="str">
        <f t="shared" si="1126"/>
        <v>BX$17</v>
      </c>
      <c r="BY974" s="179" t="str">
        <f t="shared" si="1126"/>
        <v>BY$17</v>
      </c>
      <c r="BZ974" s="179" t="str">
        <f t="shared" si="1126"/>
        <v>BZ$17</v>
      </c>
      <c r="CA974" s="179" t="str">
        <f t="shared" si="1126"/>
        <v>CA$17</v>
      </c>
      <c r="CB974" s="179" t="str">
        <f t="shared" si="1126"/>
        <v>CB$17</v>
      </c>
      <c r="CC974" s="179" t="str">
        <f t="shared" si="1126"/>
        <v>CC$17</v>
      </c>
      <c r="CD974" s="179" t="str">
        <f t="shared" si="1126"/>
        <v>CD$17</v>
      </c>
      <c r="CE974" s="179" t="str">
        <f t="shared" ref="CE974:CL974" si="1127">CE959</f>
        <v>CE$17</v>
      </c>
      <c r="CF974" s="179" t="str">
        <f t="shared" si="1127"/>
        <v>CF$17</v>
      </c>
      <c r="CG974" s="179" t="str">
        <f t="shared" si="1127"/>
        <v>CG$17</v>
      </c>
      <c r="CH974" s="179" t="str">
        <f t="shared" si="1127"/>
        <v>CH$17</v>
      </c>
      <c r="CI974" s="179" t="str">
        <f t="shared" si="1127"/>
        <v>CI$17</v>
      </c>
      <c r="CJ974" s="179" t="str">
        <f t="shared" si="1127"/>
        <v>CJ$17</v>
      </c>
      <c r="CK974" s="179" t="str">
        <f t="shared" si="1127"/>
        <v>CK$17</v>
      </c>
      <c r="CL974" s="179" t="str">
        <f t="shared" si="1127"/>
        <v>CL$17</v>
      </c>
      <c r="CN974" s="60"/>
      <c r="CO974" s="179" t="str">
        <f t="shared" ref="CO974:DL974" si="1128">CO959</f>
        <v>CO$17</v>
      </c>
      <c r="CP974" s="179" t="str">
        <f t="shared" si="1128"/>
        <v>CP$17</v>
      </c>
      <c r="CQ974" s="179" t="str">
        <f t="shared" si="1128"/>
        <v>CQ$17</v>
      </c>
      <c r="CR974" s="179" t="str">
        <f t="shared" si="1128"/>
        <v>CR$17</v>
      </c>
      <c r="CS974" s="179" t="str">
        <f t="shared" si="1128"/>
        <v>CS$17</v>
      </c>
      <c r="CT974" s="179" t="str">
        <f t="shared" si="1128"/>
        <v>CT$17</v>
      </c>
      <c r="CU974" s="179" t="str">
        <f t="shared" si="1128"/>
        <v>CU$17</v>
      </c>
      <c r="CV974" s="179" t="str">
        <f t="shared" si="1128"/>
        <v>CV$17</v>
      </c>
      <c r="CW974" s="179" t="str">
        <f t="shared" si="1128"/>
        <v>CW$17</v>
      </c>
      <c r="CX974" s="179" t="str">
        <f t="shared" si="1128"/>
        <v>CX$17</v>
      </c>
      <c r="CY974" s="179" t="str">
        <f t="shared" si="1128"/>
        <v>CY$17</v>
      </c>
      <c r="CZ974" s="179" t="str">
        <f t="shared" si="1128"/>
        <v>CZ$17</v>
      </c>
      <c r="DA974" s="179" t="str">
        <f t="shared" si="1128"/>
        <v>DA$17</v>
      </c>
      <c r="DB974" s="179" t="str">
        <f t="shared" si="1128"/>
        <v>DB$17</v>
      </c>
      <c r="DC974" s="179" t="str">
        <f t="shared" si="1128"/>
        <v>DC$17</v>
      </c>
      <c r="DD974" s="179" t="str">
        <f t="shared" si="1128"/>
        <v>DD$17</v>
      </c>
      <c r="DE974" s="179" t="str">
        <f t="shared" si="1128"/>
        <v>DE$17</v>
      </c>
      <c r="DF974" s="179" t="str">
        <f t="shared" si="1128"/>
        <v>DF$17</v>
      </c>
      <c r="DG974" s="179" t="str">
        <f t="shared" si="1128"/>
        <v>DG$17</v>
      </c>
      <c r="DH974" s="179" t="str">
        <f t="shared" si="1128"/>
        <v>DH$17</v>
      </c>
      <c r="DI974" s="179" t="str">
        <f t="shared" si="1128"/>
        <v>DI$17</v>
      </c>
      <c r="DJ974" s="179" t="str">
        <f t="shared" si="1128"/>
        <v>DJ$17</v>
      </c>
      <c r="DK974" s="179" t="str">
        <f t="shared" si="1128"/>
        <v>DK$17</v>
      </c>
      <c r="DL974" s="179" t="str">
        <f t="shared" si="1128"/>
        <v>DL$17</v>
      </c>
    </row>
    <row r="975" spans="1:116" x14ac:dyDescent="0.35">
      <c r="B975" t="s">
        <v>332</v>
      </c>
      <c r="D975" t="s">
        <v>764</v>
      </c>
      <c r="E975" s="8" t="str">
        <f t="shared" si="1117"/>
        <v>975 DCHC-S</v>
      </c>
      <c r="G975" s="136" t="str">
        <f>G960</f>
        <v>Primary revenue driver</v>
      </c>
      <c r="H975" s="12"/>
      <c r="I975" s="60"/>
      <c r="J975" s="60"/>
      <c r="K975" s="15"/>
      <c r="L975" s="15"/>
      <c r="M975" s="15"/>
      <c r="N975" s="15"/>
      <c r="O975" s="15"/>
      <c r="P975" s="15"/>
      <c r="R975" s="15"/>
      <c r="S975" s="179">
        <f t="shared" ref="S975:AX975" si="1129">S960</f>
        <v>0</v>
      </c>
      <c r="T975" s="179">
        <f t="shared" si="1129"/>
        <v>0</v>
      </c>
      <c r="U975" s="179">
        <f t="shared" si="1129"/>
        <v>0</v>
      </c>
      <c r="V975" s="179">
        <f t="shared" si="1129"/>
        <v>0</v>
      </c>
      <c r="W975" s="179">
        <f t="shared" si="1129"/>
        <v>0</v>
      </c>
      <c r="X975" s="179">
        <f t="shared" si="1129"/>
        <v>0</v>
      </c>
      <c r="Y975" s="179">
        <f t="shared" si="1129"/>
        <v>0</v>
      </c>
      <c r="Z975" s="179">
        <f t="shared" si="1129"/>
        <v>0</v>
      </c>
      <c r="AA975" s="179">
        <f t="shared" si="1129"/>
        <v>0</v>
      </c>
      <c r="AB975" s="179">
        <f t="shared" si="1129"/>
        <v>0</v>
      </c>
      <c r="AC975" s="179">
        <f t="shared" si="1129"/>
        <v>0</v>
      </c>
      <c r="AD975" s="179">
        <f t="shared" si="1129"/>
        <v>0</v>
      </c>
      <c r="AE975" s="179">
        <f t="shared" si="1129"/>
        <v>0</v>
      </c>
      <c r="AF975" s="179">
        <f t="shared" si="1129"/>
        <v>0</v>
      </c>
      <c r="AG975" s="179">
        <f t="shared" si="1129"/>
        <v>0</v>
      </c>
      <c r="AH975" s="179">
        <f t="shared" si="1129"/>
        <v>0</v>
      </c>
      <c r="AI975" s="179">
        <f t="shared" si="1129"/>
        <v>0</v>
      </c>
      <c r="AJ975" s="179">
        <f t="shared" si="1129"/>
        <v>0</v>
      </c>
      <c r="AK975" s="179">
        <f t="shared" si="1129"/>
        <v>0</v>
      </c>
      <c r="AL975" s="179">
        <f t="shared" si="1129"/>
        <v>0</v>
      </c>
      <c r="AM975" s="179">
        <f t="shared" si="1129"/>
        <v>0</v>
      </c>
      <c r="AN975" s="179">
        <f t="shared" si="1129"/>
        <v>0</v>
      </c>
      <c r="AO975" s="179">
        <f t="shared" si="1129"/>
        <v>0</v>
      </c>
      <c r="AP975" s="179">
        <f t="shared" si="1129"/>
        <v>0</v>
      </c>
      <c r="AQ975" s="179">
        <f t="shared" si="1129"/>
        <v>0</v>
      </c>
      <c r="AR975" s="179">
        <f t="shared" si="1129"/>
        <v>0</v>
      </c>
      <c r="AS975" s="179">
        <f t="shared" si="1129"/>
        <v>0</v>
      </c>
      <c r="AT975" s="179">
        <f t="shared" si="1129"/>
        <v>0</v>
      </c>
      <c r="AU975" s="179">
        <f t="shared" si="1129"/>
        <v>0</v>
      </c>
      <c r="AV975" s="179">
        <f t="shared" si="1129"/>
        <v>0</v>
      </c>
      <c r="AW975" s="179">
        <f t="shared" si="1129"/>
        <v>0</v>
      </c>
      <c r="AX975" s="179">
        <f t="shared" si="1129"/>
        <v>0</v>
      </c>
      <c r="AY975" s="179">
        <f t="shared" ref="AY975:CD975" si="1130">AY960</f>
        <v>0</v>
      </c>
      <c r="AZ975" s="179">
        <f t="shared" si="1130"/>
        <v>0</v>
      </c>
      <c r="BA975" s="179">
        <f t="shared" si="1130"/>
        <v>0</v>
      </c>
      <c r="BB975" s="179">
        <f t="shared" si="1130"/>
        <v>0</v>
      </c>
      <c r="BC975" s="179">
        <f t="shared" si="1130"/>
        <v>0</v>
      </c>
      <c r="BD975" s="179">
        <f t="shared" si="1130"/>
        <v>0</v>
      </c>
      <c r="BE975" s="179">
        <f t="shared" si="1130"/>
        <v>0</v>
      </c>
      <c r="BF975" s="179">
        <f t="shared" si="1130"/>
        <v>0</v>
      </c>
      <c r="BG975" s="179">
        <f t="shared" si="1130"/>
        <v>0</v>
      </c>
      <c r="BH975" s="179">
        <f t="shared" si="1130"/>
        <v>0</v>
      </c>
      <c r="BI975" s="179">
        <f t="shared" si="1130"/>
        <v>0</v>
      </c>
      <c r="BJ975" s="179">
        <f t="shared" si="1130"/>
        <v>0</v>
      </c>
      <c r="BK975" s="179">
        <f t="shared" si="1130"/>
        <v>0</v>
      </c>
      <c r="BL975" s="179">
        <f t="shared" si="1130"/>
        <v>0</v>
      </c>
      <c r="BM975" s="179">
        <f t="shared" si="1130"/>
        <v>0</v>
      </c>
      <c r="BN975" s="179">
        <f t="shared" si="1130"/>
        <v>0</v>
      </c>
      <c r="BO975" s="179">
        <f t="shared" si="1130"/>
        <v>0</v>
      </c>
      <c r="BP975" s="179">
        <f t="shared" si="1130"/>
        <v>0</v>
      </c>
      <c r="BQ975" s="179">
        <f t="shared" si="1130"/>
        <v>0</v>
      </c>
      <c r="BR975" s="179">
        <f t="shared" si="1130"/>
        <v>0</v>
      </c>
      <c r="BS975" s="179">
        <f t="shared" si="1130"/>
        <v>0</v>
      </c>
      <c r="BT975" s="179">
        <f t="shared" si="1130"/>
        <v>0</v>
      </c>
      <c r="BU975" s="179">
        <f t="shared" si="1130"/>
        <v>0</v>
      </c>
      <c r="BV975" s="179">
        <f t="shared" si="1130"/>
        <v>0</v>
      </c>
      <c r="BW975" s="179">
        <f t="shared" si="1130"/>
        <v>0</v>
      </c>
      <c r="BX975" s="179">
        <f t="shared" si="1130"/>
        <v>0</v>
      </c>
      <c r="BY975" s="179">
        <f t="shared" si="1130"/>
        <v>0</v>
      </c>
      <c r="BZ975" s="179">
        <f t="shared" si="1130"/>
        <v>0</v>
      </c>
      <c r="CA975" s="179">
        <f t="shared" si="1130"/>
        <v>0</v>
      </c>
      <c r="CB975" s="179">
        <f t="shared" si="1130"/>
        <v>0</v>
      </c>
      <c r="CC975" s="179">
        <f t="shared" si="1130"/>
        <v>0</v>
      </c>
      <c r="CD975" s="179">
        <f t="shared" si="1130"/>
        <v>0</v>
      </c>
      <c r="CE975" s="179">
        <f t="shared" ref="CE975:CL975" si="1131">CE960</f>
        <v>0</v>
      </c>
      <c r="CF975" s="179">
        <f t="shared" si="1131"/>
        <v>0</v>
      </c>
      <c r="CG975" s="179">
        <f t="shared" si="1131"/>
        <v>0</v>
      </c>
      <c r="CH975" s="179">
        <f t="shared" si="1131"/>
        <v>0</v>
      </c>
      <c r="CI975" s="179">
        <f t="shared" si="1131"/>
        <v>0</v>
      </c>
      <c r="CJ975" s="179">
        <f t="shared" si="1131"/>
        <v>0</v>
      </c>
      <c r="CK975" s="179">
        <f t="shared" si="1131"/>
        <v>0</v>
      </c>
      <c r="CL975" s="179">
        <f t="shared" si="1131"/>
        <v>0</v>
      </c>
      <c r="CN975" s="60"/>
      <c r="CO975" s="179">
        <f t="shared" ref="CO975:DL975" si="1132">CO960</f>
        <v>0</v>
      </c>
      <c r="CP975" s="179">
        <f t="shared" si="1132"/>
        <v>0</v>
      </c>
      <c r="CQ975" s="179">
        <f t="shared" si="1132"/>
        <v>0</v>
      </c>
      <c r="CR975" s="179">
        <f t="shared" si="1132"/>
        <v>0</v>
      </c>
      <c r="CS975" s="179">
        <f t="shared" si="1132"/>
        <v>0</v>
      </c>
      <c r="CT975" s="179">
        <f t="shared" si="1132"/>
        <v>0</v>
      </c>
      <c r="CU975" s="179">
        <f t="shared" si="1132"/>
        <v>0</v>
      </c>
      <c r="CV975" s="179">
        <f t="shared" si="1132"/>
        <v>0</v>
      </c>
      <c r="CW975" s="179">
        <f t="shared" si="1132"/>
        <v>0</v>
      </c>
      <c r="CX975" s="179">
        <f t="shared" si="1132"/>
        <v>0</v>
      </c>
      <c r="CY975" s="179">
        <f t="shared" si="1132"/>
        <v>0</v>
      </c>
      <c r="CZ975" s="179">
        <f t="shared" si="1132"/>
        <v>0</v>
      </c>
      <c r="DA975" s="179">
        <f t="shared" si="1132"/>
        <v>0</v>
      </c>
      <c r="DB975" s="179">
        <f t="shared" si="1132"/>
        <v>0</v>
      </c>
      <c r="DC975" s="179">
        <f t="shared" si="1132"/>
        <v>0</v>
      </c>
      <c r="DD975" s="179">
        <f t="shared" si="1132"/>
        <v>0</v>
      </c>
      <c r="DE975" s="179">
        <f t="shared" si="1132"/>
        <v>0</v>
      </c>
      <c r="DF975" s="179">
        <f t="shared" si="1132"/>
        <v>0</v>
      </c>
      <c r="DG975" s="179">
        <f t="shared" si="1132"/>
        <v>0</v>
      </c>
      <c r="DH975" s="179">
        <f t="shared" si="1132"/>
        <v>0</v>
      </c>
      <c r="DI975" s="179">
        <f t="shared" si="1132"/>
        <v>0</v>
      </c>
      <c r="DJ975" s="179">
        <f t="shared" si="1132"/>
        <v>0</v>
      </c>
      <c r="DK975" s="179">
        <f t="shared" si="1132"/>
        <v>0</v>
      </c>
      <c r="DL975" s="179">
        <f t="shared" si="1132"/>
        <v>0</v>
      </c>
    </row>
    <row r="976" spans="1:116" x14ac:dyDescent="0.35">
      <c r="B976" t="s">
        <v>332</v>
      </c>
      <c r="D976" t="s">
        <v>764</v>
      </c>
      <c r="E976" s="8" t="str">
        <f t="shared" ref="E976" si="1133">ROW()&amp;" "&amp;D976</f>
        <v>976 DCHC-S</v>
      </c>
      <c r="G976" s="136" t="str">
        <f>G961</f>
        <v>Primary volume driver</v>
      </c>
      <c r="H976" s="12"/>
      <c r="I976" s="60"/>
      <c r="J976" s="60"/>
      <c r="K976" s="15"/>
      <c r="L976" s="15"/>
      <c r="M976" s="15"/>
      <c r="N976" s="15"/>
      <c r="O976" s="15"/>
      <c r="P976" s="15"/>
      <c r="R976" s="15"/>
      <c r="S976" s="179"/>
      <c r="T976" s="179"/>
      <c r="U976" s="179"/>
      <c r="V976" s="179"/>
      <c r="W976" s="179"/>
      <c r="X976" s="179"/>
      <c r="Y976" s="179"/>
      <c r="Z976" s="179"/>
      <c r="AA976" s="179"/>
      <c r="AB976" s="179"/>
      <c r="AC976" s="179"/>
      <c r="AD976" s="179"/>
      <c r="AE976" s="179"/>
      <c r="AF976" s="179"/>
      <c r="AG976" s="179"/>
      <c r="AH976" s="179"/>
      <c r="AI976" s="179"/>
      <c r="AJ976" s="179"/>
      <c r="AK976" s="179"/>
      <c r="AL976" s="179"/>
      <c r="AM976" s="179"/>
      <c r="AN976" s="179"/>
      <c r="AO976" s="179"/>
      <c r="AP976" s="179"/>
      <c r="AQ976" s="179"/>
      <c r="AR976" s="179"/>
      <c r="AS976" s="179"/>
      <c r="AT976" s="179"/>
      <c r="AU976" s="179"/>
      <c r="AV976" s="179"/>
      <c r="AW976" s="179"/>
      <c r="AX976" s="179"/>
      <c r="AY976" s="179"/>
      <c r="AZ976" s="179"/>
      <c r="BA976" s="179"/>
      <c r="BB976" s="179"/>
      <c r="BC976" s="179"/>
      <c r="BD976" s="179"/>
      <c r="BE976" s="179"/>
      <c r="BF976" s="179"/>
      <c r="BG976" s="179"/>
      <c r="BH976" s="179"/>
      <c r="BI976" s="179"/>
      <c r="BJ976" s="179"/>
      <c r="BK976" s="179"/>
      <c r="BL976" s="179"/>
      <c r="BM976" s="179"/>
      <c r="BN976" s="179"/>
      <c r="BO976" s="179"/>
      <c r="BP976" s="179"/>
      <c r="BQ976" s="179"/>
      <c r="BR976" s="179"/>
      <c r="BS976" s="179"/>
      <c r="BT976" s="179"/>
      <c r="BU976" s="179"/>
      <c r="BV976" s="179"/>
      <c r="BW976" s="179"/>
      <c r="BX976" s="179"/>
      <c r="BY976" s="179"/>
      <c r="BZ976" s="179"/>
      <c r="CA976" s="179"/>
      <c r="CB976" s="179"/>
      <c r="CC976" s="179"/>
      <c r="CD976" s="179"/>
      <c r="CE976" s="179"/>
      <c r="CF976" s="179"/>
      <c r="CG976" s="179"/>
      <c r="CH976" s="179"/>
      <c r="CI976" s="179"/>
      <c r="CJ976" s="179"/>
      <c r="CK976" s="179"/>
      <c r="CL976" s="179"/>
      <c r="CN976" s="60"/>
      <c r="CO976" s="179"/>
      <c r="CP976" s="179"/>
      <c r="CQ976" s="179"/>
      <c r="CR976" s="179"/>
      <c r="CS976" s="179"/>
      <c r="CT976" s="179"/>
      <c r="CU976" s="179"/>
      <c r="CV976" s="179"/>
      <c r="CW976" s="179"/>
      <c r="CX976" s="179"/>
      <c r="CY976" s="179"/>
      <c r="CZ976" s="179"/>
      <c r="DA976" s="179"/>
      <c r="DB976" s="179"/>
      <c r="DC976" s="179"/>
      <c r="DD976" s="179"/>
      <c r="DE976" s="179"/>
      <c r="DF976" s="179"/>
      <c r="DG976" s="179"/>
      <c r="DH976" s="179"/>
      <c r="DI976" s="179"/>
      <c r="DJ976" s="179"/>
      <c r="DK976" s="179"/>
      <c r="DL976" s="179"/>
    </row>
    <row r="977" spans="1:116" x14ac:dyDescent="0.35">
      <c r="A977" s="3"/>
      <c r="B977" t="s">
        <v>332</v>
      </c>
      <c r="D977" t="s">
        <v>764</v>
      </c>
      <c r="E977" s="8" t="str">
        <f t="shared" si="1117"/>
        <v>977 DCHC-S</v>
      </c>
      <c r="G977" s="191" t="str">
        <f>G966</f>
        <v>Headcount - revenue driven:</v>
      </c>
      <c r="H977" s="90"/>
      <c r="I977" s="213"/>
      <c r="J977" s="213"/>
      <c r="K977" s="214"/>
      <c r="L977" s="214"/>
      <c r="M977" s="214"/>
      <c r="N977" s="214"/>
      <c r="O977" s="214"/>
      <c r="P977" s="214"/>
      <c r="R977" s="214"/>
      <c r="S977" s="4" t="str">
        <f>ADDRESS(ROW(S969),COLUMN(S969),2)</f>
        <v>S$969</v>
      </c>
      <c r="T977" s="212" t="str">
        <f t="shared" ref="T977:AY977" si="1134">T962</f>
        <v>T$18</v>
      </c>
      <c r="U977" s="212" t="str">
        <f t="shared" si="1134"/>
        <v>U$18</v>
      </c>
      <c r="V977" s="212" t="str">
        <f t="shared" si="1134"/>
        <v>V$18</v>
      </c>
      <c r="W977" s="212" t="str">
        <f t="shared" si="1134"/>
        <v>W$18</v>
      </c>
      <c r="X977" s="212" t="str">
        <f t="shared" si="1134"/>
        <v>X$18</v>
      </c>
      <c r="Y977" s="212" t="str">
        <f t="shared" si="1134"/>
        <v>Y$18</v>
      </c>
      <c r="Z977" s="212" t="str">
        <f t="shared" si="1134"/>
        <v>Z$18</v>
      </c>
      <c r="AA977" s="212" t="str">
        <f t="shared" si="1134"/>
        <v>AA$18</v>
      </c>
      <c r="AB977" s="212" t="str">
        <f t="shared" si="1134"/>
        <v>AB$18</v>
      </c>
      <c r="AC977" s="212" t="str">
        <f t="shared" si="1134"/>
        <v>AC$18</v>
      </c>
      <c r="AD977" s="212" t="str">
        <f t="shared" si="1134"/>
        <v>AD$18</v>
      </c>
      <c r="AE977" s="212" t="str">
        <f t="shared" si="1134"/>
        <v>AE$18</v>
      </c>
      <c r="AF977" s="212" t="str">
        <f t="shared" si="1134"/>
        <v>AF$18</v>
      </c>
      <c r="AG977" s="212" t="str">
        <f t="shared" si="1134"/>
        <v>AG$18</v>
      </c>
      <c r="AH977" s="212" t="str">
        <f t="shared" si="1134"/>
        <v>AH$18</v>
      </c>
      <c r="AI977" s="212" t="str">
        <f t="shared" si="1134"/>
        <v>AI$18</v>
      </c>
      <c r="AJ977" s="212" t="str">
        <f t="shared" si="1134"/>
        <v>AJ$18</v>
      </c>
      <c r="AK977" s="212" t="str">
        <f t="shared" si="1134"/>
        <v>AK$18</v>
      </c>
      <c r="AL977" s="212" t="str">
        <f t="shared" si="1134"/>
        <v>AL$18</v>
      </c>
      <c r="AM977" s="212" t="str">
        <f t="shared" si="1134"/>
        <v>AM$18</v>
      </c>
      <c r="AN977" s="212" t="str">
        <f t="shared" si="1134"/>
        <v>AN$18</v>
      </c>
      <c r="AO977" s="212" t="str">
        <f t="shared" si="1134"/>
        <v>AO$18</v>
      </c>
      <c r="AP977" s="212" t="str">
        <f t="shared" si="1134"/>
        <v>AP$18</v>
      </c>
      <c r="AQ977" s="212" t="str">
        <f t="shared" si="1134"/>
        <v>AQ$18</v>
      </c>
      <c r="AR977" s="212" t="str">
        <f t="shared" si="1134"/>
        <v>AR$18</v>
      </c>
      <c r="AS977" s="212" t="str">
        <f t="shared" si="1134"/>
        <v>AS$18</v>
      </c>
      <c r="AT977" s="212" t="str">
        <f t="shared" si="1134"/>
        <v>AT$18</v>
      </c>
      <c r="AU977" s="212" t="str">
        <f t="shared" si="1134"/>
        <v>AU$18</v>
      </c>
      <c r="AV977" s="212" t="str">
        <f t="shared" si="1134"/>
        <v>AV$18</v>
      </c>
      <c r="AW977" s="212" t="str">
        <f t="shared" si="1134"/>
        <v>AW$18</v>
      </c>
      <c r="AX977" s="212" t="str">
        <f t="shared" si="1134"/>
        <v>AX$18</v>
      </c>
      <c r="AY977" s="212" t="str">
        <f t="shared" si="1134"/>
        <v>AY$18</v>
      </c>
      <c r="AZ977" s="212" t="str">
        <f t="shared" ref="AZ977:CE977" si="1135">AZ962</f>
        <v>AZ$18</v>
      </c>
      <c r="BA977" s="212" t="str">
        <f t="shared" si="1135"/>
        <v>BA$18</v>
      </c>
      <c r="BB977" s="212" t="str">
        <f t="shared" si="1135"/>
        <v>BB$18</v>
      </c>
      <c r="BC977" s="212" t="str">
        <f t="shared" si="1135"/>
        <v>BC$18</v>
      </c>
      <c r="BD977" s="212" t="str">
        <f t="shared" si="1135"/>
        <v>BD$18</v>
      </c>
      <c r="BE977" s="212" t="str">
        <f t="shared" si="1135"/>
        <v>BE$18</v>
      </c>
      <c r="BF977" s="212" t="str">
        <f t="shared" si="1135"/>
        <v>BF$18</v>
      </c>
      <c r="BG977" s="212" t="str">
        <f t="shared" si="1135"/>
        <v>BG$18</v>
      </c>
      <c r="BH977" s="212" t="str">
        <f t="shared" si="1135"/>
        <v>BH$18</v>
      </c>
      <c r="BI977" s="212" t="str">
        <f t="shared" si="1135"/>
        <v>BI$18</v>
      </c>
      <c r="BJ977" s="212" t="str">
        <f t="shared" si="1135"/>
        <v>BJ$18</v>
      </c>
      <c r="BK977" s="212" t="str">
        <f t="shared" si="1135"/>
        <v>BK$18</v>
      </c>
      <c r="BL977" s="212" t="str">
        <f t="shared" si="1135"/>
        <v>BL$18</v>
      </c>
      <c r="BM977" s="212" t="str">
        <f t="shared" si="1135"/>
        <v>BM$18</v>
      </c>
      <c r="BN977" s="212" t="str">
        <f t="shared" si="1135"/>
        <v>BN$18</v>
      </c>
      <c r="BO977" s="212" t="str">
        <f t="shared" si="1135"/>
        <v>BO$18</v>
      </c>
      <c r="BP977" s="212" t="str">
        <f t="shared" si="1135"/>
        <v>BP$18</v>
      </c>
      <c r="BQ977" s="212" t="str">
        <f t="shared" si="1135"/>
        <v>BQ$18</v>
      </c>
      <c r="BR977" s="212" t="str">
        <f t="shared" si="1135"/>
        <v>BR$18</v>
      </c>
      <c r="BS977" s="212" t="str">
        <f t="shared" si="1135"/>
        <v>BS$18</v>
      </c>
      <c r="BT977" s="212" t="str">
        <f t="shared" si="1135"/>
        <v>BT$18</v>
      </c>
      <c r="BU977" s="212" t="str">
        <f t="shared" si="1135"/>
        <v>BU$18</v>
      </c>
      <c r="BV977" s="212" t="str">
        <f t="shared" si="1135"/>
        <v>BV$18</v>
      </c>
      <c r="BW977" s="212" t="str">
        <f t="shared" si="1135"/>
        <v>BW$18</v>
      </c>
      <c r="BX977" s="212" t="str">
        <f t="shared" si="1135"/>
        <v>BX$18</v>
      </c>
      <c r="BY977" s="212" t="str">
        <f t="shared" si="1135"/>
        <v>BY$18</v>
      </c>
      <c r="BZ977" s="212" t="str">
        <f t="shared" si="1135"/>
        <v>BZ$18</v>
      </c>
      <c r="CA977" s="212" t="str">
        <f t="shared" si="1135"/>
        <v>CA$18</v>
      </c>
      <c r="CB977" s="212" t="str">
        <f t="shared" si="1135"/>
        <v>CB$18</v>
      </c>
      <c r="CC977" s="212" t="str">
        <f t="shared" si="1135"/>
        <v>CC$18</v>
      </c>
      <c r="CD977" s="212" t="str">
        <f t="shared" si="1135"/>
        <v>CD$18</v>
      </c>
      <c r="CE977" s="212" t="str">
        <f t="shared" si="1135"/>
        <v>CE$18</v>
      </c>
      <c r="CF977" s="212" t="str">
        <f t="shared" ref="CF977:CL977" si="1136">CF962</f>
        <v>CF$18</v>
      </c>
      <c r="CG977" s="212" t="str">
        <f t="shared" si="1136"/>
        <v>CG$18</v>
      </c>
      <c r="CH977" s="212" t="str">
        <f t="shared" si="1136"/>
        <v>CH$18</v>
      </c>
      <c r="CI977" s="212" t="str">
        <f t="shared" si="1136"/>
        <v>CI$18</v>
      </c>
      <c r="CJ977" s="212" t="str">
        <f t="shared" si="1136"/>
        <v>CJ$18</v>
      </c>
      <c r="CK977" s="212" t="str">
        <f t="shared" si="1136"/>
        <v>CK$18</v>
      </c>
      <c r="CL977" s="212" t="str">
        <f t="shared" si="1136"/>
        <v>CL$18</v>
      </c>
      <c r="CN977" s="213"/>
      <c r="CO977" s="212" t="str">
        <f t="shared" ref="CO977:DL977" si="1137">CO962</f>
        <v>CO$18</v>
      </c>
      <c r="CP977" s="212" t="str">
        <f t="shared" si="1137"/>
        <v>CP$18</v>
      </c>
      <c r="CQ977" s="212" t="str">
        <f t="shared" si="1137"/>
        <v>CQ$18</v>
      </c>
      <c r="CR977" s="212" t="str">
        <f t="shared" si="1137"/>
        <v>CR$18</v>
      </c>
      <c r="CS977" s="212" t="str">
        <f t="shared" si="1137"/>
        <v>CS$18</v>
      </c>
      <c r="CT977" s="212" t="str">
        <f t="shared" si="1137"/>
        <v>CT$18</v>
      </c>
      <c r="CU977" s="212" t="str">
        <f t="shared" si="1137"/>
        <v>CU$18</v>
      </c>
      <c r="CV977" s="212" t="str">
        <f t="shared" si="1137"/>
        <v>CV$18</v>
      </c>
      <c r="CW977" s="212" t="str">
        <f t="shared" si="1137"/>
        <v>CW$18</v>
      </c>
      <c r="CX977" s="212" t="str">
        <f t="shared" si="1137"/>
        <v>CX$18</v>
      </c>
      <c r="CY977" s="212" t="str">
        <f t="shared" si="1137"/>
        <v>CY$18</v>
      </c>
      <c r="CZ977" s="212" t="str">
        <f t="shared" si="1137"/>
        <v>CZ$18</v>
      </c>
      <c r="DA977" s="212" t="str">
        <f t="shared" si="1137"/>
        <v>DA$18</v>
      </c>
      <c r="DB977" s="212" t="str">
        <f t="shared" si="1137"/>
        <v>DB$18</v>
      </c>
      <c r="DC977" s="212" t="str">
        <f t="shared" si="1137"/>
        <v>DC$18</v>
      </c>
      <c r="DD977" s="212" t="str">
        <f t="shared" si="1137"/>
        <v>DD$18</v>
      </c>
      <c r="DE977" s="212" t="str">
        <f t="shared" si="1137"/>
        <v>DE$18</v>
      </c>
      <c r="DF977" s="212" t="str">
        <f t="shared" si="1137"/>
        <v>DF$18</v>
      </c>
      <c r="DG977" s="212" t="str">
        <f t="shared" si="1137"/>
        <v>DG$18</v>
      </c>
      <c r="DH977" s="212" t="str">
        <f t="shared" si="1137"/>
        <v>DH$18</v>
      </c>
      <c r="DI977" s="212" t="str">
        <f t="shared" si="1137"/>
        <v>DI$18</v>
      </c>
      <c r="DJ977" s="212" t="str">
        <f t="shared" si="1137"/>
        <v>DJ$18</v>
      </c>
      <c r="DK977" s="212" t="str">
        <f t="shared" si="1137"/>
        <v>DK$18</v>
      </c>
      <c r="DL977" s="212" t="str">
        <f t="shared" si="1137"/>
        <v>DL$18</v>
      </c>
    </row>
    <row r="978" spans="1:116" x14ac:dyDescent="0.35">
      <c r="A978" s="3"/>
      <c r="B978" t="s">
        <v>332</v>
      </c>
      <c r="D978" t="s">
        <v>764</v>
      </c>
      <c r="E978" s="8" t="str">
        <f t="shared" si="1117"/>
        <v>978 DCHC-S</v>
      </c>
      <c r="G978" s="241" t="str">
        <f>IFERROR(SUBSTITUTE(TRIM(MID(G966, SEARCH("-", G966) + 1, LEN(G966))),":",""),"no unit")</f>
        <v>revenue driven</v>
      </c>
      <c r="H978" s="90"/>
      <c r="I978" s="213"/>
      <c r="J978" s="213"/>
      <c r="K978" s="214"/>
      <c r="L978" s="214"/>
      <c r="M978" s="214"/>
      <c r="N978" s="214"/>
      <c r="O978" s="214"/>
      <c r="P978" s="214"/>
      <c r="R978" s="214"/>
      <c r="S978" s="4" t="str">
        <f t="shared" ref="S978:AX978" si="1138">ADDRESS(ROW(S967),COLUMN(S967),2)</f>
        <v>S$967</v>
      </c>
      <c r="T978" s="4" t="str">
        <f t="shared" si="1138"/>
        <v>T$967</v>
      </c>
      <c r="U978" s="4" t="str">
        <f t="shared" si="1138"/>
        <v>U$967</v>
      </c>
      <c r="V978" s="4" t="str">
        <f t="shared" si="1138"/>
        <v>V$967</v>
      </c>
      <c r="W978" s="4" t="str">
        <f t="shared" si="1138"/>
        <v>W$967</v>
      </c>
      <c r="X978" s="4" t="str">
        <f t="shared" si="1138"/>
        <v>X$967</v>
      </c>
      <c r="Y978" s="4" t="str">
        <f t="shared" si="1138"/>
        <v>Y$967</v>
      </c>
      <c r="Z978" s="4" t="str">
        <f t="shared" si="1138"/>
        <v>Z$967</v>
      </c>
      <c r="AA978" s="4" t="str">
        <f t="shared" si="1138"/>
        <v>AA$967</v>
      </c>
      <c r="AB978" s="4" t="str">
        <f t="shared" si="1138"/>
        <v>AB$967</v>
      </c>
      <c r="AC978" s="4" t="str">
        <f t="shared" si="1138"/>
        <v>AC$967</v>
      </c>
      <c r="AD978" s="4" t="str">
        <f t="shared" si="1138"/>
        <v>AD$967</v>
      </c>
      <c r="AE978" s="4" t="str">
        <f t="shared" si="1138"/>
        <v>AE$967</v>
      </c>
      <c r="AF978" s="4" t="str">
        <f t="shared" si="1138"/>
        <v>AF$967</v>
      </c>
      <c r="AG978" s="4" t="str">
        <f t="shared" si="1138"/>
        <v>AG$967</v>
      </c>
      <c r="AH978" s="4" t="str">
        <f t="shared" si="1138"/>
        <v>AH$967</v>
      </c>
      <c r="AI978" s="4" t="str">
        <f t="shared" si="1138"/>
        <v>AI$967</v>
      </c>
      <c r="AJ978" s="4" t="str">
        <f t="shared" si="1138"/>
        <v>AJ$967</v>
      </c>
      <c r="AK978" s="4" t="str">
        <f t="shared" si="1138"/>
        <v>AK$967</v>
      </c>
      <c r="AL978" s="4" t="str">
        <f t="shared" si="1138"/>
        <v>AL$967</v>
      </c>
      <c r="AM978" s="4" t="str">
        <f t="shared" si="1138"/>
        <v>AM$967</v>
      </c>
      <c r="AN978" s="4" t="str">
        <f t="shared" si="1138"/>
        <v>AN$967</v>
      </c>
      <c r="AO978" s="4" t="str">
        <f t="shared" si="1138"/>
        <v>AO$967</v>
      </c>
      <c r="AP978" s="4" t="str">
        <f t="shared" si="1138"/>
        <v>AP$967</v>
      </c>
      <c r="AQ978" s="4" t="str">
        <f t="shared" si="1138"/>
        <v>AQ$967</v>
      </c>
      <c r="AR978" s="4" t="str">
        <f t="shared" si="1138"/>
        <v>AR$967</v>
      </c>
      <c r="AS978" s="4" t="str">
        <f t="shared" si="1138"/>
        <v>AS$967</v>
      </c>
      <c r="AT978" s="4" t="str">
        <f t="shared" si="1138"/>
        <v>AT$967</v>
      </c>
      <c r="AU978" s="4" t="str">
        <f t="shared" si="1138"/>
        <v>AU$967</v>
      </c>
      <c r="AV978" s="4" t="str">
        <f t="shared" si="1138"/>
        <v>AV$967</v>
      </c>
      <c r="AW978" s="4" t="str">
        <f t="shared" si="1138"/>
        <v>AW$967</v>
      </c>
      <c r="AX978" s="4" t="str">
        <f t="shared" si="1138"/>
        <v>AX$967</v>
      </c>
      <c r="AY978" s="4" t="str">
        <f t="shared" ref="AY978:CD978" si="1139">ADDRESS(ROW(AY967),COLUMN(AY967),2)</f>
        <v>AY$967</v>
      </c>
      <c r="AZ978" s="4" t="str">
        <f t="shared" si="1139"/>
        <v>AZ$967</v>
      </c>
      <c r="BA978" s="4" t="str">
        <f t="shared" si="1139"/>
        <v>BA$967</v>
      </c>
      <c r="BB978" s="4" t="str">
        <f t="shared" si="1139"/>
        <v>BB$967</v>
      </c>
      <c r="BC978" s="4" t="str">
        <f t="shared" si="1139"/>
        <v>BC$967</v>
      </c>
      <c r="BD978" s="4" t="str">
        <f t="shared" si="1139"/>
        <v>BD$967</v>
      </c>
      <c r="BE978" s="4" t="str">
        <f t="shared" si="1139"/>
        <v>BE$967</v>
      </c>
      <c r="BF978" s="4" t="str">
        <f t="shared" si="1139"/>
        <v>BF$967</v>
      </c>
      <c r="BG978" s="4" t="str">
        <f t="shared" si="1139"/>
        <v>BG$967</v>
      </c>
      <c r="BH978" s="4" t="str">
        <f t="shared" si="1139"/>
        <v>BH$967</v>
      </c>
      <c r="BI978" s="4" t="str">
        <f t="shared" si="1139"/>
        <v>BI$967</v>
      </c>
      <c r="BJ978" s="4" t="str">
        <f t="shared" si="1139"/>
        <v>BJ$967</v>
      </c>
      <c r="BK978" s="4" t="str">
        <f t="shared" si="1139"/>
        <v>BK$967</v>
      </c>
      <c r="BL978" s="4" t="str">
        <f t="shared" si="1139"/>
        <v>BL$967</v>
      </c>
      <c r="BM978" s="4" t="str">
        <f t="shared" si="1139"/>
        <v>BM$967</v>
      </c>
      <c r="BN978" s="4" t="str">
        <f t="shared" si="1139"/>
        <v>BN$967</v>
      </c>
      <c r="BO978" s="4" t="str">
        <f t="shared" si="1139"/>
        <v>BO$967</v>
      </c>
      <c r="BP978" s="4" t="str">
        <f t="shared" si="1139"/>
        <v>BP$967</v>
      </c>
      <c r="BQ978" s="4" t="str">
        <f t="shared" si="1139"/>
        <v>BQ$967</v>
      </c>
      <c r="BR978" s="4" t="str">
        <f t="shared" si="1139"/>
        <v>BR$967</v>
      </c>
      <c r="BS978" s="4" t="str">
        <f t="shared" si="1139"/>
        <v>BS$967</v>
      </c>
      <c r="BT978" s="4" t="str">
        <f t="shared" si="1139"/>
        <v>BT$967</v>
      </c>
      <c r="BU978" s="4" t="str">
        <f t="shared" si="1139"/>
        <v>BU$967</v>
      </c>
      <c r="BV978" s="4" t="str">
        <f t="shared" si="1139"/>
        <v>BV$967</v>
      </c>
      <c r="BW978" s="4" t="str">
        <f t="shared" si="1139"/>
        <v>BW$967</v>
      </c>
      <c r="BX978" s="4" t="str">
        <f t="shared" si="1139"/>
        <v>BX$967</v>
      </c>
      <c r="BY978" s="4" t="str">
        <f t="shared" si="1139"/>
        <v>BY$967</v>
      </c>
      <c r="BZ978" s="4" t="str">
        <f t="shared" si="1139"/>
        <v>BZ$967</v>
      </c>
      <c r="CA978" s="4" t="str">
        <f t="shared" si="1139"/>
        <v>CA$967</v>
      </c>
      <c r="CB978" s="4" t="str">
        <f t="shared" si="1139"/>
        <v>CB$967</v>
      </c>
      <c r="CC978" s="4" t="str">
        <f t="shared" si="1139"/>
        <v>CC$967</v>
      </c>
      <c r="CD978" s="4" t="str">
        <f t="shared" si="1139"/>
        <v>CD$967</v>
      </c>
      <c r="CE978" s="4" t="str">
        <f t="shared" ref="CE978:CL978" si="1140">ADDRESS(ROW(CE967),COLUMN(CE967),2)</f>
        <v>CE$967</v>
      </c>
      <c r="CF978" s="4" t="str">
        <f t="shared" si="1140"/>
        <v>CF$967</v>
      </c>
      <c r="CG978" s="4" t="str">
        <f t="shared" si="1140"/>
        <v>CG$967</v>
      </c>
      <c r="CH978" s="4" t="str">
        <f t="shared" si="1140"/>
        <v>CH$967</v>
      </c>
      <c r="CI978" s="4" t="str">
        <f t="shared" si="1140"/>
        <v>CI$967</v>
      </c>
      <c r="CJ978" s="4" t="str">
        <f t="shared" si="1140"/>
        <v>CJ$967</v>
      </c>
      <c r="CK978" s="4" t="str">
        <f t="shared" si="1140"/>
        <v>CK$967</v>
      </c>
      <c r="CL978" s="4" t="str">
        <f t="shared" si="1140"/>
        <v>CL$967</v>
      </c>
      <c r="CN978" s="213"/>
      <c r="CO978" s="4" t="str">
        <f t="shared" ref="CO978:DL978" si="1141">ADDRESS(ROW(CO967),COLUMN(CO967),2)</f>
        <v>CO$967</v>
      </c>
      <c r="CP978" s="4" t="str">
        <f t="shared" si="1141"/>
        <v>CP$967</v>
      </c>
      <c r="CQ978" s="4" t="str">
        <f t="shared" si="1141"/>
        <v>CQ$967</v>
      </c>
      <c r="CR978" s="4" t="str">
        <f t="shared" si="1141"/>
        <v>CR$967</v>
      </c>
      <c r="CS978" s="4" t="str">
        <f t="shared" si="1141"/>
        <v>CS$967</v>
      </c>
      <c r="CT978" s="4" t="str">
        <f t="shared" si="1141"/>
        <v>CT$967</v>
      </c>
      <c r="CU978" s="4" t="str">
        <f t="shared" si="1141"/>
        <v>CU$967</v>
      </c>
      <c r="CV978" s="4" t="str">
        <f t="shared" si="1141"/>
        <v>CV$967</v>
      </c>
      <c r="CW978" s="4" t="str">
        <f t="shared" si="1141"/>
        <v>CW$967</v>
      </c>
      <c r="CX978" s="4" t="str">
        <f t="shared" si="1141"/>
        <v>CX$967</v>
      </c>
      <c r="CY978" s="4" t="str">
        <f t="shared" si="1141"/>
        <v>CY$967</v>
      </c>
      <c r="CZ978" s="4" t="str">
        <f t="shared" si="1141"/>
        <v>CZ$967</v>
      </c>
      <c r="DA978" s="4" t="str">
        <f t="shared" si="1141"/>
        <v>DA$967</v>
      </c>
      <c r="DB978" s="4" t="str">
        <f t="shared" si="1141"/>
        <v>DB$967</v>
      </c>
      <c r="DC978" s="4" t="str">
        <f t="shared" si="1141"/>
        <v>DC$967</v>
      </c>
      <c r="DD978" s="4" t="str">
        <f t="shared" si="1141"/>
        <v>DD$967</v>
      </c>
      <c r="DE978" s="4" t="str">
        <f t="shared" si="1141"/>
        <v>DE$967</v>
      </c>
      <c r="DF978" s="4" t="str">
        <f t="shared" si="1141"/>
        <v>DF$967</v>
      </c>
      <c r="DG978" s="4" t="str">
        <f t="shared" si="1141"/>
        <v>DG$967</v>
      </c>
      <c r="DH978" s="4" t="str">
        <f t="shared" si="1141"/>
        <v>DH$967</v>
      </c>
      <c r="DI978" s="4" t="str">
        <f t="shared" si="1141"/>
        <v>DI$967</v>
      </c>
      <c r="DJ978" s="4" t="str">
        <f t="shared" si="1141"/>
        <v>DJ$967</v>
      </c>
      <c r="DK978" s="4" t="str">
        <f t="shared" si="1141"/>
        <v>DK$967</v>
      </c>
      <c r="DL978" s="4" t="str">
        <f t="shared" si="1141"/>
        <v>DL$967</v>
      </c>
    </row>
    <row r="979" spans="1:116" x14ac:dyDescent="0.35">
      <c r="E979" s="8"/>
      <c r="G979" s="191" t="str">
        <f>G964</f>
        <v>Secondary revenue driver</v>
      </c>
      <c r="H979" s="12"/>
      <c r="I979" s="60"/>
      <c r="J979" s="60"/>
      <c r="K979" s="15"/>
      <c r="L979" s="15"/>
      <c r="M979" s="15"/>
      <c r="N979" s="15"/>
      <c r="O979" s="15"/>
      <c r="P979" s="15"/>
      <c r="R979" s="15"/>
      <c r="S979" s="76"/>
      <c r="T979" s="76"/>
      <c r="U979" s="76"/>
      <c r="V979" s="76"/>
      <c r="W979" s="76"/>
      <c r="X979" s="76"/>
      <c r="Y979" s="76"/>
      <c r="Z979" s="76"/>
      <c r="AA979" s="76"/>
      <c r="AB979" s="76"/>
      <c r="AC979" s="76"/>
      <c r="AD979" s="76"/>
      <c r="AE979" s="76"/>
      <c r="AF979" s="76"/>
      <c r="AG979" s="76"/>
      <c r="AH979" s="76"/>
      <c r="AI979" s="76"/>
      <c r="AJ979" s="76"/>
      <c r="AK979" s="76"/>
      <c r="AL979" s="76"/>
      <c r="AM979" s="76"/>
      <c r="AN979" s="76"/>
      <c r="AO979" s="76"/>
      <c r="AP979" s="76"/>
      <c r="AQ979" s="76"/>
      <c r="AR979" s="76"/>
      <c r="AS979" s="76"/>
      <c r="AT979" s="76"/>
      <c r="AU979" s="76"/>
      <c r="AV979" s="76"/>
      <c r="AW979" s="76"/>
      <c r="AX979" s="76"/>
      <c r="AY979" s="76"/>
      <c r="AZ979" s="76"/>
      <c r="BA979" s="76"/>
      <c r="BB979" s="76"/>
      <c r="BC979" s="76"/>
      <c r="BD979" s="76"/>
      <c r="BE979" s="76"/>
      <c r="BF979" s="76"/>
      <c r="BG979" s="76"/>
      <c r="BH979" s="76"/>
      <c r="BI979" s="76"/>
      <c r="BJ979" s="76"/>
      <c r="BK979" s="76"/>
      <c r="BL979" s="76"/>
      <c r="BM979" s="76"/>
      <c r="BN979" s="76"/>
      <c r="BO979" s="76"/>
      <c r="BP979" s="76"/>
      <c r="BQ979" s="76"/>
      <c r="BR979" s="76"/>
      <c r="BS979" s="76"/>
      <c r="BT979" s="76"/>
      <c r="BU979" s="76"/>
      <c r="BV979" s="76"/>
      <c r="BW979" s="76"/>
      <c r="BX979" s="76"/>
      <c r="BY979" s="76"/>
      <c r="BZ979" s="76"/>
      <c r="CA979" s="76"/>
      <c r="CB979" s="76"/>
      <c r="CC979" s="76"/>
      <c r="CD979" s="76"/>
      <c r="CE979" s="76"/>
      <c r="CF979" s="76"/>
      <c r="CG979" s="76"/>
      <c r="CH979" s="76"/>
      <c r="CI979" s="76"/>
      <c r="CJ979" s="76"/>
      <c r="CK979" s="76"/>
      <c r="CL979" s="76"/>
      <c r="CN979" s="60"/>
      <c r="CO979" s="76"/>
      <c r="CP979" s="76"/>
      <c r="CQ979" s="76"/>
      <c r="CR979" s="76"/>
      <c r="CS979" s="76"/>
      <c r="CT979" s="76"/>
      <c r="CU979" s="76"/>
      <c r="CV979" s="76"/>
      <c r="CW979" s="76"/>
      <c r="CX979" s="76"/>
      <c r="CY979" s="76"/>
      <c r="CZ979" s="76"/>
      <c r="DA979" s="76"/>
      <c r="DB979" s="76"/>
      <c r="DC979" s="76"/>
      <c r="DD979" s="76"/>
      <c r="DE979" s="76"/>
      <c r="DF979" s="76"/>
      <c r="DG979" s="76"/>
      <c r="DH979" s="76"/>
      <c r="DI979" s="76"/>
      <c r="DJ979" s="76"/>
      <c r="DK979" s="76"/>
      <c r="DL979" s="76"/>
    </row>
    <row r="980" spans="1:116" x14ac:dyDescent="0.35">
      <c r="A980" s="174"/>
      <c r="E980" s="8"/>
      <c r="G980" s="191" t="str">
        <f>G965</f>
        <v>Secondary volume driver</v>
      </c>
      <c r="H980" s="174"/>
      <c r="I980" s="176"/>
      <c r="J980" s="176"/>
      <c r="K980" s="197"/>
      <c r="L980" s="197"/>
      <c r="M980" s="197"/>
      <c r="N980" s="197"/>
      <c r="O980" s="197"/>
      <c r="P980" s="197"/>
      <c r="R980" s="198"/>
      <c r="S980" s="174"/>
      <c r="T980" s="174"/>
      <c r="U980" s="174"/>
      <c r="V980" s="174"/>
      <c r="W980" s="174"/>
      <c r="X980" s="174"/>
      <c r="Y980" s="174"/>
      <c r="Z980" s="174"/>
      <c r="AA980" s="174"/>
      <c r="AB980" s="174"/>
      <c r="AC980" s="174"/>
      <c r="AD980" s="174"/>
      <c r="AE980" s="174"/>
      <c r="AF980" s="174"/>
      <c r="AG980" s="174"/>
      <c r="AH980" s="174"/>
      <c r="AI980" s="174"/>
      <c r="AJ980" s="174"/>
      <c r="AK980" s="174"/>
      <c r="AL980" s="174"/>
      <c r="AM980" s="174"/>
      <c r="AN980" s="174"/>
      <c r="AO980" s="174"/>
      <c r="AP980" s="174"/>
      <c r="AQ980" s="174"/>
      <c r="AR980" s="174"/>
      <c r="AS980" s="174"/>
      <c r="AT980" s="174"/>
      <c r="AU980" s="174"/>
      <c r="AV980" s="174"/>
      <c r="AW980" s="174"/>
      <c r="AX980" s="174"/>
      <c r="AY980" s="174"/>
      <c r="AZ980" s="174"/>
      <c r="BA980" s="174"/>
      <c r="BB980" s="174"/>
      <c r="BC980" s="174"/>
      <c r="BD980" s="174"/>
      <c r="BE980" s="174"/>
      <c r="BF980" s="174"/>
      <c r="BG980" s="174"/>
      <c r="BH980" s="174"/>
      <c r="BI980" s="174"/>
      <c r="BJ980" s="174"/>
      <c r="BK980" s="174"/>
      <c r="BL980" s="174"/>
      <c r="BM980" s="174"/>
      <c r="BN980" s="174"/>
      <c r="BO980" s="174"/>
      <c r="BP980" s="174"/>
      <c r="BQ980" s="174"/>
      <c r="BR980" s="174"/>
      <c r="BS980" s="174"/>
      <c r="BT980" s="174"/>
      <c r="BU980" s="174"/>
      <c r="BV980" s="174"/>
      <c r="BW980" s="174"/>
      <c r="BX980" s="174"/>
      <c r="BY980" s="174"/>
      <c r="BZ980" s="174"/>
      <c r="CA980" s="174"/>
      <c r="CB980" s="174"/>
      <c r="CC980" s="174"/>
      <c r="CD980" s="174"/>
      <c r="CE980" s="174"/>
      <c r="CF980" s="174"/>
      <c r="CG980" s="174"/>
      <c r="CH980" s="174"/>
      <c r="CI980" s="174"/>
      <c r="CJ980" s="174"/>
      <c r="CK980" s="174"/>
      <c r="CL980" s="174"/>
      <c r="CN980" s="176"/>
      <c r="CO980" s="174"/>
      <c r="CP980" s="174"/>
      <c r="CQ980" s="174"/>
      <c r="CR980" s="174"/>
      <c r="CS980" s="174"/>
      <c r="CT980" s="174"/>
      <c r="CU980" s="174"/>
      <c r="CV980" s="174"/>
      <c r="CW980" s="174"/>
      <c r="CX980" s="174"/>
      <c r="CY980" s="174"/>
      <c r="CZ980" s="174"/>
      <c r="DA980" s="174"/>
      <c r="DB980" s="174"/>
      <c r="DC980" s="174"/>
      <c r="DD980" s="174"/>
      <c r="DE980" s="174"/>
      <c r="DF980" s="174"/>
      <c r="DG980" s="174"/>
      <c r="DH980" s="174"/>
      <c r="DI980" s="174"/>
      <c r="DJ980" s="174"/>
      <c r="DK980" s="174"/>
      <c r="DL980" s="174"/>
    </row>
    <row r="981" spans="1:116" x14ac:dyDescent="0.35">
      <c r="A981" s="174"/>
      <c r="E981" s="8"/>
      <c r="H981" s="174"/>
      <c r="I981" s="176"/>
      <c r="J981" s="176"/>
      <c r="K981" s="197"/>
      <c r="L981" s="197"/>
      <c r="M981" s="197"/>
      <c r="N981" s="197"/>
      <c r="O981" s="197"/>
      <c r="P981" s="197"/>
      <c r="R981" s="198"/>
      <c r="S981" s="174"/>
      <c r="T981" s="174"/>
      <c r="U981" s="174"/>
      <c r="V981" s="174"/>
      <c r="W981" s="174"/>
      <c r="X981" s="174"/>
      <c r="Y981" s="174"/>
      <c r="Z981" s="174"/>
      <c r="AA981" s="174"/>
      <c r="AB981" s="174"/>
      <c r="AC981" s="174"/>
      <c r="AD981" s="174"/>
      <c r="AE981" s="174"/>
      <c r="AF981" s="174"/>
      <c r="AG981" s="174"/>
      <c r="AH981" s="174"/>
      <c r="AI981" s="174"/>
      <c r="AJ981" s="174"/>
      <c r="AK981" s="174"/>
      <c r="AL981" s="174"/>
      <c r="AM981" s="174"/>
      <c r="AN981" s="174"/>
      <c r="AO981" s="174"/>
      <c r="AP981" s="174"/>
      <c r="AQ981" s="174"/>
      <c r="AR981" s="174"/>
      <c r="AS981" s="174"/>
      <c r="AT981" s="174"/>
      <c r="AU981" s="174"/>
      <c r="AV981" s="174"/>
      <c r="AW981" s="174"/>
      <c r="AX981" s="174"/>
      <c r="AY981" s="174"/>
      <c r="AZ981" s="174"/>
      <c r="BA981" s="174"/>
      <c r="BB981" s="174"/>
      <c r="BC981" s="174"/>
      <c r="BD981" s="174"/>
      <c r="BE981" s="174"/>
      <c r="BF981" s="174"/>
      <c r="BG981" s="174"/>
      <c r="BH981" s="174"/>
      <c r="BI981" s="174"/>
      <c r="BJ981" s="174"/>
      <c r="BK981" s="174"/>
      <c r="BL981" s="174"/>
      <c r="BM981" s="174"/>
      <c r="BN981" s="174"/>
      <c r="BO981" s="174"/>
      <c r="BP981" s="174"/>
      <c r="BQ981" s="174"/>
      <c r="BR981" s="174"/>
      <c r="BS981" s="174"/>
      <c r="BT981" s="174"/>
      <c r="BU981" s="174"/>
      <c r="BV981" s="174"/>
      <c r="BW981" s="174"/>
      <c r="BX981" s="174"/>
      <c r="BY981" s="174"/>
      <c r="BZ981" s="174"/>
      <c r="CA981" s="174"/>
      <c r="CB981" s="174"/>
      <c r="CC981" s="174"/>
      <c r="CD981" s="174"/>
      <c r="CE981" s="174"/>
      <c r="CF981" s="174"/>
      <c r="CG981" s="174"/>
      <c r="CH981" s="174"/>
      <c r="CI981" s="174"/>
      <c r="CJ981" s="174"/>
      <c r="CK981" s="174"/>
      <c r="CL981" s="174"/>
      <c r="CN981" s="176"/>
      <c r="CO981" s="174"/>
      <c r="CP981" s="174"/>
      <c r="CQ981" s="174"/>
      <c r="CR981" s="174"/>
      <c r="CS981" s="174"/>
      <c r="CT981" s="174"/>
      <c r="CU981" s="174"/>
      <c r="CV981" s="174"/>
      <c r="CW981" s="174"/>
      <c r="CX981" s="174"/>
      <c r="CY981" s="174"/>
      <c r="CZ981" s="174"/>
      <c r="DA981" s="174"/>
      <c r="DB981" s="174"/>
      <c r="DC981" s="174"/>
      <c r="DD981" s="174"/>
      <c r="DE981" s="174"/>
      <c r="DF981" s="174"/>
      <c r="DG981" s="174"/>
      <c r="DH981" s="174"/>
      <c r="DI981" s="174"/>
      <c r="DJ981" s="174"/>
      <c r="DK981" s="174"/>
      <c r="DL981" s="174"/>
    </row>
    <row r="982" spans="1:116" x14ac:dyDescent="0.35">
      <c r="A982" s="174"/>
      <c r="E982" s="8"/>
      <c r="G982" s="175" t="s">
        <v>490</v>
      </c>
      <c r="H982" s="174"/>
      <c r="I982" s="176"/>
      <c r="J982" s="176"/>
      <c r="K982" s="197"/>
      <c r="L982" s="197"/>
      <c r="M982" s="197"/>
      <c r="N982" s="197"/>
      <c r="O982" s="197"/>
      <c r="P982" s="197"/>
      <c r="R982" s="198"/>
      <c r="S982" s="199" t="str">
        <f t="shared" ref="S982:AX982" si="1142">S$20</f>
        <v>S$16</v>
      </c>
      <c r="T982" s="199" t="str">
        <f t="shared" si="1142"/>
        <v>T$16</v>
      </c>
      <c r="U982" s="199" t="str">
        <f t="shared" si="1142"/>
        <v>U$16</v>
      </c>
      <c r="V982" s="199" t="str">
        <f t="shared" si="1142"/>
        <v>V$16</v>
      </c>
      <c r="W982" s="199" t="str">
        <f t="shared" si="1142"/>
        <v>W$16</v>
      </c>
      <c r="X982" s="199" t="str">
        <f t="shared" si="1142"/>
        <v>X$16</v>
      </c>
      <c r="Y982" s="199" t="str">
        <f t="shared" si="1142"/>
        <v>Y$16</v>
      </c>
      <c r="Z982" s="199" t="str">
        <f t="shared" si="1142"/>
        <v>Z$16</v>
      </c>
      <c r="AA982" s="199" t="str">
        <f t="shared" si="1142"/>
        <v>AA$16</v>
      </c>
      <c r="AB982" s="199" t="str">
        <f t="shared" si="1142"/>
        <v>AB$16</v>
      </c>
      <c r="AC982" s="199" t="str">
        <f t="shared" si="1142"/>
        <v>AC$16</v>
      </c>
      <c r="AD982" s="199" t="str">
        <f t="shared" si="1142"/>
        <v>AD$16</v>
      </c>
      <c r="AE982" s="199" t="str">
        <f t="shared" si="1142"/>
        <v>AE$16</v>
      </c>
      <c r="AF982" s="199" t="str">
        <f t="shared" si="1142"/>
        <v>AF$16</v>
      </c>
      <c r="AG982" s="199" t="str">
        <f t="shared" si="1142"/>
        <v>AG$16</v>
      </c>
      <c r="AH982" s="199" t="str">
        <f t="shared" si="1142"/>
        <v>AH$16</v>
      </c>
      <c r="AI982" s="199" t="str">
        <f t="shared" si="1142"/>
        <v>AI$16</v>
      </c>
      <c r="AJ982" s="199" t="str">
        <f t="shared" si="1142"/>
        <v>AJ$16</v>
      </c>
      <c r="AK982" s="199" t="str">
        <f t="shared" si="1142"/>
        <v>AK$16</v>
      </c>
      <c r="AL982" s="199" t="str">
        <f t="shared" si="1142"/>
        <v>AL$16</v>
      </c>
      <c r="AM982" s="199" t="str">
        <f t="shared" si="1142"/>
        <v>AM$16</v>
      </c>
      <c r="AN982" s="199" t="str">
        <f t="shared" si="1142"/>
        <v>AN$16</v>
      </c>
      <c r="AO982" s="199" t="str">
        <f t="shared" si="1142"/>
        <v>AO$16</v>
      </c>
      <c r="AP982" s="199" t="str">
        <f t="shared" si="1142"/>
        <v>AP$16</v>
      </c>
      <c r="AQ982" s="199" t="str">
        <f t="shared" si="1142"/>
        <v>AQ$16</v>
      </c>
      <c r="AR982" s="199" t="str">
        <f t="shared" si="1142"/>
        <v>AR$16</v>
      </c>
      <c r="AS982" s="199" t="str">
        <f t="shared" si="1142"/>
        <v>AS$16</v>
      </c>
      <c r="AT982" s="199" t="str">
        <f t="shared" si="1142"/>
        <v>AT$16</v>
      </c>
      <c r="AU982" s="199" t="str">
        <f t="shared" si="1142"/>
        <v>AU$16</v>
      </c>
      <c r="AV982" s="199" t="str">
        <f t="shared" si="1142"/>
        <v>AV$16</v>
      </c>
      <c r="AW982" s="199" t="str">
        <f t="shared" si="1142"/>
        <v>AW$16</v>
      </c>
      <c r="AX982" s="199" t="str">
        <f t="shared" si="1142"/>
        <v>AX$16</v>
      </c>
      <c r="AY982" s="199" t="str">
        <f t="shared" ref="AY982:CD982" si="1143">AY$20</f>
        <v>AY$16</v>
      </c>
      <c r="AZ982" s="199" t="str">
        <f t="shared" si="1143"/>
        <v>AZ$16</v>
      </c>
      <c r="BA982" s="199" t="str">
        <f t="shared" si="1143"/>
        <v>BA$16</v>
      </c>
      <c r="BB982" s="199" t="str">
        <f t="shared" si="1143"/>
        <v>BB$16</v>
      </c>
      <c r="BC982" s="199" t="str">
        <f t="shared" si="1143"/>
        <v>BC$16</v>
      </c>
      <c r="BD982" s="199" t="str">
        <f t="shared" si="1143"/>
        <v>BD$16</v>
      </c>
      <c r="BE982" s="199" t="str">
        <f t="shared" si="1143"/>
        <v>BE$16</v>
      </c>
      <c r="BF982" s="199" t="str">
        <f t="shared" si="1143"/>
        <v>BF$16</v>
      </c>
      <c r="BG982" s="199" t="str">
        <f t="shared" si="1143"/>
        <v>BG$16</v>
      </c>
      <c r="BH982" s="199" t="str">
        <f t="shared" si="1143"/>
        <v>BH$16</v>
      </c>
      <c r="BI982" s="199" t="str">
        <f t="shared" si="1143"/>
        <v>BI$16</v>
      </c>
      <c r="BJ982" s="199" t="str">
        <f t="shared" si="1143"/>
        <v>BJ$16</v>
      </c>
      <c r="BK982" s="199" t="str">
        <f t="shared" si="1143"/>
        <v>BK$16</v>
      </c>
      <c r="BL982" s="199" t="str">
        <f t="shared" si="1143"/>
        <v>BL$16</v>
      </c>
      <c r="BM982" s="199" t="str">
        <f t="shared" si="1143"/>
        <v>BM$16</v>
      </c>
      <c r="BN982" s="199" t="str">
        <f t="shared" si="1143"/>
        <v>BN$16</v>
      </c>
      <c r="BO982" s="199" t="str">
        <f t="shared" si="1143"/>
        <v>BO$16</v>
      </c>
      <c r="BP982" s="199" t="str">
        <f t="shared" si="1143"/>
        <v>BP$16</v>
      </c>
      <c r="BQ982" s="199" t="str">
        <f t="shared" si="1143"/>
        <v>BQ$16</v>
      </c>
      <c r="BR982" s="199" t="str">
        <f t="shared" si="1143"/>
        <v>BR$16</v>
      </c>
      <c r="BS982" s="199" t="str">
        <f t="shared" si="1143"/>
        <v>BS$16</v>
      </c>
      <c r="BT982" s="199" t="str">
        <f t="shared" si="1143"/>
        <v>BT$16</v>
      </c>
      <c r="BU982" s="199" t="str">
        <f t="shared" si="1143"/>
        <v>BU$16</v>
      </c>
      <c r="BV982" s="199" t="str">
        <f t="shared" si="1143"/>
        <v>BV$16</v>
      </c>
      <c r="BW982" s="199" t="str">
        <f t="shared" si="1143"/>
        <v>BW$16</v>
      </c>
      <c r="BX982" s="199" t="str">
        <f t="shared" si="1143"/>
        <v>BX$16</v>
      </c>
      <c r="BY982" s="199" t="str">
        <f t="shared" si="1143"/>
        <v>BY$16</v>
      </c>
      <c r="BZ982" s="199" t="str">
        <f t="shared" si="1143"/>
        <v>BZ$16</v>
      </c>
      <c r="CA982" s="199" t="str">
        <f t="shared" si="1143"/>
        <v>CA$16</v>
      </c>
      <c r="CB982" s="199" t="str">
        <f t="shared" si="1143"/>
        <v>CB$16</v>
      </c>
      <c r="CC982" s="199" t="str">
        <f t="shared" si="1143"/>
        <v>CC$16</v>
      </c>
      <c r="CD982" s="199" t="str">
        <f t="shared" si="1143"/>
        <v>CD$16</v>
      </c>
      <c r="CE982" s="199" t="str">
        <f t="shared" ref="CE982:CL982" si="1144">CE$20</f>
        <v>CE$16</v>
      </c>
      <c r="CF982" s="199" t="str">
        <f t="shared" si="1144"/>
        <v>CF$16</v>
      </c>
      <c r="CG982" s="199" t="str">
        <f t="shared" si="1144"/>
        <v>CG$16</v>
      </c>
      <c r="CH982" s="199" t="str">
        <f t="shared" si="1144"/>
        <v>CH$16</v>
      </c>
      <c r="CI982" s="199" t="str">
        <f t="shared" si="1144"/>
        <v>CI$16</v>
      </c>
      <c r="CJ982" s="199" t="str">
        <f t="shared" si="1144"/>
        <v>CJ$16</v>
      </c>
      <c r="CK982" s="199" t="str">
        <f t="shared" si="1144"/>
        <v>CK$16</v>
      </c>
      <c r="CL982" s="199" t="str">
        <f t="shared" si="1144"/>
        <v>CL$16</v>
      </c>
      <c r="CN982" s="176"/>
      <c r="CO982" s="199" t="str">
        <f t="shared" ref="CO982:DL982" si="1145">CO$20</f>
        <v>CO$16</v>
      </c>
      <c r="CP982" s="199" t="str">
        <f t="shared" si="1145"/>
        <v>CP$16</v>
      </c>
      <c r="CQ982" s="199" t="str">
        <f t="shared" si="1145"/>
        <v>CQ$16</v>
      </c>
      <c r="CR982" s="199" t="str">
        <f t="shared" si="1145"/>
        <v>CR$16</v>
      </c>
      <c r="CS982" s="199" t="str">
        <f t="shared" si="1145"/>
        <v>CS$16</v>
      </c>
      <c r="CT982" s="199" t="str">
        <f t="shared" si="1145"/>
        <v>CT$16</v>
      </c>
      <c r="CU982" s="199" t="str">
        <f t="shared" si="1145"/>
        <v>CU$16</v>
      </c>
      <c r="CV982" s="199" t="str">
        <f t="shared" si="1145"/>
        <v>CV$16</v>
      </c>
      <c r="CW982" s="199" t="str">
        <f t="shared" si="1145"/>
        <v>CW$16</v>
      </c>
      <c r="CX982" s="199" t="str">
        <f t="shared" si="1145"/>
        <v>CX$16</v>
      </c>
      <c r="CY982" s="199" t="str">
        <f t="shared" si="1145"/>
        <v>CY$16</v>
      </c>
      <c r="CZ982" s="199" t="str">
        <f t="shared" si="1145"/>
        <v>CZ$16</v>
      </c>
      <c r="DA982" s="199" t="str">
        <f t="shared" si="1145"/>
        <v>DA$16</v>
      </c>
      <c r="DB982" s="199" t="str">
        <f t="shared" si="1145"/>
        <v>DB$16</v>
      </c>
      <c r="DC982" s="199" t="str">
        <f t="shared" si="1145"/>
        <v>DC$16</v>
      </c>
      <c r="DD982" s="199" t="str">
        <f t="shared" si="1145"/>
        <v>DD$16</v>
      </c>
      <c r="DE982" s="199" t="str">
        <f t="shared" si="1145"/>
        <v>DE$16</v>
      </c>
      <c r="DF982" s="199" t="str">
        <f t="shared" si="1145"/>
        <v>DF$16</v>
      </c>
      <c r="DG982" s="199" t="str">
        <f t="shared" si="1145"/>
        <v>DG$16</v>
      </c>
      <c r="DH982" s="199" t="str">
        <f t="shared" si="1145"/>
        <v>DH$16</v>
      </c>
      <c r="DI982" s="199" t="str">
        <f t="shared" si="1145"/>
        <v>DI$16</v>
      </c>
      <c r="DJ982" s="199" t="str">
        <f t="shared" si="1145"/>
        <v>DJ$16</v>
      </c>
      <c r="DK982" s="199" t="str">
        <f t="shared" si="1145"/>
        <v>DK$16</v>
      </c>
      <c r="DL982" s="199" t="str">
        <f t="shared" si="1145"/>
        <v>DL$16</v>
      </c>
    </row>
    <row r="983" spans="1:116" x14ac:dyDescent="0.35">
      <c r="A983" s="174"/>
      <c r="E983" s="8"/>
      <c r="G983" s="175" t="s">
        <v>492</v>
      </c>
      <c r="H983" s="200"/>
      <c r="I983" s="201"/>
      <c r="J983" s="201"/>
      <c r="K983" s="202"/>
      <c r="L983" s="202"/>
      <c r="M983" s="202"/>
      <c r="N983" s="202"/>
      <c r="O983" s="202"/>
      <c r="P983" s="202"/>
      <c r="R983" s="202"/>
      <c r="S983" s="199" t="str">
        <f t="shared" ref="S983:AX983" si="1146">S$21</f>
        <v>S$17</v>
      </c>
      <c r="T983" s="199" t="str">
        <f t="shared" si="1146"/>
        <v>T$17</v>
      </c>
      <c r="U983" s="199" t="str">
        <f t="shared" si="1146"/>
        <v>U$17</v>
      </c>
      <c r="V983" s="199" t="str">
        <f t="shared" si="1146"/>
        <v>V$17</v>
      </c>
      <c r="W983" s="199" t="str">
        <f t="shared" si="1146"/>
        <v>W$17</v>
      </c>
      <c r="X983" s="199" t="str">
        <f t="shared" si="1146"/>
        <v>X$17</v>
      </c>
      <c r="Y983" s="199" t="str">
        <f t="shared" si="1146"/>
        <v>Y$17</v>
      </c>
      <c r="Z983" s="199" t="str">
        <f t="shared" si="1146"/>
        <v>Z$17</v>
      </c>
      <c r="AA983" s="199" t="str">
        <f t="shared" si="1146"/>
        <v>AA$17</v>
      </c>
      <c r="AB983" s="199" t="str">
        <f t="shared" si="1146"/>
        <v>AB$17</v>
      </c>
      <c r="AC983" s="199" t="str">
        <f t="shared" si="1146"/>
        <v>AC$17</v>
      </c>
      <c r="AD983" s="199" t="str">
        <f t="shared" si="1146"/>
        <v>AD$17</v>
      </c>
      <c r="AE983" s="199" t="str">
        <f t="shared" si="1146"/>
        <v>AE$17</v>
      </c>
      <c r="AF983" s="199" t="str">
        <f t="shared" si="1146"/>
        <v>AF$17</v>
      </c>
      <c r="AG983" s="199" t="str">
        <f t="shared" si="1146"/>
        <v>AG$17</v>
      </c>
      <c r="AH983" s="199" t="str">
        <f t="shared" si="1146"/>
        <v>AH$17</v>
      </c>
      <c r="AI983" s="199" t="str">
        <f t="shared" si="1146"/>
        <v>AI$17</v>
      </c>
      <c r="AJ983" s="199" t="str">
        <f t="shared" si="1146"/>
        <v>AJ$17</v>
      </c>
      <c r="AK983" s="199" t="str">
        <f t="shared" si="1146"/>
        <v>AK$17</v>
      </c>
      <c r="AL983" s="199" t="str">
        <f t="shared" si="1146"/>
        <v>AL$17</v>
      </c>
      <c r="AM983" s="199" t="str">
        <f t="shared" si="1146"/>
        <v>AM$17</v>
      </c>
      <c r="AN983" s="199" t="str">
        <f t="shared" si="1146"/>
        <v>AN$17</v>
      </c>
      <c r="AO983" s="199" t="str">
        <f t="shared" si="1146"/>
        <v>AO$17</v>
      </c>
      <c r="AP983" s="199" t="str">
        <f t="shared" si="1146"/>
        <v>AP$17</v>
      </c>
      <c r="AQ983" s="199" t="str">
        <f t="shared" si="1146"/>
        <v>AQ$17</v>
      </c>
      <c r="AR983" s="199" t="str">
        <f t="shared" si="1146"/>
        <v>AR$17</v>
      </c>
      <c r="AS983" s="199" t="str">
        <f t="shared" si="1146"/>
        <v>AS$17</v>
      </c>
      <c r="AT983" s="199" t="str">
        <f t="shared" si="1146"/>
        <v>AT$17</v>
      </c>
      <c r="AU983" s="199" t="str">
        <f t="shared" si="1146"/>
        <v>AU$17</v>
      </c>
      <c r="AV983" s="199" t="str">
        <f t="shared" si="1146"/>
        <v>AV$17</v>
      </c>
      <c r="AW983" s="199" t="str">
        <f t="shared" si="1146"/>
        <v>AW$17</v>
      </c>
      <c r="AX983" s="199" t="str">
        <f t="shared" si="1146"/>
        <v>AX$17</v>
      </c>
      <c r="AY983" s="199" t="str">
        <f t="shared" ref="AY983:CD983" si="1147">AY$21</f>
        <v>AY$17</v>
      </c>
      <c r="AZ983" s="199" t="str">
        <f t="shared" si="1147"/>
        <v>AZ$17</v>
      </c>
      <c r="BA983" s="199" t="str">
        <f t="shared" si="1147"/>
        <v>BA$17</v>
      </c>
      <c r="BB983" s="199" t="str">
        <f t="shared" si="1147"/>
        <v>BB$17</v>
      </c>
      <c r="BC983" s="199" t="str">
        <f t="shared" si="1147"/>
        <v>BC$17</v>
      </c>
      <c r="BD983" s="199" t="str">
        <f t="shared" si="1147"/>
        <v>BD$17</v>
      </c>
      <c r="BE983" s="199" t="str">
        <f t="shared" si="1147"/>
        <v>BE$17</v>
      </c>
      <c r="BF983" s="199" t="str">
        <f t="shared" si="1147"/>
        <v>BF$17</v>
      </c>
      <c r="BG983" s="199" t="str">
        <f t="shared" si="1147"/>
        <v>BG$17</v>
      </c>
      <c r="BH983" s="199" t="str">
        <f t="shared" si="1147"/>
        <v>BH$17</v>
      </c>
      <c r="BI983" s="199" t="str">
        <f t="shared" si="1147"/>
        <v>BI$17</v>
      </c>
      <c r="BJ983" s="199" t="str">
        <f t="shared" si="1147"/>
        <v>BJ$17</v>
      </c>
      <c r="BK983" s="199" t="str">
        <f t="shared" si="1147"/>
        <v>BK$17</v>
      </c>
      <c r="BL983" s="199" t="str">
        <f t="shared" si="1147"/>
        <v>BL$17</v>
      </c>
      <c r="BM983" s="199" t="str">
        <f t="shared" si="1147"/>
        <v>BM$17</v>
      </c>
      <c r="BN983" s="199" t="str">
        <f t="shared" si="1147"/>
        <v>BN$17</v>
      </c>
      <c r="BO983" s="199" t="str">
        <f t="shared" si="1147"/>
        <v>BO$17</v>
      </c>
      <c r="BP983" s="199" t="str">
        <f t="shared" si="1147"/>
        <v>BP$17</v>
      </c>
      <c r="BQ983" s="199" t="str">
        <f t="shared" si="1147"/>
        <v>BQ$17</v>
      </c>
      <c r="BR983" s="199" t="str">
        <f t="shared" si="1147"/>
        <v>BR$17</v>
      </c>
      <c r="BS983" s="199" t="str">
        <f t="shared" si="1147"/>
        <v>BS$17</v>
      </c>
      <c r="BT983" s="199" t="str">
        <f t="shared" si="1147"/>
        <v>BT$17</v>
      </c>
      <c r="BU983" s="199" t="str">
        <f t="shared" si="1147"/>
        <v>BU$17</v>
      </c>
      <c r="BV983" s="199" t="str">
        <f t="shared" si="1147"/>
        <v>BV$17</v>
      </c>
      <c r="BW983" s="199" t="str">
        <f t="shared" si="1147"/>
        <v>BW$17</v>
      </c>
      <c r="BX983" s="199" t="str">
        <f t="shared" si="1147"/>
        <v>BX$17</v>
      </c>
      <c r="BY983" s="199" t="str">
        <f t="shared" si="1147"/>
        <v>BY$17</v>
      </c>
      <c r="BZ983" s="199" t="str">
        <f t="shared" si="1147"/>
        <v>BZ$17</v>
      </c>
      <c r="CA983" s="199" t="str">
        <f t="shared" si="1147"/>
        <v>CA$17</v>
      </c>
      <c r="CB983" s="199" t="str">
        <f t="shared" si="1147"/>
        <v>CB$17</v>
      </c>
      <c r="CC983" s="199" t="str">
        <f t="shared" si="1147"/>
        <v>CC$17</v>
      </c>
      <c r="CD983" s="199" t="str">
        <f t="shared" si="1147"/>
        <v>CD$17</v>
      </c>
      <c r="CE983" s="199" t="str">
        <f t="shared" ref="CE983:CL983" si="1148">CE$21</f>
        <v>CE$17</v>
      </c>
      <c r="CF983" s="199" t="str">
        <f t="shared" si="1148"/>
        <v>CF$17</v>
      </c>
      <c r="CG983" s="199" t="str">
        <f t="shared" si="1148"/>
        <v>CG$17</v>
      </c>
      <c r="CH983" s="199" t="str">
        <f t="shared" si="1148"/>
        <v>CH$17</v>
      </c>
      <c r="CI983" s="199" t="str">
        <f t="shared" si="1148"/>
        <v>CI$17</v>
      </c>
      <c r="CJ983" s="199" t="str">
        <f t="shared" si="1148"/>
        <v>CJ$17</v>
      </c>
      <c r="CK983" s="199" t="str">
        <f t="shared" si="1148"/>
        <v>CK$17</v>
      </c>
      <c r="CL983" s="199" t="str">
        <f t="shared" si="1148"/>
        <v>CL$17</v>
      </c>
      <c r="CN983" s="201"/>
      <c r="CO983" s="199" t="str">
        <f t="shared" ref="CO983:DL983" si="1149">CO$21</f>
        <v>CO$17</v>
      </c>
      <c r="CP983" s="199" t="str">
        <f t="shared" si="1149"/>
        <v>CP$17</v>
      </c>
      <c r="CQ983" s="199" t="str">
        <f t="shared" si="1149"/>
        <v>CQ$17</v>
      </c>
      <c r="CR983" s="199" t="str">
        <f t="shared" si="1149"/>
        <v>CR$17</v>
      </c>
      <c r="CS983" s="199" t="str">
        <f t="shared" si="1149"/>
        <v>CS$17</v>
      </c>
      <c r="CT983" s="199" t="str">
        <f t="shared" si="1149"/>
        <v>CT$17</v>
      </c>
      <c r="CU983" s="199" t="str">
        <f t="shared" si="1149"/>
        <v>CU$17</v>
      </c>
      <c r="CV983" s="199" t="str">
        <f t="shared" si="1149"/>
        <v>CV$17</v>
      </c>
      <c r="CW983" s="199" t="str">
        <f t="shared" si="1149"/>
        <v>CW$17</v>
      </c>
      <c r="CX983" s="199" t="str">
        <f t="shared" si="1149"/>
        <v>CX$17</v>
      </c>
      <c r="CY983" s="199" t="str">
        <f t="shared" si="1149"/>
        <v>CY$17</v>
      </c>
      <c r="CZ983" s="199" t="str">
        <f t="shared" si="1149"/>
        <v>CZ$17</v>
      </c>
      <c r="DA983" s="199" t="str">
        <f t="shared" si="1149"/>
        <v>DA$17</v>
      </c>
      <c r="DB983" s="199" t="str">
        <f t="shared" si="1149"/>
        <v>DB$17</v>
      </c>
      <c r="DC983" s="199" t="str">
        <f t="shared" si="1149"/>
        <v>DC$17</v>
      </c>
      <c r="DD983" s="199" t="str">
        <f t="shared" si="1149"/>
        <v>DD$17</v>
      </c>
      <c r="DE983" s="199" t="str">
        <f t="shared" si="1149"/>
        <v>DE$17</v>
      </c>
      <c r="DF983" s="199" t="str">
        <f t="shared" si="1149"/>
        <v>DF$17</v>
      </c>
      <c r="DG983" s="199" t="str">
        <f t="shared" si="1149"/>
        <v>DG$17</v>
      </c>
      <c r="DH983" s="199" t="str">
        <f t="shared" si="1149"/>
        <v>DH$17</v>
      </c>
      <c r="DI983" s="199" t="str">
        <f t="shared" si="1149"/>
        <v>DI$17</v>
      </c>
      <c r="DJ983" s="199" t="str">
        <f t="shared" si="1149"/>
        <v>DJ$17</v>
      </c>
      <c r="DK983" s="199" t="str">
        <f t="shared" si="1149"/>
        <v>DK$17</v>
      </c>
      <c r="DL983" s="199" t="str">
        <f t="shared" si="1149"/>
        <v>DL$17</v>
      </c>
    </row>
    <row r="984" spans="1:116" x14ac:dyDescent="0.35">
      <c r="A984" s="174"/>
      <c r="E984" s="8"/>
      <c r="G984" s="175" t="s">
        <v>461</v>
      </c>
      <c r="H984" s="200"/>
      <c r="I984" s="201"/>
      <c r="J984" s="201"/>
      <c r="K984" s="202"/>
      <c r="L984" s="202"/>
      <c r="M984" s="202"/>
      <c r="N984" s="202"/>
      <c r="O984" s="202"/>
      <c r="P984" s="202"/>
      <c r="R984" s="202"/>
      <c r="S984" s="190"/>
      <c r="T984" s="190"/>
      <c r="U984" s="190"/>
      <c r="V984" s="190"/>
      <c r="W984" s="190"/>
      <c r="X984" s="190"/>
      <c r="Y984" s="190"/>
      <c r="Z984" s="190"/>
      <c r="AA984" s="190"/>
      <c r="AB984" s="190"/>
      <c r="AC984" s="190"/>
      <c r="AD984" s="190"/>
      <c r="AE984" s="190"/>
      <c r="AF984" s="190"/>
      <c r="AG984" s="190"/>
      <c r="AH984" s="190"/>
      <c r="AI984" s="190"/>
      <c r="AJ984" s="190"/>
      <c r="AK984" s="190"/>
      <c r="AL984" s="190"/>
      <c r="AM984" s="190"/>
      <c r="AN984" s="190"/>
      <c r="AO984" s="190"/>
      <c r="AP984" s="190"/>
      <c r="AQ984" s="190"/>
      <c r="AR984" s="190"/>
      <c r="AS984" s="190"/>
      <c r="AT984" s="190"/>
      <c r="AU984" s="190"/>
      <c r="AV984" s="190"/>
      <c r="AW984" s="190"/>
      <c r="AX984" s="190"/>
      <c r="AY984" s="190"/>
      <c r="AZ984" s="190"/>
      <c r="BA984" s="190"/>
      <c r="BB984" s="190"/>
      <c r="BC984" s="190"/>
      <c r="BD984" s="190"/>
      <c r="BE984" s="190"/>
      <c r="BF984" s="190"/>
      <c r="BG984" s="190"/>
      <c r="BH984" s="190"/>
      <c r="BI984" s="190"/>
      <c r="BJ984" s="190"/>
      <c r="BK984" s="190"/>
      <c r="BL984" s="190"/>
      <c r="BM984" s="190"/>
      <c r="BN984" s="190"/>
      <c r="BO984" s="190"/>
      <c r="BP984" s="190"/>
      <c r="BQ984" s="190"/>
      <c r="BR984" s="190"/>
      <c r="BS984" s="190"/>
      <c r="BT984" s="190"/>
      <c r="BU984" s="190"/>
      <c r="BV984" s="190"/>
      <c r="BW984" s="190"/>
      <c r="BX984" s="190"/>
      <c r="BY984" s="190"/>
      <c r="BZ984" s="190"/>
      <c r="CA984" s="190"/>
      <c r="CB984" s="190"/>
      <c r="CC984" s="190"/>
      <c r="CD984" s="190"/>
      <c r="CE984" s="190"/>
      <c r="CF984" s="190"/>
      <c r="CG984" s="190"/>
      <c r="CH984" s="190"/>
      <c r="CI984" s="190"/>
      <c r="CJ984" s="190"/>
      <c r="CK984" s="190"/>
      <c r="CL984" s="190"/>
      <c r="CN984" s="201"/>
      <c r="CO984" s="190"/>
      <c r="CP984" s="190"/>
      <c r="CQ984" s="190"/>
      <c r="CR984" s="190"/>
      <c r="CS984" s="190"/>
      <c r="CT984" s="190"/>
      <c r="CU984" s="190"/>
      <c r="CV984" s="190"/>
      <c r="CW984" s="190"/>
      <c r="CX984" s="190"/>
      <c r="CY984" s="190"/>
      <c r="CZ984" s="190"/>
      <c r="DA984" s="190"/>
      <c r="DB984" s="190"/>
      <c r="DC984" s="190"/>
      <c r="DD984" s="190"/>
      <c r="DE984" s="190"/>
      <c r="DF984" s="190"/>
      <c r="DG984" s="190"/>
      <c r="DH984" s="190"/>
      <c r="DI984" s="190"/>
      <c r="DJ984" s="190"/>
      <c r="DK984" s="190"/>
      <c r="DL984" s="190"/>
    </row>
    <row r="985" spans="1:116" x14ac:dyDescent="0.35">
      <c r="A985" s="174"/>
      <c r="E985" s="8"/>
      <c r="G985" s="175" t="s">
        <v>462</v>
      </c>
      <c r="H985" s="200"/>
      <c r="I985" s="201"/>
      <c r="J985" s="201"/>
      <c r="K985" s="202"/>
      <c r="L985" s="202"/>
      <c r="M985" s="202"/>
      <c r="N985" s="202"/>
      <c r="O985" s="202"/>
      <c r="P985" s="202"/>
      <c r="R985" s="202"/>
      <c r="S985" s="190"/>
      <c r="T985" s="190"/>
      <c r="U985" s="190"/>
      <c r="V985" s="190"/>
      <c r="W985" s="190"/>
      <c r="X985" s="190"/>
      <c r="Y985" s="190"/>
      <c r="Z985" s="190"/>
      <c r="AA985" s="190"/>
      <c r="AB985" s="190"/>
      <c r="AC985" s="190"/>
      <c r="AD985" s="190"/>
      <c r="AE985" s="190"/>
      <c r="AF985" s="190"/>
      <c r="AG985" s="190"/>
      <c r="AH985" s="190"/>
      <c r="AI985" s="190"/>
      <c r="AJ985" s="190"/>
      <c r="AK985" s="190"/>
      <c r="AL985" s="190"/>
      <c r="AM985" s="190"/>
      <c r="AN985" s="190"/>
      <c r="AO985" s="190"/>
      <c r="AP985" s="190"/>
      <c r="AQ985" s="190"/>
      <c r="AR985" s="190"/>
      <c r="AS985" s="190"/>
      <c r="AT985" s="190"/>
      <c r="AU985" s="190"/>
      <c r="AV985" s="190"/>
      <c r="AW985" s="190"/>
      <c r="AX985" s="190"/>
      <c r="AY985" s="190"/>
      <c r="AZ985" s="190"/>
      <c r="BA985" s="190"/>
      <c r="BB985" s="190"/>
      <c r="BC985" s="190"/>
      <c r="BD985" s="190"/>
      <c r="BE985" s="190"/>
      <c r="BF985" s="190"/>
      <c r="BG985" s="190"/>
      <c r="BH985" s="190"/>
      <c r="BI985" s="190"/>
      <c r="BJ985" s="190"/>
      <c r="BK985" s="190"/>
      <c r="BL985" s="190"/>
      <c r="BM985" s="190"/>
      <c r="BN985" s="190"/>
      <c r="BO985" s="190"/>
      <c r="BP985" s="190"/>
      <c r="BQ985" s="190"/>
      <c r="BR985" s="190"/>
      <c r="BS985" s="190"/>
      <c r="BT985" s="190"/>
      <c r="BU985" s="190"/>
      <c r="BV985" s="190"/>
      <c r="BW985" s="190"/>
      <c r="BX985" s="190"/>
      <c r="BY985" s="190"/>
      <c r="BZ985" s="190"/>
      <c r="CA985" s="190"/>
      <c r="CB985" s="190"/>
      <c r="CC985" s="190"/>
      <c r="CD985" s="190"/>
      <c r="CE985" s="190"/>
      <c r="CF985" s="190"/>
      <c r="CG985" s="190"/>
      <c r="CH985" s="190"/>
      <c r="CI985" s="190"/>
      <c r="CJ985" s="190"/>
      <c r="CK985" s="190"/>
      <c r="CL985" s="190"/>
      <c r="CN985" s="201"/>
      <c r="CO985" s="190"/>
      <c r="CP985" s="190"/>
      <c r="CQ985" s="190"/>
      <c r="CR985" s="190"/>
      <c r="CS985" s="190"/>
      <c r="CT985" s="190"/>
      <c r="CU985" s="190"/>
      <c r="CV985" s="190"/>
      <c r="CW985" s="190"/>
      <c r="CX985" s="190"/>
      <c r="CY985" s="190"/>
      <c r="CZ985" s="190"/>
      <c r="DA985" s="190"/>
      <c r="DB985" s="190"/>
      <c r="DC985" s="190"/>
      <c r="DD985" s="190"/>
      <c r="DE985" s="190"/>
      <c r="DF985" s="190"/>
      <c r="DG985" s="190"/>
      <c r="DH985" s="190"/>
      <c r="DI985" s="190"/>
      <c r="DJ985" s="190"/>
      <c r="DK985" s="190"/>
      <c r="DL985" s="190"/>
    </row>
    <row r="986" spans="1:116" x14ac:dyDescent="0.35">
      <c r="A986" s="174"/>
      <c r="E986" s="8"/>
      <c r="G986" s="175" t="s">
        <v>491</v>
      </c>
      <c r="H986" s="200"/>
      <c r="I986" s="201"/>
      <c r="J986" s="201"/>
      <c r="K986" s="202"/>
      <c r="L986" s="202"/>
      <c r="M986" s="202"/>
      <c r="N986" s="202"/>
      <c r="O986" s="202"/>
      <c r="P986" s="202"/>
      <c r="R986" s="202"/>
      <c r="S986" s="190" t="str">
        <f t="shared" ref="S986:AX986" si="1150">S$22</f>
        <v>S$18</v>
      </c>
      <c r="T986" s="190" t="str">
        <f t="shared" si="1150"/>
        <v>T$18</v>
      </c>
      <c r="U986" s="190" t="str">
        <f t="shared" si="1150"/>
        <v>U$18</v>
      </c>
      <c r="V986" s="190" t="str">
        <f t="shared" si="1150"/>
        <v>V$18</v>
      </c>
      <c r="W986" s="190" t="str">
        <f t="shared" si="1150"/>
        <v>W$18</v>
      </c>
      <c r="X986" s="190" t="str">
        <f t="shared" si="1150"/>
        <v>X$18</v>
      </c>
      <c r="Y986" s="190" t="str">
        <f t="shared" si="1150"/>
        <v>Y$18</v>
      </c>
      <c r="Z986" s="190" t="str">
        <f t="shared" si="1150"/>
        <v>Z$18</v>
      </c>
      <c r="AA986" s="190" t="str">
        <f t="shared" si="1150"/>
        <v>AA$18</v>
      </c>
      <c r="AB986" s="190" t="str">
        <f t="shared" si="1150"/>
        <v>AB$18</v>
      </c>
      <c r="AC986" s="190" t="str">
        <f t="shared" si="1150"/>
        <v>AC$18</v>
      </c>
      <c r="AD986" s="190" t="str">
        <f t="shared" si="1150"/>
        <v>AD$18</v>
      </c>
      <c r="AE986" s="190" t="str">
        <f t="shared" si="1150"/>
        <v>AE$18</v>
      </c>
      <c r="AF986" s="190" t="str">
        <f t="shared" si="1150"/>
        <v>AF$18</v>
      </c>
      <c r="AG986" s="190" t="str">
        <f t="shared" si="1150"/>
        <v>AG$18</v>
      </c>
      <c r="AH986" s="190" t="str">
        <f t="shared" si="1150"/>
        <v>AH$18</v>
      </c>
      <c r="AI986" s="190" t="str">
        <f t="shared" si="1150"/>
        <v>AI$18</v>
      </c>
      <c r="AJ986" s="190" t="str">
        <f t="shared" si="1150"/>
        <v>AJ$18</v>
      </c>
      <c r="AK986" s="190" t="str">
        <f t="shared" si="1150"/>
        <v>AK$18</v>
      </c>
      <c r="AL986" s="190" t="str">
        <f t="shared" si="1150"/>
        <v>AL$18</v>
      </c>
      <c r="AM986" s="190" t="str">
        <f t="shared" si="1150"/>
        <v>AM$18</v>
      </c>
      <c r="AN986" s="190" t="str">
        <f t="shared" si="1150"/>
        <v>AN$18</v>
      </c>
      <c r="AO986" s="190" t="str">
        <f t="shared" si="1150"/>
        <v>AO$18</v>
      </c>
      <c r="AP986" s="190" t="str">
        <f t="shared" si="1150"/>
        <v>AP$18</v>
      </c>
      <c r="AQ986" s="190" t="str">
        <f t="shared" si="1150"/>
        <v>AQ$18</v>
      </c>
      <c r="AR986" s="190" t="str">
        <f t="shared" si="1150"/>
        <v>AR$18</v>
      </c>
      <c r="AS986" s="190" t="str">
        <f t="shared" si="1150"/>
        <v>AS$18</v>
      </c>
      <c r="AT986" s="190" t="str">
        <f t="shared" si="1150"/>
        <v>AT$18</v>
      </c>
      <c r="AU986" s="190" t="str">
        <f t="shared" si="1150"/>
        <v>AU$18</v>
      </c>
      <c r="AV986" s="190" t="str">
        <f t="shared" si="1150"/>
        <v>AV$18</v>
      </c>
      <c r="AW986" s="190" t="str">
        <f t="shared" si="1150"/>
        <v>AW$18</v>
      </c>
      <c r="AX986" s="190" t="str">
        <f t="shared" si="1150"/>
        <v>AX$18</v>
      </c>
      <c r="AY986" s="190" t="str">
        <f t="shared" ref="AY986:CD986" si="1151">AY$22</f>
        <v>AY$18</v>
      </c>
      <c r="AZ986" s="190" t="str">
        <f t="shared" si="1151"/>
        <v>AZ$18</v>
      </c>
      <c r="BA986" s="190" t="str">
        <f t="shared" si="1151"/>
        <v>BA$18</v>
      </c>
      <c r="BB986" s="190" t="str">
        <f t="shared" si="1151"/>
        <v>BB$18</v>
      </c>
      <c r="BC986" s="190" t="str">
        <f t="shared" si="1151"/>
        <v>BC$18</v>
      </c>
      <c r="BD986" s="190" t="str">
        <f t="shared" si="1151"/>
        <v>BD$18</v>
      </c>
      <c r="BE986" s="190" t="str">
        <f t="shared" si="1151"/>
        <v>BE$18</v>
      </c>
      <c r="BF986" s="190" t="str">
        <f t="shared" si="1151"/>
        <v>BF$18</v>
      </c>
      <c r="BG986" s="190" t="str">
        <f t="shared" si="1151"/>
        <v>BG$18</v>
      </c>
      <c r="BH986" s="190" t="str">
        <f t="shared" si="1151"/>
        <v>BH$18</v>
      </c>
      <c r="BI986" s="190" t="str">
        <f t="shared" si="1151"/>
        <v>BI$18</v>
      </c>
      <c r="BJ986" s="190" t="str">
        <f t="shared" si="1151"/>
        <v>BJ$18</v>
      </c>
      <c r="BK986" s="190" t="str">
        <f t="shared" si="1151"/>
        <v>BK$18</v>
      </c>
      <c r="BL986" s="190" t="str">
        <f t="shared" si="1151"/>
        <v>BL$18</v>
      </c>
      <c r="BM986" s="190" t="str">
        <f t="shared" si="1151"/>
        <v>BM$18</v>
      </c>
      <c r="BN986" s="190" t="str">
        <f t="shared" si="1151"/>
        <v>BN$18</v>
      </c>
      <c r="BO986" s="190" t="str">
        <f t="shared" si="1151"/>
        <v>BO$18</v>
      </c>
      <c r="BP986" s="190" t="str">
        <f t="shared" si="1151"/>
        <v>BP$18</v>
      </c>
      <c r="BQ986" s="190" t="str">
        <f t="shared" si="1151"/>
        <v>BQ$18</v>
      </c>
      <c r="BR986" s="190" t="str">
        <f t="shared" si="1151"/>
        <v>BR$18</v>
      </c>
      <c r="BS986" s="190" t="str">
        <f t="shared" si="1151"/>
        <v>BS$18</v>
      </c>
      <c r="BT986" s="190" t="str">
        <f t="shared" si="1151"/>
        <v>BT$18</v>
      </c>
      <c r="BU986" s="190" t="str">
        <f t="shared" si="1151"/>
        <v>BU$18</v>
      </c>
      <c r="BV986" s="190" t="str">
        <f t="shared" si="1151"/>
        <v>BV$18</v>
      </c>
      <c r="BW986" s="190" t="str">
        <f t="shared" si="1151"/>
        <v>BW$18</v>
      </c>
      <c r="BX986" s="190" t="str">
        <f t="shared" si="1151"/>
        <v>BX$18</v>
      </c>
      <c r="BY986" s="190" t="str">
        <f t="shared" si="1151"/>
        <v>BY$18</v>
      </c>
      <c r="BZ986" s="190" t="str">
        <f t="shared" si="1151"/>
        <v>BZ$18</v>
      </c>
      <c r="CA986" s="190" t="str">
        <f t="shared" si="1151"/>
        <v>CA$18</v>
      </c>
      <c r="CB986" s="190" t="str">
        <f t="shared" si="1151"/>
        <v>CB$18</v>
      </c>
      <c r="CC986" s="190" t="str">
        <f t="shared" si="1151"/>
        <v>CC$18</v>
      </c>
      <c r="CD986" s="190" t="str">
        <f t="shared" si="1151"/>
        <v>CD$18</v>
      </c>
      <c r="CE986" s="190" t="str">
        <f t="shared" ref="CE986:CL986" si="1152">CE$22</f>
        <v>CE$18</v>
      </c>
      <c r="CF986" s="190" t="str">
        <f t="shared" si="1152"/>
        <v>CF$18</v>
      </c>
      <c r="CG986" s="190" t="str">
        <f t="shared" si="1152"/>
        <v>CG$18</v>
      </c>
      <c r="CH986" s="190" t="str">
        <f t="shared" si="1152"/>
        <v>CH$18</v>
      </c>
      <c r="CI986" s="190" t="str">
        <f t="shared" si="1152"/>
        <v>CI$18</v>
      </c>
      <c r="CJ986" s="190" t="str">
        <f t="shared" si="1152"/>
        <v>CJ$18</v>
      </c>
      <c r="CK986" s="190" t="str">
        <f t="shared" si="1152"/>
        <v>CK$18</v>
      </c>
      <c r="CL986" s="190" t="str">
        <f t="shared" si="1152"/>
        <v>CL$18</v>
      </c>
      <c r="CN986" s="201"/>
      <c r="CO986" s="190" t="str">
        <f t="shared" ref="CO986:DL986" si="1153">CO$22</f>
        <v>CO$18</v>
      </c>
      <c r="CP986" s="190" t="str">
        <f t="shared" si="1153"/>
        <v>CP$18</v>
      </c>
      <c r="CQ986" s="190" t="str">
        <f t="shared" si="1153"/>
        <v>CQ$18</v>
      </c>
      <c r="CR986" s="190" t="str">
        <f t="shared" si="1153"/>
        <v>CR$18</v>
      </c>
      <c r="CS986" s="190" t="str">
        <f t="shared" si="1153"/>
        <v>CS$18</v>
      </c>
      <c r="CT986" s="190" t="str">
        <f t="shared" si="1153"/>
        <v>CT$18</v>
      </c>
      <c r="CU986" s="190" t="str">
        <f t="shared" si="1153"/>
        <v>CU$18</v>
      </c>
      <c r="CV986" s="190" t="str">
        <f t="shared" si="1153"/>
        <v>CV$18</v>
      </c>
      <c r="CW986" s="190" t="str">
        <f t="shared" si="1153"/>
        <v>CW$18</v>
      </c>
      <c r="CX986" s="190" t="str">
        <f t="shared" si="1153"/>
        <v>CX$18</v>
      </c>
      <c r="CY986" s="190" t="str">
        <f t="shared" si="1153"/>
        <v>CY$18</v>
      </c>
      <c r="CZ986" s="190" t="str">
        <f t="shared" si="1153"/>
        <v>CZ$18</v>
      </c>
      <c r="DA986" s="190" t="str">
        <f t="shared" si="1153"/>
        <v>DA$18</v>
      </c>
      <c r="DB986" s="190" t="str">
        <f t="shared" si="1153"/>
        <v>DB$18</v>
      </c>
      <c r="DC986" s="190" t="str">
        <f t="shared" si="1153"/>
        <v>DC$18</v>
      </c>
      <c r="DD986" s="190" t="str">
        <f t="shared" si="1153"/>
        <v>DD$18</v>
      </c>
      <c r="DE986" s="190" t="str">
        <f t="shared" si="1153"/>
        <v>DE$18</v>
      </c>
      <c r="DF986" s="190" t="str">
        <f t="shared" si="1153"/>
        <v>DF$18</v>
      </c>
      <c r="DG986" s="190" t="str">
        <f t="shared" si="1153"/>
        <v>DG$18</v>
      </c>
      <c r="DH986" s="190" t="str">
        <f t="shared" si="1153"/>
        <v>DH$18</v>
      </c>
      <c r="DI986" s="190" t="str">
        <f t="shared" si="1153"/>
        <v>DI$18</v>
      </c>
      <c r="DJ986" s="190" t="str">
        <f t="shared" si="1153"/>
        <v>DJ$18</v>
      </c>
      <c r="DK986" s="190" t="str">
        <f t="shared" si="1153"/>
        <v>DK$18</v>
      </c>
      <c r="DL986" s="190" t="str">
        <f t="shared" si="1153"/>
        <v>DL$18</v>
      </c>
    </row>
    <row r="987" spans="1:116" x14ac:dyDescent="0.35">
      <c r="A987" s="174"/>
      <c r="E987" s="8"/>
      <c r="G987" s="175" t="s">
        <v>505</v>
      </c>
      <c r="H987" s="200"/>
      <c r="I987" s="201"/>
      <c r="J987" s="201"/>
      <c r="K987" s="202"/>
      <c r="L987" s="202"/>
      <c r="M987" s="202"/>
      <c r="N987" s="202"/>
      <c r="O987" s="202"/>
      <c r="P987" s="202"/>
      <c r="R987" s="202"/>
      <c r="S987" s="190" t="str">
        <f t="shared" ref="S987:AX987" si="1154">S$23</f>
        <v>S$19</v>
      </c>
      <c r="T987" s="190" t="str">
        <f t="shared" si="1154"/>
        <v>T$19</v>
      </c>
      <c r="U987" s="190" t="str">
        <f t="shared" si="1154"/>
        <v>U$19</v>
      </c>
      <c r="V987" s="190" t="str">
        <f t="shared" si="1154"/>
        <v>V$19</v>
      </c>
      <c r="W987" s="190" t="str">
        <f t="shared" si="1154"/>
        <v>W$19</v>
      </c>
      <c r="X987" s="190" t="str">
        <f t="shared" si="1154"/>
        <v>X$19</v>
      </c>
      <c r="Y987" s="190" t="str">
        <f t="shared" si="1154"/>
        <v>Y$19</v>
      </c>
      <c r="Z987" s="190" t="str">
        <f t="shared" si="1154"/>
        <v>Z$19</v>
      </c>
      <c r="AA987" s="190" t="str">
        <f t="shared" si="1154"/>
        <v>AA$19</v>
      </c>
      <c r="AB987" s="190" t="str">
        <f t="shared" si="1154"/>
        <v>AB$19</v>
      </c>
      <c r="AC987" s="190" t="str">
        <f t="shared" si="1154"/>
        <v>AC$19</v>
      </c>
      <c r="AD987" s="190" t="str">
        <f t="shared" si="1154"/>
        <v>AD$19</v>
      </c>
      <c r="AE987" s="190" t="str">
        <f t="shared" si="1154"/>
        <v>AE$19</v>
      </c>
      <c r="AF987" s="190" t="str">
        <f t="shared" si="1154"/>
        <v>AF$19</v>
      </c>
      <c r="AG987" s="190" t="str">
        <f t="shared" si="1154"/>
        <v>AG$19</v>
      </c>
      <c r="AH987" s="190" t="str">
        <f t="shared" si="1154"/>
        <v>AH$19</v>
      </c>
      <c r="AI987" s="190" t="str">
        <f t="shared" si="1154"/>
        <v>AI$19</v>
      </c>
      <c r="AJ987" s="190" t="str">
        <f t="shared" si="1154"/>
        <v>AJ$19</v>
      </c>
      <c r="AK987" s="190" t="str">
        <f t="shared" si="1154"/>
        <v>AK$19</v>
      </c>
      <c r="AL987" s="190" t="str">
        <f t="shared" si="1154"/>
        <v>AL$19</v>
      </c>
      <c r="AM987" s="190" t="str">
        <f t="shared" si="1154"/>
        <v>AM$19</v>
      </c>
      <c r="AN987" s="190" t="str">
        <f t="shared" si="1154"/>
        <v>AN$19</v>
      </c>
      <c r="AO987" s="190" t="str">
        <f t="shared" si="1154"/>
        <v>AO$19</v>
      </c>
      <c r="AP987" s="190" t="str">
        <f t="shared" si="1154"/>
        <v>AP$19</v>
      </c>
      <c r="AQ987" s="190" t="str">
        <f t="shared" si="1154"/>
        <v>AQ$19</v>
      </c>
      <c r="AR987" s="190" t="str">
        <f t="shared" si="1154"/>
        <v>AR$19</v>
      </c>
      <c r="AS987" s="190" t="str">
        <f t="shared" si="1154"/>
        <v>AS$19</v>
      </c>
      <c r="AT987" s="190" t="str">
        <f t="shared" si="1154"/>
        <v>AT$19</v>
      </c>
      <c r="AU987" s="190" t="str">
        <f t="shared" si="1154"/>
        <v>AU$19</v>
      </c>
      <c r="AV987" s="190" t="str">
        <f t="shared" si="1154"/>
        <v>AV$19</v>
      </c>
      <c r="AW987" s="190" t="str">
        <f t="shared" si="1154"/>
        <v>AW$19</v>
      </c>
      <c r="AX987" s="190" t="str">
        <f t="shared" si="1154"/>
        <v>AX$19</v>
      </c>
      <c r="AY987" s="190" t="str">
        <f t="shared" ref="AY987:CD987" si="1155">AY$23</f>
        <v>AY$19</v>
      </c>
      <c r="AZ987" s="190" t="str">
        <f t="shared" si="1155"/>
        <v>AZ$19</v>
      </c>
      <c r="BA987" s="190" t="str">
        <f t="shared" si="1155"/>
        <v>BA$19</v>
      </c>
      <c r="BB987" s="190" t="str">
        <f t="shared" si="1155"/>
        <v>BB$19</v>
      </c>
      <c r="BC987" s="190" t="str">
        <f t="shared" si="1155"/>
        <v>BC$19</v>
      </c>
      <c r="BD987" s="190" t="str">
        <f t="shared" si="1155"/>
        <v>BD$19</v>
      </c>
      <c r="BE987" s="190" t="str">
        <f t="shared" si="1155"/>
        <v>BE$19</v>
      </c>
      <c r="BF987" s="190" t="str">
        <f t="shared" si="1155"/>
        <v>BF$19</v>
      </c>
      <c r="BG987" s="190" t="str">
        <f t="shared" si="1155"/>
        <v>BG$19</v>
      </c>
      <c r="BH987" s="190" t="str">
        <f t="shared" si="1155"/>
        <v>BH$19</v>
      </c>
      <c r="BI987" s="190" t="str">
        <f t="shared" si="1155"/>
        <v>BI$19</v>
      </c>
      <c r="BJ987" s="190" t="str">
        <f t="shared" si="1155"/>
        <v>BJ$19</v>
      </c>
      <c r="BK987" s="190" t="str">
        <f t="shared" si="1155"/>
        <v>BK$19</v>
      </c>
      <c r="BL987" s="190" t="str">
        <f t="shared" si="1155"/>
        <v>BL$19</v>
      </c>
      <c r="BM987" s="190" t="str">
        <f t="shared" si="1155"/>
        <v>BM$19</v>
      </c>
      <c r="BN987" s="190" t="str">
        <f t="shared" si="1155"/>
        <v>BN$19</v>
      </c>
      <c r="BO987" s="190" t="str">
        <f t="shared" si="1155"/>
        <v>BO$19</v>
      </c>
      <c r="BP987" s="190" t="str">
        <f t="shared" si="1155"/>
        <v>BP$19</v>
      </c>
      <c r="BQ987" s="190" t="str">
        <f t="shared" si="1155"/>
        <v>BQ$19</v>
      </c>
      <c r="BR987" s="190" t="str">
        <f t="shared" si="1155"/>
        <v>BR$19</v>
      </c>
      <c r="BS987" s="190" t="str">
        <f t="shared" si="1155"/>
        <v>BS$19</v>
      </c>
      <c r="BT987" s="190" t="str">
        <f t="shared" si="1155"/>
        <v>BT$19</v>
      </c>
      <c r="BU987" s="190" t="str">
        <f t="shared" si="1155"/>
        <v>BU$19</v>
      </c>
      <c r="BV987" s="190" t="str">
        <f t="shared" si="1155"/>
        <v>BV$19</v>
      </c>
      <c r="BW987" s="190" t="str">
        <f t="shared" si="1155"/>
        <v>BW$19</v>
      </c>
      <c r="BX987" s="190" t="str">
        <f t="shared" si="1155"/>
        <v>BX$19</v>
      </c>
      <c r="BY987" s="190" t="str">
        <f t="shared" si="1155"/>
        <v>BY$19</v>
      </c>
      <c r="BZ987" s="190" t="str">
        <f t="shared" si="1155"/>
        <v>BZ$19</v>
      </c>
      <c r="CA987" s="190" t="str">
        <f t="shared" si="1155"/>
        <v>CA$19</v>
      </c>
      <c r="CB987" s="190" t="str">
        <f t="shared" si="1155"/>
        <v>CB$19</v>
      </c>
      <c r="CC987" s="190" t="str">
        <f t="shared" si="1155"/>
        <v>CC$19</v>
      </c>
      <c r="CD987" s="190" t="str">
        <f t="shared" si="1155"/>
        <v>CD$19</v>
      </c>
      <c r="CE987" s="190" t="str">
        <f t="shared" ref="CE987:CL987" si="1156">CE$23</f>
        <v>CE$19</v>
      </c>
      <c r="CF987" s="190" t="str">
        <f t="shared" si="1156"/>
        <v>CF$19</v>
      </c>
      <c r="CG987" s="190" t="str">
        <f t="shared" si="1156"/>
        <v>CG$19</v>
      </c>
      <c r="CH987" s="190" t="str">
        <f t="shared" si="1156"/>
        <v>CH$19</v>
      </c>
      <c r="CI987" s="190" t="str">
        <f t="shared" si="1156"/>
        <v>CI$19</v>
      </c>
      <c r="CJ987" s="190" t="str">
        <f t="shared" si="1156"/>
        <v>CJ$19</v>
      </c>
      <c r="CK987" s="190" t="str">
        <f t="shared" si="1156"/>
        <v>CK$19</v>
      </c>
      <c r="CL987" s="190" t="str">
        <f t="shared" si="1156"/>
        <v>CL$19</v>
      </c>
      <c r="CN987" s="201"/>
      <c r="CO987" s="190" t="str">
        <f t="shared" ref="CO987:DL987" si="1157">CO$23</f>
        <v>CO$19</v>
      </c>
      <c r="CP987" s="190" t="str">
        <f t="shared" si="1157"/>
        <v>CP$19</v>
      </c>
      <c r="CQ987" s="190" t="str">
        <f t="shared" si="1157"/>
        <v>CQ$19</v>
      </c>
      <c r="CR987" s="190" t="str">
        <f t="shared" si="1157"/>
        <v>CR$19</v>
      </c>
      <c r="CS987" s="190" t="str">
        <f t="shared" si="1157"/>
        <v>CS$19</v>
      </c>
      <c r="CT987" s="190" t="str">
        <f t="shared" si="1157"/>
        <v>CT$19</v>
      </c>
      <c r="CU987" s="190" t="str">
        <f t="shared" si="1157"/>
        <v>CU$19</v>
      </c>
      <c r="CV987" s="190" t="str">
        <f t="shared" si="1157"/>
        <v>CV$19</v>
      </c>
      <c r="CW987" s="190" t="str">
        <f t="shared" si="1157"/>
        <v>CW$19</v>
      </c>
      <c r="CX987" s="190" t="str">
        <f t="shared" si="1157"/>
        <v>CX$19</v>
      </c>
      <c r="CY987" s="190" t="str">
        <f t="shared" si="1157"/>
        <v>CY$19</v>
      </c>
      <c r="CZ987" s="190" t="str">
        <f t="shared" si="1157"/>
        <v>CZ$19</v>
      </c>
      <c r="DA987" s="190" t="str">
        <f t="shared" si="1157"/>
        <v>DA$19</v>
      </c>
      <c r="DB987" s="190" t="str">
        <f t="shared" si="1157"/>
        <v>DB$19</v>
      </c>
      <c r="DC987" s="190" t="str">
        <f t="shared" si="1157"/>
        <v>DC$19</v>
      </c>
      <c r="DD987" s="190" t="str">
        <f t="shared" si="1157"/>
        <v>DD$19</v>
      </c>
      <c r="DE987" s="190" t="str">
        <f t="shared" si="1157"/>
        <v>DE$19</v>
      </c>
      <c r="DF987" s="190" t="str">
        <f t="shared" si="1157"/>
        <v>DF$19</v>
      </c>
      <c r="DG987" s="190" t="str">
        <f t="shared" si="1157"/>
        <v>DG$19</v>
      </c>
      <c r="DH987" s="190" t="str">
        <f t="shared" si="1157"/>
        <v>DH$19</v>
      </c>
      <c r="DI987" s="190" t="str">
        <f t="shared" si="1157"/>
        <v>DI$19</v>
      </c>
      <c r="DJ987" s="190" t="str">
        <f t="shared" si="1157"/>
        <v>DJ$19</v>
      </c>
      <c r="DK987" s="190" t="str">
        <f t="shared" si="1157"/>
        <v>DK$19</v>
      </c>
      <c r="DL987" s="190" t="str">
        <f t="shared" si="1157"/>
        <v>DL$19</v>
      </c>
    </row>
    <row r="988" spans="1:116" x14ac:dyDescent="0.35">
      <c r="A988" s="142" t="s">
        <v>218</v>
      </c>
      <c r="B988" s="31" t="s">
        <v>81</v>
      </c>
      <c r="C988" s="31"/>
      <c r="D988" t="s">
        <v>765</v>
      </c>
      <c r="E988" s="8" t="str">
        <f t="shared" ref="E988:E1000" si="1158">ROW()&amp;" "&amp;D988</f>
        <v>988 DC-S</v>
      </c>
      <c r="F988" t="s">
        <v>155</v>
      </c>
      <c r="G988" s="175" t="s">
        <v>463</v>
      </c>
      <c r="H988" s="142"/>
      <c r="I988" s="144"/>
      <c r="J988" s="144"/>
      <c r="K988" s="142"/>
      <c r="L988" s="142"/>
      <c r="M988" s="142"/>
      <c r="N988" s="142"/>
      <c r="O988" s="142"/>
      <c r="P988" s="142"/>
      <c r="R988" s="143"/>
      <c r="S988" s="143"/>
      <c r="T988" s="143"/>
      <c r="U988" s="143"/>
      <c r="V988" s="143"/>
      <c r="W988" s="143"/>
      <c r="X988" s="143"/>
      <c r="Y988" s="143"/>
      <c r="Z988" s="143"/>
      <c r="AA988" s="143"/>
      <c r="AB988" s="143"/>
      <c r="AC988" s="143"/>
      <c r="AD988" s="143"/>
      <c r="AE988" s="143"/>
      <c r="AF988" s="143"/>
      <c r="AG988" s="143"/>
      <c r="AH988" s="143"/>
      <c r="AI988" s="143"/>
      <c r="AJ988" s="143"/>
      <c r="AK988" s="143"/>
      <c r="AL988" s="143"/>
      <c r="AM988" s="143"/>
      <c r="AN988" s="143"/>
      <c r="AO988" s="143"/>
      <c r="AP988" s="143"/>
      <c r="AQ988" s="143"/>
      <c r="AR988" s="143"/>
      <c r="AS988" s="143"/>
      <c r="AT988" s="143"/>
      <c r="AU988" s="143"/>
      <c r="AV988" s="143"/>
      <c r="AW988" s="143"/>
      <c r="AX988" s="143"/>
      <c r="AY988" s="143"/>
      <c r="AZ988" s="143"/>
      <c r="BA988" s="143"/>
      <c r="BB988" s="143"/>
      <c r="BC988" s="143"/>
      <c r="BD988" s="143"/>
      <c r="BE988" s="143"/>
      <c r="BF988" s="143"/>
      <c r="BG988" s="143"/>
      <c r="BH988" s="143"/>
      <c r="BI988" s="143"/>
      <c r="BJ988" s="143"/>
      <c r="BK988" s="143"/>
      <c r="BL988" s="143"/>
      <c r="BM988" s="143"/>
      <c r="BN988" s="143"/>
      <c r="BO988" s="143"/>
      <c r="BP988" s="143"/>
      <c r="BQ988" s="143"/>
      <c r="BR988" s="143"/>
      <c r="BS988" s="143"/>
      <c r="BT988" s="143"/>
      <c r="BU988" s="143"/>
      <c r="BV988" s="143"/>
      <c r="BW988" s="143"/>
      <c r="BX988" s="143"/>
      <c r="BY988" s="143"/>
      <c r="BZ988" s="143"/>
      <c r="CA988" s="143"/>
      <c r="CB988" s="143"/>
      <c r="CC988" s="143"/>
      <c r="CD988" s="143"/>
      <c r="CE988" s="143"/>
      <c r="CF988" s="143"/>
      <c r="CG988" s="143"/>
      <c r="CH988" s="143"/>
      <c r="CI988" s="143"/>
      <c r="CJ988" s="143"/>
      <c r="CK988" s="143"/>
      <c r="CL988" s="143"/>
      <c r="CN988" s="144"/>
      <c r="CO988" s="143"/>
      <c r="CP988" s="143"/>
      <c r="CQ988" s="143"/>
      <c r="CR988" s="143"/>
      <c r="CS988" s="143"/>
      <c r="CT988" s="143"/>
      <c r="CU988" s="143"/>
      <c r="CV988" s="143"/>
      <c r="CW988" s="143"/>
      <c r="CX988" s="143"/>
      <c r="CY988" s="143"/>
      <c r="CZ988" s="143"/>
      <c r="DA988" s="143"/>
      <c r="DB988" s="143"/>
      <c r="DC988" s="143"/>
      <c r="DD988" s="143"/>
      <c r="DE988" s="143"/>
      <c r="DF988" s="143"/>
      <c r="DG988" s="143"/>
      <c r="DH988" s="143"/>
      <c r="DI988" s="143"/>
      <c r="DJ988" s="143"/>
      <c r="DK988" s="143"/>
      <c r="DL988" s="143"/>
    </row>
    <row r="989" spans="1:116" x14ac:dyDescent="0.35">
      <c r="A989" s="31"/>
      <c r="B989" t="str">
        <f>E989</f>
        <v>989 DC-S</v>
      </c>
      <c r="D989" t="s">
        <v>765</v>
      </c>
      <c r="E989" s="8" t="str">
        <f t="shared" si="1158"/>
        <v>989 DC-S</v>
      </c>
      <c r="G989" s="175" t="s">
        <v>464</v>
      </c>
      <c r="H989" s="31"/>
      <c r="I989" s="73"/>
      <c r="J989" s="73"/>
      <c r="K989" s="31"/>
      <c r="L989" s="31"/>
      <c r="M989" s="31"/>
      <c r="N989" s="31"/>
      <c r="O989" s="31"/>
      <c r="P989" s="31"/>
      <c r="R989" s="67"/>
      <c r="S989" s="67"/>
      <c r="T989" s="67"/>
      <c r="U989" s="67"/>
      <c r="V989" s="67"/>
      <c r="W989" s="67"/>
      <c r="X989" s="67"/>
      <c r="Y989" s="67"/>
      <c r="Z989" s="67"/>
      <c r="AA989" s="67"/>
      <c r="AB989" s="67"/>
      <c r="AC989" s="67"/>
      <c r="AD989" s="67"/>
      <c r="AE989" s="67"/>
      <c r="AF989" s="67"/>
      <c r="AG989" s="67"/>
      <c r="AH989" s="67"/>
      <c r="AI989" s="67"/>
      <c r="AJ989" s="67"/>
      <c r="AK989" s="67"/>
      <c r="AL989" s="67"/>
      <c r="AM989" s="67"/>
      <c r="AN989" s="67"/>
      <c r="AO989" s="67"/>
      <c r="AP989" s="67"/>
      <c r="AQ989" s="67"/>
      <c r="AR989" s="67"/>
      <c r="AS989" s="67"/>
      <c r="AT989" s="67"/>
      <c r="AU989" s="67"/>
      <c r="AV989" s="67"/>
      <c r="AW989" s="67"/>
      <c r="AX989" s="67"/>
      <c r="AY989" s="67"/>
      <c r="AZ989" s="67"/>
      <c r="BA989" s="67"/>
      <c r="BB989" s="67"/>
      <c r="BC989" s="67"/>
      <c r="BD989" s="67"/>
      <c r="BE989" s="67"/>
      <c r="BF989" s="67"/>
      <c r="BG989" s="67"/>
      <c r="BH989" s="67"/>
      <c r="BI989" s="67"/>
      <c r="BJ989" s="67"/>
      <c r="BK989" s="67"/>
      <c r="BL989" s="67"/>
      <c r="BM989" s="67"/>
      <c r="BN989" s="67"/>
      <c r="BO989" s="67"/>
      <c r="BP989" s="67"/>
      <c r="BQ989" s="67"/>
      <c r="BR989" s="67"/>
      <c r="BS989" s="67"/>
      <c r="BT989" s="67"/>
      <c r="BU989" s="67"/>
      <c r="BV989" s="67"/>
      <c r="BW989" s="67"/>
      <c r="BX989" s="67"/>
      <c r="BY989" s="67"/>
      <c r="BZ989" s="67"/>
      <c r="CA989" s="67"/>
      <c r="CB989" s="67"/>
      <c r="CC989" s="67"/>
      <c r="CD989" s="67"/>
      <c r="CE989" s="67"/>
      <c r="CF989" s="67"/>
      <c r="CG989" s="67"/>
      <c r="CH989" s="67"/>
      <c r="CI989" s="67"/>
      <c r="CJ989" s="67"/>
      <c r="CK989" s="67"/>
      <c r="CL989" s="67"/>
      <c r="CN989" s="73"/>
      <c r="CO989" s="67"/>
      <c r="CP989" s="67"/>
      <c r="CQ989" s="67"/>
      <c r="CR989" s="67"/>
      <c r="CS989" s="67"/>
      <c r="CT989" s="67"/>
      <c r="CU989" s="67"/>
      <c r="CV989" s="67"/>
      <c r="CW989" s="67"/>
      <c r="CX989" s="67"/>
      <c r="CY989" s="67"/>
      <c r="CZ989" s="67"/>
      <c r="DA989" s="67"/>
      <c r="DB989" s="67"/>
      <c r="DC989" s="67"/>
      <c r="DD989" s="67"/>
      <c r="DE989" s="67"/>
      <c r="DF989" s="67"/>
      <c r="DG989" s="67"/>
      <c r="DH989" s="67"/>
      <c r="DI989" s="67"/>
      <c r="DJ989" s="67"/>
      <c r="DK989" s="67"/>
      <c r="DL989" s="67"/>
    </row>
    <row r="990" spans="1:116" x14ac:dyDescent="0.35">
      <c r="B990" t="str">
        <f>E990</f>
        <v>990 DC-S</v>
      </c>
      <c r="D990" t="s">
        <v>765</v>
      </c>
      <c r="E990" s="8" t="str">
        <f t="shared" si="1158"/>
        <v>990 DC-S</v>
      </c>
      <c r="G990" s="143" t="s">
        <v>192</v>
      </c>
      <c r="H990" s="12"/>
      <c r="I990" s="60"/>
      <c r="J990" s="60"/>
      <c r="K990" s="16">
        <v>0.1</v>
      </c>
      <c r="L990" s="16">
        <v>0.1</v>
      </c>
      <c r="M990" s="16">
        <v>0.1</v>
      </c>
      <c r="N990" s="16">
        <v>0.1</v>
      </c>
      <c r="O990" s="16">
        <v>0.1</v>
      </c>
      <c r="P990" s="16">
        <v>0.1</v>
      </c>
      <c r="R990" s="20"/>
      <c r="S990" s="150" cm="1">
        <f t="array" ref="S990">INDEX($K:$P,ROW(),MATCH(S$3,$K$2:$P$2,0))</f>
        <v>0.1</v>
      </c>
      <c r="T990" s="150" cm="1">
        <f t="array" ref="T990">INDEX($K:$P,ROW(),MATCH(T$3,$K$2:$P$2,0))</f>
        <v>0.1</v>
      </c>
      <c r="U990" s="150" cm="1">
        <f t="array" ref="U990">INDEX($K:$P,ROW(),MATCH(U$3,$K$2:$P$2,0))</f>
        <v>0.1</v>
      </c>
      <c r="V990" s="150" cm="1">
        <f t="array" ref="V990">INDEX($K:$P,ROW(),MATCH(V$3,$K$2:$P$2,0))</f>
        <v>0.1</v>
      </c>
      <c r="W990" s="150" cm="1">
        <f t="array" ref="W990">INDEX($K:$P,ROW(),MATCH(W$3,$K$2:$P$2,0))</f>
        <v>0.1</v>
      </c>
      <c r="X990" s="150" cm="1">
        <f t="array" ref="X990">INDEX($K:$P,ROW(),MATCH(X$3,$K$2:$P$2,0))</f>
        <v>0.1</v>
      </c>
      <c r="Y990" s="150" cm="1">
        <f t="array" ref="Y990">INDEX($K:$P,ROW(),MATCH(Y$3,$K$2:$P$2,0))</f>
        <v>0.1</v>
      </c>
      <c r="Z990" s="150" cm="1">
        <f t="array" ref="Z990">INDEX($K:$P,ROW(),MATCH(Z$3,$K$2:$P$2,0))</f>
        <v>0.1</v>
      </c>
      <c r="AA990" s="150" cm="1">
        <f t="array" ref="AA990">INDEX($K:$P,ROW(),MATCH(AA$3,$K$2:$P$2,0))</f>
        <v>0.1</v>
      </c>
      <c r="AB990" s="150" cm="1">
        <f t="array" ref="AB990">INDEX($K:$P,ROW(),MATCH(AB$3,$K$2:$P$2,0))</f>
        <v>0.1</v>
      </c>
      <c r="AC990" s="150" cm="1">
        <f t="array" ref="AC990">INDEX($K:$P,ROW(),MATCH(AC$3,$K$2:$P$2,0))</f>
        <v>0.1</v>
      </c>
      <c r="AD990" s="150" cm="1">
        <f t="array" ref="AD990">INDEX($K:$P,ROW(),MATCH(AD$3,$K$2:$P$2,0))</f>
        <v>0.1</v>
      </c>
      <c r="AE990" s="150" cm="1">
        <f t="array" ref="AE990">INDEX($K:$P,ROW(),MATCH(AE$3,$K$2:$P$2,0))</f>
        <v>0.1</v>
      </c>
      <c r="AF990" s="150" cm="1">
        <f t="array" ref="AF990">INDEX($K:$P,ROW(),MATCH(AF$3,$K$2:$P$2,0))</f>
        <v>0.1</v>
      </c>
      <c r="AG990" s="150" cm="1">
        <f t="array" ref="AG990">INDEX($K:$P,ROW(),MATCH(AG$3,$K$2:$P$2,0))</f>
        <v>0.1</v>
      </c>
      <c r="AH990" s="150" cm="1">
        <f t="array" ref="AH990">INDEX($K:$P,ROW(),MATCH(AH$3,$K$2:$P$2,0))</f>
        <v>0.1</v>
      </c>
      <c r="AI990" s="150" cm="1">
        <f t="array" ref="AI990">INDEX($K:$P,ROW(),MATCH(AI$3,$K$2:$P$2,0))</f>
        <v>0.1</v>
      </c>
      <c r="AJ990" s="150" cm="1">
        <f t="array" ref="AJ990">INDEX($K:$P,ROW(),MATCH(AJ$3,$K$2:$P$2,0))</f>
        <v>0.1</v>
      </c>
      <c r="AK990" s="150" cm="1">
        <f t="array" ref="AK990">INDEX($K:$P,ROW(),MATCH(AK$3,$K$2:$P$2,0))</f>
        <v>0.1</v>
      </c>
      <c r="AL990" s="150" cm="1">
        <f t="array" ref="AL990">INDEX($K:$P,ROW(),MATCH(AL$3,$K$2:$P$2,0))</f>
        <v>0.1</v>
      </c>
      <c r="AM990" s="150" cm="1">
        <f t="array" ref="AM990">INDEX($K:$P,ROW(),MATCH(AM$3,$K$2:$P$2,0))</f>
        <v>0.1</v>
      </c>
      <c r="AN990" s="150" cm="1">
        <f t="array" ref="AN990">INDEX($K:$P,ROW(),MATCH(AN$3,$K$2:$P$2,0))</f>
        <v>0.1</v>
      </c>
      <c r="AO990" s="150" cm="1">
        <f t="array" ref="AO990">INDEX($K:$P,ROW(),MATCH(AO$3,$K$2:$P$2,0))</f>
        <v>0.1</v>
      </c>
      <c r="AP990" s="150" cm="1">
        <f t="array" ref="AP990">INDEX($K:$P,ROW(),MATCH(AP$3,$K$2:$P$2,0))</f>
        <v>0.1</v>
      </c>
      <c r="AQ990" s="150" cm="1">
        <f t="array" ref="AQ990">INDEX($K:$P,ROW(),MATCH(AQ$3,$K$2:$P$2,0))</f>
        <v>0.1</v>
      </c>
      <c r="AR990" s="150" cm="1">
        <f t="array" ref="AR990">INDEX($K:$P,ROW(),MATCH(AR$3,$K$2:$P$2,0))</f>
        <v>0.1</v>
      </c>
      <c r="AS990" s="150" cm="1">
        <f t="array" ref="AS990">INDEX($K:$P,ROW(),MATCH(AS$3,$K$2:$P$2,0))</f>
        <v>0.1</v>
      </c>
      <c r="AT990" s="150" cm="1">
        <f t="array" ref="AT990">INDEX($K:$P,ROW(),MATCH(AT$3,$K$2:$P$2,0))</f>
        <v>0.1</v>
      </c>
      <c r="AU990" s="150" cm="1">
        <f t="array" ref="AU990">INDEX($K:$P,ROW(),MATCH(AU$3,$K$2:$P$2,0))</f>
        <v>0.1</v>
      </c>
      <c r="AV990" s="150" cm="1">
        <f t="array" ref="AV990">INDEX($K:$P,ROW(),MATCH(AV$3,$K$2:$P$2,0))</f>
        <v>0.1</v>
      </c>
      <c r="AW990" s="150" cm="1">
        <f t="array" ref="AW990">INDEX($K:$P,ROW(),MATCH(AW$3,$K$2:$P$2,0))</f>
        <v>0.1</v>
      </c>
      <c r="AX990" s="150" cm="1">
        <f t="array" ref="AX990">INDEX($K:$P,ROW(),MATCH(AX$3,$K$2:$P$2,0))</f>
        <v>0.1</v>
      </c>
      <c r="AY990" s="150" cm="1">
        <f t="array" ref="AY990">INDEX($K:$P,ROW(),MATCH(AY$3,$K$2:$P$2,0))</f>
        <v>0.1</v>
      </c>
      <c r="AZ990" s="150" cm="1">
        <f t="array" ref="AZ990">INDEX($K:$P,ROW(),MATCH(AZ$3,$K$2:$P$2,0))</f>
        <v>0.1</v>
      </c>
      <c r="BA990" s="150" cm="1">
        <f t="array" ref="BA990">INDEX($K:$P,ROW(),MATCH(BA$3,$K$2:$P$2,0))</f>
        <v>0.1</v>
      </c>
      <c r="BB990" s="150" cm="1">
        <f t="array" ref="BB990">INDEX($K:$P,ROW(),MATCH(BB$3,$K$2:$P$2,0))</f>
        <v>0.1</v>
      </c>
      <c r="BC990" s="150" cm="1">
        <f t="array" ref="BC990">INDEX($K:$P,ROW(),MATCH(BC$3,$K$2:$P$2,0))</f>
        <v>0.1</v>
      </c>
      <c r="BD990" s="150" cm="1">
        <f t="array" ref="BD990">INDEX($K:$P,ROW(),MATCH(BD$3,$K$2:$P$2,0))</f>
        <v>0.1</v>
      </c>
      <c r="BE990" s="150" cm="1">
        <f t="array" ref="BE990">INDEX($K:$P,ROW(),MATCH(BE$3,$K$2:$P$2,0))</f>
        <v>0.1</v>
      </c>
      <c r="BF990" s="150" cm="1">
        <f t="array" ref="BF990">INDEX($K:$P,ROW(),MATCH(BF$3,$K$2:$P$2,0))</f>
        <v>0.1</v>
      </c>
      <c r="BG990" s="150" cm="1">
        <f t="array" ref="BG990">INDEX($K:$P,ROW(),MATCH(BG$3,$K$2:$P$2,0))</f>
        <v>0.1</v>
      </c>
      <c r="BH990" s="150" cm="1">
        <f t="array" ref="BH990">INDEX($K:$P,ROW(),MATCH(BH$3,$K$2:$P$2,0))</f>
        <v>0.1</v>
      </c>
      <c r="BI990" s="150" cm="1">
        <f t="array" ref="BI990">INDEX($K:$P,ROW(),MATCH(BI$3,$K$2:$P$2,0))</f>
        <v>0.1</v>
      </c>
      <c r="BJ990" s="150" cm="1">
        <f t="array" ref="BJ990">INDEX($K:$P,ROW(),MATCH(BJ$3,$K$2:$P$2,0))</f>
        <v>0.1</v>
      </c>
      <c r="BK990" s="150" cm="1">
        <f t="array" ref="BK990">INDEX($K:$P,ROW(),MATCH(BK$3,$K$2:$P$2,0))</f>
        <v>0.1</v>
      </c>
      <c r="BL990" s="150" cm="1">
        <f t="array" ref="BL990">INDEX($K:$P,ROW(),MATCH(BL$3,$K$2:$P$2,0))</f>
        <v>0.1</v>
      </c>
      <c r="BM990" s="150" cm="1">
        <f t="array" ref="BM990">INDEX($K:$P,ROW(),MATCH(BM$3,$K$2:$P$2,0))</f>
        <v>0.1</v>
      </c>
      <c r="BN990" s="150" cm="1">
        <f t="array" ref="BN990">INDEX($K:$P,ROW(),MATCH(BN$3,$K$2:$P$2,0))</f>
        <v>0.1</v>
      </c>
      <c r="BO990" s="150" cm="1">
        <f t="array" ref="BO990">INDEX($K:$P,ROW(),MATCH(BO$3,$K$2:$P$2,0))</f>
        <v>0.1</v>
      </c>
      <c r="BP990" s="150" cm="1">
        <f t="array" ref="BP990">INDEX($K:$P,ROW(),MATCH(BP$3,$K$2:$P$2,0))</f>
        <v>0.1</v>
      </c>
      <c r="BQ990" s="150" cm="1">
        <f t="array" ref="BQ990">INDEX($K:$P,ROW(),MATCH(BQ$3,$K$2:$P$2,0))</f>
        <v>0.1</v>
      </c>
      <c r="BR990" s="150" cm="1">
        <f t="array" ref="BR990">INDEX($K:$P,ROW(),MATCH(BR$3,$K$2:$P$2,0))</f>
        <v>0.1</v>
      </c>
      <c r="BS990" s="150" cm="1">
        <f t="array" ref="BS990">INDEX($K:$P,ROW(),MATCH(BS$3,$K$2:$P$2,0))</f>
        <v>0.1</v>
      </c>
      <c r="BT990" s="150" cm="1">
        <f t="array" ref="BT990">INDEX($K:$P,ROW(),MATCH(BT$3,$K$2:$P$2,0))</f>
        <v>0.1</v>
      </c>
      <c r="BU990" s="150" cm="1">
        <f t="array" ref="BU990">INDEX($K:$P,ROW(),MATCH(BU$3,$K$2:$P$2,0))</f>
        <v>0.1</v>
      </c>
      <c r="BV990" s="150" cm="1">
        <f t="array" ref="BV990">INDEX($K:$P,ROW(),MATCH(BV$3,$K$2:$P$2,0))</f>
        <v>0.1</v>
      </c>
      <c r="BW990" s="150" cm="1">
        <f t="array" ref="BW990">INDEX($K:$P,ROW(),MATCH(BW$3,$K$2:$P$2,0))</f>
        <v>0.1</v>
      </c>
      <c r="BX990" s="150" cm="1">
        <f t="array" ref="BX990">INDEX($K:$P,ROW(),MATCH(BX$3,$K$2:$P$2,0))</f>
        <v>0.1</v>
      </c>
      <c r="BY990" s="150" cm="1">
        <f t="array" ref="BY990">INDEX($K:$P,ROW(),MATCH(BY$3,$K$2:$P$2,0))</f>
        <v>0.1</v>
      </c>
      <c r="BZ990" s="150" cm="1">
        <f t="array" ref="BZ990">INDEX($K:$P,ROW(),MATCH(BZ$3,$K$2:$P$2,0))</f>
        <v>0.1</v>
      </c>
      <c r="CA990" s="150" cm="1">
        <f t="array" ref="CA990">INDEX($K:$P,ROW(),MATCH(CA$3,$K$2:$P$2,0))</f>
        <v>0.1</v>
      </c>
      <c r="CB990" s="150" cm="1">
        <f t="array" ref="CB990">INDEX($K:$P,ROW(),MATCH(CB$3,$K$2:$P$2,0))</f>
        <v>0.1</v>
      </c>
      <c r="CC990" s="150" cm="1">
        <f t="array" ref="CC990">INDEX($K:$P,ROW(),MATCH(CC$3,$K$2:$P$2,0))</f>
        <v>0.1</v>
      </c>
      <c r="CD990" s="150" cm="1">
        <f t="array" ref="CD990">INDEX($K:$P,ROW(),MATCH(CD$3,$K$2:$P$2,0))</f>
        <v>0.1</v>
      </c>
      <c r="CE990" s="150" cm="1">
        <f t="array" ref="CE990">INDEX($K:$P,ROW(),MATCH(CE$3,$K$2:$P$2,0))</f>
        <v>0.1</v>
      </c>
      <c r="CF990" s="150" cm="1">
        <f t="array" ref="CF990">INDEX($K:$P,ROW(),MATCH(CF$3,$K$2:$P$2,0))</f>
        <v>0.1</v>
      </c>
      <c r="CG990" s="150" cm="1">
        <f t="array" ref="CG990">INDEX($K:$P,ROW(),MATCH(CG$3,$K$2:$P$2,0))</f>
        <v>0.1</v>
      </c>
      <c r="CH990" s="150" cm="1">
        <f t="array" ref="CH990">INDEX($K:$P,ROW(),MATCH(CH$3,$K$2:$P$2,0))</f>
        <v>0.1</v>
      </c>
      <c r="CI990" s="150" cm="1">
        <f t="array" ref="CI990">INDEX($K:$P,ROW(),MATCH(CI$3,$K$2:$P$2,0))</f>
        <v>0.1</v>
      </c>
      <c r="CJ990" s="150" cm="1">
        <f t="array" ref="CJ990">INDEX($K:$P,ROW(),MATCH(CJ$3,$K$2:$P$2,0))</f>
        <v>0.1</v>
      </c>
      <c r="CK990" s="150" cm="1">
        <f t="array" ref="CK990">INDEX($K:$P,ROW(),MATCH(CK$3,$K$2:$P$2,0))</f>
        <v>0.1</v>
      </c>
      <c r="CL990" s="150" cm="1">
        <f t="array" ref="CL990">INDEX($K:$P,ROW(),MATCH(CL$3,$K$2:$P$2,0))</f>
        <v>0.1</v>
      </c>
      <c r="CN990" s="60"/>
      <c r="CO990" s="150" t="e" cm="1">
        <f t="array" ref="CO990">INDEX($K:$P,ROW(),MATCH(CO$3,$K$2:$P$2,0))</f>
        <v>#N/A</v>
      </c>
      <c r="CP990" s="150" t="e" cm="1">
        <f t="array" ref="CP990">INDEX($K:$P,ROW(),MATCH(CP$3,$K$2:$P$2,0))</f>
        <v>#N/A</v>
      </c>
      <c r="CQ990" s="150" t="e" cm="1">
        <f t="array" ref="CQ990">INDEX($K:$P,ROW(),MATCH(CQ$3,$K$2:$P$2,0))</f>
        <v>#N/A</v>
      </c>
      <c r="CR990" s="150" t="e" cm="1">
        <f t="array" ref="CR990">INDEX($K:$P,ROW(),MATCH(CR$3,$K$2:$P$2,0))</f>
        <v>#N/A</v>
      </c>
      <c r="CS990" s="150" t="e" cm="1">
        <f t="array" ref="CS990">INDEX($K:$P,ROW(),MATCH(CS$3,$K$2:$P$2,0))</f>
        <v>#N/A</v>
      </c>
      <c r="CT990" s="150" t="e" cm="1">
        <f t="array" ref="CT990">INDEX($K:$P,ROW(),MATCH(CT$3,$K$2:$P$2,0))</f>
        <v>#N/A</v>
      </c>
      <c r="CU990" s="150" t="e" cm="1">
        <f t="array" ref="CU990">INDEX($K:$P,ROW(),MATCH(CU$3,$K$2:$P$2,0))</f>
        <v>#N/A</v>
      </c>
      <c r="CV990" s="150" t="e" cm="1">
        <f t="array" ref="CV990">INDEX($K:$P,ROW(),MATCH(CV$3,$K$2:$P$2,0))</f>
        <v>#N/A</v>
      </c>
      <c r="CW990" s="150" t="e" cm="1">
        <f t="array" ref="CW990">INDEX($K:$P,ROW(),MATCH(CW$3,$K$2:$P$2,0))</f>
        <v>#N/A</v>
      </c>
      <c r="CX990" s="150" t="e" cm="1">
        <f t="array" ref="CX990">INDEX($K:$P,ROW(),MATCH(CX$3,$K$2:$P$2,0))</f>
        <v>#N/A</v>
      </c>
      <c r="CY990" s="150" t="e" cm="1">
        <f t="array" ref="CY990">INDEX($K:$P,ROW(),MATCH(CY$3,$K$2:$P$2,0))</f>
        <v>#N/A</v>
      </c>
      <c r="CZ990" s="150" t="e" cm="1">
        <f t="array" ref="CZ990">INDEX($K:$P,ROW(),MATCH(CZ$3,$K$2:$P$2,0))</f>
        <v>#N/A</v>
      </c>
      <c r="DA990" s="150" t="e" cm="1">
        <f t="array" ref="DA990">INDEX($K:$P,ROW(),MATCH(DA$3,$K$2:$P$2,0))</f>
        <v>#N/A</v>
      </c>
      <c r="DB990" s="150" t="e" cm="1">
        <f t="array" ref="DB990">INDEX($K:$P,ROW(),MATCH(DB$3,$K$2:$P$2,0))</f>
        <v>#N/A</v>
      </c>
      <c r="DC990" s="150" t="e" cm="1">
        <f t="array" ref="DC990">INDEX($K:$P,ROW(),MATCH(DC$3,$K$2:$P$2,0))</f>
        <v>#N/A</v>
      </c>
      <c r="DD990" s="150" t="e" cm="1">
        <f t="array" ref="DD990">INDEX($K:$P,ROW(),MATCH(DD$3,$K$2:$P$2,0))</f>
        <v>#N/A</v>
      </c>
      <c r="DE990" s="150" t="e" cm="1">
        <f t="array" ref="DE990">INDEX($K:$P,ROW(),MATCH(DE$3,$K$2:$P$2,0))</f>
        <v>#N/A</v>
      </c>
      <c r="DF990" s="150" t="e" cm="1">
        <f t="array" ref="DF990">INDEX($K:$P,ROW(),MATCH(DF$3,$K$2:$P$2,0))</f>
        <v>#N/A</v>
      </c>
      <c r="DG990" s="150" t="e" cm="1">
        <f t="array" ref="DG990">INDEX($K:$P,ROW(),MATCH(DG$3,$K$2:$P$2,0))</f>
        <v>#N/A</v>
      </c>
      <c r="DH990" s="150" t="e" cm="1">
        <f t="array" ref="DH990">INDEX($K:$P,ROW(),MATCH(DH$3,$K$2:$P$2,0))</f>
        <v>#N/A</v>
      </c>
      <c r="DI990" s="150" t="e" cm="1">
        <f t="array" ref="DI990">INDEX($K:$P,ROW(),MATCH(DI$3,$K$2:$P$2,0))</f>
        <v>#N/A</v>
      </c>
      <c r="DJ990" s="150" t="e" cm="1">
        <f t="array" ref="DJ990">INDEX($K:$P,ROW(),MATCH(DJ$3,$K$2:$P$2,0))</f>
        <v>#N/A</v>
      </c>
      <c r="DK990" s="150" t="e" cm="1">
        <f t="array" ref="DK990">INDEX($K:$P,ROW(),MATCH(DK$3,$K$2:$P$2,0))</f>
        <v>#N/A</v>
      </c>
      <c r="DL990" s="150" t="e" cm="1">
        <f t="array" ref="DL990">INDEX($K:$P,ROW(),MATCH(DL$3,$K$2:$P$2,0))</f>
        <v>#N/A</v>
      </c>
    </row>
    <row r="991" spans="1:116" x14ac:dyDescent="0.35">
      <c r="C991" t="s">
        <v>203</v>
      </c>
      <c r="D991" t="s">
        <v>765</v>
      </c>
      <c r="E991" s="8" t="str">
        <f t="shared" si="1158"/>
        <v>991 DC-S</v>
      </c>
      <c r="G991" s="95" t="str">
        <f>G993&amp;":"</f>
        <v>Expense - % of revenue direct cost:</v>
      </c>
      <c r="H991" s="27"/>
      <c r="I991" s="78"/>
      <c r="J991" s="78"/>
      <c r="K991" s="63">
        <f ca="1">SUMIF($3:$3,K$2,991:991)</f>
        <v>-12000</v>
      </c>
      <c r="L991" s="63">
        <f ca="1">SUMIF($3:$3,L$2,991:991)</f>
        <v>-12000</v>
      </c>
      <c r="M991" s="63">
        <f ca="1">SUMIF($3:$3,M$2,991:991)</f>
        <v>-12000</v>
      </c>
      <c r="N991" s="63">
        <f ca="1">SUMIF($3:$3,N$2,991:991)</f>
        <v>-12000</v>
      </c>
      <c r="O991" s="63">
        <f ca="1">SUMIF($3:$3,O$2,991:991)</f>
        <v>-12000</v>
      </c>
      <c r="P991" s="63">
        <f ca="1">SUMIF($3:$3,P$2,991:991)</f>
        <v>-12000</v>
      </c>
      <c r="R991" s="33"/>
      <c r="S991" s="148" cm="1">
        <f t="array" aca="1" ref="S991" ca="1">-S990*INDIRECT(S982)</f>
        <v>-1000</v>
      </c>
      <c r="T991" s="148" cm="1">
        <f t="array" aca="1" ref="T991" ca="1">-T990*INDIRECT(T982)</f>
        <v>-1000</v>
      </c>
      <c r="U991" s="148" cm="1">
        <f t="array" aca="1" ref="U991" ca="1">-U990*INDIRECT(U982)</f>
        <v>-1000</v>
      </c>
      <c r="V991" s="148" cm="1">
        <f t="array" aca="1" ref="V991" ca="1">-V990*INDIRECT(V982)</f>
        <v>-1000</v>
      </c>
      <c r="W991" s="148" cm="1">
        <f t="array" aca="1" ref="W991" ca="1">-W990*INDIRECT(W982)</f>
        <v>-1000</v>
      </c>
      <c r="X991" s="148" cm="1">
        <f t="array" aca="1" ref="X991" ca="1">-X990*INDIRECT(X982)</f>
        <v>-1000</v>
      </c>
      <c r="Y991" s="148" cm="1">
        <f t="array" aca="1" ref="Y991" ca="1">-Y990*INDIRECT(Y982)</f>
        <v>-1000</v>
      </c>
      <c r="Z991" s="148" cm="1">
        <f t="array" aca="1" ref="Z991" ca="1">-Z990*INDIRECT(Z982)</f>
        <v>-1000</v>
      </c>
      <c r="AA991" s="148" cm="1">
        <f t="array" aca="1" ref="AA991" ca="1">-AA990*INDIRECT(AA982)</f>
        <v>-1000</v>
      </c>
      <c r="AB991" s="148" cm="1">
        <f t="array" aca="1" ref="AB991" ca="1">-AB990*INDIRECT(AB982)</f>
        <v>-1000</v>
      </c>
      <c r="AC991" s="148" cm="1">
        <f t="array" aca="1" ref="AC991" ca="1">-AC990*INDIRECT(AC982)</f>
        <v>-1000</v>
      </c>
      <c r="AD991" s="148" cm="1">
        <f t="array" aca="1" ref="AD991" ca="1">-AD990*INDIRECT(AD982)</f>
        <v>-1000</v>
      </c>
      <c r="AE991" s="148" cm="1">
        <f t="array" aca="1" ref="AE991" ca="1">-AE990*INDIRECT(AE982)</f>
        <v>-1000</v>
      </c>
      <c r="AF991" s="148" cm="1">
        <f t="array" aca="1" ref="AF991" ca="1">-AF990*INDIRECT(AF982)</f>
        <v>-1000</v>
      </c>
      <c r="AG991" s="148" cm="1">
        <f t="array" aca="1" ref="AG991" ca="1">-AG990*INDIRECT(AG982)</f>
        <v>-1000</v>
      </c>
      <c r="AH991" s="148" cm="1">
        <f t="array" aca="1" ref="AH991" ca="1">-AH990*INDIRECT(AH982)</f>
        <v>-1000</v>
      </c>
      <c r="AI991" s="148" cm="1">
        <f t="array" aca="1" ref="AI991" ca="1">-AI990*INDIRECT(AI982)</f>
        <v>-1000</v>
      </c>
      <c r="AJ991" s="148" cm="1">
        <f t="array" aca="1" ref="AJ991" ca="1">-AJ990*INDIRECT(AJ982)</f>
        <v>-1000</v>
      </c>
      <c r="AK991" s="148" cm="1">
        <f t="array" aca="1" ref="AK991" ca="1">-AK990*INDIRECT(AK982)</f>
        <v>-1000</v>
      </c>
      <c r="AL991" s="148" cm="1">
        <f t="array" aca="1" ref="AL991" ca="1">-AL990*INDIRECT(AL982)</f>
        <v>-1000</v>
      </c>
      <c r="AM991" s="148" cm="1">
        <f t="array" aca="1" ref="AM991" ca="1">-AM990*INDIRECT(AM982)</f>
        <v>-1000</v>
      </c>
      <c r="AN991" s="148" cm="1">
        <f t="array" aca="1" ref="AN991" ca="1">-AN990*INDIRECT(AN982)</f>
        <v>-1000</v>
      </c>
      <c r="AO991" s="148" cm="1">
        <f t="array" aca="1" ref="AO991" ca="1">-AO990*INDIRECT(AO982)</f>
        <v>-1000</v>
      </c>
      <c r="AP991" s="148" cm="1">
        <f t="array" aca="1" ref="AP991" ca="1">-AP990*INDIRECT(AP982)</f>
        <v>-1000</v>
      </c>
      <c r="AQ991" s="148" cm="1">
        <f t="array" aca="1" ref="AQ991" ca="1">-AQ990*INDIRECT(AQ982)</f>
        <v>-1000</v>
      </c>
      <c r="AR991" s="148" cm="1">
        <f t="array" aca="1" ref="AR991" ca="1">-AR990*INDIRECT(AR982)</f>
        <v>-1000</v>
      </c>
      <c r="AS991" s="148" cm="1">
        <f t="array" aca="1" ref="AS991" ca="1">-AS990*INDIRECT(AS982)</f>
        <v>-1000</v>
      </c>
      <c r="AT991" s="148" cm="1">
        <f t="array" aca="1" ref="AT991" ca="1">-AT990*INDIRECT(AT982)</f>
        <v>-1000</v>
      </c>
      <c r="AU991" s="148" cm="1">
        <f t="array" aca="1" ref="AU991" ca="1">-AU990*INDIRECT(AU982)</f>
        <v>-1000</v>
      </c>
      <c r="AV991" s="148" cm="1">
        <f t="array" aca="1" ref="AV991" ca="1">-AV990*INDIRECT(AV982)</f>
        <v>-1000</v>
      </c>
      <c r="AW991" s="148" cm="1">
        <f t="array" aca="1" ref="AW991" ca="1">-AW990*INDIRECT(AW982)</f>
        <v>-1000</v>
      </c>
      <c r="AX991" s="148" cm="1">
        <f t="array" aca="1" ref="AX991" ca="1">-AX990*INDIRECT(AX982)</f>
        <v>-1000</v>
      </c>
      <c r="AY991" s="148" cm="1">
        <f t="array" aca="1" ref="AY991" ca="1">-AY990*INDIRECT(AY982)</f>
        <v>-1000</v>
      </c>
      <c r="AZ991" s="148" cm="1">
        <f t="array" aca="1" ref="AZ991" ca="1">-AZ990*INDIRECT(AZ982)</f>
        <v>-1000</v>
      </c>
      <c r="BA991" s="148" cm="1">
        <f t="array" aca="1" ref="BA991" ca="1">-BA990*INDIRECT(BA982)</f>
        <v>-1000</v>
      </c>
      <c r="BB991" s="148" cm="1">
        <f t="array" aca="1" ref="BB991" ca="1">-BB990*INDIRECT(BB982)</f>
        <v>-1000</v>
      </c>
      <c r="BC991" s="148" cm="1">
        <f t="array" aca="1" ref="BC991" ca="1">-BC990*INDIRECT(BC982)</f>
        <v>-1000</v>
      </c>
      <c r="BD991" s="148" cm="1">
        <f t="array" aca="1" ref="BD991" ca="1">-BD990*INDIRECT(BD982)</f>
        <v>-1000</v>
      </c>
      <c r="BE991" s="148" cm="1">
        <f t="array" aca="1" ref="BE991" ca="1">-BE990*INDIRECT(BE982)</f>
        <v>-1000</v>
      </c>
      <c r="BF991" s="148" cm="1">
        <f t="array" aca="1" ref="BF991" ca="1">-BF990*INDIRECT(BF982)</f>
        <v>-1000</v>
      </c>
      <c r="BG991" s="148" cm="1">
        <f t="array" aca="1" ref="BG991" ca="1">-BG990*INDIRECT(BG982)</f>
        <v>-1000</v>
      </c>
      <c r="BH991" s="148" cm="1">
        <f t="array" aca="1" ref="BH991" ca="1">-BH990*INDIRECT(BH982)</f>
        <v>-1000</v>
      </c>
      <c r="BI991" s="148" cm="1">
        <f t="array" aca="1" ref="BI991" ca="1">-BI990*INDIRECT(BI982)</f>
        <v>-1000</v>
      </c>
      <c r="BJ991" s="148" cm="1">
        <f t="array" aca="1" ref="BJ991" ca="1">-BJ990*INDIRECT(BJ982)</f>
        <v>-1000</v>
      </c>
      <c r="BK991" s="148" cm="1">
        <f t="array" aca="1" ref="BK991" ca="1">-BK990*INDIRECT(BK982)</f>
        <v>-1000</v>
      </c>
      <c r="BL991" s="148" cm="1">
        <f t="array" aca="1" ref="BL991" ca="1">-BL990*INDIRECT(BL982)</f>
        <v>-1000</v>
      </c>
      <c r="BM991" s="148" cm="1">
        <f t="array" aca="1" ref="BM991" ca="1">-BM990*INDIRECT(BM982)</f>
        <v>-1000</v>
      </c>
      <c r="BN991" s="148" cm="1">
        <f t="array" aca="1" ref="BN991" ca="1">-BN990*INDIRECT(BN982)</f>
        <v>-1000</v>
      </c>
      <c r="BO991" s="148" cm="1">
        <f t="array" aca="1" ref="BO991" ca="1">-BO990*INDIRECT(BO982)</f>
        <v>-1000</v>
      </c>
      <c r="BP991" s="148" cm="1">
        <f t="array" aca="1" ref="BP991" ca="1">-BP990*INDIRECT(BP982)</f>
        <v>-1000</v>
      </c>
      <c r="BQ991" s="148" cm="1">
        <f t="array" aca="1" ref="BQ991" ca="1">-BQ990*INDIRECT(BQ982)</f>
        <v>-1000</v>
      </c>
      <c r="BR991" s="148" cm="1">
        <f t="array" aca="1" ref="BR991" ca="1">-BR990*INDIRECT(BR982)</f>
        <v>-1000</v>
      </c>
      <c r="BS991" s="148" cm="1">
        <f t="array" aca="1" ref="BS991" ca="1">-BS990*INDIRECT(BS982)</f>
        <v>-1000</v>
      </c>
      <c r="BT991" s="148" cm="1">
        <f t="array" aca="1" ref="BT991" ca="1">-BT990*INDIRECT(BT982)</f>
        <v>-1000</v>
      </c>
      <c r="BU991" s="148" cm="1">
        <f t="array" aca="1" ref="BU991" ca="1">-BU990*INDIRECT(BU982)</f>
        <v>-1000</v>
      </c>
      <c r="BV991" s="148" cm="1">
        <f t="array" aca="1" ref="BV991" ca="1">-BV990*INDIRECT(BV982)</f>
        <v>-1000</v>
      </c>
      <c r="BW991" s="148" cm="1">
        <f t="array" aca="1" ref="BW991" ca="1">-BW990*INDIRECT(BW982)</f>
        <v>-1000</v>
      </c>
      <c r="BX991" s="148" cm="1">
        <f t="array" aca="1" ref="BX991" ca="1">-BX990*INDIRECT(BX982)</f>
        <v>-1000</v>
      </c>
      <c r="BY991" s="148" cm="1">
        <f t="array" aca="1" ref="BY991" ca="1">-BY990*INDIRECT(BY982)</f>
        <v>-1000</v>
      </c>
      <c r="BZ991" s="148" cm="1">
        <f t="array" aca="1" ref="BZ991" ca="1">-BZ990*INDIRECT(BZ982)</f>
        <v>-1000</v>
      </c>
      <c r="CA991" s="148" cm="1">
        <f t="array" aca="1" ref="CA991" ca="1">-CA990*INDIRECT(CA982)</f>
        <v>-1000</v>
      </c>
      <c r="CB991" s="148" cm="1">
        <f t="array" aca="1" ref="CB991" ca="1">-CB990*INDIRECT(CB982)</f>
        <v>-1000</v>
      </c>
      <c r="CC991" s="148" cm="1">
        <f t="array" aca="1" ref="CC991" ca="1">-CC990*INDIRECT(CC982)</f>
        <v>-1000</v>
      </c>
      <c r="CD991" s="148" cm="1">
        <f t="array" aca="1" ref="CD991" ca="1">-CD990*INDIRECT(CD982)</f>
        <v>-1000</v>
      </c>
      <c r="CE991" s="148" cm="1">
        <f t="array" aca="1" ref="CE991" ca="1">-CE990*INDIRECT(CE982)</f>
        <v>-1000</v>
      </c>
      <c r="CF991" s="148" cm="1">
        <f t="array" aca="1" ref="CF991" ca="1">-CF990*INDIRECT(CF982)</f>
        <v>-1000</v>
      </c>
      <c r="CG991" s="148" cm="1">
        <f t="array" aca="1" ref="CG991" ca="1">-CG990*INDIRECT(CG982)</f>
        <v>-1000</v>
      </c>
      <c r="CH991" s="148" cm="1">
        <f t="array" aca="1" ref="CH991" ca="1">-CH990*INDIRECT(CH982)</f>
        <v>-1000</v>
      </c>
      <c r="CI991" s="148" cm="1">
        <f t="array" aca="1" ref="CI991" ca="1">-CI990*INDIRECT(CI982)</f>
        <v>-1000</v>
      </c>
      <c r="CJ991" s="148" cm="1">
        <f t="array" aca="1" ref="CJ991" ca="1">-CJ990*INDIRECT(CJ982)</f>
        <v>-1000</v>
      </c>
      <c r="CK991" s="148" cm="1">
        <f t="array" aca="1" ref="CK991" ca="1">-CK990*INDIRECT(CK982)</f>
        <v>-1000</v>
      </c>
      <c r="CL991" s="148" cm="1">
        <f t="array" aca="1" ref="CL991" ca="1">-CL990*INDIRECT(CL982)</f>
        <v>-1000</v>
      </c>
      <c r="CN991" s="78"/>
      <c r="CO991" s="148" t="e" cm="1">
        <f t="array" aca="1" ref="CO991" ca="1">-CO990*INDIRECT(CO982)</f>
        <v>#N/A</v>
      </c>
      <c r="CP991" s="148" t="e" cm="1">
        <f t="array" aca="1" ref="CP991" ca="1">-CP990*INDIRECT(CP982)</f>
        <v>#N/A</v>
      </c>
      <c r="CQ991" s="148" t="e" cm="1">
        <f t="array" aca="1" ref="CQ991" ca="1">-CQ990*INDIRECT(CQ982)</f>
        <v>#N/A</v>
      </c>
      <c r="CR991" s="148" t="e" cm="1">
        <f t="array" aca="1" ref="CR991" ca="1">-CR990*INDIRECT(CR982)</f>
        <v>#N/A</v>
      </c>
      <c r="CS991" s="148" t="e" cm="1">
        <f t="array" aca="1" ref="CS991" ca="1">-CS990*INDIRECT(CS982)</f>
        <v>#N/A</v>
      </c>
      <c r="CT991" s="148" t="e" cm="1">
        <f t="array" aca="1" ref="CT991" ca="1">-CT990*INDIRECT(CT982)</f>
        <v>#N/A</v>
      </c>
      <c r="CU991" s="148" t="e" cm="1">
        <f t="array" aca="1" ref="CU991" ca="1">-CU990*INDIRECT(CU982)</f>
        <v>#N/A</v>
      </c>
      <c r="CV991" s="148" t="e" cm="1">
        <f t="array" aca="1" ref="CV991" ca="1">-CV990*INDIRECT(CV982)</f>
        <v>#N/A</v>
      </c>
      <c r="CW991" s="148" t="e" cm="1">
        <f t="array" aca="1" ref="CW991" ca="1">-CW990*INDIRECT(CW982)</f>
        <v>#N/A</v>
      </c>
      <c r="CX991" s="148" t="e" cm="1">
        <f t="array" aca="1" ref="CX991" ca="1">-CX990*INDIRECT(CX982)</f>
        <v>#N/A</v>
      </c>
      <c r="CY991" s="148" t="e" cm="1">
        <f t="array" aca="1" ref="CY991" ca="1">-CY990*INDIRECT(CY982)</f>
        <v>#N/A</v>
      </c>
      <c r="CZ991" s="148" t="e" cm="1">
        <f t="array" aca="1" ref="CZ991" ca="1">-CZ990*INDIRECT(CZ982)</f>
        <v>#N/A</v>
      </c>
      <c r="DA991" s="148" t="e" cm="1">
        <f t="array" aca="1" ref="DA991" ca="1">-DA990*INDIRECT(DA982)</f>
        <v>#N/A</v>
      </c>
      <c r="DB991" s="148" t="e" cm="1">
        <f t="array" aca="1" ref="DB991" ca="1">-DB990*INDIRECT(DB982)</f>
        <v>#N/A</v>
      </c>
      <c r="DC991" s="148" t="e" cm="1">
        <f t="array" aca="1" ref="DC991" ca="1">-DC990*INDIRECT(DC982)</f>
        <v>#N/A</v>
      </c>
      <c r="DD991" s="148" t="e" cm="1">
        <f t="array" aca="1" ref="DD991" ca="1">-DD990*INDIRECT(DD982)</f>
        <v>#N/A</v>
      </c>
      <c r="DE991" s="148" t="e" cm="1">
        <f t="array" aca="1" ref="DE991" ca="1">-DE990*INDIRECT(DE982)</f>
        <v>#N/A</v>
      </c>
      <c r="DF991" s="148" t="e" cm="1">
        <f t="array" aca="1" ref="DF991" ca="1">-DF990*INDIRECT(DF982)</f>
        <v>#N/A</v>
      </c>
      <c r="DG991" s="148" t="e" cm="1">
        <f t="array" aca="1" ref="DG991" ca="1">-DG990*INDIRECT(DG982)</f>
        <v>#N/A</v>
      </c>
      <c r="DH991" s="148" t="e" cm="1">
        <f t="array" aca="1" ref="DH991" ca="1">-DH990*INDIRECT(DH982)</f>
        <v>#N/A</v>
      </c>
      <c r="DI991" s="148" t="e" cm="1">
        <f t="array" aca="1" ref="DI991" ca="1">-DI990*INDIRECT(DI982)</f>
        <v>#N/A</v>
      </c>
      <c r="DJ991" s="148" t="e" cm="1">
        <f t="array" aca="1" ref="DJ991" ca="1">-DJ990*INDIRECT(DJ982)</f>
        <v>#N/A</v>
      </c>
      <c r="DK991" s="148" t="e" cm="1">
        <f t="array" aca="1" ref="DK991" ca="1">-DK990*INDIRECT(DK982)</f>
        <v>#N/A</v>
      </c>
      <c r="DL991" s="148" t="e" cm="1">
        <f t="array" aca="1" ref="DL991" ca="1">-DL990*INDIRECT(DL982)</f>
        <v>#N/A</v>
      </c>
    </row>
    <row r="992" spans="1:116" x14ac:dyDescent="0.35">
      <c r="B992" t="s">
        <v>244</v>
      </c>
      <c r="D992" t="s">
        <v>765</v>
      </c>
      <c r="E992" s="8" t="str">
        <f t="shared" si="1158"/>
        <v>992 DC-S</v>
      </c>
      <c r="G992" s="145" t="s">
        <v>53</v>
      </c>
      <c r="S992" s="72"/>
      <c r="T992" s="72"/>
      <c r="U992" s="72"/>
      <c r="V992" s="72"/>
      <c r="W992" s="72"/>
      <c r="X992" s="72"/>
      <c r="Y992" s="72"/>
      <c r="Z992" s="72"/>
      <c r="AA992" s="72"/>
      <c r="AB992" s="72"/>
      <c r="AC992" s="72"/>
      <c r="AD992" s="72"/>
      <c r="AE992" s="72"/>
      <c r="AF992" s="72"/>
      <c r="AG992" s="72"/>
      <c r="AH992" s="72"/>
      <c r="AI992" s="72"/>
      <c r="AJ992" s="72"/>
      <c r="AK992" s="72"/>
      <c r="AL992" s="72"/>
      <c r="AM992" s="72"/>
      <c r="AN992" s="72"/>
      <c r="AO992" s="72"/>
      <c r="AP992" s="72"/>
      <c r="AQ992" s="72"/>
      <c r="AR992" s="72"/>
      <c r="AS992" s="72"/>
      <c r="AT992" s="72"/>
      <c r="AU992" s="72"/>
      <c r="AV992" s="72"/>
      <c r="AW992" s="72"/>
      <c r="AX992" s="72"/>
      <c r="AY992" s="72"/>
      <c r="AZ992" s="72"/>
      <c r="BA992" s="72"/>
      <c r="BB992" s="72"/>
      <c r="BC992" s="72"/>
      <c r="BD992" s="72"/>
      <c r="BE992" s="72"/>
      <c r="BF992" s="72"/>
      <c r="BG992" s="72"/>
      <c r="BH992" s="72"/>
      <c r="BI992" s="72"/>
      <c r="BJ992" s="72"/>
      <c r="BK992" s="72"/>
      <c r="BL992" s="72"/>
      <c r="BM992" s="72"/>
      <c r="BN992" s="72"/>
      <c r="BO992" s="72"/>
      <c r="BP992" s="72"/>
      <c r="BQ992" s="72"/>
      <c r="BR992" s="72"/>
      <c r="BS992" s="72"/>
      <c r="BT992" s="72"/>
      <c r="BU992" s="72"/>
      <c r="BV992" s="72"/>
      <c r="BW992" s="72"/>
      <c r="BX992" s="72"/>
      <c r="BY992" s="72"/>
      <c r="BZ992" s="72"/>
      <c r="CA992" s="72"/>
      <c r="CB992" s="72"/>
      <c r="CC992" s="72"/>
      <c r="CD992" s="72"/>
      <c r="CE992" s="72"/>
      <c r="CF992" s="72"/>
      <c r="CG992" s="72"/>
      <c r="CH992" s="72"/>
      <c r="CI992" s="72"/>
      <c r="CJ992" s="72"/>
      <c r="CK992" s="72"/>
      <c r="CL992" s="72"/>
      <c r="CO992" s="72"/>
      <c r="CP992" s="72"/>
      <c r="CQ992" s="72"/>
      <c r="CR992" s="72"/>
      <c r="CS992" s="72"/>
      <c r="CT992" s="72"/>
      <c r="CU992" s="72"/>
      <c r="CV992" s="72"/>
      <c r="CW992" s="72"/>
      <c r="CX992" s="72"/>
      <c r="CY992" s="72"/>
      <c r="CZ992" s="72"/>
      <c r="DA992" s="72"/>
      <c r="DB992" s="72"/>
      <c r="DC992" s="72"/>
      <c r="DD992" s="72"/>
      <c r="DE992" s="72"/>
      <c r="DF992" s="72"/>
      <c r="DG992" s="72"/>
      <c r="DH992" s="72"/>
      <c r="DI992" s="72"/>
      <c r="DJ992" s="72"/>
      <c r="DK992" s="72"/>
      <c r="DL992" s="72"/>
    </row>
    <row r="993" spans="1:116" x14ac:dyDescent="0.35">
      <c r="B993" t="s">
        <v>332</v>
      </c>
      <c r="D993" t="s">
        <v>765</v>
      </c>
      <c r="E993" s="8" t="str">
        <f t="shared" si="1158"/>
        <v>993 DC-S</v>
      </c>
      <c r="G993" s="126" t="str">
        <f>"Expense - "&amp;SUBSTITUTE(G990,":","")</f>
        <v>Expense - % of revenue direct cost</v>
      </c>
      <c r="H993" s="27"/>
      <c r="I993" s="78"/>
      <c r="J993" s="78"/>
      <c r="K993" s="33"/>
      <c r="L993" s="33"/>
      <c r="M993" s="33"/>
      <c r="N993" s="33"/>
      <c r="O993" s="33"/>
      <c r="P993" s="33"/>
      <c r="R993" s="33"/>
      <c r="S993" s="77"/>
      <c r="T993" s="77"/>
      <c r="U993" s="77"/>
      <c r="V993" s="77"/>
      <c r="W993" s="77"/>
      <c r="X993" s="77"/>
      <c r="Y993" s="77"/>
      <c r="Z993" s="77"/>
      <c r="AA993" s="77"/>
      <c r="AB993" s="77"/>
      <c r="AC993" s="77"/>
      <c r="AD993" s="77"/>
      <c r="AE993" s="77"/>
      <c r="AF993" s="77"/>
      <c r="AG993" s="77"/>
      <c r="AH993" s="77"/>
      <c r="AI993" s="77"/>
      <c r="AJ993" s="77"/>
      <c r="AK993" s="77"/>
      <c r="AL993" s="77"/>
      <c r="AM993" s="77"/>
      <c r="AN993" s="77"/>
      <c r="AO993" s="77"/>
      <c r="AP993" s="77"/>
      <c r="AQ993" s="77"/>
      <c r="AR993" s="77"/>
      <c r="AS993" s="77"/>
      <c r="AT993" s="77"/>
      <c r="AU993" s="77"/>
      <c r="AV993" s="77"/>
      <c r="AW993" s="77"/>
      <c r="AX993" s="77"/>
      <c r="AY993" s="77"/>
      <c r="AZ993" s="77"/>
      <c r="BA993" s="77"/>
      <c r="BB993" s="77"/>
      <c r="BC993" s="77"/>
      <c r="BD993" s="77"/>
      <c r="BE993" s="77"/>
      <c r="BF993" s="77"/>
      <c r="BG993" s="77"/>
      <c r="BH993" s="77"/>
      <c r="BI993" s="77"/>
      <c r="BJ993" s="77"/>
      <c r="BK993" s="77"/>
      <c r="BL993" s="77"/>
      <c r="BM993" s="77"/>
      <c r="BN993" s="77"/>
      <c r="BO993" s="77"/>
      <c r="BP993" s="77"/>
      <c r="BQ993" s="77"/>
      <c r="BR993" s="77"/>
      <c r="BS993" s="77"/>
      <c r="BT993" s="77"/>
      <c r="BU993" s="77"/>
      <c r="BV993" s="77"/>
      <c r="BW993" s="77"/>
      <c r="BX993" s="77"/>
      <c r="BY993" s="77"/>
      <c r="BZ993" s="77"/>
      <c r="CA993" s="77"/>
      <c r="CB993" s="77"/>
      <c r="CC993" s="77"/>
      <c r="CD993" s="77"/>
      <c r="CE993" s="77"/>
      <c r="CF993" s="77"/>
      <c r="CG993" s="77"/>
      <c r="CH993" s="77"/>
      <c r="CI993" s="77"/>
      <c r="CJ993" s="77"/>
      <c r="CK993" s="77"/>
      <c r="CL993" s="77"/>
      <c r="CN993" s="78"/>
      <c r="CO993" s="77"/>
      <c r="CP993" s="77"/>
      <c r="CQ993" s="77"/>
      <c r="CR993" s="77"/>
      <c r="CS993" s="77"/>
      <c r="CT993" s="77"/>
      <c r="CU993" s="77"/>
      <c r="CV993" s="77"/>
      <c r="CW993" s="77"/>
      <c r="CX993" s="77"/>
      <c r="CY993" s="77"/>
      <c r="CZ993" s="77"/>
      <c r="DA993" s="77"/>
      <c r="DB993" s="77"/>
      <c r="DC993" s="77"/>
      <c r="DD993" s="77"/>
      <c r="DE993" s="77"/>
      <c r="DF993" s="77"/>
      <c r="DG993" s="77"/>
      <c r="DH993" s="77"/>
      <c r="DI993" s="77"/>
      <c r="DJ993" s="77"/>
      <c r="DK993" s="77"/>
      <c r="DL993" s="77"/>
    </row>
    <row r="994" spans="1:116" x14ac:dyDescent="0.35">
      <c r="B994" t="s">
        <v>332</v>
      </c>
      <c r="D994" t="s">
        <v>765</v>
      </c>
      <c r="E994" s="8" t="str">
        <f>ROW()&amp;" "&amp;D994</f>
        <v>994 DC-S</v>
      </c>
      <c r="S994" s="72"/>
      <c r="T994" s="72"/>
      <c r="U994" s="72"/>
      <c r="V994" s="72"/>
      <c r="W994" s="72"/>
      <c r="X994" s="72"/>
      <c r="Y994" s="72"/>
      <c r="Z994" s="72"/>
      <c r="AA994" s="72"/>
      <c r="AB994" s="72"/>
      <c r="AC994" s="72"/>
      <c r="AD994" s="72"/>
      <c r="AE994" s="72"/>
      <c r="AF994" s="72"/>
      <c r="AG994" s="72"/>
      <c r="AH994" s="72"/>
      <c r="AI994" s="72"/>
      <c r="AJ994" s="72"/>
      <c r="AK994" s="72"/>
      <c r="AL994" s="72"/>
      <c r="AM994" s="72"/>
      <c r="AN994" s="72"/>
      <c r="AO994" s="72"/>
      <c r="AP994" s="72"/>
      <c r="AQ994" s="72"/>
      <c r="AR994" s="72"/>
      <c r="AS994" s="72"/>
      <c r="AT994" s="72"/>
      <c r="AU994" s="72"/>
      <c r="AV994" s="72"/>
      <c r="AW994" s="72"/>
      <c r="AX994" s="72"/>
      <c r="AY994" s="72"/>
      <c r="AZ994" s="72"/>
      <c r="BA994" s="72"/>
      <c r="BB994" s="72"/>
      <c r="BC994" s="72"/>
      <c r="BD994" s="72"/>
      <c r="BE994" s="72"/>
      <c r="BF994" s="72"/>
      <c r="BG994" s="72"/>
      <c r="BH994" s="72"/>
      <c r="BI994" s="72"/>
      <c r="BJ994" s="72"/>
      <c r="BK994" s="72"/>
      <c r="BL994" s="72"/>
      <c r="BM994" s="72"/>
      <c r="BN994" s="72"/>
      <c r="BO994" s="72"/>
      <c r="BP994" s="72"/>
      <c r="BQ994" s="72"/>
      <c r="BR994" s="72"/>
      <c r="BS994" s="72"/>
      <c r="BT994" s="72"/>
      <c r="BU994" s="72"/>
      <c r="BV994" s="72"/>
      <c r="BW994" s="72"/>
      <c r="BX994" s="72"/>
      <c r="BY994" s="72"/>
      <c r="BZ994" s="72"/>
      <c r="CA994" s="72"/>
      <c r="CB994" s="72"/>
      <c r="CC994" s="72"/>
      <c r="CD994" s="72"/>
      <c r="CE994" s="72"/>
      <c r="CF994" s="72"/>
      <c r="CG994" s="72"/>
      <c r="CH994" s="72"/>
      <c r="CI994" s="72"/>
      <c r="CJ994" s="72"/>
      <c r="CK994" s="72"/>
      <c r="CL994" s="72"/>
      <c r="CO994" s="72"/>
      <c r="CP994" s="72"/>
      <c r="CQ994" s="72"/>
      <c r="CR994" s="72"/>
      <c r="CS994" s="72"/>
      <c r="CT994" s="72"/>
      <c r="CU994" s="72"/>
      <c r="CV994" s="72"/>
      <c r="CW994" s="72"/>
      <c r="CX994" s="72"/>
      <c r="CY994" s="72"/>
      <c r="CZ994" s="72"/>
      <c r="DA994" s="72"/>
      <c r="DB994" s="72"/>
      <c r="DC994" s="72"/>
      <c r="DD994" s="72"/>
      <c r="DE994" s="72"/>
      <c r="DF994" s="72"/>
      <c r="DG994" s="72"/>
      <c r="DH994" s="72"/>
      <c r="DI994" s="72"/>
      <c r="DJ994" s="72"/>
      <c r="DK994" s="72"/>
      <c r="DL994" s="72"/>
    </row>
    <row r="995" spans="1:116" x14ac:dyDescent="0.35">
      <c r="B995" t="s">
        <v>332</v>
      </c>
      <c r="D995" t="s">
        <v>765</v>
      </c>
      <c r="E995" s="8" t="str">
        <f t="shared" si="1158"/>
        <v>995 DC-S</v>
      </c>
      <c r="G995" s="136" t="str">
        <f>G982</f>
        <v>(Primary label)</v>
      </c>
      <c r="K995" s="53"/>
      <c r="L995" s="53"/>
      <c r="M995" s="53"/>
      <c r="N995" s="53"/>
      <c r="O995" s="53"/>
      <c r="P995" s="53"/>
      <c r="R995" s="24"/>
      <c r="S995" s="179" t="str">
        <f t="shared" ref="S995:AX995" si="1159">S982</f>
        <v>S$16</v>
      </c>
      <c r="T995" s="179" t="str">
        <f t="shared" si="1159"/>
        <v>T$16</v>
      </c>
      <c r="U995" s="179" t="str">
        <f t="shared" si="1159"/>
        <v>U$16</v>
      </c>
      <c r="V995" s="179" t="str">
        <f t="shared" si="1159"/>
        <v>V$16</v>
      </c>
      <c r="W995" s="179" t="str">
        <f t="shared" si="1159"/>
        <v>W$16</v>
      </c>
      <c r="X995" s="179" t="str">
        <f t="shared" si="1159"/>
        <v>X$16</v>
      </c>
      <c r="Y995" s="179" t="str">
        <f t="shared" si="1159"/>
        <v>Y$16</v>
      </c>
      <c r="Z995" s="179" t="str">
        <f t="shared" si="1159"/>
        <v>Z$16</v>
      </c>
      <c r="AA995" s="179" t="str">
        <f t="shared" si="1159"/>
        <v>AA$16</v>
      </c>
      <c r="AB995" s="179" t="str">
        <f t="shared" si="1159"/>
        <v>AB$16</v>
      </c>
      <c r="AC995" s="179" t="str">
        <f t="shared" si="1159"/>
        <v>AC$16</v>
      </c>
      <c r="AD995" s="179" t="str">
        <f t="shared" si="1159"/>
        <v>AD$16</v>
      </c>
      <c r="AE995" s="179" t="str">
        <f t="shared" si="1159"/>
        <v>AE$16</v>
      </c>
      <c r="AF995" s="179" t="str">
        <f t="shared" si="1159"/>
        <v>AF$16</v>
      </c>
      <c r="AG995" s="179" t="str">
        <f t="shared" si="1159"/>
        <v>AG$16</v>
      </c>
      <c r="AH995" s="179" t="str">
        <f t="shared" si="1159"/>
        <v>AH$16</v>
      </c>
      <c r="AI995" s="179" t="str">
        <f t="shared" si="1159"/>
        <v>AI$16</v>
      </c>
      <c r="AJ995" s="179" t="str">
        <f t="shared" si="1159"/>
        <v>AJ$16</v>
      </c>
      <c r="AK995" s="179" t="str">
        <f t="shared" si="1159"/>
        <v>AK$16</v>
      </c>
      <c r="AL995" s="179" t="str">
        <f t="shared" si="1159"/>
        <v>AL$16</v>
      </c>
      <c r="AM995" s="179" t="str">
        <f t="shared" si="1159"/>
        <v>AM$16</v>
      </c>
      <c r="AN995" s="179" t="str">
        <f t="shared" si="1159"/>
        <v>AN$16</v>
      </c>
      <c r="AO995" s="179" t="str">
        <f t="shared" si="1159"/>
        <v>AO$16</v>
      </c>
      <c r="AP995" s="179" t="str">
        <f t="shared" si="1159"/>
        <v>AP$16</v>
      </c>
      <c r="AQ995" s="179" t="str">
        <f t="shared" si="1159"/>
        <v>AQ$16</v>
      </c>
      <c r="AR995" s="179" t="str">
        <f t="shared" si="1159"/>
        <v>AR$16</v>
      </c>
      <c r="AS995" s="179" t="str">
        <f t="shared" si="1159"/>
        <v>AS$16</v>
      </c>
      <c r="AT995" s="179" t="str">
        <f t="shared" si="1159"/>
        <v>AT$16</v>
      </c>
      <c r="AU995" s="179" t="str">
        <f t="shared" si="1159"/>
        <v>AU$16</v>
      </c>
      <c r="AV995" s="179" t="str">
        <f t="shared" si="1159"/>
        <v>AV$16</v>
      </c>
      <c r="AW995" s="179" t="str">
        <f t="shared" si="1159"/>
        <v>AW$16</v>
      </c>
      <c r="AX995" s="179" t="str">
        <f t="shared" si="1159"/>
        <v>AX$16</v>
      </c>
      <c r="AY995" s="179" t="str">
        <f t="shared" ref="AY995:CD995" si="1160">AY982</f>
        <v>AY$16</v>
      </c>
      <c r="AZ995" s="179" t="str">
        <f t="shared" si="1160"/>
        <v>AZ$16</v>
      </c>
      <c r="BA995" s="179" t="str">
        <f t="shared" si="1160"/>
        <v>BA$16</v>
      </c>
      <c r="BB995" s="179" t="str">
        <f t="shared" si="1160"/>
        <v>BB$16</v>
      </c>
      <c r="BC995" s="179" t="str">
        <f t="shared" si="1160"/>
        <v>BC$16</v>
      </c>
      <c r="BD995" s="179" t="str">
        <f t="shared" si="1160"/>
        <v>BD$16</v>
      </c>
      <c r="BE995" s="179" t="str">
        <f t="shared" si="1160"/>
        <v>BE$16</v>
      </c>
      <c r="BF995" s="179" t="str">
        <f t="shared" si="1160"/>
        <v>BF$16</v>
      </c>
      <c r="BG995" s="179" t="str">
        <f t="shared" si="1160"/>
        <v>BG$16</v>
      </c>
      <c r="BH995" s="179" t="str">
        <f t="shared" si="1160"/>
        <v>BH$16</v>
      </c>
      <c r="BI995" s="179" t="str">
        <f t="shared" si="1160"/>
        <v>BI$16</v>
      </c>
      <c r="BJ995" s="179" t="str">
        <f t="shared" si="1160"/>
        <v>BJ$16</v>
      </c>
      <c r="BK995" s="179" t="str">
        <f t="shared" si="1160"/>
        <v>BK$16</v>
      </c>
      <c r="BL995" s="179" t="str">
        <f t="shared" si="1160"/>
        <v>BL$16</v>
      </c>
      <c r="BM995" s="179" t="str">
        <f t="shared" si="1160"/>
        <v>BM$16</v>
      </c>
      <c r="BN995" s="179" t="str">
        <f t="shared" si="1160"/>
        <v>BN$16</v>
      </c>
      <c r="BO995" s="179" t="str">
        <f t="shared" si="1160"/>
        <v>BO$16</v>
      </c>
      <c r="BP995" s="179" t="str">
        <f t="shared" si="1160"/>
        <v>BP$16</v>
      </c>
      <c r="BQ995" s="179" t="str">
        <f t="shared" si="1160"/>
        <v>BQ$16</v>
      </c>
      <c r="BR995" s="179" t="str">
        <f t="shared" si="1160"/>
        <v>BR$16</v>
      </c>
      <c r="BS995" s="179" t="str">
        <f t="shared" si="1160"/>
        <v>BS$16</v>
      </c>
      <c r="BT995" s="179" t="str">
        <f t="shared" si="1160"/>
        <v>BT$16</v>
      </c>
      <c r="BU995" s="179" t="str">
        <f t="shared" si="1160"/>
        <v>BU$16</v>
      </c>
      <c r="BV995" s="179" t="str">
        <f t="shared" si="1160"/>
        <v>BV$16</v>
      </c>
      <c r="BW995" s="179" t="str">
        <f t="shared" si="1160"/>
        <v>BW$16</v>
      </c>
      <c r="BX995" s="179" t="str">
        <f t="shared" si="1160"/>
        <v>BX$16</v>
      </c>
      <c r="BY995" s="179" t="str">
        <f t="shared" si="1160"/>
        <v>BY$16</v>
      </c>
      <c r="BZ995" s="179" t="str">
        <f t="shared" si="1160"/>
        <v>BZ$16</v>
      </c>
      <c r="CA995" s="179" t="str">
        <f t="shared" si="1160"/>
        <v>CA$16</v>
      </c>
      <c r="CB995" s="179" t="str">
        <f t="shared" si="1160"/>
        <v>CB$16</v>
      </c>
      <c r="CC995" s="179" t="str">
        <f t="shared" si="1160"/>
        <v>CC$16</v>
      </c>
      <c r="CD995" s="179" t="str">
        <f t="shared" si="1160"/>
        <v>CD$16</v>
      </c>
      <c r="CE995" s="179" t="str">
        <f t="shared" ref="CE995:CL995" si="1161">CE982</f>
        <v>CE$16</v>
      </c>
      <c r="CF995" s="179" t="str">
        <f t="shared" si="1161"/>
        <v>CF$16</v>
      </c>
      <c r="CG995" s="179" t="str">
        <f t="shared" si="1161"/>
        <v>CG$16</v>
      </c>
      <c r="CH995" s="179" t="str">
        <f t="shared" si="1161"/>
        <v>CH$16</v>
      </c>
      <c r="CI995" s="179" t="str">
        <f t="shared" si="1161"/>
        <v>CI$16</v>
      </c>
      <c r="CJ995" s="179" t="str">
        <f t="shared" si="1161"/>
        <v>CJ$16</v>
      </c>
      <c r="CK995" s="179" t="str">
        <f t="shared" si="1161"/>
        <v>CK$16</v>
      </c>
      <c r="CL995" s="179" t="str">
        <f t="shared" si="1161"/>
        <v>CL$16</v>
      </c>
      <c r="CO995" s="179" t="str">
        <f t="shared" ref="CO995:DL995" si="1162">CO982</f>
        <v>CO$16</v>
      </c>
      <c r="CP995" s="179" t="str">
        <f t="shared" si="1162"/>
        <v>CP$16</v>
      </c>
      <c r="CQ995" s="179" t="str">
        <f t="shared" si="1162"/>
        <v>CQ$16</v>
      </c>
      <c r="CR995" s="179" t="str">
        <f t="shared" si="1162"/>
        <v>CR$16</v>
      </c>
      <c r="CS995" s="179" t="str">
        <f t="shared" si="1162"/>
        <v>CS$16</v>
      </c>
      <c r="CT995" s="179" t="str">
        <f t="shared" si="1162"/>
        <v>CT$16</v>
      </c>
      <c r="CU995" s="179" t="str">
        <f t="shared" si="1162"/>
        <v>CU$16</v>
      </c>
      <c r="CV995" s="179" t="str">
        <f t="shared" si="1162"/>
        <v>CV$16</v>
      </c>
      <c r="CW995" s="179" t="str">
        <f t="shared" si="1162"/>
        <v>CW$16</v>
      </c>
      <c r="CX995" s="179" t="str">
        <f t="shared" si="1162"/>
        <v>CX$16</v>
      </c>
      <c r="CY995" s="179" t="str">
        <f t="shared" si="1162"/>
        <v>CY$16</v>
      </c>
      <c r="CZ995" s="179" t="str">
        <f t="shared" si="1162"/>
        <v>CZ$16</v>
      </c>
      <c r="DA995" s="179" t="str">
        <f t="shared" si="1162"/>
        <v>DA$16</v>
      </c>
      <c r="DB995" s="179" t="str">
        <f t="shared" si="1162"/>
        <v>DB$16</v>
      </c>
      <c r="DC995" s="179" t="str">
        <f t="shared" si="1162"/>
        <v>DC$16</v>
      </c>
      <c r="DD995" s="179" t="str">
        <f t="shared" si="1162"/>
        <v>DD$16</v>
      </c>
      <c r="DE995" s="179" t="str">
        <f t="shared" si="1162"/>
        <v>DE$16</v>
      </c>
      <c r="DF995" s="179" t="str">
        <f t="shared" si="1162"/>
        <v>DF$16</v>
      </c>
      <c r="DG995" s="179" t="str">
        <f t="shared" si="1162"/>
        <v>DG$16</v>
      </c>
      <c r="DH995" s="179" t="str">
        <f t="shared" si="1162"/>
        <v>DH$16</v>
      </c>
      <c r="DI995" s="179" t="str">
        <f t="shared" si="1162"/>
        <v>DI$16</v>
      </c>
      <c r="DJ995" s="179" t="str">
        <f t="shared" si="1162"/>
        <v>DJ$16</v>
      </c>
      <c r="DK995" s="179" t="str">
        <f t="shared" si="1162"/>
        <v>DK$16</v>
      </c>
      <c r="DL995" s="179" t="str">
        <f t="shared" si="1162"/>
        <v>DL$16</v>
      </c>
    </row>
    <row r="996" spans="1:116" x14ac:dyDescent="0.35">
      <c r="B996" t="s">
        <v>332</v>
      </c>
      <c r="D996" t="s">
        <v>765</v>
      </c>
      <c r="E996" s="8" t="str">
        <f t="shared" si="1158"/>
        <v>996 DC-S</v>
      </c>
      <c r="G996" s="136" t="str">
        <f>G983</f>
        <v>primary unit</v>
      </c>
      <c r="H996" s="12"/>
      <c r="I996" s="60"/>
      <c r="J996" s="60"/>
      <c r="K996" s="15"/>
      <c r="L996" s="15"/>
      <c r="M996" s="15"/>
      <c r="N996" s="15"/>
      <c r="O996" s="15"/>
      <c r="P996" s="15"/>
      <c r="R996" s="15"/>
      <c r="S996" s="179" t="str">
        <f t="shared" ref="S996:AX996" si="1163">S983</f>
        <v>S$17</v>
      </c>
      <c r="T996" s="179" t="str">
        <f t="shared" si="1163"/>
        <v>T$17</v>
      </c>
      <c r="U996" s="179" t="str">
        <f t="shared" si="1163"/>
        <v>U$17</v>
      </c>
      <c r="V996" s="179" t="str">
        <f t="shared" si="1163"/>
        <v>V$17</v>
      </c>
      <c r="W996" s="179" t="str">
        <f t="shared" si="1163"/>
        <v>W$17</v>
      </c>
      <c r="X996" s="179" t="str">
        <f t="shared" si="1163"/>
        <v>X$17</v>
      </c>
      <c r="Y996" s="179" t="str">
        <f t="shared" si="1163"/>
        <v>Y$17</v>
      </c>
      <c r="Z996" s="179" t="str">
        <f t="shared" si="1163"/>
        <v>Z$17</v>
      </c>
      <c r="AA996" s="179" t="str">
        <f t="shared" si="1163"/>
        <v>AA$17</v>
      </c>
      <c r="AB996" s="179" t="str">
        <f t="shared" si="1163"/>
        <v>AB$17</v>
      </c>
      <c r="AC996" s="179" t="str">
        <f t="shared" si="1163"/>
        <v>AC$17</v>
      </c>
      <c r="AD996" s="179" t="str">
        <f t="shared" si="1163"/>
        <v>AD$17</v>
      </c>
      <c r="AE996" s="179" t="str">
        <f t="shared" si="1163"/>
        <v>AE$17</v>
      </c>
      <c r="AF996" s="179" t="str">
        <f t="shared" si="1163"/>
        <v>AF$17</v>
      </c>
      <c r="AG996" s="179" t="str">
        <f t="shared" si="1163"/>
        <v>AG$17</v>
      </c>
      <c r="AH996" s="179" t="str">
        <f t="shared" si="1163"/>
        <v>AH$17</v>
      </c>
      <c r="AI996" s="179" t="str">
        <f t="shared" si="1163"/>
        <v>AI$17</v>
      </c>
      <c r="AJ996" s="179" t="str">
        <f t="shared" si="1163"/>
        <v>AJ$17</v>
      </c>
      <c r="AK996" s="179" t="str">
        <f t="shared" si="1163"/>
        <v>AK$17</v>
      </c>
      <c r="AL996" s="179" t="str">
        <f t="shared" si="1163"/>
        <v>AL$17</v>
      </c>
      <c r="AM996" s="179" t="str">
        <f t="shared" si="1163"/>
        <v>AM$17</v>
      </c>
      <c r="AN996" s="179" t="str">
        <f t="shared" si="1163"/>
        <v>AN$17</v>
      </c>
      <c r="AO996" s="179" t="str">
        <f t="shared" si="1163"/>
        <v>AO$17</v>
      </c>
      <c r="AP996" s="179" t="str">
        <f t="shared" si="1163"/>
        <v>AP$17</v>
      </c>
      <c r="AQ996" s="179" t="str">
        <f t="shared" si="1163"/>
        <v>AQ$17</v>
      </c>
      <c r="AR996" s="179" t="str">
        <f t="shared" si="1163"/>
        <v>AR$17</v>
      </c>
      <c r="AS996" s="179" t="str">
        <f t="shared" si="1163"/>
        <v>AS$17</v>
      </c>
      <c r="AT996" s="179" t="str">
        <f t="shared" si="1163"/>
        <v>AT$17</v>
      </c>
      <c r="AU996" s="179" t="str">
        <f t="shared" si="1163"/>
        <v>AU$17</v>
      </c>
      <c r="AV996" s="179" t="str">
        <f t="shared" si="1163"/>
        <v>AV$17</v>
      </c>
      <c r="AW996" s="179" t="str">
        <f t="shared" si="1163"/>
        <v>AW$17</v>
      </c>
      <c r="AX996" s="179" t="str">
        <f t="shared" si="1163"/>
        <v>AX$17</v>
      </c>
      <c r="AY996" s="179" t="str">
        <f t="shared" ref="AY996:CD996" si="1164">AY983</f>
        <v>AY$17</v>
      </c>
      <c r="AZ996" s="179" t="str">
        <f t="shared" si="1164"/>
        <v>AZ$17</v>
      </c>
      <c r="BA996" s="179" t="str">
        <f t="shared" si="1164"/>
        <v>BA$17</v>
      </c>
      <c r="BB996" s="179" t="str">
        <f t="shared" si="1164"/>
        <v>BB$17</v>
      </c>
      <c r="BC996" s="179" t="str">
        <f t="shared" si="1164"/>
        <v>BC$17</v>
      </c>
      <c r="BD996" s="179" t="str">
        <f t="shared" si="1164"/>
        <v>BD$17</v>
      </c>
      <c r="BE996" s="179" t="str">
        <f t="shared" si="1164"/>
        <v>BE$17</v>
      </c>
      <c r="BF996" s="179" t="str">
        <f t="shared" si="1164"/>
        <v>BF$17</v>
      </c>
      <c r="BG996" s="179" t="str">
        <f t="shared" si="1164"/>
        <v>BG$17</v>
      </c>
      <c r="BH996" s="179" t="str">
        <f t="shared" si="1164"/>
        <v>BH$17</v>
      </c>
      <c r="BI996" s="179" t="str">
        <f t="shared" si="1164"/>
        <v>BI$17</v>
      </c>
      <c r="BJ996" s="179" t="str">
        <f t="shared" si="1164"/>
        <v>BJ$17</v>
      </c>
      <c r="BK996" s="179" t="str">
        <f t="shared" si="1164"/>
        <v>BK$17</v>
      </c>
      <c r="BL996" s="179" t="str">
        <f t="shared" si="1164"/>
        <v>BL$17</v>
      </c>
      <c r="BM996" s="179" t="str">
        <f t="shared" si="1164"/>
        <v>BM$17</v>
      </c>
      <c r="BN996" s="179" t="str">
        <f t="shared" si="1164"/>
        <v>BN$17</v>
      </c>
      <c r="BO996" s="179" t="str">
        <f t="shared" si="1164"/>
        <v>BO$17</v>
      </c>
      <c r="BP996" s="179" t="str">
        <f t="shared" si="1164"/>
        <v>BP$17</v>
      </c>
      <c r="BQ996" s="179" t="str">
        <f t="shared" si="1164"/>
        <v>BQ$17</v>
      </c>
      <c r="BR996" s="179" t="str">
        <f t="shared" si="1164"/>
        <v>BR$17</v>
      </c>
      <c r="BS996" s="179" t="str">
        <f t="shared" si="1164"/>
        <v>BS$17</v>
      </c>
      <c r="BT996" s="179" t="str">
        <f t="shared" si="1164"/>
        <v>BT$17</v>
      </c>
      <c r="BU996" s="179" t="str">
        <f t="shared" si="1164"/>
        <v>BU$17</v>
      </c>
      <c r="BV996" s="179" t="str">
        <f t="shared" si="1164"/>
        <v>BV$17</v>
      </c>
      <c r="BW996" s="179" t="str">
        <f t="shared" si="1164"/>
        <v>BW$17</v>
      </c>
      <c r="BX996" s="179" t="str">
        <f t="shared" si="1164"/>
        <v>BX$17</v>
      </c>
      <c r="BY996" s="179" t="str">
        <f t="shared" si="1164"/>
        <v>BY$17</v>
      </c>
      <c r="BZ996" s="179" t="str">
        <f t="shared" si="1164"/>
        <v>BZ$17</v>
      </c>
      <c r="CA996" s="179" t="str">
        <f t="shared" si="1164"/>
        <v>CA$17</v>
      </c>
      <c r="CB996" s="179" t="str">
        <f t="shared" si="1164"/>
        <v>CB$17</v>
      </c>
      <c r="CC996" s="179" t="str">
        <f t="shared" si="1164"/>
        <v>CC$17</v>
      </c>
      <c r="CD996" s="179" t="str">
        <f t="shared" si="1164"/>
        <v>CD$17</v>
      </c>
      <c r="CE996" s="179" t="str">
        <f t="shared" ref="CE996:CL996" si="1165">CE983</f>
        <v>CE$17</v>
      </c>
      <c r="CF996" s="179" t="str">
        <f t="shared" si="1165"/>
        <v>CF$17</v>
      </c>
      <c r="CG996" s="179" t="str">
        <f t="shared" si="1165"/>
        <v>CG$17</v>
      </c>
      <c r="CH996" s="179" t="str">
        <f t="shared" si="1165"/>
        <v>CH$17</v>
      </c>
      <c r="CI996" s="179" t="str">
        <f t="shared" si="1165"/>
        <v>CI$17</v>
      </c>
      <c r="CJ996" s="179" t="str">
        <f t="shared" si="1165"/>
        <v>CJ$17</v>
      </c>
      <c r="CK996" s="179" t="str">
        <f t="shared" si="1165"/>
        <v>CK$17</v>
      </c>
      <c r="CL996" s="179" t="str">
        <f t="shared" si="1165"/>
        <v>CL$17</v>
      </c>
      <c r="CN996" s="60"/>
      <c r="CO996" s="179" t="str">
        <f t="shared" ref="CO996:DL996" si="1166">CO983</f>
        <v>CO$17</v>
      </c>
      <c r="CP996" s="179" t="str">
        <f t="shared" si="1166"/>
        <v>CP$17</v>
      </c>
      <c r="CQ996" s="179" t="str">
        <f t="shared" si="1166"/>
        <v>CQ$17</v>
      </c>
      <c r="CR996" s="179" t="str">
        <f t="shared" si="1166"/>
        <v>CR$17</v>
      </c>
      <c r="CS996" s="179" t="str">
        <f t="shared" si="1166"/>
        <v>CS$17</v>
      </c>
      <c r="CT996" s="179" t="str">
        <f t="shared" si="1166"/>
        <v>CT$17</v>
      </c>
      <c r="CU996" s="179" t="str">
        <f t="shared" si="1166"/>
        <v>CU$17</v>
      </c>
      <c r="CV996" s="179" t="str">
        <f t="shared" si="1166"/>
        <v>CV$17</v>
      </c>
      <c r="CW996" s="179" t="str">
        <f t="shared" si="1166"/>
        <v>CW$17</v>
      </c>
      <c r="CX996" s="179" t="str">
        <f t="shared" si="1166"/>
        <v>CX$17</v>
      </c>
      <c r="CY996" s="179" t="str">
        <f t="shared" si="1166"/>
        <v>CY$17</v>
      </c>
      <c r="CZ996" s="179" t="str">
        <f t="shared" si="1166"/>
        <v>CZ$17</v>
      </c>
      <c r="DA996" s="179" t="str">
        <f t="shared" si="1166"/>
        <v>DA$17</v>
      </c>
      <c r="DB996" s="179" t="str">
        <f t="shared" si="1166"/>
        <v>DB$17</v>
      </c>
      <c r="DC996" s="179" t="str">
        <f t="shared" si="1166"/>
        <v>DC$17</v>
      </c>
      <c r="DD996" s="179" t="str">
        <f t="shared" si="1166"/>
        <v>DD$17</v>
      </c>
      <c r="DE996" s="179" t="str">
        <f t="shared" si="1166"/>
        <v>DE$17</v>
      </c>
      <c r="DF996" s="179" t="str">
        <f t="shared" si="1166"/>
        <v>DF$17</v>
      </c>
      <c r="DG996" s="179" t="str">
        <f t="shared" si="1166"/>
        <v>DG$17</v>
      </c>
      <c r="DH996" s="179" t="str">
        <f t="shared" si="1166"/>
        <v>DH$17</v>
      </c>
      <c r="DI996" s="179" t="str">
        <f t="shared" si="1166"/>
        <v>DI$17</v>
      </c>
      <c r="DJ996" s="179" t="str">
        <f t="shared" si="1166"/>
        <v>DJ$17</v>
      </c>
      <c r="DK996" s="179" t="str">
        <f t="shared" si="1166"/>
        <v>DK$17</v>
      </c>
      <c r="DL996" s="179" t="str">
        <f t="shared" si="1166"/>
        <v>DL$17</v>
      </c>
    </row>
    <row r="997" spans="1:116" x14ac:dyDescent="0.35">
      <c r="B997" t="s">
        <v>332</v>
      </c>
      <c r="D997" t="s">
        <v>765</v>
      </c>
      <c r="E997" s="8" t="str">
        <f t="shared" si="1158"/>
        <v>997 DC-S</v>
      </c>
      <c r="G997" s="136" t="str">
        <f>G984</f>
        <v>Primary revenue driver</v>
      </c>
      <c r="H997" s="12"/>
      <c r="I997" s="60"/>
      <c r="J997" s="60"/>
      <c r="K997" s="15"/>
      <c r="L997" s="15"/>
      <c r="M997" s="15"/>
      <c r="N997" s="15"/>
      <c r="O997" s="15"/>
      <c r="P997" s="15"/>
      <c r="R997" s="15"/>
      <c r="S997" s="179">
        <f t="shared" ref="S997:AX997" si="1167">S984</f>
        <v>0</v>
      </c>
      <c r="T997" s="179">
        <f t="shared" si="1167"/>
        <v>0</v>
      </c>
      <c r="U997" s="179">
        <f t="shared" si="1167"/>
        <v>0</v>
      </c>
      <c r="V997" s="179">
        <f t="shared" si="1167"/>
        <v>0</v>
      </c>
      <c r="W997" s="179">
        <f t="shared" si="1167"/>
        <v>0</v>
      </c>
      <c r="X997" s="179">
        <f t="shared" si="1167"/>
        <v>0</v>
      </c>
      <c r="Y997" s="179">
        <f t="shared" si="1167"/>
        <v>0</v>
      </c>
      <c r="Z997" s="179">
        <f t="shared" si="1167"/>
        <v>0</v>
      </c>
      <c r="AA997" s="179">
        <f t="shared" si="1167"/>
        <v>0</v>
      </c>
      <c r="AB997" s="179">
        <f t="shared" si="1167"/>
        <v>0</v>
      </c>
      <c r="AC997" s="179">
        <f t="shared" si="1167"/>
        <v>0</v>
      </c>
      <c r="AD997" s="179">
        <f t="shared" si="1167"/>
        <v>0</v>
      </c>
      <c r="AE997" s="179">
        <f t="shared" si="1167"/>
        <v>0</v>
      </c>
      <c r="AF997" s="179">
        <f t="shared" si="1167"/>
        <v>0</v>
      </c>
      <c r="AG997" s="179">
        <f t="shared" si="1167"/>
        <v>0</v>
      </c>
      <c r="AH997" s="179">
        <f t="shared" si="1167"/>
        <v>0</v>
      </c>
      <c r="AI997" s="179">
        <f t="shared" si="1167"/>
        <v>0</v>
      </c>
      <c r="AJ997" s="179">
        <f t="shared" si="1167"/>
        <v>0</v>
      </c>
      <c r="AK997" s="179">
        <f t="shared" si="1167"/>
        <v>0</v>
      </c>
      <c r="AL997" s="179">
        <f t="shared" si="1167"/>
        <v>0</v>
      </c>
      <c r="AM997" s="179">
        <f t="shared" si="1167"/>
        <v>0</v>
      </c>
      <c r="AN997" s="179">
        <f t="shared" si="1167"/>
        <v>0</v>
      </c>
      <c r="AO997" s="179">
        <f t="shared" si="1167"/>
        <v>0</v>
      </c>
      <c r="AP997" s="179">
        <f t="shared" si="1167"/>
        <v>0</v>
      </c>
      <c r="AQ997" s="179">
        <f t="shared" si="1167"/>
        <v>0</v>
      </c>
      <c r="AR997" s="179">
        <f t="shared" si="1167"/>
        <v>0</v>
      </c>
      <c r="AS997" s="179">
        <f t="shared" si="1167"/>
        <v>0</v>
      </c>
      <c r="AT997" s="179">
        <f t="shared" si="1167"/>
        <v>0</v>
      </c>
      <c r="AU997" s="179">
        <f t="shared" si="1167"/>
        <v>0</v>
      </c>
      <c r="AV997" s="179">
        <f t="shared" si="1167"/>
        <v>0</v>
      </c>
      <c r="AW997" s="179">
        <f t="shared" si="1167"/>
        <v>0</v>
      </c>
      <c r="AX997" s="179">
        <f t="shared" si="1167"/>
        <v>0</v>
      </c>
      <c r="AY997" s="179">
        <f t="shared" ref="AY997:CD997" si="1168">AY984</f>
        <v>0</v>
      </c>
      <c r="AZ997" s="179">
        <f t="shared" si="1168"/>
        <v>0</v>
      </c>
      <c r="BA997" s="179">
        <f t="shared" si="1168"/>
        <v>0</v>
      </c>
      <c r="BB997" s="179">
        <f t="shared" si="1168"/>
        <v>0</v>
      </c>
      <c r="BC997" s="179">
        <f t="shared" si="1168"/>
        <v>0</v>
      </c>
      <c r="BD997" s="179">
        <f t="shared" si="1168"/>
        <v>0</v>
      </c>
      <c r="BE997" s="179">
        <f t="shared" si="1168"/>
        <v>0</v>
      </c>
      <c r="BF997" s="179">
        <f t="shared" si="1168"/>
        <v>0</v>
      </c>
      <c r="BG997" s="179">
        <f t="shared" si="1168"/>
        <v>0</v>
      </c>
      <c r="BH997" s="179">
        <f t="shared" si="1168"/>
        <v>0</v>
      </c>
      <c r="BI997" s="179">
        <f t="shared" si="1168"/>
        <v>0</v>
      </c>
      <c r="BJ997" s="179">
        <f t="shared" si="1168"/>
        <v>0</v>
      </c>
      <c r="BK997" s="179">
        <f t="shared" si="1168"/>
        <v>0</v>
      </c>
      <c r="BL997" s="179">
        <f t="shared" si="1168"/>
        <v>0</v>
      </c>
      <c r="BM997" s="179">
        <f t="shared" si="1168"/>
        <v>0</v>
      </c>
      <c r="BN997" s="179">
        <f t="shared" si="1168"/>
        <v>0</v>
      </c>
      <c r="BO997" s="179">
        <f t="shared" si="1168"/>
        <v>0</v>
      </c>
      <c r="BP997" s="179">
        <f t="shared" si="1168"/>
        <v>0</v>
      </c>
      <c r="BQ997" s="179">
        <f t="shared" si="1168"/>
        <v>0</v>
      </c>
      <c r="BR997" s="179">
        <f t="shared" si="1168"/>
        <v>0</v>
      </c>
      <c r="BS997" s="179">
        <f t="shared" si="1168"/>
        <v>0</v>
      </c>
      <c r="BT997" s="179">
        <f t="shared" si="1168"/>
        <v>0</v>
      </c>
      <c r="BU997" s="179">
        <f t="shared" si="1168"/>
        <v>0</v>
      </c>
      <c r="BV997" s="179">
        <f t="shared" si="1168"/>
        <v>0</v>
      </c>
      <c r="BW997" s="179">
        <f t="shared" si="1168"/>
        <v>0</v>
      </c>
      <c r="BX997" s="179">
        <f t="shared" si="1168"/>
        <v>0</v>
      </c>
      <c r="BY997" s="179">
        <f t="shared" si="1168"/>
        <v>0</v>
      </c>
      <c r="BZ997" s="179">
        <f t="shared" si="1168"/>
        <v>0</v>
      </c>
      <c r="CA997" s="179">
        <f t="shared" si="1168"/>
        <v>0</v>
      </c>
      <c r="CB997" s="179">
        <f t="shared" si="1168"/>
        <v>0</v>
      </c>
      <c r="CC997" s="179">
        <f t="shared" si="1168"/>
        <v>0</v>
      </c>
      <c r="CD997" s="179">
        <f t="shared" si="1168"/>
        <v>0</v>
      </c>
      <c r="CE997" s="179">
        <f t="shared" ref="CE997:CL997" si="1169">CE984</f>
        <v>0</v>
      </c>
      <c r="CF997" s="179">
        <f t="shared" si="1169"/>
        <v>0</v>
      </c>
      <c r="CG997" s="179">
        <f t="shared" si="1169"/>
        <v>0</v>
      </c>
      <c r="CH997" s="179">
        <f t="shared" si="1169"/>
        <v>0</v>
      </c>
      <c r="CI997" s="179">
        <f t="shared" si="1169"/>
        <v>0</v>
      </c>
      <c r="CJ997" s="179">
        <f t="shared" si="1169"/>
        <v>0</v>
      </c>
      <c r="CK997" s="179">
        <f t="shared" si="1169"/>
        <v>0</v>
      </c>
      <c r="CL997" s="179">
        <f t="shared" si="1169"/>
        <v>0</v>
      </c>
      <c r="CN997" s="60"/>
      <c r="CO997" s="179">
        <f t="shared" ref="CO997:DL997" si="1170">CO984</f>
        <v>0</v>
      </c>
      <c r="CP997" s="179">
        <f t="shared" si="1170"/>
        <v>0</v>
      </c>
      <c r="CQ997" s="179">
        <f t="shared" si="1170"/>
        <v>0</v>
      </c>
      <c r="CR997" s="179">
        <f t="shared" si="1170"/>
        <v>0</v>
      </c>
      <c r="CS997" s="179">
        <f t="shared" si="1170"/>
        <v>0</v>
      </c>
      <c r="CT997" s="179">
        <f t="shared" si="1170"/>
        <v>0</v>
      </c>
      <c r="CU997" s="179">
        <f t="shared" si="1170"/>
        <v>0</v>
      </c>
      <c r="CV997" s="179">
        <f t="shared" si="1170"/>
        <v>0</v>
      </c>
      <c r="CW997" s="179">
        <f t="shared" si="1170"/>
        <v>0</v>
      </c>
      <c r="CX997" s="179">
        <f t="shared" si="1170"/>
        <v>0</v>
      </c>
      <c r="CY997" s="179">
        <f t="shared" si="1170"/>
        <v>0</v>
      </c>
      <c r="CZ997" s="179">
        <f t="shared" si="1170"/>
        <v>0</v>
      </c>
      <c r="DA997" s="179">
        <f t="shared" si="1170"/>
        <v>0</v>
      </c>
      <c r="DB997" s="179">
        <f t="shared" si="1170"/>
        <v>0</v>
      </c>
      <c r="DC997" s="179">
        <f t="shared" si="1170"/>
        <v>0</v>
      </c>
      <c r="DD997" s="179">
        <f t="shared" si="1170"/>
        <v>0</v>
      </c>
      <c r="DE997" s="179">
        <f t="shared" si="1170"/>
        <v>0</v>
      </c>
      <c r="DF997" s="179">
        <f t="shared" si="1170"/>
        <v>0</v>
      </c>
      <c r="DG997" s="179">
        <f t="shared" si="1170"/>
        <v>0</v>
      </c>
      <c r="DH997" s="179">
        <f t="shared" si="1170"/>
        <v>0</v>
      </c>
      <c r="DI997" s="179">
        <f t="shared" si="1170"/>
        <v>0</v>
      </c>
      <c r="DJ997" s="179">
        <f t="shared" si="1170"/>
        <v>0</v>
      </c>
      <c r="DK997" s="179">
        <f t="shared" si="1170"/>
        <v>0</v>
      </c>
      <c r="DL997" s="179">
        <f t="shared" si="1170"/>
        <v>0</v>
      </c>
    </row>
    <row r="998" spans="1:116" x14ac:dyDescent="0.35">
      <c r="B998" t="s">
        <v>332</v>
      </c>
      <c r="D998" t="s">
        <v>765</v>
      </c>
      <c r="E998" s="8" t="str">
        <f t="shared" ref="E998" si="1171">ROW()&amp;" "&amp;D998</f>
        <v>998 DC-S</v>
      </c>
      <c r="G998" s="136" t="str">
        <f>G985</f>
        <v>Primary volume driver</v>
      </c>
      <c r="H998" s="12"/>
      <c r="I998" s="60"/>
      <c r="J998" s="60"/>
      <c r="K998" s="15"/>
      <c r="L998" s="15"/>
      <c r="M998" s="15"/>
      <c r="N998" s="15"/>
      <c r="O998" s="15"/>
      <c r="P998" s="15"/>
      <c r="R998" s="15"/>
      <c r="S998" s="179"/>
      <c r="T998" s="179"/>
      <c r="U998" s="179"/>
      <c r="V998" s="179"/>
      <c r="W998" s="179"/>
      <c r="X998" s="179"/>
      <c r="Y998" s="179"/>
      <c r="Z998" s="179"/>
      <c r="AA998" s="179"/>
      <c r="AB998" s="179"/>
      <c r="AC998" s="179"/>
      <c r="AD998" s="179"/>
      <c r="AE998" s="179"/>
      <c r="AF998" s="179"/>
      <c r="AG998" s="179"/>
      <c r="AH998" s="179"/>
      <c r="AI998" s="179"/>
      <c r="AJ998" s="179"/>
      <c r="AK998" s="179"/>
      <c r="AL998" s="179"/>
      <c r="AM998" s="179"/>
      <c r="AN998" s="179"/>
      <c r="AO998" s="179"/>
      <c r="AP998" s="179"/>
      <c r="AQ998" s="179"/>
      <c r="AR998" s="179"/>
      <c r="AS998" s="179"/>
      <c r="AT998" s="179"/>
      <c r="AU998" s="179"/>
      <c r="AV998" s="179"/>
      <c r="AW998" s="179"/>
      <c r="AX998" s="179"/>
      <c r="AY998" s="179"/>
      <c r="AZ998" s="179"/>
      <c r="BA998" s="179"/>
      <c r="BB998" s="179"/>
      <c r="BC998" s="179"/>
      <c r="BD998" s="179"/>
      <c r="BE998" s="179"/>
      <c r="BF998" s="179"/>
      <c r="BG998" s="179"/>
      <c r="BH998" s="179"/>
      <c r="BI998" s="179"/>
      <c r="BJ998" s="179"/>
      <c r="BK998" s="179"/>
      <c r="BL998" s="179"/>
      <c r="BM998" s="179"/>
      <c r="BN998" s="179"/>
      <c r="BO998" s="179"/>
      <c r="BP998" s="179"/>
      <c r="BQ998" s="179"/>
      <c r="BR998" s="179"/>
      <c r="BS998" s="179"/>
      <c r="BT998" s="179"/>
      <c r="BU998" s="179"/>
      <c r="BV998" s="179"/>
      <c r="BW998" s="179"/>
      <c r="BX998" s="179"/>
      <c r="BY998" s="179"/>
      <c r="BZ998" s="179"/>
      <c r="CA998" s="179"/>
      <c r="CB998" s="179"/>
      <c r="CC998" s="179"/>
      <c r="CD998" s="179"/>
      <c r="CE998" s="179"/>
      <c r="CF998" s="179"/>
      <c r="CG998" s="179"/>
      <c r="CH998" s="179"/>
      <c r="CI998" s="179"/>
      <c r="CJ998" s="179"/>
      <c r="CK998" s="179"/>
      <c r="CL998" s="179"/>
      <c r="CN998" s="60"/>
      <c r="CO998" s="179"/>
      <c r="CP998" s="179"/>
      <c r="CQ998" s="179"/>
      <c r="CR998" s="179"/>
      <c r="CS998" s="179"/>
      <c r="CT998" s="179"/>
      <c r="CU998" s="179"/>
      <c r="CV998" s="179"/>
      <c r="CW998" s="179"/>
      <c r="CX998" s="179"/>
      <c r="CY998" s="179"/>
      <c r="CZ998" s="179"/>
      <c r="DA998" s="179"/>
      <c r="DB998" s="179"/>
      <c r="DC998" s="179"/>
      <c r="DD998" s="179"/>
      <c r="DE998" s="179"/>
      <c r="DF998" s="179"/>
      <c r="DG998" s="179"/>
      <c r="DH998" s="179"/>
      <c r="DI998" s="179"/>
      <c r="DJ998" s="179"/>
      <c r="DK998" s="179"/>
      <c r="DL998" s="179"/>
    </row>
    <row r="999" spans="1:116" x14ac:dyDescent="0.35">
      <c r="A999" s="3"/>
      <c r="B999" t="s">
        <v>332</v>
      </c>
      <c r="D999" t="s">
        <v>765</v>
      </c>
      <c r="E999" s="8" t="str">
        <f t="shared" si="1158"/>
        <v>999 DC-S</v>
      </c>
      <c r="G999" s="191" t="str">
        <f>G990</f>
        <v>% of revenue direct cost:</v>
      </c>
      <c r="H999" s="90"/>
      <c r="I999" s="213"/>
      <c r="J999" s="213"/>
      <c r="K999" s="214"/>
      <c r="L999" s="214"/>
      <c r="M999" s="214"/>
      <c r="N999" s="214"/>
      <c r="O999" s="214"/>
      <c r="P999" s="214"/>
      <c r="R999" s="214"/>
      <c r="S999" s="4" t="str">
        <f>ADDRESS(ROW(S991),COLUMN(S991),2)</f>
        <v>S$991</v>
      </c>
      <c r="T999" s="4" t="str">
        <f t="shared" ref="T999:CE999" si="1172">ADDRESS(ROW(T991),COLUMN(T991),2)</f>
        <v>T$991</v>
      </c>
      <c r="U999" s="4" t="str">
        <f t="shared" si="1172"/>
        <v>U$991</v>
      </c>
      <c r="V999" s="4" t="str">
        <f t="shared" si="1172"/>
        <v>V$991</v>
      </c>
      <c r="W999" s="4" t="str">
        <f t="shared" si="1172"/>
        <v>W$991</v>
      </c>
      <c r="X999" s="4" t="str">
        <f t="shared" si="1172"/>
        <v>X$991</v>
      </c>
      <c r="Y999" s="4" t="str">
        <f t="shared" si="1172"/>
        <v>Y$991</v>
      </c>
      <c r="Z999" s="4" t="str">
        <f t="shared" si="1172"/>
        <v>Z$991</v>
      </c>
      <c r="AA999" s="4" t="str">
        <f t="shared" si="1172"/>
        <v>AA$991</v>
      </c>
      <c r="AB999" s="4" t="str">
        <f t="shared" si="1172"/>
        <v>AB$991</v>
      </c>
      <c r="AC999" s="4" t="str">
        <f t="shared" si="1172"/>
        <v>AC$991</v>
      </c>
      <c r="AD999" s="4" t="str">
        <f t="shared" si="1172"/>
        <v>AD$991</v>
      </c>
      <c r="AE999" s="4" t="str">
        <f t="shared" si="1172"/>
        <v>AE$991</v>
      </c>
      <c r="AF999" s="4" t="str">
        <f t="shared" si="1172"/>
        <v>AF$991</v>
      </c>
      <c r="AG999" s="4" t="str">
        <f t="shared" si="1172"/>
        <v>AG$991</v>
      </c>
      <c r="AH999" s="4" t="str">
        <f t="shared" si="1172"/>
        <v>AH$991</v>
      </c>
      <c r="AI999" s="4" t="str">
        <f t="shared" si="1172"/>
        <v>AI$991</v>
      </c>
      <c r="AJ999" s="4" t="str">
        <f t="shared" si="1172"/>
        <v>AJ$991</v>
      </c>
      <c r="AK999" s="4" t="str">
        <f t="shared" si="1172"/>
        <v>AK$991</v>
      </c>
      <c r="AL999" s="4" t="str">
        <f t="shared" si="1172"/>
        <v>AL$991</v>
      </c>
      <c r="AM999" s="4" t="str">
        <f t="shared" si="1172"/>
        <v>AM$991</v>
      </c>
      <c r="AN999" s="4" t="str">
        <f t="shared" si="1172"/>
        <v>AN$991</v>
      </c>
      <c r="AO999" s="4" t="str">
        <f t="shared" si="1172"/>
        <v>AO$991</v>
      </c>
      <c r="AP999" s="4" t="str">
        <f t="shared" si="1172"/>
        <v>AP$991</v>
      </c>
      <c r="AQ999" s="4" t="str">
        <f t="shared" si="1172"/>
        <v>AQ$991</v>
      </c>
      <c r="AR999" s="4" t="str">
        <f t="shared" si="1172"/>
        <v>AR$991</v>
      </c>
      <c r="AS999" s="4" t="str">
        <f t="shared" si="1172"/>
        <v>AS$991</v>
      </c>
      <c r="AT999" s="4" t="str">
        <f t="shared" si="1172"/>
        <v>AT$991</v>
      </c>
      <c r="AU999" s="4" t="str">
        <f t="shared" si="1172"/>
        <v>AU$991</v>
      </c>
      <c r="AV999" s="4" t="str">
        <f t="shared" si="1172"/>
        <v>AV$991</v>
      </c>
      <c r="AW999" s="4" t="str">
        <f t="shared" si="1172"/>
        <v>AW$991</v>
      </c>
      <c r="AX999" s="4" t="str">
        <f t="shared" si="1172"/>
        <v>AX$991</v>
      </c>
      <c r="AY999" s="4" t="str">
        <f t="shared" si="1172"/>
        <v>AY$991</v>
      </c>
      <c r="AZ999" s="4" t="str">
        <f t="shared" si="1172"/>
        <v>AZ$991</v>
      </c>
      <c r="BA999" s="4" t="str">
        <f t="shared" si="1172"/>
        <v>BA$991</v>
      </c>
      <c r="BB999" s="4" t="str">
        <f t="shared" si="1172"/>
        <v>BB$991</v>
      </c>
      <c r="BC999" s="4" t="str">
        <f t="shared" si="1172"/>
        <v>BC$991</v>
      </c>
      <c r="BD999" s="4" t="str">
        <f t="shared" si="1172"/>
        <v>BD$991</v>
      </c>
      <c r="BE999" s="4" t="str">
        <f t="shared" si="1172"/>
        <v>BE$991</v>
      </c>
      <c r="BF999" s="4" t="str">
        <f t="shared" si="1172"/>
        <v>BF$991</v>
      </c>
      <c r="BG999" s="4" t="str">
        <f t="shared" si="1172"/>
        <v>BG$991</v>
      </c>
      <c r="BH999" s="4" t="str">
        <f t="shared" si="1172"/>
        <v>BH$991</v>
      </c>
      <c r="BI999" s="4" t="str">
        <f t="shared" si="1172"/>
        <v>BI$991</v>
      </c>
      <c r="BJ999" s="4" t="str">
        <f t="shared" si="1172"/>
        <v>BJ$991</v>
      </c>
      <c r="BK999" s="4" t="str">
        <f t="shared" si="1172"/>
        <v>BK$991</v>
      </c>
      <c r="BL999" s="4" t="str">
        <f t="shared" si="1172"/>
        <v>BL$991</v>
      </c>
      <c r="BM999" s="4" t="str">
        <f t="shared" si="1172"/>
        <v>BM$991</v>
      </c>
      <c r="BN999" s="4" t="str">
        <f t="shared" si="1172"/>
        <v>BN$991</v>
      </c>
      <c r="BO999" s="4" t="str">
        <f t="shared" si="1172"/>
        <v>BO$991</v>
      </c>
      <c r="BP999" s="4" t="str">
        <f t="shared" si="1172"/>
        <v>BP$991</v>
      </c>
      <c r="BQ999" s="4" t="str">
        <f t="shared" si="1172"/>
        <v>BQ$991</v>
      </c>
      <c r="BR999" s="4" t="str">
        <f t="shared" si="1172"/>
        <v>BR$991</v>
      </c>
      <c r="BS999" s="4" t="str">
        <f t="shared" si="1172"/>
        <v>BS$991</v>
      </c>
      <c r="BT999" s="4" t="str">
        <f t="shared" si="1172"/>
        <v>BT$991</v>
      </c>
      <c r="BU999" s="4" t="str">
        <f t="shared" si="1172"/>
        <v>BU$991</v>
      </c>
      <c r="BV999" s="4" t="str">
        <f t="shared" si="1172"/>
        <v>BV$991</v>
      </c>
      <c r="BW999" s="4" t="str">
        <f t="shared" si="1172"/>
        <v>BW$991</v>
      </c>
      <c r="BX999" s="4" t="str">
        <f t="shared" si="1172"/>
        <v>BX$991</v>
      </c>
      <c r="BY999" s="4" t="str">
        <f t="shared" si="1172"/>
        <v>BY$991</v>
      </c>
      <c r="BZ999" s="4" t="str">
        <f t="shared" si="1172"/>
        <v>BZ$991</v>
      </c>
      <c r="CA999" s="4" t="str">
        <f t="shared" si="1172"/>
        <v>CA$991</v>
      </c>
      <c r="CB999" s="4" t="str">
        <f t="shared" si="1172"/>
        <v>CB$991</v>
      </c>
      <c r="CC999" s="4" t="str">
        <f t="shared" si="1172"/>
        <v>CC$991</v>
      </c>
      <c r="CD999" s="4" t="str">
        <f t="shared" si="1172"/>
        <v>CD$991</v>
      </c>
      <c r="CE999" s="4" t="str">
        <f t="shared" si="1172"/>
        <v>CE$991</v>
      </c>
      <c r="CF999" s="4" t="str">
        <f t="shared" ref="CF999:CL999" si="1173">ADDRESS(ROW(CF991),COLUMN(CF991),2)</f>
        <v>CF$991</v>
      </c>
      <c r="CG999" s="4" t="str">
        <f t="shared" si="1173"/>
        <v>CG$991</v>
      </c>
      <c r="CH999" s="4" t="str">
        <f t="shared" si="1173"/>
        <v>CH$991</v>
      </c>
      <c r="CI999" s="4" t="str">
        <f t="shared" si="1173"/>
        <v>CI$991</v>
      </c>
      <c r="CJ999" s="4" t="str">
        <f t="shared" si="1173"/>
        <v>CJ$991</v>
      </c>
      <c r="CK999" s="4" t="str">
        <f t="shared" si="1173"/>
        <v>CK$991</v>
      </c>
      <c r="CL999" s="4" t="str">
        <f t="shared" si="1173"/>
        <v>CL$991</v>
      </c>
      <c r="CN999" s="213"/>
      <c r="CO999" s="4" t="str">
        <f t="shared" ref="CO999:DK999" si="1174">ADDRESS(ROW(CO991),COLUMN(CO991),2)</f>
        <v>CO$991</v>
      </c>
      <c r="CP999" s="4" t="str">
        <f t="shared" si="1174"/>
        <v>CP$991</v>
      </c>
      <c r="CQ999" s="4" t="str">
        <f t="shared" si="1174"/>
        <v>CQ$991</v>
      </c>
      <c r="CR999" s="4" t="str">
        <f t="shared" si="1174"/>
        <v>CR$991</v>
      </c>
      <c r="CS999" s="4" t="str">
        <f t="shared" si="1174"/>
        <v>CS$991</v>
      </c>
      <c r="CT999" s="4" t="str">
        <f t="shared" si="1174"/>
        <v>CT$991</v>
      </c>
      <c r="CU999" s="4" t="str">
        <f t="shared" si="1174"/>
        <v>CU$991</v>
      </c>
      <c r="CV999" s="4" t="str">
        <f t="shared" si="1174"/>
        <v>CV$991</v>
      </c>
      <c r="CW999" s="4" t="str">
        <f t="shared" si="1174"/>
        <v>CW$991</v>
      </c>
      <c r="CX999" s="4" t="str">
        <f t="shared" si="1174"/>
        <v>CX$991</v>
      </c>
      <c r="CY999" s="4" t="str">
        <f t="shared" si="1174"/>
        <v>CY$991</v>
      </c>
      <c r="CZ999" s="4" t="str">
        <f t="shared" si="1174"/>
        <v>CZ$991</v>
      </c>
      <c r="DA999" s="4" t="str">
        <f t="shared" si="1174"/>
        <v>DA$991</v>
      </c>
      <c r="DB999" s="4" t="str">
        <f t="shared" si="1174"/>
        <v>DB$991</v>
      </c>
      <c r="DC999" s="4" t="str">
        <f t="shared" si="1174"/>
        <v>DC$991</v>
      </c>
      <c r="DD999" s="4" t="str">
        <f t="shared" si="1174"/>
        <v>DD$991</v>
      </c>
      <c r="DE999" s="4" t="str">
        <f t="shared" si="1174"/>
        <v>DE$991</v>
      </c>
      <c r="DF999" s="4" t="str">
        <f t="shared" si="1174"/>
        <v>DF$991</v>
      </c>
      <c r="DG999" s="4" t="str">
        <f t="shared" si="1174"/>
        <v>DG$991</v>
      </c>
      <c r="DH999" s="4" t="str">
        <f t="shared" si="1174"/>
        <v>DH$991</v>
      </c>
      <c r="DI999" s="4" t="str">
        <f t="shared" si="1174"/>
        <v>DI$991</v>
      </c>
      <c r="DJ999" s="4" t="str">
        <f t="shared" si="1174"/>
        <v>DJ$991</v>
      </c>
      <c r="DK999" s="4" t="str">
        <f t="shared" si="1174"/>
        <v>DK$991</v>
      </c>
      <c r="DL999" s="4" t="str">
        <f t="shared" ref="DL999" si="1175">ADDRESS(ROW(DL991),COLUMN(DL991),2)</f>
        <v>DL$991</v>
      </c>
    </row>
    <row r="1000" spans="1:116" x14ac:dyDescent="0.35">
      <c r="B1000" t="s">
        <v>332</v>
      </c>
      <c r="D1000" t="s">
        <v>765</v>
      </c>
      <c r="E1000" s="8" t="str">
        <f t="shared" si="1158"/>
        <v>1000 DC-S</v>
      </c>
      <c r="G1000" s="241" t="str">
        <f>IFERROR(SUBSTITUTE(TRIM(MID(G990, SEARCH("-", G990) + 1, LEN(G990))),":",""),"no unit")</f>
        <v>no unit</v>
      </c>
      <c r="H1000" s="12"/>
      <c r="I1000" s="60"/>
      <c r="J1000" s="60"/>
      <c r="K1000" s="15"/>
      <c r="L1000" s="15"/>
      <c r="M1000" s="15"/>
      <c r="N1000" s="15"/>
      <c r="O1000" s="15"/>
      <c r="P1000" s="15"/>
      <c r="R1000" s="15"/>
      <c r="S1000" s="179" t="str">
        <f t="shared" ref="S1000:AX1000" si="1176">S987</f>
        <v>S$19</v>
      </c>
      <c r="T1000" s="179" t="str">
        <f t="shared" si="1176"/>
        <v>T$19</v>
      </c>
      <c r="U1000" s="179" t="str">
        <f t="shared" si="1176"/>
        <v>U$19</v>
      </c>
      <c r="V1000" s="179" t="str">
        <f t="shared" si="1176"/>
        <v>V$19</v>
      </c>
      <c r="W1000" s="179" t="str">
        <f t="shared" si="1176"/>
        <v>W$19</v>
      </c>
      <c r="X1000" s="179" t="str">
        <f t="shared" si="1176"/>
        <v>X$19</v>
      </c>
      <c r="Y1000" s="179" t="str">
        <f t="shared" si="1176"/>
        <v>Y$19</v>
      </c>
      <c r="Z1000" s="179" t="str">
        <f t="shared" si="1176"/>
        <v>Z$19</v>
      </c>
      <c r="AA1000" s="179" t="str">
        <f t="shared" si="1176"/>
        <v>AA$19</v>
      </c>
      <c r="AB1000" s="179" t="str">
        <f t="shared" si="1176"/>
        <v>AB$19</v>
      </c>
      <c r="AC1000" s="179" t="str">
        <f t="shared" si="1176"/>
        <v>AC$19</v>
      </c>
      <c r="AD1000" s="179" t="str">
        <f t="shared" si="1176"/>
        <v>AD$19</v>
      </c>
      <c r="AE1000" s="179" t="str">
        <f t="shared" si="1176"/>
        <v>AE$19</v>
      </c>
      <c r="AF1000" s="179" t="str">
        <f t="shared" si="1176"/>
        <v>AF$19</v>
      </c>
      <c r="AG1000" s="179" t="str">
        <f t="shared" si="1176"/>
        <v>AG$19</v>
      </c>
      <c r="AH1000" s="179" t="str">
        <f t="shared" si="1176"/>
        <v>AH$19</v>
      </c>
      <c r="AI1000" s="179" t="str">
        <f t="shared" si="1176"/>
        <v>AI$19</v>
      </c>
      <c r="AJ1000" s="179" t="str">
        <f t="shared" si="1176"/>
        <v>AJ$19</v>
      </c>
      <c r="AK1000" s="179" t="str">
        <f t="shared" si="1176"/>
        <v>AK$19</v>
      </c>
      <c r="AL1000" s="179" t="str">
        <f t="shared" si="1176"/>
        <v>AL$19</v>
      </c>
      <c r="AM1000" s="179" t="str">
        <f t="shared" si="1176"/>
        <v>AM$19</v>
      </c>
      <c r="AN1000" s="179" t="str">
        <f t="shared" si="1176"/>
        <v>AN$19</v>
      </c>
      <c r="AO1000" s="179" t="str">
        <f t="shared" si="1176"/>
        <v>AO$19</v>
      </c>
      <c r="AP1000" s="179" t="str">
        <f t="shared" si="1176"/>
        <v>AP$19</v>
      </c>
      <c r="AQ1000" s="179" t="str">
        <f t="shared" si="1176"/>
        <v>AQ$19</v>
      </c>
      <c r="AR1000" s="179" t="str">
        <f t="shared" si="1176"/>
        <v>AR$19</v>
      </c>
      <c r="AS1000" s="179" t="str">
        <f t="shared" si="1176"/>
        <v>AS$19</v>
      </c>
      <c r="AT1000" s="179" t="str">
        <f t="shared" si="1176"/>
        <v>AT$19</v>
      </c>
      <c r="AU1000" s="179" t="str">
        <f t="shared" si="1176"/>
        <v>AU$19</v>
      </c>
      <c r="AV1000" s="179" t="str">
        <f t="shared" si="1176"/>
        <v>AV$19</v>
      </c>
      <c r="AW1000" s="179" t="str">
        <f t="shared" si="1176"/>
        <v>AW$19</v>
      </c>
      <c r="AX1000" s="179" t="str">
        <f t="shared" si="1176"/>
        <v>AX$19</v>
      </c>
      <c r="AY1000" s="179" t="str">
        <f t="shared" ref="AY1000:CD1000" si="1177">AY987</f>
        <v>AY$19</v>
      </c>
      <c r="AZ1000" s="179" t="str">
        <f t="shared" si="1177"/>
        <v>AZ$19</v>
      </c>
      <c r="BA1000" s="179" t="str">
        <f t="shared" si="1177"/>
        <v>BA$19</v>
      </c>
      <c r="BB1000" s="179" t="str">
        <f t="shared" si="1177"/>
        <v>BB$19</v>
      </c>
      <c r="BC1000" s="179" t="str">
        <f t="shared" si="1177"/>
        <v>BC$19</v>
      </c>
      <c r="BD1000" s="179" t="str">
        <f t="shared" si="1177"/>
        <v>BD$19</v>
      </c>
      <c r="BE1000" s="179" t="str">
        <f t="shared" si="1177"/>
        <v>BE$19</v>
      </c>
      <c r="BF1000" s="179" t="str">
        <f t="shared" si="1177"/>
        <v>BF$19</v>
      </c>
      <c r="BG1000" s="179" t="str">
        <f t="shared" si="1177"/>
        <v>BG$19</v>
      </c>
      <c r="BH1000" s="179" t="str">
        <f t="shared" si="1177"/>
        <v>BH$19</v>
      </c>
      <c r="BI1000" s="179" t="str">
        <f t="shared" si="1177"/>
        <v>BI$19</v>
      </c>
      <c r="BJ1000" s="179" t="str">
        <f t="shared" si="1177"/>
        <v>BJ$19</v>
      </c>
      <c r="BK1000" s="179" t="str">
        <f t="shared" si="1177"/>
        <v>BK$19</v>
      </c>
      <c r="BL1000" s="179" t="str">
        <f t="shared" si="1177"/>
        <v>BL$19</v>
      </c>
      <c r="BM1000" s="179" t="str">
        <f t="shared" si="1177"/>
        <v>BM$19</v>
      </c>
      <c r="BN1000" s="179" t="str">
        <f t="shared" si="1177"/>
        <v>BN$19</v>
      </c>
      <c r="BO1000" s="179" t="str">
        <f t="shared" si="1177"/>
        <v>BO$19</v>
      </c>
      <c r="BP1000" s="179" t="str">
        <f t="shared" si="1177"/>
        <v>BP$19</v>
      </c>
      <c r="BQ1000" s="179" t="str">
        <f t="shared" si="1177"/>
        <v>BQ$19</v>
      </c>
      <c r="BR1000" s="179" t="str">
        <f t="shared" si="1177"/>
        <v>BR$19</v>
      </c>
      <c r="BS1000" s="179" t="str">
        <f t="shared" si="1177"/>
        <v>BS$19</v>
      </c>
      <c r="BT1000" s="179" t="str">
        <f t="shared" si="1177"/>
        <v>BT$19</v>
      </c>
      <c r="BU1000" s="179" t="str">
        <f t="shared" si="1177"/>
        <v>BU$19</v>
      </c>
      <c r="BV1000" s="179" t="str">
        <f t="shared" si="1177"/>
        <v>BV$19</v>
      </c>
      <c r="BW1000" s="179" t="str">
        <f t="shared" si="1177"/>
        <v>BW$19</v>
      </c>
      <c r="BX1000" s="179" t="str">
        <f t="shared" si="1177"/>
        <v>BX$19</v>
      </c>
      <c r="BY1000" s="179" t="str">
        <f t="shared" si="1177"/>
        <v>BY$19</v>
      </c>
      <c r="BZ1000" s="179" t="str">
        <f t="shared" si="1177"/>
        <v>BZ$19</v>
      </c>
      <c r="CA1000" s="179" t="str">
        <f t="shared" si="1177"/>
        <v>CA$19</v>
      </c>
      <c r="CB1000" s="179" t="str">
        <f t="shared" si="1177"/>
        <v>CB$19</v>
      </c>
      <c r="CC1000" s="179" t="str">
        <f t="shared" si="1177"/>
        <v>CC$19</v>
      </c>
      <c r="CD1000" s="179" t="str">
        <f t="shared" si="1177"/>
        <v>CD$19</v>
      </c>
      <c r="CE1000" s="179" t="str">
        <f t="shared" ref="CE1000:CL1000" si="1178">CE987</f>
        <v>CE$19</v>
      </c>
      <c r="CF1000" s="179" t="str">
        <f t="shared" si="1178"/>
        <v>CF$19</v>
      </c>
      <c r="CG1000" s="179" t="str">
        <f t="shared" si="1178"/>
        <v>CG$19</v>
      </c>
      <c r="CH1000" s="179" t="str">
        <f t="shared" si="1178"/>
        <v>CH$19</v>
      </c>
      <c r="CI1000" s="179" t="str">
        <f t="shared" si="1178"/>
        <v>CI$19</v>
      </c>
      <c r="CJ1000" s="179" t="str">
        <f t="shared" si="1178"/>
        <v>CJ$19</v>
      </c>
      <c r="CK1000" s="179" t="str">
        <f t="shared" si="1178"/>
        <v>CK$19</v>
      </c>
      <c r="CL1000" s="179" t="str">
        <f t="shared" si="1178"/>
        <v>CL$19</v>
      </c>
      <c r="CN1000" s="60"/>
      <c r="CO1000" s="179" t="str">
        <f t="shared" ref="CO1000:DL1000" si="1179">CO987</f>
        <v>CO$19</v>
      </c>
      <c r="CP1000" s="179" t="str">
        <f t="shared" si="1179"/>
        <v>CP$19</v>
      </c>
      <c r="CQ1000" s="179" t="str">
        <f t="shared" si="1179"/>
        <v>CQ$19</v>
      </c>
      <c r="CR1000" s="179" t="str">
        <f t="shared" si="1179"/>
        <v>CR$19</v>
      </c>
      <c r="CS1000" s="179" t="str">
        <f t="shared" si="1179"/>
        <v>CS$19</v>
      </c>
      <c r="CT1000" s="179" t="str">
        <f t="shared" si="1179"/>
        <v>CT$19</v>
      </c>
      <c r="CU1000" s="179" t="str">
        <f t="shared" si="1179"/>
        <v>CU$19</v>
      </c>
      <c r="CV1000" s="179" t="str">
        <f t="shared" si="1179"/>
        <v>CV$19</v>
      </c>
      <c r="CW1000" s="179" t="str">
        <f t="shared" si="1179"/>
        <v>CW$19</v>
      </c>
      <c r="CX1000" s="179" t="str">
        <f t="shared" si="1179"/>
        <v>CX$19</v>
      </c>
      <c r="CY1000" s="179" t="str">
        <f t="shared" si="1179"/>
        <v>CY$19</v>
      </c>
      <c r="CZ1000" s="179" t="str">
        <f t="shared" si="1179"/>
        <v>CZ$19</v>
      </c>
      <c r="DA1000" s="179" t="str">
        <f t="shared" si="1179"/>
        <v>DA$19</v>
      </c>
      <c r="DB1000" s="179" t="str">
        <f t="shared" si="1179"/>
        <v>DB$19</v>
      </c>
      <c r="DC1000" s="179" t="str">
        <f t="shared" si="1179"/>
        <v>DC$19</v>
      </c>
      <c r="DD1000" s="179" t="str">
        <f t="shared" si="1179"/>
        <v>DD$19</v>
      </c>
      <c r="DE1000" s="179" t="str">
        <f t="shared" si="1179"/>
        <v>DE$19</v>
      </c>
      <c r="DF1000" s="179" t="str">
        <f t="shared" si="1179"/>
        <v>DF$19</v>
      </c>
      <c r="DG1000" s="179" t="str">
        <f t="shared" si="1179"/>
        <v>DG$19</v>
      </c>
      <c r="DH1000" s="179" t="str">
        <f t="shared" si="1179"/>
        <v>DH$19</v>
      </c>
      <c r="DI1000" s="179" t="str">
        <f t="shared" si="1179"/>
        <v>DI$19</v>
      </c>
      <c r="DJ1000" s="179" t="str">
        <f t="shared" si="1179"/>
        <v>DJ$19</v>
      </c>
      <c r="DK1000" s="179" t="str">
        <f t="shared" si="1179"/>
        <v>DK$19</v>
      </c>
      <c r="DL1000" s="179" t="str">
        <f t="shared" si="1179"/>
        <v>DL$19</v>
      </c>
    </row>
    <row r="1001" spans="1:116" x14ac:dyDescent="0.35">
      <c r="G1001" s="191" t="str">
        <f>G988</f>
        <v>Secondary revenue driver</v>
      </c>
      <c r="CO1001" s="8"/>
      <c r="CP1001" s="8"/>
      <c r="CQ1001" s="8"/>
      <c r="CR1001" s="8"/>
      <c r="CS1001" s="8"/>
      <c r="CT1001" s="8"/>
      <c r="CU1001" s="8"/>
      <c r="CV1001" s="8"/>
      <c r="CW1001" s="8"/>
      <c r="CX1001" s="8"/>
      <c r="CY1001" s="8"/>
      <c r="CZ1001" s="8"/>
      <c r="DA1001" s="8"/>
      <c r="DB1001" s="8"/>
      <c r="DC1001" s="8"/>
      <c r="DD1001" s="8"/>
      <c r="DE1001" s="8"/>
      <c r="DF1001" s="8"/>
      <c r="DG1001" s="8"/>
      <c r="DH1001" s="8"/>
      <c r="DI1001" s="8"/>
      <c r="DJ1001" s="8"/>
      <c r="DK1001" s="8"/>
      <c r="DL1001" s="8"/>
    </row>
    <row r="1002" spans="1:116" x14ac:dyDescent="0.35">
      <c r="A1002" s="174"/>
      <c r="E1002" s="8"/>
      <c r="G1002" s="136" t="str">
        <f>G989</f>
        <v>Secondary volume driver</v>
      </c>
      <c r="H1002" s="174"/>
      <c r="I1002" s="176"/>
      <c r="J1002" s="176"/>
      <c r="K1002" s="197"/>
      <c r="L1002" s="197"/>
      <c r="M1002" s="197"/>
      <c r="N1002" s="197"/>
      <c r="O1002" s="197"/>
      <c r="P1002" s="197"/>
      <c r="R1002" s="198"/>
      <c r="S1002" s="174"/>
      <c r="T1002" s="174"/>
      <c r="U1002" s="174"/>
      <c r="V1002" s="174"/>
      <c r="W1002" s="174"/>
      <c r="X1002" s="174"/>
      <c r="Y1002" s="174"/>
      <c r="Z1002" s="174"/>
      <c r="AA1002" s="174"/>
      <c r="AB1002" s="174"/>
      <c r="AC1002" s="174"/>
      <c r="AD1002" s="174"/>
      <c r="AE1002" s="174"/>
      <c r="AF1002" s="174"/>
      <c r="AG1002" s="174"/>
      <c r="AH1002" s="174"/>
      <c r="AI1002" s="174"/>
      <c r="AJ1002" s="174"/>
      <c r="AK1002" s="174"/>
      <c r="AL1002" s="174"/>
      <c r="AM1002" s="174"/>
      <c r="AN1002" s="174"/>
      <c r="AO1002" s="174"/>
      <c r="AP1002" s="174"/>
      <c r="AQ1002" s="174"/>
      <c r="AR1002" s="174"/>
      <c r="AS1002" s="174"/>
      <c r="AT1002" s="174"/>
      <c r="AU1002" s="174"/>
      <c r="AV1002" s="174"/>
      <c r="AW1002" s="174"/>
      <c r="AX1002" s="174"/>
      <c r="AY1002" s="174"/>
      <c r="AZ1002" s="174"/>
      <c r="BA1002" s="174"/>
      <c r="BB1002" s="174"/>
      <c r="BC1002" s="174"/>
      <c r="BD1002" s="174"/>
      <c r="BE1002" s="174"/>
      <c r="BF1002" s="174"/>
      <c r="BG1002" s="174"/>
      <c r="BH1002" s="174"/>
      <c r="BI1002" s="174"/>
      <c r="BJ1002" s="174"/>
      <c r="BK1002" s="174"/>
      <c r="BL1002" s="174"/>
      <c r="BM1002" s="174"/>
      <c r="BN1002" s="174"/>
      <c r="BO1002" s="174"/>
      <c r="BP1002" s="174"/>
      <c r="BQ1002" s="174"/>
      <c r="BR1002" s="174"/>
      <c r="BS1002" s="174"/>
      <c r="BT1002" s="174"/>
      <c r="BU1002" s="174"/>
      <c r="BV1002" s="174"/>
      <c r="BW1002" s="174"/>
      <c r="BX1002" s="174"/>
      <c r="BY1002" s="174"/>
      <c r="BZ1002" s="174"/>
      <c r="CA1002" s="174"/>
      <c r="CB1002" s="174"/>
      <c r="CC1002" s="174"/>
      <c r="CD1002" s="174"/>
      <c r="CE1002" s="174"/>
      <c r="CF1002" s="174"/>
      <c r="CG1002" s="174"/>
      <c r="CH1002" s="174"/>
      <c r="CI1002" s="174"/>
      <c r="CJ1002" s="174"/>
      <c r="CK1002" s="174"/>
      <c r="CL1002" s="174"/>
      <c r="CN1002" s="176"/>
      <c r="CO1002" s="174"/>
      <c r="CP1002" s="174"/>
      <c r="CQ1002" s="174"/>
      <c r="CR1002" s="174"/>
      <c r="CS1002" s="174"/>
      <c r="CT1002" s="174"/>
      <c r="CU1002" s="174"/>
      <c r="CV1002" s="174"/>
      <c r="CW1002" s="174"/>
      <c r="CX1002" s="174"/>
      <c r="CY1002" s="174"/>
      <c r="CZ1002" s="174"/>
      <c r="DA1002" s="174"/>
      <c r="DB1002" s="174"/>
      <c r="DC1002" s="174"/>
      <c r="DD1002" s="174"/>
      <c r="DE1002" s="174"/>
      <c r="DF1002" s="174"/>
      <c r="DG1002" s="174"/>
      <c r="DH1002" s="174"/>
      <c r="DI1002" s="174"/>
      <c r="DJ1002" s="174"/>
      <c r="DK1002" s="174"/>
      <c r="DL1002" s="174"/>
    </row>
    <row r="1003" spans="1:116" x14ac:dyDescent="0.35">
      <c r="A1003" s="174"/>
      <c r="E1003" s="8"/>
      <c r="H1003" s="174"/>
      <c r="I1003" s="176"/>
      <c r="J1003" s="176"/>
      <c r="K1003" s="197"/>
      <c r="L1003" s="197"/>
      <c r="M1003" s="197"/>
      <c r="N1003" s="197"/>
      <c r="O1003" s="197"/>
      <c r="P1003" s="197"/>
      <c r="R1003" s="198"/>
      <c r="S1003" s="174"/>
      <c r="T1003" s="174"/>
      <c r="U1003" s="174"/>
      <c r="V1003" s="174"/>
      <c r="W1003" s="174"/>
      <c r="X1003" s="174"/>
      <c r="Y1003" s="174"/>
      <c r="Z1003" s="174"/>
      <c r="AA1003" s="174"/>
      <c r="AB1003" s="174"/>
      <c r="AC1003" s="174"/>
      <c r="AD1003" s="174"/>
      <c r="AE1003" s="174"/>
      <c r="AF1003" s="174"/>
      <c r="AG1003" s="174"/>
      <c r="AH1003" s="174"/>
      <c r="AI1003" s="174"/>
      <c r="AJ1003" s="174"/>
      <c r="AK1003" s="174"/>
      <c r="AL1003" s="174"/>
      <c r="AM1003" s="174"/>
      <c r="AN1003" s="174"/>
      <c r="AO1003" s="174"/>
      <c r="AP1003" s="174"/>
      <c r="AQ1003" s="174"/>
      <c r="AR1003" s="174"/>
      <c r="AS1003" s="174"/>
      <c r="AT1003" s="174"/>
      <c r="AU1003" s="174"/>
      <c r="AV1003" s="174"/>
      <c r="AW1003" s="174"/>
      <c r="AX1003" s="174"/>
      <c r="AY1003" s="174"/>
      <c r="AZ1003" s="174"/>
      <c r="BA1003" s="174"/>
      <c r="BB1003" s="174"/>
      <c r="BC1003" s="174"/>
      <c r="BD1003" s="174"/>
      <c r="BE1003" s="174"/>
      <c r="BF1003" s="174"/>
      <c r="BG1003" s="174"/>
      <c r="BH1003" s="174"/>
      <c r="BI1003" s="174"/>
      <c r="BJ1003" s="174"/>
      <c r="BK1003" s="174"/>
      <c r="BL1003" s="174"/>
      <c r="BM1003" s="174"/>
      <c r="BN1003" s="174"/>
      <c r="BO1003" s="174"/>
      <c r="BP1003" s="174"/>
      <c r="BQ1003" s="174"/>
      <c r="BR1003" s="174"/>
      <c r="BS1003" s="174"/>
      <c r="BT1003" s="174"/>
      <c r="BU1003" s="174"/>
      <c r="BV1003" s="174"/>
      <c r="BW1003" s="174"/>
      <c r="BX1003" s="174"/>
      <c r="BY1003" s="174"/>
      <c r="BZ1003" s="174"/>
      <c r="CA1003" s="174"/>
      <c r="CB1003" s="174"/>
      <c r="CC1003" s="174"/>
      <c r="CD1003" s="174"/>
      <c r="CE1003" s="174"/>
      <c r="CF1003" s="174"/>
      <c r="CG1003" s="174"/>
      <c r="CH1003" s="174"/>
      <c r="CI1003" s="174"/>
      <c r="CJ1003" s="174"/>
      <c r="CK1003" s="174"/>
      <c r="CL1003" s="174"/>
      <c r="CN1003" s="176"/>
      <c r="CO1003" s="174"/>
      <c r="CP1003" s="174"/>
      <c r="CQ1003" s="174"/>
      <c r="CR1003" s="174"/>
      <c r="CS1003" s="174"/>
      <c r="CT1003" s="174"/>
      <c r="CU1003" s="174"/>
      <c r="CV1003" s="174"/>
      <c r="CW1003" s="174"/>
      <c r="CX1003" s="174"/>
      <c r="CY1003" s="174"/>
      <c r="CZ1003" s="174"/>
      <c r="DA1003" s="174"/>
      <c r="DB1003" s="174"/>
      <c r="DC1003" s="174"/>
      <c r="DD1003" s="174"/>
      <c r="DE1003" s="174"/>
      <c r="DF1003" s="174"/>
      <c r="DG1003" s="174"/>
      <c r="DH1003" s="174"/>
      <c r="DI1003" s="174"/>
      <c r="DJ1003" s="174"/>
      <c r="DK1003" s="174"/>
      <c r="DL1003" s="174"/>
    </row>
    <row r="1004" spans="1:116" x14ac:dyDescent="0.35">
      <c r="A1004" s="174"/>
      <c r="E1004" s="8"/>
      <c r="G1004" s="175" t="s">
        <v>490</v>
      </c>
      <c r="H1004" s="174"/>
      <c r="I1004" s="176"/>
      <c r="J1004" s="176"/>
      <c r="K1004" s="197"/>
      <c r="L1004" s="197"/>
      <c r="M1004" s="197"/>
      <c r="N1004" s="197"/>
      <c r="O1004" s="197"/>
      <c r="P1004" s="197"/>
      <c r="R1004" s="198"/>
      <c r="S1004" s="199" t="str">
        <f t="shared" ref="S1004:AX1004" si="1180">S$20</f>
        <v>S$16</v>
      </c>
      <c r="T1004" s="199" t="str">
        <f t="shared" si="1180"/>
        <v>T$16</v>
      </c>
      <c r="U1004" s="199" t="str">
        <f t="shared" si="1180"/>
        <v>U$16</v>
      </c>
      <c r="V1004" s="199" t="str">
        <f t="shared" si="1180"/>
        <v>V$16</v>
      </c>
      <c r="W1004" s="199" t="str">
        <f t="shared" si="1180"/>
        <v>W$16</v>
      </c>
      <c r="X1004" s="199" t="str">
        <f t="shared" si="1180"/>
        <v>X$16</v>
      </c>
      <c r="Y1004" s="199" t="str">
        <f t="shared" si="1180"/>
        <v>Y$16</v>
      </c>
      <c r="Z1004" s="199" t="str">
        <f t="shared" si="1180"/>
        <v>Z$16</v>
      </c>
      <c r="AA1004" s="199" t="str">
        <f t="shared" si="1180"/>
        <v>AA$16</v>
      </c>
      <c r="AB1004" s="199" t="str">
        <f t="shared" si="1180"/>
        <v>AB$16</v>
      </c>
      <c r="AC1004" s="199" t="str">
        <f t="shared" si="1180"/>
        <v>AC$16</v>
      </c>
      <c r="AD1004" s="199" t="str">
        <f t="shared" si="1180"/>
        <v>AD$16</v>
      </c>
      <c r="AE1004" s="199" t="str">
        <f t="shared" si="1180"/>
        <v>AE$16</v>
      </c>
      <c r="AF1004" s="199" t="str">
        <f t="shared" si="1180"/>
        <v>AF$16</v>
      </c>
      <c r="AG1004" s="199" t="str">
        <f t="shared" si="1180"/>
        <v>AG$16</v>
      </c>
      <c r="AH1004" s="199" t="str">
        <f t="shared" si="1180"/>
        <v>AH$16</v>
      </c>
      <c r="AI1004" s="199" t="str">
        <f t="shared" si="1180"/>
        <v>AI$16</v>
      </c>
      <c r="AJ1004" s="199" t="str">
        <f t="shared" si="1180"/>
        <v>AJ$16</v>
      </c>
      <c r="AK1004" s="199" t="str">
        <f t="shared" si="1180"/>
        <v>AK$16</v>
      </c>
      <c r="AL1004" s="199" t="str">
        <f t="shared" si="1180"/>
        <v>AL$16</v>
      </c>
      <c r="AM1004" s="199" t="str">
        <f t="shared" si="1180"/>
        <v>AM$16</v>
      </c>
      <c r="AN1004" s="199" t="str">
        <f t="shared" si="1180"/>
        <v>AN$16</v>
      </c>
      <c r="AO1004" s="199" t="str">
        <f t="shared" si="1180"/>
        <v>AO$16</v>
      </c>
      <c r="AP1004" s="199" t="str">
        <f t="shared" si="1180"/>
        <v>AP$16</v>
      </c>
      <c r="AQ1004" s="199" t="str">
        <f t="shared" si="1180"/>
        <v>AQ$16</v>
      </c>
      <c r="AR1004" s="199" t="str">
        <f t="shared" si="1180"/>
        <v>AR$16</v>
      </c>
      <c r="AS1004" s="199" t="str">
        <f t="shared" si="1180"/>
        <v>AS$16</v>
      </c>
      <c r="AT1004" s="199" t="str">
        <f t="shared" si="1180"/>
        <v>AT$16</v>
      </c>
      <c r="AU1004" s="199" t="str">
        <f t="shared" si="1180"/>
        <v>AU$16</v>
      </c>
      <c r="AV1004" s="199" t="str">
        <f t="shared" si="1180"/>
        <v>AV$16</v>
      </c>
      <c r="AW1004" s="199" t="str">
        <f t="shared" si="1180"/>
        <v>AW$16</v>
      </c>
      <c r="AX1004" s="199" t="str">
        <f t="shared" si="1180"/>
        <v>AX$16</v>
      </c>
      <c r="AY1004" s="199" t="str">
        <f t="shared" ref="AY1004:CD1004" si="1181">AY$20</f>
        <v>AY$16</v>
      </c>
      <c r="AZ1004" s="199" t="str">
        <f t="shared" si="1181"/>
        <v>AZ$16</v>
      </c>
      <c r="BA1004" s="199" t="str">
        <f t="shared" si="1181"/>
        <v>BA$16</v>
      </c>
      <c r="BB1004" s="199" t="str">
        <f t="shared" si="1181"/>
        <v>BB$16</v>
      </c>
      <c r="BC1004" s="199" t="str">
        <f t="shared" si="1181"/>
        <v>BC$16</v>
      </c>
      <c r="BD1004" s="199" t="str">
        <f t="shared" si="1181"/>
        <v>BD$16</v>
      </c>
      <c r="BE1004" s="199" t="str">
        <f t="shared" si="1181"/>
        <v>BE$16</v>
      </c>
      <c r="BF1004" s="199" t="str">
        <f t="shared" si="1181"/>
        <v>BF$16</v>
      </c>
      <c r="BG1004" s="199" t="str">
        <f t="shared" si="1181"/>
        <v>BG$16</v>
      </c>
      <c r="BH1004" s="199" t="str">
        <f t="shared" si="1181"/>
        <v>BH$16</v>
      </c>
      <c r="BI1004" s="199" t="str">
        <f t="shared" si="1181"/>
        <v>BI$16</v>
      </c>
      <c r="BJ1004" s="199" t="str">
        <f t="shared" si="1181"/>
        <v>BJ$16</v>
      </c>
      <c r="BK1004" s="199" t="str">
        <f t="shared" si="1181"/>
        <v>BK$16</v>
      </c>
      <c r="BL1004" s="199" t="str">
        <f t="shared" si="1181"/>
        <v>BL$16</v>
      </c>
      <c r="BM1004" s="199" t="str">
        <f t="shared" si="1181"/>
        <v>BM$16</v>
      </c>
      <c r="BN1004" s="199" t="str">
        <f t="shared" si="1181"/>
        <v>BN$16</v>
      </c>
      <c r="BO1004" s="199" t="str">
        <f t="shared" si="1181"/>
        <v>BO$16</v>
      </c>
      <c r="BP1004" s="199" t="str">
        <f t="shared" si="1181"/>
        <v>BP$16</v>
      </c>
      <c r="BQ1004" s="199" t="str">
        <f t="shared" si="1181"/>
        <v>BQ$16</v>
      </c>
      <c r="BR1004" s="199" t="str">
        <f t="shared" si="1181"/>
        <v>BR$16</v>
      </c>
      <c r="BS1004" s="199" t="str">
        <f t="shared" si="1181"/>
        <v>BS$16</v>
      </c>
      <c r="BT1004" s="199" t="str">
        <f t="shared" si="1181"/>
        <v>BT$16</v>
      </c>
      <c r="BU1004" s="199" t="str">
        <f t="shared" si="1181"/>
        <v>BU$16</v>
      </c>
      <c r="BV1004" s="199" t="str">
        <f t="shared" si="1181"/>
        <v>BV$16</v>
      </c>
      <c r="BW1004" s="199" t="str">
        <f t="shared" si="1181"/>
        <v>BW$16</v>
      </c>
      <c r="BX1004" s="199" t="str">
        <f t="shared" si="1181"/>
        <v>BX$16</v>
      </c>
      <c r="BY1004" s="199" t="str">
        <f t="shared" si="1181"/>
        <v>BY$16</v>
      </c>
      <c r="BZ1004" s="199" t="str">
        <f t="shared" si="1181"/>
        <v>BZ$16</v>
      </c>
      <c r="CA1004" s="199" t="str">
        <f t="shared" si="1181"/>
        <v>CA$16</v>
      </c>
      <c r="CB1004" s="199" t="str">
        <f t="shared" si="1181"/>
        <v>CB$16</v>
      </c>
      <c r="CC1004" s="199" t="str">
        <f t="shared" si="1181"/>
        <v>CC$16</v>
      </c>
      <c r="CD1004" s="199" t="str">
        <f t="shared" si="1181"/>
        <v>CD$16</v>
      </c>
      <c r="CE1004" s="199" t="str">
        <f t="shared" ref="CE1004:CL1004" si="1182">CE$20</f>
        <v>CE$16</v>
      </c>
      <c r="CF1004" s="199" t="str">
        <f t="shared" si="1182"/>
        <v>CF$16</v>
      </c>
      <c r="CG1004" s="199" t="str">
        <f t="shared" si="1182"/>
        <v>CG$16</v>
      </c>
      <c r="CH1004" s="199" t="str">
        <f t="shared" si="1182"/>
        <v>CH$16</v>
      </c>
      <c r="CI1004" s="199" t="str">
        <f t="shared" si="1182"/>
        <v>CI$16</v>
      </c>
      <c r="CJ1004" s="199" t="str">
        <f t="shared" si="1182"/>
        <v>CJ$16</v>
      </c>
      <c r="CK1004" s="199" t="str">
        <f t="shared" si="1182"/>
        <v>CK$16</v>
      </c>
      <c r="CL1004" s="199" t="str">
        <f t="shared" si="1182"/>
        <v>CL$16</v>
      </c>
      <c r="CN1004" s="176"/>
      <c r="CO1004" s="199" t="str">
        <f t="shared" ref="CO1004:DL1004" si="1183">CO$20</f>
        <v>CO$16</v>
      </c>
      <c r="CP1004" s="199" t="str">
        <f t="shared" si="1183"/>
        <v>CP$16</v>
      </c>
      <c r="CQ1004" s="199" t="str">
        <f t="shared" si="1183"/>
        <v>CQ$16</v>
      </c>
      <c r="CR1004" s="199" t="str">
        <f t="shared" si="1183"/>
        <v>CR$16</v>
      </c>
      <c r="CS1004" s="199" t="str">
        <f t="shared" si="1183"/>
        <v>CS$16</v>
      </c>
      <c r="CT1004" s="199" t="str">
        <f t="shared" si="1183"/>
        <v>CT$16</v>
      </c>
      <c r="CU1004" s="199" t="str">
        <f t="shared" si="1183"/>
        <v>CU$16</v>
      </c>
      <c r="CV1004" s="199" t="str">
        <f t="shared" si="1183"/>
        <v>CV$16</v>
      </c>
      <c r="CW1004" s="199" t="str">
        <f t="shared" si="1183"/>
        <v>CW$16</v>
      </c>
      <c r="CX1004" s="199" t="str">
        <f t="shared" si="1183"/>
        <v>CX$16</v>
      </c>
      <c r="CY1004" s="199" t="str">
        <f t="shared" si="1183"/>
        <v>CY$16</v>
      </c>
      <c r="CZ1004" s="199" t="str">
        <f t="shared" si="1183"/>
        <v>CZ$16</v>
      </c>
      <c r="DA1004" s="199" t="str">
        <f t="shared" si="1183"/>
        <v>DA$16</v>
      </c>
      <c r="DB1004" s="199" t="str">
        <f t="shared" si="1183"/>
        <v>DB$16</v>
      </c>
      <c r="DC1004" s="199" t="str">
        <f t="shared" si="1183"/>
        <v>DC$16</v>
      </c>
      <c r="DD1004" s="199" t="str">
        <f t="shared" si="1183"/>
        <v>DD$16</v>
      </c>
      <c r="DE1004" s="199" t="str">
        <f t="shared" si="1183"/>
        <v>DE$16</v>
      </c>
      <c r="DF1004" s="199" t="str">
        <f t="shared" si="1183"/>
        <v>DF$16</v>
      </c>
      <c r="DG1004" s="199" t="str">
        <f t="shared" si="1183"/>
        <v>DG$16</v>
      </c>
      <c r="DH1004" s="199" t="str">
        <f t="shared" si="1183"/>
        <v>DH$16</v>
      </c>
      <c r="DI1004" s="199" t="str">
        <f t="shared" si="1183"/>
        <v>DI$16</v>
      </c>
      <c r="DJ1004" s="199" t="str">
        <f t="shared" si="1183"/>
        <v>DJ$16</v>
      </c>
      <c r="DK1004" s="199" t="str">
        <f t="shared" si="1183"/>
        <v>DK$16</v>
      </c>
      <c r="DL1004" s="199" t="str">
        <f t="shared" si="1183"/>
        <v>DL$16</v>
      </c>
    </row>
    <row r="1005" spans="1:116" x14ac:dyDescent="0.35">
      <c r="A1005" s="174"/>
      <c r="E1005" s="8"/>
      <c r="G1005" s="175" t="s">
        <v>492</v>
      </c>
      <c r="H1005" s="200"/>
      <c r="I1005" s="201"/>
      <c r="J1005" s="201"/>
      <c r="K1005" s="202"/>
      <c r="L1005" s="202"/>
      <c r="M1005" s="202"/>
      <c r="N1005" s="202"/>
      <c r="O1005" s="202"/>
      <c r="P1005" s="202"/>
      <c r="R1005" s="202"/>
      <c r="S1005" s="199" t="str">
        <f t="shared" ref="S1005:AX1005" si="1184">S$21</f>
        <v>S$17</v>
      </c>
      <c r="T1005" s="199" t="str">
        <f t="shared" si="1184"/>
        <v>T$17</v>
      </c>
      <c r="U1005" s="199" t="str">
        <f t="shared" si="1184"/>
        <v>U$17</v>
      </c>
      <c r="V1005" s="199" t="str">
        <f t="shared" si="1184"/>
        <v>V$17</v>
      </c>
      <c r="W1005" s="199" t="str">
        <f t="shared" si="1184"/>
        <v>W$17</v>
      </c>
      <c r="X1005" s="199" t="str">
        <f t="shared" si="1184"/>
        <v>X$17</v>
      </c>
      <c r="Y1005" s="199" t="str">
        <f t="shared" si="1184"/>
        <v>Y$17</v>
      </c>
      <c r="Z1005" s="199" t="str">
        <f t="shared" si="1184"/>
        <v>Z$17</v>
      </c>
      <c r="AA1005" s="199" t="str">
        <f t="shared" si="1184"/>
        <v>AA$17</v>
      </c>
      <c r="AB1005" s="199" t="str">
        <f t="shared" si="1184"/>
        <v>AB$17</v>
      </c>
      <c r="AC1005" s="199" t="str">
        <f t="shared" si="1184"/>
        <v>AC$17</v>
      </c>
      <c r="AD1005" s="199" t="str">
        <f t="shared" si="1184"/>
        <v>AD$17</v>
      </c>
      <c r="AE1005" s="199" t="str">
        <f t="shared" si="1184"/>
        <v>AE$17</v>
      </c>
      <c r="AF1005" s="199" t="str">
        <f t="shared" si="1184"/>
        <v>AF$17</v>
      </c>
      <c r="AG1005" s="199" t="str">
        <f t="shared" si="1184"/>
        <v>AG$17</v>
      </c>
      <c r="AH1005" s="199" t="str">
        <f t="shared" si="1184"/>
        <v>AH$17</v>
      </c>
      <c r="AI1005" s="199" t="str">
        <f t="shared" si="1184"/>
        <v>AI$17</v>
      </c>
      <c r="AJ1005" s="199" t="str">
        <f t="shared" si="1184"/>
        <v>AJ$17</v>
      </c>
      <c r="AK1005" s="199" t="str">
        <f t="shared" si="1184"/>
        <v>AK$17</v>
      </c>
      <c r="AL1005" s="199" t="str">
        <f t="shared" si="1184"/>
        <v>AL$17</v>
      </c>
      <c r="AM1005" s="199" t="str">
        <f t="shared" si="1184"/>
        <v>AM$17</v>
      </c>
      <c r="AN1005" s="199" t="str">
        <f t="shared" si="1184"/>
        <v>AN$17</v>
      </c>
      <c r="AO1005" s="199" t="str">
        <f t="shared" si="1184"/>
        <v>AO$17</v>
      </c>
      <c r="AP1005" s="199" t="str">
        <f t="shared" si="1184"/>
        <v>AP$17</v>
      </c>
      <c r="AQ1005" s="199" t="str">
        <f t="shared" si="1184"/>
        <v>AQ$17</v>
      </c>
      <c r="AR1005" s="199" t="str">
        <f t="shared" si="1184"/>
        <v>AR$17</v>
      </c>
      <c r="AS1005" s="199" t="str">
        <f t="shared" si="1184"/>
        <v>AS$17</v>
      </c>
      <c r="AT1005" s="199" t="str">
        <f t="shared" si="1184"/>
        <v>AT$17</v>
      </c>
      <c r="AU1005" s="199" t="str">
        <f t="shared" si="1184"/>
        <v>AU$17</v>
      </c>
      <c r="AV1005" s="199" t="str">
        <f t="shared" si="1184"/>
        <v>AV$17</v>
      </c>
      <c r="AW1005" s="199" t="str">
        <f t="shared" si="1184"/>
        <v>AW$17</v>
      </c>
      <c r="AX1005" s="199" t="str">
        <f t="shared" si="1184"/>
        <v>AX$17</v>
      </c>
      <c r="AY1005" s="199" t="str">
        <f t="shared" ref="AY1005:CD1005" si="1185">AY$21</f>
        <v>AY$17</v>
      </c>
      <c r="AZ1005" s="199" t="str">
        <f t="shared" si="1185"/>
        <v>AZ$17</v>
      </c>
      <c r="BA1005" s="199" t="str">
        <f t="shared" si="1185"/>
        <v>BA$17</v>
      </c>
      <c r="BB1005" s="199" t="str">
        <f t="shared" si="1185"/>
        <v>BB$17</v>
      </c>
      <c r="BC1005" s="199" t="str">
        <f t="shared" si="1185"/>
        <v>BC$17</v>
      </c>
      <c r="BD1005" s="199" t="str">
        <f t="shared" si="1185"/>
        <v>BD$17</v>
      </c>
      <c r="BE1005" s="199" t="str">
        <f t="shared" si="1185"/>
        <v>BE$17</v>
      </c>
      <c r="BF1005" s="199" t="str">
        <f t="shared" si="1185"/>
        <v>BF$17</v>
      </c>
      <c r="BG1005" s="199" t="str">
        <f t="shared" si="1185"/>
        <v>BG$17</v>
      </c>
      <c r="BH1005" s="199" t="str">
        <f t="shared" si="1185"/>
        <v>BH$17</v>
      </c>
      <c r="BI1005" s="199" t="str">
        <f t="shared" si="1185"/>
        <v>BI$17</v>
      </c>
      <c r="BJ1005" s="199" t="str">
        <f t="shared" si="1185"/>
        <v>BJ$17</v>
      </c>
      <c r="BK1005" s="199" t="str">
        <f t="shared" si="1185"/>
        <v>BK$17</v>
      </c>
      <c r="BL1005" s="199" t="str">
        <f t="shared" si="1185"/>
        <v>BL$17</v>
      </c>
      <c r="BM1005" s="199" t="str">
        <f t="shared" si="1185"/>
        <v>BM$17</v>
      </c>
      <c r="BN1005" s="199" t="str">
        <f t="shared" si="1185"/>
        <v>BN$17</v>
      </c>
      <c r="BO1005" s="199" t="str">
        <f t="shared" si="1185"/>
        <v>BO$17</v>
      </c>
      <c r="BP1005" s="199" t="str">
        <f t="shared" si="1185"/>
        <v>BP$17</v>
      </c>
      <c r="BQ1005" s="199" t="str">
        <f t="shared" si="1185"/>
        <v>BQ$17</v>
      </c>
      <c r="BR1005" s="199" t="str">
        <f t="shared" si="1185"/>
        <v>BR$17</v>
      </c>
      <c r="BS1005" s="199" t="str">
        <f t="shared" si="1185"/>
        <v>BS$17</v>
      </c>
      <c r="BT1005" s="199" t="str">
        <f t="shared" si="1185"/>
        <v>BT$17</v>
      </c>
      <c r="BU1005" s="199" t="str">
        <f t="shared" si="1185"/>
        <v>BU$17</v>
      </c>
      <c r="BV1005" s="199" t="str">
        <f t="shared" si="1185"/>
        <v>BV$17</v>
      </c>
      <c r="BW1005" s="199" t="str">
        <f t="shared" si="1185"/>
        <v>BW$17</v>
      </c>
      <c r="BX1005" s="199" t="str">
        <f t="shared" si="1185"/>
        <v>BX$17</v>
      </c>
      <c r="BY1005" s="199" t="str">
        <f t="shared" si="1185"/>
        <v>BY$17</v>
      </c>
      <c r="BZ1005" s="199" t="str">
        <f t="shared" si="1185"/>
        <v>BZ$17</v>
      </c>
      <c r="CA1005" s="199" t="str">
        <f t="shared" si="1185"/>
        <v>CA$17</v>
      </c>
      <c r="CB1005" s="199" t="str">
        <f t="shared" si="1185"/>
        <v>CB$17</v>
      </c>
      <c r="CC1005" s="199" t="str">
        <f t="shared" si="1185"/>
        <v>CC$17</v>
      </c>
      <c r="CD1005" s="199" t="str">
        <f t="shared" si="1185"/>
        <v>CD$17</v>
      </c>
      <c r="CE1005" s="199" t="str">
        <f t="shared" ref="CE1005:CL1005" si="1186">CE$21</f>
        <v>CE$17</v>
      </c>
      <c r="CF1005" s="199" t="str">
        <f t="shared" si="1186"/>
        <v>CF$17</v>
      </c>
      <c r="CG1005" s="199" t="str">
        <f t="shared" si="1186"/>
        <v>CG$17</v>
      </c>
      <c r="CH1005" s="199" t="str">
        <f t="shared" si="1186"/>
        <v>CH$17</v>
      </c>
      <c r="CI1005" s="199" t="str">
        <f t="shared" si="1186"/>
        <v>CI$17</v>
      </c>
      <c r="CJ1005" s="199" t="str">
        <f t="shared" si="1186"/>
        <v>CJ$17</v>
      </c>
      <c r="CK1005" s="199" t="str">
        <f t="shared" si="1186"/>
        <v>CK$17</v>
      </c>
      <c r="CL1005" s="199" t="str">
        <f t="shared" si="1186"/>
        <v>CL$17</v>
      </c>
      <c r="CN1005" s="201"/>
      <c r="CO1005" s="199" t="str">
        <f t="shared" ref="CO1005:DL1005" si="1187">CO$21</f>
        <v>CO$17</v>
      </c>
      <c r="CP1005" s="199" t="str">
        <f t="shared" si="1187"/>
        <v>CP$17</v>
      </c>
      <c r="CQ1005" s="199" t="str">
        <f t="shared" si="1187"/>
        <v>CQ$17</v>
      </c>
      <c r="CR1005" s="199" t="str">
        <f t="shared" si="1187"/>
        <v>CR$17</v>
      </c>
      <c r="CS1005" s="199" t="str">
        <f t="shared" si="1187"/>
        <v>CS$17</v>
      </c>
      <c r="CT1005" s="199" t="str">
        <f t="shared" si="1187"/>
        <v>CT$17</v>
      </c>
      <c r="CU1005" s="199" t="str">
        <f t="shared" si="1187"/>
        <v>CU$17</v>
      </c>
      <c r="CV1005" s="199" t="str">
        <f t="shared" si="1187"/>
        <v>CV$17</v>
      </c>
      <c r="CW1005" s="199" t="str">
        <f t="shared" si="1187"/>
        <v>CW$17</v>
      </c>
      <c r="CX1005" s="199" t="str">
        <f t="shared" si="1187"/>
        <v>CX$17</v>
      </c>
      <c r="CY1005" s="199" t="str">
        <f t="shared" si="1187"/>
        <v>CY$17</v>
      </c>
      <c r="CZ1005" s="199" t="str">
        <f t="shared" si="1187"/>
        <v>CZ$17</v>
      </c>
      <c r="DA1005" s="199" t="str">
        <f t="shared" si="1187"/>
        <v>DA$17</v>
      </c>
      <c r="DB1005" s="199" t="str">
        <f t="shared" si="1187"/>
        <v>DB$17</v>
      </c>
      <c r="DC1005" s="199" t="str">
        <f t="shared" si="1187"/>
        <v>DC$17</v>
      </c>
      <c r="DD1005" s="199" t="str">
        <f t="shared" si="1187"/>
        <v>DD$17</v>
      </c>
      <c r="DE1005" s="199" t="str">
        <f t="shared" si="1187"/>
        <v>DE$17</v>
      </c>
      <c r="DF1005" s="199" t="str">
        <f t="shared" si="1187"/>
        <v>DF$17</v>
      </c>
      <c r="DG1005" s="199" t="str">
        <f t="shared" si="1187"/>
        <v>DG$17</v>
      </c>
      <c r="DH1005" s="199" t="str">
        <f t="shared" si="1187"/>
        <v>DH$17</v>
      </c>
      <c r="DI1005" s="199" t="str">
        <f t="shared" si="1187"/>
        <v>DI$17</v>
      </c>
      <c r="DJ1005" s="199" t="str">
        <f t="shared" si="1187"/>
        <v>DJ$17</v>
      </c>
      <c r="DK1005" s="199" t="str">
        <f t="shared" si="1187"/>
        <v>DK$17</v>
      </c>
      <c r="DL1005" s="199" t="str">
        <f t="shared" si="1187"/>
        <v>DL$17</v>
      </c>
    </row>
    <row r="1006" spans="1:116" x14ac:dyDescent="0.35">
      <c r="A1006" s="174"/>
      <c r="E1006" s="8"/>
      <c r="G1006" s="175" t="s">
        <v>461</v>
      </c>
      <c r="H1006" s="200"/>
      <c r="I1006" s="201"/>
      <c r="J1006" s="201"/>
      <c r="K1006" s="202"/>
      <c r="L1006" s="202"/>
      <c r="M1006" s="202"/>
      <c r="N1006" s="202"/>
      <c r="O1006" s="202"/>
      <c r="P1006" s="202"/>
      <c r="R1006" s="202"/>
      <c r="S1006" s="190"/>
      <c r="T1006" s="190"/>
      <c r="U1006" s="190"/>
      <c r="V1006" s="190"/>
      <c r="W1006" s="190"/>
      <c r="X1006" s="190"/>
      <c r="Y1006" s="190"/>
      <c r="Z1006" s="190"/>
      <c r="AA1006" s="190"/>
      <c r="AB1006" s="190"/>
      <c r="AC1006" s="190"/>
      <c r="AD1006" s="190"/>
      <c r="AE1006" s="190"/>
      <c r="AF1006" s="190"/>
      <c r="AG1006" s="190"/>
      <c r="AH1006" s="190"/>
      <c r="AI1006" s="190"/>
      <c r="AJ1006" s="190"/>
      <c r="AK1006" s="190"/>
      <c r="AL1006" s="190"/>
      <c r="AM1006" s="190"/>
      <c r="AN1006" s="190"/>
      <c r="AO1006" s="190"/>
      <c r="AP1006" s="190"/>
      <c r="AQ1006" s="190"/>
      <c r="AR1006" s="190"/>
      <c r="AS1006" s="190"/>
      <c r="AT1006" s="190"/>
      <c r="AU1006" s="190"/>
      <c r="AV1006" s="190"/>
      <c r="AW1006" s="190"/>
      <c r="AX1006" s="190"/>
      <c r="AY1006" s="190"/>
      <c r="AZ1006" s="190"/>
      <c r="BA1006" s="190"/>
      <c r="BB1006" s="190"/>
      <c r="BC1006" s="190"/>
      <c r="BD1006" s="190"/>
      <c r="BE1006" s="190"/>
      <c r="BF1006" s="190"/>
      <c r="BG1006" s="190"/>
      <c r="BH1006" s="190"/>
      <c r="BI1006" s="190"/>
      <c r="BJ1006" s="190"/>
      <c r="BK1006" s="190"/>
      <c r="BL1006" s="190"/>
      <c r="BM1006" s="190"/>
      <c r="BN1006" s="190"/>
      <c r="BO1006" s="190"/>
      <c r="BP1006" s="190"/>
      <c r="BQ1006" s="190"/>
      <c r="BR1006" s="190"/>
      <c r="BS1006" s="190"/>
      <c r="BT1006" s="190"/>
      <c r="BU1006" s="190"/>
      <c r="BV1006" s="190"/>
      <c r="BW1006" s="190"/>
      <c r="BX1006" s="190"/>
      <c r="BY1006" s="190"/>
      <c r="BZ1006" s="190"/>
      <c r="CA1006" s="190"/>
      <c r="CB1006" s="190"/>
      <c r="CC1006" s="190"/>
      <c r="CD1006" s="190"/>
      <c r="CE1006" s="190"/>
      <c r="CF1006" s="190"/>
      <c r="CG1006" s="190"/>
      <c r="CH1006" s="190"/>
      <c r="CI1006" s="190"/>
      <c r="CJ1006" s="190"/>
      <c r="CK1006" s="190"/>
      <c r="CL1006" s="190"/>
      <c r="CN1006" s="201"/>
      <c r="CO1006" s="190"/>
      <c r="CP1006" s="190"/>
      <c r="CQ1006" s="190"/>
      <c r="CR1006" s="190"/>
      <c r="CS1006" s="190"/>
      <c r="CT1006" s="190"/>
      <c r="CU1006" s="190"/>
      <c r="CV1006" s="190"/>
      <c r="CW1006" s="190"/>
      <c r="CX1006" s="190"/>
      <c r="CY1006" s="190"/>
      <c r="CZ1006" s="190"/>
      <c r="DA1006" s="190"/>
      <c r="DB1006" s="190"/>
      <c r="DC1006" s="190"/>
      <c r="DD1006" s="190"/>
      <c r="DE1006" s="190"/>
      <c r="DF1006" s="190"/>
      <c r="DG1006" s="190"/>
      <c r="DH1006" s="190"/>
      <c r="DI1006" s="190"/>
      <c r="DJ1006" s="190"/>
      <c r="DK1006" s="190"/>
      <c r="DL1006" s="190"/>
    </row>
    <row r="1007" spans="1:116" x14ac:dyDescent="0.35">
      <c r="A1007" s="174"/>
      <c r="E1007" s="8"/>
      <c r="G1007" s="175" t="s">
        <v>462</v>
      </c>
      <c r="H1007" s="200"/>
      <c r="I1007" s="201"/>
      <c r="J1007" s="201"/>
      <c r="K1007" s="202"/>
      <c r="L1007" s="202"/>
      <c r="M1007" s="202"/>
      <c r="N1007" s="202"/>
      <c r="O1007" s="202"/>
      <c r="P1007" s="202"/>
      <c r="R1007" s="202"/>
      <c r="S1007" s="190"/>
      <c r="T1007" s="190"/>
      <c r="U1007" s="190"/>
      <c r="V1007" s="190"/>
      <c r="W1007" s="190"/>
      <c r="X1007" s="190"/>
      <c r="Y1007" s="190"/>
      <c r="Z1007" s="190"/>
      <c r="AA1007" s="190"/>
      <c r="AB1007" s="190"/>
      <c r="AC1007" s="190"/>
      <c r="AD1007" s="190"/>
      <c r="AE1007" s="190"/>
      <c r="AF1007" s="190"/>
      <c r="AG1007" s="190"/>
      <c r="AH1007" s="190"/>
      <c r="AI1007" s="190"/>
      <c r="AJ1007" s="190"/>
      <c r="AK1007" s="190"/>
      <c r="AL1007" s="190"/>
      <c r="AM1007" s="190"/>
      <c r="AN1007" s="190"/>
      <c r="AO1007" s="190"/>
      <c r="AP1007" s="190"/>
      <c r="AQ1007" s="190"/>
      <c r="AR1007" s="190"/>
      <c r="AS1007" s="190"/>
      <c r="AT1007" s="190"/>
      <c r="AU1007" s="190"/>
      <c r="AV1007" s="190"/>
      <c r="AW1007" s="190"/>
      <c r="AX1007" s="190"/>
      <c r="AY1007" s="190"/>
      <c r="AZ1007" s="190"/>
      <c r="BA1007" s="190"/>
      <c r="BB1007" s="190"/>
      <c r="BC1007" s="190"/>
      <c r="BD1007" s="190"/>
      <c r="BE1007" s="190"/>
      <c r="BF1007" s="190"/>
      <c r="BG1007" s="190"/>
      <c r="BH1007" s="190"/>
      <c r="BI1007" s="190"/>
      <c r="BJ1007" s="190"/>
      <c r="BK1007" s="190"/>
      <c r="BL1007" s="190"/>
      <c r="BM1007" s="190"/>
      <c r="BN1007" s="190"/>
      <c r="BO1007" s="190"/>
      <c r="BP1007" s="190"/>
      <c r="BQ1007" s="190"/>
      <c r="BR1007" s="190"/>
      <c r="BS1007" s="190"/>
      <c r="BT1007" s="190"/>
      <c r="BU1007" s="190"/>
      <c r="BV1007" s="190"/>
      <c r="BW1007" s="190"/>
      <c r="BX1007" s="190"/>
      <c r="BY1007" s="190"/>
      <c r="BZ1007" s="190"/>
      <c r="CA1007" s="190"/>
      <c r="CB1007" s="190"/>
      <c r="CC1007" s="190"/>
      <c r="CD1007" s="190"/>
      <c r="CE1007" s="190"/>
      <c r="CF1007" s="190"/>
      <c r="CG1007" s="190"/>
      <c r="CH1007" s="190"/>
      <c r="CI1007" s="190"/>
      <c r="CJ1007" s="190"/>
      <c r="CK1007" s="190"/>
      <c r="CL1007" s="190"/>
      <c r="CN1007" s="201"/>
      <c r="CO1007" s="190"/>
      <c r="CP1007" s="190"/>
      <c r="CQ1007" s="190"/>
      <c r="CR1007" s="190"/>
      <c r="CS1007" s="190"/>
      <c r="CT1007" s="190"/>
      <c r="CU1007" s="190"/>
      <c r="CV1007" s="190"/>
      <c r="CW1007" s="190"/>
      <c r="CX1007" s="190"/>
      <c r="CY1007" s="190"/>
      <c r="CZ1007" s="190"/>
      <c r="DA1007" s="190"/>
      <c r="DB1007" s="190"/>
      <c r="DC1007" s="190"/>
      <c r="DD1007" s="190"/>
      <c r="DE1007" s="190"/>
      <c r="DF1007" s="190"/>
      <c r="DG1007" s="190"/>
      <c r="DH1007" s="190"/>
      <c r="DI1007" s="190"/>
      <c r="DJ1007" s="190"/>
      <c r="DK1007" s="190"/>
      <c r="DL1007" s="190"/>
    </row>
    <row r="1008" spans="1:116" x14ac:dyDescent="0.35">
      <c r="A1008" s="174"/>
      <c r="E1008" s="8"/>
      <c r="G1008" s="175" t="s">
        <v>491</v>
      </c>
      <c r="H1008" s="200"/>
      <c r="I1008" s="201"/>
      <c r="J1008" s="201"/>
      <c r="K1008" s="202"/>
      <c r="L1008" s="202"/>
      <c r="M1008" s="202"/>
      <c r="N1008" s="202"/>
      <c r="O1008" s="202"/>
      <c r="P1008" s="202"/>
      <c r="R1008" s="202"/>
      <c r="S1008" s="190" t="str">
        <f t="shared" ref="S1008:AX1008" si="1188">S$22</f>
        <v>S$18</v>
      </c>
      <c r="T1008" s="190" t="str">
        <f t="shared" si="1188"/>
        <v>T$18</v>
      </c>
      <c r="U1008" s="190" t="str">
        <f t="shared" si="1188"/>
        <v>U$18</v>
      </c>
      <c r="V1008" s="190" t="str">
        <f t="shared" si="1188"/>
        <v>V$18</v>
      </c>
      <c r="W1008" s="190" t="str">
        <f t="shared" si="1188"/>
        <v>W$18</v>
      </c>
      <c r="X1008" s="190" t="str">
        <f t="shared" si="1188"/>
        <v>X$18</v>
      </c>
      <c r="Y1008" s="190" t="str">
        <f t="shared" si="1188"/>
        <v>Y$18</v>
      </c>
      <c r="Z1008" s="190" t="str">
        <f t="shared" si="1188"/>
        <v>Z$18</v>
      </c>
      <c r="AA1008" s="190" t="str">
        <f t="shared" si="1188"/>
        <v>AA$18</v>
      </c>
      <c r="AB1008" s="190" t="str">
        <f t="shared" si="1188"/>
        <v>AB$18</v>
      </c>
      <c r="AC1008" s="190" t="str">
        <f t="shared" si="1188"/>
        <v>AC$18</v>
      </c>
      <c r="AD1008" s="190" t="str">
        <f t="shared" si="1188"/>
        <v>AD$18</v>
      </c>
      <c r="AE1008" s="190" t="str">
        <f t="shared" si="1188"/>
        <v>AE$18</v>
      </c>
      <c r="AF1008" s="190" t="str">
        <f t="shared" si="1188"/>
        <v>AF$18</v>
      </c>
      <c r="AG1008" s="190" t="str">
        <f t="shared" si="1188"/>
        <v>AG$18</v>
      </c>
      <c r="AH1008" s="190" t="str">
        <f t="shared" si="1188"/>
        <v>AH$18</v>
      </c>
      <c r="AI1008" s="190" t="str">
        <f t="shared" si="1188"/>
        <v>AI$18</v>
      </c>
      <c r="AJ1008" s="190" t="str">
        <f t="shared" si="1188"/>
        <v>AJ$18</v>
      </c>
      <c r="AK1008" s="190" t="str">
        <f t="shared" si="1188"/>
        <v>AK$18</v>
      </c>
      <c r="AL1008" s="190" t="str">
        <f t="shared" si="1188"/>
        <v>AL$18</v>
      </c>
      <c r="AM1008" s="190" t="str">
        <f t="shared" si="1188"/>
        <v>AM$18</v>
      </c>
      <c r="AN1008" s="190" t="str">
        <f t="shared" si="1188"/>
        <v>AN$18</v>
      </c>
      <c r="AO1008" s="190" t="str">
        <f t="shared" si="1188"/>
        <v>AO$18</v>
      </c>
      <c r="AP1008" s="190" t="str">
        <f t="shared" si="1188"/>
        <v>AP$18</v>
      </c>
      <c r="AQ1008" s="190" t="str">
        <f t="shared" si="1188"/>
        <v>AQ$18</v>
      </c>
      <c r="AR1008" s="190" t="str">
        <f t="shared" si="1188"/>
        <v>AR$18</v>
      </c>
      <c r="AS1008" s="190" t="str">
        <f t="shared" si="1188"/>
        <v>AS$18</v>
      </c>
      <c r="AT1008" s="190" t="str">
        <f t="shared" si="1188"/>
        <v>AT$18</v>
      </c>
      <c r="AU1008" s="190" t="str">
        <f t="shared" si="1188"/>
        <v>AU$18</v>
      </c>
      <c r="AV1008" s="190" t="str">
        <f t="shared" si="1188"/>
        <v>AV$18</v>
      </c>
      <c r="AW1008" s="190" t="str">
        <f t="shared" si="1188"/>
        <v>AW$18</v>
      </c>
      <c r="AX1008" s="190" t="str">
        <f t="shared" si="1188"/>
        <v>AX$18</v>
      </c>
      <c r="AY1008" s="190" t="str">
        <f t="shared" ref="AY1008:CD1008" si="1189">AY$22</f>
        <v>AY$18</v>
      </c>
      <c r="AZ1008" s="190" t="str">
        <f t="shared" si="1189"/>
        <v>AZ$18</v>
      </c>
      <c r="BA1008" s="190" t="str">
        <f t="shared" si="1189"/>
        <v>BA$18</v>
      </c>
      <c r="BB1008" s="190" t="str">
        <f t="shared" si="1189"/>
        <v>BB$18</v>
      </c>
      <c r="BC1008" s="190" t="str">
        <f t="shared" si="1189"/>
        <v>BC$18</v>
      </c>
      <c r="BD1008" s="190" t="str">
        <f t="shared" si="1189"/>
        <v>BD$18</v>
      </c>
      <c r="BE1008" s="190" t="str">
        <f t="shared" si="1189"/>
        <v>BE$18</v>
      </c>
      <c r="BF1008" s="190" t="str">
        <f t="shared" si="1189"/>
        <v>BF$18</v>
      </c>
      <c r="BG1008" s="190" t="str">
        <f t="shared" si="1189"/>
        <v>BG$18</v>
      </c>
      <c r="BH1008" s="190" t="str">
        <f t="shared" si="1189"/>
        <v>BH$18</v>
      </c>
      <c r="BI1008" s="190" t="str">
        <f t="shared" si="1189"/>
        <v>BI$18</v>
      </c>
      <c r="BJ1008" s="190" t="str">
        <f t="shared" si="1189"/>
        <v>BJ$18</v>
      </c>
      <c r="BK1008" s="190" t="str">
        <f t="shared" si="1189"/>
        <v>BK$18</v>
      </c>
      <c r="BL1008" s="190" t="str">
        <f t="shared" si="1189"/>
        <v>BL$18</v>
      </c>
      <c r="BM1008" s="190" t="str">
        <f t="shared" si="1189"/>
        <v>BM$18</v>
      </c>
      <c r="BN1008" s="190" t="str">
        <f t="shared" si="1189"/>
        <v>BN$18</v>
      </c>
      <c r="BO1008" s="190" t="str">
        <f t="shared" si="1189"/>
        <v>BO$18</v>
      </c>
      <c r="BP1008" s="190" t="str">
        <f t="shared" si="1189"/>
        <v>BP$18</v>
      </c>
      <c r="BQ1008" s="190" t="str">
        <f t="shared" si="1189"/>
        <v>BQ$18</v>
      </c>
      <c r="BR1008" s="190" t="str">
        <f t="shared" si="1189"/>
        <v>BR$18</v>
      </c>
      <c r="BS1008" s="190" t="str">
        <f t="shared" si="1189"/>
        <v>BS$18</v>
      </c>
      <c r="BT1008" s="190" t="str">
        <f t="shared" si="1189"/>
        <v>BT$18</v>
      </c>
      <c r="BU1008" s="190" t="str">
        <f t="shared" si="1189"/>
        <v>BU$18</v>
      </c>
      <c r="BV1008" s="190" t="str">
        <f t="shared" si="1189"/>
        <v>BV$18</v>
      </c>
      <c r="BW1008" s="190" t="str">
        <f t="shared" si="1189"/>
        <v>BW$18</v>
      </c>
      <c r="BX1008" s="190" t="str">
        <f t="shared" si="1189"/>
        <v>BX$18</v>
      </c>
      <c r="BY1008" s="190" t="str">
        <f t="shared" si="1189"/>
        <v>BY$18</v>
      </c>
      <c r="BZ1008" s="190" t="str">
        <f t="shared" si="1189"/>
        <v>BZ$18</v>
      </c>
      <c r="CA1008" s="190" t="str">
        <f t="shared" si="1189"/>
        <v>CA$18</v>
      </c>
      <c r="CB1008" s="190" t="str">
        <f t="shared" si="1189"/>
        <v>CB$18</v>
      </c>
      <c r="CC1008" s="190" t="str">
        <f t="shared" si="1189"/>
        <v>CC$18</v>
      </c>
      <c r="CD1008" s="190" t="str">
        <f t="shared" si="1189"/>
        <v>CD$18</v>
      </c>
      <c r="CE1008" s="190" t="str">
        <f t="shared" ref="CE1008:CL1008" si="1190">CE$22</f>
        <v>CE$18</v>
      </c>
      <c r="CF1008" s="190" t="str">
        <f t="shared" si="1190"/>
        <v>CF$18</v>
      </c>
      <c r="CG1008" s="190" t="str">
        <f t="shared" si="1190"/>
        <v>CG$18</v>
      </c>
      <c r="CH1008" s="190" t="str">
        <f t="shared" si="1190"/>
        <v>CH$18</v>
      </c>
      <c r="CI1008" s="190" t="str">
        <f t="shared" si="1190"/>
        <v>CI$18</v>
      </c>
      <c r="CJ1008" s="190" t="str">
        <f t="shared" si="1190"/>
        <v>CJ$18</v>
      </c>
      <c r="CK1008" s="190" t="str">
        <f t="shared" si="1190"/>
        <v>CK$18</v>
      </c>
      <c r="CL1008" s="190" t="str">
        <f t="shared" si="1190"/>
        <v>CL$18</v>
      </c>
      <c r="CN1008" s="201"/>
      <c r="CO1008" s="190" t="str">
        <f t="shared" ref="CO1008:DL1008" si="1191">CO$22</f>
        <v>CO$18</v>
      </c>
      <c r="CP1008" s="190" t="str">
        <f t="shared" si="1191"/>
        <v>CP$18</v>
      </c>
      <c r="CQ1008" s="190" t="str">
        <f t="shared" si="1191"/>
        <v>CQ$18</v>
      </c>
      <c r="CR1008" s="190" t="str">
        <f t="shared" si="1191"/>
        <v>CR$18</v>
      </c>
      <c r="CS1008" s="190" t="str">
        <f t="shared" si="1191"/>
        <v>CS$18</v>
      </c>
      <c r="CT1008" s="190" t="str">
        <f t="shared" si="1191"/>
        <v>CT$18</v>
      </c>
      <c r="CU1008" s="190" t="str">
        <f t="shared" si="1191"/>
        <v>CU$18</v>
      </c>
      <c r="CV1008" s="190" t="str">
        <f t="shared" si="1191"/>
        <v>CV$18</v>
      </c>
      <c r="CW1008" s="190" t="str">
        <f t="shared" si="1191"/>
        <v>CW$18</v>
      </c>
      <c r="CX1008" s="190" t="str">
        <f t="shared" si="1191"/>
        <v>CX$18</v>
      </c>
      <c r="CY1008" s="190" t="str">
        <f t="shared" si="1191"/>
        <v>CY$18</v>
      </c>
      <c r="CZ1008" s="190" t="str">
        <f t="shared" si="1191"/>
        <v>CZ$18</v>
      </c>
      <c r="DA1008" s="190" t="str">
        <f t="shared" si="1191"/>
        <v>DA$18</v>
      </c>
      <c r="DB1008" s="190" t="str">
        <f t="shared" si="1191"/>
        <v>DB$18</v>
      </c>
      <c r="DC1008" s="190" t="str">
        <f t="shared" si="1191"/>
        <v>DC$18</v>
      </c>
      <c r="DD1008" s="190" t="str">
        <f t="shared" si="1191"/>
        <v>DD$18</v>
      </c>
      <c r="DE1008" s="190" t="str">
        <f t="shared" si="1191"/>
        <v>DE$18</v>
      </c>
      <c r="DF1008" s="190" t="str">
        <f t="shared" si="1191"/>
        <v>DF$18</v>
      </c>
      <c r="DG1008" s="190" t="str">
        <f t="shared" si="1191"/>
        <v>DG$18</v>
      </c>
      <c r="DH1008" s="190" t="str">
        <f t="shared" si="1191"/>
        <v>DH$18</v>
      </c>
      <c r="DI1008" s="190" t="str">
        <f t="shared" si="1191"/>
        <v>DI$18</v>
      </c>
      <c r="DJ1008" s="190" t="str">
        <f t="shared" si="1191"/>
        <v>DJ$18</v>
      </c>
      <c r="DK1008" s="190" t="str">
        <f t="shared" si="1191"/>
        <v>DK$18</v>
      </c>
      <c r="DL1008" s="190" t="str">
        <f t="shared" si="1191"/>
        <v>DL$18</v>
      </c>
    </row>
    <row r="1009" spans="1:116" x14ac:dyDescent="0.35">
      <c r="A1009" s="174"/>
      <c r="E1009" s="8"/>
      <c r="G1009" s="175" t="s">
        <v>505</v>
      </c>
      <c r="H1009" s="200"/>
      <c r="I1009" s="201"/>
      <c r="J1009" s="201"/>
      <c r="K1009" s="202"/>
      <c r="L1009" s="202"/>
      <c r="M1009" s="202"/>
      <c r="N1009" s="202"/>
      <c r="O1009" s="202"/>
      <c r="P1009" s="202"/>
      <c r="R1009" s="202"/>
      <c r="S1009" s="190" t="str">
        <f t="shared" ref="S1009:AX1009" si="1192">S$23</f>
        <v>S$19</v>
      </c>
      <c r="T1009" s="190" t="str">
        <f t="shared" si="1192"/>
        <v>T$19</v>
      </c>
      <c r="U1009" s="190" t="str">
        <f t="shared" si="1192"/>
        <v>U$19</v>
      </c>
      <c r="V1009" s="190" t="str">
        <f t="shared" si="1192"/>
        <v>V$19</v>
      </c>
      <c r="W1009" s="190" t="str">
        <f t="shared" si="1192"/>
        <v>W$19</v>
      </c>
      <c r="X1009" s="190" t="str">
        <f t="shared" si="1192"/>
        <v>X$19</v>
      </c>
      <c r="Y1009" s="190" t="str">
        <f t="shared" si="1192"/>
        <v>Y$19</v>
      </c>
      <c r="Z1009" s="190" t="str">
        <f t="shared" si="1192"/>
        <v>Z$19</v>
      </c>
      <c r="AA1009" s="190" t="str">
        <f t="shared" si="1192"/>
        <v>AA$19</v>
      </c>
      <c r="AB1009" s="190" t="str">
        <f t="shared" si="1192"/>
        <v>AB$19</v>
      </c>
      <c r="AC1009" s="190" t="str">
        <f t="shared" si="1192"/>
        <v>AC$19</v>
      </c>
      <c r="AD1009" s="190" t="str">
        <f t="shared" si="1192"/>
        <v>AD$19</v>
      </c>
      <c r="AE1009" s="190" t="str">
        <f t="shared" si="1192"/>
        <v>AE$19</v>
      </c>
      <c r="AF1009" s="190" t="str">
        <f t="shared" si="1192"/>
        <v>AF$19</v>
      </c>
      <c r="AG1009" s="190" t="str">
        <f t="shared" si="1192"/>
        <v>AG$19</v>
      </c>
      <c r="AH1009" s="190" t="str">
        <f t="shared" si="1192"/>
        <v>AH$19</v>
      </c>
      <c r="AI1009" s="190" t="str">
        <f t="shared" si="1192"/>
        <v>AI$19</v>
      </c>
      <c r="AJ1009" s="190" t="str">
        <f t="shared" si="1192"/>
        <v>AJ$19</v>
      </c>
      <c r="AK1009" s="190" t="str">
        <f t="shared" si="1192"/>
        <v>AK$19</v>
      </c>
      <c r="AL1009" s="190" t="str">
        <f t="shared" si="1192"/>
        <v>AL$19</v>
      </c>
      <c r="AM1009" s="190" t="str">
        <f t="shared" si="1192"/>
        <v>AM$19</v>
      </c>
      <c r="AN1009" s="190" t="str">
        <f t="shared" si="1192"/>
        <v>AN$19</v>
      </c>
      <c r="AO1009" s="190" t="str">
        <f t="shared" si="1192"/>
        <v>AO$19</v>
      </c>
      <c r="AP1009" s="190" t="str">
        <f t="shared" si="1192"/>
        <v>AP$19</v>
      </c>
      <c r="AQ1009" s="190" t="str">
        <f t="shared" si="1192"/>
        <v>AQ$19</v>
      </c>
      <c r="AR1009" s="190" t="str">
        <f t="shared" si="1192"/>
        <v>AR$19</v>
      </c>
      <c r="AS1009" s="190" t="str">
        <f t="shared" si="1192"/>
        <v>AS$19</v>
      </c>
      <c r="AT1009" s="190" t="str">
        <f t="shared" si="1192"/>
        <v>AT$19</v>
      </c>
      <c r="AU1009" s="190" t="str">
        <f t="shared" si="1192"/>
        <v>AU$19</v>
      </c>
      <c r="AV1009" s="190" t="str">
        <f t="shared" si="1192"/>
        <v>AV$19</v>
      </c>
      <c r="AW1009" s="190" t="str">
        <f t="shared" si="1192"/>
        <v>AW$19</v>
      </c>
      <c r="AX1009" s="190" t="str">
        <f t="shared" si="1192"/>
        <v>AX$19</v>
      </c>
      <c r="AY1009" s="190" t="str">
        <f t="shared" ref="AY1009:CD1009" si="1193">AY$23</f>
        <v>AY$19</v>
      </c>
      <c r="AZ1009" s="190" t="str">
        <f t="shared" si="1193"/>
        <v>AZ$19</v>
      </c>
      <c r="BA1009" s="190" t="str">
        <f t="shared" si="1193"/>
        <v>BA$19</v>
      </c>
      <c r="BB1009" s="190" t="str">
        <f t="shared" si="1193"/>
        <v>BB$19</v>
      </c>
      <c r="BC1009" s="190" t="str">
        <f t="shared" si="1193"/>
        <v>BC$19</v>
      </c>
      <c r="BD1009" s="190" t="str">
        <f t="shared" si="1193"/>
        <v>BD$19</v>
      </c>
      <c r="BE1009" s="190" t="str">
        <f t="shared" si="1193"/>
        <v>BE$19</v>
      </c>
      <c r="BF1009" s="190" t="str">
        <f t="shared" si="1193"/>
        <v>BF$19</v>
      </c>
      <c r="BG1009" s="190" t="str">
        <f t="shared" si="1193"/>
        <v>BG$19</v>
      </c>
      <c r="BH1009" s="190" t="str">
        <f t="shared" si="1193"/>
        <v>BH$19</v>
      </c>
      <c r="BI1009" s="190" t="str">
        <f t="shared" si="1193"/>
        <v>BI$19</v>
      </c>
      <c r="BJ1009" s="190" t="str">
        <f t="shared" si="1193"/>
        <v>BJ$19</v>
      </c>
      <c r="BK1009" s="190" t="str">
        <f t="shared" si="1193"/>
        <v>BK$19</v>
      </c>
      <c r="BL1009" s="190" t="str">
        <f t="shared" si="1193"/>
        <v>BL$19</v>
      </c>
      <c r="BM1009" s="190" t="str">
        <f t="shared" si="1193"/>
        <v>BM$19</v>
      </c>
      <c r="BN1009" s="190" t="str">
        <f t="shared" si="1193"/>
        <v>BN$19</v>
      </c>
      <c r="BO1009" s="190" t="str">
        <f t="shared" si="1193"/>
        <v>BO$19</v>
      </c>
      <c r="BP1009" s="190" t="str">
        <f t="shared" si="1193"/>
        <v>BP$19</v>
      </c>
      <c r="BQ1009" s="190" t="str">
        <f t="shared" si="1193"/>
        <v>BQ$19</v>
      </c>
      <c r="BR1009" s="190" t="str">
        <f t="shared" si="1193"/>
        <v>BR$19</v>
      </c>
      <c r="BS1009" s="190" t="str">
        <f t="shared" si="1193"/>
        <v>BS$19</v>
      </c>
      <c r="BT1009" s="190" t="str">
        <f t="shared" si="1193"/>
        <v>BT$19</v>
      </c>
      <c r="BU1009" s="190" t="str">
        <f t="shared" si="1193"/>
        <v>BU$19</v>
      </c>
      <c r="BV1009" s="190" t="str">
        <f t="shared" si="1193"/>
        <v>BV$19</v>
      </c>
      <c r="BW1009" s="190" t="str">
        <f t="shared" si="1193"/>
        <v>BW$19</v>
      </c>
      <c r="BX1009" s="190" t="str">
        <f t="shared" si="1193"/>
        <v>BX$19</v>
      </c>
      <c r="BY1009" s="190" t="str">
        <f t="shared" si="1193"/>
        <v>BY$19</v>
      </c>
      <c r="BZ1009" s="190" t="str">
        <f t="shared" si="1193"/>
        <v>BZ$19</v>
      </c>
      <c r="CA1009" s="190" t="str">
        <f t="shared" si="1193"/>
        <v>CA$19</v>
      </c>
      <c r="CB1009" s="190" t="str">
        <f t="shared" si="1193"/>
        <v>CB$19</v>
      </c>
      <c r="CC1009" s="190" t="str">
        <f t="shared" si="1193"/>
        <v>CC$19</v>
      </c>
      <c r="CD1009" s="190" t="str">
        <f t="shared" si="1193"/>
        <v>CD$19</v>
      </c>
      <c r="CE1009" s="190" t="str">
        <f t="shared" ref="CE1009:CL1009" si="1194">CE$23</f>
        <v>CE$19</v>
      </c>
      <c r="CF1009" s="190" t="str">
        <f t="shared" si="1194"/>
        <v>CF$19</v>
      </c>
      <c r="CG1009" s="190" t="str">
        <f t="shared" si="1194"/>
        <v>CG$19</v>
      </c>
      <c r="CH1009" s="190" t="str">
        <f t="shared" si="1194"/>
        <v>CH$19</v>
      </c>
      <c r="CI1009" s="190" t="str">
        <f t="shared" si="1194"/>
        <v>CI$19</v>
      </c>
      <c r="CJ1009" s="190" t="str">
        <f t="shared" si="1194"/>
        <v>CJ$19</v>
      </c>
      <c r="CK1009" s="190" t="str">
        <f t="shared" si="1194"/>
        <v>CK$19</v>
      </c>
      <c r="CL1009" s="190" t="str">
        <f t="shared" si="1194"/>
        <v>CL$19</v>
      </c>
      <c r="CN1009" s="201"/>
      <c r="CO1009" s="190" t="str">
        <f t="shared" ref="CO1009:DL1009" si="1195">CO$23</f>
        <v>CO$19</v>
      </c>
      <c r="CP1009" s="190" t="str">
        <f t="shared" si="1195"/>
        <v>CP$19</v>
      </c>
      <c r="CQ1009" s="190" t="str">
        <f t="shared" si="1195"/>
        <v>CQ$19</v>
      </c>
      <c r="CR1009" s="190" t="str">
        <f t="shared" si="1195"/>
        <v>CR$19</v>
      </c>
      <c r="CS1009" s="190" t="str">
        <f t="shared" si="1195"/>
        <v>CS$19</v>
      </c>
      <c r="CT1009" s="190" t="str">
        <f t="shared" si="1195"/>
        <v>CT$19</v>
      </c>
      <c r="CU1009" s="190" t="str">
        <f t="shared" si="1195"/>
        <v>CU$19</v>
      </c>
      <c r="CV1009" s="190" t="str">
        <f t="shared" si="1195"/>
        <v>CV$19</v>
      </c>
      <c r="CW1009" s="190" t="str">
        <f t="shared" si="1195"/>
        <v>CW$19</v>
      </c>
      <c r="CX1009" s="190" t="str">
        <f t="shared" si="1195"/>
        <v>CX$19</v>
      </c>
      <c r="CY1009" s="190" t="str">
        <f t="shared" si="1195"/>
        <v>CY$19</v>
      </c>
      <c r="CZ1009" s="190" t="str">
        <f t="shared" si="1195"/>
        <v>CZ$19</v>
      </c>
      <c r="DA1009" s="190" t="str">
        <f t="shared" si="1195"/>
        <v>DA$19</v>
      </c>
      <c r="DB1009" s="190" t="str">
        <f t="shared" si="1195"/>
        <v>DB$19</v>
      </c>
      <c r="DC1009" s="190" t="str">
        <f t="shared" si="1195"/>
        <v>DC$19</v>
      </c>
      <c r="DD1009" s="190" t="str">
        <f t="shared" si="1195"/>
        <v>DD$19</v>
      </c>
      <c r="DE1009" s="190" t="str">
        <f t="shared" si="1195"/>
        <v>DE$19</v>
      </c>
      <c r="DF1009" s="190" t="str">
        <f t="shared" si="1195"/>
        <v>DF$19</v>
      </c>
      <c r="DG1009" s="190" t="str">
        <f t="shared" si="1195"/>
        <v>DG$19</v>
      </c>
      <c r="DH1009" s="190" t="str">
        <f t="shared" si="1195"/>
        <v>DH$19</v>
      </c>
      <c r="DI1009" s="190" t="str">
        <f t="shared" si="1195"/>
        <v>DI$19</v>
      </c>
      <c r="DJ1009" s="190" t="str">
        <f t="shared" si="1195"/>
        <v>DJ$19</v>
      </c>
      <c r="DK1009" s="190" t="str">
        <f t="shared" si="1195"/>
        <v>DK$19</v>
      </c>
      <c r="DL1009" s="190" t="str">
        <f t="shared" si="1195"/>
        <v>DL$19</v>
      </c>
    </row>
    <row r="1010" spans="1:116" x14ac:dyDescent="0.35">
      <c r="A1010" s="31" t="s">
        <v>218</v>
      </c>
      <c r="B1010" s="31" t="s">
        <v>81</v>
      </c>
      <c r="C1010" s="31"/>
      <c r="D1010" t="s">
        <v>158</v>
      </c>
      <c r="E1010" s="8" t="str">
        <f t="shared" ref="E1010:E1024" si="1196">ROW()&amp;" "&amp;D1010</f>
        <v>1010 DCSCAC-S</v>
      </c>
      <c r="F1010" t="s">
        <v>431</v>
      </c>
      <c r="G1010" s="175" t="s">
        <v>463</v>
      </c>
      <c r="H1010" s="22"/>
      <c r="I1010" s="306"/>
      <c r="J1010" s="306"/>
      <c r="K1010" s="22"/>
      <c r="L1010" s="22"/>
      <c r="M1010" s="22"/>
      <c r="N1010" s="22"/>
      <c r="O1010" s="22"/>
      <c r="P1010" s="22"/>
      <c r="R1010" s="66"/>
      <c r="S1010" s="307"/>
      <c r="T1010" s="307"/>
      <c r="U1010" s="307"/>
      <c r="V1010" s="307"/>
      <c r="W1010" s="307"/>
      <c r="X1010" s="307"/>
      <c r="Y1010" s="307"/>
      <c r="Z1010" s="307"/>
      <c r="AA1010" s="307"/>
      <c r="AB1010" s="307"/>
      <c r="AC1010" s="307"/>
      <c r="AD1010" s="307"/>
      <c r="AE1010" s="307"/>
      <c r="AF1010" s="307"/>
      <c r="AG1010" s="307"/>
      <c r="AH1010" s="307"/>
      <c r="AI1010" s="307"/>
      <c r="AJ1010" s="307"/>
      <c r="AK1010" s="307"/>
      <c r="AL1010" s="307"/>
      <c r="AM1010" s="307"/>
      <c r="AN1010" s="307"/>
      <c r="AO1010" s="307"/>
      <c r="AP1010" s="307"/>
      <c r="AQ1010" s="307"/>
      <c r="AR1010" s="307"/>
      <c r="AS1010" s="307"/>
      <c r="AT1010" s="307"/>
      <c r="AU1010" s="307"/>
      <c r="AV1010" s="307"/>
      <c r="AW1010" s="307"/>
      <c r="AX1010" s="307"/>
      <c r="AY1010" s="307"/>
      <c r="AZ1010" s="307"/>
      <c r="BA1010" s="307"/>
      <c r="BB1010" s="307"/>
      <c r="BC1010" s="307"/>
      <c r="BD1010" s="307"/>
      <c r="BE1010" s="307"/>
      <c r="BF1010" s="307"/>
      <c r="BG1010" s="307"/>
      <c r="BH1010" s="307"/>
      <c r="BI1010" s="307"/>
      <c r="BJ1010" s="307"/>
      <c r="BK1010" s="307"/>
      <c r="BL1010" s="307"/>
      <c r="BM1010" s="307"/>
      <c r="BN1010" s="307"/>
      <c r="BO1010" s="307"/>
      <c r="BP1010" s="307"/>
      <c r="BQ1010" s="307"/>
      <c r="BR1010" s="307"/>
      <c r="BS1010" s="307"/>
      <c r="BT1010" s="307"/>
      <c r="BU1010" s="307"/>
      <c r="BV1010" s="307"/>
      <c r="BW1010" s="307"/>
      <c r="BX1010" s="307"/>
      <c r="BY1010" s="307"/>
      <c r="BZ1010" s="307"/>
      <c r="CA1010" s="307"/>
      <c r="CB1010" s="307"/>
      <c r="CC1010" s="307"/>
      <c r="CD1010" s="307"/>
      <c r="CE1010" s="307"/>
      <c r="CF1010" s="307"/>
      <c r="CG1010" s="307"/>
      <c r="CH1010" s="307"/>
      <c r="CI1010" s="307"/>
      <c r="CJ1010" s="307"/>
      <c r="CK1010" s="307"/>
      <c r="CL1010" s="307"/>
      <c r="CN1010" s="306"/>
      <c r="CO1010" s="307"/>
      <c r="CP1010" s="307"/>
      <c r="CQ1010" s="307"/>
      <c r="CR1010" s="307"/>
      <c r="CS1010" s="307"/>
      <c r="CT1010" s="307"/>
      <c r="CU1010" s="307"/>
      <c r="CV1010" s="307"/>
      <c r="CW1010" s="307"/>
      <c r="CX1010" s="307"/>
      <c r="CY1010" s="307"/>
      <c r="CZ1010" s="307"/>
      <c r="DA1010" s="307"/>
      <c r="DB1010" s="307"/>
      <c r="DC1010" s="307"/>
      <c r="DD1010" s="307"/>
      <c r="DE1010" s="307"/>
      <c r="DF1010" s="307"/>
      <c r="DG1010" s="307"/>
      <c r="DH1010" s="307"/>
      <c r="DI1010" s="307"/>
      <c r="DJ1010" s="307"/>
      <c r="DK1010" s="307"/>
      <c r="DL1010" s="307"/>
    </row>
    <row r="1011" spans="1:116" x14ac:dyDescent="0.35">
      <c r="B1011" t="str">
        <f>E1011</f>
        <v>1011 DCSCAC-S</v>
      </c>
      <c r="D1011" t="s">
        <v>158</v>
      </c>
      <c r="E1011" s="8" t="str">
        <f>ROW()&amp;" "&amp;D1011</f>
        <v>1011 DCSCAC-S</v>
      </c>
      <c r="G1011" s="175" t="s">
        <v>464</v>
      </c>
      <c r="I1011"/>
      <c r="J1011"/>
      <c r="R1011"/>
      <c r="S1011"/>
      <c r="T1011"/>
      <c r="U1011"/>
      <c r="V1011"/>
      <c r="W1011"/>
      <c r="X1011"/>
      <c r="Y1011"/>
      <c r="Z1011"/>
      <c r="AA1011"/>
      <c r="AB1011"/>
      <c r="AC1011"/>
      <c r="AD1011"/>
      <c r="AE1011"/>
      <c r="AF1011"/>
      <c r="AG1011"/>
      <c r="AH1011"/>
      <c r="AI1011"/>
      <c r="AJ1011"/>
      <c r="AK1011"/>
      <c r="AL1011"/>
      <c r="AM1011"/>
      <c r="AN1011"/>
      <c r="AO1011"/>
      <c r="AP1011"/>
      <c r="AQ1011"/>
      <c r="AR1011"/>
      <c r="AS1011"/>
      <c r="AT1011"/>
      <c r="AU1011"/>
      <c r="AV1011"/>
      <c r="AW1011"/>
      <c r="AX1011"/>
      <c r="AY1011"/>
      <c r="AZ1011"/>
      <c r="BA1011"/>
      <c r="BB1011"/>
      <c r="BC1011"/>
      <c r="BD1011"/>
      <c r="BE1011"/>
      <c r="BF1011"/>
      <c r="BG1011"/>
      <c r="BH1011"/>
      <c r="BI1011"/>
      <c r="BJ1011"/>
      <c r="BK1011"/>
      <c r="BL1011"/>
      <c r="BM1011"/>
      <c r="BN1011"/>
      <c r="BO1011"/>
      <c r="BP1011"/>
      <c r="BQ1011"/>
      <c r="BR1011"/>
      <c r="BS1011"/>
      <c r="BT1011"/>
      <c r="BU1011"/>
      <c r="BV1011"/>
      <c r="BW1011"/>
      <c r="BX1011"/>
      <c r="BY1011"/>
      <c r="BZ1011"/>
      <c r="CA1011"/>
      <c r="CB1011"/>
      <c r="CC1011"/>
      <c r="CD1011"/>
      <c r="CE1011"/>
      <c r="CF1011"/>
      <c r="CG1011"/>
      <c r="CH1011"/>
      <c r="CI1011"/>
      <c r="CJ1011"/>
      <c r="CK1011"/>
      <c r="CL1011"/>
      <c r="CN1011"/>
    </row>
    <row r="1012" spans="1:116" x14ac:dyDescent="0.35">
      <c r="B1012" t="str">
        <f>E1012</f>
        <v>1012 DCSCAC-S</v>
      </c>
      <c r="D1012" t="s">
        <v>158</v>
      </c>
      <c r="E1012" s="8" t="str">
        <f t="shared" si="1196"/>
        <v>1012 DCSCAC-S</v>
      </c>
      <c r="G1012" s="66" t="s">
        <v>194</v>
      </c>
      <c r="H1012" s="12"/>
      <c r="I1012" s="60"/>
      <c r="J1012" s="60"/>
      <c r="K1012" s="14">
        <v>10</v>
      </c>
      <c r="L1012" s="14">
        <v>10</v>
      </c>
      <c r="M1012" s="14">
        <v>10</v>
      </c>
      <c r="N1012" s="14">
        <v>10</v>
      </c>
      <c r="O1012" s="14">
        <v>10</v>
      </c>
      <c r="P1012" s="14">
        <v>10</v>
      </c>
      <c r="R1012" s="15"/>
      <c r="S1012" s="76" cm="1">
        <f t="array" ref="S1012">INDEX($K:$P,ROW(),MATCH(S$3,$K$2:$P$2,0))</f>
        <v>10</v>
      </c>
      <c r="T1012" s="76" cm="1">
        <f t="array" ref="T1012">INDEX($K:$P,ROW(),MATCH(T$3,$K$2:$P$2,0))</f>
        <v>10</v>
      </c>
      <c r="U1012" s="76" cm="1">
        <f t="array" ref="U1012">INDEX($K:$P,ROW(),MATCH(U$3,$K$2:$P$2,0))</f>
        <v>10</v>
      </c>
      <c r="V1012" s="76" cm="1">
        <f t="array" ref="V1012">INDEX($K:$P,ROW(),MATCH(V$3,$K$2:$P$2,0))</f>
        <v>10</v>
      </c>
      <c r="W1012" s="76" cm="1">
        <f t="array" ref="W1012">INDEX($K:$P,ROW(),MATCH(W$3,$K$2:$P$2,0))</f>
        <v>10</v>
      </c>
      <c r="X1012" s="76" cm="1">
        <f t="array" ref="X1012">INDEX($K:$P,ROW(),MATCH(X$3,$K$2:$P$2,0))</f>
        <v>10</v>
      </c>
      <c r="Y1012" s="76" cm="1">
        <f t="array" ref="Y1012">INDEX($K:$P,ROW(),MATCH(Y$3,$K$2:$P$2,0))</f>
        <v>10</v>
      </c>
      <c r="Z1012" s="76" cm="1">
        <f t="array" ref="Z1012">INDEX($K:$P,ROW(),MATCH(Z$3,$K$2:$P$2,0))</f>
        <v>10</v>
      </c>
      <c r="AA1012" s="76" cm="1">
        <f t="array" ref="AA1012">INDEX($K:$P,ROW(),MATCH(AA$3,$K$2:$P$2,0))</f>
        <v>10</v>
      </c>
      <c r="AB1012" s="76" cm="1">
        <f t="array" ref="AB1012">INDEX($K:$P,ROW(),MATCH(AB$3,$K$2:$P$2,0))</f>
        <v>10</v>
      </c>
      <c r="AC1012" s="76" cm="1">
        <f t="array" ref="AC1012">INDEX($K:$P,ROW(),MATCH(AC$3,$K$2:$P$2,0))</f>
        <v>10</v>
      </c>
      <c r="AD1012" s="76" cm="1">
        <f t="array" ref="AD1012">INDEX($K:$P,ROW(),MATCH(AD$3,$K$2:$P$2,0))</f>
        <v>10</v>
      </c>
      <c r="AE1012" s="76" cm="1">
        <f t="array" ref="AE1012">INDEX($K:$P,ROW(),MATCH(AE$3,$K$2:$P$2,0))</f>
        <v>10</v>
      </c>
      <c r="AF1012" s="76" cm="1">
        <f t="array" ref="AF1012">INDEX($K:$P,ROW(),MATCH(AF$3,$K$2:$P$2,0))</f>
        <v>10</v>
      </c>
      <c r="AG1012" s="76" cm="1">
        <f t="array" ref="AG1012">INDEX($K:$P,ROW(),MATCH(AG$3,$K$2:$P$2,0))</f>
        <v>10</v>
      </c>
      <c r="AH1012" s="76" cm="1">
        <f t="array" ref="AH1012">INDEX($K:$P,ROW(),MATCH(AH$3,$K$2:$P$2,0))</f>
        <v>10</v>
      </c>
      <c r="AI1012" s="76" cm="1">
        <f t="array" ref="AI1012">INDEX($K:$P,ROW(),MATCH(AI$3,$K$2:$P$2,0))</f>
        <v>10</v>
      </c>
      <c r="AJ1012" s="76" cm="1">
        <f t="array" ref="AJ1012">INDEX($K:$P,ROW(),MATCH(AJ$3,$K$2:$P$2,0))</f>
        <v>10</v>
      </c>
      <c r="AK1012" s="76" cm="1">
        <f t="array" ref="AK1012">INDEX($K:$P,ROW(),MATCH(AK$3,$K$2:$P$2,0))</f>
        <v>10</v>
      </c>
      <c r="AL1012" s="76" cm="1">
        <f t="array" ref="AL1012">INDEX($K:$P,ROW(),MATCH(AL$3,$K$2:$P$2,0))</f>
        <v>10</v>
      </c>
      <c r="AM1012" s="76" cm="1">
        <f t="array" ref="AM1012">INDEX($K:$P,ROW(),MATCH(AM$3,$K$2:$P$2,0))</f>
        <v>10</v>
      </c>
      <c r="AN1012" s="76" cm="1">
        <f t="array" ref="AN1012">INDEX($K:$P,ROW(),MATCH(AN$3,$K$2:$P$2,0))</f>
        <v>10</v>
      </c>
      <c r="AO1012" s="76" cm="1">
        <f t="array" ref="AO1012">INDEX($K:$P,ROW(),MATCH(AO$3,$K$2:$P$2,0))</f>
        <v>10</v>
      </c>
      <c r="AP1012" s="76" cm="1">
        <f t="array" ref="AP1012">INDEX($K:$P,ROW(),MATCH(AP$3,$K$2:$P$2,0))</f>
        <v>10</v>
      </c>
      <c r="AQ1012" s="76" cm="1">
        <f t="array" ref="AQ1012">INDEX($K:$P,ROW(),MATCH(AQ$3,$K$2:$P$2,0))</f>
        <v>10</v>
      </c>
      <c r="AR1012" s="76" cm="1">
        <f t="array" ref="AR1012">INDEX($K:$P,ROW(),MATCH(AR$3,$K$2:$P$2,0))</f>
        <v>10</v>
      </c>
      <c r="AS1012" s="76" cm="1">
        <f t="array" ref="AS1012">INDEX($K:$P,ROW(),MATCH(AS$3,$K$2:$P$2,0))</f>
        <v>10</v>
      </c>
      <c r="AT1012" s="76" cm="1">
        <f t="array" ref="AT1012">INDEX($K:$P,ROW(),MATCH(AT$3,$K$2:$P$2,0))</f>
        <v>10</v>
      </c>
      <c r="AU1012" s="76" cm="1">
        <f t="array" ref="AU1012">INDEX($K:$P,ROW(),MATCH(AU$3,$K$2:$P$2,0))</f>
        <v>10</v>
      </c>
      <c r="AV1012" s="76" cm="1">
        <f t="array" ref="AV1012">INDEX($K:$P,ROW(),MATCH(AV$3,$K$2:$P$2,0))</f>
        <v>10</v>
      </c>
      <c r="AW1012" s="76" cm="1">
        <f t="array" ref="AW1012">INDEX($K:$P,ROW(),MATCH(AW$3,$K$2:$P$2,0))</f>
        <v>10</v>
      </c>
      <c r="AX1012" s="76" cm="1">
        <f t="array" ref="AX1012">INDEX($K:$P,ROW(),MATCH(AX$3,$K$2:$P$2,0))</f>
        <v>10</v>
      </c>
      <c r="AY1012" s="76" cm="1">
        <f t="array" ref="AY1012">INDEX($K:$P,ROW(),MATCH(AY$3,$K$2:$P$2,0))</f>
        <v>10</v>
      </c>
      <c r="AZ1012" s="76" cm="1">
        <f t="array" ref="AZ1012">INDEX($K:$P,ROW(),MATCH(AZ$3,$K$2:$P$2,0))</f>
        <v>10</v>
      </c>
      <c r="BA1012" s="76" cm="1">
        <f t="array" ref="BA1012">INDEX($K:$P,ROW(),MATCH(BA$3,$K$2:$P$2,0))</f>
        <v>10</v>
      </c>
      <c r="BB1012" s="76" cm="1">
        <f t="array" ref="BB1012">INDEX($K:$P,ROW(),MATCH(BB$3,$K$2:$P$2,0))</f>
        <v>10</v>
      </c>
      <c r="BC1012" s="76" cm="1">
        <f t="array" ref="BC1012">INDEX($K:$P,ROW(),MATCH(BC$3,$K$2:$P$2,0))</f>
        <v>10</v>
      </c>
      <c r="BD1012" s="76" cm="1">
        <f t="array" ref="BD1012">INDEX($K:$P,ROW(),MATCH(BD$3,$K$2:$P$2,0))</f>
        <v>10</v>
      </c>
      <c r="BE1012" s="76" cm="1">
        <f t="array" ref="BE1012">INDEX($K:$P,ROW(),MATCH(BE$3,$K$2:$P$2,0))</f>
        <v>10</v>
      </c>
      <c r="BF1012" s="76" cm="1">
        <f t="array" ref="BF1012">INDEX($K:$P,ROW(),MATCH(BF$3,$K$2:$P$2,0))</f>
        <v>10</v>
      </c>
      <c r="BG1012" s="76" cm="1">
        <f t="array" ref="BG1012">INDEX($K:$P,ROW(),MATCH(BG$3,$K$2:$P$2,0))</f>
        <v>10</v>
      </c>
      <c r="BH1012" s="76" cm="1">
        <f t="array" ref="BH1012">INDEX($K:$P,ROW(),MATCH(BH$3,$K$2:$P$2,0))</f>
        <v>10</v>
      </c>
      <c r="BI1012" s="76" cm="1">
        <f t="array" ref="BI1012">INDEX($K:$P,ROW(),MATCH(BI$3,$K$2:$P$2,0))</f>
        <v>10</v>
      </c>
      <c r="BJ1012" s="76" cm="1">
        <f t="array" ref="BJ1012">INDEX($K:$P,ROW(),MATCH(BJ$3,$K$2:$P$2,0))</f>
        <v>10</v>
      </c>
      <c r="BK1012" s="76" cm="1">
        <f t="array" ref="BK1012">INDEX($K:$P,ROW(),MATCH(BK$3,$K$2:$P$2,0))</f>
        <v>10</v>
      </c>
      <c r="BL1012" s="76" cm="1">
        <f t="array" ref="BL1012">INDEX($K:$P,ROW(),MATCH(BL$3,$K$2:$P$2,0))</f>
        <v>10</v>
      </c>
      <c r="BM1012" s="76" cm="1">
        <f t="array" ref="BM1012">INDEX($K:$P,ROW(),MATCH(BM$3,$K$2:$P$2,0))</f>
        <v>10</v>
      </c>
      <c r="BN1012" s="76" cm="1">
        <f t="array" ref="BN1012">INDEX($K:$P,ROW(),MATCH(BN$3,$K$2:$P$2,0))</f>
        <v>10</v>
      </c>
      <c r="BO1012" s="76" cm="1">
        <f t="array" ref="BO1012">INDEX($K:$P,ROW(),MATCH(BO$3,$K$2:$P$2,0))</f>
        <v>10</v>
      </c>
      <c r="BP1012" s="76" cm="1">
        <f t="array" ref="BP1012">INDEX($K:$P,ROW(),MATCH(BP$3,$K$2:$P$2,0))</f>
        <v>10</v>
      </c>
      <c r="BQ1012" s="76" cm="1">
        <f t="array" ref="BQ1012">INDEX($K:$P,ROW(),MATCH(BQ$3,$K$2:$P$2,0))</f>
        <v>10</v>
      </c>
      <c r="BR1012" s="76" cm="1">
        <f t="array" ref="BR1012">INDEX($K:$P,ROW(),MATCH(BR$3,$K$2:$P$2,0))</f>
        <v>10</v>
      </c>
      <c r="BS1012" s="76" cm="1">
        <f t="array" ref="BS1012">INDEX($K:$P,ROW(),MATCH(BS$3,$K$2:$P$2,0))</f>
        <v>10</v>
      </c>
      <c r="BT1012" s="76" cm="1">
        <f t="array" ref="BT1012">INDEX($K:$P,ROW(),MATCH(BT$3,$K$2:$P$2,0))</f>
        <v>10</v>
      </c>
      <c r="BU1012" s="76" cm="1">
        <f t="array" ref="BU1012">INDEX($K:$P,ROW(),MATCH(BU$3,$K$2:$P$2,0))</f>
        <v>10</v>
      </c>
      <c r="BV1012" s="76" cm="1">
        <f t="array" ref="BV1012">INDEX($K:$P,ROW(),MATCH(BV$3,$K$2:$P$2,0))</f>
        <v>10</v>
      </c>
      <c r="BW1012" s="76" cm="1">
        <f t="array" ref="BW1012">INDEX($K:$P,ROW(),MATCH(BW$3,$K$2:$P$2,0))</f>
        <v>10</v>
      </c>
      <c r="BX1012" s="76" cm="1">
        <f t="array" ref="BX1012">INDEX($K:$P,ROW(),MATCH(BX$3,$K$2:$P$2,0))</f>
        <v>10</v>
      </c>
      <c r="BY1012" s="76" cm="1">
        <f t="array" ref="BY1012">INDEX($K:$P,ROW(),MATCH(BY$3,$K$2:$P$2,0))</f>
        <v>10</v>
      </c>
      <c r="BZ1012" s="76" cm="1">
        <f t="array" ref="BZ1012">INDEX($K:$P,ROW(),MATCH(BZ$3,$K$2:$P$2,0))</f>
        <v>10</v>
      </c>
      <c r="CA1012" s="76" cm="1">
        <f t="array" ref="CA1012">INDEX($K:$P,ROW(),MATCH(CA$3,$K$2:$P$2,0))</f>
        <v>10</v>
      </c>
      <c r="CB1012" s="76" cm="1">
        <f t="array" ref="CB1012">INDEX($K:$P,ROW(),MATCH(CB$3,$K$2:$P$2,0))</f>
        <v>10</v>
      </c>
      <c r="CC1012" s="76" cm="1">
        <f t="array" ref="CC1012">INDEX($K:$P,ROW(),MATCH(CC$3,$K$2:$P$2,0))</f>
        <v>10</v>
      </c>
      <c r="CD1012" s="76" cm="1">
        <f t="array" ref="CD1012">INDEX($K:$P,ROW(),MATCH(CD$3,$K$2:$P$2,0))</f>
        <v>10</v>
      </c>
      <c r="CE1012" s="76" cm="1">
        <f t="array" ref="CE1012">INDEX($K:$P,ROW(),MATCH(CE$3,$K$2:$P$2,0))</f>
        <v>10</v>
      </c>
      <c r="CF1012" s="76" cm="1">
        <f t="array" ref="CF1012">INDEX($K:$P,ROW(),MATCH(CF$3,$K$2:$P$2,0))</f>
        <v>10</v>
      </c>
      <c r="CG1012" s="76" cm="1">
        <f t="array" ref="CG1012">INDEX($K:$P,ROW(),MATCH(CG$3,$K$2:$P$2,0))</f>
        <v>10</v>
      </c>
      <c r="CH1012" s="76" cm="1">
        <f t="array" ref="CH1012">INDEX($K:$P,ROW(),MATCH(CH$3,$K$2:$P$2,0))</f>
        <v>10</v>
      </c>
      <c r="CI1012" s="76" cm="1">
        <f t="array" ref="CI1012">INDEX($K:$P,ROW(),MATCH(CI$3,$K$2:$P$2,0))</f>
        <v>10</v>
      </c>
      <c r="CJ1012" s="76" cm="1">
        <f t="array" ref="CJ1012">INDEX($K:$P,ROW(),MATCH(CJ$3,$K$2:$P$2,0))</f>
        <v>10</v>
      </c>
      <c r="CK1012" s="76" cm="1">
        <f t="array" ref="CK1012">INDEX($K:$P,ROW(),MATCH(CK$3,$K$2:$P$2,0))</f>
        <v>10</v>
      </c>
      <c r="CL1012" s="76" cm="1">
        <f t="array" ref="CL1012">INDEX($K:$P,ROW(),MATCH(CL$3,$K$2:$P$2,0))</f>
        <v>10</v>
      </c>
      <c r="CN1012" s="60"/>
      <c r="CO1012" s="76" t="e" cm="1">
        <f t="array" ref="CO1012">INDEX($K:$P,ROW(),MATCH(CO$3,$K$2:$P$2,0))</f>
        <v>#N/A</v>
      </c>
      <c r="CP1012" s="76" t="e" cm="1">
        <f t="array" ref="CP1012">INDEX($K:$P,ROW(),MATCH(CP$3,$K$2:$P$2,0))</f>
        <v>#N/A</v>
      </c>
      <c r="CQ1012" s="76" t="e" cm="1">
        <f t="array" ref="CQ1012">INDEX($K:$P,ROW(),MATCH(CQ$3,$K$2:$P$2,0))</f>
        <v>#N/A</v>
      </c>
      <c r="CR1012" s="76" t="e" cm="1">
        <f t="array" ref="CR1012">INDEX($K:$P,ROW(),MATCH(CR$3,$K$2:$P$2,0))</f>
        <v>#N/A</v>
      </c>
      <c r="CS1012" s="76" t="e" cm="1">
        <f t="array" ref="CS1012">INDEX($K:$P,ROW(),MATCH(CS$3,$K$2:$P$2,0))</f>
        <v>#N/A</v>
      </c>
      <c r="CT1012" s="76" t="e" cm="1">
        <f t="array" ref="CT1012">INDEX($K:$P,ROW(),MATCH(CT$3,$K$2:$P$2,0))</f>
        <v>#N/A</v>
      </c>
      <c r="CU1012" s="76" t="e" cm="1">
        <f t="array" ref="CU1012">INDEX($K:$P,ROW(),MATCH(CU$3,$K$2:$P$2,0))</f>
        <v>#N/A</v>
      </c>
      <c r="CV1012" s="76" t="e" cm="1">
        <f t="array" ref="CV1012">INDEX($K:$P,ROW(),MATCH(CV$3,$K$2:$P$2,0))</f>
        <v>#N/A</v>
      </c>
      <c r="CW1012" s="76" t="e" cm="1">
        <f t="array" ref="CW1012">INDEX($K:$P,ROW(),MATCH(CW$3,$K$2:$P$2,0))</f>
        <v>#N/A</v>
      </c>
      <c r="CX1012" s="76" t="e" cm="1">
        <f t="array" ref="CX1012">INDEX($K:$P,ROW(),MATCH(CX$3,$K$2:$P$2,0))</f>
        <v>#N/A</v>
      </c>
      <c r="CY1012" s="76" t="e" cm="1">
        <f t="array" ref="CY1012">INDEX($K:$P,ROW(),MATCH(CY$3,$K$2:$P$2,0))</f>
        <v>#N/A</v>
      </c>
      <c r="CZ1012" s="76" t="e" cm="1">
        <f t="array" ref="CZ1012">INDEX($K:$P,ROW(),MATCH(CZ$3,$K$2:$P$2,0))</f>
        <v>#N/A</v>
      </c>
      <c r="DA1012" s="76" t="e" cm="1">
        <f t="array" ref="DA1012">INDEX($K:$P,ROW(),MATCH(DA$3,$K$2:$P$2,0))</f>
        <v>#N/A</v>
      </c>
      <c r="DB1012" s="76" t="e" cm="1">
        <f t="array" ref="DB1012">INDEX($K:$P,ROW(),MATCH(DB$3,$K$2:$P$2,0))</f>
        <v>#N/A</v>
      </c>
      <c r="DC1012" s="76" t="e" cm="1">
        <f t="array" ref="DC1012">INDEX($K:$P,ROW(),MATCH(DC$3,$K$2:$P$2,0))</f>
        <v>#N/A</v>
      </c>
      <c r="DD1012" s="76" t="e" cm="1">
        <f t="array" ref="DD1012">INDEX($K:$P,ROW(),MATCH(DD$3,$K$2:$P$2,0))</f>
        <v>#N/A</v>
      </c>
      <c r="DE1012" s="76" t="e" cm="1">
        <f t="array" ref="DE1012">INDEX($K:$P,ROW(),MATCH(DE$3,$K$2:$P$2,0))</f>
        <v>#N/A</v>
      </c>
      <c r="DF1012" s="76" t="e" cm="1">
        <f t="array" ref="DF1012">INDEX($K:$P,ROW(),MATCH(DF$3,$K$2:$P$2,0))</f>
        <v>#N/A</v>
      </c>
      <c r="DG1012" s="76" t="e" cm="1">
        <f t="array" ref="DG1012">INDEX($K:$P,ROW(),MATCH(DG$3,$K$2:$P$2,0))</f>
        <v>#N/A</v>
      </c>
      <c r="DH1012" s="76" t="e" cm="1">
        <f t="array" ref="DH1012">INDEX($K:$P,ROW(),MATCH(DH$3,$K$2:$P$2,0))</f>
        <v>#N/A</v>
      </c>
      <c r="DI1012" s="76" t="e" cm="1">
        <f t="array" ref="DI1012">INDEX($K:$P,ROW(),MATCH(DI$3,$K$2:$P$2,0))</f>
        <v>#N/A</v>
      </c>
      <c r="DJ1012" s="76" t="e" cm="1">
        <f t="array" ref="DJ1012">INDEX($K:$P,ROW(),MATCH(DJ$3,$K$2:$P$2,0))</f>
        <v>#N/A</v>
      </c>
      <c r="DK1012" s="76" t="e" cm="1">
        <f t="array" ref="DK1012">INDEX($K:$P,ROW(),MATCH(DK$3,$K$2:$P$2,0))</f>
        <v>#N/A</v>
      </c>
      <c r="DL1012" s="76" t="e" cm="1">
        <f t="array" ref="DL1012">INDEX($K:$P,ROW(),MATCH(DL$3,$K$2:$P$2,0))</f>
        <v>#N/A</v>
      </c>
    </row>
    <row r="1013" spans="1:116" x14ac:dyDescent="0.35">
      <c r="C1013" t="s">
        <v>80</v>
      </c>
      <c r="D1013" t="s">
        <v>158</v>
      </c>
      <c r="E1013" s="8" t="str">
        <f t="shared" si="1196"/>
        <v>1013 DCSCAC-S</v>
      </c>
      <c r="G1013" s="95" t="str">
        <f>G1017&amp;":"</f>
        <v>Expense - Seller acquisition cost:</v>
      </c>
      <c r="H1013" s="12"/>
      <c r="I1013" s="60"/>
      <c r="J1013" s="60"/>
      <c r="K1013" s="15">
        <f ca="1">SUMIF($3:$3,K$2,1013:1013)</f>
        <v>6000</v>
      </c>
      <c r="L1013" s="15">
        <f ca="1">SUMIF($3:$3,L$2,1013:1013)</f>
        <v>6000</v>
      </c>
      <c r="M1013" s="15">
        <f ca="1">SUMIF($3:$3,M$2,1013:1013)</f>
        <v>6000</v>
      </c>
      <c r="N1013" s="15">
        <f ca="1">SUMIF($3:$3,N$2,1013:1013)</f>
        <v>6000</v>
      </c>
      <c r="O1013" s="15">
        <f ca="1">SUMIF($3:$3,O$2,1013:1013)</f>
        <v>6000</v>
      </c>
      <c r="P1013" s="15">
        <f ca="1">SUMIF($3:$3,P$2,1013:1013)</f>
        <v>6000</v>
      </c>
      <c r="R1013" s="15"/>
      <c r="S1013" s="76" cm="1">
        <f t="array" aca="1" ref="S1013" ca="1">INDIRECT(S1005)/S1012</f>
        <v>500</v>
      </c>
      <c r="T1013" s="76" cm="1">
        <f t="array" aca="1" ref="T1013" ca="1">INDIRECT(T1005)/T1012</f>
        <v>500</v>
      </c>
      <c r="U1013" s="76" cm="1">
        <f t="array" aca="1" ref="U1013" ca="1">INDIRECT(U1005)/U1012</f>
        <v>500</v>
      </c>
      <c r="V1013" s="76" cm="1">
        <f t="array" aca="1" ref="V1013" ca="1">INDIRECT(V1005)/V1012</f>
        <v>500</v>
      </c>
      <c r="W1013" s="76" cm="1">
        <f t="array" aca="1" ref="W1013" ca="1">INDIRECT(W1005)/W1012</f>
        <v>500</v>
      </c>
      <c r="X1013" s="76" cm="1">
        <f t="array" aca="1" ref="X1013" ca="1">INDIRECT(X1005)/X1012</f>
        <v>500</v>
      </c>
      <c r="Y1013" s="76" cm="1">
        <f t="array" aca="1" ref="Y1013" ca="1">INDIRECT(Y1005)/Y1012</f>
        <v>500</v>
      </c>
      <c r="Z1013" s="76" cm="1">
        <f t="array" aca="1" ref="Z1013" ca="1">INDIRECT(Z1005)/Z1012</f>
        <v>500</v>
      </c>
      <c r="AA1013" s="76" cm="1">
        <f t="array" aca="1" ref="AA1013" ca="1">INDIRECT(AA1005)/AA1012</f>
        <v>500</v>
      </c>
      <c r="AB1013" s="76" cm="1">
        <f t="array" aca="1" ref="AB1013" ca="1">INDIRECT(AB1005)/AB1012</f>
        <v>500</v>
      </c>
      <c r="AC1013" s="76" cm="1">
        <f t="array" aca="1" ref="AC1013" ca="1">INDIRECT(AC1005)/AC1012</f>
        <v>500</v>
      </c>
      <c r="AD1013" s="76" cm="1">
        <f t="array" aca="1" ref="AD1013" ca="1">INDIRECT(AD1005)/AD1012</f>
        <v>500</v>
      </c>
      <c r="AE1013" s="76" cm="1">
        <f t="array" aca="1" ref="AE1013" ca="1">INDIRECT(AE1005)/AE1012</f>
        <v>500</v>
      </c>
      <c r="AF1013" s="76" cm="1">
        <f t="array" aca="1" ref="AF1013" ca="1">INDIRECT(AF1005)/AF1012</f>
        <v>500</v>
      </c>
      <c r="AG1013" s="76" cm="1">
        <f t="array" aca="1" ref="AG1013" ca="1">INDIRECT(AG1005)/AG1012</f>
        <v>500</v>
      </c>
      <c r="AH1013" s="76" cm="1">
        <f t="array" aca="1" ref="AH1013" ca="1">INDIRECT(AH1005)/AH1012</f>
        <v>500</v>
      </c>
      <c r="AI1013" s="76" cm="1">
        <f t="array" aca="1" ref="AI1013" ca="1">INDIRECT(AI1005)/AI1012</f>
        <v>500</v>
      </c>
      <c r="AJ1013" s="76" cm="1">
        <f t="array" aca="1" ref="AJ1013" ca="1">INDIRECT(AJ1005)/AJ1012</f>
        <v>500</v>
      </c>
      <c r="AK1013" s="76" cm="1">
        <f t="array" aca="1" ref="AK1013" ca="1">INDIRECT(AK1005)/AK1012</f>
        <v>500</v>
      </c>
      <c r="AL1013" s="76" cm="1">
        <f t="array" aca="1" ref="AL1013" ca="1">INDIRECT(AL1005)/AL1012</f>
        <v>500</v>
      </c>
      <c r="AM1013" s="76" cm="1">
        <f t="array" aca="1" ref="AM1013" ca="1">INDIRECT(AM1005)/AM1012</f>
        <v>500</v>
      </c>
      <c r="AN1013" s="76" cm="1">
        <f t="array" aca="1" ref="AN1013" ca="1">INDIRECT(AN1005)/AN1012</f>
        <v>500</v>
      </c>
      <c r="AO1013" s="76" cm="1">
        <f t="array" aca="1" ref="AO1013" ca="1">INDIRECT(AO1005)/AO1012</f>
        <v>500</v>
      </c>
      <c r="AP1013" s="76" cm="1">
        <f t="array" aca="1" ref="AP1013" ca="1">INDIRECT(AP1005)/AP1012</f>
        <v>500</v>
      </c>
      <c r="AQ1013" s="76" cm="1">
        <f t="array" aca="1" ref="AQ1013" ca="1">INDIRECT(AQ1005)/AQ1012</f>
        <v>500</v>
      </c>
      <c r="AR1013" s="76" cm="1">
        <f t="array" aca="1" ref="AR1013" ca="1">INDIRECT(AR1005)/AR1012</f>
        <v>500</v>
      </c>
      <c r="AS1013" s="76" cm="1">
        <f t="array" aca="1" ref="AS1013" ca="1">INDIRECT(AS1005)/AS1012</f>
        <v>500</v>
      </c>
      <c r="AT1013" s="76" cm="1">
        <f t="array" aca="1" ref="AT1013" ca="1">INDIRECT(AT1005)/AT1012</f>
        <v>500</v>
      </c>
      <c r="AU1013" s="76" cm="1">
        <f t="array" aca="1" ref="AU1013" ca="1">INDIRECT(AU1005)/AU1012</f>
        <v>500</v>
      </c>
      <c r="AV1013" s="76" cm="1">
        <f t="array" aca="1" ref="AV1013" ca="1">INDIRECT(AV1005)/AV1012</f>
        <v>500</v>
      </c>
      <c r="AW1013" s="76" cm="1">
        <f t="array" aca="1" ref="AW1013" ca="1">INDIRECT(AW1005)/AW1012</f>
        <v>500</v>
      </c>
      <c r="AX1013" s="76" cm="1">
        <f t="array" aca="1" ref="AX1013" ca="1">INDIRECT(AX1005)/AX1012</f>
        <v>500</v>
      </c>
      <c r="AY1013" s="76" cm="1">
        <f t="array" aca="1" ref="AY1013" ca="1">INDIRECT(AY1005)/AY1012</f>
        <v>500</v>
      </c>
      <c r="AZ1013" s="76" cm="1">
        <f t="array" aca="1" ref="AZ1013" ca="1">INDIRECT(AZ1005)/AZ1012</f>
        <v>500</v>
      </c>
      <c r="BA1013" s="76" cm="1">
        <f t="array" aca="1" ref="BA1013" ca="1">INDIRECT(BA1005)/BA1012</f>
        <v>500</v>
      </c>
      <c r="BB1013" s="76" cm="1">
        <f t="array" aca="1" ref="BB1013" ca="1">INDIRECT(BB1005)/BB1012</f>
        <v>500</v>
      </c>
      <c r="BC1013" s="76" cm="1">
        <f t="array" aca="1" ref="BC1013" ca="1">INDIRECT(BC1005)/BC1012</f>
        <v>500</v>
      </c>
      <c r="BD1013" s="76" cm="1">
        <f t="array" aca="1" ref="BD1013" ca="1">INDIRECT(BD1005)/BD1012</f>
        <v>500</v>
      </c>
      <c r="BE1013" s="76" cm="1">
        <f t="array" aca="1" ref="BE1013" ca="1">INDIRECT(BE1005)/BE1012</f>
        <v>500</v>
      </c>
      <c r="BF1013" s="76" cm="1">
        <f t="array" aca="1" ref="BF1013" ca="1">INDIRECT(BF1005)/BF1012</f>
        <v>500</v>
      </c>
      <c r="BG1013" s="76" cm="1">
        <f t="array" aca="1" ref="BG1013" ca="1">INDIRECT(BG1005)/BG1012</f>
        <v>500</v>
      </c>
      <c r="BH1013" s="76" cm="1">
        <f t="array" aca="1" ref="BH1013" ca="1">INDIRECT(BH1005)/BH1012</f>
        <v>500</v>
      </c>
      <c r="BI1013" s="76" cm="1">
        <f t="array" aca="1" ref="BI1013" ca="1">INDIRECT(BI1005)/BI1012</f>
        <v>500</v>
      </c>
      <c r="BJ1013" s="76" cm="1">
        <f t="array" aca="1" ref="BJ1013" ca="1">INDIRECT(BJ1005)/BJ1012</f>
        <v>500</v>
      </c>
      <c r="BK1013" s="76" cm="1">
        <f t="array" aca="1" ref="BK1013" ca="1">INDIRECT(BK1005)/BK1012</f>
        <v>500</v>
      </c>
      <c r="BL1013" s="76" cm="1">
        <f t="array" aca="1" ref="BL1013" ca="1">INDIRECT(BL1005)/BL1012</f>
        <v>500</v>
      </c>
      <c r="BM1013" s="76" cm="1">
        <f t="array" aca="1" ref="BM1013" ca="1">INDIRECT(BM1005)/BM1012</f>
        <v>500</v>
      </c>
      <c r="BN1013" s="76" cm="1">
        <f t="array" aca="1" ref="BN1013" ca="1">INDIRECT(BN1005)/BN1012</f>
        <v>500</v>
      </c>
      <c r="BO1013" s="76" cm="1">
        <f t="array" aca="1" ref="BO1013" ca="1">INDIRECT(BO1005)/BO1012</f>
        <v>500</v>
      </c>
      <c r="BP1013" s="76" cm="1">
        <f t="array" aca="1" ref="BP1013" ca="1">INDIRECT(BP1005)/BP1012</f>
        <v>500</v>
      </c>
      <c r="BQ1013" s="76" cm="1">
        <f t="array" aca="1" ref="BQ1013" ca="1">INDIRECT(BQ1005)/BQ1012</f>
        <v>500</v>
      </c>
      <c r="BR1013" s="76" cm="1">
        <f t="array" aca="1" ref="BR1013" ca="1">INDIRECT(BR1005)/BR1012</f>
        <v>500</v>
      </c>
      <c r="BS1013" s="76" cm="1">
        <f t="array" aca="1" ref="BS1013" ca="1">INDIRECT(BS1005)/BS1012</f>
        <v>500</v>
      </c>
      <c r="BT1013" s="76" cm="1">
        <f t="array" aca="1" ref="BT1013" ca="1">INDIRECT(BT1005)/BT1012</f>
        <v>500</v>
      </c>
      <c r="BU1013" s="76" cm="1">
        <f t="array" aca="1" ref="BU1013" ca="1">INDIRECT(BU1005)/BU1012</f>
        <v>500</v>
      </c>
      <c r="BV1013" s="76" cm="1">
        <f t="array" aca="1" ref="BV1013" ca="1">INDIRECT(BV1005)/BV1012</f>
        <v>500</v>
      </c>
      <c r="BW1013" s="76" cm="1">
        <f t="array" aca="1" ref="BW1013" ca="1">INDIRECT(BW1005)/BW1012</f>
        <v>500</v>
      </c>
      <c r="BX1013" s="76" cm="1">
        <f t="array" aca="1" ref="BX1013" ca="1">INDIRECT(BX1005)/BX1012</f>
        <v>500</v>
      </c>
      <c r="BY1013" s="76" cm="1">
        <f t="array" aca="1" ref="BY1013" ca="1">INDIRECT(BY1005)/BY1012</f>
        <v>500</v>
      </c>
      <c r="BZ1013" s="76" cm="1">
        <f t="array" aca="1" ref="BZ1013" ca="1">INDIRECT(BZ1005)/BZ1012</f>
        <v>500</v>
      </c>
      <c r="CA1013" s="76" cm="1">
        <f t="array" aca="1" ref="CA1013" ca="1">INDIRECT(CA1005)/CA1012</f>
        <v>500</v>
      </c>
      <c r="CB1013" s="76" cm="1">
        <f t="array" aca="1" ref="CB1013" ca="1">INDIRECT(CB1005)/CB1012</f>
        <v>500</v>
      </c>
      <c r="CC1013" s="76" cm="1">
        <f t="array" aca="1" ref="CC1013" ca="1">INDIRECT(CC1005)/CC1012</f>
        <v>500</v>
      </c>
      <c r="CD1013" s="76" cm="1">
        <f t="array" aca="1" ref="CD1013" ca="1">INDIRECT(CD1005)/CD1012</f>
        <v>500</v>
      </c>
      <c r="CE1013" s="76" cm="1">
        <f t="array" aca="1" ref="CE1013" ca="1">INDIRECT(CE1005)/CE1012</f>
        <v>500</v>
      </c>
      <c r="CF1013" s="76" cm="1">
        <f t="array" aca="1" ref="CF1013" ca="1">INDIRECT(CF1005)/CF1012</f>
        <v>500</v>
      </c>
      <c r="CG1013" s="76" cm="1">
        <f t="array" aca="1" ref="CG1013" ca="1">INDIRECT(CG1005)/CG1012</f>
        <v>500</v>
      </c>
      <c r="CH1013" s="76" cm="1">
        <f t="array" aca="1" ref="CH1013" ca="1">INDIRECT(CH1005)/CH1012</f>
        <v>500</v>
      </c>
      <c r="CI1013" s="76" cm="1">
        <f t="array" aca="1" ref="CI1013" ca="1">INDIRECT(CI1005)/CI1012</f>
        <v>500</v>
      </c>
      <c r="CJ1013" s="76" cm="1">
        <f t="array" aca="1" ref="CJ1013" ca="1">INDIRECT(CJ1005)/CJ1012</f>
        <v>500</v>
      </c>
      <c r="CK1013" s="76" cm="1">
        <f t="array" aca="1" ref="CK1013" ca="1">INDIRECT(CK1005)/CK1012</f>
        <v>500</v>
      </c>
      <c r="CL1013" s="76" cm="1">
        <f t="array" aca="1" ref="CL1013" ca="1">INDIRECT(CL1005)/CL1012</f>
        <v>500</v>
      </c>
      <c r="CN1013" s="60"/>
      <c r="CO1013" s="76" t="e" cm="1">
        <f t="array" aca="1" ref="CO1013" ca="1">INDIRECT(CO1005)/CO1012</f>
        <v>#N/A</v>
      </c>
      <c r="CP1013" s="76" t="e" cm="1">
        <f t="array" aca="1" ref="CP1013" ca="1">INDIRECT(CP1005)/CP1012</f>
        <v>#N/A</v>
      </c>
      <c r="CQ1013" s="76" t="e" cm="1">
        <f t="array" aca="1" ref="CQ1013" ca="1">INDIRECT(CQ1005)/CQ1012</f>
        <v>#N/A</v>
      </c>
      <c r="CR1013" s="76" t="e" cm="1">
        <f t="array" aca="1" ref="CR1013" ca="1">INDIRECT(CR1005)/CR1012</f>
        <v>#N/A</v>
      </c>
      <c r="CS1013" s="76" t="e" cm="1">
        <f t="array" aca="1" ref="CS1013" ca="1">INDIRECT(CS1005)/CS1012</f>
        <v>#N/A</v>
      </c>
      <c r="CT1013" s="76" t="e" cm="1">
        <f t="array" aca="1" ref="CT1013" ca="1">INDIRECT(CT1005)/CT1012</f>
        <v>#N/A</v>
      </c>
      <c r="CU1013" s="76" t="e" cm="1">
        <f t="array" aca="1" ref="CU1013" ca="1">INDIRECT(CU1005)/CU1012</f>
        <v>#N/A</v>
      </c>
      <c r="CV1013" s="76" t="e" cm="1">
        <f t="array" aca="1" ref="CV1013" ca="1">INDIRECT(CV1005)/CV1012</f>
        <v>#N/A</v>
      </c>
      <c r="CW1013" s="76" t="e" cm="1">
        <f t="array" aca="1" ref="CW1013" ca="1">INDIRECT(CW1005)/CW1012</f>
        <v>#N/A</v>
      </c>
      <c r="CX1013" s="76" t="e" cm="1">
        <f t="array" aca="1" ref="CX1013" ca="1">INDIRECT(CX1005)/CX1012</f>
        <v>#N/A</v>
      </c>
      <c r="CY1013" s="76" t="e" cm="1">
        <f t="array" aca="1" ref="CY1013" ca="1">INDIRECT(CY1005)/CY1012</f>
        <v>#N/A</v>
      </c>
      <c r="CZ1013" s="76" t="e" cm="1">
        <f t="array" aca="1" ref="CZ1013" ca="1">INDIRECT(CZ1005)/CZ1012</f>
        <v>#N/A</v>
      </c>
      <c r="DA1013" s="76" t="e" cm="1">
        <f t="array" aca="1" ref="DA1013" ca="1">INDIRECT(DA1005)/DA1012</f>
        <v>#N/A</v>
      </c>
      <c r="DB1013" s="76" t="e" cm="1">
        <f t="array" aca="1" ref="DB1013" ca="1">INDIRECT(DB1005)/DB1012</f>
        <v>#N/A</v>
      </c>
      <c r="DC1013" s="76" t="e" cm="1">
        <f t="array" aca="1" ref="DC1013" ca="1">INDIRECT(DC1005)/DC1012</f>
        <v>#N/A</v>
      </c>
      <c r="DD1013" s="76" t="e" cm="1">
        <f t="array" aca="1" ref="DD1013" ca="1">INDIRECT(DD1005)/DD1012</f>
        <v>#N/A</v>
      </c>
      <c r="DE1013" s="76" t="e" cm="1">
        <f t="array" aca="1" ref="DE1013" ca="1">INDIRECT(DE1005)/DE1012</f>
        <v>#N/A</v>
      </c>
      <c r="DF1013" s="76" t="e" cm="1">
        <f t="array" aca="1" ref="DF1013" ca="1">INDIRECT(DF1005)/DF1012</f>
        <v>#N/A</v>
      </c>
      <c r="DG1013" s="76" t="e" cm="1">
        <f t="array" aca="1" ref="DG1013" ca="1">INDIRECT(DG1005)/DG1012</f>
        <v>#N/A</v>
      </c>
      <c r="DH1013" s="76" t="e" cm="1">
        <f t="array" aca="1" ref="DH1013" ca="1">INDIRECT(DH1005)/DH1012</f>
        <v>#N/A</v>
      </c>
      <c r="DI1013" s="76" t="e" cm="1">
        <f t="array" aca="1" ref="DI1013" ca="1">INDIRECT(DI1005)/DI1012</f>
        <v>#N/A</v>
      </c>
      <c r="DJ1013" s="76" t="e" cm="1">
        <f t="array" aca="1" ref="DJ1013" ca="1">INDIRECT(DJ1005)/DJ1012</f>
        <v>#N/A</v>
      </c>
      <c r="DK1013" s="76" t="e" cm="1">
        <f t="array" aca="1" ref="DK1013" ca="1">INDIRECT(DK1005)/DK1012</f>
        <v>#N/A</v>
      </c>
      <c r="DL1013" s="76" t="e" cm="1">
        <f t="array" aca="1" ref="DL1013" ca="1">INDIRECT(DL1005)/DL1012</f>
        <v>#N/A</v>
      </c>
    </row>
    <row r="1014" spans="1:116" x14ac:dyDescent="0.35">
      <c r="B1014" t="str">
        <f>E1014</f>
        <v>1014 DCSCAC-S</v>
      </c>
      <c r="D1014" t="s">
        <v>158</v>
      </c>
      <c r="E1014" s="8" t="str">
        <f t="shared" si="1196"/>
        <v>1014 DCSCAC-S</v>
      </c>
      <c r="G1014" s="145" t="str">
        <f>"# of "&amp;G1020&amp;"s"&amp;"/seller/month"</f>
        <v># of primary units/seller/month</v>
      </c>
      <c r="H1014" s="12"/>
      <c r="I1014" s="60"/>
      <c r="J1014" s="60"/>
      <c r="K1014" s="18">
        <v>20</v>
      </c>
      <c r="L1014" s="18">
        <v>20</v>
      </c>
      <c r="M1014" s="18">
        <v>20</v>
      </c>
      <c r="N1014" s="18">
        <v>20</v>
      </c>
      <c r="O1014" s="18">
        <v>20</v>
      </c>
      <c r="P1014" s="18">
        <v>20</v>
      </c>
      <c r="R1014" s="19"/>
      <c r="S1014" s="147" cm="1">
        <f t="array" ref="S1014">INDEX($K:$P,ROW(),MATCH(S$3,$K$2:$P$2,0))</f>
        <v>20</v>
      </c>
      <c r="T1014" s="147" cm="1">
        <f t="array" ref="T1014">INDEX($K:$P,ROW(),MATCH(T$3,$K$2:$P$2,0))</f>
        <v>20</v>
      </c>
      <c r="U1014" s="147" cm="1">
        <f t="array" ref="U1014">INDEX($K:$P,ROW(),MATCH(U$3,$K$2:$P$2,0))</f>
        <v>20</v>
      </c>
      <c r="V1014" s="147" cm="1">
        <f t="array" ref="V1014">INDEX($K:$P,ROW(),MATCH(V$3,$K$2:$P$2,0))</f>
        <v>20</v>
      </c>
      <c r="W1014" s="147" cm="1">
        <f t="array" ref="W1014">INDEX($K:$P,ROW(),MATCH(W$3,$K$2:$P$2,0))</f>
        <v>20</v>
      </c>
      <c r="X1014" s="147" cm="1">
        <f t="array" ref="X1014">INDEX($K:$P,ROW(),MATCH(X$3,$K$2:$P$2,0))</f>
        <v>20</v>
      </c>
      <c r="Y1014" s="147" cm="1">
        <f t="array" ref="Y1014">INDEX($K:$P,ROW(),MATCH(Y$3,$K$2:$P$2,0))</f>
        <v>20</v>
      </c>
      <c r="Z1014" s="147" cm="1">
        <f t="array" ref="Z1014">INDEX($K:$P,ROW(),MATCH(Z$3,$K$2:$P$2,0))</f>
        <v>20</v>
      </c>
      <c r="AA1014" s="147" cm="1">
        <f t="array" ref="AA1014">INDEX($K:$P,ROW(),MATCH(AA$3,$K$2:$P$2,0))</f>
        <v>20</v>
      </c>
      <c r="AB1014" s="147" cm="1">
        <f t="array" ref="AB1014">INDEX($K:$P,ROW(),MATCH(AB$3,$K$2:$P$2,0))</f>
        <v>20</v>
      </c>
      <c r="AC1014" s="147" cm="1">
        <f t="array" ref="AC1014">INDEX($K:$P,ROW(),MATCH(AC$3,$K$2:$P$2,0))</f>
        <v>20</v>
      </c>
      <c r="AD1014" s="147" cm="1">
        <f t="array" ref="AD1014">INDEX($K:$P,ROW(),MATCH(AD$3,$K$2:$P$2,0))</f>
        <v>20</v>
      </c>
      <c r="AE1014" s="147" cm="1">
        <f t="array" ref="AE1014">INDEX($K:$P,ROW(),MATCH(AE$3,$K$2:$P$2,0))</f>
        <v>20</v>
      </c>
      <c r="AF1014" s="147" cm="1">
        <f t="array" ref="AF1014">INDEX($K:$P,ROW(),MATCH(AF$3,$K$2:$P$2,0))</f>
        <v>20</v>
      </c>
      <c r="AG1014" s="147" cm="1">
        <f t="array" ref="AG1014">INDEX($K:$P,ROW(),MATCH(AG$3,$K$2:$P$2,0))</f>
        <v>20</v>
      </c>
      <c r="AH1014" s="147" cm="1">
        <f t="array" ref="AH1014">INDEX($K:$P,ROW(),MATCH(AH$3,$K$2:$P$2,0))</f>
        <v>20</v>
      </c>
      <c r="AI1014" s="147" cm="1">
        <f t="array" ref="AI1014">INDEX($K:$P,ROW(),MATCH(AI$3,$K$2:$P$2,0))</f>
        <v>20</v>
      </c>
      <c r="AJ1014" s="147" cm="1">
        <f t="array" ref="AJ1014">INDEX($K:$P,ROW(),MATCH(AJ$3,$K$2:$P$2,0))</f>
        <v>20</v>
      </c>
      <c r="AK1014" s="147" cm="1">
        <f t="array" ref="AK1014">INDEX($K:$P,ROW(),MATCH(AK$3,$K$2:$P$2,0))</f>
        <v>20</v>
      </c>
      <c r="AL1014" s="147" cm="1">
        <f t="array" ref="AL1014">INDEX($K:$P,ROW(),MATCH(AL$3,$K$2:$P$2,0))</f>
        <v>20</v>
      </c>
      <c r="AM1014" s="147" cm="1">
        <f t="array" ref="AM1014">INDEX($K:$P,ROW(),MATCH(AM$3,$K$2:$P$2,0))</f>
        <v>20</v>
      </c>
      <c r="AN1014" s="147" cm="1">
        <f t="array" ref="AN1014">INDEX($K:$P,ROW(),MATCH(AN$3,$K$2:$P$2,0))</f>
        <v>20</v>
      </c>
      <c r="AO1014" s="147" cm="1">
        <f t="array" ref="AO1014">INDEX($K:$P,ROW(),MATCH(AO$3,$K$2:$P$2,0))</f>
        <v>20</v>
      </c>
      <c r="AP1014" s="147" cm="1">
        <f t="array" ref="AP1014">INDEX($K:$P,ROW(),MATCH(AP$3,$K$2:$P$2,0))</f>
        <v>20</v>
      </c>
      <c r="AQ1014" s="147" cm="1">
        <f t="array" ref="AQ1014">INDEX($K:$P,ROW(),MATCH(AQ$3,$K$2:$P$2,0))</f>
        <v>20</v>
      </c>
      <c r="AR1014" s="147" cm="1">
        <f t="array" ref="AR1014">INDEX($K:$P,ROW(),MATCH(AR$3,$K$2:$P$2,0))</f>
        <v>20</v>
      </c>
      <c r="AS1014" s="147" cm="1">
        <f t="array" ref="AS1014">INDEX($K:$P,ROW(),MATCH(AS$3,$K$2:$P$2,0))</f>
        <v>20</v>
      </c>
      <c r="AT1014" s="147" cm="1">
        <f t="array" ref="AT1014">INDEX($K:$P,ROW(),MATCH(AT$3,$K$2:$P$2,0))</f>
        <v>20</v>
      </c>
      <c r="AU1014" s="147" cm="1">
        <f t="array" ref="AU1014">INDEX($K:$P,ROW(),MATCH(AU$3,$K$2:$P$2,0))</f>
        <v>20</v>
      </c>
      <c r="AV1014" s="147" cm="1">
        <f t="array" ref="AV1014">INDEX($K:$P,ROW(),MATCH(AV$3,$K$2:$P$2,0))</f>
        <v>20</v>
      </c>
      <c r="AW1014" s="147" cm="1">
        <f t="array" ref="AW1014">INDEX($K:$P,ROW(),MATCH(AW$3,$K$2:$P$2,0))</f>
        <v>20</v>
      </c>
      <c r="AX1014" s="147" cm="1">
        <f t="array" ref="AX1014">INDEX($K:$P,ROW(),MATCH(AX$3,$K$2:$P$2,0))</f>
        <v>20</v>
      </c>
      <c r="AY1014" s="147" cm="1">
        <f t="array" ref="AY1014">INDEX($K:$P,ROW(),MATCH(AY$3,$K$2:$P$2,0))</f>
        <v>20</v>
      </c>
      <c r="AZ1014" s="147" cm="1">
        <f t="array" ref="AZ1014">INDEX($K:$P,ROW(),MATCH(AZ$3,$K$2:$P$2,0))</f>
        <v>20</v>
      </c>
      <c r="BA1014" s="147" cm="1">
        <f t="array" ref="BA1014">INDEX($K:$P,ROW(),MATCH(BA$3,$K$2:$P$2,0))</f>
        <v>20</v>
      </c>
      <c r="BB1014" s="147" cm="1">
        <f t="array" ref="BB1014">INDEX($K:$P,ROW(),MATCH(BB$3,$K$2:$P$2,0))</f>
        <v>20</v>
      </c>
      <c r="BC1014" s="147" cm="1">
        <f t="array" ref="BC1014">INDEX($K:$P,ROW(),MATCH(BC$3,$K$2:$P$2,0))</f>
        <v>20</v>
      </c>
      <c r="BD1014" s="147" cm="1">
        <f t="array" ref="BD1014">INDEX($K:$P,ROW(),MATCH(BD$3,$K$2:$P$2,0))</f>
        <v>20</v>
      </c>
      <c r="BE1014" s="147" cm="1">
        <f t="array" ref="BE1014">INDEX($K:$P,ROW(),MATCH(BE$3,$K$2:$P$2,0))</f>
        <v>20</v>
      </c>
      <c r="BF1014" s="147" cm="1">
        <f t="array" ref="BF1014">INDEX($K:$P,ROW(),MATCH(BF$3,$K$2:$P$2,0))</f>
        <v>20</v>
      </c>
      <c r="BG1014" s="147" cm="1">
        <f t="array" ref="BG1014">INDEX($K:$P,ROW(),MATCH(BG$3,$K$2:$P$2,0))</f>
        <v>20</v>
      </c>
      <c r="BH1014" s="147" cm="1">
        <f t="array" ref="BH1014">INDEX($K:$P,ROW(),MATCH(BH$3,$K$2:$P$2,0))</f>
        <v>20</v>
      </c>
      <c r="BI1014" s="147" cm="1">
        <f t="array" ref="BI1014">INDEX($K:$P,ROW(),MATCH(BI$3,$K$2:$P$2,0))</f>
        <v>20</v>
      </c>
      <c r="BJ1014" s="147" cm="1">
        <f t="array" ref="BJ1014">INDEX($K:$P,ROW(),MATCH(BJ$3,$K$2:$P$2,0))</f>
        <v>20</v>
      </c>
      <c r="BK1014" s="147" cm="1">
        <f t="array" ref="BK1014">INDEX($K:$P,ROW(),MATCH(BK$3,$K$2:$P$2,0))</f>
        <v>20</v>
      </c>
      <c r="BL1014" s="147" cm="1">
        <f t="array" ref="BL1014">INDEX($K:$P,ROW(),MATCH(BL$3,$K$2:$P$2,0))</f>
        <v>20</v>
      </c>
      <c r="BM1014" s="147" cm="1">
        <f t="array" ref="BM1014">INDEX($K:$P,ROW(),MATCH(BM$3,$K$2:$P$2,0))</f>
        <v>20</v>
      </c>
      <c r="BN1014" s="147" cm="1">
        <f t="array" ref="BN1014">INDEX($K:$P,ROW(),MATCH(BN$3,$K$2:$P$2,0))</f>
        <v>20</v>
      </c>
      <c r="BO1014" s="147" cm="1">
        <f t="array" ref="BO1014">INDEX($K:$P,ROW(),MATCH(BO$3,$K$2:$P$2,0))</f>
        <v>20</v>
      </c>
      <c r="BP1014" s="147" cm="1">
        <f t="array" ref="BP1014">INDEX($K:$P,ROW(),MATCH(BP$3,$K$2:$P$2,0))</f>
        <v>20</v>
      </c>
      <c r="BQ1014" s="147" cm="1">
        <f t="array" ref="BQ1014">INDEX($K:$P,ROW(),MATCH(BQ$3,$K$2:$P$2,0))</f>
        <v>20</v>
      </c>
      <c r="BR1014" s="147" cm="1">
        <f t="array" ref="BR1014">INDEX($K:$P,ROW(),MATCH(BR$3,$K$2:$P$2,0))</f>
        <v>20</v>
      </c>
      <c r="BS1014" s="147" cm="1">
        <f t="array" ref="BS1014">INDEX($K:$P,ROW(),MATCH(BS$3,$K$2:$P$2,0))</f>
        <v>20</v>
      </c>
      <c r="BT1014" s="147" cm="1">
        <f t="array" ref="BT1014">INDEX($K:$P,ROW(),MATCH(BT$3,$K$2:$P$2,0))</f>
        <v>20</v>
      </c>
      <c r="BU1014" s="147" cm="1">
        <f t="array" ref="BU1014">INDEX($K:$P,ROW(),MATCH(BU$3,$K$2:$P$2,0))</f>
        <v>20</v>
      </c>
      <c r="BV1014" s="147" cm="1">
        <f t="array" ref="BV1014">INDEX($K:$P,ROW(),MATCH(BV$3,$K$2:$P$2,0))</f>
        <v>20</v>
      </c>
      <c r="BW1014" s="147" cm="1">
        <f t="array" ref="BW1014">INDEX($K:$P,ROW(),MATCH(BW$3,$K$2:$P$2,0))</f>
        <v>20</v>
      </c>
      <c r="BX1014" s="147" cm="1">
        <f t="array" ref="BX1014">INDEX($K:$P,ROW(),MATCH(BX$3,$K$2:$P$2,0))</f>
        <v>20</v>
      </c>
      <c r="BY1014" s="147" cm="1">
        <f t="array" ref="BY1014">INDEX($K:$P,ROW(),MATCH(BY$3,$K$2:$P$2,0))</f>
        <v>20</v>
      </c>
      <c r="BZ1014" s="147" cm="1">
        <f t="array" ref="BZ1014">INDEX($K:$P,ROW(),MATCH(BZ$3,$K$2:$P$2,0))</f>
        <v>20</v>
      </c>
      <c r="CA1014" s="147" cm="1">
        <f t="array" ref="CA1014">INDEX($K:$P,ROW(),MATCH(CA$3,$K$2:$P$2,0))</f>
        <v>20</v>
      </c>
      <c r="CB1014" s="147" cm="1">
        <f t="array" ref="CB1014">INDEX($K:$P,ROW(),MATCH(CB$3,$K$2:$P$2,0))</f>
        <v>20</v>
      </c>
      <c r="CC1014" s="147" cm="1">
        <f t="array" ref="CC1014">INDEX($K:$P,ROW(),MATCH(CC$3,$K$2:$P$2,0))</f>
        <v>20</v>
      </c>
      <c r="CD1014" s="147" cm="1">
        <f t="array" ref="CD1014">INDEX($K:$P,ROW(),MATCH(CD$3,$K$2:$P$2,0))</f>
        <v>20</v>
      </c>
      <c r="CE1014" s="147" cm="1">
        <f t="array" ref="CE1014">INDEX($K:$P,ROW(),MATCH(CE$3,$K$2:$P$2,0))</f>
        <v>20</v>
      </c>
      <c r="CF1014" s="147" cm="1">
        <f t="array" ref="CF1014">INDEX($K:$P,ROW(),MATCH(CF$3,$K$2:$P$2,0))</f>
        <v>20</v>
      </c>
      <c r="CG1014" s="147" cm="1">
        <f t="array" ref="CG1014">INDEX($K:$P,ROW(),MATCH(CG$3,$K$2:$P$2,0))</f>
        <v>20</v>
      </c>
      <c r="CH1014" s="147" cm="1">
        <f t="array" ref="CH1014">INDEX($K:$P,ROW(),MATCH(CH$3,$K$2:$P$2,0))</f>
        <v>20</v>
      </c>
      <c r="CI1014" s="147" cm="1">
        <f t="array" ref="CI1014">INDEX($K:$P,ROW(),MATCH(CI$3,$K$2:$P$2,0))</f>
        <v>20</v>
      </c>
      <c r="CJ1014" s="147" cm="1">
        <f t="array" ref="CJ1014">INDEX($K:$P,ROW(),MATCH(CJ$3,$K$2:$P$2,0))</f>
        <v>20</v>
      </c>
      <c r="CK1014" s="147" cm="1">
        <f t="array" ref="CK1014">INDEX($K:$P,ROW(),MATCH(CK$3,$K$2:$P$2,0))</f>
        <v>20</v>
      </c>
      <c r="CL1014" s="147" cm="1">
        <f t="array" ref="CL1014">INDEX($K:$P,ROW(),MATCH(CL$3,$K$2:$P$2,0))</f>
        <v>20</v>
      </c>
      <c r="CN1014" s="60"/>
      <c r="CO1014" s="147" t="e" cm="1">
        <f t="array" ref="CO1014">INDEX($K:$P,ROW(),MATCH(CO$3,$K$2:$P$2,0))</f>
        <v>#N/A</v>
      </c>
      <c r="CP1014" s="147" t="e" cm="1">
        <f t="array" ref="CP1014">INDEX($K:$P,ROW(),MATCH(CP$3,$K$2:$P$2,0))</f>
        <v>#N/A</v>
      </c>
      <c r="CQ1014" s="147" t="e" cm="1">
        <f t="array" ref="CQ1014">INDEX($K:$P,ROW(),MATCH(CQ$3,$K$2:$P$2,0))</f>
        <v>#N/A</v>
      </c>
      <c r="CR1014" s="147" t="e" cm="1">
        <f t="array" ref="CR1014">INDEX($K:$P,ROW(),MATCH(CR$3,$K$2:$P$2,0))</f>
        <v>#N/A</v>
      </c>
      <c r="CS1014" s="147" t="e" cm="1">
        <f t="array" ref="CS1014">INDEX($K:$P,ROW(),MATCH(CS$3,$K$2:$P$2,0))</f>
        <v>#N/A</v>
      </c>
      <c r="CT1014" s="147" t="e" cm="1">
        <f t="array" ref="CT1014">INDEX($K:$P,ROW(),MATCH(CT$3,$K$2:$P$2,0))</f>
        <v>#N/A</v>
      </c>
      <c r="CU1014" s="147" t="e" cm="1">
        <f t="array" ref="CU1014">INDEX($K:$P,ROW(),MATCH(CU$3,$K$2:$P$2,0))</f>
        <v>#N/A</v>
      </c>
      <c r="CV1014" s="147" t="e" cm="1">
        <f t="array" ref="CV1014">INDEX($K:$P,ROW(),MATCH(CV$3,$K$2:$P$2,0))</f>
        <v>#N/A</v>
      </c>
      <c r="CW1014" s="147" t="e" cm="1">
        <f t="array" ref="CW1014">INDEX($K:$P,ROW(),MATCH(CW$3,$K$2:$P$2,0))</f>
        <v>#N/A</v>
      </c>
      <c r="CX1014" s="147" t="e" cm="1">
        <f t="array" ref="CX1014">INDEX($K:$P,ROW(),MATCH(CX$3,$K$2:$P$2,0))</f>
        <v>#N/A</v>
      </c>
      <c r="CY1014" s="147" t="e" cm="1">
        <f t="array" ref="CY1014">INDEX($K:$P,ROW(),MATCH(CY$3,$K$2:$P$2,0))</f>
        <v>#N/A</v>
      </c>
      <c r="CZ1014" s="147" t="e" cm="1">
        <f t="array" ref="CZ1014">INDEX($K:$P,ROW(),MATCH(CZ$3,$K$2:$P$2,0))</f>
        <v>#N/A</v>
      </c>
      <c r="DA1014" s="147" t="e" cm="1">
        <f t="array" ref="DA1014">INDEX($K:$P,ROW(),MATCH(DA$3,$K$2:$P$2,0))</f>
        <v>#N/A</v>
      </c>
      <c r="DB1014" s="147" t="e" cm="1">
        <f t="array" ref="DB1014">INDEX($K:$P,ROW(),MATCH(DB$3,$K$2:$P$2,0))</f>
        <v>#N/A</v>
      </c>
      <c r="DC1014" s="147" t="e" cm="1">
        <f t="array" ref="DC1014">INDEX($K:$P,ROW(),MATCH(DC$3,$K$2:$P$2,0))</f>
        <v>#N/A</v>
      </c>
      <c r="DD1014" s="147" t="e" cm="1">
        <f t="array" ref="DD1014">INDEX($K:$P,ROW(),MATCH(DD$3,$K$2:$P$2,0))</f>
        <v>#N/A</v>
      </c>
      <c r="DE1014" s="147" t="e" cm="1">
        <f t="array" ref="DE1014">INDEX($K:$P,ROW(),MATCH(DE$3,$K$2:$P$2,0))</f>
        <v>#N/A</v>
      </c>
      <c r="DF1014" s="147" t="e" cm="1">
        <f t="array" ref="DF1014">INDEX($K:$P,ROW(),MATCH(DF$3,$K$2:$P$2,0))</f>
        <v>#N/A</v>
      </c>
      <c r="DG1014" s="147" t="e" cm="1">
        <f t="array" ref="DG1014">INDEX($K:$P,ROW(),MATCH(DG$3,$K$2:$P$2,0))</f>
        <v>#N/A</v>
      </c>
      <c r="DH1014" s="147" t="e" cm="1">
        <f t="array" ref="DH1014">INDEX($K:$P,ROW(),MATCH(DH$3,$K$2:$P$2,0))</f>
        <v>#N/A</v>
      </c>
      <c r="DI1014" s="147" t="e" cm="1">
        <f t="array" ref="DI1014">INDEX($K:$P,ROW(),MATCH(DI$3,$K$2:$P$2,0))</f>
        <v>#N/A</v>
      </c>
      <c r="DJ1014" s="147" t="e" cm="1">
        <f t="array" ref="DJ1014">INDEX($K:$P,ROW(),MATCH(DJ$3,$K$2:$P$2,0))</f>
        <v>#N/A</v>
      </c>
      <c r="DK1014" s="147" t="e" cm="1">
        <f t="array" ref="DK1014">INDEX($K:$P,ROW(),MATCH(DK$3,$K$2:$P$2,0))</f>
        <v>#N/A</v>
      </c>
      <c r="DL1014" s="147" t="e" cm="1">
        <f t="array" ref="DL1014">INDEX($K:$P,ROW(),MATCH(DL$3,$K$2:$P$2,0))</f>
        <v>#N/A</v>
      </c>
    </row>
    <row r="1015" spans="1:116" x14ac:dyDescent="0.35">
      <c r="C1015" t="s">
        <v>203</v>
      </c>
      <c r="D1015" t="s">
        <v>158</v>
      </c>
      <c r="E1015" s="8" t="str">
        <f t="shared" si="1196"/>
        <v>1015 DCSCAC-S</v>
      </c>
      <c r="G1015" s="145" t="s">
        <v>495</v>
      </c>
      <c r="H1015" s="27"/>
      <c r="I1015" s="78"/>
      <c r="J1015" s="78"/>
      <c r="K1015" s="63">
        <f ca="1">SUMIF($3:$3,K$2,1015:1015)</f>
        <v>-120000</v>
      </c>
      <c r="L1015" s="63">
        <f ca="1">SUMIF($3:$3,L$2,1015:1015)</f>
        <v>-120000</v>
      </c>
      <c r="M1015" s="63">
        <f ca="1">SUMIF($3:$3,M$2,1015:1015)</f>
        <v>-120000</v>
      </c>
      <c r="N1015" s="63">
        <f ca="1">SUMIF($3:$3,N$2,1015:1015)</f>
        <v>-120000</v>
      </c>
      <c r="O1015" s="63">
        <f ca="1">SUMIF($3:$3,O$2,1015:1015)</f>
        <v>-120000</v>
      </c>
      <c r="P1015" s="63">
        <f ca="1">SUMIF($3:$3,P$2,1015:1015)</f>
        <v>-120000</v>
      </c>
      <c r="R1015" s="33"/>
      <c r="S1015" s="148">
        <f t="shared" ref="S1015:AX1015" ca="1" si="1197">-S1014*S1013</f>
        <v>-10000</v>
      </c>
      <c r="T1015" s="148">
        <f t="shared" ca="1" si="1197"/>
        <v>-10000</v>
      </c>
      <c r="U1015" s="148">
        <f t="shared" ca="1" si="1197"/>
        <v>-10000</v>
      </c>
      <c r="V1015" s="148">
        <f t="shared" ca="1" si="1197"/>
        <v>-10000</v>
      </c>
      <c r="W1015" s="148">
        <f t="shared" ca="1" si="1197"/>
        <v>-10000</v>
      </c>
      <c r="X1015" s="148">
        <f t="shared" ca="1" si="1197"/>
        <v>-10000</v>
      </c>
      <c r="Y1015" s="148">
        <f t="shared" ca="1" si="1197"/>
        <v>-10000</v>
      </c>
      <c r="Z1015" s="148">
        <f t="shared" ca="1" si="1197"/>
        <v>-10000</v>
      </c>
      <c r="AA1015" s="148">
        <f t="shared" ca="1" si="1197"/>
        <v>-10000</v>
      </c>
      <c r="AB1015" s="148">
        <f t="shared" ca="1" si="1197"/>
        <v>-10000</v>
      </c>
      <c r="AC1015" s="148">
        <f t="shared" ca="1" si="1197"/>
        <v>-10000</v>
      </c>
      <c r="AD1015" s="148">
        <f t="shared" ca="1" si="1197"/>
        <v>-10000</v>
      </c>
      <c r="AE1015" s="148">
        <f t="shared" ca="1" si="1197"/>
        <v>-10000</v>
      </c>
      <c r="AF1015" s="148">
        <f t="shared" ca="1" si="1197"/>
        <v>-10000</v>
      </c>
      <c r="AG1015" s="148">
        <f t="shared" ca="1" si="1197"/>
        <v>-10000</v>
      </c>
      <c r="AH1015" s="148">
        <f t="shared" ca="1" si="1197"/>
        <v>-10000</v>
      </c>
      <c r="AI1015" s="148">
        <f t="shared" ca="1" si="1197"/>
        <v>-10000</v>
      </c>
      <c r="AJ1015" s="148">
        <f t="shared" ca="1" si="1197"/>
        <v>-10000</v>
      </c>
      <c r="AK1015" s="148">
        <f t="shared" ca="1" si="1197"/>
        <v>-10000</v>
      </c>
      <c r="AL1015" s="148">
        <f t="shared" ca="1" si="1197"/>
        <v>-10000</v>
      </c>
      <c r="AM1015" s="148">
        <f t="shared" ca="1" si="1197"/>
        <v>-10000</v>
      </c>
      <c r="AN1015" s="148">
        <f t="shared" ca="1" si="1197"/>
        <v>-10000</v>
      </c>
      <c r="AO1015" s="148">
        <f t="shared" ca="1" si="1197"/>
        <v>-10000</v>
      </c>
      <c r="AP1015" s="148">
        <f t="shared" ca="1" si="1197"/>
        <v>-10000</v>
      </c>
      <c r="AQ1015" s="148">
        <f t="shared" ca="1" si="1197"/>
        <v>-10000</v>
      </c>
      <c r="AR1015" s="148">
        <f t="shared" ca="1" si="1197"/>
        <v>-10000</v>
      </c>
      <c r="AS1015" s="148">
        <f t="shared" ca="1" si="1197"/>
        <v>-10000</v>
      </c>
      <c r="AT1015" s="148">
        <f t="shared" ca="1" si="1197"/>
        <v>-10000</v>
      </c>
      <c r="AU1015" s="148">
        <f t="shared" ca="1" si="1197"/>
        <v>-10000</v>
      </c>
      <c r="AV1015" s="148">
        <f t="shared" ca="1" si="1197"/>
        <v>-10000</v>
      </c>
      <c r="AW1015" s="148">
        <f t="shared" ca="1" si="1197"/>
        <v>-10000</v>
      </c>
      <c r="AX1015" s="148">
        <f t="shared" ca="1" si="1197"/>
        <v>-10000</v>
      </c>
      <c r="AY1015" s="148">
        <f t="shared" ref="AY1015:CD1015" ca="1" si="1198">-AY1014*AY1013</f>
        <v>-10000</v>
      </c>
      <c r="AZ1015" s="148">
        <f t="shared" ca="1" si="1198"/>
        <v>-10000</v>
      </c>
      <c r="BA1015" s="148">
        <f t="shared" ca="1" si="1198"/>
        <v>-10000</v>
      </c>
      <c r="BB1015" s="148">
        <f t="shared" ca="1" si="1198"/>
        <v>-10000</v>
      </c>
      <c r="BC1015" s="148">
        <f t="shared" ca="1" si="1198"/>
        <v>-10000</v>
      </c>
      <c r="BD1015" s="148">
        <f t="shared" ca="1" si="1198"/>
        <v>-10000</v>
      </c>
      <c r="BE1015" s="148">
        <f t="shared" ca="1" si="1198"/>
        <v>-10000</v>
      </c>
      <c r="BF1015" s="148">
        <f t="shared" ca="1" si="1198"/>
        <v>-10000</v>
      </c>
      <c r="BG1015" s="148">
        <f t="shared" ca="1" si="1198"/>
        <v>-10000</v>
      </c>
      <c r="BH1015" s="148">
        <f t="shared" ca="1" si="1198"/>
        <v>-10000</v>
      </c>
      <c r="BI1015" s="148">
        <f t="shared" ca="1" si="1198"/>
        <v>-10000</v>
      </c>
      <c r="BJ1015" s="148">
        <f t="shared" ca="1" si="1198"/>
        <v>-10000</v>
      </c>
      <c r="BK1015" s="148">
        <f t="shared" ca="1" si="1198"/>
        <v>-10000</v>
      </c>
      <c r="BL1015" s="148">
        <f t="shared" ca="1" si="1198"/>
        <v>-10000</v>
      </c>
      <c r="BM1015" s="148">
        <f t="shared" ca="1" si="1198"/>
        <v>-10000</v>
      </c>
      <c r="BN1015" s="148">
        <f t="shared" ca="1" si="1198"/>
        <v>-10000</v>
      </c>
      <c r="BO1015" s="148">
        <f t="shared" ca="1" si="1198"/>
        <v>-10000</v>
      </c>
      <c r="BP1015" s="148">
        <f t="shared" ca="1" si="1198"/>
        <v>-10000</v>
      </c>
      <c r="BQ1015" s="148">
        <f t="shared" ca="1" si="1198"/>
        <v>-10000</v>
      </c>
      <c r="BR1015" s="148">
        <f t="shared" ca="1" si="1198"/>
        <v>-10000</v>
      </c>
      <c r="BS1015" s="148">
        <f t="shared" ca="1" si="1198"/>
        <v>-10000</v>
      </c>
      <c r="BT1015" s="148">
        <f t="shared" ca="1" si="1198"/>
        <v>-10000</v>
      </c>
      <c r="BU1015" s="148">
        <f t="shared" ca="1" si="1198"/>
        <v>-10000</v>
      </c>
      <c r="BV1015" s="148">
        <f t="shared" ca="1" si="1198"/>
        <v>-10000</v>
      </c>
      <c r="BW1015" s="148">
        <f t="shared" ca="1" si="1198"/>
        <v>-10000</v>
      </c>
      <c r="BX1015" s="148">
        <f t="shared" ca="1" si="1198"/>
        <v>-10000</v>
      </c>
      <c r="BY1015" s="148">
        <f t="shared" ca="1" si="1198"/>
        <v>-10000</v>
      </c>
      <c r="BZ1015" s="148">
        <f t="shared" ca="1" si="1198"/>
        <v>-10000</v>
      </c>
      <c r="CA1015" s="148">
        <f t="shared" ca="1" si="1198"/>
        <v>-10000</v>
      </c>
      <c r="CB1015" s="148">
        <f t="shared" ca="1" si="1198"/>
        <v>-10000</v>
      </c>
      <c r="CC1015" s="148">
        <f t="shared" ca="1" si="1198"/>
        <v>-10000</v>
      </c>
      <c r="CD1015" s="148">
        <f t="shared" ca="1" si="1198"/>
        <v>-10000</v>
      </c>
      <c r="CE1015" s="148">
        <f t="shared" ref="CE1015:CL1015" ca="1" si="1199">-CE1014*CE1013</f>
        <v>-10000</v>
      </c>
      <c r="CF1015" s="148">
        <f t="shared" ca="1" si="1199"/>
        <v>-10000</v>
      </c>
      <c r="CG1015" s="148">
        <f t="shared" ca="1" si="1199"/>
        <v>-10000</v>
      </c>
      <c r="CH1015" s="148">
        <f t="shared" ca="1" si="1199"/>
        <v>-10000</v>
      </c>
      <c r="CI1015" s="148">
        <f t="shared" ca="1" si="1199"/>
        <v>-10000</v>
      </c>
      <c r="CJ1015" s="148">
        <f t="shared" ca="1" si="1199"/>
        <v>-10000</v>
      </c>
      <c r="CK1015" s="148">
        <f t="shared" ca="1" si="1199"/>
        <v>-10000</v>
      </c>
      <c r="CL1015" s="148">
        <f t="shared" ca="1" si="1199"/>
        <v>-10000</v>
      </c>
      <c r="CN1015" s="78"/>
      <c r="CO1015" s="148" t="e">
        <f t="shared" ref="CO1015:DK1015" ca="1" si="1200">-CO1014*CO1013</f>
        <v>#N/A</v>
      </c>
      <c r="CP1015" s="148" t="e">
        <f t="shared" ca="1" si="1200"/>
        <v>#N/A</v>
      </c>
      <c r="CQ1015" s="148" t="e">
        <f t="shared" ca="1" si="1200"/>
        <v>#N/A</v>
      </c>
      <c r="CR1015" s="148" t="e">
        <f t="shared" ca="1" si="1200"/>
        <v>#N/A</v>
      </c>
      <c r="CS1015" s="148" t="e">
        <f t="shared" ca="1" si="1200"/>
        <v>#N/A</v>
      </c>
      <c r="CT1015" s="148" t="e">
        <f t="shared" ca="1" si="1200"/>
        <v>#N/A</v>
      </c>
      <c r="CU1015" s="148" t="e">
        <f t="shared" ca="1" si="1200"/>
        <v>#N/A</v>
      </c>
      <c r="CV1015" s="148" t="e">
        <f t="shared" ca="1" si="1200"/>
        <v>#N/A</v>
      </c>
      <c r="CW1015" s="148" t="e">
        <f t="shared" ca="1" si="1200"/>
        <v>#N/A</v>
      </c>
      <c r="CX1015" s="148" t="e">
        <f t="shared" ca="1" si="1200"/>
        <v>#N/A</v>
      </c>
      <c r="CY1015" s="148" t="e">
        <f t="shared" ca="1" si="1200"/>
        <v>#N/A</v>
      </c>
      <c r="CZ1015" s="148" t="e">
        <f t="shared" ca="1" si="1200"/>
        <v>#N/A</v>
      </c>
      <c r="DA1015" s="148" t="e">
        <f t="shared" ca="1" si="1200"/>
        <v>#N/A</v>
      </c>
      <c r="DB1015" s="148" t="e">
        <f t="shared" ca="1" si="1200"/>
        <v>#N/A</v>
      </c>
      <c r="DC1015" s="148" t="e">
        <f t="shared" ca="1" si="1200"/>
        <v>#N/A</v>
      </c>
      <c r="DD1015" s="148" t="e">
        <f t="shared" ca="1" si="1200"/>
        <v>#N/A</v>
      </c>
      <c r="DE1015" s="148" t="e">
        <f t="shared" ca="1" si="1200"/>
        <v>#N/A</v>
      </c>
      <c r="DF1015" s="148" t="e">
        <f t="shared" ca="1" si="1200"/>
        <v>#N/A</v>
      </c>
      <c r="DG1015" s="148" t="e">
        <f t="shared" ca="1" si="1200"/>
        <v>#N/A</v>
      </c>
      <c r="DH1015" s="148" t="e">
        <f t="shared" ca="1" si="1200"/>
        <v>#N/A</v>
      </c>
      <c r="DI1015" s="148" t="e">
        <f t="shared" ca="1" si="1200"/>
        <v>#N/A</v>
      </c>
      <c r="DJ1015" s="148" t="e">
        <f t="shared" ca="1" si="1200"/>
        <v>#N/A</v>
      </c>
      <c r="DK1015" s="148" t="e">
        <f t="shared" ca="1" si="1200"/>
        <v>#N/A</v>
      </c>
      <c r="DL1015" s="148" t="e">
        <f t="shared" ref="DL1015" ca="1" si="1201">-DL1014*DL1013</f>
        <v>#N/A</v>
      </c>
    </row>
    <row r="1016" spans="1:116" x14ac:dyDescent="0.35">
      <c r="B1016" t="s">
        <v>244</v>
      </c>
      <c r="D1016" t="s">
        <v>158</v>
      </c>
      <c r="E1016" s="8" t="str">
        <f t="shared" si="1196"/>
        <v>1016 DCSCAC-S</v>
      </c>
      <c r="G1016" s="145" t="s">
        <v>197</v>
      </c>
      <c r="S1016" s="72"/>
      <c r="T1016" s="72"/>
      <c r="U1016" s="72"/>
      <c r="V1016" s="72"/>
      <c r="W1016" s="72"/>
      <c r="X1016" s="72"/>
      <c r="Y1016" s="72"/>
      <c r="Z1016" s="72"/>
      <c r="AA1016" s="72"/>
      <c r="AB1016" s="72"/>
      <c r="AC1016" s="72"/>
      <c r="AD1016" s="72"/>
      <c r="AE1016" s="72"/>
      <c r="AF1016" s="72"/>
      <c r="AG1016" s="72"/>
      <c r="AH1016" s="72"/>
      <c r="AI1016" s="72"/>
      <c r="AJ1016" s="72"/>
      <c r="AK1016" s="72"/>
      <c r="AL1016" s="72"/>
      <c r="AM1016" s="72"/>
      <c r="AN1016" s="72"/>
      <c r="AO1016" s="72"/>
      <c r="AP1016" s="72"/>
      <c r="AQ1016" s="72"/>
      <c r="AR1016" s="72"/>
      <c r="AS1016" s="72"/>
      <c r="AT1016" s="72"/>
      <c r="AU1016" s="72"/>
      <c r="AV1016" s="72"/>
      <c r="AW1016" s="72"/>
      <c r="AX1016" s="72"/>
      <c r="AY1016" s="72"/>
      <c r="AZ1016" s="72"/>
      <c r="BA1016" s="72"/>
      <c r="BB1016" s="72"/>
      <c r="BC1016" s="72"/>
      <c r="BD1016" s="72"/>
      <c r="BE1016" s="72"/>
      <c r="BF1016" s="72"/>
      <c r="BG1016" s="72"/>
      <c r="BH1016" s="72"/>
      <c r="BI1016" s="72"/>
      <c r="BJ1016" s="72"/>
      <c r="BK1016" s="72"/>
      <c r="BL1016" s="72"/>
      <c r="BM1016" s="72"/>
      <c r="BN1016" s="72"/>
      <c r="BO1016" s="72"/>
      <c r="BP1016" s="72"/>
      <c r="BQ1016" s="72"/>
      <c r="BR1016" s="72"/>
      <c r="BS1016" s="72"/>
      <c r="BT1016" s="72"/>
      <c r="BU1016" s="72"/>
      <c r="BV1016" s="72"/>
      <c r="BW1016" s="72"/>
      <c r="BX1016" s="72"/>
      <c r="BY1016" s="72"/>
      <c r="BZ1016" s="72"/>
      <c r="CA1016" s="72"/>
      <c r="CB1016" s="72"/>
      <c r="CC1016" s="72"/>
      <c r="CD1016" s="72"/>
      <c r="CE1016" s="72"/>
      <c r="CF1016" s="72"/>
      <c r="CG1016" s="72"/>
      <c r="CH1016" s="72"/>
      <c r="CI1016" s="72"/>
      <c r="CJ1016" s="72"/>
      <c r="CK1016" s="72"/>
      <c r="CL1016" s="72"/>
      <c r="CO1016" s="72"/>
      <c r="CP1016" s="72"/>
      <c r="CQ1016" s="72"/>
      <c r="CR1016" s="72"/>
      <c r="CS1016" s="72"/>
      <c r="CT1016" s="72"/>
      <c r="CU1016" s="72"/>
      <c r="CV1016" s="72"/>
      <c r="CW1016" s="72"/>
      <c r="CX1016" s="72"/>
      <c r="CY1016" s="72"/>
      <c r="CZ1016" s="72"/>
      <c r="DA1016" s="72"/>
      <c r="DB1016" s="72"/>
      <c r="DC1016" s="72"/>
      <c r="DD1016" s="72"/>
      <c r="DE1016" s="72"/>
      <c r="DF1016" s="72"/>
      <c r="DG1016" s="72"/>
      <c r="DH1016" s="72"/>
      <c r="DI1016" s="72"/>
      <c r="DJ1016" s="72"/>
      <c r="DK1016" s="72"/>
      <c r="DL1016" s="72"/>
    </row>
    <row r="1017" spans="1:116" x14ac:dyDescent="0.35">
      <c r="B1017" t="s">
        <v>332</v>
      </c>
      <c r="D1017" t="s">
        <v>158</v>
      </c>
      <c r="E1017" s="8" t="str">
        <f t="shared" si="1196"/>
        <v>1017 DCSCAC-S</v>
      </c>
      <c r="G1017" s="126" t="str">
        <f>"Expense - "&amp;SUBSTITUTE(G1012,":","")</f>
        <v>Expense - Seller acquisition cost</v>
      </c>
      <c r="H1017" s="27"/>
      <c r="I1017" s="78"/>
      <c r="J1017" s="78"/>
      <c r="K1017" s="33"/>
      <c r="L1017" s="33"/>
      <c r="M1017" s="33"/>
      <c r="N1017" s="33"/>
      <c r="O1017" s="33"/>
      <c r="P1017" s="33"/>
      <c r="R1017" s="33"/>
      <c r="S1017" s="77"/>
      <c r="T1017" s="77"/>
      <c r="U1017" s="77"/>
      <c r="V1017" s="77"/>
      <c r="W1017" s="77"/>
      <c r="X1017" s="77"/>
      <c r="Y1017" s="77"/>
      <c r="Z1017" s="77"/>
      <c r="AA1017" s="77"/>
      <c r="AB1017" s="77"/>
      <c r="AC1017" s="77"/>
      <c r="AD1017" s="77"/>
      <c r="AE1017" s="77"/>
      <c r="AF1017" s="77"/>
      <c r="AG1017" s="77"/>
      <c r="AH1017" s="77"/>
      <c r="AI1017" s="77"/>
      <c r="AJ1017" s="77"/>
      <c r="AK1017" s="77"/>
      <c r="AL1017" s="77"/>
      <c r="AM1017" s="77"/>
      <c r="AN1017" s="77"/>
      <c r="AO1017" s="77"/>
      <c r="AP1017" s="77"/>
      <c r="AQ1017" s="77"/>
      <c r="AR1017" s="77"/>
      <c r="AS1017" s="77"/>
      <c r="AT1017" s="77"/>
      <c r="AU1017" s="77"/>
      <c r="AV1017" s="77"/>
      <c r="AW1017" s="77"/>
      <c r="AX1017" s="77"/>
      <c r="AY1017" s="77"/>
      <c r="AZ1017" s="77"/>
      <c r="BA1017" s="77"/>
      <c r="BB1017" s="77"/>
      <c r="BC1017" s="77"/>
      <c r="BD1017" s="77"/>
      <c r="BE1017" s="77"/>
      <c r="BF1017" s="77"/>
      <c r="BG1017" s="77"/>
      <c r="BH1017" s="77"/>
      <c r="BI1017" s="77"/>
      <c r="BJ1017" s="77"/>
      <c r="BK1017" s="77"/>
      <c r="BL1017" s="77"/>
      <c r="BM1017" s="77"/>
      <c r="BN1017" s="77"/>
      <c r="BO1017" s="77"/>
      <c r="BP1017" s="77"/>
      <c r="BQ1017" s="77"/>
      <c r="BR1017" s="77"/>
      <c r="BS1017" s="77"/>
      <c r="BT1017" s="77"/>
      <c r="BU1017" s="77"/>
      <c r="BV1017" s="77"/>
      <c r="BW1017" s="77"/>
      <c r="BX1017" s="77"/>
      <c r="BY1017" s="77"/>
      <c r="BZ1017" s="77"/>
      <c r="CA1017" s="77"/>
      <c r="CB1017" s="77"/>
      <c r="CC1017" s="77"/>
      <c r="CD1017" s="77"/>
      <c r="CE1017" s="77"/>
      <c r="CF1017" s="77"/>
      <c r="CG1017" s="77"/>
      <c r="CH1017" s="77"/>
      <c r="CI1017" s="77"/>
      <c r="CJ1017" s="77"/>
      <c r="CK1017" s="77"/>
      <c r="CL1017" s="77"/>
      <c r="CN1017" s="78"/>
      <c r="CO1017" s="77"/>
      <c r="CP1017" s="77"/>
      <c r="CQ1017" s="77"/>
      <c r="CR1017" s="77"/>
      <c r="CS1017" s="77"/>
      <c r="CT1017" s="77"/>
      <c r="CU1017" s="77"/>
      <c r="CV1017" s="77"/>
      <c r="CW1017" s="77"/>
      <c r="CX1017" s="77"/>
      <c r="CY1017" s="77"/>
      <c r="CZ1017" s="77"/>
      <c r="DA1017" s="77"/>
      <c r="DB1017" s="77"/>
      <c r="DC1017" s="77"/>
      <c r="DD1017" s="77"/>
      <c r="DE1017" s="77"/>
      <c r="DF1017" s="77"/>
      <c r="DG1017" s="77"/>
      <c r="DH1017" s="77"/>
      <c r="DI1017" s="77"/>
      <c r="DJ1017" s="77"/>
      <c r="DK1017" s="77"/>
      <c r="DL1017" s="77"/>
    </row>
    <row r="1018" spans="1:116" x14ac:dyDescent="0.35">
      <c r="B1018" t="s">
        <v>332</v>
      </c>
      <c r="D1018" t="s">
        <v>158</v>
      </c>
      <c r="E1018" s="8" t="str">
        <f>ROW()&amp;" "&amp;D1018</f>
        <v>1018 DCSCAC-S</v>
      </c>
      <c r="S1018" s="72"/>
      <c r="T1018" s="72"/>
      <c r="U1018" s="72"/>
      <c r="V1018" s="72"/>
      <c r="W1018" s="72"/>
      <c r="X1018" s="72"/>
      <c r="Y1018" s="72"/>
      <c r="Z1018" s="72"/>
      <c r="AA1018" s="72"/>
      <c r="AB1018" s="72"/>
      <c r="AC1018" s="72"/>
      <c r="AD1018" s="72"/>
      <c r="AE1018" s="72"/>
      <c r="AF1018" s="72"/>
      <c r="AG1018" s="72"/>
      <c r="AH1018" s="72"/>
      <c r="AI1018" s="72"/>
      <c r="AJ1018" s="72"/>
      <c r="AK1018" s="72"/>
      <c r="AL1018" s="72"/>
      <c r="AM1018" s="72"/>
      <c r="AN1018" s="72"/>
      <c r="AO1018" s="72"/>
      <c r="AP1018" s="72"/>
      <c r="AQ1018" s="72"/>
      <c r="AR1018" s="72"/>
      <c r="AS1018" s="72"/>
      <c r="AT1018" s="72"/>
      <c r="AU1018" s="72"/>
      <c r="AV1018" s="72"/>
      <c r="AW1018" s="72"/>
      <c r="AX1018" s="72"/>
      <c r="AY1018" s="72"/>
      <c r="AZ1018" s="72"/>
      <c r="BA1018" s="72"/>
      <c r="BB1018" s="72"/>
      <c r="BC1018" s="72"/>
      <c r="BD1018" s="72"/>
      <c r="BE1018" s="72"/>
      <c r="BF1018" s="72"/>
      <c r="BG1018" s="72"/>
      <c r="BH1018" s="72"/>
      <c r="BI1018" s="72"/>
      <c r="BJ1018" s="72"/>
      <c r="BK1018" s="72"/>
      <c r="BL1018" s="72"/>
      <c r="BM1018" s="72"/>
      <c r="BN1018" s="72"/>
      <c r="BO1018" s="72"/>
      <c r="BP1018" s="72"/>
      <c r="BQ1018" s="72"/>
      <c r="BR1018" s="72"/>
      <c r="BS1018" s="72"/>
      <c r="BT1018" s="72"/>
      <c r="BU1018" s="72"/>
      <c r="BV1018" s="72"/>
      <c r="BW1018" s="72"/>
      <c r="BX1018" s="72"/>
      <c r="BY1018" s="72"/>
      <c r="BZ1018" s="72"/>
      <c r="CA1018" s="72"/>
      <c r="CB1018" s="72"/>
      <c r="CC1018" s="72"/>
      <c r="CD1018" s="72"/>
      <c r="CE1018" s="72"/>
      <c r="CF1018" s="72"/>
      <c r="CG1018" s="72"/>
      <c r="CH1018" s="72"/>
      <c r="CI1018" s="72"/>
      <c r="CJ1018" s="72"/>
      <c r="CK1018" s="72"/>
      <c r="CL1018" s="72"/>
      <c r="CO1018" s="72"/>
      <c r="CP1018" s="72"/>
      <c r="CQ1018" s="72"/>
      <c r="CR1018" s="72"/>
      <c r="CS1018" s="72"/>
      <c r="CT1018" s="72"/>
      <c r="CU1018" s="72"/>
      <c r="CV1018" s="72"/>
      <c r="CW1018" s="72"/>
      <c r="CX1018" s="72"/>
      <c r="CY1018" s="72"/>
      <c r="CZ1018" s="72"/>
      <c r="DA1018" s="72"/>
      <c r="DB1018" s="72"/>
      <c r="DC1018" s="72"/>
      <c r="DD1018" s="72"/>
      <c r="DE1018" s="72"/>
      <c r="DF1018" s="72"/>
      <c r="DG1018" s="72"/>
      <c r="DH1018" s="72"/>
      <c r="DI1018" s="72"/>
      <c r="DJ1018" s="72"/>
      <c r="DK1018" s="72"/>
      <c r="DL1018" s="72"/>
    </row>
    <row r="1019" spans="1:116" x14ac:dyDescent="0.35">
      <c r="B1019" t="s">
        <v>332</v>
      </c>
      <c r="D1019" t="s">
        <v>158</v>
      </c>
      <c r="E1019" s="8" t="str">
        <f t="shared" si="1196"/>
        <v>1019 DCSCAC-S</v>
      </c>
      <c r="G1019" s="136" t="str">
        <f>G1004</f>
        <v>(Primary label)</v>
      </c>
      <c r="K1019" s="53"/>
      <c r="L1019" s="53"/>
      <c r="M1019" s="53"/>
      <c r="N1019" s="53"/>
      <c r="O1019" s="53"/>
      <c r="P1019" s="53"/>
      <c r="R1019" s="24"/>
      <c r="S1019" s="179" t="str">
        <f t="shared" ref="S1019:AX1019" si="1202">S1004</f>
        <v>S$16</v>
      </c>
      <c r="T1019" s="179" t="str">
        <f t="shared" si="1202"/>
        <v>T$16</v>
      </c>
      <c r="U1019" s="179" t="str">
        <f t="shared" si="1202"/>
        <v>U$16</v>
      </c>
      <c r="V1019" s="179" t="str">
        <f t="shared" si="1202"/>
        <v>V$16</v>
      </c>
      <c r="W1019" s="179" t="str">
        <f t="shared" si="1202"/>
        <v>W$16</v>
      </c>
      <c r="X1019" s="179" t="str">
        <f t="shared" si="1202"/>
        <v>X$16</v>
      </c>
      <c r="Y1019" s="179" t="str">
        <f t="shared" si="1202"/>
        <v>Y$16</v>
      </c>
      <c r="Z1019" s="179" t="str">
        <f t="shared" si="1202"/>
        <v>Z$16</v>
      </c>
      <c r="AA1019" s="179" t="str">
        <f t="shared" si="1202"/>
        <v>AA$16</v>
      </c>
      <c r="AB1019" s="179" t="str">
        <f t="shared" si="1202"/>
        <v>AB$16</v>
      </c>
      <c r="AC1019" s="179" t="str">
        <f t="shared" si="1202"/>
        <v>AC$16</v>
      </c>
      <c r="AD1019" s="179" t="str">
        <f t="shared" si="1202"/>
        <v>AD$16</v>
      </c>
      <c r="AE1019" s="179" t="str">
        <f t="shared" si="1202"/>
        <v>AE$16</v>
      </c>
      <c r="AF1019" s="179" t="str">
        <f t="shared" si="1202"/>
        <v>AF$16</v>
      </c>
      <c r="AG1019" s="179" t="str">
        <f t="shared" si="1202"/>
        <v>AG$16</v>
      </c>
      <c r="AH1019" s="179" t="str">
        <f t="shared" si="1202"/>
        <v>AH$16</v>
      </c>
      <c r="AI1019" s="179" t="str">
        <f t="shared" si="1202"/>
        <v>AI$16</v>
      </c>
      <c r="AJ1019" s="179" t="str">
        <f t="shared" si="1202"/>
        <v>AJ$16</v>
      </c>
      <c r="AK1019" s="179" t="str">
        <f t="shared" si="1202"/>
        <v>AK$16</v>
      </c>
      <c r="AL1019" s="179" t="str">
        <f t="shared" si="1202"/>
        <v>AL$16</v>
      </c>
      <c r="AM1019" s="179" t="str">
        <f t="shared" si="1202"/>
        <v>AM$16</v>
      </c>
      <c r="AN1019" s="179" t="str">
        <f t="shared" si="1202"/>
        <v>AN$16</v>
      </c>
      <c r="AO1019" s="179" t="str">
        <f t="shared" si="1202"/>
        <v>AO$16</v>
      </c>
      <c r="AP1019" s="179" t="str">
        <f t="shared" si="1202"/>
        <v>AP$16</v>
      </c>
      <c r="AQ1019" s="179" t="str">
        <f t="shared" si="1202"/>
        <v>AQ$16</v>
      </c>
      <c r="AR1019" s="179" t="str">
        <f t="shared" si="1202"/>
        <v>AR$16</v>
      </c>
      <c r="AS1019" s="179" t="str">
        <f t="shared" si="1202"/>
        <v>AS$16</v>
      </c>
      <c r="AT1019" s="179" t="str">
        <f t="shared" si="1202"/>
        <v>AT$16</v>
      </c>
      <c r="AU1019" s="179" t="str">
        <f t="shared" si="1202"/>
        <v>AU$16</v>
      </c>
      <c r="AV1019" s="179" t="str">
        <f t="shared" si="1202"/>
        <v>AV$16</v>
      </c>
      <c r="AW1019" s="179" t="str">
        <f t="shared" si="1202"/>
        <v>AW$16</v>
      </c>
      <c r="AX1019" s="179" t="str">
        <f t="shared" si="1202"/>
        <v>AX$16</v>
      </c>
      <c r="AY1019" s="179" t="str">
        <f t="shared" ref="AY1019:CD1019" si="1203">AY1004</f>
        <v>AY$16</v>
      </c>
      <c r="AZ1019" s="179" t="str">
        <f t="shared" si="1203"/>
        <v>AZ$16</v>
      </c>
      <c r="BA1019" s="179" t="str">
        <f t="shared" si="1203"/>
        <v>BA$16</v>
      </c>
      <c r="BB1019" s="179" t="str">
        <f t="shared" si="1203"/>
        <v>BB$16</v>
      </c>
      <c r="BC1019" s="179" t="str">
        <f t="shared" si="1203"/>
        <v>BC$16</v>
      </c>
      <c r="BD1019" s="179" t="str">
        <f t="shared" si="1203"/>
        <v>BD$16</v>
      </c>
      <c r="BE1019" s="179" t="str">
        <f t="shared" si="1203"/>
        <v>BE$16</v>
      </c>
      <c r="BF1019" s="179" t="str">
        <f t="shared" si="1203"/>
        <v>BF$16</v>
      </c>
      <c r="BG1019" s="179" t="str">
        <f t="shared" si="1203"/>
        <v>BG$16</v>
      </c>
      <c r="BH1019" s="179" t="str">
        <f t="shared" si="1203"/>
        <v>BH$16</v>
      </c>
      <c r="BI1019" s="179" t="str">
        <f t="shared" si="1203"/>
        <v>BI$16</v>
      </c>
      <c r="BJ1019" s="179" t="str">
        <f t="shared" si="1203"/>
        <v>BJ$16</v>
      </c>
      <c r="BK1019" s="179" t="str">
        <f t="shared" si="1203"/>
        <v>BK$16</v>
      </c>
      <c r="BL1019" s="179" t="str">
        <f t="shared" si="1203"/>
        <v>BL$16</v>
      </c>
      <c r="BM1019" s="179" t="str">
        <f t="shared" si="1203"/>
        <v>BM$16</v>
      </c>
      <c r="BN1019" s="179" t="str">
        <f t="shared" si="1203"/>
        <v>BN$16</v>
      </c>
      <c r="BO1019" s="179" t="str">
        <f t="shared" si="1203"/>
        <v>BO$16</v>
      </c>
      <c r="BP1019" s="179" t="str">
        <f t="shared" si="1203"/>
        <v>BP$16</v>
      </c>
      <c r="BQ1019" s="179" t="str">
        <f t="shared" si="1203"/>
        <v>BQ$16</v>
      </c>
      <c r="BR1019" s="179" t="str">
        <f t="shared" si="1203"/>
        <v>BR$16</v>
      </c>
      <c r="BS1019" s="179" t="str">
        <f t="shared" si="1203"/>
        <v>BS$16</v>
      </c>
      <c r="BT1019" s="179" t="str">
        <f t="shared" si="1203"/>
        <v>BT$16</v>
      </c>
      <c r="BU1019" s="179" t="str">
        <f t="shared" si="1203"/>
        <v>BU$16</v>
      </c>
      <c r="BV1019" s="179" t="str">
        <f t="shared" si="1203"/>
        <v>BV$16</v>
      </c>
      <c r="BW1019" s="179" t="str">
        <f t="shared" si="1203"/>
        <v>BW$16</v>
      </c>
      <c r="BX1019" s="179" t="str">
        <f t="shared" si="1203"/>
        <v>BX$16</v>
      </c>
      <c r="BY1019" s="179" t="str">
        <f t="shared" si="1203"/>
        <v>BY$16</v>
      </c>
      <c r="BZ1019" s="179" t="str">
        <f t="shared" si="1203"/>
        <v>BZ$16</v>
      </c>
      <c r="CA1019" s="179" t="str">
        <f t="shared" si="1203"/>
        <v>CA$16</v>
      </c>
      <c r="CB1019" s="179" t="str">
        <f t="shared" si="1203"/>
        <v>CB$16</v>
      </c>
      <c r="CC1019" s="179" t="str">
        <f t="shared" si="1203"/>
        <v>CC$16</v>
      </c>
      <c r="CD1019" s="179" t="str">
        <f t="shared" si="1203"/>
        <v>CD$16</v>
      </c>
      <c r="CE1019" s="179" t="str">
        <f t="shared" ref="CE1019:CL1019" si="1204">CE1004</f>
        <v>CE$16</v>
      </c>
      <c r="CF1019" s="179" t="str">
        <f t="shared" si="1204"/>
        <v>CF$16</v>
      </c>
      <c r="CG1019" s="179" t="str">
        <f t="shared" si="1204"/>
        <v>CG$16</v>
      </c>
      <c r="CH1019" s="179" t="str">
        <f t="shared" si="1204"/>
        <v>CH$16</v>
      </c>
      <c r="CI1019" s="179" t="str">
        <f t="shared" si="1204"/>
        <v>CI$16</v>
      </c>
      <c r="CJ1019" s="179" t="str">
        <f t="shared" si="1204"/>
        <v>CJ$16</v>
      </c>
      <c r="CK1019" s="179" t="str">
        <f t="shared" si="1204"/>
        <v>CK$16</v>
      </c>
      <c r="CL1019" s="179" t="str">
        <f t="shared" si="1204"/>
        <v>CL$16</v>
      </c>
      <c r="CO1019" s="179" t="str">
        <f t="shared" ref="CO1019:DL1019" si="1205">CO1004</f>
        <v>CO$16</v>
      </c>
      <c r="CP1019" s="179" t="str">
        <f t="shared" si="1205"/>
        <v>CP$16</v>
      </c>
      <c r="CQ1019" s="179" t="str">
        <f t="shared" si="1205"/>
        <v>CQ$16</v>
      </c>
      <c r="CR1019" s="179" t="str">
        <f t="shared" si="1205"/>
        <v>CR$16</v>
      </c>
      <c r="CS1019" s="179" t="str">
        <f t="shared" si="1205"/>
        <v>CS$16</v>
      </c>
      <c r="CT1019" s="179" t="str">
        <f t="shared" si="1205"/>
        <v>CT$16</v>
      </c>
      <c r="CU1019" s="179" t="str">
        <f t="shared" si="1205"/>
        <v>CU$16</v>
      </c>
      <c r="CV1019" s="179" t="str">
        <f t="shared" si="1205"/>
        <v>CV$16</v>
      </c>
      <c r="CW1019" s="179" t="str">
        <f t="shared" si="1205"/>
        <v>CW$16</v>
      </c>
      <c r="CX1019" s="179" t="str">
        <f t="shared" si="1205"/>
        <v>CX$16</v>
      </c>
      <c r="CY1019" s="179" t="str">
        <f t="shared" si="1205"/>
        <v>CY$16</v>
      </c>
      <c r="CZ1019" s="179" t="str">
        <f t="shared" si="1205"/>
        <v>CZ$16</v>
      </c>
      <c r="DA1019" s="179" t="str">
        <f t="shared" si="1205"/>
        <v>DA$16</v>
      </c>
      <c r="DB1019" s="179" t="str">
        <f t="shared" si="1205"/>
        <v>DB$16</v>
      </c>
      <c r="DC1019" s="179" t="str">
        <f t="shared" si="1205"/>
        <v>DC$16</v>
      </c>
      <c r="DD1019" s="179" t="str">
        <f t="shared" si="1205"/>
        <v>DD$16</v>
      </c>
      <c r="DE1019" s="179" t="str">
        <f t="shared" si="1205"/>
        <v>DE$16</v>
      </c>
      <c r="DF1019" s="179" t="str">
        <f t="shared" si="1205"/>
        <v>DF$16</v>
      </c>
      <c r="DG1019" s="179" t="str">
        <f t="shared" si="1205"/>
        <v>DG$16</v>
      </c>
      <c r="DH1019" s="179" t="str">
        <f t="shared" si="1205"/>
        <v>DH$16</v>
      </c>
      <c r="DI1019" s="179" t="str">
        <f t="shared" si="1205"/>
        <v>DI$16</v>
      </c>
      <c r="DJ1019" s="179" t="str">
        <f t="shared" si="1205"/>
        <v>DJ$16</v>
      </c>
      <c r="DK1019" s="179" t="str">
        <f t="shared" si="1205"/>
        <v>DK$16</v>
      </c>
      <c r="DL1019" s="179" t="str">
        <f t="shared" si="1205"/>
        <v>DL$16</v>
      </c>
    </row>
    <row r="1020" spans="1:116" x14ac:dyDescent="0.35">
      <c r="B1020" t="s">
        <v>332</v>
      </c>
      <c r="D1020" t="s">
        <v>158</v>
      </c>
      <c r="E1020" s="8" t="str">
        <f t="shared" si="1196"/>
        <v>1020 DCSCAC-S</v>
      </c>
      <c r="G1020" s="136" t="str">
        <f>G1005</f>
        <v>primary unit</v>
      </c>
      <c r="H1020" s="12"/>
      <c r="I1020" s="60"/>
      <c r="J1020" s="60"/>
      <c r="K1020" s="15"/>
      <c r="L1020" s="15"/>
      <c r="M1020" s="15"/>
      <c r="N1020" s="15"/>
      <c r="O1020" s="15"/>
      <c r="P1020" s="15"/>
      <c r="R1020" s="15"/>
      <c r="S1020" s="179" t="str">
        <f t="shared" ref="S1020:AX1020" si="1206">S1005</f>
        <v>S$17</v>
      </c>
      <c r="T1020" s="179" t="str">
        <f t="shared" si="1206"/>
        <v>T$17</v>
      </c>
      <c r="U1020" s="179" t="str">
        <f t="shared" si="1206"/>
        <v>U$17</v>
      </c>
      <c r="V1020" s="179" t="str">
        <f t="shared" si="1206"/>
        <v>V$17</v>
      </c>
      <c r="W1020" s="179" t="str">
        <f t="shared" si="1206"/>
        <v>W$17</v>
      </c>
      <c r="X1020" s="179" t="str">
        <f t="shared" si="1206"/>
        <v>X$17</v>
      </c>
      <c r="Y1020" s="179" t="str">
        <f t="shared" si="1206"/>
        <v>Y$17</v>
      </c>
      <c r="Z1020" s="179" t="str">
        <f t="shared" si="1206"/>
        <v>Z$17</v>
      </c>
      <c r="AA1020" s="179" t="str">
        <f t="shared" si="1206"/>
        <v>AA$17</v>
      </c>
      <c r="AB1020" s="179" t="str">
        <f t="shared" si="1206"/>
        <v>AB$17</v>
      </c>
      <c r="AC1020" s="179" t="str">
        <f t="shared" si="1206"/>
        <v>AC$17</v>
      </c>
      <c r="AD1020" s="179" t="str">
        <f t="shared" si="1206"/>
        <v>AD$17</v>
      </c>
      <c r="AE1020" s="179" t="str">
        <f t="shared" si="1206"/>
        <v>AE$17</v>
      </c>
      <c r="AF1020" s="179" t="str">
        <f t="shared" si="1206"/>
        <v>AF$17</v>
      </c>
      <c r="AG1020" s="179" t="str">
        <f t="shared" si="1206"/>
        <v>AG$17</v>
      </c>
      <c r="AH1020" s="179" t="str">
        <f t="shared" si="1206"/>
        <v>AH$17</v>
      </c>
      <c r="AI1020" s="179" t="str">
        <f t="shared" si="1206"/>
        <v>AI$17</v>
      </c>
      <c r="AJ1020" s="179" t="str">
        <f t="shared" si="1206"/>
        <v>AJ$17</v>
      </c>
      <c r="AK1020" s="179" t="str">
        <f t="shared" si="1206"/>
        <v>AK$17</v>
      </c>
      <c r="AL1020" s="179" t="str">
        <f t="shared" si="1206"/>
        <v>AL$17</v>
      </c>
      <c r="AM1020" s="179" t="str">
        <f t="shared" si="1206"/>
        <v>AM$17</v>
      </c>
      <c r="AN1020" s="179" t="str">
        <f t="shared" si="1206"/>
        <v>AN$17</v>
      </c>
      <c r="AO1020" s="179" t="str">
        <f t="shared" si="1206"/>
        <v>AO$17</v>
      </c>
      <c r="AP1020" s="179" t="str">
        <f t="shared" si="1206"/>
        <v>AP$17</v>
      </c>
      <c r="AQ1020" s="179" t="str">
        <f t="shared" si="1206"/>
        <v>AQ$17</v>
      </c>
      <c r="AR1020" s="179" t="str">
        <f t="shared" si="1206"/>
        <v>AR$17</v>
      </c>
      <c r="AS1020" s="179" t="str">
        <f t="shared" si="1206"/>
        <v>AS$17</v>
      </c>
      <c r="AT1020" s="179" t="str">
        <f t="shared" si="1206"/>
        <v>AT$17</v>
      </c>
      <c r="AU1020" s="179" t="str">
        <f t="shared" si="1206"/>
        <v>AU$17</v>
      </c>
      <c r="AV1020" s="179" t="str">
        <f t="shared" si="1206"/>
        <v>AV$17</v>
      </c>
      <c r="AW1020" s="179" t="str">
        <f t="shared" si="1206"/>
        <v>AW$17</v>
      </c>
      <c r="AX1020" s="179" t="str">
        <f t="shared" si="1206"/>
        <v>AX$17</v>
      </c>
      <c r="AY1020" s="179" t="str">
        <f t="shared" ref="AY1020:CD1020" si="1207">AY1005</f>
        <v>AY$17</v>
      </c>
      <c r="AZ1020" s="179" t="str">
        <f t="shared" si="1207"/>
        <v>AZ$17</v>
      </c>
      <c r="BA1020" s="179" t="str">
        <f t="shared" si="1207"/>
        <v>BA$17</v>
      </c>
      <c r="BB1020" s="179" t="str">
        <f t="shared" si="1207"/>
        <v>BB$17</v>
      </c>
      <c r="BC1020" s="179" t="str">
        <f t="shared" si="1207"/>
        <v>BC$17</v>
      </c>
      <c r="BD1020" s="179" t="str">
        <f t="shared" si="1207"/>
        <v>BD$17</v>
      </c>
      <c r="BE1020" s="179" t="str">
        <f t="shared" si="1207"/>
        <v>BE$17</v>
      </c>
      <c r="BF1020" s="179" t="str">
        <f t="shared" si="1207"/>
        <v>BF$17</v>
      </c>
      <c r="BG1020" s="179" t="str">
        <f t="shared" si="1207"/>
        <v>BG$17</v>
      </c>
      <c r="BH1020" s="179" t="str">
        <f t="shared" si="1207"/>
        <v>BH$17</v>
      </c>
      <c r="BI1020" s="179" t="str">
        <f t="shared" si="1207"/>
        <v>BI$17</v>
      </c>
      <c r="BJ1020" s="179" t="str">
        <f t="shared" si="1207"/>
        <v>BJ$17</v>
      </c>
      <c r="BK1020" s="179" t="str">
        <f t="shared" si="1207"/>
        <v>BK$17</v>
      </c>
      <c r="BL1020" s="179" t="str">
        <f t="shared" si="1207"/>
        <v>BL$17</v>
      </c>
      <c r="BM1020" s="179" t="str">
        <f t="shared" si="1207"/>
        <v>BM$17</v>
      </c>
      <c r="BN1020" s="179" t="str">
        <f t="shared" si="1207"/>
        <v>BN$17</v>
      </c>
      <c r="BO1020" s="179" t="str">
        <f t="shared" si="1207"/>
        <v>BO$17</v>
      </c>
      <c r="BP1020" s="179" t="str">
        <f t="shared" si="1207"/>
        <v>BP$17</v>
      </c>
      <c r="BQ1020" s="179" t="str">
        <f t="shared" si="1207"/>
        <v>BQ$17</v>
      </c>
      <c r="BR1020" s="179" t="str">
        <f t="shared" si="1207"/>
        <v>BR$17</v>
      </c>
      <c r="BS1020" s="179" t="str">
        <f t="shared" si="1207"/>
        <v>BS$17</v>
      </c>
      <c r="BT1020" s="179" t="str">
        <f t="shared" si="1207"/>
        <v>BT$17</v>
      </c>
      <c r="BU1020" s="179" t="str">
        <f t="shared" si="1207"/>
        <v>BU$17</v>
      </c>
      <c r="BV1020" s="179" t="str">
        <f t="shared" si="1207"/>
        <v>BV$17</v>
      </c>
      <c r="BW1020" s="179" t="str">
        <f t="shared" si="1207"/>
        <v>BW$17</v>
      </c>
      <c r="BX1020" s="179" t="str">
        <f t="shared" si="1207"/>
        <v>BX$17</v>
      </c>
      <c r="BY1020" s="179" t="str">
        <f t="shared" si="1207"/>
        <v>BY$17</v>
      </c>
      <c r="BZ1020" s="179" t="str">
        <f t="shared" si="1207"/>
        <v>BZ$17</v>
      </c>
      <c r="CA1020" s="179" t="str">
        <f t="shared" si="1207"/>
        <v>CA$17</v>
      </c>
      <c r="CB1020" s="179" t="str">
        <f t="shared" si="1207"/>
        <v>CB$17</v>
      </c>
      <c r="CC1020" s="179" t="str">
        <f t="shared" si="1207"/>
        <v>CC$17</v>
      </c>
      <c r="CD1020" s="179" t="str">
        <f t="shared" si="1207"/>
        <v>CD$17</v>
      </c>
      <c r="CE1020" s="179" t="str">
        <f t="shared" ref="CE1020:CL1020" si="1208">CE1005</f>
        <v>CE$17</v>
      </c>
      <c r="CF1020" s="179" t="str">
        <f t="shared" si="1208"/>
        <v>CF$17</v>
      </c>
      <c r="CG1020" s="179" t="str">
        <f t="shared" si="1208"/>
        <v>CG$17</v>
      </c>
      <c r="CH1020" s="179" t="str">
        <f t="shared" si="1208"/>
        <v>CH$17</v>
      </c>
      <c r="CI1020" s="179" t="str">
        <f t="shared" si="1208"/>
        <v>CI$17</v>
      </c>
      <c r="CJ1020" s="179" t="str">
        <f t="shared" si="1208"/>
        <v>CJ$17</v>
      </c>
      <c r="CK1020" s="179" t="str">
        <f t="shared" si="1208"/>
        <v>CK$17</v>
      </c>
      <c r="CL1020" s="179" t="str">
        <f t="shared" si="1208"/>
        <v>CL$17</v>
      </c>
      <c r="CN1020" s="60"/>
      <c r="CO1020" s="179" t="str">
        <f t="shared" ref="CO1020:DL1020" si="1209">CO1005</f>
        <v>CO$17</v>
      </c>
      <c r="CP1020" s="179" t="str">
        <f t="shared" si="1209"/>
        <v>CP$17</v>
      </c>
      <c r="CQ1020" s="179" t="str">
        <f t="shared" si="1209"/>
        <v>CQ$17</v>
      </c>
      <c r="CR1020" s="179" t="str">
        <f t="shared" si="1209"/>
        <v>CR$17</v>
      </c>
      <c r="CS1020" s="179" t="str">
        <f t="shared" si="1209"/>
        <v>CS$17</v>
      </c>
      <c r="CT1020" s="179" t="str">
        <f t="shared" si="1209"/>
        <v>CT$17</v>
      </c>
      <c r="CU1020" s="179" t="str">
        <f t="shared" si="1209"/>
        <v>CU$17</v>
      </c>
      <c r="CV1020" s="179" t="str">
        <f t="shared" si="1209"/>
        <v>CV$17</v>
      </c>
      <c r="CW1020" s="179" t="str">
        <f t="shared" si="1209"/>
        <v>CW$17</v>
      </c>
      <c r="CX1020" s="179" t="str">
        <f t="shared" si="1209"/>
        <v>CX$17</v>
      </c>
      <c r="CY1020" s="179" t="str">
        <f t="shared" si="1209"/>
        <v>CY$17</v>
      </c>
      <c r="CZ1020" s="179" t="str">
        <f t="shared" si="1209"/>
        <v>CZ$17</v>
      </c>
      <c r="DA1020" s="179" t="str">
        <f t="shared" si="1209"/>
        <v>DA$17</v>
      </c>
      <c r="DB1020" s="179" t="str">
        <f t="shared" si="1209"/>
        <v>DB$17</v>
      </c>
      <c r="DC1020" s="179" t="str">
        <f t="shared" si="1209"/>
        <v>DC$17</v>
      </c>
      <c r="DD1020" s="179" t="str">
        <f t="shared" si="1209"/>
        <v>DD$17</v>
      </c>
      <c r="DE1020" s="179" t="str">
        <f t="shared" si="1209"/>
        <v>DE$17</v>
      </c>
      <c r="DF1020" s="179" t="str">
        <f t="shared" si="1209"/>
        <v>DF$17</v>
      </c>
      <c r="DG1020" s="179" t="str">
        <f t="shared" si="1209"/>
        <v>DG$17</v>
      </c>
      <c r="DH1020" s="179" t="str">
        <f t="shared" si="1209"/>
        <v>DH$17</v>
      </c>
      <c r="DI1020" s="179" t="str">
        <f t="shared" si="1209"/>
        <v>DI$17</v>
      </c>
      <c r="DJ1020" s="179" t="str">
        <f t="shared" si="1209"/>
        <v>DJ$17</v>
      </c>
      <c r="DK1020" s="179" t="str">
        <f t="shared" si="1209"/>
        <v>DK$17</v>
      </c>
      <c r="DL1020" s="179" t="str">
        <f t="shared" si="1209"/>
        <v>DL$17</v>
      </c>
    </row>
    <row r="1021" spans="1:116" x14ac:dyDescent="0.35">
      <c r="B1021" t="s">
        <v>332</v>
      </c>
      <c r="D1021" t="s">
        <v>158</v>
      </c>
      <c r="E1021" s="8" t="str">
        <f t="shared" si="1196"/>
        <v>1021 DCSCAC-S</v>
      </c>
      <c r="G1021" s="136" t="str">
        <f>G1006</f>
        <v>Primary revenue driver</v>
      </c>
      <c r="H1021" s="12"/>
      <c r="I1021" s="60"/>
      <c r="J1021" s="60"/>
      <c r="K1021" s="15"/>
      <c r="L1021" s="15"/>
      <c r="M1021" s="15"/>
      <c r="N1021" s="15"/>
      <c r="O1021" s="15"/>
      <c r="P1021" s="15"/>
      <c r="R1021" s="15"/>
      <c r="S1021" s="179">
        <f t="shared" ref="S1021:AX1021" si="1210">S1006</f>
        <v>0</v>
      </c>
      <c r="T1021" s="179">
        <f t="shared" si="1210"/>
        <v>0</v>
      </c>
      <c r="U1021" s="179">
        <f t="shared" si="1210"/>
        <v>0</v>
      </c>
      <c r="V1021" s="179">
        <f t="shared" si="1210"/>
        <v>0</v>
      </c>
      <c r="W1021" s="179">
        <f t="shared" si="1210"/>
        <v>0</v>
      </c>
      <c r="X1021" s="179">
        <f t="shared" si="1210"/>
        <v>0</v>
      </c>
      <c r="Y1021" s="179">
        <f t="shared" si="1210"/>
        <v>0</v>
      </c>
      <c r="Z1021" s="179">
        <f t="shared" si="1210"/>
        <v>0</v>
      </c>
      <c r="AA1021" s="179">
        <f t="shared" si="1210"/>
        <v>0</v>
      </c>
      <c r="AB1021" s="179">
        <f t="shared" si="1210"/>
        <v>0</v>
      </c>
      <c r="AC1021" s="179">
        <f t="shared" si="1210"/>
        <v>0</v>
      </c>
      <c r="AD1021" s="179">
        <f t="shared" si="1210"/>
        <v>0</v>
      </c>
      <c r="AE1021" s="179">
        <f t="shared" si="1210"/>
        <v>0</v>
      </c>
      <c r="AF1021" s="179">
        <f t="shared" si="1210"/>
        <v>0</v>
      </c>
      <c r="AG1021" s="179">
        <f t="shared" si="1210"/>
        <v>0</v>
      </c>
      <c r="AH1021" s="179">
        <f t="shared" si="1210"/>
        <v>0</v>
      </c>
      <c r="AI1021" s="179">
        <f t="shared" si="1210"/>
        <v>0</v>
      </c>
      <c r="AJ1021" s="179">
        <f t="shared" si="1210"/>
        <v>0</v>
      </c>
      <c r="AK1021" s="179">
        <f t="shared" si="1210"/>
        <v>0</v>
      </c>
      <c r="AL1021" s="179">
        <f t="shared" si="1210"/>
        <v>0</v>
      </c>
      <c r="AM1021" s="179">
        <f t="shared" si="1210"/>
        <v>0</v>
      </c>
      <c r="AN1021" s="179">
        <f t="shared" si="1210"/>
        <v>0</v>
      </c>
      <c r="AO1021" s="179">
        <f t="shared" si="1210"/>
        <v>0</v>
      </c>
      <c r="AP1021" s="179">
        <f t="shared" si="1210"/>
        <v>0</v>
      </c>
      <c r="AQ1021" s="179">
        <f t="shared" si="1210"/>
        <v>0</v>
      </c>
      <c r="AR1021" s="179">
        <f t="shared" si="1210"/>
        <v>0</v>
      </c>
      <c r="AS1021" s="179">
        <f t="shared" si="1210"/>
        <v>0</v>
      </c>
      <c r="AT1021" s="179">
        <f t="shared" si="1210"/>
        <v>0</v>
      </c>
      <c r="AU1021" s="179">
        <f t="shared" si="1210"/>
        <v>0</v>
      </c>
      <c r="AV1021" s="179">
        <f t="shared" si="1210"/>
        <v>0</v>
      </c>
      <c r="AW1021" s="179">
        <f t="shared" si="1210"/>
        <v>0</v>
      </c>
      <c r="AX1021" s="179">
        <f t="shared" si="1210"/>
        <v>0</v>
      </c>
      <c r="AY1021" s="179">
        <f t="shared" ref="AY1021:CD1021" si="1211">AY1006</f>
        <v>0</v>
      </c>
      <c r="AZ1021" s="179">
        <f t="shared" si="1211"/>
        <v>0</v>
      </c>
      <c r="BA1021" s="179">
        <f t="shared" si="1211"/>
        <v>0</v>
      </c>
      <c r="BB1021" s="179">
        <f t="shared" si="1211"/>
        <v>0</v>
      </c>
      <c r="BC1021" s="179">
        <f t="shared" si="1211"/>
        <v>0</v>
      </c>
      <c r="BD1021" s="179">
        <f t="shared" si="1211"/>
        <v>0</v>
      </c>
      <c r="BE1021" s="179">
        <f t="shared" si="1211"/>
        <v>0</v>
      </c>
      <c r="BF1021" s="179">
        <f t="shared" si="1211"/>
        <v>0</v>
      </c>
      <c r="BG1021" s="179">
        <f t="shared" si="1211"/>
        <v>0</v>
      </c>
      <c r="BH1021" s="179">
        <f t="shared" si="1211"/>
        <v>0</v>
      </c>
      <c r="BI1021" s="179">
        <f t="shared" si="1211"/>
        <v>0</v>
      </c>
      <c r="BJ1021" s="179">
        <f t="shared" si="1211"/>
        <v>0</v>
      </c>
      <c r="BK1021" s="179">
        <f t="shared" si="1211"/>
        <v>0</v>
      </c>
      <c r="BL1021" s="179">
        <f t="shared" si="1211"/>
        <v>0</v>
      </c>
      <c r="BM1021" s="179">
        <f t="shared" si="1211"/>
        <v>0</v>
      </c>
      <c r="BN1021" s="179">
        <f t="shared" si="1211"/>
        <v>0</v>
      </c>
      <c r="BO1021" s="179">
        <f t="shared" si="1211"/>
        <v>0</v>
      </c>
      <c r="BP1021" s="179">
        <f t="shared" si="1211"/>
        <v>0</v>
      </c>
      <c r="BQ1021" s="179">
        <f t="shared" si="1211"/>
        <v>0</v>
      </c>
      <c r="BR1021" s="179">
        <f t="shared" si="1211"/>
        <v>0</v>
      </c>
      <c r="BS1021" s="179">
        <f t="shared" si="1211"/>
        <v>0</v>
      </c>
      <c r="BT1021" s="179">
        <f t="shared" si="1211"/>
        <v>0</v>
      </c>
      <c r="BU1021" s="179">
        <f t="shared" si="1211"/>
        <v>0</v>
      </c>
      <c r="BV1021" s="179">
        <f t="shared" si="1211"/>
        <v>0</v>
      </c>
      <c r="BW1021" s="179">
        <f t="shared" si="1211"/>
        <v>0</v>
      </c>
      <c r="BX1021" s="179">
        <f t="shared" si="1211"/>
        <v>0</v>
      </c>
      <c r="BY1021" s="179">
        <f t="shared" si="1211"/>
        <v>0</v>
      </c>
      <c r="BZ1021" s="179">
        <f t="shared" si="1211"/>
        <v>0</v>
      </c>
      <c r="CA1021" s="179">
        <f t="shared" si="1211"/>
        <v>0</v>
      </c>
      <c r="CB1021" s="179">
        <f t="shared" si="1211"/>
        <v>0</v>
      </c>
      <c r="CC1021" s="179">
        <f t="shared" si="1211"/>
        <v>0</v>
      </c>
      <c r="CD1021" s="179">
        <f t="shared" si="1211"/>
        <v>0</v>
      </c>
      <c r="CE1021" s="179">
        <f t="shared" ref="CE1021:CL1021" si="1212">CE1006</f>
        <v>0</v>
      </c>
      <c r="CF1021" s="179">
        <f t="shared" si="1212"/>
        <v>0</v>
      </c>
      <c r="CG1021" s="179">
        <f t="shared" si="1212"/>
        <v>0</v>
      </c>
      <c r="CH1021" s="179">
        <f t="shared" si="1212"/>
        <v>0</v>
      </c>
      <c r="CI1021" s="179">
        <f t="shared" si="1212"/>
        <v>0</v>
      </c>
      <c r="CJ1021" s="179">
        <f t="shared" si="1212"/>
        <v>0</v>
      </c>
      <c r="CK1021" s="179">
        <f t="shared" si="1212"/>
        <v>0</v>
      </c>
      <c r="CL1021" s="179">
        <f t="shared" si="1212"/>
        <v>0</v>
      </c>
      <c r="CN1021" s="60"/>
      <c r="CO1021" s="179">
        <f t="shared" ref="CO1021:DL1021" si="1213">CO1006</f>
        <v>0</v>
      </c>
      <c r="CP1021" s="179">
        <f t="shared" si="1213"/>
        <v>0</v>
      </c>
      <c r="CQ1021" s="179">
        <f t="shared" si="1213"/>
        <v>0</v>
      </c>
      <c r="CR1021" s="179">
        <f t="shared" si="1213"/>
        <v>0</v>
      </c>
      <c r="CS1021" s="179">
        <f t="shared" si="1213"/>
        <v>0</v>
      </c>
      <c r="CT1021" s="179">
        <f t="shared" si="1213"/>
        <v>0</v>
      </c>
      <c r="CU1021" s="179">
        <f t="shared" si="1213"/>
        <v>0</v>
      </c>
      <c r="CV1021" s="179">
        <f t="shared" si="1213"/>
        <v>0</v>
      </c>
      <c r="CW1021" s="179">
        <f t="shared" si="1213"/>
        <v>0</v>
      </c>
      <c r="CX1021" s="179">
        <f t="shared" si="1213"/>
        <v>0</v>
      </c>
      <c r="CY1021" s="179">
        <f t="shared" si="1213"/>
        <v>0</v>
      </c>
      <c r="CZ1021" s="179">
        <f t="shared" si="1213"/>
        <v>0</v>
      </c>
      <c r="DA1021" s="179">
        <f t="shared" si="1213"/>
        <v>0</v>
      </c>
      <c r="DB1021" s="179">
        <f t="shared" si="1213"/>
        <v>0</v>
      </c>
      <c r="DC1021" s="179">
        <f t="shared" si="1213"/>
        <v>0</v>
      </c>
      <c r="DD1021" s="179">
        <f t="shared" si="1213"/>
        <v>0</v>
      </c>
      <c r="DE1021" s="179">
        <f t="shared" si="1213"/>
        <v>0</v>
      </c>
      <c r="DF1021" s="179">
        <f t="shared" si="1213"/>
        <v>0</v>
      </c>
      <c r="DG1021" s="179">
        <f t="shared" si="1213"/>
        <v>0</v>
      </c>
      <c r="DH1021" s="179">
        <f t="shared" si="1213"/>
        <v>0</v>
      </c>
      <c r="DI1021" s="179">
        <f t="shared" si="1213"/>
        <v>0</v>
      </c>
      <c r="DJ1021" s="179">
        <f t="shared" si="1213"/>
        <v>0</v>
      </c>
      <c r="DK1021" s="179">
        <f t="shared" si="1213"/>
        <v>0</v>
      </c>
      <c r="DL1021" s="179">
        <f t="shared" si="1213"/>
        <v>0</v>
      </c>
    </row>
    <row r="1022" spans="1:116" x14ac:dyDescent="0.35">
      <c r="B1022" t="s">
        <v>332</v>
      </c>
      <c r="D1022" t="s">
        <v>158</v>
      </c>
      <c r="E1022" s="8" t="str">
        <f t="shared" ref="E1022" si="1214">ROW()&amp;" "&amp;D1022</f>
        <v>1022 DCSCAC-S</v>
      </c>
      <c r="G1022" s="136" t="str">
        <f>G1007</f>
        <v>Primary volume driver</v>
      </c>
      <c r="H1022" s="12"/>
      <c r="I1022" s="60"/>
      <c r="J1022" s="60"/>
      <c r="K1022" s="15"/>
      <c r="L1022" s="15"/>
      <c r="M1022" s="15"/>
      <c r="N1022" s="15"/>
      <c r="O1022" s="15"/>
      <c r="P1022" s="15"/>
      <c r="R1022" s="15"/>
      <c r="S1022" s="179"/>
      <c r="T1022" s="179"/>
      <c r="U1022" s="179"/>
      <c r="V1022" s="179"/>
      <c r="W1022" s="179"/>
      <c r="X1022" s="179"/>
      <c r="Y1022" s="179"/>
      <c r="Z1022" s="179"/>
      <c r="AA1022" s="179"/>
      <c r="AB1022" s="179"/>
      <c r="AC1022" s="179"/>
      <c r="AD1022" s="179"/>
      <c r="AE1022" s="179"/>
      <c r="AF1022" s="179"/>
      <c r="AG1022" s="179"/>
      <c r="AH1022" s="179"/>
      <c r="AI1022" s="179"/>
      <c r="AJ1022" s="179"/>
      <c r="AK1022" s="179"/>
      <c r="AL1022" s="179"/>
      <c r="AM1022" s="179"/>
      <c r="AN1022" s="179"/>
      <c r="AO1022" s="179"/>
      <c r="AP1022" s="179"/>
      <c r="AQ1022" s="179"/>
      <c r="AR1022" s="179"/>
      <c r="AS1022" s="179"/>
      <c r="AT1022" s="179"/>
      <c r="AU1022" s="179"/>
      <c r="AV1022" s="179"/>
      <c r="AW1022" s="179"/>
      <c r="AX1022" s="179"/>
      <c r="AY1022" s="179"/>
      <c r="AZ1022" s="179"/>
      <c r="BA1022" s="179"/>
      <c r="BB1022" s="179"/>
      <c r="BC1022" s="179"/>
      <c r="BD1022" s="179"/>
      <c r="BE1022" s="179"/>
      <c r="BF1022" s="179"/>
      <c r="BG1022" s="179"/>
      <c r="BH1022" s="179"/>
      <c r="BI1022" s="179"/>
      <c r="BJ1022" s="179"/>
      <c r="BK1022" s="179"/>
      <c r="BL1022" s="179"/>
      <c r="BM1022" s="179"/>
      <c r="BN1022" s="179"/>
      <c r="BO1022" s="179"/>
      <c r="BP1022" s="179"/>
      <c r="BQ1022" s="179"/>
      <c r="BR1022" s="179"/>
      <c r="BS1022" s="179"/>
      <c r="BT1022" s="179"/>
      <c r="BU1022" s="179"/>
      <c r="BV1022" s="179"/>
      <c r="BW1022" s="179"/>
      <c r="BX1022" s="179"/>
      <c r="BY1022" s="179"/>
      <c r="BZ1022" s="179"/>
      <c r="CA1022" s="179"/>
      <c r="CB1022" s="179"/>
      <c r="CC1022" s="179"/>
      <c r="CD1022" s="179"/>
      <c r="CE1022" s="179"/>
      <c r="CF1022" s="179"/>
      <c r="CG1022" s="179"/>
      <c r="CH1022" s="179"/>
      <c r="CI1022" s="179"/>
      <c r="CJ1022" s="179"/>
      <c r="CK1022" s="179"/>
      <c r="CL1022" s="179"/>
      <c r="CN1022" s="60"/>
      <c r="CO1022" s="179"/>
      <c r="CP1022" s="179"/>
      <c r="CQ1022" s="179"/>
      <c r="CR1022" s="179"/>
      <c r="CS1022" s="179"/>
      <c r="CT1022" s="179"/>
      <c r="CU1022" s="179"/>
      <c r="CV1022" s="179"/>
      <c r="CW1022" s="179"/>
      <c r="CX1022" s="179"/>
      <c r="CY1022" s="179"/>
      <c r="CZ1022" s="179"/>
      <c r="DA1022" s="179"/>
      <c r="DB1022" s="179"/>
      <c r="DC1022" s="179"/>
      <c r="DD1022" s="179"/>
      <c r="DE1022" s="179"/>
      <c r="DF1022" s="179"/>
      <c r="DG1022" s="179"/>
      <c r="DH1022" s="179"/>
      <c r="DI1022" s="179"/>
      <c r="DJ1022" s="179"/>
      <c r="DK1022" s="179"/>
      <c r="DL1022" s="179"/>
    </row>
    <row r="1023" spans="1:116" x14ac:dyDescent="0.35">
      <c r="A1023" s="3"/>
      <c r="B1023" t="s">
        <v>332</v>
      </c>
      <c r="D1023" t="s">
        <v>158</v>
      </c>
      <c r="E1023" s="8" t="str">
        <f t="shared" si="1196"/>
        <v>1023 DCSCAC-S</v>
      </c>
      <c r="G1023" s="136" t="str">
        <f>G1012</f>
        <v>Seller acquisition cost:</v>
      </c>
      <c r="H1023" s="90"/>
      <c r="I1023" s="213"/>
      <c r="J1023" s="213"/>
      <c r="K1023" s="214"/>
      <c r="L1023" s="214"/>
      <c r="M1023" s="214"/>
      <c r="N1023" s="214"/>
      <c r="O1023" s="214"/>
      <c r="P1023" s="214"/>
      <c r="R1023" s="214"/>
      <c r="S1023" s="4" t="str">
        <f>ADDRESS(ROW(S1015),COLUMN(S1015),2)</f>
        <v>S$1015</v>
      </c>
      <c r="T1023" s="4" t="str">
        <f t="shared" ref="T1023:CE1023" si="1215">ADDRESS(ROW(T1015),COLUMN(T1015),2)</f>
        <v>T$1015</v>
      </c>
      <c r="U1023" s="4" t="str">
        <f t="shared" si="1215"/>
        <v>U$1015</v>
      </c>
      <c r="V1023" s="4" t="str">
        <f t="shared" si="1215"/>
        <v>V$1015</v>
      </c>
      <c r="W1023" s="4" t="str">
        <f t="shared" si="1215"/>
        <v>W$1015</v>
      </c>
      <c r="X1023" s="4" t="str">
        <f t="shared" si="1215"/>
        <v>X$1015</v>
      </c>
      <c r="Y1023" s="4" t="str">
        <f t="shared" si="1215"/>
        <v>Y$1015</v>
      </c>
      <c r="Z1023" s="4" t="str">
        <f t="shared" si="1215"/>
        <v>Z$1015</v>
      </c>
      <c r="AA1023" s="4" t="str">
        <f t="shared" si="1215"/>
        <v>AA$1015</v>
      </c>
      <c r="AB1023" s="4" t="str">
        <f t="shared" si="1215"/>
        <v>AB$1015</v>
      </c>
      <c r="AC1023" s="4" t="str">
        <f t="shared" si="1215"/>
        <v>AC$1015</v>
      </c>
      <c r="AD1023" s="4" t="str">
        <f t="shared" si="1215"/>
        <v>AD$1015</v>
      </c>
      <c r="AE1023" s="4" t="str">
        <f t="shared" si="1215"/>
        <v>AE$1015</v>
      </c>
      <c r="AF1023" s="4" t="str">
        <f t="shared" si="1215"/>
        <v>AF$1015</v>
      </c>
      <c r="AG1023" s="4" t="str">
        <f t="shared" si="1215"/>
        <v>AG$1015</v>
      </c>
      <c r="AH1023" s="4" t="str">
        <f t="shared" si="1215"/>
        <v>AH$1015</v>
      </c>
      <c r="AI1023" s="4" t="str">
        <f t="shared" si="1215"/>
        <v>AI$1015</v>
      </c>
      <c r="AJ1023" s="4" t="str">
        <f t="shared" si="1215"/>
        <v>AJ$1015</v>
      </c>
      <c r="AK1023" s="4" t="str">
        <f t="shared" si="1215"/>
        <v>AK$1015</v>
      </c>
      <c r="AL1023" s="4" t="str">
        <f t="shared" si="1215"/>
        <v>AL$1015</v>
      </c>
      <c r="AM1023" s="4" t="str">
        <f t="shared" si="1215"/>
        <v>AM$1015</v>
      </c>
      <c r="AN1023" s="4" t="str">
        <f t="shared" si="1215"/>
        <v>AN$1015</v>
      </c>
      <c r="AO1023" s="4" t="str">
        <f t="shared" si="1215"/>
        <v>AO$1015</v>
      </c>
      <c r="AP1023" s="4" t="str">
        <f t="shared" si="1215"/>
        <v>AP$1015</v>
      </c>
      <c r="AQ1023" s="4" t="str">
        <f t="shared" si="1215"/>
        <v>AQ$1015</v>
      </c>
      <c r="AR1023" s="4" t="str">
        <f t="shared" si="1215"/>
        <v>AR$1015</v>
      </c>
      <c r="AS1023" s="4" t="str">
        <f t="shared" si="1215"/>
        <v>AS$1015</v>
      </c>
      <c r="AT1023" s="4" t="str">
        <f t="shared" si="1215"/>
        <v>AT$1015</v>
      </c>
      <c r="AU1023" s="4" t="str">
        <f t="shared" si="1215"/>
        <v>AU$1015</v>
      </c>
      <c r="AV1023" s="4" t="str">
        <f t="shared" si="1215"/>
        <v>AV$1015</v>
      </c>
      <c r="AW1023" s="4" t="str">
        <f t="shared" si="1215"/>
        <v>AW$1015</v>
      </c>
      <c r="AX1023" s="4" t="str">
        <f t="shared" si="1215"/>
        <v>AX$1015</v>
      </c>
      <c r="AY1023" s="4" t="str">
        <f t="shared" si="1215"/>
        <v>AY$1015</v>
      </c>
      <c r="AZ1023" s="4" t="str">
        <f t="shared" si="1215"/>
        <v>AZ$1015</v>
      </c>
      <c r="BA1023" s="4" t="str">
        <f t="shared" si="1215"/>
        <v>BA$1015</v>
      </c>
      <c r="BB1023" s="4" t="str">
        <f t="shared" si="1215"/>
        <v>BB$1015</v>
      </c>
      <c r="BC1023" s="4" t="str">
        <f t="shared" si="1215"/>
        <v>BC$1015</v>
      </c>
      <c r="BD1023" s="4" t="str">
        <f t="shared" si="1215"/>
        <v>BD$1015</v>
      </c>
      <c r="BE1023" s="4" t="str">
        <f t="shared" si="1215"/>
        <v>BE$1015</v>
      </c>
      <c r="BF1023" s="4" t="str">
        <f t="shared" si="1215"/>
        <v>BF$1015</v>
      </c>
      <c r="BG1023" s="4" t="str">
        <f t="shared" si="1215"/>
        <v>BG$1015</v>
      </c>
      <c r="BH1023" s="4" t="str">
        <f t="shared" si="1215"/>
        <v>BH$1015</v>
      </c>
      <c r="BI1023" s="4" t="str">
        <f t="shared" si="1215"/>
        <v>BI$1015</v>
      </c>
      <c r="BJ1023" s="4" t="str">
        <f t="shared" si="1215"/>
        <v>BJ$1015</v>
      </c>
      <c r="BK1023" s="4" t="str">
        <f t="shared" si="1215"/>
        <v>BK$1015</v>
      </c>
      <c r="BL1023" s="4" t="str">
        <f t="shared" si="1215"/>
        <v>BL$1015</v>
      </c>
      <c r="BM1023" s="4" t="str">
        <f t="shared" si="1215"/>
        <v>BM$1015</v>
      </c>
      <c r="BN1023" s="4" t="str">
        <f t="shared" si="1215"/>
        <v>BN$1015</v>
      </c>
      <c r="BO1023" s="4" t="str">
        <f t="shared" si="1215"/>
        <v>BO$1015</v>
      </c>
      <c r="BP1023" s="4" t="str">
        <f t="shared" si="1215"/>
        <v>BP$1015</v>
      </c>
      <c r="BQ1023" s="4" t="str">
        <f t="shared" si="1215"/>
        <v>BQ$1015</v>
      </c>
      <c r="BR1023" s="4" t="str">
        <f t="shared" si="1215"/>
        <v>BR$1015</v>
      </c>
      <c r="BS1023" s="4" t="str">
        <f t="shared" si="1215"/>
        <v>BS$1015</v>
      </c>
      <c r="BT1023" s="4" t="str">
        <f t="shared" si="1215"/>
        <v>BT$1015</v>
      </c>
      <c r="BU1023" s="4" t="str">
        <f t="shared" si="1215"/>
        <v>BU$1015</v>
      </c>
      <c r="BV1023" s="4" t="str">
        <f t="shared" si="1215"/>
        <v>BV$1015</v>
      </c>
      <c r="BW1023" s="4" t="str">
        <f t="shared" si="1215"/>
        <v>BW$1015</v>
      </c>
      <c r="BX1023" s="4" t="str">
        <f t="shared" si="1215"/>
        <v>BX$1015</v>
      </c>
      <c r="BY1023" s="4" t="str">
        <f t="shared" si="1215"/>
        <v>BY$1015</v>
      </c>
      <c r="BZ1023" s="4" t="str">
        <f t="shared" si="1215"/>
        <v>BZ$1015</v>
      </c>
      <c r="CA1023" s="4" t="str">
        <f t="shared" si="1215"/>
        <v>CA$1015</v>
      </c>
      <c r="CB1023" s="4" t="str">
        <f t="shared" si="1215"/>
        <v>CB$1015</v>
      </c>
      <c r="CC1023" s="4" t="str">
        <f t="shared" si="1215"/>
        <v>CC$1015</v>
      </c>
      <c r="CD1023" s="4" t="str">
        <f t="shared" si="1215"/>
        <v>CD$1015</v>
      </c>
      <c r="CE1023" s="4" t="str">
        <f t="shared" si="1215"/>
        <v>CE$1015</v>
      </c>
      <c r="CF1023" s="4" t="str">
        <f t="shared" ref="CF1023:CL1023" si="1216">ADDRESS(ROW(CF1015),COLUMN(CF1015),2)</f>
        <v>CF$1015</v>
      </c>
      <c r="CG1023" s="4" t="str">
        <f t="shared" si="1216"/>
        <v>CG$1015</v>
      </c>
      <c r="CH1023" s="4" t="str">
        <f t="shared" si="1216"/>
        <v>CH$1015</v>
      </c>
      <c r="CI1023" s="4" t="str">
        <f t="shared" si="1216"/>
        <v>CI$1015</v>
      </c>
      <c r="CJ1023" s="4" t="str">
        <f t="shared" si="1216"/>
        <v>CJ$1015</v>
      </c>
      <c r="CK1023" s="4" t="str">
        <f t="shared" si="1216"/>
        <v>CK$1015</v>
      </c>
      <c r="CL1023" s="4" t="str">
        <f t="shared" si="1216"/>
        <v>CL$1015</v>
      </c>
      <c r="CN1023" s="213"/>
      <c r="CO1023" s="4" t="str">
        <f t="shared" ref="CO1023:DK1023" si="1217">ADDRESS(ROW(CO1015),COLUMN(CO1015),2)</f>
        <v>CO$1015</v>
      </c>
      <c r="CP1023" s="4" t="str">
        <f t="shared" si="1217"/>
        <v>CP$1015</v>
      </c>
      <c r="CQ1023" s="4" t="str">
        <f t="shared" si="1217"/>
        <v>CQ$1015</v>
      </c>
      <c r="CR1023" s="4" t="str">
        <f t="shared" si="1217"/>
        <v>CR$1015</v>
      </c>
      <c r="CS1023" s="4" t="str">
        <f t="shared" si="1217"/>
        <v>CS$1015</v>
      </c>
      <c r="CT1023" s="4" t="str">
        <f t="shared" si="1217"/>
        <v>CT$1015</v>
      </c>
      <c r="CU1023" s="4" t="str">
        <f t="shared" si="1217"/>
        <v>CU$1015</v>
      </c>
      <c r="CV1023" s="4" t="str">
        <f t="shared" si="1217"/>
        <v>CV$1015</v>
      </c>
      <c r="CW1023" s="4" t="str">
        <f t="shared" si="1217"/>
        <v>CW$1015</v>
      </c>
      <c r="CX1023" s="4" t="str">
        <f t="shared" si="1217"/>
        <v>CX$1015</v>
      </c>
      <c r="CY1023" s="4" t="str">
        <f t="shared" si="1217"/>
        <v>CY$1015</v>
      </c>
      <c r="CZ1023" s="4" t="str">
        <f t="shared" si="1217"/>
        <v>CZ$1015</v>
      </c>
      <c r="DA1023" s="4" t="str">
        <f t="shared" si="1217"/>
        <v>DA$1015</v>
      </c>
      <c r="DB1023" s="4" t="str">
        <f t="shared" si="1217"/>
        <v>DB$1015</v>
      </c>
      <c r="DC1023" s="4" t="str">
        <f t="shared" si="1217"/>
        <v>DC$1015</v>
      </c>
      <c r="DD1023" s="4" t="str">
        <f t="shared" si="1217"/>
        <v>DD$1015</v>
      </c>
      <c r="DE1023" s="4" t="str">
        <f t="shared" si="1217"/>
        <v>DE$1015</v>
      </c>
      <c r="DF1023" s="4" t="str">
        <f t="shared" si="1217"/>
        <v>DF$1015</v>
      </c>
      <c r="DG1023" s="4" t="str">
        <f t="shared" si="1217"/>
        <v>DG$1015</v>
      </c>
      <c r="DH1023" s="4" t="str">
        <f t="shared" si="1217"/>
        <v>DH$1015</v>
      </c>
      <c r="DI1023" s="4" t="str">
        <f t="shared" si="1217"/>
        <v>DI$1015</v>
      </c>
      <c r="DJ1023" s="4" t="str">
        <f t="shared" si="1217"/>
        <v>DJ$1015</v>
      </c>
      <c r="DK1023" s="4" t="str">
        <f t="shared" si="1217"/>
        <v>DK$1015</v>
      </c>
      <c r="DL1023" s="4" t="str">
        <f t="shared" ref="DL1023" si="1218">ADDRESS(ROW(DL1015),COLUMN(DL1015),2)</f>
        <v>DL$1015</v>
      </c>
    </row>
    <row r="1024" spans="1:116" x14ac:dyDescent="0.35">
      <c r="A1024" s="3"/>
      <c r="B1024" t="s">
        <v>332</v>
      </c>
      <c r="D1024" t="s">
        <v>158</v>
      </c>
      <c r="E1024" s="8" t="str">
        <f t="shared" si="1196"/>
        <v>1024 DCSCAC-S</v>
      </c>
      <c r="G1024" s="241" t="str">
        <f>IFERROR(SUBSTITUTE(TRIM(MID(G1012, SEARCH("-", G1012) + 1, LEN(G1012))),":",""),"no unit")</f>
        <v>no unit</v>
      </c>
      <c r="H1024" s="90"/>
      <c r="I1024" s="213"/>
      <c r="J1024" s="213"/>
      <c r="K1024" s="214"/>
      <c r="L1024" s="214"/>
      <c r="M1024" s="214"/>
      <c r="N1024" s="214"/>
      <c r="O1024" s="214"/>
      <c r="P1024" s="214"/>
      <c r="R1024" s="214"/>
      <c r="S1024" s="4" t="str">
        <f>ADDRESS(ROW(S1013),COLUMN(S1013),2)</f>
        <v>S$1013</v>
      </c>
      <c r="T1024" s="4" t="str">
        <f t="shared" ref="T1024:CE1024" si="1219">ADDRESS(ROW(T1013),COLUMN(T1013),2)</f>
        <v>T$1013</v>
      </c>
      <c r="U1024" s="4" t="str">
        <f t="shared" si="1219"/>
        <v>U$1013</v>
      </c>
      <c r="V1024" s="4" t="str">
        <f t="shared" si="1219"/>
        <v>V$1013</v>
      </c>
      <c r="W1024" s="4" t="str">
        <f t="shared" si="1219"/>
        <v>W$1013</v>
      </c>
      <c r="X1024" s="4" t="str">
        <f t="shared" si="1219"/>
        <v>X$1013</v>
      </c>
      <c r="Y1024" s="4" t="str">
        <f t="shared" si="1219"/>
        <v>Y$1013</v>
      </c>
      <c r="Z1024" s="4" t="str">
        <f t="shared" si="1219"/>
        <v>Z$1013</v>
      </c>
      <c r="AA1024" s="4" t="str">
        <f t="shared" si="1219"/>
        <v>AA$1013</v>
      </c>
      <c r="AB1024" s="4" t="str">
        <f t="shared" si="1219"/>
        <v>AB$1013</v>
      </c>
      <c r="AC1024" s="4" t="str">
        <f t="shared" si="1219"/>
        <v>AC$1013</v>
      </c>
      <c r="AD1024" s="4" t="str">
        <f t="shared" si="1219"/>
        <v>AD$1013</v>
      </c>
      <c r="AE1024" s="4" t="str">
        <f t="shared" si="1219"/>
        <v>AE$1013</v>
      </c>
      <c r="AF1024" s="4" t="str">
        <f t="shared" si="1219"/>
        <v>AF$1013</v>
      </c>
      <c r="AG1024" s="4" t="str">
        <f t="shared" si="1219"/>
        <v>AG$1013</v>
      </c>
      <c r="AH1024" s="4" t="str">
        <f t="shared" si="1219"/>
        <v>AH$1013</v>
      </c>
      <c r="AI1024" s="4" t="str">
        <f t="shared" si="1219"/>
        <v>AI$1013</v>
      </c>
      <c r="AJ1024" s="4" t="str">
        <f t="shared" si="1219"/>
        <v>AJ$1013</v>
      </c>
      <c r="AK1024" s="4" t="str">
        <f t="shared" si="1219"/>
        <v>AK$1013</v>
      </c>
      <c r="AL1024" s="4" t="str">
        <f t="shared" si="1219"/>
        <v>AL$1013</v>
      </c>
      <c r="AM1024" s="4" t="str">
        <f t="shared" si="1219"/>
        <v>AM$1013</v>
      </c>
      <c r="AN1024" s="4" t="str">
        <f t="shared" si="1219"/>
        <v>AN$1013</v>
      </c>
      <c r="AO1024" s="4" t="str">
        <f t="shared" si="1219"/>
        <v>AO$1013</v>
      </c>
      <c r="AP1024" s="4" t="str">
        <f t="shared" si="1219"/>
        <v>AP$1013</v>
      </c>
      <c r="AQ1024" s="4" t="str">
        <f t="shared" si="1219"/>
        <v>AQ$1013</v>
      </c>
      <c r="AR1024" s="4" t="str">
        <f t="shared" si="1219"/>
        <v>AR$1013</v>
      </c>
      <c r="AS1024" s="4" t="str">
        <f t="shared" si="1219"/>
        <v>AS$1013</v>
      </c>
      <c r="AT1024" s="4" t="str">
        <f t="shared" si="1219"/>
        <v>AT$1013</v>
      </c>
      <c r="AU1024" s="4" t="str">
        <f t="shared" si="1219"/>
        <v>AU$1013</v>
      </c>
      <c r="AV1024" s="4" t="str">
        <f t="shared" si="1219"/>
        <v>AV$1013</v>
      </c>
      <c r="AW1024" s="4" t="str">
        <f t="shared" si="1219"/>
        <v>AW$1013</v>
      </c>
      <c r="AX1024" s="4" t="str">
        <f t="shared" si="1219"/>
        <v>AX$1013</v>
      </c>
      <c r="AY1024" s="4" t="str">
        <f t="shared" si="1219"/>
        <v>AY$1013</v>
      </c>
      <c r="AZ1024" s="4" t="str">
        <f t="shared" si="1219"/>
        <v>AZ$1013</v>
      </c>
      <c r="BA1024" s="4" t="str">
        <f t="shared" si="1219"/>
        <v>BA$1013</v>
      </c>
      <c r="BB1024" s="4" t="str">
        <f t="shared" si="1219"/>
        <v>BB$1013</v>
      </c>
      <c r="BC1024" s="4" t="str">
        <f t="shared" si="1219"/>
        <v>BC$1013</v>
      </c>
      <c r="BD1024" s="4" t="str">
        <f t="shared" si="1219"/>
        <v>BD$1013</v>
      </c>
      <c r="BE1024" s="4" t="str">
        <f t="shared" si="1219"/>
        <v>BE$1013</v>
      </c>
      <c r="BF1024" s="4" t="str">
        <f t="shared" si="1219"/>
        <v>BF$1013</v>
      </c>
      <c r="BG1024" s="4" t="str">
        <f t="shared" si="1219"/>
        <v>BG$1013</v>
      </c>
      <c r="BH1024" s="4" t="str">
        <f t="shared" si="1219"/>
        <v>BH$1013</v>
      </c>
      <c r="BI1024" s="4" t="str">
        <f t="shared" si="1219"/>
        <v>BI$1013</v>
      </c>
      <c r="BJ1024" s="4" t="str">
        <f t="shared" si="1219"/>
        <v>BJ$1013</v>
      </c>
      <c r="BK1024" s="4" t="str">
        <f t="shared" si="1219"/>
        <v>BK$1013</v>
      </c>
      <c r="BL1024" s="4" t="str">
        <f t="shared" si="1219"/>
        <v>BL$1013</v>
      </c>
      <c r="BM1024" s="4" t="str">
        <f t="shared" si="1219"/>
        <v>BM$1013</v>
      </c>
      <c r="BN1024" s="4" t="str">
        <f t="shared" si="1219"/>
        <v>BN$1013</v>
      </c>
      <c r="BO1024" s="4" t="str">
        <f t="shared" si="1219"/>
        <v>BO$1013</v>
      </c>
      <c r="BP1024" s="4" t="str">
        <f t="shared" si="1219"/>
        <v>BP$1013</v>
      </c>
      <c r="BQ1024" s="4" t="str">
        <f t="shared" si="1219"/>
        <v>BQ$1013</v>
      </c>
      <c r="BR1024" s="4" t="str">
        <f t="shared" si="1219"/>
        <v>BR$1013</v>
      </c>
      <c r="BS1024" s="4" t="str">
        <f t="shared" si="1219"/>
        <v>BS$1013</v>
      </c>
      <c r="BT1024" s="4" t="str">
        <f t="shared" si="1219"/>
        <v>BT$1013</v>
      </c>
      <c r="BU1024" s="4" t="str">
        <f t="shared" si="1219"/>
        <v>BU$1013</v>
      </c>
      <c r="BV1024" s="4" t="str">
        <f t="shared" si="1219"/>
        <v>BV$1013</v>
      </c>
      <c r="BW1024" s="4" t="str">
        <f t="shared" si="1219"/>
        <v>BW$1013</v>
      </c>
      <c r="BX1024" s="4" t="str">
        <f t="shared" si="1219"/>
        <v>BX$1013</v>
      </c>
      <c r="BY1024" s="4" t="str">
        <f t="shared" si="1219"/>
        <v>BY$1013</v>
      </c>
      <c r="BZ1024" s="4" t="str">
        <f t="shared" si="1219"/>
        <v>BZ$1013</v>
      </c>
      <c r="CA1024" s="4" t="str">
        <f t="shared" si="1219"/>
        <v>CA$1013</v>
      </c>
      <c r="CB1024" s="4" t="str">
        <f t="shared" si="1219"/>
        <v>CB$1013</v>
      </c>
      <c r="CC1024" s="4" t="str">
        <f t="shared" si="1219"/>
        <v>CC$1013</v>
      </c>
      <c r="CD1024" s="4" t="str">
        <f t="shared" si="1219"/>
        <v>CD$1013</v>
      </c>
      <c r="CE1024" s="4" t="str">
        <f t="shared" si="1219"/>
        <v>CE$1013</v>
      </c>
      <c r="CF1024" s="4" t="str">
        <f t="shared" ref="CF1024:CL1024" si="1220">ADDRESS(ROW(CF1013),COLUMN(CF1013),2)</f>
        <v>CF$1013</v>
      </c>
      <c r="CG1024" s="4" t="str">
        <f t="shared" si="1220"/>
        <v>CG$1013</v>
      </c>
      <c r="CH1024" s="4" t="str">
        <f t="shared" si="1220"/>
        <v>CH$1013</v>
      </c>
      <c r="CI1024" s="4" t="str">
        <f t="shared" si="1220"/>
        <v>CI$1013</v>
      </c>
      <c r="CJ1024" s="4" t="str">
        <f t="shared" si="1220"/>
        <v>CJ$1013</v>
      </c>
      <c r="CK1024" s="4" t="str">
        <f t="shared" si="1220"/>
        <v>CK$1013</v>
      </c>
      <c r="CL1024" s="4" t="str">
        <f t="shared" si="1220"/>
        <v>CL$1013</v>
      </c>
      <c r="CN1024" s="213"/>
      <c r="CO1024" s="4" t="str">
        <f t="shared" ref="CO1024:DK1024" si="1221">ADDRESS(ROW(CO1013),COLUMN(CO1013),2)</f>
        <v>CO$1013</v>
      </c>
      <c r="CP1024" s="4" t="str">
        <f t="shared" si="1221"/>
        <v>CP$1013</v>
      </c>
      <c r="CQ1024" s="4" t="str">
        <f t="shared" si="1221"/>
        <v>CQ$1013</v>
      </c>
      <c r="CR1024" s="4" t="str">
        <f t="shared" si="1221"/>
        <v>CR$1013</v>
      </c>
      <c r="CS1024" s="4" t="str">
        <f t="shared" si="1221"/>
        <v>CS$1013</v>
      </c>
      <c r="CT1024" s="4" t="str">
        <f t="shared" si="1221"/>
        <v>CT$1013</v>
      </c>
      <c r="CU1024" s="4" t="str">
        <f t="shared" si="1221"/>
        <v>CU$1013</v>
      </c>
      <c r="CV1024" s="4" t="str">
        <f t="shared" si="1221"/>
        <v>CV$1013</v>
      </c>
      <c r="CW1024" s="4" t="str">
        <f t="shared" si="1221"/>
        <v>CW$1013</v>
      </c>
      <c r="CX1024" s="4" t="str">
        <f t="shared" si="1221"/>
        <v>CX$1013</v>
      </c>
      <c r="CY1024" s="4" t="str">
        <f t="shared" si="1221"/>
        <v>CY$1013</v>
      </c>
      <c r="CZ1024" s="4" t="str">
        <f t="shared" si="1221"/>
        <v>CZ$1013</v>
      </c>
      <c r="DA1024" s="4" t="str">
        <f t="shared" si="1221"/>
        <v>DA$1013</v>
      </c>
      <c r="DB1024" s="4" t="str">
        <f t="shared" si="1221"/>
        <v>DB$1013</v>
      </c>
      <c r="DC1024" s="4" t="str">
        <f t="shared" si="1221"/>
        <v>DC$1013</v>
      </c>
      <c r="DD1024" s="4" t="str">
        <f t="shared" si="1221"/>
        <v>DD$1013</v>
      </c>
      <c r="DE1024" s="4" t="str">
        <f t="shared" si="1221"/>
        <v>DE$1013</v>
      </c>
      <c r="DF1024" s="4" t="str">
        <f t="shared" si="1221"/>
        <v>DF$1013</v>
      </c>
      <c r="DG1024" s="4" t="str">
        <f t="shared" si="1221"/>
        <v>DG$1013</v>
      </c>
      <c r="DH1024" s="4" t="str">
        <f t="shared" si="1221"/>
        <v>DH$1013</v>
      </c>
      <c r="DI1024" s="4" t="str">
        <f t="shared" si="1221"/>
        <v>DI$1013</v>
      </c>
      <c r="DJ1024" s="4" t="str">
        <f t="shared" si="1221"/>
        <v>DJ$1013</v>
      </c>
      <c r="DK1024" s="4" t="str">
        <f t="shared" si="1221"/>
        <v>DK$1013</v>
      </c>
      <c r="DL1024" s="4" t="str">
        <f t="shared" ref="DL1024" si="1222">ADDRESS(ROW(DL1013),COLUMN(DL1013),2)</f>
        <v>DL$1013</v>
      </c>
    </row>
    <row r="1025" spans="1:116" x14ac:dyDescent="0.35">
      <c r="E1025" s="8"/>
      <c r="G1025" s="191" t="str">
        <f>G1010</f>
        <v>Secondary revenue driver</v>
      </c>
      <c r="H1025" s="12"/>
      <c r="I1025" s="60"/>
      <c r="J1025" s="60"/>
      <c r="K1025" s="15"/>
      <c r="L1025" s="15"/>
      <c r="M1025" s="15"/>
      <c r="N1025" s="15"/>
      <c r="O1025" s="15"/>
      <c r="P1025" s="15"/>
      <c r="R1025" s="15"/>
      <c r="S1025" s="76"/>
      <c r="T1025" s="76"/>
      <c r="U1025" s="76"/>
      <c r="V1025" s="76"/>
      <c r="W1025" s="76"/>
      <c r="X1025" s="76"/>
      <c r="Y1025" s="76"/>
      <c r="Z1025" s="76"/>
      <c r="AA1025" s="76"/>
      <c r="AB1025" s="76"/>
      <c r="AC1025" s="76"/>
      <c r="AD1025" s="76"/>
      <c r="AE1025" s="76"/>
      <c r="AF1025" s="76"/>
      <c r="AG1025" s="76"/>
      <c r="AH1025" s="76"/>
      <c r="AI1025" s="76"/>
      <c r="AJ1025" s="76"/>
      <c r="AK1025" s="76"/>
      <c r="AL1025" s="76"/>
      <c r="AM1025" s="76"/>
      <c r="AN1025" s="76"/>
      <c r="AO1025" s="76"/>
      <c r="AP1025" s="76"/>
      <c r="AQ1025" s="76"/>
      <c r="AR1025" s="76"/>
      <c r="AS1025" s="76"/>
      <c r="AT1025" s="76"/>
      <c r="AU1025" s="76"/>
      <c r="AV1025" s="76"/>
      <c r="AW1025" s="76"/>
      <c r="AX1025" s="76"/>
      <c r="AY1025" s="76"/>
      <c r="AZ1025" s="76"/>
      <c r="BA1025" s="76"/>
      <c r="BB1025" s="76"/>
      <c r="BC1025" s="76"/>
      <c r="BD1025" s="76"/>
      <c r="BE1025" s="76"/>
      <c r="BF1025" s="76"/>
      <c r="BG1025" s="76"/>
      <c r="BH1025" s="76"/>
      <c r="BI1025" s="76"/>
      <c r="BJ1025" s="76"/>
      <c r="BK1025" s="76"/>
      <c r="BL1025" s="76"/>
      <c r="BM1025" s="76"/>
      <c r="BN1025" s="76"/>
      <c r="BO1025" s="76"/>
      <c r="BP1025" s="76"/>
      <c r="BQ1025" s="76"/>
      <c r="BR1025" s="76"/>
      <c r="BS1025" s="76"/>
      <c r="BT1025" s="76"/>
      <c r="BU1025" s="76"/>
      <c r="BV1025" s="76"/>
      <c r="BW1025" s="76"/>
      <c r="BX1025" s="76"/>
      <c r="BY1025" s="76"/>
      <c r="BZ1025" s="76"/>
      <c r="CA1025" s="76"/>
      <c r="CB1025" s="76"/>
      <c r="CC1025" s="76"/>
      <c r="CD1025" s="76"/>
      <c r="CE1025" s="76"/>
      <c r="CF1025" s="76"/>
      <c r="CG1025" s="76"/>
      <c r="CH1025" s="76"/>
      <c r="CI1025" s="76"/>
      <c r="CJ1025" s="76"/>
      <c r="CK1025" s="76"/>
      <c r="CL1025" s="76"/>
      <c r="CN1025" s="60"/>
      <c r="CO1025" s="76"/>
      <c r="CP1025" s="76"/>
      <c r="CQ1025" s="76"/>
      <c r="CR1025" s="76"/>
      <c r="CS1025" s="76"/>
      <c r="CT1025" s="76"/>
      <c r="CU1025" s="76"/>
      <c r="CV1025" s="76"/>
      <c r="CW1025" s="76"/>
      <c r="CX1025" s="76"/>
      <c r="CY1025" s="76"/>
      <c r="CZ1025" s="76"/>
      <c r="DA1025" s="76"/>
      <c r="DB1025" s="76"/>
      <c r="DC1025" s="76"/>
      <c r="DD1025" s="76"/>
      <c r="DE1025" s="76"/>
      <c r="DF1025" s="76"/>
      <c r="DG1025" s="76"/>
      <c r="DH1025" s="76"/>
      <c r="DI1025" s="76"/>
      <c r="DJ1025" s="76"/>
      <c r="DK1025" s="76"/>
      <c r="DL1025" s="76"/>
    </row>
    <row r="1026" spans="1:116" x14ac:dyDescent="0.35">
      <c r="A1026" s="174"/>
      <c r="E1026" s="8"/>
      <c r="G1026" s="191" t="str">
        <f>G1011</f>
        <v>Secondary volume driver</v>
      </c>
      <c r="H1026" s="174"/>
      <c r="I1026" s="176"/>
      <c r="J1026" s="176"/>
      <c r="K1026" s="197"/>
      <c r="L1026" s="197"/>
      <c r="M1026" s="197"/>
      <c r="N1026" s="197"/>
      <c r="O1026" s="197"/>
      <c r="P1026" s="197"/>
      <c r="R1026" s="198"/>
      <c r="S1026" s="174"/>
      <c r="T1026" s="174"/>
      <c r="U1026" s="174"/>
      <c r="V1026" s="174"/>
      <c r="W1026" s="174"/>
      <c r="X1026" s="174"/>
      <c r="Y1026" s="174"/>
      <c r="Z1026" s="174"/>
      <c r="AA1026" s="174"/>
      <c r="AB1026" s="174"/>
      <c r="AC1026" s="174"/>
      <c r="AD1026" s="174"/>
      <c r="AE1026" s="174"/>
      <c r="AF1026" s="174"/>
      <c r="AG1026" s="174"/>
      <c r="AH1026" s="174"/>
      <c r="AI1026" s="174"/>
      <c r="AJ1026" s="174"/>
      <c r="AK1026" s="174"/>
      <c r="AL1026" s="174"/>
      <c r="AM1026" s="174"/>
      <c r="AN1026" s="174"/>
      <c r="AO1026" s="174"/>
      <c r="AP1026" s="174"/>
      <c r="AQ1026" s="174"/>
      <c r="AR1026" s="174"/>
      <c r="AS1026" s="174"/>
      <c r="AT1026" s="174"/>
      <c r="AU1026" s="174"/>
      <c r="AV1026" s="174"/>
      <c r="AW1026" s="174"/>
      <c r="AX1026" s="174"/>
      <c r="AY1026" s="174"/>
      <c r="AZ1026" s="174"/>
      <c r="BA1026" s="174"/>
      <c r="BB1026" s="174"/>
      <c r="BC1026" s="174"/>
      <c r="BD1026" s="174"/>
      <c r="BE1026" s="174"/>
      <c r="BF1026" s="174"/>
      <c r="BG1026" s="174"/>
      <c r="BH1026" s="174"/>
      <c r="BI1026" s="174"/>
      <c r="BJ1026" s="174"/>
      <c r="BK1026" s="174"/>
      <c r="BL1026" s="174"/>
      <c r="BM1026" s="174"/>
      <c r="BN1026" s="174"/>
      <c r="BO1026" s="174"/>
      <c r="BP1026" s="174"/>
      <c r="BQ1026" s="174"/>
      <c r="BR1026" s="174"/>
      <c r="BS1026" s="174"/>
      <c r="BT1026" s="174"/>
      <c r="BU1026" s="174"/>
      <c r="BV1026" s="174"/>
      <c r="BW1026" s="174"/>
      <c r="BX1026" s="174"/>
      <c r="BY1026" s="174"/>
      <c r="BZ1026" s="174"/>
      <c r="CA1026" s="174"/>
      <c r="CB1026" s="174"/>
      <c r="CC1026" s="174"/>
      <c r="CD1026" s="174"/>
      <c r="CE1026" s="174"/>
      <c r="CF1026" s="174"/>
      <c r="CG1026" s="174"/>
      <c r="CH1026" s="174"/>
      <c r="CI1026" s="174"/>
      <c r="CJ1026" s="174"/>
      <c r="CK1026" s="174"/>
      <c r="CL1026" s="174"/>
      <c r="CN1026" s="176"/>
      <c r="CO1026" s="174"/>
      <c r="CP1026" s="174"/>
      <c r="CQ1026" s="174"/>
      <c r="CR1026" s="174"/>
      <c r="CS1026" s="174"/>
      <c r="CT1026" s="174"/>
      <c r="CU1026" s="174"/>
      <c r="CV1026" s="174"/>
      <c r="CW1026" s="174"/>
      <c r="CX1026" s="174"/>
      <c r="CY1026" s="174"/>
      <c r="CZ1026" s="174"/>
      <c r="DA1026" s="174"/>
      <c r="DB1026" s="174"/>
      <c r="DC1026" s="174"/>
      <c r="DD1026" s="174"/>
      <c r="DE1026" s="174"/>
      <c r="DF1026" s="174"/>
      <c r="DG1026" s="174"/>
      <c r="DH1026" s="174"/>
      <c r="DI1026" s="174"/>
      <c r="DJ1026" s="174"/>
      <c r="DK1026" s="174"/>
      <c r="DL1026" s="174"/>
    </row>
    <row r="1027" spans="1:116" x14ac:dyDescent="0.35">
      <c r="A1027" s="174"/>
      <c r="E1027" s="8"/>
      <c r="H1027" s="174"/>
      <c r="I1027" s="176"/>
      <c r="J1027" s="176"/>
      <c r="K1027" s="197"/>
      <c r="L1027" s="197"/>
      <c r="M1027" s="197"/>
      <c r="N1027" s="197"/>
      <c r="O1027" s="197"/>
      <c r="P1027" s="197"/>
      <c r="R1027" s="198"/>
      <c r="S1027" s="174"/>
      <c r="T1027" s="174"/>
      <c r="U1027" s="174"/>
      <c r="V1027" s="174"/>
      <c r="W1027" s="174"/>
      <c r="X1027" s="174"/>
      <c r="Y1027" s="174"/>
      <c r="Z1027" s="174"/>
      <c r="AA1027" s="174"/>
      <c r="AB1027" s="174"/>
      <c r="AC1027" s="174"/>
      <c r="AD1027" s="174"/>
      <c r="AE1027" s="174"/>
      <c r="AF1027" s="174"/>
      <c r="AG1027" s="174"/>
      <c r="AH1027" s="174"/>
      <c r="AI1027" s="174"/>
      <c r="AJ1027" s="174"/>
      <c r="AK1027" s="174"/>
      <c r="AL1027" s="174"/>
      <c r="AM1027" s="174"/>
      <c r="AN1027" s="174"/>
      <c r="AO1027" s="174"/>
      <c r="AP1027" s="174"/>
      <c r="AQ1027" s="174"/>
      <c r="AR1027" s="174"/>
      <c r="AS1027" s="174"/>
      <c r="AT1027" s="174"/>
      <c r="AU1027" s="174"/>
      <c r="AV1027" s="174"/>
      <c r="AW1027" s="174"/>
      <c r="AX1027" s="174"/>
      <c r="AY1027" s="174"/>
      <c r="AZ1027" s="174"/>
      <c r="BA1027" s="174"/>
      <c r="BB1027" s="174"/>
      <c r="BC1027" s="174"/>
      <c r="BD1027" s="174"/>
      <c r="BE1027" s="174"/>
      <c r="BF1027" s="174"/>
      <c r="BG1027" s="174"/>
      <c r="BH1027" s="174"/>
      <c r="BI1027" s="174"/>
      <c r="BJ1027" s="174"/>
      <c r="BK1027" s="174"/>
      <c r="BL1027" s="174"/>
      <c r="BM1027" s="174"/>
      <c r="BN1027" s="174"/>
      <c r="BO1027" s="174"/>
      <c r="BP1027" s="174"/>
      <c r="BQ1027" s="174"/>
      <c r="BR1027" s="174"/>
      <c r="BS1027" s="174"/>
      <c r="BT1027" s="174"/>
      <c r="BU1027" s="174"/>
      <c r="BV1027" s="174"/>
      <c r="BW1027" s="174"/>
      <c r="BX1027" s="174"/>
      <c r="BY1027" s="174"/>
      <c r="BZ1027" s="174"/>
      <c r="CA1027" s="174"/>
      <c r="CB1027" s="174"/>
      <c r="CC1027" s="174"/>
      <c r="CD1027" s="174"/>
      <c r="CE1027" s="174"/>
      <c r="CF1027" s="174"/>
      <c r="CG1027" s="174"/>
      <c r="CH1027" s="174"/>
      <c r="CI1027" s="174"/>
      <c r="CJ1027" s="174"/>
      <c r="CK1027" s="174"/>
      <c r="CL1027" s="174"/>
      <c r="CN1027" s="176"/>
      <c r="CO1027" s="174"/>
      <c r="CP1027" s="174"/>
      <c r="CQ1027" s="174"/>
      <c r="CR1027" s="174"/>
      <c r="CS1027" s="174"/>
      <c r="CT1027" s="174"/>
      <c r="CU1027" s="174"/>
      <c r="CV1027" s="174"/>
      <c r="CW1027" s="174"/>
      <c r="CX1027" s="174"/>
      <c r="CY1027" s="174"/>
      <c r="CZ1027" s="174"/>
      <c r="DA1027" s="174"/>
      <c r="DB1027" s="174"/>
      <c r="DC1027" s="174"/>
      <c r="DD1027" s="174"/>
      <c r="DE1027" s="174"/>
      <c r="DF1027" s="174"/>
      <c r="DG1027" s="174"/>
      <c r="DH1027" s="174"/>
      <c r="DI1027" s="174"/>
      <c r="DJ1027" s="174"/>
      <c r="DK1027" s="174"/>
      <c r="DL1027" s="174"/>
    </row>
    <row r="1028" spans="1:116" x14ac:dyDescent="0.35">
      <c r="A1028" s="174"/>
      <c r="E1028" s="8"/>
      <c r="G1028" s="175" t="s">
        <v>490</v>
      </c>
      <c r="H1028" s="174"/>
      <c r="I1028" s="176"/>
      <c r="J1028" s="176"/>
      <c r="K1028" s="197"/>
      <c r="L1028" s="197"/>
      <c r="M1028" s="197"/>
      <c r="N1028" s="197"/>
      <c r="O1028" s="197"/>
      <c r="P1028" s="197"/>
      <c r="R1028" s="198"/>
      <c r="S1028" s="199" t="str">
        <f t="shared" ref="S1028:AX1028" si="1223">S$20</f>
        <v>S$16</v>
      </c>
      <c r="T1028" s="199" t="str">
        <f t="shared" si="1223"/>
        <v>T$16</v>
      </c>
      <c r="U1028" s="199" t="str">
        <f t="shared" si="1223"/>
        <v>U$16</v>
      </c>
      <c r="V1028" s="199" t="str">
        <f t="shared" si="1223"/>
        <v>V$16</v>
      </c>
      <c r="W1028" s="199" t="str">
        <f t="shared" si="1223"/>
        <v>W$16</v>
      </c>
      <c r="X1028" s="199" t="str">
        <f t="shared" si="1223"/>
        <v>X$16</v>
      </c>
      <c r="Y1028" s="199" t="str">
        <f t="shared" si="1223"/>
        <v>Y$16</v>
      </c>
      <c r="Z1028" s="199" t="str">
        <f t="shared" si="1223"/>
        <v>Z$16</v>
      </c>
      <c r="AA1028" s="199" t="str">
        <f t="shared" si="1223"/>
        <v>AA$16</v>
      </c>
      <c r="AB1028" s="199" t="str">
        <f t="shared" si="1223"/>
        <v>AB$16</v>
      </c>
      <c r="AC1028" s="199" t="str">
        <f t="shared" si="1223"/>
        <v>AC$16</v>
      </c>
      <c r="AD1028" s="199" t="str">
        <f t="shared" si="1223"/>
        <v>AD$16</v>
      </c>
      <c r="AE1028" s="199" t="str">
        <f t="shared" si="1223"/>
        <v>AE$16</v>
      </c>
      <c r="AF1028" s="199" t="str">
        <f t="shared" si="1223"/>
        <v>AF$16</v>
      </c>
      <c r="AG1028" s="199" t="str">
        <f t="shared" si="1223"/>
        <v>AG$16</v>
      </c>
      <c r="AH1028" s="199" t="str">
        <f t="shared" si="1223"/>
        <v>AH$16</v>
      </c>
      <c r="AI1028" s="199" t="str">
        <f t="shared" si="1223"/>
        <v>AI$16</v>
      </c>
      <c r="AJ1028" s="199" t="str">
        <f t="shared" si="1223"/>
        <v>AJ$16</v>
      </c>
      <c r="AK1028" s="199" t="str">
        <f t="shared" si="1223"/>
        <v>AK$16</v>
      </c>
      <c r="AL1028" s="199" t="str">
        <f t="shared" si="1223"/>
        <v>AL$16</v>
      </c>
      <c r="AM1028" s="199" t="str">
        <f t="shared" si="1223"/>
        <v>AM$16</v>
      </c>
      <c r="AN1028" s="199" t="str">
        <f t="shared" si="1223"/>
        <v>AN$16</v>
      </c>
      <c r="AO1028" s="199" t="str">
        <f t="shared" si="1223"/>
        <v>AO$16</v>
      </c>
      <c r="AP1028" s="199" t="str">
        <f t="shared" si="1223"/>
        <v>AP$16</v>
      </c>
      <c r="AQ1028" s="199" t="str">
        <f t="shared" si="1223"/>
        <v>AQ$16</v>
      </c>
      <c r="AR1028" s="199" t="str">
        <f t="shared" si="1223"/>
        <v>AR$16</v>
      </c>
      <c r="AS1028" s="199" t="str">
        <f t="shared" si="1223"/>
        <v>AS$16</v>
      </c>
      <c r="AT1028" s="199" t="str">
        <f t="shared" si="1223"/>
        <v>AT$16</v>
      </c>
      <c r="AU1028" s="199" t="str">
        <f t="shared" si="1223"/>
        <v>AU$16</v>
      </c>
      <c r="AV1028" s="199" t="str">
        <f t="shared" si="1223"/>
        <v>AV$16</v>
      </c>
      <c r="AW1028" s="199" t="str">
        <f t="shared" si="1223"/>
        <v>AW$16</v>
      </c>
      <c r="AX1028" s="199" t="str">
        <f t="shared" si="1223"/>
        <v>AX$16</v>
      </c>
      <c r="AY1028" s="199" t="str">
        <f t="shared" ref="AY1028:CD1028" si="1224">AY$20</f>
        <v>AY$16</v>
      </c>
      <c r="AZ1028" s="199" t="str">
        <f t="shared" si="1224"/>
        <v>AZ$16</v>
      </c>
      <c r="BA1028" s="199" t="str">
        <f t="shared" si="1224"/>
        <v>BA$16</v>
      </c>
      <c r="BB1028" s="199" t="str">
        <f t="shared" si="1224"/>
        <v>BB$16</v>
      </c>
      <c r="BC1028" s="199" t="str">
        <f t="shared" si="1224"/>
        <v>BC$16</v>
      </c>
      <c r="BD1028" s="199" t="str">
        <f t="shared" si="1224"/>
        <v>BD$16</v>
      </c>
      <c r="BE1028" s="199" t="str">
        <f t="shared" si="1224"/>
        <v>BE$16</v>
      </c>
      <c r="BF1028" s="199" t="str">
        <f t="shared" si="1224"/>
        <v>BF$16</v>
      </c>
      <c r="BG1028" s="199" t="str">
        <f t="shared" si="1224"/>
        <v>BG$16</v>
      </c>
      <c r="BH1028" s="199" t="str">
        <f t="shared" si="1224"/>
        <v>BH$16</v>
      </c>
      <c r="BI1028" s="199" t="str">
        <f t="shared" si="1224"/>
        <v>BI$16</v>
      </c>
      <c r="BJ1028" s="199" t="str">
        <f t="shared" si="1224"/>
        <v>BJ$16</v>
      </c>
      <c r="BK1028" s="199" t="str">
        <f t="shared" si="1224"/>
        <v>BK$16</v>
      </c>
      <c r="BL1028" s="199" t="str">
        <f t="shared" si="1224"/>
        <v>BL$16</v>
      </c>
      <c r="BM1028" s="199" t="str">
        <f t="shared" si="1224"/>
        <v>BM$16</v>
      </c>
      <c r="BN1028" s="199" t="str">
        <f t="shared" si="1224"/>
        <v>BN$16</v>
      </c>
      <c r="BO1028" s="199" t="str">
        <f t="shared" si="1224"/>
        <v>BO$16</v>
      </c>
      <c r="BP1028" s="199" t="str">
        <f t="shared" si="1224"/>
        <v>BP$16</v>
      </c>
      <c r="BQ1028" s="199" t="str">
        <f t="shared" si="1224"/>
        <v>BQ$16</v>
      </c>
      <c r="BR1028" s="199" t="str">
        <f t="shared" si="1224"/>
        <v>BR$16</v>
      </c>
      <c r="BS1028" s="199" t="str">
        <f t="shared" si="1224"/>
        <v>BS$16</v>
      </c>
      <c r="BT1028" s="199" t="str">
        <f t="shared" si="1224"/>
        <v>BT$16</v>
      </c>
      <c r="BU1028" s="199" t="str">
        <f t="shared" si="1224"/>
        <v>BU$16</v>
      </c>
      <c r="BV1028" s="199" t="str">
        <f t="shared" si="1224"/>
        <v>BV$16</v>
      </c>
      <c r="BW1028" s="199" t="str">
        <f t="shared" si="1224"/>
        <v>BW$16</v>
      </c>
      <c r="BX1028" s="199" t="str">
        <f t="shared" si="1224"/>
        <v>BX$16</v>
      </c>
      <c r="BY1028" s="199" t="str">
        <f t="shared" si="1224"/>
        <v>BY$16</v>
      </c>
      <c r="BZ1028" s="199" t="str">
        <f t="shared" si="1224"/>
        <v>BZ$16</v>
      </c>
      <c r="CA1028" s="199" t="str">
        <f t="shared" si="1224"/>
        <v>CA$16</v>
      </c>
      <c r="CB1028" s="199" t="str">
        <f t="shared" si="1224"/>
        <v>CB$16</v>
      </c>
      <c r="CC1028" s="199" t="str">
        <f t="shared" si="1224"/>
        <v>CC$16</v>
      </c>
      <c r="CD1028" s="199" t="str">
        <f t="shared" si="1224"/>
        <v>CD$16</v>
      </c>
      <c r="CE1028" s="199" t="str">
        <f t="shared" ref="CE1028:CL1028" si="1225">CE$20</f>
        <v>CE$16</v>
      </c>
      <c r="CF1028" s="199" t="str">
        <f t="shared" si="1225"/>
        <v>CF$16</v>
      </c>
      <c r="CG1028" s="199" t="str">
        <f t="shared" si="1225"/>
        <v>CG$16</v>
      </c>
      <c r="CH1028" s="199" t="str">
        <f t="shared" si="1225"/>
        <v>CH$16</v>
      </c>
      <c r="CI1028" s="199" t="str">
        <f t="shared" si="1225"/>
        <v>CI$16</v>
      </c>
      <c r="CJ1028" s="199" t="str">
        <f t="shared" si="1225"/>
        <v>CJ$16</v>
      </c>
      <c r="CK1028" s="199" t="str">
        <f t="shared" si="1225"/>
        <v>CK$16</v>
      </c>
      <c r="CL1028" s="199" t="str">
        <f t="shared" si="1225"/>
        <v>CL$16</v>
      </c>
      <c r="CN1028" s="176"/>
      <c r="CO1028" s="199" t="str">
        <f t="shared" ref="CO1028:DL1028" si="1226">CO$20</f>
        <v>CO$16</v>
      </c>
      <c r="CP1028" s="199" t="str">
        <f t="shared" si="1226"/>
        <v>CP$16</v>
      </c>
      <c r="CQ1028" s="199" t="str">
        <f t="shared" si="1226"/>
        <v>CQ$16</v>
      </c>
      <c r="CR1028" s="199" t="str">
        <f t="shared" si="1226"/>
        <v>CR$16</v>
      </c>
      <c r="CS1028" s="199" t="str">
        <f t="shared" si="1226"/>
        <v>CS$16</v>
      </c>
      <c r="CT1028" s="199" t="str">
        <f t="shared" si="1226"/>
        <v>CT$16</v>
      </c>
      <c r="CU1028" s="199" t="str">
        <f t="shared" si="1226"/>
        <v>CU$16</v>
      </c>
      <c r="CV1028" s="199" t="str">
        <f t="shared" si="1226"/>
        <v>CV$16</v>
      </c>
      <c r="CW1028" s="199" t="str">
        <f t="shared" si="1226"/>
        <v>CW$16</v>
      </c>
      <c r="CX1028" s="199" t="str">
        <f t="shared" si="1226"/>
        <v>CX$16</v>
      </c>
      <c r="CY1028" s="199" t="str">
        <f t="shared" si="1226"/>
        <v>CY$16</v>
      </c>
      <c r="CZ1028" s="199" t="str">
        <f t="shared" si="1226"/>
        <v>CZ$16</v>
      </c>
      <c r="DA1028" s="199" t="str">
        <f t="shared" si="1226"/>
        <v>DA$16</v>
      </c>
      <c r="DB1028" s="199" t="str">
        <f t="shared" si="1226"/>
        <v>DB$16</v>
      </c>
      <c r="DC1028" s="199" t="str">
        <f t="shared" si="1226"/>
        <v>DC$16</v>
      </c>
      <c r="DD1028" s="199" t="str">
        <f t="shared" si="1226"/>
        <v>DD$16</v>
      </c>
      <c r="DE1028" s="199" t="str">
        <f t="shared" si="1226"/>
        <v>DE$16</v>
      </c>
      <c r="DF1028" s="199" t="str">
        <f t="shared" si="1226"/>
        <v>DF$16</v>
      </c>
      <c r="DG1028" s="199" t="str">
        <f t="shared" si="1226"/>
        <v>DG$16</v>
      </c>
      <c r="DH1028" s="199" t="str">
        <f t="shared" si="1226"/>
        <v>DH$16</v>
      </c>
      <c r="DI1028" s="199" t="str">
        <f t="shared" si="1226"/>
        <v>DI$16</v>
      </c>
      <c r="DJ1028" s="199" t="str">
        <f t="shared" si="1226"/>
        <v>DJ$16</v>
      </c>
      <c r="DK1028" s="199" t="str">
        <f t="shared" si="1226"/>
        <v>DK$16</v>
      </c>
      <c r="DL1028" s="199" t="str">
        <f t="shared" si="1226"/>
        <v>DL$16</v>
      </c>
    </row>
    <row r="1029" spans="1:116" x14ac:dyDescent="0.35">
      <c r="A1029" s="174"/>
      <c r="E1029" s="8"/>
      <c r="G1029" s="175" t="s">
        <v>492</v>
      </c>
      <c r="H1029" s="200"/>
      <c r="I1029" s="201"/>
      <c r="J1029" s="201"/>
      <c r="K1029" s="202"/>
      <c r="L1029" s="202"/>
      <c r="M1029" s="202"/>
      <c r="N1029" s="202"/>
      <c r="O1029" s="202"/>
      <c r="P1029" s="202"/>
      <c r="R1029" s="202"/>
      <c r="S1029" s="199" t="str">
        <f t="shared" ref="S1029:AX1029" si="1227">S$21</f>
        <v>S$17</v>
      </c>
      <c r="T1029" s="199" t="str">
        <f t="shared" si="1227"/>
        <v>T$17</v>
      </c>
      <c r="U1029" s="199" t="str">
        <f t="shared" si="1227"/>
        <v>U$17</v>
      </c>
      <c r="V1029" s="199" t="str">
        <f t="shared" si="1227"/>
        <v>V$17</v>
      </c>
      <c r="W1029" s="199" t="str">
        <f t="shared" si="1227"/>
        <v>W$17</v>
      </c>
      <c r="X1029" s="199" t="str">
        <f t="shared" si="1227"/>
        <v>X$17</v>
      </c>
      <c r="Y1029" s="199" t="str">
        <f t="shared" si="1227"/>
        <v>Y$17</v>
      </c>
      <c r="Z1029" s="199" t="str">
        <f t="shared" si="1227"/>
        <v>Z$17</v>
      </c>
      <c r="AA1029" s="199" t="str">
        <f t="shared" si="1227"/>
        <v>AA$17</v>
      </c>
      <c r="AB1029" s="199" t="str">
        <f t="shared" si="1227"/>
        <v>AB$17</v>
      </c>
      <c r="AC1029" s="199" t="str">
        <f t="shared" si="1227"/>
        <v>AC$17</v>
      </c>
      <c r="AD1029" s="199" t="str">
        <f t="shared" si="1227"/>
        <v>AD$17</v>
      </c>
      <c r="AE1029" s="199" t="str">
        <f t="shared" si="1227"/>
        <v>AE$17</v>
      </c>
      <c r="AF1029" s="199" t="str">
        <f t="shared" si="1227"/>
        <v>AF$17</v>
      </c>
      <c r="AG1029" s="199" t="str">
        <f t="shared" si="1227"/>
        <v>AG$17</v>
      </c>
      <c r="AH1029" s="199" t="str">
        <f t="shared" si="1227"/>
        <v>AH$17</v>
      </c>
      <c r="AI1029" s="199" t="str">
        <f t="shared" si="1227"/>
        <v>AI$17</v>
      </c>
      <c r="AJ1029" s="199" t="str">
        <f t="shared" si="1227"/>
        <v>AJ$17</v>
      </c>
      <c r="AK1029" s="199" t="str">
        <f t="shared" si="1227"/>
        <v>AK$17</v>
      </c>
      <c r="AL1029" s="199" t="str">
        <f t="shared" si="1227"/>
        <v>AL$17</v>
      </c>
      <c r="AM1029" s="199" t="str">
        <f t="shared" si="1227"/>
        <v>AM$17</v>
      </c>
      <c r="AN1029" s="199" t="str">
        <f t="shared" si="1227"/>
        <v>AN$17</v>
      </c>
      <c r="AO1029" s="199" t="str">
        <f t="shared" si="1227"/>
        <v>AO$17</v>
      </c>
      <c r="AP1029" s="199" t="str">
        <f t="shared" si="1227"/>
        <v>AP$17</v>
      </c>
      <c r="AQ1029" s="199" t="str">
        <f t="shared" si="1227"/>
        <v>AQ$17</v>
      </c>
      <c r="AR1029" s="199" t="str">
        <f t="shared" si="1227"/>
        <v>AR$17</v>
      </c>
      <c r="AS1029" s="199" t="str">
        <f t="shared" si="1227"/>
        <v>AS$17</v>
      </c>
      <c r="AT1029" s="199" t="str">
        <f t="shared" si="1227"/>
        <v>AT$17</v>
      </c>
      <c r="AU1029" s="199" t="str">
        <f t="shared" si="1227"/>
        <v>AU$17</v>
      </c>
      <c r="AV1029" s="199" t="str">
        <f t="shared" si="1227"/>
        <v>AV$17</v>
      </c>
      <c r="AW1029" s="199" t="str">
        <f t="shared" si="1227"/>
        <v>AW$17</v>
      </c>
      <c r="AX1029" s="199" t="str">
        <f t="shared" si="1227"/>
        <v>AX$17</v>
      </c>
      <c r="AY1029" s="199" t="str">
        <f t="shared" ref="AY1029:CD1029" si="1228">AY$21</f>
        <v>AY$17</v>
      </c>
      <c r="AZ1029" s="199" t="str">
        <f t="shared" si="1228"/>
        <v>AZ$17</v>
      </c>
      <c r="BA1029" s="199" t="str">
        <f t="shared" si="1228"/>
        <v>BA$17</v>
      </c>
      <c r="BB1029" s="199" t="str">
        <f t="shared" si="1228"/>
        <v>BB$17</v>
      </c>
      <c r="BC1029" s="199" t="str">
        <f t="shared" si="1228"/>
        <v>BC$17</v>
      </c>
      <c r="BD1029" s="199" t="str">
        <f t="shared" si="1228"/>
        <v>BD$17</v>
      </c>
      <c r="BE1029" s="199" t="str">
        <f t="shared" si="1228"/>
        <v>BE$17</v>
      </c>
      <c r="BF1029" s="199" t="str">
        <f t="shared" si="1228"/>
        <v>BF$17</v>
      </c>
      <c r="BG1029" s="199" t="str">
        <f t="shared" si="1228"/>
        <v>BG$17</v>
      </c>
      <c r="BH1029" s="199" t="str">
        <f t="shared" si="1228"/>
        <v>BH$17</v>
      </c>
      <c r="BI1029" s="199" t="str">
        <f t="shared" si="1228"/>
        <v>BI$17</v>
      </c>
      <c r="BJ1029" s="199" t="str">
        <f t="shared" si="1228"/>
        <v>BJ$17</v>
      </c>
      <c r="BK1029" s="199" t="str">
        <f t="shared" si="1228"/>
        <v>BK$17</v>
      </c>
      <c r="BL1029" s="199" t="str">
        <f t="shared" si="1228"/>
        <v>BL$17</v>
      </c>
      <c r="BM1029" s="199" t="str">
        <f t="shared" si="1228"/>
        <v>BM$17</v>
      </c>
      <c r="BN1029" s="199" t="str">
        <f t="shared" si="1228"/>
        <v>BN$17</v>
      </c>
      <c r="BO1029" s="199" t="str">
        <f t="shared" si="1228"/>
        <v>BO$17</v>
      </c>
      <c r="BP1029" s="199" t="str">
        <f t="shared" si="1228"/>
        <v>BP$17</v>
      </c>
      <c r="BQ1029" s="199" t="str">
        <f t="shared" si="1228"/>
        <v>BQ$17</v>
      </c>
      <c r="BR1029" s="199" t="str">
        <f t="shared" si="1228"/>
        <v>BR$17</v>
      </c>
      <c r="BS1029" s="199" t="str">
        <f t="shared" si="1228"/>
        <v>BS$17</v>
      </c>
      <c r="BT1029" s="199" t="str">
        <f t="shared" si="1228"/>
        <v>BT$17</v>
      </c>
      <c r="BU1029" s="199" t="str">
        <f t="shared" si="1228"/>
        <v>BU$17</v>
      </c>
      <c r="BV1029" s="199" t="str">
        <f t="shared" si="1228"/>
        <v>BV$17</v>
      </c>
      <c r="BW1029" s="199" t="str">
        <f t="shared" si="1228"/>
        <v>BW$17</v>
      </c>
      <c r="BX1029" s="199" t="str">
        <f t="shared" si="1228"/>
        <v>BX$17</v>
      </c>
      <c r="BY1029" s="199" t="str">
        <f t="shared" si="1228"/>
        <v>BY$17</v>
      </c>
      <c r="BZ1029" s="199" t="str">
        <f t="shared" si="1228"/>
        <v>BZ$17</v>
      </c>
      <c r="CA1029" s="199" t="str">
        <f t="shared" si="1228"/>
        <v>CA$17</v>
      </c>
      <c r="CB1029" s="199" t="str">
        <f t="shared" si="1228"/>
        <v>CB$17</v>
      </c>
      <c r="CC1029" s="199" t="str">
        <f t="shared" si="1228"/>
        <v>CC$17</v>
      </c>
      <c r="CD1029" s="199" t="str">
        <f t="shared" si="1228"/>
        <v>CD$17</v>
      </c>
      <c r="CE1029" s="199" t="str">
        <f t="shared" ref="CE1029:CL1029" si="1229">CE$21</f>
        <v>CE$17</v>
      </c>
      <c r="CF1029" s="199" t="str">
        <f t="shared" si="1229"/>
        <v>CF$17</v>
      </c>
      <c r="CG1029" s="199" t="str">
        <f t="shared" si="1229"/>
        <v>CG$17</v>
      </c>
      <c r="CH1029" s="199" t="str">
        <f t="shared" si="1229"/>
        <v>CH$17</v>
      </c>
      <c r="CI1029" s="199" t="str">
        <f t="shared" si="1229"/>
        <v>CI$17</v>
      </c>
      <c r="CJ1029" s="199" t="str">
        <f t="shared" si="1229"/>
        <v>CJ$17</v>
      </c>
      <c r="CK1029" s="199" t="str">
        <f t="shared" si="1229"/>
        <v>CK$17</v>
      </c>
      <c r="CL1029" s="199" t="str">
        <f t="shared" si="1229"/>
        <v>CL$17</v>
      </c>
      <c r="CN1029" s="201"/>
      <c r="CO1029" s="199" t="str">
        <f t="shared" ref="CO1029:DL1029" si="1230">CO$21</f>
        <v>CO$17</v>
      </c>
      <c r="CP1029" s="199" t="str">
        <f t="shared" si="1230"/>
        <v>CP$17</v>
      </c>
      <c r="CQ1029" s="199" t="str">
        <f t="shared" si="1230"/>
        <v>CQ$17</v>
      </c>
      <c r="CR1029" s="199" t="str">
        <f t="shared" si="1230"/>
        <v>CR$17</v>
      </c>
      <c r="CS1029" s="199" t="str">
        <f t="shared" si="1230"/>
        <v>CS$17</v>
      </c>
      <c r="CT1029" s="199" t="str">
        <f t="shared" si="1230"/>
        <v>CT$17</v>
      </c>
      <c r="CU1029" s="199" t="str">
        <f t="shared" si="1230"/>
        <v>CU$17</v>
      </c>
      <c r="CV1029" s="199" t="str">
        <f t="shared" si="1230"/>
        <v>CV$17</v>
      </c>
      <c r="CW1029" s="199" t="str">
        <f t="shared" si="1230"/>
        <v>CW$17</v>
      </c>
      <c r="CX1029" s="199" t="str">
        <f t="shared" si="1230"/>
        <v>CX$17</v>
      </c>
      <c r="CY1029" s="199" t="str">
        <f t="shared" si="1230"/>
        <v>CY$17</v>
      </c>
      <c r="CZ1029" s="199" t="str">
        <f t="shared" si="1230"/>
        <v>CZ$17</v>
      </c>
      <c r="DA1029" s="199" t="str">
        <f t="shared" si="1230"/>
        <v>DA$17</v>
      </c>
      <c r="DB1029" s="199" t="str">
        <f t="shared" si="1230"/>
        <v>DB$17</v>
      </c>
      <c r="DC1029" s="199" t="str">
        <f t="shared" si="1230"/>
        <v>DC$17</v>
      </c>
      <c r="DD1029" s="199" t="str">
        <f t="shared" si="1230"/>
        <v>DD$17</v>
      </c>
      <c r="DE1029" s="199" t="str">
        <f t="shared" si="1230"/>
        <v>DE$17</v>
      </c>
      <c r="DF1029" s="199" t="str">
        <f t="shared" si="1230"/>
        <v>DF$17</v>
      </c>
      <c r="DG1029" s="199" t="str">
        <f t="shared" si="1230"/>
        <v>DG$17</v>
      </c>
      <c r="DH1029" s="199" t="str">
        <f t="shared" si="1230"/>
        <v>DH$17</v>
      </c>
      <c r="DI1029" s="199" t="str">
        <f t="shared" si="1230"/>
        <v>DI$17</v>
      </c>
      <c r="DJ1029" s="199" t="str">
        <f t="shared" si="1230"/>
        <v>DJ$17</v>
      </c>
      <c r="DK1029" s="199" t="str">
        <f t="shared" si="1230"/>
        <v>DK$17</v>
      </c>
      <c r="DL1029" s="199" t="str">
        <f t="shared" si="1230"/>
        <v>DL$17</v>
      </c>
    </row>
    <row r="1030" spans="1:116" x14ac:dyDescent="0.35">
      <c r="A1030" s="174"/>
      <c r="E1030" s="8"/>
      <c r="G1030" s="175" t="s">
        <v>461</v>
      </c>
      <c r="H1030" s="200"/>
      <c r="I1030" s="201"/>
      <c r="J1030" s="201"/>
      <c r="K1030" s="202"/>
      <c r="L1030" s="202"/>
      <c r="M1030" s="202"/>
      <c r="N1030" s="202"/>
      <c r="O1030" s="202"/>
      <c r="P1030" s="202"/>
      <c r="R1030" s="202"/>
      <c r="S1030" s="190"/>
      <c r="T1030" s="190"/>
      <c r="U1030" s="190"/>
      <c r="V1030" s="190"/>
      <c r="W1030" s="190"/>
      <c r="X1030" s="190"/>
      <c r="Y1030" s="190"/>
      <c r="Z1030" s="190"/>
      <c r="AA1030" s="190"/>
      <c r="AB1030" s="190"/>
      <c r="AC1030" s="190"/>
      <c r="AD1030" s="190"/>
      <c r="AE1030" s="190"/>
      <c r="AF1030" s="190"/>
      <c r="AG1030" s="190"/>
      <c r="AH1030" s="190"/>
      <c r="AI1030" s="190"/>
      <c r="AJ1030" s="190"/>
      <c r="AK1030" s="190"/>
      <c r="AL1030" s="190"/>
      <c r="AM1030" s="190"/>
      <c r="AN1030" s="190"/>
      <c r="AO1030" s="190"/>
      <c r="AP1030" s="190"/>
      <c r="AQ1030" s="190"/>
      <c r="AR1030" s="190"/>
      <c r="AS1030" s="190"/>
      <c r="AT1030" s="190"/>
      <c r="AU1030" s="190"/>
      <c r="AV1030" s="190"/>
      <c r="AW1030" s="190"/>
      <c r="AX1030" s="190"/>
      <c r="AY1030" s="190"/>
      <c r="AZ1030" s="190"/>
      <c r="BA1030" s="190"/>
      <c r="BB1030" s="190"/>
      <c r="BC1030" s="190"/>
      <c r="BD1030" s="190"/>
      <c r="BE1030" s="190"/>
      <c r="BF1030" s="190"/>
      <c r="BG1030" s="190"/>
      <c r="BH1030" s="190"/>
      <c r="BI1030" s="190"/>
      <c r="BJ1030" s="190"/>
      <c r="BK1030" s="190"/>
      <c r="BL1030" s="190"/>
      <c r="BM1030" s="190"/>
      <c r="BN1030" s="190"/>
      <c r="BO1030" s="190"/>
      <c r="BP1030" s="190"/>
      <c r="BQ1030" s="190"/>
      <c r="BR1030" s="190"/>
      <c r="BS1030" s="190"/>
      <c r="BT1030" s="190"/>
      <c r="BU1030" s="190"/>
      <c r="BV1030" s="190"/>
      <c r="BW1030" s="190"/>
      <c r="BX1030" s="190"/>
      <c r="BY1030" s="190"/>
      <c r="BZ1030" s="190"/>
      <c r="CA1030" s="190"/>
      <c r="CB1030" s="190"/>
      <c r="CC1030" s="190"/>
      <c r="CD1030" s="190"/>
      <c r="CE1030" s="190"/>
      <c r="CF1030" s="190"/>
      <c r="CG1030" s="190"/>
      <c r="CH1030" s="190"/>
      <c r="CI1030" s="190"/>
      <c r="CJ1030" s="190"/>
      <c r="CK1030" s="190"/>
      <c r="CL1030" s="190"/>
      <c r="CN1030" s="201"/>
      <c r="CO1030" s="190"/>
      <c r="CP1030" s="190"/>
      <c r="CQ1030" s="190"/>
      <c r="CR1030" s="190"/>
      <c r="CS1030" s="190"/>
      <c r="CT1030" s="190"/>
      <c r="CU1030" s="190"/>
      <c r="CV1030" s="190"/>
      <c r="CW1030" s="190"/>
      <c r="CX1030" s="190"/>
      <c r="CY1030" s="190"/>
      <c r="CZ1030" s="190"/>
      <c r="DA1030" s="190"/>
      <c r="DB1030" s="190"/>
      <c r="DC1030" s="190"/>
      <c r="DD1030" s="190"/>
      <c r="DE1030" s="190"/>
      <c r="DF1030" s="190"/>
      <c r="DG1030" s="190"/>
      <c r="DH1030" s="190"/>
      <c r="DI1030" s="190"/>
      <c r="DJ1030" s="190"/>
      <c r="DK1030" s="190"/>
      <c r="DL1030" s="190"/>
    </row>
    <row r="1031" spans="1:116" x14ac:dyDescent="0.35">
      <c r="A1031" s="174"/>
      <c r="E1031" s="8"/>
      <c r="G1031" s="175" t="s">
        <v>462</v>
      </c>
      <c r="H1031" s="200"/>
      <c r="I1031" s="201"/>
      <c r="J1031" s="201"/>
      <c r="K1031" s="202"/>
      <c r="L1031" s="202"/>
      <c r="M1031" s="202"/>
      <c r="N1031" s="202"/>
      <c r="O1031" s="202"/>
      <c r="P1031" s="202"/>
      <c r="R1031" s="202"/>
      <c r="S1031" s="190"/>
      <c r="T1031" s="190"/>
      <c r="U1031" s="190"/>
      <c r="V1031" s="190"/>
      <c r="W1031" s="190"/>
      <c r="X1031" s="190"/>
      <c r="Y1031" s="190"/>
      <c r="Z1031" s="190"/>
      <c r="AA1031" s="190"/>
      <c r="AB1031" s="190"/>
      <c r="AC1031" s="190"/>
      <c r="AD1031" s="190"/>
      <c r="AE1031" s="190"/>
      <c r="AF1031" s="190"/>
      <c r="AG1031" s="190"/>
      <c r="AH1031" s="190"/>
      <c r="AI1031" s="190"/>
      <c r="AJ1031" s="190"/>
      <c r="AK1031" s="190"/>
      <c r="AL1031" s="190"/>
      <c r="AM1031" s="190"/>
      <c r="AN1031" s="190"/>
      <c r="AO1031" s="190"/>
      <c r="AP1031" s="190"/>
      <c r="AQ1031" s="190"/>
      <c r="AR1031" s="190"/>
      <c r="AS1031" s="190"/>
      <c r="AT1031" s="190"/>
      <c r="AU1031" s="190"/>
      <c r="AV1031" s="190"/>
      <c r="AW1031" s="190"/>
      <c r="AX1031" s="190"/>
      <c r="AY1031" s="190"/>
      <c r="AZ1031" s="190"/>
      <c r="BA1031" s="190"/>
      <c r="BB1031" s="190"/>
      <c r="BC1031" s="190"/>
      <c r="BD1031" s="190"/>
      <c r="BE1031" s="190"/>
      <c r="BF1031" s="190"/>
      <c r="BG1031" s="190"/>
      <c r="BH1031" s="190"/>
      <c r="BI1031" s="190"/>
      <c r="BJ1031" s="190"/>
      <c r="BK1031" s="190"/>
      <c r="BL1031" s="190"/>
      <c r="BM1031" s="190"/>
      <c r="BN1031" s="190"/>
      <c r="BO1031" s="190"/>
      <c r="BP1031" s="190"/>
      <c r="BQ1031" s="190"/>
      <c r="BR1031" s="190"/>
      <c r="BS1031" s="190"/>
      <c r="BT1031" s="190"/>
      <c r="BU1031" s="190"/>
      <c r="BV1031" s="190"/>
      <c r="BW1031" s="190"/>
      <c r="BX1031" s="190"/>
      <c r="BY1031" s="190"/>
      <c r="BZ1031" s="190"/>
      <c r="CA1031" s="190"/>
      <c r="CB1031" s="190"/>
      <c r="CC1031" s="190"/>
      <c r="CD1031" s="190"/>
      <c r="CE1031" s="190"/>
      <c r="CF1031" s="190"/>
      <c r="CG1031" s="190"/>
      <c r="CH1031" s="190"/>
      <c r="CI1031" s="190"/>
      <c r="CJ1031" s="190"/>
      <c r="CK1031" s="190"/>
      <c r="CL1031" s="190"/>
      <c r="CN1031" s="201"/>
      <c r="CO1031" s="190"/>
      <c r="CP1031" s="190"/>
      <c r="CQ1031" s="190"/>
      <c r="CR1031" s="190"/>
      <c r="CS1031" s="190"/>
      <c r="CT1031" s="190"/>
      <c r="CU1031" s="190"/>
      <c r="CV1031" s="190"/>
      <c r="CW1031" s="190"/>
      <c r="CX1031" s="190"/>
      <c r="CY1031" s="190"/>
      <c r="CZ1031" s="190"/>
      <c r="DA1031" s="190"/>
      <c r="DB1031" s="190"/>
      <c r="DC1031" s="190"/>
      <c r="DD1031" s="190"/>
      <c r="DE1031" s="190"/>
      <c r="DF1031" s="190"/>
      <c r="DG1031" s="190"/>
      <c r="DH1031" s="190"/>
      <c r="DI1031" s="190"/>
      <c r="DJ1031" s="190"/>
      <c r="DK1031" s="190"/>
      <c r="DL1031" s="190"/>
    </row>
    <row r="1032" spans="1:116" x14ac:dyDescent="0.35">
      <c r="A1032" s="174"/>
      <c r="E1032" s="8"/>
      <c r="G1032" s="175" t="s">
        <v>491</v>
      </c>
      <c r="H1032" s="200"/>
      <c r="I1032" s="201"/>
      <c r="J1032" s="201"/>
      <c r="K1032" s="202"/>
      <c r="L1032" s="202"/>
      <c r="M1032" s="202"/>
      <c r="N1032" s="202"/>
      <c r="O1032" s="202"/>
      <c r="P1032" s="202"/>
      <c r="R1032" s="202"/>
      <c r="S1032" s="190" t="str">
        <f t="shared" ref="S1032:AX1032" si="1231">S$22</f>
        <v>S$18</v>
      </c>
      <c r="T1032" s="190" t="str">
        <f t="shared" si="1231"/>
        <v>T$18</v>
      </c>
      <c r="U1032" s="190" t="str">
        <f t="shared" si="1231"/>
        <v>U$18</v>
      </c>
      <c r="V1032" s="190" t="str">
        <f t="shared" si="1231"/>
        <v>V$18</v>
      </c>
      <c r="W1032" s="190" t="str">
        <f t="shared" si="1231"/>
        <v>W$18</v>
      </c>
      <c r="X1032" s="190" t="str">
        <f t="shared" si="1231"/>
        <v>X$18</v>
      </c>
      <c r="Y1032" s="190" t="str">
        <f t="shared" si="1231"/>
        <v>Y$18</v>
      </c>
      <c r="Z1032" s="190" t="str">
        <f t="shared" si="1231"/>
        <v>Z$18</v>
      </c>
      <c r="AA1032" s="190" t="str">
        <f t="shared" si="1231"/>
        <v>AA$18</v>
      </c>
      <c r="AB1032" s="190" t="str">
        <f t="shared" si="1231"/>
        <v>AB$18</v>
      </c>
      <c r="AC1032" s="190" t="str">
        <f t="shared" si="1231"/>
        <v>AC$18</v>
      </c>
      <c r="AD1032" s="190" t="str">
        <f t="shared" si="1231"/>
        <v>AD$18</v>
      </c>
      <c r="AE1032" s="190" t="str">
        <f t="shared" si="1231"/>
        <v>AE$18</v>
      </c>
      <c r="AF1032" s="190" t="str">
        <f t="shared" si="1231"/>
        <v>AF$18</v>
      </c>
      <c r="AG1032" s="190" t="str">
        <f t="shared" si="1231"/>
        <v>AG$18</v>
      </c>
      <c r="AH1032" s="190" t="str">
        <f t="shared" si="1231"/>
        <v>AH$18</v>
      </c>
      <c r="AI1032" s="190" t="str">
        <f t="shared" si="1231"/>
        <v>AI$18</v>
      </c>
      <c r="AJ1032" s="190" t="str">
        <f t="shared" si="1231"/>
        <v>AJ$18</v>
      </c>
      <c r="AK1032" s="190" t="str">
        <f t="shared" si="1231"/>
        <v>AK$18</v>
      </c>
      <c r="AL1032" s="190" t="str">
        <f t="shared" si="1231"/>
        <v>AL$18</v>
      </c>
      <c r="AM1032" s="190" t="str">
        <f t="shared" si="1231"/>
        <v>AM$18</v>
      </c>
      <c r="AN1032" s="190" t="str">
        <f t="shared" si="1231"/>
        <v>AN$18</v>
      </c>
      <c r="AO1032" s="190" t="str">
        <f t="shared" si="1231"/>
        <v>AO$18</v>
      </c>
      <c r="AP1032" s="190" t="str">
        <f t="shared" si="1231"/>
        <v>AP$18</v>
      </c>
      <c r="AQ1032" s="190" t="str">
        <f t="shared" si="1231"/>
        <v>AQ$18</v>
      </c>
      <c r="AR1032" s="190" t="str">
        <f t="shared" si="1231"/>
        <v>AR$18</v>
      </c>
      <c r="AS1032" s="190" t="str">
        <f t="shared" si="1231"/>
        <v>AS$18</v>
      </c>
      <c r="AT1032" s="190" t="str">
        <f t="shared" si="1231"/>
        <v>AT$18</v>
      </c>
      <c r="AU1032" s="190" t="str">
        <f t="shared" si="1231"/>
        <v>AU$18</v>
      </c>
      <c r="AV1032" s="190" t="str">
        <f t="shared" si="1231"/>
        <v>AV$18</v>
      </c>
      <c r="AW1032" s="190" t="str">
        <f t="shared" si="1231"/>
        <v>AW$18</v>
      </c>
      <c r="AX1032" s="190" t="str">
        <f t="shared" si="1231"/>
        <v>AX$18</v>
      </c>
      <c r="AY1032" s="190" t="str">
        <f t="shared" ref="AY1032:CD1032" si="1232">AY$22</f>
        <v>AY$18</v>
      </c>
      <c r="AZ1032" s="190" t="str">
        <f t="shared" si="1232"/>
        <v>AZ$18</v>
      </c>
      <c r="BA1032" s="190" t="str">
        <f t="shared" si="1232"/>
        <v>BA$18</v>
      </c>
      <c r="BB1032" s="190" t="str">
        <f t="shared" si="1232"/>
        <v>BB$18</v>
      </c>
      <c r="BC1032" s="190" t="str">
        <f t="shared" si="1232"/>
        <v>BC$18</v>
      </c>
      <c r="BD1032" s="190" t="str">
        <f t="shared" si="1232"/>
        <v>BD$18</v>
      </c>
      <c r="BE1032" s="190" t="str">
        <f t="shared" si="1232"/>
        <v>BE$18</v>
      </c>
      <c r="BF1032" s="190" t="str">
        <f t="shared" si="1232"/>
        <v>BF$18</v>
      </c>
      <c r="BG1032" s="190" t="str">
        <f t="shared" si="1232"/>
        <v>BG$18</v>
      </c>
      <c r="BH1032" s="190" t="str">
        <f t="shared" si="1232"/>
        <v>BH$18</v>
      </c>
      <c r="BI1032" s="190" t="str">
        <f t="shared" si="1232"/>
        <v>BI$18</v>
      </c>
      <c r="BJ1032" s="190" t="str">
        <f t="shared" si="1232"/>
        <v>BJ$18</v>
      </c>
      <c r="BK1032" s="190" t="str">
        <f t="shared" si="1232"/>
        <v>BK$18</v>
      </c>
      <c r="BL1032" s="190" t="str">
        <f t="shared" si="1232"/>
        <v>BL$18</v>
      </c>
      <c r="BM1032" s="190" t="str">
        <f t="shared" si="1232"/>
        <v>BM$18</v>
      </c>
      <c r="BN1032" s="190" t="str">
        <f t="shared" si="1232"/>
        <v>BN$18</v>
      </c>
      <c r="BO1032" s="190" t="str">
        <f t="shared" si="1232"/>
        <v>BO$18</v>
      </c>
      <c r="BP1032" s="190" t="str">
        <f t="shared" si="1232"/>
        <v>BP$18</v>
      </c>
      <c r="BQ1032" s="190" t="str">
        <f t="shared" si="1232"/>
        <v>BQ$18</v>
      </c>
      <c r="BR1032" s="190" t="str">
        <f t="shared" si="1232"/>
        <v>BR$18</v>
      </c>
      <c r="BS1032" s="190" t="str">
        <f t="shared" si="1232"/>
        <v>BS$18</v>
      </c>
      <c r="BT1032" s="190" t="str">
        <f t="shared" si="1232"/>
        <v>BT$18</v>
      </c>
      <c r="BU1032" s="190" t="str">
        <f t="shared" si="1232"/>
        <v>BU$18</v>
      </c>
      <c r="BV1032" s="190" t="str">
        <f t="shared" si="1232"/>
        <v>BV$18</v>
      </c>
      <c r="BW1032" s="190" t="str">
        <f t="shared" si="1232"/>
        <v>BW$18</v>
      </c>
      <c r="BX1032" s="190" t="str">
        <f t="shared" si="1232"/>
        <v>BX$18</v>
      </c>
      <c r="BY1032" s="190" t="str">
        <f t="shared" si="1232"/>
        <v>BY$18</v>
      </c>
      <c r="BZ1032" s="190" t="str">
        <f t="shared" si="1232"/>
        <v>BZ$18</v>
      </c>
      <c r="CA1032" s="190" t="str">
        <f t="shared" si="1232"/>
        <v>CA$18</v>
      </c>
      <c r="CB1032" s="190" t="str">
        <f t="shared" si="1232"/>
        <v>CB$18</v>
      </c>
      <c r="CC1032" s="190" t="str">
        <f t="shared" si="1232"/>
        <v>CC$18</v>
      </c>
      <c r="CD1032" s="190" t="str">
        <f t="shared" si="1232"/>
        <v>CD$18</v>
      </c>
      <c r="CE1032" s="190" t="str">
        <f t="shared" ref="CE1032:CL1032" si="1233">CE$22</f>
        <v>CE$18</v>
      </c>
      <c r="CF1032" s="190" t="str">
        <f t="shared" si="1233"/>
        <v>CF$18</v>
      </c>
      <c r="CG1032" s="190" t="str">
        <f t="shared" si="1233"/>
        <v>CG$18</v>
      </c>
      <c r="CH1032" s="190" t="str">
        <f t="shared" si="1233"/>
        <v>CH$18</v>
      </c>
      <c r="CI1032" s="190" t="str">
        <f t="shared" si="1233"/>
        <v>CI$18</v>
      </c>
      <c r="CJ1032" s="190" t="str">
        <f t="shared" si="1233"/>
        <v>CJ$18</v>
      </c>
      <c r="CK1032" s="190" t="str">
        <f t="shared" si="1233"/>
        <v>CK$18</v>
      </c>
      <c r="CL1032" s="190" t="str">
        <f t="shared" si="1233"/>
        <v>CL$18</v>
      </c>
      <c r="CN1032" s="201"/>
      <c r="CO1032" s="190" t="str">
        <f t="shared" ref="CO1032:DL1032" si="1234">CO$22</f>
        <v>CO$18</v>
      </c>
      <c r="CP1032" s="190" t="str">
        <f t="shared" si="1234"/>
        <v>CP$18</v>
      </c>
      <c r="CQ1032" s="190" t="str">
        <f t="shared" si="1234"/>
        <v>CQ$18</v>
      </c>
      <c r="CR1032" s="190" t="str">
        <f t="shared" si="1234"/>
        <v>CR$18</v>
      </c>
      <c r="CS1032" s="190" t="str">
        <f t="shared" si="1234"/>
        <v>CS$18</v>
      </c>
      <c r="CT1032" s="190" t="str">
        <f t="shared" si="1234"/>
        <v>CT$18</v>
      </c>
      <c r="CU1032" s="190" t="str">
        <f t="shared" si="1234"/>
        <v>CU$18</v>
      </c>
      <c r="CV1032" s="190" t="str">
        <f t="shared" si="1234"/>
        <v>CV$18</v>
      </c>
      <c r="CW1032" s="190" t="str">
        <f t="shared" si="1234"/>
        <v>CW$18</v>
      </c>
      <c r="CX1032" s="190" t="str">
        <f t="shared" si="1234"/>
        <v>CX$18</v>
      </c>
      <c r="CY1032" s="190" t="str">
        <f t="shared" si="1234"/>
        <v>CY$18</v>
      </c>
      <c r="CZ1032" s="190" t="str">
        <f t="shared" si="1234"/>
        <v>CZ$18</v>
      </c>
      <c r="DA1032" s="190" t="str">
        <f t="shared" si="1234"/>
        <v>DA$18</v>
      </c>
      <c r="DB1032" s="190" t="str">
        <f t="shared" si="1234"/>
        <v>DB$18</v>
      </c>
      <c r="DC1032" s="190" t="str">
        <f t="shared" si="1234"/>
        <v>DC$18</v>
      </c>
      <c r="DD1032" s="190" t="str">
        <f t="shared" si="1234"/>
        <v>DD$18</v>
      </c>
      <c r="DE1032" s="190" t="str">
        <f t="shared" si="1234"/>
        <v>DE$18</v>
      </c>
      <c r="DF1032" s="190" t="str">
        <f t="shared" si="1234"/>
        <v>DF$18</v>
      </c>
      <c r="DG1032" s="190" t="str">
        <f t="shared" si="1234"/>
        <v>DG$18</v>
      </c>
      <c r="DH1032" s="190" t="str">
        <f t="shared" si="1234"/>
        <v>DH$18</v>
      </c>
      <c r="DI1032" s="190" t="str">
        <f t="shared" si="1234"/>
        <v>DI$18</v>
      </c>
      <c r="DJ1032" s="190" t="str">
        <f t="shared" si="1234"/>
        <v>DJ$18</v>
      </c>
      <c r="DK1032" s="190" t="str">
        <f t="shared" si="1234"/>
        <v>DK$18</v>
      </c>
      <c r="DL1032" s="190" t="str">
        <f t="shared" si="1234"/>
        <v>DL$18</v>
      </c>
    </row>
    <row r="1033" spans="1:116" x14ac:dyDescent="0.35">
      <c r="A1033" s="174"/>
      <c r="E1033" s="8"/>
      <c r="G1033" s="175" t="s">
        <v>505</v>
      </c>
      <c r="H1033" s="200"/>
      <c r="I1033" s="201"/>
      <c r="J1033" s="201"/>
      <c r="K1033" s="202"/>
      <c r="L1033" s="202"/>
      <c r="M1033" s="202"/>
      <c r="N1033" s="202"/>
      <c r="O1033" s="202"/>
      <c r="P1033" s="202"/>
      <c r="R1033" s="202"/>
      <c r="S1033" s="190" t="str">
        <f t="shared" ref="S1033:AX1033" si="1235">S$23</f>
        <v>S$19</v>
      </c>
      <c r="T1033" s="190" t="str">
        <f t="shared" si="1235"/>
        <v>T$19</v>
      </c>
      <c r="U1033" s="190" t="str">
        <f t="shared" si="1235"/>
        <v>U$19</v>
      </c>
      <c r="V1033" s="190" t="str">
        <f t="shared" si="1235"/>
        <v>V$19</v>
      </c>
      <c r="W1033" s="190" t="str">
        <f t="shared" si="1235"/>
        <v>W$19</v>
      </c>
      <c r="X1033" s="190" t="str">
        <f t="shared" si="1235"/>
        <v>X$19</v>
      </c>
      <c r="Y1033" s="190" t="str">
        <f t="shared" si="1235"/>
        <v>Y$19</v>
      </c>
      <c r="Z1033" s="190" t="str">
        <f t="shared" si="1235"/>
        <v>Z$19</v>
      </c>
      <c r="AA1033" s="190" t="str">
        <f t="shared" si="1235"/>
        <v>AA$19</v>
      </c>
      <c r="AB1033" s="190" t="str">
        <f t="shared" si="1235"/>
        <v>AB$19</v>
      </c>
      <c r="AC1033" s="190" t="str">
        <f t="shared" si="1235"/>
        <v>AC$19</v>
      </c>
      <c r="AD1033" s="190" t="str">
        <f t="shared" si="1235"/>
        <v>AD$19</v>
      </c>
      <c r="AE1033" s="190" t="str">
        <f t="shared" si="1235"/>
        <v>AE$19</v>
      </c>
      <c r="AF1033" s="190" t="str">
        <f t="shared" si="1235"/>
        <v>AF$19</v>
      </c>
      <c r="AG1033" s="190" t="str">
        <f t="shared" si="1235"/>
        <v>AG$19</v>
      </c>
      <c r="AH1033" s="190" t="str">
        <f t="shared" si="1235"/>
        <v>AH$19</v>
      </c>
      <c r="AI1033" s="190" t="str">
        <f t="shared" si="1235"/>
        <v>AI$19</v>
      </c>
      <c r="AJ1033" s="190" t="str">
        <f t="shared" si="1235"/>
        <v>AJ$19</v>
      </c>
      <c r="AK1033" s="190" t="str">
        <f t="shared" si="1235"/>
        <v>AK$19</v>
      </c>
      <c r="AL1033" s="190" t="str">
        <f t="shared" si="1235"/>
        <v>AL$19</v>
      </c>
      <c r="AM1033" s="190" t="str">
        <f t="shared" si="1235"/>
        <v>AM$19</v>
      </c>
      <c r="AN1033" s="190" t="str">
        <f t="shared" si="1235"/>
        <v>AN$19</v>
      </c>
      <c r="AO1033" s="190" t="str">
        <f t="shared" si="1235"/>
        <v>AO$19</v>
      </c>
      <c r="AP1033" s="190" t="str">
        <f t="shared" si="1235"/>
        <v>AP$19</v>
      </c>
      <c r="AQ1033" s="190" t="str">
        <f t="shared" si="1235"/>
        <v>AQ$19</v>
      </c>
      <c r="AR1033" s="190" t="str">
        <f t="shared" si="1235"/>
        <v>AR$19</v>
      </c>
      <c r="AS1033" s="190" t="str">
        <f t="shared" si="1235"/>
        <v>AS$19</v>
      </c>
      <c r="AT1033" s="190" t="str">
        <f t="shared" si="1235"/>
        <v>AT$19</v>
      </c>
      <c r="AU1033" s="190" t="str">
        <f t="shared" si="1235"/>
        <v>AU$19</v>
      </c>
      <c r="AV1033" s="190" t="str">
        <f t="shared" si="1235"/>
        <v>AV$19</v>
      </c>
      <c r="AW1033" s="190" t="str">
        <f t="shared" si="1235"/>
        <v>AW$19</v>
      </c>
      <c r="AX1033" s="190" t="str">
        <f t="shared" si="1235"/>
        <v>AX$19</v>
      </c>
      <c r="AY1033" s="190" t="str">
        <f t="shared" ref="AY1033:CD1033" si="1236">AY$23</f>
        <v>AY$19</v>
      </c>
      <c r="AZ1033" s="190" t="str">
        <f t="shared" si="1236"/>
        <v>AZ$19</v>
      </c>
      <c r="BA1033" s="190" t="str">
        <f t="shared" si="1236"/>
        <v>BA$19</v>
      </c>
      <c r="BB1033" s="190" t="str">
        <f t="shared" si="1236"/>
        <v>BB$19</v>
      </c>
      <c r="BC1033" s="190" t="str">
        <f t="shared" si="1236"/>
        <v>BC$19</v>
      </c>
      <c r="BD1033" s="190" t="str">
        <f t="shared" si="1236"/>
        <v>BD$19</v>
      </c>
      <c r="BE1033" s="190" t="str">
        <f t="shared" si="1236"/>
        <v>BE$19</v>
      </c>
      <c r="BF1033" s="190" t="str">
        <f t="shared" si="1236"/>
        <v>BF$19</v>
      </c>
      <c r="BG1033" s="190" t="str">
        <f t="shared" si="1236"/>
        <v>BG$19</v>
      </c>
      <c r="BH1033" s="190" t="str">
        <f t="shared" si="1236"/>
        <v>BH$19</v>
      </c>
      <c r="BI1033" s="190" t="str">
        <f t="shared" si="1236"/>
        <v>BI$19</v>
      </c>
      <c r="BJ1033" s="190" t="str">
        <f t="shared" si="1236"/>
        <v>BJ$19</v>
      </c>
      <c r="BK1033" s="190" t="str">
        <f t="shared" si="1236"/>
        <v>BK$19</v>
      </c>
      <c r="BL1033" s="190" t="str">
        <f t="shared" si="1236"/>
        <v>BL$19</v>
      </c>
      <c r="BM1033" s="190" t="str">
        <f t="shared" si="1236"/>
        <v>BM$19</v>
      </c>
      <c r="BN1033" s="190" t="str">
        <f t="shared" si="1236"/>
        <v>BN$19</v>
      </c>
      <c r="BO1033" s="190" t="str">
        <f t="shared" si="1236"/>
        <v>BO$19</v>
      </c>
      <c r="BP1033" s="190" t="str">
        <f t="shared" si="1236"/>
        <v>BP$19</v>
      </c>
      <c r="BQ1033" s="190" t="str">
        <f t="shared" si="1236"/>
        <v>BQ$19</v>
      </c>
      <c r="BR1033" s="190" t="str">
        <f t="shared" si="1236"/>
        <v>BR$19</v>
      </c>
      <c r="BS1033" s="190" t="str">
        <f t="shared" si="1236"/>
        <v>BS$19</v>
      </c>
      <c r="BT1033" s="190" t="str">
        <f t="shared" si="1236"/>
        <v>BT$19</v>
      </c>
      <c r="BU1033" s="190" t="str">
        <f t="shared" si="1236"/>
        <v>BU$19</v>
      </c>
      <c r="BV1033" s="190" t="str">
        <f t="shared" si="1236"/>
        <v>BV$19</v>
      </c>
      <c r="BW1033" s="190" t="str">
        <f t="shared" si="1236"/>
        <v>BW$19</v>
      </c>
      <c r="BX1033" s="190" t="str">
        <f t="shared" si="1236"/>
        <v>BX$19</v>
      </c>
      <c r="BY1033" s="190" t="str">
        <f t="shared" si="1236"/>
        <v>BY$19</v>
      </c>
      <c r="BZ1033" s="190" t="str">
        <f t="shared" si="1236"/>
        <v>BZ$19</v>
      </c>
      <c r="CA1033" s="190" t="str">
        <f t="shared" si="1236"/>
        <v>CA$19</v>
      </c>
      <c r="CB1033" s="190" t="str">
        <f t="shared" si="1236"/>
        <v>CB$19</v>
      </c>
      <c r="CC1033" s="190" t="str">
        <f t="shared" si="1236"/>
        <v>CC$19</v>
      </c>
      <c r="CD1033" s="190" t="str">
        <f t="shared" si="1236"/>
        <v>CD$19</v>
      </c>
      <c r="CE1033" s="190" t="str">
        <f t="shared" ref="CE1033:CL1033" si="1237">CE$23</f>
        <v>CE$19</v>
      </c>
      <c r="CF1033" s="190" t="str">
        <f t="shared" si="1237"/>
        <v>CF$19</v>
      </c>
      <c r="CG1033" s="190" t="str">
        <f t="shared" si="1237"/>
        <v>CG$19</v>
      </c>
      <c r="CH1033" s="190" t="str">
        <f t="shared" si="1237"/>
        <v>CH$19</v>
      </c>
      <c r="CI1033" s="190" t="str">
        <f t="shared" si="1237"/>
        <v>CI$19</v>
      </c>
      <c r="CJ1033" s="190" t="str">
        <f t="shared" si="1237"/>
        <v>CJ$19</v>
      </c>
      <c r="CK1033" s="190" t="str">
        <f t="shared" si="1237"/>
        <v>CK$19</v>
      </c>
      <c r="CL1033" s="190" t="str">
        <f t="shared" si="1237"/>
        <v>CL$19</v>
      </c>
      <c r="CN1033" s="201"/>
      <c r="CO1033" s="190" t="str">
        <f t="shared" ref="CO1033:DL1033" si="1238">CO$23</f>
        <v>CO$19</v>
      </c>
      <c r="CP1033" s="190" t="str">
        <f t="shared" si="1238"/>
        <v>CP$19</v>
      </c>
      <c r="CQ1033" s="190" t="str">
        <f t="shared" si="1238"/>
        <v>CQ$19</v>
      </c>
      <c r="CR1033" s="190" t="str">
        <f t="shared" si="1238"/>
        <v>CR$19</v>
      </c>
      <c r="CS1033" s="190" t="str">
        <f t="shared" si="1238"/>
        <v>CS$19</v>
      </c>
      <c r="CT1033" s="190" t="str">
        <f t="shared" si="1238"/>
        <v>CT$19</v>
      </c>
      <c r="CU1033" s="190" t="str">
        <f t="shared" si="1238"/>
        <v>CU$19</v>
      </c>
      <c r="CV1033" s="190" t="str">
        <f t="shared" si="1238"/>
        <v>CV$19</v>
      </c>
      <c r="CW1033" s="190" t="str">
        <f t="shared" si="1238"/>
        <v>CW$19</v>
      </c>
      <c r="CX1033" s="190" t="str">
        <f t="shared" si="1238"/>
        <v>CX$19</v>
      </c>
      <c r="CY1033" s="190" t="str">
        <f t="shared" si="1238"/>
        <v>CY$19</v>
      </c>
      <c r="CZ1033" s="190" t="str">
        <f t="shared" si="1238"/>
        <v>CZ$19</v>
      </c>
      <c r="DA1033" s="190" t="str">
        <f t="shared" si="1238"/>
        <v>DA$19</v>
      </c>
      <c r="DB1033" s="190" t="str">
        <f t="shared" si="1238"/>
        <v>DB$19</v>
      </c>
      <c r="DC1033" s="190" t="str">
        <f t="shared" si="1238"/>
        <v>DC$19</v>
      </c>
      <c r="DD1033" s="190" t="str">
        <f t="shared" si="1238"/>
        <v>DD$19</v>
      </c>
      <c r="DE1033" s="190" t="str">
        <f t="shared" si="1238"/>
        <v>DE$19</v>
      </c>
      <c r="DF1033" s="190" t="str">
        <f t="shared" si="1238"/>
        <v>DF$19</v>
      </c>
      <c r="DG1033" s="190" t="str">
        <f t="shared" si="1238"/>
        <v>DG$19</v>
      </c>
      <c r="DH1033" s="190" t="str">
        <f t="shared" si="1238"/>
        <v>DH$19</v>
      </c>
      <c r="DI1033" s="190" t="str">
        <f t="shared" si="1238"/>
        <v>DI$19</v>
      </c>
      <c r="DJ1033" s="190" t="str">
        <f t="shared" si="1238"/>
        <v>DJ$19</v>
      </c>
      <c r="DK1033" s="190" t="str">
        <f t="shared" si="1238"/>
        <v>DK$19</v>
      </c>
      <c r="DL1033" s="190" t="str">
        <f t="shared" si="1238"/>
        <v>DL$19</v>
      </c>
    </row>
    <row r="1034" spans="1:116" x14ac:dyDescent="0.35">
      <c r="A1034" s="31" t="s">
        <v>218</v>
      </c>
      <c r="B1034" s="31" t="s">
        <v>81</v>
      </c>
      <c r="C1034" s="31"/>
      <c r="D1034" t="s">
        <v>766</v>
      </c>
      <c r="E1034" s="8" t="str">
        <f t="shared" ref="E1034:E1091" si="1239">ROW()&amp;" "&amp;D1034</f>
        <v>1034 FAINT-S</v>
      </c>
      <c r="F1034" t="s">
        <v>446</v>
      </c>
      <c r="G1034" s="175" t="s">
        <v>463</v>
      </c>
      <c r="H1034" s="22"/>
      <c r="I1034" s="306"/>
      <c r="J1034" s="306"/>
      <c r="K1034" s="22"/>
      <c r="L1034" s="22"/>
      <c r="M1034" s="22"/>
      <c r="N1034" s="22"/>
      <c r="O1034" s="22"/>
      <c r="P1034" s="22"/>
      <c r="R1034" s="66"/>
      <c r="S1034" s="307"/>
      <c r="T1034" s="307"/>
      <c r="U1034" s="307"/>
      <c r="V1034" s="307"/>
      <c r="W1034" s="307"/>
      <c r="X1034" s="307"/>
      <c r="Y1034" s="307"/>
      <c r="Z1034" s="307"/>
      <c r="AA1034" s="307"/>
      <c r="AB1034" s="307"/>
      <c r="AC1034" s="307"/>
      <c r="AD1034" s="307"/>
      <c r="AE1034" s="307"/>
      <c r="AF1034" s="307"/>
      <c r="AG1034" s="307"/>
      <c r="AH1034" s="307"/>
      <c r="AI1034" s="307"/>
      <c r="AJ1034" s="307"/>
      <c r="AK1034" s="307"/>
      <c r="AL1034" s="307"/>
      <c r="AM1034" s="307"/>
      <c r="AN1034" s="307"/>
      <c r="AO1034" s="307"/>
      <c r="AP1034" s="307"/>
      <c r="AQ1034" s="307"/>
      <c r="AR1034" s="307"/>
      <c r="AS1034" s="307"/>
      <c r="AT1034" s="307"/>
      <c r="AU1034" s="307"/>
      <c r="AV1034" s="307"/>
      <c r="AW1034" s="307"/>
      <c r="AX1034" s="307"/>
      <c r="AY1034" s="307"/>
      <c r="AZ1034" s="307"/>
      <c r="BA1034" s="307"/>
      <c r="BB1034" s="307"/>
      <c r="BC1034" s="307"/>
      <c r="BD1034" s="307"/>
      <c r="BE1034" s="307"/>
      <c r="BF1034" s="307"/>
      <c r="BG1034" s="307"/>
      <c r="BH1034" s="307"/>
      <c r="BI1034" s="307"/>
      <c r="BJ1034" s="307"/>
      <c r="BK1034" s="307"/>
      <c r="BL1034" s="307"/>
      <c r="BM1034" s="307"/>
      <c r="BN1034" s="307"/>
      <c r="BO1034" s="307"/>
      <c r="BP1034" s="307"/>
      <c r="BQ1034" s="307"/>
      <c r="BR1034" s="307"/>
      <c r="BS1034" s="307"/>
      <c r="BT1034" s="307"/>
      <c r="BU1034" s="307"/>
      <c r="BV1034" s="307"/>
      <c r="BW1034" s="307"/>
      <c r="BX1034" s="307"/>
      <c r="BY1034" s="307"/>
      <c r="BZ1034" s="307"/>
      <c r="CA1034" s="307"/>
      <c r="CB1034" s="307"/>
      <c r="CC1034" s="307"/>
      <c r="CD1034" s="307"/>
      <c r="CE1034" s="307"/>
      <c r="CF1034" s="307"/>
      <c r="CG1034" s="307"/>
      <c r="CH1034" s="307"/>
      <c r="CI1034" s="307"/>
      <c r="CJ1034" s="307"/>
      <c r="CK1034" s="307"/>
      <c r="CL1034" s="307"/>
      <c r="CN1034" s="306"/>
      <c r="CO1034" s="307"/>
      <c r="CP1034" s="307"/>
      <c r="CQ1034" s="307"/>
      <c r="CR1034" s="307"/>
      <c r="CS1034" s="307"/>
      <c r="CT1034" s="307"/>
      <c r="CU1034" s="307"/>
      <c r="CV1034" s="307"/>
      <c r="CW1034" s="307"/>
      <c r="CX1034" s="307"/>
      <c r="CY1034" s="307"/>
      <c r="CZ1034" s="307"/>
      <c r="DA1034" s="307"/>
      <c r="DB1034" s="307"/>
      <c r="DC1034" s="307"/>
      <c r="DD1034" s="307"/>
      <c r="DE1034" s="307"/>
      <c r="DF1034" s="307"/>
      <c r="DG1034" s="307"/>
      <c r="DH1034" s="307"/>
      <c r="DI1034" s="307"/>
      <c r="DJ1034" s="307"/>
      <c r="DK1034" s="307"/>
      <c r="DL1034" s="307"/>
    </row>
    <row r="1035" spans="1:116" x14ac:dyDescent="0.35">
      <c r="B1035" s="8" t="str">
        <f t="shared" ref="B1035" si="1240">E1035</f>
        <v>1035 FAINT-S</v>
      </c>
      <c r="C1035" s="8"/>
      <c r="D1035" t="s">
        <v>766</v>
      </c>
      <c r="E1035" s="8" t="str">
        <f t="shared" ref="E1035" si="1241">ROW()&amp;" "&amp;D1035</f>
        <v>1035 FAINT-S</v>
      </c>
      <c r="G1035" s="175" t="s">
        <v>464</v>
      </c>
      <c r="I1035"/>
      <c r="J1035"/>
      <c r="R1035"/>
      <c r="S1035"/>
      <c r="T1035"/>
      <c r="U1035"/>
      <c r="V1035"/>
      <c r="W1035"/>
      <c r="X1035"/>
      <c r="Y1035"/>
      <c r="Z1035"/>
      <c r="AA1035"/>
      <c r="AB1035"/>
      <c r="AC1035"/>
      <c r="AD1035"/>
      <c r="AE1035"/>
      <c r="AF1035"/>
      <c r="AG1035"/>
      <c r="AH1035"/>
      <c r="AI1035"/>
      <c r="AJ1035"/>
      <c r="AK1035"/>
      <c r="AL1035"/>
      <c r="AM1035"/>
      <c r="AN1035"/>
      <c r="AO1035"/>
      <c r="AP1035"/>
      <c r="AQ1035"/>
      <c r="AR1035"/>
      <c r="AS1035"/>
      <c r="AT1035"/>
      <c r="AU1035"/>
      <c r="AV1035"/>
      <c r="AW1035"/>
      <c r="AX1035"/>
      <c r="AY1035"/>
      <c r="AZ1035"/>
      <c r="BA1035"/>
      <c r="BB1035"/>
      <c r="BC1035"/>
      <c r="BD1035"/>
      <c r="BE1035"/>
      <c r="BF1035"/>
      <c r="BG1035"/>
      <c r="BH1035"/>
      <c r="BI1035"/>
      <c r="BJ1035"/>
      <c r="BK1035"/>
      <c r="BL1035"/>
      <c r="BM1035"/>
      <c r="BN1035"/>
      <c r="BO1035"/>
      <c r="BP1035"/>
      <c r="BQ1035"/>
      <c r="BR1035"/>
      <c r="BS1035"/>
      <c r="BT1035"/>
      <c r="BU1035"/>
      <c r="BV1035"/>
      <c r="BW1035"/>
      <c r="BX1035"/>
      <c r="BY1035"/>
      <c r="BZ1035"/>
      <c r="CA1035"/>
      <c r="CB1035"/>
      <c r="CC1035"/>
      <c r="CD1035"/>
      <c r="CE1035"/>
      <c r="CF1035"/>
      <c r="CG1035"/>
      <c r="CH1035"/>
      <c r="CI1035"/>
      <c r="CJ1035"/>
      <c r="CK1035"/>
      <c r="CL1035"/>
      <c r="CN1035"/>
    </row>
    <row r="1036" spans="1:116" x14ac:dyDescent="0.35">
      <c r="B1036" s="8" t="str">
        <f>E1036</f>
        <v>1036 FAINT-S</v>
      </c>
      <c r="C1036" s="8"/>
      <c r="D1036" t="s">
        <v>766</v>
      </c>
      <c r="E1036" s="8" t="str">
        <f t="shared" si="1239"/>
        <v>1036 FAINT-S</v>
      </c>
      <c r="G1036" s="66" t="s">
        <v>284</v>
      </c>
      <c r="H1036" s="57">
        <v>5</v>
      </c>
      <c r="S1036" s="72"/>
      <c r="T1036" s="72"/>
      <c r="U1036" s="72"/>
      <c r="V1036" s="72"/>
      <c r="W1036" s="72"/>
      <c r="X1036" s="72"/>
      <c r="Y1036" s="72"/>
      <c r="Z1036" s="72"/>
      <c r="AA1036" s="72"/>
      <c r="AB1036" s="72"/>
      <c r="AC1036" s="72"/>
      <c r="AD1036" s="72"/>
      <c r="AE1036" s="72"/>
      <c r="AF1036" s="72"/>
      <c r="AG1036" s="72"/>
      <c r="AH1036" s="72"/>
      <c r="AI1036" s="72"/>
      <c r="AJ1036" s="72"/>
      <c r="AK1036" s="72"/>
      <c r="AL1036" s="72"/>
      <c r="AM1036" s="72"/>
      <c r="AN1036" s="72"/>
      <c r="AO1036" s="72"/>
      <c r="AP1036" s="72"/>
      <c r="AQ1036" s="72"/>
      <c r="AR1036" s="72"/>
      <c r="AS1036" s="72"/>
      <c r="AT1036" s="72"/>
      <c r="AU1036" s="72"/>
      <c r="AV1036" s="72"/>
      <c r="AW1036" s="72"/>
      <c r="AX1036" s="72"/>
      <c r="AY1036" s="72"/>
      <c r="AZ1036" s="72"/>
      <c r="BA1036" s="72"/>
      <c r="BB1036" s="72"/>
      <c r="BC1036" s="72"/>
      <c r="BD1036" s="72"/>
      <c r="BE1036" s="72"/>
      <c r="BF1036" s="72"/>
      <c r="BG1036" s="72"/>
      <c r="BH1036" s="72"/>
      <c r="BI1036" s="72"/>
      <c r="BJ1036" s="72"/>
      <c r="BK1036" s="72"/>
      <c r="BL1036" s="72"/>
      <c r="BM1036" s="72"/>
      <c r="BN1036" s="72"/>
      <c r="BO1036" s="72"/>
      <c r="BP1036" s="72"/>
      <c r="BQ1036" s="72"/>
      <c r="BR1036" s="72"/>
      <c r="BS1036" s="72"/>
      <c r="BT1036" s="72"/>
      <c r="BU1036" s="72"/>
      <c r="BV1036" s="72"/>
      <c r="BW1036" s="72"/>
      <c r="BX1036" s="72"/>
      <c r="BY1036" s="72"/>
      <c r="BZ1036" s="72"/>
      <c r="CA1036" s="72"/>
      <c r="CB1036" s="72"/>
      <c r="CC1036" s="72"/>
      <c r="CD1036" s="72"/>
      <c r="CE1036" s="72"/>
      <c r="CF1036" s="72"/>
      <c r="CG1036" s="72"/>
      <c r="CH1036" s="72"/>
      <c r="CI1036" s="72"/>
      <c r="CJ1036" s="72"/>
      <c r="CK1036" s="72"/>
      <c r="CL1036" s="72"/>
      <c r="CO1036" s="72"/>
      <c r="CP1036" s="72"/>
      <c r="CQ1036" s="72"/>
      <c r="CR1036" s="72"/>
      <c r="CS1036" s="72"/>
      <c r="CT1036" s="72"/>
      <c r="CU1036" s="72"/>
      <c r="CV1036" s="72"/>
      <c r="CW1036" s="72"/>
      <c r="CX1036" s="72"/>
      <c r="CY1036" s="72"/>
      <c r="CZ1036" s="72"/>
      <c r="DA1036" s="72"/>
      <c r="DB1036" s="72"/>
      <c r="DC1036" s="72"/>
      <c r="DD1036" s="72"/>
      <c r="DE1036" s="72"/>
      <c r="DF1036" s="72"/>
      <c r="DG1036" s="72"/>
      <c r="DH1036" s="72"/>
      <c r="DI1036" s="72"/>
      <c r="DJ1036" s="72"/>
      <c r="DK1036" s="72"/>
      <c r="DL1036" s="72"/>
    </row>
    <row r="1037" spans="1:116" x14ac:dyDescent="0.35">
      <c r="B1037" s="8" t="str">
        <f>E1037</f>
        <v>1037 FAINT-S</v>
      </c>
      <c r="C1037" s="8"/>
      <c r="D1037" t="s">
        <v>766</v>
      </c>
      <c r="E1037" s="8" t="str">
        <f t="shared" si="1239"/>
        <v>1037 FAINT-S</v>
      </c>
      <c r="G1037" s="95" t="str">
        <f>"Assumptions - "&amp;G1036</f>
        <v>Assumptions - Volume driven secondary intangible assets:</v>
      </c>
      <c r="H1037" s="57">
        <v>0</v>
      </c>
      <c r="S1037" s="72"/>
      <c r="T1037" s="72"/>
      <c r="U1037" s="72"/>
      <c r="V1037" s="72"/>
      <c r="W1037" s="72"/>
      <c r="X1037" s="72"/>
      <c r="Y1037" s="72"/>
      <c r="Z1037" s="72"/>
      <c r="AA1037" s="72"/>
      <c r="AB1037" s="72"/>
      <c r="AC1037" s="72"/>
      <c r="AD1037" s="72"/>
      <c r="AE1037" s="72"/>
      <c r="AF1037" s="72"/>
      <c r="AG1037" s="72"/>
      <c r="AH1037" s="72"/>
      <c r="AI1037" s="72"/>
      <c r="AJ1037" s="72"/>
      <c r="AK1037" s="72"/>
      <c r="AL1037" s="72"/>
      <c r="AM1037" s="72"/>
      <c r="AN1037" s="72"/>
      <c r="AO1037" s="72"/>
      <c r="AP1037" s="72"/>
      <c r="AQ1037" s="72"/>
      <c r="AR1037" s="72"/>
      <c r="AS1037" s="72"/>
      <c r="AT1037" s="72"/>
      <c r="AU1037" s="72"/>
      <c r="AV1037" s="72"/>
      <c r="AW1037" s="72"/>
      <c r="AX1037" s="72"/>
      <c r="AY1037" s="72"/>
      <c r="AZ1037" s="72"/>
      <c r="BA1037" s="72"/>
      <c r="BB1037" s="72"/>
      <c r="BC1037" s="72"/>
      <c r="BD1037" s="72"/>
      <c r="BE1037" s="72"/>
      <c r="BF1037" s="72"/>
      <c r="BG1037" s="72"/>
      <c r="BH1037" s="72"/>
      <c r="BI1037" s="72"/>
      <c r="BJ1037" s="72"/>
      <c r="BK1037" s="72"/>
      <c r="BL1037" s="72"/>
      <c r="BM1037" s="72"/>
      <c r="BN1037" s="72"/>
      <c r="BO1037" s="72"/>
      <c r="BP1037" s="72"/>
      <c r="BQ1037" s="72"/>
      <c r="BR1037" s="72"/>
      <c r="BS1037" s="72"/>
      <c r="BT1037" s="72"/>
      <c r="BU1037" s="72"/>
      <c r="BV1037" s="72"/>
      <c r="BW1037" s="72"/>
      <c r="BX1037" s="72"/>
      <c r="BY1037" s="72"/>
      <c r="BZ1037" s="72"/>
      <c r="CA1037" s="72"/>
      <c r="CB1037" s="72"/>
      <c r="CC1037" s="72"/>
      <c r="CD1037" s="72"/>
      <c r="CE1037" s="72"/>
      <c r="CF1037" s="72"/>
      <c r="CG1037" s="72"/>
      <c r="CH1037" s="72"/>
      <c r="CI1037" s="72"/>
      <c r="CJ1037" s="72"/>
      <c r="CK1037" s="72"/>
      <c r="CL1037" s="72"/>
      <c r="CO1037" s="72"/>
      <c r="CP1037" s="72"/>
      <c r="CQ1037" s="72"/>
      <c r="CR1037" s="72"/>
      <c r="CS1037" s="72"/>
      <c r="CT1037" s="72"/>
      <c r="CU1037" s="72"/>
      <c r="CV1037" s="72"/>
      <c r="CW1037" s="72"/>
      <c r="CX1037" s="72"/>
      <c r="CY1037" s="72"/>
      <c r="CZ1037" s="72"/>
      <c r="DA1037" s="72"/>
      <c r="DB1037" s="72"/>
      <c r="DC1037" s="72"/>
      <c r="DD1037" s="72"/>
      <c r="DE1037" s="72"/>
      <c r="DF1037" s="72"/>
      <c r="DG1037" s="72"/>
      <c r="DH1037" s="72"/>
      <c r="DI1037" s="72"/>
      <c r="DJ1037" s="72"/>
      <c r="DK1037" s="72"/>
      <c r="DL1037" s="72"/>
    </row>
    <row r="1038" spans="1:116" x14ac:dyDescent="0.35">
      <c r="B1038" s="8" t="str">
        <f t="shared" ref="B1038:B1039" si="1242">E1038</f>
        <v>1038 FAINT-S</v>
      </c>
      <c r="C1038" s="8"/>
      <c r="D1038" t="s">
        <v>766</v>
      </c>
      <c r="E1038" s="8" t="str">
        <f t="shared" si="1239"/>
        <v>1038 FAINT-S</v>
      </c>
      <c r="G1038" s="145" t="s">
        <v>206</v>
      </c>
      <c r="S1038" s="72"/>
      <c r="T1038" s="72"/>
      <c r="U1038" s="72"/>
      <c r="V1038" s="72"/>
      <c r="W1038" s="72"/>
      <c r="X1038" s="72"/>
      <c r="Y1038" s="72"/>
      <c r="Z1038" s="72"/>
      <c r="AA1038" s="72"/>
      <c r="AB1038" s="72"/>
      <c r="AC1038" s="72"/>
      <c r="AD1038" s="72"/>
      <c r="AE1038" s="72"/>
      <c r="AF1038" s="72"/>
      <c r="AG1038" s="72"/>
      <c r="AH1038" s="72"/>
      <c r="AI1038" s="72"/>
      <c r="AJ1038" s="72"/>
      <c r="AK1038" s="72"/>
      <c r="AL1038" s="72"/>
      <c r="AM1038" s="72"/>
      <c r="AN1038" s="72"/>
      <c r="AO1038" s="72"/>
      <c r="AP1038" s="72"/>
      <c r="AQ1038" s="72"/>
      <c r="AR1038" s="72"/>
      <c r="AS1038" s="72"/>
      <c r="AT1038" s="72"/>
      <c r="AU1038" s="72"/>
      <c r="AV1038" s="72"/>
      <c r="AW1038" s="72"/>
      <c r="AX1038" s="72"/>
      <c r="AY1038" s="72"/>
      <c r="AZ1038" s="72"/>
      <c r="BA1038" s="72"/>
      <c r="BB1038" s="72"/>
      <c r="BC1038" s="72"/>
      <c r="BD1038" s="72"/>
      <c r="BE1038" s="72"/>
      <c r="BF1038" s="72"/>
      <c r="BG1038" s="72"/>
      <c r="BH1038" s="72"/>
      <c r="BI1038" s="72"/>
      <c r="BJ1038" s="72"/>
      <c r="BK1038" s="72"/>
      <c r="BL1038" s="72"/>
      <c r="BM1038" s="72"/>
      <c r="BN1038" s="72"/>
      <c r="BO1038" s="72"/>
      <c r="BP1038" s="72"/>
      <c r="BQ1038" s="72"/>
      <c r="BR1038" s="72"/>
      <c r="BS1038" s="72"/>
      <c r="BT1038" s="72"/>
      <c r="BU1038" s="72"/>
      <c r="BV1038" s="72"/>
      <c r="BW1038" s="72"/>
      <c r="BX1038" s="72"/>
      <c r="BY1038" s="72"/>
      <c r="BZ1038" s="72"/>
      <c r="CA1038" s="72"/>
      <c r="CB1038" s="72"/>
      <c r="CC1038" s="72"/>
      <c r="CD1038" s="72"/>
      <c r="CE1038" s="72"/>
      <c r="CF1038" s="72"/>
      <c r="CG1038" s="72"/>
      <c r="CH1038" s="72"/>
      <c r="CI1038" s="72"/>
      <c r="CJ1038" s="72"/>
      <c r="CK1038" s="72"/>
      <c r="CL1038" s="72"/>
      <c r="CO1038" s="72"/>
      <c r="CP1038" s="72"/>
      <c r="CQ1038" s="72"/>
      <c r="CR1038" s="72"/>
      <c r="CS1038" s="72"/>
      <c r="CT1038" s="72"/>
      <c r="CU1038" s="72"/>
      <c r="CV1038" s="72"/>
      <c r="CW1038" s="72"/>
      <c r="CX1038" s="72"/>
      <c r="CY1038" s="72"/>
      <c r="CZ1038" s="72"/>
      <c r="DA1038" s="72"/>
      <c r="DB1038" s="72"/>
      <c r="DC1038" s="72"/>
      <c r="DD1038" s="72"/>
      <c r="DE1038" s="72"/>
      <c r="DF1038" s="72"/>
      <c r="DG1038" s="72"/>
      <c r="DH1038" s="72"/>
      <c r="DI1038" s="72"/>
      <c r="DJ1038" s="72"/>
      <c r="DK1038" s="72"/>
      <c r="DL1038" s="72"/>
    </row>
    <row r="1039" spans="1:116" x14ac:dyDescent="0.35">
      <c r="B1039" s="8" t="str">
        <f t="shared" si="1242"/>
        <v>1039 FAINT-S</v>
      </c>
      <c r="C1039" s="8"/>
      <c r="D1039" t="s">
        <v>766</v>
      </c>
      <c r="E1039" s="8" t="str">
        <f t="shared" ref="E1039" si="1243">ROW()&amp;" "&amp;D1039</f>
        <v>1039 FAINT-S</v>
      </c>
      <c r="G1039" s="145" t="s">
        <v>207</v>
      </c>
      <c r="S1039" s="72"/>
      <c r="T1039" s="72"/>
      <c r="U1039" s="72"/>
      <c r="V1039" s="72"/>
      <c r="W1039" s="72"/>
      <c r="X1039" s="72"/>
      <c r="Y1039" s="72"/>
      <c r="Z1039" s="72"/>
      <c r="AA1039" s="72"/>
      <c r="AB1039" s="72"/>
      <c r="AC1039" s="72"/>
      <c r="AD1039" s="72"/>
      <c r="AE1039" s="72"/>
      <c r="AF1039" s="72"/>
      <c r="AG1039" s="72"/>
      <c r="AH1039" s="72"/>
      <c r="AI1039" s="72"/>
      <c r="AJ1039" s="72"/>
      <c r="AK1039" s="72"/>
      <c r="AL1039" s="72"/>
      <c r="AM1039" s="72"/>
      <c r="AN1039" s="72"/>
      <c r="AO1039" s="72"/>
      <c r="AP1039" s="72"/>
      <c r="AQ1039" s="72"/>
      <c r="AR1039" s="72"/>
      <c r="AS1039" s="72"/>
      <c r="AT1039" s="72"/>
      <c r="AU1039" s="72"/>
      <c r="AV1039" s="72"/>
      <c r="AW1039" s="72"/>
      <c r="AX1039" s="72"/>
      <c r="AY1039" s="72"/>
      <c r="AZ1039" s="72"/>
      <c r="BA1039" s="72"/>
      <c r="BB1039" s="72"/>
      <c r="BC1039" s="72"/>
      <c r="BD1039" s="72"/>
      <c r="BE1039" s="72"/>
      <c r="BF1039" s="72"/>
      <c r="BG1039" s="72"/>
      <c r="BH1039" s="72"/>
      <c r="BI1039" s="72"/>
      <c r="BJ1039" s="72"/>
      <c r="BK1039" s="72"/>
      <c r="BL1039" s="72"/>
      <c r="BM1039" s="72"/>
      <c r="BN1039" s="72"/>
      <c r="BO1039" s="72"/>
      <c r="BP1039" s="72"/>
      <c r="BQ1039" s="72"/>
      <c r="BR1039" s="72"/>
      <c r="BS1039" s="72"/>
      <c r="BT1039" s="72"/>
      <c r="BU1039" s="72"/>
      <c r="BV1039" s="72"/>
      <c r="BW1039" s="72"/>
      <c r="BX1039" s="72"/>
      <c r="BY1039" s="72"/>
      <c r="BZ1039" s="72"/>
      <c r="CA1039" s="72"/>
      <c r="CB1039" s="72"/>
      <c r="CC1039" s="72"/>
      <c r="CD1039" s="72"/>
      <c r="CE1039" s="72"/>
      <c r="CF1039" s="72"/>
      <c r="CG1039" s="72"/>
      <c r="CH1039" s="72"/>
      <c r="CI1039" s="72"/>
      <c r="CJ1039" s="72"/>
      <c r="CK1039" s="72"/>
      <c r="CL1039" s="72"/>
      <c r="CO1039" s="72"/>
      <c r="CP1039" s="72"/>
      <c r="CQ1039" s="72"/>
      <c r="CR1039" s="72"/>
      <c r="CS1039" s="72"/>
      <c r="CT1039" s="72"/>
      <c r="CU1039" s="72"/>
      <c r="CV1039" s="72"/>
      <c r="CW1039" s="72"/>
      <c r="CX1039" s="72"/>
      <c r="CY1039" s="72"/>
      <c r="CZ1039" s="72"/>
      <c r="DA1039" s="72"/>
      <c r="DB1039" s="72"/>
      <c r="DC1039" s="72"/>
      <c r="DD1039" s="72"/>
      <c r="DE1039" s="72"/>
      <c r="DF1039" s="72"/>
      <c r="DG1039" s="72"/>
      <c r="DH1039" s="72"/>
      <c r="DI1039" s="72"/>
      <c r="DJ1039" s="72"/>
      <c r="DK1039" s="72"/>
      <c r="DL1039" s="72"/>
    </row>
    <row r="1040" spans="1:116" x14ac:dyDescent="0.35">
      <c r="B1040" s="8" t="str">
        <f>E1040</f>
        <v>1040 FAINT-S</v>
      </c>
      <c r="C1040" s="8"/>
      <c r="D1040" t="s">
        <v>766</v>
      </c>
      <c r="E1040" s="8" t="str">
        <f t="shared" si="1239"/>
        <v>1040 FAINT-S</v>
      </c>
      <c r="K1040" s="18">
        <v>10</v>
      </c>
      <c r="L1040" s="18">
        <v>10</v>
      </c>
      <c r="M1040" s="18">
        <v>10</v>
      </c>
      <c r="N1040" s="18">
        <v>10</v>
      </c>
      <c r="O1040" s="18">
        <v>10</v>
      </c>
      <c r="P1040" s="18">
        <v>10</v>
      </c>
      <c r="S1040" s="147" cm="1">
        <f t="array" ref="S1040">INDEX($K:$Q,ROW(),MATCH(S$3,$K$2:$Q$2,0))</f>
        <v>10</v>
      </c>
      <c r="T1040" s="147" cm="1">
        <f t="array" ref="T1040">INDEX($K:$Q,ROW(),MATCH(T$3,$K$2:$Q$2,0))</f>
        <v>10</v>
      </c>
      <c r="U1040" s="147" cm="1">
        <f t="array" ref="U1040">INDEX($K:$Q,ROW(),MATCH(U$3,$K$2:$Q$2,0))</f>
        <v>10</v>
      </c>
      <c r="V1040" s="147" cm="1">
        <f t="array" ref="V1040">INDEX($K:$Q,ROW(),MATCH(V$3,$K$2:$Q$2,0))</f>
        <v>10</v>
      </c>
      <c r="W1040" s="147" cm="1">
        <f t="array" ref="W1040">INDEX($K:$Q,ROW(),MATCH(W$3,$K$2:$Q$2,0))</f>
        <v>10</v>
      </c>
      <c r="X1040" s="147" cm="1">
        <f t="array" ref="X1040">INDEX($K:$Q,ROW(),MATCH(X$3,$K$2:$Q$2,0))</f>
        <v>10</v>
      </c>
      <c r="Y1040" s="147" cm="1">
        <f t="array" ref="Y1040">INDEX($K:$Q,ROW(),MATCH(Y$3,$K$2:$Q$2,0))</f>
        <v>10</v>
      </c>
      <c r="Z1040" s="147" cm="1">
        <f t="array" ref="Z1040">INDEX($K:$Q,ROW(),MATCH(Z$3,$K$2:$Q$2,0))</f>
        <v>10</v>
      </c>
      <c r="AA1040" s="147" cm="1">
        <f t="array" ref="AA1040">INDEX($K:$Q,ROW(),MATCH(AA$3,$K$2:$Q$2,0))</f>
        <v>10</v>
      </c>
      <c r="AB1040" s="147" cm="1">
        <f t="array" ref="AB1040">INDEX($K:$Q,ROW(),MATCH(AB$3,$K$2:$Q$2,0))</f>
        <v>10</v>
      </c>
      <c r="AC1040" s="147" cm="1">
        <f t="array" ref="AC1040">INDEX($K:$Q,ROW(),MATCH(AC$3,$K$2:$Q$2,0))</f>
        <v>10</v>
      </c>
      <c r="AD1040" s="147" cm="1">
        <f t="array" ref="AD1040">INDEX($K:$Q,ROW(),MATCH(AD$3,$K$2:$Q$2,0))</f>
        <v>10</v>
      </c>
      <c r="AE1040" s="147" cm="1">
        <f t="array" ref="AE1040">INDEX($K:$Q,ROW(),MATCH(AE$3,$K$2:$Q$2,0))</f>
        <v>10</v>
      </c>
      <c r="AF1040" s="147" cm="1">
        <f t="array" ref="AF1040">INDEX($K:$Q,ROW(),MATCH(AF$3,$K$2:$Q$2,0))</f>
        <v>10</v>
      </c>
      <c r="AG1040" s="147" cm="1">
        <f t="array" ref="AG1040">INDEX($K:$Q,ROW(),MATCH(AG$3,$K$2:$Q$2,0))</f>
        <v>10</v>
      </c>
      <c r="AH1040" s="147" cm="1">
        <f t="array" ref="AH1040">INDEX($K:$Q,ROW(),MATCH(AH$3,$K$2:$Q$2,0))</f>
        <v>10</v>
      </c>
      <c r="AI1040" s="147" cm="1">
        <f t="array" ref="AI1040">INDEX($K:$Q,ROW(),MATCH(AI$3,$K$2:$Q$2,0))</f>
        <v>10</v>
      </c>
      <c r="AJ1040" s="147" cm="1">
        <f t="array" ref="AJ1040">INDEX($K:$Q,ROW(),MATCH(AJ$3,$K$2:$Q$2,0))</f>
        <v>10</v>
      </c>
      <c r="AK1040" s="147" cm="1">
        <f t="array" ref="AK1040">INDEX($K:$Q,ROW(),MATCH(AK$3,$K$2:$Q$2,0))</f>
        <v>10</v>
      </c>
      <c r="AL1040" s="147" cm="1">
        <f t="array" ref="AL1040">INDEX($K:$Q,ROW(),MATCH(AL$3,$K$2:$Q$2,0))</f>
        <v>10</v>
      </c>
      <c r="AM1040" s="147" cm="1">
        <f t="array" ref="AM1040">INDEX($K:$Q,ROW(),MATCH(AM$3,$K$2:$Q$2,0))</f>
        <v>10</v>
      </c>
      <c r="AN1040" s="147" cm="1">
        <f t="array" ref="AN1040">INDEX($K:$Q,ROW(),MATCH(AN$3,$K$2:$Q$2,0))</f>
        <v>10</v>
      </c>
      <c r="AO1040" s="147" cm="1">
        <f t="array" ref="AO1040">INDEX($K:$Q,ROW(),MATCH(AO$3,$K$2:$Q$2,0))</f>
        <v>10</v>
      </c>
      <c r="AP1040" s="147" cm="1">
        <f t="array" ref="AP1040">INDEX($K:$Q,ROW(),MATCH(AP$3,$K$2:$Q$2,0))</f>
        <v>10</v>
      </c>
      <c r="AQ1040" s="147" cm="1">
        <f t="array" ref="AQ1040">INDEX($K:$Q,ROW(),MATCH(AQ$3,$K$2:$Q$2,0))</f>
        <v>10</v>
      </c>
      <c r="AR1040" s="147" cm="1">
        <f t="array" ref="AR1040">INDEX($K:$Q,ROW(),MATCH(AR$3,$K$2:$Q$2,0))</f>
        <v>10</v>
      </c>
      <c r="AS1040" s="147" cm="1">
        <f t="array" ref="AS1040">INDEX($K:$Q,ROW(),MATCH(AS$3,$K$2:$Q$2,0))</f>
        <v>10</v>
      </c>
      <c r="AT1040" s="147" cm="1">
        <f t="array" ref="AT1040">INDEX($K:$Q,ROW(),MATCH(AT$3,$K$2:$Q$2,0))</f>
        <v>10</v>
      </c>
      <c r="AU1040" s="147" cm="1">
        <f t="array" ref="AU1040">INDEX($K:$Q,ROW(),MATCH(AU$3,$K$2:$Q$2,0))</f>
        <v>10</v>
      </c>
      <c r="AV1040" s="147" cm="1">
        <f t="array" ref="AV1040">INDEX($K:$Q,ROW(),MATCH(AV$3,$K$2:$Q$2,0))</f>
        <v>10</v>
      </c>
      <c r="AW1040" s="147" cm="1">
        <f t="array" ref="AW1040">INDEX($K:$Q,ROW(),MATCH(AW$3,$K$2:$Q$2,0))</f>
        <v>10</v>
      </c>
      <c r="AX1040" s="147" cm="1">
        <f t="array" ref="AX1040">INDEX($K:$Q,ROW(),MATCH(AX$3,$K$2:$Q$2,0))</f>
        <v>10</v>
      </c>
      <c r="AY1040" s="147" cm="1">
        <f t="array" ref="AY1040">INDEX($K:$Q,ROW(),MATCH(AY$3,$K$2:$Q$2,0))</f>
        <v>10</v>
      </c>
      <c r="AZ1040" s="147" cm="1">
        <f t="array" ref="AZ1040">INDEX($K:$Q,ROW(),MATCH(AZ$3,$K$2:$Q$2,0))</f>
        <v>10</v>
      </c>
      <c r="BA1040" s="147" cm="1">
        <f t="array" ref="BA1040">INDEX($K:$Q,ROW(),MATCH(BA$3,$K$2:$Q$2,0))</f>
        <v>10</v>
      </c>
      <c r="BB1040" s="147" cm="1">
        <f t="array" ref="BB1040">INDEX($K:$Q,ROW(),MATCH(BB$3,$K$2:$Q$2,0))</f>
        <v>10</v>
      </c>
      <c r="BC1040" s="147" cm="1">
        <f t="array" ref="BC1040">INDEX($K:$Q,ROW(),MATCH(BC$3,$K$2:$Q$2,0))</f>
        <v>10</v>
      </c>
      <c r="BD1040" s="147" cm="1">
        <f t="array" ref="BD1040">INDEX($K:$Q,ROW(),MATCH(BD$3,$K$2:$Q$2,0))</f>
        <v>10</v>
      </c>
      <c r="BE1040" s="147" cm="1">
        <f t="array" ref="BE1040">INDEX($K:$Q,ROW(),MATCH(BE$3,$K$2:$Q$2,0))</f>
        <v>10</v>
      </c>
      <c r="BF1040" s="147" cm="1">
        <f t="array" ref="BF1040">INDEX($K:$Q,ROW(),MATCH(BF$3,$K$2:$Q$2,0))</f>
        <v>10</v>
      </c>
      <c r="BG1040" s="147" cm="1">
        <f t="array" ref="BG1040">INDEX($K:$Q,ROW(),MATCH(BG$3,$K$2:$Q$2,0))</f>
        <v>10</v>
      </c>
      <c r="BH1040" s="147" cm="1">
        <f t="array" ref="BH1040">INDEX($K:$Q,ROW(),MATCH(BH$3,$K$2:$Q$2,0))</f>
        <v>10</v>
      </c>
      <c r="BI1040" s="147" cm="1">
        <f t="array" ref="BI1040">INDEX($K:$Q,ROW(),MATCH(BI$3,$K$2:$Q$2,0))</f>
        <v>10</v>
      </c>
      <c r="BJ1040" s="147" cm="1">
        <f t="array" ref="BJ1040">INDEX($K:$Q,ROW(),MATCH(BJ$3,$K$2:$Q$2,0))</f>
        <v>10</v>
      </c>
      <c r="BK1040" s="147" cm="1">
        <f t="array" ref="BK1040">INDEX($K:$Q,ROW(),MATCH(BK$3,$K$2:$Q$2,0))</f>
        <v>10</v>
      </c>
      <c r="BL1040" s="147" cm="1">
        <f t="array" ref="BL1040">INDEX($K:$Q,ROW(),MATCH(BL$3,$K$2:$Q$2,0))</f>
        <v>10</v>
      </c>
      <c r="BM1040" s="147" cm="1">
        <f t="array" ref="BM1040">INDEX($K:$Q,ROW(),MATCH(BM$3,$K$2:$Q$2,0))</f>
        <v>10</v>
      </c>
      <c r="BN1040" s="147" cm="1">
        <f t="array" ref="BN1040">INDEX($K:$Q,ROW(),MATCH(BN$3,$K$2:$Q$2,0))</f>
        <v>10</v>
      </c>
      <c r="BO1040" s="147" cm="1">
        <f t="array" ref="BO1040">INDEX($K:$Q,ROW(),MATCH(BO$3,$K$2:$Q$2,0))</f>
        <v>10</v>
      </c>
      <c r="BP1040" s="147" cm="1">
        <f t="array" ref="BP1040">INDEX($K:$Q,ROW(),MATCH(BP$3,$K$2:$Q$2,0))</f>
        <v>10</v>
      </c>
      <c r="BQ1040" s="147" cm="1">
        <f t="array" ref="BQ1040">INDEX($K:$Q,ROW(),MATCH(BQ$3,$K$2:$Q$2,0))</f>
        <v>10</v>
      </c>
      <c r="BR1040" s="147" cm="1">
        <f t="array" ref="BR1040">INDEX($K:$Q,ROW(),MATCH(BR$3,$K$2:$Q$2,0))</f>
        <v>10</v>
      </c>
      <c r="BS1040" s="147" cm="1">
        <f t="array" ref="BS1040">INDEX($K:$Q,ROW(),MATCH(BS$3,$K$2:$Q$2,0))</f>
        <v>10</v>
      </c>
      <c r="BT1040" s="147" cm="1">
        <f t="array" ref="BT1040">INDEX($K:$Q,ROW(),MATCH(BT$3,$K$2:$Q$2,0))</f>
        <v>10</v>
      </c>
      <c r="BU1040" s="147" cm="1">
        <f t="array" ref="BU1040">INDEX($K:$Q,ROW(),MATCH(BU$3,$K$2:$Q$2,0))</f>
        <v>10</v>
      </c>
      <c r="BV1040" s="147" cm="1">
        <f t="array" ref="BV1040">INDEX($K:$Q,ROW(),MATCH(BV$3,$K$2:$Q$2,0))</f>
        <v>10</v>
      </c>
      <c r="BW1040" s="147" cm="1">
        <f t="array" ref="BW1040">INDEX($K:$Q,ROW(),MATCH(BW$3,$K$2:$Q$2,0))</f>
        <v>10</v>
      </c>
      <c r="BX1040" s="147" cm="1">
        <f t="array" ref="BX1040">INDEX($K:$Q,ROW(),MATCH(BX$3,$K$2:$Q$2,0))</f>
        <v>10</v>
      </c>
      <c r="BY1040" s="147" cm="1">
        <f t="array" ref="BY1040">INDEX($K:$Q,ROW(),MATCH(BY$3,$K$2:$Q$2,0))</f>
        <v>10</v>
      </c>
      <c r="BZ1040" s="147" cm="1">
        <f t="array" ref="BZ1040">INDEX($K:$Q,ROW(),MATCH(BZ$3,$K$2:$Q$2,0))</f>
        <v>10</v>
      </c>
      <c r="CA1040" s="147" cm="1">
        <f t="array" ref="CA1040">INDEX($K:$Q,ROW(),MATCH(CA$3,$K$2:$Q$2,0))</f>
        <v>10</v>
      </c>
      <c r="CB1040" s="147" cm="1">
        <f t="array" ref="CB1040">INDEX($K:$Q,ROW(),MATCH(CB$3,$K$2:$Q$2,0))</f>
        <v>10</v>
      </c>
      <c r="CC1040" s="147" cm="1">
        <f t="array" ref="CC1040">INDEX($K:$Q,ROW(),MATCH(CC$3,$K$2:$Q$2,0))</f>
        <v>10</v>
      </c>
      <c r="CD1040" s="147" cm="1">
        <f t="array" ref="CD1040">INDEX($K:$Q,ROW(),MATCH(CD$3,$K$2:$Q$2,0))</f>
        <v>10</v>
      </c>
      <c r="CE1040" s="147" cm="1">
        <f t="array" ref="CE1040">INDEX($K:$Q,ROW(),MATCH(CE$3,$K$2:$Q$2,0))</f>
        <v>10</v>
      </c>
      <c r="CF1040" s="147" cm="1">
        <f t="array" ref="CF1040">INDEX($K:$Q,ROW(),MATCH(CF$3,$K$2:$Q$2,0))</f>
        <v>10</v>
      </c>
      <c r="CG1040" s="147" cm="1">
        <f t="array" ref="CG1040">INDEX($K:$Q,ROW(),MATCH(CG$3,$K$2:$Q$2,0))</f>
        <v>10</v>
      </c>
      <c r="CH1040" s="147" cm="1">
        <f t="array" ref="CH1040">INDEX($K:$Q,ROW(),MATCH(CH$3,$K$2:$Q$2,0))</f>
        <v>10</v>
      </c>
      <c r="CI1040" s="147" cm="1">
        <f t="array" ref="CI1040">INDEX($K:$Q,ROW(),MATCH(CI$3,$K$2:$Q$2,0))</f>
        <v>10</v>
      </c>
      <c r="CJ1040" s="147" cm="1">
        <f t="array" ref="CJ1040">INDEX($K:$Q,ROW(),MATCH(CJ$3,$K$2:$Q$2,0))</f>
        <v>10</v>
      </c>
      <c r="CK1040" s="147" cm="1">
        <f t="array" ref="CK1040">INDEX($K:$Q,ROW(),MATCH(CK$3,$K$2:$Q$2,0))</f>
        <v>10</v>
      </c>
      <c r="CL1040" s="147" cm="1">
        <f t="array" ref="CL1040">INDEX($K:$Q,ROW(),MATCH(CL$3,$K$2:$Q$2,0))</f>
        <v>10</v>
      </c>
      <c r="CO1040" s="147" t="e" cm="1">
        <f t="array" ref="CO1040">INDEX($K:$Q,ROW(),MATCH(CO$3,$K$2:$Q$2,0))</f>
        <v>#N/A</v>
      </c>
      <c r="CP1040" s="147" t="e" cm="1">
        <f t="array" ref="CP1040">INDEX($K:$Q,ROW(),MATCH(CP$3,$K$2:$Q$2,0))</f>
        <v>#N/A</v>
      </c>
      <c r="CQ1040" s="147" t="e" cm="1">
        <f t="array" ref="CQ1040">INDEX($K:$Q,ROW(),MATCH(CQ$3,$K$2:$Q$2,0))</f>
        <v>#N/A</v>
      </c>
      <c r="CR1040" s="147" t="e" cm="1">
        <f t="array" ref="CR1040">INDEX($K:$Q,ROW(),MATCH(CR$3,$K$2:$Q$2,0))</f>
        <v>#N/A</v>
      </c>
      <c r="CS1040" s="147" t="e" cm="1">
        <f t="array" ref="CS1040">INDEX($K:$Q,ROW(),MATCH(CS$3,$K$2:$Q$2,0))</f>
        <v>#N/A</v>
      </c>
      <c r="CT1040" s="147" t="e" cm="1">
        <f t="array" ref="CT1040">INDEX($K:$Q,ROW(),MATCH(CT$3,$K$2:$Q$2,0))</f>
        <v>#N/A</v>
      </c>
      <c r="CU1040" s="147" t="e" cm="1">
        <f t="array" ref="CU1040">INDEX($K:$Q,ROW(),MATCH(CU$3,$K$2:$Q$2,0))</f>
        <v>#N/A</v>
      </c>
      <c r="CV1040" s="147" t="e" cm="1">
        <f t="array" ref="CV1040">INDEX($K:$Q,ROW(),MATCH(CV$3,$K$2:$Q$2,0))</f>
        <v>#N/A</v>
      </c>
      <c r="CW1040" s="147" t="e" cm="1">
        <f t="array" ref="CW1040">INDEX($K:$Q,ROW(),MATCH(CW$3,$K$2:$Q$2,0))</f>
        <v>#N/A</v>
      </c>
      <c r="CX1040" s="147" t="e" cm="1">
        <f t="array" ref="CX1040">INDEX($K:$Q,ROW(),MATCH(CX$3,$K$2:$Q$2,0))</f>
        <v>#N/A</v>
      </c>
      <c r="CY1040" s="147" t="e" cm="1">
        <f t="array" ref="CY1040">INDEX($K:$Q,ROW(),MATCH(CY$3,$K$2:$Q$2,0))</f>
        <v>#N/A</v>
      </c>
      <c r="CZ1040" s="147" t="e" cm="1">
        <f t="array" ref="CZ1040">INDEX($K:$Q,ROW(),MATCH(CZ$3,$K$2:$Q$2,0))</f>
        <v>#N/A</v>
      </c>
      <c r="DA1040" s="147" t="e" cm="1">
        <f t="array" ref="DA1040">INDEX($K:$Q,ROW(),MATCH(DA$3,$K$2:$Q$2,0))</f>
        <v>#N/A</v>
      </c>
      <c r="DB1040" s="147" t="e" cm="1">
        <f t="array" ref="DB1040">INDEX($K:$Q,ROW(),MATCH(DB$3,$K$2:$Q$2,0))</f>
        <v>#N/A</v>
      </c>
      <c r="DC1040" s="147" t="e" cm="1">
        <f t="array" ref="DC1040">INDEX($K:$Q,ROW(),MATCH(DC$3,$K$2:$Q$2,0))</f>
        <v>#N/A</v>
      </c>
      <c r="DD1040" s="147" t="e" cm="1">
        <f t="array" ref="DD1040">INDEX($K:$Q,ROW(),MATCH(DD$3,$K$2:$Q$2,0))</f>
        <v>#N/A</v>
      </c>
      <c r="DE1040" s="147" t="e" cm="1">
        <f t="array" ref="DE1040">INDEX($K:$Q,ROW(),MATCH(DE$3,$K$2:$Q$2,0))</f>
        <v>#N/A</v>
      </c>
      <c r="DF1040" s="147" t="e" cm="1">
        <f t="array" ref="DF1040">INDEX($K:$Q,ROW(),MATCH(DF$3,$K$2:$Q$2,0))</f>
        <v>#N/A</v>
      </c>
      <c r="DG1040" s="147" t="e" cm="1">
        <f t="array" ref="DG1040">INDEX($K:$Q,ROW(),MATCH(DG$3,$K$2:$Q$2,0))</f>
        <v>#N/A</v>
      </c>
      <c r="DH1040" s="147" t="e" cm="1">
        <f t="array" ref="DH1040">INDEX($K:$Q,ROW(),MATCH(DH$3,$K$2:$Q$2,0))</f>
        <v>#N/A</v>
      </c>
      <c r="DI1040" s="147" t="e" cm="1">
        <f t="array" ref="DI1040">INDEX($K:$Q,ROW(),MATCH(DI$3,$K$2:$Q$2,0))</f>
        <v>#N/A</v>
      </c>
      <c r="DJ1040" s="147" t="e" cm="1">
        <f t="array" ref="DJ1040">INDEX($K:$Q,ROW(),MATCH(DJ$3,$K$2:$Q$2,0))</f>
        <v>#N/A</v>
      </c>
      <c r="DK1040" s="147" t="e" cm="1">
        <f t="array" ref="DK1040">INDEX($K:$Q,ROW(),MATCH(DK$3,$K$2:$Q$2,0))</f>
        <v>#N/A</v>
      </c>
      <c r="DL1040" s="147" t="e" cm="1">
        <f t="array" ref="DL1040">INDEX($K:$Q,ROW(),MATCH(DL$3,$K$2:$Q$2,0))</f>
        <v>#N/A</v>
      </c>
    </row>
    <row r="1041" spans="2:116" x14ac:dyDescent="0.35">
      <c r="B1041" s="8" t="str">
        <f t="shared" ref="B1041:B1045" si="1244">E1041</f>
        <v>1041 FAINT-S</v>
      </c>
      <c r="C1041" s="8" t="s">
        <v>235</v>
      </c>
      <c r="D1041" t="s">
        <v>766</v>
      </c>
      <c r="E1041" s="8" t="str">
        <f t="shared" si="1239"/>
        <v>1041 FAINT-S</v>
      </c>
      <c r="G1041" s="95" t="str">
        <f>G1043&amp;":"</f>
        <v>Investment in intangibles - Volume driven secondary intangible assets:</v>
      </c>
      <c r="I1041" s="74"/>
      <c r="J1041" s="74"/>
      <c r="K1041" s="24">
        <f ca="1">SUMIF($3:$3,K$2,1041:1041)</f>
        <v>-600000</v>
      </c>
      <c r="L1041" s="24">
        <f ca="1">SUMIF($3:$3,L$2,1041:1041)</f>
        <v>-600000</v>
      </c>
      <c r="M1041" s="24">
        <f ca="1">SUMIF($3:$3,M$2,1041:1041)</f>
        <v>-600000</v>
      </c>
      <c r="N1041" s="24">
        <f ca="1">SUMIF($3:$3,N$2,1041:1041)</f>
        <v>-600000</v>
      </c>
      <c r="O1041" s="24">
        <f ca="1">SUMIF($3:$3,O$2,1041:1041)</f>
        <v>-600000</v>
      </c>
      <c r="P1041" s="24">
        <f ca="1">SUMIF($3:$3,P$2,1041:1041)</f>
        <v>-600000</v>
      </c>
      <c r="R1041" s="24"/>
      <c r="S1041" s="80" cm="1">
        <f t="array" aca="1" ref="S1041" ca="1">-S1040*INDIRECT(S1029)</f>
        <v>-50000</v>
      </c>
      <c r="T1041" s="80" cm="1">
        <f t="array" aca="1" ref="T1041" ca="1">-T1040*INDIRECT(T1029)</f>
        <v>-50000</v>
      </c>
      <c r="U1041" s="80" cm="1">
        <f t="array" aca="1" ref="U1041" ca="1">-U1040*INDIRECT(U1029)</f>
        <v>-50000</v>
      </c>
      <c r="V1041" s="80" cm="1">
        <f t="array" aca="1" ref="V1041" ca="1">-V1040*INDIRECT(V1029)</f>
        <v>-50000</v>
      </c>
      <c r="W1041" s="80" cm="1">
        <f t="array" aca="1" ref="W1041" ca="1">-W1040*INDIRECT(W1029)</f>
        <v>-50000</v>
      </c>
      <c r="X1041" s="80" cm="1">
        <f t="array" aca="1" ref="X1041" ca="1">-X1040*INDIRECT(X1029)</f>
        <v>-50000</v>
      </c>
      <c r="Y1041" s="80" cm="1">
        <f t="array" aca="1" ref="Y1041" ca="1">-Y1040*INDIRECT(Y1029)</f>
        <v>-50000</v>
      </c>
      <c r="Z1041" s="80" cm="1">
        <f t="array" aca="1" ref="Z1041" ca="1">-Z1040*INDIRECT(Z1029)</f>
        <v>-50000</v>
      </c>
      <c r="AA1041" s="80" cm="1">
        <f t="array" aca="1" ref="AA1041" ca="1">-AA1040*INDIRECT(AA1029)</f>
        <v>-50000</v>
      </c>
      <c r="AB1041" s="80" cm="1">
        <f t="array" aca="1" ref="AB1041" ca="1">-AB1040*INDIRECT(AB1029)</f>
        <v>-50000</v>
      </c>
      <c r="AC1041" s="80" cm="1">
        <f t="array" aca="1" ref="AC1041" ca="1">-AC1040*INDIRECT(AC1029)</f>
        <v>-50000</v>
      </c>
      <c r="AD1041" s="80" cm="1">
        <f t="array" aca="1" ref="AD1041" ca="1">-AD1040*INDIRECT(AD1029)</f>
        <v>-50000</v>
      </c>
      <c r="AE1041" s="80" cm="1">
        <f t="array" aca="1" ref="AE1041" ca="1">-AE1040*INDIRECT(AE1029)</f>
        <v>-50000</v>
      </c>
      <c r="AF1041" s="80" cm="1">
        <f t="array" aca="1" ref="AF1041" ca="1">-AF1040*INDIRECT(AF1029)</f>
        <v>-50000</v>
      </c>
      <c r="AG1041" s="80" cm="1">
        <f t="array" aca="1" ref="AG1041" ca="1">-AG1040*INDIRECT(AG1029)</f>
        <v>-50000</v>
      </c>
      <c r="AH1041" s="80" cm="1">
        <f t="array" aca="1" ref="AH1041" ca="1">-AH1040*INDIRECT(AH1029)</f>
        <v>-50000</v>
      </c>
      <c r="AI1041" s="80" cm="1">
        <f t="array" aca="1" ref="AI1041" ca="1">-AI1040*INDIRECT(AI1029)</f>
        <v>-50000</v>
      </c>
      <c r="AJ1041" s="80" cm="1">
        <f t="array" aca="1" ref="AJ1041" ca="1">-AJ1040*INDIRECT(AJ1029)</f>
        <v>-50000</v>
      </c>
      <c r="AK1041" s="80" cm="1">
        <f t="array" aca="1" ref="AK1041" ca="1">-AK1040*INDIRECT(AK1029)</f>
        <v>-50000</v>
      </c>
      <c r="AL1041" s="80" cm="1">
        <f t="array" aca="1" ref="AL1041" ca="1">-AL1040*INDIRECT(AL1029)</f>
        <v>-50000</v>
      </c>
      <c r="AM1041" s="80" cm="1">
        <f t="array" aca="1" ref="AM1041" ca="1">-AM1040*INDIRECT(AM1029)</f>
        <v>-50000</v>
      </c>
      <c r="AN1041" s="80" cm="1">
        <f t="array" aca="1" ref="AN1041" ca="1">-AN1040*INDIRECT(AN1029)</f>
        <v>-50000</v>
      </c>
      <c r="AO1041" s="80" cm="1">
        <f t="array" aca="1" ref="AO1041" ca="1">-AO1040*INDIRECT(AO1029)</f>
        <v>-50000</v>
      </c>
      <c r="AP1041" s="80" cm="1">
        <f t="array" aca="1" ref="AP1041" ca="1">-AP1040*INDIRECT(AP1029)</f>
        <v>-50000</v>
      </c>
      <c r="AQ1041" s="80" cm="1">
        <f t="array" aca="1" ref="AQ1041" ca="1">-AQ1040*INDIRECT(AQ1029)</f>
        <v>-50000</v>
      </c>
      <c r="AR1041" s="80" cm="1">
        <f t="array" aca="1" ref="AR1041" ca="1">-AR1040*INDIRECT(AR1029)</f>
        <v>-50000</v>
      </c>
      <c r="AS1041" s="80" cm="1">
        <f t="array" aca="1" ref="AS1041" ca="1">-AS1040*INDIRECT(AS1029)</f>
        <v>-50000</v>
      </c>
      <c r="AT1041" s="80" cm="1">
        <f t="array" aca="1" ref="AT1041" ca="1">-AT1040*INDIRECT(AT1029)</f>
        <v>-50000</v>
      </c>
      <c r="AU1041" s="80" cm="1">
        <f t="array" aca="1" ref="AU1041" ca="1">-AU1040*INDIRECT(AU1029)</f>
        <v>-50000</v>
      </c>
      <c r="AV1041" s="80" cm="1">
        <f t="array" aca="1" ref="AV1041" ca="1">-AV1040*INDIRECT(AV1029)</f>
        <v>-50000</v>
      </c>
      <c r="AW1041" s="80" cm="1">
        <f t="array" aca="1" ref="AW1041" ca="1">-AW1040*INDIRECT(AW1029)</f>
        <v>-50000</v>
      </c>
      <c r="AX1041" s="80" cm="1">
        <f t="array" aca="1" ref="AX1041" ca="1">-AX1040*INDIRECT(AX1029)</f>
        <v>-50000</v>
      </c>
      <c r="AY1041" s="80" cm="1">
        <f t="array" aca="1" ref="AY1041" ca="1">-AY1040*INDIRECT(AY1029)</f>
        <v>-50000</v>
      </c>
      <c r="AZ1041" s="80" cm="1">
        <f t="array" aca="1" ref="AZ1041" ca="1">-AZ1040*INDIRECT(AZ1029)</f>
        <v>-50000</v>
      </c>
      <c r="BA1041" s="80" cm="1">
        <f t="array" aca="1" ref="BA1041" ca="1">-BA1040*INDIRECT(BA1029)</f>
        <v>-50000</v>
      </c>
      <c r="BB1041" s="80" cm="1">
        <f t="array" aca="1" ref="BB1041" ca="1">-BB1040*INDIRECT(BB1029)</f>
        <v>-50000</v>
      </c>
      <c r="BC1041" s="80" cm="1">
        <f t="array" aca="1" ref="BC1041" ca="1">-BC1040*INDIRECT(BC1029)</f>
        <v>-50000</v>
      </c>
      <c r="BD1041" s="80" cm="1">
        <f t="array" aca="1" ref="BD1041" ca="1">-BD1040*INDIRECT(BD1029)</f>
        <v>-50000</v>
      </c>
      <c r="BE1041" s="80" cm="1">
        <f t="array" aca="1" ref="BE1041" ca="1">-BE1040*INDIRECT(BE1029)</f>
        <v>-50000</v>
      </c>
      <c r="BF1041" s="80" cm="1">
        <f t="array" aca="1" ref="BF1041" ca="1">-BF1040*INDIRECT(BF1029)</f>
        <v>-50000</v>
      </c>
      <c r="BG1041" s="80" cm="1">
        <f t="array" aca="1" ref="BG1041" ca="1">-BG1040*INDIRECT(BG1029)</f>
        <v>-50000</v>
      </c>
      <c r="BH1041" s="80" cm="1">
        <f t="array" aca="1" ref="BH1041" ca="1">-BH1040*INDIRECT(BH1029)</f>
        <v>-50000</v>
      </c>
      <c r="BI1041" s="80" cm="1">
        <f t="array" aca="1" ref="BI1041" ca="1">-BI1040*INDIRECT(BI1029)</f>
        <v>-50000</v>
      </c>
      <c r="BJ1041" s="80" cm="1">
        <f t="array" aca="1" ref="BJ1041" ca="1">-BJ1040*INDIRECT(BJ1029)</f>
        <v>-50000</v>
      </c>
      <c r="BK1041" s="80" cm="1">
        <f t="array" aca="1" ref="BK1041" ca="1">-BK1040*INDIRECT(BK1029)</f>
        <v>-50000</v>
      </c>
      <c r="BL1041" s="80" cm="1">
        <f t="array" aca="1" ref="BL1041" ca="1">-BL1040*INDIRECT(BL1029)</f>
        <v>-50000</v>
      </c>
      <c r="BM1041" s="80" cm="1">
        <f t="array" aca="1" ref="BM1041" ca="1">-BM1040*INDIRECT(BM1029)</f>
        <v>-50000</v>
      </c>
      <c r="BN1041" s="80" cm="1">
        <f t="array" aca="1" ref="BN1041" ca="1">-BN1040*INDIRECT(BN1029)</f>
        <v>-50000</v>
      </c>
      <c r="BO1041" s="80" cm="1">
        <f t="array" aca="1" ref="BO1041" ca="1">-BO1040*INDIRECT(BO1029)</f>
        <v>-50000</v>
      </c>
      <c r="BP1041" s="80" cm="1">
        <f t="array" aca="1" ref="BP1041" ca="1">-BP1040*INDIRECT(BP1029)</f>
        <v>-50000</v>
      </c>
      <c r="BQ1041" s="80" cm="1">
        <f t="array" aca="1" ref="BQ1041" ca="1">-BQ1040*INDIRECT(BQ1029)</f>
        <v>-50000</v>
      </c>
      <c r="BR1041" s="80" cm="1">
        <f t="array" aca="1" ref="BR1041" ca="1">-BR1040*INDIRECT(BR1029)</f>
        <v>-50000</v>
      </c>
      <c r="BS1041" s="80" cm="1">
        <f t="array" aca="1" ref="BS1041" ca="1">-BS1040*INDIRECT(BS1029)</f>
        <v>-50000</v>
      </c>
      <c r="BT1041" s="80" cm="1">
        <f t="array" aca="1" ref="BT1041" ca="1">-BT1040*INDIRECT(BT1029)</f>
        <v>-50000</v>
      </c>
      <c r="BU1041" s="80" cm="1">
        <f t="array" aca="1" ref="BU1041" ca="1">-BU1040*INDIRECT(BU1029)</f>
        <v>-50000</v>
      </c>
      <c r="BV1041" s="80" cm="1">
        <f t="array" aca="1" ref="BV1041" ca="1">-BV1040*INDIRECT(BV1029)</f>
        <v>-50000</v>
      </c>
      <c r="BW1041" s="80" cm="1">
        <f t="array" aca="1" ref="BW1041" ca="1">-BW1040*INDIRECT(BW1029)</f>
        <v>-50000</v>
      </c>
      <c r="BX1041" s="80" cm="1">
        <f t="array" aca="1" ref="BX1041" ca="1">-BX1040*INDIRECT(BX1029)</f>
        <v>-50000</v>
      </c>
      <c r="BY1041" s="80" cm="1">
        <f t="array" aca="1" ref="BY1041" ca="1">-BY1040*INDIRECT(BY1029)</f>
        <v>-50000</v>
      </c>
      <c r="BZ1041" s="80" cm="1">
        <f t="array" aca="1" ref="BZ1041" ca="1">-BZ1040*INDIRECT(BZ1029)</f>
        <v>-50000</v>
      </c>
      <c r="CA1041" s="80" cm="1">
        <f t="array" aca="1" ref="CA1041" ca="1">-CA1040*INDIRECT(CA1029)</f>
        <v>-50000</v>
      </c>
      <c r="CB1041" s="80" cm="1">
        <f t="array" aca="1" ref="CB1041" ca="1">-CB1040*INDIRECT(CB1029)</f>
        <v>-50000</v>
      </c>
      <c r="CC1041" s="80" cm="1">
        <f t="array" aca="1" ref="CC1041" ca="1">-CC1040*INDIRECT(CC1029)</f>
        <v>-50000</v>
      </c>
      <c r="CD1041" s="80" cm="1">
        <f t="array" aca="1" ref="CD1041" ca="1">-CD1040*INDIRECT(CD1029)</f>
        <v>-50000</v>
      </c>
      <c r="CE1041" s="80" cm="1">
        <f t="array" aca="1" ref="CE1041" ca="1">-CE1040*INDIRECT(CE1029)</f>
        <v>-50000</v>
      </c>
      <c r="CF1041" s="80" cm="1">
        <f t="array" aca="1" ref="CF1041" ca="1">-CF1040*INDIRECT(CF1029)</f>
        <v>-50000</v>
      </c>
      <c r="CG1041" s="80" cm="1">
        <f t="array" aca="1" ref="CG1041" ca="1">-CG1040*INDIRECT(CG1029)</f>
        <v>-50000</v>
      </c>
      <c r="CH1041" s="80" cm="1">
        <f t="array" aca="1" ref="CH1041" ca="1">-CH1040*INDIRECT(CH1029)</f>
        <v>-50000</v>
      </c>
      <c r="CI1041" s="80" cm="1">
        <f t="array" aca="1" ref="CI1041" ca="1">-CI1040*INDIRECT(CI1029)</f>
        <v>-50000</v>
      </c>
      <c r="CJ1041" s="80" cm="1">
        <f t="array" aca="1" ref="CJ1041" ca="1">-CJ1040*INDIRECT(CJ1029)</f>
        <v>-50000</v>
      </c>
      <c r="CK1041" s="80" cm="1">
        <f t="array" aca="1" ref="CK1041" ca="1">-CK1040*INDIRECT(CK1029)</f>
        <v>-50000</v>
      </c>
      <c r="CL1041" s="80" cm="1">
        <f t="array" aca="1" ref="CL1041" ca="1">-CL1040*INDIRECT(CL1029)</f>
        <v>-50000</v>
      </c>
      <c r="CN1041" s="74"/>
      <c r="CO1041" s="80" t="e" cm="1">
        <f t="array" aca="1" ref="CO1041" ca="1">-CO1040*INDIRECT(CO1029)</f>
        <v>#N/A</v>
      </c>
      <c r="CP1041" s="80" t="e" cm="1">
        <f t="array" aca="1" ref="CP1041" ca="1">-CP1040*INDIRECT(CP1029)</f>
        <v>#N/A</v>
      </c>
      <c r="CQ1041" s="80" t="e" cm="1">
        <f t="array" aca="1" ref="CQ1041" ca="1">-CQ1040*INDIRECT(CQ1029)</f>
        <v>#N/A</v>
      </c>
      <c r="CR1041" s="80" t="e" cm="1">
        <f t="array" aca="1" ref="CR1041" ca="1">-CR1040*INDIRECT(CR1029)</f>
        <v>#N/A</v>
      </c>
      <c r="CS1041" s="80" t="e" cm="1">
        <f t="array" aca="1" ref="CS1041" ca="1">-CS1040*INDIRECT(CS1029)</f>
        <v>#N/A</v>
      </c>
      <c r="CT1041" s="80" t="e" cm="1">
        <f t="array" aca="1" ref="CT1041" ca="1">-CT1040*INDIRECT(CT1029)</f>
        <v>#N/A</v>
      </c>
      <c r="CU1041" s="80" t="e" cm="1">
        <f t="array" aca="1" ref="CU1041" ca="1">-CU1040*INDIRECT(CU1029)</f>
        <v>#N/A</v>
      </c>
      <c r="CV1041" s="80" t="e" cm="1">
        <f t="array" aca="1" ref="CV1041" ca="1">-CV1040*INDIRECT(CV1029)</f>
        <v>#N/A</v>
      </c>
      <c r="CW1041" s="80" t="e" cm="1">
        <f t="array" aca="1" ref="CW1041" ca="1">-CW1040*INDIRECT(CW1029)</f>
        <v>#N/A</v>
      </c>
      <c r="CX1041" s="80" t="e" cm="1">
        <f t="array" aca="1" ref="CX1041" ca="1">-CX1040*INDIRECT(CX1029)</f>
        <v>#N/A</v>
      </c>
      <c r="CY1041" s="80" t="e" cm="1">
        <f t="array" aca="1" ref="CY1041" ca="1">-CY1040*INDIRECT(CY1029)</f>
        <v>#N/A</v>
      </c>
      <c r="CZ1041" s="80" t="e" cm="1">
        <f t="array" aca="1" ref="CZ1041" ca="1">-CZ1040*INDIRECT(CZ1029)</f>
        <v>#N/A</v>
      </c>
      <c r="DA1041" s="80" t="e" cm="1">
        <f t="array" aca="1" ref="DA1041" ca="1">-DA1040*INDIRECT(DA1029)</f>
        <v>#N/A</v>
      </c>
      <c r="DB1041" s="80" t="e" cm="1">
        <f t="array" aca="1" ref="DB1041" ca="1">-DB1040*INDIRECT(DB1029)</f>
        <v>#N/A</v>
      </c>
      <c r="DC1041" s="80" t="e" cm="1">
        <f t="array" aca="1" ref="DC1041" ca="1">-DC1040*INDIRECT(DC1029)</f>
        <v>#N/A</v>
      </c>
      <c r="DD1041" s="80" t="e" cm="1">
        <f t="array" aca="1" ref="DD1041" ca="1">-DD1040*INDIRECT(DD1029)</f>
        <v>#N/A</v>
      </c>
      <c r="DE1041" s="80" t="e" cm="1">
        <f t="array" aca="1" ref="DE1041" ca="1">-DE1040*INDIRECT(DE1029)</f>
        <v>#N/A</v>
      </c>
      <c r="DF1041" s="80" t="e" cm="1">
        <f t="array" aca="1" ref="DF1041" ca="1">-DF1040*INDIRECT(DF1029)</f>
        <v>#N/A</v>
      </c>
      <c r="DG1041" s="80" t="e" cm="1">
        <f t="array" aca="1" ref="DG1041" ca="1">-DG1040*INDIRECT(DG1029)</f>
        <v>#N/A</v>
      </c>
      <c r="DH1041" s="80" t="e" cm="1">
        <f t="array" aca="1" ref="DH1041" ca="1">-DH1040*INDIRECT(DH1029)</f>
        <v>#N/A</v>
      </c>
      <c r="DI1041" s="80" t="e" cm="1">
        <f t="array" aca="1" ref="DI1041" ca="1">-DI1040*INDIRECT(DI1029)</f>
        <v>#N/A</v>
      </c>
      <c r="DJ1041" s="80" t="e" cm="1">
        <f t="array" aca="1" ref="DJ1041" ca="1">-DJ1040*INDIRECT(DJ1029)</f>
        <v>#N/A</v>
      </c>
      <c r="DK1041" s="80" t="e" cm="1">
        <f t="array" aca="1" ref="DK1041" ca="1">-DK1040*INDIRECT(DK1029)</f>
        <v>#N/A</v>
      </c>
      <c r="DL1041" s="80" t="e" cm="1">
        <f t="array" aca="1" ref="DL1041" ca="1">-DL1040*INDIRECT(DL1029)</f>
        <v>#N/A</v>
      </c>
    </row>
    <row r="1042" spans="2:116" x14ac:dyDescent="0.35">
      <c r="B1042" s="8" t="str">
        <f t="shared" si="1244"/>
        <v>1042 FAINT-S</v>
      </c>
      <c r="C1042" s="8"/>
      <c r="D1042" t="s">
        <v>766</v>
      </c>
      <c r="E1042" s="8" t="str">
        <f t="shared" si="1239"/>
        <v>1042 FAINT-S</v>
      </c>
      <c r="G1042" s="145" t="str">
        <f>"$ investment per "&amp;G1060</f>
        <v>$ investment per no unit</v>
      </c>
      <c r="S1042" s="80"/>
      <c r="T1042" s="72"/>
      <c r="U1042" s="72"/>
      <c r="V1042" s="72"/>
      <c r="W1042" s="72"/>
      <c r="X1042" s="72"/>
      <c r="Y1042" s="72"/>
      <c r="Z1042" s="72"/>
      <c r="AA1042" s="72"/>
      <c r="AB1042" s="72"/>
      <c r="AC1042" s="72"/>
      <c r="AD1042" s="72"/>
      <c r="AE1042" s="72"/>
      <c r="AF1042" s="72"/>
      <c r="AG1042" s="72"/>
      <c r="AH1042" s="72"/>
      <c r="AI1042" s="72"/>
      <c r="AJ1042" s="72"/>
      <c r="AK1042" s="72"/>
      <c r="AL1042" s="72"/>
      <c r="AM1042" s="72"/>
      <c r="AN1042" s="72"/>
      <c r="AO1042" s="72"/>
      <c r="AP1042" s="72"/>
      <c r="AQ1042" s="72"/>
      <c r="AR1042" s="72"/>
      <c r="AS1042" s="72"/>
      <c r="AT1042" s="72"/>
      <c r="AU1042" s="72"/>
      <c r="AV1042" s="72"/>
      <c r="AW1042" s="72"/>
      <c r="AX1042" s="72"/>
      <c r="AY1042" s="72"/>
      <c r="AZ1042" s="72"/>
      <c r="BA1042" s="72"/>
      <c r="BB1042" s="72"/>
      <c r="BC1042" s="72"/>
      <c r="BD1042" s="72"/>
      <c r="BE1042" s="72"/>
      <c r="BF1042" s="72"/>
      <c r="BG1042" s="72"/>
      <c r="BH1042" s="72"/>
      <c r="BI1042" s="72"/>
      <c r="BJ1042" s="72"/>
      <c r="BK1042" s="72"/>
      <c r="BL1042" s="72"/>
      <c r="BM1042" s="72"/>
      <c r="BN1042" s="72"/>
      <c r="BO1042" s="72"/>
      <c r="BP1042" s="72"/>
      <c r="BQ1042" s="72"/>
      <c r="BR1042" s="72"/>
      <c r="BS1042" s="72"/>
      <c r="BT1042" s="72"/>
      <c r="BU1042" s="72"/>
      <c r="BV1042" s="72"/>
      <c r="BW1042" s="72"/>
      <c r="BX1042" s="72"/>
      <c r="BY1042" s="72"/>
      <c r="BZ1042" s="72"/>
      <c r="CA1042" s="72"/>
      <c r="CB1042" s="72"/>
      <c r="CC1042" s="72"/>
      <c r="CD1042" s="72"/>
      <c r="CE1042" s="72"/>
      <c r="CF1042" s="72"/>
      <c r="CG1042" s="72"/>
      <c r="CH1042" s="72"/>
      <c r="CI1042" s="72"/>
      <c r="CJ1042" s="72"/>
      <c r="CK1042" s="72"/>
      <c r="CL1042" s="72"/>
      <c r="CO1042" s="72"/>
      <c r="CP1042" s="72"/>
      <c r="CQ1042" s="72"/>
      <c r="CR1042" s="72"/>
      <c r="CS1042" s="72"/>
      <c r="CT1042" s="72"/>
      <c r="CU1042" s="72"/>
      <c r="CV1042" s="72"/>
      <c r="CW1042" s="72"/>
      <c r="CX1042" s="72"/>
      <c r="CY1042" s="72"/>
      <c r="CZ1042" s="72"/>
      <c r="DA1042" s="72"/>
      <c r="DB1042" s="72"/>
      <c r="DC1042" s="72"/>
      <c r="DD1042" s="72"/>
      <c r="DE1042" s="72"/>
      <c r="DF1042" s="72"/>
      <c r="DG1042" s="72"/>
      <c r="DH1042" s="72"/>
      <c r="DI1042" s="72"/>
      <c r="DJ1042" s="72"/>
      <c r="DK1042" s="72"/>
      <c r="DL1042" s="72"/>
    </row>
    <row r="1043" spans="2:116" x14ac:dyDescent="0.35">
      <c r="B1043" s="8" t="str">
        <f t="shared" si="1244"/>
        <v>1043 FAINT-S</v>
      </c>
      <c r="C1043" s="8"/>
      <c r="D1043" t="s">
        <v>766</v>
      </c>
      <c r="E1043" s="8" t="str">
        <f t="shared" si="1239"/>
        <v>1043 FAINT-S</v>
      </c>
      <c r="G1043" s="126" t="str">
        <f>"Investment in intangibles - "&amp;SUBSTITUTE(G1036,":","")</f>
        <v>Investment in intangibles - Volume driven secondary intangible assets</v>
      </c>
      <c r="S1043" s="72"/>
      <c r="T1043" s="72"/>
      <c r="U1043" s="72"/>
      <c r="V1043" s="72"/>
      <c r="W1043" s="72"/>
      <c r="X1043" s="72"/>
      <c r="Y1043" s="72"/>
      <c r="Z1043" s="72"/>
      <c r="AA1043" s="72"/>
      <c r="AB1043" s="72"/>
      <c r="AC1043" s="72"/>
      <c r="AD1043" s="72"/>
      <c r="AE1043" s="72"/>
      <c r="AF1043" s="72"/>
      <c r="AG1043" s="72"/>
      <c r="AH1043" s="72"/>
      <c r="AI1043" s="72"/>
      <c r="AJ1043" s="72"/>
      <c r="AK1043" s="72"/>
      <c r="AL1043" s="72"/>
      <c r="AM1043" s="72"/>
      <c r="AN1043" s="72"/>
      <c r="AO1043" s="72"/>
      <c r="AP1043" s="72"/>
      <c r="AQ1043" s="72"/>
      <c r="AR1043" s="72"/>
      <c r="AS1043" s="72"/>
      <c r="AT1043" s="72"/>
      <c r="AU1043" s="72"/>
      <c r="AV1043" s="72"/>
      <c r="AW1043" s="72"/>
      <c r="AX1043" s="72"/>
      <c r="AY1043" s="72"/>
      <c r="AZ1043" s="72"/>
      <c r="BA1043" s="72"/>
      <c r="BB1043" s="72"/>
      <c r="BC1043" s="72"/>
      <c r="BD1043" s="72"/>
      <c r="BE1043" s="72"/>
      <c r="BF1043" s="72"/>
      <c r="BG1043" s="72"/>
      <c r="BH1043" s="72"/>
      <c r="BI1043" s="72"/>
      <c r="BJ1043" s="72"/>
      <c r="BK1043" s="72"/>
      <c r="BL1043" s="72"/>
      <c r="BM1043" s="72"/>
      <c r="BN1043" s="72"/>
      <c r="BO1043" s="72"/>
      <c r="BP1043" s="72"/>
      <c r="BQ1043" s="72"/>
      <c r="BR1043" s="72"/>
      <c r="BS1043" s="72"/>
      <c r="BT1043" s="72"/>
      <c r="BU1043" s="72"/>
      <c r="BV1043" s="72"/>
      <c r="BW1043" s="72"/>
      <c r="BX1043" s="72"/>
      <c r="BY1043" s="72"/>
      <c r="BZ1043" s="72"/>
      <c r="CA1043" s="72"/>
      <c r="CB1043" s="72"/>
      <c r="CC1043" s="72"/>
      <c r="CD1043" s="72"/>
      <c r="CE1043" s="72"/>
      <c r="CF1043" s="72"/>
      <c r="CG1043" s="72"/>
      <c r="CH1043" s="72"/>
      <c r="CI1043" s="72"/>
      <c r="CJ1043" s="72"/>
      <c r="CK1043" s="72"/>
      <c r="CL1043" s="72"/>
      <c r="CO1043" s="72"/>
      <c r="CP1043" s="72"/>
      <c r="CQ1043" s="72"/>
      <c r="CR1043" s="72"/>
      <c r="CS1043" s="72"/>
      <c r="CT1043" s="72"/>
      <c r="CU1043" s="72"/>
      <c r="CV1043" s="72"/>
      <c r="CW1043" s="72"/>
      <c r="CX1043" s="72"/>
      <c r="CY1043" s="72"/>
      <c r="CZ1043" s="72"/>
      <c r="DA1043" s="72"/>
      <c r="DB1043" s="72"/>
      <c r="DC1043" s="72"/>
      <c r="DD1043" s="72"/>
      <c r="DE1043" s="72"/>
      <c r="DF1043" s="72"/>
      <c r="DG1043" s="72"/>
      <c r="DH1043" s="72"/>
      <c r="DI1043" s="72"/>
      <c r="DJ1043" s="72"/>
      <c r="DK1043" s="72"/>
      <c r="DL1043" s="72"/>
    </row>
    <row r="1044" spans="2:116" x14ac:dyDescent="0.35">
      <c r="B1044" s="8" t="str">
        <f t="shared" si="1244"/>
        <v>1044 FAINT-S</v>
      </c>
      <c r="C1044" s="8" t="s">
        <v>233</v>
      </c>
      <c r="D1044" t="s">
        <v>766</v>
      </c>
      <c r="E1044" s="8" t="str">
        <f t="shared" si="1239"/>
        <v>1044 FAINT-S</v>
      </c>
      <c r="G1044" s="125"/>
      <c r="J1044" s="80">
        <f>SUMIF($5:$5,I$2,1044:1044)</f>
        <v>0</v>
      </c>
      <c r="K1044" s="24">
        <f ca="1">SUMIF($3:$3,K$2,1044:1044)</f>
        <v>-65019.999999999993</v>
      </c>
      <c r="L1044" s="24">
        <f ca="1">SUMIF($3:$3,L$2,1044:1044)</f>
        <v>-185020</v>
      </c>
      <c r="M1044" s="24">
        <f ca="1">SUMIF($3:$3,M$2,1044:1044)</f>
        <v>-305020</v>
      </c>
      <c r="N1044" s="24">
        <f ca="1">SUMIF($3:$3,N$2,1044:1044)</f>
        <v>-425020</v>
      </c>
      <c r="O1044" s="24">
        <f ca="1">SUMIF($3:$3,O$2,1044:1044)</f>
        <v>-545020</v>
      </c>
      <c r="P1044" s="24">
        <f ca="1">SUMIF($3:$3,P$2,1044:1044)</f>
        <v>-600000</v>
      </c>
      <c r="R1044" s="24"/>
      <c r="S1044" s="80" cm="1">
        <f t="array" aca="1" ref="S1044" ca="1">(SUM(INDEX(1041:1041,1,MAX(COLUMN($R:$R),COLUMN()-($H1036*12-1))):S1041)/($H1036*12)+IF($R1046=0,0,SUM(INDEX(1046:1046,1,MAX(COLUMN($R:$R),COLUMN()-(($H1036-$H1037)*12))):S1046)/(($H1036)*12)))</f>
        <v>-835</v>
      </c>
      <c r="T1044" s="80" cm="1">
        <f t="array" aca="1" ref="T1044" ca="1">(SUM(INDEX(1041:1041,1,MAX(COLUMN($R:$R),COLUMN()-($H1036*12-1))):T1041)/($H1036*12)+IF($R1046=0,0,SUM(INDEX(1046:1046,1,MAX(COLUMN($R:$R),COLUMN()-(($H1036-$H1037)*12))):T1046)/(($H1036)*12)))</f>
        <v>-1668.3333333333335</v>
      </c>
      <c r="U1044" s="80" cm="1">
        <f t="array" aca="1" ref="U1044" ca="1">(SUM(INDEX(1041:1041,1,MAX(COLUMN($R:$R),COLUMN()-($H1036*12-1))):U1041)/($H1036*12)+IF($R1046=0,0,SUM(INDEX(1046:1046,1,MAX(COLUMN($R:$R),COLUMN()-(($H1036-$H1037)*12))):U1046)/(($H1036)*12)))</f>
        <v>-2501.6666666666665</v>
      </c>
      <c r="V1044" s="80" cm="1">
        <f t="array" aca="1" ref="V1044" ca="1">(SUM(INDEX(1041:1041,1,MAX(COLUMN($R:$R),COLUMN()-($H1036*12-1))):V1041)/($H1036*12)+IF($R1046=0,0,SUM(INDEX(1046:1046,1,MAX(COLUMN($R:$R),COLUMN()-(($H1036-$H1037)*12))):V1046)/(($H1036)*12)))</f>
        <v>-3335</v>
      </c>
      <c r="W1044" s="80" cm="1">
        <f t="array" aca="1" ref="W1044" ca="1">(SUM(INDEX(1041:1041,1,MAX(COLUMN($R:$R),COLUMN()-($H1036*12-1))):W1041)/($H1036*12)+IF($R1046=0,0,SUM(INDEX(1046:1046,1,MAX(COLUMN($R:$R),COLUMN()-(($H1036-$H1037)*12))):W1046)/(($H1036)*12)))</f>
        <v>-4168.3333333333339</v>
      </c>
      <c r="X1044" s="80" cm="1">
        <f t="array" aca="1" ref="X1044" ca="1">(SUM(INDEX(1041:1041,1,MAX(COLUMN($R:$R),COLUMN()-($H1036*12-1))):X1041)/($H1036*12)+IF($R1046=0,0,SUM(INDEX(1046:1046,1,MAX(COLUMN($R:$R),COLUMN()-(($H1036-$H1037)*12))):X1046)/(($H1036)*12)))</f>
        <v>-5001.666666666667</v>
      </c>
      <c r="Y1044" s="80" cm="1">
        <f t="array" aca="1" ref="Y1044" ca="1">(SUM(INDEX(1041:1041,1,MAX(COLUMN($R:$R),COLUMN()-($H1036*12-1))):Y1041)/($H1036*12)+IF($R1046=0,0,SUM(INDEX(1046:1046,1,MAX(COLUMN($R:$R),COLUMN()-(($H1036-$H1037)*12))):Y1046)/(($H1036)*12)))</f>
        <v>-5835</v>
      </c>
      <c r="Z1044" s="80" cm="1">
        <f t="array" aca="1" ref="Z1044" ca="1">(SUM(INDEX(1041:1041,1,MAX(COLUMN($R:$R),COLUMN()-($H1036*12-1))):Z1041)/($H1036*12)+IF($R1046=0,0,SUM(INDEX(1046:1046,1,MAX(COLUMN($R:$R),COLUMN()-(($H1036-$H1037)*12))):Z1046)/(($H1036)*12)))</f>
        <v>-6668.3333333333339</v>
      </c>
      <c r="AA1044" s="80" cm="1">
        <f t="array" aca="1" ref="AA1044" ca="1">(SUM(INDEX(1041:1041,1,MAX(COLUMN($R:$R),COLUMN()-($H1036*12-1))):AA1041)/($H1036*12)+IF($R1046=0,0,SUM(INDEX(1046:1046,1,MAX(COLUMN($R:$R),COLUMN()-(($H1036-$H1037)*12))):AA1046)/(($H1036)*12)))</f>
        <v>-7501.666666666667</v>
      </c>
      <c r="AB1044" s="80" cm="1">
        <f t="array" aca="1" ref="AB1044" ca="1">(SUM(INDEX(1041:1041,1,MAX(COLUMN($R:$R),COLUMN()-($H1036*12-1))):AB1041)/($H1036*12)+IF($R1046=0,0,SUM(INDEX(1046:1046,1,MAX(COLUMN($R:$R),COLUMN()-(($H1036-$H1037)*12))):AB1046)/(($H1036)*12)))</f>
        <v>-8335</v>
      </c>
      <c r="AC1044" s="80" cm="1">
        <f t="array" aca="1" ref="AC1044" ca="1">(SUM(INDEX(1041:1041,1,MAX(COLUMN($R:$R),COLUMN()-($H1036*12-1))):AC1041)/($H1036*12)+IF($R1046=0,0,SUM(INDEX(1046:1046,1,MAX(COLUMN($R:$R),COLUMN()-(($H1036-$H1037)*12))):AC1046)/(($H1036)*12)))</f>
        <v>-9168.3333333333321</v>
      </c>
      <c r="AD1044" s="80" cm="1">
        <f t="array" aca="1" ref="AD1044" ca="1">(SUM(INDEX(1041:1041,1,MAX(COLUMN($R:$R),COLUMN()-($H1036*12-1))):AD1041)/($H1036*12)+IF($R1046=0,0,SUM(INDEX(1046:1046,1,MAX(COLUMN($R:$R),COLUMN()-(($H1036-$H1037)*12))):AD1046)/(($H1036)*12)))</f>
        <v>-10001.666666666666</v>
      </c>
      <c r="AE1044" s="80" cm="1">
        <f t="array" aca="1" ref="AE1044" ca="1">(SUM(INDEX(1041:1041,1,MAX(COLUMN($R:$R),COLUMN()-($H1036*12-1))):AE1041)/($H1036*12)+IF($R1046=0,0,SUM(INDEX(1046:1046,1,MAX(COLUMN($R:$R),COLUMN()-(($H1036-$H1037)*12))):AE1046)/(($H1036)*12)))</f>
        <v>-10835</v>
      </c>
      <c r="AF1044" s="80" cm="1">
        <f t="array" aca="1" ref="AF1044" ca="1">(SUM(INDEX(1041:1041,1,MAX(COLUMN($R:$R),COLUMN()-($H1036*12-1))):AF1041)/($H1036*12)+IF($R1046=0,0,SUM(INDEX(1046:1046,1,MAX(COLUMN($R:$R),COLUMN()-(($H1036-$H1037)*12))):AF1046)/(($H1036)*12)))</f>
        <v>-11668.333333333332</v>
      </c>
      <c r="AG1044" s="80" cm="1">
        <f t="array" aca="1" ref="AG1044" ca="1">(SUM(INDEX(1041:1041,1,MAX(COLUMN($R:$R),COLUMN()-($H1036*12-1))):AG1041)/($H1036*12)+IF($R1046=0,0,SUM(INDEX(1046:1046,1,MAX(COLUMN($R:$R),COLUMN()-(($H1036-$H1037)*12))):AG1046)/(($H1036)*12)))</f>
        <v>-12501.666666666666</v>
      </c>
      <c r="AH1044" s="80" cm="1">
        <f t="array" aca="1" ref="AH1044" ca="1">(SUM(INDEX(1041:1041,1,MAX(COLUMN($R:$R),COLUMN()-($H1036*12-1))):AH1041)/($H1036*12)+IF($R1046=0,0,SUM(INDEX(1046:1046,1,MAX(COLUMN($R:$R),COLUMN()-(($H1036-$H1037)*12))):AH1046)/(($H1036)*12)))</f>
        <v>-13335</v>
      </c>
      <c r="AI1044" s="80" cm="1">
        <f t="array" aca="1" ref="AI1044" ca="1">(SUM(INDEX(1041:1041,1,MAX(COLUMN($R:$R),COLUMN()-($H1036*12-1))):AI1041)/($H1036*12)+IF($R1046=0,0,SUM(INDEX(1046:1046,1,MAX(COLUMN($R:$R),COLUMN()-(($H1036-$H1037)*12))):AI1046)/(($H1036)*12)))</f>
        <v>-14168.333333333332</v>
      </c>
      <c r="AJ1044" s="80" cm="1">
        <f t="array" aca="1" ref="AJ1044" ca="1">(SUM(INDEX(1041:1041,1,MAX(COLUMN($R:$R),COLUMN()-($H1036*12-1))):AJ1041)/($H1036*12)+IF($R1046=0,0,SUM(INDEX(1046:1046,1,MAX(COLUMN($R:$R),COLUMN()-(($H1036-$H1037)*12))):AJ1046)/(($H1036)*12)))</f>
        <v>-15001.666666666666</v>
      </c>
      <c r="AK1044" s="80" cm="1">
        <f t="array" aca="1" ref="AK1044" ca="1">(SUM(INDEX(1041:1041,1,MAX(COLUMN($R:$R),COLUMN()-($H1036*12-1))):AK1041)/($H1036*12)+IF($R1046=0,0,SUM(INDEX(1046:1046,1,MAX(COLUMN($R:$R),COLUMN()-(($H1036-$H1037)*12))):AK1046)/(($H1036)*12)))</f>
        <v>-15835</v>
      </c>
      <c r="AL1044" s="80" cm="1">
        <f t="array" aca="1" ref="AL1044" ca="1">(SUM(INDEX(1041:1041,1,MAX(COLUMN($R:$R),COLUMN()-($H1036*12-1))):AL1041)/($H1036*12)+IF($R1046=0,0,SUM(INDEX(1046:1046,1,MAX(COLUMN($R:$R),COLUMN()-(($H1036-$H1037)*12))):AL1046)/(($H1036)*12)))</f>
        <v>-16668.333333333336</v>
      </c>
      <c r="AM1044" s="80" cm="1">
        <f t="array" aca="1" ref="AM1044" ca="1">(SUM(INDEX(1041:1041,1,MAX(COLUMN($R:$R),COLUMN()-($H1036*12-1))):AM1041)/($H1036*12)+IF($R1046=0,0,SUM(INDEX(1046:1046,1,MAX(COLUMN($R:$R),COLUMN()-(($H1036-$H1037)*12))):AM1046)/(($H1036)*12)))</f>
        <v>-17501.666666666668</v>
      </c>
      <c r="AN1044" s="80" cm="1">
        <f t="array" aca="1" ref="AN1044" ca="1">(SUM(INDEX(1041:1041,1,MAX(COLUMN($R:$R),COLUMN()-($H1036*12-1))):AN1041)/($H1036*12)+IF($R1046=0,0,SUM(INDEX(1046:1046,1,MAX(COLUMN($R:$R),COLUMN()-(($H1036-$H1037)*12))):AN1046)/(($H1036)*12)))</f>
        <v>-18335</v>
      </c>
      <c r="AO1044" s="80" cm="1">
        <f t="array" aca="1" ref="AO1044" ca="1">(SUM(INDEX(1041:1041,1,MAX(COLUMN($R:$R),COLUMN()-($H1036*12-1))):AO1041)/($H1036*12)+IF($R1046=0,0,SUM(INDEX(1046:1046,1,MAX(COLUMN($R:$R),COLUMN()-(($H1036-$H1037)*12))):AO1046)/(($H1036)*12)))</f>
        <v>-19168.333333333336</v>
      </c>
      <c r="AP1044" s="80" cm="1">
        <f t="array" aca="1" ref="AP1044" ca="1">(SUM(INDEX(1041:1041,1,MAX(COLUMN($R:$R),COLUMN()-($H1036*12-1))):AP1041)/($H1036*12)+IF($R1046=0,0,SUM(INDEX(1046:1046,1,MAX(COLUMN($R:$R),COLUMN()-(($H1036-$H1037)*12))):AP1046)/(($H1036)*12)))</f>
        <v>-20001.666666666668</v>
      </c>
      <c r="AQ1044" s="80" cm="1">
        <f t="array" aca="1" ref="AQ1044" ca="1">(SUM(INDEX(1041:1041,1,MAX(COLUMN($R:$R),COLUMN()-($H1036*12-1))):AQ1041)/($H1036*12)+IF($R1046=0,0,SUM(INDEX(1046:1046,1,MAX(COLUMN($R:$R),COLUMN()-(($H1036-$H1037)*12))):AQ1046)/(($H1036)*12)))</f>
        <v>-20835</v>
      </c>
      <c r="AR1044" s="80" cm="1">
        <f t="array" aca="1" ref="AR1044" ca="1">(SUM(INDEX(1041:1041,1,MAX(COLUMN($R:$R),COLUMN()-($H1036*12-1))):AR1041)/($H1036*12)+IF($R1046=0,0,SUM(INDEX(1046:1046,1,MAX(COLUMN($R:$R),COLUMN()-(($H1036-$H1037)*12))):AR1046)/(($H1036)*12)))</f>
        <v>-21668.333333333336</v>
      </c>
      <c r="AS1044" s="80" cm="1">
        <f t="array" aca="1" ref="AS1044" ca="1">(SUM(INDEX(1041:1041,1,MAX(COLUMN($R:$R),COLUMN()-($H1036*12-1))):AS1041)/($H1036*12)+IF($R1046=0,0,SUM(INDEX(1046:1046,1,MAX(COLUMN($R:$R),COLUMN()-(($H1036-$H1037)*12))):AS1046)/(($H1036)*12)))</f>
        <v>-22501.666666666668</v>
      </c>
      <c r="AT1044" s="80" cm="1">
        <f t="array" aca="1" ref="AT1044" ca="1">(SUM(INDEX(1041:1041,1,MAX(COLUMN($R:$R),COLUMN()-($H1036*12-1))):AT1041)/($H1036*12)+IF($R1046=0,0,SUM(INDEX(1046:1046,1,MAX(COLUMN($R:$R),COLUMN()-(($H1036-$H1037)*12))):AT1046)/(($H1036)*12)))</f>
        <v>-23335</v>
      </c>
      <c r="AU1044" s="80" cm="1">
        <f t="array" aca="1" ref="AU1044" ca="1">(SUM(INDEX(1041:1041,1,MAX(COLUMN($R:$R),COLUMN()-($H1036*12-1))):AU1041)/($H1036*12)+IF($R1046=0,0,SUM(INDEX(1046:1046,1,MAX(COLUMN($R:$R),COLUMN()-(($H1036-$H1037)*12))):AU1046)/(($H1036)*12)))</f>
        <v>-24168.333333333336</v>
      </c>
      <c r="AV1044" s="80" cm="1">
        <f t="array" aca="1" ref="AV1044" ca="1">(SUM(INDEX(1041:1041,1,MAX(COLUMN($R:$R),COLUMN()-($H1036*12-1))):AV1041)/($H1036*12)+IF($R1046=0,0,SUM(INDEX(1046:1046,1,MAX(COLUMN($R:$R),COLUMN()-(($H1036-$H1037)*12))):AV1046)/(($H1036)*12)))</f>
        <v>-25001.666666666668</v>
      </c>
      <c r="AW1044" s="80" cm="1">
        <f t="array" aca="1" ref="AW1044" ca="1">(SUM(INDEX(1041:1041,1,MAX(COLUMN($R:$R),COLUMN()-($H1036*12-1))):AW1041)/($H1036*12)+IF($R1046=0,0,SUM(INDEX(1046:1046,1,MAX(COLUMN($R:$R),COLUMN()-(($H1036-$H1037)*12))):AW1046)/(($H1036)*12)))</f>
        <v>-25835</v>
      </c>
      <c r="AX1044" s="80" cm="1">
        <f t="array" aca="1" ref="AX1044" ca="1">(SUM(INDEX(1041:1041,1,MAX(COLUMN($R:$R),COLUMN()-($H1036*12-1))):AX1041)/($H1036*12)+IF($R1046=0,0,SUM(INDEX(1046:1046,1,MAX(COLUMN($R:$R),COLUMN()-(($H1036-$H1037)*12))):AX1046)/(($H1036)*12)))</f>
        <v>-26668.333333333336</v>
      </c>
      <c r="AY1044" s="80" cm="1">
        <f t="array" aca="1" ref="AY1044" ca="1">(SUM(INDEX(1041:1041,1,MAX(COLUMN($R:$R),COLUMN()-($H1036*12-1))):AY1041)/($H1036*12)+IF($R1046=0,0,SUM(INDEX(1046:1046,1,MAX(COLUMN($R:$R),COLUMN()-(($H1036-$H1037)*12))):AY1046)/(($H1036)*12)))</f>
        <v>-27501.666666666668</v>
      </c>
      <c r="AZ1044" s="80" cm="1">
        <f t="array" aca="1" ref="AZ1044" ca="1">(SUM(INDEX(1041:1041,1,MAX(COLUMN($R:$R),COLUMN()-($H1036*12-1))):AZ1041)/($H1036*12)+IF($R1046=0,0,SUM(INDEX(1046:1046,1,MAX(COLUMN($R:$R),COLUMN()-(($H1036-$H1037)*12))):AZ1046)/(($H1036)*12)))</f>
        <v>-28335</v>
      </c>
      <c r="BA1044" s="80" cm="1">
        <f t="array" aca="1" ref="BA1044" ca="1">(SUM(INDEX(1041:1041,1,MAX(COLUMN($R:$R),COLUMN()-($H1036*12-1))):BA1041)/($H1036*12)+IF($R1046=0,0,SUM(INDEX(1046:1046,1,MAX(COLUMN($R:$R),COLUMN()-(($H1036-$H1037)*12))):BA1046)/(($H1036)*12)))</f>
        <v>-29168.333333333336</v>
      </c>
      <c r="BB1044" s="80" cm="1">
        <f t="array" aca="1" ref="BB1044" ca="1">(SUM(INDEX(1041:1041,1,MAX(COLUMN($R:$R),COLUMN()-($H1036*12-1))):BB1041)/($H1036*12)+IF($R1046=0,0,SUM(INDEX(1046:1046,1,MAX(COLUMN($R:$R),COLUMN()-(($H1036-$H1037)*12))):BB1046)/(($H1036)*12)))</f>
        <v>-30001.666666666668</v>
      </c>
      <c r="BC1044" s="80" cm="1">
        <f t="array" aca="1" ref="BC1044" ca="1">(SUM(INDEX(1041:1041,1,MAX(COLUMN($R:$R),COLUMN()-($H1036*12-1))):BC1041)/($H1036*12)+IF($R1046=0,0,SUM(INDEX(1046:1046,1,MAX(COLUMN($R:$R),COLUMN()-(($H1036-$H1037)*12))):BC1046)/(($H1036)*12)))</f>
        <v>-30835</v>
      </c>
      <c r="BD1044" s="80" cm="1">
        <f t="array" aca="1" ref="BD1044" ca="1">(SUM(INDEX(1041:1041,1,MAX(COLUMN($R:$R),COLUMN()-($H1036*12-1))):BD1041)/($H1036*12)+IF($R1046=0,0,SUM(INDEX(1046:1046,1,MAX(COLUMN($R:$R),COLUMN()-(($H1036-$H1037)*12))):BD1046)/(($H1036)*12)))</f>
        <v>-31668.333333333336</v>
      </c>
      <c r="BE1044" s="80" cm="1">
        <f t="array" aca="1" ref="BE1044" ca="1">(SUM(INDEX(1041:1041,1,MAX(COLUMN($R:$R),COLUMN()-($H1036*12-1))):BE1041)/($H1036*12)+IF($R1046=0,0,SUM(INDEX(1046:1046,1,MAX(COLUMN($R:$R),COLUMN()-(($H1036-$H1037)*12))):BE1046)/(($H1036)*12)))</f>
        <v>-32501.666666666668</v>
      </c>
      <c r="BF1044" s="80" cm="1">
        <f t="array" aca="1" ref="BF1044" ca="1">(SUM(INDEX(1041:1041,1,MAX(COLUMN($R:$R),COLUMN()-($H1036*12-1))):BF1041)/($H1036*12)+IF($R1046=0,0,SUM(INDEX(1046:1046,1,MAX(COLUMN($R:$R),COLUMN()-(($H1036-$H1037)*12))):BF1046)/(($H1036)*12)))</f>
        <v>-33335</v>
      </c>
      <c r="BG1044" s="80" cm="1">
        <f t="array" aca="1" ref="BG1044" ca="1">(SUM(INDEX(1041:1041,1,MAX(COLUMN($R:$R),COLUMN()-($H1036*12-1))):BG1041)/($H1036*12)+IF($R1046=0,0,SUM(INDEX(1046:1046,1,MAX(COLUMN($R:$R),COLUMN()-(($H1036-$H1037)*12))):BG1046)/(($H1036)*12)))</f>
        <v>-34168.333333333328</v>
      </c>
      <c r="BH1044" s="80" cm="1">
        <f t="array" aca="1" ref="BH1044" ca="1">(SUM(INDEX(1041:1041,1,MAX(COLUMN($R:$R),COLUMN()-($H1036*12-1))):BH1041)/($H1036*12)+IF($R1046=0,0,SUM(INDEX(1046:1046,1,MAX(COLUMN($R:$R),COLUMN()-(($H1036-$H1037)*12))):BH1046)/(($H1036)*12)))</f>
        <v>-35001.666666666664</v>
      </c>
      <c r="BI1044" s="80" cm="1">
        <f t="array" aca="1" ref="BI1044" ca="1">(SUM(INDEX(1041:1041,1,MAX(COLUMN($R:$R),COLUMN()-($H1036*12-1))):BI1041)/($H1036*12)+IF($R1046=0,0,SUM(INDEX(1046:1046,1,MAX(COLUMN($R:$R),COLUMN()-(($H1036-$H1037)*12))):BI1046)/(($H1036)*12)))</f>
        <v>-35835</v>
      </c>
      <c r="BJ1044" s="80" cm="1">
        <f t="array" aca="1" ref="BJ1044" ca="1">(SUM(INDEX(1041:1041,1,MAX(COLUMN($R:$R),COLUMN()-($H1036*12-1))):BJ1041)/($H1036*12)+IF($R1046=0,0,SUM(INDEX(1046:1046,1,MAX(COLUMN($R:$R),COLUMN()-(($H1036-$H1037)*12))):BJ1046)/(($H1036)*12)))</f>
        <v>-36668.333333333328</v>
      </c>
      <c r="BK1044" s="80" cm="1">
        <f t="array" aca="1" ref="BK1044" ca="1">(SUM(INDEX(1041:1041,1,MAX(COLUMN($R:$R),COLUMN()-($H1036*12-1))):BK1041)/($H1036*12)+IF($R1046=0,0,SUM(INDEX(1046:1046,1,MAX(COLUMN($R:$R),COLUMN()-(($H1036-$H1037)*12))):BK1046)/(($H1036)*12)))</f>
        <v>-37501.666666666664</v>
      </c>
      <c r="BL1044" s="80" cm="1">
        <f t="array" aca="1" ref="BL1044" ca="1">(SUM(INDEX(1041:1041,1,MAX(COLUMN($R:$R),COLUMN()-($H1036*12-1))):BL1041)/($H1036*12)+IF($R1046=0,0,SUM(INDEX(1046:1046,1,MAX(COLUMN($R:$R),COLUMN()-(($H1036-$H1037)*12))):BL1046)/(($H1036)*12)))</f>
        <v>-38335</v>
      </c>
      <c r="BM1044" s="80" cm="1">
        <f t="array" aca="1" ref="BM1044" ca="1">(SUM(INDEX(1041:1041,1,MAX(COLUMN($R:$R),COLUMN()-($H1036*12-1))):BM1041)/($H1036*12)+IF($R1046=0,0,SUM(INDEX(1046:1046,1,MAX(COLUMN($R:$R),COLUMN()-(($H1036-$H1037)*12))):BM1046)/(($H1036)*12)))</f>
        <v>-39168.333333333328</v>
      </c>
      <c r="BN1044" s="80" cm="1">
        <f t="array" aca="1" ref="BN1044" ca="1">(SUM(INDEX(1041:1041,1,MAX(COLUMN($R:$R),COLUMN()-($H1036*12-1))):BN1041)/($H1036*12)+IF($R1046=0,0,SUM(INDEX(1046:1046,1,MAX(COLUMN($R:$R),COLUMN()-(($H1036-$H1037)*12))):BN1046)/(($H1036)*12)))</f>
        <v>-40001.666666666664</v>
      </c>
      <c r="BO1044" s="80" cm="1">
        <f t="array" aca="1" ref="BO1044" ca="1">(SUM(INDEX(1041:1041,1,MAX(COLUMN($R:$R),COLUMN()-($H1036*12-1))):BO1041)/($H1036*12)+IF($R1046=0,0,SUM(INDEX(1046:1046,1,MAX(COLUMN($R:$R),COLUMN()-(($H1036-$H1037)*12))):BO1046)/(($H1036)*12)))</f>
        <v>-40835</v>
      </c>
      <c r="BP1044" s="80" cm="1">
        <f t="array" aca="1" ref="BP1044" ca="1">(SUM(INDEX(1041:1041,1,MAX(COLUMN($R:$R),COLUMN()-($H1036*12-1))):BP1041)/($H1036*12)+IF($R1046=0,0,SUM(INDEX(1046:1046,1,MAX(COLUMN($R:$R),COLUMN()-(($H1036-$H1037)*12))):BP1046)/(($H1036)*12)))</f>
        <v>-41668.333333333328</v>
      </c>
      <c r="BQ1044" s="80" cm="1">
        <f t="array" aca="1" ref="BQ1044" ca="1">(SUM(INDEX(1041:1041,1,MAX(COLUMN($R:$R),COLUMN()-($H1036*12-1))):BQ1041)/($H1036*12)+IF($R1046=0,0,SUM(INDEX(1046:1046,1,MAX(COLUMN($R:$R),COLUMN()-(($H1036-$H1037)*12))):BQ1046)/(($H1036)*12)))</f>
        <v>-42501.666666666664</v>
      </c>
      <c r="BR1044" s="80" cm="1">
        <f t="array" aca="1" ref="BR1044" ca="1">(SUM(INDEX(1041:1041,1,MAX(COLUMN($R:$R),COLUMN()-($H1036*12-1))):BR1041)/($H1036*12)+IF($R1046=0,0,SUM(INDEX(1046:1046,1,MAX(COLUMN($R:$R),COLUMN()-(($H1036-$H1037)*12))):BR1046)/(($H1036)*12)))</f>
        <v>-43335</v>
      </c>
      <c r="BS1044" s="80" cm="1">
        <f t="array" aca="1" ref="BS1044" ca="1">(SUM(INDEX(1041:1041,1,MAX(COLUMN($R:$R),COLUMN()-($H1036*12-1))):BS1041)/($H1036*12)+IF($R1046=0,0,SUM(INDEX(1046:1046,1,MAX(COLUMN($R:$R),COLUMN()-(($H1036-$H1037)*12))):BS1046)/(($H1036)*12)))</f>
        <v>-44168.333333333328</v>
      </c>
      <c r="BT1044" s="80" cm="1">
        <f t="array" aca="1" ref="BT1044" ca="1">(SUM(INDEX(1041:1041,1,MAX(COLUMN($R:$R),COLUMN()-($H1036*12-1))):BT1041)/($H1036*12)+IF($R1046=0,0,SUM(INDEX(1046:1046,1,MAX(COLUMN($R:$R),COLUMN()-(($H1036-$H1037)*12))):BT1046)/(($H1036)*12)))</f>
        <v>-45001.666666666664</v>
      </c>
      <c r="BU1044" s="80" cm="1">
        <f t="array" aca="1" ref="BU1044" ca="1">(SUM(INDEX(1041:1041,1,MAX(COLUMN($R:$R),COLUMN()-($H1036*12-1))):BU1041)/($H1036*12)+IF($R1046=0,0,SUM(INDEX(1046:1046,1,MAX(COLUMN($R:$R),COLUMN()-(($H1036-$H1037)*12))):BU1046)/(($H1036)*12)))</f>
        <v>-45835</v>
      </c>
      <c r="BV1044" s="80" cm="1">
        <f t="array" aca="1" ref="BV1044" ca="1">(SUM(INDEX(1041:1041,1,MAX(COLUMN($R:$R),COLUMN()-($H1036*12-1))):BV1041)/($H1036*12)+IF($R1046=0,0,SUM(INDEX(1046:1046,1,MAX(COLUMN($R:$R),COLUMN()-(($H1036-$H1037)*12))):BV1046)/(($H1036)*12)))</f>
        <v>-46668.333333333328</v>
      </c>
      <c r="BW1044" s="80" cm="1">
        <f t="array" aca="1" ref="BW1044" ca="1">(SUM(INDEX(1041:1041,1,MAX(COLUMN($R:$R),COLUMN()-($H1036*12-1))):BW1041)/($H1036*12)+IF($R1046=0,0,SUM(INDEX(1046:1046,1,MAX(COLUMN($R:$R),COLUMN()-(($H1036-$H1037)*12))):BW1046)/(($H1036)*12)))</f>
        <v>-47501.666666666664</v>
      </c>
      <c r="BX1044" s="80" cm="1">
        <f t="array" aca="1" ref="BX1044" ca="1">(SUM(INDEX(1041:1041,1,MAX(COLUMN($R:$R),COLUMN()-($H1036*12-1))):BX1041)/($H1036*12)+IF($R1046=0,0,SUM(INDEX(1046:1046,1,MAX(COLUMN($R:$R),COLUMN()-(($H1036-$H1037)*12))):BX1046)/(($H1036)*12)))</f>
        <v>-48335</v>
      </c>
      <c r="BY1044" s="80" cm="1">
        <f t="array" aca="1" ref="BY1044" ca="1">(SUM(INDEX(1041:1041,1,MAX(COLUMN($R:$R),COLUMN()-($H1036*12-1))):BY1041)/($H1036*12)+IF($R1046=0,0,SUM(INDEX(1046:1046,1,MAX(COLUMN($R:$R),COLUMN()-(($H1036-$H1037)*12))):BY1046)/(($H1036)*12)))</f>
        <v>-49168.333333333328</v>
      </c>
      <c r="BZ1044" s="80" cm="1">
        <f t="array" aca="1" ref="BZ1044" ca="1">(SUM(INDEX(1041:1041,1,MAX(COLUMN($R:$R),COLUMN()-($H1036*12-1))):BZ1041)/($H1036*12)+IF($R1046=0,0,SUM(INDEX(1046:1046,1,MAX(COLUMN($R:$R),COLUMN()-(($H1036-$H1037)*12))):BZ1046)/(($H1036)*12)))</f>
        <v>-50001.666666666664</v>
      </c>
      <c r="CA1044" s="80" cm="1">
        <f t="array" aca="1" ref="CA1044" ca="1">(SUM(INDEX(1041:1041,1,MAX(COLUMN($R:$R),COLUMN()-($H1036*12-1))):CA1041)/($H1036*12)+IF($R1046=0,0,SUM(INDEX(1046:1046,1,MAX(COLUMN($R:$R),COLUMN()-(($H1036-$H1037)*12))):CA1046)/(($H1036)*12)))</f>
        <v>-50000</v>
      </c>
      <c r="CB1044" s="80" cm="1">
        <f t="array" aca="1" ref="CB1044" ca="1">(SUM(INDEX(1041:1041,1,MAX(COLUMN($R:$R),COLUMN()-($H1036*12-1))):CB1041)/($H1036*12)+IF($R1046=0,0,SUM(INDEX(1046:1046,1,MAX(COLUMN($R:$R),COLUMN()-(($H1036-$H1037)*12))):CB1046)/(($H1036)*12)))</f>
        <v>-50000</v>
      </c>
      <c r="CC1044" s="80" cm="1">
        <f t="array" aca="1" ref="CC1044" ca="1">(SUM(INDEX(1041:1041,1,MAX(COLUMN($R:$R),COLUMN()-($H1036*12-1))):CC1041)/($H1036*12)+IF($R1046=0,0,SUM(INDEX(1046:1046,1,MAX(COLUMN($R:$R),COLUMN()-(($H1036-$H1037)*12))):CC1046)/(($H1036)*12)))</f>
        <v>-50000</v>
      </c>
      <c r="CD1044" s="80" cm="1">
        <f t="array" aca="1" ref="CD1044" ca="1">(SUM(INDEX(1041:1041,1,MAX(COLUMN($R:$R),COLUMN()-($H1036*12-1))):CD1041)/($H1036*12)+IF($R1046=0,0,SUM(INDEX(1046:1046,1,MAX(COLUMN($R:$R),COLUMN()-(($H1036-$H1037)*12))):CD1046)/(($H1036)*12)))</f>
        <v>-50000</v>
      </c>
      <c r="CE1044" s="80" cm="1">
        <f t="array" aca="1" ref="CE1044" ca="1">(SUM(INDEX(1041:1041,1,MAX(COLUMN($R:$R),COLUMN()-($H1036*12-1))):CE1041)/($H1036*12)+IF($R1046=0,0,SUM(INDEX(1046:1046,1,MAX(COLUMN($R:$R),COLUMN()-(($H1036-$H1037)*12))):CE1046)/(($H1036)*12)))</f>
        <v>-50000</v>
      </c>
      <c r="CF1044" s="80" cm="1">
        <f t="array" aca="1" ref="CF1044" ca="1">(SUM(INDEX(1041:1041,1,MAX(COLUMN($R:$R),COLUMN()-($H1036*12-1))):CF1041)/($H1036*12)+IF($R1046=0,0,SUM(INDEX(1046:1046,1,MAX(COLUMN($R:$R),COLUMN()-(($H1036-$H1037)*12))):CF1046)/(($H1036)*12)))</f>
        <v>-50000</v>
      </c>
      <c r="CG1044" s="80" cm="1">
        <f t="array" aca="1" ref="CG1044" ca="1">(SUM(INDEX(1041:1041,1,MAX(COLUMN($R:$R),COLUMN()-($H1036*12-1))):CG1041)/($H1036*12)+IF($R1046=0,0,SUM(INDEX(1046:1046,1,MAX(COLUMN($R:$R),COLUMN()-(($H1036-$H1037)*12))):CG1046)/(($H1036)*12)))</f>
        <v>-50000</v>
      </c>
      <c r="CH1044" s="80" cm="1">
        <f t="array" aca="1" ref="CH1044" ca="1">(SUM(INDEX(1041:1041,1,MAX(COLUMN($R:$R),COLUMN()-($H1036*12-1))):CH1041)/($H1036*12)+IF($R1046=0,0,SUM(INDEX(1046:1046,1,MAX(COLUMN($R:$R),COLUMN()-(($H1036-$H1037)*12))):CH1046)/(($H1036)*12)))</f>
        <v>-50000</v>
      </c>
      <c r="CI1044" s="80" cm="1">
        <f t="array" aca="1" ref="CI1044" ca="1">(SUM(INDEX(1041:1041,1,MAX(COLUMN($R:$R),COLUMN()-($H1036*12-1))):CI1041)/($H1036*12)+IF($R1046=0,0,SUM(INDEX(1046:1046,1,MAX(COLUMN($R:$R),COLUMN()-(($H1036-$H1037)*12))):CI1046)/(($H1036)*12)))</f>
        <v>-50000</v>
      </c>
      <c r="CJ1044" s="80" cm="1">
        <f t="array" aca="1" ref="CJ1044" ca="1">(SUM(INDEX(1041:1041,1,MAX(COLUMN($R:$R),COLUMN()-($H1036*12-1))):CJ1041)/($H1036*12)+IF($R1046=0,0,SUM(INDEX(1046:1046,1,MAX(COLUMN($R:$R),COLUMN()-(($H1036-$H1037)*12))):CJ1046)/(($H1036)*12)))</f>
        <v>-50000</v>
      </c>
      <c r="CK1044" s="80" cm="1">
        <f t="array" aca="1" ref="CK1044" ca="1">(SUM(INDEX(1041:1041,1,MAX(COLUMN($R:$R),COLUMN()-($H1036*12-1))):CK1041)/($H1036*12)+IF($R1046=0,0,SUM(INDEX(1046:1046,1,MAX(COLUMN($R:$R),COLUMN()-(($H1036-$H1037)*12))):CK1046)/(($H1036)*12)))</f>
        <v>-50000</v>
      </c>
      <c r="CL1044" s="80" cm="1">
        <f t="array" aca="1" ref="CL1044" ca="1">(SUM(INDEX(1041:1041,1,MAX(COLUMN($R:$R),COLUMN()-($H1036*12-1))):CL1041)/($H1036*12)+IF($R1046=0,0,SUM(INDEX(1046:1046,1,MAX(COLUMN($R:$R),COLUMN()-(($H1036-$H1037)*12))):CL1046)/(($H1036)*12)))</f>
        <v>-50000</v>
      </c>
      <c r="CN1044" s="80">
        <f>SUMIF($5:$5,CN$2,1044:1044)</f>
        <v>0</v>
      </c>
      <c r="CO1044" s="80" t="e" cm="1">
        <f t="array" aca="1" ref="CO1044" ca="1">(SUM(INDEX(1041:1041,1,MAX(COLUMN($CN:$CN),COLUMN()-($H1036*4-1))):CO1041)/($H1036*4)-IF($CN1046=0,0,SUM(INDEX(1046:1046,1,MAX(COLUMN($CN:$CN),COLUMN()-(($H1036-$H1037)*4))):CO1046)/(($H1036)*4)))</f>
        <v>#N/A</v>
      </c>
      <c r="CP1044" s="80" t="e" cm="1">
        <f t="array" aca="1" ref="CP1044" ca="1">(SUM(INDEX(1041:1041,1,MAX(COLUMN($CN:$CN),COLUMN()-($H1036*4-1))):CP1041)/($H1036*4)-IF($CN1046=0,0,SUM(INDEX(1046:1046,1,MAX(COLUMN($CN:$CN),COLUMN()-(($H1036-$H1037)*4))):CP1046)/(($H1036)*4)))</f>
        <v>#N/A</v>
      </c>
      <c r="CQ1044" s="80" t="e" cm="1">
        <f t="array" aca="1" ref="CQ1044" ca="1">(SUM(INDEX(1041:1041,1,MAX(COLUMN($CN:$CN),COLUMN()-($H1036*4-1))):CQ1041)/($H1036*4)-IF($CN1046=0,0,SUM(INDEX(1046:1046,1,MAX(COLUMN($CN:$CN),COLUMN()-(($H1036-$H1037)*4))):CQ1046)/(($H1036)*4)))</f>
        <v>#N/A</v>
      </c>
      <c r="CR1044" s="80" t="e" cm="1">
        <f t="array" aca="1" ref="CR1044" ca="1">(SUM(INDEX(1041:1041,1,MAX(COLUMN($CN:$CN),COLUMN()-($H1036*4-1))):CR1041)/($H1036*4)-IF($CN1046=0,0,SUM(INDEX(1046:1046,1,MAX(COLUMN($CN:$CN),COLUMN()-(($H1036-$H1037)*4))):CR1046)/(($H1036)*4)))</f>
        <v>#N/A</v>
      </c>
      <c r="CS1044" s="80" t="e" cm="1">
        <f t="array" aca="1" ref="CS1044" ca="1">(SUM(INDEX(1041:1041,1,MAX(COLUMN($CN:$CN),COLUMN()-($H1036*4-1))):CS1041)/($H1036*4)-IF($CN1046=0,0,SUM(INDEX(1046:1046,1,MAX(COLUMN($CN:$CN),COLUMN()-(($H1036-$H1037)*4))):CS1046)/(($H1036)*4)))</f>
        <v>#N/A</v>
      </c>
      <c r="CT1044" s="80" t="e" cm="1">
        <f t="array" aca="1" ref="CT1044" ca="1">(SUM(INDEX(1041:1041,1,MAX(COLUMN($CN:$CN),COLUMN()-($H1036*4-1))):CT1041)/($H1036*4)-IF($CN1046=0,0,SUM(INDEX(1046:1046,1,MAX(COLUMN($CN:$CN),COLUMN()-(($H1036-$H1037)*4))):CT1046)/(($H1036)*4)))</f>
        <v>#N/A</v>
      </c>
      <c r="CU1044" s="80" t="e" cm="1">
        <f t="array" aca="1" ref="CU1044" ca="1">(SUM(INDEX(1041:1041,1,MAX(COLUMN($CN:$CN),COLUMN()-($H1036*4-1))):CU1041)/($H1036*4)-IF($CN1046=0,0,SUM(INDEX(1046:1046,1,MAX(COLUMN($CN:$CN),COLUMN()-(($H1036-$H1037)*4))):CU1046)/(($H1036)*4)))</f>
        <v>#N/A</v>
      </c>
      <c r="CV1044" s="80" t="e" cm="1">
        <f t="array" aca="1" ref="CV1044" ca="1">(SUM(INDEX(1041:1041,1,MAX(COLUMN($CN:$CN),COLUMN()-($H1036*4-1))):CV1041)/($H1036*4)-IF($CN1046=0,0,SUM(INDEX(1046:1046,1,MAX(COLUMN($CN:$CN),COLUMN()-(($H1036-$H1037)*4))):CV1046)/(($H1036)*4)))</f>
        <v>#N/A</v>
      </c>
      <c r="CW1044" s="80" t="e" cm="1">
        <f t="array" aca="1" ref="CW1044" ca="1">(SUM(INDEX(1041:1041,1,MAX(COLUMN($CN:$CN),COLUMN()-($H1036*4-1))):CW1041)/($H1036*4)-IF($CN1046=0,0,SUM(INDEX(1046:1046,1,MAX(COLUMN($CN:$CN),COLUMN()-(($H1036-$H1037)*4))):CW1046)/(($H1036)*4)))</f>
        <v>#N/A</v>
      </c>
      <c r="CX1044" s="80" t="e" cm="1">
        <f t="array" aca="1" ref="CX1044" ca="1">(SUM(INDEX(1041:1041,1,MAX(COLUMN($CN:$CN),COLUMN()-($H1036*4-1))):CX1041)/($H1036*4)-IF($CN1046=0,0,SUM(INDEX(1046:1046,1,MAX(COLUMN($CN:$CN),COLUMN()-(($H1036-$H1037)*4))):CX1046)/(($H1036)*4)))</f>
        <v>#N/A</v>
      </c>
      <c r="CY1044" s="80" t="e" cm="1">
        <f t="array" aca="1" ref="CY1044" ca="1">(SUM(INDEX(1041:1041,1,MAX(COLUMN($CN:$CN),COLUMN()-($H1036*4-1))):CY1041)/($H1036*4)-IF($CN1046=0,0,SUM(INDEX(1046:1046,1,MAX(COLUMN($CN:$CN),COLUMN()-(($H1036-$H1037)*4))):CY1046)/(($H1036)*4)))</f>
        <v>#N/A</v>
      </c>
      <c r="CZ1044" s="80" t="e" cm="1">
        <f t="array" aca="1" ref="CZ1044" ca="1">(SUM(INDEX(1041:1041,1,MAX(COLUMN($CN:$CN),COLUMN()-($H1036*4-1))):CZ1041)/($H1036*4)-IF($CN1046=0,0,SUM(INDEX(1046:1046,1,MAX(COLUMN($CN:$CN),COLUMN()-(($H1036-$H1037)*4))):CZ1046)/(($H1036)*4)))</f>
        <v>#N/A</v>
      </c>
      <c r="DA1044" s="80" t="e" cm="1">
        <f t="array" aca="1" ref="DA1044" ca="1">(SUM(INDEX(1041:1041,1,MAX(COLUMN($CN:$CN),COLUMN()-($H1036*4-1))):DA1041)/($H1036*4)-IF($CN1046=0,0,SUM(INDEX(1046:1046,1,MAX(COLUMN($CN:$CN),COLUMN()-(($H1036-$H1037)*4))):DA1046)/(($H1036)*4)))</f>
        <v>#N/A</v>
      </c>
      <c r="DB1044" s="80" t="e" cm="1">
        <f t="array" aca="1" ref="DB1044" ca="1">(SUM(INDEX(1041:1041,1,MAX(COLUMN($CN:$CN),COLUMN()-($H1036*4-1))):DB1041)/($H1036*4)-IF($CN1046=0,0,SUM(INDEX(1046:1046,1,MAX(COLUMN($CN:$CN),COLUMN()-(($H1036-$H1037)*4))):DB1046)/(($H1036)*4)))</f>
        <v>#N/A</v>
      </c>
      <c r="DC1044" s="80" t="e" cm="1">
        <f t="array" aca="1" ref="DC1044" ca="1">(SUM(INDEX(1041:1041,1,MAX(COLUMN($CN:$CN),COLUMN()-($H1036*4-1))):DC1041)/($H1036*4)-IF($CN1046=0,0,SUM(INDEX(1046:1046,1,MAX(COLUMN($CN:$CN),COLUMN()-(($H1036-$H1037)*4))):DC1046)/(($H1036)*4)))</f>
        <v>#N/A</v>
      </c>
      <c r="DD1044" s="80" t="e" cm="1">
        <f t="array" aca="1" ref="DD1044" ca="1">(SUM(INDEX(1041:1041,1,MAX(COLUMN($CN:$CN),COLUMN()-($H1036*4-1))):DD1041)/($H1036*4)-IF($CN1046=0,0,SUM(INDEX(1046:1046,1,MAX(COLUMN($CN:$CN),COLUMN()-(($H1036-$H1037)*4))):DD1046)/(($H1036)*4)))</f>
        <v>#N/A</v>
      </c>
      <c r="DE1044" s="80" t="e" cm="1">
        <f t="array" aca="1" ref="DE1044" ca="1">(SUM(INDEX(1041:1041,1,MAX(COLUMN($CN:$CN),COLUMN()-($H1036*4-1))):DE1041)/($H1036*4)-IF($CN1046=0,0,SUM(INDEX(1046:1046,1,MAX(COLUMN($CN:$CN),COLUMN()-(($H1036-$H1037)*4))):DE1046)/(($H1036)*4)))</f>
        <v>#N/A</v>
      </c>
      <c r="DF1044" s="80" t="e" cm="1">
        <f t="array" aca="1" ref="DF1044" ca="1">(SUM(INDEX(1041:1041,1,MAX(COLUMN($CN:$CN),COLUMN()-($H1036*4-1))):DF1041)/($H1036*4)-IF($CN1046=0,0,SUM(INDEX(1046:1046,1,MAX(COLUMN($CN:$CN),COLUMN()-(($H1036-$H1037)*4))):DF1046)/(($H1036)*4)))</f>
        <v>#N/A</v>
      </c>
      <c r="DG1044" s="80" t="e" cm="1">
        <f t="array" aca="1" ref="DG1044" ca="1">(SUM(INDEX(1041:1041,1,MAX(COLUMN($CN:$CN),COLUMN()-($H1036*4-1))):DG1041)/($H1036*4)-IF($CN1046=0,0,SUM(INDEX(1046:1046,1,MAX(COLUMN($CN:$CN),COLUMN()-(($H1036-$H1037)*4))):DG1046)/(($H1036)*4)))</f>
        <v>#N/A</v>
      </c>
      <c r="DH1044" s="80" t="e" cm="1">
        <f t="array" aca="1" ref="DH1044" ca="1">(SUM(INDEX(1041:1041,1,MAX(COLUMN($CN:$CN),COLUMN()-($H1036*4-1))):DH1041)/($H1036*4)-IF($CN1046=0,0,SUM(INDEX(1046:1046,1,MAX(COLUMN($CN:$CN),COLUMN()-(($H1036-$H1037)*4))):DH1046)/(($H1036)*4)))</f>
        <v>#N/A</v>
      </c>
      <c r="DI1044" s="80" t="e" cm="1">
        <f t="array" aca="1" ref="DI1044" ca="1">(SUM(INDEX(1041:1041,1,MAX(COLUMN($CN:$CN),COLUMN()-($H1036*4-1))):DI1041)/($H1036*4)-IF($CN1046=0,0,SUM(INDEX(1046:1046,1,MAX(COLUMN($CN:$CN),COLUMN()-(($H1036-$H1037)*4))):DI1046)/(($H1036)*4)))</f>
        <v>#N/A</v>
      </c>
      <c r="DJ1044" s="80" t="e" cm="1">
        <f t="array" aca="1" ref="DJ1044" ca="1">(SUM(INDEX(1041:1041,1,MAX(COLUMN($CN:$CN),COLUMN()-($H1036*4-1))):DJ1041)/($H1036*4)-IF($CN1046=0,0,SUM(INDEX(1046:1046,1,MAX(COLUMN($CN:$CN),COLUMN()-(($H1036-$H1037)*4))):DJ1046)/(($H1036)*4)))</f>
        <v>#N/A</v>
      </c>
      <c r="DK1044" s="80" t="e" cm="1">
        <f t="array" aca="1" ref="DK1044" ca="1">(SUM(INDEX(1041:1041,1,MAX(COLUMN($CN:$CN),COLUMN()-($H1036*4-1))):DK1041)/($H1036*4)-IF($CN1046=0,0,SUM(INDEX(1046:1046,1,MAX(COLUMN($CN:$CN),COLUMN()-(($H1036-$H1037)*4))):DK1046)/(($H1036)*4)))</f>
        <v>#N/A</v>
      </c>
      <c r="DL1044" s="80" t="e" cm="1">
        <f t="array" aca="1" ref="DL1044" ca="1">(SUM(INDEX(1041:1041,1,MAX(COLUMN($CN:$CN),COLUMN()-($H1036*4-1))):DL1041)/($H1036*4)-IF($CN1046=0,0,SUM(INDEX(1046:1046,1,MAX(COLUMN($CN:$CN),COLUMN()-(($H1036-$H1037)*4))):DL1046)/(($H1036)*4)))</f>
        <v>#N/A</v>
      </c>
    </row>
    <row r="1045" spans="2:116" x14ac:dyDescent="0.35">
      <c r="B1045" s="8" t="str">
        <f t="shared" si="1244"/>
        <v>1045 FAINT-S</v>
      </c>
      <c r="C1045" s="8"/>
      <c r="D1045" t="s">
        <v>766</v>
      </c>
      <c r="E1045" s="8" t="str">
        <f t="shared" si="1239"/>
        <v>1045 FAINT-S</v>
      </c>
      <c r="G1045" s="95" t="s">
        <v>204</v>
      </c>
      <c r="J1045" s="62"/>
      <c r="K1045" s="53"/>
      <c r="L1045" s="53"/>
      <c r="M1045" s="53"/>
      <c r="N1045" s="53"/>
      <c r="O1045" s="53"/>
      <c r="P1045" s="53"/>
      <c r="R1045" s="82"/>
      <c r="S1045" s="153"/>
      <c r="T1045" s="153"/>
      <c r="U1045" s="153"/>
      <c r="V1045" s="153"/>
      <c r="W1045" s="153"/>
      <c r="X1045" s="153"/>
      <c r="Y1045" s="153"/>
      <c r="Z1045" s="153"/>
      <c r="AA1045" s="153"/>
      <c r="AB1045" s="153"/>
      <c r="AC1045" s="153"/>
      <c r="AD1045" s="153"/>
      <c r="AE1045" s="153"/>
      <c r="AF1045" s="153"/>
      <c r="AG1045" s="153"/>
      <c r="AH1045" s="153"/>
      <c r="AI1045" s="153"/>
      <c r="AJ1045" s="153"/>
      <c r="AK1045" s="153"/>
      <c r="AL1045" s="153"/>
      <c r="AM1045" s="153"/>
      <c r="AN1045" s="153"/>
      <c r="AO1045" s="153"/>
      <c r="AP1045" s="153"/>
      <c r="AQ1045" s="153"/>
      <c r="AR1045" s="153"/>
      <c r="AS1045" s="153"/>
      <c r="AT1045" s="153"/>
      <c r="AU1045" s="153"/>
      <c r="AV1045" s="153"/>
      <c r="AW1045" s="153"/>
      <c r="AX1045" s="153"/>
      <c r="AY1045" s="153"/>
      <c r="AZ1045" s="153"/>
      <c r="BA1045" s="153"/>
      <c r="BB1045" s="153"/>
      <c r="BC1045" s="153"/>
      <c r="BD1045" s="153"/>
      <c r="BE1045" s="153"/>
      <c r="BF1045" s="153"/>
      <c r="BG1045" s="153"/>
      <c r="BH1045" s="153"/>
      <c r="BI1045" s="153"/>
      <c r="BJ1045" s="153"/>
      <c r="BK1045" s="153"/>
      <c r="BL1045" s="153"/>
      <c r="BM1045" s="153"/>
      <c r="BN1045" s="153"/>
      <c r="BO1045" s="153"/>
      <c r="BP1045" s="153"/>
      <c r="BQ1045" s="153"/>
      <c r="BR1045" s="153"/>
      <c r="BS1045" s="153"/>
      <c r="BT1045" s="153"/>
      <c r="BU1045" s="153"/>
      <c r="BV1045" s="153"/>
      <c r="BW1045" s="153"/>
      <c r="BX1045" s="153"/>
      <c r="BY1045" s="153"/>
      <c r="BZ1045" s="153"/>
      <c r="CA1045" s="153"/>
      <c r="CB1045" s="153"/>
      <c r="CC1045" s="153"/>
      <c r="CD1045" s="153"/>
      <c r="CE1045" s="153"/>
      <c r="CF1045" s="153"/>
      <c r="CG1045" s="153"/>
      <c r="CH1045" s="153"/>
      <c r="CI1045" s="153"/>
      <c r="CJ1045" s="153"/>
      <c r="CK1045" s="153"/>
      <c r="CL1045" s="153"/>
      <c r="CN1045" s="62"/>
      <c r="CO1045" s="153"/>
      <c r="CP1045" s="153"/>
      <c r="CQ1045" s="153"/>
      <c r="CR1045" s="153"/>
      <c r="CS1045" s="153"/>
      <c r="CT1045" s="153"/>
      <c r="CU1045" s="153"/>
      <c r="CV1045" s="153"/>
      <c r="CW1045" s="153"/>
      <c r="CX1045" s="153"/>
      <c r="CY1045" s="153"/>
      <c r="CZ1045" s="153"/>
      <c r="DA1045" s="153"/>
      <c r="DB1045" s="153"/>
      <c r="DC1045" s="153"/>
      <c r="DD1045" s="153"/>
      <c r="DE1045" s="153"/>
      <c r="DF1045" s="153"/>
      <c r="DG1045" s="153"/>
      <c r="DH1045" s="153"/>
      <c r="DI1045" s="153"/>
      <c r="DJ1045" s="153"/>
      <c r="DK1045" s="153"/>
      <c r="DL1045" s="153"/>
    </row>
    <row r="1046" spans="2:116" x14ac:dyDescent="0.35">
      <c r="B1046" s="8" t="str">
        <f>E1046</f>
        <v>1046 FAINT-S</v>
      </c>
      <c r="C1046" s="8"/>
      <c r="D1046" t="s">
        <v>766</v>
      </c>
      <c r="E1046" s="8" t="str">
        <f t="shared" si="1239"/>
        <v>1046 FAINT-S</v>
      </c>
      <c r="G1046" s="158" t="str">
        <f>"Amortization - "&amp;SUBSTITUTE(G1036,":","")</f>
        <v>Amortization - Volume driven secondary intangible assets</v>
      </c>
      <c r="J1046" s="74">
        <v>100</v>
      </c>
      <c r="K1046" s="53"/>
      <c r="L1046" s="53"/>
      <c r="M1046" s="53"/>
      <c r="N1046" s="53"/>
      <c r="O1046" s="53"/>
      <c r="P1046" s="53"/>
      <c r="R1046" s="24">
        <f>-$J1046</f>
        <v>-100</v>
      </c>
      <c r="S1046" s="153"/>
      <c r="T1046" s="153"/>
      <c r="U1046" s="153"/>
      <c r="V1046" s="153"/>
      <c r="W1046" s="153"/>
      <c r="X1046" s="153"/>
      <c r="Y1046" s="153"/>
      <c r="Z1046" s="153"/>
      <c r="AA1046" s="153"/>
      <c r="AB1046" s="153"/>
      <c r="AC1046" s="153"/>
      <c r="AD1046" s="153"/>
      <c r="AE1046" s="153"/>
      <c r="AF1046" s="153"/>
      <c r="AG1046" s="153"/>
      <c r="AH1046" s="153"/>
      <c r="AI1046" s="153"/>
      <c r="AJ1046" s="153"/>
      <c r="AK1046" s="153"/>
      <c r="AL1046" s="153"/>
      <c r="AM1046" s="153"/>
      <c r="AN1046" s="153"/>
      <c r="AO1046" s="153"/>
      <c r="AP1046" s="153"/>
      <c r="AQ1046" s="153"/>
      <c r="AR1046" s="153"/>
      <c r="AS1046" s="153"/>
      <c r="AT1046" s="153"/>
      <c r="AU1046" s="153"/>
      <c r="AV1046" s="153"/>
      <c r="AW1046" s="153"/>
      <c r="AX1046" s="153"/>
      <c r="AY1046" s="153"/>
      <c r="AZ1046" s="153"/>
      <c r="BA1046" s="153"/>
      <c r="BB1046" s="153"/>
      <c r="BC1046" s="153"/>
      <c r="BD1046" s="153"/>
      <c r="BE1046" s="153"/>
      <c r="BF1046" s="153"/>
      <c r="BG1046" s="153"/>
      <c r="BH1046" s="153"/>
      <c r="BI1046" s="153"/>
      <c r="BJ1046" s="153"/>
      <c r="BK1046" s="153"/>
      <c r="BL1046" s="153"/>
      <c r="BM1046" s="153"/>
      <c r="BN1046" s="153"/>
      <c r="BO1046" s="153"/>
      <c r="BP1046" s="153"/>
      <c r="BQ1046" s="153"/>
      <c r="BR1046" s="153"/>
      <c r="BS1046" s="153"/>
      <c r="BT1046" s="153"/>
      <c r="BU1046" s="153"/>
      <c r="BV1046" s="153"/>
      <c r="BW1046" s="153"/>
      <c r="BX1046" s="153"/>
      <c r="BY1046" s="153"/>
      <c r="BZ1046" s="153"/>
      <c r="CA1046" s="153"/>
      <c r="CB1046" s="153"/>
      <c r="CC1046" s="153"/>
      <c r="CD1046" s="153"/>
      <c r="CE1046" s="153"/>
      <c r="CF1046" s="153"/>
      <c r="CG1046" s="153"/>
      <c r="CH1046" s="153"/>
      <c r="CI1046" s="153"/>
      <c r="CJ1046" s="153"/>
      <c r="CK1046" s="153"/>
      <c r="CL1046" s="153"/>
      <c r="CN1046" s="74">
        <f>J1046</f>
        <v>100</v>
      </c>
      <c r="CO1046" s="153"/>
      <c r="CP1046" s="153"/>
      <c r="CQ1046" s="153"/>
      <c r="CR1046" s="153"/>
      <c r="CS1046" s="153"/>
      <c r="CT1046" s="153"/>
      <c r="CU1046" s="153"/>
      <c r="CV1046" s="153"/>
      <c r="CW1046" s="153"/>
      <c r="CX1046" s="153"/>
      <c r="CY1046" s="153"/>
      <c r="CZ1046" s="153"/>
      <c r="DA1046" s="153"/>
      <c r="DB1046" s="153"/>
      <c r="DC1046" s="153"/>
      <c r="DD1046" s="153"/>
      <c r="DE1046" s="153"/>
      <c r="DF1046" s="153"/>
      <c r="DG1046" s="153"/>
      <c r="DH1046" s="153"/>
      <c r="DI1046" s="153"/>
      <c r="DJ1046" s="153"/>
      <c r="DK1046" s="153"/>
      <c r="DL1046" s="153"/>
    </row>
    <row r="1047" spans="2:116" x14ac:dyDescent="0.35">
      <c r="B1047" s="8" t="str">
        <f t="shared" ref="B1047:B1051" si="1245">E1047</f>
        <v>1047 FAINT-S</v>
      </c>
      <c r="D1047" t="s">
        <v>766</v>
      </c>
      <c r="E1047" s="8" t="str">
        <f t="shared" si="1239"/>
        <v>1047 FAINT-S</v>
      </c>
      <c r="G1047" s="158"/>
      <c r="S1047" s="72"/>
      <c r="T1047" s="72"/>
      <c r="U1047" s="72"/>
      <c r="V1047" s="72"/>
      <c r="W1047" s="72"/>
      <c r="X1047" s="72"/>
      <c r="Y1047" s="72"/>
      <c r="Z1047" s="72"/>
      <c r="AA1047" s="72"/>
      <c r="AB1047" s="72"/>
      <c r="AC1047" s="72"/>
      <c r="AD1047" s="72"/>
      <c r="AE1047" s="72"/>
      <c r="AF1047" s="72"/>
      <c r="AG1047" s="72"/>
      <c r="AH1047" s="72"/>
      <c r="AI1047" s="72"/>
      <c r="AJ1047" s="72"/>
      <c r="AK1047" s="72"/>
      <c r="AL1047" s="72"/>
      <c r="AM1047" s="72"/>
      <c r="AN1047" s="72"/>
      <c r="AO1047" s="72"/>
      <c r="AP1047" s="72"/>
      <c r="AQ1047" s="72"/>
      <c r="AR1047" s="72"/>
      <c r="AS1047" s="72"/>
      <c r="AT1047" s="72"/>
      <c r="AU1047" s="72"/>
      <c r="AV1047" s="72"/>
      <c r="AW1047" s="72"/>
      <c r="AX1047" s="72"/>
      <c r="AY1047" s="72"/>
      <c r="AZ1047" s="72"/>
      <c r="BA1047" s="72"/>
      <c r="BB1047" s="72"/>
      <c r="BC1047" s="72"/>
      <c r="BD1047" s="72"/>
      <c r="BE1047" s="72"/>
      <c r="BF1047" s="72"/>
      <c r="BG1047" s="72"/>
      <c r="BH1047" s="72"/>
      <c r="BI1047" s="72"/>
      <c r="BJ1047" s="72"/>
      <c r="BK1047" s="72"/>
      <c r="BL1047" s="72"/>
      <c r="BM1047" s="72"/>
      <c r="BN1047" s="72"/>
      <c r="BO1047" s="72"/>
      <c r="BP1047" s="72"/>
      <c r="BQ1047" s="72"/>
      <c r="BR1047" s="72"/>
      <c r="BS1047" s="72"/>
      <c r="BT1047" s="72"/>
      <c r="BU1047" s="72"/>
      <c r="BV1047" s="72"/>
      <c r="BW1047" s="72"/>
      <c r="BX1047" s="72"/>
      <c r="BY1047" s="72"/>
      <c r="BZ1047" s="72"/>
      <c r="CA1047" s="72"/>
      <c r="CB1047" s="72"/>
      <c r="CC1047" s="72"/>
      <c r="CD1047" s="72"/>
      <c r="CE1047" s="72"/>
      <c r="CF1047" s="72"/>
      <c r="CG1047" s="72"/>
      <c r="CH1047" s="72"/>
      <c r="CI1047" s="72"/>
      <c r="CJ1047" s="72"/>
      <c r="CK1047" s="72"/>
      <c r="CL1047" s="72"/>
      <c r="CO1047" s="72"/>
      <c r="CP1047" s="72"/>
      <c r="CQ1047" s="72"/>
      <c r="CR1047" s="72"/>
      <c r="CS1047" s="72"/>
      <c r="CT1047" s="72"/>
      <c r="CU1047" s="72"/>
      <c r="CV1047" s="72"/>
      <c r="CW1047" s="72"/>
      <c r="CX1047" s="72"/>
      <c r="CY1047" s="72"/>
      <c r="CZ1047" s="72"/>
      <c r="DA1047" s="72"/>
      <c r="DB1047" s="72"/>
      <c r="DC1047" s="72"/>
      <c r="DD1047" s="72"/>
      <c r="DE1047" s="72"/>
      <c r="DF1047" s="72"/>
      <c r="DG1047" s="72"/>
      <c r="DH1047" s="72"/>
      <c r="DI1047" s="72"/>
      <c r="DJ1047" s="72"/>
      <c r="DK1047" s="72"/>
      <c r="DL1047" s="72"/>
    </row>
    <row r="1048" spans="2:116" x14ac:dyDescent="0.35">
      <c r="B1048" s="8" t="str">
        <f t="shared" si="1245"/>
        <v>1048 FAINT-S</v>
      </c>
      <c r="D1048" t="s">
        <v>766</v>
      </c>
      <c r="E1048" s="8" t="str">
        <f t="shared" si="1239"/>
        <v>1048 FAINT-S</v>
      </c>
      <c r="G1048" s="158" t="s">
        <v>280</v>
      </c>
      <c r="H1048" s="12"/>
      <c r="S1048" s="72"/>
      <c r="T1048" s="72"/>
      <c r="U1048" s="72"/>
      <c r="V1048" s="72"/>
      <c r="W1048" s="72"/>
      <c r="X1048" s="72"/>
      <c r="Y1048" s="72"/>
      <c r="Z1048" s="72"/>
      <c r="AA1048" s="72"/>
      <c r="AB1048" s="72"/>
      <c r="AC1048" s="72"/>
      <c r="AD1048" s="72"/>
      <c r="AE1048" s="72"/>
      <c r="AF1048" s="72"/>
      <c r="AG1048" s="72"/>
      <c r="AH1048" s="72"/>
      <c r="AI1048" s="72"/>
      <c r="AJ1048" s="72"/>
      <c r="AK1048" s="72"/>
      <c r="AL1048" s="72"/>
      <c r="AM1048" s="72"/>
      <c r="AN1048" s="72"/>
      <c r="AO1048" s="72"/>
      <c r="AP1048" s="72"/>
      <c r="AQ1048" s="72"/>
      <c r="AR1048" s="72"/>
      <c r="AS1048" s="72"/>
      <c r="AT1048" s="72"/>
      <c r="AU1048" s="72"/>
      <c r="AV1048" s="72"/>
      <c r="AW1048" s="72"/>
      <c r="AX1048" s="72"/>
      <c r="AY1048" s="72"/>
      <c r="AZ1048" s="72"/>
      <c r="BA1048" s="72"/>
      <c r="BB1048" s="72"/>
      <c r="BC1048" s="72"/>
      <c r="BD1048" s="72"/>
      <c r="BE1048" s="72"/>
      <c r="BF1048" s="72"/>
      <c r="BG1048" s="72"/>
      <c r="BH1048" s="72"/>
      <c r="BI1048" s="72"/>
      <c r="BJ1048" s="72"/>
      <c r="BK1048" s="72"/>
      <c r="BL1048" s="72"/>
      <c r="BM1048" s="72"/>
      <c r="BN1048" s="72"/>
      <c r="BO1048" s="72"/>
      <c r="BP1048" s="72"/>
      <c r="BQ1048" s="72"/>
      <c r="BR1048" s="72"/>
      <c r="BS1048" s="72"/>
      <c r="BT1048" s="72"/>
      <c r="BU1048" s="72"/>
      <c r="BV1048" s="72"/>
      <c r="BW1048" s="72"/>
      <c r="BX1048" s="72"/>
      <c r="BY1048" s="72"/>
      <c r="BZ1048" s="72"/>
      <c r="CA1048" s="72"/>
      <c r="CB1048" s="72"/>
      <c r="CC1048" s="72"/>
      <c r="CD1048" s="72"/>
      <c r="CE1048" s="72"/>
      <c r="CF1048" s="72"/>
      <c r="CG1048" s="72"/>
      <c r="CH1048" s="72"/>
      <c r="CI1048" s="72"/>
      <c r="CJ1048" s="72"/>
      <c r="CK1048" s="72"/>
      <c r="CL1048" s="72"/>
      <c r="CO1048" s="72"/>
      <c r="CP1048" s="72"/>
      <c r="CQ1048" s="72"/>
      <c r="CR1048" s="72"/>
      <c r="CS1048" s="72"/>
      <c r="CT1048" s="72"/>
      <c r="CU1048" s="72"/>
      <c r="CV1048" s="72"/>
      <c r="CW1048" s="72"/>
      <c r="CX1048" s="72"/>
      <c r="CY1048" s="72"/>
      <c r="CZ1048" s="72"/>
      <c r="DA1048" s="72"/>
      <c r="DB1048" s="72"/>
      <c r="DC1048" s="72"/>
      <c r="DD1048" s="72"/>
      <c r="DE1048" s="72"/>
      <c r="DF1048" s="72"/>
      <c r="DG1048" s="72"/>
      <c r="DH1048" s="72"/>
      <c r="DI1048" s="72"/>
      <c r="DJ1048" s="72"/>
      <c r="DK1048" s="72"/>
      <c r="DL1048" s="72"/>
    </row>
    <row r="1049" spans="2:116" x14ac:dyDescent="0.35">
      <c r="B1049" s="8" t="str">
        <f t="shared" si="1245"/>
        <v>1049 FAINT-S</v>
      </c>
      <c r="D1049" t="s">
        <v>766</v>
      </c>
      <c r="E1049" s="8" t="str">
        <f t="shared" si="1239"/>
        <v>1049 FAINT-S</v>
      </c>
      <c r="G1049" s="125"/>
      <c r="J1049" s="80">
        <f>J1046</f>
        <v>100</v>
      </c>
      <c r="K1049" s="24">
        <f ca="1">SUMIF($4:$4,K$2,1049:1049)</f>
        <v>600100</v>
      </c>
      <c r="L1049" s="24">
        <f ca="1">SUMIF($4:$4,L$2,1049:1049)</f>
        <v>1200100</v>
      </c>
      <c r="M1049" s="24">
        <f ca="1">SUMIF($4:$4,M$2,1049:1049)</f>
        <v>1800100</v>
      </c>
      <c r="N1049" s="24">
        <f ca="1">SUMIF($4:$4,N$2,1049:1049)</f>
        <v>2400100</v>
      </c>
      <c r="O1049" s="24">
        <f ca="1">SUMIF($4:$4,O$2,1049:1049)</f>
        <v>3000100</v>
      </c>
      <c r="P1049" s="24">
        <f ca="1">SUMIF($4:$4,P$2,1049:1049)</f>
        <v>3600100</v>
      </c>
      <c r="R1049" s="24">
        <f>$J1049</f>
        <v>100</v>
      </c>
      <c r="S1049" s="80">
        <f t="shared" ref="S1049:AX1049" ca="1" si="1246">-S1041+R1049</f>
        <v>50100</v>
      </c>
      <c r="T1049" s="80">
        <f t="shared" ca="1" si="1246"/>
        <v>100100</v>
      </c>
      <c r="U1049" s="80">
        <f t="shared" ca="1" si="1246"/>
        <v>150100</v>
      </c>
      <c r="V1049" s="80">
        <f t="shared" ca="1" si="1246"/>
        <v>200100</v>
      </c>
      <c r="W1049" s="80">
        <f t="shared" ca="1" si="1246"/>
        <v>250100</v>
      </c>
      <c r="X1049" s="80">
        <f t="shared" ca="1" si="1246"/>
        <v>300100</v>
      </c>
      <c r="Y1049" s="80">
        <f t="shared" ca="1" si="1246"/>
        <v>350100</v>
      </c>
      <c r="Z1049" s="80">
        <f t="shared" ca="1" si="1246"/>
        <v>400100</v>
      </c>
      <c r="AA1049" s="80">
        <f t="shared" ca="1" si="1246"/>
        <v>450100</v>
      </c>
      <c r="AB1049" s="80">
        <f t="shared" ca="1" si="1246"/>
        <v>500100</v>
      </c>
      <c r="AC1049" s="80">
        <f t="shared" ca="1" si="1246"/>
        <v>550100</v>
      </c>
      <c r="AD1049" s="80">
        <f t="shared" ca="1" si="1246"/>
        <v>600100</v>
      </c>
      <c r="AE1049" s="80">
        <f t="shared" ca="1" si="1246"/>
        <v>650100</v>
      </c>
      <c r="AF1049" s="80">
        <f t="shared" ca="1" si="1246"/>
        <v>700100</v>
      </c>
      <c r="AG1049" s="80">
        <f t="shared" ca="1" si="1246"/>
        <v>750100</v>
      </c>
      <c r="AH1049" s="80">
        <f t="shared" ca="1" si="1246"/>
        <v>800100</v>
      </c>
      <c r="AI1049" s="80">
        <f t="shared" ca="1" si="1246"/>
        <v>850100</v>
      </c>
      <c r="AJ1049" s="80">
        <f t="shared" ca="1" si="1246"/>
        <v>900100</v>
      </c>
      <c r="AK1049" s="80">
        <f t="shared" ca="1" si="1246"/>
        <v>950100</v>
      </c>
      <c r="AL1049" s="80">
        <f t="shared" ca="1" si="1246"/>
        <v>1000100</v>
      </c>
      <c r="AM1049" s="80">
        <f t="shared" ca="1" si="1246"/>
        <v>1050100</v>
      </c>
      <c r="AN1049" s="80">
        <f t="shared" ca="1" si="1246"/>
        <v>1100100</v>
      </c>
      <c r="AO1049" s="80">
        <f t="shared" ca="1" si="1246"/>
        <v>1150100</v>
      </c>
      <c r="AP1049" s="80">
        <f t="shared" ca="1" si="1246"/>
        <v>1200100</v>
      </c>
      <c r="AQ1049" s="80">
        <f t="shared" ca="1" si="1246"/>
        <v>1250100</v>
      </c>
      <c r="AR1049" s="80">
        <f t="shared" ca="1" si="1246"/>
        <v>1300100</v>
      </c>
      <c r="AS1049" s="80">
        <f t="shared" ca="1" si="1246"/>
        <v>1350100</v>
      </c>
      <c r="AT1049" s="80">
        <f t="shared" ca="1" si="1246"/>
        <v>1400100</v>
      </c>
      <c r="AU1049" s="80">
        <f t="shared" ca="1" si="1246"/>
        <v>1450100</v>
      </c>
      <c r="AV1049" s="80">
        <f t="shared" ca="1" si="1246"/>
        <v>1500100</v>
      </c>
      <c r="AW1049" s="80">
        <f t="shared" ca="1" si="1246"/>
        <v>1550100</v>
      </c>
      <c r="AX1049" s="80">
        <f t="shared" ca="1" si="1246"/>
        <v>1600100</v>
      </c>
      <c r="AY1049" s="80">
        <f t="shared" ref="AY1049:CD1049" ca="1" si="1247">-AY1041+AX1049</f>
        <v>1650100</v>
      </c>
      <c r="AZ1049" s="80">
        <f t="shared" ca="1" si="1247"/>
        <v>1700100</v>
      </c>
      <c r="BA1049" s="80">
        <f t="shared" ca="1" si="1247"/>
        <v>1750100</v>
      </c>
      <c r="BB1049" s="80">
        <f t="shared" ca="1" si="1247"/>
        <v>1800100</v>
      </c>
      <c r="BC1049" s="80">
        <f t="shared" ca="1" si="1247"/>
        <v>1850100</v>
      </c>
      <c r="BD1049" s="80">
        <f t="shared" ca="1" si="1247"/>
        <v>1900100</v>
      </c>
      <c r="BE1049" s="80">
        <f t="shared" ca="1" si="1247"/>
        <v>1950100</v>
      </c>
      <c r="BF1049" s="80">
        <f t="shared" ca="1" si="1247"/>
        <v>2000100</v>
      </c>
      <c r="BG1049" s="80">
        <f t="shared" ca="1" si="1247"/>
        <v>2050100</v>
      </c>
      <c r="BH1049" s="80">
        <f t="shared" ca="1" si="1247"/>
        <v>2100100</v>
      </c>
      <c r="BI1049" s="80">
        <f t="shared" ca="1" si="1247"/>
        <v>2150100</v>
      </c>
      <c r="BJ1049" s="80">
        <f t="shared" ca="1" si="1247"/>
        <v>2200100</v>
      </c>
      <c r="BK1049" s="80">
        <f t="shared" ca="1" si="1247"/>
        <v>2250100</v>
      </c>
      <c r="BL1049" s="80">
        <f t="shared" ca="1" si="1247"/>
        <v>2300100</v>
      </c>
      <c r="BM1049" s="80">
        <f t="shared" ca="1" si="1247"/>
        <v>2350100</v>
      </c>
      <c r="BN1049" s="80">
        <f t="shared" ca="1" si="1247"/>
        <v>2400100</v>
      </c>
      <c r="BO1049" s="80">
        <f t="shared" ca="1" si="1247"/>
        <v>2450100</v>
      </c>
      <c r="BP1049" s="80">
        <f t="shared" ca="1" si="1247"/>
        <v>2500100</v>
      </c>
      <c r="BQ1049" s="80">
        <f t="shared" ca="1" si="1247"/>
        <v>2550100</v>
      </c>
      <c r="BR1049" s="80">
        <f t="shared" ca="1" si="1247"/>
        <v>2600100</v>
      </c>
      <c r="BS1049" s="80">
        <f t="shared" ca="1" si="1247"/>
        <v>2650100</v>
      </c>
      <c r="BT1049" s="80">
        <f t="shared" ca="1" si="1247"/>
        <v>2700100</v>
      </c>
      <c r="BU1049" s="80">
        <f t="shared" ca="1" si="1247"/>
        <v>2750100</v>
      </c>
      <c r="BV1049" s="80">
        <f t="shared" ca="1" si="1247"/>
        <v>2800100</v>
      </c>
      <c r="BW1049" s="80">
        <f t="shared" ca="1" si="1247"/>
        <v>2850100</v>
      </c>
      <c r="BX1049" s="80">
        <f t="shared" ca="1" si="1247"/>
        <v>2900100</v>
      </c>
      <c r="BY1049" s="80">
        <f t="shared" ca="1" si="1247"/>
        <v>2950100</v>
      </c>
      <c r="BZ1049" s="80">
        <f t="shared" ca="1" si="1247"/>
        <v>3000100</v>
      </c>
      <c r="CA1049" s="80">
        <f t="shared" ca="1" si="1247"/>
        <v>3050100</v>
      </c>
      <c r="CB1049" s="80">
        <f t="shared" ca="1" si="1247"/>
        <v>3100100</v>
      </c>
      <c r="CC1049" s="80">
        <f t="shared" ca="1" si="1247"/>
        <v>3150100</v>
      </c>
      <c r="CD1049" s="80">
        <f t="shared" ca="1" si="1247"/>
        <v>3200100</v>
      </c>
      <c r="CE1049" s="80">
        <f t="shared" ref="CE1049:CL1049" ca="1" si="1248">-CE1041+CD1049</f>
        <v>3250100</v>
      </c>
      <c r="CF1049" s="80">
        <f t="shared" ca="1" si="1248"/>
        <v>3300100</v>
      </c>
      <c r="CG1049" s="80">
        <f t="shared" ca="1" si="1248"/>
        <v>3350100</v>
      </c>
      <c r="CH1049" s="80">
        <f t="shared" ca="1" si="1248"/>
        <v>3400100</v>
      </c>
      <c r="CI1049" s="80">
        <f t="shared" ca="1" si="1248"/>
        <v>3450100</v>
      </c>
      <c r="CJ1049" s="80">
        <f t="shared" ca="1" si="1248"/>
        <v>3500100</v>
      </c>
      <c r="CK1049" s="80">
        <f t="shared" ca="1" si="1248"/>
        <v>3550100</v>
      </c>
      <c r="CL1049" s="80">
        <f t="shared" ca="1" si="1248"/>
        <v>3600100</v>
      </c>
      <c r="CN1049" s="80">
        <f>CN1046</f>
        <v>100</v>
      </c>
      <c r="CO1049" s="80" t="e">
        <f t="shared" ref="CO1049" ca="1" si="1249">-CO1041+CN1049</f>
        <v>#N/A</v>
      </c>
      <c r="CP1049" s="80" t="e">
        <f t="shared" ref="CP1049:DL1049" ca="1" si="1250">-CP1041+CO1049</f>
        <v>#N/A</v>
      </c>
      <c r="CQ1049" s="80" t="e">
        <f t="shared" ca="1" si="1250"/>
        <v>#N/A</v>
      </c>
      <c r="CR1049" s="80" t="e">
        <f t="shared" ca="1" si="1250"/>
        <v>#N/A</v>
      </c>
      <c r="CS1049" s="80" t="e">
        <f t="shared" ca="1" si="1250"/>
        <v>#N/A</v>
      </c>
      <c r="CT1049" s="80" t="e">
        <f t="shared" ca="1" si="1250"/>
        <v>#N/A</v>
      </c>
      <c r="CU1049" s="80" t="e">
        <f t="shared" ca="1" si="1250"/>
        <v>#N/A</v>
      </c>
      <c r="CV1049" s="80" t="e">
        <f t="shared" ca="1" si="1250"/>
        <v>#N/A</v>
      </c>
      <c r="CW1049" s="80" t="e">
        <f t="shared" ca="1" si="1250"/>
        <v>#N/A</v>
      </c>
      <c r="CX1049" s="80" t="e">
        <f t="shared" ca="1" si="1250"/>
        <v>#N/A</v>
      </c>
      <c r="CY1049" s="80" t="e">
        <f t="shared" ca="1" si="1250"/>
        <v>#N/A</v>
      </c>
      <c r="CZ1049" s="80" t="e">
        <f t="shared" ca="1" si="1250"/>
        <v>#N/A</v>
      </c>
      <c r="DA1049" s="80" t="e">
        <f t="shared" ca="1" si="1250"/>
        <v>#N/A</v>
      </c>
      <c r="DB1049" s="80" t="e">
        <f t="shared" ca="1" si="1250"/>
        <v>#N/A</v>
      </c>
      <c r="DC1049" s="80" t="e">
        <f t="shared" ca="1" si="1250"/>
        <v>#N/A</v>
      </c>
      <c r="DD1049" s="80" t="e">
        <f t="shared" ca="1" si="1250"/>
        <v>#N/A</v>
      </c>
      <c r="DE1049" s="80" t="e">
        <f t="shared" ca="1" si="1250"/>
        <v>#N/A</v>
      </c>
      <c r="DF1049" s="80" t="e">
        <f t="shared" ca="1" si="1250"/>
        <v>#N/A</v>
      </c>
      <c r="DG1049" s="80" t="e">
        <f t="shared" ca="1" si="1250"/>
        <v>#N/A</v>
      </c>
      <c r="DH1049" s="80" t="e">
        <f t="shared" ca="1" si="1250"/>
        <v>#N/A</v>
      </c>
      <c r="DI1049" s="80" t="e">
        <f t="shared" ca="1" si="1250"/>
        <v>#N/A</v>
      </c>
      <c r="DJ1049" s="80" t="e">
        <f t="shared" ca="1" si="1250"/>
        <v>#N/A</v>
      </c>
      <c r="DK1049" s="80" t="e">
        <f t="shared" ca="1" si="1250"/>
        <v>#N/A</v>
      </c>
      <c r="DL1049" s="80" t="e">
        <f t="shared" ca="1" si="1250"/>
        <v>#N/A</v>
      </c>
    </row>
    <row r="1050" spans="2:116" x14ac:dyDescent="0.35">
      <c r="B1050" s="8" t="str">
        <f t="shared" si="1245"/>
        <v>1050 FAINT-S</v>
      </c>
      <c r="D1050" t="s">
        <v>766</v>
      </c>
      <c r="E1050" s="8" t="str">
        <f t="shared" si="1239"/>
        <v>1050 FAINT-S</v>
      </c>
      <c r="G1050" s="95" t="s">
        <v>205</v>
      </c>
      <c r="J1050" s="81">
        <f>-H1037/H1036*J1049</f>
        <v>0</v>
      </c>
      <c r="K1050" s="37">
        <f ca="1">SUMIF($4:$4,K$2,1050:1050)</f>
        <v>-65019.999999999993</v>
      </c>
      <c r="L1050" s="37">
        <f ca="1">SUMIF($4:$4,L$2,1050:1050)</f>
        <v>-250040</v>
      </c>
      <c r="M1050" s="37">
        <f ca="1">SUMIF($4:$4,M$2,1050:1050)</f>
        <v>-555060</v>
      </c>
      <c r="N1050" s="37">
        <f ca="1">SUMIF($4:$4,N$2,1050:1050)</f>
        <v>-980080</v>
      </c>
      <c r="O1050" s="37">
        <f ca="1">SUMIF($4:$4,O$2,1050:1050)</f>
        <v>-1525100</v>
      </c>
      <c r="P1050" s="37">
        <f ca="1">SUMIF($4:$4,P$2,1050:1050)</f>
        <v>-2125100</v>
      </c>
      <c r="R1050" s="37">
        <f>$J1050</f>
        <v>0</v>
      </c>
      <c r="S1050" s="81">
        <f t="shared" ref="S1050:AX1050" ca="1" si="1251">R1050+S1044</f>
        <v>-835</v>
      </c>
      <c r="T1050" s="81">
        <f t="shared" ca="1" si="1251"/>
        <v>-2503.3333333333335</v>
      </c>
      <c r="U1050" s="81">
        <f t="shared" ca="1" si="1251"/>
        <v>-5005</v>
      </c>
      <c r="V1050" s="81">
        <f t="shared" ca="1" si="1251"/>
        <v>-8340</v>
      </c>
      <c r="W1050" s="81">
        <f t="shared" ca="1" si="1251"/>
        <v>-12508.333333333334</v>
      </c>
      <c r="X1050" s="81">
        <f t="shared" ca="1" si="1251"/>
        <v>-17510</v>
      </c>
      <c r="Y1050" s="81">
        <f t="shared" ca="1" si="1251"/>
        <v>-23345</v>
      </c>
      <c r="Z1050" s="81">
        <f t="shared" ca="1" si="1251"/>
        <v>-30013.333333333336</v>
      </c>
      <c r="AA1050" s="81">
        <f t="shared" ca="1" si="1251"/>
        <v>-37515</v>
      </c>
      <c r="AB1050" s="81">
        <f t="shared" ca="1" si="1251"/>
        <v>-45850</v>
      </c>
      <c r="AC1050" s="81">
        <f t="shared" ca="1" si="1251"/>
        <v>-55018.333333333328</v>
      </c>
      <c r="AD1050" s="81">
        <f t="shared" ca="1" si="1251"/>
        <v>-65019.999999999993</v>
      </c>
      <c r="AE1050" s="81">
        <f t="shared" ca="1" si="1251"/>
        <v>-75855</v>
      </c>
      <c r="AF1050" s="81">
        <f t="shared" ca="1" si="1251"/>
        <v>-87523.333333333328</v>
      </c>
      <c r="AG1050" s="81">
        <f t="shared" ca="1" si="1251"/>
        <v>-100025</v>
      </c>
      <c r="AH1050" s="81">
        <f t="shared" ca="1" si="1251"/>
        <v>-113360</v>
      </c>
      <c r="AI1050" s="81">
        <f t="shared" ca="1" si="1251"/>
        <v>-127528.33333333333</v>
      </c>
      <c r="AJ1050" s="81">
        <f t="shared" ca="1" si="1251"/>
        <v>-142530</v>
      </c>
      <c r="AK1050" s="81">
        <f t="shared" ca="1" si="1251"/>
        <v>-158365</v>
      </c>
      <c r="AL1050" s="81">
        <f t="shared" ca="1" si="1251"/>
        <v>-175033.33333333334</v>
      </c>
      <c r="AM1050" s="81">
        <f t="shared" ca="1" si="1251"/>
        <v>-192535</v>
      </c>
      <c r="AN1050" s="81">
        <f t="shared" ca="1" si="1251"/>
        <v>-210870</v>
      </c>
      <c r="AO1050" s="81">
        <f t="shared" ca="1" si="1251"/>
        <v>-230038.33333333334</v>
      </c>
      <c r="AP1050" s="81">
        <f t="shared" ca="1" si="1251"/>
        <v>-250040</v>
      </c>
      <c r="AQ1050" s="81">
        <f t="shared" ca="1" si="1251"/>
        <v>-270875</v>
      </c>
      <c r="AR1050" s="81">
        <f t="shared" ca="1" si="1251"/>
        <v>-292543.33333333331</v>
      </c>
      <c r="AS1050" s="81">
        <f t="shared" ca="1" si="1251"/>
        <v>-315045</v>
      </c>
      <c r="AT1050" s="81">
        <f t="shared" ca="1" si="1251"/>
        <v>-338380</v>
      </c>
      <c r="AU1050" s="81">
        <f t="shared" ca="1" si="1251"/>
        <v>-362548.33333333331</v>
      </c>
      <c r="AV1050" s="81">
        <f t="shared" ca="1" si="1251"/>
        <v>-387550</v>
      </c>
      <c r="AW1050" s="81">
        <f t="shared" ca="1" si="1251"/>
        <v>-413385</v>
      </c>
      <c r="AX1050" s="81">
        <f t="shared" ca="1" si="1251"/>
        <v>-440053.33333333331</v>
      </c>
      <c r="AY1050" s="81">
        <f t="shared" ref="AY1050:CD1050" ca="1" si="1252">AX1050+AY1044</f>
        <v>-467555</v>
      </c>
      <c r="AZ1050" s="81">
        <f t="shared" ca="1" si="1252"/>
        <v>-495890</v>
      </c>
      <c r="BA1050" s="81">
        <f t="shared" ca="1" si="1252"/>
        <v>-525058.33333333337</v>
      </c>
      <c r="BB1050" s="81">
        <f t="shared" ca="1" si="1252"/>
        <v>-555060</v>
      </c>
      <c r="BC1050" s="81">
        <f t="shared" ca="1" si="1252"/>
        <v>-585895</v>
      </c>
      <c r="BD1050" s="81">
        <f t="shared" ca="1" si="1252"/>
        <v>-617563.33333333337</v>
      </c>
      <c r="BE1050" s="81">
        <f t="shared" ca="1" si="1252"/>
        <v>-650065</v>
      </c>
      <c r="BF1050" s="81">
        <f t="shared" ca="1" si="1252"/>
        <v>-683400</v>
      </c>
      <c r="BG1050" s="81">
        <f t="shared" ca="1" si="1252"/>
        <v>-717568.33333333337</v>
      </c>
      <c r="BH1050" s="81">
        <f t="shared" ca="1" si="1252"/>
        <v>-752570</v>
      </c>
      <c r="BI1050" s="81">
        <f t="shared" ca="1" si="1252"/>
        <v>-788405</v>
      </c>
      <c r="BJ1050" s="81">
        <f t="shared" ca="1" si="1252"/>
        <v>-825073.33333333337</v>
      </c>
      <c r="BK1050" s="81">
        <f t="shared" ca="1" si="1252"/>
        <v>-862575</v>
      </c>
      <c r="BL1050" s="81">
        <f t="shared" ca="1" si="1252"/>
        <v>-900910</v>
      </c>
      <c r="BM1050" s="81">
        <f t="shared" ca="1" si="1252"/>
        <v>-940078.33333333337</v>
      </c>
      <c r="BN1050" s="81">
        <f t="shared" ca="1" si="1252"/>
        <v>-980080</v>
      </c>
      <c r="BO1050" s="81">
        <f t="shared" ca="1" si="1252"/>
        <v>-1020915</v>
      </c>
      <c r="BP1050" s="81">
        <f t="shared" ca="1" si="1252"/>
        <v>-1062583.3333333333</v>
      </c>
      <c r="BQ1050" s="81">
        <f t="shared" ca="1" si="1252"/>
        <v>-1105085</v>
      </c>
      <c r="BR1050" s="81">
        <f t="shared" ca="1" si="1252"/>
        <v>-1148420</v>
      </c>
      <c r="BS1050" s="81">
        <f t="shared" ca="1" si="1252"/>
        <v>-1192588.3333333333</v>
      </c>
      <c r="BT1050" s="81">
        <f t="shared" ca="1" si="1252"/>
        <v>-1237590</v>
      </c>
      <c r="BU1050" s="81">
        <f t="shared" ca="1" si="1252"/>
        <v>-1283425</v>
      </c>
      <c r="BV1050" s="81">
        <f t="shared" ca="1" si="1252"/>
        <v>-1330093.3333333333</v>
      </c>
      <c r="BW1050" s="81">
        <f t="shared" ca="1" si="1252"/>
        <v>-1377595</v>
      </c>
      <c r="BX1050" s="81">
        <f t="shared" ca="1" si="1252"/>
        <v>-1425930</v>
      </c>
      <c r="BY1050" s="81">
        <f t="shared" ca="1" si="1252"/>
        <v>-1475098.3333333333</v>
      </c>
      <c r="BZ1050" s="81">
        <f t="shared" ca="1" si="1252"/>
        <v>-1525100</v>
      </c>
      <c r="CA1050" s="81">
        <f t="shared" ca="1" si="1252"/>
        <v>-1575100</v>
      </c>
      <c r="CB1050" s="81">
        <f t="shared" ca="1" si="1252"/>
        <v>-1625100</v>
      </c>
      <c r="CC1050" s="81">
        <f t="shared" ca="1" si="1252"/>
        <v>-1675100</v>
      </c>
      <c r="CD1050" s="81">
        <f t="shared" ca="1" si="1252"/>
        <v>-1725100</v>
      </c>
      <c r="CE1050" s="81">
        <f t="shared" ref="CE1050:CL1050" ca="1" si="1253">CD1050+CE1044</f>
        <v>-1775100</v>
      </c>
      <c r="CF1050" s="81">
        <f t="shared" ca="1" si="1253"/>
        <v>-1825100</v>
      </c>
      <c r="CG1050" s="81">
        <f t="shared" ca="1" si="1253"/>
        <v>-1875100</v>
      </c>
      <c r="CH1050" s="81">
        <f t="shared" ca="1" si="1253"/>
        <v>-1925100</v>
      </c>
      <c r="CI1050" s="81">
        <f t="shared" ca="1" si="1253"/>
        <v>-1975100</v>
      </c>
      <c r="CJ1050" s="81">
        <f t="shared" ca="1" si="1253"/>
        <v>-2025100</v>
      </c>
      <c r="CK1050" s="81">
        <f t="shared" ca="1" si="1253"/>
        <v>-2075100</v>
      </c>
      <c r="CL1050" s="81">
        <f t="shared" ca="1" si="1253"/>
        <v>-2125100</v>
      </c>
      <c r="CN1050" s="81">
        <f>-H1037/H1036*CN1049</f>
        <v>0</v>
      </c>
      <c r="CO1050" s="81" t="e">
        <f t="shared" ref="CO1050" ca="1" si="1254">CN1050+CO1044</f>
        <v>#N/A</v>
      </c>
      <c r="CP1050" s="81" t="e">
        <f t="shared" ref="CP1050:DL1050" ca="1" si="1255">CO1050+CP1044</f>
        <v>#N/A</v>
      </c>
      <c r="CQ1050" s="81" t="e">
        <f t="shared" ca="1" si="1255"/>
        <v>#N/A</v>
      </c>
      <c r="CR1050" s="81" t="e">
        <f t="shared" ca="1" si="1255"/>
        <v>#N/A</v>
      </c>
      <c r="CS1050" s="81" t="e">
        <f t="shared" ca="1" si="1255"/>
        <v>#N/A</v>
      </c>
      <c r="CT1050" s="81" t="e">
        <f t="shared" ca="1" si="1255"/>
        <v>#N/A</v>
      </c>
      <c r="CU1050" s="81" t="e">
        <f t="shared" ca="1" si="1255"/>
        <v>#N/A</v>
      </c>
      <c r="CV1050" s="81" t="e">
        <f t="shared" ca="1" si="1255"/>
        <v>#N/A</v>
      </c>
      <c r="CW1050" s="81" t="e">
        <f t="shared" ca="1" si="1255"/>
        <v>#N/A</v>
      </c>
      <c r="CX1050" s="81" t="e">
        <f t="shared" ca="1" si="1255"/>
        <v>#N/A</v>
      </c>
      <c r="CY1050" s="81" t="e">
        <f t="shared" ca="1" si="1255"/>
        <v>#N/A</v>
      </c>
      <c r="CZ1050" s="81" t="e">
        <f t="shared" ca="1" si="1255"/>
        <v>#N/A</v>
      </c>
      <c r="DA1050" s="81" t="e">
        <f t="shared" ca="1" si="1255"/>
        <v>#N/A</v>
      </c>
      <c r="DB1050" s="81" t="e">
        <f t="shared" ca="1" si="1255"/>
        <v>#N/A</v>
      </c>
      <c r="DC1050" s="81" t="e">
        <f t="shared" ca="1" si="1255"/>
        <v>#N/A</v>
      </c>
      <c r="DD1050" s="81" t="e">
        <f t="shared" ca="1" si="1255"/>
        <v>#N/A</v>
      </c>
      <c r="DE1050" s="81" t="e">
        <f t="shared" ca="1" si="1255"/>
        <v>#N/A</v>
      </c>
      <c r="DF1050" s="81" t="e">
        <f t="shared" ca="1" si="1255"/>
        <v>#N/A</v>
      </c>
      <c r="DG1050" s="81" t="e">
        <f t="shared" ca="1" si="1255"/>
        <v>#N/A</v>
      </c>
      <c r="DH1050" s="81" t="e">
        <f t="shared" ca="1" si="1255"/>
        <v>#N/A</v>
      </c>
      <c r="DI1050" s="81" t="e">
        <f t="shared" ca="1" si="1255"/>
        <v>#N/A</v>
      </c>
      <c r="DJ1050" s="81" t="e">
        <f t="shared" ca="1" si="1255"/>
        <v>#N/A</v>
      </c>
      <c r="DK1050" s="81" t="e">
        <f t="shared" ca="1" si="1255"/>
        <v>#N/A</v>
      </c>
      <c r="DL1050" s="81" t="e">
        <f t="shared" ca="1" si="1255"/>
        <v>#N/A</v>
      </c>
    </row>
    <row r="1051" spans="2:116" x14ac:dyDescent="0.35">
      <c r="B1051" s="8" t="str">
        <f t="shared" si="1245"/>
        <v>1051 FAINT-S</v>
      </c>
      <c r="C1051" t="s">
        <v>240</v>
      </c>
      <c r="D1051" t="s">
        <v>766</v>
      </c>
      <c r="E1051" s="8" t="str">
        <f t="shared" si="1239"/>
        <v>1051 FAINT-S</v>
      </c>
      <c r="G1051" s="158" t="str">
        <f>"Gross intangibles - "&amp;SUBSTITUTE(G1036,":","")</f>
        <v>Gross intangibles - Volume driven secondary intangible assets</v>
      </c>
      <c r="H1051" s="27"/>
      <c r="J1051" s="77">
        <f>SUM(J1049:J1050)</f>
        <v>100</v>
      </c>
      <c r="K1051" s="33">
        <f ca="1">SUMIF($3:$3,K$2,1051:1051)</f>
        <v>3597736.6666666665</v>
      </c>
      <c r="L1051" s="33">
        <f ca="1">SUMIF($3:$3,L$2,1051:1051)</f>
        <v>9237496.6666666679</v>
      </c>
      <c r="M1051" s="33">
        <f ca="1">SUMIF($3:$3,M$2,1051:1051)</f>
        <v>13437256.666666666</v>
      </c>
      <c r="N1051" s="33">
        <f ca="1">SUMIF($3:$3,N$2,1051:1051)</f>
        <v>16197016.666666664</v>
      </c>
      <c r="O1051" s="33">
        <f ca="1">SUMIF($3:$3,O$2,1051:1051)</f>
        <v>17516776.666666664</v>
      </c>
      <c r="P1051" s="33">
        <f ca="1">SUMIF($3:$3,P$2,1051:1051)</f>
        <v>17700000</v>
      </c>
      <c r="R1051" s="33">
        <f>$J1051</f>
        <v>100</v>
      </c>
      <c r="S1051" s="77">
        <f t="shared" ref="S1051:AX1051" ca="1" si="1256">SUM(S1049:S1050)</f>
        <v>49265</v>
      </c>
      <c r="T1051" s="77">
        <f t="shared" ca="1" si="1256"/>
        <v>97596.666666666672</v>
      </c>
      <c r="U1051" s="77">
        <f t="shared" ca="1" si="1256"/>
        <v>145095</v>
      </c>
      <c r="V1051" s="77">
        <f t="shared" ca="1" si="1256"/>
        <v>191760</v>
      </c>
      <c r="W1051" s="77">
        <f t="shared" ca="1" si="1256"/>
        <v>237591.66666666666</v>
      </c>
      <c r="X1051" s="77">
        <f t="shared" ca="1" si="1256"/>
        <v>282590</v>
      </c>
      <c r="Y1051" s="77">
        <f t="shared" ca="1" si="1256"/>
        <v>326755</v>
      </c>
      <c r="Z1051" s="77">
        <f t="shared" ca="1" si="1256"/>
        <v>370086.66666666669</v>
      </c>
      <c r="AA1051" s="77">
        <f t="shared" ca="1" si="1256"/>
        <v>412585</v>
      </c>
      <c r="AB1051" s="77">
        <f t="shared" ca="1" si="1256"/>
        <v>454250</v>
      </c>
      <c r="AC1051" s="77">
        <f t="shared" ca="1" si="1256"/>
        <v>495081.66666666669</v>
      </c>
      <c r="AD1051" s="77">
        <f t="shared" ca="1" si="1256"/>
        <v>535080</v>
      </c>
      <c r="AE1051" s="77">
        <f t="shared" ca="1" si="1256"/>
        <v>574245</v>
      </c>
      <c r="AF1051" s="77">
        <f t="shared" ca="1" si="1256"/>
        <v>612576.66666666663</v>
      </c>
      <c r="AG1051" s="77">
        <f t="shared" ca="1" si="1256"/>
        <v>650075</v>
      </c>
      <c r="AH1051" s="77">
        <f t="shared" ca="1" si="1256"/>
        <v>686740</v>
      </c>
      <c r="AI1051" s="77">
        <f t="shared" ca="1" si="1256"/>
        <v>722571.66666666663</v>
      </c>
      <c r="AJ1051" s="77">
        <f t="shared" ca="1" si="1256"/>
        <v>757570</v>
      </c>
      <c r="AK1051" s="77">
        <f t="shared" ca="1" si="1256"/>
        <v>791735</v>
      </c>
      <c r="AL1051" s="77">
        <f t="shared" ca="1" si="1256"/>
        <v>825066.66666666663</v>
      </c>
      <c r="AM1051" s="77">
        <f t="shared" ca="1" si="1256"/>
        <v>857565</v>
      </c>
      <c r="AN1051" s="77">
        <f t="shared" ca="1" si="1256"/>
        <v>889230</v>
      </c>
      <c r="AO1051" s="77">
        <f t="shared" ca="1" si="1256"/>
        <v>920061.66666666663</v>
      </c>
      <c r="AP1051" s="77">
        <f t="shared" ca="1" si="1256"/>
        <v>950060</v>
      </c>
      <c r="AQ1051" s="77">
        <f t="shared" ca="1" si="1256"/>
        <v>979225</v>
      </c>
      <c r="AR1051" s="77">
        <f t="shared" ca="1" si="1256"/>
        <v>1007556.6666666667</v>
      </c>
      <c r="AS1051" s="77">
        <f t="shared" ca="1" si="1256"/>
        <v>1035055</v>
      </c>
      <c r="AT1051" s="77">
        <f t="shared" ca="1" si="1256"/>
        <v>1061720</v>
      </c>
      <c r="AU1051" s="77">
        <f t="shared" ca="1" si="1256"/>
        <v>1087551.6666666667</v>
      </c>
      <c r="AV1051" s="77">
        <f t="shared" ca="1" si="1256"/>
        <v>1112550</v>
      </c>
      <c r="AW1051" s="77">
        <f t="shared" ca="1" si="1256"/>
        <v>1136715</v>
      </c>
      <c r="AX1051" s="77">
        <f t="shared" ca="1" si="1256"/>
        <v>1160046.6666666667</v>
      </c>
      <c r="AY1051" s="77">
        <f t="shared" ref="AY1051:CD1051" ca="1" si="1257">SUM(AY1049:AY1050)</f>
        <v>1182545</v>
      </c>
      <c r="AZ1051" s="77">
        <f t="shared" ca="1" si="1257"/>
        <v>1204210</v>
      </c>
      <c r="BA1051" s="77">
        <f t="shared" ca="1" si="1257"/>
        <v>1225041.6666666665</v>
      </c>
      <c r="BB1051" s="77">
        <f t="shared" ca="1" si="1257"/>
        <v>1245040</v>
      </c>
      <c r="BC1051" s="77">
        <f t="shared" ca="1" si="1257"/>
        <v>1264205</v>
      </c>
      <c r="BD1051" s="77">
        <f t="shared" ca="1" si="1257"/>
        <v>1282536.6666666665</v>
      </c>
      <c r="BE1051" s="77">
        <f t="shared" ca="1" si="1257"/>
        <v>1300035</v>
      </c>
      <c r="BF1051" s="77">
        <f t="shared" ca="1" si="1257"/>
        <v>1316700</v>
      </c>
      <c r="BG1051" s="77">
        <f t="shared" ca="1" si="1257"/>
        <v>1332531.6666666665</v>
      </c>
      <c r="BH1051" s="77">
        <f t="shared" ca="1" si="1257"/>
        <v>1347530</v>
      </c>
      <c r="BI1051" s="77">
        <f t="shared" ca="1" si="1257"/>
        <v>1361695</v>
      </c>
      <c r="BJ1051" s="77">
        <f t="shared" ca="1" si="1257"/>
        <v>1375026.6666666665</v>
      </c>
      <c r="BK1051" s="77">
        <f t="shared" ca="1" si="1257"/>
        <v>1387525</v>
      </c>
      <c r="BL1051" s="77">
        <f t="shared" ca="1" si="1257"/>
        <v>1399190</v>
      </c>
      <c r="BM1051" s="77">
        <f t="shared" ca="1" si="1257"/>
        <v>1410021.6666666665</v>
      </c>
      <c r="BN1051" s="77">
        <f t="shared" ca="1" si="1257"/>
        <v>1420020</v>
      </c>
      <c r="BO1051" s="77">
        <f t="shared" ca="1" si="1257"/>
        <v>1429185</v>
      </c>
      <c r="BP1051" s="77">
        <f t="shared" ca="1" si="1257"/>
        <v>1437516.6666666667</v>
      </c>
      <c r="BQ1051" s="77">
        <f t="shared" ca="1" si="1257"/>
        <v>1445015</v>
      </c>
      <c r="BR1051" s="77">
        <f t="shared" ca="1" si="1257"/>
        <v>1451680</v>
      </c>
      <c r="BS1051" s="77">
        <f t="shared" ca="1" si="1257"/>
        <v>1457511.6666666667</v>
      </c>
      <c r="BT1051" s="77">
        <f t="shared" ca="1" si="1257"/>
        <v>1462510</v>
      </c>
      <c r="BU1051" s="77">
        <f t="shared" ca="1" si="1257"/>
        <v>1466675</v>
      </c>
      <c r="BV1051" s="77">
        <f t="shared" ca="1" si="1257"/>
        <v>1470006.6666666667</v>
      </c>
      <c r="BW1051" s="77">
        <f t="shared" ca="1" si="1257"/>
        <v>1472505</v>
      </c>
      <c r="BX1051" s="77">
        <f t="shared" ca="1" si="1257"/>
        <v>1474170</v>
      </c>
      <c r="BY1051" s="77">
        <f t="shared" ca="1" si="1257"/>
        <v>1475001.6666666667</v>
      </c>
      <c r="BZ1051" s="77">
        <f t="shared" ca="1" si="1257"/>
        <v>1475000</v>
      </c>
      <c r="CA1051" s="77">
        <f t="shared" ca="1" si="1257"/>
        <v>1475000</v>
      </c>
      <c r="CB1051" s="77">
        <f t="shared" ca="1" si="1257"/>
        <v>1475000</v>
      </c>
      <c r="CC1051" s="77">
        <f t="shared" ca="1" si="1257"/>
        <v>1475000</v>
      </c>
      <c r="CD1051" s="77">
        <f t="shared" ca="1" si="1257"/>
        <v>1475000</v>
      </c>
      <c r="CE1051" s="77">
        <f t="shared" ref="CE1051:CL1051" ca="1" si="1258">SUM(CE1049:CE1050)</f>
        <v>1475000</v>
      </c>
      <c r="CF1051" s="77">
        <f t="shared" ca="1" si="1258"/>
        <v>1475000</v>
      </c>
      <c r="CG1051" s="77">
        <f t="shared" ca="1" si="1258"/>
        <v>1475000</v>
      </c>
      <c r="CH1051" s="77">
        <f t="shared" ca="1" si="1258"/>
        <v>1475000</v>
      </c>
      <c r="CI1051" s="77">
        <f t="shared" ca="1" si="1258"/>
        <v>1475000</v>
      </c>
      <c r="CJ1051" s="77">
        <f t="shared" ca="1" si="1258"/>
        <v>1475000</v>
      </c>
      <c r="CK1051" s="77">
        <f t="shared" ca="1" si="1258"/>
        <v>1475000</v>
      </c>
      <c r="CL1051" s="77">
        <f t="shared" ca="1" si="1258"/>
        <v>1475000</v>
      </c>
      <c r="CN1051" s="77">
        <f>SUM(CN1049:CN1050)</f>
        <v>100</v>
      </c>
      <c r="CO1051" s="77" t="e">
        <f t="shared" ref="CO1051" ca="1" si="1259">SUM(CO1049:CO1050)</f>
        <v>#N/A</v>
      </c>
      <c r="CP1051" s="77" t="e">
        <f t="shared" ref="CP1051:DK1051" ca="1" si="1260">SUM(CP1049:CP1050)</f>
        <v>#N/A</v>
      </c>
      <c r="CQ1051" s="77" t="e">
        <f t="shared" ca="1" si="1260"/>
        <v>#N/A</v>
      </c>
      <c r="CR1051" s="77" t="e">
        <f t="shared" ca="1" si="1260"/>
        <v>#N/A</v>
      </c>
      <c r="CS1051" s="77" t="e">
        <f t="shared" ca="1" si="1260"/>
        <v>#N/A</v>
      </c>
      <c r="CT1051" s="77" t="e">
        <f t="shared" ca="1" si="1260"/>
        <v>#N/A</v>
      </c>
      <c r="CU1051" s="77" t="e">
        <f t="shared" ca="1" si="1260"/>
        <v>#N/A</v>
      </c>
      <c r="CV1051" s="77" t="e">
        <f t="shared" ca="1" si="1260"/>
        <v>#N/A</v>
      </c>
      <c r="CW1051" s="77" t="e">
        <f t="shared" ca="1" si="1260"/>
        <v>#N/A</v>
      </c>
      <c r="CX1051" s="77" t="e">
        <f t="shared" ca="1" si="1260"/>
        <v>#N/A</v>
      </c>
      <c r="CY1051" s="77" t="e">
        <f t="shared" ca="1" si="1260"/>
        <v>#N/A</v>
      </c>
      <c r="CZ1051" s="77" t="e">
        <f t="shared" ca="1" si="1260"/>
        <v>#N/A</v>
      </c>
      <c r="DA1051" s="77" t="e">
        <f t="shared" ca="1" si="1260"/>
        <v>#N/A</v>
      </c>
      <c r="DB1051" s="77" t="e">
        <f t="shared" ca="1" si="1260"/>
        <v>#N/A</v>
      </c>
      <c r="DC1051" s="77" t="e">
        <f t="shared" ca="1" si="1260"/>
        <v>#N/A</v>
      </c>
      <c r="DD1051" s="77" t="e">
        <f t="shared" ca="1" si="1260"/>
        <v>#N/A</v>
      </c>
      <c r="DE1051" s="77" t="e">
        <f t="shared" ca="1" si="1260"/>
        <v>#N/A</v>
      </c>
      <c r="DF1051" s="77" t="e">
        <f t="shared" ca="1" si="1260"/>
        <v>#N/A</v>
      </c>
      <c r="DG1051" s="77" t="e">
        <f t="shared" ca="1" si="1260"/>
        <v>#N/A</v>
      </c>
      <c r="DH1051" s="77" t="e">
        <f t="shared" ca="1" si="1260"/>
        <v>#N/A</v>
      </c>
      <c r="DI1051" s="77" t="e">
        <f t="shared" ca="1" si="1260"/>
        <v>#N/A</v>
      </c>
      <c r="DJ1051" s="77" t="e">
        <f t="shared" ca="1" si="1260"/>
        <v>#N/A</v>
      </c>
      <c r="DK1051" s="77" t="e">
        <f t="shared" ca="1" si="1260"/>
        <v>#N/A</v>
      </c>
      <c r="DL1051" s="77" t="e">
        <f t="shared" ref="DL1051" ca="1" si="1261">SUM(DL1049:DL1050)</f>
        <v>#N/A</v>
      </c>
    </row>
    <row r="1052" spans="2:116" x14ac:dyDescent="0.35">
      <c r="B1052" s="8" t="s">
        <v>244</v>
      </c>
      <c r="D1052" t="s">
        <v>766</v>
      </c>
      <c r="E1052" s="8" t="str">
        <f>ROW()&amp;" "&amp;D1052</f>
        <v>1052 FAINT-S</v>
      </c>
      <c r="G1052" s="158" t="str">
        <f>"Accumulated amortization - "&amp;SUBSTITUTE(G1036,":","")</f>
        <v>Accumulated amortization - Volume driven secondary intangible assets</v>
      </c>
      <c r="H1052" s="27"/>
      <c r="J1052" s="77"/>
      <c r="K1052" s="33"/>
      <c r="L1052" s="33"/>
      <c r="M1052" s="33"/>
      <c r="N1052" s="33"/>
      <c r="O1052" s="33"/>
      <c r="P1052" s="33"/>
      <c r="R1052" s="33"/>
      <c r="S1052" s="77"/>
      <c r="T1052" s="77"/>
      <c r="U1052" s="77"/>
      <c r="V1052" s="77"/>
      <c r="W1052" s="77"/>
      <c r="X1052" s="77"/>
      <c r="Y1052" s="77"/>
      <c r="Z1052" s="77"/>
      <c r="AA1052" s="77"/>
      <c r="AB1052" s="77"/>
      <c r="AC1052" s="77"/>
      <c r="AD1052" s="77"/>
      <c r="AE1052" s="77"/>
      <c r="AF1052" s="77"/>
      <c r="AG1052" s="77"/>
      <c r="AH1052" s="77"/>
      <c r="AI1052" s="77"/>
      <c r="AJ1052" s="77"/>
      <c r="AK1052" s="77"/>
      <c r="AL1052" s="77"/>
      <c r="AM1052" s="77"/>
      <c r="AN1052" s="77"/>
      <c r="AO1052" s="77"/>
      <c r="AP1052" s="77"/>
      <c r="AQ1052" s="77"/>
      <c r="AR1052" s="77"/>
      <c r="AS1052" s="77"/>
      <c r="AT1052" s="77"/>
      <c r="AU1052" s="77"/>
      <c r="AV1052" s="77"/>
      <c r="AW1052" s="77"/>
      <c r="AX1052" s="77"/>
      <c r="AY1052" s="77"/>
      <c r="AZ1052" s="77"/>
      <c r="BA1052" s="77"/>
      <c r="BB1052" s="77"/>
      <c r="BC1052" s="77"/>
      <c r="BD1052" s="77"/>
      <c r="BE1052" s="77"/>
      <c r="BF1052" s="77"/>
      <c r="BG1052" s="77"/>
      <c r="BH1052" s="77"/>
      <c r="BI1052" s="77"/>
      <c r="BJ1052" s="77"/>
      <c r="BK1052" s="77"/>
      <c r="BL1052" s="77"/>
      <c r="BM1052" s="77"/>
      <c r="BN1052" s="77"/>
      <c r="BO1052" s="77"/>
      <c r="BP1052" s="77"/>
      <c r="BQ1052" s="77"/>
      <c r="BR1052" s="77"/>
      <c r="BS1052" s="77"/>
      <c r="BT1052" s="77"/>
      <c r="BU1052" s="77"/>
      <c r="BV1052" s="77"/>
      <c r="BW1052" s="77"/>
      <c r="BX1052" s="77"/>
      <c r="BY1052" s="77"/>
      <c r="BZ1052" s="77"/>
      <c r="CA1052" s="77"/>
      <c r="CB1052" s="77"/>
      <c r="CC1052" s="77"/>
      <c r="CD1052" s="77"/>
      <c r="CE1052" s="77"/>
      <c r="CF1052" s="77"/>
      <c r="CG1052" s="77"/>
      <c r="CH1052" s="77"/>
      <c r="CI1052" s="77"/>
      <c r="CJ1052" s="77"/>
      <c r="CK1052" s="77"/>
      <c r="CL1052" s="77"/>
      <c r="CN1052" s="77"/>
      <c r="CO1052" s="77"/>
      <c r="CP1052" s="77"/>
      <c r="CQ1052" s="77"/>
      <c r="CR1052" s="77"/>
      <c r="CS1052" s="77"/>
      <c r="CT1052" s="77"/>
      <c r="CU1052" s="77"/>
      <c r="CV1052" s="77"/>
      <c r="CW1052" s="77"/>
      <c r="CX1052" s="77"/>
      <c r="CY1052" s="77"/>
      <c r="CZ1052" s="77"/>
      <c r="DA1052" s="77"/>
      <c r="DB1052" s="77"/>
      <c r="DC1052" s="77"/>
      <c r="DD1052" s="77"/>
      <c r="DE1052" s="77"/>
      <c r="DF1052" s="77"/>
      <c r="DG1052" s="77"/>
      <c r="DH1052" s="77"/>
      <c r="DI1052" s="77"/>
      <c r="DJ1052" s="77"/>
      <c r="DK1052" s="77"/>
      <c r="DL1052" s="77"/>
    </row>
    <row r="1053" spans="2:116" x14ac:dyDescent="0.35">
      <c r="B1053" t="s">
        <v>332</v>
      </c>
      <c r="D1053" t="s">
        <v>766</v>
      </c>
      <c r="E1053" s="8" t="str">
        <f>ROW()&amp;" "&amp;D1053</f>
        <v>1053 FAINT-S</v>
      </c>
      <c r="G1053" s="126" t="str">
        <f>"Net Intangibles - "&amp;SUBSTITUTE(G1036,":","")</f>
        <v>Net Intangibles - Volume driven secondary intangible assets</v>
      </c>
      <c r="H1053" s="27"/>
      <c r="I1053" s="78"/>
      <c r="J1053" s="78"/>
      <c r="K1053" s="33"/>
      <c r="L1053" s="33"/>
      <c r="M1053" s="33"/>
      <c r="N1053" s="33"/>
      <c r="O1053" s="33"/>
      <c r="P1053" s="33"/>
      <c r="R1053" s="33"/>
      <c r="S1053" s="77"/>
      <c r="T1053" s="77"/>
      <c r="U1053" s="77"/>
      <c r="V1053" s="77"/>
      <c r="W1053" s="77"/>
      <c r="X1053" s="77"/>
      <c r="Y1053" s="77"/>
      <c r="Z1053" s="77"/>
      <c r="AA1053" s="77"/>
      <c r="AB1053" s="77"/>
      <c r="AC1053" s="77"/>
      <c r="AD1053" s="77"/>
      <c r="AE1053" s="77"/>
      <c r="AF1053" s="77"/>
      <c r="AG1053" s="77"/>
      <c r="AH1053" s="77"/>
      <c r="AI1053" s="77"/>
      <c r="AJ1053" s="77"/>
      <c r="AK1053" s="77"/>
      <c r="AL1053" s="77"/>
      <c r="AM1053" s="77"/>
      <c r="AN1053" s="77"/>
      <c r="AO1053" s="77"/>
      <c r="AP1053" s="77"/>
      <c r="AQ1053" s="77"/>
      <c r="AR1053" s="77"/>
      <c r="AS1053" s="77"/>
      <c r="AT1053" s="77"/>
      <c r="AU1053" s="77"/>
      <c r="AV1053" s="77"/>
      <c r="AW1053" s="77"/>
      <c r="AX1053" s="77"/>
      <c r="AY1053" s="77"/>
      <c r="AZ1053" s="77"/>
      <c r="BA1053" s="77"/>
      <c r="BB1053" s="77"/>
      <c r="BC1053" s="77"/>
      <c r="BD1053" s="77"/>
      <c r="BE1053" s="77"/>
      <c r="BF1053" s="77"/>
      <c r="BG1053" s="77"/>
      <c r="BH1053" s="77"/>
      <c r="BI1053" s="77"/>
      <c r="BJ1053" s="77"/>
      <c r="BK1053" s="77"/>
      <c r="BL1053" s="77"/>
      <c r="BM1053" s="77"/>
      <c r="BN1053" s="77"/>
      <c r="BO1053" s="77"/>
      <c r="BP1053" s="77"/>
      <c r="BQ1053" s="77"/>
      <c r="BR1053" s="77"/>
      <c r="BS1053" s="77"/>
      <c r="BT1053" s="77"/>
      <c r="BU1053" s="77"/>
      <c r="BV1053" s="77"/>
      <c r="BW1053" s="77"/>
      <c r="BX1053" s="77"/>
      <c r="BY1053" s="77"/>
      <c r="BZ1053" s="77"/>
      <c r="CA1053" s="77"/>
      <c r="CB1053" s="77"/>
      <c r="CC1053" s="77"/>
      <c r="CD1053" s="77"/>
      <c r="CE1053" s="77"/>
      <c r="CF1053" s="77"/>
      <c r="CG1053" s="77"/>
      <c r="CH1053" s="77"/>
      <c r="CI1053" s="77"/>
      <c r="CJ1053" s="77"/>
      <c r="CK1053" s="77"/>
      <c r="CL1053" s="77"/>
      <c r="CN1053" s="78"/>
      <c r="CO1053" s="77"/>
      <c r="CP1053" s="77"/>
      <c r="CQ1053" s="77"/>
      <c r="CR1053" s="77"/>
      <c r="CS1053" s="77"/>
      <c r="CT1053" s="77"/>
      <c r="CU1053" s="77"/>
      <c r="CV1053" s="77"/>
      <c r="CW1053" s="77"/>
      <c r="CX1053" s="77"/>
      <c r="CY1053" s="77"/>
      <c r="CZ1053" s="77"/>
      <c r="DA1053" s="77"/>
      <c r="DB1053" s="77"/>
      <c r="DC1053" s="77"/>
      <c r="DD1053" s="77"/>
      <c r="DE1053" s="77"/>
      <c r="DF1053" s="77"/>
      <c r="DG1053" s="77"/>
      <c r="DH1053" s="77"/>
      <c r="DI1053" s="77"/>
      <c r="DJ1053" s="77"/>
      <c r="DK1053" s="77"/>
      <c r="DL1053" s="77"/>
    </row>
    <row r="1054" spans="2:116" x14ac:dyDescent="0.35">
      <c r="B1054" t="s">
        <v>332</v>
      </c>
      <c r="D1054" t="s">
        <v>766</v>
      </c>
      <c r="E1054" s="8" t="str">
        <f>ROW()&amp;" "&amp;D1054</f>
        <v>1054 FAINT-S</v>
      </c>
      <c r="G1054" s="126"/>
      <c r="H1054" s="27"/>
      <c r="I1054" s="78"/>
      <c r="J1054" s="78"/>
      <c r="K1054" s="33"/>
      <c r="L1054" s="33"/>
      <c r="M1054" s="33"/>
      <c r="N1054" s="33"/>
      <c r="O1054" s="33"/>
      <c r="P1054" s="33"/>
      <c r="R1054" s="33"/>
      <c r="S1054" s="77"/>
      <c r="T1054" s="77"/>
      <c r="U1054" s="77"/>
      <c r="V1054" s="77"/>
      <c r="W1054" s="77"/>
      <c r="X1054" s="77"/>
      <c r="Y1054" s="77"/>
      <c r="Z1054" s="77"/>
      <c r="AA1054" s="77"/>
      <c r="AB1054" s="77"/>
      <c r="AC1054" s="77"/>
      <c r="AD1054" s="77"/>
      <c r="AE1054" s="77"/>
      <c r="AF1054" s="77"/>
      <c r="AG1054" s="77"/>
      <c r="AH1054" s="77"/>
      <c r="AI1054" s="77"/>
      <c r="AJ1054" s="77"/>
      <c r="AK1054" s="77"/>
      <c r="AL1054" s="77"/>
      <c r="AM1054" s="77"/>
      <c r="AN1054" s="77"/>
      <c r="AO1054" s="77"/>
      <c r="AP1054" s="77"/>
      <c r="AQ1054" s="77"/>
      <c r="AR1054" s="77"/>
      <c r="AS1054" s="77"/>
      <c r="AT1054" s="77"/>
      <c r="AU1054" s="77"/>
      <c r="AV1054" s="77"/>
      <c r="AW1054" s="77"/>
      <c r="AX1054" s="77"/>
      <c r="AY1054" s="77"/>
      <c r="AZ1054" s="77"/>
      <c r="BA1054" s="77"/>
      <c r="BB1054" s="77"/>
      <c r="BC1054" s="77"/>
      <c r="BD1054" s="77"/>
      <c r="BE1054" s="77"/>
      <c r="BF1054" s="77"/>
      <c r="BG1054" s="77"/>
      <c r="BH1054" s="77"/>
      <c r="BI1054" s="77"/>
      <c r="BJ1054" s="77"/>
      <c r="BK1054" s="77"/>
      <c r="BL1054" s="77"/>
      <c r="BM1054" s="77"/>
      <c r="BN1054" s="77"/>
      <c r="BO1054" s="77"/>
      <c r="BP1054" s="77"/>
      <c r="BQ1054" s="77"/>
      <c r="BR1054" s="77"/>
      <c r="BS1054" s="77"/>
      <c r="BT1054" s="77"/>
      <c r="BU1054" s="77"/>
      <c r="BV1054" s="77"/>
      <c r="BW1054" s="77"/>
      <c r="BX1054" s="77"/>
      <c r="BY1054" s="77"/>
      <c r="BZ1054" s="77"/>
      <c r="CA1054" s="77"/>
      <c r="CB1054" s="77"/>
      <c r="CC1054" s="77"/>
      <c r="CD1054" s="77"/>
      <c r="CE1054" s="77"/>
      <c r="CF1054" s="77"/>
      <c r="CG1054" s="77"/>
      <c r="CH1054" s="77"/>
      <c r="CI1054" s="77"/>
      <c r="CJ1054" s="77"/>
      <c r="CK1054" s="77"/>
      <c r="CL1054" s="77"/>
      <c r="CN1054" s="78"/>
      <c r="CO1054" s="77"/>
      <c r="CP1054" s="77"/>
      <c r="CQ1054" s="77"/>
      <c r="CR1054" s="77"/>
      <c r="CS1054" s="77"/>
      <c r="CT1054" s="77"/>
      <c r="CU1054" s="77"/>
      <c r="CV1054" s="77"/>
      <c r="CW1054" s="77"/>
      <c r="CX1054" s="77"/>
      <c r="CY1054" s="77"/>
      <c r="CZ1054" s="77"/>
      <c r="DA1054" s="77"/>
      <c r="DB1054" s="77"/>
      <c r="DC1054" s="77"/>
      <c r="DD1054" s="77"/>
      <c r="DE1054" s="77"/>
      <c r="DF1054" s="77"/>
      <c r="DG1054" s="77"/>
      <c r="DH1054" s="77"/>
      <c r="DI1054" s="77"/>
      <c r="DJ1054" s="77"/>
      <c r="DK1054" s="77"/>
      <c r="DL1054" s="77"/>
    </row>
    <row r="1055" spans="2:116" x14ac:dyDescent="0.35">
      <c r="B1055" t="s">
        <v>332</v>
      </c>
      <c r="D1055" t="s">
        <v>766</v>
      </c>
      <c r="E1055" s="8" t="str">
        <f>ROW()&amp;" "&amp;D1055</f>
        <v>1055 FAINT-S</v>
      </c>
      <c r="G1055" s="136" t="str">
        <f>G1028</f>
        <v>(Primary label)</v>
      </c>
      <c r="K1055" s="53"/>
      <c r="L1055" s="53"/>
      <c r="M1055" s="53"/>
      <c r="N1055" s="53"/>
      <c r="O1055" s="53"/>
      <c r="P1055" s="53"/>
      <c r="R1055" s="24"/>
      <c r="S1055" s="179" t="str">
        <f t="shared" ref="S1055:AX1055" si="1262">S1028</f>
        <v>S$16</v>
      </c>
      <c r="T1055" s="179" t="str">
        <f t="shared" si="1262"/>
        <v>T$16</v>
      </c>
      <c r="U1055" s="179" t="str">
        <f t="shared" si="1262"/>
        <v>U$16</v>
      </c>
      <c r="V1055" s="179" t="str">
        <f t="shared" si="1262"/>
        <v>V$16</v>
      </c>
      <c r="W1055" s="179" t="str">
        <f t="shared" si="1262"/>
        <v>W$16</v>
      </c>
      <c r="X1055" s="179" t="str">
        <f t="shared" si="1262"/>
        <v>X$16</v>
      </c>
      <c r="Y1055" s="179" t="str">
        <f t="shared" si="1262"/>
        <v>Y$16</v>
      </c>
      <c r="Z1055" s="179" t="str">
        <f t="shared" si="1262"/>
        <v>Z$16</v>
      </c>
      <c r="AA1055" s="179" t="str">
        <f t="shared" si="1262"/>
        <v>AA$16</v>
      </c>
      <c r="AB1055" s="179" t="str">
        <f t="shared" si="1262"/>
        <v>AB$16</v>
      </c>
      <c r="AC1055" s="179" t="str">
        <f t="shared" si="1262"/>
        <v>AC$16</v>
      </c>
      <c r="AD1055" s="179" t="str">
        <f t="shared" si="1262"/>
        <v>AD$16</v>
      </c>
      <c r="AE1055" s="179" t="str">
        <f t="shared" si="1262"/>
        <v>AE$16</v>
      </c>
      <c r="AF1055" s="179" t="str">
        <f t="shared" si="1262"/>
        <v>AF$16</v>
      </c>
      <c r="AG1055" s="179" t="str">
        <f t="shared" si="1262"/>
        <v>AG$16</v>
      </c>
      <c r="AH1055" s="179" t="str">
        <f t="shared" si="1262"/>
        <v>AH$16</v>
      </c>
      <c r="AI1055" s="179" t="str">
        <f t="shared" si="1262"/>
        <v>AI$16</v>
      </c>
      <c r="AJ1055" s="179" t="str">
        <f t="shared" si="1262"/>
        <v>AJ$16</v>
      </c>
      <c r="AK1055" s="179" t="str">
        <f t="shared" si="1262"/>
        <v>AK$16</v>
      </c>
      <c r="AL1055" s="179" t="str">
        <f t="shared" si="1262"/>
        <v>AL$16</v>
      </c>
      <c r="AM1055" s="179" t="str">
        <f t="shared" si="1262"/>
        <v>AM$16</v>
      </c>
      <c r="AN1055" s="179" t="str">
        <f t="shared" si="1262"/>
        <v>AN$16</v>
      </c>
      <c r="AO1055" s="179" t="str">
        <f t="shared" si="1262"/>
        <v>AO$16</v>
      </c>
      <c r="AP1055" s="179" t="str">
        <f t="shared" si="1262"/>
        <v>AP$16</v>
      </c>
      <c r="AQ1055" s="179" t="str">
        <f t="shared" si="1262"/>
        <v>AQ$16</v>
      </c>
      <c r="AR1055" s="179" t="str">
        <f t="shared" si="1262"/>
        <v>AR$16</v>
      </c>
      <c r="AS1055" s="179" t="str">
        <f t="shared" si="1262"/>
        <v>AS$16</v>
      </c>
      <c r="AT1055" s="179" t="str">
        <f t="shared" si="1262"/>
        <v>AT$16</v>
      </c>
      <c r="AU1055" s="179" t="str">
        <f t="shared" si="1262"/>
        <v>AU$16</v>
      </c>
      <c r="AV1055" s="179" t="str">
        <f t="shared" si="1262"/>
        <v>AV$16</v>
      </c>
      <c r="AW1055" s="179" t="str">
        <f t="shared" si="1262"/>
        <v>AW$16</v>
      </c>
      <c r="AX1055" s="179" t="str">
        <f t="shared" si="1262"/>
        <v>AX$16</v>
      </c>
      <c r="AY1055" s="179" t="str">
        <f t="shared" ref="AY1055:CD1055" si="1263">AY1028</f>
        <v>AY$16</v>
      </c>
      <c r="AZ1055" s="179" t="str">
        <f t="shared" si="1263"/>
        <v>AZ$16</v>
      </c>
      <c r="BA1055" s="179" t="str">
        <f t="shared" si="1263"/>
        <v>BA$16</v>
      </c>
      <c r="BB1055" s="179" t="str">
        <f t="shared" si="1263"/>
        <v>BB$16</v>
      </c>
      <c r="BC1055" s="179" t="str">
        <f t="shared" si="1263"/>
        <v>BC$16</v>
      </c>
      <c r="BD1055" s="179" t="str">
        <f t="shared" si="1263"/>
        <v>BD$16</v>
      </c>
      <c r="BE1055" s="179" t="str">
        <f t="shared" si="1263"/>
        <v>BE$16</v>
      </c>
      <c r="BF1055" s="179" t="str">
        <f t="shared" si="1263"/>
        <v>BF$16</v>
      </c>
      <c r="BG1055" s="179" t="str">
        <f t="shared" si="1263"/>
        <v>BG$16</v>
      </c>
      <c r="BH1055" s="179" t="str">
        <f t="shared" si="1263"/>
        <v>BH$16</v>
      </c>
      <c r="BI1055" s="179" t="str">
        <f t="shared" si="1263"/>
        <v>BI$16</v>
      </c>
      <c r="BJ1055" s="179" t="str">
        <f t="shared" si="1263"/>
        <v>BJ$16</v>
      </c>
      <c r="BK1055" s="179" t="str">
        <f t="shared" si="1263"/>
        <v>BK$16</v>
      </c>
      <c r="BL1055" s="179" t="str">
        <f t="shared" si="1263"/>
        <v>BL$16</v>
      </c>
      <c r="BM1055" s="179" t="str">
        <f t="shared" si="1263"/>
        <v>BM$16</v>
      </c>
      <c r="BN1055" s="179" t="str">
        <f t="shared" si="1263"/>
        <v>BN$16</v>
      </c>
      <c r="BO1055" s="179" t="str">
        <f t="shared" si="1263"/>
        <v>BO$16</v>
      </c>
      <c r="BP1055" s="179" t="str">
        <f t="shared" si="1263"/>
        <v>BP$16</v>
      </c>
      <c r="BQ1055" s="179" t="str">
        <f t="shared" si="1263"/>
        <v>BQ$16</v>
      </c>
      <c r="BR1055" s="179" t="str">
        <f t="shared" si="1263"/>
        <v>BR$16</v>
      </c>
      <c r="BS1055" s="179" t="str">
        <f t="shared" si="1263"/>
        <v>BS$16</v>
      </c>
      <c r="BT1055" s="179" t="str">
        <f t="shared" si="1263"/>
        <v>BT$16</v>
      </c>
      <c r="BU1055" s="179" t="str">
        <f t="shared" si="1263"/>
        <v>BU$16</v>
      </c>
      <c r="BV1055" s="179" t="str">
        <f t="shared" si="1263"/>
        <v>BV$16</v>
      </c>
      <c r="BW1055" s="179" t="str">
        <f t="shared" si="1263"/>
        <v>BW$16</v>
      </c>
      <c r="BX1055" s="179" t="str">
        <f t="shared" si="1263"/>
        <v>BX$16</v>
      </c>
      <c r="BY1055" s="179" t="str">
        <f t="shared" si="1263"/>
        <v>BY$16</v>
      </c>
      <c r="BZ1055" s="179" t="str">
        <f t="shared" si="1263"/>
        <v>BZ$16</v>
      </c>
      <c r="CA1055" s="179" t="str">
        <f t="shared" si="1263"/>
        <v>CA$16</v>
      </c>
      <c r="CB1055" s="179" t="str">
        <f t="shared" si="1263"/>
        <v>CB$16</v>
      </c>
      <c r="CC1055" s="179" t="str">
        <f t="shared" si="1263"/>
        <v>CC$16</v>
      </c>
      <c r="CD1055" s="179" t="str">
        <f t="shared" si="1263"/>
        <v>CD$16</v>
      </c>
      <c r="CE1055" s="179" t="str">
        <f t="shared" ref="CE1055:CL1055" si="1264">CE1028</f>
        <v>CE$16</v>
      </c>
      <c r="CF1055" s="179" t="str">
        <f t="shared" si="1264"/>
        <v>CF$16</v>
      </c>
      <c r="CG1055" s="179" t="str">
        <f t="shared" si="1264"/>
        <v>CG$16</v>
      </c>
      <c r="CH1055" s="179" t="str">
        <f t="shared" si="1264"/>
        <v>CH$16</v>
      </c>
      <c r="CI1055" s="179" t="str">
        <f t="shared" si="1264"/>
        <v>CI$16</v>
      </c>
      <c r="CJ1055" s="179" t="str">
        <f t="shared" si="1264"/>
        <v>CJ$16</v>
      </c>
      <c r="CK1055" s="179" t="str">
        <f t="shared" si="1264"/>
        <v>CK$16</v>
      </c>
      <c r="CL1055" s="179" t="str">
        <f t="shared" si="1264"/>
        <v>CL$16</v>
      </c>
      <c r="CO1055" s="179" t="str">
        <f t="shared" ref="CO1055:DL1055" si="1265">CO1028</f>
        <v>CO$16</v>
      </c>
      <c r="CP1055" s="179" t="str">
        <f t="shared" si="1265"/>
        <v>CP$16</v>
      </c>
      <c r="CQ1055" s="179" t="str">
        <f t="shared" si="1265"/>
        <v>CQ$16</v>
      </c>
      <c r="CR1055" s="179" t="str">
        <f t="shared" si="1265"/>
        <v>CR$16</v>
      </c>
      <c r="CS1055" s="179" t="str">
        <f t="shared" si="1265"/>
        <v>CS$16</v>
      </c>
      <c r="CT1055" s="179" t="str">
        <f t="shared" si="1265"/>
        <v>CT$16</v>
      </c>
      <c r="CU1055" s="179" t="str">
        <f t="shared" si="1265"/>
        <v>CU$16</v>
      </c>
      <c r="CV1055" s="179" t="str">
        <f t="shared" si="1265"/>
        <v>CV$16</v>
      </c>
      <c r="CW1055" s="179" t="str">
        <f t="shared" si="1265"/>
        <v>CW$16</v>
      </c>
      <c r="CX1055" s="179" t="str">
        <f t="shared" si="1265"/>
        <v>CX$16</v>
      </c>
      <c r="CY1055" s="179" t="str">
        <f t="shared" si="1265"/>
        <v>CY$16</v>
      </c>
      <c r="CZ1055" s="179" t="str">
        <f t="shared" si="1265"/>
        <v>CZ$16</v>
      </c>
      <c r="DA1055" s="179" t="str">
        <f t="shared" si="1265"/>
        <v>DA$16</v>
      </c>
      <c r="DB1055" s="179" t="str">
        <f t="shared" si="1265"/>
        <v>DB$16</v>
      </c>
      <c r="DC1055" s="179" t="str">
        <f t="shared" si="1265"/>
        <v>DC$16</v>
      </c>
      <c r="DD1055" s="179" t="str">
        <f t="shared" si="1265"/>
        <v>DD$16</v>
      </c>
      <c r="DE1055" s="179" t="str">
        <f t="shared" si="1265"/>
        <v>DE$16</v>
      </c>
      <c r="DF1055" s="179" t="str">
        <f t="shared" si="1265"/>
        <v>DF$16</v>
      </c>
      <c r="DG1055" s="179" t="str">
        <f t="shared" si="1265"/>
        <v>DG$16</v>
      </c>
      <c r="DH1055" s="179" t="str">
        <f t="shared" si="1265"/>
        <v>DH$16</v>
      </c>
      <c r="DI1055" s="179" t="str">
        <f t="shared" si="1265"/>
        <v>DI$16</v>
      </c>
      <c r="DJ1055" s="179" t="str">
        <f t="shared" si="1265"/>
        <v>DJ$16</v>
      </c>
      <c r="DK1055" s="179" t="str">
        <f t="shared" si="1265"/>
        <v>DK$16</v>
      </c>
      <c r="DL1055" s="179" t="str">
        <f t="shared" si="1265"/>
        <v>DL$16</v>
      </c>
    </row>
    <row r="1056" spans="2:116" x14ac:dyDescent="0.35">
      <c r="B1056" t="s">
        <v>332</v>
      </c>
      <c r="D1056" t="s">
        <v>766</v>
      </c>
      <c r="E1056" s="8" t="str">
        <f>ROW()&amp;" "&amp;D1056</f>
        <v>1056 FAINT-S</v>
      </c>
      <c r="G1056" s="136" t="str">
        <f>G1029</f>
        <v>primary unit</v>
      </c>
      <c r="H1056" s="12"/>
      <c r="I1056" s="60"/>
      <c r="J1056" s="60"/>
      <c r="K1056" s="15"/>
      <c r="L1056" s="15"/>
      <c r="M1056" s="15"/>
      <c r="N1056" s="15"/>
      <c r="O1056" s="15"/>
      <c r="P1056" s="15"/>
      <c r="R1056" s="15"/>
      <c r="S1056" s="179" t="str">
        <f t="shared" ref="S1056:AX1056" si="1266">S1029</f>
        <v>S$17</v>
      </c>
      <c r="T1056" s="179" t="str">
        <f t="shared" si="1266"/>
        <v>T$17</v>
      </c>
      <c r="U1056" s="179" t="str">
        <f t="shared" si="1266"/>
        <v>U$17</v>
      </c>
      <c r="V1056" s="179" t="str">
        <f t="shared" si="1266"/>
        <v>V$17</v>
      </c>
      <c r="W1056" s="179" t="str">
        <f t="shared" si="1266"/>
        <v>W$17</v>
      </c>
      <c r="X1056" s="179" t="str">
        <f t="shared" si="1266"/>
        <v>X$17</v>
      </c>
      <c r="Y1056" s="179" t="str">
        <f t="shared" si="1266"/>
        <v>Y$17</v>
      </c>
      <c r="Z1056" s="179" t="str">
        <f t="shared" si="1266"/>
        <v>Z$17</v>
      </c>
      <c r="AA1056" s="179" t="str">
        <f t="shared" si="1266"/>
        <v>AA$17</v>
      </c>
      <c r="AB1056" s="179" t="str">
        <f t="shared" si="1266"/>
        <v>AB$17</v>
      </c>
      <c r="AC1056" s="179" t="str">
        <f t="shared" si="1266"/>
        <v>AC$17</v>
      </c>
      <c r="AD1056" s="179" t="str">
        <f t="shared" si="1266"/>
        <v>AD$17</v>
      </c>
      <c r="AE1056" s="179" t="str">
        <f t="shared" si="1266"/>
        <v>AE$17</v>
      </c>
      <c r="AF1056" s="179" t="str">
        <f t="shared" si="1266"/>
        <v>AF$17</v>
      </c>
      <c r="AG1056" s="179" t="str">
        <f t="shared" si="1266"/>
        <v>AG$17</v>
      </c>
      <c r="AH1056" s="179" t="str">
        <f t="shared" si="1266"/>
        <v>AH$17</v>
      </c>
      <c r="AI1056" s="179" t="str">
        <f t="shared" si="1266"/>
        <v>AI$17</v>
      </c>
      <c r="AJ1056" s="179" t="str">
        <f t="shared" si="1266"/>
        <v>AJ$17</v>
      </c>
      <c r="AK1056" s="179" t="str">
        <f t="shared" si="1266"/>
        <v>AK$17</v>
      </c>
      <c r="AL1056" s="179" t="str">
        <f t="shared" si="1266"/>
        <v>AL$17</v>
      </c>
      <c r="AM1056" s="179" t="str">
        <f t="shared" si="1266"/>
        <v>AM$17</v>
      </c>
      <c r="AN1056" s="179" t="str">
        <f t="shared" si="1266"/>
        <v>AN$17</v>
      </c>
      <c r="AO1056" s="179" t="str">
        <f t="shared" si="1266"/>
        <v>AO$17</v>
      </c>
      <c r="AP1056" s="179" t="str">
        <f t="shared" si="1266"/>
        <v>AP$17</v>
      </c>
      <c r="AQ1056" s="179" t="str">
        <f t="shared" si="1266"/>
        <v>AQ$17</v>
      </c>
      <c r="AR1056" s="179" t="str">
        <f t="shared" si="1266"/>
        <v>AR$17</v>
      </c>
      <c r="AS1056" s="179" t="str">
        <f t="shared" si="1266"/>
        <v>AS$17</v>
      </c>
      <c r="AT1056" s="179" t="str">
        <f t="shared" si="1266"/>
        <v>AT$17</v>
      </c>
      <c r="AU1056" s="179" t="str">
        <f t="shared" si="1266"/>
        <v>AU$17</v>
      </c>
      <c r="AV1056" s="179" t="str">
        <f t="shared" si="1266"/>
        <v>AV$17</v>
      </c>
      <c r="AW1056" s="179" t="str">
        <f t="shared" si="1266"/>
        <v>AW$17</v>
      </c>
      <c r="AX1056" s="179" t="str">
        <f t="shared" si="1266"/>
        <v>AX$17</v>
      </c>
      <c r="AY1056" s="179" t="str">
        <f t="shared" ref="AY1056:CD1056" si="1267">AY1029</f>
        <v>AY$17</v>
      </c>
      <c r="AZ1056" s="179" t="str">
        <f t="shared" si="1267"/>
        <v>AZ$17</v>
      </c>
      <c r="BA1056" s="179" t="str">
        <f t="shared" si="1267"/>
        <v>BA$17</v>
      </c>
      <c r="BB1056" s="179" t="str">
        <f t="shared" si="1267"/>
        <v>BB$17</v>
      </c>
      <c r="BC1056" s="179" t="str">
        <f t="shared" si="1267"/>
        <v>BC$17</v>
      </c>
      <c r="BD1056" s="179" t="str">
        <f t="shared" si="1267"/>
        <v>BD$17</v>
      </c>
      <c r="BE1056" s="179" t="str">
        <f t="shared" si="1267"/>
        <v>BE$17</v>
      </c>
      <c r="BF1056" s="179" t="str">
        <f t="shared" si="1267"/>
        <v>BF$17</v>
      </c>
      <c r="BG1056" s="179" t="str">
        <f t="shared" si="1267"/>
        <v>BG$17</v>
      </c>
      <c r="BH1056" s="179" t="str">
        <f t="shared" si="1267"/>
        <v>BH$17</v>
      </c>
      <c r="BI1056" s="179" t="str">
        <f t="shared" si="1267"/>
        <v>BI$17</v>
      </c>
      <c r="BJ1056" s="179" t="str">
        <f t="shared" si="1267"/>
        <v>BJ$17</v>
      </c>
      <c r="BK1056" s="179" t="str">
        <f t="shared" si="1267"/>
        <v>BK$17</v>
      </c>
      <c r="BL1056" s="179" t="str">
        <f t="shared" si="1267"/>
        <v>BL$17</v>
      </c>
      <c r="BM1056" s="179" t="str">
        <f t="shared" si="1267"/>
        <v>BM$17</v>
      </c>
      <c r="BN1056" s="179" t="str">
        <f t="shared" si="1267"/>
        <v>BN$17</v>
      </c>
      <c r="BO1056" s="179" t="str">
        <f t="shared" si="1267"/>
        <v>BO$17</v>
      </c>
      <c r="BP1056" s="179" t="str">
        <f t="shared" si="1267"/>
        <v>BP$17</v>
      </c>
      <c r="BQ1056" s="179" t="str">
        <f t="shared" si="1267"/>
        <v>BQ$17</v>
      </c>
      <c r="BR1056" s="179" t="str">
        <f t="shared" si="1267"/>
        <v>BR$17</v>
      </c>
      <c r="BS1056" s="179" t="str">
        <f t="shared" si="1267"/>
        <v>BS$17</v>
      </c>
      <c r="BT1056" s="179" t="str">
        <f t="shared" si="1267"/>
        <v>BT$17</v>
      </c>
      <c r="BU1056" s="179" t="str">
        <f t="shared" si="1267"/>
        <v>BU$17</v>
      </c>
      <c r="BV1056" s="179" t="str">
        <f t="shared" si="1267"/>
        <v>BV$17</v>
      </c>
      <c r="BW1056" s="179" t="str">
        <f t="shared" si="1267"/>
        <v>BW$17</v>
      </c>
      <c r="BX1056" s="179" t="str">
        <f t="shared" si="1267"/>
        <v>BX$17</v>
      </c>
      <c r="BY1056" s="179" t="str">
        <f t="shared" si="1267"/>
        <v>BY$17</v>
      </c>
      <c r="BZ1056" s="179" t="str">
        <f t="shared" si="1267"/>
        <v>BZ$17</v>
      </c>
      <c r="CA1056" s="179" t="str">
        <f t="shared" si="1267"/>
        <v>CA$17</v>
      </c>
      <c r="CB1056" s="179" t="str">
        <f t="shared" si="1267"/>
        <v>CB$17</v>
      </c>
      <c r="CC1056" s="179" t="str">
        <f t="shared" si="1267"/>
        <v>CC$17</v>
      </c>
      <c r="CD1056" s="179" t="str">
        <f t="shared" si="1267"/>
        <v>CD$17</v>
      </c>
      <c r="CE1056" s="179" t="str">
        <f t="shared" ref="CE1056:CL1056" si="1268">CE1029</f>
        <v>CE$17</v>
      </c>
      <c r="CF1056" s="179" t="str">
        <f t="shared" si="1268"/>
        <v>CF$17</v>
      </c>
      <c r="CG1056" s="179" t="str">
        <f t="shared" si="1268"/>
        <v>CG$17</v>
      </c>
      <c r="CH1056" s="179" t="str">
        <f t="shared" si="1268"/>
        <v>CH$17</v>
      </c>
      <c r="CI1056" s="179" t="str">
        <f t="shared" si="1268"/>
        <v>CI$17</v>
      </c>
      <c r="CJ1056" s="179" t="str">
        <f t="shared" si="1268"/>
        <v>CJ$17</v>
      </c>
      <c r="CK1056" s="179" t="str">
        <f t="shared" si="1268"/>
        <v>CK$17</v>
      </c>
      <c r="CL1056" s="179" t="str">
        <f t="shared" si="1268"/>
        <v>CL$17</v>
      </c>
      <c r="CN1056" s="60"/>
      <c r="CO1056" s="179" t="str">
        <f t="shared" ref="CO1056:DL1056" si="1269">CO1029</f>
        <v>CO$17</v>
      </c>
      <c r="CP1056" s="179" t="str">
        <f t="shared" si="1269"/>
        <v>CP$17</v>
      </c>
      <c r="CQ1056" s="179" t="str">
        <f t="shared" si="1269"/>
        <v>CQ$17</v>
      </c>
      <c r="CR1056" s="179" t="str">
        <f t="shared" si="1269"/>
        <v>CR$17</v>
      </c>
      <c r="CS1056" s="179" t="str">
        <f t="shared" si="1269"/>
        <v>CS$17</v>
      </c>
      <c r="CT1056" s="179" t="str">
        <f t="shared" si="1269"/>
        <v>CT$17</v>
      </c>
      <c r="CU1056" s="179" t="str">
        <f t="shared" si="1269"/>
        <v>CU$17</v>
      </c>
      <c r="CV1056" s="179" t="str">
        <f t="shared" si="1269"/>
        <v>CV$17</v>
      </c>
      <c r="CW1056" s="179" t="str">
        <f t="shared" si="1269"/>
        <v>CW$17</v>
      </c>
      <c r="CX1056" s="179" t="str">
        <f t="shared" si="1269"/>
        <v>CX$17</v>
      </c>
      <c r="CY1056" s="179" t="str">
        <f t="shared" si="1269"/>
        <v>CY$17</v>
      </c>
      <c r="CZ1056" s="179" t="str">
        <f t="shared" si="1269"/>
        <v>CZ$17</v>
      </c>
      <c r="DA1056" s="179" t="str">
        <f t="shared" si="1269"/>
        <v>DA$17</v>
      </c>
      <c r="DB1056" s="179" t="str">
        <f t="shared" si="1269"/>
        <v>DB$17</v>
      </c>
      <c r="DC1056" s="179" t="str">
        <f t="shared" si="1269"/>
        <v>DC$17</v>
      </c>
      <c r="DD1056" s="179" t="str">
        <f t="shared" si="1269"/>
        <v>DD$17</v>
      </c>
      <c r="DE1056" s="179" t="str">
        <f t="shared" si="1269"/>
        <v>DE$17</v>
      </c>
      <c r="DF1056" s="179" t="str">
        <f t="shared" si="1269"/>
        <v>DF$17</v>
      </c>
      <c r="DG1056" s="179" t="str">
        <f t="shared" si="1269"/>
        <v>DG$17</v>
      </c>
      <c r="DH1056" s="179" t="str">
        <f t="shared" si="1269"/>
        <v>DH$17</v>
      </c>
      <c r="DI1056" s="179" t="str">
        <f t="shared" si="1269"/>
        <v>DI$17</v>
      </c>
      <c r="DJ1056" s="179" t="str">
        <f t="shared" si="1269"/>
        <v>DJ$17</v>
      </c>
      <c r="DK1056" s="179" t="str">
        <f t="shared" si="1269"/>
        <v>DK$17</v>
      </c>
      <c r="DL1056" s="179" t="str">
        <f t="shared" si="1269"/>
        <v>DL$17</v>
      </c>
    </row>
    <row r="1057" spans="1:116" x14ac:dyDescent="0.35">
      <c r="B1057" t="s">
        <v>332</v>
      </c>
      <c r="D1057" t="s">
        <v>766</v>
      </c>
      <c r="E1057" s="8" t="str">
        <f t="shared" ref="E1057:E1060" si="1270">ROW()&amp;" "&amp;D1057</f>
        <v>1057 FAINT-S</v>
      </c>
      <c r="G1057" s="136" t="str">
        <f>G1030</f>
        <v>Primary revenue driver</v>
      </c>
      <c r="H1057" s="12"/>
      <c r="I1057" s="60"/>
      <c r="J1057" s="60"/>
      <c r="K1057" s="15"/>
      <c r="L1057" s="15"/>
      <c r="M1057" s="15"/>
      <c r="N1057" s="15"/>
      <c r="O1057" s="15"/>
      <c r="P1057" s="15"/>
      <c r="R1057" s="15"/>
      <c r="S1057" s="179">
        <f t="shared" ref="S1057:AX1057" si="1271">S1030</f>
        <v>0</v>
      </c>
      <c r="T1057" s="179">
        <f t="shared" si="1271"/>
        <v>0</v>
      </c>
      <c r="U1057" s="179">
        <f t="shared" si="1271"/>
        <v>0</v>
      </c>
      <c r="V1057" s="179">
        <f t="shared" si="1271"/>
        <v>0</v>
      </c>
      <c r="W1057" s="179">
        <f t="shared" si="1271"/>
        <v>0</v>
      </c>
      <c r="X1057" s="179">
        <f t="shared" si="1271"/>
        <v>0</v>
      </c>
      <c r="Y1057" s="179">
        <f t="shared" si="1271"/>
        <v>0</v>
      </c>
      <c r="Z1057" s="179">
        <f t="shared" si="1271"/>
        <v>0</v>
      </c>
      <c r="AA1057" s="179">
        <f t="shared" si="1271"/>
        <v>0</v>
      </c>
      <c r="AB1057" s="179">
        <f t="shared" si="1271"/>
        <v>0</v>
      </c>
      <c r="AC1057" s="179">
        <f t="shared" si="1271"/>
        <v>0</v>
      </c>
      <c r="AD1057" s="179">
        <f t="shared" si="1271"/>
        <v>0</v>
      </c>
      <c r="AE1057" s="179">
        <f t="shared" si="1271"/>
        <v>0</v>
      </c>
      <c r="AF1057" s="179">
        <f t="shared" si="1271"/>
        <v>0</v>
      </c>
      <c r="AG1057" s="179">
        <f t="shared" si="1271"/>
        <v>0</v>
      </c>
      <c r="AH1057" s="179">
        <f t="shared" si="1271"/>
        <v>0</v>
      </c>
      <c r="AI1057" s="179">
        <f t="shared" si="1271"/>
        <v>0</v>
      </c>
      <c r="AJ1057" s="179">
        <f t="shared" si="1271"/>
        <v>0</v>
      </c>
      <c r="AK1057" s="179">
        <f t="shared" si="1271"/>
        <v>0</v>
      </c>
      <c r="AL1057" s="179">
        <f t="shared" si="1271"/>
        <v>0</v>
      </c>
      <c r="AM1057" s="179">
        <f t="shared" si="1271"/>
        <v>0</v>
      </c>
      <c r="AN1057" s="179">
        <f t="shared" si="1271"/>
        <v>0</v>
      </c>
      <c r="AO1057" s="179">
        <f t="shared" si="1271"/>
        <v>0</v>
      </c>
      <c r="AP1057" s="179">
        <f t="shared" si="1271"/>
        <v>0</v>
      </c>
      <c r="AQ1057" s="179">
        <f t="shared" si="1271"/>
        <v>0</v>
      </c>
      <c r="AR1057" s="179">
        <f t="shared" si="1271"/>
        <v>0</v>
      </c>
      <c r="AS1057" s="179">
        <f t="shared" si="1271"/>
        <v>0</v>
      </c>
      <c r="AT1057" s="179">
        <f t="shared" si="1271"/>
        <v>0</v>
      </c>
      <c r="AU1057" s="179">
        <f t="shared" si="1271"/>
        <v>0</v>
      </c>
      <c r="AV1057" s="179">
        <f t="shared" si="1271"/>
        <v>0</v>
      </c>
      <c r="AW1057" s="179">
        <f t="shared" si="1271"/>
        <v>0</v>
      </c>
      <c r="AX1057" s="179">
        <f t="shared" si="1271"/>
        <v>0</v>
      </c>
      <c r="AY1057" s="179">
        <f t="shared" ref="AY1057:CD1057" si="1272">AY1030</f>
        <v>0</v>
      </c>
      <c r="AZ1057" s="179">
        <f t="shared" si="1272"/>
        <v>0</v>
      </c>
      <c r="BA1057" s="179">
        <f t="shared" si="1272"/>
        <v>0</v>
      </c>
      <c r="BB1057" s="179">
        <f t="shared" si="1272"/>
        <v>0</v>
      </c>
      <c r="BC1057" s="179">
        <f t="shared" si="1272"/>
        <v>0</v>
      </c>
      <c r="BD1057" s="179">
        <f t="shared" si="1272"/>
        <v>0</v>
      </c>
      <c r="BE1057" s="179">
        <f t="shared" si="1272"/>
        <v>0</v>
      </c>
      <c r="BF1057" s="179">
        <f t="shared" si="1272"/>
        <v>0</v>
      </c>
      <c r="BG1057" s="179">
        <f t="shared" si="1272"/>
        <v>0</v>
      </c>
      <c r="BH1057" s="179">
        <f t="shared" si="1272"/>
        <v>0</v>
      </c>
      <c r="BI1057" s="179">
        <f t="shared" si="1272"/>
        <v>0</v>
      </c>
      <c r="BJ1057" s="179">
        <f t="shared" si="1272"/>
        <v>0</v>
      </c>
      <c r="BK1057" s="179">
        <f t="shared" si="1272"/>
        <v>0</v>
      </c>
      <c r="BL1057" s="179">
        <f t="shared" si="1272"/>
        <v>0</v>
      </c>
      <c r="BM1057" s="179">
        <f t="shared" si="1272"/>
        <v>0</v>
      </c>
      <c r="BN1057" s="179">
        <f t="shared" si="1272"/>
        <v>0</v>
      </c>
      <c r="BO1057" s="179">
        <f t="shared" si="1272"/>
        <v>0</v>
      </c>
      <c r="BP1057" s="179">
        <f t="shared" si="1272"/>
        <v>0</v>
      </c>
      <c r="BQ1057" s="179">
        <f t="shared" si="1272"/>
        <v>0</v>
      </c>
      <c r="BR1057" s="179">
        <f t="shared" si="1272"/>
        <v>0</v>
      </c>
      <c r="BS1057" s="179">
        <f t="shared" si="1272"/>
        <v>0</v>
      </c>
      <c r="BT1057" s="179">
        <f t="shared" si="1272"/>
        <v>0</v>
      </c>
      <c r="BU1057" s="179">
        <f t="shared" si="1272"/>
        <v>0</v>
      </c>
      <c r="BV1057" s="179">
        <f t="shared" si="1272"/>
        <v>0</v>
      </c>
      <c r="BW1057" s="179">
        <f t="shared" si="1272"/>
        <v>0</v>
      </c>
      <c r="BX1057" s="179">
        <f t="shared" si="1272"/>
        <v>0</v>
      </c>
      <c r="BY1057" s="179">
        <f t="shared" si="1272"/>
        <v>0</v>
      </c>
      <c r="BZ1057" s="179">
        <f t="shared" si="1272"/>
        <v>0</v>
      </c>
      <c r="CA1057" s="179">
        <f t="shared" si="1272"/>
        <v>0</v>
      </c>
      <c r="CB1057" s="179">
        <f t="shared" si="1272"/>
        <v>0</v>
      </c>
      <c r="CC1057" s="179">
        <f t="shared" si="1272"/>
        <v>0</v>
      </c>
      <c r="CD1057" s="179">
        <f t="shared" si="1272"/>
        <v>0</v>
      </c>
      <c r="CE1057" s="179">
        <f t="shared" ref="CE1057:CL1057" si="1273">CE1030</f>
        <v>0</v>
      </c>
      <c r="CF1057" s="179">
        <f t="shared" si="1273"/>
        <v>0</v>
      </c>
      <c r="CG1057" s="179">
        <f t="shared" si="1273"/>
        <v>0</v>
      </c>
      <c r="CH1057" s="179">
        <f t="shared" si="1273"/>
        <v>0</v>
      </c>
      <c r="CI1057" s="179">
        <f t="shared" si="1273"/>
        <v>0</v>
      </c>
      <c r="CJ1057" s="179">
        <f t="shared" si="1273"/>
        <v>0</v>
      </c>
      <c r="CK1057" s="179">
        <f t="shared" si="1273"/>
        <v>0</v>
      </c>
      <c r="CL1057" s="179">
        <f t="shared" si="1273"/>
        <v>0</v>
      </c>
      <c r="CN1057" s="60"/>
      <c r="CO1057" s="179">
        <f t="shared" ref="CO1057:DL1057" si="1274">CO1030</f>
        <v>0</v>
      </c>
      <c r="CP1057" s="179">
        <f t="shared" si="1274"/>
        <v>0</v>
      </c>
      <c r="CQ1057" s="179">
        <f t="shared" si="1274"/>
        <v>0</v>
      </c>
      <c r="CR1057" s="179">
        <f t="shared" si="1274"/>
        <v>0</v>
      </c>
      <c r="CS1057" s="179">
        <f t="shared" si="1274"/>
        <v>0</v>
      </c>
      <c r="CT1057" s="179">
        <f t="shared" si="1274"/>
        <v>0</v>
      </c>
      <c r="CU1057" s="179">
        <f t="shared" si="1274"/>
        <v>0</v>
      </c>
      <c r="CV1057" s="179">
        <f t="shared" si="1274"/>
        <v>0</v>
      </c>
      <c r="CW1057" s="179">
        <f t="shared" si="1274"/>
        <v>0</v>
      </c>
      <c r="CX1057" s="179">
        <f t="shared" si="1274"/>
        <v>0</v>
      </c>
      <c r="CY1057" s="179">
        <f t="shared" si="1274"/>
        <v>0</v>
      </c>
      <c r="CZ1057" s="179">
        <f t="shared" si="1274"/>
        <v>0</v>
      </c>
      <c r="DA1057" s="179">
        <f t="shared" si="1274"/>
        <v>0</v>
      </c>
      <c r="DB1057" s="179">
        <f t="shared" si="1274"/>
        <v>0</v>
      </c>
      <c r="DC1057" s="179">
        <f t="shared" si="1274"/>
        <v>0</v>
      </c>
      <c r="DD1057" s="179">
        <f t="shared" si="1274"/>
        <v>0</v>
      </c>
      <c r="DE1057" s="179">
        <f t="shared" si="1274"/>
        <v>0</v>
      </c>
      <c r="DF1057" s="179">
        <f t="shared" si="1274"/>
        <v>0</v>
      </c>
      <c r="DG1057" s="179">
        <f t="shared" si="1274"/>
        <v>0</v>
      </c>
      <c r="DH1057" s="179">
        <f t="shared" si="1274"/>
        <v>0</v>
      </c>
      <c r="DI1057" s="179">
        <f t="shared" si="1274"/>
        <v>0</v>
      </c>
      <c r="DJ1057" s="179">
        <f t="shared" si="1274"/>
        <v>0</v>
      </c>
      <c r="DK1057" s="179">
        <f t="shared" si="1274"/>
        <v>0</v>
      </c>
      <c r="DL1057" s="179">
        <f t="shared" si="1274"/>
        <v>0</v>
      </c>
    </row>
    <row r="1058" spans="1:116" x14ac:dyDescent="0.35">
      <c r="B1058" t="s">
        <v>332</v>
      </c>
      <c r="D1058" t="s">
        <v>766</v>
      </c>
      <c r="E1058" s="8" t="str">
        <f t="shared" ref="E1058" si="1275">ROW()&amp;" "&amp;D1058</f>
        <v>1058 FAINT-S</v>
      </c>
      <c r="G1058" s="136" t="str">
        <f>G1031</f>
        <v>Primary volume driver</v>
      </c>
      <c r="H1058" s="12"/>
      <c r="I1058" s="60"/>
      <c r="J1058" s="60"/>
      <c r="K1058" s="15"/>
      <c r="L1058" s="15"/>
      <c r="M1058" s="15"/>
      <c r="N1058" s="15"/>
      <c r="O1058" s="15"/>
      <c r="P1058" s="15"/>
      <c r="R1058" s="15"/>
      <c r="S1058" s="179"/>
      <c r="T1058" s="179"/>
      <c r="U1058" s="179"/>
      <c r="V1058" s="179"/>
      <c r="W1058" s="179"/>
      <c r="X1058" s="179"/>
      <c r="Y1058" s="179"/>
      <c r="Z1058" s="179"/>
      <c r="AA1058" s="179"/>
      <c r="AB1058" s="179"/>
      <c r="AC1058" s="179"/>
      <c r="AD1058" s="179"/>
      <c r="AE1058" s="179"/>
      <c r="AF1058" s="179"/>
      <c r="AG1058" s="179"/>
      <c r="AH1058" s="179"/>
      <c r="AI1058" s="179"/>
      <c r="AJ1058" s="179"/>
      <c r="AK1058" s="179"/>
      <c r="AL1058" s="179"/>
      <c r="AM1058" s="179"/>
      <c r="AN1058" s="179"/>
      <c r="AO1058" s="179"/>
      <c r="AP1058" s="179"/>
      <c r="AQ1058" s="179"/>
      <c r="AR1058" s="179"/>
      <c r="AS1058" s="179"/>
      <c r="AT1058" s="179"/>
      <c r="AU1058" s="179"/>
      <c r="AV1058" s="179"/>
      <c r="AW1058" s="179"/>
      <c r="AX1058" s="179"/>
      <c r="AY1058" s="179"/>
      <c r="AZ1058" s="179"/>
      <c r="BA1058" s="179"/>
      <c r="BB1058" s="179"/>
      <c r="BC1058" s="179"/>
      <c r="BD1058" s="179"/>
      <c r="BE1058" s="179"/>
      <c r="BF1058" s="179"/>
      <c r="BG1058" s="179"/>
      <c r="BH1058" s="179"/>
      <c r="BI1058" s="179"/>
      <c r="BJ1058" s="179"/>
      <c r="BK1058" s="179"/>
      <c r="BL1058" s="179"/>
      <c r="BM1058" s="179"/>
      <c r="BN1058" s="179"/>
      <c r="BO1058" s="179"/>
      <c r="BP1058" s="179"/>
      <c r="BQ1058" s="179"/>
      <c r="BR1058" s="179"/>
      <c r="BS1058" s="179"/>
      <c r="BT1058" s="179"/>
      <c r="BU1058" s="179"/>
      <c r="BV1058" s="179"/>
      <c r="BW1058" s="179"/>
      <c r="BX1058" s="179"/>
      <c r="BY1058" s="179"/>
      <c r="BZ1058" s="179"/>
      <c r="CA1058" s="179"/>
      <c r="CB1058" s="179"/>
      <c r="CC1058" s="179"/>
      <c r="CD1058" s="179"/>
      <c r="CE1058" s="179"/>
      <c r="CF1058" s="179"/>
      <c r="CG1058" s="179"/>
      <c r="CH1058" s="179"/>
      <c r="CI1058" s="179"/>
      <c r="CJ1058" s="179"/>
      <c r="CK1058" s="179"/>
      <c r="CL1058" s="179"/>
      <c r="CN1058" s="60"/>
      <c r="CO1058" s="179"/>
      <c r="CP1058" s="179"/>
      <c r="CQ1058" s="179"/>
      <c r="CR1058" s="179"/>
      <c r="CS1058" s="179"/>
      <c r="CT1058" s="179"/>
      <c r="CU1058" s="179"/>
      <c r="CV1058" s="179"/>
      <c r="CW1058" s="179"/>
      <c r="CX1058" s="179"/>
      <c r="CY1058" s="179"/>
      <c r="CZ1058" s="179"/>
      <c r="DA1058" s="179"/>
      <c r="DB1058" s="179"/>
      <c r="DC1058" s="179"/>
      <c r="DD1058" s="179"/>
      <c r="DE1058" s="179"/>
      <c r="DF1058" s="179"/>
      <c r="DG1058" s="179"/>
      <c r="DH1058" s="179"/>
      <c r="DI1058" s="179"/>
      <c r="DJ1058" s="179"/>
      <c r="DK1058" s="179"/>
      <c r="DL1058" s="179"/>
    </row>
    <row r="1059" spans="1:116" x14ac:dyDescent="0.35">
      <c r="A1059" s="3"/>
      <c r="B1059" t="s">
        <v>332</v>
      </c>
      <c r="D1059" t="s">
        <v>766</v>
      </c>
      <c r="E1059" s="8" t="str">
        <f t="shared" si="1270"/>
        <v>1059 FAINT-S</v>
      </c>
      <c r="G1059" s="136" t="str">
        <f>G1036</f>
        <v>Volume driven secondary intangible assets:</v>
      </c>
      <c r="H1059" s="90"/>
      <c r="I1059" s="213"/>
      <c r="J1059" s="213"/>
      <c r="K1059" s="214"/>
      <c r="L1059" s="214"/>
      <c r="M1059" s="214"/>
      <c r="N1059" s="214"/>
      <c r="O1059" s="214"/>
      <c r="P1059" s="214"/>
      <c r="R1059" s="214"/>
      <c r="S1059" s="4" t="str">
        <f t="shared" ref="S1059:AX1059" si="1276">ADDRESS(ROW(S1051),COLUMN(S1051),2)</f>
        <v>S$1051</v>
      </c>
      <c r="T1059" s="4" t="str">
        <f t="shared" si="1276"/>
        <v>T$1051</v>
      </c>
      <c r="U1059" s="4" t="str">
        <f t="shared" si="1276"/>
        <v>U$1051</v>
      </c>
      <c r="V1059" s="4" t="str">
        <f t="shared" si="1276"/>
        <v>V$1051</v>
      </c>
      <c r="W1059" s="4" t="str">
        <f t="shared" si="1276"/>
        <v>W$1051</v>
      </c>
      <c r="X1059" s="4" t="str">
        <f t="shared" si="1276"/>
        <v>X$1051</v>
      </c>
      <c r="Y1059" s="4" t="str">
        <f t="shared" si="1276"/>
        <v>Y$1051</v>
      </c>
      <c r="Z1059" s="4" t="str">
        <f t="shared" si="1276"/>
        <v>Z$1051</v>
      </c>
      <c r="AA1059" s="4" t="str">
        <f t="shared" si="1276"/>
        <v>AA$1051</v>
      </c>
      <c r="AB1059" s="4" t="str">
        <f t="shared" si="1276"/>
        <v>AB$1051</v>
      </c>
      <c r="AC1059" s="4" t="str">
        <f t="shared" si="1276"/>
        <v>AC$1051</v>
      </c>
      <c r="AD1059" s="4" t="str">
        <f t="shared" si="1276"/>
        <v>AD$1051</v>
      </c>
      <c r="AE1059" s="4" t="str">
        <f t="shared" si="1276"/>
        <v>AE$1051</v>
      </c>
      <c r="AF1059" s="4" t="str">
        <f t="shared" si="1276"/>
        <v>AF$1051</v>
      </c>
      <c r="AG1059" s="4" t="str">
        <f t="shared" si="1276"/>
        <v>AG$1051</v>
      </c>
      <c r="AH1059" s="4" t="str">
        <f t="shared" si="1276"/>
        <v>AH$1051</v>
      </c>
      <c r="AI1059" s="4" t="str">
        <f t="shared" si="1276"/>
        <v>AI$1051</v>
      </c>
      <c r="AJ1059" s="4" t="str">
        <f t="shared" si="1276"/>
        <v>AJ$1051</v>
      </c>
      <c r="AK1059" s="4" t="str">
        <f t="shared" si="1276"/>
        <v>AK$1051</v>
      </c>
      <c r="AL1059" s="4" t="str">
        <f t="shared" si="1276"/>
        <v>AL$1051</v>
      </c>
      <c r="AM1059" s="4" t="str">
        <f t="shared" si="1276"/>
        <v>AM$1051</v>
      </c>
      <c r="AN1059" s="4" t="str">
        <f t="shared" si="1276"/>
        <v>AN$1051</v>
      </c>
      <c r="AO1059" s="4" t="str">
        <f t="shared" si="1276"/>
        <v>AO$1051</v>
      </c>
      <c r="AP1059" s="4" t="str">
        <f t="shared" si="1276"/>
        <v>AP$1051</v>
      </c>
      <c r="AQ1059" s="4" t="str">
        <f t="shared" si="1276"/>
        <v>AQ$1051</v>
      </c>
      <c r="AR1059" s="4" t="str">
        <f t="shared" si="1276"/>
        <v>AR$1051</v>
      </c>
      <c r="AS1059" s="4" t="str">
        <f t="shared" si="1276"/>
        <v>AS$1051</v>
      </c>
      <c r="AT1059" s="4" t="str">
        <f t="shared" si="1276"/>
        <v>AT$1051</v>
      </c>
      <c r="AU1059" s="4" t="str">
        <f t="shared" si="1276"/>
        <v>AU$1051</v>
      </c>
      <c r="AV1059" s="4" t="str">
        <f t="shared" si="1276"/>
        <v>AV$1051</v>
      </c>
      <c r="AW1059" s="4" t="str">
        <f t="shared" si="1276"/>
        <v>AW$1051</v>
      </c>
      <c r="AX1059" s="4" t="str">
        <f t="shared" si="1276"/>
        <v>AX$1051</v>
      </c>
      <c r="AY1059" s="4" t="str">
        <f t="shared" ref="AY1059:CD1059" si="1277">ADDRESS(ROW(AY1051),COLUMN(AY1051),2)</f>
        <v>AY$1051</v>
      </c>
      <c r="AZ1059" s="4" t="str">
        <f t="shared" si="1277"/>
        <v>AZ$1051</v>
      </c>
      <c r="BA1059" s="4" t="str">
        <f t="shared" si="1277"/>
        <v>BA$1051</v>
      </c>
      <c r="BB1059" s="4" t="str">
        <f t="shared" si="1277"/>
        <v>BB$1051</v>
      </c>
      <c r="BC1059" s="4" t="str">
        <f t="shared" si="1277"/>
        <v>BC$1051</v>
      </c>
      <c r="BD1059" s="4" t="str">
        <f t="shared" si="1277"/>
        <v>BD$1051</v>
      </c>
      <c r="BE1059" s="4" t="str">
        <f t="shared" si="1277"/>
        <v>BE$1051</v>
      </c>
      <c r="BF1059" s="4" t="str">
        <f t="shared" si="1277"/>
        <v>BF$1051</v>
      </c>
      <c r="BG1059" s="4" t="str">
        <f t="shared" si="1277"/>
        <v>BG$1051</v>
      </c>
      <c r="BH1059" s="4" t="str">
        <f t="shared" si="1277"/>
        <v>BH$1051</v>
      </c>
      <c r="BI1059" s="4" t="str">
        <f t="shared" si="1277"/>
        <v>BI$1051</v>
      </c>
      <c r="BJ1059" s="4" t="str">
        <f t="shared" si="1277"/>
        <v>BJ$1051</v>
      </c>
      <c r="BK1059" s="4" t="str">
        <f t="shared" si="1277"/>
        <v>BK$1051</v>
      </c>
      <c r="BL1059" s="4" t="str">
        <f t="shared" si="1277"/>
        <v>BL$1051</v>
      </c>
      <c r="BM1059" s="4" t="str">
        <f t="shared" si="1277"/>
        <v>BM$1051</v>
      </c>
      <c r="BN1059" s="4" t="str">
        <f t="shared" si="1277"/>
        <v>BN$1051</v>
      </c>
      <c r="BO1059" s="4" t="str">
        <f t="shared" si="1277"/>
        <v>BO$1051</v>
      </c>
      <c r="BP1059" s="4" t="str">
        <f t="shared" si="1277"/>
        <v>BP$1051</v>
      </c>
      <c r="BQ1059" s="4" t="str">
        <f t="shared" si="1277"/>
        <v>BQ$1051</v>
      </c>
      <c r="BR1059" s="4" t="str">
        <f t="shared" si="1277"/>
        <v>BR$1051</v>
      </c>
      <c r="BS1059" s="4" t="str">
        <f t="shared" si="1277"/>
        <v>BS$1051</v>
      </c>
      <c r="BT1059" s="4" t="str">
        <f t="shared" si="1277"/>
        <v>BT$1051</v>
      </c>
      <c r="BU1059" s="4" t="str">
        <f t="shared" si="1277"/>
        <v>BU$1051</v>
      </c>
      <c r="BV1059" s="4" t="str">
        <f t="shared" si="1277"/>
        <v>BV$1051</v>
      </c>
      <c r="BW1059" s="4" t="str">
        <f t="shared" si="1277"/>
        <v>BW$1051</v>
      </c>
      <c r="BX1059" s="4" t="str">
        <f t="shared" si="1277"/>
        <v>BX$1051</v>
      </c>
      <c r="BY1059" s="4" t="str">
        <f t="shared" si="1277"/>
        <v>BY$1051</v>
      </c>
      <c r="BZ1059" s="4" t="str">
        <f t="shared" si="1277"/>
        <v>BZ$1051</v>
      </c>
      <c r="CA1059" s="4" t="str">
        <f t="shared" si="1277"/>
        <v>CA$1051</v>
      </c>
      <c r="CB1059" s="4" t="str">
        <f t="shared" si="1277"/>
        <v>CB$1051</v>
      </c>
      <c r="CC1059" s="4" t="str">
        <f t="shared" si="1277"/>
        <v>CC$1051</v>
      </c>
      <c r="CD1059" s="4" t="str">
        <f t="shared" si="1277"/>
        <v>CD$1051</v>
      </c>
      <c r="CE1059" s="4" t="str">
        <f t="shared" ref="CE1059:CL1059" si="1278">ADDRESS(ROW(CE1051),COLUMN(CE1051),2)</f>
        <v>CE$1051</v>
      </c>
      <c r="CF1059" s="4" t="str">
        <f t="shared" si="1278"/>
        <v>CF$1051</v>
      </c>
      <c r="CG1059" s="4" t="str">
        <f t="shared" si="1278"/>
        <v>CG$1051</v>
      </c>
      <c r="CH1059" s="4" t="str">
        <f t="shared" si="1278"/>
        <v>CH$1051</v>
      </c>
      <c r="CI1059" s="4" t="str">
        <f t="shared" si="1278"/>
        <v>CI$1051</v>
      </c>
      <c r="CJ1059" s="4" t="str">
        <f t="shared" si="1278"/>
        <v>CJ$1051</v>
      </c>
      <c r="CK1059" s="4" t="str">
        <f t="shared" si="1278"/>
        <v>CK$1051</v>
      </c>
      <c r="CL1059" s="4" t="str">
        <f t="shared" si="1278"/>
        <v>CL$1051</v>
      </c>
      <c r="CN1059" s="213"/>
      <c r="CO1059" s="4" t="str">
        <f t="shared" ref="CO1059:DL1059" si="1279">ADDRESS(ROW(CO1051),COLUMN(CO1051),2)</f>
        <v>CO$1051</v>
      </c>
      <c r="CP1059" s="4" t="str">
        <f t="shared" si="1279"/>
        <v>CP$1051</v>
      </c>
      <c r="CQ1059" s="4" t="str">
        <f t="shared" si="1279"/>
        <v>CQ$1051</v>
      </c>
      <c r="CR1059" s="4" t="str">
        <f t="shared" si="1279"/>
        <v>CR$1051</v>
      </c>
      <c r="CS1059" s="4" t="str">
        <f t="shared" si="1279"/>
        <v>CS$1051</v>
      </c>
      <c r="CT1059" s="4" t="str">
        <f t="shared" si="1279"/>
        <v>CT$1051</v>
      </c>
      <c r="CU1059" s="4" t="str">
        <f t="shared" si="1279"/>
        <v>CU$1051</v>
      </c>
      <c r="CV1059" s="4" t="str">
        <f t="shared" si="1279"/>
        <v>CV$1051</v>
      </c>
      <c r="CW1059" s="4" t="str">
        <f t="shared" si="1279"/>
        <v>CW$1051</v>
      </c>
      <c r="CX1059" s="4" t="str">
        <f t="shared" si="1279"/>
        <v>CX$1051</v>
      </c>
      <c r="CY1059" s="4" t="str">
        <f t="shared" si="1279"/>
        <v>CY$1051</v>
      </c>
      <c r="CZ1059" s="4" t="str">
        <f t="shared" si="1279"/>
        <v>CZ$1051</v>
      </c>
      <c r="DA1059" s="4" t="str">
        <f t="shared" si="1279"/>
        <v>DA$1051</v>
      </c>
      <c r="DB1059" s="4" t="str">
        <f t="shared" si="1279"/>
        <v>DB$1051</v>
      </c>
      <c r="DC1059" s="4" t="str">
        <f t="shared" si="1279"/>
        <v>DC$1051</v>
      </c>
      <c r="DD1059" s="4" t="str">
        <f t="shared" si="1279"/>
        <v>DD$1051</v>
      </c>
      <c r="DE1059" s="4" t="str">
        <f t="shared" si="1279"/>
        <v>DE$1051</v>
      </c>
      <c r="DF1059" s="4" t="str">
        <f t="shared" si="1279"/>
        <v>DF$1051</v>
      </c>
      <c r="DG1059" s="4" t="str">
        <f t="shared" si="1279"/>
        <v>DG$1051</v>
      </c>
      <c r="DH1059" s="4" t="str">
        <f t="shared" si="1279"/>
        <v>DH$1051</v>
      </c>
      <c r="DI1059" s="4" t="str">
        <f t="shared" si="1279"/>
        <v>DI$1051</v>
      </c>
      <c r="DJ1059" s="4" t="str">
        <f t="shared" si="1279"/>
        <v>DJ$1051</v>
      </c>
      <c r="DK1059" s="4" t="str">
        <f t="shared" si="1279"/>
        <v>DK$1051</v>
      </c>
      <c r="DL1059" s="4" t="str">
        <f t="shared" si="1279"/>
        <v>DL$1051</v>
      </c>
    </row>
    <row r="1060" spans="1:116" x14ac:dyDescent="0.35">
      <c r="B1060" t="s">
        <v>332</v>
      </c>
      <c r="D1060" t="s">
        <v>766</v>
      </c>
      <c r="E1060" s="8" t="str">
        <f t="shared" si="1270"/>
        <v>1060 FAINT-S</v>
      </c>
      <c r="G1060" s="241" t="str">
        <f>IFERROR(SUBSTITUTE(TRIM(MID(G1036, SEARCH("-", G1036) + 1, LEN(G1036))),":",""),"no unit")</f>
        <v>no unit</v>
      </c>
      <c r="H1060" s="12"/>
      <c r="I1060" s="60"/>
      <c r="J1060" s="60"/>
      <c r="K1060" s="15"/>
      <c r="L1060" s="15"/>
      <c r="M1060" s="15"/>
      <c r="N1060" s="15"/>
      <c r="O1060" s="15"/>
      <c r="P1060" s="15"/>
      <c r="R1060" s="15"/>
      <c r="S1060" s="179" t="str">
        <f t="shared" ref="S1060:AX1060" si="1280">S1033</f>
        <v>S$19</v>
      </c>
      <c r="T1060" s="179" t="str">
        <f t="shared" si="1280"/>
        <v>T$19</v>
      </c>
      <c r="U1060" s="179" t="str">
        <f t="shared" si="1280"/>
        <v>U$19</v>
      </c>
      <c r="V1060" s="179" t="str">
        <f t="shared" si="1280"/>
        <v>V$19</v>
      </c>
      <c r="W1060" s="179" t="str">
        <f t="shared" si="1280"/>
        <v>W$19</v>
      </c>
      <c r="X1060" s="179" t="str">
        <f t="shared" si="1280"/>
        <v>X$19</v>
      </c>
      <c r="Y1060" s="179" t="str">
        <f t="shared" si="1280"/>
        <v>Y$19</v>
      </c>
      <c r="Z1060" s="179" t="str">
        <f t="shared" si="1280"/>
        <v>Z$19</v>
      </c>
      <c r="AA1060" s="179" t="str">
        <f t="shared" si="1280"/>
        <v>AA$19</v>
      </c>
      <c r="AB1060" s="179" t="str">
        <f t="shared" si="1280"/>
        <v>AB$19</v>
      </c>
      <c r="AC1060" s="179" t="str">
        <f t="shared" si="1280"/>
        <v>AC$19</v>
      </c>
      <c r="AD1060" s="179" t="str">
        <f t="shared" si="1280"/>
        <v>AD$19</v>
      </c>
      <c r="AE1060" s="179" t="str">
        <f t="shared" si="1280"/>
        <v>AE$19</v>
      </c>
      <c r="AF1060" s="179" t="str">
        <f t="shared" si="1280"/>
        <v>AF$19</v>
      </c>
      <c r="AG1060" s="179" t="str">
        <f t="shared" si="1280"/>
        <v>AG$19</v>
      </c>
      <c r="AH1060" s="179" t="str">
        <f t="shared" si="1280"/>
        <v>AH$19</v>
      </c>
      <c r="AI1060" s="179" t="str">
        <f t="shared" si="1280"/>
        <v>AI$19</v>
      </c>
      <c r="AJ1060" s="179" t="str">
        <f t="shared" si="1280"/>
        <v>AJ$19</v>
      </c>
      <c r="AK1060" s="179" t="str">
        <f t="shared" si="1280"/>
        <v>AK$19</v>
      </c>
      <c r="AL1060" s="179" t="str">
        <f t="shared" si="1280"/>
        <v>AL$19</v>
      </c>
      <c r="AM1060" s="179" t="str">
        <f t="shared" si="1280"/>
        <v>AM$19</v>
      </c>
      <c r="AN1060" s="179" t="str">
        <f t="shared" si="1280"/>
        <v>AN$19</v>
      </c>
      <c r="AO1060" s="179" t="str">
        <f t="shared" si="1280"/>
        <v>AO$19</v>
      </c>
      <c r="AP1060" s="179" t="str">
        <f t="shared" si="1280"/>
        <v>AP$19</v>
      </c>
      <c r="AQ1060" s="179" t="str">
        <f t="shared" si="1280"/>
        <v>AQ$19</v>
      </c>
      <c r="AR1060" s="179" t="str">
        <f t="shared" si="1280"/>
        <v>AR$19</v>
      </c>
      <c r="AS1060" s="179" t="str">
        <f t="shared" si="1280"/>
        <v>AS$19</v>
      </c>
      <c r="AT1060" s="179" t="str">
        <f t="shared" si="1280"/>
        <v>AT$19</v>
      </c>
      <c r="AU1060" s="179" t="str">
        <f t="shared" si="1280"/>
        <v>AU$19</v>
      </c>
      <c r="AV1060" s="179" t="str">
        <f t="shared" si="1280"/>
        <v>AV$19</v>
      </c>
      <c r="AW1060" s="179" t="str">
        <f t="shared" si="1280"/>
        <v>AW$19</v>
      </c>
      <c r="AX1060" s="179" t="str">
        <f t="shared" si="1280"/>
        <v>AX$19</v>
      </c>
      <c r="AY1060" s="179" t="str">
        <f t="shared" ref="AY1060:CD1060" si="1281">AY1033</f>
        <v>AY$19</v>
      </c>
      <c r="AZ1060" s="179" t="str">
        <f t="shared" si="1281"/>
        <v>AZ$19</v>
      </c>
      <c r="BA1060" s="179" t="str">
        <f t="shared" si="1281"/>
        <v>BA$19</v>
      </c>
      <c r="BB1060" s="179" t="str">
        <f t="shared" si="1281"/>
        <v>BB$19</v>
      </c>
      <c r="BC1060" s="179" t="str">
        <f t="shared" si="1281"/>
        <v>BC$19</v>
      </c>
      <c r="BD1060" s="179" t="str">
        <f t="shared" si="1281"/>
        <v>BD$19</v>
      </c>
      <c r="BE1060" s="179" t="str">
        <f t="shared" si="1281"/>
        <v>BE$19</v>
      </c>
      <c r="BF1060" s="179" t="str">
        <f t="shared" si="1281"/>
        <v>BF$19</v>
      </c>
      <c r="BG1060" s="179" t="str">
        <f t="shared" si="1281"/>
        <v>BG$19</v>
      </c>
      <c r="BH1060" s="179" t="str">
        <f t="shared" si="1281"/>
        <v>BH$19</v>
      </c>
      <c r="BI1060" s="179" t="str">
        <f t="shared" si="1281"/>
        <v>BI$19</v>
      </c>
      <c r="BJ1060" s="179" t="str">
        <f t="shared" si="1281"/>
        <v>BJ$19</v>
      </c>
      <c r="BK1060" s="179" t="str">
        <f t="shared" si="1281"/>
        <v>BK$19</v>
      </c>
      <c r="BL1060" s="179" t="str">
        <f t="shared" si="1281"/>
        <v>BL$19</v>
      </c>
      <c r="BM1060" s="179" t="str">
        <f t="shared" si="1281"/>
        <v>BM$19</v>
      </c>
      <c r="BN1060" s="179" t="str">
        <f t="shared" si="1281"/>
        <v>BN$19</v>
      </c>
      <c r="BO1060" s="179" t="str">
        <f t="shared" si="1281"/>
        <v>BO$19</v>
      </c>
      <c r="BP1060" s="179" t="str">
        <f t="shared" si="1281"/>
        <v>BP$19</v>
      </c>
      <c r="BQ1060" s="179" t="str">
        <f t="shared" si="1281"/>
        <v>BQ$19</v>
      </c>
      <c r="BR1060" s="179" t="str">
        <f t="shared" si="1281"/>
        <v>BR$19</v>
      </c>
      <c r="BS1060" s="179" t="str">
        <f t="shared" si="1281"/>
        <v>BS$19</v>
      </c>
      <c r="BT1060" s="179" t="str">
        <f t="shared" si="1281"/>
        <v>BT$19</v>
      </c>
      <c r="BU1060" s="179" t="str">
        <f t="shared" si="1281"/>
        <v>BU$19</v>
      </c>
      <c r="BV1060" s="179" t="str">
        <f t="shared" si="1281"/>
        <v>BV$19</v>
      </c>
      <c r="BW1060" s="179" t="str">
        <f t="shared" si="1281"/>
        <v>BW$19</v>
      </c>
      <c r="BX1060" s="179" t="str">
        <f t="shared" si="1281"/>
        <v>BX$19</v>
      </c>
      <c r="BY1060" s="179" t="str">
        <f t="shared" si="1281"/>
        <v>BY$19</v>
      </c>
      <c r="BZ1060" s="179" t="str">
        <f t="shared" si="1281"/>
        <v>BZ$19</v>
      </c>
      <c r="CA1060" s="179" t="str">
        <f t="shared" si="1281"/>
        <v>CA$19</v>
      </c>
      <c r="CB1060" s="179" t="str">
        <f t="shared" si="1281"/>
        <v>CB$19</v>
      </c>
      <c r="CC1060" s="179" t="str">
        <f t="shared" si="1281"/>
        <v>CC$19</v>
      </c>
      <c r="CD1060" s="179" t="str">
        <f t="shared" si="1281"/>
        <v>CD$19</v>
      </c>
      <c r="CE1060" s="179" t="str">
        <f t="shared" ref="CE1060:CL1060" si="1282">CE1033</f>
        <v>CE$19</v>
      </c>
      <c r="CF1060" s="179" t="str">
        <f t="shared" si="1282"/>
        <v>CF$19</v>
      </c>
      <c r="CG1060" s="179" t="str">
        <f t="shared" si="1282"/>
        <v>CG$19</v>
      </c>
      <c r="CH1060" s="179" t="str">
        <f t="shared" si="1282"/>
        <v>CH$19</v>
      </c>
      <c r="CI1060" s="179" t="str">
        <f t="shared" si="1282"/>
        <v>CI$19</v>
      </c>
      <c r="CJ1060" s="179" t="str">
        <f t="shared" si="1282"/>
        <v>CJ$19</v>
      </c>
      <c r="CK1060" s="179" t="str">
        <f t="shared" si="1282"/>
        <v>CK$19</v>
      </c>
      <c r="CL1060" s="179" t="str">
        <f t="shared" si="1282"/>
        <v>CL$19</v>
      </c>
      <c r="CN1060" s="60"/>
      <c r="CO1060" s="179" t="str">
        <f t="shared" ref="CO1060:DL1060" si="1283">CO1033</f>
        <v>CO$19</v>
      </c>
      <c r="CP1060" s="179" t="str">
        <f t="shared" si="1283"/>
        <v>CP$19</v>
      </c>
      <c r="CQ1060" s="179" t="str">
        <f t="shared" si="1283"/>
        <v>CQ$19</v>
      </c>
      <c r="CR1060" s="179" t="str">
        <f t="shared" si="1283"/>
        <v>CR$19</v>
      </c>
      <c r="CS1060" s="179" t="str">
        <f t="shared" si="1283"/>
        <v>CS$19</v>
      </c>
      <c r="CT1060" s="179" t="str">
        <f t="shared" si="1283"/>
        <v>CT$19</v>
      </c>
      <c r="CU1060" s="179" t="str">
        <f t="shared" si="1283"/>
        <v>CU$19</v>
      </c>
      <c r="CV1060" s="179" t="str">
        <f t="shared" si="1283"/>
        <v>CV$19</v>
      </c>
      <c r="CW1060" s="179" t="str">
        <f t="shared" si="1283"/>
        <v>CW$19</v>
      </c>
      <c r="CX1060" s="179" t="str">
        <f t="shared" si="1283"/>
        <v>CX$19</v>
      </c>
      <c r="CY1060" s="179" t="str">
        <f t="shared" si="1283"/>
        <v>CY$19</v>
      </c>
      <c r="CZ1060" s="179" t="str">
        <f t="shared" si="1283"/>
        <v>CZ$19</v>
      </c>
      <c r="DA1060" s="179" t="str">
        <f t="shared" si="1283"/>
        <v>DA$19</v>
      </c>
      <c r="DB1060" s="179" t="str">
        <f t="shared" si="1283"/>
        <v>DB$19</v>
      </c>
      <c r="DC1060" s="179" t="str">
        <f t="shared" si="1283"/>
        <v>DC$19</v>
      </c>
      <c r="DD1060" s="179" t="str">
        <f t="shared" si="1283"/>
        <v>DD$19</v>
      </c>
      <c r="DE1060" s="179" t="str">
        <f t="shared" si="1283"/>
        <v>DE$19</v>
      </c>
      <c r="DF1060" s="179" t="str">
        <f t="shared" si="1283"/>
        <v>DF$19</v>
      </c>
      <c r="DG1060" s="179" t="str">
        <f t="shared" si="1283"/>
        <v>DG$19</v>
      </c>
      <c r="DH1060" s="179" t="str">
        <f t="shared" si="1283"/>
        <v>DH$19</v>
      </c>
      <c r="DI1060" s="179" t="str">
        <f t="shared" si="1283"/>
        <v>DI$19</v>
      </c>
      <c r="DJ1060" s="179" t="str">
        <f t="shared" si="1283"/>
        <v>DJ$19</v>
      </c>
      <c r="DK1060" s="179" t="str">
        <f t="shared" si="1283"/>
        <v>DK$19</v>
      </c>
      <c r="DL1060" s="179" t="str">
        <f t="shared" si="1283"/>
        <v>DL$19</v>
      </c>
    </row>
    <row r="1061" spans="1:116" x14ac:dyDescent="0.35">
      <c r="A1061" s="174"/>
      <c r="E1061" s="8"/>
      <c r="G1061" s="191" t="str">
        <f>G1034</f>
        <v>Secondary revenue driver</v>
      </c>
      <c r="H1061" s="174"/>
      <c r="I1061" s="176"/>
      <c r="J1061" s="176"/>
      <c r="K1061" s="197"/>
      <c r="L1061" s="197"/>
      <c r="M1061" s="197"/>
      <c r="N1061" s="197"/>
      <c r="O1061" s="197"/>
      <c r="P1061" s="197"/>
      <c r="R1061" s="198"/>
      <c r="S1061" s="174"/>
      <c r="T1061" s="174"/>
      <c r="U1061" s="174"/>
      <c r="V1061" s="174"/>
      <c r="W1061" s="174"/>
      <c r="X1061" s="174"/>
      <c r="Y1061" s="174"/>
      <c r="Z1061" s="174"/>
      <c r="AA1061" s="174"/>
      <c r="AB1061" s="174"/>
      <c r="AC1061" s="174"/>
      <c r="AD1061" s="174"/>
      <c r="AE1061" s="174"/>
      <c r="AF1061" s="174"/>
      <c r="AG1061" s="174"/>
      <c r="AH1061" s="174"/>
      <c r="AI1061" s="174"/>
      <c r="AJ1061" s="174"/>
      <c r="AK1061" s="174"/>
      <c r="AL1061" s="174"/>
      <c r="AM1061" s="174"/>
      <c r="AN1061" s="174"/>
      <c r="AO1061" s="174"/>
      <c r="AP1061" s="174"/>
      <c r="AQ1061" s="174"/>
      <c r="AR1061" s="174"/>
      <c r="AS1061" s="174"/>
      <c r="AT1061" s="174"/>
      <c r="AU1061" s="174"/>
      <c r="AV1061" s="174"/>
      <c r="AW1061" s="174"/>
      <c r="AX1061" s="174"/>
      <c r="AY1061" s="174"/>
      <c r="AZ1061" s="174"/>
      <c r="BA1061" s="174"/>
      <c r="BB1061" s="174"/>
      <c r="BC1061" s="174"/>
      <c r="BD1061" s="174"/>
      <c r="BE1061" s="174"/>
      <c r="BF1061" s="174"/>
      <c r="BG1061" s="174"/>
      <c r="BH1061" s="174"/>
      <c r="BI1061" s="174"/>
      <c r="BJ1061" s="174"/>
      <c r="BK1061" s="174"/>
      <c r="BL1061" s="174"/>
      <c r="BM1061" s="174"/>
      <c r="BN1061" s="174"/>
      <c r="BO1061" s="174"/>
      <c r="BP1061" s="174"/>
      <c r="BQ1061" s="174"/>
      <c r="BR1061" s="174"/>
      <c r="BS1061" s="174"/>
      <c r="BT1061" s="174"/>
      <c r="BU1061" s="174"/>
      <c r="BV1061" s="174"/>
      <c r="BW1061" s="174"/>
      <c r="BX1061" s="174"/>
      <c r="BY1061" s="174"/>
      <c r="BZ1061" s="174"/>
      <c r="CA1061" s="174"/>
      <c r="CB1061" s="174"/>
      <c r="CC1061" s="174"/>
      <c r="CD1061" s="174"/>
      <c r="CE1061" s="174"/>
      <c r="CF1061" s="174"/>
      <c r="CG1061" s="174"/>
      <c r="CH1061" s="174"/>
      <c r="CI1061" s="174"/>
      <c r="CJ1061" s="174"/>
      <c r="CK1061" s="174"/>
      <c r="CL1061" s="174"/>
      <c r="CN1061" s="176"/>
      <c r="CO1061" s="174"/>
      <c r="CP1061" s="174"/>
      <c r="CQ1061" s="174"/>
      <c r="CR1061" s="174"/>
      <c r="CS1061" s="174"/>
      <c r="CT1061" s="174"/>
      <c r="CU1061" s="174"/>
      <c r="CV1061" s="174"/>
      <c r="CW1061" s="174"/>
      <c r="CX1061" s="174"/>
      <c r="CY1061" s="174"/>
      <c r="CZ1061" s="174"/>
      <c r="DA1061" s="174"/>
      <c r="DB1061" s="174"/>
      <c r="DC1061" s="174"/>
      <c r="DD1061" s="174"/>
      <c r="DE1061" s="174"/>
      <c r="DF1061" s="174"/>
      <c r="DG1061" s="174"/>
      <c r="DH1061" s="174"/>
      <c r="DI1061" s="174"/>
      <c r="DJ1061" s="174"/>
      <c r="DK1061" s="174"/>
      <c r="DL1061" s="174"/>
    </row>
    <row r="1062" spans="1:116" x14ac:dyDescent="0.35">
      <c r="A1062" s="174"/>
      <c r="E1062" s="8"/>
      <c r="G1062" s="136" t="str">
        <f>G1035</f>
        <v>Secondary volume driver</v>
      </c>
      <c r="H1062" s="174"/>
      <c r="I1062" s="176"/>
      <c r="J1062" s="176"/>
      <c r="K1062" s="197"/>
      <c r="L1062" s="197"/>
      <c r="M1062" s="197"/>
      <c r="N1062" s="197"/>
      <c r="O1062" s="197"/>
      <c r="P1062" s="197"/>
      <c r="R1062" s="198"/>
      <c r="S1062" s="174"/>
      <c r="T1062" s="174"/>
      <c r="U1062" s="174"/>
      <c r="V1062" s="174"/>
      <c r="W1062" s="174"/>
      <c r="X1062" s="174"/>
      <c r="Y1062" s="174"/>
      <c r="Z1062" s="174"/>
      <c r="AA1062" s="174"/>
      <c r="AB1062" s="174"/>
      <c r="AC1062" s="174"/>
      <c r="AD1062" s="174"/>
      <c r="AE1062" s="174"/>
      <c r="AF1062" s="174"/>
      <c r="AG1062" s="174"/>
      <c r="AH1062" s="174"/>
      <c r="AI1062" s="174"/>
      <c r="AJ1062" s="174"/>
      <c r="AK1062" s="174"/>
      <c r="AL1062" s="174"/>
      <c r="AM1062" s="174"/>
      <c r="AN1062" s="174"/>
      <c r="AO1062" s="174"/>
      <c r="AP1062" s="174"/>
      <c r="AQ1062" s="174"/>
      <c r="AR1062" s="174"/>
      <c r="AS1062" s="174"/>
      <c r="AT1062" s="174"/>
      <c r="AU1062" s="174"/>
      <c r="AV1062" s="174"/>
      <c r="AW1062" s="174"/>
      <c r="AX1062" s="174"/>
      <c r="AY1062" s="174"/>
      <c r="AZ1062" s="174"/>
      <c r="BA1062" s="174"/>
      <c r="BB1062" s="174"/>
      <c r="BC1062" s="174"/>
      <c r="BD1062" s="174"/>
      <c r="BE1062" s="174"/>
      <c r="BF1062" s="174"/>
      <c r="BG1062" s="174"/>
      <c r="BH1062" s="174"/>
      <c r="BI1062" s="174"/>
      <c r="BJ1062" s="174"/>
      <c r="BK1062" s="174"/>
      <c r="BL1062" s="174"/>
      <c r="BM1062" s="174"/>
      <c r="BN1062" s="174"/>
      <c r="BO1062" s="174"/>
      <c r="BP1062" s="174"/>
      <c r="BQ1062" s="174"/>
      <c r="BR1062" s="174"/>
      <c r="BS1062" s="174"/>
      <c r="BT1062" s="174"/>
      <c r="BU1062" s="174"/>
      <c r="BV1062" s="174"/>
      <c r="BW1062" s="174"/>
      <c r="BX1062" s="174"/>
      <c r="BY1062" s="174"/>
      <c r="BZ1062" s="174"/>
      <c r="CA1062" s="174"/>
      <c r="CB1062" s="174"/>
      <c r="CC1062" s="174"/>
      <c r="CD1062" s="174"/>
      <c r="CE1062" s="174"/>
      <c r="CF1062" s="174"/>
      <c r="CG1062" s="174"/>
      <c r="CH1062" s="174"/>
      <c r="CI1062" s="174"/>
      <c r="CJ1062" s="174"/>
      <c r="CK1062" s="174"/>
      <c r="CL1062" s="174"/>
      <c r="CN1062" s="176"/>
      <c r="CO1062" s="174"/>
      <c r="CP1062" s="174"/>
      <c r="CQ1062" s="174"/>
      <c r="CR1062" s="174"/>
      <c r="CS1062" s="174"/>
      <c r="CT1062" s="174"/>
      <c r="CU1062" s="174"/>
      <c r="CV1062" s="174"/>
      <c r="CW1062" s="174"/>
      <c r="CX1062" s="174"/>
      <c r="CY1062" s="174"/>
      <c r="CZ1062" s="174"/>
      <c r="DA1062" s="174"/>
      <c r="DB1062" s="174"/>
      <c r="DC1062" s="174"/>
      <c r="DD1062" s="174"/>
      <c r="DE1062" s="174"/>
      <c r="DF1062" s="174"/>
      <c r="DG1062" s="174"/>
      <c r="DH1062" s="174"/>
      <c r="DI1062" s="174"/>
      <c r="DJ1062" s="174"/>
      <c r="DK1062" s="174"/>
      <c r="DL1062" s="174"/>
    </row>
    <row r="1063" spans="1:116" x14ac:dyDescent="0.35">
      <c r="A1063" s="174"/>
      <c r="E1063" s="8"/>
      <c r="G1063" s="175" t="s">
        <v>490</v>
      </c>
      <c r="H1063" s="174"/>
      <c r="I1063" s="176"/>
      <c r="J1063" s="176"/>
      <c r="K1063" s="197"/>
      <c r="L1063" s="197"/>
      <c r="M1063" s="197"/>
      <c r="N1063" s="197"/>
      <c r="O1063" s="197"/>
      <c r="P1063" s="197"/>
      <c r="R1063" s="198"/>
      <c r="S1063" s="199" t="str">
        <f t="shared" ref="S1063:AX1063" si="1284">S$20</f>
        <v>S$16</v>
      </c>
      <c r="T1063" s="199" t="str">
        <f t="shared" si="1284"/>
        <v>T$16</v>
      </c>
      <c r="U1063" s="199" t="str">
        <f t="shared" si="1284"/>
        <v>U$16</v>
      </c>
      <c r="V1063" s="199" t="str">
        <f t="shared" si="1284"/>
        <v>V$16</v>
      </c>
      <c r="W1063" s="199" t="str">
        <f t="shared" si="1284"/>
        <v>W$16</v>
      </c>
      <c r="X1063" s="199" t="str">
        <f t="shared" si="1284"/>
        <v>X$16</v>
      </c>
      <c r="Y1063" s="199" t="str">
        <f t="shared" si="1284"/>
        <v>Y$16</v>
      </c>
      <c r="Z1063" s="199" t="str">
        <f t="shared" si="1284"/>
        <v>Z$16</v>
      </c>
      <c r="AA1063" s="199" t="str">
        <f t="shared" si="1284"/>
        <v>AA$16</v>
      </c>
      <c r="AB1063" s="199" t="str">
        <f t="shared" si="1284"/>
        <v>AB$16</v>
      </c>
      <c r="AC1063" s="199" t="str">
        <f t="shared" si="1284"/>
        <v>AC$16</v>
      </c>
      <c r="AD1063" s="199" t="str">
        <f t="shared" si="1284"/>
        <v>AD$16</v>
      </c>
      <c r="AE1063" s="199" t="str">
        <f t="shared" si="1284"/>
        <v>AE$16</v>
      </c>
      <c r="AF1063" s="199" t="str">
        <f t="shared" si="1284"/>
        <v>AF$16</v>
      </c>
      <c r="AG1063" s="199" t="str">
        <f t="shared" si="1284"/>
        <v>AG$16</v>
      </c>
      <c r="AH1063" s="199" t="str">
        <f t="shared" si="1284"/>
        <v>AH$16</v>
      </c>
      <c r="AI1063" s="199" t="str">
        <f t="shared" si="1284"/>
        <v>AI$16</v>
      </c>
      <c r="AJ1063" s="199" t="str">
        <f t="shared" si="1284"/>
        <v>AJ$16</v>
      </c>
      <c r="AK1063" s="199" t="str">
        <f t="shared" si="1284"/>
        <v>AK$16</v>
      </c>
      <c r="AL1063" s="199" t="str">
        <f t="shared" si="1284"/>
        <v>AL$16</v>
      </c>
      <c r="AM1063" s="199" t="str">
        <f t="shared" si="1284"/>
        <v>AM$16</v>
      </c>
      <c r="AN1063" s="199" t="str">
        <f t="shared" si="1284"/>
        <v>AN$16</v>
      </c>
      <c r="AO1063" s="199" t="str">
        <f t="shared" si="1284"/>
        <v>AO$16</v>
      </c>
      <c r="AP1063" s="199" t="str">
        <f t="shared" si="1284"/>
        <v>AP$16</v>
      </c>
      <c r="AQ1063" s="199" t="str">
        <f t="shared" si="1284"/>
        <v>AQ$16</v>
      </c>
      <c r="AR1063" s="199" t="str">
        <f t="shared" si="1284"/>
        <v>AR$16</v>
      </c>
      <c r="AS1063" s="199" t="str">
        <f t="shared" si="1284"/>
        <v>AS$16</v>
      </c>
      <c r="AT1063" s="199" t="str">
        <f t="shared" si="1284"/>
        <v>AT$16</v>
      </c>
      <c r="AU1063" s="199" t="str">
        <f t="shared" si="1284"/>
        <v>AU$16</v>
      </c>
      <c r="AV1063" s="199" t="str">
        <f t="shared" si="1284"/>
        <v>AV$16</v>
      </c>
      <c r="AW1063" s="199" t="str">
        <f t="shared" si="1284"/>
        <v>AW$16</v>
      </c>
      <c r="AX1063" s="199" t="str">
        <f t="shared" si="1284"/>
        <v>AX$16</v>
      </c>
      <c r="AY1063" s="199" t="str">
        <f t="shared" ref="AY1063:CD1063" si="1285">AY$20</f>
        <v>AY$16</v>
      </c>
      <c r="AZ1063" s="199" t="str">
        <f t="shared" si="1285"/>
        <v>AZ$16</v>
      </c>
      <c r="BA1063" s="199" t="str">
        <f t="shared" si="1285"/>
        <v>BA$16</v>
      </c>
      <c r="BB1063" s="199" t="str">
        <f t="shared" si="1285"/>
        <v>BB$16</v>
      </c>
      <c r="BC1063" s="199" t="str">
        <f t="shared" si="1285"/>
        <v>BC$16</v>
      </c>
      <c r="BD1063" s="199" t="str">
        <f t="shared" si="1285"/>
        <v>BD$16</v>
      </c>
      <c r="BE1063" s="199" t="str">
        <f t="shared" si="1285"/>
        <v>BE$16</v>
      </c>
      <c r="BF1063" s="199" t="str">
        <f t="shared" si="1285"/>
        <v>BF$16</v>
      </c>
      <c r="BG1063" s="199" t="str">
        <f t="shared" si="1285"/>
        <v>BG$16</v>
      </c>
      <c r="BH1063" s="199" t="str">
        <f t="shared" si="1285"/>
        <v>BH$16</v>
      </c>
      <c r="BI1063" s="199" t="str">
        <f t="shared" si="1285"/>
        <v>BI$16</v>
      </c>
      <c r="BJ1063" s="199" t="str">
        <f t="shared" si="1285"/>
        <v>BJ$16</v>
      </c>
      <c r="BK1063" s="199" t="str">
        <f t="shared" si="1285"/>
        <v>BK$16</v>
      </c>
      <c r="BL1063" s="199" t="str">
        <f t="shared" si="1285"/>
        <v>BL$16</v>
      </c>
      <c r="BM1063" s="199" t="str">
        <f t="shared" si="1285"/>
        <v>BM$16</v>
      </c>
      <c r="BN1063" s="199" t="str">
        <f t="shared" si="1285"/>
        <v>BN$16</v>
      </c>
      <c r="BO1063" s="199" t="str">
        <f t="shared" si="1285"/>
        <v>BO$16</v>
      </c>
      <c r="BP1063" s="199" t="str">
        <f t="shared" si="1285"/>
        <v>BP$16</v>
      </c>
      <c r="BQ1063" s="199" t="str">
        <f t="shared" si="1285"/>
        <v>BQ$16</v>
      </c>
      <c r="BR1063" s="199" t="str">
        <f t="shared" si="1285"/>
        <v>BR$16</v>
      </c>
      <c r="BS1063" s="199" t="str">
        <f t="shared" si="1285"/>
        <v>BS$16</v>
      </c>
      <c r="BT1063" s="199" t="str">
        <f t="shared" si="1285"/>
        <v>BT$16</v>
      </c>
      <c r="BU1063" s="199" t="str">
        <f t="shared" si="1285"/>
        <v>BU$16</v>
      </c>
      <c r="BV1063" s="199" t="str">
        <f t="shared" si="1285"/>
        <v>BV$16</v>
      </c>
      <c r="BW1063" s="199" t="str">
        <f t="shared" si="1285"/>
        <v>BW$16</v>
      </c>
      <c r="BX1063" s="199" t="str">
        <f t="shared" si="1285"/>
        <v>BX$16</v>
      </c>
      <c r="BY1063" s="199" t="str">
        <f t="shared" si="1285"/>
        <v>BY$16</v>
      </c>
      <c r="BZ1063" s="199" t="str">
        <f t="shared" si="1285"/>
        <v>BZ$16</v>
      </c>
      <c r="CA1063" s="199" t="str">
        <f t="shared" si="1285"/>
        <v>CA$16</v>
      </c>
      <c r="CB1063" s="199" t="str">
        <f t="shared" si="1285"/>
        <v>CB$16</v>
      </c>
      <c r="CC1063" s="199" t="str">
        <f t="shared" si="1285"/>
        <v>CC$16</v>
      </c>
      <c r="CD1063" s="199" t="str">
        <f t="shared" si="1285"/>
        <v>CD$16</v>
      </c>
      <c r="CE1063" s="199" t="str">
        <f t="shared" ref="CE1063:CL1063" si="1286">CE$20</f>
        <v>CE$16</v>
      </c>
      <c r="CF1063" s="199" t="str">
        <f t="shared" si="1286"/>
        <v>CF$16</v>
      </c>
      <c r="CG1063" s="199" t="str">
        <f t="shared" si="1286"/>
        <v>CG$16</v>
      </c>
      <c r="CH1063" s="199" t="str">
        <f t="shared" si="1286"/>
        <v>CH$16</v>
      </c>
      <c r="CI1063" s="199" t="str">
        <f t="shared" si="1286"/>
        <v>CI$16</v>
      </c>
      <c r="CJ1063" s="199" t="str">
        <f t="shared" si="1286"/>
        <v>CJ$16</v>
      </c>
      <c r="CK1063" s="199" t="str">
        <f t="shared" si="1286"/>
        <v>CK$16</v>
      </c>
      <c r="CL1063" s="199" t="str">
        <f t="shared" si="1286"/>
        <v>CL$16</v>
      </c>
      <c r="CN1063" s="176"/>
      <c r="CO1063" s="199" t="str">
        <f t="shared" ref="CO1063:DL1063" si="1287">CO$20</f>
        <v>CO$16</v>
      </c>
      <c r="CP1063" s="199" t="str">
        <f t="shared" si="1287"/>
        <v>CP$16</v>
      </c>
      <c r="CQ1063" s="199" t="str">
        <f t="shared" si="1287"/>
        <v>CQ$16</v>
      </c>
      <c r="CR1063" s="199" t="str">
        <f t="shared" si="1287"/>
        <v>CR$16</v>
      </c>
      <c r="CS1063" s="199" t="str">
        <f t="shared" si="1287"/>
        <v>CS$16</v>
      </c>
      <c r="CT1063" s="199" t="str">
        <f t="shared" si="1287"/>
        <v>CT$16</v>
      </c>
      <c r="CU1063" s="199" t="str">
        <f t="shared" si="1287"/>
        <v>CU$16</v>
      </c>
      <c r="CV1063" s="199" t="str">
        <f t="shared" si="1287"/>
        <v>CV$16</v>
      </c>
      <c r="CW1063" s="199" t="str">
        <f t="shared" si="1287"/>
        <v>CW$16</v>
      </c>
      <c r="CX1063" s="199" t="str">
        <f t="shared" si="1287"/>
        <v>CX$16</v>
      </c>
      <c r="CY1063" s="199" t="str">
        <f t="shared" si="1287"/>
        <v>CY$16</v>
      </c>
      <c r="CZ1063" s="199" t="str">
        <f t="shared" si="1287"/>
        <v>CZ$16</v>
      </c>
      <c r="DA1063" s="199" t="str">
        <f t="shared" si="1287"/>
        <v>DA$16</v>
      </c>
      <c r="DB1063" s="199" t="str">
        <f t="shared" si="1287"/>
        <v>DB$16</v>
      </c>
      <c r="DC1063" s="199" t="str">
        <f t="shared" si="1287"/>
        <v>DC$16</v>
      </c>
      <c r="DD1063" s="199" t="str">
        <f t="shared" si="1287"/>
        <v>DD$16</v>
      </c>
      <c r="DE1063" s="199" t="str">
        <f t="shared" si="1287"/>
        <v>DE$16</v>
      </c>
      <c r="DF1063" s="199" t="str">
        <f t="shared" si="1287"/>
        <v>DF$16</v>
      </c>
      <c r="DG1063" s="199" t="str">
        <f t="shared" si="1287"/>
        <v>DG$16</v>
      </c>
      <c r="DH1063" s="199" t="str">
        <f t="shared" si="1287"/>
        <v>DH$16</v>
      </c>
      <c r="DI1063" s="199" t="str">
        <f t="shared" si="1287"/>
        <v>DI$16</v>
      </c>
      <c r="DJ1063" s="199" t="str">
        <f t="shared" si="1287"/>
        <v>DJ$16</v>
      </c>
      <c r="DK1063" s="199" t="str">
        <f t="shared" si="1287"/>
        <v>DK$16</v>
      </c>
      <c r="DL1063" s="199" t="str">
        <f t="shared" si="1287"/>
        <v>DL$16</v>
      </c>
    </row>
    <row r="1064" spans="1:116" x14ac:dyDescent="0.35">
      <c r="A1064" s="174"/>
      <c r="E1064" s="8"/>
      <c r="G1064" s="175" t="s">
        <v>492</v>
      </c>
      <c r="H1064" s="200"/>
      <c r="I1064" s="201"/>
      <c r="J1064" s="201"/>
      <c r="K1064" s="202"/>
      <c r="L1064" s="202"/>
      <c r="M1064" s="202"/>
      <c r="N1064" s="202"/>
      <c r="O1064" s="202"/>
      <c r="P1064" s="202"/>
      <c r="R1064" s="202"/>
      <c r="S1064" s="199" t="str">
        <f t="shared" ref="S1064:AX1064" si="1288">S$21</f>
        <v>S$17</v>
      </c>
      <c r="T1064" s="199" t="str">
        <f t="shared" si="1288"/>
        <v>T$17</v>
      </c>
      <c r="U1064" s="199" t="str">
        <f t="shared" si="1288"/>
        <v>U$17</v>
      </c>
      <c r="V1064" s="199" t="str">
        <f t="shared" si="1288"/>
        <v>V$17</v>
      </c>
      <c r="W1064" s="199" t="str">
        <f t="shared" si="1288"/>
        <v>W$17</v>
      </c>
      <c r="X1064" s="199" t="str">
        <f t="shared" si="1288"/>
        <v>X$17</v>
      </c>
      <c r="Y1064" s="199" t="str">
        <f t="shared" si="1288"/>
        <v>Y$17</v>
      </c>
      <c r="Z1064" s="199" t="str">
        <f t="shared" si="1288"/>
        <v>Z$17</v>
      </c>
      <c r="AA1064" s="199" t="str">
        <f t="shared" si="1288"/>
        <v>AA$17</v>
      </c>
      <c r="AB1064" s="199" t="str">
        <f t="shared" si="1288"/>
        <v>AB$17</v>
      </c>
      <c r="AC1064" s="199" t="str">
        <f t="shared" si="1288"/>
        <v>AC$17</v>
      </c>
      <c r="AD1064" s="199" t="str">
        <f t="shared" si="1288"/>
        <v>AD$17</v>
      </c>
      <c r="AE1064" s="199" t="str">
        <f t="shared" si="1288"/>
        <v>AE$17</v>
      </c>
      <c r="AF1064" s="199" t="str">
        <f t="shared" si="1288"/>
        <v>AF$17</v>
      </c>
      <c r="AG1064" s="199" t="str">
        <f t="shared" si="1288"/>
        <v>AG$17</v>
      </c>
      <c r="AH1064" s="199" t="str">
        <f t="shared" si="1288"/>
        <v>AH$17</v>
      </c>
      <c r="AI1064" s="199" t="str">
        <f t="shared" si="1288"/>
        <v>AI$17</v>
      </c>
      <c r="AJ1064" s="199" t="str">
        <f t="shared" si="1288"/>
        <v>AJ$17</v>
      </c>
      <c r="AK1064" s="199" t="str">
        <f t="shared" si="1288"/>
        <v>AK$17</v>
      </c>
      <c r="AL1064" s="199" t="str">
        <f t="shared" si="1288"/>
        <v>AL$17</v>
      </c>
      <c r="AM1064" s="199" t="str">
        <f t="shared" si="1288"/>
        <v>AM$17</v>
      </c>
      <c r="AN1064" s="199" t="str">
        <f t="shared" si="1288"/>
        <v>AN$17</v>
      </c>
      <c r="AO1064" s="199" t="str">
        <f t="shared" si="1288"/>
        <v>AO$17</v>
      </c>
      <c r="AP1064" s="199" t="str">
        <f t="shared" si="1288"/>
        <v>AP$17</v>
      </c>
      <c r="AQ1064" s="199" t="str">
        <f t="shared" si="1288"/>
        <v>AQ$17</v>
      </c>
      <c r="AR1064" s="199" t="str">
        <f t="shared" si="1288"/>
        <v>AR$17</v>
      </c>
      <c r="AS1064" s="199" t="str">
        <f t="shared" si="1288"/>
        <v>AS$17</v>
      </c>
      <c r="AT1064" s="199" t="str">
        <f t="shared" si="1288"/>
        <v>AT$17</v>
      </c>
      <c r="AU1064" s="199" t="str">
        <f t="shared" si="1288"/>
        <v>AU$17</v>
      </c>
      <c r="AV1064" s="199" t="str">
        <f t="shared" si="1288"/>
        <v>AV$17</v>
      </c>
      <c r="AW1064" s="199" t="str">
        <f t="shared" si="1288"/>
        <v>AW$17</v>
      </c>
      <c r="AX1064" s="199" t="str">
        <f t="shared" si="1288"/>
        <v>AX$17</v>
      </c>
      <c r="AY1064" s="199" t="str">
        <f t="shared" ref="AY1064:CD1064" si="1289">AY$21</f>
        <v>AY$17</v>
      </c>
      <c r="AZ1064" s="199" t="str">
        <f t="shared" si="1289"/>
        <v>AZ$17</v>
      </c>
      <c r="BA1064" s="199" t="str">
        <f t="shared" si="1289"/>
        <v>BA$17</v>
      </c>
      <c r="BB1064" s="199" t="str">
        <f t="shared" si="1289"/>
        <v>BB$17</v>
      </c>
      <c r="BC1064" s="199" t="str">
        <f t="shared" si="1289"/>
        <v>BC$17</v>
      </c>
      <c r="BD1064" s="199" t="str">
        <f t="shared" si="1289"/>
        <v>BD$17</v>
      </c>
      <c r="BE1064" s="199" t="str">
        <f t="shared" si="1289"/>
        <v>BE$17</v>
      </c>
      <c r="BF1064" s="199" t="str">
        <f t="shared" si="1289"/>
        <v>BF$17</v>
      </c>
      <c r="BG1064" s="199" t="str">
        <f t="shared" si="1289"/>
        <v>BG$17</v>
      </c>
      <c r="BH1064" s="199" t="str">
        <f t="shared" si="1289"/>
        <v>BH$17</v>
      </c>
      <c r="BI1064" s="199" t="str">
        <f t="shared" si="1289"/>
        <v>BI$17</v>
      </c>
      <c r="BJ1064" s="199" t="str">
        <f t="shared" si="1289"/>
        <v>BJ$17</v>
      </c>
      <c r="BK1064" s="199" t="str">
        <f t="shared" si="1289"/>
        <v>BK$17</v>
      </c>
      <c r="BL1064" s="199" t="str">
        <f t="shared" si="1289"/>
        <v>BL$17</v>
      </c>
      <c r="BM1064" s="199" t="str">
        <f t="shared" si="1289"/>
        <v>BM$17</v>
      </c>
      <c r="BN1064" s="199" t="str">
        <f t="shared" si="1289"/>
        <v>BN$17</v>
      </c>
      <c r="BO1064" s="199" t="str">
        <f t="shared" si="1289"/>
        <v>BO$17</v>
      </c>
      <c r="BP1064" s="199" t="str">
        <f t="shared" si="1289"/>
        <v>BP$17</v>
      </c>
      <c r="BQ1064" s="199" t="str">
        <f t="shared" si="1289"/>
        <v>BQ$17</v>
      </c>
      <c r="BR1064" s="199" t="str">
        <f t="shared" si="1289"/>
        <v>BR$17</v>
      </c>
      <c r="BS1064" s="199" t="str">
        <f t="shared" si="1289"/>
        <v>BS$17</v>
      </c>
      <c r="BT1064" s="199" t="str">
        <f t="shared" si="1289"/>
        <v>BT$17</v>
      </c>
      <c r="BU1064" s="199" t="str">
        <f t="shared" si="1289"/>
        <v>BU$17</v>
      </c>
      <c r="BV1064" s="199" t="str">
        <f t="shared" si="1289"/>
        <v>BV$17</v>
      </c>
      <c r="BW1064" s="199" t="str">
        <f t="shared" si="1289"/>
        <v>BW$17</v>
      </c>
      <c r="BX1064" s="199" t="str">
        <f t="shared" si="1289"/>
        <v>BX$17</v>
      </c>
      <c r="BY1064" s="199" t="str">
        <f t="shared" si="1289"/>
        <v>BY$17</v>
      </c>
      <c r="BZ1064" s="199" t="str">
        <f t="shared" si="1289"/>
        <v>BZ$17</v>
      </c>
      <c r="CA1064" s="199" t="str">
        <f t="shared" si="1289"/>
        <v>CA$17</v>
      </c>
      <c r="CB1064" s="199" t="str">
        <f t="shared" si="1289"/>
        <v>CB$17</v>
      </c>
      <c r="CC1064" s="199" t="str">
        <f t="shared" si="1289"/>
        <v>CC$17</v>
      </c>
      <c r="CD1064" s="199" t="str">
        <f t="shared" si="1289"/>
        <v>CD$17</v>
      </c>
      <c r="CE1064" s="199" t="str">
        <f t="shared" ref="CE1064:CL1064" si="1290">CE$21</f>
        <v>CE$17</v>
      </c>
      <c r="CF1064" s="199" t="str">
        <f t="shared" si="1290"/>
        <v>CF$17</v>
      </c>
      <c r="CG1064" s="199" t="str">
        <f t="shared" si="1290"/>
        <v>CG$17</v>
      </c>
      <c r="CH1064" s="199" t="str">
        <f t="shared" si="1290"/>
        <v>CH$17</v>
      </c>
      <c r="CI1064" s="199" t="str">
        <f t="shared" si="1290"/>
        <v>CI$17</v>
      </c>
      <c r="CJ1064" s="199" t="str">
        <f t="shared" si="1290"/>
        <v>CJ$17</v>
      </c>
      <c r="CK1064" s="199" t="str">
        <f t="shared" si="1290"/>
        <v>CK$17</v>
      </c>
      <c r="CL1064" s="199" t="str">
        <f t="shared" si="1290"/>
        <v>CL$17</v>
      </c>
      <c r="CN1064" s="201"/>
      <c r="CO1064" s="199" t="str">
        <f t="shared" ref="CO1064:DL1064" si="1291">CO$21</f>
        <v>CO$17</v>
      </c>
      <c r="CP1064" s="199" t="str">
        <f t="shared" si="1291"/>
        <v>CP$17</v>
      </c>
      <c r="CQ1064" s="199" t="str">
        <f t="shared" si="1291"/>
        <v>CQ$17</v>
      </c>
      <c r="CR1064" s="199" t="str">
        <f t="shared" si="1291"/>
        <v>CR$17</v>
      </c>
      <c r="CS1064" s="199" t="str">
        <f t="shared" si="1291"/>
        <v>CS$17</v>
      </c>
      <c r="CT1064" s="199" t="str">
        <f t="shared" si="1291"/>
        <v>CT$17</v>
      </c>
      <c r="CU1064" s="199" t="str">
        <f t="shared" si="1291"/>
        <v>CU$17</v>
      </c>
      <c r="CV1064" s="199" t="str">
        <f t="shared" si="1291"/>
        <v>CV$17</v>
      </c>
      <c r="CW1064" s="199" t="str">
        <f t="shared" si="1291"/>
        <v>CW$17</v>
      </c>
      <c r="CX1064" s="199" t="str">
        <f t="shared" si="1291"/>
        <v>CX$17</v>
      </c>
      <c r="CY1064" s="199" t="str">
        <f t="shared" si="1291"/>
        <v>CY$17</v>
      </c>
      <c r="CZ1064" s="199" t="str">
        <f t="shared" si="1291"/>
        <v>CZ$17</v>
      </c>
      <c r="DA1064" s="199" t="str">
        <f t="shared" si="1291"/>
        <v>DA$17</v>
      </c>
      <c r="DB1064" s="199" t="str">
        <f t="shared" si="1291"/>
        <v>DB$17</v>
      </c>
      <c r="DC1064" s="199" t="str">
        <f t="shared" si="1291"/>
        <v>DC$17</v>
      </c>
      <c r="DD1064" s="199" t="str">
        <f t="shared" si="1291"/>
        <v>DD$17</v>
      </c>
      <c r="DE1064" s="199" t="str">
        <f t="shared" si="1291"/>
        <v>DE$17</v>
      </c>
      <c r="DF1064" s="199" t="str">
        <f t="shared" si="1291"/>
        <v>DF$17</v>
      </c>
      <c r="DG1064" s="199" t="str">
        <f t="shared" si="1291"/>
        <v>DG$17</v>
      </c>
      <c r="DH1064" s="199" t="str">
        <f t="shared" si="1291"/>
        <v>DH$17</v>
      </c>
      <c r="DI1064" s="199" t="str">
        <f t="shared" si="1291"/>
        <v>DI$17</v>
      </c>
      <c r="DJ1064" s="199" t="str">
        <f t="shared" si="1291"/>
        <v>DJ$17</v>
      </c>
      <c r="DK1064" s="199" t="str">
        <f t="shared" si="1291"/>
        <v>DK$17</v>
      </c>
      <c r="DL1064" s="199" t="str">
        <f t="shared" si="1291"/>
        <v>DL$17</v>
      </c>
    </row>
    <row r="1065" spans="1:116" x14ac:dyDescent="0.35">
      <c r="A1065" s="174"/>
      <c r="E1065" s="8"/>
      <c r="G1065" s="175" t="s">
        <v>461</v>
      </c>
      <c r="H1065" s="200"/>
      <c r="I1065" s="201"/>
      <c r="J1065" s="201"/>
      <c r="K1065" s="202"/>
      <c r="L1065" s="202"/>
      <c r="M1065" s="202"/>
      <c r="N1065" s="202"/>
      <c r="O1065" s="202"/>
      <c r="P1065" s="202"/>
      <c r="R1065" s="202"/>
      <c r="S1065" s="190"/>
      <c r="T1065" s="190"/>
      <c r="U1065" s="190"/>
      <c r="V1065" s="190"/>
      <c r="W1065" s="190"/>
      <c r="X1065" s="190"/>
      <c r="Y1065" s="190"/>
      <c r="Z1065" s="190"/>
      <c r="AA1065" s="190"/>
      <c r="AB1065" s="190"/>
      <c r="AC1065" s="190"/>
      <c r="AD1065" s="190"/>
      <c r="AE1065" s="190"/>
      <c r="AF1065" s="190"/>
      <c r="AG1065" s="190"/>
      <c r="AH1065" s="190"/>
      <c r="AI1065" s="190"/>
      <c r="AJ1065" s="190"/>
      <c r="AK1065" s="190"/>
      <c r="AL1065" s="190"/>
      <c r="AM1065" s="190"/>
      <c r="AN1065" s="190"/>
      <c r="AO1065" s="190"/>
      <c r="AP1065" s="190"/>
      <c r="AQ1065" s="190"/>
      <c r="AR1065" s="190"/>
      <c r="AS1065" s="190"/>
      <c r="AT1065" s="190"/>
      <c r="AU1065" s="190"/>
      <c r="AV1065" s="190"/>
      <c r="AW1065" s="190"/>
      <c r="AX1065" s="190"/>
      <c r="AY1065" s="190"/>
      <c r="AZ1065" s="190"/>
      <c r="BA1065" s="190"/>
      <c r="BB1065" s="190"/>
      <c r="BC1065" s="190"/>
      <c r="BD1065" s="190"/>
      <c r="BE1065" s="190"/>
      <c r="BF1065" s="190"/>
      <c r="BG1065" s="190"/>
      <c r="BH1065" s="190"/>
      <c r="BI1065" s="190"/>
      <c r="BJ1065" s="190"/>
      <c r="BK1065" s="190"/>
      <c r="BL1065" s="190"/>
      <c r="BM1065" s="190"/>
      <c r="BN1065" s="190"/>
      <c r="BO1065" s="190"/>
      <c r="BP1065" s="190"/>
      <c r="BQ1065" s="190"/>
      <c r="BR1065" s="190"/>
      <c r="BS1065" s="190"/>
      <c r="BT1065" s="190"/>
      <c r="BU1065" s="190"/>
      <c r="BV1065" s="190"/>
      <c r="BW1065" s="190"/>
      <c r="BX1065" s="190"/>
      <c r="BY1065" s="190"/>
      <c r="BZ1065" s="190"/>
      <c r="CA1065" s="190"/>
      <c r="CB1065" s="190"/>
      <c r="CC1065" s="190"/>
      <c r="CD1065" s="190"/>
      <c r="CE1065" s="190"/>
      <c r="CF1065" s="190"/>
      <c r="CG1065" s="190"/>
      <c r="CH1065" s="190"/>
      <c r="CI1065" s="190"/>
      <c r="CJ1065" s="190"/>
      <c r="CK1065" s="190"/>
      <c r="CL1065" s="190"/>
      <c r="CN1065" s="201"/>
      <c r="CO1065" s="190"/>
      <c r="CP1065" s="190"/>
      <c r="CQ1065" s="190"/>
      <c r="CR1065" s="190"/>
      <c r="CS1065" s="190"/>
      <c r="CT1065" s="190"/>
      <c r="CU1065" s="190"/>
      <c r="CV1065" s="190"/>
      <c r="CW1065" s="190"/>
      <c r="CX1065" s="190"/>
      <c r="CY1065" s="190"/>
      <c r="CZ1065" s="190"/>
      <c r="DA1065" s="190"/>
      <c r="DB1065" s="190"/>
      <c r="DC1065" s="190"/>
      <c r="DD1065" s="190"/>
      <c r="DE1065" s="190"/>
      <c r="DF1065" s="190"/>
      <c r="DG1065" s="190"/>
      <c r="DH1065" s="190"/>
      <c r="DI1065" s="190"/>
      <c r="DJ1065" s="190"/>
      <c r="DK1065" s="190"/>
      <c r="DL1065" s="190"/>
    </row>
    <row r="1066" spans="1:116" x14ac:dyDescent="0.35">
      <c r="A1066" s="174"/>
      <c r="E1066" s="8"/>
      <c r="G1066" s="175" t="s">
        <v>462</v>
      </c>
      <c r="H1066" s="200"/>
      <c r="I1066" s="201"/>
      <c r="J1066" s="201"/>
      <c r="K1066" s="202"/>
      <c r="L1066" s="202"/>
      <c r="M1066" s="202"/>
      <c r="N1066" s="202"/>
      <c r="O1066" s="202"/>
      <c r="P1066" s="202"/>
      <c r="R1066" s="202"/>
      <c r="S1066" s="190"/>
      <c r="T1066" s="190"/>
      <c r="U1066" s="190"/>
      <c r="V1066" s="190"/>
      <c r="W1066" s="190"/>
      <c r="X1066" s="190"/>
      <c r="Y1066" s="190"/>
      <c r="Z1066" s="190"/>
      <c r="AA1066" s="190"/>
      <c r="AB1066" s="190"/>
      <c r="AC1066" s="190"/>
      <c r="AD1066" s="190"/>
      <c r="AE1066" s="190"/>
      <c r="AF1066" s="190"/>
      <c r="AG1066" s="190"/>
      <c r="AH1066" s="190"/>
      <c r="AI1066" s="190"/>
      <c r="AJ1066" s="190"/>
      <c r="AK1066" s="190"/>
      <c r="AL1066" s="190"/>
      <c r="AM1066" s="190"/>
      <c r="AN1066" s="190"/>
      <c r="AO1066" s="190"/>
      <c r="AP1066" s="190"/>
      <c r="AQ1066" s="190"/>
      <c r="AR1066" s="190"/>
      <c r="AS1066" s="190"/>
      <c r="AT1066" s="190"/>
      <c r="AU1066" s="190"/>
      <c r="AV1066" s="190"/>
      <c r="AW1066" s="190"/>
      <c r="AX1066" s="190"/>
      <c r="AY1066" s="190"/>
      <c r="AZ1066" s="190"/>
      <c r="BA1066" s="190"/>
      <c r="BB1066" s="190"/>
      <c r="BC1066" s="190"/>
      <c r="BD1066" s="190"/>
      <c r="BE1066" s="190"/>
      <c r="BF1066" s="190"/>
      <c r="BG1066" s="190"/>
      <c r="BH1066" s="190"/>
      <c r="BI1066" s="190"/>
      <c r="BJ1066" s="190"/>
      <c r="BK1066" s="190"/>
      <c r="BL1066" s="190"/>
      <c r="BM1066" s="190"/>
      <c r="BN1066" s="190"/>
      <c r="BO1066" s="190"/>
      <c r="BP1066" s="190"/>
      <c r="BQ1066" s="190"/>
      <c r="BR1066" s="190"/>
      <c r="BS1066" s="190"/>
      <c r="BT1066" s="190"/>
      <c r="BU1066" s="190"/>
      <c r="BV1066" s="190"/>
      <c r="BW1066" s="190"/>
      <c r="BX1066" s="190"/>
      <c r="BY1066" s="190"/>
      <c r="BZ1066" s="190"/>
      <c r="CA1066" s="190"/>
      <c r="CB1066" s="190"/>
      <c r="CC1066" s="190"/>
      <c r="CD1066" s="190"/>
      <c r="CE1066" s="190"/>
      <c r="CF1066" s="190"/>
      <c r="CG1066" s="190"/>
      <c r="CH1066" s="190"/>
      <c r="CI1066" s="190"/>
      <c r="CJ1066" s="190"/>
      <c r="CK1066" s="190"/>
      <c r="CL1066" s="190"/>
      <c r="CN1066" s="201"/>
      <c r="CO1066" s="190"/>
      <c r="CP1066" s="190"/>
      <c r="CQ1066" s="190"/>
      <c r="CR1066" s="190"/>
      <c r="CS1066" s="190"/>
      <c r="CT1066" s="190"/>
      <c r="CU1066" s="190"/>
      <c r="CV1066" s="190"/>
      <c r="CW1066" s="190"/>
      <c r="CX1066" s="190"/>
      <c r="CY1066" s="190"/>
      <c r="CZ1066" s="190"/>
      <c r="DA1066" s="190"/>
      <c r="DB1066" s="190"/>
      <c r="DC1066" s="190"/>
      <c r="DD1066" s="190"/>
      <c r="DE1066" s="190"/>
      <c r="DF1066" s="190"/>
      <c r="DG1066" s="190"/>
      <c r="DH1066" s="190"/>
      <c r="DI1066" s="190"/>
      <c r="DJ1066" s="190"/>
      <c r="DK1066" s="190"/>
      <c r="DL1066" s="190"/>
    </row>
    <row r="1067" spans="1:116" x14ac:dyDescent="0.35">
      <c r="A1067" s="174"/>
      <c r="E1067" s="8"/>
      <c r="G1067" s="175" t="s">
        <v>491</v>
      </c>
      <c r="H1067" s="200"/>
      <c r="I1067" s="201"/>
      <c r="J1067" s="201"/>
      <c r="K1067" s="202"/>
      <c r="L1067" s="202"/>
      <c r="M1067" s="202"/>
      <c r="N1067" s="202"/>
      <c r="O1067" s="202"/>
      <c r="P1067" s="202"/>
      <c r="R1067" s="202"/>
      <c r="S1067" s="190" t="str">
        <f t="shared" ref="S1067:AX1067" si="1292">S$22</f>
        <v>S$18</v>
      </c>
      <c r="T1067" s="190" t="str">
        <f t="shared" si="1292"/>
        <v>T$18</v>
      </c>
      <c r="U1067" s="190" t="str">
        <f t="shared" si="1292"/>
        <v>U$18</v>
      </c>
      <c r="V1067" s="190" t="str">
        <f t="shared" si="1292"/>
        <v>V$18</v>
      </c>
      <c r="W1067" s="190" t="str">
        <f t="shared" si="1292"/>
        <v>W$18</v>
      </c>
      <c r="X1067" s="190" t="str">
        <f t="shared" si="1292"/>
        <v>X$18</v>
      </c>
      <c r="Y1067" s="190" t="str">
        <f t="shared" si="1292"/>
        <v>Y$18</v>
      </c>
      <c r="Z1067" s="190" t="str">
        <f t="shared" si="1292"/>
        <v>Z$18</v>
      </c>
      <c r="AA1067" s="190" t="str">
        <f t="shared" si="1292"/>
        <v>AA$18</v>
      </c>
      <c r="AB1067" s="190" t="str">
        <f t="shared" si="1292"/>
        <v>AB$18</v>
      </c>
      <c r="AC1067" s="190" t="str">
        <f t="shared" si="1292"/>
        <v>AC$18</v>
      </c>
      <c r="AD1067" s="190" t="str">
        <f t="shared" si="1292"/>
        <v>AD$18</v>
      </c>
      <c r="AE1067" s="190" t="str">
        <f t="shared" si="1292"/>
        <v>AE$18</v>
      </c>
      <c r="AF1067" s="190" t="str">
        <f t="shared" si="1292"/>
        <v>AF$18</v>
      </c>
      <c r="AG1067" s="190" t="str">
        <f t="shared" si="1292"/>
        <v>AG$18</v>
      </c>
      <c r="AH1067" s="190" t="str">
        <f t="shared" si="1292"/>
        <v>AH$18</v>
      </c>
      <c r="AI1067" s="190" t="str">
        <f t="shared" si="1292"/>
        <v>AI$18</v>
      </c>
      <c r="AJ1067" s="190" t="str">
        <f t="shared" si="1292"/>
        <v>AJ$18</v>
      </c>
      <c r="AK1067" s="190" t="str">
        <f t="shared" si="1292"/>
        <v>AK$18</v>
      </c>
      <c r="AL1067" s="190" t="str">
        <f t="shared" si="1292"/>
        <v>AL$18</v>
      </c>
      <c r="AM1067" s="190" t="str">
        <f t="shared" si="1292"/>
        <v>AM$18</v>
      </c>
      <c r="AN1067" s="190" t="str">
        <f t="shared" si="1292"/>
        <v>AN$18</v>
      </c>
      <c r="AO1067" s="190" t="str">
        <f t="shared" si="1292"/>
        <v>AO$18</v>
      </c>
      <c r="AP1067" s="190" t="str">
        <f t="shared" si="1292"/>
        <v>AP$18</v>
      </c>
      <c r="AQ1067" s="190" t="str">
        <f t="shared" si="1292"/>
        <v>AQ$18</v>
      </c>
      <c r="AR1067" s="190" t="str">
        <f t="shared" si="1292"/>
        <v>AR$18</v>
      </c>
      <c r="AS1067" s="190" t="str">
        <f t="shared" si="1292"/>
        <v>AS$18</v>
      </c>
      <c r="AT1067" s="190" t="str">
        <f t="shared" si="1292"/>
        <v>AT$18</v>
      </c>
      <c r="AU1067" s="190" t="str">
        <f t="shared" si="1292"/>
        <v>AU$18</v>
      </c>
      <c r="AV1067" s="190" t="str">
        <f t="shared" si="1292"/>
        <v>AV$18</v>
      </c>
      <c r="AW1067" s="190" t="str">
        <f t="shared" si="1292"/>
        <v>AW$18</v>
      </c>
      <c r="AX1067" s="190" t="str">
        <f t="shared" si="1292"/>
        <v>AX$18</v>
      </c>
      <c r="AY1067" s="190" t="str">
        <f t="shared" ref="AY1067:CD1067" si="1293">AY$22</f>
        <v>AY$18</v>
      </c>
      <c r="AZ1067" s="190" t="str">
        <f t="shared" si="1293"/>
        <v>AZ$18</v>
      </c>
      <c r="BA1067" s="190" t="str">
        <f t="shared" si="1293"/>
        <v>BA$18</v>
      </c>
      <c r="BB1067" s="190" t="str">
        <f t="shared" si="1293"/>
        <v>BB$18</v>
      </c>
      <c r="BC1067" s="190" t="str">
        <f t="shared" si="1293"/>
        <v>BC$18</v>
      </c>
      <c r="BD1067" s="190" t="str">
        <f t="shared" si="1293"/>
        <v>BD$18</v>
      </c>
      <c r="BE1067" s="190" t="str">
        <f t="shared" si="1293"/>
        <v>BE$18</v>
      </c>
      <c r="BF1067" s="190" t="str">
        <f t="shared" si="1293"/>
        <v>BF$18</v>
      </c>
      <c r="BG1067" s="190" t="str">
        <f t="shared" si="1293"/>
        <v>BG$18</v>
      </c>
      <c r="BH1067" s="190" t="str">
        <f t="shared" si="1293"/>
        <v>BH$18</v>
      </c>
      <c r="BI1067" s="190" t="str">
        <f t="shared" si="1293"/>
        <v>BI$18</v>
      </c>
      <c r="BJ1067" s="190" t="str">
        <f t="shared" si="1293"/>
        <v>BJ$18</v>
      </c>
      <c r="BK1067" s="190" t="str">
        <f t="shared" si="1293"/>
        <v>BK$18</v>
      </c>
      <c r="BL1067" s="190" t="str">
        <f t="shared" si="1293"/>
        <v>BL$18</v>
      </c>
      <c r="BM1067" s="190" t="str">
        <f t="shared" si="1293"/>
        <v>BM$18</v>
      </c>
      <c r="BN1067" s="190" t="str">
        <f t="shared" si="1293"/>
        <v>BN$18</v>
      </c>
      <c r="BO1067" s="190" t="str">
        <f t="shared" si="1293"/>
        <v>BO$18</v>
      </c>
      <c r="BP1067" s="190" t="str">
        <f t="shared" si="1293"/>
        <v>BP$18</v>
      </c>
      <c r="BQ1067" s="190" t="str">
        <f t="shared" si="1293"/>
        <v>BQ$18</v>
      </c>
      <c r="BR1067" s="190" t="str">
        <f t="shared" si="1293"/>
        <v>BR$18</v>
      </c>
      <c r="BS1067" s="190" t="str">
        <f t="shared" si="1293"/>
        <v>BS$18</v>
      </c>
      <c r="BT1067" s="190" t="str">
        <f t="shared" si="1293"/>
        <v>BT$18</v>
      </c>
      <c r="BU1067" s="190" t="str">
        <f t="shared" si="1293"/>
        <v>BU$18</v>
      </c>
      <c r="BV1067" s="190" t="str">
        <f t="shared" si="1293"/>
        <v>BV$18</v>
      </c>
      <c r="BW1067" s="190" t="str">
        <f t="shared" si="1293"/>
        <v>BW$18</v>
      </c>
      <c r="BX1067" s="190" t="str">
        <f t="shared" si="1293"/>
        <v>BX$18</v>
      </c>
      <c r="BY1067" s="190" t="str">
        <f t="shared" si="1293"/>
        <v>BY$18</v>
      </c>
      <c r="BZ1067" s="190" t="str">
        <f t="shared" si="1293"/>
        <v>BZ$18</v>
      </c>
      <c r="CA1067" s="190" t="str">
        <f t="shared" si="1293"/>
        <v>CA$18</v>
      </c>
      <c r="CB1067" s="190" t="str">
        <f t="shared" si="1293"/>
        <v>CB$18</v>
      </c>
      <c r="CC1067" s="190" t="str">
        <f t="shared" si="1293"/>
        <v>CC$18</v>
      </c>
      <c r="CD1067" s="190" t="str">
        <f t="shared" si="1293"/>
        <v>CD$18</v>
      </c>
      <c r="CE1067" s="190" t="str">
        <f t="shared" ref="CE1067:CL1067" si="1294">CE$22</f>
        <v>CE$18</v>
      </c>
      <c r="CF1067" s="190" t="str">
        <f t="shared" si="1294"/>
        <v>CF$18</v>
      </c>
      <c r="CG1067" s="190" t="str">
        <f t="shared" si="1294"/>
        <v>CG$18</v>
      </c>
      <c r="CH1067" s="190" t="str">
        <f t="shared" si="1294"/>
        <v>CH$18</v>
      </c>
      <c r="CI1067" s="190" t="str">
        <f t="shared" si="1294"/>
        <v>CI$18</v>
      </c>
      <c r="CJ1067" s="190" t="str">
        <f t="shared" si="1294"/>
        <v>CJ$18</v>
      </c>
      <c r="CK1067" s="190" t="str">
        <f t="shared" si="1294"/>
        <v>CK$18</v>
      </c>
      <c r="CL1067" s="190" t="str">
        <f t="shared" si="1294"/>
        <v>CL$18</v>
      </c>
      <c r="CN1067" s="201"/>
      <c r="CO1067" s="190" t="str">
        <f t="shared" ref="CO1067:DL1067" si="1295">CO$22</f>
        <v>CO$18</v>
      </c>
      <c r="CP1067" s="190" t="str">
        <f t="shared" si="1295"/>
        <v>CP$18</v>
      </c>
      <c r="CQ1067" s="190" t="str">
        <f t="shared" si="1295"/>
        <v>CQ$18</v>
      </c>
      <c r="CR1067" s="190" t="str">
        <f t="shared" si="1295"/>
        <v>CR$18</v>
      </c>
      <c r="CS1067" s="190" t="str">
        <f t="shared" si="1295"/>
        <v>CS$18</v>
      </c>
      <c r="CT1067" s="190" t="str">
        <f t="shared" si="1295"/>
        <v>CT$18</v>
      </c>
      <c r="CU1067" s="190" t="str">
        <f t="shared" si="1295"/>
        <v>CU$18</v>
      </c>
      <c r="CV1067" s="190" t="str">
        <f t="shared" si="1295"/>
        <v>CV$18</v>
      </c>
      <c r="CW1067" s="190" t="str">
        <f t="shared" si="1295"/>
        <v>CW$18</v>
      </c>
      <c r="CX1067" s="190" t="str">
        <f t="shared" si="1295"/>
        <v>CX$18</v>
      </c>
      <c r="CY1067" s="190" t="str">
        <f t="shared" si="1295"/>
        <v>CY$18</v>
      </c>
      <c r="CZ1067" s="190" t="str">
        <f t="shared" si="1295"/>
        <v>CZ$18</v>
      </c>
      <c r="DA1067" s="190" t="str">
        <f t="shared" si="1295"/>
        <v>DA$18</v>
      </c>
      <c r="DB1067" s="190" t="str">
        <f t="shared" si="1295"/>
        <v>DB$18</v>
      </c>
      <c r="DC1067" s="190" t="str">
        <f t="shared" si="1295"/>
        <v>DC$18</v>
      </c>
      <c r="DD1067" s="190" t="str">
        <f t="shared" si="1295"/>
        <v>DD$18</v>
      </c>
      <c r="DE1067" s="190" t="str">
        <f t="shared" si="1295"/>
        <v>DE$18</v>
      </c>
      <c r="DF1067" s="190" t="str">
        <f t="shared" si="1295"/>
        <v>DF$18</v>
      </c>
      <c r="DG1067" s="190" t="str">
        <f t="shared" si="1295"/>
        <v>DG$18</v>
      </c>
      <c r="DH1067" s="190" t="str">
        <f t="shared" si="1295"/>
        <v>DH$18</v>
      </c>
      <c r="DI1067" s="190" t="str">
        <f t="shared" si="1295"/>
        <v>DI$18</v>
      </c>
      <c r="DJ1067" s="190" t="str">
        <f t="shared" si="1295"/>
        <v>DJ$18</v>
      </c>
      <c r="DK1067" s="190" t="str">
        <f t="shared" si="1295"/>
        <v>DK$18</v>
      </c>
      <c r="DL1067" s="190" t="str">
        <f t="shared" si="1295"/>
        <v>DL$18</v>
      </c>
    </row>
    <row r="1068" spans="1:116" x14ac:dyDescent="0.35">
      <c r="A1068" s="174"/>
      <c r="E1068" s="8"/>
      <c r="G1068" s="175" t="s">
        <v>505</v>
      </c>
      <c r="H1068" s="200"/>
      <c r="I1068" s="201"/>
      <c r="J1068" s="201"/>
      <c r="K1068" s="202"/>
      <c r="L1068" s="202"/>
      <c r="M1068" s="202"/>
      <c r="N1068" s="202"/>
      <c r="O1068" s="202"/>
      <c r="P1068" s="202"/>
      <c r="R1068" s="202"/>
      <c r="S1068" s="190" t="str">
        <f t="shared" ref="S1068:AX1068" si="1296">S$23</f>
        <v>S$19</v>
      </c>
      <c r="T1068" s="190" t="str">
        <f t="shared" si="1296"/>
        <v>T$19</v>
      </c>
      <c r="U1068" s="190" t="str">
        <f t="shared" si="1296"/>
        <v>U$19</v>
      </c>
      <c r="V1068" s="190" t="str">
        <f t="shared" si="1296"/>
        <v>V$19</v>
      </c>
      <c r="W1068" s="190" t="str">
        <f t="shared" si="1296"/>
        <v>W$19</v>
      </c>
      <c r="X1068" s="190" t="str">
        <f t="shared" si="1296"/>
        <v>X$19</v>
      </c>
      <c r="Y1068" s="190" t="str">
        <f t="shared" si="1296"/>
        <v>Y$19</v>
      </c>
      <c r="Z1068" s="190" t="str">
        <f t="shared" si="1296"/>
        <v>Z$19</v>
      </c>
      <c r="AA1068" s="190" t="str">
        <f t="shared" si="1296"/>
        <v>AA$19</v>
      </c>
      <c r="AB1068" s="190" t="str">
        <f t="shared" si="1296"/>
        <v>AB$19</v>
      </c>
      <c r="AC1068" s="190" t="str">
        <f t="shared" si="1296"/>
        <v>AC$19</v>
      </c>
      <c r="AD1068" s="190" t="str">
        <f t="shared" si="1296"/>
        <v>AD$19</v>
      </c>
      <c r="AE1068" s="190" t="str">
        <f t="shared" si="1296"/>
        <v>AE$19</v>
      </c>
      <c r="AF1068" s="190" t="str">
        <f t="shared" si="1296"/>
        <v>AF$19</v>
      </c>
      <c r="AG1068" s="190" t="str">
        <f t="shared" si="1296"/>
        <v>AG$19</v>
      </c>
      <c r="AH1068" s="190" t="str">
        <f t="shared" si="1296"/>
        <v>AH$19</v>
      </c>
      <c r="AI1068" s="190" t="str">
        <f t="shared" si="1296"/>
        <v>AI$19</v>
      </c>
      <c r="AJ1068" s="190" t="str">
        <f t="shared" si="1296"/>
        <v>AJ$19</v>
      </c>
      <c r="AK1068" s="190" t="str">
        <f t="shared" si="1296"/>
        <v>AK$19</v>
      </c>
      <c r="AL1068" s="190" t="str">
        <f t="shared" si="1296"/>
        <v>AL$19</v>
      </c>
      <c r="AM1068" s="190" t="str">
        <f t="shared" si="1296"/>
        <v>AM$19</v>
      </c>
      <c r="AN1068" s="190" t="str">
        <f t="shared" si="1296"/>
        <v>AN$19</v>
      </c>
      <c r="AO1068" s="190" t="str">
        <f t="shared" si="1296"/>
        <v>AO$19</v>
      </c>
      <c r="AP1068" s="190" t="str">
        <f t="shared" si="1296"/>
        <v>AP$19</v>
      </c>
      <c r="AQ1068" s="190" t="str">
        <f t="shared" si="1296"/>
        <v>AQ$19</v>
      </c>
      <c r="AR1068" s="190" t="str">
        <f t="shared" si="1296"/>
        <v>AR$19</v>
      </c>
      <c r="AS1068" s="190" t="str">
        <f t="shared" si="1296"/>
        <v>AS$19</v>
      </c>
      <c r="AT1068" s="190" t="str">
        <f t="shared" si="1296"/>
        <v>AT$19</v>
      </c>
      <c r="AU1068" s="190" t="str">
        <f t="shared" si="1296"/>
        <v>AU$19</v>
      </c>
      <c r="AV1068" s="190" t="str">
        <f t="shared" si="1296"/>
        <v>AV$19</v>
      </c>
      <c r="AW1068" s="190" t="str">
        <f t="shared" si="1296"/>
        <v>AW$19</v>
      </c>
      <c r="AX1068" s="190" t="str">
        <f t="shared" si="1296"/>
        <v>AX$19</v>
      </c>
      <c r="AY1068" s="190" t="str">
        <f t="shared" ref="AY1068:CD1068" si="1297">AY$23</f>
        <v>AY$19</v>
      </c>
      <c r="AZ1068" s="190" t="str">
        <f t="shared" si="1297"/>
        <v>AZ$19</v>
      </c>
      <c r="BA1068" s="190" t="str">
        <f t="shared" si="1297"/>
        <v>BA$19</v>
      </c>
      <c r="BB1068" s="190" t="str">
        <f t="shared" si="1297"/>
        <v>BB$19</v>
      </c>
      <c r="BC1068" s="190" t="str">
        <f t="shared" si="1297"/>
        <v>BC$19</v>
      </c>
      <c r="BD1068" s="190" t="str">
        <f t="shared" si="1297"/>
        <v>BD$19</v>
      </c>
      <c r="BE1068" s="190" t="str">
        <f t="shared" si="1297"/>
        <v>BE$19</v>
      </c>
      <c r="BF1068" s="190" t="str">
        <f t="shared" si="1297"/>
        <v>BF$19</v>
      </c>
      <c r="BG1068" s="190" t="str">
        <f t="shared" si="1297"/>
        <v>BG$19</v>
      </c>
      <c r="BH1068" s="190" t="str">
        <f t="shared" si="1297"/>
        <v>BH$19</v>
      </c>
      <c r="BI1068" s="190" t="str">
        <f t="shared" si="1297"/>
        <v>BI$19</v>
      </c>
      <c r="BJ1068" s="190" t="str">
        <f t="shared" si="1297"/>
        <v>BJ$19</v>
      </c>
      <c r="BK1068" s="190" t="str">
        <f t="shared" si="1297"/>
        <v>BK$19</v>
      </c>
      <c r="BL1068" s="190" t="str">
        <f t="shared" si="1297"/>
        <v>BL$19</v>
      </c>
      <c r="BM1068" s="190" t="str">
        <f t="shared" si="1297"/>
        <v>BM$19</v>
      </c>
      <c r="BN1068" s="190" t="str">
        <f t="shared" si="1297"/>
        <v>BN$19</v>
      </c>
      <c r="BO1068" s="190" t="str">
        <f t="shared" si="1297"/>
        <v>BO$19</v>
      </c>
      <c r="BP1068" s="190" t="str">
        <f t="shared" si="1297"/>
        <v>BP$19</v>
      </c>
      <c r="BQ1068" s="190" t="str">
        <f t="shared" si="1297"/>
        <v>BQ$19</v>
      </c>
      <c r="BR1068" s="190" t="str">
        <f t="shared" si="1297"/>
        <v>BR$19</v>
      </c>
      <c r="BS1068" s="190" t="str">
        <f t="shared" si="1297"/>
        <v>BS$19</v>
      </c>
      <c r="BT1068" s="190" t="str">
        <f t="shared" si="1297"/>
        <v>BT$19</v>
      </c>
      <c r="BU1068" s="190" t="str">
        <f t="shared" si="1297"/>
        <v>BU$19</v>
      </c>
      <c r="BV1068" s="190" t="str">
        <f t="shared" si="1297"/>
        <v>BV$19</v>
      </c>
      <c r="BW1068" s="190" t="str">
        <f t="shared" si="1297"/>
        <v>BW$19</v>
      </c>
      <c r="BX1068" s="190" t="str">
        <f t="shared" si="1297"/>
        <v>BX$19</v>
      </c>
      <c r="BY1068" s="190" t="str">
        <f t="shared" si="1297"/>
        <v>BY$19</v>
      </c>
      <c r="BZ1068" s="190" t="str">
        <f t="shared" si="1297"/>
        <v>BZ$19</v>
      </c>
      <c r="CA1068" s="190" t="str">
        <f t="shared" si="1297"/>
        <v>CA$19</v>
      </c>
      <c r="CB1068" s="190" t="str">
        <f t="shared" si="1297"/>
        <v>CB$19</v>
      </c>
      <c r="CC1068" s="190" t="str">
        <f t="shared" si="1297"/>
        <v>CC$19</v>
      </c>
      <c r="CD1068" s="190" t="str">
        <f t="shared" si="1297"/>
        <v>CD$19</v>
      </c>
      <c r="CE1068" s="190" t="str">
        <f t="shared" ref="CE1068:CL1068" si="1298">CE$23</f>
        <v>CE$19</v>
      </c>
      <c r="CF1068" s="190" t="str">
        <f t="shared" si="1298"/>
        <v>CF$19</v>
      </c>
      <c r="CG1068" s="190" t="str">
        <f t="shared" si="1298"/>
        <v>CG$19</v>
      </c>
      <c r="CH1068" s="190" t="str">
        <f t="shared" si="1298"/>
        <v>CH$19</v>
      </c>
      <c r="CI1068" s="190" t="str">
        <f t="shared" si="1298"/>
        <v>CI$19</v>
      </c>
      <c r="CJ1068" s="190" t="str">
        <f t="shared" si="1298"/>
        <v>CJ$19</v>
      </c>
      <c r="CK1068" s="190" t="str">
        <f t="shared" si="1298"/>
        <v>CK$19</v>
      </c>
      <c r="CL1068" s="190" t="str">
        <f t="shared" si="1298"/>
        <v>CL$19</v>
      </c>
      <c r="CN1068" s="201"/>
      <c r="CO1068" s="190" t="str">
        <f t="shared" ref="CO1068:DL1068" si="1299">CO$23</f>
        <v>CO$19</v>
      </c>
      <c r="CP1068" s="190" t="str">
        <f t="shared" si="1299"/>
        <v>CP$19</v>
      </c>
      <c r="CQ1068" s="190" t="str">
        <f t="shared" si="1299"/>
        <v>CQ$19</v>
      </c>
      <c r="CR1068" s="190" t="str">
        <f t="shared" si="1299"/>
        <v>CR$19</v>
      </c>
      <c r="CS1068" s="190" t="str">
        <f t="shared" si="1299"/>
        <v>CS$19</v>
      </c>
      <c r="CT1068" s="190" t="str">
        <f t="shared" si="1299"/>
        <v>CT$19</v>
      </c>
      <c r="CU1068" s="190" t="str">
        <f t="shared" si="1299"/>
        <v>CU$19</v>
      </c>
      <c r="CV1068" s="190" t="str">
        <f t="shared" si="1299"/>
        <v>CV$19</v>
      </c>
      <c r="CW1068" s="190" t="str">
        <f t="shared" si="1299"/>
        <v>CW$19</v>
      </c>
      <c r="CX1068" s="190" t="str">
        <f t="shared" si="1299"/>
        <v>CX$19</v>
      </c>
      <c r="CY1068" s="190" t="str">
        <f t="shared" si="1299"/>
        <v>CY$19</v>
      </c>
      <c r="CZ1068" s="190" t="str">
        <f t="shared" si="1299"/>
        <v>CZ$19</v>
      </c>
      <c r="DA1068" s="190" t="str">
        <f t="shared" si="1299"/>
        <v>DA$19</v>
      </c>
      <c r="DB1068" s="190" t="str">
        <f t="shared" si="1299"/>
        <v>DB$19</v>
      </c>
      <c r="DC1068" s="190" t="str">
        <f t="shared" si="1299"/>
        <v>DC$19</v>
      </c>
      <c r="DD1068" s="190" t="str">
        <f t="shared" si="1299"/>
        <v>DD$19</v>
      </c>
      <c r="DE1068" s="190" t="str">
        <f t="shared" si="1299"/>
        <v>DE$19</v>
      </c>
      <c r="DF1068" s="190" t="str">
        <f t="shared" si="1299"/>
        <v>DF$19</v>
      </c>
      <c r="DG1068" s="190" t="str">
        <f t="shared" si="1299"/>
        <v>DG$19</v>
      </c>
      <c r="DH1068" s="190" t="str">
        <f t="shared" si="1299"/>
        <v>DH$19</v>
      </c>
      <c r="DI1068" s="190" t="str">
        <f t="shared" si="1299"/>
        <v>DI$19</v>
      </c>
      <c r="DJ1068" s="190" t="str">
        <f t="shared" si="1299"/>
        <v>DJ$19</v>
      </c>
      <c r="DK1068" s="190" t="str">
        <f t="shared" si="1299"/>
        <v>DK$19</v>
      </c>
      <c r="DL1068" s="190" t="str">
        <f t="shared" si="1299"/>
        <v>DL$19</v>
      </c>
    </row>
    <row r="1069" spans="1:116" x14ac:dyDescent="0.35">
      <c r="A1069" s="31" t="s">
        <v>218</v>
      </c>
      <c r="B1069" s="31" t="s">
        <v>332</v>
      </c>
      <c r="C1069" s="31"/>
      <c r="D1069" t="s">
        <v>767</v>
      </c>
      <c r="E1069" s="8" t="str">
        <f t="shared" ref="E1069" si="1300">ROW()&amp;" "&amp;D1069</f>
        <v>1069 FAPPE-S</v>
      </c>
      <c r="F1069" t="s">
        <v>446</v>
      </c>
      <c r="G1069" s="175" t="s">
        <v>463</v>
      </c>
      <c r="H1069" s="22"/>
      <c r="I1069" s="306"/>
      <c r="J1069" s="306"/>
      <c r="K1069" s="22"/>
      <c r="L1069" s="22"/>
      <c r="M1069" s="22"/>
      <c r="N1069" s="22"/>
      <c r="O1069" s="22"/>
      <c r="P1069" s="22"/>
      <c r="R1069" s="66"/>
      <c r="S1069" s="307"/>
      <c r="T1069" s="307"/>
      <c r="U1069" s="307"/>
      <c r="V1069" s="307"/>
      <c r="W1069" s="307"/>
      <c r="X1069" s="307"/>
      <c r="Y1069" s="307"/>
      <c r="Z1069" s="307"/>
      <c r="AA1069" s="307"/>
      <c r="AB1069" s="307"/>
      <c r="AC1069" s="307"/>
      <c r="AD1069" s="307"/>
      <c r="AE1069" s="307"/>
      <c r="AF1069" s="307"/>
      <c r="AG1069" s="307"/>
      <c r="AH1069" s="307"/>
      <c r="AI1069" s="307"/>
      <c r="AJ1069" s="307"/>
      <c r="AK1069" s="307"/>
      <c r="AL1069" s="307"/>
      <c r="AM1069" s="307"/>
      <c r="AN1069" s="307"/>
      <c r="AO1069" s="307"/>
      <c r="AP1069" s="307"/>
      <c r="AQ1069" s="307"/>
      <c r="AR1069" s="307"/>
      <c r="AS1069" s="307"/>
      <c r="AT1069" s="307"/>
      <c r="AU1069" s="307"/>
      <c r="AV1069" s="307"/>
      <c r="AW1069" s="307"/>
      <c r="AX1069" s="307"/>
      <c r="AY1069" s="307"/>
      <c r="AZ1069" s="307"/>
      <c r="BA1069" s="307"/>
      <c r="BB1069" s="307"/>
      <c r="BC1069" s="307"/>
      <c r="BD1069" s="307"/>
      <c r="BE1069" s="307"/>
      <c r="BF1069" s="307"/>
      <c r="BG1069" s="307"/>
      <c r="BH1069" s="307"/>
      <c r="BI1069" s="307"/>
      <c r="BJ1069" s="307"/>
      <c r="BK1069" s="307"/>
      <c r="BL1069" s="307"/>
      <c r="BM1069" s="307"/>
      <c r="BN1069" s="307"/>
      <c r="BO1069" s="307"/>
      <c r="BP1069" s="307"/>
      <c r="BQ1069" s="307"/>
      <c r="BR1069" s="307"/>
      <c r="BS1069" s="307"/>
      <c r="BT1069" s="307"/>
      <c r="BU1069" s="307"/>
      <c r="BV1069" s="307"/>
      <c r="BW1069" s="307"/>
      <c r="BX1069" s="307"/>
      <c r="BY1069" s="307"/>
      <c r="BZ1069" s="307"/>
      <c r="CA1069" s="307"/>
      <c r="CB1069" s="307"/>
      <c r="CC1069" s="307"/>
      <c r="CD1069" s="307"/>
      <c r="CE1069" s="307"/>
      <c r="CF1069" s="307"/>
      <c r="CG1069" s="307"/>
      <c r="CH1069" s="307"/>
      <c r="CI1069" s="307"/>
      <c r="CJ1069" s="307"/>
      <c r="CK1069" s="307"/>
      <c r="CL1069" s="307"/>
      <c r="CN1069" s="306"/>
      <c r="CO1069" s="307"/>
      <c r="CP1069" s="307"/>
      <c r="CQ1069" s="307"/>
      <c r="CR1069" s="307"/>
      <c r="CS1069" s="307"/>
      <c r="CT1069" s="307"/>
      <c r="CU1069" s="307"/>
      <c r="CV1069" s="307"/>
      <c r="CW1069" s="307"/>
      <c r="CX1069" s="307"/>
      <c r="CY1069" s="307"/>
      <c r="CZ1069" s="307"/>
      <c r="DA1069" s="307"/>
      <c r="DB1069" s="307"/>
      <c r="DC1069" s="307"/>
      <c r="DD1069" s="307"/>
      <c r="DE1069" s="307"/>
      <c r="DF1069" s="307"/>
      <c r="DG1069" s="307"/>
      <c r="DH1069" s="307"/>
      <c r="DI1069" s="307"/>
      <c r="DJ1069" s="307"/>
      <c r="DK1069" s="307"/>
      <c r="DL1069" s="307"/>
    </row>
    <row r="1070" spans="1:116" x14ac:dyDescent="0.35">
      <c r="A1070" s="31"/>
      <c r="B1070" s="8" t="str">
        <f>E1070</f>
        <v>1070 FAPPE-S</v>
      </c>
      <c r="C1070" s="31"/>
      <c r="D1070" t="s">
        <v>767</v>
      </c>
      <c r="E1070" s="8" t="str">
        <f t="shared" ref="E1070" si="1301">ROW()&amp;" "&amp;D1070</f>
        <v>1070 FAPPE-S</v>
      </c>
      <c r="G1070" s="175" t="s">
        <v>464</v>
      </c>
      <c r="H1070" s="31"/>
      <c r="I1070" s="73"/>
      <c r="J1070" s="73"/>
      <c r="K1070" s="31"/>
      <c r="L1070" s="31"/>
      <c r="M1070" s="31"/>
      <c r="N1070" s="31"/>
      <c r="O1070" s="31"/>
      <c r="P1070" s="31"/>
      <c r="R1070" s="67"/>
      <c r="S1070" s="156"/>
      <c r="T1070" s="156"/>
      <c r="U1070" s="156"/>
      <c r="V1070" s="156"/>
      <c r="W1070" s="156"/>
      <c r="X1070" s="156"/>
      <c r="Y1070" s="156"/>
      <c r="Z1070" s="156"/>
      <c r="AA1070" s="156"/>
      <c r="AB1070" s="156"/>
      <c r="AC1070" s="156"/>
      <c r="AD1070" s="156"/>
      <c r="AE1070" s="156"/>
      <c r="AF1070" s="156"/>
      <c r="AG1070" s="156"/>
      <c r="AH1070" s="156"/>
      <c r="AI1070" s="156"/>
      <c r="AJ1070" s="156"/>
      <c r="AK1070" s="156"/>
      <c r="AL1070" s="156"/>
      <c r="AM1070" s="156"/>
      <c r="AN1070" s="156"/>
      <c r="AO1070" s="156"/>
      <c r="AP1070" s="156"/>
      <c r="AQ1070" s="156"/>
      <c r="AR1070" s="156"/>
      <c r="AS1070" s="156"/>
      <c r="AT1070" s="156"/>
      <c r="AU1070" s="156"/>
      <c r="AV1070" s="156"/>
      <c r="AW1070" s="156"/>
      <c r="AX1070" s="156"/>
      <c r="AY1070" s="156"/>
      <c r="AZ1070" s="156"/>
      <c r="BA1070" s="156"/>
      <c r="BB1070" s="156"/>
      <c r="BC1070" s="156"/>
      <c r="BD1070" s="156"/>
      <c r="BE1070" s="156"/>
      <c r="BF1070" s="156"/>
      <c r="BG1070" s="156"/>
      <c r="BH1070" s="156"/>
      <c r="BI1070" s="156"/>
      <c r="BJ1070" s="156"/>
      <c r="BK1070" s="156"/>
      <c r="BL1070" s="156"/>
      <c r="BM1070" s="156"/>
      <c r="BN1070" s="156"/>
      <c r="BO1070" s="156"/>
      <c r="BP1070" s="156"/>
      <c r="BQ1070" s="156"/>
      <c r="BR1070" s="156"/>
      <c r="BS1070" s="156"/>
      <c r="BT1070" s="156"/>
      <c r="BU1070" s="156"/>
      <c r="BV1070" s="156"/>
      <c r="BW1070" s="156"/>
      <c r="BX1070" s="156"/>
      <c r="BY1070" s="156"/>
      <c r="BZ1070" s="156"/>
      <c r="CA1070" s="156"/>
      <c r="CB1070" s="156"/>
      <c r="CC1070" s="156"/>
      <c r="CD1070" s="156"/>
      <c r="CE1070" s="156"/>
      <c r="CF1070" s="156"/>
      <c r="CG1070" s="156"/>
      <c r="CH1070" s="156"/>
      <c r="CI1070" s="156"/>
      <c r="CJ1070" s="156"/>
      <c r="CK1070" s="156"/>
      <c r="CL1070" s="156"/>
      <c r="CN1070" s="73"/>
      <c r="CO1070" s="156"/>
      <c r="CP1070" s="156"/>
      <c r="CQ1070" s="156"/>
      <c r="CR1070" s="156"/>
      <c r="CS1070" s="156"/>
      <c r="CT1070" s="156"/>
      <c r="CU1070" s="156"/>
      <c r="CV1070" s="156"/>
      <c r="CW1070" s="156"/>
      <c r="CX1070" s="156"/>
      <c r="CY1070" s="156"/>
      <c r="CZ1070" s="156"/>
      <c r="DA1070" s="156"/>
      <c r="DB1070" s="156"/>
      <c r="DC1070" s="156"/>
      <c r="DD1070" s="156"/>
      <c r="DE1070" s="156"/>
      <c r="DF1070" s="156"/>
      <c r="DG1070" s="156"/>
      <c r="DH1070" s="156"/>
      <c r="DI1070" s="156"/>
      <c r="DJ1070" s="156"/>
      <c r="DK1070" s="156"/>
      <c r="DL1070" s="156"/>
    </row>
    <row r="1071" spans="1:116" x14ac:dyDescent="0.35">
      <c r="B1071" s="8" t="str">
        <f>E1071</f>
        <v>1071 FAPPE-S</v>
      </c>
      <c r="C1071" s="8"/>
      <c r="D1071" t="s">
        <v>767</v>
      </c>
      <c r="E1071" s="8" t="str">
        <f t="shared" si="1239"/>
        <v>1071 FAPPE-S</v>
      </c>
      <c r="G1071" s="66" t="s">
        <v>283</v>
      </c>
      <c r="H1071" s="57">
        <v>5</v>
      </c>
      <c r="S1071" s="72"/>
      <c r="T1071" s="72"/>
      <c r="U1071" s="72"/>
      <c r="V1071" s="72"/>
      <c r="W1071" s="72"/>
      <c r="X1071" s="72"/>
      <c r="Y1071" s="72"/>
      <c r="Z1071" s="72"/>
      <c r="AA1071" s="72"/>
      <c r="AB1071" s="72"/>
      <c r="AC1071" s="72"/>
      <c r="AD1071" s="72"/>
      <c r="AE1071" s="72"/>
      <c r="AF1071" s="72"/>
      <c r="AG1071" s="72"/>
      <c r="AH1071" s="72"/>
      <c r="AI1071" s="72"/>
      <c r="AJ1071" s="72"/>
      <c r="AK1071" s="72"/>
      <c r="AL1071" s="72"/>
      <c r="AM1071" s="72"/>
      <c r="AN1071" s="72"/>
      <c r="AO1071" s="72"/>
      <c r="AP1071" s="72"/>
      <c r="AQ1071" s="72"/>
      <c r="AR1071" s="72"/>
      <c r="AS1071" s="72"/>
      <c r="AT1071" s="72"/>
      <c r="AU1071" s="72"/>
      <c r="AV1071" s="72"/>
      <c r="AW1071" s="72"/>
      <c r="AX1071" s="72"/>
      <c r="AY1071" s="72"/>
      <c r="AZ1071" s="72"/>
      <c r="BA1071" s="72"/>
      <c r="BB1071" s="72"/>
      <c r="BC1071" s="72"/>
      <c r="BD1071" s="72"/>
      <c r="BE1071" s="72"/>
      <c r="BF1071" s="72"/>
      <c r="BG1071" s="72"/>
      <c r="BH1071" s="72"/>
      <c r="BI1071" s="72"/>
      <c r="BJ1071" s="72"/>
      <c r="BK1071" s="72"/>
      <c r="BL1071" s="72"/>
      <c r="BM1071" s="72"/>
      <c r="BN1071" s="72"/>
      <c r="BO1071" s="72"/>
      <c r="BP1071" s="72"/>
      <c r="BQ1071" s="72"/>
      <c r="BR1071" s="72"/>
      <c r="BS1071" s="72"/>
      <c r="BT1071" s="72"/>
      <c r="BU1071" s="72"/>
      <c r="BV1071" s="72"/>
      <c r="BW1071" s="72"/>
      <c r="BX1071" s="72"/>
      <c r="BY1071" s="72"/>
      <c r="BZ1071" s="72"/>
      <c r="CA1071" s="72"/>
      <c r="CB1071" s="72"/>
      <c r="CC1071" s="72"/>
      <c r="CD1071" s="72"/>
      <c r="CE1071" s="72"/>
      <c r="CF1071" s="72"/>
      <c r="CG1071" s="72"/>
      <c r="CH1071" s="72"/>
      <c r="CI1071" s="72"/>
      <c r="CJ1071" s="72"/>
      <c r="CK1071" s="72"/>
      <c r="CL1071" s="72"/>
      <c r="CO1071" s="72"/>
      <c r="CP1071" s="72"/>
      <c r="CQ1071" s="72"/>
      <c r="CR1071" s="72"/>
      <c r="CS1071" s="72"/>
      <c r="CT1071" s="72"/>
      <c r="CU1071" s="72"/>
      <c r="CV1071" s="72"/>
      <c r="CW1071" s="72"/>
      <c r="CX1071" s="72"/>
      <c r="CY1071" s="72"/>
      <c r="CZ1071" s="72"/>
      <c r="DA1071" s="72"/>
      <c r="DB1071" s="72"/>
      <c r="DC1071" s="72"/>
      <c r="DD1071" s="72"/>
      <c r="DE1071" s="72"/>
      <c r="DF1071" s="72"/>
      <c r="DG1071" s="72"/>
      <c r="DH1071" s="72"/>
      <c r="DI1071" s="72"/>
      <c r="DJ1071" s="72"/>
      <c r="DK1071" s="72"/>
      <c r="DL1071" s="72"/>
    </row>
    <row r="1072" spans="1:116" x14ac:dyDescent="0.35">
      <c r="B1072" s="8" t="str">
        <f>E1072</f>
        <v>1072 FAPPE-S</v>
      </c>
      <c r="C1072" s="8"/>
      <c r="D1072" t="s">
        <v>767</v>
      </c>
      <c r="E1072" s="8" t="str">
        <f t="shared" si="1239"/>
        <v>1072 FAPPE-S</v>
      </c>
      <c r="G1072" s="95" t="str">
        <f>"Assumptions - "&amp;G1071</f>
        <v>Assumptions - Volume driven secondary PP&amp;E:</v>
      </c>
      <c r="H1072" s="57">
        <v>0</v>
      </c>
      <c r="S1072" s="72"/>
      <c r="T1072" s="72"/>
      <c r="U1072" s="72"/>
      <c r="V1072" s="72"/>
      <c r="W1072" s="72"/>
      <c r="X1072" s="72"/>
      <c r="Y1072" s="72"/>
      <c r="Z1072" s="72"/>
      <c r="AA1072" s="72"/>
      <c r="AB1072" s="72"/>
      <c r="AC1072" s="72"/>
      <c r="AD1072" s="72"/>
      <c r="AE1072" s="72"/>
      <c r="AF1072" s="72"/>
      <c r="AG1072" s="72"/>
      <c r="AH1072" s="72"/>
      <c r="AI1072" s="72"/>
      <c r="AJ1072" s="72"/>
      <c r="AK1072" s="72"/>
      <c r="AL1072" s="72"/>
      <c r="AM1072" s="72"/>
      <c r="AN1072" s="72"/>
      <c r="AO1072" s="72"/>
      <c r="AP1072" s="72"/>
      <c r="AQ1072" s="72"/>
      <c r="AR1072" s="72"/>
      <c r="AS1072" s="72"/>
      <c r="AT1072" s="72"/>
      <c r="AU1072" s="72"/>
      <c r="AV1072" s="72"/>
      <c r="AW1072" s="72"/>
      <c r="AX1072" s="72"/>
      <c r="AY1072" s="72"/>
      <c r="AZ1072" s="72"/>
      <c r="BA1072" s="72"/>
      <c r="BB1072" s="72"/>
      <c r="BC1072" s="72"/>
      <c r="BD1072" s="72"/>
      <c r="BE1072" s="72"/>
      <c r="BF1072" s="72"/>
      <c r="BG1072" s="72"/>
      <c r="BH1072" s="72"/>
      <c r="BI1072" s="72"/>
      <c r="BJ1072" s="72"/>
      <c r="BK1072" s="72"/>
      <c r="BL1072" s="72"/>
      <c r="BM1072" s="72"/>
      <c r="BN1072" s="72"/>
      <c r="BO1072" s="72"/>
      <c r="BP1072" s="72"/>
      <c r="BQ1072" s="72"/>
      <c r="BR1072" s="72"/>
      <c r="BS1072" s="72"/>
      <c r="BT1072" s="72"/>
      <c r="BU1072" s="72"/>
      <c r="BV1072" s="72"/>
      <c r="BW1072" s="72"/>
      <c r="BX1072" s="72"/>
      <c r="BY1072" s="72"/>
      <c r="BZ1072" s="72"/>
      <c r="CA1072" s="72"/>
      <c r="CB1072" s="72"/>
      <c r="CC1072" s="72"/>
      <c r="CD1072" s="72"/>
      <c r="CE1072" s="72"/>
      <c r="CF1072" s="72"/>
      <c r="CG1072" s="72"/>
      <c r="CH1072" s="72"/>
      <c r="CI1072" s="72"/>
      <c r="CJ1072" s="72"/>
      <c r="CK1072" s="72"/>
      <c r="CL1072" s="72"/>
      <c r="CO1072" s="72"/>
      <c r="CP1072" s="72"/>
      <c r="CQ1072" s="72"/>
      <c r="CR1072" s="72"/>
      <c r="CS1072" s="72"/>
      <c r="CT1072" s="72"/>
      <c r="CU1072" s="72"/>
      <c r="CV1072" s="72"/>
      <c r="CW1072" s="72"/>
      <c r="CX1072" s="72"/>
      <c r="CY1072" s="72"/>
      <c r="CZ1072" s="72"/>
      <c r="DA1072" s="72"/>
      <c r="DB1072" s="72"/>
      <c r="DC1072" s="72"/>
      <c r="DD1072" s="72"/>
      <c r="DE1072" s="72"/>
      <c r="DF1072" s="72"/>
      <c r="DG1072" s="72"/>
      <c r="DH1072" s="72"/>
      <c r="DI1072" s="72"/>
      <c r="DJ1072" s="72"/>
      <c r="DK1072" s="72"/>
      <c r="DL1072" s="72"/>
    </row>
    <row r="1073" spans="2:116" x14ac:dyDescent="0.35">
      <c r="B1073" s="8"/>
      <c r="C1073" s="8"/>
      <c r="D1073" t="s">
        <v>767</v>
      </c>
      <c r="E1073" s="8" t="str">
        <f t="shared" si="1239"/>
        <v>1073 FAPPE-S</v>
      </c>
      <c r="G1073" s="145" t="s">
        <v>206</v>
      </c>
      <c r="S1073" s="72"/>
      <c r="T1073" s="72"/>
      <c r="U1073" s="72"/>
      <c r="V1073" s="72"/>
      <c r="W1073" s="72"/>
      <c r="X1073" s="72"/>
      <c r="Y1073" s="72"/>
      <c r="Z1073" s="72"/>
      <c r="AA1073" s="72"/>
      <c r="AB1073" s="72"/>
      <c r="AC1073" s="72"/>
      <c r="AD1073" s="72"/>
      <c r="AE1073" s="72"/>
      <c r="AF1073" s="72"/>
      <c r="AG1073" s="72"/>
      <c r="AH1073" s="72"/>
      <c r="AI1073" s="72"/>
      <c r="AJ1073" s="72"/>
      <c r="AK1073" s="72"/>
      <c r="AL1073" s="72"/>
      <c r="AM1073" s="72"/>
      <c r="AN1073" s="72"/>
      <c r="AO1073" s="72"/>
      <c r="AP1073" s="72"/>
      <c r="AQ1073" s="72"/>
      <c r="AR1073" s="72"/>
      <c r="AS1073" s="72"/>
      <c r="AT1073" s="72"/>
      <c r="AU1073" s="72"/>
      <c r="AV1073" s="72"/>
      <c r="AW1073" s="72"/>
      <c r="AX1073" s="72"/>
      <c r="AY1073" s="72"/>
      <c r="AZ1073" s="72"/>
      <c r="BA1073" s="72"/>
      <c r="BB1073" s="72"/>
      <c r="BC1073" s="72"/>
      <c r="BD1073" s="72"/>
      <c r="BE1073" s="72"/>
      <c r="BF1073" s="72"/>
      <c r="BG1073" s="72"/>
      <c r="BH1073" s="72"/>
      <c r="BI1073" s="72"/>
      <c r="BJ1073" s="72"/>
      <c r="BK1073" s="72"/>
      <c r="BL1073" s="72"/>
      <c r="BM1073" s="72"/>
      <c r="BN1073" s="72"/>
      <c r="BO1073" s="72"/>
      <c r="BP1073" s="72"/>
      <c r="BQ1073" s="72"/>
      <c r="BR1073" s="72"/>
      <c r="BS1073" s="72"/>
      <c r="BT1073" s="72"/>
      <c r="BU1073" s="72"/>
      <c r="BV1073" s="72"/>
      <c r="BW1073" s="72"/>
      <c r="BX1073" s="72"/>
      <c r="BY1073" s="72"/>
      <c r="BZ1073" s="72"/>
      <c r="CA1073" s="72"/>
      <c r="CB1073" s="72"/>
      <c r="CC1073" s="72"/>
      <c r="CD1073" s="72"/>
      <c r="CE1073" s="72"/>
      <c r="CF1073" s="72"/>
      <c r="CG1073" s="72"/>
      <c r="CH1073" s="72"/>
      <c r="CI1073" s="72"/>
      <c r="CJ1073" s="72"/>
      <c r="CK1073" s="72"/>
      <c r="CL1073" s="72"/>
      <c r="CO1073" s="72"/>
      <c r="CP1073" s="72"/>
      <c r="CQ1073" s="72"/>
      <c r="CR1073" s="72"/>
      <c r="CS1073" s="72"/>
      <c r="CT1073" s="72"/>
      <c r="CU1073" s="72"/>
      <c r="CV1073" s="72"/>
      <c r="CW1073" s="72"/>
      <c r="CX1073" s="72"/>
      <c r="CY1073" s="72"/>
      <c r="CZ1073" s="72"/>
      <c r="DA1073" s="72"/>
      <c r="DB1073" s="72"/>
      <c r="DC1073" s="72"/>
      <c r="DD1073" s="72"/>
      <c r="DE1073" s="72"/>
      <c r="DF1073" s="72"/>
      <c r="DG1073" s="72"/>
      <c r="DH1073" s="72"/>
      <c r="DI1073" s="72"/>
      <c r="DJ1073" s="72"/>
      <c r="DK1073" s="72"/>
      <c r="DL1073" s="72"/>
    </row>
    <row r="1074" spans="2:116" x14ac:dyDescent="0.35">
      <c r="B1074" s="8"/>
      <c r="C1074" s="8"/>
      <c r="D1074" t="s">
        <v>767</v>
      </c>
      <c r="E1074" s="8" t="str">
        <f t="shared" ref="E1074" si="1302">ROW()&amp;" "&amp;D1074</f>
        <v>1074 FAPPE-S</v>
      </c>
      <c r="G1074" s="145" t="s">
        <v>207</v>
      </c>
      <c r="S1074" s="72"/>
      <c r="T1074" s="72"/>
      <c r="U1074" s="72"/>
      <c r="V1074" s="72"/>
      <c r="W1074" s="72"/>
      <c r="X1074" s="72"/>
      <c r="Y1074" s="72"/>
      <c r="Z1074" s="72"/>
      <c r="AA1074" s="72"/>
      <c r="AB1074" s="72"/>
      <c r="AC1074" s="72"/>
      <c r="AD1074" s="72"/>
      <c r="AE1074" s="72"/>
      <c r="AF1074" s="72"/>
      <c r="AG1074" s="72"/>
      <c r="AH1074" s="72"/>
      <c r="AI1074" s="72"/>
      <c r="AJ1074" s="72"/>
      <c r="AK1074" s="72"/>
      <c r="AL1074" s="72"/>
      <c r="AM1074" s="72"/>
      <c r="AN1074" s="72"/>
      <c r="AO1074" s="72"/>
      <c r="AP1074" s="72"/>
      <c r="AQ1074" s="72"/>
      <c r="AR1074" s="72"/>
      <c r="AS1074" s="72"/>
      <c r="AT1074" s="72"/>
      <c r="AU1074" s="72"/>
      <c r="AV1074" s="72"/>
      <c r="AW1074" s="72"/>
      <c r="AX1074" s="72"/>
      <c r="AY1074" s="72"/>
      <c r="AZ1074" s="72"/>
      <c r="BA1074" s="72"/>
      <c r="BB1074" s="72"/>
      <c r="BC1074" s="72"/>
      <c r="BD1074" s="72"/>
      <c r="BE1074" s="72"/>
      <c r="BF1074" s="72"/>
      <c r="BG1074" s="72"/>
      <c r="BH1074" s="72"/>
      <c r="BI1074" s="72"/>
      <c r="BJ1074" s="72"/>
      <c r="BK1074" s="72"/>
      <c r="BL1074" s="72"/>
      <c r="BM1074" s="72"/>
      <c r="BN1074" s="72"/>
      <c r="BO1074" s="72"/>
      <c r="BP1074" s="72"/>
      <c r="BQ1074" s="72"/>
      <c r="BR1074" s="72"/>
      <c r="BS1074" s="72"/>
      <c r="BT1074" s="72"/>
      <c r="BU1074" s="72"/>
      <c r="BV1074" s="72"/>
      <c r="BW1074" s="72"/>
      <c r="BX1074" s="72"/>
      <c r="BY1074" s="72"/>
      <c r="BZ1074" s="72"/>
      <c r="CA1074" s="72"/>
      <c r="CB1074" s="72"/>
      <c r="CC1074" s="72"/>
      <c r="CD1074" s="72"/>
      <c r="CE1074" s="72"/>
      <c r="CF1074" s="72"/>
      <c r="CG1074" s="72"/>
      <c r="CH1074" s="72"/>
      <c r="CI1074" s="72"/>
      <c r="CJ1074" s="72"/>
      <c r="CK1074" s="72"/>
      <c r="CL1074" s="72"/>
      <c r="CO1074" s="72"/>
      <c r="CP1074" s="72"/>
      <c r="CQ1074" s="72"/>
      <c r="CR1074" s="72"/>
      <c r="CS1074" s="72"/>
      <c r="CT1074" s="72"/>
      <c r="CU1074" s="72"/>
      <c r="CV1074" s="72"/>
      <c r="CW1074" s="72"/>
      <c r="CX1074" s="72"/>
      <c r="CY1074" s="72"/>
      <c r="CZ1074" s="72"/>
      <c r="DA1074" s="72"/>
      <c r="DB1074" s="72"/>
      <c r="DC1074" s="72"/>
      <c r="DD1074" s="72"/>
      <c r="DE1074" s="72"/>
      <c r="DF1074" s="72"/>
      <c r="DG1074" s="72"/>
      <c r="DH1074" s="72"/>
      <c r="DI1074" s="72"/>
      <c r="DJ1074" s="72"/>
      <c r="DK1074" s="72"/>
      <c r="DL1074" s="72"/>
    </row>
    <row r="1075" spans="2:116" x14ac:dyDescent="0.35">
      <c r="B1075" s="8" t="str">
        <f>E1075</f>
        <v>1075 FAPPE-S</v>
      </c>
      <c r="C1075" s="8"/>
      <c r="D1075" t="s">
        <v>767</v>
      </c>
      <c r="E1075" s="8" t="str">
        <f t="shared" si="1239"/>
        <v>1075 FAPPE-S</v>
      </c>
      <c r="K1075" s="18">
        <v>10</v>
      </c>
      <c r="L1075" s="18">
        <v>10</v>
      </c>
      <c r="M1075" s="18">
        <v>10</v>
      </c>
      <c r="N1075" s="18">
        <v>10</v>
      </c>
      <c r="O1075" s="18">
        <v>10</v>
      </c>
      <c r="P1075" s="18">
        <v>10</v>
      </c>
      <c r="S1075" s="147" cm="1">
        <f t="array" ref="S1075">INDEX($K:$Q,ROW(),MATCH(S$3,$K$2:$Q$2,0))</f>
        <v>10</v>
      </c>
      <c r="T1075" s="147" cm="1">
        <f t="array" ref="T1075">INDEX($K:$Q,ROW(),MATCH(T$3,$K$2:$Q$2,0))</f>
        <v>10</v>
      </c>
      <c r="U1075" s="147" cm="1">
        <f t="array" ref="U1075">INDEX($K:$Q,ROW(),MATCH(U$3,$K$2:$Q$2,0))</f>
        <v>10</v>
      </c>
      <c r="V1075" s="147" cm="1">
        <f t="array" ref="V1075">INDEX($K:$Q,ROW(),MATCH(V$3,$K$2:$Q$2,0))</f>
        <v>10</v>
      </c>
      <c r="W1075" s="147" cm="1">
        <f t="array" ref="W1075">INDEX($K:$Q,ROW(),MATCH(W$3,$K$2:$Q$2,0))</f>
        <v>10</v>
      </c>
      <c r="X1075" s="147" cm="1">
        <f t="array" ref="X1075">INDEX($K:$Q,ROW(),MATCH(X$3,$K$2:$Q$2,0))</f>
        <v>10</v>
      </c>
      <c r="Y1075" s="147" cm="1">
        <f t="array" ref="Y1075">INDEX($K:$Q,ROW(),MATCH(Y$3,$K$2:$Q$2,0))</f>
        <v>10</v>
      </c>
      <c r="Z1075" s="147" cm="1">
        <f t="array" ref="Z1075">INDEX($K:$Q,ROW(),MATCH(Z$3,$K$2:$Q$2,0))</f>
        <v>10</v>
      </c>
      <c r="AA1075" s="147" cm="1">
        <f t="array" ref="AA1075">INDEX($K:$Q,ROW(),MATCH(AA$3,$K$2:$Q$2,0))</f>
        <v>10</v>
      </c>
      <c r="AB1075" s="147" cm="1">
        <f t="array" ref="AB1075">INDEX($K:$Q,ROW(),MATCH(AB$3,$K$2:$Q$2,0))</f>
        <v>10</v>
      </c>
      <c r="AC1075" s="147" cm="1">
        <f t="array" ref="AC1075">INDEX($K:$Q,ROW(),MATCH(AC$3,$K$2:$Q$2,0))</f>
        <v>10</v>
      </c>
      <c r="AD1075" s="147" cm="1">
        <f t="array" ref="AD1075">INDEX($K:$Q,ROW(),MATCH(AD$3,$K$2:$Q$2,0))</f>
        <v>10</v>
      </c>
      <c r="AE1075" s="147" cm="1">
        <f t="array" ref="AE1075">INDEX($K:$Q,ROW(),MATCH(AE$3,$K$2:$Q$2,0))</f>
        <v>10</v>
      </c>
      <c r="AF1075" s="147" cm="1">
        <f t="array" ref="AF1075">INDEX($K:$Q,ROW(),MATCH(AF$3,$K$2:$Q$2,0))</f>
        <v>10</v>
      </c>
      <c r="AG1075" s="147" cm="1">
        <f t="array" ref="AG1075">INDEX($K:$Q,ROW(),MATCH(AG$3,$K$2:$Q$2,0))</f>
        <v>10</v>
      </c>
      <c r="AH1075" s="147" cm="1">
        <f t="array" ref="AH1075">INDEX($K:$Q,ROW(),MATCH(AH$3,$K$2:$Q$2,0))</f>
        <v>10</v>
      </c>
      <c r="AI1075" s="147" cm="1">
        <f t="array" ref="AI1075">INDEX($K:$Q,ROW(),MATCH(AI$3,$K$2:$Q$2,0))</f>
        <v>10</v>
      </c>
      <c r="AJ1075" s="147" cm="1">
        <f t="array" ref="AJ1075">INDEX($K:$Q,ROW(),MATCH(AJ$3,$K$2:$Q$2,0))</f>
        <v>10</v>
      </c>
      <c r="AK1075" s="147" cm="1">
        <f t="array" ref="AK1075">INDEX($K:$Q,ROW(),MATCH(AK$3,$K$2:$Q$2,0))</f>
        <v>10</v>
      </c>
      <c r="AL1075" s="147" cm="1">
        <f t="array" ref="AL1075">INDEX($K:$Q,ROW(),MATCH(AL$3,$K$2:$Q$2,0))</f>
        <v>10</v>
      </c>
      <c r="AM1075" s="147" cm="1">
        <f t="array" ref="AM1075">INDEX($K:$Q,ROW(),MATCH(AM$3,$K$2:$Q$2,0))</f>
        <v>10</v>
      </c>
      <c r="AN1075" s="147" cm="1">
        <f t="array" ref="AN1075">INDEX($K:$Q,ROW(),MATCH(AN$3,$K$2:$Q$2,0))</f>
        <v>10</v>
      </c>
      <c r="AO1075" s="147" cm="1">
        <f t="array" ref="AO1075">INDEX($K:$Q,ROW(),MATCH(AO$3,$K$2:$Q$2,0))</f>
        <v>10</v>
      </c>
      <c r="AP1075" s="147" cm="1">
        <f t="array" ref="AP1075">INDEX($K:$Q,ROW(),MATCH(AP$3,$K$2:$Q$2,0))</f>
        <v>10</v>
      </c>
      <c r="AQ1075" s="147" cm="1">
        <f t="array" ref="AQ1075">INDEX($K:$Q,ROW(),MATCH(AQ$3,$K$2:$Q$2,0))</f>
        <v>10</v>
      </c>
      <c r="AR1075" s="147" cm="1">
        <f t="array" ref="AR1075">INDEX($K:$Q,ROW(),MATCH(AR$3,$K$2:$Q$2,0))</f>
        <v>10</v>
      </c>
      <c r="AS1075" s="147" cm="1">
        <f t="array" ref="AS1075">INDEX($K:$Q,ROW(),MATCH(AS$3,$K$2:$Q$2,0))</f>
        <v>10</v>
      </c>
      <c r="AT1075" s="147" cm="1">
        <f t="array" ref="AT1075">INDEX($K:$Q,ROW(),MATCH(AT$3,$K$2:$Q$2,0))</f>
        <v>10</v>
      </c>
      <c r="AU1075" s="147" cm="1">
        <f t="array" ref="AU1075">INDEX($K:$Q,ROW(),MATCH(AU$3,$K$2:$Q$2,0))</f>
        <v>10</v>
      </c>
      <c r="AV1075" s="147" cm="1">
        <f t="array" ref="AV1075">INDEX($K:$Q,ROW(),MATCH(AV$3,$K$2:$Q$2,0))</f>
        <v>10</v>
      </c>
      <c r="AW1075" s="147" cm="1">
        <f t="array" ref="AW1075">INDEX($K:$Q,ROW(),MATCH(AW$3,$K$2:$Q$2,0))</f>
        <v>10</v>
      </c>
      <c r="AX1075" s="147" cm="1">
        <f t="array" ref="AX1075">INDEX($K:$Q,ROW(),MATCH(AX$3,$K$2:$Q$2,0))</f>
        <v>10</v>
      </c>
      <c r="AY1075" s="147" cm="1">
        <f t="array" ref="AY1075">INDEX($K:$Q,ROW(),MATCH(AY$3,$K$2:$Q$2,0))</f>
        <v>10</v>
      </c>
      <c r="AZ1075" s="147" cm="1">
        <f t="array" ref="AZ1075">INDEX($K:$Q,ROW(),MATCH(AZ$3,$K$2:$Q$2,0))</f>
        <v>10</v>
      </c>
      <c r="BA1075" s="147" cm="1">
        <f t="array" ref="BA1075">INDEX($K:$Q,ROW(),MATCH(BA$3,$K$2:$Q$2,0))</f>
        <v>10</v>
      </c>
      <c r="BB1075" s="147" cm="1">
        <f t="array" ref="BB1075">INDEX($K:$Q,ROW(),MATCH(BB$3,$K$2:$Q$2,0))</f>
        <v>10</v>
      </c>
      <c r="BC1075" s="147" cm="1">
        <f t="array" ref="BC1075">INDEX($K:$Q,ROW(),MATCH(BC$3,$K$2:$Q$2,0))</f>
        <v>10</v>
      </c>
      <c r="BD1075" s="147" cm="1">
        <f t="array" ref="BD1075">INDEX($K:$Q,ROW(),MATCH(BD$3,$K$2:$Q$2,0))</f>
        <v>10</v>
      </c>
      <c r="BE1075" s="147" cm="1">
        <f t="array" ref="BE1075">INDEX($K:$Q,ROW(),MATCH(BE$3,$K$2:$Q$2,0))</f>
        <v>10</v>
      </c>
      <c r="BF1075" s="147" cm="1">
        <f t="array" ref="BF1075">INDEX($K:$Q,ROW(),MATCH(BF$3,$K$2:$Q$2,0))</f>
        <v>10</v>
      </c>
      <c r="BG1075" s="147" cm="1">
        <f t="array" ref="BG1075">INDEX($K:$Q,ROW(),MATCH(BG$3,$K$2:$Q$2,0))</f>
        <v>10</v>
      </c>
      <c r="BH1075" s="147" cm="1">
        <f t="array" ref="BH1075">INDEX($K:$Q,ROW(),MATCH(BH$3,$K$2:$Q$2,0))</f>
        <v>10</v>
      </c>
      <c r="BI1075" s="147" cm="1">
        <f t="array" ref="BI1075">INDEX($K:$Q,ROW(),MATCH(BI$3,$K$2:$Q$2,0))</f>
        <v>10</v>
      </c>
      <c r="BJ1075" s="147" cm="1">
        <f t="array" ref="BJ1075">INDEX($K:$Q,ROW(),MATCH(BJ$3,$K$2:$Q$2,0))</f>
        <v>10</v>
      </c>
      <c r="BK1075" s="147" cm="1">
        <f t="array" ref="BK1075">INDEX($K:$Q,ROW(),MATCH(BK$3,$K$2:$Q$2,0))</f>
        <v>10</v>
      </c>
      <c r="BL1075" s="147" cm="1">
        <f t="array" ref="BL1075">INDEX($K:$Q,ROW(),MATCH(BL$3,$K$2:$Q$2,0))</f>
        <v>10</v>
      </c>
      <c r="BM1075" s="147" cm="1">
        <f t="array" ref="BM1075">INDEX($K:$Q,ROW(),MATCH(BM$3,$K$2:$Q$2,0))</f>
        <v>10</v>
      </c>
      <c r="BN1075" s="147" cm="1">
        <f t="array" ref="BN1075">INDEX($K:$Q,ROW(),MATCH(BN$3,$K$2:$Q$2,0))</f>
        <v>10</v>
      </c>
      <c r="BO1075" s="147" cm="1">
        <f t="array" ref="BO1075">INDEX($K:$Q,ROW(),MATCH(BO$3,$K$2:$Q$2,0))</f>
        <v>10</v>
      </c>
      <c r="BP1075" s="147" cm="1">
        <f t="array" ref="BP1075">INDEX($K:$Q,ROW(),MATCH(BP$3,$K$2:$Q$2,0))</f>
        <v>10</v>
      </c>
      <c r="BQ1075" s="147" cm="1">
        <f t="array" ref="BQ1075">INDEX($K:$Q,ROW(),MATCH(BQ$3,$K$2:$Q$2,0))</f>
        <v>10</v>
      </c>
      <c r="BR1075" s="147" cm="1">
        <f t="array" ref="BR1075">INDEX($K:$Q,ROW(),MATCH(BR$3,$K$2:$Q$2,0))</f>
        <v>10</v>
      </c>
      <c r="BS1075" s="147" cm="1">
        <f t="array" ref="BS1075">INDEX($K:$Q,ROW(),MATCH(BS$3,$K$2:$Q$2,0))</f>
        <v>10</v>
      </c>
      <c r="BT1075" s="147" cm="1">
        <f t="array" ref="BT1075">INDEX($K:$Q,ROW(),MATCH(BT$3,$K$2:$Q$2,0))</f>
        <v>10</v>
      </c>
      <c r="BU1075" s="147" cm="1">
        <f t="array" ref="BU1075">INDEX($K:$Q,ROW(),MATCH(BU$3,$K$2:$Q$2,0))</f>
        <v>10</v>
      </c>
      <c r="BV1075" s="147" cm="1">
        <f t="array" ref="BV1075">INDEX($K:$Q,ROW(),MATCH(BV$3,$K$2:$Q$2,0))</f>
        <v>10</v>
      </c>
      <c r="BW1075" s="147" cm="1">
        <f t="array" ref="BW1075">INDEX($K:$Q,ROW(),MATCH(BW$3,$K$2:$Q$2,0))</f>
        <v>10</v>
      </c>
      <c r="BX1075" s="147" cm="1">
        <f t="array" ref="BX1075">INDEX($K:$Q,ROW(),MATCH(BX$3,$K$2:$Q$2,0))</f>
        <v>10</v>
      </c>
      <c r="BY1075" s="147" cm="1">
        <f t="array" ref="BY1075">INDEX($K:$Q,ROW(),MATCH(BY$3,$K$2:$Q$2,0))</f>
        <v>10</v>
      </c>
      <c r="BZ1075" s="147" cm="1">
        <f t="array" ref="BZ1075">INDEX($K:$Q,ROW(),MATCH(BZ$3,$K$2:$Q$2,0))</f>
        <v>10</v>
      </c>
      <c r="CA1075" s="147" cm="1">
        <f t="array" ref="CA1075">INDEX($K:$Q,ROW(),MATCH(CA$3,$K$2:$Q$2,0))</f>
        <v>10</v>
      </c>
      <c r="CB1075" s="147" cm="1">
        <f t="array" ref="CB1075">INDEX($K:$Q,ROW(),MATCH(CB$3,$K$2:$Q$2,0))</f>
        <v>10</v>
      </c>
      <c r="CC1075" s="147" cm="1">
        <f t="array" ref="CC1075">INDEX($K:$Q,ROW(),MATCH(CC$3,$K$2:$Q$2,0))</f>
        <v>10</v>
      </c>
      <c r="CD1075" s="147" cm="1">
        <f t="array" ref="CD1075">INDEX($K:$Q,ROW(),MATCH(CD$3,$K$2:$Q$2,0))</f>
        <v>10</v>
      </c>
      <c r="CE1075" s="147" cm="1">
        <f t="array" ref="CE1075">INDEX($K:$Q,ROW(),MATCH(CE$3,$K$2:$Q$2,0))</f>
        <v>10</v>
      </c>
      <c r="CF1075" s="147" cm="1">
        <f t="array" ref="CF1075">INDEX($K:$Q,ROW(),MATCH(CF$3,$K$2:$Q$2,0))</f>
        <v>10</v>
      </c>
      <c r="CG1075" s="147" cm="1">
        <f t="array" ref="CG1075">INDEX($K:$Q,ROW(),MATCH(CG$3,$K$2:$Q$2,0))</f>
        <v>10</v>
      </c>
      <c r="CH1075" s="147" cm="1">
        <f t="array" ref="CH1075">INDEX($K:$Q,ROW(),MATCH(CH$3,$K$2:$Q$2,0))</f>
        <v>10</v>
      </c>
      <c r="CI1075" s="147" cm="1">
        <f t="array" ref="CI1075">INDEX($K:$Q,ROW(),MATCH(CI$3,$K$2:$Q$2,0))</f>
        <v>10</v>
      </c>
      <c r="CJ1075" s="147" cm="1">
        <f t="array" ref="CJ1075">INDEX($K:$Q,ROW(),MATCH(CJ$3,$K$2:$Q$2,0))</f>
        <v>10</v>
      </c>
      <c r="CK1075" s="147" cm="1">
        <f t="array" ref="CK1075">INDEX($K:$Q,ROW(),MATCH(CK$3,$K$2:$Q$2,0))</f>
        <v>10</v>
      </c>
      <c r="CL1075" s="147" cm="1">
        <f t="array" ref="CL1075">INDEX($K:$Q,ROW(),MATCH(CL$3,$K$2:$Q$2,0))</f>
        <v>10</v>
      </c>
      <c r="CO1075" s="147" t="e" cm="1">
        <f t="array" ref="CO1075">INDEX($K:$Q,ROW(),MATCH(CO$3,$K$2:$Q$2,0))</f>
        <v>#N/A</v>
      </c>
      <c r="CP1075" s="147" t="e" cm="1">
        <f t="array" ref="CP1075">INDEX($K:$Q,ROW(),MATCH(CP$3,$K$2:$Q$2,0))</f>
        <v>#N/A</v>
      </c>
      <c r="CQ1075" s="147" t="e" cm="1">
        <f t="array" ref="CQ1075">INDEX($K:$Q,ROW(),MATCH(CQ$3,$K$2:$Q$2,0))</f>
        <v>#N/A</v>
      </c>
      <c r="CR1075" s="147" t="e" cm="1">
        <f t="array" ref="CR1075">INDEX($K:$Q,ROW(),MATCH(CR$3,$K$2:$Q$2,0))</f>
        <v>#N/A</v>
      </c>
      <c r="CS1075" s="147" t="e" cm="1">
        <f t="array" ref="CS1075">INDEX($K:$Q,ROW(),MATCH(CS$3,$K$2:$Q$2,0))</f>
        <v>#N/A</v>
      </c>
      <c r="CT1075" s="147" t="e" cm="1">
        <f t="array" ref="CT1075">INDEX($K:$Q,ROW(),MATCH(CT$3,$K$2:$Q$2,0))</f>
        <v>#N/A</v>
      </c>
      <c r="CU1075" s="147" t="e" cm="1">
        <f t="array" ref="CU1075">INDEX($K:$Q,ROW(),MATCH(CU$3,$K$2:$Q$2,0))</f>
        <v>#N/A</v>
      </c>
      <c r="CV1075" s="147" t="e" cm="1">
        <f t="array" ref="CV1075">INDEX($K:$Q,ROW(),MATCH(CV$3,$K$2:$Q$2,0))</f>
        <v>#N/A</v>
      </c>
      <c r="CW1075" s="147" t="e" cm="1">
        <f t="array" ref="CW1075">INDEX($K:$Q,ROW(),MATCH(CW$3,$K$2:$Q$2,0))</f>
        <v>#N/A</v>
      </c>
      <c r="CX1075" s="147" t="e" cm="1">
        <f t="array" ref="CX1075">INDEX($K:$Q,ROW(),MATCH(CX$3,$K$2:$Q$2,0))</f>
        <v>#N/A</v>
      </c>
      <c r="CY1075" s="147" t="e" cm="1">
        <f t="array" ref="CY1075">INDEX($K:$Q,ROW(),MATCH(CY$3,$K$2:$Q$2,0))</f>
        <v>#N/A</v>
      </c>
      <c r="CZ1075" s="147" t="e" cm="1">
        <f t="array" ref="CZ1075">INDEX($K:$Q,ROW(),MATCH(CZ$3,$K$2:$Q$2,0))</f>
        <v>#N/A</v>
      </c>
      <c r="DA1075" s="147" t="e" cm="1">
        <f t="array" ref="DA1075">INDEX($K:$Q,ROW(),MATCH(DA$3,$K$2:$Q$2,0))</f>
        <v>#N/A</v>
      </c>
      <c r="DB1075" s="147" t="e" cm="1">
        <f t="array" ref="DB1075">INDEX($K:$Q,ROW(),MATCH(DB$3,$K$2:$Q$2,0))</f>
        <v>#N/A</v>
      </c>
      <c r="DC1075" s="147" t="e" cm="1">
        <f t="array" ref="DC1075">INDEX($K:$Q,ROW(),MATCH(DC$3,$K$2:$Q$2,0))</f>
        <v>#N/A</v>
      </c>
      <c r="DD1075" s="147" t="e" cm="1">
        <f t="array" ref="DD1075">INDEX($K:$Q,ROW(),MATCH(DD$3,$K$2:$Q$2,0))</f>
        <v>#N/A</v>
      </c>
      <c r="DE1075" s="147" t="e" cm="1">
        <f t="array" ref="DE1075">INDEX($K:$Q,ROW(),MATCH(DE$3,$K$2:$Q$2,0))</f>
        <v>#N/A</v>
      </c>
      <c r="DF1075" s="147" t="e" cm="1">
        <f t="array" ref="DF1075">INDEX($K:$Q,ROW(),MATCH(DF$3,$K$2:$Q$2,0))</f>
        <v>#N/A</v>
      </c>
      <c r="DG1075" s="147" t="e" cm="1">
        <f t="array" ref="DG1075">INDEX($K:$Q,ROW(),MATCH(DG$3,$K$2:$Q$2,0))</f>
        <v>#N/A</v>
      </c>
      <c r="DH1075" s="147" t="e" cm="1">
        <f t="array" ref="DH1075">INDEX($K:$Q,ROW(),MATCH(DH$3,$K$2:$Q$2,0))</f>
        <v>#N/A</v>
      </c>
      <c r="DI1075" s="147" t="e" cm="1">
        <f t="array" ref="DI1075">INDEX($K:$Q,ROW(),MATCH(DI$3,$K$2:$Q$2,0))</f>
        <v>#N/A</v>
      </c>
      <c r="DJ1075" s="147" t="e" cm="1">
        <f t="array" ref="DJ1075">INDEX($K:$Q,ROW(),MATCH(DJ$3,$K$2:$Q$2,0))</f>
        <v>#N/A</v>
      </c>
      <c r="DK1075" s="147" t="e" cm="1">
        <f t="array" ref="DK1075">INDEX($K:$Q,ROW(),MATCH(DK$3,$K$2:$Q$2,0))</f>
        <v>#N/A</v>
      </c>
      <c r="DL1075" s="147" t="e" cm="1">
        <f t="array" ref="DL1075">INDEX($K:$Q,ROW(),MATCH(DL$3,$K$2:$Q$2,0))</f>
        <v>#N/A</v>
      </c>
    </row>
    <row r="1076" spans="2:116" x14ac:dyDescent="0.35">
      <c r="B1076" s="8"/>
      <c r="C1076" s="8" t="s">
        <v>235</v>
      </c>
      <c r="D1076" t="s">
        <v>767</v>
      </c>
      <c r="E1076" s="8" t="str">
        <f t="shared" si="1239"/>
        <v>1076 FAPPE-S</v>
      </c>
      <c r="G1076" s="95" t="str">
        <f>G1078&amp;":"</f>
        <v>Capital expenditures - Volume driven secondary PP&amp;E:</v>
      </c>
      <c r="H1076" s="27"/>
      <c r="I1076" s="180"/>
      <c r="J1076" s="180"/>
      <c r="K1076" s="252">
        <f ca="1">SUMIF($3:$3,K$2,1076:1076)</f>
        <v>-600000</v>
      </c>
      <c r="L1076" s="252">
        <f ca="1">SUMIF($3:$3,L$2,1076:1076)</f>
        <v>-600000</v>
      </c>
      <c r="M1076" s="252">
        <f ca="1">SUMIF($3:$3,M$2,1076:1076)</f>
        <v>-600000</v>
      </c>
      <c r="N1076" s="252">
        <f ca="1">SUMIF($3:$3,N$2,1076:1076)</f>
        <v>-600000</v>
      </c>
      <c r="O1076" s="252">
        <f ca="1">SUMIF($3:$3,O$2,1076:1076)</f>
        <v>-600000</v>
      </c>
      <c r="P1076" s="252">
        <f ca="1">SUMIF($3:$3,P$2,1076:1076)</f>
        <v>-600000</v>
      </c>
      <c r="R1076" s="58"/>
      <c r="S1076" s="253" cm="1">
        <f t="array" aca="1" ref="S1076" ca="1">-S1075*INDIRECT(S1064)</f>
        <v>-50000</v>
      </c>
      <c r="T1076" s="253" cm="1">
        <f t="array" aca="1" ref="T1076" ca="1">-T1075*INDIRECT(T1064)</f>
        <v>-50000</v>
      </c>
      <c r="U1076" s="253" cm="1">
        <f t="array" aca="1" ref="U1076" ca="1">-U1075*INDIRECT(U1064)</f>
        <v>-50000</v>
      </c>
      <c r="V1076" s="253" cm="1">
        <f t="array" aca="1" ref="V1076" ca="1">-V1075*INDIRECT(V1064)</f>
        <v>-50000</v>
      </c>
      <c r="W1076" s="253" cm="1">
        <f t="array" aca="1" ref="W1076" ca="1">-W1075*INDIRECT(W1064)</f>
        <v>-50000</v>
      </c>
      <c r="X1076" s="253" cm="1">
        <f t="array" aca="1" ref="X1076" ca="1">-X1075*INDIRECT(X1064)</f>
        <v>-50000</v>
      </c>
      <c r="Y1076" s="253" cm="1">
        <f t="array" aca="1" ref="Y1076" ca="1">-Y1075*INDIRECT(Y1064)</f>
        <v>-50000</v>
      </c>
      <c r="Z1076" s="253" cm="1">
        <f t="array" aca="1" ref="Z1076" ca="1">-Z1075*INDIRECT(Z1064)</f>
        <v>-50000</v>
      </c>
      <c r="AA1076" s="253" cm="1">
        <f t="array" aca="1" ref="AA1076" ca="1">-AA1075*INDIRECT(AA1064)</f>
        <v>-50000</v>
      </c>
      <c r="AB1076" s="253" cm="1">
        <f t="array" aca="1" ref="AB1076" ca="1">-AB1075*INDIRECT(AB1064)</f>
        <v>-50000</v>
      </c>
      <c r="AC1076" s="253" cm="1">
        <f t="array" aca="1" ref="AC1076" ca="1">-AC1075*INDIRECT(AC1064)</f>
        <v>-50000</v>
      </c>
      <c r="AD1076" s="253" cm="1">
        <f t="array" aca="1" ref="AD1076" ca="1">-AD1075*INDIRECT(AD1064)</f>
        <v>-50000</v>
      </c>
      <c r="AE1076" s="253" cm="1">
        <f t="array" aca="1" ref="AE1076" ca="1">-AE1075*INDIRECT(AE1064)</f>
        <v>-50000</v>
      </c>
      <c r="AF1076" s="253" cm="1">
        <f t="array" aca="1" ref="AF1076" ca="1">-AF1075*INDIRECT(AF1064)</f>
        <v>-50000</v>
      </c>
      <c r="AG1076" s="253" cm="1">
        <f t="array" aca="1" ref="AG1076" ca="1">-AG1075*INDIRECT(AG1064)</f>
        <v>-50000</v>
      </c>
      <c r="AH1076" s="253" cm="1">
        <f t="array" aca="1" ref="AH1076" ca="1">-AH1075*INDIRECT(AH1064)</f>
        <v>-50000</v>
      </c>
      <c r="AI1076" s="253" cm="1">
        <f t="array" aca="1" ref="AI1076" ca="1">-AI1075*INDIRECT(AI1064)</f>
        <v>-50000</v>
      </c>
      <c r="AJ1076" s="253" cm="1">
        <f t="array" aca="1" ref="AJ1076" ca="1">-AJ1075*INDIRECT(AJ1064)</f>
        <v>-50000</v>
      </c>
      <c r="AK1076" s="253" cm="1">
        <f t="array" aca="1" ref="AK1076" ca="1">-AK1075*INDIRECT(AK1064)</f>
        <v>-50000</v>
      </c>
      <c r="AL1076" s="253" cm="1">
        <f t="array" aca="1" ref="AL1076" ca="1">-AL1075*INDIRECT(AL1064)</f>
        <v>-50000</v>
      </c>
      <c r="AM1076" s="253" cm="1">
        <f t="array" aca="1" ref="AM1076" ca="1">-AM1075*INDIRECT(AM1064)</f>
        <v>-50000</v>
      </c>
      <c r="AN1076" s="253" cm="1">
        <f t="array" aca="1" ref="AN1076" ca="1">-AN1075*INDIRECT(AN1064)</f>
        <v>-50000</v>
      </c>
      <c r="AO1076" s="253" cm="1">
        <f t="array" aca="1" ref="AO1076" ca="1">-AO1075*INDIRECT(AO1064)</f>
        <v>-50000</v>
      </c>
      <c r="AP1076" s="253" cm="1">
        <f t="array" aca="1" ref="AP1076" ca="1">-AP1075*INDIRECT(AP1064)</f>
        <v>-50000</v>
      </c>
      <c r="AQ1076" s="253" cm="1">
        <f t="array" aca="1" ref="AQ1076" ca="1">-AQ1075*INDIRECT(AQ1064)</f>
        <v>-50000</v>
      </c>
      <c r="AR1076" s="253" cm="1">
        <f t="array" aca="1" ref="AR1076" ca="1">-AR1075*INDIRECT(AR1064)</f>
        <v>-50000</v>
      </c>
      <c r="AS1076" s="253" cm="1">
        <f t="array" aca="1" ref="AS1076" ca="1">-AS1075*INDIRECT(AS1064)</f>
        <v>-50000</v>
      </c>
      <c r="AT1076" s="253" cm="1">
        <f t="array" aca="1" ref="AT1076" ca="1">-AT1075*INDIRECT(AT1064)</f>
        <v>-50000</v>
      </c>
      <c r="AU1076" s="253" cm="1">
        <f t="array" aca="1" ref="AU1076" ca="1">-AU1075*INDIRECT(AU1064)</f>
        <v>-50000</v>
      </c>
      <c r="AV1076" s="253" cm="1">
        <f t="array" aca="1" ref="AV1076" ca="1">-AV1075*INDIRECT(AV1064)</f>
        <v>-50000</v>
      </c>
      <c r="AW1076" s="253" cm="1">
        <f t="array" aca="1" ref="AW1076" ca="1">-AW1075*INDIRECT(AW1064)</f>
        <v>-50000</v>
      </c>
      <c r="AX1076" s="253" cm="1">
        <f t="array" aca="1" ref="AX1076" ca="1">-AX1075*INDIRECT(AX1064)</f>
        <v>-50000</v>
      </c>
      <c r="AY1076" s="253" cm="1">
        <f t="array" aca="1" ref="AY1076" ca="1">-AY1075*INDIRECT(AY1064)</f>
        <v>-50000</v>
      </c>
      <c r="AZ1076" s="253" cm="1">
        <f t="array" aca="1" ref="AZ1076" ca="1">-AZ1075*INDIRECT(AZ1064)</f>
        <v>-50000</v>
      </c>
      <c r="BA1076" s="253" cm="1">
        <f t="array" aca="1" ref="BA1076" ca="1">-BA1075*INDIRECT(BA1064)</f>
        <v>-50000</v>
      </c>
      <c r="BB1076" s="253" cm="1">
        <f t="array" aca="1" ref="BB1076" ca="1">-BB1075*INDIRECT(BB1064)</f>
        <v>-50000</v>
      </c>
      <c r="BC1076" s="253" cm="1">
        <f t="array" aca="1" ref="BC1076" ca="1">-BC1075*INDIRECT(BC1064)</f>
        <v>-50000</v>
      </c>
      <c r="BD1076" s="253" cm="1">
        <f t="array" aca="1" ref="BD1076" ca="1">-BD1075*INDIRECT(BD1064)</f>
        <v>-50000</v>
      </c>
      <c r="BE1076" s="253" cm="1">
        <f t="array" aca="1" ref="BE1076" ca="1">-BE1075*INDIRECT(BE1064)</f>
        <v>-50000</v>
      </c>
      <c r="BF1076" s="253" cm="1">
        <f t="array" aca="1" ref="BF1076" ca="1">-BF1075*INDIRECT(BF1064)</f>
        <v>-50000</v>
      </c>
      <c r="BG1076" s="253" cm="1">
        <f t="array" aca="1" ref="BG1076" ca="1">-BG1075*INDIRECT(BG1064)</f>
        <v>-50000</v>
      </c>
      <c r="BH1076" s="253" cm="1">
        <f t="array" aca="1" ref="BH1076" ca="1">-BH1075*INDIRECT(BH1064)</f>
        <v>-50000</v>
      </c>
      <c r="BI1076" s="253" cm="1">
        <f t="array" aca="1" ref="BI1076" ca="1">-BI1075*INDIRECT(BI1064)</f>
        <v>-50000</v>
      </c>
      <c r="BJ1076" s="253" cm="1">
        <f t="array" aca="1" ref="BJ1076" ca="1">-BJ1075*INDIRECT(BJ1064)</f>
        <v>-50000</v>
      </c>
      <c r="BK1076" s="253" cm="1">
        <f t="array" aca="1" ref="BK1076" ca="1">-BK1075*INDIRECT(BK1064)</f>
        <v>-50000</v>
      </c>
      <c r="BL1076" s="253" cm="1">
        <f t="array" aca="1" ref="BL1076" ca="1">-BL1075*INDIRECT(BL1064)</f>
        <v>-50000</v>
      </c>
      <c r="BM1076" s="253" cm="1">
        <f t="array" aca="1" ref="BM1076" ca="1">-BM1075*INDIRECT(BM1064)</f>
        <v>-50000</v>
      </c>
      <c r="BN1076" s="253" cm="1">
        <f t="array" aca="1" ref="BN1076" ca="1">-BN1075*INDIRECT(BN1064)</f>
        <v>-50000</v>
      </c>
      <c r="BO1076" s="253" cm="1">
        <f t="array" aca="1" ref="BO1076" ca="1">-BO1075*INDIRECT(BO1064)</f>
        <v>-50000</v>
      </c>
      <c r="BP1076" s="253" cm="1">
        <f t="array" aca="1" ref="BP1076" ca="1">-BP1075*INDIRECT(BP1064)</f>
        <v>-50000</v>
      </c>
      <c r="BQ1076" s="253" cm="1">
        <f t="array" aca="1" ref="BQ1076" ca="1">-BQ1075*INDIRECT(BQ1064)</f>
        <v>-50000</v>
      </c>
      <c r="BR1076" s="253" cm="1">
        <f t="array" aca="1" ref="BR1076" ca="1">-BR1075*INDIRECT(BR1064)</f>
        <v>-50000</v>
      </c>
      <c r="BS1076" s="253" cm="1">
        <f t="array" aca="1" ref="BS1076" ca="1">-BS1075*INDIRECT(BS1064)</f>
        <v>-50000</v>
      </c>
      <c r="BT1076" s="253" cm="1">
        <f t="array" aca="1" ref="BT1076" ca="1">-BT1075*INDIRECT(BT1064)</f>
        <v>-50000</v>
      </c>
      <c r="BU1076" s="253" cm="1">
        <f t="array" aca="1" ref="BU1076" ca="1">-BU1075*INDIRECT(BU1064)</f>
        <v>-50000</v>
      </c>
      <c r="BV1076" s="253" cm="1">
        <f t="array" aca="1" ref="BV1076" ca="1">-BV1075*INDIRECT(BV1064)</f>
        <v>-50000</v>
      </c>
      <c r="BW1076" s="253" cm="1">
        <f t="array" aca="1" ref="BW1076" ca="1">-BW1075*INDIRECT(BW1064)</f>
        <v>-50000</v>
      </c>
      <c r="BX1076" s="253" cm="1">
        <f t="array" aca="1" ref="BX1076" ca="1">-BX1075*INDIRECT(BX1064)</f>
        <v>-50000</v>
      </c>
      <c r="BY1076" s="253" cm="1">
        <f t="array" aca="1" ref="BY1076" ca="1">-BY1075*INDIRECT(BY1064)</f>
        <v>-50000</v>
      </c>
      <c r="BZ1076" s="253" cm="1">
        <f t="array" aca="1" ref="BZ1076" ca="1">-BZ1075*INDIRECT(BZ1064)</f>
        <v>-50000</v>
      </c>
      <c r="CA1076" s="253" cm="1">
        <f t="array" aca="1" ref="CA1076" ca="1">-CA1075*INDIRECT(CA1064)</f>
        <v>-50000</v>
      </c>
      <c r="CB1076" s="253" cm="1">
        <f t="array" aca="1" ref="CB1076" ca="1">-CB1075*INDIRECT(CB1064)</f>
        <v>-50000</v>
      </c>
      <c r="CC1076" s="253" cm="1">
        <f t="array" aca="1" ref="CC1076" ca="1">-CC1075*INDIRECT(CC1064)</f>
        <v>-50000</v>
      </c>
      <c r="CD1076" s="253" cm="1">
        <f t="array" aca="1" ref="CD1076" ca="1">-CD1075*INDIRECT(CD1064)</f>
        <v>-50000</v>
      </c>
      <c r="CE1076" s="253" cm="1">
        <f t="array" aca="1" ref="CE1076" ca="1">-CE1075*INDIRECT(CE1064)</f>
        <v>-50000</v>
      </c>
      <c r="CF1076" s="253" cm="1">
        <f t="array" aca="1" ref="CF1076" ca="1">-CF1075*INDIRECT(CF1064)</f>
        <v>-50000</v>
      </c>
      <c r="CG1076" s="253" cm="1">
        <f t="array" aca="1" ref="CG1076" ca="1">-CG1075*INDIRECT(CG1064)</f>
        <v>-50000</v>
      </c>
      <c r="CH1076" s="253" cm="1">
        <f t="array" aca="1" ref="CH1076" ca="1">-CH1075*INDIRECT(CH1064)</f>
        <v>-50000</v>
      </c>
      <c r="CI1076" s="253" cm="1">
        <f t="array" aca="1" ref="CI1076" ca="1">-CI1075*INDIRECT(CI1064)</f>
        <v>-50000</v>
      </c>
      <c r="CJ1076" s="253" cm="1">
        <f t="array" aca="1" ref="CJ1076" ca="1">-CJ1075*INDIRECT(CJ1064)</f>
        <v>-50000</v>
      </c>
      <c r="CK1076" s="253" cm="1">
        <f t="array" aca="1" ref="CK1076" ca="1">-CK1075*INDIRECT(CK1064)</f>
        <v>-50000</v>
      </c>
      <c r="CL1076" s="253" cm="1">
        <f t="array" aca="1" ref="CL1076" ca="1">-CL1075*INDIRECT(CL1064)</f>
        <v>-50000</v>
      </c>
      <c r="CN1076" s="253"/>
      <c r="CO1076" s="253" t="e" cm="1">
        <f t="array" aca="1" ref="CO1076" ca="1">-CO1075*INDIRECT(CO1064)</f>
        <v>#N/A</v>
      </c>
      <c r="CP1076" s="253" t="e" cm="1">
        <f t="array" aca="1" ref="CP1076" ca="1">-CP1075*INDIRECT(CP1064)</f>
        <v>#N/A</v>
      </c>
      <c r="CQ1076" s="253" t="e" cm="1">
        <f t="array" aca="1" ref="CQ1076" ca="1">-CQ1075*INDIRECT(CQ1064)</f>
        <v>#N/A</v>
      </c>
      <c r="CR1076" s="253" t="e" cm="1">
        <f t="array" aca="1" ref="CR1076" ca="1">-CR1075*INDIRECT(CR1064)</f>
        <v>#N/A</v>
      </c>
      <c r="CS1076" s="253" t="e" cm="1">
        <f t="array" aca="1" ref="CS1076" ca="1">-CS1075*INDIRECT(CS1064)</f>
        <v>#N/A</v>
      </c>
      <c r="CT1076" s="253" t="e" cm="1">
        <f t="array" aca="1" ref="CT1076" ca="1">-CT1075*INDIRECT(CT1064)</f>
        <v>#N/A</v>
      </c>
      <c r="CU1076" s="253" t="e" cm="1">
        <f t="array" aca="1" ref="CU1076" ca="1">-CU1075*INDIRECT(CU1064)</f>
        <v>#N/A</v>
      </c>
      <c r="CV1076" s="253" t="e" cm="1">
        <f t="array" aca="1" ref="CV1076" ca="1">-CV1075*INDIRECT(CV1064)</f>
        <v>#N/A</v>
      </c>
      <c r="CW1076" s="253" t="e" cm="1">
        <f t="array" aca="1" ref="CW1076" ca="1">-CW1075*INDIRECT(CW1064)</f>
        <v>#N/A</v>
      </c>
      <c r="CX1076" s="253" t="e" cm="1">
        <f t="array" aca="1" ref="CX1076" ca="1">-CX1075*INDIRECT(CX1064)</f>
        <v>#N/A</v>
      </c>
      <c r="CY1076" s="253" t="e" cm="1">
        <f t="array" aca="1" ref="CY1076" ca="1">-CY1075*INDIRECT(CY1064)</f>
        <v>#N/A</v>
      </c>
      <c r="CZ1076" s="253" t="e" cm="1">
        <f t="array" aca="1" ref="CZ1076" ca="1">-CZ1075*INDIRECT(CZ1064)</f>
        <v>#N/A</v>
      </c>
      <c r="DA1076" s="253" t="e" cm="1">
        <f t="array" aca="1" ref="DA1076" ca="1">-DA1075*INDIRECT(DA1064)</f>
        <v>#N/A</v>
      </c>
      <c r="DB1076" s="253" t="e" cm="1">
        <f t="array" aca="1" ref="DB1076" ca="1">-DB1075*INDIRECT(DB1064)</f>
        <v>#N/A</v>
      </c>
      <c r="DC1076" s="253" t="e" cm="1">
        <f t="array" aca="1" ref="DC1076" ca="1">-DC1075*INDIRECT(DC1064)</f>
        <v>#N/A</v>
      </c>
      <c r="DD1076" s="253" t="e" cm="1">
        <f t="array" aca="1" ref="DD1076" ca="1">-DD1075*INDIRECT(DD1064)</f>
        <v>#N/A</v>
      </c>
      <c r="DE1076" s="253" t="e" cm="1">
        <f t="array" aca="1" ref="DE1076" ca="1">-DE1075*INDIRECT(DE1064)</f>
        <v>#N/A</v>
      </c>
      <c r="DF1076" s="253" t="e" cm="1">
        <f t="array" aca="1" ref="DF1076" ca="1">-DF1075*INDIRECT(DF1064)</f>
        <v>#N/A</v>
      </c>
      <c r="DG1076" s="253" t="e" cm="1">
        <f t="array" aca="1" ref="DG1076" ca="1">-DG1075*INDIRECT(DG1064)</f>
        <v>#N/A</v>
      </c>
      <c r="DH1076" s="253" t="e" cm="1">
        <f t="array" aca="1" ref="DH1076" ca="1">-DH1075*INDIRECT(DH1064)</f>
        <v>#N/A</v>
      </c>
      <c r="DI1076" s="253" t="e" cm="1">
        <f t="array" aca="1" ref="DI1076" ca="1">-DI1075*INDIRECT(DI1064)</f>
        <v>#N/A</v>
      </c>
      <c r="DJ1076" s="253" t="e" cm="1">
        <f t="array" aca="1" ref="DJ1076" ca="1">-DJ1075*INDIRECT(DJ1064)</f>
        <v>#N/A</v>
      </c>
      <c r="DK1076" s="253" t="e" cm="1">
        <f t="array" aca="1" ref="DK1076" ca="1">-DK1075*INDIRECT(DK1064)</f>
        <v>#N/A</v>
      </c>
      <c r="DL1076" s="253" t="e" cm="1">
        <f t="array" aca="1" ref="DL1076" ca="1">-DL1075*INDIRECT(DL1064)</f>
        <v>#N/A</v>
      </c>
    </row>
    <row r="1077" spans="2:116" x14ac:dyDescent="0.35">
      <c r="B1077" s="8"/>
      <c r="C1077" s="8"/>
      <c r="D1077" t="s">
        <v>767</v>
      </c>
      <c r="E1077" s="8" t="str">
        <f t="shared" si="1239"/>
        <v>1077 FAPPE-S</v>
      </c>
      <c r="G1077" s="145" t="str">
        <f>"$ capital expenditures/"&amp;G1056</f>
        <v>$ capital expenditures/primary unit</v>
      </c>
      <c r="S1077" s="80"/>
      <c r="T1077" s="72"/>
      <c r="U1077" s="72"/>
      <c r="V1077" s="72"/>
      <c r="W1077" s="72"/>
      <c r="X1077" s="72"/>
      <c r="Y1077" s="72"/>
      <c r="Z1077" s="72"/>
      <c r="AA1077" s="72"/>
      <c r="AB1077" s="72"/>
      <c r="AC1077" s="72"/>
      <c r="AD1077" s="72"/>
      <c r="AE1077" s="72"/>
      <c r="AF1077" s="72"/>
      <c r="AG1077" s="72"/>
      <c r="AH1077" s="72"/>
      <c r="AI1077" s="72"/>
      <c r="AJ1077" s="72"/>
      <c r="AK1077" s="72"/>
      <c r="AL1077" s="72"/>
      <c r="AM1077" s="72"/>
      <c r="AN1077" s="72"/>
      <c r="AO1077" s="72"/>
      <c r="AP1077" s="72"/>
      <c r="AQ1077" s="72"/>
      <c r="AR1077" s="72"/>
      <c r="AS1077" s="72"/>
      <c r="AT1077" s="72"/>
      <c r="AU1077" s="72"/>
      <c r="AV1077" s="72"/>
      <c r="AW1077" s="72"/>
      <c r="AX1077" s="72"/>
      <c r="AY1077" s="72"/>
      <c r="AZ1077" s="72"/>
      <c r="BA1077" s="72"/>
      <c r="BB1077" s="72"/>
      <c r="BC1077" s="72"/>
      <c r="BD1077" s="72"/>
      <c r="BE1077" s="72"/>
      <c r="BF1077" s="72"/>
      <c r="BG1077" s="72"/>
      <c r="BH1077" s="72"/>
      <c r="BI1077" s="72"/>
      <c r="BJ1077" s="72"/>
      <c r="BK1077" s="72"/>
      <c r="BL1077" s="72"/>
      <c r="BM1077" s="72"/>
      <c r="BN1077" s="72"/>
      <c r="BO1077" s="72"/>
      <c r="BP1077" s="72"/>
      <c r="BQ1077" s="72"/>
      <c r="BR1077" s="72"/>
      <c r="BS1077" s="72"/>
      <c r="BT1077" s="72"/>
      <c r="BU1077" s="72"/>
      <c r="BV1077" s="72"/>
      <c r="BW1077" s="72"/>
      <c r="BX1077" s="72"/>
      <c r="BY1077" s="72"/>
      <c r="BZ1077" s="72"/>
      <c r="CA1077" s="72"/>
      <c r="CB1077" s="72"/>
      <c r="CC1077" s="72"/>
      <c r="CD1077" s="72"/>
      <c r="CE1077" s="72"/>
      <c r="CF1077" s="72"/>
      <c r="CG1077" s="72"/>
      <c r="CH1077" s="72"/>
      <c r="CI1077" s="72"/>
      <c r="CJ1077" s="72"/>
      <c r="CK1077" s="72"/>
      <c r="CL1077" s="72"/>
      <c r="CO1077" s="72"/>
      <c r="CP1077" s="72"/>
      <c r="CQ1077" s="72"/>
      <c r="CR1077" s="72"/>
      <c r="CS1077" s="72"/>
      <c r="CT1077" s="72"/>
      <c r="CU1077" s="72"/>
      <c r="CV1077" s="72"/>
      <c r="CW1077" s="72"/>
      <c r="CX1077" s="72"/>
      <c r="CY1077" s="72"/>
      <c r="CZ1077" s="72"/>
      <c r="DA1077" s="72"/>
      <c r="DB1077" s="72"/>
      <c r="DC1077" s="72"/>
      <c r="DD1077" s="72"/>
      <c r="DE1077" s="72"/>
      <c r="DF1077" s="72"/>
      <c r="DG1077" s="72"/>
      <c r="DH1077" s="72"/>
      <c r="DI1077" s="72"/>
      <c r="DJ1077" s="72"/>
      <c r="DK1077" s="72"/>
      <c r="DL1077" s="72"/>
    </row>
    <row r="1078" spans="2:116" x14ac:dyDescent="0.35">
      <c r="B1078" s="8"/>
      <c r="C1078" s="8"/>
      <c r="D1078" t="s">
        <v>767</v>
      </c>
      <c r="E1078" s="8" t="str">
        <f t="shared" si="1239"/>
        <v>1078 FAPPE-S</v>
      </c>
      <c r="G1078" s="126" t="str">
        <f>"Capital expenditures - "&amp;SUBSTITUTE(G1071,":","")</f>
        <v>Capital expenditures - Volume driven secondary PP&amp;E</v>
      </c>
      <c r="H1078" s="12"/>
      <c r="S1078" s="72"/>
      <c r="T1078" s="72"/>
      <c r="U1078" s="72"/>
      <c r="V1078" s="72"/>
      <c r="W1078" s="72"/>
      <c r="X1078" s="72"/>
      <c r="Y1078" s="72"/>
      <c r="Z1078" s="72"/>
      <c r="AA1078" s="72"/>
      <c r="AB1078" s="72"/>
      <c r="AC1078" s="72"/>
      <c r="AD1078" s="72"/>
      <c r="AE1078" s="72"/>
      <c r="AF1078" s="72"/>
      <c r="AG1078" s="72"/>
      <c r="AH1078" s="72"/>
      <c r="AI1078" s="72"/>
      <c r="AJ1078" s="72"/>
      <c r="AK1078" s="72"/>
      <c r="AL1078" s="72"/>
      <c r="AM1078" s="72"/>
      <c r="AN1078" s="72"/>
      <c r="AO1078" s="72"/>
      <c r="AP1078" s="72"/>
      <c r="AQ1078" s="72"/>
      <c r="AR1078" s="72"/>
      <c r="AS1078" s="72"/>
      <c r="AT1078" s="72"/>
      <c r="AU1078" s="72"/>
      <c r="AV1078" s="72"/>
      <c r="AW1078" s="72"/>
      <c r="AX1078" s="72"/>
      <c r="AY1078" s="72"/>
      <c r="AZ1078" s="72"/>
      <c r="BA1078" s="72"/>
      <c r="BB1078" s="72"/>
      <c r="BC1078" s="72"/>
      <c r="BD1078" s="72"/>
      <c r="BE1078" s="72"/>
      <c r="BF1078" s="72"/>
      <c r="BG1078" s="72"/>
      <c r="BH1078" s="72"/>
      <c r="BI1078" s="72"/>
      <c r="BJ1078" s="72"/>
      <c r="BK1078" s="72"/>
      <c r="BL1078" s="72"/>
      <c r="BM1078" s="72"/>
      <c r="BN1078" s="72"/>
      <c r="BO1078" s="72"/>
      <c r="BP1078" s="72"/>
      <c r="BQ1078" s="72"/>
      <c r="BR1078" s="72"/>
      <c r="BS1078" s="72"/>
      <c r="BT1078" s="72"/>
      <c r="BU1078" s="72"/>
      <c r="BV1078" s="72"/>
      <c r="BW1078" s="72"/>
      <c r="BX1078" s="72"/>
      <c r="BY1078" s="72"/>
      <c r="BZ1078" s="72"/>
      <c r="CA1078" s="72"/>
      <c r="CB1078" s="72"/>
      <c r="CC1078" s="72"/>
      <c r="CD1078" s="72"/>
      <c r="CE1078" s="72"/>
      <c r="CF1078" s="72"/>
      <c r="CG1078" s="72"/>
      <c r="CH1078" s="72"/>
      <c r="CI1078" s="72"/>
      <c r="CJ1078" s="72"/>
      <c r="CK1078" s="72"/>
      <c r="CL1078" s="72"/>
      <c r="CO1078" s="72"/>
      <c r="CP1078" s="72"/>
      <c r="CQ1078" s="72"/>
      <c r="CR1078" s="72"/>
      <c r="CS1078" s="72"/>
      <c r="CT1078" s="72"/>
      <c r="CU1078" s="72"/>
      <c r="CV1078" s="72"/>
      <c r="CW1078" s="72"/>
      <c r="CX1078" s="72"/>
      <c r="CY1078" s="72"/>
      <c r="CZ1078" s="72"/>
      <c r="DA1078" s="72"/>
      <c r="DB1078" s="72"/>
      <c r="DC1078" s="72"/>
      <c r="DD1078" s="72"/>
      <c r="DE1078" s="72"/>
      <c r="DF1078" s="72"/>
      <c r="DG1078" s="72"/>
      <c r="DH1078" s="72"/>
      <c r="DI1078" s="72"/>
      <c r="DJ1078" s="72"/>
      <c r="DK1078" s="72"/>
      <c r="DL1078" s="72"/>
    </row>
    <row r="1079" spans="2:116" x14ac:dyDescent="0.35">
      <c r="B1079" s="8"/>
      <c r="C1079" s="8" t="s">
        <v>233</v>
      </c>
      <c r="D1079" t="s">
        <v>767</v>
      </c>
      <c r="E1079" s="8" t="str">
        <f t="shared" si="1239"/>
        <v>1079 FAPPE-S</v>
      </c>
      <c r="G1079" s="125"/>
      <c r="I1079" s="80">
        <f>SUMIF($5:$5,I$2,1079:1079)</f>
        <v>0</v>
      </c>
      <c r="J1079" s="80"/>
      <c r="K1079" s="24">
        <f ca="1">SUMIF($3:$3,K$2,1079:1079)</f>
        <v>-65000</v>
      </c>
      <c r="L1079" s="24">
        <f ca="1">SUMIF($3:$3,L$2,1079:1079)</f>
        <v>-185000</v>
      </c>
      <c r="M1079" s="24">
        <f ca="1">SUMIF($3:$3,M$2,1079:1079)</f>
        <v>-305000</v>
      </c>
      <c r="N1079" s="24">
        <f ca="1">SUMIF($3:$3,N$2,1079:1079)</f>
        <v>-425000</v>
      </c>
      <c r="O1079" s="24">
        <f ca="1">SUMIF($3:$3,O$2,1079:1079)</f>
        <v>-545000</v>
      </c>
      <c r="P1079" s="24">
        <f ca="1">SUMIF($3:$3,P$2,1079:1079)</f>
        <v>-600000</v>
      </c>
      <c r="R1079" s="24"/>
      <c r="S1079" s="80" cm="1">
        <f t="array" aca="1" ref="S1079" ca="1">(SUM(INDEX(1076:1076,1,MAX(COLUMN($R:$R),COLUMN()-($H1071*12-1))):S1076)/($H1071*12)+IF($R1081=0,0,SUM(INDEX(1081:1081,1,MAX(COLUMN($R:$R),COLUMN()-(($H1071-$H1072)*12))):S1081)/(($H1071)*12)))</f>
        <v>-833.33333333333337</v>
      </c>
      <c r="T1079" s="80" cm="1">
        <f t="array" aca="1" ref="T1079" ca="1">(SUM(INDEX(1076:1076,1,MAX(COLUMN($R:$R),COLUMN()-($H1071*12-1))):T1076)/($H1071*12)+IF($R1081=0,0,SUM(INDEX(1081:1081,1,MAX(COLUMN($R:$R),COLUMN()-(($H1071-$H1072)*12))):T1081)/(($H1071)*12)))</f>
        <v>-1666.6666666666667</v>
      </c>
      <c r="U1079" s="80" cm="1">
        <f t="array" aca="1" ref="U1079" ca="1">(SUM(INDEX(1076:1076,1,MAX(COLUMN($R:$R),COLUMN()-($H1071*12-1))):U1076)/($H1071*12)+IF($R1081=0,0,SUM(INDEX(1081:1081,1,MAX(COLUMN($R:$R),COLUMN()-(($H1071-$H1072)*12))):U1081)/(($H1071)*12)))</f>
        <v>-2500</v>
      </c>
      <c r="V1079" s="80" cm="1">
        <f t="array" aca="1" ref="V1079" ca="1">(SUM(INDEX(1076:1076,1,MAX(COLUMN($R:$R),COLUMN()-($H1071*12-1))):V1076)/($H1071*12)+IF($R1081=0,0,SUM(INDEX(1081:1081,1,MAX(COLUMN($R:$R),COLUMN()-(($H1071-$H1072)*12))):V1081)/(($H1071)*12)))</f>
        <v>-3333.3333333333335</v>
      </c>
      <c r="W1079" s="80" cm="1">
        <f t="array" aca="1" ref="W1079" ca="1">(SUM(INDEX(1076:1076,1,MAX(COLUMN($R:$R),COLUMN()-($H1071*12-1))):W1076)/($H1071*12)+IF($R1081=0,0,SUM(INDEX(1081:1081,1,MAX(COLUMN($R:$R),COLUMN()-(($H1071-$H1072)*12))):W1081)/(($H1071)*12)))</f>
        <v>-4166.666666666667</v>
      </c>
      <c r="X1079" s="80" cm="1">
        <f t="array" aca="1" ref="X1079" ca="1">(SUM(INDEX(1076:1076,1,MAX(COLUMN($R:$R),COLUMN()-($H1071*12-1))):X1076)/($H1071*12)+IF($R1081=0,0,SUM(INDEX(1081:1081,1,MAX(COLUMN($R:$R),COLUMN()-(($H1071-$H1072)*12))):X1081)/(($H1071)*12)))</f>
        <v>-5000</v>
      </c>
      <c r="Y1079" s="80" cm="1">
        <f t="array" aca="1" ref="Y1079" ca="1">(SUM(INDEX(1076:1076,1,MAX(COLUMN($R:$R),COLUMN()-($H1071*12-1))):Y1076)/($H1071*12)+IF($R1081=0,0,SUM(INDEX(1081:1081,1,MAX(COLUMN($R:$R),COLUMN()-(($H1071-$H1072)*12))):Y1081)/(($H1071)*12)))</f>
        <v>-5833.333333333333</v>
      </c>
      <c r="Z1079" s="80" cm="1">
        <f t="array" aca="1" ref="Z1079" ca="1">(SUM(INDEX(1076:1076,1,MAX(COLUMN($R:$R),COLUMN()-($H1071*12-1))):Z1076)/($H1071*12)+IF($R1081=0,0,SUM(INDEX(1081:1081,1,MAX(COLUMN($R:$R),COLUMN()-(($H1071-$H1072)*12))):Z1081)/(($H1071)*12)))</f>
        <v>-6666.666666666667</v>
      </c>
      <c r="AA1079" s="80" cm="1">
        <f t="array" aca="1" ref="AA1079" ca="1">(SUM(INDEX(1076:1076,1,MAX(COLUMN($R:$R),COLUMN()-($H1071*12-1))):AA1076)/($H1071*12)+IF($R1081=0,0,SUM(INDEX(1081:1081,1,MAX(COLUMN($R:$R),COLUMN()-(($H1071-$H1072)*12))):AA1081)/(($H1071)*12)))</f>
        <v>-7500</v>
      </c>
      <c r="AB1079" s="80" cm="1">
        <f t="array" aca="1" ref="AB1079" ca="1">(SUM(INDEX(1076:1076,1,MAX(COLUMN($R:$R),COLUMN()-($H1071*12-1))):AB1076)/($H1071*12)+IF($R1081=0,0,SUM(INDEX(1081:1081,1,MAX(COLUMN($R:$R),COLUMN()-(($H1071-$H1072)*12))):AB1081)/(($H1071)*12)))</f>
        <v>-8333.3333333333339</v>
      </c>
      <c r="AC1079" s="80" cm="1">
        <f t="array" aca="1" ref="AC1079" ca="1">(SUM(INDEX(1076:1076,1,MAX(COLUMN($R:$R),COLUMN()-($H1071*12-1))):AC1076)/($H1071*12)+IF($R1081=0,0,SUM(INDEX(1081:1081,1,MAX(COLUMN($R:$R),COLUMN()-(($H1071-$H1072)*12))):AC1081)/(($H1071)*12)))</f>
        <v>-9166.6666666666661</v>
      </c>
      <c r="AD1079" s="80" cm="1">
        <f t="array" aca="1" ref="AD1079" ca="1">(SUM(INDEX(1076:1076,1,MAX(COLUMN($R:$R),COLUMN()-($H1071*12-1))):AD1076)/($H1071*12)+IF($R1081=0,0,SUM(INDEX(1081:1081,1,MAX(COLUMN($R:$R),COLUMN()-(($H1071-$H1072)*12))):AD1081)/(($H1071)*12)))</f>
        <v>-10000</v>
      </c>
      <c r="AE1079" s="80" cm="1">
        <f t="array" aca="1" ref="AE1079" ca="1">(SUM(INDEX(1076:1076,1,MAX(COLUMN($R:$R),COLUMN()-($H1071*12-1))):AE1076)/($H1071*12)+IF($R1081=0,0,SUM(INDEX(1081:1081,1,MAX(COLUMN($R:$R),COLUMN()-(($H1071-$H1072)*12))):AE1081)/(($H1071)*12)))</f>
        <v>-10833.333333333334</v>
      </c>
      <c r="AF1079" s="80" cm="1">
        <f t="array" aca="1" ref="AF1079" ca="1">(SUM(INDEX(1076:1076,1,MAX(COLUMN($R:$R),COLUMN()-($H1071*12-1))):AF1076)/($H1071*12)+IF($R1081=0,0,SUM(INDEX(1081:1081,1,MAX(COLUMN($R:$R),COLUMN()-(($H1071-$H1072)*12))):AF1081)/(($H1071)*12)))</f>
        <v>-11666.666666666666</v>
      </c>
      <c r="AG1079" s="80" cm="1">
        <f t="array" aca="1" ref="AG1079" ca="1">(SUM(INDEX(1076:1076,1,MAX(COLUMN($R:$R),COLUMN()-($H1071*12-1))):AG1076)/($H1071*12)+IF($R1081=0,0,SUM(INDEX(1081:1081,1,MAX(COLUMN($R:$R),COLUMN()-(($H1071-$H1072)*12))):AG1081)/(($H1071)*12)))</f>
        <v>-12500</v>
      </c>
      <c r="AH1079" s="80" cm="1">
        <f t="array" aca="1" ref="AH1079" ca="1">(SUM(INDEX(1076:1076,1,MAX(COLUMN($R:$R),COLUMN()-($H1071*12-1))):AH1076)/($H1071*12)+IF($R1081=0,0,SUM(INDEX(1081:1081,1,MAX(COLUMN($R:$R),COLUMN()-(($H1071-$H1072)*12))):AH1081)/(($H1071)*12)))</f>
        <v>-13333.333333333334</v>
      </c>
      <c r="AI1079" s="80" cm="1">
        <f t="array" aca="1" ref="AI1079" ca="1">(SUM(INDEX(1076:1076,1,MAX(COLUMN($R:$R),COLUMN()-($H1071*12-1))):AI1076)/($H1071*12)+IF($R1081=0,0,SUM(INDEX(1081:1081,1,MAX(COLUMN($R:$R),COLUMN()-(($H1071-$H1072)*12))):AI1081)/(($H1071)*12)))</f>
        <v>-14166.666666666666</v>
      </c>
      <c r="AJ1079" s="80" cm="1">
        <f t="array" aca="1" ref="AJ1079" ca="1">(SUM(INDEX(1076:1076,1,MAX(COLUMN($R:$R),COLUMN()-($H1071*12-1))):AJ1076)/($H1071*12)+IF($R1081=0,0,SUM(INDEX(1081:1081,1,MAX(COLUMN($R:$R),COLUMN()-(($H1071-$H1072)*12))):AJ1081)/(($H1071)*12)))</f>
        <v>-15000</v>
      </c>
      <c r="AK1079" s="80" cm="1">
        <f t="array" aca="1" ref="AK1079" ca="1">(SUM(INDEX(1076:1076,1,MAX(COLUMN($R:$R),COLUMN()-($H1071*12-1))):AK1076)/($H1071*12)+IF($R1081=0,0,SUM(INDEX(1081:1081,1,MAX(COLUMN($R:$R),COLUMN()-(($H1071-$H1072)*12))):AK1081)/(($H1071)*12)))</f>
        <v>-15833.333333333334</v>
      </c>
      <c r="AL1079" s="80" cm="1">
        <f t="array" aca="1" ref="AL1079" ca="1">(SUM(INDEX(1076:1076,1,MAX(COLUMN($R:$R),COLUMN()-($H1071*12-1))):AL1076)/($H1071*12)+IF($R1081=0,0,SUM(INDEX(1081:1081,1,MAX(COLUMN($R:$R),COLUMN()-(($H1071-$H1072)*12))):AL1081)/(($H1071)*12)))</f>
        <v>-16666.666666666668</v>
      </c>
      <c r="AM1079" s="80" cm="1">
        <f t="array" aca="1" ref="AM1079" ca="1">(SUM(INDEX(1076:1076,1,MAX(COLUMN($R:$R),COLUMN()-($H1071*12-1))):AM1076)/($H1071*12)+IF($R1081=0,0,SUM(INDEX(1081:1081,1,MAX(COLUMN($R:$R),COLUMN()-(($H1071-$H1072)*12))):AM1081)/(($H1071)*12)))</f>
        <v>-17500</v>
      </c>
      <c r="AN1079" s="80" cm="1">
        <f t="array" aca="1" ref="AN1079" ca="1">(SUM(INDEX(1076:1076,1,MAX(COLUMN($R:$R),COLUMN()-($H1071*12-1))):AN1076)/($H1071*12)+IF($R1081=0,0,SUM(INDEX(1081:1081,1,MAX(COLUMN($R:$R),COLUMN()-(($H1071-$H1072)*12))):AN1081)/(($H1071)*12)))</f>
        <v>-18333.333333333332</v>
      </c>
      <c r="AO1079" s="80" cm="1">
        <f t="array" aca="1" ref="AO1079" ca="1">(SUM(INDEX(1076:1076,1,MAX(COLUMN($R:$R),COLUMN()-($H1071*12-1))):AO1076)/($H1071*12)+IF($R1081=0,0,SUM(INDEX(1081:1081,1,MAX(COLUMN($R:$R),COLUMN()-(($H1071-$H1072)*12))):AO1081)/(($H1071)*12)))</f>
        <v>-19166.666666666668</v>
      </c>
      <c r="AP1079" s="80" cm="1">
        <f t="array" aca="1" ref="AP1079" ca="1">(SUM(INDEX(1076:1076,1,MAX(COLUMN($R:$R),COLUMN()-($H1071*12-1))):AP1076)/($H1071*12)+IF($R1081=0,0,SUM(INDEX(1081:1081,1,MAX(COLUMN($R:$R),COLUMN()-(($H1071-$H1072)*12))):AP1081)/(($H1071)*12)))</f>
        <v>-20000</v>
      </c>
      <c r="AQ1079" s="80" cm="1">
        <f t="array" aca="1" ref="AQ1079" ca="1">(SUM(INDEX(1076:1076,1,MAX(COLUMN($R:$R),COLUMN()-($H1071*12-1))):AQ1076)/($H1071*12)+IF($R1081=0,0,SUM(INDEX(1081:1081,1,MAX(COLUMN($R:$R),COLUMN()-(($H1071-$H1072)*12))):AQ1081)/(($H1071)*12)))</f>
        <v>-20833.333333333332</v>
      </c>
      <c r="AR1079" s="80" cm="1">
        <f t="array" aca="1" ref="AR1079" ca="1">(SUM(INDEX(1076:1076,1,MAX(COLUMN($R:$R),COLUMN()-($H1071*12-1))):AR1076)/($H1071*12)+IF($R1081=0,0,SUM(INDEX(1081:1081,1,MAX(COLUMN($R:$R),COLUMN()-(($H1071-$H1072)*12))):AR1081)/(($H1071)*12)))</f>
        <v>-21666.666666666668</v>
      </c>
      <c r="AS1079" s="80" cm="1">
        <f t="array" aca="1" ref="AS1079" ca="1">(SUM(INDEX(1076:1076,1,MAX(COLUMN($R:$R),COLUMN()-($H1071*12-1))):AS1076)/($H1071*12)+IF($R1081=0,0,SUM(INDEX(1081:1081,1,MAX(COLUMN($R:$R),COLUMN()-(($H1071-$H1072)*12))):AS1081)/(($H1071)*12)))</f>
        <v>-22500</v>
      </c>
      <c r="AT1079" s="80" cm="1">
        <f t="array" aca="1" ref="AT1079" ca="1">(SUM(INDEX(1076:1076,1,MAX(COLUMN($R:$R),COLUMN()-($H1071*12-1))):AT1076)/($H1071*12)+IF($R1081=0,0,SUM(INDEX(1081:1081,1,MAX(COLUMN($R:$R),COLUMN()-(($H1071-$H1072)*12))):AT1081)/(($H1071)*12)))</f>
        <v>-23333.333333333332</v>
      </c>
      <c r="AU1079" s="80" cm="1">
        <f t="array" aca="1" ref="AU1079" ca="1">(SUM(INDEX(1076:1076,1,MAX(COLUMN($R:$R),COLUMN()-($H1071*12-1))):AU1076)/($H1071*12)+IF($R1081=0,0,SUM(INDEX(1081:1081,1,MAX(COLUMN($R:$R),COLUMN()-(($H1071-$H1072)*12))):AU1081)/(($H1071)*12)))</f>
        <v>-24166.666666666668</v>
      </c>
      <c r="AV1079" s="80" cm="1">
        <f t="array" aca="1" ref="AV1079" ca="1">(SUM(INDEX(1076:1076,1,MAX(COLUMN($R:$R),COLUMN()-($H1071*12-1))):AV1076)/($H1071*12)+IF($R1081=0,0,SUM(INDEX(1081:1081,1,MAX(COLUMN($R:$R),COLUMN()-(($H1071-$H1072)*12))):AV1081)/(($H1071)*12)))</f>
        <v>-25000</v>
      </c>
      <c r="AW1079" s="80" cm="1">
        <f t="array" aca="1" ref="AW1079" ca="1">(SUM(INDEX(1076:1076,1,MAX(COLUMN($R:$R),COLUMN()-($H1071*12-1))):AW1076)/($H1071*12)+IF($R1081=0,0,SUM(INDEX(1081:1081,1,MAX(COLUMN($R:$R),COLUMN()-(($H1071-$H1072)*12))):AW1081)/(($H1071)*12)))</f>
        <v>-25833.333333333332</v>
      </c>
      <c r="AX1079" s="80" cm="1">
        <f t="array" aca="1" ref="AX1079" ca="1">(SUM(INDEX(1076:1076,1,MAX(COLUMN($R:$R),COLUMN()-($H1071*12-1))):AX1076)/($H1071*12)+IF($R1081=0,0,SUM(INDEX(1081:1081,1,MAX(COLUMN($R:$R),COLUMN()-(($H1071-$H1072)*12))):AX1081)/(($H1071)*12)))</f>
        <v>-26666.666666666668</v>
      </c>
      <c r="AY1079" s="80" cm="1">
        <f t="array" aca="1" ref="AY1079" ca="1">(SUM(INDEX(1076:1076,1,MAX(COLUMN($R:$R),COLUMN()-($H1071*12-1))):AY1076)/($H1071*12)+IF($R1081=0,0,SUM(INDEX(1081:1081,1,MAX(COLUMN($R:$R),COLUMN()-(($H1071-$H1072)*12))):AY1081)/(($H1071)*12)))</f>
        <v>-27500</v>
      </c>
      <c r="AZ1079" s="80" cm="1">
        <f t="array" aca="1" ref="AZ1079" ca="1">(SUM(INDEX(1076:1076,1,MAX(COLUMN($R:$R),COLUMN()-($H1071*12-1))):AZ1076)/($H1071*12)+IF($R1081=0,0,SUM(INDEX(1081:1081,1,MAX(COLUMN($R:$R),COLUMN()-(($H1071-$H1072)*12))):AZ1081)/(($H1071)*12)))</f>
        <v>-28333.333333333332</v>
      </c>
      <c r="BA1079" s="80" cm="1">
        <f t="array" aca="1" ref="BA1079" ca="1">(SUM(INDEX(1076:1076,1,MAX(COLUMN($R:$R),COLUMN()-($H1071*12-1))):BA1076)/($H1071*12)+IF($R1081=0,0,SUM(INDEX(1081:1081,1,MAX(COLUMN($R:$R),COLUMN()-(($H1071-$H1072)*12))):BA1081)/(($H1071)*12)))</f>
        <v>-29166.666666666668</v>
      </c>
      <c r="BB1079" s="80" cm="1">
        <f t="array" aca="1" ref="BB1079" ca="1">(SUM(INDEX(1076:1076,1,MAX(COLUMN($R:$R),COLUMN()-($H1071*12-1))):BB1076)/($H1071*12)+IF($R1081=0,0,SUM(INDEX(1081:1081,1,MAX(COLUMN($R:$R),COLUMN()-(($H1071-$H1072)*12))):BB1081)/(($H1071)*12)))</f>
        <v>-30000</v>
      </c>
      <c r="BC1079" s="80" cm="1">
        <f t="array" aca="1" ref="BC1079" ca="1">(SUM(INDEX(1076:1076,1,MAX(COLUMN($R:$R),COLUMN()-($H1071*12-1))):BC1076)/($H1071*12)+IF($R1081=0,0,SUM(INDEX(1081:1081,1,MAX(COLUMN($R:$R),COLUMN()-(($H1071-$H1072)*12))):BC1081)/(($H1071)*12)))</f>
        <v>-30833.333333333332</v>
      </c>
      <c r="BD1079" s="80" cm="1">
        <f t="array" aca="1" ref="BD1079" ca="1">(SUM(INDEX(1076:1076,1,MAX(COLUMN($R:$R),COLUMN()-($H1071*12-1))):BD1076)/($H1071*12)+IF($R1081=0,0,SUM(INDEX(1081:1081,1,MAX(COLUMN($R:$R),COLUMN()-(($H1071-$H1072)*12))):BD1081)/(($H1071)*12)))</f>
        <v>-31666.666666666668</v>
      </c>
      <c r="BE1079" s="80" cm="1">
        <f t="array" aca="1" ref="BE1079" ca="1">(SUM(INDEX(1076:1076,1,MAX(COLUMN($R:$R),COLUMN()-($H1071*12-1))):BE1076)/($H1071*12)+IF($R1081=0,0,SUM(INDEX(1081:1081,1,MAX(COLUMN($R:$R),COLUMN()-(($H1071-$H1072)*12))):BE1081)/(($H1071)*12)))</f>
        <v>-32500</v>
      </c>
      <c r="BF1079" s="80" cm="1">
        <f t="array" aca="1" ref="BF1079" ca="1">(SUM(INDEX(1076:1076,1,MAX(COLUMN($R:$R),COLUMN()-($H1071*12-1))):BF1076)/($H1071*12)+IF($R1081=0,0,SUM(INDEX(1081:1081,1,MAX(COLUMN($R:$R),COLUMN()-(($H1071-$H1072)*12))):BF1081)/(($H1071)*12)))</f>
        <v>-33333.333333333336</v>
      </c>
      <c r="BG1079" s="80" cm="1">
        <f t="array" aca="1" ref="BG1079" ca="1">(SUM(INDEX(1076:1076,1,MAX(COLUMN($R:$R),COLUMN()-($H1071*12-1))):BG1076)/($H1071*12)+IF($R1081=0,0,SUM(INDEX(1081:1081,1,MAX(COLUMN($R:$R),COLUMN()-(($H1071-$H1072)*12))):BG1081)/(($H1071)*12)))</f>
        <v>-34166.666666666664</v>
      </c>
      <c r="BH1079" s="80" cm="1">
        <f t="array" aca="1" ref="BH1079" ca="1">(SUM(INDEX(1076:1076,1,MAX(COLUMN($R:$R),COLUMN()-($H1071*12-1))):BH1076)/($H1071*12)+IF($R1081=0,0,SUM(INDEX(1081:1081,1,MAX(COLUMN($R:$R),COLUMN()-(($H1071-$H1072)*12))):BH1081)/(($H1071)*12)))</f>
        <v>-35000</v>
      </c>
      <c r="BI1079" s="80" cm="1">
        <f t="array" aca="1" ref="BI1079" ca="1">(SUM(INDEX(1076:1076,1,MAX(COLUMN($R:$R),COLUMN()-($H1071*12-1))):BI1076)/($H1071*12)+IF($R1081=0,0,SUM(INDEX(1081:1081,1,MAX(COLUMN($R:$R),COLUMN()-(($H1071-$H1072)*12))):BI1081)/(($H1071)*12)))</f>
        <v>-35833.333333333336</v>
      </c>
      <c r="BJ1079" s="80" cm="1">
        <f t="array" aca="1" ref="BJ1079" ca="1">(SUM(INDEX(1076:1076,1,MAX(COLUMN($R:$R),COLUMN()-($H1071*12-1))):BJ1076)/($H1071*12)+IF($R1081=0,0,SUM(INDEX(1081:1081,1,MAX(COLUMN($R:$R),COLUMN()-(($H1071-$H1072)*12))):BJ1081)/(($H1071)*12)))</f>
        <v>-36666.666666666664</v>
      </c>
      <c r="BK1079" s="80" cm="1">
        <f t="array" aca="1" ref="BK1079" ca="1">(SUM(INDEX(1076:1076,1,MAX(COLUMN($R:$R),COLUMN()-($H1071*12-1))):BK1076)/($H1071*12)+IF($R1081=0,0,SUM(INDEX(1081:1081,1,MAX(COLUMN($R:$R),COLUMN()-(($H1071-$H1072)*12))):BK1081)/(($H1071)*12)))</f>
        <v>-37500</v>
      </c>
      <c r="BL1079" s="80" cm="1">
        <f t="array" aca="1" ref="BL1079" ca="1">(SUM(INDEX(1076:1076,1,MAX(COLUMN($R:$R),COLUMN()-($H1071*12-1))):BL1076)/($H1071*12)+IF($R1081=0,0,SUM(INDEX(1081:1081,1,MAX(COLUMN($R:$R),COLUMN()-(($H1071-$H1072)*12))):BL1081)/(($H1071)*12)))</f>
        <v>-38333.333333333336</v>
      </c>
      <c r="BM1079" s="80" cm="1">
        <f t="array" aca="1" ref="BM1079" ca="1">(SUM(INDEX(1076:1076,1,MAX(COLUMN($R:$R),COLUMN()-($H1071*12-1))):BM1076)/($H1071*12)+IF($R1081=0,0,SUM(INDEX(1081:1081,1,MAX(COLUMN($R:$R),COLUMN()-(($H1071-$H1072)*12))):BM1081)/(($H1071)*12)))</f>
        <v>-39166.666666666664</v>
      </c>
      <c r="BN1079" s="80" cm="1">
        <f t="array" aca="1" ref="BN1079" ca="1">(SUM(INDEX(1076:1076,1,MAX(COLUMN($R:$R),COLUMN()-($H1071*12-1))):BN1076)/($H1071*12)+IF($R1081=0,0,SUM(INDEX(1081:1081,1,MAX(COLUMN($R:$R),COLUMN()-(($H1071-$H1072)*12))):BN1081)/(($H1071)*12)))</f>
        <v>-40000</v>
      </c>
      <c r="BO1079" s="80" cm="1">
        <f t="array" aca="1" ref="BO1079" ca="1">(SUM(INDEX(1076:1076,1,MAX(COLUMN($R:$R),COLUMN()-($H1071*12-1))):BO1076)/($H1071*12)+IF($R1081=0,0,SUM(INDEX(1081:1081,1,MAX(COLUMN($R:$R),COLUMN()-(($H1071-$H1072)*12))):BO1081)/(($H1071)*12)))</f>
        <v>-40833.333333333336</v>
      </c>
      <c r="BP1079" s="80" cm="1">
        <f t="array" aca="1" ref="BP1079" ca="1">(SUM(INDEX(1076:1076,1,MAX(COLUMN($R:$R),COLUMN()-($H1071*12-1))):BP1076)/($H1071*12)+IF($R1081=0,0,SUM(INDEX(1081:1081,1,MAX(COLUMN($R:$R),COLUMN()-(($H1071-$H1072)*12))):BP1081)/(($H1071)*12)))</f>
        <v>-41666.666666666664</v>
      </c>
      <c r="BQ1079" s="80" cm="1">
        <f t="array" aca="1" ref="BQ1079" ca="1">(SUM(INDEX(1076:1076,1,MAX(COLUMN($R:$R),COLUMN()-($H1071*12-1))):BQ1076)/($H1071*12)+IF($R1081=0,0,SUM(INDEX(1081:1081,1,MAX(COLUMN($R:$R),COLUMN()-(($H1071-$H1072)*12))):BQ1081)/(($H1071)*12)))</f>
        <v>-42500</v>
      </c>
      <c r="BR1079" s="80" cm="1">
        <f t="array" aca="1" ref="BR1079" ca="1">(SUM(INDEX(1076:1076,1,MAX(COLUMN($R:$R),COLUMN()-($H1071*12-1))):BR1076)/($H1071*12)+IF($R1081=0,0,SUM(INDEX(1081:1081,1,MAX(COLUMN($R:$R),COLUMN()-(($H1071-$H1072)*12))):BR1081)/(($H1071)*12)))</f>
        <v>-43333.333333333336</v>
      </c>
      <c r="BS1079" s="80" cm="1">
        <f t="array" aca="1" ref="BS1079" ca="1">(SUM(INDEX(1076:1076,1,MAX(COLUMN($R:$R),COLUMN()-($H1071*12-1))):BS1076)/($H1071*12)+IF($R1081=0,0,SUM(INDEX(1081:1081,1,MAX(COLUMN($R:$R),COLUMN()-(($H1071-$H1072)*12))):BS1081)/(($H1071)*12)))</f>
        <v>-44166.666666666664</v>
      </c>
      <c r="BT1079" s="80" cm="1">
        <f t="array" aca="1" ref="BT1079" ca="1">(SUM(INDEX(1076:1076,1,MAX(COLUMN($R:$R),COLUMN()-($H1071*12-1))):BT1076)/($H1071*12)+IF($R1081=0,0,SUM(INDEX(1081:1081,1,MAX(COLUMN($R:$R),COLUMN()-(($H1071-$H1072)*12))):BT1081)/(($H1071)*12)))</f>
        <v>-45000</v>
      </c>
      <c r="BU1079" s="80" cm="1">
        <f t="array" aca="1" ref="BU1079" ca="1">(SUM(INDEX(1076:1076,1,MAX(COLUMN($R:$R),COLUMN()-($H1071*12-1))):BU1076)/($H1071*12)+IF($R1081=0,0,SUM(INDEX(1081:1081,1,MAX(COLUMN($R:$R),COLUMN()-(($H1071-$H1072)*12))):BU1081)/(($H1071)*12)))</f>
        <v>-45833.333333333336</v>
      </c>
      <c r="BV1079" s="80" cm="1">
        <f t="array" aca="1" ref="BV1079" ca="1">(SUM(INDEX(1076:1076,1,MAX(COLUMN($R:$R),COLUMN()-($H1071*12-1))):BV1076)/($H1071*12)+IF($R1081=0,0,SUM(INDEX(1081:1081,1,MAX(COLUMN($R:$R),COLUMN()-(($H1071-$H1072)*12))):BV1081)/(($H1071)*12)))</f>
        <v>-46666.666666666664</v>
      </c>
      <c r="BW1079" s="80" cm="1">
        <f t="array" aca="1" ref="BW1079" ca="1">(SUM(INDEX(1076:1076,1,MAX(COLUMN($R:$R),COLUMN()-($H1071*12-1))):BW1076)/($H1071*12)+IF($R1081=0,0,SUM(INDEX(1081:1081,1,MAX(COLUMN($R:$R),COLUMN()-(($H1071-$H1072)*12))):BW1081)/(($H1071)*12)))</f>
        <v>-47500</v>
      </c>
      <c r="BX1079" s="80" cm="1">
        <f t="array" aca="1" ref="BX1079" ca="1">(SUM(INDEX(1076:1076,1,MAX(COLUMN($R:$R),COLUMN()-($H1071*12-1))):BX1076)/($H1071*12)+IF($R1081=0,0,SUM(INDEX(1081:1081,1,MAX(COLUMN($R:$R),COLUMN()-(($H1071-$H1072)*12))):BX1081)/(($H1071)*12)))</f>
        <v>-48333.333333333336</v>
      </c>
      <c r="BY1079" s="80" cm="1">
        <f t="array" aca="1" ref="BY1079" ca="1">(SUM(INDEX(1076:1076,1,MAX(COLUMN($R:$R),COLUMN()-($H1071*12-1))):BY1076)/($H1071*12)+IF($R1081=0,0,SUM(INDEX(1081:1081,1,MAX(COLUMN($R:$R),COLUMN()-(($H1071-$H1072)*12))):BY1081)/(($H1071)*12)))</f>
        <v>-49166.666666666664</v>
      </c>
      <c r="BZ1079" s="80" cm="1">
        <f t="array" aca="1" ref="BZ1079" ca="1">(SUM(INDEX(1076:1076,1,MAX(COLUMN($R:$R),COLUMN()-($H1071*12-1))):BZ1076)/($H1071*12)+IF($R1081=0,0,SUM(INDEX(1081:1081,1,MAX(COLUMN($R:$R),COLUMN()-(($H1071-$H1072)*12))):BZ1081)/(($H1071)*12)))</f>
        <v>-50000</v>
      </c>
      <c r="CA1079" s="80" cm="1">
        <f t="array" aca="1" ref="CA1079" ca="1">(SUM(INDEX(1076:1076,1,MAX(COLUMN($R:$R),COLUMN()-($H1071*12-1))):CA1076)/($H1071*12)+IF($R1081=0,0,SUM(INDEX(1081:1081,1,MAX(COLUMN($R:$R),COLUMN()-(($H1071-$H1072)*12))):CA1081)/(($H1071)*12)))</f>
        <v>-50000</v>
      </c>
      <c r="CB1079" s="80" cm="1">
        <f t="array" aca="1" ref="CB1079" ca="1">(SUM(INDEX(1076:1076,1,MAX(COLUMN($R:$R),COLUMN()-($H1071*12-1))):CB1076)/($H1071*12)+IF($R1081=0,0,SUM(INDEX(1081:1081,1,MAX(COLUMN($R:$R),COLUMN()-(($H1071-$H1072)*12))):CB1081)/(($H1071)*12)))</f>
        <v>-50000</v>
      </c>
      <c r="CC1079" s="80" cm="1">
        <f t="array" aca="1" ref="CC1079" ca="1">(SUM(INDEX(1076:1076,1,MAX(COLUMN($R:$R),COLUMN()-($H1071*12-1))):CC1076)/($H1071*12)+IF($R1081=0,0,SUM(INDEX(1081:1081,1,MAX(COLUMN($R:$R),COLUMN()-(($H1071-$H1072)*12))):CC1081)/(($H1071)*12)))</f>
        <v>-50000</v>
      </c>
      <c r="CD1079" s="80" cm="1">
        <f t="array" aca="1" ref="CD1079" ca="1">(SUM(INDEX(1076:1076,1,MAX(COLUMN($R:$R),COLUMN()-($H1071*12-1))):CD1076)/($H1071*12)+IF($R1081=0,0,SUM(INDEX(1081:1081,1,MAX(COLUMN($R:$R),COLUMN()-(($H1071-$H1072)*12))):CD1081)/(($H1071)*12)))</f>
        <v>-50000</v>
      </c>
      <c r="CE1079" s="80" cm="1">
        <f t="array" aca="1" ref="CE1079" ca="1">(SUM(INDEX(1076:1076,1,MAX(COLUMN($R:$R),COLUMN()-($H1071*12-1))):CE1076)/($H1071*12)+IF($R1081=0,0,SUM(INDEX(1081:1081,1,MAX(COLUMN($R:$R),COLUMN()-(($H1071-$H1072)*12))):CE1081)/(($H1071)*12)))</f>
        <v>-50000</v>
      </c>
      <c r="CF1079" s="80" cm="1">
        <f t="array" aca="1" ref="CF1079" ca="1">(SUM(INDEX(1076:1076,1,MAX(COLUMN($R:$R),COLUMN()-($H1071*12-1))):CF1076)/($H1071*12)+IF($R1081=0,0,SUM(INDEX(1081:1081,1,MAX(COLUMN($R:$R),COLUMN()-(($H1071-$H1072)*12))):CF1081)/(($H1071)*12)))</f>
        <v>-50000</v>
      </c>
      <c r="CG1079" s="80" cm="1">
        <f t="array" aca="1" ref="CG1079" ca="1">(SUM(INDEX(1076:1076,1,MAX(COLUMN($R:$R),COLUMN()-($H1071*12-1))):CG1076)/($H1071*12)+IF($R1081=0,0,SUM(INDEX(1081:1081,1,MAX(COLUMN($R:$R),COLUMN()-(($H1071-$H1072)*12))):CG1081)/(($H1071)*12)))</f>
        <v>-50000</v>
      </c>
      <c r="CH1079" s="80" cm="1">
        <f t="array" aca="1" ref="CH1079" ca="1">(SUM(INDEX(1076:1076,1,MAX(COLUMN($R:$R),COLUMN()-($H1071*12-1))):CH1076)/($H1071*12)+IF($R1081=0,0,SUM(INDEX(1081:1081,1,MAX(COLUMN($R:$R),COLUMN()-(($H1071-$H1072)*12))):CH1081)/(($H1071)*12)))</f>
        <v>-50000</v>
      </c>
      <c r="CI1079" s="80" cm="1">
        <f t="array" aca="1" ref="CI1079" ca="1">(SUM(INDEX(1076:1076,1,MAX(COLUMN($R:$R),COLUMN()-($H1071*12-1))):CI1076)/($H1071*12)+IF($R1081=0,0,SUM(INDEX(1081:1081,1,MAX(COLUMN($R:$R),COLUMN()-(($H1071-$H1072)*12))):CI1081)/(($H1071)*12)))</f>
        <v>-50000</v>
      </c>
      <c r="CJ1079" s="80" cm="1">
        <f t="array" aca="1" ref="CJ1079" ca="1">(SUM(INDEX(1076:1076,1,MAX(COLUMN($R:$R),COLUMN()-($H1071*12-1))):CJ1076)/($H1071*12)+IF($R1081=0,0,SUM(INDEX(1081:1081,1,MAX(COLUMN($R:$R),COLUMN()-(($H1071-$H1072)*12))):CJ1081)/(($H1071)*12)))</f>
        <v>-50000</v>
      </c>
      <c r="CK1079" s="80" cm="1">
        <f t="array" aca="1" ref="CK1079" ca="1">(SUM(INDEX(1076:1076,1,MAX(COLUMN($R:$R),COLUMN()-($H1071*12-1))):CK1076)/($H1071*12)+IF($R1081=0,0,SUM(INDEX(1081:1081,1,MAX(COLUMN($R:$R),COLUMN()-(($H1071-$H1072)*12))):CK1081)/(($H1071)*12)))</f>
        <v>-50000</v>
      </c>
      <c r="CL1079" s="80" cm="1">
        <f t="array" aca="1" ref="CL1079" ca="1">(SUM(INDEX(1076:1076,1,MAX(COLUMN($R:$R),COLUMN()-($H1071*12-1))):CL1076)/($H1071*12)+IF($R1081=0,0,SUM(INDEX(1081:1081,1,MAX(COLUMN($R:$R),COLUMN()-(($H1071-$H1072)*12))):CL1081)/(($H1071)*12)))</f>
        <v>-50000</v>
      </c>
      <c r="CN1079" s="80">
        <f>SUMIF($5:$5,CN$2,1079:1079)</f>
        <v>0</v>
      </c>
      <c r="CO1079" s="80" t="e" cm="1">
        <f t="array" aca="1" ref="CO1079" ca="1">(SUM(INDEX(1076:1076,1,MAX(COLUMN($CN:$CN),COLUMN()-($H1071*4-1))):CO1076)/($H1071*4)-IF($CN1081=0,0,SUM(INDEX(1081:1081,1,MAX(COLUMN($CN:$CN),COLUMN()-(($H1071-$H1072)*4))):CO1081)/(($H1071)*4)))</f>
        <v>#N/A</v>
      </c>
      <c r="CP1079" s="80" t="e" cm="1">
        <f t="array" aca="1" ref="CP1079" ca="1">(SUM(INDEX(1076:1076,1,MAX(COLUMN($CN:$CN),COLUMN()-($H1071*4-1))):CP1076)/($H1071*4)-IF($CN1081=0,0,SUM(INDEX(1081:1081,1,MAX(COLUMN($CN:$CN),COLUMN()-(($H1071-$H1072)*4))):CP1081)/(($H1071)*4)))</f>
        <v>#N/A</v>
      </c>
      <c r="CQ1079" s="80" t="e" cm="1">
        <f t="array" aca="1" ref="CQ1079" ca="1">(SUM(INDEX(1076:1076,1,MAX(COLUMN($CN:$CN),COLUMN()-($H1071*4-1))):CQ1076)/($H1071*4)-IF($CN1081=0,0,SUM(INDEX(1081:1081,1,MAX(COLUMN($CN:$CN),COLUMN()-(($H1071-$H1072)*4))):CQ1081)/(($H1071)*4)))</f>
        <v>#N/A</v>
      </c>
      <c r="CR1079" s="80" t="e" cm="1">
        <f t="array" aca="1" ref="CR1079" ca="1">(SUM(INDEX(1076:1076,1,MAX(COLUMN($CN:$CN),COLUMN()-($H1071*4-1))):CR1076)/($H1071*4)-IF($CN1081=0,0,SUM(INDEX(1081:1081,1,MAX(COLUMN($CN:$CN),COLUMN()-(($H1071-$H1072)*4))):CR1081)/(($H1071)*4)))</f>
        <v>#N/A</v>
      </c>
      <c r="CS1079" s="80" t="e" cm="1">
        <f t="array" aca="1" ref="CS1079" ca="1">(SUM(INDEX(1076:1076,1,MAX(COLUMN($CN:$CN),COLUMN()-($H1071*4-1))):CS1076)/($H1071*4)-IF($CN1081=0,0,SUM(INDEX(1081:1081,1,MAX(COLUMN($CN:$CN),COLUMN()-(($H1071-$H1072)*4))):CS1081)/(($H1071)*4)))</f>
        <v>#N/A</v>
      </c>
      <c r="CT1079" s="80" t="e" cm="1">
        <f t="array" aca="1" ref="CT1079" ca="1">(SUM(INDEX(1076:1076,1,MAX(COLUMN($CN:$CN),COLUMN()-($H1071*4-1))):CT1076)/($H1071*4)-IF($CN1081=0,0,SUM(INDEX(1081:1081,1,MAX(COLUMN($CN:$CN),COLUMN()-(($H1071-$H1072)*4))):CT1081)/(($H1071)*4)))</f>
        <v>#N/A</v>
      </c>
      <c r="CU1079" s="80" t="e" cm="1">
        <f t="array" aca="1" ref="CU1079" ca="1">(SUM(INDEX(1076:1076,1,MAX(COLUMN($CN:$CN),COLUMN()-($H1071*4-1))):CU1076)/($H1071*4)-IF($CN1081=0,0,SUM(INDEX(1081:1081,1,MAX(COLUMN($CN:$CN),COLUMN()-(($H1071-$H1072)*4))):CU1081)/(($H1071)*4)))</f>
        <v>#N/A</v>
      </c>
      <c r="CV1079" s="80" t="e" cm="1">
        <f t="array" aca="1" ref="CV1079" ca="1">(SUM(INDEX(1076:1076,1,MAX(COLUMN($CN:$CN),COLUMN()-($H1071*4-1))):CV1076)/($H1071*4)-IF($CN1081=0,0,SUM(INDEX(1081:1081,1,MAX(COLUMN($CN:$CN),COLUMN()-(($H1071-$H1072)*4))):CV1081)/(($H1071)*4)))</f>
        <v>#N/A</v>
      </c>
      <c r="CW1079" s="80" t="e" cm="1">
        <f t="array" aca="1" ref="CW1079" ca="1">(SUM(INDEX(1076:1076,1,MAX(COLUMN($CN:$CN),COLUMN()-($H1071*4-1))):CW1076)/($H1071*4)-IF($CN1081=0,0,SUM(INDEX(1081:1081,1,MAX(COLUMN($CN:$CN),COLUMN()-(($H1071-$H1072)*4))):CW1081)/(($H1071)*4)))</f>
        <v>#N/A</v>
      </c>
      <c r="CX1079" s="80" t="e" cm="1">
        <f t="array" aca="1" ref="CX1079" ca="1">(SUM(INDEX(1076:1076,1,MAX(COLUMN($CN:$CN),COLUMN()-($H1071*4-1))):CX1076)/($H1071*4)-IF($CN1081=0,0,SUM(INDEX(1081:1081,1,MAX(COLUMN($CN:$CN),COLUMN()-(($H1071-$H1072)*4))):CX1081)/(($H1071)*4)))</f>
        <v>#N/A</v>
      </c>
      <c r="CY1079" s="80" t="e" cm="1">
        <f t="array" aca="1" ref="CY1079" ca="1">(SUM(INDEX(1076:1076,1,MAX(COLUMN($CN:$CN),COLUMN()-($H1071*4-1))):CY1076)/($H1071*4)-IF($CN1081=0,0,SUM(INDEX(1081:1081,1,MAX(COLUMN($CN:$CN),COLUMN()-(($H1071-$H1072)*4))):CY1081)/(($H1071)*4)))</f>
        <v>#N/A</v>
      </c>
      <c r="CZ1079" s="80" t="e" cm="1">
        <f t="array" aca="1" ref="CZ1079" ca="1">(SUM(INDEX(1076:1076,1,MAX(COLUMN($CN:$CN),COLUMN()-($H1071*4-1))):CZ1076)/($H1071*4)-IF($CN1081=0,0,SUM(INDEX(1081:1081,1,MAX(COLUMN($CN:$CN),COLUMN()-(($H1071-$H1072)*4))):CZ1081)/(($H1071)*4)))</f>
        <v>#N/A</v>
      </c>
      <c r="DA1079" s="80" t="e" cm="1">
        <f t="array" aca="1" ref="DA1079" ca="1">(SUM(INDEX(1076:1076,1,MAX(COLUMN($CN:$CN),COLUMN()-($H1071*4-1))):DA1076)/($H1071*4)-IF($CN1081=0,0,SUM(INDEX(1081:1081,1,MAX(COLUMN($CN:$CN),COLUMN()-(($H1071-$H1072)*4))):DA1081)/(($H1071)*4)))</f>
        <v>#N/A</v>
      </c>
      <c r="DB1079" s="80" t="e" cm="1">
        <f t="array" aca="1" ref="DB1079" ca="1">(SUM(INDEX(1076:1076,1,MAX(COLUMN($CN:$CN),COLUMN()-($H1071*4-1))):DB1076)/($H1071*4)-IF($CN1081=0,0,SUM(INDEX(1081:1081,1,MAX(COLUMN($CN:$CN),COLUMN()-(($H1071-$H1072)*4))):DB1081)/(($H1071)*4)))</f>
        <v>#N/A</v>
      </c>
      <c r="DC1079" s="80" t="e" cm="1">
        <f t="array" aca="1" ref="DC1079" ca="1">(SUM(INDEX(1076:1076,1,MAX(COLUMN($CN:$CN),COLUMN()-($H1071*4-1))):DC1076)/($H1071*4)-IF($CN1081=0,0,SUM(INDEX(1081:1081,1,MAX(COLUMN($CN:$CN),COLUMN()-(($H1071-$H1072)*4))):DC1081)/(($H1071)*4)))</f>
        <v>#N/A</v>
      </c>
      <c r="DD1079" s="80" t="e" cm="1">
        <f t="array" aca="1" ref="DD1079" ca="1">(SUM(INDEX(1076:1076,1,MAX(COLUMN($CN:$CN),COLUMN()-($H1071*4-1))):DD1076)/($H1071*4)-IF($CN1081=0,0,SUM(INDEX(1081:1081,1,MAX(COLUMN($CN:$CN),COLUMN()-(($H1071-$H1072)*4))):DD1081)/(($H1071)*4)))</f>
        <v>#N/A</v>
      </c>
      <c r="DE1079" s="80" t="e" cm="1">
        <f t="array" aca="1" ref="DE1079" ca="1">(SUM(INDEX(1076:1076,1,MAX(COLUMN($CN:$CN),COLUMN()-($H1071*4-1))):DE1076)/($H1071*4)-IF($CN1081=0,0,SUM(INDEX(1081:1081,1,MAX(COLUMN($CN:$CN),COLUMN()-(($H1071-$H1072)*4))):DE1081)/(($H1071)*4)))</f>
        <v>#N/A</v>
      </c>
      <c r="DF1079" s="80" t="e" cm="1">
        <f t="array" aca="1" ref="DF1079" ca="1">(SUM(INDEX(1076:1076,1,MAX(COLUMN($CN:$CN),COLUMN()-($H1071*4-1))):DF1076)/($H1071*4)-IF($CN1081=0,0,SUM(INDEX(1081:1081,1,MAX(COLUMN($CN:$CN),COLUMN()-(($H1071-$H1072)*4))):DF1081)/(($H1071)*4)))</f>
        <v>#N/A</v>
      </c>
      <c r="DG1079" s="80" t="e" cm="1">
        <f t="array" aca="1" ref="DG1079" ca="1">(SUM(INDEX(1076:1076,1,MAX(COLUMN($CN:$CN),COLUMN()-($H1071*4-1))):DG1076)/($H1071*4)-IF($CN1081=0,0,SUM(INDEX(1081:1081,1,MAX(COLUMN($CN:$CN),COLUMN()-(($H1071-$H1072)*4))):DG1081)/(($H1071)*4)))</f>
        <v>#N/A</v>
      </c>
      <c r="DH1079" s="80" t="e" cm="1">
        <f t="array" aca="1" ref="DH1079" ca="1">(SUM(INDEX(1076:1076,1,MAX(COLUMN($CN:$CN),COLUMN()-($H1071*4-1))):DH1076)/($H1071*4)-IF($CN1081=0,0,SUM(INDEX(1081:1081,1,MAX(COLUMN($CN:$CN),COLUMN()-(($H1071-$H1072)*4))):DH1081)/(($H1071)*4)))</f>
        <v>#N/A</v>
      </c>
      <c r="DI1079" s="80" t="e" cm="1">
        <f t="array" aca="1" ref="DI1079" ca="1">(SUM(INDEX(1076:1076,1,MAX(COLUMN($CN:$CN),COLUMN()-($H1071*4-1))):DI1076)/($H1071*4)-IF($CN1081=0,0,SUM(INDEX(1081:1081,1,MAX(COLUMN($CN:$CN),COLUMN()-(($H1071-$H1072)*4))):DI1081)/(($H1071)*4)))</f>
        <v>#N/A</v>
      </c>
      <c r="DJ1079" s="80" t="e" cm="1">
        <f t="array" aca="1" ref="DJ1079" ca="1">(SUM(INDEX(1076:1076,1,MAX(COLUMN($CN:$CN),COLUMN()-($H1071*4-1))):DJ1076)/($H1071*4)-IF($CN1081=0,0,SUM(INDEX(1081:1081,1,MAX(COLUMN($CN:$CN),COLUMN()-(($H1071-$H1072)*4))):DJ1081)/(($H1071)*4)))</f>
        <v>#N/A</v>
      </c>
      <c r="DK1079" s="80" t="e" cm="1">
        <f t="array" aca="1" ref="DK1079" ca="1">(SUM(INDEX(1076:1076,1,MAX(COLUMN($CN:$CN),COLUMN()-($H1071*4-1))):DK1076)/($H1071*4)-IF($CN1081=0,0,SUM(INDEX(1081:1081,1,MAX(COLUMN($CN:$CN),COLUMN()-(($H1071-$H1072)*4))):DK1081)/(($H1071)*4)))</f>
        <v>#N/A</v>
      </c>
      <c r="DL1079" s="80" t="e" cm="1">
        <f t="array" aca="1" ref="DL1079" ca="1">(SUM(INDEX(1076:1076,1,MAX(COLUMN($CN:$CN),COLUMN()-($H1071*4-1))):DL1076)/($H1071*4)-IF($CN1081=0,0,SUM(INDEX(1081:1081,1,MAX(COLUMN($CN:$CN),COLUMN()-(($H1071-$H1072)*4))):DL1081)/(($H1071)*4)))</f>
        <v>#N/A</v>
      </c>
    </row>
    <row r="1080" spans="2:116" x14ac:dyDescent="0.35">
      <c r="B1080" s="8"/>
      <c r="C1080" s="8"/>
      <c r="D1080" t="s">
        <v>767</v>
      </c>
      <c r="E1080" s="8" t="str">
        <f t="shared" si="1239"/>
        <v>1080 FAPPE-S</v>
      </c>
      <c r="G1080" s="95" t="s">
        <v>204</v>
      </c>
      <c r="I1080" s="62"/>
      <c r="J1080" s="62"/>
      <c r="K1080" s="53"/>
      <c r="L1080" s="53"/>
      <c r="M1080" s="53"/>
      <c r="N1080" s="53"/>
      <c r="O1080" s="53"/>
      <c r="P1080" s="53"/>
      <c r="R1080" s="82"/>
      <c r="S1080" s="153"/>
      <c r="T1080" s="153"/>
      <c r="U1080" s="153"/>
      <c r="V1080" s="153"/>
      <c r="W1080" s="153"/>
      <c r="X1080" s="153"/>
      <c r="Y1080" s="153"/>
      <c r="Z1080" s="153"/>
      <c r="AA1080" s="153"/>
      <c r="AB1080" s="153"/>
      <c r="AC1080" s="153"/>
      <c r="AD1080" s="153"/>
      <c r="AE1080" s="153"/>
      <c r="AF1080" s="153"/>
      <c r="AG1080" s="153"/>
      <c r="AH1080" s="153"/>
      <c r="AI1080" s="153"/>
      <c r="AJ1080" s="153"/>
      <c r="AK1080" s="153"/>
      <c r="AL1080" s="153"/>
      <c r="AM1080" s="153"/>
      <c r="AN1080" s="153"/>
      <c r="AO1080" s="153"/>
      <c r="AP1080" s="153"/>
      <c r="AQ1080" s="153"/>
      <c r="AR1080" s="153"/>
      <c r="AS1080" s="153"/>
      <c r="AT1080" s="153"/>
      <c r="AU1080" s="153"/>
      <c r="AV1080" s="153"/>
      <c r="AW1080" s="153"/>
      <c r="AX1080" s="153"/>
      <c r="AY1080" s="153"/>
      <c r="AZ1080" s="153"/>
      <c r="BA1080" s="153"/>
      <c r="BB1080" s="153"/>
      <c r="BC1080" s="153"/>
      <c r="BD1080" s="153"/>
      <c r="BE1080" s="153"/>
      <c r="BF1080" s="153"/>
      <c r="BG1080" s="153"/>
      <c r="BH1080" s="153"/>
      <c r="BI1080" s="153"/>
      <c r="BJ1080" s="153"/>
      <c r="BK1080" s="153"/>
      <c r="BL1080" s="153"/>
      <c r="BM1080" s="153"/>
      <c r="BN1080" s="153"/>
      <c r="BO1080" s="153"/>
      <c r="BP1080" s="153"/>
      <c r="BQ1080" s="153"/>
      <c r="BR1080" s="153"/>
      <c r="BS1080" s="153"/>
      <c r="BT1080" s="153"/>
      <c r="BU1080" s="153"/>
      <c r="BV1080" s="153"/>
      <c r="BW1080" s="153"/>
      <c r="BX1080" s="153"/>
      <c r="BY1080" s="153"/>
      <c r="BZ1080" s="153"/>
      <c r="CA1080" s="153"/>
      <c r="CB1080" s="153"/>
      <c r="CC1080" s="153"/>
      <c r="CD1080" s="153"/>
      <c r="CE1080" s="153"/>
      <c r="CF1080" s="153"/>
      <c r="CG1080" s="153"/>
      <c r="CH1080" s="153"/>
      <c r="CI1080" s="153"/>
      <c r="CJ1080" s="153"/>
      <c r="CK1080" s="153"/>
      <c r="CL1080" s="153"/>
      <c r="CN1080" s="62"/>
      <c r="CO1080" s="153"/>
      <c r="CP1080" s="153"/>
      <c r="CQ1080" s="153"/>
      <c r="CR1080" s="153"/>
      <c r="CS1080" s="153"/>
      <c r="CT1080" s="153"/>
      <c r="CU1080" s="153"/>
      <c r="CV1080" s="153"/>
      <c r="CW1080" s="153"/>
      <c r="CX1080" s="153"/>
      <c r="CY1080" s="153"/>
      <c r="CZ1080" s="153"/>
      <c r="DA1080" s="153"/>
      <c r="DB1080" s="153"/>
      <c r="DC1080" s="153"/>
      <c r="DD1080" s="153"/>
      <c r="DE1080" s="153"/>
      <c r="DF1080" s="153"/>
      <c r="DG1080" s="153"/>
      <c r="DH1080" s="153"/>
      <c r="DI1080" s="153"/>
      <c r="DJ1080" s="153"/>
      <c r="DK1080" s="153"/>
      <c r="DL1080" s="153"/>
    </row>
    <row r="1081" spans="2:116" x14ac:dyDescent="0.35">
      <c r="B1081" s="8" t="str">
        <f>E1081</f>
        <v>1081 FAPPE-S</v>
      </c>
      <c r="C1081" s="8"/>
      <c r="D1081" t="s">
        <v>767</v>
      </c>
      <c r="E1081" s="8" t="str">
        <f t="shared" si="1239"/>
        <v>1081 FAPPE-S</v>
      </c>
      <c r="G1081" s="158" t="str">
        <f>"Depreciation - "&amp;SUBSTITUTE(G1071,":","")</f>
        <v>Depreciation - Volume driven secondary PP&amp;E</v>
      </c>
      <c r="I1081" s="74">
        <v>0</v>
      </c>
      <c r="J1081" s="74"/>
      <c r="K1081" s="53"/>
      <c r="L1081" s="53"/>
      <c r="M1081" s="53"/>
      <c r="N1081" s="53"/>
      <c r="O1081" s="53"/>
      <c r="P1081" s="53"/>
      <c r="R1081" s="24">
        <f>-$I1081</f>
        <v>0</v>
      </c>
      <c r="S1081" s="153"/>
      <c r="T1081" s="153"/>
      <c r="U1081" s="153"/>
      <c r="V1081" s="153"/>
      <c r="W1081" s="153"/>
      <c r="X1081" s="153"/>
      <c r="Y1081" s="153"/>
      <c r="Z1081" s="153"/>
      <c r="AA1081" s="153"/>
      <c r="AB1081" s="153"/>
      <c r="AC1081" s="153"/>
      <c r="AD1081" s="153"/>
      <c r="AE1081" s="153"/>
      <c r="AF1081" s="153"/>
      <c r="AG1081" s="153"/>
      <c r="AH1081" s="153"/>
      <c r="AI1081" s="153"/>
      <c r="AJ1081" s="153"/>
      <c r="AK1081" s="153"/>
      <c r="AL1081" s="153"/>
      <c r="AM1081" s="153"/>
      <c r="AN1081" s="153"/>
      <c r="AO1081" s="153"/>
      <c r="AP1081" s="153"/>
      <c r="AQ1081" s="153"/>
      <c r="AR1081" s="153"/>
      <c r="AS1081" s="153"/>
      <c r="AT1081" s="153"/>
      <c r="AU1081" s="153"/>
      <c r="AV1081" s="153"/>
      <c r="AW1081" s="153"/>
      <c r="AX1081" s="153"/>
      <c r="AY1081" s="153"/>
      <c r="AZ1081" s="153"/>
      <c r="BA1081" s="153"/>
      <c r="BB1081" s="153"/>
      <c r="BC1081" s="153"/>
      <c r="BD1081" s="153"/>
      <c r="BE1081" s="153"/>
      <c r="BF1081" s="153"/>
      <c r="BG1081" s="153"/>
      <c r="BH1081" s="153"/>
      <c r="BI1081" s="153"/>
      <c r="BJ1081" s="153"/>
      <c r="BK1081" s="153"/>
      <c r="BL1081" s="153"/>
      <c r="BM1081" s="153"/>
      <c r="BN1081" s="153"/>
      <c r="BO1081" s="153"/>
      <c r="BP1081" s="153"/>
      <c r="BQ1081" s="153"/>
      <c r="BR1081" s="153"/>
      <c r="BS1081" s="153"/>
      <c r="BT1081" s="153"/>
      <c r="BU1081" s="153"/>
      <c r="BV1081" s="153"/>
      <c r="BW1081" s="153"/>
      <c r="BX1081" s="153"/>
      <c r="BY1081" s="153"/>
      <c r="BZ1081" s="153"/>
      <c r="CA1081" s="153"/>
      <c r="CB1081" s="153"/>
      <c r="CC1081" s="153"/>
      <c r="CD1081" s="153"/>
      <c r="CE1081" s="153"/>
      <c r="CF1081" s="153"/>
      <c r="CG1081" s="153"/>
      <c r="CH1081" s="153"/>
      <c r="CI1081" s="153"/>
      <c r="CJ1081" s="153"/>
      <c r="CK1081" s="153"/>
      <c r="CL1081" s="153"/>
      <c r="CN1081" s="74">
        <f>I1081</f>
        <v>0</v>
      </c>
      <c r="CO1081" s="153"/>
      <c r="CP1081" s="153"/>
      <c r="CQ1081" s="153"/>
      <c r="CR1081" s="153"/>
      <c r="CS1081" s="153"/>
      <c r="CT1081" s="153"/>
      <c r="CU1081" s="153"/>
      <c r="CV1081" s="153"/>
      <c r="CW1081" s="153"/>
      <c r="CX1081" s="153"/>
      <c r="CY1081" s="153"/>
      <c r="CZ1081" s="153"/>
      <c r="DA1081" s="153"/>
      <c r="DB1081" s="153"/>
      <c r="DC1081" s="153"/>
      <c r="DD1081" s="153"/>
      <c r="DE1081" s="153"/>
      <c r="DF1081" s="153"/>
      <c r="DG1081" s="153"/>
      <c r="DH1081" s="153"/>
      <c r="DI1081" s="153"/>
      <c r="DJ1081" s="153"/>
      <c r="DK1081" s="153"/>
      <c r="DL1081" s="153"/>
    </row>
    <row r="1082" spans="2:116" x14ac:dyDescent="0.35">
      <c r="D1082" t="s">
        <v>767</v>
      </c>
      <c r="E1082" s="8" t="str">
        <f t="shared" si="1239"/>
        <v>1082 FAPPE-S</v>
      </c>
      <c r="G1082" s="125"/>
      <c r="S1082" s="72"/>
      <c r="T1082" s="72"/>
      <c r="U1082" s="72"/>
      <c r="V1082" s="72"/>
      <c r="W1082" s="72"/>
      <c r="X1082" s="72"/>
      <c r="Y1082" s="72"/>
      <c r="Z1082" s="72"/>
      <c r="AA1082" s="72"/>
      <c r="AB1082" s="72"/>
      <c r="AC1082" s="72"/>
      <c r="AD1082" s="72"/>
      <c r="AE1082" s="72"/>
      <c r="AF1082" s="72"/>
      <c r="AG1082" s="72"/>
      <c r="AH1082" s="72"/>
      <c r="AI1082" s="72"/>
      <c r="AJ1082" s="72"/>
      <c r="AK1082" s="72"/>
      <c r="AL1082" s="72"/>
      <c r="AM1082" s="72"/>
      <c r="AN1082" s="72"/>
      <c r="AO1082" s="72"/>
      <c r="AP1082" s="72"/>
      <c r="AQ1082" s="72"/>
      <c r="AR1082" s="72"/>
      <c r="AS1082" s="72"/>
      <c r="AT1082" s="72"/>
      <c r="AU1082" s="72"/>
      <c r="AV1082" s="72"/>
      <c r="AW1082" s="72"/>
      <c r="AX1082" s="72"/>
      <c r="AY1082" s="72"/>
      <c r="AZ1082" s="72"/>
      <c r="BA1082" s="72"/>
      <c r="BB1082" s="72"/>
      <c r="BC1082" s="72"/>
      <c r="BD1082" s="72"/>
      <c r="BE1082" s="72"/>
      <c r="BF1082" s="72"/>
      <c r="BG1082" s="72"/>
      <c r="BH1082" s="72"/>
      <c r="BI1082" s="72"/>
      <c r="BJ1082" s="72"/>
      <c r="BK1082" s="72"/>
      <c r="BL1082" s="72"/>
      <c r="BM1082" s="72"/>
      <c r="BN1082" s="72"/>
      <c r="BO1082" s="72"/>
      <c r="BP1082" s="72"/>
      <c r="BQ1082" s="72"/>
      <c r="BR1082" s="72"/>
      <c r="BS1082" s="72"/>
      <c r="BT1082" s="72"/>
      <c r="BU1082" s="72"/>
      <c r="BV1082" s="72"/>
      <c r="BW1082" s="72"/>
      <c r="BX1082" s="72"/>
      <c r="BY1082" s="72"/>
      <c r="BZ1082" s="72"/>
      <c r="CA1082" s="72"/>
      <c r="CB1082" s="72"/>
      <c r="CC1082" s="72"/>
      <c r="CD1082" s="72"/>
      <c r="CE1082" s="72"/>
      <c r="CF1082" s="72"/>
      <c r="CG1082" s="72"/>
      <c r="CH1082" s="72"/>
      <c r="CI1082" s="72"/>
      <c r="CJ1082" s="72"/>
      <c r="CK1082" s="72"/>
      <c r="CL1082" s="72"/>
      <c r="CO1082" s="72"/>
      <c r="CP1082" s="72"/>
      <c r="CQ1082" s="72"/>
      <c r="CR1082" s="72"/>
      <c r="CS1082" s="72"/>
      <c r="CT1082" s="72"/>
      <c r="CU1082" s="72"/>
      <c r="CV1082" s="72"/>
      <c r="CW1082" s="72"/>
      <c r="CX1082" s="72"/>
      <c r="CY1082" s="72"/>
      <c r="CZ1082" s="72"/>
      <c r="DA1082" s="72"/>
      <c r="DB1082" s="72"/>
      <c r="DC1082" s="72"/>
      <c r="DD1082" s="72"/>
      <c r="DE1082" s="72"/>
      <c r="DF1082" s="72"/>
      <c r="DG1082" s="72"/>
      <c r="DH1082" s="72"/>
      <c r="DI1082" s="72"/>
      <c r="DJ1082" s="72"/>
      <c r="DK1082" s="72"/>
      <c r="DL1082" s="72"/>
    </row>
    <row r="1083" spans="2:116" x14ac:dyDescent="0.35">
      <c r="D1083" t="s">
        <v>767</v>
      </c>
      <c r="E1083" s="8" t="str">
        <f t="shared" ref="E1083:E1086" si="1303">ROW()&amp;" "&amp;D1083</f>
        <v>1083 FAPPE-S</v>
      </c>
      <c r="G1083" s="158" t="s">
        <v>251</v>
      </c>
      <c r="H1083" s="12"/>
      <c r="S1083" s="72"/>
      <c r="T1083" s="72"/>
      <c r="U1083" s="72"/>
      <c r="V1083" s="72"/>
      <c r="W1083" s="72"/>
      <c r="X1083" s="72"/>
      <c r="Y1083" s="72"/>
      <c r="Z1083" s="72"/>
      <c r="AA1083" s="72"/>
      <c r="AB1083" s="72"/>
      <c r="AC1083" s="72"/>
      <c r="AD1083" s="72"/>
      <c r="AE1083" s="72"/>
      <c r="AF1083" s="72"/>
      <c r="AG1083" s="72"/>
      <c r="AH1083" s="72"/>
      <c r="AI1083" s="72"/>
      <c r="AJ1083" s="72"/>
      <c r="AK1083" s="72"/>
      <c r="AL1083" s="72"/>
      <c r="AM1083" s="72"/>
      <c r="AN1083" s="72"/>
      <c r="AO1083" s="72"/>
      <c r="AP1083" s="72"/>
      <c r="AQ1083" s="72"/>
      <c r="AR1083" s="72"/>
      <c r="AS1083" s="72"/>
      <c r="AT1083" s="72"/>
      <c r="AU1083" s="72"/>
      <c r="AV1083" s="72"/>
      <c r="AW1083" s="72"/>
      <c r="AX1083" s="72"/>
      <c r="AY1083" s="72"/>
      <c r="AZ1083" s="72"/>
      <c r="BA1083" s="72"/>
      <c r="BB1083" s="72"/>
      <c r="BC1083" s="72"/>
      <c r="BD1083" s="72"/>
      <c r="BE1083" s="72"/>
      <c r="BF1083" s="72"/>
      <c r="BG1083" s="72"/>
      <c r="BH1083" s="72"/>
      <c r="BI1083" s="72"/>
      <c r="BJ1083" s="72"/>
      <c r="BK1083" s="72"/>
      <c r="BL1083" s="72"/>
      <c r="BM1083" s="72"/>
      <c r="BN1083" s="72"/>
      <c r="BO1083" s="72"/>
      <c r="BP1083" s="72"/>
      <c r="BQ1083" s="72"/>
      <c r="BR1083" s="72"/>
      <c r="BS1083" s="72"/>
      <c r="BT1083" s="72"/>
      <c r="BU1083" s="72"/>
      <c r="BV1083" s="72"/>
      <c r="BW1083" s="72"/>
      <c r="BX1083" s="72"/>
      <c r="BY1083" s="72"/>
      <c r="BZ1083" s="72"/>
      <c r="CA1083" s="72"/>
      <c r="CB1083" s="72"/>
      <c r="CC1083" s="72"/>
      <c r="CD1083" s="72"/>
      <c r="CE1083" s="72"/>
      <c r="CF1083" s="72"/>
      <c r="CG1083" s="72"/>
      <c r="CH1083" s="72"/>
      <c r="CI1083" s="72"/>
      <c r="CJ1083" s="72"/>
      <c r="CK1083" s="72"/>
      <c r="CL1083" s="72"/>
      <c r="CO1083" s="72"/>
      <c r="CP1083" s="72"/>
      <c r="CQ1083" s="72"/>
      <c r="CR1083" s="72"/>
      <c r="CS1083" s="72"/>
      <c r="CT1083" s="72"/>
      <c r="CU1083" s="72"/>
      <c r="CV1083" s="72"/>
      <c r="CW1083" s="72"/>
      <c r="CX1083" s="72"/>
      <c r="CY1083" s="72"/>
      <c r="CZ1083" s="72"/>
      <c r="DA1083" s="72"/>
      <c r="DB1083" s="72"/>
      <c r="DC1083" s="72"/>
      <c r="DD1083" s="72"/>
      <c r="DE1083" s="72"/>
      <c r="DF1083" s="72"/>
      <c r="DG1083" s="72"/>
      <c r="DH1083" s="72"/>
      <c r="DI1083" s="72"/>
      <c r="DJ1083" s="72"/>
      <c r="DK1083" s="72"/>
      <c r="DL1083" s="72"/>
    </row>
    <row r="1084" spans="2:116" x14ac:dyDescent="0.35">
      <c r="D1084" t="s">
        <v>767</v>
      </c>
      <c r="E1084" s="8" t="str">
        <f t="shared" si="1303"/>
        <v>1084 FAPPE-S</v>
      </c>
      <c r="G1084" s="125"/>
      <c r="I1084" s="80">
        <f>I1081</f>
        <v>0</v>
      </c>
      <c r="J1084" s="80"/>
      <c r="K1084" s="24">
        <f ca="1">SUMIF($4:$4,K$2,1084:1084)</f>
        <v>600000</v>
      </c>
      <c r="L1084" s="24">
        <f ca="1">SUMIF($4:$4,L$2,1084:1084)</f>
        <v>1200000</v>
      </c>
      <c r="M1084" s="24">
        <f ca="1">SUMIF($4:$4,M$2,1084:1084)</f>
        <v>1800000</v>
      </c>
      <c r="N1084" s="24">
        <f ca="1">SUMIF($4:$4,N$2,1084:1084)</f>
        <v>2400000</v>
      </c>
      <c r="O1084" s="24">
        <f ca="1">SUMIF($4:$4,O$2,1084:1084)</f>
        <v>3000000</v>
      </c>
      <c r="P1084" s="24">
        <f ca="1">SUMIF($4:$4,P$2,1084:1084)</f>
        <v>3600000</v>
      </c>
      <c r="R1084" s="24">
        <f>$I1084</f>
        <v>0</v>
      </c>
      <c r="S1084" s="80">
        <f t="shared" ref="S1084:AX1084" ca="1" si="1304">-S1076+R1084</f>
        <v>50000</v>
      </c>
      <c r="T1084" s="80">
        <f t="shared" ca="1" si="1304"/>
        <v>100000</v>
      </c>
      <c r="U1084" s="80">
        <f t="shared" ca="1" si="1304"/>
        <v>150000</v>
      </c>
      <c r="V1084" s="80">
        <f t="shared" ca="1" si="1304"/>
        <v>200000</v>
      </c>
      <c r="W1084" s="80">
        <f t="shared" ca="1" si="1304"/>
        <v>250000</v>
      </c>
      <c r="X1084" s="80">
        <f t="shared" ca="1" si="1304"/>
        <v>300000</v>
      </c>
      <c r="Y1084" s="80">
        <f t="shared" ca="1" si="1304"/>
        <v>350000</v>
      </c>
      <c r="Z1084" s="80">
        <f t="shared" ca="1" si="1304"/>
        <v>400000</v>
      </c>
      <c r="AA1084" s="80">
        <f t="shared" ca="1" si="1304"/>
        <v>450000</v>
      </c>
      <c r="AB1084" s="80">
        <f t="shared" ca="1" si="1304"/>
        <v>500000</v>
      </c>
      <c r="AC1084" s="80">
        <f t="shared" ca="1" si="1304"/>
        <v>550000</v>
      </c>
      <c r="AD1084" s="80">
        <f t="shared" ca="1" si="1304"/>
        <v>600000</v>
      </c>
      <c r="AE1084" s="80">
        <f t="shared" ca="1" si="1304"/>
        <v>650000</v>
      </c>
      <c r="AF1084" s="80">
        <f t="shared" ca="1" si="1304"/>
        <v>700000</v>
      </c>
      <c r="AG1084" s="80">
        <f t="shared" ca="1" si="1304"/>
        <v>750000</v>
      </c>
      <c r="AH1084" s="80">
        <f t="shared" ca="1" si="1304"/>
        <v>800000</v>
      </c>
      <c r="AI1084" s="80">
        <f t="shared" ca="1" si="1304"/>
        <v>850000</v>
      </c>
      <c r="AJ1084" s="80">
        <f t="shared" ca="1" si="1304"/>
        <v>900000</v>
      </c>
      <c r="AK1084" s="80">
        <f t="shared" ca="1" si="1304"/>
        <v>950000</v>
      </c>
      <c r="AL1084" s="80">
        <f t="shared" ca="1" si="1304"/>
        <v>1000000</v>
      </c>
      <c r="AM1084" s="80">
        <f t="shared" ca="1" si="1304"/>
        <v>1050000</v>
      </c>
      <c r="AN1084" s="80">
        <f t="shared" ca="1" si="1304"/>
        <v>1100000</v>
      </c>
      <c r="AO1084" s="80">
        <f t="shared" ca="1" si="1304"/>
        <v>1150000</v>
      </c>
      <c r="AP1084" s="80">
        <f t="shared" ca="1" si="1304"/>
        <v>1200000</v>
      </c>
      <c r="AQ1084" s="80">
        <f t="shared" ca="1" si="1304"/>
        <v>1250000</v>
      </c>
      <c r="AR1084" s="80">
        <f t="shared" ca="1" si="1304"/>
        <v>1300000</v>
      </c>
      <c r="AS1084" s="80">
        <f t="shared" ca="1" si="1304"/>
        <v>1350000</v>
      </c>
      <c r="AT1084" s="80">
        <f t="shared" ca="1" si="1304"/>
        <v>1400000</v>
      </c>
      <c r="AU1084" s="80">
        <f t="shared" ca="1" si="1304"/>
        <v>1450000</v>
      </c>
      <c r="AV1084" s="80">
        <f t="shared" ca="1" si="1304"/>
        <v>1500000</v>
      </c>
      <c r="AW1084" s="80">
        <f t="shared" ca="1" si="1304"/>
        <v>1550000</v>
      </c>
      <c r="AX1084" s="80">
        <f t="shared" ca="1" si="1304"/>
        <v>1600000</v>
      </c>
      <c r="AY1084" s="80">
        <f t="shared" ref="AY1084:CD1084" ca="1" si="1305">-AY1076+AX1084</f>
        <v>1650000</v>
      </c>
      <c r="AZ1084" s="80">
        <f t="shared" ca="1" si="1305"/>
        <v>1700000</v>
      </c>
      <c r="BA1084" s="80">
        <f t="shared" ca="1" si="1305"/>
        <v>1750000</v>
      </c>
      <c r="BB1084" s="80">
        <f t="shared" ca="1" si="1305"/>
        <v>1800000</v>
      </c>
      <c r="BC1084" s="80">
        <f t="shared" ca="1" si="1305"/>
        <v>1850000</v>
      </c>
      <c r="BD1084" s="80">
        <f t="shared" ca="1" si="1305"/>
        <v>1900000</v>
      </c>
      <c r="BE1084" s="80">
        <f t="shared" ca="1" si="1305"/>
        <v>1950000</v>
      </c>
      <c r="BF1084" s="80">
        <f t="shared" ca="1" si="1305"/>
        <v>2000000</v>
      </c>
      <c r="BG1084" s="80">
        <f t="shared" ca="1" si="1305"/>
        <v>2050000</v>
      </c>
      <c r="BH1084" s="80">
        <f t="shared" ca="1" si="1305"/>
        <v>2100000</v>
      </c>
      <c r="BI1084" s="80">
        <f t="shared" ca="1" si="1305"/>
        <v>2150000</v>
      </c>
      <c r="BJ1084" s="80">
        <f t="shared" ca="1" si="1305"/>
        <v>2200000</v>
      </c>
      <c r="BK1084" s="80">
        <f t="shared" ca="1" si="1305"/>
        <v>2250000</v>
      </c>
      <c r="BL1084" s="80">
        <f t="shared" ca="1" si="1305"/>
        <v>2300000</v>
      </c>
      <c r="BM1084" s="80">
        <f t="shared" ca="1" si="1305"/>
        <v>2350000</v>
      </c>
      <c r="BN1084" s="80">
        <f t="shared" ca="1" si="1305"/>
        <v>2400000</v>
      </c>
      <c r="BO1084" s="80">
        <f t="shared" ca="1" si="1305"/>
        <v>2450000</v>
      </c>
      <c r="BP1084" s="80">
        <f t="shared" ca="1" si="1305"/>
        <v>2500000</v>
      </c>
      <c r="BQ1084" s="80">
        <f t="shared" ca="1" si="1305"/>
        <v>2550000</v>
      </c>
      <c r="BR1084" s="80">
        <f t="shared" ca="1" si="1305"/>
        <v>2600000</v>
      </c>
      <c r="BS1084" s="80">
        <f t="shared" ca="1" si="1305"/>
        <v>2650000</v>
      </c>
      <c r="BT1084" s="80">
        <f t="shared" ca="1" si="1305"/>
        <v>2700000</v>
      </c>
      <c r="BU1084" s="80">
        <f t="shared" ca="1" si="1305"/>
        <v>2750000</v>
      </c>
      <c r="BV1084" s="80">
        <f t="shared" ca="1" si="1305"/>
        <v>2800000</v>
      </c>
      <c r="BW1084" s="80">
        <f t="shared" ca="1" si="1305"/>
        <v>2850000</v>
      </c>
      <c r="BX1084" s="80">
        <f t="shared" ca="1" si="1305"/>
        <v>2900000</v>
      </c>
      <c r="BY1084" s="80">
        <f t="shared" ca="1" si="1305"/>
        <v>2950000</v>
      </c>
      <c r="BZ1084" s="80">
        <f t="shared" ca="1" si="1305"/>
        <v>3000000</v>
      </c>
      <c r="CA1084" s="80">
        <f t="shared" ca="1" si="1305"/>
        <v>3050000</v>
      </c>
      <c r="CB1084" s="80">
        <f t="shared" ca="1" si="1305"/>
        <v>3100000</v>
      </c>
      <c r="CC1084" s="80">
        <f t="shared" ca="1" si="1305"/>
        <v>3150000</v>
      </c>
      <c r="CD1084" s="80">
        <f t="shared" ca="1" si="1305"/>
        <v>3200000</v>
      </c>
      <c r="CE1084" s="80">
        <f t="shared" ref="CE1084:CL1084" ca="1" si="1306">-CE1076+CD1084</f>
        <v>3250000</v>
      </c>
      <c r="CF1084" s="80">
        <f t="shared" ca="1" si="1306"/>
        <v>3300000</v>
      </c>
      <c r="CG1084" s="80">
        <f t="shared" ca="1" si="1306"/>
        <v>3350000</v>
      </c>
      <c r="CH1084" s="80">
        <f t="shared" ca="1" si="1306"/>
        <v>3400000</v>
      </c>
      <c r="CI1084" s="80">
        <f t="shared" ca="1" si="1306"/>
        <v>3450000</v>
      </c>
      <c r="CJ1084" s="80">
        <f t="shared" ca="1" si="1306"/>
        <v>3500000</v>
      </c>
      <c r="CK1084" s="80">
        <f t="shared" ca="1" si="1306"/>
        <v>3550000</v>
      </c>
      <c r="CL1084" s="80">
        <f t="shared" ca="1" si="1306"/>
        <v>3600000</v>
      </c>
      <c r="CN1084" s="80">
        <f>CN1081</f>
        <v>0</v>
      </c>
      <c r="CO1084" s="80" t="e">
        <f t="shared" ref="CO1084" ca="1" si="1307">-CO1076+CN1084</f>
        <v>#N/A</v>
      </c>
      <c r="CP1084" s="80" t="e">
        <f t="shared" ref="CP1084:DL1084" ca="1" si="1308">-CP1076+CO1084</f>
        <v>#N/A</v>
      </c>
      <c r="CQ1084" s="80" t="e">
        <f t="shared" ca="1" si="1308"/>
        <v>#N/A</v>
      </c>
      <c r="CR1084" s="80" t="e">
        <f t="shared" ca="1" si="1308"/>
        <v>#N/A</v>
      </c>
      <c r="CS1084" s="80" t="e">
        <f t="shared" ca="1" si="1308"/>
        <v>#N/A</v>
      </c>
      <c r="CT1084" s="80" t="e">
        <f t="shared" ca="1" si="1308"/>
        <v>#N/A</v>
      </c>
      <c r="CU1084" s="80" t="e">
        <f t="shared" ca="1" si="1308"/>
        <v>#N/A</v>
      </c>
      <c r="CV1084" s="80" t="e">
        <f t="shared" ca="1" si="1308"/>
        <v>#N/A</v>
      </c>
      <c r="CW1084" s="80" t="e">
        <f t="shared" ca="1" si="1308"/>
        <v>#N/A</v>
      </c>
      <c r="CX1084" s="80" t="e">
        <f t="shared" ca="1" si="1308"/>
        <v>#N/A</v>
      </c>
      <c r="CY1084" s="80" t="e">
        <f t="shared" ca="1" si="1308"/>
        <v>#N/A</v>
      </c>
      <c r="CZ1084" s="80" t="e">
        <f t="shared" ca="1" si="1308"/>
        <v>#N/A</v>
      </c>
      <c r="DA1084" s="80" t="e">
        <f t="shared" ca="1" si="1308"/>
        <v>#N/A</v>
      </c>
      <c r="DB1084" s="80" t="e">
        <f t="shared" ca="1" si="1308"/>
        <v>#N/A</v>
      </c>
      <c r="DC1084" s="80" t="e">
        <f t="shared" ca="1" si="1308"/>
        <v>#N/A</v>
      </c>
      <c r="DD1084" s="80" t="e">
        <f t="shared" ca="1" si="1308"/>
        <v>#N/A</v>
      </c>
      <c r="DE1084" s="80" t="e">
        <f t="shared" ca="1" si="1308"/>
        <v>#N/A</v>
      </c>
      <c r="DF1084" s="80" t="e">
        <f t="shared" ca="1" si="1308"/>
        <v>#N/A</v>
      </c>
      <c r="DG1084" s="80" t="e">
        <f t="shared" ca="1" si="1308"/>
        <v>#N/A</v>
      </c>
      <c r="DH1084" s="80" t="e">
        <f t="shared" ca="1" si="1308"/>
        <v>#N/A</v>
      </c>
      <c r="DI1084" s="80" t="e">
        <f t="shared" ca="1" si="1308"/>
        <v>#N/A</v>
      </c>
      <c r="DJ1084" s="80" t="e">
        <f t="shared" ca="1" si="1308"/>
        <v>#N/A</v>
      </c>
      <c r="DK1084" s="80" t="e">
        <f t="shared" ca="1" si="1308"/>
        <v>#N/A</v>
      </c>
      <c r="DL1084" s="80" t="e">
        <f t="shared" ca="1" si="1308"/>
        <v>#N/A</v>
      </c>
    </row>
    <row r="1085" spans="2:116" x14ac:dyDescent="0.35">
      <c r="D1085" t="s">
        <v>767</v>
      </c>
      <c r="E1085" s="8" t="str">
        <f t="shared" si="1303"/>
        <v>1085 FAPPE-S</v>
      </c>
      <c r="G1085" s="95" t="s">
        <v>205</v>
      </c>
      <c r="I1085" s="81">
        <f>-H1072/H1071*I1084</f>
        <v>0</v>
      </c>
      <c r="J1085" s="243"/>
      <c r="K1085" s="37">
        <f ca="1">SUMIF($4:$4,K$2,1085:1085)</f>
        <v>-65000</v>
      </c>
      <c r="L1085" s="37">
        <f ca="1">SUMIF($4:$4,L$2,1085:1085)</f>
        <v>-250000</v>
      </c>
      <c r="M1085" s="37">
        <f ca="1">SUMIF($4:$4,M$2,1085:1085)</f>
        <v>-555000</v>
      </c>
      <c r="N1085" s="37">
        <f ca="1">SUMIF($4:$4,N$2,1085:1085)</f>
        <v>-980000</v>
      </c>
      <c r="O1085" s="37">
        <f ca="1">SUMIF($4:$4,O$2,1085:1085)</f>
        <v>-1525000</v>
      </c>
      <c r="P1085" s="37">
        <f ca="1">SUMIF($4:$4,P$2,1085:1085)</f>
        <v>-2125000</v>
      </c>
      <c r="R1085" s="37">
        <f>$I1085</f>
        <v>0</v>
      </c>
      <c r="S1085" s="81">
        <f t="shared" ref="S1085:AX1085" ca="1" si="1309">R1085+S1079</f>
        <v>-833.33333333333337</v>
      </c>
      <c r="T1085" s="81">
        <f t="shared" ca="1" si="1309"/>
        <v>-2500</v>
      </c>
      <c r="U1085" s="81">
        <f t="shared" ca="1" si="1309"/>
        <v>-5000</v>
      </c>
      <c r="V1085" s="81">
        <f t="shared" ca="1" si="1309"/>
        <v>-8333.3333333333339</v>
      </c>
      <c r="W1085" s="81">
        <f t="shared" ca="1" si="1309"/>
        <v>-12500</v>
      </c>
      <c r="X1085" s="81">
        <f t="shared" ca="1" si="1309"/>
        <v>-17500</v>
      </c>
      <c r="Y1085" s="81">
        <f t="shared" ca="1" si="1309"/>
        <v>-23333.333333333332</v>
      </c>
      <c r="Z1085" s="81">
        <f t="shared" ca="1" si="1309"/>
        <v>-30000</v>
      </c>
      <c r="AA1085" s="81">
        <f t="shared" ca="1" si="1309"/>
        <v>-37500</v>
      </c>
      <c r="AB1085" s="81">
        <f t="shared" ca="1" si="1309"/>
        <v>-45833.333333333336</v>
      </c>
      <c r="AC1085" s="81">
        <f t="shared" ca="1" si="1309"/>
        <v>-55000</v>
      </c>
      <c r="AD1085" s="81">
        <f t="shared" ca="1" si="1309"/>
        <v>-65000</v>
      </c>
      <c r="AE1085" s="81">
        <f t="shared" ca="1" si="1309"/>
        <v>-75833.333333333328</v>
      </c>
      <c r="AF1085" s="81">
        <f t="shared" ca="1" si="1309"/>
        <v>-87500</v>
      </c>
      <c r="AG1085" s="81">
        <f t="shared" ca="1" si="1309"/>
        <v>-100000</v>
      </c>
      <c r="AH1085" s="81">
        <f t="shared" ca="1" si="1309"/>
        <v>-113333.33333333333</v>
      </c>
      <c r="AI1085" s="81">
        <f t="shared" ca="1" si="1309"/>
        <v>-127500</v>
      </c>
      <c r="AJ1085" s="81">
        <f t="shared" ca="1" si="1309"/>
        <v>-142500</v>
      </c>
      <c r="AK1085" s="81">
        <f t="shared" ca="1" si="1309"/>
        <v>-158333.33333333334</v>
      </c>
      <c r="AL1085" s="81">
        <f t="shared" ca="1" si="1309"/>
        <v>-175000</v>
      </c>
      <c r="AM1085" s="81">
        <f t="shared" ca="1" si="1309"/>
        <v>-192500</v>
      </c>
      <c r="AN1085" s="81">
        <f t="shared" ca="1" si="1309"/>
        <v>-210833.33333333334</v>
      </c>
      <c r="AO1085" s="81">
        <f t="shared" ca="1" si="1309"/>
        <v>-230000</v>
      </c>
      <c r="AP1085" s="81">
        <f t="shared" ca="1" si="1309"/>
        <v>-250000</v>
      </c>
      <c r="AQ1085" s="81">
        <f t="shared" ca="1" si="1309"/>
        <v>-270833.33333333331</v>
      </c>
      <c r="AR1085" s="81">
        <f t="shared" ca="1" si="1309"/>
        <v>-292500</v>
      </c>
      <c r="AS1085" s="81">
        <f t="shared" ca="1" si="1309"/>
        <v>-315000</v>
      </c>
      <c r="AT1085" s="81">
        <f t="shared" ca="1" si="1309"/>
        <v>-338333.33333333331</v>
      </c>
      <c r="AU1085" s="81">
        <f t="shared" ca="1" si="1309"/>
        <v>-362500</v>
      </c>
      <c r="AV1085" s="81">
        <f t="shared" ca="1" si="1309"/>
        <v>-387500</v>
      </c>
      <c r="AW1085" s="81">
        <f t="shared" ca="1" si="1309"/>
        <v>-413333.33333333331</v>
      </c>
      <c r="AX1085" s="81">
        <f t="shared" ca="1" si="1309"/>
        <v>-440000</v>
      </c>
      <c r="AY1085" s="81">
        <f t="shared" ref="AY1085:CD1085" ca="1" si="1310">AX1085+AY1079</f>
        <v>-467500</v>
      </c>
      <c r="AZ1085" s="81">
        <f t="shared" ca="1" si="1310"/>
        <v>-495833.33333333331</v>
      </c>
      <c r="BA1085" s="81">
        <f t="shared" ca="1" si="1310"/>
        <v>-525000</v>
      </c>
      <c r="BB1085" s="81">
        <f t="shared" ca="1" si="1310"/>
        <v>-555000</v>
      </c>
      <c r="BC1085" s="81">
        <f t="shared" ca="1" si="1310"/>
        <v>-585833.33333333337</v>
      </c>
      <c r="BD1085" s="81">
        <f t="shared" ca="1" si="1310"/>
        <v>-617500</v>
      </c>
      <c r="BE1085" s="81">
        <f t="shared" ca="1" si="1310"/>
        <v>-650000</v>
      </c>
      <c r="BF1085" s="81">
        <f t="shared" ca="1" si="1310"/>
        <v>-683333.33333333337</v>
      </c>
      <c r="BG1085" s="81">
        <f t="shared" ca="1" si="1310"/>
        <v>-717500</v>
      </c>
      <c r="BH1085" s="81">
        <f t="shared" ca="1" si="1310"/>
        <v>-752500</v>
      </c>
      <c r="BI1085" s="81">
        <f t="shared" ca="1" si="1310"/>
        <v>-788333.33333333337</v>
      </c>
      <c r="BJ1085" s="81">
        <f t="shared" ca="1" si="1310"/>
        <v>-825000</v>
      </c>
      <c r="BK1085" s="81">
        <f t="shared" ca="1" si="1310"/>
        <v>-862500</v>
      </c>
      <c r="BL1085" s="81">
        <f t="shared" ca="1" si="1310"/>
        <v>-900833.33333333337</v>
      </c>
      <c r="BM1085" s="81">
        <f t="shared" ca="1" si="1310"/>
        <v>-940000</v>
      </c>
      <c r="BN1085" s="81">
        <f t="shared" ca="1" si="1310"/>
        <v>-980000</v>
      </c>
      <c r="BO1085" s="81">
        <f t="shared" ca="1" si="1310"/>
        <v>-1020833.3333333334</v>
      </c>
      <c r="BP1085" s="81">
        <f t="shared" ca="1" si="1310"/>
        <v>-1062500</v>
      </c>
      <c r="BQ1085" s="81">
        <f t="shared" ca="1" si="1310"/>
        <v>-1105000</v>
      </c>
      <c r="BR1085" s="81">
        <f t="shared" ca="1" si="1310"/>
        <v>-1148333.3333333333</v>
      </c>
      <c r="BS1085" s="81">
        <f t="shared" ca="1" si="1310"/>
        <v>-1192500</v>
      </c>
      <c r="BT1085" s="81">
        <f t="shared" ca="1" si="1310"/>
        <v>-1237500</v>
      </c>
      <c r="BU1085" s="81">
        <f t="shared" ca="1" si="1310"/>
        <v>-1283333.3333333333</v>
      </c>
      <c r="BV1085" s="81">
        <f t="shared" ca="1" si="1310"/>
        <v>-1330000</v>
      </c>
      <c r="BW1085" s="81">
        <f t="shared" ca="1" si="1310"/>
        <v>-1377500</v>
      </c>
      <c r="BX1085" s="81">
        <f t="shared" ca="1" si="1310"/>
        <v>-1425833.3333333333</v>
      </c>
      <c r="BY1085" s="81">
        <f t="shared" ca="1" si="1310"/>
        <v>-1475000</v>
      </c>
      <c r="BZ1085" s="81">
        <f t="shared" ca="1" si="1310"/>
        <v>-1525000</v>
      </c>
      <c r="CA1085" s="81">
        <f t="shared" ca="1" si="1310"/>
        <v>-1575000</v>
      </c>
      <c r="CB1085" s="81">
        <f t="shared" ca="1" si="1310"/>
        <v>-1625000</v>
      </c>
      <c r="CC1085" s="81">
        <f t="shared" ca="1" si="1310"/>
        <v>-1675000</v>
      </c>
      <c r="CD1085" s="81">
        <f t="shared" ca="1" si="1310"/>
        <v>-1725000</v>
      </c>
      <c r="CE1085" s="81">
        <f t="shared" ref="CE1085:CL1085" ca="1" si="1311">CD1085+CE1079</f>
        <v>-1775000</v>
      </c>
      <c r="CF1085" s="81">
        <f t="shared" ca="1" si="1311"/>
        <v>-1825000</v>
      </c>
      <c r="CG1085" s="81">
        <f t="shared" ca="1" si="1311"/>
        <v>-1875000</v>
      </c>
      <c r="CH1085" s="81">
        <f t="shared" ca="1" si="1311"/>
        <v>-1925000</v>
      </c>
      <c r="CI1085" s="81">
        <f t="shared" ca="1" si="1311"/>
        <v>-1975000</v>
      </c>
      <c r="CJ1085" s="81">
        <f t="shared" ca="1" si="1311"/>
        <v>-2025000</v>
      </c>
      <c r="CK1085" s="81">
        <f t="shared" ca="1" si="1311"/>
        <v>-2075000</v>
      </c>
      <c r="CL1085" s="81">
        <f t="shared" ca="1" si="1311"/>
        <v>-2125000</v>
      </c>
      <c r="CN1085" s="81">
        <f>-H1072/H1071*CN1084</f>
        <v>0</v>
      </c>
      <c r="CO1085" s="81" t="e">
        <f t="shared" ref="CO1085" ca="1" si="1312">CN1085+CO1079</f>
        <v>#N/A</v>
      </c>
      <c r="CP1085" s="81" t="e">
        <f t="shared" ref="CP1085:DL1085" ca="1" si="1313">CO1085+CP1079</f>
        <v>#N/A</v>
      </c>
      <c r="CQ1085" s="81" t="e">
        <f t="shared" ca="1" si="1313"/>
        <v>#N/A</v>
      </c>
      <c r="CR1085" s="81" t="e">
        <f t="shared" ca="1" si="1313"/>
        <v>#N/A</v>
      </c>
      <c r="CS1085" s="81" t="e">
        <f t="shared" ca="1" si="1313"/>
        <v>#N/A</v>
      </c>
      <c r="CT1085" s="81" t="e">
        <f t="shared" ca="1" si="1313"/>
        <v>#N/A</v>
      </c>
      <c r="CU1085" s="81" t="e">
        <f t="shared" ca="1" si="1313"/>
        <v>#N/A</v>
      </c>
      <c r="CV1085" s="81" t="e">
        <f t="shared" ca="1" si="1313"/>
        <v>#N/A</v>
      </c>
      <c r="CW1085" s="81" t="e">
        <f t="shared" ca="1" si="1313"/>
        <v>#N/A</v>
      </c>
      <c r="CX1085" s="81" t="e">
        <f t="shared" ca="1" si="1313"/>
        <v>#N/A</v>
      </c>
      <c r="CY1085" s="81" t="e">
        <f t="shared" ca="1" si="1313"/>
        <v>#N/A</v>
      </c>
      <c r="CZ1085" s="81" t="e">
        <f t="shared" ca="1" si="1313"/>
        <v>#N/A</v>
      </c>
      <c r="DA1085" s="81" t="e">
        <f t="shared" ca="1" si="1313"/>
        <v>#N/A</v>
      </c>
      <c r="DB1085" s="81" t="e">
        <f t="shared" ca="1" si="1313"/>
        <v>#N/A</v>
      </c>
      <c r="DC1085" s="81" t="e">
        <f t="shared" ca="1" si="1313"/>
        <v>#N/A</v>
      </c>
      <c r="DD1085" s="81" t="e">
        <f t="shared" ca="1" si="1313"/>
        <v>#N/A</v>
      </c>
      <c r="DE1085" s="81" t="e">
        <f t="shared" ca="1" si="1313"/>
        <v>#N/A</v>
      </c>
      <c r="DF1085" s="81" t="e">
        <f t="shared" ca="1" si="1313"/>
        <v>#N/A</v>
      </c>
      <c r="DG1085" s="81" t="e">
        <f t="shared" ca="1" si="1313"/>
        <v>#N/A</v>
      </c>
      <c r="DH1085" s="81" t="e">
        <f t="shared" ca="1" si="1313"/>
        <v>#N/A</v>
      </c>
      <c r="DI1085" s="81" t="e">
        <f t="shared" ca="1" si="1313"/>
        <v>#N/A</v>
      </c>
      <c r="DJ1085" s="81" t="e">
        <f t="shared" ca="1" si="1313"/>
        <v>#N/A</v>
      </c>
      <c r="DK1085" s="81" t="e">
        <f t="shared" ca="1" si="1313"/>
        <v>#N/A</v>
      </c>
      <c r="DL1085" s="81" t="e">
        <f t="shared" ca="1" si="1313"/>
        <v>#N/A</v>
      </c>
    </row>
    <row r="1086" spans="2:116" x14ac:dyDescent="0.35">
      <c r="C1086" t="s">
        <v>240</v>
      </c>
      <c r="D1086" t="s">
        <v>767</v>
      </c>
      <c r="E1086" s="8" t="str">
        <f t="shared" si="1303"/>
        <v>1086 FAPPE-S</v>
      </c>
      <c r="G1086" s="158" t="str">
        <f>"Gross PP&amp;E - "&amp;SUBSTITUTE(G1071,":","")</f>
        <v>Gross PP&amp;E - Volume driven secondary PP&amp;E</v>
      </c>
      <c r="H1086" s="27"/>
      <c r="I1086" s="77">
        <f>SUM(I1084:I1085)</f>
        <v>0</v>
      </c>
      <c r="J1086" s="77"/>
      <c r="K1086" s="33">
        <f ca="1">SUMIF($4:$4,K$2,1086:1086)</f>
        <v>535000</v>
      </c>
      <c r="L1086" s="33">
        <f ca="1">SUMIF($4:$4,L$2,1086:1086)</f>
        <v>950000</v>
      </c>
      <c r="M1086" s="33">
        <f ca="1">SUMIF($4:$4,M$2,1086:1086)</f>
        <v>1245000</v>
      </c>
      <c r="N1086" s="33">
        <f ca="1">SUMIF($4:$4,N$2,1086:1086)</f>
        <v>1420000</v>
      </c>
      <c r="O1086" s="33">
        <f ca="1">SUMIF($4:$4,O$2,1086:1086)</f>
        <v>1475000</v>
      </c>
      <c r="P1086" s="33">
        <f ca="1">SUMIF($4:$4,P$2,1086:1086)</f>
        <v>1475000</v>
      </c>
      <c r="R1086" s="33">
        <f>$I1086</f>
        <v>0</v>
      </c>
      <c r="S1086" s="77">
        <f t="shared" ref="S1086:AX1086" ca="1" si="1314">SUM(S1084:S1085)</f>
        <v>49166.666666666664</v>
      </c>
      <c r="T1086" s="77">
        <f t="shared" ca="1" si="1314"/>
        <v>97500</v>
      </c>
      <c r="U1086" s="77">
        <f t="shared" ca="1" si="1314"/>
        <v>145000</v>
      </c>
      <c r="V1086" s="77">
        <f t="shared" ca="1" si="1314"/>
        <v>191666.66666666666</v>
      </c>
      <c r="W1086" s="77">
        <f t="shared" ca="1" si="1314"/>
        <v>237500</v>
      </c>
      <c r="X1086" s="77">
        <f t="shared" ca="1" si="1314"/>
        <v>282500</v>
      </c>
      <c r="Y1086" s="77">
        <f t="shared" ca="1" si="1314"/>
        <v>326666.66666666669</v>
      </c>
      <c r="Z1086" s="77">
        <f t="shared" ca="1" si="1314"/>
        <v>370000</v>
      </c>
      <c r="AA1086" s="77">
        <f t="shared" ca="1" si="1314"/>
        <v>412500</v>
      </c>
      <c r="AB1086" s="77">
        <f t="shared" ca="1" si="1314"/>
        <v>454166.66666666669</v>
      </c>
      <c r="AC1086" s="77">
        <f t="shared" ca="1" si="1314"/>
        <v>495000</v>
      </c>
      <c r="AD1086" s="77">
        <f t="shared" ca="1" si="1314"/>
        <v>535000</v>
      </c>
      <c r="AE1086" s="77">
        <f t="shared" ca="1" si="1314"/>
        <v>574166.66666666663</v>
      </c>
      <c r="AF1086" s="77">
        <f t="shared" ca="1" si="1314"/>
        <v>612500</v>
      </c>
      <c r="AG1086" s="77">
        <f t="shared" ca="1" si="1314"/>
        <v>650000</v>
      </c>
      <c r="AH1086" s="77">
        <f t="shared" ca="1" si="1314"/>
        <v>686666.66666666663</v>
      </c>
      <c r="AI1086" s="77">
        <f t="shared" ca="1" si="1314"/>
        <v>722500</v>
      </c>
      <c r="AJ1086" s="77">
        <f t="shared" ca="1" si="1314"/>
        <v>757500</v>
      </c>
      <c r="AK1086" s="77">
        <f t="shared" ca="1" si="1314"/>
        <v>791666.66666666663</v>
      </c>
      <c r="AL1086" s="77">
        <f t="shared" ca="1" si="1314"/>
        <v>825000</v>
      </c>
      <c r="AM1086" s="77">
        <f t="shared" ca="1" si="1314"/>
        <v>857500</v>
      </c>
      <c r="AN1086" s="77">
        <f t="shared" ca="1" si="1314"/>
        <v>889166.66666666663</v>
      </c>
      <c r="AO1086" s="77">
        <f t="shared" ca="1" si="1314"/>
        <v>920000</v>
      </c>
      <c r="AP1086" s="77">
        <f t="shared" ca="1" si="1314"/>
        <v>950000</v>
      </c>
      <c r="AQ1086" s="77">
        <f t="shared" ca="1" si="1314"/>
        <v>979166.66666666674</v>
      </c>
      <c r="AR1086" s="77">
        <f t="shared" ca="1" si="1314"/>
        <v>1007500</v>
      </c>
      <c r="AS1086" s="77">
        <f t="shared" ca="1" si="1314"/>
        <v>1035000</v>
      </c>
      <c r="AT1086" s="77">
        <f t="shared" ca="1" si="1314"/>
        <v>1061666.6666666667</v>
      </c>
      <c r="AU1086" s="77">
        <f t="shared" ca="1" si="1314"/>
        <v>1087500</v>
      </c>
      <c r="AV1086" s="77">
        <f t="shared" ca="1" si="1314"/>
        <v>1112500</v>
      </c>
      <c r="AW1086" s="77">
        <f t="shared" ca="1" si="1314"/>
        <v>1136666.6666666667</v>
      </c>
      <c r="AX1086" s="77">
        <f t="shared" ca="1" si="1314"/>
        <v>1160000</v>
      </c>
      <c r="AY1086" s="77">
        <f t="shared" ref="AY1086:CD1086" ca="1" si="1315">SUM(AY1084:AY1085)</f>
        <v>1182500</v>
      </c>
      <c r="AZ1086" s="77">
        <f t="shared" ca="1" si="1315"/>
        <v>1204166.6666666667</v>
      </c>
      <c r="BA1086" s="77">
        <f t="shared" ca="1" si="1315"/>
        <v>1225000</v>
      </c>
      <c r="BB1086" s="77">
        <f t="shared" ca="1" si="1315"/>
        <v>1245000</v>
      </c>
      <c r="BC1086" s="77">
        <f t="shared" ca="1" si="1315"/>
        <v>1264166.6666666665</v>
      </c>
      <c r="BD1086" s="77">
        <f t="shared" ca="1" si="1315"/>
        <v>1282500</v>
      </c>
      <c r="BE1086" s="77">
        <f t="shared" ca="1" si="1315"/>
        <v>1300000</v>
      </c>
      <c r="BF1086" s="77">
        <f t="shared" ca="1" si="1315"/>
        <v>1316666.6666666665</v>
      </c>
      <c r="BG1086" s="77">
        <f t="shared" ca="1" si="1315"/>
        <v>1332500</v>
      </c>
      <c r="BH1086" s="77">
        <f t="shared" ca="1" si="1315"/>
        <v>1347500</v>
      </c>
      <c r="BI1086" s="77">
        <f t="shared" ca="1" si="1315"/>
        <v>1361666.6666666665</v>
      </c>
      <c r="BJ1086" s="77">
        <f t="shared" ca="1" si="1315"/>
        <v>1375000</v>
      </c>
      <c r="BK1086" s="77">
        <f t="shared" ca="1" si="1315"/>
        <v>1387500</v>
      </c>
      <c r="BL1086" s="77">
        <f t="shared" ca="1" si="1315"/>
        <v>1399166.6666666665</v>
      </c>
      <c r="BM1086" s="77">
        <f t="shared" ca="1" si="1315"/>
        <v>1410000</v>
      </c>
      <c r="BN1086" s="77">
        <f t="shared" ca="1" si="1315"/>
        <v>1420000</v>
      </c>
      <c r="BO1086" s="77">
        <f t="shared" ca="1" si="1315"/>
        <v>1429166.6666666665</v>
      </c>
      <c r="BP1086" s="77">
        <f t="shared" ca="1" si="1315"/>
        <v>1437500</v>
      </c>
      <c r="BQ1086" s="77">
        <f t="shared" ca="1" si="1315"/>
        <v>1445000</v>
      </c>
      <c r="BR1086" s="77">
        <f t="shared" ca="1" si="1315"/>
        <v>1451666.6666666667</v>
      </c>
      <c r="BS1086" s="77">
        <f t="shared" ca="1" si="1315"/>
        <v>1457500</v>
      </c>
      <c r="BT1086" s="77">
        <f t="shared" ca="1" si="1315"/>
        <v>1462500</v>
      </c>
      <c r="BU1086" s="77">
        <f t="shared" ca="1" si="1315"/>
        <v>1466666.6666666667</v>
      </c>
      <c r="BV1086" s="77">
        <f t="shared" ca="1" si="1315"/>
        <v>1470000</v>
      </c>
      <c r="BW1086" s="77">
        <f t="shared" ca="1" si="1315"/>
        <v>1472500</v>
      </c>
      <c r="BX1086" s="77">
        <f t="shared" ca="1" si="1315"/>
        <v>1474166.6666666667</v>
      </c>
      <c r="BY1086" s="77">
        <f t="shared" ca="1" si="1315"/>
        <v>1475000</v>
      </c>
      <c r="BZ1086" s="77">
        <f t="shared" ca="1" si="1315"/>
        <v>1475000</v>
      </c>
      <c r="CA1086" s="77">
        <f t="shared" ca="1" si="1315"/>
        <v>1475000</v>
      </c>
      <c r="CB1086" s="77">
        <f t="shared" ca="1" si="1315"/>
        <v>1475000</v>
      </c>
      <c r="CC1086" s="77">
        <f t="shared" ca="1" si="1315"/>
        <v>1475000</v>
      </c>
      <c r="CD1086" s="77">
        <f t="shared" ca="1" si="1315"/>
        <v>1475000</v>
      </c>
      <c r="CE1086" s="77">
        <f t="shared" ref="CE1086:CL1086" ca="1" si="1316">SUM(CE1084:CE1085)</f>
        <v>1475000</v>
      </c>
      <c r="CF1086" s="77">
        <f t="shared" ca="1" si="1316"/>
        <v>1475000</v>
      </c>
      <c r="CG1086" s="77">
        <f t="shared" ca="1" si="1316"/>
        <v>1475000</v>
      </c>
      <c r="CH1086" s="77">
        <f t="shared" ca="1" si="1316"/>
        <v>1475000</v>
      </c>
      <c r="CI1086" s="77">
        <f t="shared" ca="1" si="1316"/>
        <v>1475000</v>
      </c>
      <c r="CJ1086" s="77">
        <f t="shared" ca="1" si="1316"/>
        <v>1475000</v>
      </c>
      <c r="CK1086" s="77">
        <f t="shared" ca="1" si="1316"/>
        <v>1475000</v>
      </c>
      <c r="CL1086" s="77">
        <f t="shared" ca="1" si="1316"/>
        <v>1475000</v>
      </c>
      <c r="CN1086" s="77">
        <f>SUM(CN1084:CN1085)</f>
        <v>0</v>
      </c>
      <c r="CO1086" s="77" t="e">
        <f t="shared" ref="CO1086" ca="1" si="1317">SUM(CO1084:CO1085)</f>
        <v>#N/A</v>
      </c>
      <c r="CP1086" s="77" t="e">
        <f t="shared" ref="CP1086:DK1086" ca="1" si="1318">SUM(CP1084:CP1085)</f>
        <v>#N/A</v>
      </c>
      <c r="CQ1086" s="77" t="e">
        <f t="shared" ca="1" si="1318"/>
        <v>#N/A</v>
      </c>
      <c r="CR1086" s="77" t="e">
        <f t="shared" ca="1" si="1318"/>
        <v>#N/A</v>
      </c>
      <c r="CS1086" s="77" t="e">
        <f t="shared" ca="1" si="1318"/>
        <v>#N/A</v>
      </c>
      <c r="CT1086" s="77" t="e">
        <f t="shared" ca="1" si="1318"/>
        <v>#N/A</v>
      </c>
      <c r="CU1086" s="77" t="e">
        <f t="shared" ca="1" si="1318"/>
        <v>#N/A</v>
      </c>
      <c r="CV1086" s="77" t="e">
        <f t="shared" ca="1" si="1318"/>
        <v>#N/A</v>
      </c>
      <c r="CW1086" s="77" t="e">
        <f t="shared" ca="1" si="1318"/>
        <v>#N/A</v>
      </c>
      <c r="CX1086" s="77" t="e">
        <f t="shared" ca="1" si="1318"/>
        <v>#N/A</v>
      </c>
      <c r="CY1086" s="77" t="e">
        <f t="shared" ca="1" si="1318"/>
        <v>#N/A</v>
      </c>
      <c r="CZ1086" s="77" t="e">
        <f t="shared" ca="1" si="1318"/>
        <v>#N/A</v>
      </c>
      <c r="DA1086" s="77" t="e">
        <f t="shared" ca="1" si="1318"/>
        <v>#N/A</v>
      </c>
      <c r="DB1086" s="77" t="e">
        <f t="shared" ca="1" si="1318"/>
        <v>#N/A</v>
      </c>
      <c r="DC1086" s="77" t="e">
        <f t="shared" ca="1" si="1318"/>
        <v>#N/A</v>
      </c>
      <c r="DD1086" s="77" t="e">
        <f t="shared" ca="1" si="1318"/>
        <v>#N/A</v>
      </c>
      <c r="DE1086" s="77" t="e">
        <f t="shared" ca="1" si="1318"/>
        <v>#N/A</v>
      </c>
      <c r="DF1086" s="77" t="e">
        <f t="shared" ca="1" si="1318"/>
        <v>#N/A</v>
      </c>
      <c r="DG1086" s="77" t="e">
        <f t="shared" ca="1" si="1318"/>
        <v>#N/A</v>
      </c>
      <c r="DH1086" s="77" t="e">
        <f t="shared" ca="1" si="1318"/>
        <v>#N/A</v>
      </c>
      <c r="DI1086" s="77" t="e">
        <f t="shared" ca="1" si="1318"/>
        <v>#N/A</v>
      </c>
      <c r="DJ1086" s="77" t="e">
        <f t="shared" ca="1" si="1318"/>
        <v>#N/A</v>
      </c>
      <c r="DK1086" s="77" t="e">
        <f t="shared" ca="1" si="1318"/>
        <v>#N/A</v>
      </c>
      <c r="DL1086" s="77" t="e">
        <f t="shared" ref="DL1086" ca="1" si="1319">SUM(DL1084:DL1085)</f>
        <v>#N/A</v>
      </c>
    </row>
    <row r="1087" spans="2:116" x14ac:dyDescent="0.35">
      <c r="B1087" t="s">
        <v>244</v>
      </c>
      <c r="D1087" t="s">
        <v>767</v>
      </c>
      <c r="E1087" s="8" t="str">
        <f t="shared" ref="E1087" si="1320">ROW()&amp;" "&amp;D1087</f>
        <v>1087 FAPPE-S</v>
      </c>
      <c r="G1087" s="158" t="str">
        <f>"Accumulated depreciation - "&amp;SUBSTITUTE(G1071,":","")</f>
        <v>Accumulated depreciation - Volume driven secondary PP&amp;E</v>
      </c>
      <c r="H1087" s="27"/>
      <c r="I1087" s="77"/>
      <c r="J1087" s="77"/>
      <c r="K1087" s="33"/>
      <c r="L1087" s="33"/>
      <c r="M1087" s="33"/>
      <c r="N1087" s="33"/>
      <c r="O1087" s="33"/>
      <c r="P1087" s="33"/>
      <c r="R1087" s="33"/>
      <c r="S1087" s="77"/>
      <c r="T1087" s="77"/>
      <c r="U1087" s="77"/>
      <c r="V1087" s="77"/>
      <c r="W1087" s="77"/>
      <c r="X1087" s="77"/>
      <c r="Y1087" s="77"/>
      <c r="Z1087" s="77"/>
      <c r="AA1087" s="77"/>
      <c r="AB1087" s="77"/>
      <c r="AC1087" s="77"/>
      <c r="AD1087" s="77"/>
      <c r="AE1087" s="77"/>
      <c r="AF1087" s="77"/>
      <c r="AG1087" s="77"/>
      <c r="AH1087" s="77"/>
      <c r="AI1087" s="77"/>
      <c r="AJ1087" s="77"/>
      <c r="AK1087" s="77"/>
      <c r="AL1087" s="77"/>
      <c r="AM1087" s="77"/>
      <c r="AN1087" s="77"/>
      <c r="AO1087" s="77"/>
      <c r="AP1087" s="77"/>
      <c r="AQ1087" s="77"/>
      <c r="AR1087" s="77"/>
      <c r="AS1087" s="77"/>
      <c r="AT1087" s="77"/>
      <c r="AU1087" s="77"/>
      <c r="AV1087" s="77"/>
      <c r="AW1087" s="77"/>
      <c r="AX1087" s="77"/>
      <c r="AY1087" s="77"/>
      <c r="AZ1087" s="77"/>
      <c r="BA1087" s="77"/>
      <c r="BB1087" s="77"/>
      <c r="BC1087" s="77"/>
      <c r="BD1087" s="77"/>
      <c r="BE1087" s="77"/>
      <c r="BF1087" s="77"/>
      <c r="BG1087" s="77"/>
      <c r="BH1087" s="77"/>
      <c r="BI1087" s="77"/>
      <c r="BJ1087" s="77"/>
      <c r="BK1087" s="77"/>
      <c r="BL1087" s="77"/>
      <c r="BM1087" s="77"/>
      <c r="BN1087" s="77"/>
      <c r="BO1087" s="77"/>
      <c r="BP1087" s="77"/>
      <c r="BQ1087" s="77"/>
      <c r="BR1087" s="77"/>
      <c r="BS1087" s="77"/>
      <c r="BT1087" s="77"/>
      <c r="BU1087" s="77"/>
      <c r="BV1087" s="77"/>
      <c r="BW1087" s="77"/>
      <c r="BX1087" s="77"/>
      <c r="BY1087" s="77"/>
      <c r="BZ1087" s="77"/>
      <c r="CA1087" s="77"/>
      <c r="CB1087" s="77"/>
      <c r="CC1087" s="77"/>
      <c r="CD1087" s="77"/>
      <c r="CE1087" s="77"/>
      <c r="CF1087" s="77"/>
      <c r="CG1087" s="77"/>
      <c r="CH1087" s="77"/>
      <c r="CI1087" s="77"/>
      <c r="CJ1087" s="77"/>
      <c r="CK1087" s="77"/>
      <c r="CL1087" s="77"/>
      <c r="CN1087" s="77"/>
      <c r="CO1087" s="77"/>
      <c r="CP1087" s="77"/>
      <c r="CQ1087" s="77"/>
      <c r="CR1087" s="77"/>
      <c r="CS1087" s="77"/>
      <c r="CT1087" s="77"/>
      <c r="CU1087" s="77"/>
      <c r="CV1087" s="77"/>
      <c r="CW1087" s="77"/>
      <c r="CX1087" s="77"/>
      <c r="CY1087" s="77"/>
      <c r="CZ1087" s="77"/>
      <c r="DA1087" s="77"/>
      <c r="DB1087" s="77"/>
      <c r="DC1087" s="77"/>
      <c r="DD1087" s="77"/>
      <c r="DE1087" s="77"/>
      <c r="DF1087" s="77"/>
      <c r="DG1087" s="77"/>
      <c r="DH1087" s="77"/>
      <c r="DI1087" s="77"/>
      <c r="DJ1087" s="77"/>
      <c r="DK1087" s="77"/>
      <c r="DL1087" s="77"/>
    </row>
    <row r="1088" spans="2:116" x14ac:dyDescent="0.35">
      <c r="B1088" t="s">
        <v>332</v>
      </c>
      <c r="D1088" t="s">
        <v>767</v>
      </c>
      <c r="E1088" s="8" t="str">
        <f t="shared" si="1239"/>
        <v>1088 FAPPE-S</v>
      </c>
      <c r="G1088" s="126" t="str">
        <f>"Net PP&amp;E - "&amp;SUBSTITUTE(G1071,":","")</f>
        <v>Net PP&amp;E - Volume driven secondary PP&amp;E</v>
      </c>
      <c r="H1088" s="27"/>
      <c r="I1088" s="78"/>
      <c r="J1088" s="78"/>
      <c r="K1088" s="33"/>
      <c r="L1088" s="33"/>
      <c r="M1088" s="33"/>
      <c r="N1088" s="33"/>
      <c r="O1088" s="33"/>
      <c r="P1088" s="33"/>
      <c r="R1088" s="33"/>
      <c r="S1088" s="77"/>
      <c r="T1088" s="77"/>
      <c r="U1088" s="77"/>
      <c r="V1088" s="77"/>
      <c r="W1088" s="77"/>
      <c r="X1088" s="77"/>
      <c r="Y1088" s="77"/>
      <c r="Z1088" s="77"/>
      <c r="AA1088" s="77"/>
      <c r="AB1088" s="77"/>
      <c r="AC1088" s="77"/>
      <c r="AD1088" s="77"/>
      <c r="AE1088" s="77"/>
      <c r="AF1088" s="77"/>
      <c r="AG1088" s="77"/>
      <c r="AH1088" s="77"/>
      <c r="AI1088" s="77"/>
      <c r="AJ1088" s="77"/>
      <c r="AK1088" s="77"/>
      <c r="AL1088" s="77"/>
      <c r="AM1088" s="77"/>
      <c r="AN1088" s="77"/>
      <c r="AO1088" s="77"/>
      <c r="AP1088" s="77"/>
      <c r="AQ1088" s="77"/>
      <c r="AR1088" s="77"/>
      <c r="AS1088" s="77"/>
      <c r="AT1088" s="77"/>
      <c r="AU1088" s="77"/>
      <c r="AV1088" s="77"/>
      <c r="AW1088" s="77"/>
      <c r="AX1088" s="77"/>
      <c r="AY1088" s="77"/>
      <c r="AZ1088" s="77"/>
      <c r="BA1088" s="77"/>
      <c r="BB1088" s="77"/>
      <c r="BC1088" s="77"/>
      <c r="BD1088" s="77"/>
      <c r="BE1088" s="77"/>
      <c r="BF1088" s="77"/>
      <c r="BG1088" s="77"/>
      <c r="BH1088" s="77"/>
      <c r="BI1088" s="77"/>
      <c r="BJ1088" s="77"/>
      <c r="BK1088" s="77"/>
      <c r="BL1088" s="77"/>
      <c r="BM1088" s="77"/>
      <c r="BN1088" s="77"/>
      <c r="BO1088" s="77"/>
      <c r="BP1088" s="77"/>
      <c r="BQ1088" s="77"/>
      <c r="BR1088" s="77"/>
      <c r="BS1088" s="77"/>
      <c r="BT1088" s="77"/>
      <c r="BU1088" s="77"/>
      <c r="BV1088" s="77"/>
      <c r="BW1088" s="77"/>
      <c r="BX1088" s="77"/>
      <c r="BY1088" s="77"/>
      <c r="BZ1088" s="77"/>
      <c r="CA1088" s="77"/>
      <c r="CB1088" s="77"/>
      <c r="CC1088" s="77"/>
      <c r="CD1088" s="77"/>
      <c r="CE1088" s="77"/>
      <c r="CF1088" s="77"/>
      <c r="CG1088" s="77"/>
      <c r="CH1088" s="77"/>
      <c r="CI1088" s="77"/>
      <c r="CJ1088" s="77"/>
      <c r="CK1088" s="77"/>
      <c r="CL1088" s="77"/>
      <c r="CN1088" s="78"/>
      <c r="CO1088" s="77"/>
      <c r="CP1088" s="77"/>
      <c r="CQ1088" s="77"/>
      <c r="CR1088" s="77"/>
      <c r="CS1088" s="77"/>
      <c r="CT1088" s="77"/>
      <c r="CU1088" s="77"/>
      <c r="CV1088" s="77"/>
      <c r="CW1088" s="77"/>
      <c r="CX1088" s="77"/>
      <c r="CY1088" s="77"/>
      <c r="CZ1088" s="77"/>
      <c r="DA1088" s="77"/>
      <c r="DB1088" s="77"/>
      <c r="DC1088" s="77"/>
      <c r="DD1088" s="77"/>
      <c r="DE1088" s="77"/>
      <c r="DF1088" s="77"/>
      <c r="DG1088" s="77"/>
      <c r="DH1088" s="77"/>
      <c r="DI1088" s="77"/>
      <c r="DJ1088" s="77"/>
      <c r="DK1088" s="77"/>
      <c r="DL1088" s="77"/>
    </row>
    <row r="1089" spans="1:116" x14ac:dyDescent="0.35">
      <c r="B1089" t="s">
        <v>332</v>
      </c>
      <c r="D1089" t="s">
        <v>767</v>
      </c>
      <c r="E1089" s="8" t="str">
        <f>ROW()&amp;" "&amp;D1089</f>
        <v>1089 FAPPE-S</v>
      </c>
      <c r="G1089" s="126"/>
      <c r="H1089" s="27"/>
      <c r="I1089" s="78"/>
      <c r="J1089" s="78"/>
      <c r="K1089" s="33"/>
      <c r="L1089" s="33"/>
      <c r="M1089" s="33"/>
      <c r="N1089" s="33"/>
      <c r="O1089" s="33"/>
      <c r="P1089" s="33"/>
      <c r="R1089" s="33"/>
      <c r="S1089" s="77"/>
      <c r="T1089" s="77"/>
      <c r="U1089" s="77"/>
      <c r="V1089" s="77"/>
      <c r="W1089" s="77"/>
      <c r="X1089" s="77"/>
      <c r="Y1089" s="77"/>
      <c r="Z1089" s="77"/>
      <c r="AA1089" s="77"/>
      <c r="AB1089" s="77"/>
      <c r="AC1089" s="77"/>
      <c r="AD1089" s="77"/>
      <c r="AE1089" s="77"/>
      <c r="AF1089" s="77"/>
      <c r="AG1089" s="77"/>
      <c r="AH1089" s="77"/>
      <c r="AI1089" s="77"/>
      <c r="AJ1089" s="77"/>
      <c r="AK1089" s="77"/>
      <c r="AL1089" s="77"/>
      <c r="AM1089" s="77"/>
      <c r="AN1089" s="77"/>
      <c r="AO1089" s="77"/>
      <c r="AP1089" s="77"/>
      <c r="AQ1089" s="77"/>
      <c r="AR1089" s="77"/>
      <c r="AS1089" s="77"/>
      <c r="AT1089" s="77"/>
      <c r="AU1089" s="77"/>
      <c r="AV1089" s="77"/>
      <c r="AW1089" s="77"/>
      <c r="AX1089" s="77"/>
      <c r="AY1089" s="77"/>
      <c r="AZ1089" s="77"/>
      <c r="BA1089" s="77"/>
      <c r="BB1089" s="77"/>
      <c r="BC1089" s="77"/>
      <c r="BD1089" s="77"/>
      <c r="BE1089" s="77"/>
      <c r="BF1089" s="77"/>
      <c r="BG1089" s="77"/>
      <c r="BH1089" s="77"/>
      <c r="BI1089" s="77"/>
      <c r="BJ1089" s="77"/>
      <c r="BK1089" s="77"/>
      <c r="BL1089" s="77"/>
      <c r="BM1089" s="77"/>
      <c r="BN1089" s="77"/>
      <c r="BO1089" s="77"/>
      <c r="BP1089" s="77"/>
      <c r="BQ1089" s="77"/>
      <c r="BR1089" s="77"/>
      <c r="BS1089" s="77"/>
      <c r="BT1089" s="77"/>
      <c r="BU1089" s="77"/>
      <c r="BV1089" s="77"/>
      <c r="BW1089" s="77"/>
      <c r="BX1089" s="77"/>
      <c r="BY1089" s="77"/>
      <c r="BZ1089" s="77"/>
      <c r="CA1089" s="77"/>
      <c r="CB1089" s="77"/>
      <c r="CC1089" s="77"/>
      <c r="CD1089" s="77"/>
      <c r="CE1089" s="77"/>
      <c r="CF1089" s="77"/>
      <c r="CG1089" s="77"/>
      <c r="CH1089" s="77"/>
      <c r="CI1089" s="77"/>
      <c r="CJ1089" s="77"/>
      <c r="CK1089" s="77"/>
      <c r="CL1089" s="77"/>
      <c r="CN1089" s="78"/>
      <c r="CO1089" s="77"/>
      <c r="CP1089" s="77"/>
      <c r="CQ1089" s="77"/>
      <c r="CR1089" s="77"/>
      <c r="CS1089" s="77"/>
      <c r="CT1089" s="77"/>
      <c r="CU1089" s="77"/>
      <c r="CV1089" s="77"/>
      <c r="CW1089" s="77"/>
      <c r="CX1089" s="77"/>
      <c r="CY1089" s="77"/>
      <c r="CZ1089" s="77"/>
      <c r="DA1089" s="77"/>
      <c r="DB1089" s="77"/>
      <c r="DC1089" s="77"/>
      <c r="DD1089" s="77"/>
      <c r="DE1089" s="77"/>
      <c r="DF1089" s="77"/>
      <c r="DG1089" s="77"/>
      <c r="DH1089" s="77"/>
      <c r="DI1089" s="77"/>
      <c r="DJ1089" s="77"/>
      <c r="DK1089" s="77"/>
      <c r="DL1089" s="77"/>
    </row>
    <row r="1090" spans="1:116" x14ac:dyDescent="0.35">
      <c r="B1090" t="s">
        <v>332</v>
      </c>
      <c r="D1090" t="s">
        <v>767</v>
      </c>
      <c r="E1090" s="8" t="str">
        <f t="shared" si="1239"/>
        <v>1090 FAPPE-S</v>
      </c>
      <c r="G1090" s="136" t="str">
        <f>G1063</f>
        <v>(Primary label)</v>
      </c>
      <c r="K1090" s="53"/>
      <c r="L1090" s="53"/>
      <c r="M1090" s="53"/>
      <c r="N1090" s="53"/>
      <c r="O1090" s="53"/>
      <c r="P1090" s="53"/>
      <c r="R1090" s="24"/>
      <c r="S1090" s="179" t="str">
        <f t="shared" ref="S1090:AX1090" si="1321">S1063</f>
        <v>S$16</v>
      </c>
      <c r="T1090" s="179" t="str">
        <f t="shared" si="1321"/>
        <v>T$16</v>
      </c>
      <c r="U1090" s="179" t="str">
        <f t="shared" si="1321"/>
        <v>U$16</v>
      </c>
      <c r="V1090" s="179" t="str">
        <f t="shared" si="1321"/>
        <v>V$16</v>
      </c>
      <c r="W1090" s="179" t="str">
        <f t="shared" si="1321"/>
        <v>W$16</v>
      </c>
      <c r="X1090" s="179" t="str">
        <f t="shared" si="1321"/>
        <v>X$16</v>
      </c>
      <c r="Y1090" s="179" t="str">
        <f t="shared" si="1321"/>
        <v>Y$16</v>
      </c>
      <c r="Z1090" s="179" t="str">
        <f t="shared" si="1321"/>
        <v>Z$16</v>
      </c>
      <c r="AA1090" s="179" t="str">
        <f t="shared" si="1321"/>
        <v>AA$16</v>
      </c>
      <c r="AB1090" s="179" t="str">
        <f t="shared" si="1321"/>
        <v>AB$16</v>
      </c>
      <c r="AC1090" s="179" t="str">
        <f t="shared" si="1321"/>
        <v>AC$16</v>
      </c>
      <c r="AD1090" s="179" t="str">
        <f t="shared" si="1321"/>
        <v>AD$16</v>
      </c>
      <c r="AE1090" s="179" t="str">
        <f t="shared" si="1321"/>
        <v>AE$16</v>
      </c>
      <c r="AF1090" s="179" t="str">
        <f t="shared" si="1321"/>
        <v>AF$16</v>
      </c>
      <c r="AG1090" s="179" t="str">
        <f t="shared" si="1321"/>
        <v>AG$16</v>
      </c>
      <c r="AH1090" s="179" t="str">
        <f t="shared" si="1321"/>
        <v>AH$16</v>
      </c>
      <c r="AI1090" s="179" t="str">
        <f t="shared" si="1321"/>
        <v>AI$16</v>
      </c>
      <c r="AJ1090" s="179" t="str">
        <f t="shared" si="1321"/>
        <v>AJ$16</v>
      </c>
      <c r="AK1090" s="179" t="str">
        <f t="shared" si="1321"/>
        <v>AK$16</v>
      </c>
      <c r="AL1090" s="179" t="str">
        <f t="shared" si="1321"/>
        <v>AL$16</v>
      </c>
      <c r="AM1090" s="179" t="str">
        <f t="shared" si="1321"/>
        <v>AM$16</v>
      </c>
      <c r="AN1090" s="179" t="str">
        <f t="shared" si="1321"/>
        <v>AN$16</v>
      </c>
      <c r="AO1090" s="179" t="str">
        <f t="shared" si="1321"/>
        <v>AO$16</v>
      </c>
      <c r="AP1090" s="179" t="str">
        <f t="shared" si="1321"/>
        <v>AP$16</v>
      </c>
      <c r="AQ1090" s="179" t="str">
        <f t="shared" si="1321"/>
        <v>AQ$16</v>
      </c>
      <c r="AR1090" s="179" t="str">
        <f t="shared" si="1321"/>
        <v>AR$16</v>
      </c>
      <c r="AS1090" s="179" t="str">
        <f t="shared" si="1321"/>
        <v>AS$16</v>
      </c>
      <c r="AT1090" s="179" t="str">
        <f t="shared" si="1321"/>
        <v>AT$16</v>
      </c>
      <c r="AU1090" s="179" t="str">
        <f t="shared" si="1321"/>
        <v>AU$16</v>
      </c>
      <c r="AV1090" s="179" t="str">
        <f t="shared" si="1321"/>
        <v>AV$16</v>
      </c>
      <c r="AW1090" s="179" t="str">
        <f t="shared" si="1321"/>
        <v>AW$16</v>
      </c>
      <c r="AX1090" s="179" t="str">
        <f t="shared" si="1321"/>
        <v>AX$16</v>
      </c>
      <c r="AY1090" s="179" t="str">
        <f t="shared" ref="AY1090:CD1090" si="1322">AY1063</f>
        <v>AY$16</v>
      </c>
      <c r="AZ1090" s="179" t="str">
        <f t="shared" si="1322"/>
        <v>AZ$16</v>
      </c>
      <c r="BA1090" s="179" t="str">
        <f t="shared" si="1322"/>
        <v>BA$16</v>
      </c>
      <c r="BB1090" s="179" t="str">
        <f t="shared" si="1322"/>
        <v>BB$16</v>
      </c>
      <c r="BC1090" s="179" t="str">
        <f t="shared" si="1322"/>
        <v>BC$16</v>
      </c>
      <c r="BD1090" s="179" t="str">
        <f t="shared" si="1322"/>
        <v>BD$16</v>
      </c>
      <c r="BE1090" s="179" t="str">
        <f t="shared" si="1322"/>
        <v>BE$16</v>
      </c>
      <c r="BF1090" s="179" t="str">
        <f t="shared" si="1322"/>
        <v>BF$16</v>
      </c>
      <c r="BG1090" s="179" t="str">
        <f t="shared" si="1322"/>
        <v>BG$16</v>
      </c>
      <c r="BH1090" s="179" t="str">
        <f t="shared" si="1322"/>
        <v>BH$16</v>
      </c>
      <c r="BI1090" s="179" t="str">
        <f t="shared" si="1322"/>
        <v>BI$16</v>
      </c>
      <c r="BJ1090" s="179" t="str">
        <f t="shared" si="1322"/>
        <v>BJ$16</v>
      </c>
      <c r="BK1090" s="179" t="str">
        <f t="shared" si="1322"/>
        <v>BK$16</v>
      </c>
      <c r="BL1090" s="179" t="str">
        <f t="shared" si="1322"/>
        <v>BL$16</v>
      </c>
      <c r="BM1090" s="179" t="str">
        <f t="shared" si="1322"/>
        <v>BM$16</v>
      </c>
      <c r="BN1090" s="179" t="str">
        <f t="shared" si="1322"/>
        <v>BN$16</v>
      </c>
      <c r="BO1090" s="179" t="str">
        <f t="shared" si="1322"/>
        <v>BO$16</v>
      </c>
      <c r="BP1090" s="179" t="str">
        <f t="shared" si="1322"/>
        <v>BP$16</v>
      </c>
      <c r="BQ1090" s="179" t="str">
        <f t="shared" si="1322"/>
        <v>BQ$16</v>
      </c>
      <c r="BR1090" s="179" t="str">
        <f t="shared" si="1322"/>
        <v>BR$16</v>
      </c>
      <c r="BS1090" s="179" t="str">
        <f t="shared" si="1322"/>
        <v>BS$16</v>
      </c>
      <c r="BT1090" s="179" t="str">
        <f t="shared" si="1322"/>
        <v>BT$16</v>
      </c>
      <c r="BU1090" s="179" t="str">
        <f t="shared" si="1322"/>
        <v>BU$16</v>
      </c>
      <c r="BV1090" s="179" t="str">
        <f t="shared" si="1322"/>
        <v>BV$16</v>
      </c>
      <c r="BW1090" s="179" t="str">
        <f t="shared" si="1322"/>
        <v>BW$16</v>
      </c>
      <c r="BX1090" s="179" t="str">
        <f t="shared" si="1322"/>
        <v>BX$16</v>
      </c>
      <c r="BY1090" s="179" t="str">
        <f t="shared" si="1322"/>
        <v>BY$16</v>
      </c>
      <c r="BZ1090" s="179" t="str">
        <f t="shared" si="1322"/>
        <v>BZ$16</v>
      </c>
      <c r="CA1090" s="179" t="str">
        <f t="shared" si="1322"/>
        <v>CA$16</v>
      </c>
      <c r="CB1090" s="179" t="str">
        <f t="shared" si="1322"/>
        <v>CB$16</v>
      </c>
      <c r="CC1090" s="179" t="str">
        <f t="shared" si="1322"/>
        <v>CC$16</v>
      </c>
      <c r="CD1090" s="179" t="str">
        <f t="shared" si="1322"/>
        <v>CD$16</v>
      </c>
      <c r="CE1090" s="179" t="str">
        <f t="shared" ref="CE1090:CL1090" si="1323">CE1063</f>
        <v>CE$16</v>
      </c>
      <c r="CF1090" s="179" t="str">
        <f t="shared" si="1323"/>
        <v>CF$16</v>
      </c>
      <c r="CG1090" s="179" t="str">
        <f t="shared" si="1323"/>
        <v>CG$16</v>
      </c>
      <c r="CH1090" s="179" t="str">
        <f t="shared" si="1323"/>
        <v>CH$16</v>
      </c>
      <c r="CI1090" s="179" t="str">
        <f t="shared" si="1323"/>
        <v>CI$16</v>
      </c>
      <c r="CJ1090" s="179" t="str">
        <f t="shared" si="1323"/>
        <v>CJ$16</v>
      </c>
      <c r="CK1090" s="179" t="str">
        <f t="shared" si="1323"/>
        <v>CK$16</v>
      </c>
      <c r="CL1090" s="179" t="str">
        <f t="shared" si="1323"/>
        <v>CL$16</v>
      </c>
      <c r="CO1090" s="179" t="str">
        <f t="shared" ref="CO1090:DL1090" si="1324">CO1063</f>
        <v>CO$16</v>
      </c>
      <c r="CP1090" s="179" t="str">
        <f t="shared" si="1324"/>
        <v>CP$16</v>
      </c>
      <c r="CQ1090" s="179" t="str">
        <f t="shared" si="1324"/>
        <v>CQ$16</v>
      </c>
      <c r="CR1090" s="179" t="str">
        <f t="shared" si="1324"/>
        <v>CR$16</v>
      </c>
      <c r="CS1090" s="179" t="str">
        <f t="shared" si="1324"/>
        <v>CS$16</v>
      </c>
      <c r="CT1090" s="179" t="str">
        <f t="shared" si="1324"/>
        <v>CT$16</v>
      </c>
      <c r="CU1090" s="179" t="str">
        <f t="shared" si="1324"/>
        <v>CU$16</v>
      </c>
      <c r="CV1090" s="179" t="str">
        <f t="shared" si="1324"/>
        <v>CV$16</v>
      </c>
      <c r="CW1090" s="179" t="str">
        <f t="shared" si="1324"/>
        <v>CW$16</v>
      </c>
      <c r="CX1090" s="179" t="str">
        <f t="shared" si="1324"/>
        <v>CX$16</v>
      </c>
      <c r="CY1090" s="179" t="str">
        <f t="shared" si="1324"/>
        <v>CY$16</v>
      </c>
      <c r="CZ1090" s="179" t="str">
        <f t="shared" si="1324"/>
        <v>CZ$16</v>
      </c>
      <c r="DA1090" s="179" t="str">
        <f t="shared" si="1324"/>
        <v>DA$16</v>
      </c>
      <c r="DB1090" s="179" t="str">
        <f t="shared" si="1324"/>
        <v>DB$16</v>
      </c>
      <c r="DC1090" s="179" t="str">
        <f t="shared" si="1324"/>
        <v>DC$16</v>
      </c>
      <c r="DD1090" s="179" t="str">
        <f t="shared" si="1324"/>
        <v>DD$16</v>
      </c>
      <c r="DE1090" s="179" t="str">
        <f t="shared" si="1324"/>
        <v>DE$16</v>
      </c>
      <c r="DF1090" s="179" t="str">
        <f t="shared" si="1324"/>
        <v>DF$16</v>
      </c>
      <c r="DG1090" s="179" t="str">
        <f t="shared" si="1324"/>
        <v>DG$16</v>
      </c>
      <c r="DH1090" s="179" t="str">
        <f t="shared" si="1324"/>
        <v>DH$16</v>
      </c>
      <c r="DI1090" s="179" t="str">
        <f t="shared" si="1324"/>
        <v>DI$16</v>
      </c>
      <c r="DJ1090" s="179" t="str">
        <f t="shared" si="1324"/>
        <v>DJ$16</v>
      </c>
      <c r="DK1090" s="179" t="str">
        <f t="shared" si="1324"/>
        <v>DK$16</v>
      </c>
      <c r="DL1090" s="179" t="str">
        <f t="shared" si="1324"/>
        <v>DL$16</v>
      </c>
    </row>
    <row r="1091" spans="1:116" x14ac:dyDescent="0.35">
      <c r="B1091" t="s">
        <v>332</v>
      </c>
      <c r="D1091" t="s">
        <v>767</v>
      </c>
      <c r="E1091" s="8" t="str">
        <f t="shared" si="1239"/>
        <v>1091 FAPPE-S</v>
      </c>
      <c r="G1091" s="136" t="str">
        <f>G1064</f>
        <v>primary unit</v>
      </c>
      <c r="H1091" s="12"/>
      <c r="I1091" s="60"/>
      <c r="J1091" s="60"/>
      <c r="K1091" s="15"/>
      <c r="L1091" s="15"/>
      <c r="M1091" s="15"/>
      <c r="N1091" s="15"/>
      <c r="O1091" s="15"/>
      <c r="P1091" s="15"/>
      <c r="R1091" s="15"/>
      <c r="S1091" s="179" t="str">
        <f t="shared" ref="S1091:AX1091" si="1325">S1064</f>
        <v>S$17</v>
      </c>
      <c r="T1091" s="179" t="str">
        <f t="shared" si="1325"/>
        <v>T$17</v>
      </c>
      <c r="U1091" s="179" t="str">
        <f t="shared" si="1325"/>
        <v>U$17</v>
      </c>
      <c r="V1091" s="179" t="str">
        <f t="shared" si="1325"/>
        <v>V$17</v>
      </c>
      <c r="W1091" s="179" t="str">
        <f t="shared" si="1325"/>
        <v>W$17</v>
      </c>
      <c r="X1091" s="179" t="str">
        <f t="shared" si="1325"/>
        <v>X$17</v>
      </c>
      <c r="Y1091" s="179" t="str">
        <f t="shared" si="1325"/>
        <v>Y$17</v>
      </c>
      <c r="Z1091" s="179" t="str">
        <f t="shared" si="1325"/>
        <v>Z$17</v>
      </c>
      <c r="AA1091" s="179" t="str">
        <f t="shared" si="1325"/>
        <v>AA$17</v>
      </c>
      <c r="AB1091" s="179" t="str">
        <f t="shared" si="1325"/>
        <v>AB$17</v>
      </c>
      <c r="AC1091" s="179" t="str">
        <f t="shared" si="1325"/>
        <v>AC$17</v>
      </c>
      <c r="AD1091" s="179" t="str">
        <f t="shared" si="1325"/>
        <v>AD$17</v>
      </c>
      <c r="AE1091" s="179" t="str">
        <f t="shared" si="1325"/>
        <v>AE$17</v>
      </c>
      <c r="AF1091" s="179" t="str">
        <f t="shared" si="1325"/>
        <v>AF$17</v>
      </c>
      <c r="AG1091" s="179" t="str">
        <f t="shared" si="1325"/>
        <v>AG$17</v>
      </c>
      <c r="AH1091" s="179" t="str">
        <f t="shared" si="1325"/>
        <v>AH$17</v>
      </c>
      <c r="AI1091" s="179" t="str">
        <f t="shared" si="1325"/>
        <v>AI$17</v>
      </c>
      <c r="AJ1091" s="179" t="str">
        <f t="shared" si="1325"/>
        <v>AJ$17</v>
      </c>
      <c r="AK1091" s="179" t="str">
        <f t="shared" si="1325"/>
        <v>AK$17</v>
      </c>
      <c r="AL1091" s="179" t="str">
        <f t="shared" si="1325"/>
        <v>AL$17</v>
      </c>
      <c r="AM1091" s="179" t="str">
        <f t="shared" si="1325"/>
        <v>AM$17</v>
      </c>
      <c r="AN1091" s="179" t="str">
        <f t="shared" si="1325"/>
        <v>AN$17</v>
      </c>
      <c r="AO1091" s="179" t="str">
        <f t="shared" si="1325"/>
        <v>AO$17</v>
      </c>
      <c r="AP1091" s="179" t="str">
        <f t="shared" si="1325"/>
        <v>AP$17</v>
      </c>
      <c r="AQ1091" s="179" t="str">
        <f t="shared" si="1325"/>
        <v>AQ$17</v>
      </c>
      <c r="AR1091" s="179" t="str">
        <f t="shared" si="1325"/>
        <v>AR$17</v>
      </c>
      <c r="AS1091" s="179" t="str">
        <f t="shared" si="1325"/>
        <v>AS$17</v>
      </c>
      <c r="AT1091" s="179" t="str">
        <f t="shared" si="1325"/>
        <v>AT$17</v>
      </c>
      <c r="AU1091" s="179" t="str">
        <f t="shared" si="1325"/>
        <v>AU$17</v>
      </c>
      <c r="AV1091" s="179" t="str">
        <f t="shared" si="1325"/>
        <v>AV$17</v>
      </c>
      <c r="AW1091" s="179" t="str">
        <f t="shared" si="1325"/>
        <v>AW$17</v>
      </c>
      <c r="AX1091" s="179" t="str">
        <f t="shared" si="1325"/>
        <v>AX$17</v>
      </c>
      <c r="AY1091" s="179" t="str">
        <f t="shared" ref="AY1091:CD1091" si="1326">AY1064</f>
        <v>AY$17</v>
      </c>
      <c r="AZ1091" s="179" t="str">
        <f t="shared" si="1326"/>
        <v>AZ$17</v>
      </c>
      <c r="BA1091" s="179" t="str">
        <f t="shared" si="1326"/>
        <v>BA$17</v>
      </c>
      <c r="BB1091" s="179" t="str">
        <f t="shared" si="1326"/>
        <v>BB$17</v>
      </c>
      <c r="BC1091" s="179" t="str">
        <f t="shared" si="1326"/>
        <v>BC$17</v>
      </c>
      <c r="BD1091" s="179" t="str">
        <f t="shared" si="1326"/>
        <v>BD$17</v>
      </c>
      <c r="BE1091" s="179" t="str">
        <f t="shared" si="1326"/>
        <v>BE$17</v>
      </c>
      <c r="BF1091" s="179" t="str">
        <f t="shared" si="1326"/>
        <v>BF$17</v>
      </c>
      <c r="BG1091" s="179" t="str">
        <f t="shared" si="1326"/>
        <v>BG$17</v>
      </c>
      <c r="BH1091" s="179" t="str">
        <f t="shared" si="1326"/>
        <v>BH$17</v>
      </c>
      <c r="BI1091" s="179" t="str">
        <f t="shared" si="1326"/>
        <v>BI$17</v>
      </c>
      <c r="BJ1091" s="179" t="str">
        <f t="shared" si="1326"/>
        <v>BJ$17</v>
      </c>
      <c r="BK1091" s="179" t="str">
        <f t="shared" si="1326"/>
        <v>BK$17</v>
      </c>
      <c r="BL1091" s="179" t="str">
        <f t="shared" si="1326"/>
        <v>BL$17</v>
      </c>
      <c r="BM1091" s="179" t="str">
        <f t="shared" si="1326"/>
        <v>BM$17</v>
      </c>
      <c r="BN1091" s="179" t="str">
        <f t="shared" si="1326"/>
        <v>BN$17</v>
      </c>
      <c r="BO1091" s="179" t="str">
        <f t="shared" si="1326"/>
        <v>BO$17</v>
      </c>
      <c r="BP1091" s="179" t="str">
        <f t="shared" si="1326"/>
        <v>BP$17</v>
      </c>
      <c r="BQ1091" s="179" t="str">
        <f t="shared" si="1326"/>
        <v>BQ$17</v>
      </c>
      <c r="BR1091" s="179" t="str">
        <f t="shared" si="1326"/>
        <v>BR$17</v>
      </c>
      <c r="BS1091" s="179" t="str">
        <f t="shared" si="1326"/>
        <v>BS$17</v>
      </c>
      <c r="BT1091" s="179" t="str">
        <f t="shared" si="1326"/>
        <v>BT$17</v>
      </c>
      <c r="BU1091" s="179" t="str">
        <f t="shared" si="1326"/>
        <v>BU$17</v>
      </c>
      <c r="BV1091" s="179" t="str">
        <f t="shared" si="1326"/>
        <v>BV$17</v>
      </c>
      <c r="BW1091" s="179" t="str">
        <f t="shared" si="1326"/>
        <v>BW$17</v>
      </c>
      <c r="BX1091" s="179" t="str">
        <f t="shared" si="1326"/>
        <v>BX$17</v>
      </c>
      <c r="BY1091" s="179" t="str">
        <f t="shared" si="1326"/>
        <v>BY$17</v>
      </c>
      <c r="BZ1091" s="179" t="str">
        <f t="shared" si="1326"/>
        <v>BZ$17</v>
      </c>
      <c r="CA1091" s="179" t="str">
        <f t="shared" si="1326"/>
        <v>CA$17</v>
      </c>
      <c r="CB1091" s="179" t="str">
        <f t="shared" si="1326"/>
        <v>CB$17</v>
      </c>
      <c r="CC1091" s="179" t="str">
        <f t="shared" si="1326"/>
        <v>CC$17</v>
      </c>
      <c r="CD1091" s="179" t="str">
        <f t="shared" si="1326"/>
        <v>CD$17</v>
      </c>
      <c r="CE1091" s="179" t="str">
        <f t="shared" ref="CE1091:CL1091" si="1327">CE1064</f>
        <v>CE$17</v>
      </c>
      <c r="CF1091" s="179" t="str">
        <f t="shared" si="1327"/>
        <v>CF$17</v>
      </c>
      <c r="CG1091" s="179" t="str">
        <f t="shared" si="1327"/>
        <v>CG$17</v>
      </c>
      <c r="CH1091" s="179" t="str">
        <f t="shared" si="1327"/>
        <v>CH$17</v>
      </c>
      <c r="CI1091" s="179" t="str">
        <f t="shared" si="1327"/>
        <v>CI$17</v>
      </c>
      <c r="CJ1091" s="179" t="str">
        <f t="shared" si="1327"/>
        <v>CJ$17</v>
      </c>
      <c r="CK1091" s="179" t="str">
        <f t="shared" si="1327"/>
        <v>CK$17</v>
      </c>
      <c r="CL1091" s="179" t="str">
        <f t="shared" si="1327"/>
        <v>CL$17</v>
      </c>
      <c r="CN1091" s="60"/>
      <c r="CO1091" s="179" t="str">
        <f t="shared" ref="CO1091:DL1091" si="1328">CO1064</f>
        <v>CO$17</v>
      </c>
      <c r="CP1091" s="179" t="str">
        <f t="shared" si="1328"/>
        <v>CP$17</v>
      </c>
      <c r="CQ1091" s="179" t="str">
        <f t="shared" si="1328"/>
        <v>CQ$17</v>
      </c>
      <c r="CR1091" s="179" t="str">
        <f t="shared" si="1328"/>
        <v>CR$17</v>
      </c>
      <c r="CS1091" s="179" t="str">
        <f t="shared" si="1328"/>
        <v>CS$17</v>
      </c>
      <c r="CT1091" s="179" t="str">
        <f t="shared" si="1328"/>
        <v>CT$17</v>
      </c>
      <c r="CU1091" s="179" t="str">
        <f t="shared" si="1328"/>
        <v>CU$17</v>
      </c>
      <c r="CV1091" s="179" t="str">
        <f t="shared" si="1328"/>
        <v>CV$17</v>
      </c>
      <c r="CW1091" s="179" t="str">
        <f t="shared" si="1328"/>
        <v>CW$17</v>
      </c>
      <c r="CX1091" s="179" t="str">
        <f t="shared" si="1328"/>
        <v>CX$17</v>
      </c>
      <c r="CY1091" s="179" t="str">
        <f t="shared" si="1328"/>
        <v>CY$17</v>
      </c>
      <c r="CZ1091" s="179" t="str">
        <f t="shared" si="1328"/>
        <v>CZ$17</v>
      </c>
      <c r="DA1091" s="179" t="str">
        <f t="shared" si="1328"/>
        <v>DA$17</v>
      </c>
      <c r="DB1091" s="179" t="str">
        <f t="shared" si="1328"/>
        <v>DB$17</v>
      </c>
      <c r="DC1091" s="179" t="str">
        <f t="shared" si="1328"/>
        <v>DC$17</v>
      </c>
      <c r="DD1091" s="179" t="str">
        <f t="shared" si="1328"/>
        <v>DD$17</v>
      </c>
      <c r="DE1091" s="179" t="str">
        <f t="shared" si="1328"/>
        <v>DE$17</v>
      </c>
      <c r="DF1091" s="179" t="str">
        <f t="shared" si="1328"/>
        <v>DF$17</v>
      </c>
      <c r="DG1091" s="179" t="str">
        <f t="shared" si="1328"/>
        <v>DG$17</v>
      </c>
      <c r="DH1091" s="179" t="str">
        <f t="shared" si="1328"/>
        <v>DH$17</v>
      </c>
      <c r="DI1091" s="179" t="str">
        <f t="shared" si="1328"/>
        <v>DI$17</v>
      </c>
      <c r="DJ1091" s="179" t="str">
        <f t="shared" si="1328"/>
        <v>DJ$17</v>
      </c>
      <c r="DK1091" s="179" t="str">
        <f t="shared" si="1328"/>
        <v>DK$17</v>
      </c>
      <c r="DL1091" s="179" t="str">
        <f t="shared" si="1328"/>
        <v>DL$17</v>
      </c>
    </row>
    <row r="1092" spans="1:116" x14ac:dyDescent="0.35">
      <c r="B1092" t="s">
        <v>332</v>
      </c>
      <c r="D1092" t="s">
        <v>767</v>
      </c>
      <c r="E1092" s="8" t="str">
        <f t="shared" ref="E1092:E1095" si="1329">ROW()&amp;" "&amp;D1092</f>
        <v>1092 FAPPE-S</v>
      </c>
      <c r="G1092" s="136" t="str">
        <f>G1065</f>
        <v>Primary revenue driver</v>
      </c>
      <c r="H1092" s="12"/>
      <c r="I1092" s="60"/>
      <c r="J1092" s="60"/>
      <c r="K1092" s="15"/>
      <c r="L1092" s="15"/>
      <c r="M1092" s="15"/>
      <c r="N1092" s="15"/>
      <c r="O1092" s="15"/>
      <c r="P1092" s="15"/>
      <c r="R1092" s="15"/>
      <c r="S1092" s="179">
        <f t="shared" ref="S1092:AX1092" si="1330">S1065</f>
        <v>0</v>
      </c>
      <c r="T1092" s="179">
        <f t="shared" si="1330"/>
        <v>0</v>
      </c>
      <c r="U1092" s="179">
        <f t="shared" si="1330"/>
        <v>0</v>
      </c>
      <c r="V1092" s="179">
        <f t="shared" si="1330"/>
        <v>0</v>
      </c>
      <c r="W1092" s="179">
        <f t="shared" si="1330"/>
        <v>0</v>
      </c>
      <c r="X1092" s="179">
        <f t="shared" si="1330"/>
        <v>0</v>
      </c>
      <c r="Y1092" s="179">
        <f t="shared" si="1330"/>
        <v>0</v>
      </c>
      <c r="Z1092" s="179">
        <f t="shared" si="1330"/>
        <v>0</v>
      </c>
      <c r="AA1092" s="179">
        <f t="shared" si="1330"/>
        <v>0</v>
      </c>
      <c r="AB1092" s="179">
        <f t="shared" si="1330"/>
        <v>0</v>
      </c>
      <c r="AC1092" s="179">
        <f t="shared" si="1330"/>
        <v>0</v>
      </c>
      <c r="AD1092" s="179">
        <f t="shared" si="1330"/>
        <v>0</v>
      </c>
      <c r="AE1092" s="179">
        <f t="shared" si="1330"/>
        <v>0</v>
      </c>
      <c r="AF1092" s="179">
        <f t="shared" si="1330"/>
        <v>0</v>
      </c>
      <c r="AG1092" s="179">
        <f t="shared" si="1330"/>
        <v>0</v>
      </c>
      <c r="AH1092" s="179">
        <f t="shared" si="1330"/>
        <v>0</v>
      </c>
      <c r="AI1092" s="179">
        <f t="shared" si="1330"/>
        <v>0</v>
      </c>
      <c r="AJ1092" s="179">
        <f t="shared" si="1330"/>
        <v>0</v>
      </c>
      <c r="AK1092" s="179">
        <f t="shared" si="1330"/>
        <v>0</v>
      </c>
      <c r="AL1092" s="179">
        <f t="shared" si="1330"/>
        <v>0</v>
      </c>
      <c r="AM1092" s="179">
        <f t="shared" si="1330"/>
        <v>0</v>
      </c>
      <c r="AN1092" s="179">
        <f t="shared" si="1330"/>
        <v>0</v>
      </c>
      <c r="AO1092" s="179">
        <f t="shared" si="1330"/>
        <v>0</v>
      </c>
      <c r="AP1092" s="179">
        <f t="shared" si="1330"/>
        <v>0</v>
      </c>
      <c r="AQ1092" s="179">
        <f t="shared" si="1330"/>
        <v>0</v>
      </c>
      <c r="AR1092" s="179">
        <f t="shared" si="1330"/>
        <v>0</v>
      </c>
      <c r="AS1092" s="179">
        <f t="shared" si="1330"/>
        <v>0</v>
      </c>
      <c r="AT1092" s="179">
        <f t="shared" si="1330"/>
        <v>0</v>
      </c>
      <c r="AU1092" s="179">
        <f t="shared" si="1330"/>
        <v>0</v>
      </c>
      <c r="AV1092" s="179">
        <f t="shared" si="1330"/>
        <v>0</v>
      </c>
      <c r="AW1092" s="179">
        <f t="shared" si="1330"/>
        <v>0</v>
      </c>
      <c r="AX1092" s="179">
        <f t="shared" si="1330"/>
        <v>0</v>
      </c>
      <c r="AY1092" s="179">
        <f t="shared" ref="AY1092:CD1092" si="1331">AY1065</f>
        <v>0</v>
      </c>
      <c r="AZ1092" s="179">
        <f t="shared" si="1331"/>
        <v>0</v>
      </c>
      <c r="BA1092" s="179">
        <f t="shared" si="1331"/>
        <v>0</v>
      </c>
      <c r="BB1092" s="179">
        <f t="shared" si="1331"/>
        <v>0</v>
      </c>
      <c r="BC1092" s="179">
        <f t="shared" si="1331"/>
        <v>0</v>
      </c>
      <c r="BD1092" s="179">
        <f t="shared" si="1331"/>
        <v>0</v>
      </c>
      <c r="BE1092" s="179">
        <f t="shared" si="1331"/>
        <v>0</v>
      </c>
      <c r="BF1092" s="179">
        <f t="shared" si="1331"/>
        <v>0</v>
      </c>
      <c r="BG1092" s="179">
        <f t="shared" si="1331"/>
        <v>0</v>
      </c>
      <c r="BH1092" s="179">
        <f t="shared" si="1331"/>
        <v>0</v>
      </c>
      <c r="BI1092" s="179">
        <f t="shared" si="1331"/>
        <v>0</v>
      </c>
      <c r="BJ1092" s="179">
        <f t="shared" si="1331"/>
        <v>0</v>
      </c>
      <c r="BK1092" s="179">
        <f t="shared" si="1331"/>
        <v>0</v>
      </c>
      <c r="BL1092" s="179">
        <f t="shared" si="1331"/>
        <v>0</v>
      </c>
      <c r="BM1092" s="179">
        <f t="shared" si="1331"/>
        <v>0</v>
      </c>
      <c r="BN1092" s="179">
        <f t="shared" si="1331"/>
        <v>0</v>
      </c>
      <c r="BO1092" s="179">
        <f t="shared" si="1331"/>
        <v>0</v>
      </c>
      <c r="BP1092" s="179">
        <f t="shared" si="1331"/>
        <v>0</v>
      </c>
      <c r="BQ1092" s="179">
        <f t="shared" si="1331"/>
        <v>0</v>
      </c>
      <c r="BR1092" s="179">
        <f t="shared" si="1331"/>
        <v>0</v>
      </c>
      <c r="BS1092" s="179">
        <f t="shared" si="1331"/>
        <v>0</v>
      </c>
      <c r="BT1092" s="179">
        <f t="shared" si="1331"/>
        <v>0</v>
      </c>
      <c r="BU1092" s="179">
        <f t="shared" si="1331"/>
        <v>0</v>
      </c>
      <c r="BV1092" s="179">
        <f t="shared" si="1331"/>
        <v>0</v>
      </c>
      <c r="BW1092" s="179">
        <f t="shared" si="1331"/>
        <v>0</v>
      </c>
      <c r="BX1092" s="179">
        <f t="shared" si="1331"/>
        <v>0</v>
      </c>
      <c r="BY1092" s="179">
        <f t="shared" si="1331"/>
        <v>0</v>
      </c>
      <c r="BZ1092" s="179">
        <f t="shared" si="1331"/>
        <v>0</v>
      </c>
      <c r="CA1092" s="179">
        <f t="shared" si="1331"/>
        <v>0</v>
      </c>
      <c r="CB1092" s="179">
        <f t="shared" si="1331"/>
        <v>0</v>
      </c>
      <c r="CC1092" s="179">
        <f t="shared" si="1331"/>
        <v>0</v>
      </c>
      <c r="CD1092" s="179">
        <f t="shared" si="1331"/>
        <v>0</v>
      </c>
      <c r="CE1092" s="179">
        <f t="shared" ref="CE1092:CL1092" si="1332">CE1065</f>
        <v>0</v>
      </c>
      <c r="CF1092" s="179">
        <f t="shared" si="1332"/>
        <v>0</v>
      </c>
      <c r="CG1092" s="179">
        <f t="shared" si="1332"/>
        <v>0</v>
      </c>
      <c r="CH1092" s="179">
        <f t="shared" si="1332"/>
        <v>0</v>
      </c>
      <c r="CI1092" s="179">
        <f t="shared" si="1332"/>
        <v>0</v>
      </c>
      <c r="CJ1092" s="179">
        <f t="shared" si="1332"/>
        <v>0</v>
      </c>
      <c r="CK1092" s="179">
        <f t="shared" si="1332"/>
        <v>0</v>
      </c>
      <c r="CL1092" s="179">
        <f t="shared" si="1332"/>
        <v>0</v>
      </c>
      <c r="CN1092" s="60"/>
      <c r="CO1092" s="179">
        <f t="shared" ref="CO1092:DL1092" si="1333">CO1065</f>
        <v>0</v>
      </c>
      <c r="CP1092" s="179">
        <f t="shared" si="1333"/>
        <v>0</v>
      </c>
      <c r="CQ1092" s="179">
        <f t="shared" si="1333"/>
        <v>0</v>
      </c>
      <c r="CR1092" s="179">
        <f t="shared" si="1333"/>
        <v>0</v>
      </c>
      <c r="CS1092" s="179">
        <f t="shared" si="1333"/>
        <v>0</v>
      </c>
      <c r="CT1092" s="179">
        <f t="shared" si="1333"/>
        <v>0</v>
      </c>
      <c r="CU1092" s="179">
        <f t="shared" si="1333"/>
        <v>0</v>
      </c>
      <c r="CV1092" s="179">
        <f t="shared" si="1333"/>
        <v>0</v>
      </c>
      <c r="CW1092" s="179">
        <f t="shared" si="1333"/>
        <v>0</v>
      </c>
      <c r="CX1092" s="179">
        <f t="shared" si="1333"/>
        <v>0</v>
      </c>
      <c r="CY1092" s="179">
        <f t="shared" si="1333"/>
        <v>0</v>
      </c>
      <c r="CZ1092" s="179">
        <f t="shared" si="1333"/>
        <v>0</v>
      </c>
      <c r="DA1092" s="179">
        <f t="shared" si="1333"/>
        <v>0</v>
      </c>
      <c r="DB1092" s="179">
        <f t="shared" si="1333"/>
        <v>0</v>
      </c>
      <c r="DC1092" s="179">
        <f t="shared" si="1333"/>
        <v>0</v>
      </c>
      <c r="DD1092" s="179">
        <f t="shared" si="1333"/>
        <v>0</v>
      </c>
      <c r="DE1092" s="179">
        <f t="shared" si="1333"/>
        <v>0</v>
      </c>
      <c r="DF1092" s="179">
        <f t="shared" si="1333"/>
        <v>0</v>
      </c>
      <c r="DG1092" s="179">
        <f t="shared" si="1333"/>
        <v>0</v>
      </c>
      <c r="DH1092" s="179">
        <f t="shared" si="1333"/>
        <v>0</v>
      </c>
      <c r="DI1092" s="179">
        <f t="shared" si="1333"/>
        <v>0</v>
      </c>
      <c r="DJ1092" s="179">
        <f t="shared" si="1333"/>
        <v>0</v>
      </c>
      <c r="DK1092" s="179">
        <f t="shared" si="1333"/>
        <v>0</v>
      </c>
      <c r="DL1092" s="179">
        <f t="shared" si="1333"/>
        <v>0</v>
      </c>
    </row>
    <row r="1093" spans="1:116" x14ac:dyDescent="0.35">
      <c r="B1093" t="s">
        <v>332</v>
      </c>
      <c r="D1093" t="s">
        <v>767</v>
      </c>
      <c r="E1093" s="8" t="str">
        <f t="shared" ref="E1093" si="1334">ROW()&amp;" "&amp;D1093</f>
        <v>1093 FAPPE-S</v>
      </c>
      <c r="G1093" s="136" t="str">
        <f>G1066</f>
        <v>Primary volume driver</v>
      </c>
      <c r="H1093" s="12"/>
      <c r="I1093" s="60"/>
      <c r="J1093" s="60"/>
      <c r="K1093" s="15"/>
      <c r="L1093" s="15"/>
      <c r="M1093" s="15"/>
      <c r="N1093" s="15"/>
      <c r="O1093" s="15"/>
      <c r="P1093" s="15"/>
      <c r="R1093" s="15"/>
      <c r="S1093" s="179"/>
      <c r="T1093" s="179"/>
      <c r="U1093" s="179"/>
      <c r="V1093" s="179"/>
      <c r="W1093" s="179"/>
      <c r="X1093" s="179"/>
      <c r="Y1093" s="179"/>
      <c r="Z1093" s="179"/>
      <c r="AA1093" s="179"/>
      <c r="AB1093" s="179"/>
      <c r="AC1093" s="179"/>
      <c r="AD1093" s="179"/>
      <c r="AE1093" s="179"/>
      <c r="AF1093" s="179"/>
      <c r="AG1093" s="179"/>
      <c r="AH1093" s="179"/>
      <c r="AI1093" s="179"/>
      <c r="AJ1093" s="179"/>
      <c r="AK1093" s="179"/>
      <c r="AL1093" s="179"/>
      <c r="AM1093" s="179"/>
      <c r="AN1093" s="179"/>
      <c r="AO1093" s="179"/>
      <c r="AP1093" s="179"/>
      <c r="AQ1093" s="179"/>
      <c r="AR1093" s="179"/>
      <c r="AS1093" s="179"/>
      <c r="AT1093" s="179"/>
      <c r="AU1093" s="179"/>
      <c r="AV1093" s="179"/>
      <c r="AW1093" s="179"/>
      <c r="AX1093" s="179"/>
      <c r="AY1093" s="179"/>
      <c r="AZ1093" s="179"/>
      <c r="BA1093" s="179"/>
      <c r="BB1093" s="179"/>
      <c r="BC1093" s="179"/>
      <c r="BD1093" s="179"/>
      <c r="BE1093" s="179"/>
      <c r="BF1093" s="179"/>
      <c r="BG1093" s="179"/>
      <c r="BH1093" s="179"/>
      <c r="BI1093" s="179"/>
      <c r="BJ1093" s="179"/>
      <c r="BK1093" s="179"/>
      <c r="BL1093" s="179"/>
      <c r="BM1093" s="179"/>
      <c r="BN1093" s="179"/>
      <c r="BO1093" s="179"/>
      <c r="BP1093" s="179"/>
      <c r="BQ1093" s="179"/>
      <c r="BR1093" s="179"/>
      <c r="BS1093" s="179"/>
      <c r="BT1093" s="179"/>
      <c r="BU1093" s="179"/>
      <c r="BV1093" s="179"/>
      <c r="BW1093" s="179"/>
      <c r="BX1093" s="179"/>
      <c r="BY1093" s="179"/>
      <c r="BZ1093" s="179"/>
      <c r="CA1093" s="179"/>
      <c r="CB1093" s="179"/>
      <c r="CC1093" s="179"/>
      <c r="CD1093" s="179"/>
      <c r="CE1093" s="179"/>
      <c r="CF1093" s="179"/>
      <c r="CG1093" s="179"/>
      <c r="CH1093" s="179"/>
      <c r="CI1093" s="179"/>
      <c r="CJ1093" s="179"/>
      <c r="CK1093" s="179"/>
      <c r="CL1093" s="179"/>
      <c r="CN1093" s="60"/>
      <c r="CO1093" s="179"/>
      <c r="CP1093" s="179"/>
      <c r="CQ1093" s="179"/>
      <c r="CR1093" s="179"/>
      <c r="CS1093" s="179"/>
      <c r="CT1093" s="179"/>
      <c r="CU1093" s="179"/>
      <c r="CV1093" s="179"/>
      <c r="CW1093" s="179"/>
      <c r="CX1093" s="179"/>
      <c r="CY1093" s="179"/>
      <c r="CZ1093" s="179"/>
      <c r="DA1093" s="179"/>
      <c r="DB1093" s="179"/>
      <c r="DC1093" s="179"/>
      <c r="DD1093" s="179"/>
      <c r="DE1093" s="179"/>
      <c r="DF1093" s="179"/>
      <c r="DG1093" s="179"/>
      <c r="DH1093" s="179"/>
      <c r="DI1093" s="179"/>
      <c r="DJ1093" s="179"/>
      <c r="DK1093" s="179"/>
      <c r="DL1093" s="179"/>
    </row>
    <row r="1094" spans="1:116" x14ac:dyDescent="0.35">
      <c r="A1094" s="3"/>
      <c r="B1094" t="s">
        <v>332</v>
      </c>
      <c r="D1094" t="s">
        <v>767</v>
      </c>
      <c r="E1094" s="8" t="str">
        <f t="shared" si="1329"/>
        <v>1094 FAPPE-S</v>
      </c>
      <c r="G1094" s="191" t="str">
        <f>G1071</f>
        <v>Volume driven secondary PP&amp;E:</v>
      </c>
      <c r="H1094" s="90"/>
      <c r="I1094" s="213"/>
      <c r="J1094" s="213"/>
      <c r="K1094" s="214"/>
      <c r="L1094" s="214"/>
      <c r="M1094" s="214"/>
      <c r="N1094" s="214"/>
      <c r="O1094" s="214"/>
      <c r="P1094" s="214"/>
      <c r="R1094" s="214"/>
      <c r="S1094" s="4" t="str">
        <f t="shared" ref="S1094:AX1094" si="1335">ADDRESS(ROW(S1086),COLUMN(S1086),2)</f>
        <v>S$1086</v>
      </c>
      <c r="T1094" s="4" t="str">
        <f t="shared" si="1335"/>
        <v>T$1086</v>
      </c>
      <c r="U1094" s="4" t="str">
        <f t="shared" si="1335"/>
        <v>U$1086</v>
      </c>
      <c r="V1094" s="4" t="str">
        <f t="shared" si="1335"/>
        <v>V$1086</v>
      </c>
      <c r="W1094" s="4" t="str">
        <f t="shared" si="1335"/>
        <v>W$1086</v>
      </c>
      <c r="X1094" s="4" t="str">
        <f t="shared" si="1335"/>
        <v>X$1086</v>
      </c>
      <c r="Y1094" s="4" t="str">
        <f t="shared" si="1335"/>
        <v>Y$1086</v>
      </c>
      <c r="Z1094" s="4" t="str">
        <f t="shared" si="1335"/>
        <v>Z$1086</v>
      </c>
      <c r="AA1094" s="4" t="str">
        <f t="shared" si="1335"/>
        <v>AA$1086</v>
      </c>
      <c r="AB1094" s="4" t="str">
        <f t="shared" si="1335"/>
        <v>AB$1086</v>
      </c>
      <c r="AC1094" s="4" t="str">
        <f t="shared" si="1335"/>
        <v>AC$1086</v>
      </c>
      <c r="AD1094" s="4" t="str">
        <f t="shared" si="1335"/>
        <v>AD$1086</v>
      </c>
      <c r="AE1094" s="4" t="str">
        <f t="shared" si="1335"/>
        <v>AE$1086</v>
      </c>
      <c r="AF1094" s="4" t="str">
        <f t="shared" si="1335"/>
        <v>AF$1086</v>
      </c>
      <c r="AG1094" s="4" t="str">
        <f t="shared" si="1335"/>
        <v>AG$1086</v>
      </c>
      <c r="AH1094" s="4" t="str">
        <f t="shared" si="1335"/>
        <v>AH$1086</v>
      </c>
      <c r="AI1094" s="4" t="str">
        <f t="shared" si="1335"/>
        <v>AI$1086</v>
      </c>
      <c r="AJ1094" s="4" t="str">
        <f t="shared" si="1335"/>
        <v>AJ$1086</v>
      </c>
      <c r="AK1094" s="4" t="str">
        <f t="shared" si="1335"/>
        <v>AK$1086</v>
      </c>
      <c r="AL1094" s="4" t="str">
        <f t="shared" si="1335"/>
        <v>AL$1086</v>
      </c>
      <c r="AM1094" s="4" t="str">
        <f t="shared" si="1335"/>
        <v>AM$1086</v>
      </c>
      <c r="AN1094" s="4" t="str">
        <f t="shared" si="1335"/>
        <v>AN$1086</v>
      </c>
      <c r="AO1094" s="4" t="str">
        <f t="shared" si="1335"/>
        <v>AO$1086</v>
      </c>
      <c r="AP1094" s="4" t="str">
        <f t="shared" si="1335"/>
        <v>AP$1086</v>
      </c>
      <c r="AQ1094" s="4" t="str">
        <f t="shared" si="1335"/>
        <v>AQ$1086</v>
      </c>
      <c r="AR1094" s="4" t="str">
        <f t="shared" si="1335"/>
        <v>AR$1086</v>
      </c>
      <c r="AS1094" s="4" t="str">
        <f t="shared" si="1335"/>
        <v>AS$1086</v>
      </c>
      <c r="AT1094" s="4" t="str">
        <f t="shared" si="1335"/>
        <v>AT$1086</v>
      </c>
      <c r="AU1094" s="4" t="str">
        <f t="shared" si="1335"/>
        <v>AU$1086</v>
      </c>
      <c r="AV1094" s="4" t="str">
        <f t="shared" si="1335"/>
        <v>AV$1086</v>
      </c>
      <c r="AW1094" s="4" t="str">
        <f t="shared" si="1335"/>
        <v>AW$1086</v>
      </c>
      <c r="AX1094" s="4" t="str">
        <f t="shared" si="1335"/>
        <v>AX$1086</v>
      </c>
      <c r="AY1094" s="4" t="str">
        <f t="shared" ref="AY1094:CD1094" si="1336">ADDRESS(ROW(AY1086),COLUMN(AY1086),2)</f>
        <v>AY$1086</v>
      </c>
      <c r="AZ1094" s="4" t="str">
        <f t="shared" si="1336"/>
        <v>AZ$1086</v>
      </c>
      <c r="BA1094" s="4" t="str">
        <f t="shared" si="1336"/>
        <v>BA$1086</v>
      </c>
      <c r="BB1094" s="4" t="str">
        <f t="shared" si="1336"/>
        <v>BB$1086</v>
      </c>
      <c r="BC1094" s="4" t="str">
        <f t="shared" si="1336"/>
        <v>BC$1086</v>
      </c>
      <c r="BD1094" s="4" t="str">
        <f t="shared" si="1336"/>
        <v>BD$1086</v>
      </c>
      <c r="BE1094" s="4" t="str">
        <f t="shared" si="1336"/>
        <v>BE$1086</v>
      </c>
      <c r="BF1094" s="4" t="str">
        <f t="shared" si="1336"/>
        <v>BF$1086</v>
      </c>
      <c r="BG1094" s="4" t="str">
        <f t="shared" si="1336"/>
        <v>BG$1086</v>
      </c>
      <c r="BH1094" s="4" t="str">
        <f t="shared" si="1336"/>
        <v>BH$1086</v>
      </c>
      <c r="BI1094" s="4" t="str">
        <f t="shared" si="1336"/>
        <v>BI$1086</v>
      </c>
      <c r="BJ1094" s="4" t="str">
        <f t="shared" si="1336"/>
        <v>BJ$1086</v>
      </c>
      <c r="BK1094" s="4" t="str">
        <f t="shared" si="1336"/>
        <v>BK$1086</v>
      </c>
      <c r="BL1094" s="4" t="str">
        <f t="shared" si="1336"/>
        <v>BL$1086</v>
      </c>
      <c r="BM1094" s="4" t="str">
        <f t="shared" si="1336"/>
        <v>BM$1086</v>
      </c>
      <c r="BN1094" s="4" t="str">
        <f t="shared" si="1336"/>
        <v>BN$1086</v>
      </c>
      <c r="BO1094" s="4" t="str">
        <f t="shared" si="1336"/>
        <v>BO$1086</v>
      </c>
      <c r="BP1094" s="4" t="str">
        <f t="shared" si="1336"/>
        <v>BP$1086</v>
      </c>
      <c r="BQ1094" s="4" t="str">
        <f t="shared" si="1336"/>
        <v>BQ$1086</v>
      </c>
      <c r="BR1094" s="4" t="str">
        <f t="shared" si="1336"/>
        <v>BR$1086</v>
      </c>
      <c r="BS1094" s="4" t="str">
        <f t="shared" si="1336"/>
        <v>BS$1086</v>
      </c>
      <c r="BT1094" s="4" t="str">
        <f t="shared" si="1336"/>
        <v>BT$1086</v>
      </c>
      <c r="BU1094" s="4" t="str">
        <f t="shared" si="1336"/>
        <v>BU$1086</v>
      </c>
      <c r="BV1094" s="4" t="str">
        <f t="shared" si="1336"/>
        <v>BV$1086</v>
      </c>
      <c r="BW1094" s="4" t="str">
        <f t="shared" si="1336"/>
        <v>BW$1086</v>
      </c>
      <c r="BX1094" s="4" t="str">
        <f t="shared" si="1336"/>
        <v>BX$1086</v>
      </c>
      <c r="BY1094" s="4" t="str">
        <f t="shared" si="1336"/>
        <v>BY$1086</v>
      </c>
      <c r="BZ1094" s="4" t="str">
        <f t="shared" si="1336"/>
        <v>BZ$1086</v>
      </c>
      <c r="CA1094" s="4" t="str">
        <f t="shared" si="1336"/>
        <v>CA$1086</v>
      </c>
      <c r="CB1094" s="4" t="str">
        <f t="shared" si="1336"/>
        <v>CB$1086</v>
      </c>
      <c r="CC1094" s="4" t="str">
        <f t="shared" si="1336"/>
        <v>CC$1086</v>
      </c>
      <c r="CD1094" s="4" t="str">
        <f t="shared" si="1336"/>
        <v>CD$1086</v>
      </c>
      <c r="CE1094" s="4" t="str">
        <f t="shared" ref="CE1094:CL1094" si="1337">ADDRESS(ROW(CE1086),COLUMN(CE1086),2)</f>
        <v>CE$1086</v>
      </c>
      <c r="CF1094" s="4" t="str">
        <f t="shared" si="1337"/>
        <v>CF$1086</v>
      </c>
      <c r="CG1094" s="4" t="str">
        <f t="shared" si="1337"/>
        <v>CG$1086</v>
      </c>
      <c r="CH1094" s="4" t="str">
        <f t="shared" si="1337"/>
        <v>CH$1086</v>
      </c>
      <c r="CI1094" s="4" t="str">
        <f t="shared" si="1337"/>
        <v>CI$1086</v>
      </c>
      <c r="CJ1094" s="4" t="str">
        <f t="shared" si="1337"/>
        <v>CJ$1086</v>
      </c>
      <c r="CK1094" s="4" t="str">
        <f t="shared" si="1337"/>
        <v>CK$1086</v>
      </c>
      <c r="CL1094" s="4" t="str">
        <f t="shared" si="1337"/>
        <v>CL$1086</v>
      </c>
      <c r="CN1094" s="213"/>
      <c r="CO1094" s="4" t="str">
        <f t="shared" ref="CO1094:DL1094" si="1338">ADDRESS(ROW(CO1086),COLUMN(CO1086),2)</f>
        <v>CO$1086</v>
      </c>
      <c r="CP1094" s="4" t="str">
        <f t="shared" si="1338"/>
        <v>CP$1086</v>
      </c>
      <c r="CQ1094" s="4" t="str">
        <f t="shared" si="1338"/>
        <v>CQ$1086</v>
      </c>
      <c r="CR1094" s="4" t="str">
        <f t="shared" si="1338"/>
        <v>CR$1086</v>
      </c>
      <c r="CS1094" s="4" t="str">
        <f t="shared" si="1338"/>
        <v>CS$1086</v>
      </c>
      <c r="CT1094" s="4" t="str">
        <f t="shared" si="1338"/>
        <v>CT$1086</v>
      </c>
      <c r="CU1094" s="4" t="str">
        <f t="shared" si="1338"/>
        <v>CU$1086</v>
      </c>
      <c r="CV1094" s="4" t="str">
        <f t="shared" si="1338"/>
        <v>CV$1086</v>
      </c>
      <c r="CW1094" s="4" t="str">
        <f t="shared" si="1338"/>
        <v>CW$1086</v>
      </c>
      <c r="CX1094" s="4" t="str">
        <f t="shared" si="1338"/>
        <v>CX$1086</v>
      </c>
      <c r="CY1094" s="4" t="str">
        <f t="shared" si="1338"/>
        <v>CY$1086</v>
      </c>
      <c r="CZ1094" s="4" t="str">
        <f t="shared" si="1338"/>
        <v>CZ$1086</v>
      </c>
      <c r="DA1094" s="4" t="str">
        <f t="shared" si="1338"/>
        <v>DA$1086</v>
      </c>
      <c r="DB1094" s="4" t="str">
        <f t="shared" si="1338"/>
        <v>DB$1086</v>
      </c>
      <c r="DC1094" s="4" t="str">
        <f t="shared" si="1338"/>
        <v>DC$1086</v>
      </c>
      <c r="DD1094" s="4" t="str">
        <f t="shared" si="1338"/>
        <v>DD$1086</v>
      </c>
      <c r="DE1094" s="4" t="str">
        <f t="shared" si="1338"/>
        <v>DE$1086</v>
      </c>
      <c r="DF1094" s="4" t="str">
        <f t="shared" si="1338"/>
        <v>DF$1086</v>
      </c>
      <c r="DG1094" s="4" t="str">
        <f t="shared" si="1338"/>
        <v>DG$1086</v>
      </c>
      <c r="DH1094" s="4" t="str">
        <f t="shared" si="1338"/>
        <v>DH$1086</v>
      </c>
      <c r="DI1094" s="4" t="str">
        <f t="shared" si="1338"/>
        <v>DI$1086</v>
      </c>
      <c r="DJ1094" s="4" t="str">
        <f t="shared" si="1338"/>
        <v>DJ$1086</v>
      </c>
      <c r="DK1094" s="4" t="str">
        <f t="shared" si="1338"/>
        <v>DK$1086</v>
      </c>
      <c r="DL1094" s="4" t="str">
        <f t="shared" si="1338"/>
        <v>DL$1086</v>
      </c>
    </row>
    <row r="1095" spans="1:116" x14ac:dyDescent="0.35">
      <c r="B1095" t="s">
        <v>332</v>
      </c>
      <c r="D1095" t="s">
        <v>767</v>
      </c>
      <c r="E1095" s="8" t="str">
        <f t="shared" si="1329"/>
        <v>1095 FAPPE-S</v>
      </c>
      <c r="G1095" s="241" t="str">
        <f>IFERROR(SUBSTITUTE(TRIM(MID(G1071, SEARCH("-", G1071) + 1, LEN(G1071))),":",""),"no unit")</f>
        <v>no unit</v>
      </c>
      <c r="H1095" s="12"/>
      <c r="I1095" s="60"/>
      <c r="J1095" s="60"/>
      <c r="K1095" s="15"/>
      <c r="L1095" s="15"/>
      <c r="M1095" s="15"/>
      <c r="N1095" s="15"/>
      <c r="O1095" s="15"/>
      <c r="P1095" s="15"/>
      <c r="R1095" s="15"/>
      <c r="S1095" s="179" t="str">
        <f t="shared" ref="S1095:AX1095" si="1339">S1068</f>
        <v>S$19</v>
      </c>
      <c r="T1095" s="179" t="str">
        <f t="shared" si="1339"/>
        <v>T$19</v>
      </c>
      <c r="U1095" s="179" t="str">
        <f t="shared" si="1339"/>
        <v>U$19</v>
      </c>
      <c r="V1095" s="179" t="str">
        <f t="shared" si="1339"/>
        <v>V$19</v>
      </c>
      <c r="W1095" s="179" t="str">
        <f t="shared" si="1339"/>
        <v>W$19</v>
      </c>
      <c r="X1095" s="179" t="str">
        <f t="shared" si="1339"/>
        <v>X$19</v>
      </c>
      <c r="Y1095" s="179" t="str">
        <f t="shared" si="1339"/>
        <v>Y$19</v>
      </c>
      <c r="Z1095" s="179" t="str">
        <f t="shared" si="1339"/>
        <v>Z$19</v>
      </c>
      <c r="AA1095" s="179" t="str">
        <f t="shared" si="1339"/>
        <v>AA$19</v>
      </c>
      <c r="AB1095" s="179" t="str">
        <f t="shared" si="1339"/>
        <v>AB$19</v>
      </c>
      <c r="AC1095" s="179" t="str">
        <f t="shared" si="1339"/>
        <v>AC$19</v>
      </c>
      <c r="AD1095" s="179" t="str">
        <f t="shared" si="1339"/>
        <v>AD$19</v>
      </c>
      <c r="AE1095" s="179" t="str">
        <f t="shared" si="1339"/>
        <v>AE$19</v>
      </c>
      <c r="AF1095" s="179" t="str">
        <f t="shared" si="1339"/>
        <v>AF$19</v>
      </c>
      <c r="AG1095" s="179" t="str">
        <f t="shared" si="1339"/>
        <v>AG$19</v>
      </c>
      <c r="AH1095" s="179" t="str">
        <f t="shared" si="1339"/>
        <v>AH$19</v>
      </c>
      <c r="AI1095" s="179" t="str">
        <f t="shared" si="1339"/>
        <v>AI$19</v>
      </c>
      <c r="AJ1095" s="179" t="str">
        <f t="shared" si="1339"/>
        <v>AJ$19</v>
      </c>
      <c r="AK1095" s="179" t="str">
        <f t="shared" si="1339"/>
        <v>AK$19</v>
      </c>
      <c r="AL1095" s="179" t="str">
        <f t="shared" si="1339"/>
        <v>AL$19</v>
      </c>
      <c r="AM1095" s="179" t="str">
        <f t="shared" si="1339"/>
        <v>AM$19</v>
      </c>
      <c r="AN1095" s="179" t="str">
        <f t="shared" si="1339"/>
        <v>AN$19</v>
      </c>
      <c r="AO1095" s="179" t="str">
        <f t="shared" si="1339"/>
        <v>AO$19</v>
      </c>
      <c r="AP1095" s="179" t="str">
        <f t="shared" si="1339"/>
        <v>AP$19</v>
      </c>
      <c r="AQ1095" s="179" t="str">
        <f t="shared" si="1339"/>
        <v>AQ$19</v>
      </c>
      <c r="AR1095" s="179" t="str">
        <f t="shared" si="1339"/>
        <v>AR$19</v>
      </c>
      <c r="AS1095" s="179" t="str">
        <f t="shared" si="1339"/>
        <v>AS$19</v>
      </c>
      <c r="AT1095" s="179" t="str">
        <f t="shared" si="1339"/>
        <v>AT$19</v>
      </c>
      <c r="AU1095" s="179" t="str">
        <f t="shared" si="1339"/>
        <v>AU$19</v>
      </c>
      <c r="AV1095" s="179" t="str">
        <f t="shared" si="1339"/>
        <v>AV$19</v>
      </c>
      <c r="AW1095" s="179" t="str">
        <f t="shared" si="1339"/>
        <v>AW$19</v>
      </c>
      <c r="AX1095" s="179" t="str">
        <f t="shared" si="1339"/>
        <v>AX$19</v>
      </c>
      <c r="AY1095" s="179" t="str">
        <f t="shared" ref="AY1095:CD1095" si="1340">AY1068</f>
        <v>AY$19</v>
      </c>
      <c r="AZ1095" s="179" t="str">
        <f t="shared" si="1340"/>
        <v>AZ$19</v>
      </c>
      <c r="BA1095" s="179" t="str">
        <f t="shared" si="1340"/>
        <v>BA$19</v>
      </c>
      <c r="BB1095" s="179" t="str">
        <f t="shared" si="1340"/>
        <v>BB$19</v>
      </c>
      <c r="BC1095" s="179" t="str">
        <f t="shared" si="1340"/>
        <v>BC$19</v>
      </c>
      <c r="BD1095" s="179" t="str">
        <f t="shared" si="1340"/>
        <v>BD$19</v>
      </c>
      <c r="BE1095" s="179" t="str">
        <f t="shared" si="1340"/>
        <v>BE$19</v>
      </c>
      <c r="BF1095" s="179" t="str">
        <f t="shared" si="1340"/>
        <v>BF$19</v>
      </c>
      <c r="BG1095" s="179" t="str">
        <f t="shared" si="1340"/>
        <v>BG$19</v>
      </c>
      <c r="BH1095" s="179" t="str">
        <f t="shared" si="1340"/>
        <v>BH$19</v>
      </c>
      <c r="BI1095" s="179" t="str">
        <f t="shared" si="1340"/>
        <v>BI$19</v>
      </c>
      <c r="BJ1095" s="179" t="str">
        <f t="shared" si="1340"/>
        <v>BJ$19</v>
      </c>
      <c r="BK1095" s="179" t="str">
        <f t="shared" si="1340"/>
        <v>BK$19</v>
      </c>
      <c r="BL1095" s="179" t="str">
        <f t="shared" si="1340"/>
        <v>BL$19</v>
      </c>
      <c r="BM1095" s="179" t="str">
        <f t="shared" si="1340"/>
        <v>BM$19</v>
      </c>
      <c r="BN1095" s="179" t="str">
        <f t="shared" si="1340"/>
        <v>BN$19</v>
      </c>
      <c r="BO1095" s="179" t="str">
        <f t="shared" si="1340"/>
        <v>BO$19</v>
      </c>
      <c r="BP1095" s="179" t="str">
        <f t="shared" si="1340"/>
        <v>BP$19</v>
      </c>
      <c r="BQ1095" s="179" t="str">
        <f t="shared" si="1340"/>
        <v>BQ$19</v>
      </c>
      <c r="BR1095" s="179" t="str">
        <f t="shared" si="1340"/>
        <v>BR$19</v>
      </c>
      <c r="BS1095" s="179" t="str">
        <f t="shared" si="1340"/>
        <v>BS$19</v>
      </c>
      <c r="BT1095" s="179" t="str">
        <f t="shared" si="1340"/>
        <v>BT$19</v>
      </c>
      <c r="BU1095" s="179" t="str">
        <f t="shared" si="1340"/>
        <v>BU$19</v>
      </c>
      <c r="BV1095" s="179" t="str">
        <f t="shared" si="1340"/>
        <v>BV$19</v>
      </c>
      <c r="BW1095" s="179" t="str">
        <f t="shared" si="1340"/>
        <v>BW$19</v>
      </c>
      <c r="BX1095" s="179" t="str">
        <f t="shared" si="1340"/>
        <v>BX$19</v>
      </c>
      <c r="BY1095" s="179" t="str">
        <f t="shared" si="1340"/>
        <v>BY$19</v>
      </c>
      <c r="BZ1095" s="179" t="str">
        <f t="shared" si="1340"/>
        <v>BZ$19</v>
      </c>
      <c r="CA1095" s="179" t="str">
        <f t="shared" si="1340"/>
        <v>CA$19</v>
      </c>
      <c r="CB1095" s="179" t="str">
        <f t="shared" si="1340"/>
        <v>CB$19</v>
      </c>
      <c r="CC1095" s="179" t="str">
        <f t="shared" si="1340"/>
        <v>CC$19</v>
      </c>
      <c r="CD1095" s="179" t="str">
        <f t="shared" si="1340"/>
        <v>CD$19</v>
      </c>
      <c r="CE1095" s="179" t="str">
        <f t="shared" ref="CE1095:CL1095" si="1341">CE1068</f>
        <v>CE$19</v>
      </c>
      <c r="CF1095" s="179" t="str">
        <f t="shared" si="1341"/>
        <v>CF$19</v>
      </c>
      <c r="CG1095" s="179" t="str">
        <f t="shared" si="1341"/>
        <v>CG$19</v>
      </c>
      <c r="CH1095" s="179" t="str">
        <f t="shared" si="1341"/>
        <v>CH$19</v>
      </c>
      <c r="CI1095" s="179" t="str">
        <f t="shared" si="1341"/>
        <v>CI$19</v>
      </c>
      <c r="CJ1095" s="179" t="str">
        <f t="shared" si="1341"/>
        <v>CJ$19</v>
      </c>
      <c r="CK1095" s="179" t="str">
        <f t="shared" si="1341"/>
        <v>CK$19</v>
      </c>
      <c r="CL1095" s="179" t="str">
        <f t="shared" si="1341"/>
        <v>CL$19</v>
      </c>
      <c r="CN1095" s="60"/>
      <c r="CO1095" s="179" t="str">
        <f t="shared" ref="CO1095:DL1095" si="1342">CO1068</f>
        <v>CO$19</v>
      </c>
      <c r="CP1095" s="179" t="str">
        <f t="shared" si="1342"/>
        <v>CP$19</v>
      </c>
      <c r="CQ1095" s="179" t="str">
        <f t="shared" si="1342"/>
        <v>CQ$19</v>
      </c>
      <c r="CR1095" s="179" t="str">
        <f t="shared" si="1342"/>
        <v>CR$19</v>
      </c>
      <c r="CS1095" s="179" t="str">
        <f t="shared" si="1342"/>
        <v>CS$19</v>
      </c>
      <c r="CT1095" s="179" t="str">
        <f t="shared" si="1342"/>
        <v>CT$19</v>
      </c>
      <c r="CU1095" s="179" t="str">
        <f t="shared" si="1342"/>
        <v>CU$19</v>
      </c>
      <c r="CV1095" s="179" t="str">
        <f t="shared" si="1342"/>
        <v>CV$19</v>
      </c>
      <c r="CW1095" s="179" t="str">
        <f t="shared" si="1342"/>
        <v>CW$19</v>
      </c>
      <c r="CX1095" s="179" t="str">
        <f t="shared" si="1342"/>
        <v>CX$19</v>
      </c>
      <c r="CY1095" s="179" t="str">
        <f t="shared" si="1342"/>
        <v>CY$19</v>
      </c>
      <c r="CZ1095" s="179" t="str">
        <f t="shared" si="1342"/>
        <v>CZ$19</v>
      </c>
      <c r="DA1095" s="179" t="str">
        <f t="shared" si="1342"/>
        <v>DA$19</v>
      </c>
      <c r="DB1095" s="179" t="str">
        <f t="shared" si="1342"/>
        <v>DB$19</v>
      </c>
      <c r="DC1095" s="179" t="str">
        <f t="shared" si="1342"/>
        <v>DC$19</v>
      </c>
      <c r="DD1095" s="179" t="str">
        <f t="shared" si="1342"/>
        <v>DD$19</v>
      </c>
      <c r="DE1095" s="179" t="str">
        <f t="shared" si="1342"/>
        <v>DE$19</v>
      </c>
      <c r="DF1095" s="179" t="str">
        <f t="shared" si="1342"/>
        <v>DF$19</v>
      </c>
      <c r="DG1095" s="179" t="str">
        <f t="shared" si="1342"/>
        <v>DG$19</v>
      </c>
      <c r="DH1095" s="179" t="str">
        <f t="shared" si="1342"/>
        <v>DH$19</v>
      </c>
      <c r="DI1095" s="179" t="str">
        <f t="shared" si="1342"/>
        <v>DI$19</v>
      </c>
      <c r="DJ1095" s="179" t="str">
        <f t="shared" si="1342"/>
        <v>DJ$19</v>
      </c>
      <c r="DK1095" s="179" t="str">
        <f t="shared" si="1342"/>
        <v>DK$19</v>
      </c>
      <c r="DL1095" s="179" t="str">
        <f t="shared" si="1342"/>
        <v>DL$19</v>
      </c>
    </row>
    <row r="1096" spans="1:116" x14ac:dyDescent="0.35">
      <c r="A1096" s="174"/>
      <c r="E1096" s="8"/>
      <c r="G1096" s="191" t="str">
        <f>G1069</f>
        <v>Secondary revenue driver</v>
      </c>
      <c r="H1096" s="174"/>
      <c r="I1096" s="176"/>
      <c r="J1096" s="176"/>
      <c r="K1096" s="197"/>
      <c r="L1096" s="197"/>
      <c r="M1096" s="197"/>
      <c r="N1096" s="197"/>
      <c r="O1096" s="197"/>
      <c r="P1096" s="197"/>
      <c r="R1096" s="198"/>
      <c r="S1096" s="174"/>
      <c r="T1096" s="174"/>
      <c r="U1096" s="174"/>
      <c r="V1096" s="174"/>
      <c r="W1096" s="174"/>
      <c r="X1096" s="174"/>
      <c r="Y1096" s="174"/>
      <c r="Z1096" s="174"/>
      <c r="AA1096" s="174"/>
      <c r="AB1096" s="174"/>
      <c r="AC1096" s="174"/>
      <c r="AD1096" s="174"/>
      <c r="AE1096" s="174"/>
      <c r="AF1096" s="174"/>
      <c r="AG1096" s="174"/>
      <c r="AH1096" s="174"/>
      <c r="AI1096" s="174"/>
      <c r="AJ1096" s="174"/>
      <c r="AK1096" s="174"/>
      <c r="AL1096" s="174"/>
      <c r="AM1096" s="174"/>
      <c r="AN1096" s="174"/>
      <c r="AO1096" s="174"/>
      <c r="AP1096" s="174"/>
      <c r="AQ1096" s="174"/>
      <c r="AR1096" s="174"/>
      <c r="AS1096" s="174"/>
      <c r="AT1096" s="174"/>
      <c r="AU1096" s="174"/>
      <c r="AV1096" s="174"/>
      <c r="AW1096" s="174"/>
      <c r="AX1096" s="174"/>
      <c r="AY1096" s="174"/>
      <c r="AZ1096" s="174"/>
      <c r="BA1096" s="174"/>
      <c r="BB1096" s="174"/>
      <c r="BC1096" s="174"/>
      <c r="BD1096" s="174"/>
      <c r="BE1096" s="174"/>
      <c r="BF1096" s="174"/>
      <c r="BG1096" s="174"/>
      <c r="BH1096" s="174"/>
      <c r="BI1096" s="174"/>
      <c r="BJ1096" s="174"/>
      <c r="BK1096" s="174"/>
      <c r="BL1096" s="174"/>
      <c r="BM1096" s="174"/>
      <c r="BN1096" s="174"/>
      <c r="BO1096" s="174"/>
      <c r="BP1096" s="174"/>
      <c r="BQ1096" s="174"/>
      <c r="BR1096" s="174"/>
      <c r="BS1096" s="174"/>
      <c r="BT1096" s="174"/>
      <c r="BU1096" s="174"/>
      <c r="BV1096" s="174"/>
      <c r="BW1096" s="174"/>
      <c r="BX1096" s="174"/>
      <c r="BY1096" s="174"/>
      <c r="BZ1096" s="174"/>
      <c r="CA1096" s="174"/>
      <c r="CB1096" s="174"/>
      <c r="CC1096" s="174"/>
      <c r="CD1096" s="174"/>
      <c r="CE1096" s="174"/>
      <c r="CF1096" s="174"/>
      <c r="CG1096" s="174"/>
      <c r="CH1096" s="174"/>
      <c r="CI1096" s="174"/>
      <c r="CJ1096" s="174"/>
      <c r="CK1096" s="174"/>
      <c r="CL1096" s="174"/>
      <c r="CN1096" s="176"/>
      <c r="CO1096" s="174"/>
      <c r="CP1096" s="174"/>
      <c r="CQ1096" s="174"/>
      <c r="CR1096" s="174"/>
      <c r="CS1096" s="174"/>
      <c r="CT1096" s="174"/>
      <c r="CU1096" s="174"/>
      <c r="CV1096" s="174"/>
      <c r="CW1096" s="174"/>
      <c r="CX1096" s="174"/>
      <c r="CY1096" s="174"/>
      <c r="CZ1096" s="174"/>
      <c r="DA1096" s="174"/>
      <c r="DB1096" s="174"/>
      <c r="DC1096" s="174"/>
      <c r="DD1096" s="174"/>
      <c r="DE1096" s="174"/>
      <c r="DF1096" s="174"/>
      <c r="DG1096" s="174"/>
      <c r="DH1096" s="174"/>
      <c r="DI1096" s="174"/>
      <c r="DJ1096" s="174"/>
      <c r="DK1096" s="174"/>
      <c r="DL1096" s="174"/>
    </row>
    <row r="1097" spans="1:116" x14ac:dyDescent="0.35">
      <c r="A1097" s="174"/>
      <c r="E1097" s="8"/>
      <c r="G1097" s="136" t="str">
        <f>G1070</f>
        <v>Secondary volume driver</v>
      </c>
      <c r="H1097" s="174"/>
      <c r="I1097" s="176"/>
      <c r="J1097" s="176"/>
      <c r="K1097" s="197"/>
      <c r="L1097" s="197"/>
      <c r="M1097" s="197"/>
      <c r="N1097" s="197"/>
      <c r="O1097" s="197"/>
      <c r="P1097" s="197"/>
      <c r="R1097" s="198"/>
      <c r="S1097" s="174"/>
      <c r="T1097" s="174"/>
      <c r="U1097" s="174"/>
      <c r="V1097" s="174"/>
      <c r="W1097" s="174"/>
      <c r="X1097" s="174"/>
      <c r="Y1097" s="174"/>
      <c r="Z1097" s="174"/>
      <c r="AA1097" s="174"/>
      <c r="AB1097" s="174"/>
      <c r="AC1097" s="174"/>
      <c r="AD1097" s="174"/>
      <c r="AE1097" s="174"/>
      <c r="AF1097" s="174"/>
      <c r="AG1097" s="174"/>
      <c r="AH1097" s="174"/>
      <c r="AI1097" s="174"/>
      <c r="AJ1097" s="174"/>
      <c r="AK1097" s="174"/>
      <c r="AL1097" s="174"/>
      <c r="AM1097" s="174"/>
      <c r="AN1097" s="174"/>
      <c r="AO1097" s="174"/>
      <c r="AP1097" s="174"/>
      <c r="AQ1097" s="174"/>
      <c r="AR1097" s="174"/>
      <c r="AS1097" s="174"/>
      <c r="AT1097" s="174"/>
      <c r="AU1097" s="174"/>
      <c r="AV1097" s="174"/>
      <c r="AW1097" s="174"/>
      <c r="AX1097" s="174"/>
      <c r="AY1097" s="174"/>
      <c r="AZ1097" s="174"/>
      <c r="BA1097" s="174"/>
      <c r="BB1097" s="174"/>
      <c r="BC1097" s="174"/>
      <c r="BD1097" s="174"/>
      <c r="BE1097" s="174"/>
      <c r="BF1097" s="174"/>
      <c r="BG1097" s="174"/>
      <c r="BH1097" s="174"/>
      <c r="BI1097" s="174"/>
      <c r="BJ1097" s="174"/>
      <c r="BK1097" s="174"/>
      <c r="BL1097" s="174"/>
      <c r="BM1097" s="174"/>
      <c r="BN1097" s="174"/>
      <c r="BO1097" s="174"/>
      <c r="BP1097" s="174"/>
      <c r="BQ1097" s="174"/>
      <c r="BR1097" s="174"/>
      <c r="BS1097" s="174"/>
      <c r="BT1097" s="174"/>
      <c r="BU1097" s="174"/>
      <c r="BV1097" s="174"/>
      <c r="BW1097" s="174"/>
      <c r="BX1097" s="174"/>
      <c r="BY1097" s="174"/>
      <c r="BZ1097" s="174"/>
      <c r="CA1097" s="174"/>
      <c r="CB1097" s="174"/>
      <c r="CC1097" s="174"/>
      <c r="CD1097" s="174"/>
      <c r="CE1097" s="174"/>
      <c r="CF1097" s="174"/>
      <c r="CG1097" s="174"/>
      <c r="CH1097" s="174"/>
      <c r="CI1097" s="174"/>
      <c r="CJ1097" s="174"/>
      <c r="CK1097" s="174"/>
      <c r="CL1097" s="174"/>
      <c r="CN1097" s="176"/>
      <c r="CO1097" s="174"/>
      <c r="CP1097" s="174"/>
      <c r="CQ1097" s="174"/>
      <c r="CR1097" s="174"/>
      <c r="CS1097" s="174"/>
      <c r="CT1097" s="174"/>
      <c r="CU1097" s="174"/>
      <c r="CV1097" s="174"/>
      <c r="CW1097" s="174"/>
      <c r="CX1097" s="174"/>
      <c r="CY1097" s="174"/>
      <c r="CZ1097" s="174"/>
      <c r="DA1097" s="174"/>
      <c r="DB1097" s="174"/>
      <c r="DC1097" s="174"/>
      <c r="DD1097" s="174"/>
      <c r="DE1097" s="174"/>
      <c r="DF1097" s="174"/>
      <c r="DG1097" s="174"/>
      <c r="DH1097" s="174"/>
      <c r="DI1097" s="174"/>
      <c r="DJ1097" s="174"/>
      <c r="DK1097" s="174"/>
      <c r="DL1097" s="174"/>
    </row>
    <row r="1098" spans="1:116" x14ac:dyDescent="0.35">
      <c r="A1098" s="174"/>
      <c r="E1098" s="8"/>
      <c r="G1098" s="175" t="s">
        <v>490</v>
      </c>
      <c r="H1098" s="174"/>
      <c r="I1098" s="176"/>
      <c r="J1098" s="176"/>
      <c r="K1098" s="197"/>
      <c r="L1098" s="197"/>
      <c r="M1098" s="197"/>
      <c r="N1098" s="197"/>
      <c r="O1098" s="197"/>
      <c r="P1098" s="197"/>
      <c r="R1098" s="198"/>
      <c r="S1098" s="199" t="str">
        <f t="shared" ref="S1098:AX1098" si="1343">S$20</f>
        <v>S$16</v>
      </c>
      <c r="T1098" s="199" t="str">
        <f t="shared" si="1343"/>
        <v>T$16</v>
      </c>
      <c r="U1098" s="199" t="str">
        <f t="shared" si="1343"/>
        <v>U$16</v>
      </c>
      <c r="V1098" s="199" t="str">
        <f t="shared" si="1343"/>
        <v>V$16</v>
      </c>
      <c r="W1098" s="199" t="str">
        <f t="shared" si="1343"/>
        <v>W$16</v>
      </c>
      <c r="X1098" s="199" t="str">
        <f t="shared" si="1343"/>
        <v>X$16</v>
      </c>
      <c r="Y1098" s="199" t="str">
        <f t="shared" si="1343"/>
        <v>Y$16</v>
      </c>
      <c r="Z1098" s="199" t="str">
        <f t="shared" si="1343"/>
        <v>Z$16</v>
      </c>
      <c r="AA1098" s="199" t="str">
        <f t="shared" si="1343"/>
        <v>AA$16</v>
      </c>
      <c r="AB1098" s="199" t="str">
        <f t="shared" si="1343"/>
        <v>AB$16</v>
      </c>
      <c r="AC1098" s="199" t="str">
        <f t="shared" si="1343"/>
        <v>AC$16</v>
      </c>
      <c r="AD1098" s="199" t="str">
        <f t="shared" si="1343"/>
        <v>AD$16</v>
      </c>
      <c r="AE1098" s="199" t="str">
        <f t="shared" si="1343"/>
        <v>AE$16</v>
      </c>
      <c r="AF1098" s="199" t="str">
        <f t="shared" si="1343"/>
        <v>AF$16</v>
      </c>
      <c r="AG1098" s="199" t="str">
        <f t="shared" si="1343"/>
        <v>AG$16</v>
      </c>
      <c r="AH1098" s="199" t="str">
        <f t="shared" si="1343"/>
        <v>AH$16</v>
      </c>
      <c r="AI1098" s="199" t="str">
        <f t="shared" si="1343"/>
        <v>AI$16</v>
      </c>
      <c r="AJ1098" s="199" t="str">
        <f t="shared" si="1343"/>
        <v>AJ$16</v>
      </c>
      <c r="AK1098" s="199" t="str">
        <f t="shared" si="1343"/>
        <v>AK$16</v>
      </c>
      <c r="AL1098" s="199" t="str">
        <f t="shared" si="1343"/>
        <v>AL$16</v>
      </c>
      <c r="AM1098" s="199" t="str">
        <f t="shared" si="1343"/>
        <v>AM$16</v>
      </c>
      <c r="AN1098" s="199" t="str">
        <f t="shared" si="1343"/>
        <v>AN$16</v>
      </c>
      <c r="AO1098" s="199" t="str">
        <f t="shared" si="1343"/>
        <v>AO$16</v>
      </c>
      <c r="AP1098" s="199" t="str">
        <f t="shared" si="1343"/>
        <v>AP$16</v>
      </c>
      <c r="AQ1098" s="199" t="str">
        <f t="shared" si="1343"/>
        <v>AQ$16</v>
      </c>
      <c r="AR1098" s="199" t="str">
        <f t="shared" si="1343"/>
        <v>AR$16</v>
      </c>
      <c r="AS1098" s="199" t="str">
        <f t="shared" si="1343"/>
        <v>AS$16</v>
      </c>
      <c r="AT1098" s="199" t="str">
        <f t="shared" si="1343"/>
        <v>AT$16</v>
      </c>
      <c r="AU1098" s="199" t="str">
        <f t="shared" si="1343"/>
        <v>AU$16</v>
      </c>
      <c r="AV1098" s="199" t="str">
        <f t="shared" si="1343"/>
        <v>AV$16</v>
      </c>
      <c r="AW1098" s="199" t="str">
        <f t="shared" si="1343"/>
        <v>AW$16</v>
      </c>
      <c r="AX1098" s="199" t="str">
        <f t="shared" si="1343"/>
        <v>AX$16</v>
      </c>
      <c r="AY1098" s="199" t="str">
        <f t="shared" ref="AY1098:CD1098" si="1344">AY$20</f>
        <v>AY$16</v>
      </c>
      <c r="AZ1098" s="199" t="str">
        <f t="shared" si="1344"/>
        <v>AZ$16</v>
      </c>
      <c r="BA1098" s="199" t="str">
        <f t="shared" si="1344"/>
        <v>BA$16</v>
      </c>
      <c r="BB1098" s="199" t="str">
        <f t="shared" si="1344"/>
        <v>BB$16</v>
      </c>
      <c r="BC1098" s="199" t="str">
        <f t="shared" si="1344"/>
        <v>BC$16</v>
      </c>
      <c r="BD1098" s="199" t="str">
        <f t="shared" si="1344"/>
        <v>BD$16</v>
      </c>
      <c r="BE1098" s="199" t="str">
        <f t="shared" si="1344"/>
        <v>BE$16</v>
      </c>
      <c r="BF1098" s="199" t="str">
        <f t="shared" si="1344"/>
        <v>BF$16</v>
      </c>
      <c r="BG1098" s="199" t="str">
        <f t="shared" si="1344"/>
        <v>BG$16</v>
      </c>
      <c r="BH1098" s="199" t="str">
        <f t="shared" si="1344"/>
        <v>BH$16</v>
      </c>
      <c r="BI1098" s="199" t="str">
        <f t="shared" si="1344"/>
        <v>BI$16</v>
      </c>
      <c r="BJ1098" s="199" t="str">
        <f t="shared" si="1344"/>
        <v>BJ$16</v>
      </c>
      <c r="BK1098" s="199" t="str">
        <f t="shared" si="1344"/>
        <v>BK$16</v>
      </c>
      <c r="BL1098" s="199" t="str">
        <f t="shared" si="1344"/>
        <v>BL$16</v>
      </c>
      <c r="BM1098" s="199" t="str">
        <f t="shared" si="1344"/>
        <v>BM$16</v>
      </c>
      <c r="BN1098" s="199" t="str">
        <f t="shared" si="1344"/>
        <v>BN$16</v>
      </c>
      <c r="BO1098" s="199" t="str">
        <f t="shared" si="1344"/>
        <v>BO$16</v>
      </c>
      <c r="BP1098" s="199" t="str">
        <f t="shared" si="1344"/>
        <v>BP$16</v>
      </c>
      <c r="BQ1098" s="199" t="str">
        <f t="shared" si="1344"/>
        <v>BQ$16</v>
      </c>
      <c r="BR1098" s="199" t="str">
        <f t="shared" si="1344"/>
        <v>BR$16</v>
      </c>
      <c r="BS1098" s="199" t="str">
        <f t="shared" si="1344"/>
        <v>BS$16</v>
      </c>
      <c r="BT1098" s="199" t="str">
        <f t="shared" si="1344"/>
        <v>BT$16</v>
      </c>
      <c r="BU1098" s="199" t="str">
        <f t="shared" si="1344"/>
        <v>BU$16</v>
      </c>
      <c r="BV1098" s="199" t="str">
        <f t="shared" si="1344"/>
        <v>BV$16</v>
      </c>
      <c r="BW1098" s="199" t="str">
        <f t="shared" si="1344"/>
        <v>BW$16</v>
      </c>
      <c r="BX1098" s="199" t="str">
        <f t="shared" si="1344"/>
        <v>BX$16</v>
      </c>
      <c r="BY1098" s="199" t="str">
        <f t="shared" si="1344"/>
        <v>BY$16</v>
      </c>
      <c r="BZ1098" s="199" t="str">
        <f t="shared" si="1344"/>
        <v>BZ$16</v>
      </c>
      <c r="CA1098" s="199" t="str">
        <f t="shared" si="1344"/>
        <v>CA$16</v>
      </c>
      <c r="CB1098" s="199" t="str">
        <f t="shared" si="1344"/>
        <v>CB$16</v>
      </c>
      <c r="CC1098" s="199" t="str">
        <f t="shared" si="1344"/>
        <v>CC$16</v>
      </c>
      <c r="CD1098" s="199" t="str">
        <f t="shared" si="1344"/>
        <v>CD$16</v>
      </c>
      <c r="CE1098" s="199" t="str">
        <f t="shared" ref="CE1098:CL1098" si="1345">CE$20</f>
        <v>CE$16</v>
      </c>
      <c r="CF1098" s="199" t="str">
        <f t="shared" si="1345"/>
        <v>CF$16</v>
      </c>
      <c r="CG1098" s="199" t="str">
        <f t="shared" si="1345"/>
        <v>CG$16</v>
      </c>
      <c r="CH1098" s="199" t="str">
        <f t="shared" si="1345"/>
        <v>CH$16</v>
      </c>
      <c r="CI1098" s="199" t="str">
        <f t="shared" si="1345"/>
        <v>CI$16</v>
      </c>
      <c r="CJ1098" s="199" t="str">
        <f t="shared" si="1345"/>
        <v>CJ$16</v>
      </c>
      <c r="CK1098" s="199" t="str">
        <f t="shared" si="1345"/>
        <v>CK$16</v>
      </c>
      <c r="CL1098" s="199" t="str">
        <f t="shared" si="1345"/>
        <v>CL$16</v>
      </c>
      <c r="CN1098" s="176"/>
      <c r="CO1098" s="199" t="str">
        <f t="shared" ref="CO1098:DL1098" si="1346">CO$20</f>
        <v>CO$16</v>
      </c>
      <c r="CP1098" s="199" t="str">
        <f t="shared" si="1346"/>
        <v>CP$16</v>
      </c>
      <c r="CQ1098" s="199" t="str">
        <f t="shared" si="1346"/>
        <v>CQ$16</v>
      </c>
      <c r="CR1098" s="199" t="str">
        <f t="shared" si="1346"/>
        <v>CR$16</v>
      </c>
      <c r="CS1098" s="199" t="str">
        <f t="shared" si="1346"/>
        <v>CS$16</v>
      </c>
      <c r="CT1098" s="199" t="str">
        <f t="shared" si="1346"/>
        <v>CT$16</v>
      </c>
      <c r="CU1098" s="199" t="str">
        <f t="shared" si="1346"/>
        <v>CU$16</v>
      </c>
      <c r="CV1098" s="199" t="str">
        <f t="shared" si="1346"/>
        <v>CV$16</v>
      </c>
      <c r="CW1098" s="199" t="str">
        <f t="shared" si="1346"/>
        <v>CW$16</v>
      </c>
      <c r="CX1098" s="199" t="str">
        <f t="shared" si="1346"/>
        <v>CX$16</v>
      </c>
      <c r="CY1098" s="199" t="str">
        <f t="shared" si="1346"/>
        <v>CY$16</v>
      </c>
      <c r="CZ1098" s="199" t="str">
        <f t="shared" si="1346"/>
        <v>CZ$16</v>
      </c>
      <c r="DA1098" s="199" t="str">
        <f t="shared" si="1346"/>
        <v>DA$16</v>
      </c>
      <c r="DB1098" s="199" t="str">
        <f t="shared" si="1346"/>
        <v>DB$16</v>
      </c>
      <c r="DC1098" s="199" t="str">
        <f t="shared" si="1346"/>
        <v>DC$16</v>
      </c>
      <c r="DD1098" s="199" t="str">
        <f t="shared" si="1346"/>
        <v>DD$16</v>
      </c>
      <c r="DE1098" s="199" t="str">
        <f t="shared" si="1346"/>
        <v>DE$16</v>
      </c>
      <c r="DF1098" s="199" t="str">
        <f t="shared" si="1346"/>
        <v>DF$16</v>
      </c>
      <c r="DG1098" s="199" t="str">
        <f t="shared" si="1346"/>
        <v>DG$16</v>
      </c>
      <c r="DH1098" s="199" t="str">
        <f t="shared" si="1346"/>
        <v>DH$16</v>
      </c>
      <c r="DI1098" s="199" t="str">
        <f t="shared" si="1346"/>
        <v>DI$16</v>
      </c>
      <c r="DJ1098" s="199" t="str">
        <f t="shared" si="1346"/>
        <v>DJ$16</v>
      </c>
      <c r="DK1098" s="199" t="str">
        <f t="shared" si="1346"/>
        <v>DK$16</v>
      </c>
      <c r="DL1098" s="199" t="str">
        <f t="shared" si="1346"/>
        <v>DL$16</v>
      </c>
    </row>
    <row r="1099" spans="1:116" x14ac:dyDescent="0.35">
      <c r="A1099" s="174"/>
      <c r="E1099" s="8"/>
      <c r="G1099" s="175" t="s">
        <v>492</v>
      </c>
      <c r="H1099" s="200"/>
      <c r="I1099" s="201"/>
      <c r="J1099" s="201"/>
      <c r="K1099" s="202"/>
      <c r="L1099" s="202"/>
      <c r="M1099" s="202"/>
      <c r="N1099" s="202"/>
      <c r="O1099" s="202"/>
      <c r="P1099" s="202"/>
      <c r="R1099" s="202"/>
      <c r="S1099" s="199" t="str">
        <f t="shared" ref="S1099:AX1099" si="1347">S$21</f>
        <v>S$17</v>
      </c>
      <c r="T1099" s="199" t="str">
        <f t="shared" si="1347"/>
        <v>T$17</v>
      </c>
      <c r="U1099" s="199" t="str">
        <f t="shared" si="1347"/>
        <v>U$17</v>
      </c>
      <c r="V1099" s="199" t="str">
        <f t="shared" si="1347"/>
        <v>V$17</v>
      </c>
      <c r="W1099" s="199" t="str">
        <f t="shared" si="1347"/>
        <v>W$17</v>
      </c>
      <c r="X1099" s="199" t="str">
        <f t="shared" si="1347"/>
        <v>X$17</v>
      </c>
      <c r="Y1099" s="199" t="str">
        <f t="shared" si="1347"/>
        <v>Y$17</v>
      </c>
      <c r="Z1099" s="199" t="str">
        <f t="shared" si="1347"/>
        <v>Z$17</v>
      </c>
      <c r="AA1099" s="199" t="str">
        <f t="shared" si="1347"/>
        <v>AA$17</v>
      </c>
      <c r="AB1099" s="199" t="str">
        <f t="shared" si="1347"/>
        <v>AB$17</v>
      </c>
      <c r="AC1099" s="199" t="str">
        <f t="shared" si="1347"/>
        <v>AC$17</v>
      </c>
      <c r="AD1099" s="199" t="str">
        <f t="shared" si="1347"/>
        <v>AD$17</v>
      </c>
      <c r="AE1099" s="199" t="str">
        <f t="shared" si="1347"/>
        <v>AE$17</v>
      </c>
      <c r="AF1099" s="199" t="str">
        <f t="shared" si="1347"/>
        <v>AF$17</v>
      </c>
      <c r="AG1099" s="199" t="str">
        <f t="shared" si="1347"/>
        <v>AG$17</v>
      </c>
      <c r="AH1099" s="199" t="str">
        <f t="shared" si="1347"/>
        <v>AH$17</v>
      </c>
      <c r="AI1099" s="199" t="str">
        <f t="shared" si="1347"/>
        <v>AI$17</v>
      </c>
      <c r="AJ1099" s="199" t="str">
        <f t="shared" si="1347"/>
        <v>AJ$17</v>
      </c>
      <c r="AK1099" s="199" t="str">
        <f t="shared" si="1347"/>
        <v>AK$17</v>
      </c>
      <c r="AL1099" s="199" t="str">
        <f t="shared" si="1347"/>
        <v>AL$17</v>
      </c>
      <c r="AM1099" s="199" t="str">
        <f t="shared" si="1347"/>
        <v>AM$17</v>
      </c>
      <c r="AN1099" s="199" t="str">
        <f t="shared" si="1347"/>
        <v>AN$17</v>
      </c>
      <c r="AO1099" s="199" t="str">
        <f t="shared" si="1347"/>
        <v>AO$17</v>
      </c>
      <c r="AP1099" s="199" t="str">
        <f t="shared" si="1347"/>
        <v>AP$17</v>
      </c>
      <c r="AQ1099" s="199" t="str">
        <f t="shared" si="1347"/>
        <v>AQ$17</v>
      </c>
      <c r="AR1099" s="199" t="str">
        <f t="shared" si="1347"/>
        <v>AR$17</v>
      </c>
      <c r="AS1099" s="199" t="str">
        <f t="shared" si="1347"/>
        <v>AS$17</v>
      </c>
      <c r="AT1099" s="199" t="str">
        <f t="shared" si="1347"/>
        <v>AT$17</v>
      </c>
      <c r="AU1099" s="199" t="str">
        <f t="shared" si="1347"/>
        <v>AU$17</v>
      </c>
      <c r="AV1099" s="199" t="str">
        <f t="shared" si="1347"/>
        <v>AV$17</v>
      </c>
      <c r="AW1099" s="199" t="str">
        <f t="shared" si="1347"/>
        <v>AW$17</v>
      </c>
      <c r="AX1099" s="199" t="str">
        <f t="shared" si="1347"/>
        <v>AX$17</v>
      </c>
      <c r="AY1099" s="199" t="str">
        <f t="shared" ref="AY1099:CD1099" si="1348">AY$21</f>
        <v>AY$17</v>
      </c>
      <c r="AZ1099" s="199" t="str">
        <f t="shared" si="1348"/>
        <v>AZ$17</v>
      </c>
      <c r="BA1099" s="199" t="str">
        <f t="shared" si="1348"/>
        <v>BA$17</v>
      </c>
      <c r="BB1099" s="199" t="str">
        <f t="shared" si="1348"/>
        <v>BB$17</v>
      </c>
      <c r="BC1099" s="199" t="str">
        <f t="shared" si="1348"/>
        <v>BC$17</v>
      </c>
      <c r="BD1099" s="199" t="str">
        <f t="shared" si="1348"/>
        <v>BD$17</v>
      </c>
      <c r="BE1099" s="199" t="str">
        <f t="shared" si="1348"/>
        <v>BE$17</v>
      </c>
      <c r="BF1099" s="199" t="str">
        <f t="shared" si="1348"/>
        <v>BF$17</v>
      </c>
      <c r="BG1099" s="199" t="str">
        <f t="shared" si="1348"/>
        <v>BG$17</v>
      </c>
      <c r="BH1099" s="199" t="str">
        <f t="shared" si="1348"/>
        <v>BH$17</v>
      </c>
      <c r="BI1099" s="199" t="str">
        <f t="shared" si="1348"/>
        <v>BI$17</v>
      </c>
      <c r="BJ1099" s="199" t="str">
        <f t="shared" si="1348"/>
        <v>BJ$17</v>
      </c>
      <c r="BK1099" s="199" t="str">
        <f t="shared" si="1348"/>
        <v>BK$17</v>
      </c>
      <c r="BL1099" s="199" t="str">
        <f t="shared" si="1348"/>
        <v>BL$17</v>
      </c>
      <c r="BM1099" s="199" t="str">
        <f t="shared" si="1348"/>
        <v>BM$17</v>
      </c>
      <c r="BN1099" s="199" t="str">
        <f t="shared" si="1348"/>
        <v>BN$17</v>
      </c>
      <c r="BO1099" s="199" t="str">
        <f t="shared" si="1348"/>
        <v>BO$17</v>
      </c>
      <c r="BP1099" s="199" t="str">
        <f t="shared" si="1348"/>
        <v>BP$17</v>
      </c>
      <c r="BQ1099" s="199" t="str">
        <f t="shared" si="1348"/>
        <v>BQ$17</v>
      </c>
      <c r="BR1099" s="199" t="str">
        <f t="shared" si="1348"/>
        <v>BR$17</v>
      </c>
      <c r="BS1099" s="199" t="str">
        <f t="shared" si="1348"/>
        <v>BS$17</v>
      </c>
      <c r="BT1099" s="199" t="str">
        <f t="shared" si="1348"/>
        <v>BT$17</v>
      </c>
      <c r="BU1099" s="199" t="str">
        <f t="shared" si="1348"/>
        <v>BU$17</v>
      </c>
      <c r="BV1099" s="199" t="str">
        <f t="shared" si="1348"/>
        <v>BV$17</v>
      </c>
      <c r="BW1099" s="199" t="str">
        <f t="shared" si="1348"/>
        <v>BW$17</v>
      </c>
      <c r="BX1099" s="199" t="str">
        <f t="shared" si="1348"/>
        <v>BX$17</v>
      </c>
      <c r="BY1099" s="199" t="str">
        <f t="shared" si="1348"/>
        <v>BY$17</v>
      </c>
      <c r="BZ1099" s="199" t="str">
        <f t="shared" si="1348"/>
        <v>BZ$17</v>
      </c>
      <c r="CA1099" s="199" t="str">
        <f t="shared" si="1348"/>
        <v>CA$17</v>
      </c>
      <c r="CB1099" s="199" t="str">
        <f t="shared" si="1348"/>
        <v>CB$17</v>
      </c>
      <c r="CC1099" s="199" t="str">
        <f t="shared" si="1348"/>
        <v>CC$17</v>
      </c>
      <c r="CD1099" s="199" t="str">
        <f t="shared" si="1348"/>
        <v>CD$17</v>
      </c>
      <c r="CE1099" s="199" t="str">
        <f t="shared" ref="CE1099:CL1099" si="1349">CE$21</f>
        <v>CE$17</v>
      </c>
      <c r="CF1099" s="199" t="str">
        <f t="shared" si="1349"/>
        <v>CF$17</v>
      </c>
      <c r="CG1099" s="199" t="str">
        <f t="shared" si="1349"/>
        <v>CG$17</v>
      </c>
      <c r="CH1099" s="199" t="str">
        <f t="shared" si="1349"/>
        <v>CH$17</v>
      </c>
      <c r="CI1099" s="199" t="str">
        <f t="shared" si="1349"/>
        <v>CI$17</v>
      </c>
      <c r="CJ1099" s="199" t="str">
        <f t="shared" si="1349"/>
        <v>CJ$17</v>
      </c>
      <c r="CK1099" s="199" t="str">
        <f t="shared" si="1349"/>
        <v>CK$17</v>
      </c>
      <c r="CL1099" s="199" t="str">
        <f t="shared" si="1349"/>
        <v>CL$17</v>
      </c>
      <c r="CN1099" s="201"/>
      <c r="CO1099" s="199" t="str">
        <f t="shared" ref="CO1099:DL1099" si="1350">CO$21</f>
        <v>CO$17</v>
      </c>
      <c r="CP1099" s="199" t="str">
        <f t="shared" si="1350"/>
        <v>CP$17</v>
      </c>
      <c r="CQ1099" s="199" t="str">
        <f t="shared" si="1350"/>
        <v>CQ$17</v>
      </c>
      <c r="CR1099" s="199" t="str">
        <f t="shared" si="1350"/>
        <v>CR$17</v>
      </c>
      <c r="CS1099" s="199" t="str">
        <f t="shared" si="1350"/>
        <v>CS$17</v>
      </c>
      <c r="CT1099" s="199" t="str">
        <f t="shared" si="1350"/>
        <v>CT$17</v>
      </c>
      <c r="CU1099" s="199" t="str">
        <f t="shared" si="1350"/>
        <v>CU$17</v>
      </c>
      <c r="CV1099" s="199" t="str">
        <f t="shared" si="1350"/>
        <v>CV$17</v>
      </c>
      <c r="CW1099" s="199" t="str">
        <f t="shared" si="1350"/>
        <v>CW$17</v>
      </c>
      <c r="CX1099" s="199" t="str">
        <f t="shared" si="1350"/>
        <v>CX$17</v>
      </c>
      <c r="CY1099" s="199" t="str">
        <f t="shared" si="1350"/>
        <v>CY$17</v>
      </c>
      <c r="CZ1099" s="199" t="str">
        <f t="shared" si="1350"/>
        <v>CZ$17</v>
      </c>
      <c r="DA1099" s="199" t="str">
        <f t="shared" si="1350"/>
        <v>DA$17</v>
      </c>
      <c r="DB1099" s="199" t="str">
        <f t="shared" si="1350"/>
        <v>DB$17</v>
      </c>
      <c r="DC1099" s="199" t="str">
        <f t="shared" si="1350"/>
        <v>DC$17</v>
      </c>
      <c r="DD1099" s="199" t="str">
        <f t="shared" si="1350"/>
        <v>DD$17</v>
      </c>
      <c r="DE1099" s="199" t="str">
        <f t="shared" si="1350"/>
        <v>DE$17</v>
      </c>
      <c r="DF1099" s="199" t="str">
        <f t="shared" si="1350"/>
        <v>DF$17</v>
      </c>
      <c r="DG1099" s="199" t="str">
        <f t="shared" si="1350"/>
        <v>DG$17</v>
      </c>
      <c r="DH1099" s="199" t="str">
        <f t="shared" si="1350"/>
        <v>DH$17</v>
      </c>
      <c r="DI1099" s="199" t="str">
        <f t="shared" si="1350"/>
        <v>DI$17</v>
      </c>
      <c r="DJ1099" s="199" t="str">
        <f t="shared" si="1350"/>
        <v>DJ$17</v>
      </c>
      <c r="DK1099" s="199" t="str">
        <f t="shared" si="1350"/>
        <v>DK$17</v>
      </c>
      <c r="DL1099" s="199" t="str">
        <f t="shared" si="1350"/>
        <v>DL$17</v>
      </c>
    </row>
    <row r="1100" spans="1:116" x14ac:dyDescent="0.35">
      <c r="A1100" s="174"/>
      <c r="E1100" s="8"/>
      <c r="G1100" s="175" t="s">
        <v>461</v>
      </c>
      <c r="H1100" s="200"/>
      <c r="I1100" s="201"/>
      <c r="J1100" s="201"/>
      <c r="K1100" s="202"/>
      <c r="L1100" s="202"/>
      <c r="M1100" s="202"/>
      <c r="N1100" s="202"/>
      <c r="O1100" s="202"/>
      <c r="P1100" s="202"/>
      <c r="R1100" s="202"/>
      <c r="S1100" s="190"/>
      <c r="T1100" s="190"/>
      <c r="U1100" s="190"/>
      <c r="V1100" s="190"/>
      <c r="W1100" s="190"/>
      <c r="X1100" s="190"/>
      <c r="Y1100" s="190"/>
      <c r="Z1100" s="190"/>
      <c r="AA1100" s="190"/>
      <c r="AB1100" s="190"/>
      <c r="AC1100" s="190"/>
      <c r="AD1100" s="190"/>
      <c r="AE1100" s="190"/>
      <c r="AF1100" s="190"/>
      <c r="AG1100" s="190"/>
      <c r="AH1100" s="190"/>
      <c r="AI1100" s="190"/>
      <c r="AJ1100" s="190"/>
      <c r="AK1100" s="190"/>
      <c r="AL1100" s="190"/>
      <c r="AM1100" s="190"/>
      <c r="AN1100" s="190"/>
      <c r="AO1100" s="190"/>
      <c r="AP1100" s="190"/>
      <c r="AQ1100" s="190"/>
      <c r="AR1100" s="190"/>
      <c r="AS1100" s="190"/>
      <c r="AT1100" s="190"/>
      <c r="AU1100" s="190"/>
      <c r="AV1100" s="190"/>
      <c r="AW1100" s="190"/>
      <c r="AX1100" s="190"/>
      <c r="AY1100" s="190"/>
      <c r="AZ1100" s="190"/>
      <c r="BA1100" s="190"/>
      <c r="BB1100" s="190"/>
      <c r="BC1100" s="190"/>
      <c r="BD1100" s="190"/>
      <c r="BE1100" s="190"/>
      <c r="BF1100" s="190"/>
      <c r="BG1100" s="190"/>
      <c r="BH1100" s="190"/>
      <c r="BI1100" s="190"/>
      <c r="BJ1100" s="190"/>
      <c r="BK1100" s="190"/>
      <c r="BL1100" s="190"/>
      <c r="BM1100" s="190"/>
      <c r="BN1100" s="190"/>
      <c r="BO1100" s="190"/>
      <c r="BP1100" s="190"/>
      <c r="BQ1100" s="190"/>
      <c r="BR1100" s="190"/>
      <c r="BS1100" s="190"/>
      <c r="BT1100" s="190"/>
      <c r="BU1100" s="190"/>
      <c r="BV1100" s="190"/>
      <c r="BW1100" s="190"/>
      <c r="BX1100" s="190"/>
      <c r="BY1100" s="190"/>
      <c r="BZ1100" s="190"/>
      <c r="CA1100" s="190"/>
      <c r="CB1100" s="190"/>
      <c r="CC1100" s="190"/>
      <c r="CD1100" s="190"/>
      <c r="CE1100" s="190"/>
      <c r="CF1100" s="190"/>
      <c r="CG1100" s="190"/>
      <c r="CH1100" s="190"/>
      <c r="CI1100" s="190"/>
      <c r="CJ1100" s="190"/>
      <c r="CK1100" s="190"/>
      <c r="CL1100" s="190"/>
      <c r="CN1100" s="201"/>
      <c r="CO1100" s="190"/>
      <c r="CP1100" s="190"/>
      <c r="CQ1100" s="190"/>
      <c r="CR1100" s="190"/>
      <c r="CS1100" s="190"/>
      <c r="CT1100" s="190"/>
      <c r="CU1100" s="190"/>
      <c r="CV1100" s="190"/>
      <c r="CW1100" s="190"/>
      <c r="CX1100" s="190"/>
      <c r="CY1100" s="190"/>
      <c r="CZ1100" s="190"/>
      <c r="DA1100" s="190"/>
      <c r="DB1100" s="190"/>
      <c r="DC1100" s="190"/>
      <c r="DD1100" s="190"/>
      <c r="DE1100" s="190"/>
      <c r="DF1100" s="190"/>
      <c r="DG1100" s="190"/>
      <c r="DH1100" s="190"/>
      <c r="DI1100" s="190"/>
      <c r="DJ1100" s="190"/>
      <c r="DK1100" s="190"/>
      <c r="DL1100" s="190"/>
    </row>
    <row r="1101" spans="1:116" x14ac:dyDescent="0.35">
      <c r="A1101" s="174"/>
      <c r="E1101" s="8"/>
      <c r="G1101" s="175" t="s">
        <v>462</v>
      </c>
      <c r="H1101" s="200"/>
      <c r="I1101" s="201"/>
      <c r="J1101" s="201"/>
      <c r="K1101" s="202"/>
      <c r="L1101" s="202"/>
      <c r="M1101" s="202"/>
      <c r="N1101" s="202"/>
      <c r="O1101" s="202"/>
      <c r="P1101" s="202"/>
      <c r="R1101" s="202"/>
      <c r="S1101" s="190"/>
      <c r="T1101" s="190"/>
      <c r="U1101" s="190"/>
      <c r="V1101" s="190"/>
      <c r="W1101" s="190"/>
      <c r="X1101" s="190"/>
      <c r="Y1101" s="190"/>
      <c r="Z1101" s="190"/>
      <c r="AA1101" s="190"/>
      <c r="AB1101" s="190"/>
      <c r="AC1101" s="190"/>
      <c r="AD1101" s="190"/>
      <c r="AE1101" s="190"/>
      <c r="AF1101" s="190"/>
      <c r="AG1101" s="190"/>
      <c r="AH1101" s="190"/>
      <c r="AI1101" s="190"/>
      <c r="AJ1101" s="190"/>
      <c r="AK1101" s="190"/>
      <c r="AL1101" s="190"/>
      <c r="AM1101" s="190"/>
      <c r="AN1101" s="190"/>
      <c r="AO1101" s="190"/>
      <c r="AP1101" s="190"/>
      <c r="AQ1101" s="190"/>
      <c r="AR1101" s="190"/>
      <c r="AS1101" s="190"/>
      <c r="AT1101" s="190"/>
      <c r="AU1101" s="190"/>
      <c r="AV1101" s="190"/>
      <c r="AW1101" s="190"/>
      <c r="AX1101" s="190"/>
      <c r="AY1101" s="190"/>
      <c r="AZ1101" s="190"/>
      <c r="BA1101" s="190"/>
      <c r="BB1101" s="190"/>
      <c r="BC1101" s="190"/>
      <c r="BD1101" s="190"/>
      <c r="BE1101" s="190"/>
      <c r="BF1101" s="190"/>
      <c r="BG1101" s="190"/>
      <c r="BH1101" s="190"/>
      <c r="BI1101" s="190"/>
      <c r="BJ1101" s="190"/>
      <c r="BK1101" s="190"/>
      <c r="BL1101" s="190"/>
      <c r="BM1101" s="190"/>
      <c r="BN1101" s="190"/>
      <c r="BO1101" s="190"/>
      <c r="BP1101" s="190"/>
      <c r="BQ1101" s="190"/>
      <c r="BR1101" s="190"/>
      <c r="BS1101" s="190"/>
      <c r="BT1101" s="190"/>
      <c r="BU1101" s="190"/>
      <c r="BV1101" s="190"/>
      <c r="BW1101" s="190"/>
      <c r="BX1101" s="190"/>
      <c r="BY1101" s="190"/>
      <c r="BZ1101" s="190"/>
      <c r="CA1101" s="190"/>
      <c r="CB1101" s="190"/>
      <c r="CC1101" s="190"/>
      <c r="CD1101" s="190"/>
      <c r="CE1101" s="190"/>
      <c r="CF1101" s="190"/>
      <c r="CG1101" s="190"/>
      <c r="CH1101" s="190"/>
      <c r="CI1101" s="190"/>
      <c r="CJ1101" s="190"/>
      <c r="CK1101" s="190"/>
      <c r="CL1101" s="190"/>
      <c r="CN1101" s="201"/>
      <c r="CO1101" s="190"/>
      <c r="CP1101" s="190"/>
      <c r="CQ1101" s="190"/>
      <c r="CR1101" s="190"/>
      <c r="CS1101" s="190"/>
      <c r="CT1101" s="190"/>
      <c r="CU1101" s="190"/>
      <c r="CV1101" s="190"/>
      <c r="CW1101" s="190"/>
      <c r="CX1101" s="190"/>
      <c r="CY1101" s="190"/>
      <c r="CZ1101" s="190"/>
      <c r="DA1101" s="190"/>
      <c r="DB1101" s="190"/>
      <c r="DC1101" s="190"/>
      <c r="DD1101" s="190"/>
      <c r="DE1101" s="190"/>
      <c r="DF1101" s="190"/>
      <c r="DG1101" s="190"/>
      <c r="DH1101" s="190"/>
      <c r="DI1101" s="190"/>
      <c r="DJ1101" s="190"/>
      <c r="DK1101" s="190"/>
      <c r="DL1101" s="190"/>
    </row>
    <row r="1102" spans="1:116" x14ac:dyDescent="0.35">
      <c r="A1102" s="174"/>
      <c r="E1102" s="8"/>
      <c r="G1102" s="175" t="s">
        <v>491</v>
      </c>
      <c r="H1102" s="200"/>
      <c r="I1102" s="201"/>
      <c r="J1102" s="201"/>
      <c r="K1102" s="202"/>
      <c r="L1102" s="202"/>
      <c r="M1102" s="202"/>
      <c r="N1102" s="202"/>
      <c r="O1102" s="202"/>
      <c r="P1102" s="202"/>
      <c r="R1102" s="202"/>
      <c r="S1102" s="190" t="str">
        <f t="shared" ref="S1102:AX1102" si="1351">S$22</f>
        <v>S$18</v>
      </c>
      <c r="T1102" s="190" t="str">
        <f t="shared" si="1351"/>
        <v>T$18</v>
      </c>
      <c r="U1102" s="190" t="str">
        <f t="shared" si="1351"/>
        <v>U$18</v>
      </c>
      <c r="V1102" s="190" t="str">
        <f t="shared" si="1351"/>
        <v>V$18</v>
      </c>
      <c r="W1102" s="190" t="str">
        <f t="shared" si="1351"/>
        <v>W$18</v>
      </c>
      <c r="X1102" s="190" t="str">
        <f t="shared" si="1351"/>
        <v>X$18</v>
      </c>
      <c r="Y1102" s="190" t="str">
        <f t="shared" si="1351"/>
        <v>Y$18</v>
      </c>
      <c r="Z1102" s="190" t="str">
        <f t="shared" si="1351"/>
        <v>Z$18</v>
      </c>
      <c r="AA1102" s="190" t="str">
        <f t="shared" si="1351"/>
        <v>AA$18</v>
      </c>
      <c r="AB1102" s="190" t="str">
        <f t="shared" si="1351"/>
        <v>AB$18</v>
      </c>
      <c r="AC1102" s="190" t="str">
        <f t="shared" si="1351"/>
        <v>AC$18</v>
      </c>
      <c r="AD1102" s="190" t="str">
        <f t="shared" si="1351"/>
        <v>AD$18</v>
      </c>
      <c r="AE1102" s="190" t="str">
        <f t="shared" si="1351"/>
        <v>AE$18</v>
      </c>
      <c r="AF1102" s="190" t="str">
        <f t="shared" si="1351"/>
        <v>AF$18</v>
      </c>
      <c r="AG1102" s="190" t="str">
        <f t="shared" si="1351"/>
        <v>AG$18</v>
      </c>
      <c r="AH1102" s="190" t="str">
        <f t="shared" si="1351"/>
        <v>AH$18</v>
      </c>
      <c r="AI1102" s="190" t="str">
        <f t="shared" si="1351"/>
        <v>AI$18</v>
      </c>
      <c r="AJ1102" s="190" t="str">
        <f t="shared" si="1351"/>
        <v>AJ$18</v>
      </c>
      <c r="AK1102" s="190" t="str">
        <f t="shared" si="1351"/>
        <v>AK$18</v>
      </c>
      <c r="AL1102" s="190" t="str">
        <f t="shared" si="1351"/>
        <v>AL$18</v>
      </c>
      <c r="AM1102" s="190" t="str">
        <f t="shared" si="1351"/>
        <v>AM$18</v>
      </c>
      <c r="AN1102" s="190" t="str">
        <f t="shared" si="1351"/>
        <v>AN$18</v>
      </c>
      <c r="AO1102" s="190" t="str">
        <f t="shared" si="1351"/>
        <v>AO$18</v>
      </c>
      <c r="AP1102" s="190" t="str">
        <f t="shared" si="1351"/>
        <v>AP$18</v>
      </c>
      <c r="AQ1102" s="190" t="str">
        <f t="shared" si="1351"/>
        <v>AQ$18</v>
      </c>
      <c r="AR1102" s="190" t="str">
        <f t="shared" si="1351"/>
        <v>AR$18</v>
      </c>
      <c r="AS1102" s="190" t="str">
        <f t="shared" si="1351"/>
        <v>AS$18</v>
      </c>
      <c r="AT1102" s="190" t="str">
        <f t="shared" si="1351"/>
        <v>AT$18</v>
      </c>
      <c r="AU1102" s="190" t="str">
        <f t="shared" si="1351"/>
        <v>AU$18</v>
      </c>
      <c r="AV1102" s="190" t="str">
        <f t="shared" si="1351"/>
        <v>AV$18</v>
      </c>
      <c r="AW1102" s="190" t="str">
        <f t="shared" si="1351"/>
        <v>AW$18</v>
      </c>
      <c r="AX1102" s="190" t="str">
        <f t="shared" si="1351"/>
        <v>AX$18</v>
      </c>
      <c r="AY1102" s="190" t="str">
        <f t="shared" ref="AY1102:CD1102" si="1352">AY$22</f>
        <v>AY$18</v>
      </c>
      <c r="AZ1102" s="190" t="str">
        <f t="shared" si="1352"/>
        <v>AZ$18</v>
      </c>
      <c r="BA1102" s="190" t="str">
        <f t="shared" si="1352"/>
        <v>BA$18</v>
      </c>
      <c r="BB1102" s="190" t="str">
        <f t="shared" si="1352"/>
        <v>BB$18</v>
      </c>
      <c r="BC1102" s="190" t="str">
        <f t="shared" si="1352"/>
        <v>BC$18</v>
      </c>
      <c r="BD1102" s="190" t="str">
        <f t="shared" si="1352"/>
        <v>BD$18</v>
      </c>
      <c r="BE1102" s="190" t="str">
        <f t="shared" si="1352"/>
        <v>BE$18</v>
      </c>
      <c r="BF1102" s="190" t="str">
        <f t="shared" si="1352"/>
        <v>BF$18</v>
      </c>
      <c r="BG1102" s="190" t="str">
        <f t="shared" si="1352"/>
        <v>BG$18</v>
      </c>
      <c r="BH1102" s="190" t="str">
        <f t="shared" si="1352"/>
        <v>BH$18</v>
      </c>
      <c r="BI1102" s="190" t="str">
        <f t="shared" si="1352"/>
        <v>BI$18</v>
      </c>
      <c r="BJ1102" s="190" t="str">
        <f t="shared" si="1352"/>
        <v>BJ$18</v>
      </c>
      <c r="BK1102" s="190" t="str">
        <f t="shared" si="1352"/>
        <v>BK$18</v>
      </c>
      <c r="BL1102" s="190" t="str">
        <f t="shared" si="1352"/>
        <v>BL$18</v>
      </c>
      <c r="BM1102" s="190" t="str">
        <f t="shared" si="1352"/>
        <v>BM$18</v>
      </c>
      <c r="BN1102" s="190" t="str">
        <f t="shared" si="1352"/>
        <v>BN$18</v>
      </c>
      <c r="BO1102" s="190" t="str">
        <f t="shared" si="1352"/>
        <v>BO$18</v>
      </c>
      <c r="BP1102" s="190" t="str">
        <f t="shared" si="1352"/>
        <v>BP$18</v>
      </c>
      <c r="BQ1102" s="190" t="str">
        <f t="shared" si="1352"/>
        <v>BQ$18</v>
      </c>
      <c r="BR1102" s="190" t="str">
        <f t="shared" si="1352"/>
        <v>BR$18</v>
      </c>
      <c r="BS1102" s="190" t="str">
        <f t="shared" si="1352"/>
        <v>BS$18</v>
      </c>
      <c r="BT1102" s="190" t="str">
        <f t="shared" si="1352"/>
        <v>BT$18</v>
      </c>
      <c r="BU1102" s="190" t="str">
        <f t="shared" si="1352"/>
        <v>BU$18</v>
      </c>
      <c r="BV1102" s="190" t="str">
        <f t="shared" si="1352"/>
        <v>BV$18</v>
      </c>
      <c r="BW1102" s="190" t="str">
        <f t="shared" si="1352"/>
        <v>BW$18</v>
      </c>
      <c r="BX1102" s="190" t="str">
        <f t="shared" si="1352"/>
        <v>BX$18</v>
      </c>
      <c r="BY1102" s="190" t="str">
        <f t="shared" si="1352"/>
        <v>BY$18</v>
      </c>
      <c r="BZ1102" s="190" t="str">
        <f t="shared" si="1352"/>
        <v>BZ$18</v>
      </c>
      <c r="CA1102" s="190" t="str">
        <f t="shared" si="1352"/>
        <v>CA$18</v>
      </c>
      <c r="CB1102" s="190" t="str">
        <f t="shared" si="1352"/>
        <v>CB$18</v>
      </c>
      <c r="CC1102" s="190" t="str">
        <f t="shared" si="1352"/>
        <v>CC$18</v>
      </c>
      <c r="CD1102" s="190" t="str">
        <f t="shared" si="1352"/>
        <v>CD$18</v>
      </c>
      <c r="CE1102" s="190" t="str">
        <f t="shared" ref="CE1102:CL1102" si="1353">CE$22</f>
        <v>CE$18</v>
      </c>
      <c r="CF1102" s="190" t="str">
        <f t="shared" si="1353"/>
        <v>CF$18</v>
      </c>
      <c r="CG1102" s="190" t="str">
        <f t="shared" si="1353"/>
        <v>CG$18</v>
      </c>
      <c r="CH1102" s="190" t="str">
        <f t="shared" si="1353"/>
        <v>CH$18</v>
      </c>
      <c r="CI1102" s="190" t="str">
        <f t="shared" si="1353"/>
        <v>CI$18</v>
      </c>
      <c r="CJ1102" s="190" t="str">
        <f t="shared" si="1353"/>
        <v>CJ$18</v>
      </c>
      <c r="CK1102" s="190" t="str">
        <f t="shared" si="1353"/>
        <v>CK$18</v>
      </c>
      <c r="CL1102" s="190" t="str">
        <f t="shared" si="1353"/>
        <v>CL$18</v>
      </c>
      <c r="CN1102" s="201"/>
      <c r="CO1102" s="190" t="str">
        <f t="shared" ref="CO1102:DL1102" si="1354">CO$22</f>
        <v>CO$18</v>
      </c>
      <c r="CP1102" s="190" t="str">
        <f t="shared" si="1354"/>
        <v>CP$18</v>
      </c>
      <c r="CQ1102" s="190" t="str">
        <f t="shared" si="1354"/>
        <v>CQ$18</v>
      </c>
      <c r="CR1102" s="190" t="str">
        <f t="shared" si="1354"/>
        <v>CR$18</v>
      </c>
      <c r="CS1102" s="190" t="str">
        <f t="shared" si="1354"/>
        <v>CS$18</v>
      </c>
      <c r="CT1102" s="190" t="str">
        <f t="shared" si="1354"/>
        <v>CT$18</v>
      </c>
      <c r="CU1102" s="190" t="str">
        <f t="shared" si="1354"/>
        <v>CU$18</v>
      </c>
      <c r="CV1102" s="190" t="str">
        <f t="shared" si="1354"/>
        <v>CV$18</v>
      </c>
      <c r="CW1102" s="190" t="str">
        <f t="shared" si="1354"/>
        <v>CW$18</v>
      </c>
      <c r="CX1102" s="190" t="str">
        <f t="shared" si="1354"/>
        <v>CX$18</v>
      </c>
      <c r="CY1102" s="190" t="str">
        <f t="shared" si="1354"/>
        <v>CY$18</v>
      </c>
      <c r="CZ1102" s="190" t="str">
        <f t="shared" si="1354"/>
        <v>CZ$18</v>
      </c>
      <c r="DA1102" s="190" t="str">
        <f t="shared" si="1354"/>
        <v>DA$18</v>
      </c>
      <c r="DB1102" s="190" t="str">
        <f t="shared" si="1354"/>
        <v>DB$18</v>
      </c>
      <c r="DC1102" s="190" t="str">
        <f t="shared" si="1354"/>
        <v>DC$18</v>
      </c>
      <c r="DD1102" s="190" t="str">
        <f t="shared" si="1354"/>
        <v>DD$18</v>
      </c>
      <c r="DE1102" s="190" t="str">
        <f t="shared" si="1354"/>
        <v>DE$18</v>
      </c>
      <c r="DF1102" s="190" t="str">
        <f t="shared" si="1354"/>
        <v>DF$18</v>
      </c>
      <c r="DG1102" s="190" t="str">
        <f t="shared" si="1354"/>
        <v>DG$18</v>
      </c>
      <c r="DH1102" s="190" t="str">
        <f t="shared" si="1354"/>
        <v>DH$18</v>
      </c>
      <c r="DI1102" s="190" t="str">
        <f t="shared" si="1354"/>
        <v>DI$18</v>
      </c>
      <c r="DJ1102" s="190" t="str">
        <f t="shared" si="1354"/>
        <v>DJ$18</v>
      </c>
      <c r="DK1102" s="190" t="str">
        <f t="shared" si="1354"/>
        <v>DK$18</v>
      </c>
      <c r="DL1102" s="190" t="str">
        <f t="shared" si="1354"/>
        <v>DL$18</v>
      </c>
    </row>
    <row r="1103" spans="1:116" x14ac:dyDescent="0.35">
      <c r="A1103" s="174"/>
      <c r="E1103" s="8"/>
      <c r="G1103" s="175" t="s">
        <v>505</v>
      </c>
      <c r="H1103" s="200"/>
      <c r="I1103" s="201"/>
      <c r="J1103" s="201"/>
      <c r="K1103" s="202"/>
      <c r="L1103" s="202"/>
      <c r="M1103" s="202"/>
      <c r="N1103" s="202"/>
      <c r="O1103" s="202"/>
      <c r="P1103" s="202"/>
      <c r="R1103" s="202"/>
      <c r="S1103" s="190" t="str">
        <f t="shared" ref="S1103:AX1103" si="1355">S$23</f>
        <v>S$19</v>
      </c>
      <c r="T1103" s="190" t="str">
        <f t="shared" si="1355"/>
        <v>T$19</v>
      </c>
      <c r="U1103" s="190" t="str">
        <f t="shared" si="1355"/>
        <v>U$19</v>
      </c>
      <c r="V1103" s="190" t="str">
        <f t="shared" si="1355"/>
        <v>V$19</v>
      </c>
      <c r="W1103" s="190" t="str">
        <f t="shared" si="1355"/>
        <v>W$19</v>
      </c>
      <c r="X1103" s="190" t="str">
        <f t="shared" si="1355"/>
        <v>X$19</v>
      </c>
      <c r="Y1103" s="190" t="str">
        <f t="shared" si="1355"/>
        <v>Y$19</v>
      </c>
      <c r="Z1103" s="190" t="str">
        <f t="shared" si="1355"/>
        <v>Z$19</v>
      </c>
      <c r="AA1103" s="190" t="str">
        <f t="shared" si="1355"/>
        <v>AA$19</v>
      </c>
      <c r="AB1103" s="190" t="str">
        <f t="shared" si="1355"/>
        <v>AB$19</v>
      </c>
      <c r="AC1103" s="190" t="str">
        <f t="shared" si="1355"/>
        <v>AC$19</v>
      </c>
      <c r="AD1103" s="190" t="str">
        <f t="shared" si="1355"/>
        <v>AD$19</v>
      </c>
      <c r="AE1103" s="190" t="str">
        <f t="shared" si="1355"/>
        <v>AE$19</v>
      </c>
      <c r="AF1103" s="190" t="str">
        <f t="shared" si="1355"/>
        <v>AF$19</v>
      </c>
      <c r="AG1103" s="190" t="str">
        <f t="shared" si="1355"/>
        <v>AG$19</v>
      </c>
      <c r="AH1103" s="190" t="str">
        <f t="shared" si="1355"/>
        <v>AH$19</v>
      </c>
      <c r="AI1103" s="190" t="str">
        <f t="shared" si="1355"/>
        <v>AI$19</v>
      </c>
      <c r="AJ1103" s="190" t="str">
        <f t="shared" si="1355"/>
        <v>AJ$19</v>
      </c>
      <c r="AK1103" s="190" t="str">
        <f t="shared" si="1355"/>
        <v>AK$19</v>
      </c>
      <c r="AL1103" s="190" t="str">
        <f t="shared" si="1355"/>
        <v>AL$19</v>
      </c>
      <c r="AM1103" s="190" t="str">
        <f t="shared" si="1355"/>
        <v>AM$19</v>
      </c>
      <c r="AN1103" s="190" t="str">
        <f t="shared" si="1355"/>
        <v>AN$19</v>
      </c>
      <c r="AO1103" s="190" t="str">
        <f t="shared" si="1355"/>
        <v>AO$19</v>
      </c>
      <c r="AP1103" s="190" t="str">
        <f t="shared" si="1355"/>
        <v>AP$19</v>
      </c>
      <c r="AQ1103" s="190" t="str">
        <f t="shared" si="1355"/>
        <v>AQ$19</v>
      </c>
      <c r="AR1103" s="190" t="str">
        <f t="shared" si="1355"/>
        <v>AR$19</v>
      </c>
      <c r="AS1103" s="190" t="str">
        <f t="shared" si="1355"/>
        <v>AS$19</v>
      </c>
      <c r="AT1103" s="190" t="str">
        <f t="shared" si="1355"/>
        <v>AT$19</v>
      </c>
      <c r="AU1103" s="190" t="str">
        <f t="shared" si="1355"/>
        <v>AU$19</v>
      </c>
      <c r="AV1103" s="190" t="str">
        <f t="shared" si="1355"/>
        <v>AV$19</v>
      </c>
      <c r="AW1103" s="190" t="str">
        <f t="shared" si="1355"/>
        <v>AW$19</v>
      </c>
      <c r="AX1103" s="190" t="str">
        <f t="shared" si="1355"/>
        <v>AX$19</v>
      </c>
      <c r="AY1103" s="190" t="str">
        <f t="shared" ref="AY1103:CD1103" si="1356">AY$23</f>
        <v>AY$19</v>
      </c>
      <c r="AZ1103" s="190" t="str">
        <f t="shared" si="1356"/>
        <v>AZ$19</v>
      </c>
      <c r="BA1103" s="190" t="str">
        <f t="shared" si="1356"/>
        <v>BA$19</v>
      </c>
      <c r="BB1103" s="190" t="str">
        <f t="shared" si="1356"/>
        <v>BB$19</v>
      </c>
      <c r="BC1103" s="190" t="str">
        <f t="shared" si="1356"/>
        <v>BC$19</v>
      </c>
      <c r="BD1103" s="190" t="str">
        <f t="shared" si="1356"/>
        <v>BD$19</v>
      </c>
      <c r="BE1103" s="190" t="str">
        <f t="shared" si="1356"/>
        <v>BE$19</v>
      </c>
      <c r="BF1103" s="190" t="str">
        <f t="shared" si="1356"/>
        <v>BF$19</v>
      </c>
      <c r="BG1103" s="190" t="str">
        <f t="shared" si="1356"/>
        <v>BG$19</v>
      </c>
      <c r="BH1103" s="190" t="str">
        <f t="shared" si="1356"/>
        <v>BH$19</v>
      </c>
      <c r="BI1103" s="190" t="str">
        <f t="shared" si="1356"/>
        <v>BI$19</v>
      </c>
      <c r="BJ1103" s="190" t="str">
        <f t="shared" si="1356"/>
        <v>BJ$19</v>
      </c>
      <c r="BK1103" s="190" t="str">
        <f t="shared" si="1356"/>
        <v>BK$19</v>
      </c>
      <c r="BL1103" s="190" t="str">
        <f t="shared" si="1356"/>
        <v>BL$19</v>
      </c>
      <c r="BM1103" s="190" t="str">
        <f t="shared" si="1356"/>
        <v>BM$19</v>
      </c>
      <c r="BN1103" s="190" t="str">
        <f t="shared" si="1356"/>
        <v>BN$19</v>
      </c>
      <c r="BO1103" s="190" t="str">
        <f t="shared" si="1356"/>
        <v>BO$19</v>
      </c>
      <c r="BP1103" s="190" t="str">
        <f t="shared" si="1356"/>
        <v>BP$19</v>
      </c>
      <c r="BQ1103" s="190" t="str">
        <f t="shared" si="1356"/>
        <v>BQ$19</v>
      </c>
      <c r="BR1103" s="190" t="str">
        <f t="shared" si="1356"/>
        <v>BR$19</v>
      </c>
      <c r="BS1103" s="190" t="str">
        <f t="shared" si="1356"/>
        <v>BS$19</v>
      </c>
      <c r="BT1103" s="190" t="str">
        <f t="shared" si="1356"/>
        <v>BT$19</v>
      </c>
      <c r="BU1103" s="190" t="str">
        <f t="shared" si="1356"/>
        <v>BU$19</v>
      </c>
      <c r="BV1103" s="190" t="str">
        <f t="shared" si="1356"/>
        <v>BV$19</v>
      </c>
      <c r="BW1103" s="190" t="str">
        <f t="shared" si="1356"/>
        <v>BW$19</v>
      </c>
      <c r="BX1103" s="190" t="str">
        <f t="shared" si="1356"/>
        <v>BX$19</v>
      </c>
      <c r="BY1103" s="190" t="str">
        <f t="shared" si="1356"/>
        <v>BY$19</v>
      </c>
      <c r="BZ1103" s="190" t="str">
        <f t="shared" si="1356"/>
        <v>BZ$19</v>
      </c>
      <c r="CA1103" s="190" t="str">
        <f t="shared" si="1356"/>
        <v>CA$19</v>
      </c>
      <c r="CB1103" s="190" t="str">
        <f t="shared" si="1356"/>
        <v>CB$19</v>
      </c>
      <c r="CC1103" s="190" t="str">
        <f t="shared" si="1356"/>
        <v>CC$19</v>
      </c>
      <c r="CD1103" s="190" t="str">
        <f t="shared" si="1356"/>
        <v>CD$19</v>
      </c>
      <c r="CE1103" s="190" t="str">
        <f t="shared" ref="CE1103:CL1103" si="1357">CE$23</f>
        <v>CE$19</v>
      </c>
      <c r="CF1103" s="190" t="str">
        <f t="shared" si="1357"/>
        <v>CF$19</v>
      </c>
      <c r="CG1103" s="190" t="str">
        <f t="shared" si="1357"/>
        <v>CG$19</v>
      </c>
      <c r="CH1103" s="190" t="str">
        <f t="shared" si="1357"/>
        <v>CH$19</v>
      </c>
      <c r="CI1103" s="190" t="str">
        <f t="shared" si="1357"/>
        <v>CI$19</v>
      </c>
      <c r="CJ1103" s="190" t="str">
        <f t="shared" si="1357"/>
        <v>CJ$19</v>
      </c>
      <c r="CK1103" s="190" t="str">
        <f t="shared" si="1357"/>
        <v>CK$19</v>
      </c>
      <c r="CL1103" s="190" t="str">
        <f t="shared" si="1357"/>
        <v>CL$19</v>
      </c>
      <c r="CN1103" s="201"/>
      <c r="CO1103" s="190" t="str">
        <f t="shared" ref="CO1103:DL1103" si="1358">CO$23</f>
        <v>CO$19</v>
      </c>
      <c r="CP1103" s="190" t="str">
        <f t="shared" si="1358"/>
        <v>CP$19</v>
      </c>
      <c r="CQ1103" s="190" t="str">
        <f t="shared" si="1358"/>
        <v>CQ$19</v>
      </c>
      <c r="CR1103" s="190" t="str">
        <f t="shared" si="1358"/>
        <v>CR$19</v>
      </c>
      <c r="CS1103" s="190" t="str">
        <f t="shared" si="1358"/>
        <v>CS$19</v>
      </c>
      <c r="CT1103" s="190" t="str">
        <f t="shared" si="1358"/>
        <v>CT$19</v>
      </c>
      <c r="CU1103" s="190" t="str">
        <f t="shared" si="1358"/>
        <v>CU$19</v>
      </c>
      <c r="CV1103" s="190" t="str">
        <f t="shared" si="1358"/>
        <v>CV$19</v>
      </c>
      <c r="CW1103" s="190" t="str">
        <f t="shared" si="1358"/>
        <v>CW$19</v>
      </c>
      <c r="CX1103" s="190" t="str">
        <f t="shared" si="1358"/>
        <v>CX$19</v>
      </c>
      <c r="CY1103" s="190" t="str">
        <f t="shared" si="1358"/>
        <v>CY$19</v>
      </c>
      <c r="CZ1103" s="190" t="str">
        <f t="shared" si="1358"/>
        <v>CZ$19</v>
      </c>
      <c r="DA1103" s="190" t="str">
        <f t="shared" si="1358"/>
        <v>DA$19</v>
      </c>
      <c r="DB1103" s="190" t="str">
        <f t="shared" si="1358"/>
        <v>DB$19</v>
      </c>
      <c r="DC1103" s="190" t="str">
        <f t="shared" si="1358"/>
        <v>DC$19</v>
      </c>
      <c r="DD1103" s="190" t="str">
        <f t="shared" si="1358"/>
        <v>DD$19</v>
      </c>
      <c r="DE1103" s="190" t="str">
        <f t="shared" si="1358"/>
        <v>DE$19</v>
      </c>
      <c r="DF1103" s="190" t="str">
        <f t="shared" si="1358"/>
        <v>DF$19</v>
      </c>
      <c r="DG1103" s="190" t="str">
        <f t="shared" si="1358"/>
        <v>DG$19</v>
      </c>
      <c r="DH1103" s="190" t="str">
        <f t="shared" si="1358"/>
        <v>DH$19</v>
      </c>
      <c r="DI1103" s="190" t="str">
        <f t="shared" si="1358"/>
        <v>DI$19</v>
      </c>
      <c r="DJ1103" s="190" t="str">
        <f t="shared" si="1358"/>
        <v>DJ$19</v>
      </c>
      <c r="DK1103" s="190" t="str">
        <f t="shared" si="1358"/>
        <v>DK$19</v>
      </c>
      <c r="DL1103" s="190" t="str">
        <f t="shared" si="1358"/>
        <v>DL$19</v>
      </c>
    </row>
    <row r="1104" spans="1:116" x14ac:dyDescent="0.35">
      <c r="A1104" s="31" t="s">
        <v>218</v>
      </c>
      <c r="B1104" s="31" t="s">
        <v>81</v>
      </c>
      <c r="C1104" s="31"/>
      <c r="D1104" t="s">
        <v>768</v>
      </c>
      <c r="E1104" s="8" t="str">
        <f t="shared" ref="E1104:E1157" si="1359">ROW()&amp;" "&amp;D1104</f>
        <v>1104 FAINTR-S</v>
      </c>
      <c r="F1104" t="s">
        <v>446</v>
      </c>
      <c r="G1104" s="175" t="s">
        <v>463</v>
      </c>
      <c r="H1104" s="22"/>
      <c r="I1104" s="306"/>
      <c r="J1104" s="306"/>
      <c r="K1104" s="22"/>
      <c r="L1104" s="22"/>
      <c r="M1104" s="22"/>
      <c r="N1104" s="22"/>
      <c r="O1104" s="22"/>
      <c r="P1104" s="22"/>
      <c r="R1104" s="66"/>
      <c r="S1104" s="307"/>
      <c r="T1104" s="307"/>
      <c r="U1104" s="307"/>
      <c r="V1104" s="307"/>
      <c r="W1104" s="307"/>
      <c r="X1104" s="307"/>
      <c r="Y1104" s="307"/>
      <c r="Z1104" s="307"/>
      <c r="AA1104" s="307"/>
      <c r="AB1104" s="307"/>
      <c r="AC1104" s="307"/>
      <c r="AD1104" s="307"/>
      <c r="AE1104" s="307"/>
      <c r="AF1104" s="307"/>
      <c r="AG1104" s="307"/>
      <c r="AH1104" s="307"/>
      <c r="AI1104" s="307"/>
      <c r="AJ1104" s="307"/>
      <c r="AK1104" s="307"/>
      <c r="AL1104" s="307"/>
      <c r="AM1104" s="307"/>
      <c r="AN1104" s="307"/>
      <c r="AO1104" s="307"/>
      <c r="AP1104" s="307"/>
      <c r="AQ1104" s="307"/>
      <c r="AR1104" s="307"/>
      <c r="AS1104" s="307"/>
      <c r="AT1104" s="307"/>
      <c r="AU1104" s="307"/>
      <c r="AV1104" s="307"/>
      <c r="AW1104" s="307"/>
      <c r="AX1104" s="307"/>
      <c r="AY1104" s="307"/>
      <c r="AZ1104" s="307"/>
      <c r="BA1104" s="307"/>
      <c r="BB1104" s="307"/>
      <c r="BC1104" s="307"/>
      <c r="BD1104" s="307"/>
      <c r="BE1104" s="307"/>
      <c r="BF1104" s="307"/>
      <c r="BG1104" s="307"/>
      <c r="BH1104" s="307"/>
      <c r="BI1104" s="307"/>
      <c r="BJ1104" s="307"/>
      <c r="BK1104" s="307"/>
      <c r="BL1104" s="307"/>
      <c r="BM1104" s="307"/>
      <c r="BN1104" s="307"/>
      <c r="BO1104" s="307"/>
      <c r="BP1104" s="307"/>
      <c r="BQ1104" s="307"/>
      <c r="BR1104" s="307"/>
      <c r="BS1104" s="307"/>
      <c r="BT1104" s="307"/>
      <c r="BU1104" s="307"/>
      <c r="BV1104" s="307"/>
      <c r="BW1104" s="307"/>
      <c r="BX1104" s="307"/>
      <c r="BY1104" s="307"/>
      <c r="BZ1104" s="307"/>
      <c r="CA1104" s="307"/>
      <c r="CB1104" s="307"/>
      <c r="CC1104" s="307"/>
      <c r="CD1104" s="307"/>
      <c r="CE1104" s="307"/>
      <c r="CF1104" s="307"/>
      <c r="CG1104" s="307"/>
      <c r="CH1104" s="307"/>
      <c r="CI1104" s="307"/>
      <c r="CJ1104" s="307"/>
      <c r="CK1104" s="307"/>
      <c r="CL1104" s="307"/>
      <c r="CN1104" s="306"/>
      <c r="CO1104" s="307"/>
      <c r="CP1104" s="307"/>
      <c r="CQ1104" s="307"/>
      <c r="CR1104" s="307"/>
      <c r="CS1104" s="307"/>
      <c r="CT1104" s="307"/>
      <c r="CU1104" s="307"/>
      <c r="CV1104" s="307"/>
      <c r="CW1104" s="307"/>
      <c r="CX1104" s="307"/>
      <c r="CY1104" s="307"/>
      <c r="CZ1104" s="307"/>
      <c r="DA1104" s="307"/>
      <c r="DB1104" s="307"/>
      <c r="DC1104" s="307"/>
      <c r="DD1104" s="307"/>
      <c r="DE1104" s="307"/>
      <c r="DF1104" s="307"/>
      <c r="DG1104" s="307"/>
      <c r="DH1104" s="307"/>
      <c r="DI1104" s="307"/>
      <c r="DJ1104" s="307"/>
      <c r="DK1104" s="307"/>
      <c r="DL1104" s="307"/>
    </row>
    <row r="1105" spans="2:116" x14ac:dyDescent="0.35">
      <c r="B1105" s="8" t="str">
        <f>E1105</f>
        <v>1105 FAINTR-S</v>
      </c>
      <c r="D1105" t="s">
        <v>768</v>
      </c>
      <c r="E1105" s="8" t="str">
        <f t="shared" ref="E1105" si="1360">ROW()&amp;" "&amp;D1105</f>
        <v>1105 FAINTR-S</v>
      </c>
      <c r="G1105" s="175" t="s">
        <v>464</v>
      </c>
      <c r="I1105"/>
      <c r="J1105"/>
      <c r="R1105"/>
      <c r="S1105"/>
      <c r="T1105"/>
      <c r="U1105"/>
      <c r="V1105"/>
      <c r="W1105"/>
      <c r="X1105"/>
      <c r="Y1105"/>
      <c r="Z1105"/>
      <c r="AA1105"/>
      <c r="AB1105"/>
      <c r="AC1105"/>
      <c r="AD1105"/>
      <c r="AE1105"/>
      <c r="AF1105"/>
      <c r="AG1105"/>
      <c r="AH1105"/>
      <c r="AI1105"/>
      <c r="AJ1105"/>
      <c r="AK1105"/>
      <c r="AL1105"/>
      <c r="AM1105"/>
      <c r="AN1105"/>
      <c r="AO1105"/>
      <c r="AP1105"/>
      <c r="AQ1105"/>
      <c r="AR1105"/>
      <c r="AS1105"/>
      <c r="AT1105"/>
      <c r="AU1105"/>
      <c r="AV1105"/>
      <c r="AW1105"/>
      <c r="AX1105"/>
      <c r="AY1105"/>
      <c r="AZ1105"/>
      <c r="BA1105"/>
      <c r="BB1105"/>
      <c r="BC1105"/>
      <c r="BD1105"/>
      <c r="BE1105"/>
      <c r="BF1105"/>
      <c r="BG1105"/>
      <c r="BH1105"/>
      <c r="BI1105"/>
      <c r="BJ1105"/>
      <c r="BK1105"/>
      <c r="BL1105"/>
      <c r="BM1105"/>
      <c r="BN1105"/>
      <c r="BO1105"/>
      <c r="BP1105"/>
      <c r="BQ1105"/>
      <c r="BR1105"/>
      <c r="BS1105"/>
      <c r="BT1105"/>
      <c r="BU1105"/>
      <c r="BV1105"/>
      <c r="BW1105"/>
      <c r="BX1105"/>
      <c r="BY1105"/>
      <c r="BZ1105"/>
      <c r="CA1105"/>
      <c r="CB1105"/>
      <c r="CC1105"/>
      <c r="CD1105"/>
      <c r="CE1105"/>
      <c r="CF1105"/>
      <c r="CG1105"/>
      <c r="CH1105"/>
      <c r="CI1105"/>
      <c r="CJ1105"/>
      <c r="CK1105"/>
      <c r="CL1105"/>
      <c r="CN1105"/>
    </row>
    <row r="1106" spans="2:116" x14ac:dyDescent="0.35">
      <c r="B1106" s="8" t="str">
        <f>E1106</f>
        <v>1106 FAINTR-S</v>
      </c>
      <c r="C1106" s="8"/>
      <c r="D1106" t="s">
        <v>768</v>
      </c>
      <c r="E1106" s="8" t="str">
        <f t="shared" si="1359"/>
        <v>1106 FAINTR-S</v>
      </c>
      <c r="G1106" s="66" t="s">
        <v>253</v>
      </c>
      <c r="H1106" s="57">
        <v>5</v>
      </c>
      <c r="S1106" s="72"/>
      <c r="T1106" s="72"/>
      <c r="U1106" s="72"/>
      <c r="V1106" s="72"/>
      <c r="W1106" s="72"/>
      <c r="X1106" s="72"/>
      <c r="Y1106" s="72"/>
      <c r="Z1106" s="72"/>
      <c r="AA1106" s="72"/>
      <c r="AB1106" s="72"/>
      <c r="AC1106" s="72"/>
      <c r="AD1106" s="72"/>
      <c r="AE1106" s="72"/>
      <c r="AF1106" s="72"/>
      <c r="AG1106" s="72"/>
      <c r="AH1106" s="72"/>
      <c r="AI1106" s="72"/>
      <c r="AJ1106" s="72"/>
      <c r="AK1106" s="72"/>
      <c r="AL1106" s="72"/>
      <c r="AM1106" s="72"/>
      <c r="AN1106" s="72"/>
      <c r="AO1106" s="72"/>
      <c r="AP1106" s="72"/>
      <c r="AQ1106" s="72"/>
      <c r="AR1106" s="72"/>
      <c r="AS1106" s="72"/>
      <c r="AT1106" s="72"/>
      <c r="AU1106" s="72"/>
      <c r="AV1106" s="72"/>
      <c r="AW1106" s="72"/>
      <c r="AX1106" s="72"/>
      <c r="AY1106" s="72"/>
      <c r="AZ1106" s="72"/>
      <c r="BA1106" s="72"/>
      <c r="BB1106" s="72"/>
      <c r="BC1106" s="72"/>
      <c r="BD1106" s="72"/>
      <c r="BE1106" s="72"/>
      <c r="BF1106" s="72"/>
      <c r="BG1106" s="72"/>
      <c r="BH1106" s="72"/>
      <c r="BI1106" s="72"/>
      <c r="BJ1106" s="72"/>
      <c r="BK1106" s="72"/>
      <c r="BL1106" s="72"/>
      <c r="BM1106" s="72"/>
      <c r="BN1106" s="72"/>
      <c r="BO1106" s="72"/>
      <c r="BP1106" s="72"/>
      <c r="BQ1106" s="72"/>
      <c r="BR1106" s="72"/>
      <c r="BS1106" s="72"/>
      <c r="BT1106" s="72"/>
      <c r="BU1106" s="72"/>
      <c r="BV1106" s="72"/>
      <c r="BW1106" s="72"/>
      <c r="BX1106" s="72"/>
      <c r="BY1106" s="72"/>
      <c r="BZ1106" s="72"/>
      <c r="CA1106" s="72"/>
      <c r="CB1106" s="72"/>
      <c r="CC1106" s="72"/>
      <c r="CD1106" s="72"/>
      <c r="CE1106" s="72"/>
      <c r="CF1106" s="72"/>
      <c r="CG1106" s="72"/>
      <c r="CH1106" s="72"/>
      <c r="CI1106" s="72"/>
      <c r="CJ1106" s="72"/>
      <c r="CK1106" s="72"/>
      <c r="CL1106" s="72"/>
      <c r="CO1106" s="72"/>
      <c r="CP1106" s="72"/>
      <c r="CQ1106" s="72"/>
      <c r="CR1106" s="72"/>
      <c r="CS1106" s="72"/>
      <c r="CT1106" s="72"/>
      <c r="CU1106" s="72"/>
      <c r="CV1106" s="72"/>
      <c r="CW1106" s="72"/>
      <c r="CX1106" s="72"/>
      <c r="CY1106" s="72"/>
      <c r="CZ1106" s="72"/>
      <c r="DA1106" s="72"/>
      <c r="DB1106" s="72"/>
      <c r="DC1106" s="72"/>
      <c r="DD1106" s="72"/>
      <c r="DE1106" s="72"/>
      <c r="DF1106" s="72"/>
      <c r="DG1106" s="72"/>
      <c r="DH1106" s="72"/>
      <c r="DI1106" s="72"/>
      <c r="DJ1106" s="72"/>
      <c r="DK1106" s="72"/>
      <c r="DL1106" s="72"/>
    </row>
    <row r="1107" spans="2:116" x14ac:dyDescent="0.35">
      <c r="B1107" s="8" t="str">
        <f>E1107</f>
        <v>1107 FAINTR-S</v>
      </c>
      <c r="C1107" s="8"/>
      <c r="D1107" t="s">
        <v>768</v>
      </c>
      <c r="E1107" s="8" t="str">
        <f t="shared" si="1359"/>
        <v>1107 FAINTR-S</v>
      </c>
      <c r="G1107" s="129" t="str">
        <f>"Assumptions - "&amp;G1106</f>
        <v>Assumptions - Revenue driven intangible assets:</v>
      </c>
      <c r="H1107" s="57">
        <v>0</v>
      </c>
      <c r="S1107" s="72"/>
      <c r="T1107" s="72"/>
      <c r="U1107" s="72"/>
      <c r="V1107" s="72"/>
      <c r="W1107" s="72"/>
      <c r="X1107" s="72"/>
      <c r="Y1107" s="72"/>
      <c r="Z1107" s="72"/>
      <c r="AA1107" s="72"/>
      <c r="AB1107" s="72"/>
      <c r="AC1107" s="72"/>
      <c r="AD1107" s="72"/>
      <c r="AE1107" s="72"/>
      <c r="AF1107" s="72"/>
      <c r="AG1107" s="72"/>
      <c r="AH1107" s="72"/>
      <c r="AI1107" s="72"/>
      <c r="AJ1107" s="72"/>
      <c r="AK1107" s="72"/>
      <c r="AL1107" s="72"/>
      <c r="AM1107" s="72"/>
      <c r="AN1107" s="72"/>
      <c r="AO1107" s="72"/>
      <c r="AP1107" s="72"/>
      <c r="AQ1107" s="72"/>
      <c r="AR1107" s="72"/>
      <c r="AS1107" s="72"/>
      <c r="AT1107" s="72"/>
      <c r="AU1107" s="72"/>
      <c r="AV1107" s="72"/>
      <c r="AW1107" s="72"/>
      <c r="AX1107" s="72"/>
      <c r="AY1107" s="72"/>
      <c r="AZ1107" s="72"/>
      <c r="BA1107" s="72"/>
      <c r="BB1107" s="72"/>
      <c r="BC1107" s="72"/>
      <c r="BD1107" s="72"/>
      <c r="BE1107" s="72"/>
      <c r="BF1107" s="72"/>
      <c r="BG1107" s="72"/>
      <c r="BH1107" s="72"/>
      <c r="BI1107" s="72"/>
      <c r="BJ1107" s="72"/>
      <c r="BK1107" s="72"/>
      <c r="BL1107" s="72"/>
      <c r="BM1107" s="72"/>
      <c r="BN1107" s="72"/>
      <c r="BO1107" s="72"/>
      <c r="BP1107" s="72"/>
      <c r="BQ1107" s="72"/>
      <c r="BR1107" s="72"/>
      <c r="BS1107" s="72"/>
      <c r="BT1107" s="72"/>
      <c r="BU1107" s="72"/>
      <c r="BV1107" s="72"/>
      <c r="BW1107" s="72"/>
      <c r="BX1107" s="72"/>
      <c r="BY1107" s="72"/>
      <c r="BZ1107" s="72"/>
      <c r="CA1107" s="72"/>
      <c r="CB1107" s="72"/>
      <c r="CC1107" s="72"/>
      <c r="CD1107" s="72"/>
      <c r="CE1107" s="72"/>
      <c r="CF1107" s="72"/>
      <c r="CG1107" s="72"/>
      <c r="CH1107" s="72"/>
      <c r="CI1107" s="72"/>
      <c r="CJ1107" s="72"/>
      <c r="CK1107" s="72"/>
      <c r="CL1107" s="72"/>
      <c r="CO1107" s="72"/>
      <c r="CP1107" s="72"/>
      <c r="CQ1107" s="72"/>
      <c r="CR1107" s="72"/>
      <c r="CS1107" s="72"/>
      <c r="CT1107" s="72"/>
      <c r="CU1107" s="72"/>
      <c r="CV1107" s="72"/>
      <c r="CW1107" s="72"/>
      <c r="CX1107" s="72"/>
      <c r="CY1107" s="72"/>
      <c r="CZ1107" s="72"/>
      <c r="DA1107" s="72"/>
      <c r="DB1107" s="72"/>
      <c r="DC1107" s="72"/>
      <c r="DD1107" s="72"/>
      <c r="DE1107" s="72"/>
      <c r="DF1107" s="72"/>
      <c r="DG1107" s="72"/>
      <c r="DH1107" s="72"/>
      <c r="DI1107" s="72"/>
      <c r="DJ1107" s="72"/>
      <c r="DK1107" s="72"/>
      <c r="DL1107" s="72"/>
    </row>
    <row r="1108" spans="2:116" x14ac:dyDescent="0.35">
      <c r="B1108" s="8"/>
      <c r="C1108" s="8"/>
      <c r="D1108" t="s">
        <v>768</v>
      </c>
      <c r="E1108" s="8" t="str">
        <f t="shared" si="1359"/>
        <v>1108 FAINTR-S</v>
      </c>
      <c r="G1108" s="145" t="s">
        <v>206</v>
      </c>
      <c r="S1108" s="72"/>
      <c r="T1108" s="72"/>
      <c r="U1108" s="72"/>
      <c r="V1108" s="72"/>
      <c r="W1108" s="72"/>
      <c r="X1108" s="72"/>
      <c r="Y1108" s="72"/>
      <c r="Z1108" s="72"/>
      <c r="AA1108" s="72"/>
      <c r="AB1108" s="72"/>
      <c r="AC1108" s="72"/>
      <c r="AD1108" s="72"/>
      <c r="AE1108" s="72"/>
      <c r="AF1108" s="72"/>
      <c r="AG1108" s="72"/>
      <c r="AH1108" s="72"/>
      <c r="AI1108" s="72"/>
      <c r="AJ1108" s="72"/>
      <c r="AK1108" s="72"/>
      <c r="AL1108" s="72"/>
      <c r="AM1108" s="72"/>
      <c r="AN1108" s="72"/>
      <c r="AO1108" s="72"/>
      <c r="AP1108" s="72"/>
      <c r="AQ1108" s="72"/>
      <c r="AR1108" s="72"/>
      <c r="AS1108" s="72"/>
      <c r="AT1108" s="72"/>
      <c r="AU1108" s="72"/>
      <c r="AV1108" s="72"/>
      <c r="AW1108" s="72"/>
      <c r="AX1108" s="72"/>
      <c r="AY1108" s="72"/>
      <c r="AZ1108" s="72"/>
      <c r="BA1108" s="72"/>
      <c r="BB1108" s="72"/>
      <c r="BC1108" s="72"/>
      <c r="BD1108" s="72"/>
      <c r="BE1108" s="72"/>
      <c r="BF1108" s="72"/>
      <c r="BG1108" s="72"/>
      <c r="BH1108" s="72"/>
      <c r="BI1108" s="72"/>
      <c r="BJ1108" s="72"/>
      <c r="BK1108" s="72"/>
      <c r="BL1108" s="72"/>
      <c r="BM1108" s="72"/>
      <c r="BN1108" s="72"/>
      <c r="BO1108" s="72"/>
      <c r="BP1108" s="72"/>
      <c r="BQ1108" s="72"/>
      <c r="BR1108" s="72"/>
      <c r="BS1108" s="72"/>
      <c r="BT1108" s="72"/>
      <c r="BU1108" s="72"/>
      <c r="BV1108" s="72"/>
      <c r="BW1108" s="72"/>
      <c r="BX1108" s="72"/>
      <c r="BY1108" s="72"/>
      <c r="BZ1108" s="72"/>
      <c r="CA1108" s="72"/>
      <c r="CB1108" s="72"/>
      <c r="CC1108" s="72"/>
      <c r="CD1108" s="72"/>
      <c r="CE1108" s="72"/>
      <c r="CF1108" s="72"/>
      <c r="CG1108" s="72"/>
      <c r="CH1108" s="72"/>
      <c r="CI1108" s="72"/>
      <c r="CJ1108" s="72"/>
      <c r="CK1108" s="72"/>
      <c r="CL1108" s="72"/>
      <c r="CO1108" s="72"/>
      <c r="CP1108" s="72"/>
      <c r="CQ1108" s="72"/>
      <c r="CR1108" s="72"/>
      <c r="CS1108" s="72"/>
      <c r="CT1108" s="72"/>
      <c r="CU1108" s="72"/>
      <c r="CV1108" s="72"/>
      <c r="CW1108" s="72"/>
      <c r="CX1108" s="72"/>
      <c r="CY1108" s="72"/>
      <c r="CZ1108" s="72"/>
      <c r="DA1108" s="72"/>
      <c r="DB1108" s="72"/>
      <c r="DC1108" s="72"/>
      <c r="DD1108" s="72"/>
      <c r="DE1108" s="72"/>
      <c r="DF1108" s="72"/>
      <c r="DG1108" s="72"/>
      <c r="DH1108" s="72"/>
      <c r="DI1108" s="72"/>
      <c r="DJ1108" s="72"/>
      <c r="DK1108" s="72"/>
      <c r="DL1108" s="72"/>
    </row>
    <row r="1109" spans="2:116" x14ac:dyDescent="0.35">
      <c r="B1109" s="8"/>
      <c r="C1109" s="8"/>
      <c r="D1109" t="s">
        <v>768</v>
      </c>
      <c r="E1109" s="8" t="str">
        <f t="shared" ref="E1109" si="1361">ROW()&amp;" "&amp;D1109</f>
        <v>1109 FAINTR-S</v>
      </c>
      <c r="G1109" s="145" t="s">
        <v>207</v>
      </c>
      <c r="S1109" s="72"/>
      <c r="T1109" s="72"/>
      <c r="U1109" s="72"/>
      <c r="V1109" s="72"/>
      <c r="W1109" s="72"/>
      <c r="X1109" s="72"/>
      <c r="Y1109" s="72"/>
      <c r="Z1109" s="72"/>
      <c r="AA1109" s="72"/>
      <c r="AB1109" s="72"/>
      <c r="AC1109" s="72"/>
      <c r="AD1109" s="72"/>
      <c r="AE1109" s="72"/>
      <c r="AF1109" s="72"/>
      <c r="AG1109" s="72"/>
      <c r="AH1109" s="72"/>
      <c r="AI1109" s="72"/>
      <c r="AJ1109" s="72"/>
      <c r="AK1109" s="72"/>
      <c r="AL1109" s="72"/>
      <c r="AM1109" s="72"/>
      <c r="AN1109" s="72"/>
      <c r="AO1109" s="72"/>
      <c r="AP1109" s="72"/>
      <c r="AQ1109" s="72"/>
      <c r="AR1109" s="72"/>
      <c r="AS1109" s="72"/>
      <c r="AT1109" s="72"/>
      <c r="AU1109" s="72"/>
      <c r="AV1109" s="72"/>
      <c r="AW1109" s="72"/>
      <c r="AX1109" s="72"/>
      <c r="AY1109" s="72"/>
      <c r="AZ1109" s="72"/>
      <c r="BA1109" s="72"/>
      <c r="BB1109" s="72"/>
      <c r="BC1109" s="72"/>
      <c r="BD1109" s="72"/>
      <c r="BE1109" s="72"/>
      <c r="BF1109" s="72"/>
      <c r="BG1109" s="72"/>
      <c r="BH1109" s="72"/>
      <c r="BI1109" s="72"/>
      <c r="BJ1109" s="72"/>
      <c r="BK1109" s="72"/>
      <c r="BL1109" s="72"/>
      <c r="BM1109" s="72"/>
      <c r="BN1109" s="72"/>
      <c r="BO1109" s="72"/>
      <c r="BP1109" s="72"/>
      <c r="BQ1109" s="72"/>
      <c r="BR1109" s="72"/>
      <c r="BS1109" s="72"/>
      <c r="BT1109" s="72"/>
      <c r="BU1109" s="72"/>
      <c r="BV1109" s="72"/>
      <c r="BW1109" s="72"/>
      <c r="BX1109" s="72"/>
      <c r="BY1109" s="72"/>
      <c r="BZ1109" s="72"/>
      <c r="CA1109" s="72"/>
      <c r="CB1109" s="72"/>
      <c r="CC1109" s="72"/>
      <c r="CD1109" s="72"/>
      <c r="CE1109" s="72"/>
      <c r="CF1109" s="72"/>
      <c r="CG1109" s="72"/>
      <c r="CH1109" s="72"/>
      <c r="CI1109" s="72"/>
      <c r="CJ1109" s="72"/>
      <c r="CK1109" s="72"/>
      <c r="CL1109" s="72"/>
      <c r="CO1109" s="72"/>
      <c r="CP1109" s="72"/>
      <c r="CQ1109" s="72"/>
      <c r="CR1109" s="72"/>
      <c r="CS1109" s="72"/>
      <c r="CT1109" s="72"/>
      <c r="CU1109" s="72"/>
      <c r="CV1109" s="72"/>
      <c r="CW1109" s="72"/>
      <c r="CX1109" s="72"/>
      <c r="CY1109" s="72"/>
      <c r="CZ1109" s="72"/>
      <c r="DA1109" s="72"/>
      <c r="DB1109" s="72"/>
      <c r="DC1109" s="72"/>
      <c r="DD1109" s="72"/>
      <c r="DE1109" s="72"/>
      <c r="DF1109" s="72"/>
      <c r="DG1109" s="72"/>
      <c r="DH1109" s="72"/>
      <c r="DI1109" s="72"/>
      <c r="DJ1109" s="72"/>
      <c r="DK1109" s="72"/>
      <c r="DL1109" s="72"/>
    </row>
    <row r="1110" spans="2:116" x14ac:dyDescent="0.35">
      <c r="B1110" s="8" t="str">
        <f>E1110</f>
        <v>1110 FAINTR-S</v>
      </c>
      <c r="C1110" s="8"/>
      <c r="D1110" t="s">
        <v>768</v>
      </c>
      <c r="E1110" s="8" t="str">
        <f t="shared" si="1359"/>
        <v>1110 FAINTR-S</v>
      </c>
      <c r="K1110" s="18">
        <v>10</v>
      </c>
      <c r="L1110" s="18">
        <v>10</v>
      </c>
      <c r="M1110" s="18">
        <v>10</v>
      </c>
      <c r="N1110" s="18">
        <v>10</v>
      </c>
      <c r="O1110" s="18">
        <v>10</v>
      </c>
      <c r="P1110" s="18">
        <v>10</v>
      </c>
      <c r="S1110" s="147" cm="1">
        <f t="array" ref="S1110">INDEX($K:$Q,ROW(),MATCH(S$3,$K$2:$Q$2,0))</f>
        <v>10</v>
      </c>
      <c r="T1110" s="147" cm="1">
        <f t="array" ref="T1110">INDEX($K:$Q,ROW(),MATCH(T$3,$K$2:$Q$2,0))</f>
        <v>10</v>
      </c>
      <c r="U1110" s="147" cm="1">
        <f t="array" ref="U1110">INDEX($K:$Q,ROW(),MATCH(U$3,$K$2:$Q$2,0))</f>
        <v>10</v>
      </c>
      <c r="V1110" s="147" cm="1">
        <f t="array" ref="V1110">INDEX($K:$Q,ROW(),MATCH(V$3,$K$2:$Q$2,0))</f>
        <v>10</v>
      </c>
      <c r="W1110" s="147" cm="1">
        <f t="array" ref="W1110">INDEX($K:$Q,ROW(),MATCH(W$3,$K$2:$Q$2,0))</f>
        <v>10</v>
      </c>
      <c r="X1110" s="147" cm="1">
        <f t="array" ref="X1110">INDEX($K:$Q,ROW(),MATCH(X$3,$K$2:$Q$2,0))</f>
        <v>10</v>
      </c>
      <c r="Y1110" s="147" cm="1">
        <f t="array" ref="Y1110">INDEX($K:$Q,ROW(),MATCH(Y$3,$K$2:$Q$2,0))</f>
        <v>10</v>
      </c>
      <c r="Z1110" s="147" cm="1">
        <f t="array" ref="Z1110">INDEX($K:$Q,ROW(),MATCH(Z$3,$K$2:$Q$2,0))</f>
        <v>10</v>
      </c>
      <c r="AA1110" s="147" cm="1">
        <f t="array" ref="AA1110">INDEX($K:$Q,ROW(),MATCH(AA$3,$K$2:$Q$2,0))</f>
        <v>10</v>
      </c>
      <c r="AB1110" s="147" cm="1">
        <f t="array" ref="AB1110">INDEX($K:$Q,ROW(),MATCH(AB$3,$K$2:$Q$2,0))</f>
        <v>10</v>
      </c>
      <c r="AC1110" s="147" cm="1">
        <f t="array" ref="AC1110">INDEX($K:$Q,ROW(),MATCH(AC$3,$K$2:$Q$2,0))</f>
        <v>10</v>
      </c>
      <c r="AD1110" s="147" cm="1">
        <f t="array" ref="AD1110">INDEX($K:$Q,ROW(),MATCH(AD$3,$K$2:$Q$2,0))</f>
        <v>10</v>
      </c>
      <c r="AE1110" s="147" cm="1">
        <f t="array" ref="AE1110">INDEX($K:$Q,ROW(),MATCH(AE$3,$K$2:$Q$2,0))</f>
        <v>10</v>
      </c>
      <c r="AF1110" s="147" cm="1">
        <f t="array" ref="AF1110">INDEX($K:$Q,ROW(),MATCH(AF$3,$K$2:$Q$2,0))</f>
        <v>10</v>
      </c>
      <c r="AG1110" s="147" cm="1">
        <f t="array" ref="AG1110">INDEX($K:$Q,ROW(),MATCH(AG$3,$K$2:$Q$2,0))</f>
        <v>10</v>
      </c>
      <c r="AH1110" s="147" cm="1">
        <f t="array" ref="AH1110">INDEX($K:$Q,ROW(),MATCH(AH$3,$K$2:$Q$2,0))</f>
        <v>10</v>
      </c>
      <c r="AI1110" s="147" cm="1">
        <f t="array" ref="AI1110">INDEX($K:$Q,ROW(),MATCH(AI$3,$K$2:$Q$2,0))</f>
        <v>10</v>
      </c>
      <c r="AJ1110" s="147" cm="1">
        <f t="array" ref="AJ1110">INDEX($K:$Q,ROW(),MATCH(AJ$3,$K$2:$Q$2,0))</f>
        <v>10</v>
      </c>
      <c r="AK1110" s="147" cm="1">
        <f t="array" ref="AK1110">INDEX($K:$Q,ROW(),MATCH(AK$3,$K$2:$Q$2,0))</f>
        <v>10</v>
      </c>
      <c r="AL1110" s="147" cm="1">
        <f t="array" ref="AL1110">INDEX($K:$Q,ROW(),MATCH(AL$3,$K$2:$Q$2,0))</f>
        <v>10</v>
      </c>
      <c r="AM1110" s="147" cm="1">
        <f t="array" ref="AM1110">INDEX($K:$Q,ROW(),MATCH(AM$3,$K$2:$Q$2,0))</f>
        <v>10</v>
      </c>
      <c r="AN1110" s="147" cm="1">
        <f t="array" ref="AN1110">INDEX($K:$Q,ROW(),MATCH(AN$3,$K$2:$Q$2,0))</f>
        <v>10</v>
      </c>
      <c r="AO1110" s="147" cm="1">
        <f t="array" ref="AO1110">INDEX($K:$Q,ROW(),MATCH(AO$3,$K$2:$Q$2,0))</f>
        <v>10</v>
      </c>
      <c r="AP1110" s="147" cm="1">
        <f t="array" ref="AP1110">INDEX($K:$Q,ROW(),MATCH(AP$3,$K$2:$Q$2,0))</f>
        <v>10</v>
      </c>
      <c r="AQ1110" s="147" cm="1">
        <f t="array" ref="AQ1110">INDEX($K:$Q,ROW(),MATCH(AQ$3,$K$2:$Q$2,0))</f>
        <v>10</v>
      </c>
      <c r="AR1110" s="147" cm="1">
        <f t="array" ref="AR1110">INDEX($K:$Q,ROW(),MATCH(AR$3,$K$2:$Q$2,0))</f>
        <v>10</v>
      </c>
      <c r="AS1110" s="147" cm="1">
        <f t="array" ref="AS1110">INDEX($K:$Q,ROW(),MATCH(AS$3,$K$2:$Q$2,0))</f>
        <v>10</v>
      </c>
      <c r="AT1110" s="147" cm="1">
        <f t="array" ref="AT1110">INDEX($K:$Q,ROW(),MATCH(AT$3,$K$2:$Q$2,0))</f>
        <v>10</v>
      </c>
      <c r="AU1110" s="147" cm="1">
        <f t="array" ref="AU1110">INDEX($K:$Q,ROW(),MATCH(AU$3,$K$2:$Q$2,0))</f>
        <v>10</v>
      </c>
      <c r="AV1110" s="147" cm="1">
        <f t="array" ref="AV1110">INDEX($K:$Q,ROW(),MATCH(AV$3,$K$2:$Q$2,0))</f>
        <v>10</v>
      </c>
      <c r="AW1110" s="147" cm="1">
        <f t="array" ref="AW1110">INDEX($K:$Q,ROW(),MATCH(AW$3,$K$2:$Q$2,0))</f>
        <v>10</v>
      </c>
      <c r="AX1110" s="147" cm="1">
        <f t="array" ref="AX1110">INDEX($K:$Q,ROW(),MATCH(AX$3,$K$2:$Q$2,0))</f>
        <v>10</v>
      </c>
      <c r="AY1110" s="147" cm="1">
        <f t="array" ref="AY1110">INDEX($K:$Q,ROW(),MATCH(AY$3,$K$2:$Q$2,0))</f>
        <v>10</v>
      </c>
      <c r="AZ1110" s="147" cm="1">
        <f t="array" ref="AZ1110">INDEX($K:$Q,ROW(),MATCH(AZ$3,$K$2:$Q$2,0))</f>
        <v>10</v>
      </c>
      <c r="BA1110" s="147" cm="1">
        <f t="array" ref="BA1110">INDEX($K:$Q,ROW(),MATCH(BA$3,$K$2:$Q$2,0))</f>
        <v>10</v>
      </c>
      <c r="BB1110" s="147" cm="1">
        <f t="array" ref="BB1110">INDEX($K:$Q,ROW(),MATCH(BB$3,$K$2:$Q$2,0))</f>
        <v>10</v>
      </c>
      <c r="BC1110" s="147" cm="1">
        <f t="array" ref="BC1110">INDEX($K:$Q,ROW(),MATCH(BC$3,$K$2:$Q$2,0))</f>
        <v>10</v>
      </c>
      <c r="BD1110" s="147" cm="1">
        <f t="array" ref="BD1110">INDEX($K:$Q,ROW(),MATCH(BD$3,$K$2:$Q$2,0))</f>
        <v>10</v>
      </c>
      <c r="BE1110" s="147" cm="1">
        <f t="array" ref="BE1110">INDEX($K:$Q,ROW(),MATCH(BE$3,$K$2:$Q$2,0))</f>
        <v>10</v>
      </c>
      <c r="BF1110" s="147" cm="1">
        <f t="array" ref="BF1110">INDEX($K:$Q,ROW(),MATCH(BF$3,$K$2:$Q$2,0))</f>
        <v>10</v>
      </c>
      <c r="BG1110" s="147" cm="1">
        <f t="array" ref="BG1110">INDEX($K:$Q,ROW(),MATCH(BG$3,$K$2:$Q$2,0))</f>
        <v>10</v>
      </c>
      <c r="BH1110" s="147" cm="1">
        <f t="array" ref="BH1110">INDEX($K:$Q,ROW(),MATCH(BH$3,$K$2:$Q$2,0))</f>
        <v>10</v>
      </c>
      <c r="BI1110" s="147" cm="1">
        <f t="array" ref="BI1110">INDEX($K:$Q,ROW(),MATCH(BI$3,$K$2:$Q$2,0))</f>
        <v>10</v>
      </c>
      <c r="BJ1110" s="147" cm="1">
        <f t="array" ref="BJ1110">INDEX($K:$Q,ROW(),MATCH(BJ$3,$K$2:$Q$2,0))</f>
        <v>10</v>
      </c>
      <c r="BK1110" s="147" cm="1">
        <f t="array" ref="BK1110">INDEX($K:$Q,ROW(),MATCH(BK$3,$K$2:$Q$2,0))</f>
        <v>10</v>
      </c>
      <c r="BL1110" s="147" cm="1">
        <f t="array" ref="BL1110">INDEX($K:$Q,ROW(),MATCH(BL$3,$K$2:$Q$2,0))</f>
        <v>10</v>
      </c>
      <c r="BM1110" s="147" cm="1">
        <f t="array" ref="BM1110">INDEX($K:$Q,ROW(),MATCH(BM$3,$K$2:$Q$2,0))</f>
        <v>10</v>
      </c>
      <c r="BN1110" s="147" cm="1">
        <f t="array" ref="BN1110">INDEX($K:$Q,ROW(),MATCH(BN$3,$K$2:$Q$2,0))</f>
        <v>10</v>
      </c>
      <c r="BO1110" s="147" cm="1">
        <f t="array" ref="BO1110">INDEX($K:$Q,ROW(),MATCH(BO$3,$K$2:$Q$2,0))</f>
        <v>10</v>
      </c>
      <c r="BP1110" s="147" cm="1">
        <f t="array" ref="BP1110">INDEX($K:$Q,ROW(),MATCH(BP$3,$K$2:$Q$2,0))</f>
        <v>10</v>
      </c>
      <c r="BQ1110" s="147" cm="1">
        <f t="array" ref="BQ1110">INDEX($K:$Q,ROW(),MATCH(BQ$3,$K$2:$Q$2,0))</f>
        <v>10</v>
      </c>
      <c r="BR1110" s="147" cm="1">
        <f t="array" ref="BR1110">INDEX($K:$Q,ROW(),MATCH(BR$3,$K$2:$Q$2,0))</f>
        <v>10</v>
      </c>
      <c r="BS1110" s="147" cm="1">
        <f t="array" ref="BS1110">INDEX($K:$Q,ROW(),MATCH(BS$3,$K$2:$Q$2,0))</f>
        <v>10</v>
      </c>
      <c r="BT1110" s="147" cm="1">
        <f t="array" ref="BT1110">INDEX($K:$Q,ROW(),MATCH(BT$3,$K$2:$Q$2,0))</f>
        <v>10</v>
      </c>
      <c r="BU1110" s="147" cm="1">
        <f t="array" ref="BU1110">INDEX($K:$Q,ROW(),MATCH(BU$3,$K$2:$Q$2,0))</f>
        <v>10</v>
      </c>
      <c r="BV1110" s="147" cm="1">
        <f t="array" ref="BV1110">INDEX($K:$Q,ROW(),MATCH(BV$3,$K$2:$Q$2,0))</f>
        <v>10</v>
      </c>
      <c r="BW1110" s="147" cm="1">
        <f t="array" ref="BW1110">INDEX($K:$Q,ROW(),MATCH(BW$3,$K$2:$Q$2,0))</f>
        <v>10</v>
      </c>
      <c r="BX1110" s="147" cm="1">
        <f t="array" ref="BX1110">INDEX($K:$Q,ROW(),MATCH(BX$3,$K$2:$Q$2,0))</f>
        <v>10</v>
      </c>
      <c r="BY1110" s="147" cm="1">
        <f t="array" ref="BY1110">INDEX($K:$Q,ROW(),MATCH(BY$3,$K$2:$Q$2,0))</f>
        <v>10</v>
      </c>
      <c r="BZ1110" s="147" cm="1">
        <f t="array" ref="BZ1110">INDEX($K:$Q,ROW(),MATCH(BZ$3,$K$2:$Q$2,0))</f>
        <v>10</v>
      </c>
      <c r="CA1110" s="147" cm="1">
        <f t="array" ref="CA1110">INDEX($K:$Q,ROW(),MATCH(CA$3,$K$2:$Q$2,0))</f>
        <v>10</v>
      </c>
      <c r="CB1110" s="147" cm="1">
        <f t="array" ref="CB1110">INDEX($K:$Q,ROW(),MATCH(CB$3,$K$2:$Q$2,0))</f>
        <v>10</v>
      </c>
      <c r="CC1110" s="147" cm="1">
        <f t="array" ref="CC1110">INDEX($K:$Q,ROW(),MATCH(CC$3,$K$2:$Q$2,0))</f>
        <v>10</v>
      </c>
      <c r="CD1110" s="147" cm="1">
        <f t="array" ref="CD1110">INDEX($K:$Q,ROW(),MATCH(CD$3,$K$2:$Q$2,0))</f>
        <v>10</v>
      </c>
      <c r="CE1110" s="147" cm="1">
        <f t="array" ref="CE1110">INDEX($K:$Q,ROW(),MATCH(CE$3,$K$2:$Q$2,0))</f>
        <v>10</v>
      </c>
      <c r="CF1110" s="147" cm="1">
        <f t="array" ref="CF1110">INDEX($K:$Q,ROW(),MATCH(CF$3,$K$2:$Q$2,0))</f>
        <v>10</v>
      </c>
      <c r="CG1110" s="147" cm="1">
        <f t="array" ref="CG1110">INDEX($K:$Q,ROW(),MATCH(CG$3,$K$2:$Q$2,0))</f>
        <v>10</v>
      </c>
      <c r="CH1110" s="147" cm="1">
        <f t="array" ref="CH1110">INDEX($K:$Q,ROW(),MATCH(CH$3,$K$2:$Q$2,0))</f>
        <v>10</v>
      </c>
      <c r="CI1110" s="147" cm="1">
        <f t="array" ref="CI1110">INDEX($K:$Q,ROW(),MATCH(CI$3,$K$2:$Q$2,0))</f>
        <v>10</v>
      </c>
      <c r="CJ1110" s="147" cm="1">
        <f t="array" ref="CJ1110">INDEX($K:$Q,ROW(),MATCH(CJ$3,$K$2:$Q$2,0))</f>
        <v>10</v>
      </c>
      <c r="CK1110" s="147" cm="1">
        <f t="array" ref="CK1110">INDEX($K:$Q,ROW(),MATCH(CK$3,$K$2:$Q$2,0))</f>
        <v>10</v>
      </c>
      <c r="CL1110" s="147" cm="1">
        <f t="array" ref="CL1110">INDEX($K:$Q,ROW(),MATCH(CL$3,$K$2:$Q$2,0))</f>
        <v>10</v>
      </c>
      <c r="CO1110" s="147" t="e" cm="1">
        <f t="array" ref="CO1110">INDEX($K:$Q,ROW(),MATCH(CO$3,$K$2:$Q$2,0))</f>
        <v>#N/A</v>
      </c>
      <c r="CP1110" s="147" t="e" cm="1">
        <f t="array" ref="CP1110">INDEX($K:$Q,ROW(),MATCH(CP$3,$K$2:$Q$2,0))</f>
        <v>#N/A</v>
      </c>
      <c r="CQ1110" s="147" t="e" cm="1">
        <f t="array" ref="CQ1110">INDEX($K:$Q,ROW(),MATCH(CQ$3,$K$2:$Q$2,0))</f>
        <v>#N/A</v>
      </c>
      <c r="CR1110" s="147" t="e" cm="1">
        <f t="array" ref="CR1110">INDEX($K:$Q,ROW(),MATCH(CR$3,$K$2:$Q$2,0))</f>
        <v>#N/A</v>
      </c>
      <c r="CS1110" s="147" t="e" cm="1">
        <f t="array" ref="CS1110">INDEX($K:$Q,ROW(),MATCH(CS$3,$K$2:$Q$2,0))</f>
        <v>#N/A</v>
      </c>
      <c r="CT1110" s="147" t="e" cm="1">
        <f t="array" ref="CT1110">INDEX($K:$Q,ROW(),MATCH(CT$3,$K$2:$Q$2,0))</f>
        <v>#N/A</v>
      </c>
      <c r="CU1110" s="147" t="e" cm="1">
        <f t="array" ref="CU1110">INDEX($K:$Q,ROW(),MATCH(CU$3,$K$2:$Q$2,0))</f>
        <v>#N/A</v>
      </c>
      <c r="CV1110" s="147" t="e" cm="1">
        <f t="array" ref="CV1110">INDEX($K:$Q,ROW(),MATCH(CV$3,$K$2:$Q$2,0))</f>
        <v>#N/A</v>
      </c>
      <c r="CW1110" s="147" t="e" cm="1">
        <f t="array" ref="CW1110">INDEX($K:$Q,ROW(),MATCH(CW$3,$K$2:$Q$2,0))</f>
        <v>#N/A</v>
      </c>
      <c r="CX1110" s="147" t="e" cm="1">
        <f t="array" ref="CX1110">INDEX($K:$Q,ROW(),MATCH(CX$3,$K$2:$Q$2,0))</f>
        <v>#N/A</v>
      </c>
      <c r="CY1110" s="147" t="e" cm="1">
        <f t="array" ref="CY1110">INDEX($K:$Q,ROW(),MATCH(CY$3,$K$2:$Q$2,0))</f>
        <v>#N/A</v>
      </c>
      <c r="CZ1110" s="147" t="e" cm="1">
        <f t="array" ref="CZ1110">INDEX($K:$Q,ROW(),MATCH(CZ$3,$K$2:$Q$2,0))</f>
        <v>#N/A</v>
      </c>
      <c r="DA1110" s="147" t="e" cm="1">
        <f t="array" ref="DA1110">INDEX($K:$Q,ROW(),MATCH(DA$3,$K$2:$Q$2,0))</f>
        <v>#N/A</v>
      </c>
      <c r="DB1110" s="147" t="e" cm="1">
        <f t="array" ref="DB1110">INDEX($K:$Q,ROW(),MATCH(DB$3,$K$2:$Q$2,0))</f>
        <v>#N/A</v>
      </c>
      <c r="DC1110" s="147" t="e" cm="1">
        <f t="array" ref="DC1110">INDEX($K:$Q,ROW(),MATCH(DC$3,$K$2:$Q$2,0))</f>
        <v>#N/A</v>
      </c>
      <c r="DD1110" s="147" t="e" cm="1">
        <f t="array" ref="DD1110">INDEX($K:$Q,ROW(),MATCH(DD$3,$K$2:$Q$2,0))</f>
        <v>#N/A</v>
      </c>
      <c r="DE1110" s="147" t="e" cm="1">
        <f t="array" ref="DE1110">INDEX($K:$Q,ROW(),MATCH(DE$3,$K$2:$Q$2,0))</f>
        <v>#N/A</v>
      </c>
      <c r="DF1110" s="147" t="e" cm="1">
        <f t="array" ref="DF1110">INDEX($K:$Q,ROW(),MATCH(DF$3,$K$2:$Q$2,0))</f>
        <v>#N/A</v>
      </c>
      <c r="DG1110" s="147" t="e" cm="1">
        <f t="array" ref="DG1110">INDEX($K:$Q,ROW(),MATCH(DG$3,$K$2:$Q$2,0))</f>
        <v>#N/A</v>
      </c>
      <c r="DH1110" s="147" t="e" cm="1">
        <f t="array" ref="DH1110">INDEX($K:$Q,ROW(),MATCH(DH$3,$K$2:$Q$2,0))</f>
        <v>#N/A</v>
      </c>
      <c r="DI1110" s="147" t="e" cm="1">
        <f t="array" ref="DI1110">INDEX($K:$Q,ROW(),MATCH(DI$3,$K$2:$Q$2,0))</f>
        <v>#N/A</v>
      </c>
      <c r="DJ1110" s="147" t="e" cm="1">
        <f t="array" ref="DJ1110">INDEX($K:$Q,ROW(),MATCH(DJ$3,$K$2:$Q$2,0))</f>
        <v>#N/A</v>
      </c>
      <c r="DK1110" s="147" t="e" cm="1">
        <f t="array" ref="DK1110">INDEX($K:$Q,ROW(),MATCH(DK$3,$K$2:$Q$2,0))</f>
        <v>#N/A</v>
      </c>
      <c r="DL1110" s="147" t="e" cm="1">
        <f t="array" ref="DL1110">INDEX($K:$Q,ROW(),MATCH(DL$3,$K$2:$Q$2,0))</f>
        <v>#N/A</v>
      </c>
    </row>
    <row r="1111" spans="2:116" x14ac:dyDescent="0.35">
      <c r="B1111" s="8"/>
      <c r="C1111" s="8" t="s">
        <v>235</v>
      </c>
      <c r="D1111" t="s">
        <v>768</v>
      </c>
      <c r="E1111" s="8" t="str">
        <f t="shared" si="1359"/>
        <v>1111 FAINTR-S</v>
      </c>
      <c r="G1111" s="95" t="str">
        <f>G1113&amp;":"</f>
        <v>Investment in intangibles - Revenue driven intangible assets:</v>
      </c>
      <c r="I1111" s="74"/>
      <c r="J1111" s="74"/>
      <c r="K1111" s="118">
        <f ca="1">SUMIF($3:$3,K$2,1111:1111)</f>
        <v>-1200</v>
      </c>
      <c r="L1111" s="118">
        <f ca="1">SUMIF($3:$3,L$2,1111:1111)</f>
        <v>-1200</v>
      </c>
      <c r="M1111" s="118">
        <f ca="1">SUMIF($3:$3,M$2,1111:1111)</f>
        <v>-1200</v>
      </c>
      <c r="N1111" s="118">
        <f ca="1">SUMIF($3:$3,N$2,1111:1111)</f>
        <v>-1200</v>
      </c>
      <c r="O1111" s="118">
        <f ca="1">SUMIF($3:$3,O$2,1111:1111)</f>
        <v>-1200</v>
      </c>
      <c r="P1111" s="118">
        <f ca="1">SUMIF($3:$3,P$2,1111:1111)</f>
        <v>-1200</v>
      </c>
      <c r="R1111" s="33"/>
      <c r="S1111" s="148" cm="1">
        <f t="array" aca="1" ref="S1111" ca="1">-S1110*INDIRECT(S1098)/1000</f>
        <v>-100</v>
      </c>
      <c r="T1111" s="148" cm="1">
        <f t="array" aca="1" ref="T1111" ca="1">-T1110*INDIRECT(T1098)/1000</f>
        <v>-100</v>
      </c>
      <c r="U1111" s="148" cm="1">
        <f t="array" aca="1" ref="U1111" ca="1">-U1110*INDIRECT(U1098)/1000</f>
        <v>-100</v>
      </c>
      <c r="V1111" s="148" cm="1">
        <f t="array" aca="1" ref="V1111" ca="1">-V1110*INDIRECT(V1098)/1000</f>
        <v>-100</v>
      </c>
      <c r="W1111" s="148" cm="1">
        <f t="array" aca="1" ref="W1111" ca="1">-W1110*INDIRECT(W1098)/1000</f>
        <v>-100</v>
      </c>
      <c r="X1111" s="148" cm="1">
        <f t="array" aca="1" ref="X1111" ca="1">-X1110*INDIRECT(X1098)/1000</f>
        <v>-100</v>
      </c>
      <c r="Y1111" s="148" cm="1">
        <f t="array" aca="1" ref="Y1111" ca="1">-Y1110*INDIRECT(Y1098)/1000</f>
        <v>-100</v>
      </c>
      <c r="Z1111" s="148" cm="1">
        <f t="array" aca="1" ref="Z1111" ca="1">-Z1110*INDIRECT(Z1098)/1000</f>
        <v>-100</v>
      </c>
      <c r="AA1111" s="148" cm="1">
        <f t="array" aca="1" ref="AA1111" ca="1">-AA1110*INDIRECT(AA1098)/1000</f>
        <v>-100</v>
      </c>
      <c r="AB1111" s="148" cm="1">
        <f t="array" aca="1" ref="AB1111" ca="1">-AB1110*INDIRECT(AB1098)/1000</f>
        <v>-100</v>
      </c>
      <c r="AC1111" s="148" cm="1">
        <f t="array" aca="1" ref="AC1111" ca="1">-AC1110*INDIRECT(AC1098)/1000</f>
        <v>-100</v>
      </c>
      <c r="AD1111" s="148" cm="1">
        <f t="array" aca="1" ref="AD1111" ca="1">-AD1110*INDIRECT(AD1098)/1000</f>
        <v>-100</v>
      </c>
      <c r="AE1111" s="148" cm="1">
        <f t="array" aca="1" ref="AE1111" ca="1">-AE1110*INDIRECT(AE1098)/1000</f>
        <v>-100</v>
      </c>
      <c r="AF1111" s="148" cm="1">
        <f t="array" aca="1" ref="AF1111" ca="1">-AF1110*INDIRECT(AF1098)/1000</f>
        <v>-100</v>
      </c>
      <c r="AG1111" s="148" cm="1">
        <f t="array" aca="1" ref="AG1111" ca="1">-AG1110*INDIRECT(AG1098)/1000</f>
        <v>-100</v>
      </c>
      <c r="AH1111" s="148" cm="1">
        <f t="array" aca="1" ref="AH1111" ca="1">-AH1110*INDIRECT(AH1098)/1000</f>
        <v>-100</v>
      </c>
      <c r="AI1111" s="148" cm="1">
        <f t="array" aca="1" ref="AI1111" ca="1">-AI1110*INDIRECT(AI1098)/1000</f>
        <v>-100</v>
      </c>
      <c r="AJ1111" s="148" cm="1">
        <f t="array" aca="1" ref="AJ1111" ca="1">-AJ1110*INDIRECT(AJ1098)/1000</f>
        <v>-100</v>
      </c>
      <c r="AK1111" s="148" cm="1">
        <f t="array" aca="1" ref="AK1111" ca="1">-AK1110*INDIRECT(AK1098)/1000</f>
        <v>-100</v>
      </c>
      <c r="AL1111" s="148" cm="1">
        <f t="array" aca="1" ref="AL1111" ca="1">-AL1110*INDIRECT(AL1098)/1000</f>
        <v>-100</v>
      </c>
      <c r="AM1111" s="148" cm="1">
        <f t="array" aca="1" ref="AM1111" ca="1">-AM1110*INDIRECT(AM1098)/1000</f>
        <v>-100</v>
      </c>
      <c r="AN1111" s="148" cm="1">
        <f t="array" aca="1" ref="AN1111" ca="1">-AN1110*INDIRECT(AN1098)/1000</f>
        <v>-100</v>
      </c>
      <c r="AO1111" s="148" cm="1">
        <f t="array" aca="1" ref="AO1111" ca="1">-AO1110*INDIRECT(AO1098)/1000</f>
        <v>-100</v>
      </c>
      <c r="AP1111" s="148" cm="1">
        <f t="array" aca="1" ref="AP1111" ca="1">-AP1110*INDIRECT(AP1098)/1000</f>
        <v>-100</v>
      </c>
      <c r="AQ1111" s="148" cm="1">
        <f t="array" aca="1" ref="AQ1111" ca="1">-AQ1110*INDIRECT(AQ1098)/1000</f>
        <v>-100</v>
      </c>
      <c r="AR1111" s="148" cm="1">
        <f t="array" aca="1" ref="AR1111" ca="1">-AR1110*INDIRECT(AR1098)/1000</f>
        <v>-100</v>
      </c>
      <c r="AS1111" s="148" cm="1">
        <f t="array" aca="1" ref="AS1111" ca="1">-AS1110*INDIRECT(AS1098)/1000</f>
        <v>-100</v>
      </c>
      <c r="AT1111" s="148" cm="1">
        <f t="array" aca="1" ref="AT1111" ca="1">-AT1110*INDIRECT(AT1098)/1000</f>
        <v>-100</v>
      </c>
      <c r="AU1111" s="148" cm="1">
        <f t="array" aca="1" ref="AU1111" ca="1">-AU1110*INDIRECT(AU1098)/1000</f>
        <v>-100</v>
      </c>
      <c r="AV1111" s="148" cm="1">
        <f t="array" aca="1" ref="AV1111" ca="1">-AV1110*INDIRECT(AV1098)/1000</f>
        <v>-100</v>
      </c>
      <c r="AW1111" s="148" cm="1">
        <f t="array" aca="1" ref="AW1111" ca="1">-AW1110*INDIRECT(AW1098)/1000</f>
        <v>-100</v>
      </c>
      <c r="AX1111" s="148" cm="1">
        <f t="array" aca="1" ref="AX1111" ca="1">-AX1110*INDIRECT(AX1098)/1000</f>
        <v>-100</v>
      </c>
      <c r="AY1111" s="148" cm="1">
        <f t="array" aca="1" ref="AY1111" ca="1">-AY1110*INDIRECT(AY1098)/1000</f>
        <v>-100</v>
      </c>
      <c r="AZ1111" s="148" cm="1">
        <f t="array" aca="1" ref="AZ1111" ca="1">-AZ1110*INDIRECT(AZ1098)/1000</f>
        <v>-100</v>
      </c>
      <c r="BA1111" s="148" cm="1">
        <f t="array" aca="1" ref="BA1111" ca="1">-BA1110*INDIRECT(BA1098)/1000</f>
        <v>-100</v>
      </c>
      <c r="BB1111" s="148" cm="1">
        <f t="array" aca="1" ref="BB1111" ca="1">-BB1110*INDIRECT(BB1098)/1000</f>
        <v>-100</v>
      </c>
      <c r="BC1111" s="148" cm="1">
        <f t="array" aca="1" ref="BC1111" ca="1">-BC1110*INDIRECT(BC1098)/1000</f>
        <v>-100</v>
      </c>
      <c r="BD1111" s="148" cm="1">
        <f t="array" aca="1" ref="BD1111" ca="1">-BD1110*INDIRECT(BD1098)/1000</f>
        <v>-100</v>
      </c>
      <c r="BE1111" s="148" cm="1">
        <f t="array" aca="1" ref="BE1111" ca="1">-BE1110*INDIRECT(BE1098)/1000</f>
        <v>-100</v>
      </c>
      <c r="BF1111" s="148" cm="1">
        <f t="array" aca="1" ref="BF1111" ca="1">-BF1110*INDIRECT(BF1098)/1000</f>
        <v>-100</v>
      </c>
      <c r="BG1111" s="148" cm="1">
        <f t="array" aca="1" ref="BG1111" ca="1">-BG1110*INDIRECT(BG1098)/1000</f>
        <v>-100</v>
      </c>
      <c r="BH1111" s="148" cm="1">
        <f t="array" aca="1" ref="BH1111" ca="1">-BH1110*INDIRECT(BH1098)/1000</f>
        <v>-100</v>
      </c>
      <c r="BI1111" s="148" cm="1">
        <f t="array" aca="1" ref="BI1111" ca="1">-BI1110*INDIRECT(BI1098)/1000</f>
        <v>-100</v>
      </c>
      <c r="BJ1111" s="148" cm="1">
        <f t="array" aca="1" ref="BJ1111" ca="1">-BJ1110*INDIRECT(BJ1098)/1000</f>
        <v>-100</v>
      </c>
      <c r="BK1111" s="148" cm="1">
        <f t="array" aca="1" ref="BK1111" ca="1">-BK1110*INDIRECT(BK1098)/1000</f>
        <v>-100</v>
      </c>
      <c r="BL1111" s="148" cm="1">
        <f t="array" aca="1" ref="BL1111" ca="1">-BL1110*INDIRECT(BL1098)/1000</f>
        <v>-100</v>
      </c>
      <c r="BM1111" s="148" cm="1">
        <f t="array" aca="1" ref="BM1111" ca="1">-BM1110*INDIRECT(BM1098)/1000</f>
        <v>-100</v>
      </c>
      <c r="BN1111" s="148" cm="1">
        <f t="array" aca="1" ref="BN1111" ca="1">-BN1110*INDIRECT(BN1098)/1000</f>
        <v>-100</v>
      </c>
      <c r="BO1111" s="148" cm="1">
        <f t="array" aca="1" ref="BO1111" ca="1">-BO1110*INDIRECT(BO1098)/1000</f>
        <v>-100</v>
      </c>
      <c r="BP1111" s="148" cm="1">
        <f t="array" aca="1" ref="BP1111" ca="1">-BP1110*INDIRECT(BP1098)/1000</f>
        <v>-100</v>
      </c>
      <c r="BQ1111" s="148" cm="1">
        <f t="array" aca="1" ref="BQ1111" ca="1">-BQ1110*INDIRECT(BQ1098)/1000</f>
        <v>-100</v>
      </c>
      <c r="BR1111" s="148" cm="1">
        <f t="array" aca="1" ref="BR1111" ca="1">-BR1110*INDIRECT(BR1098)/1000</f>
        <v>-100</v>
      </c>
      <c r="BS1111" s="148" cm="1">
        <f t="array" aca="1" ref="BS1111" ca="1">-BS1110*INDIRECT(BS1098)/1000</f>
        <v>-100</v>
      </c>
      <c r="BT1111" s="148" cm="1">
        <f t="array" aca="1" ref="BT1111" ca="1">-BT1110*INDIRECT(BT1098)/1000</f>
        <v>-100</v>
      </c>
      <c r="BU1111" s="148" cm="1">
        <f t="array" aca="1" ref="BU1111" ca="1">-BU1110*INDIRECT(BU1098)/1000</f>
        <v>-100</v>
      </c>
      <c r="BV1111" s="148" cm="1">
        <f t="array" aca="1" ref="BV1111" ca="1">-BV1110*INDIRECT(BV1098)/1000</f>
        <v>-100</v>
      </c>
      <c r="BW1111" s="148" cm="1">
        <f t="array" aca="1" ref="BW1111" ca="1">-BW1110*INDIRECT(BW1098)/1000</f>
        <v>-100</v>
      </c>
      <c r="BX1111" s="148" cm="1">
        <f t="array" aca="1" ref="BX1111" ca="1">-BX1110*INDIRECT(BX1098)/1000</f>
        <v>-100</v>
      </c>
      <c r="BY1111" s="148" cm="1">
        <f t="array" aca="1" ref="BY1111" ca="1">-BY1110*INDIRECT(BY1098)/1000</f>
        <v>-100</v>
      </c>
      <c r="BZ1111" s="148" cm="1">
        <f t="array" aca="1" ref="BZ1111" ca="1">-BZ1110*INDIRECT(BZ1098)/1000</f>
        <v>-100</v>
      </c>
      <c r="CA1111" s="148" cm="1">
        <f t="array" aca="1" ref="CA1111" ca="1">-CA1110*INDIRECT(CA1098)/1000</f>
        <v>-100</v>
      </c>
      <c r="CB1111" s="148" cm="1">
        <f t="array" aca="1" ref="CB1111" ca="1">-CB1110*INDIRECT(CB1098)/1000</f>
        <v>-100</v>
      </c>
      <c r="CC1111" s="148" cm="1">
        <f t="array" aca="1" ref="CC1111" ca="1">-CC1110*INDIRECT(CC1098)/1000</f>
        <v>-100</v>
      </c>
      <c r="CD1111" s="148" cm="1">
        <f t="array" aca="1" ref="CD1111" ca="1">-CD1110*INDIRECT(CD1098)/1000</f>
        <v>-100</v>
      </c>
      <c r="CE1111" s="148" cm="1">
        <f t="array" aca="1" ref="CE1111" ca="1">-CE1110*INDIRECT(CE1098)/1000</f>
        <v>-100</v>
      </c>
      <c r="CF1111" s="148" cm="1">
        <f t="array" aca="1" ref="CF1111" ca="1">-CF1110*INDIRECT(CF1098)/1000</f>
        <v>-100</v>
      </c>
      <c r="CG1111" s="148" cm="1">
        <f t="array" aca="1" ref="CG1111" ca="1">-CG1110*INDIRECT(CG1098)/1000</f>
        <v>-100</v>
      </c>
      <c r="CH1111" s="148" cm="1">
        <f t="array" aca="1" ref="CH1111" ca="1">-CH1110*INDIRECT(CH1098)/1000</f>
        <v>-100</v>
      </c>
      <c r="CI1111" s="148" cm="1">
        <f t="array" aca="1" ref="CI1111" ca="1">-CI1110*INDIRECT(CI1098)/1000</f>
        <v>-100</v>
      </c>
      <c r="CJ1111" s="148" cm="1">
        <f t="array" aca="1" ref="CJ1111" ca="1">-CJ1110*INDIRECT(CJ1098)/1000</f>
        <v>-100</v>
      </c>
      <c r="CK1111" s="148" cm="1">
        <f t="array" aca="1" ref="CK1111" ca="1">-CK1110*INDIRECT(CK1098)/1000</f>
        <v>-100</v>
      </c>
      <c r="CL1111" s="148" cm="1">
        <f t="array" aca="1" ref="CL1111" ca="1">-CL1110*INDIRECT(CL1098)/1000</f>
        <v>-100</v>
      </c>
      <c r="CN1111" s="253"/>
      <c r="CO1111" s="148" t="e" cm="1">
        <f t="array" aca="1" ref="CO1111" ca="1">-CO1110*INDIRECT(CO1098)/1000</f>
        <v>#N/A</v>
      </c>
      <c r="CP1111" s="148" t="e" cm="1">
        <f t="array" aca="1" ref="CP1111" ca="1">-CP1110*INDIRECT(CP1098)/1000</f>
        <v>#N/A</v>
      </c>
      <c r="CQ1111" s="148" t="e" cm="1">
        <f t="array" aca="1" ref="CQ1111" ca="1">-CQ1110*INDIRECT(CQ1098)/1000</f>
        <v>#N/A</v>
      </c>
      <c r="CR1111" s="148" t="e" cm="1">
        <f t="array" aca="1" ref="CR1111" ca="1">-CR1110*INDIRECT(CR1098)/1000</f>
        <v>#N/A</v>
      </c>
      <c r="CS1111" s="148" t="e" cm="1">
        <f t="array" aca="1" ref="CS1111" ca="1">-CS1110*INDIRECT(CS1098)/1000</f>
        <v>#N/A</v>
      </c>
      <c r="CT1111" s="148" t="e" cm="1">
        <f t="array" aca="1" ref="CT1111" ca="1">-CT1110*INDIRECT(CT1098)/1000</f>
        <v>#N/A</v>
      </c>
      <c r="CU1111" s="148" t="e" cm="1">
        <f t="array" aca="1" ref="CU1111" ca="1">-CU1110*INDIRECT(CU1098)/1000</f>
        <v>#N/A</v>
      </c>
      <c r="CV1111" s="148" t="e" cm="1">
        <f t="array" aca="1" ref="CV1111" ca="1">-CV1110*INDIRECT(CV1098)/1000</f>
        <v>#N/A</v>
      </c>
      <c r="CW1111" s="148" t="e" cm="1">
        <f t="array" aca="1" ref="CW1111" ca="1">-CW1110*INDIRECT(CW1098)/1000</f>
        <v>#N/A</v>
      </c>
      <c r="CX1111" s="148" t="e" cm="1">
        <f t="array" aca="1" ref="CX1111" ca="1">-CX1110*INDIRECT(CX1098)/1000</f>
        <v>#N/A</v>
      </c>
      <c r="CY1111" s="148" t="e" cm="1">
        <f t="array" aca="1" ref="CY1111" ca="1">-CY1110*INDIRECT(CY1098)/1000</f>
        <v>#N/A</v>
      </c>
      <c r="CZ1111" s="148" t="e" cm="1">
        <f t="array" aca="1" ref="CZ1111" ca="1">-CZ1110*INDIRECT(CZ1098)/1000</f>
        <v>#N/A</v>
      </c>
      <c r="DA1111" s="148" t="e" cm="1">
        <f t="array" aca="1" ref="DA1111" ca="1">-DA1110*INDIRECT(DA1098)/1000</f>
        <v>#N/A</v>
      </c>
      <c r="DB1111" s="148" t="e" cm="1">
        <f t="array" aca="1" ref="DB1111" ca="1">-DB1110*INDIRECT(DB1098)/1000</f>
        <v>#N/A</v>
      </c>
      <c r="DC1111" s="148" t="e" cm="1">
        <f t="array" aca="1" ref="DC1111" ca="1">-DC1110*INDIRECT(DC1098)/1000</f>
        <v>#N/A</v>
      </c>
      <c r="DD1111" s="148" t="e" cm="1">
        <f t="array" aca="1" ref="DD1111" ca="1">-DD1110*INDIRECT(DD1098)/1000</f>
        <v>#N/A</v>
      </c>
      <c r="DE1111" s="148" t="e" cm="1">
        <f t="array" aca="1" ref="DE1111" ca="1">-DE1110*INDIRECT(DE1098)/1000</f>
        <v>#N/A</v>
      </c>
      <c r="DF1111" s="148" t="e" cm="1">
        <f t="array" aca="1" ref="DF1111" ca="1">-DF1110*INDIRECT(DF1098)/1000</f>
        <v>#N/A</v>
      </c>
      <c r="DG1111" s="148" t="e" cm="1">
        <f t="array" aca="1" ref="DG1111" ca="1">-DG1110*INDIRECT(DG1098)/1000</f>
        <v>#N/A</v>
      </c>
      <c r="DH1111" s="148" t="e" cm="1">
        <f t="array" aca="1" ref="DH1111" ca="1">-DH1110*INDIRECT(DH1098)/1000</f>
        <v>#N/A</v>
      </c>
      <c r="DI1111" s="148" t="e" cm="1">
        <f t="array" aca="1" ref="DI1111" ca="1">-DI1110*INDIRECT(DI1098)/1000</f>
        <v>#N/A</v>
      </c>
      <c r="DJ1111" s="148" t="e" cm="1">
        <f t="array" aca="1" ref="DJ1111" ca="1">-DJ1110*INDIRECT(DJ1098)/1000</f>
        <v>#N/A</v>
      </c>
      <c r="DK1111" s="148" t="e" cm="1">
        <f t="array" aca="1" ref="DK1111" ca="1">-DK1110*INDIRECT(DK1098)/1000</f>
        <v>#N/A</v>
      </c>
      <c r="DL1111" s="148" t="e" cm="1">
        <f t="array" aca="1" ref="DL1111" ca="1">-DL1110*INDIRECT(DL1098)/1000</f>
        <v>#N/A</v>
      </c>
    </row>
    <row r="1112" spans="2:116" x14ac:dyDescent="0.35">
      <c r="B1112" s="8"/>
      <c r="C1112" s="8"/>
      <c r="D1112" t="s">
        <v>768</v>
      </c>
      <c r="E1112" s="8" t="str">
        <f t="shared" si="1359"/>
        <v>1112 FAINTR-S</v>
      </c>
      <c r="G1112" s="145" t="s">
        <v>735</v>
      </c>
      <c r="S1112" s="80"/>
      <c r="T1112" s="72"/>
      <c r="U1112" s="72"/>
      <c r="V1112" s="72"/>
      <c r="W1112" s="72"/>
      <c r="X1112" s="72"/>
      <c r="Y1112" s="72"/>
      <c r="Z1112" s="72"/>
      <c r="AA1112" s="72"/>
      <c r="AB1112" s="72"/>
      <c r="AC1112" s="72"/>
      <c r="AD1112" s="72"/>
      <c r="AE1112" s="72"/>
      <c r="AF1112" s="72"/>
      <c r="AG1112" s="72"/>
      <c r="AH1112" s="72"/>
      <c r="AI1112" s="72"/>
      <c r="AJ1112" s="72"/>
      <c r="AK1112" s="72"/>
      <c r="AL1112" s="72"/>
      <c r="AM1112" s="72"/>
      <c r="AN1112" s="72"/>
      <c r="AO1112" s="72"/>
      <c r="AP1112" s="72"/>
      <c r="AQ1112" s="72"/>
      <c r="AR1112" s="72"/>
      <c r="AS1112" s="72"/>
      <c r="AT1112" s="72"/>
      <c r="AU1112" s="72"/>
      <c r="AV1112" s="72"/>
      <c r="AW1112" s="72"/>
      <c r="AX1112" s="72"/>
      <c r="AY1112" s="72"/>
      <c r="AZ1112" s="72"/>
      <c r="BA1112" s="72"/>
      <c r="BB1112" s="72"/>
      <c r="BC1112" s="72"/>
      <c r="BD1112" s="72"/>
      <c r="BE1112" s="72"/>
      <c r="BF1112" s="72"/>
      <c r="BG1112" s="72"/>
      <c r="BH1112" s="72"/>
      <c r="BI1112" s="72"/>
      <c r="BJ1112" s="72"/>
      <c r="BK1112" s="72"/>
      <c r="BL1112" s="72"/>
      <c r="BM1112" s="72"/>
      <c r="BN1112" s="72"/>
      <c r="BO1112" s="72"/>
      <c r="BP1112" s="72"/>
      <c r="BQ1112" s="72"/>
      <c r="BR1112" s="72"/>
      <c r="BS1112" s="72"/>
      <c r="BT1112" s="72"/>
      <c r="BU1112" s="72"/>
      <c r="BV1112" s="72"/>
      <c r="BW1112" s="72"/>
      <c r="BX1112" s="72"/>
      <c r="BY1112" s="72"/>
      <c r="BZ1112" s="72"/>
      <c r="CA1112" s="72"/>
      <c r="CB1112" s="72"/>
      <c r="CC1112" s="72"/>
      <c r="CD1112" s="72"/>
      <c r="CE1112" s="72"/>
      <c r="CF1112" s="72"/>
      <c r="CG1112" s="72"/>
      <c r="CH1112" s="72"/>
      <c r="CI1112" s="72"/>
      <c r="CJ1112" s="72"/>
      <c r="CK1112" s="72"/>
      <c r="CL1112" s="72"/>
      <c r="CO1112" s="72"/>
      <c r="CP1112" s="72"/>
      <c r="CQ1112" s="72"/>
      <c r="CR1112" s="72"/>
      <c r="CS1112" s="72"/>
      <c r="CT1112" s="72"/>
      <c r="CU1112" s="72"/>
      <c r="CV1112" s="72"/>
      <c r="CW1112" s="72"/>
      <c r="CX1112" s="72"/>
      <c r="CY1112" s="72"/>
      <c r="CZ1112" s="72"/>
      <c r="DA1112" s="72"/>
      <c r="DB1112" s="72"/>
      <c r="DC1112" s="72"/>
      <c r="DD1112" s="72"/>
      <c r="DE1112" s="72"/>
      <c r="DF1112" s="72"/>
      <c r="DG1112" s="72"/>
      <c r="DH1112" s="72"/>
      <c r="DI1112" s="72"/>
      <c r="DJ1112" s="72"/>
      <c r="DK1112" s="72"/>
      <c r="DL1112" s="72"/>
    </row>
    <row r="1113" spans="2:116" x14ac:dyDescent="0.35">
      <c r="B1113" s="8"/>
      <c r="C1113" s="8"/>
      <c r="D1113" t="s">
        <v>768</v>
      </c>
      <c r="E1113" s="8" t="str">
        <f t="shared" si="1359"/>
        <v>1113 FAINTR-S</v>
      </c>
      <c r="G1113" s="126" t="str">
        <f>"Investment in intangibles - "&amp;SUBSTITUTE(G1106,":","")</f>
        <v>Investment in intangibles - Revenue driven intangible assets</v>
      </c>
      <c r="H1113" s="12"/>
      <c r="S1113" s="72"/>
      <c r="T1113" s="72"/>
      <c r="U1113" s="72"/>
      <c r="V1113" s="72"/>
      <c r="W1113" s="72"/>
      <c r="X1113" s="72"/>
      <c r="Y1113" s="72"/>
      <c r="Z1113" s="72"/>
      <c r="AA1113" s="72"/>
      <c r="AB1113" s="72"/>
      <c r="AC1113" s="72"/>
      <c r="AD1113" s="72"/>
      <c r="AE1113" s="72"/>
      <c r="AF1113" s="72"/>
      <c r="AG1113" s="72"/>
      <c r="AH1113" s="72"/>
      <c r="AI1113" s="72"/>
      <c r="AJ1113" s="72"/>
      <c r="AK1113" s="72"/>
      <c r="AL1113" s="72"/>
      <c r="AM1113" s="72"/>
      <c r="AN1113" s="72"/>
      <c r="AO1113" s="72"/>
      <c r="AP1113" s="72"/>
      <c r="AQ1113" s="72"/>
      <c r="AR1113" s="72"/>
      <c r="AS1113" s="72"/>
      <c r="AT1113" s="72"/>
      <c r="AU1113" s="72"/>
      <c r="AV1113" s="72"/>
      <c r="AW1113" s="72"/>
      <c r="AX1113" s="72"/>
      <c r="AY1113" s="72"/>
      <c r="AZ1113" s="72"/>
      <c r="BA1113" s="72"/>
      <c r="BB1113" s="72"/>
      <c r="BC1113" s="72"/>
      <c r="BD1113" s="72"/>
      <c r="BE1113" s="72"/>
      <c r="BF1113" s="72"/>
      <c r="BG1113" s="72"/>
      <c r="BH1113" s="72"/>
      <c r="BI1113" s="72"/>
      <c r="BJ1113" s="72"/>
      <c r="BK1113" s="72"/>
      <c r="BL1113" s="72"/>
      <c r="BM1113" s="72"/>
      <c r="BN1113" s="72"/>
      <c r="BO1113" s="72"/>
      <c r="BP1113" s="72"/>
      <c r="BQ1113" s="72"/>
      <c r="BR1113" s="72"/>
      <c r="BS1113" s="72"/>
      <c r="BT1113" s="72"/>
      <c r="BU1113" s="72"/>
      <c r="BV1113" s="72"/>
      <c r="BW1113" s="72"/>
      <c r="BX1113" s="72"/>
      <c r="BY1113" s="72"/>
      <c r="BZ1113" s="72"/>
      <c r="CA1113" s="72"/>
      <c r="CB1113" s="72"/>
      <c r="CC1113" s="72"/>
      <c r="CD1113" s="72"/>
      <c r="CE1113" s="72"/>
      <c r="CF1113" s="72"/>
      <c r="CG1113" s="72"/>
      <c r="CH1113" s="72"/>
      <c r="CI1113" s="72"/>
      <c r="CJ1113" s="72"/>
      <c r="CK1113" s="72"/>
      <c r="CL1113" s="72"/>
      <c r="CO1113" s="72"/>
      <c r="CP1113" s="72"/>
      <c r="CQ1113" s="72"/>
      <c r="CR1113" s="72"/>
      <c r="CS1113" s="72"/>
      <c r="CT1113" s="72"/>
      <c r="CU1113" s="72"/>
      <c r="CV1113" s="72"/>
      <c r="CW1113" s="72"/>
      <c r="CX1113" s="72"/>
      <c r="CY1113" s="72"/>
      <c r="CZ1113" s="72"/>
      <c r="DA1113" s="72"/>
      <c r="DB1113" s="72"/>
      <c r="DC1113" s="72"/>
      <c r="DD1113" s="72"/>
      <c r="DE1113" s="72"/>
      <c r="DF1113" s="72"/>
      <c r="DG1113" s="72"/>
      <c r="DH1113" s="72"/>
      <c r="DI1113" s="72"/>
      <c r="DJ1113" s="72"/>
      <c r="DK1113" s="72"/>
      <c r="DL1113" s="72"/>
    </row>
    <row r="1114" spans="2:116" x14ac:dyDescent="0.35">
      <c r="B1114" s="8"/>
      <c r="C1114" s="8" t="s">
        <v>233</v>
      </c>
      <c r="D1114" t="s">
        <v>768</v>
      </c>
      <c r="E1114" s="8" t="str">
        <f t="shared" si="1359"/>
        <v>1114 FAINTR-S</v>
      </c>
      <c r="G1114" s="125"/>
      <c r="I1114" s="80">
        <f>SUMIF($5:$5,I$2,1114:1114)</f>
        <v>0</v>
      </c>
      <c r="J1114" s="80"/>
      <c r="K1114" s="24">
        <f ca="1">SUMIF($3:$3,K$2,1114:1114)</f>
        <v>-150</v>
      </c>
      <c r="L1114" s="24">
        <f ca="1">SUMIF($3:$3,L$2,1114:1114)</f>
        <v>-390</v>
      </c>
      <c r="M1114" s="24">
        <f ca="1">SUMIF($3:$3,M$2,1114:1114)</f>
        <v>-629.99999999999989</v>
      </c>
      <c r="N1114" s="24">
        <f ca="1">SUMIF($3:$3,N$2,1114:1114)</f>
        <v>-870</v>
      </c>
      <c r="O1114" s="24">
        <f ca="1">SUMIF($3:$3,O$2,1114:1114)</f>
        <v>-1110</v>
      </c>
      <c r="P1114" s="24">
        <f ca="1">SUMIF($3:$3,P$2,1114:1114)</f>
        <v>-1200</v>
      </c>
      <c r="R1114" s="24"/>
      <c r="S1114" s="80" cm="1">
        <f t="array" aca="1" ref="S1114" ca="1">(SUM(INDEX(1111:1111,1,MAX(COLUMN($R:$R),COLUMN()-($H1106*12-1))):S1111)/($H1106*12)+IF($R1116=0,0,SUM(INDEX(1116:1116,1,MAX(COLUMN($R:$R),COLUMN()-(($H1106-$H1107)*12))):S1116)/(($H1106)*12)))</f>
        <v>-3.3333333333333335</v>
      </c>
      <c r="T1114" s="80" cm="1">
        <f t="array" aca="1" ref="T1114" ca="1">(SUM(INDEX(1111:1111,1,MAX(COLUMN($R:$R),COLUMN()-($H1106*12-1))):T1111)/($H1106*12)+IF($R1116=0,0,SUM(INDEX(1116:1116,1,MAX(COLUMN($R:$R),COLUMN()-(($H1106-$H1107)*12))):T1116)/(($H1106)*12)))</f>
        <v>-5</v>
      </c>
      <c r="U1114" s="80" cm="1">
        <f t="array" aca="1" ref="U1114" ca="1">(SUM(INDEX(1111:1111,1,MAX(COLUMN($R:$R),COLUMN()-($H1106*12-1))):U1111)/($H1106*12)+IF($R1116=0,0,SUM(INDEX(1116:1116,1,MAX(COLUMN($R:$R),COLUMN()-(($H1106-$H1107)*12))):U1116)/(($H1106)*12)))</f>
        <v>-6.666666666666667</v>
      </c>
      <c r="V1114" s="80" cm="1">
        <f t="array" aca="1" ref="V1114" ca="1">(SUM(INDEX(1111:1111,1,MAX(COLUMN($R:$R),COLUMN()-($H1106*12-1))):V1111)/($H1106*12)+IF($R1116=0,0,SUM(INDEX(1116:1116,1,MAX(COLUMN($R:$R),COLUMN()-(($H1106-$H1107)*12))):V1116)/(($H1106)*12)))</f>
        <v>-8.3333333333333339</v>
      </c>
      <c r="W1114" s="80" cm="1">
        <f t="array" aca="1" ref="W1114" ca="1">(SUM(INDEX(1111:1111,1,MAX(COLUMN($R:$R),COLUMN()-($H1106*12-1))):W1111)/($H1106*12)+IF($R1116=0,0,SUM(INDEX(1116:1116,1,MAX(COLUMN($R:$R),COLUMN()-(($H1106-$H1107)*12))):W1116)/(($H1106)*12)))</f>
        <v>-10</v>
      </c>
      <c r="X1114" s="80" cm="1">
        <f t="array" aca="1" ref="X1114" ca="1">(SUM(INDEX(1111:1111,1,MAX(COLUMN($R:$R),COLUMN()-($H1106*12-1))):X1111)/($H1106*12)+IF($R1116=0,0,SUM(INDEX(1116:1116,1,MAX(COLUMN($R:$R),COLUMN()-(($H1106-$H1107)*12))):X1116)/(($H1106)*12)))</f>
        <v>-11.666666666666666</v>
      </c>
      <c r="Y1114" s="80" cm="1">
        <f t="array" aca="1" ref="Y1114" ca="1">(SUM(INDEX(1111:1111,1,MAX(COLUMN($R:$R),COLUMN()-($H1106*12-1))):Y1111)/($H1106*12)+IF($R1116=0,0,SUM(INDEX(1116:1116,1,MAX(COLUMN($R:$R),COLUMN()-(($H1106-$H1107)*12))):Y1116)/(($H1106)*12)))</f>
        <v>-13.333333333333332</v>
      </c>
      <c r="Z1114" s="80" cm="1">
        <f t="array" aca="1" ref="Z1114" ca="1">(SUM(INDEX(1111:1111,1,MAX(COLUMN($R:$R),COLUMN()-($H1106*12-1))):Z1111)/($H1106*12)+IF($R1116=0,0,SUM(INDEX(1116:1116,1,MAX(COLUMN($R:$R),COLUMN()-(($H1106-$H1107)*12))):Z1116)/(($H1106)*12)))</f>
        <v>-15</v>
      </c>
      <c r="AA1114" s="80" cm="1">
        <f t="array" aca="1" ref="AA1114" ca="1">(SUM(INDEX(1111:1111,1,MAX(COLUMN($R:$R),COLUMN()-($H1106*12-1))):AA1111)/($H1106*12)+IF($R1116=0,0,SUM(INDEX(1116:1116,1,MAX(COLUMN($R:$R),COLUMN()-(($H1106-$H1107)*12))):AA1116)/(($H1106)*12)))</f>
        <v>-16.666666666666668</v>
      </c>
      <c r="AB1114" s="80" cm="1">
        <f t="array" aca="1" ref="AB1114" ca="1">(SUM(INDEX(1111:1111,1,MAX(COLUMN($R:$R),COLUMN()-($H1106*12-1))):AB1111)/($H1106*12)+IF($R1116=0,0,SUM(INDEX(1116:1116,1,MAX(COLUMN($R:$R),COLUMN()-(($H1106-$H1107)*12))):AB1116)/(($H1106)*12)))</f>
        <v>-18.333333333333336</v>
      </c>
      <c r="AC1114" s="80" cm="1">
        <f t="array" aca="1" ref="AC1114" ca="1">(SUM(INDEX(1111:1111,1,MAX(COLUMN($R:$R),COLUMN()-($H1106*12-1))):AC1111)/($H1106*12)+IF($R1116=0,0,SUM(INDEX(1116:1116,1,MAX(COLUMN($R:$R),COLUMN()-(($H1106-$H1107)*12))):AC1116)/(($H1106)*12)))</f>
        <v>-20</v>
      </c>
      <c r="AD1114" s="80" cm="1">
        <f t="array" aca="1" ref="AD1114" ca="1">(SUM(INDEX(1111:1111,1,MAX(COLUMN($R:$R),COLUMN()-($H1106*12-1))):AD1111)/($H1106*12)+IF($R1116=0,0,SUM(INDEX(1116:1116,1,MAX(COLUMN($R:$R),COLUMN()-(($H1106-$H1107)*12))):AD1116)/(($H1106)*12)))</f>
        <v>-21.666666666666668</v>
      </c>
      <c r="AE1114" s="80" cm="1">
        <f t="array" aca="1" ref="AE1114" ca="1">(SUM(INDEX(1111:1111,1,MAX(COLUMN($R:$R),COLUMN()-($H1106*12-1))):AE1111)/($H1106*12)+IF($R1116=0,0,SUM(INDEX(1116:1116,1,MAX(COLUMN($R:$R),COLUMN()-(($H1106-$H1107)*12))):AE1116)/(($H1106)*12)))</f>
        <v>-23.333333333333336</v>
      </c>
      <c r="AF1114" s="80" cm="1">
        <f t="array" aca="1" ref="AF1114" ca="1">(SUM(INDEX(1111:1111,1,MAX(COLUMN($R:$R),COLUMN()-($H1106*12-1))):AF1111)/($H1106*12)+IF($R1116=0,0,SUM(INDEX(1116:1116,1,MAX(COLUMN($R:$R),COLUMN()-(($H1106-$H1107)*12))):AF1116)/(($H1106)*12)))</f>
        <v>-25</v>
      </c>
      <c r="AG1114" s="80" cm="1">
        <f t="array" aca="1" ref="AG1114" ca="1">(SUM(INDEX(1111:1111,1,MAX(COLUMN($R:$R),COLUMN()-($H1106*12-1))):AG1111)/($H1106*12)+IF($R1116=0,0,SUM(INDEX(1116:1116,1,MAX(COLUMN($R:$R),COLUMN()-(($H1106-$H1107)*12))):AG1116)/(($H1106)*12)))</f>
        <v>-26.666666666666668</v>
      </c>
      <c r="AH1114" s="80" cm="1">
        <f t="array" aca="1" ref="AH1114" ca="1">(SUM(INDEX(1111:1111,1,MAX(COLUMN($R:$R),COLUMN()-($H1106*12-1))):AH1111)/($H1106*12)+IF($R1116=0,0,SUM(INDEX(1116:1116,1,MAX(COLUMN($R:$R),COLUMN()-(($H1106-$H1107)*12))):AH1116)/(($H1106)*12)))</f>
        <v>-28.333333333333336</v>
      </c>
      <c r="AI1114" s="80" cm="1">
        <f t="array" aca="1" ref="AI1114" ca="1">(SUM(INDEX(1111:1111,1,MAX(COLUMN($R:$R),COLUMN()-($H1106*12-1))):AI1111)/($H1106*12)+IF($R1116=0,0,SUM(INDEX(1116:1116,1,MAX(COLUMN($R:$R),COLUMN()-(($H1106-$H1107)*12))):AI1116)/(($H1106)*12)))</f>
        <v>-30</v>
      </c>
      <c r="AJ1114" s="80" cm="1">
        <f t="array" aca="1" ref="AJ1114" ca="1">(SUM(INDEX(1111:1111,1,MAX(COLUMN($R:$R),COLUMN()-($H1106*12-1))):AJ1111)/($H1106*12)+IF($R1116=0,0,SUM(INDEX(1116:1116,1,MAX(COLUMN($R:$R),COLUMN()-(($H1106-$H1107)*12))):AJ1116)/(($H1106)*12)))</f>
        <v>-31.666666666666668</v>
      </c>
      <c r="AK1114" s="80" cm="1">
        <f t="array" aca="1" ref="AK1114" ca="1">(SUM(INDEX(1111:1111,1,MAX(COLUMN($R:$R),COLUMN()-($H1106*12-1))):AK1111)/($H1106*12)+IF($R1116=0,0,SUM(INDEX(1116:1116,1,MAX(COLUMN($R:$R),COLUMN()-(($H1106-$H1107)*12))):AK1116)/(($H1106)*12)))</f>
        <v>-33.333333333333336</v>
      </c>
      <c r="AL1114" s="80" cm="1">
        <f t="array" aca="1" ref="AL1114" ca="1">(SUM(INDEX(1111:1111,1,MAX(COLUMN($R:$R),COLUMN()-($H1106*12-1))):AL1111)/($H1106*12)+IF($R1116=0,0,SUM(INDEX(1116:1116,1,MAX(COLUMN($R:$R),COLUMN()-(($H1106-$H1107)*12))):AL1116)/(($H1106)*12)))</f>
        <v>-35</v>
      </c>
      <c r="AM1114" s="80" cm="1">
        <f t="array" aca="1" ref="AM1114" ca="1">(SUM(INDEX(1111:1111,1,MAX(COLUMN($R:$R),COLUMN()-($H1106*12-1))):AM1111)/($H1106*12)+IF($R1116=0,0,SUM(INDEX(1116:1116,1,MAX(COLUMN($R:$R),COLUMN()-(($H1106-$H1107)*12))):AM1116)/(($H1106)*12)))</f>
        <v>-36.666666666666664</v>
      </c>
      <c r="AN1114" s="80" cm="1">
        <f t="array" aca="1" ref="AN1114" ca="1">(SUM(INDEX(1111:1111,1,MAX(COLUMN($R:$R),COLUMN()-($H1106*12-1))):AN1111)/($H1106*12)+IF($R1116=0,0,SUM(INDEX(1116:1116,1,MAX(COLUMN($R:$R),COLUMN()-(($H1106-$H1107)*12))):AN1116)/(($H1106)*12)))</f>
        <v>-38.333333333333329</v>
      </c>
      <c r="AO1114" s="80" cm="1">
        <f t="array" aca="1" ref="AO1114" ca="1">(SUM(INDEX(1111:1111,1,MAX(COLUMN($R:$R),COLUMN()-($H1106*12-1))):AO1111)/($H1106*12)+IF($R1116=0,0,SUM(INDEX(1116:1116,1,MAX(COLUMN($R:$R),COLUMN()-(($H1106-$H1107)*12))):AO1116)/(($H1106)*12)))</f>
        <v>-40</v>
      </c>
      <c r="AP1114" s="80" cm="1">
        <f t="array" aca="1" ref="AP1114" ca="1">(SUM(INDEX(1111:1111,1,MAX(COLUMN($R:$R),COLUMN()-($H1106*12-1))):AP1111)/($H1106*12)+IF($R1116=0,0,SUM(INDEX(1116:1116,1,MAX(COLUMN($R:$R),COLUMN()-(($H1106-$H1107)*12))):AP1116)/(($H1106)*12)))</f>
        <v>-41.666666666666664</v>
      </c>
      <c r="AQ1114" s="80" cm="1">
        <f t="array" aca="1" ref="AQ1114" ca="1">(SUM(INDEX(1111:1111,1,MAX(COLUMN($R:$R),COLUMN()-($H1106*12-1))):AQ1111)/($H1106*12)+IF($R1116=0,0,SUM(INDEX(1116:1116,1,MAX(COLUMN($R:$R),COLUMN()-(($H1106-$H1107)*12))):AQ1116)/(($H1106)*12)))</f>
        <v>-43.333333333333329</v>
      </c>
      <c r="AR1114" s="80" cm="1">
        <f t="array" aca="1" ref="AR1114" ca="1">(SUM(INDEX(1111:1111,1,MAX(COLUMN($R:$R),COLUMN()-($H1106*12-1))):AR1111)/($H1106*12)+IF($R1116=0,0,SUM(INDEX(1116:1116,1,MAX(COLUMN($R:$R),COLUMN()-(($H1106-$H1107)*12))):AR1116)/(($H1106)*12)))</f>
        <v>-45</v>
      </c>
      <c r="AS1114" s="80" cm="1">
        <f t="array" aca="1" ref="AS1114" ca="1">(SUM(INDEX(1111:1111,1,MAX(COLUMN($R:$R),COLUMN()-($H1106*12-1))):AS1111)/($H1106*12)+IF($R1116=0,0,SUM(INDEX(1116:1116,1,MAX(COLUMN($R:$R),COLUMN()-(($H1106-$H1107)*12))):AS1116)/(($H1106)*12)))</f>
        <v>-46.666666666666664</v>
      </c>
      <c r="AT1114" s="80" cm="1">
        <f t="array" aca="1" ref="AT1114" ca="1">(SUM(INDEX(1111:1111,1,MAX(COLUMN($R:$R),COLUMN()-($H1106*12-1))):AT1111)/($H1106*12)+IF($R1116=0,0,SUM(INDEX(1116:1116,1,MAX(COLUMN($R:$R),COLUMN()-(($H1106-$H1107)*12))):AT1116)/(($H1106)*12)))</f>
        <v>-48.333333333333329</v>
      </c>
      <c r="AU1114" s="80" cm="1">
        <f t="array" aca="1" ref="AU1114" ca="1">(SUM(INDEX(1111:1111,1,MAX(COLUMN($R:$R),COLUMN()-($H1106*12-1))):AU1111)/($H1106*12)+IF($R1116=0,0,SUM(INDEX(1116:1116,1,MAX(COLUMN($R:$R),COLUMN()-(($H1106-$H1107)*12))):AU1116)/(($H1106)*12)))</f>
        <v>-50</v>
      </c>
      <c r="AV1114" s="80" cm="1">
        <f t="array" aca="1" ref="AV1114" ca="1">(SUM(INDEX(1111:1111,1,MAX(COLUMN($R:$R),COLUMN()-($H1106*12-1))):AV1111)/($H1106*12)+IF($R1116=0,0,SUM(INDEX(1116:1116,1,MAX(COLUMN($R:$R),COLUMN()-(($H1106-$H1107)*12))):AV1116)/(($H1106)*12)))</f>
        <v>-51.666666666666664</v>
      </c>
      <c r="AW1114" s="80" cm="1">
        <f t="array" aca="1" ref="AW1114" ca="1">(SUM(INDEX(1111:1111,1,MAX(COLUMN($R:$R),COLUMN()-($H1106*12-1))):AW1111)/($H1106*12)+IF($R1116=0,0,SUM(INDEX(1116:1116,1,MAX(COLUMN($R:$R),COLUMN()-(($H1106-$H1107)*12))):AW1116)/(($H1106)*12)))</f>
        <v>-53.333333333333329</v>
      </c>
      <c r="AX1114" s="80" cm="1">
        <f t="array" aca="1" ref="AX1114" ca="1">(SUM(INDEX(1111:1111,1,MAX(COLUMN($R:$R),COLUMN()-($H1106*12-1))):AX1111)/($H1106*12)+IF($R1116=0,0,SUM(INDEX(1116:1116,1,MAX(COLUMN($R:$R),COLUMN()-(($H1106-$H1107)*12))):AX1116)/(($H1106)*12)))</f>
        <v>-55</v>
      </c>
      <c r="AY1114" s="80" cm="1">
        <f t="array" aca="1" ref="AY1114" ca="1">(SUM(INDEX(1111:1111,1,MAX(COLUMN($R:$R),COLUMN()-($H1106*12-1))):AY1111)/($H1106*12)+IF($R1116=0,0,SUM(INDEX(1116:1116,1,MAX(COLUMN($R:$R),COLUMN()-(($H1106-$H1107)*12))):AY1116)/(($H1106)*12)))</f>
        <v>-56.666666666666664</v>
      </c>
      <c r="AZ1114" s="80" cm="1">
        <f t="array" aca="1" ref="AZ1114" ca="1">(SUM(INDEX(1111:1111,1,MAX(COLUMN($R:$R),COLUMN()-($H1106*12-1))):AZ1111)/($H1106*12)+IF($R1116=0,0,SUM(INDEX(1116:1116,1,MAX(COLUMN($R:$R),COLUMN()-(($H1106-$H1107)*12))):AZ1116)/(($H1106)*12)))</f>
        <v>-58.333333333333329</v>
      </c>
      <c r="BA1114" s="80" cm="1">
        <f t="array" aca="1" ref="BA1114" ca="1">(SUM(INDEX(1111:1111,1,MAX(COLUMN($R:$R),COLUMN()-($H1106*12-1))):BA1111)/($H1106*12)+IF($R1116=0,0,SUM(INDEX(1116:1116,1,MAX(COLUMN($R:$R),COLUMN()-(($H1106-$H1107)*12))):BA1116)/(($H1106)*12)))</f>
        <v>-60</v>
      </c>
      <c r="BB1114" s="80" cm="1">
        <f t="array" aca="1" ref="BB1114" ca="1">(SUM(INDEX(1111:1111,1,MAX(COLUMN($R:$R),COLUMN()-($H1106*12-1))):BB1111)/($H1106*12)+IF($R1116=0,0,SUM(INDEX(1116:1116,1,MAX(COLUMN($R:$R),COLUMN()-(($H1106-$H1107)*12))):BB1116)/(($H1106)*12)))</f>
        <v>-61.666666666666664</v>
      </c>
      <c r="BC1114" s="80" cm="1">
        <f t="array" aca="1" ref="BC1114" ca="1">(SUM(INDEX(1111:1111,1,MAX(COLUMN($R:$R),COLUMN()-($H1106*12-1))):BC1111)/($H1106*12)+IF($R1116=0,0,SUM(INDEX(1116:1116,1,MAX(COLUMN($R:$R),COLUMN()-(($H1106-$H1107)*12))):BC1116)/(($H1106)*12)))</f>
        <v>-63.333333333333329</v>
      </c>
      <c r="BD1114" s="80" cm="1">
        <f t="array" aca="1" ref="BD1114" ca="1">(SUM(INDEX(1111:1111,1,MAX(COLUMN($R:$R),COLUMN()-($H1106*12-1))):BD1111)/($H1106*12)+IF($R1116=0,0,SUM(INDEX(1116:1116,1,MAX(COLUMN($R:$R),COLUMN()-(($H1106-$H1107)*12))):BD1116)/(($H1106)*12)))</f>
        <v>-65</v>
      </c>
      <c r="BE1114" s="80" cm="1">
        <f t="array" aca="1" ref="BE1114" ca="1">(SUM(INDEX(1111:1111,1,MAX(COLUMN($R:$R),COLUMN()-($H1106*12-1))):BE1111)/($H1106*12)+IF($R1116=0,0,SUM(INDEX(1116:1116,1,MAX(COLUMN($R:$R),COLUMN()-(($H1106-$H1107)*12))):BE1116)/(($H1106)*12)))</f>
        <v>-66.666666666666671</v>
      </c>
      <c r="BF1114" s="80" cm="1">
        <f t="array" aca="1" ref="BF1114" ca="1">(SUM(INDEX(1111:1111,1,MAX(COLUMN($R:$R),COLUMN()-($H1106*12-1))):BF1111)/($H1106*12)+IF($R1116=0,0,SUM(INDEX(1116:1116,1,MAX(COLUMN($R:$R),COLUMN()-(($H1106-$H1107)*12))):BF1116)/(($H1106)*12)))</f>
        <v>-68.333333333333343</v>
      </c>
      <c r="BG1114" s="80" cm="1">
        <f t="array" aca="1" ref="BG1114" ca="1">(SUM(INDEX(1111:1111,1,MAX(COLUMN($R:$R),COLUMN()-($H1106*12-1))):BG1111)/($H1106*12)+IF($R1116=0,0,SUM(INDEX(1116:1116,1,MAX(COLUMN($R:$R),COLUMN()-(($H1106-$H1107)*12))):BG1116)/(($H1106)*12)))</f>
        <v>-70</v>
      </c>
      <c r="BH1114" s="80" cm="1">
        <f t="array" aca="1" ref="BH1114" ca="1">(SUM(INDEX(1111:1111,1,MAX(COLUMN($R:$R),COLUMN()-($H1106*12-1))):BH1111)/($H1106*12)+IF($R1116=0,0,SUM(INDEX(1116:1116,1,MAX(COLUMN($R:$R),COLUMN()-(($H1106-$H1107)*12))):BH1116)/(($H1106)*12)))</f>
        <v>-71.666666666666671</v>
      </c>
      <c r="BI1114" s="80" cm="1">
        <f t="array" aca="1" ref="BI1114" ca="1">(SUM(INDEX(1111:1111,1,MAX(COLUMN($R:$R),COLUMN()-($H1106*12-1))):BI1111)/($H1106*12)+IF($R1116=0,0,SUM(INDEX(1116:1116,1,MAX(COLUMN($R:$R),COLUMN()-(($H1106-$H1107)*12))):BI1116)/(($H1106)*12)))</f>
        <v>-73.333333333333343</v>
      </c>
      <c r="BJ1114" s="80" cm="1">
        <f t="array" aca="1" ref="BJ1114" ca="1">(SUM(INDEX(1111:1111,1,MAX(COLUMN($R:$R),COLUMN()-($H1106*12-1))):BJ1111)/($H1106*12)+IF($R1116=0,0,SUM(INDEX(1116:1116,1,MAX(COLUMN($R:$R),COLUMN()-(($H1106-$H1107)*12))):BJ1116)/(($H1106)*12)))</f>
        <v>-75</v>
      </c>
      <c r="BK1114" s="80" cm="1">
        <f t="array" aca="1" ref="BK1114" ca="1">(SUM(INDEX(1111:1111,1,MAX(COLUMN($R:$R),COLUMN()-($H1106*12-1))):BK1111)/($H1106*12)+IF($R1116=0,0,SUM(INDEX(1116:1116,1,MAX(COLUMN($R:$R),COLUMN()-(($H1106-$H1107)*12))):BK1116)/(($H1106)*12)))</f>
        <v>-76.666666666666671</v>
      </c>
      <c r="BL1114" s="80" cm="1">
        <f t="array" aca="1" ref="BL1114" ca="1">(SUM(INDEX(1111:1111,1,MAX(COLUMN($R:$R),COLUMN()-($H1106*12-1))):BL1111)/($H1106*12)+IF($R1116=0,0,SUM(INDEX(1116:1116,1,MAX(COLUMN($R:$R),COLUMN()-(($H1106-$H1107)*12))):BL1116)/(($H1106)*12)))</f>
        <v>-78.333333333333343</v>
      </c>
      <c r="BM1114" s="80" cm="1">
        <f t="array" aca="1" ref="BM1114" ca="1">(SUM(INDEX(1111:1111,1,MAX(COLUMN($R:$R),COLUMN()-($H1106*12-1))):BM1111)/($H1106*12)+IF($R1116=0,0,SUM(INDEX(1116:1116,1,MAX(COLUMN($R:$R),COLUMN()-(($H1106-$H1107)*12))):BM1116)/(($H1106)*12)))</f>
        <v>-80</v>
      </c>
      <c r="BN1114" s="80" cm="1">
        <f t="array" aca="1" ref="BN1114" ca="1">(SUM(INDEX(1111:1111,1,MAX(COLUMN($R:$R),COLUMN()-($H1106*12-1))):BN1111)/($H1106*12)+IF($R1116=0,0,SUM(INDEX(1116:1116,1,MAX(COLUMN($R:$R),COLUMN()-(($H1106-$H1107)*12))):BN1116)/(($H1106)*12)))</f>
        <v>-81.666666666666671</v>
      </c>
      <c r="BO1114" s="80" cm="1">
        <f t="array" aca="1" ref="BO1114" ca="1">(SUM(INDEX(1111:1111,1,MAX(COLUMN($R:$R),COLUMN()-($H1106*12-1))):BO1111)/($H1106*12)+IF($R1116=0,0,SUM(INDEX(1116:1116,1,MAX(COLUMN($R:$R),COLUMN()-(($H1106-$H1107)*12))):BO1116)/(($H1106)*12)))</f>
        <v>-83.333333333333343</v>
      </c>
      <c r="BP1114" s="80" cm="1">
        <f t="array" aca="1" ref="BP1114" ca="1">(SUM(INDEX(1111:1111,1,MAX(COLUMN($R:$R),COLUMN()-($H1106*12-1))):BP1111)/($H1106*12)+IF($R1116=0,0,SUM(INDEX(1116:1116,1,MAX(COLUMN($R:$R),COLUMN()-(($H1106-$H1107)*12))):BP1116)/(($H1106)*12)))</f>
        <v>-85</v>
      </c>
      <c r="BQ1114" s="80" cm="1">
        <f t="array" aca="1" ref="BQ1114" ca="1">(SUM(INDEX(1111:1111,1,MAX(COLUMN($R:$R),COLUMN()-($H1106*12-1))):BQ1111)/($H1106*12)+IF($R1116=0,0,SUM(INDEX(1116:1116,1,MAX(COLUMN($R:$R),COLUMN()-(($H1106-$H1107)*12))):BQ1116)/(($H1106)*12)))</f>
        <v>-86.666666666666671</v>
      </c>
      <c r="BR1114" s="80" cm="1">
        <f t="array" aca="1" ref="BR1114" ca="1">(SUM(INDEX(1111:1111,1,MAX(COLUMN($R:$R),COLUMN()-($H1106*12-1))):BR1111)/($H1106*12)+IF($R1116=0,0,SUM(INDEX(1116:1116,1,MAX(COLUMN($R:$R),COLUMN()-(($H1106-$H1107)*12))):BR1116)/(($H1106)*12)))</f>
        <v>-88.333333333333343</v>
      </c>
      <c r="BS1114" s="80" cm="1">
        <f t="array" aca="1" ref="BS1114" ca="1">(SUM(INDEX(1111:1111,1,MAX(COLUMN($R:$R),COLUMN()-($H1106*12-1))):BS1111)/($H1106*12)+IF($R1116=0,0,SUM(INDEX(1116:1116,1,MAX(COLUMN($R:$R),COLUMN()-(($H1106-$H1107)*12))):BS1116)/(($H1106)*12)))</f>
        <v>-90</v>
      </c>
      <c r="BT1114" s="80" cm="1">
        <f t="array" aca="1" ref="BT1114" ca="1">(SUM(INDEX(1111:1111,1,MAX(COLUMN($R:$R),COLUMN()-($H1106*12-1))):BT1111)/($H1106*12)+IF($R1116=0,0,SUM(INDEX(1116:1116,1,MAX(COLUMN($R:$R),COLUMN()-(($H1106-$H1107)*12))):BT1116)/(($H1106)*12)))</f>
        <v>-91.666666666666671</v>
      </c>
      <c r="BU1114" s="80" cm="1">
        <f t="array" aca="1" ref="BU1114" ca="1">(SUM(INDEX(1111:1111,1,MAX(COLUMN($R:$R),COLUMN()-($H1106*12-1))):BU1111)/($H1106*12)+IF($R1116=0,0,SUM(INDEX(1116:1116,1,MAX(COLUMN($R:$R),COLUMN()-(($H1106-$H1107)*12))):BU1116)/(($H1106)*12)))</f>
        <v>-93.333333333333343</v>
      </c>
      <c r="BV1114" s="80" cm="1">
        <f t="array" aca="1" ref="BV1114" ca="1">(SUM(INDEX(1111:1111,1,MAX(COLUMN($R:$R),COLUMN()-($H1106*12-1))):BV1111)/($H1106*12)+IF($R1116=0,0,SUM(INDEX(1116:1116,1,MAX(COLUMN($R:$R),COLUMN()-(($H1106-$H1107)*12))):BV1116)/(($H1106)*12)))</f>
        <v>-95</v>
      </c>
      <c r="BW1114" s="80" cm="1">
        <f t="array" aca="1" ref="BW1114" ca="1">(SUM(INDEX(1111:1111,1,MAX(COLUMN($R:$R),COLUMN()-($H1106*12-1))):BW1111)/($H1106*12)+IF($R1116=0,0,SUM(INDEX(1116:1116,1,MAX(COLUMN($R:$R),COLUMN()-(($H1106-$H1107)*12))):BW1116)/(($H1106)*12)))</f>
        <v>-96.666666666666671</v>
      </c>
      <c r="BX1114" s="80" cm="1">
        <f t="array" aca="1" ref="BX1114" ca="1">(SUM(INDEX(1111:1111,1,MAX(COLUMN($R:$R),COLUMN()-($H1106*12-1))):BX1111)/($H1106*12)+IF($R1116=0,0,SUM(INDEX(1116:1116,1,MAX(COLUMN($R:$R),COLUMN()-(($H1106-$H1107)*12))):BX1116)/(($H1106)*12)))</f>
        <v>-98.333333333333343</v>
      </c>
      <c r="BY1114" s="80" cm="1">
        <f t="array" aca="1" ref="BY1114" ca="1">(SUM(INDEX(1111:1111,1,MAX(COLUMN($R:$R),COLUMN()-($H1106*12-1))):BY1111)/($H1106*12)+IF($R1116=0,0,SUM(INDEX(1116:1116,1,MAX(COLUMN($R:$R),COLUMN()-(($H1106-$H1107)*12))):BY1116)/(($H1106)*12)))</f>
        <v>-100</v>
      </c>
      <c r="BZ1114" s="80" cm="1">
        <f t="array" aca="1" ref="BZ1114" ca="1">(SUM(INDEX(1111:1111,1,MAX(COLUMN($R:$R),COLUMN()-($H1106*12-1))):BZ1111)/($H1106*12)+IF($R1116=0,0,SUM(INDEX(1116:1116,1,MAX(COLUMN($R:$R),COLUMN()-(($H1106-$H1107)*12))):BZ1116)/(($H1106)*12)))</f>
        <v>-101.66666666666667</v>
      </c>
      <c r="CA1114" s="80" cm="1">
        <f t="array" aca="1" ref="CA1114" ca="1">(SUM(INDEX(1111:1111,1,MAX(COLUMN($R:$R),COLUMN()-($H1106*12-1))):CA1111)/($H1106*12)+IF($R1116=0,0,SUM(INDEX(1116:1116,1,MAX(COLUMN($R:$R),COLUMN()-(($H1106-$H1107)*12))):CA1116)/(($H1106)*12)))</f>
        <v>-100</v>
      </c>
      <c r="CB1114" s="80" cm="1">
        <f t="array" aca="1" ref="CB1114" ca="1">(SUM(INDEX(1111:1111,1,MAX(COLUMN($R:$R),COLUMN()-($H1106*12-1))):CB1111)/($H1106*12)+IF($R1116=0,0,SUM(INDEX(1116:1116,1,MAX(COLUMN($R:$R),COLUMN()-(($H1106-$H1107)*12))):CB1116)/(($H1106)*12)))</f>
        <v>-100</v>
      </c>
      <c r="CC1114" s="80" cm="1">
        <f t="array" aca="1" ref="CC1114" ca="1">(SUM(INDEX(1111:1111,1,MAX(COLUMN($R:$R),COLUMN()-($H1106*12-1))):CC1111)/($H1106*12)+IF($R1116=0,0,SUM(INDEX(1116:1116,1,MAX(COLUMN($R:$R),COLUMN()-(($H1106-$H1107)*12))):CC1116)/(($H1106)*12)))</f>
        <v>-100</v>
      </c>
      <c r="CD1114" s="80" cm="1">
        <f t="array" aca="1" ref="CD1114" ca="1">(SUM(INDEX(1111:1111,1,MAX(COLUMN($R:$R),COLUMN()-($H1106*12-1))):CD1111)/($H1106*12)+IF($R1116=0,0,SUM(INDEX(1116:1116,1,MAX(COLUMN($R:$R),COLUMN()-(($H1106-$H1107)*12))):CD1116)/(($H1106)*12)))</f>
        <v>-100</v>
      </c>
      <c r="CE1114" s="80" cm="1">
        <f t="array" aca="1" ref="CE1114" ca="1">(SUM(INDEX(1111:1111,1,MAX(COLUMN($R:$R),COLUMN()-($H1106*12-1))):CE1111)/($H1106*12)+IF($R1116=0,0,SUM(INDEX(1116:1116,1,MAX(COLUMN($R:$R),COLUMN()-(($H1106-$H1107)*12))):CE1116)/(($H1106)*12)))</f>
        <v>-100</v>
      </c>
      <c r="CF1114" s="80" cm="1">
        <f t="array" aca="1" ref="CF1114" ca="1">(SUM(INDEX(1111:1111,1,MAX(COLUMN($R:$R),COLUMN()-($H1106*12-1))):CF1111)/($H1106*12)+IF($R1116=0,0,SUM(INDEX(1116:1116,1,MAX(COLUMN($R:$R),COLUMN()-(($H1106-$H1107)*12))):CF1116)/(($H1106)*12)))</f>
        <v>-100</v>
      </c>
      <c r="CG1114" s="80" cm="1">
        <f t="array" aca="1" ref="CG1114" ca="1">(SUM(INDEX(1111:1111,1,MAX(COLUMN($R:$R),COLUMN()-($H1106*12-1))):CG1111)/($H1106*12)+IF($R1116=0,0,SUM(INDEX(1116:1116,1,MAX(COLUMN($R:$R),COLUMN()-(($H1106-$H1107)*12))):CG1116)/(($H1106)*12)))</f>
        <v>-100</v>
      </c>
      <c r="CH1114" s="80" cm="1">
        <f t="array" aca="1" ref="CH1114" ca="1">(SUM(INDEX(1111:1111,1,MAX(COLUMN($R:$R),COLUMN()-($H1106*12-1))):CH1111)/($H1106*12)+IF($R1116=0,0,SUM(INDEX(1116:1116,1,MAX(COLUMN($R:$R),COLUMN()-(($H1106-$H1107)*12))):CH1116)/(($H1106)*12)))</f>
        <v>-100</v>
      </c>
      <c r="CI1114" s="80" cm="1">
        <f t="array" aca="1" ref="CI1114" ca="1">(SUM(INDEX(1111:1111,1,MAX(COLUMN($R:$R),COLUMN()-($H1106*12-1))):CI1111)/($H1106*12)+IF($R1116=0,0,SUM(INDEX(1116:1116,1,MAX(COLUMN($R:$R),COLUMN()-(($H1106-$H1107)*12))):CI1116)/(($H1106)*12)))</f>
        <v>-100</v>
      </c>
      <c r="CJ1114" s="80" cm="1">
        <f t="array" aca="1" ref="CJ1114" ca="1">(SUM(INDEX(1111:1111,1,MAX(COLUMN($R:$R),COLUMN()-($H1106*12-1))):CJ1111)/($H1106*12)+IF($R1116=0,0,SUM(INDEX(1116:1116,1,MAX(COLUMN($R:$R),COLUMN()-(($H1106-$H1107)*12))):CJ1116)/(($H1106)*12)))</f>
        <v>-100</v>
      </c>
      <c r="CK1114" s="80" cm="1">
        <f t="array" aca="1" ref="CK1114" ca="1">(SUM(INDEX(1111:1111,1,MAX(COLUMN($R:$R),COLUMN()-($H1106*12-1))):CK1111)/($H1106*12)+IF($R1116=0,0,SUM(INDEX(1116:1116,1,MAX(COLUMN($R:$R),COLUMN()-(($H1106-$H1107)*12))):CK1116)/(($H1106)*12)))</f>
        <v>-100</v>
      </c>
      <c r="CL1114" s="80" cm="1">
        <f t="array" aca="1" ref="CL1114" ca="1">(SUM(INDEX(1111:1111,1,MAX(COLUMN($R:$R),COLUMN()-($H1106*12-1))):CL1111)/($H1106*12)+IF($R1116=0,0,SUM(INDEX(1116:1116,1,MAX(COLUMN($R:$R),COLUMN()-(($H1106-$H1107)*12))):CL1116)/(($H1106)*12)))</f>
        <v>-100</v>
      </c>
      <c r="CN1114" s="80"/>
      <c r="CO1114" s="80" t="e" cm="1">
        <f t="array" aca="1" ref="CO1114" ca="1">(SUM(INDEX(1111:1111,1,MAX(COLUMN($CN:$CN),COLUMN()-($H1106*4-1))):CO1111)/($H1106*4)-IF($CN1116=0,0,SUM(INDEX(1116:1116,1,MAX(COLUMN($CN:$CN),COLUMN()-(($H1106-$H1107)*4))):CO1116)/(($H1106)*4)))</f>
        <v>#N/A</v>
      </c>
      <c r="CP1114" s="80" t="e" cm="1">
        <f t="array" aca="1" ref="CP1114" ca="1">(SUM(INDEX(1111:1111,1,MAX(COLUMN($CN:$CN),COLUMN()-($H1106*4-1))):CP1111)/($H1106*4)-IF($CN1116=0,0,SUM(INDEX(1116:1116,1,MAX(COLUMN($CN:$CN),COLUMN()-(($H1106-$H1107)*4))):CP1116)/(($H1106)*4)))</f>
        <v>#N/A</v>
      </c>
      <c r="CQ1114" s="80" t="e" cm="1">
        <f t="array" aca="1" ref="CQ1114" ca="1">(SUM(INDEX(1111:1111,1,MAX(COLUMN($CN:$CN),COLUMN()-($H1106*4-1))):CQ1111)/($H1106*4)-IF($CN1116=0,0,SUM(INDEX(1116:1116,1,MAX(COLUMN($CN:$CN),COLUMN()-(($H1106-$H1107)*4))):CQ1116)/(($H1106)*4)))</f>
        <v>#N/A</v>
      </c>
      <c r="CR1114" s="80" t="e" cm="1">
        <f t="array" aca="1" ref="CR1114" ca="1">(SUM(INDEX(1111:1111,1,MAX(COLUMN($CN:$CN),COLUMN()-($H1106*4-1))):CR1111)/($H1106*4)-IF($CN1116=0,0,SUM(INDEX(1116:1116,1,MAX(COLUMN($CN:$CN),COLUMN()-(($H1106-$H1107)*4))):CR1116)/(($H1106)*4)))</f>
        <v>#N/A</v>
      </c>
      <c r="CS1114" s="80" t="e" cm="1">
        <f t="array" aca="1" ref="CS1114" ca="1">(SUM(INDEX(1111:1111,1,MAX(COLUMN($CN:$CN),COLUMN()-($H1106*4-1))):CS1111)/($H1106*4)-IF($CN1116=0,0,SUM(INDEX(1116:1116,1,MAX(COLUMN($CN:$CN),COLUMN()-(($H1106-$H1107)*4))):CS1116)/(($H1106)*4)))</f>
        <v>#N/A</v>
      </c>
      <c r="CT1114" s="80" t="e" cm="1">
        <f t="array" aca="1" ref="CT1114" ca="1">(SUM(INDEX(1111:1111,1,MAX(COLUMN($CN:$CN),COLUMN()-($H1106*4-1))):CT1111)/($H1106*4)-IF($CN1116=0,0,SUM(INDEX(1116:1116,1,MAX(COLUMN($CN:$CN),COLUMN()-(($H1106-$H1107)*4))):CT1116)/(($H1106)*4)))</f>
        <v>#N/A</v>
      </c>
      <c r="CU1114" s="80" t="e" cm="1">
        <f t="array" aca="1" ref="CU1114" ca="1">(SUM(INDEX(1111:1111,1,MAX(COLUMN($CN:$CN),COLUMN()-($H1106*4-1))):CU1111)/($H1106*4)-IF($CN1116=0,0,SUM(INDEX(1116:1116,1,MAX(COLUMN($CN:$CN),COLUMN()-(($H1106-$H1107)*4))):CU1116)/(($H1106)*4)))</f>
        <v>#N/A</v>
      </c>
      <c r="CV1114" s="80" t="e" cm="1">
        <f t="array" aca="1" ref="CV1114" ca="1">(SUM(INDEX(1111:1111,1,MAX(COLUMN($CN:$CN),COLUMN()-($H1106*4-1))):CV1111)/($H1106*4)-IF($CN1116=0,0,SUM(INDEX(1116:1116,1,MAX(COLUMN($CN:$CN),COLUMN()-(($H1106-$H1107)*4))):CV1116)/(($H1106)*4)))</f>
        <v>#N/A</v>
      </c>
      <c r="CW1114" s="80" t="e" cm="1">
        <f t="array" aca="1" ref="CW1114" ca="1">(SUM(INDEX(1111:1111,1,MAX(COLUMN($CN:$CN),COLUMN()-($H1106*4-1))):CW1111)/($H1106*4)-IF($CN1116=0,0,SUM(INDEX(1116:1116,1,MAX(COLUMN($CN:$CN),COLUMN()-(($H1106-$H1107)*4))):CW1116)/(($H1106)*4)))</f>
        <v>#N/A</v>
      </c>
      <c r="CX1114" s="80" t="e" cm="1">
        <f t="array" aca="1" ref="CX1114" ca="1">(SUM(INDEX(1111:1111,1,MAX(COLUMN($CN:$CN),COLUMN()-($H1106*4-1))):CX1111)/($H1106*4)-IF($CN1116=0,0,SUM(INDEX(1116:1116,1,MAX(COLUMN($CN:$CN),COLUMN()-(($H1106-$H1107)*4))):CX1116)/(($H1106)*4)))</f>
        <v>#N/A</v>
      </c>
      <c r="CY1114" s="80" t="e" cm="1">
        <f t="array" aca="1" ref="CY1114" ca="1">(SUM(INDEX(1111:1111,1,MAX(COLUMN($CN:$CN),COLUMN()-($H1106*4-1))):CY1111)/($H1106*4)-IF($CN1116=0,0,SUM(INDEX(1116:1116,1,MAX(COLUMN($CN:$CN),COLUMN()-(($H1106-$H1107)*4))):CY1116)/(($H1106)*4)))</f>
        <v>#N/A</v>
      </c>
      <c r="CZ1114" s="80" t="e" cm="1">
        <f t="array" aca="1" ref="CZ1114" ca="1">(SUM(INDEX(1111:1111,1,MAX(COLUMN($CN:$CN),COLUMN()-($H1106*4-1))):CZ1111)/($H1106*4)-IF($CN1116=0,0,SUM(INDEX(1116:1116,1,MAX(COLUMN($CN:$CN),COLUMN()-(($H1106-$H1107)*4))):CZ1116)/(($H1106)*4)))</f>
        <v>#N/A</v>
      </c>
      <c r="DA1114" s="80" t="e" cm="1">
        <f t="array" aca="1" ref="DA1114" ca="1">(SUM(INDEX(1111:1111,1,MAX(COLUMN($CN:$CN),COLUMN()-($H1106*4-1))):DA1111)/($H1106*4)-IF($CN1116=0,0,SUM(INDEX(1116:1116,1,MAX(COLUMN($CN:$CN),COLUMN()-(($H1106-$H1107)*4))):DA1116)/(($H1106)*4)))</f>
        <v>#N/A</v>
      </c>
      <c r="DB1114" s="80" t="e" cm="1">
        <f t="array" aca="1" ref="DB1114" ca="1">(SUM(INDEX(1111:1111,1,MAX(COLUMN($CN:$CN),COLUMN()-($H1106*4-1))):DB1111)/($H1106*4)-IF($CN1116=0,0,SUM(INDEX(1116:1116,1,MAX(COLUMN($CN:$CN),COLUMN()-(($H1106-$H1107)*4))):DB1116)/(($H1106)*4)))</f>
        <v>#N/A</v>
      </c>
      <c r="DC1114" s="80" t="e" cm="1">
        <f t="array" aca="1" ref="DC1114" ca="1">(SUM(INDEX(1111:1111,1,MAX(COLUMN($CN:$CN),COLUMN()-($H1106*4-1))):DC1111)/($H1106*4)-IF($CN1116=0,0,SUM(INDEX(1116:1116,1,MAX(COLUMN($CN:$CN),COLUMN()-(($H1106-$H1107)*4))):DC1116)/(($H1106)*4)))</f>
        <v>#N/A</v>
      </c>
      <c r="DD1114" s="80" t="e" cm="1">
        <f t="array" aca="1" ref="DD1114" ca="1">(SUM(INDEX(1111:1111,1,MAX(COLUMN($CN:$CN),COLUMN()-($H1106*4-1))):DD1111)/($H1106*4)-IF($CN1116=0,0,SUM(INDEX(1116:1116,1,MAX(COLUMN($CN:$CN),COLUMN()-(($H1106-$H1107)*4))):DD1116)/(($H1106)*4)))</f>
        <v>#N/A</v>
      </c>
      <c r="DE1114" s="80" t="e" cm="1">
        <f t="array" aca="1" ref="DE1114" ca="1">(SUM(INDEX(1111:1111,1,MAX(COLUMN($CN:$CN),COLUMN()-($H1106*4-1))):DE1111)/($H1106*4)-IF($CN1116=0,0,SUM(INDEX(1116:1116,1,MAX(COLUMN($CN:$CN),COLUMN()-(($H1106-$H1107)*4))):DE1116)/(($H1106)*4)))</f>
        <v>#N/A</v>
      </c>
      <c r="DF1114" s="80" t="e" cm="1">
        <f t="array" aca="1" ref="DF1114" ca="1">(SUM(INDEX(1111:1111,1,MAX(COLUMN($CN:$CN),COLUMN()-($H1106*4-1))):DF1111)/($H1106*4)-IF($CN1116=0,0,SUM(INDEX(1116:1116,1,MAX(COLUMN($CN:$CN),COLUMN()-(($H1106-$H1107)*4))):DF1116)/(($H1106)*4)))</f>
        <v>#N/A</v>
      </c>
      <c r="DG1114" s="80" t="e" cm="1">
        <f t="array" aca="1" ref="DG1114" ca="1">(SUM(INDEX(1111:1111,1,MAX(COLUMN($CN:$CN),COLUMN()-($H1106*4-1))):DG1111)/($H1106*4)-IF($CN1116=0,0,SUM(INDEX(1116:1116,1,MAX(COLUMN($CN:$CN),COLUMN()-(($H1106-$H1107)*4))):DG1116)/(($H1106)*4)))</f>
        <v>#N/A</v>
      </c>
      <c r="DH1114" s="80" t="e" cm="1">
        <f t="array" aca="1" ref="DH1114" ca="1">(SUM(INDEX(1111:1111,1,MAX(COLUMN($CN:$CN),COLUMN()-($H1106*4-1))):DH1111)/($H1106*4)-IF($CN1116=0,0,SUM(INDEX(1116:1116,1,MAX(COLUMN($CN:$CN),COLUMN()-(($H1106-$H1107)*4))):DH1116)/(($H1106)*4)))</f>
        <v>#N/A</v>
      </c>
      <c r="DI1114" s="80" t="e" cm="1">
        <f t="array" aca="1" ref="DI1114" ca="1">(SUM(INDEX(1111:1111,1,MAX(COLUMN($CN:$CN),COLUMN()-($H1106*4-1))):DI1111)/($H1106*4)-IF($CN1116=0,0,SUM(INDEX(1116:1116,1,MAX(COLUMN($CN:$CN),COLUMN()-(($H1106-$H1107)*4))):DI1116)/(($H1106)*4)))</f>
        <v>#N/A</v>
      </c>
      <c r="DJ1114" s="80" t="e" cm="1">
        <f t="array" aca="1" ref="DJ1114" ca="1">(SUM(INDEX(1111:1111,1,MAX(COLUMN($CN:$CN),COLUMN()-($H1106*4-1))):DJ1111)/($H1106*4)-IF($CN1116=0,0,SUM(INDEX(1116:1116,1,MAX(COLUMN($CN:$CN),COLUMN()-(($H1106-$H1107)*4))):DJ1116)/(($H1106)*4)))</f>
        <v>#N/A</v>
      </c>
      <c r="DK1114" s="80" t="e" cm="1">
        <f t="array" aca="1" ref="DK1114" ca="1">(SUM(INDEX(1111:1111,1,MAX(COLUMN($CN:$CN),COLUMN()-($H1106*4-1))):DK1111)/($H1106*4)-IF($CN1116=0,0,SUM(INDEX(1116:1116,1,MAX(COLUMN($CN:$CN),COLUMN()-(($H1106-$H1107)*4))):DK1116)/(($H1106)*4)))</f>
        <v>#N/A</v>
      </c>
      <c r="DL1114" s="80" t="e" cm="1">
        <f t="array" aca="1" ref="DL1114" ca="1">(SUM(INDEX(1111:1111,1,MAX(COLUMN($CN:$CN),COLUMN()-($H1106*4-1))):DL1111)/($H1106*4)-IF($CN1116=0,0,SUM(INDEX(1116:1116,1,MAX(COLUMN($CN:$CN),COLUMN()-(($H1106-$H1107)*4))):DL1116)/(($H1106)*4)))</f>
        <v>#N/A</v>
      </c>
    </row>
    <row r="1115" spans="2:116" x14ac:dyDescent="0.35">
      <c r="B1115" s="8"/>
      <c r="C1115" s="8"/>
      <c r="D1115" t="s">
        <v>768</v>
      </c>
      <c r="E1115" s="8" t="str">
        <f t="shared" si="1359"/>
        <v>1115 FAINTR-S</v>
      </c>
      <c r="G1115" s="95" t="s">
        <v>204</v>
      </c>
      <c r="I1115" s="62"/>
      <c r="J1115" s="62"/>
      <c r="K1115" s="53"/>
      <c r="L1115" s="53"/>
      <c r="M1115" s="53"/>
      <c r="N1115" s="53"/>
      <c r="O1115" s="53"/>
      <c r="P1115" s="53"/>
      <c r="R1115" s="82"/>
      <c r="S1115" s="153"/>
      <c r="T1115" s="153"/>
      <c r="U1115" s="153"/>
      <c r="V1115" s="153"/>
      <c r="W1115" s="153"/>
      <c r="X1115" s="153"/>
      <c r="Y1115" s="153"/>
      <c r="Z1115" s="153"/>
      <c r="AA1115" s="153"/>
      <c r="AB1115" s="153"/>
      <c r="AC1115" s="153"/>
      <c r="AD1115" s="153"/>
      <c r="AE1115" s="153"/>
      <c r="AF1115" s="153"/>
      <c r="AG1115" s="153"/>
      <c r="AH1115" s="153"/>
      <c r="AI1115" s="153"/>
      <c r="AJ1115" s="153"/>
      <c r="AK1115" s="153"/>
      <c r="AL1115" s="153"/>
      <c r="AM1115" s="153"/>
      <c r="AN1115" s="153"/>
      <c r="AO1115" s="153"/>
      <c r="AP1115" s="153"/>
      <c r="AQ1115" s="153"/>
      <c r="AR1115" s="153"/>
      <c r="AS1115" s="153"/>
      <c r="AT1115" s="153"/>
      <c r="AU1115" s="153"/>
      <c r="AV1115" s="153"/>
      <c r="AW1115" s="153"/>
      <c r="AX1115" s="153"/>
      <c r="AY1115" s="153"/>
      <c r="AZ1115" s="153"/>
      <c r="BA1115" s="153"/>
      <c r="BB1115" s="153"/>
      <c r="BC1115" s="153"/>
      <c r="BD1115" s="153"/>
      <c r="BE1115" s="153"/>
      <c r="BF1115" s="153"/>
      <c r="BG1115" s="153"/>
      <c r="BH1115" s="153"/>
      <c r="BI1115" s="153"/>
      <c r="BJ1115" s="153"/>
      <c r="BK1115" s="153"/>
      <c r="BL1115" s="153"/>
      <c r="BM1115" s="153"/>
      <c r="BN1115" s="153"/>
      <c r="BO1115" s="153"/>
      <c r="BP1115" s="153"/>
      <c r="BQ1115" s="153"/>
      <c r="BR1115" s="153"/>
      <c r="BS1115" s="153"/>
      <c r="BT1115" s="153"/>
      <c r="BU1115" s="153"/>
      <c r="BV1115" s="153"/>
      <c r="BW1115" s="153"/>
      <c r="BX1115" s="153"/>
      <c r="BY1115" s="153"/>
      <c r="BZ1115" s="153"/>
      <c r="CA1115" s="153"/>
      <c r="CB1115" s="153"/>
      <c r="CC1115" s="153"/>
      <c r="CD1115" s="153"/>
      <c r="CE1115" s="153"/>
      <c r="CF1115" s="153"/>
      <c r="CG1115" s="153"/>
      <c r="CH1115" s="153"/>
      <c r="CI1115" s="153"/>
      <c r="CJ1115" s="153"/>
      <c r="CK1115" s="153"/>
      <c r="CL1115" s="153"/>
      <c r="CN1115" s="62"/>
      <c r="CO1115" s="153"/>
      <c r="CP1115" s="153"/>
      <c r="CQ1115" s="153"/>
      <c r="CR1115" s="153"/>
      <c r="CS1115" s="153"/>
      <c r="CT1115" s="153"/>
      <c r="CU1115" s="153"/>
      <c r="CV1115" s="153"/>
      <c r="CW1115" s="153"/>
      <c r="CX1115" s="153"/>
      <c r="CY1115" s="153"/>
      <c r="CZ1115" s="153"/>
      <c r="DA1115" s="153"/>
      <c r="DB1115" s="153"/>
      <c r="DC1115" s="153"/>
      <c r="DD1115" s="153"/>
      <c r="DE1115" s="153"/>
      <c r="DF1115" s="153"/>
      <c r="DG1115" s="153"/>
      <c r="DH1115" s="153"/>
      <c r="DI1115" s="153"/>
      <c r="DJ1115" s="153"/>
      <c r="DK1115" s="153"/>
      <c r="DL1115" s="153"/>
    </row>
    <row r="1116" spans="2:116" x14ac:dyDescent="0.35">
      <c r="B1116" s="8" t="str">
        <f>E1116</f>
        <v>1116 FAINTR-S</v>
      </c>
      <c r="C1116" s="8"/>
      <c r="D1116" t="s">
        <v>768</v>
      </c>
      <c r="E1116" s="8" t="str">
        <f t="shared" si="1359"/>
        <v>1116 FAINTR-S</v>
      </c>
      <c r="G1116" s="158" t="str">
        <f>"Amortization - "&amp;SUBSTITUTE(G1106,":","")</f>
        <v>Amortization - Revenue driven intangible assets</v>
      </c>
      <c r="I1116" s="74">
        <v>100</v>
      </c>
      <c r="J1116" s="74"/>
      <c r="K1116" s="53"/>
      <c r="L1116" s="53"/>
      <c r="M1116" s="53"/>
      <c r="N1116" s="53"/>
      <c r="O1116" s="53"/>
      <c r="P1116" s="53"/>
      <c r="R1116" s="24">
        <f>-$I1116</f>
        <v>-100</v>
      </c>
      <c r="S1116" s="153"/>
      <c r="T1116" s="153"/>
      <c r="U1116" s="153"/>
      <c r="V1116" s="153"/>
      <c r="W1116" s="153"/>
      <c r="X1116" s="153"/>
      <c r="Y1116" s="153"/>
      <c r="Z1116" s="153"/>
      <c r="AA1116" s="153"/>
      <c r="AB1116" s="153"/>
      <c r="AC1116" s="153"/>
      <c r="AD1116" s="153"/>
      <c r="AE1116" s="153"/>
      <c r="AF1116" s="153"/>
      <c r="AG1116" s="153"/>
      <c r="AH1116" s="153"/>
      <c r="AI1116" s="153"/>
      <c r="AJ1116" s="153"/>
      <c r="AK1116" s="153"/>
      <c r="AL1116" s="153"/>
      <c r="AM1116" s="153"/>
      <c r="AN1116" s="153"/>
      <c r="AO1116" s="153"/>
      <c r="AP1116" s="153"/>
      <c r="AQ1116" s="153"/>
      <c r="AR1116" s="153"/>
      <c r="AS1116" s="153"/>
      <c r="AT1116" s="153"/>
      <c r="AU1116" s="153"/>
      <c r="AV1116" s="153"/>
      <c r="AW1116" s="153"/>
      <c r="AX1116" s="153"/>
      <c r="AY1116" s="153"/>
      <c r="AZ1116" s="153"/>
      <c r="BA1116" s="153"/>
      <c r="BB1116" s="153"/>
      <c r="BC1116" s="153"/>
      <c r="BD1116" s="153"/>
      <c r="BE1116" s="153"/>
      <c r="BF1116" s="153"/>
      <c r="BG1116" s="153"/>
      <c r="BH1116" s="153"/>
      <c r="BI1116" s="153"/>
      <c r="BJ1116" s="153"/>
      <c r="BK1116" s="153"/>
      <c r="BL1116" s="153"/>
      <c r="BM1116" s="153"/>
      <c r="BN1116" s="153"/>
      <c r="BO1116" s="153"/>
      <c r="BP1116" s="153"/>
      <c r="BQ1116" s="153"/>
      <c r="BR1116" s="153"/>
      <c r="BS1116" s="153"/>
      <c r="BT1116" s="153"/>
      <c r="BU1116" s="153"/>
      <c r="BV1116" s="153"/>
      <c r="BW1116" s="153"/>
      <c r="BX1116" s="153"/>
      <c r="BY1116" s="153"/>
      <c r="BZ1116" s="153"/>
      <c r="CA1116" s="153"/>
      <c r="CB1116" s="153"/>
      <c r="CC1116" s="153"/>
      <c r="CD1116" s="153"/>
      <c r="CE1116" s="153"/>
      <c r="CF1116" s="153"/>
      <c r="CG1116" s="153"/>
      <c r="CH1116" s="153"/>
      <c r="CI1116" s="153"/>
      <c r="CJ1116" s="153"/>
      <c r="CK1116" s="153"/>
      <c r="CL1116" s="153"/>
      <c r="CN1116" s="74">
        <f>I1116</f>
        <v>100</v>
      </c>
      <c r="CO1116" s="153"/>
      <c r="CP1116" s="153"/>
      <c r="CQ1116" s="153"/>
      <c r="CR1116" s="153"/>
      <c r="CS1116" s="153"/>
      <c r="CT1116" s="153"/>
      <c r="CU1116" s="153"/>
      <c r="CV1116" s="153"/>
      <c r="CW1116" s="153"/>
      <c r="CX1116" s="153"/>
      <c r="CY1116" s="153"/>
      <c r="CZ1116" s="153"/>
      <c r="DA1116" s="153"/>
      <c r="DB1116" s="153"/>
      <c r="DC1116" s="153"/>
      <c r="DD1116" s="153"/>
      <c r="DE1116" s="153"/>
      <c r="DF1116" s="153"/>
      <c r="DG1116" s="153"/>
      <c r="DH1116" s="153"/>
      <c r="DI1116" s="153"/>
      <c r="DJ1116" s="153"/>
      <c r="DK1116" s="153"/>
      <c r="DL1116" s="153"/>
    </row>
    <row r="1117" spans="2:116" x14ac:dyDescent="0.35">
      <c r="D1117" t="s">
        <v>768</v>
      </c>
      <c r="E1117" s="8" t="str">
        <f t="shared" si="1359"/>
        <v>1117 FAINTR-S</v>
      </c>
      <c r="G1117" s="125"/>
      <c r="S1117" s="72"/>
      <c r="T1117" s="72"/>
      <c r="U1117" s="72"/>
      <c r="V1117" s="72"/>
      <c r="W1117" s="72"/>
      <c r="X1117" s="72"/>
      <c r="Y1117" s="72"/>
      <c r="Z1117" s="72"/>
      <c r="AA1117" s="72"/>
      <c r="AB1117" s="72"/>
      <c r="AC1117" s="72"/>
      <c r="AD1117" s="72"/>
      <c r="AE1117" s="72"/>
      <c r="AF1117" s="72"/>
      <c r="AG1117" s="72"/>
      <c r="AH1117" s="72"/>
      <c r="AI1117" s="72"/>
      <c r="AJ1117" s="72"/>
      <c r="AK1117" s="72"/>
      <c r="AL1117" s="72"/>
      <c r="AM1117" s="72"/>
      <c r="AN1117" s="72"/>
      <c r="AO1117" s="72"/>
      <c r="AP1117" s="72"/>
      <c r="AQ1117" s="72"/>
      <c r="AR1117" s="72"/>
      <c r="AS1117" s="72"/>
      <c r="AT1117" s="72"/>
      <c r="AU1117" s="72"/>
      <c r="AV1117" s="72"/>
      <c r="AW1117" s="72"/>
      <c r="AX1117" s="72"/>
      <c r="AY1117" s="72"/>
      <c r="AZ1117" s="72"/>
      <c r="BA1117" s="72"/>
      <c r="BB1117" s="72"/>
      <c r="BC1117" s="72"/>
      <c r="BD1117" s="72"/>
      <c r="BE1117" s="72"/>
      <c r="BF1117" s="72"/>
      <c r="BG1117" s="72"/>
      <c r="BH1117" s="72"/>
      <c r="BI1117" s="72"/>
      <c r="BJ1117" s="72"/>
      <c r="BK1117" s="72"/>
      <c r="BL1117" s="72"/>
      <c r="BM1117" s="72"/>
      <c r="BN1117" s="72"/>
      <c r="BO1117" s="72"/>
      <c r="BP1117" s="72"/>
      <c r="BQ1117" s="72"/>
      <c r="BR1117" s="72"/>
      <c r="BS1117" s="72"/>
      <c r="BT1117" s="72"/>
      <c r="BU1117" s="72"/>
      <c r="BV1117" s="72"/>
      <c r="BW1117" s="72"/>
      <c r="BX1117" s="72"/>
      <c r="BY1117" s="72"/>
      <c r="BZ1117" s="72"/>
      <c r="CA1117" s="72"/>
      <c r="CB1117" s="72"/>
      <c r="CC1117" s="72"/>
      <c r="CD1117" s="72"/>
      <c r="CE1117" s="72"/>
      <c r="CF1117" s="72"/>
      <c r="CG1117" s="72"/>
      <c r="CH1117" s="72"/>
      <c r="CI1117" s="72"/>
      <c r="CJ1117" s="72"/>
      <c r="CK1117" s="72"/>
      <c r="CL1117" s="72"/>
      <c r="CO1117" s="72"/>
      <c r="CP1117" s="72"/>
      <c r="CQ1117" s="72"/>
      <c r="CR1117" s="72"/>
      <c r="CS1117" s="72"/>
      <c r="CT1117" s="72"/>
      <c r="CU1117" s="72"/>
      <c r="CV1117" s="72"/>
      <c r="CW1117" s="72"/>
      <c r="CX1117" s="72"/>
      <c r="CY1117" s="72"/>
      <c r="CZ1117" s="72"/>
      <c r="DA1117" s="72"/>
      <c r="DB1117" s="72"/>
      <c r="DC1117" s="72"/>
      <c r="DD1117" s="72"/>
      <c r="DE1117" s="72"/>
      <c r="DF1117" s="72"/>
      <c r="DG1117" s="72"/>
      <c r="DH1117" s="72"/>
      <c r="DI1117" s="72"/>
      <c r="DJ1117" s="72"/>
      <c r="DK1117" s="72"/>
      <c r="DL1117" s="72"/>
    </row>
    <row r="1118" spans="2:116" x14ac:dyDescent="0.35">
      <c r="D1118" t="s">
        <v>768</v>
      </c>
      <c r="E1118" s="8" t="str">
        <f t="shared" si="1359"/>
        <v>1118 FAINTR-S</v>
      </c>
      <c r="G1118" s="125" t="s">
        <v>219</v>
      </c>
      <c r="H1118" s="12"/>
      <c r="S1118" s="72"/>
      <c r="T1118" s="72"/>
      <c r="U1118" s="72"/>
      <c r="V1118" s="72"/>
      <c r="W1118" s="72"/>
      <c r="X1118" s="72"/>
      <c r="Y1118" s="72"/>
      <c r="Z1118" s="72"/>
      <c r="AA1118" s="72"/>
      <c r="AB1118" s="72"/>
      <c r="AC1118" s="72"/>
      <c r="AD1118" s="72"/>
      <c r="AE1118" s="72"/>
      <c r="AF1118" s="72"/>
      <c r="AG1118" s="72"/>
      <c r="AH1118" s="72"/>
      <c r="AI1118" s="72"/>
      <c r="AJ1118" s="72"/>
      <c r="AK1118" s="72"/>
      <c r="AL1118" s="72"/>
      <c r="AM1118" s="72"/>
      <c r="AN1118" s="72"/>
      <c r="AO1118" s="72"/>
      <c r="AP1118" s="72"/>
      <c r="AQ1118" s="72"/>
      <c r="AR1118" s="72"/>
      <c r="AS1118" s="72"/>
      <c r="AT1118" s="72"/>
      <c r="AU1118" s="72"/>
      <c r="AV1118" s="72"/>
      <c r="AW1118" s="72"/>
      <c r="AX1118" s="72"/>
      <c r="AY1118" s="72"/>
      <c r="AZ1118" s="72"/>
      <c r="BA1118" s="72"/>
      <c r="BB1118" s="72"/>
      <c r="BC1118" s="72"/>
      <c r="BD1118" s="72"/>
      <c r="BE1118" s="72"/>
      <c r="BF1118" s="72"/>
      <c r="BG1118" s="72"/>
      <c r="BH1118" s="72"/>
      <c r="BI1118" s="72"/>
      <c r="BJ1118" s="72"/>
      <c r="BK1118" s="72"/>
      <c r="BL1118" s="72"/>
      <c r="BM1118" s="72"/>
      <c r="BN1118" s="72"/>
      <c r="BO1118" s="72"/>
      <c r="BP1118" s="72"/>
      <c r="BQ1118" s="72"/>
      <c r="BR1118" s="72"/>
      <c r="BS1118" s="72"/>
      <c r="BT1118" s="72"/>
      <c r="BU1118" s="72"/>
      <c r="BV1118" s="72"/>
      <c r="BW1118" s="72"/>
      <c r="BX1118" s="72"/>
      <c r="BY1118" s="72"/>
      <c r="BZ1118" s="72"/>
      <c r="CA1118" s="72"/>
      <c r="CB1118" s="72"/>
      <c r="CC1118" s="72"/>
      <c r="CD1118" s="72"/>
      <c r="CE1118" s="72"/>
      <c r="CF1118" s="72"/>
      <c r="CG1118" s="72"/>
      <c r="CH1118" s="72"/>
      <c r="CI1118" s="72"/>
      <c r="CJ1118" s="72"/>
      <c r="CK1118" s="72"/>
      <c r="CL1118" s="72"/>
      <c r="CO1118" s="72"/>
      <c r="CP1118" s="72"/>
      <c r="CQ1118" s="72"/>
      <c r="CR1118" s="72"/>
      <c r="CS1118" s="72"/>
      <c r="CT1118" s="72"/>
      <c r="CU1118" s="72"/>
      <c r="CV1118" s="72"/>
      <c r="CW1118" s="72"/>
      <c r="CX1118" s="72"/>
      <c r="CY1118" s="72"/>
      <c r="CZ1118" s="72"/>
      <c r="DA1118" s="72"/>
      <c r="DB1118" s="72"/>
      <c r="DC1118" s="72"/>
      <c r="DD1118" s="72"/>
      <c r="DE1118" s="72"/>
      <c r="DF1118" s="72"/>
      <c r="DG1118" s="72"/>
      <c r="DH1118" s="72"/>
      <c r="DI1118" s="72"/>
      <c r="DJ1118" s="72"/>
      <c r="DK1118" s="72"/>
      <c r="DL1118" s="72"/>
    </row>
    <row r="1119" spans="2:116" x14ac:dyDescent="0.35">
      <c r="D1119" t="s">
        <v>768</v>
      </c>
      <c r="E1119" s="8" t="str">
        <f t="shared" si="1359"/>
        <v>1119 FAINTR-S</v>
      </c>
      <c r="G1119" s="125"/>
      <c r="I1119" s="80">
        <f>I1116</f>
        <v>100</v>
      </c>
      <c r="J1119" s="80"/>
      <c r="K1119" s="24">
        <f ca="1">SUMIF($4:$4,K$2,1119:1119)</f>
        <v>1300</v>
      </c>
      <c r="L1119" s="24">
        <f ca="1">SUMIF($4:$4,L$2,1119:1119)</f>
        <v>2500</v>
      </c>
      <c r="M1119" s="24">
        <f ca="1">SUMIF($4:$4,M$2,1119:1119)</f>
        <v>3700</v>
      </c>
      <c r="N1119" s="24">
        <f ca="1">SUMIF($4:$4,N$2,1119:1119)</f>
        <v>4900</v>
      </c>
      <c r="O1119" s="24">
        <f ca="1">SUMIF($4:$4,O$2,1119:1119)</f>
        <v>6100</v>
      </c>
      <c r="P1119" s="24">
        <f ca="1">SUMIF($4:$4,P$2,1119:1119)</f>
        <v>7300</v>
      </c>
      <c r="R1119" s="24">
        <f>$I1119</f>
        <v>100</v>
      </c>
      <c r="S1119" s="80">
        <f t="shared" ref="S1119:AX1119" ca="1" si="1362">-S1111+R1119</f>
        <v>200</v>
      </c>
      <c r="T1119" s="80">
        <f t="shared" ca="1" si="1362"/>
        <v>300</v>
      </c>
      <c r="U1119" s="80">
        <f t="shared" ca="1" si="1362"/>
        <v>400</v>
      </c>
      <c r="V1119" s="80">
        <f t="shared" ca="1" si="1362"/>
        <v>500</v>
      </c>
      <c r="W1119" s="80">
        <f t="shared" ca="1" si="1362"/>
        <v>600</v>
      </c>
      <c r="X1119" s="80">
        <f t="shared" ca="1" si="1362"/>
        <v>700</v>
      </c>
      <c r="Y1119" s="80">
        <f t="shared" ca="1" si="1362"/>
        <v>800</v>
      </c>
      <c r="Z1119" s="80">
        <f t="shared" ca="1" si="1362"/>
        <v>900</v>
      </c>
      <c r="AA1119" s="80">
        <f t="shared" ca="1" si="1362"/>
        <v>1000</v>
      </c>
      <c r="AB1119" s="80">
        <f t="shared" ca="1" si="1362"/>
        <v>1100</v>
      </c>
      <c r="AC1119" s="80">
        <f t="shared" ca="1" si="1362"/>
        <v>1200</v>
      </c>
      <c r="AD1119" s="80">
        <f t="shared" ca="1" si="1362"/>
        <v>1300</v>
      </c>
      <c r="AE1119" s="80">
        <f t="shared" ca="1" si="1362"/>
        <v>1400</v>
      </c>
      <c r="AF1119" s="80">
        <f t="shared" ca="1" si="1362"/>
        <v>1500</v>
      </c>
      <c r="AG1119" s="80">
        <f t="shared" ca="1" si="1362"/>
        <v>1600</v>
      </c>
      <c r="AH1119" s="80">
        <f t="shared" ca="1" si="1362"/>
        <v>1700</v>
      </c>
      <c r="AI1119" s="80">
        <f t="shared" ca="1" si="1362"/>
        <v>1800</v>
      </c>
      <c r="AJ1119" s="80">
        <f t="shared" ca="1" si="1362"/>
        <v>1900</v>
      </c>
      <c r="AK1119" s="80">
        <f t="shared" ca="1" si="1362"/>
        <v>2000</v>
      </c>
      <c r="AL1119" s="80">
        <f t="shared" ca="1" si="1362"/>
        <v>2100</v>
      </c>
      <c r="AM1119" s="80">
        <f t="shared" ca="1" si="1362"/>
        <v>2200</v>
      </c>
      <c r="AN1119" s="80">
        <f t="shared" ca="1" si="1362"/>
        <v>2300</v>
      </c>
      <c r="AO1119" s="80">
        <f t="shared" ca="1" si="1362"/>
        <v>2400</v>
      </c>
      <c r="AP1119" s="80">
        <f t="shared" ca="1" si="1362"/>
        <v>2500</v>
      </c>
      <c r="AQ1119" s="80">
        <f t="shared" ca="1" si="1362"/>
        <v>2600</v>
      </c>
      <c r="AR1119" s="80">
        <f t="shared" ca="1" si="1362"/>
        <v>2700</v>
      </c>
      <c r="AS1119" s="80">
        <f t="shared" ca="1" si="1362"/>
        <v>2800</v>
      </c>
      <c r="AT1119" s="80">
        <f t="shared" ca="1" si="1362"/>
        <v>2900</v>
      </c>
      <c r="AU1119" s="80">
        <f t="shared" ca="1" si="1362"/>
        <v>3000</v>
      </c>
      <c r="AV1119" s="80">
        <f t="shared" ca="1" si="1362"/>
        <v>3100</v>
      </c>
      <c r="AW1119" s="80">
        <f t="shared" ca="1" si="1362"/>
        <v>3200</v>
      </c>
      <c r="AX1119" s="80">
        <f t="shared" ca="1" si="1362"/>
        <v>3300</v>
      </c>
      <c r="AY1119" s="80">
        <f t="shared" ref="AY1119:CD1119" ca="1" si="1363">-AY1111+AX1119</f>
        <v>3400</v>
      </c>
      <c r="AZ1119" s="80">
        <f t="shared" ca="1" si="1363"/>
        <v>3500</v>
      </c>
      <c r="BA1119" s="80">
        <f t="shared" ca="1" si="1363"/>
        <v>3600</v>
      </c>
      <c r="BB1119" s="80">
        <f t="shared" ca="1" si="1363"/>
        <v>3700</v>
      </c>
      <c r="BC1119" s="80">
        <f t="shared" ca="1" si="1363"/>
        <v>3800</v>
      </c>
      <c r="BD1119" s="80">
        <f t="shared" ca="1" si="1363"/>
        <v>3900</v>
      </c>
      <c r="BE1119" s="80">
        <f t="shared" ca="1" si="1363"/>
        <v>4000</v>
      </c>
      <c r="BF1119" s="80">
        <f t="shared" ca="1" si="1363"/>
        <v>4100</v>
      </c>
      <c r="BG1119" s="80">
        <f t="shared" ca="1" si="1363"/>
        <v>4200</v>
      </c>
      <c r="BH1119" s="80">
        <f t="shared" ca="1" si="1363"/>
        <v>4300</v>
      </c>
      <c r="BI1119" s="80">
        <f t="shared" ca="1" si="1363"/>
        <v>4400</v>
      </c>
      <c r="BJ1119" s="80">
        <f t="shared" ca="1" si="1363"/>
        <v>4500</v>
      </c>
      <c r="BK1119" s="80">
        <f t="shared" ca="1" si="1363"/>
        <v>4600</v>
      </c>
      <c r="BL1119" s="80">
        <f t="shared" ca="1" si="1363"/>
        <v>4700</v>
      </c>
      <c r="BM1119" s="80">
        <f t="shared" ca="1" si="1363"/>
        <v>4800</v>
      </c>
      <c r="BN1119" s="80">
        <f t="shared" ca="1" si="1363"/>
        <v>4900</v>
      </c>
      <c r="BO1119" s="80">
        <f t="shared" ca="1" si="1363"/>
        <v>5000</v>
      </c>
      <c r="BP1119" s="80">
        <f t="shared" ca="1" si="1363"/>
        <v>5100</v>
      </c>
      <c r="BQ1119" s="80">
        <f t="shared" ca="1" si="1363"/>
        <v>5200</v>
      </c>
      <c r="BR1119" s="80">
        <f t="shared" ca="1" si="1363"/>
        <v>5300</v>
      </c>
      <c r="BS1119" s="80">
        <f t="shared" ca="1" si="1363"/>
        <v>5400</v>
      </c>
      <c r="BT1119" s="80">
        <f t="shared" ca="1" si="1363"/>
        <v>5500</v>
      </c>
      <c r="BU1119" s="80">
        <f t="shared" ca="1" si="1363"/>
        <v>5600</v>
      </c>
      <c r="BV1119" s="80">
        <f t="shared" ca="1" si="1363"/>
        <v>5700</v>
      </c>
      <c r="BW1119" s="80">
        <f t="shared" ca="1" si="1363"/>
        <v>5800</v>
      </c>
      <c r="BX1119" s="80">
        <f t="shared" ca="1" si="1363"/>
        <v>5900</v>
      </c>
      <c r="BY1119" s="80">
        <f t="shared" ca="1" si="1363"/>
        <v>6000</v>
      </c>
      <c r="BZ1119" s="80">
        <f t="shared" ca="1" si="1363"/>
        <v>6100</v>
      </c>
      <c r="CA1119" s="80">
        <f t="shared" ca="1" si="1363"/>
        <v>6200</v>
      </c>
      <c r="CB1119" s="80">
        <f t="shared" ca="1" si="1363"/>
        <v>6300</v>
      </c>
      <c r="CC1119" s="80">
        <f t="shared" ca="1" si="1363"/>
        <v>6400</v>
      </c>
      <c r="CD1119" s="80">
        <f t="shared" ca="1" si="1363"/>
        <v>6500</v>
      </c>
      <c r="CE1119" s="80">
        <f t="shared" ref="CE1119:CL1119" ca="1" si="1364">-CE1111+CD1119</f>
        <v>6600</v>
      </c>
      <c r="CF1119" s="80">
        <f t="shared" ca="1" si="1364"/>
        <v>6700</v>
      </c>
      <c r="CG1119" s="80">
        <f t="shared" ca="1" si="1364"/>
        <v>6800</v>
      </c>
      <c r="CH1119" s="80">
        <f t="shared" ca="1" si="1364"/>
        <v>6900</v>
      </c>
      <c r="CI1119" s="80">
        <f t="shared" ca="1" si="1364"/>
        <v>7000</v>
      </c>
      <c r="CJ1119" s="80">
        <f t="shared" ca="1" si="1364"/>
        <v>7100</v>
      </c>
      <c r="CK1119" s="80">
        <f t="shared" ca="1" si="1364"/>
        <v>7200</v>
      </c>
      <c r="CL1119" s="80">
        <f t="shared" ca="1" si="1364"/>
        <v>7300</v>
      </c>
      <c r="CN1119" s="80">
        <f>CN1116</f>
        <v>100</v>
      </c>
      <c r="CO1119" s="80" t="e">
        <f t="shared" ref="CO1119" ca="1" si="1365">-CO1111+CN1119</f>
        <v>#N/A</v>
      </c>
      <c r="CP1119" s="80" t="e">
        <f t="shared" ref="CP1119:DL1119" ca="1" si="1366">-CP1111+CO1119</f>
        <v>#N/A</v>
      </c>
      <c r="CQ1119" s="80" t="e">
        <f t="shared" ca="1" si="1366"/>
        <v>#N/A</v>
      </c>
      <c r="CR1119" s="80" t="e">
        <f t="shared" ca="1" si="1366"/>
        <v>#N/A</v>
      </c>
      <c r="CS1119" s="80" t="e">
        <f t="shared" ca="1" si="1366"/>
        <v>#N/A</v>
      </c>
      <c r="CT1119" s="80" t="e">
        <f t="shared" ca="1" si="1366"/>
        <v>#N/A</v>
      </c>
      <c r="CU1119" s="80" t="e">
        <f t="shared" ca="1" si="1366"/>
        <v>#N/A</v>
      </c>
      <c r="CV1119" s="80" t="e">
        <f t="shared" ca="1" si="1366"/>
        <v>#N/A</v>
      </c>
      <c r="CW1119" s="80" t="e">
        <f t="shared" ca="1" si="1366"/>
        <v>#N/A</v>
      </c>
      <c r="CX1119" s="80" t="e">
        <f t="shared" ca="1" si="1366"/>
        <v>#N/A</v>
      </c>
      <c r="CY1119" s="80" t="e">
        <f t="shared" ca="1" si="1366"/>
        <v>#N/A</v>
      </c>
      <c r="CZ1119" s="80" t="e">
        <f t="shared" ca="1" si="1366"/>
        <v>#N/A</v>
      </c>
      <c r="DA1119" s="80" t="e">
        <f t="shared" ca="1" si="1366"/>
        <v>#N/A</v>
      </c>
      <c r="DB1119" s="80" t="e">
        <f t="shared" ca="1" si="1366"/>
        <v>#N/A</v>
      </c>
      <c r="DC1119" s="80" t="e">
        <f t="shared" ca="1" si="1366"/>
        <v>#N/A</v>
      </c>
      <c r="DD1119" s="80" t="e">
        <f t="shared" ca="1" si="1366"/>
        <v>#N/A</v>
      </c>
      <c r="DE1119" s="80" t="e">
        <f t="shared" ca="1" si="1366"/>
        <v>#N/A</v>
      </c>
      <c r="DF1119" s="80" t="e">
        <f t="shared" ca="1" si="1366"/>
        <v>#N/A</v>
      </c>
      <c r="DG1119" s="80" t="e">
        <f t="shared" ca="1" si="1366"/>
        <v>#N/A</v>
      </c>
      <c r="DH1119" s="80" t="e">
        <f t="shared" ca="1" si="1366"/>
        <v>#N/A</v>
      </c>
      <c r="DI1119" s="80" t="e">
        <f t="shared" ca="1" si="1366"/>
        <v>#N/A</v>
      </c>
      <c r="DJ1119" s="80" t="e">
        <f t="shared" ca="1" si="1366"/>
        <v>#N/A</v>
      </c>
      <c r="DK1119" s="80" t="e">
        <f t="shared" ca="1" si="1366"/>
        <v>#N/A</v>
      </c>
      <c r="DL1119" s="80" t="e">
        <f t="shared" ca="1" si="1366"/>
        <v>#N/A</v>
      </c>
    </row>
    <row r="1120" spans="2:116" x14ac:dyDescent="0.35">
      <c r="D1120" t="s">
        <v>768</v>
      </c>
      <c r="E1120" s="8" t="str">
        <f t="shared" si="1359"/>
        <v>1120 FAINTR-S</v>
      </c>
      <c r="G1120" s="95" t="s">
        <v>205</v>
      </c>
      <c r="I1120" s="81">
        <f>-H1107/H1106*I1119</f>
        <v>0</v>
      </c>
      <c r="J1120" s="243"/>
      <c r="K1120" s="37">
        <f ca="1">SUMIF($4:$4,K$2,1120:1120)</f>
        <v>-150</v>
      </c>
      <c r="L1120" s="37">
        <f ca="1">SUMIF($4:$4,L$2,1120:1120)</f>
        <v>-540</v>
      </c>
      <c r="M1120" s="37">
        <f ca="1">SUMIF($4:$4,M$2,1120:1120)</f>
        <v>-1170</v>
      </c>
      <c r="N1120" s="37">
        <f ca="1">SUMIF($4:$4,N$2,1120:1120)</f>
        <v>-2040</v>
      </c>
      <c r="O1120" s="37">
        <f ca="1">SUMIF($4:$4,O$2,1120:1120)</f>
        <v>-3150</v>
      </c>
      <c r="P1120" s="37">
        <f ca="1">SUMIF($4:$4,P$2,1120:1120)</f>
        <v>-4350</v>
      </c>
      <c r="R1120" s="37">
        <f>$I1120</f>
        <v>0</v>
      </c>
      <c r="S1120" s="81">
        <f t="shared" ref="S1120:AX1120" ca="1" si="1367">R1120+S1114</f>
        <v>-3.3333333333333335</v>
      </c>
      <c r="T1120" s="81">
        <f t="shared" ca="1" si="1367"/>
        <v>-8.3333333333333339</v>
      </c>
      <c r="U1120" s="81">
        <f t="shared" ca="1" si="1367"/>
        <v>-15</v>
      </c>
      <c r="V1120" s="81">
        <f t="shared" ca="1" si="1367"/>
        <v>-23.333333333333336</v>
      </c>
      <c r="W1120" s="81">
        <f t="shared" ca="1" si="1367"/>
        <v>-33.333333333333336</v>
      </c>
      <c r="X1120" s="81">
        <f t="shared" ca="1" si="1367"/>
        <v>-45</v>
      </c>
      <c r="Y1120" s="81">
        <f t="shared" ca="1" si="1367"/>
        <v>-58.333333333333329</v>
      </c>
      <c r="Z1120" s="81">
        <f t="shared" ca="1" si="1367"/>
        <v>-73.333333333333329</v>
      </c>
      <c r="AA1120" s="81">
        <f t="shared" ca="1" si="1367"/>
        <v>-90</v>
      </c>
      <c r="AB1120" s="81">
        <f t="shared" ca="1" si="1367"/>
        <v>-108.33333333333334</v>
      </c>
      <c r="AC1120" s="81">
        <f t="shared" ca="1" si="1367"/>
        <v>-128.33333333333334</v>
      </c>
      <c r="AD1120" s="81">
        <f t="shared" ca="1" si="1367"/>
        <v>-150</v>
      </c>
      <c r="AE1120" s="81">
        <f t="shared" ca="1" si="1367"/>
        <v>-173.33333333333334</v>
      </c>
      <c r="AF1120" s="81">
        <f t="shared" ca="1" si="1367"/>
        <v>-198.33333333333334</v>
      </c>
      <c r="AG1120" s="81">
        <f t="shared" ca="1" si="1367"/>
        <v>-225</v>
      </c>
      <c r="AH1120" s="81">
        <f t="shared" ca="1" si="1367"/>
        <v>-253.33333333333334</v>
      </c>
      <c r="AI1120" s="81">
        <f t="shared" ca="1" si="1367"/>
        <v>-283.33333333333337</v>
      </c>
      <c r="AJ1120" s="81">
        <f t="shared" ca="1" si="1367"/>
        <v>-315.00000000000006</v>
      </c>
      <c r="AK1120" s="81">
        <f t="shared" ca="1" si="1367"/>
        <v>-348.33333333333337</v>
      </c>
      <c r="AL1120" s="81">
        <f t="shared" ca="1" si="1367"/>
        <v>-383.33333333333337</v>
      </c>
      <c r="AM1120" s="81">
        <f t="shared" ca="1" si="1367"/>
        <v>-420.00000000000006</v>
      </c>
      <c r="AN1120" s="81">
        <f t="shared" ca="1" si="1367"/>
        <v>-458.33333333333337</v>
      </c>
      <c r="AO1120" s="81">
        <f t="shared" ca="1" si="1367"/>
        <v>-498.33333333333337</v>
      </c>
      <c r="AP1120" s="81">
        <f t="shared" ca="1" si="1367"/>
        <v>-540</v>
      </c>
      <c r="AQ1120" s="81">
        <f t="shared" ca="1" si="1367"/>
        <v>-583.33333333333337</v>
      </c>
      <c r="AR1120" s="81">
        <f t="shared" ca="1" si="1367"/>
        <v>-628.33333333333337</v>
      </c>
      <c r="AS1120" s="81">
        <f t="shared" ca="1" si="1367"/>
        <v>-675</v>
      </c>
      <c r="AT1120" s="81">
        <f t="shared" ca="1" si="1367"/>
        <v>-723.33333333333337</v>
      </c>
      <c r="AU1120" s="81">
        <f t="shared" ca="1" si="1367"/>
        <v>-773.33333333333337</v>
      </c>
      <c r="AV1120" s="81">
        <f t="shared" ca="1" si="1367"/>
        <v>-825</v>
      </c>
      <c r="AW1120" s="81">
        <f t="shared" ca="1" si="1367"/>
        <v>-878.33333333333337</v>
      </c>
      <c r="AX1120" s="81">
        <f t="shared" ca="1" si="1367"/>
        <v>-933.33333333333337</v>
      </c>
      <c r="AY1120" s="81">
        <f t="shared" ref="AY1120:CD1120" ca="1" si="1368">AX1120+AY1114</f>
        <v>-990</v>
      </c>
      <c r="AZ1120" s="81">
        <f t="shared" ca="1" si="1368"/>
        <v>-1048.3333333333333</v>
      </c>
      <c r="BA1120" s="81">
        <f t="shared" ca="1" si="1368"/>
        <v>-1108.3333333333333</v>
      </c>
      <c r="BB1120" s="81">
        <f t="shared" ca="1" si="1368"/>
        <v>-1170</v>
      </c>
      <c r="BC1120" s="81">
        <f t="shared" ca="1" si="1368"/>
        <v>-1233.3333333333333</v>
      </c>
      <c r="BD1120" s="81">
        <f t="shared" ca="1" si="1368"/>
        <v>-1298.3333333333333</v>
      </c>
      <c r="BE1120" s="81">
        <f t="shared" ca="1" si="1368"/>
        <v>-1365</v>
      </c>
      <c r="BF1120" s="81">
        <f t="shared" ca="1" si="1368"/>
        <v>-1433.3333333333333</v>
      </c>
      <c r="BG1120" s="81">
        <f t="shared" ca="1" si="1368"/>
        <v>-1503.3333333333333</v>
      </c>
      <c r="BH1120" s="81">
        <f t="shared" ca="1" si="1368"/>
        <v>-1575</v>
      </c>
      <c r="BI1120" s="81">
        <f t="shared" ca="1" si="1368"/>
        <v>-1648.3333333333333</v>
      </c>
      <c r="BJ1120" s="81">
        <f t="shared" ca="1" si="1368"/>
        <v>-1723.3333333333333</v>
      </c>
      <c r="BK1120" s="81">
        <f t="shared" ca="1" si="1368"/>
        <v>-1800</v>
      </c>
      <c r="BL1120" s="81">
        <f t="shared" ca="1" si="1368"/>
        <v>-1878.3333333333333</v>
      </c>
      <c r="BM1120" s="81">
        <f t="shared" ca="1" si="1368"/>
        <v>-1958.3333333333333</v>
      </c>
      <c r="BN1120" s="81">
        <f t="shared" ca="1" si="1368"/>
        <v>-2040</v>
      </c>
      <c r="BO1120" s="81">
        <f t="shared" ca="1" si="1368"/>
        <v>-2123.3333333333335</v>
      </c>
      <c r="BP1120" s="81">
        <f t="shared" ca="1" si="1368"/>
        <v>-2208.3333333333335</v>
      </c>
      <c r="BQ1120" s="81">
        <f t="shared" ca="1" si="1368"/>
        <v>-2295</v>
      </c>
      <c r="BR1120" s="81">
        <f t="shared" ca="1" si="1368"/>
        <v>-2383.3333333333335</v>
      </c>
      <c r="BS1120" s="81">
        <f t="shared" ca="1" si="1368"/>
        <v>-2473.3333333333335</v>
      </c>
      <c r="BT1120" s="81">
        <f t="shared" ca="1" si="1368"/>
        <v>-2565</v>
      </c>
      <c r="BU1120" s="81">
        <f t="shared" ca="1" si="1368"/>
        <v>-2658.3333333333335</v>
      </c>
      <c r="BV1120" s="81">
        <f t="shared" ca="1" si="1368"/>
        <v>-2753.3333333333335</v>
      </c>
      <c r="BW1120" s="81">
        <f t="shared" ca="1" si="1368"/>
        <v>-2850</v>
      </c>
      <c r="BX1120" s="81">
        <f t="shared" ca="1" si="1368"/>
        <v>-2948.3333333333335</v>
      </c>
      <c r="BY1120" s="81">
        <f t="shared" ca="1" si="1368"/>
        <v>-3048.3333333333335</v>
      </c>
      <c r="BZ1120" s="81">
        <f t="shared" ca="1" si="1368"/>
        <v>-3150</v>
      </c>
      <c r="CA1120" s="81">
        <f t="shared" ca="1" si="1368"/>
        <v>-3250</v>
      </c>
      <c r="CB1120" s="81">
        <f t="shared" ca="1" si="1368"/>
        <v>-3350</v>
      </c>
      <c r="CC1120" s="81">
        <f t="shared" ca="1" si="1368"/>
        <v>-3450</v>
      </c>
      <c r="CD1120" s="81">
        <f t="shared" ca="1" si="1368"/>
        <v>-3550</v>
      </c>
      <c r="CE1120" s="81">
        <f t="shared" ref="CE1120:CL1120" ca="1" si="1369">CD1120+CE1114</f>
        <v>-3650</v>
      </c>
      <c r="CF1120" s="81">
        <f t="shared" ca="1" si="1369"/>
        <v>-3750</v>
      </c>
      <c r="CG1120" s="81">
        <f t="shared" ca="1" si="1369"/>
        <v>-3850</v>
      </c>
      <c r="CH1120" s="81">
        <f t="shared" ca="1" si="1369"/>
        <v>-3950</v>
      </c>
      <c r="CI1120" s="81">
        <f t="shared" ca="1" si="1369"/>
        <v>-4050</v>
      </c>
      <c r="CJ1120" s="81">
        <f t="shared" ca="1" si="1369"/>
        <v>-4150</v>
      </c>
      <c r="CK1120" s="81">
        <f t="shared" ca="1" si="1369"/>
        <v>-4250</v>
      </c>
      <c r="CL1120" s="81">
        <f t="shared" ca="1" si="1369"/>
        <v>-4350</v>
      </c>
      <c r="CN1120" s="81">
        <f>-H1107/H1106*CN1119</f>
        <v>0</v>
      </c>
      <c r="CO1120" s="81" t="e">
        <f t="shared" ref="CO1120" ca="1" si="1370">CN1120+CO1114</f>
        <v>#N/A</v>
      </c>
      <c r="CP1120" s="81" t="e">
        <f t="shared" ref="CP1120:DL1120" ca="1" si="1371">CO1120+CP1114</f>
        <v>#N/A</v>
      </c>
      <c r="CQ1120" s="81" t="e">
        <f t="shared" ca="1" si="1371"/>
        <v>#N/A</v>
      </c>
      <c r="CR1120" s="81" t="e">
        <f t="shared" ca="1" si="1371"/>
        <v>#N/A</v>
      </c>
      <c r="CS1120" s="81" t="e">
        <f t="shared" ca="1" si="1371"/>
        <v>#N/A</v>
      </c>
      <c r="CT1120" s="81" t="e">
        <f t="shared" ca="1" si="1371"/>
        <v>#N/A</v>
      </c>
      <c r="CU1120" s="81" t="e">
        <f t="shared" ca="1" si="1371"/>
        <v>#N/A</v>
      </c>
      <c r="CV1120" s="81" t="e">
        <f t="shared" ca="1" si="1371"/>
        <v>#N/A</v>
      </c>
      <c r="CW1120" s="81" t="e">
        <f t="shared" ca="1" si="1371"/>
        <v>#N/A</v>
      </c>
      <c r="CX1120" s="81" t="e">
        <f t="shared" ca="1" si="1371"/>
        <v>#N/A</v>
      </c>
      <c r="CY1120" s="81" t="e">
        <f t="shared" ca="1" si="1371"/>
        <v>#N/A</v>
      </c>
      <c r="CZ1120" s="81" t="e">
        <f t="shared" ca="1" si="1371"/>
        <v>#N/A</v>
      </c>
      <c r="DA1120" s="81" t="e">
        <f t="shared" ca="1" si="1371"/>
        <v>#N/A</v>
      </c>
      <c r="DB1120" s="81" t="e">
        <f t="shared" ca="1" si="1371"/>
        <v>#N/A</v>
      </c>
      <c r="DC1120" s="81" t="e">
        <f t="shared" ca="1" si="1371"/>
        <v>#N/A</v>
      </c>
      <c r="DD1120" s="81" t="e">
        <f t="shared" ca="1" si="1371"/>
        <v>#N/A</v>
      </c>
      <c r="DE1120" s="81" t="e">
        <f t="shared" ca="1" si="1371"/>
        <v>#N/A</v>
      </c>
      <c r="DF1120" s="81" t="e">
        <f t="shared" ca="1" si="1371"/>
        <v>#N/A</v>
      </c>
      <c r="DG1120" s="81" t="e">
        <f t="shared" ca="1" si="1371"/>
        <v>#N/A</v>
      </c>
      <c r="DH1120" s="81" t="e">
        <f t="shared" ca="1" si="1371"/>
        <v>#N/A</v>
      </c>
      <c r="DI1120" s="81" t="e">
        <f t="shared" ca="1" si="1371"/>
        <v>#N/A</v>
      </c>
      <c r="DJ1120" s="81" t="e">
        <f t="shared" ca="1" si="1371"/>
        <v>#N/A</v>
      </c>
      <c r="DK1120" s="81" t="e">
        <f t="shared" ca="1" si="1371"/>
        <v>#N/A</v>
      </c>
      <c r="DL1120" s="81" t="e">
        <f t="shared" ca="1" si="1371"/>
        <v>#N/A</v>
      </c>
    </row>
    <row r="1121" spans="1:116" x14ac:dyDescent="0.35">
      <c r="C1121" t="s">
        <v>240</v>
      </c>
      <c r="D1121" t="s">
        <v>768</v>
      </c>
      <c r="E1121" s="8" t="str">
        <f t="shared" si="1359"/>
        <v>1121 FAINTR-S</v>
      </c>
      <c r="G1121" s="158" t="str">
        <f>"Gross PP&amp;E - "&amp;SUBSTITUTE(G1106,":","")</f>
        <v>Gross PP&amp;E - Revenue driven intangible assets</v>
      </c>
      <c r="H1121" s="27"/>
      <c r="I1121" s="77">
        <f>SUM(I1119:I1120)</f>
        <v>100</v>
      </c>
      <c r="J1121" s="77"/>
      <c r="K1121" s="33">
        <f ca="1">SUMIF($3:$3,K$2,1121:1121)</f>
        <v>8263.3333333333339</v>
      </c>
      <c r="L1121" s="33">
        <f ca="1">SUMIF($3:$3,L$2,1121:1121)</f>
        <v>19303.333333333332</v>
      </c>
      <c r="M1121" s="33">
        <f ca="1">SUMIF($3:$3,M$2,1121:1121)</f>
        <v>27463.333333333336</v>
      </c>
      <c r="N1121" s="33">
        <f ca="1">SUMIF($3:$3,N$2,1121:1121)</f>
        <v>32743.333333333339</v>
      </c>
      <c r="O1121" s="33">
        <f ca="1">SUMIF($3:$3,O$2,1121:1121)</f>
        <v>35143.333333333336</v>
      </c>
      <c r="P1121" s="33">
        <f ca="1">SUMIF($3:$3,P$2,1121:1121)</f>
        <v>35400</v>
      </c>
      <c r="R1121" s="33">
        <f>$I1121</f>
        <v>100</v>
      </c>
      <c r="S1121" s="77">
        <f t="shared" ref="S1121:AX1121" ca="1" si="1372">SUM(S1119:S1120)</f>
        <v>196.66666666666666</v>
      </c>
      <c r="T1121" s="77">
        <f t="shared" ca="1" si="1372"/>
        <v>291.66666666666669</v>
      </c>
      <c r="U1121" s="77">
        <f t="shared" ca="1" si="1372"/>
        <v>385</v>
      </c>
      <c r="V1121" s="77">
        <f t="shared" ca="1" si="1372"/>
        <v>476.66666666666669</v>
      </c>
      <c r="W1121" s="77">
        <f t="shared" ca="1" si="1372"/>
        <v>566.66666666666663</v>
      </c>
      <c r="X1121" s="77">
        <f t="shared" ca="1" si="1372"/>
        <v>655</v>
      </c>
      <c r="Y1121" s="77">
        <f t="shared" ca="1" si="1372"/>
        <v>741.66666666666663</v>
      </c>
      <c r="Z1121" s="77">
        <f t="shared" ca="1" si="1372"/>
        <v>826.66666666666663</v>
      </c>
      <c r="AA1121" s="77">
        <f t="shared" ca="1" si="1372"/>
        <v>910</v>
      </c>
      <c r="AB1121" s="77">
        <f t="shared" ca="1" si="1372"/>
        <v>991.66666666666663</v>
      </c>
      <c r="AC1121" s="77">
        <f t="shared" ca="1" si="1372"/>
        <v>1071.6666666666667</v>
      </c>
      <c r="AD1121" s="77">
        <f t="shared" ca="1" si="1372"/>
        <v>1150</v>
      </c>
      <c r="AE1121" s="77">
        <f t="shared" ca="1" si="1372"/>
        <v>1226.6666666666667</v>
      </c>
      <c r="AF1121" s="77">
        <f t="shared" ca="1" si="1372"/>
        <v>1301.6666666666667</v>
      </c>
      <c r="AG1121" s="77">
        <f t="shared" ca="1" si="1372"/>
        <v>1375</v>
      </c>
      <c r="AH1121" s="77">
        <f t="shared" ca="1" si="1372"/>
        <v>1446.6666666666667</v>
      </c>
      <c r="AI1121" s="77">
        <f t="shared" ca="1" si="1372"/>
        <v>1516.6666666666665</v>
      </c>
      <c r="AJ1121" s="77">
        <f t="shared" ca="1" si="1372"/>
        <v>1585</v>
      </c>
      <c r="AK1121" s="77">
        <f t="shared" ca="1" si="1372"/>
        <v>1651.6666666666665</v>
      </c>
      <c r="AL1121" s="77">
        <f t="shared" ca="1" si="1372"/>
        <v>1716.6666666666665</v>
      </c>
      <c r="AM1121" s="77">
        <f t="shared" ca="1" si="1372"/>
        <v>1780</v>
      </c>
      <c r="AN1121" s="77">
        <f t="shared" ca="1" si="1372"/>
        <v>1841.6666666666665</v>
      </c>
      <c r="AO1121" s="77">
        <f t="shared" ca="1" si="1372"/>
        <v>1901.6666666666665</v>
      </c>
      <c r="AP1121" s="77">
        <f t="shared" ca="1" si="1372"/>
        <v>1960</v>
      </c>
      <c r="AQ1121" s="77">
        <f t="shared" ca="1" si="1372"/>
        <v>2016.6666666666665</v>
      </c>
      <c r="AR1121" s="77">
        <f t="shared" ca="1" si="1372"/>
        <v>2071.6666666666665</v>
      </c>
      <c r="AS1121" s="77">
        <f t="shared" ca="1" si="1372"/>
        <v>2125</v>
      </c>
      <c r="AT1121" s="77">
        <f t="shared" ca="1" si="1372"/>
        <v>2176.6666666666665</v>
      </c>
      <c r="AU1121" s="77">
        <f t="shared" ca="1" si="1372"/>
        <v>2226.6666666666665</v>
      </c>
      <c r="AV1121" s="77">
        <f t="shared" ca="1" si="1372"/>
        <v>2275</v>
      </c>
      <c r="AW1121" s="77">
        <f t="shared" ca="1" si="1372"/>
        <v>2321.6666666666665</v>
      </c>
      <c r="AX1121" s="77">
        <f t="shared" ca="1" si="1372"/>
        <v>2366.6666666666665</v>
      </c>
      <c r="AY1121" s="77">
        <f t="shared" ref="AY1121:CD1121" ca="1" si="1373">SUM(AY1119:AY1120)</f>
        <v>2410</v>
      </c>
      <c r="AZ1121" s="77">
        <f t="shared" ca="1" si="1373"/>
        <v>2451.666666666667</v>
      </c>
      <c r="BA1121" s="77">
        <f t="shared" ca="1" si="1373"/>
        <v>2491.666666666667</v>
      </c>
      <c r="BB1121" s="77">
        <f t="shared" ca="1" si="1373"/>
        <v>2530</v>
      </c>
      <c r="BC1121" s="77">
        <f t="shared" ca="1" si="1373"/>
        <v>2566.666666666667</v>
      </c>
      <c r="BD1121" s="77">
        <f t="shared" ca="1" si="1373"/>
        <v>2601.666666666667</v>
      </c>
      <c r="BE1121" s="77">
        <f t="shared" ca="1" si="1373"/>
        <v>2635</v>
      </c>
      <c r="BF1121" s="77">
        <f t="shared" ca="1" si="1373"/>
        <v>2666.666666666667</v>
      </c>
      <c r="BG1121" s="77">
        <f t="shared" ca="1" si="1373"/>
        <v>2696.666666666667</v>
      </c>
      <c r="BH1121" s="77">
        <f t="shared" ca="1" si="1373"/>
        <v>2725</v>
      </c>
      <c r="BI1121" s="77">
        <f t="shared" ca="1" si="1373"/>
        <v>2751.666666666667</v>
      </c>
      <c r="BJ1121" s="77">
        <f t="shared" ca="1" si="1373"/>
        <v>2776.666666666667</v>
      </c>
      <c r="BK1121" s="77">
        <f t="shared" ca="1" si="1373"/>
        <v>2800</v>
      </c>
      <c r="BL1121" s="77">
        <f t="shared" ca="1" si="1373"/>
        <v>2821.666666666667</v>
      </c>
      <c r="BM1121" s="77">
        <f t="shared" ca="1" si="1373"/>
        <v>2841.666666666667</v>
      </c>
      <c r="BN1121" s="77">
        <f t="shared" ca="1" si="1373"/>
        <v>2860</v>
      </c>
      <c r="BO1121" s="77">
        <f t="shared" ca="1" si="1373"/>
        <v>2876.6666666666665</v>
      </c>
      <c r="BP1121" s="77">
        <f t="shared" ca="1" si="1373"/>
        <v>2891.6666666666665</v>
      </c>
      <c r="BQ1121" s="77">
        <f t="shared" ca="1" si="1373"/>
        <v>2905</v>
      </c>
      <c r="BR1121" s="77">
        <f t="shared" ca="1" si="1373"/>
        <v>2916.6666666666665</v>
      </c>
      <c r="BS1121" s="77">
        <f t="shared" ca="1" si="1373"/>
        <v>2926.6666666666665</v>
      </c>
      <c r="BT1121" s="77">
        <f t="shared" ca="1" si="1373"/>
        <v>2935</v>
      </c>
      <c r="BU1121" s="77">
        <f t="shared" ca="1" si="1373"/>
        <v>2941.6666666666665</v>
      </c>
      <c r="BV1121" s="77">
        <f t="shared" ca="1" si="1373"/>
        <v>2946.6666666666665</v>
      </c>
      <c r="BW1121" s="77">
        <f t="shared" ca="1" si="1373"/>
        <v>2950</v>
      </c>
      <c r="BX1121" s="77">
        <f t="shared" ca="1" si="1373"/>
        <v>2951.6666666666665</v>
      </c>
      <c r="BY1121" s="77">
        <f t="shared" ca="1" si="1373"/>
        <v>2951.6666666666665</v>
      </c>
      <c r="BZ1121" s="77">
        <f t="shared" ca="1" si="1373"/>
        <v>2950</v>
      </c>
      <c r="CA1121" s="77">
        <f t="shared" ca="1" si="1373"/>
        <v>2950</v>
      </c>
      <c r="CB1121" s="77">
        <f t="shared" ca="1" si="1373"/>
        <v>2950</v>
      </c>
      <c r="CC1121" s="77">
        <f t="shared" ca="1" si="1373"/>
        <v>2950</v>
      </c>
      <c r="CD1121" s="77">
        <f t="shared" ca="1" si="1373"/>
        <v>2950</v>
      </c>
      <c r="CE1121" s="77">
        <f t="shared" ref="CE1121:CL1121" ca="1" si="1374">SUM(CE1119:CE1120)</f>
        <v>2950</v>
      </c>
      <c r="CF1121" s="77">
        <f t="shared" ca="1" si="1374"/>
        <v>2950</v>
      </c>
      <c r="CG1121" s="77">
        <f t="shared" ca="1" si="1374"/>
        <v>2950</v>
      </c>
      <c r="CH1121" s="77">
        <f t="shared" ca="1" si="1374"/>
        <v>2950</v>
      </c>
      <c r="CI1121" s="77">
        <f t="shared" ca="1" si="1374"/>
        <v>2950</v>
      </c>
      <c r="CJ1121" s="77">
        <f t="shared" ca="1" si="1374"/>
        <v>2950</v>
      </c>
      <c r="CK1121" s="77">
        <f t="shared" ca="1" si="1374"/>
        <v>2950</v>
      </c>
      <c r="CL1121" s="77">
        <f t="shared" ca="1" si="1374"/>
        <v>2950</v>
      </c>
      <c r="CN1121" s="77">
        <f>SUM(CN1119:CN1120)</f>
        <v>100</v>
      </c>
      <c r="CO1121" s="77" t="e">
        <f t="shared" ref="CO1121" ca="1" si="1375">SUM(CO1119:CO1120)</f>
        <v>#N/A</v>
      </c>
      <c r="CP1121" s="77" t="e">
        <f t="shared" ref="CP1121:DK1121" ca="1" si="1376">SUM(CP1119:CP1120)</f>
        <v>#N/A</v>
      </c>
      <c r="CQ1121" s="77" t="e">
        <f t="shared" ca="1" si="1376"/>
        <v>#N/A</v>
      </c>
      <c r="CR1121" s="77" t="e">
        <f t="shared" ca="1" si="1376"/>
        <v>#N/A</v>
      </c>
      <c r="CS1121" s="77" t="e">
        <f t="shared" ca="1" si="1376"/>
        <v>#N/A</v>
      </c>
      <c r="CT1121" s="77" t="e">
        <f t="shared" ca="1" si="1376"/>
        <v>#N/A</v>
      </c>
      <c r="CU1121" s="77" t="e">
        <f t="shared" ca="1" si="1376"/>
        <v>#N/A</v>
      </c>
      <c r="CV1121" s="77" t="e">
        <f t="shared" ca="1" si="1376"/>
        <v>#N/A</v>
      </c>
      <c r="CW1121" s="77" t="e">
        <f t="shared" ca="1" si="1376"/>
        <v>#N/A</v>
      </c>
      <c r="CX1121" s="77" t="e">
        <f t="shared" ca="1" si="1376"/>
        <v>#N/A</v>
      </c>
      <c r="CY1121" s="77" t="e">
        <f t="shared" ca="1" si="1376"/>
        <v>#N/A</v>
      </c>
      <c r="CZ1121" s="77" t="e">
        <f t="shared" ca="1" si="1376"/>
        <v>#N/A</v>
      </c>
      <c r="DA1121" s="77" t="e">
        <f t="shared" ca="1" si="1376"/>
        <v>#N/A</v>
      </c>
      <c r="DB1121" s="77" t="e">
        <f t="shared" ca="1" si="1376"/>
        <v>#N/A</v>
      </c>
      <c r="DC1121" s="77" t="e">
        <f t="shared" ca="1" si="1376"/>
        <v>#N/A</v>
      </c>
      <c r="DD1121" s="77" t="e">
        <f t="shared" ca="1" si="1376"/>
        <v>#N/A</v>
      </c>
      <c r="DE1121" s="77" t="e">
        <f t="shared" ca="1" si="1376"/>
        <v>#N/A</v>
      </c>
      <c r="DF1121" s="77" t="e">
        <f t="shared" ca="1" si="1376"/>
        <v>#N/A</v>
      </c>
      <c r="DG1121" s="77" t="e">
        <f t="shared" ca="1" si="1376"/>
        <v>#N/A</v>
      </c>
      <c r="DH1121" s="77" t="e">
        <f t="shared" ca="1" si="1376"/>
        <v>#N/A</v>
      </c>
      <c r="DI1121" s="77" t="e">
        <f t="shared" ca="1" si="1376"/>
        <v>#N/A</v>
      </c>
      <c r="DJ1121" s="77" t="e">
        <f t="shared" ca="1" si="1376"/>
        <v>#N/A</v>
      </c>
      <c r="DK1121" s="77" t="e">
        <f t="shared" ca="1" si="1376"/>
        <v>#N/A</v>
      </c>
      <c r="DL1121" s="77" t="e">
        <f t="shared" ref="DL1121" ca="1" si="1377">SUM(DL1119:DL1120)</f>
        <v>#N/A</v>
      </c>
    </row>
    <row r="1122" spans="1:116" x14ac:dyDescent="0.35">
      <c r="B1122" t="s">
        <v>244</v>
      </c>
      <c r="D1122" t="s">
        <v>768</v>
      </c>
      <c r="E1122" s="8" t="str">
        <f t="shared" ref="E1122" si="1378">ROW()&amp;" "&amp;D1122</f>
        <v>1122 FAINTR-S</v>
      </c>
      <c r="G1122" s="158" t="str">
        <f>"Accumulated amortization - "&amp;SUBSTITUTE(G1106,":","")</f>
        <v>Accumulated amortization - Revenue driven intangible assets</v>
      </c>
      <c r="H1122" s="27"/>
      <c r="I1122" s="77"/>
      <c r="J1122" s="77"/>
      <c r="K1122" s="33"/>
      <c r="L1122" s="33"/>
      <c r="M1122" s="33"/>
      <c r="N1122" s="33"/>
      <c r="O1122" s="33"/>
      <c r="P1122" s="33"/>
      <c r="R1122" s="33"/>
      <c r="S1122" s="77"/>
      <c r="T1122" s="77"/>
      <c r="U1122" s="77"/>
      <c r="V1122" s="77"/>
      <c r="W1122" s="77"/>
      <c r="X1122" s="77"/>
      <c r="Y1122" s="77"/>
      <c r="Z1122" s="77"/>
      <c r="AA1122" s="77"/>
      <c r="AB1122" s="77"/>
      <c r="AC1122" s="77"/>
      <c r="AD1122" s="77"/>
      <c r="AE1122" s="77"/>
      <c r="AF1122" s="77"/>
      <c r="AG1122" s="77"/>
      <c r="AH1122" s="77"/>
      <c r="AI1122" s="77"/>
      <c r="AJ1122" s="77"/>
      <c r="AK1122" s="77"/>
      <c r="AL1122" s="77"/>
      <c r="AM1122" s="77"/>
      <c r="AN1122" s="77"/>
      <c r="AO1122" s="77"/>
      <c r="AP1122" s="77"/>
      <c r="AQ1122" s="77"/>
      <c r="AR1122" s="77"/>
      <c r="AS1122" s="77"/>
      <c r="AT1122" s="77"/>
      <c r="AU1122" s="77"/>
      <c r="AV1122" s="77"/>
      <c r="AW1122" s="77"/>
      <c r="AX1122" s="77"/>
      <c r="AY1122" s="77"/>
      <c r="AZ1122" s="77"/>
      <c r="BA1122" s="77"/>
      <c r="BB1122" s="77"/>
      <c r="BC1122" s="77"/>
      <c r="BD1122" s="77"/>
      <c r="BE1122" s="77"/>
      <c r="BF1122" s="77"/>
      <c r="BG1122" s="77"/>
      <c r="BH1122" s="77"/>
      <c r="BI1122" s="77"/>
      <c r="BJ1122" s="77"/>
      <c r="BK1122" s="77"/>
      <c r="BL1122" s="77"/>
      <c r="BM1122" s="77"/>
      <c r="BN1122" s="77"/>
      <c r="BO1122" s="77"/>
      <c r="BP1122" s="77"/>
      <c r="BQ1122" s="77"/>
      <c r="BR1122" s="77"/>
      <c r="BS1122" s="77"/>
      <c r="BT1122" s="77"/>
      <c r="BU1122" s="77"/>
      <c r="BV1122" s="77"/>
      <c r="BW1122" s="77"/>
      <c r="BX1122" s="77"/>
      <c r="BY1122" s="77"/>
      <c r="BZ1122" s="77"/>
      <c r="CA1122" s="77"/>
      <c r="CB1122" s="77"/>
      <c r="CC1122" s="77"/>
      <c r="CD1122" s="77"/>
      <c r="CE1122" s="77"/>
      <c r="CF1122" s="77"/>
      <c r="CG1122" s="77"/>
      <c r="CH1122" s="77"/>
      <c r="CI1122" s="77"/>
      <c r="CJ1122" s="77"/>
      <c r="CK1122" s="77"/>
      <c r="CL1122" s="77"/>
      <c r="CN1122" s="77"/>
      <c r="CO1122" s="77"/>
      <c r="CP1122" s="77"/>
      <c r="CQ1122" s="77"/>
      <c r="CR1122" s="77"/>
      <c r="CS1122" s="77"/>
      <c r="CT1122" s="77"/>
      <c r="CU1122" s="77"/>
      <c r="CV1122" s="77"/>
      <c r="CW1122" s="77"/>
      <c r="CX1122" s="77"/>
      <c r="CY1122" s="77"/>
      <c r="CZ1122" s="77"/>
      <c r="DA1122" s="77"/>
      <c r="DB1122" s="77"/>
      <c r="DC1122" s="77"/>
      <c r="DD1122" s="77"/>
      <c r="DE1122" s="77"/>
      <c r="DF1122" s="77"/>
      <c r="DG1122" s="77"/>
      <c r="DH1122" s="77"/>
      <c r="DI1122" s="77"/>
      <c r="DJ1122" s="77"/>
      <c r="DK1122" s="77"/>
      <c r="DL1122" s="77"/>
    </row>
    <row r="1123" spans="1:116" x14ac:dyDescent="0.35">
      <c r="B1123" t="s">
        <v>332</v>
      </c>
      <c r="D1123" t="s">
        <v>768</v>
      </c>
      <c r="E1123" s="8" t="str">
        <f t="shared" si="1359"/>
        <v>1123 FAINTR-S</v>
      </c>
      <c r="G1123" s="126" t="str">
        <f>"Net PP&amp;E - "&amp;SUBSTITUTE(G1106,":","")</f>
        <v>Net PP&amp;E - Revenue driven intangible assets</v>
      </c>
      <c r="H1123" s="27"/>
      <c r="I1123" s="78"/>
      <c r="J1123" s="78"/>
      <c r="K1123" s="33"/>
      <c r="L1123" s="33"/>
      <c r="M1123" s="33"/>
      <c r="N1123" s="33"/>
      <c r="O1123" s="33"/>
      <c r="P1123" s="33"/>
      <c r="R1123" s="33"/>
      <c r="S1123" s="77"/>
      <c r="T1123" s="77"/>
      <c r="U1123" s="77"/>
      <c r="V1123" s="77"/>
      <c r="W1123" s="77"/>
      <c r="X1123" s="77"/>
      <c r="Y1123" s="77"/>
      <c r="Z1123" s="77"/>
      <c r="AA1123" s="77"/>
      <c r="AB1123" s="77"/>
      <c r="AC1123" s="77"/>
      <c r="AD1123" s="77"/>
      <c r="AE1123" s="77"/>
      <c r="AF1123" s="77"/>
      <c r="AG1123" s="77"/>
      <c r="AH1123" s="77"/>
      <c r="AI1123" s="77"/>
      <c r="AJ1123" s="77"/>
      <c r="AK1123" s="77"/>
      <c r="AL1123" s="77"/>
      <c r="AM1123" s="77"/>
      <c r="AN1123" s="77"/>
      <c r="AO1123" s="77"/>
      <c r="AP1123" s="77"/>
      <c r="AQ1123" s="77"/>
      <c r="AR1123" s="77"/>
      <c r="AS1123" s="77"/>
      <c r="AT1123" s="77"/>
      <c r="AU1123" s="77"/>
      <c r="AV1123" s="77"/>
      <c r="AW1123" s="77"/>
      <c r="AX1123" s="77"/>
      <c r="AY1123" s="77"/>
      <c r="AZ1123" s="77"/>
      <c r="BA1123" s="77"/>
      <c r="BB1123" s="77"/>
      <c r="BC1123" s="77"/>
      <c r="BD1123" s="77"/>
      <c r="BE1123" s="77"/>
      <c r="BF1123" s="77"/>
      <c r="BG1123" s="77"/>
      <c r="BH1123" s="77"/>
      <c r="BI1123" s="77"/>
      <c r="BJ1123" s="77"/>
      <c r="BK1123" s="77"/>
      <c r="BL1123" s="77"/>
      <c r="BM1123" s="77"/>
      <c r="BN1123" s="77"/>
      <c r="BO1123" s="77"/>
      <c r="BP1123" s="77"/>
      <c r="BQ1123" s="77"/>
      <c r="BR1123" s="77"/>
      <c r="BS1123" s="77"/>
      <c r="BT1123" s="77"/>
      <c r="BU1123" s="77"/>
      <c r="BV1123" s="77"/>
      <c r="BW1123" s="77"/>
      <c r="BX1123" s="77"/>
      <c r="BY1123" s="77"/>
      <c r="BZ1123" s="77"/>
      <c r="CA1123" s="77"/>
      <c r="CB1123" s="77"/>
      <c r="CC1123" s="77"/>
      <c r="CD1123" s="77"/>
      <c r="CE1123" s="77"/>
      <c r="CF1123" s="77"/>
      <c r="CG1123" s="77"/>
      <c r="CH1123" s="77"/>
      <c r="CI1123" s="77"/>
      <c r="CJ1123" s="77"/>
      <c r="CK1123" s="77"/>
      <c r="CL1123" s="77"/>
      <c r="CN1123" s="78"/>
      <c r="CO1123" s="77"/>
      <c r="CP1123" s="77"/>
      <c r="CQ1123" s="77"/>
      <c r="CR1123" s="77"/>
      <c r="CS1123" s="77"/>
      <c r="CT1123" s="77"/>
      <c r="CU1123" s="77"/>
      <c r="CV1123" s="77"/>
      <c r="CW1123" s="77"/>
      <c r="CX1123" s="77"/>
      <c r="CY1123" s="77"/>
      <c r="CZ1123" s="77"/>
      <c r="DA1123" s="77"/>
      <c r="DB1123" s="77"/>
      <c r="DC1123" s="77"/>
      <c r="DD1123" s="77"/>
      <c r="DE1123" s="77"/>
      <c r="DF1123" s="77"/>
      <c r="DG1123" s="77"/>
      <c r="DH1123" s="77"/>
      <c r="DI1123" s="77"/>
      <c r="DJ1123" s="77"/>
      <c r="DK1123" s="77"/>
      <c r="DL1123" s="77"/>
    </row>
    <row r="1124" spans="1:116" x14ac:dyDescent="0.35">
      <c r="B1124" t="s">
        <v>332</v>
      </c>
      <c r="D1124" t="s">
        <v>768</v>
      </c>
      <c r="E1124" s="8" t="str">
        <f>ROW()&amp;" "&amp;D1124</f>
        <v>1124 FAINTR-S</v>
      </c>
      <c r="G1124" s="126"/>
      <c r="H1124" s="27"/>
      <c r="I1124" s="78"/>
      <c r="J1124" s="78"/>
      <c r="K1124" s="33"/>
      <c r="L1124" s="33"/>
      <c r="M1124" s="33"/>
      <c r="N1124" s="33"/>
      <c r="O1124" s="33"/>
      <c r="P1124" s="33"/>
      <c r="R1124" s="33"/>
      <c r="S1124" s="77"/>
      <c r="T1124" s="77"/>
      <c r="U1124" s="77"/>
      <c r="V1124" s="77"/>
      <c r="W1124" s="77"/>
      <c r="X1124" s="77"/>
      <c r="Y1124" s="77"/>
      <c r="Z1124" s="77"/>
      <c r="AA1124" s="77"/>
      <c r="AB1124" s="77"/>
      <c r="AC1124" s="77"/>
      <c r="AD1124" s="77"/>
      <c r="AE1124" s="77"/>
      <c r="AF1124" s="77"/>
      <c r="AG1124" s="77"/>
      <c r="AH1124" s="77"/>
      <c r="AI1124" s="77"/>
      <c r="AJ1124" s="77"/>
      <c r="AK1124" s="77"/>
      <c r="AL1124" s="77"/>
      <c r="AM1124" s="77"/>
      <c r="AN1124" s="77"/>
      <c r="AO1124" s="77"/>
      <c r="AP1124" s="77"/>
      <c r="AQ1124" s="77"/>
      <c r="AR1124" s="77"/>
      <c r="AS1124" s="77"/>
      <c r="AT1124" s="77"/>
      <c r="AU1124" s="77"/>
      <c r="AV1124" s="77"/>
      <c r="AW1124" s="77"/>
      <c r="AX1124" s="77"/>
      <c r="AY1124" s="77"/>
      <c r="AZ1124" s="77"/>
      <c r="BA1124" s="77"/>
      <c r="BB1124" s="77"/>
      <c r="BC1124" s="77"/>
      <c r="BD1124" s="77"/>
      <c r="BE1124" s="77"/>
      <c r="BF1124" s="77"/>
      <c r="BG1124" s="77"/>
      <c r="BH1124" s="77"/>
      <c r="BI1124" s="77"/>
      <c r="BJ1124" s="77"/>
      <c r="BK1124" s="77"/>
      <c r="BL1124" s="77"/>
      <c r="BM1124" s="77"/>
      <c r="BN1124" s="77"/>
      <c r="BO1124" s="77"/>
      <c r="BP1124" s="77"/>
      <c r="BQ1124" s="77"/>
      <c r="BR1124" s="77"/>
      <c r="BS1124" s="77"/>
      <c r="BT1124" s="77"/>
      <c r="BU1124" s="77"/>
      <c r="BV1124" s="77"/>
      <c r="BW1124" s="77"/>
      <c r="BX1124" s="77"/>
      <c r="BY1124" s="77"/>
      <c r="BZ1124" s="77"/>
      <c r="CA1124" s="77"/>
      <c r="CB1124" s="77"/>
      <c r="CC1124" s="77"/>
      <c r="CD1124" s="77"/>
      <c r="CE1124" s="77"/>
      <c r="CF1124" s="77"/>
      <c r="CG1124" s="77"/>
      <c r="CH1124" s="77"/>
      <c r="CI1124" s="77"/>
      <c r="CJ1124" s="77"/>
      <c r="CK1124" s="77"/>
      <c r="CL1124" s="77"/>
      <c r="CN1124" s="78"/>
      <c r="CO1124" s="77"/>
      <c r="CP1124" s="77"/>
      <c r="CQ1124" s="77"/>
      <c r="CR1124" s="77"/>
      <c r="CS1124" s="77"/>
      <c r="CT1124" s="77"/>
      <c r="CU1124" s="77"/>
      <c r="CV1124" s="77"/>
      <c r="CW1124" s="77"/>
      <c r="CX1124" s="77"/>
      <c r="CY1124" s="77"/>
      <c r="CZ1124" s="77"/>
      <c r="DA1124" s="77"/>
      <c r="DB1124" s="77"/>
      <c r="DC1124" s="77"/>
      <c r="DD1124" s="77"/>
      <c r="DE1124" s="77"/>
      <c r="DF1124" s="77"/>
      <c r="DG1124" s="77"/>
      <c r="DH1124" s="77"/>
      <c r="DI1124" s="77"/>
      <c r="DJ1124" s="77"/>
      <c r="DK1124" s="77"/>
      <c r="DL1124" s="77"/>
    </row>
    <row r="1125" spans="1:116" x14ac:dyDescent="0.35">
      <c r="B1125" t="s">
        <v>332</v>
      </c>
      <c r="D1125" t="s">
        <v>768</v>
      </c>
      <c r="E1125" s="8" t="str">
        <f t="shared" si="1359"/>
        <v>1125 FAINTR-S</v>
      </c>
      <c r="G1125" s="136" t="str">
        <f>G1098</f>
        <v>(Primary label)</v>
      </c>
      <c r="K1125" s="53"/>
      <c r="L1125" s="53"/>
      <c r="M1125" s="53"/>
      <c r="N1125" s="53"/>
      <c r="O1125" s="53"/>
      <c r="P1125" s="53"/>
      <c r="R1125" s="24"/>
      <c r="S1125" s="179" t="str">
        <f t="shared" ref="S1125:AX1125" si="1379">S1098</f>
        <v>S$16</v>
      </c>
      <c r="T1125" s="179" t="str">
        <f t="shared" si="1379"/>
        <v>T$16</v>
      </c>
      <c r="U1125" s="179" t="str">
        <f t="shared" si="1379"/>
        <v>U$16</v>
      </c>
      <c r="V1125" s="179" t="str">
        <f t="shared" si="1379"/>
        <v>V$16</v>
      </c>
      <c r="W1125" s="179" t="str">
        <f t="shared" si="1379"/>
        <v>W$16</v>
      </c>
      <c r="X1125" s="179" t="str">
        <f t="shared" si="1379"/>
        <v>X$16</v>
      </c>
      <c r="Y1125" s="179" t="str">
        <f t="shared" si="1379"/>
        <v>Y$16</v>
      </c>
      <c r="Z1125" s="179" t="str">
        <f t="shared" si="1379"/>
        <v>Z$16</v>
      </c>
      <c r="AA1125" s="179" t="str">
        <f t="shared" si="1379"/>
        <v>AA$16</v>
      </c>
      <c r="AB1125" s="179" t="str">
        <f t="shared" si="1379"/>
        <v>AB$16</v>
      </c>
      <c r="AC1125" s="179" t="str">
        <f t="shared" si="1379"/>
        <v>AC$16</v>
      </c>
      <c r="AD1125" s="179" t="str">
        <f t="shared" si="1379"/>
        <v>AD$16</v>
      </c>
      <c r="AE1125" s="179" t="str">
        <f t="shared" si="1379"/>
        <v>AE$16</v>
      </c>
      <c r="AF1125" s="179" t="str">
        <f t="shared" si="1379"/>
        <v>AF$16</v>
      </c>
      <c r="AG1125" s="179" t="str">
        <f t="shared" si="1379"/>
        <v>AG$16</v>
      </c>
      <c r="AH1125" s="179" t="str">
        <f t="shared" si="1379"/>
        <v>AH$16</v>
      </c>
      <c r="AI1125" s="179" t="str">
        <f t="shared" si="1379"/>
        <v>AI$16</v>
      </c>
      <c r="AJ1125" s="179" t="str">
        <f t="shared" si="1379"/>
        <v>AJ$16</v>
      </c>
      <c r="AK1125" s="179" t="str">
        <f t="shared" si="1379"/>
        <v>AK$16</v>
      </c>
      <c r="AL1125" s="179" t="str">
        <f t="shared" si="1379"/>
        <v>AL$16</v>
      </c>
      <c r="AM1125" s="179" t="str">
        <f t="shared" si="1379"/>
        <v>AM$16</v>
      </c>
      <c r="AN1125" s="179" t="str">
        <f t="shared" si="1379"/>
        <v>AN$16</v>
      </c>
      <c r="AO1125" s="179" t="str">
        <f t="shared" si="1379"/>
        <v>AO$16</v>
      </c>
      <c r="AP1125" s="179" t="str">
        <f t="shared" si="1379"/>
        <v>AP$16</v>
      </c>
      <c r="AQ1125" s="179" t="str">
        <f t="shared" si="1379"/>
        <v>AQ$16</v>
      </c>
      <c r="AR1125" s="179" t="str">
        <f t="shared" si="1379"/>
        <v>AR$16</v>
      </c>
      <c r="AS1125" s="179" t="str">
        <f t="shared" si="1379"/>
        <v>AS$16</v>
      </c>
      <c r="AT1125" s="179" t="str">
        <f t="shared" si="1379"/>
        <v>AT$16</v>
      </c>
      <c r="AU1125" s="179" t="str">
        <f t="shared" si="1379"/>
        <v>AU$16</v>
      </c>
      <c r="AV1125" s="179" t="str">
        <f t="shared" si="1379"/>
        <v>AV$16</v>
      </c>
      <c r="AW1125" s="179" t="str">
        <f t="shared" si="1379"/>
        <v>AW$16</v>
      </c>
      <c r="AX1125" s="179" t="str">
        <f t="shared" si="1379"/>
        <v>AX$16</v>
      </c>
      <c r="AY1125" s="179" t="str">
        <f t="shared" ref="AY1125:CD1125" si="1380">AY1098</f>
        <v>AY$16</v>
      </c>
      <c r="AZ1125" s="179" t="str">
        <f t="shared" si="1380"/>
        <v>AZ$16</v>
      </c>
      <c r="BA1125" s="179" t="str">
        <f t="shared" si="1380"/>
        <v>BA$16</v>
      </c>
      <c r="BB1125" s="179" t="str">
        <f t="shared" si="1380"/>
        <v>BB$16</v>
      </c>
      <c r="BC1125" s="179" t="str">
        <f t="shared" si="1380"/>
        <v>BC$16</v>
      </c>
      <c r="BD1125" s="179" t="str">
        <f t="shared" si="1380"/>
        <v>BD$16</v>
      </c>
      <c r="BE1125" s="179" t="str">
        <f t="shared" si="1380"/>
        <v>BE$16</v>
      </c>
      <c r="BF1125" s="179" t="str">
        <f t="shared" si="1380"/>
        <v>BF$16</v>
      </c>
      <c r="BG1125" s="179" t="str">
        <f t="shared" si="1380"/>
        <v>BG$16</v>
      </c>
      <c r="BH1125" s="179" t="str">
        <f t="shared" si="1380"/>
        <v>BH$16</v>
      </c>
      <c r="BI1125" s="179" t="str">
        <f t="shared" si="1380"/>
        <v>BI$16</v>
      </c>
      <c r="BJ1125" s="179" t="str">
        <f t="shared" si="1380"/>
        <v>BJ$16</v>
      </c>
      <c r="BK1125" s="179" t="str">
        <f t="shared" si="1380"/>
        <v>BK$16</v>
      </c>
      <c r="BL1125" s="179" t="str">
        <f t="shared" si="1380"/>
        <v>BL$16</v>
      </c>
      <c r="BM1125" s="179" t="str">
        <f t="shared" si="1380"/>
        <v>BM$16</v>
      </c>
      <c r="BN1125" s="179" t="str">
        <f t="shared" si="1380"/>
        <v>BN$16</v>
      </c>
      <c r="BO1125" s="179" t="str">
        <f t="shared" si="1380"/>
        <v>BO$16</v>
      </c>
      <c r="BP1125" s="179" t="str">
        <f t="shared" si="1380"/>
        <v>BP$16</v>
      </c>
      <c r="BQ1125" s="179" t="str">
        <f t="shared" si="1380"/>
        <v>BQ$16</v>
      </c>
      <c r="BR1125" s="179" t="str">
        <f t="shared" si="1380"/>
        <v>BR$16</v>
      </c>
      <c r="BS1125" s="179" t="str">
        <f t="shared" si="1380"/>
        <v>BS$16</v>
      </c>
      <c r="BT1125" s="179" t="str">
        <f t="shared" si="1380"/>
        <v>BT$16</v>
      </c>
      <c r="BU1125" s="179" t="str">
        <f t="shared" si="1380"/>
        <v>BU$16</v>
      </c>
      <c r="BV1125" s="179" t="str">
        <f t="shared" si="1380"/>
        <v>BV$16</v>
      </c>
      <c r="BW1125" s="179" t="str">
        <f t="shared" si="1380"/>
        <v>BW$16</v>
      </c>
      <c r="BX1125" s="179" t="str">
        <f t="shared" si="1380"/>
        <v>BX$16</v>
      </c>
      <c r="BY1125" s="179" t="str">
        <f t="shared" si="1380"/>
        <v>BY$16</v>
      </c>
      <c r="BZ1125" s="179" t="str">
        <f t="shared" si="1380"/>
        <v>BZ$16</v>
      </c>
      <c r="CA1125" s="179" t="str">
        <f t="shared" si="1380"/>
        <v>CA$16</v>
      </c>
      <c r="CB1125" s="179" t="str">
        <f t="shared" si="1380"/>
        <v>CB$16</v>
      </c>
      <c r="CC1125" s="179" t="str">
        <f t="shared" si="1380"/>
        <v>CC$16</v>
      </c>
      <c r="CD1125" s="179" t="str">
        <f t="shared" si="1380"/>
        <v>CD$16</v>
      </c>
      <c r="CE1125" s="179" t="str">
        <f t="shared" ref="CE1125:CL1125" si="1381">CE1098</f>
        <v>CE$16</v>
      </c>
      <c r="CF1125" s="179" t="str">
        <f t="shared" si="1381"/>
        <v>CF$16</v>
      </c>
      <c r="CG1125" s="179" t="str">
        <f t="shared" si="1381"/>
        <v>CG$16</v>
      </c>
      <c r="CH1125" s="179" t="str">
        <f t="shared" si="1381"/>
        <v>CH$16</v>
      </c>
      <c r="CI1125" s="179" t="str">
        <f t="shared" si="1381"/>
        <v>CI$16</v>
      </c>
      <c r="CJ1125" s="179" t="str">
        <f t="shared" si="1381"/>
        <v>CJ$16</v>
      </c>
      <c r="CK1125" s="179" t="str">
        <f t="shared" si="1381"/>
        <v>CK$16</v>
      </c>
      <c r="CL1125" s="179" t="str">
        <f t="shared" si="1381"/>
        <v>CL$16</v>
      </c>
      <c r="CO1125" s="179" t="str">
        <f t="shared" ref="CO1125:DL1125" si="1382">CO1098</f>
        <v>CO$16</v>
      </c>
      <c r="CP1125" s="179" t="str">
        <f t="shared" si="1382"/>
        <v>CP$16</v>
      </c>
      <c r="CQ1125" s="179" t="str">
        <f t="shared" si="1382"/>
        <v>CQ$16</v>
      </c>
      <c r="CR1125" s="179" t="str">
        <f t="shared" si="1382"/>
        <v>CR$16</v>
      </c>
      <c r="CS1125" s="179" t="str">
        <f t="shared" si="1382"/>
        <v>CS$16</v>
      </c>
      <c r="CT1125" s="179" t="str">
        <f t="shared" si="1382"/>
        <v>CT$16</v>
      </c>
      <c r="CU1125" s="179" t="str">
        <f t="shared" si="1382"/>
        <v>CU$16</v>
      </c>
      <c r="CV1125" s="179" t="str">
        <f t="shared" si="1382"/>
        <v>CV$16</v>
      </c>
      <c r="CW1125" s="179" t="str">
        <f t="shared" si="1382"/>
        <v>CW$16</v>
      </c>
      <c r="CX1125" s="179" t="str">
        <f t="shared" si="1382"/>
        <v>CX$16</v>
      </c>
      <c r="CY1125" s="179" t="str">
        <f t="shared" si="1382"/>
        <v>CY$16</v>
      </c>
      <c r="CZ1125" s="179" t="str">
        <f t="shared" si="1382"/>
        <v>CZ$16</v>
      </c>
      <c r="DA1125" s="179" t="str">
        <f t="shared" si="1382"/>
        <v>DA$16</v>
      </c>
      <c r="DB1125" s="179" t="str">
        <f t="shared" si="1382"/>
        <v>DB$16</v>
      </c>
      <c r="DC1125" s="179" t="str">
        <f t="shared" si="1382"/>
        <v>DC$16</v>
      </c>
      <c r="DD1125" s="179" t="str">
        <f t="shared" si="1382"/>
        <v>DD$16</v>
      </c>
      <c r="DE1125" s="179" t="str">
        <f t="shared" si="1382"/>
        <v>DE$16</v>
      </c>
      <c r="DF1125" s="179" t="str">
        <f t="shared" si="1382"/>
        <v>DF$16</v>
      </c>
      <c r="DG1125" s="179" t="str">
        <f t="shared" si="1382"/>
        <v>DG$16</v>
      </c>
      <c r="DH1125" s="179" t="str">
        <f t="shared" si="1382"/>
        <v>DH$16</v>
      </c>
      <c r="DI1125" s="179" t="str">
        <f t="shared" si="1382"/>
        <v>DI$16</v>
      </c>
      <c r="DJ1125" s="179" t="str">
        <f t="shared" si="1382"/>
        <v>DJ$16</v>
      </c>
      <c r="DK1125" s="179" t="str">
        <f t="shared" si="1382"/>
        <v>DK$16</v>
      </c>
      <c r="DL1125" s="179" t="str">
        <f t="shared" si="1382"/>
        <v>DL$16</v>
      </c>
    </row>
    <row r="1126" spans="1:116" x14ac:dyDescent="0.35">
      <c r="B1126" t="s">
        <v>332</v>
      </c>
      <c r="D1126" t="s">
        <v>768</v>
      </c>
      <c r="E1126" s="8" t="str">
        <f t="shared" si="1359"/>
        <v>1126 FAINTR-S</v>
      </c>
      <c r="G1126" s="136" t="str">
        <f>G1099</f>
        <v>primary unit</v>
      </c>
      <c r="H1126" s="12"/>
      <c r="I1126" s="60"/>
      <c r="J1126" s="60"/>
      <c r="K1126" s="15"/>
      <c r="L1126" s="15"/>
      <c r="M1126" s="15"/>
      <c r="N1126" s="15"/>
      <c r="O1126" s="15"/>
      <c r="P1126" s="15"/>
      <c r="R1126" s="15"/>
      <c r="S1126" s="179" t="str">
        <f t="shared" ref="S1126:AX1126" si="1383">S1099</f>
        <v>S$17</v>
      </c>
      <c r="T1126" s="179" t="str">
        <f t="shared" si="1383"/>
        <v>T$17</v>
      </c>
      <c r="U1126" s="179" t="str">
        <f t="shared" si="1383"/>
        <v>U$17</v>
      </c>
      <c r="V1126" s="179" t="str">
        <f t="shared" si="1383"/>
        <v>V$17</v>
      </c>
      <c r="W1126" s="179" t="str">
        <f t="shared" si="1383"/>
        <v>W$17</v>
      </c>
      <c r="X1126" s="179" t="str">
        <f t="shared" si="1383"/>
        <v>X$17</v>
      </c>
      <c r="Y1126" s="179" t="str">
        <f t="shared" si="1383"/>
        <v>Y$17</v>
      </c>
      <c r="Z1126" s="179" t="str">
        <f t="shared" si="1383"/>
        <v>Z$17</v>
      </c>
      <c r="AA1126" s="179" t="str">
        <f t="shared" si="1383"/>
        <v>AA$17</v>
      </c>
      <c r="AB1126" s="179" t="str">
        <f t="shared" si="1383"/>
        <v>AB$17</v>
      </c>
      <c r="AC1126" s="179" t="str">
        <f t="shared" si="1383"/>
        <v>AC$17</v>
      </c>
      <c r="AD1126" s="179" t="str">
        <f t="shared" si="1383"/>
        <v>AD$17</v>
      </c>
      <c r="AE1126" s="179" t="str">
        <f t="shared" si="1383"/>
        <v>AE$17</v>
      </c>
      <c r="AF1126" s="179" t="str">
        <f t="shared" si="1383"/>
        <v>AF$17</v>
      </c>
      <c r="AG1126" s="179" t="str">
        <f t="shared" si="1383"/>
        <v>AG$17</v>
      </c>
      <c r="AH1126" s="179" t="str">
        <f t="shared" si="1383"/>
        <v>AH$17</v>
      </c>
      <c r="AI1126" s="179" t="str">
        <f t="shared" si="1383"/>
        <v>AI$17</v>
      </c>
      <c r="AJ1126" s="179" t="str">
        <f t="shared" si="1383"/>
        <v>AJ$17</v>
      </c>
      <c r="AK1126" s="179" t="str">
        <f t="shared" si="1383"/>
        <v>AK$17</v>
      </c>
      <c r="AL1126" s="179" t="str">
        <f t="shared" si="1383"/>
        <v>AL$17</v>
      </c>
      <c r="AM1126" s="179" t="str">
        <f t="shared" si="1383"/>
        <v>AM$17</v>
      </c>
      <c r="AN1126" s="179" t="str">
        <f t="shared" si="1383"/>
        <v>AN$17</v>
      </c>
      <c r="AO1126" s="179" t="str">
        <f t="shared" si="1383"/>
        <v>AO$17</v>
      </c>
      <c r="AP1126" s="179" t="str">
        <f t="shared" si="1383"/>
        <v>AP$17</v>
      </c>
      <c r="AQ1126" s="179" t="str">
        <f t="shared" si="1383"/>
        <v>AQ$17</v>
      </c>
      <c r="AR1126" s="179" t="str">
        <f t="shared" si="1383"/>
        <v>AR$17</v>
      </c>
      <c r="AS1126" s="179" t="str">
        <f t="shared" si="1383"/>
        <v>AS$17</v>
      </c>
      <c r="AT1126" s="179" t="str">
        <f t="shared" si="1383"/>
        <v>AT$17</v>
      </c>
      <c r="AU1126" s="179" t="str">
        <f t="shared" si="1383"/>
        <v>AU$17</v>
      </c>
      <c r="AV1126" s="179" t="str">
        <f t="shared" si="1383"/>
        <v>AV$17</v>
      </c>
      <c r="AW1126" s="179" t="str">
        <f t="shared" si="1383"/>
        <v>AW$17</v>
      </c>
      <c r="AX1126" s="179" t="str">
        <f t="shared" si="1383"/>
        <v>AX$17</v>
      </c>
      <c r="AY1126" s="179" t="str">
        <f t="shared" ref="AY1126:CD1126" si="1384">AY1099</f>
        <v>AY$17</v>
      </c>
      <c r="AZ1126" s="179" t="str">
        <f t="shared" si="1384"/>
        <v>AZ$17</v>
      </c>
      <c r="BA1126" s="179" t="str">
        <f t="shared" si="1384"/>
        <v>BA$17</v>
      </c>
      <c r="BB1126" s="179" t="str">
        <f t="shared" si="1384"/>
        <v>BB$17</v>
      </c>
      <c r="BC1126" s="179" t="str">
        <f t="shared" si="1384"/>
        <v>BC$17</v>
      </c>
      <c r="BD1126" s="179" t="str">
        <f t="shared" si="1384"/>
        <v>BD$17</v>
      </c>
      <c r="BE1126" s="179" t="str">
        <f t="shared" si="1384"/>
        <v>BE$17</v>
      </c>
      <c r="BF1126" s="179" t="str">
        <f t="shared" si="1384"/>
        <v>BF$17</v>
      </c>
      <c r="BG1126" s="179" t="str">
        <f t="shared" si="1384"/>
        <v>BG$17</v>
      </c>
      <c r="BH1126" s="179" t="str">
        <f t="shared" si="1384"/>
        <v>BH$17</v>
      </c>
      <c r="BI1126" s="179" t="str">
        <f t="shared" si="1384"/>
        <v>BI$17</v>
      </c>
      <c r="BJ1126" s="179" t="str">
        <f t="shared" si="1384"/>
        <v>BJ$17</v>
      </c>
      <c r="BK1126" s="179" t="str">
        <f t="shared" si="1384"/>
        <v>BK$17</v>
      </c>
      <c r="BL1126" s="179" t="str">
        <f t="shared" si="1384"/>
        <v>BL$17</v>
      </c>
      <c r="BM1126" s="179" t="str">
        <f t="shared" si="1384"/>
        <v>BM$17</v>
      </c>
      <c r="BN1126" s="179" t="str">
        <f t="shared" si="1384"/>
        <v>BN$17</v>
      </c>
      <c r="BO1126" s="179" t="str">
        <f t="shared" si="1384"/>
        <v>BO$17</v>
      </c>
      <c r="BP1126" s="179" t="str">
        <f t="shared" si="1384"/>
        <v>BP$17</v>
      </c>
      <c r="BQ1126" s="179" t="str">
        <f t="shared" si="1384"/>
        <v>BQ$17</v>
      </c>
      <c r="BR1126" s="179" t="str">
        <f t="shared" si="1384"/>
        <v>BR$17</v>
      </c>
      <c r="BS1126" s="179" t="str">
        <f t="shared" si="1384"/>
        <v>BS$17</v>
      </c>
      <c r="BT1126" s="179" t="str">
        <f t="shared" si="1384"/>
        <v>BT$17</v>
      </c>
      <c r="BU1126" s="179" t="str">
        <f t="shared" si="1384"/>
        <v>BU$17</v>
      </c>
      <c r="BV1126" s="179" t="str">
        <f t="shared" si="1384"/>
        <v>BV$17</v>
      </c>
      <c r="BW1126" s="179" t="str">
        <f t="shared" si="1384"/>
        <v>BW$17</v>
      </c>
      <c r="BX1126" s="179" t="str">
        <f t="shared" si="1384"/>
        <v>BX$17</v>
      </c>
      <c r="BY1126" s="179" t="str">
        <f t="shared" si="1384"/>
        <v>BY$17</v>
      </c>
      <c r="BZ1126" s="179" t="str">
        <f t="shared" si="1384"/>
        <v>BZ$17</v>
      </c>
      <c r="CA1126" s="179" t="str">
        <f t="shared" si="1384"/>
        <v>CA$17</v>
      </c>
      <c r="CB1126" s="179" t="str">
        <f t="shared" si="1384"/>
        <v>CB$17</v>
      </c>
      <c r="CC1126" s="179" t="str">
        <f t="shared" si="1384"/>
        <v>CC$17</v>
      </c>
      <c r="CD1126" s="179" t="str">
        <f t="shared" si="1384"/>
        <v>CD$17</v>
      </c>
      <c r="CE1126" s="179" t="str">
        <f t="shared" ref="CE1126:CL1126" si="1385">CE1099</f>
        <v>CE$17</v>
      </c>
      <c r="CF1126" s="179" t="str">
        <f t="shared" si="1385"/>
        <v>CF$17</v>
      </c>
      <c r="CG1126" s="179" t="str">
        <f t="shared" si="1385"/>
        <v>CG$17</v>
      </c>
      <c r="CH1126" s="179" t="str">
        <f t="shared" si="1385"/>
        <v>CH$17</v>
      </c>
      <c r="CI1126" s="179" t="str">
        <f t="shared" si="1385"/>
        <v>CI$17</v>
      </c>
      <c r="CJ1126" s="179" t="str">
        <f t="shared" si="1385"/>
        <v>CJ$17</v>
      </c>
      <c r="CK1126" s="179" t="str">
        <f t="shared" si="1385"/>
        <v>CK$17</v>
      </c>
      <c r="CL1126" s="179" t="str">
        <f t="shared" si="1385"/>
        <v>CL$17</v>
      </c>
      <c r="CN1126" s="60"/>
      <c r="CO1126" s="179" t="str">
        <f t="shared" ref="CO1126:DL1126" si="1386">CO1099</f>
        <v>CO$17</v>
      </c>
      <c r="CP1126" s="179" t="str">
        <f t="shared" si="1386"/>
        <v>CP$17</v>
      </c>
      <c r="CQ1126" s="179" t="str">
        <f t="shared" si="1386"/>
        <v>CQ$17</v>
      </c>
      <c r="CR1126" s="179" t="str">
        <f t="shared" si="1386"/>
        <v>CR$17</v>
      </c>
      <c r="CS1126" s="179" t="str">
        <f t="shared" si="1386"/>
        <v>CS$17</v>
      </c>
      <c r="CT1126" s="179" t="str">
        <f t="shared" si="1386"/>
        <v>CT$17</v>
      </c>
      <c r="CU1126" s="179" t="str">
        <f t="shared" si="1386"/>
        <v>CU$17</v>
      </c>
      <c r="CV1126" s="179" t="str">
        <f t="shared" si="1386"/>
        <v>CV$17</v>
      </c>
      <c r="CW1126" s="179" t="str">
        <f t="shared" si="1386"/>
        <v>CW$17</v>
      </c>
      <c r="CX1126" s="179" t="str">
        <f t="shared" si="1386"/>
        <v>CX$17</v>
      </c>
      <c r="CY1126" s="179" t="str">
        <f t="shared" si="1386"/>
        <v>CY$17</v>
      </c>
      <c r="CZ1126" s="179" t="str">
        <f t="shared" si="1386"/>
        <v>CZ$17</v>
      </c>
      <c r="DA1126" s="179" t="str">
        <f t="shared" si="1386"/>
        <v>DA$17</v>
      </c>
      <c r="DB1126" s="179" t="str">
        <f t="shared" si="1386"/>
        <v>DB$17</v>
      </c>
      <c r="DC1126" s="179" t="str">
        <f t="shared" si="1386"/>
        <v>DC$17</v>
      </c>
      <c r="DD1126" s="179" t="str">
        <f t="shared" si="1386"/>
        <v>DD$17</v>
      </c>
      <c r="DE1126" s="179" t="str">
        <f t="shared" si="1386"/>
        <v>DE$17</v>
      </c>
      <c r="DF1126" s="179" t="str">
        <f t="shared" si="1386"/>
        <v>DF$17</v>
      </c>
      <c r="DG1126" s="179" t="str">
        <f t="shared" si="1386"/>
        <v>DG$17</v>
      </c>
      <c r="DH1126" s="179" t="str">
        <f t="shared" si="1386"/>
        <v>DH$17</v>
      </c>
      <c r="DI1126" s="179" t="str">
        <f t="shared" si="1386"/>
        <v>DI$17</v>
      </c>
      <c r="DJ1126" s="179" t="str">
        <f t="shared" si="1386"/>
        <v>DJ$17</v>
      </c>
      <c r="DK1126" s="179" t="str">
        <f t="shared" si="1386"/>
        <v>DK$17</v>
      </c>
      <c r="DL1126" s="179" t="str">
        <f t="shared" si="1386"/>
        <v>DL$17</v>
      </c>
    </row>
    <row r="1127" spans="1:116" x14ac:dyDescent="0.35">
      <c r="B1127" t="s">
        <v>332</v>
      </c>
      <c r="D1127" t="s">
        <v>768</v>
      </c>
      <c r="E1127" s="8" t="str">
        <f t="shared" si="1359"/>
        <v>1127 FAINTR-S</v>
      </c>
      <c r="G1127" s="136" t="str">
        <f>G1100</f>
        <v>Primary revenue driver</v>
      </c>
      <c r="H1127" s="12"/>
      <c r="I1127" s="60"/>
      <c r="J1127" s="60"/>
      <c r="K1127" s="15"/>
      <c r="L1127" s="15"/>
      <c r="M1127" s="15"/>
      <c r="N1127" s="15"/>
      <c r="O1127" s="15"/>
      <c r="P1127" s="15"/>
      <c r="R1127" s="15"/>
      <c r="S1127" s="179">
        <f t="shared" ref="S1127:AX1127" si="1387">S1100</f>
        <v>0</v>
      </c>
      <c r="T1127" s="179">
        <f t="shared" si="1387"/>
        <v>0</v>
      </c>
      <c r="U1127" s="179">
        <f t="shared" si="1387"/>
        <v>0</v>
      </c>
      <c r="V1127" s="179">
        <f t="shared" si="1387"/>
        <v>0</v>
      </c>
      <c r="W1127" s="179">
        <f t="shared" si="1387"/>
        <v>0</v>
      </c>
      <c r="X1127" s="179">
        <f t="shared" si="1387"/>
        <v>0</v>
      </c>
      <c r="Y1127" s="179">
        <f t="shared" si="1387"/>
        <v>0</v>
      </c>
      <c r="Z1127" s="179">
        <f t="shared" si="1387"/>
        <v>0</v>
      </c>
      <c r="AA1127" s="179">
        <f t="shared" si="1387"/>
        <v>0</v>
      </c>
      <c r="AB1127" s="179">
        <f t="shared" si="1387"/>
        <v>0</v>
      </c>
      <c r="AC1127" s="179">
        <f t="shared" si="1387"/>
        <v>0</v>
      </c>
      <c r="AD1127" s="179">
        <f t="shared" si="1387"/>
        <v>0</v>
      </c>
      <c r="AE1127" s="179">
        <f t="shared" si="1387"/>
        <v>0</v>
      </c>
      <c r="AF1127" s="179">
        <f t="shared" si="1387"/>
        <v>0</v>
      </c>
      <c r="AG1127" s="179">
        <f t="shared" si="1387"/>
        <v>0</v>
      </c>
      <c r="AH1127" s="179">
        <f t="shared" si="1387"/>
        <v>0</v>
      </c>
      <c r="AI1127" s="179">
        <f t="shared" si="1387"/>
        <v>0</v>
      </c>
      <c r="AJ1127" s="179">
        <f t="shared" si="1387"/>
        <v>0</v>
      </c>
      <c r="AK1127" s="179">
        <f t="shared" si="1387"/>
        <v>0</v>
      </c>
      <c r="AL1127" s="179">
        <f t="shared" si="1387"/>
        <v>0</v>
      </c>
      <c r="AM1127" s="179">
        <f t="shared" si="1387"/>
        <v>0</v>
      </c>
      <c r="AN1127" s="179">
        <f t="shared" si="1387"/>
        <v>0</v>
      </c>
      <c r="AO1127" s="179">
        <f t="shared" si="1387"/>
        <v>0</v>
      </c>
      <c r="AP1127" s="179">
        <f t="shared" si="1387"/>
        <v>0</v>
      </c>
      <c r="AQ1127" s="179">
        <f t="shared" si="1387"/>
        <v>0</v>
      </c>
      <c r="AR1127" s="179">
        <f t="shared" si="1387"/>
        <v>0</v>
      </c>
      <c r="AS1127" s="179">
        <f t="shared" si="1387"/>
        <v>0</v>
      </c>
      <c r="AT1127" s="179">
        <f t="shared" si="1387"/>
        <v>0</v>
      </c>
      <c r="AU1127" s="179">
        <f t="shared" si="1387"/>
        <v>0</v>
      </c>
      <c r="AV1127" s="179">
        <f t="shared" si="1387"/>
        <v>0</v>
      </c>
      <c r="AW1127" s="179">
        <f t="shared" si="1387"/>
        <v>0</v>
      </c>
      <c r="AX1127" s="179">
        <f t="shared" si="1387"/>
        <v>0</v>
      </c>
      <c r="AY1127" s="179">
        <f t="shared" ref="AY1127:CD1127" si="1388">AY1100</f>
        <v>0</v>
      </c>
      <c r="AZ1127" s="179">
        <f t="shared" si="1388"/>
        <v>0</v>
      </c>
      <c r="BA1127" s="179">
        <f t="shared" si="1388"/>
        <v>0</v>
      </c>
      <c r="BB1127" s="179">
        <f t="shared" si="1388"/>
        <v>0</v>
      </c>
      <c r="BC1127" s="179">
        <f t="shared" si="1388"/>
        <v>0</v>
      </c>
      <c r="BD1127" s="179">
        <f t="shared" si="1388"/>
        <v>0</v>
      </c>
      <c r="BE1127" s="179">
        <f t="shared" si="1388"/>
        <v>0</v>
      </c>
      <c r="BF1127" s="179">
        <f t="shared" si="1388"/>
        <v>0</v>
      </c>
      <c r="BG1127" s="179">
        <f t="shared" si="1388"/>
        <v>0</v>
      </c>
      <c r="BH1127" s="179">
        <f t="shared" si="1388"/>
        <v>0</v>
      </c>
      <c r="BI1127" s="179">
        <f t="shared" si="1388"/>
        <v>0</v>
      </c>
      <c r="BJ1127" s="179">
        <f t="shared" si="1388"/>
        <v>0</v>
      </c>
      <c r="BK1127" s="179">
        <f t="shared" si="1388"/>
        <v>0</v>
      </c>
      <c r="BL1127" s="179">
        <f t="shared" si="1388"/>
        <v>0</v>
      </c>
      <c r="BM1127" s="179">
        <f t="shared" si="1388"/>
        <v>0</v>
      </c>
      <c r="BN1127" s="179">
        <f t="shared" si="1388"/>
        <v>0</v>
      </c>
      <c r="BO1127" s="179">
        <f t="shared" si="1388"/>
        <v>0</v>
      </c>
      <c r="BP1127" s="179">
        <f t="shared" si="1388"/>
        <v>0</v>
      </c>
      <c r="BQ1127" s="179">
        <f t="shared" si="1388"/>
        <v>0</v>
      </c>
      <c r="BR1127" s="179">
        <f t="shared" si="1388"/>
        <v>0</v>
      </c>
      <c r="BS1127" s="179">
        <f t="shared" si="1388"/>
        <v>0</v>
      </c>
      <c r="BT1127" s="179">
        <f t="shared" si="1388"/>
        <v>0</v>
      </c>
      <c r="BU1127" s="179">
        <f t="shared" si="1388"/>
        <v>0</v>
      </c>
      <c r="BV1127" s="179">
        <f t="shared" si="1388"/>
        <v>0</v>
      </c>
      <c r="BW1127" s="179">
        <f t="shared" si="1388"/>
        <v>0</v>
      </c>
      <c r="BX1127" s="179">
        <f t="shared" si="1388"/>
        <v>0</v>
      </c>
      <c r="BY1127" s="179">
        <f t="shared" si="1388"/>
        <v>0</v>
      </c>
      <c r="BZ1127" s="179">
        <f t="shared" si="1388"/>
        <v>0</v>
      </c>
      <c r="CA1127" s="179">
        <f t="shared" si="1388"/>
        <v>0</v>
      </c>
      <c r="CB1127" s="179">
        <f t="shared" si="1388"/>
        <v>0</v>
      </c>
      <c r="CC1127" s="179">
        <f t="shared" si="1388"/>
        <v>0</v>
      </c>
      <c r="CD1127" s="179">
        <f t="shared" si="1388"/>
        <v>0</v>
      </c>
      <c r="CE1127" s="179">
        <f t="shared" ref="CE1127:CL1127" si="1389">CE1100</f>
        <v>0</v>
      </c>
      <c r="CF1127" s="179">
        <f t="shared" si="1389"/>
        <v>0</v>
      </c>
      <c r="CG1127" s="179">
        <f t="shared" si="1389"/>
        <v>0</v>
      </c>
      <c r="CH1127" s="179">
        <f t="shared" si="1389"/>
        <v>0</v>
      </c>
      <c r="CI1127" s="179">
        <f t="shared" si="1389"/>
        <v>0</v>
      </c>
      <c r="CJ1127" s="179">
        <f t="shared" si="1389"/>
        <v>0</v>
      </c>
      <c r="CK1127" s="179">
        <f t="shared" si="1389"/>
        <v>0</v>
      </c>
      <c r="CL1127" s="179">
        <f t="shared" si="1389"/>
        <v>0</v>
      </c>
      <c r="CN1127" s="60"/>
      <c r="CO1127" s="179">
        <f t="shared" ref="CO1127:DL1127" si="1390">CO1100</f>
        <v>0</v>
      </c>
      <c r="CP1127" s="179">
        <f t="shared" si="1390"/>
        <v>0</v>
      </c>
      <c r="CQ1127" s="179">
        <f t="shared" si="1390"/>
        <v>0</v>
      </c>
      <c r="CR1127" s="179">
        <f t="shared" si="1390"/>
        <v>0</v>
      </c>
      <c r="CS1127" s="179">
        <f t="shared" si="1390"/>
        <v>0</v>
      </c>
      <c r="CT1127" s="179">
        <f t="shared" si="1390"/>
        <v>0</v>
      </c>
      <c r="CU1127" s="179">
        <f t="shared" si="1390"/>
        <v>0</v>
      </c>
      <c r="CV1127" s="179">
        <f t="shared" si="1390"/>
        <v>0</v>
      </c>
      <c r="CW1127" s="179">
        <f t="shared" si="1390"/>
        <v>0</v>
      </c>
      <c r="CX1127" s="179">
        <f t="shared" si="1390"/>
        <v>0</v>
      </c>
      <c r="CY1127" s="179">
        <f t="shared" si="1390"/>
        <v>0</v>
      </c>
      <c r="CZ1127" s="179">
        <f t="shared" si="1390"/>
        <v>0</v>
      </c>
      <c r="DA1127" s="179">
        <f t="shared" si="1390"/>
        <v>0</v>
      </c>
      <c r="DB1127" s="179">
        <f t="shared" si="1390"/>
        <v>0</v>
      </c>
      <c r="DC1127" s="179">
        <f t="shared" si="1390"/>
        <v>0</v>
      </c>
      <c r="DD1127" s="179">
        <f t="shared" si="1390"/>
        <v>0</v>
      </c>
      <c r="DE1127" s="179">
        <f t="shared" si="1390"/>
        <v>0</v>
      </c>
      <c r="DF1127" s="179">
        <f t="shared" si="1390"/>
        <v>0</v>
      </c>
      <c r="DG1127" s="179">
        <f t="shared" si="1390"/>
        <v>0</v>
      </c>
      <c r="DH1127" s="179">
        <f t="shared" si="1390"/>
        <v>0</v>
      </c>
      <c r="DI1127" s="179">
        <f t="shared" si="1390"/>
        <v>0</v>
      </c>
      <c r="DJ1127" s="179">
        <f t="shared" si="1390"/>
        <v>0</v>
      </c>
      <c r="DK1127" s="179">
        <f t="shared" si="1390"/>
        <v>0</v>
      </c>
      <c r="DL1127" s="179">
        <f t="shared" si="1390"/>
        <v>0</v>
      </c>
    </row>
    <row r="1128" spans="1:116" x14ac:dyDescent="0.35">
      <c r="B1128" t="s">
        <v>332</v>
      </c>
      <c r="D1128" t="s">
        <v>768</v>
      </c>
      <c r="E1128" s="8" t="str">
        <f t="shared" ref="E1128" si="1391">ROW()&amp;" "&amp;D1128</f>
        <v>1128 FAINTR-S</v>
      </c>
      <c r="G1128" s="136" t="str">
        <f>G1101</f>
        <v>Primary volume driver</v>
      </c>
      <c r="H1128" s="12"/>
      <c r="I1128" s="60"/>
      <c r="J1128" s="60"/>
      <c r="K1128" s="15"/>
      <c r="L1128" s="15"/>
      <c r="M1128" s="15"/>
      <c r="N1128" s="15"/>
      <c r="O1128" s="15"/>
      <c r="P1128" s="15"/>
      <c r="R1128" s="15"/>
      <c r="S1128" s="179"/>
      <c r="T1128" s="179"/>
      <c r="U1128" s="179"/>
      <c r="V1128" s="179"/>
      <c r="W1128" s="179"/>
      <c r="X1128" s="179"/>
      <c r="Y1128" s="179"/>
      <c r="Z1128" s="179"/>
      <c r="AA1128" s="179"/>
      <c r="AB1128" s="179"/>
      <c r="AC1128" s="179"/>
      <c r="AD1128" s="179"/>
      <c r="AE1128" s="179"/>
      <c r="AF1128" s="179"/>
      <c r="AG1128" s="179"/>
      <c r="AH1128" s="179"/>
      <c r="AI1128" s="179"/>
      <c r="AJ1128" s="179"/>
      <c r="AK1128" s="179"/>
      <c r="AL1128" s="179"/>
      <c r="AM1128" s="179"/>
      <c r="AN1128" s="179"/>
      <c r="AO1128" s="179"/>
      <c r="AP1128" s="179"/>
      <c r="AQ1128" s="179"/>
      <c r="AR1128" s="179"/>
      <c r="AS1128" s="179"/>
      <c r="AT1128" s="179"/>
      <c r="AU1128" s="179"/>
      <c r="AV1128" s="179"/>
      <c r="AW1128" s="179"/>
      <c r="AX1128" s="179"/>
      <c r="AY1128" s="179"/>
      <c r="AZ1128" s="179"/>
      <c r="BA1128" s="179"/>
      <c r="BB1128" s="179"/>
      <c r="BC1128" s="179"/>
      <c r="BD1128" s="179"/>
      <c r="BE1128" s="179"/>
      <c r="BF1128" s="179"/>
      <c r="BG1128" s="179"/>
      <c r="BH1128" s="179"/>
      <c r="BI1128" s="179"/>
      <c r="BJ1128" s="179"/>
      <c r="BK1128" s="179"/>
      <c r="BL1128" s="179"/>
      <c r="BM1128" s="179"/>
      <c r="BN1128" s="179"/>
      <c r="BO1128" s="179"/>
      <c r="BP1128" s="179"/>
      <c r="BQ1128" s="179"/>
      <c r="BR1128" s="179"/>
      <c r="BS1128" s="179"/>
      <c r="BT1128" s="179"/>
      <c r="BU1128" s="179"/>
      <c r="BV1128" s="179"/>
      <c r="BW1128" s="179"/>
      <c r="BX1128" s="179"/>
      <c r="BY1128" s="179"/>
      <c r="BZ1128" s="179"/>
      <c r="CA1128" s="179"/>
      <c r="CB1128" s="179"/>
      <c r="CC1128" s="179"/>
      <c r="CD1128" s="179"/>
      <c r="CE1128" s="179"/>
      <c r="CF1128" s="179"/>
      <c r="CG1128" s="179"/>
      <c r="CH1128" s="179"/>
      <c r="CI1128" s="179"/>
      <c r="CJ1128" s="179"/>
      <c r="CK1128" s="179"/>
      <c r="CL1128" s="179"/>
      <c r="CN1128" s="60"/>
      <c r="CO1128" s="179"/>
      <c r="CP1128" s="179"/>
      <c r="CQ1128" s="179"/>
      <c r="CR1128" s="179"/>
      <c r="CS1128" s="179"/>
      <c r="CT1128" s="179"/>
      <c r="CU1128" s="179"/>
      <c r="CV1128" s="179"/>
      <c r="CW1128" s="179"/>
      <c r="CX1128" s="179"/>
      <c r="CY1128" s="179"/>
      <c r="CZ1128" s="179"/>
      <c r="DA1128" s="179"/>
      <c r="DB1128" s="179"/>
      <c r="DC1128" s="179"/>
      <c r="DD1128" s="179"/>
      <c r="DE1128" s="179"/>
      <c r="DF1128" s="179"/>
      <c r="DG1128" s="179"/>
      <c r="DH1128" s="179"/>
      <c r="DI1128" s="179"/>
      <c r="DJ1128" s="179"/>
      <c r="DK1128" s="179"/>
      <c r="DL1128" s="179"/>
    </row>
    <row r="1129" spans="1:116" x14ac:dyDescent="0.35">
      <c r="A1129" s="3"/>
      <c r="B1129" t="s">
        <v>332</v>
      </c>
      <c r="D1129" t="s">
        <v>768</v>
      </c>
      <c r="E1129" s="8" t="str">
        <f t="shared" si="1359"/>
        <v>1129 FAINTR-S</v>
      </c>
      <c r="G1129" s="191" t="str">
        <f>G1106</f>
        <v>Revenue driven intangible assets:</v>
      </c>
      <c r="H1129" s="90"/>
      <c r="I1129" s="213"/>
      <c r="J1129" s="213"/>
      <c r="K1129" s="214"/>
      <c r="L1129" s="214"/>
      <c r="M1129" s="214"/>
      <c r="N1129" s="214"/>
      <c r="O1129" s="214"/>
      <c r="P1129" s="214"/>
      <c r="R1129" s="214"/>
      <c r="S1129" s="4" t="str">
        <f t="shared" ref="S1129:AX1129" si="1392">ADDRESS(ROW(S1121),COLUMN(S1121),2)</f>
        <v>S$1121</v>
      </c>
      <c r="T1129" s="4" t="str">
        <f t="shared" si="1392"/>
        <v>T$1121</v>
      </c>
      <c r="U1129" s="4" t="str">
        <f t="shared" si="1392"/>
        <v>U$1121</v>
      </c>
      <c r="V1129" s="4" t="str">
        <f t="shared" si="1392"/>
        <v>V$1121</v>
      </c>
      <c r="W1129" s="4" t="str">
        <f t="shared" si="1392"/>
        <v>W$1121</v>
      </c>
      <c r="X1129" s="4" t="str">
        <f t="shared" si="1392"/>
        <v>X$1121</v>
      </c>
      <c r="Y1129" s="4" t="str">
        <f t="shared" si="1392"/>
        <v>Y$1121</v>
      </c>
      <c r="Z1129" s="4" t="str">
        <f t="shared" si="1392"/>
        <v>Z$1121</v>
      </c>
      <c r="AA1129" s="4" t="str">
        <f t="shared" si="1392"/>
        <v>AA$1121</v>
      </c>
      <c r="AB1129" s="4" t="str">
        <f t="shared" si="1392"/>
        <v>AB$1121</v>
      </c>
      <c r="AC1129" s="4" t="str">
        <f t="shared" si="1392"/>
        <v>AC$1121</v>
      </c>
      <c r="AD1129" s="4" t="str">
        <f t="shared" si="1392"/>
        <v>AD$1121</v>
      </c>
      <c r="AE1129" s="4" t="str">
        <f t="shared" si="1392"/>
        <v>AE$1121</v>
      </c>
      <c r="AF1129" s="4" t="str">
        <f t="shared" si="1392"/>
        <v>AF$1121</v>
      </c>
      <c r="AG1129" s="4" t="str">
        <f t="shared" si="1392"/>
        <v>AG$1121</v>
      </c>
      <c r="AH1129" s="4" t="str">
        <f t="shared" si="1392"/>
        <v>AH$1121</v>
      </c>
      <c r="AI1129" s="4" t="str">
        <f t="shared" si="1392"/>
        <v>AI$1121</v>
      </c>
      <c r="AJ1129" s="4" t="str">
        <f t="shared" si="1392"/>
        <v>AJ$1121</v>
      </c>
      <c r="AK1129" s="4" t="str">
        <f t="shared" si="1392"/>
        <v>AK$1121</v>
      </c>
      <c r="AL1129" s="4" t="str">
        <f t="shared" si="1392"/>
        <v>AL$1121</v>
      </c>
      <c r="AM1129" s="4" t="str">
        <f t="shared" si="1392"/>
        <v>AM$1121</v>
      </c>
      <c r="AN1129" s="4" t="str">
        <f t="shared" si="1392"/>
        <v>AN$1121</v>
      </c>
      <c r="AO1129" s="4" t="str">
        <f t="shared" si="1392"/>
        <v>AO$1121</v>
      </c>
      <c r="AP1129" s="4" t="str">
        <f t="shared" si="1392"/>
        <v>AP$1121</v>
      </c>
      <c r="AQ1129" s="4" t="str">
        <f t="shared" si="1392"/>
        <v>AQ$1121</v>
      </c>
      <c r="AR1129" s="4" t="str">
        <f t="shared" si="1392"/>
        <v>AR$1121</v>
      </c>
      <c r="AS1129" s="4" t="str">
        <f t="shared" si="1392"/>
        <v>AS$1121</v>
      </c>
      <c r="AT1129" s="4" t="str">
        <f t="shared" si="1392"/>
        <v>AT$1121</v>
      </c>
      <c r="AU1129" s="4" t="str">
        <f t="shared" si="1392"/>
        <v>AU$1121</v>
      </c>
      <c r="AV1129" s="4" t="str">
        <f t="shared" si="1392"/>
        <v>AV$1121</v>
      </c>
      <c r="AW1129" s="4" t="str">
        <f t="shared" si="1392"/>
        <v>AW$1121</v>
      </c>
      <c r="AX1129" s="4" t="str">
        <f t="shared" si="1392"/>
        <v>AX$1121</v>
      </c>
      <c r="AY1129" s="4" t="str">
        <f t="shared" ref="AY1129:CD1129" si="1393">ADDRESS(ROW(AY1121),COLUMN(AY1121),2)</f>
        <v>AY$1121</v>
      </c>
      <c r="AZ1129" s="4" t="str">
        <f t="shared" si="1393"/>
        <v>AZ$1121</v>
      </c>
      <c r="BA1129" s="4" t="str">
        <f t="shared" si="1393"/>
        <v>BA$1121</v>
      </c>
      <c r="BB1129" s="4" t="str">
        <f t="shared" si="1393"/>
        <v>BB$1121</v>
      </c>
      <c r="BC1129" s="4" t="str">
        <f t="shared" si="1393"/>
        <v>BC$1121</v>
      </c>
      <c r="BD1129" s="4" t="str">
        <f t="shared" si="1393"/>
        <v>BD$1121</v>
      </c>
      <c r="BE1129" s="4" t="str">
        <f t="shared" si="1393"/>
        <v>BE$1121</v>
      </c>
      <c r="BF1129" s="4" t="str">
        <f t="shared" si="1393"/>
        <v>BF$1121</v>
      </c>
      <c r="BG1129" s="4" t="str">
        <f t="shared" si="1393"/>
        <v>BG$1121</v>
      </c>
      <c r="BH1129" s="4" t="str">
        <f t="shared" si="1393"/>
        <v>BH$1121</v>
      </c>
      <c r="BI1129" s="4" t="str">
        <f t="shared" si="1393"/>
        <v>BI$1121</v>
      </c>
      <c r="BJ1129" s="4" t="str">
        <f t="shared" si="1393"/>
        <v>BJ$1121</v>
      </c>
      <c r="BK1129" s="4" t="str">
        <f t="shared" si="1393"/>
        <v>BK$1121</v>
      </c>
      <c r="BL1129" s="4" t="str">
        <f t="shared" si="1393"/>
        <v>BL$1121</v>
      </c>
      <c r="BM1129" s="4" t="str">
        <f t="shared" si="1393"/>
        <v>BM$1121</v>
      </c>
      <c r="BN1129" s="4" t="str">
        <f t="shared" si="1393"/>
        <v>BN$1121</v>
      </c>
      <c r="BO1129" s="4" t="str">
        <f t="shared" si="1393"/>
        <v>BO$1121</v>
      </c>
      <c r="BP1129" s="4" t="str">
        <f t="shared" si="1393"/>
        <v>BP$1121</v>
      </c>
      <c r="BQ1129" s="4" t="str">
        <f t="shared" si="1393"/>
        <v>BQ$1121</v>
      </c>
      <c r="BR1129" s="4" t="str">
        <f t="shared" si="1393"/>
        <v>BR$1121</v>
      </c>
      <c r="BS1129" s="4" t="str">
        <f t="shared" si="1393"/>
        <v>BS$1121</v>
      </c>
      <c r="BT1129" s="4" t="str">
        <f t="shared" si="1393"/>
        <v>BT$1121</v>
      </c>
      <c r="BU1129" s="4" t="str">
        <f t="shared" si="1393"/>
        <v>BU$1121</v>
      </c>
      <c r="BV1129" s="4" t="str">
        <f t="shared" si="1393"/>
        <v>BV$1121</v>
      </c>
      <c r="BW1129" s="4" t="str">
        <f t="shared" si="1393"/>
        <v>BW$1121</v>
      </c>
      <c r="BX1129" s="4" t="str">
        <f t="shared" si="1393"/>
        <v>BX$1121</v>
      </c>
      <c r="BY1129" s="4" t="str">
        <f t="shared" si="1393"/>
        <v>BY$1121</v>
      </c>
      <c r="BZ1129" s="4" t="str">
        <f t="shared" si="1393"/>
        <v>BZ$1121</v>
      </c>
      <c r="CA1129" s="4" t="str">
        <f t="shared" si="1393"/>
        <v>CA$1121</v>
      </c>
      <c r="CB1129" s="4" t="str">
        <f t="shared" si="1393"/>
        <v>CB$1121</v>
      </c>
      <c r="CC1129" s="4" t="str">
        <f t="shared" si="1393"/>
        <v>CC$1121</v>
      </c>
      <c r="CD1129" s="4" t="str">
        <f t="shared" si="1393"/>
        <v>CD$1121</v>
      </c>
      <c r="CE1129" s="4" t="str">
        <f t="shared" ref="CE1129:CL1129" si="1394">ADDRESS(ROW(CE1121),COLUMN(CE1121),2)</f>
        <v>CE$1121</v>
      </c>
      <c r="CF1129" s="4" t="str">
        <f t="shared" si="1394"/>
        <v>CF$1121</v>
      </c>
      <c r="CG1129" s="4" t="str">
        <f t="shared" si="1394"/>
        <v>CG$1121</v>
      </c>
      <c r="CH1129" s="4" t="str">
        <f t="shared" si="1394"/>
        <v>CH$1121</v>
      </c>
      <c r="CI1129" s="4" t="str">
        <f t="shared" si="1394"/>
        <v>CI$1121</v>
      </c>
      <c r="CJ1129" s="4" t="str">
        <f t="shared" si="1394"/>
        <v>CJ$1121</v>
      </c>
      <c r="CK1129" s="4" t="str">
        <f t="shared" si="1394"/>
        <v>CK$1121</v>
      </c>
      <c r="CL1129" s="4" t="str">
        <f t="shared" si="1394"/>
        <v>CL$1121</v>
      </c>
      <c r="CN1129" s="213"/>
      <c r="CO1129" s="4" t="str">
        <f t="shared" ref="CO1129:DL1129" si="1395">ADDRESS(ROW(CO1121),COLUMN(CO1121),2)</f>
        <v>CO$1121</v>
      </c>
      <c r="CP1129" s="4" t="str">
        <f t="shared" si="1395"/>
        <v>CP$1121</v>
      </c>
      <c r="CQ1129" s="4" t="str">
        <f t="shared" si="1395"/>
        <v>CQ$1121</v>
      </c>
      <c r="CR1129" s="4" t="str">
        <f t="shared" si="1395"/>
        <v>CR$1121</v>
      </c>
      <c r="CS1129" s="4" t="str">
        <f t="shared" si="1395"/>
        <v>CS$1121</v>
      </c>
      <c r="CT1129" s="4" t="str">
        <f t="shared" si="1395"/>
        <v>CT$1121</v>
      </c>
      <c r="CU1129" s="4" t="str">
        <f t="shared" si="1395"/>
        <v>CU$1121</v>
      </c>
      <c r="CV1129" s="4" t="str">
        <f t="shared" si="1395"/>
        <v>CV$1121</v>
      </c>
      <c r="CW1129" s="4" t="str">
        <f t="shared" si="1395"/>
        <v>CW$1121</v>
      </c>
      <c r="CX1129" s="4" t="str">
        <f t="shared" si="1395"/>
        <v>CX$1121</v>
      </c>
      <c r="CY1129" s="4" t="str">
        <f t="shared" si="1395"/>
        <v>CY$1121</v>
      </c>
      <c r="CZ1129" s="4" t="str">
        <f t="shared" si="1395"/>
        <v>CZ$1121</v>
      </c>
      <c r="DA1129" s="4" t="str">
        <f t="shared" si="1395"/>
        <v>DA$1121</v>
      </c>
      <c r="DB1129" s="4" t="str">
        <f t="shared" si="1395"/>
        <v>DB$1121</v>
      </c>
      <c r="DC1129" s="4" t="str">
        <f t="shared" si="1395"/>
        <v>DC$1121</v>
      </c>
      <c r="DD1129" s="4" t="str">
        <f t="shared" si="1395"/>
        <v>DD$1121</v>
      </c>
      <c r="DE1129" s="4" t="str">
        <f t="shared" si="1395"/>
        <v>DE$1121</v>
      </c>
      <c r="DF1129" s="4" t="str">
        <f t="shared" si="1395"/>
        <v>DF$1121</v>
      </c>
      <c r="DG1129" s="4" t="str">
        <f t="shared" si="1395"/>
        <v>DG$1121</v>
      </c>
      <c r="DH1129" s="4" t="str">
        <f t="shared" si="1395"/>
        <v>DH$1121</v>
      </c>
      <c r="DI1129" s="4" t="str">
        <f t="shared" si="1395"/>
        <v>DI$1121</v>
      </c>
      <c r="DJ1129" s="4" t="str">
        <f t="shared" si="1395"/>
        <v>DJ$1121</v>
      </c>
      <c r="DK1129" s="4" t="str">
        <f t="shared" si="1395"/>
        <v>DK$1121</v>
      </c>
      <c r="DL1129" s="4" t="str">
        <f t="shared" si="1395"/>
        <v>DL$1121</v>
      </c>
    </row>
    <row r="1130" spans="1:116" x14ac:dyDescent="0.35">
      <c r="B1130" t="s">
        <v>332</v>
      </c>
      <c r="D1130" t="s">
        <v>768</v>
      </c>
      <c r="E1130" s="8" t="str">
        <f t="shared" si="1359"/>
        <v>1130 FAINTR-S</v>
      </c>
      <c r="G1130" s="241" t="str">
        <f>IFERROR(SUBSTITUTE(TRIM(MID(G1106, SEARCH("-", G1106) + 1, LEN(G1106))),":",""),"no unit")</f>
        <v>no unit</v>
      </c>
      <c r="H1130" s="12"/>
      <c r="I1130" s="60"/>
      <c r="J1130" s="60"/>
      <c r="K1130" s="15"/>
      <c r="L1130" s="15"/>
      <c r="M1130" s="15"/>
      <c r="N1130" s="15"/>
      <c r="O1130" s="15"/>
      <c r="P1130" s="15"/>
      <c r="R1130" s="15"/>
      <c r="S1130" s="179" t="str">
        <f t="shared" ref="S1130:AX1130" si="1396">S1103</f>
        <v>S$19</v>
      </c>
      <c r="T1130" s="179" t="str">
        <f t="shared" si="1396"/>
        <v>T$19</v>
      </c>
      <c r="U1130" s="179" t="str">
        <f t="shared" si="1396"/>
        <v>U$19</v>
      </c>
      <c r="V1130" s="179" t="str">
        <f t="shared" si="1396"/>
        <v>V$19</v>
      </c>
      <c r="W1130" s="179" t="str">
        <f t="shared" si="1396"/>
        <v>W$19</v>
      </c>
      <c r="X1130" s="179" t="str">
        <f t="shared" si="1396"/>
        <v>X$19</v>
      </c>
      <c r="Y1130" s="179" t="str">
        <f t="shared" si="1396"/>
        <v>Y$19</v>
      </c>
      <c r="Z1130" s="179" t="str">
        <f t="shared" si="1396"/>
        <v>Z$19</v>
      </c>
      <c r="AA1130" s="179" t="str">
        <f t="shared" si="1396"/>
        <v>AA$19</v>
      </c>
      <c r="AB1130" s="179" t="str">
        <f t="shared" si="1396"/>
        <v>AB$19</v>
      </c>
      <c r="AC1130" s="179" t="str">
        <f t="shared" si="1396"/>
        <v>AC$19</v>
      </c>
      <c r="AD1130" s="179" t="str">
        <f t="shared" si="1396"/>
        <v>AD$19</v>
      </c>
      <c r="AE1130" s="179" t="str">
        <f t="shared" si="1396"/>
        <v>AE$19</v>
      </c>
      <c r="AF1130" s="179" t="str">
        <f t="shared" si="1396"/>
        <v>AF$19</v>
      </c>
      <c r="AG1130" s="179" t="str">
        <f t="shared" si="1396"/>
        <v>AG$19</v>
      </c>
      <c r="AH1130" s="179" t="str">
        <f t="shared" si="1396"/>
        <v>AH$19</v>
      </c>
      <c r="AI1130" s="179" t="str">
        <f t="shared" si="1396"/>
        <v>AI$19</v>
      </c>
      <c r="AJ1130" s="179" t="str">
        <f t="shared" si="1396"/>
        <v>AJ$19</v>
      </c>
      <c r="AK1130" s="179" t="str">
        <f t="shared" si="1396"/>
        <v>AK$19</v>
      </c>
      <c r="AL1130" s="179" t="str">
        <f t="shared" si="1396"/>
        <v>AL$19</v>
      </c>
      <c r="AM1130" s="179" t="str">
        <f t="shared" si="1396"/>
        <v>AM$19</v>
      </c>
      <c r="AN1130" s="179" t="str">
        <f t="shared" si="1396"/>
        <v>AN$19</v>
      </c>
      <c r="AO1130" s="179" t="str">
        <f t="shared" si="1396"/>
        <v>AO$19</v>
      </c>
      <c r="AP1130" s="179" t="str">
        <f t="shared" si="1396"/>
        <v>AP$19</v>
      </c>
      <c r="AQ1130" s="179" t="str">
        <f t="shared" si="1396"/>
        <v>AQ$19</v>
      </c>
      <c r="AR1130" s="179" t="str">
        <f t="shared" si="1396"/>
        <v>AR$19</v>
      </c>
      <c r="AS1130" s="179" t="str">
        <f t="shared" si="1396"/>
        <v>AS$19</v>
      </c>
      <c r="AT1130" s="179" t="str">
        <f t="shared" si="1396"/>
        <v>AT$19</v>
      </c>
      <c r="AU1130" s="179" t="str">
        <f t="shared" si="1396"/>
        <v>AU$19</v>
      </c>
      <c r="AV1130" s="179" t="str">
        <f t="shared" si="1396"/>
        <v>AV$19</v>
      </c>
      <c r="AW1130" s="179" t="str">
        <f t="shared" si="1396"/>
        <v>AW$19</v>
      </c>
      <c r="AX1130" s="179" t="str">
        <f t="shared" si="1396"/>
        <v>AX$19</v>
      </c>
      <c r="AY1130" s="179" t="str">
        <f t="shared" ref="AY1130:CD1130" si="1397">AY1103</f>
        <v>AY$19</v>
      </c>
      <c r="AZ1130" s="179" t="str">
        <f t="shared" si="1397"/>
        <v>AZ$19</v>
      </c>
      <c r="BA1130" s="179" t="str">
        <f t="shared" si="1397"/>
        <v>BA$19</v>
      </c>
      <c r="BB1130" s="179" t="str">
        <f t="shared" si="1397"/>
        <v>BB$19</v>
      </c>
      <c r="BC1130" s="179" t="str">
        <f t="shared" si="1397"/>
        <v>BC$19</v>
      </c>
      <c r="BD1130" s="179" t="str">
        <f t="shared" si="1397"/>
        <v>BD$19</v>
      </c>
      <c r="BE1130" s="179" t="str">
        <f t="shared" si="1397"/>
        <v>BE$19</v>
      </c>
      <c r="BF1130" s="179" t="str">
        <f t="shared" si="1397"/>
        <v>BF$19</v>
      </c>
      <c r="BG1130" s="179" t="str">
        <f t="shared" si="1397"/>
        <v>BG$19</v>
      </c>
      <c r="BH1130" s="179" t="str">
        <f t="shared" si="1397"/>
        <v>BH$19</v>
      </c>
      <c r="BI1130" s="179" t="str">
        <f t="shared" si="1397"/>
        <v>BI$19</v>
      </c>
      <c r="BJ1130" s="179" t="str">
        <f t="shared" si="1397"/>
        <v>BJ$19</v>
      </c>
      <c r="BK1130" s="179" t="str">
        <f t="shared" si="1397"/>
        <v>BK$19</v>
      </c>
      <c r="BL1130" s="179" t="str">
        <f t="shared" si="1397"/>
        <v>BL$19</v>
      </c>
      <c r="BM1130" s="179" t="str">
        <f t="shared" si="1397"/>
        <v>BM$19</v>
      </c>
      <c r="BN1130" s="179" t="str">
        <f t="shared" si="1397"/>
        <v>BN$19</v>
      </c>
      <c r="BO1130" s="179" t="str">
        <f t="shared" si="1397"/>
        <v>BO$19</v>
      </c>
      <c r="BP1130" s="179" t="str">
        <f t="shared" si="1397"/>
        <v>BP$19</v>
      </c>
      <c r="BQ1130" s="179" t="str">
        <f t="shared" si="1397"/>
        <v>BQ$19</v>
      </c>
      <c r="BR1130" s="179" t="str">
        <f t="shared" si="1397"/>
        <v>BR$19</v>
      </c>
      <c r="BS1130" s="179" t="str">
        <f t="shared" si="1397"/>
        <v>BS$19</v>
      </c>
      <c r="BT1130" s="179" t="str">
        <f t="shared" si="1397"/>
        <v>BT$19</v>
      </c>
      <c r="BU1130" s="179" t="str">
        <f t="shared" si="1397"/>
        <v>BU$19</v>
      </c>
      <c r="BV1130" s="179" t="str">
        <f t="shared" si="1397"/>
        <v>BV$19</v>
      </c>
      <c r="BW1130" s="179" t="str">
        <f t="shared" si="1397"/>
        <v>BW$19</v>
      </c>
      <c r="BX1130" s="179" t="str">
        <f t="shared" si="1397"/>
        <v>BX$19</v>
      </c>
      <c r="BY1130" s="179" t="str">
        <f t="shared" si="1397"/>
        <v>BY$19</v>
      </c>
      <c r="BZ1130" s="179" t="str">
        <f t="shared" si="1397"/>
        <v>BZ$19</v>
      </c>
      <c r="CA1130" s="179" t="str">
        <f t="shared" si="1397"/>
        <v>CA$19</v>
      </c>
      <c r="CB1130" s="179" t="str">
        <f t="shared" si="1397"/>
        <v>CB$19</v>
      </c>
      <c r="CC1130" s="179" t="str">
        <f t="shared" si="1397"/>
        <v>CC$19</v>
      </c>
      <c r="CD1130" s="179" t="str">
        <f t="shared" si="1397"/>
        <v>CD$19</v>
      </c>
      <c r="CE1130" s="179" t="str">
        <f t="shared" ref="CE1130:CL1130" si="1398">CE1103</f>
        <v>CE$19</v>
      </c>
      <c r="CF1130" s="179" t="str">
        <f t="shared" si="1398"/>
        <v>CF$19</v>
      </c>
      <c r="CG1130" s="179" t="str">
        <f t="shared" si="1398"/>
        <v>CG$19</v>
      </c>
      <c r="CH1130" s="179" t="str">
        <f t="shared" si="1398"/>
        <v>CH$19</v>
      </c>
      <c r="CI1130" s="179" t="str">
        <f t="shared" si="1398"/>
        <v>CI$19</v>
      </c>
      <c r="CJ1130" s="179" t="str">
        <f t="shared" si="1398"/>
        <v>CJ$19</v>
      </c>
      <c r="CK1130" s="179" t="str">
        <f t="shared" si="1398"/>
        <v>CK$19</v>
      </c>
      <c r="CL1130" s="179" t="str">
        <f t="shared" si="1398"/>
        <v>CL$19</v>
      </c>
      <c r="CN1130" s="60"/>
      <c r="CO1130" s="179" t="str">
        <f t="shared" ref="CO1130:DL1130" si="1399">CO1103</f>
        <v>CO$19</v>
      </c>
      <c r="CP1130" s="179" t="str">
        <f t="shared" si="1399"/>
        <v>CP$19</v>
      </c>
      <c r="CQ1130" s="179" t="str">
        <f t="shared" si="1399"/>
        <v>CQ$19</v>
      </c>
      <c r="CR1130" s="179" t="str">
        <f t="shared" si="1399"/>
        <v>CR$19</v>
      </c>
      <c r="CS1130" s="179" t="str">
        <f t="shared" si="1399"/>
        <v>CS$19</v>
      </c>
      <c r="CT1130" s="179" t="str">
        <f t="shared" si="1399"/>
        <v>CT$19</v>
      </c>
      <c r="CU1130" s="179" t="str">
        <f t="shared" si="1399"/>
        <v>CU$19</v>
      </c>
      <c r="CV1130" s="179" t="str">
        <f t="shared" si="1399"/>
        <v>CV$19</v>
      </c>
      <c r="CW1130" s="179" t="str">
        <f t="shared" si="1399"/>
        <v>CW$19</v>
      </c>
      <c r="CX1130" s="179" t="str">
        <f t="shared" si="1399"/>
        <v>CX$19</v>
      </c>
      <c r="CY1130" s="179" t="str">
        <f t="shared" si="1399"/>
        <v>CY$19</v>
      </c>
      <c r="CZ1130" s="179" t="str">
        <f t="shared" si="1399"/>
        <v>CZ$19</v>
      </c>
      <c r="DA1130" s="179" t="str">
        <f t="shared" si="1399"/>
        <v>DA$19</v>
      </c>
      <c r="DB1130" s="179" t="str">
        <f t="shared" si="1399"/>
        <v>DB$19</v>
      </c>
      <c r="DC1130" s="179" t="str">
        <f t="shared" si="1399"/>
        <v>DC$19</v>
      </c>
      <c r="DD1130" s="179" t="str">
        <f t="shared" si="1399"/>
        <v>DD$19</v>
      </c>
      <c r="DE1130" s="179" t="str">
        <f t="shared" si="1399"/>
        <v>DE$19</v>
      </c>
      <c r="DF1130" s="179" t="str">
        <f t="shared" si="1399"/>
        <v>DF$19</v>
      </c>
      <c r="DG1130" s="179" t="str">
        <f t="shared" si="1399"/>
        <v>DG$19</v>
      </c>
      <c r="DH1130" s="179" t="str">
        <f t="shared" si="1399"/>
        <v>DH$19</v>
      </c>
      <c r="DI1130" s="179" t="str">
        <f t="shared" si="1399"/>
        <v>DI$19</v>
      </c>
      <c r="DJ1130" s="179" t="str">
        <f t="shared" si="1399"/>
        <v>DJ$19</v>
      </c>
      <c r="DK1130" s="179" t="str">
        <f t="shared" si="1399"/>
        <v>DK$19</v>
      </c>
      <c r="DL1130" s="179" t="str">
        <f t="shared" si="1399"/>
        <v>DL$19</v>
      </c>
    </row>
    <row r="1131" spans="1:116" x14ac:dyDescent="0.35">
      <c r="E1131" s="8"/>
      <c r="G1131" s="191" t="str">
        <f>G1104</f>
        <v>Secondary revenue driver</v>
      </c>
      <c r="H1131" s="12"/>
      <c r="I1131" s="60"/>
      <c r="J1131" s="60"/>
      <c r="K1131" s="15"/>
      <c r="L1131" s="15"/>
      <c r="M1131" s="15"/>
      <c r="N1131" s="15"/>
      <c r="O1131" s="15"/>
      <c r="P1131" s="15"/>
      <c r="R1131" s="15"/>
      <c r="S1131" s="76"/>
      <c r="T1131" s="76"/>
      <c r="U1131" s="76"/>
      <c r="V1131" s="76"/>
      <c r="W1131" s="76"/>
      <c r="X1131" s="76"/>
      <c r="Y1131" s="76"/>
      <c r="Z1131" s="76"/>
      <c r="AA1131" s="76"/>
      <c r="AB1131" s="76"/>
      <c r="AC1131" s="76"/>
      <c r="AD1131" s="76"/>
      <c r="AE1131" s="76"/>
      <c r="AF1131" s="76"/>
      <c r="AG1131" s="76"/>
      <c r="AH1131" s="76"/>
      <c r="AI1131" s="76"/>
      <c r="AJ1131" s="76"/>
      <c r="AK1131" s="76"/>
      <c r="AL1131" s="76"/>
      <c r="AM1131" s="76"/>
      <c r="AN1131" s="76"/>
      <c r="AO1131" s="76"/>
      <c r="AP1131" s="76"/>
      <c r="AQ1131" s="76"/>
      <c r="AR1131" s="76"/>
      <c r="AS1131" s="76"/>
      <c r="AT1131" s="76"/>
      <c r="AU1131" s="76"/>
      <c r="AV1131" s="76"/>
      <c r="AW1131" s="76"/>
      <c r="AX1131" s="76"/>
      <c r="AY1131" s="76"/>
      <c r="AZ1131" s="76"/>
      <c r="BA1131" s="76"/>
      <c r="BB1131" s="76"/>
      <c r="BC1131" s="76"/>
      <c r="BD1131" s="76"/>
      <c r="BE1131" s="76"/>
      <c r="BF1131" s="76"/>
      <c r="BG1131" s="76"/>
      <c r="BH1131" s="76"/>
      <c r="BI1131" s="76"/>
      <c r="BJ1131" s="76"/>
      <c r="BK1131" s="76"/>
      <c r="BL1131" s="76"/>
      <c r="BM1131" s="76"/>
      <c r="BN1131" s="76"/>
      <c r="BO1131" s="76"/>
      <c r="BP1131" s="76"/>
      <c r="BQ1131" s="76"/>
      <c r="BR1131" s="76"/>
      <c r="BS1131" s="76"/>
      <c r="BT1131" s="76"/>
      <c r="BU1131" s="76"/>
      <c r="BV1131" s="76"/>
      <c r="BW1131" s="76"/>
      <c r="BX1131" s="76"/>
      <c r="BY1131" s="76"/>
      <c r="BZ1131" s="76"/>
      <c r="CA1131" s="76"/>
      <c r="CB1131" s="76"/>
      <c r="CC1131" s="76"/>
      <c r="CD1131" s="76"/>
      <c r="CE1131" s="76"/>
      <c r="CF1131" s="76"/>
      <c r="CG1131" s="76"/>
      <c r="CH1131" s="76"/>
      <c r="CI1131" s="76"/>
      <c r="CJ1131" s="76"/>
      <c r="CK1131" s="76"/>
      <c r="CL1131" s="76"/>
      <c r="CN1131" s="60"/>
      <c r="CO1131" s="76"/>
      <c r="CP1131" s="76"/>
      <c r="CQ1131" s="76"/>
      <c r="CR1131" s="76"/>
      <c r="CS1131" s="76"/>
      <c r="CT1131" s="76"/>
      <c r="CU1131" s="76"/>
      <c r="CV1131" s="76"/>
      <c r="CW1131" s="76"/>
      <c r="CX1131" s="76"/>
      <c r="CY1131" s="76"/>
      <c r="CZ1131" s="76"/>
      <c r="DA1131" s="76"/>
      <c r="DB1131" s="76"/>
      <c r="DC1131" s="76"/>
      <c r="DD1131" s="76"/>
      <c r="DE1131" s="76"/>
      <c r="DF1131" s="76"/>
      <c r="DG1131" s="76"/>
      <c r="DH1131" s="76"/>
      <c r="DI1131" s="76"/>
      <c r="DJ1131" s="76"/>
      <c r="DK1131" s="76"/>
      <c r="DL1131" s="76"/>
    </row>
    <row r="1132" spans="1:116" x14ac:dyDescent="0.35">
      <c r="A1132" s="174"/>
      <c r="E1132" s="8"/>
      <c r="G1132" s="136" t="str">
        <f>G1105</f>
        <v>Secondary volume driver</v>
      </c>
      <c r="H1132" s="174"/>
      <c r="I1132" s="176"/>
      <c r="J1132" s="176"/>
      <c r="K1132" s="197"/>
      <c r="L1132" s="197"/>
      <c r="M1132" s="197"/>
      <c r="N1132" s="197"/>
      <c r="O1132" s="197"/>
      <c r="P1132" s="197"/>
      <c r="R1132" s="198"/>
      <c r="S1132" s="174"/>
      <c r="T1132" s="174"/>
      <c r="U1132" s="174"/>
      <c r="V1132" s="174"/>
      <c r="W1132" s="174"/>
      <c r="X1132" s="174"/>
      <c r="Y1132" s="174"/>
      <c r="Z1132" s="174"/>
      <c r="AA1132" s="174"/>
      <c r="AB1132" s="174"/>
      <c r="AC1132" s="174"/>
      <c r="AD1132" s="174"/>
      <c r="AE1132" s="174"/>
      <c r="AF1132" s="174"/>
      <c r="AG1132" s="174"/>
      <c r="AH1132" s="174"/>
      <c r="AI1132" s="174"/>
      <c r="AJ1132" s="174"/>
      <c r="AK1132" s="174"/>
      <c r="AL1132" s="174"/>
      <c r="AM1132" s="174"/>
      <c r="AN1132" s="174"/>
      <c r="AO1132" s="174"/>
      <c r="AP1132" s="174"/>
      <c r="AQ1132" s="174"/>
      <c r="AR1132" s="174"/>
      <c r="AS1132" s="174"/>
      <c r="AT1132" s="174"/>
      <c r="AU1132" s="174"/>
      <c r="AV1132" s="174"/>
      <c r="AW1132" s="174"/>
      <c r="AX1132" s="174"/>
      <c r="AY1132" s="174"/>
      <c r="AZ1132" s="174"/>
      <c r="BA1132" s="174"/>
      <c r="BB1132" s="174"/>
      <c r="BC1132" s="174"/>
      <c r="BD1132" s="174"/>
      <c r="BE1132" s="174"/>
      <c r="BF1132" s="174"/>
      <c r="BG1132" s="174"/>
      <c r="BH1132" s="174"/>
      <c r="BI1132" s="174"/>
      <c r="BJ1132" s="174"/>
      <c r="BK1132" s="174"/>
      <c r="BL1132" s="174"/>
      <c r="BM1132" s="174"/>
      <c r="BN1132" s="174"/>
      <c r="BO1132" s="174"/>
      <c r="BP1132" s="174"/>
      <c r="BQ1132" s="174"/>
      <c r="BR1132" s="174"/>
      <c r="BS1132" s="174"/>
      <c r="BT1132" s="174"/>
      <c r="BU1132" s="174"/>
      <c r="BV1132" s="174"/>
      <c r="BW1132" s="174"/>
      <c r="BX1132" s="174"/>
      <c r="BY1132" s="174"/>
      <c r="BZ1132" s="174"/>
      <c r="CA1132" s="174"/>
      <c r="CB1132" s="174"/>
      <c r="CC1132" s="174"/>
      <c r="CD1132" s="174"/>
      <c r="CE1132" s="174"/>
      <c r="CF1132" s="174"/>
      <c r="CG1132" s="174"/>
      <c r="CH1132" s="174"/>
      <c r="CI1132" s="174"/>
      <c r="CJ1132" s="174"/>
      <c r="CK1132" s="174"/>
      <c r="CL1132" s="174"/>
      <c r="CN1132" s="176"/>
      <c r="CO1132" s="174"/>
      <c r="CP1132" s="174"/>
      <c r="CQ1132" s="174"/>
      <c r="CR1132" s="174"/>
      <c r="CS1132" s="174"/>
      <c r="CT1132" s="174"/>
      <c r="CU1132" s="174"/>
      <c r="CV1132" s="174"/>
      <c r="CW1132" s="174"/>
      <c r="CX1132" s="174"/>
      <c r="CY1132" s="174"/>
      <c r="CZ1132" s="174"/>
      <c r="DA1132" s="174"/>
      <c r="DB1132" s="174"/>
      <c r="DC1132" s="174"/>
      <c r="DD1132" s="174"/>
      <c r="DE1132" s="174"/>
      <c r="DF1132" s="174"/>
      <c r="DG1132" s="174"/>
      <c r="DH1132" s="174"/>
      <c r="DI1132" s="174"/>
      <c r="DJ1132" s="174"/>
      <c r="DK1132" s="174"/>
      <c r="DL1132" s="174"/>
    </row>
    <row r="1133" spans="1:116" x14ac:dyDescent="0.35">
      <c r="A1133" s="174"/>
      <c r="E1133" s="8"/>
      <c r="H1133" s="174"/>
      <c r="I1133" s="176"/>
      <c r="J1133" s="176"/>
      <c r="K1133" s="197"/>
      <c r="L1133" s="197"/>
      <c r="M1133" s="197"/>
      <c r="N1133" s="197"/>
      <c r="O1133" s="197"/>
      <c r="P1133" s="197"/>
      <c r="R1133" s="198"/>
      <c r="S1133" s="174"/>
      <c r="T1133" s="174"/>
      <c r="U1133" s="174"/>
      <c r="V1133" s="174"/>
      <c r="W1133" s="174"/>
      <c r="X1133" s="174"/>
      <c r="Y1133" s="174"/>
      <c r="Z1133" s="174"/>
      <c r="AA1133" s="174"/>
      <c r="AB1133" s="174"/>
      <c r="AC1133" s="174"/>
      <c r="AD1133" s="174"/>
      <c r="AE1133" s="174"/>
      <c r="AF1133" s="174"/>
      <c r="AG1133" s="174"/>
      <c r="AH1133" s="174"/>
      <c r="AI1133" s="174"/>
      <c r="AJ1133" s="174"/>
      <c r="AK1133" s="174"/>
      <c r="AL1133" s="174"/>
      <c r="AM1133" s="174"/>
      <c r="AN1133" s="174"/>
      <c r="AO1133" s="174"/>
      <c r="AP1133" s="174"/>
      <c r="AQ1133" s="174"/>
      <c r="AR1133" s="174"/>
      <c r="AS1133" s="174"/>
      <c r="AT1133" s="174"/>
      <c r="AU1133" s="174"/>
      <c r="AV1133" s="174"/>
      <c r="AW1133" s="174"/>
      <c r="AX1133" s="174"/>
      <c r="AY1133" s="174"/>
      <c r="AZ1133" s="174"/>
      <c r="BA1133" s="174"/>
      <c r="BB1133" s="174"/>
      <c r="BC1133" s="174"/>
      <c r="BD1133" s="174"/>
      <c r="BE1133" s="174"/>
      <c r="BF1133" s="174"/>
      <c r="BG1133" s="174"/>
      <c r="BH1133" s="174"/>
      <c r="BI1133" s="174"/>
      <c r="BJ1133" s="174"/>
      <c r="BK1133" s="174"/>
      <c r="BL1133" s="174"/>
      <c r="BM1133" s="174"/>
      <c r="BN1133" s="174"/>
      <c r="BO1133" s="174"/>
      <c r="BP1133" s="174"/>
      <c r="BQ1133" s="174"/>
      <c r="BR1133" s="174"/>
      <c r="BS1133" s="174"/>
      <c r="BT1133" s="174"/>
      <c r="BU1133" s="174"/>
      <c r="BV1133" s="174"/>
      <c r="BW1133" s="174"/>
      <c r="BX1133" s="174"/>
      <c r="BY1133" s="174"/>
      <c r="BZ1133" s="174"/>
      <c r="CA1133" s="174"/>
      <c r="CB1133" s="174"/>
      <c r="CC1133" s="174"/>
      <c r="CD1133" s="174"/>
      <c r="CE1133" s="174"/>
      <c r="CF1133" s="174"/>
      <c r="CG1133" s="174"/>
      <c r="CH1133" s="174"/>
      <c r="CI1133" s="174"/>
      <c r="CJ1133" s="174"/>
      <c r="CK1133" s="174"/>
      <c r="CL1133" s="174"/>
      <c r="CN1133" s="176"/>
      <c r="CO1133" s="174"/>
      <c r="CP1133" s="174"/>
      <c r="CQ1133" s="174"/>
      <c r="CR1133" s="174"/>
      <c r="CS1133" s="174"/>
      <c r="CT1133" s="174"/>
      <c r="CU1133" s="174"/>
      <c r="CV1133" s="174"/>
      <c r="CW1133" s="174"/>
      <c r="CX1133" s="174"/>
      <c r="CY1133" s="174"/>
      <c r="CZ1133" s="174"/>
      <c r="DA1133" s="174"/>
      <c r="DB1133" s="174"/>
      <c r="DC1133" s="174"/>
      <c r="DD1133" s="174"/>
      <c r="DE1133" s="174"/>
      <c r="DF1133" s="174"/>
      <c r="DG1133" s="174"/>
      <c r="DH1133" s="174"/>
      <c r="DI1133" s="174"/>
      <c r="DJ1133" s="174"/>
      <c r="DK1133" s="174"/>
      <c r="DL1133" s="174"/>
    </row>
    <row r="1134" spans="1:116" x14ac:dyDescent="0.35">
      <c r="A1134" s="174"/>
      <c r="E1134" s="8"/>
      <c r="G1134" s="175" t="s">
        <v>490</v>
      </c>
      <c r="H1134" s="174"/>
      <c r="I1134" s="176"/>
      <c r="J1134" s="176"/>
      <c r="K1134" s="197"/>
      <c r="L1134" s="197"/>
      <c r="M1134" s="197"/>
      <c r="N1134" s="197"/>
      <c r="O1134" s="197"/>
      <c r="P1134" s="197"/>
      <c r="R1134" s="198"/>
      <c r="S1134" s="199" t="str">
        <f t="shared" ref="S1134:AX1134" si="1400">S$20</f>
        <v>S$16</v>
      </c>
      <c r="T1134" s="199" t="str">
        <f t="shared" si="1400"/>
        <v>T$16</v>
      </c>
      <c r="U1134" s="199" t="str">
        <f t="shared" si="1400"/>
        <v>U$16</v>
      </c>
      <c r="V1134" s="199" t="str">
        <f t="shared" si="1400"/>
        <v>V$16</v>
      </c>
      <c r="W1134" s="199" t="str">
        <f t="shared" si="1400"/>
        <v>W$16</v>
      </c>
      <c r="X1134" s="199" t="str">
        <f t="shared" si="1400"/>
        <v>X$16</v>
      </c>
      <c r="Y1134" s="199" t="str">
        <f t="shared" si="1400"/>
        <v>Y$16</v>
      </c>
      <c r="Z1134" s="199" t="str">
        <f t="shared" si="1400"/>
        <v>Z$16</v>
      </c>
      <c r="AA1134" s="199" t="str">
        <f t="shared" si="1400"/>
        <v>AA$16</v>
      </c>
      <c r="AB1134" s="199" t="str">
        <f t="shared" si="1400"/>
        <v>AB$16</v>
      </c>
      <c r="AC1134" s="199" t="str">
        <f t="shared" si="1400"/>
        <v>AC$16</v>
      </c>
      <c r="AD1134" s="199" t="str">
        <f t="shared" si="1400"/>
        <v>AD$16</v>
      </c>
      <c r="AE1134" s="199" t="str">
        <f t="shared" si="1400"/>
        <v>AE$16</v>
      </c>
      <c r="AF1134" s="199" t="str">
        <f t="shared" si="1400"/>
        <v>AF$16</v>
      </c>
      <c r="AG1134" s="199" t="str">
        <f t="shared" si="1400"/>
        <v>AG$16</v>
      </c>
      <c r="AH1134" s="199" t="str">
        <f t="shared" si="1400"/>
        <v>AH$16</v>
      </c>
      <c r="AI1134" s="199" t="str">
        <f t="shared" si="1400"/>
        <v>AI$16</v>
      </c>
      <c r="AJ1134" s="199" t="str">
        <f t="shared" si="1400"/>
        <v>AJ$16</v>
      </c>
      <c r="AK1134" s="199" t="str">
        <f t="shared" si="1400"/>
        <v>AK$16</v>
      </c>
      <c r="AL1134" s="199" t="str">
        <f t="shared" si="1400"/>
        <v>AL$16</v>
      </c>
      <c r="AM1134" s="199" t="str">
        <f t="shared" si="1400"/>
        <v>AM$16</v>
      </c>
      <c r="AN1134" s="199" t="str">
        <f t="shared" si="1400"/>
        <v>AN$16</v>
      </c>
      <c r="AO1134" s="199" t="str">
        <f t="shared" si="1400"/>
        <v>AO$16</v>
      </c>
      <c r="AP1134" s="199" t="str">
        <f t="shared" si="1400"/>
        <v>AP$16</v>
      </c>
      <c r="AQ1134" s="199" t="str">
        <f t="shared" si="1400"/>
        <v>AQ$16</v>
      </c>
      <c r="AR1134" s="199" t="str">
        <f t="shared" si="1400"/>
        <v>AR$16</v>
      </c>
      <c r="AS1134" s="199" t="str">
        <f t="shared" si="1400"/>
        <v>AS$16</v>
      </c>
      <c r="AT1134" s="199" t="str">
        <f t="shared" si="1400"/>
        <v>AT$16</v>
      </c>
      <c r="AU1134" s="199" t="str">
        <f t="shared" si="1400"/>
        <v>AU$16</v>
      </c>
      <c r="AV1134" s="199" t="str">
        <f t="shared" si="1400"/>
        <v>AV$16</v>
      </c>
      <c r="AW1134" s="199" t="str">
        <f t="shared" si="1400"/>
        <v>AW$16</v>
      </c>
      <c r="AX1134" s="199" t="str">
        <f t="shared" si="1400"/>
        <v>AX$16</v>
      </c>
      <c r="AY1134" s="199" t="str">
        <f t="shared" ref="AY1134:CD1134" si="1401">AY$20</f>
        <v>AY$16</v>
      </c>
      <c r="AZ1134" s="199" t="str">
        <f t="shared" si="1401"/>
        <v>AZ$16</v>
      </c>
      <c r="BA1134" s="199" t="str">
        <f t="shared" si="1401"/>
        <v>BA$16</v>
      </c>
      <c r="BB1134" s="199" t="str">
        <f t="shared" si="1401"/>
        <v>BB$16</v>
      </c>
      <c r="BC1134" s="199" t="str">
        <f t="shared" si="1401"/>
        <v>BC$16</v>
      </c>
      <c r="BD1134" s="199" t="str">
        <f t="shared" si="1401"/>
        <v>BD$16</v>
      </c>
      <c r="BE1134" s="199" t="str">
        <f t="shared" si="1401"/>
        <v>BE$16</v>
      </c>
      <c r="BF1134" s="199" t="str">
        <f t="shared" si="1401"/>
        <v>BF$16</v>
      </c>
      <c r="BG1134" s="199" t="str">
        <f t="shared" si="1401"/>
        <v>BG$16</v>
      </c>
      <c r="BH1134" s="199" t="str">
        <f t="shared" si="1401"/>
        <v>BH$16</v>
      </c>
      <c r="BI1134" s="199" t="str">
        <f t="shared" si="1401"/>
        <v>BI$16</v>
      </c>
      <c r="BJ1134" s="199" t="str">
        <f t="shared" si="1401"/>
        <v>BJ$16</v>
      </c>
      <c r="BK1134" s="199" t="str">
        <f t="shared" si="1401"/>
        <v>BK$16</v>
      </c>
      <c r="BL1134" s="199" t="str">
        <f t="shared" si="1401"/>
        <v>BL$16</v>
      </c>
      <c r="BM1134" s="199" t="str">
        <f t="shared" si="1401"/>
        <v>BM$16</v>
      </c>
      <c r="BN1134" s="199" t="str">
        <f t="shared" si="1401"/>
        <v>BN$16</v>
      </c>
      <c r="BO1134" s="199" t="str">
        <f t="shared" si="1401"/>
        <v>BO$16</v>
      </c>
      <c r="BP1134" s="199" t="str">
        <f t="shared" si="1401"/>
        <v>BP$16</v>
      </c>
      <c r="BQ1134" s="199" t="str">
        <f t="shared" si="1401"/>
        <v>BQ$16</v>
      </c>
      <c r="BR1134" s="199" t="str">
        <f t="shared" si="1401"/>
        <v>BR$16</v>
      </c>
      <c r="BS1134" s="199" t="str">
        <f t="shared" si="1401"/>
        <v>BS$16</v>
      </c>
      <c r="BT1134" s="199" t="str">
        <f t="shared" si="1401"/>
        <v>BT$16</v>
      </c>
      <c r="BU1134" s="199" t="str">
        <f t="shared" si="1401"/>
        <v>BU$16</v>
      </c>
      <c r="BV1134" s="199" t="str">
        <f t="shared" si="1401"/>
        <v>BV$16</v>
      </c>
      <c r="BW1134" s="199" t="str">
        <f t="shared" si="1401"/>
        <v>BW$16</v>
      </c>
      <c r="BX1134" s="199" t="str">
        <f t="shared" si="1401"/>
        <v>BX$16</v>
      </c>
      <c r="BY1134" s="199" t="str">
        <f t="shared" si="1401"/>
        <v>BY$16</v>
      </c>
      <c r="BZ1134" s="199" t="str">
        <f t="shared" si="1401"/>
        <v>BZ$16</v>
      </c>
      <c r="CA1134" s="199" t="str">
        <f t="shared" si="1401"/>
        <v>CA$16</v>
      </c>
      <c r="CB1134" s="199" t="str">
        <f t="shared" si="1401"/>
        <v>CB$16</v>
      </c>
      <c r="CC1134" s="199" t="str">
        <f t="shared" si="1401"/>
        <v>CC$16</v>
      </c>
      <c r="CD1134" s="199" t="str">
        <f t="shared" si="1401"/>
        <v>CD$16</v>
      </c>
      <c r="CE1134" s="199" t="str">
        <f t="shared" ref="CE1134:CL1134" si="1402">CE$20</f>
        <v>CE$16</v>
      </c>
      <c r="CF1134" s="199" t="str">
        <f t="shared" si="1402"/>
        <v>CF$16</v>
      </c>
      <c r="CG1134" s="199" t="str">
        <f t="shared" si="1402"/>
        <v>CG$16</v>
      </c>
      <c r="CH1134" s="199" t="str">
        <f t="shared" si="1402"/>
        <v>CH$16</v>
      </c>
      <c r="CI1134" s="199" t="str">
        <f t="shared" si="1402"/>
        <v>CI$16</v>
      </c>
      <c r="CJ1134" s="199" t="str">
        <f t="shared" si="1402"/>
        <v>CJ$16</v>
      </c>
      <c r="CK1134" s="199" t="str">
        <f t="shared" si="1402"/>
        <v>CK$16</v>
      </c>
      <c r="CL1134" s="199" t="str">
        <f t="shared" si="1402"/>
        <v>CL$16</v>
      </c>
      <c r="CN1134" s="176"/>
      <c r="CO1134" s="199" t="str">
        <f t="shared" ref="CO1134:DL1134" si="1403">CO$20</f>
        <v>CO$16</v>
      </c>
      <c r="CP1134" s="199" t="str">
        <f t="shared" si="1403"/>
        <v>CP$16</v>
      </c>
      <c r="CQ1134" s="199" t="str">
        <f t="shared" si="1403"/>
        <v>CQ$16</v>
      </c>
      <c r="CR1134" s="199" t="str">
        <f t="shared" si="1403"/>
        <v>CR$16</v>
      </c>
      <c r="CS1134" s="199" t="str">
        <f t="shared" si="1403"/>
        <v>CS$16</v>
      </c>
      <c r="CT1134" s="199" t="str">
        <f t="shared" si="1403"/>
        <v>CT$16</v>
      </c>
      <c r="CU1134" s="199" t="str">
        <f t="shared" si="1403"/>
        <v>CU$16</v>
      </c>
      <c r="CV1134" s="199" t="str">
        <f t="shared" si="1403"/>
        <v>CV$16</v>
      </c>
      <c r="CW1134" s="199" t="str">
        <f t="shared" si="1403"/>
        <v>CW$16</v>
      </c>
      <c r="CX1134" s="199" t="str">
        <f t="shared" si="1403"/>
        <v>CX$16</v>
      </c>
      <c r="CY1134" s="199" t="str">
        <f t="shared" si="1403"/>
        <v>CY$16</v>
      </c>
      <c r="CZ1134" s="199" t="str">
        <f t="shared" si="1403"/>
        <v>CZ$16</v>
      </c>
      <c r="DA1134" s="199" t="str">
        <f t="shared" si="1403"/>
        <v>DA$16</v>
      </c>
      <c r="DB1134" s="199" t="str">
        <f t="shared" si="1403"/>
        <v>DB$16</v>
      </c>
      <c r="DC1134" s="199" t="str">
        <f t="shared" si="1403"/>
        <v>DC$16</v>
      </c>
      <c r="DD1134" s="199" t="str">
        <f t="shared" si="1403"/>
        <v>DD$16</v>
      </c>
      <c r="DE1134" s="199" t="str">
        <f t="shared" si="1403"/>
        <v>DE$16</v>
      </c>
      <c r="DF1134" s="199" t="str">
        <f t="shared" si="1403"/>
        <v>DF$16</v>
      </c>
      <c r="DG1134" s="199" t="str">
        <f t="shared" si="1403"/>
        <v>DG$16</v>
      </c>
      <c r="DH1134" s="199" t="str">
        <f t="shared" si="1403"/>
        <v>DH$16</v>
      </c>
      <c r="DI1134" s="199" t="str">
        <f t="shared" si="1403"/>
        <v>DI$16</v>
      </c>
      <c r="DJ1134" s="199" t="str">
        <f t="shared" si="1403"/>
        <v>DJ$16</v>
      </c>
      <c r="DK1134" s="199" t="str">
        <f t="shared" si="1403"/>
        <v>DK$16</v>
      </c>
      <c r="DL1134" s="199" t="str">
        <f t="shared" si="1403"/>
        <v>DL$16</v>
      </c>
    </row>
    <row r="1135" spans="1:116" x14ac:dyDescent="0.35">
      <c r="A1135" s="174"/>
      <c r="E1135" s="8"/>
      <c r="G1135" s="175" t="s">
        <v>492</v>
      </c>
      <c r="H1135" s="200"/>
      <c r="I1135" s="201"/>
      <c r="J1135" s="201"/>
      <c r="K1135" s="202"/>
      <c r="L1135" s="202"/>
      <c r="M1135" s="202"/>
      <c r="N1135" s="202"/>
      <c r="O1135" s="202"/>
      <c r="P1135" s="202"/>
      <c r="R1135" s="202"/>
      <c r="S1135" s="199" t="str">
        <f t="shared" ref="S1135:AX1135" si="1404">S$21</f>
        <v>S$17</v>
      </c>
      <c r="T1135" s="199" t="str">
        <f t="shared" si="1404"/>
        <v>T$17</v>
      </c>
      <c r="U1135" s="199" t="str">
        <f t="shared" si="1404"/>
        <v>U$17</v>
      </c>
      <c r="V1135" s="199" t="str">
        <f t="shared" si="1404"/>
        <v>V$17</v>
      </c>
      <c r="W1135" s="199" t="str">
        <f t="shared" si="1404"/>
        <v>W$17</v>
      </c>
      <c r="X1135" s="199" t="str">
        <f t="shared" si="1404"/>
        <v>X$17</v>
      </c>
      <c r="Y1135" s="199" t="str">
        <f t="shared" si="1404"/>
        <v>Y$17</v>
      </c>
      <c r="Z1135" s="199" t="str">
        <f t="shared" si="1404"/>
        <v>Z$17</v>
      </c>
      <c r="AA1135" s="199" t="str">
        <f t="shared" si="1404"/>
        <v>AA$17</v>
      </c>
      <c r="AB1135" s="199" t="str">
        <f t="shared" si="1404"/>
        <v>AB$17</v>
      </c>
      <c r="AC1135" s="199" t="str">
        <f t="shared" si="1404"/>
        <v>AC$17</v>
      </c>
      <c r="AD1135" s="199" t="str">
        <f t="shared" si="1404"/>
        <v>AD$17</v>
      </c>
      <c r="AE1135" s="199" t="str">
        <f t="shared" si="1404"/>
        <v>AE$17</v>
      </c>
      <c r="AF1135" s="199" t="str">
        <f t="shared" si="1404"/>
        <v>AF$17</v>
      </c>
      <c r="AG1135" s="199" t="str">
        <f t="shared" si="1404"/>
        <v>AG$17</v>
      </c>
      <c r="AH1135" s="199" t="str">
        <f t="shared" si="1404"/>
        <v>AH$17</v>
      </c>
      <c r="AI1135" s="199" t="str">
        <f t="shared" si="1404"/>
        <v>AI$17</v>
      </c>
      <c r="AJ1135" s="199" t="str">
        <f t="shared" si="1404"/>
        <v>AJ$17</v>
      </c>
      <c r="AK1135" s="199" t="str">
        <f t="shared" si="1404"/>
        <v>AK$17</v>
      </c>
      <c r="AL1135" s="199" t="str">
        <f t="shared" si="1404"/>
        <v>AL$17</v>
      </c>
      <c r="AM1135" s="199" t="str">
        <f t="shared" si="1404"/>
        <v>AM$17</v>
      </c>
      <c r="AN1135" s="199" t="str">
        <f t="shared" si="1404"/>
        <v>AN$17</v>
      </c>
      <c r="AO1135" s="199" t="str">
        <f t="shared" si="1404"/>
        <v>AO$17</v>
      </c>
      <c r="AP1135" s="199" t="str">
        <f t="shared" si="1404"/>
        <v>AP$17</v>
      </c>
      <c r="AQ1135" s="199" t="str">
        <f t="shared" si="1404"/>
        <v>AQ$17</v>
      </c>
      <c r="AR1135" s="199" t="str">
        <f t="shared" si="1404"/>
        <v>AR$17</v>
      </c>
      <c r="AS1135" s="199" t="str">
        <f t="shared" si="1404"/>
        <v>AS$17</v>
      </c>
      <c r="AT1135" s="199" t="str">
        <f t="shared" si="1404"/>
        <v>AT$17</v>
      </c>
      <c r="AU1135" s="199" t="str">
        <f t="shared" si="1404"/>
        <v>AU$17</v>
      </c>
      <c r="AV1135" s="199" t="str">
        <f t="shared" si="1404"/>
        <v>AV$17</v>
      </c>
      <c r="AW1135" s="199" t="str">
        <f t="shared" si="1404"/>
        <v>AW$17</v>
      </c>
      <c r="AX1135" s="199" t="str">
        <f t="shared" si="1404"/>
        <v>AX$17</v>
      </c>
      <c r="AY1135" s="199" t="str">
        <f t="shared" ref="AY1135:CD1135" si="1405">AY$21</f>
        <v>AY$17</v>
      </c>
      <c r="AZ1135" s="199" t="str">
        <f t="shared" si="1405"/>
        <v>AZ$17</v>
      </c>
      <c r="BA1135" s="199" t="str">
        <f t="shared" si="1405"/>
        <v>BA$17</v>
      </c>
      <c r="BB1135" s="199" t="str">
        <f t="shared" si="1405"/>
        <v>BB$17</v>
      </c>
      <c r="BC1135" s="199" t="str">
        <f t="shared" si="1405"/>
        <v>BC$17</v>
      </c>
      <c r="BD1135" s="199" t="str">
        <f t="shared" si="1405"/>
        <v>BD$17</v>
      </c>
      <c r="BE1135" s="199" t="str">
        <f t="shared" si="1405"/>
        <v>BE$17</v>
      </c>
      <c r="BF1135" s="199" t="str">
        <f t="shared" si="1405"/>
        <v>BF$17</v>
      </c>
      <c r="BG1135" s="199" t="str">
        <f t="shared" si="1405"/>
        <v>BG$17</v>
      </c>
      <c r="BH1135" s="199" t="str">
        <f t="shared" si="1405"/>
        <v>BH$17</v>
      </c>
      <c r="BI1135" s="199" t="str">
        <f t="shared" si="1405"/>
        <v>BI$17</v>
      </c>
      <c r="BJ1135" s="199" t="str">
        <f t="shared" si="1405"/>
        <v>BJ$17</v>
      </c>
      <c r="BK1135" s="199" t="str">
        <f t="shared" si="1405"/>
        <v>BK$17</v>
      </c>
      <c r="BL1135" s="199" t="str">
        <f t="shared" si="1405"/>
        <v>BL$17</v>
      </c>
      <c r="BM1135" s="199" t="str">
        <f t="shared" si="1405"/>
        <v>BM$17</v>
      </c>
      <c r="BN1135" s="199" t="str">
        <f t="shared" si="1405"/>
        <v>BN$17</v>
      </c>
      <c r="BO1135" s="199" t="str">
        <f t="shared" si="1405"/>
        <v>BO$17</v>
      </c>
      <c r="BP1135" s="199" t="str">
        <f t="shared" si="1405"/>
        <v>BP$17</v>
      </c>
      <c r="BQ1135" s="199" t="str">
        <f t="shared" si="1405"/>
        <v>BQ$17</v>
      </c>
      <c r="BR1135" s="199" t="str">
        <f t="shared" si="1405"/>
        <v>BR$17</v>
      </c>
      <c r="BS1135" s="199" t="str">
        <f t="shared" si="1405"/>
        <v>BS$17</v>
      </c>
      <c r="BT1135" s="199" t="str">
        <f t="shared" si="1405"/>
        <v>BT$17</v>
      </c>
      <c r="BU1135" s="199" t="str">
        <f t="shared" si="1405"/>
        <v>BU$17</v>
      </c>
      <c r="BV1135" s="199" t="str">
        <f t="shared" si="1405"/>
        <v>BV$17</v>
      </c>
      <c r="BW1135" s="199" t="str">
        <f t="shared" si="1405"/>
        <v>BW$17</v>
      </c>
      <c r="BX1135" s="199" t="str">
        <f t="shared" si="1405"/>
        <v>BX$17</v>
      </c>
      <c r="BY1135" s="199" t="str">
        <f t="shared" si="1405"/>
        <v>BY$17</v>
      </c>
      <c r="BZ1135" s="199" t="str">
        <f t="shared" si="1405"/>
        <v>BZ$17</v>
      </c>
      <c r="CA1135" s="199" t="str">
        <f t="shared" si="1405"/>
        <v>CA$17</v>
      </c>
      <c r="CB1135" s="199" t="str">
        <f t="shared" si="1405"/>
        <v>CB$17</v>
      </c>
      <c r="CC1135" s="199" t="str">
        <f t="shared" si="1405"/>
        <v>CC$17</v>
      </c>
      <c r="CD1135" s="199" t="str">
        <f t="shared" si="1405"/>
        <v>CD$17</v>
      </c>
      <c r="CE1135" s="199" t="str">
        <f t="shared" ref="CE1135:CL1135" si="1406">CE$21</f>
        <v>CE$17</v>
      </c>
      <c r="CF1135" s="199" t="str">
        <f t="shared" si="1406"/>
        <v>CF$17</v>
      </c>
      <c r="CG1135" s="199" t="str">
        <f t="shared" si="1406"/>
        <v>CG$17</v>
      </c>
      <c r="CH1135" s="199" t="str">
        <f t="shared" si="1406"/>
        <v>CH$17</v>
      </c>
      <c r="CI1135" s="199" t="str">
        <f t="shared" si="1406"/>
        <v>CI$17</v>
      </c>
      <c r="CJ1135" s="199" t="str">
        <f t="shared" si="1406"/>
        <v>CJ$17</v>
      </c>
      <c r="CK1135" s="199" t="str">
        <f t="shared" si="1406"/>
        <v>CK$17</v>
      </c>
      <c r="CL1135" s="199" t="str">
        <f t="shared" si="1406"/>
        <v>CL$17</v>
      </c>
      <c r="CN1135" s="201"/>
      <c r="CO1135" s="199" t="str">
        <f t="shared" ref="CO1135:DL1135" si="1407">CO$21</f>
        <v>CO$17</v>
      </c>
      <c r="CP1135" s="199" t="str">
        <f t="shared" si="1407"/>
        <v>CP$17</v>
      </c>
      <c r="CQ1135" s="199" t="str">
        <f t="shared" si="1407"/>
        <v>CQ$17</v>
      </c>
      <c r="CR1135" s="199" t="str">
        <f t="shared" si="1407"/>
        <v>CR$17</v>
      </c>
      <c r="CS1135" s="199" t="str">
        <f t="shared" si="1407"/>
        <v>CS$17</v>
      </c>
      <c r="CT1135" s="199" t="str">
        <f t="shared" si="1407"/>
        <v>CT$17</v>
      </c>
      <c r="CU1135" s="199" t="str">
        <f t="shared" si="1407"/>
        <v>CU$17</v>
      </c>
      <c r="CV1135" s="199" t="str">
        <f t="shared" si="1407"/>
        <v>CV$17</v>
      </c>
      <c r="CW1135" s="199" t="str">
        <f t="shared" si="1407"/>
        <v>CW$17</v>
      </c>
      <c r="CX1135" s="199" t="str">
        <f t="shared" si="1407"/>
        <v>CX$17</v>
      </c>
      <c r="CY1135" s="199" t="str">
        <f t="shared" si="1407"/>
        <v>CY$17</v>
      </c>
      <c r="CZ1135" s="199" t="str">
        <f t="shared" si="1407"/>
        <v>CZ$17</v>
      </c>
      <c r="DA1135" s="199" t="str">
        <f t="shared" si="1407"/>
        <v>DA$17</v>
      </c>
      <c r="DB1135" s="199" t="str">
        <f t="shared" si="1407"/>
        <v>DB$17</v>
      </c>
      <c r="DC1135" s="199" t="str">
        <f t="shared" si="1407"/>
        <v>DC$17</v>
      </c>
      <c r="DD1135" s="199" t="str">
        <f t="shared" si="1407"/>
        <v>DD$17</v>
      </c>
      <c r="DE1135" s="199" t="str">
        <f t="shared" si="1407"/>
        <v>DE$17</v>
      </c>
      <c r="DF1135" s="199" t="str">
        <f t="shared" si="1407"/>
        <v>DF$17</v>
      </c>
      <c r="DG1135" s="199" t="str">
        <f t="shared" si="1407"/>
        <v>DG$17</v>
      </c>
      <c r="DH1135" s="199" t="str">
        <f t="shared" si="1407"/>
        <v>DH$17</v>
      </c>
      <c r="DI1135" s="199" t="str">
        <f t="shared" si="1407"/>
        <v>DI$17</v>
      </c>
      <c r="DJ1135" s="199" t="str">
        <f t="shared" si="1407"/>
        <v>DJ$17</v>
      </c>
      <c r="DK1135" s="199" t="str">
        <f t="shared" si="1407"/>
        <v>DK$17</v>
      </c>
      <c r="DL1135" s="199" t="str">
        <f t="shared" si="1407"/>
        <v>DL$17</v>
      </c>
    </row>
    <row r="1136" spans="1:116" x14ac:dyDescent="0.35">
      <c r="A1136" s="174"/>
      <c r="E1136" s="8"/>
      <c r="G1136" s="175" t="s">
        <v>461</v>
      </c>
      <c r="H1136" s="200"/>
      <c r="I1136" s="201"/>
      <c r="J1136" s="201"/>
      <c r="K1136" s="202"/>
      <c r="L1136" s="202"/>
      <c r="M1136" s="202"/>
      <c r="N1136" s="202"/>
      <c r="O1136" s="202"/>
      <c r="P1136" s="202"/>
      <c r="R1136" s="202"/>
      <c r="S1136" s="190"/>
      <c r="T1136" s="190"/>
      <c r="U1136" s="190"/>
      <c r="V1136" s="190"/>
      <c r="W1136" s="190"/>
      <c r="X1136" s="190"/>
      <c r="Y1136" s="190"/>
      <c r="Z1136" s="190"/>
      <c r="AA1136" s="190"/>
      <c r="AB1136" s="190"/>
      <c r="AC1136" s="190"/>
      <c r="AD1136" s="190"/>
      <c r="AE1136" s="190"/>
      <c r="AF1136" s="190"/>
      <c r="AG1136" s="190"/>
      <c r="AH1136" s="190"/>
      <c r="AI1136" s="190"/>
      <c r="AJ1136" s="190"/>
      <c r="AK1136" s="190"/>
      <c r="AL1136" s="190"/>
      <c r="AM1136" s="190"/>
      <c r="AN1136" s="190"/>
      <c r="AO1136" s="190"/>
      <c r="AP1136" s="190"/>
      <c r="AQ1136" s="190"/>
      <c r="AR1136" s="190"/>
      <c r="AS1136" s="190"/>
      <c r="AT1136" s="190"/>
      <c r="AU1136" s="190"/>
      <c r="AV1136" s="190"/>
      <c r="AW1136" s="190"/>
      <c r="AX1136" s="190"/>
      <c r="AY1136" s="190"/>
      <c r="AZ1136" s="190"/>
      <c r="BA1136" s="190"/>
      <c r="BB1136" s="190"/>
      <c r="BC1136" s="190"/>
      <c r="BD1136" s="190"/>
      <c r="BE1136" s="190"/>
      <c r="BF1136" s="190"/>
      <c r="BG1136" s="190"/>
      <c r="BH1136" s="190"/>
      <c r="BI1136" s="190"/>
      <c r="BJ1136" s="190"/>
      <c r="BK1136" s="190"/>
      <c r="BL1136" s="190"/>
      <c r="BM1136" s="190"/>
      <c r="BN1136" s="190"/>
      <c r="BO1136" s="190"/>
      <c r="BP1136" s="190"/>
      <c r="BQ1136" s="190"/>
      <c r="BR1136" s="190"/>
      <c r="BS1136" s="190"/>
      <c r="BT1136" s="190"/>
      <c r="BU1136" s="190"/>
      <c r="BV1136" s="190"/>
      <c r="BW1136" s="190"/>
      <c r="BX1136" s="190"/>
      <c r="BY1136" s="190"/>
      <c r="BZ1136" s="190"/>
      <c r="CA1136" s="190"/>
      <c r="CB1136" s="190"/>
      <c r="CC1136" s="190"/>
      <c r="CD1136" s="190"/>
      <c r="CE1136" s="190"/>
      <c r="CF1136" s="190"/>
      <c r="CG1136" s="190"/>
      <c r="CH1136" s="190"/>
      <c r="CI1136" s="190"/>
      <c r="CJ1136" s="190"/>
      <c r="CK1136" s="190"/>
      <c r="CL1136" s="190"/>
      <c r="CN1136" s="201"/>
      <c r="CO1136" s="190"/>
      <c r="CP1136" s="190"/>
      <c r="CQ1136" s="190"/>
      <c r="CR1136" s="190"/>
      <c r="CS1136" s="190"/>
      <c r="CT1136" s="190"/>
      <c r="CU1136" s="190"/>
      <c r="CV1136" s="190"/>
      <c r="CW1136" s="190"/>
      <c r="CX1136" s="190"/>
      <c r="CY1136" s="190"/>
      <c r="CZ1136" s="190"/>
      <c r="DA1136" s="190"/>
      <c r="DB1136" s="190"/>
      <c r="DC1136" s="190"/>
      <c r="DD1136" s="190"/>
      <c r="DE1136" s="190"/>
      <c r="DF1136" s="190"/>
      <c r="DG1136" s="190"/>
      <c r="DH1136" s="190"/>
      <c r="DI1136" s="190"/>
      <c r="DJ1136" s="190"/>
      <c r="DK1136" s="190"/>
      <c r="DL1136" s="190"/>
    </row>
    <row r="1137" spans="1:117" x14ac:dyDescent="0.35">
      <c r="A1137" s="174"/>
      <c r="E1137" s="8"/>
      <c r="G1137" s="175" t="s">
        <v>462</v>
      </c>
      <c r="H1137" s="200"/>
      <c r="I1137" s="201"/>
      <c r="J1137" s="201"/>
      <c r="K1137" s="202"/>
      <c r="L1137" s="202"/>
      <c r="M1137" s="202"/>
      <c r="N1137" s="202"/>
      <c r="O1137" s="202"/>
      <c r="P1137" s="202"/>
      <c r="R1137" s="202"/>
      <c r="S1137" s="190"/>
      <c r="T1137" s="190"/>
      <c r="U1137" s="190"/>
      <c r="V1137" s="190"/>
      <c r="W1137" s="190"/>
      <c r="X1137" s="190"/>
      <c r="Y1137" s="190"/>
      <c r="Z1137" s="190"/>
      <c r="AA1137" s="190"/>
      <c r="AB1137" s="190"/>
      <c r="AC1137" s="190"/>
      <c r="AD1137" s="190"/>
      <c r="AE1137" s="190"/>
      <c r="AF1137" s="190"/>
      <c r="AG1137" s="190"/>
      <c r="AH1137" s="190"/>
      <c r="AI1137" s="190"/>
      <c r="AJ1137" s="190"/>
      <c r="AK1137" s="190"/>
      <c r="AL1137" s="190"/>
      <c r="AM1137" s="190"/>
      <c r="AN1137" s="190"/>
      <c r="AO1137" s="190"/>
      <c r="AP1137" s="190"/>
      <c r="AQ1137" s="190"/>
      <c r="AR1137" s="190"/>
      <c r="AS1137" s="190"/>
      <c r="AT1137" s="190"/>
      <c r="AU1137" s="190"/>
      <c r="AV1137" s="190"/>
      <c r="AW1137" s="190"/>
      <c r="AX1137" s="190"/>
      <c r="AY1137" s="190"/>
      <c r="AZ1137" s="190"/>
      <c r="BA1137" s="190"/>
      <c r="BB1137" s="190"/>
      <c r="BC1137" s="190"/>
      <c r="BD1137" s="190"/>
      <c r="BE1137" s="190"/>
      <c r="BF1137" s="190"/>
      <c r="BG1137" s="190"/>
      <c r="BH1137" s="190"/>
      <c r="BI1137" s="190"/>
      <c r="BJ1137" s="190"/>
      <c r="BK1137" s="190"/>
      <c r="BL1137" s="190"/>
      <c r="BM1137" s="190"/>
      <c r="BN1137" s="190"/>
      <c r="BO1137" s="190"/>
      <c r="BP1137" s="190"/>
      <c r="BQ1137" s="190"/>
      <c r="BR1137" s="190"/>
      <c r="BS1137" s="190"/>
      <c r="BT1137" s="190"/>
      <c r="BU1137" s="190"/>
      <c r="BV1137" s="190"/>
      <c r="BW1137" s="190"/>
      <c r="BX1137" s="190"/>
      <c r="BY1137" s="190"/>
      <c r="BZ1137" s="190"/>
      <c r="CA1137" s="190"/>
      <c r="CB1137" s="190"/>
      <c r="CC1137" s="190"/>
      <c r="CD1137" s="190"/>
      <c r="CE1137" s="190"/>
      <c r="CF1137" s="190"/>
      <c r="CG1137" s="190"/>
      <c r="CH1137" s="190"/>
      <c r="CI1137" s="190"/>
      <c r="CJ1137" s="190"/>
      <c r="CK1137" s="190"/>
      <c r="CL1137" s="190"/>
      <c r="CN1137" s="201"/>
      <c r="CO1137" s="190"/>
      <c r="CP1137" s="190"/>
      <c r="CQ1137" s="190"/>
      <c r="CR1137" s="190"/>
      <c r="CS1137" s="190"/>
      <c r="CT1137" s="190"/>
      <c r="CU1137" s="190"/>
      <c r="CV1137" s="190"/>
      <c r="CW1137" s="190"/>
      <c r="CX1137" s="190"/>
      <c r="CY1137" s="190"/>
      <c r="CZ1137" s="190"/>
      <c r="DA1137" s="190"/>
      <c r="DB1137" s="190"/>
      <c r="DC1137" s="190"/>
      <c r="DD1137" s="190"/>
      <c r="DE1137" s="190"/>
      <c r="DF1137" s="190"/>
      <c r="DG1137" s="190"/>
      <c r="DH1137" s="190"/>
      <c r="DI1137" s="190"/>
      <c r="DJ1137" s="190"/>
      <c r="DK1137" s="190"/>
      <c r="DL1137" s="190"/>
    </row>
    <row r="1138" spans="1:117" x14ac:dyDescent="0.35">
      <c r="A1138" s="174"/>
      <c r="E1138" s="8"/>
      <c r="G1138" s="175" t="s">
        <v>491</v>
      </c>
      <c r="H1138" s="200"/>
      <c r="I1138" s="201"/>
      <c r="J1138" s="201"/>
      <c r="K1138" s="202"/>
      <c r="L1138" s="202"/>
      <c r="M1138" s="202"/>
      <c r="N1138" s="202"/>
      <c r="O1138" s="202"/>
      <c r="P1138" s="202"/>
      <c r="R1138" s="202"/>
      <c r="S1138" s="190" t="str">
        <f t="shared" ref="S1138:AX1138" si="1408">S$22</f>
        <v>S$18</v>
      </c>
      <c r="T1138" s="190" t="str">
        <f t="shared" si="1408"/>
        <v>T$18</v>
      </c>
      <c r="U1138" s="190" t="str">
        <f t="shared" si="1408"/>
        <v>U$18</v>
      </c>
      <c r="V1138" s="190" t="str">
        <f t="shared" si="1408"/>
        <v>V$18</v>
      </c>
      <c r="W1138" s="190" t="str">
        <f t="shared" si="1408"/>
        <v>W$18</v>
      </c>
      <c r="X1138" s="190" t="str">
        <f t="shared" si="1408"/>
        <v>X$18</v>
      </c>
      <c r="Y1138" s="190" t="str">
        <f t="shared" si="1408"/>
        <v>Y$18</v>
      </c>
      <c r="Z1138" s="190" t="str">
        <f t="shared" si="1408"/>
        <v>Z$18</v>
      </c>
      <c r="AA1138" s="190" t="str">
        <f t="shared" si="1408"/>
        <v>AA$18</v>
      </c>
      <c r="AB1138" s="190" t="str">
        <f t="shared" si="1408"/>
        <v>AB$18</v>
      </c>
      <c r="AC1138" s="190" t="str">
        <f t="shared" si="1408"/>
        <v>AC$18</v>
      </c>
      <c r="AD1138" s="190" t="str">
        <f t="shared" si="1408"/>
        <v>AD$18</v>
      </c>
      <c r="AE1138" s="190" t="str">
        <f t="shared" si="1408"/>
        <v>AE$18</v>
      </c>
      <c r="AF1138" s="190" t="str">
        <f t="shared" si="1408"/>
        <v>AF$18</v>
      </c>
      <c r="AG1138" s="190" t="str">
        <f t="shared" si="1408"/>
        <v>AG$18</v>
      </c>
      <c r="AH1138" s="190" t="str">
        <f t="shared" si="1408"/>
        <v>AH$18</v>
      </c>
      <c r="AI1138" s="190" t="str">
        <f t="shared" si="1408"/>
        <v>AI$18</v>
      </c>
      <c r="AJ1138" s="190" t="str">
        <f t="shared" si="1408"/>
        <v>AJ$18</v>
      </c>
      <c r="AK1138" s="190" t="str">
        <f t="shared" si="1408"/>
        <v>AK$18</v>
      </c>
      <c r="AL1138" s="190" t="str">
        <f t="shared" si="1408"/>
        <v>AL$18</v>
      </c>
      <c r="AM1138" s="190" t="str">
        <f t="shared" si="1408"/>
        <v>AM$18</v>
      </c>
      <c r="AN1138" s="190" t="str">
        <f t="shared" si="1408"/>
        <v>AN$18</v>
      </c>
      <c r="AO1138" s="190" t="str">
        <f t="shared" si="1408"/>
        <v>AO$18</v>
      </c>
      <c r="AP1138" s="190" t="str">
        <f t="shared" si="1408"/>
        <v>AP$18</v>
      </c>
      <c r="AQ1138" s="190" t="str">
        <f t="shared" si="1408"/>
        <v>AQ$18</v>
      </c>
      <c r="AR1138" s="190" t="str">
        <f t="shared" si="1408"/>
        <v>AR$18</v>
      </c>
      <c r="AS1138" s="190" t="str">
        <f t="shared" si="1408"/>
        <v>AS$18</v>
      </c>
      <c r="AT1138" s="190" t="str">
        <f t="shared" si="1408"/>
        <v>AT$18</v>
      </c>
      <c r="AU1138" s="190" t="str">
        <f t="shared" si="1408"/>
        <v>AU$18</v>
      </c>
      <c r="AV1138" s="190" t="str">
        <f t="shared" si="1408"/>
        <v>AV$18</v>
      </c>
      <c r="AW1138" s="190" t="str">
        <f t="shared" si="1408"/>
        <v>AW$18</v>
      </c>
      <c r="AX1138" s="190" t="str">
        <f t="shared" si="1408"/>
        <v>AX$18</v>
      </c>
      <c r="AY1138" s="190" t="str">
        <f t="shared" ref="AY1138:CD1138" si="1409">AY$22</f>
        <v>AY$18</v>
      </c>
      <c r="AZ1138" s="190" t="str">
        <f t="shared" si="1409"/>
        <v>AZ$18</v>
      </c>
      <c r="BA1138" s="190" t="str">
        <f t="shared" si="1409"/>
        <v>BA$18</v>
      </c>
      <c r="BB1138" s="190" t="str">
        <f t="shared" si="1409"/>
        <v>BB$18</v>
      </c>
      <c r="BC1138" s="190" t="str">
        <f t="shared" si="1409"/>
        <v>BC$18</v>
      </c>
      <c r="BD1138" s="190" t="str">
        <f t="shared" si="1409"/>
        <v>BD$18</v>
      </c>
      <c r="BE1138" s="190" t="str">
        <f t="shared" si="1409"/>
        <v>BE$18</v>
      </c>
      <c r="BF1138" s="190" t="str">
        <f t="shared" si="1409"/>
        <v>BF$18</v>
      </c>
      <c r="BG1138" s="190" t="str">
        <f t="shared" si="1409"/>
        <v>BG$18</v>
      </c>
      <c r="BH1138" s="190" t="str">
        <f t="shared" si="1409"/>
        <v>BH$18</v>
      </c>
      <c r="BI1138" s="190" t="str">
        <f t="shared" si="1409"/>
        <v>BI$18</v>
      </c>
      <c r="BJ1138" s="190" t="str">
        <f t="shared" si="1409"/>
        <v>BJ$18</v>
      </c>
      <c r="BK1138" s="190" t="str">
        <f t="shared" si="1409"/>
        <v>BK$18</v>
      </c>
      <c r="BL1138" s="190" t="str">
        <f t="shared" si="1409"/>
        <v>BL$18</v>
      </c>
      <c r="BM1138" s="190" t="str">
        <f t="shared" si="1409"/>
        <v>BM$18</v>
      </c>
      <c r="BN1138" s="190" t="str">
        <f t="shared" si="1409"/>
        <v>BN$18</v>
      </c>
      <c r="BO1138" s="190" t="str">
        <f t="shared" si="1409"/>
        <v>BO$18</v>
      </c>
      <c r="BP1138" s="190" t="str">
        <f t="shared" si="1409"/>
        <v>BP$18</v>
      </c>
      <c r="BQ1138" s="190" t="str">
        <f t="shared" si="1409"/>
        <v>BQ$18</v>
      </c>
      <c r="BR1138" s="190" t="str">
        <f t="shared" si="1409"/>
        <v>BR$18</v>
      </c>
      <c r="BS1138" s="190" t="str">
        <f t="shared" si="1409"/>
        <v>BS$18</v>
      </c>
      <c r="BT1138" s="190" t="str">
        <f t="shared" si="1409"/>
        <v>BT$18</v>
      </c>
      <c r="BU1138" s="190" t="str">
        <f t="shared" si="1409"/>
        <v>BU$18</v>
      </c>
      <c r="BV1138" s="190" t="str">
        <f t="shared" si="1409"/>
        <v>BV$18</v>
      </c>
      <c r="BW1138" s="190" t="str">
        <f t="shared" si="1409"/>
        <v>BW$18</v>
      </c>
      <c r="BX1138" s="190" t="str">
        <f t="shared" si="1409"/>
        <v>BX$18</v>
      </c>
      <c r="BY1138" s="190" t="str">
        <f t="shared" si="1409"/>
        <v>BY$18</v>
      </c>
      <c r="BZ1138" s="190" t="str">
        <f t="shared" si="1409"/>
        <v>BZ$18</v>
      </c>
      <c r="CA1138" s="190" t="str">
        <f t="shared" si="1409"/>
        <v>CA$18</v>
      </c>
      <c r="CB1138" s="190" t="str">
        <f t="shared" si="1409"/>
        <v>CB$18</v>
      </c>
      <c r="CC1138" s="190" t="str">
        <f t="shared" si="1409"/>
        <v>CC$18</v>
      </c>
      <c r="CD1138" s="190" t="str">
        <f t="shared" si="1409"/>
        <v>CD$18</v>
      </c>
      <c r="CE1138" s="190" t="str">
        <f t="shared" ref="CE1138:CL1138" si="1410">CE$22</f>
        <v>CE$18</v>
      </c>
      <c r="CF1138" s="190" t="str">
        <f t="shared" si="1410"/>
        <v>CF$18</v>
      </c>
      <c r="CG1138" s="190" t="str">
        <f t="shared" si="1410"/>
        <v>CG$18</v>
      </c>
      <c r="CH1138" s="190" t="str">
        <f t="shared" si="1410"/>
        <v>CH$18</v>
      </c>
      <c r="CI1138" s="190" t="str">
        <f t="shared" si="1410"/>
        <v>CI$18</v>
      </c>
      <c r="CJ1138" s="190" t="str">
        <f t="shared" si="1410"/>
        <v>CJ$18</v>
      </c>
      <c r="CK1138" s="190" t="str">
        <f t="shared" si="1410"/>
        <v>CK$18</v>
      </c>
      <c r="CL1138" s="190" t="str">
        <f t="shared" si="1410"/>
        <v>CL$18</v>
      </c>
      <c r="CN1138" s="201"/>
      <c r="CO1138" s="190" t="str">
        <f t="shared" ref="CO1138:DL1138" si="1411">CO$22</f>
        <v>CO$18</v>
      </c>
      <c r="CP1138" s="190" t="str">
        <f t="shared" si="1411"/>
        <v>CP$18</v>
      </c>
      <c r="CQ1138" s="190" t="str">
        <f t="shared" si="1411"/>
        <v>CQ$18</v>
      </c>
      <c r="CR1138" s="190" t="str">
        <f t="shared" si="1411"/>
        <v>CR$18</v>
      </c>
      <c r="CS1138" s="190" t="str">
        <f t="shared" si="1411"/>
        <v>CS$18</v>
      </c>
      <c r="CT1138" s="190" t="str">
        <f t="shared" si="1411"/>
        <v>CT$18</v>
      </c>
      <c r="CU1138" s="190" t="str">
        <f t="shared" si="1411"/>
        <v>CU$18</v>
      </c>
      <c r="CV1138" s="190" t="str">
        <f t="shared" si="1411"/>
        <v>CV$18</v>
      </c>
      <c r="CW1138" s="190" t="str">
        <f t="shared" si="1411"/>
        <v>CW$18</v>
      </c>
      <c r="CX1138" s="190" t="str">
        <f t="shared" si="1411"/>
        <v>CX$18</v>
      </c>
      <c r="CY1138" s="190" t="str">
        <f t="shared" si="1411"/>
        <v>CY$18</v>
      </c>
      <c r="CZ1138" s="190" t="str">
        <f t="shared" si="1411"/>
        <v>CZ$18</v>
      </c>
      <c r="DA1138" s="190" t="str">
        <f t="shared" si="1411"/>
        <v>DA$18</v>
      </c>
      <c r="DB1138" s="190" t="str">
        <f t="shared" si="1411"/>
        <v>DB$18</v>
      </c>
      <c r="DC1138" s="190" t="str">
        <f t="shared" si="1411"/>
        <v>DC$18</v>
      </c>
      <c r="DD1138" s="190" t="str">
        <f t="shared" si="1411"/>
        <v>DD$18</v>
      </c>
      <c r="DE1138" s="190" t="str">
        <f t="shared" si="1411"/>
        <v>DE$18</v>
      </c>
      <c r="DF1138" s="190" t="str">
        <f t="shared" si="1411"/>
        <v>DF$18</v>
      </c>
      <c r="DG1138" s="190" t="str">
        <f t="shared" si="1411"/>
        <v>DG$18</v>
      </c>
      <c r="DH1138" s="190" t="str">
        <f t="shared" si="1411"/>
        <v>DH$18</v>
      </c>
      <c r="DI1138" s="190" t="str">
        <f t="shared" si="1411"/>
        <v>DI$18</v>
      </c>
      <c r="DJ1138" s="190" t="str">
        <f t="shared" si="1411"/>
        <v>DJ$18</v>
      </c>
      <c r="DK1138" s="190" t="str">
        <f t="shared" si="1411"/>
        <v>DK$18</v>
      </c>
      <c r="DL1138" s="190" t="str">
        <f t="shared" si="1411"/>
        <v>DL$18</v>
      </c>
    </row>
    <row r="1139" spans="1:117" x14ac:dyDescent="0.35">
      <c r="A1139" s="174"/>
      <c r="E1139" s="8"/>
      <c r="G1139" s="175" t="s">
        <v>505</v>
      </c>
      <c r="H1139" s="200"/>
      <c r="I1139" s="201"/>
      <c r="J1139" s="201"/>
      <c r="K1139" s="202"/>
      <c r="L1139" s="202"/>
      <c r="M1139" s="202"/>
      <c r="N1139" s="202"/>
      <c r="O1139" s="202"/>
      <c r="P1139" s="202"/>
      <c r="R1139" s="202"/>
      <c r="S1139" s="190" t="str">
        <f t="shared" ref="S1139:AX1139" si="1412">S$23</f>
        <v>S$19</v>
      </c>
      <c r="T1139" s="190" t="str">
        <f t="shared" si="1412"/>
        <v>T$19</v>
      </c>
      <c r="U1139" s="190" t="str">
        <f t="shared" si="1412"/>
        <v>U$19</v>
      </c>
      <c r="V1139" s="190" t="str">
        <f t="shared" si="1412"/>
        <v>V$19</v>
      </c>
      <c r="W1139" s="190" t="str">
        <f t="shared" si="1412"/>
        <v>W$19</v>
      </c>
      <c r="X1139" s="190" t="str">
        <f t="shared" si="1412"/>
        <v>X$19</v>
      </c>
      <c r="Y1139" s="190" t="str">
        <f t="shared" si="1412"/>
        <v>Y$19</v>
      </c>
      <c r="Z1139" s="190" t="str">
        <f t="shared" si="1412"/>
        <v>Z$19</v>
      </c>
      <c r="AA1139" s="190" t="str">
        <f t="shared" si="1412"/>
        <v>AA$19</v>
      </c>
      <c r="AB1139" s="190" t="str">
        <f t="shared" si="1412"/>
        <v>AB$19</v>
      </c>
      <c r="AC1139" s="190" t="str">
        <f t="shared" si="1412"/>
        <v>AC$19</v>
      </c>
      <c r="AD1139" s="190" t="str">
        <f t="shared" si="1412"/>
        <v>AD$19</v>
      </c>
      <c r="AE1139" s="190" t="str">
        <f t="shared" si="1412"/>
        <v>AE$19</v>
      </c>
      <c r="AF1139" s="190" t="str">
        <f t="shared" si="1412"/>
        <v>AF$19</v>
      </c>
      <c r="AG1139" s="190" t="str">
        <f t="shared" si="1412"/>
        <v>AG$19</v>
      </c>
      <c r="AH1139" s="190" t="str">
        <f t="shared" si="1412"/>
        <v>AH$19</v>
      </c>
      <c r="AI1139" s="190" t="str">
        <f t="shared" si="1412"/>
        <v>AI$19</v>
      </c>
      <c r="AJ1139" s="190" t="str">
        <f t="shared" si="1412"/>
        <v>AJ$19</v>
      </c>
      <c r="AK1139" s="190" t="str">
        <f t="shared" si="1412"/>
        <v>AK$19</v>
      </c>
      <c r="AL1139" s="190" t="str">
        <f t="shared" si="1412"/>
        <v>AL$19</v>
      </c>
      <c r="AM1139" s="190" t="str">
        <f t="shared" si="1412"/>
        <v>AM$19</v>
      </c>
      <c r="AN1139" s="190" t="str">
        <f t="shared" si="1412"/>
        <v>AN$19</v>
      </c>
      <c r="AO1139" s="190" t="str">
        <f t="shared" si="1412"/>
        <v>AO$19</v>
      </c>
      <c r="AP1139" s="190" t="str">
        <f t="shared" si="1412"/>
        <v>AP$19</v>
      </c>
      <c r="AQ1139" s="190" t="str">
        <f t="shared" si="1412"/>
        <v>AQ$19</v>
      </c>
      <c r="AR1139" s="190" t="str">
        <f t="shared" si="1412"/>
        <v>AR$19</v>
      </c>
      <c r="AS1139" s="190" t="str">
        <f t="shared" si="1412"/>
        <v>AS$19</v>
      </c>
      <c r="AT1139" s="190" t="str">
        <f t="shared" si="1412"/>
        <v>AT$19</v>
      </c>
      <c r="AU1139" s="190" t="str">
        <f t="shared" si="1412"/>
        <v>AU$19</v>
      </c>
      <c r="AV1139" s="190" t="str">
        <f t="shared" si="1412"/>
        <v>AV$19</v>
      </c>
      <c r="AW1139" s="190" t="str">
        <f t="shared" si="1412"/>
        <v>AW$19</v>
      </c>
      <c r="AX1139" s="190" t="str">
        <f t="shared" si="1412"/>
        <v>AX$19</v>
      </c>
      <c r="AY1139" s="190" t="str">
        <f t="shared" ref="AY1139:CD1139" si="1413">AY$23</f>
        <v>AY$19</v>
      </c>
      <c r="AZ1139" s="190" t="str">
        <f t="shared" si="1413"/>
        <v>AZ$19</v>
      </c>
      <c r="BA1139" s="190" t="str">
        <f t="shared" si="1413"/>
        <v>BA$19</v>
      </c>
      <c r="BB1139" s="190" t="str">
        <f t="shared" si="1413"/>
        <v>BB$19</v>
      </c>
      <c r="BC1139" s="190" t="str">
        <f t="shared" si="1413"/>
        <v>BC$19</v>
      </c>
      <c r="BD1139" s="190" t="str">
        <f t="shared" si="1413"/>
        <v>BD$19</v>
      </c>
      <c r="BE1139" s="190" t="str">
        <f t="shared" si="1413"/>
        <v>BE$19</v>
      </c>
      <c r="BF1139" s="190" t="str">
        <f t="shared" si="1413"/>
        <v>BF$19</v>
      </c>
      <c r="BG1139" s="190" t="str">
        <f t="shared" si="1413"/>
        <v>BG$19</v>
      </c>
      <c r="BH1139" s="190" t="str">
        <f t="shared" si="1413"/>
        <v>BH$19</v>
      </c>
      <c r="BI1139" s="190" t="str">
        <f t="shared" si="1413"/>
        <v>BI$19</v>
      </c>
      <c r="BJ1139" s="190" t="str">
        <f t="shared" si="1413"/>
        <v>BJ$19</v>
      </c>
      <c r="BK1139" s="190" t="str">
        <f t="shared" si="1413"/>
        <v>BK$19</v>
      </c>
      <c r="BL1139" s="190" t="str">
        <f t="shared" si="1413"/>
        <v>BL$19</v>
      </c>
      <c r="BM1139" s="190" t="str">
        <f t="shared" si="1413"/>
        <v>BM$19</v>
      </c>
      <c r="BN1139" s="190" t="str">
        <f t="shared" si="1413"/>
        <v>BN$19</v>
      </c>
      <c r="BO1139" s="190" t="str">
        <f t="shared" si="1413"/>
        <v>BO$19</v>
      </c>
      <c r="BP1139" s="190" t="str">
        <f t="shared" si="1413"/>
        <v>BP$19</v>
      </c>
      <c r="BQ1139" s="190" t="str">
        <f t="shared" si="1413"/>
        <v>BQ$19</v>
      </c>
      <c r="BR1139" s="190" t="str">
        <f t="shared" si="1413"/>
        <v>BR$19</v>
      </c>
      <c r="BS1139" s="190" t="str">
        <f t="shared" si="1413"/>
        <v>BS$19</v>
      </c>
      <c r="BT1139" s="190" t="str">
        <f t="shared" si="1413"/>
        <v>BT$19</v>
      </c>
      <c r="BU1139" s="190" t="str">
        <f t="shared" si="1413"/>
        <v>BU$19</v>
      </c>
      <c r="BV1139" s="190" t="str">
        <f t="shared" si="1413"/>
        <v>BV$19</v>
      </c>
      <c r="BW1139" s="190" t="str">
        <f t="shared" si="1413"/>
        <v>BW$19</v>
      </c>
      <c r="BX1139" s="190" t="str">
        <f t="shared" si="1413"/>
        <v>BX$19</v>
      </c>
      <c r="BY1139" s="190" t="str">
        <f t="shared" si="1413"/>
        <v>BY$19</v>
      </c>
      <c r="BZ1139" s="190" t="str">
        <f t="shared" si="1413"/>
        <v>BZ$19</v>
      </c>
      <c r="CA1139" s="190" t="str">
        <f t="shared" si="1413"/>
        <v>CA$19</v>
      </c>
      <c r="CB1139" s="190" t="str">
        <f t="shared" si="1413"/>
        <v>CB$19</v>
      </c>
      <c r="CC1139" s="190" t="str">
        <f t="shared" si="1413"/>
        <v>CC$19</v>
      </c>
      <c r="CD1139" s="190" t="str">
        <f t="shared" si="1413"/>
        <v>CD$19</v>
      </c>
      <c r="CE1139" s="190" t="str">
        <f t="shared" ref="CE1139:CL1139" si="1414">CE$23</f>
        <v>CE$19</v>
      </c>
      <c r="CF1139" s="190" t="str">
        <f t="shared" si="1414"/>
        <v>CF$19</v>
      </c>
      <c r="CG1139" s="190" t="str">
        <f t="shared" si="1414"/>
        <v>CG$19</v>
      </c>
      <c r="CH1139" s="190" t="str">
        <f t="shared" si="1414"/>
        <v>CH$19</v>
      </c>
      <c r="CI1139" s="190" t="str">
        <f t="shared" si="1414"/>
        <v>CI$19</v>
      </c>
      <c r="CJ1139" s="190" t="str">
        <f t="shared" si="1414"/>
        <v>CJ$19</v>
      </c>
      <c r="CK1139" s="190" t="str">
        <f t="shared" si="1414"/>
        <v>CK$19</v>
      </c>
      <c r="CL1139" s="190" t="str">
        <f t="shared" si="1414"/>
        <v>CL$19</v>
      </c>
      <c r="CN1139" s="201"/>
      <c r="CO1139" s="190" t="str">
        <f t="shared" ref="CO1139:DL1139" si="1415">CO$23</f>
        <v>CO$19</v>
      </c>
      <c r="CP1139" s="190" t="str">
        <f t="shared" si="1415"/>
        <v>CP$19</v>
      </c>
      <c r="CQ1139" s="190" t="str">
        <f t="shared" si="1415"/>
        <v>CQ$19</v>
      </c>
      <c r="CR1139" s="190" t="str">
        <f t="shared" si="1415"/>
        <v>CR$19</v>
      </c>
      <c r="CS1139" s="190" t="str">
        <f t="shared" si="1415"/>
        <v>CS$19</v>
      </c>
      <c r="CT1139" s="190" t="str">
        <f t="shared" si="1415"/>
        <v>CT$19</v>
      </c>
      <c r="CU1139" s="190" t="str">
        <f t="shared" si="1415"/>
        <v>CU$19</v>
      </c>
      <c r="CV1139" s="190" t="str">
        <f t="shared" si="1415"/>
        <v>CV$19</v>
      </c>
      <c r="CW1139" s="190" t="str">
        <f t="shared" si="1415"/>
        <v>CW$19</v>
      </c>
      <c r="CX1139" s="190" t="str">
        <f t="shared" si="1415"/>
        <v>CX$19</v>
      </c>
      <c r="CY1139" s="190" t="str">
        <f t="shared" si="1415"/>
        <v>CY$19</v>
      </c>
      <c r="CZ1139" s="190" t="str">
        <f t="shared" si="1415"/>
        <v>CZ$19</v>
      </c>
      <c r="DA1139" s="190" t="str">
        <f t="shared" si="1415"/>
        <v>DA$19</v>
      </c>
      <c r="DB1139" s="190" t="str">
        <f t="shared" si="1415"/>
        <v>DB$19</v>
      </c>
      <c r="DC1139" s="190" t="str">
        <f t="shared" si="1415"/>
        <v>DC$19</v>
      </c>
      <c r="DD1139" s="190" t="str">
        <f t="shared" si="1415"/>
        <v>DD$19</v>
      </c>
      <c r="DE1139" s="190" t="str">
        <f t="shared" si="1415"/>
        <v>DE$19</v>
      </c>
      <c r="DF1139" s="190" t="str">
        <f t="shared" si="1415"/>
        <v>DF$19</v>
      </c>
      <c r="DG1139" s="190" t="str">
        <f t="shared" si="1415"/>
        <v>DG$19</v>
      </c>
      <c r="DH1139" s="190" t="str">
        <f t="shared" si="1415"/>
        <v>DH$19</v>
      </c>
      <c r="DI1139" s="190" t="str">
        <f t="shared" si="1415"/>
        <v>DI$19</v>
      </c>
      <c r="DJ1139" s="190" t="str">
        <f t="shared" si="1415"/>
        <v>DJ$19</v>
      </c>
      <c r="DK1139" s="190" t="str">
        <f t="shared" si="1415"/>
        <v>DK$19</v>
      </c>
      <c r="DL1139" s="190" t="str">
        <f t="shared" si="1415"/>
        <v>DL$19</v>
      </c>
    </row>
    <row r="1140" spans="1:117" x14ac:dyDescent="0.35">
      <c r="A1140" s="31" t="s">
        <v>218</v>
      </c>
      <c r="B1140" s="31" t="s">
        <v>81</v>
      </c>
      <c r="C1140" s="31"/>
      <c r="D1140" t="s">
        <v>769</v>
      </c>
      <c r="E1140" s="8" t="str">
        <f t="shared" si="1359"/>
        <v>1140 FAPPER-S</v>
      </c>
      <c r="F1140" t="s">
        <v>254</v>
      </c>
      <c r="G1140" s="175" t="s">
        <v>463</v>
      </c>
      <c r="H1140" s="22"/>
      <c r="I1140" s="306"/>
      <c r="J1140" s="306"/>
      <c r="K1140" s="22"/>
      <c r="L1140" s="22"/>
      <c r="M1140" s="22"/>
      <c r="N1140" s="22"/>
      <c r="O1140" s="22"/>
      <c r="P1140" s="22"/>
      <c r="R1140" s="66"/>
      <c r="S1140" s="307"/>
      <c r="T1140" s="307"/>
      <c r="U1140" s="307"/>
      <c r="V1140" s="307"/>
      <c r="W1140" s="307"/>
      <c r="X1140" s="307"/>
      <c r="Y1140" s="307"/>
      <c r="Z1140" s="307"/>
      <c r="AA1140" s="307"/>
      <c r="AB1140" s="307"/>
      <c r="AC1140" s="307"/>
      <c r="AD1140" s="307"/>
      <c r="AE1140" s="307"/>
      <c r="AF1140" s="307"/>
      <c r="AG1140" s="307"/>
      <c r="AH1140" s="307"/>
      <c r="AI1140" s="307"/>
      <c r="AJ1140" s="307"/>
      <c r="AK1140" s="307"/>
      <c r="AL1140" s="307"/>
      <c r="AM1140" s="307"/>
      <c r="AN1140" s="307"/>
      <c r="AO1140" s="307"/>
      <c r="AP1140" s="307"/>
      <c r="AQ1140" s="307"/>
      <c r="AR1140" s="307"/>
      <c r="AS1140" s="307"/>
      <c r="AT1140" s="307"/>
      <c r="AU1140" s="307"/>
      <c r="AV1140" s="307"/>
      <c r="AW1140" s="307"/>
      <c r="AX1140" s="307"/>
      <c r="AY1140" s="307"/>
      <c r="AZ1140" s="307"/>
      <c r="BA1140" s="307"/>
      <c r="BB1140" s="307"/>
      <c r="BC1140" s="307"/>
      <c r="BD1140" s="307"/>
      <c r="BE1140" s="307"/>
      <c r="BF1140" s="307"/>
      <c r="BG1140" s="307"/>
      <c r="BH1140" s="307"/>
      <c r="BI1140" s="307"/>
      <c r="BJ1140" s="307"/>
      <c r="BK1140" s="307"/>
      <c r="BL1140" s="307"/>
      <c r="BM1140" s="307"/>
      <c r="BN1140" s="307"/>
      <c r="BO1140" s="307"/>
      <c r="BP1140" s="307"/>
      <c r="BQ1140" s="307"/>
      <c r="BR1140" s="307"/>
      <c r="BS1140" s="307"/>
      <c r="BT1140" s="307"/>
      <c r="BU1140" s="307"/>
      <c r="BV1140" s="307"/>
      <c r="BW1140" s="307"/>
      <c r="BX1140" s="307"/>
      <c r="BY1140" s="307"/>
      <c r="BZ1140" s="307"/>
      <c r="CA1140" s="307"/>
      <c r="CB1140" s="307"/>
      <c r="CC1140" s="307"/>
      <c r="CD1140" s="307"/>
      <c r="CE1140" s="307"/>
      <c r="CF1140" s="307"/>
      <c r="CG1140" s="307"/>
      <c r="CH1140" s="307"/>
      <c r="CI1140" s="307"/>
      <c r="CJ1140" s="307"/>
      <c r="CK1140" s="307"/>
      <c r="CL1140" s="307"/>
      <c r="CN1140" s="306"/>
      <c r="CO1140" s="307"/>
      <c r="CP1140" s="307"/>
      <c r="CQ1140" s="307"/>
      <c r="CR1140" s="307"/>
      <c r="CS1140" s="307"/>
      <c r="CT1140" s="307"/>
      <c r="CU1140" s="307"/>
      <c r="CV1140" s="307"/>
      <c r="CW1140" s="307"/>
      <c r="CX1140" s="307"/>
      <c r="CY1140" s="307"/>
      <c r="CZ1140" s="307"/>
      <c r="DA1140" s="307"/>
      <c r="DB1140" s="307"/>
      <c r="DC1140" s="307"/>
      <c r="DD1140" s="307"/>
      <c r="DE1140" s="307"/>
      <c r="DF1140" s="307"/>
      <c r="DG1140" s="307"/>
      <c r="DH1140" s="307"/>
      <c r="DI1140" s="307"/>
      <c r="DJ1140" s="307"/>
      <c r="DK1140" s="307"/>
      <c r="DL1140" s="307"/>
    </row>
    <row r="1141" spans="1:117" x14ac:dyDescent="0.35">
      <c r="B1141" s="8" t="str">
        <f>E1141</f>
        <v>1141 FAPPER-S</v>
      </c>
      <c r="C1141" s="8"/>
      <c r="D1141" t="s">
        <v>769</v>
      </c>
      <c r="E1141" s="8" t="str">
        <f t="shared" ref="E1141" si="1416">ROW()&amp;" "&amp;D1141</f>
        <v>1141 FAPPER-S</v>
      </c>
      <c r="G1141" s="175" t="s">
        <v>464</v>
      </c>
      <c r="I1141"/>
      <c r="J1141"/>
      <c r="R1141"/>
      <c r="S1141"/>
      <c r="T1141"/>
      <c r="U1141"/>
      <c r="V1141"/>
      <c r="W1141"/>
      <c r="X1141"/>
      <c r="Y1141"/>
      <c r="Z1141"/>
      <c r="AA1141"/>
      <c r="AB1141"/>
      <c r="AC1141"/>
      <c r="AD1141"/>
      <c r="AE1141"/>
      <c r="AF1141"/>
      <c r="AG1141"/>
      <c r="AH1141"/>
      <c r="AI1141"/>
      <c r="AJ1141"/>
      <c r="AK1141"/>
      <c r="AL1141"/>
      <c r="AM1141"/>
      <c r="AN1141"/>
      <c r="AO1141"/>
      <c r="AP1141"/>
      <c r="AQ1141"/>
      <c r="AR1141"/>
      <c r="AS1141"/>
      <c r="AT1141"/>
      <c r="AU1141"/>
      <c r="AV1141"/>
      <c r="AW1141"/>
      <c r="AX1141"/>
      <c r="AY1141"/>
      <c r="AZ1141"/>
      <c r="BA1141"/>
      <c r="BB1141"/>
      <c r="BC1141"/>
      <c r="BD1141"/>
      <c r="BE1141"/>
      <c r="BF1141"/>
      <c r="BG1141"/>
      <c r="BH1141"/>
      <c r="BI1141"/>
      <c r="BJ1141"/>
      <c r="BK1141"/>
      <c r="BL1141"/>
      <c r="BM1141"/>
      <c r="BN1141"/>
      <c r="BO1141"/>
      <c r="BP1141"/>
      <c r="BQ1141"/>
      <c r="BR1141"/>
      <c r="BS1141"/>
      <c r="BT1141"/>
      <c r="BU1141"/>
      <c r="BV1141"/>
      <c r="BW1141"/>
      <c r="BX1141"/>
      <c r="BY1141"/>
      <c r="BZ1141"/>
      <c r="CA1141"/>
      <c r="CB1141"/>
      <c r="CC1141"/>
      <c r="CD1141"/>
      <c r="CE1141"/>
      <c r="CF1141"/>
      <c r="CG1141"/>
      <c r="CH1141"/>
      <c r="CI1141"/>
      <c r="CJ1141"/>
      <c r="CK1141"/>
      <c r="CL1141"/>
      <c r="CN1141"/>
    </row>
    <row r="1142" spans="1:117" x14ac:dyDescent="0.35">
      <c r="B1142" s="8" t="str">
        <f>E1142</f>
        <v>1142 FAPPER-S</v>
      </c>
      <c r="C1142" s="8"/>
      <c r="D1142" t="s">
        <v>769</v>
      </c>
      <c r="E1142" s="8" t="str">
        <f t="shared" si="1359"/>
        <v>1142 FAPPER-S</v>
      </c>
      <c r="G1142" s="66" t="s">
        <v>252</v>
      </c>
      <c r="H1142" s="57">
        <v>5</v>
      </c>
      <c r="S1142" s="72"/>
      <c r="T1142" s="72"/>
      <c r="U1142" s="72"/>
      <c r="V1142" s="72"/>
      <c r="W1142" s="72"/>
      <c r="X1142" s="72"/>
      <c r="Y1142" s="72"/>
      <c r="Z1142" s="72"/>
      <c r="AA1142" s="72"/>
      <c r="AB1142" s="72"/>
      <c r="AC1142" s="72"/>
      <c r="AD1142" s="72"/>
      <c r="AE1142" s="72"/>
      <c r="AF1142" s="72"/>
      <c r="AG1142" s="72"/>
      <c r="AH1142" s="72"/>
      <c r="AI1142" s="72"/>
      <c r="AJ1142" s="72"/>
      <c r="AK1142" s="72"/>
      <c r="AL1142" s="72"/>
      <c r="AM1142" s="72"/>
      <c r="AN1142" s="72"/>
      <c r="AO1142" s="72"/>
      <c r="AP1142" s="72"/>
      <c r="AQ1142" s="72"/>
      <c r="AR1142" s="72"/>
      <c r="AS1142" s="72"/>
      <c r="AT1142" s="72"/>
      <c r="AU1142" s="72"/>
      <c r="AV1142" s="72"/>
      <c r="AW1142" s="72"/>
      <c r="AX1142" s="72"/>
      <c r="AY1142" s="72"/>
      <c r="AZ1142" s="72"/>
      <c r="BA1142" s="72"/>
      <c r="BB1142" s="72"/>
      <c r="BC1142" s="72"/>
      <c r="BD1142" s="72"/>
      <c r="BE1142" s="72"/>
      <c r="BF1142" s="72"/>
      <c r="BG1142" s="72"/>
      <c r="BH1142" s="72"/>
      <c r="BI1142" s="72"/>
      <c r="BJ1142" s="72"/>
      <c r="BK1142" s="72"/>
      <c r="BL1142" s="72"/>
      <c r="BM1142" s="72"/>
      <c r="BN1142" s="72"/>
      <c r="BO1142" s="72"/>
      <c r="BP1142" s="72"/>
      <c r="BQ1142" s="72"/>
      <c r="BR1142" s="72"/>
      <c r="BS1142" s="72"/>
      <c r="BT1142" s="72"/>
      <c r="BU1142" s="72"/>
      <c r="BV1142" s="72"/>
      <c r="BW1142" s="72"/>
      <c r="BX1142" s="72"/>
      <c r="BY1142" s="72"/>
      <c r="BZ1142" s="72"/>
      <c r="CA1142" s="72"/>
      <c r="CB1142" s="72"/>
      <c r="CC1142" s="72"/>
      <c r="CD1142" s="72"/>
      <c r="CE1142" s="72"/>
      <c r="CF1142" s="72"/>
      <c r="CG1142" s="72"/>
      <c r="CH1142" s="72"/>
      <c r="CI1142" s="72"/>
      <c r="CJ1142" s="72"/>
      <c r="CK1142" s="72"/>
      <c r="CL1142" s="72"/>
      <c r="CO1142" s="72"/>
      <c r="CP1142" s="72"/>
      <c r="CQ1142" s="72"/>
      <c r="CR1142" s="72"/>
      <c r="CS1142" s="72"/>
      <c r="CT1142" s="72"/>
      <c r="CU1142" s="72"/>
      <c r="CV1142" s="72"/>
      <c r="CW1142" s="72"/>
      <c r="CX1142" s="72"/>
      <c r="CY1142" s="72"/>
      <c r="CZ1142" s="72"/>
      <c r="DA1142" s="72"/>
      <c r="DB1142" s="72"/>
      <c r="DC1142" s="72"/>
      <c r="DD1142" s="72"/>
      <c r="DE1142" s="72"/>
      <c r="DF1142" s="72"/>
      <c r="DG1142" s="72"/>
      <c r="DH1142" s="72"/>
      <c r="DI1142" s="72"/>
      <c r="DJ1142" s="72"/>
      <c r="DK1142" s="72"/>
      <c r="DL1142" s="72"/>
    </row>
    <row r="1143" spans="1:117" x14ac:dyDescent="0.35">
      <c r="B1143" s="8" t="str">
        <f>E1143</f>
        <v>1143 FAPPER-S</v>
      </c>
      <c r="C1143" s="8"/>
      <c r="D1143" t="s">
        <v>769</v>
      </c>
      <c r="E1143" s="8" t="str">
        <f t="shared" si="1359"/>
        <v>1143 FAPPER-S</v>
      </c>
      <c r="G1143" s="129" t="str">
        <f>"Assumptions - "&amp;G1142</f>
        <v>Assumptions - Revenue driven PP&amp;E:</v>
      </c>
      <c r="H1143" s="57">
        <v>1</v>
      </c>
      <c r="S1143" s="72"/>
      <c r="T1143" s="72"/>
      <c r="U1143" s="72"/>
      <c r="V1143" s="72"/>
      <c r="W1143" s="72"/>
      <c r="X1143" s="72"/>
      <c r="Y1143" s="72"/>
      <c r="Z1143" s="72"/>
      <c r="AA1143" s="72"/>
      <c r="AB1143" s="72"/>
      <c r="AC1143" s="72"/>
      <c r="AD1143" s="72"/>
      <c r="AE1143" s="72"/>
      <c r="AF1143" s="72"/>
      <c r="AG1143" s="72"/>
      <c r="AH1143" s="72"/>
      <c r="AI1143" s="72"/>
      <c r="AJ1143" s="72"/>
      <c r="AK1143" s="72"/>
      <c r="AL1143" s="72"/>
      <c r="AM1143" s="72"/>
      <c r="AN1143" s="72"/>
      <c r="AO1143" s="72"/>
      <c r="AP1143" s="72"/>
      <c r="AQ1143" s="72"/>
      <c r="AR1143" s="72"/>
      <c r="AS1143" s="72"/>
      <c r="AT1143" s="72"/>
      <c r="AU1143" s="72"/>
      <c r="AV1143" s="72"/>
      <c r="AW1143" s="72"/>
      <c r="AX1143" s="72"/>
      <c r="AY1143" s="72"/>
      <c r="AZ1143" s="72"/>
      <c r="BA1143" s="72"/>
      <c r="BB1143" s="72"/>
      <c r="BC1143" s="72"/>
      <c r="BD1143" s="72"/>
      <c r="BE1143" s="72"/>
      <c r="BF1143" s="72"/>
      <c r="BG1143" s="72"/>
      <c r="BH1143" s="72"/>
      <c r="BI1143" s="72"/>
      <c r="BJ1143" s="72"/>
      <c r="BK1143" s="72"/>
      <c r="BL1143" s="72"/>
      <c r="BM1143" s="72"/>
      <c r="BN1143" s="72"/>
      <c r="BO1143" s="72"/>
      <c r="BP1143" s="72"/>
      <c r="BQ1143" s="72"/>
      <c r="BR1143" s="72"/>
      <c r="BS1143" s="72"/>
      <c r="BT1143" s="72"/>
      <c r="BU1143" s="72"/>
      <c r="BV1143" s="72"/>
      <c r="BW1143" s="72"/>
      <c r="BX1143" s="72"/>
      <c r="BY1143" s="72"/>
      <c r="BZ1143" s="72"/>
      <c r="CA1143" s="72"/>
      <c r="CB1143" s="72"/>
      <c r="CC1143" s="72"/>
      <c r="CD1143" s="72"/>
      <c r="CE1143" s="72"/>
      <c r="CF1143" s="72"/>
      <c r="CG1143" s="72"/>
      <c r="CH1143" s="72"/>
      <c r="CI1143" s="72"/>
      <c r="CJ1143" s="72"/>
      <c r="CK1143" s="72"/>
      <c r="CL1143" s="72"/>
      <c r="CO1143" s="72"/>
      <c r="CP1143" s="72"/>
      <c r="CQ1143" s="72"/>
      <c r="CR1143" s="72"/>
      <c r="CS1143" s="72"/>
      <c r="CT1143" s="72"/>
      <c r="CU1143" s="72"/>
      <c r="CV1143" s="72"/>
      <c r="CW1143" s="72"/>
      <c r="CX1143" s="72"/>
      <c r="CY1143" s="72"/>
      <c r="CZ1143" s="72"/>
      <c r="DA1143" s="72"/>
      <c r="DB1143" s="72"/>
      <c r="DC1143" s="72"/>
      <c r="DD1143" s="72"/>
      <c r="DE1143" s="72"/>
      <c r="DF1143" s="72"/>
      <c r="DG1143" s="72"/>
      <c r="DH1143" s="72"/>
      <c r="DI1143" s="72"/>
      <c r="DJ1143" s="72"/>
      <c r="DK1143" s="72"/>
      <c r="DL1143" s="72"/>
    </row>
    <row r="1144" spans="1:117" x14ac:dyDescent="0.35">
      <c r="B1144" s="8"/>
      <c r="C1144" s="8"/>
      <c r="D1144" t="s">
        <v>769</v>
      </c>
      <c r="E1144" s="8" t="str">
        <f t="shared" si="1359"/>
        <v>1144 FAPPER-S</v>
      </c>
      <c r="G1144" s="145" t="s">
        <v>206</v>
      </c>
      <c r="S1144" s="72"/>
      <c r="T1144" s="72"/>
      <c r="U1144" s="72"/>
      <c r="V1144" s="72"/>
      <c r="W1144" s="72"/>
      <c r="X1144" s="72"/>
      <c r="Y1144" s="72"/>
      <c r="Z1144" s="72"/>
      <c r="AA1144" s="72"/>
      <c r="AB1144" s="72"/>
      <c r="AC1144" s="72"/>
      <c r="AD1144" s="72"/>
      <c r="AE1144" s="72"/>
      <c r="AF1144" s="72"/>
      <c r="AG1144" s="72"/>
      <c r="AH1144" s="72"/>
      <c r="AI1144" s="72"/>
      <c r="AJ1144" s="72"/>
      <c r="AK1144" s="72"/>
      <c r="AL1144" s="72"/>
      <c r="AM1144" s="72"/>
      <c r="AN1144" s="72"/>
      <c r="AO1144" s="72"/>
      <c r="AP1144" s="72"/>
      <c r="AQ1144" s="72"/>
      <c r="AR1144" s="72"/>
      <c r="AS1144" s="72"/>
      <c r="AT1144" s="72"/>
      <c r="AU1144" s="72"/>
      <c r="AV1144" s="72"/>
      <c r="AW1144" s="72"/>
      <c r="AX1144" s="72"/>
      <c r="AY1144" s="72"/>
      <c r="AZ1144" s="72"/>
      <c r="BA1144" s="72"/>
      <c r="BB1144" s="72"/>
      <c r="BC1144" s="72"/>
      <c r="BD1144" s="72"/>
      <c r="BE1144" s="72"/>
      <c r="BF1144" s="72"/>
      <c r="BG1144" s="72"/>
      <c r="BH1144" s="72"/>
      <c r="BI1144" s="72"/>
      <c r="BJ1144" s="72"/>
      <c r="BK1144" s="72"/>
      <c r="BL1144" s="72"/>
      <c r="BM1144" s="72"/>
      <c r="BN1144" s="72"/>
      <c r="BO1144" s="72"/>
      <c r="BP1144" s="72"/>
      <c r="BQ1144" s="72"/>
      <c r="BR1144" s="72"/>
      <c r="BS1144" s="72"/>
      <c r="BT1144" s="72"/>
      <c r="BU1144" s="72"/>
      <c r="BV1144" s="72"/>
      <c r="BW1144" s="72"/>
      <c r="BX1144" s="72"/>
      <c r="BY1144" s="72"/>
      <c r="BZ1144" s="72"/>
      <c r="CA1144" s="72"/>
      <c r="CB1144" s="72"/>
      <c r="CC1144" s="72"/>
      <c r="CD1144" s="72"/>
      <c r="CE1144" s="72"/>
      <c r="CF1144" s="72"/>
      <c r="CG1144" s="72"/>
      <c r="CH1144" s="72"/>
      <c r="CI1144" s="72"/>
      <c r="CJ1144" s="72"/>
      <c r="CK1144" s="72"/>
      <c r="CL1144" s="72"/>
      <c r="CO1144" s="72"/>
      <c r="CP1144" s="72"/>
      <c r="CQ1144" s="72"/>
      <c r="CR1144" s="72"/>
      <c r="CS1144" s="72"/>
      <c r="CT1144" s="72"/>
      <c r="CU1144" s="72"/>
      <c r="CV1144" s="72"/>
      <c r="CW1144" s="72"/>
      <c r="CX1144" s="72"/>
      <c r="CY1144" s="72"/>
      <c r="CZ1144" s="72"/>
      <c r="DA1144" s="72"/>
      <c r="DB1144" s="72"/>
      <c r="DC1144" s="72"/>
      <c r="DD1144" s="72"/>
      <c r="DE1144" s="72"/>
      <c r="DF1144" s="72"/>
      <c r="DG1144" s="72"/>
      <c r="DH1144" s="72"/>
      <c r="DI1144" s="72"/>
      <c r="DJ1144" s="72"/>
      <c r="DK1144" s="72"/>
      <c r="DL1144" s="72"/>
    </row>
    <row r="1145" spans="1:117" x14ac:dyDescent="0.35">
      <c r="B1145" s="8"/>
      <c r="C1145" s="8"/>
      <c r="D1145" t="s">
        <v>769</v>
      </c>
      <c r="E1145" s="8" t="str">
        <f t="shared" ref="E1145" si="1417">ROW()&amp;" "&amp;D1145</f>
        <v>1145 FAPPER-S</v>
      </c>
      <c r="G1145" s="145" t="s">
        <v>207</v>
      </c>
      <c r="S1145" s="72"/>
      <c r="T1145" s="72"/>
      <c r="U1145" s="72"/>
      <c r="V1145" s="72"/>
      <c r="W1145" s="72"/>
      <c r="X1145" s="72"/>
      <c r="Y1145" s="72"/>
      <c r="Z1145" s="72"/>
      <c r="AA1145" s="72"/>
      <c r="AB1145" s="72"/>
      <c r="AC1145" s="72"/>
      <c r="AD1145" s="72"/>
      <c r="AE1145" s="72"/>
      <c r="AF1145" s="72"/>
      <c r="AG1145" s="72"/>
      <c r="AH1145" s="72"/>
      <c r="AI1145" s="72"/>
      <c r="AJ1145" s="72"/>
      <c r="AK1145" s="72"/>
      <c r="AL1145" s="72"/>
      <c r="AM1145" s="72"/>
      <c r="AN1145" s="72"/>
      <c r="AO1145" s="72"/>
      <c r="AP1145" s="72"/>
      <c r="AQ1145" s="72"/>
      <c r="AR1145" s="72"/>
      <c r="AS1145" s="72"/>
      <c r="AT1145" s="72"/>
      <c r="AU1145" s="72"/>
      <c r="AV1145" s="72"/>
      <c r="AW1145" s="72"/>
      <c r="AX1145" s="72"/>
      <c r="AY1145" s="72"/>
      <c r="AZ1145" s="72"/>
      <c r="BA1145" s="72"/>
      <c r="BB1145" s="72"/>
      <c r="BC1145" s="72"/>
      <c r="BD1145" s="72"/>
      <c r="BE1145" s="72"/>
      <c r="BF1145" s="72"/>
      <c r="BG1145" s="72"/>
      <c r="BH1145" s="72"/>
      <c r="BI1145" s="72"/>
      <c r="BJ1145" s="72"/>
      <c r="BK1145" s="72"/>
      <c r="BL1145" s="72"/>
      <c r="BM1145" s="72"/>
      <c r="BN1145" s="72"/>
      <c r="BO1145" s="72"/>
      <c r="BP1145" s="72"/>
      <c r="BQ1145" s="72"/>
      <c r="BR1145" s="72"/>
      <c r="BS1145" s="72"/>
      <c r="BT1145" s="72"/>
      <c r="BU1145" s="72"/>
      <c r="BV1145" s="72"/>
      <c r="BW1145" s="72"/>
      <c r="BX1145" s="72"/>
      <c r="BY1145" s="72"/>
      <c r="BZ1145" s="72"/>
      <c r="CA1145" s="72"/>
      <c r="CB1145" s="72"/>
      <c r="CC1145" s="72"/>
      <c r="CD1145" s="72"/>
      <c r="CE1145" s="72"/>
      <c r="CF1145" s="72"/>
      <c r="CG1145" s="72"/>
      <c r="CH1145" s="72"/>
      <c r="CI1145" s="72"/>
      <c r="CJ1145" s="72"/>
      <c r="CK1145" s="72"/>
      <c r="CL1145" s="72"/>
      <c r="CO1145" s="72"/>
      <c r="CP1145" s="72"/>
      <c r="CQ1145" s="72"/>
      <c r="CR1145" s="72"/>
      <c r="CS1145" s="72"/>
      <c r="CT1145" s="72"/>
      <c r="CU1145" s="72"/>
      <c r="CV1145" s="72"/>
      <c r="CW1145" s="72"/>
      <c r="CX1145" s="72"/>
      <c r="CY1145" s="72"/>
      <c r="CZ1145" s="72"/>
      <c r="DA1145" s="72"/>
      <c r="DB1145" s="72"/>
      <c r="DC1145" s="72"/>
      <c r="DD1145" s="72"/>
      <c r="DE1145" s="72"/>
      <c r="DF1145" s="72"/>
      <c r="DG1145" s="72"/>
      <c r="DH1145" s="72"/>
      <c r="DI1145" s="72"/>
      <c r="DJ1145" s="72"/>
      <c r="DK1145" s="72"/>
      <c r="DL1145" s="72"/>
    </row>
    <row r="1146" spans="1:117" x14ac:dyDescent="0.35">
      <c r="B1146" s="8" t="str">
        <f>E1146</f>
        <v>1146 FAPPER-S</v>
      </c>
      <c r="C1146" s="8"/>
      <c r="D1146" t="s">
        <v>769</v>
      </c>
      <c r="E1146" s="8" t="str">
        <f t="shared" si="1359"/>
        <v>1146 FAPPER-S</v>
      </c>
      <c r="K1146" s="18">
        <v>10</v>
      </c>
      <c r="L1146" s="18">
        <v>10</v>
      </c>
      <c r="M1146" s="18">
        <v>10</v>
      </c>
      <c r="N1146" s="18">
        <v>10</v>
      </c>
      <c r="O1146" s="18">
        <v>10</v>
      </c>
      <c r="P1146" s="18">
        <v>10</v>
      </c>
      <c r="S1146" s="147" cm="1">
        <f t="array" ref="S1146">INDEX($K:$Q,ROW(),MATCH(S$3,$K$2:$Q$2,0))</f>
        <v>10</v>
      </c>
      <c r="T1146" s="147" cm="1">
        <f t="array" ref="T1146">INDEX($K:$Q,ROW(),MATCH(T$3,$K$2:$Q$2,0))</f>
        <v>10</v>
      </c>
      <c r="U1146" s="147" cm="1">
        <f t="array" ref="U1146">INDEX($K:$Q,ROW(),MATCH(U$3,$K$2:$Q$2,0))</f>
        <v>10</v>
      </c>
      <c r="V1146" s="147" cm="1">
        <f t="array" ref="V1146">INDEX($K:$Q,ROW(),MATCH(V$3,$K$2:$Q$2,0))</f>
        <v>10</v>
      </c>
      <c r="W1146" s="147" cm="1">
        <f t="array" ref="W1146">INDEX($K:$Q,ROW(),MATCH(W$3,$K$2:$Q$2,0))</f>
        <v>10</v>
      </c>
      <c r="X1146" s="147" cm="1">
        <f t="array" ref="X1146">INDEX($K:$Q,ROW(),MATCH(X$3,$K$2:$Q$2,0))</f>
        <v>10</v>
      </c>
      <c r="Y1146" s="147" cm="1">
        <f t="array" ref="Y1146">INDEX($K:$Q,ROW(),MATCH(Y$3,$K$2:$Q$2,0))</f>
        <v>10</v>
      </c>
      <c r="Z1146" s="147" cm="1">
        <f t="array" ref="Z1146">INDEX($K:$Q,ROW(),MATCH(Z$3,$K$2:$Q$2,0))</f>
        <v>10</v>
      </c>
      <c r="AA1146" s="147" cm="1">
        <f t="array" ref="AA1146">INDEX($K:$Q,ROW(),MATCH(AA$3,$K$2:$Q$2,0))</f>
        <v>10</v>
      </c>
      <c r="AB1146" s="147" cm="1">
        <f t="array" ref="AB1146">INDEX($K:$Q,ROW(),MATCH(AB$3,$K$2:$Q$2,0))</f>
        <v>10</v>
      </c>
      <c r="AC1146" s="147" cm="1">
        <f t="array" ref="AC1146">INDEX($K:$Q,ROW(),MATCH(AC$3,$K$2:$Q$2,0))</f>
        <v>10</v>
      </c>
      <c r="AD1146" s="147" cm="1">
        <f t="array" ref="AD1146">INDEX($K:$Q,ROW(),MATCH(AD$3,$K$2:$Q$2,0))</f>
        <v>10</v>
      </c>
      <c r="AE1146" s="147" cm="1">
        <f t="array" ref="AE1146">INDEX($K:$Q,ROW(),MATCH(AE$3,$K$2:$Q$2,0))</f>
        <v>10</v>
      </c>
      <c r="AF1146" s="147" cm="1">
        <f t="array" ref="AF1146">INDEX($K:$Q,ROW(),MATCH(AF$3,$K$2:$Q$2,0))</f>
        <v>10</v>
      </c>
      <c r="AG1146" s="147" cm="1">
        <f t="array" ref="AG1146">INDEX($K:$Q,ROW(),MATCH(AG$3,$K$2:$Q$2,0))</f>
        <v>10</v>
      </c>
      <c r="AH1146" s="147" cm="1">
        <f t="array" ref="AH1146">INDEX($K:$Q,ROW(),MATCH(AH$3,$K$2:$Q$2,0))</f>
        <v>10</v>
      </c>
      <c r="AI1146" s="147" cm="1">
        <f t="array" ref="AI1146">INDEX($K:$Q,ROW(),MATCH(AI$3,$K$2:$Q$2,0))</f>
        <v>10</v>
      </c>
      <c r="AJ1146" s="147" cm="1">
        <f t="array" ref="AJ1146">INDEX($K:$Q,ROW(),MATCH(AJ$3,$K$2:$Q$2,0))</f>
        <v>10</v>
      </c>
      <c r="AK1146" s="147" cm="1">
        <f t="array" ref="AK1146">INDEX($K:$Q,ROW(),MATCH(AK$3,$K$2:$Q$2,0))</f>
        <v>10</v>
      </c>
      <c r="AL1146" s="147" cm="1">
        <f t="array" ref="AL1146">INDEX($K:$Q,ROW(),MATCH(AL$3,$K$2:$Q$2,0))</f>
        <v>10</v>
      </c>
      <c r="AM1146" s="147" cm="1">
        <f t="array" ref="AM1146">INDEX($K:$Q,ROW(),MATCH(AM$3,$K$2:$Q$2,0))</f>
        <v>10</v>
      </c>
      <c r="AN1146" s="147" cm="1">
        <f t="array" ref="AN1146">INDEX($K:$Q,ROW(),MATCH(AN$3,$K$2:$Q$2,0))</f>
        <v>10</v>
      </c>
      <c r="AO1146" s="147" cm="1">
        <f t="array" ref="AO1146">INDEX($K:$Q,ROW(),MATCH(AO$3,$K$2:$Q$2,0))</f>
        <v>10</v>
      </c>
      <c r="AP1146" s="147" cm="1">
        <f t="array" ref="AP1146">INDEX($K:$Q,ROW(),MATCH(AP$3,$K$2:$Q$2,0))</f>
        <v>10</v>
      </c>
      <c r="AQ1146" s="147" cm="1">
        <f t="array" ref="AQ1146">INDEX($K:$Q,ROW(),MATCH(AQ$3,$K$2:$Q$2,0))</f>
        <v>10</v>
      </c>
      <c r="AR1146" s="147" cm="1">
        <f t="array" ref="AR1146">INDEX($K:$Q,ROW(),MATCH(AR$3,$K$2:$Q$2,0))</f>
        <v>10</v>
      </c>
      <c r="AS1146" s="147" cm="1">
        <f t="array" ref="AS1146">INDEX($K:$Q,ROW(),MATCH(AS$3,$K$2:$Q$2,0))</f>
        <v>10</v>
      </c>
      <c r="AT1146" s="147" cm="1">
        <f t="array" ref="AT1146">INDEX($K:$Q,ROW(),MATCH(AT$3,$K$2:$Q$2,0))</f>
        <v>10</v>
      </c>
      <c r="AU1146" s="147" cm="1">
        <f t="array" ref="AU1146">INDEX($K:$Q,ROW(),MATCH(AU$3,$K$2:$Q$2,0))</f>
        <v>10</v>
      </c>
      <c r="AV1146" s="147" cm="1">
        <f t="array" ref="AV1146">INDEX($K:$Q,ROW(),MATCH(AV$3,$K$2:$Q$2,0))</f>
        <v>10</v>
      </c>
      <c r="AW1146" s="147" cm="1">
        <f t="array" ref="AW1146">INDEX($K:$Q,ROW(),MATCH(AW$3,$K$2:$Q$2,0))</f>
        <v>10</v>
      </c>
      <c r="AX1146" s="147" cm="1">
        <f t="array" ref="AX1146">INDEX($K:$Q,ROW(),MATCH(AX$3,$K$2:$Q$2,0))</f>
        <v>10</v>
      </c>
      <c r="AY1146" s="147" cm="1">
        <f t="array" ref="AY1146">INDEX($K:$Q,ROW(),MATCH(AY$3,$K$2:$Q$2,0))</f>
        <v>10</v>
      </c>
      <c r="AZ1146" s="147" cm="1">
        <f t="array" ref="AZ1146">INDEX($K:$Q,ROW(),MATCH(AZ$3,$K$2:$Q$2,0))</f>
        <v>10</v>
      </c>
      <c r="BA1146" s="147" cm="1">
        <f t="array" ref="BA1146">INDEX($K:$Q,ROW(),MATCH(BA$3,$K$2:$Q$2,0))</f>
        <v>10</v>
      </c>
      <c r="BB1146" s="147" cm="1">
        <f t="array" ref="BB1146">INDEX($K:$Q,ROW(),MATCH(BB$3,$K$2:$Q$2,0))</f>
        <v>10</v>
      </c>
      <c r="BC1146" s="147" cm="1">
        <f t="array" ref="BC1146">INDEX($K:$Q,ROW(),MATCH(BC$3,$K$2:$Q$2,0))</f>
        <v>10</v>
      </c>
      <c r="BD1146" s="147" cm="1">
        <f t="array" ref="BD1146">INDEX($K:$Q,ROW(),MATCH(BD$3,$K$2:$Q$2,0))</f>
        <v>10</v>
      </c>
      <c r="BE1146" s="147" cm="1">
        <f t="array" ref="BE1146">INDEX($K:$Q,ROW(),MATCH(BE$3,$K$2:$Q$2,0))</f>
        <v>10</v>
      </c>
      <c r="BF1146" s="147" cm="1">
        <f t="array" ref="BF1146">INDEX($K:$Q,ROW(),MATCH(BF$3,$K$2:$Q$2,0))</f>
        <v>10</v>
      </c>
      <c r="BG1146" s="147" cm="1">
        <f t="array" ref="BG1146">INDEX($K:$Q,ROW(),MATCH(BG$3,$K$2:$Q$2,0))</f>
        <v>10</v>
      </c>
      <c r="BH1146" s="147" cm="1">
        <f t="array" ref="BH1146">INDEX($K:$Q,ROW(),MATCH(BH$3,$K$2:$Q$2,0))</f>
        <v>10</v>
      </c>
      <c r="BI1146" s="147" cm="1">
        <f t="array" ref="BI1146">INDEX($K:$Q,ROW(),MATCH(BI$3,$K$2:$Q$2,0))</f>
        <v>10</v>
      </c>
      <c r="BJ1146" s="147" cm="1">
        <f t="array" ref="BJ1146">INDEX($K:$Q,ROW(),MATCH(BJ$3,$K$2:$Q$2,0))</f>
        <v>10</v>
      </c>
      <c r="BK1146" s="147" cm="1">
        <f t="array" ref="BK1146">INDEX($K:$Q,ROW(),MATCH(BK$3,$K$2:$Q$2,0))</f>
        <v>10</v>
      </c>
      <c r="BL1146" s="147" cm="1">
        <f t="array" ref="BL1146">INDEX($K:$Q,ROW(),MATCH(BL$3,$K$2:$Q$2,0))</f>
        <v>10</v>
      </c>
      <c r="BM1146" s="147" cm="1">
        <f t="array" ref="BM1146">INDEX($K:$Q,ROW(),MATCH(BM$3,$K$2:$Q$2,0))</f>
        <v>10</v>
      </c>
      <c r="BN1146" s="147" cm="1">
        <f t="array" ref="BN1146">INDEX($K:$Q,ROW(),MATCH(BN$3,$K$2:$Q$2,0))</f>
        <v>10</v>
      </c>
      <c r="BO1146" s="147" cm="1">
        <f t="array" ref="BO1146">INDEX($K:$Q,ROW(),MATCH(BO$3,$K$2:$Q$2,0))</f>
        <v>10</v>
      </c>
      <c r="BP1146" s="147" cm="1">
        <f t="array" ref="BP1146">INDEX($K:$Q,ROW(),MATCH(BP$3,$K$2:$Q$2,0))</f>
        <v>10</v>
      </c>
      <c r="BQ1146" s="147" cm="1">
        <f t="array" ref="BQ1146">INDEX($K:$Q,ROW(),MATCH(BQ$3,$K$2:$Q$2,0))</f>
        <v>10</v>
      </c>
      <c r="BR1146" s="147" cm="1">
        <f t="array" ref="BR1146">INDEX($K:$Q,ROW(),MATCH(BR$3,$K$2:$Q$2,0))</f>
        <v>10</v>
      </c>
      <c r="BS1146" s="147" cm="1">
        <f t="array" ref="BS1146">INDEX($K:$Q,ROW(),MATCH(BS$3,$K$2:$Q$2,0))</f>
        <v>10</v>
      </c>
      <c r="BT1146" s="147" cm="1">
        <f t="array" ref="BT1146">INDEX($K:$Q,ROW(),MATCH(BT$3,$K$2:$Q$2,0))</f>
        <v>10</v>
      </c>
      <c r="BU1146" s="147" cm="1">
        <f t="array" ref="BU1146">INDEX($K:$Q,ROW(),MATCH(BU$3,$K$2:$Q$2,0))</f>
        <v>10</v>
      </c>
      <c r="BV1146" s="147" cm="1">
        <f t="array" ref="BV1146">INDEX($K:$Q,ROW(),MATCH(BV$3,$K$2:$Q$2,0))</f>
        <v>10</v>
      </c>
      <c r="BW1146" s="147" cm="1">
        <f t="array" ref="BW1146">INDEX($K:$Q,ROW(),MATCH(BW$3,$K$2:$Q$2,0))</f>
        <v>10</v>
      </c>
      <c r="BX1146" s="147" cm="1">
        <f t="array" ref="BX1146">INDEX($K:$Q,ROW(),MATCH(BX$3,$K$2:$Q$2,0))</f>
        <v>10</v>
      </c>
      <c r="BY1146" s="147" cm="1">
        <f t="array" ref="BY1146">INDEX($K:$Q,ROW(),MATCH(BY$3,$K$2:$Q$2,0))</f>
        <v>10</v>
      </c>
      <c r="BZ1146" s="147" cm="1">
        <f t="array" ref="BZ1146">INDEX($K:$Q,ROW(),MATCH(BZ$3,$K$2:$Q$2,0))</f>
        <v>10</v>
      </c>
      <c r="CA1146" s="147" cm="1">
        <f t="array" ref="CA1146">INDEX($K:$Q,ROW(),MATCH(CA$3,$K$2:$Q$2,0))</f>
        <v>10</v>
      </c>
      <c r="CB1146" s="147" cm="1">
        <f t="array" ref="CB1146">INDEX($K:$Q,ROW(),MATCH(CB$3,$K$2:$Q$2,0))</f>
        <v>10</v>
      </c>
      <c r="CC1146" s="147" cm="1">
        <f t="array" ref="CC1146">INDEX($K:$Q,ROW(),MATCH(CC$3,$K$2:$Q$2,0))</f>
        <v>10</v>
      </c>
      <c r="CD1146" s="147" cm="1">
        <f t="array" ref="CD1146">INDEX($K:$Q,ROW(),MATCH(CD$3,$K$2:$Q$2,0))</f>
        <v>10</v>
      </c>
      <c r="CE1146" s="147" cm="1">
        <f t="array" ref="CE1146">INDEX($K:$Q,ROW(),MATCH(CE$3,$K$2:$Q$2,0))</f>
        <v>10</v>
      </c>
      <c r="CF1146" s="147" cm="1">
        <f t="array" ref="CF1146">INDEX($K:$Q,ROW(),MATCH(CF$3,$K$2:$Q$2,0))</f>
        <v>10</v>
      </c>
      <c r="CG1146" s="147" cm="1">
        <f t="array" ref="CG1146">INDEX($K:$Q,ROW(),MATCH(CG$3,$K$2:$Q$2,0))</f>
        <v>10</v>
      </c>
      <c r="CH1146" s="147" cm="1">
        <f t="array" ref="CH1146">INDEX($K:$Q,ROW(),MATCH(CH$3,$K$2:$Q$2,0))</f>
        <v>10</v>
      </c>
      <c r="CI1146" s="147" cm="1">
        <f t="array" ref="CI1146">INDEX($K:$Q,ROW(),MATCH(CI$3,$K$2:$Q$2,0))</f>
        <v>10</v>
      </c>
      <c r="CJ1146" s="147" cm="1">
        <f t="array" ref="CJ1146">INDEX($K:$Q,ROW(),MATCH(CJ$3,$K$2:$Q$2,0))</f>
        <v>10</v>
      </c>
      <c r="CK1146" s="147" cm="1">
        <f t="array" ref="CK1146">INDEX($K:$Q,ROW(),MATCH(CK$3,$K$2:$Q$2,0))</f>
        <v>10</v>
      </c>
      <c r="CL1146" s="147" cm="1">
        <f t="array" ref="CL1146">INDEX($K:$Q,ROW(),MATCH(CL$3,$K$2:$Q$2,0))</f>
        <v>10</v>
      </c>
      <c r="CO1146" s="147" t="e" cm="1">
        <f t="array" ref="CO1146">INDEX($K:$Q,ROW(),MATCH(CO$3,$K$2:$Q$2,0))</f>
        <v>#N/A</v>
      </c>
      <c r="CP1146" s="147" t="e" cm="1">
        <f t="array" ref="CP1146">INDEX($K:$Q,ROW(),MATCH(CP$3,$K$2:$Q$2,0))</f>
        <v>#N/A</v>
      </c>
      <c r="CQ1146" s="147" t="e" cm="1">
        <f t="array" ref="CQ1146">INDEX($K:$Q,ROW(),MATCH(CQ$3,$K$2:$Q$2,0))</f>
        <v>#N/A</v>
      </c>
      <c r="CR1146" s="147" t="e" cm="1">
        <f t="array" ref="CR1146">INDEX($K:$Q,ROW(),MATCH(CR$3,$K$2:$Q$2,0))</f>
        <v>#N/A</v>
      </c>
      <c r="CS1146" s="147" t="e" cm="1">
        <f t="array" ref="CS1146">INDEX($K:$Q,ROW(),MATCH(CS$3,$K$2:$Q$2,0))</f>
        <v>#N/A</v>
      </c>
      <c r="CT1146" s="147" t="e" cm="1">
        <f t="array" ref="CT1146">INDEX($K:$Q,ROW(),MATCH(CT$3,$K$2:$Q$2,0))</f>
        <v>#N/A</v>
      </c>
      <c r="CU1146" s="147" t="e" cm="1">
        <f t="array" ref="CU1146">INDEX($K:$Q,ROW(),MATCH(CU$3,$K$2:$Q$2,0))</f>
        <v>#N/A</v>
      </c>
      <c r="CV1146" s="147" t="e" cm="1">
        <f t="array" ref="CV1146">INDEX($K:$Q,ROW(),MATCH(CV$3,$K$2:$Q$2,0))</f>
        <v>#N/A</v>
      </c>
      <c r="CW1146" s="147" t="e" cm="1">
        <f t="array" ref="CW1146">INDEX($K:$Q,ROW(),MATCH(CW$3,$K$2:$Q$2,0))</f>
        <v>#N/A</v>
      </c>
      <c r="CX1146" s="147" t="e" cm="1">
        <f t="array" ref="CX1146">INDEX($K:$Q,ROW(),MATCH(CX$3,$K$2:$Q$2,0))</f>
        <v>#N/A</v>
      </c>
      <c r="CY1146" s="147" t="e" cm="1">
        <f t="array" ref="CY1146">INDEX($K:$Q,ROW(),MATCH(CY$3,$K$2:$Q$2,0))</f>
        <v>#N/A</v>
      </c>
      <c r="CZ1146" s="147" t="e" cm="1">
        <f t="array" ref="CZ1146">INDEX($K:$Q,ROW(),MATCH(CZ$3,$K$2:$Q$2,0))</f>
        <v>#N/A</v>
      </c>
      <c r="DA1146" s="147" t="e" cm="1">
        <f t="array" ref="DA1146">INDEX($K:$Q,ROW(),MATCH(DA$3,$K$2:$Q$2,0))</f>
        <v>#N/A</v>
      </c>
      <c r="DB1146" s="147" t="e" cm="1">
        <f t="array" ref="DB1146">INDEX($K:$Q,ROW(),MATCH(DB$3,$K$2:$Q$2,0))</f>
        <v>#N/A</v>
      </c>
      <c r="DC1146" s="147" t="e" cm="1">
        <f t="array" ref="DC1146">INDEX($K:$Q,ROW(),MATCH(DC$3,$K$2:$Q$2,0))</f>
        <v>#N/A</v>
      </c>
      <c r="DD1146" s="147" t="e" cm="1">
        <f t="array" ref="DD1146">INDEX($K:$Q,ROW(),MATCH(DD$3,$K$2:$Q$2,0))</f>
        <v>#N/A</v>
      </c>
      <c r="DE1146" s="147" t="e" cm="1">
        <f t="array" ref="DE1146">INDEX($K:$Q,ROW(),MATCH(DE$3,$K$2:$Q$2,0))</f>
        <v>#N/A</v>
      </c>
      <c r="DF1146" s="147" t="e" cm="1">
        <f t="array" ref="DF1146">INDEX($K:$Q,ROW(),MATCH(DF$3,$K$2:$Q$2,0))</f>
        <v>#N/A</v>
      </c>
      <c r="DG1146" s="147" t="e" cm="1">
        <f t="array" ref="DG1146">INDEX($K:$Q,ROW(),MATCH(DG$3,$K$2:$Q$2,0))</f>
        <v>#N/A</v>
      </c>
      <c r="DH1146" s="147" t="e" cm="1">
        <f t="array" ref="DH1146">INDEX($K:$Q,ROW(),MATCH(DH$3,$K$2:$Q$2,0))</f>
        <v>#N/A</v>
      </c>
      <c r="DI1146" s="147" t="e" cm="1">
        <f t="array" ref="DI1146">INDEX($K:$Q,ROW(),MATCH(DI$3,$K$2:$Q$2,0))</f>
        <v>#N/A</v>
      </c>
      <c r="DJ1146" s="147" t="e" cm="1">
        <f t="array" ref="DJ1146">INDEX($K:$Q,ROW(),MATCH(DJ$3,$K$2:$Q$2,0))</f>
        <v>#N/A</v>
      </c>
      <c r="DK1146" s="147" t="e" cm="1">
        <f t="array" ref="DK1146">INDEX($K:$Q,ROW(),MATCH(DK$3,$K$2:$Q$2,0))</f>
        <v>#N/A</v>
      </c>
      <c r="DL1146" s="147" t="e" cm="1">
        <f t="array" ref="DL1146">INDEX($K:$Q,ROW(),MATCH(DL$3,$K$2:$Q$2,0))</f>
        <v>#N/A</v>
      </c>
    </row>
    <row r="1147" spans="1:117" s="27" customFormat="1" x14ac:dyDescent="0.35">
      <c r="B1147" s="9"/>
      <c r="C1147" s="8" t="s">
        <v>235</v>
      </c>
      <c r="D1147" t="s">
        <v>769</v>
      </c>
      <c r="E1147" s="8" t="str">
        <f t="shared" si="1359"/>
        <v>1147 FAPPER-S</v>
      </c>
      <c r="G1147" s="95" t="str">
        <f>G1149&amp;":"</f>
        <v>Capital expenditures - Revenue driven PP&amp;E:</v>
      </c>
      <c r="I1147" s="180"/>
      <c r="J1147" s="180"/>
      <c r="K1147" s="118">
        <f ca="1">SUMIF($3:$3,K$2,1147:1147)</f>
        <v>-120</v>
      </c>
      <c r="L1147" s="118">
        <f ca="1">SUMIF($3:$3,L$2,1147:1147)</f>
        <v>-120</v>
      </c>
      <c r="M1147" s="118">
        <f ca="1">SUMIF($3:$3,M$2,1147:1147)</f>
        <v>-120</v>
      </c>
      <c r="N1147" s="118">
        <f ca="1">SUMIF($3:$3,N$2,1147:1147)</f>
        <v>-120</v>
      </c>
      <c r="O1147" s="118">
        <f ca="1">SUMIF($3:$3,O$2,1147:1147)</f>
        <v>-120</v>
      </c>
      <c r="P1147" s="118">
        <f ca="1">SUMIF($3:$3,P$2,1147:1147)</f>
        <v>-120</v>
      </c>
      <c r="Q1147"/>
      <c r="R1147" s="33"/>
      <c r="S1147" s="148" cm="1">
        <f t="array" aca="1" ref="S1147" ca="1">-S1146*INDIRECT(S1134)/10000</f>
        <v>-10</v>
      </c>
      <c r="T1147" s="148" cm="1">
        <f t="array" aca="1" ref="T1147" ca="1">-T1146*INDIRECT(T1134)/10000</f>
        <v>-10</v>
      </c>
      <c r="U1147" s="148" cm="1">
        <f t="array" aca="1" ref="U1147" ca="1">-U1146*INDIRECT(U1134)/10000</f>
        <v>-10</v>
      </c>
      <c r="V1147" s="148" cm="1">
        <f t="array" aca="1" ref="V1147" ca="1">-V1146*INDIRECT(V1134)/10000</f>
        <v>-10</v>
      </c>
      <c r="W1147" s="148" cm="1">
        <f t="array" aca="1" ref="W1147" ca="1">-W1146*INDIRECT(W1134)/10000</f>
        <v>-10</v>
      </c>
      <c r="X1147" s="148" cm="1">
        <f t="array" aca="1" ref="X1147" ca="1">-X1146*INDIRECT(X1134)/10000</f>
        <v>-10</v>
      </c>
      <c r="Y1147" s="148" cm="1">
        <f t="array" aca="1" ref="Y1147" ca="1">-Y1146*INDIRECT(Y1134)/10000</f>
        <v>-10</v>
      </c>
      <c r="Z1147" s="148" cm="1">
        <f t="array" aca="1" ref="Z1147" ca="1">-Z1146*INDIRECT(Z1134)/10000</f>
        <v>-10</v>
      </c>
      <c r="AA1147" s="148" cm="1">
        <f t="array" aca="1" ref="AA1147" ca="1">-AA1146*INDIRECT(AA1134)/10000</f>
        <v>-10</v>
      </c>
      <c r="AB1147" s="148" cm="1">
        <f t="array" aca="1" ref="AB1147" ca="1">-AB1146*INDIRECT(AB1134)/10000</f>
        <v>-10</v>
      </c>
      <c r="AC1147" s="148" cm="1">
        <f t="array" aca="1" ref="AC1147" ca="1">-AC1146*INDIRECT(AC1134)/10000</f>
        <v>-10</v>
      </c>
      <c r="AD1147" s="148" cm="1">
        <f t="array" aca="1" ref="AD1147" ca="1">-AD1146*INDIRECT(AD1134)/10000</f>
        <v>-10</v>
      </c>
      <c r="AE1147" s="148" cm="1">
        <f t="array" aca="1" ref="AE1147" ca="1">-AE1146*INDIRECT(AE1134)/10000</f>
        <v>-10</v>
      </c>
      <c r="AF1147" s="148" cm="1">
        <f t="array" aca="1" ref="AF1147" ca="1">-AF1146*INDIRECT(AF1134)/10000</f>
        <v>-10</v>
      </c>
      <c r="AG1147" s="148" cm="1">
        <f t="array" aca="1" ref="AG1147" ca="1">-AG1146*INDIRECT(AG1134)/10000</f>
        <v>-10</v>
      </c>
      <c r="AH1147" s="148" cm="1">
        <f t="array" aca="1" ref="AH1147" ca="1">-AH1146*INDIRECT(AH1134)/10000</f>
        <v>-10</v>
      </c>
      <c r="AI1147" s="148" cm="1">
        <f t="array" aca="1" ref="AI1147" ca="1">-AI1146*INDIRECT(AI1134)/10000</f>
        <v>-10</v>
      </c>
      <c r="AJ1147" s="148" cm="1">
        <f t="array" aca="1" ref="AJ1147" ca="1">-AJ1146*INDIRECT(AJ1134)/10000</f>
        <v>-10</v>
      </c>
      <c r="AK1147" s="148" cm="1">
        <f t="array" aca="1" ref="AK1147" ca="1">-AK1146*INDIRECT(AK1134)/10000</f>
        <v>-10</v>
      </c>
      <c r="AL1147" s="148" cm="1">
        <f t="array" aca="1" ref="AL1147" ca="1">-AL1146*INDIRECT(AL1134)/10000</f>
        <v>-10</v>
      </c>
      <c r="AM1147" s="148" cm="1">
        <f t="array" aca="1" ref="AM1147" ca="1">-AM1146*INDIRECT(AM1134)/10000</f>
        <v>-10</v>
      </c>
      <c r="AN1147" s="148" cm="1">
        <f t="array" aca="1" ref="AN1147" ca="1">-AN1146*INDIRECT(AN1134)/10000</f>
        <v>-10</v>
      </c>
      <c r="AO1147" s="148" cm="1">
        <f t="array" aca="1" ref="AO1147" ca="1">-AO1146*INDIRECT(AO1134)/10000</f>
        <v>-10</v>
      </c>
      <c r="AP1147" s="148" cm="1">
        <f t="array" aca="1" ref="AP1147" ca="1">-AP1146*INDIRECT(AP1134)/10000</f>
        <v>-10</v>
      </c>
      <c r="AQ1147" s="148" cm="1">
        <f t="array" aca="1" ref="AQ1147" ca="1">-AQ1146*INDIRECT(AQ1134)/10000</f>
        <v>-10</v>
      </c>
      <c r="AR1147" s="148" cm="1">
        <f t="array" aca="1" ref="AR1147" ca="1">-AR1146*INDIRECT(AR1134)/10000</f>
        <v>-10</v>
      </c>
      <c r="AS1147" s="148" cm="1">
        <f t="array" aca="1" ref="AS1147" ca="1">-AS1146*INDIRECT(AS1134)/10000</f>
        <v>-10</v>
      </c>
      <c r="AT1147" s="148" cm="1">
        <f t="array" aca="1" ref="AT1147" ca="1">-AT1146*INDIRECT(AT1134)/10000</f>
        <v>-10</v>
      </c>
      <c r="AU1147" s="148" cm="1">
        <f t="array" aca="1" ref="AU1147" ca="1">-AU1146*INDIRECT(AU1134)/10000</f>
        <v>-10</v>
      </c>
      <c r="AV1147" s="148" cm="1">
        <f t="array" aca="1" ref="AV1147" ca="1">-AV1146*INDIRECT(AV1134)/10000</f>
        <v>-10</v>
      </c>
      <c r="AW1147" s="148" cm="1">
        <f t="array" aca="1" ref="AW1147" ca="1">-AW1146*INDIRECT(AW1134)/10000</f>
        <v>-10</v>
      </c>
      <c r="AX1147" s="148" cm="1">
        <f t="array" aca="1" ref="AX1147" ca="1">-AX1146*INDIRECT(AX1134)/10000</f>
        <v>-10</v>
      </c>
      <c r="AY1147" s="148" cm="1">
        <f t="array" aca="1" ref="AY1147" ca="1">-AY1146*INDIRECT(AY1134)/10000</f>
        <v>-10</v>
      </c>
      <c r="AZ1147" s="148" cm="1">
        <f t="array" aca="1" ref="AZ1147" ca="1">-AZ1146*INDIRECT(AZ1134)/10000</f>
        <v>-10</v>
      </c>
      <c r="BA1147" s="148" cm="1">
        <f t="array" aca="1" ref="BA1147" ca="1">-BA1146*INDIRECT(BA1134)/10000</f>
        <v>-10</v>
      </c>
      <c r="BB1147" s="148" cm="1">
        <f t="array" aca="1" ref="BB1147" ca="1">-BB1146*INDIRECT(BB1134)/10000</f>
        <v>-10</v>
      </c>
      <c r="BC1147" s="148" cm="1">
        <f t="array" aca="1" ref="BC1147" ca="1">-BC1146*INDIRECT(BC1134)/10000</f>
        <v>-10</v>
      </c>
      <c r="BD1147" s="148" cm="1">
        <f t="array" aca="1" ref="BD1147" ca="1">-BD1146*INDIRECT(BD1134)/10000</f>
        <v>-10</v>
      </c>
      <c r="BE1147" s="148" cm="1">
        <f t="array" aca="1" ref="BE1147" ca="1">-BE1146*INDIRECT(BE1134)/10000</f>
        <v>-10</v>
      </c>
      <c r="BF1147" s="148" cm="1">
        <f t="array" aca="1" ref="BF1147" ca="1">-BF1146*INDIRECT(BF1134)/10000</f>
        <v>-10</v>
      </c>
      <c r="BG1147" s="148" cm="1">
        <f t="array" aca="1" ref="BG1147" ca="1">-BG1146*INDIRECT(BG1134)/10000</f>
        <v>-10</v>
      </c>
      <c r="BH1147" s="148" cm="1">
        <f t="array" aca="1" ref="BH1147" ca="1">-BH1146*INDIRECT(BH1134)/10000</f>
        <v>-10</v>
      </c>
      <c r="BI1147" s="148" cm="1">
        <f t="array" aca="1" ref="BI1147" ca="1">-BI1146*INDIRECT(BI1134)/10000</f>
        <v>-10</v>
      </c>
      <c r="BJ1147" s="148" cm="1">
        <f t="array" aca="1" ref="BJ1147" ca="1">-BJ1146*INDIRECT(BJ1134)/10000</f>
        <v>-10</v>
      </c>
      <c r="BK1147" s="148" cm="1">
        <f t="array" aca="1" ref="BK1147" ca="1">-BK1146*INDIRECT(BK1134)/10000</f>
        <v>-10</v>
      </c>
      <c r="BL1147" s="148" cm="1">
        <f t="array" aca="1" ref="BL1147" ca="1">-BL1146*INDIRECT(BL1134)/10000</f>
        <v>-10</v>
      </c>
      <c r="BM1147" s="148" cm="1">
        <f t="array" aca="1" ref="BM1147" ca="1">-BM1146*INDIRECT(BM1134)/10000</f>
        <v>-10</v>
      </c>
      <c r="BN1147" s="148" cm="1">
        <f t="array" aca="1" ref="BN1147" ca="1">-BN1146*INDIRECT(BN1134)/10000</f>
        <v>-10</v>
      </c>
      <c r="BO1147" s="148" cm="1">
        <f t="array" aca="1" ref="BO1147" ca="1">-BO1146*INDIRECT(BO1134)/10000</f>
        <v>-10</v>
      </c>
      <c r="BP1147" s="148" cm="1">
        <f t="array" aca="1" ref="BP1147" ca="1">-BP1146*INDIRECT(BP1134)/10000</f>
        <v>-10</v>
      </c>
      <c r="BQ1147" s="148" cm="1">
        <f t="array" aca="1" ref="BQ1147" ca="1">-BQ1146*INDIRECT(BQ1134)/10000</f>
        <v>-10</v>
      </c>
      <c r="BR1147" s="148" cm="1">
        <f t="array" aca="1" ref="BR1147" ca="1">-BR1146*INDIRECT(BR1134)/10000</f>
        <v>-10</v>
      </c>
      <c r="BS1147" s="148" cm="1">
        <f t="array" aca="1" ref="BS1147" ca="1">-BS1146*INDIRECT(BS1134)/10000</f>
        <v>-10</v>
      </c>
      <c r="BT1147" s="148" cm="1">
        <f t="array" aca="1" ref="BT1147" ca="1">-BT1146*INDIRECT(BT1134)/10000</f>
        <v>-10</v>
      </c>
      <c r="BU1147" s="148" cm="1">
        <f t="array" aca="1" ref="BU1147" ca="1">-BU1146*INDIRECT(BU1134)/10000</f>
        <v>-10</v>
      </c>
      <c r="BV1147" s="148" cm="1">
        <f t="array" aca="1" ref="BV1147" ca="1">-BV1146*INDIRECT(BV1134)/10000</f>
        <v>-10</v>
      </c>
      <c r="BW1147" s="148" cm="1">
        <f t="array" aca="1" ref="BW1147" ca="1">-BW1146*INDIRECT(BW1134)/10000</f>
        <v>-10</v>
      </c>
      <c r="BX1147" s="148" cm="1">
        <f t="array" aca="1" ref="BX1147" ca="1">-BX1146*INDIRECT(BX1134)/10000</f>
        <v>-10</v>
      </c>
      <c r="BY1147" s="148" cm="1">
        <f t="array" aca="1" ref="BY1147" ca="1">-BY1146*INDIRECT(BY1134)/10000</f>
        <v>-10</v>
      </c>
      <c r="BZ1147" s="148" cm="1">
        <f t="array" aca="1" ref="BZ1147" ca="1">-BZ1146*INDIRECT(BZ1134)/10000</f>
        <v>-10</v>
      </c>
      <c r="CA1147" s="148" cm="1">
        <f t="array" aca="1" ref="CA1147" ca="1">-CA1146*INDIRECT(CA1134)/10000</f>
        <v>-10</v>
      </c>
      <c r="CB1147" s="148" cm="1">
        <f t="array" aca="1" ref="CB1147" ca="1">-CB1146*INDIRECT(CB1134)/10000</f>
        <v>-10</v>
      </c>
      <c r="CC1147" s="148" cm="1">
        <f t="array" aca="1" ref="CC1147" ca="1">-CC1146*INDIRECT(CC1134)/10000</f>
        <v>-10</v>
      </c>
      <c r="CD1147" s="148" cm="1">
        <f t="array" aca="1" ref="CD1147" ca="1">-CD1146*INDIRECT(CD1134)/10000</f>
        <v>-10</v>
      </c>
      <c r="CE1147" s="148" cm="1">
        <f t="array" aca="1" ref="CE1147" ca="1">-CE1146*INDIRECT(CE1134)/10000</f>
        <v>-10</v>
      </c>
      <c r="CF1147" s="148" cm="1">
        <f t="array" aca="1" ref="CF1147" ca="1">-CF1146*INDIRECT(CF1134)/10000</f>
        <v>-10</v>
      </c>
      <c r="CG1147" s="148" cm="1">
        <f t="array" aca="1" ref="CG1147" ca="1">-CG1146*INDIRECT(CG1134)/10000</f>
        <v>-10</v>
      </c>
      <c r="CH1147" s="148" cm="1">
        <f t="array" aca="1" ref="CH1147" ca="1">-CH1146*INDIRECT(CH1134)/10000</f>
        <v>-10</v>
      </c>
      <c r="CI1147" s="148" cm="1">
        <f t="array" aca="1" ref="CI1147" ca="1">-CI1146*INDIRECT(CI1134)/10000</f>
        <v>-10</v>
      </c>
      <c r="CJ1147" s="148" cm="1">
        <f t="array" aca="1" ref="CJ1147" ca="1">-CJ1146*INDIRECT(CJ1134)/10000</f>
        <v>-10</v>
      </c>
      <c r="CK1147" s="148" cm="1">
        <f t="array" aca="1" ref="CK1147" ca="1">-CK1146*INDIRECT(CK1134)/10000</f>
        <v>-10</v>
      </c>
      <c r="CL1147" s="148" cm="1">
        <f t="array" aca="1" ref="CL1147" ca="1">-CL1146*INDIRECT(CL1134)/10000</f>
        <v>-10</v>
      </c>
      <c r="CM1147"/>
      <c r="CN1147" s="253"/>
      <c r="CO1147" s="148" t="e" cm="1">
        <f t="array" aca="1" ref="CO1147" ca="1">-CO1146*INDIRECT(CO1134)/10000</f>
        <v>#N/A</v>
      </c>
      <c r="CP1147" s="148" t="e" cm="1">
        <f t="array" aca="1" ref="CP1147" ca="1">-CP1146*INDIRECT(CP1134)/10000</f>
        <v>#N/A</v>
      </c>
      <c r="CQ1147" s="148" t="e" cm="1">
        <f t="array" aca="1" ref="CQ1147" ca="1">-CQ1146*INDIRECT(CQ1134)/10000</f>
        <v>#N/A</v>
      </c>
      <c r="CR1147" s="148" t="e" cm="1">
        <f t="array" aca="1" ref="CR1147" ca="1">-CR1146*INDIRECT(CR1134)/10000</f>
        <v>#N/A</v>
      </c>
      <c r="CS1147" s="148" t="e" cm="1">
        <f t="array" aca="1" ref="CS1147" ca="1">-CS1146*INDIRECT(CS1134)/10000</f>
        <v>#N/A</v>
      </c>
      <c r="CT1147" s="148" t="e" cm="1">
        <f t="array" aca="1" ref="CT1147" ca="1">-CT1146*INDIRECT(CT1134)/10000</f>
        <v>#N/A</v>
      </c>
      <c r="CU1147" s="148" t="e" cm="1">
        <f t="array" aca="1" ref="CU1147" ca="1">-CU1146*INDIRECT(CU1134)/10000</f>
        <v>#N/A</v>
      </c>
      <c r="CV1147" s="148" t="e" cm="1">
        <f t="array" aca="1" ref="CV1147" ca="1">-CV1146*INDIRECT(CV1134)/10000</f>
        <v>#N/A</v>
      </c>
      <c r="CW1147" s="148" t="e" cm="1">
        <f t="array" aca="1" ref="CW1147" ca="1">-CW1146*INDIRECT(CW1134)/10000</f>
        <v>#N/A</v>
      </c>
      <c r="CX1147" s="148" t="e" cm="1">
        <f t="array" aca="1" ref="CX1147" ca="1">-CX1146*INDIRECT(CX1134)/10000</f>
        <v>#N/A</v>
      </c>
      <c r="CY1147" s="148" t="e" cm="1">
        <f t="array" aca="1" ref="CY1147" ca="1">-CY1146*INDIRECT(CY1134)/10000</f>
        <v>#N/A</v>
      </c>
      <c r="CZ1147" s="148" t="e" cm="1">
        <f t="array" aca="1" ref="CZ1147" ca="1">-CZ1146*INDIRECT(CZ1134)/10000</f>
        <v>#N/A</v>
      </c>
      <c r="DA1147" s="148" t="e" cm="1">
        <f t="array" aca="1" ref="DA1147" ca="1">-DA1146*INDIRECT(DA1134)/10000</f>
        <v>#N/A</v>
      </c>
      <c r="DB1147" s="148" t="e" cm="1">
        <f t="array" aca="1" ref="DB1147" ca="1">-DB1146*INDIRECT(DB1134)/10000</f>
        <v>#N/A</v>
      </c>
      <c r="DC1147" s="148" t="e" cm="1">
        <f t="array" aca="1" ref="DC1147" ca="1">-DC1146*INDIRECT(DC1134)/10000</f>
        <v>#N/A</v>
      </c>
      <c r="DD1147" s="148" t="e" cm="1">
        <f t="array" aca="1" ref="DD1147" ca="1">-DD1146*INDIRECT(DD1134)/10000</f>
        <v>#N/A</v>
      </c>
      <c r="DE1147" s="148" t="e" cm="1">
        <f t="array" aca="1" ref="DE1147" ca="1">-DE1146*INDIRECT(DE1134)/10000</f>
        <v>#N/A</v>
      </c>
      <c r="DF1147" s="148" t="e" cm="1">
        <f t="array" aca="1" ref="DF1147" ca="1">-DF1146*INDIRECT(DF1134)/10000</f>
        <v>#N/A</v>
      </c>
      <c r="DG1147" s="148" t="e" cm="1">
        <f t="array" aca="1" ref="DG1147" ca="1">-DG1146*INDIRECT(DG1134)/10000</f>
        <v>#N/A</v>
      </c>
      <c r="DH1147" s="148" t="e" cm="1">
        <f t="array" aca="1" ref="DH1147" ca="1">-DH1146*INDIRECT(DH1134)/10000</f>
        <v>#N/A</v>
      </c>
      <c r="DI1147" s="148" t="e" cm="1">
        <f t="array" aca="1" ref="DI1147" ca="1">-DI1146*INDIRECT(DI1134)/10000</f>
        <v>#N/A</v>
      </c>
      <c r="DJ1147" s="148" t="e" cm="1">
        <f t="array" aca="1" ref="DJ1147" ca="1">-DJ1146*INDIRECT(DJ1134)/10000</f>
        <v>#N/A</v>
      </c>
      <c r="DK1147" s="148" t="e" cm="1">
        <f t="array" aca="1" ref="DK1147" ca="1">-DK1146*INDIRECT(DK1134)/10000</f>
        <v>#N/A</v>
      </c>
      <c r="DL1147" s="148" t="e" cm="1">
        <f t="array" aca="1" ref="DL1147" ca="1">-DL1146*INDIRECT(DL1134)/10000</f>
        <v>#N/A</v>
      </c>
      <c r="DM1147"/>
    </row>
    <row r="1148" spans="1:117" x14ac:dyDescent="0.35">
      <c r="B1148" s="8"/>
      <c r="C1148" s="8"/>
      <c r="D1148" t="s">
        <v>769</v>
      </c>
      <c r="E1148" s="8" t="str">
        <f t="shared" si="1359"/>
        <v>1148 FAPPER-S</v>
      </c>
      <c r="G1148" s="145" t="s">
        <v>736</v>
      </c>
      <c r="S1148" s="80"/>
      <c r="T1148" s="72"/>
      <c r="U1148" s="72"/>
      <c r="V1148" s="72"/>
      <c r="W1148" s="72"/>
      <c r="X1148" s="72"/>
      <c r="Y1148" s="72"/>
      <c r="Z1148" s="72"/>
      <c r="AA1148" s="72"/>
      <c r="AB1148" s="72"/>
      <c r="AC1148" s="72"/>
      <c r="AD1148" s="72"/>
      <c r="AE1148" s="72"/>
      <c r="AF1148" s="72"/>
      <c r="AG1148" s="72"/>
      <c r="AH1148" s="72"/>
      <c r="AI1148" s="72"/>
      <c r="AJ1148" s="72"/>
      <c r="AK1148" s="72"/>
      <c r="AL1148" s="72"/>
      <c r="AM1148" s="72"/>
      <c r="AN1148" s="72"/>
      <c r="AO1148" s="72"/>
      <c r="AP1148" s="72"/>
      <c r="AQ1148" s="72"/>
      <c r="AR1148" s="72"/>
      <c r="AS1148" s="72"/>
      <c r="AT1148" s="72"/>
      <c r="AU1148" s="72"/>
      <c r="AV1148" s="72"/>
      <c r="AW1148" s="72"/>
      <c r="AX1148" s="72"/>
      <c r="AY1148" s="72"/>
      <c r="AZ1148" s="72"/>
      <c r="BA1148" s="72"/>
      <c r="BB1148" s="72"/>
      <c r="BC1148" s="72"/>
      <c r="BD1148" s="72"/>
      <c r="BE1148" s="72"/>
      <c r="BF1148" s="72"/>
      <c r="BG1148" s="72"/>
      <c r="BH1148" s="72"/>
      <c r="BI1148" s="72"/>
      <c r="BJ1148" s="72"/>
      <c r="BK1148" s="72"/>
      <c r="BL1148" s="72"/>
      <c r="BM1148" s="72"/>
      <c r="BN1148" s="72"/>
      <c r="BO1148" s="72"/>
      <c r="BP1148" s="72"/>
      <c r="BQ1148" s="72"/>
      <c r="BR1148" s="72"/>
      <c r="BS1148" s="72"/>
      <c r="BT1148" s="72"/>
      <c r="BU1148" s="72"/>
      <c r="BV1148" s="72"/>
      <c r="BW1148" s="72"/>
      <c r="BX1148" s="72"/>
      <c r="BY1148" s="72"/>
      <c r="BZ1148" s="72"/>
      <c r="CA1148" s="72"/>
      <c r="CB1148" s="72"/>
      <c r="CC1148" s="72"/>
      <c r="CD1148" s="72"/>
      <c r="CE1148" s="72"/>
      <c r="CF1148" s="72"/>
      <c r="CG1148" s="72"/>
      <c r="CH1148" s="72"/>
      <c r="CI1148" s="72"/>
      <c r="CJ1148" s="72"/>
      <c r="CK1148" s="72"/>
      <c r="CL1148" s="72"/>
      <c r="CO1148" s="72"/>
      <c r="CP1148" s="72"/>
      <c r="CQ1148" s="72"/>
      <c r="CR1148" s="72"/>
      <c r="CS1148" s="72"/>
      <c r="CT1148" s="72"/>
      <c r="CU1148" s="72"/>
      <c r="CV1148" s="72"/>
      <c r="CW1148" s="72"/>
      <c r="CX1148" s="72"/>
      <c r="CY1148" s="72"/>
      <c r="CZ1148" s="72"/>
      <c r="DA1148" s="72"/>
      <c r="DB1148" s="72"/>
      <c r="DC1148" s="72"/>
      <c r="DD1148" s="72"/>
      <c r="DE1148" s="72"/>
      <c r="DF1148" s="72"/>
      <c r="DG1148" s="72"/>
      <c r="DH1148" s="72"/>
      <c r="DI1148" s="72"/>
      <c r="DJ1148" s="72"/>
      <c r="DK1148" s="72"/>
      <c r="DL1148" s="72"/>
    </row>
    <row r="1149" spans="1:117" x14ac:dyDescent="0.35">
      <c r="B1149" s="8"/>
      <c r="C1149" s="8"/>
      <c r="D1149" t="s">
        <v>769</v>
      </c>
      <c r="E1149" s="8" t="str">
        <f t="shared" si="1359"/>
        <v>1149 FAPPER-S</v>
      </c>
      <c r="G1149" s="126" t="str">
        <f>"Capital expenditures - "&amp;SUBSTITUTE(G1142,":","")</f>
        <v>Capital expenditures - Revenue driven PP&amp;E</v>
      </c>
      <c r="H1149" s="12"/>
      <c r="S1149" s="72"/>
      <c r="T1149" s="72"/>
      <c r="U1149" s="72"/>
      <c r="V1149" s="72"/>
      <c r="W1149" s="72"/>
      <c r="X1149" s="72"/>
      <c r="Y1149" s="72"/>
      <c r="Z1149" s="72"/>
      <c r="AA1149" s="72"/>
      <c r="AB1149" s="72"/>
      <c r="AC1149" s="72"/>
      <c r="AD1149" s="72"/>
      <c r="AE1149" s="72"/>
      <c r="AF1149" s="72"/>
      <c r="AG1149" s="72"/>
      <c r="AH1149" s="72"/>
      <c r="AI1149" s="72"/>
      <c r="AJ1149" s="72"/>
      <c r="AK1149" s="72"/>
      <c r="AL1149" s="72"/>
      <c r="AM1149" s="72"/>
      <c r="AN1149" s="72"/>
      <c r="AO1149" s="72"/>
      <c r="AP1149" s="72"/>
      <c r="AQ1149" s="72"/>
      <c r="AR1149" s="72"/>
      <c r="AS1149" s="72"/>
      <c r="AT1149" s="72"/>
      <c r="AU1149" s="72"/>
      <c r="AV1149" s="72"/>
      <c r="AW1149" s="72"/>
      <c r="AX1149" s="72"/>
      <c r="AY1149" s="72"/>
      <c r="AZ1149" s="72"/>
      <c r="BA1149" s="72"/>
      <c r="BB1149" s="72"/>
      <c r="BC1149" s="72"/>
      <c r="BD1149" s="72"/>
      <c r="BE1149" s="72"/>
      <c r="BF1149" s="72"/>
      <c r="BG1149" s="72"/>
      <c r="BH1149" s="72"/>
      <c r="BI1149" s="72"/>
      <c r="BJ1149" s="72"/>
      <c r="BK1149" s="72"/>
      <c r="BL1149" s="72"/>
      <c r="BM1149" s="72"/>
      <c r="BN1149" s="72"/>
      <c r="BO1149" s="72"/>
      <c r="BP1149" s="72"/>
      <c r="BQ1149" s="72"/>
      <c r="BR1149" s="72"/>
      <c r="BS1149" s="72"/>
      <c r="BT1149" s="72"/>
      <c r="BU1149" s="72"/>
      <c r="BV1149" s="72"/>
      <c r="BW1149" s="72"/>
      <c r="BX1149" s="72"/>
      <c r="BY1149" s="72"/>
      <c r="BZ1149" s="72"/>
      <c r="CA1149" s="72"/>
      <c r="CB1149" s="72"/>
      <c r="CC1149" s="72"/>
      <c r="CD1149" s="72"/>
      <c r="CE1149" s="72"/>
      <c r="CF1149" s="72"/>
      <c r="CG1149" s="72"/>
      <c r="CH1149" s="72"/>
      <c r="CI1149" s="72"/>
      <c r="CJ1149" s="72"/>
      <c r="CK1149" s="72"/>
      <c r="CL1149" s="72"/>
      <c r="CO1149" s="72"/>
      <c r="CP1149" s="72"/>
      <c r="CQ1149" s="72"/>
      <c r="CR1149" s="72"/>
      <c r="CS1149" s="72"/>
      <c r="CT1149" s="72"/>
      <c r="CU1149" s="72"/>
      <c r="CV1149" s="72"/>
      <c r="CW1149" s="72"/>
      <c r="CX1149" s="72"/>
      <c r="CY1149" s="72"/>
      <c r="CZ1149" s="72"/>
      <c r="DA1149" s="72"/>
      <c r="DB1149" s="72"/>
      <c r="DC1149" s="72"/>
      <c r="DD1149" s="72"/>
      <c r="DE1149" s="72"/>
      <c r="DF1149" s="72"/>
      <c r="DG1149" s="72"/>
      <c r="DH1149" s="72"/>
      <c r="DI1149" s="72"/>
      <c r="DJ1149" s="72"/>
      <c r="DK1149" s="72"/>
      <c r="DL1149" s="72"/>
    </row>
    <row r="1150" spans="1:117" x14ac:dyDescent="0.35">
      <c r="B1150" s="8"/>
      <c r="C1150" s="8" t="s">
        <v>233</v>
      </c>
      <c r="D1150" t="s">
        <v>769</v>
      </c>
      <c r="E1150" s="8" t="str">
        <f t="shared" si="1359"/>
        <v>1150 FAPPER-S</v>
      </c>
      <c r="G1150" s="125"/>
      <c r="I1150" s="80">
        <f>SUMIF($5:$5,I$2,1150:1150)</f>
        <v>0</v>
      </c>
      <c r="J1150" s="80"/>
      <c r="K1150" s="24">
        <f ca="1">SUMIF($3:$3,K$2,1150:1150)</f>
        <v>-33</v>
      </c>
      <c r="L1150" s="24">
        <f ca="1">SUMIF($3:$3,L$2,1150:1150)</f>
        <v>-56.999999999999993</v>
      </c>
      <c r="M1150" s="24">
        <f ca="1">SUMIF($3:$3,M$2,1150:1150)</f>
        <v>-81</v>
      </c>
      <c r="N1150" s="24">
        <f ca="1">SUMIF($3:$3,N$2,1150:1150)</f>
        <v>-105.00000000000001</v>
      </c>
      <c r="O1150" s="24">
        <f ca="1">SUMIF($3:$3,O$2,1150:1150)</f>
        <v>-109</v>
      </c>
      <c r="P1150" s="24">
        <f ca="1">SUMIF($3:$3,P$2,1150:1150)</f>
        <v>-120</v>
      </c>
      <c r="R1150" s="24"/>
      <c r="S1150" s="80" cm="1">
        <f t="array" aca="1" ref="S1150" ca="1">(SUM(INDEX(1147:1147,1,MAX(COLUMN($R:$R),COLUMN()-($H1142*12-1))):S1147)/($H1142*12)+IF($R1152=0,0,SUM(INDEX(1152:1152,1,MAX(COLUMN($R:$R),COLUMN()-(($H1142-$H1143)*12))):S1152)/(($H1142)*12)))</f>
        <v>-1.8333333333333335</v>
      </c>
      <c r="T1150" s="80" cm="1">
        <f t="array" aca="1" ref="T1150" ca="1">(SUM(INDEX(1147:1147,1,MAX(COLUMN($R:$R),COLUMN()-($H1142*12-1))):T1147)/($H1142*12)+IF($R1152=0,0,SUM(INDEX(1152:1152,1,MAX(COLUMN($R:$R),COLUMN()-(($H1142-$H1143)*12))):T1152)/(($H1142)*12)))</f>
        <v>-2</v>
      </c>
      <c r="U1150" s="80" cm="1">
        <f t="array" aca="1" ref="U1150" ca="1">(SUM(INDEX(1147:1147,1,MAX(COLUMN($R:$R),COLUMN()-($H1142*12-1))):U1147)/($H1142*12)+IF($R1152=0,0,SUM(INDEX(1152:1152,1,MAX(COLUMN($R:$R),COLUMN()-(($H1142-$H1143)*12))):U1152)/(($H1142)*12)))</f>
        <v>-2.166666666666667</v>
      </c>
      <c r="V1150" s="80" cm="1">
        <f t="array" aca="1" ref="V1150" ca="1">(SUM(INDEX(1147:1147,1,MAX(COLUMN($R:$R),COLUMN()-($H1142*12-1))):V1147)/($H1142*12)+IF($R1152=0,0,SUM(INDEX(1152:1152,1,MAX(COLUMN($R:$R),COLUMN()-(($H1142-$H1143)*12))):V1152)/(($H1142)*12)))</f>
        <v>-2.3333333333333335</v>
      </c>
      <c r="W1150" s="80" cm="1">
        <f t="array" aca="1" ref="W1150" ca="1">(SUM(INDEX(1147:1147,1,MAX(COLUMN($R:$R),COLUMN()-($H1142*12-1))):W1147)/($H1142*12)+IF($R1152=0,0,SUM(INDEX(1152:1152,1,MAX(COLUMN($R:$R),COLUMN()-(($H1142-$H1143)*12))):W1152)/(($H1142)*12)))</f>
        <v>-2.5</v>
      </c>
      <c r="X1150" s="80" cm="1">
        <f t="array" aca="1" ref="X1150" ca="1">(SUM(INDEX(1147:1147,1,MAX(COLUMN($R:$R),COLUMN()-($H1142*12-1))):X1147)/($H1142*12)+IF($R1152=0,0,SUM(INDEX(1152:1152,1,MAX(COLUMN($R:$R),COLUMN()-(($H1142-$H1143)*12))):X1152)/(($H1142)*12)))</f>
        <v>-2.666666666666667</v>
      </c>
      <c r="Y1150" s="80" cm="1">
        <f t="array" aca="1" ref="Y1150" ca="1">(SUM(INDEX(1147:1147,1,MAX(COLUMN($R:$R),COLUMN()-($H1142*12-1))):Y1147)/($H1142*12)+IF($R1152=0,0,SUM(INDEX(1152:1152,1,MAX(COLUMN($R:$R),COLUMN()-(($H1142-$H1143)*12))):Y1152)/(($H1142)*12)))</f>
        <v>-2.8333333333333335</v>
      </c>
      <c r="Z1150" s="80" cm="1">
        <f t="array" aca="1" ref="Z1150" ca="1">(SUM(INDEX(1147:1147,1,MAX(COLUMN($R:$R),COLUMN()-($H1142*12-1))):Z1147)/($H1142*12)+IF($R1152=0,0,SUM(INDEX(1152:1152,1,MAX(COLUMN($R:$R),COLUMN()-(($H1142-$H1143)*12))):Z1152)/(($H1142)*12)))</f>
        <v>-3</v>
      </c>
      <c r="AA1150" s="80" cm="1">
        <f t="array" aca="1" ref="AA1150" ca="1">(SUM(INDEX(1147:1147,1,MAX(COLUMN($R:$R),COLUMN()-($H1142*12-1))):AA1147)/($H1142*12)+IF($R1152=0,0,SUM(INDEX(1152:1152,1,MAX(COLUMN($R:$R),COLUMN()-(($H1142-$H1143)*12))):AA1152)/(($H1142)*12)))</f>
        <v>-3.166666666666667</v>
      </c>
      <c r="AB1150" s="80" cm="1">
        <f t="array" aca="1" ref="AB1150" ca="1">(SUM(INDEX(1147:1147,1,MAX(COLUMN($R:$R),COLUMN()-($H1142*12-1))):AB1147)/($H1142*12)+IF($R1152=0,0,SUM(INDEX(1152:1152,1,MAX(COLUMN($R:$R),COLUMN()-(($H1142-$H1143)*12))):AB1152)/(($H1142)*12)))</f>
        <v>-3.3333333333333335</v>
      </c>
      <c r="AC1150" s="80" cm="1">
        <f t="array" aca="1" ref="AC1150" ca="1">(SUM(INDEX(1147:1147,1,MAX(COLUMN($R:$R),COLUMN()-($H1142*12-1))):AC1147)/($H1142*12)+IF($R1152=0,0,SUM(INDEX(1152:1152,1,MAX(COLUMN($R:$R),COLUMN()-(($H1142-$H1143)*12))):AC1152)/(($H1142)*12)))</f>
        <v>-3.5</v>
      </c>
      <c r="AD1150" s="80" cm="1">
        <f t="array" aca="1" ref="AD1150" ca="1">(SUM(INDEX(1147:1147,1,MAX(COLUMN($R:$R),COLUMN()-($H1142*12-1))):AD1147)/($H1142*12)+IF($R1152=0,0,SUM(INDEX(1152:1152,1,MAX(COLUMN($R:$R),COLUMN()-(($H1142-$H1143)*12))):AD1152)/(($H1142)*12)))</f>
        <v>-3.666666666666667</v>
      </c>
      <c r="AE1150" s="80" cm="1">
        <f t="array" aca="1" ref="AE1150" ca="1">(SUM(INDEX(1147:1147,1,MAX(COLUMN($R:$R),COLUMN()-($H1142*12-1))):AE1147)/($H1142*12)+IF($R1152=0,0,SUM(INDEX(1152:1152,1,MAX(COLUMN($R:$R),COLUMN()-(($H1142-$H1143)*12))):AE1152)/(($H1142)*12)))</f>
        <v>-3.833333333333333</v>
      </c>
      <c r="AF1150" s="80" cm="1">
        <f t="array" aca="1" ref="AF1150" ca="1">(SUM(INDEX(1147:1147,1,MAX(COLUMN($R:$R),COLUMN()-($H1142*12-1))):AF1147)/($H1142*12)+IF($R1152=0,0,SUM(INDEX(1152:1152,1,MAX(COLUMN($R:$R),COLUMN()-(($H1142-$H1143)*12))):AF1152)/(($H1142)*12)))</f>
        <v>-4</v>
      </c>
      <c r="AG1150" s="80" cm="1">
        <f t="array" aca="1" ref="AG1150" ca="1">(SUM(INDEX(1147:1147,1,MAX(COLUMN($R:$R),COLUMN()-($H1142*12-1))):AG1147)/($H1142*12)+IF($R1152=0,0,SUM(INDEX(1152:1152,1,MAX(COLUMN($R:$R),COLUMN()-(($H1142-$H1143)*12))):AG1152)/(($H1142)*12)))</f>
        <v>-4.166666666666667</v>
      </c>
      <c r="AH1150" s="80" cm="1">
        <f t="array" aca="1" ref="AH1150" ca="1">(SUM(INDEX(1147:1147,1,MAX(COLUMN($R:$R),COLUMN()-($H1142*12-1))):AH1147)/($H1142*12)+IF($R1152=0,0,SUM(INDEX(1152:1152,1,MAX(COLUMN($R:$R),COLUMN()-(($H1142-$H1143)*12))):AH1152)/(($H1142)*12)))</f>
        <v>-4.333333333333333</v>
      </c>
      <c r="AI1150" s="80" cm="1">
        <f t="array" aca="1" ref="AI1150" ca="1">(SUM(INDEX(1147:1147,1,MAX(COLUMN($R:$R),COLUMN()-($H1142*12-1))):AI1147)/($H1142*12)+IF($R1152=0,0,SUM(INDEX(1152:1152,1,MAX(COLUMN($R:$R),COLUMN()-(($H1142-$H1143)*12))):AI1152)/(($H1142)*12)))</f>
        <v>-4.5</v>
      </c>
      <c r="AJ1150" s="80" cm="1">
        <f t="array" aca="1" ref="AJ1150" ca="1">(SUM(INDEX(1147:1147,1,MAX(COLUMN($R:$R),COLUMN()-($H1142*12-1))):AJ1147)/($H1142*12)+IF($R1152=0,0,SUM(INDEX(1152:1152,1,MAX(COLUMN($R:$R),COLUMN()-(($H1142-$H1143)*12))):AJ1152)/(($H1142)*12)))</f>
        <v>-4.666666666666667</v>
      </c>
      <c r="AK1150" s="80" cm="1">
        <f t="array" aca="1" ref="AK1150" ca="1">(SUM(INDEX(1147:1147,1,MAX(COLUMN($R:$R),COLUMN()-($H1142*12-1))):AK1147)/($H1142*12)+IF($R1152=0,0,SUM(INDEX(1152:1152,1,MAX(COLUMN($R:$R),COLUMN()-(($H1142-$H1143)*12))):AK1152)/(($H1142)*12)))</f>
        <v>-4.833333333333333</v>
      </c>
      <c r="AL1150" s="80" cm="1">
        <f t="array" aca="1" ref="AL1150" ca="1">(SUM(INDEX(1147:1147,1,MAX(COLUMN($R:$R),COLUMN()-($H1142*12-1))):AL1147)/($H1142*12)+IF($R1152=0,0,SUM(INDEX(1152:1152,1,MAX(COLUMN($R:$R),COLUMN()-(($H1142-$H1143)*12))):AL1152)/(($H1142)*12)))</f>
        <v>-5</v>
      </c>
      <c r="AM1150" s="80" cm="1">
        <f t="array" aca="1" ref="AM1150" ca="1">(SUM(INDEX(1147:1147,1,MAX(COLUMN($R:$R),COLUMN()-($H1142*12-1))):AM1147)/($H1142*12)+IF($R1152=0,0,SUM(INDEX(1152:1152,1,MAX(COLUMN($R:$R),COLUMN()-(($H1142-$H1143)*12))):AM1152)/(($H1142)*12)))</f>
        <v>-5.166666666666667</v>
      </c>
      <c r="AN1150" s="80" cm="1">
        <f t="array" aca="1" ref="AN1150" ca="1">(SUM(INDEX(1147:1147,1,MAX(COLUMN($R:$R),COLUMN()-($H1142*12-1))):AN1147)/($H1142*12)+IF($R1152=0,0,SUM(INDEX(1152:1152,1,MAX(COLUMN($R:$R),COLUMN()-(($H1142-$H1143)*12))):AN1152)/(($H1142)*12)))</f>
        <v>-5.333333333333333</v>
      </c>
      <c r="AO1150" s="80" cm="1">
        <f t="array" aca="1" ref="AO1150" ca="1">(SUM(INDEX(1147:1147,1,MAX(COLUMN($R:$R),COLUMN()-($H1142*12-1))):AO1147)/($H1142*12)+IF($R1152=0,0,SUM(INDEX(1152:1152,1,MAX(COLUMN($R:$R),COLUMN()-(($H1142-$H1143)*12))):AO1152)/(($H1142)*12)))</f>
        <v>-5.5</v>
      </c>
      <c r="AP1150" s="80" cm="1">
        <f t="array" aca="1" ref="AP1150" ca="1">(SUM(INDEX(1147:1147,1,MAX(COLUMN($R:$R),COLUMN()-($H1142*12-1))):AP1147)/($H1142*12)+IF($R1152=0,0,SUM(INDEX(1152:1152,1,MAX(COLUMN($R:$R),COLUMN()-(($H1142-$H1143)*12))):AP1152)/(($H1142)*12)))</f>
        <v>-5.666666666666667</v>
      </c>
      <c r="AQ1150" s="80" cm="1">
        <f t="array" aca="1" ref="AQ1150" ca="1">(SUM(INDEX(1147:1147,1,MAX(COLUMN($R:$R),COLUMN()-($H1142*12-1))):AQ1147)/($H1142*12)+IF($R1152=0,0,SUM(INDEX(1152:1152,1,MAX(COLUMN($R:$R),COLUMN()-(($H1142-$H1143)*12))):AQ1152)/(($H1142)*12)))</f>
        <v>-5.8333333333333339</v>
      </c>
      <c r="AR1150" s="80" cm="1">
        <f t="array" aca="1" ref="AR1150" ca="1">(SUM(INDEX(1147:1147,1,MAX(COLUMN($R:$R),COLUMN()-($H1142*12-1))):AR1147)/($H1142*12)+IF($R1152=0,0,SUM(INDEX(1152:1152,1,MAX(COLUMN($R:$R),COLUMN()-(($H1142-$H1143)*12))):AR1152)/(($H1142)*12)))</f>
        <v>-6</v>
      </c>
      <c r="AS1150" s="80" cm="1">
        <f t="array" aca="1" ref="AS1150" ca="1">(SUM(INDEX(1147:1147,1,MAX(COLUMN($R:$R),COLUMN()-($H1142*12-1))):AS1147)/($H1142*12)+IF($R1152=0,0,SUM(INDEX(1152:1152,1,MAX(COLUMN($R:$R),COLUMN()-(($H1142-$H1143)*12))):AS1152)/(($H1142)*12)))</f>
        <v>-6.166666666666667</v>
      </c>
      <c r="AT1150" s="80" cm="1">
        <f t="array" aca="1" ref="AT1150" ca="1">(SUM(INDEX(1147:1147,1,MAX(COLUMN($R:$R),COLUMN()-($H1142*12-1))):AT1147)/($H1142*12)+IF($R1152=0,0,SUM(INDEX(1152:1152,1,MAX(COLUMN($R:$R),COLUMN()-(($H1142-$H1143)*12))):AT1152)/(($H1142)*12)))</f>
        <v>-6.3333333333333339</v>
      </c>
      <c r="AU1150" s="80" cm="1">
        <f t="array" aca="1" ref="AU1150" ca="1">(SUM(INDEX(1147:1147,1,MAX(COLUMN($R:$R),COLUMN()-($H1142*12-1))):AU1147)/($H1142*12)+IF($R1152=0,0,SUM(INDEX(1152:1152,1,MAX(COLUMN($R:$R),COLUMN()-(($H1142-$H1143)*12))):AU1152)/(($H1142)*12)))</f>
        <v>-6.5</v>
      </c>
      <c r="AV1150" s="80" cm="1">
        <f t="array" aca="1" ref="AV1150" ca="1">(SUM(INDEX(1147:1147,1,MAX(COLUMN($R:$R),COLUMN()-($H1142*12-1))):AV1147)/($H1142*12)+IF($R1152=0,0,SUM(INDEX(1152:1152,1,MAX(COLUMN($R:$R),COLUMN()-(($H1142-$H1143)*12))):AV1152)/(($H1142)*12)))</f>
        <v>-6.666666666666667</v>
      </c>
      <c r="AW1150" s="80" cm="1">
        <f t="array" aca="1" ref="AW1150" ca="1">(SUM(INDEX(1147:1147,1,MAX(COLUMN($R:$R),COLUMN()-($H1142*12-1))):AW1147)/($H1142*12)+IF($R1152=0,0,SUM(INDEX(1152:1152,1,MAX(COLUMN($R:$R),COLUMN()-(($H1142-$H1143)*12))):AW1152)/(($H1142)*12)))</f>
        <v>-6.8333333333333339</v>
      </c>
      <c r="AX1150" s="80" cm="1">
        <f t="array" aca="1" ref="AX1150" ca="1">(SUM(INDEX(1147:1147,1,MAX(COLUMN($R:$R),COLUMN()-($H1142*12-1))):AX1147)/($H1142*12)+IF($R1152=0,0,SUM(INDEX(1152:1152,1,MAX(COLUMN($R:$R),COLUMN()-(($H1142-$H1143)*12))):AX1152)/(($H1142)*12)))</f>
        <v>-7</v>
      </c>
      <c r="AY1150" s="80" cm="1">
        <f t="array" aca="1" ref="AY1150" ca="1">(SUM(INDEX(1147:1147,1,MAX(COLUMN($R:$R),COLUMN()-($H1142*12-1))):AY1147)/($H1142*12)+IF($R1152=0,0,SUM(INDEX(1152:1152,1,MAX(COLUMN($R:$R),COLUMN()-(($H1142-$H1143)*12))):AY1152)/(($H1142)*12)))</f>
        <v>-7.166666666666667</v>
      </c>
      <c r="AZ1150" s="80" cm="1">
        <f t="array" aca="1" ref="AZ1150" ca="1">(SUM(INDEX(1147:1147,1,MAX(COLUMN($R:$R),COLUMN()-($H1142*12-1))):AZ1147)/($H1142*12)+IF($R1152=0,0,SUM(INDEX(1152:1152,1,MAX(COLUMN($R:$R),COLUMN()-(($H1142-$H1143)*12))):AZ1152)/(($H1142)*12)))</f>
        <v>-7.3333333333333339</v>
      </c>
      <c r="BA1150" s="80" cm="1">
        <f t="array" aca="1" ref="BA1150" ca="1">(SUM(INDEX(1147:1147,1,MAX(COLUMN($R:$R),COLUMN()-($H1142*12-1))):BA1147)/($H1142*12)+IF($R1152=0,0,SUM(INDEX(1152:1152,1,MAX(COLUMN($R:$R),COLUMN()-(($H1142-$H1143)*12))):BA1152)/(($H1142)*12)))</f>
        <v>-7.5</v>
      </c>
      <c r="BB1150" s="80" cm="1">
        <f t="array" aca="1" ref="BB1150" ca="1">(SUM(INDEX(1147:1147,1,MAX(COLUMN($R:$R),COLUMN()-($H1142*12-1))):BB1147)/($H1142*12)+IF($R1152=0,0,SUM(INDEX(1152:1152,1,MAX(COLUMN($R:$R),COLUMN()-(($H1142-$H1143)*12))):BB1152)/(($H1142)*12)))</f>
        <v>-7.666666666666667</v>
      </c>
      <c r="BC1150" s="80" cm="1">
        <f t="array" aca="1" ref="BC1150" ca="1">(SUM(INDEX(1147:1147,1,MAX(COLUMN($R:$R),COLUMN()-($H1142*12-1))):BC1147)/($H1142*12)+IF($R1152=0,0,SUM(INDEX(1152:1152,1,MAX(COLUMN($R:$R),COLUMN()-(($H1142-$H1143)*12))):BC1152)/(($H1142)*12)))</f>
        <v>-7.8333333333333339</v>
      </c>
      <c r="BD1150" s="80" cm="1">
        <f t="array" aca="1" ref="BD1150" ca="1">(SUM(INDEX(1147:1147,1,MAX(COLUMN($R:$R),COLUMN()-($H1142*12-1))):BD1147)/($H1142*12)+IF($R1152=0,0,SUM(INDEX(1152:1152,1,MAX(COLUMN($R:$R),COLUMN()-(($H1142-$H1143)*12))):BD1152)/(($H1142)*12)))</f>
        <v>-8</v>
      </c>
      <c r="BE1150" s="80" cm="1">
        <f t="array" aca="1" ref="BE1150" ca="1">(SUM(INDEX(1147:1147,1,MAX(COLUMN($R:$R),COLUMN()-($H1142*12-1))):BE1147)/($H1142*12)+IF($R1152=0,0,SUM(INDEX(1152:1152,1,MAX(COLUMN($R:$R),COLUMN()-(($H1142-$H1143)*12))):BE1152)/(($H1142)*12)))</f>
        <v>-8.1666666666666661</v>
      </c>
      <c r="BF1150" s="80" cm="1">
        <f t="array" aca="1" ref="BF1150" ca="1">(SUM(INDEX(1147:1147,1,MAX(COLUMN($R:$R),COLUMN()-($H1142*12-1))):BF1147)/($H1142*12)+IF($R1152=0,0,SUM(INDEX(1152:1152,1,MAX(COLUMN($R:$R),COLUMN()-(($H1142-$H1143)*12))):BF1152)/(($H1142)*12)))</f>
        <v>-8.3333333333333339</v>
      </c>
      <c r="BG1150" s="80" cm="1">
        <f t="array" aca="1" ref="BG1150" ca="1">(SUM(INDEX(1147:1147,1,MAX(COLUMN($R:$R),COLUMN()-($H1142*12-1))):BG1147)/($H1142*12)+IF($R1152=0,0,SUM(INDEX(1152:1152,1,MAX(COLUMN($R:$R),COLUMN()-(($H1142-$H1143)*12))):BG1152)/(($H1142)*12)))</f>
        <v>-8.5</v>
      </c>
      <c r="BH1150" s="80" cm="1">
        <f t="array" aca="1" ref="BH1150" ca="1">(SUM(INDEX(1147:1147,1,MAX(COLUMN($R:$R),COLUMN()-($H1142*12-1))):BH1147)/($H1142*12)+IF($R1152=0,0,SUM(INDEX(1152:1152,1,MAX(COLUMN($R:$R),COLUMN()-(($H1142-$H1143)*12))):BH1152)/(($H1142)*12)))</f>
        <v>-8.6666666666666661</v>
      </c>
      <c r="BI1150" s="80" cm="1">
        <f t="array" aca="1" ref="BI1150" ca="1">(SUM(INDEX(1147:1147,1,MAX(COLUMN($R:$R),COLUMN()-($H1142*12-1))):BI1147)/($H1142*12)+IF($R1152=0,0,SUM(INDEX(1152:1152,1,MAX(COLUMN($R:$R),COLUMN()-(($H1142-$H1143)*12))):BI1152)/(($H1142)*12)))</f>
        <v>-8.8333333333333339</v>
      </c>
      <c r="BJ1150" s="80" cm="1">
        <f t="array" aca="1" ref="BJ1150" ca="1">(SUM(INDEX(1147:1147,1,MAX(COLUMN($R:$R),COLUMN()-($H1142*12-1))):BJ1147)/($H1142*12)+IF($R1152=0,0,SUM(INDEX(1152:1152,1,MAX(COLUMN($R:$R),COLUMN()-(($H1142-$H1143)*12))):BJ1152)/(($H1142)*12)))</f>
        <v>-9</v>
      </c>
      <c r="BK1150" s="80" cm="1">
        <f t="array" aca="1" ref="BK1150" ca="1">(SUM(INDEX(1147:1147,1,MAX(COLUMN($R:$R),COLUMN()-($H1142*12-1))):BK1147)/($H1142*12)+IF($R1152=0,0,SUM(INDEX(1152:1152,1,MAX(COLUMN($R:$R),COLUMN()-(($H1142-$H1143)*12))):BK1152)/(($H1142)*12)))</f>
        <v>-9.1666666666666661</v>
      </c>
      <c r="BL1150" s="80" cm="1">
        <f t="array" aca="1" ref="BL1150" ca="1">(SUM(INDEX(1147:1147,1,MAX(COLUMN($R:$R),COLUMN()-($H1142*12-1))):BL1147)/($H1142*12)+IF($R1152=0,0,SUM(INDEX(1152:1152,1,MAX(COLUMN($R:$R),COLUMN()-(($H1142-$H1143)*12))):BL1152)/(($H1142)*12)))</f>
        <v>-9.3333333333333339</v>
      </c>
      <c r="BM1150" s="80" cm="1">
        <f t="array" aca="1" ref="BM1150" ca="1">(SUM(INDEX(1147:1147,1,MAX(COLUMN($R:$R),COLUMN()-($H1142*12-1))):BM1147)/($H1142*12)+IF($R1152=0,0,SUM(INDEX(1152:1152,1,MAX(COLUMN($R:$R),COLUMN()-(($H1142-$H1143)*12))):BM1152)/(($H1142)*12)))</f>
        <v>-9.5</v>
      </c>
      <c r="BN1150" s="80" cm="1">
        <f t="array" aca="1" ref="BN1150" ca="1">(SUM(INDEX(1147:1147,1,MAX(COLUMN($R:$R),COLUMN()-($H1142*12-1))):BN1147)/($H1142*12)+IF($R1152=0,0,SUM(INDEX(1152:1152,1,MAX(COLUMN($R:$R),COLUMN()-(($H1142-$H1143)*12))):BN1152)/(($H1142)*12)))</f>
        <v>-9.6666666666666661</v>
      </c>
      <c r="BO1150" s="80" cm="1">
        <f t="array" aca="1" ref="BO1150" ca="1">(SUM(INDEX(1147:1147,1,MAX(COLUMN($R:$R),COLUMN()-($H1142*12-1))):BO1147)/($H1142*12)+IF($R1152=0,0,SUM(INDEX(1152:1152,1,MAX(COLUMN($R:$R),COLUMN()-(($H1142-$H1143)*12))):BO1152)/(($H1142)*12)))</f>
        <v>-8.1666666666666661</v>
      </c>
      <c r="BP1150" s="80" cm="1">
        <f t="array" aca="1" ref="BP1150" ca="1">(SUM(INDEX(1147:1147,1,MAX(COLUMN($R:$R),COLUMN()-($H1142*12-1))):BP1147)/($H1142*12)+IF($R1152=0,0,SUM(INDEX(1152:1152,1,MAX(COLUMN($R:$R),COLUMN()-(($H1142-$H1143)*12))):BP1152)/(($H1142)*12)))</f>
        <v>-8.3333333333333339</v>
      </c>
      <c r="BQ1150" s="80" cm="1">
        <f t="array" aca="1" ref="BQ1150" ca="1">(SUM(INDEX(1147:1147,1,MAX(COLUMN($R:$R),COLUMN()-($H1142*12-1))):BQ1147)/($H1142*12)+IF($R1152=0,0,SUM(INDEX(1152:1152,1,MAX(COLUMN($R:$R),COLUMN()-(($H1142-$H1143)*12))):BQ1152)/(($H1142)*12)))</f>
        <v>-8.5</v>
      </c>
      <c r="BR1150" s="80" cm="1">
        <f t="array" aca="1" ref="BR1150" ca="1">(SUM(INDEX(1147:1147,1,MAX(COLUMN($R:$R),COLUMN()-($H1142*12-1))):BR1147)/($H1142*12)+IF($R1152=0,0,SUM(INDEX(1152:1152,1,MAX(COLUMN($R:$R),COLUMN()-(($H1142-$H1143)*12))):BR1152)/(($H1142)*12)))</f>
        <v>-8.6666666666666661</v>
      </c>
      <c r="BS1150" s="80" cm="1">
        <f t="array" aca="1" ref="BS1150" ca="1">(SUM(INDEX(1147:1147,1,MAX(COLUMN($R:$R),COLUMN()-($H1142*12-1))):BS1147)/($H1142*12)+IF($R1152=0,0,SUM(INDEX(1152:1152,1,MAX(COLUMN($R:$R),COLUMN()-(($H1142-$H1143)*12))):BS1152)/(($H1142)*12)))</f>
        <v>-8.8333333333333339</v>
      </c>
      <c r="BT1150" s="80" cm="1">
        <f t="array" aca="1" ref="BT1150" ca="1">(SUM(INDEX(1147:1147,1,MAX(COLUMN($R:$R),COLUMN()-($H1142*12-1))):BT1147)/($H1142*12)+IF($R1152=0,0,SUM(INDEX(1152:1152,1,MAX(COLUMN($R:$R),COLUMN()-(($H1142-$H1143)*12))):BT1152)/(($H1142)*12)))</f>
        <v>-9</v>
      </c>
      <c r="BU1150" s="80" cm="1">
        <f t="array" aca="1" ref="BU1150" ca="1">(SUM(INDEX(1147:1147,1,MAX(COLUMN($R:$R),COLUMN()-($H1142*12-1))):BU1147)/($H1142*12)+IF($R1152=0,0,SUM(INDEX(1152:1152,1,MAX(COLUMN($R:$R),COLUMN()-(($H1142-$H1143)*12))):BU1152)/(($H1142)*12)))</f>
        <v>-9.1666666666666661</v>
      </c>
      <c r="BV1150" s="80" cm="1">
        <f t="array" aca="1" ref="BV1150" ca="1">(SUM(INDEX(1147:1147,1,MAX(COLUMN($R:$R),COLUMN()-($H1142*12-1))):BV1147)/($H1142*12)+IF($R1152=0,0,SUM(INDEX(1152:1152,1,MAX(COLUMN($R:$R),COLUMN()-(($H1142-$H1143)*12))):BV1152)/(($H1142)*12)))</f>
        <v>-9.3333333333333339</v>
      </c>
      <c r="BW1150" s="80" cm="1">
        <f t="array" aca="1" ref="BW1150" ca="1">(SUM(INDEX(1147:1147,1,MAX(COLUMN($R:$R),COLUMN()-($H1142*12-1))):BW1147)/($H1142*12)+IF($R1152=0,0,SUM(INDEX(1152:1152,1,MAX(COLUMN($R:$R),COLUMN()-(($H1142-$H1143)*12))):BW1152)/(($H1142)*12)))</f>
        <v>-9.5</v>
      </c>
      <c r="BX1150" s="80" cm="1">
        <f t="array" aca="1" ref="BX1150" ca="1">(SUM(INDEX(1147:1147,1,MAX(COLUMN($R:$R),COLUMN()-($H1142*12-1))):BX1147)/($H1142*12)+IF($R1152=0,0,SUM(INDEX(1152:1152,1,MAX(COLUMN($R:$R),COLUMN()-(($H1142-$H1143)*12))):BX1152)/(($H1142)*12)))</f>
        <v>-9.6666666666666661</v>
      </c>
      <c r="BY1150" s="80" cm="1">
        <f t="array" aca="1" ref="BY1150" ca="1">(SUM(INDEX(1147:1147,1,MAX(COLUMN($R:$R),COLUMN()-($H1142*12-1))):BY1147)/($H1142*12)+IF($R1152=0,0,SUM(INDEX(1152:1152,1,MAX(COLUMN($R:$R),COLUMN()-(($H1142-$H1143)*12))):BY1152)/(($H1142)*12)))</f>
        <v>-9.8333333333333339</v>
      </c>
      <c r="BZ1150" s="80" cm="1">
        <f t="array" aca="1" ref="BZ1150" ca="1">(SUM(INDEX(1147:1147,1,MAX(COLUMN($R:$R),COLUMN()-($H1142*12-1))):BZ1147)/($H1142*12)+IF($R1152=0,0,SUM(INDEX(1152:1152,1,MAX(COLUMN($R:$R),COLUMN()-(($H1142-$H1143)*12))):BZ1152)/(($H1142)*12)))</f>
        <v>-10</v>
      </c>
      <c r="CA1150" s="80" cm="1">
        <f t="array" aca="1" ref="CA1150" ca="1">(SUM(INDEX(1147:1147,1,MAX(COLUMN($R:$R),COLUMN()-($H1142*12-1))):CA1147)/($H1142*12)+IF($R1152=0,0,SUM(INDEX(1152:1152,1,MAX(COLUMN($R:$R),COLUMN()-(($H1142-$H1143)*12))):CA1152)/(($H1142)*12)))</f>
        <v>-10</v>
      </c>
      <c r="CB1150" s="80" cm="1">
        <f t="array" aca="1" ref="CB1150" ca="1">(SUM(INDEX(1147:1147,1,MAX(COLUMN($R:$R),COLUMN()-($H1142*12-1))):CB1147)/($H1142*12)+IF($R1152=0,0,SUM(INDEX(1152:1152,1,MAX(COLUMN($R:$R),COLUMN()-(($H1142-$H1143)*12))):CB1152)/(($H1142)*12)))</f>
        <v>-10</v>
      </c>
      <c r="CC1150" s="80" cm="1">
        <f t="array" aca="1" ref="CC1150" ca="1">(SUM(INDEX(1147:1147,1,MAX(COLUMN($R:$R),COLUMN()-($H1142*12-1))):CC1147)/($H1142*12)+IF($R1152=0,0,SUM(INDEX(1152:1152,1,MAX(COLUMN($R:$R),COLUMN()-(($H1142-$H1143)*12))):CC1152)/(($H1142)*12)))</f>
        <v>-10</v>
      </c>
      <c r="CD1150" s="80" cm="1">
        <f t="array" aca="1" ref="CD1150" ca="1">(SUM(INDEX(1147:1147,1,MAX(COLUMN($R:$R),COLUMN()-($H1142*12-1))):CD1147)/($H1142*12)+IF($R1152=0,0,SUM(INDEX(1152:1152,1,MAX(COLUMN($R:$R),COLUMN()-(($H1142-$H1143)*12))):CD1152)/(($H1142)*12)))</f>
        <v>-10</v>
      </c>
      <c r="CE1150" s="80" cm="1">
        <f t="array" aca="1" ref="CE1150" ca="1">(SUM(INDEX(1147:1147,1,MAX(COLUMN($R:$R),COLUMN()-($H1142*12-1))):CE1147)/($H1142*12)+IF($R1152=0,0,SUM(INDEX(1152:1152,1,MAX(COLUMN($R:$R),COLUMN()-(($H1142-$H1143)*12))):CE1152)/(($H1142)*12)))</f>
        <v>-10</v>
      </c>
      <c r="CF1150" s="80" cm="1">
        <f t="array" aca="1" ref="CF1150" ca="1">(SUM(INDEX(1147:1147,1,MAX(COLUMN($R:$R),COLUMN()-($H1142*12-1))):CF1147)/($H1142*12)+IF($R1152=0,0,SUM(INDEX(1152:1152,1,MAX(COLUMN($R:$R),COLUMN()-(($H1142-$H1143)*12))):CF1152)/(($H1142)*12)))</f>
        <v>-10</v>
      </c>
      <c r="CG1150" s="80" cm="1">
        <f t="array" aca="1" ref="CG1150" ca="1">(SUM(INDEX(1147:1147,1,MAX(COLUMN($R:$R),COLUMN()-($H1142*12-1))):CG1147)/($H1142*12)+IF($R1152=0,0,SUM(INDEX(1152:1152,1,MAX(COLUMN($R:$R),COLUMN()-(($H1142-$H1143)*12))):CG1152)/(($H1142)*12)))</f>
        <v>-10</v>
      </c>
      <c r="CH1150" s="80" cm="1">
        <f t="array" aca="1" ref="CH1150" ca="1">(SUM(INDEX(1147:1147,1,MAX(COLUMN($R:$R),COLUMN()-($H1142*12-1))):CH1147)/($H1142*12)+IF($R1152=0,0,SUM(INDEX(1152:1152,1,MAX(COLUMN($R:$R),COLUMN()-(($H1142-$H1143)*12))):CH1152)/(($H1142)*12)))</f>
        <v>-10</v>
      </c>
      <c r="CI1150" s="80" cm="1">
        <f t="array" aca="1" ref="CI1150" ca="1">(SUM(INDEX(1147:1147,1,MAX(COLUMN($R:$R),COLUMN()-($H1142*12-1))):CI1147)/($H1142*12)+IF($R1152=0,0,SUM(INDEX(1152:1152,1,MAX(COLUMN($R:$R),COLUMN()-(($H1142-$H1143)*12))):CI1152)/(($H1142)*12)))</f>
        <v>-10</v>
      </c>
      <c r="CJ1150" s="80" cm="1">
        <f t="array" aca="1" ref="CJ1150" ca="1">(SUM(INDEX(1147:1147,1,MAX(COLUMN($R:$R),COLUMN()-($H1142*12-1))):CJ1147)/($H1142*12)+IF($R1152=0,0,SUM(INDEX(1152:1152,1,MAX(COLUMN($R:$R),COLUMN()-(($H1142-$H1143)*12))):CJ1152)/(($H1142)*12)))</f>
        <v>-10</v>
      </c>
      <c r="CK1150" s="80" cm="1">
        <f t="array" aca="1" ref="CK1150" ca="1">(SUM(INDEX(1147:1147,1,MAX(COLUMN($R:$R),COLUMN()-($H1142*12-1))):CK1147)/($H1142*12)+IF($R1152=0,0,SUM(INDEX(1152:1152,1,MAX(COLUMN($R:$R),COLUMN()-(($H1142-$H1143)*12))):CK1152)/(($H1142)*12)))</f>
        <v>-10</v>
      </c>
      <c r="CL1150" s="80" cm="1">
        <f t="array" aca="1" ref="CL1150" ca="1">(SUM(INDEX(1147:1147,1,MAX(COLUMN($R:$R),COLUMN()-($H1142*12-1))):CL1147)/($H1142*12)+IF($R1152=0,0,SUM(INDEX(1152:1152,1,MAX(COLUMN($R:$R),COLUMN()-(($H1142-$H1143)*12))):CL1152)/(($H1142)*12)))</f>
        <v>-10</v>
      </c>
      <c r="CN1150" s="80"/>
      <c r="CO1150" s="80" t="e" cm="1">
        <f t="array" aca="1" ref="CO1150" ca="1">(SUM(INDEX(1147:1147,1,MAX(COLUMN($CN:$CN),COLUMN()-($H1142*4-1))):CO1147)/($H1142*4)-IF($CN1152=0,0,SUM(INDEX(1152:1152,1,MAX(COLUMN($CN:$CN),COLUMN()-(($H1142-$H1143)*4))):CO1152)/(($H1142)*4)))</f>
        <v>#N/A</v>
      </c>
      <c r="CP1150" s="80" t="e" cm="1">
        <f t="array" aca="1" ref="CP1150" ca="1">(SUM(INDEX(1147:1147,1,MAX(COLUMN($CN:$CN),COLUMN()-($H1142*4-1))):CP1147)/($H1142*4)-IF($CN1152=0,0,SUM(INDEX(1152:1152,1,MAX(COLUMN($CN:$CN),COLUMN()-(($H1142-$H1143)*4))):CP1152)/(($H1142)*4)))</f>
        <v>#N/A</v>
      </c>
      <c r="CQ1150" s="80" t="e" cm="1">
        <f t="array" aca="1" ref="CQ1150" ca="1">(SUM(INDEX(1147:1147,1,MAX(COLUMN($CN:$CN),COLUMN()-($H1142*4-1))):CQ1147)/($H1142*4)-IF($CN1152=0,0,SUM(INDEX(1152:1152,1,MAX(COLUMN($CN:$CN),COLUMN()-(($H1142-$H1143)*4))):CQ1152)/(($H1142)*4)))</f>
        <v>#N/A</v>
      </c>
      <c r="CR1150" s="80" t="e" cm="1">
        <f t="array" aca="1" ref="CR1150" ca="1">(SUM(INDEX(1147:1147,1,MAX(COLUMN($CN:$CN),COLUMN()-($H1142*4-1))):CR1147)/($H1142*4)-IF($CN1152=0,0,SUM(INDEX(1152:1152,1,MAX(COLUMN($CN:$CN),COLUMN()-(($H1142-$H1143)*4))):CR1152)/(($H1142)*4)))</f>
        <v>#N/A</v>
      </c>
      <c r="CS1150" s="80" t="e" cm="1">
        <f t="array" aca="1" ref="CS1150" ca="1">(SUM(INDEX(1147:1147,1,MAX(COLUMN($CN:$CN),COLUMN()-($H1142*4-1))):CS1147)/($H1142*4)-IF($CN1152=0,0,SUM(INDEX(1152:1152,1,MAX(COLUMN($CN:$CN),COLUMN()-(($H1142-$H1143)*4))):CS1152)/(($H1142)*4)))</f>
        <v>#N/A</v>
      </c>
      <c r="CT1150" s="80" t="e" cm="1">
        <f t="array" aca="1" ref="CT1150" ca="1">(SUM(INDEX(1147:1147,1,MAX(COLUMN($CN:$CN),COLUMN()-($H1142*4-1))):CT1147)/($H1142*4)-IF($CN1152=0,0,SUM(INDEX(1152:1152,1,MAX(COLUMN($CN:$CN),COLUMN()-(($H1142-$H1143)*4))):CT1152)/(($H1142)*4)))</f>
        <v>#N/A</v>
      </c>
      <c r="CU1150" s="80" t="e" cm="1">
        <f t="array" aca="1" ref="CU1150" ca="1">(SUM(INDEX(1147:1147,1,MAX(COLUMN($CN:$CN),COLUMN()-($H1142*4-1))):CU1147)/($H1142*4)-IF($CN1152=0,0,SUM(INDEX(1152:1152,1,MAX(COLUMN($CN:$CN),COLUMN()-(($H1142-$H1143)*4))):CU1152)/(($H1142)*4)))</f>
        <v>#N/A</v>
      </c>
      <c r="CV1150" s="80" t="e" cm="1">
        <f t="array" aca="1" ref="CV1150" ca="1">(SUM(INDEX(1147:1147,1,MAX(COLUMN($CN:$CN),COLUMN()-($H1142*4-1))):CV1147)/($H1142*4)-IF($CN1152=0,0,SUM(INDEX(1152:1152,1,MAX(COLUMN($CN:$CN),COLUMN()-(($H1142-$H1143)*4))):CV1152)/(($H1142)*4)))</f>
        <v>#N/A</v>
      </c>
      <c r="CW1150" s="80" t="e" cm="1">
        <f t="array" aca="1" ref="CW1150" ca="1">(SUM(INDEX(1147:1147,1,MAX(COLUMN($CN:$CN),COLUMN()-($H1142*4-1))):CW1147)/($H1142*4)-IF($CN1152=0,0,SUM(INDEX(1152:1152,1,MAX(COLUMN($CN:$CN),COLUMN()-(($H1142-$H1143)*4))):CW1152)/(($H1142)*4)))</f>
        <v>#N/A</v>
      </c>
      <c r="CX1150" s="80" t="e" cm="1">
        <f t="array" aca="1" ref="CX1150" ca="1">(SUM(INDEX(1147:1147,1,MAX(COLUMN($CN:$CN),COLUMN()-($H1142*4-1))):CX1147)/($H1142*4)-IF($CN1152=0,0,SUM(INDEX(1152:1152,1,MAX(COLUMN($CN:$CN),COLUMN()-(($H1142-$H1143)*4))):CX1152)/(($H1142)*4)))</f>
        <v>#N/A</v>
      </c>
      <c r="CY1150" s="80" t="e" cm="1">
        <f t="array" aca="1" ref="CY1150" ca="1">(SUM(INDEX(1147:1147,1,MAX(COLUMN($CN:$CN),COLUMN()-($H1142*4-1))):CY1147)/($H1142*4)-IF($CN1152=0,0,SUM(INDEX(1152:1152,1,MAX(COLUMN($CN:$CN),COLUMN()-(($H1142-$H1143)*4))):CY1152)/(($H1142)*4)))</f>
        <v>#N/A</v>
      </c>
      <c r="CZ1150" s="80" t="e" cm="1">
        <f t="array" aca="1" ref="CZ1150" ca="1">(SUM(INDEX(1147:1147,1,MAX(COLUMN($CN:$CN),COLUMN()-($H1142*4-1))):CZ1147)/($H1142*4)-IF($CN1152=0,0,SUM(INDEX(1152:1152,1,MAX(COLUMN($CN:$CN),COLUMN()-(($H1142-$H1143)*4))):CZ1152)/(($H1142)*4)))</f>
        <v>#N/A</v>
      </c>
      <c r="DA1150" s="80" t="e" cm="1">
        <f t="array" aca="1" ref="DA1150" ca="1">(SUM(INDEX(1147:1147,1,MAX(COLUMN($CN:$CN),COLUMN()-($H1142*4-1))):DA1147)/($H1142*4)-IF($CN1152=0,0,SUM(INDEX(1152:1152,1,MAX(COLUMN($CN:$CN),COLUMN()-(($H1142-$H1143)*4))):DA1152)/(($H1142)*4)))</f>
        <v>#N/A</v>
      </c>
      <c r="DB1150" s="80" t="e" cm="1">
        <f t="array" aca="1" ref="DB1150" ca="1">(SUM(INDEX(1147:1147,1,MAX(COLUMN($CN:$CN),COLUMN()-($H1142*4-1))):DB1147)/($H1142*4)-IF($CN1152=0,0,SUM(INDEX(1152:1152,1,MAX(COLUMN($CN:$CN),COLUMN()-(($H1142-$H1143)*4))):DB1152)/(($H1142)*4)))</f>
        <v>#N/A</v>
      </c>
      <c r="DC1150" s="80" t="e" cm="1">
        <f t="array" aca="1" ref="DC1150" ca="1">(SUM(INDEX(1147:1147,1,MAX(COLUMN($CN:$CN),COLUMN()-($H1142*4-1))):DC1147)/($H1142*4)-IF($CN1152=0,0,SUM(INDEX(1152:1152,1,MAX(COLUMN($CN:$CN),COLUMN()-(($H1142-$H1143)*4))):DC1152)/(($H1142)*4)))</f>
        <v>#N/A</v>
      </c>
      <c r="DD1150" s="80" t="e" cm="1">
        <f t="array" aca="1" ref="DD1150" ca="1">(SUM(INDEX(1147:1147,1,MAX(COLUMN($CN:$CN),COLUMN()-($H1142*4-1))):DD1147)/($H1142*4)-IF($CN1152=0,0,SUM(INDEX(1152:1152,1,MAX(COLUMN($CN:$CN),COLUMN()-(($H1142-$H1143)*4))):DD1152)/(($H1142)*4)))</f>
        <v>#N/A</v>
      </c>
      <c r="DE1150" s="80" t="e" cm="1">
        <f t="array" aca="1" ref="DE1150" ca="1">(SUM(INDEX(1147:1147,1,MAX(COLUMN($CN:$CN),COLUMN()-($H1142*4-1))):DE1147)/($H1142*4)-IF($CN1152=0,0,SUM(INDEX(1152:1152,1,MAX(COLUMN($CN:$CN),COLUMN()-(($H1142-$H1143)*4))):DE1152)/(($H1142)*4)))</f>
        <v>#N/A</v>
      </c>
      <c r="DF1150" s="80" t="e" cm="1">
        <f t="array" aca="1" ref="DF1150" ca="1">(SUM(INDEX(1147:1147,1,MAX(COLUMN($CN:$CN),COLUMN()-($H1142*4-1))):DF1147)/($H1142*4)-IF($CN1152=0,0,SUM(INDEX(1152:1152,1,MAX(COLUMN($CN:$CN),COLUMN()-(($H1142-$H1143)*4))):DF1152)/(($H1142)*4)))</f>
        <v>#N/A</v>
      </c>
      <c r="DG1150" s="80" t="e" cm="1">
        <f t="array" aca="1" ref="DG1150" ca="1">(SUM(INDEX(1147:1147,1,MAX(COLUMN($CN:$CN),COLUMN()-($H1142*4-1))):DG1147)/($H1142*4)-IF($CN1152=0,0,SUM(INDEX(1152:1152,1,MAX(COLUMN($CN:$CN),COLUMN()-(($H1142-$H1143)*4))):DG1152)/(($H1142)*4)))</f>
        <v>#N/A</v>
      </c>
      <c r="DH1150" s="80" t="e" cm="1">
        <f t="array" aca="1" ref="DH1150" ca="1">(SUM(INDEX(1147:1147,1,MAX(COLUMN($CN:$CN),COLUMN()-($H1142*4-1))):DH1147)/($H1142*4)-IF($CN1152=0,0,SUM(INDEX(1152:1152,1,MAX(COLUMN($CN:$CN),COLUMN()-(($H1142-$H1143)*4))):DH1152)/(($H1142)*4)))</f>
        <v>#N/A</v>
      </c>
      <c r="DI1150" s="80" t="e" cm="1">
        <f t="array" aca="1" ref="DI1150" ca="1">(SUM(INDEX(1147:1147,1,MAX(COLUMN($CN:$CN),COLUMN()-($H1142*4-1))):DI1147)/($H1142*4)-IF($CN1152=0,0,SUM(INDEX(1152:1152,1,MAX(COLUMN($CN:$CN),COLUMN()-(($H1142-$H1143)*4))):DI1152)/(($H1142)*4)))</f>
        <v>#N/A</v>
      </c>
      <c r="DJ1150" s="80" t="e" cm="1">
        <f t="array" aca="1" ref="DJ1150" ca="1">(SUM(INDEX(1147:1147,1,MAX(COLUMN($CN:$CN),COLUMN()-($H1142*4-1))):DJ1147)/($H1142*4)-IF($CN1152=0,0,SUM(INDEX(1152:1152,1,MAX(COLUMN($CN:$CN),COLUMN()-(($H1142-$H1143)*4))):DJ1152)/(($H1142)*4)))</f>
        <v>#N/A</v>
      </c>
      <c r="DK1150" s="80" t="e" cm="1">
        <f t="array" aca="1" ref="DK1150" ca="1">(SUM(INDEX(1147:1147,1,MAX(COLUMN($CN:$CN),COLUMN()-($H1142*4-1))):DK1147)/($H1142*4)-IF($CN1152=0,0,SUM(INDEX(1152:1152,1,MAX(COLUMN($CN:$CN),COLUMN()-(($H1142-$H1143)*4))):DK1152)/(($H1142)*4)))</f>
        <v>#N/A</v>
      </c>
      <c r="DL1150" s="80" t="e" cm="1">
        <f t="array" aca="1" ref="DL1150" ca="1">(SUM(INDEX(1147:1147,1,MAX(COLUMN($CN:$CN),COLUMN()-($H1142*4-1))):DL1147)/($H1142*4)-IF($CN1152=0,0,SUM(INDEX(1152:1152,1,MAX(COLUMN($CN:$CN),COLUMN()-(($H1142-$H1143)*4))):DL1152)/(($H1142)*4)))</f>
        <v>#N/A</v>
      </c>
    </row>
    <row r="1151" spans="1:117" x14ac:dyDescent="0.35">
      <c r="B1151" s="8"/>
      <c r="C1151" s="8"/>
      <c r="D1151" t="s">
        <v>769</v>
      </c>
      <c r="E1151" s="8" t="str">
        <f t="shared" si="1359"/>
        <v>1151 FAPPER-S</v>
      </c>
      <c r="G1151" s="95" t="s">
        <v>204</v>
      </c>
      <c r="I1151" s="62"/>
      <c r="J1151" s="62"/>
      <c r="K1151" s="53"/>
      <c r="L1151" s="53"/>
      <c r="M1151" s="53"/>
      <c r="N1151" s="53"/>
      <c r="O1151" s="53"/>
      <c r="P1151" s="53"/>
      <c r="R1151" s="82"/>
      <c r="S1151" s="153"/>
      <c r="T1151" s="153"/>
      <c r="U1151" s="153"/>
      <c r="V1151" s="153"/>
      <c r="W1151" s="153"/>
      <c r="X1151" s="153"/>
      <c r="Y1151" s="153"/>
      <c r="Z1151" s="153"/>
      <c r="AA1151" s="153"/>
      <c r="AB1151" s="153"/>
      <c r="AC1151" s="153"/>
      <c r="AD1151" s="153"/>
      <c r="AE1151" s="153"/>
      <c r="AF1151" s="153"/>
      <c r="AG1151" s="153"/>
      <c r="AH1151" s="153"/>
      <c r="AI1151" s="153"/>
      <c r="AJ1151" s="153"/>
      <c r="AK1151" s="153"/>
      <c r="AL1151" s="153"/>
      <c r="AM1151" s="153"/>
      <c r="AN1151" s="153"/>
      <c r="AO1151" s="153"/>
      <c r="AP1151" s="153"/>
      <c r="AQ1151" s="153"/>
      <c r="AR1151" s="153"/>
      <c r="AS1151" s="153"/>
      <c r="AT1151" s="153"/>
      <c r="AU1151" s="153"/>
      <c r="AV1151" s="153"/>
      <c r="AW1151" s="153"/>
      <c r="AX1151" s="153"/>
      <c r="AY1151" s="153"/>
      <c r="AZ1151" s="153"/>
      <c r="BA1151" s="153"/>
      <c r="BB1151" s="153"/>
      <c r="BC1151" s="153"/>
      <c r="BD1151" s="153"/>
      <c r="BE1151" s="153"/>
      <c r="BF1151" s="153"/>
      <c r="BG1151" s="153"/>
      <c r="BH1151" s="153"/>
      <c r="BI1151" s="153"/>
      <c r="BJ1151" s="153"/>
      <c r="BK1151" s="153"/>
      <c r="BL1151" s="153"/>
      <c r="BM1151" s="153"/>
      <c r="BN1151" s="153"/>
      <c r="BO1151" s="153"/>
      <c r="BP1151" s="153"/>
      <c r="BQ1151" s="153"/>
      <c r="BR1151" s="153"/>
      <c r="BS1151" s="153"/>
      <c r="BT1151" s="153"/>
      <c r="BU1151" s="153"/>
      <c r="BV1151" s="153"/>
      <c r="BW1151" s="153"/>
      <c r="BX1151" s="153"/>
      <c r="BY1151" s="153"/>
      <c r="BZ1151" s="153"/>
      <c r="CA1151" s="153"/>
      <c r="CB1151" s="153"/>
      <c r="CC1151" s="153"/>
      <c r="CD1151" s="153"/>
      <c r="CE1151" s="153"/>
      <c r="CF1151" s="153"/>
      <c r="CG1151" s="153"/>
      <c r="CH1151" s="153"/>
      <c r="CI1151" s="153"/>
      <c r="CJ1151" s="153"/>
      <c r="CK1151" s="153"/>
      <c r="CL1151" s="153"/>
      <c r="CN1151" s="62"/>
      <c r="CO1151" s="153"/>
      <c r="CP1151" s="153"/>
      <c r="CQ1151" s="153"/>
      <c r="CR1151" s="153"/>
      <c r="CS1151" s="153"/>
      <c r="CT1151" s="153"/>
      <c r="CU1151" s="153"/>
      <c r="CV1151" s="153"/>
      <c r="CW1151" s="153"/>
      <c r="CX1151" s="153"/>
      <c r="CY1151" s="153"/>
      <c r="CZ1151" s="153"/>
      <c r="DA1151" s="153"/>
      <c r="DB1151" s="153"/>
      <c r="DC1151" s="153"/>
      <c r="DD1151" s="153"/>
      <c r="DE1151" s="153"/>
      <c r="DF1151" s="153"/>
      <c r="DG1151" s="153"/>
      <c r="DH1151" s="153"/>
      <c r="DI1151" s="153"/>
      <c r="DJ1151" s="153"/>
      <c r="DK1151" s="153"/>
      <c r="DL1151" s="153"/>
    </row>
    <row r="1152" spans="1:117" x14ac:dyDescent="0.35">
      <c r="B1152" s="8" t="str">
        <f>E1152</f>
        <v>1152 FAPPER-S</v>
      </c>
      <c r="C1152" s="8"/>
      <c r="D1152" t="s">
        <v>769</v>
      </c>
      <c r="E1152" s="8" t="str">
        <f t="shared" si="1359"/>
        <v>1152 FAPPER-S</v>
      </c>
      <c r="G1152" s="158" t="str">
        <f>"Depreciation - "&amp;SUBSTITUTE(G1142,":","")</f>
        <v>Depreciation - Revenue driven PP&amp;E</v>
      </c>
      <c r="I1152" s="74">
        <v>100</v>
      </c>
      <c r="J1152" s="74"/>
      <c r="K1152" s="53"/>
      <c r="L1152" s="53"/>
      <c r="M1152" s="53"/>
      <c r="N1152" s="53"/>
      <c r="O1152" s="53"/>
      <c r="P1152" s="53"/>
      <c r="R1152" s="24">
        <f>-$I1152</f>
        <v>-100</v>
      </c>
      <c r="S1152" s="153"/>
      <c r="T1152" s="153"/>
      <c r="U1152" s="153"/>
      <c r="V1152" s="153"/>
      <c r="W1152" s="153"/>
      <c r="X1152" s="153"/>
      <c r="Y1152" s="153"/>
      <c r="Z1152" s="153"/>
      <c r="AA1152" s="153"/>
      <c r="AB1152" s="153"/>
      <c r="AC1152" s="153"/>
      <c r="AD1152" s="153"/>
      <c r="AE1152" s="153"/>
      <c r="AF1152" s="153"/>
      <c r="AG1152" s="153"/>
      <c r="AH1152" s="153"/>
      <c r="AI1152" s="153"/>
      <c r="AJ1152" s="153"/>
      <c r="AK1152" s="153"/>
      <c r="AL1152" s="153"/>
      <c r="AM1152" s="153"/>
      <c r="AN1152" s="153"/>
      <c r="AO1152" s="153"/>
      <c r="AP1152" s="153"/>
      <c r="AQ1152" s="153"/>
      <c r="AR1152" s="153"/>
      <c r="AS1152" s="153"/>
      <c r="AT1152" s="153"/>
      <c r="AU1152" s="153"/>
      <c r="AV1152" s="153"/>
      <c r="AW1152" s="153"/>
      <c r="AX1152" s="153"/>
      <c r="AY1152" s="153"/>
      <c r="AZ1152" s="153"/>
      <c r="BA1152" s="153"/>
      <c r="BB1152" s="153"/>
      <c r="BC1152" s="153"/>
      <c r="BD1152" s="153"/>
      <c r="BE1152" s="153"/>
      <c r="BF1152" s="153"/>
      <c r="BG1152" s="153"/>
      <c r="BH1152" s="153"/>
      <c r="BI1152" s="153"/>
      <c r="BJ1152" s="153"/>
      <c r="BK1152" s="153"/>
      <c r="BL1152" s="153"/>
      <c r="BM1152" s="153"/>
      <c r="BN1152" s="153"/>
      <c r="BO1152" s="153"/>
      <c r="BP1152" s="153"/>
      <c r="BQ1152" s="153"/>
      <c r="BR1152" s="153"/>
      <c r="BS1152" s="153"/>
      <c r="BT1152" s="153"/>
      <c r="BU1152" s="153"/>
      <c r="BV1152" s="153"/>
      <c r="BW1152" s="153"/>
      <c r="BX1152" s="153"/>
      <c r="BY1152" s="153"/>
      <c r="BZ1152" s="153"/>
      <c r="CA1152" s="153"/>
      <c r="CB1152" s="153"/>
      <c r="CC1152" s="153"/>
      <c r="CD1152" s="153"/>
      <c r="CE1152" s="153"/>
      <c r="CF1152" s="153"/>
      <c r="CG1152" s="153"/>
      <c r="CH1152" s="153"/>
      <c r="CI1152" s="153"/>
      <c r="CJ1152" s="153"/>
      <c r="CK1152" s="153"/>
      <c r="CL1152" s="153"/>
      <c r="CN1152" s="74">
        <f>I1152</f>
        <v>100</v>
      </c>
      <c r="CO1152" s="153"/>
      <c r="CP1152" s="153"/>
      <c r="CQ1152" s="153"/>
      <c r="CR1152" s="153"/>
      <c r="CS1152" s="153"/>
      <c r="CT1152" s="153"/>
      <c r="CU1152" s="153"/>
      <c r="CV1152" s="153"/>
      <c r="CW1152" s="153"/>
      <c r="CX1152" s="153"/>
      <c r="CY1152" s="153"/>
      <c r="CZ1152" s="153"/>
      <c r="DA1152" s="153"/>
      <c r="DB1152" s="153"/>
      <c r="DC1152" s="153"/>
      <c r="DD1152" s="153"/>
      <c r="DE1152" s="153"/>
      <c r="DF1152" s="153"/>
      <c r="DG1152" s="153"/>
      <c r="DH1152" s="153"/>
      <c r="DI1152" s="153"/>
      <c r="DJ1152" s="153"/>
      <c r="DK1152" s="153"/>
      <c r="DL1152" s="153"/>
    </row>
    <row r="1153" spans="1:116" x14ac:dyDescent="0.35">
      <c r="D1153" t="s">
        <v>769</v>
      </c>
      <c r="E1153" s="8" t="str">
        <f t="shared" si="1359"/>
        <v>1153 FAPPER-S</v>
      </c>
      <c r="G1153" s="125"/>
      <c r="S1153" s="72"/>
      <c r="T1153" s="72"/>
      <c r="U1153" s="72"/>
      <c r="V1153" s="72"/>
      <c r="W1153" s="72"/>
      <c r="X1153" s="72"/>
      <c r="Y1153" s="72"/>
      <c r="Z1153" s="72"/>
      <c r="AA1153" s="72"/>
      <c r="AB1153" s="72"/>
      <c r="AC1153" s="72"/>
      <c r="AD1153" s="72"/>
      <c r="AE1153" s="72"/>
      <c r="AF1153" s="72"/>
      <c r="AG1153" s="72"/>
      <c r="AH1153" s="72"/>
      <c r="AI1153" s="72"/>
      <c r="AJ1153" s="72"/>
      <c r="AK1153" s="72"/>
      <c r="AL1153" s="72"/>
      <c r="AM1153" s="72"/>
      <c r="AN1153" s="72"/>
      <c r="AO1153" s="72"/>
      <c r="AP1153" s="72"/>
      <c r="AQ1153" s="72"/>
      <c r="AR1153" s="72"/>
      <c r="AS1153" s="72"/>
      <c r="AT1153" s="72"/>
      <c r="AU1153" s="72"/>
      <c r="AV1153" s="72"/>
      <c r="AW1153" s="72"/>
      <c r="AX1153" s="72"/>
      <c r="AY1153" s="72"/>
      <c r="AZ1153" s="72"/>
      <c r="BA1153" s="72"/>
      <c r="BB1153" s="72"/>
      <c r="BC1153" s="72"/>
      <c r="BD1153" s="72"/>
      <c r="BE1153" s="72"/>
      <c r="BF1153" s="72"/>
      <c r="BG1153" s="72"/>
      <c r="BH1153" s="72"/>
      <c r="BI1153" s="72"/>
      <c r="BJ1153" s="72"/>
      <c r="BK1153" s="72"/>
      <c r="BL1153" s="72"/>
      <c r="BM1153" s="72"/>
      <c r="BN1153" s="72"/>
      <c r="BO1153" s="72"/>
      <c r="BP1153" s="72"/>
      <c r="BQ1153" s="72"/>
      <c r="BR1153" s="72"/>
      <c r="BS1153" s="72"/>
      <c r="BT1153" s="72"/>
      <c r="BU1153" s="72"/>
      <c r="BV1153" s="72"/>
      <c r="BW1153" s="72"/>
      <c r="BX1153" s="72"/>
      <c r="BY1153" s="72"/>
      <c r="BZ1153" s="72"/>
      <c r="CA1153" s="72"/>
      <c r="CB1153" s="72"/>
      <c r="CC1153" s="72"/>
      <c r="CD1153" s="72"/>
      <c r="CE1153" s="72"/>
      <c r="CF1153" s="72"/>
      <c r="CG1153" s="72"/>
      <c r="CH1153" s="72"/>
      <c r="CI1153" s="72"/>
      <c r="CJ1153" s="72"/>
      <c r="CK1153" s="72"/>
      <c r="CL1153" s="72"/>
      <c r="CO1153" s="72"/>
      <c r="CP1153" s="72"/>
      <c r="CQ1153" s="72"/>
      <c r="CR1153" s="72"/>
      <c r="CS1153" s="72"/>
      <c r="CT1153" s="72"/>
      <c r="CU1153" s="72"/>
      <c r="CV1153" s="72"/>
      <c r="CW1153" s="72"/>
      <c r="CX1153" s="72"/>
      <c r="CY1153" s="72"/>
      <c r="CZ1153" s="72"/>
      <c r="DA1153" s="72"/>
      <c r="DB1153" s="72"/>
      <c r="DC1153" s="72"/>
      <c r="DD1153" s="72"/>
      <c r="DE1153" s="72"/>
      <c r="DF1153" s="72"/>
      <c r="DG1153" s="72"/>
      <c r="DH1153" s="72"/>
      <c r="DI1153" s="72"/>
      <c r="DJ1153" s="72"/>
      <c r="DK1153" s="72"/>
      <c r="DL1153" s="72"/>
    </row>
    <row r="1154" spans="1:116" x14ac:dyDescent="0.35">
      <c r="D1154" t="s">
        <v>769</v>
      </c>
      <c r="E1154" s="8" t="str">
        <f t="shared" si="1359"/>
        <v>1154 FAPPER-S</v>
      </c>
      <c r="G1154" s="125" t="s">
        <v>251</v>
      </c>
      <c r="H1154" s="12"/>
      <c r="S1154" s="72"/>
      <c r="T1154" s="72"/>
      <c r="U1154" s="72"/>
      <c r="V1154" s="72"/>
      <c r="W1154" s="72"/>
      <c r="X1154" s="72"/>
      <c r="Y1154" s="72"/>
      <c r="Z1154" s="72"/>
      <c r="AA1154" s="72"/>
      <c r="AB1154" s="72"/>
      <c r="AC1154" s="72"/>
      <c r="AD1154" s="72"/>
      <c r="AE1154" s="72"/>
      <c r="AF1154" s="72"/>
      <c r="AG1154" s="72"/>
      <c r="AH1154" s="72"/>
      <c r="AI1154" s="72"/>
      <c r="AJ1154" s="72"/>
      <c r="AK1154" s="72"/>
      <c r="AL1154" s="72"/>
      <c r="AM1154" s="72"/>
      <c r="AN1154" s="72"/>
      <c r="AO1154" s="72"/>
      <c r="AP1154" s="72"/>
      <c r="AQ1154" s="72"/>
      <c r="AR1154" s="72"/>
      <c r="AS1154" s="72"/>
      <c r="AT1154" s="72"/>
      <c r="AU1154" s="72"/>
      <c r="AV1154" s="72"/>
      <c r="AW1154" s="72"/>
      <c r="AX1154" s="72"/>
      <c r="AY1154" s="72"/>
      <c r="AZ1154" s="72"/>
      <c r="BA1154" s="72"/>
      <c r="BB1154" s="72"/>
      <c r="BC1154" s="72"/>
      <c r="BD1154" s="72"/>
      <c r="BE1154" s="72"/>
      <c r="BF1154" s="72"/>
      <c r="BG1154" s="72"/>
      <c r="BH1154" s="72"/>
      <c r="BI1154" s="72"/>
      <c r="BJ1154" s="72"/>
      <c r="BK1154" s="72"/>
      <c r="BL1154" s="72"/>
      <c r="BM1154" s="72"/>
      <c r="BN1154" s="72"/>
      <c r="BO1154" s="72"/>
      <c r="BP1154" s="72"/>
      <c r="BQ1154" s="72"/>
      <c r="BR1154" s="72"/>
      <c r="BS1154" s="72"/>
      <c r="BT1154" s="72"/>
      <c r="BU1154" s="72"/>
      <c r="BV1154" s="72"/>
      <c r="BW1154" s="72"/>
      <c r="BX1154" s="72"/>
      <c r="BY1154" s="72"/>
      <c r="BZ1154" s="72"/>
      <c r="CA1154" s="72"/>
      <c r="CB1154" s="72"/>
      <c r="CC1154" s="72"/>
      <c r="CD1154" s="72"/>
      <c r="CE1154" s="72"/>
      <c r="CF1154" s="72"/>
      <c r="CG1154" s="72"/>
      <c r="CH1154" s="72"/>
      <c r="CI1154" s="72"/>
      <c r="CJ1154" s="72"/>
      <c r="CK1154" s="72"/>
      <c r="CL1154" s="72"/>
      <c r="CO1154" s="72"/>
      <c r="CP1154" s="72"/>
      <c r="CQ1154" s="72"/>
      <c r="CR1154" s="72"/>
      <c r="CS1154" s="72"/>
      <c r="CT1154" s="72"/>
      <c r="CU1154" s="72"/>
      <c r="CV1154" s="72"/>
      <c r="CW1154" s="72"/>
      <c r="CX1154" s="72"/>
      <c r="CY1154" s="72"/>
      <c r="CZ1154" s="72"/>
      <c r="DA1154" s="72"/>
      <c r="DB1154" s="72"/>
      <c r="DC1154" s="72"/>
      <c r="DD1154" s="72"/>
      <c r="DE1154" s="72"/>
      <c r="DF1154" s="72"/>
      <c r="DG1154" s="72"/>
      <c r="DH1154" s="72"/>
      <c r="DI1154" s="72"/>
      <c r="DJ1154" s="72"/>
      <c r="DK1154" s="72"/>
      <c r="DL1154" s="72"/>
    </row>
    <row r="1155" spans="1:116" x14ac:dyDescent="0.35">
      <c r="D1155" t="s">
        <v>769</v>
      </c>
      <c r="E1155" s="8" t="str">
        <f t="shared" ref="E1155:E1156" si="1418">ROW()&amp;" "&amp;D1155</f>
        <v>1155 FAPPER-S</v>
      </c>
      <c r="G1155" s="125"/>
      <c r="I1155" s="80">
        <f>I1152</f>
        <v>100</v>
      </c>
      <c r="J1155" s="80"/>
      <c r="K1155" s="24">
        <f ca="1">SUMIF($4:$4,K$2,1155:1155)</f>
        <v>220</v>
      </c>
      <c r="L1155" s="24">
        <f ca="1">SUMIF($4:$4,L$2,1155:1155)</f>
        <v>340</v>
      </c>
      <c r="M1155" s="24">
        <f ca="1">SUMIF($4:$4,M$2,1155:1155)</f>
        <v>460</v>
      </c>
      <c r="N1155" s="24">
        <f ca="1">SUMIF($4:$4,N$2,1155:1155)</f>
        <v>580</v>
      </c>
      <c r="O1155" s="24">
        <f ca="1">SUMIF($4:$4,O$2,1155:1155)</f>
        <v>700</v>
      </c>
      <c r="P1155" s="24">
        <f ca="1">SUMIF($4:$4,P$2,1155:1155)</f>
        <v>820</v>
      </c>
      <c r="R1155" s="24">
        <f>$I1155</f>
        <v>100</v>
      </c>
      <c r="S1155" s="80">
        <f t="shared" ref="S1155:AX1155" ca="1" si="1419">-S1147+R1155</f>
        <v>110</v>
      </c>
      <c r="T1155" s="80">
        <f t="shared" ca="1" si="1419"/>
        <v>120</v>
      </c>
      <c r="U1155" s="80">
        <f t="shared" ca="1" si="1419"/>
        <v>130</v>
      </c>
      <c r="V1155" s="80">
        <f t="shared" ca="1" si="1419"/>
        <v>140</v>
      </c>
      <c r="W1155" s="80">
        <f t="shared" ca="1" si="1419"/>
        <v>150</v>
      </c>
      <c r="X1155" s="80">
        <f t="shared" ca="1" si="1419"/>
        <v>160</v>
      </c>
      <c r="Y1155" s="80">
        <f t="shared" ca="1" si="1419"/>
        <v>170</v>
      </c>
      <c r="Z1155" s="80">
        <f t="shared" ca="1" si="1419"/>
        <v>180</v>
      </c>
      <c r="AA1155" s="80">
        <f t="shared" ca="1" si="1419"/>
        <v>190</v>
      </c>
      <c r="AB1155" s="80">
        <f t="shared" ca="1" si="1419"/>
        <v>200</v>
      </c>
      <c r="AC1155" s="80">
        <f t="shared" ca="1" si="1419"/>
        <v>210</v>
      </c>
      <c r="AD1155" s="80">
        <f t="shared" ca="1" si="1419"/>
        <v>220</v>
      </c>
      <c r="AE1155" s="80">
        <f t="shared" ca="1" si="1419"/>
        <v>230</v>
      </c>
      <c r="AF1155" s="80">
        <f t="shared" ca="1" si="1419"/>
        <v>240</v>
      </c>
      <c r="AG1155" s="80">
        <f t="shared" ca="1" si="1419"/>
        <v>250</v>
      </c>
      <c r="AH1155" s="80">
        <f t="shared" ca="1" si="1419"/>
        <v>260</v>
      </c>
      <c r="AI1155" s="80">
        <f t="shared" ca="1" si="1419"/>
        <v>270</v>
      </c>
      <c r="AJ1155" s="80">
        <f t="shared" ca="1" si="1419"/>
        <v>280</v>
      </c>
      <c r="AK1155" s="80">
        <f t="shared" ca="1" si="1419"/>
        <v>290</v>
      </c>
      <c r="AL1155" s="80">
        <f t="shared" ca="1" si="1419"/>
        <v>300</v>
      </c>
      <c r="AM1155" s="80">
        <f t="shared" ca="1" si="1419"/>
        <v>310</v>
      </c>
      <c r="AN1155" s="80">
        <f t="shared" ca="1" si="1419"/>
        <v>320</v>
      </c>
      <c r="AO1155" s="80">
        <f t="shared" ca="1" si="1419"/>
        <v>330</v>
      </c>
      <c r="AP1155" s="80">
        <f t="shared" ca="1" si="1419"/>
        <v>340</v>
      </c>
      <c r="AQ1155" s="80">
        <f t="shared" ca="1" si="1419"/>
        <v>350</v>
      </c>
      <c r="AR1155" s="80">
        <f t="shared" ca="1" si="1419"/>
        <v>360</v>
      </c>
      <c r="AS1155" s="80">
        <f t="shared" ca="1" si="1419"/>
        <v>370</v>
      </c>
      <c r="AT1155" s="80">
        <f t="shared" ca="1" si="1419"/>
        <v>380</v>
      </c>
      <c r="AU1155" s="80">
        <f t="shared" ca="1" si="1419"/>
        <v>390</v>
      </c>
      <c r="AV1155" s="80">
        <f t="shared" ca="1" si="1419"/>
        <v>400</v>
      </c>
      <c r="AW1155" s="80">
        <f t="shared" ca="1" si="1419"/>
        <v>410</v>
      </c>
      <c r="AX1155" s="80">
        <f t="shared" ca="1" si="1419"/>
        <v>420</v>
      </c>
      <c r="AY1155" s="80">
        <f t="shared" ref="AY1155:CD1155" ca="1" si="1420">-AY1147+AX1155</f>
        <v>430</v>
      </c>
      <c r="AZ1155" s="80">
        <f t="shared" ca="1" si="1420"/>
        <v>440</v>
      </c>
      <c r="BA1155" s="80">
        <f t="shared" ca="1" si="1420"/>
        <v>450</v>
      </c>
      <c r="BB1155" s="80">
        <f t="shared" ca="1" si="1420"/>
        <v>460</v>
      </c>
      <c r="BC1155" s="80">
        <f t="shared" ca="1" si="1420"/>
        <v>470</v>
      </c>
      <c r="BD1155" s="80">
        <f t="shared" ca="1" si="1420"/>
        <v>480</v>
      </c>
      <c r="BE1155" s="80">
        <f t="shared" ca="1" si="1420"/>
        <v>490</v>
      </c>
      <c r="BF1155" s="80">
        <f t="shared" ca="1" si="1420"/>
        <v>500</v>
      </c>
      <c r="BG1155" s="80">
        <f t="shared" ca="1" si="1420"/>
        <v>510</v>
      </c>
      <c r="BH1155" s="80">
        <f t="shared" ca="1" si="1420"/>
        <v>520</v>
      </c>
      <c r="BI1155" s="80">
        <f t="shared" ca="1" si="1420"/>
        <v>530</v>
      </c>
      <c r="BJ1155" s="80">
        <f t="shared" ca="1" si="1420"/>
        <v>540</v>
      </c>
      <c r="BK1155" s="80">
        <f t="shared" ca="1" si="1420"/>
        <v>550</v>
      </c>
      <c r="BL1155" s="80">
        <f t="shared" ca="1" si="1420"/>
        <v>560</v>
      </c>
      <c r="BM1155" s="80">
        <f t="shared" ca="1" si="1420"/>
        <v>570</v>
      </c>
      <c r="BN1155" s="80">
        <f t="shared" ca="1" si="1420"/>
        <v>580</v>
      </c>
      <c r="BO1155" s="80">
        <f t="shared" ca="1" si="1420"/>
        <v>590</v>
      </c>
      <c r="BP1155" s="80">
        <f t="shared" ca="1" si="1420"/>
        <v>600</v>
      </c>
      <c r="BQ1155" s="80">
        <f t="shared" ca="1" si="1420"/>
        <v>610</v>
      </c>
      <c r="BR1155" s="80">
        <f t="shared" ca="1" si="1420"/>
        <v>620</v>
      </c>
      <c r="BS1155" s="80">
        <f t="shared" ca="1" si="1420"/>
        <v>630</v>
      </c>
      <c r="BT1155" s="80">
        <f t="shared" ca="1" si="1420"/>
        <v>640</v>
      </c>
      <c r="BU1155" s="80">
        <f t="shared" ca="1" si="1420"/>
        <v>650</v>
      </c>
      <c r="BV1155" s="80">
        <f t="shared" ca="1" si="1420"/>
        <v>660</v>
      </c>
      <c r="BW1155" s="80">
        <f t="shared" ca="1" si="1420"/>
        <v>670</v>
      </c>
      <c r="BX1155" s="80">
        <f t="shared" ca="1" si="1420"/>
        <v>680</v>
      </c>
      <c r="BY1155" s="80">
        <f t="shared" ca="1" si="1420"/>
        <v>690</v>
      </c>
      <c r="BZ1155" s="80">
        <f t="shared" ca="1" si="1420"/>
        <v>700</v>
      </c>
      <c r="CA1155" s="80">
        <f t="shared" ca="1" si="1420"/>
        <v>710</v>
      </c>
      <c r="CB1155" s="80">
        <f t="shared" ca="1" si="1420"/>
        <v>720</v>
      </c>
      <c r="CC1155" s="80">
        <f t="shared" ca="1" si="1420"/>
        <v>730</v>
      </c>
      <c r="CD1155" s="80">
        <f t="shared" ca="1" si="1420"/>
        <v>740</v>
      </c>
      <c r="CE1155" s="80">
        <f t="shared" ref="CE1155:CL1155" ca="1" si="1421">-CE1147+CD1155</f>
        <v>750</v>
      </c>
      <c r="CF1155" s="80">
        <f t="shared" ca="1" si="1421"/>
        <v>760</v>
      </c>
      <c r="CG1155" s="80">
        <f t="shared" ca="1" si="1421"/>
        <v>770</v>
      </c>
      <c r="CH1155" s="80">
        <f t="shared" ca="1" si="1421"/>
        <v>780</v>
      </c>
      <c r="CI1155" s="80">
        <f t="shared" ca="1" si="1421"/>
        <v>790</v>
      </c>
      <c r="CJ1155" s="80">
        <f t="shared" ca="1" si="1421"/>
        <v>800</v>
      </c>
      <c r="CK1155" s="80">
        <f t="shared" ca="1" si="1421"/>
        <v>810</v>
      </c>
      <c r="CL1155" s="80">
        <f t="shared" ca="1" si="1421"/>
        <v>820</v>
      </c>
      <c r="CN1155" s="80">
        <f>CN1152</f>
        <v>100</v>
      </c>
      <c r="CO1155" s="80" t="e">
        <f t="shared" ref="CO1155" ca="1" si="1422">-CO1147+CN1155</f>
        <v>#N/A</v>
      </c>
      <c r="CP1155" s="80" t="e">
        <f t="shared" ref="CP1155:DL1155" ca="1" si="1423">-CP1147+CO1155</f>
        <v>#N/A</v>
      </c>
      <c r="CQ1155" s="80" t="e">
        <f t="shared" ca="1" si="1423"/>
        <v>#N/A</v>
      </c>
      <c r="CR1155" s="80" t="e">
        <f t="shared" ca="1" si="1423"/>
        <v>#N/A</v>
      </c>
      <c r="CS1155" s="80" t="e">
        <f t="shared" ca="1" si="1423"/>
        <v>#N/A</v>
      </c>
      <c r="CT1155" s="80" t="e">
        <f t="shared" ca="1" si="1423"/>
        <v>#N/A</v>
      </c>
      <c r="CU1155" s="80" t="e">
        <f t="shared" ca="1" si="1423"/>
        <v>#N/A</v>
      </c>
      <c r="CV1155" s="80" t="e">
        <f t="shared" ca="1" si="1423"/>
        <v>#N/A</v>
      </c>
      <c r="CW1155" s="80" t="e">
        <f t="shared" ca="1" si="1423"/>
        <v>#N/A</v>
      </c>
      <c r="CX1155" s="80" t="e">
        <f t="shared" ca="1" si="1423"/>
        <v>#N/A</v>
      </c>
      <c r="CY1155" s="80" t="e">
        <f t="shared" ca="1" si="1423"/>
        <v>#N/A</v>
      </c>
      <c r="CZ1155" s="80" t="e">
        <f t="shared" ca="1" si="1423"/>
        <v>#N/A</v>
      </c>
      <c r="DA1155" s="80" t="e">
        <f t="shared" ca="1" si="1423"/>
        <v>#N/A</v>
      </c>
      <c r="DB1155" s="80" t="e">
        <f t="shared" ca="1" si="1423"/>
        <v>#N/A</v>
      </c>
      <c r="DC1155" s="80" t="e">
        <f t="shared" ca="1" si="1423"/>
        <v>#N/A</v>
      </c>
      <c r="DD1155" s="80" t="e">
        <f t="shared" ca="1" si="1423"/>
        <v>#N/A</v>
      </c>
      <c r="DE1155" s="80" t="e">
        <f t="shared" ca="1" si="1423"/>
        <v>#N/A</v>
      </c>
      <c r="DF1155" s="80" t="e">
        <f t="shared" ca="1" si="1423"/>
        <v>#N/A</v>
      </c>
      <c r="DG1155" s="80" t="e">
        <f t="shared" ca="1" si="1423"/>
        <v>#N/A</v>
      </c>
      <c r="DH1155" s="80" t="e">
        <f t="shared" ca="1" si="1423"/>
        <v>#N/A</v>
      </c>
      <c r="DI1155" s="80" t="e">
        <f t="shared" ca="1" si="1423"/>
        <v>#N/A</v>
      </c>
      <c r="DJ1155" s="80" t="e">
        <f t="shared" ca="1" si="1423"/>
        <v>#N/A</v>
      </c>
      <c r="DK1155" s="80" t="e">
        <f t="shared" ca="1" si="1423"/>
        <v>#N/A</v>
      </c>
      <c r="DL1155" s="80" t="e">
        <f t="shared" ca="1" si="1423"/>
        <v>#N/A</v>
      </c>
    </row>
    <row r="1156" spans="1:116" x14ac:dyDescent="0.35">
      <c r="D1156" t="s">
        <v>769</v>
      </c>
      <c r="E1156" s="8" t="str">
        <f t="shared" si="1418"/>
        <v>1156 FAPPER-S</v>
      </c>
      <c r="G1156" s="95" t="s">
        <v>205</v>
      </c>
      <c r="I1156" s="81">
        <f>-H1143/H1142*I1155</f>
        <v>-20</v>
      </c>
      <c r="J1156" s="243"/>
      <c r="K1156" s="37">
        <f ca="1">SUMIF($4:$4,K$2,1156:1156)</f>
        <v>-53</v>
      </c>
      <c r="L1156" s="37">
        <f ca="1">SUMIF($4:$4,L$2,1156:1156)</f>
        <v>-110</v>
      </c>
      <c r="M1156" s="37">
        <f ca="1">SUMIF($4:$4,M$2,1156:1156)</f>
        <v>-191</v>
      </c>
      <c r="N1156" s="37">
        <f ca="1">SUMIF($4:$4,N$2,1156:1156)</f>
        <v>-296.00000000000006</v>
      </c>
      <c r="O1156" s="37">
        <f ca="1">SUMIF($4:$4,O$2,1156:1156)</f>
        <v>-405.00000000000006</v>
      </c>
      <c r="P1156" s="37">
        <f ca="1">SUMIF($4:$4,P$2,1156:1156)</f>
        <v>-525</v>
      </c>
      <c r="R1156" s="37">
        <f>$I1156</f>
        <v>-20</v>
      </c>
      <c r="S1156" s="81">
        <f t="shared" ref="S1156:AX1156" ca="1" si="1424">R1156+S1150</f>
        <v>-21.833333333333332</v>
      </c>
      <c r="T1156" s="81">
        <f t="shared" ca="1" si="1424"/>
        <v>-23.833333333333332</v>
      </c>
      <c r="U1156" s="81">
        <f t="shared" ca="1" si="1424"/>
        <v>-26</v>
      </c>
      <c r="V1156" s="81">
        <f t="shared" ca="1" si="1424"/>
        <v>-28.333333333333332</v>
      </c>
      <c r="W1156" s="81">
        <f t="shared" ca="1" si="1424"/>
        <v>-30.833333333333332</v>
      </c>
      <c r="X1156" s="81">
        <f t="shared" ca="1" si="1424"/>
        <v>-33.5</v>
      </c>
      <c r="Y1156" s="81">
        <f t="shared" ca="1" si="1424"/>
        <v>-36.333333333333336</v>
      </c>
      <c r="Z1156" s="81">
        <f t="shared" ca="1" si="1424"/>
        <v>-39.333333333333336</v>
      </c>
      <c r="AA1156" s="81">
        <f t="shared" ca="1" si="1424"/>
        <v>-42.5</v>
      </c>
      <c r="AB1156" s="81">
        <f t="shared" ca="1" si="1424"/>
        <v>-45.833333333333336</v>
      </c>
      <c r="AC1156" s="81">
        <f t="shared" ca="1" si="1424"/>
        <v>-49.333333333333336</v>
      </c>
      <c r="AD1156" s="81">
        <f t="shared" ca="1" si="1424"/>
        <v>-53</v>
      </c>
      <c r="AE1156" s="81">
        <f t="shared" ca="1" si="1424"/>
        <v>-56.833333333333336</v>
      </c>
      <c r="AF1156" s="81">
        <f t="shared" ca="1" si="1424"/>
        <v>-60.833333333333336</v>
      </c>
      <c r="AG1156" s="81">
        <f t="shared" ca="1" si="1424"/>
        <v>-65</v>
      </c>
      <c r="AH1156" s="81">
        <f t="shared" ca="1" si="1424"/>
        <v>-69.333333333333329</v>
      </c>
      <c r="AI1156" s="81">
        <f t="shared" ca="1" si="1424"/>
        <v>-73.833333333333329</v>
      </c>
      <c r="AJ1156" s="81">
        <f t="shared" ca="1" si="1424"/>
        <v>-78.5</v>
      </c>
      <c r="AK1156" s="81">
        <f t="shared" ca="1" si="1424"/>
        <v>-83.333333333333329</v>
      </c>
      <c r="AL1156" s="81">
        <f t="shared" ca="1" si="1424"/>
        <v>-88.333333333333329</v>
      </c>
      <c r="AM1156" s="81">
        <f t="shared" ca="1" si="1424"/>
        <v>-93.5</v>
      </c>
      <c r="AN1156" s="81">
        <f t="shared" ca="1" si="1424"/>
        <v>-98.833333333333329</v>
      </c>
      <c r="AO1156" s="81">
        <f t="shared" ca="1" si="1424"/>
        <v>-104.33333333333333</v>
      </c>
      <c r="AP1156" s="81">
        <f t="shared" ca="1" si="1424"/>
        <v>-110</v>
      </c>
      <c r="AQ1156" s="81">
        <f t="shared" ca="1" si="1424"/>
        <v>-115.83333333333333</v>
      </c>
      <c r="AR1156" s="81">
        <f t="shared" ca="1" si="1424"/>
        <v>-121.83333333333333</v>
      </c>
      <c r="AS1156" s="81">
        <f t="shared" ca="1" si="1424"/>
        <v>-128</v>
      </c>
      <c r="AT1156" s="81">
        <f t="shared" ca="1" si="1424"/>
        <v>-134.33333333333334</v>
      </c>
      <c r="AU1156" s="81">
        <f t="shared" ca="1" si="1424"/>
        <v>-140.83333333333334</v>
      </c>
      <c r="AV1156" s="81">
        <f t="shared" ca="1" si="1424"/>
        <v>-147.5</v>
      </c>
      <c r="AW1156" s="81">
        <f t="shared" ca="1" si="1424"/>
        <v>-154.33333333333334</v>
      </c>
      <c r="AX1156" s="81">
        <f t="shared" ca="1" si="1424"/>
        <v>-161.33333333333334</v>
      </c>
      <c r="AY1156" s="81">
        <f t="shared" ref="AY1156:CD1156" ca="1" si="1425">AX1156+AY1150</f>
        <v>-168.5</v>
      </c>
      <c r="AZ1156" s="81">
        <f t="shared" ca="1" si="1425"/>
        <v>-175.83333333333334</v>
      </c>
      <c r="BA1156" s="81">
        <f t="shared" ca="1" si="1425"/>
        <v>-183.33333333333334</v>
      </c>
      <c r="BB1156" s="81">
        <f t="shared" ca="1" si="1425"/>
        <v>-191</v>
      </c>
      <c r="BC1156" s="81">
        <f t="shared" ca="1" si="1425"/>
        <v>-198.83333333333334</v>
      </c>
      <c r="BD1156" s="81">
        <f t="shared" ca="1" si="1425"/>
        <v>-206.83333333333334</v>
      </c>
      <c r="BE1156" s="81">
        <f t="shared" ca="1" si="1425"/>
        <v>-215</v>
      </c>
      <c r="BF1156" s="81">
        <f t="shared" ca="1" si="1425"/>
        <v>-223.33333333333334</v>
      </c>
      <c r="BG1156" s="81">
        <f t="shared" ca="1" si="1425"/>
        <v>-231.83333333333334</v>
      </c>
      <c r="BH1156" s="81">
        <f t="shared" ca="1" si="1425"/>
        <v>-240.5</v>
      </c>
      <c r="BI1156" s="81">
        <f t="shared" ca="1" si="1425"/>
        <v>-249.33333333333334</v>
      </c>
      <c r="BJ1156" s="81">
        <f t="shared" ca="1" si="1425"/>
        <v>-258.33333333333337</v>
      </c>
      <c r="BK1156" s="81">
        <f t="shared" ca="1" si="1425"/>
        <v>-267.50000000000006</v>
      </c>
      <c r="BL1156" s="81">
        <f t="shared" ca="1" si="1425"/>
        <v>-276.83333333333337</v>
      </c>
      <c r="BM1156" s="81">
        <f t="shared" ca="1" si="1425"/>
        <v>-286.33333333333337</v>
      </c>
      <c r="BN1156" s="81">
        <f t="shared" ca="1" si="1425"/>
        <v>-296.00000000000006</v>
      </c>
      <c r="BO1156" s="81">
        <f t="shared" ca="1" si="1425"/>
        <v>-304.16666666666674</v>
      </c>
      <c r="BP1156" s="81">
        <f t="shared" ca="1" si="1425"/>
        <v>-312.50000000000006</v>
      </c>
      <c r="BQ1156" s="81">
        <f t="shared" ca="1" si="1425"/>
        <v>-321.00000000000006</v>
      </c>
      <c r="BR1156" s="81">
        <f t="shared" ca="1" si="1425"/>
        <v>-329.66666666666674</v>
      </c>
      <c r="BS1156" s="81">
        <f t="shared" ca="1" si="1425"/>
        <v>-338.50000000000006</v>
      </c>
      <c r="BT1156" s="81">
        <f t="shared" ca="1" si="1425"/>
        <v>-347.50000000000006</v>
      </c>
      <c r="BU1156" s="81">
        <f t="shared" ca="1" si="1425"/>
        <v>-356.66666666666674</v>
      </c>
      <c r="BV1156" s="81">
        <f t="shared" ca="1" si="1425"/>
        <v>-366.00000000000006</v>
      </c>
      <c r="BW1156" s="81">
        <f t="shared" ca="1" si="1425"/>
        <v>-375.50000000000006</v>
      </c>
      <c r="BX1156" s="81">
        <f t="shared" ca="1" si="1425"/>
        <v>-385.16666666666674</v>
      </c>
      <c r="BY1156" s="81">
        <f t="shared" ca="1" si="1425"/>
        <v>-395.00000000000006</v>
      </c>
      <c r="BZ1156" s="81">
        <f t="shared" ca="1" si="1425"/>
        <v>-405.00000000000006</v>
      </c>
      <c r="CA1156" s="81">
        <f t="shared" ca="1" si="1425"/>
        <v>-415.00000000000006</v>
      </c>
      <c r="CB1156" s="81">
        <f t="shared" ca="1" si="1425"/>
        <v>-425.00000000000006</v>
      </c>
      <c r="CC1156" s="81">
        <f t="shared" ca="1" si="1425"/>
        <v>-435.00000000000006</v>
      </c>
      <c r="CD1156" s="81">
        <f t="shared" ca="1" si="1425"/>
        <v>-445.00000000000006</v>
      </c>
      <c r="CE1156" s="81">
        <f t="shared" ref="CE1156:CL1156" ca="1" si="1426">CD1156+CE1150</f>
        <v>-455.00000000000006</v>
      </c>
      <c r="CF1156" s="81">
        <f t="shared" ca="1" si="1426"/>
        <v>-465.00000000000006</v>
      </c>
      <c r="CG1156" s="81">
        <f t="shared" ca="1" si="1426"/>
        <v>-475.00000000000006</v>
      </c>
      <c r="CH1156" s="81">
        <f t="shared" ca="1" si="1426"/>
        <v>-485.00000000000006</v>
      </c>
      <c r="CI1156" s="81">
        <f t="shared" ca="1" si="1426"/>
        <v>-495.00000000000006</v>
      </c>
      <c r="CJ1156" s="81">
        <f t="shared" ca="1" si="1426"/>
        <v>-505.00000000000006</v>
      </c>
      <c r="CK1156" s="81">
        <f t="shared" ca="1" si="1426"/>
        <v>-515</v>
      </c>
      <c r="CL1156" s="81">
        <f t="shared" ca="1" si="1426"/>
        <v>-525</v>
      </c>
      <c r="CN1156" s="81">
        <f>-H1143/H1142*CN1155</f>
        <v>-20</v>
      </c>
      <c r="CO1156" s="81" t="e">
        <f t="shared" ref="CO1156" ca="1" si="1427">CN1156+CO1150</f>
        <v>#N/A</v>
      </c>
      <c r="CP1156" s="81" t="e">
        <f t="shared" ref="CP1156:DL1156" ca="1" si="1428">CO1156+CP1150</f>
        <v>#N/A</v>
      </c>
      <c r="CQ1156" s="81" t="e">
        <f t="shared" ca="1" si="1428"/>
        <v>#N/A</v>
      </c>
      <c r="CR1156" s="81" t="e">
        <f t="shared" ca="1" si="1428"/>
        <v>#N/A</v>
      </c>
      <c r="CS1156" s="81" t="e">
        <f t="shared" ca="1" si="1428"/>
        <v>#N/A</v>
      </c>
      <c r="CT1156" s="81" t="e">
        <f t="shared" ca="1" si="1428"/>
        <v>#N/A</v>
      </c>
      <c r="CU1156" s="81" t="e">
        <f t="shared" ca="1" si="1428"/>
        <v>#N/A</v>
      </c>
      <c r="CV1156" s="81" t="e">
        <f t="shared" ca="1" si="1428"/>
        <v>#N/A</v>
      </c>
      <c r="CW1156" s="81" t="e">
        <f t="shared" ca="1" si="1428"/>
        <v>#N/A</v>
      </c>
      <c r="CX1156" s="81" t="e">
        <f t="shared" ca="1" si="1428"/>
        <v>#N/A</v>
      </c>
      <c r="CY1156" s="81" t="e">
        <f t="shared" ca="1" si="1428"/>
        <v>#N/A</v>
      </c>
      <c r="CZ1156" s="81" t="e">
        <f t="shared" ca="1" si="1428"/>
        <v>#N/A</v>
      </c>
      <c r="DA1156" s="81" t="e">
        <f t="shared" ca="1" si="1428"/>
        <v>#N/A</v>
      </c>
      <c r="DB1156" s="81" t="e">
        <f t="shared" ca="1" si="1428"/>
        <v>#N/A</v>
      </c>
      <c r="DC1156" s="81" t="e">
        <f t="shared" ca="1" si="1428"/>
        <v>#N/A</v>
      </c>
      <c r="DD1156" s="81" t="e">
        <f t="shared" ca="1" si="1428"/>
        <v>#N/A</v>
      </c>
      <c r="DE1156" s="81" t="e">
        <f t="shared" ca="1" si="1428"/>
        <v>#N/A</v>
      </c>
      <c r="DF1156" s="81" t="e">
        <f t="shared" ca="1" si="1428"/>
        <v>#N/A</v>
      </c>
      <c r="DG1156" s="81" t="e">
        <f t="shared" ca="1" si="1428"/>
        <v>#N/A</v>
      </c>
      <c r="DH1156" s="81" t="e">
        <f t="shared" ca="1" si="1428"/>
        <v>#N/A</v>
      </c>
      <c r="DI1156" s="81" t="e">
        <f t="shared" ca="1" si="1428"/>
        <v>#N/A</v>
      </c>
      <c r="DJ1156" s="81" t="e">
        <f t="shared" ca="1" si="1428"/>
        <v>#N/A</v>
      </c>
      <c r="DK1156" s="81" t="e">
        <f t="shared" ca="1" si="1428"/>
        <v>#N/A</v>
      </c>
      <c r="DL1156" s="81" t="e">
        <f t="shared" ca="1" si="1428"/>
        <v>#N/A</v>
      </c>
    </row>
    <row r="1157" spans="1:116" x14ac:dyDescent="0.35">
      <c r="C1157" t="s">
        <v>240</v>
      </c>
      <c r="D1157" t="s">
        <v>769</v>
      </c>
      <c r="E1157" s="8" t="str">
        <f t="shared" si="1359"/>
        <v>1157 FAPPER-S</v>
      </c>
      <c r="G1157" s="158" t="str">
        <f>"Gross PP&amp;E - "&amp;SUBSTITUTE(G1142,":","")</f>
        <v>Gross PP&amp;E - Revenue driven PP&amp;E</v>
      </c>
      <c r="H1157" s="27"/>
      <c r="I1157" s="77">
        <f>SUM(I1155:I1156)</f>
        <v>80</v>
      </c>
      <c r="J1157" s="77"/>
      <c r="K1157" s="33">
        <f ca="1">SUMIF($3:$3,K$2,1157:1157)</f>
        <v>1549.3333333333335</v>
      </c>
      <c r="L1157" s="33">
        <f ca="1">SUMIF($3:$3,L$2,1157:1157)</f>
        <v>2437.3333333333335</v>
      </c>
      <c r="M1157" s="33">
        <f ca="1">SUMIF($3:$3,M$2,1157:1157)</f>
        <v>3037.333333333333</v>
      </c>
      <c r="N1157" s="33">
        <f ca="1">SUMIF($3:$3,N$2,1157:1157)</f>
        <v>3349.3333333333326</v>
      </c>
      <c r="O1157" s="33">
        <f ca="1">SUMIF($3:$3,O$2,1157:1157)</f>
        <v>3503.333333333333</v>
      </c>
      <c r="P1157" s="33">
        <f ca="1">SUMIF($3:$3,P$2,1157:1157)</f>
        <v>3539.9999999999995</v>
      </c>
      <c r="R1157" s="33">
        <f>$I1157</f>
        <v>80</v>
      </c>
      <c r="S1157" s="77">
        <f t="shared" ref="S1157:AX1157" ca="1" si="1429">SUM(S1155:S1156)</f>
        <v>88.166666666666671</v>
      </c>
      <c r="T1157" s="77">
        <f t="shared" ca="1" si="1429"/>
        <v>96.166666666666671</v>
      </c>
      <c r="U1157" s="77">
        <f t="shared" ca="1" si="1429"/>
        <v>104</v>
      </c>
      <c r="V1157" s="77">
        <f t="shared" ca="1" si="1429"/>
        <v>111.66666666666667</v>
      </c>
      <c r="W1157" s="77">
        <f t="shared" ca="1" si="1429"/>
        <v>119.16666666666667</v>
      </c>
      <c r="X1157" s="77">
        <f t="shared" ca="1" si="1429"/>
        <v>126.5</v>
      </c>
      <c r="Y1157" s="77">
        <f t="shared" ca="1" si="1429"/>
        <v>133.66666666666666</v>
      </c>
      <c r="Z1157" s="77">
        <f t="shared" ca="1" si="1429"/>
        <v>140.66666666666666</v>
      </c>
      <c r="AA1157" s="77">
        <f t="shared" ca="1" si="1429"/>
        <v>147.5</v>
      </c>
      <c r="AB1157" s="77">
        <f t="shared" ca="1" si="1429"/>
        <v>154.16666666666666</v>
      </c>
      <c r="AC1157" s="77">
        <f t="shared" ca="1" si="1429"/>
        <v>160.66666666666666</v>
      </c>
      <c r="AD1157" s="77">
        <f t="shared" ca="1" si="1429"/>
        <v>167</v>
      </c>
      <c r="AE1157" s="77">
        <f t="shared" ca="1" si="1429"/>
        <v>173.16666666666666</v>
      </c>
      <c r="AF1157" s="77">
        <f t="shared" ca="1" si="1429"/>
        <v>179.16666666666666</v>
      </c>
      <c r="AG1157" s="77">
        <f t="shared" ca="1" si="1429"/>
        <v>185</v>
      </c>
      <c r="AH1157" s="77">
        <f t="shared" ca="1" si="1429"/>
        <v>190.66666666666669</v>
      </c>
      <c r="AI1157" s="77">
        <f t="shared" ca="1" si="1429"/>
        <v>196.16666666666669</v>
      </c>
      <c r="AJ1157" s="77">
        <f t="shared" ca="1" si="1429"/>
        <v>201.5</v>
      </c>
      <c r="AK1157" s="77">
        <f t="shared" ca="1" si="1429"/>
        <v>206.66666666666669</v>
      </c>
      <c r="AL1157" s="77">
        <f t="shared" ca="1" si="1429"/>
        <v>211.66666666666669</v>
      </c>
      <c r="AM1157" s="77">
        <f t="shared" ca="1" si="1429"/>
        <v>216.5</v>
      </c>
      <c r="AN1157" s="77">
        <f t="shared" ca="1" si="1429"/>
        <v>221.16666666666669</v>
      </c>
      <c r="AO1157" s="77">
        <f t="shared" ca="1" si="1429"/>
        <v>225.66666666666669</v>
      </c>
      <c r="AP1157" s="77">
        <f t="shared" ca="1" si="1429"/>
        <v>230</v>
      </c>
      <c r="AQ1157" s="77">
        <f t="shared" ca="1" si="1429"/>
        <v>234.16666666666669</v>
      </c>
      <c r="AR1157" s="77">
        <f t="shared" ca="1" si="1429"/>
        <v>238.16666666666669</v>
      </c>
      <c r="AS1157" s="77">
        <f t="shared" ca="1" si="1429"/>
        <v>242</v>
      </c>
      <c r="AT1157" s="77">
        <f t="shared" ca="1" si="1429"/>
        <v>245.66666666666666</v>
      </c>
      <c r="AU1157" s="77">
        <f t="shared" ca="1" si="1429"/>
        <v>249.16666666666666</v>
      </c>
      <c r="AV1157" s="77">
        <f t="shared" ca="1" si="1429"/>
        <v>252.5</v>
      </c>
      <c r="AW1157" s="77">
        <f t="shared" ca="1" si="1429"/>
        <v>255.66666666666666</v>
      </c>
      <c r="AX1157" s="77">
        <f t="shared" ca="1" si="1429"/>
        <v>258.66666666666663</v>
      </c>
      <c r="AY1157" s="77">
        <f t="shared" ref="AY1157:CD1157" ca="1" si="1430">SUM(AY1155:AY1156)</f>
        <v>261.5</v>
      </c>
      <c r="AZ1157" s="77">
        <f t="shared" ca="1" si="1430"/>
        <v>264.16666666666663</v>
      </c>
      <c r="BA1157" s="77">
        <f t="shared" ca="1" si="1430"/>
        <v>266.66666666666663</v>
      </c>
      <c r="BB1157" s="77">
        <f t="shared" ca="1" si="1430"/>
        <v>269</v>
      </c>
      <c r="BC1157" s="77">
        <f t="shared" ca="1" si="1430"/>
        <v>271.16666666666663</v>
      </c>
      <c r="BD1157" s="77">
        <f t="shared" ca="1" si="1430"/>
        <v>273.16666666666663</v>
      </c>
      <c r="BE1157" s="77">
        <f t="shared" ca="1" si="1430"/>
        <v>275</v>
      </c>
      <c r="BF1157" s="77">
        <f t="shared" ca="1" si="1430"/>
        <v>276.66666666666663</v>
      </c>
      <c r="BG1157" s="77">
        <f t="shared" ca="1" si="1430"/>
        <v>278.16666666666663</v>
      </c>
      <c r="BH1157" s="77">
        <f t="shared" ca="1" si="1430"/>
        <v>279.5</v>
      </c>
      <c r="BI1157" s="77">
        <f t="shared" ca="1" si="1430"/>
        <v>280.66666666666663</v>
      </c>
      <c r="BJ1157" s="77">
        <f t="shared" ca="1" si="1430"/>
        <v>281.66666666666663</v>
      </c>
      <c r="BK1157" s="77">
        <f t="shared" ca="1" si="1430"/>
        <v>282.49999999999994</v>
      </c>
      <c r="BL1157" s="77">
        <f t="shared" ca="1" si="1430"/>
        <v>283.16666666666663</v>
      </c>
      <c r="BM1157" s="77">
        <f t="shared" ca="1" si="1430"/>
        <v>283.66666666666663</v>
      </c>
      <c r="BN1157" s="77">
        <f t="shared" ca="1" si="1430"/>
        <v>283.99999999999994</v>
      </c>
      <c r="BO1157" s="77">
        <f t="shared" ca="1" si="1430"/>
        <v>285.83333333333326</v>
      </c>
      <c r="BP1157" s="77">
        <f t="shared" ca="1" si="1430"/>
        <v>287.49999999999994</v>
      </c>
      <c r="BQ1157" s="77">
        <f t="shared" ca="1" si="1430"/>
        <v>288.99999999999994</v>
      </c>
      <c r="BR1157" s="77">
        <f t="shared" ca="1" si="1430"/>
        <v>290.33333333333326</v>
      </c>
      <c r="BS1157" s="77">
        <f t="shared" ca="1" si="1430"/>
        <v>291.49999999999994</v>
      </c>
      <c r="BT1157" s="77">
        <f t="shared" ca="1" si="1430"/>
        <v>292.49999999999994</v>
      </c>
      <c r="BU1157" s="77">
        <f t="shared" ca="1" si="1430"/>
        <v>293.33333333333326</v>
      </c>
      <c r="BV1157" s="77">
        <f t="shared" ca="1" si="1430"/>
        <v>293.99999999999994</v>
      </c>
      <c r="BW1157" s="77">
        <f t="shared" ca="1" si="1430"/>
        <v>294.49999999999994</v>
      </c>
      <c r="BX1157" s="77">
        <f t="shared" ca="1" si="1430"/>
        <v>294.83333333333326</v>
      </c>
      <c r="BY1157" s="77">
        <f t="shared" ca="1" si="1430"/>
        <v>294.99999999999994</v>
      </c>
      <c r="BZ1157" s="77">
        <f t="shared" ca="1" si="1430"/>
        <v>294.99999999999994</v>
      </c>
      <c r="CA1157" s="77">
        <f t="shared" ca="1" si="1430"/>
        <v>294.99999999999994</v>
      </c>
      <c r="CB1157" s="77">
        <f t="shared" ca="1" si="1430"/>
        <v>294.99999999999994</v>
      </c>
      <c r="CC1157" s="77">
        <f t="shared" ca="1" si="1430"/>
        <v>294.99999999999994</v>
      </c>
      <c r="CD1157" s="77">
        <f t="shared" ca="1" si="1430"/>
        <v>294.99999999999994</v>
      </c>
      <c r="CE1157" s="77">
        <f t="shared" ref="CE1157:CL1157" ca="1" si="1431">SUM(CE1155:CE1156)</f>
        <v>294.99999999999994</v>
      </c>
      <c r="CF1157" s="77">
        <f t="shared" ca="1" si="1431"/>
        <v>294.99999999999994</v>
      </c>
      <c r="CG1157" s="77">
        <f t="shared" ca="1" si="1431"/>
        <v>294.99999999999994</v>
      </c>
      <c r="CH1157" s="77">
        <f t="shared" ca="1" si="1431"/>
        <v>294.99999999999994</v>
      </c>
      <c r="CI1157" s="77">
        <f t="shared" ca="1" si="1431"/>
        <v>294.99999999999994</v>
      </c>
      <c r="CJ1157" s="77">
        <f t="shared" ca="1" si="1431"/>
        <v>294.99999999999994</v>
      </c>
      <c r="CK1157" s="77">
        <f t="shared" ca="1" si="1431"/>
        <v>295</v>
      </c>
      <c r="CL1157" s="77">
        <f t="shared" ca="1" si="1431"/>
        <v>295</v>
      </c>
      <c r="CN1157" s="77">
        <f>SUM(CN1155:CN1156)</f>
        <v>80</v>
      </c>
      <c r="CO1157" s="77" t="e">
        <f t="shared" ref="CO1157" ca="1" si="1432">SUM(CO1155:CO1156)</f>
        <v>#N/A</v>
      </c>
      <c r="CP1157" s="77" t="e">
        <f t="shared" ref="CP1157:DK1157" ca="1" si="1433">SUM(CP1155:CP1156)</f>
        <v>#N/A</v>
      </c>
      <c r="CQ1157" s="77" t="e">
        <f t="shared" ca="1" si="1433"/>
        <v>#N/A</v>
      </c>
      <c r="CR1157" s="77" t="e">
        <f t="shared" ca="1" si="1433"/>
        <v>#N/A</v>
      </c>
      <c r="CS1157" s="77" t="e">
        <f t="shared" ca="1" si="1433"/>
        <v>#N/A</v>
      </c>
      <c r="CT1157" s="77" t="e">
        <f t="shared" ca="1" si="1433"/>
        <v>#N/A</v>
      </c>
      <c r="CU1157" s="77" t="e">
        <f t="shared" ca="1" si="1433"/>
        <v>#N/A</v>
      </c>
      <c r="CV1157" s="77" t="e">
        <f t="shared" ca="1" si="1433"/>
        <v>#N/A</v>
      </c>
      <c r="CW1157" s="77" t="e">
        <f t="shared" ca="1" si="1433"/>
        <v>#N/A</v>
      </c>
      <c r="CX1157" s="77" t="e">
        <f t="shared" ca="1" si="1433"/>
        <v>#N/A</v>
      </c>
      <c r="CY1157" s="77" t="e">
        <f t="shared" ca="1" si="1433"/>
        <v>#N/A</v>
      </c>
      <c r="CZ1157" s="77" t="e">
        <f t="shared" ca="1" si="1433"/>
        <v>#N/A</v>
      </c>
      <c r="DA1157" s="77" t="e">
        <f t="shared" ca="1" si="1433"/>
        <v>#N/A</v>
      </c>
      <c r="DB1157" s="77" t="e">
        <f t="shared" ca="1" si="1433"/>
        <v>#N/A</v>
      </c>
      <c r="DC1157" s="77" t="e">
        <f t="shared" ca="1" si="1433"/>
        <v>#N/A</v>
      </c>
      <c r="DD1157" s="77" t="e">
        <f t="shared" ca="1" si="1433"/>
        <v>#N/A</v>
      </c>
      <c r="DE1157" s="77" t="e">
        <f t="shared" ca="1" si="1433"/>
        <v>#N/A</v>
      </c>
      <c r="DF1157" s="77" t="e">
        <f t="shared" ca="1" si="1433"/>
        <v>#N/A</v>
      </c>
      <c r="DG1157" s="77" t="e">
        <f t="shared" ca="1" si="1433"/>
        <v>#N/A</v>
      </c>
      <c r="DH1157" s="77" t="e">
        <f t="shared" ca="1" si="1433"/>
        <v>#N/A</v>
      </c>
      <c r="DI1157" s="77" t="e">
        <f t="shared" ca="1" si="1433"/>
        <v>#N/A</v>
      </c>
      <c r="DJ1157" s="77" t="e">
        <f t="shared" ca="1" si="1433"/>
        <v>#N/A</v>
      </c>
      <c r="DK1157" s="77" t="e">
        <f t="shared" ca="1" si="1433"/>
        <v>#N/A</v>
      </c>
      <c r="DL1157" s="77" t="e">
        <f t="shared" ref="DL1157" ca="1" si="1434">SUM(DL1155:DL1156)</f>
        <v>#N/A</v>
      </c>
    </row>
    <row r="1158" spans="1:116" x14ac:dyDescent="0.35">
      <c r="B1158" t="s">
        <v>244</v>
      </c>
      <c r="D1158" t="s">
        <v>769</v>
      </c>
      <c r="E1158" s="8" t="str">
        <f t="shared" ref="E1158" si="1435">ROW()&amp;" "&amp;D1158</f>
        <v>1158 FAPPER-S</v>
      </c>
      <c r="G1158" s="158" t="str">
        <f>"Accumulated depreciation - "&amp;SUBSTITUTE(G1142,":","")</f>
        <v>Accumulated depreciation - Revenue driven PP&amp;E</v>
      </c>
      <c r="H1158" s="27"/>
      <c r="I1158" s="77"/>
      <c r="J1158" s="77"/>
      <c r="K1158" s="33"/>
      <c r="L1158" s="33"/>
      <c r="M1158" s="33"/>
      <c r="N1158" s="33"/>
      <c r="O1158" s="33"/>
      <c r="P1158" s="33"/>
      <c r="R1158" s="33"/>
      <c r="S1158" s="77"/>
      <c r="T1158" s="77"/>
      <c r="U1158" s="77"/>
      <c r="V1158" s="77"/>
      <c r="W1158" s="77"/>
      <c r="X1158" s="77"/>
      <c r="Y1158" s="77"/>
      <c r="Z1158" s="77"/>
      <c r="AA1158" s="77"/>
      <c r="AB1158" s="77"/>
      <c r="AC1158" s="77"/>
      <c r="AD1158" s="77"/>
      <c r="AE1158" s="77"/>
      <c r="AF1158" s="77"/>
      <c r="AG1158" s="77"/>
      <c r="AH1158" s="77"/>
      <c r="AI1158" s="77"/>
      <c r="AJ1158" s="77"/>
      <c r="AK1158" s="77"/>
      <c r="AL1158" s="77"/>
      <c r="AM1158" s="77"/>
      <c r="AN1158" s="77"/>
      <c r="AO1158" s="77"/>
      <c r="AP1158" s="77"/>
      <c r="AQ1158" s="77"/>
      <c r="AR1158" s="77"/>
      <c r="AS1158" s="77"/>
      <c r="AT1158" s="77"/>
      <c r="AU1158" s="77"/>
      <c r="AV1158" s="77"/>
      <c r="AW1158" s="77"/>
      <c r="AX1158" s="77"/>
      <c r="AY1158" s="77"/>
      <c r="AZ1158" s="77"/>
      <c r="BA1158" s="77"/>
      <c r="BB1158" s="77"/>
      <c r="BC1158" s="77"/>
      <c r="BD1158" s="77"/>
      <c r="BE1158" s="77"/>
      <c r="BF1158" s="77"/>
      <c r="BG1158" s="77"/>
      <c r="BH1158" s="77"/>
      <c r="BI1158" s="77"/>
      <c r="BJ1158" s="77"/>
      <c r="BK1158" s="77"/>
      <c r="BL1158" s="77"/>
      <c r="BM1158" s="77"/>
      <c r="BN1158" s="77"/>
      <c r="BO1158" s="77"/>
      <c r="BP1158" s="77"/>
      <c r="BQ1158" s="77"/>
      <c r="BR1158" s="77"/>
      <c r="BS1158" s="77"/>
      <c r="BT1158" s="77"/>
      <c r="BU1158" s="77"/>
      <c r="BV1158" s="77"/>
      <c r="BW1158" s="77"/>
      <c r="BX1158" s="77"/>
      <c r="BY1158" s="77"/>
      <c r="BZ1158" s="77"/>
      <c r="CA1158" s="77"/>
      <c r="CB1158" s="77"/>
      <c r="CC1158" s="77"/>
      <c r="CD1158" s="77"/>
      <c r="CE1158" s="77"/>
      <c r="CF1158" s="77"/>
      <c r="CG1158" s="77"/>
      <c r="CH1158" s="77"/>
      <c r="CI1158" s="77"/>
      <c r="CJ1158" s="77"/>
      <c r="CK1158" s="77"/>
      <c r="CL1158" s="77"/>
      <c r="CN1158" s="77"/>
      <c r="CO1158" s="77"/>
      <c r="CP1158" s="77"/>
      <c r="CQ1158" s="77"/>
      <c r="CR1158" s="77"/>
      <c r="CS1158" s="77"/>
      <c r="CT1158" s="77"/>
      <c r="CU1158" s="77"/>
      <c r="CV1158" s="77"/>
      <c r="CW1158" s="77"/>
      <c r="CX1158" s="77"/>
      <c r="CY1158" s="77"/>
      <c r="CZ1158" s="77"/>
      <c r="DA1158" s="77"/>
      <c r="DB1158" s="77"/>
      <c r="DC1158" s="77"/>
      <c r="DD1158" s="77"/>
      <c r="DE1158" s="77"/>
      <c r="DF1158" s="77"/>
      <c r="DG1158" s="77"/>
      <c r="DH1158" s="77"/>
      <c r="DI1158" s="77"/>
      <c r="DJ1158" s="77"/>
      <c r="DK1158" s="77"/>
      <c r="DL1158" s="77"/>
    </row>
    <row r="1159" spans="1:116" x14ac:dyDescent="0.35">
      <c r="B1159" t="s">
        <v>332</v>
      </c>
      <c r="D1159" t="s">
        <v>769</v>
      </c>
      <c r="E1159" s="8" t="str">
        <f>ROW()&amp;" "&amp;D1159</f>
        <v>1159 FAPPER-S</v>
      </c>
      <c r="G1159" s="126" t="str">
        <f>"Net PP&amp;E - "&amp;SUBSTITUTE(G1142,":","")</f>
        <v>Net PP&amp;E - Revenue driven PP&amp;E</v>
      </c>
      <c r="H1159" s="27"/>
      <c r="I1159" s="78"/>
      <c r="J1159" s="78"/>
      <c r="K1159" s="33"/>
      <c r="L1159" s="33"/>
      <c r="M1159" s="33"/>
      <c r="N1159" s="33"/>
      <c r="O1159" s="33"/>
      <c r="P1159" s="33"/>
      <c r="R1159" s="33"/>
      <c r="S1159" s="77"/>
      <c r="T1159" s="77"/>
      <c r="U1159" s="77"/>
      <c r="V1159" s="77"/>
      <c r="W1159" s="77"/>
      <c r="X1159" s="77"/>
      <c r="Y1159" s="77"/>
      <c r="Z1159" s="77"/>
      <c r="AA1159" s="77"/>
      <c r="AB1159" s="77"/>
      <c r="AC1159" s="77"/>
      <c r="AD1159" s="77"/>
      <c r="AE1159" s="77"/>
      <c r="AF1159" s="77"/>
      <c r="AG1159" s="77"/>
      <c r="AH1159" s="77"/>
      <c r="AI1159" s="77"/>
      <c r="AJ1159" s="77"/>
      <c r="AK1159" s="77"/>
      <c r="AL1159" s="77"/>
      <c r="AM1159" s="77"/>
      <c r="AN1159" s="77"/>
      <c r="AO1159" s="77"/>
      <c r="AP1159" s="77"/>
      <c r="AQ1159" s="77"/>
      <c r="AR1159" s="77"/>
      <c r="AS1159" s="77"/>
      <c r="AT1159" s="77"/>
      <c r="AU1159" s="77"/>
      <c r="AV1159" s="77"/>
      <c r="AW1159" s="77"/>
      <c r="AX1159" s="77"/>
      <c r="AY1159" s="77"/>
      <c r="AZ1159" s="77"/>
      <c r="BA1159" s="77"/>
      <c r="BB1159" s="77"/>
      <c r="BC1159" s="77"/>
      <c r="BD1159" s="77"/>
      <c r="BE1159" s="77"/>
      <c r="BF1159" s="77"/>
      <c r="BG1159" s="77"/>
      <c r="BH1159" s="77"/>
      <c r="BI1159" s="77"/>
      <c r="BJ1159" s="77"/>
      <c r="BK1159" s="77"/>
      <c r="BL1159" s="77"/>
      <c r="BM1159" s="77"/>
      <c r="BN1159" s="77"/>
      <c r="BO1159" s="77"/>
      <c r="BP1159" s="77"/>
      <c r="BQ1159" s="77"/>
      <c r="BR1159" s="77"/>
      <c r="BS1159" s="77"/>
      <c r="BT1159" s="77"/>
      <c r="BU1159" s="77"/>
      <c r="BV1159" s="77"/>
      <c r="BW1159" s="77"/>
      <c r="BX1159" s="77"/>
      <c r="BY1159" s="77"/>
      <c r="BZ1159" s="77"/>
      <c r="CA1159" s="77"/>
      <c r="CB1159" s="77"/>
      <c r="CC1159" s="77"/>
      <c r="CD1159" s="77"/>
      <c r="CE1159" s="77"/>
      <c r="CF1159" s="77"/>
      <c r="CG1159" s="77"/>
      <c r="CH1159" s="77"/>
      <c r="CI1159" s="77"/>
      <c r="CJ1159" s="77"/>
      <c r="CK1159" s="77"/>
      <c r="CL1159" s="77"/>
      <c r="CN1159" s="78"/>
      <c r="CO1159" s="77"/>
      <c r="CP1159" s="77"/>
      <c r="CQ1159" s="77"/>
      <c r="CR1159" s="77"/>
      <c r="CS1159" s="77"/>
      <c r="CT1159" s="77"/>
      <c r="CU1159" s="77"/>
      <c r="CV1159" s="77"/>
      <c r="CW1159" s="77"/>
      <c r="CX1159" s="77"/>
      <c r="CY1159" s="77"/>
      <c r="CZ1159" s="77"/>
      <c r="DA1159" s="77"/>
      <c r="DB1159" s="77"/>
      <c r="DC1159" s="77"/>
      <c r="DD1159" s="77"/>
      <c r="DE1159" s="77"/>
      <c r="DF1159" s="77"/>
      <c r="DG1159" s="77"/>
      <c r="DH1159" s="77"/>
      <c r="DI1159" s="77"/>
      <c r="DJ1159" s="77"/>
      <c r="DK1159" s="77"/>
      <c r="DL1159" s="77"/>
    </row>
    <row r="1160" spans="1:116" x14ac:dyDescent="0.35">
      <c r="B1160" t="s">
        <v>332</v>
      </c>
      <c r="D1160" t="s">
        <v>769</v>
      </c>
      <c r="E1160" s="8" t="str">
        <f>ROW()&amp;" "&amp;D1160</f>
        <v>1160 FAPPER-S</v>
      </c>
      <c r="G1160" s="126"/>
      <c r="H1160" s="27"/>
      <c r="I1160" s="78"/>
      <c r="J1160" s="78"/>
      <c r="K1160" s="33"/>
      <c r="L1160" s="33"/>
      <c r="M1160" s="33"/>
      <c r="N1160" s="33"/>
      <c r="O1160" s="33"/>
      <c r="P1160" s="33"/>
      <c r="R1160" s="33"/>
      <c r="S1160" s="77"/>
      <c r="T1160" s="77"/>
      <c r="U1160" s="77"/>
      <c r="V1160" s="77"/>
      <c r="W1160" s="77"/>
      <c r="X1160" s="77"/>
      <c r="Y1160" s="77"/>
      <c r="Z1160" s="77"/>
      <c r="AA1160" s="77"/>
      <c r="AB1160" s="77"/>
      <c r="AC1160" s="77"/>
      <c r="AD1160" s="77"/>
      <c r="AE1160" s="77"/>
      <c r="AF1160" s="77"/>
      <c r="AG1160" s="77"/>
      <c r="AH1160" s="77"/>
      <c r="AI1160" s="77"/>
      <c r="AJ1160" s="77"/>
      <c r="AK1160" s="77"/>
      <c r="AL1160" s="77"/>
      <c r="AM1160" s="77"/>
      <c r="AN1160" s="77"/>
      <c r="AO1160" s="77"/>
      <c r="AP1160" s="77"/>
      <c r="AQ1160" s="77"/>
      <c r="AR1160" s="77"/>
      <c r="AS1160" s="77"/>
      <c r="AT1160" s="77"/>
      <c r="AU1160" s="77"/>
      <c r="AV1160" s="77"/>
      <c r="AW1160" s="77"/>
      <c r="AX1160" s="77"/>
      <c r="AY1160" s="77"/>
      <c r="AZ1160" s="77"/>
      <c r="BA1160" s="77"/>
      <c r="BB1160" s="77"/>
      <c r="BC1160" s="77"/>
      <c r="BD1160" s="77"/>
      <c r="BE1160" s="77"/>
      <c r="BF1160" s="77"/>
      <c r="BG1160" s="77"/>
      <c r="BH1160" s="77"/>
      <c r="BI1160" s="77"/>
      <c r="BJ1160" s="77"/>
      <c r="BK1160" s="77"/>
      <c r="BL1160" s="77"/>
      <c r="BM1160" s="77"/>
      <c r="BN1160" s="77"/>
      <c r="BO1160" s="77"/>
      <c r="BP1160" s="77"/>
      <c r="BQ1160" s="77"/>
      <c r="BR1160" s="77"/>
      <c r="BS1160" s="77"/>
      <c r="BT1160" s="77"/>
      <c r="BU1160" s="77"/>
      <c r="BV1160" s="77"/>
      <c r="BW1160" s="77"/>
      <c r="BX1160" s="77"/>
      <c r="BY1160" s="77"/>
      <c r="BZ1160" s="77"/>
      <c r="CA1160" s="77"/>
      <c r="CB1160" s="77"/>
      <c r="CC1160" s="77"/>
      <c r="CD1160" s="77"/>
      <c r="CE1160" s="77"/>
      <c r="CF1160" s="77"/>
      <c r="CG1160" s="77"/>
      <c r="CH1160" s="77"/>
      <c r="CI1160" s="77"/>
      <c r="CJ1160" s="77"/>
      <c r="CK1160" s="77"/>
      <c r="CL1160" s="77"/>
      <c r="CN1160" s="78"/>
      <c r="CO1160" s="77"/>
      <c r="CP1160" s="77"/>
      <c r="CQ1160" s="77"/>
      <c r="CR1160" s="77"/>
      <c r="CS1160" s="77"/>
      <c r="CT1160" s="77"/>
      <c r="CU1160" s="77"/>
      <c r="CV1160" s="77"/>
      <c r="CW1160" s="77"/>
      <c r="CX1160" s="77"/>
      <c r="CY1160" s="77"/>
      <c r="CZ1160" s="77"/>
      <c r="DA1160" s="77"/>
      <c r="DB1160" s="77"/>
      <c r="DC1160" s="77"/>
      <c r="DD1160" s="77"/>
      <c r="DE1160" s="77"/>
      <c r="DF1160" s="77"/>
      <c r="DG1160" s="77"/>
      <c r="DH1160" s="77"/>
      <c r="DI1160" s="77"/>
      <c r="DJ1160" s="77"/>
      <c r="DK1160" s="77"/>
      <c r="DL1160" s="77"/>
    </row>
    <row r="1161" spans="1:116" x14ac:dyDescent="0.35">
      <c r="B1161" t="s">
        <v>332</v>
      </c>
      <c r="D1161" t="s">
        <v>769</v>
      </c>
      <c r="E1161" s="8" t="str">
        <f>ROW()&amp;" "&amp;D1161</f>
        <v>1161 FAPPER-S</v>
      </c>
      <c r="G1161" s="136" t="str">
        <f>G1134</f>
        <v>(Primary label)</v>
      </c>
      <c r="K1161" s="53"/>
      <c r="L1161" s="53"/>
      <c r="M1161" s="53"/>
      <c r="N1161" s="53"/>
      <c r="O1161" s="53"/>
      <c r="P1161" s="53"/>
      <c r="R1161" s="24"/>
      <c r="S1161" s="179" t="str">
        <f t="shared" ref="S1161:AX1161" si="1436">S1134</f>
        <v>S$16</v>
      </c>
      <c r="T1161" s="179" t="str">
        <f t="shared" si="1436"/>
        <v>T$16</v>
      </c>
      <c r="U1161" s="179" t="str">
        <f t="shared" si="1436"/>
        <v>U$16</v>
      </c>
      <c r="V1161" s="179" t="str">
        <f t="shared" si="1436"/>
        <v>V$16</v>
      </c>
      <c r="W1161" s="179" t="str">
        <f t="shared" si="1436"/>
        <v>W$16</v>
      </c>
      <c r="X1161" s="179" t="str">
        <f t="shared" si="1436"/>
        <v>X$16</v>
      </c>
      <c r="Y1161" s="179" t="str">
        <f t="shared" si="1436"/>
        <v>Y$16</v>
      </c>
      <c r="Z1161" s="179" t="str">
        <f t="shared" si="1436"/>
        <v>Z$16</v>
      </c>
      <c r="AA1161" s="179" t="str">
        <f t="shared" si="1436"/>
        <v>AA$16</v>
      </c>
      <c r="AB1161" s="179" t="str">
        <f t="shared" si="1436"/>
        <v>AB$16</v>
      </c>
      <c r="AC1161" s="179" t="str">
        <f t="shared" si="1436"/>
        <v>AC$16</v>
      </c>
      <c r="AD1161" s="179" t="str">
        <f t="shared" si="1436"/>
        <v>AD$16</v>
      </c>
      <c r="AE1161" s="179" t="str">
        <f t="shared" si="1436"/>
        <v>AE$16</v>
      </c>
      <c r="AF1161" s="179" t="str">
        <f t="shared" si="1436"/>
        <v>AF$16</v>
      </c>
      <c r="AG1161" s="179" t="str">
        <f t="shared" si="1436"/>
        <v>AG$16</v>
      </c>
      <c r="AH1161" s="179" t="str">
        <f t="shared" si="1436"/>
        <v>AH$16</v>
      </c>
      <c r="AI1161" s="179" t="str">
        <f t="shared" si="1436"/>
        <v>AI$16</v>
      </c>
      <c r="AJ1161" s="179" t="str">
        <f t="shared" si="1436"/>
        <v>AJ$16</v>
      </c>
      <c r="AK1161" s="179" t="str">
        <f t="shared" si="1436"/>
        <v>AK$16</v>
      </c>
      <c r="AL1161" s="179" t="str">
        <f t="shared" si="1436"/>
        <v>AL$16</v>
      </c>
      <c r="AM1161" s="179" t="str">
        <f t="shared" si="1436"/>
        <v>AM$16</v>
      </c>
      <c r="AN1161" s="179" t="str">
        <f t="shared" si="1436"/>
        <v>AN$16</v>
      </c>
      <c r="AO1161" s="179" t="str">
        <f t="shared" si="1436"/>
        <v>AO$16</v>
      </c>
      <c r="AP1161" s="179" t="str">
        <f t="shared" si="1436"/>
        <v>AP$16</v>
      </c>
      <c r="AQ1161" s="179" t="str">
        <f t="shared" si="1436"/>
        <v>AQ$16</v>
      </c>
      <c r="AR1161" s="179" t="str">
        <f t="shared" si="1436"/>
        <v>AR$16</v>
      </c>
      <c r="AS1161" s="179" t="str">
        <f t="shared" si="1436"/>
        <v>AS$16</v>
      </c>
      <c r="AT1161" s="179" t="str">
        <f t="shared" si="1436"/>
        <v>AT$16</v>
      </c>
      <c r="AU1161" s="179" t="str">
        <f t="shared" si="1436"/>
        <v>AU$16</v>
      </c>
      <c r="AV1161" s="179" t="str">
        <f t="shared" si="1436"/>
        <v>AV$16</v>
      </c>
      <c r="AW1161" s="179" t="str">
        <f t="shared" si="1436"/>
        <v>AW$16</v>
      </c>
      <c r="AX1161" s="179" t="str">
        <f t="shared" si="1436"/>
        <v>AX$16</v>
      </c>
      <c r="AY1161" s="179" t="str">
        <f t="shared" ref="AY1161:CD1161" si="1437">AY1134</f>
        <v>AY$16</v>
      </c>
      <c r="AZ1161" s="179" t="str">
        <f t="shared" si="1437"/>
        <v>AZ$16</v>
      </c>
      <c r="BA1161" s="179" t="str">
        <f t="shared" si="1437"/>
        <v>BA$16</v>
      </c>
      <c r="BB1161" s="179" t="str">
        <f t="shared" si="1437"/>
        <v>BB$16</v>
      </c>
      <c r="BC1161" s="179" t="str">
        <f t="shared" si="1437"/>
        <v>BC$16</v>
      </c>
      <c r="BD1161" s="179" t="str">
        <f t="shared" si="1437"/>
        <v>BD$16</v>
      </c>
      <c r="BE1161" s="179" t="str">
        <f t="shared" si="1437"/>
        <v>BE$16</v>
      </c>
      <c r="BF1161" s="179" t="str">
        <f t="shared" si="1437"/>
        <v>BF$16</v>
      </c>
      <c r="BG1161" s="179" t="str">
        <f t="shared" si="1437"/>
        <v>BG$16</v>
      </c>
      <c r="BH1161" s="179" t="str">
        <f t="shared" si="1437"/>
        <v>BH$16</v>
      </c>
      <c r="BI1161" s="179" t="str">
        <f t="shared" si="1437"/>
        <v>BI$16</v>
      </c>
      <c r="BJ1161" s="179" t="str">
        <f t="shared" si="1437"/>
        <v>BJ$16</v>
      </c>
      <c r="BK1161" s="179" t="str">
        <f t="shared" si="1437"/>
        <v>BK$16</v>
      </c>
      <c r="BL1161" s="179" t="str">
        <f t="shared" si="1437"/>
        <v>BL$16</v>
      </c>
      <c r="BM1161" s="179" t="str">
        <f t="shared" si="1437"/>
        <v>BM$16</v>
      </c>
      <c r="BN1161" s="179" t="str">
        <f t="shared" si="1437"/>
        <v>BN$16</v>
      </c>
      <c r="BO1161" s="179" t="str">
        <f t="shared" si="1437"/>
        <v>BO$16</v>
      </c>
      <c r="BP1161" s="179" t="str">
        <f t="shared" si="1437"/>
        <v>BP$16</v>
      </c>
      <c r="BQ1161" s="179" t="str">
        <f t="shared" si="1437"/>
        <v>BQ$16</v>
      </c>
      <c r="BR1161" s="179" t="str">
        <f t="shared" si="1437"/>
        <v>BR$16</v>
      </c>
      <c r="BS1161" s="179" t="str">
        <f t="shared" si="1437"/>
        <v>BS$16</v>
      </c>
      <c r="BT1161" s="179" t="str">
        <f t="shared" si="1437"/>
        <v>BT$16</v>
      </c>
      <c r="BU1161" s="179" t="str">
        <f t="shared" si="1437"/>
        <v>BU$16</v>
      </c>
      <c r="BV1161" s="179" t="str">
        <f t="shared" si="1437"/>
        <v>BV$16</v>
      </c>
      <c r="BW1161" s="179" t="str">
        <f t="shared" si="1437"/>
        <v>BW$16</v>
      </c>
      <c r="BX1161" s="179" t="str">
        <f t="shared" si="1437"/>
        <v>BX$16</v>
      </c>
      <c r="BY1161" s="179" t="str">
        <f t="shared" si="1437"/>
        <v>BY$16</v>
      </c>
      <c r="BZ1161" s="179" t="str">
        <f t="shared" si="1437"/>
        <v>BZ$16</v>
      </c>
      <c r="CA1161" s="179" t="str">
        <f t="shared" si="1437"/>
        <v>CA$16</v>
      </c>
      <c r="CB1161" s="179" t="str">
        <f t="shared" si="1437"/>
        <v>CB$16</v>
      </c>
      <c r="CC1161" s="179" t="str">
        <f t="shared" si="1437"/>
        <v>CC$16</v>
      </c>
      <c r="CD1161" s="179" t="str">
        <f t="shared" si="1437"/>
        <v>CD$16</v>
      </c>
      <c r="CE1161" s="179" t="str">
        <f t="shared" ref="CE1161:CL1161" si="1438">CE1134</f>
        <v>CE$16</v>
      </c>
      <c r="CF1161" s="179" t="str">
        <f t="shared" si="1438"/>
        <v>CF$16</v>
      </c>
      <c r="CG1161" s="179" t="str">
        <f t="shared" si="1438"/>
        <v>CG$16</v>
      </c>
      <c r="CH1161" s="179" t="str">
        <f t="shared" si="1438"/>
        <v>CH$16</v>
      </c>
      <c r="CI1161" s="179" t="str">
        <f t="shared" si="1438"/>
        <v>CI$16</v>
      </c>
      <c r="CJ1161" s="179" t="str">
        <f t="shared" si="1438"/>
        <v>CJ$16</v>
      </c>
      <c r="CK1161" s="179" t="str">
        <f t="shared" si="1438"/>
        <v>CK$16</v>
      </c>
      <c r="CL1161" s="179" t="str">
        <f t="shared" si="1438"/>
        <v>CL$16</v>
      </c>
      <c r="CO1161" s="179" t="str">
        <f t="shared" ref="CO1161:DL1161" si="1439">CO1134</f>
        <v>CO$16</v>
      </c>
      <c r="CP1161" s="179" t="str">
        <f t="shared" si="1439"/>
        <v>CP$16</v>
      </c>
      <c r="CQ1161" s="179" t="str">
        <f t="shared" si="1439"/>
        <v>CQ$16</v>
      </c>
      <c r="CR1161" s="179" t="str">
        <f t="shared" si="1439"/>
        <v>CR$16</v>
      </c>
      <c r="CS1161" s="179" t="str">
        <f t="shared" si="1439"/>
        <v>CS$16</v>
      </c>
      <c r="CT1161" s="179" t="str">
        <f t="shared" si="1439"/>
        <v>CT$16</v>
      </c>
      <c r="CU1161" s="179" t="str">
        <f t="shared" si="1439"/>
        <v>CU$16</v>
      </c>
      <c r="CV1161" s="179" t="str">
        <f t="shared" si="1439"/>
        <v>CV$16</v>
      </c>
      <c r="CW1161" s="179" t="str">
        <f t="shared" si="1439"/>
        <v>CW$16</v>
      </c>
      <c r="CX1161" s="179" t="str">
        <f t="shared" si="1439"/>
        <v>CX$16</v>
      </c>
      <c r="CY1161" s="179" t="str">
        <f t="shared" si="1439"/>
        <v>CY$16</v>
      </c>
      <c r="CZ1161" s="179" t="str">
        <f t="shared" si="1439"/>
        <v>CZ$16</v>
      </c>
      <c r="DA1161" s="179" t="str">
        <f t="shared" si="1439"/>
        <v>DA$16</v>
      </c>
      <c r="DB1161" s="179" t="str">
        <f t="shared" si="1439"/>
        <v>DB$16</v>
      </c>
      <c r="DC1161" s="179" t="str">
        <f t="shared" si="1439"/>
        <v>DC$16</v>
      </c>
      <c r="DD1161" s="179" t="str">
        <f t="shared" si="1439"/>
        <v>DD$16</v>
      </c>
      <c r="DE1161" s="179" t="str">
        <f t="shared" si="1439"/>
        <v>DE$16</v>
      </c>
      <c r="DF1161" s="179" t="str">
        <f t="shared" si="1439"/>
        <v>DF$16</v>
      </c>
      <c r="DG1161" s="179" t="str">
        <f t="shared" si="1439"/>
        <v>DG$16</v>
      </c>
      <c r="DH1161" s="179" t="str">
        <f t="shared" si="1439"/>
        <v>DH$16</v>
      </c>
      <c r="DI1161" s="179" t="str">
        <f t="shared" si="1439"/>
        <v>DI$16</v>
      </c>
      <c r="DJ1161" s="179" t="str">
        <f t="shared" si="1439"/>
        <v>DJ$16</v>
      </c>
      <c r="DK1161" s="179" t="str">
        <f t="shared" si="1439"/>
        <v>DK$16</v>
      </c>
      <c r="DL1161" s="179" t="str">
        <f t="shared" si="1439"/>
        <v>DL$16</v>
      </c>
    </row>
    <row r="1162" spans="1:116" x14ac:dyDescent="0.35">
      <c r="B1162" t="s">
        <v>332</v>
      </c>
      <c r="D1162" t="s">
        <v>769</v>
      </c>
      <c r="E1162" s="8" t="str">
        <f>ROW()&amp;" "&amp;D1162</f>
        <v>1162 FAPPER-S</v>
      </c>
      <c r="G1162" s="136" t="str">
        <f>G1135</f>
        <v>primary unit</v>
      </c>
      <c r="H1162" s="12"/>
      <c r="I1162" s="60"/>
      <c r="J1162" s="60"/>
      <c r="K1162" s="15"/>
      <c r="L1162" s="15"/>
      <c r="M1162" s="15"/>
      <c r="N1162" s="15"/>
      <c r="O1162" s="15"/>
      <c r="P1162" s="15"/>
      <c r="R1162" s="15"/>
      <c r="S1162" s="179" t="str">
        <f t="shared" ref="S1162:AX1162" si="1440">S1135</f>
        <v>S$17</v>
      </c>
      <c r="T1162" s="179" t="str">
        <f t="shared" si="1440"/>
        <v>T$17</v>
      </c>
      <c r="U1162" s="179" t="str">
        <f t="shared" si="1440"/>
        <v>U$17</v>
      </c>
      <c r="V1162" s="179" t="str">
        <f t="shared" si="1440"/>
        <v>V$17</v>
      </c>
      <c r="W1162" s="179" t="str">
        <f t="shared" si="1440"/>
        <v>W$17</v>
      </c>
      <c r="X1162" s="179" t="str">
        <f t="shared" si="1440"/>
        <v>X$17</v>
      </c>
      <c r="Y1162" s="179" t="str">
        <f t="shared" si="1440"/>
        <v>Y$17</v>
      </c>
      <c r="Z1162" s="179" t="str">
        <f t="shared" si="1440"/>
        <v>Z$17</v>
      </c>
      <c r="AA1162" s="179" t="str">
        <f t="shared" si="1440"/>
        <v>AA$17</v>
      </c>
      <c r="AB1162" s="179" t="str">
        <f t="shared" si="1440"/>
        <v>AB$17</v>
      </c>
      <c r="AC1162" s="179" t="str">
        <f t="shared" si="1440"/>
        <v>AC$17</v>
      </c>
      <c r="AD1162" s="179" t="str">
        <f t="shared" si="1440"/>
        <v>AD$17</v>
      </c>
      <c r="AE1162" s="179" t="str">
        <f t="shared" si="1440"/>
        <v>AE$17</v>
      </c>
      <c r="AF1162" s="179" t="str">
        <f t="shared" si="1440"/>
        <v>AF$17</v>
      </c>
      <c r="AG1162" s="179" t="str">
        <f t="shared" si="1440"/>
        <v>AG$17</v>
      </c>
      <c r="AH1162" s="179" t="str">
        <f t="shared" si="1440"/>
        <v>AH$17</v>
      </c>
      <c r="AI1162" s="179" t="str">
        <f t="shared" si="1440"/>
        <v>AI$17</v>
      </c>
      <c r="AJ1162" s="179" t="str">
        <f t="shared" si="1440"/>
        <v>AJ$17</v>
      </c>
      <c r="AK1162" s="179" t="str">
        <f t="shared" si="1440"/>
        <v>AK$17</v>
      </c>
      <c r="AL1162" s="179" t="str">
        <f t="shared" si="1440"/>
        <v>AL$17</v>
      </c>
      <c r="AM1162" s="179" t="str">
        <f t="shared" si="1440"/>
        <v>AM$17</v>
      </c>
      <c r="AN1162" s="179" t="str">
        <f t="shared" si="1440"/>
        <v>AN$17</v>
      </c>
      <c r="AO1162" s="179" t="str">
        <f t="shared" si="1440"/>
        <v>AO$17</v>
      </c>
      <c r="AP1162" s="179" t="str">
        <f t="shared" si="1440"/>
        <v>AP$17</v>
      </c>
      <c r="AQ1162" s="179" t="str">
        <f t="shared" si="1440"/>
        <v>AQ$17</v>
      </c>
      <c r="AR1162" s="179" t="str">
        <f t="shared" si="1440"/>
        <v>AR$17</v>
      </c>
      <c r="AS1162" s="179" t="str">
        <f t="shared" si="1440"/>
        <v>AS$17</v>
      </c>
      <c r="AT1162" s="179" t="str">
        <f t="shared" si="1440"/>
        <v>AT$17</v>
      </c>
      <c r="AU1162" s="179" t="str">
        <f t="shared" si="1440"/>
        <v>AU$17</v>
      </c>
      <c r="AV1162" s="179" t="str">
        <f t="shared" si="1440"/>
        <v>AV$17</v>
      </c>
      <c r="AW1162" s="179" t="str">
        <f t="shared" si="1440"/>
        <v>AW$17</v>
      </c>
      <c r="AX1162" s="179" t="str">
        <f t="shared" si="1440"/>
        <v>AX$17</v>
      </c>
      <c r="AY1162" s="179" t="str">
        <f t="shared" ref="AY1162:CD1162" si="1441">AY1135</f>
        <v>AY$17</v>
      </c>
      <c r="AZ1162" s="179" t="str">
        <f t="shared" si="1441"/>
        <v>AZ$17</v>
      </c>
      <c r="BA1162" s="179" t="str">
        <f t="shared" si="1441"/>
        <v>BA$17</v>
      </c>
      <c r="BB1162" s="179" t="str">
        <f t="shared" si="1441"/>
        <v>BB$17</v>
      </c>
      <c r="BC1162" s="179" t="str">
        <f t="shared" si="1441"/>
        <v>BC$17</v>
      </c>
      <c r="BD1162" s="179" t="str">
        <f t="shared" si="1441"/>
        <v>BD$17</v>
      </c>
      <c r="BE1162" s="179" t="str">
        <f t="shared" si="1441"/>
        <v>BE$17</v>
      </c>
      <c r="BF1162" s="179" t="str">
        <f t="shared" si="1441"/>
        <v>BF$17</v>
      </c>
      <c r="BG1162" s="179" t="str">
        <f t="shared" si="1441"/>
        <v>BG$17</v>
      </c>
      <c r="BH1162" s="179" t="str">
        <f t="shared" si="1441"/>
        <v>BH$17</v>
      </c>
      <c r="BI1162" s="179" t="str">
        <f t="shared" si="1441"/>
        <v>BI$17</v>
      </c>
      <c r="BJ1162" s="179" t="str">
        <f t="shared" si="1441"/>
        <v>BJ$17</v>
      </c>
      <c r="BK1162" s="179" t="str">
        <f t="shared" si="1441"/>
        <v>BK$17</v>
      </c>
      <c r="BL1162" s="179" t="str">
        <f t="shared" si="1441"/>
        <v>BL$17</v>
      </c>
      <c r="BM1162" s="179" t="str">
        <f t="shared" si="1441"/>
        <v>BM$17</v>
      </c>
      <c r="BN1162" s="179" t="str">
        <f t="shared" si="1441"/>
        <v>BN$17</v>
      </c>
      <c r="BO1162" s="179" t="str">
        <f t="shared" si="1441"/>
        <v>BO$17</v>
      </c>
      <c r="BP1162" s="179" t="str">
        <f t="shared" si="1441"/>
        <v>BP$17</v>
      </c>
      <c r="BQ1162" s="179" t="str">
        <f t="shared" si="1441"/>
        <v>BQ$17</v>
      </c>
      <c r="BR1162" s="179" t="str">
        <f t="shared" si="1441"/>
        <v>BR$17</v>
      </c>
      <c r="BS1162" s="179" t="str">
        <f t="shared" si="1441"/>
        <v>BS$17</v>
      </c>
      <c r="BT1162" s="179" t="str">
        <f t="shared" si="1441"/>
        <v>BT$17</v>
      </c>
      <c r="BU1162" s="179" t="str">
        <f t="shared" si="1441"/>
        <v>BU$17</v>
      </c>
      <c r="BV1162" s="179" t="str">
        <f t="shared" si="1441"/>
        <v>BV$17</v>
      </c>
      <c r="BW1162" s="179" t="str">
        <f t="shared" si="1441"/>
        <v>BW$17</v>
      </c>
      <c r="BX1162" s="179" t="str">
        <f t="shared" si="1441"/>
        <v>BX$17</v>
      </c>
      <c r="BY1162" s="179" t="str">
        <f t="shared" si="1441"/>
        <v>BY$17</v>
      </c>
      <c r="BZ1162" s="179" t="str">
        <f t="shared" si="1441"/>
        <v>BZ$17</v>
      </c>
      <c r="CA1162" s="179" t="str">
        <f t="shared" si="1441"/>
        <v>CA$17</v>
      </c>
      <c r="CB1162" s="179" t="str">
        <f t="shared" si="1441"/>
        <v>CB$17</v>
      </c>
      <c r="CC1162" s="179" t="str">
        <f t="shared" si="1441"/>
        <v>CC$17</v>
      </c>
      <c r="CD1162" s="179" t="str">
        <f t="shared" si="1441"/>
        <v>CD$17</v>
      </c>
      <c r="CE1162" s="179" t="str">
        <f t="shared" ref="CE1162:CL1162" si="1442">CE1135</f>
        <v>CE$17</v>
      </c>
      <c r="CF1162" s="179" t="str">
        <f t="shared" si="1442"/>
        <v>CF$17</v>
      </c>
      <c r="CG1162" s="179" t="str">
        <f t="shared" si="1442"/>
        <v>CG$17</v>
      </c>
      <c r="CH1162" s="179" t="str">
        <f t="shared" si="1442"/>
        <v>CH$17</v>
      </c>
      <c r="CI1162" s="179" t="str">
        <f t="shared" si="1442"/>
        <v>CI$17</v>
      </c>
      <c r="CJ1162" s="179" t="str">
        <f t="shared" si="1442"/>
        <v>CJ$17</v>
      </c>
      <c r="CK1162" s="179" t="str">
        <f t="shared" si="1442"/>
        <v>CK$17</v>
      </c>
      <c r="CL1162" s="179" t="str">
        <f t="shared" si="1442"/>
        <v>CL$17</v>
      </c>
      <c r="CN1162" s="60"/>
      <c r="CO1162" s="179" t="str">
        <f t="shared" ref="CO1162:DL1162" si="1443">CO1135</f>
        <v>CO$17</v>
      </c>
      <c r="CP1162" s="179" t="str">
        <f t="shared" si="1443"/>
        <v>CP$17</v>
      </c>
      <c r="CQ1162" s="179" t="str">
        <f t="shared" si="1443"/>
        <v>CQ$17</v>
      </c>
      <c r="CR1162" s="179" t="str">
        <f t="shared" si="1443"/>
        <v>CR$17</v>
      </c>
      <c r="CS1162" s="179" t="str">
        <f t="shared" si="1443"/>
        <v>CS$17</v>
      </c>
      <c r="CT1162" s="179" t="str">
        <f t="shared" si="1443"/>
        <v>CT$17</v>
      </c>
      <c r="CU1162" s="179" t="str">
        <f t="shared" si="1443"/>
        <v>CU$17</v>
      </c>
      <c r="CV1162" s="179" t="str">
        <f t="shared" si="1443"/>
        <v>CV$17</v>
      </c>
      <c r="CW1162" s="179" t="str">
        <f t="shared" si="1443"/>
        <v>CW$17</v>
      </c>
      <c r="CX1162" s="179" t="str">
        <f t="shared" si="1443"/>
        <v>CX$17</v>
      </c>
      <c r="CY1162" s="179" t="str">
        <f t="shared" si="1443"/>
        <v>CY$17</v>
      </c>
      <c r="CZ1162" s="179" t="str">
        <f t="shared" si="1443"/>
        <v>CZ$17</v>
      </c>
      <c r="DA1162" s="179" t="str">
        <f t="shared" si="1443"/>
        <v>DA$17</v>
      </c>
      <c r="DB1162" s="179" t="str">
        <f t="shared" si="1443"/>
        <v>DB$17</v>
      </c>
      <c r="DC1162" s="179" t="str">
        <f t="shared" si="1443"/>
        <v>DC$17</v>
      </c>
      <c r="DD1162" s="179" t="str">
        <f t="shared" si="1443"/>
        <v>DD$17</v>
      </c>
      <c r="DE1162" s="179" t="str">
        <f t="shared" si="1443"/>
        <v>DE$17</v>
      </c>
      <c r="DF1162" s="179" t="str">
        <f t="shared" si="1443"/>
        <v>DF$17</v>
      </c>
      <c r="DG1162" s="179" t="str">
        <f t="shared" si="1443"/>
        <v>DG$17</v>
      </c>
      <c r="DH1162" s="179" t="str">
        <f t="shared" si="1443"/>
        <v>DH$17</v>
      </c>
      <c r="DI1162" s="179" t="str">
        <f t="shared" si="1443"/>
        <v>DI$17</v>
      </c>
      <c r="DJ1162" s="179" t="str">
        <f t="shared" si="1443"/>
        <v>DJ$17</v>
      </c>
      <c r="DK1162" s="179" t="str">
        <f t="shared" si="1443"/>
        <v>DK$17</v>
      </c>
      <c r="DL1162" s="179" t="str">
        <f t="shared" si="1443"/>
        <v>DL$17</v>
      </c>
    </row>
    <row r="1163" spans="1:116" x14ac:dyDescent="0.35">
      <c r="B1163" t="s">
        <v>332</v>
      </c>
      <c r="D1163" t="s">
        <v>769</v>
      </c>
      <c r="E1163" s="8" t="str">
        <f t="shared" ref="E1163:E1166" si="1444">ROW()&amp;" "&amp;D1163</f>
        <v>1163 FAPPER-S</v>
      </c>
      <c r="G1163" s="136" t="str">
        <f>G1136</f>
        <v>Primary revenue driver</v>
      </c>
      <c r="H1163" s="12"/>
      <c r="I1163" s="60"/>
      <c r="J1163" s="60"/>
      <c r="K1163" s="15"/>
      <c r="L1163" s="15"/>
      <c r="M1163" s="15"/>
      <c r="N1163" s="15"/>
      <c r="O1163" s="15"/>
      <c r="P1163" s="15"/>
      <c r="R1163" s="15"/>
      <c r="S1163" s="179">
        <f t="shared" ref="S1163:AX1163" si="1445">S1136</f>
        <v>0</v>
      </c>
      <c r="T1163" s="179">
        <f t="shared" si="1445"/>
        <v>0</v>
      </c>
      <c r="U1163" s="179">
        <f t="shared" si="1445"/>
        <v>0</v>
      </c>
      <c r="V1163" s="179">
        <f t="shared" si="1445"/>
        <v>0</v>
      </c>
      <c r="W1163" s="179">
        <f t="shared" si="1445"/>
        <v>0</v>
      </c>
      <c r="X1163" s="179">
        <f t="shared" si="1445"/>
        <v>0</v>
      </c>
      <c r="Y1163" s="179">
        <f t="shared" si="1445"/>
        <v>0</v>
      </c>
      <c r="Z1163" s="179">
        <f t="shared" si="1445"/>
        <v>0</v>
      </c>
      <c r="AA1163" s="179">
        <f t="shared" si="1445"/>
        <v>0</v>
      </c>
      <c r="AB1163" s="179">
        <f t="shared" si="1445"/>
        <v>0</v>
      </c>
      <c r="AC1163" s="179">
        <f t="shared" si="1445"/>
        <v>0</v>
      </c>
      <c r="AD1163" s="179">
        <f t="shared" si="1445"/>
        <v>0</v>
      </c>
      <c r="AE1163" s="179">
        <f t="shared" si="1445"/>
        <v>0</v>
      </c>
      <c r="AF1163" s="179">
        <f t="shared" si="1445"/>
        <v>0</v>
      </c>
      <c r="AG1163" s="179">
        <f t="shared" si="1445"/>
        <v>0</v>
      </c>
      <c r="AH1163" s="179">
        <f t="shared" si="1445"/>
        <v>0</v>
      </c>
      <c r="AI1163" s="179">
        <f t="shared" si="1445"/>
        <v>0</v>
      </c>
      <c r="AJ1163" s="179">
        <f t="shared" si="1445"/>
        <v>0</v>
      </c>
      <c r="AK1163" s="179">
        <f t="shared" si="1445"/>
        <v>0</v>
      </c>
      <c r="AL1163" s="179">
        <f t="shared" si="1445"/>
        <v>0</v>
      </c>
      <c r="AM1163" s="179">
        <f t="shared" si="1445"/>
        <v>0</v>
      </c>
      <c r="AN1163" s="179">
        <f t="shared" si="1445"/>
        <v>0</v>
      </c>
      <c r="AO1163" s="179">
        <f t="shared" si="1445"/>
        <v>0</v>
      </c>
      <c r="AP1163" s="179">
        <f t="shared" si="1445"/>
        <v>0</v>
      </c>
      <c r="AQ1163" s="179">
        <f t="shared" si="1445"/>
        <v>0</v>
      </c>
      <c r="AR1163" s="179">
        <f t="shared" si="1445"/>
        <v>0</v>
      </c>
      <c r="AS1163" s="179">
        <f t="shared" si="1445"/>
        <v>0</v>
      </c>
      <c r="AT1163" s="179">
        <f t="shared" si="1445"/>
        <v>0</v>
      </c>
      <c r="AU1163" s="179">
        <f t="shared" si="1445"/>
        <v>0</v>
      </c>
      <c r="AV1163" s="179">
        <f t="shared" si="1445"/>
        <v>0</v>
      </c>
      <c r="AW1163" s="179">
        <f t="shared" si="1445"/>
        <v>0</v>
      </c>
      <c r="AX1163" s="179">
        <f t="shared" si="1445"/>
        <v>0</v>
      </c>
      <c r="AY1163" s="179">
        <f t="shared" ref="AY1163:CD1163" si="1446">AY1136</f>
        <v>0</v>
      </c>
      <c r="AZ1163" s="179">
        <f t="shared" si="1446"/>
        <v>0</v>
      </c>
      <c r="BA1163" s="179">
        <f t="shared" si="1446"/>
        <v>0</v>
      </c>
      <c r="BB1163" s="179">
        <f t="shared" si="1446"/>
        <v>0</v>
      </c>
      <c r="BC1163" s="179">
        <f t="shared" si="1446"/>
        <v>0</v>
      </c>
      <c r="BD1163" s="179">
        <f t="shared" si="1446"/>
        <v>0</v>
      </c>
      <c r="BE1163" s="179">
        <f t="shared" si="1446"/>
        <v>0</v>
      </c>
      <c r="BF1163" s="179">
        <f t="shared" si="1446"/>
        <v>0</v>
      </c>
      <c r="BG1163" s="179">
        <f t="shared" si="1446"/>
        <v>0</v>
      </c>
      <c r="BH1163" s="179">
        <f t="shared" si="1446"/>
        <v>0</v>
      </c>
      <c r="BI1163" s="179">
        <f t="shared" si="1446"/>
        <v>0</v>
      </c>
      <c r="BJ1163" s="179">
        <f t="shared" si="1446"/>
        <v>0</v>
      </c>
      <c r="BK1163" s="179">
        <f t="shared" si="1446"/>
        <v>0</v>
      </c>
      <c r="BL1163" s="179">
        <f t="shared" si="1446"/>
        <v>0</v>
      </c>
      <c r="BM1163" s="179">
        <f t="shared" si="1446"/>
        <v>0</v>
      </c>
      <c r="BN1163" s="179">
        <f t="shared" si="1446"/>
        <v>0</v>
      </c>
      <c r="BO1163" s="179">
        <f t="shared" si="1446"/>
        <v>0</v>
      </c>
      <c r="BP1163" s="179">
        <f t="shared" si="1446"/>
        <v>0</v>
      </c>
      <c r="BQ1163" s="179">
        <f t="shared" si="1446"/>
        <v>0</v>
      </c>
      <c r="BR1163" s="179">
        <f t="shared" si="1446"/>
        <v>0</v>
      </c>
      <c r="BS1163" s="179">
        <f t="shared" si="1446"/>
        <v>0</v>
      </c>
      <c r="BT1163" s="179">
        <f t="shared" si="1446"/>
        <v>0</v>
      </c>
      <c r="BU1163" s="179">
        <f t="shared" si="1446"/>
        <v>0</v>
      </c>
      <c r="BV1163" s="179">
        <f t="shared" si="1446"/>
        <v>0</v>
      </c>
      <c r="BW1163" s="179">
        <f t="shared" si="1446"/>
        <v>0</v>
      </c>
      <c r="BX1163" s="179">
        <f t="shared" si="1446"/>
        <v>0</v>
      </c>
      <c r="BY1163" s="179">
        <f t="shared" si="1446"/>
        <v>0</v>
      </c>
      <c r="BZ1163" s="179">
        <f t="shared" si="1446"/>
        <v>0</v>
      </c>
      <c r="CA1163" s="179">
        <f t="shared" si="1446"/>
        <v>0</v>
      </c>
      <c r="CB1163" s="179">
        <f t="shared" si="1446"/>
        <v>0</v>
      </c>
      <c r="CC1163" s="179">
        <f t="shared" si="1446"/>
        <v>0</v>
      </c>
      <c r="CD1163" s="179">
        <f t="shared" si="1446"/>
        <v>0</v>
      </c>
      <c r="CE1163" s="179">
        <f t="shared" ref="CE1163:CL1163" si="1447">CE1136</f>
        <v>0</v>
      </c>
      <c r="CF1163" s="179">
        <f t="shared" si="1447"/>
        <v>0</v>
      </c>
      <c r="CG1163" s="179">
        <f t="shared" si="1447"/>
        <v>0</v>
      </c>
      <c r="CH1163" s="179">
        <f t="shared" si="1447"/>
        <v>0</v>
      </c>
      <c r="CI1163" s="179">
        <f t="shared" si="1447"/>
        <v>0</v>
      </c>
      <c r="CJ1163" s="179">
        <f t="shared" si="1447"/>
        <v>0</v>
      </c>
      <c r="CK1163" s="179">
        <f t="shared" si="1447"/>
        <v>0</v>
      </c>
      <c r="CL1163" s="179">
        <f t="shared" si="1447"/>
        <v>0</v>
      </c>
      <c r="CN1163" s="60"/>
      <c r="CO1163" s="179">
        <f t="shared" ref="CO1163:DL1163" si="1448">CO1136</f>
        <v>0</v>
      </c>
      <c r="CP1163" s="179">
        <f t="shared" si="1448"/>
        <v>0</v>
      </c>
      <c r="CQ1163" s="179">
        <f t="shared" si="1448"/>
        <v>0</v>
      </c>
      <c r="CR1163" s="179">
        <f t="shared" si="1448"/>
        <v>0</v>
      </c>
      <c r="CS1163" s="179">
        <f t="shared" si="1448"/>
        <v>0</v>
      </c>
      <c r="CT1163" s="179">
        <f t="shared" si="1448"/>
        <v>0</v>
      </c>
      <c r="CU1163" s="179">
        <f t="shared" si="1448"/>
        <v>0</v>
      </c>
      <c r="CV1163" s="179">
        <f t="shared" si="1448"/>
        <v>0</v>
      </c>
      <c r="CW1163" s="179">
        <f t="shared" si="1448"/>
        <v>0</v>
      </c>
      <c r="CX1163" s="179">
        <f t="shared" si="1448"/>
        <v>0</v>
      </c>
      <c r="CY1163" s="179">
        <f t="shared" si="1448"/>
        <v>0</v>
      </c>
      <c r="CZ1163" s="179">
        <f t="shared" si="1448"/>
        <v>0</v>
      </c>
      <c r="DA1163" s="179">
        <f t="shared" si="1448"/>
        <v>0</v>
      </c>
      <c r="DB1163" s="179">
        <f t="shared" si="1448"/>
        <v>0</v>
      </c>
      <c r="DC1163" s="179">
        <f t="shared" si="1448"/>
        <v>0</v>
      </c>
      <c r="DD1163" s="179">
        <f t="shared" si="1448"/>
        <v>0</v>
      </c>
      <c r="DE1163" s="179">
        <f t="shared" si="1448"/>
        <v>0</v>
      </c>
      <c r="DF1163" s="179">
        <f t="shared" si="1448"/>
        <v>0</v>
      </c>
      <c r="DG1163" s="179">
        <f t="shared" si="1448"/>
        <v>0</v>
      </c>
      <c r="DH1163" s="179">
        <f t="shared" si="1448"/>
        <v>0</v>
      </c>
      <c r="DI1163" s="179">
        <f t="shared" si="1448"/>
        <v>0</v>
      </c>
      <c r="DJ1163" s="179">
        <f t="shared" si="1448"/>
        <v>0</v>
      </c>
      <c r="DK1163" s="179">
        <f t="shared" si="1448"/>
        <v>0</v>
      </c>
      <c r="DL1163" s="179">
        <f t="shared" si="1448"/>
        <v>0</v>
      </c>
    </row>
    <row r="1164" spans="1:116" x14ac:dyDescent="0.35">
      <c r="B1164" t="s">
        <v>332</v>
      </c>
      <c r="D1164" t="s">
        <v>769</v>
      </c>
      <c r="E1164" s="8" t="str">
        <f t="shared" ref="E1164" si="1449">ROW()&amp;" "&amp;D1164</f>
        <v>1164 FAPPER-S</v>
      </c>
      <c r="G1164" s="136" t="str">
        <f>G1137</f>
        <v>Primary volume driver</v>
      </c>
      <c r="H1164" s="12"/>
      <c r="I1164" s="60"/>
      <c r="J1164" s="60"/>
      <c r="K1164" s="15"/>
      <c r="L1164" s="15"/>
      <c r="M1164" s="15"/>
      <c r="N1164" s="15"/>
      <c r="O1164" s="15"/>
      <c r="P1164" s="15"/>
      <c r="R1164" s="15"/>
      <c r="S1164" s="179"/>
      <c r="T1164" s="179"/>
      <c r="U1164" s="179"/>
      <c r="V1164" s="179"/>
      <c r="W1164" s="179"/>
      <c r="X1164" s="179"/>
      <c r="Y1164" s="179"/>
      <c r="Z1164" s="179"/>
      <c r="AA1164" s="179"/>
      <c r="AB1164" s="179"/>
      <c r="AC1164" s="179"/>
      <c r="AD1164" s="179"/>
      <c r="AE1164" s="179"/>
      <c r="AF1164" s="179"/>
      <c r="AG1164" s="179"/>
      <c r="AH1164" s="179"/>
      <c r="AI1164" s="179"/>
      <c r="AJ1164" s="179"/>
      <c r="AK1164" s="179"/>
      <c r="AL1164" s="179"/>
      <c r="AM1164" s="179"/>
      <c r="AN1164" s="179"/>
      <c r="AO1164" s="179"/>
      <c r="AP1164" s="179"/>
      <c r="AQ1164" s="179"/>
      <c r="AR1164" s="179"/>
      <c r="AS1164" s="179"/>
      <c r="AT1164" s="179"/>
      <c r="AU1164" s="179"/>
      <c r="AV1164" s="179"/>
      <c r="AW1164" s="179"/>
      <c r="AX1164" s="179"/>
      <c r="AY1164" s="179"/>
      <c r="AZ1164" s="179"/>
      <c r="BA1164" s="179"/>
      <c r="BB1164" s="179"/>
      <c r="BC1164" s="179"/>
      <c r="BD1164" s="179"/>
      <c r="BE1164" s="179"/>
      <c r="BF1164" s="179"/>
      <c r="BG1164" s="179"/>
      <c r="BH1164" s="179"/>
      <c r="BI1164" s="179"/>
      <c r="BJ1164" s="179"/>
      <c r="BK1164" s="179"/>
      <c r="BL1164" s="179"/>
      <c r="BM1164" s="179"/>
      <c r="BN1164" s="179"/>
      <c r="BO1164" s="179"/>
      <c r="BP1164" s="179"/>
      <c r="BQ1164" s="179"/>
      <c r="BR1164" s="179"/>
      <c r="BS1164" s="179"/>
      <c r="BT1164" s="179"/>
      <c r="BU1164" s="179"/>
      <c r="BV1164" s="179"/>
      <c r="BW1164" s="179"/>
      <c r="BX1164" s="179"/>
      <c r="BY1164" s="179"/>
      <c r="BZ1164" s="179"/>
      <c r="CA1164" s="179"/>
      <c r="CB1164" s="179"/>
      <c r="CC1164" s="179"/>
      <c r="CD1164" s="179"/>
      <c r="CE1164" s="179"/>
      <c r="CF1164" s="179"/>
      <c r="CG1164" s="179"/>
      <c r="CH1164" s="179"/>
      <c r="CI1164" s="179"/>
      <c r="CJ1164" s="179"/>
      <c r="CK1164" s="179"/>
      <c r="CL1164" s="179"/>
      <c r="CN1164" s="60"/>
      <c r="CO1164" s="179"/>
      <c r="CP1164" s="179"/>
      <c r="CQ1164" s="179"/>
      <c r="CR1164" s="179"/>
      <c r="CS1164" s="179"/>
      <c r="CT1164" s="179"/>
      <c r="CU1164" s="179"/>
      <c r="CV1164" s="179"/>
      <c r="CW1164" s="179"/>
      <c r="CX1164" s="179"/>
      <c r="CY1164" s="179"/>
      <c r="CZ1164" s="179"/>
      <c r="DA1164" s="179"/>
      <c r="DB1164" s="179"/>
      <c r="DC1164" s="179"/>
      <c r="DD1164" s="179"/>
      <c r="DE1164" s="179"/>
      <c r="DF1164" s="179"/>
      <c r="DG1164" s="179"/>
      <c r="DH1164" s="179"/>
      <c r="DI1164" s="179"/>
      <c r="DJ1164" s="179"/>
      <c r="DK1164" s="179"/>
      <c r="DL1164" s="179"/>
    </row>
    <row r="1165" spans="1:116" x14ac:dyDescent="0.35">
      <c r="A1165" s="3"/>
      <c r="B1165" t="s">
        <v>332</v>
      </c>
      <c r="D1165" t="s">
        <v>769</v>
      </c>
      <c r="E1165" s="8" t="str">
        <f t="shared" si="1444"/>
        <v>1165 FAPPER-S</v>
      </c>
      <c r="G1165" s="191" t="str">
        <f>G1142</f>
        <v>Revenue driven PP&amp;E:</v>
      </c>
      <c r="H1165" s="90"/>
      <c r="I1165" s="213"/>
      <c r="J1165" s="213"/>
      <c r="K1165" s="214"/>
      <c r="L1165" s="214"/>
      <c r="M1165" s="214"/>
      <c r="N1165" s="214"/>
      <c r="O1165" s="214"/>
      <c r="P1165" s="214"/>
      <c r="R1165" s="214"/>
      <c r="S1165" s="4" t="str">
        <f t="shared" ref="S1165:AX1165" si="1450">ADDRESS(ROW(S1157),COLUMN(S1157),2)</f>
        <v>S$1157</v>
      </c>
      <c r="T1165" s="4" t="str">
        <f t="shared" si="1450"/>
        <v>T$1157</v>
      </c>
      <c r="U1165" s="4" t="str">
        <f t="shared" si="1450"/>
        <v>U$1157</v>
      </c>
      <c r="V1165" s="4" t="str">
        <f t="shared" si="1450"/>
        <v>V$1157</v>
      </c>
      <c r="W1165" s="4" t="str">
        <f t="shared" si="1450"/>
        <v>W$1157</v>
      </c>
      <c r="X1165" s="4" t="str">
        <f t="shared" si="1450"/>
        <v>X$1157</v>
      </c>
      <c r="Y1165" s="4" t="str">
        <f t="shared" si="1450"/>
        <v>Y$1157</v>
      </c>
      <c r="Z1165" s="4" t="str">
        <f t="shared" si="1450"/>
        <v>Z$1157</v>
      </c>
      <c r="AA1165" s="4" t="str">
        <f t="shared" si="1450"/>
        <v>AA$1157</v>
      </c>
      <c r="AB1165" s="4" t="str">
        <f t="shared" si="1450"/>
        <v>AB$1157</v>
      </c>
      <c r="AC1165" s="4" t="str">
        <f t="shared" si="1450"/>
        <v>AC$1157</v>
      </c>
      <c r="AD1165" s="4" t="str">
        <f t="shared" si="1450"/>
        <v>AD$1157</v>
      </c>
      <c r="AE1165" s="4" t="str">
        <f t="shared" si="1450"/>
        <v>AE$1157</v>
      </c>
      <c r="AF1165" s="4" t="str">
        <f t="shared" si="1450"/>
        <v>AF$1157</v>
      </c>
      <c r="AG1165" s="4" t="str">
        <f t="shared" si="1450"/>
        <v>AG$1157</v>
      </c>
      <c r="AH1165" s="4" t="str">
        <f t="shared" si="1450"/>
        <v>AH$1157</v>
      </c>
      <c r="AI1165" s="4" t="str">
        <f t="shared" si="1450"/>
        <v>AI$1157</v>
      </c>
      <c r="AJ1165" s="4" t="str">
        <f t="shared" si="1450"/>
        <v>AJ$1157</v>
      </c>
      <c r="AK1165" s="4" t="str">
        <f t="shared" si="1450"/>
        <v>AK$1157</v>
      </c>
      <c r="AL1165" s="4" t="str">
        <f t="shared" si="1450"/>
        <v>AL$1157</v>
      </c>
      <c r="AM1165" s="4" t="str">
        <f t="shared" si="1450"/>
        <v>AM$1157</v>
      </c>
      <c r="AN1165" s="4" t="str">
        <f t="shared" si="1450"/>
        <v>AN$1157</v>
      </c>
      <c r="AO1165" s="4" t="str">
        <f t="shared" si="1450"/>
        <v>AO$1157</v>
      </c>
      <c r="AP1165" s="4" t="str">
        <f t="shared" si="1450"/>
        <v>AP$1157</v>
      </c>
      <c r="AQ1165" s="4" t="str">
        <f t="shared" si="1450"/>
        <v>AQ$1157</v>
      </c>
      <c r="AR1165" s="4" t="str">
        <f t="shared" si="1450"/>
        <v>AR$1157</v>
      </c>
      <c r="AS1165" s="4" t="str">
        <f t="shared" si="1450"/>
        <v>AS$1157</v>
      </c>
      <c r="AT1165" s="4" t="str">
        <f t="shared" si="1450"/>
        <v>AT$1157</v>
      </c>
      <c r="AU1165" s="4" t="str">
        <f t="shared" si="1450"/>
        <v>AU$1157</v>
      </c>
      <c r="AV1165" s="4" t="str">
        <f t="shared" si="1450"/>
        <v>AV$1157</v>
      </c>
      <c r="AW1165" s="4" t="str">
        <f t="shared" si="1450"/>
        <v>AW$1157</v>
      </c>
      <c r="AX1165" s="4" t="str">
        <f t="shared" si="1450"/>
        <v>AX$1157</v>
      </c>
      <c r="AY1165" s="4" t="str">
        <f t="shared" ref="AY1165:CD1165" si="1451">ADDRESS(ROW(AY1157),COLUMN(AY1157),2)</f>
        <v>AY$1157</v>
      </c>
      <c r="AZ1165" s="4" t="str">
        <f t="shared" si="1451"/>
        <v>AZ$1157</v>
      </c>
      <c r="BA1165" s="4" t="str">
        <f t="shared" si="1451"/>
        <v>BA$1157</v>
      </c>
      <c r="BB1165" s="4" t="str">
        <f t="shared" si="1451"/>
        <v>BB$1157</v>
      </c>
      <c r="BC1165" s="4" t="str">
        <f t="shared" si="1451"/>
        <v>BC$1157</v>
      </c>
      <c r="BD1165" s="4" t="str">
        <f t="shared" si="1451"/>
        <v>BD$1157</v>
      </c>
      <c r="BE1165" s="4" t="str">
        <f t="shared" si="1451"/>
        <v>BE$1157</v>
      </c>
      <c r="BF1165" s="4" t="str">
        <f t="shared" si="1451"/>
        <v>BF$1157</v>
      </c>
      <c r="BG1165" s="4" t="str">
        <f t="shared" si="1451"/>
        <v>BG$1157</v>
      </c>
      <c r="BH1165" s="4" t="str">
        <f t="shared" si="1451"/>
        <v>BH$1157</v>
      </c>
      <c r="BI1165" s="4" t="str">
        <f t="shared" si="1451"/>
        <v>BI$1157</v>
      </c>
      <c r="BJ1165" s="4" t="str">
        <f t="shared" si="1451"/>
        <v>BJ$1157</v>
      </c>
      <c r="BK1165" s="4" t="str">
        <f t="shared" si="1451"/>
        <v>BK$1157</v>
      </c>
      <c r="BL1165" s="4" t="str">
        <f t="shared" si="1451"/>
        <v>BL$1157</v>
      </c>
      <c r="BM1165" s="4" t="str">
        <f t="shared" si="1451"/>
        <v>BM$1157</v>
      </c>
      <c r="BN1165" s="4" t="str">
        <f t="shared" si="1451"/>
        <v>BN$1157</v>
      </c>
      <c r="BO1165" s="4" t="str">
        <f t="shared" si="1451"/>
        <v>BO$1157</v>
      </c>
      <c r="BP1165" s="4" t="str">
        <f t="shared" si="1451"/>
        <v>BP$1157</v>
      </c>
      <c r="BQ1165" s="4" t="str">
        <f t="shared" si="1451"/>
        <v>BQ$1157</v>
      </c>
      <c r="BR1165" s="4" t="str">
        <f t="shared" si="1451"/>
        <v>BR$1157</v>
      </c>
      <c r="BS1165" s="4" t="str">
        <f t="shared" si="1451"/>
        <v>BS$1157</v>
      </c>
      <c r="BT1165" s="4" t="str">
        <f t="shared" si="1451"/>
        <v>BT$1157</v>
      </c>
      <c r="BU1165" s="4" t="str">
        <f t="shared" si="1451"/>
        <v>BU$1157</v>
      </c>
      <c r="BV1165" s="4" t="str">
        <f t="shared" si="1451"/>
        <v>BV$1157</v>
      </c>
      <c r="BW1165" s="4" t="str">
        <f t="shared" si="1451"/>
        <v>BW$1157</v>
      </c>
      <c r="BX1165" s="4" t="str">
        <f t="shared" si="1451"/>
        <v>BX$1157</v>
      </c>
      <c r="BY1165" s="4" t="str">
        <f t="shared" si="1451"/>
        <v>BY$1157</v>
      </c>
      <c r="BZ1165" s="4" t="str">
        <f t="shared" si="1451"/>
        <v>BZ$1157</v>
      </c>
      <c r="CA1165" s="4" t="str">
        <f t="shared" si="1451"/>
        <v>CA$1157</v>
      </c>
      <c r="CB1165" s="4" t="str">
        <f t="shared" si="1451"/>
        <v>CB$1157</v>
      </c>
      <c r="CC1165" s="4" t="str">
        <f t="shared" si="1451"/>
        <v>CC$1157</v>
      </c>
      <c r="CD1165" s="4" t="str">
        <f t="shared" si="1451"/>
        <v>CD$1157</v>
      </c>
      <c r="CE1165" s="4" t="str">
        <f t="shared" ref="CE1165:CL1165" si="1452">ADDRESS(ROW(CE1157),COLUMN(CE1157),2)</f>
        <v>CE$1157</v>
      </c>
      <c r="CF1165" s="4" t="str">
        <f t="shared" si="1452"/>
        <v>CF$1157</v>
      </c>
      <c r="CG1165" s="4" t="str">
        <f t="shared" si="1452"/>
        <v>CG$1157</v>
      </c>
      <c r="CH1165" s="4" t="str">
        <f t="shared" si="1452"/>
        <v>CH$1157</v>
      </c>
      <c r="CI1165" s="4" t="str">
        <f t="shared" si="1452"/>
        <v>CI$1157</v>
      </c>
      <c r="CJ1165" s="4" t="str">
        <f t="shared" si="1452"/>
        <v>CJ$1157</v>
      </c>
      <c r="CK1165" s="4" t="str">
        <f t="shared" si="1452"/>
        <v>CK$1157</v>
      </c>
      <c r="CL1165" s="4" t="str">
        <f t="shared" si="1452"/>
        <v>CL$1157</v>
      </c>
      <c r="CN1165" s="213"/>
      <c r="CO1165" s="4" t="str">
        <f t="shared" ref="CO1165:DL1165" si="1453">ADDRESS(ROW(CO1157),COLUMN(CO1157),2)</f>
        <v>CO$1157</v>
      </c>
      <c r="CP1165" s="4" t="str">
        <f t="shared" si="1453"/>
        <v>CP$1157</v>
      </c>
      <c r="CQ1165" s="4" t="str">
        <f t="shared" si="1453"/>
        <v>CQ$1157</v>
      </c>
      <c r="CR1165" s="4" t="str">
        <f t="shared" si="1453"/>
        <v>CR$1157</v>
      </c>
      <c r="CS1165" s="4" t="str">
        <f t="shared" si="1453"/>
        <v>CS$1157</v>
      </c>
      <c r="CT1165" s="4" t="str">
        <f t="shared" si="1453"/>
        <v>CT$1157</v>
      </c>
      <c r="CU1165" s="4" t="str">
        <f t="shared" si="1453"/>
        <v>CU$1157</v>
      </c>
      <c r="CV1165" s="4" t="str">
        <f t="shared" si="1453"/>
        <v>CV$1157</v>
      </c>
      <c r="CW1165" s="4" t="str">
        <f t="shared" si="1453"/>
        <v>CW$1157</v>
      </c>
      <c r="CX1165" s="4" t="str">
        <f t="shared" si="1453"/>
        <v>CX$1157</v>
      </c>
      <c r="CY1165" s="4" t="str">
        <f t="shared" si="1453"/>
        <v>CY$1157</v>
      </c>
      <c r="CZ1165" s="4" t="str">
        <f t="shared" si="1453"/>
        <v>CZ$1157</v>
      </c>
      <c r="DA1165" s="4" t="str">
        <f t="shared" si="1453"/>
        <v>DA$1157</v>
      </c>
      <c r="DB1165" s="4" t="str">
        <f t="shared" si="1453"/>
        <v>DB$1157</v>
      </c>
      <c r="DC1165" s="4" t="str">
        <f t="shared" si="1453"/>
        <v>DC$1157</v>
      </c>
      <c r="DD1165" s="4" t="str">
        <f t="shared" si="1453"/>
        <v>DD$1157</v>
      </c>
      <c r="DE1165" s="4" t="str">
        <f t="shared" si="1453"/>
        <v>DE$1157</v>
      </c>
      <c r="DF1165" s="4" t="str">
        <f t="shared" si="1453"/>
        <v>DF$1157</v>
      </c>
      <c r="DG1165" s="4" t="str">
        <f t="shared" si="1453"/>
        <v>DG$1157</v>
      </c>
      <c r="DH1165" s="4" t="str">
        <f t="shared" si="1453"/>
        <v>DH$1157</v>
      </c>
      <c r="DI1165" s="4" t="str">
        <f t="shared" si="1453"/>
        <v>DI$1157</v>
      </c>
      <c r="DJ1165" s="4" t="str">
        <f t="shared" si="1453"/>
        <v>DJ$1157</v>
      </c>
      <c r="DK1165" s="4" t="str">
        <f t="shared" si="1453"/>
        <v>DK$1157</v>
      </c>
      <c r="DL1165" s="4" t="str">
        <f t="shared" si="1453"/>
        <v>DL$1157</v>
      </c>
    </row>
    <row r="1166" spans="1:116" x14ac:dyDescent="0.35">
      <c r="B1166" t="s">
        <v>332</v>
      </c>
      <c r="D1166" t="s">
        <v>769</v>
      </c>
      <c r="E1166" s="8" t="str">
        <f t="shared" si="1444"/>
        <v>1166 FAPPER-S</v>
      </c>
      <c r="G1166" s="241" t="str">
        <f>IFERROR(SUBSTITUTE(TRIM(MID(G1142, SEARCH("-", G1142) + 1, LEN(G1142))),":",""),"no unit")</f>
        <v>no unit</v>
      </c>
      <c r="H1166" s="12"/>
      <c r="I1166" s="60"/>
      <c r="J1166" s="60"/>
      <c r="K1166" s="15"/>
      <c r="L1166" s="15"/>
      <c r="M1166" s="15"/>
      <c r="N1166" s="15"/>
      <c r="O1166" s="15"/>
      <c r="P1166" s="15"/>
      <c r="R1166" s="15"/>
      <c r="S1166" s="179" t="str">
        <f t="shared" ref="S1166:AX1166" si="1454">S1139</f>
        <v>S$19</v>
      </c>
      <c r="T1166" s="179" t="str">
        <f t="shared" si="1454"/>
        <v>T$19</v>
      </c>
      <c r="U1166" s="179" t="str">
        <f t="shared" si="1454"/>
        <v>U$19</v>
      </c>
      <c r="V1166" s="179" t="str">
        <f t="shared" si="1454"/>
        <v>V$19</v>
      </c>
      <c r="W1166" s="179" t="str">
        <f t="shared" si="1454"/>
        <v>W$19</v>
      </c>
      <c r="X1166" s="179" t="str">
        <f t="shared" si="1454"/>
        <v>X$19</v>
      </c>
      <c r="Y1166" s="179" t="str">
        <f t="shared" si="1454"/>
        <v>Y$19</v>
      </c>
      <c r="Z1166" s="179" t="str">
        <f t="shared" si="1454"/>
        <v>Z$19</v>
      </c>
      <c r="AA1166" s="179" t="str">
        <f t="shared" si="1454"/>
        <v>AA$19</v>
      </c>
      <c r="AB1166" s="179" t="str">
        <f t="shared" si="1454"/>
        <v>AB$19</v>
      </c>
      <c r="AC1166" s="179" t="str">
        <f t="shared" si="1454"/>
        <v>AC$19</v>
      </c>
      <c r="AD1166" s="179" t="str">
        <f t="shared" si="1454"/>
        <v>AD$19</v>
      </c>
      <c r="AE1166" s="179" t="str">
        <f t="shared" si="1454"/>
        <v>AE$19</v>
      </c>
      <c r="AF1166" s="179" t="str">
        <f t="shared" si="1454"/>
        <v>AF$19</v>
      </c>
      <c r="AG1166" s="179" t="str">
        <f t="shared" si="1454"/>
        <v>AG$19</v>
      </c>
      <c r="AH1166" s="179" t="str">
        <f t="shared" si="1454"/>
        <v>AH$19</v>
      </c>
      <c r="AI1166" s="179" t="str">
        <f t="shared" si="1454"/>
        <v>AI$19</v>
      </c>
      <c r="AJ1166" s="179" t="str">
        <f t="shared" si="1454"/>
        <v>AJ$19</v>
      </c>
      <c r="AK1166" s="179" t="str">
        <f t="shared" si="1454"/>
        <v>AK$19</v>
      </c>
      <c r="AL1166" s="179" t="str">
        <f t="shared" si="1454"/>
        <v>AL$19</v>
      </c>
      <c r="AM1166" s="179" t="str">
        <f t="shared" si="1454"/>
        <v>AM$19</v>
      </c>
      <c r="AN1166" s="179" t="str">
        <f t="shared" si="1454"/>
        <v>AN$19</v>
      </c>
      <c r="AO1166" s="179" t="str">
        <f t="shared" si="1454"/>
        <v>AO$19</v>
      </c>
      <c r="AP1166" s="179" t="str">
        <f t="shared" si="1454"/>
        <v>AP$19</v>
      </c>
      <c r="AQ1166" s="179" t="str">
        <f t="shared" si="1454"/>
        <v>AQ$19</v>
      </c>
      <c r="AR1166" s="179" t="str">
        <f t="shared" si="1454"/>
        <v>AR$19</v>
      </c>
      <c r="AS1166" s="179" t="str">
        <f t="shared" si="1454"/>
        <v>AS$19</v>
      </c>
      <c r="AT1166" s="179" t="str">
        <f t="shared" si="1454"/>
        <v>AT$19</v>
      </c>
      <c r="AU1166" s="179" t="str">
        <f t="shared" si="1454"/>
        <v>AU$19</v>
      </c>
      <c r="AV1166" s="179" t="str">
        <f t="shared" si="1454"/>
        <v>AV$19</v>
      </c>
      <c r="AW1166" s="179" t="str">
        <f t="shared" si="1454"/>
        <v>AW$19</v>
      </c>
      <c r="AX1166" s="179" t="str">
        <f t="shared" si="1454"/>
        <v>AX$19</v>
      </c>
      <c r="AY1166" s="179" t="str">
        <f t="shared" ref="AY1166:CD1166" si="1455">AY1139</f>
        <v>AY$19</v>
      </c>
      <c r="AZ1166" s="179" t="str">
        <f t="shared" si="1455"/>
        <v>AZ$19</v>
      </c>
      <c r="BA1166" s="179" t="str">
        <f t="shared" si="1455"/>
        <v>BA$19</v>
      </c>
      <c r="BB1166" s="179" t="str">
        <f t="shared" si="1455"/>
        <v>BB$19</v>
      </c>
      <c r="BC1166" s="179" t="str">
        <f t="shared" si="1455"/>
        <v>BC$19</v>
      </c>
      <c r="BD1166" s="179" t="str">
        <f t="shared" si="1455"/>
        <v>BD$19</v>
      </c>
      <c r="BE1166" s="179" t="str">
        <f t="shared" si="1455"/>
        <v>BE$19</v>
      </c>
      <c r="BF1166" s="179" t="str">
        <f t="shared" si="1455"/>
        <v>BF$19</v>
      </c>
      <c r="BG1166" s="179" t="str">
        <f t="shared" si="1455"/>
        <v>BG$19</v>
      </c>
      <c r="BH1166" s="179" t="str">
        <f t="shared" si="1455"/>
        <v>BH$19</v>
      </c>
      <c r="BI1166" s="179" t="str">
        <f t="shared" si="1455"/>
        <v>BI$19</v>
      </c>
      <c r="BJ1166" s="179" t="str">
        <f t="shared" si="1455"/>
        <v>BJ$19</v>
      </c>
      <c r="BK1166" s="179" t="str">
        <f t="shared" si="1455"/>
        <v>BK$19</v>
      </c>
      <c r="BL1166" s="179" t="str">
        <f t="shared" si="1455"/>
        <v>BL$19</v>
      </c>
      <c r="BM1166" s="179" t="str">
        <f t="shared" si="1455"/>
        <v>BM$19</v>
      </c>
      <c r="BN1166" s="179" t="str">
        <f t="shared" si="1455"/>
        <v>BN$19</v>
      </c>
      <c r="BO1166" s="179" t="str">
        <f t="shared" si="1455"/>
        <v>BO$19</v>
      </c>
      <c r="BP1166" s="179" t="str">
        <f t="shared" si="1455"/>
        <v>BP$19</v>
      </c>
      <c r="BQ1166" s="179" t="str">
        <f t="shared" si="1455"/>
        <v>BQ$19</v>
      </c>
      <c r="BR1166" s="179" t="str">
        <f t="shared" si="1455"/>
        <v>BR$19</v>
      </c>
      <c r="BS1166" s="179" t="str">
        <f t="shared" si="1455"/>
        <v>BS$19</v>
      </c>
      <c r="BT1166" s="179" t="str">
        <f t="shared" si="1455"/>
        <v>BT$19</v>
      </c>
      <c r="BU1166" s="179" t="str">
        <f t="shared" si="1455"/>
        <v>BU$19</v>
      </c>
      <c r="BV1166" s="179" t="str">
        <f t="shared" si="1455"/>
        <v>BV$19</v>
      </c>
      <c r="BW1166" s="179" t="str">
        <f t="shared" si="1455"/>
        <v>BW$19</v>
      </c>
      <c r="BX1166" s="179" t="str">
        <f t="shared" si="1455"/>
        <v>BX$19</v>
      </c>
      <c r="BY1166" s="179" t="str">
        <f t="shared" si="1455"/>
        <v>BY$19</v>
      </c>
      <c r="BZ1166" s="179" t="str">
        <f t="shared" si="1455"/>
        <v>BZ$19</v>
      </c>
      <c r="CA1166" s="179" t="str">
        <f t="shared" si="1455"/>
        <v>CA$19</v>
      </c>
      <c r="CB1166" s="179" t="str">
        <f t="shared" si="1455"/>
        <v>CB$19</v>
      </c>
      <c r="CC1166" s="179" t="str">
        <f t="shared" si="1455"/>
        <v>CC$19</v>
      </c>
      <c r="CD1166" s="179" t="str">
        <f t="shared" si="1455"/>
        <v>CD$19</v>
      </c>
      <c r="CE1166" s="179" t="str">
        <f t="shared" ref="CE1166:CL1166" si="1456">CE1139</f>
        <v>CE$19</v>
      </c>
      <c r="CF1166" s="179" t="str">
        <f t="shared" si="1456"/>
        <v>CF$19</v>
      </c>
      <c r="CG1166" s="179" t="str">
        <f t="shared" si="1456"/>
        <v>CG$19</v>
      </c>
      <c r="CH1166" s="179" t="str">
        <f t="shared" si="1456"/>
        <v>CH$19</v>
      </c>
      <c r="CI1166" s="179" t="str">
        <f t="shared" si="1456"/>
        <v>CI$19</v>
      </c>
      <c r="CJ1166" s="179" t="str">
        <f t="shared" si="1456"/>
        <v>CJ$19</v>
      </c>
      <c r="CK1166" s="179" t="str">
        <f t="shared" si="1456"/>
        <v>CK$19</v>
      </c>
      <c r="CL1166" s="179" t="str">
        <f t="shared" si="1456"/>
        <v>CL$19</v>
      </c>
      <c r="CN1166" s="60"/>
      <c r="CO1166" s="179" t="str">
        <f t="shared" ref="CO1166:DL1166" si="1457">CO1139</f>
        <v>CO$19</v>
      </c>
      <c r="CP1166" s="179" t="str">
        <f t="shared" si="1457"/>
        <v>CP$19</v>
      </c>
      <c r="CQ1166" s="179" t="str">
        <f t="shared" si="1457"/>
        <v>CQ$19</v>
      </c>
      <c r="CR1166" s="179" t="str">
        <f t="shared" si="1457"/>
        <v>CR$19</v>
      </c>
      <c r="CS1166" s="179" t="str">
        <f t="shared" si="1457"/>
        <v>CS$19</v>
      </c>
      <c r="CT1166" s="179" t="str">
        <f t="shared" si="1457"/>
        <v>CT$19</v>
      </c>
      <c r="CU1166" s="179" t="str">
        <f t="shared" si="1457"/>
        <v>CU$19</v>
      </c>
      <c r="CV1166" s="179" t="str">
        <f t="shared" si="1457"/>
        <v>CV$19</v>
      </c>
      <c r="CW1166" s="179" t="str">
        <f t="shared" si="1457"/>
        <v>CW$19</v>
      </c>
      <c r="CX1166" s="179" t="str">
        <f t="shared" si="1457"/>
        <v>CX$19</v>
      </c>
      <c r="CY1166" s="179" t="str">
        <f t="shared" si="1457"/>
        <v>CY$19</v>
      </c>
      <c r="CZ1166" s="179" t="str">
        <f t="shared" si="1457"/>
        <v>CZ$19</v>
      </c>
      <c r="DA1166" s="179" t="str">
        <f t="shared" si="1457"/>
        <v>DA$19</v>
      </c>
      <c r="DB1166" s="179" t="str">
        <f t="shared" si="1457"/>
        <v>DB$19</v>
      </c>
      <c r="DC1166" s="179" t="str">
        <f t="shared" si="1457"/>
        <v>DC$19</v>
      </c>
      <c r="DD1166" s="179" t="str">
        <f t="shared" si="1457"/>
        <v>DD$19</v>
      </c>
      <c r="DE1166" s="179" t="str">
        <f t="shared" si="1457"/>
        <v>DE$19</v>
      </c>
      <c r="DF1166" s="179" t="str">
        <f t="shared" si="1457"/>
        <v>DF$19</v>
      </c>
      <c r="DG1166" s="179" t="str">
        <f t="shared" si="1457"/>
        <v>DG$19</v>
      </c>
      <c r="DH1166" s="179" t="str">
        <f t="shared" si="1457"/>
        <v>DH$19</v>
      </c>
      <c r="DI1166" s="179" t="str">
        <f t="shared" si="1457"/>
        <v>DI$19</v>
      </c>
      <c r="DJ1166" s="179" t="str">
        <f t="shared" si="1457"/>
        <v>DJ$19</v>
      </c>
      <c r="DK1166" s="179" t="str">
        <f t="shared" si="1457"/>
        <v>DK$19</v>
      </c>
      <c r="DL1166" s="179" t="str">
        <f t="shared" si="1457"/>
        <v>DL$19</v>
      </c>
    </row>
    <row r="1167" spans="1:116" x14ac:dyDescent="0.35">
      <c r="E1167" s="8"/>
      <c r="G1167" s="191" t="str">
        <f>G1140</f>
        <v>Secondary revenue driver</v>
      </c>
      <c r="H1167" s="12"/>
      <c r="I1167" s="60"/>
      <c r="J1167" s="60"/>
      <c r="K1167" s="15"/>
      <c r="L1167" s="15"/>
      <c r="M1167" s="15"/>
      <c r="N1167" s="15"/>
      <c r="O1167" s="15"/>
      <c r="P1167" s="15"/>
      <c r="R1167" s="15"/>
      <c r="S1167" s="76"/>
      <c r="T1167" s="76"/>
      <c r="U1167" s="76"/>
      <c r="V1167" s="76"/>
      <c r="W1167" s="76"/>
      <c r="X1167" s="76"/>
      <c r="Y1167" s="76"/>
      <c r="Z1167" s="76"/>
      <c r="AA1167" s="76"/>
      <c r="AB1167" s="76"/>
      <c r="AC1167" s="76"/>
      <c r="AD1167" s="76"/>
      <c r="AE1167" s="76"/>
      <c r="AF1167" s="76"/>
      <c r="AG1167" s="76"/>
      <c r="AH1167" s="76"/>
      <c r="AI1167" s="76"/>
      <c r="AJ1167" s="76"/>
      <c r="AK1167" s="76"/>
      <c r="AL1167" s="76"/>
      <c r="AM1167" s="76"/>
      <c r="AN1167" s="76"/>
      <c r="AO1167" s="76"/>
      <c r="AP1167" s="76"/>
      <c r="AQ1167" s="76"/>
      <c r="AR1167" s="76"/>
      <c r="AS1167" s="76"/>
      <c r="AT1167" s="76"/>
      <c r="AU1167" s="76"/>
      <c r="AV1167" s="76"/>
      <c r="AW1167" s="76"/>
      <c r="AX1167" s="76"/>
      <c r="AY1167" s="76"/>
      <c r="AZ1167" s="76"/>
      <c r="BA1167" s="76"/>
      <c r="BB1167" s="76"/>
      <c r="BC1167" s="76"/>
      <c r="BD1167" s="76"/>
      <c r="BE1167" s="76"/>
      <c r="BF1167" s="76"/>
      <c r="BG1167" s="76"/>
      <c r="BH1167" s="76"/>
      <c r="BI1167" s="76"/>
      <c r="BJ1167" s="76"/>
      <c r="BK1167" s="76"/>
      <c r="BL1167" s="76"/>
      <c r="BM1167" s="76"/>
      <c r="BN1167" s="76"/>
      <c r="BO1167" s="76"/>
      <c r="BP1167" s="76"/>
      <c r="BQ1167" s="76"/>
      <c r="BR1167" s="76"/>
      <c r="BS1167" s="76"/>
      <c r="BT1167" s="76"/>
      <c r="BU1167" s="76"/>
      <c r="BV1167" s="76"/>
      <c r="BW1167" s="76"/>
      <c r="BX1167" s="76"/>
      <c r="BY1167" s="76"/>
      <c r="BZ1167" s="76"/>
      <c r="CA1167" s="76"/>
      <c r="CB1167" s="76"/>
      <c r="CC1167" s="76"/>
      <c r="CD1167" s="76"/>
      <c r="CE1167" s="76"/>
      <c r="CF1167" s="76"/>
      <c r="CG1167" s="76"/>
      <c r="CH1167" s="76"/>
      <c r="CI1167" s="76"/>
      <c r="CJ1167" s="76"/>
      <c r="CK1167" s="76"/>
      <c r="CL1167" s="76"/>
      <c r="CN1167" s="60"/>
      <c r="CO1167" s="76"/>
      <c r="CP1167" s="76"/>
      <c r="CQ1167" s="76"/>
      <c r="CR1167" s="76"/>
      <c r="CS1167" s="76"/>
      <c r="CT1167" s="76"/>
      <c r="CU1167" s="76"/>
      <c r="CV1167" s="76"/>
      <c r="CW1167" s="76"/>
      <c r="CX1167" s="76"/>
      <c r="CY1167" s="76"/>
      <c r="CZ1167" s="76"/>
      <c r="DA1167" s="76"/>
      <c r="DB1167" s="76"/>
      <c r="DC1167" s="76"/>
      <c r="DD1167" s="76"/>
      <c r="DE1167" s="76"/>
      <c r="DF1167" s="76"/>
      <c r="DG1167" s="76"/>
      <c r="DH1167" s="76"/>
      <c r="DI1167" s="76"/>
      <c r="DJ1167" s="76"/>
      <c r="DK1167" s="76"/>
      <c r="DL1167" s="76"/>
    </row>
    <row r="1168" spans="1:116" x14ac:dyDescent="0.35">
      <c r="A1168" s="174"/>
      <c r="E1168" s="8"/>
      <c r="G1168" s="136" t="str">
        <f>G1141</f>
        <v>Secondary volume driver</v>
      </c>
      <c r="H1168" s="174"/>
      <c r="I1168" s="176"/>
      <c r="J1168" s="176"/>
      <c r="K1168" s="197"/>
      <c r="L1168" s="197"/>
      <c r="M1168" s="197"/>
      <c r="N1168" s="197"/>
      <c r="O1168" s="197"/>
      <c r="P1168" s="197"/>
      <c r="R1168" s="198"/>
      <c r="S1168" s="174"/>
      <c r="T1168" s="174"/>
      <c r="U1168" s="174"/>
      <c r="V1168" s="174"/>
      <c r="W1168" s="174"/>
      <c r="X1168" s="174"/>
      <c r="Y1168" s="174"/>
      <c r="Z1168" s="174"/>
      <c r="AA1168" s="174"/>
      <c r="AB1168" s="174"/>
      <c r="AC1168" s="174"/>
      <c r="AD1168" s="174"/>
      <c r="AE1168" s="174"/>
      <c r="AF1168" s="174"/>
      <c r="AG1168" s="174"/>
      <c r="AH1168" s="174"/>
      <c r="AI1168" s="174"/>
      <c r="AJ1168" s="174"/>
      <c r="AK1168" s="174"/>
      <c r="AL1168" s="174"/>
      <c r="AM1168" s="174"/>
      <c r="AN1168" s="174"/>
      <c r="AO1168" s="174"/>
      <c r="AP1168" s="174"/>
      <c r="AQ1168" s="174"/>
      <c r="AR1168" s="174"/>
      <c r="AS1168" s="174"/>
      <c r="AT1168" s="174"/>
      <c r="AU1168" s="174"/>
      <c r="AV1168" s="174"/>
      <c r="AW1168" s="174"/>
      <c r="AX1168" s="174"/>
      <c r="AY1168" s="174"/>
      <c r="AZ1168" s="174"/>
      <c r="BA1168" s="174"/>
      <c r="BB1168" s="174"/>
      <c r="BC1168" s="174"/>
      <c r="BD1168" s="174"/>
      <c r="BE1168" s="174"/>
      <c r="BF1168" s="174"/>
      <c r="BG1168" s="174"/>
      <c r="BH1168" s="174"/>
      <c r="BI1168" s="174"/>
      <c r="BJ1168" s="174"/>
      <c r="BK1168" s="174"/>
      <c r="BL1168" s="174"/>
      <c r="BM1168" s="174"/>
      <c r="BN1168" s="174"/>
      <c r="BO1168" s="174"/>
      <c r="BP1168" s="174"/>
      <c r="BQ1168" s="174"/>
      <c r="BR1168" s="174"/>
      <c r="BS1168" s="174"/>
      <c r="BT1168" s="174"/>
      <c r="BU1168" s="174"/>
      <c r="BV1168" s="174"/>
      <c r="BW1168" s="174"/>
      <c r="BX1168" s="174"/>
      <c r="BY1168" s="174"/>
      <c r="BZ1168" s="174"/>
      <c r="CA1168" s="174"/>
      <c r="CB1168" s="174"/>
      <c r="CC1168" s="174"/>
      <c r="CD1168" s="174"/>
      <c r="CE1168" s="174"/>
      <c r="CF1168" s="174"/>
      <c r="CG1168" s="174"/>
      <c r="CH1168" s="174"/>
      <c r="CI1168" s="174"/>
      <c r="CJ1168" s="174"/>
      <c r="CK1168" s="174"/>
      <c r="CL1168" s="174"/>
      <c r="CN1168" s="176"/>
      <c r="CO1168" s="174"/>
      <c r="CP1168" s="174"/>
      <c r="CQ1168" s="174"/>
      <c r="CR1168" s="174"/>
      <c r="CS1168" s="174"/>
      <c r="CT1168" s="174"/>
      <c r="CU1168" s="174"/>
      <c r="CV1168" s="174"/>
      <c r="CW1168" s="174"/>
      <c r="CX1168" s="174"/>
      <c r="CY1168" s="174"/>
      <c r="CZ1168" s="174"/>
      <c r="DA1168" s="174"/>
      <c r="DB1168" s="174"/>
      <c r="DC1168" s="174"/>
      <c r="DD1168" s="174"/>
      <c r="DE1168" s="174"/>
      <c r="DF1168" s="174"/>
      <c r="DG1168" s="174"/>
      <c r="DH1168" s="174"/>
      <c r="DI1168" s="174"/>
      <c r="DJ1168" s="174"/>
      <c r="DK1168" s="174"/>
      <c r="DL1168" s="174"/>
    </row>
    <row r="1169" spans="1:116" x14ac:dyDescent="0.35">
      <c r="A1169" s="174"/>
      <c r="E1169" s="8"/>
      <c r="H1169" s="174"/>
      <c r="I1169" s="176"/>
      <c r="J1169" s="176"/>
      <c r="K1169" s="197"/>
      <c r="L1169" s="197"/>
      <c r="M1169" s="197"/>
      <c r="N1169" s="197"/>
      <c r="O1169" s="197"/>
      <c r="P1169" s="197"/>
      <c r="R1169" s="198"/>
      <c r="S1169" s="174"/>
      <c r="T1169" s="174"/>
      <c r="U1169" s="174"/>
      <c r="V1169" s="174"/>
      <c r="W1169" s="174"/>
      <c r="X1169" s="174"/>
      <c r="Y1169" s="174"/>
      <c r="Z1169" s="174"/>
      <c r="AA1169" s="174"/>
      <c r="AB1169" s="174"/>
      <c r="AC1169" s="174"/>
      <c r="AD1169" s="174"/>
      <c r="AE1169" s="174"/>
      <c r="AF1169" s="174"/>
      <c r="AG1169" s="174"/>
      <c r="AH1169" s="174"/>
      <c r="AI1169" s="174"/>
      <c r="AJ1169" s="174"/>
      <c r="AK1169" s="174"/>
      <c r="AL1169" s="174"/>
      <c r="AM1169" s="174"/>
      <c r="AN1169" s="174"/>
      <c r="AO1169" s="174"/>
      <c r="AP1169" s="174"/>
      <c r="AQ1169" s="174"/>
      <c r="AR1169" s="174"/>
      <c r="AS1169" s="174"/>
      <c r="AT1169" s="174"/>
      <c r="AU1169" s="174"/>
      <c r="AV1169" s="174"/>
      <c r="AW1169" s="174"/>
      <c r="AX1169" s="174"/>
      <c r="AY1169" s="174"/>
      <c r="AZ1169" s="174"/>
      <c r="BA1169" s="174"/>
      <c r="BB1169" s="174"/>
      <c r="BC1169" s="174"/>
      <c r="BD1169" s="174"/>
      <c r="BE1169" s="174"/>
      <c r="BF1169" s="174"/>
      <c r="BG1169" s="174"/>
      <c r="BH1169" s="174"/>
      <c r="BI1169" s="174"/>
      <c r="BJ1169" s="174"/>
      <c r="BK1169" s="174"/>
      <c r="BL1169" s="174"/>
      <c r="BM1169" s="174"/>
      <c r="BN1169" s="174"/>
      <c r="BO1169" s="174"/>
      <c r="BP1169" s="174"/>
      <c r="BQ1169" s="174"/>
      <c r="BR1169" s="174"/>
      <c r="BS1169" s="174"/>
      <c r="BT1169" s="174"/>
      <c r="BU1169" s="174"/>
      <c r="BV1169" s="174"/>
      <c r="BW1169" s="174"/>
      <c r="BX1169" s="174"/>
      <c r="BY1169" s="174"/>
      <c r="BZ1169" s="174"/>
      <c r="CA1169" s="174"/>
      <c r="CB1169" s="174"/>
      <c r="CC1169" s="174"/>
      <c r="CD1169" s="174"/>
      <c r="CE1169" s="174"/>
      <c r="CF1169" s="174"/>
      <c r="CG1169" s="174"/>
      <c r="CH1169" s="174"/>
      <c r="CI1169" s="174"/>
      <c r="CJ1169" s="174"/>
      <c r="CK1169" s="174"/>
      <c r="CL1169" s="174"/>
      <c r="CN1169" s="176"/>
      <c r="CO1169" s="174"/>
      <c r="CP1169" s="174"/>
      <c r="CQ1169" s="174"/>
      <c r="CR1169" s="174"/>
      <c r="CS1169" s="174"/>
      <c r="CT1169" s="174"/>
      <c r="CU1169" s="174"/>
      <c r="CV1169" s="174"/>
      <c r="CW1169" s="174"/>
      <c r="CX1169" s="174"/>
      <c r="CY1169" s="174"/>
      <c r="CZ1169" s="174"/>
      <c r="DA1169" s="174"/>
      <c r="DB1169" s="174"/>
      <c r="DC1169" s="174"/>
      <c r="DD1169" s="174"/>
      <c r="DE1169" s="174"/>
      <c r="DF1169" s="174"/>
      <c r="DG1169" s="174"/>
      <c r="DH1169" s="174"/>
      <c r="DI1169" s="174"/>
      <c r="DJ1169" s="174"/>
      <c r="DK1169" s="174"/>
      <c r="DL1169" s="174"/>
    </row>
    <row r="1170" spans="1:116" x14ac:dyDescent="0.35">
      <c r="A1170" s="174"/>
      <c r="E1170" s="8"/>
      <c r="G1170" s="175" t="s">
        <v>490</v>
      </c>
      <c r="H1170" s="174"/>
      <c r="I1170" s="176"/>
      <c r="J1170" s="176"/>
      <c r="K1170" s="197"/>
      <c r="L1170" s="197"/>
      <c r="M1170" s="197"/>
      <c r="N1170" s="197"/>
      <c r="O1170" s="197"/>
      <c r="P1170" s="197"/>
      <c r="R1170" s="198"/>
      <c r="S1170" s="199" t="str">
        <f t="shared" ref="S1170:AX1170" si="1458">S$20</f>
        <v>S$16</v>
      </c>
      <c r="T1170" s="199" t="str">
        <f t="shared" si="1458"/>
        <v>T$16</v>
      </c>
      <c r="U1170" s="199" t="str">
        <f t="shared" si="1458"/>
        <v>U$16</v>
      </c>
      <c r="V1170" s="199" t="str">
        <f t="shared" si="1458"/>
        <v>V$16</v>
      </c>
      <c r="W1170" s="199" t="str">
        <f t="shared" si="1458"/>
        <v>W$16</v>
      </c>
      <c r="X1170" s="199" t="str">
        <f t="shared" si="1458"/>
        <v>X$16</v>
      </c>
      <c r="Y1170" s="199" t="str">
        <f t="shared" si="1458"/>
        <v>Y$16</v>
      </c>
      <c r="Z1170" s="199" t="str">
        <f t="shared" si="1458"/>
        <v>Z$16</v>
      </c>
      <c r="AA1170" s="199" t="str">
        <f t="shared" si="1458"/>
        <v>AA$16</v>
      </c>
      <c r="AB1170" s="199" t="str">
        <f t="shared" si="1458"/>
        <v>AB$16</v>
      </c>
      <c r="AC1170" s="199" t="str">
        <f t="shared" si="1458"/>
        <v>AC$16</v>
      </c>
      <c r="AD1170" s="199" t="str">
        <f t="shared" si="1458"/>
        <v>AD$16</v>
      </c>
      <c r="AE1170" s="199" t="str">
        <f t="shared" si="1458"/>
        <v>AE$16</v>
      </c>
      <c r="AF1170" s="199" t="str">
        <f t="shared" si="1458"/>
        <v>AF$16</v>
      </c>
      <c r="AG1170" s="199" t="str">
        <f t="shared" si="1458"/>
        <v>AG$16</v>
      </c>
      <c r="AH1170" s="199" t="str">
        <f t="shared" si="1458"/>
        <v>AH$16</v>
      </c>
      <c r="AI1170" s="199" t="str">
        <f t="shared" si="1458"/>
        <v>AI$16</v>
      </c>
      <c r="AJ1170" s="199" t="str">
        <f t="shared" si="1458"/>
        <v>AJ$16</v>
      </c>
      <c r="AK1170" s="199" t="str">
        <f t="shared" si="1458"/>
        <v>AK$16</v>
      </c>
      <c r="AL1170" s="199" t="str">
        <f t="shared" si="1458"/>
        <v>AL$16</v>
      </c>
      <c r="AM1170" s="199" t="str">
        <f t="shared" si="1458"/>
        <v>AM$16</v>
      </c>
      <c r="AN1170" s="199" t="str">
        <f t="shared" si="1458"/>
        <v>AN$16</v>
      </c>
      <c r="AO1170" s="199" t="str">
        <f t="shared" si="1458"/>
        <v>AO$16</v>
      </c>
      <c r="AP1170" s="199" t="str">
        <f t="shared" si="1458"/>
        <v>AP$16</v>
      </c>
      <c r="AQ1170" s="199" t="str">
        <f t="shared" si="1458"/>
        <v>AQ$16</v>
      </c>
      <c r="AR1170" s="199" t="str">
        <f t="shared" si="1458"/>
        <v>AR$16</v>
      </c>
      <c r="AS1170" s="199" t="str">
        <f t="shared" si="1458"/>
        <v>AS$16</v>
      </c>
      <c r="AT1170" s="199" t="str">
        <f t="shared" si="1458"/>
        <v>AT$16</v>
      </c>
      <c r="AU1170" s="199" t="str">
        <f t="shared" si="1458"/>
        <v>AU$16</v>
      </c>
      <c r="AV1170" s="199" t="str">
        <f t="shared" si="1458"/>
        <v>AV$16</v>
      </c>
      <c r="AW1170" s="199" t="str">
        <f t="shared" si="1458"/>
        <v>AW$16</v>
      </c>
      <c r="AX1170" s="199" t="str">
        <f t="shared" si="1458"/>
        <v>AX$16</v>
      </c>
      <c r="AY1170" s="199" t="str">
        <f t="shared" ref="AY1170:CD1170" si="1459">AY$20</f>
        <v>AY$16</v>
      </c>
      <c r="AZ1170" s="199" t="str">
        <f t="shared" si="1459"/>
        <v>AZ$16</v>
      </c>
      <c r="BA1170" s="199" t="str">
        <f t="shared" si="1459"/>
        <v>BA$16</v>
      </c>
      <c r="BB1170" s="199" t="str">
        <f t="shared" si="1459"/>
        <v>BB$16</v>
      </c>
      <c r="BC1170" s="199" t="str">
        <f t="shared" si="1459"/>
        <v>BC$16</v>
      </c>
      <c r="BD1170" s="199" t="str">
        <f t="shared" si="1459"/>
        <v>BD$16</v>
      </c>
      <c r="BE1170" s="199" t="str">
        <f t="shared" si="1459"/>
        <v>BE$16</v>
      </c>
      <c r="BF1170" s="199" t="str">
        <f t="shared" si="1459"/>
        <v>BF$16</v>
      </c>
      <c r="BG1170" s="199" t="str">
        <f t="shared" si="1459"/>
        <v>BG$16</v>
      </c>
      <c r="BH1170" s="199" t="str">
        <f t="shared" si="1459"/>
        <v>BH$16</v>
      </c>
      <c r="BI1170" s="199" t="str">
        <f t="shared" si="1459"/>
        <v>BI$16</v>
      </c>
      <c r="BJ1170" s="199" t="str">
        <f t="shared" si="1459"/>
        <v>BJ$16</v>
      </c>
      <c r="BK1170" s="199" t="str">
        <f t="shared" si="1459"/>
        <v>BK$16</v>
      </c>
      <c r="BL1170" s="199" t="str">
        <f t="shared" si="1459"/>
        <v>BL$16</v>
      </c>
      <c r="BM1170" s="199" t="str">
        <f t="shared" si="1459"/>
        <v>BM$16</v>
      </c>
      <c r="BN1170" s="199" t="str">
        <f t="shared" si="1459"/>
        <v>BN$16</v>
      </c>
      <c r="BO1170" s="199" t="str">
        <f t="shared" si="1459"/>
        <v>BO$16</v>
      </c>
      <c r="BP1170" s="199" t="str">
        <f t="shared" si="1459"/>
        <v>BP$16</v>
      </c>
      <c r="BQ1170" s="199" t="str">
        <f t="shared" si="1459"/>
        <v>BQ$16</v>
      </c>
      <c r="BR1170" s="199" t="str">
        <f t="shared" si="1459"/>
        <v>BR$16</v>
      </c>
      <c r="BS1170" s="199" t="str">
        <f t="shared" si="1459"/>
        <v>BS$16</v>
      </c>
      <c r="BT1170" s="199" t="str">
        <f t="shared" si="1459"/>
        <v>BT$16</v>
      </c>
      <c r="BU1170" s="199" t="str">
        <f t="shared" si="1459"/>
        <v>BU$16</v>
      </c>
      <c r="BV1170" s="199" t="str">
        <f t="shared" si="1459"/>
        <v>BV$16</v>
      </c>
      <c r="BW1170" s="199" t="str">
        <f t="shared" si="1459"/>
        <v>BW$16</v>
      </c>
      <c r="BX1170" s="199" t="str">
        <f t="shared" si="1459"/>
        <v>BX$16</v>
      </c>
      <c r="BY1170" s="199" t="str">
        <f t="shared" si="1459"/>
        <v>BY$16</v>
      </c>
      <c r="BZ1170" s="199" t="str">
        <f t="shared" si="1459"/>
        <v>BZ$16</v>
      </c>
      <c r="CA1170" s="199" t="str">
        <f t="shared" si="1459"/>
        <v>CA$16</v>
      </c>
      <c r="CB1170" s="199" t="str">
        <f t="shared" si="1459"/>
        <v>CB$16</v>
      </c>
      <c r="CC1170" s="199" t="str">
        <f t="shared" si="1459"/>
        <v>CC$16</v>
      </c>
      <c r="CD1170" s="199" t="str">
        <f t="shared" si="1459"/>
        <v>CD$16</v>
      </c>
      <c r="CE1170" s="199" t="str">
        <f t="shared" ref="CE1170:CL1170" si="1460">CE$20</f>
        <v>CE$16</v>
      </c>
      <c r="CF1170" s="199" t="str">
        <f t="shared" si="1460"/>
        <v>CF$16</v>
      </c>
      <c r="CG1170" s="199" t="str">
        <f t="shared" si="1460"/>
        <v>CG$16</v>
      </c>
      <c r="CH1170" s="199" t="str">
        <f t="shared" si="1460"/>
        <v>CH$16</v>
      </c>
      <c r="CI1170" s="199" t="str">
        <f t="shared" si="1460"/>
        <v>CI$16</v>
      </c>
      <c r="CJ1170" s="199" t="str">
        <f t="shared" si="1460"/>
        <v>CJ$16</v>
      </c>
      <c r="CK1170" s="199" t="str">
        <f t="shared" si="1460"/>
        <v>CK$16</v>
      </c>
      <c r="CL1170" s="199" t="str">
        <f t="shared" si="1460"/>
        <v>CL$16</v>
      </c>
      <c r="CN1170" s="176"/>
      <c r="CO1170" s="199" t="str">
        <f t="shared" ref="CO1170:DL1170" si="1461">CO$20</f>
        <v>CO$16</v>
      </c>
      <c r="CP1170" s="199" t="str">
        <f t="shared" si="1461"/>
        <v>CP$16</v>
      </c>
      <c r="CQ1170" s="199" t="str">
        <f t="shared" si="1461"/>
        <v>CQ$16</v>
      </c>
      <c r="CR1170" s="199" t="str">
        <f t="shared" si="1461"/>
        <v>CR$16</v>
      </c>
      <c r="CS1170" s="199" t="str">
        <f t="shared" si="1461"/>
        <v>CS$16</v>
      </c>
      <c r="CT1170" s="199" t="str">
        <f t="shared" si="1461"/>
        <v>CT$16</v>
      </c>
      <c r="CU1170" s="199" t="str">
        <f t="shared" si="1461"/>
        <v>CU$16</v>
      </c>
      <c r="CV1170" s="199" t="str">
        <f t="shared" si="1461"/>
        <v>CV$16</v>
      </c>
      <c r="CW1170" s="199" t="str">
        <f t="shared" si="1461"/>
        <v>CW$16</v>
      </c>
      <c r="CX1170" s="199" t="str">
        <f t="shared" si="1461"/>
        <v>CX$16</v>
      </c>
      <c r="CY1170" s="199" t="str">
        <f t="shared" si="1461"/>
        <v>CY$16</v>
      </c>
      <c r="CZ1170" s="199" t="str">
        <f t="shared" si="1461"/>
        <v>CZ$16</v>
      </c>
      <c r="DA1170" s="199" t="str">
        <f t="shared" si="1461"/>
        <v>DA$16</v>
      </c>
      <c r="DB1170" s="199" t="str">
        <f t="shared" si="1461"/>
        <v>DB$16</v>
      </c>
      <c r="DC1170" s="199" t="str">
        <f t="shared" si="1461"/>
        <v>DC$16</v>
      </c>
      <c r="DD1170" s="199" t="str">
        <f t="shared" si="1461"/>
        <v>DD$16</v>
      </c>
      <c r="DE1170" s="199" t="str">
        <f t="shared" si="1461"/>
        <v>DE$16</v>
      </c>
      <c r="DF1170" s="199" t="str">
        <f t="shared" si="1461"/>
        <v>DF$16</v>
      </c>
      <c r="DG1170" s="199" t="str">
        <f t="shared" si="1461"/>
        <v>DG$16</v>
      </c>
      <c r="DH1170" s="199" t="str">
        <f t="shared" si="1461"/>
        <v>DH$16</v>
      </c>
      <c r="DI1170" s="199" t="str">
        <f t="shared" si="1461"/>
        <v>DI$16</v>
      </c>
      <c r="DJ1170" s="199" t="str">
        <f t="shared" si="1461"/>
        <v>DJ$16</v>
      </c>
      <c r="DK1170" s="199" t="str">
        <f t="shared" si="1461"/>
        <v>DK$16</v>
      </c>
      <c r="DL1170" s="199" t="str">
        <f t="shared" si="1461"/>
        <v>DL$16</v>
      </c>
    </row>
    <row r="1171" spans="1:116" x14ac:dyDescent="0.35">
      <c r="A1171" s="174"/>
      <c r="E1171" s="8"/>
      <c r="G1171" s="175" t="s">
        <v>492</v>
      </c>
      <c r="H1171" s="200"/>
      <c r="I1171" s="201"/>
      <c r="J1171" s="201"/>
      <c r="K1171" s="202"/>
      <c r="L1171" s="202"/>
      <c r="M1171" s="202"/>
      <c r="N1171" s="202"/>
      <c r="O1171" s="202"/>
      <c r="P1171" s="202"/>
      <c r="R1171" s="202"/>
      <c r="S1171" s="199" t="str">
        <f t="shared" ref="S1171:AX1171" si="1462">S$21</f>
        <v>S$17</v>
      </c>
      <c r="T1171" s="199" t="str">
        <f t="shared" si="1462"/>
        <v>T$17</v>
      </c>
      <c r="U1171" s="199" t="str">
        <f t="shared" si="1462"/>
        <v>U$17</v>
      </c>
      <c r="V1171" s="199" t="str">
        <f t="shared" si="1462"/>
        <v>V$17</v>
      </c>
      <c r="W1171" s="199" t="str">
        <f t="shared" si="1462"/>
        <v>W$17</v>
      </c>
      <c r="X1171" s="199" t="str">
        <f t="shared" si="1462"/>
        <v>X$17</v>
      </c>
      <c r="Y1171" s="199" t="str">
        <f t="shared" si="1462"/>
        <v>Y$17</v>
      </c>
      <c r="Z1171" s="199" t="str">
        <f t="shared" si="1462"/>
        <v>Z$17</v>
      </c>
      <c r="AA1171" s="199" t="str">
        <f t="shared" si="1462"/>
        <v>AA$17</v>
      </c>
      <c r="AB1171" s="199" t="str">
        <f t="shared" si="1462"/>
        <v>AB$17</v>
      </c>
      <c r="AC1171" s="199" t="str">
        <f t="shared" si="1462"/>
        <v>AC$17</v>
      </c>
      <c r="AD1171" s="199" t="str">
        <f t="shared" si="1462"/>
        <v>AD$17</v>
      </c>
      <c r="AE1171" s="199" t="str">
        <f t="shared" si="1462"/>
        <v>AE$17</v>
      </c>
      <c r="AF1171" s="199" t="str">
        <f t="shared" si="1462"/>
        <v>AF$17</v>
      </c>
      <c r="AG1171" s="199" t="str">
        <f t="shared" si="1462"/>
        <v>AG$17</v>
      </c>
      <c r="AH1171" s="199" t="str">
        <f t="shared" si="1462"/>
        <v>AH$17</v>
      </c>
      <c r="AI1171" s="199" t="str">
        <f t="shared" si="1462"/>
        <v>AI$17</v>
      </c>
      <c r="AJ1171" s="199" t="str">
        <f t="shared" si="1462"/>
        <v>AJ$17</v>
      </c>
      <c r="AK1171" s="199" t="str">
        <f t="shared" si="1462"/>
        <v>AK$17</v>
      </c>
      <c r="AL1171" s="199" t="str">
        <f t="shared" si="1462"/>
        <v>AL$17</v>
      </c>
      <c r="AM1171" s="199" t="str">
        <f t="shared" si="1462"/>
        <v>AM$17</v>
      </c>
      <c r="AN1171" s="199" t="str">
        <f t="shared" si="1462"/>
        <v>AN$17</v>
      </c>
      <c r="AO1171" s="199" t="str">
        <f t="shared" si="1462"/>
        <v>AO$17</v>
      </c>
      <c r="AP1171" s="199" t="str">
        <f t="shared" si="1462"/>
        <v>AP$17</v>
      </c>
      <c r="AQ1171" s="199" t="str">
        <f t="shared" si="1462"/>
        <v>AQ$17</v>
      </c>
      <c r="AR1171" s="199" t="str">
        <f t="shared" si="1462"/>
        <v>AR$17</v>
      </c>
      <c r="AS1171" s="199" t="str">
        <f t="shared" si="1462"/>
        <v>AS$17</v>
      </c>
      <c r="AT1171" s="199" t="str">
        <f t="shared" si="1462"/>
        <v>AT$17</v>
      </c>
      <c r="AU1171" s="199" t="str">
        <f t="shared" si="1462"/>
        <v>AU$17</v>
      </c>
      <c r="AV1171" s="199" t="str">
        <f t="shared" si="1462"/>
        <v>AV$17</v>
      </c>
      <c r="AW1171" s="199" t="str">
        <f t="shared" si="1462"/>
        <v>AW$17</v>
      </c>
      <c r="AX1171" s="199" t="str">
        <f t="shared" si="1462"/>
        <v>AX$17</v>
      </c>
      <c r="AY1171" s="199" t="str">
        <f t="shared" ref="AY1171:CD1171" si="1463">AY$21</f>
        <v>AY$17</v>
      </c>
      <c r="AZ1171" s="199" t="str">
        <f t="shared" si="1463"/>
        <v>AZ$17</v>
      </c>
      <c r="BA1171" s="199" t="str">
        <f t="shared" si="1463"/>
        <v>BA$17</v>
      </c>
      <c r="BB1171" s="199" t="str">
        <f t="shared" si="1463"/>
        <v>BB$17</v>
      </c>
      <c r="BC1171" s="199" t="str">
        <f t="shared" si="1463"/>
        <v>BC$17</v>
      </c>
      <c r="BD1171" s="199" t="str">
        <f t="shared" si="1463"/>
        <v>BD$17</v>
      </c>
      <c r="BE1171" s="199" t="str">
        <f t="shared" si="1463"/>
        <v>BE$17</v>
      </c>
      <c r="BF1171" s="199" t="str">
        <f t="shared" si="1463"/>
        <v>BF$17</v>
      </c>
      <c r="BG1171" s="199" t="str">
        <f t="shared" si="1463"/>
        <v>BG$17</v>
      </c>
      <c r="BH1171" s="199" t="str">
        <f t="shared" si="1463"/>
        <v>BH$17</v>
      </c>
      <c r="BI1171" s="199" t="str">
        <f t="shared" si="1463"/>
        <v>BI$17</v>
      </c>
      <c r="BJ1171" s="199" t="str">
        <f t="shared" si="1463"/>
        <v>BJ$17</v>
      </c>
      <c r="BK1171" s="199" t="str">
        <f t="shared" si="1463"/>
        <v>BK$17</v>
      </c>
      <c r="BL1171" s="199" t="str">
        <f t="shared" si="1463"/>
        <v>BL$17</v>
      </c>
      <c r="BM1171" s="199" t="str">
        <f t="shared" si="1463"/>
        <v>BM$17</v>
      </c>
      <c r="BN1171" s="199" t="str">
        <f t="shared" si="1463"/>
        <v>BN$17</v>
      </c>
      <c r="BO1171" s="199" t="str">
        <f t="shared" si="1463"/>
        <v>BO$17</v>
      </c>
      <c r="BP1171" s="199" t="str">
        <f t="shared" si="1463"/>
        <v>BP$17</v>
      </c>
      <c r="BQ1171" s="199" t="str">
        <f t="shared" si="1463"/>
        <v>BQ$17</v>
      </c>
      <c r="BR1171" s="199" t="str">
        <f t="shared" si="1463"/>
        <v>BR$17</v>
      </c>
      <c r="BS1171" s="199" t="str">
        <f t="shared" si="1463"/>
        <v>BS$17</v>
      </c>
      <c r="BT1171" s="199" t="str">
        <f t="shared" si="1463"/>
        <v>BT$17</v>
      </c>
      <c r="BU1171" s="199" t="str">
        <f t="shared" si="1463"/>
        <v>BU$17</v>
      </c>
      <c r="BV1171" s="199" t="str">
        <f t="shared" si="1463"/>
        <v>BV$17</v>
      </c>
      <c r="BW1171" s="199" t="str">
        <f t="shared" si="1463"/>
        <v>BW$17</v>
      </c>
      <c r="BX1171" s="199" t="str">
        <f t="shared" si="1463"/>
        <v>BX$17</v>
      </c>
      <c r="BY1171" s="199" t="str">
        <f t="shared" si="1463"/>
        <v>BY$17</v>
      </c>
      <c r="BZ1171" s="199" t="str">
        <f t="shared" si="1463"/>
        <v>BZ$17</v>
      </c>
      <c r="CA1171" s="199" t="str">
        <f t="shared" si="1463"/>
        <v>CA$17</v>
      </c>
      <c r="CB1171" s="199" t="str">
        <f t="shared" si="1463"/>
        <v>CB$17</v>
      </c>
      <c r="CC1171" s="199" t="str">
        <f t="shared" si="1463"/>
        <v>CC$17</v>
      </c>
      <c r="CD1171" s="199" t="str">
        <f t="shared" si="1463"/>
        <v>CD$17</v>
      </c>
      <c r="CE1171" s="199" t="str">
        <f t="shared" ref="CE1171:CL1171" si="1464">CE$21</f>
        <v>CE$17</v>
      </c>
      <c r="CF1171" s="199" t="str">
        <f t="shared" si="1464"/>
        <v>CF$17</v>
      </c>
      <c r="CG1171" s="199" t="str">
        <f t="shared" si="1464"/>
        <v>CG$17</v>
      </c>
      <c r="CH1171" s="199" t="str">
        <f t="shared" si="1464"/>
        <v>CH$17</v>
      </c>
      <c r="CI1171" s="199" t="str">
        <f t="shared" si="1464"/>
        <v>CI$17</v>
      </c>
      <c r="CJ1171" s="199" t="str">
        <f t="shared" si="1464"/>
        <v>CJ$17</v>
      </c>
      <c r="CK1171" s="199" t="str">
        <f t="shared" si="1464"/>
        <v>CK$17</v>
      </c>
      <c r="CL1171" s="199" t="str">
        <f t="shared" si="1464"/>
        <v>CL$17</v>
      </c>
      <c r="CN1171" s="201"/>
      <c r="CO1171" s="199" t="str">
        <f t="shared" ref="CO1171:DL1171" si="1465">CO$21</f>
        <v>CO$17</v>
      </c>
      <c r="CP1171" s="199" t="str">
        <f t="shared" si="1465"/>
        <v>CP$17</v>
      </c>
      <c r="CQ1171" s="199" t="str">
        <f t="shared" si="1465"/>
        <v>CQ$17</v>
      </c>
      <c r="CR1171" s="199" t="str">
        <f t="shared" si="1465"/>
        <v>CR$17</v>
      </c>
      <c r="CS1171" s="199" t="str">
        <f t="shared" si="1465"/>
        <v>CS$17</v>
      </c>
      <c r="CT1171" s="199" t="str">
        <f t="shared" si="1465"/>
        <v>CT$17</v>
      </c>
      <c r="CU1171" s="199" t="str">
        <f t="shared" si="1465"/>
        <v>CU$17</v>
      </c>
      <c r="CV1171" s="199" t="str">
        <f t="shared" si="1465"/>
        <v>CV$17</v>
      </c>
      <c r="CW1171" s="199" t="str">
        <f t="shared" si="1465"/>
        <v>CW$17</v>
      </c>
      <c r="CX1171" s="199" t="str">
        <f t="shared" si="1465"/>
        <v>CX$17</v>
      </c>
      <c r="CY1171" s="199" t="str">
        <f t="shared" si="1465"/>
        <v>CY$17</v>
      </c>
      <c r="CZ1171" s="199" t="str">
        <f t="shared" si="1465"/>
        <v>CZ$17</v>
      </c>
      <c r="DA1171" s="199" t="str">
        <f t="shared" si="1465"/>
        <v>DA$17</v>
      </c>
      <c r="DB1171" s="199" t="str">
        <f t="shared" si="1465"/>
        <v>DB$17</v>
      </c>
      <c r="DC1171" s="199" t="str">
        <f t="shared" si="1465"/>
        <v>DC$17</v>
      </c>
      <c r="DD1171" s="199" t="str">
        <f t="shared" si="1465"/>
        <v>DD$17</v>
      </c>
      <c r="DE1171" s="199" t="str">
        <f t="shared" si="1465"/>
        <v>DE$17</v>
      </c>
      <c r="DF1171" s="199" t="str">
        <f t="shared" si="1465"/>
        <v>DF$17</v>
      </c>
      <c r="DG1171" s="199" t="str">
        <f t="shared" si="1465"/>
        <v>DG$17</v>
      </c>
      <c r="DH1171" s="199" t="str">
        <f t="shared" si="1465"/>
        <v>DH$17</v>
      </c>
      <c r="DI1171" s="199" t="str">
        <f t="shared" si="1465"/>
        <v>DI$17</v>
      </c>
      <c r="DJ1171" s="199" t="str">
        <f t="shared" si="1465"/>
        <v>DJ$17</v>
      </c>
      <c r="DK1171" s="199" t="str">
        <f t="shared" si="1465"/>
        <v>DK$17</v>
      </c>
      <c r="DL1171" s="199" t="str">
        <f t="shared" si="1465"/>
        <v>DL$17</v>
      </c>
    </row>
    <row r="1172" spans="1:116" x14ac:dyDescent="0.35">
      <c r="A1172" s="174"/>
      <c r="E1172" s="8"/>
      <c r="G1172" s="175" t="s">
        <v>461</v>
      </c>
      <c r="H1172" s="200"/>
      <c r="I1172" s="201"/>
      <c r="J1172" s="201"/>
      <c r="K1172" s="202"/>
      <c r="L1172" s="202"/>
      <c r="M1172" s="202"/>
      <c r="N1172" s="202"/>
      <c r="O1172" s="202"/>
      <c r="P1172" s="202"/>
      <c r="R1172" s="202"/>
      <c r="S1172" s="190"/>
      <c r="T1172" s="190"/>
      <c r="U1172" s="190"/>
      <c r="V1172" s="190"/>
      <c r="W1172" s="190"/>
      <c r="X1172" s="190"/>
      <c r="Y1172" s="190"/>
      <c r="Z1172" s="190"/>
      <c r="AA1172" s="190"/>
      <c r="AB1172" s="190"/>
      <c r="AC1172" s="190"/>
      <c r="AD1172" s="190"/>
      <c r="AE1172" s="190"/>
      <c r="AF1172" s="190"/>
      <c r="AG1172" s="190"/>
      <c r="AH1172" s="190"/>
      <c r="AI1172" s="190"/>
      <c r="AJ1172" s="190"/>
      <c r="AK1172" s="190"/>
      <c r="AL1172" s="190"/>
      <c r="AM1172" s="190"/>
      <c r="AN1172" s="190"/>
      <c r="AO1172" s="190"/>
      <c r="AP1172" s="190"/>
      <c r="AQ1172" s="190"/>
      <c r="AR1172" s="190"/>
      <c r="AS1172" s="190"/>
      <c r="AT1172" s="190"/>
      <c r="AU1172" s="190"/>
      <c r="AV1172" s="190"/>
      <c r="AW1172" s="190"/>
      <c r="AX1172" s="190"/>
      <c r="AY1172" s="190"/>
      <c r="AZ1172" s="190"/>
      <c r="BA1172" s="190"/>
      <c r="BB1172" s="190"/>
      <c r="BC1172" s="190"/>
      <c r="BD1172" s="190"/>
      <c r="BE1172" s="190"/>
      <c r="BF1172" s="190"/>
      <c r="BG1172" s="190"/>
      <c r="BH1172" s="190"/>
      <c r="BI1172" s="190"/>
      <c r="BJ1172" s="190"/>
      <c r="BK1172" s="190"/>
      <c r="BL1172" s="190"/>
      <c r="BM1172" s="190"/>
      <c r="BN1172" s="190"/>
      <c r="BO1172" s="190"/>
      <c r="BP1172" s="190"/>
      <c r="BQ1172" s="190"/>
      <c r="BR1172" s="190"/>
      <c r="BS1172" s="190"/>
      <c r="BT1172" s="190"/>
      <c r="BU1172" s="190"/>
      <c r="BV1172" s="190"/>
      <c r="BW1172" s="190"/>
      <c r="BX1172" s="190"/>
      <c r="BY1172" s="190"/>
      <c r="BZ1172" s="190"/>
      <c r="CA1172" s="190"/>
      <c r="CB1172" s="190"/>
      <c r="CC1172" s="190"/>
      <c r="CD1172" s="190"/>
      <c r="CE1172" s="190"/>
      <c r="CF1172" s="190"/>
      <c r="CG1172" s="190"/>
      <c r="CH1172" s="190"/>
      <c r="CI1172" s="190"/>
      <c r="CJ1172" s="190"/>
      <c r="CK1172" s="190"/>
      <c r="CL1172" s="190"/>
      <c r="CN1172" s="201"/>
      <c r="CO1172" s="190"/>
      <c r="CP1172" s="190"/>
      <c r="CQ1172" s="190"/>
      <c r="CR1172" s="190"/>
      <c r="CS1172" s="190"/>
      <c r="CT1172" s="190"/>
      <c r="CU1172" s="190"/>
      <c r="CV1172" s="190"/>
      <c r="CW1172" s="190"/>
      <c r="CX1172" s="190"/>
      <c r="CY1172" s="190"/>
      <c r="CZ1172" s="190"/>
      <c r="DA1172" s="190"/>
      <c r="DB1172" s="190"/>
      <c r="DC1172" s="190"/>
      <c r="DD1172" s="190"/>
      <c r="DE1172" s="190"/>
      <c r="DF1172" s="190"/>
      <c r="DG1172" s="190"/>
      <c r="DH1172" s="190"/>
      <c r="DI1172" s="190"/>
      <c r="DJ1172" s="190"/>
      <c r="DK1172" s="190"/>
      <c r="DL1172" s="190"/>
    </row>
    <row r="1173" spans="1:116" x14ac:dyDescent="0.35">
      <c r="A1173" s="174"/>
      <c r="E1173" s="8"/>
      <c r="G1173" s="175" t="s">
        <v>462</v>
      </c>
      <c r="H1173" s="200"/>
      <c r="I1173" s="201"/>
      <c r="J1173" s="201"/>
      <c r="K1173" s="202"/>
      <c r="L1173" s="202"/>
      <c r="M1173" s="202"/>
      <c r="N1173" s="202"/>
      <c r="O1173" s="202"/>
      <c r="P1173" s="202"/>
      <c r="R1173" s="202"/>
      <c r="S1173" s="190"/>
      <c r="T1173" s="190"/>
      <c r="U1173" s="190"/>
      <c r="V1173" s="190"/>
      <c r="W1173" s="190"/>
      <c r="X1173" s="190"/>
      <c r="Y1173" s="190"/>
      <c r="Z1173" s="190"/>
      <c r="AA1173" s="190"/>
      <c r="AB1173" s="190"/>
      <c r="AC1173" s="190"/>
      <c r="AD1173" s="190"/>
      <c r="AE1173" s="190"/>
      <c r="AF1173" s="190"/>
      <c r="AG1173" s="190"/>
      <c r="AH1173" s="190"/>
      <c r="AI1173" s="190"/>
      <c r="AJ1173" s="190"/>
      <c r="AK1173" s="190"/>
      <c r="AL1173" s="190"/>
      <c r="AM1173" s="190"/>
      <c r="AN1173" s="190"/>
      <c r="AO1173" s="190"/>
      <c r="AP1173" s="190"/>
      <c r="AQ1173" s="190"/>
      <c r="AR1173" s="190"/>
      <c r="AS1173" s="190"/>
      <c r="AT1173" s="190"/>
      <c r="AU1173" s="190"/>
      <c r="AV1173" s="190"/>
      <c r="AW1173" s="190"/>
      <c r="AX1173" s="190"/>
      <c r="AY1173" s="190"/>
      <c r="AZ1173" s="190"/>
      <c r="BA1173" s="190"/>
      <c r="BB1173" s="190"/>
      <c r="BC1173" s="190"/>
      <c r="BD1173" s="190"/>
      <c r="BE1173" s="190"/>
      <c r="BF1173" s="190"/>
      <c r="BG1173" s="190"/>
      <c r="BH1173" s="190"/>
      <c r="BI1173" s="190"/>
      <c r="BJ1173" s="190"/>
      <c r="BK1173" s="190"/>
      <c r="BL1173" s="190"/>
      <c r="BM1173" s="190"/>
      <c r="BN1173" s="190"/>
      <c r="BO1173" s="190"/>
      <c r="BP1173" s="190"/>
      <c r="BQ1173" s="190"/>
      <c r="BR1173" s="190"/>
      <c r="BS1173" s="190"/>
      <c r="BT1173" s="190"/>
      <c r="BU1173" s="190"/>
      <c r="BV1173" s="190"/>
      <c r="BW1173" s="190"/>
      <c r="BX1173" s="190"/>
      <c r="BY1173" s="190"/>
      <c r="BZ1173" s="190"/>
      <c r="CA1173" s="190"/>
      <c r="CB1173" s="190"/>
      <c r="CC1173" s="190"/>
      <c r="CD1173" s="190"/>
      <c r="CE1173" s="190"/>
      <c r="CF1173" s="190"/>
      <c r="CG1173" s="190"/>
      <c r="CH1173" s="190"/>
      <c r="CI1173" s="190"/>
      <c r="CJ1173" s="190"/>
      <c r="CK1173" s="190"/>
      <c r="CL1173" s="190"/>
      <c r="CN1173" s="201"/>
      <c r="CO1173" s="190"/>
      <c r="CP1173" s="190"/>
      <c r="CQ1173" s="190"/>
      <c r="CR1173" s="190"/>
      <c r="CS1173" s="190"/>
      <c r="CT1173" s="190"/>
      <c r="CU1173" s="190"/>
      <c r="CV1173" s="190"/>
      <c r="CW1173" s="190"/>
      <c r="CX1173" s="190"/>
      <c r="CY1173" s="190"/>
      <c r="CZ1173" s="190"/>
      <c r="DA1173" s="190"/>
      <c r="DB1173" s="190"/>
      <c r="DC1173" s="190"/>
      <c r="DD1173" s="190"/>
      <c r="DE1173" s="190"/>
      <c r="DF1173" s="190"/>
      <c r="DG1173" s="190"/>
      <c r="DH1173" s="190"/>
      <c r="DI1173" s="190"/>
      <c r="DJ1173" s="190"/>
      <c r="DK1173" s="190"/>
      <c r="DL1173" s="190"/>
    </row>
    <row r="1174" spans="1:116" x14ac:dyDescent="0.35">
      <c r="A1174" s="174"/>
      <c r="E1174" s="8"/>
      <c r="G1174" s="175" t="s">
        <v>491</v>
      </c>
      <c r="H1174" s="200"/>
      <c r="I1174" s="201"/>
      <c r="J1174" s="201"/>
      <c r="K1174" s="202"/>
      <c r="L1174" s="202"/>
      <c r="M1174" s="202"/>
      <c r="N1174" s="202"/>
      <c r="O1174" s="202"/>
      <c r="P1174" s="202"/>
      <c r="R1174" s="202"/>
      <c r="S1174" s="190" t="str">
        <f t="shared" ref="S1174:AX1174" si="1466">S$22</f>
        <v>S$18</v>
      </c>
      <c r="T1174" s="190" t="str">
        <f t="shared" si="1466"/>
        <v>T$18</v>
      </c>
      <c r="U1174" s="190" t="str">
        <f t="shared" si="1466"/>
        <v>U$18</v>
      </c>
      <c r="V1174" s="190" t="str">
        <f t="shared" si="1466"/>
        <v>V$18</v>
      </c>
      <c r="W1174" s="190" t="str">
        <f t="shared" si="1466"/>
        <v>W$18</v>
      </c>
      <c r="X1174" s="190" t="str">
        <f t="shared" si="1466"/>
        <v>X$18</v>
      </c>
      <c r="Y1174" s="190" t="str">
        <f t="shared" si="1466"/>
        <v>Y$18</v>
      </c>
      <c r="Z1174" s="190" t="str">
        <f t="shared" si="1466"/>
        <v>Z$18</v>
      </c>
      <c r="AA1174" s="190" t="str">
        <f t="shared" si="1466"/>
        <v>AA$18</v>
      </c>
      <c r="AB1174" s="190" t="str">
        <f t="shared" si="1466"/>
        <v>AB$18</v>
      </c>
      <c r="AC1174" s="190" t="str">
        <f t="shared" si="1466"/>
        <v>AC$18</v>
      </c>
      <c r="AD1174" s="190" t="str">
        <f t="shared" si="1466"/>
        <v>AD$18</v>
      </c>
      <c r="AE1174" s="190" t="str">
        <f t="shared" si="1466"/>
        <v>AE$18</v>
      </c>
      <c r="AF1174" s="190" t="str">
        <f t="shared" si="1466"/>
        <v>AF$18</v>
      </c>
      <c r="AG1174" s="190" t="str">
        <f t="shared" si="1466"/>
        <v>AG$18</v>
      </c>
      <c r="AH1174" s="190" t="str">
        <f t="shared" si="1466"/>
        <v>AH$18</v>
      </c>
      <c r="AI1174" s="190" t="str">
        <f t="shared" si="1466"/>
        <v>AI$18</v>
      </c>
      <c r="AJ1174" s="190" t="str">
        <f t="shared" si="1466"/>
        <v>AJ$18</v>
      </c>
      <c r="AK1174" s="190" t="str">
        <f t="shared" si="1466"/>
        <v>AK$18</v>
      </c>
      <c r="AL1174" s="190" t="str">
        <f t="shared" si="1466"/>
        <v>AL$18</v>
      </c>
      <c r="AM1174" s="190" t="str">
        <f t="shared" si="1466"/>
        <v>AM$18</v>
      </c>
      <c r="AN1174" s="190" t="str">
        <f t="shared" si="1466"/>
        <v>AN$18</v>
      </c>
      <c r="AO1174" s="190" t="str">
        <f t="shared" si="1466"/>
        <v>AO$18</v>
      </c>
      <c r="AP1174" s="190" t="str">
        <f t="shared" si="1466"/>
        <v>AP$18</v>
      </c>
      <c r="AQ1174" s="190" t="str">
        <f t="shared" si="1466"/>
        <v>AQ$18</v>
      </c>
      <c r="AR1174" s="190" t="str">
        <f t="shared" si="1466"/>
        <v>AR$18</v>
      </c>
      <c r="AS1174" s="190" t="str">
        <f t="shared" si="1466"/>
        <v>AS$18</v>
      </c>
      <c r="AT1174" s="190" t="str">
        <f t="shared" si="1466"/>
        <v>AT$18</v>
      </c>
      <c r="AU1174" s="190" t="str">
        <f t="shared" si="1466"/>
        <v>AU$18</v>
      </c>
      <c r="AV1174" s="190" t="str">
        <f t="shared" si="1466"/>
        <v>AV$18</v>
      </c>
      <c r="AW1174" s="190" t="str">
        <f t="shared" si="1466"/>
        <v>AW$18</v>
      </c>
      <c r="AX1174" s="190" t="str">
        <f t="shared" si="1466"/>
        <v>AX$18</v>
      </c>
      <c r="AY1174" s="190" t="str">
        <f t="shared" ref="AY1174:CD1174" si="1467">AY$22</f>
        <v>AY$18</v>
      </c>
      <c r="AZ1174" s="190" t="str">
        <f t="shared" si="1467"/>
        <v>AZ$18</v>
      </c>
      <c r="BA1174" s="190" t="str">
        <f t="shared" si="1467"/>
        <v>BA$18</v>
      </c>
      <c r="BB1174" s="190" t="str">
        <f t="shared" si="1467"/>
        <v>BB$18</v>
      </c>
      <c r="BC1174" s="190" t="str">
        <f t="shared" si="1467"/>
        <v>BC$18</v>
      </c>
      <c r="BD1174" s="190" t="str">
        <f t="shared" si="1467"/>
        <v>BD$18</v>
      </c>
      <c r="BE1174" s="190" t="str">
        <f t="shared" si="1467"/>
        <v>BE$18</v>
      </c>
      <c r="BF1174" s="190" t="str">
        <f t="shared" si="1467"/>
        <v>BF$18</v>
      </c>
      <c r="BG1174" s="190" t="str">
        <f t="shared" si="1467"/>
        <v>BG$18</v>
      </c>
      <c r="BH1174" s="190" t="str">
        <f t="shared" si="1467"/>
        <v>BH$18</v>
      </c>
      <c r="BI1174" s="190" t="str">
        <f t="shared" si="1467"/>
        <v>BI$18</v>
      </c>
      <c r="BJ1174" s="190" t="str">
        <f t="shared" si="1467"/>
        <v>BJ$18</v>
      </c>
      <c r="BK1174" s="190" t="str">
        <f t="shared" si="1467"/>
        <v>BK$18</v>
      </c>
      <c r="BL1174" s="190" t="str">
        <f t="shared" si="1467"/>
        <v>BL$18</v>
      </c>
      <c r="BM1174" s="190" t="str">
        <f t="shared" si="1467"/>
        <v>BM$18</v>
      </c>
      <c r="BN1174" s="190" t="str">
        <f t="shared" si="1467"/>
        <v>BN$18</v>
      </c>
      <c r="BO1174" s="190" t="str">
        <f t="shared" si="1467"/>
        <v>BO$18</v>
      </c>
      <c r="BP1174" s="190" t="str">
        <f t="shared" si="1467"/>
        <v>BP$18</v>
      </c>
      <c r="BQ1174" s="190" t="str">
        <f t="shared" si="1467"/>
        <v>BQ$18</v>
      </c>
      <c r="BR1174" s="190" t="str">
        <f t="shared" si="1467"/>
        <v>BR$18</v>
      </c>
      <c r="BS1174" s="190" t="str">
        <f t="shared" si="1467"/>
        <v>BS$18</v>
      </c>
      <c r="BT1174" s="190" t="str">
        <f t="shared" si="1467"/>
        <v>BT$18</v>
      </c>
      <c r="BU1174" s="190" t="str">
        <f t="shared" si="1467"/>
        <v>BU$18</v>
      </c>
      <c r="BV1174" s="190" t="str">
        <f t="shared" si="1467"/>
        <v>BV$18</v>
      </c>
      <c r="BW1174" s="190" t="str">
        <f t="shared" si="1467"/>
        <v>BW$18</v>
      </c>
      <c r="BX1174" s="190" t="str">
        <f t="shared" si="1467"/>
        <v>BX$18</v>
      </c>
      <c r="BY1174" s="190" t="str">
        <f t="shared" si="1467"/>
        <v>BY$18</v>
      </c>
      <c r="BZ1174" s="190" t="str">
        <f t="shared" si="1467"/>
        <v>BZ$18</v>
      </c>
      <c r="CA1174" s="190" t="str">
        <f t="shared" si="1467"/>
        <v>CA$18</v>
      </c>
      <c r="CB1174" s="190" t="str">
        <f t="shared" si="1467"/>
        <v>CB$18</v>
      </c>
      <c r="CC1174" s="190" t="str">
        <f t="shared" si="1467"/>
        <v>CC$18</v>
      </c>
      <c r="CD1174" s="190" t="str">
        <f t="shared" si="1467"/>
        <v>CD$18</v>
      </c>
      <c r="CE1174" s="190" t="str">
        <f t="shared" ref="CE1174:CL1174" si="1468">CE$22</f>
        <v>CE$18</v>
      </c>
      <c r="CF1174" s="190" t="str">
        <f t="shared" si="1468"/>
        <v>CF$18</v>
      </c>
      <c r="CG1174" s="190" t="str">
        <f t="shared" si="1468"/>
        <v>CG$18</v>
      </c>
      <c r="CH1174" s="190" t="str">
        <f t="shared" si="1468"/>
        <v>CH$18</v>
      </c>
      <c r="CI1174" s="190" t="str">
        <f t="shared" si="1468"/>
        <v>CI$18</v>
      </c>
      <c r="CJ1174" s="190" t="str">
        <f t="shared" si="1468"/>
        <v>CJ$18</v>
      </c>
      <c r="CK1174" s="190" t="str">
        <f t="shared" si="1468"/>
        <v>CK$18</v>
      </c>
      <c r="CL1174" s="190" t="str">
        <f t="shared" si="1468"/>
        <v>CL$18</v>
      </c>
      <c r="CN1174" s="201"/>
      <c r="CO1174" s="190" t="str">
        <f t="shared" ref="CO1174:DL1174" si="1469">CO$22</f>
        <v>CO$18</v>
      </c>
      <c r="CP1174" s="190" t="str">
        <f t="shared" si="1469"/>
        <v>CP$18</v>
      </c>
      <c r="CQ1174" s="190" t="str">
        <f t="shared" si="1469"/>
        <v>CQ$18</v>
      </c>
      <c r="CR1174" s="190" t="str">
        <f t="shared" si="1469"/>
        <v>CR$18</v>
      </c>
      <c r="CS1174" s="190" t="str">
        <f t="shared" si="1469"/>
        <v>CS$18</v>
      </c>
      <c r="CT1174" s="190" t="str">
        <f t="shared" si="1469"/>
        <v>CT$18</v>
      </c>
      <c r="CU1174" s="190" t="str">
        <f t="shared" si="1469"/>
        <v>CU$18</v>
      </c>
      <c r="CV1174" s="190" t="str">
        <f t="shared" si="1469"/>
        <v>CV$18</v>
      </c>
      <c r="CW1174" s="190" t="str">
        <f t="shared" si="1469"/>
        <v>CW$18</v>
      </c>
      <c r="CX1174" s="190" t="str">
        <f t="shared" si="1469"/>
        <v>CX$18</v>
      </c>
      <c r="CY1174" s="190" t="str">
        <f t="shared" si="1469"/>
        <v>CY$18</v>
      </c>
      <c r="CZ1174" s="190" t="str">
        <f t="shared" si="1469"/>
        <v>CZ$18</v>
      </c>
      <c r="DA1174" s="190" t="str">
        <f t="shared" si="1469"/>
        <v>DA$18</v>
      </c>
      <c r="DB1174" s="190" t="str">
        <f t="shared" si="1469"/>
        <v>DB$18</v>
      </c>
      <c r="DC1174" s="190" t="str">
        <f t="shared" si="1469"/>
        <v>DC$18</v>
      </c>
      <c r="DD1174" s="190" t="str">
        <f t="shared" si="1469"/>
        <v>DD$18</v>
      </c>
      <c r="DE1174" s="190" t="str">
        <f t="shared" si="1469"/>
        <v>DE$18</v>
      </c>
      <c r="DF1174" s="190" t="str">
        <f t="shared" si="1469"/>
        <v>DF$18</v>
      </c>
      <c r="DG1174" s="190" t="str">
        <f t="shared" si="1469"/>
        <v>DG$18</v>
      </c>
      <c r="DH1174" s="190" t="str">
        <f t="shared" si="1469"/>
        <v>DH$18</v>
      </c>
      <c r="DI1174" s="190" t="str">
        <f t="shared" si="1469"/>
        <v>DI$18</v>
      </c>
      <c r="DJ1174" s="190" t="str">
        <f t="shared" si="1469"/>
        <v>DJ$18</v>
      </c>
      <c r="DK1174" s="190" t="str">
        <f t="shared" si="1469"/>
        <v>DK$18</v>
      </c>
      <c r="DL1174" s="190" t="str">
        <f t="shared" si="1469"/>
        <v>DL$18</v>
      </c>
    </row>
    <row r="1175" spans="1:116" x14ac:dyDescent="0.35">
      <c r="A1175" s="174"/>
      <c r="E1175" s="8"/>
      <c r="G1175" s="175" t="s">
        <v>505</v>
      </c>
      <c r="H1175" s="200"/>
      <c r="I1175" s="201"/>
      <c r="J1175" s="201"/>
      <c r="K1175" s="202"/>
      <c r="L1175" s="202"/>
      <c r="M1175" s="202"/>
      <c r="N1175" s="202"/>
      <c r="O1175" s="202"/>
      <c r="P1175" s="202"/>
      <c r="R1175" s="202"/>
      <c r="S1175" s="190" t="str">
        <f t="shared" ref="S1175:AX1175" si="1470">S$23</f>
        <v>S$19</v>
      </c>
      <c r="T1175" s="190" t="str">
        <f t="shared" si="1470"/>
        <v>T$19</v>
      </c>
      <c r="U1175" s="190" t="str">
        <f t="shared" si="1470"/>
        <v>U$19</v>
      </c>
      <c r="V1175" s="190" t="str">
        <f t="shared" si="1470"/>
        <v>V$19</v>
      </c>
      <c r="W1175" s="190" t="str">
        <f t="shared" si="1470"/>
        <v>W$19</v>
      </c>
      <c r="X1175" s="190" t="str">
        <f t="shared" si="1470"/>
        <v>X$19</v>
      </c>
      <c r="Y1175" s="190" t="str">
        <f t="shared" si="1470"/>
        <v>Y$19</v>
      </c>
      <c r="Z1175" s="190" t="str">
        <f t="shared" si="1470"/>
        <v>Z$19</v>
      </c>
      <c r="AA1175" s="190" t="str">
        <f t="shared" si="1470"/>
        <v>AA$19</v>
      </c>
      <c r="AB1175" s="190" t="str">
        <f t="shared" si="1470"/>
        <v>AB$19</v>
      </c>
      <c r="AC1175" s="190" t="str">
        <f t="shared" si="1470"/>
        <v>AC$19</v>
      </c>
      <c r="AD1175" s="190" t="str">
        <f t="shared" si="1470"/>
        <v>AD$19</v>
      </c>
      <c r="AE1175" s="190" t="str">
        <f t="shared" si="1470"/>
        <v>AE$19</v>
      </c>
      <c r="AF1175" s="190" t="str">
        <f t="shared" si="1470"/>
        <v>AF$19</v>
      </c>
      <c r="AG1175" s="190" t="str">
        <f t="shared" si="1470"/>
        <v>AG$19</v>
      </c>
      <c r="AH1175" s="190" t="str">
        <f t="shared" si="1470"/>
        <v>AH$19</v>
      </c>
      <c r="AI1175" s="190" t="str">
        <f t="shared" si="1470"/>
        <v>AI$19</v>
      </c>
      <c r="AJ1175" s="190" t="str">
        <f t="shared" si="1470"/>
        <v>AJ$19</v>
      </c>
      <c r="AK1175" s="190" t="str">
        <f t="shared" si="1470"/>
        <v>AK$19</v>
      </c>
      <c r="AL1175" s="190" t="str">
        <f t="shared" si="1470"/>
        <v>AL$19</v>
      </c>
      <c r="AM1175" s="190" t="str">
        <f t="shared" si="1470"/>
        <v>AM$19</v>
      </c>
      <c r="AN1175" s="190" t="str">
        <f t="shared" si="1470"/>
        <v>AN$19</v>
      </c>
      <c r="AO1175" s="190" t="str">
        <f t="shared" si="1470"/>
        <v>AO$19</v>
      </c>
      <c r="AP1175" s="190" t="str">
        <f t="shared" si="1470"/>
        <v>AP$19</v>
      </c>
      <c r="AQ1175" s="190" t="str">
        <f t="shared" si="1470"/>
        <v>AQ$19</v>
      </c>
      <c r="AR1175" s="190" t="str">
        <f t="shared" si="1470"/>
        <v>AR$19</v>
      </c>
      <c r="AS1175" s="190" t="str">
        <f t="shared" si="1470"/>
        <v>AS$19</v>
      </c>
      <c r="AT1175" s="190" t="str">
        <f t="shared" si="1470"/>
        <v>AT$19</v>
      </c>
      <c r="AU1175" s="190" t="str">
        <f t="shared" si="1470"/>
        <v>AU$19</v>
      </c>
      <c r="AV1175" s="190" t="str">
        <f t="shared" si="1470"/>
        <v>AV$19</v>
      </c>
      <c r="AW1175" s="190" t="str">
        <f t="shared" si="1470"/>
        <v>AW$19</v>
      </c>
      <c r="AX1175" s="190" t="str">
        <f t="shared" si="1470"/>
        <v>AX$19</v>
      </c>
      <c r="AY1175" s="190" t="str">
        <f t="shared" ref="AY1175:CD1175" si="1471">AY$23</f>
        <v>AY$19</v>
      </c>
      <c r="AZ1175" s="190" t="str">
        <f t="shared" si="1471"/>
        <v>AZ$19</v>
      </c>
      <c r="BA1175" s="190" t="str">
        <f t="shared" si="1471"/>
        <v>BA$19</v>
      </c>
      <c r="BB1175" s="190" t="str">
        <f t="shared" si="1471"/>
        <v>BB$19</v>
      </c>
      <c r="BC1175" s="190" t="str">
        <f t="shared" si="1471"/>
        <v>BC$19</v>
      </c>
      <c r="BD1175" s="190" t="str">
        <f t="shared" si="1471"/>
        <v>BD$19</v>
      </c>
      <c r="BE1175" s="190" t="str">
        <f t="shared" si="1471"/>
        <v>BE$19</v>
      </c>
      <c r="BF1175" s="190" t="str">
        <f t="shared" si="1471"/>
        <v>BF$19</v>
      </c>
      <c r="BG1175" s="190" t="str">
        <f t="shared" si="1471"/>
        <v>BG$19</v>
      </c>
      <c r="BH1175" s="190" t="str">
        <f t="shared" si="1471"/>
        <v>BH$19</v>
      </c>
      <c r="BI1175" s="190" t="str">
        <f t="shared" si="1471"/>
        <v>BI$19</v>
      </c>
      <c r="BJ1175" s="190" t="str">
        <f t="shared" si="1471"/>
        <v>BJ$19</v>
      </c>
      <c r="BK1175" s="190" t="str">
        <f t="shared" si="1471"/>
        <v>BK$19</v>
      </c>
      <c r="BL1175" s="190" t="str">
        <f t="shared" si="1471"/>
        <v>BL$19</v>
      </c>
      <c r="BM1175" s="190" t="str">
        <f t="shared" si="1471"/>
        <v>BM$19</v>
      </c>
      <c r="BN1175" s="190" t="str">
        <f t="shared" si="1471"/>
        <v>BN$19</v>
      </c>
      <c r="BO1175" s="190" t="str">
        <f t="shared" si="1471"/>
        <v>BO$19</v>
      </c>
      <c r="BP1175" s="190" t="str">
        <f t="shared" si="1471"/>
        <v>BP$19</v>
      </c>
      <c r="BQ1175" s="190" t="str">
        <f t="shared" si="1471"/>
        <v>BQ$19</v>
      </c>
      <c r="BR1175" s="190" t="str">
        <f t="shared" si="1471"/>
        <v>BR$19</v>
      </c>
      <c r="BS1175" s="190" t="str">
        <f t="shared" si="1471"/>
        <v>BS$19</v>
      </c>
      <c r="BT1175" s="190" t="str">
        <f t="shared" si="1471"/>
        <v>BT$19</v>
      </c>
      <c r="BU1175" s="190" t="str">
        <f t="shared" si="1471"/>
        <v>BU$19</v>
      </c>
      <c r="BV1175" s="190" t="str">
        <f t="shared" si="1471"/>
        <v>BV$19</v>
      </c>
      <c r="BW1175" s="190" t="str">
        <f t="shared" si="1471"/>
        <v>BW$19</v>
      </c>
      <c r="BX1175" s="190" t="str">
        <f t="shared" si="1471"/>
        <v>BX$19</v>
      </c>
      <c r="BY1175" s="190" t="str">
        <f t="shared" si="1471"/>
        <v>BY$19</v>
      </c>
      <c r="BZ1175" s="190" t="str">
        <f t="shared" si="1471"/>
        <v>BZ$19</v>
      </c>
      <c r="CA1175" s="190" t="str">
        <f t="shared" si="1471"/>
        <v>CA$19</v>
      </c>
      <c r="CB1175" s="190" t="str">
        <f t="shared" si="1471"/>
        <v>CB$19</v>
      </c>
      <c r="CC1175" s="190" t="str">
        <f t="shared" si="1471"/>
        <v>CC$19</v>
      </c>
      <c r="CD1175" s="190" t="str">
        <f t="shared" si="1471"/>
        <v>CD$19</v>
      </c>
      <c r="CE1175" s="190" t="str">
        <f t="shared" ref="CE1175:CL1175" si="1472">CE$23</f>
        <v>CE$19</v>
      </c>
      <c r="CF1175" s="190" t="str">
        <f t="shared" si="1472"/>
        <v>CF$19</v>
      </c>
      <c r="CG1175" s="190" t="str">
        <f t="shared" si="1472"/>
        <v>CG$19</v>
      </c>
      <c r="CH1175" s="190" t="str">
        <f t="shared" si="1472"/>
        <v>CH$19</v>
      </c>
      <c r="CI1175" s="190" t="str">
        <f t="shared" si="1472"/>
        <v>CI$19</v>
      </c>
      <c r="CJ1175" s="190" t="str">
        <f t="shared" si="1472"/>
        <v>CJ$19</v>
      </c>
      <c r="CK1175" s="190" t="str">
        <f t="shared" si="1472"/>
        <v>CK$19</v>
      </c>
      <c r="CL1175" s="190" t="str">
        <f t="shared" si="1472"/>
        <v>CL$19</v>
      </c>
      <c r="CN1175" s="201"/>
      <c r="CO1175" s="190" t="str">
        <f t="shared" ref="CO1175:DL1175" si="1473">CO$23</f>
        <v>CO$19</v>
      </c>
      <c r="CP1175" s="190" t="str">
        <f t="shared" si="1473"/>
        <v>CP$19</v>
      </c>
      <c r="CQ1175" s="190" t="str">
        <f t="shared" si="1473"/>
        <v>CQ$19</v>
      </c>
      <c r="CR1175" s="190" t="str">
        <f t="shared" si="1473"/>
        <v>CR$19</v>
      </c>
      <c r="CS1175" s="190" t="str">
        <f t="shared" si="1473"/>
        <v>CS$19</v>
      </c>
      <c r="CT1175" s="190" t="str">
        <f t="shared" si="1473"/>
        <v>CT$19</v>
      </c>
      <c r="CU1175" s="190" t="str">
        <f t="shared" si="1473"/>
        <v>CU$19</v>
      </c>
      <c r="CV1175" s="190" t="str">
        <f t="shared" si="1473"/>
        <v>CV$19</v>
      </c>
      <c r="CW1175" s="190" t="str">
        <f t="shared" si="1473"/>
        <v>CW$19</v>
      </c>
      <c r="CX1175" s="190" t="str">
        <f t="shared" si="1473"/>
        <v>CX$19</v>
      </c>
      <c r="CY1175" s="190" t="str">
        <f t="shared" si="1473"/>
        <v>CY$19</v>
      </c>
      <c r="CZ1175" s="190" t="str">
        <f t="shared" si="1473"/>
        <v>CZ$19</v>
      </c>
      <c r="DA1175" s="190" t="str">
        <f t="shared" si="1473"/>
        <v>DA$19</v>
      </c>
      <c r="DB1175" s="190" t="str">
        <f t="shared" si="1473"/>
        <v>DB$19</v>
      </c>
      <c r="DC1175" s="190" t="str">
        <f t="shared" si="1473"/>
        <v>DC$19</v>
      </c>
      <c r="DD1175" s="190" t="str">
        <f t="shared" si="1473"/>
        <v>DD$19</v>
      </c>
      <c r="DE1175" s="190" t="str">
        <f t="shared" si="1473"/>
        <v>DE$19</v>
      </c>
      <c r="DF1175" s="190" t="str">
        <f t="shared" si="1473"/>
        <v>DF$19</v>
      </c>
      <c r="DG1175" s="190" t="str">
        <f t="shared" si="1473"/>
        <v>DG$19</v>
      </c>
      <c r="DH1175" s="190" t="str">
        <f t="shared" si="1473"/>
        <v>DH$19</v>
      </c>
      <c r="DI1175" s="190" t="str">
        <f t="shared" si="1473"/>
        <v>DI$19</v>
      </c>
      <c r="DJ1175" s="190" t="str">
        <f t="shared" si="1473"/>
        <v>DJ$19</v>
      </c>
      <c r="DK1175" s="190" t="str">
        <f t="shared" si="1473"/>
        <v>DK$19</v>
      </c>
      <c r="DL1175" s="190" t="str">
        <f t="shared" si="1473"/>
        <v>DL$19</v>
      </c>
    </row>
    <row r="1176" spans="1:116" x14ac:dyDescent="0.35">
      <c r="A1176" s="31" t="s">
        <v>218</v>
      </c>
      <c r="C1176" s="31"/>
      <c r="D1176" t="s">
        <v>770</v>
      </c>
      <c r="E1176" s="8" t="str">
        <f t="shared" ref="E1176:E1202" si="1474">ROW()&amp;" "&amp;D1176</f>
        <v>1176 LAMORT-S</v>
      </c>
      <c r="F1176" t="s">
        <v>351</v>
      </c>
      <c r="G1176" s="175" t="s">
        <v>463</v>
      </c>
      <c r="H1176" s="22"/>
      <c r="I1176" s="306"/>
      <c r="J1176" s="306"/>
      <c r="K1176" s="22"/>
      <c r="L1176" s="22"/>
      <c r="M1176" s="22"/>
      <c r="N1176" s="22"/>
      <c r="O1176" s="22"/>
      <c r="P1176" s="22"/>
      <c r="R1176" s="66"/>
      <c r="S1176" s="308"/>
      <c r="T1176" s="308"/>
      <c r="U1176" s="308"/>
      <c r="V1176" s="308"/>
      <c r="W1176" s="308"/>
      <c r="X1176" s="308"/>
      <c r="Y1176" s="308"/>
      <c r="Z1176" s="308"/>
      <c r="AA1176" s="308"/>
      <c r="AB1176" s="308"/>
      <c r="AC1176" s="308"/>
      <c r="AD1176" s="308"/>
      <c r="AE1176" s="308"/>
      <c r="AF1176" s="308"/>
      <c r="AG1176" s="308"/>
      <c r="AH1176" s="308"/>
      <c r="AI1176" s="308"/>
      <c r="AJ1176" s="308"/>
      <c r="AK1176" s="308"/>
      <c r="AL1176" s="308"/>
      <c r="AM1176" s="308"/>
      <c r="AN1176" s="308"/>
      <c r="AO1176" s="308"/>
      <c r="AP1176" s="308"/>
      <c r="AQ1176" s="308"/>
      <c r="AR1176" s="308"/>
      <c r="AS1176" s="308"/>
      <c r="AT1176" s="308"/>
      <c r="AU1176" s="308"/>
      <c r="AV1176" s="308"/>
      <c r="AW1176" s="308"/>
      <c r="AX1176" s="308"/>
      <c r="AY1176" s="308"/>
      <c r="AZ1176" s="308"/>
      <c r="BA1176" s="308"/>
      <c r="BB1176" s="308"/>
      <c r="BC1176" s="308"/>
      <c r="BD1176" s="308"/>
      <c r="BE1176" s="308"/>
      <c r="BF1176" s="308"/>
      <c r="BG1176" s="308"/>
      <c r="BH1176" s="308"/>
      <c r="BI1176" s="308"/>
      <c r="BJ1176" s="308"/>
      <c r="BK1176" s="308"/>
      <c r="BL1176" s="308"/>
      <c r="BM1176" s="308"/>
      <c r="BN1176" s="308"/>
      <c r="BO1176" s="308"/>
      <c r="BP1176" s="308"/>
      <c r="BQ1176" s="308"/>
      <c r="BR1176" s="308"/>
      <c r="BS1176" s="308"/>
      <c r="BT1176" s="308"/>
      <c r="BU1176" s="308"/>
      <c r="BV1176" s="308"/>
      <c r="BW1176" s="308"/>
      <c r="BX1176" s="308"/>
      <c r="BY1176" s="308"/>
      <c r="BZ1176" s="308"/>
      <c r="CA1176" s="308"/>
      <c r="CB1176" s="308"/>
      <c r="CC1176" s="308"/>
      <c r="CD1176" s="308"/>
      <c r="CE1176" s="308"/>
      <c r="CF1176" s="308"/>
      <c r="CG1176" s="308"/>
      <c r="CH1176" s="308"/>
      <c r="CI1176" s="308"/>
      <c r="CJ1176" s="308"/>
      <c r="CK1176" s="308"/>
      <c r="CL1176" s="308"/>
      <c r="CN1176" s="306"/>
      <c r="CO1176" s="308"/>
      <c r="CP1176" s="308"/>
      <c r="CQ1176" s="308"/>
      <c r="CR1176" s="308"/>
      <c r="CS1176" s="308"/>
      <c r="CT1176" s="308"/>
      <c r="CU1176" s="308"/>
      <c r="CV1176" s="308"/>
      <c r="CW1176" s="308"/>
      <c r="CX1176" s="308"/>
      <c r="CY1176" s="308"/>
      <c r="CZ1176" s="308"/>
      <c r="DA1176" s="308"/>
      <c r="DB1176" s="308"/>
      <c r="DC1176" s="308"/>
      <c r="DD1176" s="308"/>
      <c r="DE1176" s="308"/>
      <c r="DF1176" s="308"/>
      <c r="DG1176" s="308"/>
      <c r="DH1176" s="308"/>
      <c r="DI1176" s="308"/>
      <c r="DJ1176" s="308"/>
      <c r="DK1176" s="308"/>
      <c r="DL1176" s="308"/>
    </row>
    <row r="1177" spans="1:116" x14ac:dyDescent="0.35">
      <c r="A1177" s="31"/>
      <c r="B1177" t="str">
        <f>E1177</f>
        <v>1177 LAMORT-S</v>
      </c>
      <c r="D1177" t="s">
        <v>770</v>
      </c>
      <c r="E1177" s="12" t="str">
        <f t="shared" ref="E1177" si="1475">ROW()&amp;" "&amp;D1177</f>
        <v>1177 LAMORT-S</v>
      </c>
      <c r="G1177" s="175" t="s">
        <v>464</v>
      </c>
      <c r="H1177" s="31"/>
      <c r="I1177" s="73"/>
      <c r="J1177" s="73"/>
      <c r="K1177" s="31"/>
      <c r="L1177" s="31"/>
      <c r="M1177" s="31"/>
      <c r="N1177" s="31"/>
      <c r="O1177" s="31"/>
      <c r="P1177" s="31"/>
      <c r="R1177" s="67"/>
      <c r="S1177" s="239"/>
      <c r="T1177" s="239"/>
      <c r="U1177" s="239"/>
      <c r="V1177" s="239"/>
      <c r="W1177" s="239"/>
      <c r="X1177" s="239"/>
      <c r="Y1177" s="239"/>
      <c r="Z1177" s="239"/>
      <c r="AA1177" s="239"/>
      <c r="AB1177" s="239"/>
      <c r="AC1177" s="239"/>
      <c r="AD1177" s="239"/>
      <c r="AE1177" s="239"/>
      <c r="AF1177" s="239"/>
      <c r="AG1177" s="239"/>
      <c r="AH1177" s="239"/>
      <c r="AI1177" s="239"/>
      <c r="AJ1177" s="239"/>
      <c r="AK1177" s="239"/>
      <c r="AL1177" s="239"/>
      <c r="AM1177" s="239"/>
      <c r="AN1177" s="239"/>
      <c r="AO1177" s="239"/>
      <c r="AP1177" s="239"/>
      <c r="AQ1177" s="239"/>
      <c r="AR1177" s="239"/>
      <c r="AS1177" s="239"/>
      <c r="AT1177" s="239"/>
      <c r="AU1177" s="239"/>
      <c r="AV1177" s="239"/>
      <c r="AW1177" s="239"/>
      <c r="AX1177" s="239"/>
      <c r="AY1177" s="239"/>
      <c r="AZ1177" s="239"/>
      <c r="BA1177" s="239"/>
      <c r="BB1177" s="239"/>
      <c r="BC1177" s="239"/>
      <c r="BD1177" s="239"/>
      <c r="BE1177" s="239"/>
      <c r="BF1177" s="239"/>
      <c r="BG1177" s="239"/>
      <c r="BH1177" s="239"/>
      <c r="BI1177" s="239"/>
      <c r="BJ1177" s="239"/>
      <c r="BK1177" s="239"/>
      <c r="BL1177" s="239"/>
      <c r="BM1177" s="239"/>
      <c r="BN1177" s="239"/>
      <c r="BO1177" s="239"/>
      <c r="BP1177" s="239"/>
      <c r="BQ1177" s="239"/>
      <c r="BR1177" s="239"/>
      <c r="BS1177" s="239"/>
      <c r="BT1177" s="239"/>
      <c r="BU1177" s="239"/>
      <c r="BV1177" s="239"/>
      <c r="BW1177" s="239"/>
      <c r="BX1177" s="239"/>
      <c r="BY1177" s="239"/>
      <c r="BZ1177" s="239"/>
      <c r="CA1177" s="239"/>
      <c r="CB1177" s="239"/>
      <c r="CC1177" s="239"/>
      <c r="CD1177" s="239"/>
      <c r="CE1177" s="239"/>
      <c r="CF1177" s="239"/>
      <c r="CG1177" s="239"/>
      <c r="CH1177" s="239"/>
      <c r="CI1177" s="239"/>
      <c r="CJ1177" s="239"/>
      <c r="CK1177" s="239"/>
      <c r="CL1177" s="239"/>
      <c r="CN1177" s="73"/>
      <c r="CO1177" s="239"/>
      <c r="CP1177" s="239"/>
      <c r="CQ1177" s="239"/>
      <c r="CR1177" s="239"/>
      <c r="CS1177" s="239"/>
      <c r="CT1177" s="239"/>
      <c r="CU1177" s="239"/>
      <c r="CV1177" s="239"/>
      <c r="CW1177" s="239"/>
      <c r="CX1177" s="239"/>
      <c r="CY1177" s="239"/>
      <c r="CZ1177" s="239"/>
      <c r="DA1177" s="239"/>
      <c r="DB1177" s="239"/>
      <c r="DC1177" s="239"/>
      <c r="DD1177" s="239"/>
      <c r="DE1177" s="239"/>
      <c r="DF1177" s="239"/>
      <c r="DG1177" s="239"/>
      <c r="DH1177" s="239"/>
      <c r="DI1177" s="239"/>
      <c r="DJ1177" s="239"/>
      <c r="DK1177" s="239"/>
      <c r="DL1177" s="239"/>
    </row>
    <row r="1178" spans="1:116" x14ac:dyDescent="0.35">
      <c r="A1178" s="31"/>
      <c r="B1178" t="str">
        <f>E1178</f>
        <v>1178 LAMORT-S</v>
      </c>
      <c r="D1178" t="s">
        <v>770</v>
      </c>
      <c r="E1178" s="12" t="str">
        <f t="shared" si="1474"/>
        <v>1178 LAMORT-S</v>
      </c>
      <c r="F1178" s="31"/>
      <c r="G1178" s="66" t="s">
        <v>306</v>
      </c>
      <c r="H1178" s="57">
        <v>12</v>
      </c>
      <c r="I1178" s="31"/>
      <c r="J1178" s="31"/>
      <c r="K1178" s="31"/>
      <c r="L1178" s="31"/>
      <c r="M1178" s="31"/>
      <c r="N1178" s="31"/>
      <c r="O1178" s="31"/>
      <c r="P1178" s="31"/>
      <c r="R1178" s="31"/>
      <c r="S1178" s="73"/>
      <c r="T1178" s="73"/>
      <c r="U1178" s="73"/>
      <c r="V1178" s="73"/>
      <c r="W1178" s="73"/>
      <c r="X1178" s="73"/>
      <c r="Y1178" s="73"/>
      <c r="Z1178" s="73"/>
      <c r="AA1178" s="73"/>
      <c r="AB1178" s="73"/>
      <c r="AC1178" s="73"/>
      <c r="AD1178" s="73"/>
      <c r="AE1178" s="73"/>
      <c r="AF1178" s="73"/>
      <c r="AG1178" s="73"/>
      <c r="AH1178" s="73"/>
      <c r="AI1178" s="73"/>
      <c r="AJ1178" s="73"/>
      <c r="AK1178" s="73"/>
      <c r="AL1178" s="73"/>
      <c r="AM1178" s="73"/>
      <c r="AN1178" s="73"/>
      <c r="AO1178" s="73"/>
      <c r="AP1178" s="73"/>
      <c r="AQ1178" s="73"/>
      <c r="AR1178" s="73"/>
      <c r="AS1178" s="73"/>
      <c r="AT1178" s="73"/>
      <c r="AU1178" s="73"/>
      <c r="AV1178" s="73"/>
      <c r="AW1178" s="73"/>
      <c r="AX1178" s="73"/>
      <c r="AY1178" s="73"/>
      <c r="AZ1178" s="73"/>
      <c r="BA1178" s="73"/>
      <c r="BB1178" s="73"/>
      <c r="BC1178" s="73"/>
      <c r="BD1178" s="73"/>
      <c r="BE1178" s="73"/>
      <c r="BF1178" s="73"/>
      <c r="BG1178" s="73"/>
      <c r="BH1178" s="73"/>
      <c r="BI1178" s="73"/>
      <c r="BJ1178" s="73"/>
      <c r="BK1178" s="73"/>
      <c r="BL1178" s="73"/>
      <c r="BM1178" s="73"/>
      <c r="BN1178" s="73"/>
      <c r="BO1178" s="73"/>
      <c r="BP1178" s="73"/>
      <c r="BQ1178" s="73"/>
      <c r="BR1178" s="73"/>
      <c r="BS1178" s="73"/>
      <c r="BT1178" s="73"/>
      <c r="BU1178" s="73"/>
      <c r="BV1178" s="73"/>
      <c r="BW1178" s="73"/>
      <c r="BX1178" s="73"/>
      <c r="BY1178" s="73"/>
      <c r="BZ1178" s="73"/>
      <c r="CA1178" s="73"/>
      <c r="CB1178" s="73"/>
      <c r="CC1178" s="73"/>
      <c r="CD1178" s="73"/>
      <c r="CE1178" s="73"/>
      <c r="CF1178" s="73"/>
      <c r="CG1178" s="73"/>
      <c r="CH1178" s="73"/>
      <c r="CI1178" s="73"/>
      <c r="CJ1178" s="73"/>
      <c r="CK1178" s="73"/>
      <c r="CL1178" s="73"/>
      <c r="CN1178" s="31"/>
      <c r="CO1178" s="73"/>
      <c r="CP1178" s="73"/>
      <c r="CQ1178" s="73"/>
      <c r="CR1178" s="73"/>
      <c r="CS1178" s="73"/>
      <c r="CT1178" s="73"/>
      <c r="CU1178" s="73"/>
      <c r="CV1178" s="73"/>
      <c r="CW1178" s="73"/>
      <c r="CX1178" s="73"/>
      <c r="CY1178" s="73"/>
      <c r="CZ1178" s="73"/>
      <c r="DA1178" s="73"/>
      <c r="DB1178" s="73"/>
      <c r="DC1178" s="73"/>
      <c r="DD1178" s="73"/>
      <c r="DE1178" s="73"/>
      <c r="DF1178" s="73"/>
      <c r="DG1178" s="73"/>
      <c r="DH1178" s="73"/>
      <c r="DI1178" s="73"/>
      <c r="DJ1178" s="73"/>
      <c r="DK1178" s="73"/>
      <c r="DL1178" s="73"/>
    </row>
    <row r="1179" spans="1:116" x14ac:dyDescent="0.35">
      <c r="A1179" s="31"/>
      <c r="B1179" t="str">
        <f>E1179</f>
        <v>1179 LAMORT-S</v>
      </c>
      <c r="D1179" t="s">
        <v>770</v>
      </c>
      <c r="E1179" s="12" t="str">
        <f t="shared" si="1474"/>
        <v>1179 LAMORT-S</v>
      </c>
      <c r="F1179" s="31"/>
      <c r="G1179" s="129" t="str">
        <f>"Assumptions - "&amp;G1178</f>
        <v>Assumptions - Volume driven amortizing loan - no defaults:</v>
      </c>
      <c r="H1179" s="59">
        <v>0.1</v>
      </c>
      <c r="I1179" s="31"/>
      <c r="J1179" s="31"/>
      <c r="K1179" s="31"/>
      <c r="L1179" s="31"/>
      <c r="M1179" s="31"/>
      <c r="N1179" s="31"/>
      <c r="O1179" s="31"/>
      <c r="P1179" s="31"/>
      <c r="R1179" s="31"/>
      <c r="S1179" s="73"/>
      <c r="T1179" s="73"/>
      <c r="U1179" s="73"/>
      <c r="V1179" s="73"/>
      <c r="W1179" s="73"/>
      <c r="X1179" s="73"/>
      <c r="Y1179" s="73"/>
      <c r="Z1179" s="73"/>
      <c r="AA1179" s="73"/>
      <c r="AB1179" s="73"/>
      <c r="AC1179" s="73"/>
      <c r="AD1179" s="73"/>
      <c r="AE1179" s="73"/>
      <c r="AF1179" s="73"/>
      <c r="AG1179" s="73"/>
      <c r="AH1179" s="73"/>
      <c r="AI1179" s="73"/>
      <c r="AJ1179" s="73"/>
      <c r="AK1179" s="73"/>
      <c r="AL1179" s="73"/>
      <c r="AM1179" s="73"/>
      <c r="AN1179" s="73"/>
      <c r="AO1179" s="73"/>
      <c r="AP1179" s="73"/>
      <c r="AQ1179" s="73"/>
      <c r="AR1179" s="73"/>
      <c r="AS1179" s="73"/>
      <c r="AT1179" s="73"/>
      <c r="AU1179" s="73"/>
      <c r="AV1179" s="73"/>
      <c r="AW1179" s="73"/>
      <c r="AX1179" s="73"/>
      <c r="AY1179" s="73"/>
      <c r="AZ1179" s="73"/>
      <c r="BA1179" s="73"/>
      <c r="BB1179" s="73"/>
      <c r="BC1179" s="73"/>
      <c r="BD1179" s="73"/>
      <c r="BE1179" s="73"/>
      <c r="BF1179" s="73"/>
      <c r="BG1179" s="73"/>
      <c r="BH1179" s="73"/>
      <c r="BI1179" s="73"/>
      <c r="BJ1179" s="73"/>
      <c r="BK1179" s="73"/>
      <c r="BL1179" s="73"/>
      <c r="BM1179" s="73"/>
      <c r="BN1179" s="73"/>
      <c r="BO1179" s="73"/>
      <c r="BP1179" s="73"/>
      <c r="BQ1179" s="73"/>
      <c r="BR1179" s="73"/>
      <c r="BS1179" s="73"/>
      <c r="BT1179" s="73"/>
      <c r="BU1179" s="73"/>
      <c r="BV1179" s="73"/>
      <c r="BW1179" s="73"/>
      <c r="BX1179" s="73"/>
      <c r="BY1179" s="73"/>
      <c r="BZ1179" s="73"/>
      <c r="CA1179" s="73"/>
      <c r="CB1179" s="73"/>
      <c r="CC1179" s="73"/>
      <c r="CD1179" s="73"/>
      <c r="CE1179" s="73"/>
      <c r="CF1179" s="73"/>
      <c r="CG1179" s="73"/>
      <c r="CH1179" s="73"/>
      <c r="CI1179" s="73"/>
      <c r="CJ1179" s="73"/>
      <c r="CK1179" s="73"/>
      <c r="CL1179" s="73"/>
      <c r="CN1179" s="31"/>
      <c r="CO1179" s="73"/>
      <c r="CP1179" s="73"/>
      <c r="CQ1179" s="73"/>
      <c r="CR1179" s="73"/>
      <c r="CS1179" s="73"/>
      <c r="CT1179" s="73"/>
      <c r="CU1179" s="73"/>
      <c r="CV1179" s="73"/>
      <c r="CW1179" s="73"/>
      <c r="CX1179" s="73"/>
      <c r="CY1179" s="73"/>
      <c r="CZ1179" s="73"/>
      <c r="DA1179" s="73"/>
      <c r="DB1179" s="73"/>
      <c r="DC1179" s="73"/>
      <c r="DD1179" s="73"/>
      <c r="DE1179" s="73"/>
      <c r="DF1179" s="73"/>
      <c r="DG1179" s="73"/>
      <c r="DH1179" s="73"/>
      <c r="DI1179" s="73"/>
      <c r="DJ1179" s="73"/>
      <c r="DK1179" s="73"/>
      <c r="DL1179" s="73"/>
    </row>
    <row r="1180" spans="1:116" x14ac:dyDescent="0.35">
      <c r="A1180" s="31"/>
      <c r="B1180" t="str">
        <f>E1180</f>
        <v>1180 LAMORT-S</v>
      </c>
      <c r="D1180" t="s">
        <v>770</v>
      </c>
      <c r="E1180" s="12" t="str">
        <f t="shared" si="1474"/>
        <v>1180 LAMORT-S</v>
      </c>
      <c r="F1180" s="31"/>
      <c r="G1180" s="159" t="s">
        <v>287</v>
      </c>
      <c r="H1180" s="59">
        <v>0.1</v>
      </c>
      <c r="I1180" s="31"/>
      <c r="J1180" s="31"/>
      <c r="K1180" s="31"/>
      <c r="L1180" s="31"/>
      <c r="M1180" s="31"/>
      <c r="N1180" s="31"/>
      <c r="O1180" s="31"/>
      <c r="P1180" s="31"/>
      <c r="R1180" s="31"/>
      <c r="S1180" s="73"/>
      <c r="T1180" s="73"/>
      <c r="U1180" s="73"/>
      <c r="V1180" s="73"/>
      <c r="W1180" s="73"/>
      <c r="X1180" s="73"/>
      <c r="Y1180" s="73"/>
      <c r="Z1180" s="73"/>
      <c r="AA1180" s="73"/>
      <c r="AB1180" s="73"/>
      <c r="AC1180" s="73"/>
      <c r="AD1180" s="73"/>
      <c r="AE1180" s="73"/>
      <c r="AF1180" s="73"/>
      <c r="AG1180" s="73"/>
      <c r="AH1180" s="73"/>
      <c r="AI1180" s="73"/>
      <c r="AJ1180" s="73"/>
      <c r="AK1180" s="73"/>
      <c r="AL1180" s="73"/>
      <c r="AM1180" s="73"/>
      <c r="AN1180" s="73"/>
      <c r="AO1180" s="73"/>
      <c r="AP1180" s="73"/>
      <c r="AQ1180" s="73"/>
      <c r="AR1180" s="73"/>
      <c r="AS1180" s="73"/>
      <c r="AT1180" s="73"/>
      <c r="AU1180" s="73"/>
      <c r="AV1180" s="73"/>
      <c r="AW1180" s="73"/>
      <c r="AX1180" s="73"/>
      <c r="AY1180" s="73"/>
      <c r="AZ1180" s="73"/>
      <c r="BA1180" s="73"/>
      <c r="BB1180" s="73"/>
      <c r="BC1180" s="73"/>
      <c r="BD1180" s="73"/>
      <c r="BE1180" s="73"/>
      <c r="BF1180" s="73"/>
      <c r="BG1180" s="73"/>
      <c r="BH1180" s="73"/>
      <c r="BI1180" s="73"/>
      <c r="BJ1180" s="73"/>
      <c r="BK1180" s="73"/>
      <c r="BL1180" s="73"/>
      <c r="BM1180" s="73"/>
      <c r="BN1180" s="73"/>
      <c r="BO1180" s="73"/>
      <c r="BP1180" s="73"/>
      <c r="BQ1180" s="73"/>
      <c r="BR1180" s="73"/>
      <c r="BS1180" s="73"/>
      <c r="BT1180" s="73"/>
      <c r="BU1180" s="73"/>
      <c r="BV1180" s="73"/>
      <c r="BW1180" s="73"/>
      <c r="BX1180" s="73"/>
      <c r="BY1180" s="73"/>
      <c r="BZ1180" s="73"/>
      <c r="CA1180" s="73"/>
      <c r="CB1180" s="73"/>
      <c r="CC1180" s="73"/>
      <c r="CD1180" s="73"/>
      <c r="CE1180" s="73"/>
      <c r="CF1180" s="73"/>
      <c r="CG1180" s="73"/>
      <c r="CH1180" s="73"/>
      <c r="CI1180" s="73"/>
      <c r="CJ1180" s="73"/>
      <c r="CK1180" s="73"/>
      <c r="CL1180" s="73"/>
      <c r="CN1180" s="31"/>
      <c r="CO1180" s="73"/>
      <c r="CP1180" s="73"/>
      <c r="CQ1180" s="73"/>
      <c r="CR1180" s="73"/>
      <c r="CS1180" s="73"/>
      <c r="CT1180" s="73"/>
      <c r="CU1180" s="73"/>
      <c r="CV1180" s="73"/>
      <c r="CW1180" s="73"/>
      <c r="CX1180" s="73"/>
      <c r="CY1180" s="73"/>
      <c r="CZ1180" s="73"/>
      <c r="DA1180" s="73"/>
      <c r="DB1180" s="73"/>
      <c r="DC1180" s="73"/>
      <c r="DD1180" s="73"/>
      <c r="DE1180" s="73"/>
      <c r="DF1180" s="73"/>
      <c r="DG1180" s="73"/>
      <c r="DH1180" s="73"/>
      <c r="DI1180" s="73"/>
      <c r="DJ1180" s="73"/>
      <c r="DK1180" s="73"/>
      <c r="DL1180" s="73"/>
    </row>
    <row r="1181" spans="1:116" x14ac:dyDescent="0.35">
      <c r="A1181" s="31"/>
      <c r="B1181" s="31"/>
      <c r="C1181" s="31"/>
      <c r="D1181" t="s">
        <v>770</v>
      </c>
      <c r="E1181" s="12" t="str">
        <f t="shared" si="1474"/>
        <v>1181 LAMORT-S</v>
      </c>
      <c r="F1181" s="31"/>
      <c r="G1181" s="159" t="s">
        <v>288</v>
      </c>
      <c r="H1181" s="59">
        <v>0.5</v>
      </c>
      <c r="I1181" s="31"/>
      <c r="J1181" s="31"/>
      <c r="K1181" s="31"/>
      <c r="L1181" s="31"/>
      <c r="M1181" s="31"/>
      <c r="N1181" s="31"/>
      <c r="O1181" s="31"/>
      <c r="P1181" s="31"/>
      <c r="R1181" s="31"/>
      <c r="S1181" s="73"/>
      <c r="T1181" s="73"/>
      <c r="U1181" s="73"/>
      <c r="V1181" s="73"/>
      <c r="W1181" s="73"/>
      <c r="X1181" s="73"/>
      <c r="Y1181" s="73"/>
      <c r="Z1181" s="73"/>
      <c r="AA1181" s="73"/>
      <c r="AB1181" s="73"/>
      <c r="AC1181" s="73"/>
      <c r="AD1181" s="73"/>
      <c r="AE1181" s="73"/>
      <c r="AF1181" s="73"/>
      <c r="AG1181" s="73"/>
      <c r="AH1181" s="73"/>
      <c r="AI1181" s="73"/>
      <c r="AJ1181" s="73"/>
      <c r="AK1181" s="73"/>
      <c r="AL1181" s="73"/>
      <c r="AM1181" s="73"/>
      <c r="AN1181" s="73"/>
      <c r="AO1181" s="73"/>
      <c r="AP1181" s="73"/>
      <c r="AQ1181" s="73"/>
      <c r="AR1181" s="73"/>
      <c r="AS1181" s="73"/>
      <c r="AT1181" s="73"/>
      <c r="AU1181" s="73"/>
      <c r="AV1181" s="73"/>
      <c r="AW1181" s="73"/>
      <c r="AX1181" s="73"/>
      <c r="AY1181" s="73"/>
      <c r="AZ1181" s="73"/>
      <c r="BA1181" s="73"/>
      <c r="BB1181" s="73"/>
      <c r="BC1181" s="73"/>
      <c r="BD1181" s="73"/>
      <c r="BE1181" s="73"/>
      <c r="BF1181" s="73"/>
      <c r="BG1181" s="73"/>
      <c r="BH1181" s="73"/>
      <c r="BI1181" s="73"/>
      <c r="BJ1181" s="73"/>
      <c r="BK1181" s="73"/>
      <c r="BL1181" s="73"/>
      <c r="BM1181" s="73"/>
      <c r="BN1181" s="73"/>
      <c r="BO1181" s="73"/>
      <c r="BP1181" s="73"/>
      <c r="BQ1181" s="73"/>
      <c r="BR1181" s="73"/>
      <c r="BS1181" s="73"/>
      <c r="BT1181" s="73"/>
      <c r="BU1181" s="73"/>
      <c r="BV1181" s="73"/>
      <c r="BW1181" s="73"/>
      <c r="BX1181" s="73"/>
      <c r="BY1181" s="73"/>
      <c r="BZ1181" s="73"/>
      <c r="CA1181" s="73"/>
      <c r="CB1181" s="73"/>
      <c r="CC1181" s="73"/>
      <c r="CD1181" s="73"/>
      <c r="CE1181" s="73"/>
      <c r="CF1181" s="73"/>
      <c r="CG1181" s="73"/>
      <c r="CH1181" s="73"/>
      <c r="CI1181" s="73"/>
      <c r="CJ1181" s="73"/>
      <c r="CK1181" s="73"/>
      <c r="CL1181" s="73"/>
      <c r="CN1181" s="31"/>
      <c r="CO1181" s="73"/>
      <c r="CP1181" s="73"/>
      <c r="CQ1181" s="73"/>
      <c r="CR1181" s="73"/>
      <c r="CS1181" s="73"/>
      <c r="CT1181" s="73"/>
      <c r="CU1181" s="73"/>
      <c r="CV1181" s="73"/>
      <c r="CW1181" s="73"/>
      <c r="CX1181" s="73"/>
      <c r="CY1181" s="73"/>
      <c r="CZ1181" s="73"/>
      <c r="DA1181" s="73"/>
      <c r="DB1181" s="73"/>
      <c r="DC1181" s="73"/>
      <c r="DD1181" s="73"/>
      <c r="DE1181" s="73"/>
      <c r="DF1181" s="73"/>
      <c r="DG1181" s="73"/>
      <c r="DH1181" s="73"/>
      <c r="DI1181" s="73"/>
      <c r="DJ1181" s="73"/>
      <c r="DK1181" s="73"/>
      <c r="DL1181" s="73"/>
    </row>
    <row r="1182" spans="1:116" x14ac:dyDescent="0.35">
      <c r="D1182" t="s">
        <v>770</v>
      </c>
      <c r="E1182" t="str">
        <f t="shared" si="1474"/>
        <v>1182 LAMORT-S</v>
      </c>
      <c r="F1182" s="299"/>
      <c r="G1182" s="159" t="s">
        <v>304</v>
      </c>
      <c r="H1182" s="91">
        <v>0</v>
      </c>
      <c r="I1182" s="31"/>
      <c r="J1182" s="31"/>
      <c r="K1182" s="31"/>
      <c r="L1182" s="31"/>
      <c r="M1182" s="31"/>
      <c r="N1182" s="31"/>
      <c r="O1182" s="31"/>
      <c r="P1182" s="31"/>
      <c r="R1182" s="31"/>
      <c r="S1182" s="73"/>
      <c r="T1182" s="73"/>
      <c r="U1182" s="73"/>
      <c r="V1182" s="73"/>
      <c r="W1182" s="73"/>
      <c r="X1182" s="73"/>
      <c r="Y1182" s="73"/>
      <c r="Z1182" s="73"/>
      <c r="AA1182" s="73"/>
      <c r="AB1182" s="73"/>
      <c r="AC1182" s="73"/>
      <c r="AD1182" s="73"/>
      <c r="AE1182" s="73"/>
      <c r="AF1182" s="73"/>
      <c r="AG1182" s="73"/>
      <c r="AH1182" s="73"/>
      <c r="AI1182" s="73"/>
      <c r="AJ1182" s="73"/>
      <c r="AK1182" s="73"/>
      <c r="AL1182" s="73"/>
      <c r="AM1182" s="73"/>
      <c r="AN1182" s="73"/>
      <c r="AO1182" s="73"/>
      <c r="AP1182" s="73"/>
      <c r="AQ1182" s="73"/>
      <c r="AR1182" s="73"/>
      <c r="AS1182" s="73"/>
      <c r="AT1182" s="73"/>
      <c r="AU1182" s="73"/>
      <c r="AV1182" s="73"/>
      <c r="AW1182" s="73"/>
      <c r="AX1182" s="73"/>
      <c r="AY1182" s="73"/>
      <c r="AZ1182" s="73"/>
      <c r="BA1182" s="73"/>
      <c r="BB1182" s="73"/>
      <c r="BC1182" s="73"/>
      <c r="BD1182" s="73"/>
      <c r="BE1182" s="73"/>
      <c r="BF1182" s="73"/>
      <c r="BG1182" s="73"/>
      <c r="BH1182" s="73"/>
      <c r="BI1182" s="73"/>
      <c r="BJ1182" s="73"/>
      <c r="BK1182" s="73"/>
      <c r="BL1182" s="73"/>
      <c r="BM1182" s="73"/>
      <c r="BN1182" s="73"/>
      <c r="BO1182" s="73"/>
      <c r="BP1182" s="73"/>
      <c r="BQ1182" s="73"/>
      <c r="BR1182" s="73"/>
      <c r="BS1182" s="73"/>
      <c r="BT1182" s="73"/>
      <c r="BU1182" s="73"/>
      <c r="BV1182" s="73"/>
      <c r="BW1182" s="73"/>
      <c r="BX1182" s="73"/>
      <c r="BY1182" s="73"/>
      <c r="BZ1182" s="73"/>
      <c r="CA1182" s="73"/>
      <c r="CB1182" s="73"/>
      <c r="CC1182" s="73"/>
      <c r="CD1182" s="73"/>
      <c r="CE1182" s="73"/>
      <c r="CF1182" s="73"/>
      <c r="CG1182" s="73"/>
      <c r="CH1182" s="73"/>
      <c r="CI1182" s="73"/>
      <c r="CJ1182" s="73"/>
      <c r="CK1182" s="73"/>
      <c r="CL1182" s="73"/>
      <c r="CN1182" s="31"/>
      <c r="CO1182" s="73"/>
      <c r="CP1182" s="73"/>
      <c r="CQ1182" s="73"/>
      <c r="CR1182" s="73"/>
      <c r="CS1182" s="73"/>
      <c r="CT1182" s="73"/>
      <c r="CU1182" s="73"/>
      <c r="CV1182" s="73"/>
      <c r="CW1182" s="73"/>
      <c r="CX1182" s="73"/>
      <c r="CY1182" s="73"/>
      <c r="CZ1182" s="73"/>
      <c r="DA1182" s="73"/>
      <c r="DB1182" s="73"/>
      <c r="DC1182" s="73"/>
      <c r="DD1182" s="73"/>
      <c r="DE1182" s="73"/>
      <c r="DF1182" s="73"/>
      <c r="DG1182" s="73"/>
      <c r="DH1182" s="73"/>
      <c r="DI1182" s="73"/>
      <c r="DJ1182" s="73"/>
      <c r="DK1182" s="73"/>
      <c r="DL1182" s="73"/>
    </row>
    <row r="1183" spans="1:116" x14ac:dyDescent="0.35">
      <c r="D1183" t="s">
        <v>770</v>
      </c>
      <c r="E1183" t="str">
        <f t="shared" si="1474"/>
        <v>1183 LAMORT-S</v>
      </c>
      <c r="F1183" s="299"/>
      <c r="G1183" s="159" t="s">
        <v>305</v>
      </c>
      <c r="H1183" s="31"/>
      <c r="I1183" s="31"/>
      <c r="J1183" s="31"/>
      <c r="K1183" s="31"/>
      <c r="L1183" s="31"/>
      <c r="M1183" s="31"/>
      <c r="N1183" s="31"/>
      <c r="O1183" s="31"/>
      <c r="P1183" s="31"/>
      <c r="R1183" s="31"/>
      <c r="S1183" s="73"/>
      <c r="T1183" s="73"/>
      <c r="U1183" s="73"/>
      <c r="V1183" s="73"/>
      <c r="W1183" s="73"/>
      <c r="X1183" s="73"/>
      <c r="Y1183" s="73"/>
      <c r="Z1183" s="73"/>
      <c r="AA1183" s="73"/>
      <c r="AB1183" s="73"/>
      <c r="AC1183" s="73"/>
      <c r="AD1183" s="73"/>
      <c r="AE1183" s="73"/>
      <c r="AF1183" s="73"/>
      <c r="AG1183" s="73"/>
      <c r="AH1183" s="73"/>
      <c r="AI1183" s="73"/>
      <c r="AJ1183" s="73"/>
      <c r="AK1183" s="73"/>
      <c r="AL1183" s="73"/>
      <c r="AM1183" s="73"/>
      <c r="AN1183" s="73"/>
      <c r="AO1183" s="73"/>
      <c r="AP1183" s="73"/>
      <c r="AQ1183" s="73"/>
      <c r="AR1183" s="73"/>
      <c r="AS1183" s="73"/>
      <c r="AT1183" s="73"/>
      <c r="AU1183" s="73"/>
      <c r="AV1183" s="73"/>
      <c r="AW1183" s="73"/>
      <c r="AX1183" s="73"/>
      <c r="AY1183" s="73"/>
      <c r="AZ1183" s="73"/>
      <c r="BA1183" s="73"/>
      <c r="BB1183" s="73"/>
      <c r="BC1183" s="73"/>
      <c r="BD1183" s="73"/>
      <c r="BE1183" s="73"/>
      <c r="BF1183" s="73"/>
      <c r="BG1183" s="73"/>
      <c r="BH1183" s="73"/>
      <c r="BI1183" s="73"/>
      <c r="BJ1183" s="73"/>
      <c r="BK1183" s="73"/>
      <c r="BL1183" s="73"/>
      <c r="BM1183" s="73"/>
      <c r="BN1183" s="73"/>
      <c r="BO1183" s="73"/>
      <c r="BP1183" s="73"/>
      <c r="BQ1183" s="73"/>
      <c r="BR1183" s="73"/>
      <c r="BS1183" s="73"/>
      <c r="BT1183" s="73"/>
      <c r="BU1183" s="73"/>
      <c r="BV1183" s="73"/>
      <c r="BW1183" s="73"/>
      <c r="BX1183" s="73"/>
      <c r="BY1183" s="73"/>
      <c r="BZ1183" s="73"/>
      <c r="CA1183" s="73"/>
      <c r="CB1183" s="73"/>
      <c r="CC1183" s="73"/>
      <c r="CD1183" s="73"/>
      <c r="CE1183" s="73"/>
      <c r="CF1183" s="73"/>
      <c r="CG1183" s="73"/>
      <c r="CH1183" s="73"/>
      <c r="CI1183" s="73"/>
      <c r="CJ1183" s="73"/>
      <c r="CK1183" s="73"/>
      <c r="CL1183" s="73"/>
      <c r="CN1183" s="31"/>
      <c r="CO1183" s="73"/>
      <c r="CP1183" s="73"/>
      <c r="CQ1183" s="73"/>
      <c r="CR1183" s="73"/>
      <c r="CS1183" s="73"/>
      <c r="CT1183" s="73"/>
      <c r="CU1183" s="73"/>
      <c r="CV1183" s="73"/>
      <c r="CW1183" s="73"/>
      <c r="CX1183" s="73"/>
      <c r="CY1183" s="73"/>
      <c r="CZ1183" s="73"/>
      <c r="DA1183" s="73"/>
      <c r="DB1183" s="73"/>
      <c r="DC1183" s="73"/>
      <c r="DD1183" s="73"/>
      <c r="DE1183" s="73"/>
      <c r="DF1183" s="73"/>
      <c r="DG1183" s="73"/>
      <c r="DH1183" s="73"/>
      <c r="DI1183" s="73"/>
      <c r="DJ1183" s="73"/>
      <c r="DK1183" s="73"/>
      <c r="DL1183" s="73"/>
    </row>
    <row r="1184" spans="1:116" x14ac:dyDescent="0.35">
      <c r="D1184" t="s">
        <v>770</v>
      </c>
      <c r="E1184" t="str">
        <f t="shared" si="1474"/>
        <v>1184 LAMORT-S</v>
      </c>
      <c r="G1184" s="160" t="s">
        <v>289</v>
      </c>
      <c r="R1184" s="92"/>
      <c r="S1184" s="154"/>
      <c r="T1184" s="154"/>
      <c r="U1184" s="154"/>
      <c r="V1184" s="154"/>
      <c r="W1184" s="154"/>
      <c r="X1184" s="154"/>
      <c r="Y1184" s="154"/>
      <c r="Z1184" s="154"/>
      <c r="AA1184" s="154"/>
      <c r="AB1184" s="154"/>
      <c r="AC1184" s="154"/>
      <c r="AD1184" s="154"/>
      <c r="AE1184" s="154"/>
      <c r="AF1184" s="154"/>
      <c r="AG1184" s="154"/>
      <c r="AH1184" s="154"/>
      <c r="AI1184" s="154"/>
      <c r="AJ1184" s="154"/>
      <c r="AK1184" s="154"/>
      <c r="AL1184" s="154"/>
      <c r="AM1184" s="154"/>
      <c r="AN1184" s="154"/>
      <c r="AO1184" s="154"/>
      <c r="AP1184" s="154"/>
      <c r="AQ1184" s="154"/>
      <c r="AR1184" s="154"/>
      <c r="AS1184" s="154"/>
      <c r="AT1184" s="154"/>
      <c r="AU1184" s="154"/>
      <c r="AV1184" s="154"/>
      <c r="AW1184" s="154"/>
      <c r="AX1184" s="154"/>
      <c r="AY1184" s="154"/>
      <c r="AZ1184" s="154"/>
      <c r="BA1184" s="154"/>
      <c r="BB1184" s="154"/>
      <c r="BC1184" s="154"/>
      <c r="BD1184" s="154"/>
      <c r="BE1184" s="154"/>
      <c r="BF1184" s="154"/>
      <c r="BG1184" s="154"/>
      <c r="BH1184" s="154"/>
      <c r="BI1184" s="154"/>
      <c r="BJ1184" s="154"/>
      <c r="BK1184" s="154"/>
      <c r="BL1184" s="154"/>
      <c r="BM1184" s="154"/>
      <c r="BN1184" s="154"/>
      <c r="BO1184" s="154"/>
      <c r="BP1184" s="154"/>
      <c r="BQ1184" s="154"/>
      <c r="BR1184" s="154"/>
      <c r="BS1184" s="154"/>
      <c r="BT1184" s="154"/>
      <c r="BU1184" s="154"/>
      <c r="BV1184" s="154"/>
      <c r="BW1184" s="154"/>
      <c r="BX1184" s="154"/>
      <c r="BY1184" s="154"/>
      <c r="BZ1184" s="154"/>
      <c r="CA1184" s="154"/>
      <c r="CB1184" s="154"/>
      <c r="CC1184" s="154"/>
      <c r="CD1184" s="154"/>
      <c r="CE1184" s="154"/>
      <c r="CF1184" s="154"/>
      <c r="CG1184" s="154"/>
      <c r="CH1184" s="154"/>
      <c r="CI1184" s="154"/>
      <c r="CJ1184" s="154"/>
      <c r="CK1184" s="154"/>
      <c r="CL1184" s="154"/>
      <c r="CO1184" s="154"/>
      <c r="CP1184" s="154"/>
      <c r="CQ1184" s="154"/>
      <c r="CR1184" s="154"/>
      <c r="CS1184" s="154"/>
      <c r="CT1184" s="154"/>
      <c r="CU1184" s="154"/>
      <c r="CV1184" s="154"/>
      <c r="CW1184" s="154"/>
      <c r="CX1184" s="154"/>
      <c r="CY1184" s="154"/>
      <c r="CZ1184" s="154"/>
      <c r="DA1184" s="154"/>
      <c r="DB1184" s="154"/>
      <c r="DC1184" s="154"/>
      <c r="DD1184" s="154"/>
      <c r="DE1184" s="154"/>
      <c r="DF1184" s="154"/>
      <c r="DG1184" s="154"/>
      <c r="DH1184" s="154"/>
      <c r="DI1184" s="154"/>
      <c r="DJ1184" s="154"/>
      <c r="DK1184" s="154"/>
      <c r="DL1184" s="154"/>
    </row>
    <row r="1185" spans="1:116" x14ac:dyDescent="0.35">
      <c r="D1185" t="s">
        <v>770</v>
      </c>
      <c r="E1185" t="str">
        <f t="shared" si="1474"/>
        <v>1185 LAMORT-S</v>
      </c>
      <c r="G1185" s="127"/>
      <c r="K1185" s="24">
        <f ca="1">SUMIF($4:$4,K$2,1185:1185)</f>
        <v>2410371.7343070023</v>
      </c>
      <c r="L1185" s="24">
        <f ca="1">SUMIF($4:$4,L$2,1185:1185)</f>
        <v>1817076.3391021655</v>
      </c>
      <c r="M1185" s="24">
        <f ca="1">SUMIF($4:$4,M$2,1185:1185)</f>
        <v>1280465.3505646121</v>
      </c>
      <c r="N1185" s="24">
        <f ca="1">SUMIF($4:$4,N$2,1185:1185)</f>
        <v>795123.04832099844</v>
      </c>
      <c r="O1185" s="24">
        <f ca="1">SUMIF($4:$4,O$2,1185:1185)</f>
        <v>356151.13872759964</v>
      </c>
      <c r="P1185" s="24">
        <f ca="1">SUMIF($4:$4,P$2,1185:1185)</f>
        <v>-40880.680920696119</v>
      </c>
      <c r="R1185"/>
      <c r="S1185" s="80">
        <f>H1182</f>
        <v>0</v>
      </c>
      <c r="T1185" s="62">
        <f t="shared" ref="T1185:AY1185" ca="1" si="1476">S1190</f>
        <v>451875.38971832854</v>
      </c>
      <c r="U1185" s="62">
        <f t="shared" ca="1" si="1476"/>
        <v>856027.20757399953</v>
      </c>
      <c r="V1185" s="62">
        <f t="shared" ca="1" si="1476"/>
        <v>1212853.1499992018</v>
      </c>
      <c r="W1185" s="62">
        <f t="shared" ca="1" si="1476"/>
        <v>1522747.5992891891</v>
      </c>
      <c r="X1185" s="62">
        <f t="shared" ca="1" si="1476"/>
        <v>1786101.6512200886</v>
      </c>
      <c r="Y1185" s="62">
        <f t="shared" ca="1" si="1476"/>
        <v>2003303.1424365591</v>
      </c>
      <c r="Z1185" s="62">
        <f t="shared" ca="1" si="1476"/>
        <v>2174736.6776112206</v>
      </c>
      <c r="AA1185" s="62">
        <f t="shared" ca="1" si="1476"/>
        <v>2300783.6563777551</v>
      </c>
      <c r="AB1185" s="62">
        <f t="shared" ca="1" si="1476"/>
        <v>2381822.3000395643</v>
      </c>
      <c r="AC1185" s="62">
        <f t="shared" ca="1" si="1476"/>
        <v>2418227.6780558536</v>
      </c>
      <c r="AD1185" s="62">
        <f t="shared" ca="1" si="1476"/>
        <v>2410371.7343070023</v>
      </c>
      <c r="AE1185" s="62">
        <f t="shared" ca="1" si="1476"/>
        <v>2358623.3131410531</v>
      </c>
      <c r="AF1185" s="62">
        <f t="shared" ca="1" si="1476"/>
        <v>2307306.1288181534</v>
      </c>
      <c r="AG1185" s="62">
        <f t="shared" ca="1" si="1476"/>
        <v>2256416.5876979446</v>
      </c>
      <c r="AH1185" s="62">
        <f t="shared" ca="1" si="1476"/>
        <v>2205951.1260870709</v>
      </c>
      <c r="AI1185" s="62">
        <f t="shared" ca="1" si="1476"/>
        <v>2155906.2099896213</v>
      </c>
      <c r="AJ1185" s="62">
        <f t="shared" ca="1" si="1476"/>
        <v>2106278.3348596506</v>
      </c>
      <c r="AK1185" s="62">
        <f t="shared" ca="1" si="1476"/>
        <v>2057064.0253557628</v>
      </c>
      <c r="AL1185" s="62">
        <f t="shared" ca="1" si="1476"/>
        <v>2008259.8350977406</v>
      </c>
      <c r="AM1185" s="62">
        <f t="shared" ca="1" si="1476"/>
        <v>1959862.346425202</v>
      </c>
      <c r="AN1185" s="62">
        <f t="shared" ca="1" si="1476"/>
        <v>1911868.170158268</v>
      </c>
      <c r="AO1185" s="62">
        <f t="shared" ca="1" si="1476"/>
        <v>1864273.9453602249</v>
      </c>
      <c r="AP1185" s="62">
        <f t="shared" ca="1" si="1476"/>
        <v>1817076.3391021655</v>
      </c>
      <c r="AQ1185" s="62">
        <f t="shared" ca="1" si="1476"/>
        <v>1770272.0462295902</v>
      </c>
      <c r="AR1185" s="62">
        <f t="shared" ca="1" si="1476"/>
        <v>1723857.7891309527</v>
      </c>
      <c r="AS1185" s="62">
        <f t="shared" ca="1" si="1476"/>
        <v>1677830.3175081373</v>
      </c>
      <c r="AT1185" s="62">
        <f t="shared" ca="1" si="1476"/>
        <v>1632186.4081488454</v>
      </c>
      <c r="AU1185" s="62">
        <f t="shared" ca="1" si="1476"/>
        <v>1586922.8647008808</v>
      </c>
      <c r="AV1185" s="62">
        <f t="shared" ca="1" si="1476"/>
        <v>1542036.5174483159</v>
      </c>
      <c r="AW1185" s="62">
        <f t="shared" ca="1" si="1476"/>
        <v>1497524.2230895224</v>
      </c>
      <c r="AX1185" s="62">
        <f t="shared" ca="1" si="1476"/>
        <v>1453382.8645170522</v>
      </c>
      <c r="AY1185" s="62">
        <f t="shared" ca="1" si="1476"/>
        <v>1409609.3505993527</v>
      </c>
      <c r="AZ1185" s="62">
        <f t="shared" ref="AZ1185:CE1185" ca="1" si="1477">AY1190</f>
        <v>1366200.6159643007</v>
      </c>
      <c r="BA1185" s="62">
        <f t="shared" ca="1" si="1477"/>
        <v>1323153.6207845407</v>
      </c>
      <c r="BB1185" s="62">
        <f t="shared" ca="1" si="1477"/>
        <v>1280465.3505646121</v>
      </c>
      <c r="BC1185" s="62">
        <f t="shared" ca="1" si="1477"/>
        <v>1238132.8159298496</v>
      </c>
      <c r="BD1185" s="62">
        <f t="shared" ca="1" si="1477"/>
        <v>1196153.0524170434</v>
      </c>
      <c r="BE1185" s="62">
        <f t="shared" ca="1" si="1477"/>
        <v>1154523.1202668438</v>
      </c>
      <c r="BF1185" s="62">
        <f t="shared" ca="1" si="1477"/>
        <v>1113240.104217896</v>
      </c>
      <c r="BG1185" s="62">
        <f t="shared" ca="1" si="1477"/>
        <v>1072301.1133026895</v>
      </c>
      <c r="BH1185" s="62">
        <f t="shared" ca="1" si="1477"/>
        <v>1031703.2806451096</v>
      </c>
      <c r="BI1185" s="62">
        <f t="shared" ca="1" si="1477"/>
        <v>991443.76325967617</v>
      </c>
      <c r="BJ1185" s="62">
        <f t="shared" ca="1" si="1477"/>
        <v>951519.74185245472</v>
      </c>
      <c r="BK1185" s="62">
        <f t="shared" ca="1" si="1477"/>
        <v>911928.42062362679</v>
      </c>
      <c r="BL1185" s="62">
        <f t="shared" ca="1" si="1477"/>
        <v>872667.02707170579</v>
      </c>
      <c r="BM1185" s="62">
        <f t="shared" ca="1" si="1477"/>
        <v>833732.81179938407</v>
      </c>
      <c r="BN1185" s="62">
        <f t="shared" ca="1" si="1477"/>
        <v>795123.04832099844</v>
      </c>
      <c r="BO1185" s="62">
        <f t="shared" ca="1" si="1477"/>
        <v>756835.03287159931</v>
      </c>
      <c r="BP1185" s="62">
        <f t="shared" ca="1" si="1477"/>
        <v>718866.08421761182</v>
      </c>
      <c r="BQ1185" s="62">
        <f t="shared" ca="1" si="1477"/>
        <v>681213.5434690743</v>
      </c>
      <c r="BR1185" s="62">
        <f t="shared" ca="1" si="1477"/>
        <v>643874.77389344119</v>
      </c>
      <c r="BS1185" s="62">
        <f t="shared" ca="1" si="1477"/>
        <v>606847.16073093843</v>
      </c>
      <c r="BT1185" s="62">
        <f t="shared" ca="1" si="1477"/>
        <v>570128.11101145647</v>
      </c>
      <c r="BU1185" s="62">
        <f t="shared" ca="1" si="1477"/>
        <v>533715.0533729702</v>
      </c>
      <c r="BV1185" s="62">
        <f t="shared" ca="1" si="1477"/>
        <v>497605.43788147136</v>
      </c>
      <c r="BW1185" s="62">
        <f t="shared" ca="1" si="1477"/>
        <v>461796.73585240159</v>
      </c>
      <c r="BX1185" s="62">
        <f t="shared" ca="1" si="1477"/>
        <v>426286.43967357406</v>
      </c>
      <c r="BY1185" s="62">
        <f t="shared" ca="1" si="1477"/>
        <v>391072.06262957014</v>
      </c>
      <c r="BZ1185" s="62">
        <f t="shared" ca="1" si="1477"/>
        <v>356151.13872759964</v>
      </c>
      <c r="CA1185" s="62">
        <f t="shared" ca="1" si="1477"/>
        <v>321521.22252481221</v>
      </c>
      <c r="CB1185" s="62">
        <f t="shared" ca="1" si="1477"/>
        <v>287179.88895704795</v>
      </c>
      <c r="CC1185" s="62">
        <f t="shared" ca="1" si="1477"/>
        <v>253124.73316901503</v>
      </c>
      <c r="CD1185" s="62">
        <f t="shared" ca="1" si="1477"/>
        <v>219353.37034588249</v>
      </c>
      <c r="CE1185" s="62">
        <f t="shared" ca="1" si="1477"/>
        <v>185863.43554627604</v>
      </c>
      <c r="CF1185" s="62">
        <f t="shared" ref="CF1185:CL1185" ca="1" si="1478">CE1190</f>
        <v>152652.58353666624</v>
      </c>
      <c r="CG1185" s="62">
        <f t="shared" ca="1" si="1478"/>
        <v>119718.48862713657</v>
      </c>
      <c r="CH1185" s="62">
        <f t="shared" ca="1" si="1478"/>
        <v>87058.844508519629</v>
      </c>
      <c r="CI1185" s="62">
        <f t="shared" ca="1" si="1478"/>
        <v>54671.364090891206</v>
      </c>
      <c r="CJ1185" s="62">
        <f t="shared" ca="1" si="1478"/>
        <v>22553.779343409697</v>
      </c>
      <c r="CK1185" s="62">
        <f t="shared" ca="1" si="1478"/>
        <v>-9296.1588645095471</v>
      </c>
      <c r="CL1185" s="62">
        <f t="shared" ca="1" si="1478"/>
        <v>-40880.680920696119</v>
      </c>
      <c r="CO1185" s="62">
        <f t="shared" ref="CO1185:DL1185" si="1479">CN1190</f>
        <v>0</v>
      </c>
      <c r="CP1185" s="62">
        <f t="shared" ca="1" si="1479"/>
        <v>-43957.943615004799</v>
      </c>
      <c r="CQ1185" s="62">
        <f t="shared" ca="1" si="1479"/>
        <v>-45056.892205379918</v>
      </c>
      <c r="CR1185" s="62">
        <f t="shared" ca="1" si="1479"/>
        <v>-46183.314510514414</v>
      </c>
      <c r="CS1185" s="62">
        <f t="shared" ca="1" si="1479"/>
        <v>-47337.897373277272</v>
      </c>
      <c r="CT1185" s="62">
        <f t="shared" ca="1" si="1479"/>
        <v>-48521.344807609203</v>
      </c>
      <c r="CU1185" s="62">
        <f t="shared" ca="1" si="1479"/>
        <v>-49734.378427799435</v>
      </c>
      <c r="CV1185" s="62">
        <f t="shared" ca="1" si="1479"/>
        <v>-50977.737888494419</v>
      </c>
      <c r="CW1185" s="62">
        <f t="shared" ca="1" si="1479"/>
        <v>-52252.18133570678</v>
      </c>
      <c r="CX1185" s="62">
        <f t="shared" ca="1" si="1479"/>
        <v>-53558.485869099452</v>
      </c>
      <c r="CY1185" s="62">
        <f t="shared" ca="1" si="1479"/>
        <v>-54897.448015826936</v>
      </c>
      <c r="CZ1185" s="62">
        <f t="shared" ca="1" si="1479"/>
        <v>-55354.926749292157</v>
      </c>
      <c r="DA1185" s="62">
        <f t="shared" ca="1" si="1479"/>
        <v>-56738.799918024459</v>
      </c>
      <c r="DB1185" s="62">
        <f t="shared" ca="1" si="1479"/>
        <v>-58157.26991597507</v>
      </c>
      <c r="DC1185" s="62">
        <f t="shared" ca="1" si="1479"/>
        <v>-59611.201663874446</v>
      </c>
      <c r="DD1185" s="62">
        <f t="shared" ca="1" si="1479"/>
        <v>-61101.481705471306</v>
      </c>
      <c r="DE1185" s="62">
        <f t="shared" ca="1" si="1479"/>
        <v>-62629.018748108087</v>
      </c>
      <c r="DF1185" s="62">
        <f t="shared" ca="1" si="1479"/>
        <v>-64194.744216810788</v>
      </c>
      <c r="DG1185" s="62">
        <f t="shared" ca="1" si="1479"/>
        <v>-65799.612822231051</v>
      </c>
      <c r="DH1185" s="62">
        <f t="shared" ca="1" si="1479"/>
        <v>-67444.603142786829</v>
      </c>
      <c r="DI1185" s="62">
        <f t="shared" ca="1" si="1479"/>
        <v>-69130.718221356496</v>
      </c>
      <c r="DJ1185" s="62">
        <f t="shared" ca="1" si="1479"/>
        <v>-70858.986176890408</v>
      </c>
      <c r="DK1185" s="62">
        <f t="shared" ca="1" si="1479"/>
        <v>-72630.460831312666</v>
      </c>
      <c r="DL1185" s="62">
        <f t="shared" ca="1" si="1479"/>
        <v>-74446.222352095487</v>
      </c>
    </row>
    <row r="1186" spans="1:116" x14ac:dyDescent="0.35">
      <c r="D1186" t="s">
        <v>770</v>
      </c>
      <c r="E1186" t="str">
        <f t="shared" si="1474"/>
        <v>1186 LAMORT-S</v>
      </c>
      <c r="G1186" s="95" t="s">
        <v>290</v>
      </c>
      <c r="K1186" s="24">
        <f ca="1">SUMIF($3:$3,K$2,1186:1186)</f>
        <v>6000000</v>
      </c>
      <c r="L1186" s="24">
        <f ca="1">SUMIF($3:$3,L$2,1186:1186)</f>
        <v>6000000</v>
      </c>
      <c r="M1186" s="24">
        <f ca="1">SUMIF($3:$3,M$2,1186:1186)</f>
        <v>6000000</v>
      </c>
      <c r="N1186" s="24">
        <f ca="1">SUMIF($3:$3,N$2,1186:1186)</f>
        <v>6000000</v>
      </c>
      <c r="O1186" s="24">
        <f ca="1">SUMIF($3:$3,O$2,1186:1186)</f>
        <v>6000000</v>
      </c>
      <c r="P1186" s="24">
        <f ca="1">SUMIF($3:$3,P$2,1186:1186)</f>
        <v>6000000</v>
      </c>
      <c r="R1186"/>
      <c r="S1186" s="80" cm="1">
        <f t="array" aca="1" ref="S1186" ca="1">S1187*INDIRECT(S1171)</f>
        <v>500000</v>
      </c>
      <c r="T1186" s="80" cm="1">
        <f t="array" aca="1" ref="T1186" ca="1">T1187*INDIRECT(T1171)</f>
        <v>500000</v>
      </c>
      <c r="U1186" s="80" cm="1">
        <f t="array" aca="1" ref="U1186" ca="1">U1187*INDIRECT(U1171)</f>
        <v>500000</v>
      </c>
      <c r="V1186" s="80" cm="1">
        <f t="array" aca="1" ref="V1186" ca="1">V1187*INDIRECT(V1171)</f>
        <v>500000</v>
      </c>
      <c r="W1186" s="80" cm="1">
        <f t="array" aca="1" ref="W1186" ca="1">W1187*INDIRECT(W1171)</f>
        <v>500000</v>
      </c>
      <c r="X1186" s="80" cm="1">
        <f t="array" aca="1" ref="X1186" ca="1">X1187*INDIRECT(X1171)</f>
        <v>500000</v>
      </c>
      <c r="Y1186" s="80" cm="1">
        <f t="array" aca="1" ref="Y1186" ca="1">Y1187*INDIRECT(Y1171)</f>
        <v>500000</v>
      </c>
      <c r="Z1186" s="80" cm="1">
        <f t="array" aca="1" ref="Z1186" ca="1">Z1187*INDIRECT(Z1171)</f>
        <v>500000</v>
      </c>
      <c r="AA1186" s="80" cm="1">
        <f t="array" aca="1" ref="AA1186" ca="1">AA1187*INDIRECT(AA1171)</f>
        <v>500000</v>
      </c>
      <c r="AB1186" s="80" cm="1">
        <f t="array" aca="1" ref="AB1186" ca="1">AB1187*INDIRECT(AB1171)</f>
        <v>500000</v>
      </c>
      <c r="AC1186" s="80" cm="1">
        <f t="array" aca="1" ref="AC1186" ca="1">AC1187*INDIRECT(AC1171)</f>
        <v>500000</v>
      </c>
      <c r="AD1186" s="80" cm="1">
        <f t="array" aca="1" ref="AD1186" ca="1">AD1187*INDIRECT(AD1171)</f>
        <v>500000</v>
      </c>
      <c r="AE1186" s="80" cm="1">
        <f t="array" aca="1" ref="AE1186" ca="1">AE1187*INDIRECT(AE1171)</f>
        <v>500000</v>
      </c>
      <c r="AF1186" s="80" cm="1">
        <f t="array" aca="1" ref="AF1186" ca="1">AF1187*INDIRECT(AF1171)</f>
        <v>500000</v>
      </c>
      <c r="AG1186" s="80" cm="1">
        <f t="array" aca="1" ref="AG1186" ca="1">AG1187*INDIRECT(AG1171)</f>
        <v>500000</v>
      </c>
      <c r="AH1186" s="80" cm="1">
        <f t="array" aca="1" ref="AH1186" ca="1">AH1187*INDIRECT(AH1171)</f>
        <v>500000</v>
      </c>
      <c r="AI1186" s="80" cm="1">
        <f t="array" aca="1" ref="AI1186" ca="1">AI1187*INDIRECT(AI1171)</f>
        <v>500000</v>
      </c>
      <c r="AJ1186" s="80" cm="1">
        <f t="array" aca="1" ref="AJ1186" ca="1">AJ1187*INDIRECT(AJ1171)</f>
        <v>500000</v>
      </c>
      <c r="AK1186" s="80" cm="1">
        <f t="array" aca="1" ref="AK1186" ca="1">AK1187*INDIRECT(AK1171)</f>
        <v>500000</v>
      </c>
      <c r="AL1186" s="80" cm="1">
        <f t="array" aca="1" ref="AL1186" ca="1">AL1187*INDIRECT(AL1171)</f>
        <v>500000</v>
      </c>
      <c r="AM1186" s="80" cm="1">
        <f t="array" aca="1" ref="AM1186" ca="1">AM1187*INDIRECT(AM1171)</f>
        <v>500000</v>
      </c>
      <c r="AN1186" s="80" cm="1">
        <f t="array" aca="1" ref="AN1186" ca="1">AN1187*INDIRECT(AN1171)</f>
        <v>500000</v>
      </c>
      <c r="AO1186" s="80" cm="1">
        <f t="array" aca="1" ref="AO1186" ca="1">AO1187*INDIRECT(AO1171)</f>
        <v>500000</v>
      </c>
      <c r="AP1186" s="80" cm="1">
        <f t="array" aca="1" ref="AP1186" ca="1">AP1187*INDIRECT(AP1171)</f>
        <v>500000</v>
      </c>
      <c r="AQ1186" s="80" cm="1">
        <f t="array" aca="1" ref="AQ1186" ca="1">AQ1187*INDIRECT(AQ1171)</f>
        <v>500000</v>
      </c>
      <c r="AR1186" s="80" cm="1">
        <f t="array" aca="1" ref="AR1186" ca="1">AR1187*INDIRECT(AR1171)</f>
        <v>500000</v>
      </c>
      <c r="AS1186" s="80" cm="1">
        <f t="array" aca="1" ref="AS1186" ca="1">AS1187*INDIRECT(AS1171)</f>
        <v>500000</v>
      </c>
      <c r="AT1186" s="80" cm="1">
        <f t="array" aca="1" ref="AT1186" ca="1">AT1187*INDIRECT(AT1171)</f>
        <v>500000</v>
      </c>
      <c r="AU1186" s="80" cm="1">
        <f t="array" aca="1" ref="AU1186" ca="1">AU1187*INDIRECT(AU1171)</f>
        <v>500000</v>
      </c>
      <c r="AV1186" s="80" cm="1">
        <f t="array" aca="1" ref="AV1186" ca="1">AV1187*INDIRECT(AV1171)</f>
        <v>500000</v>
      </c>
      <c r="AW1186" s="80" cm="1">
        <f t="array" aca="1" ref="AW1186" ca="1">AW1187*INDIRECT(AW1171)</f>
        <v>500000</v>
      </c>
      <c r="AX1186" s="80" cm="1">
        <f t="array" aca="1" ref="AX1186" ca="1">AX1187*INDIRECT(AX1171)</f>
        <v>500000</v>
      </c>
      <c r="AY1186" s="80" cm="1">
        <f t="array" aca="1" ref="AY1186" ca="1">AY1187*INDIRECT(AY1171)</f>
        <v>500000</v>
      </c>
      <c r="AZ1186" s="80" cm="1">
        <f t="array" aca="1" ref="AZ1186" ca="1">AZ1187*INDIRECT(AZ1171)</f>
        <v>500000</v>
      </c>
      <c r="BA1186" s="80" cm="1">
        <f t="array" aca="1" ref="BA1186" ca="1">BA1187*INDIRECT(BA1171)</f>
        <v>500000</v>
      </c>
      <c r="BB1186" s="80" cm="1">
        <f t="array" aca="1" ref="BB1186" ca="1">BB1187*INDIRECT(BB1171)</f>
        <v>500000</v>
      </c>
      <c r="BC1186" s="80" cm="1">
        <f t="array" aca="1" ref="BC1186" ca="1">BC1187*INDIRECT(BC1171)</f>
        <v>500000</v>
      </c>
      <c r="BD1186" s="80" cm="1">
        <f t="array" aca="1" ref="BD1186" ca="1">BD1187*INDIRECT(BD1171)</f>
        <v>500000</v>
      </c>
      <c r="BE1186" s="80" cm="1">
        <f t="array" aca="1" ref="BE1186" ca="1">BE1187*INDIRECT(BE1171)</f>
        <v>500000</v>
      </c>
      <c r="BF1186" s="80" cm="1">
        <f t="array" aca="1" ref="BF1186" ca="1">BF1187*INDIRECT(BF1171)</f>
        <v>500000</v>
      </c>
      <c r="BG1186" s="80" cm="1">
        <f t="array" aca="1" ref="BG1186" ca="1">BG1187*INDIRECT(BG1171)</f>
        <v>500000</v>
      </c>
      <c r="BH1186" s="80" cm="1">
        <f t="array" aca="1" ref="BH1186" ca="1">BH1187*INDIRECT(BH1171)</f>
        <v>500000</v>
      </c>
      <c r="BI1186" s="80" cm="1">
        <f t="array" aca="1" ref="BI1186" ca="1">BI1187*INDIRECT(BI1171)</f>
        <v>500000</v>
      </c>
      <c r="BJ1186" s="80" cm="1">
        <f t="array" aca="1" ref="BJ1186" ca="1">BJ1187*INDIRECT(BJ1171)</f>
        <v>500000</v>
      </c>
      <c r="BK1186" s="80" cm="1">
        <f t="array" aca="1" ref="BK1186" ca="1">BK1187*INDIRECT(BK1171)</f>
        <v>500000</v>
      </c>
      <c r="BL1186" s="80" cm="1">
        <f t="array" aca="1" ref="BL1186" ca="1">BL1187*INDIRECT(BL1171)</f>
        <v>500000</v>
      </c>
      <c r="BM1186" s="80" cm="1">
        <f t="array" aca="1" ref="BM1186" ca="1">BM1187*INDIRECT(BM1171)</f>
        <v>500000</v>
      </c>
      <c r="BN1186" s="80" cm="1">
        <f t="array" aca="1" ref="BN1186" ca="1">BN1187*INDIRECT(BN1171)</f>
        <v>500000</v>
      </c>
      <c r="BO1186" s="80" cm="1">
        <f t="array" aca="1" ref="BO1186" ca="1">BO1187*INDIRECT(BO1171)</f>
        <v>500000</v>
      </c>
      <c r="BP1186" s="80" cm="1">
        <f t="array" aca="1" ref="BP1186" ca="1">BP1187*INDIRECT(BP1171)</f>
        <v>500000</v>
      </c>
      <c r="BQ1186" s="80" cm="1">
        <f t="array" aca="1" ref="BQ1186" ca="1">BQ1187*INDIRECT(BQ1171)</f>
        <v>500000</v>
      </c>
      <c r="BR1186" s="80" cm="1">
        <f t="array" aca="1" ref="BR1186" ca="1">BR1187*INDIRECT(BR1171)</f>
        <v>500000</v>
      </c>
      <c r="BS1186" s="80" cm="1">
        <f t="array" aca="1" ref="BS1186" ca="1">BS1187*INDIRECT(BS1171)</f>
        <v>500000</v>
      </c>
      <c r="BT1186" s="80" cm="1">
        <f t="array" aca="1" ref="BT1186" ca="1">BT1187*INDIRECT(BT1171)</f>
        <v>500000</v>
      </c>
      <c r="BU1186" s="80" cm="1">
        <f t="array" aca="1" ref="BU1186" ca="1">BU1187*INDIRECT(BU1171)</f>
        <v>500000</v>
      </c>
      <c r="BV1186" s="80" cm="1">
        <f t="array" aca="1" ref="BV1186" ca="1">BV1187*INDIRECT(BV1171)</f>
        <v>500000</v>
      </c>
      <c r="BW1186" s="80" cm="1">
        <f t="array" aca="1" ref="BW1186" ca="1">BW1187*INDIRECT(BW1171)</f>
        <v>500000</v>
      </c>
      <c r="BX1186" s="80" cm="1">
        <f t="array" aca="1" ref="BX1186" ca="1">BX1187*INDIRECT(BX1171)</f>
        <v>500000</v>
      </c>
      <c r="BY1186" s="80" cm="1">
        <f t="array" aca="1" ref="BY1186" ca="1">BY1187*INDIRECT(BY1171)</f>
        <v>500000</v>
      </c>
      <c r="BZ1186" s="80" cm="1">
        <f t="array" aca="1" ref="BZ1186" ca="1">BZ1187*INDIRECT(BZ1171)</f>
        <v>500000</v>
      </c>
      <c r="CA1186" s="80" cm="1">
        <f t="array" aca="1" ref="CA1186" ca="1">CA1187*INDIRECT(CA1171)</f>
        <v>500000</v>
      </c>
      <c r="CB1186" s="80" cm="1">
        <f t="array" aca="1" ref="CB1186" ca="1">CB1187*INDIRECT(CB1171)</f>
        <v>500000</v>
      </c>
      <c r="CC1186" s="80" cm="1">
        <f t="array" aca="1" ref="CC1186" ca="1">CC1187*INDIRECT(CC1171)</f>
        <v>500000</v>
      </c>
      <c r="CD1186" s="80" cm="1">
        <f t="array" aca="1" ref="CD1186" ca="1">CD1187*INDIRECT(CD1171)</f>
        <v>500000</v>
      </c>
      <c r="CE1186" s="80" cm="1">
        <f t="array" aca="1" ref="CE1186" ca="1">CE1187*INDIRECT(CE1171)</f>
        <v>500000</v>
      </c>
      <c r="CF1186" s="80" cm="1">
        <f t="array" aca="1" ref="CF1186" ca="1">CF1187*INDIRECT(CF1171)</f>
        <v>500000</v>
      </c>
      <c r="CG1186" s="80" cm="1">
        <f t="array" aca="1" ref="CG1186" ca="1">CG1187*INDIRECT(CG1171)</f>
        <v>500000</v>
      </c>
      <c r="CH1186" s="80" cm="1">
        <f t="array" aca="1" ref="CH1186" ca="1">CH1187*INDIRECT(CH1171)</f>
        <v>500000</v>
      </c>
      <c r="CI1186" s="80" cm="1">
        <f t="array" aca="1" ref="CI1186" ca="1">CI1187*INDIRECT(CI1171)</f>
        <v>500000</v>
      </c>
      <c r="CJ1186" s="80" cm="1">
        <f t="array" aca="1" ref="CJ1186" ca="1">CJ1187*INDIRECT(CJ1171)</f>
        <v>500000</v>
      </c>
      <c r="CK1186" s="80" cm="1">
        <f t="array" aca="1" ref="CK1186" ca="1">CK1187*INDIRECT(CK1171)</f>
        <v>500000</v>
      </c>
      <c r="CL1186" s="80" cm="1">
        <f t="array" aca="1" ref="CL1186" ca="1">CL1187*INDIRECT(CL1171)</f>
        <v>500000</v>
      </c>
      <c r="CO1186" s="80" cm="1">
        <f t="array" aca="1" ref="CO1186" ca="1">CO1187*INDIRECT(CO1171)</f>
        <v>0</v>
      </c>
      <c r="CP1186" s="80" cm="1">
        <f t="array" aca="1" ref="CP1186" ca="1">CP1187*INDIRECT(CP1171)</f>
        <v>0</v>
      </c>
      <c r="CQ1186" s="80" cm="1">
        <f t="array" aca="1" ref="CQ1186" ca="1">CQ1187*INDIRECT(CQ1171)</f>
        <v>0</v>
      </c>
      <c r="CR1186" s="80" cm="1">
        <f t="array" aca="1" ref="CR1186" ca="1">CR1187*INDIRECT(CR1171)</f>
        <v>0</v>
      </c>
      <c r="CS1186" s="80" cm="1">
        <f t="array" aca="1" ref="CS1186" ca="1">CS1187*INDIRECT(CS1171)</f>
        <v>0</v>
      </c>
      <c r="CT1186" s="80" cm="1">
        <f t="array" aca="1" ref="CT1186" ca="1">CT1187*INDIRECT(CT1171)</f>
        <v>0</v>
      </c>
      <c r="CU1186" s="80" cm="1">
        <f t="array" aca="1" ref="CU1186" ca="1">CU1187*INDIRECT(CU1171)</f>
        <v>0</v>
      </c>
      <c r="CV1186" s="80" cm="1">
        <f t="array" aca="1" ref="CV1186" ca="1">CV1187*INDIRECT(CV1171)</f>
        <v>0</v>
      </c>
      <c r="CW1186" s="80" cm="1">
        <f t="array" aca="1" ref="CW1186" ca="1">CW1187*INDIRECT(CW1171)</f>
        <v>0</v>
      </c>
      <c r="CX1186" s="80" cm="1">
        <f t="array" aca="1" ref="CX1186" ca="1">CX1187*INDIRECT(CX1171)</f>
        <v>0</v>
      </c>
      <c r="CY1186" s="80" cm="1">
        <f t="array" aca="1" ref="CY1186" ca="1">CY1187*INDIRECT(CY1171)</f>
        <v>0</v>
      </c>
      <c r="CZ1186" s="80" cm="1">
        <f t="array" aca="1" ref="CZ1186" ca="1">CZ1187*INDIRECT(CZ1171)</f>
        <v>0</v>
      </c>
      <c r="DA1186" s="80" cm="1">
        <f t="array" aca="1" ref="DA1186" ca="1">DA1187*INDIRECT(DA1171)</f>
        <v>0</v>
      </c>
      <c r="DB1186" s="80" cm="1">
        <f t="array" aca="1" ref="DB1186" ca="1">DB1187*INDIRECT(DB1171)</f>
        <v>0</v>
      </c>
      <c r="DC1186" s="80" cm="1">
        <f t="array" aca="1" ref="DC1186" ca="1">DC1187*INDIRECT(DC1171)</f>
        <v>0</v>
      </c>
      <c r="DD1186" s="80" cm="1">
        <f t="array" aca="1" ref="DD1186" ca="1">DD1187*INDIRECT(DD1171)</f>
        <v>0</v>
      </c>
      <c r="DE1186" s="80" cm="1">
        <f t="array" aca="1" ref="DE1186" ca="1">DE1187*INDIRECT(DE1171)</f>
        <v>0</v>
      </c>
      <c r="DF1186" s="80" cm="1">
        <f t="array" aca="1" ref="DF1186" ca="1">DF1187*INDIRECT(DF1171)</f>
        <v>0</v>
      </c>
      <c r="DG1186" s="80" cm="1">
        <f t="array" aca="1" ref="DG1186" ca="1">DG1187*INDIRECT(DG1171)</f>
        <v>0</v>
      </c>
      <c r="DH1186" s="80" cm="1">
        <f t="array" aca="1" ref="DH1186" ca="1">DH1187*INDIRECT(DH1171)</f>
        <v>0</v>
      </c>
      <c r="DI1186" s="80" cm="1">
        <f t="array" aca="1" ref="DI1186" ca="1">DI1187*INDIRECT(DI1171)</f>
        <v>0</v>
      </c>
      <c r="DJ1186" s="80" cm="1">
        <f t="array" aca="1" ref="DJ1186" ca="1">DJ1187*INDIRECT(DJ1171)</f>
        <v>0</v>
      </c>
      <c r="DK1186" s="80" cm="1">
        <f t="array" aca="1" ref="DK1186" ca="1">DK1187*INDIRECT(DK1171)</f>
        <v>0</v>
      </c>
      <c r="DL1186" s="80" cm="1">
        <f t="array" aca="1" ref="DL1186" ca="1">DL1187*INDIRECT(DL1171)</f>
        <v>0</v>
      </c>
    </row>
    <row r="1187" spans="1:116" x14ac:dyDescent="0.35">
      <c r="A1187" s="12"/>
      <c r="B1187" t="str">
        <f>E1187</f>
        <v>1187 LAMORT-S</v>
      </c>
      <c r="C1187" s="12"/>
      <c r="D1187" t="s">
        <v>770</v>
      </c>
      <c r="E1187" t="str">
        <f>ROW()&amp;" "&amp;D1187</f>
        <v>1187 LAMORT-S</v>
      </c>
      <c r="F1187" s="12"/>
      <c r="G1187" s="158" t="s">
        <v>289</v>
      </c>
      <c r="H1187" s="12"/>
      <c r="I1187" s="60"/>
      <c r="J1187" s="60"/>
      <c r="K1187" s="18">
        <v>100</v>
      </c>
      <c r="L1187" s="18">
        <v>100</v>
      </c>
      <c r="M1187" s="18">
        <v>100</v>
      </c>
      <c r="N1187" s="18">
        <v>100</v>
      </c>
      <c r="O1187" s="18">
        <v>100</v>
      </c>
      <c r="P1187" s="18">
        <v>100</v>
      </c>
      <c r="R1187" s="12"/>
      <c r="S1187" s="147" cm="1">
        <f t="array" ref="S1187">IFERROR(INDEX($K:$Q,ROW(),MATCH(S$3,$K$2:$Q$2,0)),0)</f>
        <v>100</v>
      </c>
      <c r="T1187" s="147" cm="1">
        <f t="array" ref="T1187">IFERROR(INDEX($K:$Q,ROW(),MATCH(T$3,$K$2:$Q$2,0)),0)</f>
        <v>100</v>
      </c>
      <c r="U1187" s="147" cm="1">
        <f t="array" ref="U1187">IFERROR(INDEX($K:$Q,ROW(),MATCH(U$3,$K$2:$Q$2,0)),0)</f>
        <v>100</v>
      </c>
      <c r="V1187" s="147" cm="1">
        <f t="array" ref="V1187">IFERROR(INDEX($K:$Q,ROW(),MATCH(V$3,$K$2:$Q$2,0)),0)</f>
        <v>100</v>
      </c>
      <c r="W1187" s="147" cm="1">
        <f t="array" ref="W1187">IFERROR(INDEX($K:$Q,ROW(),MATCH(W$3,$K$2:$Q$2,0)),0)</f>
        <v>100</v>
      </c>
      <c r="X1187" s="147" cm="1">
        <f t="array" ref="X1187">IFERROR(INDEX($K:$Q,ROW(),MATCH(X$3,$K$2:$Q$2,0)),0)</f>
        <v>100</v>
      </c>
      <c r="Y1187" s="147" cm="1">
        <f t="array" ref="Y1187">IFERROR(INDEX($K:$Q,ROW(),MATCH(Y$3,$K$2:$Q$2,0)),0)</f>
        <v>100</v>
      </c>
      <c r="Z1187" s="147" cm="1">
        <f t="array" ref="Z1187">IFERROR(INDEX($K:$Q,ROW(),MATCH(Z$3,$K$2:$Q$2,0)),0)</f>
        <v>100</v>
      </c>
      <c r="AA1187" s="147" cm="1">
        <f t="array" ref="AA1187">IFERROR(INDEX($K:$Q,ROW(),MATCH(AA$3,$K$2:$Q$2,0)),0)</f>
        <v>100</v>
      </c>
      <c r="AB1187" s="147" cm="1">
        <f t="array" ref="AB1187">IFERROR(INDEX($K:$Q,ROW(),MATCH(AB$3,$K$2:$Q$2,0)),0)</f>
        <v>100</v>
      </c>
      <c r="AC1187" s="147" cm="1">
        <f t="array" ref="AC1187">IFERROR(INDEX($K:$Q,ROW(),MATCH(AC$3,$K$2:$Q$2,0)),0)</f>
        <v>100</v>
      </c>
      <c r="AD1187" s="147" cm="1">
        <f t="array" ref="AD1187">IFERROR(INDEX($K:$Q,ROW(),MATCH(AD$3,$K$2:$Q$2,0)),0)</f>
        <v>100</v>
      </c>
      <c r="AE1187" s="147" cm="1">
        <f t="array" ref="AE1187">IFERROR(INDEX($K:$Q,ROW(),MATCH(AE$3,$K$2:$Q$2,0)),0)</f>
        <v>100</v>
      </c>
      <c r="AF1187" s="147" cm="1">
        <f t="array" ref="AF1187">IFERROR(INDEX($K:$Q,ROW(),MATCH(AF$3,$K$2:$Q$2,0)),0)</f>
        <v>100</v>
      </c>
      <c r="AG1187" s="147" cm="1">
        <f t="array" ref="AG1187">IFERROR(INDEX($K:$Q,ROW(),MATCH(AG$3,$K$2:$Q$2,0)),0)</f>
        <v>100</v>
      </c>
      <c r="AH1187" s="147" cm="1">
        <f t="array" ref="AH1187">IFERROR(INDEX($K:$Q,ROW(),MATCH(AH$3,$K$2:$Q$2,0)),0)</f>
        <v>100</v>
      </c>
      <c r="AI1187" s="147" cm="1">
        <f t="array" ref="AI1187">IFERROR(INDEX($K:$Q,ROW(),MATCH(AI$3,$K$2:$Q$2,0)),0)</f>
        <v>100</v>
      </c>
      <c r="AJ1187" s="147" cm="1">
        <f t="array" ref="AJ1187">IFERROR(INDEX($K:$Q,ROW(),MATCH(AJ$3,$K$2:$Q$2,0)),0)</f>
        <v>100</v>
      </c>
      <c r="AK1187" s="147" cm="1">
        <f t="array" ref="AK1187">IFERROR(INDEX($K:$Q,ROW(),MATCH(AK$3,$K$2:$Q$2,0)),0)</f>
        <v>100</v>
      </c>
      <c r="AL1187" s="147" cm="1">
        <f t="array" ref="AL1187">IFERROR(INDEX($K:$Q,ROW(),MATCH(AL$3,$K$2:$Q$2,0)),0)</f>
        <v>100</v>
      </c>
      <c r="AM1187" s="147" cm="1">
        <f t="array" ref="AM1187">IFERROR(INDEX($K:$Q,ROW(),MATCH(AM$3,$K$2:$Q$2,0)),0)</f>
        <v>100</v>
      </c>
      <c r="AN1187" s="147" cm="1">
        <f t="array" ref="AN1187">IFERROR(INDEX($K:$Q,ROW(),MATCH(AN$3,$K$2:$Q$2,0)),0)</f>
        <v>100</v>
      </c>
      <c r="AO1187" s="147" cm="1">
        <f t="array" ref="AO1187">IFERROR(INDEX($K:$Q,ROW(),MATCH(AO$3,$K$2:$Q$2,0)),0)</f>
        <v>100</v>
      </c>
      <c r="AP1187" s="147" cm="1">
        <f t="array" ref="AP1187">IFERROR(INDEX($K:$Q,ROW(),MATCH(AP$3,$K$2:$Q$2,0)),0)</f>
        <v>100</v>
      </c>
      <c r="AQ1187" s="147" cm="1">
        <f t="array" ref="AQ1187">IFERROR(INDEX($K:$Q,ROW(),MATCH(AQ$3,$K$2:$Q$2,0)),0)</f>
        <v>100</v>
      </c>
      <c r="AR1187" s="147" cm="1">
        <f t="array" ref="AR1187">IFERROR(INDEX($K:$Q,ROW(),MATCH(AR$3,$K$2:$Q$2,0)),0)</f>
        <v>100</v>
      </c>
      <c r="AS1187" s="147" cm="1">
        <f t="array" ref="AS1187">IFERROR(INDEX($K:$Q,ROW(),MATCH(AS$3,$K$2:$Q$2,0)),0)</f>
        <v>100</v>
      </c>
      <c r="AT1187" s="147" cm="1">
        <f t="array" ref="AT1187">IFERROR(INDEX($K:$Q,ROW(),MATCH(AT$3,$K$2:$Q$2,0)),0)</f>
        <v>100</v>
      </c>
      <c r="AU1187" s="147" cm="1">
        <f t="array" ref="AU1187">IFERROR(INDEX($K:$Q,ROW(),MATCH(AU$3,$K$2:$Q$2,0)),0)</f>
        <v>100</v>
      </c>
      <c r="AV1187" s="147" cm="1">
        <f t="array" ref="AV1187">IFERROR(INDEX($K:$Q,ROW(),MATCH(AV$3,$K$2:$Q$2,0)),0)</f>
        <v>100</v>
      </c>
      <c r="AW1187" s="147" cm="1">
        <f t="array" ref="AW1187">IFERROR(INDEX($K:$Q,ROW(),MATCH(AW$3,$K$2:$Q$2,0)),0)</f>
        <v>100</v>
      </c>
      <c r="AX1187" s="147" cm="1">
        <f t="array" ref="AX1187">IFERROR(INDEX($K:$Q,ROW(),MATCH(AX$3,$K$2:$Q$2,0)),0)</f>
        <v>100</v>
      </c>
      <c r="AY1187" s="147" cm="1">
        <f t="array" ref="AY1187">IFERROR(INDEX($K:$Q,ROW(),MATCH(AY$3,$K$2:$Q$2,0)),0)</f>
        <v>100</v>
      </c>
      <c r="AZ1187" s="147" cm="1">
        <f t="array" ref="AZ1187">IFERROR(INDEX($K:$Q,ROW(),MATCH(AZ$3,$K$2:$Q$2,0)),0)</f>
        <v>100</v>
      </c>
      <c r="BA1187" s="147" cm="1">
        <f t="array" ref="BA1187">IFERROR(INDEX($K:$Q,ROW(),MATCH(BA$3,$K$2:$Q$2,0)),0)</f>
        <v>100</v>
      </c>
      <c r="BB1187" s="147" cm="1">
        <f t="array" ref="BB1187">IFERROR(INDEX($K:$Q,ROW(),MATCH(BB$3,$K$2:$Q$2,0)),0)</f>
        <v>100</v>
      </c>
      <c r="BC1187" s="147" cm="1">
        <f t="array" ref="BC1187">IFERROR(INDEX($K:$Q,ROW(),MATCH(BC$3,$K$2:$Q$2,0)),0)</f>
        <v>100</v>
      </c>
      <c r="BD1187" s="147" cm="1">
        <f t="array" ref="BD1187">IFERROR(INDEX($K:$Q,ROW(),MATCH(BD$3,$K$2:$Q$2,0)),0)</f>
        <v>100</v>
      </c>
      <c r="BE1187" s="147" cm="1">
        <f t="array" ref="BE1187">IFERROR(INDEX($K:$Q,ROW(),MATCH(BE$3,$K$2:$Q$2,0)),0)</f>
        <v>100</v>
      </c>
      <c r="BF1187" s="147" cm="1">
        <f t="array" ref="BF1187">IFERROR(INDEX($K:$Q,ROW(),MATCH(BF$3,$K$2:$Q$2,0)),0)</f>
        <v>100</v>
      </c>
      <c r="BG1187" s="147" cm="1">
        <f t="array" ref="BG1187">IFERROR(INDEX($K:$Q,ROW(),MATCH(BG$3,$K$2:$Q$2,0)),0)</f>
        <v>100</v>
      </c>
      <c r="BH1187" s="147" cm="1">
        <f t="array" ref="BH1187">IFERROR(INDEX($K:$Q,ROW(),MATCH(BH$3,$K$2:$Q$2,0)),0)</f>
        <v>100</v>
      </c>
      <c r="BI1187" s="147" cm="1">
        <f t="array" ref="BI1187">IFERROR(INDEX($K:$Q,ROW(),MATCH(BI$3,$K$2:$Q$2,0)),0)</f>
        <v>100</v>
      </c>
      <c r="BJ1187" s="147" cm="1">
        <f t="array" ref="BJ1187">IFERROR(INDEX($K:$Q,ROW(),MATCH(BJ$3,$K$2:$Q$2,0)),0)</f>
        <v>100</v>
      </c>
      <c r="BK1187" s="147" cm="1">
        <f t="array" ref="BK1187">IFERROR(INDEX($K:$Q,ROW(),MATCH(BK$3,$K$2:$Q$2,0)),0)</f>
        <v>100</v>
      </c>
      <c r="BL1187" s="147" cm="1">
        <f t="array" ref="BL1187">IFERROR(INDEX($K:$Q,ROW(),MATCH(BL$3,$K$2:$Q$2,0)),0)</f>
        <v>100</v>
      </c>
      <c r="BM1187" s="147" cm="1">
        <f t="array" ref="BM1187">IFERROR(INDEX($K:$Q,ROW(),MATCH(BM$3,$K$2:$Q$2,0)),0)</f>
        <v>100</v>
      </c>
      <c r="BN1187" s="147" cm="1">
        <f t="array" ref="BN1187">IFERROR(INDEX($K:$Q,ROW(),MATCH(BN$3,$K$2:$Q$2,0)),0)</f>
        <v>100</v>
      </c>
      <c r="BO1187" s="147" cm="1">
        <f t="array" ref="BO1187">IFERROR(INDEX($K:$Q,ROW(),MATCH(BO$3,$K$2:$Q$2,0)),0)</f>
        <v>100</v>
      </c>
      <c r="BP1187" s="147" cm="1">
        <f t="array" ref="BP1187">IFERROR(INDEX($K:$Q,ROW(),MATCH(BP$3,$K$2:$Q$2,0)),0)</f>
        <v>100</v>
      </c>
      <c r="BQ1187" s="147" cm="1">
        <f t="array" ref="BQ1187">IFERROR(INDEX($K:$Q,ROW(),MATCH(BQ$3,$K$2:$Q$2,0)),0)</f>
        <v>100</v>
      </c>
      <c r="BR1187" s="147" cm="1">
        <f t="array" ref="BR1187">IFERROR(INDEX($K:$Q,ROW(),MATCH(BR$3,$K$2:$Q$2,0)),0)</f>
        <v>100</v>
      </c>
      <c r="BS1187" s="147" cm="1">
        <f t="array" ref="BS1187">IFERROR(INDEX($K:$Q,ROW(),MATCH(BS$3,$K$2:$Q$2,0)),0)</f>
        <v>100</v>
      </c>
      <c r="BT1187" s="147" cm="1">
        <f t="array" ref="BT1187">IFERROR(INDEX($K:$Q,ROW(),MATCH(BT$3,$K$2:$Q$2,0)),0)</f>
        <v>100</v>
      </c>
      <c r="BU1187" s="147" cm="1">
        <f t="array" ref="BU1187">IFERROR(INDEX($K:$Q,ROW(),MATCH(BU$3,$K$2:$Q$2,0)),0)</f>
        <v>100</v>
      </c>
      <c r="BV1187" s="147" cm="1">
        <f t="array" ref="BV1187">IFERROR(INDEX($K:$Q,ROW(),MATCH(BV$3,$K$2:$Q$2,0)),0)</f>
        <v>100</v>
      </c>
      <c r="BW1187" s="147" cm="1">
        <f t="array" ref="BW1187">IFERROR(INDEX($K:$Q,ROW(),MATCH(BW$3,$K$2:$Q$2,0)),0)</f>
        <v>100</v>
      </c>
      <c r="BX1187" s="147" cm="1">
        <f t="array" ref="BX1187">IFERROR(INDEX($K:$Q,ROW(),MATCH(BX$3,$K$2:$Q$2,0)),0)</f>
        <v>100</v>
      </c>
      <c r="BY1187" s="147" cm="1">
        <f t="array" ref="BY1187">IFERROR(INDEX($K:$Q,ROW(),MATCH(BY$3,$K$2:$Q$2,0)),0)</f>
        <v>100</v>
      </c>
      <c r="BZ1187" s="147" cm="1">
        <f t="array" ref="BZ1187">IFERROR(INDEX($K:$Q,ROW(),MATCH(BZ$3,$K$2:$Q$2,0)),0)</f>
        <v>100</v>
      </c>
      <c r="CA1187" s="147" cm="1">
        <f t="array" ref="CA1187">IFERROR(INDEX($K:$Q,ROW(),MATCH(CA$3,$K$2:$Q$2,0)),0)</f>
        <v>100</v>
      </c>
      <c r="CB1187" s="147" cm="1">
        <f t="array" ref="CB1187">IFERROR(INDEX($K:$Q,ROW(),MATCH(CB$3,$K$2:$Q$2,0)),0)</f>
        <v>100</v>
      </c>
      <c r="CC1187" s="147" cm="1">
        <f t="array" ref="CC1187">IFERROR(INDEX($K:$Q,ROW(),MATCH(CC$3,$K$2:$Q$2,0)),0)</f>
        <v>100</v>
      </c>
      <c r="CD1187" s="147" cm="1">
        <f t="array" ref="CD1187">IFERROR(INDEX($K:$Q,ROW(),MATCH(CD$3,$K$2:$Q$2,0)),0)</f>
        <v>100</v>
      </c>
      <c r="CE1187" s="147" cm="1">
        <f t="array" ref="CE1187">IFERROR(INDEX($K:$Q,ROW(),MATCH(CE$3,$K$2:$Q$2,0)),0)</f>
        <v>100</v>
      </c>
      <c r="CF1187" s="147" cm="1">
        <f t="array" ref="CF1187">IFERROR(INDEX($K:$Q,ROW(),MATCH(CF$3,$K$2:$Q$2,0)),0)</f>
        <v>100</v>
      </c>
      <c r="CG1187" s="147" cm="1">
        <f t="array" ref="CG1187">IFERROR(INDEX($K:$Q,ROW(),MATCH(CG$3,$K$2:$Q$2,0)),0)</f>
        <v>100</v>
      </c>
      <c r="CH1187" s="147" cm="1">
        <f t="array" ref="CH1187">IFERROR(INDEX($K:$Q,ROW(),MATCH(CH$3,$K$2:$Q$2,0)),0)</f>
        <v>100</v>
      </c>
      <c r="CI1187" s="147" cm="1">
        <f t="array" ref="CI1187">IFERROR(INDEX($K:$Q,ROW(),MATCH(CI$3,$K$2:$Q$2,0)),0)</f>
        <v>100</v>
      </c>
      <c r="CJ1187" s="147" cm="1">
        <f t="array" ref="CJ1187">IFERROR(INDEX($K:$Q,ROW(),MATCH(CJ$3,$K$2:$Q$2,0)),0)</f>
        <v>100</v>
      </c>
      <c r="CK1187" s="147" cm="1">
        <f t="array" ref="CK1187">IFERROR(INDEX($K:$Q,ROW(),MATCH(CK$3,$K$2:$Q$2,0)),0)</f>
        <v>100</v>
      </c>
      <c r="CL1187" s="147" cm="1">
        <f t="array" ref="CL1187">IFERROR(INDEX($K:$Q,ROW(),MATCH(CL$3,$K$2:$Q$2,0)),0)</f>
        <v>100</v>
      </c>
      <c r="CN1187" s="60"/>
      <c r="CO1187" s="147" cm="1">
        <f t="array" ref="CO1187">IFERROR(INDEX($K:$Q,ROW(),MATCH(CO$3,$K$2:$Q$2,0)),0)</f>
        <v>0</v>
      </c>
      <c r="CP1187" s="147" cm="1">
        <f t="array" ref="CP1187">IFERROR(INDEX($K:$Q,ROW(),MATCH(CP$3,$K$2:$Q$2,0)),0)</f>
        <v>0</v>
      </c>
      <c r="CQ1187" s="147" cm="1">
        <f t="array" ref="CQ1187">IFERROR(INDEX($K:$Q,ROW(),MATCH(CQ$3,$K$2:$Q$2,0)),0)</f>
        <v>0</v>
      </c>
      <c r="CR1187" s="147" cm="1">
        <f t="array" ref="CR1187">IFERROR(INDEX($K:$Q,ROW(),MATCH(CR$3,$K$2:$Q$2,0)),0)</f>
        <v>0</v>
      </c>
      <c r="CS1187" s="147" cm="1">
        <f t="array" ref="CS1187">IFERROR(INDEX($K:$Q,ROW(),MATCH(CS$3,$K$2:$Q$2,0)),0)</f>
        <v>0</v>
      </c>
      <c r="CT1187" s="147" cm="1">
        <f t="array" ref="CT1187">IFERROR(INDEX($K:$Q,ROW(),MATCH(CT$3,$K$2:$Q$2,0)),0)</f>
        <v>0</v>
      </c>
      <c r="CU1187" s="147" cm="1">
        <f t="array" ref="CU1187">IFERROR(INDEX($K:$Q,ROW(),MATCH(CU$3,$K$2:$Q$2,0)),0)</f>
        <v>0</v>
      </c>
      <c r="CV1187" s="147" cm="1">
        <f t="array" ref="CV1187">IFERROR(INDEX($K:$Q,ROW(),MATCH(CV$3,$K$2:$Q$2,0)),0)</f>
        <v>0</v>
      </c>
      <c r="CW1187" s="147" cm="1">
        <f t="array" ref="CW1187">IFERROR(INDEX($K:$Q,ROW(),MATCH(CW$3,$K$2:$Q$2,0)),0)</f>
        <v>0</v>
      </c>
      <c r="CX1187" s="147" cm="1">
        <f t="array" ref="CX1187">IFERROR(INDEX($K:$Q,ROW(),MATCH(CX$3,$K$2:$Q$2,0)),0)</f>
        <v>0</v>
      </c>
      <c r="CY1187" s="147" cm="1">
        <f t="array" ref="CY1187">IFERROR(INDEX($K:$Q,ROW(),MATCH(CY$3,$K$2:$Q$2,0)),0)</f>
        <v>0</v>
      </c>
      <c r="CZ1187" s="147" cm="1">
        <f t="array" ref="CZ1187">IFERROR(INDEX($K:$Q,ROW(),MATCH(CZ$3,$K$2:$Q$2,0)),0)</f>
        <v>0</v>
      </c>
      <c r="DA1187" s="147" cm="1">
        <f t="array" ref="DA1187">IFERROR(INDEX($K:$Q,ROW(),MATCH(DA$3,$K$2:$Q$2,0)),0)</f>
        <v>0</v>
      </c>
      <c r="DB1187" s="147" cm="1">
        <f t="array" ref="DB1187">IFERROR(INDEX($K:$Q,ROW(),MATCH(DB$3,$K$2:$Q$2,0)),0)</f>
        <v>0</v>
      </c>
      <c r="DC1187" s="147" cm="1">
        <f t="array" ref="DC1187">IFERROR(INDEX($K:$Q,ROW(),MATCH(DC$3,$K$2:$Q$2,0)),0)</f>
        <v>0</v>
      </c>
      <c r="DD1187" s="147" cm="1">
        <f t="array" ref="DD1187">IFERROR(INDEX($K:$Q,ROW(),MATCH(DD$3,$K$2:$Q$2,0)),0)</f>
        <v>0</v>
      </c>
      <c r="DE1187" s="147" cm="1">
        <f t="array" ref="DE1187">IFERROR(INDEX($K:$Q,ROW(),MATCH(DE$3,$K$2:$Q$2,0)),0)</f>
        <v>0</v>
      </c>
      <c r="DF1187" s="147" cm="1">
        <f t="array" ref="DF1187">IFERROR(INDEX($K:$Q,ROW(),MATCH(DF$3,$K$2:$Q$2,0)),0)</f>
        <v>0</v>
      </c>
      <c r="DG1187" s="147" cm="1">
        <f t="array" ref="DG1187">IFERROR(INDEX($K:$Q,ROW(),MATCH(DG$3,$K$2:$Q$2,0)),0)</f>
        <v>0</v>
      </c>
      <c r="DH1187" s="147" cm="1">
        <f t="array" ref="DH1187">IFERROR(INDEX($K:$Q,ROW(),MATCH(DH$3,$K$2:$Q$2,0)),0)</f>
        <v>0</v>
      </c>
      <c r="DI1187" s="147" cm="1">
        <f t="array" ref="DI1187">IFERROR(INDEX($K:$Q,ROW(),MATCH(DI$3,$K$2:$Q$2,0)),0)</f>
        <v>0</v>
      </c>
      <c r="DJ1187" s="147" cm="1">
        <f t="array" ref="DJ1187">IFERROR(INDEX($K:$Q,ROW(),MATCH(DJ$3,$K$2:$Q$2,0)),0)</f>
        <v>0</v>
      </c>
      <c r="DK1187" s="147" cm="1">
        <f t="array" ref="DK1187">IFERROR(INDEX($K:$Q,ROW(),MATCH(DK$3,$K$2:$Q$2,0)),0)</f>
        <v>0</v>
      </c>
      <c r="DL1187" s="147" cm="1">
        <f t="array" ref="DL1187">IFERROR(INDEX($K:$Q,ROW(),MATCH(DL$3,$K$2:$Q$2,0)),0)</f>
        <v>0</v>
      </c>
    </row>
    <row r="1188" spans="1:116" x14ac:dyDescent="0.35">
      <c r="D1188" t="s">
        <v>770</v>
      </c>
      <c r="E1188" t="str">
        <f>ROW()&amp;" "&amp;D1188</f>
        <v>1188 LAMORT-S</v>
      </c>
      <c r="G1188" s="158" t="str">
        <f>"New loans originated - "&amp;SUBSTITUTE(G1178,":","")</f>
        <v>New loans originated - Volume driven amortizing loan - no defaults</v>
      </c>
      <c r="K1188" s="24">
        <f>SUMIF($3:$3,K$2,1188:1188)</f>
        <v>0</v>
      </c>
      <c r="L1188" s="24">
        <f>SUMIF($3:$3,L$2,1188:1188)</f>
        <v>0</v>
      </c>
      <c r="M1188" s="24">
        <f>SUMIF($3:$3,M$2,1188:1188)</f>
        <v>0</v>
      </c>
      <c r="N1188" s="24">
        <f>SUMIF($3:$3,N$2,1188:1188)</f>
        <v>0</v>
      </c>
      <c r="O1188" s="24">
        <f>SUMIF($3:$3,O$2,1188:1188)</f>
        <v>0</v>
      </c>
      <c r="P1188" s="24">
        <f>SUMIF($3:$3,P$2,1188:1188)</f>
        <v>0</v>
      </c>
      <c r="R1188"/>
      <c r="S1188" s="74">
        <v>0</v>
      </c>
      <c r="T1188" s="133">
        <v>0</v>
      </c>
      <c r="U1188" s="133">
        <v>0</v>
      </c>
      <c r="V1188" s="74">
        <v>0</v>
      </c>
      <c r="W1188" s="74">
        <v>0</v>
      </c>
      <c r="X1188" s="74">
        <v>0</v>
      </c>
      <c r="Y1188" s="74">
        <v>0</v>
      </c>
      <c r="Z1188" s="74">
        <v>0</v>
      </c>
      <c r="AA1188" s="74">
        <v>0</v>
      </c>
      <c r="AB1188" s="74">
        <v>0</v>
      </c>
      <c r="AC1188" s="74">
        <v>0</v>
      </c>
      <c r="AD1188" s="74">
        <v>0</v>
      </c>
      <c r="AE1188" s="74">
        <v>0</v>
      </c>
      <c r="AF1188" s="74">
        <v>0</v>
      </c>
      <c r="AG1188" s="74">
        <v>0</v>
      </c>
      <c r="AH1188" s="74">
        <v>0</v>
      </c>
      <c r="AI1188" s="74">
        <v>0</v>
      </c>
      <c r="AJ1188" s="74">
        <v>0</v>
      </c>
      <c r="AK1188" s="74">
        <v>0</v>
      </c>
      <c r="AL1188" s="74">
        <v>0</v>
      </c>
      <c r="AM1188" s="74">
        <v>0</v>
      </c>
      <c r="AN1188" s="74">
        <v>0</v>
      </c>
      <c r="AO1188" s="74">
        <v>0</v>
      </c>
      <c r="AP1188" s="74">
        <v>0</v>
      </c>
      <c r="AQ1188" s="74">
        <v>0</v>
      </c>
      <c r="AR1188" s="74">
        <v>0</v>
      </c>
      <c r="AS1188" s="74">
        <v>0</v>
      </c>
      <c r="AT1188" s="74">
        <v>0</v>
      </c>
      <c r="AU1188" s="74">
        <v>0</v>
      </c>
      <c r="AV1188" s="74">
        <v>0</v>
      </c>
      <c r="AW1188" s="74">
        <v>0</v>
      </c>
      <c r="AX1188" s="74">
        <v>0</v>
      </c>
      <c r="AY1188" s="74">
        <v>0</v>
      </c>
      <c r="AZ1188" s="74">
        <v>0</v>
      </c>
      <c r="BA1188" s="74">
        <v>0</v>
      </c>
      <c r="BB1188" s="74">
        <v>0</v>
      </c>
      <c r="BC1188" s="74">
        <v>0</v>
      </c>
      <c r="BD1188" s="74">
        <v>0</v>
      </c>
      <c r="BE1188" s="74">
        <v>0</v>
      </c>
      <c r="BF1188" s="74">
        <v>0</v>
      </c>
      <c r="BG1188" s="74">
        <v>0</v>
      </c>
      <c r="BH1188" s="74">
        <v>0</v>
      </c>
      <c r="BI1188" s="74">
        <v>0</v>
      </c>
      <c r="BJ1188" s="74">
        <v>0</v>
      </c>
      <c r="BK1188" s="74">
        <v>0</v>
      </c>
      <c r="BL1188" s="74">
        <v>0</v>
      </c>
      <c r="BM1188" s="74">
        <v>0</v>
      </c>
      <c r="BN1188" s="74">
        <v>0</v>
      </c>
      <c r="BO1188" s="74">
        <v>0</v>
      </c>
      <c r="BP1188" s="74">
        <v>0</v>
      </c>
      <c r="BQ1188" s="74">
        <v>0</v>
      </c>
      <c r="BR1188" s="74">
        <v>0</v>
      </c>
      <c r="BS1188" s="74">
        <v>0</v>
      </c>
      <c r="BT1188" s="74">
        <v>0</v>
      </c>
      <c r="BU1188" s="74">
        <v>0</v>
      </c>
      <c r="BV1188" s="74">
        <v>0</v>
      </c>
      <c r="BW1188" s="74">
        <v>0</v>
      </c>
      <c r="BX1188" s="74">
        <v>0</v>
      </c>
      <c r="BY1188" s="74">
        <v>0</v>
      </c>
      <c r="BZ1188" s="74">
        <v>0</v>
      </c>
      <c r="CA1188" s="74">
        <v>0</v>
      </c>
      <c r="CB1188" s="74">
        <v>0</v>
      </c>
      <c r="CC1188" s="74">
        <v>0</v>
      </c>
      <c r="CD1188" s="74">
        <v>0</v>
      </c>
      <c r="CE1188" s="74">
        <v>0</v>
      </c>
      <c r="CF1188" s="74">
        <v>0</v>
      </c>
      <c r="CG1188" s="74">
        <v>0</v>
      </c>
      <c r="CH1188" s="74">
        <v>0</v>
      </c>
      <c r="CI1188" s="74">
        <v>0</v>
      </c>
      <c r="CJ1188" s="74">
        <v>0</v>
      </c>
      <c r="CK1188" s="74">
        <v>0</v>
      </c>
      <c r="CL1188" s="74">
        <v>0</v>
      </c>
      <c r="CO1188" s="74">
        <v>0</v>
      </c>
      <c r="CP1188" s="74">
        <v>0</v>
      </c>
      <c r="CQ1188" s="74">
        <v>0</v>
      </c>
      <c r="CR1188" s="74">
        <v>0</v>
      </c>
      <c r="CS1188" s="74">
        <v>0</v>
      </c>
      <c r="CT1188" s="74">
        <v>0</v>
      </c>
      <c r="CU1188" s="74">
        <v>0</v>
      </c>
      <c r="CV1188" s="74">
        <v>0</v>
      </c>
      <c r="CW1188" s="74">
        <v>0</v>
      </c>
      <c r="CX1188" s="74">
        <v>0</v>
      </c>
      <c r="CY1188" s="74">
        <v>0</v>
      </c>
      <c r="CZ1188" s="74">
        <v>0</v>
      </c>
      <c r="DA1188" s="74">
        <v>0</v>
      </c>
      <c r="DB1188" s="74">
        <v>0</v>
      </c>
      <c r="DC1188" s="74">
        <v>0</v>
      </c>
      <c r="DD1188" s="74">
        <v>0</v>
      </c>
      <c r="DE1188" s="74">
        <v>0</v>
      </c>
      <c r="DF1188" s="74">
        <v>0</v>
      </c>
      <c r="DG1188" s="74">
        <v>0</v>
      </c>
      <c r="DH1188" s="74">
        <v>0</v>
      </c>
      <c r="DI1188" s="74">
        <v>0</v>
      </c>
      <c r="DJ1188" s="74">
        <v>0</v>
      </c>
      <c r="DK1188" s="74">
        <v>0</v>
      </c>
      <c r="DL1188" s="74">
        <v>0</v>
      </c>
    </row>
    <row r="1189" spans="1:116" x14ac:dyDescent="0.35">
      <c r="A1189" s="98"/>
      <c r="D1189" t="s">
        <v>770</v>
      </c>
      <c r="E1189" t="str">
        <f>ROW()&amp;" "&amp;D1189</f>
        <v>1189 LAMORT-S</v>
      </c>
      <c r="G1189" s="145" t="s">
        <v>308</v>
      </c>
      <c r="K1189" s="138">
        <f ca="1">SUMIF($3:$3,K$2,1189:1189)</f>
        <v>-3641376.6868589474</v>
      </c>
      <c r="L1189" s="138">
        <f ca="1">SUMIF($3:$3,L$2,1189:1189)</f>
        <v>-6588351.2669114629</v>
      </c>
      <c r="M1189" s="138">
        <f ca="1">SUMIF($3:$3,M$2,1189:1189)</f>
        <v>-6532139.230299741</v>
      </c>
      <c r="N1189" s="138">
        <f ca="1">SUMIF($3:$3,N$2,1189:1189)</f>
        <v>-6481297.7830582494</v>
      </c>
      <c r="O1189" s="138">
        <f ca="1">SUMIF($3:$3,O$2,1189:1189)</f>
        <v>-6435313.8103467869</v>
      </c>
      <c r="P1189" s="138">
        <f ca="1">SUMIF($3:$3,P$2,1189:1189)</f>
        <v>-6393723.2211512271</v>
      </c>
      <c r="R1189"/>
      <c r="S1189" s="226">
        <f t="shared" ref="S1189:AX1189" ca="1" si="1480">S1201-S1192</f>
        <v>-48124.610281671463</v>
      </c>
      <c r="T1189" s="226">
        <f t="shared" ca="1" si="1480"/>
        <v>-95848.18214432901</v>
      </c>
      <c r="U1189" s="226">
        <f t="shared" ca="1" si="1480"/>
        <v>-143174.05757479771</v>
      </c>
      <c r="V1189" s="226">
        <f t="shared" ca="1" si="1480"/>
        <v>-190105.55071001255</v>
      </c>
      <c r="W1189" s="226">
        <f t="shared" ca="1" si="1480"/>
        <v>-236645.94806910056</v>
      </c>
      <c r="X1189" s="226">
        <f t="shared" ca="1" si="1480"/>
        <v>-282798.50878352951</v>
      </c>
      <c r="Y1189" s="226">
        <f t="shared" ca="1" si="1480"/>
        <v>-328566.46482533828</v>
      </c>
      <c r="Z1189" s="226">
        <f t="shared" ca="1" si="1480"/>
        <v>-373953.02123346523</v>
      </c>
      <c r="AA1189" s="226">
        <f t="shared" ca="1" si="1480"/>
        <v>-418961.35633819114</v>
      </c>
      <c r="AB1189" s="226">
        <f t="shared" ca="1" si="1480"/>
        <v>-463594.62198371097</v>
      </c>
      <c r="AC1189" s="226">
        <f t="shared" ca="1" si="1480"/>
        <v>-507855.94374885148</v>
      </c>
      <c r="AD1189" s="226">
        <f t="shared" ca="1" si="1480"/>
        <v>-551748.4211659492</v>
      </c>
      <c r="AE1189" s="226">
        <f t="shared" ca="1" si="1480"/>
        <v>-551317.18432289956</v>
      </c>
      <c r="AF1189" s="226">
        <f t="shared" ca="1" si="1480"/>
        <v>-550889.5411202088</v>
      </c>
      <c r="AG1189" s="226">
        <f t="shared" ca="1" si="1480"/>
        <v>-550465.4616108737</v>
      </c>
      <c r="AH1189" s="226">
        <f t="shared" ca="1" si="1480"/>
        <v>-550044.91609744972</v>
      </c>
      <c r="AI1189" s="226">
        <f t="shared" ca="1" si="1480"/>
        <v>-549627.87512997095</v>
      </c>
      <c r="AJ1189" s="226">
        <f t="shared" ca="1" si="1480"/>
        <v>-549214.3095038879</v>
      </c>
      <c r="AK1189" s="226">
        <f t="shared" ca="1" si="1480"/>
        <v>-548804.19025802216</v>
      </c>
      <c r="AL1189" s="226">
        <f t="shared" ca="1" si="1480"/>
        <v>-548397.48867253866</v>
      </c>
      <c r="AM1189" s="226">
        <f t="shared" ca="1" si="1480"/>
        <v>-547994.17626693414</v>
      </c>
      <c r="AN1189" s="226">
        <f t="shared" ca="1" si="1480"/>
        <v>-547594.22479804303</v>
      </c>
      <c r="AO1189" s="226">
        <f t="shared" ca="1" si="1480"/>
        <v>-547197.60625805939</v>
      </c>
      <c r="AP1189" s="226">
        <f t="shared" ca="1" si="1480"/>
        <v>-546804.29287257546</v>
      </c>
      <c r="AQ1189" s="226">
        <f t="shared" ca="1" si="1480"/>
        <v>-546414.2570986374</v>
      </c>
      <c r="AR1189" s="226">
        <f t="shared" ca="1" si="1480"/>
        <v>-546027.47162281536</v>
      </c>
      <c r="AS1189" s="226">
        <f t="shared" ca="1" si="1480"/>
        <v>-545643.90935929189</v>
      </c>
      <c r="AT1189" s="226">
        <f t="shared" ca="1" si="1480"/>
        <v>-545263.54344796448</v>
      </c>
      <c r="AU1189" s="226">
        <f t="shared" ca="1" si="1480"/>
        <v>-544886.34725256485</v>
      </c>
      <c r="AV1189" s="226">
        <f t="shared" ca="1" si="1480"/>
        <v>-544512.29435879341</v>
      </c>
      <c r="AW1189" s="226">
        <f t="shared" ca="1" si="1480"/>
        <v>-544141.35857247014</v>
      </c>
      <c r="AX1189" s="226">
        <f t="shared" ca="1" si="1480"/>
        <v>-543773.51391769957</v>
      </c>
      <c r="AY1189" s="226">
        <f t="shared" ref="AY1189:CD1189" ca="1" si="1481">AY1201-AY1192</f>
        <v>-543408.73463505204</v>
      </c>
      <c r="AZ1189" s="226">
        <f t="shared" ca="1" si="1481"/>
        <v>-543046.99517975992</v>
      </c>
      <c r="BA1189" s="226">
        <f t="shared" ca="1" si="1481"/>
        <v>-542688.27021992858</v>
      </c>
      <c r="BB1189" s="226">
        <f t="shared" ca="1" si="1481"/>
        <v>-542332.53463476256</v>
      </c>
      <c r="BC1189" s="226">
        <f t="shared" ca="1" si="1481"/>
        <v>-541979.76351280627</v>
      </c>
      <c r="BD1189" s="226">
        <f t="shared" ca="1" si="1481"/>
        <v>-541629.93215019954</v>
      </c>
      <c r="BE1189" s="226">
        <f t="shared" ca="1" si="1481"/>
        <v>-541283.01604894781</v>
      </c>
      <c r="BF1189" s="226">
        <f t="shared" ca="1" si="1481"/>
        <v>-540938.99091520661</v>
      </c>
      <c r="BG1189" s="226">
        <f t="shared" ca="1" si="1481"/>
        <v>-540597.83265757991</v>
      </c>
      <c r="BH1189" s="226">
        <f t="shared" ca="1" si="1481"/>
        <v>-540259.51738543343</v>
      </c>
      <c r="BI1189" s="226">
        <f t="shared" ca="1" si="1481"/>
        <v>-539924.02140722144</v>
      </c>
      <c r="BJ1189" s="226">
        <f t="shared" ca="1" si="1481"/>
        <v>-539591.32122882793</v>
      </c>
      <c r="BK1189" s="226">
        <f t="shared" ca="1" si="1481"/>
        <v>-539261.39355192101</v>
      </c>
      <c r="BL1189" s="226">
        <f t="shared" ca="1" si="1481"/>
        <v>-538934.21527232172</v>
      </c>
      <c r="BM1189" s="226">
        <f t="shared" ca="1" si="1481"/>
        <v>-538609.76347838563</v>
      </c>
      <c r="BN1189" s="226">
        <f t="shared" ca="1" si="1481"/>
        <v>-538288.01544939913</v>
      </c>
      <c r="BO1189" s="226">
        <f t="shared" ca="1" si="1481"/>
        <v>-537968.94865398749</v>
      </c>
      <c r="BP1189" s="226">
        <f t="shared" ca="1" si="1481"/>
        <v>-537652.54074853752</v>
      </c>
      <c r="BQ1189" s="226">
        <f t="shared" ca="1" si="1481"/>
        <v>-537338.76957563311</v>
      </c>
      <c r="BR1189" s="226">
        <f t="shared" ca="1" si="1481"/>
        <v>-537027.61316250276</v>
      </c>
      <c r="BS1189" s="226">
        <f t="shared" ca="1" si="1481"/>
        <v>-536719.04971948196</v>
      </c>
      <c r="BT1189" s="226">
        <f t="shared" ca="1" si="1481"/>
        <v>-536413.05763848627</v>
      </c>
      <c r="BU1189" s="226">
        <f t="shared" ca="1" si="1481"/>
        <v>-536109.61549149884</v>
      </c>
      <c r="BV1189" s="226">
        <f t="shared" ca="1" si="1481"/>
        <v>-535808.70202906977</v>
      </c>
      <c r="BW1189" s="226">
        <f t="shared" ca="1" si="1481"/>
        <v>-535510.29617882753</v>
      </c>
      <c r="BX1189" s="226">
        <f t="shared" ca="1" si="1481"/>
        <v>-535214.37704400392</v>
      </c>
      <c r="BY1189" s="226">
        <f t="shared" ca="1" si="1481"/>
        <v>-534920.9239019705</v>
      </c>
      <c r="BZ1189" s="226">
        <f t="shared" ca="1" si="1481"/>
        <v>-534629.91620278743</v>
      </c>
      <c r="CA1189" s="226">
        <f t="shared" ca="1" si="1481"/>
        <v>-534341.33356776426</v>
      </c>
      <c r="CB1189" s="226">
        <f t="shared" ca="1" si="1481"/>
        <v>-534055.15578803292</v>
      </c>
      <c r="CC1189" s="226">
        <f t="shared" ca="1" si="1481"/>
        <v>-533771.36282313254</v>
      </c>
      <c r="CD1189" s="226">
        <f t="shared" ca="1" si="1481"/>
        <v>-533489.93479960645</v>
      </c>
      <c r="CE1189" s="226">
        <f t="shared" ref="CE1189:CL1189" ca="1" si="1482">CE1201-CE1192</f>
        <v>-533210.85200960981</v>
      </c>
      <c r="CF1189" s="226">
        <f t="shared" ca="1" si="1482"/>
        <v>-532934.09490952967</v>
      </c>
      <c r="CG1189" s="226">
        <f t="shared" ca="1" si="1482"/>
        <v>-532659.64411861694</v>
      </c>
      <c r="CH1189" s="226">
        <f t="shared" ca="1" si="1482"/>
        <v>-532387.48041762842</v>
      </c>
      <c r="CI1189" s="226">
        <f t="shared" ca="1" si="1482"/>
        <v>-532117.58474748151</v>
      </c>
      <c r="CJ1189" s="226">
        <f t="shared" ca="1" si="1482"/>
        <v>-531849.93820791924</v>
      </c>
      <c r="CK1189" s="226">
        <f t="shared" ca="1" si="1482"/>
        <v>-531584.52205618657</v>
      </c>
      <c r="CL1189" s="226">
        <f t="shared" ca="1" si="1482"/>
        <v>-531321.31770571833</v>
      </c>
      <c r="CO1189" s="226">
        <f ca="1">CO1201+CO1192</f>
        <v>-43957.943615004799</v>
      </c>
      <c r="CP1189" s="226">
        <f t="shared" ref="CP1189:DK1189" ca="1" si="1483">CP1201+CP1192</f>
        <v>-1098.9485903751199</v>
      </c>
      <c r="CQ1189" s="226">
        <f t="shared" ca="1" si="1483"/>
        <v>-1126.4223051344979</v>
      </c>
      <c r="CR1189" s="226">
        <f t="shared" ca="1" si="1483"/>
        <v>-1154.5828627628605</v>
      </c>
      <c r="CS1189" s="226">
        <f t="shared" ca="1" si="1483"/>
        <v>-1183.4474343319318</v>
      </c>
      <c r="CT1189" s="226">
        <f t="shared" ca="1" si="1483"/>
        <v>-1213.0336201902301</v>
      </c>
      <c r="CU1189" s="226">
        <f t="shared" ca="1" si="1483"/>
        <v>-1243.359460694986</v>
      </c>
      <c r="CV1189" s="226">
        <f t="shared" ca="1" si="1483"/>
        <v>-1274.4434472123605</v>
      </c>
      <c r="CW1189" s="226">
        <f t="shared" ca="1" si="1483"/>
        <v>-1306.3045333926696</v>
      </c>
      <c r="CX1189" s="226">
        <f t="shared" ca="1" si="1483"/>
        <v>-1338.9621467274865</v>
      </c>
      <c r="CY1189" s="226">
        <f t="shared" ca="1" si="1483"/>
        <v>-457.47873346522448</v>
      </c>
      <c r="CZ1189" s="226">
        <f t="shared" ca="1" si="1483"/>
        <v>-1383.8731687323041</v>
      </c>
      <c r="DA1189" s="226">
        <f t="shared" ca="1" si="1483"/>
        <v>-1418.4699979506115</v>
      </c>
      <c r="DB1189" s="226">
        <f t="shared" ca="1" si="1483"/>
        <v>-1453.9317478993769</v>
      </c>
      <c r="DC1189" s="226">
        <f t="shared" ca="1" si="1483"/>
        <v>-1490.2800415968613</v>
      </c>
      <c r="DD1189" s="226">
        <f t="shared" ca="1" si="1483"/>
        <v>-1527.5370426367826</v>
      </c>
      <c r="DE1189" s="226">
        <f t="shared" ca="1" si="1483"/>
        <v>-1565.7254687027023</v>
      </c>
      <c r="DF1189" s="226">
        <f t="shared" ca="1" si="1483"/>
        <v>-1604.8686054202699</v>
      </c>
      <c r="DG1189" s="226">
        <f t="shared" ca="1" si="1483"/>
        <v>-1644.9903205557764</v>
      </c>
      <c r="DH1189" s="226">
        <f t="shared" ca="1" si="1483"/>
        <v>-1686.1150785696709</v>
      </c>
      <c r="DI1189" s="226">
        <f t="shared" ca="1" si="1483"/>
        <v>-1728.2679555339125</v>
      </c>
      <c r="DJ1189" s="226">
        <f t="shared" ca="1" si="1483"/>
        <v>-1771.4746544222603</v>
      </c>
      <c r="DK1189" s="226">
        <f t="shared" ca="1" si="1483"/>
        <v>-1815.7615207828167</v>
      </c>
      <c r="DL1189" s="226">
        <f t="shared" ref="DL1189" ca="1" si="1484">DL1201+DL1192</f>
        <v>-1861.1555588023873</v>
      </c>
    </row>
    <row r="1190" spans="1:116" x14ac:dyDescent="0.35">
      <c r="A1190" s="98"/>
      <c r="B1190" s="57"/>
      <c r="C1190" t="s">
        <v>240</v>
      </c>
      <c r="D1190" t="s">
        <v>770</v>
      </c>
      <c r="E1190" t="str">
        <f t="shared" si="1474"/>
        <v>1190 LAMORT-S</v>
      </c>
      <c r="F1190" s="27"/>
      <c r="G1190" s="158" t="str">
        <f>"Prepayment - "&amp;SUBSTITUTE(G1178,":","")</f>
        <v>Prepayment - Volume driven amortizing loan - no defaults</v>
      </c>
      <c r="I1190" s="74"/>
      <c r="J1190" s="74"/>
      <c r="K1190" s="33">
        <f ca="1">SUMIF($4:$4,K$2,1190:1190)</f>
        <v>2358623.3131410531</v>
      </c>
      <c r="L1190" s="33">
        <f ca="1">SUMIF($4:$4,L$2,1190:1190)</f>
        <v>1770272.0462295902</v>
      </c>
      <c r="M1190" s="33">
        <f ca="1">SUMIF($4:$4,M$2,1190:1190)</f>
        <v>1238132.8159298496</v>
      </c>
      <c r="N1190" s="33">
        <f ca="1">SUMIF($4:$4,N$2,1190:1190)</f>
        <v>756835.03287159931</v>
      </c>
      <c r="O1190" s="33">
        <f ca="1">SUMIF($4:$4,O$2,1190:1190)</f>
        <v>321521.22252481221</v>
      </c>
      <c r="P1190" s="33">
        <f ca="1">SUMIF($4:$4,P$2,1190:1190)</f>
        <v>-72201.998626414454</v>
      </c>
      <c r="R1190" s="53">
        <f>S1185</f>
        <v>0</v>
      </c>
      <c r="S1190" s="93">
        <f t="shared" ref="S1190:AX1190" ca="1" si="1485">SUM(S1188:S1189,S1185:S1186)</f>
        <v>451875.38971832854</v>
      </c>
      <c r="T1190" s="93">
        <f t="shared" ca="1" si="1485"/>
        <v>856027.20757399953</v>
      </c>
      <c r="U1190" s="93">
        <f t="shared" ca="1" si="1485"/>
        <v>1212853.1499992018</v>
      </c>
      <c r="V1190" s="93">
        <f t="shared" ca="1" si="1485"/>
        <v>1522747.5992891891</v>
      </c>
      <c r="W1190" s="93">
        <f t="shared" ca="1" si="1485"/>
        <v>1786101.6512200886</v>
      </c>
      <c r="X1190" s="93">
        <f t="shared" ca="1" si="1485"/>
        <v>2003303.1424365591</v>
      </c>
      <c r="Y1190" s="93">
        <f t="shared" ca="1" si="1485"/>
        <v>2174736.6776112206</v>
      </c>
      <c r="Z1190" s="93">
        <f t="shared" ca="1" si="1485"/>
        <v>2300783.6563777551</v>
      </c>
      <c r="AA1190" s="93">
        <f t="shared" ca="1" si="1485"/>
        <v>2381822.3000395643</v>
      </c>
      <c r="AB1190" s="93">
        <f t="shared" ca="1" si="1485"/>
        <v>2418227.6780558536</v>
      </c>
      <c r="AC1190" s="93">
        <f t="shared" ca="1" si="1485"/>
        <v>2410371.7343070023</v>
      </c>
      <c r="AD1190" s="93">
        <f t="shared" ca="1" si="1485"/>
        <v>2358623.3131410531</v>
      </c>
      <c r="AE1190" s="93">
        <f t="shared" ca="1" si="1485"/>
        <v>2307306.1288181534</v>
      </c>
      <c r="AF1190" s="93">
        <f t="shared" ca="1" si="1485"/>
        <v>2256416.5876979446</v>
      </c>
      <c r="AG1190" s="93">
        <f t="shared" ca="1" si="1485"/>
        <v>2205951.1260870709</v>
      </c>
      <c r="AH1190" s="93">
        <f t="shared" ca="1" si="1485"/>
        <v>2155906.2099896213</v>
      </c>
      <c r="AI1190" s="93">
        <f t="shared" ca="1" si="1485"/>
        <v>2106278.3348596506</v>
      </c>
      <c r="AJ1190" s="93">
        <f t="shared" ca="1" si="1485"/>
        <v>2057064.0253557628</v>
      </c>
      <c r="AK1190" s="93">
        <f t="shared" ca="1" si="1485"/>
        <v>2008259.8350977406</v>
      </c>
      <c r="AL1190" s="93">
        <f t="shared" ca="1" si="1485"/>
        <v>1959862.346425202</v>
      </c>
      <c r="AM1190" s="93">
        <f t="shared" ca="1" si="1485"/>
        <v>1911868.170158268</v>
      </c>
      <c r="AN1190" s="93">
        <f t="shared" ca="1" si="1485"/>
        <v>1864273.9453602249</v>
      </c>
      <c r="AO1190" s="93">
        <f t="shared" ca="1" si="1485"/>
        <v>1817076.3391021655</v>
      </c>
      <c r="AP1190" s="93">
        <f t="shared" ca="1" si="1485"/>
        <v>1770272.0462295902</v>
      </c>
      <c r="AQ1190" s="93">
        <f t="shared" ca="1" si="1485"/>
        <v>1723857.7891309527</v>
      </c>
      <c r="AR1190" s="93">
        <f t="shared" ca="1" si="1485"/>
        <v>1677830.3175081373</v>
      </c>
      <c r="AS1190" s="93">
        <f t="shared" ca="1" si="1485"/>
        <v>1632186.4081488454</v>
      </c>
      <c r="AT1190" s="93">
        <f t="shared" ca="1" si="1485"/>
        <v>1586922.8647008808</v>
      </c>
      <c r="AU1190" s="93">
        <f t="shared" ca="1" si="1485"/>
        <v>1542036.5174483159</v>
      </c>
      <c r="AV1190" s="93">
        <f t="shared" ca="1" si="1485"/>
        <v>1497524.2230895224</v>
      </c>
      <c r="AW1190" s="93">
        <f t="shared" ca="1" si="1485"/>
        <v>1453382.8645170522</v>
      </c>
      <c r="AX1190" s="93">
        <f t="shared" ca="1" si="1485"/>
        <v>1409609.3505993527</v>
      </c>
      <c r="AY1190" s="93">
        <f t="shared" ref="AY1190:CD1190" ca="1" si="1486">SUM(AY1188:AY1189,AY1185:AY1186)</f>
        <v>1366200.6159643007</v>
      </c>
      <c r="AZ1190" s="93">
        <f t="shared" ca="1" si="1486"/>
        <v>1323153.6207845407</v>
      </c>
      <c r="BA1190" s="93">
        <f t="shared" ca="1" si="1486"/>
        <v>1280465.3505646121</v>
      </c>
      <c r="BB1190" s="93">
        <f t="shared" ca="1" si="1486"/>
        <v>1238132.8159298496</v>
      </c>
      <c r="BC1190" s="93">
        <f t="shared" ca="1" si="1486"/>
        <v>1196153.0524170434</v>
      </c>
      <c r="BD1190" s="93">
        <f t="shared" ca="1" si="1486"/>
        <v>1154523.1202668438</v>
      </c>
      <c r="BE1190" s="93">
        <f t="shared" ca="1" si="1486"/>
        <v>1113240.104217896</v>
      </c>
      <c r="BF1190" s="93">
        <f t="shared" ca="1" si="1486"/>
        <v>1072301.1133026895</v>
      </c>
      <c r="BG1190" s="93">
        <f t="shared" ca="1" si="1486"/>
        <v>1031703.2806451096</v>
      </c>
      <c r="BH1190" s="93">
        <f t="shared" ca="1" si="1486"/>
        <v>991443.76325967617</v>
      </c>
      <c r="BI1190" s="93">
        <f t="shared" ca="1" si="1486"/>
        <v>951519.74185245472</v>
      </c>
      <c r="BJ1190" s="93">
        <f t="shared" ca="1" si="1486"/>
        <v>911928.42062362679</v>
      </c>
      <c r="BK1190" s="93">
        <f t="shared" ca="1" si="1486"/>
        <v>872667.02707170579</v>
      </c>
      <c r="BL1190" s="93">
        <f t="shared" ca="1" si="1486"/>
        <v>833732.81179938407</v>
      </c>
      <c r="BM1190" s="93">
        <f t="shared" ca="1" si="1486"/>
        <v>795123.04832099844</v>
      </c>
      <c r="BN1190" s="93">
        <f t="shared" ca="1" si="1486"/>
        <v>756835.03287159931</v>
      </c>
      <c r="BO1190" s="93">
        <f t="shared" ca="1" si="1486"/>
        <v>718866.08421761182</v>
      </c>
      <c r="BP1190" s="93">
        <f t="shared" ca="1" si="1486"/>
        <v>681213.5434690743</v>
      </c>
      <c r="BQ1190" s="93">
        <f t="shared" ca="1" si="1486"/>
        <v>643874.77389344119</v>
      </c>
      <c r="BR1190" s="93">
        <f t="shared" ca="1" si="1486"/>
        <v>606847.16073093843</v>
      </c>
      <c r="BS1190" s="93">
        <f t="shared" ca="1" si="1486"/>
        <v>570128.11101145647</v>
      </c>
      <c r="BT1190" s="93">
        <f t="shared" ca="1" si="1486"/>
        <v>533715.0533729702</v>
      </c>
      <c r="BU1190" s="93">
        <f t="shared" ca="1" si="1486"/>
        <v>497605.43788147136</v>
      </c>
      <c r="BV1190" s="93">
        <f t="shared" ca="1" si="1486"/>
        <v>461796.73585240159</v>
      </c>
      <c r="BW1190" s="93">
        <f t="shared" ca="1" si="1486"/>
        <v>426286.43967357406</v>
      </c>
      <c r="BX1190" s="93">
        <f t="shared" ca="1" si="1486"/>
        <v>391072.06262957014</v>
      </c>
      <c r="BY1190" s="93">
        <f t="shared" ca="1" si="1486"/>
        <v>356151.13872759964</v>
      </c>
      <c r="BZ1190" s="93">
        <f t="shared" ca="1" si="1486"/>
        <v>321521.22252481221</v>
      </c>
      <c r="CA1190" s="93">
        <f t="shared" ca="1" si="1486"/>
        <v>287179.88895704795</v>
      </c>
      <c r="CB1190" s="93">
        <f t="shared" ca="1" si="1486"/>
        <v>253124.73316901503</v>
      </c>
      <c r="CC1190" s="93">
        <f t="shared" ca="1" si="1486"/>
        <v>219353.37034588249</v>
      </c>
      <c r="CD1190" s="93">
        <f t="shared" ca="1" si="1486"/>
        <v>185863.43554627604</v>
      </c>
      <c r="CE1190" s="93">
        <f t="shared" ref="CE1190:CL1190" ca="1" si="1487">SUM(CE1188:CE1189,CE1185:CE1186)</f>
        <v>152652.58353666624</v>
      </c>
      <c r="CF1190" s="93">
        <f t="shared" ca="1" si="1487"/>
        <v>119718.48862713657</v>
      </c>
      <c r="CG1190" s="93">
        <f t="shared" ca="1" si="1487"/>
        <v>87058.844508519629</v>
      </c>
      <c r="CH1190" s="93">
        <f t="shared" ca="1" si="1487"/>
        <v>54671.364090891206</v>
      </c>
      <c r="CI1190" s="93">
        <f t="shared" ca="1" si="1487"/>
        <v>22553.779343409697</v>
      </c>
      <c r="CJ1190" s="93">
        <f t="shared" ca="1" si="1487"/>
        <v>-9296.1588645095471</v>
      </c>
      <c r="CK1190" s="93">
        <f t="shared" ca="1" si="1487"/>
        <v>-40880.680920696119</v>
      </c>
      <c r="CL1190" s="93">
        <f t="shared" ca="1" si="1487"/>
        <v>-72201.998626414454</v>
      </c>
      <c r="CN1190" s="74"/>
      <c r="CO1190" s="93">
        <f t="shared" ref="CO1190:DL1190" ca="1" si="1488">SUM(CO1188:CO1189,CO1185:CO1186)</f>
        <v>-43957.943615004799</v>
      </c>
      <c r="CP1190" s="93">
        <f t="shared" ca="1" si="1488"/>
        <v>-45056.892205379918</v>
      </c>
      <c r="CQ1190" s="93">
        <f t="shared" ca="1" si="1488"/>
        <v>-46183.314510514414</v>
      </c>
      <c r="CR1190" s="93">
        <f t="shared" ca="1" si="1488"/>
        <v>-47337.897373277272</v>
      </c>
      <c r="CS1190" s="93">
        <f t="shared" ca="1" si="1488"/>
        <v>-48521.344807609203</v>
      </c>
      <c r="CT1190" s="93">
        <f t="shared" ca="1" si="1488"/>
        <v>-49734.378427799435</v>
      </c>
      <c r="CU1190" s="93">
        <f t="shared" ca="1" si="1488"/>
        <v>-50977.737888494419</v>
      </c>
      <c r="CV1190" s="93">
        <f t="shared" ca="1" si="1488"/>
        <v>-52252.18133570678</v>
      </c>
      <c r="CW1190" s="93">
        <f t="shared" ca="1" si="1488"/>
        <v>-53558.485869099452</v>
      </c>
      <c r="CX1190" s="93">
        <f t="shared" ca="1" si="1488"/>
        <v>-54897.448015826936</v>
      </c>
      <c r="CY1190" s="93">
        <f t="shared" ca="1" si="1488"/>
        <v>-55354.926749292157</v>
      </c>
      <c r="CZ1190" s="93">
        <f t="shared" ca="1" si="1488"/>
        <v>-56738.799918024459</v>
      </c>
      <c r="DA1190" s="93">
        <f t="shared" ca="1" si="1488"/>
        <v>-58157.26991597507</v>
      </c>
      <c r="DB1190" s="93">
        <f t="shared" ca="1" si="1488"/>
        <v>-59611.201663874446</v>
      </c>
      <c r="DC1190" s="93">
        <f t="shared" ca="1" si="1488"/>
        <v>-61101.481705471306</v>
      </c>
      <c r="DD1190" s="93">
        <f t="shared" ca="1" si="1488"/>
        <v>-62629.018748108087</v>
      </c>
      <c r="DE1190" s="93">
        <f t="shared" ca="1" si="1488"/>
        <v>-64194.744216810788</v>
      </c>
      <c r="DF1190" s="93">
        <f t="shared" ca="1" si="1488"/>
        <v>-65799.612822231051</v>
      </c>
      <c r="DG1190" s="93">
        <f t="shared" ca="1" si="1488"/>
        <v>-67444.603142786829</v>
      </c>
      <c r="DH1190" s="93">
        <f t="shared" ca="1" si="1488"/>
        <v>-69130.718221356496</v>
      </c>
      <c r="DI1190" s="93">
        <f t="shared" ca="1" si="1488"/>
        <v>-70858.986176890408</v>
      </c>
      <c r="DJ1190" s="93">
        <f t="shared" ca="1" si="1488"/>
        <v>-72630.460831312666</v>
      </c>
      <c r="DK1190" s="93">
        <f t="shared" ca="1" si="1488"/>
        <v>-74446.222352095487</v>
      </c>
      <c r="DL1190" s="93">
        <f t="shared" ca="1" si="1488"/>
        <v>-76307.377910897878</v>
      </c>
    </row>
    <row r="1191" spans="1:116" x14ac:dyDescent="0.35">
      <c r="A1191" s="99"/>
      <c r="B1191" s="57" t="s">
        <v>244</v>
      </c>
      <c r="C1191" s="57"/>
      <c r="D1191" t="s">
        <v>770</v>
      </c>
      <c r="E1191" t="str">
        <f t="shared" si="1474"/>
        <v>1191 LAMORT-S</v>
      </c>
      <c r="G1191" s="158" t="str">
        <f>"Principal payments - "&amp;SUBSTITUTE(G1178,":","")</f>
        <v>Principal payments - Volume driven amortizing loan - no defaults</v>
      </c>
      <c r="R1191"/>
      <c r="S1191" s="62"/>
      <c r="T1191" s="62"/>
      <c r="U1191" s="62"/>
      <c r="V1191" s="62"/>
      <c r="W1191" s="62"/>
      <c r="X1191" s="62"/>
      <c r="Y1191" s="62"/>
      <c r="Z1191" s="62"/>
      <c r="AA1191" s="62"/>
      <c r="AB1191" s="62"/>
      <c r="AC1191" s="62"/>
      <c r="AD1191" s="62"/>
      <c r="AE1191" s="62"/>
      <c r="AF1191" s="62"/>
      <c r="AG1191" s="62"/>
      <c r="AH1191" s="62"/>
      <c r="AI1191" s="62"/>
      <c r="AJ1191" s="62"/>
      <c r="AK1191" s="62"/>
      <c r="AL1191" s="62"/>
      <c r="AM1191" s="62"/>
      <c r="AN1191" s="62"/>
      <c r="AO1191" s="62"/>
      <c r="AP1191" s="62"/>
      <c r="AQ1191" s="62"/>
      <c r="AR1191" s="62"/>
      <c r="AS1191" s="62"/>
      <c r="AT1191" s="62"/>
      <c r="AU1191" s="62"/>
      <c r="AV1191" s="62"/>
      <c r="AW1191" s="62"/>
      <c r="AX1191" s="62"/>
      <c r="AY1191" s="62"/>
      <c r="AZ1191" s="62"/>
      <c r="BA1191" s="62"/>
      <c r="BB1191" s="62"/>
      <c r="BC1191" s="62"/>
      <c r="BD1191" s="62"/>
      <c r="BE1191" s="62"/>
      <c r="BF1191" s="62"/>
      <c r="BG1191" s="62"/>
      <c r="BH1191" s="62"/>
      <c r="BI1191" s="62"/>
      <c r="BJ1191" s="62"/>
      <c r="BK1191" s="62"/>
      <c r="BL1191" s="62"/>
      <c r="BM1191" s="62"/>
      <c r="BN1191" s="62"/>
      <c r="BO1191" s="62"/>
      <c r="BP1191" s="62"/>
      <c r="BQ1191" s="62"/>
      <c r="BR1191" s="62"/>
      <c r="BS1191" s="62"/>
      <c r="BT1191" s="62"/>
      <c r="BU1191" s="62"/>
      <c r="BV1191" s="62"/>
      <c r="BW1191" s="62"/>
      <c r="BX1191" s="62"/>
      <c r="BY1191" s="62"/>
      <c r="BZ1191" s="62"/>
      <c r="CA1191" s="62"/>
      <c r="CB1191" s="62"/>
      <c r="CC1191" s="62"/>
      <c r="CD1191" s="62"/>
      <c r="CE1191" s="62"/>
      <c r="CF1191" s="62"/>
      <c r="CG1191" s="62"/>
      <c r="CH1191" s="62"/>
      <c r="CI1191" s="62"/>
      <c r="CJ1191" s="62"/>
      <c r="CK1191" s="62"/>
      <c r="CL1191" s="62"/>
      <c r="CO1191" s="62"/>
      <c r="CP1191" s="62"/>
      <c r="CQ1191" s="62"/>
      <c r="CR1191" s="62"/>
      <c r="CS1191" s="62"/>
      <c r="CT1191" s="62"/>
      <c r="CU1191" s="62"/>
      <c r="CV1191" s="62"/>
      <c r="CW1191" s="62"/>
      <c r="CX1191" s="62"/>
      <c r="CY1191" s="62"/>
      <c r="CZ1191" s="62"/>
      <c r="DA1191" s="62"/>
      <c r="DB1191" s="62"/>
      <c r="DC1191" s="62"/>
      <c r="DD1191" s="62"/>
      <c r="DE1191" s="62"/>
      <c r="DF1191" s="62"/>
      <c r="DG1191" s="62"/>
      <c r="DH1191" s="62"/>
      <c r="DI1191" s="62"/>
      <c r="DJ1191" s="62"/>
      <c r="DK1191" s="62"/>
      <c r="DL1191" s="62"/>
    </row>
    <row r="1192" spans="1:116" x14ac:dyDescent="0.35">
      <c r="A1192" s="99"/>
      <c r="B1192" s="57"/>
      <c r="C1192" t="s">
        <v>198</v>
      </c>
      <c r="D1192" t="s">
        <v>770</v>
      </c>
      <c r="E1192" t="str">
        <f t="shared" si="1474"/>
        <v>1192 LAMORT-S</v>
      </c>
      <c r="G1192" s="126" t="str">
        <f>"Loan - "&amp;SUBSTITUTE(G1178,":","")</f>
        <v>Loan - Volume driven amortizing loan - no defaults</v>
      </c>
      <c r="I1192" s="93"/>
      <c r="J1192" s="93"/>
      <c r="K1192" s="28">
        <f ca="1">SUMIF($3:$3,K$2,1192:1192)</f>
        <v>212657.08488857304</v>
      </c>
      <c r="L1192" s="28">
        <f ca="1">SUMIF($3:$3,L$2,1192:1192)</f>
        <v>258407.3863507738</v>
      </c>
      <c r="M1192" s="28">
        <f ca="1">SUMIF($3:$3,M$2,1192:1192)</f>
        <v>202195.34973905084</v>
      </c>
      <c r="N1192" s="28">
        <f ca="1">SUMIF($3:$3,N$2,1192:1192)</f>
        <v>151353.90249756069</v>
      </c>
      <c r="O1192" s="28">
        <f ca="1">SUMIF($3:$3,O$2,1192:1192)</f>
        <v>105369.92978609759</v>
      </c>
      <c r="P1192" s="28">
        <f ca="1">SUMIF($3:$3,P$2,1192:1192)</f>
        <v>63779.340590537104</v>
      </c>
      <c r="R1192" s="27"/>
      <c r="S1192" s="93">
        <f t="shared" ref="S1192:AX1192" ca="1" si="1489">SUM(S1185:S1186,S1188)*$H1179/12</f>
        <v>4166.666666666667</v>
      </c>
      <c r="T1192" s="93">
        <f t="shared" ca="1" si="1489"/>
        <v>7932.2949143194055</v>
      </c>
      <c r="U1192" s="93">
        <f t="shared" ca="1" si="1489"/>
        <v>11300.226729783331</v>
      </c>
      <c r="V1192" s="93">
        <f t="shared" ca="1" si="1489"/>
        <v>14273.776249993351</v>
      </c>
      <c r="W1192" s="93">
        <f t="shared" ca="1" si="1489"/>
        <v>16856.229994076577</v>
      </c>
      <c r="X1192" s="93">
        <f t="shared" ca="1" si="1489"/>
        <v>19050.847093500739</v>
      </c>
      <c r="Y1192" s="93">
        <f t="shared" ca="1" si="1489"/>
        <v>20860.859520304661</v>
      </c>
      <c r="Z1192" s="93">
        <f t="shared" ca="1" si="1489"/>
        <v>22289.472313426839</v>
      </c>
      <c r="AA1192" s="93">
        <f t="shared" ca="1" si="1489"/>
        <v>23339.86380314796</v>
      </c>
      <c r="AB1192" s="93">
        <f t="shared" ca="1" si="1489"/>
        <v>24015.185833663036</v>
      </c>
      <c r="AC1192" s="93">
        <f t="shared" ca="1" si="1489"/>
        <v>24318.56398379878</v>
      </c>
      <c r="AD1192" s="93">
        <f t="shared" ca="1" si="1489"/>
        <v>24253.097785891689</v>
      </c>
      <c r="AE1192" s="93">
        <f t="shared" ca="1" si="1489"/>
        <v>23821.860942842108</v>
      </c>
      <c r="AF1192" s="93">
        <f t="shared" ca="1" si="1489"/>
        <v>23394.217740151278</v>
      </c>
      <c r="AG1192" s="93">
        <f t="shared" ca="1" si="1489"/>
        <v>22970.138230816203</v>
      </c>
      <c r="AH1192" s="93">
        <f t="shared" ca="1" si="1489"/>
        <v>22549.592717392257</v>
      </c>
      <c r="AI1192" s="93">
        <f t="shared" ca="1" si="1489"/>
        <v>22132.551749913513</v>
      </c>
      <c r="AJ1192" s="93">
        <f t="shared" ca="1" si="1489"/>
        <v>21718.986123830422</v>
      </c>
      <c r="AK1192" s="93">
        <f t="shared" ca="1" si="1489"/>
        <v>21308.866877964691</v>
      </c>
      <c r="AL1192" s="93">
        <f t="shared" ca="1" si="1489"/>
        <v>20902.165292481171</v>
      </c>
      <c r="AM1192" s="93">
        <f t="shared" ca="1" si="1489"/>
        <v>20498.852886876684</v>
      </c>
      <c r="AN1192" s="93">
        <f t="shared" ca="1" si="1489"/>
        <v>20098.901417985569</v>
      </c>
      <c r="AO1192" s="93">
        <f t="shared" ca="1" si="1489"/>
        <v>19702.282878001872</v>
      </c>
      <c r="AP1192" s="93">
        <f t="shared" ca="1" si="1489"/>
        <v>19308.969492518048</v>
      </c>
      <c r="AQ1192" s="93">
        <f t="shared" ca="1" si="1489"/>
        <v>18918.93371857992</v>
      </c>
      <c r="AR1192" s="93">
        <f t="shared" ca="1" si="1489"/>
        <v>18532.148242757939</v>
      </c>
      <c r="AS1192" s="93">
        <f t="shared" ca="1" si="1489"/>
        <v>18148.585979234478</v>
      </c>
      <c r="AT1192" s="93">
        <f t="shared" ca="1" si="1489"/>
        <v>17768.220067907048</v>
      </c>
      <c r="AU1192" s="93">
        <f t="shared" ca="1" si="1489"/>
        <v>17391.02387250734</v>
      </c>
      <c r="AV1192" s="93">
        <f t="shared" ca="1" si="1489"/>
        <v>17016.970978735964</v>
      </c>
      <c r="AW1192" s="93">
        <f t="shared" ca="1" si="1489"/>
        <v>16646.035192412688</v>
      </c>
      <c r="AX1192" s="93">
        <f t="shared" ca="1" si="1489"/>
        <v>16278.190537642104</v>
      </c>
      <c r="AY1192" s="93">
        <f t="shared" ref="AY1192:CD1192" ca="1" si="1490">SUM(AY1185:AY1186,AY1188)*$H1179/12</f>
        <v>15913.411254994608</v>
      </c>
      <c r="AZ1192" s="93">
        <f t="shared" ca="1" si="1490"/>
        <v>15551.671799702506</v>
      </c>
      <c r="BA1192" s="93">
        <f t="shared" ca="1" si="1490"/>
        <v>15192.946839871174</v>
      </c>
      <c r="BB1192" s="93">
        <f t="shared" ca="1" si="1490"/>
        <v>14837.211254705102</v>
      </c>
      <c r="BC1192" s="93">
        <f t="shared" ca="1" si="1490"/>
        <v>14484.440132748749</v>
      </c>
      <c r="BD1192" s="93">
        <f t="shared" ca="1" si="1490"/>
        <v>14134.608770142027</v>
      </c>
      <c r="BE1192" s="93">
        <f t="shared" ca="1" si="1490"/>
        <v>13787.692668890368</v>
      </c>
      <c r="BF1192" s="93">
        <f t="shared" ca="1" si="1490"/>
        <v>13443.667535149134</v>
      </c>
      <c r="BG1192" s="93">
        <f t="shared" ca="1" si="1490"/>
        <v>13102.509277522413</v>
      </c>
      <c r="BH1192" s="93">
        <f t="shared" ca="1" si="1490"/>
        <v>12764.194005375915</v>
      </c>
      <c r="BI1192" s="93">
        <f t="shared" ca="1" si="1490"/>
        <v>12428.69802716397</v>
      </c>
      <c r="BJ1192" s="93">
        <f t="shared" ca="1" si="1490"/>
        <v>12095.997848770457</v>
      </c>
      <c r="BK1192" s="93">
        <f t="shared" ca="1" si="1490"/>
        <v>11766.070171863556</v>
      </c>
      <c r="BL1192" s="93">
        <f t="shared" ca="1" si="1490"/>
        <v>11438.891892264217</v>
      </c>
      <c r="BM1192" s="93">
        <f t="shared" ca="1" si="1490"/>
        <v>11114.440098328203</v>
      </c>
      <c r="BN1192" s="93">
        <f t="shared" ca="1" si="1490"/>
        <v>10792.692069341654</v>
      </c>
      <c r="BO1192" s="93">
        <f t="shared" ca="1" si="1490"/>
        <v>10473.625273929994</v>
      </c>
      <c r="BP1192" s="93">
        <f t="shared" ca="1" si="1490"/>
        <v>10157.217368480098</v>
      </c>
      <c r="BQ1192" s="93">
        <f t="shared" ca="1" si="1490"/>
        <v>9843.4461955756178</v>
      </c>
      <c r="BR1192" s="93">
        <f t="shared" ca="1" si="1490"/>
        <v>9532.289782445343</v>
      </c>
      <c r="BS1192" s="93">
        <f t="shared" ca="1" si="1490"/>
        <v>9223.7263394244874</v>
      </c>
      <c r="BT1192" s="93">
        <f t="shared" ca="1" si="1490"/>
        <v>8917.7342584288035</v>
      </c>
      <c r="BU1192" s="93">
        <f t="shared" ca="1" si="1490"/>
        <v>8614.2921114414185</v>
      </c>
      <c r="BV1192" s="93">
        <f t="shared" ca="1" si="1490"/>
        <v>8313.378649012262</v>
      </c>
      <c r="BW1192" s="93">
        <f t="shared" ca="1" si="1490"/>
        <v>8014.9727987700135</v>
      </c>
      <c r="BX1192" s="93">
        <f t="shared" ca="1" si="1490"/>
        <v>7719.0536639464508</v>
      </c>
      <c r="BY1192" s="93">
        <f t="shared" ca="1" si="1490"/>
        <v>7425.6005219130848</v>
      </c>
      <c r="BZ1192" s="93">
        <f t="shared" ca="1" si="1490"/>
        <v>7134.5928227299983</v>
      </c>
      <c r="CA1192" s="93">
        <f t="shared" ca="1" si="1490"/>
        <v>6846.0101877067691</v>
      </c>
      <c r="CB1192" s="93">
        <f t="shared" ca="1" si="1490"/>
        <v>6559.8324079753993</v>
      </c>
      <c r="CC1192" s="93">
        <f t="shared" ca="1" si="1490"/>
        <v>6276.0394430751257</v>
      </c>
      <c r="CD1192" s="93">
        <f t="shared" ca="1" si="1490"/>
        <v>5994.6114195490218</v>
      </c>
      <c r="CE1192" s="93">
        <f t="shared" ref="CE1192:CL1192" ca="1" si="1491">SUM(CE1185:CE1186,CE1188)*$H1179/12</f>
        <v>5715.5286295523001</v>
      </c>
      <c r="CF1192" s="93">
        <f t="shared" ca="1" si="1491"/>
        <v>5438.7715294722193</v>
      </c>
      <c r="CG1192" s="93">
        <f t="shared" ca="1" si="1491"/>
        <v>5164.3207385594715</v>
      </c>
      <c r="CH1192" s="93">
        <f t="shared" ca="1" si="1491"/>
        <v>4892.1570375709971</v>
      </c>
      <c r="CI1192" s="93">
        <f t="shared" ca="1" si="1491"/>
        <v>4622.2613674240938</v>
      </c>
      <c r="CJ1192" s="93">
        <f t="shared" ca="1" si="1491"/>
        <v>4354.6148278617475</v>
      </c>
      <c r="CK1192" s="93">
        <f t="shared" ca="1" si="1491"/>
        <v>4089.1986761290877</v>
      </c>
      <c r="CL1192" s="93">
        <f t="shared" ca="1" si="1491"/>
        <v>3825.9943256608658</v>
      </c>
      <c r="CN1192" s="93"/>
      <c r="CO1192" s="93">
        <f t="shared" ref="CO1192:CX1192" ca="1" si="1492">SUM(CO1185:CO1186,CO1188)*$H1179/CO$5</f>
        <v>0</v>
      </c>
      <c r="CP1192" s="93">
        <f t="shared" ca="1" si="1492"/>
        <v>-1098.9485903751199</v>
      </c>
      <c r="CQ1192" s="93">
        <f t="shared" ca="1" si="1492"/>
        <v>-1126.4223051344979</v>
      </c>
      <c r="CR1192" s="93">
        <f t="shared" ca="1" si="1492"/>
        <v>-1154.5828627628605</v>
      </c>
      <c r="CS1192" s="93">
        <f t="shared" ca="1" si="1492"/>
        <v>-1183.4474343319318</v>
      </c>
      <c r="CT1192" s="93">
        <f t="shared" ca="1" si="1492"/>
        <v>-1213.0336201902301</v>
      </c>
      <c r="CU1192" s="93">
        <f t="shared" ca="1" si="1492"/>
        <v>-1243.359460694986</v>
      </c>
      <c r="CV1192" s="93">
        <f t="shared" ca="1" si="1492"/>
        <v>-1274.4434472123605</v>
      </c>
      <c r="CW1192" s="93">
        <f t="shared" ca="1" si="1492"/>
        <v>-1306.3045333926696</v>
      </c>
      <c r="CX1192" s="93">
        <f t="shared" ca="1" si="1492"/>
        <v>-1338.9621467274865</v>
      </c>
      <c r="CY1192" s="93">
        <f ca="1">SUM(CY1185:CY1186,CY1188)*$H1179/CL$5</f>
        <v>-457.47873346522448</v>
      </c>
      <c r="CZ1192" s="93">
        <f t="shared" ref="CZ1192:DL1192" ca="1" si="1493">SUM(CZ1185:CZ1186,CZ1188)*$H1179/CZ$5</f>
        <v>-1383.8731687323041</v>
      </c>
      <c r="DA1192" s="93">
        <f t="shared" ca="1" si="1493"/>
        <v>-1418.4699979506115</v>
      </c>
      <c r="DB1192" s="93">
        <f t="shared" ca="1" si="1493"/>
        <v>-1453.9317478993769</v>
      </c>
      <c r="DC1192" s="93">
        <f t="shared" ca="1" si="1493"/>
        <v>-1490.2800415968613</v>
      </c>
      <c r="DD1192" s="93">
        <f t="shared" ca="1" si="1493"/>
        <v>-1527.5370426367826</v>
      </c>
      <c r="DE1192" s="93">
        <f t="shared" ca="1" si="1493"/>
        <v>-1565.7254687027023</v>
      </c>
      <c r="DF1192" s="93">
        <f t="shared" ca="1" si="1493"/>
        <v>-1604.8686054202699</v>
      </c>
      <c r="DG1192" s="93">
        <f t="shared" ca="1" si="1493"/>
        <v>-1644.9903205557764</v>
      </c>
      <c r="DH1192" s="93">
        <f t="shared" ca="1" si="1493"/>
        <v>-1686.1150785696709</v>
      </c>
      <c r="DI1192" s="93">
        <f t="shared" ca="1" si="1493"/>
        <v>-1728.2679555339125</v>
      </c>
      <c r="DJ1192" s="93">
        <f t="shared" ca="1" si="1493"/>
        <v>-1771.4746544222603</v>
      </c>
      <c r="DK1192" s="93">
        <f t="shared" ca="1" si="1493"/>
        <v>-1815.7615207828167</v>
      </c>
      <c r="DL1192" s="93">
        <f t="shared" ca="1" si="1493"/>
        <v>-1861.1555588023873</v>
      </c>
    </row>
    <row r="1193" spans="1:116" x14ac:dyDescent="0.35">
      <c r="A1193" s="99"/>
      <c r="B1193" s="57"/>
      <c r="C1193" s="57"/>
      <c r="D1193" t="s">
        <v>770</v>
      </c>
      <c r="E1193" t="str">
        <f t="shared" si="1474"/>
        <v>1193 LAMORT-S</v>
      </c>
      <c r="G1193" s="125"/>
      <c r="R1193"/>
      <c r="S1193" s="1"/>
      <c r="T1193" s="1"/>
      <c r="U1193" s="1"/>
      <c r="V1193" s="1"/>
      <c r="W1193" s="1"/>
      <c r="X1193" s="1"/>
      <c r="Y1193" s="1"/>
      <c r="Z1193" s="1"/>
      <c r="AA1193" s="1"/>
      <c r="AB1193" s="1"/>
      <c r="AC1193" s="1"/>
      <c r="AD1193" s="1"/>
      <c r="AE1193" s="1"/>
      <c r="AF1193" s="1"/>
      <c r="AG1193" s="1"/>
      <c r="AH1193" s="1"/>
      <c r="AI1193" s="1"/>
      <c r="AJ1193" s="1"/>
      <c r="AK1193" s="1"/>
      <c r="AL1193" s="1"/>
      <c r="AM1193" s="1"/>
      <c r="AN1193" s="1"/>
      <c r="AO1193" s="1"/>
      <c r="AP1193" s="1"/>
      <c r="AQ1193" s="1"/>
      <c r="AR1193" s="1"/>
      <c r="AS1193" s="1"/>
      <c r="AT1193" s="1"/>
      <c r="AU1193" s="1"/>
      <c r="AV1193" s="1"/>
      <c r="AW1193" s="1"/>
      <c r="AX1193" s="1"/>
      <c r="AY1193" s="1"/>
      <c r="AZ1193" s="1"/>
      <c r="BA1193" s="1"/>
      <c r="BB1193" s="1"/>
      <c r="BC1193" s="1"/>
      <c r="BD1193" s="1"/>
      <c r="BE1193" s="1"/>
      <c r="BF1193" s="1"/>
      <c r="BG1193" s="1"/>
      <c r="BH1193" s="1"/>
      <c r="BI1193" s="1"/>
      <c r="BJ1193" s="1"/>
      <c r="BK1193" s="1"/>
      <c r="BL1193" s="1"/>
      <c r="BM1193" s="1"/>
      <c r="BN1193" s="1"/>
      <c r="BO1193" s="1"/>
      <c r="BP1193" s="1"/>
      <c r="BQ1193" s="1"/>
      <c r="BR1193" s="1"/>
      <c r="BS1193" s="1"/>
      <c r="BT1193" s="1"/>
      <c r="BU1193" s="1"/>
      <c r="BV1193" s="1"/>
      <c r="BW1193" s="1"/>
      <c r="BX1193" s="1"/>
      <c r="BY1193" s="1"/>
      <c r="BZ1193" s="1"/>
      <c r="CA1193" s="1"/>
      <c r="CB1193" s="1"/>
      <c r="CC1193" s="1"/>
      <c r="CD1193" s="1"/>
      <c r="CE1193" s="1"/>
      <c r="CF1193" s="1"/>
      <c r="CG1193" s="1"/>
      <c r="CH1193" s="1"/>
      <c r="CI1193" s="1"/>
      <c r="CJ1193" s="1"/>
      <c r="CK1193" s="1"/>
      <c r="CL1193" s="1"/>
      <c r="CO1193" s="1"/>
      <c r="CP1193" s="1"/>
      <c r="CQ1193" s="1"/>
      <c r="CR1193" s="1"/>
      <c r="CS1193" s="1"/>
      <c r="CT1193" s="1"/>
      <c r="CU1193" s="1"/>
      <c r="CV1193" s="1"/>
      <c r="CW1193" s="1"/>
      <c r="CX1193" s="1"/>
      <c r="CY1193" s="1"/>
      <c r="CZ1193" s="1"/>
      <c r="DA1193" s="1"/>
      <c r="DB1193" s="1"/>
      <c r="DC1193" s="1"/>
      <c r="DD1193" s="1"/>
      <c r="DE1193" s="1"/>
      <c r="DF1193" s="1"/>
      <c r="DG1193" s="1"/>
      <c r="DH1193" s="1"/>
      <c r="DI1193" s="1"/>
      <c r="DJ1193" s="1"/>
      <c r="DK1193" s="1"/>
      <c r="DL1193" s="1"/>
    </row>
    <row r="1194" spans="1:116" x14ac:dyDescent="0.35">
      <c r="A1194" s="99"/>
      <c r="B1194" s="57"/>
      <c r="C1194" s="57"/>
      <c r="D1194" t="s">
        <v>770</v>
      </c>
      <c r="E1194" t="str">
        <f>ROW()&amp;" "&amp;D1194</f>
        <v>1194 LAMORT-S</v>
      </c>
      <c r="G1194" s="126" t="str">
        <f>"Interest income - "&amp;SUBSTITUTE(G1178,":","")</f>
        <v>Interest income - Volume driven amortizing loan - no defaults</v>
      </c>
      <c r="R1194"/>
      <c r="S1194" s="1"/>
      <c r="T1194" s="1"/>
      <c r="U1194" s="1"/>
      <c r="V1194" s="1"/>
      <c r="W1194" s="1"/>
      <c r="X1194" s="1"/>
      <c r="Y1194" s="1"/>
      <c r="Z1194" s="1"/>
      <c r="AA1194" s="1"/>
      <c r="AB1194" s="1"/>
      <c r="AC1194" s="1"/>
      <c r="AD1194" s="1"/>
      <c r="AE1194" s="1"/>
      <c r="AF1194" s="1"/>
      <c r="AG1194" s="1"/>
      <c r="AH1194" s="1"/>
      <c r="AI1194" s="1"/>
      <c r="AJ1194" s="1"/>
      <c r="AK1194" s="1"/>
      <c r="AL1194" s="1"/>
      <c r="AM1194" s="1"/>
      <c r="AN1194" s="1"/>
      <c r="AO1194" s="1"/>
      <c r="AP1194" s="1"/>
      <c r="AQ1194" s="1"/>
      <c r="AR1194" s="1"/>
      <c r="AS1194" s="1"/>
      <c r="AT1194" s="1"/>
      <c r="AU1194" s="1"/>
      <c r="AV1194" s="1"/>
      <c r="AW1194" s="1"/>
      <c r="AX1194" s="1"/>
      <c r="AY1194" s="1"/>
      <c r="AZ1194" s="1"/>
      <c r="BA1194" s="1"/>
      <c r="BB1194" s="1"/>
      <c r="BC1194" s="1"/>
      <c r="BD1194" s="1"/>
      <c r="BE1194" s="1"/>
      <c r="BF1194" s="1"/>
      <c r="BG1194" s="1"/>
      <c r="BH1194" s="1"/>
      <c r="BI1194" s="1"/>
      <c r="BJ1194" s="1"/>
      <c r="BK1194" s="1"/>
      <c r="BL1194" s="1"/>
      <c r="BM1194" s="1"/>
      <c r="BN1194" s="1"/>
      <c r="BO1194" s="1"/>
      <c r="BP1194" s="1"/>
      <c r="BQ1194" s="1"/>
      <c r="BR1194" s="1"/>
      <c r="BS1194" s="1"/>
      <c r="BT1194" s="1"/>
      <c r="BU1194" s="1"/>
      <c r="BV1194" s="1"/>
      <c r="BW1194" s="1"/>
      <c r="BX1194" s="1"/>
      <c r="BY1194" s="1"/>
      <c r="BZ1194" s="1"/>
      <c r="CA1194" s="1"/>
      <c r="CB1194" s="1"/>
      <c r="CC1194" s="1"/>
      <c r="CD1194" s="1"/>
      <c r="CE1194" s="1"/>
      <c r="CF1194" s="1"/>
      <c r="CG1194" s="1"/>
      <c r="CH1194" s="1"/>
      <c r="CI1194" s="1"/>
      <c r="CJ1194" s="1"/>
      <c r="CK1194" s="1"/>
      <c r="CL1194" s="1"/>
      <c r="CO1194" s="1"/>
      <c r="CP1194" s="1"/>
      <c r="CQ1194" s="1"/>
      <c r="CR1194" s="1"/>
      <c r="CS1194" s="1"/>
      <c r="CT1194" s="1"/>
      <c r="CU1194" s="1"/>
      <c r="CV1194" s="1"/>
      <c r="CW1194" s="1"/>
      <c r="CX1194" s="1"/>
      <c r="CY1194" s="1"/>
      <c r="CZ1194" s="1"/>
      <c r="DA1194" s="1"/>
      <c r="DB1194" s="1"/>
      <c r="DC1194" s="1"/>
      <c r="DD1194" s="1"/>
      <c r="DE1194" s="1"/>
      <c r="DF1194" s="1"/>
      <c r="DG1194" s="1"/>
      <c r="DH1194" s="1"/>
      <c r="DI1194" s="1"/>
      <c r="DJ1194" s="1"/>
      <c r="DK1194" s="1"/>
      <c r="DL1194" s="1"/>
    </row>
    <row r="1195" spans="1:116" x14ac:dyDescent="0.35">
      <c r="A1195" s="99"/>
      <c r="B1195" s="57"/>
      <c r="C1195" t="s">
        <v>235</v>
      </c>
      <c r="D1195" t="s">
        <v>770</v>
      </c>
      <c r="E1195" t="str">
        <f>ROW()&amp;" "&amp;D1195</f>
        <v>1195 LAMORT-S</v>
      </c>
      <c r="G1195" s="125"/>
      <c r="K1195" s="53">
        <f ca="1">SUMIF($3:$3,K$2,1195:1195)</f>
        <v>-6000000</v>
      </c>
      <c r="L1195" s="53">
        <f ca="1">SUMIF($3:$3,L$2,1195:1195)</f>
        <v>-6000000</v>
      </c>
      <c r="M1195" s="53">
        <f ca="1">SUMIF($3:$3,M$2,1195:1195)</f>
        <v>-6000000</v>
      </c>
      <c r="N1195" s="53">
        <f ca="1">SUMIF($3:$3,N$2,1195:1195)</f>
        <v>-6000000</v>
      </c>
      <c r="O1195" s="53">
        <f ca="1">SUMIF($3:$3,O$2,1195:1195)</f>
        <v>-6000000</v>
      </c>
      <c r="P1195" s="53">
        <f ca="1">SUMIF($3:$3,P$2,1195:1195)</f>
        <v>-6000000</v>
      </c>
      <c r="R1195"/>
      <c r="S1195" s="62">
        <f t="shared" ref="S1195:AX1195" ca="1" si="1494">-S1186</f>
        <v>-500000</v>
      </c>
      <c r="T1195" s="62">
        <f t="shared" ca="1" si="1494"/>
        <v>-500000</v>
      </c>
      <c r="U1195" s="62">
        <f t="shared" ca="1" si="1494"/>
        <v>-500000</v>
      </c>
      <c r="V1195" s="62">
        <f t="shared" ca="1" si="1494"/>
        <v>-500000</v>
      </c>
      <c r="W1195" s="62">
        <f t="shared" ca="1" si="1494"/>
        <v>-500000</v>
      </c>
      <c r="X1195" s="62">
        <f t="shared" ca="1" si="1494"/>
        <v>-500000</v>
      </c>
      <c r="Y1195" s="62">
        <f t="shared" ca="1" si="1494"/>
        <v>-500000</v>
      </c>
      <c r="Z1195" s="62">
        <f t="shared" ca="1" si="1494"/>
        <v>-500000</v>
      </c>
      <c r="AA1195" s="62">
        <f t="shared" ca="1" si="1494"/>
        <v>-500000</v>
      </c>
      <c r="AB1195" s="62">
        <f t="shared" ca="1" si="1494"/>
        <v>-500000</v>
      </c>
      <c r="AC1195" s="62">
        <f t="shared" ca="1" si="1494"/>
        <v>-500000</v>
      </c>
      <c r="AD1195" s="62">
        <f t="shared" ca="1" si="1494"/>
        <v>-500000</v>
      </c>
      <c r="AE1195" s="62">
        <f t="shared" ca="1" si="1494"/>
        <v>-500000</v>
      </c>
      <c r="AF1195" s="62">
        <f t="shared" ca="1" si="1494"/>
        <v>-500000</v>
      </c>
      <c r="AG1195" s="62">
        <f t="shared" ca="1" si="1494"/>
        <v>-500000</v>
      </c>
      <c r="AH1195" s="62">
        <f t="shared" ca="1" si="1494"/>
        <v>-500000</v>
      </c>
      <c r="AI1195" s="62">
        <f t="shared" ca="1" si="1494"/>
        <v>-500000</v>
      </c>
      <c r="AJ1195" s="62">
        <f t="shared" ca="1" si="1494"/>
        <v>-500000</v>
      </c>
      <c r="AK1195" s="62">
        <f t="shared" ca="1" si="1494"/>
        <v>-500000</v>
      </c>
      <c r="AL1195" s="62">
        <f t="shared" ca="1" si="1494"/>
        <v>-500000</v>
      </c>
      <c r="AM1195" s="62">
        <f t="shared" ca="1" si="1494"/>
        <v>-500000</v>
      </c>
      <c r="AN1195" s="62">
        <f t="shared" ca="1" si="1494"/>
        <v>-500000</v>
      </c>
      <c r="AO1195" s="62">
        <f t="shared" ca="1" si="1494"/>
        <v>-500000</v>
      </c>
      <c r="AP1195" s="62">
        <f t="shared" ca="1" si="1494"/>
        <v>-500000</v>
      </c>
      <c r="AQ1195" s="62">
        <f t="shared" ca="1" si="1494"/>
        <v>-500000</v>
      </c>
      <c r="AR1195" s="62">
        <f t="shared" ca="1" si="1494"/>
        <v>-500000</v>
      </c>
      <c r="AS1195" s="62">
        <f t="shared" ca="1" si="1494"/>
        <v>-500000</v>
      </c>
      <c r="AT1195" s="62">
        <f t="shared" ca="1" si="1494"/>
        <v>-500000</v>
      </c>
      <c r="AU1195" s="62">
        <f t="shared" ca="1" si="1494"/>
        <v>-500000</v>
      </c>
      <c r="AV1195" s="62">
        <f t="shared" ca="1" si="1494"/>
        <v>-500000</v>
      </c>
      <c r="AW1195" s="62">
        <f t="shared" ca="1" si="1494"/>
        <v>-500000</v>
      </c>
      <c r="AX1195" s="62">
        <f t="shared" ca="1" si="1494"/>
        <v>-500000</v>
      </c>
      <c r="AY1195" s="62">
        <f t="shared" ref="AY1195:CD1195" ca="1" si="1495">-AY1186</f>
        <v>-500000</v>
      </c>
      <c r="AZ1195" s="62">
        <f t="shared" ca="1" si="1495"/>
        <v>-500000</v>
      </c>
      <c r="BA1195" s="62">
        <f t="shared" ca="1" si="1495"/>
        <v>-500000</v>
      </c>
      <c r="BB1195" s="62">
        <f t="shared" ca="1" si="1495"/>
        <v>-500000</v>
      </c>
      <c r="BC1195" s="62">
        <f t="shared" ca="1" si="1495"/>
        <v>-500000</v>
      </c>
      <c r="BD1195" s="62">
        <f t="shared" ca="1" si="1495"/>
        <v>-500000</v>
      </c>
      <c r="BE1195" s="62">
        <f t="shared" ca="1" si="1495"/>
        <v>-500000</v>
      </c>
      <c r="BF1195" s="62">
        <f t="shared" ca="1" si="1495"/>
        <v>-500000</v>
      </c>
      <c r="BG1195" s="62">
        <f t="shared" ca="1" si="1495"/>
        <v>-500000</v>
      </c>
      <c r="BH1195" s="62">
        <f t="shared" ca="1" si="1495"/>
        <v>-500000</v>
      </c>
      <c r="BI1195" s="62">
        <f t="shared" ca="1" si="1495"/>
        <v>-500000</v>
      </c>
      <c r="BJ1195" s="62">
        <f t="shared" ca="1" si="1495"/>
        <v>-500000</v>
      </c>
      <c r="BK1195" s="62">
        <f t="shared" ca="1" si="1495"/>
        <v>-500000</v>
      </c>
      <c r="BL1195" s="62">
        <f t="shared" ca="1" si="1495"/>
        <v>-500000</v>
      </c>
      <c r="BM1195" s="62">
        <f t="shared" ca="1" si="1495"/>
        <v>-500000</v>
      </c>
      <c r="BN1195" s="62">
        <f t="shared" ca="1" si="1495"/>
        <v>-500000</v>
      </c>
      <c r="BO1195" s="62">
        <f t="shared" ca="1" si="1495"/>
        <v>-500000</v>
      </c>
      <c r="BP1195" s="62">
        <f t="shared" ca="1" si="1495"/>
        <v>-500000</v>
      </c>
      <c r="BQ1195" s="62">
        <f t="shared" ca="1" si="1495"/>
        <v>-500000</v>
      </c>
      <c r="BR1195" s="62">
        <f t="shared" ca="1" si="1495"/>
        <v>-500000</v>
      </c>
      <c r="BS1195" s="62">
        <f t="shared" ca="1" si="1495"/>
        <v>-500000</v>
      </c>
      <c r="BT1195" s="62">
        <f t="shared" ca="1" si="1495"/>
        <v>-500000</v>
      </c>
      <c r="BU1195" s="62">
        <f t="shared" ca="1" si="1495"/>
        <v>-500000</v>
      </c>
      <c r="BV1195" s="62">
        <f t="shared" ca="1" si="1495"/>
        <v>-500000</v>
      </c>
      <c r="BW1195" s="62">
        <f t="shared" ca="1" si="1495"/>
        <v>-500000</v>
      </c>
      <c r="BX1195" s="62">
        <f t="shared" ca="1" si="1495"/>
        <v>-500000</v>
      </c>
      <c r="BY1195" s="62">
        <f t="shared" ca="1" si="1495"/>
        <v>-500000</v>
      </c>
      <c r="BZ1195" s="62">
        <f t="shared" ca="1" si="1495"/>
        <v>-500000</v>
      </c>
      <c r="CA1195" s="62">
        <f t="shared" ca="1" si="1495"/>
        <v>-500000</v>
      </c>
      <c r="CB1195" s="62">
        <f t="shared" ca="1" si="1495"/>
        <v>-500000</v>
      </c>
      <c r="CC1195" s="62">
        <f t="shared" ca="1" si="1495"/>
        <v>-500000</v>
      </c>
      <c r="CD1195" s="62">
        <f t="shared" ca="1" si="1495"/>
        <v>-500000</v>
      </c>
      <c r="CE1195" s="62">
        <f t="shared" ref="CE1195:CL1195" ca="1" si="1496">-CE1186</f>
        <v>-500000</v>
      </c>
      <c r="CF1195" s="62">
        <f t="shared" ca="1" si="1496"/>
        <v>-500000</v>
      </c>
      <c r="CG1195" s="62">
        <f t="shared" ca="1" si="1496"/>
        <v>-500000</v>
      </c>
      <c r="CH1195" s="62">
        <f t="shared" ca="1" si="1496"/>
        <v>-500000</v>
      </c>
      <c r="CI1195" s="62">
        <f t="shared" ca="1" si="1496"/>
        <v>-500000</v>
      </c>
      <c r="CJ1195" s="62">
        <f t="shared" ca="1" si="1496"/>
        <v>-500000</v>
      </c>
      <c r="CK1195" s="62">
        <f t="shared" ca="1" si="1496"/>
        <v>-500000</v>
      </c>
      <c r="CL1195" s="62">
        <f t="shared" ca="1" si="1496"/>
        <v>-500000</v>
      </c>
      <c r="CO1195" s="62">
        <f t="shared" ref="CO1195:DK1195" ca="1" si="1497">-CO1186</f>
        <v>0</v>
      </c>
      <c r="CP1195" s="62">
        <f t="shared" ca="1" si="1497"/>
        <v>0</v>
      </c>
      <c r="CQ1195" s="62">
        <f t="shared" ca="1" si="1497"/>
        <v>0</v>
      </c>
      <c r="CR1195" s="62">
        <f t="shared" ca="1" si="1497"/>
        <v>0</v>
      </c>
      <c r="CS1195" s="62">
        <f t="shared" ca="1" si="1497"/>
        <v>0</v>
      </c>
      <c r="CT1195" s="62">
        <f t="shared" ca="1" si="1497"/>
        <v>0</v>
      </c>
      <c r="CU1195" s="62">
        <f t="shared" ca="1" si="1497"/>
        <v>0</v>
      </c>
      <c r="CV1195" s="62">
        <f t="shared" ca="1" si="1497"/>
        <v>0</v>
      </c>
      <c r="CW1195" s="62">
        <f t="shared" ca="1" si="1497"/>
        <v>0</v>
      </c>
      <c r="CX1195" s="62">
        <f t="shared" ca="1" si="1497"/>
        <v>0</v>
      </c>
      <c r="CY1195" s="62">
        <f t="shared" ca="1" si="1497"/>
        <v>0</v>
      </c>
      <c r="CZ1195" s="62">
        <f t="shared" ca="1" si="1497"/>
        <v>0</v>
      </c>
      <c r="DA1195" s="62">
        <f t="shared" ca="1" si="1497"/>
        <v>0</v>
      </c>
      <c r="DB1195" s="62">
        <f t="shared" ca="1" si="1497"/>
        <v>0</v>
      </c>
      <c r="DC1195" s="62">
        <f t="shared" ca="1" si="1497"/>
        <v>0</v>
      </c>
      <c r="DD1195" s="62">
        <f t="shared" ca="1" si="1497"/>
        <v>0</v>
      </c>
      <c r="DE1195" s="62">
        <f t="shared" ca="1" si="1497"/>
        <v>0</v>
      </c>
      <c r="DF1195" s="62">
        <f t="shared" ca="1" si="1497"/>
        <v>0</v>
      </c>
      <c r="DG1195" s="62">
        <f t="shared" ca="1" si="1497"/>
        <v>0</v>
      </c>
      <c r="DH1195" s="62">
        <f t="shared" ca="1" si="1497"/>
        <v>0</v>
      </c>
      <c r="DI1195" s="62">
        <f t="shared" ca="1" si="1497"/>
        <v>0</v>
      </c>
      <c r="DJ1195" s="62">
        <f t="shared" ca="1" si="1497"/>
        <v>0</v>
      </c>
      <c r="DK1195" s="62">
        <f t="shared" ca="1" si="1497"/>
        <v>0</v>
      </c>
      <c r="DL1195" s="62">
        <f t="shared" ref="DL1195" ca="1" si="1498">-DL1186</f>
        <v>0</v>
      </c>
    </row>
    <row r="1196" spans="1:116" x14ac:dyDescent="0.35">
      <c r="A1196" s="99"/>
      <c r="B1196" s="57"/>
      <c r="C1196" t="s">
        <v>235</v>
      </c>
      <c r="D1196" t="s">
        <v>770</v>
      </c>
      <c r="E1196" t="str">
        <f>ROW()&amp;" "&amp;D1196</f>
        <v>1196 LAMORT-S</v>
      </c>
      <c r="G1196" s="95" t="s">
        <v>309</v>
      </c>
      <c r="K1196" s="53">
        <f>SUMIF($3:$3,K$2,1196:1196)</f>
        <v>0</v>
      </c>
      <c r="L1196" s="53">
        <f>SUMIF($3:$3,L$2,1196:1196)</f>
        <v>0</v>
      </c>
      <c r="M1196" s="53">
        <f>SUMIF($3:$3,M$2,1196:1196)</f>
        <v>0</v>
      </c>
      <c r="N1196" s="53">
        <f>SUMIF($3:$3,N$2,1196:1196)</f>
        <v>0</v>
      </c>
      <c r="O1196" s="53">
        <f>SUMIF($3:$3,O$2,1196:1196)</f>
        <v>0</v>
      </c>
      <c r="P1196" s="53">
        <f>SUMIF($3:$3,P$2,1196:1196)</f>
        <v>0</v>
      </c>
      <c r="R1196"/>
      <c r="S1196" s="62">
        <f t="shared" ref="S1196:AX1196" si="1499">-S1188</f>
        <v>0</v>
      </c>
      <c r="T1196" s="62">
        <f t="shared" si="1499"/>
        <v>0</v>
      </c>
      <c r="U1196" s="62">
        <f t="shared" si="1499"/>
        <v>0</v>
      </c>
      <c r="V1196" s="62">
        <f t="shared" si="1499"/>
        <v>0</v>
      </c>
      <c r="W1196" s="62">
        <f t="shared" si="1499"/>
        <v>0</v>
      </c>
      <c r="X1196" s="62">
        <f t="shared" si="1499"/>
        <v>0</v>
      </c>
      <c r="Y1196" s="62">
        <f t="shared" si="1499"/>
        <v>0</v>
      </c>
      <c r="Z1196" s="62">
        <f t="shared" si="1499"/>
        <v>0</v>
      </c>
      <c r="AA1196" s="62">
        <f t="shared" si="1499"/>
        <v>0</v>
      </c>
      <c r="AB1196" s="62">
        <f t="shared" si="1499"/>
        <v>0</v>
      </c>
      <c r="AC1196" s="62">
        <f t="shared" si="1499"/>
        <v>0</v>
      </c>
      <c r="AD1196" s="62">
        <f t="shared" si="1499"/>
        <v>0</v>
      </c>
      <c r="AE1196" s="62">
        <f t="shared" si="1499"/>
        <v>0</v>
      </c>
      <c r="AF1196" s="62">
        <f t="shared" si="1499"/>
        <v>0</v>
      </c>
      <c r="AG1196" s="62">
        <f t="shared" si="1499"/>
        <v>0</v>
      </c>
      <c r="AH1196" s="62">
        <f t="shared" si="1499"/>
        <v>0</v>
      </c>
      <c r="AI1196" s="62">
        <f t="shared" si="1499"/>
        <v>0</v>
      </c>
      <c r="AJ1196" s="62">
        <f t="shared" si="1499"/>
        <v>0</v>
      </c>
      <c r="AK1196" s="62">
        <f t="shared" si="1499"/>
        <v>0</v>
      </c>
      <c r="AL1196" s="62">
        <f t="shared" si="1499"/>
        <v>0</v>
      </c>
      <c r="AM1196" s="62">
        <f t="shared" si="1499"/>
        <v>0</v>
      </c>
      <c r="AN1196" s="62">
        <f t="shared" si="1499"/>
        <v>0</v>
      </c>
      <c r="AO1196" s="62">
        <f t="shared" si="1499"/>
        <v>0</v>
      </c>
      <c r="AP1196" s="62">
        <f t="shared" si="1499"/>
        <v>0</v>
      </c>
      <c r="AQ1196" s="62">
        <f t="shared" si="1499"/>
        <v>0</v>
      </c>
      <c r="AR1196" s="62">
        <f t="shared" si="1499"/>
        <v>0</v>
      </c>
      <c r="AS1196" s="62">
        <f t="shared" si="1499"/>
        <v>0</v>
      </c>
      <c r="AT1196" s="62">
        <f t="shared" si="1499"/>
        <v>0</v>
      </c>
      <c r="AU1196" s="62">
        <f t="shared" si="1499"/>
        <v>0</v>
      </c>
      <c r="AV1196" s="62">
        <f t="shared" si="1499"/>
        <v>0</v>
      </c>
      <c r="AW1196" s="62">
        <f t="shared" si="1499"/>
        <v>0</v>
      </c>
      <c r="AX1196" s="62">
        <f t="shared" si="1499"/>
        <v>0</v>
      </c>
      <c r="AY1196" s="62">
        <f t="shared" ref="AY1196:CD1196" si="1500">-AY1188</f>
        <v>0</v>
      </c>
      <c r="AZ1196" s="62">
        <f t="shared" si="1500"/>
        <v>0</v>
      </c>
      <c r="BA1196" s="62">
        <f t="shared" si="1500"/>
        <v>0</v>
      </c>
      <c r="BB1196" s="62">
        <f t="shared" si="1500"/>
        <v>0</v>
      </c>
      <c r="BC1196" s="62">
        <f t="shared" si="1500"/>
        <v>0</v>
      </c>
      <c r="BD1196" s="62">
        <f t="shared" si="1500"/>
        <v>0</v>
      </c>
      <c r="BE1196" s="62">
        <f t="shared" si="1500"/>
        <v>0</v>
      </c>
      <c r="BF1196" s="62">
        <f t="shared" si="1500"/>
        <v>0</v>
      </c>
      <c r="BG1196" s="62">
        <f t="shared" si="1500"/>
        <v>0</v>
      </c>
      <c r="BH1196" s="62">
        <f t="shared" si="1500"/>
        <v>0</v>
      </c>
      <c r="BI1196" s="62">
        <f t="shared" si="1500"/>
        <v>0</v>
      </c>
      <c r="BJ1196" s="62">
        <f t="shared" si="1500"/>
        <v>0</v>
      </c>
      <c r="BK1196" s="62">
        <f t="shared" si="1500"/>
        <v>0</v>
      </c>
      <c r="BL1196" s="62">
        <f t="shared" si="1500"/>
        <v>0</v>
      </c>
      <c r="BM1196" s="62">
        <f t="shared" si="1500"/>
        <v>0</v>
      </c>
      <c r="BN1196" s="62">
        <f t="shared" si="1500"/>
        <v>0</v>
      </c>
      <c r="BO1196" s="62">
        <f t="shared" si="1500"/>
        <v>0</v>
      </c>
      <c r="BP1196" s="62">
        <f t="shared" si="1500"/>
        <v>0</v>
      </c>
      <c r="BQ1196" s="62">
        <f t="shared" si="1500"/>
        <v>0</v>
      </c>
      <c r="BR1196" s="62">
        <f t="shared" si="1500"/>
        <v>0</v>
      </c>
      <c r="BS1196" s="62">
        <f t="shared" si="1500"/>
        <v>0</v>
      </c>
      <c r="BT1196" s="62">
        <f t="shared" si="1500"/>
        <v>0</v>
      </c>
      <c r="BU1196" s="62">
        <f t="shared" si="1500"/>
        <v>0</v>
      </c>
      <c r="BV1196" s="62">
        <f t="shared" si="1500"/>
        <v>0</v>
      </c>
      <c r="BW1196" s="62">
        <f t="shared" si="1500"/>
        <v>0</v>
      </c>
      <c r="BX1196" s="62">
        <f t="shared" si="1500"/>
        <v>0</v>
      </c>
      <c r="BY1196" s="62">
        <f t="shared" si="1500"/>
        <v>0</v>
      </c>
      <c r="BZ1196" s="62">
        <f t="shared" si="1500"/>
        <v>0</v>
      </c>
      <c r="CA1196" s="62">
        <f t="shared" si="1500"/>
        <v>0</v>
      </c>
      <c r="CB1196" s="62">
        <f t="shared" si="1500"/>
        <v>0</v>
      </c>
      <c r="CC1196" s="62">
        <f t="shared" si="1500"/>
        <v>0</v>
      </c>
      <c r="CD1196" s="62">
        <f t="shared" si="1500"/>
        <v>0</v>
      </c>
      <c r="CE1196" s="62">
        <f t="shared" ref="CE1196:CL1196" si="1501">-CE1188</f>
        <v>0</v>
      </c>
      <c r="CF1196" s="62">
        <f t="shared" si="1501"/>
        <v>0</v>
      </c>
      <c r="CG1196" s="62">
        <f t="shared" si="1501"/>
        <v>0</v>
      </c>
      <c r="CH1196" s="62">
        <f t="shared" si="1501"/>
        <v>0</v>
      </c>
      <c r="CI1196" s="62">
        <f t="shared" si="1501"/>
        <v>0</v>
      </c>
      <c r="CJ1196" s="62">
        <f t="shared" si="1501"/>
        <v>0</v>
      </c>
      <c r="CK1196" s="62">
        <f t="shared" si="1501"/>
        <v>0</v>
      </c>
      <c r="CL1196" s="62">
        <f t="shared" si="1501"/>
        <v>0</v>
      </c>
      <c r="CO1196" s="62">
        <f t="shared" ref="CO1196:DK1196" si="1502">-CO1188</f>
        <v>0</v>
      </c>
      <c r="CP1196" s="62">
        <f t="shared" si="1502"/>
        <v>0</v>
      </c>
      <c r="CQ1196" s="62">
        <f t="shared" si="1502"/>
        <v>0</v>
      </c>
      <c r="CR1196" s="62">
        <f t="shared" si="1502"/>
        <v>0</v>
      </c>
      <c r="CS1196" s="62">
        <f t="shared" si="1502"/>
        <v>0</v>
      </c>
      <c r="CT1196" s="62">
        <f t="shared" si="1502"/>
        <v>0</v>
      </c>
      <c r="CU1196" s="62">
        <f t="shared" si="1502"/>
        <v>0</v>
      </c>
      <c r="CV1196" s="62">
        <f t="shared" si="1502"/>
        <v>0</v>
      </c>
      <c r="CW1196" s="62">
        <f t="shared" si="1502"/>
        <v>0</v>
      </c>
      <c r="CX1196" s="62">
        <f t="shared" si="1502"/>
        <v>0</v>
      </c>
      <c r="CY1196" s="62">
        <f t="shared" si="1502"/>
        <v>0</v>
      </c>
      <c r="CZ1196" s="62">
        <f t="shared" si="1502"/>
        <v>0</v>
      </c>
      <c r="DA1196" s="62">
        <f t="shared" si="1502"/>
        <v>0</v>
      </c>
      <c r="DB1196" s="62">
        <f t="shared" si="1502"/>
        <v>0</v>
      </c>
      <c r="DC1196" s="62">
        <f t="shared" si="1502"/>
        <v>0</v>
      </c>
      <c r="DD1196" s="62">
        <f t="shared" si="1502"/>
        <v>0</v>
      </c>
      <c r="DE1196" s="62">
        <f t="shared" si="1502"/>
        <v>0</v>
      </c>
      <c r="DF1196" s="62">
        <f t="shared" si="1502"/>
        <v>0</v>
      </c>
      <c r="DG1196" s="62">
        <f t="shared" si="1502"/>
        <v>0</v>
      </c>
      <c r="DH1196" s="62">
        <f t="shared" si="1502"/>
        <v>0</v>
      </c>
      <c r="DI1196" s="62">
        <f t="shared" si="1502"/>
        <v>0</v>
      </c>
      <c r="DJ1196" s="62">
        <f t="shared" si="1502"/>
        <v>0</v>
      </c>
      <c r="DK1196" s="62">
        <f t="shared" si="1502"/>
        <v>0</v>
      </c>
      <c r="DL1196" s="62">
        <f t="shared" ref="DL1196" si="1503">-DL1188</f>
        <v>0</v>
      </c>
    </row>
    <row r="1197" spans="1:116" x14ac:dyDescent="0.35">
      <c r="A1197" s="99"/>
      <c r="B1197" s="57"/>
      <c r="C1197" t="s">
        <v>235</v>
      </c>
      <c r="D1197" t="s">
        <v>770</v>
      </c>
      <c r="E1197" t="str">
        <f>ROW()&amp;" "&amp;D1197</f>
        <v>1197 LAMORT-S</v>
      </c>
      <c r="G1197" s="158" t="str">
        <f>G1188</f>
        <v>New loans originated - Volume driven amortizing loan - no defaults</v>
      </c>
      <c r="K1197" s="53">
        <f ca="1">SUMIF($3:$3,K$2,1197:1197)</f>
        <v>3641376.6868589474</v>
      </c>
      <c r="L1197" s="53">
        <f ca="1">SUMIF($3:$3,L$2,1197:1197)</f>
        <v>6588351.2669114629</v>
      </c>
      <c r="M1197" s="53">
        <f ca="1">SUMIF($3:$3,M$2,1197:1197)</f>
        <v>6532139.230299741</v>
      </c>
      <c r="N1197" s="53">
        <f ca="1">SUMIF($3:$3,N$2,1197:1197)</f>
        <v>6481297.7830582494</v>
      </c>
      <c r="O1197" s="53">
        <f ca="1">SUMIF($3:$3,O$2,1197:1197)</f>
        <v>6435313.8103467869</v>
      </c>
      <c r="P1197" s="53">
        <f ca="1">SUMIF($3:$3,P$2,1197:1197)</f>
        <v>6393723.2211512271</v>
      </c>
      <c r="R1197"/>
      <c r="S1197" s="62">
        <f t="shared" ref="S1197:AX1197" ca="1" si="1504">-S1189</f>
        <v>48124.610281671463</v>
      </c>
      <c r="T1197" s="62">
        <f t="shared" ca="1" si="1504"/>
        <v>95848.18214432901</v>
      </c>
      <c r="U1197" s="62">
        <f t="shared" ca="1" si="1504"/>
        <v>143174.05757479771</v>
      </c>
      <c r="V1197" s="62">
        <f t="shared" ca="1" si="1504"/>
        <v>190105.55071001255</v>
      </c>
      <c r="W1197" s="62">
        <f t="shared" ca="1" si="1504"/>
        <v>236645.94806910056</v>
      </c>
      <c r="X1197" s="62">
        <f t="shared" ca="1" si="1504"/>
        <v>282798.50878352951</v>
      </c>
      <c r="Y1197" s="62">
        <f t="shared" ca="1" si="1504"/>
        <v>328566.46482533828</v>
      </c>
      <c r="Z1197" s="62">
        <f t="shared" ca="1" si="1504"/>
        <v>373953.02123346523</v>
      </c>
      <c r="AA1197" s="62">
        <f t="shared" ca="1" si="1504"/>
        <v>418961.35633819114</v>
      </c>
      <c r="AB1197" s="62">
        <f t="shared" ca="1" si="1504"/>
        <v>463594.62198371097</v>
      </c>
      <c r="AC1197" s="62">
        <f t="shared" ca="1" si="1504"/>
        <v>507855.94374885148</v>
      </c>
      <c r="AD1197" s="62">
        <f t="shared" ca="1" si="1504"/>
        <v>551748.4211659492</v>
      </c>
      <c r="AE1197" s="62">
        <f t="shared" ca="1" si="1504"/>
        <v>551317.18432289956</v>
      </c>
      <c r="AF1197" s="62">
        <f t="shared" ca="1" si="1504"/>
        <v>550889.5411202088</v>
      </c>
      <c r="AG1197" s="62">
        <f t="shared" ca="1" si="1504"/>
        <v>550465.4616108737</v>
      </c>
      <c r="AH1197" s="62">
        <f t="shared" ca="1" si="1504"/>
        <v>550044.91609744972</v>
      </c>
      <c r="AI1197" s="62">
        <f t="shared" ca="1" si="1504"/>
        <v>549627.87512997095</v>
      </c>
      <c r="AJ1197" s="62">
        <f t="shared" ca="1" si="1504"/>
        <v>549214.3095038879</v>
      </c>
      <c r="AK1197" s="62">
        <f t="shared" ca="1" si="1504"/>
        <v>548804.19025802216</v>
      </c>
      <c r="AL1197" s="62">
        <f t="shared" ca="1" si="1504"/>
        <v>548397.48867253866</v>
      </c>
      <c r="AM1197" s="62">
        <f t="shared" ca="1" si="1504"/>
        <v>547994.17626693414</v>
      </c>
      <c r="AN1197" s="62">
        <f t="shared" ca="1" si="1504"/>
        <v>547594.22479804303</v>
      </c>
      <c r="AO1197" s="62">
        <f t="shared" ca="1" si="1504"/>
        <v>547197.60625805939</v>
      </c>
      <c r="AP1197" s="62">
        <f t="shared" ca="1" si="1504"/>
        <v>546804.29287257546</v>
      </c>
      <c r="AQ1197" s="62">
        <f t="shared" ca="1" si="1504"/>
        <v>546414.2570986374</v>
      </c>
      <c r="AR1197" s="62">
        <f t="shared" ca="1" si="1504"/>
        <v>546027.47162281536</v>
      </c>
      <c r="AS1197" s="62">
        <f t="shared" ca="1" si="1504"/>
        <v>545643.90935929189</v>
      </c>
      <c r="AT1197" s="62">
        <f t="shared" ca="1" si="1504"/>
        <v>545263.54344796448</v>
      </c>
      <c r="AU1197" s="62">
        <f t="shared" ca="1" si="1504"/>
        <v>544886.34725256485</v>
      </c>
      <c r="AV1197" s="62">
        <f t="shared" ca="1" si="1504"/>
        <v>544512.29435879341</v>
      </c>
      <c r="AW1197" s="62">
        <f t="shared" ca="1" si="1504"/>
        <v>544141.35857247014</v>
      </c>
      <c r="AX1197" s="62">
        <f t="shared" ca="1" si="1504"/>
        <v>543773.51391769957</v>
      </c>
      <c r="AY1197" s="62">
        <f t="shared" ref="AY1197:CD1197" ca="1" si="1505">-AY1189</f>
        <v>543408.73463505204</v>
      </c>
      <c r="AZ1197" s="62">
        <f t="shared" ca="1" si="1505"/>
        <v>543046.99517975992</v>
      </c>
      <c r="BA1197" s="62">
        <f t="shared" ca="1" si="1505"/>
        <v>542688.27021992858</v>
      </c>
      <c r="BB1197" s="62">
        <f t="shared" ca="1" si="1505"/>
        <v>542332.53463476256</v>
      </c>
      <c r="BC1197" s="62">
        <f t="shared" ca="1" si="1505"/>
        <v>541979.76351280627</v>
      </c>
      <c r="BD1197" s="62">
        <f t="shared" ca="1" si="1505"/>
        <v>541629.93215019954</v>
      </c>
      <c r="BE1197" s="62">
        <f t="shared" ca="1" si="1505"/>
        <v>541283.01604894781</v>
      </c>
      <c r="BF1197" s="62">
        <f t="shared" ca="1" si="1505"/>
        <v>540938.99091520661</v>
      </c>
      <c r="BG1197" s="62">
        <f t="shared" ca="1" si="1505"/>
        <v>540597.83265757991</v>
      </c>
      <c r="BH1197" s="62">
        <f t="shared" ca="1" si="1505"/>
        <v>540259.51738543343</v>
      </c>
      <c r="BI1197" s="62">
        <f t="shared" ca="1" si="1505"/>
        <v>539924.02140722144</v>
      </c>
      <c r="BJ1197" s="62">
        <f t="shared" ca="1" si="1505"/>
        <v>539591.32122882793</v>
      </c>
      <c r="BK1197" s="62">
        <f t="shared" ca="1" si="1505"/>
        <v>539261.39355192101</v>
      </c>
      <c r="BL1197" s="62">
        <f t="shared" ca="1" si="1505"/>
        <v>538934.21527232172</v>
      </c>
      <c r="BM1197" s="62">
        <f t="shared" ca="1" si="1505"/>
        <v>538609.76347838563</v>
      </c>
      <c r="BN1197" s="62">
        <f t="shared" ca="1" si="1505"/>
        <v>538288.01544939913</v>
      </c>
      <c r="BO1197" s="62">
        <f t="shared" ca="1" si="1505"/>
        <v>537968.94865398749</v>
      </c>
      <c r="BP1197" s="62">
        <f t="shared" ca="1" si="1505"/>
        <v>537652.54074853752</v>
      </c>
      <c r="BQ1197" s="62">
        <f t="shared" ca="1" si="1505"/>
        <v>537338.76957563311</v>
      </c>
      <c r="BR1197" s="62">
        <f t="shared" ca="1" si="1505"/>
        <v>537027.61316250276</v>
      </c>
      <c r="BS1197" s="62">
        <f t="shared" ca="1" si="1505"/>
        <v>536719.04971948196</v>
      </c>
      <c r="BT1197" s="62">
        <f t="shared" ca="1" si="1505"/>
        <v>536413.05763848627</v>
      </c>
      <c r="BU1197" s="62">
        <f t="shared" ca="1" si="1505"/>
        <v>536109.61549149884</v>
      </c>
      <c r="BV1197" s="62">
        <f t="shared" ca="1" si="1505"/>
        <v>535808.70202906977</v>
      </c>
      <c r="BW1197" s="62">
        <f t="shared" ca="1" si="1505"/>
        <v>535510.29617882753</v>
      </c>
      <c r="BX1197" s="62">
        <f t="shared" ca="1" si="1505"/>
        <v>535214.37704400392</v>
      </c>
      <c r="BY1197" s="62">
        <f t="shared" ca="1" si="1505"/>
        <v>534920.9239019705</v>
      </c>
      <c r="BZ1197" s="62">
        <f t="shared" ca="1" si="1505"/>
        <v>534629.91620278743</v>
      </c>
      <c r="CA1197" s="62">
        <f t="shared" ca="1" si="1505"/>
        <v>534341.33356776426</v>
      </c>
      <c r="CB1197" s="62">
        <f t="shared" ca="1" si="1505"/>
        <v>534055.15578803292</v>
      </c>
      <c r="CC1197" s="62">
        <f t="shared" ca="1" si="1505"/>
        <v>533771.36282313254</v>
      </c>
      <c r="CD1197" s="62">
        <f t="shared" ca="1" si="1505"/>
        <v>533489.93479960645</v>
      </c>
      <c r="CE1197" s="62">
        <f t="shared" ref="CE1197:CL1197" ca="1" si="1506">-CE1189</f>
        <v>533210.85200960981</v>
      </c>
      <c r="CF1197" s="62">
        <f t="shared" ca="1" si="1506"/>
        <v>532934.09490952967</v>
      </c>
      <c r="CG1197" s="62">
        <f t="shared" ca="1" si="1506"/>
        <v>532659.64411861694</v>
      </c>
      <c r="CH1197" s="62">
        <f t="shared" ca="1" si="1506"/>
        <v>532387.48041762842</v>
      </c>
      <c r="CI1197" s="62">
        <f t="shared" ca="1" si="1506"/>
        <v>532117.58474748151</v>
      </c>
      <c r="CJ1197" s="62">
        <f t="shared" ca="1" si="1506"/>
        <v>531849.93820791924</v>
      </c>
      <c r="CK1197" s="62">
        <f t="shared" ca="1" si="1506"/>
        <v>531584.52205618657</v>
      </c>
      <c r="CL1197" s="62">
        <f t="shared" ca="1" si="1506"/>
        <v>531321.31770571833</v>
      </c>
      <c r="CO1197" s="62">
        <f t="shared" ref="CO1197:DK1197" ca="1" si="1507">-CO1189</f>
        <v>43957.943615004799</v>
      </c>
      <c r="CP1197" s="62">
        <f t="shared" ca="1" si="1507"/>
        <v>1098.9485903751199</v>
      </c>
      <c r="CQ1197" s="62">
        <f t="shared" ca="1" si="1507"/>
        <v>1126.4223051344979</v>
      </c>
      <c r="CR1197" s="62">
        <f t="shared" ca="1" si="1507"/>
        <v>1154.5828627628605</v>
      </c>
      <c r="CS1197" s="62">
        <f t="shared" ca="1" si="1507"/>
        <v>1183.4474343319318</v>
      </c>
      <c r="CT1197" s="62">
        <f t="shared" ca="1" si="1507"/>
        <v>1213.0336201902301</v>
      </c>
      <c r="CU1197" s="62">
        <f t="shared" ca="1" si="1507"/>
        <v>1243.359460694986</v>
      </c>
      <c r="CV1197" s="62">
        <f t="shared" ca="1" si="1507"/>
        <v>1274.4434472123605</v>
      </c>
      <c r="CW1197" s="62">
        <f t="shared" ca="1" si="1507"/>
        <v>1306.3045333926696</v>
      </c>
      <c r="CX1197" s="62">
        <f t="shared" ca="1" si="1507"/>
        <v>1338.9621467274865</v>
      </c>
      <c r="CY1197" s="62">
        <f t="shared" ca="1" si="1507"/>
        <v>457.47873346522448</v>
      </c>
      <c r="CZ1197" s="62">
        <f t="shared" ca="1" si="1507"/>
        <v>1383.8731687323041</v>
      </c>
      <c r="DA1197" s="62">
        <f t="shared" ca="1" si="1507"/>
        <v>1418.4699979506115</v>
      </c>
      <c r="DB1197" s="62">
        <f t="shared" ca="1" si="1507"/>
        <v>1453.9317478993769</v>
      </c>
      <c r="DC1197" s="62">
        <f t="shared" ca="1" si="1507"/>
        <v>1490.2800415968613</v>
      </c>
      <c r="DD1197" s="62">
        <f t="shared" ca="1" si="1507"/>
        <v>1527.5370426367826</v>
      </c>
      <c r="DE1197" s="62">
        <f t="shared" ca="1" si="1507"/>
        <v>1565.7254687027023</v>
      </c>
      <c r="DF1197" s="62">
        <f t="shared" ca="1" si="1507"/>
        <v>1604.8686054202699</v>
      </c>
      <c r="DG1197" s="62">
        <f t="shared" ca="1" si="1507"/>
        <v>1644.9903205557764</v>
      </c>
      <c r="DH1197" s="62">
        <f t="shared" ca="1" si="1507"/>
        <v>1686.1150785696709</v>
      </c>
      <c r="DI1197" s="62">
        <f t="shared" ca="1" si="1507"/>
        <v>1728.2679555339125</v>
      </c>
      <c r="DJ1197" s="62">
        <f t="shared" ca="1" si="1507"/>
        <v>1771.4746544222603</v>
      </c>
      <c r="DK1197" s="62">
        <f t="shared" ca="1" si="1507"/>
        <v>1815.7615207828167</v>
      </c>
      <c r="DL1197" s="62">
        <f t="shared" ref="DL1197" ca="1" si="1508">-DL1189</f>
        <v>1861.1555588023873</v>
      </c>
    </row>
    <row r="1198" spans="1:116" x14ac:dyDescent="0.35">
      <c r="A1198" s="99"/>
      <c r="B1198" s="57"/>
      <c r="C1198" s="57"/>
      <c r="D1198" t="s">
        <v>770</v>
      </c>
      <c r="E1198" t="str">
        <f>ROW()&amp;" "&amp;D1198</f>
        <v>1198 LAMORT-S</v>
      </c>
      <c r="G1198" s="158" t="str">
        <f>G1190</f>
        <v>Prepayment - Volume driven amortizing loan - no defaults</v>
      </c>
      <c r="R1198"/>
      <c r="S1198" s="1"/>
      <c r="T1198" s="1"/>
      <c r="U1198" s="1"/>
      <c r="V1198" s="1"/>
      <c r="W1198" s="1"/>
      <c r="X1198" s="1"/>
      <c r="Y1198" s="1"/>
      <c r="Z1198" s="1"/>
      <c r="AA1198" s="1"/>
      <c r="AB1198" s="1"/>
      <c r="AC1198" s="1"/>
      <c r="AD1198" s="1"/>
      <c r="AE1198" s="1"/>
      <c r="AF1198" s="1"/>
      <c r="AG1198" s="1"/>
      <c r="AH1198" s="1"/>
      <c r="AI1198" s="1"/>
      <c r="AJ1198" s="1"/>
      <c r="AK1198" s="1"/>
      <c r="AL1198" s="1"/>
      <c r="AM1198" s="1"/>
      <c r="AN1198" s="1"/>
      <c r="AO1198" s="1"/>
      <c r="AP1198" s="1"/>
      <c r="AQ1198" s="1"/>
      <c r="AR1198" s="1"/>
      <c r="AS1198" s="1"/>
      <c r="AT1198" s="1"/>
      <c r="AU1198" s="1"/>
      <c r="AV1198" s="1"/>
      <c r="AW1198" s="1"/>
      <c r="AX1198" s="1"/>
      <c r="AY1198" s="1"/>
      <c r="AZ1198" s="1"/>
      <c r="BA1198" s="1"/>
      <c r="BB1198" s="1"/>
      <c r="BC1198" s="1"/>
      <c r="BD1198" s="1"/>
      <c r="BE1198" s="1"/>
      <c r="BF1198" s="1"/>
      <c r="BG1198" s="1"/>
      <c r="BH1198" s="1"/>
      <c r="BI1198" s="1"/>
      <c r="BJ1198" s="1"/>
      <c r="BK1198" s="1"/>
      <c r="BL1198" s="1"/>
      <c r="BM1198" s="1"/>
      <c r="BN1198" s="1"/>
      <c r="BO1198" s="1"/>
      <c r="BP1198" s="1"/>
      <c r="BQ1198" s="1"/>
      <c r="BR1198" s="1"/>
      <c r="BS1198" s="1"/>
      <c r="BT1198" s="1"/>
      <c r="BU1198" s="1"/>
      <c r="BV1198" s="1"/>
      <c r="BW1198" s="1"/>
      <c r="BX1198" s="1"/>
      <c r="BY1198" s="1"/>
      <c r="BZ1198" s="1"/>
      <c r="CA1198" s="1"/>
      <c r="CB1198" s="1"/>
      <c r="CC1198" s="1"/>
      <c r="CD1198" s="1"/>
      <c r="CE1198" s="1"/>
      <c r="CF1198" s="1"/>
      <c r="CG1198" s="1"/>
      <c r="CH1198" s="1"/>
      <c r="CI1198" s="1"/>
      <c r="CJ1198" s="1"/>
      <c r="CK1198" s="1"/>
      <c r="CL1198" s="1"/>
      <c r="CO1198" s="1"/>
      <c r="CP1198" s="1"/>
      <c r="CQ1198" s="1"/>
      <c r="CR1198" s="1"/>
      <c r="CS1198" s="1"/>
      <c r="CT1198" s="1"/>
      <c r="CU1198" s="1"/>
      <c r="CV1198" s="1"/>
      <c r="CW1198" s="1"/>
      <c r="CX1198" s="1"/>
      <c r="CY1198" s="1"/>
      <c r="CZ1198" s="1"/>
      <c r="DA1198" s="1"/>
      <c r="DB1198" s="1"/>
      <c r="DC1198" s="1"/>
      <c r="DD1198" s="1"/>
      <c r="DE1198" s="1"/>
      <c r="DF1198" s="1"/>
      <c r="DG1198" s="1"/>
      <c r="DH1198" s="1"/>
      <c r="DI1198" s="1"/>
      <c r="DJ1198" s="1"/>
      <c r="DK1198" s="1"/>
      <c r="DL1198" s="1"/>
    </row>
    <row r="1199" spans="1:116" x14ac:dyDescent="0.35">
      <c r="A1199" s="100"/>
      <c r="B1199" s="300"/>
      <c r="C1199" s="300"/>
      <c r="D1199" t="s">
        <v>770</v>
      </c>
      <c r="E1199" t="str">
        <f t="shared" si="1474"/>
        <v>1199 LAMORT-S</v>
      </c>
      <c r="F1199" s="27"/>
      <c r="G1199" s="158" t="str">
        <f>G1191</f>
        <v>Principal payments - Volume driven amortizing loan - no defaults</v>
      </c>
      <c r="R1199"/>
      <c r="S1199" s="1"/>
      <c r="T1199" s="1"/>
      <c r="U1199" s="1"/>
      <c r="V1199" s="1"/>
      <c r="W1199" s="1"/>
      <c r="X1199" s="1"/>
      <c r="Y1199" s="1"/>
      <c r="Z1199" s="1"/>
      <c r="AA1199" s="1"/>
      <c r="AB1199" s="1"/>
      <c r="AC1199" s="1"/>
      <c r="AD1199" s="1"/>
      <c r="AE1199" s="1"/>
      <c r="AF1199" s="1"/>
      <c r="AG1199" s="1"/>
      <c r="AH1199" s="1"/>
      <c r="AI1199" s="1"/>
      <c r="AJ1199" s="1"/>
      <c r="AK1199" s="1"/>
      <c r="AL1199" s="1"/>
      <c r="AM1199" s="1"/>
      <c r="AN1199" s="1"/>
      <c r="AO1199" s="1"/>
      <c r="AP1199" s="1"/>
      <c r="AQ1199" s="1"/>
      <c r="AR1199" s="1"/>
      <c r="AS1199" s="1"/>
      <c r="AT1199" s="1"/>
      <c r="AU1199" s="1"/>
      <c r="AV1199" s="1"/>
      <c r="AW1199" s="1"/>
      <c r="AX1199" s="1"/>
      <c r="AY1199" s="1"/>
      <c r="AZ1199" s="1"/>
      <c r="BA1199" s="1"/>
      <c r="BB1199" s="1"/>
      <c r="BC1199" s="1"/>
      <c r="BD1199" s="1"/>
      <c r="BE1199" s="1"/>
      <c r="BF1199" s="1"/>
      <c r="BG1199" s="1"/>
      <c r="BH1199" s="1"/>
      <c r="BI1199" s="1"/>
      <c r="BJ1199" s="1"/>
      <c r="BK1199" s="1"/>
      <c r="BL1199" s="1"/>
      <c r="BM1199" s="1"/>
      <c r="BN1199" s="1"/>
      <c r="BO1199" s="1"/>
      <c r="BP1199" s="1"/>
      <c r="BQ1199" s="1"/>
      <c r="BR1199" s="1"/>
      <c r="BS1199" s="1"/>
      <c r="BT1199" s="1"/>
      <c r="BU1199" s="1"/>
      <c r="BV1199" s="1"/>
      <c r="BW1199" s="1"/>
      <c r="BX1199" s="1"/>
      <c r="BY1199" s="1"/>
      <c r="BZ1199" s="1"/>
      <c r="CA1199" s="1"/>
      <c r="CB1199" s="1"/>
      <c r="CC1199" s="1"/>
      <c r="CD1199" s="1"/>
      <c r="CE1199" s="1"/>
      <c r="CF1199" s="1"/>
      <c r="CG1199" s="1"/>
      <c r="CH1199" s="1"/>
      <c r="CI1199" s="1"/>
      <c r="CJ1199" s="1"/>
      <c r="CK1199" s="1"/>
      <c r="CL1199" s="1"/>
      <c r="CO1199" s="1"/>
      <c r="CP1199" s="1"/>
      <c r="CQ1199" s="1"/>
      <c r="CR1199" s="1"/>
      <c r="CS1199" s="1"/>
      <c r="CT1199" s="1"/>
      <c r="CU1199" s="1"/>
      <c r="CV1199" s="1"/>
      <c r="CW1199" s="1"/>
      <c r="CX1199" s="1"/>
      <c r="CY1199" s="1"/>
      <c r="CZ1199" s="1"/>
      <c r="DA1199" s="1"/>
      <c r="DB1199" s="1"/>
      <c r="DC1199" s="1"/>
      <c r="DD1199" s="1"/>
      <c r="DE1199" s="1"/>
      <c r="DF1199" s="1"/>
      <c r="DG1199" s="1"/>
      <c r="DH1199" s="1"/>
      <c r="DI1199" s="1"/>
      <c r="DJ1199" s="1"/>
      <c r="DK1199" s="1"/>
      <c r="DL1199" s="1"/>
    </row>
    <row r="1200" spans="1:116" x14ac:dyDescent="0.35">
      <c r="A1200" s="99"/>
      <c r="B1200" s="57"/>
      <c r="D1200" t="s">
        <v>770</v>
      </c>
      <c r="E1200" t="str">
        <f t="shared" si="1474"/>
        <v>1200 LAMORT-S</v>
      </c>
      <c r="G1200" s="125"/>
      <c r="I1200" s="80"/>
      <c r="J1200" s="80"/>
      <c r="K1200" s="81">
        <f ca="1">SUMIF($3:$3,K$2,1200:1200)</f>
        <v>-527495.32338005747</v>
      </c>
      <c r="L1200" s="81">
        <f ca="1">SUMIF($3:$3,L$2,1200:1200)</f>
        <v>-527495.32338005747</v>
      </c>
      <c r="M1200" s="81">
        <f ca="1">SUMIF($3:$3,M$2,1200:1200)</f>
        <v>-527495.32338005747</v>
      </c>
      <c r="N1200" s="81">
        <f ca="1">SUMIF($3:$3,N$2,1200:1200)</f>
        <v>-527495.32338005747</v>
      </c>
      <c r="O1200" s="81">
        <f ca="1">SUMIF($3:$3,O$2,1200:1200)</f>
        <v>-527495.32338005747</v>
      </c>
      <c r="P1200" s="81">
        <f ca="1">SUMIF($3:$3,P$2,1200:1200)</f>
        <v>-527495.32338005747</v>
      </c>
      <c r="R1200" s="53"/>
      <c r="S1200" s="94">
        <f ca="1">+PMT($H1179/12,$H1178,S1186+S1188+S1185,0)</f>
        <v>-43957.943615004799</v>
      </c>
      <c r="T1200" s="94">
        <f t="shared" ref="T1200:AY1200" ca="1" si="1509">+PMT($H1179/12,$H1178,T1186+T1188,0)</f>
        <v>-43957.943615004799</v>
      </c>
      <c r="U1200" s="94">
        <f t="shared" ca="1" si="1509"/>
        <v>-43957.943615004799</v>
      </c>
      <c r="V1200" s="94">
        <f t="shared" ca="1" si="1509"/>
        <v>-43957.943615004799</v>
      </c>
      <c r="W1200" s="94">
        <f t="shared" ca="1" si="1509"/>
        <v>-43957.943615004799</v>
      </c>
      <c r="X1200" s="94">
        <f t="shared" ca="1" si="1509"/>
        <v>-43957.943615004799</v>
      </c>
      <c r="Y1200" s="94">
        <f t="shared" ca="1" si="1509"/>
        <v>-43957.943615004799</v>
      </c>
      <c r="Z1200" s="94">
        <f t="shared" ca="1" si="1509"/>
        <v>-43957.943615004799</v>
      </c>
      <c r="AA1200" s="94">
        <f t="shared" ca="1" si="1509"/>
        <v>-43957.943615004799</v>
      </c>
      <c r="AB1200" s="94">
        <f t="shared" ca="1" si="1509"/>
        <v>-43957.943615004799</v>
      </c>
      <c r="AC1200" s="94">
        <f t="shared" ca="1" si="1509"/>
        <v>-43957.943615004799</v>
      </c>
      <c r="AD1200" s="94">
        <f t="shared" ca="1" si="1509"/>
        <v>-43957.943615004799</v>
      </c>
      <c r="AE1200" s="94">
        <f t="shared" ca="1" si="1509"/>
        <v>-43957.943615004799</v>
      </c>
      <c r="AF1200" s="94">
        <f t="shared" ca="1" si="1509"/>
        <v>-43957.943615004799</v>
      </c>
      <c r="AG1200" s="94">
        <f t="shared" ca="1" si="1509"/>
        <v>-43957.943615004799</v>
      </c>
      <c r="AH1200" s="94">
        <f t="shared" ca="1" si="1509"/>
        <v>-43957.943615004799</v>
      </c>
      <c r="AI1200" s="94">
        <f t="shared" ca="1" si="1509"/>
        <v>-43957.943615004799</v>
      </c>
      <c r="AJ1200" s="94">
        <f t="shared" ca="1" si="1509"/>
        <v>-43957.943615004799</v>
      </c>
      <c r="AK1200" s="94">
        <f t="shared" ca="1" si="1509"/>
        <v>-43957.943615004799</v>
      </c>
      <c r="AL1200" s="94">
        <f t="shared" ca="1" si="1509"/>
        <v>-43957.943615004799</v>
      </c>
      <c r="AM1200" s="94">
        <f t="shared" ca="1" si="1509"/>
        <v>-43957.943615004799</v>
      </c>
      <c r="AN1200" s="94">
        <f t="shared" ca="1" si="1509"/>
        <v>-43957.943615004799</v>
      </c>
      <c r="AO1200" s="94">
        <f t="shared" ca="1" si="1509"/>
        <v>-43957.943615004799</v>
      </c>
      <c r="AP1200" s="94">
        <f t="shared" ca="1" si="1509"/>
        <v>-43957.943615004799</v>
      </c>
      <c r="AQ1200" s="94">
        <f t="shared" ca="1" si="1509"/>
        <v>-43957.943615004799</v>
      </c>
      <c r="AR1200" s="94">
        <f t="shared" ca="1" si="1509"/>
        <v>-43957.943615004799</v>
      </c>
      <c r="AS1200" s="94">
        <f t="shared" ca="1" si="1509"/>
        <v>-43957.943615004799</v>
      </c>
      <c r="AT1200" s="94">
        <f t="shared" ca="1" si="1509"/>
        <v>-43957.943615004799</v>
      </c>
      <c r="AU1200" s="94">
        <f t="shared" ca="1" si="1509"/>
        <v>-43957.943615004799</v>
      </c>
      <c r="AV1200" s="94">
        <f t="shared" ca="1" si="1509"/>
        <v>-43957.943615004799</v>
      </c>
      <c r="AW1200" s="94">
        <f t="shared" ca="1" si="1509"/>
        <v>-43957.943615004799</v>
      </c>
      <c r="AX1200" s="94">
        <f t="shared" ca="1" si="1509"/>
        <v>-43957.943615004799</v>
      </c>
      <c r="AY1200" s="94">
        <f t="shared" ca="1" si="1509"/>
        <v>-43957.943615004799</v>
      </c>
      <c r="AZ1200" s="94">
        <f t="shared" ref="AZ1200:CE1200" ca="1" si="1510">+PMT($H1179/12,$H1178,AZ1186+AZ1188,0)</f>
        <v>-43957.943615004799</v>
      </c>
      <c r="BA1200" s="94">
        <f t="shared" ca="1" si="1510"/>
        <v>-43957.943615004799</v>
      </c>
      <c r="BB1200" s="94">
        <f t="shared" ca="1" si="1510"/>
        <v>-43957.943615004799</v>
      </c>
      <c r="BC1200" s="94">
        <f t="shared" ca="1" si="1510"/>
        <v>-43957.943615004799</v>
      </c>
      <c r="BD1200" s="94">
        <f t="shared" ca="1" si="1510"/>
        <v>-43957.943615004799</v>
      </c>
      <c r="BE1200" s="94">
        <f t="shared" ca="1" si="1510"/>
        <v>-43957.943615004799</v>
      </c>
      <c r="BF1200" s="94">
        <f t="shared" ca="1" si="1510"/>
        <v>-43957.943615004799</v>
      </c>
      <c r="BG1200" s="94">
        <f t="shared" ca="1" si="1510"/>
        <v>-43957.943615004799</v>
      </c>
      <c r="BH1200" s="94">
        <f t="shared" ca="1" si="1510"/>
        <v>-43957.943615004799</v>
      </c>
      <c r="BI1200" s="94">
        <f t="shared" ca="1" si="1510"/>
        <v>-43957.943615004799</v>
      </c>
      <c r="BJ1200" s="94">
        <f t="shared" ca="1" si="1510"/>
        <v>-43957.943615004799</v>
      </c>
      <c r="BK1200" s="94">
        <f t="shared" ca="1" si="1510"/>
        <v>-43957.943615004799</v>
      </c>
      <c r="BL1200" s="94">
        <f t="shared" ca="1" si="1510"/>
        <v>-43957.943615004799</v>
      </c>
      <c r="BM1200" s="94">
        <f t="shared" ca="1" si="1510"/>
        <v>-43957.943615004799</v>
      </c>
      <c r="BN1200" s="94">
        <f t="shared" ca="1" si="1510"/>
        <v>-43957.943615004799</v>
      </c>
      <c r="BO1200" s="94">
        <f t="shared" ca="1" si="1510"/>
        <v>-43957.943615004799</v>
      </c>
      <c r="BP1200" s="94">
        <f t="shared" ca="1" si="1510"/>
        <v>-43957.943615004799</v>
      </c>
      <c r="BQ1200" s="94">
        <f t="shared" ca="1" si="1510"/>
        <v>-43957.943615004799</v>
      </c>
      <c r="BR1200" s="94">
        <f t="shared" ca="1" si="1510"/>
        <v>-43957.943615004799</v>
      </c>
      <c r="BS1200" s="94">
        <f t="shared" ca="1" si="1510"/>
        <v>-43957.943615004799</v>
      </c>
      <c r="BT1200" s="94">
        <f t="shared" ca="1" si="1510"/>
        <v>-43957.943615004799</v>
      </c>
      <c r="BU1200" s="94">
        <f t="shared" ca="1" si="1510"/>
        <v>-43957.943615004799</v>
      </c>
      <c r="BV1200" s="94">
        <f t="shared" ca="1" si="1510"/>
        <v>-43957.943615004799</v>
      </c>
      <c r="BW1200" s="94">
        <f t="shared" ca="1" si="1510"/>
        <v>-43957.943615004799</v>
      </c>
      <c r="BX1200" s="94">
        <f t="shared" ca="1" si="1510"/>
        <v>-43957.943615004799</v>
      </c>
      <c r="BY1200" s="94">
        <f t="shared" ca="1" si="1510"/>
        <v>-43957.943615004799</v>
      </c>
      <c r="BZ1200" s="94">
        <f t="shared" ca="1" si="1510"/>
        <v>-43957.943615004799</v>
      </c>
      <c r="CA1200" s="94">
        <f t="shared" ca="1" si="1510"/>
        <v>-43957.943615004799</v>
      </c>
      <c r="CB1200" s="94">
        <f t="shared" ca="1" si="1510"/>
        <v>-43957.943615004799</v>
      </c>
      <c r="CC1200" s="94">
        <f t="shared" ca="1" si="1510"/>
        <v>-43957.943615004799</v>
      </c>
      <c r="CD1200" s="94">
        <f t="shared" ca="1" si="1510"/>
        <v>-43957.943615004799</v>
      </c>
      <c r="CE1200" s="94">
        <f t="shared" ca="1" si="1510"/>
        <v>-43957.943615004799</v>
      </c>
      <c r="CF1200" s="94">
        <f t="shared" ref="CF1200:CL1200" ca="1" si="1511">+PMT($H1179/12,$H1178,CF1186+CF1188,0)</f>
        <v>-43957.943615004799</v>
      </c>
      <c r="CG1200" s="94">
        <f t="shared" ca="1" si="1511"/>
        <v>-43957.943615004799</v>
      </c>
      <c r="CH1200" s="94">
        <f t="shared" ca="1" si="1511"/>
        <v>-43957.943615004799</v>
      </c>
      <c r="CI1200" s="94">
        <f t="shared" ca="1" si="1511"/>
        <v>-43957.943615004799</v>
      </c>
      <c r="CJ1200" s="94">
        <f t="shared" ca="1" si="1511"/>
        <v>-43957.943615004799</v>
      </c>
      <c r="CK1200" s="94">
        <f t="shared" ca="1" si="1511"/>
        <v>-43957.943615004799</v>
      </c>
      <c r="CL1200" s="94">
        <f t="shared" ca="1" si="1511"/>
        <v>-43957.943615004799</v>
      </c>
      <c r="CN1200" s="80"/>
      <c r="CO1200" s="94">
        <f t="shared" ref="CO1200:CX1200" ca="1" si="1512">+PMT($H1179/CO$5,$H1178/12*4,CO1186+CO1188,0)</f>
        <v>0</v>
      </c>
      <c r="CP1200" s="94">
        <f t="shared" ca="1" si="1512"/>
        <v>0</v>
      </c>
      <c r="CQ1200" s="94">
        <f t="shared" ca="1" si="1512"/>
        <v>0</v>
      </c>
      <c r="CR1200" s="94">
        <f t="shared" ca="1" si="1512"/>
        <v>0</v>
      </c>
      <c r="CS1200" s="94">
        <f t="shared" ca="1" si="1512"/>
        <v>0</v>
      </c>
      <c r="CT1200" s="94">
        <f t="shared" ca="1" si="1512"/>
        <v>0</v>
      </c>
      <c r="CU1200" s="94">
        <f t="shared" ca="1" si="1512"/>
        <v>0</v>
      </c>
      <c r="CV1200" s="94">
        <f t="shared" ca="1" si="1512"/>
        <v>0</v>
      </c>
      <c r="CW1200" s="94">
        <f t="shared" ca="1" si="1512"/>
        <v>0</v>
      </c>
      <c r="CX1200" s="94">
        <f t="shared" ca="1" si="1512"/>
        <v>0</v>
      </c>
      <c r="CY1200" s="94">
        <f ca="1">+PMT($H1179/CL$5,$H1178/12*4,CY1186+CY1188,0)</f>
        <v>0</v>
      </c>
      <c r="CZ1200" s="94">
        <f t="shared" ref="CZ1200:DL1200" ca="1" si="1513">+PMT($H1179/CZ$5,$H1178/12*4,CZ1186+CZ1188,0)</f>
        <v>0</v>
      </c>
      <c r="DA1200" s="94">
        <f t="shared" ca="1" si="1513"/>
        <v>0</v>
      </c>
      <c r="DB1200" s="94">
        <f t="shared" ca="1" si="1513"/>
        <v>0</v>
      </c>
      <c r="DC1200" s="94">
        <f t="shared" ca="1" si="1513"/>
        <v>0</v>
      </c>
      <c r="DD1200" s="94">
        <f t="shared" ca="1" si="1513"/>
        <v>0</v>
      </c>
      <c r="DE1200" s="94">
        <f t="shared" ca="1" si="1513"/>
        <v>0</v>
      </c>
      <c r="DF1200" s="94">
        <f t="shared" ca="1" si="1513"/>
        <v>0</v>
      </c>
      <c r="DG1200" s="94">
        <f t="shared" ca="1" si="1513"/>
        <v>0</v>
      </c>
      <c r="DH1200" s="94">
        <f t="shared" ca="1" si="1513"/>
        <v>0</v>
      </c>
      <c r="DI1200" s="94">
        <f t="shared" ca="1" si="1513"/>
        <v>0</v>
      </c>
      <c r="DJ1200" s="94">
        <f t="shared" ca="1" si="1513"/>
        <v>0</v>
      </c>
      <c r="DK1200" s="94">
        <f t="shared" ca="1" si="1513"/>
        <v>0</v>
      </c>
      <c r="DL1200" s="94">
        <f t="shared" ca="1" si="1513"/>
        <v>0</v>
      </c>
    </row>
    <row r="1201" spans="1:116" x14ac:dyDescent="0.35">
      <c r="D1201" t="s">
        <v>770</v>
      </c>
      <c r="E1201" s="8" t="str">
        <f t="shared" si="1474"/>
        <v>1201 LAMORT-S</v>
      </c>
      <c r="G1201" s="95" t="s">
        <v>291</v>
      </c>
      <c r="H1201" s="27"/>
      <c r="I1201" s="77"/>
      <c r="J1201" s="77"/>
      <c r="K1201" s="77">
        <f ca="1">SUMIF($3:$3,K$2,1201:1201)</f>
        <v>-3428719.6019703746</v>
      </c>
      <c r="L1201" s="77">
        <f ca="1">SUMIF($3:$3,L$2,1201:1201)</f>
        <v>-6329943.8805606915</v>
      </c>
      <c r="M1201" s="77">
        <f ca="1">SUMIF($3:$3,M$2,1201:1201)</f>
        <v>-6329943.8805606915</v>
      </c>
      <c r="N1201" s="77">
        <f ca="1">SUMIF($3:$3,N$2,1201:1201)</f>
        <v>-6329943.8805606915</v>
      </c>
      <c r="O1201" s="77">
        <f ca="1">SUMIF($3:$3,O$2,1201:1201)</f>
        <v>-6329943.8805606915</v>
      </c>
      <c r="P1201" s="77">
        <f ca="1">SUMIF($3:$3,P$2,1201:1201)</f>
        <v>-6329943.8805606915</v>
      </c>
      <c r="R1201" s="28"/>
      <c r="S1201" s="93" cm="1">
        <f t="array" aca="1" ref="S1201" ca="1">SUM(INDEX(1200:1200,1,MAX(COLUMN($R:$R),COLUMN()-($H1178-1))):S1200)</f>
        <v>-43957.943615004799</v>
      </c>
      <c r="T1201" s="93" cm="1">
        <f t="array" aca="1" ref="T1201" ca="1">SUM(INDEX(1200:1200,1,MAX(COLUMN($R:$R),COLUMN()-($H1178-1))):T1200)</f>
        <v>-87915.887230009597</v>
      </c>
      <c r="U1201" s="93" cm="1">
        <f t="array" aca="1" ref="U1201" ca="1">SUM(INDEX(1200:1200,1,MAX(COLUMN($R:$R),COLUMN()-($H1178-1))):U1200)</f>
        <v>-131873.8308450144</v>
      </c>
      <c r="V1201" s="93" cm="1">
        <f t="array" aca="1" ref="V1201" ca="1">SUM(INDEX(1200:1200,1,MAX(COLUMN($R:$R),COLUMN()-($H1178-1))):V1200)</f>
        <v>-175831.77446001919</v>
      </c>
      <c r="W1201" s="93" cm="1">
        <f t="array" aca="1" ref="W1201" ca="1">SUM(INDEX(1200:1200,1,MAX(COLUMN($R:$R),COLUMN()-($H1178-1))):W1200)</f>
        <v>-219789.71807502399</v>
      </c>
      <c r="X1201" s="93" cm="1">
        <f t="array" aca="1" ref="X1201" ca="1">SUM(INDEX(1200:1200,1,MAX(COLUMN($R:$R),COLUMN()-($H1178-1))):X1200)</f>
        <v>-263747.66169002879</v>
      </c>
      <c r="Y1201" s="93" cm="1">
        <f t="array" aca="1" ref="Y1201" ca="1">SUM(INDEX(1200:1200,1,MAX(COLUMN($R:$R),COLUMN()-($H1178-1))):Y1200)</f>
        <v>-307705.60530503362</v>
      </c>
      <c r="Z1201" s="93" cm="1">
        <f t="array" aca="1" ref="Z1201" ca="1">SUM(INDEX(1200:1200,1,MAX(COLUMN($R:$R),COLUMN()-($H1178-1))):Z1200)</f>
        <v>-351663.54892003839</v>
      </c>
      <c r="AA1201" s="93" cm="1">
        <f t="array" aca="1" ref="AA1201" ca="1">SUM(INDEX(1200:1200,1,MAX(COLUMN($R:$R),COLUMN()-($H1178-1))):AA1200)</f>
        <v>-395621.49253504316</v>
      </c>
      <c r="AB1201" s="93" cm="1">
        <f t="array" aca="1" ref="AB1201" ca="1">SUM(INDEX(1200:1200,1,MAX(COLUMN($R:$R),COLUMN()-($H1178-1))):AB1200)</f>
        <v>-439579.43615004793</v>
      </c>
      <c r="AC1201" s="93" cm="1">
        <f t="array" aca="1" ref="AC1201" ca="1">SUM(INDEX(1200:1200,1,MAX(COLUMN($R:$R),COLUMN()-($H1178-1))):AC1200)</f>
        <v>-483537.3797650527</v>
      </c>
      <c r="AD1201" s="93" cm="1">
        <f t="array" aca="1" ref="AD1201" ca="1">SUM(INDEX(1200:1200,1,MAX(COLUMN($R:$R),COLUMN()-($H1178-1))):AD1200)</f>
        <v>-527495.32338005747</v>
      </c>
      <c r="AE1201" s="93" cm="1">
        <f t="array" aca="1" ref="AE1201" ca="1">SUM(INDEX(1200:1200,1,MAX(COLUMN($R:$R),COLUMN()-($H1178-1))):AE1200)</f>
        <v>-527495.32338005747</v>
      </c>
      <c r="AF1201" s="93" cm="1">
        <f t="array" aca="1" ref="AF1201" ca="1">SUM(INDEX(1200:1200,1,MAX(COLUMN($R:$R),COLUMN()-($H1178-1))):AF1200)</f>
        <v>-527495.32338005747</v>
      </c>
      <c r="AG1201" s="93" cm="1">
        <f t="array" aca="1" ref="AG1201" ca="1">SUM(INDEX(1200:1200,1,MAX(COLUMN($R:$R),COLUMN()-($H1178-1))):AG1200)</f>
        <v>-527495.32338005747</v>
      </c>
      <c r="AH1201" s="93" cm="1">
        <f t="array" aca="1" ref="AH1201" ca="1">SUM(INDEX(1200:1200,1,MAX(COLUMN($R:$R),COLUMN()-($H1178-1))):AH1200)</f>
        <v>-527495.32338005747</v>
      </c>
      <c r="AI1201" s="93" cm="1">
        <f t="array" aca="1" ref="AI1201" ca="1">SUM(INDEX(1200:1200,1,MAX(COLUMN($R:$R),COLUMN()-($H1178-1))):AI1200)</f>
        <v>-527495.32338005747</v>
      </c>
      <c r="AJ1201" s="93" cm="1">
        <f t="array" aca="1" ref="AJ1201" ca="1">SUM(INDEX(1200:1200,1,MAX(COLUMN($R:$R),COLUMN()-($H1178-1))):AJ1200)</f>
        <v>-527495.32338005747</v>
      </c>
      <c r="AK1201" s="93" cm="1">
        <f t="array" aca="1" ref="AK1201" ca="1">SUM(INDEX(1200:1200,1,MAX(COLUMN($R:$R),COLUMN()-($H1178-1))):AK1200)</f>
        <v>-527495.32338005747</v>
      </c>
      <c r="AL1201" s="93" cm="1">
        <f t="array" aca="1" ref="AL1201" ca="1">SUM(INDEX(1200:1200,1,MAX(COLUMN($R:$R),COLUMN()-($H1178-1))):AL1200)</f>
        <v>-527495.32338005747</v>
      </c>
      <c r="AM1201" s="93" cm="1">
        <f t="array" aca="1" ref="AM1201" ca="1">SUM(INDEX(1200:1200,1,MAX(COLUMN($R:$R),COLUMN()-($H1178-1))):AM1200)</f>
        <v>-527495.32338005747</v>
      </c>
      <c r="AN1201" s="93" cm="1">
        <f t="array" aca="1" ref="AN1201" ca="1">SUM(INDEX(1200:1200,1,MAX(COLUMN($R:$R),COLUMN()-($H1178-1))):AN1200)</f>
        <v>-527495.32338005747</v>
      </c>
      <c r="AO1201" s="93" cm="1">
        <f t="array" aca="1" ref="AO1201" ca="1">SUM(INDEX(1200:1200,1,MAX(COLUMN($R:$R),COLUMN()-($H1178-1))):AO1200)</f>
        <v>-527495.32338005747</v>
      </c>
      <c r="AP1201" s="93" cm="1">
        <f t="array" aca="1" ref="AP1201" ca="1">SUM(INDEX(1200:1200,1,MAX(COLUMN($R:$R),COLUMN()-($H1178-1))):AP1200)</f>
        <v>-527495.32338005747</v>
      </c>
      <c r="AQ1201" s="93" cm="1">
        <f t="array" aca="1" ref="AQ1201" ca="1">SUM(INDEX(1200:1200,1,MAX(COLUMN($R:$R),COLUMN()-($H1178-1))):AQ1200)</f>
        <v>-527495.32338005747</v>
      </c>
      <c r="AR1201" s="93" cm="1">
        <f t="array" aca="1" ref="AR1201" ca="1">SUM(INDEX(1200:1200,1,MAX(COLUMN($R:$R),COLUMN()-($H1178-1))):AR1200)</f>
        <v>-527495.32338005747</v>
      </c>
      <c r="AS1201" s="93" cm="1">
        <f t="array" aca="1" ref="AS1201" ca="1">SUM(INDEX(1200:1200,1,MAX(COLUMN($R:$R),COLUMN()-($H1178-1))):AS1200)</f>
        <v>-527495.32338005747</v>
      </c>
      <c r="AT1201" s="93" cm="1">
        <f t="array" aca="1" ref="AT1201" ca="1">SUM(INDEX(1200:1200,1,MAX(COLUMN($R:$R),COLUMN()-($H1178-1))):AT1200)</f>
        <v>-527495.32338005747</v>
      </c>
      <c r="AU1201" s="93" cm="1">
        <f t="array" aca="1" ref="AU1201" ca="1">SUM(INDEX(1200:1200,1,MAX(COLUMN($R:$R),COLUMN()-($H1178-1))):AU1200)</f>
        <v>-527495.32338005747</v>
      </c>
      <c r="AV1201" s="93" cm="1">
        <f t="array" aca="1" ref="AV1201" ca="1">SUM(INDEX(1200:1200,1,MAX(COLUMN($R:$R),COLUMN()-($H1178-1))):AV1200)</f>
        <v>-527495.32338005747</v>
      </c>
      <c r="AW1201" s="93" cm="1">
        <f t="array" aca="1" ref="AW1201" ca="1">SUM(INDEX(1200:1200,1,MAX(COLUMN($R:$R),COLUMN()-($H1178-1))):AW1200)</f>
        <v>-527495.32338005747</v>
      </c>
      <c r="AX1201" s="93" cm="1">
        <f t="array" aca="1" ref="AX1201" ca="1">SUM(INDEX(1200:1200,1,MAX(COLUMN($R:$R),COLUMN()-($H1178-1))):AX1200)</f>
        <v>-527495.32338005747</v>
      </c>
      <c r="AY1201" s="93" cm="1">
        <f t="array" aca="1" ref="AY1201" ca="1">SUM(INDEX(1200:1200,1,MAX(COLUMN($R:$R),COLUMN()-($H1178-1))):AY1200)</f>
        <v>-527495.32338005747</v>
      </c>
      <c r="AZ1201" s="93" cm="1">
        <f t="array" aca="1" ref="AZ1201" ca="1">SUM(INDEX(1200:1200,1,MAX(COLUMN($R:$R),COLUMN()-($H1178-1))):AZ1200)</f>
        <v>-527495.32338005747</v>
      </c>
      <c r="BA1201" s="93" cm="1">
        <f t="array" aca="1" ref="BA1201" ca="1">SUM(INDEX(1200:1200,1,MAX(COLUMN($R:$R),COLUMN()-($H1178-1))):BA1200)</f>
        <v>-527495.32338005747</v>
      </c>
      <c r="BB1201" s="93" cm="1">
        <f t="array" aca="1" ref="BB1201" ca="1">SUM(INDEX(1200:1200,1,MAX(COLUMN($R:$R),COLUMN()-($H1178-1))):BB1200)</f>
        <v>-527495.32338005747</v>
      </c>
      <c r="BC1201" s="93" cm="1">
        <f t="array" aca="1" ref="BC1201" ca="1">SUM(INDEX(1200:1200,1,MAX(COLUMN($R:$R),COLUMN()-($H1178-1))):BC1200)</f>
        <v>-527495.32338005747</v>
      </c>
      <c r="BD1201" s="93" cm="1">
        <f t="array" aca="1" ref="BD1201" ca="1">SUM(INDEX(1200:1200,1,MAX(COLUMN($R:$R),COLUMN()-($H1178-1))):BD1200)</f>
        <v>-527495.32338005747</v>
      </c>
      <c r="BE1201" s="93" cm="1">
        <f t="array" aca="1" ref="BE1201" ca="1">SUM(INDEX(1200:1200,1,MAX(COLUMN($R:$R),COLUMN()-($H1178-1))):BE1200)</f>
        <v>-527495.32338005747</v>
      </c>
      <c r="BF1201" s="93" cm="1">
        <f t="array" aca="1" ref="BF1201" ca="1">SUM(INDEX(1200:1200,1,MAX(COLUMN($R:$R),COLUMN()-($H1178-1))):BF1200)</f>
        <v>-527495.32338005747</v>
      </c>
      <c r="BG1201" s="93" cm="1">
        <f t="array" aca="1" ref="BG1201" ca="1">SUM(INDEX(1200:1200,1,MAX(COLUMN($R:$R),COLUMN()-($H1178-1))):BG1200)</f>
        <v>-527495.32338005747</v>
      </c>
      <c r="BH1201" s="93" cm="1">
        <f t="array" aca="1" ref="BH1201" ca="1">SUM(INDEX(1200:1200,1,MAX(COLUMN($R:$R),COLUMN()-($H1178-1))):BH1200)</f>
        <v>-527495.32338005747</v>
      </c>
      <c r="BI1201" s="93" cm="1">
        <f t="array" aca="1" ref="BI1201" ca="1">SUM(INDEX(1200:1200,1,MAX(COLUMN($R:$R),COLUMN()-($H1178-1))):BI1200)</f>
        <v>-527495.32338005747</v>
      </c>
      <c r="BJ1201" s="93" cm="1">
        <f t="array" aca="1" ref="BJ1201" ca="1">SUM(INDEX(1200:1200,1,MAX(COLUMN($R:$R),COLUMN()-($H1178-1))):BJ1200)</f>
        <v>-527495.32338005747</v>
      </c>
      <c r="BK1201" s="93" cm="1">
        <f t="array" aca="1" ref="BK1201" ca="1">SUM(INDEX(1200:1200,1,MAX(COLUMN($R:$R),COLUMN()-($H1178-1))):BK1200)</f>
        <v>-527495.32338005747</v>
      </c>
      <c r="BL1201" s="93" cm="1">
        <f t="array" aca="1" ref="BL1201" ca="1">SUM(INDEX(1200:1200,1,MAX(COLUMN($R:$R),COLUMN()-($H1178-1))):BL1200)</f>
        <v>-527495.32338005747</v>
      </c>
      <c r="BM1201" s="93" cm="1">
        <f t="array" aca="1" ref="BM1201" ca="1">SUM(INDEX(1200:1200,1,MAX(COLUMN($R:$R),COLUMN()-($H1178-1))):BM1200)</f>
        <v>-527495.32338005747</v>
      </c>
      <c r="BN1201" s="93" cm="1">
        <f t="array" aca="1" ref="BN1201" ca="1">SUM(INDEX(1200:1200,1,MAX(COLUMN($R:$R),COLUMN()-($H1178-1))):BN1200)</f>
        <v>-527495.32338005747</v>
      </c>
      <c r="BO1201" s="93" cm="1">
        <f t="array" aca="1" ref="BO1201" ca="1">SUM(INDEX(1200:1200,1,MAX(COLUMN($R:$R),COLUMN()-($H1178-1))):BO1200)</f>
        <v>-527495.32338005747</v>
      </c>
      <c r="BP1201" s="93" cm="1">
        <f t="array" aca="1" ref="BP1201" ca="1">SUM(INDEX(1200:1200,1,MAX(COLUMN($R:$R),COLUMN()-($H1178-1))):BP1200)</f>
        <v>-527495.32338005747</v>
      </c>
      <c r="BQ1201" s="93" cm="1">
        <f t="array" aca="1" ref="BQ1201" ca="1">SUM(INDEX(1200:1200,1,MAX(COLUMN($R:$R),COLUMN()-($H1178-1))):BQ1200)</f>
        <v>-527495.32338005747</v>
      </c>
      <c r="BR1201" s="93" cm="1">
        <f t="array" aca="1" ref="BR1201" ca="1">SUM(INDEX(1200:1200,1,MAX(COLUMN($R:$R),COLUMN()-($H1178-1))):BR1200)</f>
        <v>-527495.32338005747</v>
      </c>
      <c r="BS1201" s="93" cm="1">
        <f t="array" aca="1" ref="BS1201" ca="1">SUM(INDEX(1200:1200,1,MAX(COLUMN($R:$R),COLUMN()-($H1178-1))):BS1200)</f>
        <v>-527495.32338005747</v>
      </c>
      <c r="BT1201" s="93" cm="1">
        <f t="array" aca="1" ref="BT1201" ca="1">SUM(INDEX(1200:1200,1,MAX(COLUMN($R:$R),COLUMN()-($H1178-1))):BT1200)</f>
        <v>-527495.32338005747</v>
      </c>
      <c r="BU1201" s="93" cm="1">
        <f t="array" aca="1" ref="BU1201" ca="1">SUM(INDEX(1200:1200,1,MAX(COLUMN($R:$R),COLUMN()-($H1178-1))):BU1200)</f>
        <v>-527495.32338005747</v>
      </c>
      <c r="BV1201" s="93" cm="1">
        <f t="array" aca="1" ref="BV1201" ca="1">SUM(INDEX(1200:1200,1,MAX(COLUMN($R:$R),COLUMN()-($H1178-1))):BV1200)</f>
        <v>-527495.32338005747</v>
      </c>
      <c r="BW1201" s="93" cm="1">
        <f t="array" aca="1" ref="BW1201" ca="1">SUM(INDEX(1200:1200,1,MAX(COLUMN($R:$R),COLUMN()-($H1178-1))):BW1200)</f>
        <v>-527495.32338005747</v>
      </c>
      <c r="BX1201" s="93" cm="1">
        <f t="array" aca="1" ref="BX1201" ca="1">SUM(INDEX(1200:1200,1,MAX(COLUMN($R:$R),COLUMN()-($H1178-1))):BX1200)</f>
        <v>-527495.32338005747</v>
      </c>
      <c r="BY1201" s="93" cm="1">
        <f t="array" aca="1" ref="BY1201" ca="1">SUM(INDEX(1200:1200,1,MAX(COLUMN($R:$R),COLUMN()-($H1178-1))):BY1200)</f>
        <v>-527495.32338005747</v>
      </c>
      <c r="BZ1201" s="93" cm="1">
        <f t="array" aca="1" ref="BZ1201" ca="1">SUM(INDEX(1200:1200,1,MAX(COLUMN($R:$R),COLUMN()-($H1178-1))):BZ1200)</f>
        <v>-527495.32338005747</v>
      </c>
      <c r="CA1201" s="93" cm="1">
        <f t="array" aca="1" ref="CA1201" ca="1">SUM(INDEX(1200:1200,1,MAX(COLUMN($R:$R),COLUMN()-($H1178-1))):CA1200)</f>
        <v>-527495.32338005747</v>
      </c>
      <c r="CB1201" s="93" cm="1">
        <f t="array" aca="1" ref="CB1201" ca="1">SUM(INDEX(1200:1200,1,MAX(COLUMN($R:$R),COLUMN()-($H1178-1))):CB1200)</f>
        <v>-527495.32338005747</v>
      </c>
      <c r="CC1201" s="93" cm="1">
        <f t="array" aca="1" ref="CC1201" ca="1">SUM(INDEX(1200:1200,1,MAX(COLUMN($R:$R),COLUMN()-($H1178-1))):CC1200)</f>
        <v>-527495.32338005747</v>
      </c>
      <c r="CD1201" s="93" cm="1">
        <f t="array" aca="1" ref="CD1201" ca="1">SUM(INDEX(1200:1200,1,MAX(COLUMN($R:$R),COLUMN()-($H1178-1))):CD1200)</f>
        <v>-527495.32338005747</v>
      </c>
      <c r="CE1201" s="93" cm="1">
        <f t="array" aca="1" ref="CE1201" ca="1">SUM(INDEX(1200:1200,1,MAX(COLUMN($R:$R),COLUMN()-($H1178-1))):CE1200)</f>
        <v>-527495.32338005747</v>
      </c>
      <c r="CF1201" s="93" cm="1">
        <f t="array" aca="1" ref="CF1201" ca="1">SUM(INDEX(1200:1200,1,MAX(COLUMN($R:$R),COLUMN()-($H1178-1))):CF1200)</f>
        <v>-527495.32338005747</v>
      </c>
      <c r="CG1201" s="93" cm="1">
        <f t="array" aca="1" ref="CG1201" ca="1">SUM(INDEX(1200:1200,1,MAX(COLUMN($R:$R),COLUMN()-($H1178-1))):CG1200)</f>
        <v>-527495.32338005747</v>
      </c>
      <c r="CH1201" s="93" cm="1">
        <f t="array" aca="1" ref="CH1201" ca="1">SUM(INDEX(1200:1200,1,MAX(COLUMN($R:$R),COLUMN()-($H1178-1))):CH1200)</f>
        <v>-527495.32338005747</v>
      </c>
      <c r="CI1201" s="93" cm="1">
        <f t="array" aca="1" ref="CI1201" ca="1">SUM(INDEX(1200:1200,1,MAX(COLUMN($R:$R),COLUMN()-($H1178-1))):CI1200)</f>
        <v>-527495.32338005747</v>
      </c>
      <c r="CJ1201" s="93" cm="1">
        <f t="array" aca="1" ref="CJ1201" ca="1">SUM(INDEX(1200:1200,1,MAX(COLUMN($R:$R),COLUMN()-($H1178-1))):CJ1200)</f>
        <v>-527495.32338005747</v>
      </c>
      <c r="CK1201" s="93" cm="1">
        <f t="array" aca="1" ref="CK1201" ca="1">SUM(INDEX(1200:1200,1,MAX(COLUMN($R:$R),COLUMN()-($H1178-1))):CK1200)</f>
        <v>-527495.32338005747</v>
      </c>
      <c r="CL1201" s="93" cm="1">
        <f t="array" aca="1" ref="CL1201" ca="1">SUM(INDEX(1200:1200,1,MAX(COLUMN($R:$R),COLUMN()-($H1178-1))):CL1200)</f>
        <v>-527495.32338005747</v>
      </c>
      <c r="CN1201" s="77"/>
      <c r="CO1201" s="93" cm="1">
        <f t="array" aca="1" ref="CO1201" ca="1">SUM(INDEX(1200:1200,1,MAX(COLUMN($R:$R),COLUMN()-($H1178/CO$5))):CO1200)</f>
        <v>-43957.943615004799</v>
      </c>
      <c r="CP1201" s="93" cm="1">
        <f t="array" aca="1" ref="CP1201" ca="1">SUM(INDEX(1200:1200,1,MAX(COLUMN($R:$R),COLUMN()-($H1178/CP$5))):CP1200)</f>
        <v>0</v>
      </c>
      <c r="CQ1201" s="93" cm="1">
        <f t="array" aca="1" ref="CQ1201" ca="1">SUM(INDEX(1200:1200,1,MAX(COLUMN($R:$R),COLUMN()-($H1178/CQ$5))):CQ1200)</f>
        <v>0</v>
      </c>
      <c r="CR1201" s="93" cm="1">
        <f t="array" aca="1" ref="CR1201" ca="1">SUM(INDEX(1200:1200,1,MAX(COLUMN($R:$R),COLUMN()-($H1178/CR$5))):CR1200)</f>
        <v>0</v>
      </c>
      <c r="CS1201" s="93" cm="1">
        <f t="array" aca="1" ref="CS1201" ca="1">SUM(INDEX(1200:1200,1,MAX(COLUMN($R:$R),COLUMN()-($H1178/CS$5))):CS1200)</f>
        <v>0</v>
      </c>
      <c r="CT1201" s="93" cm="1">
        <f t="array" aca="1" ref="CT1201" ca="1">SUM(INDEX(1200:1200,1,MAX(COLUMN($R:$R),COLUMN()-($H1178/CT$5))):CT1200)</f>
        <v>0</v>
      </c>
      <c r="CU1201" s="93" cm="1">
        <f t="array" aca="1" ref="CU1201" ca="1">SUM(INDEX(1200:1200,1,MAX(COLUMN($R:$R),COLUMN()-($H1178/CU$5))):CU1200)</f>
        <v>0</v>
      </c>
      <c r="CV1201" s="93" cm="1">
        <f t="array" aca="1" ref="CV1201" ca="1">SUM(INDEX(1200:1200,1,MAX(COLUMN($R:$R),COLUMN()-($H1178/CV$5))):CV1200)</f>
        <v>0</v>
      </c>
      <c r="CW1201" s="93" cm="1">
        <f t="array" aca="1" ref="CW1201" ca="1">SUM(INDEX(1200:1200,1,MAX(COLUMN($R:$R),COLUMN()-($H1178/CW$5))):CW1200)</f>
        <v>0</v>
      </c>
      <c r="CX1201" s="93" cm="1">
        <f t="array" aca="1" ref="CX1201" ca="1">SUM(INDEX(1200:1200,1,MAX(COLUMN($R:$R),COLUMN()-($H1178/CX$5))):CX1200)</f>
        <v>0</v>
      </c>
      <c r="CY1201" s="93" cm="1">
        <f t="array" aca="1" ref="CY1201" ca="1">SUM(INDEX(1200:1200,1,MAX(COLUMN($R:$R),COLUMN()-($H1178/CL$5))):CY1200)</f>
        <v>0</v>
      </c>
      <c r="CZ1201" s="93" cm="1">
        <f t="array" aca="1" ref="CZ1201" ca="1">SUM(INDEX(1200:1200,1,MAX(COLUMN($R:$R),COLUMN()-($H1178/CZ$5))):CZ1200)</f>
        <v>0</v>
      </c>
      <c r="DA1201" s="93" cm="1">
        <f t="array" aca="1" ref="DA1201" ca="1">SUM(INDEX(1200:1200,1,MAX(COLUMN($R:$R),COLUMN()-($H1178/DA$5))):DA1200)</f>
        <v>0</v>
      </c>
      <c r="DB1201" s="93" cm="1">
        <f t="array" aca="1" ref="DB1201" ca="1">SUM(INDEX(1200:1200,1,MAX(COLUMN($R:$R),COLUMN()-($H1178/DB$5))):DB1200)</f>
        <v>0</v>
      </c>
      <c r="DC1201" s="93" cm="1">
        <f t="array" aca="1" ref="DC1201" ca="1">SUM(INDEX(1200:1200,1,MAX(COLUMN($R:$R),COLUMN()-($H1178/DC$5))):DC1200)</f>
        <v>0</v>
      </c>
      <c r="DD1201" s="93" cm="1">
        <f t="array" aca="1" ref="DD1201" ca="1">SUM(INDEX(1200:1200,1,MAX(COLUMN($R:$R),COLUMN()-($H1178/DD$5))):DD1200)</f>
        <v>0</v>
      </c>
      <c r="DE1201" s="93" cm="1">
        <f t="array" aca="1" ref="DE1201" ca="1">SUM(INDEX(1200:1200,1,MAX(COLUMN($R:$R),COLUMN()-($H1178/DE$5))):DE1200)</f>
        <v>0</v>
      </c>
      <c r="DF1201" s="93" cm="1">
        <f t="array" aca="1" ref="DF1201" ca="1">SUM(INDEX(1200:1200,1,MAX(COLUMN($R:$R),COLUMN()-($H1178/DF$5))):DF1200)</f>
        <v>0</v>
      </c>
      <c r="DG1201" s="93" cm="1">
        <f t="array" aca="1" ref="DG1201" ca="1">SUM(INDEX(1200:1200,1,MAX(COLUMN($R:$R),COLUMN()-($H1178/DG$5))):DG1200)</f>
        <v>0</v>
      </c>
      <c r="DH1201" s="93" cm="1">
        <f t="array" aca="1" ref="DH1201" ca="1">SUM(INDEX(1200:1200,1,MAX(COLUMN($R:$R),COLUMN()-($H1178/DH$5))):DH1200)</f>
        <v>0</v>
      </c>
      <c r="DI1201" s="93" cm="1">
        <f t="array" aca="1" ref="DI1201" ca="1">SUM(INDEX(1200:1200,1,MAX(COLUMN($R:$R),COLUMN()-($H1178/DI$5))):DI1200)</f>
        <v>0</v>
      </c>
      <c r="DJ1201" s="93" cm="1">
        <f t="array" aca="1" ref="DJ1201" ca="1">SUM(INDEX(1200:1200,1,MAX(COLUMN($R:$R),COLUMN()-($H1178/DJ$5))):DJ1200)</f>
        <v>0</v>
      </c>
      <c r="DK1201" s="93" cm="1">
        <f t="array" aca="1" ref="DK1201" ca="1">SUM(INDEX(1200:1200,1,MAX(COLUMN($R:$R),COLUMN()-($H1178/DK$5))):DK1200)</f>
        <v>0</v>
      </c>
      <c r="DL1201" s="93" cm="1">
        <f t="array" aca="1" ref="DL1201" ca="1">SUM(INDEX(1200:1200,1,MAX(COLUMN($R:$R),COLUMN()-($H1178/DL$5))):DL1200)</f>
        <v>0</v>
      </c>
    </row>
    <row r="1202" spans="1:116" x14ac:dyDescent="0.35">
      <c r="B1202" t="s">
        <v>244</v>
      </c>
      <c r="D1202" t="s">
        <v>770</v>
      </c>
      <c r="E1202" s="8" t="str">
        <f t="shared" si="1474"/>
        <v>1202 LAMORT-S</v>
      </c>
      <c r="G1202" s="158" t="s">
        <v>292</v>
      </c>
      <c r="I1202" s="53"/>
      <c r="J1202" s="53"/>
      <c r="R1202"/>
      <c r="S1202" s="1"/>
      <c r="T1202" s="1"/>
      <c r="U1202" s="1"/>
      <c r="V1202" s="1"/>
      <c r="W1202" s="1"/>
      <c r="X1202" s="1"/>
      <c r="Y1202" s="1"/>
      <c r="Z1202" s="1"/>
      <c r="AA1202" s="1"/>
      <c r="AB1202" s="1"/>
      <c r="AC1202" s="1"/>
      <c r="AD1202" s="1"/>
      <c r="AE1202" s="1"/>
      <c r="AF1202" s="1"/>
      <c r="AG1202" s="1"/>
      <c r="AH1202" s="1"/>
      <c r="AI1202" s="1"/>
      <c r="AJ1202" s="1"/>
      <c r="AK1202" s="1"/>
      <c r="AL1202" s="1"/>
      <c r="AM1202" s="1"/>
      <c r="AN1202" s="1"/>
      <c r="AO1202" s="1"/>
      <c r="AP1202" s="1"/>
      <c r="AQ1202" s="1"/>
      <c r="AR1202" s="1"/>
      <c r="AS1202" s="1"/>
      <c r="AT1202" s="1"/>
      <c r="AU1202" s="1"/>
      <c r="AV1202" s="1"/>
      <c r="AW1202" s="1"/>
      <c r="AX1202" s="1"/>
      <c r="AY1202" s="1"/>
      <c r="AZ1202" s="1"/>
      <c r="BA1202" s="1"/>
      <c r="BB1202" s="1"/>
      <c r="BC1202" s="1"/>
      <c r="BD1202" s="1"/>
      <c r="BE1202" s="1"/>
      <c r="BF1202" s="1"/>
      <c r="BG1202" s="1"/>
      <c r="BH1202" s="1"/>
      <c r="BI1202" s="1"/>
      <c r="BJ1202" s="1"/>
      <c r="BK1202" s="1"/>
      <c r="BL1202" s="1"/>
      <c r="BM1202" s="1"/>
      <c r="BN1202" s="1"/>
      <c r="BO1202" s="1"/>
      <c r="BP1202" s="1"/>
      <c r="BQ1202" s="1"/>
      <c r="BR1202" s="1"/>
      <c r="BS1202" s="1"/>
      <c r="BT1202" s="1"/>
      <c r="BU1202" s="1"/>
      <c r="BV1202" s="1"/>
      <c r="BW1202" s="1"/>
      <c r="BX1202" s="1"/>
      <c r="BY1202" s="1"/>
      <c r="BZ1202" s="1"/>
      <c r="CA1202" s="1"/>
      <c r="CB1202" s="1"/>
      <c r="CC1202" s="1"/>
      <c r="CD1202" s="1"/>
      <c r="CE1202" s="1"/>
      <c r="CF1202" s="1"/>
      <c r="CG1202" s="1"/>
      <c r="CH1202" s="1"/>
      <c r="CI1202" s="1"/>
      <c r="CJ1202" s="1"/>
      <c r="CK1202" s="1"/>
      <c r="CL1202" s="1"/>
      <c r="CN1202" s="53"/>
      <c r="CO1202" s="1"/>
      <c r="CP1202" s="1"/>
      <c r="CQ1202" s="1"/>
      <c r="CR1202" s="1"/>
      <c r="CS1202" s="1"/>
      <c r="CT1202" s="1"/>
      <c r="CU1202" s="1"/>
      <c r="CV1202" s="1"/>
      <c r="CW1202" s="1"/>
      <c r="CX1202" s="1"/>
      <c r="CY1202" s="1"/>
      <c r="CZ1202" s="1"/>
      <c r="DA1202" s="1"/>
      <c r="DB1202" s="1"/>
      <c r="DC1202" s="1"/>
      <c r="DD1202" s="1"/>
      <c r="DE1202" s="1"/>
      <c r="DF1202" s="1"/>
      <c r="DG1202" s="1"/>
      <c r="DH1202" s="1"/>
      <c r="DI1202" s="1"/>
      <c r="DJ1202" s="1"/>
      <c r="DK1202" s="1"/>
      <c r="DL1202" s="1"/>
    </row>
    <row r="1203" spans="1:116" x14ac:dyDescent="0.35">
      <c r="B1203" t="s">
        <v>332</v>
      </c>
      <c r="D1203" t="s">
        <v>770</v>
      </c>
      <c r="E1203" s="8" t="str">
        <f>ROW()&amp;" "&amp;D1203</f>
        <v>1203 LAMORT-S</v>
      </c>
      <c r="G1203" s="126" t="s">
        <v>293</v>
      </c>
      <c r="H1203" s="27"/>
      <c r="I1203" s="78"/>
      <c r="J1203" s="78"/>
      <c r="K1203" s="33"/>
      <c r="L1203" s="33"/>
      <c r="M1203" s="33"/>
      <c r="N1203" s="33"/>
      <c r="O1203" s="33"/>
      <c r="P1203" s="33"/>
      <c r="R1203" s="33"/>
      <c r="S1203" s="77"/>
      <c r="T1203" s="77"/>
      <c r="U1203" s="77"/>
      <c r="V1203" s="77"/>
      <c r="W1203" s="77"/>
      <c r="X1203" s="77"/>
      <c r="Y1203" s="77"/>
      <c r="Z1203" s="77"/>
      <c r="AA1203" s="77"/>
      <c r="AB1203" s="77"/>
      <c r="AC1203" s="77"/>
      <c r="AD1203" s="77"/>
      <c r="AE1203" s="77"/>
      <c r="AF1203" s="77"/>
      <c r="AG1203" s="77"/>
      <c r="AH1203" s="77"/>
      <c r="AI1203" s="77"/>
      <c r="AJ1203" s="77"/>
      <c r="AK1203" s="77"/>
      <c r="AL1203" s="77"/>
      <c r="AM1203" s="77"/>
      <c r="AN1203" s="77"/>
      <c r="AO1203" s="77"/>
      <c r="AP1203" s="77"/>
      <c r="AQ1203" s="77"/>
      <c r="AR1203" s="77"/>
      <c r="AS1203" s="77"/>
      <c r="AT1203" s="77"/>
      <c r="AU1203" s="77"/>
      <c r="AV1203" s="77"/>
      <c r="AW1203" s="77"/>
      <c r="AX1203" s="77"/>
      <c r="AY1203" s="77"/>
      <c r="AZ1203" s="77"/>
      <c r="BA1203" s="77"/>
      <c r="BB1203" s="77"/>
      <c r="BC1203" s="77"/>
      <c r="BD1203" s="77"/>
      <c r="BE1203" s="77"/>
      <c r="BF1203" s="77"/>
      <c r="BG1203" s="77"/>
      <c r="BH1203" s="77"/>
      <c r="BI1203" s="77"/>
      <c r="BJ1203" s="77"/>
      <c r="BK1203" s="77"/>
      <c r="BL1203" s="77"/>
      <c r="BM1203" s="77"/>
      <c r="BN1203" s="77"/>
      <c r="BO1203" s="77"/>
      <c r="BP1203" s="77"/>
      <c r="BQ1203" s="77"/>
      <c r="BR1203" s="77"/>
      <c r="BS1203" s="77"/>
      <c r="BT1203" s="77"/>
      <c r="BU1203" s="77"/>
      <c r="BV1203" s="77"/>
      <c r="BW1203" s="77"/>
      <c r="BX1203" s="77"/>
      <c r="BY1203" s="77"/>
      <c r="BZ1203" s="77"/>
      <c r="CA1203" s="77"/>
      <c r="CB1203" s="77"/>
      <c r="CC1203" s="77"/>
      <c r="CD1203" s="77"/>
      <c r="CE1203" s="77"/>
      <c r="CF1203" s="77"/>
      <c r="CG1203" s="77"/>
      <c r="CH1203" s="77"/>
      <c r="CI1203" s="77"/>
      <c r="CJ1203" s="77"/>
      <c r="CK1203" s="77"/>
      <c r="CL1203" s="77"/>
      <c r="CN1203" s="78"/>
      <c r="CO1203" s="77"/>
      <c r="CP1203" s="77"/>
      <c r="CQ1203" s="77"/>
      <c r="CR1203" s="77"/>
      <c r="CS1203" s="77"/>
      <c r="CT1203" s="77"/>
      <c r="CU1203" s="77"/>
      <c r="CV1203" s="77"/>
      <c r="CW1203" s="77"/>
      <c r="CX1203" s="77"/>
      <c r="CY1203" s="77"/>
      <c r="CZ1203" s="77"/>
      <c r="DA1203" s="77"/>
      <c r="DB1203" s="77"/>
      <c r="DC1203" s="77"/>
      <c r="DD1203" s="77"/>
      <c r="DE1203" s="77"/>
      <c r="DF1203" s="77"/>
      <c r="DG1203" s="77"/>
      <c r="DH1203" s="77"/>
      <c r="DI1203" s="77"/>
      <c r="DJ1203" s="77"/>
      <c r="DK1203" s="77"/>
      <c r="DL1203" s="77"/>
    </row>
    <row r="1204" spans="1:116" x14ac:dyDescent="0.35">
      <c r="B1204" t="s">
        <v>332</v>
      </c>
      <c r="D1204" t="s">
        <v>770</v>
      </c>
      <c r="E1204" s="8" t="str">
        <f>ROW()&amp;" "&amp;D1204</f>
        <v>1204 LAMORT-S</v>
      </c>
      <c r="G1204" s="125"/>
      <c r="H1204" s="27"/>
      <c r="I1204" s="78"/>
      <c r="J1204" s="78"/>
      <c r="K1204" s="33"/>
      <c r="L1204" s="33"/>
      <c r="M1204" s="33"/>
      <c r="N1204" s="33"/>
      <c r="O1204" s="33"/>
      <c r="P1204" s="33"/>
      <c r="R1204" s="33"/>
      <c r="S1204" s="77"/>
      <c r="T1204" s="77"/>
      <c r="U1204" s="77"/>
      <c r="V1204" s="77"/>
      <c r="W1204" s="77"/>
      <c r="X1204" s="77"/>
      <c r="Y1204" s="77"/>
      <c r="Z1204" s="77"/>
      <c r="AA1204" s="77"/>
      <c r="AB1204" s="77"/>
      <c r="AC1204" s="77"/>
      <c r="AD1204" s="77"/>
      <c r="AE1204" s="77"/>
      <c r="AF1204" s="77"/>
      <c r="AG1204" s="77"/>
      <c r="AH1204" s="77"/>
      <c r="AI1204" s="77"/>
      <c r="AJ1204" s="77"/>
      <c r="AK1204" s="77"/>
      <c r="AL1204" s="77"/>
      <c r="AM1204" s="77"/>
      <c r="AN1204" s="77"/>
      <c r="AO1204" s="77"/>
      <c r="AP1204" s="77"/>
      <c r="AQ1204" s="77"/>
      <c r="AR1204" s="77"/>
      <c r="AS1204" s="77"/>
      <c r="AT1204" s="77"/>
      <c r="AU1204" s="77"/>
      <c r="AV1204" s="77"/>
      <c r="AW1204" s="77"/>
      <c r="AX1204" s="77"/>
      <c r="AY1204" s="77"/>
      <c r="AZ1204" s="77"/>
      <c r="BA1204" s="77"/>
      <c r="BB1204" s="77"/>
      <c r="BC1204" s="77"/>
      <c r="BD1204" s="77"/>
      <c r="BE1204" s="77"/>
      <c r="BF1204" s="77"/>
      <c r="BG1204" s="77"/>
      <c r="BH1204" s="77"/>
      <c r="BI1204" s="77"/>
      <c r="BJ1204" s="77"/>
      <c r="BK1204" s="77"/>
      <c r="BL1204" s="77"/>
      <c r="BM1204" s="77"/>
      <c r="BN1204" s="77"/>
      <c r="BO1204" s="77"/>
      <c r="BP1204" s="77"/>
      <c r="BQ1204" s="77"/>
      <c r="BR1204" s="77"/>
      <c r="BS1204" s="77"/>
      <c r="BT1204" s="77"/>
      <c r="BU1204" s="77"/>
      <c r="BV1204" s="77"/>
      <c r="BW1204" s="77"/>
      <c r="BX1204" s="77"/>
      <c r="BY1204" s="77"/>
      <c r="BZ1204" s="77"/>
      <c r="CA1204" s="77"/>
      <c r="CB1204" s="77"/>
      <c r="CC1204" s="77"/>
      <c r="CD1204" s="77"/>
      <c r="CE1204" s="77"/>
      <c r="CF1204" s="77"/>
      <c r="CG1204" s="77"/>
      <c r="CH1204" s="77"/>
      <c r="CI1204" s="77"/>
      <c r="CJ1204" s="77"/>
      <c r="CK1204" s="77"/>
      <c r="CL1204" s="77"/>
      <c r="CN1204" s="78"/>
      <c r="CO1204" s="77"/>
      <c r="CP1204" s="77"/>
      <c r="CQ1204" s="77"/>
      <c r="CR1204" s="77"/>
      <c r="CS1204" s="77"/>
      <c r="CT1204" s="77"/>
      <c r="CU1204" s="77"/>
      <c r="CV1204" s="77"/>
      <c r="CW1204" s="77"/>
      <c r="CX1204" s="77"/>
      <c r="CY1204" s="77"/>
      <c r="CZ1204" s="77"/>
      <c r="DA1204" s="77"/>
      <c r="DB1204" s="77"/>
      <c r="DC1204" s="77"/>
      <c r="DD1204" s="77"/>
      <c r="DE1204" s="77"/>
      <c r="DF1204" s="77"/>
      <c r="DG1204" s="77"/>
      <c r="DH1204" s="77"/>
      <c r="DI1204" s="77"/>
      <c r="DJ1204" s="77"/>
      <c r="DK1204" s="77"/>
      <c r="DL1204" s="77"/>
    </row>
    <row r="1205" spans="1:116" x14ac:dyDescent="0.35">
      <c r="B1205" t="s">
        <v>332</v>
      </c>
      <c r="D1205" t="s">
        <v>770</v>
      </c>
      <c r="E1205" s="8" t="str">
        <f>ROW()&amp;" "&amp;D1205</f>
        <v>1205 LAMORT-S</v>
      </c>
      <c r="G1205" s="136" t="str">
        <f>G1170</f>
        <v>(Primary label)</v>
      </c>
      <c r="K1205" s="53"/>
      <c r="L1205" s="53"/>
      <c r="M1205" s="53"/>
      <c r="N1205" s="53"/>
      <c r="O1205" s="53"/>
      <c r="P1205" s="53"/>
      <c r="R1205" s="24"/>
      <c r="S1205" s="179" t="str">
        <f t="shared" ref="S1205:AX1205" si="1514">S1170</f>
        <v>S$16</v>
      </c>
      <c r="T1205" s="179" t="str">
        <f t="shared" si="1514"/>
        <v>T$16</v>
      </c>
      <c r="U1205" s="179" t="str">
        <f t="shared" si="1514"/>
        <v>U$16</v>
      </c>
      <c r="V1205" s="179" t="str">
        <f t="shared" si="1514"/>
        <v>V$16</v>
      </c>
      <c r="W1205" s="179" t="str">
        <f t="shared" si="1514"/>
        <v>W$16</v>
      </c>
      <c r="X1205" s="179" t="str">
        <f t="shared" si="1514"/>
        <v>X$16</v>
      </c>
      <c r="Y1205" s="179" t="str">
        <f t="shared" si="1514"/>
        <v>Y$16</v>
      </c>
      <c r="Z1205" s="179" t="str">
        <f t="shared" si="1514"/>
        <v>Z$16</v>
      </c>
      <c r="AA1205" s="179" t="str">
        <f t="shared" si="1514"/>
        <v>AA$16</v>
      </c>
      <c r="AB1205" s="179" t="str">
        <f t="shared" si="1514"/>
        <v>AB$16</v>
      </c>
      <c r="AC1205" s="179" t="str">
        <f t="shared" si="1514"/>
        <v>AC$16</v>
      </c>
      <c r="AD1205" s="179" t="str">
        <f t="shared" si="1514"/>
        <v>AD$16</v>
      </c>
      <c r="AE1205" s="179" t="str">
        <f t="shared" si="1514"/>
        <v>AE$16</v>
      </c>
      <c r="AF1205" s="179" t="str">
        <f t="shared" si="1514"/>
        <v>AF$16</v>
      </c>
      <c r="AG1205" s="179" t="str">
        <f t="shared" si="1514"/>
        <v>AG$16</v>
      </c>
      <c r="AH1205" s="179" t="str">
        <f t="shared" si="1514"/>
        <v>AH$16</v>
      </c>
      <c r="AI1205" s="179" t="str">
        <f t="shared" si="1514"/>
        <v>AI$16</v>
      </c>
      <c r="AJ1205" s="179" t="str">
        <f t="shared" si="1514"/>
        <v>AJ$16</v>
      </c>
      <c r="AK1205" s="179" t="str">
        <f t="shared" si="1514"/>
        <v>AK$16</v>
      </c>
      <c r="AL1205" s="179" t="str">
        <f t="shared" si="1514"/>
        <v>AL$16</v>
      </c>
      <c r="AM1205" s="179" t="str">
        <f t="shared" si="1514"/>
        <v>AM$16</v>
      </c>
      <c r="AN1205" s="179" t="str">
        <f t="shared" si="1514"/>
        <v>AN$16</v>
      </c>
      <c r="AO1205" s="179" t="str">
        <f t="shared" si="1514"/>
        <v>AO$16</v>
      </c>
      <c r="AP1205" s="179" t="str">
        <f t="shared" si="1514"/>
        <v>AP$16</v>
      </c>
      <c r="AQ1205" s="179" t="str">
        <f t="shared" si="1514"/>
        <v>AQ$16</v>
      </c>
      <c r="AR1205" s="179" t="str">
        <f t="shared" si="1514"/>
        <v>AR$16</v>
      </c>
      <c r="AS1205" s="179" t="str">
        <f t="shared" si="1514"/>
        <v>AS$16</v>
      </c>
      <c r="AT1205" s="179" t="str">
        <f t="shared" si="1514"/>
        <v>AT$16</v>
      </c>
      <c r="AU1205" s="179" t="str">
        <f t="shared" si="1514"/>
        <v>AU$16</v>
      </c>
      <c r="AV1205" s="179" t="str">
        <f t="shared" si="1514"/>
        <v>AV$16</v>
      </c>
      <c r="AW1205" s="179" t="str">
        <f t="shared" si="1514"/>
        <v>AW$16</v>
      </c>
      <c r="AX1205" s="179" t="str">
        <f t="shared" si="1514"/>
        <v>AX$16</v>
      </c>
      <c r="AY1205" s="179" t="str">
        <f t="shared" ref="AY1205:CD1205" si="1515">AY1170</f>
        <v>AY$16</v>
      </c>
      <c r="AZ1205" s="179" t="str">
        <f t="shared" si="1515"/>
        <v>AZ$16</v>
      </c>
      <c r="BA1205" s="179" t="str">
        <f t="shared" si="1515"/>
        <v>BA$16</v>
      </c>
      <c r="BB1205" s="179" t="str">
        <f t="shared" si="1515"/>
        <v>BB$16</v>
      </c>
      <c r="BC1205" s="179" t="str">
        <f t="shared" si="1515"/>
        <v>BC$16</v>
      </c>
      <c r="BD1205" s="179" t="str">
        <f t="shared" si="1515"/>
        <v>BD$16</v>
      </c>
      <c r="BE1205" s="179" t="str">
        <f t="shared" si="1515"/>
        <v>BE$16</v>
      </c>
      <c r="BF1205" s="179" t="str">
        <f t="shared" si="1515"/>
        <v>BF$16</v>
      </c>
      <c r="BG1205" s="179" t="str">
        <f t="shared" si="1515"/>
        <v>BG$16</v>
      </c>
      <c r="BH1205" s="179" t="str">
        <f t="shared" si="1515"/>
        <v>BH$16</v>
      </c>
      <c r="BI1205" s="179" t="str">
        <f t="shared" si="1515"/>
        <v>BI$16</v>
      </c>
      <c r="BJ1205" s="179" t="str">
        <f t="shared" si="1515"/>
        <v>BJ$16</v>
      </c>
      <c r="BK1205" s="179" t="str">
        <f t="shared" si="1515"/>
        <v>BK$16</v>
      </c>
      <c r="BL1205" s="179" t="str">
        <f t="shared" si="1515"/>
        <v>BL$16</v>
      </c>
      <c r="BM1205" s="179" t="str">
        <f t="shared" si="1515"/>
        <v>BM$16</v>
      </c>
      <c r="BN1205" s="179" t="str">
        <f t="shared" si="1515"/>
        <v>BN$16</v>
      </c>
      <c r="BO1205" s="179" t="str">
        <f t="shared" si="1515"/>
        <v>BO$16</v>
      </c>
      <c r="BP1205" s="179" t="str">
        <f t="shared" si="1515"/>
        <v>BP$16</v>
      </c>
      <c r="BQ1205" s="179" t="str">
        <f t="shared" si="1515"/>
        <v>BQ$16</v>
      </c>
      <c r="BR1205" s="179" t="str">
        <f t="shared" si="1515"/>
        <v>BR$16</v>
      </c>
      <c r="BS1205" s="179" t="str">
        <f t="shared" si="1515"/>
        <v>BS$16</v>
      </c>
      <c r="BT1205" s="179" t="str">
        <f t="shared" si="1515"/>
        <v>BT$16</v>
      </c>
      <c r="BU1205" s="179" t="str">
        <f t="shared" si="1515"/>
        <v>BU$16</v>
      </c>
      <c r="BV1205" s="179" t="str">
        <f t="shared" si="1515"/>
        <v>BV$16</v>
      </c>
      <c r="BW1205" s="179" t="str">
        <f t="shared" si="1515"/>
        <v>BW$16</v>
      </c>
      <c r="BX1205" s="179" t="str">
        <f t="shared" si="1515"/>
        <v>BX$16</v>
      </c>
      <c r="BY1205" s="179" t="str">
        <f t="shared" si="1515"/>
        <v>BY$16</v>
      </c>
      <c r="BZ1205" s="179" t="str">
        <f t="shared" si="1515"/>
        <v>BZ$16</v>
      </c>
      <c r="CA1205" s="179" t="str">
        <f t="shared" si="1515"/>
        <v>CA$16</v>
      </c>
      <c r="CB1205" s="179" t="str">
        <f t="shared" si="1515"/>
        <v>CB$16</v>
      </c>
      <c r="CC1205" s="179" t="str">
        <f t="shared" si="1515"/>
        <v>CC$16</v>
      </c>
      <c r="CD1205" s="179" t="str">
        <f t="shared" si="1515"/>
        <v>CD$16</v>
      </c>
      <c r="CE1205" s="179" t="str">
        <f t="shared" ref="CE1205:CL1205" si="1516">CE1170</f>
        <v>CE$16</v>
      </c>
      <c r="CF1205" s="179" t="str">
        <f t="shared" si="1516"/>
        <v>CF$16</v>
      </c>
      <c r="CG1205" s="179" t="str">
        <f t="shared" si="1516"/>
        <v>CG$16</v>
      </c>
      <c r="CH1205" s="179" t="str">
        <f t="shared" si="1516"/>
        <v>CH$16</v>
      </c>
      <c r="CI1205" s="179" t="str">
        <f t="shared" si="1516"/>
        <v>CI$16</v>
      </c>
      <c r="CJ1205" s="179" t="str">
        <f t="shared" si="1516"/>
        <v>CJ$16</v>
      </c>
      <c r="CK1205" s="179" t="str">
        <f t="shared" si="1516"/>
        <v>CK$16</v>
      </c>
      <c r="CL1205" s="179" t="str">
        <f t="shared" si="1516"/>
        <v>CL$16</v>
      </c>
      <c r="CO1205" s="179" t="str">
        <f t="shared" ref="CO1205:DK1205" si="1517">CO1170</f>
        <v>CO$16</v>
      </c>
      <c r="CP1205" s="179" t="str">
        <f t="shared" si="1517"/>
        <v>CP$16</v>
      </c>
      <c r="CQ1205" s="179" t="str">
        <f t="shared" si="1517"/>
        <v>CQ$16</v>
      </c>
      <c r="CR1205" s="179" t="str">
        <f t="shared" si="1517"/>
        <v>CR$16</v>
      </c>
      <c r="CS1205" s="179" t="str">
        <f t="shared" si="1517"/>
        <v>CS$16</v>
      </c>
      <c r="CT1205" s="179" t="str">
        <f t="shared" si="1517"/>
        <v>CT$16</v>
      </c>
      <c r="CU1205" s="179" t="str">
        <f t="shared" si="1517"/>
        <v>CU$16</v>
      </c>
      <c r="CV1205" s="179" t="str">
        <f t="shared" si="1517"/>
        <v>CV$16</v>
      </c>
      <c r="CW1205" s="179" t="str">
        <f t="shared" si="1517"/>
        <v>CW$16</v>
      </c>
      <c r="CX1205" s="179" t="str">
        <f t="shared" si="1517"/>
        <v>CX$16</v>
      </c>
      <c r="CY1205" s="179" t="str">
        <f t="shared" si="1517"/>
        <v>CY$16</v>
      </c>
      <c r="CZ1205" s="179" t="str">
        <f t="shared" si="1517"/>
        <v>CZ$16</v>
      </c>
      <c r="DA1205" s="179" t="str">
        <f t="shared" si="1517"/>
        <v>DA$16</v>
      </c>
      <c r="DB1205" s="179" t="str">
        <f t="shared" si="1517"/>
        <v>DB$16</v>
      </c>
      <c r="DC1205" s="179" t="str">
        <f t="shared" si="1517"/>
        <v>DC$16</v>
      </c>
      <c r="DD1205" s="179" t="str">
        <f t="shared" si="1517"/>
        <v>DD$16</v>
      </c>
      <c r="DE1205" s="179" t="str">
        <f t="shared" si="1517"/>
        <v>DE$16</v>
      </c>
      <c r="DF1205" s="179" t="str">
        <f t="shared" si="1517"/>
        <v>DF$16</v>
      </c>
      <c r="DG1205" s="179" t="str">
        <f t="shared" si="1517"/>
        <v>DG$16</v>
      </c>
      <c r="DH1205" s="179" t="str">
        <f t="shared" si="1517"/>
        <v>DH$16</v>
      </c>
      <c r="DI1205" s="179" t="str">
        <f t="shared" si="1517"/>
        <v>DI$16</v>
      </c>
      <c r="DJ1205" s="179" t="str">
        <f t="shared" si="1517"/>
        <v>DJ$16</v>
      </c>
      <c r="DK1205" s="179" t="str">
        <f t="shared" si="1517"/>
        <v>DK$16</v>
      </c>
      <c r="DL1205" s="179" t="str">
        <f t="shared" ref="DL1205" si="1518">DL1170</f>
        <v>DL$16</v>
      </c>
    </row>
    <row r="1206" spans="1:116" x14ac:dyDescent="0.35">
      <c r="B1206" t="s">
        <v>332</v>
      </c>
      <c r="D1206" t="s">
        <v>770</v>
      </c>
      <c r="E1206" s="8" t="str">
        <f>ROW()&amp;" "&amp;D1206</f>
        <v>1206 LAMORT-S</v>
      </c>
      <c r="G1206" s="136" t="str">
        <f>G1171</f>
        <v>primary unit</v>
      </c>
      <c r="H1206" s="12"/>
      <c r="I1206" s="60"/>
      <c r="J1206" s="60"/>
      <c r="K1206" s="15"/>
      <c r="L1206" s="15"/>
      <c r="M1206" s="15"/>
      <c r="N1206" s="15"/>
      <c r="O1206" s="15"/>
      <c r="P1206" s="15"/>
      <c r="R1206" s="15"/>
      <c r="S1206" s="179" t="str">
        <f t="shared" ref="S1206:AX1206" si="1519">S1171</f>
        <v>S$17</v>
      </c>
      <c r="T1206" s="179" t="str">
        <f t="shared" si="1519"/>
        <v>T$17</v>
      </c>
      <c r="U1206" s="179" t="str">
        <f t="shared" si="1519"/>
        <v>U$17</v>
      </c>
      <c r="V1206" s="179" t="str">
        <f t="shared" si="1519"/>
        <v>V$17</v>
      </c>
      <c r="W1206" s="179" t="str">
        <f t="shared" si="1519"/>
        <v>W$17</v>
      </c>
      <c r="X1206" s="179" t="str">
        <f t="shared" si="1519"/>
        <v>X$17</v>
      </c>
      <c r="Y1206" s="179" t="str">
        <f t="shared" si="1519"/>
        <v>Y$17</v>
      </c>
      <c r="Z1206" s="179" t="str">
        <f t="shared" si="1519"/>
        <v>Z$17</v>
      </c>
      <c r="AA1206" s="179" t="str">
        <f t="shared" si="1519"/>
        <v>AA$17</v>
      </c>
      <c r="AB1206" s="179" t="str">
        <f t="shared" si="1519"/>
        <v>AB$17</v>
      </c>
      <c r="AC1206" s="179" t="str">
        <f t="shared" si="1519"/>
        <v>AC$17</v>
      </c>
      <c r="AD1206" s="179" t="str">
        <f t="shared" si="1519"/>
        <v>AD$17</v>
      </c>
      <c r="AE1206" s="179" t="str">
        <f t="shared" si="1519"/>
        <v>AE$17</v>
      </c>
      <c r="AF1206" s="179" t="str">
        <f t="shared" si="1519"/>
        <v>AF$17</v>
      </c>
      <c r="AG1206" s="179" t="str">
        <f t="shared" si="1519"/>
        <v>AG$17</v>
      </c>
      <c r="AH1206" s="179" t="str">
        <f t="shared" si="1519"/>
        <v>AH$17</v>
      </c>
      <c r="AI1206" s="179" t="str">
        <f t="shared" si="1519"/>
        <v>AI$17</v>
      </c>
      <c r="AJ1206" s="179" t="str">
        <f t="shared" si="1519"/>
        <v>AJ$17</v>
      </c>
      <c r="AK1206" s="179" t="str">
        <f t="shared" si="1519"/>
        <v>AK$17</v>
      </c>
      <c r="AL1206" s="179" t="str">
        <f t="shared" si="1519"/>
        <v>AL$17</v>
      </c>
      <c r="AM1206" s="179" t="str">
        <f t="shared" si="1519"/>
        <v>AM$17</v>
      </c>
      <c r="AN1206" s="179" t="str">
        <f t="shared" si="1519"/>
        <v>AN$17</v>
      </c>
      <c r="AO1206" s="179" t="str">
        <f t="shared" si="1519"/>
        <v>AO$17</v>
      </c>
      <c r="AP1206" s="179" t="str">
        <f t="shared" si="1519"/>
        <v>AP$17</v>
      </c>
      <c r="AQ1206" s="179" t="str">
        <f t="shared" si="1519"/>
        <v>AQ$17</v>
      </c>
      <c r="AR1206" s="179" t="str">
        <f t="shared" si="1519"/>
        <v>AR$17</v>
      </c>
      <c r="AS1206" s="179" t="str">
        <f t="shared" si="1519"/>
        <v>AS$17</v>
      </c>
      <c r="AT1206" s="179" t="str">
        <f t="shared" si="1519"/>
        <v>AT$17</v>
      </c>
      <c r="AU1206" s="179" t="str">
        <f t="shared" si="1519"/>
        <v>AU$17</v>
      </c>
      <c r="AV1206" s="179" t="str">
        <f t="shared" si="1519"/>
        <v>AV$17</v>
      </c>
      <c r="AW1206" s="179" t="str">
        <f t="shared" si="1519"/>
        <v>AW$17</v>
      </c>
      <c r="AX1206" s="179" t="str">
        <f t="shared" si="1519"/>
        <v>AX$17</v>
      </c>
      <c r="AY1206" s="179" t="str">
        <f t="shared" ref="AY1206:CD1206" si="1520">AY1171</f>
        <v>AY$17</v>
      </c>
      <c r="AZ1206" s="179" t="str">
        <f t="shared" si="1520"/>
        <v>AZ$17</v>
      </c>
      <c r="BA1206" s="179" t="str">
        <f t="shared" si="1520"/>
        <v>BA$17</v>
      </c>
      <c r="BB1206" s="179" t="str">
        <f t="shared" si="1520"/>
        <v>BB$17</v>
      </c>
      <c r="BC1206" s="179" t="str">
        <f t="shared" si="1520"/>
        <v>BC$17</v>
      </c>
      <c r="BD1206" s="179" t="str">
        <f t="shared" si="1520"/>
        <v>BD$17</v>
      </c>
      <c r="BE1206" s="179" t="str">
        <f t="shared" si="1520"/>
        <v>BE$17</v>
      </c>
      <c r="BF1206" s="179" t="str">
        <f t="shared" si="1520"/>
        <v>BF$17</v>
      </c>
      <c r="BG1206" s="179" t="str">
        <f t="shared" si="1520"/>
        <v>BG$17</v>
      </c>
      <c r="BH1206" s="179" t="str">
        <f t="shared" si="1520"/>
        <v>BH$17</v>
      </c>
      <c r="BI1206" s="179" t="str">
        <f t="shared" si="1520"/>
        <v>BI$17</v>
      </c>
      <c r="BJ1206" s="179" t="str">
        <f t="shared" si="1520"/>
        <v>BJ$17</v>
      </c>
      <c r="BK1206" s="179" t="str">
        <f t="shared" si="1520"/>
        <v>BK$17</v>
      </c>
      <c r="BL1206" s="179" t="str">
        <f t="shared" si="1520"/>
        <v>BL$17</v>
      </c>
      <c r="BM1206" s="179" t="str">
        <f t="shared" si="1520"/>
        <v>BM$17</v>
      </c>
      <c r="BN1206" s="179" t="str">
        <f t="shared" si="1520"/>
        <v>BN$17</v>
      </c>
      <c r="BO1206" s="179" t="str">
        <f t="shared" si="1520"/>
        <v>BO$17</v>
      </c>
      <c r="BP1206" s="179" t="str">
        <f t="shared" si="1520"/>
        <v>BP$17</v>
      </c>
      <c r="BQ1206" s="179" t="str">
        <f t="shared" si="1520"/>
        <v>BQ$17</v>
      </c>
      <c r="BR1206" s="179" t="str">
        <f t="shared" si="1520"/>
        <v>BR$17</v>
      </c>
      <c r="BS1206" s="179" t="str">
        <f t="shared" si="1520"/>
        <v>BS$17</v>
      </c>
      <c r="BT1206" s="179" t="str">
        <f t="shared" si="1520"/>
        <v>BT$17</v>
      </c>
      <c r="BU1206" s="179" t="str">
        <f t="shared" si="1520"/>
        <v>BU$17</v>
      </c>
      <c r="BV1206" s="179" t="str">
        <f t="shared" si="1520"/>
        <v>BV$17</v>
      </c>
      <c r="BW1206" s="179" t="str">
        <f t="shared" si="1520"/>
        <v>BW$17</v>
      </c>
      <c r="BX1206" s="179" t="str">
        <f t="shared" si="1520"/>
        <v>BX$17</v>
      </c>
      <c r="BY1206" s="179" t="str">
        <f t="shared" si="1520"/>
        <v>BY$17</v>
      </c>
      <c r="BZ1206" s="179" t="str">
        <f t="shared" si="1520"/>
        <v>BZ$17</v>
      </c>
      <c r="CA1206" s="179" t="str">
        <f t="shared" si="1520"/>
        <v>CA$17</v>
      </c>
      <c r="CB1206" s="179" t="str">
        <f t="shared" si="1520"/>
        <v>CB$17</v>
      </c>
      <c r="CC1206" s="179" t="str">
        <f t="shared" si="1520"/>
        <v>CC$17</v>
      </c>
      <c r="CD1206" s="179" t="str">
        <f t="shared" si="1520"/>
        <v>CD$17</v>
      </c>
      <c r="CE1206" s="179" t="str">
        <f t="shared" ref="CE1206:CL1206" si="1521">CE1171</f>
        <v>CE$17</v>
      </c>
      <c r="CF1206" s="179" t="str">
        <f t="shared" si="1521"/>
        <v>CF$17</v>
      </c>
      <c r="CG1206" s="179" t="str">
        <f t="shared" si="1521"/>
        <v>CG$17</v>
      </c>
      <c r="CH1206" s="179" t="str">
        <f t="shared" si="1521"/>
        <v>CH$17</v>
      </c>
      <c r="CI1206" s="179" t="str">
        <f t="shared" si="1521"/>
        <v>CI$17</v>
      </c>
      <c r="CJ1206" s="179" t="str">
        <f t="shared" si="1521"/>
        <v>CJ$17</v>
      </c>
      <c r="CK1206" s="179" t="str">
        <f t="shared" si="1521"/>
        <v>CK$17</v>
      </c>
      <c r="CL1206" s="179" t="str">
        <f t="shared" si="1521"/>
        <v>CL$17</v>
      </c>
      <c r="CN1206" s="60"/>
      <c r="CO1206" s="179" t="str">
        <f t="shared" ref="CO1206:DK1206" si="1522">CO1171</f>
        <v>CO$17</v>
      </c>
      <c r="CP1206" s="179" t="str">
        <f t="shared" si="1522"/>
        <v>CP$17</v>
      </c>
      <c r="CQ1206" s="179" t="str">
        <f t="shared" si="1522"/>
        <v>CQ$17</v>
      </c>
      <c r="CR1206" s="179" t="str">
        <f t="shared" si="1522"/>
        <v>CR$17</v>
      </c>
      <c r="CS1206" s="179" t="str">
        <f t="shared" si="1522"/>
        <v>CS$17</v>
      </c>
      <c r="CT1206" s="179" t="str">
        <f t="shared" si="1522"/>
        <v>CT$17</v>
      </c>
      <c r="CU1206" s="179" t="str">
        <f t="shared" si="1522"/>
        <v>CU$17</v>
      </c>
      <c r="CV1206" s="179" t="str">
        <f t="shared" si="1522"/>
        <v>CV$17</v>
      </c>
      <c r="CW1206" s="179" t="str">
        <f t="shared" si="1522"/>
        <v>CW$17</v>
      </c>
      <c r="CX1206" s="179" t="str">
        <f t="shared" si="1522"/>
        <v>CX$17</v>
      </c>
      <c r="CY1206" s="179" t="str">
        <f t="shared" si="1522"/>
        <v>CY$17</v>
      </c>
      <c r="CZ1206" s="179" t="str">
        <f t="shared" si="1522"/>
        <v>CZ$17</v>
      </c>
      <c r="DA1206" s="179" t="str">
        <f t="shared" si="1522"/>
        <v>DA$17</v>
      </c>
      <c r="DB1206" s="179" t="str">
        <f t="shared" si="1522"/>
        <v>DB$17</v>
      </c>
      <c r="DC1206" s="179" t="str">
        <f t="shared" si="1522"/>
        <v>DC$17</v>
      </c>
      <c r="DD1206" s="179" t="str">
        <f t="shared" si="1522"/>
        <v>DD$17</v>
      </c>
      <c r="DE1206" s="179" t="str">
        <f t="shared" si="1522"/>
        <v>DE$17</v>
      </c>
      <c r="DF1206" s="179" t="str">
        <f t="shared" si="1522"/>
        <v>DF$17</v>
      </c>
      <c r="DG1206" s="179" t="str">
        <f t="shared" si="1522"/>
        <v>DG$17</v>
      </c>
      <c r="DH1206" s="179" t="str">
        <f t="shared" si="1522"/>
        <v>DH$17</v>
      </c>
      <c r="DI1206" s="179" t="str">
        <f t="shared" si="1522"/>
        <v>DI$17</v>
      </c>
      <c r="DJ1206" s="179" t="str">
        <f t="shared" si="1522"/>
        <v>DJ$17</v>
      </c>
      <c r="DK1206" s="179" t="str">
        <f t="shared" si="1522"/>
        <v>DK$17</v>
      </c>
      <c r="DL1206" s="179" t="str">
        <f t="shared" ref="DL1206" si="1523">DL1171</f>
        <v>DL$17</v>
      </c>
    </row>
    <row r="1207" spans="1:116" x14ac:dyDescent="0.35">
      <c r="B1207" t="s">
        <v>332</v>
      </c>
      <c r="D1207" t="s">
        <v>770</v>
      </c>
      <c r="E1207" s="8" t="str">
        <f t="shared" ref="E1207:E1210" si="1524">ROW()&amp;" "&amp;D1207</f>
        <v>1207 LAMORT-S</v>
      </c>
      <c r="G1207" s="136" t="str">
        <f>G1172</f>
        <v>Primary revenue driver</v>
      </c>
      <c r="H1207" s="12"/>
      <c r="I1207" s="60"/>
      <c r="J1207" s="60"/>
      <c r="K1207" s="15"/>
      <c r="L1207" s="15"/>
      <c r="M1207" s="15"/>
      <c r="N1207" s="15"/>
      <c r="O1207" s="15"/>
      <c r="P1207" s="15"/>
      <c r="R1207" s="15"/>
      <c r="S1207" s="179">
        <f t="shared" ref="S1207:AX1207" si="1525">S1172</f>
        <v>0</v>
      </c>
      <c r="T1207" s="179">
        <f t="shared" si="1525"/>
        <v>0</v>
      </c>
      <c r="U1207" s="179">
        <f t="shared" si="1525"/>
        <v>0</v>
      </c>
      <c r="V1207" s="179">
        <f t="shared" si="1525"/>
        <v>0</v>
      </c>
      <c r="W1207" s="179">
        <f t="shared" si="1525"/>
        <v>0</v>
      </c>
      <c r="X1207" s="179">
        <f t="shared" si="1525"/>
        <v>0</v>
      </c>
      <c r="Y1207" s="179">
        <f t="shared" si="1525"/>
        <v>0</v>
      </c>
      <c r="Z1207" s="179">
        <f t="shared" si="1525"/>
        <v>0</v>
      </c>
      <c r="AA1207" s="179">
        <f t="shared" si="1525"/>
        <v>0</v>
      </c>
      <c r="AB1207" s="179">
        <f t="shared" si="1525"/>
        <v>0</v>
      </c>
      <c r="AC1207" s="179">
        <f t="shared" si="1525"/>
        <v>0</v>
      </c>
      <c r="AD1207" s="179">
        <f t="shared" si="1525"/>
        <v>0</v>
      </c>
      <c r="AE1207" s="179">
        <f t="shared" si="1525"/>
        <v>0</v>
      </c>
      <c r="AF1207" s="179">
        <f t="shared" si="1525"/>
        <v>0</v>
      </c>
      <c r="AG1207" s="179">
        <f t="shared" si="1525"/>
        <v>0</v>
      </c>
      <c r="AH1207" s="179">
        <f t="shared" si="1525"/>
        <v>0</v>
      </c>
      <c r="AI1207" s="179">
        <f t="shared" si="1525"/>
        <v>0</v>
      </c>
      <c r="AJ1207" s="179">
        <f t="shared" si="1525"/>
        <v>0</v>
      </c>
      <c r="AK1207" s="179">
        <f t="shared" si="1525"/>
        <v>0</v>
      </c>
      <c r="AL1207" s="179">
        <f t="shared" si="1525"/>
        <v>0</v>
      </c>
      <c r="AM1207" s="179">
        <f t="shared" si="1525"/>
        <v>0</v>
      </c>
      <c r="AN1207" s="179">
        <f t="shared" si="1525"/>
        <v>0</v>
      </c>
      <c r="AO1207" s="179">
        <f t="shared" si="1525"/>
        <v>0</v>
      </c>
      <c r="AP1207" s="179">
        <f t="shared" si="1525"/>
        <v>0</v>
      </c>
      <c r="AQ1207" s="179">
        <f t="shared" si="1525"/>
        <v>0</v>
      </c>
      <c r="AR1207" s="179">
        <f t="shared" si="1525"/>
        <v>0</v>
      </c>
      <c r="AS1207" s="179">
        <f t="shared" si="1525"/>
        <v>0</v>
      </c>
      <c r="AT1207" s="179">
        <f t="shared" si="1525"/>
        <v>0</v>
      </c>
      <c r="AU1207" s="179">
        <f t="shared" si="1525"/>
        <v>0</v>
      </c>
      <c r="AV1207" s="179">
        <f t="shared" si="1525"/>
        <v>0</v>
      </c>
      <c r="AW1207" s="179">
        <f t="shared" si="1525"/>
        <v>0</v>
      </c>
      <c r="AX1207" s="179">
        <f t="shared" si="1525"/>
        <v>0</v>
      </c>
      <c r="AY1207" s="179">
        <f t="shared" ref="AY1207:CD1207" si="1526">AY1172</f>
        <v>0</v>
      </c>
      <c r="AZ1207" s="179">
        <f t="shared" si="1526"/>
        <v>0</v>
      </c>
      <c r="BA1207" s="179">
        <f t="shared" si="1526"/>
        <v>0</v>
      </c>
      <c r="BB1207" s="179">
        <f t="shared" si="1526"/>
        <v>0</v>
      </c>
      <c r="BC1207" s="179">
        <f t="shared" si="1526"/>
        <v>0</v>
      </c>
      <c r="BD1207" s="179">
        <f t="shared" si="1526"/>
        <v>0</v>
      </c>
      <c r="BE1207" s="179">
        <f t="shared" si="1526"/>
        <v>0</v>
      </c>
      <c r="BF1207" s="179">
        <f t="shared" si="1526"/>
        <v>0</v>
      </c>
      <c r="BG1207" s="179">
        <f t="shared" si="1526"/>
        <v>0</v>
      </c>
      <c r="BH1207" s="179">
        <f t="shared" si="1526"/>
        <v>0</v>
      </c>
      <c r="BI1207" s="179">
        <f t="shared" si="1526"/>
        <v>0</v>
      </c>
      <c r="BJ1207" s="179">
        <f t="shared" si="1526"/>
        <v>0</v>
      </c>
      <c r="BK1207" s="179">
        <f t="shared" si="1526"/>
        <v>0</v>
      </c>
      <c r="BL1207" s="179">
        <f t="shared" si="1526"/>
        <v>0</v>
      </c>
      <c r="BM1207" s="179">
        <f t="shared" si="1526"/>
        <v>0</v>
      </c>
      <c r="BN1207" s="179">
        <f t="shared" si="1526"/>
        <v>0</v>
      </c>
      <c r="BO1207" s="179">
        <f t="shared" si="1526"/>
        <v>0</v>
      </c>
      <c r="BP1207" s="179">
        <f t="shared" si="1526"/>
        <v>0</v>
      </c>
      <c r="BQ1207" s="179">
        <f t="shared" si="1526"/>
        <v>0</v>
      </c>
      <c r="BR1207" s="179">
        <f t="shared" si="1526"/>
        <v>0</v>
      </c>
      <c r="BS1207" s="179">
        <f t="shared" si="1526"/>
        <v>0</v>
      </c>
      <c r="BT1207" s="179">
        <f t="shared" si="1526"/>
        <v>0</v>
      </c>
      <c r="BU1207" s="179">
        <f t="shared" si="1526"/>
        <v>0</v>
      </c>
      <c r="BV1207" s="179">
        <f t="shared" si="1526"/>
        <v>0</v>
      </c>
      <c r="BW1207" s="179">
        <f t="shared" si="1526"/>
        <v>0</v>
      </c>
      <c r="BX1207" s="179">
        <f t="shared" si="1526"/>
        <v>0</v>
      </c>
      <c r="BY1207" s="179">
        <f t="shared" si="1526"/>
        <v>0</v>
      </c>
      <c r="BZ1207" s="179">
        <f t="shared" si="1526"/>
        <v>0</v>
      </c>
      <c r="CA1207" s="179">
        <f t="shared" si="1526"/>
        <v>0</v>
      </c>
      <c r="CB1207" s="179">
        <f t="shared" si="1526"/>
        <v>0</v>
      </c>
      <c r="CC1207" s="179">
        <f t="shared" si="1526"/>
        <v>0</v>
      </c>
      <c r="CD1207" s="179">
        <f t="shared" si="1526"/>
        <v>0</v>
      </c>
      <c r="CE1207" s="179">
        <f t="shared" ref="CE1207:CL1207" si="1527">CE1172</f>
        <v>0</v>
      </c>
      <c r="CF1207" s="179">
        <f t="shared" si="1527"/>
        <v>0</v>
      </c>
      <c r="CG1207" s="179">
        <f t="shared" si="1527"/>
        <v>0</v>
      </c>
      <c r="CH1207" s="179">
        <f t="shared" si="1527"/>
        <v>0</v>
      </c>
      <c r="CI1207" s="179">
        <f t="shared" si="1527"/>
        <v>0</v>
      </c>
      <c r="CJ1207" s="179">
        <f t="shared" si="1527"/>
        <v>0</v>
      </c>
      <c r="CK1207" s="179">
        <f t="shared" si="1527"/>
        <v>0</v>
      </c>
      <c r="CL1207" s="179">
        <f t="shared" si="1527"/>
        <v>0</v>
      </c>
      <c r="CN1207" s="60"/>
      <c r="CO1207" s="179">
        <f t="shared" ref="CO1207:DK1207" si="1528">CO1172</f>
        <v>0</v>
      </c>
      <c r="CP1207" s="179">
        <f t="shared" si="1528"/>
        <v>0</v>
      </c>
      <c r="CQ1207" s="179">
        <f t="shared" si="1528"/>
        <v>0</v>
      </c>
      <c r="CR1207" s="179">
        <f t="shared" si="1528"/>
        <v>0</v>
      </c>
      <c r="CS1207" s="179">
        <f t="shared" si="1528"/>
        <v>0</v>
      </c>
      <c r="CT1207" s="179">
        <f t="shared" si="1528"/>
        <v>0</v>
      </c>
      <c r="CU1207" s="179">
        <f t="shared" si="1528"/>
        <v>0</v>
      </c>
      <c r="CV1207" s="179">
        <f t="shared" si="1528"/>
        <v>0</v>
      </c>
      <c r="CW1207" s="179">
        <f t="shared" si="1528"/>
        <v>0</v>
      </c>
      <c r="CX1207" s="179">
        <f t="shared" si="1528"/>
        <v>0</v>
      </c>
      <c r="CY1207" s="179">
        <f t="shared" si="1528"/>
        <v>0</v>
      </c>
      <c r="CZ1207" s="179">
        <f t="shared" si="1528"/>
        <v>0</v>
      </c>
      <c r="DA1207" s="179">
        <f t="shared" si="1528"/>
        <v>0</v>
      </c>
      <c r="DB1207" s="179">
        <f t="shared" si="1528"/>
        <v>0</v>
      </c>
      <c r="DC1207" s="179">
        <f t="shared" si="1528"/>
        <v>0</v>
      </c>
      <c r="DD1207" s="179">
        <f t="shared" si="1528"/>
        <v>0</v>
      </c>
      <c r="DE1207" s="179">
        <f t="shared" si="1528"/>
        <v>0</v>
      </c>
      <c r="DF1207" s="179">
        <f t="shared" si="1528"/>
        <v>0</v>
      </c>
      <c r="DG1207" s="179">
        <f t="shared" si="1528"/>
        <v>0</v>
      </c>
      <c r="DH1207" s="179">
        <f t="shared" si="1528"/>
        <v>0</v>
      </c>
      <c r="DI1207" s="179">
        <f t="shared" si="1528"/>
        <v>0</v>
      </c>
      <c r="DJ1207" s="179">
        <f t="shared" si="1528"/>
        <v>0</v>
      </c>
      <c r="DK1207" s="179">
        <f t="shared" si="1528"/>
        <v>0</v>
      </c>
      <c r="DL1207" s="179">
        <f t="shared" ref="DL1207" si="1529">DL1172</f>
        <v>0</v>
      </c>
    </row>
    <row r="1208" spans="1:116" x14ac:dyDescent="0.35">
      <c r="B1208" t="s">
        <v>332</v>
      </c>
      <c r="D1208" t="s">
        <v>770</v>
      </c>
      <c r="E1208" s="8" t="str">
        <f t="shared" ref="E1208" si="1530">ROW()&amp;" "&amp;D1208</f>
        <v>1208 LAMORT-S</v>
      </c>
      <c r="G1208" s="136" t="str">
        <f>G1173</f>
        <v>Primary volume driver</v>
      </c>
      <c r="H1208" s="12"/>
      <c r="I1208" s="60"/>
      <c r="J1208" s="60"/>
      <c r="K1208" s="15"/>
      <c r="L1208" s="15"/>
      <c r="M1208" s="15"/>
      <c r="N1208" s="15"/>
      <c r="O1208" s="15"/>
      <c r="P1208" s="15"/>
      <c r="R1208" s="15"/>
      <c r="S1208" s="179"/>
      <c r="T1208" s="179"/>
      <c r="U1208" s="179"/>
      <c r="V1208" s="179"/>
      <c r="W1208" s="179"/>
      <c r="X1208" s="179"/>
      <c r="Y1208" s="179"/>
      <c r="Z1208" s="179"/>
      <c r="AA1208" s="179"/>
      <c r="AB1208" s="179"/>
      <c r="AC1208" s="179"/>
      <c r="AD1208" s="179"/>
      <c r="AE1208" s="179"/>
      <c r="AF1208" s="179"/>
      <c r="AG1208" s="179"/>
      <c r="AH1208" s="179"/>
      <c r="AI1208" s="179"/>
      <c r="AJ1208" s="179"/>
      <c r="AK1208" s="179"/>
      <c r="AL1208" s="179"/>
      <c r="AM1208" s="179"/>
      <c r="AN1208" s="179"/>
      <c r="AO1208" s="179"/>
      <c r="AP1208" s="179"/>
      <c r="AQ1208" s="179"/>
      <c r="AR1208" s="179"/>
      <c r="AS1208" s="179"/>
      <c r="AT1208" s="179"/>
      <c r="AU1208" s="179"/>
      <c r="AV1208" s="179"/>
      <c r="AW1208" s="179"/>
      <c r="AX1208" s="179"/>
      <c r="AY1208" s="179"/>
      <c r="AZ1208" s="179"/>
      <c r="BA1208" s="179"/>
      <c r="BB1208" s="179"/>
      <c r="BC1208" s="179"/>
      <c r="BD1208" s="179"/>
      <c r="BE1208" s="179"/>
      <c r="BF1208" s="179"/>
      <c r="BG1208" s="179"/>
      <c r="BH1208" s="179"/>
      <c r="BI1208" s="179"/>
      <c r="BJ1208" s="179"/>
      <c r="BK1208" s="179"/>
      <c r="BL1208" s="179"/>
      <c r="BM1208" s="179"/>
      <c r="BN1208" s="179"/>
      <c r="BO1208" s="179"/>
      <c r="BP1208" s="179"/>
      <c r="BQ1208" s="179"/>
      <c r="BR1208" s="179"/>
      <c r="BS1208" s="179"/>
      <c r="BT1208" s="179"/>
      <c r="BU1208" s="179"/>
      <c r="BV1208" s="179"/>
      <c r="BW1208" s="179"/>
      <c r="BX1208" s="179"/>
      <c r="BY1208" s="179"/>
      <c r="BZ1208" s="179"/>
      <c r="CA1208" s="179"/>
      <c r="CB1208" s="179"/>
      <c r="CC1208" s="179"/>
      <c r="CD1208" s="179"/>
      <c r="CE1208" s="179"/>
      <c r="CF1208" s="179"/>
      <c r="CG1208" s="179"/>
      <c r="CH1208" s="179"/>
      <c r="CI1208" s="179"/>
      <c r="CJ1208" s="179"/>
      <c r="CK1208" s="179"/>
      <c r="CL1208" s="179"/>
      <c r="CN1208" s="60"/>
      <c r="CO1208" s="179"/>
      <c r="CP1208" s="179"/>
      <c r="CQ1208" s="179"/>
      <c r="CR1208" s="179"/>
      <c r="CS1208" s="179"/>
      <c r="CT1208" s="179"/>
      <c r="CU1208" s="179"/>
      <c r="CV1208" s="179"/>
      <c r="CW1208" s="179"/>
      <c r="CX1208" s="179"/>
      <c r="CY1208" s="179"/>
      <c r="CZ1208" s="179"/>
      <c r="DA1208" s="179"/>
      <c r="DB1208" s="179"/>
      <c r="DC1208" s="179"/>
      <c r="DD1208" s="179"/>
      <c r="DE1208" s="179"/>
      <c r="DF1208" s="179"/>
      <c r="DG1208" s="179"/>
      <c r="DH1208" s="179"/>
      <c r="DI1208" s="179"/>
      <c r="DJ1208" s="179"/>
      <c r="DK1208" s="179"/>
      <c r="DL1208" s="179"/>
    </row>
    <row r="1209" spans="1:116" x14ac:dyDescent="0.35">
      <c r="B1209" t="s">
        <v>332</v>
      </c>
      <c r="D1209" t="s">
        <v>770</v>
      </c>
      <c r="E1209" s="8" t="str">
        <f t="shared" si="1524"/>
        <v>1209 LAMORT-S</v>
      </c>
      <c r="G1209" s="191" t="str">
        <f>G1178</f>
        <v>Volume driven amortizing loan - no defaults:</v>
      </c>
      <c r="H1209" s="90"/>
      <c r="I1209" s="213"/>
      <c r="J1209" s="213"/>
      <c r="K1209" s="214"/>
      <c r="L1209" s="214"/>
      <c r="M1209" s="214"/>
      <c r="N1209" s="214"/>
      <c r="O1209" s="214"/>
      <c r="P1209" s="214"/>
      <c r="R1209" s="214"/>
      <c r="S1209" s="4" t="str">
        <f>ADDRESS(ROW(S1190),COLUMN(S1190),2)</f>
        <v>S$1190</v>
      </c>
      <c r="T1209" s="4" t="str">
        <f t="shared" ref="T1209:CE1209" si="1531">ADDRESS(ROW(T1190),COLUMN(T1190),2)</f>
        <v>T$1190</v>
      </c>
      <c r="U1209" s="4" t="str">
        <f t="shared" si="1531"/>
        <v>U$1190</v>
      </c>
      <c r="V1209" s="4" t="str">
        <f t="shared" si="1531"/>
        <v>V$1190</v>
      </c>
      <c r="W1209" s="4" t="str">
        <f t="shared" si="1531"/>
        <v>W$1190</v>
      </c>
      <c r="X1209" s="4" t="str">
        <f t="shared" si="1531"/>
        <v>X$1190</v>
      </c>
      <c r="Y1209" s="4" t="str">
        <f t="shared" si="1531"/>
        <v>Y$1190</v>
      </c>
      <c r="Z1209" s="4" t="str">
        <f t="shared" si="1531"/>
        <v>Z$1190</v>
      </c>
      <c r="AA1209" s="4" t="str">
        <f t="shared" si="1531"/>
        <v>AA$1190</v>
      </c>
      <c r="AB1209" s="4" t="str">
        <f t="shared" si="1531"/>
        <v>AB$1190</v>
      </c>
      <c r="AC1209" s="4" t="str">
        <f t="shared" si="1531"/>
        <v>AC$1190</v>
      </c>
      <c r="AD1209" s="4" t="str">
        <f t="shared" si="1531"/>
        <v>AD$1190</v>
      </c>
      <c r="AE1209" s="4" t="str">
        <f t="shared" si="1531"/>
        <v>AE$1190</v>
      </c>
      <c r="AF1209" s="4" t="str">
        <f t="shared" si="1531"/>
        <v>AF$1190</v>
      </c>
      <c r="AG1209" s="4" t="str">
        <f t="shared" si="1531"/>
        <v>AG$1190</v>
      </c>
      <c r="AH1209" s="4" t="str">
        <f t="shared" si="1531"/>
        <v>AH$1190</v>
      </c>
      <c r="AI1209" s="4" t="str">
        <f t="shared" si="1531"/>
        <v>AI$1190</v>
      </c>
      <c r="AJ1209" s="4" t="str">
        <f t="shared" si="1531"/>
        <v>AJ$1190</v>
      </c>
      <c r="AK1209" s="4" t="str">
        <f t="shared" si="1531"/>
        <v>AK$1190</v>
      </c>
      <c r="AL1209" s="4" t="str">
        <f t="shared" si="1531"/>
        <v>AL$1190</v>
      </c>
      <c r="AM1209" s="4" t="str">
        <f t="shared" si="1531"/>
        <v>AM$1190</v>
      </c>
      <c r="AN1209" s="4" t="str">
        <f t="shared" si="1531"/>
        <v>AN$1190</v>
      </c>
      <c r="AO1209" s="4" t="str">
        <f t="shared" si="1531"/>
        <v>AO$1190</v>
      </c>
      <c r="AP1209" s="4" t="str">
        <f t="shared" si="1531"/>
        <v>AP$1190</v>
      </c>
      <c r="AQ1209" s="4" t="str">
        <f t="shared" si="1531"/>
        <v>AQ$1190</v>
      </c>
      <c r="AR1209" s="4" t="str">
        <f t="shared" si="1531"/>
        <v>AR$1190</v>
      </c>
      <c r="AS1209" s="4" t="str">
        <f t="shared" si="1531"/>
        <v>AS$1190</v>
      </c>
      <c r="AT1209" s="4" t="str">
        <f t="shared" si="1531"/>
        <v>AT$1190</v>
      </c>
      <c r="AU1209" s="4" t="str">
        <f t="shared" si="1531"/>
        <v>AU$1190</v>
      </c>
      <c r="AV1209" s="4" t="str">
        <f t="shared" si="1531"/>
        <v>AV$1190</v>
      </c>
      <c r="AW1209" s="4" t="str">
        <f t="shared" si="1531"/>
        <v>AW$1190</v>
      </c>
      <c r="AX1209" s="4" t="str">
        <f t="shared" si="1531"/>
        <v>AX$1190</v>
      </c>
      <c r="AY1209" s="4" t="str">
        <f t="shared" si="1531"/>
        <v>AY$1190</v>
      </c>
      <c r="AZ1209" s="4" t="str">
        <f t="shared" si="1531"/>
        <v>AZ$1190</v>
      </c>
      <c r="BA1209" s="4" t="str">
        <f t="shared" si="1531"/>
        <v>BA$1190</v>
      </c>
      <c r="BB1209" s="4" t="str">
        <f t="shared" si="1531"/>
        <v>BB$1190</v>
      </c>
      <c r="BC1209" s="4" t="str">
        <f t="shared" si="1531"/>
        <v>BC$1190</v>
      </c>
      <c r="BD1209" s="4" t="str">
        <f t="shared" si="1531"/>
        <v>BD$1190</v>
      </c>
      <c r="BE1209" s="4" t="str">
        <f t="shared" si="1531"/>
        <v>BE$1190</v>
      </c>
      <c r="BF1209" s="4" t="str">
        <f t="shared" si="1531"/>
        <v>BF$1190</v>
      </c>
      <c r="BG1209" s="4" t="str">
        <f t="shared" si="1531"/>
        <v>BG$1190</v>
      </c>
      <c r="BH1209" s="4" t="str">
        <f t="shared" si="1531"/>
        <v>BH$1190</v>
      </c>
      <c r="BI1209" s="4" t="str">
        <f t="shared" si="1531"/>
        <v>BI$1190</v>
      </c>
      <c r="BJ1209" s="4" t="str">
        <f t="shared" si="1531"/>
        <v>BJ$1190</v>
      </c>
      <c r="BK1209" s="4" t="str">
        <f t="shared" si="1531"/>
        <v>BK$1190</v>
      </c>
      <c r="BL1209" s="4" t="str">
        <f t="shared" si="1531"/>
        <v>BL$1190</v>
      </c>
      <c r="BM1209" s="4" t="str">
        <f t="shared" si="1531"/>
        <v>BM$1190</v>
      </c>
      <c r="BN1209" s="4" t="str">
        <f t="shared" si="1531"/>
        <v>BN$1190</v>
      </c>
      <c r="BO1209" s="4" t="str">
        <f t="shared" si="1531"/>
        <v>BO$1190</v>
      </c>
      <c r="BP1209" s="4" t="str">
        <f t="shared" si="1531"/>
        <v>BP$1190</v>
      </c>
      <c r="BQ1209" s="4" t="str">
        <f t="shared" si="1531"/>
        <v>BQ$1190</v>
      </c>
      <c r="BR1209" s="4" t="str">
        <f t="shared" si="1531"/>
        <v>BR$1190</v>
      </c>
      <c r="BS1209" s="4" t="str">
        <f t="shared" si="1531"/>
        <v>BS$1190</v>
      </c>
      <c r="BT1209" s="4" t="str">
        <f t="shared" si="1531"/>
        <v>BT$1190</v>
      </c>
      <c r="BU1209" s="4" t="str">
        <f t="shared" si="1531"/>
        <v>BU$1190</v>
      </c>
      <c r="BV1209" s="4" t="str">
        <f t="shared" si="1531"/>
        <v>BV$1190</v>
      </c>
      <c r="BW1209" s="4" t="str">
        <f t="shared" si="1531"/>
        <v>BW$1190</v>
      </c>
      <c r="BX1209" s="4" t="str">
        <f t="shared" si="1531"/>
        <v>BX$1190</v>
      </c>
      <c r="BY1209" s="4" t="str">
        <f t="shared" si="1531"/>
        <v>BY$1190</v>
      </c>
      <c r="BZ1209" s="4" t="str">
        <f t="shared" si="1531"/>
        <v>BZ$1190</v>
      </c>
      <c r="CA1209" s="4" t="str">
        <f t="shared" si="1531"/>
        <v>CA$1190</v>
      </c>
      <c r="CB1209" s="4" t="str">
        <f t="shared" si="1531"/>
        <v>CB$1190</v>
      </c>
      <c r="CC1209" s="4" t="str">
        <f t="shared" si="1531"/>
        <v>CC$1190</v>
      </c>
      <c r="CD1209" s="4" t="str">
        <f t="shared" si="1531"/>
        <v>CD$1190</v>
      </c>
      <c r="CE1209" s="4" t="str">
        <f t="shared" si="1531"/>
        <v>CE$1190</v>
      </c>
      <c r="CF1209" s="4" t="str">
        <f t="shared" ref="CF1209:CL1209" si="1532">ADDRESS(ROW(CF1190),COLUMN(CF1190),2)</f>
        <v>CF$1190</v>
      </c>
      <c r="CG1209" s="4" t="str">
        <f t="shared" si="1532"/>
        <v>CG$1190</v>
      </c>
      <c r="CH1209" s="4" t="str">
        <f t="shared" si="1532"/>
        <v>CH$1190</v>
      </c>
      <c r="CI1209" s="4" t="str">
        <f t="shared" si="1532"/>
        <v>CI$1190</v>
      </c>
      <c r="CJ1209" s="4" t="str">
        <f t="shared" si="1532"/>
        <v>CJ$1190</v>
      </c>
      <c r="CK1209" s="4" t="str">
        <f t="shared" si="1532"/>
        <v>CK$1190</v>
      </c>
      <c r="CL1209" s="4" t="str">
        <f t="shared" si="1532"/>
        <v>CL$1190</v>
      </c>
      <c r="CN1209" s="213"/>
      <c r="CO1209" s="4" t="str">
        <f t="shared" ref="CO1209:DK1209" si="1533">ADDRESS(ROW(CO1190),COLUMN(CO1190),2)</f>
        <v>CO$1190</v>
      </c>
      <c r="CP1209" s="4" t="str">
        <f t="shared" si="1533"/>
        <v>CP$1190</v>
      </c>
      <c r="CQ1209" s="4" t="str">
        <f t="shared" si="1533"/>
        <v>CQ$1190</v>
      </c>
      <c r="CR1209" s="4" t="str">
        <f t="shared" si="1533"/>
        <v>CR$1190</v>
      </c>
      <c r="CS1209" s="4" t="str">
        <f t="shared" si="1533"/>
        <v>CS$1190</v>
      </c>
      <c r="CT1209" s="4" t="str">
        <f t="shared" si="1533"/>
        <v>CT$1190</v>
      </c>
      <c r="CU1209" s="4" t="str">
        <f t="shared" si="1533"/>
        <v>CU$1190</v>
      </c>
      <c r="CV1209" s="4" t="str">
        <f t="shared" si="1533"/>
        <v>CV$1190</v>
      </c>
      <c r="CW1209" s="4" t="str">
        <f t="shared" si="1533"/>
        <v>CW$1190</v>
      </c>
      <c r="CX1209" s="4" t="str">
        <f t="shared" si="1533"/>
        <v>CX$1190</v>
      </c>
      <c r="CY1209" s="4" t="str">
        <f t="shared" si="1533"/>
        <v>CY$1190</v>
      </c>
      <c r="CZ1209" s="4" t="str">
        <f t="shared" si="1533"/>
        <v>CZ$1190</v>
      </c>
      <c r="DA1209" s="4" t="str">
        <f t="shared" si="1533"/>
        <v>DA$1190</v>
      </c>
      <c r="DB1209" s="4" t="str">
        <f t="shared" si="1533"/>
        <v>DB$1190</v>
      </c>
      <c r="DC1209" s="4" t="str">
        <f t="shared" si="1533"/>
        <v>DC$1190</v>
      </c>
      <c r="DD1209" s="4" t="str">
        <f t="shared" si="1533"/>
        <v>DD$1190</v>
      </c>
      <c r="DE1209" s="4" t="str">
        <f t="shared" si="1533"/>
        <v>DE$1190</v>
      </c>
      <c r="DF1209" s="4" t="str">
        <f t="shared" si="1533"/>
        <v>DF$1190</v>
      </c>
      <c r="DG1209" s="4" t="str">
        <f t="shared" si="1533"/>
        <v>DG$1190</v>
      </c>
      <c r="DH1209" s="4" t="str">
        <f t="shared" si="1533"/>
        <v>DH$1190</v>
      </c>
      <c r="DI1209" s="4" t="str">
        <f t="shared" si="1533"/>
        <v>DI$1190</v>
      </c>
      <c r="DJ1209" s="4" t="str">
        <f t="shared" si="1533"/>
        <v>DJ$1190</v>
      </c>
      <c r="DK1209" s="4" t="str">
        <f t="shared" si="1533"/>
        <v>DK$1190</v>
      </c>
      <c r="DL1209" s="4" t="str">
        <f t="shared" ref="DL1209" si="1534">ADDRESS(ROW(DL1190),COLUMN(DL1190),2)</f>
        <v>DL$1190</v>
      </c>
    </row>
    <row r="1210" spans="1:116" x14ac:dyDescent="0.35">
      <c r="B1210" t="s">
        <v>332</v>
      </c>
      <c r="D1210" t="s">
        <v>770</v>
      </c>
      <c r="E1210" s="8" t="str">
        <f t="shared" si="1524"/>
        <v>1210 LAMORT-S</v>
      </c>
      <c r="G1210" s="241" t="str">
        <f>IFERROR(SUBSTITUTE(TRIM(MID(G1178, SEARCH("-", G1178) + 1, LEN(G1178))),":",""),"no unit")</f>
        <v>no defaults</v>
      </c>
      <c r="H1210" s="12"/>
      <c r="I1210" s="60"/>
      <c r="J1210" s="60"/>
      <c r="K1210" s="15"/>
      <c r="L1210" s="15"/>
      <c r="M1210" s="15"/>
      <c r="N1210" s="15"/>
      <c r="O1210" s="15"/>
      <c r="P1210" s="15"/>
      <c r="R1210" s="15"/>
      <c r="S1210" s="179" t="str">
        <f t="shared" ref="S1210:AX1210" si="1535">S1175</f>
        <v>S$19</v>
      </c>
      <c r="T1210" s="179" t="str">
        <f t="shared" si="1535"/>
        <v>T$19</v>
      </c>
      <c r="U1210" s="179" t="str">
        <f t="shared" si="1535"/>
        <v>U$19</v>
      </c>
      <c r="V1210" s="179" t="str">
        <f t="shared" si="1535"/>
        <v>V$19</v>
      </c>
      <c r="W1210" s="179" t="str">
        <f t="shared" si="1535"/>
        <v>W$19</v>
      </c>
      <c r="X1210" s="179" t="str">
        <f t="shared" si="1535"/>
        <v>X$19</v>
      </c>
      <c r="Y1210" s="179" t="str">
        <f t="shared" si="1535"/>
        <v>Y$19</v>
      </c>
      <c r="Z1210" s="179" t="str">
        <f t="shared" si="1535"/>
        <v>Z$19</v>
      </c>
      <c r="AA1210" s="179" t="str">
        <f t="shared" si="1535"/>
        <v>AA$19</v>
      </c>
      <c r="AB1210" s="179" t="str">
        <f t="shared" si="1535"/>
        <v>AB$19</v>
      </c>
      <c r="AC1210" s="179" t="str">
        <f t="shared" si="1535"/>
        <v>AC$19</v>
      </c>
      <c r="AD1210" s="179" t="str">
        <f t="shared" si="1535"/>
        <v>AD$19</v>
      </c>
      <c r="AE1210" s="179" t="str">
        <f t="shared" si="1535"/>
        <v>AE$19</v>
      </c>
      <c r="AF1210" s="179" t="str">
        <f t="shared" si="1535"/>
        <v>AF$19</v>
      </c>
      <c r="AG1210" s="179" t="str">
        <f t="shared" si="1535"/>
        <v>AG$19</v>
      </c>
      <c r="AH1210" s="179" t="str">
        <f t="shared" si="1535"/>
        <v>AH$19</v>
      </c>
      <c r="AI1210" s="179" t="str">
        <f t="shared" si="1535"/>
        <v>AI$19</v>
      </c>
      <c r="AJ1210" s="179" t="str">
        <f t="shared" si="1535"/>
        <v>AJ$19</v>
      </c>
      <c r="AK1210" s="179" t="str">
        <f t="shared" si="1535"/>
        <v>AK$19</v>
      </c>
      <c r="AL1210" s="179" t="str">
        <f t="shared" si="1535"/>
        <v>AL$19</v>
      </c>
      <c r="AM1210" s="179" t="str">
        <f t="shared" si="1535"/>
        <v>AM$19</v>
      </c>
      <c r="AN1210" s="179" t="str">
        <f t="shared" si="1535"/>
        <v>AN$19</v>
      </c>
      <c r="AO1210" s="179" t="str">
        <f t="shared" si="1535"/>
        <v>AO$19</v>
      </c>
      <c r="AP1210" s="179" t="str">
        <f t="shared" si="1535"/>
        <v>AP$19</v>
      </c>
      <c r="AQ1210" s="179" t="str">
        <f t="shared" si="1535"/>
        <v>AQ$19</v>
      </c>
      <c r="AR1210" s="179" t="str">
        <f t="shared" si="1535"/>
        <v>AR$19</v>
      </c>
      <c r="AS1210" s="179" t="str">
        <f t="shared" si="1535"/>
        <v>AS$19</v>
      </c>
      <c r="AT1210" s="179" t="str">
        <f t="shared" si="1535"/>
        <v>AT$19</v>
      </c>
      <c r="AU1210" s="179" t="str">
        <f t="shared" si="1535"/>
        <v>AU$19</v>
      </c>
      <c r="AV1210" s="179" t="str">
        <f t="shared" si="1535"/>
        <v>AV$19</v>
      </c>
      <c r="AW1210" s="179" t="str">
        <f t="shared" si="1535"/>
        <v>AW$19</v>
      </c>
      <c r="AX1210" s="179" t="str">
        <f t="shared" si="1535"/>
        <v>AX$19</v>
      </c>
      <c r="AY1210" s="179" t="str">
        <f t="shared" ref="AY1210:CD1210" si="1536">AY1175</f>
        <v>AY$19</v>
      </c>
      <c r="AZ1210" s="179" t="str">
        <f t="shared" si="1536"/>
        <v>AZ$19</v>
      </c>
      <c r="BA1210" s="179" t="str">
        <f t="shared" si="1536"/>
        <v>BA$19</v>
      </c>
      <c r="BB1210" s="179" t="str">
        <f t="shared" si="1536"/>
        <v>BB$19</v>
      </c>
      <c r="BC1210" s="179" t="str">
        <f t="shared" si="1536"/>
        <v>BC$19</v>
      </c>
      <c r="BD1210" s="179" t="str">
        <f t="shared" si="1536"/>
        <v>BD$19</v>
      </c>
      <c r="BE1210" s="179" t="str">
        <f t="shared" si="1536"/>
        <v>BE$19</v>
      </c>
      <c r="BF1210" s="179" t="str">
        <f t="shared" si="1536"/>
        <v>BF$19</v>
      </c>
      <c r="BG1210" s="179" t="str">
        <f t="shared" si="1536"/>
        <v>BG$19</v>
      </c>
      <c r="BH1210" s="179" t="str">
        <f t="shared" si="1536"/>
        <v>BH$19</v>
      </c>
      <c r="BI1210" s="179" t="str">
        <f t="shared" si="1536"/>
        <v>BI$19</v>
      </c>
      <c r="BJ1210" s="179" t="str">
        <f t="shared" si="1536"/>
        <v>BJ$19</v>
      </c>
      <c r="BK1210" s="179" t="str">
        <f t="shared" si="1536"/>
        <v>BK$19</v>
      </c>
      <c r="BL1210" s="179" t="str">
        <f t="shared" si="1536"/>
        <v>BL$19</v>
      </c>
      <c r="BM1210" s="179" t="str">
        <f t="shared" si="1536"/>
        <v>BM$19</v>
      </c>
      <c r="BN1210" s="179" t="str">
        <f t="shared" si="1536"/>
        <v>BN$19</v>
      </c>
      <c r="BO1210" s="179" t="str">
        <f t="shared" si="1536"/>
        <v>BO$19</v>
      </c>
      <c r="BP1210" s="179" t="str">
        <f t="shared" si="1536"/>
        <v>BP$19</v>
      </c>
      <c r="BQ1210" s="179" t="str">
        <f t="shared" si="1536"/>
        <v>BQ$19</v>
      </c>
      <c r="BR1210" s="179" t="str">
        <f t="shared" si="1536"/>
        <v>BR$19</v>
      </c>
      <c r="BS1210" s="179" t="str">
        <f t="shared" si="1536"/>
        <v>BS$19</v>
      </c>
      <c r="BT1210" s="179" t="str">
        <f t="shared" si="1536"/>
        <v>BT$19</v>
      </c>
      <c r="BU1210" s="179" t="str">
        <f t="shared" si="1536"/>
        <v>BU$19</v>
      </c>
      <c r="BV1210" s="179" t="str">
        <f t="shared" si="1536"/>
        <v>BV$19</v>
      </c>
      <c r="BW1210" s="179" t="str">
        <f t="shared" si="1536"/>
        <v>BW$19</v>
      </c>
      <c r="BX1210" s="179" t="str">
        <f t="shared" si="1536"/>
        <v>BX$19</v>
      </c>
      <c r="BY1210" s="179" t="str">
        <f t="shared" si="1536"/>
        <v>BY$19</v>
      </c>
      <c r="BZ1210" s="179" t="str">
        <f t="shared" si="1536"/>
        <v>BZ$19</v>
      </c>
      <c r="CA1210" s="179" t="str">
        <f t="shared" si="1536"/>
        <v>CA$19</v>
      </c>
      <c r="CB1210" s="179" t="str">
        <f t="shared" si="1536"/>
        <v>CB$19</v>
      </c>
      <c r="CC1210" s="179" t="str">
        <f t="shared" si="1536"/>
        <v>CC$19</v>
      </c>
      <c r="CD1210" s="179" t="str">
        <f t="shared" si="1536"/>
        <v>CD$19</v>
      </c>
      <c r="CE1210" s="179" t="str">
        <f t="shared" ref="CE1210:CL1210" si="1537">CE1175</f>
        <v>CE$19</v>
      </c>
      <c r="CF1210" s="179" t="str">
        <f t="shared" si="1537"/>
        <v>CF$19</v>
      </c>
      <c r="CG1210" s="179" t="str">
        <f t="shared" si="1537"/>
        <v>CG$19</v>
      </c>
      <c r="CH1210" s="179" t="str">
        <f t="shared" si="1537"/>
        <v>CH$19</v>
      </c>
      <c r="CI1210" s="179" t="str">
        <f t="shared" si="1537"/>
        <v>CI$19</v>
      </c>
      <c r="CJ1210" s="179" t="str">
        <f t="shared" si="1537"/>
        <v>CJ$19</v>
      </c>
      <c r="CK1210" s="179" t="str">
        <f t="shared" si="1537"/>
        <v>CK$19</v>
      </c>
      <c r="CL1210" s="179" t="str">
        <f t="shared" si="1537"/>
        <v>CL$19</v>
      </c>
      <c r="CN1210" s="60"/>
      <c r="CO1210" s="179" t="str">
        <f t="shared" ref="CO1210:DK1210" si="1538">CO1175</f>
        <v>CO$19</v>
      </c>
      <c r="CP1210" s="179" t="str">
        <f t="shared" si="1538"/>
        <v>CP$19</v>
      </c>
      <c r="CQ1210" s="179" t="str">
        <f t="shared" si="1538"/>
        <v>CQ$19</v>
      </c>
      <c r="CR1210" s="179" t="str">
        <f t="shared" si="1538"/>
        <v>CR$19</v>
      </c>
      <c r="CS1210" s="179" t="str">
        <f t="shared" si="1538"/>
        <v>CS$19</v>
      </c>
      <c r="CT1210" s="179" t="str">
        <f t="shared" si="1538"/>
        <v>CT$19</v>
      </c>
      <c r="CU1210" s="179" t="str">
        <f t="shared" si="1538"/>
        <v>CU$19</v>
      </c>
      <c r="CV1210" s="179" t="str">
        <f t="shared" si="1538"/>
        <v>CV$19</v>
      </c>
      <c r="CW1210" s="179" t="str">
        <f t="shared" si="1538"/>
        <v>CW$19</v>
      </c>
      <c r="CX1210" s="179" t="str">
        <f t="shared" si="1538"/>
        <v>CX$19</v>
      </c>
      <c r="CY1210" s="179" t="str">
        <f t="shared" si="1538"/>
        <v>CY$19</v>
      </c>
      <c r="CZ1210" s="179" t="str">
        <f t="shared" si="1538"/>
        <v>CZ$19</v>
      </c>
      <c r="DA1210" s="179" t="str">
        <f t="shared" si="1538"/>
        <v>DA$19</v>
      </c>
      <c r="DB1210" s="179" t="str">
        <f t="shared" si="1538"/>
        <v>DB$19</v>
      </c>
      <c r="DC1210" s="179" t="str">
        <f t="shared" si="1538"/>
        <v>DC$19</v>
      </c>
      <c r="DD1210" s="179" t="str">
        <f t="shared" si="1538"/>
        <v>DD$19</v>
      </c>
      <c r="DE1210" s="179" t="str">
        <f t="shared" si="1538"/>
        <v>DE$19</v>
      </c>
      <c r="DF1210" s="179" t="str">
        <f t="shared" si="1538"/>
        <v>DF$19</v>
      </c>
      <c r="DG1210" s="179" t="str">
        <f t="shared" si="1538"/>
        <v>DG$19</v>
      </c>
      <c r="DH1210" s="179" t="str">
        <f t="shared" si="1538"/>
        <v>DH$19</v>
      </c>
      <c r="DI1210" s="179" t="str">
        <f t="shared" si="1538"/>
        <v>DI$19</v>
      </c>
      <c r="DJ1210" s="179" t="str">
        <f t="shared" si="1538"/>
        <v>DJ$19</v>
      </c>
      <c r="DK1210" s="179" t="str">
        <f t="shared" si="1538"/>
        <v>DK$19</v>
      </c>
      <c r="DL1210" s="179" t="str">
        <f t="shared" ref="DL1210" si="1539">DL1175</f>
        <v>DL$19</v>
      </c>
    </row>
    <row r="1211" spans="1:116" x14ac:dyDescent="0.35">
      <c r="E1211" s="8"/>
      <c r="G1211" s="136" t="str">
        <f>G1176</f>
        <v>Secondary revenue driver</v>
      </c>
      <c r="H1211" s="12"/>
      <c r="I1211" s="60"/>
      <c r="J1211" s="60"/>
      <c r="K1211" s="15"/>
      <c r="L1211" s="15"/>
      <c r="M1211" s="15"/>
      <c r="N1211" s="15"/>
      <c r="O1211" s="15"/>
      <c r="P1211" s="15"/>
      <c r="R1211" s="15"/>
      <c r="S1211" s="76"/>
      <c r="T1211" s="76"/>
      <c r="U1211" s="76"/>
      <c r="V1211" s="76"/>
      <c r="W1211" s="76"/>
      <c r="X1211" s="76"/>
      <c r="Y1211" s="76"/>
      <c r="Z1211" s="76"/>
      <c r="AA1211" s="76"/>
      <c r="AB1211" s="76"/>
      <c r="AC1211" s="76"/>
      <c r="AD1211" s="76"/>
      <c r="AE1211" s="76"/>
      <c r="AF1211" s="76"/>
      <c r="AG1211" s="76"/>
      <c r="AH1211" s="76"/>
      <c r="AI1211" s="76"/>
      <c r="AJ1211" s="76"/>
      <c r="AK1211" s="76"/>
      <c r="AL1211" s="76"/>
      <c r="AM1211" s="76"/>
      <c r="AN1211" s="76"/>
      <c r="AO1211" s="76"/>
      <c r="AP1211" s="76"/>
      <c r="AQ1211" s="76"/>
      <c r="AR1211" s="76"/>
      <c r="AS1211" s="76"/>
      <c r="AT1211" s="76"/>
      <c r="AU1211" s="76"/>
      <c r="AV1211" s="76"/>
      <c r="AW1211" s="76"/>
      <c r="AX1211" s="76"/>
      <c r="AY1211" s="76"/>
      <c r="AZ1211" s="76"/>
      <c r="BA1211" s="76"/>
      <c r="BB1211" s="76"/>
      <c r="BC1211" s="76"/>
      <c r="BD1211" s="76"/>
      <c r="BE1211" s="76"/>
      <c r="BF1211" s="76"/>
      <c r="BG1211" s="76"/>
      <c r="BH1211" s="76"/>
      <c r="BI1211" s="76"/>
      <c r="BJ1211" s="76"/>
      <c r="BK1211" s="76"/>
      <c r="BL1211" s="76"/>
      <c r="BM1211" s="76"/>
      <c r="BN1211" s="76"/>
      <c r="BO1211" s="76"/>
      <c r="BP1211" s="76"/>
      <c r="BQ1211" s="76"/>
      <c r="BR1211" s="76"/>
      <c r="BS1211" s="76"/>
      <c r="BT1211" s="76"/>
      <c r="BU1211" s="76"/>
      <c r="BV1211" s="76"/>
      <c r="BW1211" s="76"/>
      <c r="BX1211" s="76"/>
      <c r="BY1211" s="76"/>
      <c r="BZ1211" s="76"/>
      <c r="CA1211" s="76"/>
      <c r="CB1211" s="76"/>
      <c r="CC1211" s="76"/>
      <c r="CD1211" s="76"/>
      <c r="CE1211" s="76"/>
      <c r="CF1211" s="76"/>
      <c r="CG1211" s="76"/>
      <c r="CH1211" s="76"/>
      <c r="CI1211" s="76"/>
      <c r="CJ1211" s="76"/>
      <c r="CK1211" s="76"/>
      <c r="CL1211" s="76"/>
      <c r="CN1211" s="60"/>
      <c r="CO1211" s="76"/>
      <c r="CP1211" s="76"/>
      <c r="CQ1211" s="76"/>
      <c r="CR1211" s="76"/>
      <c r="CS1211" s="76"/>
      <c r="CT1211" s="76"/>
      <c r="CU1211" s="76"/>
      <c r="CV1211" s="76"/>
      <c r="CW1211" s="76"/>
      <c r="CX1211" s="76"/>
      <c r="CY1211" s="76"/>
      <c r="CZ1211" s="76"/>
      <c r="DA1211" s="76"/>
      <c r="DB1211" s="76"/>
      <c r="DC1211" s="76"/>
      <c r="DD1211" s="76"/>
      <c r="DE1211" s="76"/>
      <c r="DF1211" s="76"/>
      <c r="DG1211" s="76"/>
      <c r="DH1211" s="76"/>
      <c r="DI1211" s="76"/>
      <c r="DJ1211" s="76"/>
      <c r="DK1211" s="76"/>
      <c r="DL1211" s="76"/>
    </row>
    <row r="1212" spans="1:116" x14ac:dyDescent="0.35">
      <c r="A1212" s="174"/>
      <c r="E1212" s="8"/>
      <c r="G1212" s="136" t="str">
        <f>G1177</f>
        <v>Secondary volume driver</v>
      </c>
      <c r="H1212" s="174"/>
      <c r="I1212" s="176"/>
      <c r="J1212" s="176"/>
      <c r="K1212" s="197"/>
      <c r="L1212" s="197"/>
      <c r="M1212" s="197"/>
      <c r="N1212" s="197"/>
      <c r="O1212" s="197"/>
      <c r="P1212" s="197"/>
      <c r="R1212" s="198"/>
      <c r="S1212" s="174"/>
      <c r="T1212" s="174"/>
      <c r="U1212" s="174"/>
      <c r="V1212" s="174"/>
      <c r="W1212" s="174"/>
      <c r="X1212" s="174"/>
      <c r="Y1212" s="174"/>
      <c r="Z1212" s="174"/>
      <c r="AA1212" s="174"/>
      <c r="AB1212" s="174"/>
      <c r="AC1212" s="174"/>
      <c r="AD1212" s="174"/>
      <c r="AE1212" s="174"/>
      <c r="AF1212" s="174"/>
      <c r="AG1212" s="174"/>
      <c r="AH1212" s="174"/>
      <c r="AI1212" s="174"/>
      <c r="AJ1212" s="174"/>
      <c r="AK1212" s="174"/>
      <c r="AL1212" s="174"/>
      <c r="AM1212" s="174"/>
      <c r="AN1212" s="174"/>
      <c r="AO1212" s="174"/>
      <c r="AP1212" s="174"/>
      <c r="AQ1212" s="174"/>
      <c r="AR1212" s="174"/>
      <c r="AS1212" s="174"/>
      <c r="AT1212" s="174"/>
      <c r="AU1212" s="174"/>
      <c r="AV1212" s="174"/>
      <c r="AW1212" s="174"/>
      <c r="AX1212" s="174"/>
      <c r="AY1212" s="174"/>
      <c r="AZ1212" s="174"/>
      <c r="BA1212" s="174"/>
      <c r="BB1212" s="174"/>
      <c r="BC1212" s="174"/>
      <c r="BD1212" s="174"/>
      <c r="BE1212" s="174"/>
      <c r="BF1212" s="174"/>
      <c r="BG1212" s="174"/>
      <c r="BH1212" s="174"/>
      <c r="BI1212" s="174"/>
      <c r="BJ1212" s="174"/>
      <c r="BK1212" s="174"/>
      <c r="BL1212" s="174"/>
      <c r="BM1212" s="174"/>
      <c r="BN1212" s="174"/>
      <c r="BO1212" s="174"/>
      <c r="BP1212" s="174"/>
      <c r="BQ1212" s="174"/>
      <c r="BR1212" s="174"/>
      <c r="BS1212" s="174"/>
      <c r="BT1212" s="174"/>
      <c r="BU1212" s="174"/>
      <c r="BV1212" s="174"/>
      <c r="BW1212" s="174"/>
      <c r="BX1212" s="174"/>
      <c r="BY1212" s="174"/>
      <c r="BZ1212" s="174"/>
      <c r="CA1212" s="174"/>
      <c r="CB1212" s="174"/>
      <c r="CC1212" s="174"/>
      <c r="CD1212" s="174"/>
      <c r="CE1212" s="174"/>
      <c r="CF1212" s="174"/>
      <c r="CG1212" s="174"/>
      <c r="CH1212" s="174"/>
      <c r="CI1212" s="174"/>
      <c r="CJ1212" s="174"/>
      <c r="CK1212" s="174"/>
      <c r="CL1212" s="174"/>
      <c r="CN1212" s="176"/>
      <c r="CO1212" s="174"/>
      <c r="CP1212" s="174"/>
      <c r="CQ1212" s="174"/>
      <c r="CR1212" s="174"/>
      <c r="CS1212" s="174"/>
      <c r="CT1212" s="174"/>
      <c r="CU1212" s="174"/>
      <c r="CV1212" s="174"/>
      <c r="CW1212" s="174"/>
      <c r="CX1212" s="174"/>
      <c r="CY1212" s="174"/>
      <c r="CZ1212" s="174"/>
      <c r="DA1212" s="174"/>
      <c r="DB1212" s="174"/>
      <c r="DC1212" s="174"/>
      <c r="DD1212" s="174"/>
      <c r="DE1212" s="174"/>
      <c r="DF1212" s="174"/>
      <c r="DG1212" s="174"/>
      <c r="DH1212" s="174"/>
      <c r="DI1212" s="174"/>
      <c r="DJ1212" s="174"/>
      <c r="DK1212" s="174"/>
      <c r="DL1212" s="174"/>
    </row>
    <row r="1213" spans="1:116" x14ac:dyDescent="0.35">
      <c r="A1213" s="174"/>
      <c r="E1213" s="8"/>
      <c r="H1213" s="174"/>
      <c r="I1213" s="176"/>
      <c r="J1213" s="176"/>
      <c r="K1213" s="197"/>
      <c r="L1213" s="197"/>
      <c r="M1213" s="197"/>
      <c r="N1213" s="197"/>
      <c r="O1213" s="197"/>
      <c r="P1213" s="197"/>
      <c r="R1213" s="198"/>
      <c r="S1213" s="174"/>
      <c r="T1213" s="174"/>
      <c r="U1213" s="174"/>
      <c r="V1213" s="174"/>
      <c r="W1213" s="174"/>
      <c r="X1213" s="174"/>
      <c r="Y1213" s="174"/>
      <c r="Z1213" s="174"/>
      <c r="AA1213" s="174"/>
      <c r="AB1213" s="174"/>
      <c r="AC1213" s="174"/>
      <c r="AD1213" s="174"/>
      <c r="AE1213" s="174"/>
      <c r="AF1213" s="174"/>
      <c r="AG1213" s="174"/>
      <c r="AH1213" s="174"/>
      <c r="AI1213" s="174"/>
      <c r="AJ1213" s="174"/>
      <c r="AK1213" s="174"/>
      <c r="AL1213" s="174"/>
      <c r="AM1213" s="174"/>
      <c r="AN1213" s="174"/>
      <c r="AO1213" s="174"/>
      <c r="AP1213" s="174"/>
      <c r="AQ1213" s="174"/>
      <c r="AR1213" s="174"/>
      <c r="AS1213" s="174"/>
      <c r="AT1213" s="174"/>
      <c r="AU1213" s="174"/>
      <c r="AV1213" s="174"/>
      <c r="AW1213" s="174"/>
      <c r="AX1213" s="174"/>
      <c r="AY1213" s="174"/>
      <c r="AZ1213" s="174"/>
      <c r="BA1213" s="174"/>
      <c r="BB1213" s="174"/>
      <c r="BC1213" s="174"/>
      <c r="BD1213" s="174"/>
      <c r="BE1213" s="174"/>
      <c r="BF1213" s="174"/>
      <c r="BG1213" s="174"/>
      <c r="BH1213" s="174"/>
      <c r="BI1213" s="174"/>
      <c r="BJ1213" s="174"/>
      <c r="BK1213" s="174"/>
      <c r="BL1213" s="174"/>
      <c r="BM1213" s="174"/>
      <c r="BN1213" s="174"/>
      <c r="BO1213" s="174"/>
      <c r="BP1213" s="174"/>
      <c r="BQ1213" s="174"/>
      <c r="BR1213" s="174"/>
      <c r="BS1213" s="174"/>
      <c r="BT1213" s="174"/>
      <c r="BU1213" s="174"/>
      <c r="BV1213" s="174"/>
      <c r="BW1213" s="174"/>
      <c r="BX1213" s="174"/>
      <c r="BY1213" s="174"/>
      <c r="BZ1213" s="174"/>
      <c r="CA1213" s="174"/>
      <c r="CB1213" s="174"/>
      <c r="CC1213" s="174"/>
      <c r="CD1213" s="174"/>
      <c r="CE1213" s="174"/>
      <c r="CF1213" s="174"/>
      <c r="CG1213" s="174"/>
      <c r="CH1213" s="174"/>
      <c r="CI1213" s="174"/>
      <c r="CJ1213" s="174"/>
      <c r="CK1213" s="174"/>
      <c r="CL1213" s="174"/>
      <c r="CN1213" s="176"/>
      <c r="CO1213" s="174"/>
      <c r="CP1213" s="174"/>
      <c r="CQ1213" s="174"/>
      <c r="CR1213" s="174"/>
      <c r="CS1213" s="174"/>
      <c r="CT1213" s="174"/>
      <c r="CU1213" s="174"/>
      <c r="CV1213" s="174"/>
      <c r="CW1213" s="174"/>
      <c r="CX1213" s="174"/>
      <c r="CY1213" s="174"/>
      <c r="CZ1213" s="174"/>
      <c r="DA1213" s="174"/>
      <c r="DB1213" s="174"/>
      <c r="DC1213" s="174"/>
      <c r="DD1213" s="174"/>
      <c r="DE1213" s="174"/>
      <c r="DF1213" s="174"/>
      <c r="DG1213" s="174"/>
      <c r="DH1213" s="174"/>
      <c r="DI1213" s="174"/>
      <c r="DJ1213" s="174"/>
      <c r="DK1213" s="174"/>
      <c r="DL1213" s="174"/>
    </row>
    <row r="1214" spans="1:116" x14ac:dyDescent="0.35">
      <c r="A1214" s="174"/>
      <c r="E1214" s="8"/>
      <c r="G1214" s="175" t="s">
        <v>490</v>
      </c>
      <c r="H1214" s="174"/>
      <c r="I1214" s="176"/>
      <c r="J1214" s="176"/>
      <c r="K1214" s="197"/>
      <c r="L1214" s="197"/>
      <c r="M1214" s="197"/>
      <c r="N1214" s="197"/>
      <c r="O1214" s="197"/>
      <c r="P1214" s="197"/>
      <c r="R1214" s="198"/>
      <c r="S1214" s="199" t="str">
        <f t="shared" ref="S1214:AX1214" si="1540">S$20</f>
        <v>S$16</v>
      </c>
      <c r="T1214" s="199" t="str">
        <f t="shared" si="1540"/>
        <v>T$16</v>
      </c>
      <c r="U1214" s="199" t="str">
        <f t="shared" si="1540"/>
        <v>U$16</v>
      </c>
      <c r="V1214" s="199" t="str">
        <f t="shared" si="1540"/>
        <v>V$16</v>
      </c>
      <c r="W1214" s="199" t="str">
        <f t="shared" si="1540"/>
        <v>W$16</v>
      </c>
      <c r="X1214" s="199" t="str">
        <f t="shared" si="1540"/>
        <v>X$16</v>
      </c>
      <c r="Y1214" s="199" t="str">
        <f t="shared" si="1540"/>
        <v>Y$16</v>
      </c>
      <c r="Z1214" s="199" t="str">
        <f t="shared" si="1540"/>
        <v>Z$16</v>
      </c>
      <c r="AA1214" s="199" t="str">
        <f t="shared" si="1540"/>
        <v>AA$16</v>
      </c>
      <c r="AB1214" s="199" t="str">
        <f t="shared" si="1540"/>
        <v>AB$16</v>
      </c>
      <c r="AC1214" s="199" t="str">
        <f t="shared" si="1540"/>
        <v>AC$16</v>
      </c>
      <c r="AD1214" s="199" t="str">
        <f t="shared" si="1540"/>
        <v>AD$16</v>
      </c>
      <c r="AE1214" s="199" t="str">
        <f t="shared" si="1540"/>
        <v>AE$16</v>
      </c>
      <c r="AF1214" s="199" t="str">
        <f t="shared" si="1540"/>
        <v>AF$16</v>
      </c>
      <c r="AG1214" s="199" t="str">
        <f t="shared" si="1540"/>
        <v>AG$16</v>
      </c>
      <c r="AH1214" s="199" t="str">
        <f t="shared" si="1540"/>
        <v>AH$16</v>
      </c>
      <c r="AI1214" s="199" t="str">
        <f t="shared" si="1540"/>
        <v>AI$16</v>
      </c>
      <c r="AJ1214" s="199" t="str">
        <f t="shared" si="1540"/>
        <v>AJ$16</v>
      </c>
      <c r="AK1214" s="199" t="str">
        <f t="shared" si="1540"/>
        <v>AK$16</v>
      </c>
      <c r="AL1214" s="199" t="str">
        <f t="shared" si="1540"/>
        <v>AL$16</v>
      </c>
      <c r="AM1214" s="199" t="str">
        <f t="shared" si="1540"/>
        <v>AM$16</v>
      </c>
      <c r="AN1214" s="199" t="str">
        <f t="shared" si="1540"/>
        <v>AN$16</v>
      </c>
      <c r="AO1214" s="199" t="str">
        <f t="shared" si="1540"/>
        <v>AO$16</v>
      </c>
      <c r="AP1214" s="199" t="str">
        <f t="shared" si="1540"/>
        <v>AP$16</v>
      </c>
      <c r="AQ1214" s="199" t="str">
        <f t="shared" si="1540"/>
        <v>AQ$16</v>
      </c>
      <c r="AR1214" s="199" t="str">
        <f t="shared" si="1540"/>
        <v>AR$16</v>
      </c>
      <c r="AS1214" s="199" t="str">
        <f t="shared" si="1540"/>
        <v>AS$16</v>
      </c>
      <c r="AT1214" s="199" t="str">
        <f t="shared" si="1540"/>
        <v>AT$16</v>
      </c>
      <c r="AU1214" s="199" t="str">
        <f t="shared" si="1540"/>
        <v>AU$16</v>
      </c>
      <c r="AV1214" s="199" t="str">
        <f t="shared" si="1540"/>
        <v>AV$16</v>
      </c>
      <c r="AW1214" s="199" t="str">
        <f t="shared" si="1540"/>
        <v>AW$16</v>
      </c>
      <c r="AX1214" s="199" t="str">
        <f t="shared" si="1540"/>
        <v>AX$16</v>
      </c>
      <c r="AY1214" s="199" t="str">
        <f t="shared" ref="AY1214:CD1214" si="1541">AY$20</f>
        <v>AY$16</v>
      </c>
      <c r="AZ1214" s="199" t="str">
        <f t="shared" si="1541"/>
        <v>AZ$16</v>
      </c>
      <c r="BA1214" s="199" t="str">
        <f t="shared" si="1541"/>
        <v>BA$16</v>
      </c>
      <c r="BB1214" s="199" t="str">
        <f t="shared" si="1541"/>
        <v>BB$16</v>
      </c>
      <c r="BC1214" s="199" t="str">
        <f t="shared" si="1541"/>
        <v>BC$16</v>
      </c>
      <c r="BD1214" s="199" t="str">
        <f t="shared" si="1541"/>
        <v>BD$16</v>
      </c>
      <c r="BE1214" s="199" t="str">
        <f t="shared" si="1541"/>
        <v>BE$16</v>
      </c>
      <c r="BF1214" s="199" t="str">
        <f t="shared" si="1541"/>
        <v>BF$16</v>
      </c>
      <c r="BG1214" s="199" t="str">
        <f t="shared" si="1541"/>
        <v>BG$16</v>
      </c>
      <c r="BH1214" s="199" t="str">
        <f t="shared" si="1541"/>
        <v>BH$16</v>
      </c>
      <c r="BI1214" s="199" t="str">
        <f t="shared" si="1541"/>
        <v>BI$16</v>
      </c>
      <c r="BJ1214" s="199" t="str">
        <f t="shared" si="1541"/>
        <v>BJ$16</v>
      </c>
      <c r="BK1214" s="199" t="str">
        <f t="shared" si="1541"/>
        <v>BK$16</v>
      </c>
      <c r="BL1214" s="199" t="str">
        <f t="shared" si="1541"/>
        <v>BL$16</v>
      </c>
      <c r="BM1214" s="199" t="str">
        <f t="shared" si="1541"/>
        <v>BM$16</v>
      </c>
      <c r="BN1214" s="199" t="str">
        <f t="shared" si="1541"/>
        <v>BN$16</v>
      </c>
      <c r="BO1214" s="199" t="str">
        <f t="shared" si="1541"/>
        <v>BO$16</v>
      </c>
      <c r="BP1214" s="199" t="str">
        <f t="shared" si="1541"/>
        <v>BP$16</v>
      </c>
      <c r="BQ1214" s="199" t="str">
        <f t="shared" si="1541"/>
        <v>BQ$16</v>
      </c>
      <c r="BR1214" s="199" t="str">
        <f t="shared" si="1541"/>
        <v>BR$16</v>
      </c>
      <c r="BS1214" s="199" t="str">
        <f t="shared" si="1541"/>
        <v>BS$16</v>
      </c>
      <c r="BT1214" s="199" t="str">
        <f t="shared" si="1541"/>
        <v>BT$16</v>
      </c>
      <c r="BU1214" s="199" t="str">
        <f t="shared" si="1541"/>
        <v>BU$16</v>
      </c>
      <c r="BV1214" s="199" t="str">
        <f t="shared" si="1541"/>
        <v>BV$16</v>
      </c>
      <c r="BW1214" s="199" t="str">
        <f t="shared" si="1541"/>
        <v>BW$16</v>
      </c>
      <c r="BX1214" s="199" t="str">
        <f t="shared" si="1541"/>
        <v>BX$16</v>
      </c>
      <c r="BY1214" s="199" t="str">
        <f t="shared" si="1541"/>
        <v>BY$16</v>
      </c>
      <c r="BZ1214" s="199" t="str">
        <f t="shared" si="1541"/>
        <v>BZ$16</v>
      </c>
      <c r="CA1214" s="199" t="str">
        <f t="shared" si="1541"/>
        <v>CA$16</v>
      </c>
      <c r="CB1214" s="199" t="str">
        <f t="shared" si="1541"/>
        <v>CB$16</v>
      </c>
      <c r="CC1214" s="199" t="str">
        <f t="shared" si="1541"/>
        <v>CC$16</v>
      </c>
      <c r="CD1214" s="199" t="str">
        <f t="shared" si="1541"/>
        <v>CD$16</v>
      </c>
      <c r="CE1214" s="199" t="str">
        <f t="shared" ref="CE1214:CL1214" si="1542">CE$20</f>
        <v>CE$16</v>
      </c>
      <c r="CF1214" s="199" t="str">
        <f t="shared" si="1542"/>
        <v>CF$16</v>
      </c>
      <c r="CG1214" s="199" t="str">
        <f t="shared" si="1542"/>
        <v>CG$16</v>
      </c>
      <c r="CH1214" s="199" t="str">
        <f t="shared" si="1542"/>
        <v>CH$16</v>
      </c>
      <c r="CI1214" s="199" t="str">
        <f t="shared" si="1542"/>
        <v>CI$16</v>
      </c>
      <c r="CJ1214" s="199" t="str">
        <f t="shared" si="1542"/>
        <v>CJ$16</v>
      </c>
      <c r="CK1214" s="199" t="str">
        <f t="shared" si="1542"/>
        <v>CK$16</v>
      </c>
      <c r="CL1214" s="199" t="str">
        <f t="shared" si="1542"/>
        <v>CL$16</v>
      </c>
      <c r="CN1214" s="176"/>
      <c r="CO1214" s="199" t="str">
        <f t="shared" ref="CO1214:DL1214" si="1543">CO$20</f>
        <v>CO$16</v>
      </c>
      <c r="CP1214" s="199" t="str">
        <f t="shared" si="1543"/>
        <v>CP$16</v>
      </c>
      <c r="CQ1214" s="199" t="str">
        <f t="shared" si="1543"/>
        <v>CQ$16</v>
      </c>
      <c r="CR1214" s="199" t="str">
        <f t="shared" si="1543"/>
        <v>CR$16</v>
      </c>
      <c r="CS1214" s="199" t="str">
        <f t="shared" si="1543"/>
        <v>CS$16</v>
      </c>
      <c r="CT1214" s="199" t="str">
        <f t="shared" si="1543"/>
        <v>CT$16</v>
      </c>
      <c r="CU1214" s="199" t="str">
        <f t="shared" si="1543"/>
        <v>CU$16</v>
      </c>
      <c r="CV1214" s="199" t="str">
        <f t="shared" si="1543"/>
        <v>CV$16</v>
      </c>
      <c r="CW1214" s="199" t="str">
        <f t="shared" si="1543"/>
        <v>CW$16</v>
      </c>
      <c r="CX1214" s="199" t="str">
        <f t="shared" si="1543"/>
        <v>CX$16</v>
      </c>
      <c r="CY1214" s="199" t="str">
        <f t="shared" si="1543"/>
        <v>CY$16</v>
      </c>
      <c r="CZ1214" s="199" t="str">
        <f t="shared" si="1543"/>
        <v>CZ$16</v>
      </c>
      <c r="DA1214" s="199" t="str">
        <f t="shared" si="1543"/>
        <v>DA$16</v>
      </c>
      <c r="DB1214" s="199" t="str">
        <f t="shared" si="1543"/>
        <v>DB$16</v>
      </c>
      <c r="DC1214" s="199" t="str">
        <f t="shared" si="1543"/>
        <v>DC$16</v>
      </c>
      <c r="DD1214" s="199" t="str">
        <f t="shared" si="1543"/>
        <v>DD$16</v>
      </c>
      <c r="DE1214" s="199" t="str">
        <f t="shared" si="1543"/>
        <v>DE$16</v>
      </c>
      <c r="DF1214" s="199" t="str">
        <f t="shared" si="1543"/>
        <v>DF$16</v>
      </c>
      <c r="DG1214" s="199" t="str">
        <f t="shared" si="1543"/>
        <v>DG$16</v>
      </c>
      <c r="DH1214" s="199" t="str">
        <f t="shared" si="1543"/>
        <v>DH$16</v>
      </c>
      <c r="DI1214" s="199" t="str">
        <f t="shared" si="1543"/>
        <v>DI$16</v>
      </c>
      <c r="DJ1214" s="199" t="str">
        <f t="shared" si="1543"/>
        <v>DJ$16</v>
      </c>
      <c r="DK1214" s="199" t="str">
        <f t="shared" si="1543"/>
        <v>DK$16</v>
      </c>
      <c r="DL1214" s="199" t="str">
        <f t="shared" si="1543"/>
        <v>DL$16</v>
      </c>
    </row>
    <row r="1215" spans="1:116" x14ac:dyDescent="0.35">
      <c r="A1215" s="174"/>
      <c r="E1215" s="8"/>
      <c r="G1215" s="175" t="s">
        <v>492</v>
      </c>
      <c r="H1215" s="200"/>
      <c r="I1215" s="201"/>
      <c r="J1215" s="201"/>
      <c r="K1215" s="202"/>
      <c r="L1215" s="202"/>
      <c r="M1215" s="202"/>
      <c r="N1215" s="202"/>
      <c r="O1215" s="202"/>
      <c r="P1215" s="202"/>
      <c r="R1215" s="202"/>
      <c r="S1215" s="199" t="str">
        <f t="shared" ref="S1215:AX1215" si="1544">S$21</f>
        <v>S$17</v>
      </c>
      <c r="T1215" s="199" t="str">
        <f t="shared" si="1544"/>
        <v>T$17</v>
      </c>
      <c r="U1215" s="199" t="str">
        <f t="shared" si="1544"/>
        <v>U$17</v>
      </c>
      <c r="V1215" s="199" t="str">
        <f t="shared" si="1544"/>
        <v>V$17</v>
      </c>
      <c r="W1215" s="199" t="str">
        <f t="shared" si="1544"/>
        <v>W$17</v>
      </c>
      <c r="X1215" s="199" t="str">
        <f t="shared" si="1544"/>
        <v>X$17</v>
      </c>
      <c r="Y1215" s="199" t="str">
        <f t="shared" si="1544"/>
        <v>Y$17</v>
      </c>
      <c r="Z1215" s="199" t="str">
        <f t="shared" si="1544"/>
        <v>Z$17</v>
      </c>
      <c r="AA1215" s="199" t="str">
        <f t="shared" si="1544"/>
        <v>AA$17</v>
      </c>
      <c r="AB1215" s="199" t="str">
        <f t="shared" si="1544"/>
        <v>AB$17</v>
      </c>
      <c r="AC1215" s="199" t="str">
        <f t="shared" si="1544"/>
        <v>AC$17</v>
      </c>
      <c r="AD1215" s="199" t="str">
        <f t="shared" si="1544"/>
        <v>AD$17</v>
      </c>
      <c r="AE1215" s="199" t="str">
        <f t="shared" si="1544"/>
        <v>AE$17</v>
      </c>
      <c r="AF1215" s="199" t="str">
        <f t="shared" si="1544"/>
        <v>AF$17</v>
      </c>
      <c r="AG1215" s="199" t="str">
        <f t="shared" si="1544"/>
        <v>AG$17</v>
      </c>
      <c r="AH1215" s="199" t="str">
        <f t="shared" si="1544"/>
        <v>AH$17</v>
      </c>
      <c r="AI1215" s="199" t="str">
        <f t="shared" si="1544"/>
        <v>AI$17</v>
      </c>
      <c r="AJ1215" s="199" t="str">
        <f t="shared" si="1544"/>
        <v>AJ$17</v>
      </c>
      <c r="AK1215" s="199" t="str">
        <f t="shared" si="1544"/>
        <v>AK$17</v>
      </c>
      <c r="AL1215" s="199" t="str">
        <f t="shared" si="1544"/>
        <v>AL$17</v>
      </c>
      <c r="AM1215" s="199" t="str">
        <f t="shared" si="1544"/>
        <v>AM$17</v>
      </c>
      <c r="AN1215" s="199" t="str">
        <f t="shared" si="1544"/>
        <v>AN$17</v>
      </c>
      <c r="AO1215" s="199" t="str">
        <f t="shared" si="1544"/>
        <v>AO$17</v>
      </c>
      <c r="AP1215" s="199" t="str">
        <f t="shared" si="1544"/>
        <v>AP$17</v>
      </c>
      <c r="AQ1215" s="199" t="str">
        <f t="shared" si="1544"/>
        <v>AQ$17</v>
      </c>
      <c r="AR1215" s="199" t="str">
        <f t="shared" si="1544"/>
        <v>AR$17</v>
      </c>
      <c r="AS1215" s="199" t="str">
        <f t="shared" si="1544"/>
        <v>AS$17</v>
      </c>
      <c r="AT1215" s="199" t="str">
        <f t="shared" si="1544"/>
        <v>AT$17</v>
      </c>
      <c r="AU1215" s="199" t="str">
        <f t="shared" si="1544"/>
        <v>AU$17</v>
      </c>
      <c r="AV1215" s="199" t="str">
        <f t="shared" si="1544"/>
        <v>AV$17</v>
      </c>
      <c r="AW1215" s="199" t="str">
        <f t="shared" si="1544"/>
        <v>AW$17</v>
      </c>
      <c r="AX1215" s="199" t="str">
        <f t="shared" si="1544"/>
        <v>AX$17</v>
      </c>
      <c r="AY1215" s="199" t="str">
        <f t="shared" ref="AY1215:CD1215" si="1545">AY$21</f>
        <v>AY$17</v>
      </c>
      <c r="AZ1215" s="199" t="str">
        <f t="shared" si="1545"/>
        <v>AZ$17</v>
      </c>
      <c r="BA1215" s="199" t="str">
        <f t="shared" si="1545"/>
        <v>BA$17</v>
      </c>
      <c r="BB1215" s="199" t="str">
        <f t="shared" si="1545"/>
        <v>BB$17</v>
      </c>
      <c r="BC1215" s="199" t="str">
        <f t="shared" si="1545"/>
        <v>BC$17</v>
      </c>
      <c r="BD1215" s="199" t="str">
        <f t="shared" si="1545"/>
        <v>BD$17</v>
      </c>
      <c r="BE1215" s="199" t="str">
        <f t="shared" si="1545"/>
        <v>BE$17</v>
      </c>
      <c r="BF1215" s="199" t="str">
        <f t="shared" si="1545"/>
        <v>BF$17</v>
      </c>
      <c r="BG1215" s="199" t="str">
        <f t="shared" si="1545"/>
        <v>BG$17</v>
      </c>
      <c r="BH1215" s="199" t="str">
        <f t="shared" si="1545"/>
        <v>BH$17</v>
      </c>
      <c r="BI1215" s="199" t="str">
        <f t="shared" si="1545"/>
        <v>BI$17</v>
      </c>
      <c r="BJ1215" s="199" t="str">
        <f t="shared" si="1545"/>
        <v>BJ$17</v>
      </c>
      <c r="BK1215" s="199" t="str">
        <f t="shared" si="1545"/>
        <v>BK$17</v>
      </c>
      <c r="BL1215" s="199" t="str">
        <f t="shared" si="1545"/>
        <v>BL$17</v>
      </c>
      <c r="BM1215" s="199" t="str">
        <f t="shared" si="1545"/>
        <v>BM$17</v>
      </c>
      <c r="BN1215" s="199" t="str">
        <f t="shared" si="1545"/>
        <v>BN$17</v>
      </c>
      <c r="BO1215" s="199" t="str">
        <f t="shared" si="1545"/>
        <v>BO$17</v>
      </c>
      <c r="BP1215" s="199" t="str">
        <f t="shared" si="1545"/>
        <v>BP$17</v>
      </c>
      <c r="BQ1215" s="199" t="str">
        <f t="shared" si="1545"/>
        <v>BQ$17</v>
      </c>
      <c r="BR1215" s="199" t="str">
        <f t="shared" si="1545"/>
        <v>BR$17</v>
      </c>
      <c r="BS1215" s="199" t="str">
        <f t="shared" si="1545"/>
        <v>BS$17</v>
      </c>
      <c r="BT1215" s="199" t="str">
        <f t="shared" si="1545"/>
        <v>BT$17</v>
      </c>
      <c r="BU1215" s="199" t="str">
        <f t="shared" si="1545"/>
        <v>BU$17</v>
      </c>
      <c r="BV1215" s="199" t="str">
        <f t="shared" si="1545"/>
        <v>BV$17</v>
      </c>
      <c r="BW1215" s="199" t="str">
        <f t="shared" si="1545"/>
        <v>BW$17</v>
      </c>
      <c r="BX1215" s="199" t="str">
        <f t="shared" si="1545"/>
        <v>BX$17</v>
      </c>
      <c r="BY1215" s="199" t="str">
        <f t="shared" si="1545"/>
        <v>BY$17</v>
      </c>
      <c r="BZ1215" s="199" t="str">
        <f t="shared" si="1545"/>
        <v>BZ$17</v>
      </c>
      <c r="CA1215" s="199" t="str">
        <f t="shared" si="1545"/>
        <v>CA$17</v>
      </c>
      <c r="CB1215" s="199" t="str">
        <f t="shared" si="1545"/>
        <v>CB$17</v>
      </c>
      <c r="CC1215" s="199" t="str">
        <f t="shared" si="1545"/>
        <v>CC$17</v>
      </c>
      <c r="CD1215" s="199" t="str">
        <f t="shared" si="1545"/>
        <v>CD$17</v>
      </c>
      <c r="CE1215" s="199" t="str">
        <f t="shared" ref="CE1215:CL1215" si="1546">CE$21</f>
        <v>CE$17</v>
      </c>
      <c r="CF1215" s="199" t="str">
        <f t="shared" si="1546"/>
        <v>CF$17</v>
      </c>
      <c r="CG1215" s="199" t="str">
        <f t="shared" si="1546"/>
        <v>CG$17</v>
      </c>
      <c r="CH1215" s="199" t="str">
        <f t="shared" si="1546"/>
        <v>CH$17</v>
      </c>
      <c r="CI1215" s="199" t="str">
        <f t="shared" si="1546"/>
        <v>CI$17</v>
      </c>
      <c r="CJ1215" s="199" t="str">
        <f t="shared" si="1546"/>
        <v>CJ$17</v>
      </c>
      <c r="CK1215" s="199" t="str">
        <f t="shared" si="1546"/>
        <v>CK$17</v>
      </c>
      <c r="CL1215" s="199" t="str">
        <f t="shared" si="1546"/>
        <v>CL$17</v>
      </c>
      <c r="CN1215" s="201"/>
      <c r="CO1215" s="199" t="str">
        <f t="shared" ref="CO1215:DL1215" si="1547">CO$21</f>
        <v>CO$17</v>
      </c>
      <c r="CP1215" s="199" t="str">
        <f t="shared" si="1547"/>
        <v>CP$17</v>
      </c>
      <c r="CQ1215" s="199" t="str">
        <f t="shared" si="1547"/>
        <v>CQ$17</v>
      </c>
      <c r="CR1215" s="199" t="str">
        <f t="shared" si="1547"/>
        <v>CR$17</v>
      </c>
      <c r="CS1215" s="199" t="str">
        <f t="shared" si="1547"/>
        <v>CS$17</v>
      </c>
      <c r="CT1215" s="199" t="str">
        <f t="shared" si="1547"/>
        <v>CT$17</v>
      </c>
      <c r="CU1215" s="199" t="str">
        <f t="shared" si="1547"/>
        <v>CU$17</v>
      </c>
      <c r="CV1215" s="199" t="str">
        <f t="shared" si="1547"/>
        <v>CV$17</v>
      </c>
      <c r="CW1215" s="199" t="str">
        <f t="shared" si="1547"/>
        <v>CW$17</v>
      </c>
      <c r="CX1215" s="199" t="str">
        <f t="shared" si="1547"/>
        <v>CX$17</v>
      </c>
      <c r="CY1215" s="199" t="str">
        <f t="shared" si="1547"/>
        <v>CY$17</v>
      </c>
      <c r="CZ1215" s="199" t="str">
        <f t="shared" si="1547"/>
        <v>CZ$17</v>
      </c>
      <c r="DA1215" s="199" t="str">
        <f t="shared" si="1547"/>
        <v>DA$17</v>
      </c>
      <c r="DB1215" s="199" t="str">
        <f t="shared" si="1547"/>
        <v>DB$17</v>
      </c>
      <c r="DC1215" s="199" t="str">
        <f t="shared" si="1547"/>
        <v>DC$17</v>
      </c>
      <c r="DD1215" s="199" t="str">
        <f t="shared" si="1547"/>
        <v>DD$17</v>
      </c>
      <c r="DE1215" s="199" t="str">
        <f t="shared" si="1547"/>
        <v>DE$17</v>
      </c>
      <c r="DF1215" s="199" t="str">
        <f t="shared" si="1547"/>
        <v>DF$17</v>
      </c>
      <c r="DG1215" s="199" t="str">
        <f t="shared" si="1547"/>
        <v>DG$17</v>
      </c>
      <c r="DH1215" s="199" t="str">
        <f t="shared" si="1547"/>
        <v>DH$17</v>
      </c>
      <c r="DI1215" s="199" t="str">
        <f t="shared" si="1547"/>
        <v>DI$17</v>
      </c>
      <c r="DJ1215" s="199" t="str">
        <f t="shared" si="1547"/>
        <v>DJ$17</v>
      </c>
      <c r="DK1215" s="199" t="str">
        <f t="shared" si="1547"/>
        <v>DK$17</v>
      </c>
      <c r="DL1215" s="199" t="str">
        <f t="shared" si="1547"/>
        <v>DL$17</v>
      </c>
    </row>
    <row r="1216" spans="1:116" x14ac:dyDescent="0.35">
      <c r="A1216" s="174"/>
      <c r="E1216" s="8"/>
      <c r="G1216" s="175" t="s">
        <v>461</v>
      </c>
      <c r="H1216" s="200"/>
      <c r="I1216" s="201"/>
      <c r="J1216" s="201"/>
      <c r="K1216" s="202"/>
      <c r="L1216" s="202"/>
      <c r="M1216" s="202"/>
      <c r="N1216" s="202"/>
      <c r="O1216" s="202"/>
      <c r="P1216" s="202"/>
      <c r="R1216" s="202"/>
      <c r="S1216" s="190"/>
      <c r="T1216" s="190"/>
      <c r="U1216" s="190"/>
      <c r="V1216" s="190"/>
      <c r="W1216" s="190"/>
      <c r="X1216" s="190"/>
      <c r="Y1216" s="190"/>
      <c r="Z1216" s="190"/>
      <c r="AA1216" s="190"/>
      <c r="AB1216" s="190"/>
      <c r="AC1216" s="190"/>
      <c r="AD1216" s="190"/>
      <c r="AE1216" s="190"/>
      <c r="AF1216" s="190"/>
      <c r="AG1216" s="190"/>
      <c r="AH1216" s="190"/>
      <c r="AI1216" s="190"/>
      <c r="AJ1216" s="190"/>
      <c r="AK1216" s="190"/>
      <c r="AL1216" s="190"/>
      <c r="AM1216" s="190"/>
      <c r="AN1216" s="190"/>
      <c r="AO1216" s="190"/>
      <c r="AP1216" s="190"/>
      <c r="AQ1216" s="190"/>
      <c r="AR1216" s="190"/>
      <c r="AS1216" s="190"/>
      <c r="AT1216" s="190"/>
      <c r="AU1216" s="190"/>
      <c r="AV1216" s="190"/>
      <c r="AW1216" s="190"/>
      <c r="AX1216" s="190"/>
      <c r="AY1216" s="190"/>
      <c r="AZ1216" s="190"/>
      <c r="BA1216" s="190"/>
      <c r="BB1216" s="190"/>
      <c r="BC1216" s="190"/>
      <c r="BD1216" s="190"/>
      <c r="BE1216" s="190"/>
      <c r="BF1216" s="190"/>
      <c r="BG1216" s="190"/>
      <c r="BH1216" s="190"/>
      <c r="BI1216" s="190"/>
      <c r="BJ1216" s="190"/>
      <c r="BK1216" s="190"/>
      <c r="BL1216" s="190"/>
      <c r="BM1216" s="190"/>
      <c r="BN1216" s="190"/>
      <c r="BO1216" s="190"/>
      <c r="BP1216" s="190"/>
      <c r="BQ1216" s="190"/>
      <c r="BR1216" s="190"/>
      <c r="BS1216" s="190"/>
      <c r="BT1216" s="190"/>
      <c r="BU1216" s="190"/>
      <c r="BV1216" s="190"/>
      <c r="BW1216" s="190"/>
      <c r="BX1216" s="190"/>
      <c r="BY1216" s="190"/>
      <c r="BZ1216" s="190"/>
      <c r="CA1216" s="190"/>
      <c r="CB1216" s="190"/>
      <c r="CC1216" s="190"/>
      <c r="CD1216" s="190"/>
      <c r="CE1216" s="190"/>
      <c r="CF1216" s="190"/>
      <c r="CG1216" s="190"/>
      <c r="CH1216" s="190"/>
      <c r="CI1216" s="190"/>
      <c r="CJ1216" s="190"/>
      <c r="CK1216" s="190"/>
      <c r="CL1216" s="190"/>
      <c r="CN1216" s="201"/>
      <c r="CO1216" s="190"/>
      <c r="CP1216" s="190"/>
      <c r="CQ1216" s="190"/>
      <c r="CR1216" s="190"/>
      <c r="CS1216" s="190"/>
      <c r="CT1216" s="190"/>
      <c r="CU1216" s="190"/>
      <c r="CV1216" s="190"/>
      <c r="CW1216" s="190"/>
      <c r="CX1216" s="190"/>
      <c r="CY1216" s="190"/>
      <c r="CZ1216" s="190"/>
      <c r="DA1216" s="190"/>
      <c r="DB1216" s="190"/>
      <c r="DC1216" s="190"/>
      <c r="DD1216" s="190"/>
      <c r="DE1216" s="190"/>
      <c r="DF1216" s="190"/>
      <c r="DG1216" s="190"/>
      <c r="DH1216" s="190"/>
      <c r="DI1216" s="190"/>
      <c r="DJ1216" s="190"/>
      <c r="DK1216" s="190"/>
      <c r="DL1216" s="190"/>
    </row>
    <row r="1217" spans="1:116" x14ac:dyDescent="0.35">
      <c r="A1217" s="174"/>
      <c r="E1217" s="8"/>
      <c r="G1217" s="175" t="s">
        <v>462</v>
      </c>
      <c r="H1217" s="200"/>
      <c r="I1217" s="201"/>
      <c r="J1217" s="201"/>
      <c r="K1217" s="202"/>
      <c r="L1217" s="202"/>
      <c r="M1217" s="202"/>
      <c r="N1217" s="202"/>
      <c r="O1217" s="202"/>
      <c r="P1217" s="202"/>
      <c r="R1217" s="202"/>
      <c r="S1217" s="190"/>
      <c r="T1217" s="190"/>
      <c r="U1217" s="190"/>
      <c r="V1217" s="190"/>
      <c r="W1217" s="190"/>
      <c r="X1217" s="190"/>
      <c r="Y1217" s="190"/>
      <c r="Z1217" s="190"/>
      <c r="AA1217" s="190"/>
      <c r="AB1217" s="190"/>
      <c r="AC1217" s="190"/>
      <c r="AD1217" s="190"/>
      <c r="AE1217" s="190"/>
      <c r="AF1217" s="190"/>
      <c r="AG1217" s="190"/>
      <c r="AH1217" s="190"/>
      <c r="AI1217" s="190"/>
      <c r="AJ1217" s="190"/>
      <c r="AK1217" s="190"/>
      <c r="AL1217" s="190"/>
      <c r="AM1217" s="190"/>
      <c r="AN1217" s="190"/>
      <c r="AO1217" s="190"/>
      <c r="AP1217" s="190"/>
      <c r="AQ1217" s="190"/>
      <c r="AR1217" s="190"/>
      <c r="AS1217" s="190"/>
      <c r="AT1217" s="190"/>
      <c r="AU1217" s="190"/>
      <c r="AV1217" s="190"/>
      <c r="AW1217" s="190"/>
      <c r="AX1217" s="190"/>
      <c r="AY1217" s="190"/>
      <c r="AZ1217" s="190"/>
      <c r="BA1217" s="190"/>
      <c r="BB1217" s="190"/>
      <c r="BC1217" s="190"/>
      <c r="BD1217" s="190"/>
      <c r="BE1217" s="190"/>
      <c r="BF1217" s="190"/>
      <c r="BG1217" s="190"/>
      <c r="BH1217" s="190"/>
      <c r="BI1217" s="190"/>
      <c r="BJ1217" s="190"/>
      <c r="BK1217" s="190"/>
      <c r="BL1217" s="190"/>
      <c r="BM1217" s="190"/>
      <c r="BN1217" s="190"/>
      <c r="BO1217" s="190"/>
      <c r="BP1217" s="190"/>
      <c r="BQ1217" s="190"/>
      <c r="BR1217" s="190"/>
      <c r="BS1217" s="190"/>
      <c r="BT1217" s="190"/>
      <c r="BU1217" s="190"/>
      <c r="BV1217" s="190"/>
      <c r="BW1217" s="190"/>
      <c r="BX1217" s="190"/>
      <c r="BY1217" s="190"/>
      <c r="BZ1217" s="190"/>
      <c r="CA1217" s="190"/>
      <c r="CB1217" s="190"/>
      <c r="CC1217" s="190"/>
      <c r="CD1217" s="190"/>
      <c r="CE1217" s="190"/>
      <c r="CF1217" s="190"/>
      <c r="CG1217" s="190"/>
      <c r="CH1217" s="190"/>
      <c r="CI1217" s="190"/>
      <c r="CJ1217" s="190"/>
      <c r="CK1217" s="190"/>
      <c r="CL1217" s="190"/>
      <c r="CN1217" s="201"/>
      <c r="CO1217" s="190"/>
      <c r="CP1217" s="190"/>
      <c r="CQ1217" s="190"/>
      <c r="CR1217" s="190"/>
      <c r="CS1217" s="190"/>
      <c r="CT1217" s="190"/>
      <c r="CU1217" s="190"/>
      <c r="CV1217" s="190"/>
      <c r="CW1217" s="190"/>
      <c r="CX1217" s="190"/>
      <c r="CY1217" s="190"/>
      <c r="CZ1217" s="190"/>
      <c r="DA1217" s="190"/>
      <c r="DB1217" s="190"/>
      <c r="DC1217" s="190"/>
      <c r="DD1217" s="190"/>
      <c r="DE1217" s="190"/>
      <c r="DF1217" s="190"/>
      <c r="DG1217" s="190"/>
      <c r="DH1217" s="190"/>
      <c r="DI1217" s="190"/>
      <c r="DJ1217" s="190"/>
      <c r="DK1217" s="190"/>
      <c r="DL1217" s="190"/>
    </row>
    <row r="1218" spans="1:116" x14ac:dyDescent="0.35">
      <c r="A1218" s="174"/>
      <c r="E1218" s="8"/>
      <c r="G1218" s="175" t="s">
        <v>491</v>
      </c>
      <c r="H1218" s="200"/>
      <c r="I1218" s="201"/>
      <c r="J1218" s="201"/>
      <c r="K1218" s="202"/>
      <c r="L1218" s="202"/>
      <c r="M1218" s="202"/>
      <c r="N1218" s="202"/>
      <c r="O1218" s="202"/>
      <c r="P1218" s="202"/>
      <c r="R1218" s="202"/>
      <c r="S1218" s="190" t="str">
        <f t="shared" ref="S1218:AX1218" si="1548">S$22</f>
        <v>S$18</v>
      </c>
      <c r="T1218" s="190" t="str">
        <f t="shared" si="1548"/>
        <v>T$18</v>
      </c>
      <c r="U1218" s="190" t="str">
        <f t="shared" si="1548"/>
        <v>U$18</v>
      </c>
      <c r="V1218" s="190" t="str">
        <f t="shared" si="1548"/>
        <v>V$18</v>
      </c>
      <c r="W1218" s="190" t="str">
        <f t="shared" si="1548"/>
        <v>W$18</v>
      </c>
      <c r="X1218" s="190" t="str">
        <f t="shared" si="1548"/>
        <v>X$18</v>
      </c>
      <c r="Y1218" s="190" t="str">
        <f t="shared" si="1548"/>
        <v>Y$18</v>
      </c>
      <c r="Z1218" s="190" t="str">
        <f t="shared" si="1548"/>
        <v>Z$18</v>
      </c>
      <c r="AA1218" s="190" t="str">
        <f t="shared" si="1548"/>
        <v>AA$18</v>
      </c>
      <c r="AB1218" s="190" t="str">
        <f t="shared" si="1548"/>
        <v>AB$18</v>
      </c>
      <c r="AC1218" s="190" t="str">
        <f t="shared" si="1548"/>
        <v>AC$18</v>
      </c>
      <c r="AD1218" s="190" t="str">
        <f t="shared" si="1548"/>
        <v>AD$18</v>
      </c>
      <c r="AE1218" s="190" t="str">
        <f t="shared" si="1548"/>
        <v>AE$18</v>
      </c>
      <c r="AF1218" s="190" t="str">
        <f t="shared" si="1548"/>
        <v>AF$18</v>
      </c>
      <c r="AG1218" s="190" t="str">
        <f t="shared" si="1548"/>
        <v>AG$18</v>
      </c>
      <c r="AH1218" s="190" t="str">
        <f t="shared" si="1548"/>
        <v>AH$18</v>
      </c>
      <c r="AI1218" s="190" t="str">
        <f t="shared" si="1548"/>
        <v>AI$18</v>
      </c>
      <c r="AJ1218" s="190" t="str">
        <f t="shared" si="1548"/>
        <v>AJ$18</v>
      </c>
      <c r="AK1218" s="190" t="str">
        <f t="shared" si="1548"/>
        <v>AK$18</v>
      </c>
      <c r="AL1218" s="190" t="str">
        <f t="shared" si="1548"/>
        <v>AL$18</v>
      </c>
      <c r="AM1218" s="190" t="str">
        <f t="shared" si="1548"/>
        <v>AM$18</v>
      </c>
      <c r="AN1218" s="190" t="str">
        <f t="shared" si="1548"/>
        <v>AN$18</v>
      </c>
      <c r="AO1218" s="190" t="str">
        <f t="shared" si="1548"/>
        <v>AO$18</v>
      </c>
      <c r="AP1218" s="190" t="str">
        <f t="shared" si="1548"/>
        <v>AP$18</v>
      </c>
      <c r="AQ1218" s="190" t="str">
        <f t="shared" si="1548"/>
        <v>AQ$18</v>
      </c>
      <c r="AR1218" s="190" t="str">
        <f t="shared" si="1548"/>
        <v>AR$18</v>
      </c>
      <c r="AS1218" s="190" t="str">
        <f t="shared" si="1548"/>
        <v>AS$18</v>
      </c>
      <c r="AT1218" s="190" t="str">
        <f t="shared" si="1548"/>
        <v>AT$18</v>
      </c>
      <c r="AU1218" s="190" t="str">
        <f t="shared" si="1548"/>
        <v>AU$18</v>
      </c>
      <c r="AV1218" s="190" t="str">
        <f t="shared" si="1548"/>
        <v>AV$18</v>
      </c>
      <c r="AW1218" s="190" t="str">
        <f t="shared" si="1548"/>
        <v>AW$18</v>
      </c>
      <c r="AX1218" s="190" t="str">
        <f t="shared" si="1548"/>
        <v>AX$18</v>
      </c>
      <c r="AY1218" s="190" t="str">
        <f t="shared" ref="AY1218:CD1218" si="1549">AY$22</f>
        <v>AY$18</v>
      </c>
      <c r="AZ1218" s="190" t="str">
        <f t="shared" si="1549"/>
        <v>AZ$18</v>
      </c>
      <c r="BA1218" s="190" t="str">
        <f t="shared" si="1549"/>
        <v>BA$18</v>
      </c>
      <c r="BB1218" s="190" t="str">
        <f t="shared" si="1549"/>
        <v>BB$18</v>
      </c>
      <c r="BC1218" s="190" t="str">
        <f t="shared" si="1549"/>
        <v>BC$18</v>
      </c>
      <c r="BD1218" s="190" t="str">
        <f t="shared" si="1549"/>
        <v>BD$18</v>
      </c>
      <c r="BE1218" s="190" t="str">
        <f t="shared" si="1549"/>
        <v>BE$18</v>
      </c>
      <c r="BF1218" s="190" t="str">
        <f t="shared" si="1549"/>
        <v>BF$18</v>
      </c>
      <c r="BG1218" s="190" t="str">
        <f t="shared" si="1549"/>
        <v>BG$18</v>
      </c>
      <c r="BH1218" s="190" t="str">
        <f t="shared" si="1549"/>
        <v>BH$18</v>
      </c>
      <c r="BI1218" s="190" t="str">
        <f t="shared" si="1549"/>
        <v>BI$18</v>
      </c>
      <c r="BJ1218" s="190" t="str">
        <f t="shared" si="1549"/>
        <v>BJ$18</v>
      </c>
      <c r="BK1218" s="190" t="str">
        <f t="shared" si="1549"/>
        <v>BK$18</v>
      </c>
      <c r="BL1218" s="190" t="str">
        <f t="shared" si="1549"/>
        <v>BL$18</v>
      </c>
      <c r="BM1218" s="190" t="str">
        <f t="shared" si="1549"/>
        <v>BM$18</v>
      </c>
      <c r="BN1218" s="190" t="str">
        <f t="shared" si="1549"/>
        <v>BN$18</v>
      </c>
      <c r="BO1218" s="190" t="str">
        <f t="shared" si="1549"/>
        <v>BO$18</v>
      </c>
      <c r="BP1218" s="190" t="str">
        <f t="shared" si="1549"/>
        <v>BP$18</v>
      </c>
      <c r="BQ1218" s="190" t="str">
        <f t="shared" si="1549"/>
        <v>BQ$18</v>
      </c>
      <c r="BR1218" s="190" t="str">
        <f t="shared" si="1549"/>
        <v>BR$18</v>
      </c>
      <c r="BS1218" s="190" t="str">
        <f t="shared" si="1549"/>
        <v>BS$18</v>
      </c>
      <c r="BT1218" s="190" t="str">
        <f t="shared" si="1549"/>
        <v>BT$18</v>
      </c>
      <c r="BU1218" s="190" t="str">
        <f t="shared" si="1549"/>
        <v>BU$18</v>
      </c>
      <c r="BV1218" s="190" t="str">
        <f t="shared" si="1549"/>
        <v>BV$18</v>
      </c>
      <c r="BW1218" s="190" t="str">
        <f t="shared" si="1549"/>
        <v>BW$18</v>
      </c>
      <c r="BX1218" s="190" t="str">
        <f t="shared" si="1549"/>
        <v>BX$18</v>
      </c>
      <c r="BY1218" s="190" t="str">
        <f t="shared" si="1549"/>
        <v>BY$18</v>
      </c>
      <c r="BZ1218" s="190" t="str">
        <f t="shared" si="1549"/>
        <v>BZ$18</v>
      </c>
      <c r="CA1218" s="190" t="str">
        <f t="shared" si="1549"/>
        <v>CA$18</v>
      </c>
      <c r="CB1218" s="190" t="str">
        <f t="shared" si="1549"/>
        <v>CB$18</v>
      </c>
      <c r="CC1218" s="190" t="str">
        <f t="shared" si="1549"/>
        <v>CC$18</v>
      </c>
      <c r="CD1218" s="190" t="str">
        <f t="shared" si="1549"/>
        <v>CD$18</v>
      </c>
      <c r="CE1218" s="190" t="str">
        <f t="shared" ref="CE1218:CL1218" si="1550">CE$22</f>
        <v>CE$18</v>
      </c>
      <c r="CF1218" s="190" t="str">
        <f t="shared" si="1550"/>
        <v>CF$18</v>
      </c>
      <c r="CG1218" s="190" t="str">
        <f t="shared" si="1550"/>
        <v>CG$18</v>
      </c>
      <c r="CH1218" s="190" t="str">
        <f t="shared" si="1550"/>
        <v>CH$18</v>
      </c>
      <c r="CI1218" s="190" t="str">
        <f t="shared" si="1550"/>
        <v>CI$18</v>
      </c>
      <c r="CJ1218" s="190" t="str">
        <f t="shared" si="1550"/>
        <v>CJ$18</v>
      </c>
      <c r="CK1218" s="190" t="str">
        <f t="shared" si="1550"/>
        <v>CK$18</v>
      </c>
      <c r="CL1218" s="190" t="str">
        <f t="shared" si="1550"/>
        <v>CL$18</v>
      </c>
      <c r="CN1218" s="201"/>
      <c r="CO1218" s="190" t="str">
        <f t="shared" ref="CO1218:DL1218" si="1551">CO$22</f>
        <v>CO$18</v>
      </c>
      <c r="CP1218" s="190" t="str">
        <f t="shared" si="1551"/>
        <v>CP$18</v>
      </c>
      <c r="CQ1218" s="190" t="str">
        <f t="shared" si="1551"/>
        <v>CQ$18</v>
      </c>
      <c r="CR1218" s="190" t="str">
        <f t="shared" si="1551"/>
        <v>CR$18</v>
      </c>
      <c r="CS1218" s="190" t="str">
        <f t="shared" si="1551"/>
        <v>CS$18</v>
      </c>
      <c r="CT1218" s="190" t="str">
        <f t="shared" si="1551"/>
        <v>CT$18</v>
      </c>
      <c r="CU1218" s="190" t="str">
        <f t="shared" si="1551"/>
        <v>CU$18</v>
      </c>
      <c r="CV1218" s="190" t="str">
        <f t="shared" si="1551"/>
        <v>CV$18</v>
      </c>
      <c r="CW1218" s="190" t="str">
        <f t="shared" si="1551"/>
        <v>CW$18</v>
      </c>
      <c r="CX1218" s="190" t="str">
        <f t="shared" si="1551"/>
        <v>CX$18</v>
      </c>
      <c r="CY1218" s="190" t="str">
        <f t="shared" si="1551"/>
        <v>CY$18</v>
      </c>
      <c r="CZ1218" s="190" t="str">
        <f t="shared" si="1551"/>
        <v>CZ$18</v>
      </c>
      <c r="DA1218" s="190" t="str">
        <f t="shared" si="1551"/>
        <v>DA$18</v>
      </c>
      <c r="DB1218" s="190" t="str">
        <f t="shared" si="1551"/>
        <v>DB$18</v>
      </c>
      <c r="DC1218" s="190" t="str">
        <f t="shared" si="1551"/>
        <v>DC$18</v>
      </c>
      <c r="DD1218" s="190" t="str">
        <f t="shared" si="1551"/>
        <v>DD$18</v>
      </c>
      <c r="DE1218" s="190" t="str">
        <f t="shared" si="1551"/>
        <v>DE$18</v>
      </c>
      <c r="DF1218" s="190" t="str">
        <f t="shared" si="1551"/>
        <v>DF$18</v>
      </c>
      <c r="DG1218" s="190" t="str">
        <f t="shared" si="1551"/>
        <v>DG$18</v>
      </c>
      <c r="DH1218" s="190" t="str">
        <f t="shared" si="1551"/>
        <v>DH$18</v>
      </c>
      <c r="DI1218" s="190" t="str">
        <f t="shared" si="1551"/>
        <v>DI$18</v>
      </c>
      <c r="DJ1218" s="190" t="str">
        <f t="shared" si="1551"/>
        <v>DJ$18</v>
      </c>
      <c r="DK1218" s="190" t="str">
        <f t="shared" si="1551"/>
        <v>DK$18</v>
      </c>
      <c r="DL1218" s="190" t="str">
        <f t="shared" si="1551"/>
        <v>DL$18</v>
      </c>
    </row>
    <row r="1219" spans="1:116" x14ac:dyDescent="0.35">
      <c r="A1219" s="174"/>
      <c r="E1219" s="8"/>
      <c r="G1219" s="175" t="s">
        <v>505</v>
      </c>
      <c r="H1219" s="200"/>
      <c r="I1219" s="201"/>
      <c r="J1219" s="201"/>
      <c r="K1219" s="202"/>
      <c r="L1219" s="202"/>
      <c r="M1219" s="202"/>
      <c r="N1219" s="202"/>
      <c r="O1219" s="202"/>
      <c r="P1219" s="202"/>
      <c r="R1219" s="202"/>
      <c r="S1219" s="190" t="str">
        <f t="shared" ref="S1219:AX1219" si="1552">S$23</f>
        <v>S$19</v>
      </c>
      <c r="T1219" s="190" t="str">
        <f t="shared" si="1552"/>
        <v>T$19</v>
      </c>
      <c r="U1219" s="190" t="str">
        <f t="shared" si="1552"/>
        <v>U$19</v>
      </c>
      <c r="V1219" s="190" t="str">
        <f t="shared" si="1552"/>
        <v>V$19</v>
      </c>
      <c r="W1219" s="190" t="str">
        <f t="shared" si="1552"/>
        <v>W$19</v>
      </c>
      <c r="X1219" s="190" t="str">
        <f t="shared" si="1552"/>
        <v>X$19</v>
      </c>
      <c r="Y1219" s="190" t="str">
        <f t="shared" si="1552"/>
        <v>Y$19</v>
      </c>
      <c r="Z1219" s="190" t="str">
        <f t="shared" si="1552"/>
        <v>Z$19</v>
      </c>
      <c r="AA1219" s="190" t="str">
        <f t="shared" si="1552"/>
        <v>AA$19</v>
      </c>
      <c r="AB1219" s="190" t="str">
        <f t="shared" si="1552"/>
        <v>AB$19</v>
      </c>
      <c r="AC1219" s="190" t="str">
        <f t="shared" si="1552"/>
        <v>AC$19</v>
      </c>
      <c r="AD1219" s="190" t="str">
        <f t="shared" si="1552"/>
        <v>AD$19</v>
      </c>
      <c r="AE1219" s="190" t="str">
        <f t="shared" si="1552"/>
        <v>AE$19</v>
      </c>
      <c r="AF1219" s="190" t="str">
        <f t="shared" si="1552"/>
        <v>AF$19</v>
      </c>
      <c r="AG1219" s="190" t="str">
        <f t="shared" si="1552"/>
        <v>AG$19</v>
      </c>
      <c r="AH1219" s="190" t="str">
        <f t="shared" si="1552"/>
        <v>AH$19</v>
      </c>
      <c r="AI1219" s="190" t="str">
        <f t="shared" si="1552"/>
        <v>AI$19</v>
      </c>
      <c r="AJ1219" s="190" t="str">
        <f t="shared" si="1552"/>
        <v>AJ$19</v>
      </c>
      <c r="AK1219" s="190" t="str">
        <f t="shared" si="1552"/>
        <v>AK$19</v>
      </c>
      <c r="AL1219" s="190" t="str">
        <f t="shared" si="1552"/>
        <v>AL$19</v>
      </c>
      <c r="AM1219" s="190" t="str">
        <f t="shared" si="1552"/>
        <v>AM$19</v>
      </c>
      <c r="AN1219" s="190" t="str">
        <f t="shared" si="1552"/>
        <v>AN$19</v>
      </c>
      <c r="AO1219" s="190" t="str">
        <f t="shared" si="1552"/>
        <v>AO$19</v>
      </c>
      <c r="AP1219" s="190" t="str">
        <f t="shared" si="1552"/>
        <v>AP$19</v>
      </c>
      <c r="AQ1219" s="190" t="str">
        <f t="shared" si="1552"/>
        <v>AQ$19</v>
      </c>
      <c r="AR1219" s="190" t="str">
        <f t="shared" si="1552"/>
        <v>AR$19</v>
      </c>
      <c r="AS1219" s="190" t="str">
        <f t="shared" si="1552"/>
        <v>AS$19</v>
      </c>
      <c r="AT1219" s="190" t="str">
        <f t="shared" si="1552"/>
        <v>AT$19</v>
      </c>
      <c r="AU1219" s="190" t="str">
        <f t="shared" si="1552"/>
        <v>AU$19</v>
      </c>
      <c r="AV1219" s="190" t="str">
        <f t="shared" si="1552"/>
        <v>AV$19</v>
      </c>
      <c r="AW1219" s="190" t="str">
        <f t="shared" si="1552"/>
        <v>AW$19</v>
      </c>
      <c r="AX1219" s="190" t="str">
        <f t="shared" si="1552"/>
        <v>AX$19</v>
      </c>
      <c r="AY1219" s="190" t="str">
        <f t="shared" ref="AY1219:CD1219" si="1553">AY$23</f>
        <v>AY$19</v>
      </c>
      <c r="AZ1219" s="190" t="str">
        <f t="shared" si="1553"/>
        <v>AZ$19</v>
      </c>
      <c r="BA1219" s="190" t="str">
        <f t="shared" si="1553"/>
        <v>BA$19</v>
      </c>
      <c r="BB1219" s="190" t="str">
        <f t="shared" si="1553"/>
        <v>BB$19</v>
      </c>
      <c r="BC1219" s="190" t="str">
        <f t="shared" si="1553"/>
        <v>BC$19</v>
      </c>
      <c r="BD1219" s="190" t="str">
        <f t="shared" si="1553"/>
        <v>BD$19</v>
      </c>
      <c r="BE1219" s="190" t="str">
        <f t="shared" si="1553"/>
        <v>BE$19</v>
      </c>
      <c r="BF1219" s="190" t="str">
        <f t="shared" si="1553"/>
        <v>BF$19</v>
      </c>
      <c r="BG1219" s="190" t="str">
        <f t="shared" si="1553"/>
        <v>BG$19</v>
      </c>
      <c r="BH1219" s="190" t="str">
        <f t="shared" si="1553"/>
        <v>BH$19</v>
      </c>
      <c r="BI1219" s="190" t="str">
        <f t="shared" si="1553"/>
        <v>BI$19</v>
      </c>
      <c r="BJ1219" s="190" t="str">
        <f t="shared" si="1553"/>
        <v>BJ$19</v>
      </c>
      <c r="BK1219" s="190" t="str">
        <f t="shared" si="1553"/>
        <v>BK$19</v>
      </c>
      <c r="BL1219" s="190" t="str">
        <f t="shared" si="1553"/>
        <v>BL$19</v>
      </c>
      <c r="BM1219" s="190" t="str">
        <f t="shared" si="1553"/>
        <v>BM$19</v>
      </c>
      <c r="BN1219" s="190" t="str">
        <f t="shared" si="1553"/>
        <v>BN$19</v>
      </c>
      <c r="BO1219" s="190" t="str">
        <f t="shared" si="1553"/>
        <v>BO$19</v>
      </c>
      <c r="BP1219" s="190" t="str">
        <f t="shared" si="1553"/>
        <v>BP$19</v>
      </c>
      <c r="BQ1219" s="190" t="str">
        <f t="shared" si="1553"/>
        <v>BQ$19</v>
      </c>
      <c r="BR1219" s="190" t="str">
        <f t="shared" si="1553"/>
        <v>BR$19</v>
      </c>
      <c r="BS1219" s="190" t="str">
        <f t="shared" si="1553"/>
        <v>BS$19</v>
      </c>
      <c r="BT1219" s="190" t="str">
        <f t="shared" si="1553"/>
        <v>BT$19</v>
      </c>
      <c r="BU1219" s="190" t="str">
        <f t="shared" si="1553"/>
        <v>BU$19</v>
      </c>
      <c r="BV1219" s="190" t="str">
        <f t="shared" si="1553"/>
        <v>BV$19</v>
      </c>
      <c r="BW1219" s="190" t="str">
        <f t="shared" si="1553"/>
        <v>BW$19</v>
      </c>
      <c r="BX1219" s="190" t="str">
        <f t="shared" si="1553"/>
        <v>BX$19</v>
      </c>
      <c r="BY1219" s="190" t="str">
        <f t="shared" si="1553"/>
        <v>BY$19</v>
      </c>
      <c r="BZ1219" s="190" t="str">
        <f t="shared" si="1553"/>
        <v>BZ$19</v>
      </c>
      <c r="CA1219" s="190" t="str">
        <f t="shared" si="1553"/>
        <v>CA$19</v>
      </c>
      <c r="CB1219" s="190" t="str">
        <f t="shared" si="1553"/>
        <v>CB$19</v>
      </c>
      <c r="CC1219" s="190" t="str">
        <f t="shared" si="1553"/>
        <v>CC$19</v>
      </c>
      <c r="CD1219" s="190" t="str">
        <f t="shared" si="1553"/>
        <v>CD$19</v>
      </c>
      <c r="CE1219" s="190" t="str">
        <f t="shared" ref="CE1219:CL1219" si="1554">CE$23</f>
        <v>CE$19</v>
      </c>
      <c r="CF1219" s="190" t="str">
        <f t="shared" si="1554"/>
        <v>CF$19</v>
      </c>
      <c r="CG1219" s="190" t="str">
        <f t="shared" si="1554"/>
        <v>CG$19</v>
      </c>
      <c r="CH1219" s="190" t="str">
        <f t="shared" si="1554"/>
        <v>CH$19</v>
      </c>
      <c r="CI1219" s="190" t="str">
        <f t="shared" si="1554"/>
        <v>CI$19</v>
      </c>
      <c r="CJ1219" s="190" t="str">
        <f t="shared" si="1554"/>
        <v>CJ$19</v>
      </c>
      <c r="CK1219" s="190" t="str">
        <f t="shared" si="1554"/>
        <v>CK$19</v>
      </c>
      <c r="CL1219" s="190" t="str">
        <f t="shared" si="1554"/>
        <v>CL$19</v>
      </c>
      <c r="CN1219" s="201"/>
      <c r="CO1219" s="190" t="str">
        <f t="shared" ref="CO1219:DL1219" si="1555">CO$23</f>
        <v>CO$19</v>
      </c>
      <c r="CP1219" s="190" t="str">
        <f t="shared" si="1555"/>
        <v>CP$19</v>
      </c>
      <c r="CQ1219" s="190" t="str">
        <f t="shared" si="1555"/>
        <v>CQ$19</v>
      </c>
      <c r="CR1219" s="190" t="str">
        <f t="shared" si="1555"/>
        <v>CR$19</v>
      </c>
      <c r="CS1219" s="190" t="str">
        <f t="shared" si="1555"/>
        <v>CS$19</v>
      </c>
      <c r="CT1219" s="190" t="str">
        <f t="shared" si="1555"/>
        <v>CT$19</v>
      </c>
      <c r="CU1219" s="190" t="str">
        <f t="shared" si="1555"/>
        <v>CU$19</v>
      </c>
      <c r="CV1219" s="190" t="str">
        <f t="shared" si="1555"/>
        <v>CV$19</v>
      </c>
      <c r="CW1219" s="190" t="str">
        <f t="shared" si="1555"/>
        <v>CW$19</v>
      </c>
      <c r="CX1219" s="190" t="str">
        <f t="shared" si="1555"/>
        <v>CX$19</v>
      </c>
      <c r="CY1219" s="190" t="str">
        <f t="shared" si="1555"/>
        <v>CY$19</v>
      </c>
      <c r="CZ1219" s="190" t="str">
        <f t="shared" si="1555"/>
        <v>CZ$19</v>
      </c>
      <c r="DA1219" s="190" t="str">
        <f t="shared" si="1555"/>
        <v>DA$19</v>
      </c>
      <c r="DB1219" s="190" t="str">
        <f t="shared" si="1555"/>
        <v>DB$19</v>
      </c>
      <c r="DC1219" s="190" t="str">
        <f t="shared" si="1555"/>
        <v>DC$19</v>
      </c>
      <c r="DD1219" s="190" t="str">
        <f t="shared" si="1555"/>
        <v>DD$19</v>
      </c>
      <c r="DE1219" s="190" t="str">
        <f t="shared" si="1555"/>
        <v>DE$19</v>
      </c>
      <c r="DF1219" s="190" t="str">
        <f t="shared" si="1555"/>
        <v>DF$19</v>
      </c>
      <c r="DG1219" s="190" t="str">
        <f t="shared" si="1555"/>
        <v>DG$19</v>
      </c>
      <c r="DH1219" s="190" t="str">
        <f t="shared" si="1555"/>
        <v>DH$19</v>
      </c>
      <c r="DI1219" s="190" t="str">
        <f t="shared" si="1555"/>
        <v>DI$19</v>
      </c>
      <c r="DJ1219" s="190" t="str">
        <f t="shared" si="1555"/>
        <v>DJ$19</v>
      </c>
      <c r="DK1219" s="190" t="str">
        <f t="shared" si="1555"/>
        <v>DK$19</v>
      </c>
      <c r="DL1219" s="190" t="str">
        <f t="shared" si="1555"/>
        <v>DL$19</v>
      </c>
    </row>
    <row r="1220" spans="1:116" x14ac:dyDescent="0.35">
      <c r="A1220" s="31" t="s">
        <v>218</v>
      </c>
      <c r="B1220" s="31" t="s">
        <v>81</v>
      </c>
      <c r="C1220" s="31"/>
      <c r="D1220" t="s">
        <v>771</v>
      </c>
      <c r="E1220" s="8" t="str">
        <f t="shared" ref="E1220:E1254" si="1556">ROW()&amp;" "&amp;D1220</f>
        <v>1220 LAMORTR-S</v>
      </c>
      <c r="F1220" t="s">
        <v>352</v>
      </c>
      <c r="G1220" s="175" t="s">
        <v>463</v>
      </c>
      <c r="H1220" s="22"/>
      <c r="I1220" s="306"/>
      <c r="J1220" s="306"/>
      <c r="K1220" s="22"/>
      <c r="L1220" s="22"/>
      <c r="M1220" s="22"/>
      <c r="N1220" s="22"/>
      <c r="O1220" s="22"/>
      <c r="P1220" s="22"/>
      <c r="R1220" s="66"/>
      <c r="S1220" s="307"/>
      <c r="T1220" s="307"/>
      <c r="U1220" s="307"/>
      <c r="V1220" s="307"/>
      <c r="W1220" s="307"/>
      <c r="X1220" s="307"/>
      <c r="Y1220" s="307"/>
      <c r="Z1220" s="307"/>
      <c r="AA1220" s="307"/>
      <c r="AB1220" s="307"/>
      <c r="AC1220" s="307"/>
      <c r="AD1220" s="307"/>
      <c r="AE1220" s="307"/>
      <c r="AF1220" s="307"/>
      <c r="AG1220" s="307"/>
      <c r="AH1220" s="307"/>
      <c r="AI1220" s="307"/>
      <c r="AJ1220" s="307"/>
      <c r="AK1220" s="307"/>
      <c r="AL1220" s="307"/>
      <c r="AM1220" s="307"/>
      <c r="AN1220" s="307"/>
      <c r="AO1220" s="307"/>
      <c r="AP1220" s="307"/>
      <c r="AQ1220" s="307"/>
      <c r="AR1220" s="307"/>
      <c r="AS1220" s="307"/>
      <c r="AT1220" s="307"/>
      <c r="AU1220" s="307"/>
      <c r="AV1220" s="307"/>
      <c r="AW1220" s="307"/>
      <c r="AX1220" s="307"/>
      <c r="AY1220" s="307"/>
      <c r="AZ1220" s="307"/>
      <c r="BA1220" s="307"/>
      <c r="BB1220" s="307"/>
      <c r="BC1220" s="307"/>
      <c r="BD1220" s="307"/>
      <c r="BE1220" s="307"/>
      <c r="BF1220" s="307"/>
      <c r="BG1220" s="307"/>
      <c r="BH1220" s="307"/>
      <c r="BI1220" s="307"/>
      <c r="BJ1220" s="307"/>
      <c r="BK1220" s="307"/>
      <c r="BL1220" s="307"/>
      <c r="BM1220" s="307"/>
      <c r="BN1220" s="307"/>
      <c r="BO1220" s="307"/>
      <c r="BP1220" s="307"/>
      <c r="BQ1220" s="307"/>
      <c r="BR1220" s="307"/>
      <c r="BS1220" s="307"/>
      <c r="BT1220" s="307"/>
      <c r="BU1220" s="307"/>
      <c r="BV1220" s="307"/>
      <c r="BW1220" s="307"/>
      <c r="BX1220" s="307"/>
      <c r="BY1220" s="307"/>
      <c r="BZ1220" s="307"/>
      <c r="CA1220" s="307"/>
      <c r="CB1220" s="307"/>
      <c r="CC1220" s="307"/>
      <c r="CD1220" s="307"/>
      <c r="CE1220" s="307"/>
      <c r="CF1220" s="307"/>
      <c r="CG1220" s="307"/>
      <c r="CH1220" s="307"/>
      <c r="CI1220" s="307"/>
      <c r="CJ1220" s="307"/>
      <c r="CK1220" s="307"/>
      <c r="CL1220" s="307"/>
      <c r="CN1220" s="306"/>
      <c r="CO1220" s="307"/>
      <c r="CP1220" s="307"/>
      <c r="CQ1220" s="307"/>
      <c r="CR1220" s="307"/>
      <c r="CS1220" s="307"/>
      <c r="CT1220" s="307"/>
      <c r="CU1220" s="307"/>
      <c r="CV1220" s="307"/>
      <c r="CW1220" s="307"/>
      <c r="CX1220" s="307"/>
      <c r="CY1220" s="307"/>
      <c r="CZ1220" s="307"/>
      <c r="DA1220" s="307"/>
      <c r="DB1220" s="307"/>
      <c r="DC1220" s="307"/>
      <c r="DD1220" s="307"/>
      <c r="DE1220" s="307"/>
      <c r="DF1220" s="307"/>
      <c r="DG1220" s="307"/>
      <c r="DH1220" s="307"/>
      <c r="DI1220" s="307"/>
      <c r="DJ1220" s="307"/>
      <c r="DK1220" s="307"/>
      <c r="DL1220" s="307"/>
    </row>
    <row r="1221" spans="1:116" x14ac:dyDescent="0.35">
      <c r="A1221" s="31"/>
      <c r="B1221" t="str">
        <f>E1221</f>
        <v>1221 LAMORTR-S</v>
      </c>
      <c r="D1221" t="s">
        <v>771</v>
      </c>
      <c r="E1221" s="12" t="str">
        <f t="shared" si="1556"/>
        <v>1221 LAMORTR-S</v>
      </c>
      <c r="G1221" s="175" t="s">
        <v>464</v>
      </c>
      <c r="H1221" s="31"/>
      <c r="I1221" s="73"/>
      <c r="J1221" s="73"/>
      <c r="K1221" s="31"/>
      <c r="L1221" s="31"/>
      <c r="M1221" s="31"/>
      <c r="N1221" s="31"/>
      <c r="O1221" s="31"/>
      <c r="P1221" s="31"/>
      <c r="R1221" s="67"/>
      <c r="S1221" s="239"/>
      <c r="T1221" s="239"/>
      <c r="U1221" s="239"/>
      <c r="V1221" s="239"/>
      <c r="W1221" s="239"/>
      <c r="X1221" s="239"/>
      <c r="Y1221" s="239"/>
      <c r="Z1221" s="239"/>
      <c r="AA1221" s="239"/>
      <c r="AB1221" s="239"/>
      <c r="AC1221" s="239"/>
      <c r="AD1221" s="239"/>
      <c r="AE1221" s="239"/>
      <c r="AF1221" s="239"/>
      <c r="AG1221" s="239"/>
      <c r="AH1221" s="239"/>
      <c r="AI1221" s="239"/>
      <c r="AJ1221" s="239"/>
      <c r="AK1221" s="239"/>
      <c r="AL1221" s="239"/>
      <c r="AM1221" s="239"/>
      <c r="AN1221" s="239"/>
      <c r="AO1221" s="239"/>
      <c r="AP1221" s="239"/>
      <c r="AQ1221" s="239"/>
      <c r="AR1221" s="239"/>
      <c r="AS1221" s="239"/>
      <c r="AT1221" s="239"/>
      <c r="AU1221" s="239"/>
      <c r="AV1221" s="239"/>
      <c r="AW1221" s="239"/>
      <c r="AX1221" s="239"/>
      <c r="AY1221" s="239"/>
      <c r="AZ1221" s="239"/>
      <c r="BA1221" s="239"/>
      <c r="BB1221" s="239"/>
      <c r="BC1221" s="239"/>
      <c r="BD1221" s="239"/>
      <c r="BE1221" s="239"/>
      <c r="BF1221" s="239"/>
      <c r="BG1221" s="239"/>
      <c r="BH1221" s="239"/>
      <c r="BI1221" s="239"/>
      <c r="BJ1221" s="239"/>
      <c r="BK1221" s="239"/>
      <c r="BL1221" s="239"/>
      <c r="BM1221" s="239"/>
      <c r="BN1221" s="239"/>
      <c r="BO1221" s="239"/>
      <c r="BP1221" s="239"/>
      <c r="BQ1221" s="239"/>
      <c r="BR1221" s="239"/>
      <c r="BS1221" s="239"/>
      <c r="BT1221" s="239"/>
      <c r="BU1221" s="239"/>
      <c r="BV1221" s="239"/>
      <c r="BW1221" s="239"/>
      <c r="BX1221" s="239"/>
      <c r="BY1221" s="239"/>
      <c r="BZ1221" s="239"/>
      <c r="CA1221" s="239"/>
      <c r="CB1221" s="239"/>
      <c r="CC1221" s="239"/>
      <c r="CD1221" s="239"/>
      <c r="CE1221" s="239"/>
      <c r="CF1221" s="239"/>
      <c r="CG1221" s="239"/>
      <c r="CH1221" s="239"/>
      <c r="CI1221" s="239"/>
      <c r="CJ1221" s="239"/>
      <c r="CK1221" s="239"/>
      <c r="CL1221" s="239"/>
      <c r="CN1221" s="73"/>
      <c r="CO1221" s="239"/>
      <c r="CP1221" s="239"/>
      <c r="CQ1221" s="239"/>
      <c r="CR1221" s="239"/>
      <c r="CS1221" s="239"/>
      <c r="CT1221" s="239"/>
      <c r="CU1221" s="239"/>
      <c r="CV1221" s="239"/>
      <c r="CW1221" s="239"/>
      <c r="CX1221" s="239"/>
      <c r="CY1221" s="239"/>
      <c r="CZ1221" s="239"/>
      <c r="DA1221" s="239"/>
      <c r="DB1221" s="239"/>
      <c r="DC1221" s="239"/>
      <c r="DD1221" s="239"/>
      <c r="DE1221" s="239"/>
      <c r="DF1221" s="239"/>
      <c r="DG1221" s="239"/>
      <c r="DH1221" s="239"/>
      <c r="DI1221" s="239"/>
      <c r="DJ1221" s="239"/>
      <c r="DK1221" s="239"/>
      <c r="DL1221" s="239"/>
    </row>
    <row r="1222" spans="1:116" x14ac:dyDescent="0.35">
      <c r="A1222" s="31"/>
      <c r="B1222" t="str">
        <f>E1222</f>
        <v>1222 LAMORTR-S</v>
      </c>
      <c r="D1222" t="s">
        <v>771</v>
      </c>
      <c r="E1222" s="12" t="str">
        <f t="shared" si="1556"/>
        <v>1222 LAMORTR-S</v>
      </c>
      <c r="F1222" s="31"/>
      <c r="G1222" s="66" t="s">
        <v>312</v>
      </c>
      <c r="H1222" s="57">
        <v>12</v>
      </c>
      <c r="I1222" s="31"/>
      <c r="J1222" s="31"/>
      <c r="K1222" s="31"/>
      <c r="L1222" s="31"/>
      <c r="M1222" s="31"/>
      <c r="N1222" s="31"/>
      <c r="O1222" s="31"/>
      <c r="P1222" s="31"/>
      <c r="R1222" s="31"/>
      <c r="S1222" s="73"/>
      <c r="T1222" s="73"/>
      <c r="U1222" s="73"/>
      <c r="V1222" s="73"/>
      <c r="W1222" s="73"/>
      <c r="X1222" s="73"/>
      <c r="Y1222" s="73"/>
      <c r="Z1222" s="73"/>
      <c r="AA1222" s="73"/>
      <c r="AB1222" s="73"/>
      <c r="AC1222" s="73"/>
      <c r="AD1222" s="73"/>
      <c r="AE1222" s="73"/>
      <c r="AF1222" s="73"/>
      <c r="AG1222" s="73"/>
      <c r="AH1222" s="73"/>
      <c r="AI1222" s="73"/>
      <c r="AJ1222" s="73"/>
      <c r="AK1222" s="73"/>
      <c r="AL1222" s="73"/>
      <c r="AM1222" s="73"/>
      <c r="AN1222" s="73"/>
      <c r="AO1222" s="73"/>
      <c r="AP1222" s="73"/>
      <c r="AQ1222" s="73"/>
      <c r="AR1222" s="73"/>
      <c r="AS1222" s="73"/>
      <c r="AT1222" s="73"/>
      <c r="AU1222" s="73"/>
      <c r="AV1222" s="73"/>
      <c r="AW1222" s="73"/>
      <c r="AX1222" s="73"/>
      <c r="AY1222" s="73"/>
      <c r="AZ1222" s="73"/>
      <c r="BA1222" s="73"/>
      <c r="BB1222" s="73"/>
      <c r="BC1222" s="73"/>
      <c r="BD1222" s="73"/>
      <c r="BE1222" s="73"/>
      <c r="BF1222" s="73"/>
      <c r="BG1222" s="73"/>
      <c r="BH1222" s="73"/>
      <c r="BI1222" s="73"/>
      <c r="BJ1222" s="73"/>
      <c r="BK1222" s="73"/>
      <c r="BL1222" s="73"/>
      <c r="BM1222" s="73"/>
      <c r="BN1222" s="73"/>
      <c r="BO1222" s="73"/>
      <c r="BP1222" s="73"/>
      <c r="BQ1222" s="73"/>
      <c r="BR1222" s="73"/>
      <c r="BS1222" s="73"/>
      <c r="BT1222" s="73"/>
      <c r="BU1222" s="73"/>
      <c r="BV1222" s="73"/>
      <c r="BW1222" s="73"/>
      <c r="BX1222" s="73"/>
      <c r="BY1222" s="73"/>
      <c r="BZ1222" s="73"/>
      <c r="CA1222" s="73"/>
      <c r="CB1222" s="73"/>
      <c r="CC1222" s="73"/>
      <c r="CD1222" s="73"/>
      <c r="CE1222" s="73"/>
      <c r="CF1222" s="73"/>
      <c r="CG1222" s="73"/>
      <c r="CH1222" s="73"/>
      <c r="CI1222" s="73"/>
      <c r="CJ1222" s="73"/>
      <c r="CK1222" s="73"/>
      <c r="CL1222" s="73"/>
      <c r="CN1222" s="31"/>
      <c r="CO1222" s="73"/>
      <c r="CP1222" s="73"/>
      <c r="CQ1222" s="73"/>
      <c r="CR1222" s="73"/>
      <c r="CS1222" s="73"/>
      <c r="CT1222" s="73"/>
      <c r="CU1222" s="73"/>
      <c r="CV1222" s="73"/>
      <c r="CW1222" s="73"/>
      <c r="CX1222" s="73"/>
      <c r="CY1222" s="73"/>
      <c r="CZ1222" s="73"/>
      <c r="DA1222" s="73"/>
      <c r="DB1222" s="73"/>
      <c r="DC1222" s="73"/>
      <c r="DD1222" s="73"/>
      <c r="DE1222" s="73"/>
      <c r="DF1222" s="73"/>
      <c r="DG1222" s="73"/>
      <c r="DH1222" s="73"/>
      <c r="DI1222" s="73"/>
      <c r="DJ1222" s="73"/>
      <c r="DK1222" s="73"/>
      <c r="DL1222" s="73"/>
    </row>
    <row r="1223" spans="1:116" x14ac:dyDescent="0.35">
      <c r="A1223" s="31"/>
      <c r="B1223" t="str">
        <f>E1223</f>
        <v>1223 LAMORTR-S</v>
      </c>
      <c r="D1223" t="s">
        <v>771</v>
      </c>
      <c r="E1223" s="12" t="str">
        <f t="shared" si="1556"/>
        <v>1223 LAMORTR-S</v>
      </c>
      <c r="F1223" s="31"/>
      <c r="G1223" s="129" t="str">
        <f>"Assumptions - "&amp;G1222</f>
        <v>Assumptions - Revenue driven amortizing loan - no defaults:</v>
      </c>
      <c r="H1223" s="59">
        <v>0.1</v>
      </c>
      <c r="I1223" s="31"/>
      <c r="J1223" s="31"/>
      <c r="K1223" s="31"/>
      <c r="L1223" s="31"/>
      <c r="M1223" s="31"/>
      <c r="N1223" s="31"/>
      <c r="O1223" s="31"/>
      <c r="P1223" s="31"/>
      <c r="R1223" s="31"/>
      <c r="S1223" s="73"/>
      <c r="T1223" s="73"/>
      <c r="U1223" s="73"/>
      <c r="V1223" s="73"/>
      <c r="W1223" s="73"/>
      <c r="X1223" s="73"/>
      <c r="Y1223" s="73"/>
      <c r="Z1223" s="73"/>
      <c r="AA1223" s="73"/>
      <c r="AB1223" s="73"/>
      <c r="AC1223" s="73"/>
      <c r="AD1223" s="73"/>
      <c r="AE1223" s="73"/>
      <c r="AF1223" s="73"/>
      <c r="AG1223" s="73"/>
      <c r="AH1223" s="73"/>
      <c r="AI1223" s="73"/>
      <c r="AJ1223" s="73"/>
      <c r="AK1223" s="73"/>
      <c r="AL1223" s="73"/>
      <c r="AM1223" s="73"/>
      <c r="AN1223" s="73"/>
      <c r="AO1223" s="73"/>
      <c r="AP1223" s="73"/>
      <c r="AQ1223" s="73"/>
      <c r="AR1223" s="73"/>
      <c r="AS1223" s="73"/>
      <c r="AT1223" s="73"/>
      <c r="AU1223" s="73"/>
      <c r="AV1223" s="73"/>
      <c r="AW1223" s="73"/>
      <c r="AX1223" s="73"/>
      <c r="AY1223" s="73"/>
      <c r="AZ1223" s="73"/>
      <c r="BA1223" s="73"/>
      <c r="BB1223" s="73"/>
      <c r="BC1223" s="73"/>
      <c r="BD1223" s="73"/>
      <c r="BE1223" s="73"/>
      <c r="BF1223" s="73"/>
      <c r="BG1223" s="73"/>
      <c r="BH1223" s="73"/>
      <c r="BI1223" s="73"/>
      <c r="BJ1223" s="73"/>
      <c r="BK1223" s="73"/>
      <c r="BL1223" s="73"/>
      <c r="BM1223" s="73"/>
      <c r="BN1223" s="73"/>
      <c r="BO1223" s="73"/>
      <c r="BP1223" s="73"/>
      <c r="BQ1223" s="73"/>
      <c r="BR1223" s="73"/>
      <c r="BS1223" s="73"/>
      <c r="BT1223" s="73"/>
      <c r="BU1223" s="73"/>
      <c r="BV1223" s="73"/>
      <c r="BW1223" s="73"/>
      <c r="BX1223" s="73"/>
      <c r="BY1223" s="73"/>
      <c r="BZ1223" s="73"/>
      <c r="CA1223" s="73"/>
      <c r="CB1223" s="73"/>
      <c r="CC1223" s="73"/>
      <c r="CD1223" s="73"/>
      <c r="CE1223" s="73"/>
      <c r="CF1223" s="73"/>
      <c r="CG1223" s="73"/>
      <c r="CH1223" s="73"/>
      <c r="CI1223" s="73"/>
      <c r="CJ1223" s="73"/>
      <c r="CK1223" s="73"/>
      <c r="CL1223" s="73"/>
      <c r="CN1223" s="31"/>
      <c r="CO1223" s="73"/>
      <c r="CP1223" s="73"/>
      <c r="CQ1223" s="73"/>
      <c r="CR1223" s="73"/>
      <c r="CS1223" s="73"/>
      <c r="CT1223" s="73"/>
      <c r="CU1223" s="73"/>
      <c r="CV1223" s="73"/>
      <c r="CW1223" s="73"/>
      <c r="CX1223" s="73"/>
      <c r="CY1223" s="73"/>
      <c r="CZ1223" s="73"/>
      <c r="DA1223" s="73"/>
      <c r="DB1223" s="73"/>
      <c r="DC1223" s="73"/>
      <c r="DD1223" s="73"/>
      <c r="DE1223" s="73"/>
      <c r="DF1223" s="73"/>
      <c r="DG1223" s="73"/>
      <c r="DH1223" s="73"/>
      <c r="DI1223" s="73"/>
      <c r="DJ1223" s="73"/>
      <c r="DK1223" s="73"/>
      <c r="DL1223" s="73"/>
    </row>
    <row r="1224" spans="1:116" x14ac:dyDescent="0.35">
      <c r="A1224" s="31"/>
      <c r="B1224" t="str">
        <f>E1224</f>
        <v>1224 LAMORTR-S</v>
      </c>
      <c r="D1224" t="s">
        <v>771</v>
      </c>
      <c r="E1224" s="12" t="str">
        <f t="shared" si="1556"/>
        <v>1224 LAMORTR-S</v>
      </c>
      <c r="F1224" s="31"/>
      <c r="G1224" s="159" t="s">
        <v>287</v>
      </c>
      <c r="H1224" s="59">
        <v>0.2</v>
      </c>
      <c r="I1224" s="31"/>
      <c r="J1224" s="31"/>
      <c r="K1224" s="31"/>
      <c r="L1224" s="31"/>
      <c r="M1224" s="31"/>
      <c r="N1224" s="31"/>
      <c r="O1224" s="31"/>
      <c r="P1224" s="31"/>
      <c r="R1224" s="31"/>
      <c r="S1224" s="73"/>
      <c r="T1224" s="73"/>
      <c r="U1224" s="73"/>
      <c r="V1224" s="73"/>
      <c r="W1224" s="73"/>
      <c r="X1224" s="73"/>
      <c r="Y1224" s="73"/>
      <c r="Z1224" s="73"/>
      <c r="AA1224" s="73"/>
      <c r="AB1224" s="73"/>
      <c r="AC1224" s="73"/>
      <c r="AD1224" s="73"/>
      <c r="AE1224" s="73"/>
      <c r="AF1224" s="73"/>
      <c r="AG1224" s="73"/>
      <c r="AH1224" s="73"/>
      <c r="AI1224" s="73"/>
      <c r="AJ1224" s="73"/>
      <c r="AK1224" s="73"/>
      <c r="AL1224" s="73"/>
      <c r="AM1224" s="73"/>
      <c r="AN1224" s="73"/>
      <c r="AO1224" s="73"/>
      <c r="AP1224" s="73"/>
      <c r="AQ1224" s="73"/>
      <c r="AR1224" s="73"/>
      <c r="AS1224" s="73"/>
      <c r="AT1224" s="73"/>
      <c r="AU1224" s="73"/>
      <c r="AV1224" s="73"/>
      <c r="AW1224" s="73"/>
      <c r="AX1224" s="73"/>
      <c r="AY1224" s="73"/>
      <c r="AZ1224" s="73"/>
      <c r="BA1224" s="73"/>
      <c r="BB1224" s="73"/>
      <c r="BC1224" s="73"/>
      <c r="BD1224" s="73"/>
      <c r="BE1224" s="73"/>
      <c r="BF1224" s="73"/>
      <c r="BG1224" s="73"/>
      <c r="BH1224" s="73"/>
      <c r="BI1224" s="73"/>
      <c r="BJ1224" s="73"/>
      <c r="BK1224" s="73"/>
      <c r="BL1224" s="73"/>
      <c r="BM1224" s="73"/>
      <c r="BN1224" s="73"/>
      <c r="BO1224" s="73"/>
      <c r="BP1224" s="73"/>
      <c r="BQ1224" s="73"/>
      <c r="BR1224" s="73"/>
      <c r="BS1224" s="73"/>
      <c r="BT1224" s="73"/>
      <c r="BU1224" s="73"/>
      <c r="BV1224" s="73"/>
      <c r="BW1224" s="73"/>
      <c r="BX1224" s="73"/>
      <c r="BY1224" s="73"/>
      <c r="BZ1224" s="73"/>
      <c r="CA1224" s="73"/>
      <c r="CB1224" s="73"/>
      <c r="CC1224" s="73"/>
      <c r="CD1224" s="73"/>
      <c r="CE1224" s="73"/>
      <c r="CF1224" s="73"/>
      <c r="CG1224" s="73"/>
      <c r="CH1224" s="73"/>
      <c r="CI1224" s="73"/>
      <c r="CJ1224" s="73"/>
      <c r="CK1224" s="73"/>
      <c r="CL1224" s="73"/>
      <c r="CN1224" s="31"/>
      <c r="CO1224" s="73"/>
      <c r="CP1224" s="73"/>
      <c r="CQ1224" s="73"/>
      <c r="CR1224" s="73"/>
      <c r="CS1224" s="73"/>
      <c r="CT1224" s="73"/>
      <c r="CU1224" s="73"/>
      <c r="CV1224" s="73"/>
      <c r="CW1224" s="73"/>
      <c r="CX1224" s="73"/>
      <c r="CY1224" s="73"/>
      <c r="CZ1224" s="73"/>
      <c r="DA1224" s="73"/>
      <c r="DB1224" s="73"/>
      <c r="DC1224" s="73"/>
      <c r="DD1224" s="73"/>
      <c r="DE1224" s="73"/>
      <c r="DF1224" s="73"/>
      <c r="DG1224" s="73"/>
      <c r="DH1224" s="73"/>
      <c r="DI1224" s="73"/>
      <c r="DJ1224" s="73"/>
      <c r="DK1224" s="73"/>
      <c r="DL1224" s="73"/>
    </row>
    <row r="1225" spans="1:116" x14ac:dyDescent="0.35">
      <c r="A1225" s="31"/>
      <c r="B1225" s="31"/>
      <c r="C1225" s="31"/>
      <c r="D1225" t="s">
        <v>771</v>
      </c>
      <c r="E1225" s="12" t="str">
        <f t="shared" si="1556"/>
        <v>1225 LAMORTR-S</v>
      </c>
      <c r="F1225" s="31"/>
      <c r="G1225" s="159" t="s">
        <v>288</v>
      </c>
      <c r="H1225" s="59">
        <v>0.1</v>
      </c>
      <c r="I1225" s="31"/>
      <c r="J1225" s="31"/>
      <c r="K1225" s="31"/>
      <c r="L1225" s="31"/>
      <c r="M1225" s="31"/>
      <c r="N1225" s="31"/>
      <c r="O1225" s="31"/>
      <c r="P1225" s="31"/>
      <c r="R1225" s="31"/>
      <c r="S1225" s="73"/>
      <c r="T1225" s="73"/>
      <c r="U1225" s="73"/>
      <c r="V1225" s="73"/>
      <c r="W1225" s="73"/>
      <c r="X1225" s="73"/>
      <c r="Y1225" s="73"/>
      <c r="Z1225" s="73"/>
      <c r="AA1225" s="73"/>
      <c r="AB1225" s="73"/>
      <c r="AC1225" s="73"/>
      <c r="AD1225" s="73"/>
      <c r="AE1225" s="73"/>
      <c r="AF1225" s="73"/>
      <c r="AG1225" s="73"/>
      <c r="AH1225" s="73"/>
      <c r="AI1225" s="73"/>
      <c r="AJ1225" s="73"/>
      <c r="AK1225" s="73"/>
      <c r="AL1225" s="73"/>
      <c r="AM1225" s="73"/>
      <c r="AN1225" s="73"/>
      <c r="AO1225" s="73"/>
      <c r="AP1225" s="73"/>
      <c r="AQ1225" s="73"/>
      <c r="AR1225" s="73"/>
      <c r="AS1225" s="73"/>
      <c r="AT1225" s="73"/>
      <c r="AU1225" s="73"/>
      <c r="AV1225" s="73"/>
      <c r="AW1225" s="73"/>
      <c r="AX1225" s="73"/>
      <c r="AY1225" s="73"/>
      <c r="AZ1225" s="73"/>
      <c r="BA1225" s="73"/>
      <c r="BB1225" s="73"/>
      <c r="BC1225" s="73"/>
      <c r="BD1225" s="73"/>
      <c r="BE1225" s="73"/>
      <c r="BF1225" s="73"/>
      <c r="BG1225" s="73"/>
      <c r="BH1225" s="73"/>
      <c r="BI1225" s="73"/>
      <c r="BJ1225" s="73"/>
      <c r="BK1225" s="73"/>
      <c r="BL1225" s="73"/>
      <c r="BM1225" s="73"/>
      <c r="BN1225" s="73"/>
      <c r="BO1225" s="73"/>
      <c r="BP1225" s="73"/>
      <c r="BQ1225" s="73"/>
      <c r="BR1225" s="73"/>
      <c r="BS1225" s="73"/>
      <c r="BT1225" s="73"/>
      <c r="BU1225" s="73"/>
      <c r="BV1225" s="73"/>
      <c r="BW1225" s="73"/>
      <c r="BX1225" s="73"/>
      <c r="BY1225" s="73"/>
      <c r="BZ1225" s="73"/>
      <c r="CA1225" s="73"/>
      <c r="CB1225" s="73"/>
      <c r="CC1225" s="73"/>
      <c r="CD1225" s="73"/>
      <c r="CE1225" s="73"/>
      <c r="CF1225" s="73"/>
      <c r="CG1225" s="73"/>
      <c r="CH1225" s="73"/>
      <c r="CI1225" s="73"/>
      <c r="CJ1225" s="73"/>
      <c r="CK1225" s="73"/>
      <c r="CL1225" s="73"/>
      <c r="CN1225" s="31"/>
      <c r="CO1225" s="73"/>
      <c r="CP1225" s="73"/>
      <c r="CQ1225" s="73"/>
      <c r="CR1225" s="73"/>
      <c r="CS1225" s="73"/>
      <c r="CT1225" s="73"/>
      <c r="CU1225" s="73"/>
      <c r="CV1225" s="73"/>
      <c r="CW1225" s="73"/>
      <c r="CX1225" s="73"/>
      <c r="CY1225" s="73"/>
      <c r="CZ1225" s="73"/>
      <c r="DA1225" s="73"/>
      <c r="DB1225" s="73"/>
      <c r="DC1225" s="73"/>
      <c r="DD1225" s="73"/>
      <c r="DE1225" s="73"/>
      <c r="DF1225" s="73"/>
      <c r="DG1225" s="73"/>
      <c r="DH1225" s="73"/>
      <c r="DI1225" s="73"/>
      <c r="DJ1225" s="73"/>
      <c r="DK1225" s="73"/>
      <c r="DL1225" s="73"/>
    </row>
    <row r="1226" spans="1:116" x14ac:dyDescent="0.35">
      <c r="D1226" t="s">
        <v>771</v>
      </c>
      <c r="E1226" t="str">
        <f t="shared" si="1556"/>
        <v>1226 LAMORTR-S</v>
      </c>
      <c r="F1226" s="299"/>
      <c r="G1226" s="159" t="s">
        <v>311</v>
      </c>
      <c r="H1226" s="59">
        <v>0.5</v>
      </c>
      <c r="I1226" s="31"/>
      <c r="J1226" s="31"/>
      <c r="K1226" s="31"/>
      <c r="L1226" s="31"/>
      <c r="M1226" s="31"/>
      <c r="N1226" s="31"/>
      <c r="O1226" s="31"/>
      <c r="P1226" s="31"/>
      <c r="R1226" s="31"/>
      <c r="S1226" s="73"/>
      <c r="T1226" s="73"/>
      <c r="U1226" s="73"/>
      <c r="V1226" s="73"/>
      <c r="W1226" s="73"/>
      <c r="X1226" s="73"/>
      <c r="Y1226" s="73"/>
      <c r="Z1226" s="73"/>
      <c r="AA1226" s="73"/>
      <c r="AB1226" s="73"/>
      <c r="AC1226" s="73"/>
      <c r="AD1226" s="73"/>
      <c r="AE1226" s="73"/>
      <c r="AF1226" s="73"/>
      <c r="AG1226" s="73"/>
      <c r="AH1226" s="73"/>
      <c r="AI1226" s="73"/>
      <c r="AJ1226" s="73"/>
      <c r="AK1226" s="73"/>
      <c r="AL1226" s="73"/>
      <c r="AM1226" s="73"/>
      <c r="AN1226" s="73"/>
      <c r="AO1226" s="73"/>
      <c r="AP1226" s="73"/>
      <c r="AQ1226" s="73"/>
      <c r="AR1226" s="73"/>
      <c r="AS1226" s="73"/>
      <c r="AT1226" s="73"/>
      <c r="AU1226" s="73"/>
      <c r="AV1226" s="73"/>
      <c r="AW1226" s="73"/>
      <c r="AX1226" s="73"/>
      <c r="AY1226" s="73"/>
      <c r="AZ1226" s="73"/>
      <c r="BA1226" s="73"/>
      <c r="BB1226" s="73"/>
      <c r="BC1226" s="73"/>
      <c r="BD1226" s="73"/>
      <c r="BE1226" s="73"/>
      <c r="BF1226" s="73"/>
      <c r="BG1226" s="73"/>
      <c r="BH1226" s="73"/>
      <c r="BI1226" s="73"/>
      <c r="BJ1226" s="73"/>
      <c r="BK1226" s="73"/>
      <c r="BL1226" s="73"/>
      <c r="BM1226" s="73"/>
      <c r="BN1226" s="73"/>
      <c r="BO1226" s="73"/>
      <c r="BP1226" s="73"/>
      <c r="BQ1226" s="73"/>
      <c r="BR1226" s="73"/>
      <c r="BS1226" s="73"/>
      <c r="BT1226" s="73"/>
      <c r="BU1226" s="73"/>
      <c r="BV1226" s="73"/>
      <c r="BW1226" s="73"/>
      <c r="BX1226" s="73"/>
      <c r="BY1226" s="73"/>
      <c r="BZ1226" s="73"/>
      <c r="CA1226" s="73"/>
      <c r="CB1226" s="73"/>
      <c r="CC1226" s="73"/>
      <c r="CD1226" s="73"/>
      <c r="CE1226" s="73"/>
      <c r="CF1226" s="73"/>
      <c r="CG1226" s="73"/>
      <c r="CH1226" s="73"/>
      <c r="CI1226" s="73"/>
      <c r="CJ1226" s="73"/>
      <c r="CK1226" s="73"/>
      <c r="CL1226" s="73"/>
      <c r="CN1226" s="31"/>
      <c r="CO1226" s="73"/>
      <c r="CP1226" s="73"/>
      <c r="CQ1226" s="73"/>
      <c r="CR1226" s="73"/>
      <c r="CS1226" s="73"/>
      <c r="CT1226" s="73"/>
      <c r="CU1226" s="73"/>
      <c r="CV1226" s="73"/>
      <c r="CW1226" s="73"/>
      <c r="CX1226" s="73"/>
      <c r="CY1226" s="73"/>
      <c r="CZ1226" s="73"/>
      <c r="DA1226" s="73"/>
      <c r="DB1226" s="73"/>
      <c r="DC1226" s="73"/>
      <c r="DD1226" s="73"/>
      <c r="DE1226" s="73"/>
      <c r="DF1226" s="73"/>
      <c r="DG1226" s="73"/>
      <c r="DH1226" s="73"/>
      <c r="DI1226" s="73"/>
      <c r="DJ1226" s="73"/>
      <c r="DK1226" s="73"/>
      <c r="DL1226" s="73"/>
    </row>
    <row r="1227" spans="1:116" x14ac:dyDescent="0.35">
      <c r="D1227" t="s">
        <v>771</v>
      </c>
      <c r="E1227" t="str">
        <f t="shared" si="1556"/>
        <v>1227 LAMORTR-S</v>
      </c>
      <c r="F1227" s="299"/>
      <c r="G1227" s="159" t="s">
        <v>304</v>
      </c>
      <c r="H1227" s="91">
        <v>0</v>
      </c>
      <c r="I1227" s="31"/>
      <c r="J1227" s="31"/>
      <c r="K1227" s="31"/>
      <c r="L1227" s="31"/>
      <c r="M1227" s="31"/>
      <c r="N1227" s="31"/>
      <c r="O1227" s="31"/>
      <c r="P1227" s="31"/>
      <c r="R1227" s="31"/>
      <c r="S1227" s="73"/>
      <c r="T1227" s="73"/>
      <c r="U1227" s="73"/>
      <c r="V1227" s="73"/>
      <c r="W1227" s="73"/>
      <c r="X1227" s="73"/>
      <c r="Y1227" s="73"/>
      <c r="Z1227" s="73"/>
      <c r="AA1227" s="73"/>
      <c r="AB1227" s="73"/>
      <c r="AC1227" s="73"/>
      <c r="AD1227" s="73"/>
      <c r="AE1227" s="73"/>
      <c r="AF1227" s="73"/>
      <c r="AG1227" s="73"/>
      <c r="AH1227" s="73"/>
      <c r="AI1227" s="73"/>
      <c r="AJ1227" s="73"/>
      <c r="AK1227" s="73"/>
      <c r="AL1227" s="73"/>
      <c r="AM1227" s="73"/>
      <c r="AN1227" s="73"/>
      <c r="AO1227" s="73"/>
      <c r="AP1227" s="73"/>
      <c r="AQ1227" s="73"/>
      <c r="AR1227" s="73"/>
      <c r="AS1227" s="73"/>
      <c r="AT1227" s="73"/>
      <c r="AU1227" s="73"/>
      <c r="AV1227" s="73"/>
      <c r="AW1227" s="73"/>
      <c r="AX1227" s="73"/>
      <c r="AY1227" s="73"/>
      <c r="AZ1227" s="73"/>
      <c r="BA1227" s="73"/>
      <c r="BB1227" s="73"/>
      <c r="BC1227" s="73"/>
      <c r="BD1227" s="73"/>
      <c r="BE1227" s="73"/>
      <c r="BF1227" s="73"/>
      <c r="BG1227" s="73"/>
      <c r="BH1227" s="73"/>
      <c r="BI1227" s="73"/>
      <c r="BJ1227" s="73"/>
      <c r="BK1227" s="73"/>
      <c r="BL1227" s="73"/>
      <c r="BM1227" s="73"/>
      <c r="BN1227" s="73"/>
      <c r="BO1227" s="73"/>
      <c r="BP1227" s="73"/>
      <c r="BQ1227" s="73"/>
      <c r="BR1227" s="73"/>
      <c r="BS1227" s="73"/>
      <c r="BT1227" s="73"/>
      <c r="BU1227" s="73"/>
      <c r="BV1227" s="73"/>
      <c r="BW1227" s="73"/>
      <c r="BX1227" s="73"/>
      <c r="BY1227" s="73"/>
      <c r="BZ1227" s="73"/>
      <c r="CA1227" s="73"/>
      <c r="CB1227" s="73"/>
      <c r="CC1227" s="73"/>
      <c r="CD1227" s="73"/>
      <c r="CE1227" s="73"/>
      <c r="CF1227" s="73"/>
      <c r="CG1227" s="73"/>
      <c r="CH1227" s="73"/>
      <c r="CI1227" s="73"/>
      <c r="CJ1227" s="73"/>
      <c r="CK1227" s="73"/>
      <c r="CL1227" s="73"/>
      <c r="CN1227" s="31"/>
      <c r="CO1227" s="73"/>
      <c r="CP1227" s="73"/>
      <c r="CQ1227" s="73"/>
      <c r="CR1227" s="73"/>
      <c r="CS1227" s="73"/>
      <c r="CT1227" s="73"/>
      <c r="CU1227" s="73"/>
      <c r="CV1227" s="73"/>
      <c r="CW1227" s="73"/>
      <c r="CX1227" s="73"/>
      <c r="CY1227" s="73"/>
      <c r="CZ1227" s="73"/>
      <c r="DA1227" s="73"/>
      <c r="DB1227" s="73"/>
      <c r="DC1227" s="73"/>
      <c r="DD1227" s="73"/>
      <c r="DE1227" s="73"/>
      <c r="DF1227" s="73"/>
      <c r="DG1227" s="73"/>
      <c r="DH1227" s="73"/>
      <c r="DI1227" s="73"/>
      <c r="DJ1227" s="73"/>
      <c r="DK1227" s="73"/>
      <c r="DL1227" s="73"/>
    </row>
    <row r="1228" spans="1:116" x14ac:dyDescent="0.35">
      <c r="D1228" t="s">
        <v>771</v>
      </c>
      <c r="E1228" t="str">
        <f t="shared" si="1556"/>
        <v>1228 LAMORTR-S</v>
      </c>
      <c r="G1228" s="159" t="s">
        <v>305</v>
      </c>
      <c r="H1228" s="31"/>
      <c r="I1228" s="31"/>
      <c r="J1228" s="31"/>
      <c r="K1228" s="31"/>
      <c r="L1228" s="31"/>
      <c r="M1228" s="31"/>
      <c r="N1228" s="31"/>
      <c r="O1228" s="31"/>
      <c r="P1228" s="31"/>
      <c r="R1228" s="31"/>
      <c r="S1228" s="73"/>
      <c r="T1228" s="73"/>
      <c r="U1228" s="73"/>
      <c r="V1228" s="73"/>
      <c r="W1228" s="73"/>
      <c r="X1228" s="73"/>
      <c r="Y1228" s="73"/>
      <c r="Z1228" s="73"/>
      <c r="AA1228" s="73"/>
      <c r="AB1228" s="73"/>
      <c r="AC1228" s="73"/>
      <c r="AD1228" s="73"/>
      <c r="AE1228" s="73"/>
      <c r="AF1228" s="73"/>
      <c r="AG1228" s="73"/>
      <c r="AH1228" s="73"/>
      <c r="AI1228" s="73"/>
      <c r="AJ1228" s="73"/>
      <c r="AK1228" s="73"/>
      <c r="AL1228" s="73"/>
      <c r="AM1228" s="73"/>
      <c r="AN1228" s="73"/>
      <c r="AO1228" s="73"/>
      <c r="AP1228" s="73"/>
      <c r="AQ1228" s="73"/>
      <c r="AR1228" s="73"/>
      <c r="AS1228" s="73"/>
      <c r="AT1228" s="73"/>
      <c r="AU1228" s="73"/>
      <c r="AV1228" s="73"/>
      <c r="AW1228" s="73"/>
      <c r="AX1228" s="73"/>
      <c r="AY1228" s="73"/>
      <c r="AZ1228" s="73"/>
      <c r="BA1228" s="73"/>
      <c r="BB1228" s="73"/>
      <c r="BC1228" s="73"/>
      <c r="BD1228" s="73"/>
      <c r="BE1228" s="73"/>
      <c r="BF1228" s="73"/>
      <c r="BG1228" s="73"/>
      <c r="BH1228" s="73"/>
      <c r="BI1228" s="73"/>
      <c r="BJ1228" s="73"/>
      <c r="BK1228" s="73"/>
      <c r="BL1228" s="73"/>
      <c r="BM1228" s="73"/>
      <c r="BN1228" s="73"/>
      <c r="BO1228" s="73"/>
      <c r="BP1228" s="73"/>
      <c r="BQ1228" s="73"/>
      <c r="BR1228" s="73"/>
      <c r="BS1228" s="73"/>
      <c r="BT1228" s="73"/>
      <c r="BU1228" s="73"/>
      <c r="BV1228" s="73"/>
      <c r="BW1228" s="73"/>
      <c r="BX1228" s="73"/>
      <c r="BY1228" s="73"/>
      <c r="BZ1228" s="73"/>
      <c r="CA1228" s="73"/>
      <c r="CB1228" s="73"/>
      <c r="CC1228" s="73"/>
      <c r="CD1228" s="73"/>
      <c r="CE1228" s="73"/>
      <c r="CF1228" s="73"/>
      <c r="CG1228" s="73"/>
      <c r="CH1228" s="73"/>
      <c r="CI1228" s="73"/>
      <c r="CJ1228" s="73"/>
      <c r="CK1228" s="73"/>
      <c r="CL1228" s="73"/>
      <c r="CN1228" s="31"/>
      <c r="CO1228" s="73"/>
      <c r="CP1228" s="73"/>
      <c r="CQ1228" s="73"/>
      <c r="CR1228" s="73"/>
      <c r="CS1228" s="73"/>
      <c r="CT1228" s="73"/>
      <c r="CU1228" s="73"/>
      <c r="CV1228" s="73"/>
      <c r="CW1228" s="73"/>
      <c r="CX1228" s="73"/>
      <c r="CY1228" s="73"/>
      <c r="CZ1228" s="73"/>
      <c r="DA1228" s="73"/>
      <c r="DB1228" s="73"/>
      <c r="DC1228" s="73"/>
      <c r="DD1228" s="73"/>
      <c r="DE1228" s="73"/>
      <c r="DF1228" s="73"/>
      <c r="DG1228" s="73"/>
      <c r="DH1228" s="73"/>
      <c r="DI1228" s="73"/>
      <c r="DJ1228" s="73"/>
      <c r="DK1228" s="73"/>
      <c r="DL1228" s="73"/>
    </row>
    <row r="1229" spans="1:116" x14ac:dyDescent="0.35">
      <c r="D1229" t="s">
        <v>771</v>
      </c>
      <c r="E1229" t="str">
        <f t="shared" si="1556"/>
        <v>1229 LAMORTR-S</v>
      </c>
      <c r="G1229" s="160" t="s">
        <v>289</v>
      </c>
      <c r="R1229" s="92"/>
      <c r="S1229" s="154"/>
      <c r="T1229" s="154"/>
      <c r="U1229" s="154"/>
      <c r="V1229" s="154"/>
      <c r="W1229" s="154"/>
      <c r="X1229" s="154"/>
      <c r="Y1229" s="154"/>
      <c r="Z1229" s="154"/>
      <c r="AA1229" s="154"/>
      <c r="AB1229" s="154"/>
      <c r="AC1229" s="154"/>
      <c r="AD1229" s="154"/>
      <c r="AE1229" s="154"/>
      <c r="AF1229" s="154"/>
      <c r="AG1229" s="154"/>
      <c r="AH1229" s="154"/>
      <c r="AI1229" s="154"/>
      <c r="AJ1229" s="154"/>
      <c r="AK1229" s="154"/>
      <c r="AL1229" s="154"/>
      <c r="AM1229" s="154"/>
      <c r="AN1229" s="154"/>
      <c r="AO1229" s="154"/>
      <c r="AP1229" s="154"/>
      <c r="AQ1229" s="154"/>
      <c r="AR1229" s="154"/>
      <c r="AS1229" s="154"/>
      <c r="AT1229" s="154"/>
      <c r="AU1229" s="154"/>
      <c r="AV1229" s="154"/>
      <c r="AW1229" s="154"/>
      <c r="AX1229" s="154"/>
      <c r="AY1229" s="154"/>
      <c r="AZ1229" s="154"/>
      <c r="BA1229" s="154"/>
      <c r="BB1229" s="154"/>
      <c r="BC1229" s="154"/>
      <c r="BD1229" s="154"/>
      <c r="BE1229" s="154"/>
      <c r="BF1229" s="154"/>
      <c r="BG1229" s="154"/>
      <c r="BH1229" s="154"/>
      <c r="BI1229" s="154"/>
      <c r="BJ1229" s="154"/>
      <c r="BK1229" s="154"/>
      <c r="BL1229" s="154"/>
      <c r="BM1229" s="154"/>
      <c r="BN1229" s="154"/>
      <c r="BO1229" s="154"/>
      <c r="BP1229" s="154"/>
      <c r="BQ1229" s="154"/>
      <c r="BR1229" s="154"/>
      <c r="BS1229" s="154"/>
      <c r="BT1229" s="154"/>
      <c r="BU1229" s="154"/>
      <c r="BV1229" s="154"/>
      <c r="BW1229" s="154"/>
      <c r="BX1229" s="154"/>
      <c r="BY1229" s="154"/>
      <c r="BZ1229" s="154"/>
      <c r="CA1229" s="154"/>
      <c r="CB1229" s="154"/>
      <c r="CC1229" s="154"/>
      <c r="CD1229" s="154"/>
      <c r="CE1229" s="154"/>
      <c r="CF1229" s="154"/>
      <c r="CG1229" s="154"/>
      <c r="CH1229" s="154"/>
      <c r="CI1229" s="154"/>
      <c r="CJ1229" s="154"/>
      <c r="CK1229" s="154"/>
      <c r="CL1229" s="154"/>
      <c r="CO1229" s="154"/>
      <c r="CP1229" s="154"/>
      <c r="CQ1229" s="154"/>
      <c r="CR1229" s="154"/>
      <c r="CS1229" s="154"/>
      <c r="CT1229" s="154"/>
      <c r="CU1229" s="154"/>
      <c r="CV1229" s="154"/>
      <c r="CW1229" s="154"/>
      <c r="CX1229" s="154"/>
      <c r="CY1229" s="154"/>
      <c r="CZ1229" s="154"/>
      <c r="DA1229" s="154"/>
      <c r="DB1229" s="154"/>
      <c r="DC1229" s="154"/>
      <c r="DD1229" s="154"/>
      <c r="DE1229" s="154"/>
      <c r="DF1229" s="154"/>
      <c r="DG1229" s="154"/>
      <c r="DH1229" s="154"/>
      <c r="DI1229" s="154"/>
      <c r="DJ1229" s="154"/>
      <c r="DK1229" s="154"/>
      <c r="DL1229" s="154"/>
    </row>
    <row r="1230" spans="1:116" x14ac:dyDescent="0.35">
      <c r="D1230" t="s">
        <v>771</v>
      </c>
      <c r="E1230" t="str">
        <f t="shared" si="1556"/>
        <v>1230 LAMORTR-S</v>
      </c>
      <c r="G1230" s="127"/>
      <c r="K1230" s="24">
        <f>I1234</f>
        <v>0</v>
      </c>
      <c r="L1230" s="24">
        <f ca="1">K1234</f>
        <v>44791.02088971046</v>
      </c>
      <c r="M1230" s="24">
        <f ca="1">L1234</f>
        <v>44791.02088971046</v>
      </c>
      <c r="N1230" s="24">
        <f ca="1">M1234</f>
        <v>44791.02088971046</v>
      </c>
      <c r="O1230" s="24">
        <f ca="1">N1234</f>
        <v>44791.02088971046</v>
      </c>
      <c r="P1230" s="24">
        <f ca="1">O1234</f>
        <v>44791.02088971046</v>
      </c>
      <c r="R1230"/>
      <c r="S1230" s="80">
        <f>H1227</f>
        <v>0</v>
      </c>
      <c r="T1230" s="62">
        <f t="shared" ref="T1230:AY1230" ca="1" si="1557">S1234</f>
        <v>7363.33956882659</v>
      </c>
      <c r="U1230" s="62">
        <f t="shared" ca="1" si="1557"/>
        <v>14084.713202886658</v>
      </c>
      <c r="V1230" s="62">
        <f t="shared" ca="1" si="1557"/>
        <v>20158.771186057151</v>
      </c>
      <c r="W1230" s="62">
        <f t="shared" ca="1" si="1557"/>
        <v>25580.119221247322</v>
      </c>
      <c r="X1230" s="62">
        <f t="shared" ca="1" si="1557"/>
        <v>30343.318058890669</v>
      </c>
      <c r="Y1230" s="62">
        <f t="shared" ca="1" si="1557"/>
        <v>34442.883122340965</v>
      </c>
      <c r="Z1230" s="62">
        <f t="shared" ca="1" si="1557"/>
        <v>37873.284130146603</v>
      </c>
      <c r="AA1230" s="62">
        <f t="shared" ca="1" si="1557"/>
        <v>40628.944715177211</v>
      </c>
      <c r="AB1230" s="62">
        <f t="shared" ca="1" si="1557"/>
        <v>42704.242040576326</v>
      </c>
      <c r="AC1230" s="62">
        <f t="shared" ca="1" si="1557"/>
        <v>44093.506412513692</v>
      </c>
      <c r="AD1230" s="62">
        <f t="shared" ca="1" si="1557"/>
        <v>44791.02088971046</v>
      </c>
      <c r="AE1230" s="62">
        <f t="shared" ca="1" si="1557"/>
        <v>44791.02088971046</v>
      </c>
      <c r="AF1230" s="62">
        <f t="shared" ca="1" si="1557"/>
        <v>44791.02088971046</v>
      </c>
      <c r="AG1230" s="62">
        <f t="shared" ca="1" si="1557"/>
        <v>44791.02088971046</v>
      </c>
      <c r="AH1230" s="62">
        <f t="shared" ca="1" si="1557"/>
        <v>44791.02088971046</v>
      </c>
      <c r="AI1230" s="62">
        <f t="shared" ca="1" si="1557"/>
        <v>44791.02088971046</v>
      </c>
      <c r="AJ1230" s="62">
        <f t="shared" ca="1" si="1557"/>
        <v>44791.02088971046</v>
      </c>
      <c r="AK1230" s="62">
        <f t="shared" ca="1" si="1557"/>
        <v>44791.02088971046</v>
      </c>
      <c r="AL1230" s="62">
        <f t="shared" ca="1" si="1557"/>
        <v>44791.02088971046</v>
      </c>
      <c r="AM1230" s="62">
        <f t="shared" ca="1" si="1557"/>
        <v>44791.02088971046</v>
      </c>
      <c r="AN1230" s="62">
        <f t="shared" ca="1" si="1557"/>
        <v>44791.02088971046</v>
      </c>
      <c r="AO1230" s="62">
        <f t="shared" ca="1" si="1557"/>
        <v>44791.02088971046</v>
      </c>
      <c r="AP1230" s="62">
        <f t="shared" ca="1" si="1557"/>
        <v>44791.02088971046</v>
      </c>
      <c r="AQ1230" s="62">
        <f t="shared" ca="1" si="1557"/>
        <v>44791.02088971046</v>
      </c>
      <c r="AR1230" s="62">
        <f t="shared" ca="1" si="1557"/>
        <v>44791.02088971046</v>
      </c>
      <c r="AS1230" s="62">
        <f t="shared" ca="1" si="1557"/>
        <v>44791.02088971046</v>
      </c>
      <c r="AT1230" s="62">
        <f t="shared" ca="1" si="1557"/>
        <v>44791.02088971046</v>
      </c>
      <c r="AU1230" s="62">
        <f t="shared" ca="1" si="1557"/>
        <v>44791.02088971046</v>
      </c>
      <c r="AV1230" s="62">
        <f t="shared" ca="1" si="1557"/>
        <v>44791.02088971046</v>
      </c>
      <c r="AW1230" s="62">
        <f t="shared" ca="1" si="1557"/>
        <v>44791.02088971046</v>
      </c>
      <c r="AX1230" s="62">
        <f t="shared" ca="1" si="1557"/>
        <v>44791.02088971046</v>
      </c>
      <c r="AY1230" s="62">
        <f t="shared" ca="1" si="1557"/>
        <v>44791.02088971046</v>
      </c>
      <c r="AZ1230" s="62">
        <f t="shared" ref="AZ1230:CE1230" ca="1" si="1558">AY1234</f>
        <v>44791.02088971046</v>
      </c>
      <c r="BA1230" s="62">
        <f t="shared" ca="1" si="1558"/>
        <v>44791.02088971046</v>
      </c>
      <c r="BB1230" s="62">
        <f t="shared" ca="1" si="1558"/>
        <v>44791.02088971046</v>
      </c>
      <c r="BC1230" s="62">
        <f t="shared" ca="1" si="1558"/>
        <v>44791.02088971046</v>
      </c>
      <c r="BD1230" s="62">
        <f t="shared" ca="1" si="1558"/>
        <v>44791.02088971046</v>
      </c>
      <c r="BE1230" s="62">
        <f t="shared" ca="1" si="1558"/>
        <v>44791.02088971046</v>
      </c>
      <c r="BF1230" s="62">
        <f t="shared" ca="1" si="1558"/>
        <v>44791.02088971046</v>
      </c>
      <c r="BG1230" s="62">
        <f t="shared" ca="1" si="1558"/>
        <v>44791.02088971046</v>
      </c>
      <c r="BH1230" s="62">
        <f t="shared" ca="1" si="1558"/>
        <v>44791.02088971046</v>
      </c>
      <c r="BI1230" s="62">
        <f t="shared" ca="1" si="1558"/>
        <v>44791.02088971046</v>
      </c>
      <c r="BJ1230" s="62">
        <f t="shared" ca="1" si="1558"/>
        <v>44791.02088971046</v>
      </c>
      <c r="BK1230" s="62">
        <f t="shared" ca="1" si="1558"/>
        <v>44791.02088971046</v>
      </c>
      <c r="BL1230" s="62">
        <f t="shared" ca="1" si="1558"/>
        <v>44791.02088971046</v>
      </c>
      <c r="BM1230" s="62">
        <f t="shared" ca="1" si="1558"/>
        <v>44791.02088971046</v>
      </c>
      <c r="BN1230" s="62">
        <f t="shared" ca="1" si="1558"/>
        <v>44791.02088971046</v>
      </c>
      <c r="BO1230" s="62">
        <f t="shared" ca="1" si="1558"/>
        <v>44791.02088971046</v>
      </c>
      <c r="BP1230" s="62">
        <f t="shared" ca="1" si="1558"/>
        <v>44791.02088971046</v>
      </c>
      <c r="BQ1230" s="62">
        <f t="shared" ca="1" si="1558"/>
        <v>44791.02088971046</v>
      </c>
      <c r="BR1230" s="62">
        <f t="shared" ca="1" si="1558"/>
        <v>44791.02088971046</v>
      </c>
      <c r="BS1230" s="62">
        <f t="shared" ca="1" si="1558"/>
        <v>44791.02088971046</v>
      </c>
      <c r="BT1230" s="62">
        <f t="shared" ca="1" si="1558"/>
        <v>44791.02088971046</v>
      </c>
      <c r="BU1230" s="62">
        <f t="shared" ca="1" si="1558"/>
        <v>44791.02088971046</v>
      </c>
      <c r="BV1230" s="62">
        <f t="shared" ca="1" si="1558"/>
        <v>44791.02088971046</v>
      </c>
      <c r="BW1230" s="62">
        <f t="shared" ca="1" si="1558"/>
        <v>44791.02088971046</v>
      </c>
      <c r="BX1230" s="62">
        <f t="shared" ca="1" si="1558"/>
        <v>44791.02088971046</v>
      </c>
      <c r="BY1230" s="62">
        <f t="shared" ca="1" si="1558"/>
        <v>44791.02088971046</v>
      </c>
      <c r="BZ1230" s="62">
        <f t="shared" ca="1" si="1558"/>
        <v>44791.02088971046</v>
      </c>
      <c r="CA1230" s="62">
        <f t="shared" ca="1" si="1558"/>
        <v>44791.02088971046</v>
      </c>
      <c r="CB1230" s="62">
        <f t="shared" ca="1" si="1558"/>
        <v>44791.02088971046</v>
      </c>
      <c r="CC1230" s="62">
        <f t="shared" ca="1" si="1558"/>
        <v>44791.02088971046</v>
      </c>
      <c r="CD1230" s="62">
        <f t="shared" ca="1" si="1558"/>
        <v>44791.02088971046</v>
      </c>
      <c r="CE1230" s="62">
        <f t="shared" ca="1" si="1558"/>
        <v>44791.02088971046</v>
      </c>
      <c r="CF1230" s="62">
        <f t="shared" ref="CF1230:CL1230" ca="1" si="1559">CE1234</f>
        <v>44791.02088971046</v>
      </c>
      <c r="CG1230" s="62">
        <f t="shared" ca="1" si="1559"/>
        <v>44791.02088971046</v>
      </c>
      <c r="CH1230" s="62">
        <f t="shared" ca="1" si="1559"/>
        <v>44791.02088971046</v>
      </c>
      <c r="CI1230" s="62">
        <f t="shared" ca="1" si="1559"/>
        <v>44791.02088971046</v>
      </c>
      <c r="CJ1230" s="62">
        <f t="shared" ca="1" si="1559"/>
        <v>44791.02088971046</v>
      </c>
      <c r="CK1230" s="62">
        <f t="shared" ca="1" si="1559"/>
        <v>44791.02088971046</v>
      </c>
      <c r="CL1230" s="62">
        <f t="shared" ca="1" si="1559"/>
        <v>44791.02088971046</v>
      </c>
      <c r="CO1230" s="62">
        <f t="shared" ref="CO1230:DL1230" si="1560">CN1234</f>
        <v>0</v>
      </c>
      <c r="CP1230" s="62">
        <f t="shared" ca="1" si="1560"/>
        <v>7296.6729021599231</v>
      </c>
      <c r="CQ1230" s="62">
        <f t="shared" ca="1" si="1560"/>
        <v>5539.5036194651893</v>
      </c>
      <c r="CR1230" s="62">
        <f t="shared" ca="1" si="1560"/>
        <v>2265.9060089701193</v>
      </c>
      <c r="CS1230" s="62">
        <f t="shared" ca="1" si="1560"/>
        <v>-1691.8498681984088</v>
      </c>
      <c r="CT1230" s="62">
        <f t="shared" ca="1" si="1560"/>
        <v>-5298.8257009155295</v>
      </c>
      <c r="CU1230" s="62">
        <f t="shared" ca="1" si="1560"/>
        <v>-5647.8672219911414</v>
      </c>
      <c r="CV1230" s="62">
        <f t="shared" ca="1" si="1560"/>
        <v>-3031.831606782469</v>
      </c>
      <c r="CW1230" s="62">
        <f t="shared" ca="1" si="1560"/>
        <v>1057.8382685283368</v>
      </c>
      <c r="CX1230" s="62">
        <f t="shared" ca="1" si="1560"/>
        <v>4518.8336258330546</v>
      </c>
      <c r="CY1230" s="62">
        <f t="shared" ca="1" si="1560"/>
        <v>5456.6445006836366</v>
      </c>
      <c r="CZ1230" s="62">
        <f t="shared" ca="1" si="1560"/>
        <v>2908.2307016171062</v>
      </c>
      <c r="DA1230" s="62">
        <f t="shared" ca="1" si="1560"/>
        <v>-667.2014039387841</v>
      </c>
      <c r="DB1230" s="62">
        <f t="shared" ca="1" si="1560"/>
        <v>-3873.4729274203928</v>
      </c>
      <c r="DC1230" s="62">
        <f t="shared" ca="1" si="1560"/>
        <v>-4929.0761218510852</v>
      </c>
      <c r="DD1230" s="62">
        <f t="shared" ca="1" si="1560"/>
        <v>-3308.1337699293999</v>
      </c>
      <c r="DE1230" s="62">
        <f t="shared" ca="1" si="1560"/>
        <v>5.7529517334041884</v>
      </c>
      <c r="DF1230" s="62">
        <f t="shared" ca="1" si="1560"/>
        <v>3223.6035428124537</v>
      </c>
      <c r="DG1230" s="62">
        <f t="shared" ca="1" si="1560"/>
        <v>4635.370593354528</v>
      </c>
      <c r="DH1230" s="62">
        <f t="shared" ca="1" si="1560"/>
        <v>3540.0308927849824</v>
      </c>
      <c r="DI1230" s="62">
        <f t="shared" ca="1" si="1560"/>
        <v>596.94310280055697</v>
      </c>
      <c r="DJ1230" s="62">
        <f t="shared" ca="1" si="1560"/>
        <v>-2576.8707932174589</v>
      </c>
      <c r="DK1230" s="62">
        <f t="shared" ca="1" si="1560"/>
        <v>-4288.1602588793867</v>
      </c>
      <c r="DL1230" s="62">
        <f t="shared" ca="1" si="1560"/>
        <v>-3670.1979282981124</v>
      </c>
    </row>
    <row r="1231" spans="1:116" ht="16.5" customHeight="1" x14ac:dyDescent="0.35">
      <c r="A1231" s="12"/>
      <c r="B1231" t="str">
        <f>E1231</f>
        <v>1231 LAMORTR-S</v>
      </c>
      <c r="C1231" s="12"/>
      <c r="D1231" t="s">
        <v>771</v>
      </c>
      <c r="E1231" t="str">
        <f t="shared" si="1556"/>
        <v>1231 LAMORTR-S</v>
      </c>
      <c r="F1231" s="12"/>
      <c r="G1231" s="95" t="s">
        <v>290</v>
      </c>
      <c r="K1231" s="24">
        <f ca="1">SUMIF($3:$3,K$2,1231:1231)</f>
        <v>96000</v>
      </c>
      <c r="L1231" s="24">
        <f ca="1">SUMIF($3:$3,L$2,1231:1231)</f>
        <v>96000</v>
      </c>
      <c r="M1231" s="24">
        <f ca="1">SUMIF($3:$3,M$2,1231:1231)</f>
        <v>96000</v>
      </c>
      <c r="N1231" s="24">
        <f ca="1">SUMIF($3:$3,N$2,1231:1231)</f>
        <v>96000</v>
      </c>
      <c r="O1231" s="24">
        <f ca="1">SUMIF($3:$3,O$2,1231:1231)</f>
        <v>96000</v>
      </c>
      <c r="P1231" s="24">
        <f ca="1">SUMIF($3:$3,P$2,1231:1231)</f>
        <v>96000</v>
      </c>
      <c r="R1231"/>
      <c r="S1231" s="80" cm="1">
        <f t="array" aca="1" ref="S1231" ca="1">INDIRECT(S1214)*(1-$H1224)</f>
        <v>8000</v>
      </c>
      <c r="T1231" s="80" cm="1">
        <f t="array" aca="1" ref="T1231" ca="1">INDIRECT(T1214)*(1-$H1224)</f>
        <v>8000</v>
      </c>
      <c r="U1231" s="80" cm="1">
        <f t="array" aca="1" ref="U1231" ca="1">INDIRECT(U1214)*(1-$H1224)</f>
        <v>8000</v>
      </c>
      <c r="V1231" s="80" cm="1">
        <f t="array" aca="1" ref="V1231" ca="1">INDIRECT(V1214)*(1-$H1224)</f>
        <v>8000</v>
      </c>
      <c r="W1231" s="80" cm="1">
        <f t="array" aca="1" ref="W1231" ca="1">INDIRECT(W1214)*(1-$H1224)</f>
        <v>8000</v>
      </c>
      <c r="X1231" s="80" cm="1">
        <f t="array" aca="1" ref="X1231" ca="1">INDIRECT(X1214)*(1-$H1224)</f>
        <v>8000</v>
      </c>
      <c r="Y1231" s="80" cm="1">
        <f t="array" aca="1" ref="Y1231" ca="1">INDIRECT(Y1214)*(1-$H1224)</f>
        <v>8000</v>
      </c>
      <c r="Z1231" s="80" cm="1">
        <f t="array" aca="1" ref="Z1231" ca="1">INDIRECT(Z1214)*(1-$H1224)</f>
        <v>8000</v>
      </c>
      <c r="AA1231" s="80" cm="1">
        <f t="array" aca="1" ref="AA1231" ca="1">INDIRECT(AA1214)*(1-$H1224)</f>
        <v>8000</v>
      </c>
      <c r="AB1231" s="80" cm="1">
        <f t="array" aca="1" ref="AB1231" ca="1">INDIRECT(AB1214)*(1-$H1224)</f>
        <v>8000</v>
      </c>
      <c r="AC1231" s="80" cm="1">
        <f t="array" aca="1" ref="AC1231" ca="1">INDIRECT(AC1214)*(1-$H1224)</f>
        <v>8000</v>
      </c>
      <c r="AD1231" s="80" cm="1">
        <f t="array" aca="1" ref="AD1231" ca="1">INDIRECT(AD1214)*(1-$H1224)</f>
        <v>8000</v>
      </c>
      <c r="AE1231" s="80" cm="1">
        <f t="array" aca="1" ref="AE1231" ca="1">INDIRECT(AE1214)*(1-$H1224)</f>
        <v>8000</v>
      </c>
      <c r="AF1231" s="80" cm="1">
        <f t="array" aca="1" ref="AF1231" ca="1">INDIRECT(AF1214)*(1-$H1224)</f>
        <v>8000</v>
      </c>
      <c r="AG1231" s="80" cm="1">
        <f t="array" aca="1" ref="AG1231" ca="1">INDIRECT(AG1214)*(1-$H1224)</f>
        <v>8000</v>
      </c>
      <c r="AH1231" s="80" cm="1">
        <f t="array" aca="1" ref="AH1231" ca="1">INDIRECT(AH1214)*(1-$H1224)</f>
        <v>8000</v>
      </c>
      <c r="AI1231" s="80" cm="1">
        <f t="array" aca="1" ref="AI1231" ca="1">INDIRECT(AI1214)*(1-$H1224)</f>
        <v>8000</v>
      </c>
      <c r="AJ1231" s="80" cm="1">
        <f t="array" aca="1" ref="AJ1231" ca="1">INDIRECT(AJ1214)*(1-$H1224)</f>
        <v>8000</v>
      </c>
      <c r="AK1231" s="80" cm="1">
        <f t="array" aca="1" ref="AK1231" ca="1">INDIRECT(AK1214)*(1-$H1224)</f>
        <v>8000</v>
      </c>
      <c r="AL1231" s="80" cm="1">
        <f t="array" aca="1" ref="AL1231" ca="1">INDIRECT(AL1214)*(1-$H1224)</f>
        <v>8000</v>
      </c>
      <c r="AM1231" s="80" cm="1">
        <f t="array" aca="1" ref="AM1231" ca="1">INDIRECT(AM1214)*(1-$H1224)</f>
        <v>8000</v>
      </c>
      <c r="AN1231" s="80" cm="1">
        <f t="array" aca="1" ref="AN1231" ca="1">INDIRECT(AN1214)*(1-$H1224)</f>
        <v>8000</v>
      </c>
      <c r="AO1231" s="80" cm="1">
        <f t="array" aca="1" ref="AO1231" ca="1">INDIRECT(AO1214)*(1-$H1224)</f>
        <v>8000</v>
      </c>
      <c r="AP1231" s="80" cm="1">
        <f t="array" aca="1" ref="AP1231" ca="1">INDIRECT(AP1214)*(1-$H1224)</f>
        <v>8000</v>
      </c>
      <c r="AQ1231" s="80" cm="1">
        <f t="array" aca="1" ref="AQ1231" ca="1">INDIRECT(AQ1214)*(1-$H1224)</f>
        <v>8000</v>
      </c>
      <c r="AR1231" s="80" cm="1">
        <f t="array" aca="1" ref="AR1231" ca="1">INDIRECT(AR1214)*(1-$H1224)</f>
        <v>8000</v>
      </c>
      <c r="AS1231" s="80" cm="1">
        <f t="array" aca="1" ref="AS1231" ca="1">INDIRECT(AS1214)*(1-$H1224)</f>
        <v>8000</v>
      </c>
      <c r="AT1231" s="80" cm="1">
        <f t="array" aca="1" ref="AT1231" ca="1">INDIRECT(AT1214)*(1-$H1224)</f>
        <v>8000</v>
      </c>
      <c r="AU1231" s="80" cm="1">
        <f t="array" aca="1" ref="AU1231" ca="1">INDIRECT(AU1214)*(1-$H1224)</f>
        <v>8000</v>
      </c>
      <c r="AV1231" s="80" cm="1">
        <f t="array" aca="1" ref="AV1231" ca="1">INDIRECT(AV1214)*(1-$H1224)</f>
        <v>8000</v>
      </c>
      <c r="AW1231" s="80" cm="1">
        <f t="array" aca="1" ref="AW1231" ca="1">INDIRECT(AW1214)*(1-$H1224)</f>
        <v>8000</v>
      </c>
      <c r="AX1231" s="80" cm="1">
        <f t="array" aca="1" ref="AX1231" ca="1">INDIRECT(AX1214)*(1-$H1224)</f>
        <v>8000</v>
      </c>
      <c r="AY1231" s="80" cm="1">
        <f t="array" aca="1" ref="AY1231" ca="1">INDIRECT(AY1214)*(1-$H1224)</f>
        <v>8000</v>
      </c>
      <c r="AZ1231" s="80" cm="1">
        <f t="array" aca="1" ref="AZ1231" ca="1">INDIRECT(AZ1214)*(1-$H1224)</f>
        <v>8000</v>
      </c>
      <c r="BA1231" s="80" cm="1">
        <f t="array" aca="1" ref="BA1231" ca="1">INDIRECT(BA1214)*(1-$H1224)</f>
        <v>8000</v>
      </c>
      <c r="BB1231" s="80" cm="1">
        <f t="array" aca="1" ref="BB1231" ca="1">INDIRECT(BB1214)*(1-$H1224)</f>
        <v>8000</v>
      </c>
      <c r="BC1231" s="80" cm="1">
        <f t="array" aca="1" ref="BC1231" ca="1">INDIRECT(BC1214)*(1-$H1224)</f>
        <v>8000</v>
      </c>
      <c r="BD1231" s="80" cm="1">
        <f t="array" aca="1" ref="BD1231" ca="1">INDIRECT(BD1214)*(1-$H1224)</f>
        <v>8000</v>
      </c>
      <c r="BE1231" s="80" cm="1">
        <f t="array" aca="1" ref="BE1231" ca="1">INDIRECT(BE1214)*(1-$H1224)</f>
        <v>8000</v>
      </c>
      <c r="BF1231" s="80" cm="1">
        <f t="array" aca="1" ref="BF1231" ca="1">INDIRECT(BF1214)*(1-$H1224)</f>
        <v>8000</v>
      </c>
      <c r="BG1231" s="80" cm="1">
        <f t="array" aca="1" ref="BG1231" ca="1">INDIRECT(BG1214)*(1-$H1224)</f>
        <v>8000</v>
      </c>
      <c r="BH1231" s="80" cm="1">
        <f t="array" aca="1" ref="BH1231" ca="1">INDIRECT(BH1214)*(1-$H1224)</f>
        <v>8000</v>
      </c>
      <c r="BI1231" s="80" cm="1">
        <f t="array" aca="1" ref="BI1231" ca="1">INDIRECT(BI1214)*(1-$H1224)</f>
        <v>8000</v>
      </c>
      <c r="BJ1231" s="80" cm="1">
        <f t="array" aca="1" ref="BJ1231" ca="1">INDIRECT(BJ1214)*(1-$H1224)</f>
        <v>8000</v>
      </c>
      <c r="BK1231" s="80" cm="1">
        <f t="array" aca="1" ref="BK1231" ca="1">INDIRECT(BK1214)*(1-$H1224)</f>
        <v>8000</v>
      </c>
      <c r="BL1231" s="80" cm="1">
        <f t="array" aca="1" ref="BL1231" ca="1">INDIRECT(BL1214)*(1-$H1224)</f>
        <v>8000</v>
      </c>
      <c r="BM1231" s="80" cm="1">
        <f t="array" aca="1" ref="BM1231" ca="1">INDIRECT(BM1214)*(1-$H1224)</f>
        <v>8000</v>
      </c>
      <c r="BN1231" s="80" cm="1">
        <f t="array" aca="1" ref="BN1231" ca="1">INDIRECT(BN1214)*(1-$H1224)</f>
        <v>8000</v>
      </c>
      <c r="BO1231" s="80" cm="1">
        <f t="array" aca="1" ref="BO1231" ca="1">INDIRECT(BO1214)*(1-$H1224)</f>
        <v>8000</v>
      </c>
      <c r="BP1231" s="80" cm="1">
        <f t="array" aca="1" ref="BP1231" ca="1">INDIRECT(BP1214)*(1-$H1224)</f>
        <v>8000</v>
      </c>
      <c r="BQ1231" s="80" cm="1">
        <f t="array" aca="1" ref="BQ1231" ca="1">INDIRECT(BQ1214)*(1-$H1224)</f>
        <v>8000</v>
      </c>
      <c r="BR1231" s="80" cm="1">
        <f t="array" aca="1" ref="BR1231" ca="1">INDIRECT(BR1214)*(1-$H1224)</f>
        <v>8000</v>
      </c>
      <c r="BS1231" s="80" cm="1">
        <f t="array" aca="1" ref="BS1231" ca="1">INDIRECT(BS1214)*(1-$H1224)</f>
        <v>8000</v>
      </c>
      <c r="BT1231" s="80" cm="1">
        <f t="array" aca="1" ref="BT1231" ca="1">INDIRECT(BT1214)*(1-$H1224)</f>
        <v>8000</v>
      </c>
      <c r="BU1231" s="80" cm="1">
        <f t="array" aca="1" ref="BU1231" ca="1">INDIRECT(BU1214)*(1-$H1224)</f>
        <v>8000</v>
      </c>
      <c r="BV1231" s="80" cm="1">
        <f t="array" aca="1" ref="BV1231" ca="1">INDIRECT(BV1214)*(1-$H1224)</f>
        <v>8000</v>
      </c>
      <c r="BW1231" s="80" cm="1">
        <f t="array" aca="1" ref="BW1231" ca="1">INDIRECT(BW1214)*(1-$H1224)</f>
        <v>8000</v>
      </c>
      <c r="BX1231" s="80" cm="1">
        <f t="array" aca="1" ref="BX1231" ca="1">INDIRECT(BX1214)*(1-$H1224)</f>
        <v>8000</v>
      </c>
      <c r="BY1231" s="80" cm="1">
        <f t="array" aca="1" ref="BY1231" ca="1">INDIRECT(BY1214)*(1-$H1224)</f>
        <v>8000</v>
      </c>
      <c r="BZ1231" s="80" cm="1">
        <f t="array" aca="1" ref="BZ1231" ca="1">INDIRECT(BZ1214)*(1-$H1224)</f>
        <v>8000</v>
      </c>
      <c r="CA1231" s="80" cm="1">
        <f t="array" aca="1" ref="CA1231" ca="1">INDIRECT(CA1214)*(1-$H1224)</f>
        <v>8000</v>
      </c>
      <c r="CB1231" s="80" cm="1">
        <f t="array" aca="1" ref="CB1231" ca="1">INDIRECT(CB1214)*(1-$H1224)</f>
        <v>8000</v>
      </c>
      <c r="CC1231" s="80" cm="1">
        <f t="array" aca="1" ref="CC1231" ca="1">INDIRECT(CC1214)*(1-$H1224)</f>
        <v>8000</v>
      </c>
      <c r="CD1231" s="80" cm="1">
        <f t="array" aca="1" ref="CD1231" ca="1">INDIRECT(CD1214)*(1-$H1224)</f>
        <v>8000</v>
      </c>
      <c r="CE1231" s="80" cm="1">
        <f t="array" aca="1" ref="CE1231" ca="1">INDIRECT(CE1214)*(1-$H1224)</f>
        <v>8000</v>
      </c>
      <c r="CF1231" s="80" cm="1">
        <f t="array" aca="1" ref="CF1231" ca="1">INDIRECT(CF1214)*(1-$H1224)</f>
        <v>8000</v>
      </c>
      <c r="CG1231" s="80" cm="1">
        <f t="array" aca="1" ref="CG1231" ca="1">INDIRECT(CG1214)*(1-$H1224)</f>
        <v>8000</v>
      </c>
      <c r="CH1231" s="80" cm="1">
        <f t="array" aca="1" ref="CH1231" ca="1">INDIRECT(CH1214)*(1-$H1224)</f>
        <v>8000</v>
      </c>
      <c r="CI1231" s="80" cm="1">
        <f t="array" aca="1" ref="CI1231" ca="1">INDIRECT(CI1214)*(1-$H1224)</f>
        <v>8000</v>
      </c>
      <c r="CJ1231" s="80" cm="1">
        <f t="array" aca="1" ref="CJ1231" ca="1">INDIRECT(CJ1214)*(1-$H1224)</f>
        <v>8000</v>
      </c>
      <c r="CK1231" s="80" cm="1">
        <f t="array" aca="1" ref="CK1231" ca="1">INDIRECT(CK1214)*(1-$H1224)</f>
        <v>8000</v>
      </c>
      <c r="CL1231" s="80" cm="1">
        <f t="array" aca="1" ref="CL1231" ca="1">INDIRECT(CL1214)*(1-$H1224)</f>
        <v>8000</v>
      </c>
      <c r="CO1231" s="80" cm="1">
        <f t="array" aca="1" ref="CO1231" ca="1">INDIRECT(CO1214)*(1-$H1224)</f>
        <v>8000</v>
      </c>
      <c r="CP1231" s="80"/>
      <c r="CQ1231" s="80"/>
      <c r="CR1231" s="80"/>
      <c r="CS1231" s="80"/>
      <c r="CT1231" s="80"/>
      <c r="CU1231" s="80"/>
      <c r="CV1231" s="80"/>
      <c r="CW1231" s="80"/>
      <c r="CX1231" s="80"/>
      <c r="CY1231" s="80"/>
      <c r="CZ1231" s="80"/>
      <c r="DA1231" s="80"/>
      <c r="DB1231" s="80"/>
      <c r="DC1231" s="80"/>
      <c r="DD1231" s="80"/>
      <c r="DE1231" s="80"/>
      <c r="DF1231" s="80"/>
      <c r="DG1231" s="80"/>
      <c r="DH1231" s="80"/>
      <c r="DI1231" s="80"/>
      <c r="DJ1231" s="80"/>
      <c r="DK1231" s="80"/>
      <c r="DL1231" s="80"/>
    </row>
    <row r="1232" spans="1:116" ht="16.5" customHeight="1" x14ac:dyDescent="0.35">
      <c r="A1232" s="98"/>
      <c r="D1232" t="s">
        <v>771</v>
      </c>
      <c r="E1232" t="str">
        <f t="shared" si="1556"/>
        <v>1232 LAMORTR-S</v>
      </c>
      <c r="G1232" s="158" t="s">
        <v>289</v>
      </c>
      <c r="K1232" s="24">
        <f>SUMIF($3:$3,K$2,1232:1232)</f>
        <v>0</v>
      </c>
      <c r="L1232" s="24">
        <f>SUMIF($3:$3,L$2,1232:1232)</f>
        <v>0</v>
      </c>
      <c r="M1232" s="24">
        <f>SUMIF($3:$3,M$2,1232:1232)</f>
        <v>0</v>
      </c>
      <c r="N1232" s="24">
        <f>SUMIF($3:$3,N$2,1232:1232)</f>
        <v>0</v>
      </c>
      <c r="O1232" s="24">
        <f>SUMIF($3:$3,O$2,1232:1232)</f>
        <v>0</v>
      </c>
      <c r="P1232" s="24">
        <f>SUMIF($3:$3,P$2,1232:1232)</f>
        <v>0</v>
      </c>
      <c r="R1232"/>
      <c r="S1232" s="74">
        <v>0</v>
      </c>
      <c r="T1232" s="133">
        <v>0</v>
      </c>
      <c r="U1232" s="133">
        <v>0</v>
      </c>
      <c r="V1232" s="74">
        <v>0</v>
      </c>
      <c r="W1232" s="74">
        <v>0</v>
      </c>
      <c r="X1232" s="74">
        <v>0</v>
      </c>
      <c r="Y1232" s="74">
        <v>0</v>
      </c>
      <c r="Z1232" s="74">
        <v>0</v>
      </c>
      <c r="AA1232" s="74">
        <v>0</v>
      </c>
      <c r="AB1232" s="74">
        <v>0</v>
      </c>
      <c r="AC1232" s="74">
        <v>0</v>
      </c>
      <c r="AD1232" s="74">
        <v>0</v>
      </c>
      <c r="AE1232" s="74">
        <v>0</v>
      </c>
      <c r="AF1232" s="74">
        <v>0</v>
      </c>
      <c r="AG1232" s="74">
        <v>0</v>
      </c>
      <c r="AH1232" s="74">
        <v>0</v>
      </c>
      <c r="AI1232" s="74">
        <v>0</v>
      </c>
      <c r="AJ1232" s="74">
        <v>0</v>
      </c>
      <c r="AK1232" s="74">
        <v>0</v>
      </c>
      <c r="AL1232" s="74">
        <v>0</v>
      </c>
      <c r="AM1232" s="74">
        <v>0</v>
      </c>
      <c r="AN1232" s="74">
        <v>0</v>
      </c>
      <c r="AO1232" s="74">
        <v>0</v>
      </c>
      <c r="AP1232" s="74">
        <v>0</v>
      </c>
      <c r="AQ1232" s="74">
        <v>0</v>
      </c>
      <c r="AR1232" s="74">
        <v>0</v>
      </c>
      <c r="AS1232" s="74">
        <v>0</v>
      </c>
      <c r="AT1232" s="74">
        <v>0</v>
      </c>
      <c r="AU1232" s="74">
        <v>0</v>
      </c>
      <c r="AV1232" s="74">
        <v>0</v>
      </c>
      <c r="AW1232" s="74">
        <v>0</v>
      </c>
      <c r="AX1232" s="74">
        <v>0</v>
      </c>
      <c r="AY1232" s="74">
        <v>0</v>
      </c>
      <c r="AZ1232" s="74">
        <v>0</v>
      </c>
      <c r="BA1232" s="74">
        <v>0</v>
      </c>
      <c r="BB1232" s="74">
        <v>0</v>
      </c>
      <c r="BC1232" s="74">
        <v>0</v>
      </c>
      <c r="BD1232" s="74">
        <v>0</v>
      </c>
      <c r="BE1232" s="74">
        <v>0</v>
      </c>
      <c r="BF1232" s="74">
        <v>0</v>
      </c>
      <c r="BG1232" s="74">
        <v>0</v>
      </c>
      <c r="BH1232" s="74">
        <v>0</v>
      </c>
      <c r="BI1232" s="74">
        <v>0</v>
      </c>
      <c r="BJ1232" s="74">
        <v>0</v>
      </c>
      <c r="BK1232" s="74">
        <v>0</v>
      </c>
      <c r="BL1232" s="74">
        <v>0</v>
      </c>
      <c r="BM1232" s="74">
        <v>0</v>
      </c>
      <c r="BN1232" s="74">
        <v>0</v>
      </c>
      <c r="BO1232" s="74">
        <v>0</v>
      </c>
      <c r="BP1232" s="74">
        <v>0</v>
      </c>
      <c r="BQ1232" s="74">
        <v>0</v>
      </c>
      <c r="BR1232" s="74">
        <v>0</v>
      </c>
      <c r="BS1232" s="74">
        <v>0</v>
      </c>
      <c r="BT1232" s="74">
        <v>0</v>
      </c>
      <c r="BU1232" s="74">
        <v>0</v>
      </c>
      <c r="BV1232" s="74">
        <v>0</v>
      </c>
      <c r="BW1232" s="74">
        <v>0</v>
      </c>
      <c r="BX1232" s="74">
        <v>0</v>
      </c>
      <c r="BY1232" s="74">
        <v>0</v>
      </c>
      <c r="BZ1232" s="74">
        <v>0</v>
      </c>
      <c r="CA1232" s="74">
        <v>0</v>
      </c>
      <c r="CB1232" s="74">
        <v>0</v>
      </c>
      <c r="CC1232" s="74">
        <v>0</v>
      </c>
      <c r="CD1232" s="74">
        <v>0</v>
      </c>
      <c r="CE1232" s="74">
        <v>0</v>
      </c>
      <c r="CF1232" s="74">
        <v>0</v>
      </c>
      <c r="CG1232" s="74">
        <v>0</v>
      </c>
      <c r="CH1232" s="74">
        <v>0</v>
      </c>
      <c r="CI1232" s="74">
        <v>0</v>
      </c>
      <c r="CJ1232" s="74">
        <v>0</v>
      </c>
      <c r="CK1232" s="74">
        <v>0</v>
      </c>
      <c r="CL1232" s="74">
        <v>0</v>
      </c>
      <c r="CO1232" s="74">
        <v>0</v>
      </c>
      <c r="CP1232" s="74">
        <v>0</v>
      </c>
      <c r="CQ1232" s="74">
        <v>0</v>
      </c>
      <c r="CR1232" s="74">
        <v>0</v>
      </c>
      <c r="CS1232" s="74">
        <v>0</v>
      </c>
      <c r="CT1232" s="74">
        <v>0</v>
      </c>
      <c r="CU1232" s="74">
        <v>0</v>
      </c>
      <c r="CV1232" s="74">
        <v>0</v>
      </c>
      <c r="CW1232" s="74">
        <v>0</v>
      </c>
      <c r="CX1232" s="74">
        <v>0</v>
      </c>
      <c r="CY1232" s="74">
        <v>0</v>
      </c>
      <c r="CZ1232" s="74">
        <v>0</v>
      </c>
      <c r="DA1232" s="74">
        <v>0</v>
      </c>
      <c r="DB1232" s="74">
        <v>0</v>
      </c>
      <c r="DC1232" s="74">
        <v>0</v>
      </c>
      <c r="DD1232" s="74">
        <v>0</v>
      </c>
      <c r="DE1232" s="74">
        <v>0</v>
      </c>
      <c r="DF1232" s="74">
        <v>0</v>
      </c>
      <c r="DG1232" s="74">
        <v>0</v>
      </c>
      <c r="DH1232" s="74">
        <v>0</v>
      </c>
      <c r="DI1232" s="74">
        <v>0</v>
      </c>
      <c r="DJ1232" s="74">
        <v>0</v>
      </c>
      <c r="DK1232" s="74">
        <v>0</v>
      </c>
      <c r="DL1232" s="74">
        <v>0</v>
      </c>
    </row>
    <row r="1233" spans="1:116" ht="16.5" customHeight="1" x14ac:dyDescent="0.35">
      <c r="A1233" s="98"/>
      <c r="B1233" s="59"/>
      <c r="C1233" s="59"/>
      <c r="D1233" t="s">
        <v>771</v>
      </c>
      <c r="E1233" t="str">
        <f t="shared" si="1556"/>
        <v>1233 LAMORTR-S</v>
      </c>
      <c r="G1233" s="158" t="str">
        <f>"New loans originated - "&amp;SUBSTITUTE(G1222,":","")</f>
        <v>New loans originated - Revenue driven amortizing loan - no defaults</v>
      </c>
      <c r="K1233" s="138">
        <f ca="1">SUMIF($3:$3,K$2,1233:1233)</f>
        <v>-51208.97911028954</v>
      </c>
      <c r="L1233" s="138">
        <f ca="1">SUMIF($3:$3,L$2,1233:1233)</f>
        <v>-96000.000000000015</v>
      </c>
      <c r="M1233" s="138">
        <f ca="1">SUMIF($3:$3,M$2,1233:1233)</f>
        <v>-96000.000000000015</v>
      </c>
      <c r="N1233" s="138">
        <f ca="1">SUMIF($3:$3,N$2,1233:1233)</f>
        <v>-96000.000000000015</v>
      </c>
      <c r="O1233" s="138">
        <f ca="1">SUMIF($3:$3,O$2,1233:1233)</f>
        <v>-96000.000000000015</v>
      </c>
      <c r="P1233" s="138">
        <f ca="1">SUMIF($3:$3,P$2,1233:1233)</f>
        <v>-96000.000000000015</v>
      </c>
      <c r="R1233"/>
      <c r="S1233" s="178">
        <f t="shared" ref="S1233:AX1233" ca="1" si="1561">S1245+S1236</f>
        <v>-636.66043117341007</v>
      </c>
      <c r="T1233" s="178">
        <f t="shared" ca="1" si="1561"/>
        <v>-1278.6263659399319</v>
      </c>
      <c r="U1233" s="178">
        <f t="shared" ca="1" si="1561"/>
        <v>-1925.9420168295078</v>
      </c>
      <c r="V1233" s="178">
        <f t="shared" ca="1" si="1561"/>
        <v>-2578.6519648098306</v>
      </c>
      <c r="W1233" s="178">
        <f t="shared" ca="1" si="1561"/>
        <v>-3236.8011623566558</v>
      </c>
      <c r="X1233" s="178">
        <f t="shared" ca="1" si="1561"/>
        <v>-3900.4349365497051</v>
      </c>
      <c r="Y1233" s="178">
        <f t="shared" ca="1" si="1561"/>
        <v>-4569.5989921943628</v>
      </c>
      <c r="Z1233" s="178">
        <f t="shared" ca="1" si="1561"/>
        <v>-5244.3394149693931</v>
      </c>
      <c r="AA1233" s="178">
        <f t="shared" ca="1" si="1561"/>
        <v>-5924.7026746008814</v>
      </c>
      <c r="AB1233" s="178">
        <f t="shared" ca="1" si="1561"/>
        <v>-6610.7356280626327</v>
      </c>
      <c r="AC1233" s="178">
        <f t="shared" ca="1" si="1561"/>
        <v>-7302.4855228032311</v>
      </c>
      <c r="AD1233" s="178">
        <f t="shared" ca="1" si="1561"/>
        <v>-8000.0000000000009</v>
      </c>
      <c r="AE1233" s="178">
        <f t="shared" ca="1" si="1561"/>
        <v>-8000.0000000000009</v>
      </c>
      <c r="AF1233" s="178">
        <f t="shared" ca="1" si="1561"/>
        <v>-8000.0000000000009</v>
      </c>
      <c r="AG1233" s="178">
        <f t="shared" ca="1" si="1561"/>
        <v>-8000.0000000000009</v>
      </c>
      <c r="AH1233" s="178">
        <f t="shared" ca="1" si="1561"/>
        <v>-8000.0000000000009</v>
      </c>
      <c r="AI1233" s="178">
        <f t="shared" ca="1" si="1561"/>
        <v>-8000.0000000000009</v>
      </c>
      <c r="AJ1233" s="178">
        <f t="shared" ca="1" si="1561"/>
        <v>-8000.0000000000009</v>
      </c>
      <c r="AK1233" s="178">
        <f t="shared" ca="1" si="1561"/>
        <v>-8000.0000000000009</v>
      </c>
      <c r="AL1233" s="178">
        <f t="shared" ca="1" si="1561"/>
        <v>-8000.0000000000009</v>
      </c>
      <c r="AM1233" s="178">
        <f t="shared" ca="1" si="1561"/>
        <v>-8000.0000000000009</v>
      </c>
      <c r="AN1233" s="178">
        <f t="shared" ca="1" si="1561"/>
        <v>-8000.0000000000009</v>
      </c>
      <c r="AO1233" s="178">
        <f t="shared" ca="1" si="1561"/>
        <v>-8000.0000000000009</v>
      </c>
      <c r="AP1233" s="178">
        <f t="shared" ca="1" si="1561"/>
        <v>-8000.0000000000009</v>
      </c>
      <c r="AQ1233" s="178">
        <f t="shared" ca="1" si="1561"/>
        <v>-8000.0000000000009</v>
      </c>
      <c r="AR1233" s="178">
        <f t="shared" ca="1" si="1561"/>
        <v>-8000.0000000000009</v>
      </c>
      <c r="AS1233" s="178">
        <f t="shared" ca="1" si="1561"/>
        <v>-8000.0000000000009</v>
      </c>
      <c r="AT1233" s="178">
        <f t="shared" ca="1" si="1561"/>
        <v>-8000.0000000000009</v>
      </c>
      <c r="AU1233" s="178">
        <f t="shared" ca="1" si="1561"/>
        <v>-8000.0000000000009</v>
      </c>
      <c r="AV1233" s="178">
        <f t="shared" ca="1" si="1561"/>
        <v>-8000.0000000000009</v>
      </c>
      <c r="AW1233" s="178">
        <f t="shared" ca="1" si="1561"/>
        <v>-8000.0000000000009</v>
      </c>
      <c r="AX1233" s="178">
        <f t="shared" ca="1" si="1561"/>
        <v>-8000.0000000000009</v>
      </c>
      <c r="AY1233" s="178">
        <f t="shared" ref="AY1233:CD1233" ca="1" si="1562">AY1245+AY1236</f>
        <v>-8000.0000000000009</v>
      </c>
      <c r="AZ1233" s="178">
        <f t="shared" ca="1" si="1562"/>
        <v>-8000.0000000000009</v>
      </c>
      <c r="BA1233" s="178">
        <f t="shared" ca="1" si="1562"/>
        <v>-8000.0000000000009</v>
      </c>
      <c r="BB1233" s="178">
        <f t="shared" ca="1" si="1562"/>
        <v>-8000.0000000000009</v>
      </c>
      <c r="BC1233" s="178">
        <f t="shared" ca="1" si="1562"/>
        <v>-8000.0000000000009</v>
      </c>
      <c r="BD1233" s="178">
        <f t="shared" ca="1" si="1562"/>
        <v>-8000.0000000000009</v>
      </c>
      <c r="BE1233" s="178">
        <f t="shared" ca="1" si="1562"/>
        <v>-8000.0000000000009</v>
      </c>
      <c r="BF1233" s="178">
        <f t="shared" ca="1" si="1562"/>
        <v>-8000.0000000000009</v>
      </c>
      <c r="BG1233" s="178">
        <f t="shared" ca="1" si="1562"/>
        <v>-8000.0000000000009</v>
      </c>
      <c r="BH1233" s="178">
        <f t="shared" ca="1" si="1562"/>
        <v>-8000.0000000000009</v>
      </c>
      <c r="BI1233" s="178">
        <f t="shared" ca="1" si="1562"/>
        <v>-8000.0000000000009</v>
      </c>
      <c r="BJ1233" s="178">
        <f t="shared" ca="1" si="1562"/>
        <v>-8000.0000000000009</v>
      </c>
      <c r="BK1233" s="178">
        <f t="shared" ca="1" si="1562"/>
        <v>-8000.0000000000009</v>
      </c>
      <c r="BL1233" s="178">
        <f t="shared" ca="1" si="1562"/>
        <v>-8000.0000000000009</v>
      </c>
      <c r="BM1233" s="178">
        <f t="shared" ca="1" si="1562"/>
        <v>-8000.0000000000009</v>
      </c>
      <c r="BN1233" s="178">
        <f t="shared" ca="1" si="1562"/>
        <v>-8000.0000000000009</v>
      </c>
      <c r="BO1233" s="178">
        <f t="shared" ca="1" si="1562"/>
        <v>-8000.0000000000009</v>
      </c>
      <c r="BP1233" s="178">
        <f t="shared" ca="1" si="1562"/>
        <v>-8000.0000000000009</v>
      </c>
      <c r="BQ1233" s="178">
        <f t="shared" ca="1" si="1562"/>
        <v>-8000.0000000000009</v>
      </c>
      <c r="BR1233" s="178">
        <f t="shared" ca="1" si="1562"/>
        <v>-8000.0000000000009</v>
      </c>
      <c r="BS1233" s="178">
        <f t="shared" ca="1" si="1562"/>
        <v>-8000.0000000000009</v>
      </c>
      <c r="BT1233" s="178">
        <f t="shared" ca="1" si="1562"/>
        <v>-8000.0000000000009</v>
      </c>
      <c r="BU1233" s="178">
        <f t="shared" ca="1" si="1562"/>
        <v>-8000.0000000000009</v>
      </c>
      <c r="BV1233" s="178">
        <f t="shared" ca="1" si="1562"/>
        <v>-8000.0000000000009</v>
      </c>
      <c r="BW1233" s="178">
        <f t="shared" ca="1" si="1562"/>
        <v>-8000.0000000000009</v>
      </c>
      <c r="BX1233" s="178">
        <f t="shared" ca="1" si="1562"/>
        <v>-8000.0000000000009</v>
      </c>
      <c r="BY1233" s="178">
        <f t="shared" ca="1" si="1562"/>
        <v>-8000.0000000000009</v>
      </c>
      <c r="BZ1233" s="178">
        <f t="shared" ca="1" si="1562"/>
        <v>-8000.0000000000009</v>
      </c>
      <c r="CA1233" s="178">
        <f t="shared" ca="1" si="1562"/>
        <v>-8000.0000000000009</v>
      </c>
      <c r="CB1233" s="178">
        <f t="shared" ca="1" si="1562"/>
        <v>-8000.0000000000009</v>
      </c>
      <c r="CC1233" s="178">
        <f t="shared" ca="1" si="1562"/>
        <v>-8000.0000000000009</v>
      </c>
      <c r="CD1233" s="178">
        <f t="shared" ca="1" si="1562"/>
        <v>-8000.0000000000009</v>
      </c>
      <c r="CE1233" s="178">
        <f t="shared" ref="CE1233:CL1233" ca="1" si="1563">CE1245+CE1236</f>
        <v>-8000.0000000000009</v>
      </c>
      <c r="CF1233" s="178">
        <f t="shared" ca="1" si="1563"/>
        <v>-8000.0000000000009</v>
      </c>
      <c r="CG1233" s="178">
        <f t="shared" ca="1" si="1563"/>
        <v>-8000.0000000000009</v>
      </c>
      <c r="CH1233" s="178">
        <f t="shared" ca="1" si="1563"/>
        <v>-8000.0000000000009</v>
      </c>
      <c r="CI1233" s="178">
        <f t="shared" ca="1" si="1563"/>
        <v>-8000.0000000000009</v>
      </c>
      <c r="CJ1233" s="178">
        <f t="shared" ca="1" si="1563"/>
        <v>-8000.0000000000009</v>
      </c>
      <c r="CK1233" s="178">
        <f t="shared" ca="1" si="1563"/>
        <v>-8000.0000000000009</v>
      </c>
      <c r="CL1233" s="178">
        <f t="shared" ca="1" si="1563"/>
        <v>-8000.0000000000009</v>
      </c>
      <c r="CO1233" s="178">
        <f t="shared" ref="CO1233:DK1233" ca="1" si="1564">CO1245+CO1236</f>
        <v>-703.3270978400767</v>
      </c>
      <c r="CP1233" s="178">
        <f t="shared" ca="1" si="1564"/>
        <v>-1757.1692826947335</v>
      </c>
      <c r="CQ1233" s="178">
        <f t="shared" ca="1" si="1564"/>
        <v>-3273.5976104950701</v>
      </c>
      <c r="CR1233" s="178">
        <f t="shared" ca="1" si="1564"/>
        <v>-3957.7558771685281</v>
      </c>
      <c r="CS1233" s="178">
        <f t="shared" ca="1" si="1564"/>
        <v>-3606.9758327171207</v>
      </c>
      <c r="CT1233" s="178">
        <f t="shared" ca="1" si="1564"/>
        <v>-349.04152107561163</v>
      </c>
      <c r="CU1233" s="178">
        <f t="shared" ca="1" si="1564"/>
        <v>2616.0356152086724</v>
      </c>
      <c r="CV1233" s="178">
        <f t="shared" ca="1" si="1564"/>
        <v>4089.6698753108058</v>
      </c>
      <c r="CW1233" s="178">
        <f t="shared" ca="1" si="1564"/>
        <v>3460.9953573047183</v>
      </c>
      <c r="CX1233" s="178">
        <f t="shared" ca="1" si="1564"/>
        <v>937.81087485058231</v>
      </c>
      <c r="CY1233" s="178">
        <f t="shared" ca="1" si="1564"/>
        <v>-2548.4137990665304</v>
      </c>
      <c r="CZ1233" s="178">
        <f t="shared" ca="1" si="1564"/>
        <v>-3575.4321055558903</v>
      </c>
      <c r="DA1233" s="178">
        <f t="shared" ca="1" si="1564"/>
        <v>-3206.2715234816087</v>
      </c>
      <c r="DB1233" s="178">
        <f t="shared" ca="1" si="1564"/>
        <v>-1055.6031944306928</v>
      </c>
      <c r="DC1233" s="178">
        <f t="shared" ca="1" si="1564"/>
        <v>1620.9423519216853</v>
      </c>
      <c r="DD1233" s="178">
        <f t="shared" ca="1" si="1564"/>
        <v>3313.8867216628041</v>
      </c>
      <c r="DE1233" s="178">
        <f t="shared" ca="1" si="1564"/>
        <v>3217.8505910790495</v>
      </c>
      <c r="DF1233" s="178">
        <f t="shared" ca="1" si="1564"/>
        <v>1411.7670505420747</v>
      </c>
      <c r="DG1233" s="178">
        <f t="shared" ca="1" si="1564"/>
        <v>-1095.3397005695456</v>
      </c>
      <c r="DH1233" s="178">
        <f t="shared" ca="1" si="1564"/>
        <v>-2943.0877899844254</v>
      </c>
      <c r="DI1233" s="178">
        <f t="shared" ca="1" si="1564"/>
        <v>-3173.8138960180158</v>
      </c>
      <c r="DJ1233" s="178">
        <f t="shared" ca="1" si="1564"/>
        <v>-1711.2894656619274</v>
      </c>
      <c r="DK1233" s="178">
        <f t="shared" ca="1" si="1564"/>
        <v>617.96233058127416</v>
      </c>
      <c r="DL1233" s="178">
        <f t="shared" ref="DL1233" ca="1" si="1565">DL1245+DL1236</f>
        <v>2550.0191119214819</v>
      </c>
    </row>
    <row r="1234" spans="1:116" x14ac:dyDescent="0.35">
      <c r="A1234" s="99"/>
      <c r="B1234" s="57" t="s">
        <v>244</v>
      </c>
      <c r="C1234" t="s">
        <v>240</v>
      </c>
      <c r="D1234" t="s">
        <v>771</v>
      </c>
      <c r="E1234" t="str">
        <f t="shared" si="1556"/>
        <v>1234 LAMORTR-S</v>
      </c>
      <c r="G1234" s="158" t="str">
        <f>"Prepayment - "&amp;SUBSTITUTE(G1222,":","")</f>
        <v>Prepayment - Revenue driven amortizing loan - no defaults</v>
      </c>
      <c r="I1234" s="74"/>
      <c r="J1234" s="74"/>
      <c r="K1234" s="33">
        <f ca="1">SUMIF($4:$4,K$2,1234:1234)</f>
        <v>44791.02088971046</v>
      </c>
      <c r="L1234" s="33">
        <f ca="1">SUMIF($4:$4,L$2,1234:1234)</f>
        <v>44791.02088971046</v>
      </c>
      <c r="M1234" s="33">
        <f ca="1">SUMIF($4:$4,M$2,1234:1234)</f>
        <v>44791.02088971046</v>
      </c>
      <c r="N1234" s="33">
        <f ca="1">SUMIF($4:$4,N$2,1234:1234)</f>
        <v>44791.02088971046</v>
      </c>
      <c r="O1234" s="33">
        <f ca="1">SUMIF($4:$4,O$2,1234:1234)</f>
        <v>44791.02088971046</v>
      </c>
      <c r="P1234" s="33">
        <f ca="1">SUMIF($4:$4,P$2,1234:1234)</f>
        <v>44791.02088971046</v>
      </c>
      <c r="R1234" s="53">
        <f>S1230</f>
        <v>0</v>
      </c>
      <c r="S1234" s="93">
        <f t="shared" ref="S1234:AX1234" ca="1" si="1566">SUM(S1230:S1233)</f>
        <v>7363.33956882659</v>
      </c>
      <c r="T1234" s="93">
        <f t="shared" ca="1" si="1566"/>
        <v>14084.713202886658</v>
      </c>
      <c r="U1234" s="93">
        <f t="shared" ca="1" si="1566"/>
        <v>20158.771186057151</v>
      </c>
      <c r="V1234" s="93">
        <f t="shared" ca="1" si="1566"/>
        <v>25580.119221247322</v>
      </c>
      <c r="W1234" s="93">
        <f t="shared" ca="1" si="1566"/>
        <v>30343.318058890669</v>
      </c>
      <c r="X1234" s="93">
        <f t="shared" ca="1" si="1566"/>
        <v>34442.883122340965</v>
      </c>
      <c r="Y1234" s="93">
        <f t="shared" ca="1" si="1566"/>
        <v>37873.284130146603</v>
      </c>
      <c r="Z1234" s="93">
        <f t="shared" ca="1" si="1566"/>
        <v>40628.944715177211</v>
      </c>
      <c r="AA1234" s="93">
        <f t="shared" ca="1" si="1566"/>
        <v>42704.242040576326</v>
      </c>
      <c r="AB1234" s="93">
        <f t="shared" ca="1" si="1566"/>
        <v>44093.506412513692</v>
      </c>
      <c r="AC1234" s="93">
        <f t="shared" ca="1" si="1566"/>
        <v>44791.02088971046</v>
      </c>
      <c r="AD1234" s="93">
        <f t="shared" ca="1" si="1566"/>
        <v>44791.02088971046</v>
      </c>
      <c r="AE1234" s="93">
        <f t="shared" ca="1" si="1566"/>
        <v>44791.02088971046</v>
      </c>
      <c r="AF1234" s="93">
        <f t="shared" ca="1" si="1566"/>
        <v>44791.02088971046</v>
      </c>
      <c r="AG1234" s="93">
        <f t="shared" ca="1" si="1566"/>
        <v>44791.02088971046</v>
      </c>
      <c r="AH1234" s="93">
        <f t="shared" ca="1" si="1566"/>
        <v>44791.02088971046</v>
      </c>
      <c r="AI1234" s="93">
        <f t="shared" ca="1" si="1566"/>
        <v>44791.02088971046</v>
      </c>
      <c r="AJ1234" s="93">
        <f t="shared" ca="1" si="1566"/>
        <v>44791.02088971046</v>
      </c>
      <c r="AK1234" s="93">
        <f t="shared" ca="1" si="1566"/>
        <v>44791.02088971046</v>
      </c>
      <c r="AL1234" s="93">
        <f t="shared" ca="1" si="1566"/>
        <v>44791.02088971046</v>
      </c>
      <c r="AM1234" s="93">
        <f t="shared" ca="1" si="1566"/>
        <v>44791.02088971046</v>
      </c>
      <c r="AN1234" s="93">
        <f t="shared" ca="1" si="1566"/>
        <v>44791.02088971046</v>
      </c>
      <c r="AO1234" s="93">
        <f t="shared" ca="1" si="1566"/>
        <v>44791.02088971046</v>
      </c>
      <c r="AP1234" s="93">
        <f t="shared" ca="1" si="1566"/>
        <v>44791.02088971046</v>
      </c>
      <c r="AQ1234" s="93">
        <f t="shared" ca="1" si="1566"/>
        <v>44791.02088971046</v>
      </c>
      <c r="AR1234" s="93">
        <f t="shared" ca="1" si="1566"/>
        <v>44791.02088971046</v>
      </c>
      <c r="AS1234" s="93">
        <f t="shared" ca="1" si="1566"/>
        <v>44791.02088971046</v>
      </c>
      <c r="AT1234" s="93">
        <f t="shared" ca="1" si="1566"/>
        <v>44791.02088971046</v>
      </c>
      <c r="AU1234" s="93">
        <f t="shared" ca="1" si="1566"/>
        <v>44791.02088971046</v>
      </c>
      <c r="AV1234" s="93">
        <f t="shared" ca="1" si="1566"/>
        <v>44791.02088971046</v>
      </c>
      <c r="AW1234" s="93">
        <f t="shared" ca="1" si="1566"/>
        <v>44791.02088971046</v>
      </c>
      <c r="AX1234" s="93">
        <f t="shared" ca="1" si="1566"/>
        <v>44791.02088971046</v>
      </c>
      <c r="AY1234" s="93">
        <f t="shared" ref="AY1234:CD1234" ca="1" si="1567">SUM(AY1230:AY1233)</f>
        <v>44791.02088971046</v>
      </c>
      <c r="AZ1234" s="93">
        <f t="shared" ca="1" si="1567"/>
        <v>44791.02088971046</v>
      </c>
      <c r="BA1234" s="93">
        <f t="shared" ca="1" si="1567"/>
        <v>44791.02088971046</v>
      </c>
      <c r="BB1234" s="93">
        <f t="shared" ca="1" si="1567"/>
        <v>44791.02088971046</v>
      </c>
      <c r="BC1234" s="93">
        <f t="shared" ca="1" si="1567"/>
        <v>44791.02088971046</v>
      </c>
      <c r="BD1234" s="93">
        <f t="shared" ca="1" si="1567"/>
        <v>44791.02088971046</v>
      </c>
      <c r="BE1234" s="93">
        <f t="shared" ca="1" si="1567"/>
        <v>44791.02088971046</v>
      </c>
      <c r="BF1234" s="93">
        <f t="shared" ca="1" si="1567"/>
        <v>44791.02088971046</v>
      </c>
      <c r="BG1234" s="93">
        <f t="shared" ca="1" si="1567"/>
        <v>44791.02088971046</v>
      </c>
      <c r="BH1234" s="93">
        <f t="shared" ca="1" si="1567"/>
        <v>44791.02088971046</v>
      </c>
      <c r="BI1234" s="93">
        <f t="shared" ca="1" si="1567"/>
        <v>44791.02088971046</v>
      </c>
      <c r="BJ1234" s="93">
        <f t="shared" ca="1" si="1567"/>
        <v>44791.02088971046</v>
      </c>
      <c r="BK1234" s="93">
        <f t="shared" ca="1" si="1567"/>
        <v>44791.02088971046</v>
      </c>
      <c r="BL1234" s="93">
        <f t="shared" ca="1" si="1567"/>
        <v>44791.02088971046</v>
      </c>
      <c r="BM1234" s="93">
        <f t="shared" ca="1" si="1567"/>
        <v>44791.02088971046</v>
      </c>
      <c r="BN1234" s="93">
        <f t="shared" ca="1" si="1567"/>
        <v>44791.02088971046</v>
      </c>
      <c r="BO1234" s="93">
        <f t="shared" ca="1" si="1567"/>
        <v>44791.02088971046</v>
      </c>
      <c r="BP1234" s="93">
        <f t="shared" ca="1" si="1567"/>
        <v>44791.02088971046</v>
      </c>
      <c r="BQ1234" s="93">
        <f t="shared" ca="1" si="1567"/>
        <v>44791.02088971046</v>
      </c>
      <c r="BR1234" s="93">
        <f t="shared" ca="1" si="1567"/>
        <v>44791.02088971046</v>
      </c>
      <c r="BS1234" s="93">
        <f t="shared" ca="1" si="1567"/>
        <v>44791.02088971046</v>
      </c>
      <c r="BT1234" s="93">
        <f t="shared" ca="1" si="1567"/>
        <v>44791.02088971046</v>
      </c>
      <c r="BU1234" s="93">
        <f t="shared" ca="1" si="1567"/>
        <v>44791.02088971046</v>
      </c>
      <c r="BV1234" s="93">
        <f t="shared" ca="1" si="1567"/>
        <v>44791.02088971046</v>
      </c>
      <c r="BW1234" s="93">
        <f t="shared" ca="1" si="1567"/>
        <v>44791.02088971046</v>
      </c>
      <c r="BX1234" s="93">
        <f t="shared" ca="1" si="1567"/>
        <v>44791.02088971046</v>
      </c>
      <c r="BY1234" s="93">
        <f t="shared" ca="1" si="1567"/>
        <v>44791.02088971046</v>
      </c>
      <c r="BZ1234" s="93">
        <f t="shared" ca="1" si="1567"/>
        <v>44791.02088971046</v>
      </c>
      <c r="CA1234" s="93">
        <f t="shared" ca="1" si="1567"/>
        <v>44791.02088971046</v>
      </c>
      <c r="CB1234" s="93">
        <f t="shared" ca="1" si="1567"/>
        <v>44791.02088971046</v>
      </c>
      <c r="CC1234" s="93">
        <f t="shared" ca="1" si="1567"/>
        <v>44791.02088971046</v>
      </c>
      <c r="CD1234" s="93">
        <f t="shared" ca="1" si="1567"/>
        <v>44791.02088971046</v>
      </c>
      <c r="CE1234" s="93">
        <f t="shared" ref="CE1234:CL1234" ca="1" si="1568">SUM(CE1230:CE1233)</f>
        <v>44791.02088971046</v>
      </c>
      <c r="CF1234" s="93">
        <f t="shared" ca="1" si="1568"/>
        <v>44791.02088971046</v>
      </c>
      <c r="CG1234" s="93">
        <f t="shared" ca="1" si="1568"/>
        <v>44791.02088971046</v>
      </c>
      <c r="CH1234" s="93">
        <f t="shared" ca="1" si="1568"/>
        <v>44791.02088971046</v>
      </c>
      <c r="CI1234" s="93">
        <f t="shared" ca="1" si="1568"/>
        <v>44791.02088971046</v>
      </c>
      <c r="CJ1234" s="93">
        <f t="shared" ca="1" si="1568"/>
        <v>44791.02088971046</v>
      </c>
      <c r="CK1234" s="93">
        <f t="shared" ca="1" si="1568"/>
        <v>44791.02088971046</v>
      </c>
      <c r="CL1234" s="93">
        <f t="shared" ca="1" si="1568"/>
        <v>44791.02088971046</v>
      </c>
      <c r="CN1234" s="74"/>
      <c r="CO1234" s="93">
        <f t="shared" ref="CO1234:DK1234" ca="1" si="1569">SUM(CO1230:CO1233)</f>
        <v>7296.6729021599231</v>
      </c>
      <c r="CP1234" s="93">
        <f t="shared" ca="1" si="1569"/>
        <v>5539.5036194651893</v>
      </c>
      <c r="CQ1234" s="93">
        <f t="shared" ca="1" si="1569"/>
        <v>2265.9060089701193</v>
      </c>
      <c r="CR1234" s="93">
        <f t="shared" ca="1" si="1569"/>
        <v>-1691.8498681984088</v>
      </c>
      <c r="CS1234" s="93">
        <f t="shared" ca="1" si="1569"/>
        <v>-5298.8257009155295</v>
      </c>
      <c r="CT1234" s="93">
        <f t="shared" ca="1" si="1569"/>
        <v>-5647.8672219911414</v>
      </c>
      <c r="CU1234" s="93">
        <f t="shared" ca="1" si="1569"/>
        <v>-3031.831606782469</v>
      </c>
      <c r="CV1234" s="93">
        <f t="shared" ca="1" si="1569"/>
        <v>1057.8382685283368</v>
      </c>
      <c r="CW1234" s="93">
        <f t="shared" ca="1" si="1569"/>
        <v>4518.8336258330546</v>
      </c>
      <c r="CX1234" s="93">
        <f t="shared" ca="1" si="1569"/>
        <v>5456.6445006836366</v>
      </c>
      <c r="CY1234" s="93">
        <f t="shared" ca="1" si="1569"/>
        <v>2908.2307016171062</v>
      </c>
      <c r="CZ1234" s="93">
        <f t="shared" ca="1" si="1569"/>
        <v>-667.2014039387841</v>
      </c>
      <c r="DA1234" s="93">
        <f t="shared" ca="1" si="1569"/>
        <v>-3873.4729274203928</v>
      </c>
      <c r="DB1234" s="93">
        <f t="shared" ca="1" si="1569"/>
        <v>-4929.0761218510852</v>
      </c>
      <c r="DC1234" s="93">
        <f t="shared" ca="1" si="1569"/>
        <v>-3308.1337699293999</v>
      </c>
      <c r="DD1234" s="93">
        <f t="shared" ca="1" si="1569"/>
        <v>5.7529517334041884</v>
      </c>
      <c r="DE1234" s="93">
        <f t="shared" ca="1" si="1569"/>
        <v>3223.6035428124537</v>
      </c>
      <c r="DF1234" s="93">
        <f t="shared" ca="1" si="1569"/>
        <v>4635.370593354528</v>
      </c>
      <c r="DG1234" s="93">
        <f t="shared" ca="1" si="1569"/>
        <v>3540.0308927849824</v>
      </c>
      <c r="DH1234" s="93">
        <f t="shared" ca="1" si="1569"/>
        <v>596.94310280055697</v>
      </c>
      <c r="DI1234" s="93">
        <f t="shared" ca="1" si="1569"/>
        <v>-2576.8707932174589</v>
      </c>
      <c r="DJ1234" s="93">
        <f t="shared" ca="1" si="1569"/>
        <v>-4288.1602588793867</v>
      </c>
      <c r="DK1234" s="93">
        <f t="shared" ca="1" si="1569"/>
        <v>-3670.1979282981124</v>
      </c>
      <c r="DL1234" s="93">
        <f t="shared" ref="DL1234" ca="1" si="1570">SUM(DL1230:DL1233)</f>
        <v>-1120.1788163766305</v>
      </c>
    </row>
    <row r="1235" spans="1:116" x14ac:dyDescent="0.35">
      <c r="A1235" s="99"/>
      <c r="B1235" s="57"/>
      <c r="D1235" t="s">
        <v>771</v>
      </c>
      <c r="E1235" t="str">
        <f t="shared" si="1556"/>
        <v>1235 LAMORTR-S</v>
      </c>
      <c r="G1235" s="158" t="str">
        <f>"Principal payments - "&amp;SUBSTITUTE(G1222,":","")</f>
        <v>Principal payments - Revenue driven amortizing loan - no defaults</v>
      </c>
      <c r="R1235"/>
      <c r="S1235" s="62"/>
      <c r="T1235" s="62"/>
      <c r="U1235" s="62"/>
      <c r="V1235" s="62"/>
      <c r="W1235" s="62"/>
      <c r="X1235" s="62"/>
      <c r="Y1235" s="62"/>
      <c r="Z1235" s="62"/>
      <c r="AA1235" s="62"/>
      <c r="AB1235" s="62"/>
      <c r="AC1235" s="62"/>
      <c r="AD1235" s="62"/>
      <c r="AE1235" s="62"/>
      <c r="AF1235" s="62"/>
      <c r="AG1235" s="62"/>
      <c r="AH1235" s="62"/>
      <c r="AI1235" s="62"/>
      <c r="AJ1235" s="62"/>
      <c r="AK1235" s="62"/>
      <c r="AL1235" s="62"/>
      <c r="AM1235" s="62"/>
      <c r="AN1235" s="62"/>
      <c r="AO1235" s="62"/>
      <c r="AP1235" s="62"/>
      <c r="AQ1235" s="62"/>
      <c r="AR1235" s="62"/>
      <c r="AS1235" s="62"/>
      <c r="AT1235" s="62"/>
      <c r="AU1235" s="62"/>
      <c r="AV1235" s="62"/>
      <c r="AW1235" s="62"/>
      <c r="AX1235" s="62"/>
      <c r="AY1235" s="62"/>
      <c r="AZ1235" s="62"/>
      <c r="BA1235" s="62"/>
      <c r="BB1235" s="62"/>
      <c r="BC1235" s="62"/>
      <c r="BD1235" s="62"/>
      <c r="BE1235" s="62"/>
      <c r="BF1235" s="62"/>
      <c r="BG1235" s="62"/>
      <c r="BH1235" s="62"/>
      <c r="BI1235" s="62"/>
      <c r="BJ1235" s="62"/>
      <c r="BK1235" s="62"/>
      <c r="BL1235" s="62"/>
      <c r="BM1235" s="62"/>
      <c r="BN1235" s="62"/>
      <c r="BO1235" s="62"/>
      <c r="BP1235" s="62"/>
      <c r="BQ1235" s="62"/>
      <c r="BR1235" s="62"/>
      <c r="BS1235" s="62"/>
      <c r="BT1235" s="62"/>
      <c r="BU1235" s="62"/>
      <c r="BV1235" s="62"/>
      <c r="BW1235" s="62"/>
      <c r="BX1235" s="62"/>
      <c r="BY1235" s="62"/>
      <c r="BZ1235" s="62"/>
      <c r="CA1235" s="62"/>
      <c r="CB1235" s="62"/>
      <c r="CC1235" s="62"/>
      <c r="CD1235" s="62"/>
      <c r="CE1235" s="62"/>
      <c r="CF1235" s="62"/>
      <c r="CG1235" s="62"/>
      <c r="CH1235" s="62"/>
      <c r="CI1235" s="62"/>
      <c r="CJ1235" s="62"/>
      <c r="CK1235" s="62"/>
      <c r="CL1235" s="62"/>
      <c r="CO1235" s="62"/>
      <c r="CP1235" s="62"/>
      <c r="CQ1235" s="62"/>
      <c r="CR1235" s="62"/>
      <c r="CS1235" s="62"/>
      <c r="CT1235" s="62"/>
      <c r="CU1235" s="62"/>
      <c r="CV1235" s="62"/>
      <c r="CW1235" s="62"/>
      <c r="CX1235" s="62"/>
      <c r="CY1235" s="62"/>
      <c r="CZ1235" s="62"/>
      <c r="DA1235" s="62"/>
      <c r="DB1235" s="62"/>
      <c r="DC1235" s="62"/>
      <c r="DD1235" s="62"/>
      <c r="DE1235" s="62"/>
      <c r="DF1235" s="62"/>
      <c r="DG1235" s="62"/>
      <c r="DH1235" s="62"/>
      <c r="DI1235" s="62"/>
      <c r="DJ1235" s="62"/>
      <c r="DK1235" s="62"/>
      <c r="DL1235" s="62"/>
    </row>
    <row r="1236" spans="1:116" x14ac:dyDescent="0.35">
      <c r="A1236" s="99"/>
      <c r="B1236" s="57"/>
      <c r="C1236" t="s">
        <v>198</v>
      </c>
      <c r="D1236" t="s">
        <v>771</v>
      </c>
      <c r="E1236" t="str">
        <f t="shared" si="1556"/>
        <v>1236 LAMORTR-S</v>
      </c>
      <c r="G1236" s="126" t="str">
        <f>"Loan - "&amp;SUBSTITUTE(G1222,":","")</f>
        <v>Loan - Revenue driven amortizing loan - no defaults</v>
      </c>
      <c r="I1236" s="93"/>
      <c r="J1236" s="93"/>
      <c r="K1236" s="28">
        <f ca="1">SUMIF($3:$3,K$2,1236:1236)</f>
        <v>3650.5345212364473</v>
      </c>
      <c r="L1236" s="28">
        <f ca="1">SUMIF($3:$3,L$2,1236:1236)</f>
        <v>5279.1020889710462</v>
      </c>
      <c r="M1236" s="28">
        <f ca="1">SUMIF($3:$3,M$2,1236:1236)</f>
        <v>5279.1020889710462</v>
      </c>
      <c r="N1236" s="28">
        <f ca="1">SUMIF($3:$3,N$2,1236:1236)</f>
        <v>5279.1020889710462</v>
      </c>
      <c r="O1236" s="28">
        <f ca="1">SUMIF($3:$3,O$2,1236:1236)</f>
        <v>5279.1020889710462</v>
      </c>
      <c r="P1236" s="28">
        <f ca="1">SUMIF($3:$3,P$2,1236:1236)</f>
        <v>5279.1020889710462</v>
      </c>
      <c r="R1236" s="27"/>
      <c r="S1236" s="93">
        <f t="shared" ref="S1236:AX1236" ca="1" si="1571">SUM(S1230:S1231,S1232)*$H1223/12</f>
        <v>66.666666666666671</v>
      </c>
      <c r="T1236" s="93">
        <f t="shared" ca="1" si="1571"/>
        <v>128.02782974022159</v>
      </c>
      <c r="U1236" s="93">
        <f t="shared" ca="1" si="1571"/>
        <v>184.03927669072218</v>
      </c>
      <c r="V1236" s="93">
        <f t="shared" ca="1" si="1571"/>
        <v>234.65642655047625</v>
      </c>
      <c r="W1236" s="93">
        <f t="shared" ca="1" si="1571"/>
        <v>279.83432684372775</v>
      </c>
      <c r="X1236" s="93">
        <f t="shared" ca="1" si="1571"/>
        <v>319.5276504907556</v>
      </c>
      <c r="Y1236" s="93">
        <f t="shared" ca="1" si="1571"/>
        <v>353.69069268617471</v>
      </c>
      <c r="Z1236" s="93">
        <f t="shared" ca="1" si="1571"/>
        <v>382.27736775122168</v>
      </c>
      <c r="AA1236" s="93">
        <f t="shared" ca="1" si="1571"/>
        <v>405.24120595981009</v>
      </c>
      <c r="AB1236" s="93">
        <f t="shared" ca="1" si="1571"/>
        <v>422.53535033813608</v>
      </c>
      <c r="AC1236" s="93">
        <f t="shared" ca="1" si="1571"/>
        <v>434.11255343761417</v>
      </c>
      <c r="AD1236" s="93">
        <f t="shared" ca="1" si="1571"/>
        <v>439.9251740809205</v>
      </c>
      <c r="AE1236" s="93">
        <f t="shared" ca="1" si="1571"/>
        <v>439.9251740809205</v>
      </c>
      <c r="AF1236" s="93">
        <f t="shared" ca="1" si="1571"/>
        <v>439.9251740809205</v>
      </c>
      <c r="AG1236" s="93">
        <f t="shared" ca="1" si="1571"/>
        <v>439.9251740809205</v>
      </c>
      <c r="AH1236" s="93">
        <f t="shared" ca="1" si="1571"/>
        <v>439.9251740809205</v>
      </c>
      <c r="AI1236" s="93">
        <f t="shared" ca="1" si="1571"/>
        <v>439.9251740809205</v>
      </c>
      <c r="AJ1236" s="93">
        <f t="shared" ca="1" si="1571"/>
        <v>439.9251740809205</v>
      </c>
      <c r="AK1236" s="93">
        <f t="shared" ca="1" si="1571"/>
        <v>439.9251740809205</v>
      </c>
      <c r="AL1236" s="93">
        <f t="shared" ca="1" si="1571"/>
        <v>439.9251740809205</v>
      </c>
      <c r="AM1236" s="93">
        <f t="shared" ca="1" si="1571"/>
        <v>439.9251740809205</v>
      </c>
      <c r="AN1236" s="93">
        <f t="shared" ca="1" si="1571"/>
        <v>439.9251740809205</v>
      </c>
      <c r="AO1236" s="93">
        <f t="shared" ca="1" si="1571"/>
        <v>439.9251740809205</v>
      </c>
      <c r="AP1236" s="93">
        <f t="shared" ca="1" si="1571"/>
        <v>439.9251740809205</v>
      </c>
      <c r="AQ1236" s="93">
        <f t="shared" ca="1" si="1571"/>
        <v>439.9251740809205</v>
      </c>
      <c r="AR1236" s="93">
        <f t="shared" ca="1" si="1571"/>
        <v>439.9251740809205</v>
      </c>
      <c r="AS1236" s="93">
        <f t="shared" ca="1" si="1571"/>
        <v>439.9251740809205</v>
      </c>
      <c r="AT1236" s="93">
        <f t="shared" ca="1" si="1571"/>
        <v>439.9251740809205</v>
      </c>
      <c r="AU1236" s="93">
        <f t="shared" ca="1" si="1571"/>
        <v>439.9251740809205</v>
      </c>
      <c r="AV1236" s="93">
        <f t="shared" ca="1" si="1571"/>
        <v>439.9251740809205</v>
      </c>
      <c r="AW1236" s="93">
        <f t="shared" ca="1" si="1571"/>
        <v>439.9251740809205</v>
      </c>
      <c r="AX1236" s="93">
        <f t="shared" ca="1" si="1571"/>
        <v>439.9251740809205</v>
      </c>
      <c r="AY1236" s="93">
        <f t="shared" ref="AY1236:CD1236" ca="1" si="1572">SUM(AY1230:AY1231,AY1232)*$H1223/12</f>
        <v>439.9251740809205</v>
      </c>
      <c r="AZ1236" s="93">
        <f t="shared" ca="1" si="1572"/>
        <v>439.9251740809205</v>
      </c>
      <c r="BA1236" s="93">
        <f t="shared" ca="1" si="1572"/>
        <v>439.9251740809205</v>
      </c>
      <c r="BB1236" s="93">
        <f t="shared" ca="1" si="1572"/>
        <v>439.9251740809205</v>
      </c>
      <c r="BC1236" s="93">
        <f t="shared" ca="1" si="1572"/>
        <v>439.9251740809205</v>
      </c>
      <c r="BD1236" s="93">
        <f t="shared" ca="1" si="1572"/>
        <v>439.9251740809205</v>
      </c>
      <c r="BE1236" s="93">
        <f t="shared" ca="1" si="1572"/>
        <v>439.9251740809205</v>
      </c>
      <c r="BF1236" s="93">
        <f t="shared" ca="1" si="1572"/>
        <v>439.9251740809205</v>
      </c>
      <c r="BG1236" s="93">
        <f t="shared" ca="1" si="1572"/>
        <v>439.9251740809205</v>
      </c>
      <c r="BH1236" s="93">
        <f t="shared" ca="1" si="1572"/>
        <v>439.9251740809205</v>
      </c>
      <c r="BI1236" s="93">
        <f t="shared" ca="1" si="1572"/>
        <v>439.9251740809205</v>
      </c>
      <c r="BJ1236" s="93">
        <f t="shared" ca="1" si="1572"/>
        <v>439.9251740809205</v>
      </c>
      <c r="BK1236" s="93">
        <f t="shared" ca="1" si="1572"/>
        <v>439.9251740809205</v>
      </c>
      <c r="BL1236" s="93">
        <f t="shared" ca="1" si="1572"/>
        <v>439.9251740809205</v>
      </c>
      <c r="BM1236" s="93">
        <f t="shared" ca="1" si="1572"/>
        <v>439.9251740809205</v>
      </c>
      <c r="BN1236" s="93">
        <f t="shared" ca="1" si="1572"/>
        <v>439.9251740809205</v>
      </c>
      <c r="BO1236" s="93">
        <f t="shared" ca="1" si="1572"/>
        <v>439.9251740809205</v>
      </c>
      <c r="BP1236" s="93">
        <f t="shared" ca="1" si="1572"/>
        <v>439.9251740809205</v>
      </c>
      <c r="BQ1236" s="93">
        <f t="shared" ca="1" si="1572"/>
        <v>439.9251740809205</v>
      </c>
      <c r="BR1236" s="93">
        <f t="shared" ca="1" si="1572"/>
        <v>439.9251740809205</v>
      </c>
      <c r="BS1236" s="93">
        <f t="shared" ca="1" si="1572"/>
        <v>439.9251740809205</v>
      </c>
      <c r="BT1236" s="93">
        <f t="shared" ca="1" si="1572"/>
        <v>439.9251740809205</v>
      </c>
      <c r="BU1236" s="93">
        <f t="shared" ca="1" si="1572"/>
        <v>439.9251740809205</v>
      </c>
      <c r="BV1236" s="93">
        <f t="shared" ca="1" si="1572"/>
        <v>439.9251740809205</v>
      </c>
      <c r="BW1236" s="93">
        <f t="shared" ca="1" si="1572"/>
        <v>439.9251740809205</v>
      </c>
      <c r="BX1236" s="93">
        <f t="shared" ca="1" si="1572"/>
        <v>439.9251740809205</v>
      </c>
      <c r="BY1236" s="93">
        <f t="shared" ca="1" si="1572"/>
        <v>439.9251740809205</v>
      </c>
      <c r="BZ1236" s="93">
        <f t="shared" ca="1" si="1572"/>
        <v>439.9251740809205</v>
      </c>
      <c r="CA1236" s="93">
        <f t="shared" ca="1" si="1572"/>
        <v>439.9251740809205</v>
      </c>
      <c r="CB1236" s="93">
        <f t="shared" ca="1" si="1572"/>
        <v>439.9251740809205</v>
      </c>
      <c r="CC1236" s="93">
        <f t="shared" ca="1" si="1572"/>
        <v>439.9251740809205</v>
      </c>
      <c r="CD1236" s="93">
        <f t="shared" ca="1" si="1572"/>
        <v>439.9251740809205</v>
      </c>
      <c r="CE1236" s="93">
        <f t="shared" ref="CE1236:CL1236" ca="1" si="1573">SUM(CE1230:CE1231,CE1232)*$H1223/12</f>
        <v>439.9251740809205</v>
      </c>
      <c r="CF1236" s="93">
        <f t="shared" ca="1" si="1573"/>
        <v>439.9251740809205</v>
      </c>
      <c r="CG1236" s="93">
        <f t="shared" ca="1" si="1573"/>
        <v>439.9251740809205</v>
      </c>
      <c r="CH1236" s="93">
        <f t="shared" ca="1" si="1573"/>
        <v>439.9251740809205</v>
      </c>
      <c r="CI1236" s="93">
        <f t="shared" ca="1" si="1573"/>
        <v>439.9251740809205</v>
      </c>
      <c r="CJ1236" s="93">
        <f t="shared" ca="1" si="1573"/>
        <v>439.9251740809205</v>
      </c>
      <c r="CK1236" s="93">
        <f t="shared" ca="1" si="1573"/>
        <v>439.9251740809205</v>
      </c>
      <c r="CL1236" s="93">
        <f t="shared" ca="1" si="1573"/>
        <v>439.9251740809205</v>
      </c>
      <c r="CN1236" s="93"/>
      <c r="CO1236" s="93">
        <f t="shared" ref="CO1236:CX1236" si="1574">SUM(CO1229:CO1230,CO1232)*$H1223/CO$5</f>
        <v>0</v>
      </c>
      <c r="CP1236" s="93">
        <f t="shared" ca="1" si="1574"/>
        <v>182.41682255399809</v>
      </c>
      <c r="CQ1236" s="93">
        <f t="shared" ca="1" si="1574"/>
        <v>138.48759048662973</v>
      </c>
      <c r="CR1236" s="93">
        <f t="shared" ca="1" si="1574"/>
        <v>56.647650224252985</v>
      </c>
      <c r="CS1236" s="93">
        <f t="shared" ca="1" si="1574"/>
        <v>-42.296246704960225</v>
      </c>
      <c r="CT1236" s="93">
        <f t="shared" ca="1" si="1574"/>
        <v>-132.47064252288826</v>
      </c>
      <c r="CU1236" s="93">
        <f t="shared" ca="1" si="1574"/>
        <v>-141.19668054977853</v>
      </c>
      <c r="CV1236" s="93">
        <f t="shared" ca="1" si="1574"/>
        <v>-75.795790169561727</v>
      </c>
      <c r="CW1236" s="93">
        <f t="shared" ca="1" si="1574"/>
        <v>26.445956713208421</v>
      </c>
      <c r="CX1236" s="93">
        <f t="shared" ca="1" si="1574"/>
        <v>112.97084064582637</v>
      </c>
      <c r="CY1236" s="93">
        <f ca="1">SUM(CY1229:CY1230,CY1232)*$H1223/CL$5</f>
        <v>45.472037505696967</v>
      </c>
      <c r="CZ1236" s="93">
        <f t="shared" ref="CZ1236:DL1236" ca="1" si="1575">SUM(CZ1229:CZ1230,CZ1232)*$H1223/CZ$5</f>
        <v>72.705767540427658</v>
      </c>
      <c r="DA1236" s="93">
        <f t="shared" ca="1" si="1575"/>
        <v>-16.680035098469602</v>
      </c>
      <c r="DB1236" s="93">
        <f t="shared" ca="1" si="1575"/>
        <v>-96.836823185509829</v>
      </c>
      <c r="DC1236" s="93">
        <f t="shared" ca="1" si="1575"/>
        <v>-123.22690304627713</v>
      </c>
      <c r="DD1236" s="93">
        <f t="shared" ca="1" si="1575"/>
        <v>-82.703344248234998</v>
      </c>
      <c r="DE1236" s="93">
        <f t="shared" ca="1" si="1575"/>
        <v>0.14382379333510473</v>
      </c>
      <c r="DF1236" s="93">
        <f t="shared" ca="1" si="1575"/>
        <v>80.590088570311352</v>
      </c>
      <c r="DG1236" s="93">
        <f t="shared" ca="1" si="1575"/>
        <v>115.8842648338632</v>
      </c>
      <c r="DH1236" s="93">
        <f t="shared" ca="1" si="1575"/>
        <v>88.500772319624559</v>
      </c>
      <c r="DI1236" s="93">
        <f t="shared" ca="1" si="1575"/>
        <v>14.923577570013926</v>
      </c>
      <c r="DJ1236" s="93">
        <f t="shared" ca="1" si="1575"/>
        <v>-64.421769830436475</v>
      </c>
      <c r="DK1236" s="93">
        <f t="shared" ca="1" si="1575"/>
        <v>-107.20400647198467</v>
      </c>
      <c r="DL1236" s="93">
        <f t="shared" ca="1" si="1575"/>
        <v>-91.754948207452813</v>
      </c>
    </row>
    <row r="1237" spans="1:116" x14ac:dyDescent="0.35">
      <c r="A1237" s="99"/>
      <c r="B1237" s="57"/>
      <c r="C1237" s="57"/>
      <c r="D1237" t="s">
        <v>771</v>
      </c>
      <c r="E1237" t="str">
        <f t="shared" si="1556"/>
        <v>1237 LAMORTR-S</v>
      </c>
      <c r="G1237" s="125"/>
      <c r="R1237"/>
      <c r="S1237" s="1"/>
      <c r="T1237" s="1"/>
      <c r="U1237" s="1"/>
      <c r="V1237" s="1"/>
      <c r="W1237" s="1"/>
      <c r="X1237" s="1"/>
      <c r="Y1237" s="1"/>
      <c r="Z1237" s="1"/>
      <c r="AA1237" s="1"/>
      <c r="AB1237" s="1"/>
      <c r="AC1237" s="1"/>
      <c r="AD1237" s="1"/>
      <c r="AE1237" s="1"/>
      <c r="AF1237" s="1"/>
      <c r="AG1237" s="1"/>
      <c r="AH1237" s="1"/>
      <c r="AI1237" s="1"/>
      <c r="AJ1237" s="1"/>
      <c r="AK1237" s="1"/>
      <c r="AL1237" s="1"/>
      <c r="AM1237" s="1"/>
      <c r="AN1237" s="1"/>
      <c r="AO1237" s="1"/>
      <c r="AP1237" s="1"/>
      <c r="AQ1237" s="1"/>
      <c r="AR1237" s="1"/>
      <c r="AS1237" s="1"/>
      <c r="AT1237" s="1"/>
      <c r="AU1237" s="1"/>
      <c r="AV1237" s="1"/>
      <c r="AW1237" s="1"/>
      <c r="AX1237" s="1"/>
      <c r="AY1237" s="1"/>
      <c r="AZ1237" s="1"/>
      <c r="BA1237" s="1"/>
      <c r="BB1237" s="1"/>
      <c r="BC1237" s="1"/>
      <c r="BD1237" s="1"/>
      <c r="BE1237" s="1"/>
      <c r="BF1237" s="1"/>
      <c r="BG1237" s="1"/>
      <c r="BH1237" s="1"/>
      <c r="BI1237" s="1"/>
      <c r="BJ1237" s="1"/>
      <c r="BK1237" s="1"/>
      <c r="BL1237" s="1"/>
      <c r="BM1237" s="1"/>
      <c r="BN1237" s="1"/>
      <c r="BO1237" s="1"/>
      <c r="BP1237" s="1"/>
      <c r="BQ1237" s="1"/>
      <c r="BR1237" s="1"/>
      <c r="BS1237" s="1"/>
      <c r="BT1237" s="1"/>
      <c r="BU1237" s="1"/>
      <c r="BV1237" s="1"/>
      <c r="BW1237" s="1"/>
      <c r="BX1237" s="1"/>
      <c r="BY1237" s="1"/>
      <c r="BZ1237" s="1"/>
      <c r="CA1237" s="1"/>
      <c r="CB1237" s="1"/>
      <c r="CC1237" s="1"/>
      <c r="CD1237" s="1"/>
      <c r="CE1237" s="1"/>
      <c r="CF1237" s="1"/>
      <c r="CG1237" s="1"/>
      <c r="CH1237" s="1"/>
      <c r="CI1237" s="1"/>
      <c r="CJ1237" s="1"/>
      <c r="CK1237" s="1"/>
      <c r="CL1237" s="1"/>
      <c r="CO1237" s="1"/>
      <c r="CP1237" s="1"/>
      <c r="CQ1237" s="1"/>
      <c r="CR1237" s="1"/>
      <c r="CS1237" s="1"/>
      <c r="CT1237" s="1"/>
      <c r="CU1237" s="1"/>
      <c r="CV1237" s="1"/>
      <c r="CW1237" s="1"/>
      <c r="CX1237" s="1"/>
      <c r="CY1237" s="1"/>
      <c r="CZ1237" s="1"/>
      <c r="DA1237" s="1"/>
      <c r="DB1237" s="1"/>
      <c r="DC1237" s="1"/>
      <c r="DD1237" s="1"/>
      <c r="DE1237" s="1"/>
      <c r="DF1237" s="1"/>
      <c r="DG1237" s="1"/>
      <c r="DH1237" s="1"/>
      <c r="DI1237" s="1"/>
      <c r="DJ1237" s="1"/>
      <c r="DK1237" s="1"/>
      <c r="DL1237" s="1"/>
    </row>
    <row r="1238" spans="1:116" x14ac:dyDescent="0.35">
      <c r="A1238" s="99"/>
      <c r="B1238" s="57"/>
      <c r="D1238" t="s">
        <v>771</v>
      </c>
      <c r="E1238" t="str">
        <f t="shared" si="1556"/>
        <v>1238 LAMORTR-S</v>
      </c>
      <c r="G1238" s="126" t="str">
        <f>"Interest income - "&amp;SUBSTITUTE(G1222,":","")</f>
        <v>Interest income - Revenue driven amortizing loan - no defaults</v>
      </c>
      <c r="R1238"/>
      <c r="S1238" s="1"/>
      <c r="T1238" s="1"/>
      <c r="U1238" s="1"/>
      <c r="V1238" s="1"/>
      <c r="W1238" s="1"/>
      <c r="X1238" s="1"/>
      <c r="Y1238" s="1"/>
      <c r="Z1238" s="1"/>
      <c r="AA1238" s="1"/>
      <c r="AB1238" s="1"/>
      <c r="AC1238" s="1"/>
      <c r="AD1238" s="1"/>
      <c r="AE1238" s="1"/>
      <c r="AF1238" s="1"/>
      <c r="AG1238" s="1"/>
      <c r="AH1238" s="1"/>
      <c r="AI1238" s="1"/>
      <c r="AJ1238" s="1"/>
      <c r="AK1238" s="1"/>
      <c r="AL1238" s="1"/>
      <c r="AM1238" s="1"/>
      <c r="AN1238" s="1"/>
      <c r="AO1238" s="1"/>
      <c r="AP1238" s="1"/>
      <c r="AQ1238" s="1"/>
      <c r="AR1238" s="1"/>
      <c r="AS1238" s="1"/>
      <c r="AT1238" s="1"/>
      <c r="AU1238" s="1"/>
      <c r="AV1238" s="1"/>
      <c r="AW1238" s="1"/>
      <c r="AX1238" s="1"/>
      <c r="AY1238" s="1"/>
      <c r="AZ1238" s="1"/>
      <c r="BA1238" s="1"/>
      <c r="BB1238" s="1"/>
      <c r="BC1238" s="1"/>
      <c r="BD1238" s="1"/>
      <c r="BE1238" s="1"/>
      <c r="BF1238" s="1"/>
      <c r="BG1238" s="1"/>
      <c r="BH1238" s="1"/>
      <c r="BI1238" s="1"/>
      <c r="BJ1238" s="1"/>
      <c r="BK1238" s="1"/>
      <c r="BL1238" s="1"/>
      <c r="BM1238" s="1"/>
      <c r="BN1238" s="1"/>
      <c r="BO1238" s="1"/>
      <c r="BP1238" s="1"/>
      <c r="BQ1238" s="1"/>
      <c r="BR1238" s="1"/>
      <c r="BS1238" s="1"/>
      <c r="BT1238" s="1"/>
      <c r="BU1238" s="1"/>
      <c r="BV1238" s="1"/>
      <c r="BW1238" s="1"/>
      <c r="BX1238" s="1"/>
      <c r="BY1238" s="1"/>
      <c r="BZ1238" s="1"/>
      <c r="CA1238" s="1"/>
      <c r="CB1238" s="1"/>
      <c r="CC1238" s="1"/>
      <c r="CD1238" s="1"/>
      <c r="CE1238" s="1"/>
      <c r="CF1238" s="1"/>
      <c r="CG1238" s="1"/>
      <c r="CH1238" s="1"/>
      <c r="CI1238" s="1"/>
      <c r="CJ1238" s="1"/>
      <c r="CK1238" s="1"/>
      <c r="CL1238" s="1"/>
      <c r="CO1238" s="1"/>
      <c r="CP1238" s="1"/>
      <c r="CQ1238" s="1"/>
      <c r="CR1238" s="1"/>
      <c r="CS1238" s="1"/>
      <c r="CT1238" s="1"/>
      <c r="CU1238" s="1"/>
      <c r="CV1238" s="1"/>
      <c r="CW1238" s="1"/>
      <c r="CX1238" s="1"/>
      <c r="CY1238" s="1"/>
      <c r="CZ1238" s="1"/>
      <c r="DA1238" s="1"/>
      <c r="DB1238" s="1"/>
      <c r="DC1238" s="1"/>
      <c r="DD1238" s="1"/>
      <c r="DE1238" s="1"/>
      <c r="DF1238" s="1"/>
      <c r="DG1238" s="1"/>
      <c r="DH1238" s="1"/>
      <c r="DI1238" s="1"/>
      <c r="DJ1238" s="1"/>
      <c r="DK1238" s="1"/>
      <c r="DL1238" s="1"/>
    </row>
    <row r="1239" spans="1:116" x14ac:dyDescent="0.35">
      <c r="A1239" s="99"/>
      <c r="B1239" s="57"/>
      <c r="C1239" t="s">
        <v>235</v>
      </c>
      <c r="D1239" t="s">
        <v>771</v>
      </c>
      <c r="E1239" t="str">
        <f t="shared" si="1556"/>
        <v>1239 LAMORTR-S</v>
      </c>
      <c r="G1239" s="125"/>
      <c r="K1239" s="53">
        <f ca="1">SUMIF($3:$3,K$2,1239:1239)</f>
        <v>-96000</v>
      </c>
      <c r="L1239" s="53">
        <f ca="1">SUMIF($3:$3,L$2,1239:1239)</f>
        <v>-96000</v>
      </c>
      <c r="M1239" s="53">
        <f ca="1">SUMIF($3:$3,M$2,1239:1239)</f>
        <v>-96000</v>
      </c>
      <c r="N1239" s="53">
        <f ca="1">SUMIF($3:$3,N$2,1239:1239)</f>
        <v>-96000</v>
      </c>
      <c r="O1239" s="53">
        <f ca="1">SUMIF($3:$3,O$2,1239:1239)</f>
        <v>-96000</v>
      </c>
      <c r="P1239" s="53">
        <f ca="1">SUMIF($3:$3,P$2,1239:1239)</f>
        <v>-96000</v>
      </c>
      <c r="R1239"/>
      <c r="S1239" s="62">
        <f t="shared" ref="S1239:AX1239" ca="1" si="1576">-S1231</f>
        <v>-8000</v>
      </c>
      <c r="T1239" s="62">
        <f t="shared" ca="1" si="1576"/>
        <v>-8000</v>
      </c>
      <c r="U1239" s="62">
        <f t="shared" ca="1" si="1576"/>
        <v>-8000</v>
      </c>
      <c r="V1239" s="62">
        <f t="shared" ca="1" si="1576"/>
        <v>-8000</v>
      </c>
      <c r="W1239" s="62">
        <f t="shared" ca="1" si="1576"/>
        <v>-8000</v>
      </c>
      <c r="X1239" s="62">
        <f t="shared" ca="1" si="1576"/>
        <v>-8000</v>
      </c>
      <c r="Y1239" s="62">
        <f t="shared" ca="1" si="1576"/>
        <v>-8000</v>
      </c>
      <c r="Z1239" s="62">
        <f t="shared" ca="1" si="1576"/>
        <v>-8000</v>
      </c>
      <c r="AA1239" s="62">
        <f t="shared" ca="1" si="1576"/>
        <v>-8000</v>
      </c>
      <c r="AB1239" s="62">
        <f t="shared" ca="1" si="1576"/>
        <v>-8000</v>
      </c>
      <c r="AC1239" s="62">
        <f t="shared" ca="1" si="1576"/>
        <v>-8000</v>
      </c>
      <c r="AD1239" s="62">
        <f t="shared" ca="1" si="1576"/>
        <v>-8000</v>
      </c>
      <c r="AE1239" s="62">
        <f t="shared" ca="1" si="1576"/>
        <v>-8000</v>
      </c>
      <c r="AF1239" s="62">
        <f t="shared" ca="1" si="1576"/>
        <v>-8000</v>
      </c>
      <c r="AG1239" s="62">
        <f t="shared" ca="1" si="1576"/>
        <v>-8000</v>
      </c>
      <c r="AH1239" s="62">
        <f t="shared" ca="1" si="1576"/>
        <v>-8000</v>
      </c>
      <c r="AI1239" s="62">
        <f t="shared" ca="1" si="1576"/>
        <v>-8000</v>
      </c>
      <c r="AJ1239" s="62">
        <f t="shared" ca="1" si="1576"/>
        <v>-8000</v>
      </c>
      <c r="AK1239" s="62">
        <f t="shared" ca="1" si="1576"/>
        <v>-8000</v>
      </c>
      <c r="AL1239" s="62">
        <f t="shared" ca="1" si="1576"/>
        <v>-8000</v>
      </c>
      <c r="AM1239" s="62">
        <f t="shared" ca="1" si="1576"/>
        <v>-8000</v>
      </c>
      <c r="AN1239" s="62">
        <f t="shared" ca="1" si="1576"/>
        <v>-8000</v>
      </c>
      <c r="AO1239" s="62">
        <f t="shared" ca="1" si="1576"/>
        <v>-8000</v>
      </c>
      <c r="AP1239" s="62">
        <f t="shared" ca="1" si="1576"/>
        <v>-8000</v>
      </c>
      <c r="AQ1239" s="62">
        <f t="shared" ca="1" si="1576"/>
        <v>-8000</v>
      </c>
      <c r="AR1239" s="62">
        <f t="shared" ca="1" si="1576"/>
        <v>-8000</v>
      </c>
      <c r="AS1239" s="62">
        <f t="shared" ca="1" si="1576"/>
        <v>-8000</v>
      </c>
      <c r="AT1239" s="62">
        <f t="shared" ca="1" si="1576"/>
        <v>-8000</v>
      </c>
      <c r="AU1239" s="62">
        <f t="shared" ca="1" si="1576"/>
        <v>-8000</v>
      </c>
      <c r="AV1239" s="62">
        <f t="shared" ca="1" si="1576"/>
        <v>-8000</v>
      </c>
      <c r="AW1239" s="62">
        <f t="shared" ca="1" si="1576"/>
        <v>-8000</v>
      </c>
      <c r="AX1239" s="62">
        <f t="shared" ca="1" si="1576"/>
        <v>-8000</v>
      </c>
      <c r="AY1239" s="62">
        <f t="shared" ref="AY1239:CD1239" ca="1" si="1577">-AY1231</f>
        <v>-8000</v>
      </c>
      <c r="AZ1239" s="62">
        <f t="shared" ca="1" si="1577"/>
        <v>-8000</v>
      </c>
      <c r="BA1239" s="62">
        <f t="shared" ca="1" si="1577"/>
        <v>-8000</v>
      </c>
      <c r="BB1239" s="62">
        <f t="shared" ca="1" si="1577"/>
        <v>-8000</v>
      </c>
      <c r="BC1239" s="62">
        <f t="shared" ca="1" si="1577"/>
        <v>-8000</v>
      </c>
      <c r="BD1239" s="62">
        <f t="shared" ca="1" si="1577"/>
        <v>-8000</v>
      </c>
      <c r="BE1239" s="62">
        <f t="shared" ca="1" si="1577"/>
        <v>-8000</v>
      </c>
      <c r="BF1239" s="62">
        <f t="shared" ca="1" si="1577"/>
        <v>-8000</v>
      </c>
      <c r="BG1239" s="62">
        <f t="shared" ca="1" si="1577"/>
        <v>-8000</v>
      </c>
      <c r="BH1239" s="62">
        <f t="shared" ca="1" si="1577"/>
        <v>-8000</v>
      </c>
      <c r="BI1239" s="62">
        <f t="shared" ca="1" si="1577"/>
        <v>-8000</v>
      </c>
      <c r="BJ1239" s="62">
        <f t="shared" ca="1" si="1577"/>
        <v>-8000</v>
      </c>
      <c r="BK1239" s="62">
        <f t="shared" ca="1" si="1577"/>
        <v>-8000</v>
      </c>
      <c r="BL1239" s="62">
        <f t="shared" ca="1" si="1577"/>
        <v>-8000</v>
      </c>
      <c r="BM1239" s="62">
        <f t="shared" ca="1" si="1577"/>
        <v>-8000</v>
      </c>
      <c r="BN1239" s="62">
        <f t="shared" ca="1" si="1577"/>
        <v>-8000</v>
      </c>
      <c r="BO1239" s="62">
        <f t="shared" ca="1" si="1577"/>
        <v>-8000</v>
      </c>
      <c r="BP1239" s="62">
        <f t="shared" ca="1" si="1577"/>
        <v>-8000</v>
      </c>
      <c r="BQ1239" s="62">
        <f t="shared" ca="1" si="1577"/>
        <v>-8000</v>
      </c>
      <c r="BR1239" s="62">
        <f t="shared" ca="1" si="1577"/>
        <v>-8000</v>
      </c>
      <c r="BS1239" s="62">
        <f t="shared" ca="1" si="1577"/>
        <v>-8000</v>
      </c>
      <c r="BT1239" s="62">
        <f t="shared" ca="1" si="1577"/>
        <v>-8000</v>
      </c>
      <c r="BU1239" s="62">
        <f t="shared" ca="1" si="1577"/>
        <v>-8000</v>
      </c>
      <c r="BV1239" s="62">
        <f t="shared" ca="1" si="1577"/>
        <v>-8000</v>
      </c>
      <c r="BW1239" s="62">
        <f t="shared" ca="1" si="1577"/>
        <v>-8000</v>
      </c>
      <c r="BX1239" s="62">
        <f t="shared" ca="1" si="1577"/>
        <v>-8000</v>
      </c>
      <c r="BY1239" s="62">
        <f t="shared" ca="1" si="1577"/>
        <v>-8000</v>
      </c>
      <c r="BZ1239" s="62">
        <f t="shared" ca="1" si="1577"/>
        <v>-8000</v>
      </c>
      <c r="CA1239" s="62">
        <f t="shared" ca="1" si="1577"/>
        <v>-8000</v>
      </c>
      <c r="CB1239" s="62">
        <f t="shared" ca="1" si="1577"/>
        <v>-8000</v>
      </c>
      <c r="CC1239" s="62">
        <f t="shared" ca="1" si="1577"/>
        <v>-8000</v>
      </c>
      <c r="CD1239" s="62">
        <f t="shared" ca="1" si="1577"/>
        <v>-8000</v>
      </c>
      <c r="CE1239" s="62">
        <f t="shared" ref="CE1239:CL1239" ca="1" si="1578">-CE1231</f>
        <v>-8000</v>
      </c>
      <c r="CF1239" s="62">
        <f t="shared" ca="1" si="1578"/>
        <v>-8000</v>
      </c>
      <c r="CG1239" s="62">
        <f t="shared" ca="1" si="1578"/>
        <v>-8000</v>
      </c>
      <c r="CH1239" s="62">
        <f t="shared" ca="1" si="1578"/>
        <v>-8000</v>
      </c>
      <c r="CI1239" s="62">
        <f t="shared" ca="1" si="1578"/>
        <v>-8000</v>
      </c>
      <c r="CJ1239" s="62">
        <f t="shared" ca="1" si="1578"/>
        <v>-8000</v>
      </c>
      <c r="CK1239" s="62">
        <f t="shared" ca="1" si="1578"/>
        <v>-8000</v>
      </c>
      <c r="CL1239" s="62">
        <f t="shared" ca="1" si="1578"/>
        <v>-8000</v>
      </c>
      <c r="CO1239" s="62">
        <f>-CO1230</f>
        <v>0</v>
      </c>
      <c r="CP1239" s="62">
        <f t="shared" ref="CP1239:DK1239" ca="1" si="1579">-CP1230</f>
        <v>-7296.6729021599231</v>
      </c>
      <c r="CQ1239" s="62">
        <f t="shared" ca="1" si="1579"/>
        <v>-5539.5036194651893</v>
      </c>
      <c r="CR1239" s="62">
        <f t="shared" ca="1" si="1579"/>
        <v>-2265.9060089701193</v>
      </c>
      <c r="CS1239" s="62">
        <f t="shared" ca="1" si="1579"/>
        <v>1691.8498681984088</v>
      </c>
      <c r="CT1239" s="62">
        <f t="shared" ca="1" si="1579"/>
        <v>5298.8257009155295</v>
      </c>
      <c r="CU1239" s="62">
        <f t="shared" ca="1" si="1579"/>
        <v>5647.8672219911414</v>
      </c>
      <c r="CV1239" s="62">
        <f t="shared" ca="1" si="1579"/>
        <v>3031.831606782469</v>
      </c>
      <c r="CW1239" s="62">
        <f t="shared" ca="1" si="1579"/>
        <v>-1057.8382685283368</v>
      </c>
      <c r="CX1239" s="62">
        <f t="shared" ca="1" si="1579"/>
        <v>-4518.8336258330546</v>
      </c>
      <c r="CY1239" s="62">
        <f t="shared" ca="1" si="1579"/>
        <v>-5456.6445006836366</v>
      </c>
      <c r="CZ1239" s="62">
        <f t="shared" ca="1" si="1579"/>
        <v>-2908.2307016171062</v>
      </c>
      <c r="DA1239" s="62">
        <f t="shared" ca="1" si="1579"/>
        <v>667.2014039387841</v>
      </c>
      <c r="DB1239" s="62">
        <f t="shared" ca="1" si="1579"/>
        <v>3873.4729274203928</v>
      </c>
      <c r="DC1239" s="62">
        <f t="shared" ca="1" si="1579"/>
        <v>4929.0761218510852</v>
      </c>
      <c r="DD1239" s="62">
        <f t="shared" ca="1" si="1579"/>
        <v>3308.1337699293999</v>
      </c>
      <c r="DE1239" s="62">
        <f t="shared" ca="1" si="1579"/>
        <v>-5.7529517334041884</v>
      </c>
      <c r="DF1239" s="62">
        <f t="shared" ca="1" si="1579"/>
        <v>-3223.6035428124537</v>
      </c>
      <c r="DG1239" s="62">
        <f t="shared" ca="1" si="1579"/>
        <v>-4635.370593354528</v>
      </c>
      <c r="DH1239" s="62">
        <f t="shared" ca="1" si="1579"/>
        <v>-3540.0308927849824</v>
      </c>
      <c r="DI1239" s="62">
        <f t="shared" ca="1" si="1579"/>
        <v>-596.94310280055697</v>
      </c>
      <c r="DJ1239" s="62">
        <f t="shared" ca="1" si="1579"/>
        <v>2576.8707932174589</v>
      </c>
      <c r="DK1239" s="62">
        <f t="shared" ca="1" si="1579"/>
        <v>4288.1602588793867</v>
      </c>
      <c r="DL1239" s="62">
        <f t="shared" ref="DL1239" ca="1" si="1580">-DL1230</f>
        <v>3670.1979282981124</v>
      </c>
    </row>
    <row r="1240" spans="1:116" x14ac:dyDescent="0.35">
      <c r="A1240" s="99"/>
      <c r="B1240" s="57"/>
      <c r="C1240" t="s">
        <v>235</v>
      </c>
      <c r="D1240" t="s">
        <v>771</v>
      </c>
      <c r="E1240" t="str">
        <f t="shared" si="1556"/>
        <v>1240 LAMORTR-S</v>
      </c>
      <c r="G1240" s="95" t="s">
        <v>309</v>
      </c>
      <c r="K1240" s="53">
        <f>SUMIF($3:$3,K$2,1240:1240)</f>
        <v>0</v>
      </c>
      <c r="L1240" s="53">
        <f>SUMIF($3:$3,L$2,1240:1240)</f>
        <v>0</v>
      </c>
      <c r="M1240" s="53">
        <f>SUMIF($3:$3,M$2,1240:1240)</f>
        <v>0</v>
      </c>
      <c r="N1240" s="53">
        <f>SUMIF($3:$3,N$2,1240:1240)</f>
        <v>0</v>
      </c>
      <c r="O1240" s="53">
        <f>SUMIF($3:$3,O$2,1240:1240)</f>
        <v>0</v>
      </c>
      <c r="P1240" s="53">
        <f>SUMIF($3:$3,P$2,1240:1240)</f>
        <v>0</v>
      </c>
      <c r="R1240"/>
      <c r="S1240" s="62">
        <f t="shared" ref="S1240:AX1240" si="1581">-S1232</f>
        <v>0</v>
      </c>
      <c r="T1240" s="62">
        <f t="shared" si="1581"/>
        <v>0</v>
      </c>
      <c r="U1240" s="62">
        <f t="shared" si="1581"/>
        <v>0</v>
      </c>
      <c r="V1240" s="62">
        <f t="shared" si="1581"/>
        <v>0</v>
      </c>
      <c r="W1240" s="62">
        <f t="shared" si="1581"/>
        <v>0</v>
      </c>
      <c r="X1240" s="62">
        <f t="shared" si="1581"/>
        <v>0</v>
      </c>
      <c r="Y1240" s="62">
        <f t="shared" si="1581"/>
        <v>0</v>
      </c>
      <c r="Z1240" s="62">
        <f t="shared" si="1581"/>
        <v>0</v>
      </c>
      <c r="AA1240" s="62">
        <f t="shared" si="1581"/>
        <v>0</v>
      </c>
      <c r="AB1240" s="62">
        <f t="shared" si="1581"/>
        <v>0</v>
      </c>
      <c r="AC1240" s="62">
        <f t="shared" si="1581"/>
        <v>0</v>
      </c>
      <c r="AD1240" s="62">
        <f t="shared" si="1581"/>
        <v>0</v>
      </c>
      <c r="AE1240" s="62">
        <f t="shared" si="1581"/>
        <v>0</v>
      </c>
      <c r="AF1240" s="62">
        <f t="shared" si="1581"/>
        <v>0</v>
      </c>
      <c r="AG1240" s="62">
        <f t="shared" si="1581"/>
        <v>0</v>
      </c>
      <c r="AH1240" s="62">
        <f t="shared" si="1581"/>
        <v>0</v>
      </c>
      <c r="AI1240" s="62">
        <f t="shared" si="1581"/>
        <v>0</v>
      </c>
      <c r="AJ1240" s="62">
        <f t="shared" si="1581"/>
        <v>0</v>
      </c>
      <c r="AK1240" s="62">
        <f t="shared" si="1581"/>
        <v>0</v>
      </c>
      <c r="AL1240" s="62">
        <f t="shared" si="1581"/>
        <v>0</v>
      </c>
      <c r="AM1240" s="62">
        <f t="shared" si="1581"/>
        <v>0</v>
      </c>
      <c r="AN1240" s="62">
        <f t="shared" si="1581"/>
        <v>0</v>
      </c>
      <c r="AO1240" s="62">
        <f t="shared" si="1581"/>
        <v>0</v>
      </c>
      <c r="AP1240" s="62">
        <f t="shared" si="1581"/>
        <v>0</v>
      </c>
      <c r="AQ1240" s="62">
        <f t="shared" si="1581"/>
        <v>0</v>
      </c>
      <c r="AR1240" s="62">
        <f t="shared" si="1581"/>
        <v>0</v>
      </c>
      <c r="AS1240" s="62">
        <f t="shared" si="1581"/>
        <v>0</v>
      </c>
      <c r="AT1240" s="62">
        <f t="shared" si="1581"/>
        <v>0</v>
      </c>
      <c r="AU1240" s="62">
        <f t="shared" si="1581"/>
        <v>0</v>
      </c>
      <c r="AV1240" s="62">
        <f t="shared" si="1581"/>
        <v>0</v>
      </c>
      <c r="AW1240" s="62">
        <f t="shared" si="1581"/>
        <v>0</v>
      </c>
      <c r="AX1240" s="62">
        <f t="shared" si="1581"/>
        <v>0</v>
      </c>
      <c r="AY1240" s="62">
        <f t="shared" ref="AY1240:CD1240" si="1582">-AY1232</f>
        <v>0</v>
      </c>
      <c r="AZ1240" s="62">
        <f t="shared" si="1582"/>
        <v>0</v>
      </c>
      <c r="BA1240" s="62">
        <f t="shared" si="1582"/>
        <v>0</v>
      </c>
      <c r="BB1240" s="62">
        <f t="shared" si="1582"/>
        <v>0</v>
      </c>
      <c r="BC1240" s="62">
        <f t="shared" si="1582"/>
        <v>0</v>
      </c>
      <c r="BD1240" s="62">
        <f t="shared" si="1582"/>
        <v>0</v>
      </c>
      <c r="BE1240" s="62">
        <f t="shared" si="1582"/>
        <v>0</v>
      </c>
      <c r="BF1240" s="62">
        <f t="shared" si="1582"/>
        <v>0</v>
      </c>
      <c r="BG1240" s="62">
        <f t="shared" si="1582"/>
        <v>0</v>
      </c>
      <c r="BH1240" s="62">
        <f t="shared" si="1582"/>
        <v>0</v>
      </c>
      <c r="BI1240" s="62">
        <f t="shared" si="1582"/>
        <v>0</v>
      </c>
      <c r="BJ1240" s="62">
        <f t="shared" si="1582"/>
        <v>0</v>
      </c>
      <c r="BK1240" s="62">
        <f t="shared" si="1582"/>
        <v>0</v>
      </c>
      <c r="BL1240" s="62">
        <f t="shared" si="1582"/>
        <v>0</v>
      </c>
      <c r="BM1240" s="62">
        <f t="shared" si="1582"/>
        <v>0</v>
      </c>
      <c r="BN1240" s="62">
        <f t="shared" si="1582"/>
        <v>0</v>
      </c>
      <c r="BO1240" s="62">
        <f t="shared" si="1582"/>
        <v>0</v>
      </c>
      <c r="BP1240" s="62">
        <f t="shared" si="1582"/>
        <v>0</v>
      </c>
      <c r="BQ1240" s="62">
        <f t="shared" si="1582"/>
        <v>0</v>
      </c>
      <c r="BR1240" s="62">
        <f t="shared" si="1582"/>
        <v>0</v>
      </c>
      <c r="BS1240" s="62">
        <f t="shared" si="1582"/>
        <v>0</v>
      </c>
      <c r="BT1240" s="62">
        <f t="shared" si="1582"/>
        <v>0</v>
      </c>
      <c r="BU1240" s="62">
        <f t="shared" si="1582"/>
        <v>0</v>
      </c>
      <c r="BV1240" s="62">
        <f t="shared" si="1582"/>
        <v>0</v>
      </c>
      <c r="BW1240" s="62">
        <f t="shared" si="1582"/>
        <v>0</v>
      </c>
      <c r="BX1240" s="62">
        <f t="shared" si="1582"/>
        <v>0</v>
      </c>
      <c r="BY1240" s="62">
        <f t="shared" si="1582"/>
        <v>0</v>
      </c>
      <c r="BZ1240" s="62">
        <f t="shared" si="1582"/>
        <v>0</v>
      </c>
      <c r="CA1240" s="62">
        <f t="shared" si="1582"/>
        <v>0</v>
      </c>
      <c r="CB1240" s="62">
        <f t="shared" si="1582"/>
        <v>0</v>
      </c>
      <c r="CC1240" s="62">
        <f t="shared" si="1582"/>
        <v>0</v>
      </c>
      <c r="CD1240" s="62">
        <f t="shared" si="1582"/>
        <v>0</v>
      </c>
      <c r="CE1240" s="62">
        <f t="shared" ref="CE1240:CL1240" si="1583">-CE1232</f>
        <v>0</v>
      </c>
      <c r="CF1240" s="62">
        <f t="shared" si="1583"/>
        <v>0</v>
      </c>
      <c r="CG1240" s="62">
        <f t="shared" si="1583"/>
        <v>0</v>
      </c>
      <c r="CH1240" s="62">
        <f t="shared" si="1583"/>
        <v>0</v>
      </c>
      <c r="CI1240" s="62">
        <f t="shared" si="1583"/>
        <v>0</v>
      </c>
      <c r="CJ1240" s="62">
        <f t="shared" si="1583"/>
        <v>0</v>
      </c>
      <c r="CK1240" s="62">
        <f t="shared" si="1583"/>
        <v>0</v>
      </c>
      <c r="CL1240" s="62">
        <f t="shared" si="1583"/>
        <v>0</v>
      </c>
      <c r="CO1240" s="62">
        <f>-CO1232</f>
        <v>0</v>
      </c>
      <c r="CP1240" s="62">
        <f t="shared" ref="CP1240:DK1240" si="1584">-CP1232</f>
        <v>0</v>
      </c>
      <c r="CQ1240" s="62">
        <f t="shared" si="1584"/>
        <v>0</v>
      </c>
      <c r="CR1240" s="62">
        <f t="shared" si="1584"/>
        <v>0</v>
      </c>
      <c r="CS1240" s="62">
        <f t="shared" si="1584"/>
        <v>0</v>
      </c>
      <c r="CT1240" s="62">
        <f t="shared" si="1584"/>
        <v>0</v>
      </c>
      <c r="CU1240" s="62">
        <f t="shared" si="1584"/>
        <v>0</v>
      </c>
      <c r="CV1240" s="62">
        <f t="shared" si="1584"/>
        <v>0</v>
      </c>
      <c r="CW1240" s="62">
        <f t="shared" si="1584"/>
        <v>0</v>
      </c>
      <c r="CX1240" s="62">
        <f t="shared" si="1584"/>
        <v>0</v>
      </c>
      <c r="CY1240" s="62">
        <f t="shared" si="1584"/>
        <v>0</v>
      </c>
      <c r="CZ1240" s="62">
        <f t="shared" si="1584"/>
        <v>0</v>
      </c>
      <c r="DA1240" s="62">
        <f t="shared" si="1584"/>
        <v>0</v>
      </c>
      <c r="DB1240" s="62">
        <f t="shared" si="1584"/>
        <v>0</v>
      </c>
      <c r="DC1240" s="62">
        <f t="shared" si="1584"/>
        <v>0</v>
      </c>
      <c r="DD1240" s="62">
        <f t="shared" si="1584"/>
        <v>0</v>
      </c>
      <c r="DE1240" s="62">
        <f t="shared" si="1584"/>
        <v>0</v>
      </c>
      <c r="DF1240" s="62">
        <f t="shared" si="1584"/>
        <v>0</v>
      </c>
      <c r="DG1240" s="62">
        <f t="shared" si="1584"/>
        <v>0</v>
      </c>
      <c r="DH1240" s="62">
        <f t="shared" si="1584"/>
        <v>0</v>
      </c>
      <c r="DI1240" s="62">
        <f t="shared" si="1584"/>
        <v>0</v>
      </c>
      <c r="DJ1240" s="62">
        <f t="shared" si="1584"/>
        <v>0</v>
      </c>
      <c r="DK1240" s="62">
        <f t="shared" si="1584"/>
        <v>0</v>
      </c>
      <c r="DL1240" s="62">
        <f t="shared" ref="DL1240" si="1585">-DL1232</f>
        <v>0</v>
      </c>
    </row>
    <row r="1241" spans="1:116" x14ac:dyDescent="0.35">
      <c r="A1241" s="99"/>
      <c r="B1241" s="57"/>
      <c r="C1241" t="s">
        <v>235</v>
      </c>
      <c r="D1241" t="s">
        <v>771</v>
      </c>
      <c r="E1241" t="str">
        <f t="shared" si="1556"/>
        <v>1241 LAMORTR-S</v>
      </c>
      <c r="G1241" s="158" t="str">
        <f>G1233</f>
        <v>New loans originated - Revenue driven amortizing loan - no defaults</v>
      </c>
      <c r="K1241" s="53">
        <f ca="1">SUMIF($3:$3,K$2,1241:1241)</f>
        <v>51208.97911028954</v>
      </c>
      <c r="L1241" s="53">
        <f ca="1">SUMIF($3:$3,L$2,1241:1241)</f>
        <v>96000.000000000015</v>
      </c>
      <c r="M1241" s="53">
        <f ca="1">SUMIF($3:$3,M$2,1241:1241)</f>
        <v>96000.000000000015</v>
      </c>
      <c r="N1241" s="53">
        <f ca="1">SUMIF($3:$3,N$2,1241:1241)</f>
        <v>96000.000000000015</v>
      </c>
      <c r="O1241" s="53">
        <f ca="1">SUMIF($3:$3,O$2,1241:1241)</f>
        <v>96000.000000000015</v>
      </c>
      <c r="P1241" s="53">
        <f ca="1">SUMIF($3:$3,P$2,1241:1241)</f>
        <v>96000.000000000015</v>
      </c>
      <c r="R1241"/>
      <c r="S1241" s="62">
        <f t="shared" ref="S1241:AX1241" ca="1" si="1586">-S1233</f>
        <v>636.66043117341007</v>
      </c>
      <c r="T1241" s="62">
        <f t="shared" ca="1" si="1586"/>
        <v>1278.6263659399319</v>
      </c>
      <c r="U1241" s="62">
        <f t="shared" ca="1" si="1586"/>
        <v>1925.9420168295078</v>
      </c>
      <c r="V1241" s="62">
        <f t="shared" ca="1" si="1586"/>
        <v>2578.6519648098306</v>
      </c>
      <c r="W1241" s="62">
        <f t="shared" ca="1" si="1586"/>
        <v>3236.8011623566558</v>
      </c>
      <c r="X1241" s="62">
        <f t="shared" ca="1" si="1586"/>
        <v>3900.4349365497051</v>
      </c>
      <c r="Y1241" s="62">
        <f t="shared" ca="1" si="1586"/>
        <v>4569.5989921943628</v>
      </c>
      <c r="Z1241" s="62">
        <f t="shared" ca="1" si="1586"/>
        <v>5244.3394149693931</v>
      </c>
      <c r="AA1241" s="62">
        <f t="shared" ca="1" si="1586"/>
        <v>5924.7026746008814</v>
      </c>
      <c r="AB1241" s="62">
        <f t="shared" ca="1" si="1586"/>
        <v>6610.7356280626327</v>
      </c>
      <c r="AC1241" s="62">
        <f t="shared" ca="1" si="1586"/>
        <v>7302.4855228032311</v>
      </c>
      <c r="AD1241" s="62">
        <f t="shared" ca="1" si="1586"/>
        <v>8000.0000000000009</v>
      </c>
      <c r="AE1241" s="62">
        <f t="shared" ca="1" si="1586"/>
        <v>8000.0000000000009</v>
      </c>
      <c r="AF1241" s="62">
        <f t="shared" ca="1" si="1586"/>
        <v>8000.0000000000009</v>
      </c>
      <c r="AG1241" s="62">
        <f t="shared" ca="1" si="1586"/>
        <v>8000.0000000000009</v>
      </c>
      <c r="AH1241" s="62">
        <f t="shared" ca="1" si="1586"/>
        <v>8000.0000000000009</v>
      </c>
      <c r="AI1241" s="62">
        <f t="shared" ca="1" si="1586"/>
        <v>8000.0000000000009</v>
      </c>
      <c r="AJ1241" s="62">
        <f t="shared" ca="1" si="1586"/>
        <v>8000.0000000000009</v>
      </c>
      <c r="AK1241" s="62">
        <f t="shared" ca="1" si="1586"/>
        <v>8000.0000000000009</v>
      </c>
      <c r="AL1241" s="62">
        <f t="shared" ca="1" si="1586"/>
        <v>8000.0000000000009</v>
      </c>
      <c r="AM1241" s="62">
        <f t="shared" ca="1" si="1586"/>
        <v>8000.0000000000009</v>
      </c>
      <c r="AN1241" s="62">
        <f t="shared" ca="1" si="1586"/>
        <v>8000.0000000000009</v>
      </c>
      <c r="AO1241" s="62">
        <f t="shared" ca="1" si="1586"/>
        <v>8000.0000000000009</v>
      </c>
      <c r="AP1241" s="62">
        <f t="shared" ca="1" si="1586"/>
        <v>8000.0000000000009</v>
      </c>
      <c r="AQ1241" s="62">
        <f t="shared" ca="1" si="1586"/>
        <v>8000.0000000000009</v>
      </c>
      <c r="AR1241" s="62">
        <f t="shared" ca="1" si="1586"/>
        <v>8000.0000000000009</v>
      </c>
      <c r="AS1241" s="62">
        <f t="shared" ca="1" si="1586"/>
        <v>8000.0000000000009</v>
      </c>
      <c r="AT1241" s="62">
        <f t="shared" ca="1" si="1586"/>
        <v>8000.0000000000009</v>
      </c>
      <c r="AU1241" s="62">
        <f t="shared" ca="1" si="1586"/>
        <v>8000.0000000000009</v>
      </c>
      <c r="AV1241" s="62">
        <f t="shared" ca="1" si="1586"/>
        <v>8000.0000000000009</v>
      </c>
      <c r="AW1241" s="62">
        <f t="shared" ca="1" si="1586"/>
        <v>8000.0000000000009</v>
      </c>
      <c r="AX1241" s="62">
        <f t="shared" ca="1" si="1586"/>
        <v>8000.0000000000009</v>
      </c>
      <c r="AY1241" s="62">
        <f t="shared" ref="AY1241:CD1241" ca="1" si="1587">-AY1233</f>
        <v>8000.0000000000009</v>
      </c>
      <c r="AZ1241" s="62">
        <f t="shared" ca="1" si="1587"/>
        <v>8000.0000000000009</v>
      </c>
      <c r="BA1241" s="62">
        <f t="shared" ca="1" si="1587"/>
        <v>8000.0000000000009</v>
      </c>
      <c r="BB1241" s="62">
        <f t="shared" ca="1" si="1587"/>
        <v>8000.0000000000009</v>
      </c>
      <c r="BC1241" s="62">
        <f t="shared" ca="1" si="1587"/>
        <v>8000.0000000000009</v>
      </c>
      <c r="BD1241" s="62">
        <f t="shared" ca="1" si="1587"/>
        <v>8000.0000000000009</v>
      </c>
      <c r="BE1241" s="62">
        <f t="shared" ca="1" si="1587"/>
        <v>8000.0000000000009</v>
      </c>
      <c r="BF1241" s="62">
        <f t="shared" ca="1" si="1587"/>
        <v>8000.0000000000009</v>
      </c>
      <c r="BG1241" s="62">
        <f t="shared" ca="1" si="1587"/>
        <v>8000.0000000000009</v>
      </c>
      <c r="BH1241" s="62">
        <f t="shared" ca="1" si="1587"/>
        <v>8000.0000000000009</v>
      </c>
      <c r="BI1241" s="62">
        <f t="shared" ca="1" si="1587"/>
        <v>8000.0000000000009</v>
      </c>
      <c r="BJ1241" s="62">
        <f t="shared" ca="1" si="1587"/>
        <v>8000.0000000000009</v>
      </c>
      <c r="BK1241" s="62">
        <f t="shared" ca="1" si="1587"/>
        <v>8000.0000000000009</v>
      </c>
      <c r="BL1241" s="62">
        <f t="shared" ca="1" si="1587"/>
        <v>8000.0000000000009</v>
      </c>
      <c r="BM1241" s="62">
        <f t="shared" ca="1" si="1587"/>
        <v>8000.0000000000009</v>
      </c>
      <c r="BN1241" s="62">
        <f t="shared" ca="1" si="1587"/>
        <v>8000.0000000000009</v>
      </c>
      <c r="BO1241" s="62">
        <f t="shared" ca="1" si="1587"/>
        <v>8000.0000000000009</v>
      </c>
      <c r="BP1241" s="62">
        <f t="shared" ca="1" si="1587"/>
        <v>8000.0000000000009</v>
      </c>
      <c r="BQ1241" s="62">
        <f t="shared" ca="1" si="1587"/>
        <v>8000.0000000000009</v>
      </c>
      <c r="BR1241" s="62">
        <f t="shared" ca="1" si="1587"/>
        <v>8000.0000000000009</v>
      </c>
      <c r="BS1241" s="62">
        <f t="shared" ca="1" si="1587"/>
        <v>8000.0000000000009</v>
      </c>
      <c r="BT1241" s="62">
        <f t="shared" ca="1" si="1587"/>
        <v>8000.0000000000009</v>
      </c>
      <c r="BU1241" s="62">
        <f t="shared" ca="1" si="1587"/>
        <v>8000.0000000000009</v>
      </c>
      <c r="BV1241" s="62">
        <f t="shared" ca="1" si="1587"/>
        <v>8000.0000000000009</v>
      </c>
      <c r="BW1241" s="62">
        <f t="shared" ca="1" si="1587"/>
        <v>8000.0000000000009</v>
      </c>
      <c r="BX1241" s="62">
        <f t="shared" ca="1" si="1587"/>
        <v>8000.0000000000009</v>
      </c>
      <c r="BY1241" s="62">
        <f t="shared" ca="1" si="1587"/>
        <v>8000.0000000000009</v>
      </c>
      <c r="BZ1241" s="62">
        <f t="shared" ca="1" si="1587"/>
        <v>8000.0000000000009</v>
      </c>
      <c r="CA1241" s="62">
        <f t="shared" ca="1" si="1587"/>
        <v>8000.0000000000009</v>
      </c>
      <c r="CB1241" s="62">
        <f t="shared" ca="1" si="1587"/>
        <v>8000.0000000000009</v>
      </c>
      <c r="CC1241" s="62">
        <f t="shared" ca="1" si="1587"/>
        <v>8000.0000000000009</v>
      </c>
      <c r="CD1241" s="62">
        <f t="shared" ca="1" si="1587"/>
        <v>8000.0000000000009</v>
      </c>
      <c r="CE1241" s="62">
        <f t="shared" ref="CE1241:CL1241" ca="1" si="1588">-CE1233</f>
        <v>8000.0000000000009</v>
      </c>
      <c r="CF1241" s="62">
        <f t="shared" ca="1" si="1588"/>
        <v>8000.0000000000009</v>
      </c>
      <c r="CG1241" s="62">
        <f t="shared" ca="1" si="1588"/>
        <v>8000.0000000000009</v>
      </c>
      <c r="CH1241" s="62">
        <f t="shared" ca="1" si="1588"/>
        <v>8000.0000000000009</v>
      </c>
      <c r="CI1241" s="62">
        <f t="shared" ca="1" si="1588"/>
        <v>8000.0000000000009</v>
      </c>
      <c r="CJ1241" s="62">
        <f t="shared" ca="1" si="1588"/>
        <v>8000.0000000000009</v>
      </c>
      <c r="CK1241" s="62">
        <f t="shared" ca="1" si="1588"/>
        <v>8000.0000000000009</v>
      </c>
      <c r="CL1241" s="62">
        <f t="shared" ca="1" si="1588"/>
        <v>8000.0000000000009</v>
      </c>
      <c r="CO1241" s="62">
        <f ca="1">-CO1233</f>
        <v>703.3270978400767</v>
      </c>
      <c r="CP1241" s="62">
        <f t="shared" ref="CP1241:DK1241" ca="1" si="1589">-CP1233</f>
        <v>1757.1692826947335</v>
      </c>
      <c r="CQ1241" s="62">
        <f t="shared" ca="1" si="1589"/>
        <v>3273.5976104950701</v>
      </c>
      <c r="CR1241" s="62">
        <f t="shared" ca="1" si="1589"/>
        <v>3957.7558771685281</v>
      </c>
      <c r="CS1241" s="62">
        <f t="shared" ca="1" si="1589"/>
        <v>3606.9758327171207</v>
      </c>
      <c r="CT1241" s="62">
        <f t="shared" ca="1" si="1589"/>
        <v>349.04152107561163</v>
      </c>
      <c r="CU1241" s="62">
        <f t="shared" ca="1" si="1589"/>
        <v>-2616.0356152086724</v>
      </c>
      <c r="CV1241" s="62">
        <f t="shared" ca="1" si="1589"/>
        <v>-4089.6698753108058</v>
      </c>
      <c r="CW1241" s="62">
        <f t="shared" ca="1" si="1589"/>
        <v>-3460.9953573047183</v>
      </c>
      <c r="CX1241" s="62">
        <f t="shared" ca="1" si="1589"/>
        <v>-937.81087485058231</v>
      </c>
      <c r="CY1241" s="62">
        <f t="shared" ca="1" si="1589"/>
        <v>2548.4137990665304</v>
      </c>
      <c r="CZ1241" s="62">
        <f t="shared" ca="1" si="1589"/>
        <v>3575.4321055558903</v>
      </c>
      <c r="DA1241" s="62">
        <f t="shared" ca="1" si="1589"/>
        <v>3206.2715234816087</v>
      </c>
      <c r="DB1241" s="62">
        <f t="shared" ca="1" si="1589"/>
        <v>1055.6031944306928</v>
      </c>
      <c r="DC1241" s="62">
        <f t="shared" ca="1" si="1589"/>
        <v>-1620.9423519216853</v>
      </c>
      <c r="DD1241" s="62">
        <f t="shared" ca="1" si="1589"/>
        <v>-3313.8867216628041</v>
      </c>
      <c r="DE1241" s="62">
        <f t="shared" ca="1" si="1589"/>
        <v>-3217.8505910790495</v>
      </c>
      <c r="DF1241" s="62">
        <f t="shared" ca="1" si="1589"/>
        <v>-1411.7670505420747</v>
      </c>
      <c r="DG1241" s="62">
        <f t="shared" ca="1" si="1589"/>
        <v>1095.3397005695456</v>
      </c>
      <c r="DH1241" s="62">
        <f t="shared" ca="1" si="1589"/>
        <v>2943.0877899844254</v>
      </c>
      <c r="DI1241" s="62">
        <f t="shared" ca="1" si="1589"/>
        <v>3173.8138960180158</v>
      </c>
      <c r="DJ1241" s="62">
        <f t="shared" ca="1" si="1589"/>
        <v>1711.2894656619274</v>
      </c>
      <c r="DK1241" s="62">
        <f t="shared" ca="1" si="1589"/>
        <v>-617.96233058127416</v>
      </c>
      <c r="DL1241" s="62">
        <f t="shared" ref="DL1241" ca="1" si="1590">-DL1233</f>
        <v>-2550.0191119214819</v>
      </c>
    </row>
    <row r="1242" spans="1:116" x14ac:dyDescent="0.35">
      <c r="A1242" s="100"/>
      <c r="B1242" s="300"/>
      <c r="C1242" s="300"/>
      <c r="D1242" t="s">
        <v>771</v>
      </c>
      <c r="E1242" t="str">
        <f t="shared" si="1556"/>
        <v>1242 LAMORTR-S</v>
      </c>
      <c r="F1242" s="27"/>
      <c r="G1242" s="158" t="str">
        <f>G1234</f>
        <v>Prepayment - Revenue driven amortizing loan - no defaults</v>
      </c>
      <c r="R1242"/>
      <c r="S1242" s="1"/>
      <c r="T1242" s="1"/>
      <c r="U1242" s="1"/>
      <c r="V1242" s="1"/>
      <c r="W1242" s="1"/>
      <c r="X1242" s="1"/>
      <c r="Y1242" s="1"/>
      <c r="Z1242" s="1"/>
      <c r="AA1242" s="1"/>
      <c r="AB1242" s="1"/>
      <c r="AC1242" s="1"/>
      <c r="AD1242" s="1"/>
      <c r="AE1242" s="1"/>
      <c r="AF1242" s="1"/>
      <c r="AG1242" s="1"/>
      <c r="AH1242" s="1"/>
      <c r="AI1242" s="1"/>
      <c r="AJ1242" s="1"/>
      <c r="AK1242" s="1"/>
      <c r="AL1242" s="1"/>
      <c r="AM1242" s="1"/>
      <c r="AN1242" s="1"/>
      <c r="AO1242" s="1"/>
      <c r="AP1242" s="1"/>
      <c r="AQ1242" s="1"/>
      <c r="AR1242" s="1"/>
      <c r="AS1242" s="1"/>
      <c r="AT1242" s="1"/>
      <c r="AU1242" s="1"/>
      <c r="AV1242" s="1"/>
      <c r="AW1242" s="1"/>
      <c r="AX1242" s="1"/>
      <c r="AY1242" s="1"/>
      <c r="AZ1242" s="1"/>
      <c r="BA1242" s="1"/>
      <c r="BB1242" s="1"/>
      <c r="BC1242" s="1"/>
      <c r="BD1242" s="1"/>
      <c r="BE1242" s="1"/>
      <c r="BF1242" s="1"/>
      <c r="BG1242" s="1"/>
      <c r="BH1242" s="1"/>
      <c r="BI1242" s="1"/>
      <c r="BJ1242" s="1"/>
      <c r="BK1242" s="1"/>
      <c r="BL1242" s="1"/>
      <c r="BM1242" s="1"/>
      <c r="BN1242" s="1"/>
      <c r="BO1242" s="1"/>
      <c r="BP1242" s="1"/>
      <c r="BQ1242" s="1"/>
      <c r="BR1242" s="1"/>
      <c r="BS1242" s="1"/>
      <c r="BT1242" s="1"/>
      <c r="BU1242" s="1"/>
      <c r="BV1242" s="1"/>
      <c r="BW1242" s="1"/>
      <c r="BX1242" s="1"/>
      <c r="BY1242" s="1"/>
      <c r="BZ1242" s="1"/>
      <c r="CA1242" s="1"/>
      <c r="CB1242" s="1"/>
      <c r="CC1242" s="1"/>
      <c r="CD1242" s="1"/>
      <c r="CE1242" s="1"/>
      <c r="CF1242" s="1"/>
      <c r="CG1242" s="1"/>
      <c r="CH1242" s="1"/>
      <c r="CI1242" s="1"/>
      <c r="CJ1242" s="1"/>
      <c r="CK1242" s="1"/>
      <c r="CL1242" s="1"/>
      <c r="CO1242" s="1"/>
      <c r="CP1242" s="1"/>
      <c r="CQ1242" s="1"/>
      <c r="CR1242" s="1"/>
      <c r="CS1242" s="1"/>
      <c r="CT1242" s="1"/>
      <c r="CU1242" s="1"/>
      <c r="CV1242" s="1"/>
      <c r="CW1242" s="1"/>
      <c r="CX1242" s="1"/>
      <c r="CY1242" s="1"/>
      <c r="CZ1242" s="1"/>
      <c r="DA1242" s="1"/>
      <c r="DB1242" s="1"/>
      <c r="DC1242" s="1"/>
      <c r="DD1242" s="1"/>
      <c r="DE1242" s="1"/>
      <c r="DF1242" s="1"/>
      <c r="DG1242" s="1"/>
      <c r="DH1242" s="1"/>
      <c r="DI1242" s="1"/>
      <c r="DJ1242" s="1"/>
      <c r="DK1242" s="1"/>
      <c r="DL1242" s="1"/>
    </row>
    <row r="1243" spans="1:116" x14ac:dyDescent="0.35">
      <c r="A1243" s="99"/>
      <c r="B1243" s="57"/>
      <c r="D1243" t="s">
        <v>771</v>
      </c>
      <c r="E1243" t="str">
        <f t="shared" si="1556"/>
        <v>1243 LAMORTR-S</v>
      </c>
      <c r="G1243" s="158" t="str">
        <f>G1235</f>
        <v>Principal payments - Revenue driven amortizing loan - no defaults</v>
      </c>
      <c r="R1243"/>
      <c r="S1243" s="1"/>
      <c r="T1243" s="1"/>
      <c r="U1243" s="1"/>
      <c r="V1243" s="1"/>
      <c r="W1243" s="1"/>
      <c r="X1243" s="1"/>
      <c r="Y1243" s="1"/>
      <c r="Z1243" s="1"/>
      <c r="AA1243" s="1"/>
      <c r="AB1243" s="1"/>
      <c r="AC1243" s="1"/>
      <c r="AD1243" s="1"/>
      <c r="AE1243" s="1"/>
      <c r="AF1243" s="1"/>
      <c r="AG1243" s="1"/>
      <c r="AH1243" s="1"/>
      <c r="AI1243" s="1"/>
      <c r="AJ1243" s="1"/>
      <c r="AK1243" s="1"/>
      <c r="AL1243" s="1"/>
      <c r="AM1243" s="1"/>
      <c r="AN1243" s="1"/>
      <c r="AO1243" s="1"/>
      <c r="AP1243" s="1"/>
      <c r="AQ1243" s="1"/>
      <c r="AR1243" s="1"/>
      <c r="AS1243" s="1"/>
      <c r="AT1243" s="1"/>
      <c r="AU1243" s="1"/>
      <c r="AV1243" s="1"/>
      <c r="AW1243" s="1"/>
      <c r="AX1243" s="1"/>
      <c r="AY1243" s="1"/>
      <c r="AZ1243" s="1"/>
      <c r="BA1243" s="1"/>
      <c r="BB1243" s="1"/>
      <c r="BC1243" s="1"/>
      <c r="BD1243" s="1"/>
      <c r="BE1243" s="1"/>
      <c r="BF1243" s="1"/>
      <c r="BG1243" s="1"/>
      <c r="BH1243" s="1"/>
      <c r="BI1243" s="1"/>
      <c r="BJ1243" s="1"/>
      <c r="BK1243" s="1"/>
      <c r="BL1243" s="1"/>
      <c r="BM1243" s="1"/>
      <c r="BN1243" s="1"/>
      <c r="BO1243" s="1"/>
      <c r="BP1243" s="1"/>
      <c r="BQ1243" s="1"/>
      <c r="BR1243" s="1"/>
      <c r="BS1243" s="1"/>
      <c r="BT1243" s="1"/>
      <c r="BU1243" s="1"/>
      <c r="BV1243" s="1"/>
      <c r="BW1243" s="1"/>
      <c r="BX1243" s="1"/>
      <c r="BY1243" s="1"/>
      <c r="BZ1243" s="1"/>
      <c r="CA1243" s="1"/>
      <c r="CB1243" s="1"/>
      <c r="CC1243" s="1"/>
      <c r="CD1243" s="1"/>
      <c r="CE1243" s="1"/>
      <c r="CF1243" s="1"/>
      <c r="CG1243" s="1"/>
      <c r="CH1243" s="1"/>
      <c r="CI1243" s="1"/>
      <c r="CJ1243" s="1"/>
      <c r="CK1243" s="1"/>
      <c r="CL1243" s="1"/>
      <c r="CO1243" s="1"/>
      <c r="CP1243" s="1"/>
      <c r="CQ1243" s="1"/>
      <c r="CR1243" s="1"/>
      <c r="CS1243" s="1"/>
      <c r="CT1243" s="1"/>
      <c r="CU1243" s="1"/>
      <c r="CV1243" s="1"/>
      <c r="CW1243" s="1"/>
      <c r="CX1243" s="1"/>
      <c r="CY1243" s="1"/>
      <c r="CZ1243" s="1"/>
      <c r="DA1243" s="1"/>
      <c r="DB1243" s="1"/>
      <c r="DC1243" s="1"/>
      <c r="DD1243" s="1"/>
      <c r="DE1243" s="1"/>
      <c r="DF1243" s="1"/>
      <c r="DG1243" s="1"/>
      <c r="DH1243" s="1"/>
      <c r="DI1243" s="1"/>
      <c r="DJ1243" s="1"/>
      <c r="DK1243" s="1"/>
      <c r="DL1243" s="1"/>
    </row>
    <row r="1244" spans="1:116" x14ac:dyDescent="0.35">
      <c r="D1244" t="s">
        <v>771</v>
      </c>
      <c r="E1244" s="8" t="str">
        <f t="shared" si="1556"/>
        <v>1244 LAMORTR-S</v>
      </c>
      <c r="G1244" s="125"/>
      <c r="J1244"/>
      <c r="K1244" s="81">
        <f ca="1">SUMIF($3:$3,K$2,1244:1244)</f>
        <v>-8439.9251740809214</v>
      </c>
      <c r="L1244" s="81">
        <f ca="1">SUMIF($3:$3,L$2,1244:1244)</f>
        <v>-8439.9251740809214</v>
      </c>
      <c r="M1244" s="81">
        <f ca="1">SUMIF($3:$3,M$2,1244:1244)</f>
        <v>-8439.9251740809214</v>
      </c>
      <c r="N1244" s="81">
        <f ca="1">SUMIF($3:$3,N$2,1244:1244)</f>
        <v>-8439.9251740809214</v>
      </c>
      <c r="O1244" s="81">
        <f ca="1">SUMIF($3:$3,O$2,1244:1244)</f>
        <v>-8439.9251740809214</v>
      </c>
      <c r="P1244" s="81">
        <f ca="1">SUMIF($3:$3,P$2,1244:1244)</f>
        <v>-8439.9251740809214</v>
      </c>
      <c r="R1244" s="53"/>
      <c r="S1244" s="94">
        <f ca="1">+PMT($H1223/12,$H1222,S1231+S1232+S1230,0)</f>
        <v>-703.3270978400767</v>
      </c>
      <c r="T1244" s="94">
        <f t="shared" ref="T1244:AY1244" ca="1" si="1591">+PMT($H1223/12,$H1222,T1231+T1232,0)</f>
        <v>-703.3270978400767</v>
      </c>
      <c r="U1244" s="94">
        <f t="shared" ca="1" si="1591"/>
        <v>-703.3270978400767</v>
      </c>
      <c r="V1244" s="94">
        <f t="shared" ca="1" si="1591"/>
        <v>-703.3270978400767</v>
      </c>
      <c r="W1244" s="94">
        <f t="shared" ca="1" si="1591"/>
        <v>-703.3270978400767</v>
      </c>
      <c r="X1244" s="94">
        <f t="shared" ca="1" si="1591"/>
        <v>-703.3270978400767</v>
      </c>
      <c r="Y1244" s="94">
        <f t="shared" ca="1" si="1591"/>
        <v>-703.3270978400767</v>
      </c>
      <c r="Z1244" s="94">
        <f t="shared" ca="1" si="1591"/>
        <v>-703.3270978400767</v>
      </c>
      <c r="AA1244" s="94">
        <f t="shared" ca="1" si="1591"/>
        <v>-703.3270978400767</v>
      </c>
      <c r="AB1244" s="94">
        <f t="shared" ca="1" si="1591"/>
        <v>-703.3270978400767</v>
      </c>
      <c r="AC1244" s="94">
        <f t="shared" ca="1" si="1591"/>
        <v>-703.3270978400767</v>
      </c>
      <c r="AD1244" s="94">
        <f t="shared" ca="1" si="1591"/>
        <v>-703.3270978400767</v>
      </c>
      <c r="AE1244" s="94">
        <f t="shared" ca="1" si="1591"/>
        <v>-703.3270978400767</v>
      </c>
      <c r="AF1244" s="94">
        <f t="shared" ca="1" si="1591"/>
        <v>-703.3270978400767</v>
      </c>
      <c r="AG1244" s="94">
        <f t="shared" ca="1" si="1591"/>
        <v>-703.3270978400767</v>
      </c>
      <c r="AH1244" s="94">
        <f t="shared" ca="1" si="1591"/>
        <v>-703.3270978400767</v>
      </c>
      <c r="AI1244" s="94">
        <f t="shared" ca="1" si="1591"/>
        <v>-703.3270978400767</v>
      </c>
      <c r="AJ1244" s="94">
        <f t="shared" ca="1" si="1591"/>
        <v>-703.3270978400767</v>
      </c>
      <c r="AK1244" s="94">
        <f t="shared" ca="1" si="1591"/>
        <v>-703.3270978400767</v>
      </c>
      <c r="AL1244" s="94">
        <f t="shared" ca="1" si="1591"/>
        <v>-703.3270978400767</v>
      </c>
      <c r="AM1244" s="94">
        <f t="shared" ca="1" si="1591"/>
        <v>-703.3270978400767</v>
      </c>
      <c r="AN1244" s="94">
        <f t="shared" ca="1" si="1591"/>
        <v>-703.3270978400767</v>
      </c>
      <c r="AO1244" s="94">
        <f t="shared" ca="1" si="1591"/>
        <v>-703.3270978400767</v>
      </c>
      <c r="AP1244" s="94">
        <f t="shared" ca="1" si="1591"/>
        <v>-703.3270978400767</v>
      </c>
      <c r="AQ1244" s="94">
        <f t="shared" ca="1" si="1591"/>
        <v>-703.3270978400767</v>
      </c>
      <c r="AR1244" s="94">
        <f t="shared" ca="1" si="1591"/>
        <v>-703.3270978400767</v>
      </c>
      <c r="AS1244" s="94">
        <f t="shared" ca="1" si="1591"/>
        <v>-703.3270978400767</v>
      </c>
      <c r="AT1244" s="94">
        <f t="shared" ca="1" si="1591"/>
        <v>-703.3270978400767</v>
      </c>
      <c r="AU1244" s="94">
        <f t="shared" ca="1" si="1591"/>
        <v>-703.3270978400767</v>
      </c>
      <c r="AV1244" s="94">
        <f t="shared" ca="1" si="1591"/>
        <v>-703.3270978400767</v>
      </c>
      <c r="AW1244" s="94">
        <f t="shared" ca="1" si="1591"/>
        <v>-703.3270978400767</v>
      </c>
      <c r="AX1244" s="94">
        <f t="shared" ca="1" si="1591"/>
        <v>-703.3270978400767</v>
      </c>
      <c r="AY1244" s="94">
        <f t="shared" ca="1" si="1591"/>
        <v>-703.3270978400767</v>
      </c>
      <c r="AZ1244" s="94">
        <f t="shared" ref="AZ1244:CE1244" ca="1" si="1592">+PMT($H1223/12,$H1222,AZ1231+AZ1232,0)</f>
        <v>-703.3270978400767</v>
      </c>
      <c r="BA1244" s="94">
        <f t="shared" ca="1" si="1592"/>
        <v>-703.3270978400767</v>
      </c>
      <c r="BB1244" s="94">
        <f t="shared" ca="1" si="1592"/>
        <v>-703.3270978400767</v>
      </c>
      <c r="BC1244" s="94">
        <f t="shared" ca="1" si="1592"/>
        <v>-703.3270978400767</v>
      </c>
      <c r="BD1244" s="94">
        <f t="shared" ca="1" si="1592"/>
        <v>-703.3270978400767</v>
      </c>
      <c r="BE1244" s="94">
        <f t="shared" ca="1" si="1592"/>
        <v>-703.3270978400767</v>
      </c>
      <c r="BF1244" s="94">
        <f t="shared" ca="1" si="1592"/>
        <v>-703.3270978400767</v>
      </c>
      <c r="BG1244" s="94">
        <f t="shared" ca="1" si="1592"/>
        <v>-703.3270978400767</v>
      </c>
      <c r="BH1244" s="94">
        <f t="shared" ca="1" si="1592"/>
        <v>-703.3270978400767</v>
      </c>
      <c r="BI1244" s="94">
        <f t="shared" ca="1" si="1592"/>
        <v>-703.3270978400767</v>
      </c>
      <c r="BJ1244" s="94">
        <f t="shared" ca="1" si="1592"/>
        <v>-703.3270978400767</v>
      </c>
      <c r="BK1244" s="94">
        <f t="shared" ca="1" si="1592"/>
        <v>-703.3270978400767</v>
      </c>
      <c r="BL1244" s="94">
        <f t="shared" ca="1" si="1592"/>
        <v>-703.3270978400767</v>
      </c>
      <c r="BM1244" s="94">
        <f t="shared" ca="1" si="1592"/>
        <v>-703.3270978400767</v>
      </c>
      <c r="BN1244" s="94">
        <f t="shared" ca="1" si="1592"/>
        <v>-703.3270978400767</v>
      </c>
      <c r="BO1244" s="94">
        <f t="shared" ca="1" si="1592"/>
        <v>-703.3270978400767</v>
      </c>
      <c r="BP1244" s="94">
        <f t="shared" ca="1" si="1592"/>
        <v>-703.3270978400767</v>
      </c>
      <c r="BQ1244" s="94">
        <f t="shared" ca="1" si="1592"/>
        <v>-703.3270978400767</v>
      </c>
      <c r="BR1244" s="94">
        <f t="shared" ca="1" si="1592"/>
        <v>-703.3270978400767</v>
      </c>
      <c r="BS1244" s="94">
        <f t="shared" ca="1" si="1592"/>
        <v>-703.3270978400767</v>
      </c>
      <c r="BT1244" s="94">
        <f t="shared" ca="1" si="1592"/>
        <v>-703.3270978400767</v>
      </c>
      <c r="BU1244" s="94">
        <f t="shared" ca="1" si="1592"/>
        <v>-703.3270978400767</v>
      </c>
      <c r="BV1244" s="94">
        <f t="shared" ca="1" si="1592"/>
        <v>-703.3270978400767</v>
      </c>
      <c r="BW1244" s="94">
        <f t="shared" ca="1" si="1592"/>
        <v>-703.3270978400767</v>
      </c>
      <c r="BX1244" s="94">
        <f t="shared" ca="1" si="1592"/>
        <v>-703.3270978400767</v>
      </c>
      <c r="BY1244" s="94">
        <f t="shared" ca="1" si="1592"/>
        <v>-703.3270978400767</v>
      </c>
      <c r="BZ1244" s="94">
        <f t="shared" ca="1" si="1592"/>
        <v>-703.3270978400767</v>
      </c>
      <c r="CA1244" s="94">
        <f t="shared" ca="1" si="1592"/>
        <v>-703.3270978400767</v>
      </c>
      <c r="CB1244" s="94">
        <f t="shared" ca="1" si="1592"/>
        <v>-703.3270978400767</v>
      </c>
      <c r="CC1244" s="94">
        <f t="shared" ca="1" si="1592"/>
        <v>-703.3270978400767</v>
      </c>
      <c r="CD1244" s="94">
        <f t="shared" ca="1" si="1592"/>
        <v>-703.3270978400767</v>
      </c>
      <c r="CE1244" s="94">
        <f t="shared" ca="1" si="1592"/>
        <v>-703.3270978400767</v>
      </c>
      <c r="CF1244" s="94">
        <f t="shared" ref="CF1244:CL1244" ca="1" si="1593">+PMT($H1223/12,$H1222,CF1231+CF1232,0)</f>
        <v>-703.3270978400767</v>
      </c>
      <c r="CG1244" s="94">
        <f t="shared" ca="1" si="1593"/>
        <v>-703.3270978400767</v>
      </c>
      <c r="CH1244" s="94">
        <f t="shared" ca="1" si="1593"/>
        <v>-703.3270978400767</v>
      </c>
      <c r="CI1244" s="94">
        <f t="shared" ca="1" si="1593"/>
        <v>-703.3270978400767</v>
      </c>
      <c r="CJ1244" s="94">
        <f t="shared" ca="1" si="1593"/>
        <v>-703.3270978400767</v>
      </c>
      <c r="CK1244" s="94">
        <f t="shared" ca="1" si="1593"/>
        <v>-703.3270978400767</v>
      </c>
      <c r="CL1244" s="94">
        <f t="shared" ca="1" si="1593"/>
        <v>-703.3270978400767</v>
      </c>
      <c r="CN1244" s="80"/>
      <c r="CO1244" s="94">
        <f t="shared" ref="CO1244:CX1244" si="1594">+PMT($H1223/CO$5,$H1222/12*4,CO1230+CO1232,0)</f>
        <v>0</v>
      </c>
      <c r="CP1244" s="94">
        <f t="shared" ca="1" si="1594"/>
        <v>-1939.5861052487317</v>
      </c>
      <c r="CQ1244" s="94">
        <f t="shared" ca="1" si="1594"/>
        <v>-1472.499095732968</v>
      </c>
      <c r="CR1244" s="94">
        <f t="shared" ca="1" si="1594"/>
        <v>-602.3183264110811</v>
      </c>
      <c r="CS1244" s="94">
        <f t="shared" ca="1" si="1594"/>
        <v>449.72394138062049</v>
      </c>
      <c r="CT1244" s="94">
        <f t="shared" ca="1" si="1594"/>
        <v>1408.5226022107051</v>
      </c>
      <c r="CU1244" s="94">
        <f t="shared" ca="1" si="1594"/>
        <v>1501.3040785782064</v>
      </c>
      <c r="CV1244" s="94">
        <f t="shared" ca="1" si="1594"/>
        <v>805.91504331083524</v>
      </c>
      <c r="CW1244" s="94">
        <f t="shared" ca="1" si="1594"/>
        <v>-281.19232350823688</v>
      </c>
      <c r="CX1244" s="94">
        <f t="shared" ca="1" si="1594"/>
        <v>-1201.1867641760489</v>
      </c>
      <c r="CY1244" s="94">
        <f ca="1">+PMT($H1223/CL$5,$H1222/12*4,CY1230+CY1232,0)</f>
        <v>-1392.6990723961781</v>
      </c>
      <c r="CZ1244" s="94">
        <f t="shared" ref="CZ1244:DL1244" ca="1" si="1595">+PMT($H1223/CZ$5,$H1222/12*4,CZ1230+CZ1232,0)</f>
        <v>-773.05971301585396</v>
      </c>
      <c r="DA1244" s="94">
        <f t="shared" ca="1" si="1595"/>
        <v>177.3540612049419</v>
      </c>
      <c r="DB1244" s="94">
        <f t="shared" ca="1" si="1595"/>
        <v>1029.638352961907</v>
      </c>
      <c r="DC1244" s="94">
        <f t="shared" ca="1" si="1595"/>
        <v>1310.2365538169674</v>
      </c>
      <c r="DD1244" s="94">
        <f t="shared" ca="1" si="1595"/>
        <v>879.36109792722311</v>
      </c>
      <c r="DE1244" s="94">
        <f t="shared" ca="1" si="1595"/>
        <v>-1.5292374203829713</v>
      </c>
      <c r="DF1244" s="94">
        <f t="shared" ca="1" si="1595"/>
        <v>-856.89145235204387</v>
      </c>
      <c r="DG1244" s="94">
        <f t="shared" ca="1" si="1595"/>
        <v>-1232.1643735582049</v>
      </c>
      <c r="DH1244" s="94">
        <f t="shared" ca="1" si="1595"/>
        <v>-941.00349897341823</v>
      </c>
      <c r="DI1244" s="94">
        <f t="shared" ca="1" si="1595"/>
        <v>-158.67814870436263</v>
      </c>
      <c r="DJ1244" s="94">
        <f t="shared" ca="1" si="1595"/>
        <v>684.97832540449497</v>
      </c>
      <c r="DK1244" s="94">
        <f t="shared" ca="1" si="1595"/>
        <v>1139.8696593265447</v>
      </c>
      <c r="DL1244" s="94">
        <f t="shared" ca="1" si="1595"/>
        <v>975.60422410225749</v>
      </c>
    </row>
    <row r="1245" spans="1:116" x14ac:dyDescent="0.35">
      <c r="D1245" t="s">
        <v>771</v>
      </c>
      <c r="E1245" s="8" t="str">
        <f t="shared" si="1556"/>
        <v>1245 LAMORTR-S</v>
      </c>
      <c r="G1245" s="95" t="s">
        <v>291</v>
      </c>
      <c r="H1245" s="27"/>
      <c r="J1245"/>
      <c r="K1245" s="340">
        <f ca="1">SUMIF($3:$3,K$2,1245:1245)</f>
        <v>-54859.513631525988</v>
      </c>
      <c r="L1245" s="340">
        <f ca="1">SUMIF($3:$3,L$2,1245:1245)</f>
        <v>-101279.10208897108</v>
      </c>
      <c r="M1245" s="340">
        <f ca="1">SUMIF($3:$3,M$2,1245:1245)</f>
        <v>-101279.10208897108</v>
      </c>
      <c r="N1245" s="340">
        <f ca="1">SUMIF($3:$3,N$2,1245:1245)</f>
        <v>-101279.10208897108</v>
      </c>
      <c r="O1245" s="340">
        <f ca="1">SUMIF($3:$3,O$2,1245:1245)</f>
        <v>-101279.10208897108</v>
      </c>
      <c r="P1245" s="340">
        <f ca="1">SUMIF($3:$3,P$2,1245:1245)</f>
        <v>-101279.10208897108</v>
      </c>
      <c r="R1245" s="28"/>
      <c r="S1245" s="93" cm="1">
        <f t="array" aca="1" ref="S1245" ca="1">SUM(INDEX(1243:1243,1,MAX(COLUMN($R:$R),COLUMN()-($H1222-1))):S1244)</f>
        <v>-703.3270978400767</v>
      </c>
      <c r="T1245" s="93" cm="1">
        <f t="array" aca="1" ref="T1245" ca="1">SUM(INDEX(1243:1243,1,MAX(COLUMN($R:$R),COLUMN()-($H1222-1))):T1244)</f>
        <v>-1406.6541956801534</v>
      </c>
      <c r="U1245" s="93" cm="1">
        <f t="array" aca="1" ref="U1245" ca="1">SUM(INDEX(1243:1243,1,MAX(COLUMN($R:$R),COLUMN()-($H1222-1))):U1244)</f>
        <v>-2109.9812935202299</v>
      </c>
      <c r="V1245" s="93" cm="1">
        <f t="array" aca="1" ref="V1245" ca="1">SUM(INDEX(1243:1243,1,MAX(COLUMN($R:$R),COLUMN()-($H1222-1))):V1244)</f>
        <v>-2813.3083913603068</v>
      </c>
      <c r="W1245" s="93" cm="1">
        <f t="array" aca="1" ref="W1245" ca="1">SUM(INDEX(1243:1243,1,MAX(COLUMN($R:$R),COLUMN()-($H1222-1))):W1244)</f>
        <v>-3516.6354892003837</v>
      </c>
      <c r="X1245" s="93" cm="1">
        <f t="array" aca="1" ref="X1245" ca="1">SUM(INDEX(1243:1243,1,MAX(COLUMN($R:$R),COLUMN()-($H1222-1))):X1244)</f>
        <v>-4219.9625870404607</v>
      </c>
      <c r="Y1245" s="93" cm="1">
        <f t="array" aca="1" ref="Y1245" ca="1">SUM(INDEX(1243:1243,1,MAX(COLUMN($R:$R),COLUMN()-($H1222-1))):Y1244)</f>
        <v>-4923.2896848805376</v>
      </c>
      <c r="Z1245" s="93" cm="1">
        <f t="array" aca="1" ref="Z1245" ca="1">SUM(INDEX(1243:1243,1,MAX(COLUMN($R:$R),COLUMN()-($H1222-1))):Z1244)</f>
        <v>-5626.6167827206145</v>
      </c>
      <c r="AA1245" s="93" cm="1">
        <f t="array" aca="1" ref="AA1245" ca="1">SUM(INDEX(1243:1243,1,MAX(COLUMN($R:$R),COLUMN()-($H1222-1))):AA1244)</f>
        <v>-6329.9438805606915</v>
      </c>
      <c r="AB1245" s="93" cm="1">
        <f t="array" aca="1" ref="AB1245" ca="1">SUM(INDEX(1243:1243,1,MAX(COLUMN($R:$R),COLUMN()-($H1222-1))):AB1244)</f>
        <v>-7033.2709784007684</v>
      </c>
      <c r="AC1245" s="93" cm="1">
        <f t="array" aca="1" ref="AC1245" ca="1">SUM(INDEX(1243:1243,1,MAX(COLUMN($R:$R),COLUMN()-($H1222-1))):AC1244)</f>
        <v>-7736.5980762408453</v>
      </c>
      <c r="AD1245" s="93" cm="1">
        <f t="array" aca="1" ref="AD1245" ca="1">SUM(INDEX(1243:1243,1,MAX(COLUMN($R:$R),COLUMN()-($H1222-1))):AD1244)</f>
        <v>-8439.9251740809214</v>
      </c>
      <c r="AE1245" s="93" cm="1">
        <f t="array" aca="1" ref="AE1245" ca="1">SUM(INDEX(1243:1243,1,MAX(COLUMN($R:$R),COLUMN()-($H1222-1))):AE1244)</f>
        <v>-8439.9251740809214</v>
      </c>
      <c r="AF1245" s="93" cm="1">
        <f t="array" aca="1" ref="AF1245" ca="1">SUM(INDEX(1243:1243,1,MAX(COLUMN($R:$R),COLUMN()-($H1222-1))):AF1244)</f>
        <v>-8439.9251740809214</v>
      </c>
      <c r="AG1245" s="93" cm="1">
        <f t="array" aca="1" ref="AG1245" ca="1">SUM(INDEX(1243:1243,1,MAX(COLUMN($R:$R),COLUMN()-($H1222-1))):AG1244)</f>
        <v>-8439.9251740809214</v>
      </c>
      <c r="AH1245" s="93" cm="1">
        <f t="array" aca="1" ref="AH1245" ca="1">SUM(INDEX(1243:1243,1,MAX(COLUMN($R:$R),COLUMN()-($H1222-1))):AH1244)</f>
        <v>-8439.9251740809214</v>
      </c>
      <c r="AI1245" s="93" cm="1">
        <f t="array" aca="1" ref="AI1245" ca="1">SUM(INDEX(1243:1243,1,MAX(COLUMN($R:$R),COLUMN()-($H1222-1))):AI1244)</f>
        <v>-8439.9251740809214</v>
      </c>
      <c r="AJ1245" s="93" cm="1">
        <f t="array" aca="1" ref="AJ1245" ca="1">SUM(INDEX(1243:1243,1,MAX(COLUMN($R:$R),COLUMN()-($H1222-1))):AJ1244)</f>
        <v>-8439.9251740809214</v>
      </c>
      <c r="AK1245" s="93" cm="1">
        <f t="array" aca="1" ref="AK1245" ca="1">SUM(INDEX(1243:1243,1,MAX(COLUMN($R:$R),COLUMN()-($H1222-1))):AK1244)</f>
        <v>-8439.9251740809214</v>
      </c>
      <c r="AL1245" s="93" cm="1">
        <f t="array" aca="1" ref="AL1245" ca="1">SUM(INDEX(1243:1243,1,MAX(COLUMN($R:$R),COLUMN()-($H1222-1))):AL1244)</f>
        <v>-8439.9251740809214</v>
      </c>
      <c r="AM1245" s="93" cm="1">
        <f t="array" aca="1" ref="AM1245" ca="1">SUM(INDEX(1243:1243,1,MAX(COLUMN($R:$R),COLUMN()-($H1222-1))):AM1244)</f>
        <v>-8439.9251740809214</v>
      </c>
      <c r="AN1245" s="93" cm="1">
        <f t="array" aca="1" ref="AN1245" ca="1">SUM(INDEX(1243:1243,1,MAX(COLUMN($R:$R),COLUMN()-($H1222-1))):AN1244)</f>
        <v>-8439.9251740809214</v>
      </c>
      <c r="AO1245" s="93" cm="1">
        <f t="array" aca="1" ref="AO1245" ca="1">SUM(INDEX(1243:1243,1,MAX(COLUMN($R:$R),COLUMN()-($H1222-1))):AO1244)</f>
        <v>-8439.9251740809214</v>
      </c>
      <c r="AP1245" s="93" cm="1">
        <f t="array" aca="1" ref="AP1245" ca="1">SUM(INDEX(1243:1243,1,MAX(COLUMN($R:$R),COLUMN()-($H1222-1))):AP1244)</f>
        <v>-8439.9251740809214</v>
      </c>
      <c r="AQ1245" s="93" cm="1">
        <f t="array" aca="1" ref="AQ1245" ca="1">SUM(INDEX(1243:1243,1,MAX(COLUMN($R:$R),COLUMN()-($H1222-1))):AQ1244)</f>
        <v>-8439.9251740809214</v>
      </c>
      <c r="AR1245" s="93" cm="1">
        <f t="array" aca="1" ref="AR1245" ca="1">SUM(INDEX(1243:1243,1,MAX(COLUMN($R:$R),COLUMN()-($H1222-1))):AR1244)</f>
        <v>-8439.9251740809214</v>
      </c>
      <c r="AS1245" s="93" cm="1">
        <f t="array" aca="1" ref="AS1245" ca="1">SUM(INDEX(1243:1243,1,MAX(COLUMN($R:$R),COLUMN()-($H1222-1))):AS1244)</f>
        <v>-8439.9251740809214</v>
      </c>
      <c r="AT1245" s="93" cm="1">
        <f t="array" aca="1" ref="AT1245" ca="1">SUM(INDEX(1243:1243,1,MAX(COLUMN($R:$R),COLUMN()-($H1222-1))):AT1244)</f>
        <v>-8439.9251740809214</v>
      </c>
      <c r="AU1245" s="93" cm="1">
        <f t="array" aca="1" ref="AU1245" ca="1">SUM(INDEX(1243:1243,1,MAX(COLUMN($R:$R),COLUMN()-($H1222-1))):AU1244)</f>
        <v>-8439.9251740809214</v>
      </c>
      <c r="AV1245" s="93" cm="1">
        <f t="array" aca="1" ref="AV1245" ca="1">SUM(INDEX(1243:1243,1,MAX(COLUMN($R:$R),COLUMN()-($H1222-1))):AV1244)</f>
        <v>-8439.9251740809214</v>
      </c>
      <c r="AW1245" s="93" cm="1">
        <f t="array" aca="1" ref="AW1245" ca="1">SUM(INDEX(1243:1243,1,MAX(COLUMN($R:$R),COLUMN()-($H1222-1))):AW1244)</f>
        <v>-8439.9251740809214</v>
      </c>
      <c r="AX1245" s="93" cm="1">
        <f t="array" aca="1" ref="AX1245" ca="1">SUM(INDEX(1243:1243,1,MAX(COLUMN($R:$R),COLUMN()-($H1222-1))):AX1244)</f>
        <v>-8439.9251740809214</v>
      </c>
      <c r="AY1245" s="93" cm="1">
        <f t="array" aca="1" ref="AY1245" ca="1">SUM(INDEX(1243:1243,1,MAX(COLUMN($R:$R),COLUMN()-($H1222-1))):AY1244)</f>
        <v>-8439.9251740809214</v>
      </c>
      <c r="AZ1245" s="93" cm="1">
        <f t="array" aca="1" ref="AZ1245" ca="1">SUM(INDEX(1243:1243,1,MAX(COLUMN($R:$R),COLUMN()-($H1222-1))):AZ1244)</f>
        <v>-8439.9251740809214</v>
      </c>
      <c r="BA1245" s="93" cm="1">
        <f t="array" aca="1" ref="BA1245" ca="1">SUM(INDEX(1243:1243,1,MAX(COLUMN($R:$R),COLUMN()-($H1222-1))):BA1244)</f>
        <v>-8439.9251740809214</v>
      </c>
      <c r="BB1245" s="93" cm="1">
        <f t="array" aca="1" ref="BB1245" ca="1">SUM(INDEX(1243:1243,1,MAX(COLUMN($R:$R),COLUMN()-($H1222-1))):BB1244)</f>
        <v>-8439.9251740809214</v>
      </c>
      <c r="BC1245" s="93" cm="1">
        <f t="array" aca="1" ref="BC1245" ca="1">SUM(INDEX(1243:1243,1,MAX(COLUMN($R:$R),COLUMN()-($H1222-1))):BC1244)</f>
        <v>-8439.9251740809214</v>
      </c>
      <c r="BD1245" s="93" cm="1">
        <f t="array" aca="1" ref="BD1245" ca="1">SUM(INDEX(1243:1243,1,MAX(COLUMN($R:$R),COLUMN()-($H1222-1))):BD1244)</f>
        <v>-8439.9251740809214</v>
      </c>
      <c r="BE1245" s="93" cm="1">
        <f t="array" aca="1" ref="BE1245" ca="1">SUM(INDEX(1243:1243,1,MAX(COLUMN($R:$R),COLUMN()-($H1222-1))):BE1244)</f>
        <v>-8439.9251740809214</v>
      </c>
      <c r="BF1245" s="93" cm="1">
        <f t="array" aca="1" ref="BF1245" ca="1">SUM(INDEX(1243:1243,1,MAX(COLUMN($R:$R),COLUMN()-($H1222-1))):BF1244)</f>
        <v>-8439.9251740809214</v>
      </c>
      <c r="BG1245" s="93" cm="1">
        <f t="array" aca="1" ref="BG1245" ca="1">SUM(INDEX(1243:1243,1,MAX(COLUMN($R:$R),COLUMN()-($H1222-1))):BG1244)</f>
        <v>-8439.9251740809214</v>
      </c>
      <c r="BH1245" s="93" cm="1">
        <f t="array" aca="1" ref="BH1245" ca="1">SUM(INDEX(1243:1243,1,MAX(COLUMN($R:$R),COLUMN()-($H1222-1))):BH1244)</f>
        <v>-8439.9251740809214</v>
      </c>
      <c r="BI1245" s="93" cm="1">
        <f t="array" aca="1" ref="BI1245" ca="1">SUM(INDEX(1243:1243,1,MAX(COLUMN($R:$R),COLUMN()-($H1222-1))):BI1244)</f>
        <v>-8439.9251740809214</v>
      </c>
      <c r="BJ1245" s="93" cm="1">
        <f t="array" aca="1" ref="BJ1245" ca="1">SUM(INDEX(1243:1243,1,MAX(COLUMN($R:$R),COLUMN()-($H1222-1))):BJ1244)</f>
        <v>-8439.9251740809214</v>
      </c>
      <c r="BK1245" s="93" cm="1">
        <f t="array" aca="1" ref="BK1245" ca="1">SUM(INDEX(1243:1243,1,MAX(COLUMN($R:$R),COLUMN()-($H1222-1))):BK1244)</f>
        <v>-8439.9251740809214</v>
      </c>
      <c r="BL1245" s="93" cm="1">
        <f t="array" aca="1" ref="BL1245" ca="1">SUM(INDEX(1243:1243,1,MAX(COLUMN($R:$R),COLUMN()-($H1222-1))):BL1244)</f>
        <v>-8439.9251740809214</v>
      </c>
      <c r="BM1245" s="93" cm="1">
        <f t="array" aca="1" ref="BM1245" ca="1">SUM(INDEX(1243:1243,1,MAX(COLUMN($R:$R),COLUMN()-($H1222-1))):BM1244)</f>
        <v>-8439.9251740809214</v>
      </c>
      <c r="BN1245" s="93" cm="1">
        <f t="array" aca="1" ref="BN1245" ca="1">SUM(INDEX(1243:1243,1,MAX(COLUMN($R:$R),COLUMN()-($H1222-1))):BN1244)</f>
        <v>-8439.9251740809214</v>
      </c>
      <c r="BO1245" s="93" cm="1">
        <f t="array" aca="1" ref="BO1245" ca="1">SUM(INDEX(1243:1243,1,MAX(COLUMN($R:$R),COLUMN()-($H1222-1))):BO1244)</f>
        <v>-8439.9251740809214</v>
      </c>
      <c r="BP1245" s="93" cm="1">
        <f t="array" aca="1" ref="BP1245" ca="1">SUM(INDEX(1243:1243,1,MAX(COLUMN($R:$R),COLUMN()-($H1222-1))):BP1244)</f>
        <v>-8439.9251740809214</v>
      </c>
      <c r="BQ1245" s="93" cm="1">
        <f t="array" aca="1" ref="BQ1245" ca="1">SUM(INDEX(1243:1243,1,MAX(COLUMN($R:$R),COLUMN()-($H1222-1))):BQ1244)</f>
        <v>-8439.9251740809214</v>
      </c>
      <c r="BR1245" s="93" cm="1">
        <f t="array" aca="1" ref="BR1245" ca="1">SUM(INDEX(1243:1243,1,MAX(COLUMN($R:$R),COLUMN()-($H1222-1))):BR1244)</f>
        <v>-8439.9251740809214</v>
      </c>
      <c r="BS1245" s="93" cm="1">
        <f t="array" aca="1" ref="BS1245" ca="1">SUM(INDEX(1243:1243,1,MAX(COLUMN($R:$R),COLUMN()-($H1222-1))):BS1244)</f>
        <v>-8439.9251740809214</v>
      </c>
      <c r="BT1245" s="93" cm="1">
        <f t="array" aca="1" ref="BT1245" ca="1">SUM(INDEX(1243:1243,1,MAX(COLUMN($R:$R),COLUMN()-($H1222-1))):BT1244)</f>
        <v>-8439.9251740809214</v>
      </c>
      <c r="BU1245" s="93" cm="1">
        <f t="array" aca="1" ref="BU1245" ca="1">SUM(INDEX(1243:1243,1,MAX(COLUMN($R:$R),COLUMN()-($H1222-1))):BU1244)</f>
        <v>-8439.9251740809214</v>
      </c>
      <c r="BV1245" s="93" cm="1">
        <f t="array" aca="1" ref="BV1245" ca="1">SUM(INDEX(1243:1243,1,MAX(COLUMN($R:$R),COLUMN()-($H1222-1))):BV1244)</f>
        <v>-8439.9251740809214</v>
      </c>
      <c r="BW1245" s="93" cm="1">
        <f t="array" aca="1" ref="BW1245" ca="1">SUM(INDEX(1243:1243,1,MAX(COLUMN($R:$R),COLUMN()-($H1222-1))):BW1244)</f>
        <v>-8439.9251740809214</v>
      </c>
      <c r="BX1245" s="93" cm="1">
        <f t="array" aca="1" ref="BX1245" ca="1">SUM(INDEX(1243:1243,1,MAX(COLUMN($R:$R),COLUMN()-($H1222-1))):BX1244)</f>
        <v>-8439.9251740809214</v>
      </c>
      <c r="BY1245" s="93" cm="1">
        <f t="array" aca="1" ref="BY1245" ca="1">SUM(INDEX(1243:1243,1,MAX(COLUMN($R:$R),COLUMN()-($H1222-1))):BY1244)</f>
        <v>-8439.9251740809214</v>
      </c>
      <c r="BZ1245" s="93" cm="1">
        <f t="array" aca="1" ref="BZ1245" ca="1">SUM(INDEX(1243:1243,1,MAX(COLUMN($R:$R),COLUMN()-($H1222-1))):BZ1244)</f>
        <v>-8439.9251740809214</v>
      </c>
      <c r="CA1245" s="93" cm="1">
        <f t="array" aca="1" ref="CA1245" ca="1">SUM(INDEX(1243:1243,1,MAX(COLUMN($R:$R),COLUMN()-($H1222-1))):CA1244)</f>
        <v>-8439.9251740809214</v>
      </c>
      <c r="CB1245" s="93" cm="1">
        <f t="array" aca="1" ref="CB1245" ca="1">SUM(INDEX(1243:1243,1,MAX(COLUMN($R:$R),COLUMN()-($H1222-1))):CB1244)</f>
        <v>-8439.9251740809214</v>
      </c>
      <c r="CC1245" s="93" cm="1">
        <f t="array" aca="1" ref="CC1245" ca="1">SUM(INDEX(1243:1243,1,MAX(COLUMN($R:$R),COLUMN()-($H1222-1))):CC1244)</f>
        <v>-8439.9251740809214</v>
      </c>
      <c r="CD1245" s="93" cm="1">
        <f t="array" aca="1" ref="CD1245" ca="1">SUM(INDEX(1243:1243,1,MAX(COLUMN($R:$R),COLUMN()-($H1222-1))):CD1244)</f>
        <v>-8439.9251740809214</v>
      </c>
      <c r="CE1245" s="93" cm="1">
        <f t="array" aca="1" ref="CE1245" ca="1">SUM(INDEX(1243:1243,1,MAX(COLUMN($R:$R),COLUMN()-($H1222-1))):CE1244)</f>
        <v>-8439.9251740809214</v>
      </c>
      <c r="CF1245" s="93" cm="1">
        <f t="array" aca="1" ref="CF1245" ca="1">SUM(INDEX(1243:1243,1,MAX(COLUMN($R:$R),COLUMN()-($H1222-1))):CF1244)</f>
        <v>-8439.9251740809214</v>
      </c>
      <c r="CG1245" s="93" cm="1">
        <f t="array" aca="1" ref="CG1245" ca="1">SUM(INDEX(1243:1243,1,MAX(COLUMN($R:$R),COLUMN()-($H1222-1))):CG1244)</f>
        <v>-8439.9251740809214</v>
      </c>
      <c r="CH1245" s="93" cm="1">
        <f t="array" aca="1" ref="CH1245" ca="1">SUM(INDEX(1243:1243,1,MAX(COLUMN($R:$R),COLUMN()-($H1222-1))):CH1244)</f>
        <v>-8439.9251740809214</v>
      </c>
      <c r="CI1245" s="93" cm="1">
        <f t="array" aca="1" ref="CI1245" ca="1">SUM(INDEX(1243:1243,1,MAX(COLUMN($R:$R),COLUMN()-($H1222-1))):CI1244)</f>
        <v>-8439.9251740809214</v>
      </c>
      <c r="CJ1245" s="93" cm="1">
        <f t="array" aca="1" ref="CJ1245" ca="1">SUM(INDEX(1243:1243,1,MAX(COLUMN($R:$R),COLUMN()-($H1222-1))):CJ1244)</f>
        <v>-8439.9251740809214</v>
      </c>
      <c r="CK1245" s="93" cm="1">
        <f t="array" aca="1" ref="CK1245" ca="1">SUM(INDEX(1243:1243,1,MAX(COLUMN($R:$R),COLUMN()-($H1222-1))):CK1244)</f>
        <v>-8439.9251740809214</v>
      </c>
      <c r="CL1245" s="93" cm="1">
        <f t="array" aca="1" ref="CL1245" ca="1">SUM(INDEX(1243:1243,1,MAX(COLUMN($R:$R),COLUMN()-($H1222-1))):CL1244)</f>
        <v>-8439.9251740809214</v>
      </c>
      <c r="CN1245" s="77"/>
      <c r="CO1245" s="93" cm="1">
        <f t="array" aca="1" ref="CO1245" ca="1">SUM(INDEX(1244:1244,1,MAX(COLUMN($R:$R),COLUMN()-($H1222/CO$5))):CO1244)</f>
        <v>-703.3270978400767</v>
      </c>
      <c r="CP1245" s="93" cm="1">
        <f t="array" aca="1" ref="CP1245" ca="1">SUM(INDEX(1244:1244,1,MAX(COLUMN($R:$R),COLUMN()-($H1222/CP$5))):CP1244)</f>
        <v>-1939.5861052487317</v>
      </c>
      <c r="CQ1245" s="93" cm="1">
        <f t="array" aca="1" ref="CQ1245" ca="1">SUM(INDEX(1244:1244,1,MAX(COLUMN($R:$R),COLUMN()-($H1222/CQ$5))):CQ1244)</f>
        <v>-3412.0852009816999</v>
      </c>
      <c r="CR1245" s="93" cm="1">
        <f t="array" aca="1" ref="CR1245" ca="1">SUM(INDEX(1244:1244,1,MAX(COLUMN($R:$R),COLUMN()-($H1222/CR$5))):CR1244)</f>
        <v>-4014.4035273927811</v>
      </c>
      <c r="CS1245" s="93" cm="1">
        <f t="array" aca="1" ref="CS1245" ca="1">SUM(INDEX(1244:1244,1,MAX(COLUMN($R:$R),COLUMN()-($H1222/CS$5))):CS1244)</f>
        <v>-3564.6795860121606</v>
      </c>
      <c r="CT1245" s="93" cm="1">
        <f t="array" aca="1" ref="CT1245" ca="1">SUM(INDEX(1244:1244,1,MAX(COLUMN($R:$R),COLUMN()-($H1222/CT$5))):CT1244)</f>
        <v>-216.57087855272334</v>
      </c>
      <c r="CU1245" s="93" cm="1">
        <f t="array" aca="1" ref="CU1245" ca="1">SUM(INDEX(1244:1244,1,MAX(COLUMN($R:$R),COLUMN()-($H1222/CU$5))):CU1244)</f>
        <v>2757.2322957584511</v>
      </c>
      <c r="CV1245" s="93" cm="1">
        <f t="array" aca="1" ref="CV1245" ca="1">SUM(INDEX(1244:1244,1,MAX(COLUMN($R:$R),COLUMN()-($H1222/CV$5))):CV1244)</f>
        <v>4165.4656654803675</v>
      </c>
      <c r="CW1245" s="93" cm="1">
        <f t="array" aca="1" ref="CW1245" ca="1">SUM(INDEX(1244:1244,1,MAX(COLUMN($R:$R),COLUMN()-($H1222/CW$5))):CW1244)</f>
        <v>3434.5494005915098</v>
      </c>
      <c r="CX1245" s="93" cm="1">
        <f t="array" aca="1" ref="CX1245" ca="1">SUM(INDEX(1244:1244,1,MAX(COLUMN($R:$R),COLUMN()-($H1222/CX$5))):CX1244)</f>
        <v>824.84003420475597</v>
      </c>
      <c r="CY1245" s="93" cm="1">
        <f t="array" aca="1" ref="CY1245" ca="1">SUM(INDEX(1244:1244,1,MAX(COLUMN($R:$R),COLUMN()-($H1222/CL$5))):CY1244)</f>
        <v>-2593.8858365722272</v>
      </c>
      <c r="CZ1245" s="93" cm="1">
        <f t="array" aca="1" ref="CZ1245" ca="1">SUM(INDEX(1244:1244,1,MAX(COLUMN($R:$R),COLUMN()-($H1222/CZ$5))):CZ1244)</f>
        <v>-3648.1378730963179</v>
      </c>
      <c r="DA1245" s="93" cm="1">
        <f t="array" aca="1" ref="DA1245" ca="1">SUM(INDEX(1244:1244,1,MAX(COLUMN($R:$R),COLUMN()-($H1222/DA$5))):DA1244)</f>
        <v>-3189.5914883831392</v>
      </c>
      <c r="DB1245" s="93" cm="1">
        <f t="array" aca="1" ref="DB1245" ca="1">SUM(INDEX(1244:1244,1,MAX(COLUMN($R:$R),COLUMN()-($H1222/DB$5))):DB1244)</f>
        <v>-958.76637124518311</v>
      </c>
      <c r="DC1245" s="93" cm="1">
        <f t="array" aca="1" ref="DC1245" ca="1">SUM(INDEX(1244:1244,1,MAX(COLUMN($R:$R),COLUMN()-($H1222/DC$5))):DC1244)</f>
        <v>1744.1692549679624</v>
      </c>
      <c r="DD1245" s="93" cm="1">
        <f t="array" aca="1" ref="DD1245" ca="1">SUM(INDEX(1244:1244,1,MAX(COLUMN($R:$R),COLUMN()-($H1222/DD$5))):DD1244)</f>
        <v>3396.5900659110393</v>
      </c>
      <c r="DE1245" s="93" cm="1">
        <f t="array" aca="1" ref="DE1245" ca="1">SUM(INDEX(1244:1244,1,MAX(COLUMN($R:$R),COLUMN()-($H1222/DE$5))):DE1244)</f>
        <v>3217.7067672857142</v>
      </c>
      <c r="DF1245" s="93" cm="1">
        <f t="array" aca="1" ref="DF1245" ca="1">SUM(INDEX(1244:1244,1,MAX(COLUMN($R:$R),COLUMN()-($H1222/DF$5))):DF1244)</f>
        <v>1331.1769619717634</v>
      </c>
      <c r="DG1245" s="93" cm="1">
        <f t="array" aca="1" ref="DG1245" ca="1">SUM(INDEX(1244:1244,1,MAX(COLUMN($R:$R),COLUMN()-($H1222/DG$5))):DG1244)</f>
        <v>-1211.2239654034088</v>
      </c>
      <c r="DH1245" s="93" cm="1">
        <f t="array" aca="1" ref="DH1245" ca="1">SUM(INDEX(1244:1244,1,MAX(COLUMN($R:$R),COLUMN()-($H1222/DH$5))):DH1244)</f>
        <v>-3031.5885623040499</v>
      </c>
      <c r="DI1245" s="93" cm="1">
        <f t="array" aca="1" ref="DI1245" ca="1">SUM(INDEX(1244:1244,1,MAX(COLUMN($R:$R),COLUMN()-($H1222/DI$5))):DI1244)</f>
        <v>-3188.7374735880298</v>
      </c>
      <c r="DJ1245" s="93" cm="1">
        <f t="array" aca="1" ref="DJ1245" ca="1">SUM(INDEX(1244:1244,1,MAX(COLUMN($R:$R),COLUMN()-($H1222/DJ$5))):DJ1244)</f>
        <v>-1646.8676958314909</v>
      </c>
      <c r="DK1245" s="93" cm="1">
        <f t="array" aca="1" ref="DK1245" ca="1">SUM(INDEX(1244:1244,1,MAX(COLUMN($R:$R),COLUMN()-($H1222/DK$5))):DK1244)</f>
        <v>725.16633705325887</v>
      </c>
      <c r="DL1245" s="93" cm="1">
        <f t="array" aca="1" ref="DL1245" ca="1">SUM(INDEX(1244:1244,1,MAX(COLUMN($R:$R),COLUMN()-($H1222/DL$5))):DL1244)</f>
        <v>2641.7740601289347</v>
      </c>
    </row>
    <row r="1246" spans="1:116" x14ac:dyDescent="0.35">
      <c r="D1246" t="s">
        <v>771</v>
      </c>
      <c r="E1246" s="8" t="str">
        <f t="shared" ref="E1246" si="1596">ROW()&amp;" "&amp;D1246</f>
        <v>1246 LAMORTR-S</v>
      </c>
      <c r="G1246" s="158" t="s">
        <v>292</v>
      </c>
      <c r="H1246" s="27"/>
      <c r="J1246"/>
      <c r="K1246" s="340"/>
      <c r="L1246" s="340"/>
      <c r="M1246" s="340"/>
      <c r="N1246" s="340"/>
      <c r="O1246" s="340"/>
      <c r="P1246" s="340"/>
      <c r="R1246" s="28"/>
      <c r="S1246" s="93"/>
      <c r="T1246" s="93"/>
      <c r="U1246" s="93"/>
      <c r="V1246" s="93"/>
      <c r="W1246" s="93"/>
      <c r="X1246" s="93"/>
      <c r="Y1246" s="93"/>
      <c r="Z1246" s="93"/>
      <c r="AA1246" s="93"/>
      <c r="AB1246" s="93"/>
      <c r="AC1246" s="93"/>
      <c r="AD1246" s="93"/>
      <c r="AE1246" s="93"/>
      <c r="AF1246" s="93"/>
      <c r="AG1246" s="93"/>
      <c r="AH1246" s="93"/>
      <c r="AI1246" s="93"/>
      <c r="AJ1246" s="93"/>
      <c r="AK1246" s="93"/>
      <c r="AL1246" s="93"/>
      <c r="AM1246" s="93"/>
      <c r="AN1246" s="93"/>
      <c r="AO1246" s="93"/>
      <c r="AP1246" s="93"/>
      <c r="AQ1246" s="93"/>
      <c r="AR1246" s="93"/>
      <c r="AS1246" s="93"/>
      <c r="AT1246" s="93"/>
      <c r="AU1246" s="93"/>
      <c r="AV1246" s="93"/>
      <c r="AW1246" s="93"/>
      <c r="AX1246" s="93"/>
      <c r="AY1246" s="93"/>
      <c r="AZ1246" s="93"/>
      <c r="BA1246" s="93"/>
      <c r="BB1246" s="93"/>
      <c r="BC1246" s="93"/>
      <c r="BD1246" s="93"/>
      <c r="BE1246" s="93"/>
      <c r="BF1246" s="93"/>
      <c r="BG1246" s="93"/>
      <c r="BH1246" s="93"/>
      <c r="BI1246" s="93"/>
      <c r="BJ1246" s="93"/>
      <c r="BK1246" s="93"/>
      <c r="BL1246" s="93"/>
      <c r="BM1246" s="93"/>
      <c r="BN1246" s="93"/>
      <c r="BO1246" s="93"/>
      <c r="BP1246" s="93"/>
      <c r="BQ1246" s="93"/>
      <c r="BR1246" s="93"/>
      <c r="BS1246" s="93"/>
      <c r="BT1246" s="93"/>
      <c r="BU1246" s="93"/>
      <c r="BV1246" s="93"/>
      <c r="BW1246" s="93"/>
      <c r="BX1246" s="93"/>
      <c r="BY1246" s="93"/>
      <c r="BZ1246" s="93"/>
      <c r="CA1246" s="93"/>
      <c r="CB1246" s="93"/>
      <c r="CC1246" s="93"/>
      <c r="CD1246" s="93"/>
      <c r="CE1246" s="93"/>
      <c r="CF1246" s="93"/>
      <c r="CG1246" s="93"/>
      <c r="CH1246" s="93"/>
      <c r="CI1246" s="93"/>
      <c r="CJ1246" s="93"/>
      <c r="CK1246" s="93"/>
      <c r="CL1246" s="93"/>
      <c r="CN1246" s="77"/>
      <c r="CO1246" s="93"/>
      <c r="CP1246" s="93"/>
      <c r="CQ1246" s="93"/>
      <c r="CR1246" s="93"/>
      <c r="CS1246" s="93"/>
      <c r="CT1246" s="93"/>
      <c r="CU1246" s="93"/>
      <c r="CV1246" s="93"/>
      <c r="CW1246" s="93"/>
      <c r="CX1246" s="93"/>
      <c r="CY1246" s="93"/>
      <c r="CZ1246" s="93"/>
      <c r="DA1246" s="93"/>
      <c r="DB1246" s="93"/>
      <c r="DC1246" s="93"/>
      <c r="DD1246" s="93"/>
      <c r="DE1246" s="93"/>
      <c r="DF1246" s="93"/>
      <c r="DG1246" s="93"/>
      <c r="DH1246" s="93"/>
      <c r="DI1246" s="93"/>
      <c r="DJ1246" s="93"/>
      <c r="DK1246" s="93"/>
      <c r="DL1246" s="93"/>
    </row>
    <row r="1247" spans="1:116" x14ac:dyDescent="0.35">
      <c r="B1247" t="s">
        <v>332</v>
      </c>
      <c r="D1247" t="s">
        <v>771</v>
      </c>
      <c r="E1247" s="8" t="str">
        <f t="shared" si="1556"/>
        <v>1247 LAMORTR-S</v>
      </c>
      <c r="G1247" s="126" t="s">
        <v>293</v>
      </c>
      <c r="H1247" s="27"/>
      <c r="I1247" s="78"/>
      <c r="J1247" s="78"/>
      <c r="K1247" s="33"/>
      <c r="L1247" s="33"/>
      <c r="M1247" s="33"/>
      <c r="N1247" s="33"/>
      <c r="O1247" s="33"/>
      <c r="P1247" s="33"/>
      <c r="R1247" s="33"/>
      <c r="S1247" s="77"/>
      <c r="T1247" s="77"/>
      <c r="U1247" s="77"/>
      <c r="V1247" s="77"/>
      <c r="W1247" s="77"/>
      <c r="X1247" s="77"/>
      <c r="Y1247" s="77"/>
      <c r="Z1247" s="77"/>
      <c r="AA1247" s="77"/>
      <c r="AB1247" s="77"/>
      <c r="AC1247" s="77"/>
      <c r="AD1247" s="77"/>
      <c r="AE1247" s="77"/>
      <c r="AF1247" s="77"/>
      <c r="AG1247" s="77"/>
      <c r="AH1247" s="77"/>
      <c r="AI1247" s="77"/>
      <c r="AJ1247" s="77"/>
      <c r="AK1247" s="77"/>
      <c r="AL1247" s="77"/>
      <c r="AM1247" s="77"/>
      <c r="AN1247" s="77"/>
      <c r="AO1247" s="77"/>
      <c r="AP1247" s="77"/>
      <c r="AQ1247" s="77"/>
      <c r="AR1247" s="77"/>
      <c r="AS1247" s="77"/>
      <c r="AT1247" s="77"/>
      <c r="AU1247" s="77"/>
      <c r="AV1247" s="77"/>
      <c r="AW1247" s="77"/>
      <c r="AX1247" s="77"/>
      <c r="AY1247" s="77"/>
      <c r="AZ1247" s="77"/>
      <c r="BA1247" s="77"/>
      <c r="BB1247" s="77"/>
      <c r="BC1247" s="77"/>
      <c r="BD1247" s="77"/>
      <c r="BE1247" s="77"/>
      <c r="BF1247" s="77"/>
      <c r="BG1247" s="77"/>
      <c r="BH1247" s="77"/>
      <c r="BI1247" s="77"/>
      <c r="BJ1247" s="77"/>
      <c r="BK1247" s="77"/>
      <c r="BL1247" s="77"/>
      <c r="BM1247" s="77"/>
      <c r="BN1247" s="77"/>
      <c r="BO1247" s="77"/>
      <c r="BP1247" s="77"/>
      <c r="BQ1247" s="77"/>
      <c r="BR1247" s="77"/>
      <c r="BS1247" s="77"/>
      <c r="BT1247" s="77"/>
      <c r="BU1247" s="77"/>
      <c r="BV1247" s="77"/>
      <c r="BW1247" s="77"/>
      <c r="BX1247" s="77"/>
      <c r="BY1247" s="77"/>
      <c r="BZ1247" s="77"/>
      <c r="CA1247" s="77"/>
      <c r="CB1247" s="77"/>
      <c r="CC1247" s="77"/>
      <c r="CD1247" s="77"/>
      <c r="CE1247" s="77"/>
      <c r="CF1247" s="77"/>
      <c r="CG1247" s="77"/>
      <c r="CH1247" s="77"/>
      <c r="CI1247" s="77"/>
      <c r="CJ1247" s="77"/>
      <c r="CK1247" s="77"/>
      <c r="CL1247" s="77"/>
      <c r="CN1247" s="78"/>
      <c r="CO1247" s="77"/>
      <c r="CP1247" s="77"/>
      <c r="CQ1247" s="77"/>
      <c r="CR1247" s="77"/>
      <c r="CS1247" s="77"/>
      <c r="CT1247" s="77"/>
      <c r="CU1247" s="77"/>
      <c r="CV1247" s="77"/>
      <c r="CW1247" s="77"/>
      <c r="CX1247" s="77"/>
      <c r="CY1247" s="77"/>
      <c r="CZ1247" s="77"/>
      <c r="DA1247" s="77"/>
      <c r="DB1247" s="77"/>
      <c r="DC1247" s="77"/>
      <c r="DD1247" s="77"/>
      <c r="DE1247" s="77"/>
      <c r="DF1247" s="77"/>
      <c r="DG1247" s="77"/>
      <c r="DH1247" s="77"/>
      <c r="DI1247" s="77"/>
      <c r="DJ1247" s="77"/>
      <c r="DK1247" s="77"/>
      <c r="DL1247" s="77"/>
    </row>
    <row r="1248" spans="1:116" x14ac:dyDescent="0.35">
      <c r="B1248" t="s">
        <v>332</v>
      </c>
      <c r="D1248" t="s">
        <v>771</v>
      </c>
      <c r="E1248" s="8" t="str">
        <f>ROW()&amp;" "&amp;D1248</f>
        <v>1248 LAMORTR-S</v>
      </c>
      <c r="G1248" s="126"/>
      <c r="H1248" s="27"/>
      <c r="I1248" s="78"/>
      <c r="J1248" s="78"/>
      <c r="K1248" s="33"/>
      <c r="L1248" s="33"/>
      <c r="M1248" s="33"/>
      <c r="N1248" s="33"/>
      <c r="O1248" s="33"/>
      <c r="P1248" s="33"/>
      <c r="R1248" s="33"/>
      <c r="S1248" s="77"/>
      <c r="T1248" s="77"/>
      <c r="U1248" s="77"/>
      <c r="V1248" s="77"/>
      <c r="W1248" s="77"/>
      <c r="X1248" s="77"/>
      <c r="Y1248" s="77"/>
      <c r="Z1248" s="77"/>
      <c r="AA1248" s="77"/>
      <c r="AB1248" s="77"/>
      <c r="AC1248" s="77"/>
      <c r="AD1248" s="77"/>
      <c r="AE1248" s="77"/>
      <c r="AF1248" s="77"/>
      <c r="AG1248" s="77"/>
      <c r="AH1248" s="77"/>
      <c r="AI1248" s="77"/>
      <c r="AJ1248" s="77"/>
      <c r="AK1248" s="77"/>
      <c r="AL1248" s="77"/>
      <c r="AM1248" s="77"/>
      <c r="AN1248" s="77"/>
      <c r="AO1248" s="77"/>
      <c r="AP1248" s="77"/>
      <c r="AQ1248" s="77"/>
      <c r="AR1248" s="77"/>
      <c r="AS1248" s="77"/>
      <c r="AT1248" s="77"/>
      <c r="AU1248" s="77"/>
      <c r="AV1248" s="77"/>
      <c r="AW1248" s="77"/>
      <c r="AX1248" s="77"/>
      <c r="AY1248" s="77"/>
      <c r="AZ1248" s="77"/>
      <c r="BA1248" s="77"/>
      <c r="BB1248" s="77"/>
      <c r="BC1248" s="77"/>
      <c r="BD1248" s="77"/>
      <c r="BE1248" s="77"/>
      <c r="BF1248" s="77"/>
      <c r="BG1248" s="77"/>
      <c r="BH1248" s="77"/>
      <c r="BI1248" s="77"/>
      <c r="BJ1248" s="77"/>
      <c r="BK1248" s="77"/>
      <c r="BL1248" s="77"/>
      <c r="BM1248" s="77"/>
      <c r="BN1248" s="77"/>
      <c r="BO1248" s="77"/>
      <c r="BP1248" s="77"/>
      <c r="BQ1248" s="77"/>
      <c r="BR1248" s="77"/>
      <c r="BS1248" s="77"/>
      <c r="BT1248" s="77"/>
      <c r="BU1248" s="77"/>
      <c r="BV1248" s="77"/>
      <c r="BW1248" s="77"/>
      <c r="BX1248" s="77"/>
      <c r="BY1248" s="77"/>
      <c r="BZ1248" s="77"/>
      <c r="CA1248" s="77"/>
      <c r="CB1248" s="77"/>
      <c r="CC1248" s="77"/>
      <c r="CD1248" s="77"/>
      <c r="CE1248" s="77"/>
      <c r="CF1248" s="77"/>
      <c r="CG1248" s="77"/>
      <c r="CH1248" s="77"/>
      <c r="CI1248" s="77"/>
      <c r="CJ1248" s="77"/>
      <c r="CK1248" s="77"/>
      <c r="CL1248" s="77"/>
      <c r="CN1248" s="78"/>
      <c r="CO1248" s="77"/>
      <c r="CP1248" s="77"/>
      <c r="CQ1248" s="77"/>
      <c r="CR1248" s="77"/>
      <c r="CS1248" s="77"/>
      <c r="CT1248" s="77"/>
      <c r="CU1248" s="77"/>
      <c r="CV1248" s="77"/>
      <c r="CW1248" s="77"/>
      <c r="CX1248" s="77"/>
      <c r="CY1248" s="77"/>
      <c r="CZ1248" s="77"/>
      <c r="DA1248" s="77"/>
      <c r="DB1248" s="77"/>
      <c r="DC1248" s="77"/>
      <c r="DD1248" s="77"/>
      <c r="DE1248" s="77"/>
      <c r="DF1248" s="77"/>
      <c r="DG1248" s="77"/>
      <c r="DH1248" s="77"/>
      <c r="DI1248" s="77"/>
      <c r="DJ1248" s="77"/>
      <c r="DK1248" s="77"/>
      <c r="DL1248" s="77"/>
    </row>
    <row r="1249" spans="1:116" x14ac:dyDescent="0.35">
      <c r="B1249" t="s">
        <v>332</v>
      </c>
      <c r="D1249" t="s">
        <v>771</v>
      </c>
      <c r="E1249" s="8" t="str">
        <f t="shared" si="1556"/>
        <v>1249 LAMORTR-S</v>
      </c>
      <c r="G1249" s="136" t="str">
        <f>G1214</f>
        <v>(Primary label)</v>
      </c>
      <c r="K1249" s="53"/>
      <c r="L1249" s="53"/>
      <c r="M1249" s="53"/>
      <c r="N1249" s="53"/>
      <c r="O1249" s="53"/>
      <c r="P1249" s="53"/>
      <c r="R1249" s="24"/>
      <c r="S1249" s="179" t="str">
        <f t="shared" ref="S1249:AX1249" si="1597">S1214</f>
        <v>S$16</v>
      </c>
      <c r="T1249" s="179" t="str">
        <f t="shared" si="1597"/>
        <v>T$16</v>
      </c>
      <c r="U1249" s="179" t="str">
        <f t="shared" si="1597"/>
        <v>U$16</v>
      </c>
      <c r="V1249" s="179" t="str">
        <f t="shared" si="1597"/>
        <v>V$16</v>
      </c>
      <c r="W1249" s="179" t="str">
        <f t="shared" si="1597"/>
        <v>W$16</v>
      </c>
      <c r="X1249" s="179" t="str">
        <f t="shared" si="1597"/>
        <v>X$16</v>
      </c>
      <c r="Y1249" s="179" t="str">
        <f t="shared" si="1597"/>
        <v>Y$16</v>
      </c>
      <c r="Z1249" s="179" t="str">
        <f t="shared" si="1597"/>
        <v>Z$16</v>
      </c>
      <c r="AA1249" s="179" t="str">
        <f t="shared" si="1597"/>
        <v>AA$16</v>
      </c>
      <c r="AB1249" s="179" t="str">
        <f t="shared" si="1597"/>
        <v>AB$16</v>
      </c>
      <c r="AC1249" s="179" t="str">
        <f t="shared" si="1597"/>
        <v>AC$16</v>
      </c>
      <c r="AD1249" s="179" t="str">
        <f t="shared" si="1597"/>
        <v>AD$16</v>
      </c>
      <c r="AE1249" s="179" t="str">
        <f t="shared" si="1597"/>
        <v>AE$16</v>
      </c>
      <c r="AF1249" s="179" t="str">
        <f t="shared" si="1597"/>
        <v>AF$16</v>
      </c>
      <c r="AG1249" s="179" t="str">
        <f t="shared" si="1597"/>
        <v>AG$16</v>
      </c>
      <c r="AH1249" s="179" t="str">
        <f t="shared" si="1597"/>
        <v>AH$16</v>
      </c>
      <c r="AI1249" s="179" t="str">
        <f t="shared" si="1597"/>
        <v>AI$16</v>
      </c>
      <c r="AJ1249" s="179" t="str">
        <f t="shared" si="1597"/>
        <v>AJ$16</v>
      </c>
      <c r="AK1249" s="179" t="str">
        <f t="shared" si="1597"/>
        <v>AK$16</v>
      </c>
      <c r="AL1249" s="179" t="str">
        <f t="shared" si="1597"/>
        <v>AL$16</v>
      </c>
      <c r="AM1249" s="179" t="str">
        <f t="shared" si="1597"/>
        <v>AM$16</v>
      </c>
      <c r="AN1249" s="179" t="str">
        <f t="shared" si="1597"/>
        <v>AN$16</v>
      </c>
      <c r="AO1249" s="179" t="str">
        <f t="shared" si="1597"/>
        <v>AO$16</v>
      </c>
      <c r="AP1249" s="179" t="str">
        <f t="shared" si="1597"/>
        <v>AP$16</v>
      </c>
      <c r="AQ1249" s="179" t="str">
        <f t="shared" si="1597"/>
        <v>AQ$16</v>
      </c>
      <c r="AR1249" s="179" t="str">
        <f t="shared" si="1597"/>
        <v>AR$16</v>
      </c>
      <c r="AS1249" s="179" t="str">
        <f t="shared" si="1597"/>
        <v>AS$16</v>
      </c>
      <c r="AT1249" s="179" t="str">
        <f t="shared" si="1597"/>
        <v>AT$16</v>
      </c>
      <c r="AU1249" s="179" t="str">
        <f t="shared" si="1597"/>
        <v>AU$16</v>
      </c>
      <c r="AV1249" s="179" t="str">
        <f t="shared" si="1597"/>
        <v>AV$16</v>
      </c>
      <c r="AW1249" s="179" t="str">
        <f t="shared" si="1597"/>
        <v>AW$16</v>
      </c>
      <c r="AX1249" s="179" t="str">
        <f t="shared" si="1597"/>
        <v>AX$16</v>
      </c>
      <c r="AY1249" s="179" t="str">
        <f t="shared" ref="AY1249:CD1249" si="1598">AY1214</f>
        <v>AY$16</v>
      </c>
      <c r="AZ1249" s="179" t="str">
        <f t="shared" si="1598"/>
        <v>AZ$16</v>
      </c>
      <c r="BA1249" s="179" t="str">
        <f t="shared" si="1598"/>
        <v>BA$16</v>
      </c>
      <c r="BB1249" s="179" t="str">
        <f t="shared" si="1598"/>
        <v>BB$16</v>
      </c>
      <c r="BC1249" s="179" t="str">
        <f t="shared" si="1598"/>
        <v>BC$16</v>
      </c>
      <c r="BD1249" s="179" t="str">
        <f t="shared" si="1598"/>
        <v>BD$16</v>
      </c>
      <c r="BE1249" s="179" t="str">
        <f t="shared" si="1598"/>
        <v>BE$16</v>
      </c>
      <c r="BF1249" s="179" t="str">
        <f t="shared" si="1598"/>
        <v>BF$16</v>
      </c>
      <c r="BG1249" s="179" t="str">
        <f t="shared" si="1598"/>
        <v>BG$16</v>
      </c>
      <c r="BH1249" s="179" t="str">
        <f t="shared" si="1598"/>
        <v>BH$16</v>
      </c>
      <c r="BI1249" s="179" t="str">
        <f t="shared" si="1598"/>
        <v>BI$16</v>
      </c>
      <c r="BJ1249" s="179" t="str">
        <f t="shared" si="1598"/>
        <v>BJ$16</v>
      </c>
      <c r="BK1249" s="179" t="str">
        <f t="shared" si="1598"/>
        <v>BK$16</v>
      </c>
      <c r="BL1249" s="179" t="str">
        <f t="shared" si="1598"/>
        <v>BL$16</v>
      </c>
      <c r="BM1249" s="179" t="str">
        <f t="shared" si="1598"/>
        <v>BM$16</v>
      </c>
      <c r="BN1249" s="179" t="str">
        <f t="shared" si="1598"/>
        <v>BN$16</v>
      </c>
      <c r="BO1249" s="179" t="str">
        <f t="shared" si="1598"/>
        <v>BO$16</v>
      </c>
      <c r="BP1249" s="179" t="str">
        <f t="shared" si="1598"/>
        <v>BP$16</v>
      </c>
      <c r="BQ1249" s="179" t="str">
        <f t="shared" si="1598"/>
        <v>BQ$16</v>
      </c>
      <c r="BR1249" s="179" t="str">
        <f t="shared" si="1598"/>
        <v>BR$16</v>
      </c>
      <c r="BS1249" s="179" t="str">
        <f t="shared" si="1598"/>
        <v>BS$16</v>
      </c>
      <c r="BT1249" s="179" t="str">
        <f t="shared" si="1598"/>
        <v>BT$16</v>
      </c>
      <c r="BU1249" s="179" t="str">
        <f t="shared" si="1598"/>
        <v>BU$16</v>
      </c>
      <c r="BV1249" s="179" t="str">
        <f t="shared" si="1598"/>
        <v>BV$16</v>
      </c>
      <c r="BW1249" s="179" t="str">
        <f t="shared" si="1598"/>
        <v>BW$16</v>
      </c>
      <c r="BX1249" s="179" t="str">
        <f t="shared" si="1598"/>
        <v>BX$16</v>
      </c>
      <c r="BY1249" s="179" t="str">
        <f t="shared" si="1598"/>
        <v>BY$16</v>
      </c>
      <c r="BZ1249" s="179" t="str">
        <f t="shared" si="1598"/>
        <v>BZ$16</v>
      </c>
      <c r="CA1249" s="179" t="str">
        <f t="shared" si="1598"/>
        <v>CA$16</v>
      </c>
      <c r="CB1249" s="179" t="str">
        <f t="shared" si="1598"/>
        <v>CB$16</v>
      </c>
      <c r="CC1249" s="179" t="str">
        <f t="shared" si="1598"/>
        <v>CC$16</v>
      </c>
      <c r="CD1249" s="179" t="str">
        <f t="shared" si="1598"/>
        <v>CD$16</v>
      </c>
      <c r="CE1249" s="179" t="str">
        <f t="shared" ref="CE1249:CL1249" si="1599">CE1214</f>
        <v>CE$16</v>
      </c>
      <c r="CF1249" s="179" t="str">
        <f t="shared" si="1599"/>
        <v>CF$16</v>
      </c>
      <c r="CG1249" s="179" t="str">
        <f t="shared" si="1599"/>
        <v>CG$16</v>
      </c>
      <c r="CH1249" s="179" t="str">
        <f t="shared" si="1599"/>
        <v>CH$16</v>
      </c>
      <c r="CI1249" s="179" t="str">
        <f t="shared" si="1599"/>
        <v>CI$16</v>
      </c>
      <c r="CJ1249" s="179" t="str">
        <f t="shared" si="1599"/>
        <v>CJ$16</v>
      </c>
      <c r="CK1249" s="179" t="str">
        <f t="shared" si="1599"/>
        <v>CK$16</v>
      </c>
      <c r="CL1249" s="179" t="str">
        <f t="shared" si="1599"/>
        <v>CL$16</v>
      </c>
      <c r="CO1249" s="179" t="str">
        <f t="shared" ref="CO1249:DL1249" si="1600">CO1214</f>
        <v>CO$16</v>
      </c>
      <c r="CP1249" s="179" t="str">
        <f t="shared" si="1600"/>
        <v>CP$16</v>
      </c>
      <c r="CQ1249" s="179" t="str">
        <f t="shared" si="1600"/>
        <v>CQ$16</v>
      </c>
      <c r="CR1249" s="179" t="str">
        <f t="shared" si="1600"/>
        <v>CR$16</v>
      </c>
      <c r="CS1249" s="179" t="str">
        <f t="shared" si="1600"/>
        <v>CS$16</v>
      </c>
      <c r="CT1249" s="179" t="str">
        <f t="shared" si="1600"/>
        <v>CT$16</v>
      </c>
      <c r="CU1249" s="179" t="str">
        <f t="shared" si="1600"/>
        <v>CU$16</v>
      </c>
      <c r="CV1249" s="179" t="str">
        <f t="shared" si="1600"/>
        <v>CV$16</v>
      </c>
      <c r="CW1249" s="179" t="str">
        <f t="shared" si="1600"/>
        <v>CW$16</v>
      </c>
      <c r="CX1249" s="179" t="str">
        <f t="shared" si="1600"/>
        <v>CX$16</v>
      </c>
      <c r="CY1249" s="179" t="str">
        <f t="shared" si="1600"/>
        <v>CY$16</v>
      </c>
      <c r="CZ1249" s="179" t="str">
        <f t="shared" si="1600"/>
        <v>CZ$16</v>
      </c>
      <c r="DA1249" s="179" t="str">
        <f t="shared" si="1600"/>
        <v>DA$16</v>
      </c>
      <c r="DB1249" s="179" t="str">
        <f t="shared" si="1600"/>
        <v>DB$16</v>
      </c>
      <c r="DC1249" s="179" t="str">
        <f t="shared" si="1600"/>
        <v>DC$16</v>
      </c>
      <c r="DD1249" s="179" t="str">
        <f t="shared" si="1600"/>
        <v>DD$16</v>
      </c>
      <c r="DE1249" s="179" t="str">
        <f t="shared" si="1600"/>
        <v>DE$16</v>
      </c>
      <c r="DF1249" s="179" t="str">
        <f t="shared" si="1600"/>
        <v>DF$16</v>
      </c>
      <c r="DG1249" s="179" t="str">
        <f t="shared" si="1600"/>
        <v>DG$16</v>
      </c>
      <c r="DH1249" s="179" t="str">
        <f t="shared" si="1600"/>
        <v>DH$16</v>
      </c>
      <c r="DI1249" s="179" t="str">
        <f t="shared" si="1600"/>
        <v>DI$16</v>
      </c>
      <c r="DJ1249" s="179" t="str">
        <f t="shared" si="1600"/>
        <v>DJ$16</v>
      </c>
      <c r="DK1249" s="179" t="str">
        <f t="shared" si="1600"/>
        <v>DK$16</v>
      </c>
      <c r="DL1249" s="179" t="str">
        <f t="shared" si="1600"/>
        <v>DL$16</v>
      </c>
    </row>
    <row r="1250" spans="1:116" x14ac:dyDescent="0.35">
      <c r="B1250" t="s">
        <v>332</v>
      </c>
      <c r="D1250" t="s">
        <v>771</v>
      </c>
      <c r="E1250" s="8" t="str">
        <f t="shared" si="1556"/>
        <v>1250 LAMORTR-S</v>
      </c>
      <c r="G1250" s="136" t="str">
        <f>G1215</f>
        <v>primary unit</v>
      </c>
      <c r="H1250" s="12"/>
      <c r="I1250" s="60"/>
      <c r="J1250" s="60"/>
      <c r="K1250" s="15"/>
      <c r="L1250" s="15"/>
      <c r="M1250" s="15"/>
      <c r="N1250" s="15"/>
      <c r="O1250" s="15"/>
      <c r="P1250" s="15"/>
      <c r="R1250" s="15"/>
      <c r="S1250" s="179" t="str">
        <f t="shared" ref="S1250:AX1250" si="1601">S1215</f>
        <v>S$17</v>
      </c>
      <c r="T1250" s="179" t="str">
        <f t="shared" si="1601"/>
        <v>T$17</v>
      </c>
      <c r="U1250" s="179" t="str">
        <f t="shared" si="1601"/>
        <v>U$17</v>
      </c>
      <c r="V1250" s="179" t="str">
        <f t="shared" si="1601"/>
        <v>V$17</v>
      </c>
      <c r="W1250" s="179" t="str">
        <f t="shared" si="1601"/>
        <v>W$17</v>
      </c>
      <c r="X1250" s="179" t="str">
        <f t="shared" si="1601"/>
        <v>X$17</v>
      </c>
      <c r="Y1250" s="179" t="str">
        <f t="shared" si="1601"/>
        <v>Y$17</v>
      </c>
      <c r="Z1250" s="179" t="str">
        <f t="shared" si="1601"/>
        <v>Z$17</v>
      </c>
      <c r="AA1250" s="179" t="str">
        <f t="shared" si="1601"/>
        <v>AA$17</v>
      </c>
      <c r="AB1250" s="179" t="str">
        <f t="shared" si="1601"/>
        <v>AB$17</v>
      </c>
      <c r="AC1250" s="179" t="str">
        <f t="shared" si="1601"/>
        <v>AC$17</v>
      </c>
      <c r="AD1250" s="179" t="str">
        <f t="shared" si="1601"/>
        <v>AD$17</v>
      </c>
      <c r="AE1250" s="179" t="str">
        <f t="shared" si="1601"/>
        <v>AE$17</v>
      </c>
      <c r="AF1250" s="179" t="str">
        <f t="shared" si="1601"/>
        <v>AF$17</v>
      </c>
      <c r="AG1250" s="179" t="str">
        <f t="shared" si="1601"/>
        <v>AG$17</v>
      </c>
      <c r="AH1250" s="179" t="str">
        <f t="shared" si="1601"/>
        <v>AH$17</v>
      </c>
      <c r="AI1250" s="179" t="str">
        <f t="shared" si="1601"/>
        <v>AI$17</v>
      </c>
      <c r="AJ1250" s="179" t="str">
        <f t="shared" si="1601"/>
        <v>AJ$17</v>
      </c>
      <c r="AK1250" s="179" t="str">
        <f t="shared" si="1601"/>
        <v>AK$17</v>
      </c>
      <c r="AL1250" s="179" t="str">
        <f t="shared" si="1601"/>
        <v>AL$17</v>
      </c>
      <c r="AM1250" s="179" t="str">
        <f t="shared" si="1601"/>
        <v>AM$17</v>
      </c>
      <c r="AN1250" s="179" t="str">
        <f t="shared" si="1601"/>
        <v>AN$17</v>
      </c>
      <c r="AO1250" s="179" t="str">
        <f t="shared" si="1601"/>
        <v>AO$17</v>
      </c>
      <c r="AP1250" s="179" t="str">
        <f t="shared" si="1601"/>
        <v>AP$17</v>
      </c>
      <c r="AQ1250" s="179" t="str">
        <f t="shared" si="1601"/>
        <v>AQ$17</v>
      </c>
      <c r="AR1250" s="179" t="str">
        <f t="shared" si="1601"/>
        <v>AR$17</v>
      </c>
      <c r="AS1250" s="179" t="str">
        <f t="shared" si="1601"/>
        <v>AS$17</v>
      </c>
      <c r="AT1250" s="179" t="str">
        <f t="shared" si="1601"/>
        <v>AT$17</v>
      </c>
      <c r="AU1250" s="179" t="str">
        <f t="shared" si="1601"/>
        <v>AU$17</v>
      </c>
      <c r="AV1250" s="179" t="str">
        <f t="shared" si="1601"/>
        <v>AV$17</v>
      </c>
      <c r="AW1250" s="179" t="str">
        <f t="shared" si="1601"/>
        <v>AW$17</v>
      </c>
      <c r="AX1250" s="179" t="str">
        <f t="shared" si="1601"/>
        <v>AX$17</v>
      </c>
      <c r="AY1250" s="179" t="str">
        <f t="shared" ref="AY1250:CD1250" si="1602">AY1215</f>
        <v>AY$17</v>
      </c>
      <c r="AZ1250" s="179" t="str">
        <f t="shared" si="1602"/>
        <v>AZ$17</v>
      </c>
      <c r="BA1250" s="179" t="str">
        <f t="shared" si="1602"/>
        <v>BA$17</v>
      </c>
      <c r="BB1250" s="179" t="str">
        <f t="shared" si="1602"/>
        <v>BB$17</v>
      </c>
      <c r="BC1250" s="179" t="str">
        <f t="shared" si="1602"/>
        <v>BC$17</v>
      </c>
      <c r="BD1250" s="179" t="str">
        <f t="shared" si="1602"/>
        <v>BD$17</v>
      </c>
      <c r="BE1250" s="179" t="str">
        <f t="shared" si="1602"/>
        <v>BE$17</v>
      </c>
      <c r="BF1250" s="179" t="str">
        <f t="shared" si="1602"/>
        <v>BF$17</v>
      </c>
      <c r="BG1250" s="179" t="str">
        <f t="shared" si="1602"/>
        <v>BG$17</v>
      </c>
      <c r="BH1250" s="179" t="str">
        <f t="shared" si="1602"/>
        <v>BH$17</v>
      </c>
      <c r="BI1250" s="179" t="str">
        <f t="shared" si="1602"/>
        <v>BI$17</v>
      </c>
      <c r="BJ1250" s="179" t="str">
        <f t="shared" si="1602"/>
        <v>BJ$17</v>
      </c>
      <c r="BK1250" s="179" t="str">
        <f t="shared" si="1602"/>
        <v>BK$17</v>
      </c>
      <c r="BL1250" s="179" t="str">
        <f t="shared" si="1602"/>
        <v>BL$17</v>
      </c>
      <c r="BM1250" s="179" t="str">
        <f t="shared" si="1602"/>
        <v>BM$17</v>
      </c>
      <c r="BN1250" s="179" t="str">
        <f t="shared" si="1602"/>
        <v>BN$17</v>
      </c>
      <c r="BO1250" s="179" t="str">
        <f t="shared" si="1602"/>
        <v>BO$17</v>
      </c>
      <c r="BP1250" s="179" t="str">
        <f t="shared" si="1602"/>
        <v>BP$17</v>
      </c>
      <c r="BQ1250" s="179" t="str">
        <f t="shared" si="1602"/>
        <v>BQ$17</v>
      </c>
      <c r="BR1250" s="179" t="str">
        <f t="shared" si="1602"/>
        <v>BR$17</v>
      </c>
      <c r="BS1250" s="179" t="str">
        <f t="shared" si="1602"/>
        <v>BS$17</v>
      </c>
      <c r="BT1250" s="179" t="str">
        <f t="shared" si="1602"/>
        <v>BT$17</v>
      </c>
      <c r="BU1250" s="179" t="str">
        <f t="shared" si="1602"/>
        <v>BU$17</v>
      </c>
      <c r="BV1250" s="179" t="str">
        <f t="shared" si="1602"/>
        <v>BV$17</v>
      </c>
      <c r="BW1250" s="179" t="str">
        <f t="shared" si="1602"/>
        <v>BW$17</v>
      </c>
      <c r="BX1250" s="179" t="str">
        <f t="shared" si="1602"/>
        <v>BX$17</v>
      </c>
      <c r="BY1250" s="179" t="str">
        <f t="shared" si="1602"/>
        <v>BY$17</v>
      </c>
      <c r="BZ1250" s="179" t="str">
        <f t="shared" si="1602"/>
        <v>BZ$17</v>
      </c>
      <c r="CA1250" s="179" t="str">
        <f t="shared" si="1602"/>
        <v>CA$17</v>
      </c>
      <c r="CB1250" s="179" t="str">
        <f t="shared" si="1602"/>
        <v>CB$17</v>
      </c>
      <c r="CC1250" s="179" t="str">
        <f t="shared" si="1602"/>
        <v>CC$17</v>
      </c>
      <c r="CD1250" s="179" t="str">
        <f t="shared" si="1602"/>
        <v>CD$17</v>
      </c>
      <c r="CE1250" s="179" t="str">
        <f t="shared" ref="CE1250:CL1250" si="1603">CE1215</f>
        <v>CE$17</v>
      </c>
      <c r="CF1250" s="179" t="str">
        <f t="shared" si="1603"/>
        <v>CF$17</v>
      </c>
      <c r="CG1250" s="179" t="str">
        <f t="shared" si="1603"/>
        <v>CG$17</v>
      </c>
      <c r="CH1250" s="179" t="str">
        <f t="shared" si="1603"/>
        <v>CH$17</v>
      </c>
      <c r="CI1250" s="179" t="str">
        <f t="shared" si="1603"/>
        <v>CI$17</v>
      </c>
      <c r="CJ1250" s="179" t="str">
        <f t="shared" si="1603"/>
        <v>CJ$17</v>
      </c>
      <c r="CK1250" s="179" t="str">
        <f t="shared" si="1603"/>
        <v>CK$17</v>
      </c>
      <c r="CL1250" s="179" t="str">
        <f t="shared" si="1603"/>
        <v>CL$17</v>
      </c>
      <c r="CN1250" s="60"/>
      <c r="CO1250" s="179" t="str">
        <f t="shared" ref="CO1250:DL1250" si="1604">CO1215</f>
        <v>CO$17</v>
      </c>
      <c r="CP1250" s="179" t="str">
        <f t="shared" si="1604"/>
        <v>CP$17</v>
      </c>
      <c r="CQ1250" s="179" t="str">
        <f t="shared" si="1604"/>
        <v>CQ$17</v>
      </c>
      <c r="CR1250" s="179" t="str">
        <f t="shared" si="1604"/>
        <v>CR$17</v>
      </c>
      <c r="CS1250" s="179" t="str">
        <f t="shared" si="1604"/>
        <v>CS$17</v>
      </c>
      <c r="CT1250" s="179" t="str">
        <f t="shared" si="1604"/>
        <v>CT$17</v>
      </c>
      <c r="CU1250" s="179" t="str">
        <f t="shared" si="1604"/>
        <v>CU$17</v>
      </c>
      <c r="CV1250" s="179" t="str">
        <f t="shared" si="1604"/>
        <v>CV$17</v>
      </c>
      <c r="CW1250" s="179" t="str">
        <f t="shared" si="1604"/>
        <v>CW$17</v>
      </c>
      <c r="CX1250" s="179" t="str">
        <f t="shared" si="1604"/>
        <v>CX$17</v>
      </c>
      <c r="CY1250" s="179" t="str">
        <f t="shared" si="1604"/>
        <v>CY$17</v>
      </c>
      <c r="CZ1250" s="179" t="str">
        <f t="shared" si="1604"/>
        <v>CZ$17</v>
      </c>
      <c r="DA1250" s="179" t="str">
        <f t="shared" si="1604"/>
        <v>DA$17</v>
      </c>
      <c r="DB1250" s="179" t="str">
        <f t="shared" si="1604"/>
        <v>DB$17</v>
      </c>
      <c r="DC1250" s="179" t="str">
        <f t="shared" si="1604"/>
        <v>DC$17</v>
      </c>
      <c r="DD1250" s="179" t="str">
        <f t="shared" si="1604"/>
        <v>DD$17</v>
      </c>
      <c r="DE1250" s="179" t="str">
        <f t="shared" si="1604"/>
        <v>DE$17</v>
      </c>
      <c r="DF1250" s="179" t="str">
        <f t="shared" si="1604"/>
        <v>DF$17</v>
      </c>
      <c r="DG1250" s="179" t="str">
        <f t="shared" si="1604"/>
        <v>DG$17</v>
      </c>
      <c r="DH1250" s="179" t="str">
        <f t="shared" si="1604"/>
        <v>DH$17</v>
      </c>
      <c r="DI1250" s="179" t="str">
        <f t="shared" si="1604"/>
        <v>DI$17</v>
      </c>
      <c r="DJ1250" s="179" t="str">
        <f t="shared" si="1604"/>
        <v>DJ$17</v>
      </c>
      <c r="DK1250" s="179" t="str">
        <f t="shared" si="1604"/>
        <v>DK$17</v>
      </c>
      <c r="DL1250" s="179" t="str">
        <f t="shared" si="1604"/>
        <v>DL$17</v>
      </c>
    </row>
    <row r="1251" spans="1:116" x14ac:dyDescent="0.35">
      <c r="B1251" t="s">
        <v>332</v>
      </c>
      <c r="D1251" t="s">
        <v>771</v>
      </c>
      <c r="E1251" s="8" t="str">
        <f t="shared" si="1556"/>
        <v>1251 LAMORTR-S</v>
      </c>
      <c r="G1251" s="136" t="str">
        <f>G1216</f>
        <v>Primary revenue driver</v>
      </c>
      <c r="H1251" s="12"/>
      <c r="I1251" s="60"/>
      <c r="J1251" s="60"/>
      <c r="K1251" s="15"/>
      <c r="L1251" s="15"/>
      <c r="M1251" s="15"/>
      <c r="N1251" s="15"/>
      <c r="O1251" s="15"/>
      <c r="P1251" s="15"/>
      <c r="R1251" s="15"/>
      <c r="S1251" s="179">
        <f t="shared" ref="S1251:AX1251" si="1605">S1216</f>
        <v>0</v>
      </c>
      <c r="T1251" s="179">
        <f t="shared" si="1605"/>
        <v>0</v>
      </c>
      <c r="U1251" s="179">
        <f t="shared" si="1605"/>
        <v>0</v>
      </c>
      <c r="V1251" s="179">
        <f t="shared" si="1605"/>
        <v>0</v>
      </c>
      <c r="W1251" s="179">
        <f t="shared" si="1605"/>
        <v>0</v>
      </c>
      <c r="X1251" s="179">
        <f t="shared" si="1605"/>
        <v>0</v>
      </c>
      <c r="Y1251" s="179">
        <f t="shared" si="1605"/>
        <v>0</v>
      </c>
      <c r="Z1251" s="179">
        <f t="shared" si="1605"/>
        <v>0</v>
      </c>
      <c r="AA1251" s="179">
        <f t="shared" si="1605"/>
        <v>0</v>
      </c>
      <c r="AB1251" s="179">
        <f t="shared" si="1605"/>
        <v>0</v>
      </c>
      <c r="AC1251" s="179">
        <f t="shared" si="1605"/>
        <v>0</v>
      </c>
      <c r="AD1251" s="179">
        <f t="shared" si="1605"/>
        <v>0</v>
      </c>
      <c r="AE1251" s="179">
        <f t="shared" si="1605"/>
        <v>0</v>
      </c>
      <c r="AF1251" s="179">
        <f t="shared" si="1605"/>
        <v>0</v>
      </c>
      <c r="AG1251" s="179">
        <f t="shared" si="1605"/>
        <v>0</v>
      </c>
      <c r="AH1251" s="179">
        <f t="shared" si="1605"/>
        <v>0</v>
      </c>
      <c r="AI1251" s="179">
        <f t="shared" si="1605"/>
        <v>0</v>
      </c>
      <c r="AJ1251" s="179">
        <f t="shared" si="1605"/>
        <v>0</v>
      </c>
      <c r="AK1251" s="179">
        <f t="shared" si="1605"/>
        <v>0</v>
      </c>
      <c r="AL1251" s="179">
        <f t="shared" si="1605"/>
        <v>0</v>
      </c>
      <c r="AM1251" s="179">
        <f t="shared" si="1605"/>
        <v>0</v>
      </c>
      <c r="AN1251" s="179">
        <f t="shared" si="1605"/>
        <v>0</v>
      </c>
      <c r="AO1251" s="179">
        <f t="shared" si="1605"/>
        <v>0</v>
      </c>
      <c r="AP1251" s="179">
        <f t="shared" si="1605"/>
        <v>0</v>
      </c>
      <c r="AQ1251" s="179">
        <f t="shared" si="1605"/>
        <v>0</v>
      </c>
      <c r="AR1251" s="179">
        <f t="shared" si="1605"/>
        <v>0</v>
      </c>
      <c r="AS1251" s="179">
        <f t="shared" si="1605"/>
        <v>0</v>
      </c>
      <c r="AT1251" s="179">
        <f t="shared" si="1605"/>
        <v>0</v>
      </c>
      <c r="AU1251" s="179">
        <f t="shared" si="1605"/>
        <v>0</v>
      </c>
      <c r="AV1251" s="179">
        <f t="shared" si="1605"/>
        <v>0</v>
      </c>
      <c r="AW1251" s="179">
        <f t="shared" si="1605"/>
        <v>0</v>
      </c>
      <c r="AX1251" s="179">
        <f t="shared" si="1605"/>
        <v>0</v>
      </c>
      <c r="AY1251" s="179">
        <f t="shared" ref="AY1251:CD1251" si="1606">AY1216</f>
        <v>0</v>
      </c>
      <c r="AZ1251" s="179">
        <f t="shared" si="1606"/>
        <v>0</v>
      </c>
      <c r="BA1251" s="179">
        <f t="shared" si="1606"/>
        <v>0</v>
      </c>
      <c r="BB1251" s="179">
        <f t="shared" si="1606"/>
        <v>0</v>
      </c>
      <c r="BC1251" s="179">
        <f t="shared" si="1606"/>
        <v>0</v>
      </c>
      <c r="BD1251" s="179">
        <f t="shared" si="1606"/>
        <v>0</v>
      </c>
      <c r="BE1251" s="179">
        <f t="shared" si="1606"/>
        <v>0</v>
      </c>
      <c r="BF1251" s="179">
        <f t="shared" si="1606"/>
        <v>0</v>
      </c>
      <c r="BG1251" s="179">
        <f t="shared" si="1606"/>
        <v>0</v>
      </c>
      <c r="BH1251" s="179">
        <f t="shared" si="1606"/>
        <v>0</v>
      </c>
      <c r="BI1251" s="179">
        <f t="shared" si="1606"/>
        <v>0</v>
      </c>
      <c r="BJ1251" s="179">
        <f t="shared" si="1606"/>
        <v>0</v>
      </c>
      <c r="BK1251" s="179">
        <f t="shared" si="1606"/>
        <v>0</v>
      </c>
      <c r="BL1251" s="179">
        <f t="shared" si="1606"/>
        <v>0</v>
      </c>
      <c r="BM1251" s="179">
        <f t="shared" si="1606"/>
        <v>0</v>
      </c>
      <c r="BN1251" s="179">
        <f t="shared" si="1606"/>
        <v>0</v>
      </c>
      <c r="BO1251" s="179">
        <f t="shared" si="1606"/>
        <v>0</v>
      </c>
      <c r="BP1251" s="179">
        <f t="shared" si="1606"/>
        <v>0</v>
      </c>
      <c r="BQ1251" s="179">
        <f t="shared" si="1606"/>
        <v>0</v>
      </c>
      <c r="BR1251" s="179">
        <f t="shared" si="1606"/>
        <v>0</v>
      </c>
      <c r="BS1251" s="179">
        <f t="shared" si="1606"/>
        <v>0</v>
      </c>
      <c r="BT1251" s="179">
        <f t="shared" si="1606"/>
        <v>0</v>
      </c>
      <c r="BU1251" s="179">
        <f t="shared" si="1606"/>
        <v>0</v>
      </c>
      <c r="BV1251" s="179">
        <f t="shared" si="1606"/>
        <v>0</v>
      </c>
      <c r="BW1251" s="179">
        <f t="shared" si="1606"/>
        <v>0</v>
      </c>
      <c r="BX1251" s="179">
        <f t="shared" si="1606"/>
        <v>0</v>
      </c>
      <c r="BY1251" s="179">
        <f t="shared" si="1606"/>
        <v>0</v>
      </c>
      <c r="BZ1251" s="179">
        <f t="shared" si="1606"/>
        <v>0</v>
      </c>
      <c r="CA1251" s="179">
        <f t="shared" si="1606"/>
        <v>0</v>
      </c>
      <c r="CB1251" s="179">
        <f t="shared" si="1606"/>
        <v>0</v>
      </c>
      <c r="CC1251" s="179">
        <f t="shared" si="1606"/>
        <v>0</v>
      </c>
      <c r="CD1251" s="179">
        <f t="shared" si="1606"/>
        <v>0</v>
      </c>
      <c r="CE1251" s="179">
        <f t="shared" ref="CE1251:CL1251" si="1607">CE1216</f>
        <v>0</v>
      </c>
      <c r="CF1251" s="179">
        <f t="shared" si="1607"/>
        <v>0</v>
      </c>
      <c r="CG1251" s="179">
        <f t="shared" si="1607"/>
        <v>0</v>
      </c>
      <c r="CH1251" s="179">
        <f t="shared" si="1607"/>
        <v>0</v>
      </c>
      <c r="CI1251" s="179">
        <f t="shared" si="1607"/>
        <v>0</v>
      </c>
      <c r="CJ1251" s="179">
        <f t="shared" si="1607"/>
        <v>0</v>
      </c>
      <c r="CK1251" s="179">
        <f t="shared" si="1607"/>
        <v>0</v>
      </c>
      <c r="CL1251" s="179">
        <f t="shared" si="1607"/>
        <v>0</v>
      </c>
      <c r="CN1251" s="60"/>
      <c r="CO1251" s="179">
        <f t="shared" ref="CO1251:DL1251" si="1608">CO1216</f>
        <v>0</v>
      </c>
      <c r="CP1251" s="179">
        <f t="shared" si="1608"/>
        <v>0</v>
      </c>
      <c r="CQ1251" s="179">
        <f t="shared" si="1608"/>
        <v>0</v>
      </c>
      <c r="CR1251" s="179">
        <f t="shared" si="1608"/>
        <v>0</v>
      </c>
      <c r="CS1251" s="179">
        <f t="shared" si="1608"/>
        <v>0</v>
      </c>
      <c r="CT1251" s="179">
        <f t="shared" si="1608"/>
        <v>0</v>
      </c>
      <c r="CU1251" s="179">
        <f t="shared" si="1608"/>
        <v>0</v>
      </c>
      <c r="CV1251" s="179">
        <f t="shared" si="1608"/>
        <v>0</v>
      </c>
      <c r="CW1251" s="179">
        <f t="shared" si="1608"/>
        <v>0</v>
      </c>
      <c r="CX1251" s="179">
        <f t="shared" si="1608"/>
        <v>0</v>
      </c>
      <c r="CY1251" s="179">
        <f t="shared" si="1608"/>
        <v>0</v>
      </c>
      <c r="CZ1251" s="179">
        <f t="shared" si="1608"/>
        <v>0</v>
      </c>
      <c r="DA1251" s="179">
        <f t="shared" si="1608"/>
        <v>0</v>
      </c>
      <c r="DB1251" s="179">
        <f t="shared" si="1608"/>
        <v>0</v>
      </c>
      <c r="DC1251" s="179">
        <f t="shared" si="1608"/>
        <v>0</v>
      </c>
      <c r="DD1251" s="179">
        <f t="shared" si="1608"/>
        <v>0</v>
      </c>
      <c r="DE1251" s="179">
        <f t="shared" si="1608"/>
        <v>0</v>
      </c>
      <c r="DF1251" s="179">
        <f t="shared" si="1608"/>
        <v>0</v>
      </c>
      <c r="DG1251" s="179">
        <f t="shared" si="1608"/>
        <v>0</v>
      </c>
      <c r="DH1251" s="179">
        <f t="shared" si="1608"/>
        <v>0</v>
      </c>
      <c r="DI1251" s="179">
        <f t="shared" si="1608"/>
        <v>0</v>
      </c>
      <c r="DJ1251" s="179">
        <f t="shared" si="1608"/>
        <v>0</v>
      </c>
      <c r="DK1251" s="179">
        <f t="shared" si="1608"/>
        <v>0</v>
      </c>
      <c r="DL1251" s="179">
        <f t="shared" si="1608"/>
        <v>0</v>
      </c>
    </row>
    <row r="1252" spans="1:116" x14ac:dyDescent="0.35">
      <c r="B1252" t="s">
        <v>332</v>
      </c>
      <c r="D1252" t="s">
        <v>771</v>
      </c>
      <c r="E1252" s="8" t="str">
        <f t="shared" ref="E1252" si="1609">ROW()&amp;" "&amp;D1252</f>
        <v>1252 LAMORTR-S</v>
      </c>
      <c r="G1252" s="136" t="str">
        <f>G1217</f>
        <v>Primary volume driver</v>
      </c>
      <c r="H1252" s="12"/>
      <c r="I1252" s="60"/>
      <c r="J1252" s="60"/>
      <c r="K1252" s="15"/>
      <c r="L1252" s="15"/>
      <c r="M1252" s="15"/>
      <c r="N1252" s="15"/>
      <c r="O1252" s="15"/>
      <c r="P1252" s="15"/>
      <c r="R1252" s="15"/>
      <c r="S1252" s="179"/>
      <c r="T1252" s="179"/>
      <c r="U1252" s="179"/>
      <c r="V1252" s="179"/>
      <c r="W1252" s="179"/>
      <c r="X1252" s="179"/>
      <c r="Y1252" s="179"/>
      <c r="Z1252" s="179"/>
      <c r="AA1252" s="179"/>
      <c r="AB1252" s="179"/>
      <c r="AC1252" s="179"/>
      <c r="AD1252" s="179"/>
      <c r="AE1252" s="179"/>
      <c r="AF1252" s="179"/>
      <c r="AG1252" s="179"/>
      <c r="AH1252" s="179"/>
      <c r="AI1252" s="179"/>
      <c r="AJ1252" s="179"/>
      <c r="AK1252" s="179"/>
      <c r="AL1252" s="179"/>
      <c r="AM1252" s="179"/>
      <c r="AN1252" s="179"/>
      <c r="AO1252" s="179"/>
      <c r="AP1252" s="179"/>
      <c r="AQ1252" s="179"/>
      <c r="AR1252" s="179"/>
      <c r="AS1252" s="179"/>
      <c r="AT1252" s="179"/>
      <c r="AU1252" s="179"/>
      <c r="AV1252" s="179"/>
      <c r="AW1252" s="179"/>
      <c r="AX1252" s="179"/>
      <c r="AY1252" s="179"/>
      <c r="AZ1252" s="179"/>
      <c r="BA1252" s="179"/>
      <c r="BB1252" s="179"/>
      <c r="BC1252" s="179"/>
      <c r="BD1252" s="179"/>
      <c r="BE1252" s="179"/>
      <c r="BF1252" s="179"/>
      <c r="BG1252" s="179"/>
      <c r="BH1252" s="179"/>
      <c r="BI1252" s="179"/>
      <c r="BJ1252" s="179"/>
      <c r="BK1252" s="179"/>
      <c r="BL1252" s="179"/>
      <c r="BM1252" s="179"/>
      <c r="BN1252" s="179"/>
      <c r="BO1252" s="179"/>
      <c r="BP1252" s="179"/>
      <c r="BQ1252" s="179"/>
      <c r="BR1252" s="179"/>
      <c r="BS1252" s="179"/>
      <c r="BT1252" s="179"/>
      <c r="BU1252" s="179"/>
      <c r="BV1252" s="179"/>
      <c r="BW1252" s="179"/>
      <c r="BX1252" s="179"/>
      <c r="BY1252" s="179"/>
      <c r="BZ1252" s="179"/>
      <c r="CA1252" s="179"/>
      <c r="CB1252" s="179"/>
      <c r="CC1252" s="179"/>
      <c r="CD1252" s="179"/>
      <c r="CE1252" s="179"/>
      <c r="CF1252" s="179"/>
      <c r="CG1252" s="179"/>
      <c r="CH1252" s="179"/>
      <c r="CI1252" s="179"/>
      <c r="CJ1252" s="179"/>
      <c r="CK1252" s="179"/>
      <c r="CL1252" s="179"/>
      <c r="CN1252" s="60"/>
      <c r="CO1252" s="179"/>
      <c r="CP1252" s="179"/>
      <c r="CQ1252" s="179"/>
      <c r="CR1252" s="179"/>
      <c r="CS1252" s="179"/>
      <c r="CT1252" s="179"/>
      <c r="CU1252" s="179"/>
      <c r="CV1252" s="179"/>
      <c r="CW1252" s="179"/>
      <c r="CX1252" s="179"/>
      <c r="CY1252" s="179"/>
      <c r="CZ1252" s="179"/>
      <c r="DA1252" s="179"/>
      <c r="DB1252" s="179"/>
      <c r="DC1252" s="179"/>
      <c r="DD1252" s="179"/>
      <c r="DE1252" s="179"/>
      <c r="DF1252" s="179"/>
      <c r="DG1252" s="179"/>
      <c r="DH1252" s="179"/>
      <c r="DI1252" s="179"/>
      <c r="DJ1252" s="179"/>
      <c r="DK1252" s="179"/>
      <c r="DL1252" s="179"/>
    </row>
    <row r="1253" spans="1:116" x14ac:dyDescent="0.35">
      <c r="B1253" t="s">
        <v>332</v>
      </c>
      <c r="D1253" t="s">
        <v>771</v>
      </c>
      <c r="E1253" s="8" t="str">
        <f t="shared" si="1556"/>
        <v>1253 LAMORTR-S</v>
      </c>
      <c r="G1253" s="191" t="str">
        <f>G1222</f>
        <v>Revenue driven amortizing loan - no defaults:</v>
      </c>
      <c r="H1253" s="12"/>
      <c r="I1253" s="60"/>
      <c r="J1253" s="60"/>
      <c r="K1253" s="15"/>
      <c r="L1253" s="15"/>
      <c r="M1253" s="15"/>
      <c r="N1253" s="15"/>
      <c r="O1253" s="15"/>
      <c r="P1253" s="15"/>
      <c r="R1253" s="15"/>
      <c r="S1253" s="4" t="str">
        <f t="shared" ref="S1253:AX1253" si="1610">ADDRESS(ROW(S1234),COLUMN(S1234),2)</f>
        <v>S$1234</v>
      </c>
      <c r="T1253" s="4" t="str">
        <f t="shared" si="1610"/>
        <v>T$1234</v>
      </c>
      <c r="U1253" s="4" t="str">
        <f t="shared" si="1610"/>
        <v>U$1234</v>
      </c>
      <c r="V1253" s="4" t="str">
        <f t="shared" si="1610"/>
        <v>V$1234</v>
      </c>
      <c r="W1253" s="4" t="str">
        <f t="shared" si="1610"/>
        <v>W$1234</v>
      </c>
      <c r="X1253" s="4" t="str">
        <f t="shared" si="1610"/>
        <v>X$1234</v>
      </c>
      <c r="Y1253" s="4" t="str">
        <f t="shared" si="1610"/>
        <v>Y$1234</v>
      </c>
      <c r="Z1253" s="4" t="str">
        <f t="shared" si="1610"/>
        <v>Z$1234</v>
      </c>
      <c r="AA1253" s="4" t="str">
        <f t="shared" si="1610"/>
        <v>AA$1234</v>
      </c>
      <c r="AB1253" s="4" t="str">
        <f t="shared" si="1610"/>
        <v>AB$1234</v>
      </c>
      <c r="AC1253" s="4" t="str">
        <f t="shared" si="1610"/>
        <v>AC$1234</v>
      </c>
      <c r="AD1253" s="4" t="str">
        <f t="shared" si="1610"/>
        <v>AD$1234</v>
      </c>
      <c r="AE1253" s="4" t="str">
        <f t="shared" si="1610"/>
        <v>AE$1234</v>
      </c>
      <c r="AF1253" s="4" t="str">
        <f t="shared" si="1610"/>
        <v>AF$1234</v>
      </c>
      <c r="AG1253" s="4" t="str">
        <f t="shared" si="1610"/>
        <v>AG$1234</v>
      </c>
      <c r="AH1253" s="4" t="str">
        <f t="shared" si="1610"/>
        <v>AH$1234</v>
      </c>
      <c r="AI1253" s="4" t="str">
        <f t="shared" si="1610"/>
        <v>AI$1234</v>
      </c>
      <c r="AJ1253" s="4" t="str">
        <f t="shared" si="1610"/>
        <v>AJ$1234</v>
      </c>
      <c r="AK1253" s="4" t="str">
        <f t="shared" si="1610"/>
        <v>AK$1234</v>
      </c>
      <c r="AL1253" s="4" t="str">
        <f t="shared" si="1610"/>
        <v>AL$1234</v>
      </c>
      <c r="AM1253" s="4" t="str">
        <f t="shared" si="1610"/>
        <v>AM$1234</v>
      </c>
      <c r="AN1253" s="4" t="str">
        <f t="shared" si="1610"/>
        <v>AN$1234</v>
      </c>
      <c r="AO1253" s="4" t="str">
        <f t="shared" si="1610"/>
        <v>AO$1234</v>
      </c>
      <c r="AP1253" s="4" t="str">
        <f t="shared" si="1610"/>
        <v>AP$1234</v>
      </c>
      <c r="AQ1253" s="4" t="str">
        <f t="shared" si="1610"/>
        <v>AQ$1234</v>
      </c>
      <c r="AR1253" s="4" t="str">
        <f t="shared" si="1610"/>
        <v>AR$1234</v>
      </c>
      <c r="AS1253" s="4" t="str">
        <f t="shared" si="1610"/>
        <v>AS$1234</v>
      </c>
      <c r="AT1253" s="4" t="str">
        <f t="shared" si="1610"/>
        <v>AT$1234</v>
      </c>
      <c r="AU1253" s="4" t="str">
        <f t="shared" si="1610"/>
        <v>AU$1234</v>
      </c>
      <c r="AV1253" s="4" t="str">
        <f t="shared" si="1610"/>
        <v>AV$1234</v>
      </c>
      <c r="AW1253" s="4" t="str">
        <f t="shared" si="1610"/>
        <v>AW$1234</v>
      </c>
      <c r="AX1253" s="4" t="str">
        <f t="shared" si="1610"/>
        <v>AX$1234</v>
      </c>
      <c r="AY1253" s="4" t="str">
        <f t="shared" ref="AY1253:CD1253" si="1611">ADDRESS(ROW(AY1234),COLUMN(AY1234),2)</f>
        <v>AY$1234</v>
      </c>
      <c r="AZ1253" s="4" t="str">
        <f t="shared" si="1611"/>
        <v>AZ$1234</v>
      </c>
      <c r="BA1253" s="4" t="str">
        <f t="shared" si="1611"/>
        <v>BA$1234</v>
      </c>
      <c r="BB1253" s="4" t="str">
        <f t="shared" si="1611"/>
        <v>BB$1234</v>
      </c>
      <c r="BC1253" s="4" t="str">
        <f t="shared" si="1611"/>
        <v>BC$1234</v>
      </c>
      <c r="BD1253" s="4" t="str">
        <f t="shared" si="1611"/>
        <v>BD$1234</v>
      </c>
      <c r="BE1253" s="4" t="str">
        <f t="shared" si="1611"/>
        <v>BE$1234</v>
      </c>
      <c r="BF1253" s="4" t="str">
        <f t="shared" si="1611"/>
        <v>BF$1234</v>
      </c>
      <c r="BG1253" s="4" t="str">
        <f t="shared" si="1611"/>
        <v>BG$1234</v>
      </c>
      <c r="BH1253" s="4" t="str">
        <f t="shared" si="1611"/>
        <v>BH$1234</v>
      </c>
      <c r="BI1253" s="4" t="str">
        <f t="shared" si="1611"/>
        <v>BI$1234</v>
      </c>
      <c r="BJ1253" s="4" t="str">
        <f t="shared" si="1611"/>
        <v>BJ$1234</v>
      </c>
      <c r="BK1253" s="4" t="str">
        <f t="shared" si="1611"/>
        <v>BK$1234</v>
      </c>
      <c r="BL1253" s="4" t="str">
        <f t="shared" si="1611"/>
        <v>BL$1234</v>
      </c>
      <c r="BM1253" s="4" t="str">
        <f t="shared" si="1611"/>
        <v>BM$1234</v>
      </c>
      <c r="BN1253" s="4" t="str">
        <f t="shared" si="1611"/>
        <v>BN$1234</v>
      </c>
      <c r="BO1253" s="4" t="str">
        <f t="shared" si="1611"/>
        <v>BO$1234</v>
      </c>
      <c r="BP1253" s="4" t="str">
        <f t="shared" si="1611"/>
        <v>BP$1234</v>
      </c>
      <c r="BQ1253" s="4" t="str">
        <f t="shared" si="1611"/>
        <v>BQ$1234</v>
      </c>
      <c r="BR1253" s="4" t="str">
        <f t="shared" si="1611"/>
        <v>BR$1234</v>
      </c>
      <c r="BS1253" s="4" t="str">
        <f t="shared" si="1611"/>
        <v>BS$1234</v>
      </c>
      <c r="BT1253" s="4" t="str">
        <f t="shared" si="1611"/>
        <v>BT$1234</v>
      </c>
      <c r="BU1253" s="4" t="str">
        <f t="shared" si="1611"/>
        <v>BU$1234</v>
      </c>
      <c r="BV1253" s="4" t="str">
        <f t="shared" si="1611"/>
        <v>BV$1234</v>
      </c>
      <c r="BW1253" s="4" t="str">
        <f t="shared" si="1611"/>
        <v>BW$1234</v>
      </c>
      <c r="BX1253" s="4" t="str">
        <f t="shared" si="1611"/>
        <v>BX$1234</v>
      </c>
      <c r="BY1253" s="4" t="str">
        <f t="shared" si="1611"/>
        <v>BY$1234</v>
      </c>
      <c r="BZ1253" s="4" t="str">
        <f t="shared" si="1611"/>
        <v>BZ$1234</v>
      </c>
      <c r="CA1253" s="4" t="str">
        <f t="shared" si="1611"/>
        <v>CA$1234</v>
      </c>
      <c r="CB1253" s="4" t="str">
        <f t="shared" si="1611"/>
        <v>CB$1234</v>
      </c>
      <c r="CC1253" s="4" t="str">
        <f t="shared" si="1611"/>
        <v>CC$1234</v>
      </c>
      <c r="CD1253" s="4" t="str">
        <f t="shared" si="1611"/>
        <v>CD$1234</v>
      </c>
      <c r="CE1253" s="4" t="str">
        <f t="shared" ref="CE1253:CL1253" si="1612">ADDRESS(ROW(CE1234),COLUMN(CE1234),2)</f>
        <v>CE$1234</v>
      </c>
      <c r="CF1253" s="4" t="str">
        <f t="shared" si="1612"/>
        <v>CF$1234</v>
      </c>
      <c r="CG1253" s="4" t="str">
        <f t="shared" si="1612"/>
        <v>CG$1234</v>
      </c>
      <c r="CH1253" s="4" t="str">
        <f t="shared" si="1612"/>
        <v>CH$1234</v>
      </c>
      <c r="CI1253" s="4" t="str">
        <f t="shared" si="1612"/>
        <v>CI$1234</v>
      </c>
      <c r="CJ1253" s="4" t="str">
        <f t="shared" si="1612"/>
        <v>CJ$1234</v>
      </c>
      <c r="CK1253" s="4" t="str">
        <f t="shared" si="1612"/>
        <v>CK$1234</v>
      </c>
      <c r="CL1253" s="4" t="str">
        <f t="shared" si="1612"/>
        <v>CL$1234</v>
      </c>
      <c r="CN1253" s="60"/>
      <c r="CO1253" s="4" t="str">
        <f t="shared" ref="CO1253:DL1253" si="1613">ADDRESS(ROW(CO1234),COLUMN(CO1234),2)</f>
        <v>CO$1234</v>
      </c>
      <c r="CP1253" s="4" t="str">
        <f t="shared" si="1613"/>
        <v>CP$1234</v>
      </c>
      <c r="CQ1253" s="4" t="str">
        <f t="shared" si="1613"/>
        <v>CQ$1234</v>
      </c>
      <c r="CR1253" s="4" t="str">
        <f t="shared" si="1613"/>
        <v>CR$1234</v>
      </c>
      <c r="CS1253" s="4" t="str">
        <f t="shared" si="1613"/>
        <v>CS$1234</v>
      </c>
      <c r="CT1253" s="4" t="str">
        <f t="shared" si="1613"/>
        <v>CT$1234</v>
      </c>
      <c r="CU1253" s="4" t="str">
        <f t="shared" si="1613"/>
        <v>CU$1234</v>
      </c>
      <c r="CV1253" s="4" t="str">
        <f t="shared" si="1613"/>
        <v>CV$1234</v>
      </c>
      <c r="CW1253" s="4" t="str">
        <f t="shared" si="1613"/>
        <v>CW$1234</v>
      </c>
      <c r="CX1253" s="4" t="str">
        <f t="shared" si="1613"/>
        <v>CX$1234</v>
      </c>
      <c r="CY1253" s="4" t="str">
        <f t="shared" si="1613"/>
        <v>CY$1234</v>
      </c>
      <c r="CZ1253" s="4" t="str">
        <f t="shared" si="1613"/>
        <v>CZ$1234</v>
      </c>
      <c r="DA1253" s="4" t="str">
        <f t="shared" si="1613"/>
        <v>DA$1234</v>
      </c>
      <c r="DB1253" s="4" t="str">
        <f t="shared" si="1613"/>
        <v>DB$1234</v>
      </c>
      <c r="DC1253" s="4" t="str">
        <f t="shared" si="1613"/>
        <v>DC$1234</v>
      </c>
      <c r="DD1253" s="4" t="str">
        <f t="shared" si="1613"/>
        <v>DD$1234</v>
      </c>
      <c r="DE1253" s="4" t="str">
        <f t="shared" si="1613"/>
        <v>DE$1234</v>
      </c>
      <c r="DF1253" s="4" t="str">
        <f t="shared" si="1613"/>
        <v>DF$1234</v>
      </c>
      <c r="DG1253" s="4" t="str">
        <f t="shared" si="1613"/>
        <v>DG$1234</v>
      </c>
      <c r="DH1253" s="4" t="str">
        <f t="shared" si="1613"/>
        <v>DH$1234</v>
      </c>
      <c r="DI1253" s="4" t="str">
        <f t="shared" si="1613"/>
        <v>DI$1234</v>
      </c>
      <c r="DJ1253" s="4" t="str">
        <f t="shared" si="1613"/>
        <v>DJ$1234</v>
      </c>
      <c r="DK1253" s="4" t="str">
        <f t="shared" si="1613"/>
        <v>DK$1234</v>
      </c>
      <c r="DL1253" s="4" t="str">
        <f t="shared" si="1613"/>
        <v>DL$1234</v>
      </c>
    </row>
    <row r="1254" spans="1:116" x14ac:dyDescent="0.35">
      <c r="B1254" t="s">
        <v>332</v>
      </c>
      <c r="D1254" t="s">
        <v>771</v>
      </c>
      <c r="E1254" s="8" t="str">
        <f t="shared" si="1556"/>
        <v>1254 LAMORTR-S</v>
      </c>
      <c r="G1254" s="241" t="str">
        <f>IFERROR(SUBSTITUTE(TRIM(MID(G1222, SEARCH("-", G1222) + 1, LEN(G1222))),":",""),"no unit")</f>
        <v>no defaults</v>
      </c>
      <c r="H1254" s="12"/>
      <c r="I1254" s="60"/>
      <c r="J1254" s="60"/>
      <c r="K1254" s="15"/>
      <c r="L1254" s="15"/>
      <c r="M1254" s="15"/>
      <c r="N1254" s="15"/>
      <c r="O1254" s="15"/>
      <c r="P1254" s="15"/>
      <c r="R1254" s="15"/>
      <c r="S1254" s="179" t="str">
        <f t="shared" ref="S1254:AX1254" si="1614">S1219</f>
        <v>S$19</v>
      </c>
      <c r="T1254" s="179" t="str">
        <f t="shared" si="1614"/>
        <v>T$19</v>
      </c>
      <c r="U1254" s="179" t="str">
        <f t="shared" si="1614"/>
        <v>U$19</v>
      </c>
      <c r="V1254" s="179" t="str">
        <f t="shared" si="1614"/>
        <v>V$19</v>
      </c>
      <c r="W1254" s="179" t="str">
        <f t="shared" si="1614"/>
        <v>W$19</v>
      </c>
      <c r="X1254" s="179" t="str">
        <f t="shared" si="1614"/>
        <v>X$19</v>
      </c>
      <c r="Y1254" s="179" t="str">
        <f t="shared" si="1614"/>
        <v>Y$19</v>
      </c>
      <c r="Z1254" s="179" t="str">
        <f t="shared" si="1614"/>
        <v>Z$19</v>
      </c>
      <c r="AA1254" s="179" t="str">
        <f t="shared" si="1614"/>
        <v>AA$19</v>
      </c>
      <c r="AB1254" s="179" t="str">
        <f t="shared" si="1614"/>
        <v>AB$19</v>
      </c>
      <c r="AC1254" s="179" t="str">
        <f t="shared" si="1614"/>
        <v>AC$19</v>
      </c>
      <c r="AD1254" s="179" t="str">
        <f t="shared" si="1614"/>
        <v>AD$19</v>
      </c>
      <c r="AE1254" s="179" t="str">
        <f t="shared" si="1614"/>
        <v>AE$19</v>
      </c>
      <c r="AF1254" s="179" t="str">
        <f t="shared" si="1614"/>
        <v>AF$19</v>
      </c>
      <c r="AG1254" s="179" t="str">
        <f t="shared" si="1614"/>
        <v>AG$19</v>
      </c>
      <c r="AH1254" s="179" t="str">
        <f t="shared" si="1614"/>
        <v>AH$19</v>
      </c>
      <c r="AI1254" s="179" t="str">
        <f t="shared" si="1614"/>
        <v>AI$19</v>
      </c>
      <c r="AJ1254" s="179" t="str">
        <f t="shared" si="1614"/>
        <v>AJ$19</v>
      </c>
      <c r="AK1254" s="179" t="str">
        <f t="shared" si="1614"/>
        <v>AK$19</v>
      </c>
      <c r="AL1254" s="179" t="str">
        <f t="shared" si="1614"/>
        <v>AL$19</v>
      </c>
      <c r="AM1254" s="179" t="str">
        <f t="shared" si="1614"/>
        <v>AM$19</v>
      </c>
      <c r="AN1254" s="179" t="str">
        <f t="shared" si="1614"/>
        <v>AN$19</v>
      </c>
      <c r="AO1254" s="179" t="str">
        <f t="shared" si="1614"/>
        <v>AO$19</v>
      </c>
      <c r="AP1254" s="179" t="str">
        <f t="shared" si="1614"/>
        <v>AP$19</v>
      </c>
      <c r="AQ1254" s="179" t="str">
        <f t="shared" si="1614"/>
        <v>AQ$19</v>
      </c>
      <c r="AR1254" s="179" t="str">
        <f t="shared" si="1614"/>
        <v>AR$19</v>
      </c>
      <c r="AS1254" s="179" t="str">
        <f t="shared" si="1614"/>
        <v>AS$19</v>
      </c>
      <c r="AT1254" s="179" t="str">
        <f t="shared" si="1614"/>
        <v>AT$19</v>
      </c>
      <c r="AU1254" s="179" t="str">
        <f t="shared" si="1614"/>
        <v>AU$19</v>
      </c>
      <c r="AV1254" s="179" t="str">
        <f t="shared" si="1614"/>
        <v>AV$19</v>
      </c>
      <c r="AW1254" s="179" t="str">
        <f t="shared" si="1614"/>
        <v>AW$19</v>
      </c>
      <c r="AX1254" s="179" t="str">
        <f t="shared" si="1614"/>
        <v>AX$19</v>
      </c>
      <c r="AY1254" s="179" t="str">
        <f t="shared" ref="AY1254:CD1254" si="1615">AY1219</f>
        <v>AY$19</v>
      </c>
      <c r="AZ1254" s="179" t="str">
        <f t="shared" si="1615"/>
        <v>AZ$19</v>
      </c>
      <c r="BA1254" s="179" t="str">
        <f t="shared" si="1615"/>
        <v>BA$19</v>
      </c>
      <c r="BB1254" s="179" t="str">
        <f t="shared" si="1615"/>
        <v>BB$19</v>
      </c>
      <c r="BC1254" s="179" t="str">
        <f t="shared" si="1615"/>
        <v>BC$19</v>
      </c>
      <c r="BD1254" s="179" t="str">
        <f t="shared" si="1615"/>
        <v>BD$19</v>
      </c>
      <c r="BE1254" s="179" t="str">
        <f t="shared" si="1615"/>
        <v>BE$19</v>
      </c>
      <c r="BF1254" s="179" t="str">
        <f t="shared" si="1615"/>
        <v>BF$19</v>
      </c>
      <c r="BG1254" s="179" t="str">
        <f t="shared" si="1615"/>
        <v>BG$19</v>
      </c>
      <c r="BH1254" s="179" t="str">
        <f t="shared" si="1615"/>
        <v>BH$19</v>
      </c>
      <c r="BI1254" s="179" t="str">
        <f t="shared" si="1615"/>
        <v>BI$19</v>
      </c>
      <c r="BJ1254" s="179" t="str">
        <f t="shared" si="1615"/>
        <v>BJ$19</v>
      </c>
      <c r="BK1254" s="179" t="str">
        <f t="shared" si="1615"/>
        <v>BK$19</v>
      </c>
      <c r="BL1254" s="179" t="str">
        <f t="shared" si="1615"/>
        <v>BL$19</v>
      </c>
      <c r="BM1254" s="179" t="str">
        <f t="shared" si="1615"/>
        <v>BM$19</v>
      </c>
      <c r="BN1254" s="179" t="str">
        <f t="shared" si="1615"/>
        <v>BN$19</v>
      </c>
      <c r="BO1254" s="179" t="str">
        <f t="shared" si="1615"/>
        <v>BO$19</v>
      </c>
      <c r="BP1254" s="179" t="str">
        <f t="shared" si="1615"/>
        <v>BP$19</v>
      </c>
      <c r="BQ1254" s="179" t="str">
        <f t="shared" si="1615"/>
        <v>BQ$19</v>
      </c>
      <c r="BR1254" s="179" t="str">
        <f t="shared" si="1615"/>
        <v>BR$19</v>
      </c>
      <c r="BS1254" s="179" t="str">
        <f t="shared" si="1615"/>
        <v>BS$19</v>
      </c>
      <c r="BT1254" s="179" t="str">
        <f t="shared" si="1615"/>
        <v>BT$19</v>
      </c>
      <c r="BU1254" s="179" t="str">
        <f t="shared" si="1615"/>
        <v>BU$19</v>
      </c>
      <c r="BV1254" s="179" t="str">
        <f t="shared" si="1615"/>
        <v>BV$19</v>
      </c>
      <c r="BW1254" s="179" t="str">
        <f t="shared" si="1615"/>
        <v>BW$19</v>
      </c>
      <c r="BX1254" s="179" t="str">
        <f t="shared" si="1615"/>
        <v>BX$19</v>
      </c>
      <c r="BY1254" s="179" t="str">
        <f t="shared" si="1615"/>
        <v>BY$19</v>
      </c>
      <c r="BZ1254" s="179" t="str">
        <f t="shared" si="1615"/>
        <v>BZ$19</v>
      </c>
      <c r="CA1254" s="179" t="str">
        <f t="shared" si="1615"/>
        <v>CA$19</v>
      </c>
      <c r="CB1254" s="179" t="str">
        <f t="shared" si="1615"/>
        <v>CB$19</v>
      </c>
      <c r="CC1254" s="179" t="str">
        <f t="shared" si="1615"/>
        <v>CC$19</v>
      </c>
      <c r="CD1254" s="179" t="str">
        <f t="shared" si="1615"/>
        <v>CD$19</v>
      </c>
      <c r="CE1254" s="179" t="str">
        <f t="shared" ref="CE1254:CL1254" si="1616">CE1219</f>
        <v>CE$19</v>
      </c>
      <c r="CF1254" s="179" t="str">
        <f t="shared" si="1616"/>
        <v>CF$19</v>
      </c>
      <c r="CG1254" s="179" t="str">
        <f t="shared" si="1616"/>
        <v>CG$19</v>
      </c>
      <c r="CH1254" s="179" t="str">
        <f t="shared" si="1616"/>
        <v>CH$19</v>
      </c>
      <c r="CI1254" s="179" t="str">
        <f t="shared" si="1616"/>
        <v>CI$19</v>
      </c>
      <c r="CJ1254" s="179" t="str">
        <f t="shared" si="1616"/>
        <v>CJ$19</v>
      </c>
      <c r="CK1254" s="179" t="str">
        <f t="shared" si="1616"/>
        <v>CK$19</v>
      </c>
      <c r="CL1254" s="179" t="str">
        <f t="shared" si="1616"/>
        <v>CL$19</v>
      </c>
      <c r="CN1254" s="60"/>
      <c r="CO1254" s="179" t="str">
        <f t="shared" ref="CO1254:DL1254" si="1617">CO1219</f>
        <v>CO$19</v>
      </c>
      <c r="CP1254" s="179" t="str">
        <f t="shared" si="1617"/>
        <v>CP$19</v>
      </c>
      <c r="CQ1254" s="179" t="str">
        <f t="shared" si="1617"/>
        <v>CQ$19</v>
      </c>
      <c r="CR1254" s="179" t="str">
        <f t="shared" si="1617"/>
        <v>CR$19</v>
      </c>
      <c r="CS1254" s="179" t="str">
        <f t="shared" si="1617"/>
        <v>CS$19</v>
      </c>
      <c r="CT1254" s="179" t="str">
        <f t="shared" si="1617"/>
        <v>CT$19</v>
      </c>
      <c r="CU1254" s="179" t="str">
        <f t="shared" si="1617"/>
        <v>CU$19</v>
      </c>
      <c r="CV1254" s="179" t="str">
        <f t="shared" si="1617"/>
        <v>CV$19</v>
      </c>
      <c r="CW1254" s="179" t="str">
        <f t="shared" si="1617"/>
        <v>CW$19</v>
      </c>
      <c r="CX1254" s="179" t="str">
        <f t="shared" si="1617"/>
        <v>CX$19</v>
      </c>
      <c r="CY1254" s="179" t="str">
        <f t="shared" si="1617"/>
        <v>CY$19</v>
      </c>
      <c r="CZ1254" s="179" t="str">
        <f t="shared" si="1617"/>
        <v>CZ$19</v>
      </c>
      <c r="DA1254" s="179" t="str">
        <f t="shared" si="1617"/>
        <v>DA$19</v>
      </c>
      <c r="DB1254" s="179" t="str">
        <f t="shared" si="1617"/>
        <v>DB$19</v>
      </c>
      <c r="DC1254" s="179" t="str">
        <f t="shared" si="1617"/>
        <v>DC$19</v>
      </c>
      <c r="DD1254" s="179" t="str">
        <f t="shared" si="1617"/>
        <v>DD$19</v>
      </c>
      <c r="DE1254" s="179" t="str">
        <f t="shared" si="1617"/>
        <v>DE$19</v>
      </c>
      <c r="DF1254" s="179" t="str">
        <f t="shared" si="1617"/>
        <v>DF$19</v>
      </c>
      <c r="DG1254" s="179" t="str">
        <f t="shared" si="1617"/>
        <v>DG$19</v>
      </c>
      <c r="DH1254" s="179" t="str">
        <f t="shared" si="1617"/>
        <v>DH$19</v>
      </c>
      <c r="DI1254" s="179" t="str">
        <f t="shared" si="1617"/>
        <v>DI$19</v>
      </c>
      <c r="DJ1254" s="179" t="str">
        <f t="shared" si="1617"/>
        <v>DJ$19</v>
      </c>
      <c r="DK1254" s="179" t="str">
        <f t="shared" si="1617"/>
        <v>DK$19</v>
      </c>
      <c r="DL1254" s="179" t="str">
        <f t="shared" si="1617"/>
        <v>DL$19</v>
      </c>
    </row>
    <row r="1255" spans="1:116" x14ac:dyDescent="0.35">
      <c r="E1255" s="8"/>
      <c r="G1255" s="136" t="str">
        <f>G1220</f>
        <v>Secondary revenue driver</v>
      </c>
      <c r="H1255" s="12"/>
      <c r="I1255" s="60"/>
      <c r="J1255" s="60"/>
      <c r="K1255" s="15"/>
      <c r="L1255" s="15"/>
      <c r="M1255" s="15"/>
      <c r="N1255" s="15"/>
      <c r="O1255" s="15"/>
      <c r="P1255" s="15"/>
      <c r="R1255" s="15"/>
      <c r="S1255" s="76"/>
      <c r="T1255" s="76"/>
      <c r="U1255" s="76"/>
      <c r="V1255" s="76"/>
      <c r="W1255" s="76"/>
      <c r="X1255" s="76"/>
      <c r="Y1255" s="76"/>
      <c r="Z1255" s="76"/>
      <c r="AA1255" s="76"/>
      <c r="AB1255" s="76"/>
      <c r="AC1255" s="76"/>
      <c r="AD1255" s="76"/>
      <c r="AE1255" s="76"/>
      <c r="AF1255" s="76"/>
      <c r="AG1255" s="76"/>
      <c r="AH1255" s="76"/>
      <c r="AI1255" s="76"/>
      <c r="AJ1255" s="76"/>
      <c r="AK1255" s="76"/>
      <c r="AL1255" s="76"/>
      <c r="AM1255" s="76"/>
      <c r="AN1255" s="76"/>
      <c r="AO1255" s="76"/>
      <c r="AP1255" s="76"/>
      <c r="AQ1255" s="76"/>
      <c r="AR1255" s="76"/>
      <c r="AS1255" s="76"/>
      <c r="AT1255" s="76"/>
      <c r="AU1255" s="76"/>
      <c r="AV1255" s="76"/>
      <c r="AW1255" s="76"/>
      <c r="AX1255" s="76"/>
      <c r="AY1255" s="76"/>
      <c r="AZ1255" s="76"/>
      <c r="BA1255" s="76"/>
      <c r="BB1255" s="76"/>
      <c r="BC1255" s="76"/>
      <c r="BD1255" s="76"/>
      <c r="BE1255" s="76"/>
      <c r="BF1255" s="76"/>
      <c r="BG1255" s="76"/>
      <c r="BH1255" s="76"/>
      <c r="BI1255" s="76"/>
      <c r="BJ1255" s="76"/>
      <c r="BK1255" s="76"/>
      <c r="BL1255" s="76"/>
      <c r="BM1255" s="76"/>
      <c r="BN1255" s="76"/>
      <c r="BO1255" s="76"/>
      <c r="BP1255" s="76"/>
      <c r="BQ1255" s="76"/>
      <c r="BR1255" s="76"/>
      <c r="BS1255" s="76"/>
      <c r="BT1255" s="76"/>
      <c r="BU1255" s="76"/>
      <c r="BV1255" s="76"/>
      <c r="BW1255" s="76"/>
      <c r="BX1255" s="76"/>
      <c r="BY1255" s="76"/>
      <c r="BZ1255" s="76"/>
      <c r="CA1255" s="76"/>
      <c r="CB1255" s="76"/>
      <c r="CC1255" s="76"/>
      <c r="CD1255" s="76"/>
      <c r="CE1255" s="76"/>
      <c r="CF1255" s="76"/>
      <c r="CG1255" s="76"/>
      <c r="CH1255" s="76"/>
      <c r="CI1255" s="76"/>
      <c r="CJ1255" s="76"/>
      <c r="CK1255" s="76"/>
      <c r="CL1255" s="76"/>
      <c r="CN1255" s="60"/>
      <c r="CO1255" s="76"/>
      <c r="CP1255" s="76"/>
      <c r="CQ1255" s="76"/>
      <c r="CR1255" s="76"/>
      <c r="CS1255" s="76"/>
      <c r="CT1255" s="76"/>
      <c r="CU1255" s="76"/>
      <c r="CV1255" s="76"/>
      <c r="CW1255" s="76"/>
      <c r="CX1255" s="76"/>
      <c r="CY1255" s="76"/>
      <c r="CZ1255" s="76"/>
      <c r="DA1255" s="76"/>
      <c r="DB1255" s="76"/>
      <c r="DC1255" s="76"/>
      <c r="DD1255" s="76"/>
      <c r="DE1255" s="76"/>
      <c r="DF1255" s="76"/>
      <c r="DG1255" s="76"/>
      <c r="DH1255" s="76"/>
      <c r="DI1255" s="76"/>
      <c r="DJ1255" s="76"/>
      <c r="DK1255" s="76"/>
      <c r="DL1255" s="76"/>
    </row>
    <row r="1256" spans="1:116" x14ac:dyDescent="0.35">
      <c r="E1256" s="8"/>
      <c r="G1256" s="136" t="str">
        <f>G1221</f>
        <v>Secondary volume driver</v>
      </c>
      <c r="H1256" s="12"/>
      <c r="I1256" s="60"/>
      <c r="J1256" s="60"/>
      <c r="K1256" s="15"/>
      <c r="L1256" s="15"/>
      <c r="M1256" s="15"/>
      <c r="N1256" s="15"/>
      <c r="O1256" s="15"/>
      <c r="P1256" s="15"/>
      <c r="R1256" s="15"/>
      <c r="S1256" s="76"/>
      <c r="T1256" s="76"/>
      <c r="U1256" s="76"/>
      <c r="V1256" s="76"/>
      <c r="W1256" s="76"/>
      <c r="X1256" s="76"/>
      <c r="Y1256" s="76"/>
      <c r="Z1256" s="76"/>
      <c r="AA1256" s="76"/>
      <c r="AB1256" s="76"/>
      <c r="AC1256" s="76"/>
      <c r="AD1256" s="76"/>
      <c r="AE1256" s="76"/>
      <c r="AF1256" s="76"/>
      <c r="AG1256" s="76"/>
      <c r="AH1256" s="76"/>
      <c r="AI1256" s="76"/>
      <c r="AJ1256" s="76"/>
      <c r="AK1256" s="76"/>
      <c r="AL1256" s="76"/>
      <c r="AM1256" s="76"/>
      <c r="AN1256" s="76"/>
      <c r="AO1256" s="76"/>
      <c r="AP1256" s="76"/>
      <c r="AQ1256" s="76"/>
      <c r="AR1256" s="76"/>
      <c r="AS1256" s="76"/>
      <c r="AT1256" s="76"/>
      <c r="AU1256" s="76"/>
      <c r="AV1256" s="76"/>
      <c r="AW1256" s="76"/>
      <c r="AX1256" s="76"/>
      <c r="AY1256" s="76"/>
      <c r="AZ1256" s="76"/>
      <c r="BA1256" s="76"/>
      <c r="BB1256" s="76"/>
      <c r="BC1256" s="76"/>
      <c r="BD1256" s="76"/>
      <c r="BE1256" s="76"/>
      <c r="BF1256" s="76"/>
      <c r="BG1256" s="76"/>
      <c r="BH1256" s="76"/>
      <c r="BI1256" s="76"/>
      <c r="BJ1256" s="76"/>
      <c r="BK1256" s="76"/>
      <c r="BL1256" s="76"/>
      <c r="BM1256" s="76"/>
      <c r="BN1256" s="76"/>
      <c r="BO1256" s="76"/>
      <c r="BP1256" s="76"/>
      <c r="BQ1256" s="76"/>
      <c r="BR1256" s="76"/>
      <c r="BS1256" s="76"/>
      <c r="BT1256" s="76"/>
      <c r="BU1256" s="76"/>
      <c r="BV1256" s="76"/>
      <c r="BW1256" s="76"/>
      <c r="BX1256" s="76"/>
      <c r="BY1256" s="76"/>
      <c r="BZ1256" s="76"/>
      <c r="CA1256" s="76"/>
      <c r="CB1256" s="76"/>
      <c r="CC1256" s="76"/>
      <c r="CD1256" s="76"/>
      <c r="CE1256" s="76"/>
      <c r="CF1256" s="76"/>
      <c r="CG1256" s="76"/>
      <c r="CH1256" s="76"/>
      <c r="CI1256" s="76"/>
      <c r="CJ1256" s="76"/>
      <c r="CK1256" s="76"/>
      <c r="CL1256" s="76"/>
      <c r="CN1256" s="60"/>
      <c r="CO1256" s="76"/>
      <c r="CP1256" s="76"/>
      <c r="CQ1256" s="76"/>
      <c r="CR1256" s="76"/>
      <c r="CS1256" s="76"/>
      <c r="CT1256" s="76"/>
      <c r="CU1256" s="76"/>
      <c r="CV1256" s="76"/>
      <c r="CW1256" s="76"/>
      <c r="CX1256" s="76"/>
      <c r="CY1256" s="76"/>
      <c r="CZ1256" s="76"/>
      <c r="DA1256" s="76"/>
      <c r="DB1256" s="76"/>
      <c r="DC1256" s="76"/>
      <c r="DD1256" s="76"/>
      <c r="DE1256" s="76"/>
      <c r="DF1256" s="76"/>
      <c r="DG1256" s="76"/>
      <c r="DH1256" s="76"/>
      <c r="DI1256" s="76"/>
      <c r="DJ1256" s="76"/>
      <c r="DK1256" s="76"/>
      <c r="DL1256" s="76"/>
    </row>
    <row r="1257" spans="1:116" x14ac:dyDescent="0.35">
      <c r="A1257" s="174"/>
      <c r="E1257" s="8"/>
      <c r="H1257" s="174"/>
      <c r="I1257" s="176"/>
      <c r="J1257" s="176"/>
      <c r="K1257" s="197"/>
      <c r="L1257" s="197"/>
      <c r="M1257" s="197"/>
      <c r="N1257" s="197"/>
      <c r="O1257" s="197"/>
      <c r="P1257" s="197"/>
      <c r="R1257" s="198"/>
      <c r="S1257" s="174"/>
      <c r="T1257" s="174"/>
      <c r="U1257" s="174"/>
      <c r="V1257" s="174"/>
      <c r="W1257" s="174"/>
      <c r="X1257" s="174"/>
      <c r="Y1257" s="174"/>
      <c r="Z1257" s="174"/>
      <c r="AA1257" s="174"/>
      <c r="AB1257" s="174"/>
      <c r="AC1257" s="174"/>
      <c r="AD1257" s="174"/>
      <c r="AE1257" s="174"/>
      <c r="AF1257" s="174"/>
      <c r="AG1257" s="174"/>
      <c r="AH1257" s="174"/>
      <c r="AI1257" s="174"/>
      <c r="AJ1257" s="174"/>
      <c r="AK1257" s="174"/>
      <c r="AL1257" s="174"/>
      <c r="AM1257" s="174"/>
      <c r="AN1257" s="174"/>
      <c r="AO1257" s="174"/>
      <c r="AP1257" s="174"/>
      <c r="AQ1257" s="174"/>
      <c r="AR1257" s="174"/>
      <c r="AS1257" s="174"/>
      <c r="AT1257" s="174"/>
      <c r="AU1257" s="174"/>
      <c r="AV1257" s="174"/>
      <c r="AW1257" s="174"/>
      <c r="AX1257" s="174"/>
      <c r="AY1257" s="174"/>
      <c r="AZ1257" s="174"/>
      <c r="BA1257" s="174"/>
      <c r="BB1257" s="174"/>
      <c r="BC1257" s="174"/>
      <c r="BD1257" s="174"/>
      <c r="BE1257" s="174"/>
      <c r="BF1257" s="174"/>
      <c r="BG1257" s="174"/>
      <c r="BH1257" s="174"/>
      <c r="BI1257" s="174"/>
      <c r="BJ1257" s="174"/>
      <c r="BK1257" s="174"/>
      <c r="BL1257" s="174"/>
      <c r="BM1257" s="174"/>
      <c r="BN1257" s="174"/>
      <c r="BO1257" s="174"/>
      <c r="BP1257" s="174"/>
      <c r="BQ1257" s="174"/>
      <c r="BR1257" s="174"/>
      <c r="BS1257" s="174"/>
      <c r="BT1257" s="174"/>
      <c r="BU1257" s="174"/>
      <c r="BV1257" s="174"/>
      <c r="BW1257" s="174"/>
      <c r="BX1257" s="174"/>
      <c r="BY1257" s="174"/>
      <c r="BZ1257" s="174"/>
      <c r="CA1257" s="174"/>
      <c r="CB1257" s="174"/>
      <c r="CC1257" s="174"/>
      <c r="CD1257" s="174"/>
      <c r="CE1257" s="174"/>
      <c r="CF1257" s="174"/>
      <c r="CG1257" s="174"/>
      <c r="CH1257" s="174"/>
      <c r="CI1257" s="174"/>
      <c r="CJ1257" s="174"/>
      <c r="CK1257" s="174"/>
      <c r="CL1257" s="174"/>
      <c r="CN1257" s="176"/>
      <c r="CO1257" s="174"/>
      <c r="CP1257" s="174"/>
      <c r="CQ1257" s="174"/>
      <c r="CR1257" s="174"/>
      <c r="CS1257" s="174"/>
      <c r="CT1257" s="174"/>
      <c r="CU1257" s="174"/>
      <c r="CV1257" s="174"/>
      <c r="CW1257" s="174"/>
      <c r="CX1257" s="174"/>
      <c r="CY1257" s="174"/>
      <c r="CZ1257" s="174"/>
      <c r="DA1257" s="174"/>
      <c r="DB1257" s="174"/>
      <c r="DC1257" s="174"/>
      <c r="DD1257" s="174"/>
      <c r="DE1257" s="174"/>
      <c r="DF1257" s="174"/>
      <c r="DG1257" s="174"/>
      <c r="DH1257" s="174"/>
      <c r="DI1257" s="174"/>
      <c r="DJ1257" s="174"/>
      <c r="DK1257" s="174"/>
      <c r="DL1257" s="174"/>
    </row>
    <row r="1258" spans="1:116" x14ac:dyDescent="0.35">
      <c r="A1258" s="174"/>
      <c r="E1258" s="8"/>
      <c r="H1258" s="174"/>
      <c r="I1258" s="176"/>
      <c r="J1258" s="176"/>
      <c r="K1258" s="197"/>
      <c r="L1258" s="197"/>
      <c r="M1258" s="197"/>
      <c r="N1258" s="197"/>
      <c r="O1258" s="197"/>
      <c r="P1258" s="197"/>
      <c r="R1258" s="198"/>
      <c r="S1258" s="174"/>
      <c r="T1258" s="174"/>
      <c r="U1258" s="174"/>
      <c r="V1258" s="174"/>
      <c r="W1258" s="174"/>
      <c r="X1258" s="174"/>
      <c r="Y1258" s="174"/>
      <c r="Z1258" s="174"/>
      <c r="AA1258" s="174"/>
      <c r="AB1258" s="174"/>
      <c r="AC1258" s="174"/>
      <c r="AD1258" s="174"/>
      <c r="AE1258" s="174"/>
      <c r="AF1258" s="174"/>
      <c r="AG1258" s="174"/>
      <c r="AH1258" s="174"/>
      <c r="AI1258" s="174"/>
      <c r="AJ1258" s="174"/>
      <c r="AK1258" s="174"/>
      <c r="AL1258" s="174"/>
      <c r="AM1258" s="174"/>
      <c r="AN1258" s="174"/>
      <c r="AO1258" s="174"/>
      <c r="AP1258" s="174"/>
      <c r="AQ1258" s="174"/>
      <c r="AR1258" s="174"/>
      <c r="AS1258" s="174"/>
      <c r="AT1258" s="174"/>
      <c r="AU1258" s="174"/>
      <c r="AV1258" s="174"/>
      <c r="AW1258" s="174"/>
      <c r="AX1258" s="174"/>
      <c r="AY1258" s="174"/>
      <c r="AZ1258" s="174"/>
      <c r="BA1258" s="174"/>
      <c r="BB1258" s="174"/>
      <c r="BC1258" s="174"/>
      <c r="BD1258" s="174"/>
      <c r="BE1258" s="174"/>
      <c r="BF1258" s="174"/>
      <c r="BG1258" s="174"/>
      <c r="BH1258" s="174"/>
      <c r="BI1258" s="174"/>
      <c r="BJ1258" s="174"/>
      <c r="BK1258" s="174"/>
      <c r="BL1258" s="174"/>
      <c r="BM1258" s="174"/>
      <c r="BN1258" s="174"/>
      <c r="BO1258" s="174"/>
      <c r="BP1258" s="174"/>
      <c r="BQ1258" s="174"/>
      <c r="BR1258" s="174"/>
      <c r="BS1258" s="174"/>
      <c r="BT1258" s="174"/>
      <c r="BU1258" s="174"/>
      <c r="BV1258" s="174"/>
      <c r="BW1258" s="174"/>
      <c r="BX1258" s="174"/>
      <c r="BY1258" s="174"/>
      <c r="BZ1258" s="174"/>
      <c r="CA1258" s="174"/>
      <c r="CB1258" s="174"/>
      <c r="CC1258" s="174"/>
      <c r="CD1258" s="174"/>
      <c r="CE1258" s="174"/>
      <c r="CF1258" s="174"/>
      <c r="CG1258" s="174"/>
      <c r="CH1258" s="174"/>
      <c r="CI1258" s="174"/>
      <c r="CJ1258" s="174"/>
      <c r="CK1258" s="174"/>
      <c r="CL1258" s="174"/>
      <c r="CN1258" s="176"/>
      <c r="CO1258" s="174"/>
      <c r="CP1258" s="174"/>
      <c r="CQ1258" s="174"/>
      <c r="CR1258" s="174"/>
      <c r="CS1258" s="174"/>
      <c r="CT1258" s="174"/>
      <c r="CU1258" s="174"/>
      <c r="CV1258" s="174"/>
      <c r="CW1258" s="174"/>
      <c r="CX1258" s="174"/>
      <c r="CY1258" s="174"/>
      <c r="CZ1258" s="174"/>
      <c r="DA1258" s="174"/>
      <c r="DB1258" s="174"/>
      <c r="DC1258" s="174"/>
      <c r="DD1258" s="174"/>
      <c r="DE1258" s="174"/>
      <c r="DF1258" s="174"/>
      <c r="DG1258" s="174"/>
      <c r="DH1258" s="174"/>
      <c r="DI1258" s="174"/>
      <c r="DJ1258" s="174"/>
      <c r="DK1258" s="174"/>
      <c r="DL1258" s="174"/>
    </row>
    <row r="1259" spans="1:116" x14ac:dyDescent="0.35">
      <c r="A1259" s="174"/>
      <c r="E1259" s="8"/>
      <c r="G1259" s="175" t="s">
        <v>490</v>
      </c>
      <c r="H1259" s="174"/>
      <c r="I1259" s="176"/>
      <c r="J1259" s="176"/>
      <c r="K1259" s="197"/>
      <c r="L1259" s="197"/>
      <c r="M1259" s="197"/>
      <c r="N1259" s="197"/>
      <c r="O1259" s="197"/>
      <c r="P1259" s="197"/>
      <c r="R1259" s="198"/>
      <c r="S1259" s="199" t="str">
        <f t="shared" ref="S1259:AX1259" si="1618">S$20</f>
        <v>S$16</v>
      </c>
      <c r="T1259" s="199" t="str">
        <f t="shared" si="1618"/>
        <v>T$16</v>
      </c>
      <c r="U1259" s="199" t="str">
        <f t="shared" si="1618"/>
        <v>U$16</v>
      </c>
      <c r="V1259" s="199" t="str">
        <f t="shared" si="1618"/>
        <v>V$16</v>
      </c>
      <c r="W1259" s="199" t="str">
        <f t="shared" si="1618"/>
        <v>W$16</v>
      </c>
      <c r="X1259" s="199" t="str">
        <f t="shared" si="1618"/>
        <v>X$16</v>
      </c>
      <c r="Y1259" s="199" t="str">
        <f t="shared" si="1618"/>
        <v>Y$16</v>
      </c>
      <c r="Z1259" s="199" t="str">
        <f t="shared" si="1618"/>
        <v>Z$16</v>
      </c>
      <c r="AA1259" s="199" t="str">
        <f t="shared" si="1618"/>
        <v>AA$16</v>
      </c>
      <c r="AB1259" s="199" t="str">
        <f t="shared" si="1618"/>
        <v>AB$16</v>
      </c>
      <c r="AC1259" s="199" t="str">
        <f t="shared" si="1618"/>
        <v>AC$16</v>
      </c>
      <c r="AD1259" s="199" t="str">
        <f t="shared" si="1618"/>
        <v>AD$16</v>
      </c>
      <c r="AE1259" s="199" t="str">
        <f t="shared" si="1618"/>
        <v>AE$16</v>
      </c>
      <c r="AF1259" s="199" t="str">
        <f t="shared" si="1618"/>
        <v>AF$16</v>
      </c>
      <c r="AG1259" s="199" t="str">
        <f t="shared" si="1618"/>
        <v>AG$16</v>
      </c>
      <c r="AH1259" s="199" t="str">
        <f t="shared" si="1618"/>
        <v>AH$16</v>
      </c>
      <c r="AI1259" s="199" t="str">
        <f t="shared" si="1618"/>
        <v>AI$16</v>
      </c>
      <c r="AJ1259" s="199" t="str">
        <f t="shared" si="1618"/>
        <v>AJ$16</v>
      </c>
      <c r="AK1259" s="199" t="str">
        <f t="shared" si="1618"/>
        <v>AK$16</v>
      </c>
      <c r="AL1259" s="199" t="str">
        <f t="shared" si="1618"/>
        <v>AL$16</v>
      </c>
      <c r="AM1259" s="199" t="str">
        <f t="shared" si="1618"/>
        <v>AM$16</v>
      </c>
      <c r="AN1259" s="199" t="str">
        <f t="shared" si="1618"/>
        <v>AN$16</v>
      </c>
      <c r="AO1259" s="199" t="str">
        <f t="shared" si="1618"/>
        <v>AO$16</v>
      </c>
      <c r="AP1259" s="199" t="str">
        <f t="shared" si="1618"/>
        <v>AP$16</v>
      </c>
      <c r="AQ1259" s="199" t="str">
        <f t="shared" si="1618"/>
        <v>AQ$16</v>
      </c>
      <c r="AR1259" s="199" t="str">
        <f t="shared" si="1618"/>
        <v>AR$16</v>
      </c>
      <c r="AS1259" s="199" t="str">
        <f t="shared" si="1618"/>
        <v>AS$16</v>
      </c>
      <c r="AT1259" s="199" t="str">
        <f t="shared" si="1618"/>
        <v>AT$16</v>
      </c>
      <c r="AU1259" s="199" t="str">
        <f t="shared" si="1618"/>
        <v>AU$16</v>
      </c>
      <c r="AV1259" s="199" t="str">
        <f t="shared" si="1618"/>
        <v>AV$16</v>
      </c>
      <c r="AW1259" s="199" t="str">
        <f t="shared" si="1618"/>
        <v>AW$16</v>
      </c>
      <c r="AX1259" s="199" t="str">
        <f t="shared" si="1618"/>
        <v>AX$16</v>
      </c>
      <c r="AY1259" s="199" t="str">
        <f t="shared" ref="AY1259:CD1259" si="1619">AY$20</f>
        <v>AY$16</v>
      </c>
      <c r="AZ1259" s="199" t="str">
        <f t="shared" si="1619"/>
        <v>AZ$16</v>
      </c>
      <c r="BA1259" s="199" t="str">
        <f t="shared" si="1619"/>
        <v>BA$16</v>
      </c>
      <c r="BB1259" s="199" t="str">
        <f t="shared" si="1619"/>
        <v>BB$16</v>
      </c>
      <c r="BC1259" s="199" t="str">
        <f t="shared" si="1619"/>
        <v>BC$16</v>
      </c>
      <c r="BD1259" s="199" t="str">
        <f t="shared" si="1619"/>
        <v>BD$16</v>
      </c>
      <c r="BE1259" s="199" t="str">
        <f t="shared" si="1619"/>
        <v>BE$16</v>
      </c>
      <c r="BF1259" s="199" t="str">
        <f t="shared" si="1619"/>
        <v>BF$16</v>
      </c>
      <c r="BG1259" s="199" t="str">
        <f t="shared" si="1619"/>
        <v>BG$16</v>
      </c>
      <c r="BH1259" s="199" t="str">
        <f t="shared" si="1619"/>
        <v>BH$16</v>
      </c>
      <c r="BI1259" s="199" t="str">
        <f t="shared" si="1619"/>
        <v>BI$16</v>
      </c>
      <c r="BJ1259" s="199" t="str">
        <f t="shared" si="1619"/>
        <v>BJ$16</v>
      </c>
      <c r="BK1259" s="199" t="str">
        <f t="shared" si="1619"/>
        <v>BK$16</v>
      </c>
      <c r="BL1259" s="199" t="str">
        <f t="shared" si="1619"/>
        <v>BL$16</v>
      </c>
      <c r="BM1259" s="199" t="str">
        <f t="shared" si="1619"/>
        <v>BM$16</v>
      </c>
      <c r="BN1259" s="199" t="str">
        <f t="shared" si="1619"/>
        <v>BN$16</v>
      </c>
      <c r="BO1259" s="199" t="str">
        <f t="shared" si="1619"/>
        <v>BO$16</v>
      </c>
      <c r="BP1259" s="199" t="str">
        <f t="shared" si="1619"/>
        <v>BP$16</v>
      </c>
      <c r="BQ1259" s="199" t="str">
        <f t="shared" si="1619"/>
        <v>BQ$16</v>
      </c>
      <c r="BR1259" s="199" t="str">
        <f t="shared" si="1619"/>
        <v>BR$16</v>
      </c>
      <c r="BS1259" s="199" t="str">
        <f t="shared" si="1619"/>
        <v>BS$16</v>
      </c>
      <c r="BT1259" s="199" t="str">
        <f t="shared" si="1619"/>
        <v>BT$16</v>
      </c>
      <c r="BU1259" s="199" t="str">
        <f t="shared" si="1619"/>
        <v>BU$16</v>
      </c>
      <c r="BV1259" s="199" t="str">
        <f t="shared" si="1619"/>
        <v>BV$16</v>
      </c>
      <c r="BW1259" s="199" t="str">
        <f t="shared" si="1619"/>
        <v>BW$16</v>
      </c>
      <c r="BX1259" s="199" t="str">
        <f t="shared" si="1619"/>
        <v>BX$16</v>
      </c>
      <c r="BY1259" s="199" t="str">
        <f t="shared" si="1619"/>
        <v>BY$16</v>
      </c>
      <c r="BZ1259" s="199" t="str">
        <f t="shared" si="1619"/>
        <v>BZ$16</v>
      </c>
      <c r="CA1259" s="199" t="str">
        <f t="shared" si="1619"/>
        <v>CA$16</v>
      </c>
      <c r="CB1259" s="199" t="str">
        <f t="shared" si="1619"/>
        <v>CB$16</v>
      </c>
      <c r="CC1259" s="199" t="str">
        <f t="shared" si="1619"/>
        <v>CC$16</v>
      </c>
      <c r="CD1259" s="199" t="str">
        <f t="shared" si="1619"/>
        <v>CD$16</v>
      </c>
      <c r="CE1259" s="199" t="str">
        <f t="shared" ref="CE1259:CL1259" si="1620">CE$20</f>
        <v>CE$16</v>
      </c>
      <c r="CF1259" s="199" t="str">
        <f t="shared" si="1620"/>
        <v>CF$16</v>
      </c>
      <c r="CG1259" s="199" t="str">
        <f t="shared" si="1620"/>
        <v>CG$16</v>
      </c>
      <c r="CH1259" s="199" t="str">
        <f t="shared" si="1620"/>
        <v>CH$16</v>
      </c>
      <c r="CI1259" s="199" t="str">
        <f t="shared" si="1620"/>
        <v>CI$16</v>
      </c>
      <c r="CJ1259" s="199" t="str">
        <f t="shared" si="1620"/>
        <v>CJ$16</v>
      </c>
      <c r="CK1259" s="199" t="str">
        <f t="shared" si="1620"/>
        <v>CK$16</v>
      </c>
      <c r="CL1259" s="199" t="str">
        <f t="shared" si="1620"/>
        <v>CL$16</v>
      </c>
      <c r="CN1259" s="176"/>
      <c r="CO1259" s="199" t="str">
        <f t="shared" ref="CO1259:DL1259" si="1621">CO$20</f>
        <v>CO$16</v>
      </c>
      <c r="CP1259" s="199" t="str">
        <f t="shared" si="1621"/>
        <v>CP$16</v>
      </c>
      <c r="CQ1259" s="199" t="str">
        <f t="shared" si="1621"/>
        <v>CQ$16</v>
      </c>
      <c r="CR1259" s="199" t="str">
        <f t="shared" si="1621"/>
        <v>CR$16</v>
      </c>
      <c r="CS1259" s="199" t="str">
        <f t="shared" si="1621"/>
        <v>CS$16</v>
      </c>
      <c r="CT1259" s="199" t="str">
        <f t="shared" si="1621"/>
        <v>CT$16</v>
      </c>
      <c r="CU1259" s="199" t="str">
        <f t="shared" si="1621"/>
        <v>CU$16</v>
      </c>
      <c r="CV1259" s="199" t="str">
        <f t="shared" si="1621"/>
        <v>CV$16</v>
      </c>
      <c r="CW1259" s="199" t="str">
        <f t="shared" si="1621"/>
        <v>CW$16</v>
      </c>
      <c r="CX1259" s="199" t="str">
        <f t="shared" si="1621"/>
        <v>CX$16</v>
      </c>
      <c r="CY1259" s="199" t="str">
        <f t="shared" si="1621"/>
        <v>CY$16</v>
      </c>
      <c r="CZ1259" s="199" t="str">
        <f t="shared" si="1621"/>
        <v>CZ$16</v>
      </c>
      <c r="DA1259" s="199" t="str">
        <f t="shared" si="1621"/>
        <v>DA$16</v>
      </c>
      <c r="DB1259" s="199" t="str">
        <f t="shared" si="1621"/>
        <v>DB$16</v>
      </c>
      <c r="DC1259" s="199" t="str">
        <f t="shared" si="1621"/>
        <v>DC$16</v>
      </c>
      <c r="DD1259" s="199" t="str">
        <f t="shared" si="1621"/>
        <v>DD$16</v>
      </c>
      <c r="DE1259" s="199" t="str">
        <f t="shared" si="1621"/>
        <v>DE$16</v>
      </c>
      <c r="DF1259" s="199" t="str">
        <f t="shared" si="1621"/>
        <v>DF$16</v>
      </c>
      <c r="DG1259" s="199" t="str">
        <f t="shared" si="1621"/>
        <v>DG$16</v>
      </c>
      <c r="DH1259" s="199" t="str">
        <f t="shared" si="1621"/>
        <v>DH$16</v>
      </c>
      <c r="DI1259" s="199" t="str">
        <f t="shared" si="1621"/>
        <v>DI$16</v>
      </c>
      <c r="DJ1259" s="199" t="str">
        <f t="shared" si="1621"/>
        <v>DJ$16</v>
      </c>
      <c r="DK1259" s="199" t="str">
        <f t="shared" si="1621"/>
        <v>DK$16</v>
      </c>
      <c r="DL1259" s="199" t="str">
        <f t="shared" si="1621"/>
        <v>DL$16</v>
      </c>
    </row>
    <row r="1260" spans="1:116" x14ac:dyDescent="0.35">
      <c r="A1260" s="174"/>
      <c r="E1260" s="8"/>
      <c r="G1260" s="175" t="s">
        <v>492</v>
      </c>
      <c r="H1260" s="200"/>
      <c r="I1260" s="201"/>
      <c r="J1260" s="201"/>
      <c r="K1260" s="202"/>
      <c r="L1260" s="202"/>
      <c r="M1260" s="202"/>
      <c r="N1260" s="202"/>
      <c r="O1260" s="202"/>
      <c r="P1260" s="202"/>
      <c r="R1260" s="202"/>
      <c r="S1260" s="199" t="str">
        <f t="shared" ref="S1260:AX1260" si="1622">S$21</f>
        <v>S$17</v>
      </c>
      <c r="T1260" s="199" t="str">
        <f t="shared" si="1622"/>
        <v>T$17</v>
      </c>
      <c r="U1260" s="199" t="str">
        <f t="shared" si="1622"/>
        <v>U$17</v>
      </c>
      <c r="V1260" s="199" t="str">
        <f t="shared" si="1622"/>
        <v>V$17</v>
      </c>
      <c r="W1260" s="199" t="str">
        <f t="shared" si="1622"/>
        <v>W$17</v>
      </c>
      <c r="X1260" s="199" t="str">
        <f t="shared" si="1622"/>
        <v>X$17</v>
      </c>
      <c r="Y1260" s="199" t="str">
        <f t="shared" si="1622"/>
        <v>Y$17</v>
      </c>
      <c r="Z1260" s="199" t="str">
        <f t="shared" si="1622"/>
        <v>Z$17</v>
      </c>
      <c r="AA1260" s="199" t="str">
        <f t="shared" si="1622"/>
        <v>AA$17</v>
      </c>
      <c r="AB1260" s="199" t="str">
        <f t="shared" si="1622"/>
        <v>AB$17</v>
      </c>
      <c r="AC1260" s="199" t="str">
        <f t="shared" si="1622"/>
        <v>AC$17</v>
      </c>
      <c r="AD1260" s="199" t="str">
        <f t="shared" si="1622"/>
        <v>AD$17</v>
      </c>
      <c r="AE1260" s="199" t="str">
        <f t="shared" si="1622"/>
        <v>AE$17</v>
      </c>
      <c r="AF1260" s="199" t="str">
        <f t="shared" si="1622"/>
        <v>AF$17</v>
      </c>
      <c r="AG1260" s="199" t="str">
        <f t="shared" si="1622"/>
        <v>AG$17</v>
      </c>
      <c r="AH1260" s="199" t="str">
        <f t="shared" si="1622"/>
        <v>AH$17</v>
      </c>
      <c r="AI1260" s="199" t="str">
        <f t="shared" si="1622"/>
        <v>AI$17</v>
      </c>
      <c r="AJ1260" s="199" t="str">
        <f t="shared" si="1622"/>
        <v>AJ$17</v>
      </c>
      <c r="AK1260" s="199" t="str">
        <f t="shared" si="1622"/>
        <v>AK$17</v>
      </c>
      <c r="AL1260" s="199" t="str">
        <f t="shared" si="1622"/>
        <v>AL$17</v>
      </c>
      <c r="AM1260" s="199" t="str">
        <f t="shared" si="1622"/>
        <v>AM$17</v>
      </c>
      <c r="AN1260" s="199" t="str">
        <f t="shared" si="1622"/>
        <v>AN$17</v>
      </c>
      <c r="AO1260" s="199" t="str">
        <f t="shared" si="1622"/>
        <v>AO$17</v>
      </c>
      <c r="AP1260" s="199" t="str">
        <f t="shared" si="1622"/>
        <v>AP$17</v>
      </c>
      <c r="AQ1260" s="199" t="str">
        <f t="shared" si="1622"/>
        <v>AQ$17</v>
      </c>
      <c r="AR1260" s="199" t="str">
        <f t="shared" si="1622"/>
        <v>AR$17</v>
      </c>
      <c r="AS1260" s="199" t="str">
        <f t="shared" si="1622"/>
        <v>AS$17</v>
      </c>
      <c r="AT1260" s="199" t="str">
        <f t="shared" si="1622"/>
        <v>AT$17</v>
      </c>
      <c r="AU1260" s="199" t="str">
        <f t="shared" si="1622"/>
        <v>AU$17</v>
      </c>
      <c r="AV1260" s="199" t="str">
        <f t="shared" si="1622"/>
        <v>AV$17</v>
      </c>
      <c r="AW1260" s="199" t="str">
        <f t="shared" si="1622"/>
        <v>AW$17</v>
      </c>
      <c r="AX1260" s="199" t="str">
        <f t="shared" si="1622"/>
        <v>AX$17</v>
      </c>
      <c r="AY1260" s="199" t="str">
        <f t="shared" ref="AY1260:CD1260" si="1623">AY$21</f>
        <v>AY$17</v>
      </c>
      <c r="AZ1260" s="199" t="str">
        <f t="shared" si="1623"/>
        <v>AZ$17</v>
      </c>
      <c r="BA1260" s="199" t="str">
        <f t="shared" si="1623"/>
        <v>BA$17</v>
      </c>
      <c r="BB1260" s="199" t="str">
        <f t="shared" si="1623"/>
        <v>BB$17</v>
      </c>
      <c r="BC1260" s="199" t="str">
        <f t="shared" si="1623"/>
        <v>BC$17</v>
      </c>
      <c r="BD1260" s="199" t="str">
        <f t="shared" si="1623"/>
        <v>BD$17</v>
      </c>
      <c r="BE1260" s="199" t="str">
        <f t="shared" si="1623"/>
        <v>BE$17</v>
      </c>
      <c r="BF1260" s="199" t="str">
        <f t="shared" si="1623"/>
        <v>BF$17</v>
      </c>
      <c r="BG1260" s="199" t="str">
        <f t="shared" si="1623"/>
        <v>BG$17</v>
      </c>
      <c r="BH1260" s="199" t="str">
        <f t="shared" si="1623"/>
        <v>BH$17</v>
      </c>
      <c r="BI1260" s="199" t="str">
        <f t="shared" si="1623"/>
        <v>BI$17</v>
      </c>
      <c r="BJ1260" s="199" t="str">
        <f t="shared" si="1623"/>
        <v>BJ$17</v>
      </c>
      <c r="BK1260" s="199" t="str">
        <f t="shared" si="1623"/>
        <v>BK$17</v>
      </c>
      <c r="BL1260" s="199" t="str">
        <f t="shared" si="1623"/>
        <v>BL$17</v>
      </c>
      <c r="BM1260" s="199" t="str">
        <f t="shared" si="1623"/>
        <v>BM$17</v>
      </c>
      <c r="BN1260" s="199" t="str">
        <f t="shared" si="1623"/>
        <v>BN$17</v>
      </c>
      <c r="BO1260" s="199" t="str">
        <f t="shared" si="1623"/>
        <v>BO$17</v>
      </c>
      <c r="BP1260" s="199" t="str">
        <f t="shared" si="1623"/>
        <v>BP$17</v>
      </c>
      <c r="BQ1260" s="199" t="str">
        <f t="shared" si="1623"/>
        <v>BQ$17</v>
      </c>
      <c r="BR1260" s="199" t="str">
        <f t="shared" si="1623"/>
        <v>BR$17</v>
      </c>
      <c r="BS1260" s="199" t="str">
        <f t="shared" si="1623"/>
        <v>BS$17</v>
      </c>
      <c r="BT1260" s="199" t="str">
        <f t="shared" si="1623"/>
        <v>BT$17</v>
      </c>
      <c r="BU1260" s="199" t="str">
        <f t="shared" si="1623"/>
        <v>BU$17</v>
      </c>
      <c r="BV1260" s="199" t="str">
        <f t="shared" si="1623"/>
        <v>BV$17</v>
      </c>
      <c r="BW1260" s="199" t="str">
        <f t="shared" si="1623"/>
        <v>BW$17</v>
      </c>
      <c r="BX1260" s="199" t="str">
        <f t="shared" si="1623"/>
        <v>BX$17</v>
      </c>
      <c r="BY1260" s="199" t="str">
        <f t="shared" si="1623"/>
        <v>BY$17</v>
      </c>
      <c r="BZ1260" s="199" t="str">
        <f t="shared" si="1623"/>
        <v>BZ$17</v>
      </c>
      <c r="CA1260" s="199" t="str">
        <f t="shared" si="1623"/>
        <v>CA$17</v>
      </c>
      <c r="CB1260" s="199" t="str">
        <f t="shared" si="1623"/>
        <v>CB$17</v>
      </c>
      <c r="CC1260" s="199" t="str">
        <f t="shared" si="1623"/>
        <v>CC$17</v>
      </c>
      <c r="CD1260" s="199" t="str">
        <f t="shared" si="1623"/>
        <v>CD$17</v>
      </c>
      <c r="CE1260" s="199" t="str">
        <f t="shared" ref="CE1260:CL1260" si="1624">CE$21</f>
        <v>CE$17</v>
      </c>
      <c r="CF1260" s="199" t="str">
        <f t="shared" si="1624"/>
        <v>CF$17</v>
      </c>
      <c r="CG1260" s="199" t="str">
        <f t="shared" si="1624"/>
        <v>CG$17</v>
      </c>
      <c r="CH1260" s="199" t="str">
        <f t="shared" si="1624"/>
        <v>CH$17</v>
      </c>
      <c r="CI1260" s="199" t="str">
        <f t="shared" si="1624"/>
        <v>CI$17</v>
      </c>
      <c r="CJ1260" s="199" t="str">
        <f t="shared" si="1624"/>
        <v>CJ$17</v>
      </c>
      <c r="CK1260" s="199" t="str">
        <f t="shared" si="1624"/>
        <v>CK$17</v>
      </c>
      <c r="CL1260" s="199" t="str">
        <f t="shared" si="1624"/>
        <v>CL$17</v>
      </c>
      <c r="CN1260" s="201"/>
      <c r="CO1260" s="199" t="str">
        <f t="shared" ref="CO1260:DL1260" si="1625">CO$21</f>
        <v>CO$17</v>
      </c>
      <c r="CP1260" s="199" t="str">
        <f t="shared" si="1625"/>
        <v>CP$17</v>
      </c>
      <c r="CQ1260" s="199" t="str">
        <f t="shared" si="1625"/>
        <v>CQ$17</v>
      </c>
      <c r="CR1260" s="199" t="str">
        <f t="shared" si="1625"/>
        <v>CR$17</v>
      </c>
      <c r="CS1260" s="199" t="str">
        <f t="shared" si="1625"/>
        <v>CS$17</v>
      </c>
      <c r="CT1260" s="199" t="str">
        <f t="shared" si="1625"/>
        <v>CT$17</v>
      </c>
      <c r="CU1260" s="199" t="str">
        <f t="shared" si="1625"/>
        <v>CU$17</v>
      </c>
      <c r="CV1260" s="199" t="str">
        <f t="shared" si="1625"/>
        <v>CV$17</v>
      </c>
      <c r="CW1260" s="199" t="str">
        <f t="shared" si="1625"/>
        <v>CW$17</v>
      </c>
      <c r="CX1260" s="199" t="str">
        <f t="shared" si="1625"/>
        <v>CX$17</v>
      </c>
      <c r="CY1260" s="199" t="str">
        <f t="shared" si="1625"/>
        <v>CY$17</v>
      </c>
      <c r="CZ1260" s="199" t="str">
        <f t="shared" si="1625"/>
        <v>CZ$17</v>
      </c>
      <c r="DA1260" s="199" t="str">
        <f t="shared" si="1625"/>
        <v>DA$17</v>
      </c>
      <c r="DB1260" s="199" t="str">
        <f t="shared" si="1625"/>
        <v>DB$17</v>
      </c>
      <c r="DC1260" s="199" t="str">
        <f t="shared" si="1625"/>
        <v>DC$17</v>
      </c>
      <c r="DD1260" s="199" t="str">
        <f t="shared" si="1625"/>
        <v>DD$17</v>
      </c>
      <c r="DE1260" s="199" t="str">
        <f t="shared" si="1625"/>
        <v>DE$17</v>
      </c>
      <c r="DF1260" s="199" t="str">
        <f t="shared" si="1625"/>
        <v>DF$17</v>
      </c>
      <c r="DG1260" s="199" t="str">
        <f t="shared" si="1625"/>
        <v>DG$17</v>
      </c>
      <c r="DH1260" s="199" t="str">
        <f t="shared" si="1625"/>
        <v>DH$17</v>
      </c>
      <c r="DI1260" s="199" t="str">
        <f t="shared" si="1625"/>
        <v>DI$17</v>
      </c>
      <c r="DJ1260" s="199" t="str">
        <f t="shared" si="1625"/>
        <v>DJ$17</v>
      </c>
      <c r="DK1260" s="199" t="str">
        <f t="shared" si="1625"/>
        <v>DK$17</v>
      </c>
      <c r="DL1260" s="199" t="str">
        <f t="shared" si="1625"/>
        <v>DL$17</v>
      </c>
    </row>
    <row r="1261" spans="1:116" x14ac:dyDescent="0.35">
      <c r="A1261" s="174"/>
      <c r="E1261" s="8"/>
      <c r="G1261" s="175" t="s">
        <v>461</v>
      </c>
      <c r="H1261" s="200"/>
      <c r="I1261" s="201"/>
      <c r="J1261" s="201"/>
      <c r="K1261" s="202"/>
      <c r="L1261" s="202"/>
      <c r="M1261" s="202"/>
      <c r="N1261" s="202"/>
      <c r="O1261" s="202"/>
      <c r="P1261" s="202"/>
      <c r="R1261" s="202"/>
      <c r="S1261" s="190"/>
      <c r="T1261" s="190"/>
      <c r="U1261" s="190"/>
      <c r="V1261" s="190"/>
      <c r="W1261" s="190"/>
      <c r="X1261" s="190"/>
      <c r="Y1261" s="190"/>
      <c r="Z1261" s="190"/>
      <c r="AA1261" s="190"/>
      <c r="AB1261" s="190"/>
      <c r="AC1261" s="190"/>
      <c r="AD1261" s="190"/>
      <c r="AE1261" s="190"/>
      <c r="AF1261" s="190"/>
      <c r="AG1261" s="190"/>
      <c r="AH1261" s="190"/>
      <c r="AI1261" s="190"/>
      <c r="AJ1261" s="190"/>
      <c r="AK1261" s="190"/>
      <c r="AL1261" s="190"/>
      <c r="AM1261" s="190"/>
      <c r="AN1261" s="190"/>
      <c r="AO1261" s="190"/>
      <c r="AP1261" s="190"/>
      <c r="AQ1261" s="190"/>
      <c r="AR1261" s="190"/>
      <c r="AS1261" s="190"/>
      <c r="AT1261" s="190"/>
      <c r="AU1261" s="190"/>
      <c r="AV1261" s="190"/>
      <c r="AW1261" s="190"/>
      <c r="AX1261" s="190"/>
      <c r="AY1261" s="190"/>
      <c r="AZ1261" s="190"/>
      <c r="BA1261" s="190"/>
      <c r="BB1261" s="190"/>
      <c r="BC1261" s="190"/>
      <c r="BD1261" s="190"/>
      <c r="BE1261" s="190"/>
      <c r="BF1261" s="190"/>
      <c r="BG1261" s="190"/>
      <c r="BH1261" s="190"/>
      <c r="BI1261" s="190"/>
      <c r="BJ1261" s="190"/>
      <c r="BK1261" s="190"/>
      <c r="BL1261" s="190"/>
      <c r="BM1261" s="190"/>
      <c r="BN1261" s="190"/>
      <c r="BO1261" s="190"/>
      <c r="BP1261" s="190"/>
      <c r="BQ1261" s="190"/>
      <c r="BR1261" s="190"/>
      <c r="BS1261" s="190"/>
      <c r="BT1261" s="190"/>
      <c r="BU1261" s="190"/>
      <c r="BV1261" s="190"/>
      <c r="BW1261" s="190"/>
      <c r="BX1261" s="190"/>
      <c r="BY1261" s="190"/>
      <c r="BZ1261" s="190"/>
      <c r="CA1261" s="190"/>
      <c r="CB1261" s="190"/>
      <c r="CC1261" s="190"/>
      <c r="CD1261" s="190"/>
      <c r="CE1261" s="190"/>
      <c r="CF1261" s="190"/>
      <c r="CG1261" s="190"/>
      <c r="CH1261" s="190"/>
      <c r="CI1261" s="190"/>
      <c r="CJ1261" s="190"/>
      <c r="CK1261" s="190"/>
      <c r="CL1261" s="190"/>
      <c r="CN1261" s="201"/>
      <c r="CO1261" s="190"/>
      <c r="CP1261" s="190"/>
      <c r="CQ1261" s="190"/>
      <c r="CR1261" s="190"/>
      <c r="CS1261" s="190"/>
      <c r="CT1261" s="190"/>
      <c r="CU1261" s="190"/>
      <c r="CV1261" s="190"/>
      <c r="CW1261" s="190"/>
      <c r="CX1261" s="190"/>
      <c r="CY1261" s="190"/>
      <c r="CZ1261" s="190"/>
      <c r="DA1261" s="190"/>
      <c r="DB1261" s="190"/>
      <c r="DC1261" s="190"/>
      <c r="DD1261" s="190"/>
      <c r="DE1261" s="190"/>
      <c r="DF1261" s="190"/>
      <c r="DG1261" s="190"/>
      <c r="DH1261" s="190"/>
      <c r="DI1261" s="190"/>
      <c r="DJ1261" s="190"/>
      <c r="DK1261" s="190"/>
      <c r="DL1261" s="190"/>
    </row>
    <row r="1262" spans="1:116" x14ac:dyDescent="0.35">
      <c r="A1262" s="174"/>
      <c r="E1262" s="8"/>
      <c r="G1262" s="175" t="s">
        <v>462</v>
      </c>
      <c r="H1262" s="200"/>
      <c r="I1262" s="201"/>
      <c r="J1262" s="201"/>
      <c r="K1262" s="202"/>
      <c r="L1262" s="202"/>
      <c r="M1262" s="202"/>
      <c r="N1262" s="202"/>
      <c r="O1262" s="202"/>
      <c r="P1262" s="202"/>
      <c r="R1262" s="202"/>
      <c r="S1262" s="190"/>
      <c r="T1262" s="190"/>
      <c r="U1262" s="190"/>
      <c r="V1262" s="190"/>
      <c r="W1262" s="190"/>
      <c r="X1262" s="190"/>
      <c r="Y1262" s="190"/>
      <c r="Z1262" s="190"/>
      <c r="AA1262" s="190"/>
      <c r="AB1262" s="190"/>
      <c r="AC1262" s="190"/>
      <c r="AD1262" s="190"/>
      <c r="AE1262" s="190"/>
      <c r="AF1262" s="190"/>
      <c r="AG1262" s="190"/>
      <c r="AH1262" s="190"/>
      <c r="AI1262" s="190"/>
      <c r="AJ1262" s="190"/>
      <c r="AK1262" s="190"/>
      <c r="AL1262" s="190"/>
      <c r="AM1262" s="190"/>
      <c r="AN1262" s="190"/>
      <c r="AO1262" s="190"/>
      <c r="AP1262" s="190"/>
      <c r="AQ1262" s="190"/>
      <c r="AR1262" s="190"/>
      <c r="AS1262" s="190"/>
      <c r="AT1262" s="190"/>
      <c r="AU1262" s="190"/>
      <c r="AV1262" s="190"/>
      <c r="AW1262" s="190"/>
      <c r="AX1262" s="190"/>
      <c r="AY1262" s="190"/>
      <c r="AZ1262" s="190"/>
      <c r="BA1262" s="190"/>
      <c r="BB1262" s="190"/>
      <c r="BC1262" s="190"/>
      <c r="BD1262" s="190"/>
      <c r="BE1262" s="190"/>
      <c r="BF1262" s="190"/>
      <c r="BG1262" s="190"/>
      <c r="BH1262" s="190"/>
      <c r="BI1262" s="190"/>
      <c r="BJ1262" s="190"/>
      <c r="BK1262" s="190"/>
      <c r="BL1262" s="190"/>
      <c r="BM1262" s="190"/>
      <c r="BN1262" s="190"/>
      <c r="BO1262" s="190"/>
      <c r="BP1262" s="190"/>
      <c r="BQ1262" s="190"/>
      <c r="BR1262" s="190"/>
      <c r="BS1262" s="190"/>
      <c r="BT1262" s="190"/>
      <c r="BU1262" s="190"/>
      <c r="BV1262" s="190"/>
      <c r="BW1262" s="190"/>
      <c r="BX1262" s="190"/>
      <c r="BY1262" s="190"/>
      <c r="BZ1262" s="190"/>
      <c r="CA1262" s="190"/>
      <c r="CB1262" s="190"/>
      <c r="CC1262" s="190"/>
      <c r="CD1262" s="190"/>
      <c r="CE1262" s="190"/>
      <c r="CF1262" s="190"/>
      <c r="CG1262" s="190"/>
      <c r="CH1262" s="190"/>
      <c r="CI1262" s="190"/>
      <c r="CJ1262" s="190"/>
      <c r="CK1262" s="190"/>
      <c r="CL1262" s="190"/>
      <c r="CN1262" s="201"/>
      <c r="CO1262" s="190"/>
      <c r="CP1262" s="190"/>
      <c r="CQ1262" s="190"/>
      <c r="CR1262" s="190"/>
      <c r="CS1262" s="190"/>
      <c r="CT1262" s="190"/>
      <c r="CU1262" s="190"/>
      <c r="CV1262" s="190"/>
      <c r="CW1262" s="190"/>
      <c r="CX1262" s="190"/>
      <c r="CY1262" s="190"/>
      <c r="CZ1262" s="190"/>
      <c r="DA1262" s="190"/>
      <c r="DB1262" s="190"/>
      <c r="DC1262" s="190"/>
      <c r="DD1262" s="190"/>
      <c r="DE1262" s="190"/>
      <c r="DF1262" s="190"/>
      <c r="DG1262" s="190"/>
      <c r="DH1262" s="190"/>
      <c r="DI1262" s="190"/>
      <c r="DJ1262" s="190"/>
      <c r="DK1262" s="190"/>
      <c r="DL1262" s="190"/>
    </row>
    <row r="1263" spans="1:116" x14ac:dyDescent="0.35">
      <c r="A1263" s="174"/>
      <c r="E1263" s="8"/>
      <c r="G1263" s="175" t="s">
        <v>491</v>
      </c>
      <c r="H1263" s="200"/>
      <c r="I1263" s="201"/>
      <c r="J1263" s="201"/>
      <c r="K1263" s="202"/>
      <c r="L1263" s="202"/>
      <c r="M1263" s="202"/>
      <c r="N1263" s="202"/>
      <c r="O1263" s="202"/>
      <c r="P1263" s="202"/>
      <c r="R1263" s="202"/>
      <c r="S1263" s="190" t="str">
        <f t="shared" ref="S1263:AX1263" si="1626">S$22</f>
        <v>S$18</v>
      </c>
      <c r="T1263" s="190" t="str">
        <f t="shared" si="1626"/>
        <v>T$18</v>
      </c>
      <c r="U1263" s="190" t="str">
        <f t="shared" si="1626"/>
        <v>U$18</v>
      </c>
      <c r="V1263" s="190" t="str">
        <f t="shared" si="1626"/>
        <v>V$18</v>
      </c>
      <c r="W1263" s="190" t="str">
        <f t="shared" si="1626"/>
        <v>W$18</v>
      </c>
      <c r="X1263" s="190" t="str">
        <f t="shared" si="1626"/>
        <v>X$18</v>
      </c>
      <c r="Y1263" s="190" t="str">
        <f t="shared" si="1626"/>
        <v>Y$18</v>
      </c>
      <c r="Z1263" s="190" t="str">
        <f t="shared" si="1626"/>
        <v>Z$18</v>
      </c>
      <c r="AA1263" s="190" t="str">
        <f t="shared" si="1626"/>
        <v>AA$18</v>
      </c>
      <c r="AB1263" s="190" t="str">
        <f t="shared" si="1626"/>
        <v>AB$18</v>
      </c>
      <c r="AC1263" s="190" t="str">
        <f t="shared" si="1626"/>
        <v>AC$18</v>
      </c>
      <c r="AD1263" s="190" t="str">
        <f t="shared" si="1626"/>
        <v>AD$18</v>
      </c>
      <c r="AE1263" s="190" t="str">
        <f t="shared" si="1626"/>
        <v>AE$18</v>
      </c>
      <c r="AF1263" s="190" t="str">
        <f t="shared" si="1626"/>
        <v>AF$18</v>
      </c>
      <c r="AG1263" s="190" t="str">
        <f t="shared" si="1626"/>
        <v>AG$18</v>
      </c>
      <c r="AH1263" s="190" t="str">
        <f t="shared" si="1626"/>
        <v>AH$18</v>
      </c>
      <c r="AI1263" s="190" t="str">
        <f t="shared" si="1626"/>
        <v>AI$18</v>
      </c>
      <c r="AJ1263" s="190" t="str">
        <f t="shared" si="1626"/>
        <v>AJ$18</v>
      </c>
      <c r="AK1263" s="190" t="str">
        <f t="shared" si="1626"/>
        <v>AK$18</v>
      </c>
      <c r="AL1263" s="190" t="str">
        <f t="shared" si="1626"/>
        <v>AL$18</v>
      </c>
      <c r="AM1263" s="190" t="str">
        <f t="shared" si="1626"/>
        <v>AM$18</v>
      </c>
      <c r="AN1263" s="190" t="str">
        <f t="shared" si="1626"/>
        <v>AN$18</v>
      </c>
      <c r="AO1263" s="190" t="str">
        <f t="shared" si="1626"/>
        <v>AO$18</v>
      </c>
      <c r="AP1263" s="190" t="str">
        <f t="shared" si="1626"/>
        <v>AP$18</v>
      </c>
      <c r="AQ1263" s="190" t="str">
        <f t="shared" si="1626"/>
        <v>AQ$18</v>
      </c>
      <c r="AR1263" s="190" t="str">
        <f t="shared" si="1626"/>
        <v>AR$18</v>
      </c>
      <c r="AS1263" s="190" t="str">
        <f t="shared" si="1626"/>
        <v>AS$18</v>
      </c>
      <c r="AT1263" s="190" t="str">
        <f t="shared" si="1626"/>
        <v>AT$18</v>
      </c>
      <c r="AU1263" s="190" t="str">
        <f t="shared" si="1626"/>
        <v>AU$18</v>
      </c>
      <c r="AV1263" s="190" t="str">
        <f t="shared" si="1626"/>
        <v>AV$18</v>
      </c>
      <c r="AW1263" s="190" t="str">
        <f t="shared" si="1626"/>
        <v>AW$18</v>
      </c>
      <c r="AX1263" s="190" t="str">
        <f t="shared" si="1626"/>
        <v>AX$18</v>
      </c>
      <c r="AY1263" s="190" t="str">
        <f t="shared" ref="AY1263:CD1263" si="1627">AY$22</f>
        <v>AY$18</v>
      </c>
      <c r="AZ1263" s="190" t="str">
        <f t="shared" si="1627"/>
        <v>AZ$18</v>
      </c>
      <c r="BA1263" s="190" t="str">
        <f t="shared" si="1627"/>
        <v>BA$18</v>
      </c>
      <c r="BB1263" s="190" t="str">
        <f t="shared" si="1627"/>
        <v>BB$18</v>
      </c>
      <c r="BC1263" s="190" t="str">
        <f t="shared" si="1627"/>
        <v>BC$18</v>
      </c>
      <c r="BD1263" s="190" t="str">
        <f t="shared" si="1627"/>
        <v>BD$18</v>
      </c>
      <c r="BE1263" s="190" t="str">
        <f t="shared" si="1627"/>
        <v>BE$18</v>
      </c>
      <c r="BF1263" s="190" t="str">
        <f t="shared" si="1627"/>
        <v>BF$18</v>
      </c>
      <c r="BG1263" s="190" t="str">
        <f t="shared" si="1627"/>
        <v>BG$18</v>
      </c>
      <c r="BH1263" s="190" t="str">
        <f t="shared" si="1627"/>
        <v>BH$18</v>
      </c>
      <c r="BI1263" s="190" t="str">
        <f t="shared" si="1627"/>
        <v>BI$18</v>
      </c>
      <c r="BJ1263" s="190" t="str">
        <f t="shared" si="1627"/>
        <v>BJ$18</v>
      </c>
      <c r="BK1263" s="190" t="str">
        <f t="shared" si="1627"/>
        <v>BK$18</v>
      </c>
      <c r="BL1263" s="190" t="str">
        <f t="shared" si="1627"/>
        <v>BL$18</v>
      </c>
      <c r="BM1263" s="190" t="str">
        <f t="shared" si="1627"/>
        <v>BM$18</v>
      </c>
      <c r="BN1263" s="190" t="str">
        <f t="shared" si="1627"/>
        <v>BN$18</v>
      </c>
      <c r="BO1263" s="190" t="str">
        <f t="shared" si="1627"/>
        <v>BO$18</v>
      </c>
      <c r="BP1263" s="190" t="str">
        <f t="shared" si="1627"/>
        <v>BP$18</v>
      </c>
      <c r="BQ1263" s="190" t="str">
        <f t="shared" si="1627"/>
        <v>BQ$18</v>
      </c>
      <c r="BR1263" s="190" t="str">
        <f t="shared" si="1627"/>
        <v>BR$18</v>
      </c>
      <c r="BS1263" s="190" t="str">
        <f t="shared" si="1627"/>
        <v>BS$18</v>
      </c>
      <c r="BT1263" s="190" t="str">
        <f t="shared" si="1627"/>
        <v>BT$18</v>
      </c>
      <c r="BU1263" s="190" t="str">
        <f t="shared" si="1627"/>
        <v>BU$18</v>
      </c>
      <c r="BV1263" s="190" t="str">
        <f t="shared" si="1627"/>
        <v>BV$18</v>
      </c>
      <c r="BW1263" s="190" t="str">
        <f t="shared" si="1627"/>
        <v>BW$18</v>
      </c>
      <c r="BX1263" s="190" t="str">
        <f t="shared" si="1627"/>
        <v>BX$18</v>
      </c>
      <c r="BY1263" s="190" t="str">
        <f t="shared" si="1627"/>
        <v>BY$18</v>
      </c>
      <c r="BZ1263" s="190" t="str">
        <f t="shared" si="1627"/>
        <v>BZ$18</v>
      </c>
      <c r="CA1263" s="190" t="str">
        <f t="shared" si="1627"/>
        <v>CA$18</v>
      </c>
      <c r="CB1263" s="190" t="str">
        <f t="shared" si="1627"/>
        <v>CB$18</v>
      </c>
      <c r="CC1263" s="190" t="str">
        <f t="shared" si="1627"/>
        <v>CC$18</v>
      </c>
      <c r="CD1263" s="190" t="str">
        <f t="shared" si="1627"/>
        <v>CD$18</v>
      </c>
      <c r="CE1263" s="190" t="str">
        <f t="shared" ref="CE1263:CL1263" si="1628">CE$22</f>
        <v>CE$18</v>
      </c>
      <c r="CF1263" s="190" t="str">
        <f t="shared" si="1628"/>
        <v>CF$18</v>
      </c>
      <c r="CG1263" s="190" t="str">
        <f t="shared" si="1628"/>
        <v>CG$18</v>
      </c>
      <c r="CH1263" s="190" t="str">
        <f t="shared" si="1628"/>
        <v>CH$18</v>
      </c>
      <c r="CI1263" s="190" t="str">
        <f t="shared" si="1628"/>
        <v>CI$18</v>
      </c>
      <c r="CJ1263" s="190" t="str">
        <f t="shared" si="1628"/>
        <v>CJ$18</v>
      </c>
      <c r="CK1263" s="190" t="str">
        <f t="shared" si="1628"/>
        <v>CK$18</v>
      </c>
      <c r="CL1263" s="190" t="str">
        <f t="shared" si="1628"/>
        <v>CL$18</v>
      </c>
      <c r="CN1263" s="201"/>
      <c r="CO1263" s="190" t="str">
        <f t="shared" ref="CO1263:DL1263" si="1629">CO$22</f>
        <v>CO$18</v>
      </c>
      <c r="CP1263" s="190" t="str">
        <f t="shared" si="1629"/>
        <v>CP$18</v>
      </c>
      <c r="CQ1263" s="190" t="str">
        <f t="shared" si="1629"/>
        <v>CQ$18</v>
      </c>
      <c r="CR1263" s="190" t="str">
        <f t="shared" si="1629"/>
        <v>CR$18</v>
      </c>
      <c r="CS1263" s="190" t="str">
        <f t="shared" si="1629"/>
        <v>CS$18</v>
      </c>
      <c r="CT1263" s="190" t="str">
        <f t="shared" si="1629"/>
        <v>CT$18</v>
      </c>
      <c r="CU1263" s="190" t="str">
        <f t="shared" si="1629"/>
        <v>CU$18</v>
      </c>
      <c r="CV1263" s="190" t="str">
        <f t="shared" si="1629"/>
        <v>CV$18</v>
      </c>
      <c r="CW1263" s="190" t="str">
        <f t="shared" si="1629"/>
        <v>CW$18</v>
      </c>
      <c r="CX1263" s="190" t="str">
        <f t="shared" si="1629"/>
        <v>CX$18</v>
      </c>
      <c r="CY1263" s="190" t="str">
        <f t="shared" si="1629"/>
        <v>CY$18</v>
      </c>
      <c r="CZ1263" s="190" t="str">
        <f t="shared" si="1629"/>
        <v>CZ$18</v>
      </c>
      <c r="DA1263" s="190" t="str">
        <f t="shared" si="1629"/>
        <v>DA$18</v>
      </c>
      <c r="DB1263" s="190" t="str">
        <f t="shared" si="1629"/>
        <v>DB$18</v>
      </c>
      <c r="DC1263" s="190" t="str">
        <f t="shared" si="1629"/>
        <v>DC$18</v>
      </c>
      <c r="DD1263" s="190" t="str">
        <f t="shared" si="1629"/>
        <v>DD$18</v>
      </c>
      <c r="DE1263" s="190" t="str">
        <f t="shared" si="1629"/>
        <v>DE$18</v>
      </c>
      <c r="DF1263" s="190" t="str">
        <f t="shared" si="1629"/>
        <v>DF$18</v>
      </c>
      <c r="DG1263" s="190" t="str">
        <f t="shared" si="1629"/>
        <v>DG$18</v>
      </c>
      <c r="DH1263" s="190" t="str">
        <f t="shared" si="1629"/>
        <v>DH$18</v>
      </c>
      <c r="DI1263" s="190" t="str">
        <f t="shared" si="1629"/>
        <v>DI$18</v>
      </c>
      <c r="DJ1263" s="190" t="str">
        <f t="shared" si="1629"/>
        <v>DJ$18</v>
      </c>
      <c r="DK1263" s="190" t="str">
        <f t="shared" si="1629"/>
        <v>DK$18</v>
      </c>
      <c r="DL1263" s="190" t="str">
        <f t="shared" si="1629"/>
        <v>DL$18</v>
      </c>
    </row>
    <row r="1264" spans="1:116" x14ac:dyDescent="0.35">
      <c r="A1264" s="174"/>
      <c r="E1264" s="8"/>
      <c r="G1264" s="175" t="s">
        <v>505</v>
      </c>
      <c r="H1264" s="200"/>
      <c r="I1264" s="201"/>
      <c r="J1264" s="201"/>
      <c r="K1264" s="202"/>
      <c r="L1264" s="202"/>
      <c r="M1264" s="202"/>
      <c r="N1264" s="202"/>
      <c r="O1264" s="202"/>
      <c r="P1264" s="202"/>
      <c r="R1264" s="202"/>
      <c r="S1264" s="190" t="str">
        <f t="shared" ref="S1264:AX1264" si="1630">S$23</f>
        <v>S$19</v>
      </c>
      <c r="T1264" s="190" t="str">
        <f t="shared" si="1630"/>
        <v>T$19</v>
      </c>
      <c r="U1264" s="190" t="str">
        <f t="shared" si="1630"/>
        <v>U$19</v>
      </c>
      <c r="V1264" s="190" t="str">
        <f t="shared" si="1630"/>
        <v>V$19</v>
      </c>
      <c r="W1264" s="190" t="str">
        <f t="shared" si="1630"/>
        <v>W$19</v>
      </c>
      <c r="X1264" s="190" t="str">
        <f t="shared" si="1630"/>
        <v>X$19</v>
      </c>
      <c r="Y1264" s="190" t="str">
        <f t="shared" si="1630"/>
        <v>Y$19</v>
      </c>
      <c r="Z1264" s="190" t="str">
        <f t="shared" si="1630"/>
        <v>Z$19</v>
      </c>
      <c r="AA1264" s="190" t="str">
        <f t="shared" si="1630"/>
        <v>AA$19</v>
      </c>
      <c r="AB1264" s="190" t="str">
        <f t="shared" si="1630"/>
        <v>AB$19</v>
      </c>
      <c r="AC1264" s="190" t="str">
        <f t="shared" si="1630"/>
        <v>AC$19</v>
      </c>
      <c r="AD1264" s="190" t="str">
        <f t="shared" si="1630"/>
        <v>AD$19</v>
      </c>
      <c r="AE1264" s="190" t="str">
        <f t="shared" si="1630"/>
        <v>AE$19</v>
      </c>
      <c r="AF1264" s="190" t="str">
        <f t="shared" si="1630"/>
        <v>AF$19</v>
      </c>
      <c r="AG1264" s="190" t="str">
        <f t="shared" si="1630"/>
        <v>AG$19</v>
      </c>
      <c r="AH1264" s="190" t="str">
        <f t="shared" si="1630"/>
        <v>AH$19</v>
      </c>
      <c r="AI1264" s="190" t="str">
        <f t="shared" si="1630"/>
        <v>AI$19</v>
      </c>
      <c r="AJ1264" s="190" t="str">
        <f t="shared" si="1630"/>
        <v>AJ$19</v>
      </c>
      <c r="AK1264" s="190" t="str">
        <f t="shared" si="1630"/>
        <v>AK$19</v>
      </c>
      <c r="AL1264" s="190" t="str">
        <f t="shared" si="1630"/>
        <v>AL$19</v>
      </c>
      <c r="AM1264" s="190" t="str">
        <f t="shared" si="1630"/>
        <v>AM$19</v>
      </c>
      <c r="AN1264" s="190" t="str">
        <f t="shared" si="1630"/>
        <v>AN$19</v>
      </c>
      <c r="AO1264" s="190" t="str">
        <f t="shared" si="1630"/>
        <v>AO$19</v>
      </c>
      <c r="AP1264" s="190" t="str">
        <f t="shared" si="1630"/>
        <v>AP$19</v>
      </c>
      <c r="AQ1264" s="190" t="str">
        <f t="shared" si="1630"/>
        <v>AQ$19</v>
      </c>
      <c r="AR1264" s="190" t="str">
        <f t="shared" si="1630"/>
        <v>AR$19</v>
      </c>
      <c r="AS1264" s="190" t="str">
        <f t="shared" si="1630"/>
        <v>AS$19</v>
      </c>
      <c r="AT1264" s="190" t="str">
        <f t="shared" si="1630"/>
        <v>AT$19</v>
      </c>
      <c r="AU1264" s="190" t="str">
        <f t="shared" si="1630"/>
        <v>AU$19</v>
      </c>
      <c r="AV1264" s="190" t="str">
        <f t="shared" si="1630"/>
        <v>AV$19</v>
      </c>
      <c r="AW1264" s="190" t="str">
        <f t="shared" si="1630"/>
        <v>AW$19</v>
      </c>
      <c r="AX1264" s="190" t="str">
        <f t="shared" si="1630"/>
        <v>AX$19</v>
      </c>
      <c r="AY1264" s="190" t="str">
        <f t="shared" ref="AY1264:CD1264" si="1631">AY$23</f>
        <v>AY$19</v>
      </c>
      <c r="AZ1264" s="190" t="str">
        <f t="shared" si="1631"/>
        <v>AZ$19</v>
      </c>
      <c r="BA1264" s="190" t="str">
        <f t="shared" si="1631"/>
        <v>BA$19</v>
      </c>
      <c r="BB1264" s="190" t="str">
        <f t="shared" si="1631"/>
        <v>BB$19</v>
      </c>
      <c r="BC1264" s="190" t="str">
        <f t="shared" si="1631"/>
        <v>BC$19</v>
      </c>
      <c r="BD1264" s="190" t="str">
        <f t="shared" si="1631"/>
        <v>BD$19</v>
      </c>
      <c r="BE1264" s="190" t="str">
        <f t="shared" si="1631"/>
        <v>BE$19</v>
      </c>
      <c r="BF1264" s="190" t="str">
        <f t="shared" si="1631"/>
        <v>BF$19</v>
      </c>
      <c r="BG1264" s="190" t="str">
        <f t="shared" si="1631"/>
        <v>BG$19</v>
      </c>
      <c r="BH1264" s="190" t="str">
        <f t="shared" si="1631"/>
        <v>BH$19</v>
      </c>
      <c r="BI1264" s="190" t="str">
        <f t="shared" si="1631"/>
        <v>BI$19</v>
      </c>
      <c r="BJ1264" s="190" t="str">
        <f t="shared" si="1631"/>
        <v>BJ$19</v>
      </c>
      <c r="BK1264" s="190" t="str">
        <f t="shared" si="1631"/>
        <v>BK$19</v>
      </c>
      <c r="BL1264" s="190" t="str">
        <f t="shared" si="1631"/>
        <v>BL$19</v>
      </c>
      <c r="BM1264" s="190" t="str">
        <f t="shared" si="1631"/>
        <v>BM$19</v>
      </c>
      <c r="BN1264" s="190" t="str">
        <f t="shared" si="1631"/>
        <v>BN$19</v>
      </c>
      <c r="BO1264" s="190" t="str">
        <f t="shared" si="1631"/>
        <v>BO$19</v>
      </c>
      <c r="BP1264" s="190" t="str">
        <f t="shared" si="1631"/>
        <v>BP$19</v>
      </c>
      <c r="BQ1264" s="190" t="str">
        <f t="shared" si="1631"/>
        <v>BQ$19</v>
      </c>
      <c r="BR1264" s="190" t="str">
        <f t="shared" si="1631"/>
        <v>BR$19</v>
      </c>
      <c r="BS1264" s="190" t="str">
        <f t="shared" si="1631"/>
        <v>BS$19</v>
      </c>
      <c r="BT1264" s="190" t="str">
        <f t="shared" si="1631"/>
        <v>BT$19</v>
      </c>
      <c r="BU1264" s="190" t="str">
        <f t="shared" si="1631"/>
        <v>BU$19</v>
      </c>
      <c r="BV1264" s="190" t="str">
        <f t="shared" si="1631"/>
        <v>BV$19</v>
      </c>
      <c r="BW1264" s="190" t="str">
        <f t="shared" si="1631"/>
        <v>BW$19</v>
      </c>
      <c r="BX1264" s="190" t="str">
        <f t="shared" si="1631"/>
        <v>BX$19</v>
      </c>
      <c r="BY1264" s="190" t="str">
        <f t="shared" si="1631"/>
        <v>BY$19</v>
      </c>
      <c r="BZ1264" s="190" t="str">
        <f t="shared" si="1631"/>
        <v>BZ$19</v>
      </c>
      <c r="CA1264" s="190" t="str">
        <f t="shared" si="1631"/>
        <v>CA$19</v>
      </c>
      <c r="CB1264" s="190" t="str">
        <f t="shared" si="1631"/>
        <v>CB$19</v>
      </c>
      <c r="CC1264" s="190" t="str">
        <f t="shared" si="1631"/>
        <v>CC$19</v>
      </c>
      <c r="CD1264" s="190" t="str">
        <f t="shared" si="1631"/>
        <v>CD$19</v>
      </c>
      <c r="CE1264" s="190" t="str">
        <f t="shared" ref="CE1264:CL1264" si="1632">CE$23</f>
        <v>CE$19</v>
      </c>
      <c r="CF1264" s="190" t="str">
        <f t="shared" si="1632"/>
        <v>CF$19</v>
      </c>
      <c r="CG1264" s="190" t="str">
        <f t="shared" si="1632"/>
        <v>CG$19</v>
      </c>
      <c r="CH1264" s="190" t="str">
        <f t="shared" si="1632"/>
        <v>CH$19</v>
      </c>
      <c r="CI1264" s="190" t="str">
        <f t="shared" si="1632"/>
        <v>CI$19</v>
      </c>
      <c r="CJ1264" s="190" t="str">
        <f t="shared" si="1632"/>
        <v>CJ$19</v>
      </c>
      <c r="CK1264" s="190" t="str">
        <f t="shared" si="1632"/>
        <v>CK$19</v>
      </c>
      <c r="CL1264" s="190" t="str">
        <f t="shared" si="1632"/>
        <v>CL$19</v>
      </c>
      <c r="CN1264" s="201"/>
      <c r="CO1264" s="190" t="str">
        <f t="shared" ref="CO1264:DL1264" si="1633">CO$23</f>
        <v>CO$19</v>
      </c>
      <c r="CP1264" s="190" t="str">
        <f t="shared" si="1633"/>
        <v>CP$19</v>
      </c>
      <c r="CQ1264" s="190" t="str">
        <f t="shared" si="1633"/>
        <v>CQ$19</v>
      </c>
      <c r="CR1264" s="190" t="str">
        <f t="shared" si="1633"/>
        <v>CR$19</v>
      </c>
      <c r="CS1264" s="190" t="str">
        <f t="shared" si="1633"/>
        <v>CS$19</v>
      </c>
      <c r="CT1264" s="190" t="str">
        <f t="shared" si="1633"/>
        <v>CT$19</v>
      </c>
      <c r="CU1264" s="190" t="str">
        <f t="shared" si="1633"/>
        <v>CU$19</v>
      </c>
      <c r="CV1264" s="190" t="str">
        <f t="shared" si="1633"/>
        <v>CV$19</v>
      </c>
      <c r="CW1264" s="190" t="str">
        <f t="shared" si="1633"/>
        <v>CW$19</v>
      </c>
      <c r="CX1264" s="190" t="str">
        <f t="shared" si="1633"/>
        <v>CX$19</v>
      </c>
      <c r="CY1264" s="190" t="str">
        <f t="shared" si="1633"/>
        <v>CY$19</v>
      </c>
      <c r="CZ1264" s="190" t="str">
        <f t="shared" si="1633"/>
        <v>CZ$19</v>
      </c>
      <c r="DA1264" s="190" t="str">
        <f t="shared" si="1633"/>
        <v>DA$19</v>
      </c>
      <c r="DB1264" s="190" t="str">
        <f t="shared" si="1633"/>
        <v>DB$19</v>
      </c>
      <c r="DC1264" s="190" t="str">
        <f t="shared" si="1633"/>
        <v>DC$19</v>
      </c>
      <c r="DD1264" s="190" t="str">
        <f t="shared" si="1633"/>
        <v>DD$19</v>
      </c>
      <c r="DE1264" s="190" t="str">
        <f t="shared" si="1633"/>
        <v>DE$19</v>
      </c>
      <c r="DF1264" s="190" t="str">
        <f t="shared" si="1633"/>
        <v>DF$19</v>
      </c>
      <c r="DG1264" s="190" t="str">
        <f t="shared" si="1633"/>
        <v>DG$19</v>
      </c>
      <c r="DH1264" s="190" t="str">
        <f t="shared" si="1633"/>
        <v>DH$19</v>
      </c>
      <c r="DI1264" s="190" t="str">
        <f t="shared" si="1633"/>
        <v>DI$19</v>
      </c>
      <c r="DJ1264" s="190" t="str">
        <f t="shared" si="1633"/>
        <v>DJ$19</v>
      </c>
      <c r="DK1264" s="190" t="str">
        <f t="shared" si="1633"/>
        <v>DK$19</v>
      </c>
      <c r="DL1264" s="190" t="str">
        <f t="shared" si="1633"/>
        <v>DL$19</v>
      </c>
    </row>
    <row r="1265" spans="1:116" x14ac:dyDescent="0.35">
      <c r="A1265" s="31" t="s">
        <v>218</v>
      </c>
      <c r="B1265" s="31" t="s">
        <v>81</v>
      </c>
      <c r="C1265" s="31"/>
      <c r="D1265" t="s">
        <v>772</v>
      </c>
      <c r="E1265" s="8" t="str">
        <f t="shared" ref="E1265:E1277" si="1634">ROW()&amp;" "&amp;D1265</f>
        <v>1265 PDC-S</v>
      </c>
      <c r="F1265" t="s">
        <v>330</v>
      </c>
      <c r="G1265" s="175" t="s">
        <v>463</v>
      </c>
      <c r="H1265" s="22"/>
      <c r="I1265" s="306"/>
      <c r="J1265" s="306"/>
      <c r="K1265" s="22"/>
      <c r="L1265" s="22"/>
      <c r="M1265" s="22"/>
      <c r="N1265" s="22"/>
      <c r="O1265" s="22"/>
      <c r="P1265" s="22"/>
      <c r="R1265" s="66"/>
      <c r="S1265" s="307"/>
      <c r="T1265" s="307"/>
      <c r="U1265" s="307"/>
      <c r="V1265" s="307"/>
      <c r="W1265" s="307"/>
      <c r="X1265" s="307"/>
      <c r="Y1265" s="307"/>
      <c r="Z1265" s="307"/>
      <c r="AA1265" s="307"/>
      <c r="AB1265" s="307"/>
      <c r="AC1265" s="307"/>
      <c r="AD1265" s="307"/>
      <c r="AE1265" s="307"/>
      <c r="AF1265" s="307"/>
      <c r="AG1265" s="307"/>
      <c r="AH1265" s="307"/>
      <c r="AI1265" s="307"/>
      <c r="AJ1265" s="307"/>
      <c r="AK1265" s="307"/>
      <c r="AL1265" s="307"/>
      <c r="AM1265" s="307"/>
      <c r="AN1265" s="307"/>
      <c r="AO1265" s="307"/>
      <c r="AP1265" s="307"/>
      <c r="AQ1265" s="307"/>
      <c r="AR1265" s="307"/>
      <c r="AS1265" s="307"/>
      <c r="AT1265" s="307"/>
      <c r="AU1265" s="307"/>
      <c r="AV1265" s="307"/>
      <c r="AW1265" s="307"/>
      <c r="AX1265" s="307"/>
      <c r="AY1265" s="307"/>
      <c r="AZ1265" s="307"/>
      <c r="BA1265" s="307"/>
      <c r="BB1265" s="307"/>
      <c r="BC1265" s="307"/>
      <c r="BD1265" s="307"/>
      <c r="BE1265" s="307"/>
      <c r="BF1265" s="307"/>
      <c r="BG1265" s="307"/>
      <c r="BH1265" s="307"/>
      <c r="BI1265" s="307"/>
      <c r="BJ1265" s="307"/>
      <c r="BK1265" s="307"/>
      <c r="BL1265" s="307"/>
      <c r="BM1265" s="307"/>
      <c r="BN1265" s="307"/>
      <c r="BO1265" s="307"/>
      <c r="BP1265" s="307"/>
      <c r="BQ1265" s="307"/>
      <c r="BR1265" s="307"/>
      <c r="BS1265" s="307"/>
      <c r="BT1265" s="307"/>
      <c r="BU1265" s="307"/>
      <c r="BV1265" s="307"/>
      <c r="BW1265" s="307"/>
      <c r="BX1265" s="307"/>
      <c r="BY1265" s="307"/>
      <c r="BZ1265" s="307"/>
      <c r="CA1265" s="307"/>
      <c r="CB1265" s="307"/>
      <c r="CC1265" s="307"/>
      <c r="CD1265" s="307"/>
      <c r="CE1265" s="307"/>
      <c r="CF1265" s="307"/>
      <c r="CG1265" s="307"/>
      <c r="CH1265" s="307"/>
      <c r="CI1265" s="307"/>
      <c r="CJ1265" s="307"/>
      <c r="CK1265" s="307"/>
      <c r="CL1265" s="307"/>
      <c r="CN1265" s="306"/>
      <c r="CO1265" s="307"/>
      <c r="CP1265" s="307"/>
      <c r="CQ1265" s="307"/>
      <c r="CR1265" s="307"/>
      <c r="CS1265" s="307"/>
      <c r="CT1265" s="307"/>
      <c r="CU1265" s="307"/>
      <c r="CV1265" s="307"/>
      <c r="CW1265" s="307"/>
      <c r="CX1265" s="307"/>
      <c r="CY1265" s="307"/>
      <c r="CZ1265" s="307"/>
      <c r="DA1265" s="307"/>
      <c r="DB1265" s="307"/>
      <c r="DC1265" s="307"/>
      <c r="DD1265" s="307"/>
      <c r="DE1265" s="307"/>
      <c r="DF1265" s="307"/>
      <c r="DG1265" s="307"/>
      <c r="DH1265" s="307"/>
      <c r="DI1265" s="307"/>
      <c r="DJ1265" s="307"/>
      <c r="DK1265" s="307"/>
      <c r="DL1265" s="307"/>
    </row>
    <row r="1266" spans="1:116" x14ac:dyDescent="0.35">
      <c r="A1266" s="31"/>
      <c r="B1266" s="31"/>
      <c r="C1266" s="31"/>
      <c r="D1266" t="s">
        <v>772</v>
      </c>
      <c r="E1266" s="8" t="str">
        <f t="shared" si="1634"/>
        <v>1266 PDC-S</v>
      </c>
      <c r="F1266" s="342"/>
      <c r="G1266" s="175" t="s">
        <v>464</v>
      </c>
      <c r="H1266" s="31"/>
      <c r="I1266" s="73"/>
      <c r="J1266" s="73"/>
      <c r="K1266" s="31"/>
      <c r="L1266" s="31"/>
      <c r="M1266" s="31"/>
      <c r="N1266" s="31"/>
      <c r="O1266" s="31"/>
      <c r="P1266" s="31"/>
      <c r="R1266" s="67"/>
      <c r="S1266" s="156"/>
      <c r="T1266" s="156"/>
      <c r="U1266" s="156"/>
      <c r="V1266" s="156"/>
      <c r="W1266" s="156"/>
      <c r="X1266" s="156"/>
      <c r="Y1266" s="156"/>
      <c r="Z1266" s="156"/>
      <c r="AA1266" s="156"/>
      <c r="AB1266" s="156"/>
      <c r="AC1266" s="156"/>
      <c r="AD1266" s="156"/>
      <c r="AE1266" s="156"/>
      <c r="AF1266" s="156"/>
      <c r="AG1266" s="156"/>
      <c r="AH1266" s="156"/>
      <c r="AI1266" s="156"/>
      <c r="AJ1266" s="156"/>
      <c r="AK1266" s="156"/>
      <c r="AL1266" s="156"/>
      <c r="AM1266" s="156"/>
      <c r="AN1266" s="156"/>
      <c r="AO1266" s="156"/>
      <c r="AP1266" s="156"/>
      <c r="AQ1266" s="156"/>
      <c r="AR1266" s="156"/>
      <c r="AS1266" s="156"/>
      <c r="AT1266" s="156"/>
      <c r="AU1266" s="156"/>
      <c r="AV1266" s="156"/>
      <c r="AW1266" s="156"/>
      <c r="AX1266" s="156"/>
      <c r="AY1266" s="156"/>
      <c r="AZ1266" s="156"/>
      <c r="BA1266" s="156"/>
      <c r="BB1266" s="156"/>
      <c r="BC1266" s="156"/>
      <c r="BD1266" s="156"/>
      <c r="BE1266" s="156"/>
      <c r="BF1266" s="156"/>
      <c r="BG1266" s="156"/>
      <c r="BH1266" s="156"/>
      <c r="BI1266" s="156"/>
      <c r="BJ1266" s="156"/>
      <c r="BK1266" s="156"/>
      <c r="BL1266" s="156"/>
      <c r="BM1266" s="156"/>
      <c r="BN1266" s="156"/>
      <c r="BO1266" s="156"/>
      <c r="BP1266" s="156"/>
      <c r="BQ1266" s="156"/>
      <c r="BR1266" s="156"/>
      <c r="BS1266" s="156"/>
      <c r="BT1266" s="156"/>
      <c r="BU1266" s="156"/>
      <c r="BV1266" s="156"/>
      <c r="BW1266" s="156"/>
      <c r="BX1266" s="156"/>
      <c r="BY1266" s="156"/>
      <c r="BZ1266" s="156"/>
      <c r="CA1266" s="156"/>
      <c r="CB1266" s="156"/>
      <c r="CC1266" s="156"/>
      <c r="CD1266" s="156"/>
      <c r="CE1266" s="156"/>
      <c r="CF1266" s="156"/>
      <c r="CG1266" s="156"/>
      <c r="CH1266" s="156"/>
      <c r="CI1266" s="156"/>
      <c r="CJ1266" s="156"/>
      <c r="CK1266" s="156"/>
      <c r="CL1266" s="156"/>
      <c r="CN1266" s="73"/>
      <c r="CO1266" s="156"/>
      <c r="CP1266" s="156"/>
      <c r="CQ1266" s="156"/>
      <c r="CR1266" s="156"/>
      <c r="CS1266" s="156"/>
      <c r="CT1266" s="156"/>
      <c r="CU1266" s="156"/>
      <c r="CV1266" s="156"/>
      <c r="CW1266" s="156"/>
      <c r="CX1266" s="156"/>
      <c r="CY1266" s="156"/>
      <c r="CZ1266" s="156"/>
      <c r="DA1266" s="156"/>
      <c r="DB1266" s="156"/>
      <c r="DC1266" s="156"/>
      <c r="DD1266" s="156"/>
      <c r="DE1266" s="156"/>
      <c r="DF1266" s="156"/>
      <c r="DG1266" s="156"/>
      <c r="DH1266" s="156"/>
      <c r="DI1266" s="156"/>
      <c r="DJ1266" s="156"/>
      <c r="DK1266" s="156"/>
      <c r="DL1266" s="156"/>
    </row>
    <row r="1267" spans="1:116" x14ac:dyDescent="0.35">
      <c r="B1267" t="str">
        <f>E1267</f>
        <v>1267 PDC-S</v>
      </c>
      <c r="D1267" t="s">
        <v>772</v>
      </c>
      <c r="E1267" s="8" t="str">
        <f t="shared" si="1634"/>
        <v>1267 PDC-S</v>
      </c>
      <c r="G1267" s="66" t="s">
        <v>329</v>
      </c>
      <c r="I1267" s="74"/>
      <c r="J1267" s="74"/>
      <c r="K1267" s="139">
        <v>-3000</v>
      </c>
      <c r="L1267" s="139">
        <v>-3000</v>
      </c>
      <c r="M1267" s="139">
        <v>-3000</v>
      </c>
      <c r="N1267" s="139">
        <v>-3000</v>
      </c>
      <c r="O1267" s="139">
        <v>-3000</v>
      </c>
      <c r="P1267" s="139">
        <v>-3000</v>
      </c>
      <c r="R1267" s="19"/>
      <c r="S1267" s="157" cm="1">
        <f t="array" ref="S1267">INDEX($K:$P,ROW(),MATCH(S$3,$K$2:$P$2,0))</f>
        <v>-3000</v>
      </c>
      <c r="T1267" s="157" cm="1">
        <f t="array" ref="T1267">INDEX($K:$P,ROW(),MATCH(T$3,$K$2:$P$2,0))</f>
        <v>-3000</v>
      </c>
      <c r="U1267" s="157" cm="1">
        <f t="array" ref="U1267">INDEX($K:$P,ROW(),MATCH(U$3,$K$2:$P$2,0))</f>
        <v>-3000</v>
      </c>
      <c r="V1267" s="157" cm="1">
        <f t="array" ref="V1267">INDEX($K:$P,ROW(),MATCH(V$3,$K$2:$P$2,0))</f>
        <v>-3000</v>
      </c>
      <c r="W1267" s="157" cm="1">
        <f t="array" ref="W1267">INDEX($K:$P,ROW(),MATCH(W$3,$K$2:$P$2,0))</f>
        <v>-3000</v>
      </c>
      <c r="X1267" s="157" cm="1">
        <f t="array" ref="X1267">INDEX($K:$P,ROW(),MATCH(X$3,$K$2:$P$2,0))</f>
        <v>-3000</v>
      </c>
      <c r="Y1267" s="157" cm="1">
        <f t="array" ref="Y1267">INDEX($K:$P,ROW(),MATCH(Y$3,$K$2:$P$2,0))</f>
        <v>-3000</v>
      </c>
      <c r="Z1267" s="157" cm="1">
        <f t="array" ref="Z1267">INDEX($K:$P,ROW(),MATCH(Z$3,$K$2:$P$2,0))</f>
        <v>-3000</v>
      </c>
      <c r="AA1267" s="157" cm="1">
        <f t="array" ref="AA1267">INDEX($K:$P,ROW(),MATCH(AA$3,$K$2:$P$2,0))</f>
        <v>-3000</v>
      </c>
      <c r="AB1267" s="157" cm="1">
        <f t="array" ref="AB1267">INDEX($K:$P,ROW(),MATCH(AB$3,$K$2:$P$2,0))</f>
        <v>-3000</v>
      </c>
      <c r="AC1267" s="157" cm="1">
        <f t="array" ref="AC1267">INDEX($K:$P,ROW(),MATCH(AC$3,$K$2:$P$2,0))</f>
        <v>-3000</v>
      </c>
      <c r="AD1267" s="157" cm="1">
        <f t="array" ref="AD1267">INDEX($K:$P,ROW(),MATCH(AD$3,$K$2:$P$2,0))</f>
        <v>-3000</v>
      </c>
      <c r="AE1267" s="157" cm="1">
        <f t="array" ref="AE1267">INDEX($K:$P,ROW(),MATCH(AE$3,$K$2:$P$2,0))</f>
        <v>-3000</v>
      </c>
      <c r="AF1267" s="157" cm="1">
        <f t="array" ref="AF1267">INDEX($K:$P,ROW(),MATCH(AF$3,$K$2:$P$2,0))</f>
        <v>-3000</v>
      </c>
      <c r="AG1267" s="157" cm="1">
        <f t="array" ref="AG1267">INDEX($K:$P,ROW(),MATCH(AG$3,$K$2:$P$2,0))</f>
        <v>-3000</v>
      </c>
      <c r="AH1267" s="157" cm="1">
        <f t="array" ref="AH1267">INDEX($K:$P,ROW(),MATCH(AH$3,$K$2:$P$2,0))</f>
        <v>-3000</v>
      </c>
      <c r="AI1267" s="157" cm="1">
        <f t="array" ref="AI1267">INDEX($K:$P,ROW(),MATCH(AI$3,$K$2:$P$2,0))</f>
        <v>-3000</v>
      </c>
      <c r="AJ1267" s="157" cm="1">
        <f t="array" ref="AJ1267">INDEX($K:$P,ROW(),MATCH(AJ$3,$K$2:$P$2,0))</f>
        <v>-3000</v>
      </c>
      <c r="AK1267" s="157" cm="1">
        <f t="array" ref="AK1267">INDEX($K:$P,ROW(),MATCH(AK$3,$K$2:$P$2,0))</f>
        <v>-3000</v>
      </c>
      <c r="AL1267" s="157" cm="1">
        <f t="array" ref="AL1267">INDEX($K:$P,ROW(),MATCH(AL$3,$K$2:$P$2,0))</f>
        <v>-3000</v>
      </c>
      <c r="AM1267" s="157" cm="1">
        <f t="array" ref="AM1267">INDEX($K:$P,ROW(),MATCH(AM$3,$K$2:$P$2,0))</f>
        <v>-3000</v>
      </c>
      <c r="AN1267" s="157" cm="1">
        <f t="array" ref="AN1267">INDEX($K:$P,ROW(),MATCH(AN$3,$K$2:$P$2,0))</f>
        <v>-3000</v>
      </c>
      <c r="AO1267" s="157" cm="1">
        <f t="array" ref="AO1267">INDEX($K:$P,ROW(),MATCH(AO$3,$K$2:$P$2,0))</f>
        <v>-3000</v>
      </c>
      <c r="AP1267" s="157" cm="1">
        <f t="array" ref="AP1267">INDEX($K:$P,ROW(),MATCH(AP$3,$K$2:$P$2,0))</f>
        <v>-3000</v>
      </c>
      <c r="AQ1267" s="157" cm="1">
        <f t="array" ref="AQ1267">INDEX($K:$P,ROW(),MATCH(AQ$3,$K$2:$P$2,0))</f>
        <v>-3000</v>
      </c>
      <c r="AR1267" s="157" cm="1">
        <f t="array" ref="AR1267">INDEX($K:$P,ROW(),MATCH(AR$3,$K$2:$P$2,0))</f>
        <v>-3000</v>
      </c>
      <c r="AS1267" s="157" cm="1">
        <f t="array" ref="AS1267">INDEX($K:$P,ROW(),MATCH(AS$3,$K$2:$P$2,0))</f>
        <v>-3000</v>
      </c>
      <c r="AT1267" s="157" cm="1">
        <f t="array" ref="AT1267">INDEX($K:$P,ROW(),MATCH(AT$3,$K$2:$P$2,0))</f>
        <v>-3000</v>
      </c>
      <c r="AU1267" s="157" cm="1">
        <f t="array" ref="AU1267">INDEX($K:$P,ROW(),MATCH(AU$3,$K$2:$P$2,0))</f>
        <v>-3000</v>
      </c>
      <c r="AV1267" s="157" cm="1">
        <f t="array" ref="AV1267">INDEX($K:$P,ROW(),MATCH(AV$3,$K$2:$P$2,0))</f>
        <v>-3000</v>
      </c>
      <c r="AW1267" s="157" cm="1">
        <f t="array" ref="AW1267">INDEX($K:$P,ROW(),MATCH(AW$3,$K$2:$P$2,0))</f>
        <v>-3000</v>
      </c>
      <c r="AX1267" s="157" cm="1">
        <f t="array" ref="AX1267">INDEX($K:$P,ROW(),MATCH(AX$3,$K$2:$P$2,0))</f>
        <v>-3000</v>
      </c>
      <c r="AY1267" s="157" cm="1">
        <f t="array" ref="AY1267">INDEX($K:$P,ROW(),MATCH(AY$3,$K$2:$P$2,0))</f>
        <v>-3000</v>
      </c>
      <c r="AZ1267" s="157" cm="1">
        <f t="array" ref="AZ1267">INDEX($K:$P,ROW(),MATCH(AZ$3,$K$2:$P$2,0))</f>
        <v>-3000</v>
      </c>
      <c r="BA1267" s="157" cm="1">
        <f t="array" ref="BA1267">INDEX($K:$P,ROW(),MATCH(BA$3,$K$2:$P$2,0))</f>
        <v>-3000</v>
      </c>
      <c r="BB1267" s="157" cm="1">
        <f t="array" ref="BB1267">INDEX($K:$P,ROW(),MATCH(BB$3,$K$2:$P$2,0))</f>
        <v>-3000</v>
      </c>
      <c r="BC1267" s="157" cm="1">
        <f t="array" ref="BC1267">INDEX($K:$P,ROW(),MATCH(BC$3,$K$2:$P$2,0))</f>
        <v>-3000</v>
      </c>
      <c r="BD1267" s="157" cm="1">
        <f t="array" ref="BD1267">INDEX($K:$P,ROW(),MATCH(BD$3,$K$2:$P$2,0))</f>
        <v>-3000</v>
      </c>
      <c r="BE1267" s="157" cm="1">
        <f t="array" ref="BE1267">INDEX($K:$P,ROW(),MATCH(BE$3,$K$2:$P$2,0))</f>
        <v>-3000</v>
      </c>
      <c r="BF1267" s="157" cm="1">
        <f t="array" ref="BF1267">INDEX($K:$P,ROW(),MATCH(BF$3,$K$2:$P$2,0))</f>
        <v>-3000</v>
      </c>
      <c r="BG1267" s="157" cm="1">
        <f t="array" ref="BG1267">INDEX($K:$P,ROW(),MATCH(BG$3,$K$2:$P$2,0))</f>
        <v>-3000</v>
      </c>
      <c r="BH1267" s="157" cm="1">
        <f t="array" ref="BH1267">INDEX($K:$P,ROW(),MATCH(BH$3,$K$2:$P$2,0))</f>
        <v>-3000</v>
      </c>
      <c r="BI1267" s="157" cm="1">
        <f t="array" ref="BI1267">INDEX($K:$P,ROW(),MATCH(BI$3,$K$2:$P$2,0))</f>
        <v>-3000</v>
      </c>
      <c r="BJ1267" s="157" cm="1">
        <f t="array" ref="BJ1267">INDEX($K:$P,ROW(),MATCH(BJ$3,$K$2:$P$2,0))</f>
        <v>-3000</v>
      </c>
      <c r="BK1267" s="157" cm="1">
        <f t="array" ref="BK1267">INDEX($K:$P,ROW(),MATCH(BK$3,$K$2:$P$2,0))</f>
        <v>-3000</v>
      </c>
      <c r="BL1267" s="157" cm="1">
        <f t="array" ref="BL1267">INDEX($K:$P,ROW(),MATCH(BL$3,$K$2:$P$2,0))</f>
        <v>-3000</v>
      </c>
      <c r="BM1267" s="157" cm="1">
        <f t="array" ref="BM1267">INDEX($K:$P,ROW(),MATCH(BM$3,$K$2:$P$2,0))</f>
        <v>-3000</v>
      </c>
      <c r="BN1267" s="157" cm="1">
        <f t="array" ref="BN1267">INDEX($K:$P,ROW(),MATCH(BN$3,$K$2:$P$2,0))</f>
        <v>-3000</v>
      </c>
      <c r="BO1267" s="157" cm="1">
        <f t="array" ref="BO1267">INDEX($K:$P,ROW(),MATCH(BO$3,$K$2:$P$2,0))</f>
        <v>-3000</v>
      </c>
      <c r="BP1267" s="157" cm="1">
        <f t="array" ref="BP1267">INDEX($K:$P,ROW(),MATCH(BP$3,$K$2:$P$2,0))</f>
        <v>-3000</v>
      </c>
      <c r="BQ1267" s="157" cm="1">
        <f t="array" ref="BQ1267">INDEX($K:$P,ROW(),MATCH(BQ$3,$K$2:$P$2,0))</f>
        <v>-3000</v>
      </c>
      <c r="BR1267" s="157" cm="1">
        <f t="array" ref="BR1267">INDEX($K:$P,ROW(),MATCH(BR$3,$K$2:$P$2,0))</f>
        <v>-3000</v>
      </c>
      <c r="BS1267" s="157" cm="1">
        <f t="array" ref="BS1267">INDEX($K:$P,ROW(),MATCH(BS$3,$K$2:$P$2,0))</f>
        <v>-3000</v>
      </c>
      <c r="BT1267" s="157" cm="1">
        <f t="array" ref="BT1267">INDEX($K:$P,ROW(),MATCH(BT$3,$K$2:$P$2,0))</f>
        <v>-3000</v>
      </c>
      <c r="BU1267" s="157" cm="1">
        <f t="array" ref="BU1267">INDEX($K:$P,ROW(),MATCH(BU$3,$K$2:$P$2,0))</f>
        <v>-3000</v>
      </c>
      <c r="BV1267" s="157" cm="1">
        <f t="array" ref="BV1267">INDEX($K:$P,ROW(),MATCH(BV$3,$K$2:$P$2,0))</f>
        <v>-3000</v>
      </c>
      <c r="BW1267" s="157" cm="1">
        <f t="array" ref="BW1267">INDEX($K:$P,ROW(),MATCH(BW$3,$K$2:$P$2,0))</f>
        <v>-3000</v>
      </c>
      <c r="BX1267" s="157" cm="1">
        <f t="array" ref="BX1267">INDEX($K:$P,ROW(),MATCH(BX$3,$K$2:$P$2,0))</f>
        <v>-3000</v>
      </c>
      <c r="BY1267" s="157" cm="1">
        <f t="array" ref="BY1267">INDEX($K:$P,ROW(),MATCH(BY$3,$K$2:$P$2,0))</f>
        <v>-3000</v>
      </c>
      <c r="BZ1267" s="157" cm="1">
        <f t="array" ref="BZ1267">INDEX($K:$P,ROW(),MATCH(BZ$3,$K$2:$P$2,0))</f>
        <v>-3000</v>
      </c>
      <c r="CA1267" s="157" cm="1">
        <f t="array" ref="CA1267">INDEX($K:$P,ROW(),MATCH(CA$3,$K$2:$P$2,0))</f>
        <v>-3000</v>
      </c>
      <c r="CB1267" s="157" cm="1">
        <f t="array" ref="CB1267">INDEX($K:$P,ROW(),MATCH(CB$3,$K$2:$P$2,0))</f>
        <v>-3000</v>
      </c>
      <c r="CC1267" s="157" cm="1">
        <f t="array" ref="CC1267">INDEX($K:$P,ROW(),MATCH(CC$3,$K$2:$P$2,0))</f>
        <v>-3000</v>
      </c>
      <c r="CD1267" s="157" cm="1">
        <f t="array" ref="CD1267">INDEX($K:$P,ROW(),MATCH(CD$3,$K$2:$P$2,0))</f>
        <v>-3000</v>
      </c>
      <c r="CE1267" s="157" cm="1">
        <f t="array" ref="CE1267">INDEX($K:$P,ROW(),MATCH(CE$3,$K$2:$P$2,0))</f>
        <v>-3000</v>
      </c>
      <c r="CF1267" s="157" cm="1">
        <f t="array" ref="CF1267">INDEX($K:$P,ROW(),MATCH(CF$3,$K$2:$P$2,0))</f>
        <v>-3000</v>
      </c>
      <c r="CG1267" s="157" cm="1">
        <f t="array" ref="CG1267">INDEX($K:$P,ROW(),MATCH(CG$3,$K$2:$P$2,0))</f>
        <v>-3000</v>
      </c>
      <c r="CH1267" s="157" cm="1">
        <f t="array" ref="CH1267">INDEX($K:$P,ROW(),MATCH(CH$3,$K$2:$P$2,0))</f>
        <v>-3000</v>
      </c>
      <c r="CI1267" s="157" cm="1">
        <f t="array" ref="CI1267">INDEX($K:$P,ROW(),MATCH(CI$3,$K$2:$P$2,0))</f>
        <v>-3000</v>
      </c>
      <c r="CJ1267" s="157" cm="1">
        <f t="array" ref="CJ1267">INDEX($K:$P,ROW(),MATCH(CJ$3,$K$2:$P$2,0))</f>
        <v>-3000</v>
      </c>
      <c r="CK1267" s="157" cm="1">
        <f t="array" ref="CK1267">INDEX($K:$P,ROW(),MATCH(CK$3,$K$2:$P$2,0))</f>
        <v>-3000</v>
      </c>
      <c r="CL1267" s="157" cm="1">
        <f t="array" ref="CL1267">INDEX($K:$P,ROW(),MATCH(CL$3,$K$2:$P$2,0))</f>
        <v>-3000</v>
      </c>
      <c r="CN1267" s="74"/>
      <c r="CO1267" s="157" t="e" cm="1">
        <f t="array" ref="CO1267">INDEX($K:$P,ROW(),MATCH(CO$3,$K$2:$P$2,0))</f>
        <v>#N/A</v>
      </c>
      <c r="CP1267" s="157" t="e" cm="1">
        <f t="array" ref="CP1267">INDEX($K:$P,ROW(),MATCH(CP$3,$K$2:$P$2,0))</f>
        <v>#N/A</v>
      </c>
      <c r="CQ1267" s="157" t="e" cm="1">
        <f t="array" ref="CQ1267">INDEX($K:$P,ROW(),MATCH(CQ$3,$K$2:$P$2,0))</f>
        <v>#N/A</v>
      </c>
      <c r="CR1267" s="157" t="e" cm="1">
        <f t="array" ref="CR1267">INDEX($K:$P,ROW(),MATCH(CR$3,$K$2:$P$2,0))</f>
        <v>#N/A</v>
      </c>
      <c r="CS1267" s="157" t="e" cm="1">
        <f t="array" ref="CS1267">INDEX($K:$P,ROW(),MATCH(CS$3,$K$2:$P$2,0))</f>
        <v>#N/A</v>
      </c>
      <c r="CT1267" s="157" t="e" cm="1">
        <f t="array" ref="CT1267">INDEX($K:$P,ROW(),MATCH(CT$3,$K$2:$P$2,0))</f>
        <v>#N/A</v>
      </c>
      <c r="CU1267" s="157" t="e" cm="1">
        <f t="array" ref="CU1267">INDEX($K:$P,ROW(),MATCH(CU$3,$K$2:$P$2,0))</f>
        <v>#N/A</v>
      </c>
      <c r="CV1267" s="157" t="e" cm="1">
        <f t="array" ref="CV1267">INDEX($K:$P,ROW(),MATCH(CV$3,$K$2:$P$2,0))</f>
        <v>#N/A</v>
      </c>
      <c r="CW1267" s="157" t="e" cm="1">
        <f t="array" ref="CW1267">INDEX($K:$P,ROW(),MATCH(CW$3,$K$2:$P$2,0))</f>
        <v>#N/A</v>
      </c>
      <c r="CX1267" s="157" t="e" cm="1">
        <f t="array" ref="CX1267">INDEX($K:$P,ROW(),MATCH(CX$3,$K$2:$P$2,0))</f>
        <v>#N/A</v>
      </c>
      <c r="CY1267" s="157" t="e" cm="1">
        <f t="array" ref="CY1267">INDEX($K:$P,ROW(),MATCH(CY$3,$K$2:$P$2,0))</f>
        <v>#N/A</v>
      </c>
      <c r="CZ1267" s="157" t="e" cm="1">
        <f t="array" ref="CZ1267">INDEX($K:$P,ROW(),MATCH(CZ$3,$K$2:$P$2,0))</f>
        <v>#N/A</v>
      </c>
      <c r="DA1267" s="157" t="e" cm="1">
        <f t="array" ref="DA1267">INDEX($K:$P,ROW(),MATCH(DA$3,$K$2:$P$2,0))</f>
        <v>#N/A</v>
      </c>
      <c r="DB1267" s="157" t="e" cm="1">
        <f t="array" ref="DB1267">INDEX($K:$P,ROW(),MATCH(DB$3,$K$2:$P$2,0))</f>
        <v>#N/A</v>
      </c>
      <c r="DC1267" s="157" t="e" cm="1">
        <f t="array" ref="DC1267">INDEX($K:$P,ROW(),MATCH(DC$3,$K$2:$P$2,0))</f>
        <v>#N/A</v>
      </c>
      <c r="DD1267" s="157" t="e" cm="1">
        <f t="array" ref="DD1267">INDEX($K:$P,ROW(),MATCH(DD$3,$K$2:$P$2,0))</f>
        <v>#N/A</v>
      </c>
      <c r="DE1267" s="157" t="e" cm="1">
        <f t="array" ref="DE1267">INDEX($K:$P,ROW(),MATCH(DE$3,$K$2:$P$2,0))</f>
        <v>#N/A</v>
      </c>
      <c r="DF1267" s="157" t="e" cm="1">
        <f t="array" ref="DF1267">INDEX($K:$P,ROW(),MATCH(DF$3,$K$2:$P$2,0))</f>
        <v>#N/A</v>
      </c>
      <c r="DG1267" s="157" t="e" cm="1">
        <f t="array" ref="DG1267">INDEX($K:$P,ROW(),MATCH(DG$3,$K$2:$P$2,0))</f>
        <v>#N/A</v>
      </c>
      <c r="DH1267" s="157" t="e" cm="1">
        <f t="array" ref="DH1267">INDEX($K:$P,ROW(),MATCH(DH$3,$K$2:$P$2,0))</f>
        <v>#N/A</v>
      </c>
      <c r="DI1267" s="157" t="e" cm="1">
        <f t="array" ref="DI1267">INDEX($K:$P,ROW(),MATCH(DI$3,$K$2:$P$2,0))</f>
        <v>#N/A</v>
      </c>
      <c r="DJ1267" s="157" t="e" cm="1">
        <f t="array" ref="DJ1267">INDEX($K:$P,ROW(),MATCH(DJ$3,$K$2:$P$2,0))</f>
        <v>#N/A</v>
      </c>
      <c r="DK1267" s="157" t="e" cm="1">
        <f t="array" ref="DK1267">INDEX($K:$P,ROW(),MATCH(DK$3,$K$2:$P$2,0))</f>
        <v>#N/A</v>
      </c>
      <c r="DL1267" s="157" t="e" cm="1">
        <f t="array" ref="DL1267">INDEX($K:$P,ROW(),MATCH(DL$3,$K$2:$P$2,0))</f>
        <v>#N/A</v>
      </c>
    </row>
    <row r="1268" spans="1:116" x14ac:dyDescent="0.35">
      <c r="C1268" t="s">
        <v>203</v>
      </c>
      <c r="D1268" t="s">
        <v>772</v>
      </c>
      <c r="E1268" s="8" t="str">
        <f t="shared" si="1634"/>
        <v>1268 PDC-S</v>
      </c>
      <c r="G1268" s="95" t="str">
        <f>G1267</f>
        <v>Passthrough direct cost:</v>
      </c>
      <c r="H1268" s="27"/>
      <c r="I1268" s="77"/>
      <c r="J1268" s="77"/>
      <c r="K1268" s="28">
        <f>SUMIF($3:$3,K$2,1268:1268)</f>
        <v>-36000</v>
      </c>
      <c r="L1268" s="28">
        <f>SUMIF($3:$3,L$2,1268:1268)</f>
        <v>-36000</v>
      </c>
      <c r="M1268" s="28">
        <f>SUMIF($3:$3,M$2,1268:1268)</f>
        <v>-36000</v>
      </c>
      <c r="N1268" s="28">
        <f>SUMIF($3:$3,N$2,1268:1268)</f>
        <v>-36000</v>
      </c>
      <c r="O1268" s="28">
        <f>SUMIF($3:$3,O$2,1268:1268)</f>
        <v>-36000</v>
      </c>
      <c r="P1268" s="28">
        <f>SUMIF($3:$3,P$2,1268:1268)</f>
        <v>-36000</v>
      </c>
      <c r="R1268" s="33"/>
      <c r="S1268" s="77">
        <f>S1267</f>
        <v>-3000</v>
      </c>
      <c r="T1268" s="77">
        <f t="shared" ref="T1268:CE1268" si="1635">T1267</f>
        <v>-3000</v>
      </c>
      <c r="U1268" s="77">
        <f t="shared" si="1635"/>
        <v>-3000</v>
      </c>
      <c r="V1268" s="77">
        <f t="shared" si="1635"/>
        <v>-3000</v>
      </c>
      <c r="W1268" s="77">
        <f t="shared" si="1635"/>
        <v>-3000</v>
      </c>
      <c r="X1268" s="77">
        <f t="shared" si="1635"/>
        <v>-3000</v>
      </c>
      <c r="Y1268" s="77">
        <f t="shared" si="1635"/>
        <v>-3000</v>
      </c>
      <c r="Z1268" s="77">
        <f t="shared" si="1635"/>
        <v>-3000</v>
      </c>
      <c r="AA1268" s="77">
        <f t="shared" si="1635"/>
        <v>-3000</v>
      </c>
      <c r="AB1268" s="77">
        <f t="shared" si="1635"/>
        <v>-3000</v>
      </c>
      <c r="AC1268" s="77">
        <f t="shared" si="1635"/>
        <v>-3000</v>
      </c>
      <c r="AD1268" s="77">
        <f t="shared" si="1635"/>
        <v>-3000</v>
      </c>
      <c r="AE1268" s="77">
        <f t="shared" si="1635"/>
        <v>-3000</v>
      </c>
      <c r="AF1268" s="77">
        <f t="shared" si="1635"/>
        <v>-3000</v>
      </c>
      <c r="AG1268" s="77">
        <f t="shared" si="1635"/>
        <v>-3000</v>
      </c>
      <c r="AH1268" s="77">
        <f t="shared" si="1635"/>
        <v>-3000</v>
      </c>
      <c r="AI1268" s="77">
        <f t="shared" si="1635"/>
        <v>-3000</v>
      </c>
      <c r="AJ1268" s="77">
        <f t="shared" si="1635"/>
        <v>-3000</v>
      </c>
      <c r="AK1268" s="77">
        <f t="shared" si="1635"/>
        <v>-3000</v>
      </c>
      <c r="AL1268" s="77">
        <f t="shared" si="1635"/>
        <v>-3000</v>
      </c>
      <c r="AM1268" s="77">
        <f t="shared" si="1635"/>
        <v>-3000</v>
      </c>
      <c r="AN1268" s="77">
        <f t="shared" si="1635"/>
        <v>-3000</v>
      </c>
      <c r="AO1268" s="77">
        <f t="shared" si="1635"/>
        <v>-3000</v>
      </c>
      <c r="AP1268" s="77">
        <f t="shared" si="1635"/>
        <v>-3000</v>
      </c>
      <c r="AQ1268" s="77">
        <f t="shared" si="1635"/>
        <v>-3000</v>
      </c>
      <c r="AR1268" s="77">
        <f t="shared" si="1635"/>
        <v>-3000</v>
      </c>
      <c r="AS1268" s="77">
        <f t="shared" si="1635"/>
        <v>-3000</v>
      </c>
      <c r="AT1268" s="77">
        <f t="shared" si="1635"/>
        <v>-3000</v>
      </c>
      <c r="AU1268" s="77">
        <f t="shared" si="1635"/>
        <v>-3000</v>
      </c>
      <c r="AV1268" s="77">
        <f t="shared" si="1635"/>
        <v>-3000</v>
      </c>
      <c r="AW1268" s="77">
        <f t="shared" si="1635"/>
        <v>-3000</v>
      </c>
      <c r="AX1268" s="77">
        <f t="shared" si="1635"/>
        <v>-3000</v>
      </c>
      <c r="AY1268" s="77">
        <f t="shared" si="1635"/>
        <v>-3000</v>
      </c>
      <c r="AZ1268" s="77">
        <f t="shared" si="1635"/>
        <v>-3000</v>
      </c>
      <c r="BA1268" s="77">
        <f t="shared" si="1635"/>
        <v>-3000</v>
      </c>
      <c r="BB1268" s="77">
        <f t="shared" si="1635"/>
        <v>-3000</v>
      </c>
      <c r="BC1268" s="77">
        <f t="shared" si="1635"/>
        <v>-3000</v>
      </c>
      <c r="BD1268" s="77">
        <f t="shared" si="1635"/>
        <v>-3000</v>
      </c>
      <c r="BE1268" s="77">
        <f t="shared" si="1635"/>
        <v>-3000</v>
      </c>
      <c r="BF1268" s="77">
        <f t="shared" si="1635"/>
        <v>-3000</v>
      </c>
      <c r="BG1268" s="77">
        <f t="shared" si="1635"/>
        <v>-3000</v>
      </c>
      <c r="BH1268" s="77">
        <f t="shared" si="1635"/>
        <v>-3000</v>
      </c>
      <c r="BI1268" s="77">
        <f t="shared" si="1635"/>
        <v>-3000</v>
      </c>
      <c r="BJ1268" s="77">
        <f t="shared" si="1635"/>
        <v>-3000</v>
      </c>
      <c r="BK1268" s="77">
        <f t="shared" si="1635"/>
        <v>-3000</v>
      </c>
      <c r="BL1268" s="77">
        <f t="shared" si="1635"/>
        <v>-3000</v>
      </c>
      <c r="BM1268" s="77">
        <f t="shared" si="1635"/>
        <v>-3000</v>
      </c>
      <c r="BN1268" s="77">
        <f t="shared" si="1635"/>
        <v>-3000</v>
      </c>
      <c r="BO1268" s="77">
        <f t="shared" si="1635"/>
        <v>-3000</v>
      </c>
      <c r="BP1268" s="77">
        <f t="shared" si="1635"/>
        <v>-3000</v>
      </c>
      <c r="BQ1268" s="77">
        <f t="shared" si="1635"/>
        <v>-3000</v>
      </c>
      <c r="BR1268" s="77">
        <f t="shared" si="1635"/>
        <v>-3000</v>
      </c>
      <c r="BS1268" s="77">
        <f t="shared" si="1635"/>
        <v>-3000</v>
      </c>
      <c r="BT1268" s="77">
        <f t="shared" si="1635"/>
        <v>-3000</v>
      </c>
      <c r="BU1268" s="77">
        <f t="shared" si="1635"/>
        <v>-3000</v>
      </c>
      <c r="BV1268" s="77">
        <f t="shared" si="1635"/>
        <v>-3000</v>
      </c>
      <c r="BW1268" s="77">
        <f t="shared" si="1635"/>
        <v>-3000</v>
      </c>
      <c r="BX1268" s="77">
        <f t="shared" si="1635"/>
        <v>-3000</v>
      </c>
      <c r="BY1268" s="77">
        <f t="shared" si="1635"/>
        <v>-3000</v>
      </c>
      <c r="BZ1268" s="77">
        <f t="shared" si="1635"/>
        <v>-3000</v>
      </c>
      <c r="CA1268" s="77">
        <f t="shared" si="1635"/>
        <v>-3000</v>
      </c>
      <c r="CB1268" s="77">
        <f t="shared" si="1635"/>
        <v>-3000</v>
      </c>
      <c r="CC1268" s="77">
        <f t="shared" si="1635"/>
        <v>-3000</v>
      </c>
      <c r="CD1268" s="77">
        <f t="shared" si="1635"/>
        <v>-3000</v>
      </c>
      <c r="CE1268" s="77">
        <f t="shared" si="1635"/>
        <v>-3000</v>
      </c>
      <c r="CF1268" s="77">
        <f t="shared" ref="CF1268:CL1268" si="1636">CF1267</f>
        <v>-3000</v>
      </c>
      <c r="CG1268" s="77">
        <f t="shared" si="1636"/>
        <v>-3000</v>
      </c>
      <c r="CH1268" s="77">
        <f t="shared" si="1636"/>
        <v>-3000</v>
      </c>
      <c r="CI1268" s="77">
        <f t="shared" si="1636"/>
        <v>-3000</v>
      </c>
      <c r="CJ1268" s="77">
        <f t="shared" si="1636"/>
        <v>-3000</v>
      </c>
      <c r="CK1268" s="77">
        <f t="shared" si="1636"/>
        <v>-3000</v>
      </c>
      <c r="CL1268" s="77">
        <f t="shared" si="1636"/>
        <v>-3000</v>
      </c>
      <c r="CN1268" s="77"/>
      <c r="CO1268" s="77" t="e">
        <f t="shared" ref="CO1268:DK1268" si="1637">CO1267</f>
        <v>#N/A</v>
      </c>
      <c r="CP1268" s="77" t="e">
        <f t="shared" si="1637"/>
        <v>#N/A</v>
      </c>
      <c r="CQ1268" s="77" t="e">
        <f t="shared" si="1637"/>
        <v>#N/A</v>
      </c>
      <c r="CR1268" s="77" t="e">
        <f t="shared" si="1637"/>
        <v>#N/A</v>
      </c>
      <c r="CS1268" s="77" t="e">
        <f t="shared" si="1637"/>
        <v>#N/A</v>
      </c>
      <c r="CT1268" s="77" t="e">
        <f t="shared" si="1637"/>
        <v>#N/A</v>
      </c>
      <c r="CU1268" s="77" t="e">
        <f t="shared" si="1637"/>
        <v>#N/A</v>
      </c>
      <c r="CV1268" s="77" t="e">
        <f t="shared" si="1637"/>
        <v>#N/A</v>
      </c>
      <c r="CW1268" s="77" t="e">
        <f t="shared" si="1637"/>
        <v>#N/A</v>
      </c>
      <c r="CX1268" s="77" t="e">
        <f t="shared" si="1637"/>
        <v>#N/A</v>
      </c>
      <c r="CY1268" s="77" t="e">
        <f t="shared" si="1637"/>
        <v>#N/A</v>
      </c>
      <c r="CZ1268" s="77" t="e">
        <f t="shared" si="1637"/>
        <v>#N/A</v>
      </c>
      <c r="DA1268" s="77" t="e">
        <f t="shared" si="1637"/>
        <v>#N/A</v>
      </c>
      <c r="DB1268" s="77" t="e">
        <f t="shared" si="1637"/>
        <v>#N/A</v>
      </c>
      <c r="DC1268" s="77" t="e">
        <f t="shared" si="1637"/>
        <v>#N/A</v>
      </c>
      <c r="DD1268" s="77" t="e">
        <f t="shared" si="1637"/>
        <v>#N/A</v>
      </c>
      <c r="DE1268" s="77" t="e">
        <f t="shared" si="1637"/>
        <v>#N/A</v>
      </c>
      <c r="DF1268" s="77" t="e">
        <f t="shared" si="1637"/>
        <v>#N/A</v>
      </c>
      <c r="DG1268" s="77" t="e">
        <f t="shared" si="1637"/>
        <v>#N/A</v>
      </c>
      <c r="DH1268" s="77" t="e">
        <f t="shared" si="1637"/>
        <v>#N/A</v>
      </c>
      <c r="DI1268" s="77" t="e">
        <f t="shared" si="1637"/>
        <v>#N/A</v>
      </c>
      <c r="DJ1268" s="77" t="e">
        <f t="shared" si="1637"/>
        <v>#N/A</v>
      </c>
      <c r="DK1268" s="77" t="e">
        <f t="shared" si="1637"/>
        <v>#N/A</v>
      </c>
      <c r="DL1268" s="77" t="e">
        <f t="shared" ref="DL1268" si="1638">DL1267</f>
        <v>#N/A</v>
      </c>
    </row>
    <row r="1269" spans="1:116" x14ac:dyDescent="0.35">
      <c r="B1269" t="s">
        <v>244</v>
      </c>
      <c r="D1269" t="s">
        <v>772</v>
      </c>
      <c r="E1269" s="8" t="str">
        <f t="shared" si="1634"/>
        <v>1269 PDC-S</v>
      </c>
      <c r="G1269" s="145" t="str">
        <f>(SUBSTITUTE(G1267,":",""))&amp;" per month"</f>
        <v>Passthrough direct cost per month</v>
      </c>
      <c r="H1269" s="27"/>
      <c r="I1269" s="77"/>
      <c r="J1269" s="77"/>
      <c r="K1269" s="28"/>
      <c r="L1269" s="28"/>
      <c r="M1269" s="28"/>
      <c r="N1269" s="28"/>
      <c r="O1269" s="28"/>
      <c r="P1269" s="28"/>
      <c r="R1269" s="33"/>
      <c r="S1269" s="77"/>
      <c r="T1269" s="77"/>
      <c r="U1269" s="77"/>
      <c r="V1269" s="77"/>
      <c r="W1269" s="77"/>
      <c r="X1269" s="77"/>
      <c r="Y1269" s="77"/>
      <c r="Z1269" s="77"/>
      <c r="AA1269" s="77"/>
      <c r="AB1269" s="77"/>
      <c r="AC1269" s="77"/>
      <c r="AD1269" s="77"/>
      <c r="AE1269" s="77"/>
      <c r="AF1269" s="77"/>
      <c r="AG1269" s="77"/>
      <c r="AH1269" s="77"/>
      <c r="AI1269" s="77"/>
      <c r="AJ1269" s="77"/>
      <c r="AK1269" s="77"/>
      <c r="AL1269" s="77"/>
      <c r="AM1269" s="77"/>
      <c r="AN1269" s="77"/>
      <c r="AO1269" s="77"/>
      <c r="AP1269" s="77"/>
      <c r="AQ1269" s="77"/>
      <c r="AR1269" s="77"/>
      <c r="AS1269" s="77"/>
      <c r="AT1269" s="77"/>
      <c r="AU1269" s="77"/>
      <c r="AV1269" s="77"/>
      <c r="AW1269" s="77"/>
      <c r="AX1269" s="77"/>
      <c r="AY1269" s="77"/>
      <c r="AZ1269" s="77"/>
      <c r="BA1269" s="77"/>
      <c r="BB1269" s="77"/>
      <c r="BC1269" s="77"/>
      <c r="BD1269" s="77"/>
      <c r="BE1269" s="77"/>
      <c r="BF1269" s="77"/>
      <c r="BG1269" s="77"/>
      <c r="BH1269" s="77"/>
      <c r="BI1269" s="77"/>
      <c r="BJ1269" s="77"/>
      <c r="BK1269" s="77"/>
      <c r="BL1269" s="77"/>
      <c r="BM1269" s="77"/>
      <c r="BN1269" s="77"/>
      <c r="BO1269" s="77"/>
      <c r="BP1269" s="77"/>
      <c r="BQ1269" s="77"/>
      <c r="BR1269" s="77"/>
      <c r="BS1269" s="77"/>
      <c r="BT1269" s="77"/>
      <c r="BU1269" s="77"/>
      <c r="BV1269" s="77"/>
      <c r="BW1269" s="77"/>
      <c r="BX1269" s="77"/>
      <c r="BY1269" s="77"/>
      <c r="BZ1269" s="77"/>
      <c r="CA1269" s="77"/>
      <c r="CB1269" s="77"/>
      <c r="CC1269" s="77"/>
      <c r="CD1269" s="77"/>
      <c r="CE1269" s="77"/>
      <c r="CF1269" s="77"/>
      <c r="CG1269" s="77"/>
      <c r="CH1269" s="77"/>
      <c r="CI1269" s="77"/>
      <c r="CJ1269" s="77"/>
      <c r="CK1269" s="77"/>
      <c r="CL1269" s="77"/>
      <c r="CN1269" s="77"/>
      <c r="CO1269" s="77"/>
      <c r="CP1269" s="77"/>
      <c r="CQ1269" s="77"/>
      <c r="CR1269" s="77"/>
      <c r="CS1269" s="77"/>
      <c r="CT1269" s="77"/>
      <c r="CU1269" s="77"/>
      <c r="CV1269" s="77"/>
      <c r="CW1269" s="77"/>
      <c r="CX1269" s="77"/>
      <c r="CY1269" s="77"/>
      <c r="CZ1269" s="77"/>
      <c r="DA1269" s="77"/>
      <c r="DB1269" s="77"/>
      <c r="DC1269" s="77"/>
      <c r="DD1269" s="77"/>
      <c r="DE1269" s="77"/>
      <c r="DF1269" s="77"/>
      <c r="DG1269" s="77"/>
      <c r="DH1269" s="77"/>
      <c r="DI1269" s="77"/>
      <c r="DJ1269" s="77"/>
      <c r="DK1269" s="77"/>
      <c r="DL1269" s="77"/>
    </row>
    <row r="1270" spans="1:116" x14ac:dyDescent="0.35">
      <c r="B1270" t="s">
        <v>332</v>
      </c>
      <c r="D1270" t="s">
        <v>772</v>
      </c>
      <c r="E1270" s="8" t="str">
        <f t="shared" si="1634"/>
        <v>1270 PDC-S</v>
      </c>
      <c r="G1270" s="126" t="str">
        <f>"Expense - "&amp;(SUBSTITUTE(G1267,":",""))</f>
        <v>Expense - Passthrough direct cost</v>
      </c>
      <c r="H1270" s="27"/>
      <c r="I1270" s="78"/>
      <c r="J1270" s="78"/>
      <c r="K1270" s="33"/>
      <c r="L1270" s="33"/>
      <c r="M1270" s="33"/>
      <c r="N1270" s="33"/>
      <c r="O1270" s="33"/>
      <c r="P1270" s="33"/>
      <c r="R1270" s="33"/>
      <c r="S1270" s="77"/>
      <c r="T1270" s="77"/>
      <c r="U1270" s="77"/>
      <c r="V1270" s="77"/>
      <c r="W1270" s="77"/>
      <c r="X1270" s="77"/>
      <c r="Y1270" s="77"/>
      <c r="Z1270" s="77"/>
      <c r="AA1270" s="77"/>
      <c r="AB1270" s="77"/>
      <c r="AC1270" s="77"/>
      <c r="AD1270" s="77"/>
      <c r="AE1270" s="77"/>
      <c r="AF1270" s="77"/>
      <c r="AG1270" s="77"/>
      <c r="AH1270" s="77"/>
      <c r="AI1270" s="77"/>
      <c r="AJ1270" s="77"/>
      <c r="AK1270" s="77"/>
      <c r="AL1270" s="77"/>
      <c r="AM1270" s="77"/>
      <c r="AN1270" s="77"/>
      <c r="AO1270" s="77"/>
      <c r="AP1270" s="77"/>
      <c r="AQ1270" s="77"/>
      <c r="AR1270" s="77"/>
      <c r="AS1270" s="77"/>
      <c r="AT1270" s="77"/>
      <c r="AU1270" s="77"/>
      <c r="AV1270" s="77"/>
      <c r="AW1270" s="77"/>
      <c r="AX1270" s="77"/>
      <c r="AY1270" s="77"/>
      <c r="AZ1270" s="77"/>
      <c r="BA1270" s="77"/>
      <c r="BB1270" s="77"/>
      <c r="BC1270" s="77"/>
      <c r="BD1270" s="77"/>
      <c r="BE1270" s="77"/>
      <c r="BF1270" s="77"/>
      <c r="BG1270" s="77"/>
      <c r="BH1270" s="77"/>
      <c r="BI1270" s="77"/>
      <c r="BJ1270" s="77"/>
      <c r="BK1270" s="77"/>
      <c r="BL1270" s="77"/>
      <c r="BM1270" s="77"/>
      <c r="BN1270" s="77"/>
      <c r="BO1270" s="77"/>
      <c r="BP1270" s="77"/>
      <c r="BQ1270" s="77"/>
      <c r="BR1270" s="77"/>
      <c r="BS1270" s="77"/>
      <c r="BT1270" s="77"/>
      <c r="BU1270" s="77"/>
      <c r="BV1270" s="77"/>
      <c r="BW1270" s="77"/>
      <c r="BX1270" s="77"/>
      <c r="BY1270" s="77"/>
      <c r="BZ1270" s="77"/>
      <c r="CA1270" s="77"/>
      <c r="CB1270" s="77"/>
      <c r="CC1270" s="77"/>
      <c r="CD1270" s="77"/>
      <c r="CE1270" s="77"/>
      <c r="CF1270" s="77"/>
      <c r="CG1270" s="77"/>
      <c r="CH1270" s="77"/>
      <c r="CI1270" s="77"/>
      <c r="CJ1270" s="77"/>
      <c r="CK1270" s="77"/>
      <c r="CL1270" s="77"/>
      <c r="CN1270" s="78"/>
      <c r="CO1270" s="77"/>
      <c r="CP1270" s="77"/>
      <c r="CQ1270" s="77"/>
      <c r="CR1270" s="77"/>
      <c r="CS1270" s="77"/>
      <c r="CT1270" s="77"/>
      <c r="CU1270" s="77"/>
      <c r="CV1270" s="77"/>
      <c r="CW1270" s="77"/>
      <c r="CX1270" s="77"/>
      <c r="CY1270" s="77"/>
      <c r="CZ1270" s="77"/>
      <c r="DA1270" s="77"/>
      <c r="DB1270" s="77"/>
      <c r="DC1270" s="77"/>
      <c r="DD1270" s="77"/>
      <c r="DE1270" s="77"/>
      <c r="DF1270" s="77"/>
      <c r="DG1270" s="77"/>
      <c r="DH1270" s="77"/>
      <c r="DI1270" s="77"/>
      <c r="DJ1270" s="77"/>
      <c r="DK1270" s="77"/>
      <c r="DL1270" s="77"/>
    </row>
    <row r="1271" spans="1:116" x14ac:dyDescent="0.35">
      <c r="B1271" t="s">
        <v>332</v>
      </c>
      <c r="D1271" t="s">
        <v>772</v>
      </c>
      <c r="E1271" s="8" t="str">
        <f>ROW()&amp;" "&amp;D1271</f>
        <v>1271 PDC-S</v>
      </c>
      <c r="G1271" s="126"/>
      <c r="H1271" s="27"/>
      <c r="I1271" s="78"/>
      <c r="J1271" s="78"/>
      <c r="K1271" s="33"/>
      <c r="L1271" s="33"/>
      <c r="M1271" s="33"/>
      <c r="N1271" s="33"/>
      <c r="O1271" s="33"/>
      <c r="P1271" s="33"/>
      <c r="R1271" s="33"/>
      <c r="S1271" s="77"/>
      <c r="T1271" s="77"/>
      <c r="U1271" s="77"/>
      <c r="V1271" s="77"/>
      <c r="W1271" s="77"/>
      <c r="X1271" s="77"/>
      <c r="Y1271" s="77"/>
      <c r="Z1271" s="77"/>
      <c r="AA1271" s="77"/>
      <c r="AB1271" s="77"/>
      <c r="AC1271" s="77"/>
      <c r="AD1271" s="77"/>
      <c r="AE1271" s="77"/>
      <c r="AF1271" s="77"/>
      <c r="AG1271" s="77"/>
      <c r="AH1271" s="77"/>
      <c r="AI1271" s="77"/>
      <c r="AJ1271" s="77"/>
      <c r="AK1271" s="77"/>
      <c r="AL1271" s="77"/>
      <c r="AM1271" s="77"/>
      <c r="AN1271" s="77"/>
      <c r="AO1271" s="77"/>
      <c r="AP1271" s="77"/>
      <c r="AQ1271" s="77"/>
      <c r="AR1271" s="77"/>
      <c r="AS1271" s="77"/>
      <c r="AT1271" s="77"/>
      <c r="AU1271" s="77"/>
      <c r="AV1271" s="77"/>
      <c r="AW1271" s="77"/>
      <c r="AX1271" s="77"/>
      <c r="AY1271" s="77"/>
      <c r="AZ1271" s="77"/>
      <c r="BA1271" s="77"/>
      <c r="BB1271" s="77"/>
      <c r="BC1271" s="77"/>
      <c r="BD1271" s="77"/>
      <c r="BE1271" s="77"/>
      <c r="BF1271" s="77"/>
      <c r="BG1271" s="77"/>
      <c r="BH1271" s="77"/>
      <c r="BI1271" s="77"/>
      <c r="BJ1271" s="77"/>
      <c r="BK1271" s="77"/>
      <c r="BL1271" s="77"/>
      <c r="BM1271" s="77"/>
      <c r="BN1271" s="77"/>
      <c r="BO1271" s="77"/>
      <c r="BP1271" s="77"/>
      <c r="BQ1271" s="77"/>
      <c r="BR1271" s="77"/>
      <c r="BS1271" s="77"/>
      <c r="BT1271" s="77"/>
      <c r="BU1271" s="77"/>
      <c r="BV1271" s="77"/>
      <c r="BW1271" s="77"/>
      <c r="BX1271" s="77"/>
      <c r="BY1271" s="77"/>
      <c r="BZ1271" s="77"/>
      <c r="CA1271" s="77"/>
      <c r="CB1271" s="77"/>
      <c r="CC1271" s="77"/>
      <c r="CD1271" s="77"/>
      <c r="CE1271" s="77"/>
      <c r="CF1271" s="77"/>
      <c r="CG1271" s="77"/>
      <c r="CH1271" s="77"/>
      <c r="CI1271" s="77"/>
      <c r="CJ1271" s="77"/>
      <c r="CK1271" s="77"/>
      <c r="CL1271" s="77"/>
      <c r="CN1271" s="78"/>
      <c r="CO1271" s="77"/>
      <c r="CP1271" s="77"/>
      <c r="CQ1271" s="77"/>
      <c r="CR1271" s="77"/>
      <c r="CS1271" s="77"/>
      <c r="CT1271" s="77"/>
      <c r="CU1271" s="77"/>
      <c r="CV1271" s="77"/>
      <c r="CW1271" s="77"/>
      <c r="CX1271" s="77"/>
      <c r="CY1271" s="77"/>
      <c r="CZ1271" s="77"/>
      <c r="DA1271" s="77"/>
      <c r="DB1271" s="77"/>
      <c r="DC1271" s="77"/>
      <c r="DD1271" s="77"/>
      <c r="DE1271" s="77"/>
      <c r="DF1271" s="77"/>
      <c r="DG1271" s="77"/>
      <c r="DH1271" s="77"/>
      <c r="DI1271" s="77"/>
      <c r="DJ1271" s="77"/>
      <c r="DK1271" s="77"/>
      <c r="DL1271" s="77"/>
    </row>
    <row r="1272" spans="1:116" x14ac:dyDescent="0.35">
      <c r="B1272" t="s">
        <v>332</v>
      </c>
      <c r="D1272" t="s">
        <v>772</v>
      </c>
      <c r="E1272" s="8" t="str">
        <f t="shared" si="1634"/>
        <v>1272 PDC-S</v>
      </c>
      <c r="G1272" s="136" t="str">
        <f>G1259</f>
        <v>(Primary label)</v>
      </c>
      <c r="K1272" s="53"/>
      <c r="L1272" s="53"/>
      <c r="M1272" s="53"/>
      <c r="N1272" s="53"/>
      <c r="O1272" s="53"/>
      <c r="P1272" s="53"/>
      <c r="R1272" s="24"/>
      <c r="S1272" s="179" t="str">
        <f t="shared" ref="S1272:AX1272" si="1639">S1259</f>
        <v>S$16</v>
      </c>
      <c r="T1272" s="179" t="str">
        <f t="shared" si="1639"/>
        <v>T$16</v>
      </c>
      <c r="U1272" s="179" t="str">
        <f t="shared" si="1639"/>
        <v>U$16</v>
      </c>
      <c r="V1272" s="179" t="str">
        <f t="shared" si="1639"/>
        <v>V$16</v>
      </c>
      <c r="W1272" s="179" t="str">
        <f t="shared" si="1639"/>
        <v>W$16</v>
      </c>
      <c r="X1272" s="179" t="str">
        <f t="shared" si="1639"/>
        <v>X$16</v>
      </c>
      <c r="Y1272" s="179" t="str">
        <f t="shared" si="1639"/>
        <v>Y$16</v>
      </c>
      <c r="Z1272" s="179" t="str">
        <f t="shared" si="1639"/>
        <v>Z$16</v>
      </c>
      <c r="AA1272" s="179" t="str">
        <f t="shared" si="1639"/>
        <v>AA$16</v>
      </c>
      <c r="AB1272" s="179" t="str">
        <f t="shared" si="1639"/>
        <v>AB$16</v>
      </c>
      <c r="AC1272" s="179" t="str">
        <f t="shared" si="1639"/>
        <v>AC$16</v>
      </c>
      <c r="AD1272" s="179" t="str">
        <f t="shared" si="1639"/>
        <v>AD$16</v>
      </c>
      <c r="AE1272" s="179" t="str">
        <f t="shared" si="1639"/>
        <v>AE$16</v>
      </c>
      <c r="AF1272" s="179" t="str">
        <f t="shared" si="1639"/>
        <v>AF$16</v>
      </c>
      <c r="AG1272" s="179" t="str">
        <f t="shared" si="1639"/>
        <v>AG$16</v>
      </c>
      <c r="AH1272" s="179" t="str">
        <f t="shared" si="1639"/>
        <v>AH$16</v>
      </c>
      <c r="AI1272" s="179" t="str">
        <f t="shared" si="1639"/>
        <v>AI$16</v>
      </c>
      <c r="AJ1272" s="179" t="str">
        <f t="shared" si="1639"/>
        <v>AJ$16</v>
      </c>
      <c r="AK1272" s="179" t="str">
        <f t="shared" si="1639"/>
        <v>AK$16</v>
      </c>
      <c r="AL1272" s="179" t="str">
        <f t="shared" si="1639"/>
        <v>AL$16</v>
      </c>
      <c r="AM1272" s="179" t="str">
        <f t="shared" si="1639"/>
        <v>AM$16</v>
      </c>
      <c r="AN1272" s="179" t="str">
        <f t="shared" si="1639"/>
        <v>AN$16</v>
      </c>
      <c r="AO1272" s="179" t="str">
        <f t="shared" si="1639"/>
        <v>AO$16</v>
      </c>
      <c r="AP1272" s="179" t="str">
        <f t="shared" si="1639"/>
        <v>AP$16</v>
      </c>
      <c r="AQ1272" s="179" t="str">
        <f t="shared" si="1639"/>
        <v>AQ$16</v>
      </c>
      <c r="AR1272" s="179" t="str">
        <f t="shared" si="1639"/>
        <v>AR$16</v>
      </c>
      <c r="AS1272" s="179" t="str">
        <f t="shared" si="1639"/>
        <v>AS$16</v>
      </c>
      <c r="AT1272" s="179" t="str">
        <f t="shared" si="1639"/>
        <v>AT$16</v>
      </c>
      <c r="AU1272" s="179" t="str">
        <f t="shared" si="1639"/>
        <v>AU$16</v>
      </c>
      <c r="AV1272" s="179" t="str">
        <f t="shared" si="1639"/>
        <v>AV$16</v>
      </c>
      <c r="AW1272" s="179" t="str">
        <f t="shared" si="1639"/>
        <v>AW$16</v>
      </c>
      <c r="AX1272" s="179" t="str">
        <f t="shared" si="1639"/>
        <v>AX$16</v>
      </c>
      <c r="AY1272" s="179" t="str">
        <f t="shared" ref="AY1272:CD1272" si="1640">AY1259</f>
        <v>AY$16</v>
      </c>
      <c r="AZ1272" s="179" t="str">
        <f t="shared" si="1640"/>
        <v>AZ$16</v>
      </c>
      <c r="BA1272" s="179" t="str">
        <f t="shared" si="1640"/>
        <v>BA$16</v>
      </c>
      <c r="BB1272" s="179" t="str">
        <f t="shared" si="1640"/>
        <v>BB$16</v>
      </c>
      <c r="BC1272" s="179" t="str">
        <f t="shared" si="1640"/>
        <v>BC$16</v>
      </c>
      <c r="BD1272" s="179" t="str">
        <f t="shared" si="1640"/>
        <v>BD$16</v>
      </c>
      <c r="BE1272" s="179" t="str">
        <f t="shared" si="1640"/>
        <v>BE$16</v>
      </c>
      <c r="BF1272" s="179" t="str">
        <f t="shared" si="1640"/>
        <v>BF$16</v>
      </c>
      <c r="BG1272" s="179" t="str">
        <f t="shared" si="1640"/>
        <v>BG$16</v>
      </c>
      <c r="BH1272" s="179" t="str">
        <f t="shared" si="1640"/>
        <v>BH$16</v>
      </c>
      <c r="BI1272" s="179" t="str">
        <f t="shared" si="1640"/>
        <v>BI$16</v>
      </c>
      <c r="BJ1272" s="179" t="str">
        <f t="shared" si="1640"/>
        <v>BJ$16</v>
      </c>
      <c r="BK1272" s="179" t="str">
        <f t="shared" si="1640"/>
        <v>BK$16</v>
      </c>
      <c r="BL1272" s="179" t="str">
        <f t="shared" si="1640"/>
        <v>BL$16</v>
      </c>
      <c r="BM1272" s="179" t="str">
        <f t="shared" si="1640"/>
        <v>BM$16</v>
      </c>
      <c r="BN1272" s="179" t="str">
        <f t="shared" si="1640"/>
        <v>BN$16</v>
      </c>
      <c r="BO1272" s="179" t="str">
        <f t="shared" si="1640"/>
        <v>BO$16</v>
      </c>
      <c r="BP1272" s="179" t="str">
        <f t="shared" si="1640"/>
        <v>BP$16</v>
      </c>
      <c r="BQ1272" s="179" t="str">
        <f t="shared" si="1640"/>
        <v>BQ$16</v>
      </c>
      <c r="BR1272" s="179" t="str">
        <f t="shared" si="1640"/>
        <v>BR$16</v>
      </c>
      <c r="BS1272" s="179" t="str">
        <f t="shared" si="1640"/>
        <v>BS$16</v>
      </c>
      <c r="BT1272" s="179" t="str">
        <f t="shared" si="1640"/>
        <v>BT$16</v>
      </c>
      <c r="BU1272" s="179" t="str">
        <f t="shared" si="1640"/>
        <v>BU$16</v>
      </c>
      <c r="BV1272" s="179" t="str">
        <f t="shared" si="1640"/>
        <v>BV$16</v>
      </c>
      <c r="BW1272" s="179" t="str">
        <f t="shared" si="1640"/>
        <v>BW$16</v>
      </c>
      <c r="BX1272" s="179" t="str">
        <f t="shared" si="1640"/>
        <v>BX$16</v>
      </c>
      <c r="BY1272" s="179" t="str">
        <f t="shared" si="1640"/>
        <v>BY$16</v>
      </c>
      <c r="BZ1272" s="179" t="str">
        <f t="shared" si="1640"/>
        <v>BZ$16</v>
      </c>
      <c r="CA1272" s="179" t="str">
        <f t="shared" si="1640"/>
        <v>CA$16</v>
      </c>
      <c r="CB1272" s="179" t="str">
        <f t="shared" si="1640"/>
        <v>CB$16</v>
      </c>
      <c r="CC1272" s="179" t="str">
        <f t="shared" si="1640"/>
        <v>CC$16</v>
      </c>
      <c r="CD1272" s="179" t="str">
        <f t="shared" si="1640"/>
        <v>CD$16</v>
      </c>
      <c r="CE1272" s="179" t="str">
        <f t="shared" ref="CE1272:CL1272" si="1641">CE1259</f>
        <v>CE$16</v>
      </c>
      <c r="CF1272" s="179" t="str">
        <f t="shared" si="1641"/>
        <v>CF$16</v>
      </c>
      <c r="CG1272" s="179" t="str">
        <f t="shared" si="1641"/>
        <v>CG$16</v>
      </c>
      <c r="CH1272" s="179" t="str">
        <f t="shared" si="1641"/>
        <v>CH$16</v>
      </c>
      <c r="CI1272" s="179" t="str">
        <f t="shared" si="1641"/>
        <v>CI$16</v>
      </c>
      <c r="CJ1272" s="179" t="str">
        <f t="shared" si="1641"/>
        <v>CJ$16</v>
      </c>
      <c r="CK1272" s="179" t="str">
        <f t="shared" si="1641"/>
        <v>CK$16</v>
      </c>
      <c r="CL1272" s="179" t="str">
        <f t="shared" si="1641"/>
        <v>CL$16</v>
      </c>
      <c r="CO1272" s="179" t="str">
        <f t="shared" ref="CO1272:DK1272" si="1642">CO1259</f>
        <v>CO$16</v>
      </c>
      <c r="CP1272" s="179" t="str">
        <f t="shared" si="1642"/>
        <v>CP$16</v>
      </c>
      <c r="CQ1272" s="179" t="str">
        <f t="shared" si="1642"/>
        <v>CQ$16</v>
      </c>
      <c r="CR1272" s="179" t="str">
        <f t="shared" si="1642"/>
        <v>CR$16</v>
      </c>
      <c r="CS1272" s="179" t="str">
        <f t="shared" si="1642"/>
        <v>CS$16</v>
      </c>
      <c r="CT1272" s="179" t="str">
        <f t="shared" si="1642"/>
        <v>CT$16</v>
      </c>
      <c r="CU1272" s="179" t="str">
        <f t="shared" si="1642"/>
        <v>CU$16</v>
      </c>
      <c r="CV1272" s="179" t="str">
        <f t="shared" si="1642"/>
        <v>CV$16</v>
      </c>
      <c r="CW1272" s="179" t="str">
        <f t="shared" si="1642"/>
        <v>CW$16</v>
      </c>
      <c r="CX1272" s="179" t="str">
        <f t="shared" si="1642"/>
        <v>CX$16</v>
      </c>
      <c r="CY1272" s="179" t="str">
        <f t="shared" si="1642"/>
        <v>CY$16</v>
      </c>
      <c r="CZ1272" s="179" t="str">
        <f t="shared" si="1642"/>
        <v>CZ$16</v>
      </c>
      <c r="DA1272" s="179" t="str">
        <f t="shared" si="1642"/>
        <v>DA$16</v>
      </c>
      <c r="DB1272" s="179" t="str">
        <f t="shared" si="1642"/>
        <v>DB$16</v>
      </c>
      <c r="DC1272" s="179" t="str">
        <f t="shared" si="1642"/>
        <v>DC$16</v>
      </c>
      <c r="DD1272" s="179" t="str">
        <f t="shared" si="1642"/>
        <v>DD$16</v>
      </c>
      <c r="DE1272" s="179" t="str">
        <f t="shared" si="1642"/>
        <v>DE$16</v>
      </c>
      <c r="DF1272" s="179" t="str">
        <f t="shared" si="1642"/>
        <v>DF$16</v>
      </c>
      <c r="DG1272" s="179" t="str">
        <f t="shared" si="1642"/>
        <v>DG$16</v>
      </c>
      <c r="DH1272" s="179" t="str">
        <f t="shared" si="1642"/>
        <v>DH$16</v>
      </c>
      <c r="DI1272" s="179" t="str">
        <f t="shared" si="1642"/>
        <v>DI$16</v>
      </c>
      <c r="DJ1272" s="179" t="str">
        <f t="shared" si="1642"/>
        <v>DJ$16</v>
      </c>
      <c r="DK1272" s="179" t="str">
        <f t="shared" si="1642"/>
        <v>DK$16</v>
      </c>
      <c r="DL1272" s="179" t="str">
        <f t="shared" ref="DL1272" si="1643">DL1259</f>
        <v>DL$16</v>
      </c>
    </row>
    <row r="1273" spans="1:116" x14ac:dyDescent="0.35">
      <c r="B1273" t="s">
        <v>332</v>
      </c>
      <c r="D1273" t="s">
        <v>772</v>
      </c>
      <c r="E1273" s="8" t="str">
        <f t="shared" si="1634"/>
        <v>1273 PDC-S</v>
      </c>
      <c r="G1273" s="136" t="str">
        <f t="shared" ref="G1273:G1279" si="1644">G1260</f>
        <v>primary unit</v>
      </c>
      <c r="H1273" s="12"/>
      <c r="I1273" s="60"/>
      <c r="J1273" s="60"/>
      <c r="K1273" s="15"/>
      <c r="L1273" s="15"/>
      <c r="M1273" s="15"/>
      <c r="N1273" s="15"/>
      <c r="O1273" s="15"/>
      <c r="P1273" s="15"/>
      <c r="R1273" s="15"/>
      <c r="S1273" s="179" t="str">
        <f t="shared" ref="S1273:AX1273" si="1645">S1260</f>
        <v>S$17</v>
      </c>
      <c r="T1273" s="179" t="str">
        <f t="shared" si="1645"/>
        <v>T$17</v>
      </c>
      <c r="U1273" s="179" t="str">
        <f t="shared" si="1645"/>
        <v>U$17</v>
      </c>
      <c r="V1273" s="179" t="str">
        <f t="shared" si="1645"/>
        <v>V$17</v>
      </c>
      <c r="W1273" s="179" t="str">
        <f t="shared" si="1645"/>
        <v>W$17</v>
      </c>
      <c r="X1273" s="179" t="str">
        <f t="shared" si="1645"/>
        <v>X$17</v>
      </c>
      <c r="Y1273" s="179" t="str">
        <f t="shared" si="1645"/>
        <v>Y$17</v>
      </c>
      <c r="Z1273" s="179" t="str">
        <f t="shared" si="1645"/>
        <v>Z$17</v>
      </c>
      <c r="AA1273" s="179" t="str">
        <f t="shared" si="1645"/>
        <v>AA$17</v>
      </c>
      <c r="AB1273" s="179" t="str">
        <f t="shared" si="1645"/>
        <v>AB$17</v>
      </c>
      <c r="AC1273" s="179" t="str">
        <f t="shared" si="1645"/>
        <v>AC$17</v>
      </c>
      <c r="AD1273" s="179" t="str">
        <f t="shared" si="1645"/>
        <v>AD$17</v>
      </c>
      <c r="AE1273" s="179" t="str">
        <f t="shared" si="1645"/>
        <v>AE$17</v>
      </c>
      <c r="AF1273" s="179" t="str">
        <f t="shared" si="1645"/>
        <v>AF$17</v>
      </c>
      <c r="AG1273" s="179" t="str">
        <f t="shared" si="1645"/>
        <v>AG$17</v>
      </c>
      <c r="AH1273" s="179" t="str">
        <f t="shared" si="1645"/>
        <v>AH$17</v>
      </c>
      <c r="AI1273" s="179" t="str">
        <f t="shared" si="1645"/>
        <v>AI$17</v>
      </c>
      <c r="AJ1273" s="179" t="str">
        <f t="shared" si="1645"/>
        <v>AJ$17</v>
      </c>
      <c r="AK1273" s="179" t="str">
        <f t="shared" si="1645"/>
        <v>AK$17</v>
      </c>
      <c r="AL1273" s="179" t="str">
        <f t="shared" si="1645"/>
        <v>AL$17</v>
      </c>
      <c r="AM1273" s="179" t="str">
        <f t="shared" si="1645"/>
        <v>AM$17</v>
      </c>
      <c r="AN1273" s="179" t="str">
        <f t="shared" si="1645"/>
        <v>AN$17</v>
      </c>
      <c r="AO1273" s="179" t="str">
        <f t="shared" si="1645"/>
        <v>AO$17</v>
      </c>
      <c r="AP1273" s="179" t="str">
        <f t="shared" si="1645"/>
        <v>AP$17</v>
      </c>
      <c r="AQ1273" s="179" t="str">
        <f t="shared" si="1645"/>
        <v>AQ$17</v>
      </c>
      <c r="AR1273" s="179" t="str">
        <f t="shared" si="1645"/>
        <v>AR$17</v>
      </c>
      <c r="AS1273" s="179" t="str">
        <f t="shared" si="1645"/>
        <v>AS$17</v>
      </c>
      <c r="AT1273" s="179" t="str">
        <f t="shared" si="1645"/>
        <v>AT$17</v>
      </c>
      <c r="AU1273" s="179" t="str">
        <f t="shared" si="1645"/>
        <v>AU$17</v>
      </c>
      <c r="AV1273" s="179" t="str">
        <f t="shared" si="1645"/>
        <v>AV$17</v>
      </c>
      <c r="AW1273" s="179" t="str">
        <f t="shared" si="1645"/>
        <v>AW$17</v>
      </c>
      <c r="AX1273" s="179" t="str">
        <f t="shared" si="1645"/>
        <v>AX$17</v>
      </c>
      <c r="AY1273" s="179" t="str">
        <f t="shared" ref="AY1273:CD1273" si="1646">AY1260</f>
        <v>AY$17</v>
      </c>
      <c r="AZ1273" s="179" t="str">
        <f t="shared" si="1646"/>
        <v>AZ$17</v>
      </c>
      <c r="BA1273" s="179" t="str">
        <f t="shared" si="1646"/>
        <v>BA$17</v>
      </c>
      <c r="BB1273" s="179" t="str">
        <f t="shared" si="1646"/>
        <v>BB$17</v>
      </c>
      <c r="BC1273" s="179" t="str">
        <f t="shared" si="1646"/>
        <v>BC$17</v>
      </c>
      <c r="BD1273" s="179" t="str">
        <f t="shared" si="1646"/>
        <v>BD$17</v>
      </c>
      <c r="BE1273" s="179" t="str">
        <f t="shared" si="1646"/>
        <v>BE$17</v>
      </c>
      <c r="BF1273" s="179" t="str">
        <f t="shared" si="1646"/>
        <v>BF$17</v>
      </c>
      <c r="BG1273" s="179" t="str">
        <f t="shared" si="1646"/>
        <v>BG$17</v>
      </c>
      <c r="BH1273" s="179" t="str">
        <f t="shared" si="1646"/>
        <v>BH$17</v>
      </c>
      <c r="BI1273" s="179" t="str">
        <f t="shared" si="1646"/>
        <v>BI$17</v>
      </c>
      <c r="BJ1273" s="179" t="str">
        <f t="shared" si="1646"/>
        <v>BJ$17</v>
      </c>
      <c r="BK1273" s="179" t="str">
        <f t="shared" si="1646"/>
        <v>BK$17</v>
      </c>
      <c r="BL1273" s="179" t="str">
        <f t="shared" si="1646"/>
        <v>BL$17</v>
      </c>
      <c r="BM1273" s="179" t="str">
        <f t="shared" si="1646"/>
        <v>BM$17</v>
      </c>
      <c r="BN1273" s="179" t="str">
        <f t="shared" si="1646"/>
        <v>BN$17</v>
      </c>
      <c r="BO1273" s="179" t="str">
        <f t="shared" si="1646"/>
        <v>BO$17</v>
      </c>
      <c r="BP1273" s="179" t="str">
        <f t="shared" si="1646"/>
        <v>BP$17</v>
      </c>
      <c r="BQ1273" s="179" t="str">
        <f t="shared" si="1646"/>
        <v>BQ$17</v>
      </c>
      <c r="BR1273" s="179" t="str">
        <f t="shared" si="1646"/>
        <v>BR$17</v>
      </c>
      <c r="BS1273" s="179" t="str">
        <f t="shared" si="1646"/>
        <v>BS$17</v>
      </c>
      <c r="BT1273" s="179" t="str">
        <f t="shared" si="1646"/>
        <v>BT$17</v>
      </c>
      <c r="BU1273" s="179" t="str">
        <f t="shared" si="1646"/>
        <v>BU$17</v>
      </c>
      <c r="BV1273" s="179" t="str">
        <f t="shared" si="1646"/>
        <v>BV$17</v>
      </c>
      <c r="BW1273" s="179" t="str">
        <f t="shared" si="1646"/>
        <v>BW$17</v>
      </c>
      <c r="BX1273" s="179" t="str">
        <f t="shared" si="1646"/>
        <v>BX$17</v>
      </c>
      <c r="BY1273" s="179" t="str">
        <f t="shared" si="1646"/>
        <v>BY$17</v>
      </c>
      <c r="BZ1273" s="179" t="str">
        <f t="shared" si="1646"/>
        <v>BZ$17</v>
      </c>
      <c r="CA1273" s="179" t="str">
        <f t="shared" si="1646"/>
        <v>CA$17</v>
      </c>
      <c r="CB1273" s="179" t="str">
        <f t="shared" si="1646"/>
        <v>CB$17</v>
      </c>
      <c r="CC1273" s="179" t="str">
        <f t="shared" si="1646"/>
        <v>CC$17</v>
      </c>
      <c r="CD1273" s="179" t="str">
        <f t="shared" si="1646"/>
        <v>CD$17</v>
      </c>
      <c r="CE1273" s="179" t="str">
        <f t="shared" ref="CE1273:CL1273" si="1647">CE1260</f>
        <v>CE$17</v>
      </c>
      <c r="CF1273" s="179" t="str">
        <f t="shared" si="1647"/>
        <v>CF$17</v>
      </c>
      <c r="CG1273" s="179" t="str">
        <f t="shared" si="1647"/>
        <v>CG$17</v>
      </c>
      <c r="CH1273" s="179" t="str">
        <f t="shared" si="1647"/>
        <v>CH$17</v>
      </c>
      <c r="CI1273" s="179" t="str">
        <f t="shared" si="1647"/>
        <v>CI$17</v>
      </c>
      <c r="CJ1273" s="179" t="str">
        <f t="shared" si="1647"/>
        <v>CJ$17</v>
      </c>
      <c r="CK1273" s="179" t="str">
        <f t="shared" si="1647"/>
        <v>CK$17</v>
      </c>
      <c r="CL1273" s="179" t="str">
        <f t="shared" si="1647"/>
        <v>CL$17</v>
      </c>
      <c r="CN1273" s="60"/>
      <c r="CO1273" s="179" t="str">
        <f t="shared" ref="CO1273:DK1273" si="1648">CO1260</f>
        <v>CO$17</v>
      </c>
      <c r="CP1273" s="179" t="str">
        <f t="shared" si="1648"/>
        <v>CP$17</v>
      </c>
      <c r="CQ1273" s="179" t="str">
        <f t="shared" si="1648"/>
        <v>CQ$17</v>
      </c>
      <c r="CR1273" s="179" t="str">
        <f t="shared" si="1648"/>
        <v>CR$17</v>
      </c>
      <c r="CS1273" s="179" t="str">
        <f t="shared" si="1648"/>
        <v>CS$17</v>
      </c>
      <c r="CT1273" s="179" t="str">
        <f t="shared" si="1648"/>
        <v>CT$17</v>
      </c>
      <c r="CU1273" s="179" t="str">
        <f t="shared" si="1648"/>
        <v>CU$17</v>
      </c>
      <c r="CV1273" s="179" t="str">
        <f t="shared" si="1648"/>
        <v>CV$17</v>
      </c>
      <c r="CW1273" s="179" t="str">
        <f t="shared" si="1648"/>
        <v>CW$17</v>
      </c>
      <c r="CX1273" s="179" t="str">
        <f t="shared" si="1648"/>
        <v>CX$17</v>
      </c>
      <c r="CY1273" s="179" t="str">
        <f t="shared" si="1648"/>
        <v>CY$17</v>
      </c>
      <c r="CZ1273" s="179" t="str">
        <f t="shared" si="1648"/>
        <v>CZ$17</v>
      </c>
      <c r="DA1273" s="179" t="str">
        <f t="shared" si="1648"/>
        <v>DA$17</v>
      </c>
      <c r="DB1273" s="179" t="str">
        <f t="shared" si="1648"/>
        <v>DB$17</v>
      </c>
      <c r="DC1273" s="179" t="str">
        <f t="shared" si="1648"/>
        <v>DC$17</v>
      </c>
      <c r="DD1273" s="179" t="str">
        <f t="shared" si="1648"/>
        <v>DD$17</v>
      </c>
      <c r="DE1273" s="179" t="str">
        <f t="shared" si="1648"/>
        <v>DE$17</v>
      </c>
      <c r="DF1273" s="179" t="str">
        <f t="shared" si="1648"/>
        <v>DF$17</v>
      </c>
      <c r="DG1273" s="179" t="str">
        <f t="shared" si="1648"/>
        <v>DG$17</v>
      </c>
      <c r="DH1273" s="179" t="str">
        <f t="shared" si="1648"/>
        <v>DH$17</v>
      </c>
      <c r="DI1273" s="179" t="str">
        <f t="shared" si="1648"/>
        <v>DI$17</v>
      </c>
      <c r="DJ1273" s="179" t="str">
        <f t="shared" si="1648"/>
        <v>DJ$17</v>
      </c>
      <c r="DK1273" s="179" t="str">
        <f t="shared" si="1648"/>
        <v>DK$17</v>
      </c>
      <c r="DL1273" s="179" t="str">
        <f t="shared" ref="DL1273" si="1649">DL1260</f>
        <v>DL$17</v>
      </c>
    </row>
    <row r="1274" spans="1:116" x14ac:dyDescent="0.35">
      <c r="B1274" t="s">
        <v>332</v>
      </c>
      <c r="D1274" t="s">
        <v>772</v>
      </c>
      <c r="E1274" s="8" t="str">
        <f t="shared" si="1634"/>
        <v>1274 PDC-S</v>
      </c>
      <c r="G1274" s="136" t="str">
        <f t="shared" si="1644"/>
        <v>Primary revenue driver</v>
      </c>
      <c r="H1274" s="12"/>
      <c r="I1274" s="60"/>
      <c r="J1274" s="60"/>
      <c r="K1274" s="15"/>
      <c r="L1274" s="15"/>
      <c r="M1274" s="15"/>
      <c r="N1274" s="15"/>
      <c r="O1274" s="15"/>
      <c r="P1274" s="15"/>
      <c r="R1274" s="15"/>
      <c r="S1274" s="179">
        <f t="shared" ref="S1274:AX1274" si="1650">S1261</f>
        <v>0</v>
      </c>
      <c r="T1274" s="179">
        <f t="shared" si="1650"/>
        <v>0</v>
      </c>
      <c r="U1274" s="179">
        <f t="shared" si="1650"/>
        <v>0</v>
      </c>
      <c r="V1274" s="179">
        <f t="shared" si="1650"/>
        <v>0</v>
      </c>
      <c r="W1274" s="179">
        <f t="shared" si="1650"/>
        <v>0</v>
      </c>
      <c r="X1274" s="179">
        <f t="shared" si="1650"/>
        <v>0</v>
      </c>
      <c r="Y1274" s="179">
        <f t="shared" si="1650"/>
        <v>0</v>
      </c>
      <c r="Z1274" s="179">
        <f t="shared" si="1650"/>
        <v>0</v>
      </c>
      <c r="AA1274" s="179">
        <f t="shared" si="1650"/>
        <v>0</v>
      </c>
      <c r="AB1274" s="179">
        <f t="shared" si="1650"/>
        <v>0</v>
      </c>
      <c r="AC1274" s="179">
        <f t="shared" si="1650"/>
        <v>0</v>
      </c>
      <c r="AD1274" s="179">
        <f t="shared" si="1650"/>
        <v>0</v>
      </c>
      <c r="AE1274" s="179">
        <f t="shared" si="1650"/>
        <v>0</v>
      </c>
      <c r="AF1274" s="179">
        <f t="shared" si="1650"/>
        <v>0</v>
      </c>
      <c r="AG1274" s="179">
        <f t="shared" si="1650"/>
        <v>0</v>
      </c>
      <c r="AH1274" s="179">
        <f t="shared" si="1650"/>
        <v>0</v>
      </c>
      <c r="AI1274" s="179">
        <f t="shared" si="1650"/>
        <v>0</v>
      </c>
      <c r="AJ1274" s="179">
        <f t="shared" si="1650"/>
        <v>0</v>
      </c>
      <c r="AK1274" s="179">
        <f t="shared" si="1650"/>
        <v>0</v>
      </c>
      <c r="AL1274" s="179">
        <f t="shared" si="1650"/>
        <v>0</v>
      </c>
      <c r="AM1274" s="179">
        <f t="shared" si="1650"/>
        <v>0</v>
      </c>
      <c r="AN1274" s="179">
        <f t="shared" si="1650"/>
        <v>0</v>
      </c>
      <c r="AO1274" s="179">
        <f t="shared" si="1650"/>
        <v>0</v>
      </c>
      <c r="AP1274" s="179">
        <f t="shared" si="1650"/>
        <v>0</v>
      </c>
      <c r="AQ1274" s="179">
        <f t="shared" si="1650"/>
        <v>0</v>
      </c>
      <c r="AR1274" s="179">
        <f t="shared" si="1650"/>
        <v>0</v>
      </c>
      <c r="AS1274" s="179">
        <f t="shared" si="1650"/>
        <v>0</v>
      </c>
      <c r="AT1274" s="179">
        <f t="shared" si="1650"/>
        <v>0</v>
      </c>
      <c r="AU1274" s="179">
        <f t="shared" si="1650"/>
        <v>0</v>
      </c>
      <c r="AV1274" s="179">
        <f t="shared" si="1650"/>
        <v>0</v>
      </c>
      <c r="AW1274" s="179">
        <f t="shared" si="1650"/>
        <v>0</v>
      </c>
      <c r="AX1274" s="179">
        <f t="shared" si="1650"/>
        <v>0</v>
      </c>
      <c r="AY1274" s="179">
        <f t="shared" ref="AY1274:CD1274" si="1651">AY1261</f>
        <v>0</v>
      </c>
      <c r="AZ1274" s="179">
        <f t="shared" si="1651"/>
        <v>0</v>
      </c>
      <c r="BA1274" s="179">
        <f t="shared" si="1651"/>
        <v>0</v>
      </c>
      <c r="BB1274" s="179">
        <f t="shared" si="1651"/>
        <v>0</v>
      </c>
      <c r="BC1274" s="179">
        <f t="shared" si="1651"/>
        <v>0</v>
      </c>
      <c r="BD1274" s="179">
        <f t="shared" si="1651"/>
        <v>0</v>
      </c>
      <c r="BE1274" s="179">
        <f t="shared" si="1651"/>
        <v>0</v>
      </c>
      <c r="BF1274" s="179">
        <f t="shared" si="1651"/>
        <v>0</v>
      </c>
      <c r="BG1274" s="179">
        <f t="shared" si="1651"/>
        <v>0</v>
      </c>
      <c r="BH1274" s="179">
        <f t="shared" si="1651"/>
        <v>0</v>
      </c>
      <c r="BI1274" s="179">
        <f t="shared" si="1651"/>
        <v>0</v>
      </c>
      <c r="BJ1274" s="179">
        <f t="shared" si="1651"/>
        <v>0</v>
      </c>
      <c r="BK1274" s="179">
        <f t="shared" si="1651"/>
        <v>0</v>
      </c>
      <c r="BL1274" s="179">
        <f t="shared" si="1651"/>
        <v>0</v>
      </c>
      <c r="BM1274" s="179">
        <f t="shared" si="1651"/>
        <v>0</v>
      </c>
      <c r="BN1274" s="179">
        <f t="shared" si="1651"/>
        <v>0</v>
      </c>
      <c r="BO1274" s="179">
        <f t="shared" si="1651"/>
        <v>0</v>
      </c>
      <c r="BP1274" s="179">
        <f t="shared" si="1651"/>
        <v>0</v>
      </c>
      <c r="BQ1274" s="179">
        <f t="shared" si="1651"/>
        <v>0</v>
      </c>
      <c r="BR1274" s="179">
        <f t="shared" si="1651"/>
        <v>0</v>
      </c>
      <c r="BS1274" s="179">
        <f t="shared" si="1651"/>
        <v>0</v>
      </c>
      <c r="BT1274" s="179">
        <f t="shared" si="1651"/>
        <v>0</v>
      </c>
      <c r="BU1274" s="179">
        <f t="shared" si="1651"/>
        <v>0</v>
      </c>
      <c r="BV1274" s="179">
        <f t="shared" si="1651"/>
        <v>0</v>
      </c>
      <c r="BW1274" s="179">
        <f t="shared" si="1651"/>
        <v>0</v>
      </c>
      <c r="BX1274" s="179">
        <f t="shared" si="1651"/>
        <v>0</v>
      </c>
      <c r="BY1274" s="179">
        <f t="shared" si="1651"/>
        <v>0</v>
      </c>
      <c r="BZ1274" s="179">
        <f t="shared" si="1651"/>
        <v>0</v>
      </c>
      <c r="CA1274" s="179">
        <f t="shared" si="1651"/>
        <v>0</v>
      </c>
      <c r="CB1274" s="179">
        <f t="shared" si="1651"/>
        <v>0</v>
      </c>
      <c r="CC1274" s="179">
        <f t="shared" si="1651"/>
        <v>0</v>
      </c>
      <c r="CD1274" s="179">
        <f t="shared" si="1651"/>
        <v>0</v>
      </c>
      <c r="CE1274" s="179">
        <f t="shared" ref="CE1274:CL1274" si="1652">CE1261</f>
        <v>0</v>
      </c>
      <c r="CF1274" s="179">
        <f t="shared" si="1652"/>
        <v>0</v>
      </c>
      <c r="CG1274" s="179">
        <f t="shared" si="1652"/>
        <v>0</v>
      </c>
      <c r="CH1274" s="179">
        <f t="shared" si="1652"/>
        <v>0</v>
      </c>
      <c r="CI1274" s="179">
        <f t="shared" si="1652"/>
        <v>0</v>
      </c>
      <c r="CJ1274" s="179">
        <f t="shared" si="1652"/>
        <v>0</v>
      </c>
      <c r="CK1274" s="179">
        <f t="shared" si="1652"/>
        <v>0</v>
      </c>
      <c r="CL1274" s="179">
        <f t="shared" si="1652"/>
        <v>0</v>
      </c>
      <c r="CN1274" s="60"/>
      <c r="CO1274" s="179">
        <f t="shared" ref="CO1274:DK1274" si="1653">CO1261</f>
        <v>0</v>
      </c>
      <c r="CP1274" s="179">
        <f t="shared" si="1653"/>
        <v>0</v>
      </c>
      <c r="CQ1274" s="179">
        <f t="shared" si="1653"/>
        <v>0</v>
      </c>
      <c r="CR1274" s="179">
        <f t="shared" si="1653"/>
        <v>0</v>
      </c>
      <c r="CS1274" s="179">
        <f t="shared" si="1653"/>
        <v>0</v>
      </c>
      <c r="CT1274" s="179">
        <f t="shared" si="1653"/>
        <v>0</v>
      </c>
      <c r="CU1274" s="179">
        <f t="shared" si="1653"/>
        <v>0</v>
      </c>
      <c r="CV1274" s="179">
        <f t="shared" si="1653"/>
        <v>0</v>
      </c>
      <c r="CW1274" s="179">
        <f t="shared" si="1653"/>
        <v>0</v>
      </c>
      <c r="CX1274" s="179">
        <f t="shared" si="1653"/>
        <v>0</v>
      </c>
      <c r="CY1274" s="179">
        <f t="shared" si="1653"/>
        <v>0</v>
      </c>
      <c r="CZ1274" s="179">
        <f t="shared" si="1653"/>
        <v>0</v>
      </c>
      <c r="DA1274" s="179">
        <f t="shared" si="1653"/>
        <v>0</v>
      </c>
      <c r="DB1274" s="179">
        <f t="shared" si="1653"/>
        <v>0</v>
      </c>
      <c r="DC1274" s="179">
        <f t="shared" si="1653"/>
        <v>0</v>
      </c>
      <c r="DD1274" s="179">
        <f t="shared" si="1653"/>
        <v>0</v>
      </c>
      <c r="DE1274" s="179">
        <f t="shared" si="1653"/>
        <v>0</v>
      </c>
      <c r="DF1274" s="179">
        <f t="shared" si="1653"/>
        <v>0</v>
      </c>
      <c r="DG1274" s="179">
        <f t="shared" si="1653"/>
        <v>0</v>
      </c>
      <c r="DH1274" s="179">
        <f t="shared" si="1653"/>
        <v>0</v>
      </c>
      <c r="DI1274" s="179">
        <f t="shared" si="1653"/>
        <v>0</v>
      </c>
      <c r="DJ1274" s="179">
        <f t="shared" si="1653"/>
        <v>0</v>
      </c>
      <c r="DK1274" s="179">
        <f t="shared" si="1653"/>
        <v>0</v>
      </c>
      <c r="DL1274" s="179">
        <f t="shared" ref="DL1274" si="1654">DL1261</f>
        <v>0</v>
      </c>
    </row>
    <row r="1275" spans="1:116" x14ac:dyDescent="0.35">
      <c r="B1275" t="s">
        <v>332</v>
      </c>
      <c r="D1275" t="s">
        <v>772</v>
      </c>
      <c r="E1275" s="8" t="str">
        <f t="shared" ref="E1275" si="1655">ROW()&amp;" "&amp;D1275</f>
        <v>1275 PDC-S</v>
      </c>
      <c r="G1275" s="136" t="str">
        <f t="shared" si="1644"/>
        <v>Primary volume driver</v>
      </c>
      <c r="H1275" s="12"/>
      <c r="I1275" s="60"/>
      <c r="J1275" s="60"/>
      <c r="K1275" s="15"/>
      <c r="L1275" s="15"/>
      <c r="M1275" s="15"/>
      <c r="N1275" s="15"/>
      <c r="O1275" s="15"/>
      <c r="P1275" s="15"/>
      <c r="R1275" s="15"/>
      <c r="S1275" s="179"/>
      <c r="T1275" s="179"/>
      <c r="U1275" s="179"/>
      <c r="V1275" s="179"/>
      <c r="W1275" s="179"/>
      <c r="X1275" s="179"/>
      <c r="Y1275" s="179"/>
      <c r="Z1275" s="179"/>
      <c r="AA1275" s="179"/>
      <c r="AB1275" s="179"/>
      <c r="AC1275" s="179"/>
      <c r="AD1275" s="179"/>
      <c r="AE1275" s="179"/>
      <c r="AF1275" s="179"/>
      <c r="AG1275" s="179"/>
      <c r="AH1275" s="179"/>
      <c r="AI1275" s="179"/>
      <c r="AJ1275" s="179"/>
      <c r="AK1275" s="179"/>
      <c r="AL1275" s="179"/>
      <c r="AM1275" s="179"/>
      <c r="AN1275" s="179"/>
      <c r="AO1275" s="179"/>
      <c r="AP1275" s="179"/>
      <c r="AQ1275" s="179"/>
      <c r="AR1275" s="179"/>
      <c r="AS1275" s="179"/>
      <c r="AT1275" s="179"/>
      <c r="AU1275" s="179"/>
      <c r="AV1275" s="179"/>
      <c r="AW1275" s="179"/>
      <c r="AX1275" s="179"/>
      <c r="AY1275" s="179"/>
      <c r="AZ1275" s="179"/>
      <c r="BA1275" s="179"/>
      <c r="BB1275" s="179"/>
      <c r="BC1275" s="179"/>
      <c r="BD1275" s="179"/>
      <c r="BE1275" s="179"/>
      <c r="BF1275" s="179"/>
      <c r="BG1275" s="179"/>
      <c r="BH1275" s="179"/>
      <c r="BI1275" s="179"/>
      <c r="BJ1275" s="179"/>
      <c r="BK1275" s="179"/>
      <c r="BL1275" s="179"/>
      <c r="BM1275" s="179"/>
      <c r="BN1275" s="179"/>
      <c r="BO1275" s="179"/>
      <c r="BP1275" s="179"/>
      <c r="BQ1275" s="179"/>
      <c r="BR1275" s="179"/>
      <c r="BS1275" s="179"/>
      <c r="BT1275" s="179"/>
      <c r="BU1275" s="179"/>
      <c r="BV1275" s="179"/>
      <c r="BW1275" s="179"/>
      <c r="BX1275" s="179"/>
      <c r="BY1275" s="179"/>
      <c r="BZ1275" s="179"/>
      <c r="CA1275" s="179"/>
      <c r="CB1275" s="179"/>
      <c r="CC1275" s="179"/>
      <c r="CD1275" s="179"/>
      <c r="CE1275" s="179"/>
      <c r="CF1275" s="179"/>
      <c r="CG1275" s="179"/>
      <c r="CH1275" s="179"/>
      <c r="CI1275" s="179"/>
      <c r="CJ1275" s="179"/>
      <c r="CK1275" s="179"/>
      <c r="CL1275" s="179"/>
      <c r="CN1275" s="60"/>
      <c r="CO1275" s="179"/>
      <c r="CP1275" s="179"/>
      <c r="CQ1275" s="179"/>
      <c r="CR1275" s="179"/>
      <c r="CS1275" s="179"/>
      <c r="CT1275" s="179"/>
      <c r="CU1275" s="179"/>
      <c r="CV1275" s="179"/>
      <c r="CW1275" s="179"/>
      <c r="CX1275" s="179"/>
      <c r="CY1275" s="179"/>
      <c r="CZ1275" s="179"/>
      <c r="DA1275" s="179"/>
      <c r="DB1275" s="179"/>
      <c r="DC1275" s="179"/>
      <c r="DD1275" s="179"/>
      <c r="DE1275" s="179"/>
      <c r="DF1275" s="179"/>
      <c r="DG1275" s="179"/>
      <c r="DH1275" s="179"/>
      <c r="DI1275" s="179"/>
      <c r="DJ1275" s="179"/>
      <c r="DK1275" s="179"/>
      <c r="DL1275" s="179"/>
    </row>
    <row r="1276" spans="1:116" x14ac:dyDescent="0.35">
      <c r="B1276" t="s">
        <v>332</v>
      </c>
      <c r="D1276" t="s">
        <v>772</v>
      </c>
      <c r="E1276" s="8" t="str">
        <f t="shared" si="1634"/>
        <v>1276 PDC-S</v>
      </c>
      <c r="G1276" s="191" t="str">
        <f>G1267</f>
        <v>Passthrough direct cost:</v>
      </c>
      <c r="H1276" s="12"/>
      <c r="I1276" s="60"/>
      <c r="J1276" s="60"/>
      <c r="K1276" s="15"/>
      <c r="L1276" s="15"/>
      <c r="M1276" s="15"/>
      <c r="N1276" s="15"/>
      <c r="O1276" s="15"/>
      <c r="P1276" s="15"/>
      <c r="R1276" s="15"/>
      <c r="S1276" s="4" t="str">
        <f>ADDRESS(ROW(S1268),COLUMN(S1268),2)</f>
        <v>S$1268</v>
      </c>
      <c r="T1276" s="4" t="str">
        <f t="shared" ref="T1276:CE1276" si="1656">ADDRESS(ROW(T1268),COLUMN(T1268),2)</f>
        <v>T$1268</v>
      </c>
      <c r="U1276" s="4" t="str">
        <f t="shared" si="1656"/>
        <v>U$1268</v>
      </c>
      <c r="V1276" s="4" t="str">
        <f t="shared" si="1656"/>
        <v>V$1268</v>
      </c>
      <c r="W1276" s="4" t="str">
        <f t="shared" si="1656"/>
        <v>W$1268</v>
      </c>
      <c r="X1276" s="4" t="str">
        <f t="shared" si="1656"/>
        <v>X$1268</v>
      </c>
      <c r="Y1276" s="4" t="str">
        <f t="shared" si="1656"/>
        <v>Y$1268</v>
      </c>
      <c r="Z1276" s="4" t="str">
        <f t="shared" si="1656"/>
        <v>Z$1268</v>
      </c>
      <c r="AA1276" s="4" t="str">
        <f t="shared" si="1656"/>
        <v>AA$1268</v>
      </c>
      <c r="AB1276" s="4" t="str">
        <f t="shared" si="1656"/>
        <v>AB$1268</v>
      </c>
      <c r="AC1276" s="4" t="str">
        <f t="shared" si="1656"/>
        <v>AC$1268</v>
      </c>
      <c r="AD1276" s="4" t="str">
        <f t="shared" si="1656"/>
        <v>AD$1268</v>
      </c>
      <c r="AE1276" s="4" t="str">
        <f t="shared" si="1656"/>
        <v>AE$1268</v>
      </c>
      <c r="AF1276" s="4" t="str">
        <f t="shared" si="1656"/>
        <v>AF$1268</v>
      </c>
      <c r="AG1276" s="4" t="str">
        <f t="shared" si="1656"/>
        <v>AG$1268</v>
      </c>
      <c r="AH1276" s="4" t="str">
        <f t="shared" si="1656"/>
        <v>AH$1268</v>
      </c>
      <c r="AI1276" s="4" t="str">
        <f t="shared" si="1656"/>
        <v>AI$1268</v>
      </c>
      <c r="AJ1276" s="4" t="str">
        <f t="shared" si="1656"/>
        <v>AJ$1268</v>
      </c>
      <c r="AK1276" s="4" t="str">
        <f t="shared" si="1656"/>
        <v>AK$1268</v>
      </c>
      <c r="AL1276" s="4" t="str">
        <f t="shared" si="1656"/>
        <v>AL$1268</v>
      </c>
      <c r="AM1276" s="4" t="str">
        <f t="shared" si="1656"/>
        <v>AM$1268</v>
      </c>
      <c r="AN1276" s="4" t="str">
        <f t="shared" si="1656"/>
        <v>AN$1268</v>
      </c>
      <c r="AO1276" s="4" t="str">
        <f t="shared" si="1656"/>
        <v>AO$1268</v>
      </c>
      <c r="AP1276" s="4" t="str">
        <f t="shared" si="1656"/>
        <v>AP$1268</v>
      </c>
      <c r="AQ1276" s="4" t="str">
        <f t="shared" si="1656"/>
        <v>AQ$1268</v>
      </c>
      <c r="AR1276" s="4" t="str">
        <f t="shared" si="1656"/>
        <v>AR$1268</v>
      </c>
      <c r="AS1276" s="4" t="str">
        <f t="shared" si="1656"/>
        <v>AS$1268</v>
      </c>
      <c r="AT1276" s="4" t="str">
        <f t="shared" si="1656"/>
        <v>AT$1268</v>
      </c>
      <c r="AU1276" s="4" t="str">
        <f t="shared" si="1656"/>
        <v>AU$1268</v>
      </c>
      <c r="AV1276" s="4" t="str">
        <f t="shared" si="1656"/>
        <v>AV$1268</v>
      </c>
      <c r="AW1276" s="4" t="str">
        <f t="shared" si="1656"/>
        <v>AW$1268</v>
      </c>
      <c r="AX1276" s="4" t="str">
        <f t="shared" si="1656"/>
        <v>AX$1268</v>
      </c>
      <c r="AY1276" s="4" t="str">
        <f t="shared" si="1656"/>
        <v>AY$1268</v>
      </c>
      <c r="AZ1276" s="4" t="str">
        <f t="shared" si="1656"/>
        <v>AZ$1268</v>
      </c>
      <c r="BA1276" s="4" t="str">
        <f t="shared" si="1656"/>
        <v>BA$1268</v>
      </c>
      <c r="BB1276" s="4" t="str">
        <f t="shared" si="1656"/>
        <v>BB$1268</v>
      </c>
      <c r="BC1276" s="4" t="str">
        <f t="shared" si="1656"/>
        <v>BC$1268</v>
      </c>
      <c r="BD1276" s="4" t="str">
        <f t="shared" si="1656"/>
        <v>BD$1268</v>
      </c>
      <c r="BE1276" s="4" t="str">
        <f t="shared" si="1656"/>
        <v>BE$1268</v>
      </c>
      <c r="BF1276" s="4" t="str">
        <f t="shared" si="1656"/>
        <v>BF$1268</v>
      </c>
      <c r="BG1276" s="4" t="str">
        <f t="shared" si="1656"/>
        <v>BG$1268</v>
      </c>
      <c r="BH1276" s="4" t="str">
        <f t="shared" si="1656"/>
        <v>BH$1268</v>
      </c>
      <c r="BI1276" s="4" t="str">
        <f t="shared" si="1656"/>
        <v>BI$1268</v>
      </c>
      <c r="BJ1276" s="4" t="str">
        <f t="shared" si="1656"/>
        <v>BJ$1268</v>
      </c>
      <c r="BK1276" s="4" t="str">
        <f t="shared" si="1656"/>
        <v>BK$1268</v>
      </c>
      <c r="BL1276" s="4" t="str">
        <f t="shared" si="1656"/>
        <v>BL$1268</v>
      </c>
      <c r="BM1276" s="4" t="str">
        <f t="shared" si="1656"/>
        <v>BM$1268</v>
      </c>
      <c r="BN1276" s="4" t="str">
        <f t="shared" si="1656"/>
        <v>BN$1268</v>
      </c>
      <c r="BO1276" s="4" t="str">
        <f t="shared" si="1656"/>
        <v>BO$1268</v>
      </c>
      <c r="BP1276" s="4" t="str">
        <f t="shared" si="1656"/>
        <v>BP$1268</v>
      </c>
      <c r="BQ1276" s="4" t="str">
        <f t="shared" si="1656"/>
        <v>BQ$1268</v>
      </c>
      <c r="BR1276" s="4" t="str">
        <f t="shared" si="1656"/>
        <v>BR$1268</v>
      </c>
      <c r="BS1276" s="4" t="str">
        <f t="shared" si="1656"/>
        <v>BS$1268</v>
      </c>
      <c r="BT1276" s="4" t="str">
        <f t="shared" si="1656"/>
        <v>BT$1268</v>
      </c>
      <c r="BU1276" s="4" t="str">
        <f t="shared" si="1656"/>
        <v>BU$1268</v>
      </c>
      <c r="BV1276" s="4" t="str">
        <f t="shared" si="1656"/>
        <v>BV$1268</v>
      </c>
      <c r="BW1276" s="4" t="str">
        <f t="shared" si="1656"/>
        <v>BW$1268</v>
      </c>
      <c r="BX1276" s="4" t="str">
        <f t="shared" si="1656"/>
        <v>BX$1268</v>
      </c>
      <c r="BY1276" s="4" t="str">
        <f t="shared" si="1656"/>
        <v>BY$1268</v>
      </c>
      <c r="BZ1276" s="4" t="str">
        <f t="shared" si="1656"/>
        <v>BZ$1268</v>
      </c>
      <c r="CA1276" s="4" t="str">
        <f t="shared" si="1656"/>
        <v>CA$1268</v>
      </c>
      <c r="CB1276" s="4" t="str">
        <f t="shared" si="1656"/>
        <v>CB$1268</v>
      </c>
      <c r="CC1276" s="4" t="str">
        <f t="shared" si="1656"/>
        <v>CC$1268</v>
      </c>
      <c r="CD1276" s="4" t="str">
        <f t="shared" si="1656"/>
        <v>CD$1268</v>
      </c>
      <c r="CE1276" s="4" t="str">
        <f t="shared" si="1656"/>
        <v>CE$1268</v>
      </c>
      <c r="CF1276" s="4" t="str">
        <f t="shared" ref="CF1276:CL1276" si="1657">ADDRESS(ROW(CF1268),COLUMN(CF1268),2)</f>
        <v>CF$1268</v>
      </c>
      <c r="CG1276" s="4" t="str">
        <f t="shared" si="1657"/>
        <v>CG$1268</v>
      </c>
      <c r="CH1276" s="4" t="str">
        <f t="shared" si="1657"/>
        <v>CH$1268</v>
      </c>
      <c r="CI1276" s="4" t="str">
        <f t="shared" si="1657"/>
        <v>CI$1268</v>
      </c>
      <c r="CJ1276" s="4" t="str">
        <f t="shared" si="1657"/>
        <v>CJ$1268</v>
      </c>
      <c r="CK1276" s="4" t="str">
        <f t="shared" si="1657"/>
        <v>CK$1268</v>
      </c>
      <c r="CL1276" s="4" t="str">
        <f t="shared" si="1657"/>
        <v>CL$1268</v>
      </c>
      <c r="CN1276" s="60"/>
      <c r="CO1276" s="4" t="str">
        <f>ADDRESS(ROW(CO104),COLUMN(CO104),2)</f>
        <v>CO$104</v>
      </c>
      <c r="CP1276" s="4" t="str">
        <f>ADDRESS(ROW(CP104),COLUMN(CP104),2)</f>
        <v>CP$104</v>
      </c>
      <c r="CQ1276" s="4" t="str">
        <f>ADDRESS(ROW(CQ104),COLUMN(CQ104),2)</f>
        <v>CQ$104</v>
      </c>
      <c r="CR1276" s="4" t="str">
        <f>ADDRESS(ROW(CR104),COLUMN(CR104),2)</f>
        <v>CR$104</v>
      </c>
      <c r="CS1276" s="4" t="str">
        <f>ADDRESS(ROW(CS104),COLUMN(CS104),2)</f>
        <v>CS$104</v>
      </c>
      <c r="CT1276" s="4" t="str">
        <f>ADDRESS(ROW(CT104),COLUMN(CT104),2)</f>
        <v>CT$104</v>
      </c>
      <c r="CU1276" s="4" t="str">
        <f>ADDRESS(ROW(CU104),COLUMN(CU104),2)</f>
        <v>CU$104</v>
      </c>
      <c r="CV1276" s="4" t="str">
        <f>ADDRESS(ROW(CV104),COLUMN(CV104),2)</f>
        <v>CV$104</v>
      </c>
      <c r="CW1276" s="4" t="str">
        <f>ADDRESS(ROW(CW104),COLUMN(CW104),2)</f>
        <v>CW$104</v>
      </c>
      <c r="CX1276" s="4" t="str">
        <f>ADDRESS(ROW(CX104),COLUMN(CX104),2)</f>
        <v>CX$104</v>
      </c>
      <c r="CY1276" s="4" t="str">
        <f>ADDRESS(ROW(CY104),COLUMN(CY104),2)</f>
        <v>CY$104</v>
      </c>
      <c r="CZ1276" s="4" t="str">
        <f>ADDRESS(ROW(CZ104),COLUMN(CZ104),2)</f>
        <v>CZ$104</v>
      </c>
      <c r="DA1276" s="4" t="str">
        <f>ADDRESS(ROW(DA104),COLUMN(DA104),2)</f>
        <v>DA$104</v>
      </c>
      <c r="DB1276" s="4" t="str">
        <f>ADDRESS(ROW(DB104),COLUMN(DB104),2)</f>
        <v>DB$104</v>
      </c>
      <c r="DC1276" s="4" t="str">
        <f>ADDRESS(ROW(DC104),COLUMN(DC104),2)</f>
        <v>DC$104</v>
      </c>
      <c r="DD1276" s="4" t="str">
        <f>ADDRESS(ROW(DD104),COLUMN(DD104),2)</f>
        <v>DD$104</v>
      </c>
      <c r="DE1276" s="4" t="str">
        <f>ADDRESS(ROW(DE104),COLUMN(DE104),2)</f>
        <v>DE$104</v>
      </c>
      <c r="DF1276" s="4" t="str">
        <f>ADDRESS(ROW(DF104),COLUMN(DF104),2)</f>
        <v>DF$104</v>
      </c>
      <c r="DG1276" s="4" t="str">
        <f>ADDRESS(ROW(DG104),COLUMN(DG104),2)</f>
        <v>DG$104</v>
      </c>
      <c r="DH1276" s="4" t="str">
        <f>ADDRESS(ROW(DH104),COLUMN(DH104),2)</f>
        <v>DH$104</v>
      </c>
      <c r="DI1276" s="4" t="str">
        <f>ADDRESS(ROW(DI104),COLUMN(DI104),2)</f>
        <v>DI$104</v>
      </c>
      <c r="DJ1276" s="4" t="str">
        <f>ADDRESS(ROW(DJ104),COLUMN(DJ104),2)</f>
        <v>DJ$104</v>
      </c>
      <c r="DK1276" s="4" t="str">
        <f>ADDRESS(ROW(DK104),COLUMN(DK104),2)</f>
        <v>DK$104</v>
      </c>
      <c r="DL1276" s="4" t="str">
        <f>ADDRESS(ROW(DL104),COLUMN(DL104),2)</f>
        <v>DL$104</v>
      </c>
    </row>
    <row r="1277" spans="1:116" x14ac:dyDescent="0.35">
      <c r="B1277" t="s">
        <v>332</v>
      </c>
      <c r="D1277" t="s">
        <v>772</v>
      </c>
      <c r="E1277" s="8" t="str">
        <f t="shared" si="1634"/>
        <v>1277 PDC-S</v>
      </c>
      <c r="G1277" s="241" t="str">
        <f>IFERROR(SUBSTITUTE(TRIM(MID(G1267, SEARCH("-", G1267) + 1, LEN(G1267))),":",""),"no unit")</f>
        <v>no unit</v>
      </c>
      <c r="H1277" s="12"/>
      <c r="I1277" s="60"/>
      <c r="J1277" s="60"/>
      <c r="K1277" s="15"/>
      <c r="L1277" s="15"/>
      <c r="M1277" s="15"/>
      <c r="N1277" s="15"/>
      <c r="O1277" s="15"/>
      <c r="P1277" s="15"/>
      <c r="R1277" s="15"/>
      <c r="S1277" s="179" t="str">
        <f t="shared" ref="S1277:AX1277" si="1658">S1264</f>
        <v>S$19</v>
      </c>
      <c r="T1277" s="179" t="str">
        <f t="shared" si="1658"/>
        <v>T$19</v>
      </c>
      <c r="U1277" s="179" t="str">
        <f t="shared" si="1658"/>
        <v>U$19</v>
      </c>
      <c r="V1277" s="179" t="str">
        <f t="shared" si="1658"/>
        <v>V$19</v>
      </c>
      <c r="W1277" s="179" t="str">
        <f t="shared" si="1658"/>
        <v>W$19</v>
      </c>
      <c r="X1277" s="179" t="str">
        <f t="shared" si="1658"/>
        <v>X$19</v>
      </c>
      <c r="Y1277" s="179" t="str">
        <f t="shared" si="1658"/>
        <v>Y$19</v>
      </c>
      <c r="Z1277" s="179" t="str">
        <f t="shared" si="1658"/>
        <v>Z$19</v>
      </c>
      <c r="AA1277" s="179" t="str">
        <f t="shared" si="1658"/>
        <v>AA$19</v>
      </c>
      <c r="AB1277" s="179" t="str">
        <f t="shared" si="1658"/>
        <v>AB$19</v>
      </c>
      <c r="AC1277" s="179" t="str">
        <f t="shared" si="1658"/>
        <v>AC$19</v>
      </c>
      <c r="AD1277" s="179" t="str">
        <f t="shared" si="1658"/>
        <v>AD$19</v>
      </c>
      <c r="AE1277" s="179" t="str">
        <f t="shared" si="1658"/>
        <v>AE$19</v>
      </c>
      <c r="AF1277" s="179" t="str">
        <f t="shared" si="1658"/>
        <v>AF$19</v>
      </c>
      <c r="AG1277" s="179" t="str">
        <f t="shared" si="1658"/>
        <v>AG$19</v>
      </c>
      <c r="AH1277" s="179" t="str">
        <f t="shared" si="1658"/>
        <v>AH$19</v>
      </c>
      <c r="AI1277" s="179" t="str">
        <f t="shared" si="1658"/>
        <v>AI$19</v>
      </c>
      <c r="AJ1277" s="179" t="str">
        <f t="shared" si="1658"/>
        <v>AJ$19</v>
      </c>
      <c r="AK1277" s="179" t="str">
        <f t="shared" si="1658"/>
        <v>AK$19</v>
      </c>
      <c r="AL1277" s="179" t="str">
        <f t="shared" si="1658"/>
        <v>AL$19</v>
      </c>
      <c r="AM1277" s="179" t="str">
        <f t="shared" si="1658"/>
        <v>AM$19</v>
      </c>
      <c r="AN1277" s="179" t="str">
        <f t="shared" si="1658"/>
        <v>AN$19</v>
      </c>
      <c r="AO1277" s="179" t="str">
        <f t="shared" si="1658"/>
        <v>AO$19</v>
      </c>
      <c r="AP1277" s="179" t="str">
        <f t="shared" si="1658"/>
        <v>AP$19</v>
      </c>
      <c r="AQ1277" s="179" t="str">
        <f t="shared" si="1658"/>
        <v>AQ$19</v>
      </c>
      <c r="AR1277" s="179" t="str">
        <f t="shared" si="1658"/>
        <v>AR$19</v>
      </c>
      <c r="AS1277" s="179" t="str">
        <f t="shared" si="1658"/>
        <v>AS$19</v>
      </c>
      <c r="AT1277" s="179" t="str">
        <f t="shared" si="1658"/>
        <v>AT$19</v>
      </c>
      <c r="AU1277" s="179" t="str">
        <f t="shared" si="1658"/>
        <v>AU$19</v>
      </c>
      <c r="AV1277" s="179" t="str">
        <f t="shared" si="1658"/>
        <v>AV$19</v>
      </c>
      <c r="AW1277" s="179" t="str">
        <f t="shared" si="1658"/>
        <v>AW$19</v>
      </c>
      <c r="AX1277" s="179" t="str">
        <f t="shared" si="1658"/>
        <v>AX$19</v>
      </c>
      <c r="AY1277" s="179" t="str">
        <f t="shared" ref="AY1277:CD1277" si="1659">AY1264</f>
        <v>AY$19</v>
      </c>
      <c r="AZ1277" s="179" t="str">
        <f t="shared" si="1659"/>
        <v>AZ$19</v>
      </c>
      <c r="BA1277" s="179" t="str">
        <f t="shared" si="1659"/>
        <v>BA$19</v>
      </c>
      <c r="BB1277" s="179" t="str">
        <f t="shared" si="1659"/>
        <v>BB$19</v>
      </c>
      <c r="BC1277" s="179" t="str">
        <f t="shared" si="1659"/>
        <v>BC$19</v>
      </c>
      <c r="BD1277" s="179" t="str">
        <f t="shared" si="1659"/>
        <v>BD$19</v>
      </c>
      <c r="BE1277" s="179" t="str">
        <f t="shared" si="1659"/>
        <v>BE$19</v>
      </c>
      <c r="BF1277" s="179" t="str">
        <f t="shared" si="1659"/>
        <v>BF$19</v>
      </c>
      <c r="BG1277" s="179" t="str">
        <f t="shared" si="1659"/>
        <v>BG$19</v>
      </c>
      <c r="BH1277" s="179" t="str">
        <f t="shared" si="1659"/>
        <v>BH$19</v>
      </c>
      <c r="BI1277" s="179" t="str">
        <f t="shared" si="1659"/>
        <v>BI$19</v>
      </c>
      <c r="BJ1277" s="179" t="str">
        <f t="shared" si="1659"/>
        <v>BJ$19</v>
      </c>
      <c r="BK1277" s="179" t="str">
        <f t="shared" si="1659"/>
        <v>BK$19</v>
      </c>
      <c r="BL1277" s="179" t="str">
        <f t="shared" si="1659"/>
        <v>BL$19</v>
      </c>
      <c r="BM1277" s="179" t="str">
        <f t="shared" si="1659"/>
        <v>BM$19</v>
      </c>
      <c r="BN1277" s="179" t="str">
        <f t="shared" si="1659"/>
        <v>BN$19</v>
      </c>
      <c r="BO1277" s="179" t="str">
        <f t="shared" si="1659"/>
        <v>BO$19</v>
      </c>
      <c r="BP1277" s="179" t="str">
        <f t="shared" si="1659"/>
        <v>BP$19</v>
      </c>
      <c r="BQ1277" s="179" t="str">
        <f t="shared" si="1659"/>
        <v>BQ$19</v>
      </c>
      <c r="BR1277" s="179" t="str">
        <f t="shared" si="1659"/>
        <v>BR$19</v>
      </c>
      <c r="BS1277" s="179" t="str">
        <f t="shared" si="1659"/>
        <v>BS$19</v>
      </c>
      <c r="BT1277" s="179" t="str">
        <f t="shared" si="1659"/>
        <v>BT$19</v>
      </c>
      <c r="BU1277" s="179" t="str">
        <f t="shared" si="1659"/>
        <v>BU$19</v>
      </c>
      <c r="BV1277" s="179" t="str">
        <f t="shared" si="1659"/>
        <v>BV$19</v>
      </c>
      <c r="BW1277" s="179" t="str">
        <f t="shared" si="1659"/>
        <v>BW$19</v>
      </c>
      <c r="BX1277" s="179" t="str">
        <f t="shared" si="1659"/>
        <v>BX$19</v>
      </c>
      <c r="BY1277" s="179" t="str">
        <f t="shared" si="1659"/>
        <v>BY$19</v>
      </c>
      <c r="BZ1277" s="179" t="str">
        <f t="shared" si="1659"/>
        <v>BZ$19</v>
      </c>
      <c r="CA1277" s="179" t="str">
        <f t="shared" si="1659"/>
        <v>CA$19</v>
      </c>
      <c r="CB1277" s="179" t="str">
        <f t="shared" si="1659"/>
        <v>CB$19</v>
      </c>
      <c r="CC1277" s="179" t="str">
        <f t="shared" si="1659"/>
        <v>CC$19</v>
      </c>
      <c r="CD1277" s="179" t="str">
        <f t="shared" si="1659"/>
        <v>CD$19</v>
      </c>
      <c r="CE1277" s="179" t="str">
        <f t="shared" ref="CE1277:CL1277" si="1660">CE1264</f>
        <v>CE$19</v>
      </c>
      <c r="CF1277" s="179" t="str">
        <f t="shared" si="1660"/>
        <v>CF$19</v>
      </c>
      <c r="CG1277" s="179" t="str">
        <f t="shared" si="1660"/>
        <v>CG$19</v>
      </c>
      <c r="CH1277" s="179" t="str">
        <f t="shared" si="1660"/>
        <v>CH$19</v>
      </c>
      <c r="CI1277" s="179" t="str">
        <f t="shared" si="1660"/>
        <v>CI$19</v>
      </c>
      <c r="CJ1277" s="179" t="str">
        <f t="shared" si="1660"/>
        <v>CJ$19</v>
      </c>
      <c r="CK1277" s="179" t="str">
        <f t="shared" si="1660"/>
        <v>CK$19</v>
      </c>
      <c r="CL1277" s="179" t="str">
        <f t="shared" si="1660"/>
        <v>CL$19</v>
      </c>
      <c r="CN1277" s="60"/>
      <c r="CO1277" s="179" t="str">
        <f t="shared" ref="CO1277:DK1277" si="1661">CO1264</f>
        <v>CO$19</v>
      </c>
      <c r="CP1277" s="179" t="str">
        <f t="shared" si="1661"/>
        <v>CP$19</v>
      </c>
      <c r="CQ1277" s="179" t="str">
        <f t="shared" si="1661"/>
        <v>CQ$19</v>
      </c>
      <c r="CR1277" s="179" t="str">
        <f t="shared" si="1661"/>
        <v>CR$19</v>
      </c>
      <c r="CS1277" s="179" t="str">
        <f t="shared" si="1661"/>
        <v>CS$19</v>
      </c>
      <c r="CT1277" s="179" t="str">
        <f t="shared" si="1661"/>
        <v>CT$19</v>
      </c>
      <c r="CU1277" s="179" t="str">
        <f t="shared" si="1661"/>
        <v>CU$19</v>
      </c>
      <c r="CV1277" s="179" t="str">
        <f t="shared" si="1661"/>
        <v>CV$19</v>
      </c>
      <c r="CW1277" s="179" t="str">
        <f t="shared" si="1661"/>
        <v>CW$19</v>
      </c>
      <c r="CX1277" s="179" t="str">
        <f t="shared" si="1661"/>
        <v>CX$19</v>
      </c>
      <c r="CY1277" s="179" t="str">
        <f t="shared" si="1661"/>
        <v>CY$19</v>
      </c>
      <c r="CZ1277" s="179" t="str">
        <f t="shared" si="1661"/>
        <v>CZ$19</v>
      </c>
      <c r="DA1277" s="179" t="str">
        <f t="shared" si="1661"/>
        <v>DA$19</v>
      </c>
      <c r="DB1277" s="179" t="str">
        <f t="shared" si="1661"/>
        <v>DB$19</v>
      </c>
      <c r="DC1277" s="179" t="str">
        <f t="shared" si="1661"/>
        <v>DC$19</v>
      </c>
      <c r="DD1277" s="179" t="str">
        <f t="shared" si="1661"/>
        <v>DD$19</v>
      </c>
      <c r="DE1277" s="179" t="str">
        <f t="shared" si="1661"/>
        <v>DE$19</v>
      </c>
      <c r="DF1277" s="179" t="str">
        <f t="shared" si="1661"/>
        <v>DF$19</v>
      </c>
      <c r="DG1277" s="179" t="str">
        <f t="shared" si="1661"/>
        <v>DG$19</v>
      </c>
      <c r="DH1277" s="179" t="str">
        <f t="shared" si="1661"/>
        <v>DH$19</v>
      </c>
      <c r="DI1277" s="179" t="str">
        <f t="shared" si="1661"/>
        <v>DI$19</v>
      </c>
      <c r="DJ1277" s="179" t="str">
        <f t="shared" si="1661"/>
        <v>DJ$19</v>
      </c>
      <c r="DK1277" s="179" t="str">
        <f t="shared" si="1661"/>
        <v>DK$19</v>
      </c>
      <c r="DL1277" s="179" t="str">
        <f t="shared" ref="DL1277" si="1662">DL1264</f>
        <v>DL$19</v>
      </c>
    </row>
    <row r="1278" spans="1:116" x14ac:dyDescent="0.35">
      <c r="E1278" s="8"/>
      <c r="G1278" s="136" t="str">
        <f t="shared" si="1644"/>
        <v>Secondary revenue driver</v>
      </c>
      <c r="H1278" s="12"/>
      <c r="I1278" s="60"/>
      <c r="J1278" s="60"/>
      <c r="K1278" s="15"/>
      <c r="L1278" s="15"/>
      <c r="M1278" s="15"/>
      <c r="N1278" s="15"/>
      <c r="O1278" s="15"/>
      <c r="P1278" s="15"/>
      <c r="R1278" s="15"/>
      <c r="S1278" s="76"/>
      <c r="T1278" s="76"/>
      <c r="U1278" s="76"/>
      <c r="V1278" s="76"/>
      <c r="W1278" s="76"/>
      <c r="X1278" s="76"/>
      <c r="Y1278" s="76"/>
      <c r="Z1278" s="76"/>
      <c r="AA1278" s="76"/>
      <c r="AB1278" s="76"/>
      <c r="AC1278" s="76"/>
      <c r="AD1278" s="76"/>
      <c r="AE1278" s="76"/>
      <c r="AF1278" s="76"/>
      <c r="AG1278" s="76"/>
      <c r="AH1278" s="76"/>
      <c r="AI1278" s="76"/>
      <c r="AJ1278" s="76"/>
      <c r="AK1278" s="76"/>
      <c r="AL1278" s="76"/>
      <c r="AM1278" s="76"/>
      <c r="AN1278" s="76"/>
      <c r="AO1278" s="76"/>
      <c r="AP1278" s="76"/>
      <c r="AQ1278" s="76"/>
      <c r="AR1278" s="76"/>
      <c r="AS1278" s="76"/>
      <c r="AT1278" s="76"/>
      <c r="AU1278" s="76"/>
      <c r="AV1278" s="76"/>
      <c r="AW1278" s="76"/>
      <c r="AX1278" s="76"/>
      <c r="AY1278" s="76"/>
      <c r="AZ1278" s="76"/>
      <c r="BA1278" s="76"/>
      <c r="BB1278" s="76"/>
      <c r="BC1278" s="76"/>
      <c r="BD1278" s="76"/>
      <c r="BE1278" s="76"/>
      <c r="BF1278" s="76"/>
      <c r="BG1278" s="76"/>
      <c r="BH1278" s="76"/>
      <c r="BI1278" s="76"/>
      <c r="BJ1278" s="76"/>
      <c r="BK1278" s="76"/>
      <c r="BL1278" s="76"/>
      <c r="BM1278" s="76"/>
      <c r="BN1278" s="76"/>
      <c r="BO1278" s="76"/>
      <c r="BP1278" s="76"/>
      <c r="BQ1278" s="76"/>
      <c r="BR1278" s="76"/>
      <c r="BS1278" s="76"/>
      <c r="BT1278" s="76"/>
      <c r="BU1278" s="76"/>
      <c r="BV1278" s="76"/>
      <c r="BW1278" s="76"/>
      <c r="BX1278" s="76"/>
      <c r="BY1278" s="76"/>
      <c r="BZ1278" s="76"/>
      <c r="CA1278" s="76"/>
      <c r="CB1278" s="76"/>
      <c r="CC1278" s="76"/>
      <c r="CD1278" s="76"/>
      <c r="CE1278" s="76"/>
      <c r="CF1278" s="76"/>
      <c r="CG1278" s="76"/>
      <c r="CH1278" s="76"/>
      <c r="CI1278" s="76"/>
      <c r="CJ1278" s="76"/>
      <c r="CK1278" s="76"/>
      <c r="CL1278" s="76"/>
      <c r="CN1278" s="60"/>
      <c r="CO1278" s="76"/>
      <c r="CP1278" s="76"/>
      <c r="CQ1278" s="76"/>
      <c r="CR1278" s="76"/>
      <c r="CS1278" s="76"/>
      <c r="CT1278" s="76"/>
      <c r="CU1278" s="76"/>
      <c r="CV1278" s="76"/>
      <c r="CW1278" s="76"/>
      <c r="CX1278" s="76"/>
      <c r="CY1278" s="76"/>
      <c r="CZ1278" s="76"/>
      <c r="DA1278" s="76"/>
      <c r="DB1278" s="76"/>
      <c r="DC1278" s="76"/>
      <c r="DD1278" s="76"/>
      <c r="DE1278" s="76"/>
      <c r="DF1278" s="76"/>
      <c r="DG1278" s="76"/>
      <c r="DH1278" s="76"/>
      <c r="DI1278" s="76"/>
      <c r="DJ1278" s="76"/>
      <c r="DK1278" s="76"/>
      <c r="DL1278" s="76"/>
    </row>
    <row r="1279" spans="1:116" x14ac:dyDescent="0.35">
      <c r="A1279" s="174"/>
      <c r="E1279" s="8"/>
      <c r="G1279" s="136" t="str">
        <f t="shared" si="1644"/>
        <v>Secondary volume driver</v>
      </c>
      <c r="H1279" s="174"/>
      <c r="I1279" s="176"/>
      <c r="J1279" s="176"/>
      <c r="K1279" s="197"/>
      <c r="L1279" s="197"/>
      <c r="M1279" s="197"/>
      <c r="N1279" s="197"/>
      <c r="O1279" s="197"/>
      <c r="P1279" s="197"/>
      <c r="R1279" s="198"/>
      <c r="S1279" s="174"/>
      <c r="T1279" s="174"/>
      <c r="U1279" s="174"/>
      <c r="V1279" s="174"/>
      <c r="W1279" s="174"/>
      <c r="X1279" s="174"/>
      <c r="Y1279" s="174"/>
      <c r="Z1279" s="174"/>
      <c r="AA1279" s="174"/>
      <c r="AB1279" s="174"/>
      <c r="AC1279" s="174"/>
      <c r="AD1279" s="174"/>
      <c r="AE1279" s="174"/>
      <c r="AF1279" s="174"/>
      <c r="AG1279" s="174"/>
      <c r="AH1279" s="174"/>
      <c r="AI1279" s="174"/>
      <c r="AJ1279" s="174"/>
      <c r="AK1279" s="174"/>
      <c r="AL1279" s="174"/>
      <c r="AM1279" s="174"/>
      <c r="AN1279" s="174"/>
      <c r="AO1279" s="174"/>
      <c r="AP1279" s="174"/>
      <c r="AQ1279" s="174"/>
      <c r="AR1279" s="174"/>
      <c r="AS1279" s="174"/>
      <c r="AT1279" s="174"/>
      <c r="AU1279" s="174"/>
      <c r="AV1279" s="174"/>
      <c r="AW1279" s="174"/>
      <c r="AX1279" s="174"/>
      <c r="AY1279" s="174"/>
      <c r="AZ1279" s="174"/>
      <c r="BA1279" s="174"/>
      <c r="BB1279" s="174"/>
      <c r="BC1279" s="174"/>
      <c r="BD1279" s="174"/>
      <c r="BE1279" s="174"/>
      <c r="BF1279" s="174"/>
      <c r="BG1279" s="174"/>
      <c r="BH1279" s="174"/>
      <c r="BI1279" s="174"/>
      <c r="BJ1279" s="174"/>
      <c r="BK1279" s="174"/>
      <c r="BL1279" s="174"/>
      <c r="BM1279" s="174"/>
      <c r="BN1279" s="174"/>
      <c r="BO1279" s="174"/>
      <c r="BP1279" s="174"/>
      <c r="BQ1279" s="174"/>
      <c r="BR1279" s="174"/>
      <c r="BS1279" s="174"/>
      <c r="BT1279" s="174"/>
      <c r="BU1279" s="174"/>
      <c r="BV1279" s="174"/>
      <c r="BW1279" s="174"/>
      <c r="BX1279" s="174"/>
      <c r="BY1279" s="174"/>
      <c r="BZ1279" s="174"/>
      <c r="CA1279" s="174"/>
      <c r="CB1279" s="174"/>
      <c r="CC1279" s="174"/>
      <c r="CD1279" s="174"/>
      <c r="CE1279" s="174"/>
      <c r="CF1279" s="174"/>
      <c r="CG1279" s="174"/>
      <c r="CH1279" s="174"/>
      <c r="CI1279" s="174"/>
      <c r="CJ1279" s="174"/>
      <c r="CK1279" s="174"/>
      <c r="CL1279" s="174"/>
      <c r="CN1279" s="176"/>
      <c r="CO1279" s="174"/>
      <c r="CP1279" s="174"/>
      <c r="CQ1279" s="174"/>
      <c r="CR1279" s="174"/>
      <c r="CS1279" s="174"/>
      <c r="CT1279" s="174"/>
      <c r="CU1279" s="174"/>
      <c r="CV1279" s="174"/>
      <c r="CW1279" s="174"/>
      <c r="CX1279" s="174"/>
      <c r="CY1279" s="174"/>
      <c r="CZ1279" s="174"/>
      <c r="DA1279" s="174"/>
      <c r="DB1279" s="174"/>
      <c r="DC1279" s="174"/>
      <c r="DD1279" s="174"/>
      <c r="DE1279" s="174"/>
      <c r="DF1279" s="174"/>
      <c r="DG1279" s="174"/>
      <c r="DH1279" s="174"/>
      <c r="DI1279" s="174"/>
      <c r="DJ1279" s="174"/>
      <c r="DK1279" s="174"/>
      <c r="DL1279" s="174"/>
    </row>
    <row r="1280" spans="1:116" x14ac:dyDescent="0.35">
      <c r="A1280" s="174"/>
      <c r="E1280" s="8"/>
      <c r="H1280" s="174"/>
      <c r="I1280" s="176"/>
      <c r="J1280" s="176"/>
      <c r="K1280" s="197"/>
      <c r="L1280" s="197"/>
      <c r="M1280" s="197"/>
      <c r="N1280" s="197"/>
      <c r="O1280" s="197"/>
      <c r="P1280" s="197"/>
      <c r="R1280" s="198"/>
      <c r="S1280" s="174"/>
      <c r="T1280" s="174"/>
      <c r="U1280" s="174"/>
      <c r="V1280" s="174"/>
      <c r="W1280" s="174"/>
      <c r="X1280" s="174"/>
      <c r="Y1280" s="174"/>
      <c r="Z1280" s="174"/>
      <c r="AA1280" s="174"/>
      <c r="AB1280" s="174"/>
      <c r="AC1280" s="174"/>
      <c r="AD1280" s="174"/>
      <c r="AE1280" s="174"/>
      <c r="AF1280" s="174"/>
      <c r="AG1280" s="174"/>
      <c r="AH1280" s="174"/>
      <c r="AI1280" s="174"/>
      <c r="AJ1280" s="174"/>
      <c r="AK1280" s="174"/>
      <c r="AL1280" s="174"/>
      <c r="AM1280" s="174"/>
      <c r="AN1280" s="174"/>
      <c r="AO1280" s="174"/>
      <c r="AP1280" s="174"/>
      <c r="AQ1280" s="174"/>
      <c r="AR1280" s="174"/>
      <c r="AS1280" s="174"/>
      <c r="AT1280" s="174"/>
      <c r="AU1280" s="174"/>
      <c r="AV1280" s="174"/>
      <c r="AW1280" s="174"/>
      <c r="AX1280" s="174"/>
      <c r="AY1280" s="174"/>
      <c r="AZ1280" s="174"/>
      <c r="BA1280" s="174"/>
      <c r="BB1280" s="174"/>
      <c r="BC1280" s="174"/>
      <c r="BD1280" s="174"/>
      <c r="BE1280" s="174"/>
      <c r="BF1280" s="174"/>
      <c r="BG1280" s="174"/>
      <c r="BH1280" s="174"/>
      <c r="BI1280" s="174"/>
      <c r="BJ1280" s="174"/>
      <c r="BK1280" s="174"/>
      <c r="BL1280" s="174"/>
      <c r="BM1280" s="174"/>
      <c r="BN1280" s="174"/>
      <c r="BO1280" s="174"/>
      <c r="BP1280" s="174"/>
      <c r="BQ1280" s="174"/>
      <c r="BR1280" s="174"/>
      <c r="BS1280" s="174"/>
      <c r="BT1280" s="174"/>
      <c r="BU1280" s="174"/>
      <c r="BV1280" s="174"/>
      <c r="BW1280" s="174"/>
      <c r="BX1280" s="174"/>
      <c r="BY1280" s="174"/>
      <c r="BZ1280" s="174"/>
      <c r="CA1280" s="174"/>
      <c r="CB1280" s="174"/>
      <c r="CC1280" s="174"/>
      <c r="CD1280" s="174"/>
      <c r="CE1280" s="174"/>
      <c r="CF1280" s="174"/>
      <c r="CG1280" s="174"/>
      <c r="CH1280" s="174"/>
      <c r="CI1280" s="174"/>
      <c r="CJ1280" s="174"/>
      <c r="CK1280" s="174"/>
      <c r="CL1280" s="174"/>
      <c r="CN1280" s="176"/>
      <c r="CO1280" s="174"/>
      <c r="CP1280" s="174"/>
      <c r="CQ1280" s="174"/>
      <c r="CR1280" s="174"/>
      <c r="CS1280" s="174"/>
      <c r="CT1280" s="174"/>
      <c r="CU1280" s="174"/>
      <c r="CV1280" s="174"/>
      <c r="CW1280" s="174"/>
      <c r="CX1280" s="174"/>
      <c r="CY1280" s="174"/>
      <c r="CZ1280" s="174"/>
      <c r="DA1280" s="174"/>
      <c r="DB1280" s="174"/>
      <c r="DC1280" s="174"/>
      <c r="DD1280" s="174"/>
      <c r="DE1280" s="174"/>
      <c r="DF1280" s="174"/>
      <c r="DG1280" s="174"/>
      <c r="DH1280" s="174"/>
      <c r="DI1280" s="174"/>
      <c r="DJ1280" s="174"/>
      <c r="DK1280" s="174"/>
      <c r="DL1280" s="174"/>
    </row>
    <row r="1281" spans="1:116" x14ac:dyDescent="0.35">
      <c r="A1281" s="174"/>
      <c r="E1281" s="8"/>
      <c r="G1281" s="175" t="s">
        <v>490</v>
      </c>
      <c r="H1281" s="174"/>
      <c r="I1281" s="176"/>
      <c r="J1281" s="176"/>
      <c r="K1281" s="197"/>
      <c r="L1281" s="197"/>
      <c r="M1281" s="197"/>
      <c r="N1281" s="197"/>
      <c r="O1281" s="197"/>
      <c r="P1281" s="197"/>
      <c r="R1281" s="198"/>
      <c r="S1281" s="199" t="str">
        <f t="shared" ref="S1281:AX1281" si="1663">S$20</f>
        <v>S$16</v>
      </c>
      <c r="T1281" s="199" t="str">
        <f t="shared" si="1663"/>
        <v>T$16</v>
      </c>
      <c r="U1281" s="199" t="str">
        <f t="shared" si="1663"/>
        <v>U$16</v>
      </c>
      <c r="V1281" s="199" t="str">
        <f t="shared" si="1663"/>
        <v>V$16</v>
      </c>
      <c r="W1281" s="199" t="str">
        <f t="shared" si="1663"/>
        <v>W$16</v>
      </c>
      <c r="X1281" s="199" t="str">
        <f t="shared" si="1663"/>
        <v>X$16</v>
      </c>
      <c r="Y1281" s="199" t="str">
        <f t="shared" si="1663"/>
        <v>Y$16</v>
      </c>
      <c r="Z1281" s="199" t="str">
        <f t="shared" si="1663"/>
        <v>Z$16</v>
      </c>
      <c r="AA1281" s="199" t="str">
        <f t="shared" si="1663"/>
        <v>AA$16</v>
      </c>
      <c r="AB1281" s="199" t="str">
        <f t="shared" si="1663"/>
        <v>AB$16</v>
      </c>
      <c r="AC1281" s="199" t="str">
        <f t="shared" si="1663"/>
        <v>AC$16</v>
      </c>
      <c r="AD1281" s="199" t="str">
        <f t="shared" si="1663"/>
        <v>AD$16</v>
      </c>
      <c r="AE1281" s="199" t="str">
        <f t="shared" si="1663"/>
        <v>AE$16</v>
      </c>
      <c r="AF1281" s="199" t="str">
        <f t="shared" si="1663"/>
        <v>AF$16</v>
      </c>
      <c r="AG1281" s="199" t="str">
        <f t="shared" si="1663"/>
        <v>AG$16</v>
      </c>
      <c r="AH1281" s="199" t="str">
        <f t="shared" si="1663"/>
        <v>AH$16</v>
      </c>
      <c r="AI1281" s="199" t="str">
        <f t="shared" si="1663"/>
        <v>AI$16</v>
      </c>
      <c r="AJ1281" s="199" t="str">
        <f t="shared" si="1663"/>
        <v>AJ$16</v>
      </c>
      <c r="AK1281" s="199" t="str">
        <f t="shared" si="1663"/>
        <v>AK$16</v>
      </c>
      <c r="AL1281" s="199" t="str">
        <f t="shared" si="1663"/>
        <v>AL$16</v>
      </c>
      <c r="AM1281" s="199" t="str">
        <f t="shared" si="1663"/>
        <v>AM$16</v>
      </c>
      <c r="AN1281" s="199" t="str">
        <f t="shared" si="1663"/>
        <v>AN$16</v>
      </c>
      <c r="AO1281" s="199" t="str">
        <f t="shared" si="1663"/>
        <v>AO$16</v>
      </c>
      <c r="AP1281" s="199" t="str">
        <f t="shared" si="1663"/>
        <v>AP$16</v>
      </c>
      <c r="AQ1281" s="199" t="str">
        <f t="shared" si="1663"/>
        <v>AQ$16</v>
      </c>
      <c r="AR1281" s="199" t="str">
        <f t="shared" si="1663"/>
        <v>AR$16</v>
      </c>
      <c r="AS1281" s="199" t="str">
        <f t="shared" si="1663"/>
        <v>AS$16</v>
      </c>
      <c r="AT1281" s="199" t="str">
        <f t="shared" si="1663"/>
        <v>AT$16</v>
      </c>
      <c r="AU1281" s="199" t="str">
        <f t="shared" si="1663"/>
        <v>AU$16</v>
      </c>
      <c r="AV1281" s="199" t="str">
        <f t="shared" si="1663"/>
        <v>AV$16</v>
      </c>
      <c r="AW1281" s="199" t="str">
        <f t="shared" si="1663"/>
        <v>AW$16</v>
      </c>
      <c r="AX1281" s="199" t="str">
        <f t="shared" si="1663"/>
        <v>AX$16</v>
      </c>
      <c r="AY1281" s="199" t="str">
        <f t="shared" ref="AY1281:CD1281" si="1664">AY$20</f>
        <v>AY$16</v>
      </c>
      <c r="AZ1281" s="199" t="str">
        <f t="shared" si="1664"/>
        <v>AZ$16</v>
      </c>
      <c r="BA1281" s="199" t="str">
        <f t="shared" si="1664"/>
        <v>BA$16</v>
      </c>
      <c r="BB1281" s="199" t="str">
        <f t="shared" si="1664"/>
        <v>BB$16</v>
      </c>
      <c r="BC1281" s="199" t="str">
        <f t="shared" si="1664"/>
        <v>BC$16</v>
      </c>
      <c r="BD1281" s="199" t="str">
        <f t="shared" si="1664"/>
        <v>BD$16</v>
      </c>
      <c r="BE1281" s="199" t="str">
        <f t="shared" si="1664"/>
        <v>BE$16</v>
      </c>
      <c r="BF1281" s="199" t="str">
        <f t="shared" si="1664"/>
        <v>BF$16</v>
      </c>
      <c r="BG1281" s="199" t="str">
        <f t="shared" si="1664"/>
        <v>BG$16</v>
      </c>
      <c r="BH1281" s="199" t="str">
        <f t="shared" si="1664"/>
        <v>BH$16</v>
      </c>
      <c r="BI1281" s="199" t="str">
        <f t="shared" si="1664"/>
        <v>BI$16</v>
      </c>
      <c r="BJ1281" s="199" t="str">
        <f t="shared" si="1664"/>
        <v>BJ$16</v>
      </c>
      <c r="BK1281" s="199" t="str">
        <f t="shared" si="1664"/>
        <v>BK$16</v>
      </c>
      <c r="BL1281" s="199" t="str">
        <f t="shared" si="1664"/>
        <v>BL$16</v>
      </c>
      <c r="BM1281" s="199" t="str">
        <f t="shared" si="1664"/>
        <v>BM$16</v>
      </c>
      <c r="BN1281" s="199" t="str">
        <f t="shared" si="1664"/>
        <v>BN$16</v>
      </c>
      <c r="BO1281" s="199" t="str">
        <f t="shared" si="1664"/>
        <v>BO$16</v>
      </c>
      <c r="BP1281" s="199" t="str">
        <f t="shared" si="1664"/>
        <v>BP$16</v>
      </c>
      <c r="BQ1281" s="199" t="str">
        <f t="shared" si="1664"/>
        <v>BQ$16</v>
      </c>
      <c r="BR1281" s="199" t="str">
        <f t="shared" si="1664"/>
        <v>BR$16</v>
      </c>
      <c r="BS1281" s="199" t="str">
        <f t="shared" si="1664"/>
        <v>BS$16</v>
      </c>
      <c r="BT1281" s="199" t="str">
        <f t="shared" si="1664"/>
        <v>BT$16</v>
      </c>
      <c r="BU1281" s="199" t="str">
        <f t="shared" si="1664"/>
        <v>BU$16</v>
      </c>
      <c r="BV1281" s="199" t="str">
        <f t="shared" si="1664"/>
        <v>BV$16</v>
      </c>
      <c r="BW1281" s="199" t="str">
        <f t="shared" si="1664"/>
        <v>BW$16</v>
      </c>
      <c r="BX1281" s="199" t="str">
        <f t="shared" si="1664"/>
        <v>BX$16</v>
      </c>
      <c r="BY1281" s="199" t="str">
        <f t="shared" si="1664"/>
        <v>BY$16</v>
      </c>
      <c r="BZ1281" s="199" t="str">
        <f t="shared" si="1664"/>
        <v>BZ$16</v>
      </c>
      <c r="CA1281" s="199" t="str">
        <f t="shared" si="1664"/>
        <v>CA$16</v>
      </c>
      <c r="CB1281" s="199" t="str">
        <f t="shared" si="1664"/>
        <v>CB$16</v>
      </c>
      <c r="CC1281" s="199" t="str">
        <f t="shared" si="1664"/>
        <v>CC$16</v>
      </c>
      <c r="CD1281" s="199" t="str">
        <f t="shared" si="1664"/>
        <v>CD$16</v>
      </c>
      <c r="CE1281" s="199" t="str">
        <f t="shared" ref="CE1281:CL1281" si="1665">CE$20</f>
        <v>CE$16</v>
      </c>
      <c r="CF1281" s="199" t="str">
        <f t="shared" si="1665"/>
        <v>CF$16</v>
      </c>
      <c r="CG1281" s="199" t="str">
        <f t="shared" si="1665"/>
        <v>CG$16</v>
      </c>
      <c r="CH1281" s="199" t="str">
        <f t="shared" si="1665"/>
        <v>CH$16</v>
      </c>
      <c r="CI1281" s="199" t="str">
        <f t="shared" si="1665"/>
        <v>CI$16</v>
      </c>
      <c r="CJ1281" s="199" t="str">
        <f t="shared" si="1665"/>
        <v>CJ$16</v>
      </c>
      <c r="CK1281" s="199" t="str">
        <f t="shared" si="1665"/>
        <v>CK$16</v>
      </c>
      <c r="CL1281" s="199" t="str">
        <f t="shared" si="1665"/>
        <v>CL$16</v>
      </c>
      <c r="CN1281" s="176"/>
      <c r="CO1281" s="199" t="str">
        <f t="shared" ref="CO1281:DL1281" si="1666">CO$20</f>
        <v>CO$16</v>
      </c>
      <c r="CP1281" s="199" t="str">
        <f t="shared" si="1666"/>
        <v>CP$16</v>
      </c>
      <c r="CQ1281" s="199" t="str">
        <f t="shared" si="1666"/>
        <v>CQ$16</v>
      </c>
      <c r="CR1281" s="199" t="str">
        <f t="shared" si="1666"/>
        <v>CR$16</v>
      </c>
      <c r="CS1281" s="199" t="str">
        <f t="shared" si="1666"/>
        <v>CS$16</v>
      </c>
      <c r="CT1281" s="199" t="str">
        <f t="shared" si="1666"/>
        <v>CT$16</v>
      </c>
      <c r="CU1281" s="199" t="str">
        <f t="shared" si="1666"/>
        <v>CU$16</v>
      </c>
      <c r="CV1281" s="199" t="str">
        <f t="shared" si="1666"/>
        <v>CV$16</v>
      </c>
      <c r="CW1281" s="199" t="str">
        <f t="shared" si="1666"/>
        <v>CW$16</v>
      </c>
      <c r="CX1281" s="199" t="str">
        <f t="shared" si="1666"/>
        <v>CX$16</v>
      </c>
      <c r="CY1281" s="199" t="str">
        <f t="shared" si="1666"/>
        <v>CY$16</v>
      </c>
      <c r="CZ1281" s="199" t="str">
        <f t="shared" si="1666"/>
        <v>CZ$16</v>
      </c>
      <c r="DA1281" s="199" t="str">
        <f t="shared" si="1666"/>
        <v>DA$16</v>
      </c>
      <c r="DB1281" s="199" t="str">
        <f t="shared" si="1666"/>
        <v>DB$16</v>
      </c>
      <c r="DC1281" s="199" t="str">
        <f t="shared" si="1666"/>
        <v>DC$16</v>
      </c>
      <c r="DD1281" s="199" t="str">
        <f t="shared" si="1666"/>
        <v>DD$16</v>
      </c>
      <c r="DE1281" s="199" t="str">
        <f t="shared" si="1666"/>
        <v>DE$16</v>
      </c>
      <c r="DF1281" s="199" t="str">
        <f t="shared" si="1666"/>
        <v>DF$16</v>
      </c>
      <c r="DG1281" s="199" t="str">
        <f t="shared" si="1666"/>
        <v>DG$16</v>
      </c>
      <c r="DH1281" s="199" t="str">
        <f t="shared" si="1666"/>
        <v>DH$16</v>
      </c>
      <c r="DI1281" s="199" t="str">
        <f t="shared" si="1666"/>
        <v>DI$16</v>
      </c>
      <c r="DJ1281" s="199" t="str">
        <f t="shared" si="1666"/>
        <v>DJ$16</v>
      </c>
      <c r="DK1281" s="199" t="str">
        <f t="shared" si="1666"/>
        <v>DK$16</v>
      </c>
      <c r="DL1281" s="199" t="str">
        <f t="shared" si="1666"/>
        <v>DL$16</v>
      </c>
    </row>
    <row r="1282" spans="1:116" x14ac:dyDescent="0.35">
      <c r="A1282" s="174"/>
      <c r="E1282" s="8"/>
      <c r="G1282" s="175" t="s">
        <v>492</v>
      </c>
      <c r="H1282" s="200"/>
      <c r="I1282" s="201"/>
      <c r="J1282" s="201"/>
      <c r="K1282" s="202"/>
      <c r="L1282" s="202"/>
      <c r="M1282" s="202"/>
      <c r="N1282" s="202"/>
      <c r="O1282" s="202"/>
      <c r="P1282" s="202"/>
      <c r="R1282" s="202"/>
      <c r="S1282" s="199" t="str">
        <f t="shared" ref="S1282:AX1282" si="1667">S$21</f>
        <v>S$17</v>
      </c>
      <c r="T1282" s="199" t="str">
        <f t="shared" si="1667"/>
        <v>T$17</v>
      </c>
      <c r="U1282" s="199" t="str">
        <f t="shared" si="1667"/>
        <v>U$17</v>
      </c>
      <c r="V1282" s="199" t="str">
        <f t="shared" si="1667"/>
        <v>V$17</v>
      </c>
      <c r="W1282" s="199" t="str">
        <f t="shared" si="1667"/>
        <v>W$17</v>
      </c>
      <c r="X1282" s="199" t="str">
        <f t="shared" si="1667"/>
        <v>X$17</v>
      </c>
      <c r="Y1282" s="199" t="str">
        <f t="shared" si="1667"/>
        <v>Y$17</v>
      </c>
      <c r="Z1282" s="199" t="str">
        <f t="shared" si="1667"/>
        <v>Z$17</v>
      </c>
      <c r="AA1282" s="199" t="str">
        <f t="shared" si="1667"/>
        <v>AA$17</v>
      </c>
      <c r="AB1282" s="199" t="str">
        <f t="shared" si="1667"/>
        <v>AB$17</v>
      </c>
      <c r="AC1282" s="199" t="str">
        <f t="shared" si="1667"/>
        <v>AC$17</v>
      </c>
      <c r="AD1282" s="199" t="str">
        <f t="shared" si="1667"/>
        <v>AD$17</v>
      </c>
      <c r="AE1282" s="199" t="str">
        <f t="shared" si="1667"/>
        <v>AE$17</v>
      </c>
      <c r="AF1282" s="199" t="str">
        <f t="shared" si="1667"/>
        <v>AF$17</v>
      </c>
      <c r="AG1282" s="199" t="str">
        <f t="shared" si="1667"/>
        <v>AG$17</v>
      </c>
      <c r="AH1282" s="199" t="str">
        <f t="shared" si="1667"/>
        <v>AH$17</v>
      </c>
      <c r="AI1282" s="199" t="str">
        <f t="shared" si="1667"/>
        <v>AI$17</v>
      </c>
      <c r="AJ1282" s="199" t="str">
        <f t="shared" si="1667"/>
        <v>AJ$17</v>
      </c>
      <c r="AK1282" s="199" t="str">
        <f t="shared" si="1667"/>
        <v>AK$17</v>
      </c>
      <c r="AL1282" s="199" t="str">
        <f t="shared" si="1667"/>
        <v>AL$17</v>
      </c>
      <c r="AM1282" s="199" t="str">
        <f t="shared" si="1667"/>
        <v>AM$17</v>
      </c>
      <c r="AN1282" s="199" t="str">
        <f t="shared" si="1667"/>
        <v>AN$17</v>
      </c>
      <c r="AO1282" s="199" t="str">
        <f t="shared" si="1667"/>
        <v>AO$17</v>
      </c>
      <c r="AP1282" s="199" t="str">
        <f t="shared" si="1667"/>
        <v>AP$17</v>
      </c>
      <c r="AQ1282" s="199" t="str">
        <f t="shared" si="1667"/>
        <v>AQ$17</v>
      </c>
      <c r="AR1282" s="199" t="str">
        <f t="shared" si="1667"/>
        <v>AR$17</v>
      </c>
      <c r="AS1282" s="199" t="str">
        <f t="shared" si="1667"/>
        <v>AS$17</v>
      </c>
      <c r="AT1282" s="199" t="str">
        <f t="shared" si="1667"/>
        <v>AT$17</v>
      </c>
      <c r="AU1282" s="199" t="str">
        <f t="shared" si="1667"/>
        <v>AU$17</v>
      </c>
      <c r="AV1282" s="199" t="str">
        <f t="shared" si="1667"/>
        <v>AV$17</v>
      </c>
      <c r="AW1282" s="199" t="str">
        <f t="shared" si="1667"/>
        <v>AW$17</v>
      </c>
      <c r="AX1282" s="199" t="str">
        <f t="shared" si="1667"/>
        <v>AX$17</v>
      </c>
      <c r="AY1282" s="199" t="str">
        <f t="shared" ref="AY1282:CD1282" si="1668">AY$21</f>
        <v>AY$17</v>
      </c>
      <c r="AZ1282" s="199" t="str">
        <f t="shared" si="1668"/>
        <v>AZ$17</v>
      </c>
      <c r="BA1282" s="199" t="str">
        <f t="shared" si="1668"/>
        <v>BA$17</v>
      </c>
      <c r="BB1282" s="199" t="str">
        <f t="shared" si="1668"/>
        <v>BB$17</v>
      </c>
      <c r="BC1282" s="199" t="str">
        <f t="shared" si="1668"/>
        <v>BC$17</v>
      </c>
      <c r="BD1282" s="199" t="str">
        <f t="shared" si="1668"/>
        <v>BD$17</v>
      </c>
      <c r="BE1282" s="199" t="str">
        <f t="shared" si="1668"/>
        <v>BE$17</v>
      </c>
      <c r="BF1282" s="199" t="str">
        <f t="shared" si="1668"/>
        <v>BF$17</v>
      </c>
      <c r="BG1282" s="199" t="str">
        <f t="shared" si="1668"/>
        <v>BG$17</v>
      </c>
      <c r="BH1282" s="199" t="str">
        <f t="shared" si="1668"/>
        <v>BH$17</v>
      </c>
      <c r="BI1282" s="199" t="str">
        <f t="shared" si="1668"/>
        <v>BI$17</v>
      </c>
      <c r="BJ1282" s="199" t="str">
        <f t="shared" si="1668"/>
        <v>BJ$17</v>
      </c>
      <c r="BK1282" s="199" t="str">
        <f t="shared" si="1668"/>
        <v>BK$17</v>
      </c>
      <c r="BL1282" s="199" t="str">
        <f t="shared" si="1668"/>
        <v>BL$17</v>
      </c>
      <c r="BM1282" s="199" t="str">
        <f t="shared" si="1668"/>
        <v>BM$17</v>
      </c>
      <c r="BN1282" s="199" t="str">
        <f t="shared" si="1668"/>
        <v>BN$17</v>
      </c>
      <c r="BO1282" s="199" t="str">
        <f t="shared" si="1668"/>
        <v>BO$17</v>
      </c>
      <c r="BP1282" s="199" t="str">
        <f t="shared" si="1668"/>
        <v>BP$17</v>
      </c>
      <c r="BQ1282" s="199" t="str">
        <f t="shared" si="1668"/>
        <v>BQ$17</v>
      </c>
      <c r="BR1282" s="199" t="str">
        <f t="shared" si="1668"/>
        <v>BR$17</v>
      </c>
      <c r="BS1282" s="199" t="str">
        <f t="shared" si="1668"/>
        <v>BS$17</v>
      </c>
      <c r="BT1282" s="199" t="str">
        <f t="shared" si="1668"/>
        <v>BT$17</v>
      </c>
      <c r="BU1282" s="199" t="str">
        <f t="shared" si="1668"/>
        <v>BU$17</v>
      </c>
      <c r="BV1282" s="199" t="str">
        <f t="shared" si="1668"/>
        <v>BV$17</v>
      </c>
      <c r="BW1282" s="199" t="str">
        <f t="shared" si="1668"/>
        <v>BW$17</v>
      </c>
      <c r="BX1282" s="199" t="str">
        <f t="shared" si="1668"/>
        <v>BX$17</v>
      </c>
      <c r="BY1282" s="199" t="str">
        <f t="shared" si="1668"/>
        <v>BY$17</v>
      </c>
      <c r="BZ1282" s="199" t="str">
        <f t="shared" si="1668"/>
        <v>BZ$17</v>
      </c>
      <c r="CA1282" s="199" t="str">
        <f t="shared" si="1668"/>
        <v>CA$17</v>
      </c>
      <c r="CB1282" s="199" t="str">
        <f t="shared" si="1668"/>
        <v>CB$17</v>
      </c>
      <c r="CC1282" s="199" t="str">
        <f t="shared" si="1668"/>
        <v>CC$17</v>
      </c>
      <c r="CD1282" s="199" t="str">
        <f t="shared" si="1668"/>
        <v>CD$17</v>
      </c>
      <c r="CE1282" s="199" t="str">
        <f t="shared" ref="CE1282:CL1282" si="1669">CE$21</f>
        <v>CE$17</v>
      </c>
      <c r="CF1282" s="199" t="str">
        <f t="shared" si="1669"/>
        <v>CF$17</v>
      </c>
      <c r="CG1282" s="199" t="str">
        <f t="shared" si="1669"/>
        <v>CG$17</v>
      </c>
      <c r="CH1282" s="199" t="str">
        <f t="shared" si="1669"/>
        <v>CH$17</v>
      </c>
      <c r="CI1282" s="199" t="str">
        <f t="shared" si="1669"/>
        <v>CI$17</v>
      </c>
      <c r="CJ1282" s="199" t="str">
        <f t="shared" si="1669"/>
        <v>CJ$17</v>
      </c>
      <c r="CK1282" s="199" t="str">
        <f t="shared" si="1669"/>
        <v>CK$17</v>
      </c>
      <c r="CL1282" s="199" t="str">
        <f t="shared" si="1669"/>
        <v>CL$17</v>
      </c>
      <c r="CN1282" s="201"/>
      <c r="CO1282" s="199" t="str">
        <f t="shared" ref="CO1282:DL1282" si="1670">CO$21</f>
        <v>CO$17</v>
      </c>
      <c r="CP1282" s="199" t="str">
        <f t="shared" si="1670"/>
        <v>CP$17</v>
      </c>
      <c r="CQ1282" s="199" t="str">
        <f t="shared" si="1670"/>
        <v>CQ$17</v>
      </c>
      <c r="CR1282" s="199" t="str">
        <f t="shared" si="1670"/>
        <v>CR$17</v>
      </c>
      <c r="CS1282" s="199" t="str">
        <f t="shared" si="1670"/>
        <v>CS$17</v>
      </c>
      <c r="CT1282" s="199" t="str">
        <f t="shared" si="1670"/>
        <v>CT$17</v>
      </c>
      <c r="CU1282" s="199" t="str">
        <f t="shared" si="1670"/>
        <v>CU$17</v>
      </c>
      <c r="CV1282" s="199" t="str">
        <f t="shared" si="1670"/>
        <v>CV$17</v>
      </c>
      <c r="CW1282" s="199" t="str">
        <f t="shared" si="1670"/>
        <v>CW$17</v>
      </c>
      <c r="CX1282" s="199" t="str">
        <f t="shared" si="1670"/>
        <v>CX$17</v>
      </c>
      <c r="CY1282" s="199" t="str">
        <f t="shared" si="1670"/>
        <v>CY$17</v>
      </c>
      <c r="CZ1282" s="199" t="str">
        <f t="shared" si="1670"/>
        <v>CZ$17</v>
      </c>
      <c r="DA1282" s="199" t="str">
        <f t="shared" si="1670"/>
        <v>DA$17</v>
      </c>
      <c r="DB1282" s="199" t="str">
        <f t="shared" si="1670"/>
        <v>DB$17</v>
      </c>
      <c r="DC1282" s="199" t="str">
        <f t="shared" si="1670"/>
        <v>DC$17</v>
      </c>
      <c r="DD1282" s="199" t="str">
        <f t="shared" si="1670"/>
        <v>DD$17</v>
      </c>
      <c r="DE1282" s="199" t="str">
        <f t="shared" si="1670"/>
        <v>DE$17</v>
      </c>
      <c r="DF1282" s="199" t="str">
        <f t="shared" si="1670"/>
        <v>DF$17</v>
      </c>
      <c r="DG1282" s="199" t="str">
        <f t="shared" si="1670"/>
        <v>DG$17</v>
      </c>
      <c r="DH1282" s="199" t="str">
        <f t="shared" si="1670"/>
        <v>DH$17</v>
      </c>
      <c r="DI1282" s="199" t="str">
        <f t="shared" si="1670"/>
        <v>DI$17</v>
      </c>
      <c r="DJ1282" s="199" t="str">
        <f t="shared" si="1670"/>
        <v>DJ$17</v>
      </c>
      <c r="DK1282" s="199" t="str">
        <f t="shared" si="1670"/>
        <v>DK$17</v>
      </c>
      <c r="DL1282" s="199" t="str">
        <f t="shared" si="1670"/>
        <v>DL$17</v>
      </c>
    </row>
    <row r="1283" spans="1:116" x14ac:dyDescent="0.35">
      <c r="A1283" s="174"/>
      <c r="E1283" s="8"/>
      <c r="G1283" s="175" t="s">
        <v>461</v>
      </c>
      <c r="H1283" s="200"/>
      <c r="I1283" s="201"/>
      <c r="J1283" s="201"/>
      <c r="K1283" s="202"/>
      <c r="L1283" s="202"/>
      <c r="M1283" s="202"/>
      <c r="N1283" s="202"/>
      <c r="O1283" s="202"/>
      <c r="P1283" s="202"/>
      <c r="R1283" s="202"/>
      <c r="S1283" s="190"/>
      <c r="T1283" s="190"/>
      <c r="U1283" s="190"/>
      <c r="V1283" s="190"/>
      <c r="W1283" s="190"/>
      <c r="X1283" s="190"/>
      <c r="Y1283" s="190"/>
      <c r="Z1283" s="190"/>
      <c r="AA1283" s="190"/>
      <c r="AB1283" s="190"/>
      <c r="AC1283" s="190"/>
      <c r="AD1283" s="190"/>
      <c r="AE1283" s="190"/>
      <c r="AF1283" s="190"/>
      <c r="AG1283" s="190"/>
      <c r="AH1283" s="190"/>
      <c r="AI1283" s="190"/>
      <c r="AJ1283" s="190"/>
      <c r="AK1283" s="190"/>
      <c r="AL1283" s="190"/>
      <c r="AM1283" s="190"/>
      <c r="AN1283" s="190"/>
      <c r="AO1283" s="190"/>
      <c r="AP1283" s="190"/>
      <c r="AQ1283" s="190"/>
      <c r="AR1283" s="190"/>
      <c r="AS1283" s="190"/>
      <c r="AT1283" s="190"/>
      <c r="AU1283" s="190"/>
      <c r="AV1283" s="190"/>
      <c r="AW1283" s="190"/>
      <c r="AX1283" s="190"/>
      <c r="AY1283" s="190"/>
      <c r="AZ1283" s="190"/>
      <c r="BA1283" s="190"/>
      <c r="BB1283" s="190"/>
      <c r="BC1283" s="190"/>
      <c r="BD1283" s="190"/>
      <c r="BE1283" s="190"/>
      <c r="BF1283" s="190"/>
      <c r="BG1283" s="190"/>
      <c r="BH1283" s="190"/>
      <c r="BI1283" s="190"/>
      <c r="BJ1283" s="190"/>
      <c r="BK1283" s="190"/>
      <c r="BL1283" s="190"/>
      <c r="BM1283" s="190"/>
      <c r="BN1283" s="190"/>
      <c r="BO1283" s="190"/>
      <c r="BP1283" s="190"/>
      <c r="BQ1283" s="190"/>
      <c r="BR1283" s="190"/>
      <c r="BS1283" s="190"/>
      <c r="BT1283" s="190"/>
      <c r="BU1283" s="190"/>
      <c r="BV1283" s="190"/>
      <c r="BW1283" s="190"/>
      <c r="BX1283" s="190"/>
      <c r="BY1283" s="190"/>
      <c r="BZ1283" s="190"/>
      <c r="CA1283" s="190"/>
      <c r="CB1283" s="190"/>
      <c r="CC1283" s="190"/>
      <c r="CD1283" s="190"/>
      <c r="CE1283" s="190"/>
      <c r="CF1283" s="190"/>
      <c r="CG1283" s="190"/>
      <c r="CH1283" s="190"/>
      <c r="CI1283" s="190"/>
      <c r="CJ1283" s="190"/>
      <c r="CK1283" s="190"/>
      <c r="CL1283" s="190"/>
      <c r="CN1283" s="201"/>
      <c r="CO1283" s="190"/>
      <c r="CP1283" s="190"/>
      <c r="CQ1283" s="190"/>
      <c r="CR1283" s="190"/>
      <c r="CS1283" s="190"/>
      <c r="CT1283" s="190"/>
      <c r="CU1283" s="190"/>
      <c r="CV1283" s="190"/>
      <c r="CW1283" s="190"/>
      <c r="CX1283" s="190"/>
      <c r="CY1283" s="190"/>
      <c r="CZ1283" s="190"/>
      <c r="DA1283" s="190"/>
      <c r="DB1283" s="190"/>
      <c r="DC1283" s="190"/>
      <c r="DD1283" s="190"/>
      <c r="DE1283" s="190"/>
      <c r="DF1283" s="190"/>
      <c r="DG1283" s="190"/>
      <c r="DH1283" s="190"/>
      <c r="DI1283" s="190"/>
      <c r="DJ1283" s="190"/>
      <c r="DK1283" s="190"/>
      <c r="DL1283" s="190"/>
    </row>
    <row r="1284" spans="1:116" x14ac:dyDescent="0.35">
      <c r="A1284" s="174"/>
      <c r="E1284" s="8"/>
      <c r="G1284" s="175" t="s">
        <v>462</v>
      </c>
      <c r="H1284" s="200"/>
      <c r="I1284" s="201"/>
      <c r="J1284" s="201"/>
      <c r="K1284" s="202"/>
      <c r="L1284" s="202"/>
      <c r="M1284" s="202"/>
      <c r="N1284" s="202"/>
      <c r="O1284" s="202"/>
      <c r="P1284" s="202"/>
      <c r="R1284" s="202"/>
      <c r="S1284" s="190"/>
      <c r="T1284" s="190"/>
      <c r="U1284" s="190"/>
      <c r="V1284" s="190"/>
      <c r="W1284" s="190"/>
      <c r="X1284" s="190"/>
      <c r="Y1284" s="190"/>
      <c r="Z1284" s="190"/>
      <c r="AA1284" s="190"/>
      <c r="AB1284" s="190"/>
      <c r="AC1284" s="190"/>
      <c r="AD1284" s="190"/>
      <c r="AE1284" s="190"/>
      <c r="AF1284" s="190"/>
      <c r="AG1284" s="190"/>
      <c r="AH1284" s="190"/>
      <c r="AI1284" s="190"/>
      <c r="AJ1284" s="190"/>
      <c r="AK1284" s="190"/>
      <c r="AL1284" s="190"/>
      <c r="AM1284" s="190"/>
      <c r="AN1284" s="190"/>
      <c r="AO1284" s="190"/>
      <c r="AP1284" s="190"/>
      <c r="AQ1284" s="190"/>
      <c r="AR1284" s="190"/>
      <c r="AS1284" s="190"/>
      <c r="AT1284" s="190"/>
      <c r="AU1284" s="190"/>
      <c r="AV1284" s="190"/>
      <c r="AW1284" s="190"/>
      <c r="AX1284" s="190"/>
      <c r="AY1284" s="190"/>
      <c r="AZ1284" s="190"/>
      <c r="BA1284" s="190"/>
      <c r="BB1284" s="190"/>
      <c r="BC1284" s="190"/>
      <c r="BD1284" s="190"/>
      <c r="BE1284" s="190"/>
      <c r="BF1284" s="190"/>
      <c r="BG1284" s="190"/>
      <c r="BH1284" s="190"/>
      <c r="BI1284" s="190"/>
      <c r="BJ1284" s="190"/>
      <c r="BK1284" s="190"/>
      <c r="BL1284" s="190"/>
      <c r="BM1284" s="190"/>
      <c r="BN1284" s="190"/>
      <c r="BO1284" s="190"/>
      <c r="BP1284" s="190"/>
      <c r="BQ1284" s="190"/>
      <c r="BR1284" s="190"/>
      <c r="BS1284" s="190"/>
      <c r="BT1284" s="190"/>
      <c r="BU1284" s="190"/>
      <c r="BV1284" s="190"/>
      <c r="BW1284" s="190"/>
      <c r="BX1284" s="190"/>
      <c r="BY1284" s="190"/>
      <c r="BZ1284" s="190"/>
      <c r="CA1284" s="190"/>
      <c r="CB1284" s="190"/>
      <c r="CC1284" s="190"/>
      <c r="CD1284" s="190"/>
      <c r="CE1284" s="190"/>
      <c r="CF1284" s="190"/>
      <c r="CG1284" s="190"/>
      <c r="CH1284" s="190"/>
      <c r="CI1284" s="190"/>
      <c r="CJ1284" s="190"/>
      <c r="CK1284" s="190"/>
      <c r="CL1284" s="190"/>
      <c r="CN1284" s="201"/>
      <c r="CO1284" s="190"/>
      <c r="CP1284" s="190"/>
      <c r="CQ1284" s="190"/>
      <c r="CR1284" s="190"/>
      <c r="CS1284" s="190"/>
      <c r="CT1284" s="190"/>
      <c r="CU1284" s="190"/>
      <c r="CV1284" s="190"/>
      <c r="CW1284" s="190"/>
      <c r="CX1284" s="190"/>
      <c r="CY1284" s="190"/>
      <c r="CZ1284" s="190"/>
      <c r="DA1284" s="190"/>
      <c r="DB1284" s="190"/>
      <c r="DC1284" s="190"/>
      <c r="DD1284" s="190"/>
      <c r="DE1284" s="190"/>
      <c r="DF1284" s="190"/>
      <c r="DG1284" s="190"/>
      <c r="DH1284" s="190"/>
      <c r="DI1284" s="190"/>
      <c r="DJ1284" s="190"/>
      <c r="DK1284" s="190"/>
      <c r="DL1284" s="190"/>
    </row>
    <row r="1285" spans="1:116" x14ac:dyDescent="0.35">
      <c r="A1285" s="174"/>
      <c r="E1285" s="8"/>
      <c r="G1285" s="175" t="s">
        <v>491</v>
      </c>
      <c r="H1285" s="200"/>
      <c r="I1285" s="201"/>
      <c r="J1285" s="201"/>
      <c r="K1285" s="202"/>
      <c r="L1285" s="202"/>
      <c r="M1285" s="202"/>
      <c r="N1285" s="202"/>
      <c r="O1285" s="202"/>
      <c r="P1285" s="202"/>
      <c r="R1285" s="202"/>
      <c r="S1285" s="190" t="str">
        <f t="shared" ref="S1285:AX1285" si="1671">S$22</f>
        <v>S$18</v>
      </c>
      <c r="T1285" s="190" t="str">
        <f t="shared" si="1671"/>
        <v>T$18</v>
      </c>
      <c r="U1285" s="190" t="str">
        <f t="shared" si="1671"/>
        <v>U$18</v>
      </c>
      <c r="V1285" s="190" t="str">
        <f t="shared" si="1671"/>
        <v>V$18</v>
      </c>
      <c r="W1285" s="190" t="str">
        <f t="shared" si="1671"/>
        <v>W$18</v>
      </c>
      <c r="X1285" s="190" t="str">
        <f t="shared" si="1671"/>
        <v>X$18</v>
      </c>
      <c r="Y1285" s="190" t="str">
        <f t="shared" si="1671"/>
        <v>Y$18</v>
      </c>
      <c r="Z1285" s="190" t="str">
        <f t="shared" si="1671"/>
        <v>Z$18</v>
      </c>
      <c r="AA1285" s="190" t="str">
        <f t="shared" si="1671"/>
        <v>AA$18</v>
      </c>
      <c r="AB1285" s="190" t="str">
        <f t="shared" si="1671"/>
        <v>AB$18</v>
      </c>
      <c r="AC1285" s="190" t="str">
        <f t="shared" si="1671"/>
        <v>AC$18</v>
      </c>
      <c r="AD1285" s="190" t="str">
        <f t="shared" si="1671"/>
        <v>AD$18</v>
      </c>
      <c r="AE1285" s="190" t="str">
        <f t="shared" si="1671"/>
        <v>AE$18</v>
      </c>
      <c r="AF1285" s="190" t="str">
        <f t="shared" si="1671"/>
        <v>AF$18</v>
      </c>
      <c r="AG1285" s="190" t="str">
        <f t="shared" si="1671"/>
        <v>AG$18</v>
      </c>
      <c r="AH1285" s="190" t="str">
        <f t="shared" si="1671"/>
        <v>AH$18</v>
      </c>
      <c r="AI1285" s="190" t="str">
        <f t="shared" si="1671"/>
        <v>AI$18</v>
      </c>
      <c r="AJ1285" s="190" t="str">
        <f t="shared" si="1671"/>
        <v>AJ$18</v>
      </c>
      <c r="AK1285" s="190" t="str">
        <f t="shared" si="1671"/>
        <v>AK$18</v>
      </c>
      <c r="AL1285" s="190" t="str">
        <f t="shared" si="1671"/>
        <v>AL$18</v>
      </c>
      <c r="AM1285" s="190" t="str">
        <f t="shared" si="1671"/>
        <v>AM$18</v>
      </c>
      <c r="AN1285" s="190" t="str">
        <f t="shared" si="1671"/>
        <v>AN$18</v>
      </c>
      <c r="AO1285" s="190" t="str">
        <f t="shared" si="1671"/>
        <v>AO$18</v>
      </c>
      <c r="AP1285" s="190" t="str">
        <f t="shared" si="1671"/>
        <v>AP$18</v>
      </c>
      <c r="AQ1285" s="190" t="str">
        <f t="shared" si="1671"/>
        <v>AQ$18</v>
      </c>
      <c r="AR1285" s="190" t="str">
        <f t="shared" si="1671"/>
        <v>AR$18</v>
      </c>
      <c r="AS1285" s="190" t="str">
        <f t="shared" si="1671"/>
        <v>AS$18</v>
      </c>
      <c r="AT1285" s="190" t="str">
        <f t="shared" si="1671"/>
        <v>AT$18</v>
      </c>
      <c r="AU1285" s="190" t="str">
        <f t="shared" si="1671"/>
        <v>AU$18</v>
      </c>
      <c r="AV1285" s="190" t="str">
        <f t="shared" si="1671"/>
        <v>AV$18</v>
      </c>
      <c r="AW1285" s="190" t="str">
        <f t="shared" si="1671"/>
        <v>AW$18</v>
      </c>
      <c r="AX1285" s="190" t="str">
        <f t="shared" si="1671"/>
        <v>AX$18</v>
      </c>
      <c r="AY1285" s="190" t="str">
        <f t="shared" ref="AY1285:CD1285" si="1672">AY$22</f>
        <v>AY$18</v>
      </c>
      <c r="AZ1285" s="190" t="str">
        <f t="shared" si="1672"/>
        <v>AZ$18</v>
      </c>
      <c r="BA1285" s="190" t="str">
        <f t="shared" si="1672"/>
        <v>BA$18</v>
      </c>
      <c r="BB1285" s="190" t="str">
        <f t="shared" si="1672"/>
        <v>BB$18</v>
      </c>
      <c r="BC1285" s="190" t="str">
        <f t="shared" si="1672"/>
        <v>BC$18</v>
      </c>
      <c r="BD1285" s="190" t="str">
        <f t="shared" si="1672"/>
        <v>BD$18</v>
      </c>
      <c r="BE1285" s="190" t="str">
        <f t="shared" si="1672"/>
        <v>BE$18</v>
      </c>
      <c r="BF1285" s="190" t="str">
        <f t="shared" si="1672"/>
        <v>BF$18</v>
      </c>
      <c r="BG1285" s="190" t="str">
        <f t="shared" si="1672"/>
        <v>BG$18</v>
      </c>
      <c r="BH1285" s="190" t="str">
        <f t="shared" si="1672"/>
        <v>BH$18</v>
      </c>
      <c r="BI1285" s="190" t="str">
        <f t="shared" si="1672"/>
        <v>BI$18</v>
      </c>
      <c r="BJ1285" s="190" t="str">
        <f t="shared" si="1672"/>
        <v>BJ$18</v>
      </c>
      <c r="BK1285" s="190" t="str">
        <f t="shared" si="1672"/>
        <v>BK$18</v>
      </c>
      <c r="BL1285" s="190" t="str">
        <f t="shared" si="1672"/>
        <v>BL$18</v>
      </c>
      <c r="BM1285" s="190" t="str">
        <f t="shared" si="1672"/>
        <v>BM$18</v>
      </c>
      <c r="BN1285" s="190" t="str">
        <f t="shared" si="1672"/>
        <v>BN$18</v>
      </c>
      <c r="BO1285" s="190" t="str">
        <f t="shared" si="1672"/>
        <v>BO$18</v>
      </c>
      <c r="BP1285" s="190" t="str">
        <f t="shared" si="1672"/>
        <v>BP$18</v>
      </c>
      <c r="BQ1285" s="190" t="str">
        <f t="shared" si="1672"/>
        <v>BQ$18</v>
      </c>
      <c r="BR1285" s="190" t="str">
        <f t="shared" si="1672"/>
        <v>BR$18</v>
      </c>
      <c r="BS1285" s="190" t="str">
        <f t="shared" si="1672"/>
        <v>BS$18</v>
      </c>
      <c r="BT1285" s="190" t="str">
        <f t="shared" si="1672"/>
        <v>BT$18</v>
      </c>
      <c r="BU1285" s="190" t="str">
        <f t="shared" si="1672"/>
        <v>BU$18</v>
      </c>
      <c r="BV1285" s="190" t="str">
        <f t="shared" si="1672"/>
        <v>BV$18</v>
      </c>
      <c r="BW1285" s="190" t="str">
        <f t="shared" si="1672"/>
        <v>BW$18</v>
      </c>
      <c r="BX1285" s="190" t="str">
        <f t="shared" si="1672"/>
        <v>BX$18</v>
      </c>
      <c r="BY1285" s="190" t="str">
        <f t="shared" si="1672"/>
        <v>BY$18</v>
      </c>
      <c r="BZ1285" s="190" t="str">
        <f t="shared" si="1672"/>
        <v>BZ$18</v>
      </c>
      <c r="CA1285" s="190" t="str">
        <f t="shared" si="1672"/>
        <v>CA$18</v>
      </c>
      <c r="CB1285" s="190" t="str">
        <f t="shared" si="1672"/>
        <v>CB$18</v>
      </c>
      <c r="CC1285" s="190" t="str">
        <f t="shared" si="1672"/>
        <v>CC$18</v>
      </c>
      <c r="CD1285" s="190" t="str">
        <f t="shared" si="1672"/>
        <v>CD$18</v>
      </c>
      <c r="CE1285" s="190" t="str">
        <f t="shared" ref="CE1285:CL1285" si="1673">CE$22</f>
        <v>CE$18</v>
      </c>
      <c r="CF1285" s="190" t="str">
        <f t="shared" si="1673"/>
        <v>CF$18</v>
      </c>
      <c r="CG1285" s="190" t="str">
        <f t="shared" si="1673"/>
        <v>CG$18</v>
      </c>
      <c r="CH1285" s="190" t="str">
        <f t="shared" si="1673"/>
        <v>CH$18</v>
      </c>
      <c r="CI1285" s="190" t="str">
        <f t="shared" si="1673"/>
        <v>CI$18</v>
      </c>
      <c r="CJ1285" s="190" t="str">
        <f t="shared" si="1673"/>
        <v>CJ$18</v>
      </c>
      <c r="CK1285" s="190" t="str">
        <f t="shared" si="1673"/>
        <v>CK$18</v>
      </c>
      <c r="CL1285" s="190" t="str">
        <f t="shared" si="1673"/>
        <v>CL$18</v>
      </c>
      <c r="CN1285" s="201"/>
      <c r="CO1285" s="190" t="str">
        <f t="shared" ref="CO1285:DL1285" si="1674">CO$22</f>
        <v>CO$18</v>
      </c>
      <c r="CP1285" s="190" t="str">
        <f t="shared" si="1674"/>
        <v>CP$18</v>
      </c>
      <c r="CQ1285" s="190" t="str">
        <f t="shared" si="1674"/>
        <v>CQ$18</v>
      </c>
      <c r="CR1285" s="190" t="str">
        <f t="shared" si="1674"/>
        <v>CR$18</v>
      </c>
      <c r="CS1285" s="190" t="str">
        <f t="shared" si="1674"/>
        <v>CS$18</v>
      </c>
      <c r="CT1285" s="190" t="str">
        <f t="shared" si="1674"/>
        <v>CT$18</v>
      </c>
      <c r="CU1285" s="190" t="str">
        <f t="shared" si="1674"/>
        <v>CU$18</v>
      </c>
      <c r="CV1285" s="190" t="str">
        <f t="shared" si="1674"/>
        <v>CV$18</v>
      </c>
      <c r="CW1285" s="190" t="str">
        <f t="shared" si="1674"/>
        <v>CW$18</v>
      </c>
      <c r="CX1285" s="190" t="str">
        <f t="shared" si="1674"/>
        <v>CX$18</v>
      </c>
      <c r="CY1285" s="190" t="str">
        <f t="shared" si="1674"/>
        <v>CY$18</v>
      </c>
      <c r="CZ1285" s="190" t="str">
        <f t="shared" si="1674"/>
        <v>CZ$18</v>
      </c>
      <c r="DA1285" s="190" t="str">
        <f t="shared" si="1674"/>
        <v>DA$18</v>
      </c>
      <c r="DB1285" s="190" t="str">
        <f t="shared" si="1674"/>
        <v>DB$18</v>
      </c>
      <c r="DC1285" s="190" t="str">
        <f t="shared" si="1674"/>
        <v>DC$18</v>
      </c>
      <c r="DD1285" s="190" t="str">
        <f t="shared" si="1674"/>
        <v>DD$18</v>
      </c>
      <c r="DE1285" s="190" t="str">
        <f t="shared" si="1674"/>
        <v>DE$18</v>
      </c>
      <c r="DF1285" s="190" t="str">
        <f t="shared" si="1674"/>
        <v>DF$18</v>
      </c>
      <c r="DG1285" s="190" t="str">
        <f t="shared" si="1674"/>
        <v>DG$18</v>
      </c>
      <c r="DH1285" s="190" t="str">
        <f t="shared" si="1674"/>
        <v>DH$18</v>
      </c>
      <c r="DI1285" s="190" t="str">
        <f t="shared" si="1674"/>
        <v>DI$18</v>
      </c>
      <c r="DJ1285" s="190" t="str">
        <f t="shared" si="1674"/>
        <v>DJ$18</v>
      </c>
      <c r="DK1285" s="190" t="str">
        <f t="shared" si="1674"/>
        <v>DK$18</v>
      </c>
      <c r="DL1285" s="190" t="str">
        <f t="shared" si="1674"/>
        <v>DL$18</v>
      </c>
    </row>
    <row r="1286" spans="1:116" x14ac:dyDescent="0.35">
      <c r="A1286" s="174"/>
      <c r="E1286" s="8"/>
      <c r="G1286" s="175" t="s">
        <v>505</v>
      </c>
      <c r="H1286" s="200"/>
      <c r="I1286" s="201"/>
      <c r="J1286" s="201"/>
      <c r="K1286" s="202"/>
      <c r="L1286" s="202"/>
      <c r="M1286" s="202"/>
      <c r="N1286" s="202"/>
      <c r="O1286" s="202"/>
      <c r="P1286" s="202"/>
      <c r="R1286" s="202"/>
      <c r="S1286" s="190" t="str">
        <f t="shared" ref="S1286:AX1286" si="1675">S$23</f>
        <v>S$19</v>
      </c>
      <c r="T1286" s="190" t="str">
        <f t="shared" si="1675"/>
        <v>T$19</v>
      </c>
      <c r="U1286" s="190" t="str">
        <f t="shared" si="1675"/>
        <v>U$19</v>
      </c>
      <c r="V1286" s="190" t="str">
        <f t="shared" si="1675"/>
        <v>V$19</v>
      </c>
      <c r="W1286" s="190" t="str">
        <f t="shared" si="1675"/>
        <v>W$19</v>
      </c>
      <c r="X1286" s="190" t="str">
        <f t="shared" si="1675"/>
        <v>X$19</v>
      </c>
      <c r="Y1286" s="190" t="str">
        <f t="shared" si="1675"/>
        <v>Y$19</v>
      </c>
      <c r="Z1286" s="190" t="str">
        <f t="shared" si="1675"/>
        <v>Z$19</v>
      </c>
      <c r="AA1286" s="190" t="str">
        <f t="shared" si="1675"/>
        <v>AA$19</v>
      </c>
      <c r="AB1286" s="190" t="str">
        <f t="shared" si="1675"/>
        <v>AB$19</v>
      </c>
      <c r="AC1286" s="190" t="str">
        <f t="shared" si="1675"/>
        <v>AC$19</v>
      </c>
      <c r="AD1286" s="190" t="str">
        <f t="shared" si="1675"/>
        <v>AD$19</v>
      </c>
      <c r="AE1286" s="190" t="str">
        <f t="shared" si="1675"/>
        <v>AE$19</v>
      </c>
      <c r="AF1286" s="190" t="str">
        <f t="shared" si="1675"/>
        <v>AF$19</v>
      </c>
      <c r="AG1286" s="190" t="str">
        <f t="shared" si="1675"/>
        <v>AG$19</v>
      </c>
      <c r="AH1286" s="190" t="str">
        <f t="shared" si="1675"/>
        <v>AH$19</v>
      </c>
      <c r="AI1286" s="190" t="str">
        <f t="shared" si="1675"/>
        <v>AI$19</v>
      </c>
      <c r="AJ1286" s="190" t="str">
        <f t="shared" si="1675"/>
        <v>AJ$19</v>
      </c>
      <c r="AK1286" s="190" t="str">
        <f t="shared" si="1675"/>
        <v>AK$19</v>
      </c>
      <c r="AL1286" s="190" t="str">
        <f t="shared" si="1675"/>
        <v>AL$19</v>
      </c>
      <c r="AM1286" s="190" t="str">
        <f t="shared" si="1675"/>
        <v>AM$19</v>
      </c>
      <c r="AN1286" s="190" t="str">
        <f t="shared" si="1675"/>
        <v>AN$19</v>
      </c>
      <c r="AO1286" s="190" t="str">
        <f t="shared" si="1675"/>
        <v>AO$19</v>
      </c>
      <c r="AP1286" s="190" t="str">
        <f t="shared" si="1675"/>
        <v>AP$19</v>
      </c>
      <c r="AQ1286" s="190" t="str">
        <f t="shared" si="1675"/>
        <v>AQ$19</v>
      </c>
      <c r="AR1286" s="190" t="str">
        <f t="shared" si="1675"/>
        <v>AR$19</v>
      </c>
      <c r="AS1286" s="190" t="str">
        <f t="shared" si="1675"/>
        <v>AS$19</v>
      </c>
      <c r="AT1286" s="190" t="str">
        <f t="shared" si="1675"/>
        <v>AT$19</v>
      </c>
      <c r="AU1286" s="190" t="str">
        <f t="shared" si="1675"/>
        <v>AU$19</v>
      </c>
      <c r="AV1286" s="190" t="str">
        <f t="shared" si="1675"/>
        <v>AV$19</v>
      </c>
      <c r="AW1286" s="190" t="str">
        <f t="shared" si="1675"/>
        <v>AW$19</v>
      </c>
      <c r="AX1286" s="190" t="str">
        <f t="shared" si="1675"/>
        <v>AX$19</v>
      </c>
      <c r="AY1286" s="190" t="str">
        <f t="shared" ref="AY1286:CD1286" si="1676">AY$23</f>
        <v>AY$19</v>
      </c>
      <c r="AZ1286" s="190" t="str">
        <f t="shared" si="1676"/>
        <v>AZ$19</v>
      </c>
      <c r="BA1286" s="190" t="str">
        <f t="shared" si="1676"/>
        <v>BA$19</v>
      </c>
      <c r="BB1286" s="190" t="str">
        <f t="shared" si="1676"/>
        <v>BB$19</v>
      </c>
      <c r="BC1286" s="190" t="str">
        <f t="shared" si="1676"/>
        <v>BC$19</v>
      </c>
      <c r="BD1286" s="190" t="str">
        <f t="shared" si="1676"/>
        <v>BD$19</v>
      </c>
      <c r="BE1286" s="190" t="str">
        <f t="shared" si="1676"/>
        <v>BE$19</v>
      </c>
      <c r="BF1286" s="190" t="str">
        <f t="shared" si="1676"/>
        <v>BF$19</v>
      </c>
      <c r="BG1286" s="190" t="str">
        <f t="shared" si="1676"/>
        <v>BG$19</v>
      </c>
      <c r="BH1286" s="190" t="str">
        <f t="shared" si="1676"/>
        <v>BH$19</v>
      </c>
      <c r="BI1286" s="190" t="str">
        <f t="shared" si="1676"/>
        <v>BI$19</v>
      </c>
      <c r="BJ1286" s="190" t="str">
        <f t="shared" si="1676"/>
        <v>BJ$19</v>
      </c>
      <c r="BK1286" s="190" t="str">
        <f t="shared" si="1676"/>
        <v>BK$19</v>
      </c>
      <c r="BL1286" s="190" t="str">
        <f t="shared" si="1676"/>
        <v>BL$19</v>
      </c>
      <c r="BM1286" s="190" t="str">
        <f t="shared" si="1676"/>
        <v>BM$19</v>
      </c>
      <c r="BN1286" s="190" t="str">
        <f t="shared" si="1676"/>
        <v>BN$19</v>
      </c>
      <c r="BO1286" s="190" t="str">
        <f t="shared" si="1676"/>
        <v>BO$19</v>
      </c>
      <c r="BP1286" s="190" t="str">
        <f t="shared" si="1676"/>
        <v>BP$19</v>
      </c>
      <c r="BQ1286" s="190" t="str">
        <f t="shared" si="1676"/>
        <v>BQ$19</v>
      </c>
      <c r="BR1286" s="190" t="str">
        <f t="shared" si="1676"/>
        <v>BR$19</v>
      </c>
      <c r="BS1286" s="190" t="str">
        <f t="shared" si="1676"/>
        <v>BS$19</v>
      </c>
      <c r="BT1286" s="190" t="str">
        <f t="shared" si="1676"/>
        <v>BT$19</v>
      </c>
      <c r="BU1286" s="190" t="str">
        <f t="shared" si="1676"/>
        <v>BU$19</v>
      </c>
      <c r="BV1286" s="190" t="str">
        <f t="shared" si="1676"/>
        <v>BV$19</v>
      </c>
      <c r="BW1286" s="190" t="str">
        <f t="shared" si="1676"/>
        <v>BW$19</v>
      </c>
      <c r="BX1286" s="190" t="str">
        <f t="shared" si="1676"/>
        <v>BX$19</v>
      </c>
      <c r="BY1286" s="190" t="str">
        <f t="shared" si="1676"/>
        <v>BY$19</v>
      </c>
      <c r="BZ1286" s="190" t="str">
        <f t="shared" si="1676"/>
        <v>BZ$19</v>
      </c>
      <c r="CA1286" s="190" t="str">
        <f t="shared" si="1676"/>
        <v>CA$19</v>
      </c>
      <c r="CB1286" s="190" t="str">
        <f t="shared" si="1676"/>
        <v>CB$19</v>
      </c>
      <c r="CC1286" s="190" t="str">
        <f t="shared" si="1676"/>
        <v>CC$19</v>
      </c>
      <c r="CD1286" s="190" t="str">
        <f t="shared" si="1676"/>
        <v>CD$19</v>
      </c>
      <c r="CE1286" s="190" t="str">
        <f t="shared" ref="CE1286:CL1286" si="1677">CE$23</f>
        <v>CE$19</v>
      </c>
      <c r="CF1286" s="190" t="str">
        <f t="shared" si="1677"/>
        <v>CF$19</v>
      </c>
      <c r="CG1286" s="190" t="str">
        <f t="shared" si="1677"/>
        <v>CG$19</v>
      </c>
      <c r="CH1286" s="190" t="str">
        <f t="shared" si="1677"/>
        <v>CH$19</v>
      </c>
      <c r="CI1286" s="190" t="str">
        <f t="shared" si="1677"/>
        <v>CI$19</v>
      </c>
      <c r="CJ1286" s="190" t="str">
        <f t="shared" si="1677"/>
        <v>CJ$19</v>
      </c>
      <c r="CK1286" s="190" t="str">
        <f t="shared" si="1677"/>
        <v>CK$19</v>
      </c>
      <c r="CL1286" s="190" t="str">
        <f t="shared" si="1677"/>
        <v>CL$19</v>
      </c>
      <c r="CN1286" s="201"/>
      <c r="CO1286" s="190" t="str">
        <f t="shared" ref="CO1286:DL1286" si="1678">CO$23</f>
        <v>CO$19</v>
      </c>
      <c r="CP1286" s="190" t="str">
        <f t="shared" si="1678"/>
        <v>CP$19</v>
      </c>
      <c r="CQ1286" s="190" t="str">
        <f t="shared" si="1678"/>
        <v>CQ$19</v>
      </c>
      <c r="CR1286" s="190" t="str">
        <f t="shared" si="1678"/>
        <v>CR$19</v>
      </c>
      <c r="CS1286" s="190" t="str">
        <f t="shared" si="1678"/>
        <v>CS$19</v>
      </c>
      <c r="CT1286" s="190" t="str">
        <f t="shared" si="1678"/>
        <v>CT$19</v>
      </c>
      <c r="CU1286" s="190" t="str">
        <f t="shared" si="1678"/>
        <v>CU$19</v>
      </c>
      <c r="CV1286" s="190" t="str">
        <f t="shared" si="1678"/>
        <v>CV$19</v>
      </c>
      <c r="CW1286" s="190" t="str">
        <f t="shared" si="1678"/>
        <v>CW$19</v>
      </c>
      <c r="CX1286" s="190" t="str">
        <f t="shared" si="1678"/>
        <v>CX$19</v>
      </c>
      <c r="CY1286" s="190" t="str">
        <f t="shared" si="1678"/>
        <v>CY$19</v>
      </c>
      <c r="CZ1286" s="190" t="str">
        <f t="shared" si="1678"/>
        <v>CZ$19</v>
      </c>
      <c r="DA1286" s="190" t="str">
        <f t="shared" si="1678"/>
        <v>DA$19</v>
      </c>
      <c r="DB1286" s="190" t="str">
        <f t="shared" si="1678"/>
        <v>DB$19</v>
      </c>
      <c r="DC1286" s="190" t="str">
        <f t="shared" si="1678"/>
        <v>DC$19</v>
      </c>
      <c r="DD1286" s="190" t="str">
        <f t="shared" si="1678"/>
        <v>DD$19</v>
      </c>
      <c r="DE1286" s="190" t="str">
        <f t="shared" si="1678"/>
        <v>DE$19</v>
      </c>
      <c r="DF1286" s="190" t="str">
        <f t="shared" si="1678"/>
        <v>DF$19</v>
      </c>
      <c r="DG1286" s="190" t="str">
        <f t="shared" si="1678"/>
        <v>DG$19</v>
      </c>
      <c r="DH1286" s="190" t="str">
        <f t="shared" si="1678"/>
        <v>DH$19</v>
      </c>
      <c r="DI1286" s="190" t="str">
        <f t="shared" si="1678"/>
        <v>DI$19</v>
      </c>
      <c r="DJ1286" s="190" t="str">
        <f t="shared" si="1678"/>
        <v>DJ$19</v>
      </c>
      <c r="DK1286" s="190" t="str">
        <f t="shared" si="1678"/>
        <v>DK$19</v>
      </c>
      <c r="DL1286" s="190" t="str">
        <f t="shared" si="1678"/>
        <v>DL$19</v>
      </c>
    </row>
    <row r="1287" spans="1:116" x14ac:dyDescent="0.35">
      <c r="A1287" s="31" t="s">
        <v>218</v>
      </c>
      <c r="B1287" s="31" t="s">
        <v>81</v>
      </c>
      <c r="C1287" s="31"/>
      <c r="D1287" t="s">
        <v>773</v>
      </c>
      <c r="E1287" s="8" t="str">
        <f t="shared" ref="E1287:E1309" si="1679">ROW()&amp;" "&amp;D1287</f>
        <v>1287 SUB-S</v>
      </c>
      <c r="F1287" t="s">
        <v>447</v>
      </c>
      <c r="G1287" s="175" t="s">
        <v>463</v>
      </c>
      <c r="H1287" s="22"/>
      <c r="I1287" s="306"/>
      <c r="J1287" s="306"/>
      <c r="K1287" s="22"/>
      <c r="L1287" s="22"/>
      <c r="M1287" s="22"/>
      <c r="N1287" s="22"/>
      <c r="O1287" s="22"/>
      <c r="P1287" s="22"/>
      <c r="R1287" s="66"/>
      <c r="S1287" s="307"/>
      <c r="T1287" s="307"/>
      <c r="U1287" s="307"/>
      <c r="V1287" s="307"/>
      <c r="W1287" s="307"/>
      <c r="X1287" s="307"/>
      <c r="Y1287" s="307"/>
      <c r="Z1287" s="307"/>
      <c r="AA1287" s="307"/>
      <c r="AB1287" s="307"/>
      <c r="AC1287" s="307"/>
      <c r="AD1287" s="307"/>
      <c r="AE1287" s="307"/>
      <c r="AF1287" s="307"/>
      <c r="AG1287" s="307"/>
      <c r="AH1287" s="307"/>
      <c r="AI1287" s="307"/>
      <c r="AJ1287" s="307"/>
      <c r="AK1287" s="307"/>
      <c r="AL1287" s="307"/>
      <c r="AM1287" s="307"/>
      <c r="AN1287" s="307"/>
      <c r="AO1287" s="307"/>
      <c r="AP1287" s="307"/>
      <c r="AQ1287" s="307"/>
      <c r="AR1287" s="307"/>
      <c r="AS1287" s="307"/>
      <c r="AT1287" s="307"/>
      <c r="AU1287" s="307"/>
      <c r="AV1287" s="307"/>
      <c r="AW1287" s="307"/>
      <c r="AX1287" s="307"/>
      <c r="AY1287" s="307"/>
      <c r="AZ1287" s="307"/>
      <c r="BA1287" s="307"/>
      <c r="BB1287" s="307"/>
      <c r="BC1287" s="307"/>
      <c r="BD1287" s="307"/>
      <c r="BE1287" s="307"/>
      <c r="BF1287" s="307"/>
      <c r="BG1287" s="307"/>
      <c r="BH1287" s="307"/>
      <c r="BI1287" s="307"/>
      <c r="BJ1287" s="307"/>
      <c r="BK1287" s="307"/>
      <c r="BL1287" s="307"/>
      <c r="BM1287" s="307"/>
      <c r="BN1287" s="307"/>
      <c r="BO1287" s="307"/>
      <c r="BP1287" s="307"/>
      <c r="BQ1287" s="307"/>
      <c r="BR1287" s="307"/>
      <c r="BS1287" s="307"/>
      <c r="BT1287" s="307"/>
      <c r="BU1287" s="307"/>
      <c r="BV1287" s="307"/>
      <c r="BW1287" s="307"/>
      <c r="BX1287" s="307"/>
      <c r="BY1287" s="307"/>
      <c r="BZ1287" s="307"/>
      <c r="CA1287" s="307"/>
      <c r="CB1287" s="307"/>
      <c r="CC1287" s="307"/>
      <c r="CD1287" s="307"/>
      <c r="CE1287" s="307"/>
      <c r="CF1287" s="307"/>
      <c r="CG1287" s="307"/>
      <c r="CH1287" s="307"/>
      <c r="CI1287" s="307"/>
      <c r="CJ1287" s="307"/>
      <c r="CK1287" s="307"/>
      <c r="CL1287" s="307"/>
      <c r="CN1287" s="306"/>
      <c r="CO1287" s="307"/>
      <c r="CP1287" s="307"/>
      <c r="CQ1287" s="307"/>
      <c r="CR1287" s="307"/>
      <c r="CS1287" s="307"/>
      <c r="CT1287" s="307"/>
      <c r="CU1287" s="307"/>
      <c r="CV1287" s="307"/>
      <c r="CW1287" s="307"/>
      <c r="CX1287" s="307"/>
      <c r="CY1287" s="307"/>
      <c r="CZ1287" s="307"/>
      <c r="DA1287" s="307"/>
      <c r="DB1287" s="307"/>
      <c r="DC1287" s="307"/>
      <c r="DD1287" s="307"/>
      <c r="DE1287" s="307"/>
      <c r="DF1287" s="307"/>
      <c r="DG1287" s="307"/>
      <c r="DH1287" s="307"/>
      <c r="DI1287" s="307"/>
      <c r="DJ1287" s="307"/>
      <c r="DK1287" s="307"/>
      <c r="DL1287" s="307"/>
    </row>
    <row r="1288" spans="1:116" x14ac:dyDescent="0.35">
      <c r="B1288" t="str">
        <f>E1288</f>
        <v>1288 SUB-S</v>
      </c>
      <c r="D1288" t="s">
        <v>773</v>
      </c>
      <c r="E1288" s="8" t="str">
        <f t="shared" si="1679"/>
        <v>1288 SUB-S</v>
      </c>
      <c r="G1288" s="175" t="s">
        <v>464</v>
      </c>
      <c r="H1288" s="12"/>
      <c r="I1288" s="60"/>
      <c r="J1288" s="60"/>
      <c r="K1288" s="16">
        <v>0.1</v>
      </c>
      <c r="L1288" s="16">
        <v>0.1</v>
      </c>
      <c r="M1288" s="16">
        <v>0.1</v>
      </c>
      <c r="N1288" s="16">
        <v>0.1</v>
      </c>
      <c r="O1288" s="16">
        <v>0.1</v>
      </c>
      <c r="P1288" s="16">
        <v>0.1</v>
      </c>
      <c r="R1288" s="20"/>
      <c r="S1288" s="150" cm="1">
        <f t="array" ref="S1288">INDEX($K:$P,ROW(),MATCH(S$3,$K$2:$P$2,0))</f>
        <v>0.1</v>
      </c>
      <c r="T1288" s="150" cm="1">
        <f t="array" ref="T1288">INDEX($K:$P,ROW(),MATCH(T$3,$K$2:$P$2,0))</f>
        <v>0.1</v>
      </c>
      <c r="U1288" s="150" cm="1">
        <f t="array" ref="U1288">INDEX($K:$P,ROW(),MATCH(U$3,$K$2:$P$2,0))</f>
        <v>0.1</v>
      </c>
      <c r="V1288" s="150" cm="1">
        <f t="array" ref="V1288">INDEX($K:$P,ROW(),MATCH(V$3,$K$2:$P$2,0))</f>
        <v>0.1</v>
      </c>
      <c r="W1288" s="150" cm="1">
        <f t="array" ref="W1288">INDEX($K:$P,ROW(),MATCH(W$3,$K$2:$P$2,0))</f>
        <v>0.1</v>
      </c>
      <c r="X1288" s="150" cm="1">
        <f t="array" ref="X1288">INDEX($K:$P,ROW(),MATCH(X$3,$K$2:$P$2,0))</f>
        <v>0.1</v>
      </c>
      <c r="Y1288" s="150" cm="1">
        <f t="array" ref="Y1288">INDEX($K:$P,ROW(),MATCH(Y$3,$K$2:$P$2,0))</f>
        <v>0.1</v>
      </c>
      <c r="Z1288" s="150" cm="1">
        <f t="array" ref="Z1288">INDEX($K:$P,ROW(),MATCH(Z$3,$K$2:$P$2,0))</f>
        <v>0.1</v>
      </c>
      <c r="AA1288" s="150" cm="1">
        <f t="array" ref="AA1288">INDEX($K:$P,ROW(),MATCH(AA$3,$K$2:$P$2,0))</f>
        <v>0.1</v>
      </c>
      <c r="AB1288" s="150" cm="1">
        <f t="array" ref="AB1288">INDEX($K:$P,ROW(),MATCH(AB$3,$K$2:$P$2,0))</f>
        <v>0.1</v>
      </c>
      <c r="AC1288" s="150" cm="1">
        <f t="array" ref="AC1288">INDEX($K:$P,ROW(),MATCH(AC$3,$K$2:$P$2,0))</f>
        <v>0.1</v>
      </c>
      <c r="AD1288" s="150" cm="1">
        <f t="array" ref="AD1288">INDEX($K:$P,ROW(),MATCH(AD$3,$K$2:$P$2,0))</f>
        <v>0.1</v>
      </c>
      <c r="AE1288" s="150" cm="1">
        <f t="array" ref="AE1288">INDEX($K:$P,ROW(),MATCH(AE$3,$K$2:$P$2,0))</f>
        <v>0.1</v>
      </c>
      <c r="AF1288" s="150" cm="1">
        <f t="array" ref="AF1288">INDEX($K:$P,ROW(),MATCH(AF$3,$K$2:$P$2,0))</f>
        <v>0.1</v>
      </c>
      <c r="AG1288" s="150" cm="1">
        <f t="array" ref="AG1288">INDEX($K:$P,ROW(),MATCH(AG$3,$K$2:$P$2,0))</f>
        <v>0.1</v>
      </c>
      <c r="AH1288" s="150" cm="1">
        <f t="array" ref="AH1288">INDEX($K:$P,ROW(),MATCH(AH$3,$K$2:$P$2,0))</f>
        <v>0.1</v>
      </c>
      <c r="AI1288" s="150" cm="1">
        <f t="array" ref="AI1288">INDEX($K:$P,ROW(),MATCH(AI$3,$K$2:$P$2,0))</f>
        <v>0.1</v>
      </c>
      <c r="AJ1288" s="150" cm="1">
        <f t="array" ref="AJ1288">INDEX($K:$P,ROW(),MATCH(AJ$3,$K$2:$P$2,0))</f>
        <v>0.1</v>
      </c>
      <c r="AK1288" s="150" cm="1">
        <f t="array" ref="AK1288">INDEX($K:$P,ROW(),MATCH(AK$3,$K$2:$P$2,0))</f>
        <v>0.1</v>
      </c>
      <c r="AL1288" s="150" cm="1">
        <f t="array" ref="AL1288">INDEX($K:$P,ROW(),MATCH(AL$3,$K$2:$P$2,0))</f>
        <v>0.1</v>
      </c>
      <c r="AM1288" s="150" cm="1">
        <f t="array" ref="AM1288">INDEX($K:$P,ROW(),MATCH(AM$3,$K$2:$P$2,0))</f>
        <v>0.1</v>
      </c>
      <c r="AN1288" s="150" cm="1">
        <f t="array" ref="AN1288">INDEX($K:$P,ROW(),MATCH(AN$3,$K$2:$P$2,0))</f>
        <v>0.1</v>
      </c>
      <c r="AO1288" s="150" cm="1">
        <f t="array" ref="AO1288">INDEX($K:$P,ROW(),MATCH(AO$3,$K$2:$P$2,0))</f>
        <v>0.1</v>
      </c>
      <c r="AP1288" s="150" cm="1">
        <f t="array" ref="AP1288">INDEX($K:$P,ROW(),MATCH(AP$3,$K$2:$P$2,0))</f>
        <v>0.1</v>
      </c>
      <c r="AQ1288" s="150" cm="1">
        <f t="array" ref="AQ1288">INDEX($K:$P,ROW(),MATCH(AQ$3,$K$2:$P$2,0))</f>
        <v>0.1</v>
      </c>
      <c r="AR1288" s="150" cm="1">
        <f t="array" ref="AR1288">INDEX($K:$P,ROW(),MATCH(AR$3,$K$2:$P$2,0))</f>
        <v>0.1</v>
      </c>
      <c r="AS1288" s="150" cm="1">
        <f t="array" ref="AS1288">INDEX($K:$P,ROW(),MATCH(AS$3,$K$2:$P$2,0))</f>
        <v>0.1</v>
      </c>
      <c r="AT1288" s="150" cm="1">
        <f t="array" ref="AT1288">INDEX($K:$P,ROW(),MATCH(AT$3,$K$2:$P$2,0))</f>
        <v>0.1</v>
      </c>
      <c r="AU1288" s="150" cm="1">
        <f t="array" ref="AU1288">INDEX($K:$P,ROW(),MATCH(AU$3,$K$2:$P$2,0))</f>
        <v>0.1</v>
      </c>
      <c r="AV1288" s="150" cm="1">
        <f t="array" ref="AV1288">INDEX($K:$P,ROW(),MATCH(AV$3,$K$2:$P$2,0))</f>
        <v>0.1</v>
      </c>
      <c r="AW1288" s="150" cm="1">
        <f t="array" ref="AW1288">INDEX($K:$P,ROW(),MATCH(AW$3,$K$2:$P$2,0))</f>
        <v>0.1</v>
      </c>
      <c r="AX1288" s="150" cm="1">
        <f t="array" ref="AX1288">INDEX($K:$P,ROW(),MATCH(AX$3,$K$2:$P$2,0))</f>
        <v>0.1</v>
      </c>
      <c r="AY1288" s="150" cm="1">
        <f t="array" ref="AY1288">INDEX($K:$P,ROW(),MATCH(AY$3,$K$2:$P$2,0))</f>
        <v>0.1</v>
      </c>
      <c r="AZ1288" s="150" cm="1">
        <f t="array" ref="AZ1288">INDEX($K:$P,ROW(),MATCH(AZ$3,$K$2:$P$2,0))</f>
        <v>0.1</v>
      </c>
      <c r="BA1288" s="150" cm="1">
        <f t="array" ref="BA1288">INDEX($K:$P,ROW(),MATCH(BA$3,$K$2:$P$2,0))</f>
        <v>0.1</v>
      </c>
      <c r="BB1288" s="150" cm="1">
        <f t="array" ref="BB1288">INDEX($K:$P,ROW(),MATCH(BB$3,$K$2:$P$2,0))</f>
        <v>0.1</v>
      </c>
      <c r="BC1288" s="150" cm="1">
        <f t="array" ref="BC1288">INDEX($K:$P,ROW(),MATCH(BC$3,$K$2:$P$2,0))</f>
        <v>0.1</v>
      </c>
      <c r="BD1288" s="150" cm="1">
        <f t="array" ref="BD1288">INDEX($K:$P,ROW(),MATCH(BD$3,$K$2:$P$2,0))</f>
        <v>0.1</v>
      </c>
      <c r="BE1288" s="150" cm="1">
        <f t="array" ref="BE1288">INDEX($K:$P,ROW(),MATCH(BE$3,$K$2:$P$2,0))</f>
        <v>0.1</v>
      </c>
      <c r="BF1288" s="150" cm="1">
        <f t="array" ref="BF1288">INDEX($K:$P,ROW(),MATCH(BF$3,$K$2:$P$2,0))</f>
        <v>0.1</v>
      </c>
      <c r="BG1288" s="150" cm="1">
        <f t="array" ref="BG1288">INDEX($K:$P,ROW(),MATCH(BG$3,$K$2:$P$2,0))</f>
        <v>0.1</v>
      </c>
      <c r="BH1288" s="150" cm="1">
        <f t="array" ref="BH1288">INDEX($K:$P,ROW(),MATCH(BH$3,$K$2:$P$2,0))</f>
        <v>0.1</v>
      </c>
      <c r="BI1288" s="150" cm="1">
        <f t="array" ref="BI1288">INDEX($K:$P,ROW(),MATCH(BI$3,$K$2:$P$2,0))</f>
        <v>0.1</v>
      </c>
      <c r="BJ1288" s="150" cm="1">
        <f t="array" ref="BJ1288">INDEX($K:$P,ROW(),MATCH(BJ$3,$K$2:$P$2,0))</f>
        <v>0.1</v>
      </c>
      <c r="BK1288" s="150" cm="1">
        <f t="array" ref="BK1288">INDEX($K:$P,ROW(),MATCH(BK$3,$K$2:$P$2,0))</f>
        <v>0.1</v>
      </c>
      <c r="BL1288" s="150" cm="1">
        <f t="array" ref="BL1288">INDEX($K:$P,ROW(),MATCH(BL$3,$K$2:$P$2,0))</f>
        <v>0.1</v>
      </c>
      <c r="BM1288" s="150" cm="1">
        <f t="array" ref="BM1288">INDEX($K:$P,ROW(),MATCH(BM$3,$K$2:$P$2,0))</f>
        <v>0.1</v>
      </c>
      <c r="BN1288" s="150" cm="1">
        <f t="array" ref="BN1288">INDEX($K:$P,ROW(),MATCH(BN$3,$K$2:$P$2,0))</f>
        <v>0.1</v>
      </c>
      <c r="BO1288" s="150" cm="1">
        <f t="array" ref="BO1288">INDEX($K:$P,ROW(),MATCH(BO$3,$K$2:$P$2,0))</f>
        <v>0.1</v>
      </c>
      <c r="BP1288" s="150" cm="1">
        <f t="array" ref="BP1288">INDEX($K:$P,ROW(),MATCH(BP$3,$K$2:$P$2,0))</f>
        <v>0.1</v>
      </c>
      <c r="BQ1288" s="150" cm="1">
        <f t="array" ref="BQ1288">INDEX($K:$P,ROW(),MATCH(BQ$3,$K$2:$P$2,0))</f>
        <v>0.1</v>
      </c>
      <c r="BR1288" s="150" cm="1">
        <f t="array" ref="BR1288">INDEX($K:$P,ROW(),MATCH(BR$3,$K$2:$P$2,0))</f>
        <v>0.1</v>
      </c>
      <c r="BS1288" s="150" cm="1">
        <f t="array" ref="BS1288">INDEX($K:$P,ROW(),MATCH(BS$3,$K$2:$P$2,0))</f>
        <v>0.1</v>
      </c>
      <c r="BT1288" s="150" cm="1">
        <f t="array" ref="BT1288">INDEX($K:$P,ROW(),MATCH(BT$3,$K$2:$P$2,0))</f>
        <v>0.1</v>
      </c>
      <c r="BU1288" s="150" cm="1">
        <f t="array" ref="BU1288">INDEX($K:$P,ROW(),MATCH(BU$3,$K$2:$P$2,0))</f>
        <v>0.1</v>
      </c>
      <c r="BV1288" s="150" cm="1">
        <f t="array" ref="BV1288">INDEX($K:$P,ROW(),MATCH(BV$3,$K$2:$P$2,0))</f>
        <v>0.1</v>
      </c>
      <c r="BW1288" s="150" cm="1">
        <f t="array" ref="BW1288">INDEX($K:$P,ROW(),MATCH(BW$3,$K$2:$P$2,0))</f>
        <v>0.1</v>
      </c>
      <c r="BX1288" s="150" cm="1">
        <f t="array" ref="BX1288">INDEX($K:$P,ROW(),MATCH(BX$3,$K$2:$P$2,0))</f>
        <v>0.1</v>
      </c>
      <c r="BY1288" s="150" cm="1">
        <f t="array" ref="BY1288">INDEX($K:$P,ROW(),MATCH(BY$3,$K$2:$P$2,0))</f>
        <v>0.1</v>
      </c>
      <c r="BZ1288" s="150" cm="1">
        <f t="array" ref="BZ1288">INDEX($K:$P,ROW(),MATCH(BZ$3,$K$2:$P$2,0))</f>
        <v>0.1</v>
      </c>
      <c r="CA1288" s="150" cm="1">
        <f t="array" ref="CA1288">INDEX($K:$P,ROW(),MATCH(CA$3,$K$2:$P$2,0))</f>
        <v>0.1</v>
      </c>
      <c r="CB1288" s="150" cm="1">
        <f t="array" ref="CB1288">INDEX($K:$P,ROW(),MATCH(CB$3,$K$2:$P$2,0))</f>
        <v>0.1</v>
      </c>
      <c r="CC1288" s="150" cm="1">
        <f t="array" ref="CC1288">INDEX($K:$P,ROW(),MATCH(CC$3,$K$2:$P$2,0))</f>
        <v>0.1</v>
      </c>
      <c r="CD1288" s="150" cm="1">
        <f t="array" ref="CD1288">INDEX($K:$P,ROW(),MATCH(CD$3,$K$2:$P$2,0))</f>
        <v>0.1</v>
      </c>
      <c r="CE1288" s="150" cm="1">
        <f t="array" ref="CE1288">INDEX($K:$P,ROW(),MATCH(CE$3,$K$2:$P$2,0))</f>
        <v>0.1</v>
      </c>
      <c r="CF1288" s="150" cm="1">
        <f t="array" ref="CF1288">INDEX($K:$P,ROW(),MATCH(CF$3,$K$2:$P$2,0))</f>
        <v>0.1</v>
      </c>
      <c r="CG1288" s="150" cm="1">
        <f t="array" ref="CG1288">INDEX($K:$P,ROW(),MATCH(CG$3,$K$2:$P$2,0))</f>
        <v>0.1</v>
      </c>
      <c r="CH1288" s="150" cm="1">
        <f t="array" ref="CH1288">INDEX($K:$P,ROW(),MATCH(CH$3,$K$2:$P$2,0))</f>
        <v>0.1</v>
      </c>
      <c r="CI1288" s="150" cm="1">
        <f t="array" ref="CI1288">INDEX($K:$P,ROW(),MATCH(CI$3,$K$2:$P$2,0))</f>
        <v>0.1</v>
      </c>
      <c r="CJ1288" s="150" cm="1">
        <f t="array" ref="CJ1288">INDEX($K:$P,ROW(),MATCH(CJ$3,$K$2:$P$2,0))</f>
        <v>0.1</v>
      </c>
      <c r="CK1288" s="150" cm="1">
        <f t="array" ref="CK1288">INDEX($K:$P,ROW(),MATCH(CK$3,$K$2:$P$2,0))</f>
        <v>0.1</v>
      </c>
      <c r="CL1288" s="150" cm="1">
        <f t="array" ref="CL1288">INDEX($K:$P,ROW(),MATCH(CL$3,$K$2:$P$2,0))</f>
        <v>0.1</v>
      </c>
      <c r="CN1288" s="60"/>
      <c r="CO1288" s="150" t="e" cm="1">
        <f t="array" ref="CO1288">INDEX($K:$P,ROW(),MATCH(CO$3,$K$2:$P$2,0))</f>
        <v>#N/A</v>
      </c>
      <c r="CP1288" s="150" t="e" cm="1">
        <f t="array" ref="CP1288">INDEX($K:$P,ROW(),MATCH(CP$3,$K$2:$P$2,0))</f>
        <v>#N/A</v>
      </c>
      <c r="CQ1288" s="150" t="e" cm="1">
        <f t="array" ref="CQ1288">INDEX($K:$P,ROW(),MATCH(CQ$3,$K$2:$P$2,0))</f>
        <v>#N/A</v>
      </c>
      <c r="CR1288" s="150" t="e" cm="1">
        <f t="array" ref="CR1288">INDEX($K:$P,ROW(),MATCH(CR$3,$K$2:$P$2,0))</f>
        <v>#N/A</v>
      </c>
      <c r="CS1288" s="150" t="e" cm="1">
        <f t="array" ref="CS1288">INDEX($K:$P,ROW(),MATCH(CS$3,$K$2:$P$2,0))</f>
        <v>#N/A</v>
      </c>
      <c r="CT1288" s="150" t="e" cm="1">
        <f t="array" ref="CT1288">INDEX($K:$P,ROW(),MATCH(CT$3,$K$2:$P$2,0))</f>
        <v>#N/A</v>
      </c>
      <c r="CU1288" s="150" t="e" cm="1">
        <f t="array" ref="CU1288">INDEX($K:$P,ROW(),MATCH(CU$3,$K$2:$P$2,0))</f>
        <v>#N/A</v>
      </c>
      <c r="CV1288" s="150" t="e" cm="1">
        <f t="array" ref="CV1288">INDEX($K:$P,ROW(),MATCH(CV$3,$K$2:$P$2,0))</f>
        <v>#N/A</v>
      </c>
      <c r="CW1288" s="150" t="e" cm="1">
        <f t="array" ref="CW1288">INDEX($K:$P,ROW(),MATCH(CW$3,$K$2:$P$2,0))</f>
        <v>#N/A</v>
      </c>
      <c r="CX1288" s="150" t="e" cm="1">
        <f t="array" ref="CX1288">INDEX($K:$P,ROW(),MATCH(CX$3,$K$2:$P$2,0))</f>
        <v>#N/A</v>
      </c>
      <c r="CY1288" s="150" t="e" cm="1">
        <f t="array" ref="CY1288">INDEX($K:$P,ROW(),MATCH(CY$3,$K$2:$P$2,0))</f>
        <v>#N/A</v>
      </c>
      <c r="CZ1288" s="150" t="e" cm="1">
        <f t="array" ref="CZ1288">INDEX($K:$P,ROW(),MATCH(CZ$3,$K$2:$P$2,0))</f>
        <v>#N/A</v>
      </c>
      <c r="DA1288" s="150" t="e" cm="1">
        <f t="array" ref="DA1288">INDEX($K:$P,ROW(),MATCH(DA$3,$K$2:$P$2,0))</f>
        <v>#N/A</v>
      </c>
      <c r="DB1288" s="150" t="e" cm="1">
        <f t="array" ref="DB1288">INDEX($K:$P,ROW(),MATCH(DB$3,$K$2:$P$2,0))</f>
        <v>#N/A</v>
      </c>
      <c r="DC1288" s="150" t="e" cm="1">
        <f t="array" ref="DC1288">INDEX($K:$P,ROW(),MATCH(DC$3,$K$2:$P$2,0))</f>
        <v>#N/A</v>
      </c>
      <c r="DD1288" s="150" t="e" cm="1">
        <f t="array" ref="DD1288">INDEX($K:$P,ROW(),MATCH(DD$3,$K$2:$P$2,0))</f>
        <v>#N/A</v>
      </c>
      <c r="DE1288" s="150" t="e" cm="1">
        <f t="array" ref="DE1288">INDEX($K:$P,ROW(),MATCH(DE$3,$K$2:$P$2,0))</f>
        <v>#N/A</v>
      </c>
      <c r="DF1288" s="150" t="e" cm="1">
        <f t="array" ref="DF1288">INDEX($K:$P,ROW(),MATCH(DF$3,$K$2:$P$2,0))</f>
        <v>#N/A</v>
      </c>
      <c r="DG1288" s="150" t="e" cm="1">
        <f t="array" ref="DG1288">INDEX($K:$P,ROW(),MATCH(DG$3,$K$2:$P$2,0))</f>
        <v>#N/A</v>
      </c>
      <c r="DH1288" s="150" t="e" cm="1">
        <f t="array" ref="DH1288">INDEX($K:$P,ROW(),MATCH(DH$3,$K$2:$P$2,0))</f>
        <v>#N/A</v>
      </c>
      <c r="DI1288" s="150" t="e" cm="1">
        <f t="array" ref="DI1288">INDEX($K:$P,ROW(),MATCH(DI$3,$K$2:$P$2,0))</f>
        <v>#N/A</v>
      </c>
      <c r="DJ1288" s="150" t="e" cm="1">
        <f t="array" ref="DJ1288">INDEX($K:$P,ROW(),MATCH(DJ$3,$K$2:$P$2,0))</f>
        <v>#N/A</v>
      </c>
      <c r="DK1288" s="150" t="e" cm="1">
        <f t="array" ref="DK1288">INDEX($K:$P,ROW(),MATCH(DK$3,$K$2:$P$2,0))</f>
        <v>#N/A</v>
      </c>
      <c r="DL1288" s="150" t="e" cm="1">
        <f t="array" ref="DL1288">INDEX($K:$P,ROW(),MATCH(DL$3,$K$2:$P$2,0))</f>
        <v>#N/A</v>
      </c>
    </row>
    <row r="1289" spans="1:116" x14ac:dyDescent="0.35">
      <c r="D1289" t="s">
        <v>773</v>
      </c>
      <c r="E1289" s="8" t="str">
        <f t="shared" si="1679"/>
        <v>1289 SUB-S</v>
      </c>
      <c r="G1289" s="66" t="s">
        <v>164</v>
      </c>
      <c r="S1289" s="72"/>
      <c r="T1289" s="72"/>
      <c r="U1289" s="72"/>
      <c r="V1289" s="72"/>
      <c r="W1289" s="72"/>
      <c r="X1289" s="72"/>
      <c r="Y1289" s="72"/>
      <c r="Z1289" s="72"/>
      <c r="AA1289" s="72"/>
      <c r="AB1289" s="72"/>
      <c r="AC1289" s="72"/>
      <c r="AD1289" s="72"/>
      <c r="AE1289" s="72"/>
      <c r="AF1289" s="72"/>
      <c r="AG1289" s="72"/>
      <c r="AH1289" s="72"/>
      <c r="AI1289" s="72"/>
      <c r="AJ1289" s="72"/>
      <c r="AK1289" s="72"/>
      <c r="AL1289" s="72"/>
      <c r="AM1289" s="72"/>
      <c r="AN1289" s="72"/>
      <c r="AO1289" s="72"/>
      <c r="AP1289" s="72"/>
      <c r="AQ1289" s="72"/>
      <c r="AR1289" s="72"/>
      <c r="AS1289" s="72"/>
      <c r="AT1289" s="72"/>
      <c r="AU1289" s="72"/>
      <c r="AV1289" s="72"/>
      <c r="AW1289" s="72"/>
      <c r="AX1289" s="72"/>
      <c r="AY1289" s="72"/>
      <c r="AZ1289" s="72"/>
      <c r="BA1289" s="72"/>
      <c r="BB1289" s="72"/>
      <c r="BC1289" s="72"/>
      <c r="BD1289" s="72"/>
      <c r="BE1289" s="72"/>
      <c r="BF1289" s="72"/>
      <c r="BG1289" s="72"/>
      <c r="BH1289" s="72"/>
      <c r="BI1289" s="72"/>
      <c r="BJ1289" s="72"/>
      <c r="BK1289" s="72"/>
      <c r="BL1289" s="72"/>
      <c r="BM1289" s="72"/>
      <c r="BN1289" s="72"/>
      <c r="BO1289" s="72"/>
      <c r="BP1289" s="72"/>
      <c r="BQ1289" s="72"/>
      <c r="BR1289" s="72"/>
      <c r="BS1289" s="72"/>
      <c r="BT1289" s="72"/>
      <c r="BU1289" s="72"/>
      <c r="BV1289" s="72"/>
      <c r="BW1289" s="72"/>
      <c r="BX1289" s="72"/>
      <c r="BY1289" s="72"/>
      <c r="BZ1289" s="72"/>
      <c r="CA1289" s="72"/>
      <c r="CB1289" s="72"/>
      <c r="CC1289" s="72"/>
      <c r="CD1289" s="72"/>
      <c r="CE1289" s="72"/>
      <c r="CF1289" s="72"/>
      <c r="CG1289" s="72"/>
      <c r="CH1289" s="72"/>
      <c r="CI1289" s="72"/>
      <c r="CJ1289" s="72"/>
      <c r="CK1289" s="72"/>
      <c r="CL1289" s="72"/>
      <c r="CO1289" s="72"/>
      <c r="CP1289" s="72"/>
      <c r="CQ1289" s="72"/>
      <c r="CR1289" s="72"/>
      <c r="CS1289" s="72"/>
      <c r="CT1289" s="72"/>
      <c r="CU1289" s="72"/>
      <c r="CV1289" s="72"/>
      <c r="CW1289" s="72"/>
      <c r="CX1289" s="72"/>
      <c r="CY1289" s="72"/>
      <c r="CZ1289" s="72"/>
      <c r="DA1289" s="72"/>
      <c r="DB1289" s="72"/>
      <c r="DC1289" s="72"/>
      <c r="DD1289" s="72"/>
      <c r="DE1289" s="72"/>
      <c r="DF1289" s="72"/>
      <c r="DG1289" s="72"/>
      <c r="DH1289" s="72"/>
      <c r="DI1289" s="72"/>
      <c r="DJ1289" s="72"/>
      <c r="DK1289" s="72"/>
      <c r="DL1289" s="72"/>
    </row>
    <row r="1290" spans="1:116" x14ac:dyDescent="0.35">
      <c r="B1290" s="6"/>
      <c r="C1290" s="6"/>
      <c r="D1290" t="s">
        <v>773</v>
      </c>
      <c r="E1290" s="8" t="str">
        <f t="shared" si="1679"/>
        <v>1290 SUB-S</v>
      </c>
      <c r="G1290" s="145" t="str">
        <f>"% of "&amp;G1305&amp;"s "&amp;"- conversion to new subscriber"</f>
        <v>% of primary units - conversion to new subscriber</v>
      </c>
      <c r="H1290" s="12"/>
      <c r="I1290" s="60"/>
      <c r="J1290" s="60"/>
      <c r="S1290" s="72"/>
      <c r="T1290" s="72"/>
      <c r="U1290" s="72"/>
      <c r="V1290" s="72"/>
      <c r="W1290" s="72"/>
      <c r="X1290" s="72"/>
      <c r="Y1290" s="72"/>
      <c r="Z1290" s="72"/>
      <c r="AA1290" s="72"/>
      <c r="AB1290" s="72"/>
      <c r="AC1290" s="72"/>
      <c r="AD1290" s="72"/>
      <c r="AE1290" s="72"/>
      <c r="AF1290" s="72"/>
      <c r="AG1290" s="72"/>
      <c r="AH1290" s="72"/>
      <c r="AI1290" s="72"/>
      <c r="AJ1290" s="72"/>
      <c r="AK1290" s="72"/>
      <c r="AL1290" s="72"/>
      <c r="AM1290" s="72"/>
      <c r="AN1290" s="72"/>
      <c r="AO1290" s="72"/>
      <c r="AP1290" s="72"/>
      <c r="AQ1290" s="72"/>
      <c r="AR1290" s="72"/>
      <c r="AS1290" s="72"/>
      <c r="AT1290" s="72"/>
      <c r="AU1290" s="72"/>
      <c r="AV1290" s="72"/>
      <c r="AW1290" s="72"/>
      <c r="AX1290" s="72"/>
      <c r="AY1290" s="72"/>
      <c r="AZ1290" s="72"/>
      <c r="BA1290" s="72"/>
      <c r="BB1290" s="72"/>
      <c r="BC1290" s="72"/>
      <c r="BD1290" s="72"/>
      <c r="BE1290" s="72"/>
      <c r="BF1290" s="72"/>
      <c r="BG1290" s="72"/>
      <c r="BH1290" s="72"/>
      <c r="BI1290" s="72"/>
      <c r="BJ1290" s="72"/>
      <c r="BK1290" s="72"/>
      <c r="BL1290" s="72"/>
      <c r="BM1290" s="72"/>
      <c r="BN1290" s="72"/>
      <c r="BO1290" s="72"/>
      <c r="BP1290" s="72"/>
      <c r="BQ1290" s="72"/>
      <c r="BR1290" s="72"/>
      <c r="BS1290" s="72"/>
      <c r="BT1290" s="72"/>
      <c r="BU1290" s="72"/>
      <c r="BV1290" s="72"/>
      <c r="BW1290" s="72"/>
      <c r="BX1290" s="72"/>
      <c r="BY1290" s="72"/>
      <c r="BZ1290" s="72"/>
      <c r="CA1290" s="72"/>
      <c r="CB1290" s="72"/>
      <c r="CC1290" s="72"/>
      <c r="CD1290" s="72"/>
      <c r="CE1290" s="72"/>
      <c r="CF1290" s="72"/>
      <c r="CG1290" s="72"/>
      <c r="CH1290" s="72"/>
      <c r="CI1290" s="72"/>
      <c r="CJ1290" s="72"/>
      <c r="CK1290" s="72"/>
      <c r="CL1290" s="72"/>
      <c r="CN1290" s="60"/>
      <c r="CO1290" s="72"/>
      <c r="CP1290" s="72"/>
      <c r="CQ1290" s="72"/>
      <c r="CR1290" s="72"/>
      <c r="CS1290" s="72"/>
      <c r="CT1290" s="72"/>
      <c r="CU1290" s="72"/>
      <c r="CV1290" s="72"/>
      <c r="CW1290" s="72"/>
      <c r="CX1290" s="72"/>
      <c r="CY1290" s="72"/>
      <c r="CZ1290" s="72"/>
      <c r="DA1290" s="72"/>
      <c r="DB1290" s="72"/>
      <c r="DC1290" s="72"/>
      <c r="DD1290" s="72"/>
      <c r="DE1290" s="72"/>
      <c r="DF1290" s="72"/>
      <c r="DG1290" s="72"/>
      <c r="DH1290" s="72"/>
      <c r="DI1290" s="72"/>
      <c r="DJ1290" s="72"/>
      <c r="DK1290" s="72"/>
      <c r="DL1290" s="72"/>
    </row>
    <row r="1291" spans="1:116" x14ac:dyDescent="0.35">
      <c r="B1291" s="6"/>
      <c r="C1291" s="6"/>
      <c r="D1291" t="s">
        <v>773</v>
      </c>
      <c r="E1291" s="8" t="str">
        <f t="shared" si="1679"/>
        <v>1291 SUB-S</v>
      </c>
      <c r="K1291" s="15">
        <f>SUMIF($4:$4,K$2-1,1291:1291)</f>
        <v>0</v>
      </c>
      <c r="L1291" s="15">
        <f ca="1">K1295</f>
        <v>11400</v>
      </c>
      <c r="M1291" s="15">
        <f ca="1">L1295</f>
        <v>22800</v>
      </c>
      <c r="N1291" s="15">
        <f ca="1">M1295</f>
        <v>34200</v>
      </c>
      <c r="O1291" s="15">
        <f ca="1">N1295</f>
        <v>45600</v>
      </c>
      <c r="P1291" s="15">
        <f ca="1">O1295</f>
        <v>57000</v>
      </c>
      <c r="R1291" s="15"/>
      <c r="S1291" s="76">
        <f t="shared" ref="S1291" si="1680">R1295</f>
        <v>0</v>
      </c>
      <c r="T1291" s="76">
        <f t="shared" ref="T1291:AY1291" ca="1" si="1681">S1295</f>
        <v>950</v>
      </c>
      <c r="U1291" s="76">
        <f t="shared" ca="1" si="1681"/>
        <v>1900</v>
      </c>
      <c r="V1291" s="76">
        <f t="shared" ca="1" si="1681"/>
        <v>2850</v>
      </c>
      <c r="W1291" s="76">
        <f t="shared" ca="1" si="1681"/>
        <v>3800</v>
      </c>
      <c r="X1291" s="76">
        <f t="shared" ca="1" si="1681"/>
        <v>4750</v>
      </c>
      <c r="Y1291" s="76">
        <f t="shared" ca="1" si="1681"/>
        <v>5700</v>
      </c>
      <c r="Z1291" s="76">
        <f t="shared" ca="1" si="1681"/>
        <v>6650</v>
      </c>
      <c r="AA1291" s="76">
        <f t="shared" ca="1" si="1681"/>
        <v>7600</v>
      </c>
      <c r="AB1291" s="76">
        <f t="shared" ca="1" si="1681"/>
        <v>8550</v>
      </c>
      <c r="AC1291" s="76">
        <f t="shared" ca="1" si="1681"/>
        <v>9500</v>
      </c>
      <c r="AD1291" s="76">
        <f t="shared" ca="1" si="1681"/>
        <v>10450</v>
      </c>
      <c r="AE1291" s="76">
        <f t="shared" ca="1" si="1681"/>
        <v>11400</v>
      </c>
      <c r="AF1291" s="76">
        <f t="shared" ca="1" si="1681"/>
        <v>12350</v>
      </c>
      <c r="AG1291" s="76">
        <f t="shared" ca="1" si="1681"/>
        <v>13300</v>
      </c>
      <c r="AH1291" s="76">
        <f t="shared" ca="1" si="1681"/>
        <v>14250</v>
      </c>
      <c r="AI1291" s="76">
        <f t="shared" ca="1" si="1681"/>
        <v>15200</v>
      </c>
      <c r="AJ1291" s="76">
        <f t="shared" ca="1" si="1681"/>
        <v>16150</v>
      </c>
      <c r="AK1291" s="76">
        <f t="shared" ca="1" si="1681"/>
        <v>17100</v>
      </c>
      <c r="AL1291" s="76">
        <f t="shared" ca="1" si="1681"/>
        <v>18050</v>
      </c>
      <c r="AM1291" s="76">
        <f t="shared" ca="1" si="1681"/>
        <v>19000</v>
      </c>
      <c r="AN1291" s="76">
        <f t="shared" ca="1" si="1681"/>
        <v>19950</v>
      </c>
      <c r="AO1291" s="76">
        <f t="shared" ca="1" si="1681"/>
        <v>20900</v>
      </c>
      <c r="AP1291" s="76">
        <f t="shared" ca="1" si="1681"/>
        <v>21850</v>
      </c>
      <c r="AQ1291" s="76">
        <f t="shared" ca="1" si="1681"/>
        <v>22800</v>
      </c>
      <c r="AR1291" s="76">
        <f t="shared" ca="1" si="1681"/>
        <v>23750</v>
      </c>
      <c r="AS1291" s="76">
        <f t="shared" ca="1" si="1681"/>
        <v>24700</v>
      </c>
      <c r="AT1291" s="76">
        <f t="shared" ca="1" si="1681"/>
        <v>25650</v>
      </c>
      <c r="AU1291" s="76">
        <f t="shared" ca="1" si="1681"/>
        <v>26600</v>
      </c>
      <c r="AV1291" s="76">
        <f t="shared" ca="1" si="1681"/>
        <v>27550</v>
      </c>
      <c r="AW1291" s="76">
        <f t="shared" ca="1" si="1681"/>
        <v>28500</v>
      </c>
      <c r="AX1291" s="76">
        <f t="shared" ca="1" si="1681"/>
        <v>29450</v>
      </c>
      <c r="AY1291" s="76">
        <f t="shared" ca="1" si="1681"/>
        <v>30400</v>
      </c>
      <c r="AZ1291" s="76">
        <f t="shared" ref="AZ1291:CE1291" ca="1" si="1682">AY1295</f>
        <v>31350</v>
      </c>
      <c r="BA1291" s="76">
        <f t="shared" ca="1" si="1682"/>
        <v>32300</v>
      </c>
      <c r="BB1291" s="76">
        <f t="shared" ca="1" si="1682"/>
        <v>33250</v>
      </c>
      <c r="BC1291" s="76">
        <f t="shared" ca="1" si="1682"/>
        <v>34200</v>
      </c>
      <c r="BD1291" s="76">
        <f t="shared" ca="1" si="1682"/>
        <v>35150</v>
      </c>
      <c r="BE1291" s="76">
        <f t="shared" ca="1" si="1682"/>
        <v>36100</v>
      </c>
      <c r="BF1291" s="76">
        <f t="shared" ca="1" si="1682"/>
        <v>37050</v>
      </c>
      <c r="BG1291" s="76">
        <f t="shared" ca="1" si="1682"/>
        <v>38000</v>
      </c>
      <c r="BH1291" s="76">
        <f t="shared" ca="1" si="1682"/>
        <v>38950</v>
      </c>
      <c r="BI1291" s="76">
        <f t="shared" ca="1" si="1682"/>
        <v>39900</v>
      </c>
      <c r="BJ1291" s="76">
        <f t="shared" ca="1" si="1682"/>
        <v>40850</v>
      </c>
      <c r="BK1291" s="76">
        <f t="shared" ca="1" si="1682"/>
        <v>41800</v>
      </c>
      <c r="BL1291" s="76">
        <f t="shared" ca="1" si="1682"/>
        <v>42750</v>
      </c>
      <c r="BM1291" s="76">
        <f t="shared" ca="1" si="1682"/>
        <v>43700</v>
      </c>
      <c r="BN1291" s="76">
        <f t="shared" ca="1" si="1682"/>
        <v>44650</v>
      </c>
      <c r="BO1291" s="76">
        <f t="shared" ca="1" si="1682"/>
        <v>45600</v>
      </c>
      <c r="BP1291" s="76">
        <f t="shared" ca="1" si="1682"/>
        <v>46550</v>
      </c>
      <c r="BQ1291" s="76">
        <f t="shared" ca="1" si="1682"/>
        <v>47500</v>
      </c>
      <c r="BR1291" s="76">
        <f t="shared" ca="1" si="1682"/>
        <v>48450</v>
      </c>
      <c r="BS1291" s="76">
        <f t="shared" ca="1" si="1682"/>
        <v>49400</v>
      </c>
      <c r="BT1291" s="76">
        <f t="shared" ca="1" si="1682"/>
        <v>50350</v>
      </c>
      <c r="BU1291" s="76">
        <f t="shared" ca="1" si="1682"/>
        <v>51300</v>
      </c>
      <c r="BV1291" s="76">
        <f t="shared" ca="1" si="1682"/>
        <v>52250</v>
      </c>
      <c r="BW1291" s="76">
        <f t="shared" ca="1" si="1682"/>
        <v>53200</v>
      </c>
      <c r="BX1291" s="76">
        <f t="shared" ca="1" si="1682"/>
        <v>54150</v>
      </c>
      <c r="BY1291" s="76">
        <f t="shared" ca="1" si="1682"/>
        <v>55100</v>
      </c>
      <c r="BZ1291" s="76">
        <f t="shared" ca="1" si="1682"/>
        <v>56050</v>
      </c>
      <c r="CA1291" s="76">
        <f t="shared" ca="1" si="1682"/>
        <v>57000</v>
      </c>
      <c r="CB1291" s="76">
        <f t="shared" ca="1" si="1682"/>
        <v>57950</v>
      </c>
      <c r="CC1291" s="76">
        <f t="shared" ca="1" si="1682"/>
        <v>58900</v>
      </c>
      <c r="CD1291" s="76">
        <f t="shared" ca="1" si="1682"/>
        <v>59850</v>
      </c>
      <c r="CE1291" s="76">
        <f t="shared" ca="1" si="1682"/>
        <v>60800</v>
      </c>
      <c r="CF1291" s="76">
        <f t="shared" ref="CF1291:CL1291" ca="1" si="1683">CE1295</f>
        <v>61750</v>
      </c>
      <c r="CG1291" s="76">
        <f t="shared" ca="1" si="1683"/>
        <v>62700</v>
      </c>
      <c r="CH1291" s="76">
        <f t="shared" ca="1" si="1683"/>
        <v>63650</v>
      </c>
      <c r="CI1291" s="76">
        <f t="shared" ca="1" si="1683"/>
        <v>64600</v>
      </c>
      <c r="CJ1291" s="76">
        <f t="shared" ca="1" si="1683"/>
        <v>65550</v>
      </c>
      <c r="CK1291" s="76">
        <f t="shared" ca="1" si="1683"/>
        <v>66500</v>
      </c>
      <c r="CL1291" s="76">
        <f t="shared" ca="1" si="1683"/>
        <v>67450</v>
      </c>
      <c r="CO1291" s="76">
        <f t="shared" ref="CO1291:DL1291" si="1684">CN1295</f>
        <v>0</v>
      </c>
      <c r="CP1291" s="76" t="e">
        <f t="shared" ca="1" si="1684"/>
        <v>#N/A</v>
      </c>
      <c r="CQ1291" s="76" t="e">
        <f t="shared" ca="1" si="1684"/>
        <v>#N/A</v>
      </c>
      <c r="CR1291" s="76" t="e">
        <f t="shared" ca="1" si="1684"/>
        <v>#N/A</v>
      </c>
      <c r="CS1291" s="76" t="e">
        <f t="shared" ca="1" si="1684"/>
        <v>#N/A</v>
      </c>
      <c r="CT1291" s="76" t="e">
        <f t="shared" ca="1" si="1684"/>
        <v>#N/A</v>
      </c>
      <c r="CU1291" s="76" t="e">
        <f t="shared" ca="1" si="1684"/>
        <v>#N/A</v>
      </c>
      <c r="CV1291" s="76" t="e">
        <f t="shared" ca="1" si="1684"/>
        <v>#N/A</v>
      </c>
      <c r="CW1291" s="76" t="e">
        <f t="shared" ca="1" si="1684"/>
        <v>#N/A</v>
      </c>
      <c r="CX1291" s="76" t="e">
        <f t="shared" ca="1" si="1684"/>
        <v>#N/A</v>
      </c>
      <c r="CY1291" s="76" t="e">
        <f t="shared" ca="1" si="1684"/>
        <v>#N/A</v>
      </c>
      <c r="CZ1291" s="76" t="e">
        <f t="shared" ca="1" si="1684"/>
        <v>#N/A</v>
      </c>
      <c r="DA1291" s="76" t="e">
        <f t="shared" ca="1" si="1684"/>
        <v>#N/A</v>
      </c>
      <c r="DB1291" s="76" t="e">
        <f t="shared" ca="1" si="1684"/>
        <v>#N/A</v>
      </c>
      <c r="DC1291" s="76" t="e">
        <f t="shared" ca="1" si="1684"/>
        <v>#N/A</v>
      </c>
      <c r="DD1291" s="76" t="e">
        <f t="shared" ca="1" si="1684"/>
        <v>#N/A</v>
      </c>
      <c r="DE1291" s="76" t="e">
        <f t="shared" ca="1" si="1684"/>
        <v>#N/A</v>
      </c>
      <c r="DF1291" s="76" t="e">
        <f t="shared" ca="1" si="1684"/>
        <v>#N/A</v>
      </c>
      <c r="DG1291" s="76" t="e">
        <f t="shared" ca="1" si="1684"/>
        <v>#N/A</v>
      </c>
      <c r="DH1291" s="76" t="e">
        <f t="shared" ca="1" si="1684"/>
        <v>#N/A</v>
      </c>
      <c r="DI1291" s="76" t="e">
        <f t="shared" ca="1" si="1684"/>
        <v>#N/A</v>
      </c>
      <c r="DJ1291" s="76" t="e">
        <f t="shared" ca="1" si="1684"/>
        <v>#N/A</v>
      </c>
      <c r="DK1291" s="76" t="e">
        <f t="shared" ca="1" si="1684"/>
        <v>#N/A</v>
      </c>
      <c r="DL1291" s="76" t="e">
        <f t="shared" ca="1" si="1684"/>
        <v>#N/A</v>
      </c>
    </row>
    <row r="1292" spans="1:116" x14ac:dyDescent="0.35">
      <c r="B1292" s="6"/>
      <c r="C1292" s="6"/>
      <c r="D1292" t="s">
        <v>773</v>
      </c>
      <c r="E1292" s="8" t="str">
        <f t="shared" si="1679"/>
        <v>1292 SUB-S</v>
      </c>
      <c r="G1292" s="95" t="s">
        <v>444</v>
      </c>
      <c r="K1292" s="34">
        <f ca="1">SUMIF($3:$3,K$2,1292:1292)</f>
        <v>12000</v>
      </c>
      <c r="L1292" s="34">
        <f ca="1">SUMIF($3:$3,L$2,1292:1292)</f>
        <v>12000</v>
      </c>
      <c r="M1292" s="34">
        <f ca="1">SUMIF($3:$3,M$2,1292:1292)</f>
        <v>12000</v>
      </c>
      <c r="N1292" s="34">
        <f ca="1">SUMIF($3:$3,N$2,1292:1292)</f>
        <v>12000</v>
      </c>
      <c r="O1292" s="34">
        <f ca="1">SUMIF($3:$3,O$2,1292:1292)</f>
        <v>12000</v>
      </c>
      <c r="P1292" s="34">
        <f ca="1">SUMIF($3:$3,P$2,1292:1292)</f>
        <v>12000</v>
      </c>
      <c r="R1292" s="15"/>
      <c r="S1292" s="76" cm="1">
        <f t="array" aca="1" ref="S1292" ca="1">INDIRECT(S1281)*S1288</f>
        <v>1000</v>
      </c>
      <c r="T1292" s="76" cm="1">
        <f t="array" aca="1" ref="T1292" ca="1">INDIRECT(T1281)*T1288</f>
        <v>1000</v>
      </c>
      <c r="U1292" s="76" cm="1">
        <f t="array" aca="1" ref="U1292" ca="1">INDIRECT(U1281)*U1288</f>
        <v>1000</v>
      </c>
      <c r="V1292" s="76" cm="1">
        <f t="array" aca="1" ref="V1292" ca="1">INDIRECT(V1281)*V1288</f>
        <v>1000</v>
      </c>
      <c r="W1292" s="76" cm="1">
        <f t="array" aca="1" ref="W1292" ca="1">INDIRECT(W1281)*W1288</f>
        <v>1000</v>
      </c>
      <c r="X1292" s="76" cm="1">
        <f t="array" aca="1" ref="X1292" ca="1">INDIRECT(X1281)*X1288</f>
        <v>1000</v>
      </c>
      <c r="Y1292" s="76" cm="1">
        <f t="array" aca="1" ref="Y1292" ca="1">INDIRECT(Y1281)*Y1288</f>
        <v>1000</v>
      </c>
      <c r="Z1292" s="76" cm="1">
        <f t="array" aca="1" ref="Z1292" ca="1">INDIRECT(Z1281)*Z1288</f>
        <v>1000</v>
      </c>
      <c r="AA1292" s="76" cm="1">
        <f t="array" aca="1" ref="AA1292" ca="1">INDIRECT(AA1281)*AA1288</f>
        <v>1000</v>
      </c>
      <c r="AB1292" s="76" cm="1">
        <f t="array" aca="1" ref="AB1292" ca="1">INDIRECT(AB1281)*AB1288</f>
        <v>1000</v>
      </c>
      <c r="AC1292" s="76" cm="1">
        <f t="array" aca="1" ref="AC1292" ca="1">INDIRECT(AC1281)*AC1288</f>
        <v>1000</v>
      </c>
      <c r="AD1292" s="76" cm="1">
        <f t="array" aca="1" ref="AD1292" ca="1">INDIRECT(AD1281)*AD1288</f>
        <v>1000</v>
      </c>
      <c r="AE1292" s="76" cm="1">
        <f t="array" aca="1" ref="AE1292" ca="1">INDIRECT(AE1281)*AE1288</f>
        <v>1000</v>
      </c>
      <c r="AF1292" s="76" cm="1">
        <f t="array" aca="1" ref="AF1292" ca="1">INDIRECT(AF1281)*AF1288</f>
        <v>1000</v>
      </c>
      <c r="AG1292" s="76" cm="1">
        <f t="array" aca="1" ref="AG1292" ca="1">INDIRECT(AG1281)*AG1288</f>
        <v>1000</v>
      </c>
      <c r="AH1292" s="76" cm="1">
        <f t="array" aca="1" ref="AH1292" ca="1">INDIRECT(AH1281)*AH1288</f>
        <v>1000</v>
      </c>
      <c r="AI1292" s="76" cm="1">
        <f t="array" aca="1" ref="AI1292" ca="1">INDIRECT(AI1281)*AI1288</f>
        <v>1000</v>
      </c>
      <c r="AJ1292" s="76" cm="1">
        <f t="array" aca="1" ref="AJ1292" ca="1">INDIRECT(AJ1281)*AJ1288</f>
        <v>1000</v>
      </c>
      <c r="AK1292" s="76" cm="1">
        <f t="array" aca="1" ref="AK1292" ca="1">INDIRECT(AK1281)*AK1288</f>
        <v>1000</v>
      </c>
      <c r="AL1292" s="76" cm="1">
        <f t="array" aca="1" ref="AL1292" ca="1">INDIRECT(AL1281)*AL1288</f>
        <v>1000</v>
      </c>
      <c r="AM1292" s="76" cm="1">
        <f t="array" aca="1" ref="AM1292" ca="1">INDIRECT(AM1281)*AM1288</f>
        <v>1000</v>
      </c>
      <c r="AN1292" s="76" cm="1">
        <f t="array" aca="1" ref="AN1292" ca="1">INDIRECT(AN1281)*AN1288</f>
        <v>1000</v>
      </c>
      <c r="AO1292" s="76" cm="1">
        <f t="array" aca="1" ref="AO1292" ca="1">INDIRECT(AO1281)*AO1288</f>
        <v>1000</v>
      </c>
      <c r="AP1292" s="76" cm="1">
        <f t="array" aca="1" ref="AP1292" ca="1">INDIRECT(AP1281)*AP1288</f>
        <v>1000</v>
      </c>
      <c r="AQ1292" s="76" cm="1">
        <f t="array" aca="1" ref="AQ1292" ca="1">INDIRECT(AQ1281)*AQ1288</f>
        <v>1000</v>
      </c>
      <c r="AR1292" s="76" cm="1">
        <f t="array" aca="1" ref="AR1292" ca="1">INDIRECT(AR1281)*AR1288</f>
        <v>1000</v>
      </c>
      <c r="AS1292" s="76" cm="1">
        <f t="array" aca="1" ref="AS1292" ca="1">INDIRECT(AS1281)*AS1288</f>
        <v>1000</v>
      </c>
      <c r="AT1292" s="76" cm="1">
        <f t="array" aca="1" ref="AT1292" ca="1">INDIRECT(AT1281)*AT1288</f>
        <v>1000</v>
      </c>
      <c r="AU1292" s="76" cm="1">
        <f t="array" aca="1" ref="AU1292" ca="1">INDIRECT(AU1281)*AU1288</f>
        <v>1000</v>
      </c>
      <c r="AV1292" s="76" cm="1">
        <f t="array" aca="1" ref="AV1292" ca="1">INDIRECT(AV1281)*AV1288</f>
        <v>1000</v>
      </c>
      <c r="AW1292" s="76" cm="1">
        <f t="array" aca="1" ref="AW1292" ca="1">INDIRECT(AW1281)*AW1288</f>
        <v>1000</v>
      </c>
      <c r="AX1292" s="76" cm="1">
        <f t="array" aca="1" ref="AX1292" ca="1">INDIRECT(AX1281)*AX1288</f>
        <v>1000</v>
      </c>
      <c r="AY1292" s="76" cm="1">
        <f t="array" aca="1" ref="AY1292" ca="1">INDIRECT(AY1281)*AY1288</f>
        <v>1000</v>
      </c>
      <c r="AZ1292" s="76" cm="1">
        <f t="array" aca="1" ref="AZ1292" ca="1">INDIRECT(AZ1281)*AZ1288</f>
        <v>1000</v>
      </c>
      <c r="BA1292" s="76" cm="1">
        <f t="array" aca="1" ref="BA1292" ca="1">INDIRECT(BA1281)*BA1288</f>
        <v>1000</v>
      </c>
      <c r="BB1292" s="76" cm="1">
        <f t="array" aca="1" ref="BB1292" ca="1">INDIRECT(BB1281)*BB1288</f>
        <v>1000</v>
      </c>
      <c r="BC1292" s="76" cm="1">
        <f t="array" aca="1" ref="BC1292" ca="1">INDIRECT(BC1281)*BC1288</f>
        <v>1000</v>
      </c>
      <c r="BD1292" s="76" cm="1">
        <f t="array" aca="1" ref="BD1292" ca="1">INDIRECT(BD1281)*BD1288</f>
        <v>1000</v>
      </c>
      <c r="BE1292" s="76" cm="1">
        <f t="array" aca="1" ref="BE1292" ca="1">INDIRECT(BE1281)*BE1288</f>
        <v>1000</v>
      </c>
      <c r="BF1292" s="76" cm="1">
        <f t="array" aca="1" ref="BF1292" ca="1">INDIRECT(BF1281)*BF1288</f>
        <v>1000</v>
      </c>
      <c r="BG1292" s="76" cm="1">
        <f t="array" aca="1" ref="BG1292" ca="1">INDIRECT(BG1281)*BG1288</f>
        <v>1000</v>
      </c>
      <c r="BH1292" s="76" cm="1">
        <f t="array" aca="1" ref="BH1292" ca="1">INDIRECT(BH1281)*BH1288</f>
        <v>1000</v>
      </c>
      <c r="BI1292" s="76" cm="1">
        <f t="array" aca="1" ref="BI1292" ca="1">INDIRECT(BI1281)*BI1288</f>
        <v>1000</v>
      </c>
      <c r="BJ1292" s="76" cm="1">
        <f t="array" aca="1" ref="BJ1292" ca="1">INDIRECT(BJ1281)*BJ1288</f>
        <v>1000</v>
      </c>
      <c r="BK1292" s="76" cm="1">
        <f t="array" aca="1" ref="BK1292" ca="1">INDIRECT(BK1281)*BK1288</f>
        <v>1000</v>
      </c>
      <c r="BL1292" s="76" cm="1">
        <f t="array" aca="1" ref="BL1292" ca="1">INDIRECT(BL1281)*BL1288</f>
        <v>1000</v>
      </c>
      <c r="BM1292" s="76" cm="1">
        <f t="array" aca="1" ref="BM1292" ca="1">INDIRECT(BM1281)*BM1288</f>
        <v>1000</v>
      </c>
      <c r="BN1292" s="76" cm="1">
        <f t="array" aca="1" ref="BN1292" ca="1">INDIRECT(BN1281)*BN1288</f>
        <v>1000</v>
      </c>
      <c r="BO1292" s="76" cm="1">
        <f t="array" aca="1" ref="BO1292" ca="1">INDIRECT(BO1281)*BO1288</f>
        <v>1000</v>
      </c>
      <c r="BP1292" s="76" cm="1">
        <f t="array" aca="1" ref="BP1292" ca="1">INDIRECT(BP1281)*BP1288</f>
        <v>1000</v>
      </c>
      <c r="BQ1292" s="76" cm="1">
        <f t="array" aca="1" ref="BQ1292" ca="1">INDIRECT(BQ1281)*BQ1288</f>
        <v>1000</v>
      </c>
      <c r="BR1292" s="76" cm="1">
        <f t="array" aca="1" ref="BR1292" ca="1">INDIRECT(BR1281)*BR1288</f>
        <v>1000</v>
      </c>
      <c r="BS1292" s="76" cm="1">
        <f t="array" aca="1" ref="BS1292" ca="1">INDIRECT(BS1281)*BS1288</f>
        <v>1000</v>
      </c>
      <c r="BT1292" s="76" cm="1">
        <f t="array" aca="1" ref="BT1292" ca="1">INDIRECT(BT1281)*BT1288</f>
        <v>1000</v>
      </c>
      <c r="BU1292" s="76" cm="1">
        <f t="array" aca="1" ref="BU1292" ca="1">INDIRECT(BU1281)*BU1288</f>
        <v>1000</v>
      </c>
      <c r="BV1292" s="76" cm="1">
        <f t="array" aca="1" ref="BV1292" ca="1">INDIRECT(BV1281)*BV1288</f>
        <v>1000</v>
      </c>
      <c r="BW1292" s="76" cm="1">
        <f t="array" aca="1" ref="BW1292" ca="1">INDIRECT(BW1281)*BW1288</f>
        <v>1000</v>
      </c>
      <c r="BX1292" s="76" cm="1">
        <f t="array" aca="1" ref="BX1292" ca="1">INDIRECT(BX1281)*BX1288</f>
        <v>1000</v>
      </c>
      <c r="BY1292" s="76" cm="1">
        <f t="array" aca="1" ref="BY1292" ca="1">INDIRECT(BY1281)*BY1288</f>
        <v>1000</v>
      </c>
      <c r="BZ1292" s="76" cm="1">
        <f t="array" aca="1" ref="BZ1292" ca="1">INDIRECT(BZ1281)*BZ1288</f>
        <v>1000</v>
      </c>
      <c r="CA1292" s="76" cm="1">
        <f t="array" aca="1" ref="CA1292" ca="1">INDIRECT(CA1281)*CA1288</f>
        <v>1000</v>
      </c>
      <c r="CB1292" s="76" cm="1">
        <f t="array" aca="1" ref="CB1292" ca="1">INDIRECT(CB1281)*CB1288</f>
        <v>1000</v>
      </c>
      <c r="CC1292" s="76" cm="1">
        <f t="array" aca="1" ref="CC1292" ca="1">INDIRECT(CC1281)*CC1288</f>
        <v>1000</v>
      </c>
      <c r="CD1292" s="76" cm="1">
        <f t="array" aca="1" ref="CD1292" ca="1">INDIRECT(CD1281)*CD1288</f>
        <v>1000</v>
      </c>
      <c r="CE1292" s="76" cm="1">
        <f t="array" aca="1" ref="CE1292" ca="1">INDIRECT(CE1281)*CE1288</f>
        <v>1000</v>
      </c>
      <c r="CF1292" s="76" cm="1">
        <f t="array" aca="1" ref="CF1292" ca="1">INDIRECT(CF1281)*CF1288</f>
        <v>1000</v>
      </c>
      <c r="CG1292" s="76" cm="1">
        <f t="array" aca="1" ref="CG1292" ca="1">INDIRECT(CG1281)*CG1288</f>
        <v>1000</v>
      </c>
      <c r="CH1292" s="76" cm="1">
        <f t="array" aca="1" ref="CH1292" ca="1">INDIRECT(CH1281)*CH1288</f>
        <v>1000</v>
      </c>
      <c r="CI1292" s="76" cm="1">
        <f t="array" aca="1" ref="CI1292" ca="1">INDIRECT(CI1281)*CI1288</f>
        <v>1000</v>
      </c>
      <c r="CJ1292" s="76" cm="1">
        <f t="array" aca="1" ref="CJ1292" ca="1">INDIRECT(CJ1281)*CJ1288</f>
        <v>1000</v>
      </c>
      <c r="CK1292" s="76" cm="1">
        <f t="array" aca="1" ref="CK1292" ca="1">INDIRECT(CK1281)*CK1288</f>
        <v>1000</v>
      </c>
      <c r="CL1292" s="76" cm="1">
        <f t="array" aca="1" ref="CL1292" ca="1">INDIRECT(CL1281)*CL1288</f>
        <v>1000</v>
      </c>
      <c r="CO1292" s="76" t="e" cm="1">
        <f t="array" aca="1" ref="CO1292" ca="1">INDIRECT(CO1281)*CO1288</f>
        <v>#N/A</v>
      </c>
      <c r="CP1292" s="76" t="e" cm="1">
        <f t="array" aca="1" ref="CP1292" ca="1">INDIRECT(CP1281)*CP1288</f>
        <v>#N/A</v>
      </c>
      <c r="CQ1292" s="76" t="e" cm="1">
        <f t="array" aca="1" ref="CQ1292" ca="1">INDIRECT(CQ1281)*CQ1288</f>
        <v>#N/A</v>
      </c>
      <c r="CR1292" s="76" t="e" cm="1">
        <f t="array" aca="1" ref="CR1292" ca="1">INDIRECT(CR1281)*CR1288</f>
        <v>#N/A</v>
      </c>
      <c r="CS1292" s="76" t="e" cm="1">
        <f t="array" aca="1" ref="CS1292" ca="1">INDIRECT(CS1281)*CS1288</f>
        <v>#N/A</v>
      </c>
      <c r="CT1292" s="76" t="e" cm="1">
        <f t="array" aca="1" ref="CT1292" ca="1">INDIRECT(CT1281)*CT1288</f>
        <v>#N/A</v>
      </c>
      <c r="CU1292" s="76" t="e" cm="1">
        <f t="array" aca="1" ref="CU1292" ca="1">INDIRECT(CU1281)*CU1288</f>
        <v>#N/A</v>
      </c>
      <c r="CV1292" s="76" t="e" cm="1">
        <f t="array" aca="1" ref="CV1292" ca="1">INDIRECT(CV1281)*CV1288</f>
        <v>#N/A</v>
      </c>
      <c r="CW1292" s="76" t="e" cm="1">
        <f t="array" aca="1" ref="CW1292" ca="1">INDIRECT(CW1281)*CW1288</f>
        <v>#N/A</v>
      </c>
      <c r="CX1292" s="76" t="e" cm="1">
        <f t="array" aca="1" ref="CX1292" ca="1">INDIRECT(CX1281)*CX1288</f>
        <v>#N/A</v>
      </c>
      <c r="CY1292" s="76" t="e" cm="1">
        <f t="array" aca="1" ref="CY1292" ca="1">INDIRECT(CY1281)*CY1288</f>
        <v>#N/A</v>
      </c>
      <c r="CZ1292" s="76" t="e" cm="1">
        <f t="array" aca="1" ref="CZ1292" ca="1">INDIRECT(CZ1281)*CZ1288</f>
        <v>#N/A</v>
      </c>
      <c r="DA1292" s="76" t="e" cm="1">
        <f t="array" aca="1" ref="DA1292" ca="1">INDIRECT(DA1281)*DA1288</f>
        <v>#N/A</v>
      </c>
      <c r="DB1292" s="76" t="e" cm="1">
        <f t="array" aca="1" ref="DB1292" ca="1">INDIRECT(DB1281)*DB1288</f>
        <v>#N/A</v>
      </c>
      <c r="DC1292" s="76" t="e" cm="1">
        <f t="array" aca="1" ref="DC1292" ca="1">INDIRECT(DC1281)*DC1288</f>
        <v>#N/A</v>
      </c>
      <c r="DD1292" s="76" t="e" cm="1">
        <f t="array" aca="1" ref="DD1292" ca="1">INDIRECT(DD1281)*DD1288</f>
        <v>#N/A</v>
      </c>
      <c r="DE1292" s="76" t="e" cm="1">
        <f t="array" aca="1" ref="DE1292" ca="1">INDIRECT(DE1281)*DE1288</f>
        <v>#N/A</v>
      </c>
      <c r="DF1292" s="76" t="e" cm="1">
        <f t="array" aca="1" ref="DF1292" ca="1">INDIRECT(DF1281)*DF1288</f>
        <v>#N/A</v>
      </c>
      <c r="DG1292" s="76" t="e" cm="1">
        <f t="array" aca="1" ref="DG1292" ca="1">INDIRECT(DG1281)*DG1288</f>
        <v>#N/A</v>
      </c>
      <c r="DH1292" s="76" t="e" cm="1">
        <f t="array" aca="1" ref="DH1292" ca="1">INDIRECT(DH1281)*DH1288</f>
        <v>#N/A</v>
      </c>
      <c r="DI1292" s="76" t="e" cm="1">
        <f t="array" aca="1" ref="DI1292" ca="1">INDIRECT(DI1281)*DI1288</f>
        <v>#N/A</v>
      </c>
      <c r="DJ1292" s="76" t="e" cm="1">
        <f t="array" aca="1" ref="DJ1292" ca="1">INDIRECT(DJ1281)*DJ1288</f>
        <v>#N/A</v>
      </c>
      <c r="DK1292" s="76" t="e" cm="1">
        <f t="array" aca="1" ref="DK1292" ca="1">INDIRECT(DK1281)*DK1288</f>
        <v>#N/A</v>
      </c>
      <c r="DL1292" s="76" t="e" cm="1">
        <f t="array" aca="1" ref="DL1292" ca="1">INDIRECT(DL1281)*DL1288</f>
        <v>#N/A</v>
      </c>
    </row>
    <row r="1293" spans="1:116" x14ac:dyDescent="0.35">
      <c r="B1293" t="str">
        <f>E1293</f>
        <v>1293 SUB-S</v>
      </c>
      <c r="D1293" t="s">
        <v>773</v>
      </c>
      <c r="E1293" s="8" t="str">
        <f t="shared" si="1679"/>
        <v>1293 SUB-S</v>
      </c>
      <c r="G1293" s="158" t="s">
        <v>71</v>
      </c>
      <c r="H1293" s="12"/>
      <c r="I1293" s="60"/>
      <c r="J1293" s="60"/>
      <c r="K1293" s="16">
        <v>0.05</v>
      </c>
      <c r="L1293" s="16">
        <v>0.05</v>
      </c>
      <c r="M1293" s="16">
        <v>0.05</v>
      </c>
      <c r="N1293" s="16">
        <v>0.05</v>
      </c>
      <c r="O1293" s="16">
        <v>0.05</v>
      </c>
      <c r="P1293" s="16">
        <v>0.05</v>
      </c>
      <c r="R1293" s="20"/>
      <c r="S1293" s="150" cm="1">
        <f t="array" ref="S1293">INDEX($K:$P,ROW(),MATCH(S$3,$K$2:$P$2,0))</f>
        <v>0.05</v>
      </c>
      <c r="T1293" s="150" cm="1">
        <f t="array" ref="T1293">INDEX($K:$P,ROW(),MATCH(T$3,$K$2:$P$2,0))</f>
        <v>0.05</v>
      </c>
      <c r="U1293" s="150" cm="1">
        <f t="array" ref="U1293">INDEX($K:$P,ROW(),MATCH(U$3,$K$2:$P$2,0))</f>
        <v>0.05</v>
      </c>
      <c r="V1293" s="150" cm="1">
        <f t="array" ref="V1293">INDEX($K:$P,ROW(),MATCH(V$3,$K$2:$P$2,0))</f>
        <v>0.05</v>
      </c>
      <c r="W1293" s="150" cm="1">
        <f t="array" ref="W1293">INDEX($K:$P,ROW(),MATCH(W$3,$K$2:$P$2,0))</f>
        <v>0.05</v>
      </c>
      <c r="X1293" s="150" cm="1">
        <f t="array" ref="X1293">INDEX($K:$P,ROW(),MATCH(X$3,$K$2:$P$2,0))</f>
        <v>0.05</v>
      </c>
      <c r="Y1293" s="150" cm="1">
        <f t="array" ref="Y1293">INDEX($K:$P,ROW(),MATCH(Y$3,$K$2:$P$2,0))</f>
        <v>0.05</v>
      </c>
      <c r="Z1293" s="150" cm="1">
        <f t="array" ref="Z1293">INDEX($K:$P,ROW(),MATCH(Z$3,$K$2:$P$2,0))</f>
        <v>0.05</v>
      </c>
      <c r="AA1293" s="150" cm="1">
        <f t="array" ref="AA1293">INDEX($K:$P,ROW(),MATCH(AA$3,$K$2:$P$2,0))</f>
        <v>0.05</v>
      </c>
      <c r="AB1293" s="150" cm="1">
        <f t="array" ref="AB1293">INDEX($K:$P,ROW(),MATCH(AB$3,$K$2:$P$2,0))</f>
        <v>0.05</v>
      </c>
      <c r="AC1293" s="150" cm="1">
        <f t="array" ref="AC1293">INDEX($K:$P,ROW(),MATCH(AC$3,$K$2:$P$2,0))</f>
        <v>0.05</v>
      </c>
      <c r="AD1293" s="150" cm="1">
        <f t="array" ref="AD1293">INDEX($K:$P,ROW(),MATCH(AD$3,$K$2:$P$2,0))</f>
        <v>0.05</v>
      </c>
      <c r="AE1293" s="150" cm="1">
        <f t="array" ref="AE1293">INDEX($K:$P,ROW(),MATCH(AE$3,$K$2:$P$2,0))</f>
        <v>0.05</v>
      </c>
      <c r="AF1293" s="150" cm="1">
        <f t="array" ref="AF1293">INDEX($K:$P,ROW(),MATCH(AF$3,$K$2:$P$2,0))</f>
        <v>0.05</v>
      </c>
      <c r="AG1293" s="150" cm="1">
        <f t="array" ref="AG1293">INDEX($K:$P,ROW(),MATCH(AG$3,$K$2:$P$2,0))</f>
        <v>0.05</v>
      </c>
      <c r="AH1293" s="150" cm="1">
        <f t="array" ref="AH1293">INDEX($K:$P,ROW(),MATCH(AH$3,$K$2:$P$2,0))</f>
        <v>0.05</v>
      </c>
      <c r="AI1293" s="150" cm="1">
        <f t="array" ref="AI1293">INDEX($K:$P,ROW(),MATCH(AI$3,$K$2:$P$2,0))</f>
        <v>0.05</v>
      </c>
      <c r="AJ1293" s="150" cm="1">
        <f t="array" ref="AJ1293">INDEX($K:$P,ROW(),MATCH(AJ$3,$K$2:$P$2,0))</f>
        <v>0.05</v>
      </c>
      <c r="AK1293" s="150" cm="1">
        <f t="array" ref="AK1293">INDEX($K:$P,ROW(),MATCH(AK$3,$K$2:$P$2,0))</f>
        <v>0.05</v>
      </c>
      <c r="AL1293" s="150" cm="1">
        <f t="array" ref="AL1293">INDEX($K:$P,ROW(),MATCH(AL$3,$K$2:$P$2,0))</f>
        <v>0.05</v>
      </c>
      <c r="AM1293" s="150" cm="1">
        <f t="array" ref="AM1293">INDEX($K:$P,ROW(),MATCH(AM$3,$K$2:$P$2,0))</f>
        <v>0.05</v>
      </c>
      <c r="AN1293" s="150" cm="1">
        <f t="array" ref="AN1293">INDEX($K:$P,ROW(),MATCH(AN$3,$K$2:$P$2,0))</f>
        <v>0.05</v>
      </c>
      <c r="AO1293" s="150" cm="1">
        <f t="array" ref="AO1293">INDEX($K:$P,ROW(),MATCH(AO$3,$K$2:$P$2,0))</f>
        <v>0.05</v>
      </c>
      <c r="AP1293" s="150" cm="1">
        <f t="array" ref="AP1293">INDEX($K:$P,ROW(),MATCH(AP$3,$K$2:$P$2,0))</f>
        <v>0.05</v>
      </c>
      <c r="AQ1293" s="150" cm="1">
        <f t="array" ref="AQ1293">INDEX($K:$P,ROW(),MATCH(AQ$3,$K$2:$P$2,0))</f>
        <v>0.05</v>
      </c>
      <c r="AR1293" s="150" cm="1">
        <f t="array" ref="AR1293">INDEX($K:$P,ROW(),MATCH(AR$3,$K$2:$P$2,0))</f>
        <v>0.05</v>
      </c>
      <c r="AS1293" s="150" cm="1">
        <f t="array" ref="AS1293">INDEX($K:$P,ROW(),MATCH(AS$3,$K$2:$P$2,0))</f>
        <v>0.05</v>
      </c>
      <c r="AT1293" s="150" cm="1">
        <f t="array" ref="AT1293">INDEX($K:$P,ROW(),MATCH(AT$3,$K$2:$P$2,0))</f>
        <v>0.05</v>
      </c>
      <c r="AU1293" s="150" cm="1">
        <f t="array" ref="AU1293">INDEX($K:$P,ROW(),MATCH(AU$3,$K$2:$P$2,0))</f>
        <v>0.05</v>
      </c>
      <c r="AV1293" s="150" cm="1">
        <f t="array" ref="AV1293">INDEX($K:$P,ROW(),MATCH(AV$3,$K$2:$P$2,0))</f>
        <v>0.05</v>
      </c>
      <c r="AW1293" s="150" cm="1">
        <f t="array" ref="AW1293">INDEX($K:$P,ROW(),MATCH(AW$3,$K$2:$P$2,0))</f>
        <v>0.05</v>
      </c>
      <c r="AX1293" s="150" cm="1">
        <f t="array" ref="AX1293">INDEX($K:$P,ROW(),MATCH(AX$3,$K$2:$P$2,0))</f>
        <v>0.05</v>
      </c>
      <c r="AY1293" s="150" cm="1">
        <f t="array" ref="AY1293">INDEX($K:$P,ROW(),MATCH(AY$3,$K$2:$P$2,0))</f>
        <v>0.05</v>
      </c>
      <c r="AZ1293" s="150" cm="1">
        <f t="array" ref="AZ1293">INDEX($K:$P,ROW(),MATCH(AZ$3,$K$2:$P$2,0))</f>
        <v>0.05</v>
      </c>
      <c r="BA1293" s="150" cm="1">
        <f t="array" ref="BA1293">INDEX($K:$P,ROW(),MATCH(BA$3,$K$2:$P$2,0))</f>
        <v>0.05</v>
      </c>
      <c r="BB1293" s="150" cm="1">
        <f t="array" ref="BB1293">INDEX($K:$P,ROW(),MATCH(BB$3,$K$2:$P$2,0))</f>
        <v>0.05</v>
      </c>
      <c r="BC1293" s="150" cm="1">
        <f t="array" ref="BC1293">INDEX($K:$P,ROW(),MATCH(BC$3,$K$2:$P$2,0))</f>
        <v>0.05</v>
      </c>
      <c r="BD1293" s="150" cm="1">
        <f t="array" ref="BD1293">INDEX($K:$P,ROW(),MATCH(BD$3,$K$2:$P$2,0))</f>
        <v>0.05</v>
      </c>
      <c r="BE1293" s="150" cm="1">
        <f t="array" ref="BE1293">INDEX($K:$P,ROW(),MATCH(BE$3,$K$2:$P$2,0))</f>
        <v>0.05</v>
      </c>
      <c r="BF1293" s="150" cm="1">
        <f t="array" ref="BF1293">INDEX($K:$P,ROW(),MATCH(BF$3,$K$2:$P$2,0))</f>
        <v>0.05</v>
      </c>
      <c r="BG1293" s="150" cm="1">
        <f t="array" ref="BG1293">INDEX($K:$P,ROW(),MATCH(BG$3,$K$2:$P$2,0))</f>
        <v>0.05</v>
      </c>
      <c r="BH1293" s="150" cm="1">
        <f t="array" ref="BH1293">INDEX($K:$P,ROW(),MATCH(BH$3,$K$2:$P$2,0))</f>
        <v>0.05</v>
      </c>
      <c r="BI1293" s="150" cm="1">
        <f t="array" ref="BI1293">INDEX($K:$P,ROW(),MATCH(BI$3,$K$2:$P$2,0))</f>
        <v>0.05</v>
      </c>
      <c r="BJ1293" s="150" cm="1">
        <f t="array" ref="BJ1293">INDEX($K:$P,ROW(),MATCH(BJ$3,$K$2:$P$2,0))</f>
        <v>0.05</v>
      </c>
      <c r="BK1293" s="150" cm="1">
        <f t="array" ref="BK1293">INDEX($K:$P,ROW(),MATCH(BK$3,$K$2:$P$2,0))</f>
        <v>0.05</v>
      </c>
      <c r="BL1293" s="150" cm="1">
        <f t="array" ref="BL1293">INDEX($K:$P,ROW(),MATCH(BL$3,$K$2:$P$2,0))</f>
        <v>0.05</v>
      </c>
      <c r="BM1293" s="150" cm="1">
        <f t="array" ref="BM1293">INDEX($K:$P,ROW(),MATCH(BM$3,$K$2:$P$2,0))</f>
        <v>0.05</v>
      </c>
      <c r="BN1293" s="150" cm="1">
        <f t="array" ref="BN1293">INDEX($K:$P,ROW(),MATCH(BN$3,$K$2:$P$2,0))</f>
        <v>0.05</v>
      </c>
      <c r="BO1293" s="150" cm="1">
        <f t="array" ref="BO1293">INDEX($K:$P,ROW(),MATCH(BO$3,$K$2:$P$2,0))</f>
        <v>0.05</v>
      </c>
      <c r="BP1293" s="150" cm="1">
        <f t="array" ref="BP1293">INDEX($K:$P,ROW(),MATCH(BP$3,$K$2:$P$2,0))</f>
        <v>0.05</v>
      </c>
      <c r="BQ1293" s="150" cm="1">
        <f t="array" ref="BQ1293">INDEX($K:$P,ROW(),MATCH(BQ$3,$K$2:$P$2,0))</f>
        <v>0.05</v>
      </c>
      <c r="BR1293" s="150" cm="1">
        <f t="array" ref="BR1293">INDEX($K:$P,ROW(),MATCH(BR$3,$K$2:$P$2,0))</f>
        <v>0.05</v>
      </c>
      <c r="BS1293" s="150" cm="1">
        <f t="array" ref="BS1293">INDEX($K:$P,ROW(),MATCH(BS$3,$K$2:$P$2,0))</f>
        <v>0.05</v>
      </c>
      <c r="BT1293" s="150" cm="1">
        <f t="array" ref="BT1293">INDEX($K:$P,ROW(),MATCH(BT$3,$K$2:$P$2,0))</f>
        <v>0.05</v>
      </c>
      <c r="BU1293" s="150" cm="1">
        <f t="array" ref="BU1293">INDEX($K:$P,ROW(),MATCH(BU$3,$K$2:$P$2,0))</f>
        <v>0.05</v>
      </c>
      <c r="BV1293" s="150" cm="1">
        <f t="array" ref="BV1293">INDEX($K:$P,ROW(),MATCH(BV$3,$K$2:$P$2,0))</f>
        <v>0.05</v>
      </c>
      <c r="BW1293" s="150" cm="1">
        <f t="array" ref="BW1293">INDEX($K:$P,ROW(),MATCH(BW$3,$K$2:$P$2,0))</f>
        <v>0.05</v>
      </c>
      <c r="BX1293" s="150" cm="1">
        <f t="array" ref="BX1293">INDEX($K:$P,ROW(),MATCH(BX$3,$K$2:$P$2,0))</f>
        <v>0.05</v>
      </c>
      <c r="BY1293" s="150" cm="1">
        <f t="array" ref="BY1293">INDEX($K:$P,ROW(),MATCH(BY$3,$K$2:$P$2,0))</f>
        <v>0.05</v>
      </c>
      <c r="BZ1293" s="150" cm="1">
        <f t="array" ref="BZ1293">INDEX($K:$P,ROW(),MATCH(BZ$3,$K$2:$P$2,0))</f>
        <v>0.05</v>
      </c>
      <c r="CA1293" s="150" cm="1">
        <f t="array" ref="CA1293">INDEX($K:$P,ROW(),MATCH(CA$3,$K$2:$P$2,0))</f>
        <v>0.05</v>
      </c>
      <c r="CB1293" s="150" cm="1">
        <f t="array" ref="CB1293">INDEX($K:$P,ROW(),MATCH(CB$3,$K$2:$P$2,0))</f>
        <v>0.05</v>
      </c>
      <c r="CC1293" s="150" cm="1">
        <f t="array" ref="CC1293">INDEX($K:$P,ROW(),MATCH(CC$3,$K$2:$P$2,0))</f>
        <v>0.05</v>
      </c>
      <c r="CD1293" s="150" cm="1">
        <f t="array" ref="CD1293">INDEX($K:$P,ROW(),MATCH(CD$3,$K$2:$P$2,0))</f>
        <v>0.05</v>
      </c>
      <c r="CE1293" s="150" cm="1">
        <f t="array" ref="CE1293">INDEX($K:$P,ROW(),MATCH(CE$3,$K$2:$P$2,0))</f>
        <v>0.05</v>
      </c>
      <c r="CF1293" s="150" cm="1">
        <f t="array" ref="CF1293">INDEX($K:$P,ROW(),MATCH(CF$3,$K$2:$P$2,0))</f>
        <v>0.05</v>
      </c>
      <c r="CG1293" s="150" cm="1">
        <f t="array" ref="CG1293">INDEX($K:$P,ROW(),MATCH(CG$3,$K$2:$P$2,0))</f>
        <v>0.05</v>
      </c>
      <c r="CH1293" s="150" cm="1">
        <f t="array" ref="CH1293">INDEX($K:$P,ROW(),MATCH(CH$3,$K$2:$P$2,0))</f>
        <v>0.05</v>
      </c>
      <c r="CI1293" s="150" cm="1">
        <f t="array" ref="CI1293">INDEX($K:$P,ROW(),MATCH(CI$3,$K$2:$P$2,0))</f>
        <v>0.05</v>
      </c>
      <c r="CJ1293" s="150" cm="1">
        <f t="array" ref="CJ1293">INDEX($K:$P,ROW(),MATCH(CJ$3,$K$2:$P$2,0))</f>
        <v>0.05</v>
      </c>
      <c r="CK1293" s="150" cm="1">
        <f t="array" ref="CK1293">INDEX($K:$P,ROW(),MATCH(CK$3,$K$2:$P$2,0))</f>
        <v>0.05</v>
      </c>
      <c r="CL1293" s="150" cm="1">
        <f t="array" ref="CL1293">INDEX($K:$P,ROW(),MATCH(CL$3,$K$2:$P$2,0))</f>
        <v>0.05</v>
      </c>
      <c r="CN1293" s="60"/>
      <c r="CO1293" s="150" t="e" cm="1">
        <f t="array" ref="CO1293">INDEX($K:$P,ROW(),MATCH(CO$3,$K$2:$P$2,0))</f>
        <v>#N/A</v>
      </c>
      <c r="CP1293" s="150" t="e" cm="1">
        <f t="array" ref="CP1293">INDEX($K:$P,ROW(),MATCH(CP$3,$K$2:$P$2,0))</f>
        <v>#N/A</v>
      </c>
      <c r="CQ1293" s="150" t="e" cm="1">
        <f t="array" ref="CQ1293">INDEX($K:$P,ROW(),MATCH(CQ$3,$K$2:$P$2,0))</f>
        <v>#N/A</v>
      </c>
      <c r="CR1293" s="150" t="e" cm="1">
        <f t="array" ref="CR1293">INDEX($K:$P,ROW(),MATCH(CR$3,$K$2:$P$2,0))</f>
        <v>#N/A</v>
      </c>
      <c r="CS1293" s="150" t="e" cm="1">
        <f t="array" ref="CS1293">INDEX($K:$P,ROW(),MATCH(CS$3,$K$2:$P$2,0))</f>
        <v>#N/A</v>
      </c>
      <c r="CT1293" s="150" t="e" cm="1">
        <f t="array" ref="CT1293">INDEX($K:$P,ROW(),MATCH(CT$3,$K$2:$P$2,0))</f>
        <v>#N/A</v>
      </c>
      <c r="CU1293" s="150" t="e" cm="1">
        <f t="array" ref="CU1293">INDEX($K:$P,ROW(),MATCH(CU$3,$K$2:$P$2,0))</f>
        <v>#N/A</v>
      </c>
      <c r="CV1293" s="150" t="e" cm="1">
        <f t="array" ref="CV1293">INDEX($K:$P,ROW(),MATCH(CV$3,$K$2:$P$2,0))</f>
        <v>#N/A</v>
      </c>
      <c r="CW1293" s="150" t="e" cm="1">
        <f t="array" ref="CW1293">INDEX($K:$P,ROW(),MATCH(CW$3,$K$2:$P$2,0))</f>
        <v>#N/A</v>
      </c>
      <c r="CX1293" s="150" t="e" cm="1">
        <f t="array" ref="CX1293">INDEX($K:$P,ROW(),MATCH(CX$3,$K$2:$P$2,0))</f>
        <v>#N/A</v>
      </c>
      <c r="CY1293" s="150" t="e" cm="1">
        <f t="array" ref="CY1293">INDEX($K:$P,ROW(),MATCH(CY$3,$K$2:$P$2,0))</f>
        <v>#N/A</v>
      </c>
      <c r="CZ1293" s="150" t="e" cm="1">
        <f t="array" ref="CZ1293">INDEX($K:$P,ROW(),MATCH(CZ$3,$K$2:$P$2,0))</f>
        <v>#N/A</v>
      </c>
      <c r="DA1293" s="150" t="e" cm="1">
        <f t="array" ref="DA1293">INDEX($K:$P,ROW(),MATCH(DA$3,$K$2:$P$2,0))</f>
        <v>#N/A</v>
      </c>
      <c r="DB1293" s="150" t="e" cm="1">
        <f t="array" ref="DB1293">INDEX($K:$P,ROW(),MATCH(DB$3,$K$2:$P$2,0))</f>
        <v>#N/A</v>
      </c>
      <c r="DC1293" s="150" t="e" cm="1">
        <f t="array" ref="DC1293">INDEX($K:$P,ROW(),MATCH(DC$3,$K$2:$P$2,0))</f>
        <v>#N/A</v>
      </c>
      <c r="DD1293" s="150" t="e" cm="1">
        <f t="array" ref="DD1293">INDEX($K:$P,ROW(),MATCH(DD$3,$K$2:$P$2,0))</f>
        <v>#N/A</v>
      </c>
      <c r="DE1293" s="150" t="e" cm="1">
        <f t="array" ref="DE1293">INDEX($K:$P,ROW(),MATCH(DE$3,$K$2:$P$2,0))</f>
        <v>#N/A</v>
      </c>
      <c r="DF1293" s="150" t="e" cm="1">
        <f t="array" ref="DF1293">INDEX($K:$P,ROW(),MATCH(DF$3,$K$2:$P$2,0))</f>
        <v>#N/A</v>
      </c>
      <c r="DG1293" s="150" t="e" cm="1">
        <f t="array" ref="DG1293">INDEX($K:$P,ROW(),MATCH(DG$3,$K$2:$P$2,0))</f>
        <v>#N/A</v>
      </c>
      <c r="DH1293" s="150" t="e" cm="1">
        <f t="array" ref="DH1293">INDEX($K:$P,ROW(),MATCH(DH$3,$K$2:$P$2,0))</f>
        <v>#N/A</v>
      </c>
      <c r="DI1293" s="150" t="e" cm="1">
        <f t="array" ref="DI1293">INDEX($K:$P,ROW(),MATCH(DI$3,$K$2:$P$2,0))</f>
        <v>#N/A</v>
      </c>
      <c r="DJ1293" s="150" t="e" cm="1">
        <f t="array" ref="DJ1293">INDEX($K:$P,ROW(),MATCH(DJ$3,$K$2:$P$2,0))</f>
        <v>#N/A</v>
      </c>
      <c r="DK1293" s="150" t="e" cm="1">
        <f t="array" ref="DK1293">INDEX($K:$P,ROW(),MATCH(DK$3,$K$2:$P$2,0))</f>
        <v>#N/A</v>
      </c>
      <c r="DL1293" s="150" t="e" cm="1">
        <f t="array" ref="DL1293">INDEX($K:$P,ROW(),MATCH(DL$3,$K$2:$P$2,0))</f>
        <v>#N/A</v>
      </c>
    </row>
    <row r="1294" spans="1:116" x14ac:dyDescent="0.35">
      <c r="D1294" t="s">
        <v>773</v>
      </c>
      <c r="E1294" s="8" t="str">
        <f t="shared" si="1679"/>
        <v>1294 SUB-S</v>
      </c>
      <c r="G1294" s="158" t="s">
        <v>72</v>
      </c>
      <c r="K1294" s="34">
        <f ca="1">SUMIF($3:$3,K$2,1294:1294)</f>
        <v>-600</v>
      </c>
      <c r="L1294" s="34">
        <f ca="1">SUMIF($3:$3,L$2,1294:1294)</f>
        <v>-600</v>
      </c>
      <c r="M1294" s="34">
        <f ca="1">SUMIF($3:$3,M$2,1294:1294)</f>
        <v>-600</v>
      </c>
      <c r="N1294" s="34">
        <f ca="1">SUMIF($3:$3,N$2,1294:1294)</f>
        <v>-600</v>
      </c>
      <c r="O1294" s="34">
        <f ca="1">SUMIF($3:$3,O$2,1294:1294)</f>
        <v>-600</v>
      </c>
      <c r="P1294" s="34">
        <f ca="1">SUMIF($3:$3,P$2,1294:1294)</f>
        <v>-600</v>
      </c>
      <c r="R1294" s="15"/>
      <c r="S1294" s="76">
        <f t="shared" ref="S1294:AX1294" ca="1" si="1685">-S1292*S1293</f>
        <v>-50</v>
      </c>
      <c r="T1294" s="76">
        <f t="shared" ca="1" si="1685"/>
        <v>-50</v>
      </c>
      <c r="U1294" s="76">
        <f t="shared" ca="1" si="1685"/>
        <v>-50</v>
      </c>
      <c r="V1294" s="76">
        <f t="shared" ca="1" si="1685"/>
        <v>-50</v>
      </c>
      <c r="W1294" s="76">
        <f t="shared" ca="1" si="1685"/>
        <v>-50</v>
      </c>
      <c r="X1294" s="76">
        <f t="shared" ca="1" si="1685"/>
        <v>-50</v>
      </c>
      <c r="Y1294" s="76">
        <f t="shared" ca="1" si="1685"/>
        <v>-50</v>
      </c>
      <c r="Z1294" s="76">
        <f t="shared" ca="1" si="1685"/>
        <v>-50</v>
      </c>
      <c r="AA1294" s="76">
        <f t="shared" ca="1" si="1685"/>
        <v>-50</v>
      </c>
      <c r="AB1294" s="76">
        <f t="shared" ca="1" si="1685"/>
        <v>-50</v>
      </c>
      <c r="AC1294" s="76">
        <f t="shared" ca="1" si="1685"/>
        <v>-50</v>
      </c>
      <c r="AD1294" s="76">
        <f t="shared" ca="1" si="1685"/>
        <v>-50</v>
      </c>
      <c r="AE1294" s="76">
        <f t="shared" ca="1" si="1685"/>
        <v>-50</v>
      </c>
      <c r="AF1294" s="76">
        <f t="shared" ca="1" si="1685"/>
        <v>-50</v>
      </c>
      <c r="AG1294" s="76">
        <f t="shared" ca="1" si="1685"/>
        <v>-50</v>
      </c>
      <c r="AH1294" s="76">
        <f t="shared" ca="1" si="1685"/>
        <v>-50</v>
      </c>
      <c r="AI1294" s="76">
        <f t="shared" ca="1" si="1685"/>
        <v>-50</v>
      </c>
      <c r="AJ1294" s="76">
        <f t="shared" ca="1" si="1685"/>
        <v>-50</v>
      </c>
      <c r="AK1294" s="76">
        <f t="shared" ca="1" si="1685"/>
        <v>-50</v>
      </c>
      <c r="AL1294" s="76">
        <f t="shared" ca="1" si="1685"/>
        <v>-50</v>
      </c>
      <c r="AM1294" s="76">
        <f t="shared" ca="1" si="1685"/>
        <v>-50</v>
      </c>
      <c r="AN1294" s="76">
        <f t="shared" ca="1" si="1685"/>
        <v>-50</v>
      </c>
      <c r="AO1294" s="76">
        <f t="shared" ca="1" si="1685"/>
        <v>-50</v>
      </c>
      <c r="AP1294" s="76">
        <f t="shared" ca="1" si="1685"/>
        <v>-50</v>
      </c>
      <c r="AQ1294" s="76">
        <f t="shared" ca="1" si="1685"/>
        <v>-50</v>
      </c>
      <c r="AR1294" s="76">
        <f t="shared" ca="1" si="1685"/>
        <v>-50</v>
      </c>
      <c r="AS1294" s="76">
        <f t="shared" ca="1" si="1685"/>
        <v>-50</v>
      </c>
      <c r="AT1294" s="76">
        <f t="shared" ca="1" si="1685"/>
        <v>-50</v>
      </c>
      <c r="AU1294" s="76">
        <f t="shared" ca="1" si="1685"/>
        <v>-50</v>
      </c>
      <c r="AV1294" s="76">
        <f t="shared" ca="1" si="1685"/>
        <v>-50</v>
      </c>
      <c r="AW1294" s="76">
        <f t="shared" ca="1" si="1685"/>
        <v>-50</v>
      </c>
      <c r="AX1294" s="76">
        <f t="shared" ca="1" si="1685"/>
        <v>-50</v>
      </c>
      <c r="AY1294" s="76">
        <f t="shared" ref="AY1294:CD1294" ca="1" si="1686">-AY1292*AY1293</f>
        <v>-50</v>
      </c>
      <c r="AZ1294" s="76">
        <f t="shared" ca="1" si="1686"/>
        <v>-50</v>
      </c>
      <c r="BA1294" s="76">
        <f t="shared" ca="1" si="1686"/>
        <v>-50</v>
      </c>
      <c r="BB1294" s="76">
        <f t="shared" ca="1" si="1686"/>
        <v>-50</v>
      </c>
      <c r="BC1294" s="76">
        <f t="shared" ca="1" si="1686"/>
        <v>-50</v>
      </c>
      <c r="BD1294" s="76">
        <f t="shared" ca="1" si="1686"/>
        <v>-50</v>
      </c>
      <c r="BE1294" s="76">
        <f t="shared" ca="1" si="1686"/>
        <v>-50</v>
      </c>
      <c r="BF1294" s="76">
        <f t="shared" ca="1" si="1686"/>
        <v>-50</v>
      </c>
      <c r="BG1294" s="76">
        <f t="shared" ca="1" si="1686"/>
        <v>-50</v>
      </c>
      <c r="BH1294" s="76">
        <f t="shared" ca="1" si="1686"/>
        <v>-50</v>
      </c>
      <c r="BI1294" s="76">
        <f t="shared" ca="1" si="1686"/>
        <v>-50</v>
      </c>
      <c r="BJ1294" s="76">
        <f t="shared" ca="1" si="1686"/>
        <v>-50</v>
      </c>
      <c r="BK1294" s="76">
        <f t="shared" ca="1" si="1686"/>
        <v>-50</v>
      </c>
      <c r="BL1294" s="76">
        <f t="shared" ca="1" si="1686"/>
        <v>-50</v>
      </c>
      <c r="BM1294" s="76">
        <f t="shared" ca="1" si="1686"/>
        <v>-50</v>
      </c>
      <c r="BN1294" s="76">
        <f t="shared" ca="1" si="1686"/>
        <v>-50</v>
      </c>
      <c r="BO1294" s="76">
        <f t="shared" ca="1" si="1686"/>
        <v>-50</v>
      </c>
      <c r="BP1294" s="76">
        <f t="shared" ca="1" si="1686"/>
        <v>-50</v>
      </c>
      <c r="BQ1294" s="76">
        <f t="shared" ca="1" si="1686"/>
        <v>-50</v>
      </c>
      <c r="BR1294" s="76">
        <f t="shared" ca="1" si="1686"/>
        <v>-50</v>
      </c>
      <c r="BS1294" s="76">
        <f t="shared" ca="1" si="1686"/>
        <v>-50</v>
      </c>
      <c r="BT1294" s="76">
        <f t="shared" ca="1" si="1686"/>
        <v>-50</v>
      </c>
      <c r="BU1294" s="76">
        <f t="shared" ca="1" si="1686"/>
        <v>-50</v>
      </c>
      <c r="BV1294" s="76">
        <f t="shared" ca="1" si="1686"/>
        <v>-50</v>
      </c>
      <c r="BW1294" s="76">
        <f t="shared" ca="1" si="1686"/>
        <v>-50</v>
      </c>
      <c r="BX1294" s="76">
        <f t="shared" ca="1" si="1686"/>
        <v>-50</v>
      </c>
      <c r="BY1294" s="76">
        <f t="shared" ca="1" si="1686"/>
        <v>-50</v>
      </c>
      <c r="BZ1294" s="76">
        <f t="shared" ca="1" si="1686"/>
        <v>-50</v>
      </c>
      <c r="CA1294" s="76">
        <f t="shared" ca="1" si="1686"/>
        <v>-50</v>
      </c>
      <c r="CB1294" s="76">
        <f t="shared" ca="1" si="1686"/>
        <v>-50</v>
      </c>
      <c r="CC1294" s="76">
        <f t="shared" ca="1" si="1686"/>
        <v>-50</v>
      </c>
      <c r="CD1294" s="76">
        <f t="shared" ca="1" si="1686"/>
        <v>-50</v>
      </c>
      <c r="CE1294" s="76">
        <f t="shared" ref="CE1294:CL1294" ca="1" si="1687">-CE1292*CE1293</f>
        <v>-50</v>
      </c>
      <c r="CF1294" s="76">
        <f t="shared" ca="1" si="1687"/>
        <v>-50</v>
      </c>
      <c r="CG1294" s="76">
        <f t="shared" ca="1" si="1687"/>
        <v>-50</v>
      </c>
      <c r="CH1294" s="76">
        <f t="shared" ca="1" si="1687"/>
        <v>-50</v>
      </c>
      <c r="CI1294" s="76">
        <f t="shared" ca="1" si="1687"/>
        <v>-50</v>
      </c>
      <c r="CJ1294" s="76">
        <f t="shared" ca="1" si="1687"/>
        <v>-50</v>
      </c>
      <c r="CK1294" s="76">
        <f t="shared" ca="1" si="1687"/>
        <v>-50</v>
      </c>
      <c r="CL1294" s="76">
        <f t="shared" ca="1" si="1687"/>
        <v>-50</v>
      </c>
      <c r="CO1294" s="76" t="e">
        <f t="shared" ref="CO1294:DK1294" ca="1" si="1688">-CO1292*CO1293</f>
        <v>#N/A</v>
      </c>
      <c r="CP1294" s="76" t="e">
        <f t="shared" ca="1" si="1688"/>
        <v>#N/A</v>
      </c>
      <c r="CQ1294" s="76" t="e">
        <f t="shared" ca="1" si="1688"/>
        <v>#N/A</v>
      </c>
      <c r="CR1294" s="76" t="e">
        <f t="shared" ca="1" si="1688"/>
        <v>#N/A</v>
      </c>
      <c r="CS1294" s="76" t="e">
        <f t="shared" ca="1" si="1688"/>
        <v>#N/A</v>
      </c>
      <c r="CT1294" s="76" t="e">
        <f t="shared" ca="1" si="1688"/>
        <v>#N/A</v>
      </c>
      <c r="CU1294" s="76" t="e">
        <f t="shared" ca="1" si="1688"/>
        <v>#N/A</v>
      </c>
      <c r="CV1294" s="76" t="e">
        <f t="shared" ca="1" si="1688"/>
        <v>#N/A</v>
      </c>
      <c r="CW1294" s="76" t="e">
        <f t="shared" ca="1" si="1688"/>
        <v>#N/A</v>
      </c>
      <c r="CX1294" s="76" t="e">
        <f t="shared" ca="1" si="1688"/>
        <v>#N/A</v>
      </c>
      <c r="CY1294" s="76" t="e">
        <f t="shared" ca="1" si="1688"/>
        <v>#N/A</v>
      </c>
      <c r="CZ1294" s="76" t="e">
        <f t="shared" ca="1" si="1688"/>
        <v>#N/A</v>
      </c>
      <c r="DA1294" s="76" t="e">
        <f t="shared" ca="1" si="1688"/>
        <v>#N/A</v>
      </c>
      <c r="DB1294" s="76" t="e">
        <f t="shared" ca="1" si="1688"/>
        <v>#N/A</v>
      </c>
      <c r="DC1294" s="76" t="e">
        <f t="shared" ca="1" si="1688"/>
        <v>#N/A</v>
      </c>
      <c r="DD1294" s="76" t="e">
        <f t="shared" ca="1" si="1688"/>
        <v>#N/A</v>
      </c>
      <c r="DE1294" s="76" t="e">
        <f t="shared" ca="1" si="1688"/>
        <v>#N/A</v>
      </c>
      <c r="DF1294" s="76" t="e">
        <f t="shared" ca="1" si="1688"/>
        <v>#N/A</v>
      </c>
      <c r="DG1294" s="76" t="e">
        <f t="shared" ca="1" si="1688"/>
        <v>#N/A</v>
      </c>
      <c r="DH1294" s="76" t="e">
        <f t="shared" ca="1" si="1688"/>
        <v>#N/A</v>
      </c>
      <c r="DI1294" s="76" t="e">
        <f t="shared" ca="1" si="1688"/>
        <v>#N/A</v>
      </c>
      <c r="DJ1294" s="76" t="e">
        <f t="shared" ca="1" si="1688"/>
        <v>#N/A</v>
      </c>
      <c r="DK1294" s="76" t="e">
        <f t="shared" ca="1" si="1688"/>
        <v>#N/A</v>
      </c>
      <c r="DL1294" s="76" t="e">
        <f t="shared" ref="DL1294" ca="1" si="1689">-DL1292*DL1293</f>
        <v>#N/A</v>
      </c>
    </row>
    <row r="1295" spans="1:116" x14ac:dyDescent="0.35">
      <c r="C1295" t="s">
        <v>80</v>
      </c>
      <c r="D1295" t="s">
        <v>773</v>
      </c>
      <c r="E1295" s="8" t="str">
        <f t="shared" si="1679"/>
        <v>1295 SUB-S</v>
      </c>
      <c r="G1295" s="158" t="s">
        <v>73</v>
      </c>
      <c r="H1295" s="31"/>
      <c r="I1295" s="73"/>
      <c r="J1295" s="73"/>
      <c r="K1295" s="119">
        <f ca="1">SUMIF($4:$4,K$2,1295:1295)</f>
        <v>11400</v>
      </c>
      <c r="L1295" s="119">
        <f ca="1">SUMIF($4:$4,L$2,1295:1295)</f>
        <v>22800</v>
      </c>
      <c r="M1295" s="119">
        <f ca="1">SUMIF($4:$4,M$2,1295:1295)</f>
        <v>34200</v>
      </c>
      <c r="N1295" s="119">
        <f ca="1">SUMIF($4:$4,N$2,1295:1295)</f>
        <v>45600</v>
      </c>
      <c r="O1295" s="119">
        <f ca="1">SUMIF($4:$4,O$2,1295:1295)</f>
        <v>57000</v>
      </c>
      <c r="P1295" s="119">
        <f ca="1">SUMIF($4:$4,P$2,1295:1295)</f>
        <v>68400</v>
      </c>
      <c r="R1295" s="38"/>
      <c r="S1295" s="151">
        <f t="shared" ref="S1295:AX1295" ca="1" si="1690">S1291+S1292+S1294</f>
        <v>950</v>
      </c>
      <c r="T1295" s="151">
        <f t="shared" ca="1" si="1690"/>
        <v>1900</v>
      </c>
      <c r="U1295" s="151">
        <f t="shared" ca="1" si="1690"/>
        <v>2850</v>
      </c>
      <c r="V1295" s="151">
        <f t="shared" ca="1" si="1690"/>
        <v>3800</v>
      </c>
      <c r="W1295" s="151">
        <f t="shared" ca="1" si="1690"/>
        <v>4750</v>
      </c>
      <c r="X1295" s="151">
        <f t="shared" ca="1" si="1690"/>
        <v>5700</v>
      </c>
      <c r="Y1295" s="151">
        <f t="shared" ca="1" si="1690"/>
        <v>6650</v>
      </c>
      <c r="Z1295" s="151">
        <f t="shared" ca="1" si="1690"/>
        <v>7600</v>
      </c>
      <c r="AA1295" s="151">
        <f t="shared" ca="1" si="1690"/>
        <v>8550</v>
      </c>
      <c r="AB1295" s="151">
        <f t="shared" ca="1" si="1690"/>
        <v>9500</v>
      </c>
      <c r="AC1295" s="151">
        <f t="shared" ca="1" si="1690"/>
        <v>10450</v>
      </c>
      <c r="AD1295" s="151">
        <f t="shared" ca="1" si="1690"/>
        <v>11400</v>
      </c>
      <c r="AE1295" s="151">
        <f t="shared" ca="1" si="1690"/>
        <v>12350</v>
      </c>
      <c r="AF1295" s="151">
        <f t="shared" ca="1" si="1690"/>
        <v>13300</v>
      </c>
      <c r="AG1295" s="151">
        <f t="shared" ca="1" si="1690"/>
        <v>14250</v>
      </c>
      <c r="AH1295" s="151">
        <f t="shared" ca="1" si="1690"/>
        <v>15200</v>
      </c>
      <c r="AI1295" s="151">
        <f t="shared" ca="1" si="1690"/>
        <v>16150</v>
      </c>
      <c r="AJ1295" s="151">
        <f t="shared" ca="1" si="1690"/>
        <v>17100</v>
      </c>
      <c r="AK1295" s="151">
        <f t="shared" ca="1" si="1690"/>
        <v>18050</v>
      </c>
      <c r="AL1295" s="151">
        <f t="shared" ca="1" si="1690"/>
        <v>19000</v>
      </c>
      <c r="AM1295" s="151">
        <f t="shared" ca="1" si="1690"/>
        <v>19950</v>
      </c>
      <c r="AN1295" s="151">
        <f t="shared" ca="1" si="1690"/>
        <v>20900</v>
      </c>
      <c r="AO1295" s="151">
        <f t="shared" ca="1" si="1690"/>
        <v>21850</v>
      </c>
      <c r="AP1295" s="151">
        <f t="shared" ca="1" si="1690"/>
        <v>22800</v>
      </c>
      <c r="AQ1295" s="151">
        <f t="shared" ca="1" si="1690"/>
        <v>23750</v>
      </c>
      <c r="AR1295" s="151">
        <f t="shared" ca="1" si="1690"/>
        <v>24700</v>
      </c>
      <c r="AS1295" s="151">
        <f t="shared" ca="1" si="1690"/>
        <v>25650</v>
      </c>
      <c r="AT1295" s="151">
        <f t="shared" ca="1" si="1690"/>
        <v>26600</v>
      </c>
      <c r="AU1295" s="151">
        <f t="shared" ca="1" si="1690"/>
        <v>27550</v>
      </c>
      <c r="AV1295" s="151">
        <f t="shared" ca="1" si="1690"/>
        <v>28500</v>
      </c>
      <c r="AW1295" s="151">
        <f t="shared" ca="1" si="1690"/>
        <v>29450</v>
      </c>
      <c r="AX1295" s="151">
        <f t="shared" ca="1" si="1690"/>
        <v>30400</v>
      </c>
      <c r="AY1295" s="151">
        <f t="shared" ref="AY1295:CD1295" ca="1" si="1691">AY1291+AY1292+AY1294</f>
        <v>31350</v>
      </c>
      <c r="AZ1295" s="151">
        <f t="shared" ca="1" si="1691"/>
        <v>32300</v>
      </c>
      <c r="BA1295" s="151">
        <f t="shared" ca="1" si="1691"/>
        <v>33250</v>
      </c>
      <c r="BB1295" s="151">
        <f t="shared" ca="1" si="1691"/>
        <v>34200</v>
      </c>
      <c r="BC1295" s="151">
        <f t="shared" ca="1" si="1691"/>
        <v>35150</v>
      </c>
      <c r="BD1295" s="151">
        <f t="shared" ca="1" si="1691"/>
        <v>36100</v>
      </c>
      <c r="BE1295" s="151">
        <f t="shared" ca="1" si="1691"/>
        <v>37050</v>
      </c>
      <c r="BF1295" s="151">
        <f t="shared" ca="1" si="1691"/>
        <v>38000</v>
      </c>
      <c r="BG1295" s="151">
        <f t="shared" ca="1" si="1691"/>
        <v>38950</v>
      </c>
      <c r="BH1295" s="151">
        <f t="shared" ca="1" si="1691"/>
        <v>39900</v>
      </c>
      <c r="BI1295" s="151">
        <f t="shared" ca="1" si="1691"/>
        <v>40850</v>
      </c>
      <c r="BJ1295" s="151">
        <f t="shared" ca="1" si="1691"/>
        <v>41800</v>
      </c>
      <c r="BK1295" s="151">
        <f t="shared" ca="1" si="1691"/>
        <v>42750</v>
      </c>
      <c r="BL1295" s="151">
        <f t="shared" ca="1" si="1691"/>
        <v>43700</v>
      </c>
      <c r="BM1295" s="151">
        <f t="shared" ca="1" si="1691"/>
        <v>44650</v>
      </c>
      <c r="BN1295" s="151">
        <f t="shared" ca="1" si="1691"/>
        <v>45600</v>
      </c>
      <c r="BO1295" s="151">
        <f t="shared" ca="1" si="1691"/>
        <v>46550</v>
      </c>
      <c r="BP1295" s="151">
        <f t="shared" ca="1" si="1691"/>
        <v>47500</v>
      </c>
      <c r="BQ1295" s="151">
        <f t="shared" ca="1" si="1691"/>
        <v>48450</v>
      </c>
      <c r="BR1295" s="151">
        <f t="shared" ca="1" si="1691"/>
        <v>49400</v>
      </c>
      <c r="BS1295" s="151">
        <f t="shared" ca="1" si="1691"/>
        <v>50350</v>
      </c>
      <c r="BT1295" s="151">
        <f t="shared" ca="1" si="1691"/>
        <v>51300</v>
      </c>
      <c r="BU1295" s="151">
        <f t="shared" ca="1" si="1691"/>
        <v>52250</v>
      </c>
      <c r="BV1295" s="151">
        <f t="shared" ca="1" si="1691"/>
        <v>53200</v>
      </c>
      <c r="BW1295" s="151">
        <f t="shared" ca="1" si="1691"/>
        <v>54150</v>
      </c>
      <c r="BX1295" s="151">
        <f t="shared" ca="1" si="1691"/>
        <v>55100</v>
      </c>
      <c r="BY1295" s="151">
        <f t="shared" ca="1" si="1691"/>
        <v>56050</v>
      </c>
      <c r="BZ1295" s="151">
        <f t="shared" ca="1" si="1691"/>
        <v>57000</v>
      </c>
      <c r="CA1295" s="151">
        <f t="shared" ca="1" si="1691"/>
        <v>57950</v>
      </c>
      <c r="CB1295" s="151">
        <f t="shared" ca="1" si="1691"/>
        <v>58900</v>
      </c>
      <c r="CC1295" s="151">
        <f t="shared" ca="1" si="1691"/>
        <v>59850</v>
      </c>
      <c r="CD1295" s="151">
        <f t="shared" ca="1" si="1691"/>
        <v>60800</v>
      </c>
      <c r="CE1295" s="151">
        <f t="shared" ref="CE1295:CL1295" ca="1" si="1692">CE1291+CE1292+CE1294</f>
        <v>61750</v>
      </c>
      <c r="CF1295" s="151">
        <f t="shared" ca="1" si="1692"/>
        <v>62700</v>
      </c>
      <c r="CG1295" s="151">
        <f t="shared" ca="1" si="1692"/>
        <v>63650</v>
      </c>
      <c r="CH1295" s="151">
        <f t="shared" ca="1" si="1692"/>
        <v>64600</v>
      </c>
      <c r="CI1295" s="151">
        <f t="shared" ca="1" si="1692"/>
        <v>65550</v>
      </c>
      <c r="CJ1295" s="151">
        <f t="shared" ca="1" si="1692"/>
        <v>66500</v>
      </c>
      <c r="CK1295" s="151">
        <f t="shared" ca="1" si="1692"/>
        <v>67450</v>
      </c>
      <c r="CL1295" s="151">
        <f t="shared" ca="1" si="1692"/>
        <v>68400</v>
      </c>
      <c r="CN1295" s="73"/>
      <c r="CO1295" s="151" t="e">
        <f t="shared" ref="CO1295:DK1295" ca="1" si="1693">CO1291+CO1292+CO1294</f>
        <v>#N/A</v>
      </c>
      <c r="CP1295" s="151" t="e">
        <f t="shared" ca="1" si="1693"/>
        <v>#N/A</v>
      </c>
      <c r="CQ1295" s="151" t="e">
        <f t="shared" ca="1" si="1693"/>
        <v>#N/A</v>
      </c>
      <c r="CR1295" s="151" t="e">
        <f t="shared" ca="1" si="1693"/>
        <v>#N/A</v>
      </c>
      <c r="CS1295" s="151" t="e">
        <f t="shared" ca="1" si="1693"/>
        <v>#N/A</v>
      </c>
      <c r="CT1295" s="151" t="e">
        <f t="shared" ca="1" si="1693"/>
        <v>#N/A</v>
      </c>
      <c r="CU1295" s="151" t="e">
        <f t="shared" ca="1" si="1693"/>
        <v>#N/A</v>
      </c>
      <c r="CV1295" s="151" t="e">
        <f t="shared" ca="1" si="1693"/>
        <v>#N/A</v>
      </c>
      <c r="CW1295" s="151" t="e">
        <f t="shared" ca="1" si="1693"/>
        <v>#N/A</v>
      </c>
      <c r="CX1295" s="151" t="e">
        <f t="shared" ca="1" si="1693"/>
        <v>#N/A</v>
      </c>
      <c r="CY1295" s="151" t="e">
        <f t="shared" ca="1" si="1693"/>
        <v>#N/A</v>
      </c>
      <c r="CZ1295" s="151" t="e">
        <f t="shared" ca="1" si="1693"/>
        <v>#N/A</v>
      </c>
      <c r="DA1295" s="151" t="e">
        <f t="shared" ca="1" si="1693"/>
        <v>#N/A</v>
      </c>
      <c r="DB1295" s="151" t="e">
        <f t="shared" ca="1" si="1693"/>
        <v>#N/A</v>
      </c>
      <c r="DC1295" s="151" t="e">
        <f t="shared" ca="1" si="1693"/>
        <v>#N/A</v>
      </c>
      <c r="DD1295" s="151" t="e">
        <f t="shared" ca="1" si="1693"/>
        <v>#N/A</v>
      </c>
      <c r="DE1295" s="151" t="e">
        <f t="shared" ca="1" si="1693"/>
        <v>#N/A</v>
      </c>
      <c r="DF1295" s="151" t="e">
        <f t="shared" ca="1" si="1693"/>
        <v>#N/A</v>
      </c>
      <c r="DG1295" s="151" t="e">
        <f t="shared" ca="1" si="1693"/>
        <v>#N/A</v>
      </c>
      <c r="DH1295" s="151" t="e">
        <f t="shared" ca="1" si="1693"/>
        <v>#N/A</v>
      </c>
      <c r="DI1295" s="151" t="e">
        <f t="shared" ca="1" si="1693"/>
        <v>#N/A</v>
      </c>
      <c r="DJ1295" s="151" t="e">
        <f t="shared" ca="1" si="1693"/>
        <v>#N/A</v>
      </c>
      <c r="DK1295" s="151" t="e">
        <f t="shared" ca="1" si="1693"/>
        <v>#N/A</v>
      </c>
      <c r="DL1295" s="151" t="e">
        <f t="shared" ref="DL1295" ca="1" si="1694">DL1291+DL1292+DL1294</f>
        <v>#N/A</v>
      </c>
    </row>
    <row r="1296" spans="1:116" x14ac:dyDescent="0.35">
      <c r="D1296" t="s">
        <v>773</v>
      </c>
      <c r="E1296" s="8" t="str">
        <f t="shared" si="1679"/>
        <v>1296 SUB-S</v>
      </c>
      <c r="G1296" s="158" t="s">
        <v>74</v>
      </c>
      <c r="H1296" s="12"/>
      <c r="I1296" s="60"/>
      <c r="J1296" s="60"/>
      <c r="K1296" s="34">
        <f t="shared" ref="K1296:P1296" ca="1" si="1695">K1295-SUM(K1294,K1291:K1292)</f>
        <v>0</v>
      </c>
      <c r="L1296" s="34">
        <f t="shared" ca="1" si="1695"/>
        <v>0</v>
      </c>
      <c r="M1296" s="34">
        <f t="shared" ca="1" si="1695"/>
        <v>0</v>
      </c>
      <c r="N1296" s="34">
        <f t="shared" ca="1" si="1695"/>
        <v>0</v>
      </c>
      <c r="O1296" s="34">
        <f t="shared" ca="1" si="1695"/>
        <v>0</v>
      </c>
      <c r="P1296" s="34">
        <f t="shared" ca="1" si="1695"/>
        <v>0</v>
      </c>
      <c r="R1296" s="15"/>
      <c r="S1296" s="76">
        <f t="shared" ref="S1296:AX1296" ca="1" si="1696">S1295-SUM(S1294,S1291:S1292)</f>
        <v>0</v>
      </c>
      <c r="T1296" s="76">
        <f t="shared" ca="1" si="1696"/>
        <v>0</v>
      </c>
      <c r="U1296" s="76">
        <f t="shared" ca="1" si="1696"/>
        <v>0</v>
      </c>
      <c r="V1296" s="76">
        <f t="shared" ca="1" si="1696"/>
        <v>0</v>
      </c>
      <c r="W1296" s="76">
        <f t="shared" ca="1" si="1696"/>
        <v>0</v>
      </c>
      <c r="X1296" s="76">
        <f t="shared" ca="1" si="1696"/>
        <v>0</v>
      </c>
      <c r="Y1296" s="76">
        <f t="shared" ca="1" si="1696"/>
        <v>0</v>
      </c>
      <c r="Z1296" s="76">
        <f t="shared" ca="1" si="1696"/>
        <v>0</v>
      </c>
      <c r="AA1296" s="76">
        <f t="shared" ca="1" si="1696"/>
        <v>0</v>
      </c>
      <c r="AB1296" s="76">
        <f t="shared" ca="1" si="1696"/>
        <v>0</v>
      </c>
      <c r="AC1296" s="76">
        <f t="shared" ca="1" si="1696"/>
        <v>0</v>
      </c>
      <c r="AD1296" s="76">
        <f t="shared" ca="1" si="1696"/>
        <v>0</v>
      </c>
      <c r="AE1296" s="76">
        <f t="shared" ca="1" si="1696"/>
        <v>0</v>
      </c>
      <c r="AF1296" s="76">
        <f t="shared" ca="1" si="1696"/>
        <v>0</v>
      </c>
      <c r="AG1296" s="76">
        <f t="shared" ca="1" si="1696"/>
        <v>0</v>
      </c>
      <c r="AH1296" s="76">
        <f t="shared" ca="1" si="1696"/>
        <v>0</v>
      </c>
      <c r="AI1296" s="76">
        <f t="shared" ca="1" si="1696"/>
        <v>0</v>
      </c>
      <c r="AJ1296" s="76">
        <f t="shared" ca="1" si="1696"/>
        <v>0</v>
      </c>
      <c r="AK1296" s="76">
        <f t="shared" ca="1" si="1696"/>
        <v>0</v>
      </c>
      <c r="AL1296" s="76">
        <f t="shared" ca="1" si="1696"/>
        <v>0</v>
      </c>
      <c r="AM1296" s="76">
        <f t="shared" ca="1" si="1696"/>
        <v>0</v>
      </c>
      <c r="AN1296" s="76">
        <f t="shared" ca="1" si="1696"/>
        <v>0</v>
      </c>
      <c r="AO1296" s="76">
        <f t="shared" ca="1" si="1696"/>
        <v>0</v>
      </c>
      <c r="AP1296" s="76">
        <f t="shared" ca="1" si="1696"/>
        <v>0</v>
      </c>
      <c r="AQ1296" s="76">
        <f t="shared" ca="1" si="1696"/>
        <v>0</v>
      </c>
      <c r="AR1296" s="76">
        <f t="shared" ca="1" si="1696"/>
        <v>0</v>
      </c>
      <c r="AS1296" s="76">
        <f t="shared" ca="1" si="1696"/>
        <v>0</v>
      </c>
      <c r="AT1296" s="76">
        <f t="shared" ca="1" si="1696"/>
        <v>0</v>
      </c>
      <c r="AU1296" s="76">
        <f t="shared" ca="1" si="1696"/>
        <v>0</v>
      </c>
      <c r="AV1296" s="76">
        <f t="shared" ca="1" si="1696"/>
        <v>0</v>
      </c>
      <c r="AW1296" s="76">
        <f t="shared" ca="1" si="1696"/>
        <v>0</v>
      </c>
      <c r="AX1296" s="76">
        <f t="shared" ca="1" si="1696"/>
        <v>0</v>
      </c>
      <c r="AY1296" s="76">
        <f t="shared" ref="AY1296:CD1296" ca="1" si="1697">AY1295-SUM(AY1294,AY1291:AY1292)</f>
        <v>0</v>
      </c>
      <c r="AZ1296" s="76">
        <f t="shared" ca="1" si="1697"/>
        <v>0</v>
      </c>
      <c r="BA1296" s="76">
        <f t="shared" ca="1" si="1697"/>
        <v>0</v>
      </c>
      <c r="BB1296" s="76">
        <f t="shared" ca="1" si="1697"/>
        <v>0</v>
      </c>
      <c r="BC1296" s="76">
        <f t="shared" ca="1" si="1697"/>
        <v>0</v>
      </c>
      <c r="BD1296" s="76">
        <f t="shared" ca="1" si="1697"/>
        <v>0</v>
      </c>
      <c r="BE1296" s="76">
        <f t="shared" ca="1" si="1697"/>
        <v>0</v>
      </c>
      <c r="BF1296" s="76">
        <f t="shared" ca="1" si="1697"/>
        <v>0</v>
      </c>
      <c r="BG1296" s="76">
        <f t="shared" ca="1" si="1697"/>
        <v>0</v>
      </c>
      <c r="BH1296" s="76">
        <f t="shared" ca="1" si="1697"/>
        <v>0</v>
      </c>
      <c r="BI1296" s="76">
        <f t="shared" ca="1" si="1697"/>
        <v>0</v>
      </c>
      <c r="BJ1296" s="76">
        <f t="shared" ca="1" si="1697"/>
        <v>0</v>
      </c>
      <c r="BK1296" s="76">
        <f t="shared" ca="1" si="1697"/>
        <v>0</v>
      </c>
      <c r="BL1296" s="76">
        <f t="shared" ca="1" si="1697"/>
        <v>0</v>
      </c>
      <c r="BM1296" s="76">
        <f t="shared" ca="1" si="1697"/>
        <v>0</v>
      </c>
      <c r="BN1296" s="76">
        <f t="shared" ca="1" si="1697"/>
        <v>0</v>
      </c>
      <c r="BO1296" s="76">
        <f t="shared" ca="1" si="1697"/>
        <v>0</v>
      </c>
      <c r="BP1296" s="76">
        <f t="shared" ca="1" si="1697"/>
        <v>0</v>
      </c>
      <c r="BQ1296" s="76">
        <f t="shared" ca="1" si="1697"/>
        <v>0</v>
      </c>
      <c r="BR1296" s="76">
        <f t="shared" ca="1" si="1697"/>
        <v>0</v>
      </c>
      <c r="BS1296" s="76">
        <f t="shared" ca="1" si="1697"/>
        <v>0</v>
      </c>
      <c r="BT1296" s="76">
        <f t="shared" ca="1" si="1697"/>
        <v>0</v>
      </c>
      <c r="BU1296" s="76">
        <f t="shared" ca="1" si="1697"/>
        <v>0</v>
      </c>
      <c r="BV1296" s="76">
        <f t="shared" ca="1" si="1697"/>
        <v>0</v>
      </c>
      <c r="BW1296" s="76">
        <f t="shared" ca="1" si="1697"/>
        <v>0</v>
      </c>
      <c r="BX1296" s="76">
        <f t="shared" ca="1" si="1697"/>
        <v>0</v>
      </c>
      <c r="BY1296" s="76">
        <f t="shared" ca="1" si="1697"/>
        <v>0</v>
      </c>
      <c r="BZ1296" s="76">
        <f t="shared" ca="1" si="1697"/>
        <v>0</v>
      </c>
      <c r="CA1296" s="76">
        <f t="shared" ca="1" si="1697"/>
        <v>0</v>
      </c>
      <c r="CB1296" s="76">
        <f t="shared" ca="1" si="1697"/>
        <v>0</v>
      </c>
      <c r="CC1296" s="76">
        <f t="shared" ca="1" si="1697"/>
        <v>0</v>
      </c>
      <c r="CD1296" s="76">
        <f t="shared" ca="1" si="1697"/>
        <v>0</v>
      </c>
      <c r="CE1296" s="76">
        <f t="shared" ref="CE1296:CL1296" ca="1" si="1698">CE1295-SUM(CE1294,CE1291:CE1292)</f>
        <v>0</v>
      </c>
      <c r="CF1296" s="76">
        <f t="shared" ca="1" si="1698"/>
        <v>0</v>
      </c>
      <c r="CG1296" s="76">
        <f t="shared" ca="1" si="1698"/>
        <v>0</v>
      </c>
      <c r="CH1296" s="76">
        <f t="shared" ca="1" si="1698"/>
        <v>0</v>
      </c>
      <c r="CI1296" s="76">
        <f t="shared" ca="1" si="1698"/>
        <v>0</v>
      </c>
      <c r="CJ1296" s="76">
        <f t="shared" ca="1" si="1698"/>
        <v>0</v>
      </c>
      <c r="CK1296" s="76">
        <f t="shared" ca="1" si="1698"/>
        <v>0</v>
      </c>
      <c r="CL1296" s="76">
        <f t="shared" ca="1" si="1698"/>
        <v>0</v>
      </c>
      <c r="CN1296" s="60"/>
      <c r="CO1296" s="76" t="e">
        <f t="shared" ref="CO1296:DK1296" ca="1" si="1699">CO1295-SUM(CO1294,CO1291:CO1292)</f>
        <v>#N/A</v>
      </c>
      <c r="CP1296" s="76" t="e">
        <f t="shared" ca="1" si="1699"/>
        <v>#N/A</v>
      </c>
      <c r="CQ1296" s="76" t="e">
        <f t="shared" ca="1" si="1699"/>
        <v>#N/A</v>
      </c>
      <c r="CR1296" s="76" t="e">
        <f t="shared" ca="1" si="1699"/>
        <v>#N/A</v>
      </c>
      <c r="CS1296" s="76" t="e">
        <f t="shared" ca="1" si="1699"/>
        <v>#N/A</v>
      </c>
      <c r="CT1296" s="76" t="e">
        <f t="shared" ca="1" si="1699"/>
        <v>#N/A</v>
      </c>
      <c r="CU1296" s="76" t="e">
        <f t="shared" ca="1" si="1699"/>
        <v>#N/A</v>
      </c>
      <c r="CV1296" s="76" t="e">
        <f t="shared" ca="1" si="1699"/>
        <v>#N/A</v>
      </c>
      <c r="CW1296" s="76" t="e">
        <f t="shared" ca="1" si="1699"/>
        <v>#N/A</v>
      </c>
      <c r="CX1296" s="76" t="e">
        <f t="shared" ca="1" si="1699"/>
        <v>#N/A</v>
      </c>
      <c r="CY1296" s="76" t="e">
        <f t="shared" ca="1" si="1699"/>
        <v>#N/A</v>
      </c>
      <c r="CZ1296" s="76" t="e">
        <f t="shared" ca="1" si="1699"/>
        <v>#N/A</v>
      </c>
      <c r="DA1296" s="76" t="e">
        <f t="shared" ca="1" si="1699"/>
        <v>#N/A</v>
      </c>
      <c r="DB1296" s="76" t="e">
        <f t="shared" ca="1" si="1699"/>
        <v>#N/A</v>
      </c>
      <c r="DC1296" s="76" t="e">
        <f t="shared" ca="1" si="1699"/>
        <v>#N/A</v>
      </c>
      <c r="DD1296" s="76" t="e">
        <f t="shared" ca="1" si="1699"/>
        <v>#N/A</v>
      </c>
      <c r="DE1296" s="76" t="e">
        <f t="shared" ca="1" si="1699"/>
        <v>#N/A</v>
      </c>
      <c r="DF1296" s="76" t="e">
        <f t="shared" ca="1" si="1699"/>
        <v>#N/A</v>
      </c>
      <c r="DG1296" s="76" t="e">
        <f t="shared" ca="1" si="1699"/>
        <v>#N/A</v>
      </c>
      <c r="DH1296" s="76" t="e">
        <f t="shared" ca="1" si="1699"/>
        <v>#N/A</v>
      </c>
      <c r="DI1296" s="76" t="e">
        <f t="shared" ca="1" si="1699"/>
        <v>#N/A</v>
      </c>
      <c r="DJ1296" s="76" t="e">
        <f t="shared" ca="1" si="1699"/>
        <v>#N/A</v>
      </c>
      <c r="DK1296" s="76" t="e">
        <f t="shared" ca="1" si="1699"/>
        <v>#N/A</v>
      </c>
      <c r="DL1296" s="76" t="e">
        <f t="shared" ref="DL1296" ca="1" si="1700">DL1295-SUM(DL1294,DL1291:DL1292)</f>
        <v>#N/A</v>
      </c>
    </row>
    <row r="1297" spans="1:116" x14ac:dyDescent="0.35">
      <c r="D1297" t="s">
        <v>773</v>
      </c>
      <c r="E1297" s="8" t="str">
        <f t="shared" si="1679"/>
        <v>1297 SUB-S</v>
      </c>
      <c r="G1297" s="127" t="str">
        <f>"# of subscriber - "&amp;SUBSTITUTE(G1289,":","")</f>
        <v># of subscriber - Subscription revenue - secondary volume driven</v>
      </c>
      <c r="H1297" s="12"/>
      <c r="K1297" s="34"/>
      <c r="L1297" s="34"/>
      <c r="M1297" s="34"/>
      <c r="N1297" s="34"/>
      <c r="O1297" s="34"/>
      <c r="P1297" s="34"/>
      <c r="R1297" s="15"/>
      <c r="S1297" s="76"/>
      <c r="T1297" s="76"/>
      <c r="U1297" s="76"/>
      <c r="V1297" s="76"/>
      <c r="W1297" s="76"/>
      <c r="X1297" s="76"/>
      <c r="Y1297" s="76"/>
      <c r="Z1297" s="76"/>
      <c r="AA1297" s="76"/>
      <c r="AB1297" s="76"/>
      <c r="AC1297" s="76"/>
      <c r="AD1297" s="76"/>
      <c r="AE1297" s="76"/>
      <c r="AF1297" s="76"/>
      <c r="AG1297" s="76"/>
      <c r="AH1297" s="76"/>
      <c r="AI1297" s="76"/>
      <c r="AJ1297" s="76"/>
      <c r="AK1297" s="76"/>
      <c r="AL1297" s="76"/>
      <c r="AM1297" s="76"/>
      <c r="AN1297" s="76"/>
      <c r="AO1297" s="76"/>
      <c r="AP1297" s="76"/>
      <c r="AQ1297" s="76"/>
      <c r="AR1297" s="76"/>
      <c r="AS1297" s="76"/>
      <c r="AT1297" s="76"/>
      <c r="AU1297" s="76"/>
      <c r="AV1297" s="76"/>
      <c r="AW1297" s="76"/>
      <c r="AX1297" s="76"/>
      <c r="AY1297" s="76"/>
      <c r="AZ1297" s="76"/>
      <c r="BA1297" s="76"/>
      <c r="BB1297" s="76"/>
      <c r="BC1297" s="76"/>
      <c r="BD1297" s="76"/>
      <c r="BE1297" s="76"/>
      <c r="BF1297" s="76"/>
      <c r="BG1297" s="76"/>
      <c r="BH1297" s="76"/>
      <c r="BI1297" s="76"/>
      <c r="BJ1297" s="76"/>
      <c r="BK1297" s="76"/>
      <c r="BL1297" s="76"/>
      <c r="BM1297" s="76"/>
      <c r="BN1297" s="76"/>
      <c r="BO1297" s="76"/>
      <c r="BP1297" s="76"/>
      <c r="BQ1297" s="76"/>
      <c r="BR1297" s="76"/>
      <c r="BS1297" s="76"/>
      <c r="BT1297" s="76"/>
      <c r="BU1297" s="76"/>
      <c r="BV1297" s="76"/>
      <c r="BW1297" s="76"/>
      <c r="BX1297" s="76"/>
      <c r="BY1297" s="76"/>
      <c r="BZ1297" s="76"/>
      <c r="CA1297" s="76"/>
      <c r="CB1297" s="76"/>
      <c r="CC1297" s="76"/>
      <c r="CD1297" s="76"/>
      <c r="CE1297" s="76"/>
      <c r="CF1297" s="76"/>
      <c r="CG1297" s="76"/>
      <c r="CH1297" s="76"/>
      <c r="CI1297" s="76"/>
      <c r="CJ1297" s="76"/>
      <c r="CK1297" s="76"/>
      <c r="CL1297" s="76"/>
      <c r="CO1297" s="76"/>
      <c r="CP1297" s="76"/>
      <c r="CQ1297" s="76"/>
      <c r="CR1297" s="76"/>
      <c r="CS1297" s="76"/>
      <c r="CT1297" s="76"/>
      <c r="CU1297" s="76"/>
      <c r="CV1297" s="76"/>
      <c r="CW1297" s="76"/>
      <c r="CX1297" s="76"/>
      <c r="CY1297" s="76"/>
      <c r="CZ1297" s="76"/>
      <c r="DA1297" s="76"/>
      <c r="DB1297" s="76"/>
      <c r="DC1297" s="76"/>
      <c r="DD1297" s="76"/>
      <c r="DE1297" s="76"/>
      <c r="DF1297" s="76"/>
      <c r="DG1297" s="76"/>
      <c r="DH1297" s="76"/>
      <c r="DI1297" s="76"/>
      <c r="DJ1297" s="76"/>
      <c r="DK1297" s="76"/>
      <c r="DL1297" s="76"/>
    </row>
    <row r="1298" spans="1:116" x14ac:dyDescent="0.35">
      <c r="D1298" t="s">
        <v>773</v>
      </c>
      <c r="E1298" s="8" t="str">
        <f t="shared" si="1679"/>
        <v>1298 SUB-S</v>
      </c>
      <c r="G1298" s="145" t="s">
        <v>62</v>
      </c>
      <c r="H1298" s="12"/>
      <c r="I1298" s="60"/>
      <c r="J1298" s="60"/>
      <c r="K1298" s="34"/>
      <c r="L1298" s="34"/>
      <c r="M1298" s="34"/>
      <c r="N1298" s="34"/>
      <c r="O1298" s="34"/>
      <c r="P1298" s="34"/>
      <c r="R1298" s="15"/>
      <c r="S1298" s="76"/>
      <c r="T1298" s="76"/>
      <c r="U1298" s="76"/>
      <c r="V1298" s="76"/>
      <c r="W1298" s="76"/>
      <c r="X1298" s="76"/>
      <c r="Y1298" s="76"/>
      <c r="Z1298" s="76"/>
      <c r="AA1298" s="76"/>
      <c r="AB1298" s="76"/>
      <c r="AC1298" s="76"/>
      <c r="AD1298" s="76"/>
      <c r="AE1298" s="76"/>
      <c r="AF1298" s="76"/>
      <c r="AG1298" s="76"/>
      <c r="AH1298" s="76"/>
      <c r="AI1298" s="76"/>
      <c r="AJ1298" s="76"/>
      <c r="AK1298" s="76"/>
      <c r="AL1298" s="76"/>
      <c r="AM1298" s="76"/>
      <c r="AN1298" s="76"/>
      <c r="AO1298" s="76"/>
      <c r="AP1298" s="76"/>
      <c r="AQ1298" s="76"/>
      <c r="AR1298" s="76"/>
      <c r="AS1298" s="76"/>
      <c r="AT1298" s="76"/>
      <c r="AU1298" s="76"/>
      <c r="AV1298" s="76"/>
      <c r="AW1298" s="76"/>
      <c r="AX1298" s="76"/>
      <c r="AY1298" s="76"/>
      <c r="AZ1298" s="76"/>
      <c r="BA1298" s="76"/>
      <c r="BB1298" s="76"/>
      <c r="BC1298" s="76"/>
      <c r="BD1298" s="76"/>
      <c r="BE1298" s="76"/>
      <c r="BF1298" s="76"/>
      <c r="BG1298" s="76"/>
      <c r="BH1298" s="76"/>
      <c r="BI1298" s="76"/>
      <c r="BJ1298" s="76"/>
      <c r="BK1298" s="76"/>
      <c r="BL1298" s="76"/>
      <c r="BM1298" s="76"/>
      <c r="BN1298" s="76"/>
      <c r="BO1298" s="76"/>
      <c r="BP1298" s="76"/>
      <c r="BQ1298" s="76"/>
      <c r="BR1298" s="76"/>
      <c r="BS1298" s="76"/>
      <c r="BT1298" s="76"/>
      <c r="BU1298" s="76"/>
      <c r="BV1298" s="76"/>
      <c r="BW1298" s="76"/>
      <c r="BX1298" s="76"/>
      <c r="BY1298" s="76"/>
      <c r="BZ1298" s="76"/>
      <c r="CA1298" s="76"/>
      <c r="CB1298" s="76"/>
      <c r="CC1298" s="76"/>
      <c r="CD1298" s="76"/>
      <c r="CE1298" s="76"/>
      <c r="CF1298" s="76"/>
      <c r="CG1298" s="76"/>
      <c r="CH1298" s="76"/>
      <c r="CI1298" s="76"/>
      <c r="CJ1298" s="76"/>
      <c r="CK1298" s="76"/>
      <c r="CL1298" s="76"/>
      <c r="CN1298" s="60"/>
      <c r="CO1298" s="76"/>
      <c r="CP1298" s="76"/>
      <c r="CQ1298" s="76"/>
      <c r="CR1298" s="76"/>
      <c r="CS1298" s="76"/>
      <c r="CT1298" s="76"/>
      <c r="CU1298" s="76"/>
      <c r="CV1298" s="76"/>
      <c r="CW1298" s="76"/>
      <c r="CX1298" s="76"/>
      <c r="CY1298" s="76"/>
      <c r="CZ1298" s="76"/>
      <c r="DA1298" s="76"/>
      <c r="DB1298" s="76"/>
      <c r="DC1298" s="76"/>
      <c r="DD1298" s="76"/>
      <c r="DE1298" s="76"/>
      <c r="DF1298" s="76"/>
      <c r="DG1298" s="76"/>
      <c r="DH1298" s="76"/>
      <c r="DI1298" s="76"/>
      <c r="DJ1298" s="76"/>
      <c r="DK1298" s="76"/>
      <c r="DL1298" s="76"/>
    </row>
    <row r="1299" spans="1:116" x14ac:dyDescent="0.35">
      <c r="B1299" t="str">
        <f>E1299</f>
        <v>1299 SUB-S</v>
      </c>
      <c r="D1299" t="s">
        <v>773</v>
      </c>
      <c r="E1299" s="8" t="str">
        <f t="shared" si="1679"/>
        <v>1299 SUB-S</v>
      </c>
      <c r="G1299" s="13"/>
      <c r="H1299" s="12"/>
      <c r="I1299" s="60"/>
      <c r="J1299" s="60"/>
      <c r="K1299" s="18">
        <v>20</v>
      </c>
      <c r="L1299" s="18">
        <v>20</v>
      </c>
      <c r="M1299" s="18">
        <v>20</v>
      </c>
      <c r="N1299" s="18">
        <v>20</v>
      </c>
      <c r="O1299" s="18">
        <v>20</v>
      </c>
      <c r="P1299" s="18">
        <v>20</v>
      </c>
      <c r="R1299" s="19"/>
      <c r="S1299" s="147" cm="1">
        <f t="array" ref="S1299">INDEX($K:$P,ROW(),MATCH(S$3,$K$2:$P$2,0))</f>
        <v>20</v>
      </c>
      <c r="T1299" s="147" cm="1">
        <f t="array" ref="T1299">INDEX($K:$P,ROW(),MATCH(T$3,$K$2:$P$2,0))</f>
        <v>20</v>
      </c>
      <c r="U1299" s="147" cm="1">
        <f t="array" ref="U1299">INDEX($K:$P,ROW(),MATCH(U$3,$K$2:$P$2,0))</f>
        <v>20</v>
      </c>
      <c r="V1299" s="147" cm="1">
        <f t="array" ref="V1299">INDEX($K:$P,ROW(),MATCH(V$3,$K$2:$P$2,0))</f>
        <v>20</v>
      </c>
      <c r="W1299" s="147" cm="1">
        <f t="array" ref="W1299">INDEX($K:$P,ROW(),MATCH(W$3,$K$2:$P$2,0))</f>
        <v>20</v>
      </c>
      <c r="X1299" s="147" cm="1">
        <f t="array" ref="X1299">INDEX($K:$P,ROW(),MATCH(X$3,$K$2:$P$2,0))</f>
        <v>20</v>
      </c>
      <c r="Y1299" s="147" cm="1">
        <f t="array" ref="Y1299">INDEX($K:$P,ROW(),MATCH(Y$3,$K$2:$P$2,0))</f>
        <v>20</v>
      </c>
      <c r="Z1299" s="147" cm="1">
        <f t="array" ref="Z1299">INDEX($K:$P,ROW(),MATCH(Z$3,$K$2:$P$2,0))</f>
        <v>20</v>
      </c>
      <c r="AA1299" s="147" cm="1">
        <f t="array" ref="AA1299">INDEX($K:$P,ROW(),MATCH(AA$3,$K$2:$P$2,0))</f>
        <v>20</v>
      </c>
      <c r="AB1299" s="147" cm="1">
        <f t="array" ref="AB1299">INDEX($K:$P,ROW(),MATCH(AB$3,$K$2:$P$2,0))</f>
        <v>20</v>
      </c>
      <c r="AC1299" s="147" cm="1">
        <f t="array" ref="AC1299">INDEX($K:$P,ROW(),MATCH(AC$3,$K$2:$P$2,0))</f>
        <v>20</v>
      </c>
      <c r="AD1299" s="147" cm="1">
        <f t="array" ref="AD1299">INDEX($K:$P,ROW(),MATCH(AD$3,$K$2:$P$2,0))</f>
        <v>20</v>
      </c>
      <c r="AE1299" s="147" cm="1">
        <f t="array" ref="AE1299">INDEX($K:$P,ROW(),MATCH(AE$3,$K$2:$P$2,0))</f>
        <v>20</v>
      </c>
      <c r="AF1299" s="147" cm="1">
        <f t="array" ref="AF1299">INDEX($K:$P,ROW(),MATCH(AF$3,$K$2:$P$2,0))</f>
        <v>20</v>
      </c>
      <c r="AG1299" s="147" cm="1">
        <f t="array" ref="AG1299">INDEX($K:$P,ROW(),MATCH(AG$3,$K$2:$P$2,0))</f>
        <v>20</v>
      </c>
      <c r="AH1299" s="147" cm="1">
        <f t="array" ref="AH1299">INDEX($K:$P,ROW(),MATCH(AH$3,$K$2:$P$2,0))</f>
        <v>20</v>
      </c>
      <c r="AI1299" s="147" cm="1">
        <f t="array" ref="AI1299">INDEX($K:$P,ROW(),MATCH(AI$3,$K$2:$P$2,0))</f>
        <v>20</v>
      </c>
      <c r="AJ1299" s="147" cm="1">
        <f t="array" ref="AJ1299">INDEX($K:$P,ROW(),MATCH(AJ$3,$K$2:$P$2,0))</f>
        <v>20</v>
      </c>
      <c r="AK1299" s="147" cm="1">
        <f t="array" ref="AK1299">INDEX($K:$P,ROW(),MATCH(AK$3,$K$2:$P$2,0))</f>
        <v>20</v>
      </c>
      <c r="AL1299" s="147" cm="1">
        <f t="array" ref="AL1299">INDEX($K:$P,ROW(),MATCH(AL$3,$K$2:$P$2,0))</f>
        <v>20</v>
      </c>
      <c r="AM1299" s="147" cm="1">
        <f t="array" ref="AM1299">INDEX($K:$P,ROW(),MATCH(AM$3,$K$2:$P$2,0))</f>
        <v>20</v>
      </c>
      <c r="AN1299" s="147" cm="1">
        <f t="array" ref="AN1299">INDEX($K:$P,ROW(),MATCH(AN$3,$K$2:$P$2,0))</f>
        <v>20</v>
      </c>
      <c r="AO1299" s="147" cm="1">
        <f t="array" ref="AO1299">INDEX($K:$P,ROW(),MATCH(AO$3,$K$2:$P$2,0))</f>
        <v>20</v>
      </c>
      <c r="AP1299" s="147" cm="1">
        <f t="array" ref="AP1299">INDEX($K:$P,ROW(),MATCH(AP$3,$K$2:$P$2,0))</f>
        <v>20</v>
      </c>
      <c r="AQ1299" s="147" cm="1">
        <f t="array" ref="AQ1299">INDEX($K:$P,ROW(),MATCH(AQ$3,$K$2:$P$2,0))</f>
        <v>20</v>
      </c>
      <c r="AR1299" s="147" cm="1">
        <f t="array" ref="AR1299">INDEX($K:$P,ROW(),MATCH(AR$3,$K$2:$P$2,0))</f>
        <v>20</v>
      </c>
      <c r="AS1299" s="147" cm="1">
        <f t="array" ref="AS1299">INDEX($K:$P,ROW(),MATCH(AS$3,$K$2:$P$2,0))</f>
        <v>20</v>
      </c>
      <c r="AT1299" s="147" cm="1">
        <f t="array" ref="AT1299">INDEX($K:$P,ROW(),MATCH(AT$3,$K$2:$P$2,0))</f>
        <v>20</v>
      </c>
      <c r="AU1299" s="147" cm="1">
        <f t="array" ref="AU1299">INDEX($K:$P,ROW(),MATCH(AU$3,$K$2:$P$2,0))</f>
        <v>20</v>
      </c>
      <c r="AV1299" s="147" cm="1">
        <f t="array" ref="AV1299">INDEX($K:$P,ROW(),MATCH(AV$3,$K$2:$P$2,0))</f>
        <v>20</v>
      </c>
      <c r="AW1299" s="147" cm="1">
        <f t="array" ref="AW1299">INDEX($K:$P,ROW(),MATCH(AW$3,$K$2:$P$2,0))</f>
        <v>20</v>
      </c>
      <c r="AX1299" s="147" cm="1">
        <f t="array" ref="AX1299">INDEX($K:$P,ROW(),MATCH(AX$3,$K$2:$P$2,0))</f>
        <v>20</v>
      </c>
      <c r="AY1299" s="147" cm="1">
        <f t="array" ref="AY1299">INDEX($K:$P,ROW(),MATCH(AY$3,$K$2:$P$2,0))</f>
        <v>20</v>
      </c>
      <c r="AZ1299" s="147" cm="1">
        <f t="array" ref="AZ1299">INDEX($K:$P,ROW(),MATCH(AZ$3,$K$2:$P$2,0))</f>
        <v>20</v>
      </c>
      <c r="BA1299" s="147" cm="1">
        <f t="array" ref="BA1299">INDEX($K:$P,ROW(),MATCH(BA$3,$K$2:$P$2,0))</f>
        <v>20</v>
      </c>
      <c r="BB1299" s="147" cm="1">
        <f t="array" ref="BB1299">INDEX($K:$P,ROW(),MATCH(BB$3,$K$2:$P$2,0))</f>
        <v>20</v>
      </c>
      <c r="BC1299" s="147" cm="1">
        <f t="array" ref="BC1299">INDEX($K:$P,ROW(),MATCH(BC$3,$K$2:$P$2,0))</f>
        <v>20</v>
      </c>
      <c r="BD1299" s="147" cm="1">
        <f t="array" ref="BD1299">INDEX($K:$P,ROW(),MATCH(BD$3,$K$2:$P$2,0))</f>
        <v>20</v>
      </c>
      <c r="BE1299" s="147" cm="1">
        <f t="array" ref="BE1299">INDEX($K:$P,ROW(),MATCH(BE$3,$K$2:$P$2,0))</f>
        <v>20</v>
      </c>
      <c r="BF1299" s="147" cm="1">
        <f t="array" ref="BF1299">INDEX($K:$P,ROW(),MATCH(BF$3,$K$2:$P$2,0))</f>
        <v>20</v>
      </c>
      <c r="BG1299" s="147" cm="1">
        <f t="array" ref="BG1299">INDEX($K:$P,ROW(),MATCH(BG$3,$K$2:$P$2,0))</f>
        <v>20</v>
      </c>
      <c r="BH1299" s="147" cm="1">
        <f t="array" ref="BH1299">INDEX($K:$P,ROW(),MATCH(BH$3,$K$2:$P$2,0))</f>
        <v>20</v>
      </c>
      <c r="BI1299" s="147" cm="1">
        <f t="array" ref="BI1299">INDEX($K:$P,ROW(),MATCH(BI$3,$K$2:$P$2,0))</f>
        <v>20</v>
      </c>
      <c r="BJ1299" s="147" cm="1">
        <f t="array" ref="BJ1299">INDEX($K:$P,ROW(),MATCH(BJ$3,$K$2:$P$2,0))</f>
        <v>20</v>
      </c>
      <c r="BK1299" s="147" cm="1">
        <f t="array" ref="BK1299">INDEX($K:$P,ROW(),MATCH(BK$3,$K$2:$P$2,0))</f>
        <v>20</v>
      </c>
      <c r="BL1299" s="147" cm="1">
        <f t="array" ref="BL1299">INDEX($K:$P,ROW(),MATCH(BL$3,$K$2:$P$2,0))</f>
        <v>20</v>
      </c>
      <c r="BM1299" s="147" cm="1">
        <f t="array" ref="BM1299">INDEX($K:$P,ROW(),MATCH(BM$3,$K$2:$P$2,0))</f>
        <v>20</v>
      </c>
      <c r="BN1299" s="147" cm="1">
        <f t="array" ref="BN1299">INDEX($K:$P,ROW(),MATCH(BN$3,$K$2:$P$2,0))</f>
        <v>20</v>
      </c>
      <c r="BO1299" s="147" cm="1">
        <f t="array" ref="BO1299">INDEX($K:$P,ROW(),MATCH(BO$3,$K$2:$P$2,0))</f>
        <v>20</v>
      </c>
      <c r="BP1299" s="147" cm="1">
        <f t="array" ref="BP1299">INDEX($K:$P,ROW(),MATCH(BP$3,$K$2:$P$2,0))</f>
        <v>20</v>
      </c>
      <c r="BQ1299" s="147" cm="1">
        <f t="array" ref="BQ1299">INDEX($K:$P,ROW(),MATCH(BQ$3,$K$2:$P$2,0))</f>
        <v>20</v>
      </c>
      <c r="BR1299" s="147" cm="1">
        <f t="array" ref="BR1299">INDEX($K:$P,ROW(),MATCH(BR$3,$K$2:$P$2,0))</f>
        <v>20</v>
      </c>
      <c r="BS1299" s="147" cm="1">
        <f t="array" ref="BS1299">INDEX($K:$P,ROW(),MATCH(BS$3,$K$2:$P$2,0))</f>
        <v>20</v>
      </c>
      <c r="BT1299" s="147" cm="1">
        <f t="array" ref="BT1299">INDEX($K:$P,ROW(),MATCH(BT$3,$K$2:$P$2,0))</f>
        <v>20</v>
      </c>
      <c r="BU1299" s="147" cm="1">
        <f t="array" ref="BU1299">INDEX($K:$P,ROW(),MATCH(BU$3,$K$2:$P$2,0))</f>
        <v>20</v>
      </c>
      <c r="BV1299" s="147" cm="1">
        <f t="array" ref="BV1299">INDEX($K:$P,ROW(),MATCH(BV$3,$K$2:$P$2,0))</f>
        <v>20</v>
      </c>
      <c r="BW1299" s="147" cm="1">
        <f t="array" ref="BW1299">INDEX($K:$P,ROW(),MATCH(BW$3,$K$2:$P$2,0))</f>
        <v>20</v>
      </c>
      <c r="BX1299" s="147" cm="1">
        <f t="array" ref="BX1299">INDEX($K:$P,ROW(),MATCH(BX$3,$K$2:$P$2,0))</f>
        <v>20</v>
      </c>
      <c r="BY1299" s="147" cm="1">
        <f t="array" ref="BY1299">INDEX($K:$P,ROW(),MATCH(BY$3,$K$2:$P$2,0))</f>
        <v>20</v>
      </c>
      <c r="BZ1299" s="147" cm="1">
        <f t="array" ref="BZ1299">INDEX($K:$P,ROW(),MATCH(BZ$3,$K$2:$P$2,0))</f>
        <v>20</v>
      </c>
      <c r="CA1299" s="147" cm="1">
        <f t="array" ref="CA1299">INDEX($K:$P,ROW(),MATCH(CA$3,$K$2:$P$2,0))</f>
        <v>20</v>
      </c>
      <c r="CB1299" s="147" cm="1">
        <f t="array" ref="CB1299">INDEX($K:$P,ROW(),MATCH(CB$3,$K$2:$P$2,0))</f>
        <v>20</v>
      </c>
      <c r="CC1299" s="147" cm="1">
        <f t="array" ref="CC1299">INDEX($K:$P,ROW(),MATCH(CC$3,$K$2:$P$2,0))</f>
        <v>20</v>
      </c>
      <c r="CD1299" s="147" cm="1">
        <f t="array" ref="CD1299">INDEX($K:$P,ROW(),MATCH(CD$3,$K$2:$P$2,0))</f>
        <v>20</v>
      </c>
      <c r="CE1299" s="147" cm="1">
        <f t="array" ref="CE1299">INDEX($K:$P,ROW(),MATCH(CE$3,$K$2:$P$2,0))</f>
        <v>20</v>
      </c>
      <c r="CF1299" s="147" cm="1">
        <f t="array" ref="CF1299">INDEX($K:$P,ROW(),MATCH(CF$3,$K$2:$P$2,0))</f>
        <v>20</v>
      </c>
      <c r="CG1299" s="147" cm="1">
        <f t="array" ref="CG1299">INDEX($K:$P,ROW(),MATCH(CG$3,$K$2:$P$2,0))</f>
        <v>20</v>
      </c>
      <c r="CH1299" s="147" cm="1">
        <f t="array" ref="CH1299">INDEX($K:$P,ROW(),MATCH(CH$3,$K$2:$P$2,0))</f>
        <v>20</v>
      </c>
      <c r="CI1299" s="147" cm="1">
        <f t="array" ref="CI1299">INDEX($K:$P,ROW(),MATCH(CI$3,$K$2:$P$2,0))</f>
        <v>20</v>
      </c>
      <c r="CJ1299" s="147" cm="1">
        <f t="array" ref="CJ1299">INDEX($K:$P,ROW(),MATCH(CJ$3,$K$2:$P$2,0))</f>
        <v>20</v>
      </c>
      <c r="CK1299" s="147" cm="1">
        <f t="array" ref="CK1299">INDEX($K:$P,ROW(),MATCH(CK$3,$K$2:$P$2,0))</f>
        <v>20</v>
      </c>
      <c r="CL1299" s="147" cm="1">
        <f t="array" ref="CL1299">INDEX($K:$P,ROW(),MATCH(CL$3,$K$2:$P$2,0))</f>
        <v>20</v>
      </c>
      <c r="CN1299" s="60"/>
      <c r="CO1299" s="147" t="e" cm="1">
        <f t="array" ref="CO1299">INDEX($K:$P,ROW(),MATCH(CO$3,$K$2:$P$2,0))</f>
        <v>#N/A</v>
      </c>
      <c r="CP1299" s="147" t="e" cm="1">
        <f t="array" ref="CP1299">INDEX($K:$P,ROW(),MATCH(CP$3,$K$2:$P$2,0))</f>
        <v>#N/A</v>
      </c>
      <c r="CQ1299" s="147" t="e" cm="1">
        <f t="array" ref="CQ1299">INDEX($K:$P,ROW(),MATCH(CQ$3,$K$2:$P$2,0))</f>
        <v>#N/A</v>
      </c>
      <c r="CR1299" s="147" t="e" cm="1">
        <f t="array" ref="CR1299">INDEX($K:$P,ROW(),MATCH(CR$3,$K$2:$P$2,0))</f>
        <v>#N/A</v>
      </c>
      <c r="CS1299" s="147" t="e" cm="1">
        <f t="array" ref="CS1299">INDEX($K:$P,ROW(),MATCH(CS$3,$K$2:$P$2,0))</f>
        <v>#N/A</v>
      </c>
      <c r="CT1299" s="147" t="e" cm="1">
        <f t="array" ref="CT1299">INDEX($K:$P,ROW(),MATCH(CT$3,$K$2:$P$2,0))</f>
        <v>#N/A</v>
      </c>
      <c r="CU1299" s="147" t="e" cm="1">
        <f t="array" ref="CU1299">INDEX($K:$P,ROW(),MATCH(CU$3,$K$2:$P$2,0))</f>
        <v>#N/A</v>
      </c>
      <c r="CV1299" s="147" t="e" cm="1">
        <f t="array" ref="CV1299">INDEX($K:$P,ROW(),MATCH(CV$3,$K$2:$P$2,0))</f>
        <v>#N/A</v>
      </c>
      <c r="CW1299" s="147" t="e" cm="1">
        <f t="array" ref="CW1299">INDEX($K:$P,ROW(),MATCH(CW$3,$K$2:$P$2,0))</f>
        <v>#N/A</v>
      </c>
      <c r="CX1299" s="147" t="e" cm="1">
        <f t="array" ref="CX1299">INDEX($K:$P,ROW(),MATCH(CX$3,$K$2:$P$2,0))</f>
        <v>#N/A</v>
      </c>
      <c r="CY1299" s="147" t="e" cm="1">
        <f t="array" ref="CY1299">INDEX($K:$P,ROW(),MATCH(CY$3,$K$2:$P$2,0))</f>
        <v>#N/A</v>
      </c>
      <c r="CZ1299" s="147" t="e" cm="1">
        <f t="array" ref="CZ1299">INDEX($K:$P,ROW(),MATCH(CZ$3,$K$2:$P$2,0))</f>
        <v>#N/A</v>
      </c>
      <c r="DA1299" s="147" t="e" cm="1">
        <f t="array" ref="DA1299">INDEX($K:$P,ROW(),MATCH(DA$3,$K$2:$P$2,0))</f>
        <v>#N/A</v>
      </c>
      <c r="DB1299" s="147" t="e" cm="1">
        <f t="array" ref="DB1299">INDEX($K:$P,ROW(),MATCH(DB$3,$K$2:$P$2,0))</f>
        <v>#N/A</v>
      </c>
      <c r="DC1299" s="147" t="e" cm="1">
        <f t="array" ref="DC1299">INDEX($K:$P,ROW(),MATCH(DC$3,$K$2:$P$2,0))</f>
        <v>#N/A</v>
      </c>
      <c r="DD1299" s="147" t="e" cm="1">
        <f t="array" ref="DD1299">INDEX($K:$P,ROW(),MATCH(DD$3,$K$2:$P$2,0))</f>
        <v>#N/A</v>
      </c>
      <c r="DE1299" s="147" t="e" cm="1">
        <f t="array" ref="DE1299">INDEX($K:$P,ROW(),MATCH(DE$3,$K$2:$P$2,0))</f>
        <v>#N/A</v>
      </c>
      <c r="DF1299" s="147" t="e" cm="1">
        <f t="array" ref="DF1299">INDEX($K:$P,ROW(),MATCH(DF$3,$K$2:$P$2,0))</f>
        <v>#N/A</v>
      </c>
      <c r="DG1299" s="147" t="e" cm="1">
        <f t="array" ref="DG1299">INDEX($K:$P,ROW(),MATCH(DG$3,$K$2:$P$2,0))</f>
        <v>#N/A</v>
      </c>
      <c r="DH1299" s="147" t="e" cm="1">
        <f t="array" ref="DH1299">INDEX($K:$P,ROW(),MATCH(DH$3,$K$2:$P$2,0))</f>
        <v>#N/A</v>
      </c>
      <c r="DI1299" s="147" t="e" cm="1">
        <f t="array" ref="DI1299">INDEX($K:$P,ROW(),MATCH(DI$3,$K$2:$P$2,0))</f>
        <v>#N/A</v>
      </c>
      <c r="DJ1299" s="147" t="e" cm="1">
        <f t="array" ref="DJ1299">INDEX($K:$P,ROW(),MATCH(DJ$3,$K$2:$P$2,0))</f>
        <v>#N/A</v>
      </c>
      <c r="DK1299" s="147" t="e" cm="1">
        <f t="array" ref="DK1299">INDEX($K:$P,ROW(),MATCH(DK$3,$K$2:$P$2,0))</f>
        <v>#N/A</v>
      </c>
      <c r="DL1299" s="147" t="e" cm="1">
        <f t="array" ref="DL1299">INDEX($K:$P,ROW(),MATCH(DL$3,$K$2:$P$2,0))</f>
        <v>#N/A</v>
      </c>
    </row>
    <row r="1300" spans="1:116" x14ac:dyDescent="0.35">
      <c r="C1300" t="s">
        <v>198</v>
      </c>
      <c r="D1300" t="s">
        <v>773</v>
      </c>
      <c r="E1300" s="8" t="str">
        <f t="shared" si="1679"/>
        <v>1300 SUB-S</v>
      </c>
      <c r="G1300" s="95" t="s">
        <v>75</v>
      </c>
      <c r="H1300" s="27"/>
      <c r="I1300" s="78"/>
      <c r="J1300" s="78"/>
      <c r="K1300" s="63">
        <f ca="1">SUMIF($3:$3,K$2,1300:1300)</f>
        <v>1368000</v>
      </c>
      <c r="L1300" s="63">
        <f ca="1">SUMIF($3:$3,L$2,1300:1300)</f>
        <v>4104000</v>
      </c>
      <c r="M1300" s="63">
        <f ca="1">SUMIF($3:$3,M$2,1300:1300)</f>
        <v>6840000</v>
      </c>
      <c r="N1300" s="63">
        <f ca="1">SUMIF($3:$3,N$2,1300:1300)</f>
        <v>9576000</v>
      </c>
      <c r="O1300" s="63">
        <f ca="1">SUMIF($3:$3,O$2,1300:1300)</f>
        <v>12312000</v>
      </c>
      <c r="P1300" s="63">
        <f ca="1">SUMIF($3:$3,P$2,1300:1300)</f>
        <v>15048000</v>
      </c>
      <c r="R1300" s="33"/>
      <c r="S1300" s="148">
        <f t="shared" ref="S1300:AX1300" ca="1" si="1701">S1299*AVERAGE(S1295,S1291)</f>
        <v>9500</v>
      </c>
      <c r="T1300" s="148">
        <f t="shared" ca="1" si="1701"/>
        <v>28500</v>
      </c>
      <c r="U1300" s="148">
        <f t="shared" ca="1" si="1701"/>
        <v>47500</v>
      </c>
      <c r="V1300" s="148">
        <f t="shared" ca="1" si="1701"/>
        <v>66500</v>
      </c>
      <c r="W1300" s="148">
        <f t="shared" ca="1" si="1701"/>
        <v>85500</v>
      </c>
      <c r="X1300" s="148">
        <f t="shared" ca="1" si="1701"/>
        <v>104500</v>
      </c>
      <c r="Y1300" s="148">
        <f t="shared" ca="1" si="1701"/>
        <v>123500</v>
      </c>
      <c r="Z1300" s="148">
        <f t="shared" ca="1" si="1701"/>
        <v>142500</v>
      </c>
      <c r="AA1300" s="148">
        <f t="shared" ca="1" si="1701"/>
        <v>161500</v>
      </c>
      <c r="AB1300" s="148">
        <f t="shared" ca="1" si="1701"/>
        <v>180500</v>
      </c>
      <c r="AC1300" s="148">
        <f t="shared" ca="1" si="1701"/>
        <v>199500</v>
      </c>
      <c r="AD1300" s="148">
        <f t="shared" ca="1" si="1701"/>
        <v>218500</v>
      </c>
      <c r="AE1300" s="148">
        <f t="shared" ca="1" si="1701"/>
        <v>237500</v>
      </c>
      <c r="AF1300" s="148">
        <f t="shared" ca="1" si="1701"/>
        <v>256500</v>
      </c>
      <c r="AG1300" s="148">
        <f t="shared" ca="1" si="1701"/>
        <v>275500</v>
      </c>
      <c r="AH1300" s="148">
        <f t="shared" ca="1" si="1701"/>
        <v>294500</v>
      </c>
      <c r="AI1300" s="148">
        <f t="shared" ca="1" si="1701"/>
        <v>313500</v>
      </c>
      <c r="AJ1300" s="148">
        <f t="shared" ca="1" si="1701"/>
        <v>332500</v>
      </c>
      <c r="AK1300" s="148">
        <f t="shared" ca="1" si="1701"/>
        <v>351500</v>
      </c>
      <c r="AL1300" s="148">
        <f t="shared" ca="1" si="1701"/>
        <v>370500</v>
      </c>
      <c r="AM1300" s="148">
        <f t="shared" ca="1" si="1701"/>
        <v>389500</v>
      </c>
      <c r="AN1300" s="148">
        <f t="shared" ca="1" si="1701"/>
        <v>408500</v>
      </c>
      <c r="AO1300" s="148">
        <f t="shared" ca="1" si="1701"/>
        <v>427500</v>
      </c>
      <c r="AP1300" s="148">
        <f t="shared" ca="1" si="1701"/>
        <v>446500</v>
      </c>
      <c r="AQ1300" s="148">
        <f t="shared" ca="1" si="1701"/>
        <v>465500</v>
      </c>
      <c r="AR1300" s="148">
        <f t="shared" ca="1" si="1701"/>
        <v>484500</v>
      </c>
      <c r="AS1300" s="148">
        <f t="shared" ca="1" si="1701"/>
        <v>503500</v>
      </c>
      <c r="AT1300" s="148">
        <f t="shared" ca="1" si="1701"/>
        <v>522500</v>
      </c>
      <c r="AU1300" s="148">
        <f t="shared" ca="1" si="1701"/>
        <v>541500</v>
      </c>
      <c r="AV1300" s="148">
        <f t="shared" ca="1" si="1701"/>
        <v>560500</v>
      </c>
      <c r="AW1300" s="148">
        <f t="shared" ca="1" si="1701"/>
        <v>579500</v>
      </c>
      <c r="AX1300" s="148">
        <f t="shared" ca="1" si="1701"/>
        <v>598500</v>
      </c>
      <c r="AY1300" s="148">
        <f t="shared" ref="AY1300:CD1300" ca="1" si="1702">AY1299*AVERAGE(AY1295,AY1291)</f>
        <v>617500</v>
      </c>
      <c r="AZ1300" s="148">
        <f t="shared" ca="1" si="1702"/>
        <v>636500</v>
      </c>
      <c r="BA1300" s="148">
        <f t="shared" ca="1" si="1702"/>
        <v>655500</v>
      </c>
      <c r="BB1300" s="148">
        <f t="shared" ca="1" si="1702"/>
        <v>674500</v>
      </c>
      <c r="BC1300" s="148">
        <f t="shared" ca="1" si="1702"/>
        <v>693500</v>
      </c>
      <c r="BD1300" s="148">
        <f t="shared" ca="1" si="1702"/>
        <v>712500</v>
      </c>
      <c r="BE1300" s="148">
        <f t="shared" ca="1" si="1702"/>
        <v>731500</v>
      </c>
      <c r="BF1300" s="148">
        <f t="shared" ca="1" si="1702"/>
        <v>750500</v>
      </c>
      <c r="BG1300" s="148">
        <f t="shared" ca="1" si="1702"/>
        <v>769500</v>
      </c>
      <c r="BH1300" s="148">
        <f t="shared" ca="1" si="1702"/>
        <v>788500</v>
      </c>
      <c r="BI1300" s="148">
        <f t="shared" ca="1" si="1702"/>
        <v>807500</v>
      </c>
      <c r="BJ1300" s="148">
        <f t="shared" ca="1" si="1702"/>
        <v>826500</v>
      </c>
      <c r="BK1300" s="148">
        <f t="shared" ca="1" si="1702"/>
        <v>845500</v>
      </c>
      <c r="BL1300" s="148">
        <f t="shared" ca="1" si="1702"/>
        <v>864500</v>
      </c>
      <c r="BM1300" s="148">
        <f t="shared" ca="1" si="1702"/>
        <v>883500</v>
      </c>
      <c r="BN1300" s="148">
        <f t="shared" ca="1" si="1702"/>
        <v>902500</v>
      </c>
      <c r="BO1300" s="148">
        <f t="shared" ca="1" si="1702"/>
        <v>921500</v>
      </c>
      <c r="BP1300" s="148">
        <f t="shared" ca="1" si="1702"/>
        <v>940500</v>
      </c>
      <c r="BQ1300" s="148">
        <f t="shared" ca="1" si="1702"/>
        <v>959500</v>
      </c>
      <c r="BR1300" s="148">
        <f t="shared" ca="1" si="1702"/>
        <v>978500</v>
      </c>
      <c r="BS1300" s="148">
        <f t="shared" ca="1" si="1702"/>
        <v>997500</v>
      </c>
      <c r="BT1300" s="148">
        <f t="shared" ca="1" si="1702"/>
        <v>1016500</v>
      </c>
      <c r="BU1300" s="148">
        <f t="shared" ca="1" si="1702"/>
        <v>1035500</v>
      </c>
      <c r="BV1300" s="148">
        <f t="shared" ca="1" si="1702"/>
        <v>1054500</v>
      </c>
      <c r="BW1300" s="148">
        <f t="shared" ca="1" si="1702"/>
        <v>1073500</v>
      </c>
      <c r="BX1300" s="148">
        <f t="shared" ca="1" si="1702"/>
        <v>1092500</v>
      </c>
      <c r="BY1300" s="148">
        <f t="shared" ca="1" si="1702"/>
        <v>1111500</v>
      </c>
      <c r="BZ1300" s="148">
        <f t="shared" ca="1" si="1702"/>
        <v>1130500</v>
      </c>
      <c r="CA1300" s="148">
        <f t="shared" ca="1" si="1702"/>
        <v>1149500</v>
      </c>
      <c r="CB1300" s="148">
        <f t="shared" ca="1" si="1702"/>
        <v>1168500</v>
      </c>
      <c r="CC1300" s="148">
        <f t="shared" ca="1" si="1702"/>
        <v>1187500</v>
      </c>
      <c r="CD1300" s="148">
        <f t="shared" ca="1" si="1702"/>
        <v>1206500</v>
      </c>
      <c r="CE1300" s="148">
        <f t="shared" ref="CE1300:CL1300" ca="1" si="1703">CE1299*AVERAGE(CE1295,CE1291)</f>
        <v>1225500</v>
      </c>
      <c r="CF1300" s="148">
        <f t="shared" ca="1" si="1703"/>
        <v>1244500</v>
      </c>
      <c r="CG1300" s="148">
        <f t="shared" ca="1" si="1703"/>
        <v>1263500</v>
      </c>
      <c r="CH1300" s="148">
        <f t="shared" ca="1" si="1703"/>
        <v>1282500</v>
      </c>
      <c r="CI1300" s="148">
        <f t="shared" ca="1" si="1703"/>
        <v>1301500</v>
      </c>
      <c r="CJ1300" s="148">
        <f t="shared" ca="1" si="1703"/>
        <v>1320500</v>
      </c>
      <c r="CK1300" s="148">
        <f t="shared" ca="1" si="1703"/>
        <v>1339500</v>
      </c>
      <c r="CL1300" s="148">
        <f t="shared" ca="1" si="1703"/>
        <v>1358500</v>
      </c>
      <c r="CN1300" s="78"/>
      <c r="CO1300" s="148" t="e">
        <f t="shared" ref="CO1300:DK1300" ca="1" si="1704">CO1299*AVERAGE(CO1295,CO1291)</f>
        <v>#N/A</v>
      </c>
      <c r="CP1300" s="148" t="e">
        <f t="shared" ca="1" si="1704"/>
        <v>#N/A</v>
      </c>
      <c r="CQ1300" s="148" t="e">
        <f t="shared" ca="1" si="1704"/>
        <v>#N/A</v>
      </c>
      <c r="CR1300" s="148" t="e">
        <f t="shared" ca="1" si="1704"/>
        <v>#N/A</v>
      </c>
      <c r="CS1300" s="148" t="e">
        <f t="shared" ca="1" si="1704"/>
        <v>#N/A</v>
      </c>
      <c r="CT1300" s="148" t="e">
        <f t="shared" ca="1" si="1704"/>
        <v>#N/A</v>
      </c>
      <c r="CU1300" s="148" t="e">
        <f t="shared" ca="1" si="1704"/>
        <v>#N/A</v>
      </c>
      <c r="CV1300" s="148" t="e">
        <f t="shared" ca="1" si="1704"/>
        <v>#N/A</v>
      </c>
      <c r="CW1300" s="148" t="e">
        <f t="shared" ca="1" si="1704"/>
        <v>#N/A</v>
      </c>
      <c r="CX1300" s="148" t="e">
        <f t="shared" ca="1" si="1704"/>
        <v>#N/A</v>
      </c>
      <c r="CY1300" s="148" t="e">
        <f t="shared" ca="1" si="1704"/>
        <v>#N/A</v>
      </c>
      <c r="CZ1300" s="148" t="e">
        <f t="shared" ca="1" si="1704"/>
        <v>#N/A</v>
      </c>
      <c r="DA1300" s="148" t="e">
        <f t="shared" ca="1" si="1704"/>
        <v>#N/A</v>
      </c>
      <c r="DB1300" s="148" t="e">
        <f t="shared" ca="1" si="1704"/>
        <v>#N/A</v>
      </c>
      <c r="DC1300" s="148" t="e">
        <f t="shared" ca="1" si="1704"/>
        <v>#N/A</v>
      </c>
      <c r="DD1300" s="148" t="e">
        <f t="shared" ca="1" si="1704"/>
        <v>#N/A</v>
      </c>
      <c r="DE1300" s="148" t="e">
        <f t="shared" ca="1" si="1704"/>
        <v>#N/A</v>
      </c>
      <c r="DF1300" s="148" t="e">
        <f t="shared" ca="1" si="1704"/>
        <v>#N/A</v>
      </c>
      <c r="DG1300" s="148" t="e">
        <f t="shared" ca="1" si="1704"/>
        <v>#N/A</v>
      </c>
      <c r="DH1300" s="148" t="e">
        <f t="shared" ca="1" si="1704"/>
        <v>#N/A</v>
      </c>
      <c r="DI1300" s="148" t="e">
        <f t="shared" ca="1" si="1704"/>
        <v>#N/A</v>
      </c>
      <c r="DJ1300" s="148" t="e">
        <f t="shared" ca="1" si="1704"/>
        <v>#N/A</v>
      </c>
      <c r="DK1300" s="148" t="e">
        <f t="shared" ca="1" si="1704"/>
        <v>#N/A</v>
      </c>
      <c r="DL1300" s="148" t="e">
        <f t="shared" ref="DL1300" ca="1" si="1705">DL1299*AVERAGE(DL1295,DL1291)</f>
        <v>#N/A</v>
      </c>
    </row>
    <row r="1301" spans="1:116" x14ac:dyDescent="0.35">
      <c r="B1301" t="s">
        <v>244</v>
      </c>
      <c r="D1301" t="s">
        <v>773</v>
      </c>
      <c r="E1301" s="8" t="str">
        <f t="shared" si="1679"/>
        <v>1301 SUB-S</v>
      </c>
      <c r="G1301" s="145" t="s">
        <v>77</v>
      </c>
      <c r="S1301" s="72"/>
      <c r="T1301" s="72"/>
      <c r="U1301" s="72"/>
      <c r="V1301" s="72"/>
      <c r="W1301" s="72"/>
      <c r="X1301" s="72"/>
      <c r="Y1301" s="72"/>
      <c r="Z1301" s="72"/>
      <c r="AA1301" s="72"/>
      <c r="AB1301" s="72"/>
      <c r="AC1301" s="72"/>
      <c r="AD1301" s="72"/>
      <c r="AE1301" s="72"/>
      <c r="AF1301" s="72"/>
      <c r="AG1301" s="72"/>
      <c r="AH1301" s="72"/>
      <c r="AI1301" s="72"/>
      <c r="AJ1301" s="72"/>
      <c r="AK1301" s="72"/>
      <c r="AL1301" s="72"/>
      <c r="AM1301" s="72"/>
      <c r="AN1301" s="72"/>
      <c r="AO1301" s="72"/>
      <c r="AP1301" s="72"/>
      <c r="AQ1301" s="72"/>
      <c r="AR1301" s="72"/>
      <c r="AS1301" s="72"/>
      <c r="AT1301" s="72"/>
      <c r="AU1301" s="72"/>
      <c r="AV1301" s="72"/>
      <c r="AW1301" s="72"/>
      <c r="AX1301" s="72"/>
      <c r="AY1301" s="72"/>
      <c r="AZ1301" s="72"/>
      <c r="BA1301" s="72"/>
      <c r="BB1301" s="72"/>
      <c r="BC1301" s="72"/>
      <c r="BD1301" s="72"/>
      <c r="BE1301" s="72"/>
      <c r="BF1301" s="72"/>
      <c r="BG1301" s="72"/>
      <c r="BH1301" s="72"/>
      <c r="BI1301" s="72"/>
      <c r="BJ1301" s="72"/>
      <c r="BK1301" s="72"/>
      <c r="BL1301" s="72"/>
      <c r="BM1301" s="72"/>
      <c r="BN1301" s="72"/>
      <c r="BO1301" s="72"/>
      <c r="BP1301" s="72"/>
      <c r="BQ1301" s="72"/>
      <c r="BR1301" s="72"/>
      <c r="BS1301" s="72"/>
      <c r="BT1301" s="72"/>
      <c r="BU1301" s="72"/>
      <c r="BV1301" s="72"/>
      <c r="BW1301" s="72"/>
      <c r="BX1301" s="72"/>
      <c r="BY1301" s="72"/>
      <c r="BZ1301" s="72"/>
      <c r="CA1301" s="72"/>
      <c r="CB1301" s="72"/>
      <c r="CC1301" s="72"/>
      <c r="CD1301" s="72"/>
      <c r="CE1301" s="72"/>
      <c r="CF1301" s="72"/>
      <c r="CG1301" s="72"/>
      <c r="CH1301" s="72"/>
      <c r="CI1301" s="72"/>
      <c r="CJ1301" s="72"/>
      <c r="CK1301" s="72"/>
      <c r="CL1301" s="72"/>
      <c r="CO1301" s="72"/>
      <c r="CP1301" s="72"/>
      <c r="CQ1301" s="72"/>
      <c r="CR1301" s="72"/>
      <c r="CS1301" s="72"/>
      <c r="CT1301" s="72"/>
      <c r="CU1301" s="72"/>
      <c r="CV1301" s="72"/>
      <c r="CW1301" s="72"/>
      <c r="CX1301" s="72"/>
      <c r="CY1301" s="72"/>
      <c r="CZ1301" s="72"/>
      <c r="DA1301" s="72"/>
      <c r="DB1301" s="72"/>
      <c r="DC1301" s="72"/>
      <c r="DD1301" s="72"/>
      <c r="DE1301" s="72"/>
      <c r="DF1301" s="72"/>
      <c r="DG1301" s="72"/>
      <c r="DH1301" s="72"/>
      <c r="DI1301" s="72"/>
      <c r="DJ1301" s="72"/>
      <c r="DK1301" s="72"/>
      <c r="DL1301" s="72"/>
    </row>
    <row r="1302" spans="1:116" x14ac:dyDescent="0.35">
      <c r="B1302" t="s">
        <v>332</v>
      </c>
      <c r="D1302" t="s">
        <v>773</v>
      </c>
      <c r="E1302" s="8" t="str">
        <f t="shared" si="1679"/>
        <v>1302 SUB-S</v>
      </c>
      <c r="G1302" s="126" t="str">
        <f>"Revenue - "&amp;SUBSTITUTE(G1289,":","")</f>
        <v>Revenue - Subscription revenue - secondary volume driven</v>
      </c>
      <c r="S1302" s="72"/>
      <c r="T1302" s="72"/>
      <c r="U1302" s="72"/>
      <c r="V1302" s="72"/>
      <c r="W1302" s="72"/>
      <c r="X1302" s="72"/>
      <c r="Y1302" s="72"/>
      <c r="Z1302" s="72"/>
      <c r="AA1302" s="72"/>
      <c r="AB1302" s="72"/>
      <c r="AC1302" s="72"/>
      <c r="AD1302" s="72"/>
      <c r="AE1302" s="72"/>
      <c r="AF1302" s="72"/>
      <c r="AG1302" s="72"/>
      <c r="AH1302" s="72"/>
      <c r="AI1302" s="72"/>
      <c r="AJ1302" s="72"/>
      <c r="AK1302" s="72"/>
      <c r="AL1302" s="72"/>
      <c r="AM1302" s="72"/>
      <c r="AN1302" s="72"/>
      <c r="AO1302" s="72"/>
      <c r="AP1302" s="72"/>
      <c r="AQ1302" s="72"/>
      <c r="AR1302" s="72"/>
      <c r="AS1302" s="72"/>
      <c r="AT1302" s="72"/>
      <c r="AU1302" s="72"/>
      <c r="AV1302" s="72"/>
      <c r="AW1302" s="72"/>
      <c r="AX1302" s="72"/>
      <c r="AY1302" s="72"/>
      <c r="AZ1302" s="72"/>
      <c r="BA1302" s="72"/>
      <c r="BB1302" s="72"/>
      <c r="BC1302" s="72"/>
      <c r="BD1302" s="72"/>
      <c r="BE1302" s="72"/>
      <c r="BF1302" s="72"/>
      <c r="BG1302" s="72"/>
      <c r="BH1302" s="72"/>
      <c r="BI1302" s="72"/>
      <c r="BJ1302" s="72"/>
      <c r="BK1302" s="72"/>
      <c r="BL1302" s="72"/>
      <c r="BM1302" s="72"/>
      <c r="BN1302" s="72"/>
      <c r="BO1302" s="72"/>
      <c r="BP1302" s="72"/>
      <c r="BQ1302" s="72"/>
      <c r="BR1302" s="72"/>
      <c r="BS1302" s="72"/>
      <c r="BT1302" s="72"/>
      <c r="BU1302" s="72"/>
      <c r="BV1302" s="72"/>
      <c r="BW1302" s="72"/>
      <c r="BX1302" s="72"/>
      <c r="BY1302" s="72"/>
      <c r="BZ1302" s="72"/>
      <c r="CA1302" s="72"/>
      <c r="CB1302" s="72"/>
      <c r="CC1302" s="72"/>
      <c r="CD1302" s="72"/>
      <c r="CE1302" s="72"/>
      <c r="CF1302" s="72"/>
      <c r="CG1302" s="72"/>
      <c r="CH1302" s="72"/>
      <c r="CI1302" s="72"/>
      <c r="CJ1302" s="72"/>
      <c r="CK1302" s="72"/>
      <c r="CL1302" s="72"/>
      <c r="CO1302" s="72"/>
      <c r="CP1302" s="72"/>
      <c r="CQ1302" s="72"/>
      <c r="CR1302" s="72"/>
      <c r="CS1302" s="72"/>
      <c r="CT1302" s="72"/>
      <c r="CU1302" s="72"/>
      <c r="CV1302" s="72"/>
      <c r="CW1302" s="72"/>
      <c r="CX1302" s="72"/>
      <c r="CY1302" s="72"/>
      <c r="CZ1302" s="72"/>
      <c r="DA1302" s="72"/>
      <c r="DB1302" s="72"/>
      <c r="DC1302" s="72"/>
      <c r="DD1302" s="72"/>
      <c r="DE1302" s="72"/>
      <c r="DF1302" s="72"/>
      <c r="DG1302" s="72"/>
      <c r="DH1302" s="72"/>
      <c r="DI1302" s="72"/>
      <c r="DJ1302" s="72"/>
      <c r="DK1302" s="72"/>
      <c r="DL1302" s="72"/>
    </row>
    <row r="1303" spans="1:116" x14ac:dyDescent="0.35">
      <c r="B1303" t="s">
        <v>332</v>
      </c>
      <c r="D1303" t="s">
        <v>773</v>
      </c>
      <c r="E1303" s="8" t="str">
        <f>ROW()&amp;" "&amp;D1303</f>
        <v>1303 SUB-S</v>
      </c>
      <c r="S1303" s="72"/>
      <c r="T1303" s="72"/>
      <c r="U1303" s="72"/>
      <c r="V1303" s="72"/>
      <c r="W1303" s="72"/>
      <c r="X1303" s="72"/>
      <c r="Y1303" s="72"/>
      <c r="Z1303" s="72"/>
      <c r="AA1303" s="72"/>
      <c r="AB1303" s="72"/>
      <c r="AC1303" s="72"/>
      <c r="AD1303" s="72"/>
      <c r="AE1303" s="72"/>
      <c r="AF1303" s="72"/>
      <c r="AG1303" s="72"/>
      <c r="AH1303" s="72"/>
      <c r="AI1303" s="72"/>
      <c r="AJ1303" s="72"/>
      <c r="AK1303" s="72"/>
      <c r="AL1303" s="72"/>
      <c r="AM1303" s="72"/>
      <c r="AN1303" s="72"/>
      <c r="AO1303" s="72"/>
      <c r="AP1303" s="72"/>
      <c r="AQ1303" s="72"/>
      <c r="AR1303" s="72"/>
      <c r="AS1303" s="72"/>
      <c r="AT1303" s="72"/>
      <c r="AU1303" s="72"/>
      <c r="AV1303" s="72"/>
      <c r="AW1303" s="72"/>
      <c r="AX1303" s="72"/>
      <c r="AY1303" s="72"/>
      <c r="AZ1303" s="72"/>
      <c r="BA1303" s="72"/>
      <c r="BB1303" s="72"/>
      <c r="BC1303" s="72"/>
      <c r="BD1303" s="72"/>
      <c r="BE1303" s="72"/>
      <c r="BF1303" s="72"/>
      <c r="BG1303" s="72"/>
      <c r="BH1303" s="72"/>
      <c r="BI1303" s="72"/>
      <c r="BJ1303" s="72"/>
      <c r="BK1303" s="72"/>
      <c r="BL1303" s="72"/>
      <c r="BM1303" s="72"/>
      <c r="BN1303" s="72"/>
      <c r="BO1303" s="72"/>
      <c r="BP1303" s="72"/>
      <c r="BQ1303" s="72"/>
      <c r="BR1303" s="72"/>
      <c r="BS1303" s="72"/>
      <c r="BT1303" s="72"/>
      <c r="BU1303" s="72"/>
      <c r="BV1303" s="72"/>
      <c r="BW1303" s="72"/>
      <c r="BX1303" s="72"/>
      <c r="BY1303" s="72"/>
      <c r="BZ1303" s="72"/>
      <c r="CA1303" s="72"/>
      <c r="CB1303" s="72"/>
      <c r="CC1303" s="72"/>
      <c r="CD1303" s="72"/>
      <c r="CE1303" s="72"/>
      <c r="CF1303" s="72"/>
      <c r="CG1303" s="72"/>
      <c r="CH1303" s="72"/>
      <c r="CI1303" s="72"/>
      <c r="CJ1303" s="72"/>
      <c r="CK1303" s="72"/>
      <c r="CL1303" s="72"/>
      <c r="CO1303" s="72"/>
      <c r="CP1303" s="72"/>
      <c r="CQ1303" s="72"/>
      <c r="CR1303" s="72"/>
      <c r="CS1303" s="72"/>
      <c r="CT1303" s="72"/>
      <c r="CU1303" s="72"/>
      <c r="CV1303" s="72"/>
      <c r="CW1303" s="72"/>
      <c r="CX1303" s="72"/>
      <c r="CY1303" s="72"/>
      <c r="CZ1303" s="72"/>
      <c r="DA1303" s="72"/>
      <c r="DB1303" s="72"/>
      <c r="DC1303" s="72"/>
      <c r="DD1303" s="72"/>
      <c r="DE1303" s="72"/>
      <c r="DF1303" s="72"/>
      <c r="DG1303" s="72"/>
      <c r="DH1303" s="72"/>
      <c r="DI1303" s="72"/>
      <c r="DJ1303" s="72"/>
      <c r="DK1303" s="72"/>
      <c r="DL1303" s="72"/>
    </row>
    <row r="1304" spans="1:116" x14ac:dyDescent="0.35">
      <c r="B1304" t="s">
        <v>332</v>
      </c>
      <c r="D1304" t="s">
        <v>773</v>
      </c>
      <c r="E1304" s="8" t="str">
        <f t="shared" si="1679"/>
        <v>1304 SUB-S</v>
      </c>
      <c r="G1304" s="8" t="str">
        <f>G1281</f>
        <v>(Primary label)</v>
      </c>
      <c r="S1304" s="76" t="str">
        <f t="shared" ref="S1304:AX1304" si="1706">S1281</f>
        <v>S$16</v>
      </c>
      <c r="T1304" s="76" t="str">
        <f t="shared" si="1706"/>
        <v>T$16</v>
      </c>
      <c r="U1304" s="76" t="str">
        <f t="shared" si="1706"/>
        <v>U$16</v>
      </c>
      <c r="V1304" s="76" t="str">
        <f t="shared" si="1706"/>
        <v>V$16</v>
      </c>
      <c r="W1304" s="76" t="str">
        <f t="shared" si="1706"/>
        <v>W$16</v>
      </c>
      <c r="X1304" s="76" t="str">
        <f t="shared" si="1706"/>
        <v>X$16</v>
      </c>
      <c r="Y1304" s="76" t="str">
        <f t="shared" si="1706"/>
        <v>Y$16</v>
      </c>
      <c r="Z1304" s="76" t="str">
        <f t="shared" si="1706"/>
        <v>Z$16</v>
      </c>
      <c r="AA1304" s="76" t="str">
        <f t="shared" si="1706"/>
        <v>AA$16</v>
      </c>
      <c r="AB1304" s="76" t="str">
        <f t="shared" si="1706"/>
        <v>AB$16</v>
      </c>
      <c r="AC1304" s="76" t="str">
        <f t="shared" si="1706"/>
        <v>AC$16</v>
      </c>
      <c r="AD1304" s="76" t="str">
        <f t="shared" si="1706"/>
        <v>AD$16</v>
      </c>
      <c r="AE1304" s="76" t="str">
        <f t="shared" si="1706"/>
        <v>AE$16</v>
      </c>
      <c r="AF1304" s="76" t="str">
        <f t="shared" si="1706"/>
        <v>AF$16</v>
      </c>
      <c r="AG1304" s="76" t="str">
        <f t="shared" si="1706"/>
        <v>AG$16</v>
      </c>
      <c r="AH1304" s="76" t="str">
        <f t="shared" si="1706"/>
        <v>AH$16</v>
      </c>
      <c r="AI1304" s="76" t="str">
        <f t="shared" si="1706"/>
        <v>AI$16</v>
      </c>
      <c r="AJ1304" s="76" t="str">
        <f t="shared" si="1706"/>
        <v>AJ$16</v>
      </c>
      <c r="AK1304" s="76" t="str">
        <f t="shared" si="1706"/>
        <v>AK$16</v>
      </c>
      <c r="AL1304" s="76" t="str">
        <f t="shared" si="1706"/>
        <v>AL$16</v>
      </c>
      <c r="AM1304" s="76" t="str">
        <f t="shared" si="1706"/>
        <v>AM$16</v>
      </c>
      <c r="AN1304" s="76" t="str">
        <f t="shared" si="1706"/>
        <v>AN$16</v>
      </c>
      <c r="AO1304" s="76" t="str">
        <f t="shared" si="1706"/>
        <v>AO$16</v>
      </c>
      <c r="AP1304" s="76" t="str">
        <f t="shared" si="1706"/>
        <v>AP$16</v>
      </c>
      <c r="AQ1304" s="76" t="str">
        <f t="shared" si="1706"/>
        <v>AQ$16</v>
      </c>
      <c r="AR1304" s="76" t="str">
        <f t="shared" si="1706"/>
        <v>AR$16</v>
      </c>
      <c r="AS1304" s="76" t="str">
        <f t="shared" si="1706"/>
        <v>AS$16</v>
      </c>
      <c r="AT1304" s="76" t="str">
        <f t="shared" si="1706"/>
        <v>AT$16</v>
      </c>
      <c r="AU1304" s="76" t="str">
        <f t="shared" si="1706"/>
        <v>AU$16</v>
      </c>
      <c r="AV1304" s="76" t="str">
        <f t="shared" si="1706"/>
        <v>AV$16</v>
      </c>
      <c r="AW1304" s="76" t="str">
        <f t="shared" si="1706"/>
        <v>AW$16</v>
      </c>
      <c r="AX1304" s="76" t="str">
        <f t="shared" si="1706"/>
        <v>AX$16</v>
      </c>
      <c r="AY1304" s="76" t="str">
        <f t="shared" ref="AY1304:CD1304" si="1707">AY1281</f>
        <v>AY$16</v>
      </c>
      <c r="AZ1304" s="76" t="str">
        <f t="shared" si="1707"/>
        <v>AZ$16</v>
      </c>
      <c r="BA1304" s="76" t="str">
        <f t="shared" si="1707"/>
        <v>BA$16</v>
      </c>
      <c r="BB1304" s="76" t="str">
        <f t="shared" si="1707"/>
        <v>BB$16</v>
      </c>
      <c r="BC1304" s="76" t="str">
        <f t="shared" si="1707"/>
        <v>BC$16</v>
      </c>
      <c r="BD1304" s="76" t="str">
        <f t="shared" si="1707"/>
        <v>BD$16</v>
      </c>
      <c r="BE1304" s="76" t="str">
        <f t="shared" si="1707"/>
        <v>BE$16</v>
      </c>
      <c r="BF1304" s="76" t="str">
        <f t="shared" si="1707"/>
        <v>BF$16</v>
      </c>
      <c r="BG1304" s="76" t="str">
        <f t="shared" si="1707"/>
        <v>BG$16</v>
      </c>
      <c r="BH1304" s="76" t="str">
        <f t="shared" si="1707"/>
        <v>BH$16</v>
      </c>
      <c r="BI1304" s="76" t="str">
        <f t="shared" si="1707"/>
        <v>BI$16</v>
      </c>
      <c r="BJ1304" s="76" t="str">
        <f t="shared" si="1707"/>
        <v>BJ$16</v>
      </c>
      <c r="BK1304" s="76" t="str">
        <f t="shared" si="1707"/>
        <v>BK$16</v>
      </c>
      <c r="BL1304" s="76" t="str">
        <f t="shared" si="1707"/>
        <v>BL$16</v>
      </c>
      <c r="BM1304" s="76" t="str">
        <f t="shared" si="1707"/>
        <v>BM$16</v>
      </c>
      <c r="BN1304" s="76" t="str">
        <f t="shared" si="1707"/>
        <v>BN$16</v>
      </c>
      <c r="BO1304" s="76" t="str">
        <f t="shared" si="1707"/>
        <v>BO$16</v>
      </c>
      <c r="BP1304" s="76" t="str">
        <f t="shared" si="1707"/>
        <v>BP$16</v>
      </c>
      <c r="BQ1304" s="76" t="str">
        <f t="shared" si="1707"/>
        <v>BQ$16</v>
      </c>
      <c r="BR1304" s="76" t="str">
        <f t="shared" si="1707"/>
        <v>BR$16</v>
      </c>
      <c r="BS1304" s="76" t="str">
        <f t="shared" si="1707"/>
        <v>BS$16</v>
      </c>
      <c r="BT1304" s="76" t="str">
        <f t="shared" si="1707"/>
        <v>BT$16</v>
      </c>
      <c r="BU1304" s="76" t="str">
        <f t="shared" si="1707"/>
        <v>BU$16</v>
      </c>
      <c r="BV1304" s="76" t="str">
        <f t="shared" si="1707"/>
        <v>BV$16</v>
      </c>
      <c r="BW1304" s="76" t="str">
        <f t="shared" si="1707"/>
        <v>BW$16</v>
      </c>
      <c r="BX1304" s="76" t="str">
        <f t="shared" si="1707"/>
        <v>BX$16</v>
      </c>
      <c r="BY1304" s="76" t="str">
        <f t="shared" si="1707"/>
        <v>BY$16</v>
      </c>
      <c r="BZ1304" s="76" t="str">
        <f t="shared" si="1707"/>
        <v>BZ$16</v>
      </c>
      <c r="CA1304" s="76" t="str">
        <f t="shared" si="1707"/>
        <v>CA$16</v>
      </c>
      <c r="CB1304" s="76" t="str">
        <f t="shared" si="1707"/>
        <v>CB$16</v>
      </c>
      <c r="CC1304" s="76" t="str">
        <f t="shared" si="1707"/>
        <v>CC$16</v>
      </c>
      <c r="CD1304" s="76" t="str">
        <f t="shared" si="1707"/>
        <v>CD$16</v>
      </c>
      <c r="CE1304" s="76" t="str">
        <f t="shared" ref="CE1304:CL1304" si="1708">CE1281</f>
        <v>CE$16</v>
      </c>
      <c r="CF1304" s="76" t="str">
        <f t="shared" si="1708"/>
        <v>CF$16</v>
      </c>
      <c r="CG1304" s="76" t="str">
        <f t="shared" si="1708"/>
        <v>CG$16</v>
      </c>
      <c r="CH1304" s="76" t="str">
        <f t="shared" si="1708"/>
        <v>CH$16</v>
      </c>
      <c r="CI1304" s="76" t="str">
        <f t="shared" si="1708"/>
        <v>CI$16</v>
      </c>
      <c r="CJ1304" s="76" t="str">
        <f t="shared" si="1708"/>
        <v>CJ$16</v>
      </c>
      <c r="CK1304" s="76" t="str">
        <f t="shared" si="1708"/>
        <v>CK$16</v>
      </c>
      <c r="CL1304" s="76" t="str">
        <f t="shared" si="1708"/>
        <v>CL$16</v>
      </c>
      <c r="CO1304" s="76" t="str">
        <f t="shared" ref="CO1304:DL1304" si="1709">CO1281</f>
        <v>CO$16</v>
      </c>
      <c r="CP1304" s="76" t="str">
        <f t="shared" si="1709"/>
        <v>CP$16</v>
      </c>
      <c r="CQ1304" s="76" t="str">
        <f t="shared" si="1709"/>
        <v>CQ$16</v>
      </c>
      <c r="CR1304" s="76" t="str">
        <f t="shared" si="1709"/>
        <v>CR$16</v>
      </c>
      <c r="CS1304" s="76" t="str">
        <f t="shared" si="1709"/>
        <v>CS$16</v>
      </c>
      <c r="CT1304" s="76" t="str">
        <f t="shared" si="1709"/>
        <v>CT$16</v>
      </c>
      <c r="CU1304" s="76" t="str">
        <f t="shared" si="1709"/>
        <v>CU$16</v>
      </c>
      <c r="CV1304" s="76" t="str">
        <f t="shared" si="1709"/>
        <v>CV$16</v>
      </c>
      <c r="CW1304" s="76" t="str">
        <f t="shared" si="1709"/>
        <v>CW$16</v>
      </c>
      <c r="CX1304" s="76" t="str">
        <f t="shared" si="1709"/>
        <v>CX$16</v>
      </c>
      <c r="CY1304" s="76" t="str">
        <f t="shared" si="1709"/>
        <v>CY$16</v>
      </c>
      <c r="CZ1304" s="76" t="str">
        <f t="shared" si="1709"/>
        <v>CZ$16</v>
      </c>
      <c r="DA1304" s="76" t="str">
        <f t="shared" si="1709"/>
        <v>DA$16</v>
      </c>
      <c r="DB1304" s="76" t="str">
        <f t="shared" si="1709"/>
        <v>DB$16</v>
      </c>
      <c r="DC1304" s="76" t="str">
        <f t="shared" si="1709"/>
        <v>DC$16</v>
      </c>
      <c r="DD1304" s="76" t="str">
        <f t="shared" si="1709"/>
        <v>DD$16</v>
      </c>
      <c r="DE1304" s="76" t="str">
        <f t="shared" si="1709"/>
        <v>DE$16</v>
      </c>
      <c r="DF1304" s="76" t="str">
        <f t="shared" si="1709"/>
        <v>DF$16</v>
      </c>
      <c r="DG1304" s="76" t="str">
        <f t="shared" si="1709"/>
        <v>DG$16</v>
      </c>
      <c r="DH1304" s="76" t="str">
        <f t="shared" si="1709"/>
        <v>DH$16</v>
      </c>
      <c r="DI1304" s="76" t="str">
        <f t="shared" si="1709"/>
        <v>DI$16</v>
      </c>
      <c r="DJ1304" s="76" t="str">
        <f t="shared" si="1709"/>
        <v>DJ$16</v>
      </c>
      <c r="DK1304" s="76" t="str">
        <f t="shared" si="1709"/>
        <v>DK$16</v>
      </c>
      <c r="DL1304" s="76" t="str">
        <f t="shared" si="1709"/>
        <v>DL$16</v>
      </c>
    </row>
    <row r="1305" spans="1:116" x14ac:dyDescent="0.35">
      <c r="B1305" t="s">
        <v>332</v>
      </c>
      <c r="D1305" t="s">
        <v>773</v>
      </c>
      <c r="E1305" s="8" t="str">
        <f t="shared" si="1679"/>
        <v>1305 SUB-S</v>
      </c>
      <c r="G1305" s="8" t="str">
        <f>G1282</f>
        <v>primary unit</v>
      </c>
      <c r="H1305" s="12"/>
      <c r="I1305" s="60"/>
      <c r="J1305" s="60"/>
      <c r="K1305" s="34"/>
      <c r="L1305" s="34"/>
      <c r="M1305" s="34"/>
      <c r="N1305" s="34"/>
      <c r="O1305" s="34"/>
      <c r="P1305" s="34"/>
      <c r="R1305" s="15"/>
      <c r="S1305" s="76" t="str">
        <f t="shared" ref="S1305:AX1305" si="1710">S1282</f>
        <v>S$17</v>
      </c>
      <c r="T1305" s="76" t="str">
        <f t="shared" si="1710"/>
        <v>T$17</v>
      </c>
      <c r="U1305" s="76" t="str">
        <f t="shared" si="1710"/>
        <v>U$17</v>
      </c>
      <c r="V1305" s="76" t="str">
        <f t="shared" si="1710"/>
        <v>V$17</v>
      </c>
      <c r="W1305" s="76" t="str">
        <f t="shared" si="1710"/>
        <v>W$17</v>
      </c>
      <c r="X1305" s="76" t="str">
        <f t="shared" si="1710"/>
        <v>X$17</v>
      </c>
      <c r="Y1305" s="76" t="str">
        <f t="shared" si="1710"/>
        <v>Y$17</v>
      </c>
      <c r="Z1305" s="76" t="str">
        <f t="shared" si="1710"/>
        <v>Z$17</v>
      </c>
      <c r="AA1305" s="76" t="str">
        <f t="shared" si="1710"/>
        <v>AA$17</v>
      </c>
      <c r="AB1305" s="76" t="str">
        <f t="shared" si="1710"/>
        <v>AB$17</v>
      </c>
      <c r="AC1305" s="76" t="str">
        <f t="shared" si="1710"/>
        <v>AC$17</v>
      </c>
      <c r="AD1305" s="76" t="str">
        <f t="shared" si="1710"/>
        <v>AD$17</v>
      </c>
      <c r="AE1305" s="76" t="str">
        <f t="shared" si="1710"/>
        <v>AE$17</v>
      </c>
      <c r="AF1305" s="76" t="str">
        <f t="shared" si="1710"/>
        <v>AF$17</v>
      </c>
      <c r="AG1305" s="76" t="str">
        <f t="shared" si="1710"/>
        <v>AG$17</v>
      </c>
      <c r="AH1305" s="76" t="str">
        <f t="shared" si="1710"/>
        <v>AH$17</v>
      </c>
      <c r="AI1305" s="76" t="str">
        <f t="shared" si="1710"/>
        <v>AI$17</v>
      </c>
      <c r="AJ1305" s="76" t="str">
        <f t="shared" si="1710"/>
        <v>AJ$17</v>
      </c>
      <c r="AK1305" s="76" t="str">
        <f t="shared" si="1710"/>
        <v>AK$17</v>
      </c>
      <c r="AL1305" s="76" t="str">
        <f t="shared" si="1710"/>
        <v>AL$17</v>
      </c>
      <c r="AM1305" s="76" t="str">
        <f t="shared" si="1710"/>
        <v>AM$17</v>
      </c>
      <c r="AN1305" s="76" t="str">
        <f t="shared" si="1710"/>
        <v>AN$17</v>
      </c>
      <c r="AO1305" s="76" t="str">
        <f t="shared" si="1710"/>
        <v>AO$17</v>
      </c>
      <c r="AP1305" s="76" t="str">
        <f t="shared" si="1710"/>
        <v>AP$17</v>
      </c>
      <c r="AQ1305" s="76" t="str">
        <f t="shared" si="1710"/>
        <v>AQ$17</v>
      </c>
      <c r="AR1305" s="76" t="str">
        <f t="shared" si="1710"/>
        <v>AR$17</v>
      </c>
      <c r="AS1305" s="76" t="str">
        <f t="shared" si="1710"/>
        <v>AS$17</v>
      </c>
      <c r="AT1305" s="76" t="str">
        <f t="shared" si="1710"/>
        <v>AT$17</v>
      </c>
      <c r="AU1305" s="76" t="str">
        <f t="shared" si="1710"/>
        <v>AU$17</v>
      </c>
      <c r="AV1305" s="76" t="str">
        <f t="shared" si="1710"/>
        <v>AV$17</v>
      </c>
      <c r="AW1305" s="76" t="str">
        <f t="shared" si="1710"/>
        <v>AW$17</v>
      </c>
      <c r="AX1305" s="76" t="str">
        <f t="shared" si="1710"/>
        <v>AX$17</v>
      </c>
      <c r="AY1305" s="76" t="str">
        <f t="shared" ref="AY1305:CD1305" si="1711">AY1282</f>
        <v>AY$17</v>
      </c>
      <c r="AZ1305" s="76" t="str">
        <f t="shared" si="1711"/>
        <v>AZ$17</v>
      </c>
      <c r="BA1305" s="76" t="str">
        <f t="shared" si="1711"/>
        <v>BA$17</v>
      </c>
      <c r="BB1305" s="76" t="str">
        <f t="shared" si="1711"/>
        <v>BB$17</v>
      </c>
      <c r="BC1305" s="76" t="str">
        <f t="shared" si="1711"/>
        <v>BC$17</v>
      </c>
      <c r="BD1305" s="76" t="str">
        <f t="shared" si="1711"/>
        <v>BD$17</v>
      </c>
      <c r="BE1305" s="76" t="str">
        <f t="shared" si="1711"/>
        <v>BE$17</v>
      </c>
      <c r="BF1305" s="76" t="str">
        <f t="shared" si="1711"/>
        <v>BF$17</v>
      </c>
      <c r="BG1305" s="76" t="str">
        <f t="shared" si="1711"/>
        <v>BG$17</v>
      </c>
      <c r="BH1305" s="76" t="str">
        <f t="shared" si="1711"/>
        <v>BH$17</v>
      </c>
      <c r="BI1305" s="76" t="str">
        <f t="shared" si="1711"/>
        <v>BI$17</v>
      </c>
      <c r="BJ1305" s="76" t="str">
        <f t="shared" si="1711"/>
        <v>BJ$17</v>
      </c>
      <c r="BK1305" s="76" t="str">
        <f t="shared" si="1711"/>
        <v>BK$17</v>
      </c>
      <c r="BL1305" s="76" t="str">
        <f t="shared" si="1711"/>
        <v>BL$17</v>
      </c>
      <c r="BM1305" s="76" t="str">
        <f t="shared" si="1711"/>
        <v>BM$17</v>
      </c>
      <c r="BN1305" s="76" t="str">
        <f t="shared" si="1711"/>
        <v>BN$17</v>
      </c>
      <c r="BO1305" s="76" t="str">
        <f t="shared" si="1711"/>
        <v>BO$17</v>
      </c>
      <c r="BP1305" s="76" t="str">
        <f t="shared" si="1711"/>
        <v>BP$17</v>
      </c>
      <c r="BQ1305" s="76" t="str">
        <f t="shared" si="1711"/>
        <v>BQ$17</v>
      </c>
      <c r="BR1305" s="76" t="str">
        <f t="shared" si="1711"/>
        <v>BR$17</v>
      </c>
      <c r="BS1305" s="76" t="str">
        <f t="shared" si="1711"/>
        <v>BS$17</v>
      </c>
      <c r="BT1305" s="76" t="str">
        <f t="shared" si="1711"/>
        <v>BT$17</v>
      </c>
      <c r="BU1305" s="76" t="str">
        <f t="shared" si="1711"/>
        <v>BU$17</v>
      </c>
      <c r="BV1305" s="76" t="str">
        <f t="shared" si="1711"/>
        <v>BV$17</v>
      </c>
      <c r="BW1305" s="76" t="str">
        <f t="shared" si="1711"/>
        <v>BW$17</v>
      </c>
      <c r="BX1305" s="76" t="str">
        <f t="shared" si="1711"/>
        <v>BX$17</v>
      </c>
      <c r="BY1305" s="76" t="str">
        <f t="shared" si="1711"/>
        <v>BY$17</v>
      </c>
      <c r="BZ1305" s="76" t="str">
        <f t="shared" si="1711"/>
        <v>BZ$17</v>
      </c>
      <c r="CA1305" s="76" t="str">
        <f t="shared" si="1711"/>
        <v>CA$17</v>
      </c>
      <c r="CB1305" s="76" t="str">
        <f t="shared" si="1711"/>
        <v>CB$17</v>
      </c>
      <c r="CC1305" s="76" t="str">
        <f t="shared" si="1711"/>
        <v>CC$17</v>
      </c>
      <c r="CD1305" s="76" t="str">
        <f t="shared" si="1711"/>
        <v>CD$17</v>
      </c>
      <c r="CE1305" s="76" t="str">
        <f t="shared" ref="CE1305:CL1305" si="1712">CE1282</f>
        <v>CE$17</v>
      </c>
      <c r="CF1305" s="76" t="str">
        <f t="shared" si="1712"/>
        <v>CF$17</v>
      </c>
      <c r="CG1305" s="76" t="str">
        <f t="shared" si="1712"/>
        <v>CG$17</v>
      </c>
      <c r="CH1305" s="76" t="str">
        <f t="shared" si="1712"/>
        <v>CH$17</v>
      </c>
      <c r="CI1305" s="76" t="str">
        <f t="shared" si="1712"/>
        <v>CI$17</v>
      </c>
      <c r="CJ1305" s="76" t="str">
        <f t="shared" si="1712"/>
        <v>CJ$17</v>
      </c>
      <c r="CK1305" s="76" t="str">
        <f t="shared" si="1712"/>
        <v>CK$17</v>
      </c>
      <c r="CL1305" s="76" t="str">
        <f t="shared" si="1712"/>
        <v>CL$17</v>
      </c>
      <c r="CN1305" s="60"/>
      <c r="CO1305" s="76" t="str">
        <f t="shared" ref="CO1305:DL1305" si="1713">CO1282</f>
        <v>CO$17</v>
      </c>
      <c r="CP1305" s="76" t="str">
        <f t="shared" si="1713"/>
        <v>CP$17</v>
      </c>
      <c r="CQ1305" s="76" t="str">
        <f t="shared" si="1713"/>
        <v>CQ$17</v>
      </c>
      <c r="CR1305" s="76" t="str">
        <f t="shared" si="1713"/>
        <v>CR$17</v>
      </c>
      <c r="CS1305" s="76" t="str">
        <f t="shared" si="1713"/>
        <v>CS$17</v>
      </c>
      <c r="CT1305" s="76" t="str">
        <f t="shared" si="1713"/>
        <v>CT$17</v>
      </c>
      <c r="CU1305" s="76" t="str">
        <f t="shared" si="1713"/>
        <v>CU$17</v>
      </c>
      <c r="CV1305" s="76" t="str">
        <f t="shared" si="1713"/>
        <v>CV$17</v>
      </c>
      <c r="CW1305" s="76" t="str">
        <f t="shared" si="1713"/>
        <v>CW$17</v>
      </c>
      <c r="CX1305" s="76" t="str">
        <f t="shared" si="1713"/>
        <v>CX$17</v>
      </c>
      <c r="CY1305" s="76" t="str">
        <f t="shared" si="1713"/>
        <v>CY$17</v>
      </c>
      <c r="CZ1305" s="76" t="str">
        <f t="shared" si="1713"/>
        <v>CZ$17</v>
      </c>
      <c r="DA1305" s="76" t="str">
        <f t="shared" si="1713"/>
        <v>DA$17</v>
      </c>
      <c r="DB1305" s="76" t="str">
        <f t="shared" si="1713"/>
        <v>DB$17</v>
      </c>
      <c r="DC1305" s="76" t="str">
        <f t="shared" si="1713"/>
        <v>DC$17</v>
      </c>
      <c r="DD1305" s="76" t="str">
        <f t="shared" si="1713"/>
        <v>DD$17</v>
      </c>
      <c r="DE1305" s="76" t="str">
        <f t="shared" si="1713"/>
        <v>DE$17</v>
      </c>
      <c r="DF1305" s="76" t="str">
        <f t="shared" si="1713"/>
        <v>DF$17</v>
      </c>
      <c r="DG1305" s="76" t="str">
        <f t="shared" si="1713"/>
        <v>DG$17</v>
      </c>
      <c r="DH1305" s="76" t="str">
        <f t="shared" si="1713"/>
        <v>DH$17</v>
      </c>
      <c r="DI1305" s="76" t="str">
        <f t="shared" si="1713"/>
        <v>DI$17</v>
      </c>
      <c r="DJ1305" s="76" t="str">
        <f t="shared" si="1713"/>
        <v>DJ$17</v>
      </c>
      <c r="DK1305" s="76" t="str">
        <f t="shared" si="1713"/>
        <v>DK$17</v>
      </c>
      <c r="DL1305" s="76" t="str">
        <f t="shared" si="1713"/>
        <v>DL$17</v>
      </c>
    </row>
    <row r="1306" spans="1:116" x14ac:dyDescent="0.35">
      <c r="B1306" t="s">
        <v>332</v>
      </c>
      <c r="D1306" t="s">
        <v>773</v>
      </c>
      <c r="E1306" s="8" t="str">
        <f t="shared" si="1679"/>
        <v>1306 SUB-S</v>
      </c>
      <c r="G1306" s="8" t="str">
        <f>G1283</f>
        <v>Primary revenue driver</v>
      </c>
      <c r="H1306" s="12"/>
      <c r="I1306" s="60"/>
      <c r="J1306" s="60"/>
      <c r="K1306" s="15"/>
      <c r="L1306" s="15"/>
      <c r="M1306" s="15"/>
      <c r="N1306" s="15"/>
      <c r="O1306" s="15"/>
      <c r="P1306" s="15"/>
      <c r="R1306" s="15"/>
      <c r="S1306" s="76">
        <f t="shared" ref="S1306:AX1306" si="1714">S1283</f>
        <v>0</v>
      </c>
      <c r="T1306" s="76">
        <f t="shared" si="1714"/>
        <v>0</v>
      </c>
      <c r="U1306" s="76">
        <f t="shared" si="1714"/>
        <v>0</v>
      </c>
      <c r="V1306" s="76">
        <f t="shared" si="1714"/>
        <v>0</v>
      </c>
      <c r="W1306" s="76">
        <f t="shared" si="1714"/>
        <v>0</v>
      </c>
      <c r="X1306" s="76">
        <f t="shared" si="1714"/>
        <v>0</v>
      </c>
      <c r="Y1306" s="76">
        <f t="shared" si="1714"/>
        <v>0</v>
      </c>
      <c r="Z1306" s="76">
        <f t="shared" si="1714"/>
        <v>0</v>
      </c>
      <c r="AA1306" s="76">
        <f t="shared" si="1714"/>
        <v>0</v>
      </c>
      <c r="AB1306" s="76">
        <f t="shared" si="1714"/>
        <v>0</v>
      </c>
      <c r="AC1306" s="76">
        <f t="shared" si="1714"/>
        <v>0</v>
      </c>
      <c r="AD1306" s="76">
        <f t="shared" si="1714"/>
        <v>0</v>
      </c>
      <c r="AE1306" s="76">
        <f t="shared" si="1714"/>
        <v>0</v>
      </c>
      <c r="AF1306" s="76">
        <f t="shared" si="1714"/>
        <v>0</v>
      </c>
      <c r="AG1306" s="76">
        <f t="shared" si="1714"/>
        <v>0</v>
      </c>
      <c r="AH1306" s="76">
        <f t="shared" si="1714"/>
        <v>0</v>
      </c>
      <c r="AI1306" s="76">
        <f t="shared" si="1714"/>
        <v>0</v>
      </c>
      <c r="AJ1306" s="76">
        <f t="shared" si="1714"/>
        <v>0</v>
      </c>
      <c r="AK1306" s="76">
        <f t="shared" si="1714"/>
        <v>0</v>
      </c>
      <c r="AL1306" s="76">
        <f t="shared" si="1714"/>
        <v>0</v>
      </c>
      <c r="AM1306" s="76">
        <f t="shared" si="1714"/>
        <v>0</v>
      </c>
      <c r="AN1306" s="76">
        <f t="shared" si="1714"/>
        <v>0</v>
      </c>
      <c r="AO1306" s="76">
        <f t="shared" si="1714"/>
        <v>0</v>
      </c>
      <c r="AP1306" s="76">
        <f t="shared" si="1714"/>
        <v>0</v>
      </c>
      <c r="AQ1306" s="76">
        <f t="shared" si="1714"/>
        <v>0</v>
      </c>
      <c r="AR1306" s="76">
        <f t="shared" si="1714"/>
        <v>0</v>
      </c>
      <c r="AS1306" s="76">
        <f t="shared" si="1714"/>
        <v>0</v>
      </c>
      <c r="AT1306" s="76">
        <f t="shared" si="1714"/>
        <v>0</v>
      </c>
      <c r="AU1306" s="76">
        <f t="shared" si="1714"/>
        <v>0</v>
      </c>
      <c r="AV1306" s="76">
        <f t="shared" si="1714"/>
        <v>0</v>
      </c>
      <c r="AW1306" s="76">
        <f t="shared" si="1714"/>
        <v>0</v>
      </c>
      <c r="AX1306" s="76">
        <f t="shared" si="1714"/>
        <v>0</v>
      </c>
      <c r="AY1306" s="76">
        <f t="shared" ref="AY1306:CD1306" si="1715">AY1283</f>
        <v>0</v>
      </c>
      <c r="AZ1306" s="76">
        <f t="shared" si="1715"/>
        <v>0</v>
      </c>
      <c r="BA1306" s="76">
        <f t="shared" si="1715"/>
        <v>0</v>
      </c>
      <c r="BB1306" s="76">
        <f t="shared" si="1715"/>
        <v>0</v>
      </c>
      <c r="BC1306" s="76">
        <f t="shared" si="1715"/>
        <v>0</v>
      </c>
      <c r="BD1306" s="76">
        <f t="shared" si="1715"/>
        <v>0</v>
      </c>
      <c r="BE1306" s="76">
        <f t="shared" si="1715"/>
        <v>0</v>
      </c>
      <c r="BF1306" s="76">
        <f t="shared" si="1715"/>
        <v>0</v>
      </c>
      <c r="BG1306" s="76">
        <f t="shared" si="1715"/>
        <v>0</v>
      </c>
      <c r="BH1306" s="76">
        <f t="shared" si="1715"/>
        <v>0</v>
      </c>
      <c r="BI1306" s="76">
        <f t="shared" si="1715"/>
        <v>0</v>
      </c>
      <c r="BJ1306" s="76">
        <f t="shared" si="1715"/>
        <v>0</v>
      </c>
      <c r="BK1306" s="76">
        <f t="shared" si="1715"/>
        <v>0</v>
      </c>
      <c r="BL1306" s="76">
        <f t="shared" si="1715"/>
        <v>0</v>
      </c>
      <c r="BM1306" s="76">
        <f t="shared" si="1715"/>
        <v>0</v>
      </c>
      <c r="BN1306" s="76">
        <f t="shared" si="1715"/>
        <v>0</v>
      </c>
      <c r="BO1306" s="76">
        <f t="shared" si="1715"/>
        <v>0</v>
      </c>
      <c r="BP1306" s="76">
        <f t="shared" si="1715"/>
        <v>0</v>
      </c>
      <c r="BQ1306" s="76">
        <f t="shared" si="1715"/>
        <v>0</v>
      </c>
      <c r="BR1306" s="76">
        <f t="shared" si="1715"/>
        <v>0</v>
      </c>
      <c r="BS1306" s="76">
        <f t="shared" si="1715"/>
        <v>0</v>
      </c>
      <c r="BT1306" s="76">
        <f t="shared" si="1715"/>
        <v>0</v>
      </c>
      <c r="BU1306" s="76">
        <f t="shared" si="1715"/>
        <v>0</v>
      </c>
      <c r="BV1306" s="76">
        <f t="shared" si="1715"/>
        <v>0</v>
      </c>
      <c r="BW1306" s="76">
        <f t="shared" si="1715"/>
        <v>0</v>
      </c>
      <c r="BX1306" s="76">
        <f t="shared" si="1715"/>
        <v>0</v>
      </c>
      <c r="BY1306" s="76">
        <f t="shared" si="1715"/>
        <v>0</v>
      </c>
      <c r="BZ1306" s="76">
        <f t="shared" si="1715"/>
        <v>0</v>
      </c>
      <c r="CA1306" s="76">
        <f t="shared" si="1715"/>
        <v>0</v>
      </c>
      <c r="CB1306" s="76">
        <f t="shared" si="1715"/>
        <v>0</v>
      </c>
      <c r="CC1306" s="76">
        <f t="shared" si="1715"/>
        <v>0</v>
      </c>
      <c r="CD1306" s="76">
        <f t="shared" si="1715"/>
        <v>0</v>
      </c>
      <c r="CE1306" s="76">
        <f t="shared" ref="CE1306:CL1306" si="1716">CE1283</f>
        <v>0</v>
      </c>
      <c r="CF1306" s="76">
        <f t="shared" si="1716"/>
        <v>0</v>
      </c>
      <c r="CG1306" s="76">
        <f t="shared" si="1716"/>
        <v>0</v>
      </c>
      <c r="CH1306" s="76">
        <f t="shared" si="1716"/>
        <v>0</v>
      </c>
      <c r="CI1306" s="76">
        <f t="shared" si="1716"/>
        <v>0</v>
      </c>
      <c r="CJ1306" s="76">
        <f t="shared" si="1716"/>
        <v>0</v>
      </c>
      <c r="CK1306" s="76">
        <f t="shared" si="1716"/>
        <v>0</v>
      </c>
      <c r="CL1306" s="76">
        <f t="shared" si="1716"/>
        <v>0</v>
      </c>
      <c r="CN1306" s="60"/>
      <c r="CO1306" s="76">
        <f t="shared" ref="CO1306:DL1306" si="1717">CO1283</f>
        <v>0</v>
      </c>
      <c r="CP1306" s="76">
        <f t="shared" si="1717"/>
        <v>0</v>
      </c>
      <c r="CQ1306" s="76">
        <f t="shared" si="1717"/>
        <v>0</v>
      </c>
      <c r="CR1306" s="76">
        <f t="shared" si="1717"/>
        <v>0</v>
      </c>
      <c r="CS1306" s="76">
        <f t="shared" si="1717"/>
        <v>0</v>
      </c>
      <c r="CT1306" s="76">
        <f t="shared" si="1717"/>
        <v>0</v>
      </c>
      <c r="CU1306" s="76">
        <f t="shared" si="1717"/>
        <v>0</v>
      </c>
      <c r="CV1306" s="76">
        <f t="shared" si="1717"/>
        <v>0</v>
      </c>
      <c r="CW1306" s="76">
        <f t="shared" si="1717"/>
        <v>0</v>
      </c>
      <c r="CX1306" s="76">
        <f t="shared" si="1717"/>
        <v>0</v>
      </c>
      <c r="CY1306" s="76">
        <f t="shared" si="1717"/>
        <v>0</v>
      </c>
      <c r="CZ1306" s="76">
        <f t="shared" si="1717"/>
        <v>0</v>
      </c>
      <c r="DA1306" s="76">
        <f t="shared" si="1717"/>
        <v>0</v>
      </c>
      <c r="DB1306" s="76">
        <f t="shared" si="1717"/>
        <v>0</v>
      </c>
      <c r="DC1306" s="76">
        <f t="shared" si="1717"/>
        <v>0</v>
      </c>
      <c r="DD1306" s="76">
        <f t="shared" si="1717"/>
        <v>0</v>
      </c>
      <c r="DE1306" s="76">
        <f t="shared" si="1717"/>
        <v>0</v>
      </c>
      <c r="DF1306" s="76">
        <f t="shared" si="1717"/>
        <v>0</v>
      </c>
      <c r="DG1306" s="76">
        <f t="shared" si="1717"/>
        <v>0</v>
      </c>
      <c r="DH1306" s="76">
        <f t="shared" si="1717"/>
        <v>0</v>
      </c>
      <c r="DI1306" s="76">
        <f t="shared" si="1717"/>
        <v>0</v>
      </c>
      <c r="DJ1306" s="76">
        <f t="shared" si="1717"/>
        <v>0</v>
      </c>
      <c r="DK1306" s="76">
        <f t="shared" si="1717"/>
        <v>0</v>
      </c>
      <c r="DL1306" s="76">
        <f t="shared" si="1717"/>
        <v>0</v>
      </c>
    </row>
    <row r="1307" spans="1:116" x14ac:dyDescent="0.35">
      <c r="B1307" t="s">
        <v>332</v>
      </c>
      <c r="D1307" t="s">
        <v>773</v>
      </c>
      <c r="E1307" s="8" t="str">
        <f t="shared" ref="E1307" si="1718">ROW()&amp;" "&amp;D1307</f>
        <v>1307 SUB-S</v>
      </c>
      <c r="G1307" s="8" t="str">
        <f>G1284</f>
        <v>Primary volume driver</v>
      </c>
      <c r="H1307" s="12"/>
      <c r="I1307" s="60"/>
      <c r="J1307" s="60"/>
      <c r="K1307" s="15"/>
      <c r="L1307" s="15"/>
      <c r="M1307" s="15"/>
      <c r="N1307" s="15"/>
      <c r="O1307" s="15"/>
      <c r="P1307" s="15"/>
      <c r="R1307" s="15"/>
      <c r="S1307" s="76"/>
      <c r="T1307" s="76"/>
      <c r="U1307" s="76"/>
      <c r="V1307" s="76"/>
      <c r="W1307" s="76"/>
      <c r="X1307" s="76"/>
      <c r="Y1307" s="76"/>
      <c r="Z1307" s="76"/>
      <c r="AA1307" s="76"/>
      <c r="AB1307" s="76"/>
      <c r="AC1307" s="76"/>
      <c r="AD1307" s="76"/>
      <c r="AE1307" s="76"/>
      <c r="AF1307" s="76"/>
      <c r="AG1307" s="76"/>
      <c r="AH1307" s="76"/>
      <c r="AI1307" s="76"/>
      <c r="AJ1307" s="76"/>
      <c r="AK1307" s="76"/>
      <c r="AL1307" s="76"/>
      <c r="AM1307" s="76"/>
      <c r="AN1307" s="76"/>
      <c r="AO1307" s="76"/>
      <c r="AP1307" s="76"/>
      <c r="AQ1307" s="76"/>
      <c r="AR1307" s="76"/>
      <c r="AS1307" s="76"/>
      <c r="AT1307" s="76"/>
      <c r="AU1307" s="76"/>
      <c r="AV1307" s="76"/>
      <c r="AW1307" s="76"/>
      <c r="AX1307" s="76"/>
      <c r="AY1307" s="76"/>
      <c r="AZ1307" s="76"/>
      <c r="BA1307" s="76"/>
      <c r="BB1307" s="76"/>
      <c r="BC1307" s="76"/>
      <c r="BD1307" s="76"/>
      <c r="BE1307" s="76"/>
      <c r="BF1307" s="76"/>
      <c r="BG1307" s="76"/>
      <c r="BH1307" s="76"/>
      <c r="BI1307" s="76"/>
      <c r="BJ1307" s="76"/>
      <c r="BK1307" s="76"/>
      <c r="BL1307" s="76"/>
      <c r="BM1307" s="76"/>
      <c r="BN1307" s="76"/>
      <c r="BO1307" s="76"/>
      <c r="BP1307" s="76"/>
      <c r="BQ1307" s="76"/>
      <c r="BR1307" s="76"/>
      <c r="BS1307" s="76"/>
      <c r="BT1307" s="76"/>
      <c r="BU1307" s="76"/>
      <c r="BV1307" s="76"/>
      <c r="BW1307" s="76"/>
      <c r="BX1307" s="76"/>
      <c r="BY1307" s="76"/>
      <c r="BZ1307" s="76"/>
      <c r="CA1307" s="76"/>
      <c r="CB1307" s="76"/>
      <c r="CC1307" s="76"/>
      <c r="CD1307" s="76"/>
      <c r="CE1307" s="76"/>
      <c r="CF1307" s="76"/>
      <c r="CG1307" s="76"/>
      <c r="CH1307" s="76"/>
      <c r="CI1307" s="76"/>
      <c r="CJ1307" s="76"/>
      <c r="CK1307" s="76"/>
      <c r="CL1307" s="76"/>
      <c r="CN1307" s="60"/>
      <c r="CO1307" s="76"/>
      <c r="CP1307" s="76"/>
      <c r="CQ1307" s="76"/>
      <c r="CR1307" s="76"/>
      <c r="CS1307" s="76"/>
      <c r="CT1307" s="76"/>
      <c r="CU1307" s="76"/>
      <c r="CV1307" s="76"/>
      <c r="CW1307" s="76"/>
      <c r="CX1307" s="76"/>
      <c r="CY1307" s="76"/>
      <c r="CZ1307" s="76"/>
      <c r="DA1307" s="76"/>
      <c r="DB1307" s="76"/>
      <c r="DC1307" s="76"/>
      <c r="DD1307" s="76"/>
      <c r="DE1307" s="76"/>
      <c r="DF1307" s="76"/>
      <c r="DG1307" s="76"/>
      <c r="DH1307" s="76"/>
      <c r="DI1307" s="76"/>
      <c r="DJ1307" s="76"/>
      <c r="DK1307" s="76"/>
      <c r="DL1307" s="76"/>
    </row>
    <row r="1308" spans="1:116" x14ac:dyDescent="0.35">
      <c r="B1308" t="s">
        <v>332</v>
      </c>
      <c r="D1308" t="s">
        <v>773</v>
      </c>
      <c r="E1308" s="8" t="str">
        <f t="shared" si="1679"/>
        <v>1308 SUB-S</v>
      </c>
      <c r="G1308" s="89" t="str">
        <f>G1289</f>
        <v>Subscription revenue - secondary volume driven:</v>
      </c>
      <c r="H1308" s="12"/>
      <c r="I1308" s="60"/>
      <c r="J1308" s="60"/>
      <c r="K1308" s="15"/>
      <c r="L1308" s="15"/>
      <c r="M1308" s="15"/>
      <c r="N1308" s="15"/>
      <c r="O1308" s="15"/>
      <c r="P1308" s="15"/>
      <c r="R1308" s="15"/>
      <c r="S1308" s="203" t="str">
        <f>ADDRESS(ROW(S1300),COLUMN(S1300),2)</f>
        <v>S$1300</v>
      </c>
      <c r="T1308" s="203" t="str">
        <f t="shared" ref="T1308:CE1308" si="1719">ADDRESS(ROW(T1300),COLUMN(T1300),2)</f>
        <v>T$1300</v>
      </c>
      <c r="U1308" s="203" t="str">
        <f t="shared" si="1719"/>
        <v>U$1300</v>
      </c>
      <c r="V1308" s="203" t="str">
        <f t="shared" si="1719"/>
        <v>V$1300</v>
      </c>
      <c r="W1308" s="203" t="str">
        <f t="shared" si="1719"/>
        <v>W$1300</v>
      </c>
      <c r="X1308" s="203" t="str">
        <f t="shared" si="1719"/>
        <v>X$1300</v>
      </c>
      <c r="Y1308" s="203" t="str">
        <f t="shared" si="1719"/>
        <v>Y$1300</v>
      </c>
      <c r="Z1308" s="203" t="str">
        <f t="shared" si="1719"/>
        <v>Z$1300</v>
      </c>
      <c r="AA1308" s="203" t="str">
        <f t="shared" si="1719"/>
        <v>AA$1300</v>
      </c>
      <c r="AB1308" s="203" t="str">
        <f t="shared" si="1719"/>
        <v>AB$1300</v>
      </c>
      <c r="AC1308" s="203" t="str">
        <f t="shared" si="1719"/>
        <v>AC$1300</v>
      </c>
      <c r="AD1308" s="203" t="str">
        <f t="shared" si="1719"/>
        <v>AD$1300</v>
      </c>
      <c r="AE1308" s="203" t="str">
        <f t="shared" si="1719"/>
        <v>AE$1300</v>
      </c>
      <c r="AF1308" s="203" t="str">
        <f t="shared" si="1719"/>
        <v>AF$1300</v>
      </c>
      <c r="AG1308" s="203" t="str">
        <f t="shared" si="1719"/>
        <v>AG$1300</v>
      </c>
      <c r="AH1308" s="203" t="str">
        <f t="shared" si="1719"/>
        <v>AH$1300</v>
      </c>
      <c r="AI1308" s="203" t="str">
        <f t="shared" si="1719"/>
        <v>AI$1300</v>
      </c>
      <c r="AJ1308" s="203" t="str">
        <f t="shared" si="1719"/>
        <v>AJ$1300</v>
      </c>
      <c r="AK1308" s="203" t="str">
        <f t="shared" si="1719"/>
        <v>AK$1300</v>
      </c>
      <c r="AL1308" s="203" t="str">
        <f t="shared" si="1719"/>
        <v>AL$1300</v>
      </c>
      <c r="AM1308" s="203" t="str">
        <f t="shared" si="1719"/>
        <v>AM$1300</v>
      </c>
      <c r="AN1308" s="203" t="str">
        <f t="shared" si="1719"/>
        <v>AN$1300</v>
      </c>
      <c r="AO1308" s="203" t="str">
        <f t="shared" si="1719"/>
        <v>AO$1300</v>
      </c>
      <c r="AP1308" s="203" t="str">
        <f t="shared" si="1719"/>
        <v>AP$1300</v>
      </c>
      <c r="AQ1308" s="203" t="str">
        <f t="shared" si="1719"/>
        <v>AQ$1300</v>
      </c>
      <c r="AR1308" s="203" t="str">
        <f t="shared" si="1719"/>
        <v>AR$1300</v>
      </c>
      <c r="AS1308" s="203" t="str">
        <f t="shared" si="1719"/>
        <v>AS$1300</v>
      </c>
      <c r="AT1308" s="203" t="str">
        <f t="shared" si="1719"/>
        <v>AT$1300</v>
      </c>
      <c r="AU1308" s="203" t="str">
        <f t="shared" si="1719"/>
        <v>AU$1300</v>
      </c>
      <c r="AV1308" s="203" t="str">
        <f t="shared" si="1719"/>
        <v>AV$1300</v>
      </c>
      <c r="AW1308" s="203" t="str">
        <f t="shared" si="1719"/>
        <v>AW$1300</v>
      </c>
      <c r="AX1308" s="203" t="str">
        <f t="shared" si="1719"/>
        <v>AX$1300</v>
      </c>
      <c r="AY1308" s="203" t="str">
        <f t="shared" si="1719"/>
        <v>AY$1300</v>
      </c>
      <c r="AZ1308" s="203" t="str">
        <f t="shared" si="1719"/>
        <v>AZ$1300</v>
      </c>
      <c r="BA1308" s="203" t="str">
        <f t="shared" si="1719"/>
        <v>BA$1300</v>
      </c>
      <c r="BB1308" s="203" t="str">
        <f t="shared" si="1719"/>
        <v>BB$1300</v>
      </c>
      <c r="BC1308" s="203" t="str">
        <f t="shared" si="1719"/>
        <v>BC$1300</v>
      </c>
      <c r="BD1308" s="203" t="str">
        <f t="shared" si="1719"/>
        <v>BD$1300</v>
      </c>
      <c r="BE1308" s="203" t="str">
        <f t="shared" si="1719"/>
        <v>BE$1300</v>
      </c>
      <c r="BF1308" s="203" t="str">
        <f t="shared" si="1719"/>
        <v>BF$1300</v>
      </c>
      <c r="BG1308" s="203" t="str">
        <f t="shared" si="1719"/>
        <v>BG$1300</v>
      </c>
      <c r="BH1308" s="203" t="str">
        <f t="shared" si="1719"/>
        <v>BH$1300</v>
      </c>
      <c r="BI1308" s="203" t="str">
        <f t="shared" si="1719"/>
        <v>BI$1300</v>
      </c>
      <c r="BJ1308" s="203" t="str">
        <f t="shared" si="1719"/>
        <v>BJ$1300</v>
      </c>
      <c r="BK1308" s="203" t="str">
        <f t="shared" si="1719"/>
        <v>BK$1300</v>
      </c>
      <c r="BL1308" s="203" t="str">
        <f t="shared" si="1719"/>
        <v>BL$1300</v>
      </c>
      <c r="BM1308" s="203" t="str">
        <f t="shared" si="1719"/>
        <v>BM$1300</v>
      </c>
      <c r="BN1308" s="203" t="str">
        <f t="shared" si="1719"/>
        <v>BN$1300</v>
      </c>
      <c r="BO1308" s="203" t="str">
        <f t="shared" si="1719"/>
        <v>BO$1300</v>
      </c>
      <c r="BP1308" s="203" t="str">
        <f t="shared" si="1719"/>
        <v>BP$1300</v>
      </c>
      <c r="BQ1308" s="203" t="str">
        <f t="shared" si="1719"/>
        <v>BQ$1300</v>
      </c>
      <c r="BR1308" s="203" t="str">
        <f t="shared" si="1719"/>
        <v>BR$1300</v>
      </c>
      <c r="BS1308" s="203" t="str">
        <f t="shared" si="1719"/>
        <v>BS$1300</v>
      </c>
      <c r="BT1308" s="203" t="str">
        <f t="shared" si="1719"/>
        <v>BT$1300</v>
      </c>
      <c r="BU1308" s="203" t="str">
        <f t="shared" si="1719"/>
        <v>BU$1300</v>
      </c>
      <c r="BV1308" s="203" t="str">
        <f t="shared" si="1719"/>
        <v>BV$1300</v>
      </c>
      <c r="BW1308" s="203" t="str">
        <f t="shared" si="1719"/>
        <v>BW$1300</v>
      </c>
      <c r="BX1308" s="203" t="str">
        <f t="shared" si="1719"/>
        <v>BX$1300</v>
      </c>
      <c r="BY1308" s="203" t="str">
        <f t="shared" si="1719"/>
        <v>BY$1300</v>
      </c>
      <c r="BZ1308" s="203" t="str">
        <f t="shared" si="1719"/>
        <v>BZ$1300</v>
      </c>
      <c r="CA1308" s="203" t="str">
        <f t="shared" si="1719"/>
        <v>CA$1300</v>
      </c>
      <c r="CB1308" s="203" t="str">
        <f t="shared" si="1719"/>
        <v>CB$1300</v>
      </c>
      <c r="CC1308" s="203" t="str">
        <f t="shared" si="1719"/>
        <v>CC$1300</v>
      </c>
      <c r="CD1308" s="203" t="str">
        <f t="shared" si="1719"/>
        <v>CD$1300</v>
      </c>
      <c r="CE1308" s="203" t="str">
        <f t="shared" si="1719"/>
        <v>CE$1300</v>
      </c>
      <c r="CF1308" s="203" t="str">
        <f t="shared" ref="CF1308:CL1308" si="1720">ADDRESS(ROW(CF1300),COLUMN(CF1300),2)</f>
        <v>CF$1300</v>
      </c>
      <c r="CG1308" s="203" t="str">
        <f t="shared" si="1720"/>
        <v>CG$1300</v>
      </c>
      <c r="CH1308" s="203" t="str">
        <f t="shared" si="1720"/>
        <v>CH$1300</v>
      </c>
      <c r="CI1308" s="203" t="str">
        <f t="shared" si="1720"/>
        <v>CI$1300</v>
      </c>
      <c r="CJ1308" s="203" t="str">
        <f t="shared" si="1720"/>
        <v>CJ$1300</v>
      </c>
      <c r="CK1308" s="203" t="str">
        <f t="shared" si="1720"/>
        <v>CK$1300</v>
      </c>
      <c r="CL1308" s="203" t="str">
        <f t="shared" si="1720"/>
        <v>CL$1300</v>
      </c>
      <c r="CN1308" s="60"/>
      <c r="CO1308" s="203" t="str">
        <f t="shared" ref="CO1308:DK1308" si="1721">ADDRESS(ROW(CO1300),COLUMN(CO1300),2)</f>
        <v>CO$1300</v>
      </c>
      <c r="CP1308" s="203" t="str">
        <f t="shared" si="1721"/>
        <v>CP$1300</v>
      </c>
      <c r="CQ1308" s="203" t="str">
        <f t="shared" si="1721"/>
        <v>CQ$1300</v>
      </c>
      <c r="CR1308" s="203" t="str">
        <f t="shared" si="1721"/>
        <v>CR$1300</v>
      </c>
      <c r="CS1308" s="203" t="str">
        <f t="shared" si="1721"/>
        <v>CS$1300</v>
      </c>
      <c r="CT1308" s="203" t="str">
        <f t="shared" si="1721"/>
        <v>CT$1300</v>
      </c>
      <c r="CU1308" s="203" t="str">
        <f t="shared" si="1721"/>
        <v>CU$1300</v>
      </c>
      <c r="CV1308" s="203" t="str">
        <f t="shared" si="1721"/>
        <v>CV$1300</v>
      </c>
      <c r="CW1308" s="203" t="str">
        <f t="shared" si="1721"/>
        <v>CW$1300</v>
      </c>
      <c r="CX1308" s="203" t="str">
        <f t="shared" si="1721"/>
        <v>CX$1300</v>
      </c>
      <c r="CY1308" s="203" t="str">
        <f t="shared" si="1721"/>
        <v>CY$1300</v>
      </c>
      <c r="CZ1308" s="203" t="str">
        <f t="shared" si="1721"/>
        <v>CZ$1300</v>
      </c>
      <c r="DA1308" s="203" t="str">
        <f t="shared" si="1721"/>
        <v>DA$1300</v>
      </c>
      <c r="DB1308" s="203" t="str">
        <f t="shared" si="1721"/>
        <v>DB$1300</v>
      </c>
      <c r="DC1308" s="203" t="str">
        <f t="shared" si="1721"/>
        <v>DC$1300</v>
      </c>
      <c r="DD1308" s="203" t="str">
        <f t="shared" si="1721"/>
        <v>DD$1300</v>
      </c>
      <c r="DE1308" s="203" t="str">
        <f t="shared" si="1721"/>
        <v>DE$1300</v>
      </c>
      <c r="DF1308" s="203" t="str">
        <f t="shared" si="1721"/>
        <v>DF$1300</v>
      </c>
      <c r="DG1308" s="203" t="str">
        <f t="shared" si="1721"/>
        <v>DG$1300</v>
      </c>
      <c r="DH1308" s="203" t="str">
        <f t="shared" si="1721"/>
        <v>DH$1300</v>
      </c>
      <c r="DI1308" s="203" t="str">
        <f t="shared" si="1721"/>
        <v>DI$1300</v>
      </c>
      <c r="DJ1308" s="203" t="str">
        <f t="shared" si="1721"/>
        <v>DJ$1300</v>
      </c>
      <c r="DK1308" s="203" t="str">
        <f t="shared" si="1721"/>
        <v>DK$1300</v>
      </c>
      <c r="DL1308" s="203" t="str">
        <f t="shared" ref="DL1308" si="1722">ADDRESS(ROW(DL1300),COLUMN(DL1300),2)</f>
        <v>DL$1300</v>
      </c>
    </row>
    <row r="1309" spans="1:116" x14ac:dyDescent="0.35">
      <c r="B1309" t="s">
        <v>332</v>
      </c>
      <c r="D1309" t="s">
        <v>773</v>
      </c>
      <c r="E1309" s="8" t="str">
        <f t="shared" si="1679"/>
        <v>1309 SUB-S</v>
      </c>
      <c r="G1309" s="241" t="str">
        <f>IFERROR(SUBSTITUTE(TRIM(MID(G1289, SEARCH("-", G1289) + 1, LEN(G1289))),":",""),"no unit")</f>
        <v>secondary volume driven</v>
      </c>
      <c r="H1309" s="12"/>
      <c r="I1309" s="60"/>
      <c r="J1309" s="60"/>
      <c r="K1309" s="15"/>
      <c r="L1309" s="15"/>
      <c r="M1309" s="15"/>
      <c r="N1309" s="15"/>
      <c r="O1309" s="15"/>
      <c r="P1309" s="15"/>
      <c r="R1309" s="15"/>
      <c r="S1309" s="203" t="str">
        <f>ADDRESS(ROW(S1295),COLUMN(S1295),2)</f>
        <v>S$1295</v>
      </c>
      <c r="T1309" s="203" t="str">
        <f t="shared" ref="T1309:CE1309" si="1723">ADDRESS(ROW(T1295),COLUMN(T1295),2)</f>
        <v>T$1295</v>
      </c>
      <c r="U1309" s="203" t="str">
        <f t="shared" si="1723"/>
        <v>U$1295</v>
      </c>
      <c r="V1309" s="203" t="str">
        <f t="shared" si="1723"/>
        <v>V$1295</v>
      </c>
      <c r="W1309" s="203" t="str">
        <f t="shared" si="1723"/>
        <v>W$1295</v>
      </c>
      <c r="X1309" s="203" t="str">
        <f t="shared" si="1723"/>
        <v>X$1295</v>
      </c>
      <c r="Y1309" s="203" t="str">
        <f t="shared" si="1723"/>
        <v>Y$1295</v>
      </c>
      <c r="Z1309" s="203" t="str">
        <f t="shared" si="1723"/>
        <v>Z$1295</v>
      </c>
      <c r="AA1309" s="203" t="str">
        <f t="shared" si="1723"/>
        <v>AA$1295</v>
      </c>
      <c r="AB1309" s="203" t="str">
        <f t="shared" si="1723"/>
        <v>AB$1295</v>
      </c>
      <c r="AC1309" s="203" t="str">
        <f t="shared" si="1723"/>
        <v>AC$1295</v>
      </c>
      <c r="AD1309" s="203" t="str">
        <f t="shared" si="1723"/>
        <v>AD$1295</v>
      </c>
      <c r="AE1309" s="203" t="str">
        <f t="shared" si="1723"/>
        <v>AE$1295</v>
      </c>
      <c r="AF1309" s="203" t="str">
        <f t="shared" si="1723"/>
        <v>AF$1295</v>
      </c>
      <c r="AG1309" s="203" t="str">
        <f t="shared" si="1723"/>
        <v>AG$1295</v>
      </c>
      <c r="AH1309" s="203" t="str">
        <f t="shared" si="1723"/>
        <v>AH$1295</v>
      </c>
      <c r="AI1309" s="203" t="str">
        <f t="shared" si="1723"/>
        <v>AI$1295</v>
      </c>
      <c r="AJ1309" s="203" t="str">
        <f t="shared" si="1723"/>
        <v>AJ$1295</v>
      </c>
      <c r="AK1309" s="203" t="str">
        <f t="shared" si="1723"/>
        <v>AK$1295</v>
      </c>
      <c r="AL1309" s="203" t="str">
        <f t="shared" si="1723"/>
        <v>AL$1295</v>
      </c>
      <c r="AM1309" s="203" t="str">
        <f t="shared" si="1723"/>
        <v>AM$1295</v>
      </c>
      <c r="AN1309" s="203" t="str">
        <f t="shared" si="1723"/>
        <v>AN$1295</v>
      </c>
      <c r="AO1309" s="203" t="str">
        <f t="shared" si="1723"/>
        <v>AO$1295</v>
      </c>
      <c r="AP1309" s="203" t="str">
        <f t="shared" si="1723"/>
        <v>AP$1295</v>
      </c>
      <c r="AQ1309" s="203" t="str">
        <f t="shared" si="1723"/>
        <v>AQ$1295</v>
      </c>
      <c r="AR1309" s="203" t="str">
        <f t="shared" si="1723"/>
        <v>AR$1295</v>
      </c>
      <c r="AS1309" s="203" t="str">
        <f t="shared" si="1723"/>
        <v>AS$1295</v>
      </c>
      <c r="AT1309" s="203" t="str">
        <f t="shared" si="1723"/>
        <v>AT$1295</v>
      </c>
      <c r="AU1309" s="203" t="str">
        <f t="shared" si="1723"/>
        <v>AU$1295</v>
      </c>
      <c r="AV1309" s="203" t="str">
        <f t="shared" si="1723"/>
        <v>AV$1295</v>
      </c>
      <c r="AW1309" s="203" t="str">
        <f t="shared" si="1723"/>
        <v>AW$1295</v>
      </c>
      <c r="AX1309" s="203" t="str">
        <f t="shared" si="1723"/>
        <v>AX$1295</v>
      </c>
      <c r="AY1309" s="203" t="str">
        <f t="shared" si="1723"/>
        <v>AY$1295</v>
      </c>
      <c r="AZ1309" s="203" t="str">
        <f t="shared" si="1723"/>
        <v>AZ$1295</v>
      </c>
      <c r="BA1309" s="203" t="str">
        <f t="shared" si="1723"/>
        <v>BA$1295</v>
      </c>
      <c r="BB1309" s="203" t="str">
        <f t="shared" si="1723"/>
        <v>BB$1295</v>
      </c>
      <c r="BC1309" s="203" t="str">
        <f t="shared" si="1723"/>
        <v>BC$1295</v>
      </c>
      <c r="BD1309" s="203" t="str">
        <f t="shared" si="1723"/>
        <v>BD$1295</v>
      </c>
      <c r="BE1309" s="203" t="str">
        <f t="shared" si="1723"/>
        <v>BE$1295</v>
      </c>
      <c r="BF1309" s="203" t="str">
        <f t="shared" si="1723"/>
        <v>BF$1295</v>
      </c>
      <c r="BG1309" s="203" t="str">
        <f t="shared" si="1723"/>
        <v>BG$1295</v>
      </c>
      <c r="BH1309" s="203" t="str">
        <f t="shared" si="1723"/>
        <v>BH$1295</v>
      </c>
      <c r="BI1309" s="203" t="str">
        <f t="shared" si="1723"/>
        <v>BI$1295</v>
      </c>
      <c r="BJ1309" s="203" t="str">
        <f t="shared" si="1723"/>
        <v>BJ$1295</v>
      </c>
      <c r="BK1309" s="203" t="str">
        <f t="shared" si="1723"/>
        <v>BK$1295</v>
      </c>
      <c r="BL1309" s="203" t="str">
        <f t="shared" si="1723"/>
        <v>BL$1295</v>
      </c>
      <c r="BM1309" s="203" t="str">
        <f t="shared" si="1723"/>
        <v>BM$1295</v>
      </c>
      <c r="BN1309" s="203" t="str">
        <f t="shared" si="1723"/>
        <v>BN$1295</v>
      </c>
      <c r="BO1309" s="203" t="str">
        <f t="shared" si="1723"/>
        <v>BO$1295</v>
      </c>
      <c r="BP1309" s="203" t="str">
        <f t="shared" si="1723"/>
        <v>BP$1295</v>
      </c>
      <c r="BQ1309" s="203" t="str">
        <f t="shared" si="1723"/>
        <v>BQ$1295</v>
      </c>
      <c r="BR1309" s="203" t="str">
        <f t="shared" si="1723"/>
        <v>BR$1295</v>
      </c>
      <c r="BS1309" s="203" t="str">
        <f t="shared" si="1723"/>
        <v>BS$1295</v>
      </c>
      <c r="BT1309" s="203" t="str">
        <f t="shared" si="1723"/>
        <v>BT$1295</v>
      </c>
      <c r="BU1309" s="203" t="str">
        <f t="shared" si="1723"/>
        <v>BU$1295</v>
      </c>
      <c r="BV1309" s="203" t="str">
        <f t="shared" si="1723"/>
        <v>BV$1295</v>
      </c>
      <c r="BW1309" s="203" t="str">
        <f t="shared" si="1723"/>
        <v>BW$1295</v>
      </c>
      <c r="BX1309" s="203" t="str">
        <f t="shared" si="1723"/>
        <v>BX$1295</v>
      </c>
      <c r="BY1309" s="203" t="str">
        <f t="shared" si="1723"/>
        <v>BY$1295</v>
      </c>
      <c r="BZ1309" s="203" t="str">
        <f t="shared" si="1723"/>
        <v>BZ$1295</v>
      </c>
      <c r="CA1309" s="203" t="str">
        <f t="shared" si="1723"/>
        <v>CA$1295</v>
      </c>
      <c r="CB1309" s="203" t="str">
        <f t="shared" si="1723"/>
        <v>CB$1295</v>
      </c>
      <c r="CC1309" s="203" t="str">
        <f t="shared" si="1723"/>
        <v>CC$1295</v>
      </c>
      <c r="CD1309" s="203" t="str">
        <f t="shared" si="1723"/>
        <v>CD$1295</v>
      </c>
      <c r="CE1309" s="203" t="str">
        <f t="shared" si="1723"/>
        <v>CE$1295</v>
      </c>
      <c r="CF1309" s="203" t="str">
        <f t="shared" ref="CF1309:CL1309" si="1724">ADDRESS(ROW(CF1295),COLUMN(CF1295),2)</f>
        <v>CF$1295</v>
      </c>
      <c r="CG1309" s="203" t="str">
        <f t="shared" si="1724"/>
        <v>CG$1295</v>
      </c>
      <c r="CH1309" s="203" t="str">
        <f t="shared" si="1724"/>
        <v>CH$1295</v>
      </c>
      <c r="CI1309" s="203" t="str">
        <f t="shared" si="1724"/>
        <v>CI$1295</v>
      </c>
      <c r="CJ1309" s="203" t="str">
        <f t="shared" si="1724"/>
        <v>CJ$1295</v>
      </c>
      <c r="CK1309" s="203" t="str">
        <f t="shared" si="1724"/>
        <v>CK$1295</v>
      </c>
      <c r="CL1309" s="203" t="str">
        <f t="shared" si="1724"/>
        <v>CL$1295</v>
      </c>
      <c r="CN1309" s="60"/>
      <c r="CO1309" s="203" t="str">
        <f t="shared" ref="CO1309:DK1309" si="1725">ADDRESS(ROW(CO1295),COLUMN(CO1295),2)</f>
        <v>CO$1295</v>
      </c>
      <c r="CP1309" s="203" t="str">
        <f t="shared" si="1725"/>
        <v>CP$1295</v>
      </c>
      <c r="CQ1309" s="203" t="str">
        <f t="shared" si="1725"/>
        <v>CQ$1295</v>
      </c>
      <c r="CR1309" s="203" t="str">
        <f t="shared" si="1725"/>
        <v>CR$1295</v>
      </c>
      <c r="CS1309" s="203" t="str">
        <f t="shared" si="1725"/>
        <v>CS$1295</v>
      </c>
      <c r="CT1309" s="203" t="str">
        <f t="shared" si="1725"/>
        <v>CT$1295</v>
      </c>
      <c r="CU1309" s="203" t="str">
        <f t="shared" si="1725"/>
        <v>CU$1295</v>
      </c>
      <c r="CV1309" s="203" t="str">
        <f t="shared" si="1725"/>
        <v>CV$1295</v>
      </c>
      <c r="CW1309" s="203" t="str">
        <f t="shared" si="1725"/>
        <v>CW$1295</v>
      </c>
      <c r="CX1309" s="203" t="str">
        <f t="shared" si="1725"/>
        <v>CX$1295</v>
      </c>
      <c r="CY1309" s="203" t="str">
        <f t="shared" si="1725"/>
        <v>CY$1295</v>
      </c>
      <c r="CZ1309" s="203" t="str">
        <f t="shared" si="1725"/>
        <v>CZ$1295</v>
      </c>
      <c r="DA1309" s="203" t="str">
        <f t="shared" si="1725"/>
        <v>DA$1295</v>
      </c>
      <c r="DB1309" s="203" t="str">
        <f t="shared" si="1725"/>
        <v>DB$1295</v>
      </c>
      <c r="DC1309" s="203" t="str">
        <f t="shared" si="1725"/>
        <v>DC$1295</v>
      </c>
      <c r="DD1309" s="203" t="str">
        <f t="shared" si="1725"/>
        <v>DD$1295</v>
      </c>
      <c r="DE1309" s="203" t="str">
        <f t="shared" si="1725"/>
        <v>DE$1295</v>
      </c>
      <c r="DF1309" s="203" t="str">
        <f t="shared" si="1725"/>
        <v>DF$1295</v>
      </c>
      <c r="DG1309" s="203" t="str">
        <f t="shared" si="1725"/>
        <v>DG$1295</v>
      </c>
      <c r="DH1309" s="203" t="str">
        <f t="shared" si="1725"/>
        <v>DH$1295</v>
      </c>
      <c r="DI1309" s="203" t="str">
        <f t="shared" si="1725"/>
        <v>DI$1295</v>
      </c>
      <c r="DJ1309" s="203" t="str">
        <f t="shared" si="1725"/>
        <v>DJ$1295</v>
      </c>
      <c r="DK1309" s="203" t="str">
        <f t="shared" si="1725"/>
        <v>DK$1295</v>
      </c>
      <c r="DL1309" s="203" t="str">
        <f t="shared" ref="DL1309" si="1726">ADDRESS(ROW(DL1295),COLUMN(DL1295),2)</f>
        <v>DL$1295</v>
      </c>
    </row>
    <row r="1310" spans="1:116" x14ac:dyDescent="0.35">
      <c r="E1310" s="8"/>
      <c r="G1310" s="8" t="str">
        <f>G1287</f>
        <v>Secondary revenue driver</v>
      </c>
      <c r="H1310" s="12"/>
      <c r="I1310" s="60"/>
      <c r="J1310" s="60"/>
      <c r="K1310" s="15"/>
      <c r="L1310" s="15"/>
      <c r="M1310" s="15"/>
      <c r="N1310" s="15"/>
      <c r="O1310" s="15"/>
      <c r="P1310" s="15"/>
      <c r="R1310" s="15"/>
      <c r="S1310" s="80"/>
      <c r="T1310" s="80"/>
      <c r="U1310" s="80"/>
      <c r="V1310" s="80"/>
      <c r="W1310" s="80"/>
      <c r="X1310" s="80"/>
      <c r="Y1310" s="80"/>
      <c r="Z1310" s="80"/>
      <c r="AA1310" s="80"/>
      <c r="AB1310" s="80"/>
      <c r="AC1310" s="80"/>
      <c r="AD1310" s="80"/>
      <c r="AE1310" s="80"/>
      <c r="AF1310" s="80"/>
      <c r="AG1310" s="80"/>
      <c r="AH1310" s="80"/>
      <c r="AI1310" s="80"/>
      <c r="AJ1310" s="80"/>
      <c r="AK1310" s="80"/>
      <c r="AL1310" s="80"/>
      <c r="AM1310" s="80"/>
      <c r="AN1310" s="80"/>
      <c r="AO1310" s="80"/>
      <c r="AP1310" s="80"/>
      <c r="AQ1310" s="80"/>
      <c r="AR1310" s="80"/>
      <c r="AS1310" s="80"/>
      <c r="AT1310" s="80"/>
      <c r="AU1310" s="80"/>
      <c r="AV1310" s="80"/>
      <c r="AW1310" s="80"/>
      <c r="AX1310" s="80"/>
      <c r="AY1310" s="80"/>
      <c r="AZ1310" s="80"/>
      <c r="BA1310" s="80"/>
      <c r="BB1310" s="80"/>
      <c r="BC1310" s="80"/>
      <c r="BD1310" s="80"/>
      <c r="BE1310" s="80"/>
      <c r="BF1310" s="80"/>
      <c r="BG1310" s="80"/>
      <c r="BH1310" s="80"/>
      <c r="BI1310" s="80"/>
      <c r="BJ1310" s="80"/>
      <c r="BK1310" s="80"/>
      <c r="BL1310" s="80"/>
      <c r="BM1310" s="80"/>
      <c r="BN1310" s="80"/>
      <c r="BO1310" s="80"/>
      <c r="BP1310" s="80"/>
      <c r="BQ1310" s="80"/>
      <c r="BR1310" s="80"/>
      <c r="BS1310" s="80"/>
      <c r="BT1310" s="80"/>
      <c r="BU1310" s="80"/>
      <c r="BV1310" s="80"/>
      <c r="BW1310" s="80"/>
      <c r="BX1310" s="80"/>
      <c r="BY1310" s="80"/>
      <c r="BZ1310" s="80"/>
      <c r="CA1310" s="80"/>
      <c r="CB1310" s="80"/>
      <c r="CC1310" s="80"/>
      <c r="CD1310" s="80"/>
      <c r="CE1310" s="80"/>
      <c r="CF1310" s="80"/>
      <c r="CG1310" s="80"/>
      <c r="CH1310" s="80"/>
      <c r="CI1310" s="80"/>
      <c r="CJ1310" s="80"/>
      <c r="CK1310" s="80"/>
      <c r="CL1310" s="80"/>
      <c r="CN1310" s="60"/>
      <c r="CO1310" s="80"/>
      <c r="CP1310" s="80"/>
      <c r="CQ1310" s="80"/>
      <c r="CR1310" s="80"/>
      <c r="CS1310" s="80"/>
      <c r="CT1310" s="80"/>
      <c r="CU1310" s="80"/>
      <c r="CV1310" s="80"/>
      <c r="CW1310" s="80"/>
      <c r="CX1310" s="80"/>
      <c r="CY1310" s="80"/>
      <c r="CZ1310" s="80"/>
      <c r="DA1310" s="80"/>
      <c r="DB1310" s="80"/>
      <c r="DC1310" s="80"/>
      <c r="DD1310" s="80"/>
      <c r="DE1310" s="80"/>
      <c r="DF1310" s="80"/>
      <c r="DG1310" s="80"/>
      <c r="DH1310" s="80"/>
      <c r="DI1310" s="80"/>
      <c r="DJ1310" s="80"/>
      <c r="DK1310" s="80"/>
      <c r="DL1310" s="80"/>
    </row>
    <row r="1311" spans="1:116" x14ac:dyDescent="0.35">
      <c r="A1311" s="174"/>
      <c r="E1311" s="8"/>
      <c r="G1311" s="8" t="str">
        <f>G1288</f>
        <v>Secondary volume driver</v>
      </c>
      <c r="H1311" s="174"/>
      <c r="I1311" s="176"/>
      <c r="J1311" s="176"/>
      <c r="K1311" s="197"/>
      <c r="L1311" s="197"/>
      <c r="M1311" s="197"/>
      <c r="N1311" s="197"/>
      <c r="O1311" s="197"/>
      <c r="P1311" s="197"/>
      <c r="R1311" s="198"/>
      <c r="S1311" s="174"/>
      <c r="T1311" s="174"/>
      <c r="U1311" s="174"/>
      <c r="V1311" s="174"/>
      <c r="W1311" s="174"/>
      <c r="X1311" s="174"/>
      <c r="Y1311" s="174"/>
      <c r="Z1311" s="174"/>
      <c r="AA1311" s="174"/>
      <c r="AB1311" s="174"/>
      <c r="AC1311" s="174"/>
      <c r="AD1311" s="174"/>
      <c r="AE1311" s="174"/>
      <c r="AF1311" s="174"/>
      <c r="AG1311" s="174"/>
      <c r="AH1311" s="174"/>
      <c r="AI1311" s="174"/>
      <c r="AJ1311" s="174"/>
      <c r="AK1311" s="174"/>
      <c r="AL1311" s="174"/>
      <c r="AM1311" s="174"/>
      <c r="AN1311" s="174"/>
      <c r="AO1311" s="174"/>
      <c r="AP1311" s="174"/>
      <c r="AQ1311" s="174"/>
      <c r="AR1311" s="174"/>
      <c r="AS1311" s="174"/>
      <c r="AT1311" s="174"/>
      <c r="AU1311" s="174"/>
      <c r="AV1311" s="174"/>
      <c r="AW1311" s="174"/>
      <c r="AX1311" s="174"/>
      <c r="AY1311" s="174"/>
      <c r="AZ1311" s="174"/>
      <c r="BA1311" s="174"/>
      <c r="BB1311" s="174"/>
      <c r="BC1311" s="174"/>
      <c r="BD1311" s="174"/>
      <c r="BE1311" s="174"/>
      <c r="BF1311" s="174"/>
      <c r="BG1311" s="174"/>
      <c r="BH1311" s="174"/>
      <c r="BI1311" s="174"/>
      <c r="BJ1311" s="174"/>
      <c r="BK1311" s="174"/>
      <c r="BL1311" s="174"/>
      <c r="BM1311" s="174"/>
      <c r="BN1311" s="174"/>
      <c r="BO1311" s="174"/>
      <c r="BP1311" s="174"/>
      <c r="BQ1311" s="174"/>
      <c r="BR1311" s="174"/>
      <c r="BS1311" s="174"/>
      <c r="BT1311" s="174"/>
      <c r="BU1311" s="174"/>
      <c r="BV1311" s="174"/>
      <c r="BW1311" s="174"/>
      <c r="BX1311" s="174"/>
      <c r="BY1311" s="174"/>
      <c r="BZ1311" s="174"/>
      <c r="CA1311" s="174"/>
      <c r="CB1311" s="174"/>
      <c r="CC1311" s="174"/>
      <c r="CD1311" s="174"/>
      <c r="CE1311" s="174"/>
      <c r="CF1311" s="174"/>
      <c r="CG1311" s="174"/>
      <c r="CH1311" s="174"/>
      <c r="CI1311" s="174"/>
      <c r="CJ1311" s="174"/>
      <c r="CK1311" s="174"/>
      <c r="CL1311" s="174"/>
      <c r="CN1311" s="176"/>
      <c r="CO1311" s="174"/>
      <c r="CP1311" s="174"/>
      <c r="CQ1311" s="174"/>
      <c r="CR1311" s="174"/>
      <c r="CS1311" s="174"/>
      <c r="CT1311" s="174"/>
      <c r="CU1311" s="174"/>
      <c r="CV1311" s="174"/>
      <c r="CW1311" s="174"/>
      <c r="CX1311" s="174"/>
      <c r="CY1311" s="174"/>
      <c r="CZ1311" s="174"/>
      <c r="DA1311" s="174"/>
      <c r="DB1311" s="174"/>
      <c r="DC1311" s="174"/>
      <c r="DD1311" s="174"/>
      <c r="DE1311" s="174"/>
      <c r="DF1311" s="174"/>
      <c r="DG1311" s="174"/>
      <c r="DH1311" s="174"/>
      <c r="DI1311" s="174"/>
      <c r="DJ1311" s="174"/>
      <c r="DK1311" s="174"/>
      <c r="DL1311" s="174"/>
    </row>
    <row r="1312" spans="1:116" x14ac:dyDescent="0.35">
      <c r="A1312" s="174"/>
      <c r="E1312" s="8"/>
      <c r="G1312" s="136"/>
      <c r="H1312" s="174"/>
      <c r="I1312" s="176"/>
      <c r="J1312" s="176"/>
      <c r="K1312" s="197"/>
      <c r="L1312" s="197"/>
      <c r="M1312" s="197"/>
      <c r="N1312" s="197"/>
      <c r="O1312" s="197"/>
      <c r="P1312" s="197"/>
      <c r="R1312" s="198"/>
      <c r="S1312" s="174"/>
      <c r="T1312" s="174"/>
      <c r="U1312" s="174"/>
      <c r="V1312" s="174"/>
      <c r="W1312" s="174"/>
      <c r="X1312" s="174"/>
      <c r="Y1312" s="174"/>
      <c r="Z1312" s="174"/>
      <c r="AA1312" s="174"/>
      <c r="AB1312" s="174"/>
      <c r="AC1312" s="174"/>
      <c r="AD1312" s="174"/>
      <c r="AE1312" s="174"/>
      <c r="AF1312" s="174"/>
      <c r="AG1312" s="174"/>
      <c r="AH1312" s="174"/>
      <c r="AI1312" s="174"/>
      <c r="AJ1312" s="174"/>
      <c r="AK1312" s="174"/>
      <c r="AL1312" s="174"/>
      <c r="AM1312" s="174"/>
      <c r="AN1312" s="174"/>
      <c r="AO1312" s="174"/>
      <c r="AP1312" s="174"/>
      <c r="AQ1312" s="174"/>
      <c r="AR1312" s="174"/>
      <c r="AS1312" s="174"/>
      <c r="AT1312" s="174"/>
      <c r="AU1312" s="174"/>
      <c r="AV1312" s="174"/>
      <c r="AW1312" s="174"/>
      <c r="AX1312" s="174"/>
      <c r="AY1312" s="174"/>
      <c r="AZ1312" s="174"/>
      <c r="BA1312" s="174"/>
      <c r="BB1312" s="174"/>
      <c r="BC1312" s="174"/>
      <c r="BD1312" s="174"/>
      <c r="BE1312" s="174"/>
      <c r="BF1312" s="174"/>
      <c r="BG1312" s="174"/>
      <c r="BH1312" s="174"/>
      <c r="BI1312" s="174"/>
      <c r="BJ1312" s="174"/>
      <c r="BK1312" s="174"/>
      <c r="BL1312" s="174"/>
      <c r="BM1312" s="174"/>
      <c r="BN1312" s="174"/>
      <c r="BO1312" s="174"/>
      <c r="BP1312" s="174"/>
      <c r="BQ1312" s="174"/>
      <c r="BR1312" s="174"/>
      <c r="BS1312" s="174"/>
      <c r="BT1312" s="174"/>
      <c r="BU1312" s="174"/>
      <c r="BV1312" s="174"/>
      <c r="BW1312" s="174"/>
      <c r="BX1312" s="174"/>
      <c r="BY1312" s="174"/>
      <c r="BZ1312" s="174"/>
      <c r="CA1312" s="174"/>
      <c r="CB1312" s="174"/>
      <c r="CC1312" s="174"/>
      <c r="CD1312" s="174"/>
      <c r="CE1312" s="174"/>
      <c r="CF1312" s="174"/>
      <c r="CG1312" s="174"/>
      <c r="CH1312" s="174"/>
      <c r="CI1312" s="174"/>
      <c r="CJ1312" s="174"/>
      <c r="CK1312" s="174"/>
      <c r="CL1312" s="174"/>
      <c r="CN1312" s="176"/>
      <c r="CO1312" s="174"/>
      <c r="CP1312" s="174"/>
      <c r="CQ1312" s="174"/>
      <c r="CR1312" s="174"/>
      <c r="CS1312" s="174"/>
      <c r="CT1312" s="174"/>
      <c r="CU1312" s="174"/>
      <c r="CV1312" s="174"/>
      <c r="CW1312" s="174"/>
      <c r="CX1312" s="174"/>
      <c r="CY1312" s="174"/>
      <c r="CZ1312" s="174"/>
      <c r="DA1312" s="174"/>
      <c r="DB1312" s="174"/>
      <c r="DC1312" s="174"/>
      <c r="DD1312" s="174"/>
      <c r="DE1312" s="174"/>
      <c r="DF1312" s="174"/>
      <c r="DG1312" s="174"/>
      <c r="DH1312" s="174"/>
      <c r="DI1312" s="174"/>
      <c r="DJ1312" s="174"/>
      <c r="DK1312" s="174"/>
      <c r="DL1312" s="174"/>
    </row>
    <row r="1313" spans="1:116" x14ac:dyDescent="0.35">
      <c r="A1313" s="174"/>
      <c r="E1313" s="8"/>
      <c r="G1313" s="175" t="s">
        <v>490</v>
      </c>
      <c r="H1313" s="174"/>
      <c r="I1313" s="176"/>
      <c r="J1313" s="176"/>
      <c r="K1313" s="197"/>
      <c r="L1313" s="197"/>
      <c r="M1313" s="197"/>
      <c r="N1313" s="197"/>
      <c r="O1313" s="197"/>
      <c r="P1313" s="197"/>
      <c r="R1313" s="198"/>
      <c r="S1313" s="199" t="str">
        <f t="shared" ref="S1313:AX1313" si="1727">S$20</f>
        <v>S$16</v>
      </c>
      <c r="T1313" s="199" t="str">
        <f t="shared" si="1727"/>
        <v>T$16</v>
      </c>
      <c r="U1313" s="199" t="str">
        <f t="shared" si="1727"/>
        <v>U$16</v>
      </c>
      <c r="V1313" s="199" t="str">
        <f t="shared" si="1727"/>
        <v>V$16</v>
      </c>
      <c r="W1313" s="199" t="str">
        <f t="shared" si="1727"/>
        <v>W$16</v>
      </c>
      <c r="X1313" s="199" t="str">
        <f t="shared" si="1727"/>
        <v>X$16</v>
      </c>
      <c r="Y1313" s="199" t="str">
        <f t="shared" si="1727"/>
        <v>Y$16</v>
      </c>
      <c r="Z1313" s="199" t="str">
        <f t="shared" si="1727"/>
        <v>Z$16</v>
      </c>
      <c r="AA1313" s="199" t="str">
        <f t="shared" si="1727"/>
        <v>AA$16</v>
      </c>
      <c r="AB1313" s="199" t="str">
        <f t="shared" si="1727"/>
        <v>AB$16</v>
      </c>
      <c r="AC1313" s="199" t="str">
        <f t="shared" si="1727"/>
        <v>AC$16</v>
      </c>
      <c r="AD1313" s="199" t="str">
        <f t="shared" si="1727"/>
        <v>AD$16</v>
      </c>
      <c r="AE1313" s="199" t="str">
        <f t="shared" si="1727"/>
        <v>AE$16</v>
      </c>
      <c r="AF1313" s="199" t="str">
        <f t="shared" si="1727"/>
        <v>AF$16</v>
      </c>
      <c r="AG1313" s="199" t="str">
        <f t="shared" si="1727"/>
        <v>AG$16</v>
      </c>
      <c r="AH1313" s="199" t="str">
        <f t="shared" si="1727"/>
        <v>AH$16</v>
      </c>
      <c r="AI1313" s="199" t="str">
        <f t="shared" si="1727"/>
        <v>AI$16</v>
      </c>
      <c r="AJ1313" s="199" t="str">
        <f t="shared" si="1727"/>
        <v>AJ$16</v>
      </c>
      <c r="AK1313" s="199" t="str">
        <f t="shared" si="1727"/>
        <v>AK$16</v>
      </c>
      <c r="AL1313" s="199" t="str">
        <f t="shared" si="1727"/>
        <v>AL$16</v>
      </c>
      <c r="AM1313" s="199" t="str">
        <f t="shared" si="1727"/>
        <v>AM$16</v>
      </c>
      <c r="AN1313" s="199" t="str">
        <f t="shared" si="1727"/>
        <v>AN$16</v>
      </c>
      <c r="AO1313" s="199" t="str">
        <f t="shared" si="1727"/>
        <v>AO$16</v>
      </c>
      <c r="AP1313" s="199" t="str">
        <f t="shared" si="1727"/>
        <v>AP$16</v>
      </c>
      <c r="AQ1313" s="199" t="str">
        <f t="shared" si="1727"/>
        <v>AQ$16</v>
      </c>
      <c r="AR1313" s="199" t="str">
        <f t="shared" si="1727"/>
        <v>AR$16</v>
      </c>
      <c r="AS1313" s="199" t="str">
        <f t="shared" si="1727"/>
        <v>AS$16</v>
      </c>
      <c r="AT1313" s="199" t="str">
        <f t="shared" si="1727"/>
        <v>AT$16</v>
      </c>
      <c r="AU1313" s="199" t="str">
        <f t="shared" si="1727"/>
        <v>AU$16</v>
      </c>
      <c r="AV1313" s="199" t="str">
        <f t="shared" si="1727"/>
        <v>AV$16</v>
      </c>
      <c r="AW1313" s="199" t="str">
        <f t="shared" si="1727"/>
        <v>AW$16</v>
      </c>
      <c r="AX1313" s="199" t="str">
        <f t="shared" si="1727"/>
        <v>AX$16</v>
      </c>
      <c r="AY1313" s="199" t="str">
        <f t="shared" ref="AY1313:CD1313" si="1728">AY$20</f>
        <v>AY$16</v>
      </c>
      <c r="AZ1313" s="199" t="str">
        <f t="shared" si="1728"/>
        <v>AZ$16</v>
      </c>
      <c r="BA1313" s="199" t="str">
        <f t="shared" si="1728"/>
        <v>BA$16</v>
      </c>
      <c r="BB1313" s="199" t="str">
        <f t="shared" si="1728"/>
        <v>BB$16</v>
      </c>
      <c r="BC1313" s="199" t="str">
        <f t="shared" si="1728"/>
        <v>BC$16</v>
      </c>
      <c r="BD1313" s="199" t="str">
        <f t="shared" si="1728"/>
        <v>BD$16</v>
      </c>
      <c r="BE1313" s="199" t="str">
        <f t="shared" si="1728"/>
        <v>BE$16</v>
      </c>
      <c r="BF1313" s="199" t="str">
        <f t="shared" si="1728"/>
        <v>BF$16</v>
      </c>
      <c r="BG1313" s="199" t="str">
        <f t="shared" si="1728"/>
        <v>BG$16</v>
      </c>
      <c r="BH1313" s="199" t="str">
        <f t="shared" si="1728"/>
        <v>BH$16</v>
      </c>
      <c r="BI1313" s="199" t="str">
        <f t="shared" si="1728"/>
        <v>BI$16</v>
      </c>
      <c r="BJ1313" s="199" t="str">
        <f t="shared" si="1728"/>
        <v>BJ$16</v>
      </c>
      <c r="BK1313" s="199" t="str">
        <f t="shared" si="1728"/>
        <v>BK$16</v>
      </c>
      <c r="BL1313" s="199" t="str">
        <f t="shared" si="1728"/>
        <v>BL$16</v>
      </c>
      <c r="BM1313" s="199" t="str">
        <f t="shared" si="1728"/>
        <v>BM$16</v>
      </c>
      <c r="BN1313" s="199" t="str">
        <f t="shared" si="1728"/>
        <v>BN$16</v>
      </c>
      <c r="BO1313" s="199" t="str">
        <f t="shared" si="1728"/>
        <v>BO$16</v>
      </c>
      <c r="BP1313" s="199" t="str">
        <f t="shared" si="1728"/>
        <v>BP$16</v>
      </c>
      <c r="BQ1313" s="199" t="str">
        <f t="shared" si="1728"/>
        <v>BQ$16</v>
      </c>
      <c r="BR1313" s="199" t="str">
        <f t="shared" si="1728"/>
        <v>BR$16</v>
      </c>
      <c r="BS1313" s="199" t="str">
        <f t="shared" si="1728"/>
        <v>BS$16</v>
      </c>
      <c r="BT1313" s="199" t="str">
        <f t="shared" si="1728"/>
        <v>BT$16</v>
      </c>
      <c r="BU1313" s="199" t="str">
        <f t="shared" si="1728"/>
        <v>BU$16</v>
      </c>
      <c r="BV1313" s="199" t="str">
        <f t="shared" si="1728"/>
        <v>BV$16</v>
      </c>
      <c r="BW1313" s="199" t="str">
        <f t="shared" si="1728"/>
        <v>BW$16</v>
      </c>
      <c r="BX1313" s="199" t="str">
        <f t="shared" si="1728"/>
        <v>BX$16</v>
      </c>
      <c r="BY1313" s="199" t="str">
        <f t="shared" si="1728"/>
        <v>BY$16</v>
      </c>
      <c r="BZ1313" s="199" t="str">
        <f t="shared" si="1728"/>
        <v>BZ$16</v>
      </c>
      <c r="CA1313" s="199" t="str">
        <f t="shared" si="1728"/>
        <v>CA$16</v>
      </c>
      <c r="CB1313" s="199" t="str">
        <f t="shared" si="1728"/>
        <v>CB$16</v>
      </c>
      <c r="CC1313" s="199" t="str">
        <f t="shared" si="1728"/>
        <v>CC$16</v>
      </c>
      <c r="CD1313" s="199" t="str">
        <f t="shared" si="1728"/>
        <v>CD$16</v>
      </c>
      <c r="CE1313" s="199" t="str">
        <f t="shared" ref="CE1313:CL1313" si="1729">CE$20</f>
        <v>CE$16</v>
      </c>
      <c r="CF1313" s="199" t="str">
        <f t="shared" si="1729"/>
        <v>CF$16</v>
      </c>
      <c r="CG1313" s="199" t="str">
        <f t="shared" si="1729"/>
        <v>CG$16</v>
      </c>
      <c r="CH1313" s="199" t="str">
        <f t="shared" si="1729"/>
        <v>CH$16</v>
      </c>
      <c r="CI1313" s="199" t="str">
        <f t="shared" si="1729"/>
        <v>CI$16</v>
      </c>
      <c r="CJ1313" s="199" t="str">
        <f t="shared" si="1729"/>
        <v>CJ$16</v>
      </c>
      <c r="CK1313" s="199" t="str">
        <f t="shared" si="1729"/>
        <v>CK$16</v>
      </c>
      <c r="CL1313" s="199" t="str">
        <f t="shared" si="1729"/>
        <v>CL$16</v>
      </c>
      <c r="CN1313" s="176"/>
      <c r="CO1313" s="199" t="str">
        <f t="shared" ref="CO1313:DL1313" si="1730">CO$20</f>
        <v>CO$16</v>
      </c>
      <c r="CP1313" s="199" t="str">
        <f t="shared" si="1730"/>
        <v>CP$16</v>
      </c>
      <c r="CQ1313" s="199" t="str">
        <f t="shared" si="1730"/>
        <v>CQ$16</v>
      </c>
      <c r="CR1313" s="199" t="str">
        <f t="shared" si="1730"/>
        <v>CR$16</v>
      </c>
      <c r="CS1313" s="199" t="str">
        <f t="shared" si="1730"/>
        <v>CS$16</v>
      </c>
      <c r="CT1313" s="199" t="str">
        <f t="shared" si="1730"/>
        <v>CT$16</v>
      </c>
      <c r="CU1313" s="199" t="str">
        <f t="shared" si="1730"/>
        <v>CU$16</v>
      </c>
      <c r="CV1313" s="199" t="str">
        <f t="shared" si="1730"/>
        <v>CV$16</v>
      </c>
      <c r="CW1313" s="199" t="str">
        <f t="shared" si="1730"/>
        <v>CW$16</v>
      </c>
      <c r="CX1313" s="199" t="str">
        <f t="shared" si="1730"/>
        <v>CX$16</v>
      </c>
      <c r="CY1313" s="199" t="str">
        <f t="shared" si="1730"/>
        <v>CY$16</v>
      </c>
      <c r="CZ1313" s="199" t="str">
        <f t="shared" si="1730"/>
        <v>CZ$16</v>
      </c>
      <c r="DA1313" s="199" t="str">
        <f t="shared" si="1730"/>
        <v>DA$16</v>
      </c>
      <c r="DB1313" s="199" t="str">
        <f t="shared" si="1730"/>
        <v>DB$16</v>
      </c>
      <c r="DC1313" s="199" t="str">
        <f t="shared" si="1730"/>
        <v>DC$16</v>
      </c>
      <c r="DD1313" s="199" t="str">
        <f t="shared" si="1730"/>
        <v>DD$16</v>
      </c>
      <c r="DE1313" s="199" t="str">
        <f t="shared" si="1730"/>
        <v>DE$16</v>
      </c>
      <c r="DF1313" s="199" t="str">
        <f t="shared" si="1730"/>
        <v>DF$16</v>
      </c>
      <c r="DG1313" s="199" t="str">
        <f t="shared" si="1730"/>
        <v>DG$16</v>
      </c>
      <c r="DH1313" s="199" t="str">
        <f t="shared" si="1730"/>
        <v>DH$16</v>
      </c>
      <c r="DI1313" s="199" t="str">
        <f t="shared" si="1730"/>
        <v>DI$16</v>
      </c>
      <c r="DJ1313" s="199" t="str">
        <f t="shared" si="1730"/>
        <v>DJ$16</v>
      </c>
      <c r="DK1313" s="199" t="str">
        <f t="shared" si="1730"/>
        <v>DK$16</v>
      </c>
      <c r="DL1313" s="199" t="str">
        <f t="shared" si="1730"/>
        <v>DL$16</v>
      </c>
    </row>
    <row r="1314" spans="1:116" x14ac:dyDescent="0.35">
      <c r="A1314" s="174"/>
      <c r="E1314" s="8"/>
      <c r="G1314" s="175" t="s">
        <v>492</v>
      </c>
      <c r="H1314" s="200"/>
      <c r="I1314" s="201"/>
      <c r="J1314" s="201"/>
      <c r="K1314" s="202"/>
      <c r="L1314" s="202"/>
      <c r="M1314" s="202"/>
      <c r="N1314" s="202"/>
      <c r="O1314" s="202"/>
      <c r="P1314" s="202"/>
      <c r="R1314" s="202"/>
      <c r="S1314" s="199" t="str">
        <f t="shared" ref="S1314:AX1314" si="1731">S$21</f>
        <v>S$17</v>
      </c>
      <c r="T1314" s="199" t="str">
        <f t="shared" si="1731"/>
        <v>T$17</v>
      </c>
      <c r="U1314" s="199" t="str">
        <f t="shared" si="1731"/>
        <v>U$17</v>
      </c>
      <c r="V1314" s="199" t="str">
        <f t="shared" si="1731"/>
        <v>V$17</v>
      </c>
      <c r="W1314" s="199" t="str">
        <f t="shared" si="1731"/>
        <v>W$17</v>
      </c>
      <c r="X1314" s="199" t="str">
        <f t="shared" si="1731"/>
        <v>X$17</v>
      </c>
      <c r="Y1314" s="199" t="str">
        <f t="shared" si="1731"/>
        <v>Y$17</v>
      </c>
      <c r="Z1314" s="199" t="str">
        <f t="shared" si="1731"/>
        <v>Z$17</v>
      </c>
      <c r="AA1314" s="199" t="str">
        <f t="shared" si="1731"/>
        <v>AA$17</v>
      </c>
      <c r="AB1314" s="199" t="str">
        <f t="shared" si="1731"/>
        <v>AB$17</v>
      </c>
      <c r="AC1314" s="199" t="str">
        <f t="shared" si="1731"/>
        <v>AC$17</v>
      </c>
      <c r="AD1314" s="199" t="str">
        <f t="shared" si="1731"/>
        <v>AD$17</v>
      </c>
      <c r="AE1314" s="199" t="str">
        <f t="shared" si="1731"/>
        <v>AE$17</v>
      </c>
      <c r="AF1314" s="199" t="str">
        <f t="shared" si="1731"/>
        <v>AF$17</v>
      </c>
      <c r="AG1314" s="199" t="str">
        <f t="shared" si="1731"/>
        <v>AG$17</v>
      </c>
      <c r="AH1314" s="199" t="str">
        <f t="shared" si="1731"/>
        <v>AH$17</v>
      </c>
      <c r="AI1314" s="199" t="str">
        <f t="shared" si="1731"/>
        <v>AI$17</v>
      </c>
      <c r="AJ1314" s="199" t="str">
        <f t="shared" si="1731"/>
        <v>AJ$17</v>
      </c>
      <c r="AK1314" s="199" t="str">
        <f t="shared" si="1731"/>
        <v>AK$17</v>
      </c>
      <c r="AL1314" s="199" t="str">
        <f t="shared" si="1731"/>
        <v>AL$17</v>
      </c>
      <c r="AM1314" s="199" t="str">
        <f t="shared" si="1731"/>
        <v>AM$17</v>
      </c>
      <c r="AN1314" s="199" t="str">
        <f t="shared" si="1731"/>
        <v>AN$17</v>
      </c>
      <c r="AO1314" s="199" t="str">
        <f t="shared" si="1731"/>
        <v>AO$17</v>
      </c>
      <c r="AP1314" s="199" t="str">
        <f t="shared" si="1731"/>
        <v>AP$17</v>
      </c>
      <c r="AQ1314" s="199" t="str">
        <f t="shared" si="1731"/>
        <v>AQ$17</v>
      </c>
      <c r="AR1314" s="199" t="str">
        <f t="shared" si="1731"/>
        <v>AR$17</v>
      </c>
      <c r="AS1314" s="199" t="str">
        <f t="shared" si="1731"/>
        <v>AS$17</v>
      </c>
      <c r="AT1314" s="199" t="str">
        <f t="shared" si="1731"/>
        <v>AT$17</v>
      </c>
      <c r="AU1314" s="199" t="str">
        <f t="shared" si="1731"/>
        <v>AU$17</v>
      </c>
      <c r="AV1314" s="199" t="str">
        <f t="shared" si="1731"/>
        <v>AV$17</v>
      </c>
      <c r="AW1314" s="199" t="str">
        <f t="shared" si="1731"/>
        <v>AW$17</v>
      </c>
      <c r="AX1314" s="199" t="str">
        <f t="shared" si="1731"/>
        <v>AX$17</v>
      </c>
      <c r="AY1314" s="199" t="str">
        <f t="shared" ref="AY1314:CD1314" si="1732">AY$21</f>
        <v>AY$17</v>
      </c>
      <c r="AZ1314" s="199" t="str">
        <f t="shared" si="1732"/>
        <v>AZ$17</v>
      </c>
      <c r="BA1314" s="199" t="str">
        <f t="shared" si="1732"/>
        <v>BA$17</v>
      </c>
      <c r="BB1314" s="199" t="str">
        <f t="shared" si="1732"/>
        <v>BB$17</v>
      </c>
      <c r="BC1314" s="199" t="str">
        <f t="shared" si="1732"/>
        <v>BC$17</v>
      </c>
      <c r="BD1314" s="199" t="str">
        <f t="shared" si="1732"/>
        <v>BD$17</v>
      </c>
      <c r="BE1314" s="199" t="str">
        <f t="shared" si="1732"/>
        <v>BE$17</v>
      </c>
      <c r="BF1314" s="199" t="str">
        <f t="shared" si="1732"/>
        <v>BF$17</v>
      </c>
      <c r="BG1314" s="199" t="str">
        <f t="shared" si="1732"/>
        <v>BG$17</v>
      </c>
      <c r="BH1314" s="199" t="str">
        <f t="shared" si="1732"/>
        <v>BH$17</v>
      </c>
      <c r="BI1314" s="199" t="str">
        <f t="shared" si="1732"/>
        <v>BI$17</v>
      </c>
      <c r="BJ1314" s="199" t="str">
        <f t="shared" si="1732"/>
        <v>BJ$17</v>
      </c>
      <c r="BK1314" s="199" t="str">
        <f t="shared" si="1732"/>
        <v>BK$17</v>
      </c>
      <c r="BL1314" s="199" t="str">
        <f t="shared" si="1732"/>
        <v>BL$17</v>
      </c>
      <c r="BM1314" s="199" t="str">
        <f t="shared" si="1732"/>
        <v>BM$17</v>
      </c>
      <c r="BN1314" s="199" t="str">
        <f t="shared" si="1732"/>
        <v>BN$17</v>
      </c>
      <c r="BO1314" s="199" t="str">
        <f t="shared" si="1732"/>
        <v>BO$17</v>
      </c>
      <c r="BP1314" s="199" t="str">
        <f t="shared" si="1732"/>
        <v>BP$17</v>
      </c>
      <c r="BQ1314" s="199" t="str">
        <f t="shared" si="1732"/>
        <v>BQ$17</v>
      </c>
      <c r="BR1314" s="199" t="str">
        <f t="shared" si="1732"/>
        <v>BR$17</v>
      </c>
      <c r="BS1314" s="199" t="str">
        <f t="shared" si="1732"/>
        <v>BS$17</v>
      </c>
      <c r="BT1314" s="199" t="str">
        <f t="shared" si="1732"/>
        <v>BT$17</v>
      </c>
      <c r="BU1314" s="199" t="str">
        <f t="shared" si="1732"/>
        <v>BU$17</v>
      </c>
      <c r="BV1314" s="199" t="str">
        <f t="shared" si="1732"/>
        <v>BV$17</v>
      </c>
      <c r="BW1314" s="199" t="str">
        <f t="shared" si="1732"/>
        <v>BW$17</v>
      </c>
      <c r="BX1314" s="199" t="str">
        <f t="shared" si="1732"/>
        <v>BX$17</v>
      </c>
      <c r="BY1314" s="199" t="str">
        <f t="shared" si="1732"/>
        <v>BY$17</v>
      </c>
      <c r="BZ1314" s="199" t="str">
        <f t="shared" si="1732"/>
        <v>BZ$17</v>
      </c>
      <c r="CA1314" s="199" t="str">
        <f t="shared" si="1732"/>
        <v>CA$17</v>
      </c>
      <c r="CB1314" s="199" t="str">
        <f t="shared" si="1732"/>
        <v>CB$17</v>
      </c>
      <c r="CC1314" s="199" t="str">
        <f t="shared" si="1732"/>
        <v>CC$17</v>
      </c>
      <c r="CD1314" s="199" t="str">
        <f t="shared" si="1732"/>
        <v>CD$17</v>
      </c>
      <c r="CE1314" s="199" t="str">
        <f t="shared" ref="CE1314:CL1314" si="1733">CE$21</f>
        <v>CE$17</v>
      </c>
      <c r="CF1314" s="199" t="str">
        <f t="shared" si="1733"/>
        <v>CF$17</v>
      </c>
      <c r="CG1314" s="199" t="str">
        <f t="shared" si="1733"/>
        <v>CG$17</v>
      </c>
      <c r="CH1314" s="199" t="str">
        <f t="shared" si="1733"/>
        <v>CH$17</v>
      </c>
      <c r="CI1314" s="199" t="str">
        <f t="shared" si="1733"/>
        <v>CI$17</v>
      </c>
      <c r="CJ1314" s="199" t="str">
        <f t="shared" si="1733"/>
        <v>CJ$17</v>
      </c>
      <c r="CK1314" s="199" t="str">
        <f t="shared" si="1733"/>
        <v>CK$17</v>
      </c>
      <c r="CL1314" s="199" t="str">
        <f t="shared" si="1733"/>
        <v>CL$17</v>
      </c>
      <c r="CN1314" s="201"/>
      <c r="CO1314" s="199" t="str">
        <f t="shared" ref="CO1314:DL1314" si="1734">CO$21</f>
        <v>CO$17</v>
      </c>
      <c r="CP1314" s="199" t="str">
        <f t="shared" si="1734"/>
        <v>CP$17</v>
      </c>
      <c r="CQ1314" s="199" t="str">
        <f t="shared" si="1734"/>
        <v>CQ$17</v>
      </c>
      <c r="CR1314" s="199" t="str">
        <f t="shared" si="1734"/>
        <v>CR$17</v>
      </c>
      <c r="CS1314" s="199" t="str">
        <f t="shared" si="1734"/>
        <v>CS$17</v>
      </c>
      <c r="CT1314" s="199" t="str">
        <f t="shared" si="1734"/>
        <v>CT$17</v>
      </c>
      <c r="CU1314" s="199" t="str">
        <f t="shared" si="1734"/>
        <v>CU$17</v>
      </c>
      <c r="CV1314" s="199" t="str">
        <f t="shared" si="1734"/>
        <v>CV$17</v>
      </c>
      <c r="CW1314" s="199" t="str">
        <f t="shared" si="1734"/>
        <v>CW$17</v>
      </c>
      <c r="CX1314" s="199" t="str">
        <f t="shared" si="1734"/>
        <v>CX$17</v>
      </c>
      <c r="CY1314" s="199" t="str">
        <f t="shared" si="1734"/>
        <v>CY$17</v>
      </c>
      <c r="CZ1314" s="199" t="str">
        <f t="shared" si="1734"/>
        <v>CZ$17</v>
      </c>
      <c r="DA1314" s="199" t="str">
        <f t="shared" si="1734"/>
        <v>DA$17</v>
      </c>
      <c r="DB1314" s="199" t="str">
        <f t="shared" si="1734"/>
        <v>DB$17</v>
      </c>
      <c r="DC1314" s="199" t="str">
        <f t="shared" si="1734"/>
        <v>DC$17</v>
      </c>
      <c r="DD1314" s="199" t="str">
        <f t="shared" si="1734"/>
        <v>DD$17</v>
      </c>
      <c r="DE1314" s="199" t="str">
        <f t="shared" si="1734"/>
        <v>DE$17</v>
      </c>
      <c r="DF1314" s="199" t="str">
        <f t="shared" si="1734"/>
        <v>DF$17</v>
      </c>
      <c r="DG1314" s="199" t="str">
        <f t="shared" si="1734"/>
        <v>DG$17</v>
      </c>
      <c r="DH1314" s="199" t="str">
        <f t="shared" si="1734"/>
        <v>DH$17</v>
      </c>
      <c r="DI1314" s="199" t="str">
        <f t="shared" si="1734"/>
        <v>DI$17</v>
      </c>
      <c r="DJ1314" s="199" t="str">
        <f t="shared" si="1734"/>
        <v>DJ$17</v>
      </c>
      <c r="DK1314" s="199" t="str">
        <f t="shared" si="1734"/>
        <v>DK$17</v>
      </c>
      <c r="DL1314" s="199" t="str">
        <f t="shared" si="1734"/>
        <v>DL$17</v>
      </c>
    </row>
    <row r="1315" spans="1:116" x14ac:dyDescent="0.35">
      <c r="A1315" s="174"/>
      <c r="E1315" s="8"/>
      <c r="G1315" s="175" t="s">
        <v>461</v>
      </c>
      <c r="H1315" s="200"/>
      <c r="I1315" s="201"/>
      <c r="J1315" s="201"/>
      <c r="K1315" s="202"/>
      <c r="L1315" s="202"/>
      <c r="M1315" s="202"/>
      <c r="N1315" s="202"/>
      <c r="O1315" s="202"/>
      <c r="P1315" s="202"/>
      <c r="R1315" s="202"/>
      <c r="S1315" s="190"/>
      <c r="T1315" s="190"/>
      <c r="U1315" s="190"/>
      <c r="V1315" s="190"/>
      <c r="W1315" s="190"/>
      <c r="X1315" s="190"/>
      <c r="Y1315" s="190"/>
      <c r="Z1315" s="190"/>
      <c r="AA1315" s="190"/>
      <c r="AB1315" s="190"/>
      <c r="AC1315" s="190"/>
      <c r="AD1315" s="190"/>
      <c r="AE1315" s="190"/>
      <c r="AF1315" s="190"/>
      <c r="AG1315" s="190"/>
      <c r="AH1315" s="190"/>
      <c r="AI1315" s="190"/>
      <c r="AJ1315" s="190"/>
      <c r="AK1315" s="190"/>
      <c r="AL1315" s="190"/>
      <c r="AM1315" s="190"/>
      <c r="AN1315" s="190"/>
      <c r="AO1315" s="190"/>
      <c r="AP1315" s="190"/>
      <c r="AQ1315" s="190"/>
      <c r="AR1315" s="190"/>
      <c r="AS1315" s="190"/>
      <c r="AT1315" s="190"/>
      <c r="AU1315" s="190"/>
      <c r="AV1315" s="190"/>
      <c r="AW1315" s="190"/>
      <c r="AX1315" s="190"/>
      <c r="AY1315" s="190"/>
      <c r="AZ1315" s="190"/>
      <c r="BA1315" s="190"/>
      <c r="BB1315" s="190"/>
      <c r="BC1315" s="190"/>
      <c r="BD1315" s="190"/>
      <c r="BE1315" s="190"/>
      <c r="BF1315" s="190"/>
      <c r="BG1315" s="190"/>
      <c r="BH1315" s="190"/>
      <c r="BI1315" s="190"/>
      <c r="BJ1315" s="190"/>
      <c r="BK1315" s="190"/>
      <c r="BL1315" s="190"/>
      <c r="BM1315" s="190"/>
      <c r="BN1315" s="190"/>
      <c r="BO1315" s="190"/>
      <c r="BP1315" s="190"/>
      <c r="BQ1315" s="190"/>
      <c r="BR1315" s="190"/>
      <c r="BS1315" s="190"/>
      <c r="BT1315" s="190"/>
      <c r="BU1315" s="190"/>
      <c r="BV1315" s="190"/>
      <c r="BW1315" s="190"/>
      <c r="BX1315" s="190"/>
      <c r="BY1315" s="190"/>
      <c r="BZ1315" s="190"/>
      <c r="CA1315" s="190"/>
      <c r="CB1315" s="190"/>
      <c r="CC1315" s="190"/>
      <c r="CD1315" s="190"/>
      <c r="CE1315" s="190"/>
      <c r="CF1315" s="190"/>
      <c r="CG1315" s="190"/>
      <c r="CH1315" s="190"/>
      <c r="CI1315" s="190"/>
      <c r="CJ1315" s="190"/>
      <c r="CK1315" s="190"/>
      <c r="CL1315" s="190"/>
      <c r="CN1315" s="201"/>
      <c r="CO1315" s="190"/>
      <c r="CP1315" s="190"/>
      <c r="CQ1315" s="190"/>
      <c r="CR1315" s="190"/>
      <c r="CS1315" s="190"/>
      <c r="CT1315" s="190"/>
      <c r="CU1315" s="190"/>
      <c r="CV1315" s="190"/>
      <c r="CW1315" s="190"/>
      <c r="CX1315" s="190"/>
      <c r="CY1315" s="190"/>
      <c r="CZ1315" s="190"/>
      <c r="DA1315" s="190"/>
      <c r="DB1315" s="190"/>
      <c r="DC1315" s="190"/>
      <c r="DD1315" s="190"/>
      <c r="DE1315" s="190"/>
      <c r="DF1315" s="190"/>
      <c r="DG1315" s="190"/>
      <c r="DH1315" s="190"/>
      <c r="DI1315" s="190"/>
      <c r="DJ1315" s="190"/>
      <c r="DK1315" s="190"/>
      <c r="DL1315" s="190"/>
    </row>
    <row r="1316" spans="1:116" x14ac:dyDescent="0.35">
      <c r="A1316" s="174"/>
      <c r="E1316" s="8"/>
      <c r="G1316" s="175" t="s">
        <v>462</v>
      </c>
      <c r="H1316" s="200"/>
      <c r="I1316" s="201"/>
      <c r="J1316" s="201"/>
      <c r="K1316" s="202"/>
      <c r="L1316" s="202"/>
      <c r="M1316" s="202"/>
      <c r="N1316" s="202"/>
      <c r="O1316" s="202"/>
      <c r="P1316" s="202"/>
      <c r="R1316" s="202"/>
      <c r="S1316" s="190"/>
      <c r="T1316" s="190"/>
      <c r="U1316" s="190"/>
      <c r="V1316" s="190"/>
      <c r="W1316" s="190"/>
      <c r="X1316" s="190"/>
      <c r="Y1316" s="190"/>
      <c r="Z1316" s="190"/>
      <c r="AA1316" s="190"/>
      <c r="AB1316" s="190"/>
      <c r="AC1316" s="190"/>
      <c r="AD1316" s="190"/>
      <c r="AE1316" s="190"/>
      <c r="AF1316" s="190"/>
      <c r="AG1316" s="190"/>
      <c r="AH1316" s="190"/>
      <c r="AI1316" s="190"/>
      <c r="AJ1316" s="190"/>
      <c r="AK1316" s="190"/>
      <c r="AL1316" s="190"/>
      <c r="AM1316" s="190"/>
      <c r="AN1316" s="190"/>
      <c r="AO1316" s="190"/>
      <c r="AP1316" s="190"/>
      <c r="AQ1316" s="190"/>
      <c r="AR1316" s="190"/>
      <c r="AS1316" s="190"/>
      <c r="AT1316" s="190"/>
      <c r="AU1316" s="190"/>
      <c r="AV1316" s="190"/>
      <c r="AW1316" s="190"/>
      <c r="AX1316" s="190"/>
      <c r="AY1316" s="190"/>
      <c r="AZ1316" s="190"/>
      <c r="BA1316" s="190"/>
      <c r="BB1316" s="190"/>
      <c r="BC1316" s="190"/>
      <c r="BD1316" s="190"/>
      <c r="BE1316" s="190"/>
      <c r="BF1316" s="190"/>
      <c r="BG1316" s="190"/>
      <c r="BH1316" s="190"/>
      <c r="BI1316" s="190"/>
      <c r="BJ1316" s="190"/>
      <c r="BK1316" s="190"/>
      <c r="BL1316" s="190"/>
      <c r="BM1316" s="190"/>
      <c r="BN1316" s="190"/>
      <c r="BO1316" s="190"/>
      <c r="BP1316" s="190"/>
      <c r="BQ1316" s="190"/>
      <c r="BR1316" s="190"/>
      <c r="BS1316" s="190"/>
      <c r="BT1316" s="190"/>
      <c r="BU1316" s="190"/>
      <c r="BV1316" s="190"/>
      <c r="BW1316" s="190"/>
      <c r="BX1316" s="190"/>
      <c r="BY1316" s="190"/>
      <c r="BZ1316" s="190"/>
      <c r="CA1316" s="190"/>
      <c r="CB1316" s="190"/>
      <c r="CC1316" s="190"/>
      <c r="CD1316" s="190"/>
      <c r="CE1316" s="190"/>
      <c r="CF1316" s="190"/>
      <c r="CG1316" s="190"/>
      <c r="CH1316" s="190"/>
      <c r="CI1316" s="190"/>
      <c r="CJ1316" s="190"/>
      <c r="CK1316" s="190"/>
      <c r="CL1316" s="190"/>
      <c r="CN1316" s="201"/>
      <c r="CO1316" s="190"/>
      <c r="CP1316" s="190"/>
      <c r="CQ1316" s="190"/>
      <c r="CR1316" s="190"/>
      <c r="CS1316" s="190"/>
      <c r="CT1316" s="190"/>
      <c r="CU1316" s="190"/>
      <c r="CV1316" s="190"/>
      <c r="CW1316" s="190"/>
      <c r="CX1316" s="190"/>
      <c r="CY1316" s="190"/>
      <c r="CZ1316" s="190"/>
      <c r="DA1316" s="190"/>
      <c r="DB1316" s="190"/>
      <c r="DC1316" s="190"/>
      <c r="DD1316" s="190"/>
      <c r="DE1316" s="190"/>
      <c r="DF1316" s="190"/>
      <c r="DG1316" s="190"/>
      <c r="DH1316" s="190"/>
      <c r="DI1316" s="190"/>
      <c r="DJ1316" s="190"/>
      <c r="DK1316" s="190"/>
      <c r="DL1316" s="190"/>
    </row>
    <row r="1317" spans="1:116" x14ac:dyDescent="0.35">
      <c r="A1317" s="174"/>
      <c r="E1317" s="8"/>
      <c r="G1317" s="175" t="s">
        <v>491</v>
      </c>
      <c r="H1317" s="200"/>
      <c r="I1317" s="201"/>
      <c r="J1317" s="201"/>
      <c r="K1317" s="202"/>
      <c r="L1317" s="202"/>
      <c r="M1317" s="202"/>
      <c r="N1317" s="202"/>
      <c r="O1317" s="202"/>
      <c r="P1317" s="202"/>
      <c r="R1317" s="202"/>
      <c r="S1317" s="190" t="str">
        <f t="shared" ref="S1317:AX1317" si="1735">S$22</f>
        <v>S$18</v>
      </c>
      <c r="T1317" s="190" t="str">
        <f t="shared" si="1735"/>
        <v>T$18</v>
      </c>
      <c r="U1317" s="190" t="str">
        <f t="shared" si="1735"/>
        <v>U$18</v>
      </c>
      <c r="V1317" s="190" t="str">
        <f t="shared" si="1735"/>
        <v>V$18</v>
      </c>
      <c r="W1317" s="190" t="str">
        <f t="shared" si="1735"/>
        <v>W$18</v>
      </c>
      <c r="X1317" s="190" t="str">
        <f t="shared" si="1735"/>
        <v>X$18</v>
      </c>
      <c r="Y1317" s="190" t="str">
        <f t="shared" si="1735"/>
        <v>Y$18</v>
      </c>
      <c r="Z1317" s="190" t="str">
        <f t="shared" si="1735"/>
        <v>Z$18</v>
      </c>
      <c r="AA1317" s="190" t="str">
        <f t="shared" si="1735"/>
        <v>AA$18</v>
      </c>
      <c r="AB1317" s="190" t="str">
        <f t="shared" si="1735"/>
        <v>AB$18</v>
      </c>
      <c r="AC1317" s="190" t="str">
        <f t="shared" si="1735"/>
        <v>AC$18</v>
      </c>
      <c r="AD1317" s="190" t="str">
        <f t="shared" si="1735"/>
        <v>AD$18</v>
      </c>
      <c r="AE1317" s="190" t="str">
        <f t="shared" si="1735"/>
        <v>AE$18</v>
      </c>
      <c r="AF1317" s="190" t="str">
        <f t="shared" si="1735"/>
        <v>AF$18</v>
      </c>
      <c r="AG1317" s="190" t="str">
        <f t="shared" si="1735"/>
        <v>AG$18</v>
      </c>
      <c r="AH1317" s="190" t="str">
        <f t="shared" si="1735"/>
        <v>AH$18</v>
      </c>
      <c r="AI1317" s="190" t="str">
        <f t="shared" si="1735"/>
        <v>AI$18</v>
      </c>
      <c r="AJ1317" s="190" t="str">
        <f t="shared" si="1735"/>
        <v>AJ$18</v>
      </c>
      <c r="AK1317" s="190" t="str">
        <f t="shared" si="1735"/>
        <v>AK$18</v>
      </c>
      <c r="AL1317" s="190" t="str">
        <f t="shared" si="1735"/>
        <v>AL$18</v>
      </c>
      <c r="AM1317" s="190" t="str">
        <f t="shared" si="1735"/>
        <v>AM$18</v>
      </c>
      <c r="AN1317" s="190" t="str">
        <f t="shared" si="1735"/>
        <v>AN$18</v>
      </c>
      <c r="AO1317" s="190" t="str">
        <f t="shared" si="1735"/>
        <v>AO$18</v>
      </c>
      <c r="AP1317" s="190" t="str">
        <f t="shared" si="1735"/>
        <v>AP$18</v>
      </c>
      <c r="AQ1317" s="190" t="str">
        <f t="shared" si="1735"/>
        <v>AQ$18</v>
      </c>
      <c r="AR1317" s="190" t="str">
        <f t="shared" si="1735"/>
        <v>AR$18</v>
      </c>
      <c r="AS1317" s="190" t="str">
        <f t="shared" si="1735"/>
        <v>AS$18</v>
      </c>
      <c r="AT1317" s="190" t="str">
        <f t="shared" si="1735"/>
        <v>AT$18</v>
      </c>
      <c r="AU1317" s="190" t="str">
        <f t="shared" si="1735"/>
        <v>AU$18</v>
      </c>
      <c r="AV1317" s="190" t="str">
        <f t="shared" si="1735"/>
        <v>AV$18</v>
      </c>
      <c r="AW1317" s="190" t="str">
        <f t="shared" si="1735"/>
        <v>AW$18</v>
      </c>
      <c r="AX1317" s="190" t="str">
        <f t="shared" si="1735"/>
        <v>AX$18</v>
      </c>
      <c r="AY1317" s="190" t="str">
        <f t="shared" ref="AY1317:CD1317" si="1736">AY$22</f>
        <v>AY$18</v>
      </c>
      <c r="AZ1317" s="190" t="str">
        <f t="shared" si="1736"/>
        <v>AZ$18</v>
      </c>
      <c r="BA1317" s="190" t="str">
        <f t="shared" si="1736"/>
        <v>BA$18</v>
      </c>
      <c r="BB1317" s="190" t="str">
        <f t="shared" si="1736"/>
        <v>BB$18</v>
      </c>
      <c r="BC1317" s="190" t="str">
        <f t="shared" si="1736"/>
        <v>BC$18</v>
      </c>
      <c r="BD1317" s="190" t="str">
        <f t="shared" si="1736"/>
        <v>BD$18</v>
      </c>
      <c r="BE1317" s="190" t="str">
        <f t="shared" si="1736"/>
        <v>BE$18</v>
      </c>
      <c r="BF1317" s="190" t="str">
        <f t="shared" si="1736"/>
        <v>BF$18</v>
      </c>
      <c r="BG1317" s="190" t="str">
        <f t="shared" si="1736"/>
        <v>BG$18</v>
      </c>
      <c r="BH1317" s="190" t="str">
        <f t="shared" si="1736"/>
        <v>BH$18</v>
      </c>
      <c r="BI1317" s="190" t="str">
        <f t="shared" si="1736"/>
        <v>BI$18</v>
      </c>
      <c r="BJ1317" s="190" t="str">
        <f t="shared" si="1736"/>
        <v>BJ$18</v>
      </c>
      <c r="BK1317" s="190" t="str">
        <f t="shared" si="1736"/>
        <v>BK$18</v>
      </c>
      <c r="BL1317" s="190" t="str">
        <f t="shared" si="1736"/>
        <v>BL$18</v>
      </c>
      <c r="BM1317" s="190" t="str">
        <f t="shared" si="1736"/>
        <v>BM$18</v>
      </c>
      <c r="BN1317" s="190" t="str">
        <f t="shared" si="1736"/>
        <v>BN$18</v>
      </c>
      <c r="BO1317" s="190" t="str">
        <f t="shared" si="1736"/>
        <v>BO$18</v>
      </c>
      <c r="BP1317" s="190" t="str">
        <f t="shared" si="1736"/>
        <v>BP$18</v>
      </c>
      <c r="BQ1317" s="190" t="str">
        <f t="shared" si="1736"/>
        <v>BQ$18</v>
      </c>
      <c r="BR1317" s="190" t="str">
        <f t="shared" si="1736"/>
        <v>BR$18</v>
      </c>
      <c r="BS1317" s="190" t="str">
        <f t="shared" si="1736"/>
        <v>BS$18</v>
      </c>
      <c r="BT1317" s="190" t="str">
        <f t="shared" si="1736"/>
        <v>BT$18</v>
      </c>
      <c r="BU1317" s="190" t="str">
        <f t="shared" si="1736"/>
        <v>BU$18</v>
      </c>
      <c r="BV1317" s="190" t="str">
        <f t="shared" si="1736"/>
        <v>BV$18</v>
      </c>
      <c r="BW1317" s="190" t="str">
        <f t="shared" si="1736"/>
        <v>BW$18</v>
      </c>
      <c r="BX1317" s="190" t="str">
        <f t="shared" si="1736"/>
        <v>BX$18</v>
      </c>
      <c r="BY1317" s="190" t="str">
        <f t="shared" si="1736"/>
        <v>BY$18</v>
      </c>
      <c r="BZ1317" s="190" t="str">
        <f t="shared" si="1736"/>
        <v>BZ$18</v>
      </c>
      <c r="CA1317" s="190" t="str">
        <f t="shared" si="1736"/>
        <v>CA$18</v>
      </c>
      <c r="CB1317" s="190" t="str">
        <f t="shared" si="1736"/>
        <v>CB$18</v>
      </c>
      <c r="CC1317" s="190" t="str">
        <f t="shared" si="1736"/>
        <v>CC$18</v>
      </c>
      <c r="CD1317" s="190" t="str">
        <f t="shared" si="1736"/>
        <v>CD$18</v>
      </c>
      <c r="CE1317" s="190" t="str">
        <f t="shared" ref="CE1317:CL1317" si="1737">CE$22</f>
        <v>CE$18</v>
      </c>
      <c r="CF1317" s="190" t="str">
        <f t="shared" si="1737"/>
        <v>CF$18</v>
      </c>
      <c r="CG1317" s="190" t="str">
        <f t="shared" si="1737"/>
        <v>CG$18</v>
      </c>
      <c r="CH1317" s="190" t="str">
        <f t="shared" si="1737"/>
        <v>CH$18</v>
      </c>
      <c r="CI1317" s="190" t="str">
        <f t="shared" si="1737"/>
        <v>CI$18</v>
      </c>
      <c r="CJ1317" s="190" t="str">
        <f t="shared" si="1737"/>
        <v>CJ$18</v>
      </c>
      <c r="CK1317" s="190" t="str">
        <f t="shared" si="1737"/>
        <v>CK$18</v>
      </c>
      <c r="CL1317" s="190" t="str">
        <f t="shared" si="1737"/>
        <v>CL$18</v>
      </c>
      <c r="CN1317" s="201"/>
      <c r="CO1317" s="190" t="str">
        <f t="shared" ref="CO1317:DL1317" si="1738">CO$22</f>
        <v>CO$18</v>
      </c>
      <c r="CP1317" s="190" t="str">
        <f t="shared" si="1738"/>
        <v>CP$18</v>
      </c>
      <c r="CQ1317" s="190" t="str">
        <f t="shared" si="1738"/>
        <v>CQ$18</v>
      </c>
      <c r="CR1317" s="190" t="str">
        <f t="shared" si="1738"/>
        <v>CR$18</v>
      </c>
      <c r="CS1317" s="190" t="str">
        <f t="shared" si="1738"/>
        <v>CS$18</v>
      </c>
      <c r="CT1317" s="190" t="str">
        <f t="shared" si="1738"/>
        <v>CT$18</v>
      </c>
      <c r="CU1317" s="190" t="str">
        <f t="shared" si="1738"/>
        <v>CU$18</v>
      </c>
      <c r="CV1317" s="190" t="str">
        <f t="shared" si="1738"/>
        <v>CV$18</v>
      </c>
      <c r="CW1317" s="190" t="str">
        <f t="shared" si="1738"/>
        <v>CW$18</v>
      </c>
      <c r="CX1317" s="190" t="str">
        <f t="shared" si="1738"/>
        <v>CX$18</v>
      </c>
      <c r="CY1317" s="190" t="str">
        <f t="shared" si="1738"/>
        <v>CY$18</v>
      </c>
      <c r="CZ1317" s="190" t="str">
        <f t="shared" si="1738"/>
        <v>CZ$18</v>
      </c>
      <c r="DA1317" s="190" t="str">
        <f t="shared" si="1738"/>
        <v>DA$18</v>
      </c>
      <c r="DB1317" s="190" t="str">
        <f t="shared" si="1738"/>
        <v>DB$18</v>
      </c>
      <c r="DC1317" s="190" t="str">
        <f t="shared" si="1738"/>
        <v>DC$18</v>
      </c>
      <c r="DD1317" s="190" t="str">
        <f t="shared" si="1738"/>
        <v>DD$18</v>
      </c>
      <c r="DE1317" s="190" t="str">
        <f t="shared" si="1738"/>
        <v>DE$18</v>
      </c>
      <c r="DF1317" s="190" t="str">
        <f t="shared" si="1738"/>
        <v>DF$18</v>
      </c>
      <c r="DG1317" s="190" t="str">
        <f t="shared" si="1738"/>
        <v>DG$18</v>
      </c>
      <c r="DH1317" s="190" t="str">
        <f t="shared" si="1738"/>
        <v>DH$18</v>
      </c>
      <c r="DI1317" s="190" t="str">
        <f t="shared" si="1738"/>
        <v>DI$18</v>
      </c>
      <c r="DJ1317" s="190" t="str">
        <f t="shared" si="1738"/>
        <v>DJ$18</v>
      </c>
      <c r="DK1317" s="190" t="str">
        <f t="shared" si="1738"/>
        <v>DK$18</v>
      </c>
      <c r="DL1317" s="190" t="str">
        <f t="shared" si="1738"/>
        <v>DL$18</v>
      </c>
    </row>
    <row r="1318" spans="1:116" x14ac:dyDescent="0.35">
      <c r="A1318" s="174"/>
      <c r="E1318" s="8"/>
      <c r="G1318" s="175" t="s">
        <v>505</v>
      </c>
      <c r="H1318" s="200"/>
      <c r="I1318" s="201"/>
      <c r="J1318" s="201"/>
      <c r="K1318" s="202"/>
      <c r="L1318" s="202"/>
      <c r="M1318" s="202"/>
      <c r="N1318" s="202"/>
      <c r="O1318" s="202"/>
      <c r="P1318" s="202"/>
      <c r="R1318" s="202"/>
      <c r="S1318" s="190" t="str">
        <f t="shared" ref="S1318:AX1318" si="1739">S$23</f>
        <v>S$19</v>
      </c>
      <c r="T1318" s="190" t="str">
        <f t="shared" si="1739"/>
        <v>T$19</v>
      </c>
      <c r="U1318" s="190" t="str">
        <f t="shared" si="1739"/>
        <v>U$19</v>
      </c>
      <c r="V1318" s="190" t="str">
        <f t="shared" si="1739"/>
        <v>V$19</v>
      </c>
      <c r="W1318" s="190" t="str">
        <f t="shared" si="1739"/>
        <v>W$19</v>
      </c>
      <c r="X1318" s="190" t="str">
        <f t="shared" si="1739"/>
        <v>X$19</v>
      </c>
      <c r="Y1318" s="190" t="str">
        <f t="shared" si="1739"/>
        <v>Y$19</v>
      </c>
      <c r="Z1318" s="190" t="str">
        <f t="shared" si="1739"/>
        <v>Z$19</v>
      </c>
      <c r="AA1318" s="190" t="str">
        <f t="shared" si="1739"/>
        <v>AA$19</v>
      </c>
      <c r="AB1318" s="190" t="str">
        <f t="shared" si="1739"/>
        <v>AB$19</v>
      </c>
      <c r="AC1318" s="190" t="str">
        <f t="shared" si="1739"/>
        <v>AC$19</v>
      </c>
      <c r="AD1318" s="190" t="str">
        <f t="shared" si="1739"/>
        <v>AD$19</v>
      </c>
      <c r="AE1318" s="190" t="str">
        <f t="shared" si="1739"/>
        <v>AE$19</v>
      </c>
      <c r="AF1318" s="190" t="str">
        <f t="shared" si="1739"/>
        <v>AF$19</v>
      </c>
      <c r="AG1318" s="190" t="str">
        <f t="shared" si="1739"/>
        <v>AG$19</v>
      </c>
      <c r="AH1318" s="190" t="str">
        <f t="shared" si="1739"/>
        <v>AH$19</v>
      </c>
      <c r="AI1318" s="190" t="str">
        <f t="shared" si="1739"/>
        <v>AI$19</v>
      </c>
      <c r="AJ1318" s="190" t="str">
        <f t="shared" si="1739"/>
        <v>AJ$19</v>
      </c>
      <c r="AK1318" s="190" t="str">
        <f t="shared" si="1739"/>
        <v>AK$19</v>
      </c>
      <c r="AL1318" s="190" t="str">
        <f t="shared" si="1739"/>
        <v>AL$19</v>
      </c>
      <c r="AM1318" s="190" t="str">
        <f t="shared" si="1739"/>
        <v>AM$19</v>
      </c>
      <c r="AN1318" s="190" t="str">
        <f t="shared" si="1739"/>
        <v>AN$19</v>
      </c>
      <c r="AO1318" s="190" t="str">
        <f t="shared" si="1739"/>
        <v>AO$19</v>
      </c>
      <c r="AP1318" s="190" t="str">
        <f t="shared" si="1739"/>
        <v>AP$19</v>
      </c>
      <c r="AQ1318" s="190" t="str">
        <f t="shared" si="1739"/>
        <v>AQ$19</v>
      </c>
      <c r="AR1318" s="190" t="str">
        <f t="shared" si="1739"/>
        <v>AR$19</v>
      </c>
      <c r="AS1318" s="190" t="str">
        <f t="shared" si="1739"/>
        <v>AS$19</v>
      </c>
      <c r="AT1318" s="190" t="str">
        <f t="shared" si="1739"/>
        <v>AT$19</v>
      </c>
      <c r="AU1318" s="190" t="str">
        <f t="shared" si="1739"/>
        <v>AU$19</v>
      </c>
      <c r="AV1318" s="190" t="str">
        <f t="shared" si="1739"/>
        <v>AV$19</v>
      </c>
      <c r="AW1318" s="190" t="str">
        <f t="shared" si="1739"/>
        <v>AW$19</v>
      </c>
      <c r="AX1318" s="190" t="str">
        <f t="shared" si="1739"/>
        <v>AX$19</v>
      </c>
      <c r="AY1318" s="190" t="str">
        <f t="shared" ref="AY1318:CD1318" si="1740">AY$23</f>
        <v>AY$19</v>
      </c>
      <c r="AZ1318" s="190" t="str">
        <f t="shared" si="1740"/>
        <v>AZ$19</v>
      </c>
      <c r="BA1318" s="190" t="str">
        <f t="shared" si="1740"/>
        <v>BA$19</v>
      </c>
      <c r="BB1318" s="190" t="str">
        <f t="shared" si="1740"/>
        <v>BB$19</v>
      </c>
      <c r="BC1318" s="190" t="str">
        <f t="shared" si="1740"/>
        <v>BC$19</v>
      </c>
      <c r="BD1318" s="190" t="str">
        <f t="shared" si="1740"/>
        <v>BD$19</v>
      </c>
      <c r="BE1318" s="190" t="str">
        <f t="shared" si="1740"/>
        <v>BE$19</v>
      </c>
      <c r="BF1318" s="190" t="str">
        <f t="shared" si="1740"/>
        <v>BF$19</v>
      </c>
      <c r="BG1318" s="190" t="str">
        <f t="shared" si="1740"/>
        <v>BG$19</v>
      </c>
      <c r="BH1318" s="190" t="str">
        <f t="shared" si="1740"/>
        <v>BH$19</v>
      </c>
      <c r="BI1318" s="190" t="str">
        <f t="shared" si="1740"/>
        <v>BI$19</v>
      </c>
      <c r="BJ1318" s="190" t="str">
        <f t="shared" si="1740"/>
        <v>BJ$19</v>
      </c>
      <c r="BK1318" s="190" t="str">
        <f t="shared" si="1740"/>
        <v>BK$19</v>
      </c>
      <c r="BL1318" s="190" t="str">
        <f t="shared" si="1740"/>
        <v>BL$19</v>
      </c>
      <c r="BM1318" s="190" t="str">
        <f t="shared" si="1740"/>
        <v>BM$19</v>
      </c>
      <c r="BN1318" s="190" t="str">
        <f t="shared" si="1740"/>
        <v>BN$19</v>
      </c>
      <c r="BO1318" s="190" t="str">
        <f t="shared" si="1740"/>
        <v>BO$19</v>
      </c>
      <c r="BP1318" s="190" t="str">
        <f t="shared" si="1740"/>
        <v>BP$19</v>
      </c>
      <c r="BQ1318" s="190" t="str">
        <f t="shared" si="1740"/>
        <v>BQ$19</v>
      </c>
      <c r="BR1318" s="190" t="str">
        <f t="shared" si="1740"/>
        <v>BR$19</v>
      </c>
      <c r="BS1318" s="190" t="str">
        <f t="shared" si="1740"/>
        <v>BS$19</v>
      </c>
      <c r="BT1318" s="190" t="str">
        <f t="shared" si="1740"/>
        <v>BT$19</v>
      </c>
      <c r="BU1318" s="190" t="str">
        <f t="shared" si="1740"/>
        <v>BU$19</v>
      </c>
      <c r="BV1318" s="190" t="str">
        <f t="shared" si="1740"/>
        <v>BV$19</v>
      </c>
      <c r="BW1318" s="190" t="str">
        <f t="shared" si="1740"/>
        <v>BW$19</v>
      </c>
      <c r="BX1318" s="190" t="str">
        <f t="shared" si="1740"/>
        <v>BX$19</v>
      </c>
      <c r="BY1318" s="190" t="str">
        <f t="shared" si="1740"/>
        <v>BY$19</v>
      </c>
      <c r="BZ1318" s="190" t="str">
        <f t="shared" si="1740"/>
        <v>BZ$19</v>
      </c>
      <c r="CA1318" s="190" t="str">
        <f t="shared" si="1740"/>
        <v>CA$19</v>
      </c>
      <c r="CB1318" s="190" t="str">
        <f t="shared" si="1740"/>
        <v>CB$19</v>
      </c>
      <c r="CC1318" s="190" t="str">
        <f t="shared" si="1740"/>
        <v>CC$19</v>
      </c>
      <c r="CD1318" s="190" t="str">
        <f t="shared" si="1740"/>
        <v>CD$19</v>
      </c>
      <c r="CE1318" s="190" t="str">
        <f t="shared" ref="CE1318:CL1318" si="1741">CE$23</f>
        <v>CE$19</v>
      </c>
      <c r="CF1318" s="190" t="str">
        <f t="shared" si="1741"/>
        <v>CF$19</v>
      </c>
      <c r="CG1318" s="190" t="str">
        <f t="shared" si="1741"/>
        <v>CG$19</v>
      </c>
      <c r="CH1318" s="190" t="str">
        <f t="shared" si="1741"/>
        <v>CH$19</v>
      </c>
      <c r="CI1318" s="190" t="str">
        <f t="shared" si="1741"/>
        <v>CI$19</v>
      </c>
      <c r="CJ1318" s="190" t="str">
        <f t="shared" si="1741"/>
        <v>CJ$19</v>
      </c>
      <c r="CK1318" s="190" t="str">
        <f t="shared" si="1741"/>
        <v>CK$19</v>
      </c>
      <c r="CL1318" s="190" t="str">
        <f t="shared" si="1741"/>
        <v>CL$19</v>
      </c>
      <c r="CN1318" s="201"/>
      <c r="CO1318" s="190" t="str">
        <f t="shared" ref="CO1318:DL1318" si="1742">CO$23</f>
        <v>CO$19</v>
      </c>
      <c r="CP1318" s="190" t="str">
        <f t="shared" si="1742"/>
        <v>CP$19</v>
      </c>
      <c r="CQ1318" s="190" t="str">
        <f t="shared" si="1742"/>
        <v>CQ$19</v>
      </c>
      <c r="CR1318" s="190" t="str">
        <f t="shared" si="1742"/>
        <v>CR$19</v>
      </c>
      <c r="CS1318" s="190" t="str">
        <f t="shared" si="1742"/>
        <v>CS$19</v>
      </c>
      <c r="CT1318" s="190" t="str">
        <f t="shared" si="1742"/>
        <v>CT$19</v>
      </c>
      <c r="CU1318" s="190" t="str">
        <f t="shared" si="1742"/>
        <v>CU$19</v>
      </c>
      <c r="CV1318" s="190" t="str">
        <f t="shared" si="1742"/>
        <v>CV$19</v>
      </c>
      <c r="CW1318" s="190" t="str">
        <f t="shared" si="1742"/>
        <v>CW$19</v>
      </c>
      <c r="CX1318" s="190" t="str">
        <f t="shared" si="1742"/>
        <v>CX$19</v>
      </c>
      <c r="CY1318" s="190" t="str">
        <f t="shared" si="1742"/>
        <v>CY$19</v>
      </c>
      <c r="CZ1318" s="190" t="str">
        <f t="shared" si="1742"/>
        <v>CZ$19</v>
      </c>
      <c r="DA1318" s="190" t="str">
        <f t="shared" si="1742"/>
        <v>DA$19</v>
      </c>
      <c r="DB1318" s="190" t="str">
        <f t="shared" si="1742"/>
        <v>DB$19</v>
      </c>
      <c r="DC1318" s="190" t="str">
        <f t="shared" si="1742"/>
        <v>DC$19</v>
      </c>
      <c r="DD1318" s="190" t="str">
        <f t="shared" si="1742"/>
        <v>DD$19</v>
      </c>
      <c r="DE1318" s="190" t="str">
        <f t="shared" si="1742"/>
        <v>DE$19</v>
      </c>
      <c r="DF1318" s="190" t="str">
        <f t="shared" si="1742"/>
        <v>DF$19</v>
      </c>
      <c r="DG1318" s="190" t="str">
        <f t="shared" si="1742"/>
        <v>DG$19</v>
      </c>
      <c r="DH1318" s="190" t="str">
        <f t="shared" si="1742"/>
        <v>DH$19</v>
      </c>
      <c r="DI1318" s="190" t="str">
        <f t="shared" si="1742"/>
        <v>DI$19</v>
      </c>
      <c r="DJ1318" s="190" t="str">
        <f t="shared" si="1742"/>
        <v>DJ$19</v>
      </c>
      <c r="DK1318" s="190" t="str">
        <f t="shared" si="1742"/>
        <v>DK$19</v>
      </c>
      <c r="DL1318" s="190" t="str">
        <f t="shared" si="1742"/>
        <v>DL$19</v>
      </c>
    </row>
    <row r="1319" spans="1:116" x14ac:dyDescent="0.35">
      <c r="A1319" s="31" t="s">
        <v>218</v>
      </c>
      <c r="B1319" s="31" t="s">
        <v>81</v>
      </c>
      <c r="C1319" s="31"/>
      <c r="D1319" t="s">
        <v>774</v>
      </c>
      <c r="E1319" s="8" t="s">
        <v>483</v>
      </c>
      <c r="F1319" t="s">
        <v>393</v>
      </c>
      <c r="G1319" s="175" t="s">
        <v>463</v>
      </c>
      <c r="H1319" s="22"/>
      <c r="I1319" s="306"/>
      <c r="J1319" s="306"/>
      <c r="K1319" s="22"/>
      <c r="L1319" s="22"/>
      <c r="M1319" s="22"/>
      <c r="N1319" s="22"/>
      <c r="O1319" s="22"/>
      <c r="P1319" s="22"/>
      <c r="R1319" s="66"/>
      <c r="S1319" s="309"/>
      <c r="T1319" s="309"/>
      <c r="U1319" s="309"/>
      <c r="V1319" s="309"/>
      <c r="W1319" s="309"/>
      <c r="X1319" s="309"/>
      <c r="Y1319" s="309"/>
      <c r="Z1319" s="309"/>
      <c r="AA1319" s="309"/>
      <c r="AB1319" s="309"/>
      <c r="AC1319" s="309"/>
      <c r="AD1319" s="309"/>
      <c r="AE1319" s="309"/>
      <c r="AF1319" s="309"/>
      <c r="AG1319" s="309"/>
      <c r="AH1319" s="309"/>
      <c r="AI1319" s="309"/>
      <c r="AJ1319" s="309"/>
      <c r="AK1319" s="309"/>
      <c r="AL1319" s="309"/>
      <c r="AM1319" s="309"/>
      <c r="AN1319" s="309"/>
      <c r="AO1319" s="309"/>
      <c r="AP1319" s="309"/>
      <c r="AQ1319" s="309"/>
      <c r="AR1319" s="309"/>
      <c r="AS1319" s="309"/>
      <c r="AT1319" s="309"/>
      <c r="AU1319" s="309"/>
      <c r="AV1319" s="309"/>
      <c r="AW1319" s="309"/>
      <c r="AX1319" s="309"/>
      <c r="AY1319" s="309"/>
      <c r="AZ1319" s="309"/>
      <c r="BA1319" s="309"/>
      <c r="BB1319" s="309"/>
      <c r="BC1319" s="309"/>
      <c r="BD1319" s="309"/>
      <c r="BE1319" s="309"/>
      <c r="BF1319" s="309"/>
      <c r="BG1319" s="309"/>
      <c r="BH1319" s="309"/>
      <c r="BI1319" s="309"/>
      <c r="BJ1319" s="309"/>
      <c r="BK1319" s="309"/>
      <c r="BL1319" s="309"/>
      <c r="BM1319" s="309"/>
      <c r="BN1319" s="309"/>
      <c r="BO1319" s="309"/>
      <c r="BP1319" s="309"/>
      <c r="BQ1319" s="309"/>
      <c r="BR1319" s="309"/>
      <c r="BS1319" s="309"/>
      <c r="BT1319" s="309"/>
      <c r="BU1319" s="309"/>
      <c r="BV1319" s="309"/>
      <c r="BW1319" s="309"/>
      <c r="BX1319" s="309"/>
      <c r="BY1319" s="309"/>
      <c r="BZ1319" s="309"/>
      <c r="CA1319" s="309"/>
      <c r="CB1319" s="309"/>
      <c r="CC1319" s="309"/>
      <c r="CD1319" s="309"/>
      <c r="CE1319" s="309"/>
      <c r="CF1319" s="309"/>
      <c r="CG1319" s="309"/>
      <c r="CH1319" s="309"/>
      <c r="CI1319" s="309"/>
      <c r="CJ1319" s="309"/>
      <c r="CK1319" s="309"/>
      <c r="CL1319" s="309"/>
      <c r="CN1319" s="306"/>
      <c r="CO1319" s="309"/>
      <c r="CP1319" s="309"/>
      <c r="CQ1319" s="309"/>
      <c r="CR1319" s="309"/>
      <c r="CS1319" s="309"/>
      <c r="CT1319" s="309"/>
      <c r="CU1319" s="309"/>
      <c r="CV1319" s="309"/>
      <c r="CW1319" s="309"/>
      <c r="CX1319" s="309"/>
      <c r="CY1319" s="309"/>
      <c r="CZ1319" s="309"/>
      <c r="DA1319" s="309"/>
      <c r="DB1319" s="309"/>
      <c r="DC1319" s="309"/>
      <c r="DD1319" s="309"/>
      <c r="DE1319" s="309"/>
      <c r="DF1319" s="309"/>
      <c r="DG1319" s="309"/>
      <c r="DH1319" s="309"/>
      <c r="DI1319" s="309"/>
      <c r="DJ1319" s="309"/>
      <c r="DK1319" s="309"/>
      <c r="DL1319" s="309"/>
    </row>
    <row r="1320" spans="1:116" x14ac:dyDescent="0.35">
      <c r="A1320" s="12"/>
      <c r="B1320" t="s">
        <v>332</v>
      </c>
      <c r="C1320" t="s">
        <v>80</v>
      </c>
      <c r="D1320" t="s">
        <v>774</v>
      </c>
      <c r="E1320" s="8" t="str">
        <f t="shared" ref="E1320" si="1743">ROW()&amp;" "&amp;D1320</f>
        <v>1320 GMV-S</v>
      </c>
      <c r="G1320" s="175" t="s">
        <v>464</v>
      </c>
      <c r="H1320" s="12"/>
      <c r="I1320" s="60"/>
      <c r="J1320" s="60"/>
      <c r="K1320" s="12"/>
      <c r="L1320" s="12"/>
      <c r="M1320" s="12"/>
      <c r="N1320" s="12"/>
      <c r="O1320" s="12"/>
      <c r="P1320" s="12"/>
      <c r="R1320" s="13"/>
      <c r="CN1320" s="60"/>
      <c r="CO1320" s="8"/>
      <c r="CP1320" s="8"/>
      <c r="CQ1320" s="8"/>
      <c r="CR1320" s="8"/>
      <c r="CS1320" s="8"/>
      <c r="CT1320" s="8"/>
      <c r="CU1320" s="8"/>
      <c r="CV1320" s="8"/>
      <c r="CW1320" s="8"/>
      <c r="CX1320" s="8"/>
      <c r="CY1320" s="8"/>
      <c r="CZ1320" s="8"/>
      <c r="DA1320" s="8"/>
      <c r="DB1320" s="8"/>
      <c r="DC1320" s="8"/>
      <c r="DD1320" s="8"/>
      <c r="DE1320" s="8"/>
      <c r="DF1320" s="8"/>
      <c r="DG1320" s="8"/>
      <c r="DH1320" s="8"/>
      <c r="DI1320" s="8"/>
      <c r="DJ1320" s="8"/>
      <c r="DK1320" s="8"/>
      <c r="DL1320" s="8"/>
    </row>
    <row r="1321" spans="1:116" x14ac:dyDescent="0.35">
      <c r="B1321" t="s">
        <v>332</v>
      </c>
      <c r="C1321" t="s">
        <v>80</v>
      </c>
      <c r="D1321" t="s">
        <v>774</v>
      </c>
      <c r="E1321" s="8" t="str">
        <f t="shared" ref="E1321:E1332" si="1744">ROW()&amp;" "&amp;D1321</f>
        <v>1321 GMV-S</v>
      </c>
      <c r="G1321" s="66" t="s">
        <v>394</v>
      </c>
      <c r="K1321" s="24"/>
      <c r="L1321" s="24"/>
      <c r="M1321" s="24"/>
      <c r="N1321" s="24"/>
      <c r="O1321" s="24"/>
      <c r="P1321" s="24"/>
      <c r="R1321" s="24"/>
      <c r="S1321" s="80"/>
      <c r="T1321" s="80"/>
      <c r="U1321" s="80"/>
      <c r="V1321" s="80"/>
      <c r="W1321" s="80"/>
      <c r="X1321" s="80"/>
      <c r="Y1321" s="80"/>
      <c r="Z1321" s="80"/>
      <c r="AA1321" s="80"/>
      <c r="AB1321" s="80"/>
      <c r="AC1321" s="80"/>
      <c r="AD1321" s="80"/>
      <c r="AE1321" s="80"/>
      <c r="AF1321" s="80"/>
      <c r="AG1321" s="80"/>
      <c r="AH1321" s="80"/>
      <c r="AI1321" s="80"/>
      <c r="AJ1321" s="80"/>
      <c r="AK1321" s="80"/>
      <c r="AL1321" s="80"/>
      <c r="AM1321" s="80"/>
      <c r="AN1321" s="80"/>
      <c r="AO1321" s="80"/>
      <c r="AP1321" s="80"/>
      <c r="AQ1321" s="80"/>
      <c r="AR1321" s="80"/>
      <c r="AS1321" s="80"/>
      <c r="AT1321" s="80"/>
      <c r="AU1321" s="80"/>
      <c r="AV1321" s="80"/>
      <c r="AW1321" s="80"/>
      <c r="AX1321" s="80"/>
      <c r="AY1321" s="80"/>
      <c r="AZ1321" s="80"/>
      <c r="BA1321" s="80"/>
      <c r="BB1321" s="80"/>
      <c r="BC1321" s="80"/>
      <c r="BD1321" s="80"/>
      <c r="BE1321" s="80"/>
      <c r="BF1321" s="80"/>
      <c r="BG1321" s="80"/>
      <c r="BH1321" s="80"/>
      <c r="BI1321" s="80"/>
      <c r="BJ1321" s="80"/>
      <c r="BK1321" s="80"/>
      <c r="BL1321" s="80"/>
      <c r="BM1321" s="80"/>
      <c r="BN1321" s="80"/>
      <c r="BO1321" s="80"/>
      <c r="BP1321" s="80"/>
      <c r="BQ1321" s="80"/>
      <c r="BR1321" s="80"/>
      <c r="BS1321" s="80"/>
      <c r="BT1321" s="80"/>
      <c r="BU1321" s="80"/>
      <c r="BV1321" s="80"/>
      <c r="BW1321" s="80"/>
      <c r="BX1321" s="80"/>
      <c r="BY1321" s="80"/>
      <c r="BZ1321" s="80"/>
      <c r="CA1321" s="80"/>
      <c r="CB1321" s="80"/>
      <c r="CC1321" s="80"/>
      <c r="CD1321" s="80"/>
      <c r="CE1321" s="80"/>
      <c r="CF1321" s="80"/>
      <c r="CG1321" s="80"/>
      <c r="CH1321" s="80"/>
      <c r="CI1321" s="80"/>
      <c r="CJ1321" s="80"/>
      <c r="CK1321" s="80"/>
      <c r="CL1321" s="80"/>
      <c r="CO1321" s="80"/>
      <c r="CP1321" s="80"/>
      <c r="CQ1321" s="80"/>
      <c r="CR1321" s="80"/>
      <c r="CS1321" s="80"/>
      <c r="CT1321" s="80"/>
      <c r="CU1321" s="80"/>
      <c r="CV1321" s="80"/>
      <c r="CW1321" s="80"/>
      <c r="CX1321" s="80"/>
      <c r="CY1321" s="80"/>
      <c r="CZ1321" s="80"/>
      <c r="DA1321" s="80"/>
      <c r="DB1321" s="80"/>
      <c r="DC1321" s="80"/>
      <c r="DD1321" s="80"/>
      <c r="DE1321" s="80"/>
      <c r="DF1321" s="80"/>
      <c r="DG1321" s="80"/>
      <c r="DH1321" s="80"/>
      <c r="DI1321" s="80"/>
      <c r="DJ1321" s="80"/>
      <c r="DK1321" s="80"/>
      <c r="DL1321" s="80"/>
    </row>
    <row r="1322" spans="1:116" x14ac:dyDescent="0.35">
      <c r="B1322" t="str">
        <f>E1322</f>
        <v>1322 GMV-S</v>
      </c>
      <c r="D1322" t="s">
        <v>774</v>
      </c>
      <c r="E1322" s="8" t="str">
        <f t="shared" si="1744"/>
        <v>1322 GMV-S</v>
      </c>
      <c r="G1322" s="95" t="str">
        <f>G1325&amp;":"</f>
        <v>Revenue - Secondary GMV:</v>
      </c>
      <c r="H1322" s="12"/>
      <c r="I1322" s="60"/>
      <c r="J1322" s="60"/>
      <c r="K1322" s="16">
        <v>0.1</v>
      </c>
      <c r="L1322" s="16">
        <v>0.1</v>
      </c>
      <c r="M1322" s="16">
        <v>0.1</v>
      </c>
      <c r="N1322" s="16">
        <v>0.1</v>
      </c>
      <c r="O1322" s="16">
        <v>0.1</v>
      </c>
      <c r="P1322" s="16">
        <v>0.1</v>
      </c>
      <c r="R1322" s="20"/>
      <c r="S1322" s="150" cm="1">
        <f t="array" ref="S1322">INDEX($K:$P,ROW(),MATCH(S$3,$K$2:$P$2,0))</f>
        <v>0.1</v>
      </c>
      <c r="T1322" s="150" cm="1">
        <f t="array" ref="T1322">INDEX($K:$P,ROW(),MATCH(T$3,$K$2:$P$2,0))</f>
        <v>0.1</v>
      </c>
      <c r="U1322" s="150" cm="1">
        <f t="array" ref="U1322">INDEX($K:$P,ROW(),MATCH(U$3,$K$2:$P$2,0))</f>
        <v>0.1</v>
      </c>
      <c r="V1322" s="150" cm="1">
        <f t="array" ref="V1322">INDEX($K:$P,ROW(),MATCH(V$3,$K$2:$P$2,0))</f>
        <v>0.1</v>
      </c>
      <c r="W1322" s="150" cm="1">
        <f t="array" ref="W1322">INDEX($K:$P,ROW(),MATCH(W$3,$K$2:$P$2,0))</f>
        <v>0.1</v>
      </c>
      <c r="X1322" s="150" cm="1">
        <f t="array" ref="X1322">INDEX($K:$P,ROW(),MATCH(X$3,$K$2:$P$2,0))</f>
        <v>0.1</v>
      </c>
      <c r="Y1322" s="150" cm="1">
        <f t="array" ref="Y1322">INDEX($K:$P,ROW(),MATCH(Y$3,$K$2:$P$2,0))</f>
        <v>0.1</v>
      </c>
      <c r="Z1322" s="150" cm="1">
        <f t="array" ref="Z1322">INDEX($K:$P,ROW(),MATCH(Z$3,$K$2:$P$2,0))</f>
        <v>0.1</v>
      </c>
      <c r="AA1322" s="150" cm="1">
        <f t="array" ref="AA1322">INDEX($K:$P,ROW(),MATCH(AA$3,$K$2:$P$2,0))</f>
        <v>0.1</v>
      </c>
      <c r="AB1322" s="150" cm="1">
        <f t="array" ref="AB1322">INDEX($K:$P,ROW(),MATCH(AB$3,$K$2:$P$2,0))</f>
        <v>0.1</v>
      </c>
      <c r="AC1322" s="150" cm="1">
        <f t="array" ref="AC1322">INDEX($K:$P,ROW(),MATCH(AC$3,$K$2:$P$2,0))</f>
        <v>0.1</v>
      </c>
      <c r="AD1322" s="150" cm="1">
        <f t="array" ref="AD1322">INDEX($K:$P,ROW(),MATCH(AD$3,$K$2:$P$2,0))</f>
        <v>0.1</v>
      </c>
      <c r="AE1322" s="150" cm="1">
        <f t="array" ref="AE1322">INDEX($K:$P,ROW(),MATCH(AE$3,$K$2:$P$2,0))</f>
        <v>0.1</v>
      </c>
      <c r="AF1322" s="150" cm="1">
        <f t="array" ref="AF1322">INDEX($K:$P,ROW(),MATCH(AF$3,$K$2:$P$2,0))</f>
        <v>0.1</v>
      </c>
      <c r="AG1322" s="150" cm="1">
        <f t="array" ref="AG1322">INDEX($K:$P,ROW(),MATCH(AG$3,$K$2:$P$2,0))</f>
        <v>0.1</v>
      </c>
      <c r="AH1322" s="150" cm="1">
        <f t="array" ref="AH1322">INDEX($K:$P,ROW(),MATCH(AH$3,$K$2:$P$2,0))</f>
        <v>0.1</v>
      </c>
      <c r="AI1322" s="150" cm="1">
        <f t="array" ref="AI1322">INDEX($K:$P,ROW(),MATCH(AI$3,$K$2:$P$2,0))</f>
        <v>0.1</v>
      </c>
      <c r="AJ1322" s="150" cm="1">
        <f t="array" ref="AJ1322">INDEX($K:$P,ROW(),MATCH(AJ$3,$K$2:$P$2,0))</f>
        <v>0.1</v>
      </c>
      <c r="AK1322" s="150" cm="1">
        <f t="array" ref="AK1322">INDEX($K:$P,ROW(),MATCH(AK$3,$K$2:$P$2,0))</f>
        <v>0.1</v>
      </c>
      <c r="AL1322" s="150" cm="1">
        <f t="array" ref="AL1322">INDEX($K:$P,ROW(),MATCH(AL$3,$K$2:$P$2,0))</f>
        <v>0.1</v>
      </c>
      <c r="AM1322" s="150" cm="1">
        <f t="array" ref="AM1322">INDEX($K:$P,ROW(),MATCH(AM$3,$K$2:$P$2,0))</f>
        <v>0.1</v>
      </c>
      <c r="AN1322" s="150" cm="1">
        <f t="array" ref="AN1322">INDEX($K:$P,ROW(),MATCH(AN$3,$K$2:$P$2,0))</f>
        <v>0.1</v>
      </c>
      <c r="AO1322" s="150" cm="1">
        <f t="array" ref="AO1322">INDEX($K:$P,ROW(),MATCH(AO$3,$K$2:$P$2,0))</f>
        <v>0.1</v>
      </c>
      <c r="AP1322" s="150" cm="1">
        <f t="array" ref="AP1322">INDEX($K:$P,ROW(),MATCH(AP$3,$K$2:$P$2,0))</f>
        <v>0.1</v>
      </c>
      <c r="AQ1322" s="150" cm="1">
        <f t="array" ref="AQ1322">INDEX($K:$P,ROW(),MATCH(AQ$3,$K$2:$P$2,0))</f>
        <v>0.1</v>
      </c>
      <c r="AR1322" s="150" cm="1">
        <f t="array" ref="AR1322">INDEX($K:$P,ROW(),MATCH(AR$3,$K$2:$P$2,0))</f>
        <v>0.1</v>
      </c>
      <c r="AS1322" s="150" cm="1">
        <f t="array" ref="AS1322">INDEX($K:$P,ROW(),MATCH(AS$3,$K$2:$P$2,0))</f>
        <v>0.1</v>
      </c>
      <c r="AT1322" s="150" cm="1">
        <f t="array" ref="AT1322">INDEX($K:$P,ROW(),MATCH(AT$3,$K$2:$P$2,0))</f>
        <v>0.1</v>
      </c>
      <c r="AU1322" s="150" cm="1">
        <f t="array" ref="AU1322">INDEX($K:$P,ROW(),MATCH(AU$3,$K$2:$P$2,0))</f>
        <v>0.1</v>
      </c>
      <c r="AV1322" s="150" cm="1">
        <f t="array" ref="AV1322">INDEX($K:$P,ROW(),MATCH(AV$3,$K$2:$P$2,0))</f>
        <v>0.1</v>
      </c>
      <c r="AW1322" s="150" cm="1">
        <f t="array" ref="AW1322">INDEX($K:$P,ROW(),MATCH(AW$3,$K$2:$P$2,0))</f>
        <v>0.1</v>
      </c>
      <c r="AX1322" s="150" cm="1">
        <f t="array" ref="AX1322">INDEX($K:$P,ROW(),MATCH(AX$3,$K$2:$P$2,0))</f>
        <v>0.1</v>
      </c>
      <c r="AY1322" s="150" cm="1">
        <f t="array" ref="AY1322">INDEX($K:$P,ROW(),MATCH(AY$3,$K$2:$P$2,0))</f>
        <v>0.1</v>
      </c>
      <c r="AZ1322" s="150" cm="1">
        <f t="array" ref="AZ1322">INDEX($K:$P,ROW(),MATCH(AZ$3,$K$2:$P$2,0))</f>
        <v>0.1</v>
      </c>
      <c r="BA1322" s="150" cm="1">
        <f t="array" ref="BA1322">INDEX($K:$P,ROW(),MATCH(BA$3,$K$2:$P$2,0))</f>
        <v>0.1</v>
      </c>
      <c r="BB1322" s="150" cm="1">
        <f t="array" ref="BB1322">INDEX($K:$P,ROW(),MATCH(BB$3,$K$2:$P$2,0))</f>
        <v>0.1</v>
      </c>
      <c r="BC1322" s="150" cm="1">
        <f t="array" ref="BC1322">INDEX($K:$P,ROW(),MATCH(BC$3,$K$2:$P$2,0))</f>
        <v>0.1</v>
      </c>
      <c r="BD1322" s="150" cm="1">
        <f t="array" ref="BD1322">INDEX($K:$P,ROW(),MATCH(BD$3,$K$2:$P$2,0))</f>
        <v>0.1</v>
      </c>
      <c r="BE1322" s="150" cm="1">
        <f t="array" ref="BE1322">INDEX($K:$P,ROW(),MATCH(BE$3,$K$2:$P$2,0))</f>
        <v>0.1</v>
      </c>
      <c r="BF1322" s="150" cm="1">
        <f t="array" ref="BF1322">INDEX($K:$P,ROW(),MATCH(BF$3,$K$2:$P$2,0))</f>
        <v>0.1</v>
      </c>
      <c r="BG1322" s="150" cm="1">
        <f t="array" ref="BG1322">INDEX($K:$P,ROW(),MATCH(BG$3,$K$2:$P$2,0))</f>
        <v>0.1</v>
      </c>
      <c r="BH1322" s="150" cm="1">
        <f t="array" ref="BH1322">INDEX($K:$P,ROW(),MATCH(BH$3,$K$2:$P$2,0))</f>
        <v>0.1</v>
      </c>
      <c r="BI1322" s="150" cm="1">
        <f t="array" ref="BI1322">INDEX($K:$P,ROW(),MATCH(BI$3,$K$2:$P$2,0))</f>
        <v>0.1</v>
      </c>
      <c r="BJ1322" s="150" cm="1">
        <f t="array" ref="BJ1322">INDEX($K:$P,ROW(),MATCH(BJ$3,$K$2:$P$2,0))</f>
        <v>0.1</v>
      </c>
      <c r="BK1322" s="150" cm="1">
        <f t="array" ref="BK1322">INDEX($K:$P,ROW(),MATCH(BK$3,$K$2:$P$2,0))</f>
        <v>0.1</v>
      </c>
      <c r="BL1322" s="150" cm="1">
        <f t="array" ref="BL1322">INDEX($K:$P,ROW(),MATCH(BL$3,$K$2:$P$2,0))</f>
        <v>0.1</v>
      </c>
      <c r="BM1322" s="150" cm="1">
        <f t="array" ref="BM1322">INDEX($K:$P,ROW(),MATCH(BM$3,$K$2:$P$2,0))</f>
        <v>0.1</v>
      </c>
      <c r="BN1322" s="150" cm="1">
        <f t="array" ref="BN1322">INDEX($K:$P,ROW(),MATCH(BN$3,$K$2:$P$2,0))</f>
        <v>0.1</v>
      </c>
      <c r="BO1322" s="150" cm="1">
        <f t="array" ref="BO1322">INDEX($K:$P,ROW(),MATCH(BO$3,$K$2:$P$2,0))</f>
        <v>0.1</v>
      </c>
      <c r="BP1322" s="150" cm="1">
        <f t="array" ref="BP1322">INDEX($K:$P,ROW(),MATCH(BP$3,$K$2:$P$2,0))</f>
        <v>0.1</v>
      </c>
      <c r="BQ1322" s="150" cm="1">
        <f t="array" ref="BQ1322">INDEX($K:$P,ROW(),MATCH(BQ$3,$K$2:$P$2,0))</f>
        <v>0.1</v>
      </c>
      <c r="BR1322" s="150" cm="1">
        <f t="array" ref="BR1322">INDEX($K:$P,ROW(),MATCH(BR$3,$K$2:$P$2,0))</f>
        <v>0.1</v>
      </c>
      <c r="BS1322" s="150" cm="1">
        <f t="array" ref="BS1322">INDEX($K:$P,ROW(),MATCH(BS$3,$K$2:$P$2,0))</f>
        <v>0.1</v>
      </c>
      <c r="BT1322" s="150" cm="1">
        <f t="array" ref="BT1322">INDEX($K:$P,ROW(),MATCH(BT$3,$K$2:$P$2,0))</f>
        <v>0.1</v>
      </c>
      <c r="BU1322" s="150" cm="1">
        <f t="array" ref="BU1322">INDEX($K:$P,ROW(),MATCH(BU$3,$K$2:$P$2,0))</f>
        <v>0.1</v>
      </c>
      <c r="BV1322" s="150" cm="1">
        <f t="array" ref="BV1322">INDEX($K:$P,ROW(),MATCH(BV$3,$K$2:$P$2,0))</f>
        <v>0.1</v>
      </c>
      <c r="BW1322" s="150" cm="1">
        <f t="array" ref="BW1322">INDEX($K:$P,ROW(),MATCH(BW$3,$K$2:$P$2,0))</f>
        <v>0.1</v>
      </c>
      <c r="BX1322" s="150" cm="1">
        <f t="array" ref="BX1322">INDEX($K:$P,ROW(),MATCH(BX$3,$K$2:$P$2,0))</f>
        <v>0.1</v>
      </c>
      <c r="BY1322" s="150" cm="1">
        <f t="array" ref="BY1322">INDEX($K:$P,ROW(),MATCH(BY$3,$K$2:$P$2,0))</f>
        <v>0.1</v>
      </c>
      <c r="BZ1322" s="150" cm="1">
        <f t="array" ref="BZ1322">INDEX($K:$P,ROW(),MATCH(BZ$3,$K$2:$P$2,0))</f>
        <v>0.1</v>
      </c>
      <c r="CA1322" s="150" cm="1">
        <f t="array" ref="CA1322">INDEX($K:$P,ROW(),MATCH(CA$3,$K$2:$P$2,0))</f>
        <v>0.1</v>
      </c>
      <c r="CB1322" s="150" cm="1">
        <f t="array" ref="CB1322">INDEX($K:$P,ROW(),MATCH(CB$3,$K$2:$P$2,0))</f>
        <v>0.1</v>
      </c>
      <c r="CC1322" s="150" cm="1">
        <f t="array" ref="CC1322">INDEX($K:$P,ROW(),MATCH(CC$3,$K$2:$P$2,0))</f>
        <v>0.1</v>
      </c>
      <c r="CD1322" s="150" cm="1">
        <f t="array" ref="CD1322">INDEX($K:$P,ROW(),MATCH(CD$3,$K$2:$P$2,0))</f>
        <v>0.1</v>
      </c>
      <c r="CE1322" s="150" cm="1">
        <f t="array" ref="CE1322">INDEX($K:$P,ROW(),MATCH(CE$3,$K$2:$P$2,0))</f>
        <v>0.1</v>
      </c>
      <c r="CF1322" s="150" cm="1">
        <f t="array" ref="CF1322">INDEX($K:$P,ROW(),MATCH(CF$3,$K$2:$P$2,0))</f>
        <v>0.1</v>
      </c>
      <c r="CG1322" s="150" cm="1">
        <f t="array" ref="CG1322">INDEX($K:$P,ROW(),MATCH(CG$3,$K$2:$P$2,0))</f>
        <v>0.1</v>
      </c>
      <c r="CH1322" s="150" cm="1">
        <f t="array" ref="CH1322">INDEX($K:$P,ROW(),MATCH(CH$3,$K$2:$P$2,0))</f>
        <v>0.1</v>
      </c>
      <c r="CI1322" s="150" cm="1">
        <f t="array" ref="CI1322">INDEX($K:$P,ROW(),MATCH(CI$3,$K$2:$P$2,0))</f>
        <v>0.1</v>
      </c>
      <c r="CJ1322" s="150" cm="1">
        <f t="array" ref="CJ1322">INDEX($K:$P,ROW(),MATCH(CJ$3,$K$2:$P$2,0))</f>
        <v>0.1</v>
      </c>
      <c r="CK1322" s="150" cm="1">
        <f t="array" ref="CK1322">INDEX($K:$P,ROW(),MATCH(CK$3,$K$2:$P$2,0))</f>
        <v>0.1</v>
      </c>
      <c r="CL1322" s="150" cm="1">
        <f t="array" ref="CL1322">INDEX($K:$P,ROW(),MATCH(CL$3,$K$2:$P$2,0))</f>
        <v>0.1</v>
      </c>
      <c r="CN1322" s="60"/>
      <c r="CO1322" s="150" t="e" cm="1">
        <f t="array" ref="CO1322">INDEX($K:$P,ROW(),MATCH(CO$3,$K$2:$P$2,0))</f>
        <v>#N/A</v>
      </c>
      <c r="CP1322" s="150" t="e" cm="1">
        <f t="array" ref="CP1322">INDEX($K:$P,ROW(),MATCH(CP$3,$K$2:$P$2,0))</f>
        <v>#N/A</v>
      </c>
      <c r="CQ1322" s="150" t="e" cm="1">
        <f t="array" ref="CQ1322">INDEX($K:$P,ROW(),MATCH(CQ$3,$K$2:$P$2,0))</f>
        <v>#N/A</v>
      </c>
      <c r="CR1322" s="150" t="e" cm="1">
        <f t="array" ref="CR1322">INDEX($K:$P,ROW(),MATCH(CR$3,$K$2:$P$2,0))</f>
        <v>#N/A</v>
      </c>
      <c r="CS1322" s="150" t="e" cm="1">
        <f t="array" ref="CS1322">INDEX($K:$P,ROW(),MATCH(CS$3,$K$2:$P$2,0))</f>
        <v>#N/A</v>
      </c>
      <c r="CT1322" s="150" t="e" cm="1">
        <f t="array" ref="CT1322">INDEX($K:$P,ROW(),MATCH(CT$3,$K$2:$P$2,0))</f>
        <v>#N/A</v>
      </c>
      <c r="CU1322" s="150" t="e" cm="1">
        <f t="array" ref="CU1322">INDEX($K:$P,ROW(),MATCH(CU$3,$K$2:$P$2,0))</f>
        <v>#N/A</v>
      </c>
      <c r="CV1322" s="150" t="e" cm="1">
        <f t="array" ref="CV1322">INDEX($K:$P,ROW(),MATCH(CV$3,$K$2:$P$2,0))</f>
        <v>#N/A</v>
      </c>
      <c r="CW1322" s="150" t="e" cm="1">
        <f t="array" ref="CW1322">INDEX($K:$P,ROW(),MATCH(CW$3,$K$2:$P$2,0))</f>
        <v>#N/A</v>
      </c>
      <c r="CX1322" s="150" t="e" cm="1">
        <f t="array" ref="CX1322">INDEX($K:$P,ROW(),MATCH(CX$3,$K$2:$P$2,0))</f>
        <v>#N/A</v>
      </c>
      <c r="CY1322" s="150" t="e" cm="1">
        <f t="array" ref="CY1322">INDEX($K:$P,ROW(),MATCH(CY$3,$K$2:$P$2,0))</f>
        <v>#N/A</v>
      </c>
      <c r="CZ1322" s="150" t="e" cm="1">
        <f t="array" ref="CZ1322">INDEX($K:$P,ROW(),MATCH(CZ$3,$K$2:$P$2,0))</f>
        <v>#N/A</v>
      </c>
      <c r="DA1322" s="150" t="e" cm="1">
        <f t="array" ref="DA1322">INDEX($K:$P,ROW(),MATCH(DA$3,$K$2:$P$2,0))</f>
        <v>#N/A</v>
      </c>
      <c r="DB1322" s="150" t="e" cm="1">
        <f t="array" ref="DB1322">INDEX($K:$P,ROW(),MATCH(DB$3,$K$2:$P$2,0))</f>
        <v>#N/A</v>
      </c>
      <c r="DC1322" s="150" t="e" cm="1">
        <f t="array" ref="DC1322">INDEX($K:$P,ROW(),MATCH(DC$3,$K$2:$P$2,0))</f>
        <v>#N/A</v>
      </c>
      <c r="DD1322" s="150" t="e" cm="1">
        <f t="array" ref="DD1322">INDEX($K:$P,ROW(),MATCH(DD$3,$K$2:$P$2,0))</f>
        <v>#N/A</v>
      </c>
      <c r="DE1322" s="150" t="e" cm="1">
        <f t="array" ref="DE1322">INDEX($K:$P,ROW(),MATCH(DE$3,$K$2:$P$2,0))</f>
        <v>#N/A</v>
      </c>
      <c r="DF1322" s="150" t="e" cm="1">
        <f t="array" ref="DF1322">INDEX($K:$P,ROW(),MATCH(DF$3,$K$2:$P$2,0))</f>
        <v>#N/A</v>
      </c>
      <c r="DG1322" s="150" t="e" cm="1">
        <f t="array" ref="DG1322">INDEX($K:$P,ROW(),MATCH(DG$3,$K$2:$P$2,0))</f>
        <v>#N/A</v>
      </c>
      <c r="DH1322" s="150" t="e" cm="1">
        <f t="array" ref="DH1322">INDEX($K:$P,ROW(),MATCH(DH$3,$K$2:$P$2,0))</f>
        <v>#N/A</v>
      </c>
      <c r="DI1322" s="150" t="e" cm="1">
        <f t="array" ref="DI1322">INDEX($K:$P,ROW(),MATCH(DI$3,$K$2:$P$2,0))</f>
        <v>#N/A</v>
      </c>
      <c r="DJ1322" s="150" t="e" cm="1">
        <f t="array" ref="DJ1322">INDEX($K:$P,ROW(),MATCH(DJ$3,$K$2:$P$2,0))</f>
        <v>#N/A</v>
      </c>
      <c r="DK1322" s="150" t="e" cm="1">
        <f t="array" ref="DK1322">INDEX($K:$P,ROW(),MATCH(DK$3,$K$2:$P$2,0))</f>
        <v>#N/A</v>
      </c>
      <c r="DL1322" s="150" t="e" cm="1">
        <f t="array" ref="DL1322">INDEX($K:$P,ROW(),MATCH(DL$3,$K$2:$P$2,0))</f>
        <v>#N/A</v>
      </c>
    </row>
    <row r="1323" spans="1:116" x14ac:dyDescent="0.35">
      <c r="B1323" t="str">
        <f>E1323</f>
        <v>1323 GMV-S</v>
      </c>
      <c r="C1323" t="s">
        <v>198</v>
      </c>
      <c r="D1323" t="s">
        <v>774</v>
      </c>
      <c r="E1323" s="8" t="str">
        <f t="shared" si="1744"/>
        <v>1323 GMV-S</v>
      </c>
      <c r="G1323" s="158" t="s">
        <v>78</v>
      </c>
      <c r="H1323" s="27"/>
      <c r="I1323" s="78"/>
      <c r="J1323" s="78"/>
      <c r="K1323" s="118">
        <f ca="1">SUMIF($3:$3,K$2,1323:1323)</f>
        <v>12000</v>
      </c>
      <c r="L1323" s="118">
        <f ca="1">SUMIF($3:$3,L$2,1323:1323)</f>
        <v>12000</v>
      </c>
      <c r="M1323" s="118">
        <f ca="1">SUMIF($3:$3,M$2,1323:1323)</f>
        <v>12000</v>
      </c>
      <c r="N1323" s="118">
        <f ca="1">SUMIF($3:$3,N$2,1323:1323)</f>
        <v>12000</v>
      </c>
      <c r="O1323" s="118">
        <f ca="1">SUMIF($3:$3,O$2,1323:1323)</f>
        <v>12000</v>
      </c>
      <c r="P1323" s="118">
        <f ca="1">SUMIF($3:$3,P$2,1323:1323)</f>
        <v>12000</v>
      </c>
      <c r="R1323" s="118"/>
      <c r="S1323" s="148" cm="1">
        <f t="array" aca="1" ref="S1323" ca="1">S1322*INDIRECT(S1313)</f>
        <v>1000</v>
      </c>
      <c r="T1323" s="148" cm="1">
        <f t="array" aca="1" ref="T1323" ca="1">T1322*INDIRECT(T1313)</f>
        <v>1000</v>
      </c>
      <c r="U1323" s="148" cm="1">
        <f t="array" aca="1" ref="U1323" ca="1">U1322*INDIRECT(U1313)</f>
        <v>1000</v>
      </c>
      <c r="V1323" s="148" cm="1">
        <f t="array" aca="1" ref="V1323" ca="1">V1322*INDIRECT(V1313)</f>
        <v>1000</v>
      </c>
      <c r="W1323" s="148" cm="1">
        <f t="array" aca="1" ref="W1323" ca="1">W1322*INDIRECT(W1313)</f>
        <v>1000</v>
      </c>
      <c r="X1323" s="148" cm="1">
        <f t="array" aca="1" ref="X1323" ca="1">X1322*INDIRECT(X1313)</f>
        <v>1000</v>
      </c>
      <c r="Y1323" s="148" cm="1">
        <f t="array" aca="1" ref="Y1323" ca="1">Y1322*INDIRECT(Y1313)</f>
        <v>1000</v>
      </c>
      <c r="Z1323" s="148" cm="1">
        <f t="array" aca="1" ref="Z1323" ca="1">Z1322*INDIRECT(Z1313)</f>
        <v>1000</v>
      </c>
      <c r="AA1323" s="148" cm="1">
        <f t="array" aca="1" ref="AA1323" ca="1">AA1322*INDIRECT(AA1313)</f>
        <v>1000</v>
      </c>
      <c r="AB1323" s="148" cm="1">
        <f t="array" aca="1" ref="AB1323" ca="1">AB1322*INDIRECT(AB1313)</f>
        <v>1000</v>
      </c>
      <c r="AC1323" s="148" cm="1">
        <f t="array" aca="1" ref="AC1323" ca="1">AC1322*INDIRECT(AC1313)</f>
        <v>1000</v>
      </c>
      <c r="AD1323" s="148" cm="1">
        <f t="array" aca="1" ref="AD1323" ca="1">AD1322*INDIRECT(AD1313)</f>
        <v>1000</v>
      </c>
      <c r="AE1323" s="148" cm="1">
        <f t="array" aca="1" ref="AE1323" ca="1">AE1322*INDIRECT(AE1313)</f>
        <v>1000</v>
      </c>
      <c r="AF1323" s="148" cm="1">
        <f t="array" aca="1" ref="AF1323" ca="1">AF1322*INDIRECT(AF1313)</f>
        <v>1000</v>
      </c>
      <c r="AG1323" s="148" cm="1">
        <f t="array" aca="1" ref="AG1323" ca="1">AG1322*INDIRECT(AG1313)</f>
        <v>1000</v>
      </c>
      <c r="AH1323" s="148" cm="1">
        <f t="array" aca="1" ref="AH1323" ca="1">AH1322*INDIRECT(AH1313)</f>
        <v>1000</v>
      </c>
      <c r="AI1323" s="148" cm="1">
        <f t="array" aca="1" ref="AI1323" ca="1">AI1322*INDIRECT(AI1313)</f>
        <v>1000</v>
      </c>
      <c r="AJ1323" s="148" cm="1">
        <f t="array" aca="1" ref="AJ1323" ca="1">AJ1322*INDIRECT(AJ1313)</f>
        <v>1000</v>
      </c>
      <c r="AK1323" s="148" cm="1">
        <f t="array" aca="1" ref="AK1323" ca="1">AK1322*INDIRECT(AK1313)</f>
        <v>1000</v>
      </c>
      <c r="AL1323" s="148" cm="1">
        <f t="array" aca="1" ref="AL1323" ca="1">AL1322*INDIRECT(AL1313)</f>
        <v>1000</v>
      </c>
      <c r="AM1323" s="148" cm="1">
        <f t="array" aca="1" ref="AM1323" ca="1">AM1322*INDIRECT(AM1313)</f>
        <v>1000</v>
      </c>
      <c r="AN1323" s="148" cm="1">
        <f t="array" aca="1" ref="AN1323" ca="1">AN1322*INDIRECT(AN1313)</f>
        <v>1000</v>
      </c>
      <c r="AO1323" s="148" cm="1">
        <f t="array" aca="1" ref="AO1323" ca="1">AO1322*INDIRECT(AO1313)</f>
        <v>1000</v>
      </c>
      <c r="AP1323" s="148" cm="1">
        <f t="array" aca="1" ref="AP1323" ca="1">AP1322*INDIRECT(AP1313)</f>
        <v>1000</v>
      </c>
      <c r="AQ1323" s="148" cm="1">
        <f t="array" aca="1" ref="AQ1323" ca="1">AQ1322*INDIRECT(AQ1313)</f>
        <v>1000</v>
      </c>
      <c r="AR1323" s="148" cm="1">
        <f t="array" aca="1" ref="AR1323" ca="1">AR1322*INDIRECT(AR1313)</f>
        <v>1000</v>
      </c>
      <c r="AS1323" s="148" cm="1">
        <f t="array" aca="1" ref="AS1323" ca="1">AS1322*INDIRECT(AS1313)</f>
        <v>1000</v>
      </c>
      <c r="AT1323" s="148" cm="1">
        <f t="array" aca="1" ref="AT1323" ca="1">AT1322*INDIRECT(AT1313)</f>
        <v>1000</v>
      </c>
      <c r="AU1323" s="148" cm="1">
        <f t="array" aca="1" ref="AU1323" ca="1">AU1322*INDIRECT(AU1313)</f>
        <v>1000</v>
      </c>
      <c r="AV1323" s="148" cm="1">
        <f t="array" aca="1" ref="AV1323" ca="1">AV1322*INDIRECT(AV1313)</f>
        <v>1000</v>
      </c>
      <c r="AW1323" s="148" cm="1">
        <f t="array" aca="1" ref="AW1323" ca="1">AW1322*INDIRECT(AW1313)</f>
        <v>1000</v>
      </c>
      <c r="AX1323" s="148" cm="1">
        <f t="array" aca="1" ref="AX1323" ca="1">AX1322*INDIRECT(AX1313)</f>
        <v>1000</v>
      </c>
      <c r="AY1323" s="148" cm="1">
        <f t="array" aca="1" ref="AY1323" ca="1">AY1322*INDIRECT(AY1313)</f>
        <v>1000</v>
      </c>
      <c r="AZ1323" s="148" cm="1">
        <f t="array" aca="1" ref="AZ1323" ca="1">AZ1322*INDIRECT(AZ1313)</f>
        <v>1000</v>
      </c>
      <c r="BA1323" s="148" cm="1">
        <f t="array" aca="1" ref="BA1323" ca="1">BA1322*INDIRECT(BA1313)</f>
        <v>1000</v>
      </c>
      <c r="BB1323" s="148" cm="1">
        <f t="array" aca="1" ref="BB1323" ca="1">BB1322*INDIRECT(BB1313)</f>
        <v>1000</v>
      </c>
      <c r="BC1323" s="148" cm="1">
        <f t="array" aca="1" ref="BC1323" ca="1">BC1322*INDIRECT(BC1313)</f>
        <v>1000</v>
      </c>
      <c r="BD1323" s="148" cm="1">
        <f t="array" aca="1" ref="BD1323" ca="1">BD1322*INDIRECT(BD1313)</f>
        <v>1000</v>
      </c>
      <c r="BE1323" s="148" cm="1">
        <f t="array" aca="1" ref="BE1323" ca="1">BE1322*INDIRECT(BE1313)</f>
        <v>1000</v>
      </c>
      <c r="BF1323" s="148" cm="1">
        <f t="array" aca="1" ref="BF1323" ca="1">BF1322*INDIRECT(BF1313)</f>
        <v>1000</v>
      </c>
      <c r="BG1323" s="148" cm="1">
        <f t="array" aca="1" ref="BG1323" ca="1">BG1322*INDIRECT(BG1313)</f>
        <v>1000</v>
      </c>
      <c r="BH1323" s="148" cm="1">
        <f t="array" aca="1" ref="BH1323" ca="1">BH1322*INDIRECT(BH1313)</f>
        <v>1000</v>
      </c>
      <c r="BI1323" s="148" cm="1">
        <f t="array" aca="1" ref="BI1323" ca="1">BI1322*INDIRECT(BI1313)</f>
        <v>1000</v>
      </c>
      <c r="BJ1323" s="148" cm="1">
        <f t="array" aca="1" ref="BJ1323" ca="1">BJ1322*INDIRECT(BJ1313)</f>
        <v>1000</v>
      </c>
      <c r="BK1323" s="148" cm="1">
        <f t="array" aca="1" ref="BK1323" ca="1">BK1322*INDIRECT(BK1313)</f>
        <v>1000</v>
      </c>
      <c r="BL1323" s="148" cm="1">
        <f t="array" aca="1" ref="BL1323" ca="1">BL1322*INDIRECT(BL1313)</f>
        <v>1000</v>
      </c>
      <c r="BM1323" s="148" cm="1">
        <f t="array" aca="1" ref="BM1323" ca="1">BM1322*INDIRECT(BM1313)</f>
        <v>1000</v>
      </c>
      <c r="BN1323" s="148" cm="1">
        <f t="array" aca="1" ref="BN1323" ca="1">BN1322*INDIRECT(BN1313)</f>
        <v>1000</v>
      </c>
      <c r="BO1323" s="148" cm="1">
        <f t="array" aca="1" ref="BO1323" ca="1">BO1322*INDIRECT(BO1313)</f>
        <v>1000</v>
      </c>
      <c r="BP1323" s="148" cm="1">
        <f t="array" aca="1" ref="BP1323" ca="1">BP1322*INDIRECT(BP1313)</f>
        <v>1000</v>
      </c>
      <c r="BQ1323" s="148" cm="1">
        <f t="array" aca="1" ref="BQ1323" ca="1">BQ1322*INDIRECT(BQ1313)</f>
        <v>1000</v>
      </c>
      <c r="BR1323" s="148" cm="1">
        <f t="array" aca="1" ref="BR1323" ca="1">BR1322*INDIRECT(BR1313)</f>
        <v>1000</v>
      </c>
      <c r="BS1323" s="148" cm="1">
        <f t="array" aca="1" ref="BS1323" ca="1">BS1322*INDIRECT(BS1313)</f>
        <v>1000</v>
      </c>
      <c r="BT1323" s="148" cm="1">
        <f t="array" aca="1" ref="BT1323" ca="1">BT1322*INDIRECT(BT1313)</f>
        <v>1000</v>
      </c>
      <c r="BU1323" s="148" cm="1">
        <f t="array" aca="1" ref="BU1323" ca="1">BU1322*INDIRECT(BU1313)</f>
        <v>1000</v>
      </c>
      <c r="BV1323" s="148" cm="1">
        <f t="array" aca="1" ref="BV1323" ca="1">BV1322*INDIRECT(BV1313)</f>
        <v>1000</v>
      </c>
      <c r="BW1323" s="148" cm="1">
        <f t="array" aca="1" ref="BW1323" ca="1">BW1322*INDIRECT(BW1313)</f>
        <v>1000</v>
      </c>
      <c r="BX1323" s="148" cm="1">
        <f t="array" aca="1" ref="BX1323" ca="1">BX1322*INDIRECT(BX1313)</f>
        <v>1000</v>
      </c>
      <c r="BY1323" s="148" cm="1">
        <f t="array" aca="1" ref="BY1323" ca="1">BY1322*INDIRECT(BY1313)</f>
        <v>1000</v>
      </c>
      <c r="BZ1323" s="148" cm="1">
        <f t="array" aca="1" ref="BZ1323" ca="1">BZ1322*INDIRECT(BZ1313)</f>
        <v>1000</v>
      </c>
      <c r="CA1323" s="148" cm="1">
        <f t="array" aca="1" ref="CA1323" ca="1">CA1322*INDIRECT(CA1313)</f>
        <v>1000</v>
      </c>
      <c r="CB1323" s="148" cm="1">
        <f t="array" aca="1" ref="CB1323" ca="1">CB1322*INDIRECT(CB1313)</f>
        <v>1000</v>
      </c>
      <c r="CC1323" s="148" cm="1">
        <f t="array" aca="1" ref="CC1323" ca="1">CC1322*INDIRECT(CC1313)</f>
        <v>1000</v>
      </c>
      <c r="CD1323" s="148" cm="1">
        <f t="array" aca="1" ref="CD1323" ca="1">CD1322*INDIRECT(CD1313)</f>
        <v>1000</v>
      </c>
      <c r="CE1323" s="148" cm="1">
        <f t="array" aca="1" ref="CE1323" ca="1">CE1322*INDIRECT(CE1313)</f>
        <v>1000</v>
      </c>
      <c r="CF1323" s="148" cm="1">
        <f t="array" aca="1" ref="CF1323" ca="1">CF1322*INDIRECT(CF1313)</f>
        <v>1000</v>
      </c>
      <c r="CG1323" s="148" cm="1">
        <f t="array" aca="1" ref="CG1323" ca="1">CG1322*INDIRECT(CG1313)</f>
        <v>1000</v>
      </c>
      <c r="CH1323" s="148" cm="1">
        <f t="array" aca="1" ref="CH1323" ca="1">CH1322*INDIRECT(CH1313)</f>
        <v>1000</v>
      </c>
      <c r="CI1323" s="148" cm="1">
        <f t="array" aca="1" ref="CI1323" ca="1">CI1322*INDIRECT(CI1313)</f>
        <v>1000</v>
      </c>
      <c r="CJ1323" s="148" cm="1">
        <f t="array" aca="1" ref="CJ1323" ca="1">CJ1322*INDIRECT(CJ1313)</f>
        <v>1000</v>
      </c>
      <c r="CK1323" s="148" cm="1">
        <f t="array" aca="1" ref="CK1323" ca="1">CK1322*INDIRECT(CK1313)</f>
        <v>1000</v>
      </c>
      <c r="CL1323" s="148" cm="1">
        <f t="array" aca="1" ref="CL1323" ca="1">CL1322*INDIRECT(CL1313)</f>
        <v>1000</v>
      </c>
      <c r="CN1323" s="78"/>
      <c r="CO1323" s="148" t="e" cm="1">
        <f t="array" aca="1" ref="CO1323" ca="1">CO1322*INDIRECT(CO1313)</f>
        <v>#N/A</v>
      </c>
      <c r="CP1323" s="148" t="e" cm="1">
        <f t="array" aca="1" ref="CP1323" ca="1">CP1322*INDIRECT(CP1313)</f>
        <v>#N/A</v>
      </c>
      <c r="CQ1323" s="148" t="e" cm="1">
        <f t="array" aca="1" ref="CQ1323" ca="1">CQ1322*INDIRECT(CQ1313)</f>
        <v>#N/A</v>
      </c>
      <c r="CR1323" s="148" t="e" cm="1">
        <f t="array" aca="1" ref="CR1323" ca="1">CR1322*INDIRECT(CR1313)</f>
        <v>#N/A</v>
      </c>
      <c r="CS1323" s="148" t="e" cm="1">
        <f t="array" aca="1" ref="CS1323" ca="1">CS1322*INDIRECT(CS1313)</f>
        <v>#N/A</v>
      </c>
      <c r="CT1323" s="148" t="e" cm="1">
        <f t="array" aca="1" ref="CT1323" ca="1">CT1322*INDIRECT(CT1313)</f>
        <v>#N/A</v>
      </c>
      <c r="CU1323" s="148" t="e" cm="1">
        <f t="array" aca="1" ref="CU1323" ca="1">CU1322*INDIRECT(CU1313)</f>
        <v>#N/A</v>
      </c>
      <c r="CV1323" s="148" t="e" cm="1">
        <f t="array" aca="1" ref="CV1323" ca="1">CV1322*INDIRECT(CV1313)</f>
        <v>#N/A</v>
      </c>
      <c r="CW1323" s="148" t="e" cm="1">
        <f t="array" aca="1" ref="CW1323" ca="1">CW1322*INDIRECT(CW1313)</f>
        <v>#N/A</v>
      </c>
      <c r="CX1323" s="148" t="e" cm="1">
        <f t="array" aca="1" ref="CX1323" ca="1">CX1322*INDIRECT(CX1313)</f>
        <v>#N/A</v>
      </c>
      <c r="CY1323" s="148" t="e" cm="1">
        <f t="array" aca="1" ref="CY1323" ca="1">CY1322*INDIRECT(CY1313)</f>
        <v>#N/A</v>
      </c>
      <c r="CZ1323" s="148" t="e" cm="1">
        <f t="array" aca="1" ref="CZ1323" ca="1">CZ1322*INDIRECT(CZ1313)</f>
        <v>#N/A</v>
      </c>
      <c r="DA1323" s="148" t="e" cm="1">
        <f t="array" aca="1" ref="DA1323" ca="1">DA1322*INDIRECT(DA1313)</f>
        <v>#N/A</v>
      </c>
      <c r="DB1323" s="148" t="e" cm="1">
        <f t="array" aca="1" ref="DB1323" ca="1">DB1322*INDIRECT(DB1313)</f>
        <v>#N/A</v>
      </c>
      <c r="DC1323" s="148" t="e" cm="1">
        <f t="array" aca="1" ref="DC1323" ca="1">DC1322*INDIRECT(DC1313)</f>
        <v>#N/A</v>
      </c>
      <c r="DD1323" s="148" t="e" cm="1">
        <f t="array" aca="1" ref="DD1323" ca="1">DD1322*INDIRECT(DD1313)</f>
        <v>#N/A</v>
      </c>
      <c r="DE1323" s="148" t="e" cm="1">
        <f t="array" aca="1" ref="DE1323" ca="1">DE1322*INDIRECT(DE1313)</f>
        <v>#N/A</v>
      </c>
      <c r="DF1323" s="148" t="e" cm="1">
        <f t="array" aca="1" ref="DF1323" ca="1">DF1322*INDIRECT(DF1313)</f>
        <v>#N/A</v>
      </c>
      <c r="DG1323" s="148" t="e" cm="1">
        <f t="array" aca="1" ref="DG1323" ca="1">DG1322*INDIRECT(DG1313)</f>
        <v>#N/A</v>
      </c>
      <c r="DH1323" s="148" t="e" cm="1">
        <f t="array" aca="1" ref="DH1323" ca="1">DH1322*INDIRECT(DH1313)</f>
        <v>#N/A</v>
      </c>
      <c r="DI1323" s="148" t="e" cm="1">
        <f t="array" aca="1" ref="DI1323" ca="1">DI1322*INDIRECT(DI1313)</f>
        <v>#N/A</v>
      </c>
      <c r="DJ1323" s="148" t="e" cm="1">
        <f t="array" aca="1" ref="DJ1323" ca="1">DJ1322*INDIRECT(DJ1313)</f>
        <v>#N/A</v>
      </c>
      <c r="DK1323" s="148" t="e" cm="1">
        <f t="array" aca="1" ref="DK1323" ca="1">DK1322*INDIRECT(DK1313)</f>
        <v>#N/A</v>
      </c>
      <c r="DL1323" s="148" t="e" cm="1">
        <f t="array" aca="1" ref="DL1323" ca="1">DL1322*INDIRECT(DL1313)</f>
        <v>#N/A</v>
      </c>
    </row>
    <row r="1324" spans="1:116" x14ac:dyDescent="0.35">
      <c r="B1324" t="s">
        <v>244</v>
      </c>
      <c r="D1324" t="s">
        <v>774</v>
      </c>
      <c r="E1324" s="8" t="str">
        <f t="shared" si="1744"/>
        <v>1324 GMV-S</v>
      </c>
      <c r="G1324" s="145" t="s">
        <v>79</v>
      </c>
      <c r="H1324" s="27"/>
      <c r="I1324" s="78"/>
      <c r="J1324" s="78"/>
      <c r="K1324" s="33"/>
      <c r="L1324" s="33"/>
      <c r="M1324" s="33"/>
      <c r="N1324" s="33"/>
      <c r="O1324" s="33"/>
      <c r="P1324" s="33"/>
      <c r="R1324" s="33"/>
      <c r="S1324" s="77"/>
      <c r="T1324" s="77"/>
      <c r="U1324" s="77"/>
      <c r="V1324" s="77"/>
      <c r="W1324" s="77"/>
      <c r="X1324" s="77"/>
      <c r="Y1324" s="77"/>
      <c r="Z1324" s="77"/>
      <c r="AA1324" s="77"/>
      <c r="AB1324" s="77"/>
      <c r="AC1324" s="77"/>
      <c r="AD1324" s="77"/>
      <c r="AE1324" s="77"/>
      <c r="AF1324" s="77"/>
      <c r="AG1324" s="77"/>
      <c r="AH1324" s="77"/>
      <c r="AI1324" s="77"/>
      <c r="AJ1324" s="77"/>
      <c r="AK1324" s="77"/>
      <c r="AL1324" s="77"/>
      <c r="AM1324" s="77"/>
      <c r="AN1324" s="77"/>
      <c r="AO1324" s="77"/>
      <c r="AP1324" s="77"/>
      <c r="AQ1324" s="77"/>
      <c r="AR1324" s="77"/>
      <c r="AS1324" s="77"/>
      <c r="AT1324" s="77"/>
      <c r="AU1324" s="77"/>
      <c r="AV1324" s="77"/>
      <c r="AW1324" s="77"/>
      <c r="AX1324" s="77"/>
      <c r="AY1324" s="77"/>
      <c r="AZ1324" s="77"/>
      <c r="BA1324" s="77"/>
      <c r="BB1324" s="77"/>
      <c r="BC1324" s="77"/>
      <c r="BD1324" s="77"/>
      <c r="BE1324" s="77"/>
      <c r="BF1324" s="77"/>
      <c r="BG1324" s="77"/>
      <c r="BH1324" s="77"/>
      <c r="BI1324" s="77"/>
      <c r="BJ1324" s="77"/>
      <c r="BK1324" s="77"/>
      <c r="BL1324" s="77"/>
      <c r="BM1324" s="77"/>
      <c r="BN1324" s="77"/>
      <c r="BO1324" s="77"/>
      <c r="BP1324" s="77"/>
      <c r="BQ1324" s="77"/>
      <c r="BR1324" s="77"/>
      <c r="BS1324" s="77"/>
      <c r="BT1324" s="77"/>
      <c r="BU1324" s="77"/>
      <c r="BV1324" s="77"/>
      <c r="BW1324" s="77"/>
      <c r="BX1324" s="77"/>
      <c r="BY1324" s="77"/>
      <c r="BZ1324" s="77"/>
      <c r="CA1324" s="77"/>
      <c r="CB1324" s="77"/>
      <c r="CC1324" s="77"/>
      <c r="CD1324" s="77"/>
      <c r="CE1324" s="77"/>
      <c r="CF1324" s="77"/>
      <c r="CG1324" s="77"/>
      <c r="CH1324" s="77"/>
      <c r="CI1324" s="77"/>
      <c r="CJ1324" s="77"/>
      <c r="CK1324" s="77"/>
      <c r="CL1324" s="77"/>
      <c r="CN1324" s="78"/>
      <c r="CO1324" s="77"/>
      <c r="CP1324" s="77"/>
      <c r="CQ1324" s="77"/>
      <c r="CR1324" s="77"/>
      <c r="CS1324" s="77"/>
      <c r="CT1324" s="77"/>
      <c r="CU1324" s="77"/>
      <c r="CV1324" s="77"/>
      <c r="CW1324" s="77"/>
      <c r="CX1324" s="77"/>
      <c r="CY1324" s="77"/>
      <c r="CZ1324" s="77"/>
      <c r="DA1324" s="77"/>
      <c r="DB1324" s="77"/>
      <c r="DC1324" s="77"/>
      <c r="DD1324" s="77"/>
      <c r="DE1324" s="77"/>
      <c r="DF1324" s="77"/>
      <c r="DG1324" s="77"/>
      <c r="DH1324" s="77"/>
      <c r="DI1324" s="77"/>
      <c r="DJ1324" s="77"/>
      <c r="DK1324" s="77"/>
      <c r="DL1324" s="77"/>
    </row>
    <row r="1325" spans="1:116" x14ac:dyDescent="0.35">
      <c r="B1325" t="s">
        <v>332</v>
      </c>
      <c r="D1325" t="s">
        <v>774</v>
      </c>
      <c r="E1325" s="8" t="str">
        <f t="shared" si="1744"/>
        <v>1325 GMV-S</v>
      </c>
      <c r="G1325" s="126" t="str">
        <f>"Revenue - "&amp;SUBSTITUTE(G1321,":","")</f>
        <v>Revenue - Secondary GMV</v>
      </c>
      <c r="H1325" s="27"/>
      <c r="I1325" s="78"/>
      <c r="J1325" s="78"/>
      <c r="K1325" s="33"/>
      <c r="L1325" s="33"/>
      <c r="M1325" s="33"/>
      <c r="N1325" s="33"/>
      <c r="O1325" s="33"/>
      <c r="P1325" s="33"/>
      <c r="R1325" s="33"/>
      <c r="S1325" s="77"/>
      <c r="T1325" s="77"/>
      <c r="U1325" s="77"/>
      <c r="V1325" s="77"/>
      <c r="W1325" s="77"/>
      <c r="X1325" s="77"/>
      <c r="Y1325" s="77"/>
      <c r="Z1325" s="77"/>
      <c r="AA1325" s="77"/>
      <c r="AB1325" s="77"/>
      <c r="AC1325" s="77"/>
      <c r="AD1325" s="77"/>
      <c r="AE1325" s="77"/>
      <c r="AF1325" s="77"/>
      <c r="AG1325" s="77"/>
      <c r="AH1325" s="77"/>
      <c r="AI1325" s="77"/>
      <c r="AJ1325" s="77"/>
      <c r="AK1325" s="77"/>
      <c r="AL1325" s="77"/>
      <c r="AM1325" s="77"/>
      <c r="AN1325" s="77"/>
      <c r="AO1325" s="77"/>
      <c r="AP1325" s="77"/>
      <c r="AQ1325" s="77"/>
      <c r="AR1325" s="77"/>
      <c r="AS1325" s="77"/>
      <c r="AT1325" s="77"/>
      <c r="AU1325" s="77"/>
      <c r="AV1325" s="77"/>
      <c r="AW1325" s="77"/>
      <c r="AX1325" s="77"/>
      <c r="AY1325" s="77"/>
      <c r="AZ1325" s="77"/>
      <c r="BA1325" s="77"/>
      <c r="BB1325" s="77"/>
      <c r="BC1325" s="77"/>
      <c r="BD1325" s="77"/>
      <c r="BE1325" s="77"/>
      <c r="BF1325" s="77"/>
      <c r="BG1325" s="77"/>
      <c r="BH1325" s="77"/>
      <c r="BI1325" s="77"/>
      <c r="BJ1325" s="77"/>
      <c r="BK1325" s="77"/>
      <c r="BL1325" s="77"/>
      <c r="BM1325" s="77"/>
      <c r="BN1325" s="77"/>
      <c r="BO1325" s="77"/>
      <c r="BP1325" s="77"/>
      <c r="BQ1325" s="77"/>
      <c r="BR1325" s="77"/>
      <c r="BS1325" s="77"/>
      <c r="BT1325" s="77"/>
      <c r="BU1325" s="77"/>
      <c r="BV1325" s="77"/>
      <c r="BW1325" s="77"/>
      <c r="BX1325" s="77"/>
      <c r="BY1325" s="77"/>
      <c r="BZ1325" s="77"/>
      <c r="CA1325" s="77"/>
      <c r="CB1325" s="77"/>
      <c r="CC1325" s="77"/>
      <c r="CD1325" s="77"/>
      <c r="CE1325" s="77"/>
      <c r="CF1325" s="77"/>
      <c r="CG1325" s="77"/>
      <c r="CH1325" s="77"/>
      <c r="CI1325" s="77"/>
      <c r="CJ1325" s="77"/>
      <c r="CK1325" s="77"/>
      <c r="CL1325" s="77"/>
      <c r="CN1325" s="78"/>
      <c r="CO1325" s="77"/>
      <c r="CP1325" s="77"/>
      <c r="CQ1325" s="77"/>
      <c r="CR1325" s="77"/>
      <c r="CS1325" s="77"/>
      <c r="CT1325" s="77"/>
      <c r="CU1325" s="77"/>
      <c r="CV1325" s="77"/>
      <c r="CW1325" s="77"/>
      <c r="CX1325" s="77"/>
      <c r="CY1325" s="77"/>
      <c r="CZ1325" s="77"/>
      <c r="DA1325" s="77"/>
      <c r="DB1325" s="77"/>
      <c r="DC1325" s="77"/>
      <c r="DD1325" s="77"/>
      <c r="DE1325" s="77"/>
      <c r="DF1325" s="77"/>
      <c r="DG1325" s="77"/>
      <c r="DH1325" s="77"/>
      <c r="DI1325" s="77"/>
      <c r="DJ1325" s="77"/>
      <c r="DK1325" s="77"/>
      <c r="DL1325" s="77"/>
    </row>
    <row r="1326" spans="1:116" x14ac:dyDescent="0.35">
      <c r="B1326" t="s">
        <v>332</v>
      </c>
      <c r="D1326" t="s">
        <v>774</v>
      </c>
      <c r="E1326" s="8" t="str">
        <f t="shared" si="1744"/>
        <v>1326 GMV-S</v>
      </c>
      <c r="G1326" s="9"/>
      <c r="H1326" s="27"/>
      <c r="I1326" s="78"/>
      <c r="J1326" s="78"/>
      <c r="K1326" s="33"/>
      <c r="L1326" s="33"/>
      <c r="M1326" s="33"/>
      <c r="N1326" s="33"/>
      <c r="O1326" s="33"/>
      <c r="P1326" s="33"/>
      <c r="R1326" s="33"/>
      <c r="S1326" s="77"/>
      <c r="T1326" s="77"/>
      <c r="U1326" s="77"/>
      <c r="V1326" s="77"/>
      <c r="W1326" s="77"/>
      <c r="X1326" s="77"/>
      <c r="Y1326" s="77"/>
      <c r="Z1326" s="77"/>
      <c r="AA1326" s="77"/>
      <c r="AB1326" s="77"/>
      <c r="AC1326" s="77"/>
      <c r="AD1326" s="77"/>
      <c r="AE1326" s="77"/>
      <c r="AF1326" s="77"/>
      <c r="AG1326" s="77"/>
      <c r="AH1326" s="77"/>
      <c r="AI1326" s="77"/>
      <c r="AJ1326" s="77"/>
      <c r="AK1326" s="77"/>
      <c r="AL1326" s="77"/>
      <c r="AM1326" s="77"/>
      <c r="AN1326" s="77"/>
      <c r="AO1326" s="77"/>
      <c r="AP1326" s="77"/>
      <c r="AQ1326" s="77"/>
      <c r="AR1326" s="77"/>
      <c r="AS1326" s="77"/>
      <c r="AT1326" s="77"/>
      <c r="AU1326" s="77"/>
      <c r="AV1326" s="77"/>
      <c r="AW1326" s="77"/>
      <c r="AX1326" s="77"/>
      <c r="AY1326" s="77"/>
      <c r="AZ1326" s="77"/>
      <c r="BA1326" s="77"/>
      <c r="BB1326" s="77"/>
      <c r="BC1326" s="77"/>
      <c r="BD1326" s="77"/>
      <c r="BE1326" s="77"/>
      <c r="BF1326" s="77"/>
      <c r="BG1326" s="77"/>
      <c r="BH1326" s="77"/>
      <c r="BI1326" s="77"/>
      <c r="BJ1326" s="77"/>
      <c r="BK1326" s="77"/>
      <c r="BL1326" s="77"/>
      <c r="BM1326" s="77"/>
      <c r="BN1326" s="77"/>
      <c r="BO1326" s="77"/>
      <c r="BP1326" s="77"/>
      <c r="BQ1326" s="77"/>
      <c r="BR1326" s="77"/>
      <c r="BS1326" s="77"/>
      <c r="BT1326" s="77"/>
      <c r="BU1326" s="77"/>
      <c r="BV1326" s="77"/>
      <c r="BW1326" s="77"/>
      <c r="BX1326" s="77"/>
      <c r="BY1326" s="77"/>
      <c r="BZ1326" s="77"/>
      <c r="CA1326" s="77"/>
      <c r="CB1326" s="77"/>
      <c r="CC1326" s="77"/>
      <c r="CD1326" s="77"/>
      <c r="CE1326" s="77"/>
      <c r="CF1326" s="77"/>
      <c r="CG1326" s="77"/>
      <c r="CH1326" s="77"/>
      <c r="CI1326" s="77"/>
      <c r="CJ1326" s="77"/>
      <c r="CK1326" s="77"/>
      <c r="CL1326" s="77"/>
      <c r="CN1326" s="78"/>
      <c r="CO1326" s="77"/>
      <c r="CP1326" s="77"/>
      <c r="CQ1326" s="77"/>
      <c r="CR1326" s="77"/>
      <c r="CS1326" s="77"/>
      <c r="CT1326" s="77"/>
      <c r="CU1326" s="77"/>
      <c r="CV1326" s="77"/>
      <c r="CW1326" s="77"/>
      <c r="CX1326" s="77"/>
      <c r="CY1326" s="77"/>
      <c r="CZ1326" s="77"/>
      <c r="DA1326" s="77"/>
      <c r="DB1326" s="77"/>
      <c r="DC1326" s="77"/>
      <c r="DD1326" s="77"/>
      <c r="DE1326" s="77"/>
      <c r="DF1326" s="77"/>
      <c r="DG1326" s="77"/>
      <c r="DH1326" s="77"/>
      <c r="DI1326" s="77"/>
      <c r="DJ1326" s="77"/>
      <c r="DK1326" s="77"/>
      <c r="DL1326" s="77"/>
    </row>
    <row r="1327" spans="1:116" x14ac:dyDescent="0.35">
      <c r="B1327" t="s">
        <v>332</v>
      </c>
      <c r="D1327" t="s">
        <v>774</v>
      </c>
      <c r="E1327" s="8" t="str">
        <f t="shared" ref="E1327" si="1745">ROW()&amp;" "&amp;D1327</f>
        <v>1327 GMV-S</v>
      </c>
      <c r="G1327" s="136" t="str">
        <f>G1313</f>
        <v>(Primary label)</v>
      </c>
      <c r="H1327" s="27"/>
      <c r="I1327" s="78"/>
      <c r="J1327" s="78"/>
      <c r="K1327" s="33"/>
      <c r="L1327" s="33"/>
      <c r="M1327" s="33"/>
      <c r="N1327" s="33"/>
      <c r="O1327" s="33"/>
      <c r="P1327" s="33"/>
      <c r="R1327" s="33"/>
      <c r="S1327" s="179" t="str">
        <f t="shared" ref="S1327:AX1327" si="1746">S1313</f>
        <v>S$16</v>
      </c>
      <c r="T1327" s="179" t="str">
        <f t="shared" si="1746"/>
        <v>T$16</v>
      </c>
      <c r="U1327" s="179" t="str">
        <f t="shared" si="1746"/>
        <v>U$16</v>
      </c>
      <c r="V1327" s="179" t="str">
        <f t="shared" si="1746"/>
        <v>V$16</v>
      </c>
      <c r="W1327" s="179" t="str">
        <f t="shared" si="1746"/>
        <v>W$16</v>
      </c>
      <c r="X1327" s="179" t="str">
        <f t="shared" si="1746"/>
        <v>X$16</v>
      </c>
      <c r="Y1327" s="179" t="str">
        <f t="shared" si="1746"/>
        <v>Y$16</v>
      </c>
      <c r="Z1327" s="179" t="str">
        <f t="shared" si="1746"/>
        <v>Z$16</v>
      </c>
      <c r="AA1327" s="179" t="str">
        <f t="shared" si="1746"/>
        <v>AA$16</v>
      </c>
      <c r="AB1327" s="179" t="str">
        <f t="shared" si="1746"/>
        <v>AB$16</v>
      </c>
      <c r="AC1327" s="179" t="str">
        <f t="shared" si="1746"/>
        <v>AC$16</v>
      </c>
      <c r="AD1327" s="179" t="str">
        <f t="shared" si="1746"/>
        <v>AD$16</v>
      </c>
      <c r="AE1327" s="179" t="str">
        <f t="shared" si="1746"/>
        <v>AE$16</v>
      </c>
      <c r="AF1327" s="179" t="str">
        <f t="shared" si="1746"/>
        <v>AF$16</v>
      </c>
      <c r="AG1327" s="179" t="str">
        <f t="shared" si="1746"/>
        <v>AG$16</v>
      </c>
      <c r="AH1327" s="179" t="str">
        <f t="shared" si="1746"/>
        <v>AH$16</v>
      </c>
      <c r="AI1327" s="179" t="str">
        <f t="shared" si="1746"/>
        <v>AI$16</v>
      </c>
      <c r="AJ1327" s="179" t="str">
        <f t="shared" si="1746"/>
        <v>AJ$16</v>
      </c>
      <c r="AK1327" s="179" t="str">
        <f t="shared" si="1746"/>
        <v>AK$16</v>
      </c>
      <c r="AL1327" s="179" t="str">
        <f t="shared" si="1746"/>
        <v>AL$16</v>
      </c>
      <c r="AM1327" s="179" t="str">
        <f t="shared" si="1746"/>
        <v>AM$16</v>
      </c>
      <c r="AN1327" s="179" t="str">
        <f t="shared" si="1746"/>
        <v>AN$16</v>
      </c>
      <c r="AO1327" s="179" t="str">
        <f t="shared" si="1746"/>
        <v>AO$16</v>
      </c>
      <c r="AP1327" s="179" t="str">
        <f t="shared" si="1746"/>
        <v>AP$16</v>
      </c>
      <c r="AQ1327" s="179" t="str">
        <f t="shared" si="1746"/>
        <v>AQ$16</v>
      </c>
      <c r="AR1327" s="179" t="str">
        <f t="shared" si="1746"/>
        <v>AR$16</v>
      </c>
      <c r="AS1327" s="179" t="str">
        <f t="shared" si="1746"/>
        <v>AS$16</v>
      </c>
      <c r="AT1327" s="179" t="str">
        <f t="shared" si="1746"/>
        <v>AT$16</v>
      </c>
      <c r="AU1327" s="179" t="str">
        <f t="shared" si="1746"/>
        <v>AU$16</v>
      </c>
      <c r="AV1327" s="179" t="str">
        <f t="shared" si="1746"/>
        <v>AV$16</v>
      </c>
      <c r="AW1327" s="179" t="str">
        <f t="shared" si="1746"/>
        <v>AW$16</v>
      </c>
      <c r="AX1327" s="179" t="str">
        <f t="shared" si="1746"/>
        <v>AX$16</v>
      </c>
      <c r="AY1327" s="179" t="str">
        <f t="shared" ref="AY1327:CD1327" si="1747">AY1313</f>
        <v>AY$16</v>
      </c>
      <c r="AZ1327" s="179" t="str">
        <f t="shared" si="1747"/>
        <v>AZ$16</v>
      </c>
      <c r="BA1327" s="179" t="str">
        <f t="shared" si="1747"/>
        <v>BA$16</v>
      </c>
      <c r="BB1327" s="179" t="str">
        <f t="shared" si="1747"/>
        <v>BB$16</v>
      </c>
      <c r="BC1327" s="179" t="str">
        <f t="shared" si="1747"/>
        <v>BC$16</v>
      </c>
      <c r="BD1327" s="179" t="str">
        <f t="shared" si="1747"/>
        <v>BD$16</v>
      </c>
      <c r="BE1327" s="179" t="str">
        <f t="shared" si="1747"/>
        <v>BE$16</v>
      </c>
      <c r="BF1327" s="179" t="str">
        <f t="shared" si="1747"/>
        <v>BF$16</v>
      </c>
      <c r="BG1327" s="179" t="str">
        <f t="shared" si="1747"/>
        <v>BG$16</v>
      </c>
      <c r="BH1327" s="179" t="str">
        <f t="shared" si="1747"/>
        <v>BH$16</v>
      </c>
      <c r="BI1327" s="179" t="str">
        <f t="shared" si="1747"/>
        <v>BI$16</v>
      </c>
      <c r="BJ1327" s="179" t="str">
        <f t="shared" si="1747"/>
        <v>BJ$16</v>
      </c>
      <c r="BK1327" s="179" t="str">
        <f t="shared" si="1747"/>
        <v>BK$16</v>
      </c>
      <c r="BL1327" s="179" t="str">
        <f t="shared" si="1747"/>
        <v>BL$16</v>
      </c>
      <c r="BM1327" s="179" t="str">
        <f t="shared" si="1747"/>
        <v>BM$16</v>
      </c>
      <c r="BN1327" s="179" t="str">
        <f t="shared" si="1747"/>
        <v>BN$16</v>
      </c>
      <c r="BO1327" s="179" t="str">
        <f t="shared" si="1747"/>
        <v>BO$16</v>
      </c>
      <c r="BP1327" s="179" t="str">
        <f t="shared" si="1747"/>
        <v>BP$16</v>
      </c>
      <c r="BQ1327" s="179" t="str">
        <f t="shared" si="1747"/>
        <v>BQ$16</v>
      </c>
      <c r="BR1327" s="179" t="str">
        <f t="shared" si="1747"/>
        <v>BR$16</v>
      </c>
      <c r="BS1327" s="179" t="str">
        <f t="shared" si="1747"/>
        <v>BS$16</v>
      </c>
      <c r="BT1327" s="179" t="str">
        <f t="shared" si="1747"/>
        <v>BT$16</v>
      </c>
      <c r="BU1327" s="179" t="str">
        <f t="shared" si="1747"/>
        <v>BU$16</v>
      </c>
      <c r="BV1327" s="179" t="str">
        <f t="shared" si="1747"/>
        <v>BV$16</v>
      </c>
      <c r="BW1327" s="179" t="str">
        <f t="shared" si="1747"/>
        <v>BW$16</v>
      </c>
      <c r="BX1327" s="179" t="str">
        <f t="shared" si="1747"/>
        <v>BX$16</v>
      </c>
      <c r="BY1327" s="179" t="str">
        <f t="shared" si="1747"/>
        <v>BY$16</v>
      </c>
      <c r="BZ1327" s="179" t="str">
        <f t="shared" si="1747"/>
        <v>BZ$16</v>
      </c>
      <c r="CA1327" s="179" t="str">
        <f t="shared" si="1747"/>
        <v>CA$16</v>
      </c>
      <c r="CB1327" s="179" t="str">
        <f t="shared" si="1747"/>
        <v>CB$16</v>
      </c>
      <c r="CC1327" s="179" t="str">
        <f t="shared" si="1747"/>
        <v>CC$16</v>
      </c>
      <c r="CD1327" s="179" t="str">
        <f t="shared" si="1747"/>
        <v>CD$16</v>
      </c>
      <c r="CE1327" s="179" t="str">
        <f t="shared" ref="CE1327:CL1327" si="1748">CE1313</f>
        <v>CE$16</v>
      </c>
      <c r="CF1327" s="179" t="str">
        <f t="shared" si="1748"/>
        <v>CF$16</v>
      </c>
      <c r="CG1327" s="179" t="str">
        <f t="shared" si="1748"/>
        <v>CG$16</v>
      </c>
      <c r="CH1327" s="179" t="str">
        <f t="shared" si="1748"/>
        <v>CH$16</v>
      </c>
      <c r="CI1327" s="179" t="str">
        <f t="shared" si="1748"/>
        <v>CI$16</v>
      </c>
      <c r="CJ1327" s="179" t="str">
        <f t="shared" si="1748"/>
        <v>CJ$16</v>
      </c>
      <c r="CK1327" s="179" t="str">
        <f t="shared" si="1748"/>
        <v>CK$16</v>
      </c>
      <c r="CL1327" s="179" t="str">
        <f t="shared" si="1748"/>
        <v>CL$16</v>
      </c>
      <c r="CN1327" s="78"/>
      <c r="CO1327" s="179" t="str">
        <f t="shared" ref="CO1327:DL1327" si="1749">CO1313</f>
        <v>CO$16</v>
      </c>
      <c r="CP1327" s="179" t="str">
        <f t="shared" si="1749"/>
        <v>CP$16</v>
      </c>
      <c r="CQ1327" s="179" t="str">
        <f t="shared" si="1749"/>
        <v>CQ$16</v>
      </c>
      <c r="CR1327" s="179" t="str">
        <f t="shared" si="1749"/>
        <v>CR$16</v>
      </c>
      <c r="CS1327" s="179" t="str">
        <f t="shared" si="1749"/>
        <v>CS$16</v>
      </c>
      <c r="CT1327" s="179" t="str">
        <f t="shared" si="1749"/>
        <v>CT$16</v>
      </c>
      <c r="CU1327" s="179" t="str">
        <f t="shared" si="1749"/>
        <v>CU$16</v>
      </c>
      <c r="CV1327" s="179" t="str">
        <f t="shared" si="1749"/>
        <v>CV$16</v>
      </c>
      <c r="CW1327" s="179" t="str">
        <f t="shared" si="1749"/>
        <v>CW$16</v>
      </c>
      <c r="CX1327" s="179" t="str">
        <f t="shared" si="1749"/>
        <v>CX$16</v>
      </c>
      <c r="CY1327" s="179" t="str">
        <f t="shared" si="1749"/>
        <v>CY$16</v>
      </c>
      <c r="CZ1327" s="179" t="str">
        <f t="shared" si="1749"/>
        <v>CZ$16</v>
      </c>
      <c r="DA1327" s="179" t="str">
        <f t="shared" si="1749"/>
        <v>DA$16</v>
      </c>
      <c r="DB1327" s="179" t="str">
        <f t="shared" si="1749"/>
        <v>DB$16</v>
      </c>
      <c r="DC1327" s="179" t="str">
        <f t="shared" si="1749"/>
        <v>DC$16</v>
      </c>
      <c r="DD1327" s="179" t="str">
        <f t="shared" si="1749"/>
        <v>DD$16</v>
      </c>
      <c r="DE1327" s="179" t="str">
        <f t="shared" si="1749"/>
        <v>DE$16</v>
      </c>
      <c r="DF1327" s="179" t="str">
        <f t="shared" si="1749"/>
        <v>DF$16</v>
      </c>
      <c r="DG1327" s="179" t="str">
        <f t="shared" si="1749"/>
        <v>DG$16</v>
      </c>
      <c r="DH1327" s="179" t="str">
        <f t="shared" si="1749"/>
        <v>DH$16</v>
      </c>
      <c r="DI1327" s="179" t="str">
        <f t="shared" si="1749"/>
        <v>DI$16</v>
      </c>
      <c r="DJ1327" s="179" t="str">
        <f t="shared" si="1749"/>
        <v>DJ$16</v>
      </c>
      <c r="DK1327" s="179" t="str">
        <f t="shared" si="1749"/>
        <v>DK$16</v>
      </c>
      <c r="DL1327" s="179" t="str">
        <f t="shared" si="1749"/>
        <v>DL$16</v>
      </c>
    </row>
    <row r="1328" spans="1:116" x14ac:dyDescent="0.35">
      <c r="B1328" t="s">
        <v>332</v>
      </c>
      <c r="D1328" t="s">
        <v>774</v>
      </c>
      <c r="E1328" s="8" t="str">
        <f t="shared" si="1744"/>
        <v>1328 GMV-S</v>
      </c>
      <c r="G1328" s="136" t="str">
        <f>G1314</f>
        <v>primary unit</v>
      </c>
      <c r="K1328" s="53"/>
      <c r="L1328" s="53"/>
      <c r="M1328" s="53"/>
      <c r="N1328" s="53"/>
      <c r="O1328" s="53"/>
      <c r="P1328" s="53"/>
      <c r="R1328" s="24"/>
      <c r="S1328" s="179" t="str">
        <f t="shared" ref="S1328:AX1328" si="1750">S1314</f>
        <v>S$17</v>
      </c>
      <c r="T1328" s="179" t="str">
        <f t="shared" si="1750"/>
        <v>T$17</v>
      </c>
      <c r="U1328" s="179" t="str">
        <f t="shared" si="1750"/>
        <v>U$17</v>
      </c>
      <c r="V1328" s="179" t="str">
        <f t="shared" si="1750"/>
        <v>V$17</v>
      </c>
      <c r="W1328" s="179" t="str">
        <f t="shared" si="1750"/>
        <v>W$17</v>
      </c>
      <c r="X1328" s="179" t="str">
        <f t="shared" si="1750"/>
        <v>X$17</v>
      </c>
      <c r="Y1328" s="179" t="str">
        <f t="shared" si="1750"/>
        <v>Y$17</v>
      </c>
      <c r="Z1328" s="179" t="str">
        <f t="shared" si="1750"/>
        <v>Z$17</v>
      </c>
      <c r="AA1328" s="179" t="str">
        <f t="shared" si="1750"/>
        <v>AA$17</v>
      </c>
      <c r="AB1328" s="179" t="str">
        <f t="shared" si="1750"/>
        <v>AB$17</v>
      </c>
      <c r="AC1328" s="179" t="str">
        <f t="shared" si="1750"/>
        <v>AC$17</v>
      </c>
      <c r="AD1328" s="179" t="str">
        <f t="shared" si="1750"/>
        <v>AD$17</v>
      </c>
      <c r="AE1328" s="179" t="str">
        <f t="shared" si="1750"/>
        <v>AE$17</v>
      </c>
      <c r="AF1328" s="179" t="str">
        <f t="shared" si="1750"/>
        <v>AF$17</v>
      </c>
      <c r="AG1328" s="179" t="str">
        <f t="shared" si="1750"/>
        <v>AG$17</v>
      </c>
      <c r="AH1328" s="179" t="str">
        <f t="shared" si="1750"/>
        <v>AH$17</v>
      </c>
      <c r="AI1328" s="179" t="str">
        <f t="shared" si="1750"/>
        <v>AI$17</v>
      </c>
      <c r="AJ1328" s="179" t="str">
        <f t="shared" si="1750"/>
        <v>AJ$17</v>
      </c>
      <c r="AK1328" s="179" t="str">
        <f t="shared" si="1750"/>
        <v>AK$17</v>
      </c>
      <c r="AL1328" s="179" t="str">
        <f t="shared" si="1750"/>
        <v>AL$17</v>
      </c>
      <c r="AM1328" s="179" t="str">
        <f t="shared" si="1750"/>
        <v>AM$17</v>
      </c>
      <c r="AN1328" s="179" t="str">
        <f t="shared" si="1750"/>
        <v>AN$17</v>
      </c>
      <c r="AO1328" s="179" t="str">
        <f t="shared" si="1750"/>
        <v>AO$17</v>
      </c>
      <c r="AP1328" s="179" t="str">
        <f t="shared" si="1750"/>
        <v>AP$17</v>
      </c>
      <c r="AQ1328" s="179" t="str">
        <f t="shared" si="1750"/>
        <v>AQ$17</v>
      </c>
      <c r="AR1328" s="179" t="str">
        <f t="shared" si="1750"/>
        <v>AR$17</v>
      </c>
      <c r="AS1328" s="179" t="str">
        <f t="shared" si="1750"/>
        <v>AS$17</v>
      </c>
      <c r="AT1328" s="179" t="str">
        <f t="shared" si="1750"/>
        <v>AT$17</v>
      </c>
      <c r="AU1328" s="179" t="str">
        <f t="shared" si="1750"/>
        <v>AU$17</v>
      </c>
      <c r="AV1328" s="179" t="str">
        <f t="shared" si="1750"/>
        <v>AV$17</v>
      </c>
      <c r="AW1328" s="179" t="str">
        <f t="shared" si="1750"/>
        <v>AW$17</v>
      </c>
      <c r="AX1328" s="179" t="str">
        <f t="shared" si="1750"/>
        <v>AX$17</v>
      </c>
      <c r="AY1328" s="179" t="str">
        <f t="shared" ref="AY1328:CD1328" si="1751">AY1314</f>
        <v>AY$17</v>
      </c>
      <c r="AZ1328" s="179" t="str">
        <f t="shared" si="1751"/>
        <v>AZ$17</v>
      </c>
      <c r="BA1328" s="179" t="str">
        <f t="shared" si="1751"/>
        <v>BA$17</v>
      </c>
      <c r="BB1328" s="179" t="str">
        <f t="shared" si="1751"/>
        <v>BB$17</v>
      </c>
      <c r="BC1328" s="179" t="str">
        <f t="shared" si="1751"/>
        <v>BC$17</v>
      </c>
      <c r="BD1328" s="179" t="str">
        <f t="shared" si="1751"/>
        <v>BD$17</v>
      </c>
      <c r="BE1328" s="179" t="str">
        <f t="shared" si="1751"/>
        <v>BE$17</v>
      </c>
      <c r="BF1328" s="179" t="str">
        <f t="shared" si="1751"/>
        <v>BF$17</v>
      </c>
      <c r="BG1328" s="179" t="str">
        <f t="shared" si="1751"/>
        <v>BG$17</v>
      </c>
      <c r="BH1328" s="179" t="str">
        <f t="shared" si="1751"/>
        <v>BH$17</v>
      </c>
      <c r="BI1328" s="179" t="str">
        <f t="shared" si="1751"/>
        <v>BI$17</v>
      </c>
      <c r="BJ1328" s="179" t="str">
        <f t="shared" si="1751"/>
        <v>BJ$17</v>
      </c>
      <c r="BK1328" s="179" t="str">
        <f t="shared" si="1751"/>
        <v>BK$17</v>
      </c>
      <c r="BL1328" s="179" t="str">
        <f t="shared" si="1751"/>
        <v>BL$17</v>
      </c>
      <c r="BM1328" s="179" t="str">
        <f t="shared" si="1751"/>
        <v>BM$17</v>
      </c>
      <c r="BN1328" s="179" t="str">
        <f t="shared" si="1751"/>
        <v>BN$17</v>
      </c>
      <c r="BO1328" s="179" t="str">
        <f t="shared" si="1751"/>
        <v>BO$17</v>
      </c>
      <c r="BP1328" s="179" t="str">
        <f t="shared" si="1751"/>
        <v>BP$17</v>
      </c>
      <c r="BQ1328" s="179" t="str">
        <f t="shared" si="1751"/>
        <v>BQ$17</v>
      </c>
      <c r="BR1328" s="179" t="str">
        <f t="shared" si="1751"/>
        <v>BR$17</v>
      </c>
      <c r="BS1328" s="179" t="str">
        <f t="shared" si="1751"/>
        <v>BS$17</v>
      </c>
      <c r="BT1328" s="179" t="str">
        <f t="shared" si="1751"/>
        <v>BT$17</v>
      </c>
      <c r="BU1328" s="179" t="str">
        <f t="shared" si="1751"/>
        <v>BU$17</v>
      </c>
      <c r="BV1328" s="179" t="str">
        <f t="shared" si="1751"/>
        <v>BV$17</v>
      </c>
      <c r="BW1328" s="179" t="str">
        <f t="shared" si="1751"/>
        <v>BW$17</v>
      </c>
      <c r="BX1328" s="179" t="str">
        <f t="shared" si="1751"/>
        <v>BX$17</v>
      </c>
      <c r="BY1328" s="179" t="str">
        <f t="shared" si="1751"/>
        <v>BY$17</v>
      </c>
      <c r="BZ1328" s="179" t="str">
        <f t="shared" si="1751"/>
        <v>BZ$17</v>
      </c>
      <c r="CA1328" s="179" t="str">
        <f t="shared" si="1751"/>
        <v>CA$17</v>
      </c>
      <c r="CB1328" s="179" t="str">
        <f t="shared" si="1751"/>
        <v>CB$17</v>
      </c>
      <c r="CC1328" s="179" t="str">
        <f t="shared" si="1751"/>
        <v>CC$17</v>
      </c>
      <c r="CD1328" s="179" t="str">
        <f t="shared" si="1751"/>
        <v>CD$17</v>
      </c>
      <c r="CE1328" s="179" t="str">
        <f t="shared" ref="CE1328:CL1328" si="1752">CE1314</f>
        <v>CE$17</v>
      </c>
      <c r="CF1328" s="179" t="str">
        <f t="shared" si="1752"/>
        <v>CF$17</v>
      </c>
      <c r="CG1328" s="179" t="str">
        <f t="shared" si="1752"/>
        <v>CG$17</v>
      </c>
      <c r="CH1328" s="179" t="str">
        <f t="shared" si="1752"/>
        <v>CH$17</v>
      </c>
      <c r="CI1328" s="179" t="str">
        <f t="shared" si="1752"/>
        <v>CI$17</v>
      </c>
      <c r="CJ1328" s="179" t="str">
        <f t="shared" si="1752"/>
        <v>CJ$17</v>
      </c>
      <c r="CK1328" s="179" t="str">
        <f t="shared" si="1752"/>
        <v>CK$17</v>
      </c>
      <c r="CL1328" s="179" t="str">
        <f t="shared" si="1752"/>
        <v>CL$17</v>
      </c>
      <c r="CO1328" s="179" t="str">
        <f t="shared" ref="CO1328:DL1328" si="1753">CO1314</f>
        <v>CO$17</v>
      </c>
      <c r="CP1328" s="179" t="str">
        <f t="shared" si="1753"/>
        <v>CP$17</v>
      </c>
      <c r="CQ1328" s="179" t="str">
        <f t="shared" si="1753"/>
        <v>CQ$17</v>
      </c>
      <c r="CR1328" s="179" t="str">
        <f t="shared" si="1753"/>
        <v>CR$17</v>
      </c>
      <c r="CS1328" s="179" t="str">
        <f t="shared" si="1753"/>
        <v>CS$17</v>
      </c>
      <c r="CT1328" s="179" t="str">
        <f t="shared" si="1753"/>
        <v>CT$17</v>
      </c>
      <c r="CU1328" s="179" t="str">
        <f t="shared" si="1753"/>
        <v>CU$17</v>
      </c>
      <c r="CV1328" s="179" t="str">
        <f t="shared" si="1753"/>
        <v>CV$17</v>
      </c>
      <c r="CW1328" s="179" t="str">
        <f t="shared" si="1753"/>
        <v>CW$17</v>
      </c>
      <c r="CX1328" s="179" t="str">
        <f t="shared" si="1753"/>
        <v>CX$17</v>
      </c>
      <c r="CY1328" s="179" t="str">
        <f t="shared" si="1753"/>
        <v>CY$17</v>
      </c>
      <c r="CZ1328" s="179" t="str">
        <f t="shared" si="1753"/>
        <v>CZ$17</v>
      </c>
      <c r="DA1328" s="179" t="str">
        <f t="shared" si="1753"/>
        <v>DA$17</v>
      </c>
      <c r="DB1328" s="179" t="str">
        <f t="shared" si="1753"/>
        <v>DB$17</v>
      </c>
      <c r="DC1328" s="179" t="str">
        <f t="shared" si="1753"/>
        <v>DC$17</v>
      </c>
      <c r="DD1328" s="179" t="str">
        <f t="shared" si="1753"/>
        <v>DD$17</v>
      </c>
      <c r="DE1328" s="179" t="str">
        <f t="shared" si="1753"/>
        <v>DE$17</v>
      </c>
      <c r="DF1328" s="179" t="str">
        <f t="shared" si="1753"/>
        <v>DF$17</v>
      </c>
      <c r="DG1328" s="179" t="str">
        <f t="shared" si="1753"/>
        <v>DG$17</v>
      </c>
      <c r="DH1328" s="179" t="str">
        <f t="shared" si="1753"/>
        <v>DH$17</v>
      </c>
      <c r="DI1328" s="179" t="str">
        <f t="shared" si="1753"/>
        <v>DI$17</v>
      </c>
      <c r="DJ1328" s="179" t="str">
        <f t="shared" si="1753"/>
        <v>DJ$17</v>
      </c>
      <c r="DK1328" s="179" t="str">
        <f t="shared" si="1753"/>
        <v>DK$17</v>
      </c>
      <c r="DL1328" s="179" t="str">
        <f t="shared" si="1753"/>
        <v>DL$17</v>
      </c>
    </row>
    <row r="1329" spans="1:116" x14ac:dyDescent="0.35">
      <c r="B1329" t="s">
        <v>332</v>
      </c>
      <c r="D1329" t="s">
        <v>774</v>
      </c>
      <c r="E1329" s="8" t="str">
        <f t="shared" si="1744"/>
        <v>1329 GMV-S</v>
      </c>
      <c r="G1329" s="136" t="str">
        <f>G1315</f>
        <v>Primary revenue driver</v>
      </c>
      <c r="H1329" s="12"/>
      <c r="I1329" s="60"/>
      <c r="J1329" s="60"/>
      <c r="K1329" s="15"/>
      <c r="L1329" s="15"/>
      <c r="M1329" s="15"/>
      <c r="N1329" s="15"/>
      <c r="O1329" s="15"/>
      <c r="P1329" s="15"/>
      <c r="R1329" s="15"/>
      <c r="S1329" s="179">
        <f t="shared" ref="S1329:AX1329" si="1754">S1315</f>
        <v>0</v>
      </c>
      <c r="T1329" s="179">
        <f t="shared" si="1754"/>
        <v>0</v>
      </c>
      <c r="U1329" s="179">
        <f t="shared" si="1754"/>
        <v>0</v>
      </c>
      <c r="V1329" s="179">
        <f t="shared" si="1754"/>
        <v>0</v>
      </c>
      <c r="W1329" s="179">
        <f t="shared" si="1754"/>
        <v>0</v>
      </c>
      <c r="X1329" s="179">
        <f t="shared" si="1754"/>
        <v>0</v>
      </c>
      <c r="Y1329" s="179">
        <f t="shared" si="1754"/>
        <v>0</v>
      </c>
      <c r="Z1329" s="179">
        <f t="shared" si="1754"/>
        <v>0</v>
      </c>
      <c r="AA1329" s="179">
        <f t="shared" si="1754"/>
        <v>0</v>
      </c>
      <c r="AB1329" s="179">
        <f t="shared" si="1754"/>
        <v>0</v>
      </c>
      <c r="AC1329" s="179">
        <f t="shared" si="1754"/>
        <v>0</v>
      </c>
      <c r="AD1329" s="179">
        <f t="shared" si="1754"/>
        <v>0</v>
      </c>
      <c r="AE1329" s="179">
        <f t="shared" si="1754"/>
        <v>0</v>
      </c>
      <c r="AF1329" s="179">
        <f t="shared" si="1754"/>
        <v>0</v>
      </c>
      <c r="AG1329" s="179">
        <f t="shared" si="1754"/>
        <v>0</v>
      </c>
      <c r="AH1329" s="179">
        <f t="shared" si="1754"/>
        <v>0</v>
      </c>
      <c r="AI1329" s="179">
        <f t="shared" si="1754"/>
        <v>0</v>
      </c>
      <c r="AJ1329" s="179">
        <f t="shared" si="1754"/>
        <v>0</v>
      </c>
      <c r="AK1329" s="179">
        <f t="shared" si="1754"/>
        <v>0</v>
      </c>
      <c r="AL1329" s="179">
        <f t="shared" si="1754"/>
        <v>0</v>
      </c>
      <c r="AM1329" s="179">
        <f t="shared" si="1754"/>
        <v>0</v>
      </c>
      <c r="AN1329" s="179">
        <f t="shared" si="1754"/>
        <v>0</v>
      </c>
      <c r="AO1329" s="179">
        <f t="shared" si="1754"/>
        <v>0</v>
      </c>
      <c r="AP1329" s="179">
        <f t="shared" si="1754"/>
        <v>0</v>
      </c>
      <c r="AQ1329" s="179">
        <f t="shared" si="1754"/>
        <v>0</v>
      </c>
      <c r="AR1329" s="179">
        <f t="shared" si="1754"/>
        <v>0</v>
      </c>
      <c r="AS1329" s="179">
        <f t="shared" si="1754"/>
        <v>0</v>
      </c>
      <c r="AT1329" s="179">
        <f t="shared" si="1754"/>
        <v>0</v>
      </c>
      <c r="AU1329" s="179">
        <f t="shared" si="1754"/>
        <v>0</v>
      </c>
      <c r="AV1329" s="179">
        <f t="shared" si="1754"/>
        <v>0</v>
      </c>
      <c r="AW1329" s="179">
        <f t="shared" si="1754"/>
        <v>0</v>
      </c>
      <c r="AX1329" s="179">
        <f t="shared" si="1754"/>
        <v>0</v>
      </c>
      <c r="AY1329" s="179">
        <f t="shared" ref="AY1329:CD1329" si="1755">AY1315</f>
        <v>0</v>
      </c>
      <c r="AZ1329" s="179">
        <f t="shared" si="1755"/>
        <v>0</v>
      </c>
      <c r="BA1329" s="179">
        <f t="shared" si="1755"/>
        <v>0</v>
      </c>
      <c r="BB1329" s="179">
        <f t="shared" si="1755"/>
        <v>0</v>
      </c>
      <c r="BC1329" s="179">
        <f t="shared" si="1755"/>
        <v>0</v>
      </c>
      <c r="BD1329" s="179">
        <f t="shared" si="1755"/>
        <v>0</v>
      </c>
      <c r="BE1329" s="179">
        <f t="shared" si="1755"/>
        <v>0</v>
      </c>
      <c r="BF1329" s="179">
        <f t="shared" si="1755"/>
        <v>0</v>
      </c>
      <c r="BG1329" s="179">
        <f t="shared" si="1755"/>
        <v>0</v>
      </c>
      <c r="BH1329" s="179">
        <f t="shared" si="1755"/>
        <v>0</v>
      </c>
      <c r="BI1329" s="179">
        <f t="shared" si="1755"/>
        <v>0</v>
      </c>
      <c r="BJ1329" s="179">
        <f t="shared" si="1755"/>
        <v>0</v>
      </c>
      <c r="BK1329" s="179">
        <f t="shared" si="1755"/>
        <v>0</v>
      </c>
      <c r="BL1329" s="179">
        <f t="shared" si="1755"/>
        <v>0</v>
      </c>
      <c r="BM1329" s="179">
        <f t="shared" si="1755"/>
        <v>0</v>
      </c>
      <c r="BN1329" s="179">
        <f t="shared" si="1755"/>
        <v>0</v>
      </c>
      <c r="BO1329" s="179">
        <f t="shared" si="1755"/>
        <v>0</v>
      </c>
      <c r="BP1329" s="179">
        <f t="shared" si="1755"/>
        <v>0</v>
      </c>
      <c r="BQ1329" s="179">
        <f t="shared" si="1755"/>
        <v>0</v>
      </c>
      <c r="BR1329" s="179">
        <f t="shared" si="1755"/>
        <v>0</v>
      </c>
      <c r="BS1329" s="179">
        <f t="shared" si="1755"/>
        <v>0</v>
      </c>
      <c r="BT1329" s="179">
        <f t="shared" si="1755"/>
        <v>0</v>
      </c>
      <c r="BU1329" s="179">
        <f t="shared" si="1755"/>
        <v>0</v>
      </c>
      <c r="BV1329" s="179">
        <f t="shared" si="1755"/>
        <v>0</v>
      </c>
      <c r="BW1329" s="179">
        <f t="shared" si="1755"/>
        <v>0</v>
      </c>
      <c r="BX1329" s="179">
        <f t="shared" si="1755"/>
        <v>0</v>
      </c>
      <c r="BY1329" s="179">
        <f t="shared" si="1755"/>
        <v>0</v>
      </c>
      <c r="BZ1329" s="179">
        <f t="shared" si="1755"/>
        <v>0</v>
      </c>
      <c r="CA1329" s="179">
        <f t="shared" si="1755"/>
        <v>0</v>
      </c>
      <c r="CB1329" s="179">
        <f t="shared" si="1755"/>
        <v>0</v>
      </c>
      <c r="CC1329" s="179">
        <f t="shared" si="1755"/>
        <v>0</v>
      </c>
      <c r="CD1329" s="179">
        <f t="shared" si="1755"/>
        <v>0</v>
      </c>
      <c r="CE1329" s="179">
        <f t="shared" ref="CE1329:CL1329" si="1756">CE1315</f>
        <v>0</v>
      </c>
      <c r="CF1329" s="179">
        <f t="shared" si="1756"/>
        <v>0</v>
      </c>
      <c r="CG1329" s="179">
        <f t="shared" si="1756"/>
        <v>0</v>
      </c>
      <c r="CH1329" s="179">
        <f t="shared" si="1756"/>
        <v>0</v>
      </c>
      <c r="CI1329" s="179">
        <f t="shared" si="1756"/>
        <v>0</v>
      </c>
      <c r="CJ1329" s="179">
        <f t="shared" si="1756"/>
        <v>0</v>
      </c>
      <c r="CK1329" s="179">
        <f t="shared" si="1756"/>
        <v>0</v>
      </c>
      <c r="CL1329" s="179">
        <f t="shared" si="1756"/>
        <v>0</v>
      </c>
      <c r="CN1329" s="60"/>
      <c r="CO1329" s="179">
        <f t="shared" ref="CO1329:DL1329" si="1757">CO1315</f>
        <v>0</v>
      </c>
      <c r="CP1329" s="179">
        <f t="shared" si="1757"/>
        <v>0</v>
      </c>
      <c r="CQ1329" s="179">
        <f t="shared" si="1757"/>
        <v>0</v>
      </c>
      <c r="CR1329" s="179">
        <f t="shared" si="1757"/>
        <v>0</v>
      </c>
      <c r="CS1329" s="179">
        <f t="shared" si="1757"/>
        <v>0</v>
      </c>
      <c r="CT1329" s="179">
        <f t="shared" si="1757"/>
        <v>0</v>
      </c>
      <c r="CU1329" s="179">
        <f t="shared" si="1757"/>
        <v>0</v>
      </c>
      <c r="CV1329" s="179">
        <f t="shared" si="1757"/>
        <v>0</v>
      </c>
      <c r="CW1329" s="179">
        <f t="shared" si="1757"/>
        <v>0</v>
      </c>
      <c r="CX1329" s="179">
        <f t="shared" si="1757"/>
        <v>0</v>
      </c>
      <c r="CY1329" s="179">
        <f t="shared" si="1757"/>
        <v>0</v>
      </c>
      <c r="CZ1329" s="179">
        <f t="shared" si="1757"/>
        <v>0</v>
      </c>
      <c r="DA1329" s="179">
        <f t="shared" si="1757"/>
        <v>0</v>
      </c>
      <c r="DB1329" s="179">
        <f t="shared" si="1757"/>
        <v>0</v>
      </c>
      <c r="DC1329" s="179">
        <f t="shared" si="1757"/>
        <v>0</v>
      </c>
      <c r="DD1329" s="179">
        <f t="shared" si="1757"/>
        <v>0</v>
      </c>
      <c r="DE1329" s="179">
        <f t="shared" si="1757"/>
        <v>0</v>
      </c>
      <c r="DF1329" s="179">
        <f t="shared" si="1757"/>
        <v>0</v>
      </c>
      <c r="DG1329" s="179">
        <f t="shared" si="1757"/>
        <v>0</v>
      </c>
      <c r="DH1329" s="179">
        <f t="shared" si="1757"/>
        <v>0</v>
      </c>
      <c r="DI1329" s="179">
        <f t="shared" si="1757"/>
        <v>0</v>
      </c>
      <c r="DJ1329" s="179">
        <f t="shared" si="1757"/>
        <v>0</v>
      </c>
      <c r="DK1329" s="179">
        <f t="shared" si="1757"/>
        <v>0</v>
      </c>
      <c r="DL1329" s="179">
        <f t="shared" si="1757"/>
        <v>0</v>
      </c>
    </row>
    <row r="1330" spans="1:116" x14ac:dyDescent="0.35">
      <c r="B1330" t="s">
        <v>332</v>
      </c>
      <c r="D1330" t="s">
        <v>774</v>
      </c>
      <c r="E1330" s="8" t="str">
        <f t="shared" si="1744"/>
        <v>1330 GMV-S</v>
      </c>
      <c r="G1330" s="136" t="str">
        <f>G1316</f>
        <v>Primary volume driver</v>
      </c>
      <c r="H1330" s="12"/>
      <c r="I1330" s="60"/>
      <c r="J1330" s="60"/>
      <c r="K1330" s="15"/>
      <c r="L1330" s="15"/>
      <c r="M1330" s="15"/>
      <c r="N1330" s="15"/>
      <c r="O1330" s="15"/>
      <c r="P1330" s="15"/>
      <c r="R1330" s="15"/>
      <c r="CN1330" s="60"/>
      <c r="CO1330" s="8"/>
      <c r="CP1330" s="8"/>
      <c r="CQ1330" s="8"/>
      <c r="CR1330" s="8"/>
      <c r="CS1330" s="8"/>
      <c r="CT1330" s="8"/>
      <c r="CU1330" s="8"/>
      <c r="CV1330" s="8"/>
      <c r="CW1330" s="8"/>
      <c r="CX1330" s="8"/>
      <c r="CY1330" s="8"/>
      <c r="CZ1330" s="8"/>
      <c r="DA1330" s="8"/>
      <c r="DB1330" s="8"/>
      <c r="DC1330" s="8"/>
      <c r="DD1330" s="8"/>
      <c r="DE1330" s="8"/>
      <c r="DF1330" s="8"/>
      <c r="DG1330" s="8"/>
      <c r="DH1330" s="8"/>
      <c r="DI1330" s="8"/>
      <c r="DJ1330" s="8"/>
      <c r="DK1330" s="8"/>
      <c r="DL1330" s="8"/>
    </row>
    <row r="1331" spans="1:116" x14ac:dyDescent="0.35">
      <c r="B1331" t="s">
        <v>332</v>
      </c>
      <c r="D1331" t="s">
        <v>774</v>
      </c>
      <c r="E1331" s="8" t="str">
        <f t="shared" ref="E1331" si="1758">ROW()&amp;" "&amp;D1331</f>
        <v>1331 GMV-S</v>
      </c>
      <c r="G1331" s="136" t="str">
        <f>G1321</f>
        <v>Secondary GMV:</v>
      </c>
      <c r="H1331" s="12"/>
      <c r="I1331" s="60"/>
      <c r="J1331" s="60"/>
      <c r="K1331" s="15"/>
      <c r="L1331" s="15"/>
      <c r="M1331" s="15"/>
      <c r="N1331" s="15"/>
      <c r="O1331" s="15"/>
      <c r="P1331" s="15"/>
      <c r="R1331" s="15"/>
      <c r="S1331" s="203" t="str">
        <f>ADDRESS(ROW(S1323),COLUMN(S1323),2)</f>
        <v>S$1323</v>
      </c>
      <c r="T1331" s="203" t="str">
        <f t="shared" ref="T1331:CE1331" si="1759">ADDRESS(ROW(T1323),COLUMN(T1323),2)</f>
        <v>T$1323</v>
      </c>
      <c r="U1331" s="203" t="str">
        <f t="shared" si="1759"/>
        <v>U$1323</v>
      </c>
      <c r="V1331" s="203" t="str">
        <f t="shared" si="1759"/>
        <v>V$1323</v>
      </c>
      <c r="W1331" s="203" t="str">
        <f t="shared" si="1759"/>
        <v>W$1323</v>
      </c>
      <c r="X1331" s="203" t="str">
        <f t="shared" si="1759"/>
        <v>X$1323</v>
      </c>
      <c r="Y1331" s="203" t="str">
        <f t="shared" si="1759"/>
        <v>Y$1323</v>
      </c>
      <c r="Z1331" s="203" t="str">
        <f t="shared" si="1759"/>
        <v>Z$1323</v>
      </c>
      <c r="AA1331" s="203" t="str">
        <f t="shared" si="1759"/>
        <v>AA$1323</v>
      </c>
      <c r="AB1331" s="203" t="str">
        <f t="shared" si="1759"/>
        <v>AB$1323</v>
      </c>
      <c r="AC1331" s="203" t="str">
        <f t="shared" si="1759"/>
        <v>AC$1323</v>
      </c>
      <c r="AD1331" s="203" t="str">
        <f t="shared" si="1759"/>
        <v>AD$1323</v>
      </c>
      <c r="AE1331" s="203" t="str">
        <f t="shared" si="1759"/>
        <v>AE$1323</v>
      </c>
      <c r="AF1331" s="203" t="str">
        <f t="shared" si="1759"/>
        <v>AF$1323</v>
      </c>
      <c r="AG1331" s="203" t="str">
        <f t="shared" si="1759"/>
        <v>AG$1323</v>
      </c>
      <c r="AH1331" s="203" t="str">
        <f t="shared" si="1759"/>
        <v>AH$1323</v>
      </c>
      <c r="AI1331" s="203" t="str">
        <f t="shared" si="1759"/>
        <v>AI$1323</v>
      </c>
      <c r="AJ1331" s="203" t="str">
        <f t="shared" si="1759"/>
        <v>AJ$1323</v>
      </c>
      <c r="AK1331" s="203" t="str">
        <f t="shared" si="1759"/>
        <v>AK$1323</v>
      </c>
      <c r="AL1331" s="203" t="str">
        <f t="shared" si="1759"/>
        <v>AL$1323</v>
      </c>
      <c r="AM1331" s="203" t="str">
        <f t="shared" si="1759"/>
        <v>AM$1323</v>
      </c>
      <c r="AN1331" s="203" t="str">
        <f t="shared" si="1759"/>
        <v>AN$1323</v>
      </c>
      <c r="AO1331" s="203" t="str">
        <f t="shared" si="1759"/>
        <v>AO$1323</v>
      </c>
      <c r="AP1331" s="203" t="str">
        <f t="shared" si="1759"/>
        <v>AP$1323</v>
      </c>
      <c r="AQ1331" s="203" t="str">
        <f t="shared" si="1759"/>
        <v>AQ$1323</v>
      </c>
      <c r="AR1331" s="203" t="str">
        <f t="shared" si="1759"/>
        <v>AR$1323</v>
      </c>
      <c r="AS1331" s="203" t="str">
        <f t="shared" si="1759"/>
        <v>AS$1323</v>
      </c>
      <c r="AT1331" s="203" t="str">
        <f t="shared" si="1759"/>
        <v>AT$1323</v>
      </c>
      <c r="AU1331" s="203" t="str">
        <f t="shared" si="1759"/>
        <v>AU$1323</v>
      </c>
      <c r="AV1331" s="203" t="str">
        <f t="shared" si="1759"/>
        <v>AV$1323</v>
      </c>
      <c r="AW1331" s="203" t="str">
        <f t="shared" si="1759"/>
        <v>AW$1323</v>
      </c>
      <c r="AX1331" s="203" t="str">
        <f t="shared" si="1759"/>
        <v>AX$1323</v>
      </c>
      <c r="AY1331" s="203" t="str">
        <f t="shared" si="1759"/>
        <v>AY$1323</v>
      </c>
      <c r="AZ1331" s="203" t="str">
        <f t="shared" si="1759"/>
        <v>AZ$1323</v>
      </c>
      <c r="BA1331" s="203" t="str">
        <f t="shared" si="1759"/>
        <v>BA$1323</v>
      </c>
      <c r="BB1331" s="203" t="str">
        <f t="shared" si="1759"/>
        <v>BB$1323</v>
      </c>
      <c r="BC1331" s="203" t="str">
        <f t="shared" si="1759"/>
        <v>BC$1323</v>
      </c>
      <c r="BD1331" s="203" t="str">
        <f t="shared" si="1759"/>
        <v>BD$1323</v>
      </c>
      <c r="BE1331" s="203" t="str">
        <f t="shared" si="1759"/>
        <v>BE$1323</v>
      </c>
      <c r="BF1331" s="203" t="str">
        <f t="shared" si="1759"/>
        <v>BF$1323</v>
      </c>
      <c r="BG1331" s="203" t="str">
        <f t="shared" si="1759"/>
        <v>BG$1323</v>
      </c>
      <c r="BH1331" s="203" t="str">
        <f t="shared" si="1759"/>
        <v>BH$1323</v>
      </c>
      <c r="BI1331" s="203" t="str">
        <f t="shared" si="1759"/>
        <v>BI$1323</v>
      </c>
      <c r="BJ1331" s="203" t="str">
        <f t="shared" si="1759"/>
        <v>BJ$1323</v>
      </c>
      <c r="BK1331" s="203" t="str">
        <f t="shared" si="1759"/>
        <v>BK$1323</v>
      </c>
      <c r="BL1331" s="203" t="str">
        <f t="shared" si="1759"/>
        <v>BL$1323</v>
      </c>
      <c r="BM1331" s="203" t="str">
        <f t="shared" si="1759"/>
        <v>BM$1323</v>
      </c>
      <c r="BN1331" s="203" t="str">
        <f t="shared" si="1759"/>
        <v>BN$1323</v>
      </c>
      <c r="BO1331" s="203" t="str">
        <f t="shared" si="1759"/>
        <v>BO$1323</v>
      </c>
      <c r="BP1331" s="203" t="str">
        <f t="shared" si="1759"/>
        <v>BP$1323</v>
      </c>
      <c r="BQ1331" s="203" t="str">
        <f t="shared" si="1759"/>
        <v>BQ$1323</v>
      </c>
      <c r="BR1331" s="203" t="str">
        <f t="shared" si="1759"/>
        <v>BR$1323</v>
      </c>
      <c r="BS1331" s="203" t="str">
        <f t="shared" si="1759"/>
        <v>BS$1323</v>
      </c>
      <c r="BT1331" s="203" t="str">
        <f t="shared" si="1759"/>
        <v>BT$1323</v>
      </c>
      <c r="BU1331" s="203" t="str">
        <f t="shared" si="1759"/>
        <v>BU$1323</v>
      </c>
      <c r="BV1331" s="203" t="str">
        <f t="shared" si="1759"/>
        <v>BV$1323</v>
      </c>
      <c r="BW1331" s="203" t="str">
        <f t="shared" si="1759"/>
        <v>BW$1323</v>
      </c>
      <c r="BX1331" s="203" t="str">
        <f t="shared" si="1759"/>
        <v>BX$1323</v>
      </c>
      <c r="BY1331" s="203" t="str">
        <f t="shared" si="1759"/>
        <v>BY$1323</v>
      </c>
      <c r="BZ1331" s="203" t="str">
        <f t="shared" si="1759"/>
        <v>BZ$1323</v>
      </c>
      <c r="CA1331" s="203" t="str">
        <f t="shared" si="1759"/>
        <v>CA$1323</v>
      </c>
      <c r="CB1331" s="203" t="str">
        <f t="shared" si="1759"/>
        <v>CB$1323</v>
      </c>
      <c r="CC1331" s="203" t="str">
        <f t="shared" si="1759"/>
        <v>CC$1323</v>
      </c>
      <c r="CD1331" s="203" t="str">
        <f t="shared" si="1759"/>
        <v>CD$1323</v>
      </c>
      <c r="CE1331" s="203" t="str">
        <f t="shared" si="1759"/>
        <v>CE$1323</v>
      </c>
      <c r="CF1331" s="203" t="str">
        <f t="shared" ref="CF1331:CL1331" si="1760">ADDRESS(ROW(CF1323),COLUMN(CF1323),2)</f>
        <v>CF$1323</v>
      </c>
      <c r="CG1331" s="203" t="str">
        <f t="shared" si="1760"/>
        <v>CG$1323</v>
      </c>
      <c r="CH1331" s="203" t="str">
        <f t="shared" si="1760"/>
        <v>CH$1323</v>
      </c>
      <c r="CI1331" s="203" t="str">
        <f t="shared" si="1760"/>
        <v>CI$1323</v>
      </c>
      <c r="CJ1331" s="203" t="str">
        <f t="shared" si="1760"/>
        <v>CJ$1323</v>
      </c>
      <c r="CK1331" s="203" t="str">
        <f t="shared" si="1760"/>
        <v>CK$1323</v>
      </c>
      <c r="CL1331" s="203" t="str">
        <f t="shared" si="1760"/>
        <v>CL$1323</v>
      </c>
      <c r="CN1331" s="60"/>
      <c r="CO1331" s="203" t="str">
        <f t="shared" ref="CO1331:DK1331" si="1761">ADDRESS(ROW(CO1323),COLUMN(CO1323),2)</f>
        <v>CO$1323</v>
      </c>
      <c r="CP1331" s="203" t="str">
        <f t="shared" si="1761"/>
        <v>CP$1323</v>
      </c>
      <c r="CQ1331" s="203" t="str">
        <f t="shared" si="1761"/>
        <v>CQ$1323</v>
      </c>
      <c r="CR1331" s="203" t="str">
        <f t="shared" si="1761"/>
        <v>CR$1323</v>
      </c>
      <c r="CS1331" s="203" t="str">
        <f t="shared" si="1761"/>
        <v>CS$1323</v>
      </c>
      <c r="CT1331" s="203" t="str">
        <f t="shared" si="1761"/>
        <v>CT$1323</v>
      </c>
      <c r="CU1331" s="203" t="str">
        <f t="shared" si="1761"/>
        <v>CU$1323</v>
      </c>
      <c r="CV1331" s="203" t="str">
        <f t="shared" si="1761"/>
        <v>CV$1323</v>
      </c>
      <c r="CW1331" s="203" t="str">
        <f t="shared" si="1761"/>
        <v>CW$1323</v>
      </c>
      <c r="CX1331" s="203" t="str">
        <f t="shared" si="1761"/>
        <v>CX$1323</v>
      </c>
      <c r="CY1331" s="203" t="str">
        <f t="shared" si="1761"/>
        <v>CY$1323</v>
      </c>
      <c r="CZ1331" s="203" t="str">
        <f t="shared" si="1761"/>
        <v>CZ$1323</v>
      </c>
      <c r="DA1331" s="203" t="str">
        <f t="shared" si="1761"/>
        <v>DA$1323</v>
      </c>
      <c r="DB1331" s="203" t="str">
        <f t="shared" si="1761"/>
        <v>DB$1323</v>
      </c>
      <c r="DC1331" s="203" t="str">
        <f t="shared" si="1761"/>
        <v>DC$1323</v>
      </c>
      <c r="DD1331" s="203" t="str">
        <f t="shared" si="1761"/>
        <v>DD$1323</v>
      </c>
      <c r="DE1331" s="203" t="str">
        <f t="shared" si="1761"/>
        <v>DE$1323</v>
      </c>
      <c r="DF1331" s="203" t="str">
        <f t="shared" si="1761"/>
        <v>DF$1323</v>
      </c>
      <c r="DG1331" s="203" t="str">
        <f t="shared" si="1761"/>
        <v>DG$1323</v>
      </c>
      <c r="DH1331" s="203" t="str">
        <f t="shared" si="1761"/>
        <v>DH$1323</v>
      </c>
      <c r="DI1331" s="203" t="str">
        <f t="shared" si="1761"/>
        <v>DI$1323</v>
      </c>
      <c r="DJ1331" s="203" t="str">
        <f t="shared" si="1761"/>
        <v>DJ$1323</v>
      </c>
      <c r="DK1331" s="203" t="str">
        <f t="shared" si="1761"/>
        <v>DK$1323</v>
      </c>
      <c r="DL1331" s="203" t="str">
        <f t="shared" ref="DL1331" si="1762">ADDRESS(ROW(DL1323),COLUMN(DL1323),2)</f>
        <v>DL$1323</v>
      </c>
    </row>
    <row r="1332" spans="1:116" x14ac:dyDescent="0.35">
      <c r="B1332" t="s">
        <v>332</v>
      </c>
      <c r="D1332" t="s">
        <v>774</v>
      </c>
      <c r="E1332" s="8" t="str">
        <f t="shared" si="1744"/>
        <v>1332 GMV-S</v>
      </c>
      <c r="G1332" s="241" t="str">
        <f>IFERROR(SUBSTITUTE(TRIM(MID(G1321, SEARCH("-", G1321) + 1, LEN(G1321))),":",""),"no unit")</f>
        <v>no unit</v>
      </c>
      <c r="H1332" s="12"/>
      <c r="I1332" s="60"/>
      <c r="J1332" s="60"/>
      <c r="K1332" s="15"/>
      <c r="L1332" s="15"/>
      <c r="M1332" s="15"/>
      <c r="N1332" s="15"/>
      <c r="O1332" s="15"/>
      <c r="P1332" s="15"/>
      <c r="R1332" s="15"/>
      <c r="S1332" s="179" t="str">
        <f t="shared" ref="S1332:AX1332" si="1763">S1318</f>
        <v>S$19</v>
      </c>
      <c r="T1332" s="179" t="str">
        <f t="shared" si="1763"/>
        <v>T$19</v>
      </c>
      <c r="U1332" s="179" t="str">
        <f t="shared" si="1763"/>
        <v>U$19</v>
      </c>
      <c r="V1332" s="179" t="str">
        <f t="shared" si="1763"/>
        <v>V$19</v>
      </c>
      <c r="W1332" s="179" t="str">
        <f t="shared" si="1763"/>
        <v>W$19</v>
      </c>
      <c r="X1332" s="179" t="str">
        <f t="shared" si="1763"/>
        <v>X$19</v>
      </c>
      <c r="Y1332" s="179" t="str">
        <f t="shared" si="1763"/>
        <v>Y$19</v>
      </c>
      <c r="Z1332" s="179" t="str">
        <f t="shared" si="1763"/>
        <v>Z$19</v>
      </c>
      <c r="AA1332" s="179" t="str">
        <f t="shared" si="1763"/>
        <v>AA$19</v>
      </c>
      <c r="AB1332" s="179" t="str">
        <f t="shared" si="1763"/>
        <v>AB$19</v>
      </c>
      <c r="AC1332" s="179" t="str">
        <f t="shared" si="1763"/>
        <v>AC$19</v>
      </c>
      <c r="AD1332" s="179" t="str">
        <f t="shared" si="1763"/>
        <v>AD$19</v>
      </c>
      <c r="AE1332" s="179" t="str">
        <f t="shared" si="1763"/>
        <v>AE$19</v>
      </c>
      <c r="AF1332" s="179" t="str">
        <f t="shared" si="1763"/>
        <v>AF$19</v>
      </c>
      <c r="AG1332" s="179" t="str">
        <f t="shared" si="1763"/>
        <v>AG$19</v>
      </c>
      <c r="AH1332" s="179" t="str">
        <f t="shared" si="1763"/>
        <v>AH$19</v>
      </c>
      <c r="AI1332" s="179" t="str">
        <f t="shared" si="1763"/>
        <v>AI$19</v>
      </c>
      <c r="AJ1332" s="179" t="str">
        <f t="shared" si="1763"/>
        <v>AJ$19</v>
      </c>
      <c r="AK1332" s="179" t="str">
        <f t="shared" si="1763"/>
        <v>AK$19</v>
      </c>
      <c r="AL1332" s="179" t="str">
        <f t="shared" si="1763"/>
        <v>AL$19</v>
      </c>
      <c r="AM1332" s="179" t="str">
        <f t="shared" si="1763"/>
        <v>AM$19</v>
      </c>
      <c r="AN1332" s="179" t="str">
        <f t="shared" si="1763"/>
        <v>AN$19</v>
      </c>
      <c r="AO1332" s="179" t="str">
        <f t="shared" si="1763"/>
        <v>AO$19</v>
      </c>
      <c r="AP1332" s="179" t="str">
        <f t="shared" si="1763"/>
        <v>AP$19</v>
      </c>
      <c r="AQ1332" s="179" t="str">
        <f t="shared" si="1763"/>
        <v>AQ$19</v>
      </c>
      <c r="AR1332" s="179" t="str">
        <f t="shared" si="1763"/>
        <v>AR$19</v>
      </c>
      <c r="AS1332" s="179" t="str">
        <f t="shared" si="1763"/>
        <v>AS$19</v>
      </c>
      <c r="AT1332" s="179" t="str">
        <f t="shared" si="1763"/>
        <v>AT$19</v>
      </c>
      <c r="AU1332" s="179" t="str">
        <f t="shared" si="1763"/>
        <v>AU$19</v>
      </c>
      <c r="AV1332" s="179" t="str">
        <f t="shared" si="1763"/>
        <v>AV$19</v>
      </c>
      <c r="AW1332" s="179" t="str">
        <f t="shared" si="1763"/>
        <v>AW$19</v>
      </c>
      <c r="AX1332" s="179" t="str">
        <f t="shared" si="1763"/>
        <v>AX$19</v>
      </c>
      <c r="AY1332" s="179" t="str">
        <f t="shared" ref="AY1332:CD1332" si="1764">AY1318</f>
        <v>AY$19</v>
      </c>
      <c r="AZ1332" s="179" t="str">
        <f t="shared" si="1764"/>
        <v>AZ$19</v>
      </c>
      <c r="BA1332" s="179" t="str">
        <f t="shared" si="1764"/>
        <v>BA$19</v>
      </c>
      <c r="BB1332" s="179" t="str">
        <f t="shared" si="1764"/>
        <v>BB$19</v>
      </c>
      <c r="BC1332" s="179" t="str">
        <f t="shared" si="1764"/>
        <v>BC$19</v>
      </c>
      <c r="BD1332" s="179" t="str">
        <f t="shared" si="1764"/>
        <v>BD$19</v>
      </c>
      <c r="BE1332" s="179" t="str">
        <f t="shared" si="1764"/>
        <v>BE$19</v>
      </c>
      <c r="BF1332" s="179" t="str">
        <f t="shared" si="1764"/>
        <v>BF$19</v>
      </c>
      <c r="BG1332" s="179" t="str">
        <f t="shared" si="1764"/>
        <v>BG$19</v>
      </c>
      <c r="BH1332" s="179" t="str">
        <f t="shared" si="1764"/>
        <v>BH$19</v>
      </c>
      <c r="BI1332" s="179" t="str">
        <f t="shared" si="1764"/>
        <v>BI$19</v>
      </c>
      <c r="BJ1332" s="179" t="str">
        <f t="shared" si="1764"/>
        <v>BJ$19</v>
      </c>
      <c r="BK1332" s="179" t="str">
        <f t="shared" si="1764"/>
        <v>BK$19</v>
      </c>
      <c r="BL1332" s="179" t="str">
        <f t="shared" si="1764"/>
        <v>BL$19</v>
      </c>
      <c r="BM1332" s="179" t="str">
        <f t="shared" si="1764"/>
        <v>BM$19</v>
      </c>
      <c r="BN1332" s="179" t="str">
        <f t="shared" si="1764"/>
        <v>BN$19</v>
      </c>
      <c r="BO1332" s="179" t="str">
        <f t="shared" si="1764"/>
        <v>BO$19</v>
      </c>
      <c r="BP1332" s="179" t="str">
        <f t="shared" si="1764"/>
        <v>BP$19</v>
      </c>
      <c r="BQ1332" s="179" t="str">
        <f t="shared" si="1764"/>
        <v>BQ$19</v>
      </c>
      <c r="BR1332" s="179" t="str">
        <f t="shared" si="1764"/>
        <v>BR$19</v>
      </c>
      <c r="BS1332" s="179" t="str">
        <f t="shared" si="1764"/>
        <v>BS$19</v>
      </c>
      <c r="BT1332" s="179" t="str">
        <f t="shared" si="1764"/>
        <v>BT$19</v>
      </c>
      <c r="BU1332" s="179" t="str">
        <f t="shared" si="1764"/>
        <v>BU$19</v>
      </c>
      <c r="BV1332" s="179" t="str">
        <f t="shared" si="1764"/>
        <v>BV$19</v>
      </c>
      <c r="BW1332" s="179" t="str">
        <f t="shared" si="1764"/>
        <v>BW$19</v>
      </c>
      <c r="BX1332" s="179" t="str">
        <f t="shared" si="1764"/>
        <v>BX$19</v>
      </c>
      <c r="BY1332" s="179" t="str">
        <f t="shared" si="1764"/>
        <v>BY$19</v>
      </c>
      <c r="BZ1332" s="179" t="str">
        <f t="shared" si="1764"/>
        <v>BZ$19</v>
      </c>
      <c r="CA1332" s="179" t="str">
        <f t="shared" si="1764"/>
        <v>CA$19</v>
      </c>
      <c r="CB1332" s="179" t="str">
        <f t="shared" si="1764"/>
        <v>CB$19</v>
      </c>
      <c r="CC1332" s="179" t="str">
        <f t="shared" si="1764"/>
        <v>CC$19</v>
      </c>
      <c r="CD1332" s="179" t="str">
        <f t="shared" si="1764"/>
        <v>CD$19</v>
      </c>
      <c r="CE1332" s="179" t="str">
        <f t="shared" ref="CE1332:CL1332" si="1765">CE1318</f>
        <v>CE$19</v>
      </c>
      <c r="CF1332" s="179" t="str">
        <f t="shared" si="1765"/>
        <v>CF$19</v>
      </c>
      <c r="CG1332" s="179" t="str">
        <f t="shared" si="1765"/>
        <v>CG$19</v>
      </c>
      <c r="CH1332" s="179" t="str">
        <f t="shared" si="1765"/>
        <v>CH$19</v>
      </c>
      <c r="CI1332" s="179" t="str">
        <f t="shared" si="1765"/>
        <v>CI$19</v>
      </c>
      <c r="CJ1332" s="179" t="str">
        <f t="shared" si="1765"/>
        <v>CJ$19</v>
      </c>
      <c r="CK1332" s="179" t="str">
        <f t="shared" si="1765"/>
        <v>CK$19</v>
      </c>
      <c r="CL1332" s="179" t="str">
        <f t="shared" si="1765"/>
        <v>CL$19</v>
      </c>
      <c r="CN1332" s="60"/>
      <c r="CO1332" s="179" t="str">
        <f t="shared" ref="CO1332:DL1332" si="1766">CO1318</f>
        <v>CO$19</v>
      </c>
      <c r="CP1332" s="179" t="str">
        <f t="shared" si="1766"/>
        <v>CP$19</v>
      </c>
      <c r="CQ1332" s="179" t="str">
        <f t="shared" si="1766"/>
        <v>CQ$19</v>
      </c>
      <c r="CR1332" s="179" t="str">
        <f t="shared" si="1766"/>
        <v>CR$19</v>
      </c>
      <c r="CS1332" s="179" t="str">
        <f t="shared" si="1766"/>
        <v>CS$19</v>
      </c>
      <c r="CT1332" s="179" t="str">
        <f t="shared" si="1766"/>
        <v>CT$19</v>
      </c>
      <c r="CU1332" s="179" t="str">
        <f t="shared" si="1766"/>
        <v>CU$19</v>
      </c>
      <c r="CV1332" s="179" t="str">
        <f t="shared" si="1766"/>
        <v>CV$19</v>
      </c>
      <c r="CW1332" s="179" t="str">
        <f t="shared" si="1766"/>
        <v>CW$19</v>
      </c>
      <c r="CX1332" s="179" t="str">
        <f t="shared" si="1766"/>
        <v>CX$19</v>
      </c>
      <c r="CY1332" s="179" t="str">
        <f t="shared" si="1766"/>
        <v>CY$19</v>
      </c>
      <c r="CZ1332" s="179" t="str">
        <f t="shared" si="1766"/>
        <v>CZ$19</v>
      </c>
      <c r="DA1332" s="179" t="str">
        <f t="shared" si="1766"/>
        <v>DA$19</v>
      </c>
      <c r="DB1332" s="179" t="str">
        <f t="shared" si="1766"/>
        <v>DB$19</v>
      </c>
      <c r="DC1332" s="179" t="str">
        <f t="shared" si="1766"/>
        <v>DC$19</v>
      </c>
      <c r="DD1332" s="179" t="str">
        <f t="shared" si="1766"/>
        <v>DD$19</v>
      </c>
      <c r="DE1332" s="179" t="str">
        <f t="shared" si="1766"/>
        <v>DE$19</v>
      </c>
      <c r="DF1332" s="179" t="str">
        <f t="shared" si="1766"/>
        <v>DF$19</v>
      </c>
      <c r="DG1332" s="179" t="str">
        <f t="shared" si="1766"/>
        <v>DG$19</v>
      </c>
      <c r="DH1332" s="179" t="str">
        <f t="shared" si="1766"/>
        <v>DH$19</v>
      </c>
      <c r="DI1332" s="179" t="str">
        <f t="shared" si="1766"/>
        <v>DI$19</v>
      </c>
      <c r="DJ1332" s="179" t="str">
        <f t="shared" si="1766"/>
        <v>DJ$19</v>
      </c>
      <c r="DK1332" s="179" t="str">
        <f t="shared" si="1766"/>
        <v>DK$19</v>
      </c>
      <c r="DL1332" s="179" t="str">
        <f t="shared" si="1766"/>
        <v>DL$19</v>
      </c>
    </row>
    <row r="1333" spans="1:116" x14ac:dyDescent="0.35">
      <c r="G1333" s="136" t="str">
        <f>G1319</f>
        <v>Secondary revenue driver</v>
      </c>
      <c r="CO1333" s="8"/>
      <c r="CP1333" s="8"/>
      <c r="CQ1333" s="8"/>
      <c r="CR1333" s="8"/>
      <c r="CS1333" s="8"/>
      <c r="CT1333" s="8"/>
      <c r="CU1333" s="8"/>
      <c r="CV1333" s="8"/>
      <c r="CW1333" s="8"/>
      <c r="CX1333" s="8"/>
      <c r="CY1333" s="8"/>
      <c r="CZ1333" s="8"/>
      <c r="DA1333" s="8"/>
      <c r="DB1333" s="8"/>
      <c r="DC1333" s="8"/>
      <c r="DD1333" s="8"/>
      <c r="DE1333" s="8"/>
      <c r="DF1333" s="8"/>
      <c r="DG1333" s="8"/>
      <c r="DH1333" s="8"/>
      <c r="DI1333" s="8"/>
      <c r="DJ1333" s="8"/>
      <c r="DK1333" s="8"/>
      <c r="DL1333" s="8"/>
    </row>
    <row r="1334" spans="1:116" x14ac:dyDescent="0.35">
      <c r="A1334" s="174"/>
      <c r="E1334" s="8"/>
      <c r="G1334" s="136" t="str">
        <f>G1320</f>
        <v>Secondary volume driver</v>
      </c>
      <c r="H1334" s="174"/>
      <c r="I1334" s="176"/>
      <c r="J1334" s="176"/>
      <c r="K1334" s="197"/>
      <c r="L1334" s="197"/>
      <c r="M1334" s="197"/>
      <c r="N1334" s="197"/>
      <c r="O1334" s="197"/>
      <c r="P1334" s="197"/>
      <c r="R1334" s="198"/>
      <c r="S1334" s="174"/>
      <c r="T1334" s="174"/>
      <c r="U1334" s="174"/>
      <c r="V1334" s="174"/>
      <c r="W1334" s="174"/>
      <c r="X1334" s="174"/>
      <c r="Y1334" s="174"/>
      <c r="Z1334" s="174"/>
      <c r="AA1334" s="174"/>
      <c r="AB1334" s="174"/>
      <c r="AC1334" s="174"/>
      <c r="AD1334" s="174"/>
      <c r="AE1334" s="174"/>
      <c r="AF1334" s="174"/>
      <c r="AG1334" s="174"/>
      <c r="AH1334" s="174"/>
      <c r="AI1334" s="174"/>
      <c r="AJ1334" s="174"/>
      <c r="AK1334" s="174"/>
      <c r="AL1334" s="174"/>
      <c r="AM1334" s="174"/>
      <c r="AN1334" s="174"/>
      <c r="AO1334" s="174"/>
      <c r="AP1334" s="174"/>
      <c r="AQ1334" s="174"/>
      <c r="AR1334" s="174"/>
      <c r="AS1334" s="174"/>
      <c r="AT1334" s="174"/>
      <c r="AU1334" s="174"/>
      <c r="AV1334" s="174"/>
      <c r="AW1334" s="174"/>
      <c r="AX1334" s="174"/>
      <c r="AY1334" s="174"/>
      <c r="AZ1334" s="174"/>
      <c r="BA1334" s="174"/>
      <c r="BB1334" s="174"/>
      <c r="BC1334" s="174"/>
      <c r="BD1334" s="174"/>
      <c r="BE1334" s="174"/>
      <c r="BF1334" s="174"/>
      <c r="BG1334" s="174"/>
      <c r="BH1334" s="174"/>
      <c r="BI1334" s="174"/>
      <c r="BJ1334" s="174"/>
      <c r="BK1334" s="174"/>
      <c r="BL1334" s="174"/>
      <c r="BM1334" s="174"/>
      <c r="BN1334" s="174"/>
      <c r="BO1334" s="174"/>
      <c r="BP1334" s="174"/>
      <c r="BQ1334" s="174"/>
      <c r="BR1334" s="174"/>
      <c r="BS1334" s="174"/>
      <c r="BT1334" s="174"/>
      <c r="BU1334" s="174"/>
      <c r="BV1334" s="174"/>
      <c r="BW1334" s="174"/>
      <c r="BX1334" s="174"/>
      <c r="BY1334" s="174"/>
      <c r="BZ1334" s="174"/>
      <c r="CA1334" s="174"/>
      <c r="CB1334" s="174"/>
      <c r="CC1334" s="174"/>
      <c r="CD1334" s="174"/>
      <c r="CE1334" s="174"/>
      <c r="CF1334" s="174"/>
      <c r="CG1334" s="174"/>
      <c r="CH1334" s="174"/>
      <c r="CI1334" s="174"/>
      <c r="CJ1334" s="174"/>
      <c r="CK1334" s="174"/>
      <c r="CL1334" s="174"/>
      <c r="CN1334" s="176"/>
      <c r="CO1334" s="174"/>
      <c r="CP1334" s="174"/>
      <c r="CQ1334" s="174"/>
      <c r="CR1334" s="174"/>
      <c r="CS1334" s="174"/>
      <c r="CT1334" s="174"/>
      <c r="CU1334" s="174"/>
      <c r="CV1334" s="174"/>
      <c r="CW1334" s="174"/>
      <c r="CX1334" s="174"/>
      <c r="CY1334" s="174"/>
      <c r="CZ1334" s="174"/>
      <c r="DA1334" s="174"/>
      <c r="DB1334" s="174"/>
      <c r="DC1334" s="174"/>
      <c r="DD1334" s="174"/>
      <c r="DE1334" s="174"/>
      <c r="DF1334" s="174"/>
      <c r="DG1334" s="174"/>
      <c r="DH1334" s="174"/>
      <c r="DI1334" s="174"/>
      <c r="DJ1334" s="174"/>
      <c r="DK1334" s="174"/>
      <c r="DL1334" s="174"/>
    </row>
    <row r="1335" spans="1:116" x14ac:dyDescent="0.35">
      <c r="A1335" s="174"/>
      <c r="E1335" s="8"/>
      <c r="H1335" s="174"/>
      <c r="I1335" s="176"/>
      <c r="J1335" s="176"/>
      <c r="K1335" s="197"/>
      <c r="L1335" s="197"/>
      <c r="M1335" s="197"/>
      <c r="N1335" s="197"/>
      <c r="O1335" s="197"/>
      <c r="P1335" s="197"/>
      <c r="R1335" s="198"/>
      <c r="S1335" s="174"/>
      <c r="T1335" s="174"/>
      <c r="U1335" s="174"/>
      <c r="V1335" s="174"/>
      <c r="W1335" s="174"/>
      <c r="X1335" s="174"/>
      <c r="Y1335" s="174"/>
      <c r="Z1335" s="174"/>
      <c r="AA1335" s="174"/>
      <c r="AB1335" s="174"/>
      <c r="AC1335" s="174"/>
      <c r="AD1335" s="174"/>
      <c r="AE1335" s="174"/>
      <c r="AF1335" s="174"/>
      <c r="AG1335" s="174"/>
      <c r="AH1335" s="174"/>
      <c r="AI1335" s="174"/>
      <c r="AJ1335" s="174"/>
      <c r="AK1335" s="174"/>
      <c r="AL1335" s="174"/>
      <c r="AM1335" s="174"/>
      <c r="AN1335" s="174"/>
      <c r="AO1335" s="174"/>
      <c r="AP1335" s="174"/>
      <c r="AQ1335" s="174"/>
      <c r="AR1335" s="174"/>
      <c r="AS1335" s="174"/>
      <c r="AT1335" s="174"/>
      <c r="AU1335" s="174"/>
      <c r="AV1335" s="174"/>
      <c r="AW1335" s="174"/>
      <c r="AX1335" s="174"/>
      <c r="AY1335" s="174"/>
      <c r="AZ1335" s="174"/>
      <c r="BA1335" s="174"/>
      <c r="BB1335" s="174"/>
      <c r="BC1335" s="174"/>
      <c r="BD1335" s="174"/>
      <c r="BE1335" s="174"/>
      <c r="BF1335" s="174"/>
      <c r="BG1335" s="174"/>
      <c r="BH1335" s="174"/>
      <c r="BI1335" s="174"/>
      <c r="BJ1335" s="174"/>
      <c r="BK1335" s="174"/>
      <c r="BL1335" s="174"/>
      <c r="BM1335" s="174"/>
      <c r="BN1335" s="174"/>
      <c r="BO1335" s="174"/>
      <c r="BP1335" s="174"/>
      <c r="BQ1335" s="174"/>
      <c r="BR1335" s="174"/>
      <c r="BS1335" s="174"/>
      <c r="BT1335" s="174"/>
      <c r="BU1335" s="174"/>
      <c r="BV1335" s="174"/>
      <c r="BW1335" s="174"/>
      <c r="BX1335" s="174"/>
      <c r="BY1335" s="174"/>
      <c r="BZ1335" s="174"/>
      <c r="CA1335" s="174"/>
      <c r="CB1335" s="174"/>
      <c r="CC1335" s="174"/>
      <c r="CD1335" s="174"/>
      <c r="CE1335" s="174"/>
      <c r="CF1335" s="174"/>
      <c r="CG1335" s="174"/>
      <c r="CH1335" s="174"/>
      <c r="CI1335" s="174"/>
      <c r="CJ1335" s="174"/>
      <c r="CK1335" s="174"/>
      <c r="CL1335" s="174"/>
      <c r="CN1335" s="176"/>
      <c r="CO1335" s="174"/>
      <c r="CP1335" s="174"/>
      <c r="CQ1335" s="174"/>
      <c r="CR1335" s="174"/>
      <c r="CS1335" s="174"/>
      <c r="CT1335" s="174"/>
      <c r="CU1335" s="174"/>
      <c r="CV1335" s="174"/>
      <c r="CW1335" s="174"/>
      <c r="CX1335" s="174"/>
      <c r="CY1335" s="174"/>
      <c r="CZ1335" s="174"/>
      <c r="DA1335" s="174"/>
      <c r="DB1335" s="174"/>
      <c r="DC1335" s="174"/>
      <c r="DD1335" s="174"/>
      <c r="DE1335" s="174"/>
      <c r="DF1335" s="174"/>
      <c r="DG1335" s="174"/>
      <c r="DH1335" s="174"/>
      <c r="DI1335" s="174"/>
      <c r="DJ1335" s="174"/>
      <c r="DK1335" s="174"/>
      <c r="DL1335" s="174"/>
    </row>
    <row r="1336" spans="1:116" x14ac:dyDescent="0.35">
      <c r="A1336" s="174"/>
      <c r="E1336" s="8"/>
      <c r="G1336" s="175" t="s">
        <v>490</v>
      </c>
      <c r="H1336" s="174"/>
      <c r="I1336" s="176"/>
      <c r="J1336" s="176"/>
      <c r="K1336" s="197"/>
      <c r="L1336" s="197"/>
      <c r="M1336" s="197"/>
      <c r="N1336" s="197"/>
      <c r="O1336" s="197"/>
      <c r="P1336" s="197"/>
      <c r="R1336" s="198"/>
      <c r="S1336" s="199" t="str">
        <f t="shared" ref="S1336:AX1336" si="1767">S$20</f>
        <v>S$16</v>
      </c>
      <c r="T1336" s="199" t="str">
        <f t="shared" si="1767"/>
        <v>T$16</v>
      </c>
      <c r="U1336" s="199" t="str">
        <f t="shared" si="1767"/>
        <v>U$16</v>
      </c>
      <c r="V1336" s="199" t="str">
        <f t="shared" si="1767"/>
        <v>V$16</v>
      </c>
      <c r="W1336" s="199" t="str">
        <f t="shared" si="1767"/>
        <v>W$16</v>
      </c>
      <c r="X1336" s="199" t="str">
        <f t="shared" si="1767"/>
        <v>X$16</v>
      </c>
      <c r="Y1336" s="199" t="str">
        <f t="shared" si="1767"/>
        <v>Y$16</v>
      </c>
      <c r="Z1336" s="199" t="str">
        <f t="shared" si="1767"/>
        <v>Z$16</v>
      </c>
      <c r="AA1336" s="199" t="str">
        <f t="shared" si="1767"/>
        <v>AA$16</v>
      </c>
      <c r="AB1336" s="199" t="str">
        <f t="shared" si="1767"/>
        <v>AB$16</v>
      </c>
      <c r="AC1336" s="199" t="str">
        <f t="shared" si="1767"/>
        <v>AC$16</v>
      </c>
      <c r="AD1336" s="199" t="str">
        <f t="shared" si="1767"/>
        <v>AD$16</v>
      </c>
      <c r="AE1336" s="199" t="str">
        <f t="shared" si="1767"/>
        <v>AE$16</v>
      </c>
      <c r="AF1336" s="199" t="str">
        <f t="shared" si="1767"/>
        <v>AF$16</v>
      </c>
      <c r="AG1336" s="199" t="str">
        <f t="shared" si="1767"/>
        <v>AG$16</v>
      </c>
      <c r="AH1336" s="199" t="str">
        <f t="shared" si="1767"/>
        <v>AH$16</v>
      </c>
      <c r="AI1336" s="199" t="str">
        <f t="shared" si="1767"/>
        <v>AI$16</v>
      </c>
      <c r="AJ1336" s="199" t="str">
        <f t="shared" si="1767"/>
        <v>AJ$16</v>
      </c>
      <c r="AK1336" s="199" t="str">
        <f t="shared" si="1767"/>
        <v>AK$16</v>
      </c>
      <c r="AL1336" s="199" t="str">
        <f t="shared" si="1767"/>
        <v>AL$16</v>
      </c>
      <c r="AM1336" s="199" t="str">
        <f t="shared" si="1767"/>
        <v>AM$16</v>
      </c>
      <c r="AN1336" s="199" t="str">
        <f t="shared" si="1767"/>
        <v>AN$16</v>
      </c>
      <c r="AO1336" s="199" t="str">
        <f t="shared" si="1767"/>
        <v>AO$16</v>
      </c>
      <c r="AP1336" s="199" t="str">
        <f t="shared" si="1767"/>
        <v>AP$16</v>
      </c>
      <c r="AQ1336" s="199" t="str">
        <f t="shared" si="1767"/>
        <v>AQ$16</v>
      </c>
      <c r="AR1336" s="199" t="str">
        <f t="shared" si="1767"/>
        <v>AR$16</v>
      </c>
      <c r="AS1336" s="199" t="str">
        <f t="shared" si="1767"/>
        <v>AS$16</v>
      </c>
      <c r="AT1336" s="199" t="str">
        <f t="shared" si="1767"/>
        <v>AT$16</v>
      </c>
      <c r="AU1336" s="199" t="str">
        <f t="shared" si="1767"/>
        <v>AU$16</v>
      </c>
      <c r="AV1336" s="199" t="str">
        <f t="shared" si="1767"/>
        <v>AV$16</v>
      </c>
      <c r="AW1336" s="199" t="str">
        <f t="shared" si="1767"/>
        <v>AW$16</v>
      </c>
      <c r="AX1336" s="199" t="str">
        <f t="shared" si="1767"/>
        <v>AX$16</v>
      </c>
      <c r="AY1336" s="199" t="str">
        <f t="shared" ref="AY1336:CD1336" si="1768">AY$20</f>
        <v>AY$16</v>
      </c>
      <c r="AZ1336" s="199" t="str">
        <f t="shared" si="1768"/>
        <v>AZ$16</v>
      </c>
      <c r="BA1336" s="199" t="str">
        <f t="shared" si="1768"/>
        <v>BA$16</v>
      </c>
      <c r="BB1336" s="199" t="str">
        <f t="shared" si="1768"/>
        <v>BB$16</v>
      </c>
      <c r="BC1336" s="199" t="str">
        <f t="shared" si="1768"/>
        <v>BC$16</v>
      </c>
      <c r="BD1336" s="199" t="str">
        <f t="shared" si="1768"/>
        <v>BD$16</v>
      </c>
      <c r="BE1336" s="199" t="str">
        <f t="shared" si="1768"/>
        <v>BE$16</v>
      </c>
      <c r="BF1336" s="199" t="str">
        <f t="shared" si="1768"/>
        <v>BF$16</v>
      </c>
      <c r="BG1336" s="199" t="str">
        <f t="shared" si="1768"/>
        <v>BG$16</v>
      </c>
      <c r="BH1336" s="199" t="str">
        <f t="shared" si="1768"/>
        <v>BH$16</v>
      </c>
      <c r="BI1336" s="199" t="str">
        <f t="shared" si="1768"/>
        <v>BI$16</v>
      </c>
      <c r="BJ1336" s="199" t="str">
        <f t="shared" si="1768"/>
        <v>BJ$16</v>
      </c>
      <c r="BK1336" s="199" t="str">
        <f t="shared" si="1768"/>
        <v>BK$16</v>
      </c>
      <c r="BL1336" s="199" t="str">
        <f t="shared" si="1768"/>
        <v>BL$16</v>
      </c>
      <c r="BM1336" s="199" t="str">
        <f t="shared" si="1768"/>
        <v>BM$16</v>
      </c>
      <c r="BN1336" s="199" t="str">
        <f t="shared" si="1768"/>
        <v>BN$16</v>
      </c>
      <c r="BO1336" s="199" t="str">
        <f t="shared" si="1768"/>
        <v>BO$16</v>
      </c>
      <c r="BP1336" s="199" t="str">
        <f t="shared" si="1768"/>
        <v>BP$16</v>
      </c>
      <c r="BQ1336" s="199" t="str">
        <f t="shared" si="1768"/>
        <v>BQ$16</v>
      </c>
      <c r="BR1336" s="199" t="str">
        <f t="shared" si="1768"/>
        <v>BR$16</v>
      </c>
      <c r="BS1336" s="199" t="str">
        <f t="shared" si="1768"/>
        <v>BS$16</v>
      </c>
      <c r="BT1336" s="199" t="str">
        <f t="shared" si="1768"/>
        <v>BT$16</v>
      </c>
      <c r="BU1336" s="199" t="str">
        <f t="shared" si="1768"/>
        <v>BU$16</v>
      </c>
      <c r="BV1336" s="199" t="str">
        <f t="shared" si="1768"/>
        <v>BV$16</v>
      </c>
      <c r="BW1336" s="199" t="str">
        <f t="shared" si="1768"/>
        <v>BW$16</v>
      </c>
      <c r="BX1336" s="199" t="str">
        <f t="shared" si="1768"/>
        <v>BX$16</v>
      </c>
      <c r="BY1336" s="199" t="str">
        <f t="shared" si="1768"/>
        <v>BY$16</v>
      </c>
      <c r="BZ1336" s="199" t="str">
        <f t="shared" si="1768"/>
        <v>BZ$16</v>
      </c>
      <c r="CA1336" s="199" t="str">
        <f t="shared" si="1768"/>
        <v>CA$16</v>
      </c>
      <c r="CB1336" s="199" t="str">
        <f t="shared" si="1768"/>
        <v>CB$16</v>
      </c>
      <c r="CC1336" s="199" t="str">
        <f t="shared" si="1768"/>
        <v>CC$16</v>
      </c>
      <c r="CD1336" s="199" t="str">
        <f t="shared" si="1768"/>
        <v>CD$16</v>
      </c>
      <c r="CE1336" s="199" t="str">
        <f t="shared" ref="CE1336:CL1336" si="1769">CE$20</f>
        <v>CE$16</v>
      </c>
      <c r="CF1336" s="199" t="str">
        <f t="shared" si="1769"/>
        <v>CF$16</v>
      </c>
      <c r="CG1336" s="199" t="str">
        <f t="shared" si="1769"/>
        <v>CG$16</v>
      </c>
      <c r="CH1336" s="199" t="str">
        <f t="shared" si="1769"/>
        <v>CH$16</v>
      </c>
      <c r="CI1336" s="199" t="str">
        <f t="shared" si="1769"/>
        <v>CI$16</v>
      </c>
      <c r="CJ1336" s="199" t="str">
        <f t="shared" si="1769"/>
        <v>CJ$16</v>
      </c>
      <c r="CK1336" s="199" t="str">
        <f t="shared" si="1769"/>
        <v>CK$16</v>
      </c>
      <c r="CL1336" s="199" t="str">
        <f t="shared" si="1769"/>
        <v>CL$16</v>
      </c>
      <c r="CN1336" s="176"/>
      <c r="CO1336" s="199" t="str">
        <f t="shared" ref="CO1336:DL1336" si="1770">CO$20</f>
        <v>CO$16</v>
      </c>
      <c r="CP1336" s="199" t="str">
        <f t="shared" si="1770"/>
        <v>CP$16</v>
      </c>
      <c r="CQ1336" s="199" t="str">
        <f t="shared" si="1770"/>
        <v>CQ$16</v>
      </c>
      <c r="CR1336" s="199" t="str">
        <f t="shared" si="1770"/>
        <v>CR$16</v>
      </c>
      <c r="CS1336" s="199" t="str">
        <f t="shared" si="1770"/>
        <v>CS$16</v>
      </c>
      <c r="CT1336" s="199" t="str">
        <f t="shared" si="1770"/>
        <v>CT$16</v>
      </c>
      <c r="CU1336" s="199" t="str">
        <f t="shared" si="1770"/>
        <v>CU$16</v>
      </c>
      <c r="CV1336" s="199" t="str">
        <f t="shared" si="1770"/>
        <v>CV$16</v>
      </c>
      <c r="CW1336" s="199" t="str">
        <f t="shared" si="1770"/>
        <v>CW$16</v>
      </c>
      <c r="CX1336" s="199" t="str">
        <f t="shared" si="1770"/>
        <v>CX$16</v>
      </c>
      <c r="CY1336" s="199" t="str">
        <f t="shared" si="1770"/>
        <v>CY$16</v>
      </c>
      <c r="CZ1336" s="199" t="str">
        <f t="shared" si="1770"/>
        <v>CZ$16</v>
      </c>
      <c r="DA1336" s="199" t="str">
        <f t="shared" si="1770"/>
        <v>DA$16</v>
      </c>
      <c r="DB1336" s="199" t="str">
        <f t="shared" si="1770"/>
        <v>DB$16</v>
      </c>
      <c r="DC1336" s="199" t="str">
        <f t="shared" si="1770"/>
        <v>DC$16</v>
      </c>
      <c r="DD1336" s="199" t="str">
        <f t="shared" si="1770"/>
        <v>DD$16</v>
      </c>
      <c r="DE1336" s="199" t="str">
        <f t="shared" si="1770"/>
        <v>DE$16</v>
      </c>
      <c r="DF1336" s="199" t="str">
        <f t="shared" si="1770"/>
        <v>DF$16</v>
      </c>
      <c r="DG1336" s="199" t="str">
        <f t="shared" si="1770"/>
        <v>DG$16</v>
      </c>
      <c r="DH1336" s="199" t="str">
        <f t="shared" si="1770"/>
        <v>DH$16</v>
      </c>
      <c r="DI1336" s="199" t="str">
        <f t="shared" si="1770"/>
        <v>DI$16</v>
      </c>
      <c r="DJ1336" s="199" t="str">
        <f t="shared" si="1770"/>
        <v>DJ$16</v>
      </c>
      <c r="DK1336" s="199" t="str">
        <f t="shared" si="1770"/>
        <v>DK$16</v>
      </c>
      <c r="DL1336" s="199" t="str">
        <f t="shared" si="1770"/>
        <v>DL$16</v>
      </c>
    </row>
    <row r="1337" spans="1:116" x14ac:dyDescent="0.35">
      <c r="A1337" s="174"/>
      <c r="E1337" s="8"/>
      <c r="G1337" s="175" t="s">
        <v>492</v>
      </c>
      <c r="H1337" s="200"/>
      <c r="I1337" s="201"/>
      <c r="J1337" s="201"/>
      <c r="K1337" s="202"/>
      <c r="L1337" s="202"/>
      <c r="M1337" s="202"/>
      <c r="N1337" s="202"/>
      <c r="O1337" s="202"/>
      <c r="P1337" s="202"/>
      <c r="R1337" s="202"/>
      <c r="S1337" s="199" t="str">
        <f t="shared" ref="S1337:AX1337" si="1771">S$21</f>
        <v>S$17</v>
      </c>
      <c r="T1337" s="199" t="str">
        <f t="shared" si="1771"/>
        <v>T$17</v>
      </c>
      <c r="U1337" s="199" t="str">
        <f t="shared" si="1771"/>
        <v>U$17</v>
      </c>
      <c r="V1337" s="199" t="str">
        <f t="shared" si="1771"/>
        <v>V$17</v>
      </c>
      <c r="W1337" s="199" t="str">
        <f t="shared" si="1771"/>
        <v>W$17</v>
      </c>
      <c r="X1337" s="199" t="str">
        <f t="shared" si="1771"/>
        <v>X$17</v>
      </c>
      <c r="Y1337" s="199" t="str">
        <f t="shared" si="1771"/>
        <v>Y$17</v>
      </c>
      <c r="Z1337" s="199" t="str">
        <f t="shared" si="1771"/>
        <v>Z$17</v>
      </c>
      <c r="AA1337" s="199" t="str">
        <f t="shared" si="1771"/>
        <v>AA$17</v>
      </c>
      <c r="AB1337" s="199" t="str">
        <f t="shared" si="1771"/>
        <v>AB$17</v>
      </c>
      <c r="AC1337" s="199" t="str">
        <f t="shared" si="1771"/>
        <v>AC$17</v>
      </c>
      <c r="AD1337" s="199" t="str">
        <f t="shared" si="1771"/>
        <v>AD$17</v>
      </c>
      <c r="AE1337" s="199" t="str">
        <f t="shared" si="1771"/>
        <v>AE$17</v>
      </c>
      <c r="AF1337" s="199" t="str">
        <f t="shared" si="1771"/>
        <v>AF$17</v>
      </c>
      <c r="AG1337" s="199" t="str">
        <f t="shared" si="1771"/>
        <v>AG$17</v>
      </c>
      <c r="AH1337" s="199" t="str">
        <f t="shared" si="1771"/>
        <v>AH$17</v>
      </c>
      <c r="AI1337" s="199" t="str">
        <f t="shared" si="1771"/>
        <v>AI$17</v>
      </c>
      <c r="AJ1337" s="199" t="str">
        <f t="shared" si="1771"/>
        <v>AJ$17</v>
      </c>
      <c r="AK1337" s="199" t="str">
        <f t="shared" si="1771"/>
        <v>AK$17</v>
      </c>
      <c r="AL1337" s="199" t="str">
        <f t="shared" si="1771"/>
        <v>AL$17</v>
      </c>
      <c r="AM1337" s="199" t="str">
        <f t="shared" si="1771"/>
        <v>AM$17</v>
      </c>
      <c r="AN1337" s="199" t="str">
        <f t="shared" si="1771"/>
        <v>AN$17</v>
      </c>
      <c r="AO1337" s="199" t="str">
        <f t="shared" si="1771"/>
        <v>AO$17</v>
      </c>
      <c r="AP1337" s="199" t="str">
        <f t="shared" si="1771"/>
        <v>AP$17</v>
      </c>
      <c r="AQ1337" s="199" t="str">
        <f t="shared" si="1771"/>
        <v>AQ$17</v>
      </c>
      <c r="AR1337" s="199" t="str">
        <f t="shared" si="1771"/>
        <v>AR$17</v>
      </c>
      <c r="AS1337" s="199" t="str">
        <f t="shared" si="1771"/>
        <v>AS$17</v>
      </c>
      <c r="AT1337" s="199" t="str">
        <f t="shared" si="1771"/>
        <v>AT$17</v>
      </c>
      <c r="AU1337" s="199" t="str">
        <f t="shared" si="1771"/>
        <v>AU$17</v>
      </c>
      <c r="AV1337" s="199" t="str">
        <f t="shared" si="1771"/>
        <v>AV$17</v>
      </c>
      <c r="AW1337" s="199" t="str">
        <f t="shared" si="1771"/>
        <v>AW$17</v>
      </c>
      <c r="AX1337" s="199" t="str">
        <f t="shared" si="1771"/>
        <v>AX$17</v>
      </c>
      <c r="AY1337" s="199" t="str">
        <f t="shared" ref="AY1337:CD1337" si="1772">AY$21</f>
        <v>AY$17</v>
      </c>
      <c r="AZ1337" s="199" t="str">
        <f t="shared" si="1772"/>
        <v>AZ$17</v>
      </c>
      <c r="BA1337" s="199" t="str">
        <f t="shared" si="1772"/>
        <v>BA$17</v>
      </c>
      <c r="BB1337" s="199" t="str">
        <f t="shared" si="1772"/>
        <v>BB$17</v>
      </c>
      <c r="BC1337" s="199" t="str">
        <f t="shared" si="1772"/>
        <v>BC$17</v>
      </c>
      <c r="BD1337" s="199" t="str">
        <f t="shared" si="1772"/>
        <v>BD$17</v>
      </c>
      <c r="BE1337" s="199" t="str">
        <f t="shared" si="1772"/>
        <v>BE$17</v>
      </c>
      <c r="BF1337" s="199" t="str">
        <f t="shared" si="1772"/>
        <v>BF$17</v>
      </c>
      <c r="BG1337" s="199" t="str">
        <f t="shared" si="1772"/>
        <v>BG$17</v>
      </c>
      <c r="BH1337" s="199" t="str">
        <f t="shared" si="1772"/>
        <v>BH$17</v>
      </c>
      <c r="BI1337" s="199" t="str">
        <f t="shared" si="1772"/>
        <v>BI$17</v>
      </c>
      <c r="BJ1337" s="199" t="str">
        <f t="shared" si="1772"/>
        <v>BJ$17</v>
      </c>
      <c r="BK1337" s="199" t="str">
        <f t="shared" si="1772"/>
        <v>BK$17</v>
      </c>
      <c r="BL1337" s="199" t="str">
        <f t="shared" si="1772"/>
        <v>BL$17</v>
      </c>
      <c r="BM1337" s="199" t="str">
        <f t="shared" si="1772"/>
        <v>BM$17</v>
      </c>
      <c r="BN1337" s="199" t="str">
        <f t="shared" si="1772"/>
        <v>BN$17</v>
      </c>
      <c r="BO1337" s="199" t="str">
        <f t="shared" si="1772"/>
        <v>BO$17</v>
      </c>
      <c r="BP1337" s="199" t="str">
        <f t="shared" si="1772"/>
        <v>BP$17</v>
      </c>
      <c r="BQ1337" s="199" t="str">
        <f t="shared" si="1772"/>
        <v>BQ$17</v>
      </c>
      <c r="BR1337" s="199" t="str">
        <f t="shared" si="1772"/>
        <v>BR$17</v>
      </c>
      <c r="BS1337" s="199" t="str">
        <f t="shared" si="1772"/>
        <v>BS$17</v>
      </c>
      <c r="BT1337" s="199" t="str">
        <f t="shared" si="1772"/>
        <v>BT$17</v>
      </c>
      <c r="BU1337" s="199" t="str">
        <f t="shared" si="1772"/>
        <v>BU$17</v>
      </c>
      <c r="BV1337" s="199" t="str">
        <f t="shared" si="1772"/>
        <v>BV$17</v>
      </c>
      <c r="BW1337" s="199" t="str">
        <f t="shared" si="1772"/>
        <v>BW$17</v>
      </c>
      <c r="BX1337" s="199" t="str">
        <f t="shared" si="1772"/>
        <v>BX$17</v>
      </c>
      <c r="BY1337" s="199" t="str">
        <f t="shared" si="1772"/>
        <v>BY$17</v>
      </c>
      <c r="BZ1337" s="199" t="str">
        <f t="shared" si="1772"/>
        <v>BZ$17</v>
      </c>
      <c r="CA1337" s="199" t="str">
        <f t="shared" si="1772"/>
        <v>CA$17</v>
      </c>
      <c r="CB1337" s="199" t="str">
        <f t="shared" si="1772"/>
        <v>CB$17</v>
      </c>
      <c r="CC1337" s="199" t="str">
        <f t="shared" si="1772"/>
        <v>CC$17</v>
      </c>
      <c r="CD1337" s="199" t="str">
        <f t="shared" si="1772"/>
        <v>CD$17</v>
      </c>
      <c r="CE1337" s="199" t="str">
        <f t="shared" ref="CE1337:CL1337" si="1773">CE$21</f>
        <v>CE$17</v>
      </c>
      <c r="CF1337" s="199" t="str">
        <f t="shared" si="1773"/>
        <v>CF$17</v>
      </c>
      <c r="CG1337" s="199" t="str">
        <f t="shared" si="1773"/>
        <v>CG$17</v>
      </c>
      <c r="CH1337" s="199" t="str">
        <f t="shared" si="1773"/>
        <v>CH$17</v>
      </c>
      <c r="CI1337" s="199" t="str">
        <f t="shared" si="1773"/>
        <v>CI$17</v>
      </c>
      <c r="CJ1337" s="199" t="str">
        <f t="shared" si="1773"/>
        <v>CJ$17</v>
      </c>
      <c r="CK1337" s="199" t="str">
        <f t="shared" si="1773"/>
        <v>CK$17</v>
      </c>
      <c r="CL1337" s="199" t="str">
        <f t="shared" si="1773"/>
        <v>CL$17</v>
      </c>
      <c r="CN1337" s="201"/>
      <c r="CO1337" s="199" t="str">
        <f t="shared" ref="CO1337:DL1337" si="1774">CO$21</f>
        <v>CO$17</v>
      </c>
      <c r="CP1337" s="199" t="str">
        <f t="shared" si="1774"/>
        <v>CP$17</v>
      </c>
      <c r="CQ1337" s="199" t="str">
        <f t="shared" si="1774"/>
        <v>CQ$17</v>
      </c>
      <c r="CR1337" s="199" t="str">
        <f t="shared" si="1774"/>
        <v>CR$17</v>
      </c>
      <c r="CS1337" s="199" t="str">
        <f t="shared" si="1774"/>
        <v>CS$17</v>
      </c>
      <c r="CT1337" s="199" t="str">
        <f t="shared" si="1774"/>
        <v>CT$17</v>
      </c>
      <c r="CU1337" s="199" t="str">
        <f t="shared" si="1774"/>
        <v>CU$17</v>
      </c>
      <c r="CV1337" s="199" t="str">
        <f t="shared" si="1774"/>
        <v>CV$17</v>
      </c>
      <c r="CW1337" s="199" t="str">
        <f t="shared" si="1774"/>
        <v>CW$17</v>
      </c>
      <c r="CX1337" s="199" t="str">
        <f t="shared" si="1774"/>
        <v>CX$17</v>
      </c>
      <c r="CY1337" s="199" t="str">
        <f t="shared" si="1774"/>
        <v>CY$17</v>
      </c>
      <c r="CZ1337" s="199" t="str">
        <f t="shared" si="1774"/>
        <v>CZ$17</v>
      </c>
      <c r="DA1337" s="199" t="str">
        <f t="shared" si="1774"/>
        <v>DA$17</v>
      </c>
      <c r="DB1337" s="199" t="str">
        <f t="shared" si="1774"/>
        <v>DB$17</v>
      </c>
      <c r="DC1337" s="199" t="str">
        <f t="shared" si="1774"/>
        <v>DC$17</v>
      </c>
      <c r="DD1337" s="199" t="str">
        <f t="shared" si="1774"/>
        <v>DD$17</v>
      </c>
      <c r="DE1337" s="199" t="str">
        <f t="shared" si="1774"/>
        <v>DE$17</v>
      </c>
      <c r="DF1337" s="199" t="str">
        <f t="shared" si="1774"/>
        <v>DF$17</v>
      </c>
      <c r="DG1337" s="199" t="str">
        <f t="shared" si="1774"/>
        <v>DG$17</v>
      </c>
      <c r="DH1337" s="199" t="str">
        <f t="shared" si="1774"/>
        <v>DH$17</v>
      </c>
      <c r="DI1337" s="199" t="str">
        <f t="shared" si="1774"/>
        <v>DI$17</v>
      </c>
      <c r="DJ1337" s="199" t="str">
        <f t="shared" si="1774"/>
        <v>DJ$17</v>
      </c>
      <c r="DK1337" s="199" t="str">
        <f t="shared" si="1774"/>
        <v>DK$17</v>
      </c>
      <c r="DL1337" s="199" t="str">
        <f t="shared" si="1774"/>
        <v>DL$17</v>
      </c>
    </row>
    <row r="1338" spans="1:116" x14ac:dyDescent="0.35">
      <c r="A1338" s="174"/>
      <c r="E1338" s="8"/>
      <c r="G1338" s="175" t="s">
        <v>461</v>
      </c>
      <c r="H1338" s="200"/>
      <c r="I1338" s="201"/>
      <c r="J1338" s="201"/>
      <c r="K1338" s="202"/>
      <c r="L1338" s="202"/>
      <c r="M1338" s="202"/>
      <c r="N1338" s="202"/>
      <c r="O1338" s="202"/>
      <c r="P1338" s="202"/>
      <c r="R1338" s="202"/>
      <c r="S1338" s="190"/>
      <c r="T1338" s="190"/>
      <c r="U1338" s="190"/>
      <c r="V1338" s="190"/>
      <c r="W1338" s="190"/>
      <c r="X1338" s="190"/>
      <c r="Y1338" s="190"/>
      <c r="Z1338" s="190"/>
      <c r="AA1338" s="190"/>
      <c r="AB1338" s="190"/>
      <c r="AC1338" s="190"/>
      <c r="AD1338" s="190"/>
      <c r="AE1338" s="190"/>
      <c r="AF1338" s="190"/>
      <c r="AG1338" s="190"/>
      <c r="AH1338" s="190"/>
      <c r="AI1338" s="190"/>
      <c r="AJ1338" s="190"/>
      <c r="AK1338" s="190"/>
      <c r="AL1338" s="190"/>
      <c r="AM1338" s="190"/>
      <c r="AN1338" s="190"/>
      <c r="AO1338" s="190"/>
      <c r="AP1338" s="190"/>
      <c r="AQ1338" s="190"/>
      <c r="AR1338" s="190"/>
      <c r="AS1338" s="190"/>
      <c r="AT1338" s="190"/>
      <c r="AU1338" s="190"/>
      <c r="AV1338" s="190"/>
      <c r="AW1338" s="190"/>
      <c r="AX1338" s="190"/>
      <c r="AY1338" s="190"/>
      <c r="AZ1338" s="190"/>
      <c r="BA1338" s="190"/>
      <c r="BB1338" s="190"/>
      <c r="BC1338" s="190"/>
      <c r="BD1338" s="190"/>
      <c r="BE1338" s="190"/>
      <c r="BF1338" s="190"/>
      <c r="BG1338" s="190"/>
      <c r="BH1338" s="190"/>
      <c r="BI1338" s="190"/>
      <c r="BJ1338" s="190"/>
      <c r="BK1338" s="190"/>
      <c r="BL1338" s="190"/>
      <c r="BM1338" s="190"/>
      <c r="BN1338" s="190"/>
      <c r="BO1338" s="190"/>
      <c r="BP1338" s="190"/>
      <c r="BQ1338" s="190"/>
      <c r="BR1338" s="190"/>
      <c r="BS1338" s="190"/>
      <c r="BT1338" s="190"/>
      <c r="BU1338" s="190"/>
      <c r="BV1338" s="190"/>
      <c r="BW1338" s="190"/>
      <c r="BX1338" s="190"/>
      <c r="BY1338" s="190"/>
      <c r="BZ1338" s="190"/>
      <c r="CA1338" s="190"/>
      <c r="CB1338" s="190"/>
      <c r="CC1338" s="190"/>
      <c r="CD1338" s="190"/>
      <c r="CE1338" s="190"/>
      <c r="CF1338" s="190"/>
      <c r="CG1338" s="190"/>
      <c r="CH1338" s="190"/>
      <c r="CI1338" s="190"/>
      <c r="CJ1338" s="190"/>
      <c r="CK1338" s="190"/>
      <c r="CL1338" s="190"/>
      <c r="CN1338" s="201"/>
      <c r="CO1338" s="190"/>
      <c r="CP1338" s="190"/>
      <c r="CQ1338" s="190"/>
      <c r="CR1338" s="190"/>
      <c r="CS1338" s="190"/>
      <c r="CT1338" s="190"/>
      <c r="CU1338" s="190"/>
      <c r="CV1338" s="190"/>
      <c r="CW1338" s="190"/>
      <c r="CX1338" s="190"/>
      <c r="CY1338" s="190"/>
      <c r="CZ1338" s="190"/>
      <c r="DA1338" s="190"/>
      <c r="DB1338" s="190"/>
      <c r="DC1338" s="190"/>
      <c r="DD1338" s="190"/>
      <c r="DE1338" s="190"/>
      <c r="DF1338" s="190"/>
      <c r="DG1338" s="190"/>
      <c r="DH1338" s="190"/>
      <c r="DI1338" s="190"/>
      <c r="DJ1338" s="190"/>
      <c r="DK1338" s="190"/>
      <c r="DL1338" s="190"/>
    </row>
    <row r="1339" spans="1:116" x14ac:dyDescent="0.35">
      <c r="A1339" s="174"/>
      <c r="E1339" s="8"/>
      <c r="G1339" s="175" t="s">
        <v>462</v>
      </c>
      <c r="H1339" s="200"/>
      <c r="I1339" s="201"/>
      <c r="J1339" s="201"/>
      <c r="K1339" s="202"/>
      <c r="L1339" s="202"/>
      <c r="M1339" s="202"/>
      <c r="N1339" s="202"/>
      <c r="O1339" s="202"/>
      <c r="P1339" s="202"/>
      <c r="R1339" s="202"/>
      <c r="S1339" s="190"/>
      <c r="T1339" s="190"/>
      <c r="U1339" s="190"/>
      <c r="V1339" s="190"/>
      <c r="W1339" s="190"/>
      <c r="X1339" s="190"/>
      <c r="Y1339" s="190"/>
      <c r="Z1339" s="190"/>
      <c r="AA1339" s="190"/>
      <c r="AB1339" s="190"/>
      <c r="AC1339" s="190"/>
      <c r="AD1339" s="190"/>
      <c r="AE1339" s="190"/>
      <c r="AF1339" s="190"/>
      <c r="AG1339" s="190"/>
      <c r="AH1339" s="190"/>
      <c r="AI1339" s="190"/>
      <c r="AJ1339" s="190"/>
      <c r="AK1339" s="190"/>
      <c r="AL1339" s="190"/>
      <c r="AM1339" s="190"/>
      <c r="AN1339" s="190"/>
      <c r="AO1339" s="190"/>
      <c r="AP1339" s="190"/>
      <c r="AQ1339" s="190"/>
      <c r="AR1339" s="190"/>
      <c r="AS1339" s="190"/>
      <c r="AT1339" s="190"/>
      <c r="AU1339" s="190"/>
      <c r="AV1339" s="190"/>
      <c r="AW1339" s="190"/>
      <c r="AX1339" s="190"/>
      <c r="AY1339" s="190"/>
      <c r="AZ1339" s="190"/>
      <c r="BA1339" s="190"/>
      <c r="BB1339" s="190"/>
      <c r="BC1339" s="190"/>
      <c r="BD1339" s="190"/>
      <c r="BE1339" s="190"/>
      <c r="BF1339" s="190"/>
      <c r="BG1339" s="190"/>
      <c r="BH1339" s="190"/>
      <c r="BI1339" s="190"/>
      <c r="BJ1339" s="190"/>
      <c r="BK1339" s="190"/>
      <c r="BL1339" s="190"/>
      <c r="BM1339" s="190"/>
      <c r="BN1339" s="190"/>
      <c r="BO1339" s="190"/>
      <c r="BP1339" s="190"/>
      <c r="BQ1339" s="190"/>
      <c r="BR1339" s="190"/>
      <c r="BS1339" s="190"/>
      <c r="BT1339" s="190"/>
      <c r="BU1339" s="190"/>
      <c r="BV1339" s="190"/>
      <c r="BW1339" s="190"/>
      <c r="BX1339" s="190"/>
      <c r="BY1339" s="190"/>
      <c r="BZ1339" s="190"/>
      <c r="CA1339" s="190"/>
      <c r="CB1339" s="190"/>
      <c r="CC1339" s="190"/>
      <c r="CD1339" s="190"/>
      <c r="CE1339" s="190"/>
      <c r="CF1339" s="190"/>
      <c r="CG1339" s="190"/>
      <c r="CH1339" s="190"/>
      <c r="CI1339" s="190"/>
      <c r="CJ1339" s="190"/>
      <c r="CK1339" s="190"/>
      <c r="CL1339" s="190"/>
      <c r="CN1339" s="201"/>
      <c r="CO1339" s="190"/>
      <c r="CP1339" s="190"/>
      <c r="CQ1339" s="190"/>
      <c r="CR1339" s="190"/>
      <c r="CS1339" s="190"/>
      <c r="CT1339" s="190"/>
      <c r="CU1339" s="190"/>
      <c r="CV1339" s="190"/>
      <c r="CW1339" s="190"/>
      <c r="CX1339" s="190"/>
      <c r="CY1339" s="190"/>
      <c r="CZ1339" s="190"/>
      <c r="DA1339" s="190"/>
      <c r="DB1339" s="190"/>
      <c r="DC1339" s="190"/>
      <c r="DD1339" s="190"/>
      <c r="DE1339" s="190"/>
      <c r="DF1339" s="190"/>
      <c r="DG1339" s="190"/>
      <c r="DH1339" s="190"/>
      <c r="DI1339" s="190"/>
      <c r="DJ1339" s="190"/>
      <c r="DK1339" s="190"/>
      <c r="DL1339" s="190"/>
    </row>
    <row r="1340" spans="1:116" x14ac:dyDescent="0.35">
      <c r="A1340" s="174"/>
      <c r="E1340" s="8"/>
      <c r="G1340" s="175" t="s">
        <v>491</v>
      </c>
      <c r="H1340" s="200"/>
      <c r="I1340" s="201"/>
      <c r="J1340" s="201"/>
      <c r="K1340" s="202"/>
      <c r="L1340" s="202"/>
      <c r="M1340" s="202"/>
      <c r="N1340" s="202"/>
      <c r="O1340" s="202"/>
      <c r="P1340" s="202"/>
      <c r="R1340" s="202"/>
      <c r="S1340" s="190" t="str">
        <f t="shared" ref="S1340:AX1340" si="1775">S$22</f>
        <v>S$18</v>
      </c>
      <c r="T1340" s="190" t="str">
        <f t="shared" si="1775"/>
        <v>T$18</v>
      </c>
      <c r="U1340" s="190" t="str">
        <f t="shared" si="1775"/>
        <v>U$18</v>
      </c>
      <c r="V1340" s="190" t="str">
        <f t="shared" si="1775"/>
        <v>V$18</v>
      </c>
      <c r="W1340" s="190" t="str">
        <f t="shared" si="1775"/>
        <v>W$18</v>
      </c>
      <c r="X1340" s="190" t="str">
        <f t="shared" si="1775"/>
        <v>X$18</v>
      </c>
      <c r="Y1340" s="190" t="str">
        <f t="shared" si="1775"/>
        <v>Y$18</v>
      </c>
      <c r="Z1340" s="190" t="str">
        <f t="shared" si="1775"/>
        <v>Z$18</v>
      </c>
      <c r="AA1340" s="190" t="str">
        <f t="shared" si="1775"/>
        <v>AA$18</v>
      </c>
      <c r="AB1340" s="190" t="str">
        <f t="shared" si="1775"/>
        <v>AB$18</v>
      </c>
      <c r="AC1340" s="190" t="str">
        <f t="shared" si="1775"/>
        <v>AC$18</v>
      </c>
      <c r="AD1340" s="190" t="str">
        <f t="shared" si="1775"/>
        <v>AD$18</v>
      </c>
      <c r="AE1340" s="190" t="str">
        <f t="shared" si="1775"/>
        <v>AE$18</v>
      </c>
      <c r="AF1340" s="190" t="str">
        <f t="shared" si="1775"/>
        <v>AF$18</v>
      </c>
      <c r="AG1340" s="190" t="str">
        <f t="shared" si="1775"/>
        <v>AG$18</v>
      </c>
      <c r="AH1340" s="190" t="str">
        <f t="shared" si="1775"/>
        <v>AH$18</v>
      </c>
      <c r="AI1340" s="190" t="str">
        <f t="shared" si="1775"/>
        <v>AI$18</v>
      </c>
      <c r="AJ1340" s="190" t="str">
        <f t="shared" si="1775"/>
        <v>AJ$18</v>
      </c>
      <c r="AK1340" s="190" t="str">
        <f t="shared" si="1775"/>
        <v>AK$18</v>
      </c>
      <c r="AL1340" s="190" t="str">
        <f t="shared" si="1775"/>
        <v>AL$18</v>
      </c>
      <c r="AM1340" s="190" t="str">
        <f t="shared" si="1775"/>
        <v>AM$18</v>
      </c>
      <c r="AN1340" s="190" t="str">
        <f t="shared" si="1775"/>
        <v>AN$18</v>
      </c>
      <c r="AO1340" s="190" t="str">
        <f t="shared" si="1775"/>
        <v>AO$18</v>
      </c>
      <c r="AP1340" s="190" t="str">
        <f t="shared" si="1775"/>
        <v>AP$18</v>
      </c>
      <c r="AQ1340" s="190" t="str">
        <f t="shared" si="1775"/>
        <v>AQ$18</v>
      </c>
      <c r="AR1340" s="190" t="str">
        <f t="shared" si="1775"/>
        <v>AR$18</v>
      </c>
      <c r="AS1340" s="190" t="str">
        <f t="shared" si="1775"/>
        <v>AS$18</v>
      </c>
      <c r="AT1340" s="190" t="str">
        <f t="shared" si="1775"/>
        <v>AT$18</v>
      </c>
      <c r="AU1340" s="190" t="str">
        <f t="shared" si="1775"/>
        <v>AU$18</v>
      </c>
      <c r="AV1340" s="190" t="str">
        <f t="shared" si="1775"/>
        <v>AV$18</v>
      </c>
      <c r="AW1340" s="190" t="str">
        <f t="shared" si="1775"/>
        <v>AW$18</v>
      </c>
      <c r="AX1340" s="190" t="str">
        <f t="shared" si="1775"/>
        <v>AX$18</v>
      </c>
      <c r="AY1340" s="190" t="str">
        <f t="shared" ref="AY1340:CD1340" si="1776">AY$22</f>
        <v>AY$18</v>
      </c>
      <c r="AZ1340" s="190" t="str">
        <f t="shared" si="1776"/>
        <v>AZ$18</v>
      </c>
      <c r="BA1340" s="190" t="str">
        <f t="shared" si="1776"/>
        <v>BA$18</v>
      </c>
      <c r="BB1340" s="190" t="str">
        <f t="shared" si="1776"/>
        <v>BB$18</v>
      </c>
      <c r="BC1340" s="190" t="str">
        <f t="shared" si="1776"/>
        <v>BC$18</v>
      </c>
      <c r="BD1340" s="190" t="str">
        <f t="shared" si="1776"/>
        <v>BD$18</v>
      </c>
      <c r="BE1340" s="190" t="str">
        <f t="shared" si="1776"/>
        <v>BE$18</v>
      </c>
      <c r="BF1340" s="190" t="str">
        <f t="shared" si="1776"/>
        <v>BF$18</v>
      </c>
      <c r="BG1340" s="190" t="str">
        <f t="shared" si="1776"/>
        <v>BG$18</v>
      </c>
      <c r="BH1340" s="190" t="str">
        <f t="shared" si="1776"/>
        <v>BH$18</v>
      </c>
      <c r="BI1340" s="190" t="str">
        <f t="shared" si="1776"/>
        <v>BI$18</v>
      </c>
      <c r="BJ1340" s="190" t="str">
        <f t="shared" si="1776"/>
        <v>BJ$18</v>
      </c>
      <c r="BK1340" s="190" t="str">
        <f t="shared" si="1776"/>
        <v>BK$18</v>
      </c>
      <c r="BL1340" s="190" t="str">
        <f t="shared" si="1776"/>
        <v>BL$18</v>
      </c>
      <c r="BM1340" s="190" t="str">
        <f t="shared" si="1776"/>
        <v>BM$18</v>
      </c>
      <c r="BN1340" s="190" t="str">
        <f t="shared" si="1776"/>
        <v>BN$18</v>
      </c>
      <c r="BO1340" s="190" t="str">
        <f t="shared" si="1776"/>
        <v>BO$18</v>
      </c>
      <c r="BP1340" s="190" t="str">
        <f t="shared" si="1776"/>
        <v>BP$18</v>
      </c>
      <c r="BQ1340" s="190" t="str">
        <f t="shared" si="1776"/>
        <v>BQ$18</v>
      </c>
      <c r="BR1340" s="190" t="str">
        <f t="shared" si="1776"/>
        <v>BR$18</v>
      </c>
      <c r="BS1340" s="190" t="str">
        <f t="shared" si="1776"/>
        <v>BS$18</v>
      </c>
      <c r="BT1340" s="190" t="str">
        <f t="shared" si="1776"/>
        <v>BT$18</v>
      </c>
      <c r="BU1340" s="190" t="str">
        <f t="shared" si="1776"/>
        <v>BU$18</v>
      </c>
      <c r="BV1340" s="190" t="str">
        <f t="shared" si="1776"/>
        <v>BV$18</v>
      </c>
      <c r="BW1340" s="190" t="str">
        <f t="shared" si="1776"/>
        <v>BW$18</v>
      </c>
      <c r="BX1340" s="190" t="str">
        <f t="shared" si="1776"/>
        <v>BX$18</v>
      </c>
      <c r="BY1340" s="190" t="str">
        <f t="shared" si="1776"/>
        <v>BY$18</v>
      </c>
      <c r="BZ1340" s="190" t="str">
        <f t="shared" si="1776"/>
        <v>BZ$18</v>
      </c>
      <c r="CA1340" s="190" t="str">
        <f t="shared" si="1776"/>
        <v>CA$18</v>
      </c>
      <c r="CB1340" s="190" t="str">
        <f t="shared" si="1776"/>
        <v>CB$18</v>
      </c>
      <c r="CC1340" s="190" t="str">
        <f t="shared" si="1776"/>
        <v>CC$18</v>
      </c>
      <c r="CD1340" s="190" t="str">
        <f t="shared" si="1776"/>
        <v>CD$18</v>
      </c>
      <c r="CE1340" s="190" t="str">
        <f t="shared" ref="CE1340:CL1340" si="1777">CE$22</f>
        <v>CE$18</v>
      </c>
      <c r="CF1340" s="190" t="str">
        <f t="shared" si="1777"/>
        <v>CF$18</v>
      </c>
      <c r="CG1340" s="190" t="str">
        <f t="shared" si="1777"/>
        <v>CG$18</v>
      </c>
      <c r="CH1340" s="190" t="str">
        <f t="shared" si="1777"/>
        <v>CH$18</v>
      </c>
      <c r="CI1340" s="190" t="str">
        <f t="shared" si="1777"/>
        <v>CI$18</v>
      </c>
      <c r="CJ1340" s="190" t="str">
        <f t="shared" si="1777"/>
        <v>CJ$18</v>
      </c>
      <c r="CK1340" s="190" t="str">
        <f t="shared" si="1777"/>
        <v>CK$18</v>
      </c>
      <c r="CL1340" s="190" t="str">
        <f t="shared" si="1777"/>
        <v>CL$18</v>
      </c>
      <c r="CN1340" s="201"/>
      <c r="CO1340" s="190" t="str">
        <f t="shared" ref="CO1340:DL1340" si="1778">CO$22</f>
        <v>CO$18</v>
      </c>
      <c r="CP1340" s="190" t="str">
        <f t="shared" si="1778"/>
        <v>CP$18</v>
      </c>
      <c r="CQ1340" s="190" t="str">
        <f t="shared" si="1778"/>
        <v>CQ$18</v>
      </c>
      <c r="CR1340" s="190" t="str">
        <f t="shared" si="1778"/>
        <v>CR$18</v>
      </c>
      <c r="CS1340" s="190" t="str">
        <f t="shared" si="1778"/>
        <v>CS$18</v>
      </c>
      <c r="CT1340" s="190" t="str">
        <f t="shared" si="1778"/>
        <v>CT$18</v>
      </c>
      <c r="CU1340" s="190" t="str">
        <f t="shared" si="1778"/>
        <v>CU$18</v>
      </c>
      <c r="CV1340" s="190" t="str">
        <f t="shared" si="1778"/>
        <v>CV$18</v>
      </c>
      <c r="CW1340" s="190" t="str">
        <f t="shared" si="1778"/>
        <v>CW$18</v>
      </c>
      <c r="CX1340" s="190" t="str">
        <f t="shared" si="1778"/>
        <v>CX$18</v>
      </c>
      <c r="CY1340" s="190" t="str">
        <f t="shared" si="1778"/>
        <v>CY$18</v>
      </c>
      <c r="CZ1340" s="190" t="str">
        <f t="shared" si="1778"/>
        <v>CZ$18</v>
      </c>
      <c r="DA1340" s="190" t="str">
        <f t="shared" si="1778"/>
        <v>DA$18</v>
      </c>
      <c r="DB1340" s="190" t="str">
        <f t="shared" si="1778"/>
        <v>DB$18</v>
      </c>
      <c r="DC1340" s="190" t="str">
        <f t="shared" si="1778"/>
        <v>DC$18</v>
      </c>
      <c r="DD1340" s="190" t="str">
        <f t="shared" si="1778"/>
        <v>DD$18</v>
      </c>
      <c r="DE1340" s="190" t="str">
        <f t="shared" si="1778"/>
        <v>DE$18</v>
      </c>
      <c r="DF1340" s="190" t="str">
        <f t="shared" si="1778"/>
        <v>DF$18</v>
      </c>
      <c r="DG1340" s="190" t="str">
        <f t="shared" si="1778"/>
        <v>DG$18</v>
      </c>
      <c r="DH1340" s="190" t="str">
        <f t="shared" si="1778"/>
        <v>DH$18</v>
      </c>
      <c r="DI1340" s="190" t="str">
        <f t="shared" si="1778"/>
        <v>DI$18</v>
      </c>
      <c r="DJ1340" s="190" t="str">
        <f t="shared" si="1778"/>
        <v>DJ$18</v>
      </c>
      <c r="DK1340" s="190" t="str">
        <f t="shared" si="1778"/>
        <v>DK$18</v>
      </c>
      <c r="DL1340" s="190" t="str">
        <f t="shared" si="1778"/>
        <v>DL$18</v>
      </c>
    </row>
    <row r="1341" spans="1:116" x14ac:dyDescent="0.35">
      <c r="A1341" s="174"/>
      <c r="E1341" s="8"/>
      <c r="G1341" s="175" t="s">
        <v>505</v>
      </c>
      <c r="H1341" s="200"/>
      <c r="I1341" s="201"/>
      <c r="J1341" s="201"/>
      <c r="K1341" s="202"/>
      <c r="L1341" s="202"/>
      <c r="M1341" s="202"/>
      <c r="N1341" s="202"/>
      <c r="O1341" s="202"/>
      <c r="P1341" s="202"/>
      <c r="R1341" s="202"/>
      <c r="S1341" s="190" t="str">
        <f t="shared" ref="S1341:AX1341" si="1779">S$23</f>
        <v>S$19</v>
      </c>
      <c r="T1341" s="190" t="str">
        <f t="shared" si="1779"/>
        <v>T$19</v>
      </c>
      <c r="U1341" s="190" t="str">
        <f t="shared" si="1779"/>
        <v>U$19</v>
      </c>
      <c r="V1341" s="190" t="str">
        <f t="shared" si="1779"/>
        <v>V$19</v>
      </c>
      <c r="W1341" s="190" t="str">
        <f t="shared" si="1779"/>
        <v>W$19</v>
      </c>
      <c r="X1341" s="190" t="str">
        <f t="shared" si="1779"/>
        <v>X$19</v>
      </c>
      <c r="Y1341" s="190" t="str">
        <f t="shared" si="1779"/>
        <v>Y$19</v>
      </c>
      <c r="Z1341" s="190" t="str">
        <f t="shared" si="1779"/>
        <v>Z$19</v>
      </c>
      <c r="AA1341" s="190" t="str">
        <f t="shared" si="1779"/>
        <v>AA$19</v>
      </c>
      <c r="AB1341" s="190" t="str">
        <f t="shared" si="1779"/>
        <v>AB$19</v>
      </c>
      <c r="AC1341" s="190" t="str">
        <f t="shared" si="1779"/>
        <v>AC$19</v>
      </c>
      <c r="AD1341" s="190" t="str">
        <f t="shared" si="1779"/>
        <v>AD$19</v>
      </c>
      <c r="AE1341" s="190" t="str">
        <f t="shared" si="1779"/>
        <v>AE$19</v>
      </c>
      <c r="AF1341" s="190" t="str">
        <f t="shared" si="1779"/>
        <v>AF$19</v>
      </c>
      <c r="AG1341" s="190" t="str">
        <f t="shared" si="1779"/>
        <v>AG$19</v>
      </c>
      <c r="AH1341" s="190" t="str">
        <f t="shared" si="1779"/>
        <v>AH$19</v>
      </c>
      <c r="AI1341" s="190" t="str">
        <f t="shared" si="1779"/>
        <v>AI$19</v>
      </c>
      <c r="AJ1341" s="190" t="str">
        <f t="shared" si="1779"/>
        <v>AJ$19</v>
      </c>
      <c r="AK1341" s="190" t="str">
        <f t="shared" si="1779"/>
        <v>AK$19</v>
      </c>
      <c r="AL1341" s="190" t="str">
        <f t="shared" si="1779"/>
        <v>AL$19</v>
      </c>
      <c r="AM1341" s="190" t="str">
        <f t="shared" si="1779"/>
        <v>AM$19</v>
      </c>
      <c r="AN1341" s="190" t="str">
        <f t="shared" si="1779"/>
        <v>AN$19</v>
      </c>
      <c r="AO1341" s="190" t="str">
        <f t="shared" si="1779"/>
        <v>AO$19</v>
      </c>
      <c r="AP1341" s="190" t="str">
        <f t="shared" si="1779"/>
        <v>AP$19</v>
      </c>
      <c r="AQ1341" s="190" t="str">
        <f t="shared" si="1779"/>
        <v>AQ$19</v>
      </c>
      <c r="AR1341" s="190" t="str">
        <f t="shared" si="1779"/>
        <v>AR$19</v>
      </c>
      <c r="AS1341" s="190" t="str">
        <f t="shared" si="1779"/>
        <v>AS$19</v>
      </c>
      <c r="AT1341" s="190" t="str">
        <f t="shared" si="1779"/>
        <v>AT$19</v>
      </c>
      <c r="AU1341" s="190" t="str">
        <f t="shared" si="1779"/>
        <v>AU$19</v>
      </c>
      <c r="AV1341" s="190" t="str">
        <f t="shared" si="1779"/>
        <v>AV$19</v>
      </c>
      <c r="AW1341" s="190" t="str">
        <f t="shared" si="1779"/>
        <v>AW$19</v>
      </c>
      <c r="AX1341" s="190" t="str">
        <f t="shared" si="1779"/>
        <v>AX$19</v>
      </c>
      <c r="AY1341" s="190" t="str">
        <f t="shared" ref="AY1341:CD1341" si="1780">AY$23</f>
        <v>AY$19</v>
      </c>
      <c r="AZ1341" s="190" t="str">
        <f t="shared" si="1780"/>
        <v>AZ$19</v>
      </c>
      <c r="BA1341" s="190" t="str">
        <f t="shared" si="1780"/>
        <v>BA$19</v>
      </c>
      <c r="BB1341" s="190" t="str">
        <f t="shared" si="1780"/>
        <v>BB$19</v>
      </c>
      <c r="BC1341" s="190" t="str">
        <f t="shared" si="1780"/>
        <v>BC$19</v>
      </c>
      <c r="BD1341" s="190" t="str">
        <f t="shared" si="1780"/>
        <v>BD$19</v>
      </c>
      <c r="BE1341" s="190" t="str">
        <f t="shared" si="1780"/>
        <v>BE$19</v>
      </c>
      <c r="BF1341" s="190" t="str">
        <f t="shared" si="1780"/>
        <v>BF$19</v>
      </c>
      <c r="BG1341" s="190" t="str">
        <f t="shared" si="1780"/>
        <v>BG$19</v>
      </c>
      <c r="BH1341" s="190" t="str">
        <f t="shared" si="1780"/>
        <v>BH$19</v>
      </c>
      <c r="BI1341" s="190" t="str">
        <f t="shared" si="1780"/>
        <v>BI$19</v>
      </c>
      <c r="BJ1341" s="190" t="str">
        <f t="shared" si="1780"/>
        <v>BJ$19</v>
      </c>
      <c r="BK1341" s="190" t="str">
        <f t="shared" si="1780"/>
        <v>BK$19</v>
      </c>
      <c r="BL1341" s="190" t="str">
        <f t="shared" si="1780"/>
        <v>BL$19</v>
      </c>
      <c r="BM1341" s="190" t="str">
        <f t="shared" si="1780"/>
        <v>BM$19</v>
      </c>
      <c r="BN1341" s="190" t="str">
        <f t="shared" si="1780"/>
        <v>BN$19</v>
      </c>
      <c r="BO1341" s="190" t="str">
        <f t="shared" si="1780"/>
        <v>BO$19</v>
      </c>
      <c r="BP1341" s="190" t="str">
        <f t="shared" si="1780"/>
        <v>BP$19</v>
      </c>
      <c r="BQ1341" s="190" t="str">
        <f t="shared" si="1780"/>
        <v>BQ$19</v>
      </c>
      <c r="BR1341" s="190" t="str">
        <f t="shared" si="1780"/>
        <v>BR$19</v>
      </c>
      <c r="BS1341" s="190" t="str">
        <f t="shared" si="1780"/>
        <v>BS$19</v>
      </c>
      <c r="BT1341" s="190" t="str">
        <f t="shared" si="1780"/>
        <v>BT$19</v>
      </c>
      <c r="BU1341" s="190" t="str">
        <f t="shared" si="1780"/>
        <v>BU$19</v>
      </c>
      <c r="BV1341" s="190" t="str">
        <f t="shared" si="1780"/>
        <v>BV$19</v>
      </c>
      <c r="BW1341" s="190" t="str">
        <f t="shared" si="1780"/>
        <v>BW$19</v>
      </c>
      <c r="BX1341" s="190" t="str">
        <f t="shared" si="1780"/>
        <v>BX$19</v>
      </c>
      <c r="BY1341" s="190" t="str">
        <f t="shared" si="1780"/>
        <v>BY$19</v>
      </c>
      <c r="BZ1341" s="190" t="str">
        <f t="shared" si="1780"/>
        <v>BZ$19</v>
      </c>
      <c r="CA1341" s="190" t="str">
        <f t="shared" si="1780"/>
        <v>CA$19</v>
      </c>
      <c r="CB1341" s="190" t="str">
        <f t="shared" si="1780"/>
        <v>CB$19</v>
      </c>
      <c r="CC1341" s="190" t="str">
        <f t="shared" si="1780"/>
        <v>CC$19</v>
      </c>
      <c r="CD1341" s="190" t="str">
        <f t="shared" si="1780"/>
        <v>CD$19</v>
      </c>
      <c r="CE1341" s="190" t="str">
        <f t="shared" ref="CE1341:CL1341" si="1781">CE$23</f>
        <v>CE$19</v>
      </c>
      <c r="CF1341" s="190" t="str">
        <f t="shared" si="1781"/>
        <v>CF$19</v>
      </c>
      <c r="CG1341" s="190" t="str">
        <f t="shared" si="1781"/>
        <v>CG$19</v>
      </c>
      <c r="CH1341" s="190" t="str">
        <f t="shared" si="1781"/>
        <v>CH$19</v>
      </c>
      <c r="CI1341" s="190" t="str">
        <f t="shared" si="1781"/>
        <v>CI$19</v>
      </c>
      <c r="CJ1341" s="190" t="str">
        <f t="shared" si="1781"/>
        <v>CJ$19</v>
      </c>
      <c r="CK1341" s="190" t="str">
        <f t="shared" si="1781"/>
        <v>CK$19</v>
      </c>
      <c r="CL1341" s="190" t="str">
        <f t="shared" si="1781"/>
        <v>CL$19</v>
      </c>
      <c r="CN1341" s="201"/>
      <c r="CO1341" s="190" t="str">
        <f t="shared" ref="CO1341:DL1341" si="1782">CO$23</f>
        <v>CO$19</v>
      </c>
      <c r="CP1341" s="190" t="str">
        <f t="shared" si="1782"/>
        <v>CP$19</v>
      </c>
      <c r="CQ1341" s="190" t="str">
        <f t="shared" si="1782"/>
        <v>CQ$19</v>
      </c>
      <c r="CR1341" s="190" t="str">
        <f t="shared" si="1782"/>
        <v>CR$19</v>
      </c>
      <c r="CS1341" s="190" t="str">
        <f t="shared" si="1782"/>
        <v>CS$19</v>
      </c>
      <c r="CT1341" s="190" t="str">
        <f t="shared" si="1782"/>
        <v>CT$19</v>
      </c>
      <c r="CU1341" s="190" t="str">
        <f t="shared" si="1782"/>
        <v>CU$19</v>
      </c>
      <c r="CV1341" s="190" t="str">
        <f t="shared" si="1782"/>
        <v>CV$19</v>
      </c>
      <c r="CW1341" s="190" t="str">
        <f t="shared" si="1782"/>
        <v>CW$19</v>
      </c>
      <c r="CX1341" s="190" t="str">
        <f t="shared" si="1782"/>
        <v>CX$19</v>
      </c>
      <c r="CY1341" s="190" t="str">
        <f t="shared" si="1782"/>
        <v>CY$19</v>
      </c>
      <c r="CZ1341" s="190" t="str">
        <f t="shared" si="1782"/>
        <v>CZ$19</v>
      </c>
      <c r="DA1341" s="190" t="str">
        <f t="shared" si="1782"/>
        <v>DA$19</v>
      </c>
      <c r="DB1341" s="190" t="str">
        <f t="shared" si="1782"/>
        <v>DB$19</v>
      </c>
      <c r="DC1341" s="190" t="str">
        <f t="shared" si="1782"/>
        <v>DC$19</v>
      </c>
      <c r="DD1341" s="190" t="str">
        <f t="shared" si="1782"/>
        <v>DD$19</v>
      </c>
      <c r="DE1341" s="190" t="str">
        <f t="shared" si="1782"/>
        <v>DE$19</v>
      </c>
      <c r="DF1341" s="190" t="str">
        <f t="shared" si="1782"/>
        <v>DF$19</v>
      </c>
      <c r="DG1341" s="190" t="str">
        <f t="shared" si="1782"/>
        <v>DG$19</v>
      </c>
      <c r="DH1341" s="190" t="str">
        <f t="shared" si="1782"/>
        <v>DH$19</v>
      </c>
      <c r="DI1341" s="190" t="str">
        <f t="shared" si="1782"/>
        <v>DI$19</v>
      </c>
      <c r="DJ1341" s="190" t="str">
        <f t="shared" si="1782"/>
        <v>DJ$19</v>
      </c>
      <c r="DK1341" s="190" t="str">
        <f t="shared" si="1782"/>
        <v>DK$19</v>
      </c>
      <c r="DL1341" s="190" t="str">
        <f t="shared" si="1782"/>
        <v>DL$19</v>
      </c>
    </row>
    <row r="1342" spans="1:116" x14ac:dyDescent="0.35">
      <c r="A1342" s="48" t="s">
        <v>218</v>
      </c>
      <c r="B1342" s="31" t="s">
        <v>81</v>
      </c>
      <c r="C1342" s="31"/>
      <c r="D1342" t="s">
        <v>775</v>
      </c>
      <c r="E1342" s="8" t="str">
        <f t="shared" ref="E1342:E1351" si="1783">ROW()&amp;" "&amp;D1342</f>
        <v>1342 SUBR-S</v>
      </c>
      <c r="F1342" t="s">
        <v>345</v>
      </c>
      <c r="G1342" s="175" t="s">
        <v>463</v>
      </c>
      <c r="H1342" s="48"/>
      <c r="I1342" s="304"/>
      <c r="J1342" s="304"/>
      <c r="K1342" s="48"/>
      <c r="L1342" s="48"/>
      <c r="M1342" s="48"/>
      <c r="N1342" s="48"/>
      <c r="O1342" s="48"/>
      <c r="P1342" s="48"/>
      <c r="R1342" s="70"/>
      <c r="S1342" s="305"/>
      <c r="T1342" s="305"/>
      <c r="U1342" s="305"/>
      <c r="V1342" s="305"/>
      <c r="W1342" s="305"/>
      <c r="X1342" s="305"/>
      <c r="Y1342" s="305"/>
      <c r="Z1342" s="305"/>
      <c r="AA1342" s="305"/>
      <c r="AB1342" s="305"/>
      <c r="AC1342" s="305"/>
      <c r="AD1342" s="305"/>
      <c r="AE1342" s="305"/>
      <c r="AF1342" s="305"/>
      <c r="AG1342" s="305"/>
      <c r="AH1342" s="305"/>
      <c r="AI1342" s="305"/>
      <c r="AJ1342" s="305"/>
      <c r="AK1342" s="305"/>
      <c r="AL1342" s="305"/>
      <c r="AM1342" s="305"/>
      <c r="AN1342" s="305"/>
      <c r="AO1342" s="305"/>
      <c r="AP1342" s="305"/>
      <c r="AQ1342" s="305"/>
      <c r="AR1342" s="305"/>
      <c r="AS1342" s="305"/>
      <c r="AT1342" s="305"/>
      <c r="AU1342" s="305"/>
      <c r="AV1342" s="305"/>
      <c r="AW1342" s="305"/>
      <c r="AX1342" s="305"/>
      <c r="AY1342" s="305"/>
      <c r="AZ1342" s="305"/>
      <c r="BA1342" s="305"/>
      <c r="BB1342" s="305"/>
      <c r="BC1342" s="305"/>
      <c r="BD1342" s="305"/>
      <c r="BE1342" s="305"/>
      <c r="BF1342" s="305"/>
      <c r="BG1342" s="305"/>
      <c r="BH1342" s="305"/>
      <c r="BI1342" s="305"/>
      <c r="BJ1342" s="305"/>
      <c r="BK1342" s="305"/>
      <c r="BL1342" s="305"/>
      <c r="BM1342" s="305"/>
      <c r="BN1342" s="305"/>
      <c r="BO1342" s="305"/>
      <c r="BP1342" s="305"/>
      <c r="BQ1342" s="305"/>
      <c r="BR1342" s="305"/>
      <c r="BS1342" s="305"/>
      <c r="BT1342" s="305"/>
      <c r="BU1342" s="305"/>
      <c r="BV1342" s="305"/>
      <c r="BW1342" s="305"/>
      <c r="BX1342" s="305"/>
      <c r="BY1342" s="305"/>
      <c r="BZ1342" s="305"/>
      <c r="CA1342" s="305"/>
      <c r="CB1342" s="305"/>
      <c r="CC1342" s="305"/>
      <c r="CD1342" s="305"/>
      <c r="CE1342" s="305"/>
      <c r="CF1342" s="305"/>
      <c r="CG1342" s="305"/>
      <c r="CH1342" s="305"/>
      <c r="CI1342" s="305"/>
      <c r="CJ1342" s="305"/>
      <c r="CK1342" s="305"/>
      <c r="CL1342" s="305"/>
      <c r="CN1342" s="304"/>
      <c r="CO1342" s="305"/>
      <c r="CP1342" s="305"/>
      <c r="CQ1342" s="305"/>
      <c r="CR1342" s="305"/>
      <c r="CS1342" s="305"/>
      <c r="CT1342" s="305"/>
      <c r="CU1342" s="305"/>
      <c r="CV1342" s="305"/>
      <c r="CW1342" s="305"/>
      <c r="CX1342" s="305"/>
      <c r="CY1342" s="305"/>
      <c r="CZ1342" s="305"/>
      <c r="DA1342" s="305"/>
      <c r="DB1342" s="305"/>
      <c r="DC1342" s="305"/>
      <c r="DD1342" s="305"/>
      <c r="DE1342" s="305"/>
      <c r="DF1342" s="305"/>
      <c r="DG1342" s="305"/>
      <c r="DH1342" s="305"/>
      <c r="DI1342" s="305"/>
      <c r="DJ1342" s="305"/>
      <c r="DK1342" s="305"/>
      <c r="DL1342" s="305"/>
    </row>
    <row r="1343" spans="1:116" x14ac:dyDescent="0.35">
      <c r="B1343" s="6"/>
      <c r="C1343" s="6"/>
      <c r="D1343" t="s">
        <v>775</v>
      </c>
      <c r="E1343" s="8" t="str">
        <f t="shared" si="1783"/>
        <v>1343 SUBR-S</v>
      </c>
      <c r="G1343" s="175" t="s">
        <v>464</v>
      </c>
      <c r="H1343" s="12"/>
      <c r="I1343" s="60"/>
      <c r="J1343" s="60"/>
      <c r="S1343" s="72"/>
      <c r="T1343" s="72"/>
      <c r="U1343" s="72"/>
      <c r="V1343" s="72"/>
      <c r="W1343" s="72"/>
      <c r="X1343" s="72"/>
      <c r="Y1343" s="72"/>
      <c r="Z1343" s="72"/>
      <c r="AA1343" s="72"/>
      <c r="AB1343" s="72"/>
      <c r="AC1343" s="72"/>
      <c r="AD1343" s="72"/>
      <c r="AE1343" s="72"/>
      <c r="AF1343" s="72"/>
      <c r="AG1343" s="72"/>
      <c r="AH1343" s="72"/>
      <c r="AI1343" s="72"/>
      <c r="AJ1343" s="72"/>
      <c r="AK1343" s="72"/>
      <c r="AL1343" s="72"/>
      <c r="AM1343" s="72"/>
      <c r="AN1343" s="72"/>
      <c r="AO1343" s="72"/>
      <c r="AP1343" s="72"/>
      <c r="AQ1343" s="72"/>
      <c r="AR1343" s="72"/>
      <c r="AS1343" s="72"/>
      <c r="AT1343" s="72"/>
      <c r="AU1343" s="72"/>
      <c r="AV1343" s="72"/>
      <c r="AW1343" s="72"/>
      <c r="AX1343" s="72"/>
      <c r="AY1343" s="72"/>
      <c r="AZ1343" s="72"/>
      <c r="BA1343" s="72"/>
      <c r="BB1343" s="72"/>
      <c r="BC1343" s="72"/>
      <c r="BD1343" s="72"/>
      <c r="BE1343" s="72"/>
      <c r="BF1343" s="72"/>
      <c r="BG1343" s="72"/>
      <c r="BH1343" s="72"/>
      <c r="BI1343" s="72"/>
      <c r="BJ1343" s="72"/>
      <c r="BK1343" s="72"/>
      <c r="BL1343" s="72"/>
      <c r="BM1343" s="72"/>
      <c r="BN1343" s="72"/>
      <c r="BO1343" s="72"/>
      <c r="BP1343" s="72"/>
      <c r="BQ1343" s="72"/>
      <c r="BR1343" s="72"/>
      <c r="BS1343" s="72"/>
      <c r="BT1343" s="72"/>
      <c r="BU1343" s="72"/>
      <c r="BV1343" s="72"/>
      <c r="BW1343" s="72"/>
      <c r="BX1343" s="72"/>
      <c r="BY1343" s="72"/>
      <c r="BZ1343" s="72"/>
      <c r="CA1343" s="72"/>
      <c r="CB1343" s="72"/>
      <c r="CC1343" s="72"/>
      <c r="CD1343" s="72"/>
      <c r="CE1343" s="72"/>
      <c r="CF1343" s="72"/>
      <c r="CG1343" s="72"/>
      <c r="CH1343" s="72"/>
      <c r="CI1343" s="72"/>
      <c r="CJ1343" s="72"/>
      <c r="CK1343" s="72"/>
      <c r="CL1343" s="72"/>
      <c r="CN1343" s="60"/>
      <c r="CO1343" s="72"/>
      <c r="CP1343" s="72"/>
      <c r="CQ1343" s="72"/>
      <c r="CR1343" s="72"/>
      <c r="CS1343" s="72"/>
      <c r="CT1343" s="72"/>
      <c r="CU1343" s="72"/>
      <c r="CV1343" s="72"/>
      <c r="CW1343" s="72"/>
      <c r="CX1343" s="72"/>
      <c r="CY1343" s="72"/>
      <c r="CZ1343" s="72"/>
      <c r="DA1343" s="72"/>
      <c r="DB1343" s="72"/>
      <c r="DC1343" s="72"/>
      <c r="DD1343" s="72"/>
      <c r="DE1343" s="72"/>
      <c r="DF1343" s="72"/>
      <c r="DG1343" s="72"/>
      <c r="DH1343" s="72"/>
      <c r="DI1343" s="72"/>
      <c r="DJ1343" s="72"/>
      <c r="DK1343" s="72"/>
      <c r="DL1343" s="72"/>
    </row>
    <row r="1344" spans="1:116" x14ac:dyDescent="0.35">
      <c r="B1344" s="6"/>
      <c r="C1344" s="6"/>
      <c r="D1344" t="s">
        <v>775</v>
      </c>
      <c r="E1344" s="8" t="str">
        <f t="shared" si="1783"/>
        <v>1344 SUBR-S</v>
      </c>
      <c r="G1344" s="70" t="s">
        <v>167</v>
      </c>
      <c r="K1344" s="15">
        <f>SUMIF($4:$4,K$2-1,1344:1344)</f>
        <v>0</v>
      </c>
      <c r="L1344" s="15">
        <f ca="1">K1349</f>
        <v>873.31583344098976</v>
      </c>
      <c r="M1344" s="15">
        <f ca="1">L1349</f>
        <v>559.23660365944113</v>
      </c>
      <c r="N1344" s="15">
        <f ca="1">M1349</f>
        <v>389.52072352166994</v>
      </c>
      <c r="O1344" s="15">
        <f ca="1">N1349</f>
        <v>297.8130356526824</v>
      </c>
      <c r="P1344" s="15">
        <f ca="1">O1349</f>
        <v>248.25786139645848</v>
      </c>
      <c r="R1344" s="15"/>
      <c r="S1344" s="76">
        <f t="shared" ref="S1344" si="1784">R1349</f>
        <v>0</v>
      </c>
      <c r="T1344" s="76">
        <f t="shared" ref="T1344:AY1344" ca="1" si="1785">S1349</f>
        <v>95</v>
      </c>
      <c r="U1344" s="76">
        <f t="shared" ca="1" si="1785"/>
        <v>185.25</v>
      </c>
      <c r="V1344" s="76">
        <f t="shared" ca="1" si="1785"/>
        <v>270.98750000000001</v>
      </c>
      <c r="W1344" s="76">
        <f t="shared" ca="1" si="1785"/>
        <v>352.43812500000001</v>
      </c>
      <c r="X1344" s="76">
        <f t="shared" ca="1" si="1785"/>
        <v>429.81621875000002</v>
      </c>
      <c r="Y1344" s="76">
        <f t="shared" ca="1" si="1785"/>
        <v>503.32540781249998</v>
      </c>
      <c r="Z1344" s="76">
        <f t="shared" ca="1" si="1785"/>
        <v>573.15913742187502</v>
      </c>
      <c r="AA1344" s="76">
        <f t="shared" ca="1" si="1785"/>
        <v>639.50118055078121</v>
      </c>
      <c r="AB1344" s="76">
        <f t="shared" ca="1" si="1785"/>
        <v>702.52612152324218</v>
      </c>
      <c r="AC1344" s="76">
        <f t="shared" ca="1" si="1785"/>
        <v>762.39981544708007</v>
      </c>
      <c r="AD1344" s="76">
        <f t="shared" ca="1" si="1785"/>
        <v>819.27982467472611</v>
      </c>
      <c r="AE1344" s="76">
        <f t="shared" ca="1" si="1785"/>
        <v>873.31583344098976</v>
      </c>
      <c r="AF1344" s="76">
        <f t="shared" ca="1" si="1785"/>
        <v>839.15004176894024</v>
      </c>
      <c r="AG1344" s="76">
        <f t="shared" ca="1" si="1785"/>
        <v>806.69253968049327</v>
      </c>
      <c r="AH1344" s="76">
        <f t="shared" ca="1" si="1785"/>
        <v>775.85791269646859</v>
      </c>
      <c r="AI1344" s="76">
        <f t="shared" ca="1" si="1785"/>
        <v>746.56501706164511</v>
      </c>
      <c r="AJ1344" s="76">
        <f t="shared" ca="1" si="1785"/>
        <v>718.73676620856281</v>
      </c>
      <c r="AK1344" s="76">
        <f t="shared" ca="1" si="1785"/>
        <v>692.29992789813468</v>
      </c>
      <c r="AL1344" s="76">
        <f t="shared" ca="1" si="1785"/>
        <v>667.18493150322797</v>
      </c>
      <c r="AM1344" s="76">
        <f t="shared" ca="1" si="1785"/>
        <v>643.32568492806661</v>
      </c>
      <c r="AN1344" s="76">
        <f t="shared" ca="1" si="1785"/>
        <v>620.65940068166333</v>
      </c>
      <c r="AO1344" s="76">
        <f t="shared" ca="1" si="1785"/>
        <v>599.12643064758015</v>
      </c>
      <c r="AP1344" s="76">
        <f t="shared" ca="1" si="1785"/>
        <v>578.67010911520117</v>
      </c>
      <c r="AQ1344" s="76">
        <f t="shared" ca="1" si="1785"/>
        <v>559.23660365944113</v>
      </c>
      <c r="AR1344" s="76">
        <f t="shared" ca="1" si="1785"/>
        <v>540.77477347646902</v>
      </c>
      <c r="AS1344" s="76">
        <f t="shared" ca="1" si="1785"/>
        <v>523.23603480264558</v>
      </c>
      <c r="AT1344" s="76">
        <f t="shared" ca="1" si="1785"/>
        <v>506.57423306251331</v>
      </c>
      <c r="AU1344" s="76">
        <f t="shared" ca="1" si="1785"/>
        <v>490.74552140938761</v>
      </c>
      <c r="AV1344" s="76">
        <f t="shared" ca="1" si="1785"/>
        <v>475.70824533891823</v>
      </c>
      <c r="AW1344" s="76">
        <f t="shared" ca="1" si="1785"/>
        <v>461.42283307197232</v>
      </c>
      <c r="AX1344" s="76">
        <f t="shared" ca="1" si="1785"/>
        <v>447.85169141837372</v>
      </c>
      <c r="AY1344" s="76">
        <f t="shared" ca="1" si="1785"/>
        <v>434.95910684745502</v>
      </c>
      <c r="AZ1344" s="76">
        <f t="shared" ref="AZ1344:CE1344" ca="1" si="1786">AY1349</f>
        <v>422.71115150508228</v>
      </c>
      <c r="BA1344" s="76">
        <f t="shared" ca="1" si="1786"/>
        <v>411.07559392982819</v>
      </c>
      <c r="BB1344" s="76">
        <f t="shared" ca="1" si="1786"/>
        <v>400.02181423333678</v>
      </c>
      <c r="BC1344" s="76">
        <f t="shared" ca="1" si="1786"/>
        <v>389.52072352166994</v>
      </c>
      <c r="BD1344" s="76">
        <f t="shared" ca="1" si="1786"/>
        <v>379.54468734558645</v>
      </c>
      <c r="BE1344" s="76">
        <f t="shared" ca="1" si="1786"/>
        <v>370.06745297830713</v>
      </c>
      <c r="BF1344" s="76">
        <f t="shared" ca="1" si="1786"/>
        <v>361.0640803293918</v>
      </c>
      <c r="BG1344" s="76">
        <f t="shared" ca="1" si="1786"/>
        <v>352.51087631292222</v>
      </c>
      <c r="BH1344" s="76">
        <f t="shared" ca="1" si="1786"/>
        <v>344.38533249727612</v>
      </c>
      <c r="BI1344" s="76">
        <f t="shared" ca="1" si="1786"/>
        <v>336.66606587241233</v>
      </c>
      <c r="BJ1344" s="76">
        <f t="shared" ca="1" si="1786"/>
        <v>329.33276257879174</v>
      </c>
      <c r="BK1344" s="76">
        <f t="shared" ca="1" si="1786"/>
        <v>322.36612444985218</v>
      </c>
      <c r="BL1344" s="76">
        <f t="shared" ca="1" si="1786"/>
        <v>315.74781822735957</v>
      </c>
      <c r="BM1344" s="76">
        <f t="shared" ca="1" si="1786"/>
        <v>309.46042731599158</v>
      </c>
      <c r="BN1344" s="76">
        <f t="shared" ca="1" si="1786"/>
        <v>303.487405950192</v>
      </c>
      <c r="BO1344" s="76">
        <f t="shared" ca="1" si="1786"/>
        <v>297.8130356526824</v>
      </c>
      <c r="BP1344" s="76">
        <f t="shared" ca="1" si="1786"/>
        <v>292.42238387004829</v>
      </c>
      <c r="BQ1344" s="76">
        <f t="shared" ca="1" si="1786"/>
        <v>287.30126467654588</v>
      </c>
      <c r="BR1344" s="76">
        <f t="shared" ca="1" si="1786"/>
        <v>282.43620144271858</v>
      </c>
      <c r="BS1344" s="76">
        <f t="shared" ca="1" si="1786"/>
        <v>277.81439137058265</v>
      </c>
      <c r="BT1344" s="76">
        <f t="shared" ca="1" si="1786"/>
        <v>273.42367180205355</v>
      </c>
      <c r="BU1344" s="76">
        <f t="shared" ca="1" si="1786"/>
        <v>269.25248821195089</v>
      </c>
      <c r="BV1344" s="76">
        <f t="shared" ca="1" si="1786"/>
        <v>265.28986380135336</v>
      </c>
      <c r="BW1344" s="76">
        <f t="shared" ca="1" si="1786"/>
        <v>261.52537061128567</v>
      </c>
      <c r="BX1344" s="76">
        <f t="shared" ca="1" si="1786"/>
        <v>257.94910208072139</v>
      </c>
      <c r="BY1344" s="76">
        <f t="shared" ca="1" si="1786"/>
        <v>254.55164697668533</v>
      </c>
      <c r="BZ1344" s="76">
        <f t="shared" ca="1" si="1786"/>
        <v>251.32406462785107</v>
      </c>
      <c r="CA1344" s="76">
        <f t="shared" ca="1" si="1786"/>
        <v>248.25786139645848</v>
      </c>
      <c r="CB1344" s="76">
        <f t="shared" ca="1" si="1786"/>
        <v>245.34496832663552</v>
      </c>
      <c r="CC1344" s="76">
        <f t="shared" ca="1" si="1786"/>
        <v>242.57771991030376</v>
      </c>
      <c r="CD1344" s="76">
        <f t="shared" ca="1" si="1786"/>
        <v>239.94883391478857</v>
      </c>
      <c r="CE1344" s="76">
        <f t="shared" ca="1" si="1786"/>
        <v>237.45139221904913</v>
      </c>
      <c r="CF1344" s="76">
        <f t="shared" ref="CF1344:CL1344" ca="1" si="1787">CE1349</f>
        <v>235.07882260809666</v>
      </c>
      <c r="CG1344" s="76">
        <f t="shared" ca="1" si="1787"/>
        <v>232.82488147769183</v>
      </c>
      <c r="CH1344" s="76">
        <f t="shared" ca="1" si="1787"/>
        <v>230.68363740380724</v>
      </c>
      <c r="CI1344" s="76">
        <f t="shared" ca="1" si="1787"/>
        <v>228.64945553361687</v>
      </c>
      <c r="CJ1344" s="76">
        <f t="shared" ca="1" si="1787"/>
        <v>226.71698275693603</v>
      </c>
      <c r="CK1344" s="76">
        <f t="shared" ca="1" si="1787"/>
        <v>224.88113361908924</v>
      </c>
      <c r="CL1344" s="76">
        <f t="shared" ca="1" si="1787"/>
        <v>223.13707693813478</v>
      </c>
      <c r="CO1344" s="76">
        <f t="shared" ref="CO1344:DL1344" si="1788">CN1349</f>
        <v>0</v>
      </c>
      <c r="CP1344" s="76" t="e">
        <f t="shared" ca="1" si="1788"/>
        <v>#N/A</v>
      </c>
      <c r="CQ1344" s="76" t="e">
        <f t="shared" ca="1" si="1788"/>
        <v>#N/A</v>
      </c>
      <c r="CR1344" s="76" t="e">
        <f t="shared" ca="1" si="1788"/>
        <v>#N/A</v>
      </c>
      <c r="CS1344" s="76" t="e">
        <f t="shared" ca="1" si="1788"/>
        <v>#N/A</v>
      </c>
      <c r="CT1344" s="76" t="e">
        <f t="shared" ca="1" si="1788"/>
        <v>#N/A</v>
      </c>
      <c r="CU1344" s="76" t="e">
        <f t="shared" ca="1" si="1788"/>
        <v>#N/A</v>
      </c>
      <c r="CV1344" s="76" t="e">
        <f t="shared" ca="1" si="1788"/>
        <v>#N/A</v>
      </c>
      <c r="CW1344" s="76" t="e">
        <f t="shared" ca="1" si="1788"/>
        <v>#N/A</v>
      </c>
      <c r="CX1344" s="76" t="e">
        <f t="shared" ca="1" si="1788"/>
        <v>#N/A</v>
      </c>
      <c r="CY1344" s="76" t="e">
        <f t="shared" ca="1" si="1788"/>
        <v>#N/A</v>
      </c>
      <c r="CZ1344" s="76" t="e">
        <f t="shared" ca="1" si="1788"/>
        <v>#N/A</v>
      </c>
      <c r="DA1344" s="76" t="e">
        <f t="shared" ca="1" si="1788"/>
        <v>#N/A</v>
      </c>
      <c r="DB1344" s="76" t="e">
        <f t="shared" ca="1" si="1788"/>
        <v>#N/A</v>
      </c>
      <c r="DC1344" s="76" t="e">
        <f t="shared" ca="1" si="1788"/>
        <v>#N/A</v>
      </c>
      <c r="DD1344" s="76" t="e">
        <f t="shared" ca="1" si="1788"/>
        <v>#N/A</v>
      </c>
      <c r="DE1344" s="76" t="e">
        <f t="shared" ca="1" si="1788"/>
        <v>#N/A</v>
      </c>
      <c r="DF1344" s="76" t="e">
        <f t="shared" ca="1" si="1788"/>
        <v>#N/A</v>
      </c>
      <c r="DG1344" s="76" t="e">
        <f t="shared" ca="1" si="1788"/>
        <v>#N/A</v>
      </c>
      <c r="DH1344" s="76" t="e">
        <f t="shared" ca="1" si="1788"/>
        <v>#N/A</v>
      </c>
      <c r="DI1344" s="76" t="e">
        <f t="shared" ca="1" si="1788"/>
        <v>#N/A</v>
      </c>
      <c r="DJ1344" s="76" t="e">
        <f t="shared" ca="1" si="1788"/>
        <v>#N/A</v>
      </c>
      <c r="DK1344" s="76" t="e">
        <f t="shared" ca="1" si="1788"/>
        <v>#N/A</v>
      </c>
      <c r="DL1344" s="76" t="e">
        <f t="shared" ca="1" si="1788"/>
        <v>#N/A</v>
      </c>
    </row>
    <row r="1345" spans="2:116" x14ac:dyDescent="0.35">
      <c r="B1345" t="str">
        <f>E1345</f>
        <v>1345 SUBR-S</v>
      </c>
      <c r="D1345" t="s">
        <v>775</v>
      </c>
      <c r="E1345" s="8" t="str">
        <f t="shared" si="1783"/>
        <v>1345 SUBR-S</v>
      </c>
      <c r="G1345" s="95" t="s">
        <v>444</v>
      </c>
      <c r="H1345" s="12"/>
      <c r="I1345" s="60"/>
      <c r="J1345" s="60"/>
      <c r="K1345" s="18">
        <v>100</v>
      </c>
      <c r="L1345" s="18">
        <v>1000</v>
      </c>
      <c r="M1345" s="18">
        <v>1000</v>
      </c>
      <c r="N1345" s="18">
        <v>1000</v>
      </c>
      <c r="O1345" s="18">
        <v>1000</v>
      </c>
      <c r="P1345" s="18">
        <v>1000</v>
      </c>
      <c r="R1345" s="19"/>
      <c r="S1345" s="147" cm="1">
        <f t="array" ref="S1345">INDEX($K:$P,ROW(),MATCH(S$3,$K$2:$P$2,0))</f>
        <v>100</v>
      </c>
      <c r="T1345" s="147" cm="1">
        <f t="array" ref="T1345">INDEX($K:$P,ROW(),MATCH(T$3,$K$2:$P$2,0))</f>
        <v>100</v>
      </c>
      <c r="U1345" s="147" cm="1">
        <f t="array" ref="U1345">INDEX($K:$P,ROW(),MATCH(U$3,$K$2:$P$2,0))</f>
        <v>100</v>
      </c>
      <c r="V1345" s="147" cm="1">
        <f t="array" ref="V1345">INDEX($K:$P,ROW(),MATCH(V$3,$K$2:$P$2,0))</f>
        <v>100</v>
      </c>
      <c r="W1345" s="147" cm="1">
        <f t="array" ref="W1345">INDEX($K:$P,ROW(),MATCH(W$3,$K$2:$P$2,0))</f>
        <v>100</v>
      </c>
      <c r="X1345" s="147" cm="1">
        <f t="array" ref="X1345">INDEX($K:$P,ROW(),MATCH(X$3,$K$2:$P$2,0))</f>
        <v>100</v>
      </c>
      <c r="Y1345" s="147" cm="1">
        <f t="array" ref="Y1345">INDEX($K:$P,ROW(),MATCH(Y$3,$K$2:$P$2,0))</f>
        <v>100</v>
      </c>
      <c r="Z1345" s="147" cm="1">
        <f t="array" ref="Z1345">INDEX($K:$P,ROW(),MATCH(Z$3,$K$2:$P$2,0))</f>
        <v>100</v>
      </c>
      <c r="AA1345" s="147" cm="1">
        <f t="array" ref="AA1345">INDEX($K:$P,ROW(),MATCH(AA$3,$K$2:$P$2,0))</f>
        <v>100</v>
      </c>
      <c r="AB1345" s="147" cm="1">
        <f t="array" ref="AB1345">INDEX($K:$P,ROW(),MATCH(AB$3,$K$2:$P$2,0))</f>
        <v>100</v>
      </c>
      <c r="AC1345" s="147" cm="1">
        <f t="array" ref="AC1345">INDEX($K:$P,ROW(),MATCH(AC$3,$K$2:$P$2,0))</f>
        <v>100</v>
      </c>
      <c r="AD1345" s="147" cm="1">
        <f t="array" ref="AD1345">INDEX($K:$P,ROW(),MATCH(AD$3,$K$2:$P$2,0))</f>
        <v>100</v>
      </c>
      <c r="AE1345" s="147" cm="1">
        <f t="array" ref="AE1345">INDEX($K:$P,ROW(),MATCH(AE$3,$K$2:$P$2,0))</f>
        <v>1000</v>
      </c>
      <c r="AF1345" s="147" cm="1">
        <f t="array" ref="AF1345">INDEX($K:$P,ROW(),MATCH(AF$3,$K$2:$P$2,0))</f>
        <v>1000</v>
      </c>
      <c r="AG1345" s="147" cm="1">
        <f t="array" ref="AG1345">INDEX($K:$P,ROW(),MATCH(AG$3,$K$2:$P$2,0))</f>
        <v>1000</v>
      </c>
      <c r="AH1345" s="147" cm="1">
        <f t="array" ref="AH1345">INDEX($K:$P,ROW(),MATCH(AH$3,$K$2:$P$2,0))</f>
        <v>1000</v>
      </c>
      <c r="AI1345" s="147" cm="1">
        <f t="array" ref="AI1345">INDEX($K:$P,ROW(),MATCH(AI$3,$K$2:$P$2,0))</f>
        <v>1000</v>
      </c>
      <c r="AJ1345" s="147" cm="1">
        <f t="array" ref="AJ1345">INDEX($K:$P,ROW(),MATCH(AJ$3,$K$2:$P$2,0))</f>
        <v>1000</v>
      </c>
      <c r="AK1345" s="147" cm="1">
        <f t="array" ref="AK1345">INDEX($K:$P,ROW(),MATCH(AK$3,$K$2:$P$2,0))</f>
        <v>1000</v>
      </c>
      <c r="AL1345" s="147" cm="1">
        <f t="array" ref="AL1345">INDEX($K:$P,ROW(),MATCH(AL$3,$K$2:$P$2,0))</f>
        <v>1000</v>
      </c>
      <c r="AM1345" s="147" cm="1">
        <f t="array" ref="AM1345">INDEX($K:$P,ROW(),MATCH(AM$3,$K$2:$P$2,0))</f>
        <v>1000</v>
      </c>
      <c r="AN1345" s="147" cm="1">
        <f t="array" ref="AN1345">INDEX($K:$P,ROW(),MATCH(AN$3,$K$2:$P$2,0))</f>
        <v>1000</v>
      </c>
      <c r="AO1345" s="147" cm="1">
        <f t="array" ref="AO1345">INDEX($K:$P,ROW(),MATCH(AO$3,$K$2:$P$2,0))</f>
        <v>1000</v>
      </c>
      <c r="AP1345" s="147" cm="1">
        <f t="array" ref="AP1345">INDEX($K:$P,ROW(),MATCH(AP$3,$K$2:$P$2,0))</f>
        <v>1000</v>
      </c>
      <c r="AQ1345" s="147" cm="1">
        <f t="array" ref="AQ1345">INDEX($K:$P,ROW(),MATCH(AQ$3,$K$2:$P$2,0))</f>
        <v>1000</v>
      </c>
      <c r="AR1345" s="147" cm="1">
        <f t="array" ref="AR1345">INDEX($K:$P,ROW(),MATCH(AR$3,$K$2:$P$2,0))</f>
        <v>1000</v>
      </c>
      <c r="AS1345" s="147" cm="1">
        <f t="array" ref="AS1345">INDEX($K:$P,ROW(),MATCH(AS$3,$K$2:$P$2,0))</f>
        <v>1000</v>
      </c>
      <c r="AT1345" s="147" cm="1">
        <f t="array" ref="AT1345">INDEX($K:$P,ROW(),MATCH(AT$3,$K$2:$P$2,0))</f>
        <v>1000</v>
      </c>
      <c r="AU1345" s="147" cm="1">
        <f t="array" ref="AU1345">INDEX($K:$P,ROW(),MATCH(AU$3,$K$2:$P$2,0))</f>
        <v>1000</v>
      </c>
      <c r="AV1345" s="147" cm="1">
        <f t="array" ref="AV1345">INDEX($K:$P,ROW(),MATCH(AV$3,$K$2:$P$2,0))</f>
        <v>1000</v>
      </c>
      <c r="AW1345" s="147" cm="1">
        <f t="array" ref="AW1345">INDEX($K:$P,ROW(),MATCH(AW$3,$K$2:$P$2,0))</f>
        <v>1000</v>
      </c>
      <c r="AX1345" s="147" cm="1">
        <f t="array" ref="AX1345">INDEX($K:$P,ROW(),MATCH(AX$3,$K$2:$P$2,0))</f>
        <v>1000</v>
      </c>
      <c r="AY1345" s="147" cm="1">
        <f t="array" ref="AY1345">INDEX($K:$P,ROW(),MATCH(AY$3,$K$2:$P$2,0))</f>
        <v>1000</v>
      </c>
      <c r="AZ1345" s="147" cm="1">
        <f t="array" ref="AZ1345">INDEX($K:$P,ROW(),MATCH(AZ$3,$K$2:$P$2,0))</f>
        <v>1000</v>
      </c>
      <c r="BA1345" s="147" cm="1">
        <f t="array" ref="BA1345">INDEX($K:$P,ROW(),MATCH(BA$3,$K$2:$P$2,0))</f>
        <v>1000</v>
      </c>
      <c r="BB1345" s="147" cm="1">
        <f t="array" ref="BB1345">INDEX($K:$P,ROW(),MATCH(BB$3,$K$2:$P$2,0))</f>
        <v>1000</v>
      </c>
      <c r="BC1345" s="147" cm="1">
        <f t="array" ref="BC1345">INDEX($K:$P,ROW(),MATCH(BC$3,$K$2:$P$2,0))</f>
        <v>1000</v>
      </c>
      <c r="BD1345" s="147" cm="1">
        <f t="array" ref="BD1345">INDEX($K:$P,ROW(),MATCH(BD$3,$K$2:$P$2,0))</f>
        <v>1000</v>
      </c>
      <c r="BE1345" s="147" cm="1">
        <f t="array" ref="BE1345">INDEX($K:$P,ROW(),MATCH(BE$3,$K$2:$P$2,0))</f>
        <v>1000</v>
      </c>
      <c r="BF1345" s="147" cm="1">
        <f t="array" ref="BF1345">INDEX($K:$P,ROW(),MATCH(BF$3,$K$2:$P$2,0))</f>
        <v>1000</v>
      </c>
      <c r="BG1345" s="147" cm="1">
        <f t="array" ref="BG1345">INDEX($K:$P,ROW(),MATCH(BG$3,$K$2:$P$2,0))</f>
        <v>1000</v>
      </c>
      <c r="BH1345" s="147" cm="1">
        <f t="array" ref="BH1345">INDEX($K:$P,ROW(),MATCH(BH$3,$K$2:$P$2,0))</f>
        <v>1000</v>
      </c>
      <c r="BI1345" s="147" cm="1">
        <f t="array" ref="BI1345">INDEX($K:$P,ROW(),MATCH(BI$3,$K$2:$P$2,0))</f>
        <v>1000</v>
      </c>
      <c r="BJ1345" s="147" cm="1">
        <f t="array" ref="BJ1345">INDEX($K:$P,ROW(),MATCH(BJ$3,$K$2:$P$2,0))</f>
        <v>1000</v>
      </c>
      <c r="BK1345" s="147" cm="1">
        <f t="array" ref="BK1345">INDEX($K:$P,ROW(),MATCH(BK$3,$K$2:$P$2,0))</f>
        <v>1000</v>
      </c>
      <c r="BL1345" s="147" cm="1">
        <f t="array" ref="BL1345">INDEX($K:$P,ROW(),MATCH(BL$3,$K$2:$P$2,0))</f>
        <v>1000</v>
      </c>
      <c r="BM1345" s="147" cm="1">
        <f t="array" ref="BM1345">INDEX($K:$P,ROW(),MATCH(BM$3,$K$2:$P$2,0))</f>
        <v>1000</v>
      </c>
      <c r="BN1345" s="147" cm="1">
        <f t="array" ref="BN1345">INDEX($K:$P,ROW(),MATCH(BN$3,$K$2:$P$2,0))</f>
        <v>1000</v>
      </c>
      <c r="BO1345" s="147" cm="1">
        <f t="array" ref="BO1345">INDEX($K:$P,ROW(),MATCH(BO$3,$K$2:$P$2,0))</f>
        <v>1000</v>
      </c>
      <c r="BP1345" s="147" cm="1">
        <f t="array" ref="BP1345">INDEX($K:$P,ROW(),MATCH(BP$3,$K$2:$P$2,0))</f>
        <v>1000</v>
      </c>
      <c r="BQ1345" s="147" cm="1">
        <f t="array" ref="BQ1345">INDEX($K:$P,ROW(),MATCH(BQ$3,$K$2:$P$2,0))</f>
        <v>1000</v>
      </c>
      <c r="BR1345" s="147" cm="1">
        <f t="array" ref="BR1345">INDEX($K:$P,ROW(),MATCH(BR$3,$K$2:$P$2,0))</f>
        <v>1000</v>
      </c>
      <c r="BS1345" s="147" cm="1">
        <f t="array" ref="BS1345">INDEX($K:$P,ROW(),MATCH(BS$3,$K$2:$P$2,0))</f>
        <v>1000</v>
      </c>
      <c r="BT1345" s="147" cm="1">
        <f t="array" ref="BT1345">INDEX($K:$P,ROW(),MATCH(BT$3,$K$2:$P$2,0))</f>
        <v>1000</v>
      </c>
      <c r="BU1345" s="147" cm="1">
        <f t="array" ref="BU1345">INDEX($K:$P,ROW(),MATCH(BU$3,$K$2:$P$2,0))</f>
        <v>1000</v>
      </c>
      <c r="BV1345" s="147" cm="1">
        <f t="array" ref="BV1345">INDEX($K:$P,ROW(),MATCH(BV$3,$K$2:$P$2,0))</f>
        <v>1000</v>
      </c>
      <c r="BW1345" s="147" cm="1">
        <f t="array" ref="BW1345">INDEX($K:$P,ROW(),MATCH(BW$3,$K$2:$P$2,0))</f>
        <v>1000</v>
      </c>
      <c r="BX1345" s="147" cm="1">
        <f t="array" ref="BX1345">INDEX($K:$P,ROW(),MATCH(BX$3,$K$2:$P$2,0))</f>
        <v>1000</v>
      </c>
      <c r="BY1345" s="147" cm="1">
        <f t="array" ref="BY1345">INDEX($K:$P,ROW(),MATCH(BY$3,$K$2:$P$2,0))</f>
        <v>1000</v>
      </c>
      <c r="BZ1345" s="147" cm="1">
        <f t="array" ref="BZ1345">INDEX($K:$P,ROW(),MATCH(BZ$3,$K$2:$P$2,0))</f>
        <v>1000</v>
      </c>
      <c r="CA1345" s="147" cm="1">
        <f t="array" ref="CA1345">INDEX($K:$P,ROW(),MATCH(CA$3,$K$2:$P$2,0))</f>
        <v>1000</v>
      </c>
      <c r="CB1345" s="147" cm="1">
        <f t="array" ref="CB1345">INDEX($K:$P,ROW(),MATCH(CB$3,$K$2:$P$2,0))</f>
        <v>1000</v>
      </c>
      <c r="CC1345" s="147" cm="1">
        <f t="array" ref="CC1345">INDEX($K:$P,ROW(),MATCH(CC$3,$K$2:$P$2,0))</f>
        <v>1000</v>
      </c>
      <c r="CD1345" s="147" cm="1">
        <f t="array" ref="CD1345">INDEX($K:$P,ROW(),MATCH(CD$3,$K$2:$P$2,0))</f>
        <v>1000</v>
      </c>
      <c r="CE1345" s="147" cm="1">
        <f t="array" ref="CE1345">INDEX($K:$P,ROW(),MATCH(CE$3,$K$2:$P$2,0))</f>
        <v>1000</v>
      </c>
      <c r="CF1345" s="147" cm="1">
        <f t="array" ref="CF1345">INDEX($K:$P,ROW(),MATCH(CF$3,$K$2:$P$2,0))</f>
        <v>1000</v>
      </c>
      <c r="CG1345" s="147" cm="1">
        <f t="array" ref="CG1345">INDEX($K:$P,ROW(),MATCH(CG$3,$K$2:$P$2,0))</f>
        <v>1000</v>
      </c>
      <c r="CH1345" s="147" cm="1">
        <f t="array" ref="CH1345">INDEX($K:$P,ROW(),MATCH(CH$3,$K$2:$P$2,0))</f>
        <v>1000</v>
      </c>
      <c r="CI1345" s="147" cm="1">
        <f t="array" ref="CI1345">INDEX($K:$P,ROW(),MATCH(CI$3,$K$2:$P$2,0))</f>
        <v>1000</v>
      </c>
      <c r="CJ1345" s="147" cm="1">
        <f t="array" ref="CJ1345">INDEX($K:$P,ROW(),MATCH(CJ$3,$K$2:$P$2,0))</f>
        <v>1000</v>
      </c>
      <c r="CK1345" s="147" cm="1">
        <f t="array" ref="CK1345">INDEX($K:$P,ROW(),MATCH(CK$3,$K$2:$P$2,0))</f>
        <v>1000</v>
      </c>
      <c r="CL1345" s="147" cm="1">
        <f t="array" ref="CL1345">INDEX($K:$P,ROW(),MATCH(CL$3,$K$2:$P$2,0))</f>
        <v>1000</v>
      </c>
      <c r="CN1345" s="60"/>
      <c r="CO1345" s="147" t="e" cm="1">
        <f t="array" ref="CO1345">INDEX($K:$P,ROW(),MATCH(CO$3,$K$2:$P$2,0))</f>
        <v>#N/A</v>
      </c>
      <c r="CP1345" s="147" t="e" cm="1">
        <f t="array" ref="CP1345">INDEX($K:$P,ROW(),MATCH(CP$3,$K$2:$P$2,0))</f>
        <v>#N/A</v>
      </c>
      <c r="CQ1345" s="147" t="e" cm="1">
        <f t="array" ref="CQ1345">INDEX($K:$P,ROW(),MATCH(CQ$3,$K$2:$P$2,0))</f>
        <v>#N/A</v>
      </c>
      <c r="CR1345" s="147" t="e" cm="1">
        <f t="array" ref="CR1345">INDEX($K:$P,ROW(),MATCH(CR$3,$K$2:$P$2,0))</f>
        <v>#N/A</v>
      </c>
      <c r="CS1345" s="147" t="e" cm="1">
        <f t="array" ref="CS1345">INDEX($K:$P,ROW(),MATCH(CS$3,$K$2:$P$2,0))</f>
        <v>#N/A</v>
      </c>
      <c r="CT1345" s="147" t="e" cm="1">
        <f t="array" ref="CT1345">INDEX($K:$P,ROW(),MATCH(CT$3,$K$2:$P$2,0))</f>
        <v>#N/A</v>
      </c>
      <c r="CU1345" s="147" t="e" cm="1">
        <f t="array" ref="CU1345">INDEX($K:$P,ROW(),MATCH(CU$3,$K$2:$P$2,0))</f>
        <v>#N/A</v>
      </c>
      <c r="CV1345" s="147" t="e" cm="1">
        <f t="array" ref="CV1345">INDEX($K:$P,ROW(),MATCH(CV$3,$K$2:$P$2,0))</f>
        <v>#N/A</v>
      </c>
      <c r="CW1345" s="147" t="e" cm="1">
        <f t="array" ref="CW1345">INDEX($K:$P,ROW(),MATCH(CW$3,$K$2:$P$2,0))</f>
        <v>#N/A</v>
      </c>
      <c r="CX1345" s="147" t="e" cm="1">
        <f t="array" ref="CX1345">INDEX($K:$P,ROW(),MATCH(CX$3,$K$2:$P$2,0))</f>
        <v>#N/A</v>
      </c>
      <c r="CY1345" s="147" t="e" cm="1">
        <f t="array" ref="CY1345">INDEX($K:$P,ROW(),MATCH(CY$3,$K$2:$P$2,0))</f>
        <v>#N/A</v>
      </c>
      <c r="CZ1345" s="147" t="e" cm="1">
        <f t="array" ref="CZ1345">INDEX($K:$P,ROW(),MATCH(CZ$3,$K$2:$P$2,0))</f>
        <v>#N/A</v>
      </c>
      <c r="DA1345" s="147" t="e" cm="1">
        <f t="array" ref="DA1345">INDEX($K:$P,ROW(),MATCH(DA$3,$K$2:$P$2,0))</f>
        <v>#N/A</v>
      </c>
      <c r="DB1345" s="147" t="e" cm="1">
        <f t="array" ref="DB1345">INDEX($K:$P,ROW(),MATCH(DB$3,$K$2:$P$2,0))</f>
        <v>#N/A</v>
      </c>
      <c r="DC1345" s="147" t="e" cm="1">
        <f t="array" ref="DC1345">INDEX($K:$P,ROW(),MATCH(DC$3,$K$2:$P$2,0))</f>
        <v>#N/A</v>
      </c>
      <c r="DD1345" s="147" t="e" cm="1">
        <f t="array" ref="DD1345">INDEX($K:$P,ROW(),MATCH(DD$3,$K$2:$P$2,0))</f>
        <v>#N/A</v>
      </c>
      <c r="DE1345" s="147" t="e" cm="1">
        <f t="array" ref="DE1345">INDEX($K:$P,ROW(),MATCH(DE$3,$K$2:$P$2,0))</f>
        <v>#N/A</v>
      </c>
      <c r="DF1345" s="147" t="e" cm="1">
        <f t="array" ref="DF1345">INDEX($K:$P,ROW(),MATCH(DF$3,$K$2:$P$2,0))</f>
        <v>#N/A</v>
      </c>
      <c r="DG1345" s="147" t="e" cm="1">
        <f t="array" ref="DG1345">INDEX($K:$P,ROW(),MATCH(DG$3,$K$2:$P$2,0))</f>
        <v>#N/A</v>
      </c>
      <c r="DH1345" s="147" t="e" cm="1">
        <f t="array" ref="DH1345">INDEX($K:$P,ROW(),MATCH(DH$3,$K$2:$P$2,0))</f>
        <v>#N/A</v>
      </c>
      <c r="DI1345" s="147" t="e" cm="1">
        <f t="array" ref="DI1345">INDEX($K:$P,ROW(),MATCH(DI$3,$K$2:$P$2,0))</f>
        <v>#N/A</v>
      </c>
      <c r="DJ1345" s="147" t="e" cm="1">
        <f t="array" ref="DJ1345">INDEX($K:$P,ROW(),MATCH(DJ$3,$K$2:$P$2,0))</f>
        <v>#N/A</v>
      </c>
      <c r="DK1345" s="147" t="e" cm="1">
        <f t="array" ref="DK1345">INDEX($K:$P,ROW(),MATCH(DK$3,$K$2:$P$2,0))</f>
        <v>#N/A</v>
      </c>
      <c r="DL1345" s="147" t="e" cm="1">
        <f t="array" ref="DL1345">INDEX($K:$P,ROW(),MATCH(DL$3,$K$2:$P$2,0))</f>
        <v>#N/A</v>
      </c>
    </row>
    <row r="1346" spans="2:116" x14ac:dyDescent="0.35">
      <c r="B1346" s="6"/>
      <c r="C1346" s="6"/>
      <c r="D1346" t="s">
        <v>775</v>
      </c>
      <c r="E1346" s="8" t="str">
        <f t="shared" si="1783"/>
        <v>1346 SUBR-S</v>
      </c>
      <c r="G1346" s="158" t="s">
        <v>71</v>
      </c>
      <c r="K1346" s="34">
        <f ca="1">SUMIF($3:$3,K$2,1346:1346)</f>
        <v>1200</v>
      </c>
      <c r="L1346" s="34">
        <f ca="1">SUMIF($3:$3,L$2,1346:1346)</f>
        <v>120</v>
      </c>
      <c r="M1346" s="34">
        <f ca="1">SUMIF($3:$3,M$2,1346:1346)</f>
        <v>120</v>
      </c>
      <c r="N1346" s="34">
        <f ca="1">SUMIF($3:$3,N$2,1346:1346)</f>
        <v>120</v>
      </c>
      <c r="O1346" s="34">
        <f ca="1">SUMIF($3:$3,O$2,1346:1346)</f>
        <v>120</v>
      </c>
      <c r="P1346" s="34">
        <f ca="1">SUMIF($3:$3,P$2,1346:1346)</f>
        <v>120</v>
      </c>
      <c r="R1346" s="15"/>
      <c r="S1346" s="76" cm="1">
        <f t="array" aca="1" ref="S1346" ca="1">ROUNDDOWN(INDIRECT(S1336)/S1345,0)</f>
        <v>100</v>
      </c>
      <c r="T1346" s="76" cm="1">
        <f t="array" aca="1" ref="T1346" ca="1">ROUNDDOWN(INDIRECT(T1336)/T1345,0)</f>
        <v>100</v>
      </c>
      <c r="U1346" s="76" cm="1">
        <f t="array" aca="1" ref="U1346" ca="1">ROUNDDOWN(INDIRECT(U1336)/U1345,0)</f>
        <v>100</v>
      </c>
      <c r="V1346" s="76" cm="1">
        <f t="array" aca="1" ref="V1346" ca="1">ROUNDDOWN(INDIRECT(V1336)/V1345,0)</f>
        <v>100</v>
      </c>
      <c r="W1346" s="76" cm="1">
        <f t="array" aca="1" ref="W1346" ca="1">ROUNDDOWN(INDIRECT(W1336)/W1345,0)</f>
        <v>100</v>
      </c>
      <c r="X1346" s="76" cm="1">
        <f t="array" aca="1" ref="X1346" ca="1">ROUNDDOWN(INDIRECT(X1336)/X1345,0)</f>
        <v>100</v>
      </c>
      <c r="Y1346" s="76" cm="1">
        <f t="array" aca="1" ref="Y1346" ca="1">ROUNDDOWN(INDIRECT(Y1336)/Y1345,0)</f>
        <v>100</v>
      </c>
      <c r="Z1346" s="76" cm="1">
        <f t="array" aca="1" ref="Z1346" ca="1">ROUNDDOWN(INDIRECT(Z1336)/Z1345,0)</f>
        <v>100</v>
      </c>
      <c r="AA1346" s="76" cm="1">
        <f t="array" aca="1" ref="AA1346" ca="1">ROUNDDOWN(INDIRECT(AA1336)/AA1345,0)</f>
        <v>100</v>
      </c>
      <c r="AB1346" s="76" cm="1">
        <f t="array" aca="1" ref="AB1346" ca="1">ROUNDDOWN(INDIRECT(AB1336)/AB1345,0)</f>
        <v>100</v>
      </c>
      <c r="AC1346" s="76" cm="1">
        <f t="array" aca="1" ref="AC1346" ca="1">ROUNDDOWN(INDIRECT(AC1336)/AC1345,0)</f>
        <v>100</v>
      </c>
      <c r="AD1346" s="76" cm="1">
        <f t="array" aca="1" ref="AD1346" ca="1">ROUNDDOWN(INDIRECT(AD1336)/AD1345,0)</f>
        <v>100</v>
      </c>
      <c r="AE1346" s="76" cm="1">
        <f t="array" aca="1" ref="AE1346" ca="1">ROUNDDOWN(INDIRECT(AE1336)/AE1345,0)</f>
        <v>10</v>
      </c>
      <c r="AF1346" s="76" cm="1">
        <f t="array" aca="1" ref="AF1346" ca="1">ROUNDDOWN(INDIRECT(AF1336)/AF1345,0)</f>
        <v>10</v>
      </c>
      <c r="AG1346" s="76" cm="1">
        <f t="array" aca="1" ref="AG1346" ca="1">ROUNDDOWN(INDIRECT(AG1336)/AG1345,0)</f>
        <v>10</v>
      </c>
      <c r="AH1346" s="76" cm="1">
        <f t="array" aca="1" ref="AH1346" ca="1">ROUNDDOWN(INDIRECT(AH1336)/AH1345,0)</f>
        <v>10</v>
      </c>
      <c r="AI1346" s="76" cm="1">
        <f t="array" aca="1" ref="AI1346" ca="1">ROUNDDOWN(INDIRECT(AI1336)/AI1345,0)</f>
        <v>10</v>
      </c>
      <c r="AJ1346" s="76" cm="1">
        <f t="array" aca="1" ref="AJ1346" ca="1">ROUNDDOWN(INDIRECT(AJ1336)/AJ1345,0)</f>
        <v>10</v>
      </c>
      <c r="AK1346" s="76" cm="1">
        <f t="array" aca="1" ref="AK1346" ca="1">ROUNDDOWN(INDIRECT(AK1336)/AK1345,0)</f>
        <v>10</v>
      </c>
      <c r="AL1346" s="76" cm="1">
        <f t="array" aca="1" ref="AL1346" ca="1">ROUNDDOWN(INDIRECT(AL1336)/AL1345,0)</f>
        <v>10</v>
      </c>
      <c r="AM1346" s="76" cm="1">
        <f t="array" aca="1" ref="AM1346" ca="1">ROUNDDOWN(INDIRECT(AM1336)/AM1345,0)</f>
        <v>10</v>
      </c>
      <c r="AN1346" s="76" cm="1">
        <f t="array" aca="1" ref="AN1346" ca="1">ROUNDDOWN(INDIRECT(AN1336)/AN1345,0)</f>
        <v>10</v>
      </c>
      <c r="AO1346" s="76" cm="1">
        <f t="array" aca="1" ref="AO1346" ca="1">ROUNDDOWN(INDIRECT(AO1336)/AO1345,0)</f>
        <v>10</v>
      </c>
      <c r="AP1346" s="76" cm="1">
        <f t="array" aca="1" ref="AP1346" ca="1">ROUNDDOWN(INDIRECT(AP1336)/AP1345,0)</f>
        <v>10</v>
      </c>
      <c r="AQ1346" s="76" cm="1">
        <f t="array" aca="1" ref="AQ1346" ca="1">ROUNDDOWN(INDIRECT(AQ1336)/AQ1345,0)</f>
        <v>10</v>
      </c>
      <c r="AR1346" s="76" cm="1">
        <f t="array" aca="1" ref="AR1346" ca="1">ROUNDDOWN(INDIRECT(AR1336)/AR1345,0)</f>
        <v>10</v>
      </c>
      <c r="AS1346" s="76" cm="1">
        <f t="array" aca="1" ref="AS1346" ca="1">ROUNDDOWN(INDIRECT(AS1336)/AS1345,0)</f>
        <v>10</v>
      </c>
      <c r="AT1346" s="76" cm="1">
        <f t="array" aca="1" ref="AT1346" ca="1">ROUNDDOWN(INDIRECT(AT1336)/AT1345,0)</f>
        <v>10</v>
      </c>
      <c r="AU1346" s="76" cm="1">
        <f t="array" aca="1" ref="AU1346" ca="1">ROUNDDOWN(INDIRECT(AU1336)/AU1345,0)</f>
        <v>10</v>
      </c>
      <c r="AV1346" s="76" cm="1">
        <f t="array" aca="1" ref="AV1346" ca="1">ROUNDDOWN(INDIRECT(AV1336)/AV1345,0)</f>
        <v>10</v>
      </c>
      <c r="AW1346" s="76" cm="1">
        <f t="array" aca="1" ref="AW1346" ca="1">ROUNDDOWN(INDIRECT(AW1336)/AW1345,0)</f>
        <v>10</v>
      </c>
      <c r="AX1346" s="76" cm="1">
        <f t="array" aca="1" ref="AX1346" ca="1">ROUNDDOWN(INDIRECT(AX1336)/AX1345,0)</f>
        <v>10</v>
      </c>
      <c r="AY1346" s="76" cm="1">
        <f t="array" aca="1" ref="AY1346" ca="1">ROUNDDOWN(INDIRECT(AY1336)/AY1345,0)</f>
        <v>10</v>
      </c>
      <c r="AZ1346" s="76" cm="1">
        <f t="array" aca="1" ref="AZ1346" ca="1">ROUNDDOWN(INDIRECT(AZ1336)/AZ1345,0)</f>
        <v>10</v>
      </c>
      <c r="BA1346" s="76" cm="1">
        <f t="array" aca="1" ref="BA1346" ca="1">ROUNDDOWN(INDIRECT(BA1336)/BA1345,0)</f>
        <v>10</v>
      </c>
      <c r="BB1346" s="76" cm="1">
        <f t="array" aca="1" ref="BB1346" ca="1">ROUNDDOWN(INDIRECT(BB1336)/BB1345,0)</f>
        <v>10</v>
      </c>
      <c r="BC1346" s="76" cm="1">
        <f t="array" aca="1" ref="BC1346" ca="1">ROUNDDOWN(INDIRECT(BC1336)/BC1345,0)</f>
        <v>10</v>
      </c>
      <c r="BD1346" s="76" cm="1">
        <f t="array" aca="1" ref="BD1346" ca="1">ROUNDDOWN(INDIRECT(BD1336)/BD1345,0)</f>
        <v>10</v>
      </c>
      <c r="BE1346" s="76" cm="1">
        <f t="array" aca="1" ref="BE1346" ca="1">ROUNDDOWN(INDIRECT(BE1336)/BE1345,0)</f>
        <v>10</v>
      </c>
      <c r="BF1346" s="76" cm="1">
        <f t="array" aca="1" ref="BF1346" ca="1">ROUNDDOWN(INDIRECT(BF1336)/BF1345,0)</f>
        <v>10</v>
      </c>
      <c r="BG1346" s="76" cm="1">
        <f t="array" aca="1" ref="BG1346" ca="1">ROUNDDOWN(INDIRECT(BG1336)/BG1345,0)</f>
        <v>10</v>
      </c>
      <c r="BH1346" s="76" cm="1">
        <f t="array" aca="1" ref="BH1346" ca="1">ROUNDDOWN(INDIRECT(BH1336)/BH1345,0)</f>
        <v>10</v>
      </c>
      <c r="BI1346" s="76" cm="1">
        <f t="array" aca="1" ref="BI1346" ca="1">ROUNDDOWN(INDIRECT(BI1336)/BI1345,0)</f>
        <v>10</v>
      </c>
      <c r="BJ1346" s="76" cm="1">
        <f t="array" aca="1" ref="BJ1346" ca="1">ROUNDDOWN(INDIRECT(BJ1336)/BJ1345,0)</f>
        <v>10</v>
      </c>
      <c r="BK1346" s="76" cm="1">
        <f t="array" aca="1" ref="BK1346" ca="1">ROUNDDOWN(INDIRECT(BK1336)/BK1345,0)</f>
        <v>10</v>
      </c>
      <c r="BL1346" s="76" cm="1">
        <f t="array" aca="1" ref="BL1346" ca="1">ROUNDDOWN(INDIRECT(BL1336)/BL1345,0)</f>
        <v>10</v>
      </c>
      <c r="BM1346" s="76" cm="1">
        <f t="array" aca="1" ref="BM1346" ca="1">ROUNDDOWN(INDIRECT(BM1336)/BM1345,0)</f>
        <v>10</v>
      </c>
      <c r="BN1346" s="76" cm="1">
        <f t="array" aca="1" ref="BN1346" ca="1">ROUNDDOWN(INDIRECT(BN1336)/BN1345,0)</f>
        <v>10</v>
      </c>
      <c r="BO1346" s="76" cm="1">
        <f t="array" aca="1" ref="BO1346" ca="1">ROUNDDOWN(INDIRECT(BO1336)/BO1345,0)</f>
        <v>10</v>
      </c>
      <c r="BP1346" s="76" cm="1">
        <f t="array" aca="1" ref="BP1346" ca="1">ROUNDDOWN(INDIRECT(BP1336)/BP1345,0)</f>
        <v>10</v>
      </c>
      <c r="BQ1346" s="76" cm="1">
        <f t="array" aca="1" ref="BQ1346" ca="1">ROUNDDOWN(INDIRECT(BQ1336)/BQ1345,0)</f>
        <v>10</v>
      </c>
      <c r="BR1346" s="76" cm="1">
        <f t="array" aca="1" ref="BR1346" ca="1">ROUNDDOWN(INDIRECT(BR1336)/BR1345,0)</f>
        <v>10</v>
      </c>
      <c r="BS1346" s="76" cm="1">
        <f t="array" aca="1" ref="BS1346" ca="1">ROUNDDOWN(INDIRECT(BS1336)/BS1345,0)</f>
        <v>10</v>
      </c>
      <c r="BT1346" s="76" cm="1">
        <f t="array" aca="1" ref="BT1346" ca="1">ROUNDDOWN(INDIRECT(BT1336)/BT1345,0)</f>
        <v>10</v>
      </c>
      <c r="BU1346" s="76" cm="1">
        <f t="array" aca="1" ref="BU1346" ca="1">ROUNDDOWN(INDIRECT(BU1336)/BU1345,0)</f>
        <v>10</v>
      </c>
      <c r="BV1346" s="76" cm="1">
        <f t="array" aca="1" ref="BV1346" ca="1">ROUNDDOWN(INDIRECT(BV1336)/BV1345,0)</f>
        <v>10</v>
      </c>
      <c r="BW1346" s="76" cm="1">
        <f t="array" aca="1" ref="BW1346" ca="1">ROUNDDOWN(INDIRECT(BW1336)/BW1345,0)</f>
        <v>10</v>
      </c>
      <c r="BX1346" s="76" cm="1">
        <f t="array" aca="1" ref="BX1346" ca="1">ROUNDDOWN(INDIRECT(BX1336)/BX1345,0)</f>
        <v>10</v>
      </c>
      <c r="BY1346" s="76" cm="1">
        <f t="array" aca="1" ref="BY1346" ca="1">ROUNDDOWN(INDIRECT(BY1336)/BY1345,0)</f>
        <v>10</v>
      </c>
      <c r="BZ1346" s="76" cm="1">
        <f t="array" aca="1" ref="BZ1346" ca="1">ROUNDDOWN(INDIRECT(BZ1336)/BZ1345,0)</f>
        <v>10</v>
      </c>
      <c r="CA1346" s="76" cm="1">
        <f t="array" aca="1" ref="CA1346" ca="1">ROUNDDOWN(INDIRECT(CA1336)/CA1345,0)</f>
        <v>10</v>
      </c>
      <c r="CB1346" s="76" cm="1">
        <f t="array" aca="1" ref="CB1346" ca="1">ROUNDDOWN(INDIRECT(CB1336)/CB1345,0)</f>
        <v>10</v>
      </c>
      <c r="CC1346" s="76" cm="1">
        <f t="array" aca="1" ref="CC1346" ca="1">ROUNDDOWN(INDIRECT(CC1336)/CC1345,0)</f>
        <v>10</v>
      </c>
      <c r="CD1346" s="76" cm="1">
        <f t="array" aca="1" ref="CD1346" ca="1">ROUNDDOWN(INDIRECT(CD1336)/CD1345,0)</f>
        <v>10</v>
      </c>
      <c r="CE1346" s="76" cm="1">
        <f t="array" aca="1" ref="CE1346" ca="1">ROUNDDOWN(INDIRECT(CE1336)/CE1345,0)</f>
        <v>10</v>
      </c>
      <c r="CF1346" s="76" cm="1">
        <f t="array" aca="1" ref="CF1346" ca="1">ROUNDDOWN(INDIRECT(CF1336)/CF1345,0)</f>
        <v>10</v>
      </c>
      <c r="CG1346" s="76" cm="1">
        <f t="array" aca="1" ref="CG1346" ca="1">ROUNDDOWN(INDIRECT(CG1336)/CG1345,0)</f>
        <v>10</v>
      </c>
      <c r="CH1346" s="76" cm="1">
        <f t="array" aca="1" ref="CH1346" ca="1">ROUNDDOWN(INDIRECT(CH1336)/CH1345,0)</f>
        <v>10</v>
      </c>
      <c r="CI1346" s="76" cm="1">
        <f t="array" aca="1" ref="CI1346" ca="1">ROUNDDOWN(INDIRECT(CI1336)/CI1345,0)</f>
        <v>10</v>
      </c>
      <c r="CJ1346" s="76" cm="1">
        <f t="array" aca="1" ref="CJ1346" ca="1">ROUNDDOWN(INDIRECT(CJ1336)/CJ1345,0)</f>
        <v>10</v>
      </c>
      <c r="CK1346" s="76" cm="1">
        <f t="array" aca="1" ref="CK1346" ca="1">ROUNDDOWN(INDIRECT(CK1336)/CK1345,0)</f>
        <v>10</v>
      </c>
      <c r="CL1346" s="76" cm="1">
        <f t="array" aca="1" ref="CL1346" ca="1">ROUNDDOWN(INDIRECT(CL1336)/CL1345,0)</f>
        <v>10</v>
      </c>
      <c r="CO1346" s="76" t="e" cm="1">
        <f t="array" aca="1" ref="CO1346" ca="1">ROUNDDOWN(INDIRECT(CO1336)/CO1345,0)</f>
        <v>#N/A</v>
      </c>
      <c r="CP1346" s="76" t="e" cm="1">
        <f t="array" aca="1" ref="CP1346" ca="1">ROUNDDOWN(INDIRECT(CP1336)/CP1345,0)</f>
        <v>#N/A</v>
      </c>
      <c r="CQ1346" s="76" t="e" cm="1">
        <f t="array" aca="1" ref="CQ1346" ca="1">ROUNDDOWN(INDIRECT(CQ1336)/CQ1345,0)</f>
        <v>#N/A</v>
      </c>
      <c r="CR1346" s="76" t="e" cm="1">
        <f t="array" aca="1" ref="CR1346" ca="1">ROUNDDOWN(INDIRECT(CR1336)/CR1345,0)</f>
        <v>#N/A</v>
      </c>
      <c r="CS1346" s="76" t="e" cm="1">
        <f t="array" aca="1" ref="CS1346" ca="1">ROUNDDOWN(INDIRECT(CS1336)/CS1345,0)</f>
        <v>#N/A</v>
      </c>
      <c r="CT1346" s="76" t="e" cm="1">
        <f t="array" aca="1" ref="CT1346" ca="1">ROUNDDOWN(INDIRECT(CT1336)/CT1345,0)</f>
        <v>#N/A</v>
      </c>
      <c r="CU1346" s="76" t="e" cm="1">
        <f t="array" aca="1" ref="CU1346" ca="1">ROUNDDOWN(INDIRECT(CU1336)/CU1345,0)</f>
        <v>#N/A</v>
      </c>
      <c r="CV1346" s="76" t="e" cm="1">
        <f t="array" aca="1" ref="CV1346" ca="1">ROUNDDOWN(INDIRECT(CV1336)/CV1345,0)</f>
        <v>#N/A</v>
      </c>
      <c r="CW1346" s="76" t="e" cm="1">
        <f t="array" aca="1" ref="CW1346" ca="1">ROUNDDOWN(INDIRECT(CW1336)/CW1345,0)</f>
        <v>#N/A</v>
      </c>
      <c r="CX1346" s="76" t="e" cm="1">
        <f t="array" aca="1" ref="CX1346" ca="1">ROUNDDOWN(INDIRECT(CX1336)/CX1345,0)</f>
        <v>#N/A</v>
      </c>
      <c r="CY1346" s="76" t="e" cm="1">
        <f t="array" aca="1" ref="CY1346" ca="1">ROUNDDOWN(INDIRECT(CY1336)/CY1345,0)</f>
        <v>#N/A</v>
      </c>
      <c r="CZ1346" s="76" t="e" cm="1">
        <f t="array" aca="1" ref="CZ1346" ca="1">ROUNDDOWN(INDIRECT(CZ1336)/CZ1345,0)</f>
        <v>#N/A</v>
      </c>
      <c r="DA1346" s="76" t="e" cm="1">
        <f t="array" aca="1" ref="DA1346" ca="1">ROUNDDOWN(INDIRECT(DA1336)/DA1345,0)</f>
        <v>#N/A</v>
      </c>
      <c r="DB1346" s="76" t="e" cm="1">
        <f t="array" aca="1" ref="DB1346" ca="1">ROUNDDOWN(INDIRECT(DB1336)/DB1345,0)</f>
        <v>#N/A</v>
      </c>
      <c r="DC1346" s="76" t="e" cm="1">
        <f t="array" aca="1" ref="DC1346" ca="1">ROUNDDOWN(INDIRECT(DC1336)/DC1345,0)</f>
        <v>#N/A</v>
      </c>
      <c r="DD1346" s="76" t="e" cm="1">
        <f t="array" aca="1" ref="DD1346" ca="1">ROUNDDOWN(INDIRECT(DD1336)/DD1345,0)</f>
        <v>#N/A</v>
      </c>
      <c r="DE1346" s="76" t="e" cm="1">
        <f t="array" aca="1" ref="DE1346" ca="1">ROUNDDOWN(INDIRECT(DE1336)/DE1345,0)</f>
        <v>#N/A</v>
      </c>
      <c r="DF1346" s="76" t="e" cm="1">
        <f t="array" aca="1" ref="DF1346" ca="1">ROUNDDOWN(INDIRECT(DF1336)/DF1345,0)</f>
        <v>#N/A</v>
      </c>
      <c r="DG1346" s="76" t="e" cm="1">
        <f t="array" aca="1" ref="DG1346" ca="1">ROUNDDOWN(INDIRECT(DG1336)/DG1345,0)</f>
        <v>#N/A</v>
      </c>
      <c r="DH1346" s="76" t="e" cm="1">
        <f t="array" aca="1" ref="DH1346" ca="1">ROUNDDOWN(INDIRECT(DH1336)/DH1345,0)</f>
        <v>#N/A</v>
      </c>
      <c r="DI1346" s="76" t="e" cm="1">
        <f t="array" aca="1" ref="DI1346" ca="1">ROUNDDOWN(INDIRECT(DI1336)/DI1345,0)</f>
        <v>#N/A</v>
      </c>
      <c r="DJ1346" s="76" t="e" cm="1">
        <f t="array" aca="1" ref="DJ1346" ca="1">ROUNDDOWN(INDIRECT(DJ1336)/DJ1345,0)</f>
        <v>#N/A</v>
      </c>
      <c r="DK1346" s="76" t="e" cm="1">
        <f t="array" aca="1" ref="DK1346" ca="1">ROUNDDOWN(INDIRECT(DK1336)/DK1345,0)</f>
        <v>#N/A</v>
      </c>
      <c r="DL1346" s="76" t="e" cm="1">
        <f t="array" aca="1" ref="DL1346" ca="1">ROUNDDOWN(INDIRECT(DL1336)/DL1345,0)</f>
        <v>#N/A</v>
      </c>
    </row>
    <row r="1347" spans="2:116" x14ac:dyDescent="0.35">
      <c r="B1347" t="str">
        <f>E1347</f>
        <v>1347 SUBR-S</v>
      </c>
      <c r="D1347" t="s">
        <v>775</v>
      </c>
      <c r="E1347" s="8" t="str">
        <f t="shared" si="1783"/>
        <v>1347 SUBR-S</v>
      </c>
      <c r="G1347" s="145" t="s">
        <v>168</v>
      </c>
      <c r="H1347" s="12"/>
      <c r="I1347" s="60"/>
      <c r="J1347" s="60"/>
      <c r="K1347" s="16">
        <v>0.05</v>
      </c>
      <c r="L1347" s="16">
        <v>0.05</v>
      </c>
      <c r="M1347" s="16">
        <v>0.05</v>
      </c>
      <c r="N1347" s="16">
        <v>0.05</v>
      </c>
      <c r="O1347" s="16">
        <v>0.05</v>
      </c>
      <c r="P1347" s="16">
        <v>0.05</v>
      </c>
      <c r="R1347" s="20"/>
      <c r="S1347" s="150" cm="1">
        <f t="array" ref="S1347">INDEX($K:$P,ROW(),MATCH(S$3,$K$2:$P$2,0))</f>
        <v>0.05</v>
      </c>
      <c r="T1347" s="150" cm="1">
        <f t="array" ref="T1347">INDEX($K:$P,ROW(),MATCH(T$3,$K$2:$P$2,0))</f>
        <v>0.05</v>
      </c>
      <c r="U1347" s="150" cm="1">
        <f t="array" ref="U1347">INDEX($K:$P,ROW(),MATCH(U$3,$K$2:$P$2,0))</f>
        <v>0.05</v>
      </c>
      <c r="V1347" s="150" cm="1">
        <f t="array" ref="V1347">INDEX($K:$P,ROW(),MATCH(V$3,$K$2:$P$2,0))</f>
        <v>0.05</v>
      </c>
      <c r="W1347" s="150" cm="1">
        <f t="array" ref="W1347">INDEX($K:$P,ROW(),MATCH(W$3,$K$2:$P$2,0))</f>
        <v>0.05</v>
      </c>
      <c r="X1347" s="150" cm="1">
        <f t="array" ref="X1347">INDEX($K:$P,ROW(),MATCH(X$3,$K$2:$P$2,0))</f>
        <v>0.05</v>
      </c>
      <c r="Y1347" s="150" cm="1">
        <f t="array" ref="Y1347">INDEX($K:$P,ROW(),MATCH(Y$3,$K$2:$P$2,0))</f>
        <v>0.05</v>
      </c>
      <c r="Z1347" s="150" cm="1">
        <f t="array" ref="Z1347">INDEX($K:$P,ROW(),MATCH(Z$3,$K$2:$P$2,0))</f>
        <v>0.05</v>
      </c>
      <c r="AA1347" s="150" cm="1">
        <f t="array" ref="AA1347">INDEX($K:$P,ROW(),MATCH(AA$3,$K$2:$P$2,0))</f>
        <v>0.05</v>
      </c>
      <c r="AB1347" s="150" cm="1">
        <f t="array" ref="AB1347">INDEX($K:$P,ROW(),MATCH(AB$3,$K$2:$P$2,0))</f>
        <v>0.05</v>
      </c>
      <c r="AC1347" s="150" cm="1">
        <f t="array" ref="AC1347">INDEX($K:$P,ROW(),MATCH(AC$3,$K$2:$P$2,0))</f>
        <v>0.05</v>
      </c>
      <c r="AD1347" s="150" cm="1">
        <f t="array" ref="AD1347">INDEX($K:$P,ROW(),MATCH(AD$3,$K$2:$P$2,0))</f>
        <v>0.05</v>
      </c>
      <c r="AE1347" s="150" cm="1">
        <f t="array" ref="AE1347">INDEX($K:$P,ROW(),MATCH(AE$3,$K$2:$P$2,0))</f>
        <v>0.05</v>
      </c>
      <c r="AF1347" s="150" cm="1">
        <f t="array" ref="AF1347">INDEX($K:$P,ROW(),MATCH(AF$3,$K$2:$P$2,0))</f>
        <v>0.05</v>
      </c>
      <c r="AG1347" s="150" cm="1">
        <f t="array" ref="AG1347">INDEX($K:$P,ROW(),MATCH(AG$3,$K$2:$P$2,0))</f>
        <v>0.05</v>
      </c>
      <c r="AH1347" s="150" cm="1">
        <f t="array" ref="AH1347">INDEX($K:$P,ROW(),MATCH(AH$3,$K$2:$P$2,0))</f>
        <v>0.05</v>
      </c>
      <c r="AI1347" s="150" cm="1">
        <f t="array" ref="AI1347">INDEX($K:$P,ROW(),MATCH(AI$3,$K$2:$P$2,0))</f>
        <v>0.05</v>
      </c>
      <c r="AJ1347" s="150" cm="1">
        <f t="array" ref="AJ1347">INDEX($K:$P,ROW(),MATCH(AJ$3,$K$2:$P$2,0))</f>
        <v>0.05</v>
      </c>
      <c r="AK1347" s="150" cm="1">
        <f t="array" ref="AK1347">INDEX($K:$P,ROW(),MATCH(AK$3,$K$2:$P$2,0))</f>
        <v>0.05</v>
      </c>
      <c r="AL1347" s="150" cm="1">
        <f t="array" ref="AL1347">INDEX($K:$P,ROW(),MATCH(AL$3,$K$2:$P$2,0))</f>
        <v>0.05</v>
      </c>
      <c r="AM1347" s="150" cm="1">
        <f t="array" ref="AM1347">INDEX($K:$P,ROW(),MATCH(AM$3,$K$2:$P$2,0))</f>
        <v>0.05</v>
      </c>
      <c r="AN1347" s="150" cm="1">
        <f t="array" ref="AN1347">INDEX($K:$P,ROW(),MATCH(AN$3,$K$2:$P$2,0))</f>
        <v>0.05</v>
      </c>
      <c r="AO1347" s="150" cm="1">
        <f t="array" ref="AO1347">INDEX($K:$P,ROW(),MATCH(AO$3,$K$2:$P$2,0))</f>
        <v>0.05</v>
      </c>
      <c r="AP1347" s="150" cm="1">
        <f t="array" ref="AP1347">INDEX($K:$P,ROW(),MATCH(AP$3,$K$2:$P$2,0))</f>
        <v>0.05</v>
      </c>
      <c r="AQ1347" s="150" cm="1">
        <f t="array" ref="AQ1347">INDEX($K:$P,ROW(),MATCH(AQ$3,$K$2:$P$2,0))</f>
        <v>0.05</v>
      </c>
      <c r="AR1347" s="150" cm="1">
        <f t="array" ref="AR1347">INDEX($K:$P,ROW(),MATCH(AR$3,$K$2:$P$2,0))</f>
        <v>0.05</v>
      </c>
      <c r="AS1347" s="150" cm="1">
        <f t="array" ref="AS1347">INDEX($K:$P,ROW(),MATCH(AS$3,$K$2:$P$2,0))</f>
        <v>0.05</v>
      </c>
      <c r="AT1347" s="150" cm="1">
        <f t="array" ref="AT1347">INDEX($K:$P,ROW(),MATCH(AT$3,$K$2:$P$2,0))</f>
        <v>0.05</v>
      </c>
      <c r="AU1347" s="150" cm="1">
        <f t="array" ref="AU1347">INDEX($K:$P,ROW(),MATCH(AU$3,$K$2:$P$2,0))</f>
        <v>0.05</v>
      </c>
      <c r="AV1347" s="150" cm="1">
        <f t="array" ref="AV1347">INDEX($K:$P,ROW(),MATCH(AV$3,$K$2:$P$2,0))</f>
        <v>0.05</v>
      </c>
      <c r="AW1347" s="150" cm="1">
        <f t="array" ref="AW1347">INDEX($K:$P,ROW(),MATCH(AW$3,$K$2:$P$2,0))</f>
        <v>0.05</v>
      </c>
      <c r="AX1347" s="150" cm="1">
        <f t="array" ref="AX1347">INDEX($K:$P,ROW(),MATCH(AX$3,$K$2:$P$2,0))</f>
        <v>0.05</v>
      </c>
      <c r="AY1347" s="150" cm="1">
        <f t="array" ref="AY1347">INDEX($K:$P,ROW(),MATCH(AY$3,$K$2:$P$2,0))</f>
        <v>0.05</v>
      </c>
      <c r="AZ1347" s="150" cm="1">
        <f t="array" ref="AZ1347">INDEX($K:$P,ROW(),MATCH(AZ$3,$K$2:$P$2,0))</f>
        <v>0.05</v>
      </c>
      <c r="BA1347" s="150" cm="1">
        <f t="array" ref="BA1347">INDEX($K:$P,ROW(),MATCH(BA$3,$K$2:$P$2,0))</f>
        <v>0.05</v>
      </c>
      <c r="BB1347" s="150" cm="1">
        <f t="array" ref="BB1347">INDEX($K:$P,ROW(),MATCH(BB$3,$K$2:$P$2,0))</f>
        <v>0.05</v>
      </c>
      <c r="BC1347" s="150" cm="1">
        <f t="array" ref="BC1347">INDEX($K:$P,ROW(),MATCH(BC$3,$K$2:$P$2,0))</f>
        <v>0.05</v>
      </c>
      <c r="BD1347" s="150" cm="1">
        <f t="array" ref="BD1347">INDEX($K:$P,ROW(),MATCH(BD$3,$K$2:$P$2,0))</f>
        <v>0.05</v>
      </c>
      <c r="BE1347" s="150" cm="1">
        <f t="array" ref="BE1347">INDEX($K:$P,ROW(),MATCH(BE$3,$K$2:$P$2,0))</f>
        <v>0.05</v>
      </c>
      <c r="BF1347" s="150" cm="1">
        <f t="array" ref="BF1347">INDEX($K:$P,ROW(),MATCH(BF$3,$K$2:$P$2,0))</f>
        <v>0.05</v>
      </c>
      <c r="BG1347" s="150" cm="1">
        <f t="array" ref="BG1347">INDEX($K:$P,ROW(),MATCH(BG$3,$K$2:$P$2,0))</f>
        <v>0.05</v>
      </c>
      <c r="BH1347" s="150" cm="1">
        <f t="array" ref="BH1347">INDEX($K:$P,ROW(),MATCH(BH$3,$K$2:$P$2,0))</f>
        <v>0.05</v>
      </c>
      <c r="BI1347" s="150" cm="1">
        <f t="array" ref="BI1347">INDEX($K:$P,ROW(),MATCH(BI$3,$K$2:$P$2,0))</f>
        <v>0.05</v>
      </c>
      <c r="BJ1347" s="150" cm="1">
        <f t="array" ref="BJ1347">INDEX($K:$P,ROW(),MATCH(BJ$3,$K$2:$P$2,0))</f>
        <v>0.05</v>
      </c>
      <c r="BK1347" s="150" cm="1">
        <f t="array" ref="BK1347">INDEX($K:$P,ROW(),MATCH(BK$3,$K$2:$P$2,0))</f>
        <v>0.05</v>
      </c>
      <c r="BL1347" s="150" cm="1">
        <f t="array" ref="BL1347">INDEX($K:$P,ROW(),MATCH(BL$3,$K$2:$P$2,0))</f>
        <v>0.05</v>
      </c>
      <c r="BM1347" s="150" cm="1">
        <f t="array" ref="BM1347">INDEX($K:$P,ROW(),MATCH(BM$3,$K$2:$P$2,0))</f>
        <v>0.05</v>
      </c>
      <c r="BN1347" s="150" cm="1">
        <f t="array" ref="BN1347">INDEX($K:$P,ROW(),MATCH(BN$3,$K$2:$P$2,0))</f>
        <v>0.05</v>
      </c>
      <c r="BO1347" s="150" cm="1">
        <f t="array" ref="BO1347">INDEX($K:$P,ROW(),MATCH(BO$3,$K$2:$P$2,0))</f>
        <v>0.05</v>
      </c>
      <c r="BP1347" s="150" cm="1">
        <f t="array" ref="BP1347">INDEX($K:$P,ROW(),MATCH(BP$3,$K$2:$P$2,0))</f>
        <v>0.05</v>
      </c>
      <c r="BQ1347" s="150" cm="1">
        <f t="array" ref="BQ1347">INDEX($K:$P,ROW(),MATCH(BQ$3,$K$2:$P$2,0))</f>
        <v>0.05</v>
      </c>
      <c r="BR1347" s="150" cm="1">
        <f t="array" ref="BR1347">INDEX($K:$P,ROW(),MATCH(BR$3,$K$2:$P$2,0))</f>
        <v>0.05</v>
      </c>
      <c r="BS1347" s="150" cm="1">
        <f t="array" ref="BS1347">INDEX($K:$P,ROW(),MATCH(BS$3,$K$2:$P$2,0))</f>
        <v>0.05</v>
      </c>
      <c r="BT1347" s="150" cm="1">
        <f t="array" ref="BT1347">INDEX($K:$P,ROW(),MATCH(BT$3,$K$2:$P$2,0))</f>
        <v>0.05</v>
      </c>
      <c r="BU1347" s="150" cm="1">
        <f t="array" ref="BU1347">INDEX($K:$P,ROW(),MATCH(BU$3,$K$2:$P$2,0))</f>
        <v>0.05</v>
      </c>
      <c r="BV1347" s="150" cm="1">
        <f t="array" ref="BV1347">INDEX($K:$P,ROW(),MATCH(BV$3,$K$2:$P$2,0))</f>
        <v>0.05</v>
      </c>
      <c r="BW1347" s="150" cm="1">
        <f t="array" ref="BW1347">INDEX($K:$P,ROW(),MATCH(BW$3,$K$2:$P$2,0))</f>
        <v>0.05</v>
      </c>
      <c r="BX1347" s="150" cm="1">
        <f t="array" ref="BX1347">INDEX($K:$P,ROW(),MATCH(BX$3,$K$2:$P$2,0))</f>
        <v>0.05</v>
      </c>
      <c r="BY1347" s="150" cm="1">
        <f t="array" ref="BY1347">INDEX($K:$P,ROW(),MATCH(BY$3,$K$2:$P$2,0))</f>
        <v>0.05</v>
      </c>
      <c r="BZ1347" s="150" cm="1">
        <f t="array" ref="BZ1347">INDEX($K:$P,ROW(),MATCH(BZ$3,$K$2:$P$2,0))</f>
        <v>0.05</v>
      </c>
      <c r="CA1347" s="150" cm="1">
        <f t="array" ref="CA1347">INDEX($K:$P,ROW(),MATCH(CA$3,$K$2:$P$2,0))</f>
        <v>0.05</v>
      </c>
      <c r="CB1347" s="150" cm="1">
        <f t="array" ref="CB1347">INDEX($K:$P,ROW(),MATCH(CB$3,$K$2:$P$2,0))</f>
        <v>0.05</v>
      </c>
      <c r="CC1347" s="150" cm="1">
        <f t="array" ref="CC1347">INDEX($K:$P,ROW(),MATCH(CC$3,$K$2:$P$2,0))</f>
        <v>0.05</v>
      </c>
      <c r="CD1347" s="150" cm="1">
        <f t="array" ref="CD1347">INDEX($K:$P,ROW(),MATCH(CD$3,$K$2:$P$2,0))</f>
        <v>0.05</v>
      </c>
      <c r="CE1347" s="150" cm="1">
        <f t="array" ref="CE1347">INDEX($K:$P,ROW(),MATCH(CE$3,$K$2:$P$2,0))</f>
        <v>0.05</v>
      </c>
      <c r="CF1347" s="150" cm="1">
        <f t="array" ref="CF1347">INDEX($K:$P,ROW(),MATCH(CF$3,$K$2:$P$2,0))</f>
        <v>0.05</v>
      </c>
      <c r="CG1347" s="150" cm="1">
        <f t="array" ref="CG1347">INDEX($K:$P,ROW(),MATCH(CG$3,$K$2:$P$2,0))</f>
        <v>0.05</v>
      </c>
      <c r="CH1347" s="150" cm="1">
        <f t="array" ref="CH1347">INDEX($K:$P,ROW(),MATCH(CH$3,$K$2:$P$2,0))</f>
        <v>0.05</v>
      </c>
      <c r="CI1347" s="150" cm="1">
        <f t="array" ref="CI1347">INDEX($K:$P,ROW(),MATCH(CI$3,$K$2:$P$2,0))</f>
        <v>0.05</v>
      </c>
      <c r="CJ1347" s="150" cm="1">
        <f t="array" ref="CJ1347">INDEX($K:$P,ROW(),MATCH(CJ$3,$K$2:$P$2,0))</f>
        <v>0.05</v>
      </c>
      <c r="CK1347" s="150" cm="1">
        <f t="array" ref="CK1347">INDEX($K:$P,ROW(),MATCH(CK$3,$K$2:$P$2,0))</f>
        <v>0.05</v>
      </c>
      <c r="CL1347" s="150" cm="1">
        <f t="array" ref="CL1347">INDEX($K:$P,ROW(),MATCH(CL$3,$K$2:$P$2,0))</f>
        <v>0.05</v>
      </c>
      <c r="CN1347" s="60"/>
      <c r="CO1347" s="150" t="e" cm="1">
        <f t="array" ref="CO1347">INDEX($K:$P,ROW(),MATCH(CO$3,$K$2:$P$2,0))</f>
        <v>#N/A</v>
      </c>
      <c r="CP1347" s="150" t="e" cm="1">
        <f t="array" ref="CP1347">INDEX($K:$P,ROW(),MATCH(CP$3,$K$2:$P$2,0))</f>
        <v>#N/A</v>
      </c>
      <c r="CQ1347" s="150" t="e" cm="1">
        <f t="array" ref="CQ1347">INDEX($K:$P,ROW(),MATCH(CQ$3,$K$2:$P$2,0))</f>
        <v>#N/A</v>
      </c>
      <c r="CR1347" s="150" t="e" cm="1">
        <f t="array" ref="CR1347">INDEX($K:$P,ROW(),MATCH(CR$3,$K$2:$P$2,0))</f>
        <v>#N/A</v>
      </c>
      <c r="CS1347" s="150" t="e" cm="1">
        <f t="array" ref="CS1347">INDEX($K:$P,ROW(),MATCH(CS$3,$K$2:$P$2,0))</f>
        <v>#N/A</v>
      </c>
      <c r="CT1347" s="150" t="e" cm="1">
        <f t="array" ref="CT1347">INDEX($K:$P,ROW(),MATCH(CT$3,$K$2:$P$2,0))</f>
        <v>#N/A</v>
      </c>
      <c r="CU1347" s="150" t="e" cm="1">
        <f t="array" ref="CU1347">INDEX($K:$P,ROW(),MATCH(CU$3,$K$2:$P$2,0))</f>
        <v>#N/A</v>
      </c>
      <c r="CV1347" s="150" t="e" cm="1">
        <f t="array" ref="CV1347">INDEX($K:$P,ROW(),MATCH(CV$3,$K$2:$P$2,0))</f>
        <v>#N/A</v>
      </c>
      <c r="CW1347" s="150" t="e" cm="1">
        <f t="array" ref="CW1347">INDEX($K:$P,ROW(),MATCH(CW$3,$K$2:$P$2,0))</f>
        <v>#N/A</v>
      </c>
      <c r="CX1347" s="150" t="e" cm="1">
        <f t="array" ref="CX1347">INDEX($K:$P,ROW(),MATCH(CX$3,$K$2:$P$2,0))</f>
        <v>#N/A</v>
      </c>
      <c r="CY1347" s="150" t="e" cm="1">
        <f t="array" ref="CY1347">INDEX($K:$P,ROW(),MATCH(CY$3,$K$2:$P$2,0))</f>
        <v>#N/A</v>
      </c>
      <c r="CZ1347" s="150" t="e" cm="1">
        <f t="array" ref="CZ1347">INDEX($K:$P,ROW(),MATCH(CZ$3,$K$2:$P$2,0))</f>
        <v>#N/A</v>
      </c>
      <c r="DA1347" s="150" t="e" cm="1">
        <f t="array" ref="DA1347">INDEX($K:$P,ROW(),MATCH(DA$3,$K$2:$P$2,0))</f>
        <v>#N/A</v>
      </c>
      <c r="DB1347" s="150" t="e" cm="1">
        <f t="array" ref="DB1347">INDEX($K:$P,ROW(),MATCH(DB$3,$K$2:$P$2,0))</f>
        <v>#N/A</v>
      </c>
      <c r="DC1347" s="150" t="e" cm="1">
        <f t="array" ref="DC1347">INDEX($K:$P,ROW(),MATCH(DC$3,$K$2:$P$2,0))</f>
        <v>#N/A</v>
      </c>
      <c r="DD1347" s="150" t="e" cm="1">
        <f t="array" ref="DD1347">INDEX($K:$P,ROW(),MATCH(DD$3,$K$2:$P$2,0))</f>
        <v>#N/A</v>
      </c>
      <c r="DE1347" s="150" t="e" cm="1">
        <f t="array" ref="DE1347">INDEX($K:$P,ROW(),MATCH(DE$3,$K$2:$P$2,0))</f>
        <v>#N/A</v>
      </c>
      <c r="DF1347" s="150" t="e" cm="1">
        <f t="array" ref="DF1347">INDEX($K:$P,ROW(),MATCH(DF$3,$K$2:$P$2,0))</f>
        <v>#N/A</v>
      </c>
      <c r="DG1347" s="150" t="e" cm="1">
        <f t="array" ref="DG1347">INDEX($K:$P,ROW(),MATCH(DG$3,$K$2:$P$2,0))</f>
        <v>#N/A</v>
      </c>
      <c r="DH1347" s="150" t="e" cm="1">
        <f t="array" ref="DH1347">INDEX($K:$P,ROW(),MATCH(DH$3,$K$2:$P$2,0))</f>
        <v>#N/A</v>
      </c>
      <c r="DI1347" s="150" t="e" cm="1">
        <f t="array" ref="DI1347">INDEX($K:$P,ROW(),MATCH(DI$3,$K$2:$P$2,0))</f>
        <v>#N/A</v>
      </c>
      <c r="DJ1347" s="150" t="e" cm="1">
        <f t="array" ref="DJ1347">INDEX($K:$P,ROW(),MATCH(DJ$3,$K$2:$P$2,0))</f>
        <v>#N/A</v>
      </c>
      <c r="DK1347" s="150" t="e" cm="1">
        <f t="array" ref="DK1347">INDEX($K:$P,ROW(),MATCH(DK$3,$K$2:$P$2,0))</f>
        <v>#N/A</v>
      </c>
      <c r="DL1347" s="150" t="e" cm="1">
        <f t="array" ref="DL1347">INDEX($K:$P,ROW(),MATCH(DL$3,$K$2:$P$2,0))</f>
        <v>#N/A</v>
      </c>
    </row>
    <row r="1348" spans="2:116" x14ac:dyDescent="0.35">
      <c r="D1348" t="s">
        <v>775</v>
      </c>
      <c r="E1348" s="8" t="str">
        <f t="shared" si="1783"/>
        <v>1348 SUBR-S</v>
      </c>
      <c r="G1348" s="158" t="s">
        <v>72</v>
      </c>
      <c r="K1348" s="34">
        <f ca="1">SUMIF($3:$3,K$2,1348:1348)</f>
        <v>-326.68416655901024</v>
      </c>
      <c r="L1348" s="34">
        <f ca="1">SUMIF($3:$3,L$2,1348:1348)</f>
        <v>-434.07922978154875</v>
      </c>
      <c r="M1348" s="34">
        <f ca="1">SUMIF($3:$3,M$2,1348:1348)</f>
        <v>-289.71588013777119</v>
      </c>
      <c r="N1348" s="34">
        <f ca="1">SUMIF($3:$3,N$2,1348:1348)</f>
        <v>-211.70768786898765</v>
      </c>
      <c r="O1348" s="34">
        <f ca="1">SUMIF($3:$3,O$2,1348:1348)</f>
        <v>-169.55517425622395</v>
      </c>
      <c r="P1348" s="34">
        <f ca="1">SUMIF($3:$3,P$2,1348:1348)</f>
        <v>-146.7776383052304</v>
      </c>
      <c r="R1348" s="15"/>
      <c r="S1348" s="76">
        <f t="shared" ref="S1348:AX1348" ca="1" si="1789">-S1347*(S1346+S1344)</f>
        <v>-5</v>
      </c>
      <c r="T1348" s="76">
        <f t="shared" ca="1" si="1789"/>
        <v>-9.75</v>
      </c>
      <c r="U1348" s="76">
        <f t="shared" ca="1" si="1789"/>
        <v>-14.262500000000001</v>
      </c>
      <c r="V1348" s="76">
        <f t="shared" ca="1" si="1789"/>
        <v>-18.549375000000001</v>
      </c>
      <c r="W1348" s="76">
        <f t="shared" ca="1" si="1789"/>
        <v>-22.621906250000002</v>
      </c>
      <c r="X1348" s="76">
        <f t="shared" ca="1" si="1789"/>
        <v>-26.490810937500001</v>
      </c>
      <c r="Y1348" s="76">
        <f t="shared" ca="1" si="1789"/>
        <v>-30.166270390625002</v>
      </c>
      <c r="Z1348" s="76">
        <f t="shared" ca="1" si="1789"/>
        <v>-33.657956871093752</v>
      </c>
      <c r="AA1348" s="76">
        <f t="shared" ca="1" si="1789"/>
        <v>-36.975059027539061</v>
      </c>
      <c r="AB1348" s="76">
        <f t="shared" ca="1" si="1789"/>
        <v>-40.126306076162109</v>
      </c>
      <c r="AC1348" s="76">
        <f t="shared" ca="1" si="1789"/>
        <v>-43.119990772354008</v>
      </c>
      <c r="AD1348" s="76">
        <f t="shared" ca="1" si="1789"/>
        <v>-45.963991233736309</v>
      </c>
      <c r="AE1348" s="76">
        <f t="shared" ca="1" si="1789"/>
        <v>-44.165791672049494</v>
      </c>
      <c r="AF1348" s="76">
        <f t="shared" ca="1" si="1789"/>
        <v>-42.457502088447015</v>
      </c>
      <c r="AG1348" s="76">
        <f t="shared" ca="1" si="1789"/>
        <v>-40.834626984024666</v>
      </c>
      <c r="AH1348" s="76">
        <f t="shared" ca="1" si="1789"/>
        <v>-39.292895634823431</v>
      </c>
      <c r="AI1348" s="76">
        <f t="shared" ca="1" si="1789"/>
        <v>-37.82825085308226</v>
      </c>
      <c r="AJ1348" s="76">
        <f t="shared" ca="1" si="1789"/>
        <v>-36.436838310428143</v>
      </c>
      <c r="AK1348" s="76">
        <f t="shared" ca="1" si="1789"/>
        <v>-35.114996394906733</v>
      </c>
      <c r="AL1348" s="76">
        <f t="shared" ca="1" si="1789"/>
        <v>-33.8592465751614</v>
      </c>
      <c r="AM1348" s="76">
        <f t="shared" ca="1" si="1789"/>
        <v>-32.666284246403329</v>
      </c>
      <c r="AN1348" s="76">
        <f t="shared" ca="1" si="1789"/>
        <v>-31.532970034083167</v>
      </c>
      <c r="AO1348" s="76">
        <f t="shared" ca="1" si="1789"/>
        <v>-30.456321532379008</v>
      </c>
      <c r="AP1348" s="76">
        <f t="shared" ca="1" si="1789"/>
        <v>-29.433505455760059</v>
      </c>
      <c r="AQ1348" s="76">
        <f t="shared" ca="1" si="1789"/>
        <v>-28.461830182972058</v>
      </c>
      <c r="AR1348" s="76">
        <f t="shared" ca="1" si="1789"/>
        <v>-27.538738673823453</v>
      </c>
      <c r="AS1348" s="76">
        <f t="shared" ca="1" si="1789"/>
        <v>-26.66180174013228</v>
      </c>
      <c r="AT1348" s="76">
        <f t="shared" ca="1" si="1789"/>
        <v>-25.828711653125666</v>
      </c>
      <c r="AU1348" s="76">
        <f t="shared" ca="1" si="1789"/>
        <v>-25.037276070469382</v>
      </c>
      <c r="AV1348" s="76">
        <f t="shared" ca="1" si="1789"/>
        <v>-24.285412266945912</v>
      </c>
      <c r="AW1348" s="76">
        <f t="shared" ca="1" si="1789"/>
        <v>-23.571141653598616</v>
      </c>
      <c r="AX1348" s="76">
        <f t="shared" ca="1" si="1789"/>
        <v>-22.892584570918686</v>
      </c>
      <c r="AY1348" s="76">
        <f t="shared" ref="AY1348:CD1348" ca="1" si="1790">-AY1347*(AY1346+AY1344)</f>
        <v>-22.247955342372752</v>
      </c>
      <c r="AZ1348" s="76">
        <f t="shared" ca="1" si="1790"/>
        <v>-21.635557575254115</v>
      </c>
      <c r="BA1348" s="76">
        <f t="shared" ca="1" si="1790"/>
        <v>-21.053779696491411</v>
      </c>
      <c r="BB1348" s="76">
        <f t="shared" ca="1" si="1790"/>
        <v>-20.501090711666841</v>
      </c>
      <c r="BC1348" s="76">
        <f t="shared" ca="1" si="1790"/>
        <v>-19.976036176083497</v>
      </c>
      <c r="BD1348" s="76">
        <f t="shared" ca="1" si="1790"/>
        <v>-19.477234367279323</v>
      </c>
      <c r="BE1348" s="76">
        <f t="shared" ca="1" si="1790"/>
        <v>-19.003372648915356</v>
      </c>
      <c r="BF1348" s="76">
        <f t="shared" ca="1" si="1790"/>
        <v>-18.553204016469589</v>
      </c>
      <c r="BG1348" s="76">
        <f t="shared" ca="1" si="1790"/>
        <v>-18.125543815646111</v>
      </c>
      <c r="BH1348" s="76">
        <f t="shared" ca="1" si="1790"/>
        <v>-17.719266624863806</v>
      </c>
      <c r="BI1348" s="76">
        <f t="shared" ca="1" si="1790"/>
        <v>-17.333303293620617</v>
      </c>
      <c r="BJ1348" s="76">
        <f t="shared" ca="1" si="1790"/>
        <v>-16.966638128939589</v>
      </c>
      <c r="BK1348" s="76">
        <f t="shared" ca="1" si="1790"/>
        <v>-16.61830622249261</v>
      </c>
      <c r="BL1348" s="76">
        <f t="shared" ca="1" si="1790"/>
        <v>-16.287390911367979</v>
      </c>
      <c r="BM1348" s="76">
        <f t="shared" ca="1" si="1790"/>
        <v>-15.97302136579958</v>
      </c>
      <c r="BN1348" s="76">
        <f t="shared" ca="1" si="1790"/>
        <v>-15.674370297509601</v>
      </c>
      <c r="BO1348" s="76">
        <f t="shared" ca="1" si="1790"/>
        <v>-15.390651782634121</v>
      </c>
      <c r="BP1348" s="76">
        <f t="shared" ca="1" si="1790"/>
        <v>-15.121119193502416</v>
      </c>
      <c r="BQ1348" s="76">
        <f t="shared" ca="1" si="1790"/>
        <v>-14.865063233827295</v>
      </c>
      <c r="BR1348" s="76">
        <f t="shared" ca="1" si="1790"/>
        <v>-14.621810072135929</v>
      </c>
      <c r="BS1348" s="76">
        <f t="shared" ca="1" si="1790"/>
        <v>-14.390719568529134</v>
      </c>
      <c r="BT1348" s="76">
        <f t="shared" ca="1" si="1790"/>
        <v>-14.171183590102679</v>
      </c>
      <c r="BU1348" s="76">
        <f t="shared" ca="1" si="1790"/>
        <v>-13.962624410597545</v>
      </c>
      <c r="BV1348" s="76">
        <f t="shared" ca="1" si="1790"/>
        <v>-13.764493190067668</v>
      </c>
      <c r="BW1348" s="76">
        <f t="shared" ca="1" si="1790"/>
        <v>-13.576268530564285</v>
      </c>
      <c r="BX1348" s="76">
        <f t="shared" ca="1" si="1790"/>
        <v>-13.397455104036069</v>
      </c>
      <c r="BY1348" s="76">
        <f t="shared" ca="1" si="1790"/>
        <v>-13.227582348834268</v>
      </c>
      <c r="BZ1348" s="76">
        <f t="shared" ca="1" si="1790"/>
        <v>-13.066203231392553</v>
      </c>
      <c r="CA1348" s="76">
        <f t="shared" ca="1" si="1790"/>
        <v>-12.912893069822923</v>
      </c>
      <c r="CB1348" s="76">
        <f t="shared" ca="1" si="1790"/>
        <v>-12.767248416331777</v>
      </c>
      <c r="CC1348" s="76">
        <f t="shared" ca="1" si="1790"/>
        <v>-12.628885995515189</v>
      </c>
      <c r="CD1348" s="76">
        <f t="shared" ca="1" si="1790"/>
        <v>-12.497441695739429</v>
      </c>
      <c r="CE1348" s="76">
        <f t="shared" ref="CE1348:CL1348" ca="1" si="1791">-CE1347*(CE1346+CE1344)</f>
        <v>-12.372569610952457</v>
      </c>
      <c r="CF1348" s="76">
        <f t="shared" ca="1" si="1791"/>
        <v>-12.253941130404833</v>
      </c>
      <c r="CG1348" s="76">
        <f t="shared" ca="1" si="1791"/>
        <v>-12.141244073884593</v>
      </c>
      <c r="CH1348" s="76">
        <f t="shared" ca="1" si="1791"/>
        <v>-12.034181870190363</v>
      </c>
      <c r="CI1348" s="76">
        <f t="shared" ca="1" si="1791"/>
        <v>-11.932472776680845</v>
      </c>
      <c r="CJ1348" s="76">
        <f t="shared" ca="1" si="1791"/>
        <v>-11.835849137846802</v>
      </c>
      <c r="CK1348" s="76">
        <f t="shared" ca="1" si="1791"/>
        <v>-11.744056680954463</v>
      </c>
      <c r="CL1348" s="76">
        <f t="shared" ca="1" si="1791"/>
        <v>-11.65685384690674</v>
      </c>
      <c r="CO1348" s="76" t="e">
        <f t="shared" ref="CO1348:DK1348" ca="1" si="1792">-CO1347*(CO1346+CO1344)</f>
        <v>#N/A</v>
      </c>
      <c r="CP1348" s="76" t="e">
        <f t="shared" ca="1" si="1792"/>
        <v>#N/A</v>
      </c>
      <c r="CQ1348" s="76" t="e">
        <f t="shared" ca="1" si="1792"/>
        <v>#N/A</v>
      </c>
      <c r="CR1348" s="76" t="e">
        <f t="shared" ca="1" si="1792"/>
        <v>#N/A</v>
      </c>
      <c r="CS1348" s="76" t="e">
        <f t="shared" ca="1" si="1792"/>
        <v>#N/A</v>
      </c>
      <c r="CT1348" s="76" t="e">
        <f t="shared" ca="1" si="1792"/>
        <v>#N/A</v>
      </c>
      <c r="CU1348" s="76" t="e">
        <f t="shared" ca="1" si="1792"/>
        <v>#N/A</v>
      </c>
      <c r="CV1348" s="76" t="e">
        <f t="shared" ca="1" si="1792"/>
        <v>#N/A</v>
      </c>
      <c r="CW1348" s="76" t="e">
        <f t="shared" ca="1" si="1792"/>
        <v>#N/A</v>
      </c>
      <c r="CX1348" s="76" t="e">
        <f t="shared" ca="1" si="1792"/>
        <v>#N/A</v>
      </c>
      <c r="CY1348" s="76" t="e">
        <f t="shared" ca="1" si="1792"/>
        <v>#N/A</v>
      </c>
      <c r="CZ1348" s="76" t="e">
        <f t="shared" ca="1" si="1792"/>
        <v>#N/A</v>
      </c>
      <c r="DA1348" s="76" t="e">
        <f t="shared" ca="1" si="1792"/>
        <v>#N/A</v>
      </c>
      <c r="DB1348" s="76" t="e">
        <f t="shared" ca="1" si="1792"/>
        <v>#N/A</v>
      </c>
      <c r="DC1348" s="76" t="e">
        <f t="shared" ca="1" si="1792"/>
        <v>#N/A</v>
      </c>
      <c r="DD1348" s="76" t="e">
        <f t="shared" ca="1" si="1792"/>
        <v>#N/A</v>
      </c>
      <c r="DE1348" s="76" t="e">
        <f t="shared" ca="1" si="1792"/>
        <v>#N/A</v>
      </c>
      <c r="DF1348" s="76" t="e">
        <f t="shared" ca="1" si="1792"/>
        <v>#N/A</v>
      </c>
      <c r="DG1348" s="76" t="e">
        <f t="shared" ca="1" si="1792"/>
        <v>#N/A</v>
      </c>
      <c r="DH1348" s="76" t="e">
        <f t="shared" ca="1" si="1792"/>
        <v>#N/A</v>
      </c>
      <c r="DI1348" s="76" t="e">
        <f t="shared" ca="1" si="1792"/>
        <v>#N/A</v>
      </c>
      <c r="DJ1348" s="76" t="e">
        <f t="shared" ca="1" si="1792"/>
        <v>#N/A</v>
      </c>
      <c r="DK1348" s="76" t="e">
        <f t="shared" ca="1" si="1792"/>
        <v>#N/A</v>
      </c>
      <c r="DL1348" s="76" t="e">
        <f t="shared" ref="DL1348" ca="1" si="1793">-DL1347*(DL1346+DL1344)</f>
        <v>#N/A</v>
      </c>
    </row>
    <row r="1349" spans="2:116" x14ac:dyDescent="0.35">
      <c r="C1349" t="s">
        <v>80</v>
      </c>
      <c r="D1349" t="s">
        <v>775</v>
      </c>
      <c r="E1349" s="8" t="str">
        <f t="shared" si="1783"/>
        <v>1349 SUBR-S</v>
      </c>
      <c r="G1349" s="145" t="s">
        <v>73</v>
      </c>
      <c r="H1349" s="31"/>
      <c r="I1349" s="73"/>
      <c r="J1349" s="73"/>
      <c r="K1349" s="119">
        <f ca="1">SUMIF($4:$4,K$2,1349:1349)</f>
        <v>873.31583344098976</v>
      </c>
      <c r="L1349" s="119">
        <f ca="1">SUMIF($4:$4,L$2,1349:1349)</f>
        <v>559.23660365944113</v>
      </c>
      <c r="M1349" s="119">
        <f ca="1">SUMIF($4:$4,M$2,1349:1349)</f>
        <v>389.52072352166994</v>
      </c>
      <c r="N1349" s="119">
        <f ca="1">SUMIF($4:$4,N$2,1349:1349)</f>
        <v>297.8130356526824</v>
      </c>
      <c r="O1349" s="119">
        <f ca="1">SUMIF($4:$4,O$2,1349:1349)</f>
        <v>248.25786139645848</v>
      </c>
      <c r="P1349" s="119">
        <f ca="1">SUMIF($4:$4,P$2,1349:1349)</f>
        <v>221.48022309122805</v>
      </c>
      <c r="R1349" s="38"/>
      <c r="S1349" s="151">
        <f t="shared" ref="S1349:AX1349" ca="1" si="1794">S1344+S1346+S1348</f>
        <v>95</v>
      </c>
      <c r="T1349" s="151">
        <f t="shared" ca="1" si="1794"/>
        <v>185.25</v>
      </c>
      <c r="U1349" s="151">
        <f t="shared" ca="1" si="1794"/>
        <v>270.98750000000001</v>
      </c>
      <c r="V1349" s="151">
        <f t="shared" ca="1" si="1794"/>
        <v>352.43812500000001</v>
      </c>
      <c r="W1349" s="151">
        <f t="shared" ca="1" si="1794"/>
        <v>429.81621875000002</v>
      </c>
      <c r="X1349" s="151">
        <f t="shared" ca="1" si="1794"/>
        <v>503.32540781249998</v>
      </c>
      <c r="Y1349" s="151">
        <f t="shared" ca="1" si="1794"/>
        <v>573.15913742187502</v>
      </c>
      <c r="Z1349" s="151">
        <f t="shared" ca="1" si="1794"/>
        <v>639.50118055078121</v>
      </c>
      <c r="AA1349" s="151">
        <f t="shared" ca="1" si="1794"/>
        <v>702.52612152324218</v>
      </c>
      <c r="AB1349" s="151">
        <f t="shared" ca="1" si="1794"/>
        <v>762.39981544708007</v>
      </c>
      <c r="AC1349" s="151">
        <f t="shared" ca="1" si="1794"/>
        <v>819.27982467472611</v>
      </c>
      <c r="AD1349" s="151">
        <f t="shared" ca="1" si="1794"/>
        <v>873.31583344098976</v>
      </c>
      <c r="AE1349" s="151">
        <f t="shared" ca="1" si="1794"/>
        <v>839.15004176894024</v>
      </c>
      <c r="AF1349" s="151">
        <f t="shared" ca="1" si="1794"/>
        <v>806.69253968049327</v>
      </c>
      <c r="AG1349" s="151">
        <f t="shared" ca="1" si="1794"/>
        <v>775.85791269646859</v>
      </c>
      <c r="AH1349" s="151">
        <f t="shared" ca="1" si="1794"/>
        <v>746.56501706164511</v>
      </c>
      <c r="AI1349" s="151">
        <f t="shared" ca="1" si="1794"/>
        <v>718.73676620856281</v>
      </c>
      <c r="AJ1349" s="151">
        <f t="shared" ca="1" si="1794"/>
        <v>692.29992789813468</v>
      </c>
      <c r="AK1349" s="151">
        <f t="shared" ca="1" si="1794"/>
        <v>667.18493150322797</v>
      </c>
      <c r="AL1349" s="151">
        <f t="shared" ca="1" si="1794"/>
        <v>643.32568492806661</v>
      </c>
      <c r="AM1349" s="151">
        <f t="shared" ca="1" si="1794"/>
        <v>620.65940068166333</v>
      </c>
      <c r="AN1349" s="151">
        <f t="shared" ca="1" si="1794"/>
        <v>599.12643064758015</v>
      </c>
      <c r="AO1349" s="151">
        <f t="shared" ca="1" si="1794"/>
        <v>578.67010911520117</v>
      </c>
      <c r="AP1349" s="151">
        <f t="shared" ca="1" si="1794"/>
        <v>559.23660365944113</v>
      </c>
      <c r="AQ1349" s="151">
        <f t="shared" ca="1" si="1794"/>
        <v>540.77477347646902</v>
      </c>
      <c r="AR1349" s="151">
        <f t="shared" ca="1" si="1794"/>
        <v>523.23603480264558</v>
      </c>
      <c r="AS1349" s="151">
        <f t="shared" ca="1" si="1794"/>
        <v>506.57423306251331</v>
      </c>
      <c r="AT1349" s="151">
        <f t="shared" ca="1" si="1794"/>
        <v>490.74552140938761</v>
      </c>
      <c r="AU1349" s="151">
        <f t="shared" ca="1" si="1794"/>
        <v>475.70824533891823</v>
      </c>
      <c r="AV1349" s="151">
        <f t="shared" ca="1" si="1794"/>
        <v>461.42283307197232</v>
      </c>
      <c r="AW1349" s="151">
        <f t="shared" ca="1" si="1794"/>
        <v>447.85169141837372</v>
      </c>
      <c r="AX1349" s="151">
        <f t="shared" ca="1" si="1794"/>
        <v>434.95910684745502</v>
      </c>
      <c r="AY1349" s="151">
        <f t="shared" ref="AY1349:CD1349" ca="1" si="1795">AY1344+AY1346+AY1348</f>
        <v>422.71115150508228</v>
      </c>
      <c r="AZ1349" s="151">
        <f t="shared" ca="1" si="1795"/>
        <v>411.07559392982819</v>
      </c>
      <c r="BA1349" s="151">
        <f t="shared" ca="1" si="1795"/>
        <v>400.02181423333678</v>
      </c>
      <c r="BB1349" s="151">
        <f t="shared" ca="1" si="1795"/>
        <v>389.52072352166994</v>
      </c>
      <c r="BC1349" s="151">
        <f t="shared" ca="1" si="1795"/>
        <v>379.54468734558645</v>
      </c>
      <c r="BD1349" s="151">
        <f t="shared" ca="1" si="1795"/>
        <v>370.06745297830713</v>
      </c>
      <c r="BE1349" s="151">
        <f t="shared" ca="1" si="1795"/>
        <v>361.0640803293918</v>
      </c>
      <c r="BF1349" s="151">
        <f t="shared" ca="1" si="1795"/>
        <v>352.51087631292222</v>
      </c>
      <c r="BG1349" s="151">
        <f t="shared" ca="1" si="1795"/>
        <v>344.38533249727612</v>
      </c>
      <c r="BH1349" s="151">
        <f t="shared" ca="1" si="1795"/>
        <v>336.66606587241233</v>
      </c>
      <c r="BI1349" s="151">
        <f t="shared" ca="1" si="1795"/>
        <v>329.33276257879174</v>
      </c>
      <c r="BJ1349" s="151">
        <f t="shared" ca="1" si="1795"/>
        <v>322.36612444985218</v>
      </c>
      <c r="BK1349" s="151">
        <f t="shared" ca="1" si="1795"/>
        <v>315.74781822735957</v>
      </c>
      <c r="BL1349" s="151">
        <f t="shared" ca="1" si="1795"/>
        <v>309.46042731599158</v>
      </c>
      <c r="BM1349" s="151">
        <f t="shared" ca="1" si="1795"/>
        <v>303.487405950192</v>
      </c>
      <c r="BN1349" s="151">
        <f t="shared" ca="1" si="1795"/>
        <v>297.8130356526824</v>
      </c>
      <c r="BO1349" s="151">
        <f t="shared" ca="1" si="1795"/>
        <v>292.42238387004829</v>
      </c>
      <c r="BP1349" s="151">
        <f t="shared" ca="1" si="1795"/>
        <v>287.30126467654588</v>
      </c>
      <c r="BQ1349" s="151">
        <f t="shared" ca="1" si="1795"/>
        <v>282.43620144271858</v>
      </c>
      <c r="BR1349" s="151">
        <f t="shared" ca="1" si="1795"/>
        <v>277.81439137058265</v>
      </c>
      <c r="BS1349" s="151">
        <f t="shared" ca="1" si="1795"/>
        <v>273.42367180205355</v>
      </c>
      <c r="BT1349" s="151">
        <f t="shared" ca="1" si="1795"/>
        <v>269.25248821195089</v>
      </c>
      <c r="BU1349" s="151">
        <f t="shared" ca="1" si="1795"/>
        <v>265.28986380135336</v>
      </c>
      <c r="BV1349" s="151">
        <f t="shared" ca="1" si="1795"/>
        <v>261.52537061128567</v>
      </c>
      <c r="BW1349" s="151">
        <f t="shared" ca="1" si="1795"/>
        <v>257.94910208072139</v>
      </c>
      <c r="BX1349" s="151">
        <f t="shared" ca="1" si="1795"/>
        <v>254.55164697668533</v>
      </c>
      <c r="BY1349" s="151">
        <f t="shared" ca="1" si="1795"/>
        <v>251.32406462785107</v>
      </c>
      <c r="BZ1349" s="151">
        <f t="shared" ca="1" si="1795"/>
        <v>248.25786139645848</v>
      </c>
      <c r="CA1349" s="151">
        <f t="shared" ca="1" si="1795"/>
        <v>245.34496832663552</v>
      </c>
      <c r="CB1349" s="151">
        <f t="shared" ca="1" si="1795"/>
        <v>242.57771991030376</v>
      </c>
      <c r="CC1349" s="151">
        <f t="shared" ca="1" si="1795"/>
        <v>239.94883391478857</v>
      </c>
      <c r="CD1349" s="151">
        <f t="shared" ca="1" si="1795"/>
        <v>237.45139221904913</v>
      </c>
      <c r="CE1349" s="151">
        <f t="shared" ref="CE1349:CL1349" ca="1" si="1796">CE1344+CE1346+CE1348</f>
        <v>235.07882260809666</v>
      </c>
      <c r="CF1349" s="151">
        <f t="shared" ca="1" si="1796"/>
        <v>232.82488147769183</v>
      </c>
      <c r="CG1349" s="151">
        <f t="shared" ca="1" si="1796"/>
        <v>230.68363740380724</v>
      </c>
      <c r="CH1349" s="151">
        <f t="shared" ca="1" si="1796"/>
        <v>228.64945553361687</v>
      </c>
      <c r="CI1349" s="151">
        <f t="shared" ca="1" si="1796"/>
        <v>226.71698275693603</v>
      </c>
      <c r="CJ1349" s="151">
        <f t="shared" ca="1" si="1796"/>
        <v>224.88113361908924</v>
      </c>
      <c r="CK1349" s="151">
        <f t="shared" ca="1" si="1796"/>
        <v>223.13707693813478</v>
      </c>
      <c r="CL1349" s="151">
        <f t="shared" ca="1" si="1796"/>
        <v>221.48022309122805</v>
      </c>
      <c r="CN1349" s="73"/>
      <c r="CO1349" s="151" t="e">
        <f t="shared" ref="CO1349:DK1349" ca="1" si="1797">CO1344+CO1346+CO1348</f>
        <v>#N/A</v>
      </c>
      <c r="CP1349" s="151" t="e">
        <f t="shared" ca="1" si="1797"/>
        <v>#N/A</v>
      </c>
      <c r="CQ1349" s="151" t="e">
        <f t="shared" ca="1" si="1797"/>
        <v>#N/A</v>
      </c>
      <c r="CR1349" s="151" t="e">
        <f t="shared" ca="1" si="1797"/>
        <v>#N/A</v>
      </c>
      <c r="CS1349" s="151" t="e">
        <f t="shared" ca="1" si="1797"/>
        <v>#N/A</v>
      </c>
      <c r="CT1349" s="151" t="e">
        <f t="shared" ca="1" si="1797"/>
        <v>#N/A</v>
      </c>
      <c r="CU1349" s="151" t="e">
        <f t="shared" ca="1" si="1797"/>
        <v>#N/A</v>
      </c>
      <c r="CV1349" s="151" t="e">
        <f t="shared" ca="1" si="1797"/>
        <v>#N/A</v>
      </c>
      <c r="CW1349" s="151" t="e">
        <f t="shared" ca="1" si="1797"/>
        <v>#N/A</v>
      </c>
      <c r="CX1349" s="151" t="e">
        <f t="shared" ca="1" si="1797"/>
        <v>#N/A</v>
      </c>
      <c r="CY1349" s="151" t="e">
        <f t="shared" ca="1" si="1797"/>
        <v>#N/A</v>
      </c>
      <c r="CZ1349" s="151" t="e">
        <f t="shared" ca="1" si="1797"/>
        <v>#N/A</v>
      </c>
      <c r="DA1349" s="151" t="e">
        <f t="shared" ca="1" si="1797"/>
        <v>#N/A</v>
      </c>
      <c r="DB1349" s="151" t="e">
        <f t="shared" ca="1" si="1797"/>
        <v>#N/A</v>
      </c>
      <c r="DC1349" s="151" t="e">
        <f t="shared" ca="1" si="1797"/>
        <v>#N/A</v>
      </c>
      <c r="DD1349" s="151" t="e">
        <f t="shared" ca="1" si="1797"/>
        <v>#N/A</v>
      </c>
      <c r="DE1349" s="151" t="e">
        <f t="shared" ca="1" si="1797"/>
        <v>#N/A</v>
      </c>
      <c r="DF1349" s="151" t="e">
        <f t="shared" ca="1" si="1797"/>
        <v>#N/A</v>
      </c>
      <c r="DG1349" s="151" t="e">
        <f t="shared" ca="1" si="1797"/>
        <v>#N/A</v>
      </c>
      <c r="DH1349" s="151" t="e">
        <f t="shared" ca="1" si="1797"/>
        <v>#N/A</v>
      </c>
      <c r="DI1349" s="151" t="e">
        <f t="shared" ca="1" si="1797"/>
        <v>#N/A</v>
      </c>
      <c r="DJ1349" s="151" t="e">
        <f t="shared" ca="1" si="1797"/>
        <v>#N/A</v>
      </c>
      <c r="DK1349" s="151" t="e">
        <f t="shared" ca="1" si="1797"/>
        <v>#N/A</v>
      </c>
      <c r="DL1349" s="151" t="e">
        <f t="shared" ref="DL1349" ca="1" si="1798">DL1344+DL1346+DL1348</f>
        <v>#N/A</v>
      </c>
    </row>
    <row r="1350" spans="2:116" x14ac:dyDescent="0.35">
      <c r="D1350" t="s">
        <v>775</v>
      </c>
      <c r="E1350" s="8" t="str">
        <f t="shared" si="1783"/>
        <v>1350 SUBR-S</v>
      </c>
      <c r="G1350" s="158" t="s">
        <v>74</v>
      </c>
      <c r="H1350" s="12"/>
      <c r="I1350" s="60"/>
      <c r="J1350" s="60"/>
      <c r="K1350" s="76">
        <f t="shared" ref="K1350:P1350" ca="1" si="1799">K1349-SUM(K1348,K1344,K1346)</f>
        <v>0</v>
      </c>
      <c r="L1350" s="76">
        <f t="shared" ca="1" si="1799"/>
        <v>0</v>
      </c>
      <c r="M1350" s="76">
        <f t="shared" ca="1" si="1799"/>
        <v>0</v>
      </c>
      <c r="N1350" s="76">
        <f t="shared" ca="1" si="1799"/>
        <v>0</v>
      </c>
      <c r="O1350" s="76">
        <f t="shared" ca="1" si="1799"/>
        <v>0</v>
      </c>
      <c r="P1350" s="76">
        <f t="shared" ca="1" si="1799"/>
        <v>0</v>
      </c>
      <c r="R1350" s="15"/>
      <c r="S1350" s="76">
        <f t="shared" ref="S1350:AX1350" ca="1" si="1800">S1349-SUM(S1348,S1344,S1346)</f>
        <v>0</v>
      </c>
      <c r="T1350" s="76">
        <f t="shared" ca="1" si="1800"/>
        <v>0</v>
      </c>
      <c r="U1350" s="76">
        <f t="shared" ca="1" si="1800"/>
        <v>0</v>
      </c>
      <c r="V1350" s="76">
        <f t="shared" ca="1" si="1800"/>
        <v>0</v>
      </c>
      <c r="W1350" s="76">
        <f t="shared" ca="1" si="1800"/>
        <v>0</v>
      </c>
      <c r="X1350" s="76">
        <f t="shared" ca="1" si="1800"/>
        <v>0</v>
      </c>
      <c r="Y1350" s="76">
        <f t="shared" ca="1" si="1800"/>
        <v>0</v>
      </c>
      <c r="Z1350" s="76">
        <f t="shared" ca="1" si="1800"/>
        <v>0</v>
      </c>
      <c r="AA1350" s="76">
        <f t="shared" ca="1" si="1800"/>
        <v>0</v>
      </c>
      <c r="AB1350" s="76">
        <f t="shared" ca="1" si="1800"/>
        <v>0</v>
      </c>
      <c r="AC1350" s="76">
        <f t="shared" ca="1" si="1800"/>
        <v>0</v>
      </c>
      <c r="AD1350" s="76">
        <f t="shared" ca="1" si="1800"/>
        <v>0</v>
      </c>
      <c r="AE1350" s="76">
        <f t="shared" ca="1" si="1800"/>
        <v>0</v>
      </c>
      <c r="AF1350" s="76">
        <f t="shared" ca="1" si="1800"/>
        <v>0</v>
      </c>
      <c r="AG1350" s="76">
        <f t="shared" ca="1" si="1800"/>
        <v>0</v>
      </c>
      <c r="AH1350" s="76">
        <f t="shared" ca="1" si="1800"/>
        <v>0</v>
      </c>
      <c r="AI1350" s="76">
        <f t="shared" ca="1" si="1800"/>
        <v>0</v>
      </c>
      <c r="AJ1350" s="76">
        <f t="shared" ca="1" si="1800"/>
        <v>0</v>
      </c>
      <c r="AK1350" s="76">
        <f t="shared" ca="1" si="1800"/>
        <v>0</v>
      </c>
      <c r="AL1350" s="76">
        <f t="shared" ca="1" si="1800"/>
        <v>0</v>
      </c>
      <c r="AM1350" s="76">
        <f t="shared" ca="1" si="1800"/>
        <v>0</v>
      </c>
      <c r="AN1350" s="76">
        <f t="shared" ca="1" si="1800"/>
        <v>0</v>
      </c>
      <c r="AO1350" s="76">
        <f t="shared" ca="1" si="1800"/>
        <v>0</v>
      </c>
      <c r="AP1350" s="76">
        <f t="shared" ca="1" si="1800"/>
        <v>0</v>
      </c>
      <c r="AQ1350" s="76">
        <f t="shared" ca="1" si="1800"/>
        <v>0</v>
      </c>
      <c r="AR1350" s="76">
        <f t="shared" ca="1" si="1800"/>
        <v>0</v>
      </c>
      <c r="AS1350" s="76">
        <f t="shared" ca="1" si="1800"/>
        <v>0</v>
      </c>
      <c r="AT1350" s="76">
        <f t="shared" ca="1" si="1800"/>
        <v>0</v>
      </c>
      <c r="AU1350" s="76">
        <f t="shared" ca="1" si="1800"/>
        <v>0</v>
      </c>
      <c r="AV1350" s="76">
        <f t="shared" ca="1" si="1800"/>
        <v>0</v>
      </c>
      <c r="AW1350" s="76">
        <f t="shared" ca="1" si="1800"/>
        <v>0</v>
      </c>
      <c r="AX1350" s="76">
        <f t="shared" ca="1" si="1800"/>
        <v>0</v>
      </c>
      <c r="AY1350" s="76">
        <f t="shared" ref="AY1350:CD1350" ca="1" si="1801">AY1349-SUM(AY1348,AY1344,AY1346)</f>
        <v>0</v>
      </c>
      <c r="AZ1350" s="76">
        <f t="shared" ca="1" si="1801"/>
        <v>0</v>
      </c>
      <c r="BA1350" s="76">
        <f t="shared" ca="1" si="1801"/>
        <v>0</v>
      </c>
      <c r="BB1350" s="76">
        <f t="shared" ca="1" si="1801"/>
        <v>0</v>
      </c>
      <c r="BC1350" s="76">
        <f t="shared" ca="1" si="1801"/>
        <v>0</v>
      </c>
      <c r="BD1350" s="76">
        <f t="shared" ca="1" si="1801"/>
        <v>0</v>
      </c>
      <c r="BE1350" s="76">
        <f t="shared" ca="1" si="1801"/>
        <v>0</v>
      </c>
      <c r="BF1350" s="76">
        <f t="shared" ca="1" si="1801"/>
        <v>0</v>
      </c>
      <c r="BG1350" s="76">
        <f t="shared" ca="1" si="1801"/>
        <v>0</v>
      </c>
      <c r="BH1350" s="76">
        <f t="shared" ca="1" si="1801"/>
        <v>0</v>
      </c>
      <c r="BI1350" s="76">
        <f t="shared" ca="1" si="1801"/>
        <v>0</v>
      </c>
      <c r="BJ1350" s="76">
        <f t="shared" ca="1" si="1801"/>
        <v>0</v>
      </c>
      <c r="BK1350" s="76">
        <f t="shared" ca="1" si="1801"/>
        <v>0</v>
      </c>
      <c r="BL1350" s="76">
        <f t="shared" ca="1" si="1801"/>
        <v>0</v>
      </c>
      <c r="BM1350" s="76">
        <f t="shared" ca="1" si="1801"/>
        <v>0</v>
      </c>
      <c r="BN1350" s="76">
        <f t="shared" ca="1" si="1801"/>
        <v>0</v>
      </c>
      <c r="BO1350" s="76">
        <f t="shared" ca="1" si="1801"/>
        <v>0</v>
      </c>
      <c r="BP1350" s="76">
        <f t="shared" ca="1" si="1801"/>
        <v>0</v>
      </c>
      <c r="BQ1350" s="76">
        <f t="shared" ca="1" si="1801"/>
        <v>0</v>
      </c>
      <c r="BR1350" s="76">
        <f t="shared" ca="1" si="1801"/>
        <v>0</v>
      </c>
      <c r="BS1350" s="76">
        <f t="shared" ca="1" si="1801"/>
        <v>0</v>
      </c>
      <c r="BT1350" s="76">
        <f t="shared" ca="1" si="1801"/>
        <v>0</v>
      </c>
      <c r="BU1350" s="76">
        <f t="shared" ca="1" si="1801"/>
        <v>0</v>
      </c>
      <c r="BV1350" s="76">
        <f t="shared" ca="1" si="1801"/>
        <v>0</v>
      </c>
      <c r="BW1350" s="76">
        <f t="shared" ca="1" si="1801"/>
        <v>0</v>
      </c>
      <c r="BX1350" s="76">
        <f t="shared" ca="1" si="1801"/>
        <v>0</v>
      </c>
      <c r="BY1350" s="76">
        <f t="shared" ca="1" si="1801"/>
        <v>0</v>
      </c>
      <c r="BZ1350" s="76">
        <f t="shared" ca="1" si="1801"/>
        <v>0</v>
      </c>
      <c r="CA1350" s="76">
        <f t="shared" ca="1" si="1801"/>
        <v>0</v>
      </c>
      <c r="CB1350" s="76">
        <f t="shared" ca="1" si="1801"/>
        <v>0</v>
      </c>
      <c r="CC1350" s="76">
        <f t="shared" ca="1" si="1801"/>
        <v>0</v>
      </c>
      <c r="CD1350" s="76">
        <f t="shared" ca="1" si="1801"/>
        <v>0</v>
      </c>
      <c r="CE1350" s="76">
        <f t="shared" ref="CE1350:CL1350" ca="1" si="1802">CE1349-SUM(CE1348,CE1344,CE1346)</f>
        <v>0</v>
      </c>
      <c r="CF1350" s="76">
        <f t="shared" ca="1" si="1802"/>
        <v>0</v>
      </c>
      <c r="CG1350" s="76">
        <f t="shared" ca="1" si="1802"/>
        <v>0</v>
      </c>
      <c r="CH1350" s="76">
        <f t="shared" ca="1" si="1802"/>
        <v>0</v>
      </c>
      <c r="CI1350" s="76">
        <f t="shared" ca="1" si="1802"/>
        <v>0</v>
      </c>
      <c r="CJ1350" s="76">
        <f t="shared" ca="1" si="1802"/>
        <v>0</v>
      </c>
      <c r="CK1350" s="76">
        <f t="shared" ca="1" si="1802"/>
        <v>0</v>
      </c>
      <c r="CL1350" s="76">
        <f t="shared" ca="1" si="1802"/>
        <v>0</v>
      </c>
      <c r="CN1350" s="60"/>
      <c r="CO1350" s="76" t="e">
        <f t="shared" ref="CO1350:DK1350" ca="1" si="1803">CO1349-SUM(CO1348,CO1344,CO1346)</f>
        <v>#N/A</v>
      </c>
      <c r="CP1350" s="76" t="e">
        <f t="shared" ca="1" si="1803"/>
        <v>#N/A</v>
      </c>
      <c r="CQ1350" s="76" t="e">
        <f t="shared" ca="1" si="1803"/>
        <v>#N/A</v>
      </c>
      <c r="CR1350" s="76" t="e">
        <f t="shared" ca="1" si="1803"/>
        <v>#N/A</v>
      </c>
      <c r="CS1350" s="76" t="e">
        <f t="shared" ca="1" si="1803"/>
        <v>#N/A</v>
      </c>
      <c r="CT1350" s="76" t="e">
        <f t="shared" ca="1" si="1803"/>
        <v>#N/A</v>
      </c>
      <c r="CU1350" s="76" t="e">
        <f t="shared" ca="1" si="1803"/>
        <v>#N/A</v>
      </c>
      <c r="CV1350" s="76" t="e">
        <f t="shared" ca="1" si="1803"/>
        <v>#N/A</v>
      </c>
      <c r="CW1350" s="76" t="e">
        <f t="shared" ca="1" si="1803"/>
        <v>#N/A</v>
      </c>
      <c r="CX1350" s="76" t="e">
        <f t="shared" ca="1" si="1803"/>
        <v>#N/A</v>
      </c>
      <c r="CY1350" s="76" t="e">
        <f t="shared" ca="1" si="1803"/>
        <v>#N/A</v>
      </c>
      <c r="CZ1350" s="76" t="e">
        <f t="shared" ca="1" si="1803"/>
        <v>#N/A</v>
      </c>
      <c r="DA1350" s="76" t="e">
        <f t="shared" ca="1" si="1803"/>
        <v>#N/A</v>
      </c>
      <c r="DB1350" s="76" t="e">
        <f t="shared" ca="1" si="1803"/>
        <v>#N/A</v>
      </c>
      <c r="DC1350" s="76" t="e">
        <f t="shared" ca="1" si="1803"/>
        <v>#N/A</v>
      </c>
      <c r="DD1350" s="76" t="e">
        <f t="shared" ca="1" si="1803"/>
        <v>#N/A</v>
      </c>
      <c r="DE1350" s="76" t="e">
        <f t="shared" ca="1" si="1803"/>
        <v>#N/A</v>
      </c>
      <c r="DF1350" s="76" t="e">
        <f t="shared" ca="1" si="1803"/>
        <v>#N/A</v>
      </c>
      <c r="DG1350" s="76" t="e">
        <f t="shared" ca="1" si="1803"/>
        <v>#N/A</v>
      </c>
      <c r="DH1350" s="76" t="e">
        <f t="shared" ca="1" si="1803"/>
        <v>#N/A</v>
      </c>
      <c r="DI1350" s="76" t="e">
        <f t="shared" ca="1" si="1803"/>
        <v>#N/A</v>
      </c>
      <c r="DJ1350" s="76" t="e">
        <f t="shared" ca="1" si="1803"/>
        <v>#N/A</v>
      </c>
      <c r="DK1350" s="76" t="e">
        <f t="shared" ca="1" si="1803"/>
        <v>#N/A</v>
      </c>
      <c r="DL1350" s="76" t="e">
        <f t="shared" ref="DL1350" ca="1" si="1804">DL1349-SUM(DL1348,DL1344,DL1346)</f>
        <v>#N/A</v>
      </c>
    </row>
    <row r="1351" spans="2:116" x14ac:dyDescent="0.35">
      <c r="D1351" t="s">
        <v>775</v>
      </c>
      <c r="E1351" s="8" t="str">
        <f t="shared" si="1783"/>
        <v>1351 SUBR-S</v>
      </c>
      <c r="G1351" s="127" t="str">
        <f>"# of subscriber - "&amp;SUBSTITUTE(G1344,":","")</f>
        <v># of subscriber - Subscription revenue - secondary revenue driven</v>
      </c>
      <c r="H1351" s="12"/>
      <c r="I1351" s="60"/>
      <c r="J1351" s="60"/>
      <c r="K1351" s="34"/>
      <c r="L1351" s="34"/>
      <c r="M1351" s="34"/>
      <c r="N1351" s="34"/>
      <c r="O1351" s="34"/>
      <c r="P1351" s="34"/>
      <c r="R1351" s="15"/>
      <c r="S1351" s="76"/>
      <c r="T1351" s="76"/>
      <c r="U1351" s="76"/>
      <c r="V1351" s="76"/>
      <c r="W1351" s="76"/>
      <c r="X1351" s="76"/>
      <c r="Y1351" s="76"/>
      <c r="Z1351" s="76"/>
      <c r="AA1351" s="76"/>
      <c r="AB1351" s="76"/>
      <c r="AC1351" s="76"/>
      <c r="AD1351" s="76"/>
      <c r="AE1351" s="76"/>
      <c r="AF1351" s="76"/>
      <c r="AG1351" s="76"/>
      <c r="AH1351" s="76"/>
      <c r="AI1351" s="76"/>
      <c r="AJ1351" s="76"/>
      <c r="AK1351" s="76"/>
      <c r="AL1351" s="76"/>
      <c r="AM1351" s="76"/>
      <c r="AN1351" s="76"/>
      <c r="AO1351" s="76"/>
      <c r="AP1351" s="76"/>
      <c r="AQ1351" s="76"/>
      <c r="AR1351" s="76"/>
      <c r="AS1351" s="76"/>
      <c r="AT1351" s="76"/>
      <c r="AU1351" s="76"/>
      <c r="AV1351" s="76"/>
      <c r="AW1351" s="76"/>
      <c r="AX1351" s="76"/>
      <c r="AY1351" s="76"/>
      <c r="AZ1351" s="76"/>
      <c r="BA1351" s="76"/>
      <c r="BB1351" s="76"/>
      <c r="BC1351" s="76"/>
      <c r="BD1351" s="76"/>
      <c r="BE1351" s="76"/>
      <c r="BF1351" s="76"/>
      <c r="BG1351" s="76"/>
      <c r="BH1351" s="76"/>
      <c r="BI1351" s="76"/>
      <c r="BJ1351" s="76"/>
      <c r="BK1351" s="76"/>
      <c r="BL1351" s="76"/>
      <c r="BM1351" s="76"/>
      <c r="BN1351" s="76"/>
      <c r="BO1351" s="76"/>
      <c r="BP1351" s="76"/>
      <c r="BQ1351" s="76"/>
      <c r="BR1351" s="76"/>
      <c r="BS1351" s="76"/>
      <c r="BT1351" s="76"/>
      <c r="BU1351" s="76"/>
      <c r="BV1351" s="76"/>
      <c r="BW1351" s="76"/>
      <c r="BX1351" s="76"/>
      <c r="BY1351" s="76"/>
      <c r="BZ1351" s="76"/>
      <c r="CA1351" s="76"/>
      <c r="CB1351" s="76"/>
      <c r="CC1351" s="76"/>
      <c r="CD1351" s="76"/>
      <c r="CE1351" s="76"/>
      <c r="CF1351" s="76"/>
      <c r="CG1351" s="76"/>
      <c r="CH1351" s="76"/>
      <c r="CI1351" s="76"/>
      <c r="CJ1351" s="76"/>
      <c r="CK1351" s="76"/>
      <c r="CL1351" s="76"/>
      <c r="CN1351" s="60"/>
      <c r="CO1351" s="76"/>
      <c r="CP1351" s="76"/>
      <c r="CQ1351" s="76"/>
      <c r="CR1351" s="76"/>
      <c r="CS1351" s="76"/>
      <c r="CT1351" s="76"/>
      <c r="CU1351" s="76"/>
      <c r="CV1351" s="76"/>
      <c r="CW1351" s="76"/>
      <c r="CX1351" s="76"/>
      <c r="CY1351" s="76"/>
      <c r="CZ1351" s="76"/>
      <c r="DA1351" s="76"/>
      <c r="DB1351" s="76"/>
      <c r="DC1351" s="76"/>
      <c r="DD1351" s="76"/>
      <c r="DE1351" s="76"/>
      <c r="DF1351" s="76"/>
      <c r="DG1351" s="76"/>
      <c r="DH1351" s="76"/>
      <c r="DI1351" s="76"/>
      <c r="DJ1351" s="76"/>
      <c r="DK1351" s="76"/>
      <c r="DL1351" s="76"/>
    </row>
    <row r="1352" spans="2:116" x14ac:dyDescent="0.35">
      <c r="D1352" t="s">
        <v>775</v>
      </c>
      <c r="E1352" s="8" t="str">
        <f t="shared" ref="E1352:E1363" si="1805">ROW()&amp;" "&amp;D1352</f>
        <v>1352 SUBR-S</v>
      </c>
      <c r="G1352" s="145" t="s">
        <v>62</v>
      </c>
      <c r="H1352" s="12"/>
      <c r="I1352" s="60"/>
      <c r="J1352" s="60"/>
      <c r="K1352" s="34"/>
      <c r="L1352" s="34"/>
      <c r="M1352" s="34"/>
      <c r="N1352" s="34"/>
      <c r="O1352" s="34"/>
      <c r="P1352" s="34"/>
      <c r="R1352" s="15"/>
      <c r="S1352" s="76"/>
      <c r="T1352" s="76"/>
      <c r="U1352" s="76"/>
      <c r="V1352" s="76"/>
      <c r="W1352" s="76"/>
      <c r="X1352" s="76"/>
      <c r="Y1352" s="76"/>
      <c r="Z1352" s="76"/>
      <c r="AA1352" s="76"/>
      <c r="AB1352" s="76"/>
      <c r="AC1352" s="76"/>
      <c r="AD1352" s="76"/>
      <c r="AE1352" s="76"/>
      <c r="AF1352" s="76"/>
      <c r="AG1352" s="76"/>
      <c r="AH1352" s="76"/>
      <c r="AI1352" s="76"/>
      <c r="AJ1352" s="76"/>
      <c r="AK1352" s="76"/>
      <c r="AL1352" s="76"/>
      <c r="AM1352" s="76"/>
      <c r="AN1352" s="76"/>
      <c r="AO1352" s="76"/>
      <c r="AP1352" s="76"/>
      <c r="AQ1352" s="76"/>
      <c r="AR1352" s="76"/>
      <c r="AS1352" s="76"/>
      <c r="AT1352" s="76"/>
      <c r="AU1352" s="76"/>
      <c r="AV1352" s="76"/>
      <c r="AW1352" s="76"/>
      <c r="AX1352" s="76"/>
      <c r="AY1352" s="76"/>
      <c r="AZ1352" s="76"/>
      <c r="BA1352" s="76"/>
      <c r="BB1352" s="76"/>
      <c r="BC1352" s="76"/>
      <c r="BD1352" s="76"/>
      <c r="BE1352" s="76"/>
      <c r="BF1352" s="76"/>
      <c r="BG1352" s="76"/>
      <c r="BH1352" s="76"/>
      <c r="BI1352" s="76"/>
      <c r="BJ1352" s="76"/>
      <c r="BK1352" s="76"/>
      <c r="BL1352" s="76"/>
      <c r="BM1352" s="76"/>
      <c r="BN1352" s="76"/>
      <c r="BO1352" s="76"/>
      <c r="BP1352" s="76"/>
      <c r="BQ1352" s="76"/>
      <c r="BR1352" s="76"/>
      <c r="BS1352" s="76"/>
      <c r="BT1352" s="76"/>
      <c r="BU1352" s="76"/>
      <c r="BV1352" s="76"/>
      <c r="BW1352" s="76"/>
      <c r="BX1352" s="76"/>
      <c r="BY1352" s="76"/>
      <c r="BZ1352" s="76"/>
      <c r="CA1352" s="76"/>
      <c r="CB1352" s="76"/>
      <c r="CC1352" s="76"/>
      <c r="CD1352" s="76"/>
      <c r="CE1352" s="76"/>
      <c r="CF1352" s="76"/>
      <c r="CG1352" s="76"/>
      <c r="CH1352" s="76"/>
      <c r="CI1352" s="76"/>
      <c r="CJ1352" s="76"/>
      <c r="CK1352" s="76"/>
      <c r="CL1352" s="76"/>
      <c r="CN1352" s="60"/>
      <c r="CO1352" s="76"/>
      <c r="CP1352" s="76"/>
      <c r="CQ1352" s="76"/>
      <c r="CR1352" s="76"/>
      <c r="CS1352" s="76"/>
      <c r="CT1352" s="76"/>
      <c r="CU1352" s="76"/>
      <c r="CV1352" s="76"/>
      <c r="CW1352" s="76"/>
      <c r="CX1352" s="76"/>
      <c r="CY1352" s="76"/>
      <c r="CZ1352" s="76"/>
      <c r="DA1352" s="76"/>
      <c r="DB1352" s="76"/>
      <c r="DC1352" s="76"/>
      <c r="DD1352" s="76"/>
      <c r="DE1352" s="76"/>
      <c r="DF1352" s="76"/>
      <c r="DG1352" s="76"/>
      <c r="DH1352" s="76"/>
      <c r="DI1352" s="76"/>
      <c r="DJ1352" s="76"/>
      <c r="DK1352" s="76"/>
      <c r="DL1352" s="76"/>
    </row>
    <row r="1353" spans="2:116" x14ac:dyDescent="0.35">
      <c r="B1353" t="str">
        <f>E1353</f>
        <v>1353 SUBR-S</v>
      </c>
      <c r="D1353" t="s">
        <v>775</v>
      </c>
      <c r="E1353" s="8" t="str">
        <f t="shared" si="1805"/>
        <v>1353 SUBR-S</v>
      </c>
      <c r="G1353" s="13"/>
      <c r="H1353" s="12"/>
      <c r="I1353" s="60"/>
      <c r="J1353" s="60"/>
      <c r="K1353" s="18">
        <v>20</v>
      </c>
      <c r="L1353" s="18">
        <v>20</v>
      </c>
      <c r="M1353" s="18">
        <v>20</v>
      </c>
      <c r="N1353" s="18">
        <v>20</v>
      </c>
      <c r="O1353" s="18">
        <v>20</v>
      </c>
      <c r="P1353" s="18">
        <v>20</v>
      </c>
      <c r="R1353" s="19"/>
      <c r="S1353" s="147" cm="1">
        <f t="array" ref="S1353">INDEX($K:$P,ROW(),MATCH(S$3,$K$2:$P$2,0))</f>
        <v>20</v>
      </c>
      <c r="T1353" s="147" cm="1">
        <f t="array" ref="T1353">INDEX($K:$P,ROW(),MATCH(T$3,$K$2:$P$2,0))</f>
        <v>20</v>
      </c>
      <c r="U1353" s="147" cm="1">
        <f t="array" ref="U1353">INDEX($K:$P,ROW(),MATCH(U$3,$K$2:$P$2,0))</f>
        <v>20</v>
      </c>
      <c r="V1353" s="147" cm="1">
        <f t="array" ref="V1353">INDEX($K:$P,ROW(),MATCH(V$3,$K$2:$P$2,0))</f>
        <v>20</v>
      </c>
      <c r="W1353" s="147" cm="1">
        <f t="array" ref="W1353">INDEX($K:$P,ROW(),MATCH(W$3,$K$2:$P$2,0))</f>
        <v>20</v>
      </c>
      <c r="X1353" s="147" cm="1">
        <f t="array" ref="X1353">INDEX($K:$P,ROW(),MATCH(X$3,$K$2:$P$2,0))</f>
        <v>20</v>
      </c>
      <c r="Y1353" s="147" cm="1">
        <f t="array" ref="Y1353">INDEX($K:$P,ROW(),MATCH(Y$3,$K$2:$P$2,0))</f>
        <v>20</v>
      </c>
      <c r="Z1353" s="147" cm="1">
        <f t="array" ref="Z1353">INDEX($K:$P,ROW(),MATCH(Z$3,$K$2:$P$2,0))</f>
        <v>20</v>
      </c>
      <c r="AA1353" s="147" cm="1">
        <f t="array" ref="AA1353">INDEX($K:$P,ROW(),MATCH(AA$3,$K$2:$P$2,0))</f>
        <v>20</v>
      </c>
      <c r="AB1353" s="147" cm="1">
        <f t="array" ref="AB1353">INDEX($K:$P,ROW(),MATCH(AB$3,$K$2:$P$2,0))</f>
        <v>20</v>
      </c>
      <c r="AC1353" s="147" cm="1">
        <f t="array" ref="AC1353">INDEX($K:$P,ROW(),MATCH(AC$3,$K$2:$P$2,0))</f>
        <v>20</v>
      </c>
      <c r="AD1353" s="147" cm="1">
        <f t="array" ref="AD1353">INDEX($K:$P,ROW(),MATCH(AD$3,$K$2:$P$2,0))</f>
        <v>20</v>
      </c>
      <c r="AE1353" s="147" cm="1">
        <f t="array" ref="AE1353">INDEX($K:$P,ROW(),MATCH(AE$3,$K$2:$P$2,0))</f>
        <v>20</v>
      </c>
      <c r="AF1353" s="147" cm="1">
        <f t="array" ref="AF1353">INDEX($K:$P,ROW(),MATCH(AF$3,$K$2:$P$2,0))</f>
        <v>20</v>
      </c>
      <c r="AG1353" s="147" cm="1">
        <f t="array" ref="AG1353">INDEX($K:$P,ROW(),MATCH(AG$3,$K$2:$P$2,0))</f>
        <v>20</v>
      </c>
      <c r="AH1353" s="147" cm="1">
        <f t="array" ref="AH1353">INDEX($K:$P,ROW(),MATCH(AH$3,$K$2:$P$2,0))</f>
        <v>20</v>
      </c>
      <c r="AI1353" s="147" cm="1">
        <f t="array" ref="AI1353">INDEX($K:$P,ROW(),MATCH(AI$3,$K$2:$P$2,0))</f>
        <v>20</v>
      </c>
      <c r="AJ1353" s="147" cm="1">
        <f t="array" ref="AJ1353">INDEX($K:$P,ROW(),MATCH(AJ$3,$K$2:$P$2,0))</f>
        <v>20</v>
      </c>
      <c r="AK1353" s="147" cm="1">
        <f t="array" ref="AK1353">INDEX($K:$P,ROW(),MATCH(AK$3,$K$2:$P$2,0))</f>
        <v>20</v>
      </c>
      <c r="AL1353" s="147" cm="1">
        <f t="array" ref="AL1353">INDEX($K:$P,ROW(),MATCH(AL$3,$K$2:$P$2,0))</f>
        <v>20</v>
      </c>
      <c r="AM1353" s="147" cm="1">
        <f t="array" ref="AM1353">INDEX($K:$P,ROW(),MATCH(AM$3,$K$2:$P$2,0))</f>
        <v>20</v>
      </c>
      <c r="AN1353" s="147" cm="1">
        <f t="array" ref="AN1353">INDEX($K:$P,ROW(),MATCH(AN$3,$K$2:$P$2,0))</f>
        <v>20</v>
      </c>
      <c r="AO1353" s="147" cm="1">
        <f t="array" ref="AO1353">INDEX($K:$P,ROW(),MATCH(AO$3,$K$2:$P$2,0))</f>
        <v>20</v>
      </c>
      <c r="AP1353" s="147" cm="1">
        <f t="array" ref="AP1353">INDEX($K:$P,ROW(),MATCH(AP$3,$K$2:$P$2,0))</f>
        <v>20</v>
      </c>
      <c r="AQ1353" s="147" cm="1">
        <f t="array" ref="AQ1353">INDEX($K:$P,ROW(),MATCH(AQ$3,$K$2:$P$2,0))</f>
        <v>20</v>
      </c>
      <c r="AR1353" s="147" cm="1">
        <f t="array" ref="AR1353">INDEX($K:$P,ROW(),MATCH(AR$3,$K$2:$P$2,0))</f>
        <v>20</v>
      </c>
      <c r="AS1353" s="147" cm="1">
        <f t="array" ref="AS1353">INDEX($K:$P,ROW(),MATCH(AS$3,$K$2:$P$2,0))</f>
        <v>20</v>
      </c>
      <c r="AT1353" s="147" cm="1">
        <f t="array" ref="AT1353">INDEX($K:$P,ROW(),MATCH(AT$3,$K$2:$P$2,0))</f>
        <v>20</v>
      </c>
      <c r="AU1353" s="147" cm="1">
        <f t="array" ref="AU1353">INDEX($K:$P,ROW(),MATCH(AU$3,$K$2:$P$2,0))</f>
        <v>20</v>
      </c>
      <c r="AV1353" s="147" cm="1">
        <f t="array" ref="AV1353">INDEX($K:$P,ROW(),MATCH(AV$3,$K$2:$P$2,0))</f>
        <v>20</v>
      </c>
      <c r="AW1353" s="147" cm="1">
        <f t="array" ref="AW1353">INDEX($K:$P,ROW(),MATCH(AW$3,$K$2:$P$2,0))</f>
        <v>20</v>
      </c>
      <c r="AX1353" s="147" cm="1">
        <f t="array" ref="AX1353">INDEX($K:$P,ROW(),MATCH(AX$3,$K$2:$P$2,0))</f>
        <v>20</v>
      </c>
      <c r="AY1353" s="147" cm="1">
        <f t="array" ref="AY1353">INDEX($K:$P,ROW(),MATCH(AY$3,$K$2:$P$2,0))</f>
        <v>20</v>
      </c>
      <c r="AZ1353" s="147" cm="1">
        <f t="array" ref="AZ1353">INDEX($K:$P,ROW(),MATCH(AZ$3,$K$2:$P$2,0))</f>
        <v>20</v>
      </c>
      <c r="BA1353" s="147" cm="1">
        <f t="array" ref="BA1353">INDEX($K:$P,ROW(),MATCH(BA$3,$K$2:$P$2,0))</f>
        <v>20</v>
      </c>
      <c r="BB1353" s="147" cm="1">
        <f t="array" ref="BB1353">INDEX($K:$P,ROW(),MATCH(BB$3,$K$2:$P$2,0))</f>
        <v>20</v>
      </c>
      <c r="BC1353" s="147" cm="1">
        <f t="array" ref="BC1353">INDEX($K:$P,ROW(),MATCH(BC$3,$K$2:$P$2,0))</f>
        <v>20</v>
      </c>
      <c r="BD1353" s="147" cm="1">
        <f t="array" ref="BD1353">INDEX($K:$P,ROW(),MATCH(BD$3,$K$2:$P$2,0))</f>
        <v>20</v>
      </c>
      <c r="BE1353" s="147" cm="1">
        <f t="array" ref="BE1353">INDEX($K:$P,ROW(),MATCH(BE$3,$K$2:$P$2,0))</f>
        <v>20</v>
      </c>
      <c r="BF1353" s="147" cm="1">
        <f t="array" ref="BF1353">INDEX($K:$P,ROW(),MATCH(BF$3,$K$2:$P$2,0))</f>
        <v>20</v>
      </c>
      <c r="BG1353" s="147" cm="1">
        <f t="array" ref="BG1353">INDEX($K:$P,ROW(),MATCH(BG$3,$K$2:$P$2,0))</f>
        <v>20</v>
      </c>
      <c r="BH1353" s="147" cm="1">
        <f t="array" ref="BH1353">INDEX($K:$P,ROW(),MATCH(BH$3,$K$2:$P$2,0))</f>
        <v>20</v>
      </c>
      <c r="BI1353" s="147" cm="1">
        <f t="array" ref="BI1353">INDEX($K:$P,ROW(),MATCH(BI$3,$K$2:$P$2,0))</f>
        <v>20</v>
      </c>
      <c r="BJ1353" s="147" cm="1">
        <f t="array" ref="BJ1353">INDEX($K:$P,ROW(),MATCH(BJ$3,$K$2:$P$2,0))</f>
        <v>20</v>
      </c>
      <c r="BK1353" s="147" cm="1">
        <f t="array" ref="BK1353">INDEX($K:$P,ROW(),MATCH(BK$3,$K$2:$P$2,0))</f>
        <v>20</v>
      </c>
      <c r="BL1353" s="147" cm="1">
        <f t="array" ref="BL1353">INDEX($K:$P,ROW(),MATCH(BL$3,$K$2:$P$2,0))</f>
        <v>20</v>
      </c>
      <c r="BM1353" s="147" cm="1">
        <f t="array" ref="BM1353">INDEX($K:$P,ROW(),MATCH(BM$3,$K$2:$P$2,0))</f>
        <v>20</v>
      </c>
      <c r="BN1353" s="147" cm="1">
        <f t="array" ref="BN1353">INDEX($K:$P,ROW(),MATCH(BN$3,$K$2:$P$2,0))</f>
        <v>20</v>
      </c>
      <c r="BO1353" s="147" cm="1">
        <f t="array" ref="BO1353">INDEX($K:$P,ROW(),MATCH(BO$3,$K$2:$P$2,0))</f>
        <v>20</v>
      </c>
      <c r="BP1353" s="147" cm="1">
        <f t="array" ref="BP1353">INDEX($K:$P,ROW(),MATCH(BP$3,$K$2:$P$2,0))</f>
        <v>20</v>
      </c>
      <c r="BQ1353" s="147" cm="1">
        <f t="array" ref="BQ1353">INDEX($K:$P,ROW(),MATCH(BQ$3,$K$2:$P$2,0))</f>
        <v>20</v>
      </c>
      <c r="BR1353" s="147" cm="1">
        <f t="array" ref="BR1353">INDEX($K:$P,ROW(),MATCH(BR$3,$K$2:$P$2,0))</f>
        <v>20</v>
      </c>
      <c r="BS1353" s="147" cm="1">
        <f t="array" ref="BS1353">INDEX($K:$P,ROW(),MATCH(BS$3,$K$2:$P$2,0))</f>
        <v>20</v>
      </c>
      <c r="BT1353" s="147" cm="1">
        <f t="array" ref="BT1353">INDEX($K:$P,ROW(),MATCH(BT$3,$K$2:$P$2,0))</f>
        <v>20</v>
      </c>
      <c r="BU1353" s="147" cm="1">
        <f t="array" ref="BU1353">INDEX($K:$P,ROW(),MATCH(BU$3,$K$2:$P$2,0))</f>
        <v>20</v>
      </c>
      <c r="BV1353" s="147" cm="1">
        <f t="array" ref="BV1353">INDEX($K:$P,ROW(),MATCH(BV$3,$K$2:$P$2,0))</f>
        <v>20</v>
      </c>
      <c r="BW1353" s="147" cm="1">
        <f t="array" ref="BW1353">INDEX($K:$P,ROW(),MATCH(BW$3,$K$2:$P$2,0))</f>
        <v>20</v>
      </c>
      <c r="BX1353" s="147" cm="1">
        <f t="array" ref="BX1353">INDEX($K:$P,ROW(),MATCH(BX$3,$K$2:$P$2,0))</f>
        <v>20</v>
      </c>
      <c r="BY1353" s="147" cm="1">
        <f t="array" ref="BY1353">INDEX($K:$P,ROW(),MATCH(BY$3,$K$2:$P$2,0))</f>
        <v>20</v>
      </c>
      <c r="BZ1353" s="147" cm="1">
        <f t="array" ref="BZ1353">INDEX($K:$P,ROW(),MATCH(BZ$3,$K$2:$P$2,0))</f>
        <v>20</v>
      </c>
      <c r="CA1353" s="147" cm="1">
        <f t="array" ref="CA1353">INDEX($K:$P,ROW(),MATCH(CA$3,$K$2:$P$2,0))</f>
        <v>20</v>
      </c>
      <c r="CB1353" s="147" cm="1">
        <f t="array" ref="CB1353">INDEX($K:$P,ROW(),MATCH(CB$3,$K$2:$P$2,0))</f>
        <v>20</v>
      </c>
      <c r="CC1353" s="147" cm="1">
        <f t="array" ref="CC1353">INDEX($K:$P,ROW(),MATCH(CC$3,$K$2:$P$2,0))</f>
        <v>20</v>
      </c>
      <c r="CD1353" s="147" cm="1">
        <f t="array" ref="CD1353">INDEX($K:$P,ROW(),MATCH(CD$3,$K$2:$P$2,0))</f>
        <v>20</v>
      </c>
      <c r="CE1353" s="147" cm="1">
        <f t="array" ref="CE1353">INDEX($K:$P,ROW(),MATCH(CE$3,$K$2:$P$2,0))</f>
        <v>20</v>
      </c>
      <c r="CF1353" s="147" cm="1">
        <f t="array" ref="CF1353">INDEX($K:$P,ROW(),MATCH(CF$3,$K$2:$P$2,0))</f>
        <v>20</v>
      </c>
      <c r="CG1353" s="147" cm="1">
        <f t="array" ref="CG1353">INDEX($K:$P,ROW(),MATCH(CG$3,$K$2:$P$2,0))</f>
        <v>20</v>
      </c>
      <c r="CH1353" s="147" cm="1">
        <f t="array" ref="CH1353">INDEX($K:$P,ROW(),MATCH(CH$3,$K$2:$P$2,0))</f>
        <v>20</v>
      </c>
      <c r="CI1353" s="147" cm="1">
        <f t="array" ref="CI1353">INDEX($K:$P,ROW(),MATCH(CI$3,$K$2:$P$2,0))</f>
        <v>20</v>
      </c>
      <c r="CJ1353" s="147" cm="1">
        <f t="array" ref="CJ1353">INDEX($K:$P,ROW(),MATCH(CJ$3,$K$2:$P$2,0))</f>
        <v>20</v>
      </c>
      <c r="CK1353" s="147" cm="1">
        <f t="array" ref="CK1353">INDEX($K:$P,ROW(),MATCH(CK$3,$K$2:$P$2,0))</f>
        <v>20</v>
      </c>
      <c r="CL1353" s="147" cm="1">
        <f t="array" ref="CL1353">INDEX($K:$P,ROW(),MATCH(CL$3,$K$2:$P$2,0))</f>
        <v>20</v>
      </c>
      <c r="CN1353" s="60"/>
      <c r="CO1353" s="147" t="e" cm="1">
        <f t="array" ref="CO1353">INDEX($K:$P,ROW(),MATCH(CO$3,$K$2:$P$2,0))</f>
        <v>#N/A</v>
      </c>
      <c r="CP1353" s="147" t="e" cm="1">
        <f t="array" ref="CP1353">INDEX($K:$P,ROW(),MATCH(CP$3,$K$2:$P$2,0))</f>
        <v>#N/A</v>
      </c>
      <c r="CQ1353" s="147" t="e" cm="1">
        <f t="array" ref="CQ1353">INDEX($K:$P,ROW(),MATCH(CQ$3,$K$2:$P$2,0))</f>
        <v>#N/A</v>
      </c>
      <c r="CR1353" s="147" t="e" cm="1">
        <f t="array" ref="CR1353">INDEX($K:$P,ROW(),MATCH(CR$3,$K$2:$P$2,0))</f>
        <v>#N/A</v>
      </c>
      <c r="CS1353" s="147" t="e" cm="1">
        <f t="array" ref="CS1353">INDEX($K:$P,ROW(),MATCH(CS$3,$K$2:$P$2,0))</f>
        <v>#N/A</v>
      </c>
      <c r="CT1353" s="147" t="e" cm="1">
        <f t="array" ref="CT1353">INDEX($K:$P,ROW(),MATCH(CT$3,$K$2:$P$2,0))</f>
        <v>#N/A</v>
      </c>
      <c r="CU1353" s="147" t="e" cm="1">
        <f t="array" ref="CU1353">INDEX($K:$P,ROW(),MATCH(CU$3,$K$2:$P$2,0))</f>
        <v>#N/A</v>
      </c>
      <c r="CV1353" s="147" t="e" cm="1">
        <f t="array" ref="CV1353">INDEX($K:$P,ROW(),MATCH(CV$3,$K$2:$P$2,0))</f>
        <v>#N/A</v>
      </c>
      <c r="CW1353" s="147" t="e" cm="1">
        <f t="array" ref="CW1353">INDEX($K:$P,ROW(),MATCH(CW$3,$K$2:$P$2,0))</f>
        <v>#N/A</v>
      </c>
      <c r="CX1353" s="147" t="e" cm="1">
        <f t="array" ref="CX1353">INDEX($K:$P,ROW(),MATCH(CX$3,$K$2:$P$2,0))</f>
        <v>#N/A</v>
      </c>
      <c r="CY1353" s="147" t="e" cm="1">
        <f t="array" ref="CY1353">INDEX($K:$P,ROW(),MATCH(CY$3,$K$2:$P$2,0))</f>
        <v>#N/A</v>
      </c>
      <c r="CZ1353" s="147" t="e" cm="1">
        <f t="array" ref="CZ1353">INDEX($K:$P,ROW(),MATCH(CZ$3,$K$2:$P$2,0))</f>
        <v>#N/A</v>
      </c>
      <c r="DA1353" s="147" t="e" cm="1">
        <f t="array" ref="DA1353">INDEX($K:$P,ROW(),MATCH(DA$3,$K$2:$P$2,0))</f>
        <v>#N/A</v>
      </c>
      <c r="DB1353" s="147" t="e" cm="1">
        <f t="array" ref="DB1353">INDEX($K:$P,ROW(),MATCH(DB$3,$K$2:$P$2,0))</f>
        <v>#N/A</v>
      </c>
      <c r="DC1353" s="147" t="e" cm="1">
        <f t="array" ref="DC1353">INDEX($K:$P,ROW(),MATCH(DC$3,$K$2:$P$2,0))</f>
        <v>#N/A</v>
      </c>
      <c r="DD1353" s="147" t="e" cm="1">
        <f t="array" ref="DD1353">INDEX($K:$P,ROW(),MATCH(DD$3,$K$2:$P$2,0))</f>
        <v>#N/A</v>
      </c>
      <c r="DE1353" s="147" t="e" cm="1">
        <f t="array" ref="DE1353">INDEX($K:$P,ROW(),MATCH(DE$3,$K$2:$P$2,0))</f>
        <v>#N/A</v>
      </c>
      <c r="DF1353" s="147" t="e" cm="1">
        <f t="array" ref="DF1353">INDEX($K:$P,ROW(),MATCH(DF$3,$K$2:$P$2,0))</f>
        <v>#N/A</v>
      </c>
      <c r="DG1353" s="147" t="e" cm="1">
        <f t="array" ref="DG1353">INDEX($K:$P,ROW(),MATCH(DG$3,$K$2:$P$2,0))</f>
        <v>#N/A</v>
      </c>
      <c r="DH1353" s="147" t="e" cm="1">
        <f t="array" ref="DH1353">INDEX($K:$P,ROW(),MATCH(DH$3,$K$2:$P$2,0))</f>
        <v>#N/A</v>
      </c>
      <c r="DI1353" s="147" t="e" cm="1">
        <f t="array" ref="DI1353">INDEX($K:$P,ROW(),MATCH(DI$3,$K$2:$P$2,0))</f>
        <v>#N/A</v>
      </c>
      <c r="DJ1353" s="147" t="e" cm="1">
        <f t="array" ref="DJ1353">INDEX($K:$P,ROW(),MATCH(DJ$3,$K$2:$P$2,0))</f>
        <v>#N/A</v>
      </c>
      <c r="DK1353" s="147" t="e" cm="1">
        <f t="array" ref="DK1353">INDEX($K:$P,ROW(),MATCH(DK$3,$K$2:$P$2,0))</f>
        <v>#N/A</v>
      </c>
      <c r="DL1353" s="147" t="e" cm="1">
        <f t="array" ref="DL1353">INDEX($K:$P,ROW(),MATCH(DL$3,$K$2:$P$2,0))</f>
        <v>#N/A</v>
      </c>
    </row>
    <row r="1354" spans="2:116" x14ac:dyDescent="0.35">
      <c r="C1354" t="s">
        <v>198</v>
      </c>
      <c r="D1354" t="s">
        <v>775</v>
      </c>
      <c r="E1354" s="8" t="str">
        <f t="shared" si="1805"/>
        <v>1354 SUBR-S</v>
      </c>
      <c r="G1354" s="95" t="s">
        <v>75</v>
      </c>
      <c r="H1354" s="27"/>
      <c r="I1354" s="78"/>
      <c r="J1354" s="78"/>
      <c r="K1354" s="63">
        <f ca="1">SUMIF($3:$3,K$2,1354:1354)</f>
        <v>115406.82495801398</v>
      </c>
      <c r="L1354" s="63">
        <f ca="1">SUMIF($3:$3,L$2,1354:1354)</f>
        <v>168090.89961480399</v>
      </c>
      <c r="M1354" s="63">
        <f ca="1">SUMIF($3:$3,M$2,1354:1354)</f>
        <v>111789.19325373076</v>
      </c>
      <c r="N1354" s="63">
        <f ca="1">SUMIF($3:$3,N$2,1354:1354)</f>
        <v>81365.998268905183</v>
      </c>
      <c r="O1354" s="63">
        <f ca="1">SUMIF($3:$3,O$2,1354:1354)</f>
        <v>64926.517959927347</v>
      </c>
      <c r="P1354" s="63">
        <f ca="1">SUMIF($3:$3,P$2,1354:1354)</f>
        <v>56043.278939039861</v>
      </c>
      <c r="R1354" s="33"/>
      <c r="S1354" s="148">
        <f t="shared" ref="S1354:AX1354" ca="1" si="1806">S1353*AVERAGE(S1349,S1344)</f>
        <v>950</v>
      </c>
      <c r="T1354" s="148">
        <f t="shared" ca="1" si="1806"/>
        <v>2802.5</v>
      </c>
      <c r="U1354" s="148">
        <f t="shared" ca="1" si="1806"/>
        <v>4562.375</v>
      </c>
      <c r="V1354" s="148">
        <f t="shared" ca="1" si="1806"/>
        <v>6234.2562500000004</v>
      </c>
      <c r="W1354" s="148">
        <f t="shared" ca="1" si="1806"/>
        <v>7822.5434375000004</v>
      </c>
      <c r="X1354" s="148">
        <f t="shared" ca="1" si="1806"/>
        <v>9331.416265625001</v>
      </c>
      <c r="Y1354" s="148">
        <f t="shared" ca="1" si="1806"/>
        <v>10764.84545234375</v>
      </c>
      <c r="Z1354" s="148">
        <f t="shared" ca="1" si="1806"/>
        <v>12126.603179726562</v>
      </c>
      <c r="AA1354" s="148">
        <f t="shared" ca="1" si="1806"/>
        <v>13420.273020740233</v>
      </c>
      <c r="AB1354" s="148">
        <f t="shared" ca="1" si="1806"/>
        <v>14649.259369703223</v>
      </c>
      <c r="AC1354" s="148">
        <f t="shared" ca="1" si="1806"/>
        <v>15816.796401218062</v>
      </c>
      <c r="AD1354" s="148">
        <f t="shared" ca="1" si="1806"/>
        <v>16925.956581157159</v>
      </c>
      <c r="AE1354" s="148">
        <f t="shared" ca="1" si="1806"/>
        <v>17124.658752099298</v>
      </c>
      <c r="AF1354" s="148">
        <f t="shared" ca="1" si="1806"/>
        <v>16458.425814494334</v>
      </c>
      <c r="AG1354" s="148">
        <f t="shared" ca="1" si="1806"/>
        <v>15825.504523769618</v>
      </c>
      <c r="AH1354" s="148">
        <f t="shared" ca="1" si="1806"/>
        <v>15224.229297581136</v>
      </c>
      <c r="AI1354" s="148">
        <f t="shared" ca="1" si="1806"/>
        <v>14653.01783270208</v>
      </c>
      <c r="AJ1354" s="148">
        <f t="shared" ca="1" si="1806"/>
        <v>14110.366941066975</v>
      </c>
      <c r="AK1354" s="148">
        <f t="shared" ca="1" si="1806"/>
        <v>13594.848594013627</v>
      </c>
      <c r="AL1354" s="148">
        <f t="shared" ca="1" si="1806"/>
        <v>13105.106164312947</v>
      </c>
      <c r="AM1354" s="148">
        <f t="shared" ca="1" si="1806"/>
        <v>12639.8508560973</v>
      </c>
      <c r="AN1354" s="148">
        <f t="shared" ca="1" si="1806"/>
        <v>12197.858313292436</v>
      </c>
      <c r="AO1354" s="148">
        <f t="shared" ca="1" si="1806"/>
        <v>11777.965397627813</v>
      </c>
      <c r="AP1354" s="148">
        <f t="shared" ca="1" si="1806"/>
        <v>11379.067127746423</v>
      </c>
      <c r="AQ1354" s="148">
        <f t="shared" ca="1" si="1806"/>
        <v>11000.113771359102</v>
      </c>
      <c r="AR1354" s="148">
        <f t="shared" ca="1" si="1806"/>
        <v>10640.108082791146</v>
      </c>
      <c r="AS1354" s="148">
        <f t="shared" ca="1" si="1806"/>
        <v>10298.10267865159</v>
      </c>
      <c r="AT1354" s="148">
        <f t="shared" ca="1" si="1806"/>
        <v>9973.1975447190089</v>
      </c>
      <c r="AU1354" s="148">
        <f t="shared" ca="1" si="1806"/>
        <v>9664.5376674830586</v>
      </c>
      <c r="AV1354" s="148">
        <f t="shared" ca="1" si="1806"/>
        <v>9371.310784108904</v>
      </c>
      <c r="AW1354" s="148">
        <f t="shared" ca="1" si="1806"/>
        <v>9092.7452449034608</v>
      </c>
      <c r="AX1354" s="148">
        <f t="shared" ca="1" si="1806"/>
        <v>8828.1079826582863</v>
      </c>
      <c r="AY1354" s="148">
        <f t="shared" ref="AY1354:CD1354" ca="1" si="1807">AY1353*AVERAGE(AY1349,AY1344)</f>
        <v>8576.7025835253735</v>
      </c>
      <c r="AZ1354" s="148">
        <f t="shared" ca="1" si="1807"/>
        <v>8337.8674543491052</v>
      </c>
      <c r="BA1354" s="148">
        <f t="shared" ca="1" si="1807"/>
        <v>8110.9740816316498</v>
      </c>
      <c r="BB1354" s="148">
        <f t="shared" ca="1" si="1807"/>
        <v>7895.4253775500674</v>
      </c>
      <c r="BC1354" s="148">
        <f t="shared" ca="1" si="1807"/>
        <v>7690.6541086725629</v>
      </c>
      <c r="BD1354" s="148">
        <f t="shared" ca="1" si="1807"/>
        <v>7496.1214032389353</v>
      </c>
      <c r="BE1354" s="148">
        <f t="shared" ca="1" si="1807"/>
        <v>7311.3153330769892</v>
      </c>
      <c r="BF1354" s="148">
        <f t="shared" ca="1" si="1807"/>
        <v>7135.7495664231392</v>
      </c>
      <c r="BG1354" s="148">
        <f t="shared" ca="1" si="1807"/>
        <v>6968.9620881019837</v>
      </c>
      <c r="BH1354" s="148">
        <f t="shared" ca="1" si="1807"/>
        <v>6810.5139836968847</v>
      </c>
      <c r="BI1354" s="148">
        <f t="shared" ca="1" si="1807"/>
        <v>6659.988284512041</v>
      </c>
      <c r="BJ1354" s="148">
        <f t="shared" ca="1" si="1807"/>
        <v>6516.9888702864391</v>
      </c>
      <c r="BK1354" s="148">
        <f t="shared" ca="1" si="1807"/>
        <v>6381.1394267721171</v>
      </c>
      <c r="BL1354" s="148">
        <f t="shared" ca="1" si="1807"/>
        <v>6252.0824554335113</v>
      </c>
      <c r="BM1354" s="148">
        <f t="shared" ca="1" si="1807"/>
        <v>6129.4783326618362</v>
      </c>
      <c r="BN1354" s="148">
        <f t="shared" ca="1" si="1807"/>
        <v>6013.0044160287434</v>
      </c>
      <c r="BO1354" s="148">
        <f t="shared" ca="1" si="1807"/>
        <v>5902.3541952273072</v>
      </c>
      <c r="BP1354" s="148">
        <f t="shared" ca="1" si="1807"/>
        <v>5797.2364854659418</v>
      </c>
      <c r="BQ1354" s="148">
        <f t="shared" ca="1" si="1807"/>
        <v>5697.3746611926445</v>
      </c>
      <c r="BR1354" s="148">
        <f t="shared" ca="1" si="1807"/>
        <v>5602.5059281330123</v>
      </c>
      <c r="BS1354" s="148">
        <f t="shared" ca="1" si="1807"/>
        <v>5512.3806317263625</v>
      </c>
      <c r="BT1354" s="148">
        <f t="shared" ca="1" si="1807"/>
        <v>5426.7616001400438</v>
      </c>
      <c r="BU1354" s="148">
        <f t="shared" ca="1" si="1807"/>
        <v>5345.423520133043</v>
      </c>
      <c r="BV1354" s="148">
        <f t="shared" ca="1" si="1807"/>
        <v>5268.1523441263907</v>
      </c>
      <c r="BW1354" s="148">
        <f t="shared" ca="1" si="1807"/>
        <v>5194.7447269200711</v>
      </c>
      <c r="BX1354" s="148">
        <f t="shared" ca="1" si="1807"/>
        <v>5125.0074905740667</v>
      </c>
      <c r="BY1354" s="148">
        <f t="shared" ca="1" si="1807"/>
        <v>5058.7571160453635</v>
      </c>
      <c r="BZ1354" s="148">
        <f t="shared" ca="1" si="1807"/>
        <v>4995.8192602430954</v>
      </c>
      <c r="CA1354" s="148">
        <f t="shared" ca="1" si="1807"/>
        <v>4936.0282972309406</v>
      </c>
      <c r="CB1354" s="148">
        <f t="shared" ca="1" si="1807"/>
        <v>4879.226882369393</v>
      </c>
      <c r="CC1354" s="148">
        <f t="shared" ca="1" si="1807"/>
        <v>4825.2655382509229</v>
      </c>
      <c r="CD1354" s="148">
        <f t="shared" ca="1" si="1807"/>
        <v>4774.0022613383771</v>
      </c>
      <c r="CE1354" s="148">
        <f t="shared" ref="CE1354:CL1354" ca="1" si="1808">CE1353*AVERAGE(CE1349,CE1344)</f>
        <v>4725.3021482714576</v>
      </c>
      <c r="CF1354" s="148">
        <f t="shared" ca="1" si="1808"/>
        <v>4679.0370408578847</v>
      </c>
      <c r="CG1354" s="148">
        <f t="shared" ca="1" si="1808"/>
        <v>4635.0851888149909</v>
      </c>
      <c r="CH1354" s="148">
        <f t="shared" ca="1" si="1808"/>
        <v>4593.3309293742414</v>
      </c>
      <c r="CI1354" s="148">
        <f t="shared" ca="1" si="1808"/>
        <v>4553.6643829055283</v>
      </c>
      <c r="CJ1354" s="148">
        <f t="shared" ca="1" si="1808"/>
        <v>4515.9811637602525</v>
      </c>
      <c r="CK1354" s="148">
        <f t="shared" ca="1" si="1808"/>
        <v>4480.1821055722403</v>
      </c>
      <c r="CL1354" s="148">
        <f t="shared" ca="1" si="1808"/>
        <v>4446.1730002936283</v>
      </c>
      <c r="CN1354" s="78"/>
      <c r="CO1354" s="148" t="e">
        <f t="shared" ref="CO1354:DK1354" ca="1" si="1809">CO1353*AVERAGE(CO1349,CO1344)</f>
        <v>#N/A</v>
      </c>
      <c r="CP1354" s="148" t="e">
        <f t="shared" ca="1" si="1809"/>
        <v>#N/A</v>
      </c>
      <c r="CQ1354" s="148" t="e">
        <f t="shared" ca="1" si="1809"/>
        <v>#N/A</v>
      </c>
      <c r="CR1354" s="148" t="e">
        <f t="shared" ca="1" si="1809"/>
        <v>#N/A</v>
      </c>
      <c r="CS1354" s="148" t="e">
        <f t="shared" ca="1" si="1809"/>
        <v>#N/A</v>
      </c>
      <c r="CT1354" s="148" t="e">
        <f t="shared" ca="1" si="1809"/>
        <v>#N/A</v>
      </c>
      <c r="CU1354" s="148" t="e">
        <f t="shared" ca="1" si="1809"/>
        <v>#N/A</v>
      </c>
      <c r="CV1354" s="148" t="e">
        <f t="shared" ca="1" si="1809"/>
        <v>#N/A</v>
      </c>
      <c r="CW1354" s="148" t="e">
        <f t="shared" ca="1" si="1809"/>
        <v>#N/A</v>
      </c>
      <c r="CX1354" s="148" t="e">
        <f t="shared" ca="1" si="1809"/>
        <v>#N/A</v>
      </c>
      <c r="CY1354" s="148" t="e">
        <f t="shared" ca="1" si="1809"/>
        <v>#N/A</v>
      </c>
      <c r="CZ1354" s="148" t="e">
        <f t="shared" ca="1" si="1809"/>
        <v>#N/A</v>
      </c>
      <c r="DA1354" s="148" t="e">
        <f t="shared" ca="1" si="1809"/>
        <v>#N/A</v>
      </c>
      <c r="DB1354" s="148" t="e">
        <f t="shared" ca="1" si="1809"/>
        <v>#N/A</v>
      </c>
      <c r="DC1354" s="148" t="e">
        <f t="shared" ca="1" si="1809"/>
        <v>#N/A</v>
      </c>
      <c r="DD1354" s="148" t="e">
        <f t="shared" ca="1" si="1809"/>
        <v>#N/A</v>
      </c>
      <c r="DE1354" s="148" t="e">
        <f t="shared" ca="1" si="1809"/>
        <v>#N/A</v>
      </c>
      <c r="DF1354" s="148" t="e">
        <f t="shared" ca="1" si="1809"/>
        <v>#N/A</v>
      </c>
      <c r="DG1354" s="148" t="e">
        <f t="shared" ca="1" si="1809"/>
        <v>#N/A</v>
      </c>
      <c r="DH1354" s="148" t="e">
        <f t="shared" ca="1" si="1809"/>
        <v>#N/A</v>
      </c>
      <c r="DI1354" s="148" t="e">
        <f t="shared" ca="1" si="1809"/>
        <v>#N/A</v>
      </c>
      <c r="DJ1354" s="148" t="e">
        <f t="shared" ca="1" si="1809"/>
        <v>#N/A</v>
      </c>
      <c r="DK1354" s="148" t="e">
        <f t="shared" ca="1" si="1809"/>
        <v>#N/A</v>
      </c>
      <c r="DL1354" s="148" t="e">
        <f t="shared" ref="DL1354" ca="1" si="1810">DL1353*AVERAGE(DL1349,DL1344)</f>
        <v>#N/A</v>
      </c>
    </row>
    <row r="1355" spans="2:116" x14ac:dyDescent="0.35">
      <c r="B1355" t="s">
        <v>244</v>
      </c>
      <c r="D1355" t="s">
        <v>775</v>
      </c>
      <c r="E1355" s="8" t="str">
        <f t="shared" si="1805"/>
        <v>1355 SUBR-S</v>
      </c>
      <c r="G1355" s="145" t="s">
        <v>414</v>
      </c>
      <c r="H1355" s="27"/>
      <c r="I1355" s="78"/>
      <c r="J1355" s="78"/>
      <c r="K1355" s="28"/>
      <c r="L1355" s="28"/>
      <c r="M1355" s="28"/>
      <c r="N1355" s="28"/>
      <c r="O1355" s="28"/>
      <c r="P1355" s="28"/>
      <c r="R1355" s="33"/>
      <c r="S1355" s="77"/>
      <c r="T1355" s="77"/>
      <c r="U1355" s="77"/>
      <c r="V1355" s="77"/>
      <c r="W1355" s="77"/>
      <c r="X1355" s="77"/>
      <c r="Y1355" s="77"/>
      <c r="Z1355" s="77"/>
      <c r="AA1355" s="77"/>
      <c r="AB1355" s="77"/>
      <c r="AC1355" s="77"/>
      <c r="AD1355" s="77"/>
      <c r="AE1355" s="77"/>
      <c r="AF1355" s="77"/>
      <c r="AG1355" s="77"/>
      <c r="AH1355" s="77"/>
      <c r="AI1355" s="77"/>
      <c r="AJ1355" s="77"/>
      <c r="AK1355" s="77"/>
      <c r="AL1355" s="77"/>
      <c r="AM1355" s="77"/>
      <c r="AN1355" s="77"/>
      <c r="AO1355" s="77"/>
      <c r="AP1355" s="77"/>
      <c r="AQ1355" s="77"/>
      <c r="AR1355" s="77"/>
      <c r="AS1355" s="77"/>
      <c r="AT1355" s="77"/>
      <c r="AU1355" s="77"/>
      <c r="AV1355" s="77"/>
      <c r="AW1355" s="77"/>
      <c r="AX1355" s="77"/>
      <c r="AY1355" s="77"/>
      <c r="AZ1355" s="77"/>
      <c r="BA1355" s="77"/>
      <c r="BB1355" s="77"/>
      <c r="BC1355" s="77"/>
      <c r="BD1355" s="77"/>
      <c r="BE1355" s="77"/>
      <c r="BF1355" s="77"/>
      <c r="BG1355" s="77"/>
      <c r="BH1355" s="77"/>
      <c r="BI1355" s="77"/>
      <c r="BJ1355" s="77"/>
      <c r="BK1355" s="77"/>
      <c r="BL1355" s="77"/>
      <c r="BM1355" s="77"/>
      <c r="BN1355" s="77"/>
      <c r="BO1355" s="77"/>
      <c r="BP1355" s="77"/>
      <c r="BQ1355" s="77"/>
      <c r="BR1355" s="77"/>
      <c r="BS1355" s="77"/>
      <c r="BT1355" s="77"/>
      <c r="BU1355" s="77"/>
      <c r="BV1355" s="77"/>
      <c r="BW1355" s="77"/>
      <c r="BX1355" s="77"/>
      <c r="BY1355" s="77"/>
      <c r="BZ1355" s="77"/>
      <c r="CA1355" s="77"/>
      <c r="CB1355" s="77"/>
      <c r="CC1355" s="77"/>
      <c r="CD1355" s="77"/>
      <c r="CE1355" s="77"/>
      <c r="CF1355" s="77"/>
      <c r="CG1355" s="77"/>
      <c r="CH1355" s="77"/>
      <c r="CI1355" s="77"/>
      <c r="CJ1355" s="77"/>
      <c r="CK1355" s="77"/>
      <c r="CL1355" s="77"/>
      <c r="CN1355" s="78"/>
      <c r="CO1355" s="77"/>
      <c r="CP1355" s="77"/>
      <c r="CQ1355" s="77"/>
      <c r="CR1355" s="77"/>
      <c r="CS1355" s="77"/>
      <c r="CT1355" s="77"/>
      <c r="CU1355" s="77"/>
      <c r="CV1355" s="77"/>
      <c r="CW1355" s="77"/>
      <c r="CX1355" s="77"/>
      <c r="CY1355" s="77"/>
      <c r="CZ1355" s="77"/>
      <c r="DA1355" s="77"/>
      <c r="DB1355" s="77"/>
      <c r="DC1355" s="77"/>
      <c r="DD1355" s="77"/>
      <c r="DE1355" s="77"/>
      <c r="DF1355" s="77"/>
      <c r="DG1355" s="77"/>
      <c r="DH1355" s="77"/>
      <c r="DI1355" s="77"/>
      <c r="DJ1355" s="77"/>
      <c r="DK1355" s="77"/>
      <c r="DL1355" s="77"/>
    </row>
    <row r="1356" spans="2:116" x14ac:dyDescent="0.35">
      <c r="B1356" t="s">
        <v>332</v>
      </c>
      <c r="D1356" t="s">
        <v>775</v>
      </c>
      <c r="E1356" s="8" t="str">
        <f t="shared" si="1805"/>
        <v>1356 SUBR-S</v>
      </c>
      <c r="G1356" s="126" t="str">
        <f>"Revenue - "&amp;SUBSTITUTE(G1344,":","")</f>
        <v>Revenue - Subscription revenue - secondary revenue driven</v>
      </c>
      <c r="S1356" s="72"/>
      <c r="T1356" s="72"/>
      <c r="U1356" s="72"/>
      <c r="V1356" s="72"/>
      <c r="W1356" s="72"/>
      <c r="X1356" s="72"/>
      <c r="Y1356" s="72"/>
      <c r="Z1356" s="72"/>
      <c r="AA1356" s="72"/>
      <c r="AB1356" s="72"/>
      <c r="AC1356" s="72"/>
      <c r="AD1356" s="72"/>
      <c r="AE1356" s="72"/>
      <c r="AF1356" s="72"/>
      <c r="AG1356" s="72"/>
      <c r="AH1356" s="72"/>
      <c r="AI1356" s="72"/>
      <c r="AJ1356" s="72"/>
      <c r="AK1356" s="72"/>
      <c r="AL1356" s="72"/>
      <c r="AM1356" s="72"/>
      <c r="AN1356" s="72"/>
      <c r="AO1356" s="72"/>
      <c r="AP1356" s="72"/>
      <c r="AQ1356" s="72"/>
      <c r="AR1356" s="72"/>
      <c r="AS1356" s="72"/>
      <c r="AT1356" s="72"/>
      <c r="AU1356" s="72"/>
      <c r="AV1356" s="72"/>
      <c r="AW1356" s="72"/>
      <c r="AX1356" s="72"/>
      <c r="AY1356" s="72"/>
      <c r="AZ1356" s="72"/>
      <c r="BA1356" s="72"/>
      <c r="BB1356" s="72"/>
      <c r="BC1356" s="72"/>
      <c r="BD1356" s="72"/>
      <c r="BE1356" s="72"/>
      <c r="BF1356" s="72"/>
      <c r="BG1356" s="72"/>
      <c r="BH1356" s="72"/>
      <c r="BI1356" s="72"/>
      <c r="BJ1356" s="72"/>
      <c r="BK1356" s="72"/>
      <c r="BL1356" s="72"/>
      <c r="BM1356" s="72"/>
      <c r="BN1356" s="72"/>
      <c r="BO1356" s="72"/>
      <c r="BP1356" s="72"/>
      <c r="BQ1356" s="72"/>
      <c r="BR1356" s="72"/>
      <c r="BS1356" s="72"/>
      <c r="BT1356" s="72"/>
      <c r="BU1356" s="72"/>
      <c r="BV1356" s="72"/>
      <c r="BW1356" s="72"/>
      <c r="BX1356" s="72"/>
      <c r="BY1356" s="72"/>
      <c r="BZ1356" s="72"/>
      <c r="CA1356" s="72"/>
      <c r="CB1356" s="72"/>
      <c r="CC1356" s="72"/>
      <c r="CD1356" s="72"/>
      <c r="CE1356" s="72"/>
      <c r="CF1356" s="72"/>
      <c r="CG1356" s="72"/>
      <c r="CH1356" s="72"/>
      <c r="CI1356" s="72"/>
      <c r="CJ1356" s="72"/>
      <c r="CK1356" s="72"/>
      <c r="CL1356" s="72"/>
      <c r="CO1356" s="72"/>
      <c r="CP1356" s="72"/>
      <c r="CQ1356" s="72"/>
      <c r="CR1356" s="72"/>
      <c r="CS1356" s="72"/>
      <c r="CT1356" s="72"/>
      <c r="CU1356" s="72"/>
      <c r="CV1356" s="72"/>
      <c r="CW1356" s="72"/>
      <c r="CX1356" s="72"/>
      <c r="CY1356" s="72"/>
      <c r="CZ1356" s="72"/>
      <c r="DA1356" s="72"/>
      <c r="DB1356" s="72"/>
      <c r="DC1356" s="72"/>
      <c r="DD1356" s="72"/>
      <c r="DE1356" s="72"/>
      <c r="DF1356" s="72"/>
      <c r="DG1356" s="72"/>
      <c r="DH1356" s="72"/>
      <c r="DI1356" s="72"/>
      <c r="DJ1356" s="72"/>
      <c r="DK1356" s="72"/>
      <c r="DL1356" s="72"/>
    </row>
    <row r="1357" spans="2:116" x14ac:dyDescent="0.35">
      <c r="B1357" t="s">
        <v>332</v>
      </c>
      <c r="D1357" t="s">
        <v>775</v>
      </c>
      <c r="E1357" s="8" t="str">
        <f>ROW()&amp;" "&amp;D1357</f>
        <v>1357 SUBR-S</v>
      </c>
      <c r="G1357" s="126"/>
      <c r="H1357" s="27"/>
      <c r="I1357" s="78"/>
      <c r="J1357" s="78"/>
      <c r="K1357" s="28"/>
      <c r="L1357" s="28"/>
      <c r="M1357" s="28"/>
      <c r="N1357" s="28"/>
      <c r="O1357" s="28"/>
      <c r="P1357" s="28"/>
      <c r="R1357" s="33"/>
      <c r="S1357" s="77"/>
      <c r="T1357" s="77"/>
      <c r="U1357" s="77"/>
      <c r="V1357" s="77"/>
      <c r="W1357" s="77"/>
      <c r="X1357" s="77"/>
      <c r="Y1357" s="77"/>
      <c r="Z1357" s="77"/>
      <c r="AA1357" s="77"/>
      <c r="AB1357" s="77"/>
      <c r="AC1357" s="77"/>
      <c r="AD1357" s="77"/>
      <c r="AE1357" s="77"/>
      <c r="AF1357" s="77"/>
      <c r="AG1357" s="77"/>
      <c r="AH1357" s="77"/>
      <c r="AI1357" s="77"/>
      <c r="AJ1357" s="77"/>
      <c r="AK1357" s="77"/>
      <c r="AL1357" s="77"/>
      <c r="AM1357" s="77"/>
      <c r="AN1357" s="77"/>
      <c r="AO1357" s="77"/>
      <c r="AP1357" s="77"/>
      <c r="AQ1357" s="77"/>
      <c r="AR1357" s="77"/>
      <c r="AS1357" s="77"/>
      <c r="AT1357" s="77"/>
      <c r="AU1357" s="77"/>
      <c r="AV1357" s="77"/>
      <c r="AW1357" s="77"/>
      <c r="AX1357" s="77"/>
      <c r="AY1357" s="77"/>
      <c r="AZ1357" s="77"/>
      <c r="BA1357" s="77"/>
      <c r="BB1357" s="77"/>
      <c r="BC1357" s="77"/>
      <c r="BD1357" s="77"/>
      <c r="BE1357" s="77"/>
      <c r="BF1357" s="77"/>
      <c r="BG1357" s="77"/>
      <c r="BH1357" s="77"/>
      <c r="BI1357" s="77"/>
      <c r="BJ1357" s="77"/>
      <c r="BK1357" s="77"/>
      <c r="BL1357" s="77"/>
      <c r="BM1357" s="77"/>
      <c r="BN1357" s="77"/>
      <c r="BO1357" s="77"/>
      <c r="BP1357" s="77"/>
      <c r="BQ1357" s="77"/>
      <c r="BR1357" s="77"/>
      <c r="BS1357" s="77"/>
      <c r="BT1357" s="77"/>
      <c r="BU1357" s="77"/>
      <c r="BV1357" s="77"/>
      <c r="BW1357" s="77"/>
      <c r="BX1357" s="77"/>
      <c r="BY1357" s="77"/>
      <c r="BZ1357" s="77"/>
      <c r="CA1357" s="77"/>
      <c r="CB1357" s="77"/>
      <c r="CC1357" s="77"/>
      <c r="CD1357" s="77"/>
      <c r="CE1357" s="77"/>
      <c r="CF1357" s="77"/>
      <c r="CG1357" s="77"/>
      <c r="CH1357" s="77"/>
      <c r="CI1357" s="77"/>
      <c r="CJ1357" s="77"/>
      <c r="CK1357" s="77"/>
      <c r="CL1357" s="77"/>
      <c r="CN1357" s="78"/>
      <c r="CO1357" s="77"/>
      <c r="CP1357" s="77"/>
      <c r="CQ1357" s="77"/>
      <c r="CR1357" s="77"/>
      <c r="CS1357" s="77"/>
      <c r="CT1357" s="77"/>
      <c r="CU1357" s="77"/>
      <c r="CV1357" s="77"/>
      <c r="CW1357" s="77"/>
      <c r="CX1357" s="77"/>
      <c r="CY1357" s="77"/>
      <c r="CZ1357" s="77"/>
      <c r="DA1357" s="77"/>
      <c r="DB1357" s="77"/>
      <c r="DC1357" s="77"/>
      <c r="DD1357" s="77"/>
      <c r="DE1357" s="77"/>
      <c r="DF1357" s="77"/>
      <c r="DG1357" s="77"/>
      <c r="DH1357" s="77"/>
      <c r="DI1357" s="77"/>
      <c r="DJ1357" s="77"/>
      <c r="DK1357" s="77"/>
      <c r="DL1357" s="77"/>
    </row>
    <row r="1358" spans="2:116" x14ac:dyDescent="0.35">
      <c r="B1358" t="s">
        <v>332</v>
      </c>
      <c r="D1358" t="s">
        <v>775</v>
      </c>
      <c r="E1358" s="8" t="str">
        <f t="shared" si="1805"/>
        <v>1358 SUBR-S</v>
      </c>
      <c r="G1358" s="8" t="str">
        <f>G1336</f>
        <v>(Primary label)</v>
      </c>
      <c r="S1358" s="76" t="str">
        <f t="shared" ref="S1358:AX1358" si="1811">S1336</f>
        <v>S$16</v>
      </c>
      <c r="T1358" s="76" t="str">
        <f t="shared" si="1811"/>
        <v>T$16</v>
      </c>
      <c r="U1358" s="76" t="str">
        <f t="shared" si="1811"/>
        <v>U$16</v>
      </c>
      <c r="V1358" s="76" t="str">
        <f t="shared" si="1811"/>
        <v>V$16</v>
      </c>
      <c r="W1358" s="76" t="str">
        <f t="shared" si="1811"/>
        <v>W$16</v>
      </c>
      <c r="X1358" s="76" t="str">
        <f t="shared" si="1811"/>
        <v>X$16</v>
      </c>
      <c r="Y1358" s="76" t="str">
        <f t="shared" si="1811"/>
        <v>Y$16</v>
      </c>
      <c r="Z1358" s="76" t="str">
        <f t="shared" si="1811"/>
        <v>Z$16</v>
      </c>
      <c r="AA1358" s="76" t="str">
        <f t="shared" si="1811"/>
        <v>AA$16</v>
      </c>
      <c r="AB1358" s="76" t="str">
        <f t="shared" si="1811"/>
        <v>AB$16</v>
      </c>
      <c r="AC1358" s="76" t="str">
        <f t="shared" si="1811"/>
        <v>AC$16</v>
      </c>
      <c r="AD1358" s="76" t="str">
        <f t="shared" si="1811"/>
        <v>AD$16</v>
      </c>
      <c r="AE1358" s="76" t="str">
        <f t="shared" si="1811"/>
        <v>AE$16</v>
      </c>
      <c r="AF1358" s="76" t="str">
        <f t="shared" si="1811"/>
        <v>AF$16</v>
      </c>
      <c r="AG1358" s="76" t="str">
        <f t="shared" si="1811"/>
        <v>AG$16</v>
      </c>
      <c r="AH1358" s="76" t="str">
        <f t="shared" si="1811"/>
        <v>AH$16</v>
      </c>
      <c r="AI1358" s="76" t="str">
        <f t="shared" si="1811"/>
        <v>AI$16</v>
      </c>
      <c r="AJ1358" s="76" t="str">
        <f t="shared" si="1811"/>
        <v>AJ$16</v>
      </c>
      <c r="AK1358" s="76" t="str">
        <f t="shared" si="1811"/>
        <v>AK$16</v>
      </c>
      <c r="AL1358" s="76" t="str">
        <f t="shared" si="1811"/>
        <v>AL$16</v>
      </c>
      <c r="AM1358" s="76" t="str">
        <f t="shared" si="1811"/>
        <v>AM$16</v>
      </c>
      <c r="AN1358" s="76" t="str">
        <f t="shared" si="1811"/>
        <v>AN$16</v>
      </c>
      <c r="AO1358" s="76" t="str">
        <f t="shared" si="1811"/>
        <v>AO$16</v>
      </c>
      <c r="AP1358" s="76" t="str">
        <f t="shared" si="1811"/>
        <v>AP$16</v>
      </c>
      <c r="AQ1358" s="76" t="str">
        <f t="shared" si="1811"/>
        <v>AQ$16</v>
      </c>
      <c r="AR1358" s="76" t="str">
        <f t="shared" si="1811"/>
        <v>AR$16</v>
      </c>
      <c r="AS1358" s="76" t="str">
        <f t="shared" si="1811"/>
        <v>AS$16</v>
      </c>
      <c r="AT1358" s="76" t="str">
        <f t="shared" si="1811"/>
        <v>AT$16</v>
      </c>
      <c r="AU1358" s="76" t="str">
        <f t="shared" si="1811"/>
        <v>AU$16</v>
      </c>
      <c r="AV1358" s="76" t="str">
        <f t="shared" si="1811"/>
        <v>AV$16</v>
      </c>
      <c r="AW1358" s="76" t="str">
        <f t="shared" si="1811"/>
        <v>AW$16</v>
      </c>
      <c r="AX1358" s="76" t="str">
        <f t="shared" si="1811"/>
        <v>AX$16</v>
      </c>
      <c r="AY1358" s="76" t="str">
        <f t="shared" ref="AY1358:CD1358" si="1812">AY1336</f>
        <v>AY$16</v>
      </c>
      <c r="AZ1358" s="76" t="str">
        <f t="shared" si="1812"/>
        <v>AZ$16</v>
      </c>
      <c r="BA1358" s="76" t="str">
        <f t="shared" si="1812"/>
        <v>BA$16</v>
      </c>
      <c r="BB1358" s="76" t="str">
        <f t="shared" si="1812"/>
        <v>BB$16</v>
      </c>
      <c r="BC1358" s="76" t="str">
        <f t="shared" si="1812"/>
        <v>BC$16</v>
      </c>
      <c r="BD1358" s="76" t="str">
        <f t="shared" si="1812"/>
        <v>BD$16</v>
      </c>
      <c r="BE1358" s="76" t="str">
        <f t="shared" si="1812"/>
        <v>BE$16</v>
      </c>
      <c r="BF1358" s="76" t="str">
        <f t="shared" si="1812"/>
        <v>BF$16</v>
      </c>
      <c r="BG1358" s="76" t="str">
        <f t="shared" si="1812"/>
        <v>BG$16</v>
      </c>
      <c r="BH1358" s="76" t="str">
        <f t="shared" si="1812"/>
        <v>BH$16</v>
      </c>
      <c r="BI1358" s="76" t="str">
        <f t="shared" si="1812"/>
        <v>BI$16</v>
      </c>
      <c r="BJ1358" s="76" t="str">
        <f t="shared" si="1812"/>
        <v>BJ$16</v>
      </c>
      <c r="BK1358" s="76" t="str">
        <f t="shared" si="1812"/>
        <v>BK$16</v>
      </c>
      <c r="BL1358" s="76" t="str">
        <f t="shared" si="1812"/>
        <v>BL$16</v>
      </c>
      <c r="BM1358" s="76" t="str">
        <f t="shared" si="1812"/>
        <v>BM$16</v>
      </c>
      <c r="BN1358" s="76" t="str">
        <f t="shared" si="1812"/>
        <v>BN$16</v>
      </c>
      <c r="BO1358" s="76" t="str">
        <f t="shared" si="1812"/>
        <v>BO$16</v>
      </c>
      <c r="BP1358" s="76" t="str">
        <f t="shared" si="1812"/>
        <v>BP$16</v>
      </c>
      <c r="BQ1358" s="76" t="str">
        <f t="shared" si="1812"/>
        <v>BQ$16</v>
      </c>
      <c r="BR1358" s="76" t="str">
        <f t="shared" si="1812"/>
        <v>BR$16</v>
      </c>
      <c r="BS1358" s="76" t="str">
        <f t="shared" si="1812"/>
        <v>BS$16</v>
      </c>
      <c r="BT1358" s="76" t="str">
        <f t="shared" si="1812"/>
        <v>BT$16</v>
      </c>
      <c r="BU1358" s="76" t="str">
        <f t="shared" si="1812"/>
        <v>BU$16</v>
      </c>
      <c r="BV1358" s="76" t="str">
        <f t="shared" si="1812"/>
        <v>BV$16</v>
      </c>
      <c r="BW1358" s="76" t="str">
        <f t="shared" si="1812"/>
        <v>BW$16</v>
      </c>
      <c r="BX1358" s="76" t="str">
        <f t="shared" si="1812"/>
        <v>BX$16</v>
      </c>
      <c r="BY1358" s="76" t="str">
        <f t="shared" si="1812"/>
        <v>BY$16</v>
      </c>
      <c r="BZ1358" s="76" t="str">
        <f t="shared" si="1812"/>
        <v>BZ$16</v>
      </c>
      <c r="CA1358" s="76" t="str">
        <f t="shared" si="1812"/>
        <v>CA$16</v>
      </c>
      <c r="CB1358" s="76" t="str">
        <f t="shared" si="1812"/>
        <v>CB$16</v>
      </c>
      <c r="CC1358" s="76" t="str">
        <f t="shared" si="1812"/>
        <v>CC$16</v>
      </c>
      <c r="CD1358" s="76" t="str">
        <f t="shared" si="1812"/>
        <v>CD$16</v>
      </c>
      <c r="CE1358" s="76" t="str">
        <f t="shared" ref="CE1358:CL1358" si="1813">CE1336</f>
        <v>CE$16</v>
      </c>
      <c r="CF1358" s="76" t="str">
        <f t="shared" si="1813"/>
        <v>CF$16</v>
      </c>
      <c r="CG1358" s="76" t="str">
        <f t="shared" si="1813"/>
        <v>CG$16</v>
      </c>
      <c r="CH1358" s="76" t="str">
        <f t="shared" si="1813"/>
        <v>CH$16</v>
      </c>
      <c r="CI1358" s="76" t="str">
        <f t="shared" si="1813"/>
        <v>CI$16</v>
      </c>
      <c r="CJ1358" s="76" t="str">
        <f t="shared" si="1813"/>
        <v>CJ$16</v>
      </c>
      <c r="CK1358" s="76" t="str">
        <f t="shared" si="1813"/>
        <v>CK$16</v>
      </c>
      <c r="CL1358" s="76" t="str">
        <f t="shared" si="1813"/>
        <v>CL$16</v>
      </c>
      <c r="CO1358" s="76" t="str">
        <f t="shared" ref="CO1358:DK1358" si="1814">CO1336</f>
        <v>CO$16</v>
      </c>
      <c r="CP1358" s="76" t="str">
        <f t="shared" si="1814"/>
        <v>CP$16</v>
      </c>
      <c r="CQ1358" s="76" t="str">
        <f t="shared" si="1814"/>
        <v>CQ$16</v>
      </c>
      <c r="CR1358" s="76" t="str">
        <f t="shared" si="1814"/>
        <v>CR$16</v>
      </c>
      <c r="CS1358" s="76" t="str">
        <f t="shared" si="1814"/>
        <v>CS$16</v>
      </c>
      <c r="CT1358" s="76" t="str">
        <f t="shared" si="1814"/>
        <v>CT$16</v>
      </c>
      <c r="CU1358" s="76" t="str">
        <f t="shared" si="1814"/>
        <v>CU$16</v>
      </c>
      <c r="CV1358" s="76" t="str">
        <f t="shared" si="1814"/>
        <v>CV$16</v>
      </c>
      <c r="CW1358" s="76" t="str">
        <f t="shared" si="1814"/>
        <v>CW$16</v>
      </c>
      <c r="CX1358" s="76" t="str">
        <f t="shared" si="1814"/>
        <v>CX$16</v>
      </c>
      <c r="CY1358" s="76" t="str">
        <f t="shared" si="1814"/>
        <v>CY$16</v>
      </c>
      <c r="CZ1358" s="76" t="str">
        <f t="shared" si="1814"/>
        <v>CZ$16</v>
      </c>
      <c r="DA1358" s="76" t="str">
        <f t="shared" si="1814"/>
        <v>DA$16</v>
      </c>
      <c r="DB1358" s="76" t="str">
        <f t="shared" si="1814"/>
        <v>DB$16</v>
      </c>
      <c r="DC1358" s="76" t="str">
        <f t="shared" si="1814"/>
        <v>DC$16</v>
      </c>
      <c r="DD1358" s="76" t="str">
        <f t="shared" si="1814"/>
        <v>DD$16</v>
      </c>
      <c r="DE1358" s="76" t="str">
        <f t="shared" si="1814"/>
        <v>DE$16</v>
      </c>
      <c r="DF1358" s="76" t="str">
        <f t="shared" si="1814"/>
        <v>DF$16</v>
      </c>
      <c r="DG1358" s="76" t="str">
        <f t="shared" si="1814"/>
        <v>DG$16</v>
      </c>
      <c r="DH1358" s="76" t="str">
        <f t="shared" si="1814"/>
        <v>DH$16</v>
      </c>
      <c r="DI1358" s="76" t="str">
        <f t="shared" si="1814"/>
        <v>DI$16</v>
      </c>
      <c r="DJ1358" s="76" t="str">
        <f t="shared" si="1814"/>
        <v>DJ$16</v>
      </c>
      <c r="DK1358" s="76" t="str">
        <f t="shared" si="1814"/>
        <v>DK$16</v>
      </c>
      <c r="DL1358" s="76" t="str">
        <f t="shared" ref="DL1358" si="1815">DL1336</f>
        <v>DL$16</v>
      </c>
    </row>
    <row r="1359" spans="2:116" x14ac:dyDescent="0.35">
      <c r="B1359" t="s">
        <v>332</v>
      </c>
      <c r="D1359" t="s">
        <v>775</v>
      </c>
      <c r="E1359" s="8" t="str">
        <f t="shared" si="1805"/>
        <v>1359 SUBR-S</v>
      </c>
      <c r="G1359" s="8" t="str">
        <f t="shared" ref="G1359:G1365" si="1816">G1337</f>
        <v>primary unit</v>
      </c>
      <c r="H1359" s="12"/>
      <c r="I1359" s="60"/>
      <c r="J1359" s="60"/>
      <c r="K1359" s="34"/>
      <c r="L1359" s="34"/>
      <c r="M1359" s="34"/>
      <c r="N1359" s="34"/>
      <c r="O1359" s="34"/>
      <c r="P1359" s="34"/>
      <c r="R1359" s="15"/>
      <c r="S1359" s="76" t="str">
        <f t="shared" ref="S1359:AX1359" si="1817">S1337</f>
        <v>S$17</v>
      </c>
      <c r="T1359" s="76" t="str">
        <f t="shared" si="1817"/>
        <v>T$17</v>
      </c>
      <c r="U1359" s="76" t="str">
        <f t="shared" si="1817"/>
        <v>U$17</v>
      </c>
      <c r="V1359" s="76" t="str">
        <f t="shared" si="1817"/>
        <v>V$17</v>
      </c>
      <c r="W1359" s="76" t="str">
        <f t="shared" si="1817"/>
        <v>W$17</v>
      </c>
      <c r="X1359" s="76" t="str">
        <f t="shared" si="1817"/>
        <v>X$17</v>
      </c>
      <c r="Y1359" s="76" t="str">
        <f t="shared" si="1817"/>
        <v>Y$17</v>
      </c>
      <c r="Z1359" s="76" t="str">
        <f t="shared" si="1817"/>
        <v>Z$17</v>
      </c>
      <c r="AA1359" s="76" t="str">
        <f t="shared" si="1817"/>
        <v>AA$17</v>
      </c>
      <c r="AB1359" s="76" t="str">
        <f t="shared" si="1817"/>
        <v>AB$17</v>
      </c>
      <c r="AC1359" s="76" t="str">
        <f t="shared" si="1817"/>
        <v>AC$17</v>
      </c>
      <c r="AD1359" s="76" t="str">
        <f t="shared" si="1817"/>
        <v>AD$17</v>
      </c>
      <c r="AE1359" s="76" t="str">
        <f t="shared" si="1817"/>
        <v>AE$17</v>
      </c>
      <c r="AF1359" s="76" t="str">
        <f t="shared" si="1817"/>
        <v>AF$17</v>
      </c>
      <c r="AG1359" s="76" t="str">
        <f t="shared" si="1817"/>
        <v>AG$17</v>
      </c>
      <c r="AH1359" s="76" t="str">
        <f t="shared" si="1817"/>
        <v>AH$17</v>
      </c>
      <c r="AI1359" s="76" t="str">
        <f t="shared" si="1817"/>
        <v>AI$17</v>
      </c>
      <c r="AJ1359" s="76" t="str">
        <f t="shared" si="1817"/>
        <v>AJ$17</v>
      </c>
      <c r="AK1359" s="76" t="str">
        <f t="shared" si="1817"/>
        <v>AK$17</v>
      </c>
      <c r="AL1359" s="76" t="str">
        <f t="shared" si="1817"/>
        <v>AL$17</v>
      </c>
      <c r="AM1359" s="76" t="str">
        <f t="shared" si="1817"/>
        <v>AM$17</v>
      </c>
      <c r="AN1359" s="76" t="str">
        <f t="shared" si="1817"/>
        <v>AN$17</v>
      </c>
      <c r="AO1359" s="76" t="str">
        <f t="shared" si="1817"/>
        <v>AO$17</v>
      </c>
      <c r="AP1359" s="76" t="str">
        <f t="shared" si="1817"/>
        <v>AP$17</v>
      </c>
      <c r="AQ1359" s="76" t="str">
        <f t="shared" si="1817"/>
        <v>AQ$17</v>
      </c>
      <c r="AR1359" s="76" t="str">
        <f t="shared" si="1817"/>
        <v>AR$17</v>
      </c>
      <c r="AS1359" s="76" t="str">
        <f t="shared" si="1817"/>
        <v>AS$17</v>
      </c>
      <c r="AT1359" s="76" t="str">
        <f t="shared" si="1817"/>
        <v>AT$17</v>
      </c>
      <c r="AU1359" s="76" t="str">
        <f t="shared" si="1817"/>
        <v>AU$17</v>
      </c>
      <c r="AV1359" s="76" t="str">
        <f t="shared" si="1817"/>
        <v>AV$17</v>
      </c>
      <c r="AW1359" s="76" t="str">
        <f t="shared" si="1817"/>
        <v>AW$17</v>
      </c>
      <c r="AX1359" s="76" t="str">
        <f t="shared" si="1817"/>
        <v>AX$17</v>
      </c>
      <c r="AY1359" s="76" t="str">
        <f t="shared" ref="AY1359:CD1359" si="1818">AY1337</f>
        <v>AY$17</v>
      </c>
      <c r="AZ1359" s="76" t="str">
        <f t="shared" si="1818"/>
        <v>AZ$17</v>
      </c>
      <c r="BA1359" s="76" t="str">
        <f t="shared" si="1818"/>
        <v>BA$17</v>
      </c>
      <c r="BB1359" s="76" t="str">
        <f t="shared" si="1818"/>
        <v>BB$17</v>
      </c>
      <c r="BC1359" s="76" t="str">
        <f t="shared" si="1818"/>
        <v>BC$17</v>
      </c>
      <c r="BD1359" s="76" t="str">
        <f t="shared" si="1818"/>
        <v>BD$17</v>
      </c>
      <c r="BE1359" s="76" t="str">
        <f t="shared" si="1818"/>
        <v>BE$17</v>
      </c>
      <c r="BF1359" s="76" t="str">
        <f t="shared" si="1818"/>
        <v>BF$17</v>
      </c>
      <c r="BG1359" s="76" t="str">
        <f t="shared" si="1818"/>
        <v>BG$17</v>
      </c>
      <c r="BH1359" s="76" t="str">
        <f t="shared" si="1818"/>
        <v>BH$17</v>
      </c>
      <c r="BI1359" s="76" t="str">
        <f t="shared" si="1818"/>
        <v>BI$17</v>
      </c>
      <c r="BJ1359" s="76" t="str">
        <f t="shared" si="1818"/>
        <v>BJ$17</v>
      </c>
      <c r="BK1359" s="76" t="str">
        <f t="shared" si="1818"/>
        <v>BK$17</v>
      </c>
      <c r="BL1359" s="76" t="str">
        <f t="shared" si="1818"/>
        <v>BL$17</v>
      </c>
      <c r="BM1359" s="76" t="str">
        <f t="shared" si="1818"/>
        <v>BM$17</v>
      </c>
      <c r="BN1359" s="76" t="str">
        <f t="shared" si="1818"/>
        <v>BN$17</v>
      </c>
      <c r="BO1359" s="76" t="str">
        <f t="shared" si="1818"/>
        <v>BO$17</v>
      </c>
      <c r="BP1359" s="76" t="str">
        <f t="shared" si="1818"/>
        <v>BP$17</v>
      </c>
      <c r="BQ1359" s="76" t="str">
        <f t="shared" si="1818"/>
        <v>BQ$17</v>
      </c>
      <c r="BR1359" s="76" t="str">
        <f t="shared" si="1818"/>
        <v>BR$17</v>
      </c>
      <c r="BS1359" s="76" t="str">
        <f t="shared" si="1818"/>
        <v>BS$17</v>
      </c>
      <c r="BT1359" s="76" t="str">
        <f t="shared" si="1818"/>
        <v>BT$17</v>
      </c>
      <c r="BU1359" s="76" t="str">
        <f t="shared" si="1818"/>
        <v>BU$17</v>
      </c>
      <c r="BV1359" s="76" t="str">
        <f t="shared" si="1818"/>
        <v>BV$17</v>
      </c>
      <c r="BW1359" s="76" t="str">
        <f t="shared" si="1818"/>
        <v>BW$17</v>
      </c>
      <c r="BX1359" s="76" t="str">
        <f t="shared" si="1818"/>
        <v>BX$17</v>
      </c>
      <c r="BY1359" s="76" t="str">
        <f t="shared" si="1818"/>
        <v>BY$17</v>
      </c>
      <c r="BZ1359" s="76" t="str">
        <f t="shared" si="1818"/>
        <v>BZ$17</v>
      </c>
      <c r="CA1359" s="76" t="str">
        <f t="shared" si="1818"/>
        <v>CA$17</v>
      </c>
      <c r="CB1359" s="76" t="str">
        <f t="shared" si="1818"/>
        <v>CB$17</v>
      </c>
      <c r="CC1359" s="76" t="str">
        <f t="shared" si="1818"/>
        <v>CC$17</v>
      </c>
      <c r="CD1359" s="76" t="str">
        <f t="shared" si="1818"/>
        <v>CD$17</v>
      </c>
      <c r="CE1359" s="76" t="str">
        <f t="shared" ref="CE1359:CL1359" si="1819">CE1337</f>
        <v>CE$17</v>
      </c>
      <c r="CF1359" s="76" t="str">
        <f t="shared" si="1819"/>
        <v>CF$17</v>
      </c>
      <c r="CG1359" s="76" t="str">
        <f t="shared" si="1819"/>
        <v>CG$17</v>
      </c>
      <c r="CH1359" s="76" t="str">
        <f t="shared" si="1819"/>
        <v>CH$17</v>
      </c>
      <c r="CI1359" s="76" t="str">
        <f t="shared" si="1819"/>
        <v>CI$17</v>
      </c>
      <c r="CJ1359" s="76" t="str">
        <f t="shared" si="1819"/>
        <v>CJ$17</v>
      </c>
      <c r="CK1359" s="76" t="str">
        <f t="shared" si="1819"/>
        <v>CK$17</v>
      </c>
      <c r="CL1359" s="76" t="str">
        <f t="shared" si="1819"/>
        <v>CL$17</v>
      </c>
      <c r="CN1359" s="60"/>
      <c r="CO1359" s="76" t="str">
        <f t="shared" ref="CO1359:DK1359" si="1820">CO1337</f>
        <v>CO$17</v>
      </c>
      <c r="CP1359" s="76" t="str">
        <f t="shared" si="1820"/>
        <v>CP$17</v>
      </c>
      <c r="CQ1359" s="76" t="str">
        <f t="shared" si="1820"/>
        <v>CQ$17</v>
      </c>
      <c r="CR1359" s="76" t="str">
        <f t="shared" si="1820"/>
        <v>CR$17</v>
      </c>
      <c r="CS1359" s="76" t="str">
        <f t="shared" si="1820"/>
        <v>CS$17</v>
      </c>
      <c r="CT1359" s="76" t="str">
        <f t="shared" si="1820"/>
        <v>CT$17</v>
      </c>
      <c r="CU1359" s="76" t="str">
        <f t="shared" si="1820"/>
        <v>CU$17</v>
      </c>
      <c r="CV1359" s="76" t="str">
        <f t="shared" si="1820"/>
        <v>CV$17</v>
      </c>
      <c r="CW1359" s="76" t="str">
        <f t="shared" si="1820"/>
        <v>CW$17</v>
      </c>
      <c r="CX1359" s="76" t="str">
        <f t="shared" si="1820"/>
        <v>CX$17</v>
      </c>
      <c r="CY1359" s="76" t="str">
        <f t="shared" si="1820"/>
        <v>CY$17</v>
      </c>
      <c r="CZ1359" s="76" t="str">
        <f t="shared" si="1820"/>
        <v>CZ$17</v>
      </c>
      <c r="DA1359" s="76" t="str">
        <f t="shared" si="1820"/>
        <v>DA$17</v>
      </c>
      <c r="DB1359" s="76" t="str">
        <f t="shared" si="1820"/>
        <v>DB$17</v>
      </c>
      <c r="DC1359" s="76" t="str">
        <f t="shared" si="1820"/>
        <v>DC$17</v>
      </c>
      <c r="DD1359" s="76" t="str">
        <f t="shared" si="1820"/>
        <v>DD$17</v>
      </c>
      <c r="DE1359" s="76" t="str">
        <f t="shared" si="1820"/>
        <v>DE$17</v>
      </c>
      <c r="DF1359" s="76" t="str">
        <f t="shared" si="1820"/>
        <v>DF$17</v>
      </c>
      <c r="DG1359" s="76" t="str">
        <f t="shared" si="1820"/>
        <v>DG$17</v>
      </c>
      <c r="DH1359" s="76" t="str">
        <f t="shared" si="1820"/>
        <v>DH$17</v>
      </c>
      <c r="DI1359" s="76" t="str">
        <f t="shared" si="1820"/>
        <v>DI$17</v>
      </c>
      <c r="DJ1359" s="76" t="str">
        <f t="shared" si="1820"/>
        <v>DJ$17</v>
      </c>
      <c r="DK1359" s="76" t="str">
        <f t="shared" si="1820"/>
        <v>DK$17</v>
      </c>
      <c r="DL1359" s="76" t="str">
        <f t="shared" ref="DL1359" si="1821">DL1337</f>
        <v>DL$17</v>
      </c>
    </row>
    <row r="1360" spans="2:116" x14ac:dyDescent="0.35">
      <c r="B1360" t="s">
        <v>332</v>
      </c>
      <c r="D1360" t="s">
        <v>775</v>
      </c>
      <c r="E1360" s="8" t="str">
        <f t="shared" si="1805"/>
        <v>1360 SUBR-S</v>
      </c>
      <c r="G1360" s="8" t="str">
        <f t="shared" si="1816"/>
        <v>Primary revenue driver</v>
      </c>
      <c r="H1360" s="12"/>
      <c r="I1360" s="60"/>
      <c r="J1360" s="60"/>
      <c r="K1360" s="15"/>
      <c r="L1360" s="15"/>
      <c r="M1360" s="15"/>
      <c r="N1360" s="15"/>
      <c r="O1360" s="15"/>
      <c r="P1360" s="15"/>
      <c r="R1360" s="15"/>
      <c r="S1360" s="76">
        <f t="shared" ref="S1360:AX1360" si="1822">S1338</f>
        <v>0</v>
      </c>
      <c r="T1360" s="76">
        <f t="shared" si="1822"/>
        <v>0</v>
      </c>
      <c r="U1360" s="76">
        <f t="shared" si="1822"/>
        <v>0</v>
      </c>
      <c r="V1360" s="76">
        <f t="shared" si="1822"/>
        <v>0</v>
      </c>
      <c r="W1360" s="76">
        <f t="shared" si="1822"/>
        <v>0</v>
      </c>
      <c r="X1360" s="76">
        <f t="shared" si="1822"/>
        <v>0</v>
      </c>
      <c r="Y1360" s="76">
        <f t="shared" si="1822"/>
        <v>0</v>
      </c>
      <c r="Z1360" s="76">
        <f t="shared" si="1822"/>
        <v>0</v>
      </c>
      <c r="AA1360" s="76">
        <f t="shared" si="1822"/>
        <v>0</v>
      </c>
      <c r="AB1360" s="76">
        <f t="shared" si="1822"/>
        <v>0</v>
      </c>
      <c r="AC1360" s="76">
        <f t="shared" si="1822"/>
        <v>0</v>
      </c>
      <c r="AD1360" s="76">
        <f t="shared" si="1822"/>
        <v>0</v>
      </c>
      <c r="AE1360" s="76">
        <f t="shared" si="1822"/>
        <v>0</v>
      </c>
      <c r="AF1360" s="76">
        <f t="shared" si="1822"/>
        <v>0</v>
      </c>
      <c r="AG1360" s="76">
        <f t="shared" si="1822"/>
        <v>0</v>
      </c>
      <c r="AH1360" s="76">
        <f t="shared" si="1822"/>
        <v>0</v>
      </c>
      <c r="AI1360" s="76">
        <f t="shared" si="1822"/>
        <v>0</v>
      </c>
      <c r="AJ1360" s="76">
        <f t="shared" si="1822"/>
        <v>0</v>
      </c>
      <c r="AK1360" s="76">
        <f t="shared" si="1822"/>
        <v>0</v>
      </c>
      <c r="AL1360" s="76">
        <f t="shared" si="1822"/>
        <v>0</v>
      </c>
      <c r="AM1360" s="76">
        <f t="shared" si="1822"/>
        <v>0</v>
      </c>
      <c r="AN1360" s="76">
        <f t="shared" si="1822"/>
        <v>0</v>
      </c>
      <c r="AO1360" s="76">
        <f t="shared" si="1822"/>
        <v>0</v>
      </c>
      <c r="AP1360" s="76">
        <f t="shared" si="1822"/>
        <v>0</v>
      </c>
      <c r="AQ1360" s="76">
        <f t="shared" si="1822"/>
        <v>0</v>
      </c>
      <c r="AR1360" s="76">
        <f t="shared" si="1822"/>
        <v>0</v>
      </c>
      <c r="AS1360" s="76">
        <f t="shared" si="1822"/>
        <v>0</v>
      </c>
      <c r="AT1360" s="76">
        <f t="shared" si="1822"/>
        <v>0</v>
      </c>
      <c r="AU1360" s="76">
        <f t="shared" si="1822"/>
        <v>0</v>
      </c>
      <c r="AV1360" s="76">
        <f t="shared" si="1822"/>
        <v>0</v>
      </c>
      <c r="AW1360" s="76">
        <f t="shared" si="1822"/>
        <v>0</v>
      </c>
      <c r="AX1360" s="76">
        <f t="shared" si="1822"/>
        <v>0</v>
      </c>
      <c r="AY1360" s="76">
        <f t="shared" ref="AY1360:CD1360" si="1823">AY1338</f>
        <v>0</v>
      </c>
      <c r="AZ1360" s="76">
        <f t="shared" si="1823"/>
        <v>0</v>
      </c>
      <c r="BA1360" s="76">
        <f t="shared" si="1823"/>
        <v>0</v>
      </c>
      <c r="BB1360" s="76">
        <f t="shared" si="1823"/>
        <v>0</v>
      </c>
      <c r="BC1360" s="76">
        <f t="shared" si="1823"/>
        <v>0</v>
      </c>
      <c r="BD1360" s="76">
        <f t="shared" si="1823"/>
        <v>0</v>
      </c>
      <c r="BE1360" s="76">
        <f t="shared" si="1823"/>
        <v>0</v>
      </c>
      <c r="BF1360" s="76">
        <f t="shared" si="1823"/>
        <v>0</v>
      </c>
      <c r="BG1360" s="76">
        <f t="shared" si="1823"/>
        <v>0</v>
      </c>
      <c r="BH1360" s="76">
        <f t="shared" si="1823"/>
        <v>0</v>
      </c>
      <c r="BI1360" s="76">
        <f t="shared" si="1823"/>
        <v>0</v>
      </c>
      <c r="BJ1360" s="76">
        <f t="shared" si="1823"/>
        <v>0</v>
      </c>
      <c r="BK1360" s="76">
        <f t="shared" si="1823"/>
        <v>0</v>
      </c>
      <c r="BL1360" s="76">
        <f t="shared" si="1823"/>
        <v>0</v>
      </c>
      <c r="BM1360" s="76">
        <f t="shared" si="1823"/>
        <v>0</v>
      </c>
      <c r="BN1360" s="76">
        <f t="shared" si="1823"/>
        <v>0</v>
      </c>
      <c r="BO1360" s="76">
        <f t="shared" si="1823"/>
        <v>0</v>
      </c>
      <c r="BP1360" s="76">
        <f t="shared" si="1823"/>
        <v>0</v>
      </c>
      <c r="BQ1360" s="76">
        <f t="shared" si="1823"/>
        <v>0</v>
      </c>
      <c r="BR1360" s="76">
        <f t="shared" si="1823"/>
        <v>0</v>
      </c>
      <c r="BS1360" s="76">
        <f t="shared" si="1823"/>
        <v>0</v>
      </c>
      <c r="BT1360" s="76">
        <f t="shared" si="1823"/>
        <v>0</v>
      </c>
      <c r="BU1360" s="76">
        <f t="shared" si="1823"/>
        <v>0</v>
      </c>
      <c r="BV1360" s="76">
        <f t="shared" si="1823"/>
        <v>0</v>
      </c>
      <c r="BW1360" s="76">
        <f t="shared" si="1823"/>
        <v>0</v>
      </c>
      <c r="BX1360" s="76">
        <f t="shared" si="1823"/>
        <v>0</v>
      </c>
      <c r="BY1360" s="76">
        <f t="shared" si="1823"/>
        <v>0</v>
      </c>
      <c r="BZ1360" s="76">
        <f t="shared" si="1823"/>
        <v>0</v>
      </c>
      <c r="CA1360" s="76">
        <f t="shared" si="1823"/>
        <v>0</v>
      </c>
      <c r="CB1360" s="76">
        <f t="shared" si="1823"/>
        <v>0</v>
      </c>
      <c r="CC1360" s="76">
        <f t="shared" si="1823"/>
        <v>0</v>
      </c>
      <c r="CD1360" s="76">
        <f t="shared" si="1823"/>
        <v>0</v>
      </c>
      <c r="CE1360" s="76">
        <f t="shared" ref="CE1360:CL1360" si="1824">CE1338</f>
        <v>0</v>
      </c>
      <c r="CF1360" s="76">
        <f t="shared" si="1824"/>
        <v>0</v>
      </c>
      <c r="CG1360" s="76">
        <f t="shared" si="1824"/>
        <v>0</v>
      </c>
      <c r="CH1360" s="76">
        <f t="shared" si="1824"/>
        <v>0</v>
      </c>
      <c r="CI1360" s="76">
        <f t="shared" si="1824"/>
        <v>0</v>
      </c>
      <c r="CJ1360" s="76">
        <f t="shared" si="1824"/>
        <v>0</v>
      </c>
      <c r="CK1360" s="76">
        <f t="shared" si="1824"/>
        <v>0</v>
      </c>
      <c r="CL1360" s="76">
        <f t="shared" si="1824"/>
        <v>0</v>
      </c>
      <c r="CN1360" s="60"/>
      <c r="CO1360" s="76">
        <f t="shared" ref="CO1360:DK1360" si="1825">CO1338</f>
        <v>0</v>
      </c>
      <c r="CP1360" s="76">
        <f t="shared" si="1825"/>
        <v>0</v>
      </c>
      <c r="CQ1360" s="76">
        <f t="shared" si="1825"/>
        <v>0</v>
      </c>
      <c r="CR1360" s="76">
        <f t="shared" si="1825"/>
        <v>0</v>
      </c>
      <c r="CS1360" s="76">
        <f t="shared" si="1825"/>
        <v>0</v>
      </c>
      <c r="CT1360" s="76">
        <f t="shared" si="1825"/>
        <v>0</v>
      </c>
      <c r="CU1360" s="76">
        <f t="shared" si="1825"/>
        <v>0</v>
      </c>
      <c r="CV1360" s="76">
        <f t="shared" si="1825"/>
        <v>0</v>
      </c>
      <c r="CW1360" s="76">
        <f t="shared" si="1825"/>
        <v>0</v>
      </c>
      <c r="CX1360" s="76">
        <f t="shared" si="1825"/>
        <v>0</v>
      </c>
      <c r="CY1360" s="76">
        <f t="shared" si="1825"/>
        <v>0</v>
      </c>
      <c r="CZ1360" s="76">
        <f t="shared" si="1825"/>
        <v>0</v>
      </c>
      <c r="DA1360" s="76">
        <f t="shared" si="1825"/>
        <v>0</v>
      </c>
      <c r="DB1360" s="76">
        <f t="shared" si="1825"/>
        <v>0</v>
      </c>
      <c r="DC1360" s="76">
        <f t="shared" si="1825"/>
        <v>0</v>
      </c>
      <c r="DD1360" s="76">
        <f t="shared" si="1825"/>
        <v>0</v>
      </c>
      <c r="DE1360" s="76">
        <f t="shared" si="1825"/>
        <v>0</v>
      </c>
      <c r="DF1360" s="76">
        <f t="shared" si="1825"/>
        <v>0</v>
      </c>
      <c r="DG1360" s="76">
        <f t="shared" si="1825"/>
        <v>0</v>
      </c>
      <c r="DH1360" s="76">
        <f t="shared" si="1825"/>
        <v>0</v>
      </c>
      <c r="DI1360" s="76">
        <f t="shared" si="1825"/>
        <v>0</v>
      </c>
      <c r="DJ1360" s="76">
        <f t="shared" si="1825"/>
        <v>0</v>
      </c>
      <c r="DK1360" s="76">
        <f t="shared" si="1825"/>
        <v>0</v>
      </c>
      <c r="DL1360" s="76">
        <f t="shared" ref="DL1360" si="1826">DL1338</f>
        <v>0</v>
      </c>
    </row>
    <row r="1361" spans="1:116" x14ac:dyDescent="0.35">
      <c r="B1361" t="s">
        <v>332</v>
      </c>
      <c r="D1361" t="s">
        <v>775</v>
      </c>
      <c r="E1361" s="8" t="str">
        <f t="shared" ref="E1361" si="1827">ROW()&amp;" "&amp;D1361</f>
        <v>1361 SUBR-S</v>
      </c>
      <c r="G1361" s="8" t="str">
        <f t="shared" si="1816"/>
        <v>Primary volume driver</v>
      </c>
      <c r="H1361" s="12"/>
      <c r="I1361" s="60"/>
      <c r="J1361" s="60"/>
      <c r="K1361" s="15"/>
      <c r="L1361" s="15"/>
      <c r="M1361" s="15"/>
      <c r="N1361" s="15"/>
      <c r="O1361" s="15"/>
      <c r="P1361" s="15"/>
      <c r="R1361" s="15"/>
      <c r="S1361" s="76"/>
      <c r="T1361" s="76"/>
      <c r="U1361" s="76"/>
      <c r="V1361" s="76"/>
      <c r="W1361" s="76"/>
      <c r="X1361" s="76"/>
      <c r="Y1361" s="76"/>
      <c r="Z1361" s="76"/>
      <c r="AA1361" s="76"/>
      <c r="AB1361" s="76"/>
      <c r="AC1361" s="76"/>
      <c r="AD1361" s="76"/>
      <c r="AE1361" s="76"/>
      <c r="AF1361" s="76"/>
      <c r="AG1361" s="76"/>
      <c r="AH1361" s="76"/>
      <c r="AI1361" s="76"/>
      <c r="AJ1361" s="76"/>
      <c r="AK1361" s="76"/>
      <c r="AL1361" s="76"/>
      <c r="AM1361" s="76"/>
      <c r="AN1361" s="76"/>
      <c r="AO1361" s="76"/>
      <c r="AP1361" s="76"/>
      <c r="AQ1361" s="76"/>
      <c r="AR1361" s="76"/>
      <c r="AS1361" s="76"/>
      <c r="AT1361" s="76"/>
      <c r="AU1361" s="76"/>
      <c r="AV1361" s="76"/>
      <c r="AW1361" s="76"/>
      <c r="AX1361" s="76"/>
      <c r="AY1361" s="76"/>
      <c r="AZ1361" s="76"/>
      <c r="BA1361" s="76"/>
      <c r="BB1361" s="76"/>
      <c r="BC1361" s="76"/>
      <c r="BD1361" s="76"/>
      <c r="BE1361" s="76"/>
      <c r="BF1361" s="76"/>
      <c r="BG1361" s="76"/>
      <c r="BH1361" s="76"/>
      <c r="BI1361" s="76"/>
      <c r="BJ1361" s="76"/>
      <c r="BK1361" s="76"/>
      <c r="BL1361" s="76"/>
      <c r="BM1361" s="76"/>
      <c r="BN1361" s="76"/>
      <c r="BO1361" s="76"/>
      <c r="BP1361" s="76"/>
      <c r="BQ1361" s="76"/>
      <c r="BR1361" s="76"/>
      <c r="BS1361" s="76"/>
      <c r="BT1361" s="76"/>
      <c r="BU1361" s="76"/>
      <c r="BV1361" s="76"/>
      <c r="BW1361" s="76"/>
      <c r="BX1361" s="76"/>
      <c r="BY1361" s="76"/>
      <c r="BZ1361" s="76"/>
      <c r="CA1361" s="76"/>
      <c r="CB1361" s="76"/>
      <c r="CC1361" s="76"/>
      <c r="CD1361" s="76"/>
      <c r="CE1361" s="76"/>
      <c r="CF1361" s="76"/>
      <c r="CG1361" s="76"/>
      <c r="CH1361" s="76"/>
      <c r="CI1361" s="76"/>
      <c r="CJ1361" s="76"/>
      <c r="CK1361" s="76"/>
      <c r="CL1361" s="76"/>
      <c r="CN1361" s="60"/>
      <c r="CO1361" s="76"/>
      <c r="CP1361" s="76"/>
      <c r="CQ1361" s="76"/>
      <c r="CR1361" s="76"/>
      <c r="CS1361" s="76"/>
      <c r="CT1361" s="76"/>
      <c r="CU1361" s="76"/>
      <c r="CV1361" s="76"/>
      <c r="CW1361" s="76"/>
      <c r="CX1361" s="76"/>
      <c r="CY1361" s="76"/>
      <c r="CZ1361" s="76"/>
      <c r="DA1361" s="76"/>
      <c r="DB1361" s="76"/>
      <c r="DC1361" s="76"/>
      <c r="DD1361" s="76"/>
      <c r="DE1361" s="76"/>
      <c r="DF1361" s="76"/>
      <c r="DG1361" s="76"/>
      <c r="DH1361" s="76"/>
      <c r="DI1361" s="76"/>
      <c r="DJ1361" s="76"/>
      <c r="DK1361" s="76"/>
      <c r="DL1361" s="76"/>
    </row>
    <row r="1362" spans="1:116" x14ac:dyDescent="0.35">
      <c r="B1362" t="s">
        <v>332</v>
      </c>
      <c r="D1362" t="s">
        <v>775</v>
      </c>
      <c r="E1362" s="8" t="str">
        <f t="shared" si="1805"/>
        <v>1362 SUBR-S</v>
      </c>
      <c r="G1362" s="89" t="str">
        <f>G1344</f>
        <v>Subscription revenue - secondary revenue driven:</v>
      </c>
      <c r="H1362" s="12"/>
      <c r="I1362" s="60"/>
      <c r="J1362" s="60"/>
      <c r="K1362" s="15"/>
      <c r="L1362" s="15"/>
      <c r="M1362" s="15"/>
      <c r="N1362" s="15"/>
      <c r="O1362" s="15"/>
      <c r="P1362" s="15"/>
      <c r="R1362" s="15"/>
      <c r="S1362" s="203" t="str">
        <f>ADDRESS(ROW(S1354),COLUMN(S1354),2)</f>
        <v>S$1354</v>
      </c>
      <c r="T1362" s="203" t="str">
        <f t="shared" ref="T1362:CE1362" si="1828">ADDRESS(ROW(T1354),COLUMN(T1354),2)</f>
        <v>T$1354</v>
      </c>
      <c r="U1362" s="203" t="str">
        <f t="shared" si="1828"/>
        <v>U$1354</v>
      </c>
      <c r="V1362" s="203" t="str">
        <f t="shared" si="1828"/>
        <v>V$1354</v>
      </c>
      <c r="W1362" s="203" t="str">
        <f t="shared" si="1828"/>
        <v>W$1354</v>
      </c>
      <c r="X1362" s="203" t="str">
        <f t="shared" si="1828"/>
        <v>X$1354</v>
      </c>
      <c r="Y1362" s="203" t="str">
        <f t="shared" si="1828"/>
        <v>Y$1354</v>
      </c>
      <c r="Z1362" s="203" t="str">
        <f t="shared" si="1828"/>
        <v>Z$1354</v>
      </c>
      <c r="AA1362" s="203" t="str">
        <f t="shared" si="1828"/>
        <v>AA$1354</v>
      </c>
      <c r="AB1362" s="203" t="str">
        <f t="shared" si="1828"/>
        <v>AB$1354</v>
      </c>
      <c r="AC1362" s="203" t="str">
        <f t="shared" si="1828"/>
        <v>AC$1354</v>
      </c>
      <c r="AD1362" s="203" t="str">
        <f t="shared" si="1828"/>
        <v>AD$1354</v>
      </c>
      <c r="AE1362" s="203" t="str">
        <f t="shared" si="1828"/>
        <v>AE$1354</v>
      </c>
      <c r="AF1362" s="203" t="str">
        <f t="shared" si="1828"/>
        <v>AF$1354</v>
      </c>
      <c r="AG1362" s="203" t="str">
        <f t="shared" si="1828"/>
        <v>AG$1354</v>
      </c>
      <c r="AH1362" s="203" t="str">
        <f t="shared" si="1828"/>
        <v>AH$1354</v>
      </c>
      <c r="AI1362" s="203" t="str">
        <f t="shared" si="1828"/>
        <v>AI$1354</v>
      </c>
      <c r="AJ1362" s="203" t="str">
        <f t="shared" si="1828"/>
        <v>AJ$1354</v>
      </c>
      <c r="AK1362" s="203" t="str">
        <f t="shared" si="1828"/>
        <v>AK$1354</v>
      </c>
      <c r="AL1362" s="203" t="str">
        <f t="shared" si="1828"/>
        <v>AL$1354</v>
      </c>
      <c r="AM1362" s="203" t="str">
        <f t="shared" si="1828"/>
        <v>AM$1354</v>
      </c>
      <c r="AN1362" s="203" t="str">
        <f t="shared" si="1828"/>
        <v>AN$1354</v>
      </c>
      <c r="AO1362" s="203" t="str">
        <f t="shared" si="1828"/>
        <v>AO$1354</v>
      </c>
      <c r="AP1362" s="203" t="str">
        <f t="shared" si="1828"/>
        <v>AP$1354</v>
      </c>
      <c r="AQ1362" s="203" t="str">
        <f t="shared" si="1828"/>
        <v>AQ$1354</v>
      </c>
      <c r="AR1362" s="203" t="str">
        <f t="shared" si="1828"/>
        <v>AR$1354</v>
      </c>
      <c r="AS1362" s="203" t="str">
        <f t="shared" si="1828"/>
        <v>AS$1354</v>
      </c>
      <c r="AT1362" s="203" t="str">
        <f t="shared" si="1828"/>
        <v>AT$1354</v>
      </c>
      <c r="AU1362" s="203" t="str">
        <f t="shared" si="1828"/>
        <v>AU$1354</v>
      </c>
      <c r="AV1362" s="203" t="str">
        <f t="shared" si="1828"/>
        <v>AV$1354</v>
      </c>
      <c r="AW1362" s="203" t="str">
        <f t="shared" si="1828"/>
        <v>AW$1354</v>
      </c>
      <c r="AX1362" s="203" t="str">
        <f t="shared" si="1828"/>
        <v>AX$1354</v>
      </c>
      <c r="AY1362" s="203" t="str">
        <f t="shared" si="1828"/>
        <v>AY$1354</v>
      </c>
      <c r="AZ1362" s="203" t="str">
        <f t="shared" si="1828"/>
        <v>AZ$1354</v>
      </c>
      <c r="BA1362" s="203" t="str">
        <f t="shared" si="1828"/>
        <v>BA$1354</v>
      </c>
      <c r="BB1362" s="203" t="str">
        <f t="shared" si="1828"/>
        <v>BB$1354</v>
      </c>
      <c r="BC1362" s="203" t="str">
        <f t="shared" si="1828"/>
        <v>BC$1354</v>
      </c>
      <c r="BD1362" s="203" t="str">
        <f t="shared" si="1828"/>
        <v>BD$1354</v>
      </c>
      <c r="BE1362" s="203" t="str">
        <f t="shared" si="1828"/>
        <v>BE$1354</v>
      </c>
      <c r="BF1362" s="203" t="str">
        <f t="shared" si="1828"/>
        <v>BF$1354</v>
      </c>
      <c r="BG1362" s="203" t="str">
        <f t="shared" si="1828"/>
        <v>BG$1354</v>
      </c>
      <c r="BH1362" s="203" t="str">
        <f t="shared" si="1828"/>
        <v>BH$1354</v>
      </c>
      <c r="BI1362" s="203" t="str">
        <f t="shared" si="1828"/>
        <v>BI$1354</v>
      </c>
      <c r="BJ1362" s="203" t="str">
        <f t="shared" si="1828"/>
        <v>BJ$1354</v>
      </c>
      <c r="BK1362" s="203" t="str">
        <f t="shared" si="1828"/>
        <v>BK$1354</v>
      </c>
      <c r="BL1362" s="203" t="str">
        <f t="shared" si="1828"/>
        <v>BL$1354</v>
      </c>
      <c r="BM1362" s="203" t="str">
        <f t="shared" si="1828"/>
        <v>BM$1354</v>
      </c>
      <c r="BN1362" s="203" t="str">
        <f t="shared" si="1828"/>
        <v>BN$1354</v>
      </c>
      <c r="BO1362" s="203" t="str">
        <f t="shared" si="1828"/>
        <v>BO$1354</v>
      </c>
      <c r="BP1362" s="203" t="str">
        <f t="shared" si="1828"/>
        <v>BP$1354</v>
      </c>
      <c r="BQ1362" s="203" t="str">
        <f t="shared" si="1828"/>
        <v>BQ$1354</v>
      </c>
      <c r="BR1362" s="203" t="str">
        <f t="shared" si="1828"/>
        <v>BR$1354</v>
      </c>
      <c r="BS1362" s="203" t="str">
        <f t="shared" si="1828"/>
        <v>BS$1354</v>
      </c>
      <c r="BT1362" s="203" t="str">
        <f t="shared" si="1828"/>
        <v>BT$1354</v>
      </c>
      <c r="BU1362" s="203" t="str">
        <f t="shared" si="1828"/>
        <v>BU$1354</v>
      </c>
      <c r="BV1362" s="203" t="str">
        <f t="shared" si="1828"/>
        <v>BV$1354</v>
      </c>
      <c r="BW1362" s="203" t="str">
        <f t="shared" si="1828"/>
        <v>BW$1354</v>
      </c>
      <c r="BX1362" s="203" t="str">
        <f t="shared" si="1828"/>
        <v>BX$1354</v>
      </c>
      <c r="BY1362" s="203" t="str">
        <f t="shared" si="1828"/>
        <v>BY$1354</v>
      </c>
      <c r="BZ1362" s="203" t="str">
        <f t="shared" si="1828"/>
        <v>BZ$1354</v>
      </c>
      <c r="CA1362" s="203" t="str">
        <f t="shared" si="1828"/>
        <v>CA$1354</v>
      </c>
      <c r="CB1362" s="203" t="str">
        <f t="shared" si="1828"/>
        <v>CB$1354</v>
      </c>
      <c r="CC1362" s="203" t="str">
        <f t="shared" si="1828"/>
        <v>CC$1354</v>
      </c>
      <c r="CD1362" s="203" t="str">
        <f t="shared" si="1828"/>
        <v>CD$1354</v>
      </c>
      <c r="CE1362" s="203" t="str">
        <f t="shared" si="1828"/>
        <v>CE$1354</v>
      </c>
      <c r="CF1362" s="203" t="str">
        <f t="shared" ref="CF1362:CL1362" si="1829">ADDRESS(ROW(CF1354),COLUMN(CF1354),2)</f>
        <v>CF$1354</v>
      </c>
      <c r="CG1362" s="203" t="str">
        <f t="shared" si="1829"/>
        <v>CG$1354</v>
      </c>
      <c r="CH1362" s="203" t="str">
        <f t="shared" si="1829"/>
        <v>CH$1354</v>
      </c>
      <c r="CI1362" s="203" t="str">
        <f t="shared" si="1829"/>
        <v>CI$1354</v>
      </c>
      <c r="CJ1362" s="203" t="str">
        <f t="shared" si="1829"/>
        <v>CJ$1354</v>
      </c>
      <c r="CK1362" s="203" t="str">
        <f t="shared" si="1829"/>
        <v>CK$1354</v>
      </c>
      <c r="CL1362" s="203" t="str">
        <f t="shared" si="1829"/>
        <v>CL$1354</v>
      </c>
      <c r="CN1362" s="60"/>
      <c r="CO1362" s="203" t="str">
        <f t="shared" ref="CO1362:DK1362" si="1830">ADDRESS(ROW(CO1354),COLUMN(CO1354),2)</f>
        <v>CO$1354</v>
      </c>
      <c r="CP1362" s="203" t="str">
        <f t="shared" si="1830"/>
        <v>CP$1354</v>
      </c>
      <c r="CQ1362" s="203" t="str">
        <f t="shared" si="1830"/>
        <v>CQ$1354</v>
      </c>
      <c r="CR1362" s="203" t="str">
        <f t="shared" si="1830"/>
        <v>CR$1354</v>
      </c>
      <c r="CS1362" s="203" t="str">
        <f t="shared" si="1830"/>
        <v>CS$1354</v>
      </c>
      <c r="CT1362" s="203" t="str">
        <f t="shared" si="1830"/>
        <v>CT$1354</v>
      </c>
      <c r="CU1362" s="203" t="str">
        <f t="shared" si="1830"/>
        <v>CU$1354</v>
      </c>
      <c r="CV1362" s="203" t="str">
        <f t="shared" si="1830"/>
        <v>CV$1354</v>
      </c>
      <c r="CW1362" s="203" t="str">
        <f t="shared" si="1830"/>
        <v>CW$1354</v>
      </c>
      <c r="CX1362" s="203" t="str">
        <f t="shared" si="1830"/>
        <v>CX$1354</v>
      </c>
      <c r="CY1362" s="203" t="str">
        <f t="shared" si="1830"/>
        <v>CY$1354</v>
      </c>
      <c r="CZ1362" s="203" t="str">
        <f t="shared" si="1830"/>
        <v>CZ$1354</v>
      </c>
      <c r="DA1362" s="203" t="str">
        <f t="shared" si="1830"/>
        <v>DA$1354</v>
      </c>
      <c r="DB1362" s="203" t="str">
        <f t="shared" si="1830"/>
        <v>DB$1354</v>
      </c>
      <c r="DC1362" s="203" t="str">
        <f t="shared" si="1830"/>
        <v>DC$1354</v>
      </c>
      <c r="DD1362" s="203" t="str">
        <f t="shared" si="1830"/>
        <v>DD$1354</v>
      </c>
      <c r="DE1362" s="203" t="str">
        <f t="shared" si="1830"/>
        <v>DE$1354</v>
      </c>
      <c r="DF1362" s="203" t="str">
        <f t="shared" si="1830"/>
        <v>DF$1354</v>
      </c>
      <c r="DG1362" s="203" t="str">
        <f t="shared" si="1830"/>
        <v>DG$1354</v>
      </c>
      <c r="DH1362" s="203" t="str">
        <f t="shared" si="1830"/>
        <v>DH$1354</v>
      </c>
      <c r="DI1362" s="203" t="str">
        <f t="shared" si="1830"/>
        <v>DI$1354</v>
      </c>
      <c r="DJ1362" s="203" t="str">
        <f t="shared" si="1830"/>
        <v>DJ$1354</v>
      </c>
      <c r="DK1362" s="203" t="str">
        <f t="shared" si="1830"/>
        <v>DK$1354</v>
      </c>
      <c r="DL1362" s="203" t="str">
        <f t="shared" ref="DL1362" si="1831">ADDRESS(ROW(DL1354),COLUMN(DL1354),2)</f>
        <v>DL$1354</v>
      </c>
    </row>
    <row r="1363" spans="1:116" x14ac:dyDescent="0.35">
      <c r="B1363" t="s">
        <v>332</v>
      </c>
      <c r="D1363" t="s">
        <v>775</v>
      </c>
      <c r="E1363" s="8" t="str">
        <f t="shared" si="1805"/>
        <v>1363 SUBR-S</v>
      </c>
      <c r="G1363" s="241" t="str">
        <f>IFERROR(SUBSTITUTE(TRIM(MID(G1344, SEARCH("-", G1344) + 1, LEN(G1344))),":",""),"no unit")</f>
        <v>secondary revenue driven</v>
      </c>
      <c r="H1363" s="12"/>
      <c r="I1363" s="60"/>
      <c r="J1363" s="60"/>
      <c r="K1363" s="15"/>
      <c r="L1363" s="15"/>
      <c r="M1363" s="15"/>
      <c r="N1363" s="15"/>
      <c r="O1363" s="15"/>
      <c r="P1363" s="15"/>
      <c r="R1363" s="15"/>
      <c r="S1363" s="203" t="str">
        <f>ADDRESS(ROW(S1349),COLUMN(S1349),2)</f>
        <v>S$1349</v>
      </c>
      <c r="T1363" s="203" t="str">
        <f t="shared" ref="T1363:CE1363" si="1832">ADDRESS(ROW(T1349),COLUMN(T1349),2)</f>
        <v>T$1349</v>
      </c>
      <c r="U1363" s="203" t="str">
        <f t="shared" si="1832"/>
        <v>U$1349</v>
      </c>
      <c r="V1363" s="203" t="str">
        <f t="shared" si="1832"/>
        <v>V$1349</v>
      </c>
      <c r="W1363" s="203" t="str">
        <f t="shared" si="1832"/>
        <v>W$1349</v>
      </c>
      <c r="X1363" s="203" t="str">
        <f t="shared" si="1832"/>
        <v>X$1349</v>
      </c>
      <c r="Y1363" s="203" t="str">
        <f t="shared" si="1832"/>
        <v>Y$1349</v>
      </c>
      <c r="Z1363" s="203" t="str">
        <f t="shared" si="1832"/>
        <v>Z$1349</v>
      </c>
      <c r="AA1363" s="203" t="str">
        <f t="shared" si="1832"/>
        <v>AA$1349</v>
      </c>
      <c r="AB1363" s="203" t="str">
        <f t="shared" si="1832"/>
        <v>AB$1349</v>
      </c>
      <c r="AC1363" s="203" t="str">
        <f t="shared" si="1832"/>
        <v>AC$1349</v>
      </c>
      <c r="AD1363" s="203" t="str">
        <f t="shared" si="1832"/>
        <v>AD$1349</v>
      </c>
      <c r="AE1363" s="203" t="str">
        <f t="shared" si="1832"/>
        <v>AE$1349</v>
      </c>
      <c r="AF1363" s="203" t="str">
        <f t="shared" si="1832"/>
        <v>AF$1349</v>
      </c>
      <c r="AG1363" s="203" t="str">
        <f t="shared" si="1832"/>
        <v>AG$1349</v>
      </c>
      <c r="AH1363" s="203" t="str">
        <f t="shared" si="1832"/>
        <v>AH$1349</v>
      </c>
      <c r="AI1363" s="203" t="str">
        <f t="shared" si="1832"/>
        <v>AI$1349</v>
      </c>
      <c r="AJ1363" s="203" t="str">
        <f t="shared" si="1832"/>
        <v>AJ$1349</v>
      </c>
      <c r="AK1363" s="203" t="str">
        <f t="shared" si="1832"/>
        <v>AK$1349</v>
      </c>
      <c r="AL1363" s="203" t="str">
        <f t="shared" si="1832"/>
        <v>AL$1349</v>
      </c>
      <c r="AM1363" s="203" t="str">
        <f t="shared" si="1832"/>
        <v>AM$1349</v>
      </c>
      <c r="AN1363" s="203" t="str">
        <f t="shared" si="1832"/>
        <v>AN$1349</v>
      </c>
      <c r="AO1363" s="203" t="str">
        <f t="shared" si="1832"/>
        <v>AO$1349</v>
      </c>
      <c r="AP1363" s="203" t="str">
        <f t="shared" si="1832"/>
        <v>AP$1349</v>
      </c>
      <c r="AQ1363" s="203" t="str">
        <f t="shared" si="1832"/>
        <v>AQ$1349</v>
      </c>
      <c r="AR1363" s="203" t="str">
        <f t="shared" si="1832"/>
        <v>AR$1349</v>
      </c>
      <c r="AS1363" s="203" t="str">
        <f t="shared" si="1832"/>
        <v>AS$1349</v>
      </c>
      <c r="AT1363" s="203" t="str">
        <f t="shared" si="1832"/>
        <v>AT$1349</v>
      </c>
      <c r="AU1363" s="203" t="str">
        <f t="shared" si="1832"/>
        <v>AU$1349</v>
      </c>
      <c r="AV1363" s="203" t="str">
        <f t="shared" si="1832"/>
        <v>AV$1349</v>
      </c>
      <c r="AW1363" s="203" t="str">
        <f t="shared" si="1832"/>
        <v>AW$1349</v>
      </c>
      <c r="AX1363" s="203" t="str">
        <f t="shared" si="1832"/>
        <v>AX$1349</v>
      </c>
      <c r="AY1363" s="203" t="str">
        <f t="shared" si="1832"/>
        <v>AY$1349</v>
      </c>
      <c r="AZ1363" s="203" t="str">
        <f t="shared" si="1832"/>
        <v>AZ$1349</v>
      </c>
      <c r="BA1363" s="203" t="str">
        <f t="shared" si="1832"/>
        <v>BA$1349</v>
      </c>
      <c r="BB1363" s="203" t="str">
        <f t="shared" si="1832"/>
        <v>BB$1349</v>
      </c>
      <c r="BC1363" s="203" t="str">
        <f t="shared" si="1832"/>
        <v>BC$1349</v>
      </c>
      <c r="BD1363" s="203" t="str">
        <f t="shared" si="1832"/>
        <v>BD$1349</v>
      </c>
      <c r="BE1363" s="203" t="str">
        <f t="shared" si="1832"/>
        <v>BE$1349</v>
      </c>
      <c r="BF1363" s="203" t="str">
        <f t="shared" si="1832"/>
        <v>BF$1349</v>
      </c>
      <c r="BG1363" s="203" t="str">
        <f t="shared" si="1832"/>
        <v>BG$1349</v>
      </c>
      <c r="BH1363" s="203" t="str">
        <f t="shared" si="1832"/>
        <v>BH$1349</v>
      </c>
      <c r="BI1363" s="203" t="str">
        <f t="shared" si="1832"/>
        <v>BI$1349</v>
      </c>
      <c r="BJ1363" s="203" t="str">
        <f t="shared" si="1832"/>
        <v>BJ$1349</v>
      </c>
      <c r="BK1363" s="203" t="str">
        <f t="shared" si="1832"/>
        <v>BK$1349</v>
      </c>
      <c r="BL1363" s="203" t="str">
        <f t="shared" si="1832"/>
        <v>BL$1349</v>
      </c>
      <c r="BM1363" s="203" t="str">
        <f t="shared" si="1832"/>
        <v>BM$1349</v>
      </c>
      <c r="BN1363" s="203" t="str">
        <f t="shared" si="1832"/>
        <v>BN$1349</v>
      </c>
      <c r="BO1363" s="203" t="str">
        <f t="shared" si="1832"/>
        <v>BO$1349</v>
      </c>
      <c r="BP1363" s="203" t="str">
        <f t="shared" si="1832"/>
        <v>BP$1349</v>
      </c>
      <c r="BQ1363" s="203" t="str">
        <f t="shared" si="1832"/>
        <v>BQ$1349</v>
      </c>
      <c r="BR1363" s="203" t="str">
        <f t="shared" si="1832"/>
        <v>BR$1349</v>
      </c>
      <c r="BS1363" s="203" t="str">
        <f t="shared" si="1832"/>
        <v>BS$1349</v>
      </c>
      <c r="BT1363" s="203" t="str">
        <f t="shared" si="1832"/>
        <v>BT$1349</v>
      </c>
      <c r="BU1363" s="203" t="str">
        <f t="shared" si="1832"/>
        <v>BU$1349</v>
      </c>
      <c r="BV1363" s="203" t="str">
        <f t="shared" si="1832"/>
        <v>BV$1349</v>
      </c>
      <c r="BW1363" s="203" t="str">
        <f t="shared" si="1832"/>
        <v>BW$1349</v>
      </c>
      <c r="BX1363" s="203" t="str">
        <f t="shared" si="1832"/>
        <v>BX$1349</v>
      </c>
      <c r="BY1363" s="203" t="str">
        <f t="shared" si="1832"/>
        <v>BY$1349</v>
      </c>
      <c r="BZ1363" s="203" t="str">
        <f t="shared" si="1832"/>
        <v>BZ$1349</v>
      </c>
      <c r="CA1363" s="203" t="str">
        <f t="shared" si="1832"/>
        <v>CA$1349</v>
      </c>
      <c r="CB1363" s="203" t="str">
        <f t="shared" si="1832"/>
        <v>CB$1349</v>
      </c>
      <c r="CC1363" s="203" t="str">
        <f t="shared" si="1832"/>
        <v>CC$1349</v>
      </c>
      <c r="CD1363" s="203" t="str">
        <f t="shared" si="1832"/>
        <v>CD$1349</v>
      </c>
      <c r="CE1363" s="203" t="str">
        <f t="shared" si="1832"/>
        <v>CE$1349</v>
      </c>
      <c r="CF1363" s="203" t="str">
        <f t="shared" ref="CF1363:CL1363" si="1833">ADDRESS(ROW(CF1349),COLUMN(CF1349),2)</f>
        <v>CF$1349</v>
      </c>
      <c r="CG1363" s="203" t="str">
        <f t="shared" si="1833"/>
        <v>CG$1349</v>
      </c>
      <c r="CH1363" s="203" t="str">
        <f t="shared" si="1833"/>
        <v>CH$1349</v>
      </c>
      <c r="CI1363" s="203" t="str">
        <f t="shared" si="1833"/>
        <v>CI$1349</v>
      </c>
      <c r="CJ1363" s="203" t="str">
        <f t="shared" si="1833"/>
        <v>CJ$1349</v>
      </c>
      <c r="CK1363" s="203" t="str">
        <f t="shared" si="1833"/>
        <v>CK$1349</v>
      </c>
      <c r="CL1363" s="203" t="str">
        <f t="shared" si="1833"/>
        <v>CL$1349</v>
      </c>
      <c r="CN1363" s="60"/>
      <c r="CO1363" s="203" t="str">
        <f t="shared" ref="CO1363:DK1363" si="1834">ADDRESS(ROW(CO1349),COLUMN(CO1349),2)</f>
        <v>CO$1349</v>
      </c>
      <c r="CP1363" s="203" t="str">
        <f t="shared" si="1834"/>
        <v>CP$1349</v>
      </c>
      <c r="CQ1363" s="203" t="str">
        <f t="shared" si="1834"/>
        <v>CQ$1349</v>
      </c>
      <c r="CR1363" s="203" t="str">
        <f t="shared" si="1834"/>
        <v>CR$1349</v>
      </c>
      <c r="CS1363" s="203" t="str">
        <f t="shared" si="1834"/>
        <v>CS$1349</v>
      </c>
      <c r="CT1363" s="203" t="str">
        <f t="shared" si="1834"/>
        <v>CT$1349</v>
      </c>
      <c r="CU1363" s="203" t="str">
        <f t="shared" si="1834"/>
        <v>CU$1349</v>
      </c>
      <c r="CV1363" s="203" t="str">
        <f t="shared" si="1834"/>
        <v>CV$1349</v>
      </c>
      <c r="CW1363" s="203" t="str">
        <f t="shared" si="1834"/>
        <v>CW$1349</v>
      </c>
      <c r="CX1363" s="203" t="str">
        <f t="shared" si="1834"/>
        <v>CX$1349</v>
      </c>
      <c r="CY1363" s="203" t="str">
        <f t="shared" si="1834"/>
        <v>CY$1349</v>
      </c>
      <c r="CZ1363" s="203" t="str">
        <f t="shared" si="1834"/>
        <v>CZ$1349</v>
      </c>
      <c r="DA1363" s="203" t="str">
        <f t="shared" si="1834"/>
        <v>DA$1349</v>
      </c>
      <c r="DB1363" s="203" t="str">
        <f t="shared" si="1834"/>
        <v>DB$1349</v>
      </c>
      <c r="DC1363" s="203" t="str">
        <f t="shared" si="1834"/>
        <v>DC$1349</v>
      </c>
      <c r="DD1363" s="203" t="str">
        <f t="shared" si="1834"/>
        <v>DD$1349</v>
      </c>
      <c r="DE1363" s="203" t="str">
        <f t="shared" si="1834"/>
        <v>DE$1349</v>
      </c>
      <c r="DF1363" s="203" t="str">
        <f t="shared" si="1834"/>
        <v>DF$1349</v>
      </c>
      <c r="DG1363" s="203" t="str">
        <f t="shared" si="1834"/>
        <v>DG$1349</v>
      </c>
      <c r="DH1363" s="203" t="str">
        <f t="shared" si="1834"/>
        <v>DH$1349</v>
      </c>
      <c r="DI1363" s="203" t="str">
        <f t="shared" si="1834"/>
        <v>DI$1349</v>
      </c>
      <c r="DJ1363" s="203" t="str">
        <f t="shared" si="1834"/>
        <v>DJ$1349</v>
      </c>
      <c r="DK1363" s="203" t="str">
        <f t="shared" si="1834"/>
        <v>DK$1349</v>
      </c>
      <c r="DL1363" s="203" t="str">
        <f t="shared" ref="DL1363" si="1835">ADDRESS(ROW(DL1349),COLUMN(DL1349),2)</f>
        <v>DL$1349</v>
      </c>
    </row>
    <row r="1364" spans="1:116" x14ac:dyDescent="0.35">
      <c r="G1364" s="8" t="str">
        <f t="shared" si="1816"/>
        <v>Secondary revenue driver</v>
      </c>
      <c r="CO1364" s="8"/>
      <c r="CP1364" s="8"/>
      <c r="CQ1364" s="8"/>
      <c r="CR1364" s="8"/>
      <c r="CS1364" s="8"/>
      <c r="CT1364" s="8"/>
      <c r="CU1364" s="8"/>
      <c r="CV1364" s="8"/>
      <c r="CW1364" s="8"/>
      <c r="CX1364" s="8"/>
      <c r="CY1364" s="8"/>
      <c r="CZ1364" s="8"/>
      <c r="DA1364" s="8"/>
      <c r="DB1364" s="8"/>
      <c r="DC1364" s="8"/>
      <c r="DD1364" s="8"/>
      <c r="DE1364" s="8"/>
      <c r="DF1364" s="8"/>
      <c r="DG1364" s="8"/>
      <c r="DH1364" s="8"/>
      <c r="DI1364" s="8"/>
      <c r="DJ1364" s="8"/>
      <c r="DK1364" s="8"/>
      <c r="DL1364" s="8"/>
    </row>
    <row r="1365" spans="1:116" x14ac:dyDescent="0.35">
      <c r="A1365" s="174"/>
      <c r="E1365" s="8"/>
      <c r="G1365" s="8" t="str">
        <f t="shared" si="1816"/>
        <v>Secondary volume driver</v>
      </c>
      <c r="H1365" s="174"/>
      <c r="I1365" s="176"/>
      <c r="J1365" s="176"/>
      <c r="K1365" s="197"/>
      <c r="L1365" s="197"/>
      <c r="M1365" s="197"/>
      <c r="N1365" s="197"/>
      <c r="O1365" s="197"/>
      <c r="P1365" s="197"/>
      <c r="R1365" s="198"/>
      <c r="S1365" s="174"/>
      <c r="T1365" s="174"/>
      <c r="U1365" s="174"/>
      <c r="V1365" s="174"/>
      <c r="W1365" s="174"/>
      <c r="X1365" s="174"/>
      <c r="Y1365" s="174"/>
      <c r="Z1365" s="174"/>
      <c r="AA1365" s="174"/>
      <c r="AB1365" s="174"/>
      <c r="AC1365" s="174"/>
      <c r="AD1365" s="174"/>
      <c r="AE1365" s="174"/>
      <c r="AF1365" s="174"/>
      <c r="AG1365" s="174"/>
      <c r="AH1365" s="174"/>
      <c r="AI1365" s="174"/>
      <c r="AJ1365" s="174"/>
      <c r="AK1365" s="174"/>
      <c r="AL1365" s="174"/>
      <c r="AM1365" s="174"/>
      <c r="AN1365" s="174"/>
      <c r="AO1365" s="174"/>
      <c r="AP1365" s="174"/>
      <c r="AQ1365" s="174"/>
      <c r="AR1365" s="174"/>
      <c r="AS1365" s="174"/>
      <c r="AT1365" s="174"/>
      <c r="AU1365" s="174"/>
      <c r="AV1365" s="174"/>
      <c r="AW1365" s="174"/>
      <c r="AX1365" s="174"/>
      <c r="AY1365" s="174"/>
      <c r="AZ1365" s="174"/>
      <c r="BA1365" s="174"/>
      <c r="BB1365" s="174"/>
      <c r="BC1365" s="174"/>
      <c r="BD1365" s="174"/>
      <c r="BE1365" s="174"/>
      <c r="BF1365" s="174"/>
      <c r="BG1365" s="174"/>
      <c r="BH1365" s="174"/>
      <c r="BI1365" s="174"/>
      <c r="BJ1365" s="174"/>
      <c r="BK1365" s="174"/>
      <c r="BL1365" s="174"/>
      <c r="BM1365" s="174"/>
      <c r="BN1365" s="174"/>
      <c r="BO1365" s="174"/>
      <c r="BP1365" s="174"/>
      <c r="BQ1365" s="174"/>
      <c r="BR1365" s="174"/>
      <c r="BS1365" s="174"/>
      <c r="BT1365" s="174"/>
      <c r="BU1365" s="174"/>
      <c r="BV1365" s="174"/>
      <c r="BW1365" s="174"/>
      <c r="BX1365" s="174"/>
      <c r="BY1365" s="174"/>
      <c r="BZ1365" s="174"/>
      <c r="CA1365" s="174"/>
      <c r="CB1365" s="174"/>
      <c r="CC1365" s="174"/>
      <c r="CD1365" s="174"/>
      <c r="CE1365" s="174"/>
      <c r="CF1365" s="174"/>
      <c r="CG1365" s="174"/>
      <c r="CH1365" s="174"/>
      <c r="CI1365" s="174"/>
      <c r="CJ1365" s="174"/>
      <c r="CK1365" s="174"/>
      <c r="CL1365" s="174"/>
      <c r="CN1365" s="176"/>
      <c r="CO1365" s="174"/>
      <c r="CP1365" s="174"/>
      <c r="CQ1365" s="174"/>
      <c r="CR1365" s="174"/>
      <c r="CS1365" s="174"/>
      <c r="CT1365" s="174"/>
      <c r="CU1365" s="174"/>
      <c r="CV1365" s="174"/>
      <c r="CW1365" s="174"/>
      <c r="CX1365" s="174"/>
      <c r="CY1365" s="174"/>
      <c r="CZ1365" s="174"/>
      <c r="DA1365" s="174"/>
      <c r="DB1365" s="174"/>
      <c r="DC1365" s="174"/>
      <c r="DD1365" s="174"/>
      <c r="DE1365" s="174"/>
      <c r="DF1365" s="174"/>
      <c r="DG1365" s="174"/>
      <c r="DH1365" s="174"/>
      <c r="DI1365" s="174"/>
      <c r="DJ1365" s="174"/>
      <c r="DK1365" s="174"/>
      <c r="DL1365" s="174"/>
    </row>
    <row r="1366" spans="1:116" x14ac:dyDescent="0.35">
      <c r="A1366" s="174"/>
      <c r="E1366" s="8"/>
      <c r="H1366" s="174"/>
      <c r="I1366" s="176"/>
      <c r="J1366" s="176"/>
      <c r="K1366" s="197"/>
      <c r="L1366" s="197"/>
      <c r="M1366" s="197"/>
      <c r="N1366" s="197"/>
      <c r="O1366" s="197"/>
      <c r="P1366" s="197"/>
      <c r="R1366" s="198"/>
      <c r="S1366" s="174"/>
      <c r="T1366" s="174"/>
      <c r="U1366" s="174"/>
      <c r="V1366" s="174"/>
      <c r="W1366" s="174"/>
      <c r="X1366" s="174"/>
      <c r="Y1366" s="174"/>
      <c r="Z1366" s="174"/>
      <c r="AA1366" s="174"/>
      <c r="AB1366" s="174"/>
      <c r="AC1366" s="174"/>
      <c r="AD1366" s="174"/>
      <c r="AE1366" s="174"/>
      <c r="AF1366" s="174"/>
      <c r="AG1366" s="174"/>
      <c r="AH1366" s="174"/>
      <c r="AI1366" s="174"/>
      <c r="AJ1366" s="174"/>
      <c r="AK1366" s="174"/>
      <c r="AL1366" s="174"/>
      <c r="AM1366" s="174"/>
      <c r="AN1366" s="174"/>
      <c r="AO1366" s="174"/>
      <c r="AP1366" s="174"/>
      <c r="AQ1366" s="174"/>
      <c r="AR1366" s="174"/>
      <c r="AS1366" s="174"/>
      <c r="AT1366" s="174"/>
      <c r="AU1366" s="174"/>
      <c r="AV1366" s="174"/>
      <c r="AW1366" s="174"/>
      <c r="AX1366" s="174"/>
      <c r="AY1366" s="174"/>
      <c r="AZ1366" s="174"/>
      <c r="BA1366" s="174"/>
      <c r="BB1366" s="174"/>
      <c r="BC1366" s="174"/>
      <c r="BD1366" s="174"/>
      <c r="BE1366" s="174"/>
      <c r="BF1366" s="174"/>
      <c r="BG1366" s="174"/>
      <c r="BH1366" s="174"/>
      <c r="BI1366" s="174"/>
      <c r="BJ1366" s="174"/>
      <c r="BK1366" s="174"/>
      <c r="BL1366" s="174"/>
      <c r="BM1366" s="174"/>
      <c r="BN1366" s="174"/>
      <c r="BO1366" s="174"/>
      <c r="BP1366" s="174"/>
      <c r="BQ1366" s="174"/>
      <c r="BR1366" s="174"/>
      <c r="BS1366" s="174"/>
      <c r="BT1366" s="174"/>
      <c r="BU1366" s="174"/>
      <c r="BV1366" s="174"/>
      <c r="BW1366" s="174"/>
      <c r="BX1366" s="174"/>
      <c r="BY1366" s="174"/>
      <c r="BZ1366" s="174"/>
      <c r="CA1366" s="174"/>
      <c r="CB1366" s="174"/>
      <c r="CC1366" s="174"/>
      <c r="CD1366" s="174"/>
      <c r="CE1366" s="174"/>
      <c r="CF1366" s="174"/>
      <c r="CG1366" s="174"/>
      <c r="CH1366" s="174"/>
      <c r="CI1366" s="174"/>
      <c r="CJ1366" s="174"/>
      <c r="CK1366" s="174"/>
      <c r="CL1366" s="174"/>
      <c r="CN1366" s="176"/>
      <c r="CO1366" s="174"/>
      <c r="CP1366" s="174"/>
      <c r="CQ1366" s="174"/>
      <c r="CR1366" s="174"/>
      <c r="CS1366" s="174"/>
      <c r="CT1366" s="174"/>
      <c r="CU1366" s="174"/>
      <c r="CV1366" s="174"/>
      <c r="CW1366" s="174"/>
      <c r="CX1366" s="174"/>
      <c r="CY1366" s="174"/>
      <c r="CZ1366" s="174"/>
      <c r="DA1366" s="174"/>
      <c r="DB1366" s="174"/>
      <c r="DC1366" s="174"/>
      <c r="DD1366" s="174"/>
      <c r="DE1366" s="174"/>
      <c r="DF1366" s="174"/>
      <c r="DG1366" s="174"/>
      <c r="DH1366" s="174"/>
      <c r="DI1366" s="174"/>
      <c r="DJ1366" s="174"/>
      <c r="DK1366" s="174"/>
      <c r="DL1366" s="174"/>
    </row>
    <row r="1367" spans="1:116" x14ac:dyDescent="0.35">
      <c r="A1367" s="174"/>
      <c r="E1367" s="8"/>
      <c r="G1367" s="175" t="s">
        <v>490</v>
      </c>
      <c r="H1367" s="174"/>
      <c r="I1367" s="176"/>
      <c r="J1367" s="176"/>
      <c r="K1367" s="197"/>
      <c r="L1367" s="197"/>
      <c r="M1367" s="197"/>
      <c r="N1367" s="197"/>
      <c r="O1367" s="197"/>
      <c r="P1367" s="197"/>
      <c r="R1367" s="198"/>
      <c r="S1367" s="199" t="str">
        <f t="shared" ref="S1367:AX1367" si="1836">S$20</f>
        <v>S$16</v>
      </c>
      <c r="T1367" s="199" t="str">
        <f t="shared" si="1836"/>
        <v>T$16</v>
      </c>
      <c r="U1367" s="199" t="str">
        <f t="shared" si="1836"/>
        <v>U$16</v>
      </c>
      <c r="V1367" s="199" t="str">
        <f t="shared" si="1836"/>
        <v>V$16</v>
      </c>
      <c r="W1367" s="199" t="str">
        <f t="shared" si="1836"/>
        <v>W$16</v>
      </c>
      <c r="X1367" s="199" t="str">
        <f t="shared" si="1836"/>
        <v>X$16</v>
      </c>
      <c r="Y1367" s="199" t="str">
        <f t="shared" si="1836"/>
        <v>Y$16</v>
      </c>
      <c r="Z1367" s="199" t="str">
        <f t="shared" si="1836"/>
        <v>Z$16</v>
      </c>
      <c r="AA1367" s="199" t="str">
        <f t="shared" si="1836"/>
        <v>AA$16</v>
      </c>
      <c r="AB1367" s="199" t="str">
        <f t="shared" si="1836"/>
        <v>AB$16</v>
      </c>
      <c r="AC1367" s="199" t="str">
        <f t="shared" si="1836"/>
        <v>AC$16</v>
      </c>
      <c r="AD1367" s="199" t="str">
        <f t="shared" si="1836"/>
        <v>AD$16</v>
      </c>
      <c r="AE1367" s="199" t="str">
        <f t="shared" si="1836"/>
        <v>AE$16</v>
      </c>
      <c r="AF1367" s="199" t="str">
        <f t="shared" si="1836"/>
        <v>AF$16</v>
      </c>
      <c r="AG1367" s="199" t="str">
        <f t="shared" si="1836"/>
        <v>AG$16</v>
      </c>
      <c r="AH1367" s="199" t="str">
        <f t="shared" si="1836"/>
        <v>AH$16</v>
      </c>
      <c r="AI1367" s="199" t="str">
        <f t="shared" si="1836"/>
        <v>AI$16</v>
      </c>
      <c r="AJ1367" s="199" t="str">
        <f t="shared" si="1836"/>
        <v>AJ$16</v>
      </c>
      <c r="AK1367" s="199" t="str">
        <f t="shared" si="1836"/>
        <v>AK$16</v>
      </c>
      <c r="AL1367" s="199" t="str">
        <f t="shared" si="1836"/>
        <v>AL$16</v>
      </c>
      <c r="AM1367" s="199" t="str">
        <f t="shared" si="1836"/>
        <v>AM$16</v>
      </c>
      <c r="AN1367" s="199" t="str">
        <f t="shared" si="1836"/>
        <v>AN$16</v>
      </c>
      <c r="AO1367" s="199" t="str">
        <f t="shared" si="1836"/>
        <v>AO$16</v>
      </c>
      <c r="AP1367" s="199" t="str">
        <f t="shared" si="1836"/>
        <v>AP$16</v>
      </c>
      <c r="AQ1367" s="199" t="str">
        <f t="shared" si="1836"/>
        <v>AQ$16</v>
      </c>
      <c r="AR1367" s="199" t="str">
        <f t="shared" si="1836"/>
        <v>AR$16</v>
      </c>
      <c r="AS1367" s="199" t="str">
        <f t="shared" si="1836"/>
        <v>AS$16</v>
      </c>
      <c r="AT1367" s="199" t="str">
        <f t="shared" si="1836"/>
        <v>AT$16</v>
      </c>
      <c r="AU1367" s="199" t="str">
        <f t="shared" si="1836"/>
        <v>AU$16</v>
      </c>
      <c r="AV1367" s="199" t="str">
        <f t="shared" si="1836"/>
        <v>AV$16</v>
      </c>
      <c r="AW1367" s="199" t="str">
        <f t="shared" si="1836"/>
        <v>AW$16</v>
      </c>
      <c r="AX1367" s="199" t="str">
        <f t="shared" si="1836"/>
        <v>AX$16</v>
      </c>
      <c r="AY1367" s="199" t="str">
        <f t="shared" ref="AY1367:CD1367" si="1837">AY$20</f>
        <v>AY$16</v>
      </c>
      <c r="AZ1367" s="199" t="str">
        <f t="shared" si="1837"/>
        <v>AZ$16</v>
      </c>
      <c r="BA1367" s="199" t="str">
        <f t="shared" si="1837"/>
        <v>BA$16</v>
      </c>
      <c r="BB1367" s="199" t="str">
        <f t="shared" si="1837"/>
        <v>BB$16</v>
      </c>
      <c r="BC1367" s="199" t="str">
        <f t="shared" si="1837"/>
        <v>BC$16</v>
      </c>
      <c r="BD1367" s="199" t="str">
        <f t="shared" si="1837"/>
        <v>BD$16</v>
      </c>
      <c r="BE1367" s="199" t="str">
        <f t="shared" si="1837"/>
        <v>BE$16</v>
      </c>
      <c r="BF1367" s="199" t="str">
        <f t="shared" si="1837"/>
        <v>BF$16</v>
      </c>
      <c r="BG1367" s="199" t="str">
        <f t="shared" si="1837"/>
        <v>BG$16</v>
      </c>
      <c r="BH1367" s="199" t="str">
        <f t="shared" si="1837"/>
        <v>BH$16</v>
      </c>
      <c r="BI1367" s="199" t="str">
        <f t="shared" si="1837"/>
        <v>BI$16</v>
      </c>
      <c r="BJ1367" s="199" t="str">
        <f t="shared" si="1837"/>
        <v>BJ$16</v>
      </c>
      <c r="BK1367" s="199" t="str">
        <f t="shared" si="1837"/>
        <v>BK$16</v>
      </c>
      <c r="BL1367" s="199" t="str">
        <f t="shared" si="1837"/>
        <v>BL$16</v>
      </c>
      <c r="BM1367" s="199" t="str">
        <f t="shared" si="1837"/>
        <v>BM$16</v>
      </c>
      <c r="BN1367" s="199" t="str">
        <f t="shared" si="1837"/>
        <v>BN$16</v>
      </c>
      <c r="BO1367" s="199" t="str">
        <f t="shared" si="1837"/>
        <v>BO$16</v>
      </c>
      <c r="BP1367" s="199" t="str">
        <f t="shared" si="1837"/>
        <v>BP$16</v>
      </c>
      <c r="BQ1367" s="199" t="str">
        <f t="shared" si="1837"/>
        <v>BQ$16</v>
      </c>
      <c r="BR1367" s="199" t="str">
        <f t="shared" si="1837"/>
        <v>BR$16</v>
      </c>
      <c r="BS1367" s="199" t="str">
        <f t="shared" si="1837"/>
        <v>BS$16</v>
      </c>
      <c r="BT1367" s="199" t="str">
        <f t="shared" si="1837"/>
        <v>BT$16</v>
      </c>
      <c r="BU1367" s="199" t="str">
        <f t="shared" si="1837"/>
        <v>BU$16</v>
      </c>
      <c r="BV1367" s="199" t="str">
        <f t="shared" si="1837"/>
        <v>BV$16</v>
      </c>
      <c r="BW1367" s="199" t="str">
        <f t="shared" si="1837"/>
        <v>BW$16</v>
      </c>
      <c r="BX1367" s="199" t="str">
        <f t="shared" si="1837"/>
        <v>BX$16</v>
      </c>
      <c r="BY1367" s="199" t="str">
        <f t="shared" si="1837"/>
        <v>BY$16</v>
      </c>
      <c r="BZ1367" s="199" t="str">
        <f t="shared" si="1837"/>
        <v>BZ$16</v>
      </c>
      <c r="CA1367" s="199" t="str">
        <f t="shared" si="1837"/>
        <v>CA$16</v>
      </c>
      <c r="CB1367" s="199" t="str">
        <f t="shared" si="1837"/>
        <v>CB$16</v>
      </c>
      <c r="CC1367" s="199" t="str">
        <f t="shared" si="1837"/>
        <v>CC$16</v>
      </c>
      <c r="CD1367" s="199" t="str">
        <f t="shared" si="1837"/>
        <v>CD$16</v>
      </c>
      <c r="CE1367" s="199" t="str">
        <f t="shared" ref="CE1367:CL1367" si="1838">CE$20</f>
        <v>CE$16</v>
      </c>
      <c r="CF1367" s="199" t="str">
        <f t="shared" si="1838"/>
        <v>CF$16</v>
      </c>
      <c r="CG1367" s="199" t="str">
        <f t="shared" si="1838"/>
        <v>CG$16</v>
      </c>
      <c r="CH1367" s="199" t="str">
        <f t="shared" si="1838"/>
        <v>CH$16</v>
      </c>
      <c r="CI1367" s="199" t="str">
        <f t="shared" si="1838"/>
        <v>CI$16</v>
      </c>
      <c r="CJ1367" s="199" t="str">
        <f t="shared" si="1838"/>
        <v>CJ$16</v>
      </c>
      <c r="CK1367" s="199" t="str">
        <f t="shared" si="1838"/>
        <v>CK$16</v>
      </c>
      <c r="CL1367" s="199" t="str">
        <f t="shared" si="1838"/>
        <v>CL$16</v>
      </c>
      <c r="CN1367" s="176"/>
      <c r="CO1367" s="199" t="str">
        <f t="shared" ref="CO1367:DL1367" si="1839">CO$20</f>
        <v>CO$16</v>
      </c>
      <c r="CP1367" s="199" t="str">
        <f t="shared" si="1839"/>
        <v>CP$16</v>
      </c>
      <c r="CQ1367" s="199" t="str">
        <f t="shared" si="1839"/>
        <v>CQ$16</v>
      </c>
      <c r="CR1367" s="199" t="str">
        <f t="shared" si="1839"/>
        <v>CR$16</v>
      </c>
      <c r="CS1367" s="199" t="str">
        <f t="shared" si="1839"/>
        <v>CS$16</v>
      </c>
      <c r="CT1367" s="199" t="str">
        <f t="shared" si="1839"/>
        <v>CT$16</v>
      </c>
      <c r="CU1367" s="199" t="str">
        <f t="shared" si="1839"/>
        <v>CU$16</v>
      </c>
      <c r="CV1367" s="199" t="str">
        <f t="shared" si="1839"/>
        <v>CV$16</v>
      </c>
      <c r="CW1367" s="199" t="str">
        <f t="shared" si="1839"/>
        <v>CW$16</v>
      </c>
      <c r="CX1367" s="199" t="str">
        <f t="shared" si="1839"/>
        <v>CX$16</v>
      </c>
      <c r="CY1367" s="199" t="str">
        <f t="shared" si="1839"/>
        <v>CY$16</v>
      </c>
      <c r="CZ1367" s="199" t="str">
        <f t="shared" si="1839"/>
        <v>CZ$16</v>
      </c>
      <c r="DA1367" s="199" t="str">
        <f t="shared" si="1839"/>
        <v>DA$16</v>
      </c>
      <c r="DB1367" s="199" t="str">
        <f t="shared" si="1839"/>
        <v>DB$16</v>
      </c>
      <c r="DC1367" s="199" t="str">
        <f t="shared" si="1839"/>
        <v>DC$16</v>
      </c>
      <c r="DD1367" s="199" t="str">
        <f t="shared" si="1839"/>
        <v>DD$16</v>
      </c>
      <c r="DE1367" s="199" t="str">
        <f t="shared" si="1839"/>
        <v>DE$16</v>
      </c>
      <c r="DF1367" s="199" t="str">
        <f t="shared" si="1839"/>
        <v>DF$16</v>
      </c>
      <c r="DG1367" s="199" t="str">
        <f t="shared" si="1839"/>
        <v>DG$16</v>
      </c>
      <c r="DH1367" s="199" t="str">
        <f t="shared" si="1839"/>
        <v>DH$16</v>
      </c>
      <c r="DI1367" s="199" t="str">
        <f t="shared" si="1839"/>
        <v>DI$16</v>
      </c>
      <c r="DJ1367" s="199" t="str">
        <f t="shared" si="1839"/>
        <v>DJ$16</v>
      </c>
      <c r="DK1367" s="199" t="str">
        <f t="shared" si="1839"/>
        <v>DK$16</v>
      </c>
      <c r="DL1367" s="199" t="str">
        <f t="shared" si="1839"/>
        <v>DL$16</v>
      </c>
    </row>
    <row r="1368" spans="1:116" x14ac:dyDescent="0.35">
      <c r="A1368" s="174"/>
      <c r="E1368" s="8"/>
      <c r="G1368" s="175" t="s">
        <v>492</v>
      </c>
      <c r="H1368" s="200"/>
      <c r="I1368" s="201"/>
      <c r="J1368" s="201"/>
      <c r="K1368" s="202"/>
      <c r="L1368" s="202"/>
      <c r="M1368" s="202"/>
      <c r="N1368" s="202"/>
      <c r="O1368" s="202"/>
      <c r="P1368" s="202"/>
      <c r="R1368" s="202"/>
      <c r="S1368" s="199" t="str">
        <f t="shared" ref="S1368:AX1368" si="1840">S$21</f>
        <v>S$17</v>
      </c>
      <c r="T1368" s="199" t="str">
        <f t="shared" si="1840"/>
        <v>T$17</v>
      </c>
      <c r="U1368" s="199" t="str">
        <f t="shared" si="1840"/>
        <v>U$17</v>
      </c>
      <c r="V1368" s="199" t="str">
        <f t="shared" si="1840"/>
        <v>V$17</v>
      </c>
      <c r="W1368" s="199" t="str">
        <f t="shared" si="1840"/>
        <v>W$17</v>
      </c>
      <c r="X1368" s="199" t="str">
        <f t="shared" si="1840"/>
        <v>X$17</v>
      </c>
      <c r="Y1368" s="199" t="str">
        <f t="shared" si="1840"/>
        <v>Y$17</v>
      </c>
      <c r="Z1368" s="199" t="str">
        <f t="shared" si="1840"/>
        <v>Z$17</v>
      </c>
      <c r="AA1368" s="199" t="str">
        <f t="shared" si="1840"/>
        <v>AA$17</v>
      </c>
      <c r="AB1368" s="199" t="str">
        <f t="shared" si="1840"/>
        <v>AB$17</v>
      </c>
      <c r="AC1368" s="199" t="str">
        <f t="shared" si="1840"/>
        <v>AC$17</v>
      </c>
      <c r="AD1368" s="199" t="str">
        <f t="shared" si="1840"/>
        <v>AD$17</v>
      </c>
      <c r="AE1368" s="199" t="str">
        <f t="shared" si="1840"/>
        <v>AE$17</v>
      </c>
      <c r="AF1368" s="199" t="str">
        <f t="shared" si="1840"/>
        <v>AF$17</v>
      </c>
      <c r="AG1368" s="199" t="str">
        <f t="shared" si="1840"/>
        <v>AG$17</v>
      </c>
      <c r="AH1368" s="199" t="str">
        <f t="shared" si="1840"/>
        <v>AH$17</v>
      </c>
      <c r="AI1368" s="199" t="str">
        <f t="shared" si="1840"/>
        <v>AI$17</v>
      </c>
      <c r="AJ1368" s="199" t="str">
        <f t="shared" si="1840"/>
        <v>AJ$17</v>
      </c>
      <c r="AK1368" s="199" t="str">
        <f t="shared" si="1840"/>
        <v>AK$17</v>
      </c>
      <c r="AL1368" s="199" t="str">
        <f t="shared" si="1840"/>
        <v>AL$17</v>
      </c>
      <c r="AM1368" s="199" t="str">
        <f t="shared" si="1840"/>
        <v>AM$17</v>
      </c>
      <c r="AN1368" s="199" t="str">
        <f t="shared" si="1840"/>
        <v>AN$17</v>
      </c>
      <c r="AO1368" s="199" t="str">
        <f t="shared" si="1840"/>
        <v>AO$17</v>
      </c>
      <c r="AP1368" s="199" t="str">
        <f t="shared" si="1840"/>
        <v>AP$17</v>
      </c>
      <c r="AQ1368" s="199" t="str">
        <f t="shared" si="1840"/>
        <v>AQ$17</v>
      </c>
      <c r="AR1368" s="199" t="str">
        <f t="shared" si="1840"/>
        <v>AR$17</v>
      </c>
      <c r="AS1368" s="199" t="str">
        <f t="shared" si="1840"/>
        <v>AS$17</v>
      </c>
      <c r="AT1368" s="199" t="str">
        <f t="shared" si="1840"/>
        <v>AT$17</v>
      </c>
      <c r="AU1368" s="199" t="str">
        <f t="shared" si="1840"/>
        <v>AU$17</v>
      </c>
      <c r="AV1368" s="199" t="str">
        <f t="shared" si="1840"/>
        <v>AV$17</v>
      </c>
      <c r="AW1368" s="199" t="str">
        <f t="shared" si="1840"/>
        <v>AW$17</v>
      </c>
      <c r="AX1368" s="199" t="str">
        <f t="shared" si="1840"/>
        <v>AX$17</v>
      </c>
      <c r="AY1368" s="199" t="str">
        <f t="shared" ref="AY1368:CD1368" si="1841">AY$21</f>
        <v>AY$17</v>
      </c>
      <c r="AZ1368" s="199" t="str">
        <f t="shared" si="1841"/>
        <v>AZ$17</v>
      </c>
      <c r="BA1368" s="199" t="str">
        <f t="shared" si="1841"/>
        <v>BA$17</v>
      </c>
      <c r="BB1368" s="199" t="str">
        <f t="shared" si="1841"/>
        <v>BB$17</v>
      </c>
      <c r="BC1368" s="199" t="str">
        <f t="shared" si="1841"/>
        <v>BC$17</v>
      </c>
      <c r="BD1368" s="199" t="str">
        <f t="shared" si="1841"/>
        <v>BD$17</v>
      </c>
      <c r="BE1368" s="199" t="str">
        <f t="shared" si="1841"/>
        <v>BE$17</v>
      </c>
      <c r="BF1368" s="199" t="str">
        <f t="shared" si="1841"/>
        <v>BF$17</v>
      </c>
      <c r="BG1368" s="199" t="str">
        <f t="shared" si="1841"/>
        <v>BG$17</v>
      </c>
      <c r="BH1368" s="199" t="str">
        <f t="shared" si="1841"/>
        <v>BH$17</v>
      </c>
      <c r="BI1368" s="199" t="str">
        <f t="shared" si="1841"/>
        <v>BI$17</v>
      </c>
      <c r="BJ1368" s="199" t="str">
        <f t="shared" si="1841"/>
        <v>BJ$17</v>
      </c>
      <c r="BK1368" s="199" t="str">
        <f t="shared" si="1841"/>
        <v>BK$17</v>
      </c>
      <c r="BL1368" s="199" t="str">
        <f t="shared" si="1841"/>
        <v>BL$17</v>
      </c>
      <c r="BM1368" s="199" t="str">
        <f t="shared" si="1841"/>
        <v>BM$17</v>
      </c>
      <c r="BN1368" s="199" t="str">
        <f t="shared" si="1841"/>
        <v>BN$17</v>
      </c>
      <c r="BO1368" s="199" t="str">
        <f t="shared" si="1841"/>
        <v>BO$17</v>
      </c>
      <c r="BP1368" s="199" t="str">
        <f t="shared" si="1841"/>
        <v>BP$17</v>
      </c>
      <c r="BQ1368" s="199" t="str">
        <f t="shared" si="1841"/>
        <v>BQ$17</v>
      </c>
      <c r="BR1368" s="199" t="str">
        <f t="shared" si="1841"/>
        <v>BR$17</v>
      </c>
      <c r="BS1368" s="199" t="str">
        <f t="shared" si="1841"/>
        <v>BS$17</v>
      </c>
      <c r="BT1368" s="199" t="str">
        <f t="shared" si="1841"/>
        <v>BT$17</v>
      </c>
      <c r="BU1368" s="199" t="str">
        <f t="shared" si="1841"/>
        <v>BU$17</v>
      </c>
      <c r="BV1368" s="199" t="str">
        <f t="shared" si="1841"/>
        <v>BV$17</v>
      </c>
      <c r="BW1368" s="199" t="str">
        <f t="shared" si="1841"/>
        <v>BW$17</v>
      </c>
      <c r="BX1368" s="199" t="str">
        <f t="shared" si="1841"/>
        <v>BX$17</v>
      </c>
      <c r="BY1368" s="199" t="str">
        <f t="shared" si="1841"/>
        <v>BY$17</v>
      </c>
      <c r="BZ1368" s="199" t="str">
        <f t="shared" si="1841"/>
        <v>BZ$17</v>
      </c>
      <c r="CA1368" s="199" t="str">
        <f t="shared" si="1841"/>
        <v>CA$17</v>
      </c>
      <c r="CB1368" s="199" t="str">
        <f t="shared" si="1841"/>
        <v>CB$17</v>
      </c>
      <c r="CC1368" s="199" t="str">
        <f t="shared" si="1841"/>
        <v>CC$17</v>
      </c>
      <c r="CD1368" s="199" t="str">
        <f t="shared" si="1841"/>
        <v>CD$17</v>
      </c>
      <c r="CE1368" s="199" t="str">
        <f t="shared" ref="CE1368:CL1368" si="1842">CE$21</f>
        <v>CE$17</v>
      </c>
      <c r="CF1368" s="199" t="str">
        <f t="shared" si="1842"/>
        <v>CF$17</v>
      </c>
      <c r="CG1368" s="199" t="str">
        <f t="shared" si="1842"/>
        <v>CG$17</v>
      </c>
      <c r="CH1368" s="199" t="str">
        <f t="shared" si="1842"/>
        <v>CH$17</v>
      </c>
      <c r="CI1368" s="199" t="str">
        <f t="shared" si="1842"/>
        <v>CI$17</v>
      </c>
      <c r="CJ1368" s="199" t="str">
        <f t="shared" si="1842"/>
        <v>CJ$17</v>
      </c>
      <c r="CK1368" s="199" t="str">
        <f t="shared" si="1842"/>
        <v>CK$17</v>
      </c>
      <c r="CL1368" s="199" t="str">
        <f t="shared" si="1842"/>
        <v>CL$17</v>
      </c>
      <c r="CN1368" s="201"/>
      <c r="CO1368" s="199" t="str">
        <f t="shared" ref="CO1368:DL1368" si="1843">CO$21</f>
        <v>CO$17</v>
      </c>
      <c r="CP1368" s="199" t="str">
        <f t="shared" si="1843"/>
        <v>CP$17</v>
      </c>
      <c r="CQ1368" s="199" t="str">
        <f t="shared" si="1843"/>
        <v>CQ$17</v>
      </c>
      <c r="CR1368" s="199" t="str">
        <f t="shared" si="1843"/>
        <v>CR$17</v>
      </c>
      <c r="CS1368" s="199" t="str">
        <f t="shared" si="1843"/>
        <v>CS$17</v>
      </c>
      <c r="CT1368" s="199" t="str">
        <f t="shared" si="1843"/>
        <v>CT$17</v>
      </c>
      <c r="CU1368" s="199" t="str">
        <f t="shared" si="1843"/>
        <v>CU$17</v>
      </c>
      <c r="CV1368" s="199" t="str">
        <f t="shared" si="1843"/>
        <v>CV$17</v>
      </c>
      <c r="CW1368" s="199" t="str">
        <f t="shared" si="1843"/>
        <v>CW$17</v>
      </c>
      <c r="CX1368" s="199" t="str">
        <f t="shared" si="1843"/>
        <v>CX$17</v>
      </c>
      <c r="CY1368" s="199" t="str">
        <f t="shared" si="1843"/>
        <v>CY$17</v>
      </c>
      <c r="CZ1368" s="199" t="str">
        <f t="shared" si="1843"/>
        <v>CZ$17</v>
      </c>
      <c r="DA1368" s="199" t="str">
        <f t="shared" si="1843"/>
        <v>DA$17</v>
      </c>
      <c r="DB1368" s="199" t="str">
        <f t="shared" si="1843"/>
        <v>DB$17</v>
      </c>
      <c r="DC1368" s="199" t="str">
        <f t="shared" si="1843"/>
        <v>DC$17</v>
      </c>
      <c r="DD1368" s="199" t="str">
        <f t="shared" si="1843"/>
        <v>DD$17</v>
      </c>
      <c r="DE1368" s="199" t="str">
        <f t="shared" si="1843"/>
        <v>DE$17</v>
      </c>
      <c r="DF1368" s="199" t="str">
        <f t="shared" si="1843"/>
        <v>DF$17</v>
      </c>
      <c r="DG1368" s="199" t="str">
        <f t="shared" si="1843"/>
        <v>DG$17</v>
      </c>
      <c r="DH1368" s="199" t="str">
        <f t="shared" si="1843"/>
        <v>DH$17</v>
      </c>
      <c r="DI1368" s="199" t="str">
        <f t="shared" si="1843"/>
        <v>DI$17</v>
      </c>
      <c r="DJ1368" s="199" t="str">
        <f t="shared" si="1843"/>
        <v>DJ$17</v>
      </c>
      <c r="DK1368" s="199" t="str">
        <f t="shared" si="1843"/>
        <v>DK$17</v>
      </c>
      <c r="DL1368" s="199" t="str">
        <f t="shared" si="1843"/>
        <v>DL$17</v>
      </c>
    </row>
    <row r="1369" spans="1:116" x14ac:dyDescent="0.35">
      <c r="A1369" s="174"/>
      <c r="E1369" s="8"/>
      <c r="G1369" s="175" t="s">
        <v>461</v>
      </c>
      <c r="H1369" s="200"/>
      <c r="I1369" s="201"/>
      <c r="J1369" s="201"/>
      <c r="K1369" s="202"/>
      <c r="L1369" s="202"/>
      <c r="M1369" s="202"/>
      <c r="N1369" s="202"/>
      <c r="O1369" s="202"/>
      <c r="P1369" s="202"/>
      <c r="R1369" s="202"/>
      <c r="S1369" s="190"/>
      <c r="T1369" s="190"/>
      <c r="U1369" s="190"/>
      <c r="V1369" s="190"/>
      <c r="W1369" s="190"/>
      <c r="X1369" s="190"/>
      <c r="Y1369" s="190"/>
      <c r="Z1369" s="190"/>
      <c r="AA1369" s="190"/>
      <c r="AB1369" s="190"/>
      <c r="AC1369" s="190"/>
      <c r="AD1369" s="190"/>
      <c r="AE1369" s="190"/>
      <c r="AF1369" s="190"/>
      <c r="AG1369" s="190"/>
      <c r="AH1369" s="190"/>
      <c r="AI1369" s="190"/>
      <c r="AJ1369" s="190"/>
      <c r="AK1369" s="190"/>
      <c r="AL1369" s="190"/>
      <c r="AM1369" s="190"/>
      <c r="AN1369" s="190"/>
      <c r="AO1369" s="190"/>
      <c r="AP1369" s="190"/>
      <c r="AQ1369" s="190"/>
      <c r="AR1369" s="190"/>
      <c r="AS1369" s="190"/>
      <c r="AT1369" s="190"/>
      <c r="AU1369" s="190"/>
      <c r="AV1369" s="190"/>
      <c r="AW1369" s="190"/>
      <c r="AX1369" s="190"/>
      <c r="AY1369" s="190"/>
      <c r="AZ1369" s="190"/>
      <c r="BA1369" s="190"/>
      <c r="BB1369" s="190"/>
      <c r="BC1369" s="190"/>
      <c r="BD1369" s="190"/>
      <c r="BE1369" s="190"/>
      <c r="BF1369" s="190"/>
      <c r="BG1369" s="190"/>
      <c r="BH1369" s="190"/>
      <c r="BI1369" s="190"/>
      <c r="BJ1369" s="190"/>
      <c r="BK1369" s="190"/>
      <c r="BL1369" s="190"/>
      <c r="BM1369" s="190"/>
      <c r="BN1369" s="190"/>
      <c r="BO1369" s="190"/>
      <c r="BP1369" s="190"/>
      <c r="BQ1369" s="190"/>
      <c r="BR1369" s="190"/>
      <c r="BS1369" s="190"/>
      <c r="BT1369" s="190"/>
      <c r="BU1369" s="190"/>
      <c r="BV1369" s="190"/>
      <c r="BW1369" s="190"/>
      <c r="BX1369" s="190"/>
      <c r="BY1369" s="190"/>
      <c r="BZ1369" s="190"/>
      <c r="CA1369" s="190"/>
      <c r="CB1369" s="190"/>
      <c r="CC1369" s="190"/>
      <c r="CD1369" s="190"/>
      <c r="CE1369" s="190"/>
      <c r="CF1369" s="190"/>
      <c r="CG1369" s="190"/>
      <c r="CH1369" s="190"/>
      <c r="CI1369" s="190"/>
      <c r="CJ1369" s="190"/>
      <c r="CK1369" s="190"/>
      <c r="CL1369" s="190"/>
      <c r="CN1369" s="201"/>
      <c r="CO1369" s="190"/>
      <c r="CP1369" s="190"/>
      <c r="CQ1369" s="190"/>
      <c r="CR1369" s="190"/>
      <c r="CS1369" s="190"/>
      <c r="CT1369" s="190"/>
      <c r="CU1369" s="190"/>
      <c r="CV1369" s="190"/>
      <c r="CW1369" s="190"/>
      <c r="CX1369" s="190"/>
      <c r="CY1369" s="190"/>
      <c r="CZ1369" s="190"/>
      <c r="DA1369" s="190"/>
      <c r="DB1369" s="190"/>
      <c r="DC1369" s="190"/>
      <c r="DD1369" s="190"/>
      <c r="DE1369" s="190"/>
      <c r="DF1369" s="190"/>
      <c r="DG1369" s="190"/>
      <c r="DH1369" s="190"/>
      <c r="DI1369" s="190"/>
      <c r="DJ1369" s="190"/>
      <c r="DK1369" s="190"/>
      <c r="DL1369" s="190"/>
    </row>
    <row r="1370" spans="1:116" x14ac:dyDescent="0.35">
      <c r="A1370" s="174"/>
      <c r="E1370" s="8"/>
      <c r="G1370" s="175" t="s">
        <v>462</v>
      </c>
      <c r="H1370" s="200"/>
      <c r="I1370" s="201"/>
      <c r="J1370" s="201"/>
      <c r="K1370" s="202"/>
      <c r="L1370" s="202"/>
      <c r="M1370" s="202"/>
      <c r="N1370" s="202"/>
      <c r="O1370" s="202"/>
      <c r="P1370" s="202"/>
      <c r="R1370" s="202"/>
      <c r="S1370" s="190"/>
      <c r="T1370" s="190"/>
      <c r="U1370" s="190"/>
      <c r="V1370" s="190"/>
      <c r="W1370" s="190"/>
      <c r="X1370" s="190"/>
      <c r="Y1370" s="190"/>
      <c r="Z1370" s="190"/>
      <c r="AA1370" s="190"/>
      <c r="AB1370" s="190"/>
      <c r="AC1370" s="190"/>
      <c r="AD1370" s="190"/>
      <c r="AE1370" s="190"/>
      <c r="AF1370" s="190"/>
      <c r="AG1370" s="190"/>
      <c r="AH1370" s="190"/>
      <c r="AI1370" s="190"/>
      <c r="AJ1370" s="190"/>
      <c r="AK1370" s="190"/>
      <c r="AL1370" s="190"/>
      <c r="AM1370" s="190"/>
      <c r="AN1370" s="190"/>
      <c r="AO1370" s="190"/>
      <c r="AP1370" s="190"/>
      <c r="AQ1370" s="190"/>
      <c r="AR1370" s="190"/>
      <c r="AS1370" s="190"/>
      <c r="AT1370" s="190"/>
      <c r="AU1370" s="190"/>
      <c r="AV1370" s="190"/>
      <c r="AW1370" s="190"/>
      <c r="AX1370" s="190"/>
      <c r="AY1370" s="190"/>
      <c r="AZ1370" s="190"/>
      <c r="BA1370" s="190"/>
      <c r="BB1370" s="190"/>
      <c r="BC1370" s="190"/>
      <c r="BD1370" s="190"/>
      <c r="BE1370" s="190"/>
      <c r="BF1370" s="190"/>
      <c r="BG1370" s="190"/>
      <c r="BH1370" s="190"/>
      <c r="BI1370" s="190"/>
      <c r="BJ1370" s="190"/>
      <c r="BK1370" s="190"/>
      <c r="BL1370" s="190"/>
      <c r="BM1370" s="190"/>
      <c r="BN1370" s="190"/>
      <c r="BO1370" s="190"/>
      <c r="BP1370" s="190"/>
      <c r="BQ1370" s="190"/>
      <c r="BR1370" s="190"/>
      <c r="BS1370" s="190"/>
      <c r="BT1370" s="190"/>
      <c r="BU1370" s="190"/>
      <c r="BV1370" s="190"/>
      <c r="BW1370" s="190"/>
      <c r="BX1370" s="190"/>
      <c r="BY1370" s="190"/>
      <c r="BZ1370" s="190"/>
      <c r="CA1370" s="190"/>
      <c r="CB1370" s="190"/>
      <c r="CC1370" s="190"/>
      <c r="CD1370" s="190"/>
      <c r="CE1370" s="190"/>
      <c r="CF1370" s="190"/>
      <c r="CG1370" s="190"/>
      <c r="CH1370" s="190"/>
      <c r="CI1370" s="190"/>
      <c r="CJ1370" s="190"/>
      <c r="CK1370" s="190"/>
      <c r="CL1370" s="190"/>
      <c r="CN1370" s="201"/>
      <c r="CO1370" s="190"/>
      <c r="CP1370" s="190"/>
      <c r="CQ1370" s="190"/>
      <c r="CR1370" s="190"/>
      <c r="CS1370" s="190"/>
      <c r="CT1370" s="190"/>
      <c r="CU1370" s="190"/>
      <c r="CV1370" s="190"/>
      <c r="CW1370" s="190"/>
      <c r="CX1370" s="190"/>
      <c r="CY1370" s="190"/>
      <c r="CZ1370" s="190"/>
      <c r="DA1370" s="190"/>
      <c r="DB1370" s="190"/>
      <c r="DC1370" s="190"/>
      <c r="DD1370" s="190"/>
      <c r="DE1370" s="190"/>
      <c r="DF1370" s="190"/>
      <c r="DG1370" s="190"/>
      <c r="DH1370" s="190"/>
      <c r="DI1370" s="190"/>
      <c r="DJ1370" s="190"/>
      <c r="DK1370" s="190"/>
      <c r="DL1370" s="190"/>
    </row>
    <row r="1371" spans="1:116" x14ac:dyDescent="0.35">
      <c r="A1371" s="174"/>
      <c r="E1371" s="8"/>
      <c r="G1371" s="175" t="s">
        <v>491</v>
      </c>
      <c r="H1371" s="200"/>
      <c r="I1371" s="201"/>
      <c r="J1371" s="201"/>
      <c r="K1371" s="202"/>
      <c r="L1371" s="202"/>
      <c r="M1371" s="202"/>
      <c r="N1371" s="202"/>
      <c r="O1371" s="202"/>
      <c r="P1371" s="202"/>
      <c r="R1371" s="202"/>
      <c r="S1371" s="190" t="str">
        <f t="shared" ref="S1371:AX1371" si="1844">S$22</f>
        <v>S$18</v>
      </c>
      <c r="T1371" s="190" t="str">
        <f t="shared" si="1844"/>
        <v>T$18</v>
      </c>
      <c r="U1371" s="190" t="str">
        <f t="shared" si="1844"/>
        <v>U$18</v>
      </c>
      <c r="V1371" s="190" t="str">
        <f t="shared" si="1844"/>
        <v>V$18</v>
      </c>
      <c r="W1371" s="190" t="str">
        <f t="shared" si="1844"/>
        <v>W$18</v>
      </c>
      <c r="X1371" s="190" t="str">
        <f t="shared" si="1844"/>
        <v>X$18</v>
      </c>
      <c r="Y1371" s="190" t="str">
        <f t="shared" si="1844"/>
        <v>Y$18</v>
      </c>
      <c r="Z1371" s="190" t="str">
        <f t="shared" si="1844"/>
        <v>Z$18</v>
      </c>
      <c r="AA1371" s="190" t="str">
        <f t="shared" si="1844"/>
        <v>AA$18</v>
      </c>
      <c r="AB1371" s="190" t="str">
        <f t="shared" si="1844"/>
        <v>AB$18</v>
      </c>
      <c r="AC1371" s="190" t="str">
        <f t="shared" si="1844"/>
        <v>AC$18</v>
      </c>
      <c r="AD1371" s="190" t="str">
        <f t="shared" si="1844"/>
        <v>AD$18</v>
      </c>
      <c r="AE1371" s="190" t="str">
        <f t="shared" si="1844"/>
        <v>AE$18</v>
      </c>
      <c r="AF1371" s="190" t="str">
        <f t="shared" si="1844"/>
        <v>AF$18</v>
      </c>
      <c r="AG1371" s="190" t="str">
        <f t="shared" si="1844"/>
        <v>AG$18</v>
      </c>
      <c r="AH1371" s="190" t="str">
        <f t="shared" si="1844"/>
        <v>AH$18</v>
      </c>
      <c r="AI1371" s="190" t="str">
        <f t="shared" si="1844"/>
        <v>AI$18</v>
      </c>
      <c r="AJ1371" s="190" t="str">
        <f t="shared" si="1844"/>
        <v>AJ$18</v>
      </c>
      <c r="AK1371" s="190" t="str">
        <f t="shared" si="1844"/>
        <v>AK$18</v>
      </c>
      <c r="AL1371" s="190" t="str">
        <f t="shared" si="1844"/>
        <v>AL$18</v>
      </c>
      <c r="AM1371" s="190" t="str">
        <f t="shared" si="1844"/>
        <v>AM$18</v>
      </c>
      <c r="AN1371" s="190" t="str">
        <f t="shared" si="1844"/>
        <v>AN$18</v>
      </c>
      <c r="AO1371" s="190" t="str">
        <f t="shared" si="1844"/>
        <v>AO$18</v>
      </c>
      <c r="AP1371" s="190" t="str">
        <f t="shared" si="1844"/>
        <v>AP$18</v>
      </c>
      <c r="AQ1371" s="190" t="str">
        <f t="shared" si="1844"/>
        <v>AQ$18</v>
      </c>
      <c r="AR1371" s="190" t="str">
        <f t="shared" si="1844"/>
        <v>AR$18</v>
      </c>
      <c r="AS1371" s="190" t="str">
        <f t="shared" si="1844"/>
        <v>AS$18</v>
      </c>
      <c r="AT1371" s="190" t="str">
        <f t="shared" si="1844"/>
        <v>AT$18</v>
      </c>
      <c r="AU1371" s="190" t="str">
        <f t="shared" si="1844"/>
        <v>AU$18</v>
      </c>
      <c r="AV1371" s="190" t="str">
        <f t="shared" si="1844"/>
        <v>AV$18</v>
      </c>
      <c r="AW1371" s="190" t="str">
        <f t="shared" si="1844"/>
        <v>AW$18</v>
      </c>
      <c r="AX1371" s="190" t="str">
        <f t="shared" si="1844"/>
        <v>AX$18</v>
      </c>
      <c r="AY1371" s="190" t="str">
        <f t="shared" ref="AY1371:CD1371" si="1845">AY$22</f>
        <v>AY$18</v>
      </c>
      <c r="AZ1371" s="190" t="str">
        <f t="shared" si="1845"/>
        <v>AZ$18</v>
      </c>
      <c r="BA1371" s="190" t="str">
        <f t="shared" si="1845"/>
        <v>BA$18</v>
      </c>
      <c r="BB1371" s="190" t="str">
        <f t="shared" si="1845"/>
        <v>BB$18</v>
      </c>
      <c r="BC1371" s="190" t="str">
        <f t="shared" si="1845"/>
        <v>BC$18</v>
      </c>
      <c r="BD1371" s="190" t="str">
        <f t="shared" si="1845"/>
        <v>BD$18</v>
      </c>
      <c r="BE1371" s="190" t="str">
        <f t="shared" si="1845"/>
        <v>BE$18</v>
      </c>
      <c r="BF1371" s="190" t="str">
        <f t="shared" si="1845"/>
        <v>BF$18</v>
      </c>
      <c r="BG1371" s="190" t="str">
        <f t="shared" si="1845"/>
        <v>BG$18</v>
      </c>
      <c r="BH1371" s="190" t="str">
        <f t="shared" si="1845"/>
        <v>BH$18</v>
      </c>
      <c r="BI1371" s="190" t="str">
        <f t="shared" si="1845"/>
        <v>BI$18</v>
      </c>
      <c r="BJ1371" s="190" t="str">
        <f t="shared" si="1845"/>
        <v>BJ$18</v>
      </c>
      <c r="BK1371" s="190" t="str">
        <f t="shared" si="1845"/>
        <v>BK$18</v>
      </c>
      <c r="BL1371" s="190" t="str">
        <f t="shared" si="1845"/>
        <v>BL$18</v>
      </c>
      <c r="BM1371" s="190" t="str">
        <f t="shared" si="1845"/>
        <v>BM$18</v>
      </c>
      <c r="BN1371" s="190" t="str">
        <f t="shared" si="1845"/>
        <v>BN$18</v>
      </c>
      <c r="BO1371" s="190" t="str">
        <f t="shared" si="1845"/>
        <v>BO$18</v>
      </c>
      <c r="BP1371" s="190" t="str">
        <f t="shared" si="1845"/>
        <v>BP$18</v>
      </c>
      <c r="BQ1371" s="190" t="str">
        <f t="shared" si="1845"/>
        <v>BQ$18</v>
      </c>
      <c r="BR1371" s="190" t="str">
        <f t="shared" si="1845"/>
        <v>BR$18</v>
      </c>
      <c r="BS1371" s="190" t="str">
        <f t="shared" si="1845"/>
        <v>BS$18</v>
      </c>
      <c r="BT1371" s="190" t="str">
        <f t="shared" si="1845"/>
        <v>BT$18</v>
      </c>
      <c r="BU1371" s="190" t="str">
        <f t="shared" si="1845"/>
        <v>BU$18</v>
      </c>
      <c r="BV1371" s="190" t="str">
        <f t="shared" si="1845"/>
        <v>BV$18</v>
      </c>
      <c r="BW1371" s="190" t="str">
        <f t="shared" si="1845"/>
        <v>BW$18</v>
      </c>
      <c r="BX1371" s="190" t="str">
        <f t="shared" si="1845"/>
        <v>BX$18</v>
      </c>
      <c r="BY1371" s="190" t="str">
        <f t="shared" si="1845"/>
        <v>BY$18</v>
      </c>
      <c r="BZ1371" s="190" t="str">
        <f t="shared" si="1845"/>
        <v>BZ$18</v>
      </c>
      <c r="CA1371" s="190" t="str">
        <f t="shared" si="1845"/>
        <v>CA$18</v>
      </c>
      <c r="CB1371" s="190" t="str">
        <f t="shared" si="1845"/>
        <v>CB$18</v>
      </c>
      <c r="CC1371" s="190" t="str">
        <f t="shared" si="1845"/>
        <v>CC$18</v>
      </c>
      <c r="CD1371" s="190" t="str">
        <f t="shared" si="1845"/>
        <v>CD$18</v>
      </c>
      <c r="CE1371" s="190" t="str">
        <f t="shared" ref="CE1371:CL1371" si="1846">CE$22</f>
        <v>CE$18</v>
      </c>
      <c r="CF1371" s="190" t="str">
        <f t="shared" si="1846"/>
        <v>CF$18</v>
      </c>
      <c r="CG1371" s="190" t="str">
        <f t="shared" si="1846"/>
        <v>CG$18</v>
      </c>
      <c r="CH1371" s="190" t="str">
        <f t="shared" si="1846"/>
        <v>CH$18</v>
      </c>
      <c r="CI1371" s="190" t="str">
        <f t="shared" si="1846"/>
        <v>CI$18</v>
      </c>
      <c r="CJ1371" s="190" t="str">
        <f t="shared" si="1846"/>
        <v>CJ$18</v>
      </c>
      <c r="CK1371" s="190" t="str">
        <f t="shared" si="1846"/>
        <v>CK$18</v>
      </c>
      <c r="CL1371" s="190" t="str">
        <f t="shared" si="1846"/>
        <v>CL$18</v>
      </c>
      <c r="CN1371" s="201"/>
      <c r="CO1371" s="190" t="str">
        <f t="shared" ref="CO1371:DL1371" si="1847">CO$22</f>
        <v>CO$18</v>
      </c>
      <c r="CP1371" s="190" t="str">
        <f t="shared" si="1847"/>
        <v>CP$18</v>
      </c>
      <c r="CQ1371" s="190" t="str">
        <f t="shared" si="1847"/>
        <v>CQ$18</v>
      </c>
      <c r="CR1371" s="190" t="str">
        <f t="shared" si="1847"/>
        <v>CR$18</v>
      </c>
      <c r="CS1371" s="190" t="str">
        <f t="shared" si="1847"/>
        <v>CS$18</v>
      </c>
      <c r="CT1371" s="190" t="str">
        <f t="shared" si="1847"/>
        <v>CT$18</v>
      </c>
      <c r="CU1371" s="190" t="str">
        <f t="shared" si="1847"/>
        <v>CU$18</v>
      </c>
      <c r="CV1371" s="190" t="str">
        <f t="shared" si="1847"/>
        <v>CV$18</v>
      </c>
      <c r="CW1371" s="190" t="str">
        <f t="shared" si="1847"/>
        <v>CW$18</v>
      </c>
      <c r="CX1371" s="190" t="str">
        <f t="shared" si="1847"/>
        <v>CX$18</v>
      </c>
      <c r="CY1371" s="190" t="str">
        <f t="shared" si="1847"/>
        <v>CY$18</v>
      </c>
      <c r="CZ1371" s="190" t="str">
        <f t="shared" si="1847"/>
        <v>CZ$18</v>
      </c>
      <c r="DA1371" s="190" t="str">
        <f t="shared" si="1847"/>
        <v>DA$18</v>
      </c>
      <c r="DB1371" s="190" t="str">
        <f t="shared" si="1847"/>
        <v>DB$18</v>
      </c>
      <c r="DC1371" s="190" t="str">
        <f t="shared" si="1847"/>
        <v>DC$18</v>
      </c>
      <c r="DD1371" s="190" t="str">
        <f t="shared" si="1847"/>
        <v>DD$18</v>
      </c>
      <c r="DE1371" s="190" t="str">
        <f t="shared" si="1847"/>
        <v>DE$18</v>
      </c>
      <c r="DF1371" s="190" t="str">
        <f t="shared" si="1847"/>
        <v>DF$18</v>
      </c>
      <c r="DG1371" s="190" t="str">
        <f t="shared" si="1847"/>
        <v>DG$18</v>
      </c>
      <c r="DH1371" s="190" t="str">
        <f t="shared" si="1847"/>
        <v>DH$18</v>
      </c>
      <c r="DI1371" s="190" t="str">
        <f t="shared" si="1847"/>
        <v>DI$18</v>
      </c>
      <c r="DJ1371" s="190" t="str">
        <f t="shared" si="1847"/>
        <v>DJ$18</v>
      </c>
      <c r="DK1371" s="190" t="str">
        <f t="shared" si="1847"/>
        <v>DK$18</v>
      </c>
      <c r="DL1371" s="190" t="str">
        <f t="shared" si="1847"/>
        <v>DL$18</v>
      </c>
    </row>
    <row r="1372" spans="1:116" x14ac:dyDescent="0.35">
      <c r="A1372" s="174"/>
      <c r="E1372" s="8"/>
      <c r="G1372" s="175" t="s">
        <v>505</v>
      </c>
      <c r="H1372" s="200"/>
      <c r="I1372" s="201"/>
      <c r="J1372" s="201"/>
      <c r="K1372" s="202"/>
      <c r="L1372" s="202"/>
      <c r="M1372" s="202"/>
      <c r="N1372" s="202"/>
      <c r="O1372" s="202"/>
      <c r="P1372" s="202"/>
      <c r="R1372" s="202"/>
      <c r="S1372" s="190" t="str">
        <f t="shared" ref="S1372:AX1372" si="1848">S$23</f>
        <v>S$19</v>
      </c>
      <c r="T1372" s="190" t="str">
        <f t="shared" si="1848"/>
        <v>T$19</v>
      </c>
      <c r="U1372" s="190" t="str">
        <f t="shared" si="1848"/>
        <v>U$19</v>
      </c>
      <c r="V1372" s="190" t="str">
        <f t="shared" si="1848"/>
        <v>V$19</v>
      </c>
      <c r="W1372" s="190" t="str">
        <f t="shared" si="1848"/>
        <v>W$19</v>
      </c>
      <c r="X1372" s="190" t="str">
        <f t="shared" si="1848"/>
        <v>X$19</v>
      </c>
      <c r="Y1372" s="190" t="str">
        <f t="shared" si="1848"/>
        <v>Y$19</v>
      </c>
      <c r="Z1372" s="190" t="str">
        <f t="shared" si="1848"/>
        <v>Z$19</v>
      </c>
      <c r="AA1372" s="190" t="str">
        <f t="shared" si="1848"/>
        <v>AA$19</v>
      </c>
      <c r="AB1372" s="190" t="str">
        <f t="shared" si="1848"/>
        <v>AB$19</v>
      </c>
      <c r="AC1372" s="190" t="str">
        <f t="shared" si="1848"/>
        <v>AC$19</v>
      </c>
      <c r="AD1372" s="190" t="str">
        <f t="shared" si="1848"/>
        <v>AD$19</v>
      </c>
      <c r="AE1372" s="190" t="str">
        <f t="shared" si="1848"/>
        <v>AE$19</v>
      </c>
      <c r="AF1372" s="190" t="str">
        <f t="shared" si="1848"/>
        <v>AF$19</v>
      </c>
      <c r="AG1372" s="190" t="str">
        <f t="shared" si="1848"/>
        <v>AG$19</v>
      </c>
      <c r="AH1372" s="190" t="str">
        <f t="shared" si="1848"/>
        <v>AH$19</v>
      </c>
      <c r="AI1372" s="190" t="str">
        <f t="shared" si="1848"/>
        <v>AI$19</v>
      </c>
      <c r="AJ1372" s="190" t="str">
        <f t="shared" si="1848"/>
        <v>AJ$19</v>
      </c>
      <c r="AK1372" s="190" t="str">
        <f t="shared" si="1848"/>
        <v>AK$19</v>
      </c>
      <c r="AL1372" s="190" t="str">
        <f t="shared" si="1848"/>
        <v>AL$19</v>
      </c>
      <c r="AM1372" s="190" t="str">
        <f t="shared" si="1848"/>
        <v>AM$19</v>
      </c>
      <c r="AN1372" s="190" t="str">
        <f t="shared" si="1848"/>
        <v>AN$19</v>
      </c>
      <c r="AO1372" s="190" t="str">
        <f t="shared" si="1848"/>
        <v>AO$19</v>
      </c>
      <c r="AP1372" s="190" t="str">
        <f t="shared" si="1848"/>
        <v>AP$19</v>
      </c>
      <c r="AQ1372" s="190" t="str">
        <f t="shared" si="1848"/>
        <v>AQ$19</v>
      </c>
      <c r="AR1372" s="190" t="str">
        <f t="shared" si="1848"/>
        <v>AR$19</v>
      </c>
      <c r="AS1372" s="190" t="str">
        <f t="shared" si="1848"/>
        <v>AS$19</v>
      </c>
      <c r="AT1372" s="190" t="str">
        <f t="shared" si="1848"/>
        <v>AT$19</v>
      </c>
      <c r="AU1372" s="190" t="str">
        <f t="shared" si="1848"/>
        <v>AU$19</v>
      </c>
      <c r="AV1372" s="190" t="str">
        <f t="shared" si="1848"/>
        <v>AV$19</v>
      </c>
      <c r="AW1372" s="190" t="str">
        <f t="shared" si="1848"/>
        <v>AW$19</v>
      </c>
      <c r="AX1372" s="190" t="str">
        <f t="shared" si="1848"/>
        <v>AX$19</v>
      </c>
      <c r="AY1372" s="190" t="str">
        <f t="shared" ref="AY1372:CD1372" si="1849">AY$23</f>
        <v>AY$19</v>
      </c>
      <c r="AZ1372" s="190" t="str">
        <f t="shared" si="1849"/>
        <v>AZ$19</v>
      </c>
      <c r="BA1372" s="190" t="str">
        <f t="shared" si="1849"/>
        <v>BA$19</v>
      </c>
      <c r="BB1372" s="190" t="str">
        <f t="shared" si="1849"/>
        <v>BB$19</v>
      </c>
      <c r="BC1372" s="190" t="str">
        <f t="shared" si="1849"/>
        <v>BC$19</v>
      </c>
      <c r="BD1372" s="190" t="str">
        <f t="shared" si="1849"/>
        <v>BD$19</v>
      </c>
      <c r="BE1372" s="190" t="str">
        <f t="shared" si="1849"/>
        <v>BE$19</v>
      </c>
      <c r="BF1372" s="190" t="str">
        <f t="shared" si="1849"/>
        <v>BF$19</v>
      </c>
      <c r="BG1372" s="190" t="str">
        <f t="shared" si="1849"/>
        <v>BG$19</v>
      </c>
      <c r="BH1372" s="190" t="str">
        <f t="shared" si="1849"/>
        <v>BH$19</v>
      </c>
      <c r="BI1372" s="190" t="str">
        <f t="shared" si="1849"/>
        <v>BI$19</v>
      </c>
      <c r="BJ1372" s="190" t="str">
        <f t="shared" si="1849"/>
        <v>BJ$19</v>
      </c>
      <c r="BK1372" s="190" t="str">
        <f t="shared" si="1849"/>
        <v>BK$19</v>
      </c>
      <c r="BL1372" s="190" t="str">
        <f t="shared" si="1849"/>
        <v>BL$19</v>
      </c>
      <c r="BM1372" s="190" t="str">
        <f t="shared" si="1849"/>
        <v>BM$19</v>
      </c>
      <c r="BN1372" s="190" t="str">
        <f t="shared" si="1849"/>
        <v>BN$19</v>
      </c>
      <c r="BO1372" s="190" t="str">
        <f t="shared" si="1849"/>
        <v>BO$19</v>
      </c>
      <c r="BP1372" s="190" t="str">
        <f t="shared" si="1849"/>
        <v>BP$19</v>
      </c>
      <c r="BQ1372" s="190" t="str">
        <f t="shared" si="1849"/>
        <v>BQ$19</v>
      </c>
      <c r="BR1372" s="190" t="str">
        <f t="shared" si="1849"/>
        <v>BR$19</v>
      </c>
      <c r="BS1372" s="190" t="str">
        <f t="shared" si="1849"/>
        <v>BS$19</v>
      </c>
      <c r="BT1372" s="190" t="str">
        <f t="shared" si="1849"/>
        <v>BT$19</v>
      </c>
      <c r="BU1372" s="190" t="str">
        <f t="shared" si="1849"/>
        <v>BU$19</v>
      </c>
      <c r="BV1372" s="190" t="str">
        <f t="shared" si="1849"/>
        <v>BV$19</v>
      </c>
      <c r="BW1372" s="190" t="str">
        <f t="shared" si="1849"/>
        <v>BW$19</v>
      </c>
      <c r="BX1372" s="190" t="str">
        <f t="shared" si="1849"/>
        <v>BX$19</v>
      </c>
      <c r="BY1372" s="190" t="str">
        <f t="shared" si="1849"/>
        <v>BY$19</v>
      </c>
      <c r="BZ1372" s="190" t="str">
        <f t="shared" si="1849"/>
        <v>BZ$19</v>
      </c>
      <c r="CA1372" s="190" t="str">
        <f t="shared" si="1849"/>
        <v>CA$19</v>
      </c>
      <c r="CB1372" s="190" t="str">
        <f t="shared" si="1849"/>
        <v>CB$19</v>
      </c>
      <c r="CC1372" s="190" t="str">
        <f t="shared" si="1849"/>
        <v>CC$19</v>
      </c>
      <c r="CD1372" s="190" t="str">
        <f t="shared" si="1849"/>
        <v>CD$19</v>
      </c>
      <c r="CE1372" s="190" t="str">
        <f t="shared" ref="CE1372:CL1372" si="1850">CE$23</f>
        <v>CE$19</v>
      </c>
      <c r="CF1372" s="190" t="str">
        <f t="shared" si="1850"/>
        <v>CF$19</v>
      </c>
      <c r="CG1372" s="190" t="str">
        <f t="shared" si="1850"/>
        <v>CG$19</v>
      </c>
      <c r="CH1372" s="190" t="str">
        <f t="shared" si="1850"/>
        <v>CH$19</v>
      </c>
      <c r="CI1372" s="190" t="str">
        <f t="shared" si="1850"/>
        <v>CI$19</v>
      </c>
      <c r="CJ1372" s="190" t="str">
        <f t="shared" si="1850"/>
        <v>CJ$19</v>
      </c>
      <c r="CK1372" s="190" t="str">
        <f t="shared" si="1850"/>
        <v>CK$19</v>
      </c>
      <c r="CL1372" s="190" t="str">
        <f t="shared" si="1850"/>
        <v>CL$19</v>
      </c>
      <c r="CN1372" s="201"/>
      <c r="CO1372" s="190" t="str">
        <f t="shared" ref="CO1372:DL1372" si="1851">CO$23</f>
        <v>CO$19</v>
      </c>
      <c r="CP1372" s="190" t="str">
        <f t="shared" si="1851"/>
        <v>CP$19</v>
      </c>
      <c r="CQ1372" s="190" t="str">
        <f t="shared" si="1851"/>
        <v>CQ$19</v>
      </c>
      <c r="CR1372" s="190" t="str">
        <f t="shared" si="1851"/>
        <v>CR$19</v>
      </c>
      <c r="CS1372" s="190" t="str">
        <f t="shared" si="1851"/>
        <v>CS$19</v>
      </c>
      <c r="CT1372" s="190" t="str">
        <f t="shared" si="1851"/>
        <v>CT$19</v>
      </c>
      <c r="CU1372" s="190" t="str">
        <f t="shared" si="1851"/>
        <v>CU$19</v>
      </c>
      <c r="CV1372" s="190" t="str">
        <f t="shared" si="1851"/>
        <v>CV$19</v>
      </c>
      <c r="CW1372" s="190" t="str">
        <f t="shared" si="1851"/>
        <v>CW$19</v>
      </c>
      <c r="CX1372" s="190" t="str">
        <f t="shared" si="1851"/>
        <v>CX$19</v>
      </c>
      <c r="CY1372" s="190" t="str">
        <f t="shared" si="1851"/>
        <v>CY$19</v>
      </c>
      <c r="CZ1372" s="190" t="str">
        <f t="shared" si="1851"/>
        <v>CZ$19</v>
      </c>
      <c r="DA1372" s="190" t="str">
        <f t="shared" si="1851"/>
        <v>DA$19</v>
      </c>
      <c r="DB1372" s="190" t="str">
        <f t="shared" si="1851"/>
        <v>DB$19</v>
      </c>
      <c r="DC1372" s="190" t="str">
        <f t="shared" si="1851"/>
        <v>DC$19</v>
      </c>
      <c r="DD1372" s="190" t="str">
        <f t="shared" si="1851"/>
        <v>DD$19</v>
      </c>
      <c r="DE1372" s="190" t="str">
        <f t="shared" si="1851"/>
        <v>DE$19</v>
      </c>
      <c r="DF1372" s="190" t="str">
        <f t="shared" si="1851"/>
        <v>DF$19</v>
      </c>
      <c r="DG1372" s="190" t="str">
        <f t="shared" si="1851"/>
        <v>DG$19</v>
      </c>
      <c r="DH1372" s="190" t="str">
        <f t="shared" si="1851"/>
        <v>DH$19</v>
      </c>
      <c r="DI1372" s="190" t="str">
        <f t="shared" si="1851"/>
        <v>DI$19</v>
      </c>
      <c r="DJ1372" s="190" t="str">
        <f t="shared" si="1851"/>
        <v>DJ$19</v>
      </c>
      <c r="DK1372" s="190" t="str">
        <f t="shared" si="1851"/>
        <v>DK$19</v>
      </c>
      <c r="DL1372" s="190" t="str">
        <f t="shared" si="1851"/>
        <v>DL$19</v>
      </c>
    </row>
    <row r="1373" spans="1:116" x14ac:dyDescent="0.35">
      <c r="A1373" s="142" t="s">
        <v>218</v>
      </c>
      <c r="B1373" s="31" t="s">
        <v>81</v>
      </c>
      <c r="C1373" s="31"/>
      <c r="D1373" t="s">
        <v>776</v>
      </c>
      <c r="E1373" s="8" t="str">
        <f t="shared" ref="E1373:E1383" si="1852">ROW()&amp;" "&amp;D1373</f>
        <v>1373 UEREV - S</v>
      </c>
      <c r="F1373" t="s">
        <v>277</v>
      </c>
      <c r="G1373" s="175" t="s">
        <v>463</v>
      </c>
      <c r="H1373" s="142"/>
      <c r="I1373" s="144"/>
      <c r="J1373" s="144"/>
      <c r="K1373" s="142"/>
      <c r="L1373" s="142"/>
      <c r="M1373" s="142"/>
      <c r="N1373" s="142"/>
      <c r="O1373" s="142"/>
      <c r="P1373" s="142"/>
      <c r="R1373" s="143"/>
      <c r="S1373" s="168"/>
      <c r="T1373" s="168"/>
      <c r="U1373" s="168"/>
      <c r="V1373" s="168"/>
      <c r="W1373" s="168"/>
      <c r="X1373" s="168"/>
      <c r="Y1373" s="168"/>
      <c r="Z1373" s="168"/>
      <c r="AA1373" s="168"/>
      <c r="AB1373" s="168"/>
      <c r="AC1373" s="168"/>
      <c r="AD1373" s="168"/>
      <c r="AE1373" s="168"/>
      <c r="AF1373" s="168"/>
      <c r="AG1373" s="168"/>
      <c r="AH1373" s="168"/>
      <c r="AI1373" s="168"/>
      <c r="AJ1373" s="168"/>
      <c r="AK1373" s="168"/>
      <c r="AL1373" s="168"/>
      <c r="AM1373" s="168"/>
      <c r="AN1373" s="168"/>
      <c r="AO1373" s="168"/>
      <c r="AP1373" s="168"/>
      <c r="AQ1373" s="168"/>
      <c r="AR1373" s="168"/>
      <c r="AS1373" s="168"/>
      <c r="AT1373" s="168"/>
      <c r="AU1373" s="168"/>
      <c r="AV1373" s="168"/>
      <c r="AW1373" s="168"/>
      <c r="AX1373" s="168"/>
      <c r="AY1373" s="168"/>
      <c r="AZ1373" s="168"/>
      <c r="BA1373" s="168"/>
      <c r="BB1373" s="168"/>
      <c r="BC1373" s="168"/>
      <c r="BD1373" s="168"/>
      <c r="BE1373" s="168"/>
      <c r="BF1373" s="168"/>
      <c r="BG1373" s="168"/>
      <c r="BH1373" s="168"/>
      <c r="BI1373" s="168"/>
      <c r="BJ1373" s="168"/>
      <c r="BK1373" s="168"/>
      <c r="BL1373" s="168"/>
      <c r="BM1373" s="168"/>
      <c r="BN1373" s="168"/>
      <c r="BO1373" s="168"/>
      <c r="BP1373" s="168"/>
      <c r="BQ1373" s="168"/>
      <c r="BR1373" s="168"/>
      <c r="BS1373" s="168"/>
      <c r="BT1373" s="168"/>
      <c r="BU1373" s="168"/>
      <c r="BV1373" s="168"/>
      <c r="BW1373" s="168"/>
      <c r="BX1373" s="168"/>
      <c r="BY1373" s="168"/>
      <c r="BZ1373" s="168"/>
      <c r="CA1373" s="168"/>
      <c r="CB1373" s="168"/>
      <c r="CC1373" s="168"/>
      <c r="CD1373" s="168"/>
      <c r="CE1373" s="168"/>
      <c r="CF1373" s="168"/>
      <c r="CG1373" s="168"/>
      <c r="CH1373" s="168"/>
      <c r="CI1373" s="168"/>
      <c r="CJ1373" s="168"/>
      <c r="CK1373" s="168"/>
      <c r="CL1373" s="168"/>
      <c r="CN1373" s="144"/>
      <c r="CO1373" s="168"/>
      <c r="CP1373" s="168"/>
      <c r="CQ1373" s="168"/>
      <c r="CR1373" s="168"/>
      <c r="CS1373" s="168"/>
      <c r="CT1373" s="168"/>
      <c r="CU1373" s="168"/>
      <c r="CV1373" s="168"/>
      <c r="CW1373" s="168"/>
      <c r="CX1373" s="168"/>
      <c r="CY1373" s="168"/>
      <c r="CZ1373" s="168"/>
      <c r="DA1373" s="168"/>
      <c r="DB1373" s="168"/>
      <c r="DC1373" s="168"/>
      <c r="DD1373" s="168"/>
      <c r="DE1373" s="168"/>
      <c r="DF1373" s="168"/>
      <c r="DG1373" s="168"/>
      <c r="DH1373" s="168"/>
      <c r="DI1373" s="168"/>
      <c r="DJ1373" s="168"/>
      <c r="DK1373" s="168"/>
      <c r="DL1373" s="168"/>
    </row>
    <row r="1374" spans="1:116" x14ac:dyDescent="0.35">
      <c r="A1374" s="31"/>
      <c r="B1374" s="31"/>
      <c r="C1374" s="31"/>
      <c r="D1374" t="s">
        <v>776</v>
      </c>
      <c r="E1374" s="8" t="str">
        <f t="shared" si="1852"/>
        <v>1374 UEREV - S</v>
      </c>
      <c r="G1374" s="175" t="s">
        <v>464</v>
      </c>
      <c r="H1374" s="31"/>
      <c r="I1374" s="73"/>
      <c r="J1374" s="73"/>
      <c r="K1374" s="31"/>
      <c r="L1374" s="31"/>
      <c r="M1374" s="31"/>
      <c r="N1374" s="31"/>
      <c r="O1374" s="31"/>
      <c r="P1374" s="31"/>
      <c r="R1374" s="67"/>
      <c r="S1374" s="156"/>
      <c r="T1374" s="156"/>
      <c r="U1374" s="156"/>
      <c r="V1374" s="156"/>
      <c r="W1374" s="156"/>
      <c r="X1374" s="156"/>
      <c r="Y1374" s="156"/>
      <c r="Z1374" s="156"/>
      <c r="AA1374" s="156"/>
      <c r="AB1374" s="156"/>
      <c r="AC1374" s="156"/>
      <c r="AD1374" s="156"/>
      <c r="AE1374" s="156"/>
      <c r="AF1374" s="156"/>
      <c r="AG1374" s="156"/>
      <c r="AH1374" s="156"/>
      <c r="AI1374" s="156"/>
      <c r="AJ1374" s="156"/>
      <c r="AK1374" s="156"/>
      <c r="AL1374" s="156"/>
      <c r="AM1374" s="156"/>
      <c r="AN1374" s="156"/>
      <c r="AO1374" s="156"/>
      <c r="AP1374" s="156"/>
      <c r="AQ1374" s="156"/>
      <c r="AR1374" s="156"/>
      <c r="AS1374" s="156"/>
      <c r="AT1374" s="156"/>
      <c r="AU1374" s="156"/>
      <c r="AV1374" s="156"/>
      <c r="AW1374" s="156"/>
      <c r="AX1374" s="156"/>
      <c r="AY1374" s="156"/>
      <c r="AZ1374" s="156"/>
      <c r="BA1374" s="156"/>
      <c r="BB1374" s="156"/>
      <c r="BC1374" s="156"/>
      <c r="BD1374" s="156"/>
      <c r="BE1374" s="156"/>
      <c r="BF1374" s="156"/>
      <c r="BG1374" s="156"/>
      <c r="BH1374" s="156"/>
      <c r="BI1374" s="156"/>
      <c r="BJ1374" s="156"/>
      <c r="BK1374" s="156"/>
      <c r="BL1374" s="156"/>
      <c r="BM1374" s="156"/>
      <c r="BN1374" s="156"/>
      <c r="BO1374" s="156"/>
      <c r="BP1374" s="156"/>
      <c r="BQ1374" s="156"/>
      <c r="BR1374" s="156"/>
      <c r="BS1374" s="156"/>
      <c r="BT1374" s="156"/>
      <c r="BU1374" s="156"/>
      <c r="BV1374" s="156"/>
      <c r="BW1374" s="156"/>
      <c r="BX1374" s="156"/>
      <c r="BY1374" s="156"/>
      <c r="BZ1374" s="156"/>
      <c r="CA1374" s="156"/>
      <c r="CB1374" s="156"/>
      <c r="CC1374" s="156"/>
      <c r="CD1374" s="156"/>
      <c r="CE1374" s="156"/>
      <c r="CF1374" s="156"/>
      <c r="CG1374" s="156"/>
      <c r="CH1374" s="156"/>
      <c r="CI1374" s="156"/>
      <c r="CJ1374" s="156"/>
      <c r="CK1374" s="156"/>
      <c r="CL1374" s="156"/>
      <c r="CN1374" s="73"/>
      <c r="CO1374" s="156"/>
      <c r="CP1374" s="156"/>
      <c r="CQ1374" s="156"/>
      <c r="CR1374" s="156"/>
      <c r="CS1374" s="156"/>
      <c r="CT1374" s="156"/>
      <c r="CU1374" s="156"/>
      <c r="CV1374" s="156"/>
      <c r="CW1374" s="156"/>
      <c r="CX1374" s="156"/>
      <c r="CY1374" s="156"/>
      <c r="CZ1374" s="156"/>
      <c r="DA1374" s="156"/>
      <c r="DB1374" s="156"/>
      <c r="DC1374" s="156"/>
      <c r="DD1374" s="156"/>
      <c r="DE1374" s="156"/>
      <c r="DF1374" s="156"/>
      <c r="DG1374" s="156"/>
      <c r="DH1374" s="156"/>
      <c r="DI1374" s="156"/>
      <c r="DJ1374" s="156"/>
      <c r="DK1374" s="156"/>
      <c r="DL1374" s="156"/>
    </row>
    <row r="1375" spans="1:116" x14ac:dyDescent="0.35">
      <c r="B1375" t="str">
        <f>E1375</f>
        <v>1375 UEREV - S</v>
      </c>
      <c r="D1375" t="s">
        <v>776</v>
      </c>
      <c r="E1375" s="8" t="str">
        <f t="shared" si="1852"/>
        <v>1375 UEREV - S</v>
      </c>
      <c r="G1375" s="143" t="s">
        <v>239</v>
      </c>
      <c r="H1375" s="12"/>
      <c r="I1375" s="60"/>
      <c r="J1375" s="60"/>
      <c r="K1375" s="17">
        <v>30</v>
      </c>
      <c r="L1375" s="17">
        <v>30</v>
      </c>
      <c r="M1375" s="17">
        <v>30</v>
      </c>
      <c r="N1375" s="17">
        <v>30</v>
      </c>
      <c r="O1375" s="17">
        <v>30</v>
      </c>
      <c r="P1375" s="17">
        <v>30</v>
      </c>
      <c r="R1375" s="15"/>
      <c r="S1375" s="76" cm="1">
        <f t="array" ref="S1375">INDEX($K:$P,ROW(),MATCH(S$3,$K$2:$P$2,0))</f>
        <v>30</v>
      </c>
      <c r="T1375" s="76" cm="1">
        <f t="array" ref="T1375">INDEX($K:$P,ROW(),MATCH(T$3,$K$2:$P$2,0))</f>
        <v>30</v>
      </c>
      <c r="U1375" s="76" cm="1">
        <f t="array" ref="U1375">INDEX($K:$P,ROW(),MATCH(U$3,$K$2:$P$2,0))</f>
        <v>30</v>
      </c>
      <c r="V1375" s="76" cm="1">
        <f t="array" ref="V1375">INDEX($K:$P,ROW(),MATCH(V$3,$K$2:$P$2,0))</f>
        <v>30</v>
      </c>
      <c r="W1375" s="76" cm="1">
        <f t="array" ref="W1375">INDEX($K:$P,ROW(),MATCH(W$3,$K$2:$P$2,0))</f>
        <v>30</v>
      </c>
      <c r="X1375" s="76" cm="1">
        <f t="array" ref="X1375">INDEX($K:$P,ROW(),MATCH(X$3,$K$2:$P$2,0))</f>
        <v>30</v>
      </c>
      <c r="Y1375" s="76" cm="1">
        <f t="array" ref="Y1375">INDEX($K:$P,ROW(),MATCH(Y$3,$K$2:$P$2,0))</f>
        <v>30</v>
      </c>
      <c r="Z1375" s="76" cm="1">
        <f t="array" ref="Z1375">INDEX($K:$P,ROW(),MATCH(Z$3,$K$2:$P$2,0))</f>
        <v>30</v>
      </c>
      <c r="AA1375" s="76" cm="1">
        <f t="array" ref="AA1375">INDEX($K:$P,ROW(),MATCH(AA$3,$K$2:$P$2,0))</f>
        <v>30</v>
      </c>
      <c r="AB1375" s="76" cm="1">
        <f t="array" ref="AB1375">INDEX($K:$P,ROW(),MATCH(AB$3,$K$2:$P$2,0))</f>
        <v>30</v>
      </c>
      <c r="AC1375" s="76" cm="1">
        <f t="array" ref="AC1375">INDEX($K:$P,ROW(),MATCH(AC$3,$K$2:$P$2,0))</f>
        <v>30</v>
      </c>
      <c r="AD1375" s="76" cm="1">
        <f t="array" ref="AD1375">INDEX($K:$P,ROW(),MATCH(AD$3,$K$2:$P$2,0))</f>
        <v>30</v>
      </c>
      <c r="AE1375" s="76" cm="1">
        <f t="array" ref="AE1375">INDEX($K:$P,ROW(),MATCH(AE$3,$K$2:$P$2,0))</f>
        <v>30</v>
      </c>
      <c r="AF1375" s="76" cm="1">
        <f t="array" ref="AF1375">INDEX($K:$P,ROW(),MATCH(AF$3,$K$2:$P$2,0))</f>
        <v>30</v>
      </c>
      <c r="AG1375" s="76" cm="1">
        <f t="array" ref="AG1375">INDEX($K:$P,ROW(),MATCH(AG$3,$K$2:$P$2,0))</f>
        <v>30</v>
      </c>
      <c r="AH1375" s="76" cm="1">
        <f t="array" ref="AH1375">INDEX($K:$P,ROW(),MATCH(AH$3,$K$2:$P$2,0))</f>
        <v>30</v>
      </c>
      <c r="AI1375" s="76" cm="1">
        <f t="array" ref="AI1375">INDEX($K:$P,ROW(),MATCH(AI$3,$K$2:$P$2,0))</f>
        <v>30</v>
      </c>
      <c r="AJ1375" s="76" cm="1">
        <f t="array" ref="AJ1375">INDEX($K:$P,ROW(),MATCH(AJ$3,$K$2:$P$2,0))</f>
        <v>30</v>
      </c>
      <c r="AK1375" s="76" cm="1">
        <f t="array" ref="AK1375">INDEX($K:$P,ROW(),MATCH(AK$3,$K$2:$P$2,0))</f>
        <v>30</v>
      </c>
      <c r="AL1375" s="76" cm="1">
        <f t="array" ref="AL1375">INDEX($K:$P,ROW(),MATCH(AL$3,$K$2:$P$2,0))</f>
        <v>30</v>
      </c>
      <c r="AM1375" s="76" cm="1">
        <f t="array" ref="AM1375">INDEX($K:$P,ROW(),MATCH(AM$3,$K$2:$P$2,0))</f>
        <v>30</v>
      </c>
      <c r="AN1375" s="76" cm="1">
        <f t="array" ref="AN1375">INDEX($K:$P,ROW(),MATCH(AN$3,$K$2:$P$2,0))</f>
        <v>30</v>
      </c>
      <c r="AO1375" s="76" cm="1">
        <f t="array" ref="AO1375">INDEX($K:$P,ROW(),MATCH(AO$3,$K$2:$P$2,0))</f>
        <v>30</v>
      </c>
      <c r="AP1375" s="76" cm="1">
        <f t="array" ref="AP1375">INDEX($K:$P,ROW(),MATCH(AP$3,$K$2:$P$2,0))</f>
        <v>30</v>
      </c>
      <c r="AQ1375" s="76" cm="1">
        <f t="array" ref="AQ1375">INDEX($K:$P,ROW(),MATCH(AQ$3,$K$2:$P$2,0))</f>
        <v>30</v>
      </c>
      <c r="AR1375" s="76" cm="1">
        <f t="array" ref="AR1375">INDEX($K:$P,ROW(),MATCH(AR$3,$K$2:$P$2,0))</f>
        <v>30</v>
      </c>
      <c r="AS1375" s="76" cm="1">
        <f t="array" ref="AS1375">INDEX($K:$P,ROW(),MATCH(AS$3,$K$2:$P$2,0))</f>
        <v>30</v>
      </c>
      <c r="AT1375" s="76" cm="1">
        <f t="array" ref="AT1375">INDEX($K:$P,ROW(),MATCH(AT$3,$K$2:$P$2,0))</f>
        <v>30</v>
      </c>
      <c r="AU1375" s="76" cm="1">
        <f t="array" ref="AU1375">INDEX($K:$P,ROW(),MATCH(AU$3,$K$2:$P$2,0))</f>
        <v>30</v>
      </c>
      <c r="AV1375" s="76" cm="1">
        <f t="array" ref="AV1375">INDEX($K:$P,ROW(),MATCH(AV$3,$K$2:$P$2,0))</f>
        <v>30</v>
      </c>
      <c r="AW1375" s="76" cm="1">
        <f t="array" ref="AW1375">INDEX($K:$P,ROW(),MATCH(AW$3,$K$2:$P$2,0))</f>
        <v>30</v>
      </c>
      <c r="AX1375" s="76" cm="1">
        <f t="array" ref="AX1375">INDEX($K:$P,ROW(),MATCH(AX$3,$K$2:$P$2,0))</f>
        <v>30</v>
      </c>
      <c r="AY1375" s="76" cm="1">
        <f t="array" ref="AY1375">INDEX($K:$P,ROW(),MATCH(AY$3,$K$2:$P$2,0))</f>
        <v>30</v>
      </c>
      <c r="AZ1375" s="76" cm="1">
        <f t="array" ref="AZ1375">INDEX($K:$P,ROW(),MATCH(AZ$3,$K$2:$P$2,0))</f>
        <v>30</v>
      </c>
      <c r="BA1375" s="76" cm="1">
        <f t="array" ref="BA1375">INDEX($K:$P,ROW(),MATCH(BA$3,$K$2:$P$2,0))</f>
        <v>30</v>
      </c>
      <c r="BB1375" s="76" cm="1">
        <f t="array" ref="BB1375">INDEX($K:$P,ROW(),MATCH(BB$3,$K$2:$P$2,0))</f>
        <v>30</v>
      </c>
      <c r="BC1375" s="76" cm="1">
        <f t="array" ref="BC1375">INDEX($K:$P,ROW(),MATCH(BC$3,$K$2:$P$2,0))</f>
        <v>30</v>
      </c>
      <c r="BD1375" s="76" cm="1">
        <f t="array" ref="BD1375">INDEX($K:$P,ROW(),MATCH(BD$3,$K$2:$P$2,0))</f>
        <v>30</v>
      </c>
      <c r="BE1375" s="76" cm="1">
        <f t="array" ref="BE1375">INDEX($K:$P,ROW(),MATCH(BE$3,$K$2:$P$2,0))</f>
        <v>30</v>
      </c>
      <c r="BF1375" s="76" cm="1">
        <f t="array" ref="BF1375">INDEX($K:$P,ROW(),MATCH(BF$3,$K$2:$P$2,0))</f>
        <v>30</v>
      </c>
      <c r="BG1375" s="76" cm="1">
        <f t="array" ref="BG1375">INDEX($K:$P,ROW(),MATCH(BG$3,$K$2:$P$2,0))</f>
        <v>30</v>
      </c>
      <c r="BH1375" s="76" cm="1">
        <f t="array" ref="BH1375">INDEX($K:$P,ROW(),MATCH(BH$3,$K$2:$P$2,0))</f>
        <v>30</v>
      </c>
      <c r="BI1375" s="76" cm="1">
        <f t="array" ref="BI1375">INDEX($K:$P,ROW(),MATCH(BI$3,$K$2:$P$2,0))</f>
        <v>30</v>
      </c>
      <c r="BJ1375" s="76" cm="1">
        <f t="array" ref="BJ1375">INDEX($K:$P,ROW(),MATCH(BJ$3,$K$2:$P$2,0))</f>
        <v>30</v>
      </c>
      <c r="BK1375" s="76" cm="1">
        <f t="array" ref="BK1375">INDEX($K:$P,ROW(),MATCH(BK$3,$K$2:$P$2,0))</f>
        <v>30</v>
      </c>
      <c r="BL1375" s="76" cm="1">
        <f t="array" ref="BL1375">INDEX($K:$P,ROW(),MATCH(BL$3,$K$2:$P$2,0))</f>
        <v>30</v>
      </c>
      <c r="BM1375" s="76" cm="1">
        <f t="array" ref="BM1375">INDEX($K:$P,ROW(),MATCH(BM$3,$K$2:$P$2,0))</f>
        <v>30</v>
      </c>
      <c r="BN1375" s="76" cm="1">
        <f t="array" ref="BN1375">INDEX($K:$P,ROW(),MATCH(BN$3,$K$2:$P$2,0))</f>
        <v>30</v>
      </c>
      <c r="BO1375" s="76" cm="1">
        <f t="array" ref="BO1375">INDEX($K:$P,ROW(),MATCH(BO$3,$K$2:$P$2,0))</f>
        <v>30</v>
      </c>
      <c r="BP1375" s="76" cm="1">
        <f t="array" ref="BP1375">INDEX($K:$P,ROW(),MATCH(BP$3,$K$2:$P$2,0))</f>
        <v>30</v>
      </c>
      <c r="BQ1375" s="76" cm="1">
        <f t="array" ref="BQ1375">INDEX($K:$P,ROW(),MATCH(BQ$3,$K$2:$P$2,0))</f>
        <v>30</v>
      </c>
      <c r="BR1375" s="76" cm="1">
        <f t="array" ref="BR1375">INDEX($K:$P,ROW(),MATCH(BR$3,$K$2:$P$2,0))</f>
        <v>30</v>
      </c>
      <c r="BS1375" s="76" cm="1">
        <f t="array" ref="BS1375">INDEX($K:$P,ROW(),MATCH(BS$3,$K$2:$P$2,0))</f>
        <v>30</v>
      </c>
      <c r="BT1375" s="76" cm="1">
        <f t="array" ref="BT1375">INDEX($K:$P,ROW(),MATCH(BT$3,$K$2:$P$2,0))</f>
        <v>30</v>
      </c>
      <c r="BU1375" s="76" cm="1">
        <f t="array" ref="BU1375">INDEX($K:$P,ROW(),MATCH(BU$3,$K$2:$P$2,0))</f>
        <v>30</v>
      </c>
      <c r="BV1375" s="76" cm="1">
        <f t="array" ref="BV1375">INDEX($K:$P,ROW(),MATCH(BV$3,$K$2:$P$2,0))</f>
        <v>30</v>
      </c>
      <c r="BW1375" s="76" cm="1">
        <f t="array" ref="BW1375">INDEX($K:$P,ROW(),MATCH(BW$3,$K$2:$P$2,0))</f>
        <v>30</v>
      </c>
      <c r="BX1375" s="76" cm="1">
        <f t="array" ref="BX1375">INDEX($K:$P,ROW(),MATCH(BX$3,$K$2:$P$2,0))</f>
        <v>30</v>
      </c>
      <c r="BY1375" s="76" cm="1">
        <f t="array" ref="BY1375">INDEX($K:$P,ROW(),MATCH(BY$3,$K$2:$P$2,0))</f>
        <v>30</v>
      </c>
      <c r="BZ1375" s="76" cm="1">
        <f t="array" ref="BZ1375">INDEX($K:$P,ROW(),MATCH(BZ$3,$K$2:$P$2,0))</f>
        <v>30</v>
      </c>
      <c r="CA1375" s="76" cm="1">
        <f t="array" ref="CA1375">INDEX($K:$P,ROW(),MATCH(CA$3,$K$2:$P$2,0))</f>
        <v>30</v>
      </c>
      <c r="CB1375" s="76" cm="1">
        <f t="array" ref="CB1375">INDEX($K:$P,ROW(),MATCH(CB$3,$K$2:$P$2,0))</f>
        <v>30</v>
      </c>
      <c r="CC1375" s="76" cm="1">
        <f t="array" ref="CC1375">INDEX($K:$P,ROW(),MATCH(CC$3,$K$2:$P$2,0))</f>
        <v>30</v>
      </c>
      <c r="CD1375" s="76" cm="1">
        <f t="array" ref="CD1375">INDEX($K:$P,ROW(),MATCH(CD$3,$K$2:$P$2,0))</f>
        <v>30</v>
      </c>
      <c r="CE1375" s="76" cm="1">
        <f t="array" ref="CE1375">INDEX($K:$P,ROW(),MATCH(CE$3,$K$2:$P$2,0))</f>
        <v>30</v>
      </c>
      <c r="CF1375" s="76" cm="1">
        <f t="array" ref="CF1375">INDEX($K:$P,ROW(),MATCH(CF$3,$K$2:$P$2,0))</f>
        <v>30</v>
      </c>
      <c r="CG1375" s="76" cm="1">
        <f t="array" ref="CG1375">INDEX($K:$P,ROW(),MATCH(CG$3,$K$2:$P$2,0))</f>
        <v>30</v>
      </c>
      <c r="CH1375" s="76" cm="1">
        <f t="array" ref="CH1375">INDEX($K:$P,ROW(),MATCH(CH$3,$K$2:$P$2,0))</f>
        <v>30</v>
      </c>
      <c r="CI1375" s="76" cm="1">
        <f t="array" ref="CI1375">INDEX($K:$P,ROW(),MATCH(CI$3,$K$2:$P$2,0))</f>
        <v>30</v>
      </c>
      <c r="CJ1375" s="76" cm="1">
        <f t="array" ref="CJ1375">INDEX($K:$P,ROW(),MATCH(CJ$3,$K$2:$P$2,0))</f>
        <v>30</v>
      </c>
      <c r="CK1375" s="76" cm="1">
        <f t="array" ref="CK1375">INDEX($K:$P,ROW(),MATCH(CK$3,$K$2:$P$2,0))</f>
        <v>30</v>
      </c>
      <c r="CL1375" s="76" cm="1">
        <f t="array" ref="CL1375">INDEX($K:$P,ROW(),MATCH(CL$3,$K$2:$P$2,0))</f>
        <v>30</v>
      </c>
      <c r="CN1375" s="60"/>
      <c r="CO1375" s="76" t="e" cm="1">
        <f t="array" ref="CO1375">INDEX($K:$P,ROW(),MATCH(CO$3,$K$2:$P$2,0))</f>
        <v>#N/A</v>
      </c>
      <c r="CP1375" s="76" t="e" cm="1">
        <f t="array" ref="CP1375">INDEX($K:$P,ROW(),MATCH(CP$3,$K$2:$P$2,0))</f>
        <v>#N/A</v>
      </c>
      <c r="CQ1375" s="76" t="e" cm="1">
        <f t="array" ref="CQ1375">INDEX($K:$P,ROW(),MATCH(CQ$3,$K$2:$P$2,0))</f>
        <v>#N/A</v>
      </c>
      <c r="CR1375" s="76" t="e" cm="1">
        <f t="array" ref="CR1375">INDEX($K:$P,ROW(),MATCH(CR$3,$K$2:$P$2,0))</f>
        <v>#N/A</v>
      </c>
      <c r="CS1375" s="76" t="e" cm="1">
        <f t="array" ref="CS1375">INDEX($K:$P,ROW(),MATCH(CS$3,$K$2:$P$2,0))</f>
        <v>#N/A</v>
      </c>
      <c r="CT1375" s="76" t="e" cm="1">
        <f t="array" ref="CT1375">INDEX($K:$P,ROW(),MATCH(CT$3,$K$2:$P$2,0))</f>
        <v>#N/A</v>
      </c>
      <c r="CU1375" s="76" t="e" cm="1">
        <f t="array" ref="CU1375">INDEX($K:$P,ROW(),MATCH(CU$3,$K$2:$P$2,0))</f>
        <v>#N/A</v>
      </c>
      <c r="CV1375" s="76" t="e" cm="1">
        <f t="array" ref="CV1375">INDEX($K:$P,ROW(),MATCH(CV$3,$K$2:$P$2,0))</f>
        <v>#N/A</v>
      </c>
      <c r="CW1375" s="76" t="e" cm="1">
        <f t="array" ref="CW1375">INDEX($K:$P,ROW(),MATCH(CW$3,$K$2:$P$2,0))</f>
        <v>#N/A</v>
      </c>
      <c r="CX1375" s="76" t="e" cm="1">
        <f t="array" ref="CX1375">INDEX($K:$P,ROW(),MATCH(CX$3,$K$2:$P$2,0))</f>
        <v>#N/A</v>
      </c>
      <c r="CY1375" s="76" t="e" cm="1">
        <f t="array" ref="CY1375">INDEX($K:$P,ROW(),MATCH(CY$3,$K$2:$P$2,0))</f>
        <v>#N/A</v>
      </c>
      <c r="CZ1375" s="76" t="e" cm="1">
        <f t="array" ref="CZ1375">INDEX($K:$P,ROW(),MATCH(CZ$3,$K$2:$P$2,0))</f>
        <v>#N/A</v>
      </c>
      <c r="DA1375" s="76" t="e" cm="1">
        <f t="array" ref="DA1375">INDEX($K:$P,ROW(),MATCH(DA$3,$K$2:$P$2,0))</f>
        <v>#N/A</v>
      </c>
      <c r="DB1375" s="76" t="e" cm="1">
        <f t="array" ref="DB1375">INDEX($K:$P,ROW(),MATCH(DB$3,$K$2:$P$2,0))</f>
        <v>#N/A</v>
      </c>
      <c r="DC1375" s="76" t="e" cm="1">
        <f t="array" ref="DC1375">INDEX($K:$P,ROW(),MATCH(DC$3,$K$2:$P$2,0))</f>
        <v>#N/A</v>
      </c>
      <c r="DD1375" s="76" t="e" cm="1">
        <f t="array" ref="DD1375">INDEX($K:$P,ROW(),MATCH(DD$3,$K$2:$P$2,0))</f>
        <v>#N/A</v>
      </c>
      <c r="DE1375" s="76" t="e" cm="1">
        <f t="array" ref="DE1375">INDEX($K:$P,ROW(),MATCH(DE$3,$K$2:$P$2,0))</f>
        <v>#N/A</v>
      </c>
      <c r="DF1375" s="76" t="e" cm="1">
        <f t="array" ref="DF1375">INDEX($K:$P,ROW(),MATCH(DF$3,$K$2:$P$2,0))</f>
        <v>#N/A</v>
      </c>
      <c r="DG1375" s="76" t="e" cm="1">
        <f t="array" ref="DG1375">INDEX($K:$P,ROW(),MATCH(DG$3,$K$2:$P$2,0))</f>
        <v>#N/A</v>
      </c>
      <c r="DH1375" s="76" t="e" cm="1">
        <f t="array" ref="DH1375">INDEX($K:$P,ROW(),MATCH(DH$3,$K$2:$P$2,0))</f>
        <v>#N/A</v>
      </c>
      <c r="DI1375" s="76" t="e" cm="1">
        <f t="array" ref="DI1375">INDEX($K:$P,ROW(),MATCH(DI$3,$K$2:$P$2,0))</f>
        <v>#N/A</v>
      </c>
      <c r="DJ1375" s="76" t="e" cm="1">
        <f t="array" ref="DJ1375">INDEX($K:$P,ROW(),MATCH(DJ$3,$K$2:$P$2,0))</f>
        <v>#N/A</v>
      </c>
      <c r="DK1375" s="76" t="e" cm="1">
        <f t="array" ref="DK1375">INDEX($K:$P,ROW(),MATCH(DK$3,$K$2:$P$2,0))</f>
        <v>#N/A</v>
      </c>
      <c r="DL1375" s="76" t="e" cm="1">
        <f t="array" ref="DL1375">INDEX($K:$P,ROW(),MATCH(DL$3,$K$2:$P$2,0))</f>
        <v>#N/A</v>
      </c>
    </row>
    <row r="1376" spans="1:116" x14ac:dyDescent="0.35">
      <c r="C1376" t="s">
        <v>232</v>
      </c>
      <c r="D1376" t="s">
        <v>776</v>
      </c>
      <c r="E1376" s="8" t="str">
        <f t="shared" si="1852"/>
        <v>1376 UEREV - S</v>
      </c>
      <c r="G1376" s="95" t="str">
        <f>G1378&amp;":"</f>
        <v>Unearned revenue - (Primary label):</v>
      </c>
      <c r="H1376" s="27"/>
      <c r="I1376" s="78"/>
      <c r="J1376" s="78"/>
      <c r="K1376" s="118">
        <f ca="1">SUMIF($3:$3,K$2,1376:1376)</f>
        <v>9863.0136986301368</v>
      </c>
      <c r="L1376" s="118">
        <f ca="1">SUMIF($3:$3,L$2,1376:1376)</f>
        <v>9863.0136986301368</v>
      </c>
      <c r="M1376" s="118">
        <f ca="1">SUMIF($3:$3,M$2,1376:1376)</f>
        <v>9863.0136986301368</v>
      </c>
      <c r="N1376" s="118">
        <f ca="1">SUMIF($3:$3,N$2,1376:1376)</f>
        <v>9863.0136986301368</v>
      </c>
      <c r="O1376" s="118">
        <f ca="1">SUMIF($3:$3,O$2,1376:1376)</f>
        <v>9863.0136986301368</v>
      </c>
      <c r="P1376" s="118">
        <f ca="1">SUMIF($3:$3,P$2,1376:1376)</f>
        <v>9863.0136986301368</v>
      </c>
      <c r="R1376" s="33"/>
      <c r="S1376" s="148" cm="1">
        <f t="array" aca="1" ref="S1376" ca="1">MIN(S1375/365*INDIRECT(S1367),R1376+INDIRECT(S1367))</f>
        <v>821.91780821917803</v>
      </c>
      <c r="T1376" s="148" cm="1">
        <f t="array" aca="1" ref="T1376" ca="1">MIN(T1375/365*INDIRECT(T1367),S1376+INDIRECT(T1367))</f>
        <v>821.91780821917803</v>
      </c>
      <c r="U1376" s="148" cm="1">
        <f t="array" aca="1" ref="U1376" ca="1">MIN(U1375/365*INDIRECT(U1367),T1376+INDIRECT(U1367))</f>
        <v>821.91780821917803</v>
      </c>
      <c r="V1376" s="148" cm="1">
        <f t="array" aca="1" ref="V1376" ca="1">MIN(V1375/365*INDIRECT(V1367),U1376+INDIRECT(V1367))</f>
        <v>821.91780821917803</v>
      </c>
      <c r="W1376" s="148" cm="1">
        <f t="array" aca="1" ref="W1376" ca="1">MIN(W1375/365*INDIRECT(W1367),V1376+INDIRECT(W1367))</f>
        <v>821.91780821917803</v>
      </c>
      <c r="X1376" s="148" cm="1">
        <f t="array" aca="1" ref="X1376" ca="1">MIN(X1375/365*INDIRECT(X1367),W1376+INDIRECT(X1367))</f>
        <v>821.91780821917803</v>
      </c>
      <c r="Y1376" s="148" cm="1">
        <f t="array" aca="1" ref="Y1376" ca="1">MIN(Y1375/365*INDIRECT(Y1367),X1376+INDIRECT(Y1367))</f>
        <v>821.91780821917803</v>
      </c>
      <c r="Z1376" s="148" cm="1">
        <f t="array" aca="1" ref="Z1376" ca="1">MIN(Z1375/365*INDIRECT(Z1367),Y1376+INDIRECT(Z1367))</f>
        <v>821.91780821917803</v>
      </c>
      <c r="AA1376" s="148" cm="1">
        <f t="array" aca="1" ref="AA1376" ca="1">MIN(AA1375/365*INDIRECT(AA1367),Z1376+INDIRECT(AA1367))</f>
        <v>821.91780821917803</v>
      </c>
      <c r="AB1376" s="148" cm="1">
        <f t="array" aca="1" ref="AB1376" ca="1">MIN(AB1375/365*INDIRECT(AB1367),AA1376+INDIRECT(AB1367))</f>
        <v>821.91780821917803</v>
      </c>
      <c r="AC1376" s="148" cm="1">
        <f t="array" aca="1" ref="AC1376" ca="1">MIN(AC1375/365*INDIRECT(AC1367),AB1376+INDIRECT(AC1367))</f>
        <v>821.91780821917803</v>
      </c>
      <c r="AD1376" s="148" cm="1">
        <f t="array" aca="1" ref="AD1376" ca="1">MIN(AD1375/365*INDIRECT(AD1367),AC1376+INDIRECT(AD1367))</f>
        <v>821.91780821917803</v>
      </c>
      <c r="AE1376" s="148" cm="1">
        <f t="array" aca="1" ref="AE1376" ca="1">MIN(AE1375/365*INDIRECT(AE1367),AD1376+INDIRECT(AE1367))</f>
        <v>821.91780821917803</v>
      </c>
      <c r="AF1376" s="148" cm="1">
        <f t="array" aca="1" ref="AF1376" ca="1">MIN(AF1375/365*INDIRECT(AF1367),AE1376+INDIRECT(AF1367))</f>
        <v>821.91780821917803</v>
      </c>
      <c r="AG1376" s="148" cm="1">
        <f t="array" aca="1" ref="AG1376" ca="1">MIN(AG1375/365*INDIRECT(AG1367),AF1376+INDIRECT(AG1367))</f>
        <v>821.91780821917803</v>
      </c>
      <c r="AH1376" s="148" cm="1">
        <f t="array" aca="1" ref="AH1376" ca="1">MIN(AH1375/365*INDIRECT(AH1367),AG1376+INDIRECT(AH1367))</f>
        <v>821.91780821917803</v>
      </c>
      <c r="AI1376" s="148" cm="1">
        <f t="array" aca="1" ref="AI1376" ca="1">MIN(AI1375/365*INDIRECT(AI1367),AH1376+INDIRECT(AI1367))</f>
        <v>821.91780821917803</v>
      </c>
      <c r="AJ1376" s="148" cm="1">
        <f t="array" aca="1" ref="AJ1376" ca="1">MIN(AJ1375/365*INDIRECT(AJ1367),AI1376+INDIRECT(AJ1367))</f>
        <v>821.91780821917803</v>
      </c>
      <c r="AK1376" s="148" cm="1">
        <f t="array" aca="1" ref="AK1376" ca="1">MIN(AK1375/365*INDIRECT(AK1367),AJ1376+INDIRECT(AK1367))</f>
        <v>821.91780821917803</v>
      </c>
      <c r="AL1376" s="148" cm="1">
        <f t="array" aca="1" ref="AL1376" ca="1">MIN(AL1375/365*INDIRECT(AL1367),AK1376+INDIRECT(AL1367))</f>
        <v>821.91780821917803</v>
      </c>
      <c r="AM1376" s="148" cm="1">
        <f t="array" aca="1" ref="AM1376" ca="1">MIN(AM1375/365*INDIRECT(AM1367),AL1376+INDIRECT(AM1367))</f>
        <v>821.91780821917803</v>
      </c>
      <c r="AN1376" s="148" cm="1">
        <f t="array" aca="1" ref="AN1376" ca="1">MIN(AN1375/365*INDIRECT(AN1367),AM1376+INDIRECT(AN1367))</f>
        <v>821.91780821917803</v>
      </c>
      <c r="AO1376" s="148" cm="1">
        <f t="array" aca="1" ref="AO1376" ca="1">MIN(AO1375/365*INDIRECT(AO1367),AN1376+INDIRECT(AO1367))</f>
        <v>821.91780821917803</v>
      </c>
      <c r="AP1376" s="148" cm="1">
        <f t="array" aca="1" ref="AP1376" ca="1">MIN(AP1375/365*INDIRECT(AP1367),AO1376+INDIRECT(AP1367))</f>
        <v>821.91780821917803</v>
      </c>
      <c r="AQ1376" s="148" cm="1">
        <f t="array" aca="1" ref="AQ1376" ca="1">MIN(AQ1375/365*INDIRECT(AQ1367),AP1376+INDIRECT(AQ1367))</f>
        <v>821.91780821917803</v>
      </c>
      <c r="AR1376" s="148" cm="1">
        <f t="array" aca="1" ref="AR1376" ca="1">MIN(AR1375/365*INDIRECT(AR1367),AQ1376+INDIRECT(AR1367))</f>
        <v>821.91780821917803</v>
      </c>
      <c r="AS1376" s="148" cm="1">
        <f t="array" aca="1" ref="AS1376" ca="1">MIN(AS1375/365*INDIRECT(AS1367),AR1376+INDIRECT(AS1367))</f>
        <v>821.91780821917803</v>
      </c>
      <c r="AT1376" s="148" cm="1">
        <f t="array" aca="1" ref="AT1376" ca="1">MIN(AT1375/365*INDIRECT(AT1367),AS1376+INDIRECT(AT1367))</f>
        <v>821.91780821917803</v>
      </c>
      <c r="AU1376" s="148" cm="1">
        <f t="array" aca="1" ref="AU1376" ca="1">MIN(AU1375/365*INDIRECT(AU1367),AT1376+INDIRECT(AU1367))</f>
        <v>821.91780821917803</v>
      </c>
      <c r="AV1376" s="148" cm="1">
        <f t="array" aca="1" ref="AV1376" ca="1">MIN(AV1375/365*INDIRECT(AV1367),AU1376+INDIRECT(AV1367))</f>
        <v>821.91780821917803</v>
      </c>
      <c r="AW1376" s="148" cm="1">
        <f t="array" aca="1" ref="AW1376" ca="1">MIN(AW1375/365*INDIRECT(AW1367),AV1376+INDIRECT(AW1367))</f>
        <v>821.91780821917803</v>
      </c>
      <c r="AX1376" s="148" cm="1">
        <f t="array" aca="1" ref="AX1376" ca="1">MIN(AX1375/365*INDIRECT(AX1367),AW1376+INDIRECT(AX1367))</f>
        <v>821.91780821917803</v>
      </c>
      <c r="AY1376" s="148" cm="1">
        <f t="array" aca="1" ref="AY1376" ca="1">MIN(AY1375/365*INDIRECT(AY1367),AX1376+INDIRECT(AY1367))</f>
        <v>821.91780821917803</v>
      </c>
      <c r="AZ1376" s="148" cm="1">
        <f t="array" aca="1" ref="AZ1376" ca="1">MIN(AZ1375/365*INDIRECT(AZ1367),AY1376+INDIRECT(AZ1367))</f>
        <v>821.91780821917803</v>
      </c>
      <c r="BA1376" s="148" cm="1">
        <f t="array" aca="1" ref="BA1376" ca="1">MIN(BA1375/365*INDIRECT(BA1367),AZ1376+INDIRECT(BA1367))</f>
        <v>821.91780821917803</v>
      </c>
      <c r="BB1376" s="148" cm="1">
        <f t="array" aca="1" ref="BB1376" ca="1">MIN(BB1375/365*INDIRECT(BB1367),BA1376+INDIRECT(BB1367))</f>
        <v>821.91780821917803</v>
      </c>
      <c r="BC1376" s="148" cm="1">
        <f t="array" aca="1" ref="BC1376" ca="1">MIN(BC1375/365*INDIRECT(BC1367),BB1376+INDIRECT(BC1367))</f>
        <v>821.91780821917803</v>
      </c>
      <c r="BD1376" s="148" cm="1">
        <f t="array" aca="1" ref="BD1376" ca="1">MIN(BD1375/365*INDIRECT(BD1367),BC1376+INDIRECT(BD1367))</f>
        <v>821.91780821917803</v>
      </c>
      <c r="BE1376" s="148" cm="1">
        <f t="array" aca="1" ref="BE1376" ca="1">MIN(BE1375/365*INDIRECT(BE1367),BD1376+INDIRECT(BE1367))</f>
        <v>821.91780821917803</v>
      </c>
      <c r="BF1376" s="148" cm="1">
        <f t="array" aca="1" ref="BF1376" ca="1">MIN(BF1375/365*INDIRECT(BF1367),BE1376+INDIRECT(BF1367))</f>
        <v>821.91780821917803</v>
      </c>
      <c r="BG1376" s="148" cm="1">
        <f t="array" aca="1" ref="BG1376" ca="1">MIN(BG1375/365*INDIRECT(BG1367),BF1376+INDIRECT(BG1367))</f>
        <v>821.91780821917803</v>
      </c>
      <c r="BH1376" s="148" cm="1">
        <f t="array" aca="1" ref="BH1376" ca="1">MIN(BH1375/365*INDIRECT(BH1367),BG1376+INDIRECT(BH1367))</f>
        <v>821.91780821917803</v>
      </c>
      <c r="BI1376" s="148" cm="1">
        <f t="array" aca="1" ref="BI1376" ca="1">MIN(BI1375/365*INDIRECT(BI1367),BH1376+INDIRECT(BI1367))</f>
        <v>821.91780821917803</v>
      </c>
      <c r="BJ1376" s="148" cm="1">
        <f t="array" aca="1" ref="BJ1376" ca="1">MIN(BJ1375/365*INDIRECT(BJ1367),BI1376+INDIRECT(BJ1367))</f>
        <v>821.91780821917803</v>
      </c>
      <c r="BK1376" s="148" cm="1">
        <f t="array" aca="1" ref="BK1376" ca="1">MIN(BK1375/365*INDIRECT(BK1367),BJ1376+INDIRECT(BK1367))</f>
        <v>821.91780821917803</v>
      </c>
      <c r="BL1376" s="148" cm="1">
        <f t="array" aca="1" ref="BL1376" ca="1">MIN(BL1375/365*INDIRECT(BL1367),BK1376+INDIRECT(BL1367))</f>
        <v>821.91780821917803</v>
      </c>
      <c r="BM1376" s="148" cm="1">
        <f t="array" aca="1" ref="BM1376" ca="1">MIN(BM1375/365*INDIRECT(BM1367),BL1376+INDIRECT(BM1367))</f>
        <v>821.91780821917803</v>
      </c>
      <c r="BN1376" s="148" cm="1">
        <f t="array" aca="1" ref="BN1376" ca="1">MIN(BN1375/365*INDIRECT(BN1367),BM1376+INDIRECT(BN1367))</f>
        <v>821.91780821917803</v>
      </c>
      <c r="BO1376" s="148" cm="1">
        <f t="array" aca="1" ref="BO1376" ca="1">MIN(BO1375/365*INDIRECT(BO1367),BN1376+INDIRECT(BO1367))</f>
        <v>821.91780821917803</v>
      </c>
      <c r="BP1376" s="148" cm="1">
        <f t="array" aca="1" ref="BP1376" ca="1">MIN(BP1375/365*INDIRECT(BP1367),BO1376+INDIRECT(BP1367))</f>
        <v>821.91780821917803</v>
      </c>
      <c r="BQ1376" s="148" cm="1">
        <f t="array" aca="1" ref="BQ1376" ca="1">MIN(BQ1375/365*INDIRECT(BQ1367),BP1376+INDIRECT(BQ1367))</f>
        <v>821.91780821917803</v>
      </c>
      <c r="BR1376" s="148" cm="1">
        <f t="array" aca="1" ref="BR1376" ca="1">MIN(BR1375/365*INDIRECT(BR1367),BQ1376+INDIRECT(BR1367))</f>
        <v>821.91780821917803</v>
      </c>
      <c r="BS1376" s="148" cm="1">
        <f t="array" aca="1" ref="BS1376" ca="1">MIN(BS1375/365*INDIRECT(BS1367),BR1376+INDIRECT(BS1367))</f>
        <v>821.91780821917803</v>
      </c>
      <c r="BT1376" s="148" cm="1">
        <f t="array" aca="1" ref="BT1376" ca="1">MIN(BT1375/365*INDIRECT(BT1367),BS1376+INDIRECT(BT1367))</f>
        <v>821.91780821917803</v>
      </c>
      <c r="BU1376" s="148" cm="1">
        <f t="array" aca="1" ref="BU1376" ca="1">MIN(BU1375/365*INDIRECT(BU1367),BT1376+INDIRECT(BU1367))</f>
        <v>821.91780821917803</v>
      </c>
      <c r="BV1376" s="148" cm="1">
        <f t="array" aca="1" ref="BV1376" ca="1">MIN(BV1375/365*INDIRECT(BV1367),BU1376+INDIRECT(BV1367))</f>
        <v>821.91780821917803</v>
      </c>
      <c r="BW1376" s="148" cm="1">
        <f t="array" aca="1" ref="BW1376" ca="1">MIN(BW1375/365*INDIRECT(BW1367),BV1376+INDIRECT(BW1367))</f>
        <v>821.91780821917803</v>
      </c>
      <c r="BX1376" s="148" cm="1">
        <f t="array" aca="1" ref="BX1376" ca="1">MIN(BX1375/365*INDIRECT(BX1367),BW1376+INDIRECT(BX1367))</f>
        <v>821.91780821917803</v>
      </c>
      <c r="BY1376" s="148" cm="1">
        <f t="array" aca="1" ref="BY1376" ca="1">MIN(BY1375/365*INDIRECT(BY1367),BX1376+INDIRECT(BY1367))</f>
        <v>821.91780821917803</v>
      </c>
      <c r="BZ1376" s="148" cm="1">
        <f t="array" aca="1" ref="BZ1376" ca="1">MIN(BZ1375/365*INDIRECT(BZ1367),BY1376+INDIRECT(BZ1367))</f>
        <v>821.91780821917803</v>
      </c>
      <c r="CA1376" s="148" cm="1">
        <f t="array" aca="1" ref="CA1376" ca="1">MIN(CA1375/365*INDIRECT(CA1367),BZ1376+INDIRECT(CA1367))</f>
        <v>821.91780821917803</v>
      </c>
      <c r="CB1376" s="148" cm="1">
        <f t="array" aca="1" ref="CB1376" ca="1">MIN(CB1375/365*INDIRECT(CB1367),CA1376+INDIRECT(CB1367))</f>
        <v>821.91780821917803</v>
      </c>
      <c r="CC1376" s="148" cm="1">
        <f t="array" aca="1" ref="CC1376" ca="1">MIN(CC1375/365*INDIRECT(CC1367),CB1376+INDIRECT(CC1367))</f>
        <v>821.91780821917803</v>
      </c>
      <c r="CD1376" s="148" cm="1">
        <f t="array" aca="1" ref="CD1376" ca="1">MIN(CD1375/365*INDIRECT(CD1367),CC1376+INDIRECT(CD1367))</f>
        <v>821.91780821917803</v>
      </c>
      <c r="CE1376" s="148" cm="1">
        <f t="array" aca="1" ref="CE1376" ca="1">MIN(CE1375/365*INDIRECT(CE1367),CD1376+INDIRECT(CE1367))</f>
        <v>821.91780821917803</v>
      </c>
      <c r="CF1376" s="148" cm="1">
        <f t="array" aca="1" ref="CF1376" ca="1">MIN(CF1375/365*INDIRECT(CF1367),CE1376+INDIRECT(CF1367))</f>
        <v>821.91780821917803</v>
      </c>
      <c r="CG1376" s="148" cm="1">
        <f t="array" aca="1" ref="CG1376" ca="1">MIN(CG1375/365*INDIRECT(CG1367),CF1376+INDIRECT(CG1367))</f>
        <v>821.91780821917803</v>
      </c>
      <c r="CH1376" s="148" cm="1">
        <f t="array" aca="1" ref="CH1376" ca="1">MIN(CH1375/365*INDIRECT(CH1367),CG1376+INDIRECT(CH1367))</f>
        <v>821.91780821917803</v>
      </c>
      <c r="CI1376" s="148" cm="1">
        <f t="array" aca="1" ref="CI1376" ca="1">MIN(CI1375/365*INDIRECT(CI1367),CH1376+INDIRECT(CI1367))</f>
        <v>821.91780821917803</v>
      </c>
      <c r="CJ1376" s="148" cm="1">
        <f t="array" aca="1" ref="CJ1376" ca="1">MIN(CJ1375/365*INDIRECT(CJ1367),CI1376+INDIRECT(CJ1367))</f>
        <v>821.91780821917803</v>
      </c>
      <c r="CK1376" s="148" cm="1">
        <f t="array" aca="1" ref="CK1376" ca="1">MIN(CK1375/365*INDIRECT(CK1367),CJ1376+INDIRECT(CK1367))</f>
        <v>821.91780821917803</v>
      </c>
      <c r="CL1376" s="148" cm="1">
        <f t="array" aca="1" ref="CL1376" ca="1">MIN(CL1375/365*INDIRECT(CL1367),CK1376+INDIRECT(CL1367))</f>
        <v>821.91780821917803</v>
      </c>
      <c r="CN1376" s="78"/>
      <c r="CO1376" s="148" t="e" cm="1">
        <f t="array" aca="1" ref="CO1376" ca="1">MIN(CO1375/365*INDIRECT(CO1367),CN1376+INDIRECT(CO1367))</f>
        <v>#N/A</v>
      </c>
      <c r="CP1376" s="148" t="e" cm="1">
        <f t="array" aca="1" ref="CP1376" ca="1">MIN(CP1375/365*INDIRECT(CP1367),CO1376+INDIRECT(CP1367))</f>
        <v>#N/A</v>
      </c>
      <c r="CQ1376" s="148" t="e" cm="1">
        <f t="array" aca="1" ref="CQ1376" ca="1">MIN(CQ1375/365*INDIRECT(CQ1367),CP1376+INDIRECT(CQ1367))</f>
        <v>#N/A</v>
      </c>
      <c r="CR1376" s="148" t="e" cm="1">
        <f t="array" aca="1" ref="CR1376" ca="1">MIN(CR1375/365*INDIRECT(CR1367),CQ1376+INDIRECT(CR1367))</f>
        <v>#N/A</v>
      </c>
      <c r="CS1376" s="148" t="e" cm="1">
        <f t="array" aca="1" ref="CS1376" ca="1">MIN(CS1375/365*INDIRECT(CS1367),CR1376+INDIRECT(CS1367))</f>
        <v>#N/A</v>
      </c>
      <c r="CT1376" s="148" t="e" cm="1">
        <f t="array" aca="1" ref="CT1376" ca="1">MIN(CT1375/365*INDIRECT(CT1367),CS1376+INDIRECT(CT1367))</f>
        <v>#N/A</v>
      </c>
      <c r="CU1376" s="148" t="e" cm="1">
        <f t="array" aca="1" ref="CU1376" ca="1">MIN(CU1375/365*INDIRECT(CU1367),CT1376+INDIRECT(CU1367))</f>
        <v>#N/A</v>
      </c>
      <c r="CV1376" s="148" t="e" cm="1">
        <f t="array" aca="1" ref="CV1376" ca="1">MIN(CV1375/365*INDIRECT(CV1367),CU1376+INDIRECT(CV1367))</f>
        <v>#N/A</v>
      </c>
      <c r="CW1376" s="148" t="e" cm="1">
        <f t="array" aca="1" ref="CW1376" ca="1">MIN(CW1375/365*INDIRECT(CW1367),CV1376+INDIRECT(CW1367))</f>
        <v>#N/A</v>
      </c>
      <c r="CX1376" s="148" t="e" cm="1">
        <f t="array" aca="1" ref="CX1376" ca="1">MIN(CX1375/365*INDIRECT(CX1367),CW1376+INDIRECT(CX1367))</f>
        <v>#N/A</v>
      </c>
      <c r="CY1376" s="148" t="e" cm="1">
        <f t="array" aca="1" ref="CY1376" ca="1">MIN(CY1375/365*INDIRECT(CY1367),CX1376+INDIRECT(CY1367))</f>
        <v>#N/A</v>
      </c>
      <c r="CZ1376" s="148" t="e" cm="1">
        <f t="array" aca="1" ref="CZ1376" ca="1">MIN(CZ1375/365*INDIRECT(CZ1367),CY1376+INDIRECT(CZ1367))</f>
        <v>#N/A</v>
      </c>
      <c r="DA1376" s="148" t="e" cm="1">
        <f t="array" aca="1" ref="DA1376" ca="1">MIN(DA1375/365*INDIRECT(DA1367),CZ1376+INDIRECT(DA1367))</f>
        <v>#N/A</v>
      </c>
      <c r="DB1376" s="148" t="e" cm="1">
        <f t="array" aca="1" ref="DB1376" ca="1">MIN(DB1375/365*INDIRECT(DB1367),DA1376+INDIRECT(DB1367))</f>
        <v>#N/A</v>
      </c>
      <c r="DC1376" s="148" t="e" cm="1">
        <f t="array" aca="1" ref="DC1376" ca="1">MIN(DC1375/365*INDIRECT(DC1367),DB1376+INDIRECT(DC1367))</f>
        <v>#N/A</v>
      </c>
      <c r="DD1376" s="148" t="e" cm="1">
        <f t="array" aca="1" ref="DD1376" ca="1">MIN(DD1375/365*INDIRECT(DD1367),DC1376+INDIRECT(DD1367))</f>
        <v>#N/A</v>
      </c>
      <c r="DE1376" s="148" t="e" cm="1">
        <f t="array" aca="1" ref="DE1376" ca="1">MIN(DE1375/365*INDIRECT(DE1367),DD1376+INDIRECT(DE1367))</f>
        <v>#N/A</v>
      </c>
      <c r="DF1376" s="148" t="e" cm="1">
        <f t="array" aca="1" ref="DF1376" ca="1">MIN(DF1375/365*INDIRECT(DF1367),DE1376+INDIRECT(DF1367))</f>
        <v>#N/A</v>
      </c>
      <c r="DG1376" s="148" t="e" cm="1">
        <f t="array" aca="1" ref="DG1376" ca="1">MIN(DG1375/365*INDIRECT(DG1367),DF1376+INDIRECT(DG1367))</f>
        <v>#N/A</v>
      </c>
      <c r="DH1376" s="148" t="e" cm="1">
        <f t="array" aca="1" ref="DH1376" ca="1">MIN(DH1375/365*INDIRECT(DH1367),DG1376+INDIRECT(DH1367))</f>
        <v>#N/A</v>
      </c>
      <c r="DI1376" s="148" t="e" cm="1">
        <f t="array" aca="1" ref="DI1376" ca="1">MIN(DI1375/365*INDIRECT(DI1367),DH1376+INDIRECT(DI1367))</f>
        <v>#N/A</v>
      </c>
      <c r="DJ1376" s="148" t="e" cm="1">
        <f t="array" aca="1" ref="DJ1376" ca="1">MIN(DJ1375/365*INDIRECT(DJ1367),DI1376+INDIRECT(DJ1367))</f>
        <v>#N/A</v>
      </c>
      <c r="DK1376" s="148" t="e" cm="1">
        <f t="array" aca="1" ref="DK1376" ca="1">MIN(DK1375/365*INDIRECT(DK1367),DJ1376+INDIRECT(DK1367))</f>
        <v>#N/A</v>
      </c>
      <c r="DL1376" s="148" t="e" cm="1">
        <f t="array" aca="1" ref="DL1376" ca="1">MIN(DL1375/365*INDIRECT(DL1367),DK1376+INDIRECT(DL1367))</f>
        <v>#N/A</v>
      </c>
    </row>
    <row r="1377" spans="1:116" x14ac:dyDescent="0.35">
      <c r="D1377" t="s">
        <v>776</v>
      </c>
      <c r="E1377" s="8" t="str">
        <f t="shared" si="1852"/>
        <v>1377 UEREV - S</v>
      </c>
      <c r="G1377" s="145" t="s">
        <v>344</v>
      </c>
      <c r="H1377" s="27"/>
      <c r="I1377" s="78"/>
      <c r="J1377" s="78"/>
      <c r="K1377" s="33"/>
      <c r="L1377" s="33"/>
      <c r="M1377" s="33"/>
      <c r="N1377" s="33"/>
      <c r="O1377" s="33"/>
      <c r="P1377" s="33"/>
      <c r="R1377" s="33"/>
      <c r="S1377" s="77"/>
      <c r="T1377" s="77"/>
      <c r="U1377" s="77"/>
      <c r="V1377" s="77"/>
      <c r="W1377" s="77"/>
      <c r="X1377" s="77"/>
      <c r="Y1377" s="77"/>
      <c r="Z1377" s="77"/>
      <c r="AA1377" s="77"/>
      <c r="AB1377" s="77"/>
      <c r="AC1377" s="77"/>
      <c r="AD1377" s="77"/>
      <c r="AE1377" s="77"/>
      <c r="AF1377" s="77"/>
      <c r="AG1377" s="77"/>
      <c r="AH1377" s="77"/>
      <c r="AI1377" s="77"/>
      <c r="AJ1377" s="77"/>
      <c r="AK1377" s="77"/>
      <c r="AL1377" s="77"/>
      <c r="AM1377" s="77"/>
      <c r="AN1377" s="77"/>
      <c r="AO1377" s="77"/>
      <c r="AP1377" s="77"/>
      <c r="AQ1377" s="77"/>
      <c r="AR1377" s="77"/>
      <c r="AS1377" s="77"/>
      <c r="AT1377" s="77"/>
      <c r="AU1377" s="77"/>
      <c r="AV1377" s="77"/>
      <c r="AW1377" s="77"/>
      <c r="AX1377" s="77"/>
      <c r="AY1377" s="77"/>
      <c r="AZ1377" s="77"/>
      <c r="BA1377" s="77"/>
      <c r="BB1377" s="77"/>
      <c r="BC1377" s="77"/>
      <c r="BD1377" s="77"/>
      <c r="BE1377" s="77"/>
      <c r="BF1377" s="77"/>
      <c r="BG1377" s="77"/>
      <c r="BH1377" s="77"/>
      <c r="BI1377" s="77"/>
      <c r="BJ1377" s="77"/>
      <c r="BK1377" s="77"/>
      <c r="BL1377" s="77"/>
      <c r="BM1377" s="77"/>
      <c r="BN1377" s="77"/>
      <c r="BO1377" s="77"/>
      <c r="BP1377" s="77"/>
      <c r="BQ1377" s="77"/>
      <c r="BR1377" s="77"/>
      <c r="BS1377" s="77"/>
      <c r="BT1377" s="77"/>
      <c r="BU1377" s="77"/>
      <c r="BV1377" s="77"/>
      <c r="BW1377" s="77"/>
      <c r="BX1377" s="77"/>
      <c r="BY1377" s="77"/>
      <c r="BZ1377" s="77"/>
      <c r="CA1377" s="77"/>
      <c r="CB1377" s="77"/>
      <c r="CC1377" s="77"/>
      <c r="CD1377" s="77"/>
      <c r="CE1377" s="77"/>
      <c r="CF1377" s="77"/>
      <c r="CG1377" s="77"/>
      <c r="CH1377" s="77"/>
      <c r="CI1377" s="77"/>
      <c r="CJ1377" s="77"/>
      <c r="CK1377" s="77"/>
      <c r="CL1377" s="77"/>
      <c r="CN1377" s="78"/>
      <c r="CO1377" s="77"/>
      <c r="CP1377" s="77"/>
      <c r="CQ1377" s="77"/>
      <c r="CR1377" s="77"/>
      <c r="CS1377" s="77"/>
      <c r="CT1377" s="77"/>
      <c r="CU1377" s="77"/>
      <c r="CV1377" s="77"/>
      <c r="CW1377" s="77"/>
      <c r="CX1377" s="77"/>
      <c r="CY1377" s="77"/>
      <c r="CZ1377" s="77"/>
      <c r="DA1377" s="77"/>
      <c r="DB1377" s="77"/>
      <c r="DC1377" s="77"/>
      <c r="DD1377" s="77"/>
      <c r="DE1377" s="77"/>
      <c r="DF1377" s="77"/>
      <c r="DG1377" s="77"/>
      <c r="DH1377" s="77"/>
      <c r="DI1377" s="77"/>
      <c r="DJ1377" s="77"/>
      <c r="DK1377" s="77"/>
      <c r="DL1377" s="77"/>
    </row>
    <row r="1378" spans="1:116" x14ac:dyDescent="0.35">
      <c r="C1378" t="s">
        <v>234</v>
      </c>
      <c r="D1378" t="s">
        <v>776</v>
      </c>
      <c r="E1378" s="8" t="str">
        <f t="shared" si="1852"/>
        <v>1378 UEREV - S</v>
      </c>
      <c r="G1378" s="126" t="str">
        <f>"Unearned revenue - "&amp;G1382</f>
        <v>Unearned revenue - (Primary label)</v>
      </c>
      <c r="K1378" s="33">
        <f ca="1">SUMIF($3:$3,K$2,1378:1378)</f>
        <v>821.91780821917803</v>
      </c>
      <c r="L1378" s="33">
        <f ca="1">SUMIF($3:$3,L$2,1378:1378)</f>
        <v>0</v>
      </c>
      <c r="M1378" s="33">
        <f ca="1">SUMIF($3:$3,M$2,1378:1378)</f>
        <v>0</v>
      </c>
      <c r="N1378" s="33">
        <f ca="1">SUMIF($3:$3,N$2,1378:1378)</f>
        <v>0</v>
      </c>
      <c r="O1378" s="33">
        <f ca="1">SUMIF($3:$3,O$2,1378:1378)</f>
        <v>0</v>
      </c>
      <c r="P1378" s="33">
        <f ca="1">SUMIF($3:$3,P$2,1378:1378)</f>
        <v>0</v>
      </c>
      <c r="R1378" s="33"/>
      <c r="S1378" s="77">
        <f t="shared" ref="S1378:AX1378" ca="1" si="1853">S1376-R1376</f>
        <v>821.91780821917803</v>
      </c>
      <c r="T1378" s="77">
        <f t="shared" ca="1" si="1853"/>
        <v>0</v>
      </c>
      <c r="U1378" s="77">
        <f t="shared" ca="1" si="1853"/>
        <v>0</v>
      </c>
      <c r="V1378" s="77">
        <f t="shared" ca="1" si="1853"/>
        <v>0</v>
      </c>
      <c r="W1378" s="77">
        <f t="shared" ca="1" si="1853"/>
        <v>0</v>
      </c>
      <c r="X1378" s="77">
        <f t="shared" ca="1" si="1853"/>
        <v>0</v>
      </c>
      <c r="Y1378" s="77">
        <f t="shared" ca="1" si="1853"/>
        <v>0</v>
      </c>
      <c r="Z1378" s="77">
        <f t="shared" ca="1" si="1853"/>
        <v>0</v>
      </c>
      <c r="AA1378" s="77">
        <f t="shared" ca="1" si="1853"/>
        <v>0</v>
      </c>
      <c r="AB1378" s="77">
        <f t="shared" ca="1" si="1853"/>
        <v>0</v>
      </c>
      <c r="AC1378" s="77">
        <f t="shared" ca="1" si="1853"/>
        <v>0</v>
      </c>
      <c r="AD1378" s="77">
        <f t="shared" ca="1" si="1853"/>
        <v>0</v>
      </c>
      <c r="AE1378" s="77">
        <f t="shared" ca="1" si="1853"/>
        <v>0</v>
      </c>
      <c r="AF1378" s="77">
        <f t="shared" ca="1" si="1853"/>
        <v>0</v>
      </c>
      <c r="AG1378" s="77">
        <f t="shared" ca="1" si="1853"/>
        <v>0</v>
      </c>
      <c r="AH1378" s="77">
        <f t="shared" ca="1" si="1853"/>
        <v>0</v>
      </c>
      <c r="AI1378" s="77">
        <f t="shared" ca="1" si="1853"/>
        <v>0</v>
      </c>
      <c r="AJ1378" s="77">
        <f t="shared" ca="1" si="1853"/>
        <v>0</v>
      </c>
      <c r="AK1378" s="77">
        <f t="shared" ca="1" si="1853"/>
        <v>0</v>
      </c>
      <c r="AL1378" s="77">
        <f t="shared" ca="1" si="1853"/>
        <v>0</v>
      </c>
      <c r="AM1378" s="77">
        <f t="shared" ca="1" si="1853"/>
        <v>0</v>
      </c>
      <c r="AN1378" s="77">
        <f t="shared" ca="1" si="1853"/>
        <v>0</v>
      </c>
      <c r="AO1378" s="77">
        <f t="shared" ca="1" si="1853"/>
        <v>0</v>
      </c>
      <c r="AP1378" s="77">
        <f t="shared" ca="1" si="1853"/>
        <v>0</v>
      </c>
      <c r="AQ1378" s="77">
        <f t="shared" ca="1" si="1853"/>
        <v>0</v>
      </c>
      <c r="AR1378" s="77">
        <f t="shared" ca="1" si="1853"/>
        <v>0</v>
      </c>
      <c r="AS1378" s="77">
        <f t="shared" ca="1" si="1853"/>
        <v>0</v>
      </c>
      <c r="AT1378" s="77">
        <f t="shared" ca="1" si="1853"/>
        <v>0</v>
      </c>
      <c r="AU1378" s="77">
        <f t="shared" ca="1" si="1853"/>
        <v>0</v>
      </c>
      <c r="AV1378" s="77">
        <f t="shared" ca="1" si="1853"/>
        <v>0</v>
      </c>
      <c r="AW1378" s="77">
        <f t="shared" ca="1" si="1853"/>
        <v>0</v>
      </c>
      <c r="AX1378" s="77">
        <f t="shared" ca="1" si="1853"/>
        <v>0</v>
      </c>
      <c r="AY1378" s="77">
        <f t="shared" ref="AY1378:CD1378" ca="1" si="1854">AY1376-AX1376</f>
        <v>0</v>
      </c>
      <c r="AZ1378" s="77">
        <f t="shared" ca="1" si="1854"/>
        <v>0</v>
      </c>
      <c r="BA1378" s="77">
        <f t="shared" ca="1" si="1854"/>
        <v>0</v>
      </c>
      <c r="BB1378" s="77">
        <f t="shared" ca="1" si="1854"/>
        <v>0</v>
      </c>
      <c r="BC1378" s="77">
        <f t="shared" ca="1" si="1854"/>
        <v>0</v>
      </c>
      <c r="BD1378" s="77">
        <f t="shared" ca="1" si="1854"/>
        <v>0</v>
      </c>
      <c r="BE1378" s="77">
        <f t="shared" ca="1" si="1854"/>
        <v>0</v>
      </c>
      <c r="BF1378" s="77">
        <f t="shared" ca="1" si="1854"/>
        <v>0</v>
      </c>
      <c r="BG1378" s="77">
        <f t="shared" ca="1" si="1854"/>
        <v>0</v>
      </c>
      <c r="BH1378" s="77">
        <f t="shared" ca="1" si="1854"/>
        <v>0</v>
      </c>
      <c r="BI1378" s="77">
        <f t="shared" ca="1" si="1854"/>
        <v>0</v>
      </c>
      <c r="BJ1378" s="77">
        <f t="shared" ca="1" si="1854"/>
        <v>0</v>
      </c>
      <c r="BK1378" s="77">
        <f t="shared" ca="1" si="1854"/>
        <v>0</v>
      </c>
      <c r="BL1378" s="77">
        <f t="shared" ca="1" si="1854"/>
        <v>0</v>
      </c>
      <c r="BM1378" s="77">
        <f t="shared" ca="1" si="1854"/>
        <v>0</v>
      </c>
      <c r="BN1378" s="77">
        <f t="shared" ca="1" si="1854"/>
        <v>0</v>
      </c>
      <c r="BO1378" s="77">
        <f t="shared" ca="1" si="1854"/>
        <v>0</v>
      </c>
      <c r="BP1378" s="77">
        <f t="shared" ca="1" si="1854"/>
        <v>0</v>
      </c>
      <c r="BQ1378" s="77">
        <f t="shared" ca="1" si="1854"/>
        <v>0</v>
      </c>
      <c r="BR1378" s="77">
        <f t="shared" ca="1" si="1854"/>
        <v>0</v>
      </c>
      <c r="BS1378" s="77">
        <f t="shared" ca="1" si="1854"/>
        <v>0</v>
      </c>
      <c r="BT1378" s="77">
        <f t="shared" ca="1" si="1854"/>
        <v>0</v>
      </c>
      <c r="BU1378" s="77">
        <f t="shared" ca="1" si="1854"/>
        <v>0</v>
      </c>
      <c r="BV1378" s="77">
        <f t="shared" ca="1" si="1854"/>
        <v>0</v>
      </c>
      <c r="BW1378" s="77">
        <f t="shared" ca="1" si="1854"/>
        <v>0</v>
      </c>
      <c r="BX1378" s="77">
        <f t="shared" ca="1" si="1854"/>
        <v>0</v>
      </c>
      <c r="BY1378" s="77">
        <f t="shared" ca="1" si="1854"/>
        <v>0</v>
      </c>
      <c r="BZ1378" s="77">
        <f t="shared" ca="1" si="1854"/>
        <v>0</v>
      </c>
      <c r="CA1378" s="77">
        <f t="shared" ca="1" si="1854"/>
        <v>0</v>
      </c>
      <c r="CB1378" s="77">
        <f t="shared" ca="1" si="1854"/>
        <v>0</v>
      </c>
      <c r="CC1378" s="77">
        <f t="shared" ca="1" si="1854"/>
        <v>0</v>
      </c>
      <c r="CD1378" s="77">
        <f t="shared" ca="1" si="1854"/>
        <v>0</v>
      </c>
      <c r="CE1378" s="77">
        <f t="shared" ref="CE1378:CL1378" ca="1" si="1855">CE1376-CD1376</f>
        <v>0</v>
      </c>
      <c r="CF1378" s="77">
        <f t="shared" ca="1" si="1855"/>
        <v>0</v>
      </c>
      <c r="CG1378" s="77">
        <f t="shared" ca="1" si="1855"/>
        <v>0</v>
      </c>
      <c r="CH1378" s="77">
        <f t="shared" ca="1" si="1855"/>
        <v>0</v>
      </c>
      <c r="CI1378" s="77">
        <f t="shared" ca="1" si="1855"/>
        <v>0</v>
      </c>
      <c r="CJ1378" s="77">
        <f t="shared" ca="1" si="1855"/>
        <v>0</v>
      </c>
      <c r="CK1378" s="77">
        <f t="shared" ca="1" si="1855"/>
        <v>0</v>
      </c>
      <c r="CL1378" s="77">
        <f t="shared" ca="1" si="1855"/>
        <v>0</v>
      </c>
      <c r="CO1378" s="77" t="e">
        <f t="shared" ref="CO1378:DL1378" ca="1" si="1856">CO1376-CN1376</f>
        <v>#N/A</v>
      </c>
      <c r="CP1378" s="77" t="e">
        <f t="shared" ca="1" si="1856"/>
        <v>#N/A</v>
      </c>
      <c r="CQ1378" s="77" t="e">
        <f t="shared" ca="1" si="1856"/>
        <v>#N/A</v>
      </c>
      <c r="CR1378" s="77" t="e">
        <f t="shared" ca="1" si="1856"/>
        <v>#N/A</v>
      </c>
      <c r="CS1378" s="77" t="e">
        <f t="shared" ca="1" si="1856"/>
        <v>#N/A</v>
      </c>
      <c r="CT1378" s="77" t="e">
        <f t="shared" ca="1" si="1856"/>
        <v>#N/A</v>
      </c>
      <c r="CU1378" s="77" t="e">
        <f t="shared" ca="1" si="1856"/>
        <v>#N/A</v>
      </c>
      <c r="CV1378" s="77" t="e">
        <f t="shared" ca="1" si="1856"/>
        <v>#N/A</v>
      </c>
      <c r="CW1378" s="77" t="e">
        <f t="shared" ca="1" si="1856"/>
        <v>#N/A</v>
      </c>
      <c r="CX1378" s="77" t="e">
        <f t="shared" ca="1" si="1856"/>
        <v>#N/A</v>
      </c>
      <c r="CY1378" s="77" t="e">
        <f t="shared" ca="1" si="1856"/>
        <v>#N/A</v>
      </c>
      <c r="CZ1378" s="77" t="e">
        <f t="shared" ca="1" si="1856"/>
        <v>#N/A</v>
      </c>
      <c r="DA1378" s="77" t="e">
        <f t="shared" ca="1" si="1856"/>
        <v>#N/A</v>
      </c>
      <c r="DB1378" s="77" t="e">
        <f t="shared" ca="1" si="1856"/>
        <v>#N/A</v>
      </c>
      <c r="DC1378" s="77" t="e">
        <f t="shared" ca="1" si="1856"/>
        <v>#N/A</v>
      </c>
      <c r="DD1378" s="77" t="e">
        <f t="shared" ca="1" si="1856"/>
        <v>#N/A</v>
      </c>
      <c r="DE1378" s="77" t="e">
        <f t="shared" ca="1" si="1856"/>
        <v>#N/A</v>
      </c>
      <c r="DF1378" s="77" t="e">
        <f t="shared" ca="1" si="1856"/>
        <v>#N/A</v>
      </c>
      <c r="DG1378" s="77" t="e">
        <f t="shared" ca="1" si="1856"/>
        <v>#N/A</v>
      </c>
      <c r="DH1378" s="77" t="e">
        <f t="shared" ca="1" si="1856"/>
        <v>#N/A</v>
      </c>
      <c r="DI1378" s="77" t="e">
        <f t="shared" ca="1" si="1856"/>
        <v>#N/A</v>
      </c>
      <c r="DJ1378" s="77" t="e">
        <f t="shared" ca="1" si="1856"/>
        <v>#N/A</v>
      </c>
      <c r="DK1378" s="77" t="e">
        <f t="shared" ca="1" si="1856"/>
        <v>#N/A</v>
      </c>
      <c r="DL1378" s="77" t="e">
        <f t="shared" ca="1" si="1856"/>
        <v>#N/A</v>
      </c>
    </row>
    <row r="1379" spans="1:116" x14ac:dyDescent="0.35">
      <c r="B1379" t="s">
        <v>244</v>
      </c>
      <c r="D1379" t="s">
        <v>776</v>
      </c>
      <c r="E1379" s="8" t="str">
        <f t="shared" si="1852"/>
        <v>1379 UEREV - S</v>
      </c>
      <c r="G1379" s="9"/>
      <c r="K1379" s="53"/>
      <c r="L1379" s="53"/>
      <c r="M1379" s="53"/>
      <c r="N1379" s="53"/>
      <c r="O1379" s="53"/>
      <c r="P1379" s="53"/>
      <c r="R1379" s="24"/>
      <c r="S1379" s="80"/>
      <c r="T1379" s="80"/>
      <c r="U1379" s="80"/>
      <c r="V1379" s="80"/>
      <c r="W1379" s="80"/>
      <c r="X1379" s="80"/>
      <c r="Y1379" s="80"/>
      <c r="Z1379" s="80"/>
      <c r="AA1379" s="80"/>
      <c r="AB1379" s="80"/>
      <c r="AC1379" s="80"/>
      <c r="AD1379" s="80"/>
      <c r="AE1379" s="80"/>
      <c r="AF1379" s="80"/>
      <c r="AG1379" s="80"/>
      <c r="AH1379" s="80"/>
      <c r="AI1379" s="80"/>
      <c r="AJ1379" s="80"/>
      <c r="AK1379" s="80"/>
      <c r="AL1379" s="80"/>
      <c r="AM1379" s="80"/>
      <c r="AN1379" s="80"/>
      <c r="AO1379" s="80"/>
      <c r="AP1379" s="80"/>
      <c r="AQ1379" s="80"/>
      <c r="AR1379" s="80"/>
      <c r="AS1379" s="80"/>
      <c r="AT1379" s="80"/>
      <c r="AU1379" s="80"/>
      <c r="AV1379" s="80"/>
      <c r="AW1379" s="80"/>
      <c r="AX1379" s="80"/>
      <c r="AY1379" s="80"/>
      <c r="AZ1379" s="80"/>
      <c r="BA1379" s="80"/>
      <c r="BB1379" s="80"/>
      <c r="BC1379" s="80"/>
      <c r="BD1379" s="80"/>
      <c r="BE1379" s="80"/>
      <c r="BF1379" s="80"/>
      <c r="BG1379" s="80"/>
      <c r="BH1379" s="80"/>
      <c r="BI1379" s="80"/>
      <c r="BJ1379" s="80"/>
      <c r="BK1379" s="80"/>
      <c r="BL1379" s="80"/>
      <c r="BM1379" s="80"/>
      <c r="BN1379" s="80"/>
      <c r="BO1379" s="80"/>
      <c r="BP1379" s="80"/>
      <c r="BQ1379" s="80"/>
      <c r="BR1379" s="80"/>
      <c r="BS1379" s="80"/>
      <c r="BT1379" s="80"/>
      <c r="BU1379" s="80"/>
      <c r="BV1379" s="80"/>
      <c r="BW1379" s="80"/>
      <c r="BX1379" s="80"/>
      <c r="BY1379" s="80"/>
      <c r="BZ1379" s="80"/>
      <c r="CA1379" s="80"/>
      <c r="CB1379" s="80"/>
      <c r="CC1379" s="80"/>
      <c r="CD1379" s="80"/>
      <c r="CE1379" s="80"/>
      <c r="CF1379" s="80"/>
      <c r="CG1379" s="80"/>
      <c r="CH1379" s="80"/>
      <c r="CI1379" s="80"/>
      <c r="CJ1379" s="80"/>
      <c r="CK1379" s="80"/>
      <c r="CL1379" s="80"/>
      <c r="CO1379" s="80"/>
      <c r="CP1379" s="80"/>
      <c r="CQ1379" s="80"/>
      <c r="CR1379" s="80"/>
      <c r="CS1379" s="80"/>
      <c r="CT1379" s="80"/>
      <c r="CU1379" s="80"/>
      <c r="CV1379" s="80"/>
      <c r="CW1379" s="80"/>
      <c r="CX1379" s="80"/>
      <c r="CY1379" s="80"/>
      <c r="CZ1379" s="80"/>
      <c r="DA1379" s="80"/>
      <c r="DB1379" s="80"/>
      <c r="DC1379" s="80"/>
      <c r="DD1379" s="80"/>
      <c r="DE1379" s="80"/>
      <c r="DF1379" s="80"/>
      <c r="DG1379" s="80"/>
      <c r="DH1379" s="80"/>
      <c r="DI1379" s="80"/>
      <c r="DJ1379" s="80"/>
      <c r="DK1379" s="80"/>
      <c r="DL1379" s="80"/>
    </row>
    <row r="1380" spans="1:116" x14ac:dyDescent="0.35">
      <c r="B1380" t="s">
        <v>332</v>
      </c>
      <c r="D1380" t="s">
        <v>776</v>
      </c>
      <c r="E1380" s="8" t="str">
        <f>ROW()&amp;" "&amp;D1380</f>
        <v>1380 UEREV - S</v>
      </c>
      <c r="G1380" s="126" t="str">
        <f>"Change in "&amp;G1378</f>
        <v>Change in Unearned revenue - (Primary label)</v>
      </c>
      <c r="S1380" s="72"/>
      <c r="T1380" s="72"/>
      <c r="U1380" s="72"/>
      <c r="V1380" s="72"/>
      <c r="W1380" s="72"/>
      <c r="X1380" s="72"/>
      <c r="Y1380" s="72"/>
      <c r="Z1380" s="72"/>
      <c r="AA1380" s="72"/>
      <c r="AB1380" s="72"/>
      <c r="AC1380" s="72"/>
      <c r="AD1380" s="72"/>
      <c r="AE1380" s="72"/>
      <c r="AF1380" s="72"/>
      <c r="AG1380" s="72"/>
      <c r="AH1380" s="72"/>
      <c r="AI1380" s="72"/>
      <c r="AJ1380" s="72"/>
      <c r="AK1380" s="72"/>
      <c r="AL1380" s="72"/>
      <c r="AM1380" s="72"/>
      <c r="AN1380" s="72"/>
      <c r="AO1380" s="72"/>
      <c r="AP1380" s="72"/>
      <c r="AQ1380" s="72"/>
      <c r="AR1380" s="72"/>
      <c r="AS1380" s="72"/>
      <c r="AT1380" s="72"/>
      <c r="AU1380" s="72"/>
      <c r="AV1380" s="72"/>
      <c r="AW1380" s="72"/>
      <c r="AX1380" s="72"/>
      <c r="AY1380" s="72"/>
      <c r="AZ1380" s="72"/>
      <c r="BA1380" s="72"/>
      <c r="BB1380" s="72"/>
      <c r="BC1380" s="72"/>
      <c r="BD1380" s="72"/>
      <c r="BE1380" s="72"/>
      <c r="BF1380" s="72"/>
      <c r="BG1380" s="72"/>
      <c r="BH1380" s="72"/>
      <c r="BI1380" s="72"/>
      <c r="BJ1380" s="72"/>
      <c r="BK1380" s="72"/>
      <c r="BL1380" s="72"/>
      <c r="BM1380" s="72"/>
      <c r="BN1380" s="72"/>
      <c r="BO1380" s="72"/>
      <c r="BP1380" s="72"/>
      <c r="BQ1380" s="72"/>
      <c r="BR1380" s="72"/>
      <c r="BS1380" s="72"/>
      <c r="BT1380" s="72"/>
      <c r="BU1380" s="72"/>
      <c r="BV1380" s="72"/>
      <c r="BW1380" s="72"/>
      <c r="BX1380" s="72"/>
      <c r="BY1380" s="72"/>
      <c r="BZ1380" s="72"/>
      <c r="CA1380" s="72"/>
      <c r="CB1380" s="72"/>
      <c r="CC1380" s="72"/>
      <c r="CD1380" s="72"/>
      <c r="CE1380" s="72"/>
      <c r="CF1380" s="72"/>
      <c r="CG1380" s="72"/>
      <c r="CH1380" s="72"/>
      <c r="CI1380" s="72"/>
      <c r="CJ1380" s="72"/>
      <c r="CK1380" s="72"/>
      <c r="CL1380" s="72"/>
      <c r="CO1380" s="72"/>
      <c r="CP1380" s="72"/>
      <c r="CQ1380" s="72"/>
      <c r="CR1380" s="72"/>
      <c r="CS1380" s="72"/>
      <c r="CT1380" s="72"/>
      <c r="CU1380" s="72"/>
      <c r="CV1380" s="72"/>
      <c r="CW1380" s="72"/>
      <c r="CX1380" s="72"/>
      <c r="CY1380" s="72"/>
      <c r="CZ1380" s="72"/>
      <c r="DA1380" s="72"/>
      <c r="DB1380" s="72"/>
      <c r="DC1380" s="72"/>
      <c r="DD1380" s="72"/>
      <c r="DE1380" s="72"/>
      <c r="DF1380" s="72"/>
      <c r="DG1380" s="72"/>
      <c r="DH1380" s="72"/>
      <c r="DI1380" s="72"/>
      <c r="DJ1380" s="72"/>
      <c r="DK1380" s="72"/>
      <c r="DL1380" s="72"/>
    </row>
    <row r="1381" spans="1:116" x14ac:dyDescent="0.35">
      <c r="B1381" t="s">
        <v>332</v>
      </c>
      <c r="D1381" t="s">
        <v>776</v>
      </c>
      <c r="E1381" s="8" t="str">
        <f>ROW()&amp;" "&amp;D1381</f>
        <v>1381 UEREV - S</v>
      </c>
      <c r="S1381" s="72"/>
      <c r="T1381" s="72"/>
      <c r="U1381" s="72"/>
      <c r="V1381" s="72"/>
      <c r="W1381" s="72"/>
      <c r="X1381" s="72"/>
      <c r="Y1381" s="72"/>
      <c r="Z1381" s="72"/>
      <c r="AA1381" s="72"/>
      <c r="AB1381" s="72"/>
      <c r="AC1381" s="72"/>
      <c r="AD1381" s="72"/>
      <c r="AE1381" s="72"/>
      <c r="AF1381" s="72"/>
      <c r="AG1381" s="72"/>
      <c r="AH1381" s="72"/>
      <c r="AI1381" s="72"/>
      <c r="AJ1381" s="72"/>
      <c r="AK1381" s="72"/>
      <c r="AL1381" s="72"/>
      <c r="AM1381" s="72"/>
      <c r="AN1381" s="72"/>
      <c r="AO1381" s="72"/>
      <c r="AP1381" s="72"/>
      <c r="AQ1381" s="72"/>
      <c r="AR1381" s="72"/>
      <c r="AS1381" s="72"/>
      <c r="AT1381" s="72"/>
      <c r="AU1381" s="72"/>
      <c r="AV1381" s="72"/>
      <c r="AW1381" s="72"/>
      <c r="AX1381" s="72"/>
      <c r="AY1381" s="72"/>
      <c r="AZ1381" s="72"/>
      <c r="BA1381" s="72"/>
      <c r="BB1381" s="72"/>
      <c r="BC1381" s="72"/>
      <c r="BD1381" s="72"/>
      <c r="BE1381" s="72"/>
      <c r="BF1381" s="72"/>
      <c r="BG1381" s="72"/>
      <c r="BH1381" s="72"/>
      <c r="BI1381" s="72"/>
      <c r="BJ1381" s="72"/>
      <c r="BK1381" s="72"/>
      <c r="BL1381" s="72"/>
      <c r="BM1381" s="72"/>
      <c r="BN1381" s="72"/>
      <c r="BO1381" s="72"/>
      <c r="BP1381" s="72"/>
      <c r="BQ1381" s="72"/>
      <c r="BR1381" s="72"/>
      <c r="BS1381" s="72"/>
      <c r="BT1381" s="72"/>
      <c r="BU1381" s="72"/>
      <c r="BV1381" s="72"/>
      <c r="BW1381" s="72"/>
      <c r="BX1381" s="72"/>
      <c r="BY1381" s="72"/>
      <c r="BZ1381" s="72"/>
      <c r="CA1381" s="72"/>
      <c r="CB1381" s="72"/>
      <c r="CC1381" s="72"/>
      <c r="CD1381" s="72"/>
      <c r="CE1381" s="72"/>
      <c r="CF1381" s="72"/>
      <c r="CG1381" s="72"/>
      <c r="CH1381" s="72"/>
      <c r="CI1381" s="72"/>
      <c r="CJ1381" s="72"/>
      <c r="CK1381" s="72"/>
      <c r="CL1381" s="72"/>
      <c r="CO1381" s="72"/>
      <c r="CP1381" s="72"/>
      <c r="CQ1381" s="72"/>
      <c r="CR1381" s="72"/>
      <c r="CS1381" s="72"/>
      <c r="CT1381" s="72"/>
      <c r="CU1381" s="72"/>
      <c r="CV1381" s="72"/>
      <c r="CW1381" s="72"/>
      <c r="CX1381" s="72"/>
      <c r="CY1381" s="72"/>
      <c r="CZ1381" s="72"/>
      <c r="DA1381" s="72"/>
      <c r="DB1381" s="72"/>
      <c r="DC1381" s="72"/>
      <c r="DD1381" s="72"/>
      <c r="DE1381" s="72"/>
      <c r="DF1381" s="72"/>
      <c r="DG1381" s="72"/>
      <c r="DH1381" s="72"/>
      <c r="DI1381" s="72"/>
      <c r="DJ1381" s="72"/>
      <c r="DK1381" s="72"/>
      <c r="DL1381" s="72"/>
    </row>
    <row r="1382" spans="1:116" x14ac:dyDescent="0.35">
      <c r="B1382" t="s">
        <v>332</v>
      </c>
      <c r="D1382" t="s">
        <v>776</v>
      </c>
      <c r="E1382" s="8" t="str">
        <f t="shared" si="1852"/>
        <v>1382 UEREV - S</v>
      </c>
      <c r="G1382" s="8" t="str">
        <f>G1367</f>
        <v>(Primary label)</v>
      </c>
      <c r="S1382" s="76" t="str">
        <f t="shared" ref="S1382:AX1382" si="1857">S1367</f>
        <v>S$16</v>
      </c>
      <c r="T1382" s="76" t="str">
        <f t="shared" si="1857"/>
        <v>T$16</v>
      </c>
      <c r="U1382" s="76" t="str">
        <f t="shared" si="1857"/>
        <v>U$16</v>
      </c>
      <c r="V1382" s="76" t="str">
        <f t="shared" si="1857"/>
        <v>V$16</v>
      </c>
      <c r="W1382" s="76" t="str">
        <f t="shared" si="1857"/>
        <v>W$16</v>
      </c>
      <c r="X1382" s="76" t="str">
        <f t="shared" si="1857"/>
        <v>X$16</v>
      </c>
      <c r="Y1382" s="76" t="str">
        <f t="shared" si="1857"/>
        <v>Y$16</v>
      </c>
      <c r="Z1382" s="76" t="str">
        <f t="shared" si="1857"/>
        <v>Z$16</v>
      </c>
      <c r="AA1382" s="76" t="str">
        <f t="shared" si="1857"/>
        <v>AA$16</v>
      </c>
      <c r="AB1382" s="76" t="str">
        <f t="shared" si="1857"/>
        <v>AB$16</v>
      </c>
      <c r="AC1382" s="76" t="str">
        <f t="shared" si="1857"/>
        <v>AC$16</v>
      </c>
      <c r="AD1382" s="76" t="str">
        <f t="shared" si="1857"/>
        <v>AD$16</v>
      </c>
      <c r="AE1382" s="76" t="str">
        <f t="shared" si="1857"/>
        <v>AE$16</v>
      </c>
      <c r="AF1382" s="76" t="str">
        <f t="shared" si="1857"/>
        <v>AF$16</v>
      </c>
      <c r="AG1382" s="76" t="str">
        <f t="shared" si="1857"/>
        <v>AG$16</v>
      </c>
      <c r="AH1382" s="76" t="str">
        <f t="shared" si="1857"/>
        <v>AH$16</v>
      </c>
      <c r="AI1382" s="76" t="str">
        <f t="shared" si="1857"/>
        <v>AI$16</v>
      </c>
      <c r="AJ1382" s="76" t="str">
        <f t="shared" si="1857"/>
        <v>AJ$16</v>
      </c>
      <c r="AK1382" s="76" t="str">
        <f t="shared" si="1857"/>
        <v>AK$16</v>
      </c>
      <c r="AL1382" s="76" t="str">
        <f t="shared" si="1857"/>
        <v>AL$16</v>
      </c>
      <c r="AM1382" s="76" t="str">
        <f t="shared" si="1857"/>
        <v>AM$16</v>
      </c>
      <c r="AN1382" s="76" t="str">
        <f t="shared" si="1857"/>
        <v>AN$16</v>
      </c>
      <c r="AO1382" s="76" t="str">
        <f t="shared" si="1857"/>
        <v>AO$16</v>
      </c>
      <c r="AP1382" s="76" t="str">
        <f t="shared" si="1857"/>
        <v>AP$16</v>
      </c>
      <c r="AQ1382" s="76" t="str">
        <f t="shared" si="1857"/>
        <v>AQ$16</v>
      </c>
      <c r="AR1382" s="76" t="str">
        <f t="shared" si="1857"/>
        <v>AR$16</v>
      </c>
      <c r="AS1382" s="76" t="str">
        <f t="shared" si="1857"/>
        <v>AS$16</v>
      </c>
      <c r="AT1382" s="76" t="str">
        <f t="shared" si="1857"/>
        <v>AT$16</v>
      </c>
      <c r="AU1382" s="76" t="str">
        <f t="shared" si="1857"/>
        <v>AU$16</v>
      </c>
      <c r="AV1382" s="76" t="str">
        <f t="shared" si="1857"/>
        <v>AV$16</v>
      </c>
      <c r="AW1382" s="76" t="str">
        <f t="shared" si="1857"/>
        <v>AW$16</v>
      </c>
      <c r="AX1382" s="76" t="str">
        <f t="shared" si="1857"/>
        <v>AX$16</v>
      </c>
      <c r="AY1382" s="76" t="str">
        <f t="shared" ref="AY1382:CD1382" si="1858">AY1367</f>
        <v>AY$16</v>
      </c>
      <c r="AZ1382" s="76" t="str">
        <f t="shared" si="1858"/>
        <v>AZ$16</v>
      </c>
      <c r="BA1382" s="76" t="str">
        <f t="shared" si="1858"/>
        <v>BA$16</v>
      </c>
      <c r="BB1382" s="76" t="str">
        <f t="shared" si="1858"/>
        <v>BB$16</v>
      </c>
      <c r="BC1382" s="76" t="str">
        <f t="shared" si="1858"/>
        <v>BC$16</v>
      </c>
      <c r="BD1382" s="76" t="str">
        <f t="shared" si="1858"/>
        <v>BD$16</v>
      </c>
      <c r="BE1382" s="76" t="str">
        <f t="shared" si="1858"/>
        <v>BE$16</v>
      </c>
      <c r="BF1382" s="76" t="str">
        <f t="shared" si="1858"/>
        <v>BF$16</v>
      </c>
      <c r="BG1382" s="76" t="str">
        <f t="shared" si="1858"/>
        <v>BG$16</v>
      </c>
      <c r="BH1382" s="76" t="str">
        <f t="shared" si="1858"/>
        <v>BH$16</v>
      </c>
      <c r="BI1382" s="76" t="str">
        <f t="shared" si="1858"/>
        <v>BI$16</v>
      </c>
      <c r="BJ1382" s="76" t="str">
        <f t="shared" si="1858"/>
        <v>BJ$16</v>
      </c>
      <c r="BK1382" s="76" t="str">
        <f t="shared" si="1858"/>
        <v>BK$16</v>
      </c>
      <c r="BL1382" s="76" t="str">
        <f t="shared" si="1858"/>
        <v>BL$16</v>
      </c>
      <c r="BM1382" s="76" t="str">
        <f t="shared" si="1858"/>
        <v>BM$16</v>
      </c>
      <c r="BN1382" s="76" t="str">
        <f t="shared" si="1858"/>
        <v>BN$16</v>
      </c>
      <c r="BO1382" s="76" t="str">
        <f t="shared" si="1858"/>
        <v>BO$16</v>
      </c>
      <c r="BP1382" s="76" t="str">
        <f t="shared" si="1858"/>
        <v>BP$16</v>
      </c>
      <c r="BQ1382" s="76" t="str">
        <f t="shared" si="1858"/>
        <v>BQ$16</v>
      </c>
      <c r="BR1382" s="76" t="str">
        <f t="shared" si="1858"/>
        <v>BR$16</v>
      </c>
      <c r="BS1382" s="76" t="str">
        <f t="shared" si="1858"/>
        <v>BS$16</v>
      </c>
      <c r="BT1382" s="76" t="str">
        <f t="shared" si="1858"/>
        <v>BT$16</v>
      </c>
      <c r="BU1382" s="76" t="str">
        <f t="shared" si="1858"/>
        <v>BU$16</v>
      </c>
      <c r="BV1382" s="76" t="str">
        <f t="shared" si="1858"/>
        <v>BV$16</v>
      </c>
      <c r="BW1382" s="76" t="str">
        <f t="shared" si="1858"/>
        <v>BW$16</v>
      </c>
      <c r="BX1382" s="76" t="str">
        <f t="shared" si="1858"/>
        <v>BX$16</v>
      </c>
      <c r="BY1382" s="76" t="str">
        <f t="shared" si="1858"/>
        <v>BY$16</v>
      </c>
      <c r="BZ1382" s="76" t="str">
        <f t="shared" si="1858"/>
        <v>BZ$16</v>
      </c>
      <c r="CA1382" s="76" t="str">
        <f t="shared" si="1858"/>
        <v>CA$16</v>
      </c>
      <c r="CB1382" s="76" t="str">
        <f t="shared" si="1858"/>
        <v>CB$16</v>
      </c>
      <c r="CC1382" s="76" t="str">
        <f t="shared" si="1858"/>
        <v>CC$16</v>
      </c>
      <c r="CD1382" s="76" t="str">
        <f t="shared" si="1858"/>
        <v>CD$16</v>
      </c>
      <c r="CE1382" s="76" t="str">
        <f t="shared" ref="CE1382:CL1382" si="1859">CE1367</f>
        <v>CE$16</v>
      </c>
      <c r="CF1382" s="76" t="str">
        <f t="shared" si="1859"/>
        <v>CF$16</v>
      </c>
      <c r="CG1382" s="76" t="str">
        <f t="shared" si="1859"/>
        <v>CG$16</v>
      </c>
      <c r="CH1382" s="76" t="str">
        <f t="shared" si="1859"/>
        <v>CH$16</v>
      </c>
      <c r="CI1382" s="76" t="str">
        <f t="shared" si="1859"/>
        <v>CI$16</v>
      </c>
      <c r="CJ1382" s="76" t="str">
        <f t="shared" si="1859"/>
        <v>CJ$16</v>
      </c>
      <c r="CK1382" s="76" t="str">
        <f t="shared" si="1859"/>
        <v>CK$16</v>
      </c>
      <c r="CL1382" s="76" t="str">
        <f t="shared" si="1859"/>
        <v>CL$16</v>
      </c>
      <c r="CO1382" s="76" t="str">
        <f t="shared" ref="CO1382:DK1382" si="1860">CO1367</f>
        <v>CO$16</v>
      </c>
      <c r="CP1382" s="76" t="str">
        <f t="shared" si="1860"/>
        <v>CP$16</v>
      </c>
      <c r="CQ1382" s="76" t="str">
        <f t="shared" si="1860"/>
        <v>CQ$16</v>
      </c>
      <c r="CR1382" s="76" t="str">
        <f t="shared" si="1860"/>
        <v>CR$16</v>
      </c>
      <c r="CS1382" s="76" t="str">
        <f t="shared" si="1860"/>
        <v>CS$16</v>
      </c>
      <c r="CT1382" s="76" t="str">
        <f t="shared" si="1860"/>
        <v>CT$16</v>
      </c>
      <c r="CU1382" s="76" t="str">
        <f t="shared" si="1860"/>
        <v>CU$16</v>
      </c>
      <c r="CV1382" s="76" t="str">
        <f t="shared" si="1860"/>
        <v>CV$16</v>
      </c>
      <c r="CW1382" s="76" t="str">
        <f t="shared" si="1860"/>
        <v>CW$16</v>
      </c>
      <c r="CX1382" s="76" t="str">
        <f t="shared" si="1860"/>
        <v>CX$16</v>
      </c>
      <c r="CY1382" s="76" t="str">
        <f t="shared" si="1860"/>
        <v>CY$16</v>
      </c>
      <c r="CZ1382" s="76" t="str">
        <f t="shared" si="1860"/>
        <v>CZ$16</v>
      </c>
      <c r="DA1382" s="76" t="str">
        <f t="shared" si="1860"/>
        <v>DA$16</v>
      </c>
      <c r="DB1382" s="76" t="str">
        <f t="shared" si="1860"/>
        <v>DB$16</v>
      </c>
      <c r="DC1382" s="76" t="str">
        <f t="shared" si="1860"/>
        <v>DC$16</v>
      </c>
      <c r="DD1382" s="76" t="str">
        <f t="shared" si="1860"/>
        <v>DD$16</v>
      </c>
      <c r="DE1382" s="76" t="str">
        <f t="shared" si="1860"/>
        <v>DE$16</v>
      </c>
      <c r="DF1382" s="76" t="str">
        <f t="shared" si="1860"/>
        <v>DF$16</v>
      </c>
      <c r="DG1382" s="76" t="str">
        <f t="shared" si="1860"/>
        <v>DG$16</v>
      </c>
      <c r="DH1382" s="76" t="str">
        <f t="shared" si="1860"/>
        <v>DH$16</v>
      </c>
      <c r="DI1382" s="76" t="str">
        <f t="shared" si="1860"/>
        <v>DI$16</v>
      </c>
      <c r="DJ1382" s="76" t="str">
        <f t="shared" si="1860"/>
        <v>DJ$16</v>
      </c>
      <c r="DK1382" s="76" t="str">
        <f t="shared" si="1860"/>
        <v>DK$16</v>
      </c>
      <c r="DL1382" s="76" t="str">
        <f t="shared" ref="DL1382" si="1861">DL1367</f>
        <v>DL$16</v>
      </c>
    </row>
    <row r="1383" spans="1:116" x14ac:dyDescent="0.35">
      <c r="B1383" t="s">
        <v>332</v>
      </c>
      <c r="D1383" t="s">
        <v>776</v>
      </c>
      <c r="E1383" s="8" t="str">
        <f t="shared" si="1852"/>
        <v>1383 UEREV - S</v>
      </c>
      <c r="G1383" s="8" t="str">
        <f>G1368</f>
        <v>primary unit</v>
      </c>
      <c r="H1383" s="12"/>
      <c r="I1383" s="60"/>
      <c r="J1383" s="60"/>
      <c r="K1383" s="34"/>
      <c r="L1383" s="34"/>
      <c r="M1383" s="34"/>
      <c r="N1383" s="34"/>
      <c r="O1383" s="34"/>
      <c r="P1383" s="34"/>
      <c r="R1383" s="15"/>
      <c r="S1383" s="76" t="str">
        <f t="shared" ref="S1383:AX1383" si="1862">S1368</f>
        <v>S$17</v>
      </c>
      <c r="T1383" s="76" t="str">
        <f t="shared" si="1862"/>
        <v>T$17</v>
      </c>
      <c r="U1383" s="76" t="str">
        <f t="shared" si="1862"/>
        <v>U$17</v>
      </c>
      <c r="V1383" s="76" t="str">
        <f t="shared" si="1862"/>
        <v>V$17</v>
      </c>
      <c r="W1383" s="76" t="str">
        <f t="shared" si="1862"/>
        <v>W$17</v>
      </c>
      <c r="X1383" s="76" t="str">
        <f t="shared" si="1862"/>
        <v>X$17</v>
      </c>
      <c r="Y1383" s="76" t="str">
        <f t="shared" si="1862"/>
        <v>Y$17</v>
      </c>
      <c r="Z1383" s="76" t="str">
        <f t="shared" si="1862"/>
        <v>Z$17</v>
      </c>
      <c r="AA1383" s="76" t="str">
        <f t="shared" si="1862"/>
        <v>AA$17</v>
      </c>
      <c r="AB1383" s="76" t="str">
        <f t="shared" si="1862"/>
        <v>AB$17</v>
      </c>
      <c r="AC1383" s="76" t="str">
        <f t="shared" si="1862"/>
        <v>AC$17</v>
      </c>
      <c r="AD1383" s="76" t="str">
        <f t="shared" si="1862"/>
        <v>AD$17</v>
      </c>
      <c r="AE1383" s="76" t="str">
        <f t="shared" si="1862"/>
        <v>AE$17</v>
      </c>
      <c r="AF1383" s="76" t="str">
        <f t="shared" si="1862"/>
        <v>AF$17</v>
      </c>
      <c r="AG1383" s="76" t="str">
        <f t="shared" si="1862"/>
        <v>AG$17</v>
      </c>
      <c r="AH1383" s="76" t="str">
        <f t="shared" si="1862"/>
        <v>AH$17</v>
      </c>
      <c r="AI1383" s="76" t="str">
        <f t="shared" si="1862"/>
        <v>AI$17</v>
      </c>
      <c r="AJ1383" s="76" t="str">
        <f t="shared" si="1862"/>
        <v>AJ$17</v>
      </c>
      <c r="AK1383" s="76" t="str">
        <f t="shared" si="1862"/>
        <v>AK$17</v>
      </c>
      <c r="AL1383" s="76" t="str">
        <f t="shared" si="1862"/>
        <v>AL$17</v>
      </c>
      <c r="AM1383" s="76" t="str">
        <f t="shared" si="1862"/>
        <v>AM$17</v>
      </c>
      <c r="AN1383" s="76" t="str">
        <f t="shared" si="1862"/>
        <v>AN$17</v>
      </c>
      <c r="AO1383" s="76" t="str">
        <f t="shared" si="1862"/>
        <v>AO$17</v>
      </c>
      <c r="AP1383" s="76" t="str">
        <f t="shared" si="1862"/>
        <v>AP$17</v>
      </c>
      <c r="AQ1383" s="76" t="str">
        <f t="shared" si="1862"/>
        <v>AQ$17</v>
      </c>
      <c r="AR1383" s="76" t="str">
        <f t="shared" si="1862"/>
        <v>AR$17</v>
      </c>
      <c r="AS1383" s="76" t="str">
        <f t="shared" si="1862"/>
        <v>AS$17</v>
      </c>
      <c r="AT1383" s="76" t="str">
        <f t="shared" si="1862"/>
        <v>AT$17</v>
      </c>
      <c r="AU1383" s="76" t="str">
        <f t="shared" si="1862"/>
        <v>AU$17</v>
      </c>
      <c r="AV1383" s="76" t="str">
        <f t="shared" si="1862"/>
        <v>AV$17</v>
      </c>
      <c r="AW1383" s="76" t="str">
        <f t="shared" si="1862"/>
        <v>AW$17</v>
      </c>
      <c r="AX1383" s="76" t="str">
        <f t="shared" si="1862"/>
        <v>AX$17</v>
      </c>
      <c r="AY1383" s="76" t="str">
        <f t="shared" ref="AY1383:CD1383" si="1863">AY1368</f>
        <v>AY$17</v>
      </c>
      <c r="AZ1383" s="76" t="str">
        <f t="shared" si="1863"/>
        <v>AZ$17</v>
      </c>
      <c r="BA1383" s="76" t="str">
        <f t="shared" si="1863"/>
        <v>BA$17</v>
      </c>
      <c r="BB1383" s="76" t="str">
        <f t="shared" si="1863"/>
        <v>BB$17</v>
      </c>
      <c r="BC1383" s="76" t="str">
        <f t="shared" si="1863"/>
        <v>BC$17</v>
      </c>
      <c r="BD1383" s="76" t="str">
        <f t="shared" si="1863"/>
        <v>BD$17</v>
      </c>
      <c r="BE1383" s="76" t="str">
        <f t="shared" si="1863"/>
        <v>BE$17</v>
      </c>
      <c r="BF1383" s="76" t="str">
        <f t="shared" si="1863"/>
        <v>BF$17</v>
      </c>
      <c r="BG1383" s="76" t="str">
        <f t="shared" si="1863"/>
        <v>BG$17</v>
      </c>
      <c r="BH1383" s="76" t="str">
        <f t="shared" si="1863"/>
        <v>BH$17</v>
      </c>
      <c r="BI1383" s="76" t="str">
        <f t="shared" si="1863"/>
        <v>BI$17</v>
      </c>
      <c r="BJ1383" s="76" t="str">
        <f t="shared" si="1863"/>
        <v>BJ$17</v>
      </c>
      <c r="BK1383" s="76" t="str">
        <f t="shared" si="1863"/>
        <v>BK$17</v>
      </c>
      <c r="BL1383" s="76" t="str">
        <f t="shared" si="1863"/>
        <v>BL$17</v>
      </c>
      <c r="BM1383" s="76" t="str">
        <f t="shared" si="1863"/>
        <v>BM$17</v>
      </c>
      <c r="BN1383" s="76" t="str">
        <f t="shared" si="1863"/>
        <v>BN$17</v>
      </c>
      <c r="BO1383" s="76" t="str">
        <f t="shared" si="1863"/>
        <v>BO$17</v>
      </c>
      <c r="BP1383" s="76" t="str">
        <f t="shared" si="1863"/>
        <v>BP$17</v>
      </c>
      <c r="BQ1383" s="76" t="str">
        <f t="shared" si="1863"/>
        <v>BQ$17</v>
      </c>
      <c r="BR1383" s="76" t="str">
        <f t="shared" si="1863"/>
        <v>BR$17</v>
      </c>
      <c r="BS1383" s="76" t="str">
        <f t="shared" si="1863"/>
        <v>BS$17</v>
      </c>
      <c r="BT1383" s="76" t="str">
        <f t="shared" si="1863"/>
        <v>BT$17</v>
      </c>
      <c r="BU1383" s="76" t="str">
        <f t="shared" si="1863"/>
        <v>BU$17</v>
      </c>
      <c r="BV1383" s="76" t="str">
        <f t="shared" si="1863"/>
        <v>BV$17</v>
      </c>
      <c r="BW1383" s="76" t="str">
        <f t="shared" si="1863"/>
        <v>BW$17</v>
      </c>
      <c r="BX1383" s="76" t="str">
        <f t="shared" si="1863"/>
        <v>BX$17</v>
      </c>
      <c r="BY1383" s="76" t="str">
        <f t="shared" si="1863"/>
        <v>BY$17</v>
      </c>
      <c r="BZ1383" s="76" t="str">
        <f t="shared" si="1863"/>
        <v>BZ$17</v>
      </c>
      <c r="CA1383" s="76" t="str">
        <f t="shared" si="1863"/>
        <v>CA$17</v>
      </c>
      <c r="CB1383" s="76" t="str">
        <f t="shared" si="1863"/>
        <v>CB$17</v>
      </c>
      <c r="CC1383" s="76" t="str">
        <f t="shared" si="1863"/>
        <v>CC$17</v>
      </c>
      <c r="CD1383" s="76" t="str">
        <f t="shared" si="1863"/>
        <v>CD$17</v>
      </c>
      <c r="CE1383" s="76" t="str">
        <f t="shared" ref="CE1383:CL1383" si="1864">CE1368</f>
        <v>CE$17</v>
      </c>
      <c r="CF1383" s="76" t="str">
        <f t="shared" si="1864"/>
        <v>CF$17</v>
      </c>
      <c r="CG1383" s="76" t="str">
        <f t="shared" si="1864"/>
        <v>CG$17</v>
      </c>
      <c r="CH1383" s="76" t="str">
        <f t="shared" si="1864"/>
        <v>CH$17</v>
      </c>
      <c r="CI1383" s="76" t="str">
        <f t="shared" si="1864"/>
        <v>CI$17</v>
      </c>
      <c r="CJ1383" s="76" t="str">
        <f t="shared" si="1864"/>
        <v>CJ$17</v>
      </c>
      <c r="CK1383" s="76" t="str">
        <f t="shared" si="1864"/>
        <v>CK$17</v>
      </c>
      <c r="CL1383" s="76" t="str">
        <f t="shared" si="1864"/>
        <v>CL$17</v>
      </c>
      <c r="CN1383" s="60"/>
      <c r="CO1383" s="76" t="str">
        <f t="shared" ref="CO1383:DK1383" si="1865">CO1368</f>
        <v>CO$17</v>
      </c>
      <c r="CP1383" s="76" t="str">
        <f t="shared" si="1865"/>
        <v>CP$17</v>
      </c>
      <c r="CQ1383" s="76" t="str">
        <f t="shared" si="1865"/>
        <v>CQ$17</v>
      </c>
      <c r="CR1383" s="76" t="str">
        <f t="shared" si="1865"/>
        <v>CR$17</v>
      </c>
      <c r="CS1383" s="76" t="str">
        <f t="shared" si="1865"/>
        <v>CS$17</v>
      </c>
      <c r="CT1383" s="76" t="str">
        <f t="shared" si="1865"/>
        <v>CT$17</v>
      </c>
      <c r="CU1383" s="76" t="str">
        <f t="shared" si="1865"/>
        <v>CU$17</v>
      </c>
      <c r="CV1383" s="76" t="str">
        <f t="shared" si="1865"/>
        <v>CV$17</v>
      </c>
      <c r="CW1383" s="76" t="str">
        <f t="shared" si="1865"/>
        <v>CW$17</v>
      </c>
      <c r="CX1383" s="76" t="str">
        <f t="shared" si="1865"/>
        <v>CX$17</v>
      </c>
      <c r="CY1383" s="76" t="str">
        <f t="shared" si="1865"/>
        <v>CY$17</v>
      </c>
      <c r="CZ1383" s="76" t="str">
        <f t="shared" si="1865"/>
        <v>CZ$17</v>
      </c>
      <c r="DA1383" s="76" t="str">
        <f t="shared" si="1865"/>
        <v>DA$17</v>
      </c>
      <c r="DB1383" s="76" t="str">
        <f t="shared" si="1865"/>
        <v>DB$17</v>
      </c>
      <c r="DC1383" s="76" t="str">
        <f t="shared" si="1865"/>
        <v>DC$17</v>
      </c>
      <c r="DD1383" s="76" t="str">
        <f t="shared" si="1865"/>
        <v>DD$17</v>
      </c>
      <c r="DE1383" s="76" t="str">
        <f t="shared" si="1865"/>
        <v>DE$17</v>
      </c>
      <c r="DF1383" s="76" t="str">
        <f t="shared" si="1865"/>
        <v>DF$17</v>
      </c>
      <c r="DG1383" s="76" t="str">
        <f t="shared" si="1865"/>
        <v>DG$17</v>
      </c>
      <c r="DH1383" s="76" t="str">
        <f t="shared" si="1865"/>
        <v>DH$17</v>
      </c>
      <c r="DI1383" s="76" t="str">
        <f t="shared" si="1865"/>
        <v>DI$17</v>
      </c>
      <c r="DJ1383" s="76" t="str">
        <f t="shared" si="1865"/>
        <v>DJ$17</v>
      </c>
      <c r="DK1383" s="76" t="str">
        <f t="shared" si="1865"/>
        <v>DK$17</v>
      </c>
      <c r="DL1383" s="76" t="str">
        <f t="shared" ref="DL1383" si="1866">DL1368</f>
        <v>DL$17</v>
      </c>
    </row>
    <row r="1384" spans="1:116" x14ac:dyDescent="0.35">
      <c r="B1384" t="s">
        <v>332</v>
      </c>
      <c r="D1384" t="s">
        <v>776</v>
      </c>
      <c r="E1384" s="8" t="str">
        <f t="shared" ref="E1384:E1387" si="1867">ROW()&amp;" "&amp;D1384</f>
        <v>1384 UEREV - S</v>
      </c>
      <c r="G1384" s="8" t="str">
        <f>G1369</f>
        <v>Primary revenue driver</v>
      </c>
      <c r="H1384" s="12"/>
      <c r="I1384" s="60"/>
      <c r="J1384" s="60"/>
      <c r="K1384" s="15"/>
      <c r="L1384" s="15"/>
      <c r="M1384" s="15"/>
      <c r="N1384" s="15"/>
      <c r="O1384" s="15"/>
      <c r="P1384" s="15"/>
      <c r="R1384" s="15"/>
      <c r="S1384" s="76">
        <f t="shared" ref="S1384:AX1384" si="1868">S1369</f>
        <v>0</v>
      </c>
      <c r="T1384" s="76">
        <f t="shared" si="1868"/>
        <v>0</v>
      </c>
      <c r="U1384" s="76">
        <f t="shared" si="1868"/>
        <v>0</v>
      </c>
      <c r="V1384" s="76">
        <f t="shared" si="1868"/>
        <v>0</v>
      </c>
      <c r="W1384" s="76">
        <f t="shared" si="1868"/>
        <v>0</v>
      </c>
      <c r="X1384" s="76">
        <f t="shared" si="1868"/>
        <v>0</v>
      </c>
      <c r="Y1384" s="76">
        <f t="shared" si="1868"/>
        <v>0</v>
      </c>
      <c r="Z1384" s="76">
        <f t="shared" si="1868"/>
        <v>0</v>
      </c>
      <c r="AA1384" s="76">
        <f t="shared" si="1868"/>
        <v>0</v>
      </c>
      <c r="AB1384" s="76">
        <f t="shared" si="1868"/>
        <v>0</v>
      </c>
      <c r="AC1384" s="76">
        <f t="shared" si="1868"/>
        <v>0</v>
      </c>
      <c r="AD1384" s="76">
        <f t="shared" si="1868"/>
        <v>0</v>
      </c>
      <c r="AE1384" s="76">
        <f t="shared" si="1868"/>
        <v>0</v>
      </c>
      <c r="AF1384" s="76">
        <f t="shared" si="1868"/>
        <v>0</v>
      </c>
      <c r="AG1384" s="76">
        <f t="shared" si="1868"/>
        <v>0</v>
      </c>
      <c r="AH1384" s="76">
        <f t="shared" si="1868"/>
        <v>0</v>
      </c>
      <c r="AI1384" s="76">
        <f t="shared" si="1868"/>
        <v>0</v>
      </c>
      <c r="AJ1384" s="76">
        <f t="shared" si="1868"/>
        <v>0</v>
      </c>
      <c r="AK1384" s="76">
        <f t="shared" si="1868"/>
        <v>0</v>
      </c>
      <c r="AL1384" s="76">
        <f t="shared" si="1868"/>
        <v>0</v>
      </c>
      <c r="AM1384" s="76">
        <f t="shared" si="1868"/>
        <v>0</v>
      </c>
      <c r="AN1384" s="76">
        <f t="shared" si="1868"/>
        <v>0</v>
      </c>
      <c r="AO1384" s="76">
        <f t="shared" si="1868"/>
        <v>0</v>
      </c>
      <c r="AP1384" s="76">
        <f t="shared" si="1868"/>
        <v>0</v>
      </c>
      <c r="AQ1384" s="76">
        <f t="shared" si="1868"/>
        <v>0</v>
      </c>
      <c r="AR1384" s="76">
        <f t="shared" si="1868"/>
        <v>0</v>
      </c>
      <c r="AS1384" s="76">
        <f t="shared" si="1868"/>
        <v>0</v>
      </c>
      <c r="AT1384" s="76">
        <f t="shared" si="1868"/>
        <v>0</v>
      </c>
      <c r="AU1384" s="76">
        <f t="shared" si="1868"/>
        <v>0</v>
      </c>
      <c r="AV1384" s="76">
        <f t="shared" si="1868"/>
        <v>0</v>
      </c>
      <c r="AW1384" s="76">
        <f t="shared" si="1868"/>
        <v>0</v>
      </c>
      <c r="AX1384" s="76">
        <f t="shared" si="1868"/>
        <v>0</v>
      </c>
      <c r="AY1384" s="76">
        <f t="shared" ref="AY1384:CD1384" si="1869">AY1369</f>
        <v>0</v>
      </c>
      <c r="AZ1384" s="76">
        <f t="shared" si="1869"/>
        <v>0</v>
      </c>
      <c r="BA1384" s="76">
        <f t="shared" si="1869"/>
        <v>0</v>
      </c>
      <c r="BB1384" s="76">
        <f t="shared" si="1869"/>
        <v>0</v>
      </c>
      <c r="BC1384" s="76">
        <f t="shared" si="1869"/>
        <v>0</v>
      </c>
      <c r="BD1384" s="76">
        <f t="shared" si="1869"/>
        <v>0</v>
      </c>
      <c r="BE1384" s="76">
        <f t="shared" si="1869"/>
        <v>0</v>
      </c>
      <c r="BF1384" s="76">
        <f t="shared" si="1869"/>
        <v>0</v>
      </c>
      <c r="BG1384" s="76">
        <f t="shared" si="1869"/>
        <v>0</v>
      </c>
      <c r="BH1384" s="76">
        <f t="shared" si="1869"/>
        <v>0</v>
      </c>
      <c r="BI1384" s="76">
        <f t="shared" si="1869"/>
        <v>0</v>
      </c>
      <c r="BJ1384" s="76">
        <f t="shared" si="1869"/>
        <v>0</v>
      </c>
      <c r="BK1384" s="76">
        <f t="shared" si="1869"/>
        <v>0</v>
      </c>
      <c r="BL1384" s="76">
        <f t="shared" si="1869"/>
        <v>0</v>
      </c>
      <c r="BM1384" s="76">
        <f t="shared" si="1869"/>
        <v>0</v>
      </c>
      <c r="BN1384" s="76">
        <f t="shared" si="1869"/>
        <v>0</v>
      </c>
      <c r="BO1384" s="76">
        <f t="shared" si="1869"/>
        <v>0</v>
      </c>
      <c r="BP1384" s="76">
        <f t="shared" si="1869"/>
        <v>0</v>
      </c>
      <c r="BQ1384" s="76">
        <f t="shared" si="1869"/>
        <v>0</v>
      </c>
      <c r="BR1384" s="76">
        <f t="shared" si="1869"/>
        <v>0</v>
      </c>
      <c r="BS1384" s="76">
        <f t="shared" si="1869"/>
        <v>0</v>
      </c>
      <c r="BT1384" s="76">
        <f t="shared" si="1869"/>
        <v>0</v>
      </c>
      <c r="BU1384" s="76">
        <f t="shared" si="1869"/>
        <v>0</v>
      </c>
      <c r="BV1384" s="76">
        <f t="shared" si="1869"/>
        <v>0</v>
      </c>
      <c r="BW1384" s="76">
        <f t="shared" si="1869"/>
        <v>0</v>
      </c>
      <c r="BX1384" s="76">
        <f t="shared" si="1869"/>
        <v>0</v>
      </c>
      <c r="BY1384" s="76">
        <f t="shared" si="1869"/>
        <v>0</v>
      </c>
      <c r="BZ1384" s="76">
        <f t="shared" si="1869"/>
        <v>0</v>
      </c>
      <c r="CA1384" s="76">
        <f t="shared" si="1869"/>
        <v>0</v>
      </c>
      <c r="CB1384" s="76">
        <f t="shared" si="1869"/>
        <v>0</v>
      </c>
      <c r="CC1384" s="76">
        <f t="shared" si="1869"/>
        <v>0</v>
      </c>
      <c r="CD1384" s="76">
        <f t="shared" si="1869"/>
        <v>0</v>
      </c>
      <c r="CE1384" s="76">
        <f t="shared" ref="CE1384:CL1384" si="1870">CE1369</f>
        <v>0</v>
      </c>
      <c r="CF1384" s="76">
        <f t="shared" si="1870"/>
        <v>0</v>
      </c>
      <c r="CG1384" s="76">
        <f t="shared" si="1870"/>
        <v>0</v>
      </c>
      <c r="CH1384" s="76">
        <f t="shared" si="1870"/>
        <v>0</v>
      </c>
      <c r="CI1384" s="76">
        <f t="shared" si="1870"/>
        <v>0</v>
      </c>
      <c r="CJ1384" s="76">
        <f t="shared" si="1870"/>
        <v>0</v>
      </c>
      <c r="CK1384" s="76">
        <f t="shared" si="1870"/>
        <v>0</v>
      </c>
      <c r="CL1384" s="76">
        <f t="shared" si="1870"/>
        <v>0</v>
      </c>
      <c r="CN1384" s="60"/>
      <c r="CO1384" s="76">
        <f>CO114</f>
        <v>0</v>
      </c>
      <c r="CP1384" s="76">
        <f>CP114</f>
        <v>0</v>
      </c>
      <c r="CQ1384" s="76">
        <f>CQ114</f>
        <v>0</v>
      </c>
      <c r="CR1384" s="76">
        <f>CR114</f>
        <v>0</v>
      </c>
      <c r="CS1384" s="76">
        <f>CS114</f>
        <v>0</v>
      </c>
      <c r="CT1384" s="76">
        <f>CT114</f>
        <v>0</v>
      </c>
      <c r="CU1384" s="76">
        <f>CU114</f>
        <v>0</v>
      </c>
      <c r="CV1384" s="76">
        <f>CV114</f>
        <v>0</v>
      </c>
      <c r="CW1384" s="76">
        <f>CW114</f>
        <v>0</v>
      </c>
      <c r="CX1384" s="76">
        <f>CX114</f>
        <v>0</v>
      </c>
      <c r="CY1384" s="76">
        <f>CY114</f>
        <v>0</v>
      </c>
      <c r="CZ1384" s="76">
        <f>CZ114</f>
        <v>0</v>
      </c>
      <c r="DA1384" s="76">
        <f>DA114</f>
        <v>0</v>
      </c>
      <c r="DB1384" s="76">
        <f>DB114</f>
        <v>0</v>
      </c>
      <c r="DC1384" s="76">
        <f>DC114</f>
        <v>0</v>
      </c>
      <c r="DD1384" s="76">
        <f>DD114</f>
        <v>0</v>
      </c>
      <c r="DE1384" s="76">
        <f>DE114</f>
        <v>0</v>
      </c>
      <c r="DF1384" s="76">
        <f>DF114</f>
        <v>0</v>
      </c>
      <c r="DG1384" s="76">
        <f>DG114</f>
        <v>0</v>
      </c>
      <c r="DH1384" s="76">
        <f>DH114</f>
        <v>0</v>
      </c>
      <c r="DI1384" s="76">
        <f>DI114</f>
        <v>0</v>
      </c>
      <c r="DJ1384" s="76">
        <f>DJ114</f>
        <v>0</v>
      </c>
      <c r="DK1384" s="76">
        <f>DK114</f>
        <v>0</v>
      </c>
      <c r="DL1384" s="76">
        <f>DL114</f>
        <v>0</v>
      </c>
    </row>
    <row r="1385" spans="1:116" x14ac:dyDescent="0.35">
      <c r="B1385" t="s">
        <v>332</v>
      </c>
      <c r="D1385" t="s">
        <v>776</v>
      </c>
      <c r="E1385" s="8" t="str">
        <f t="shared" ref="E1385" si="1871">ROW()&amp;" "&amp;D1385</f>
        <v>1385 UEREV - S</v>
      </c>
      <c r="G1385" s="8" t="str">
        <f>G1370</f>
        <v>Primary volume driver</v>
      </c>
      <c r="H1385" s="12"/>
      <c r="I1385" s="60"/>
      <c r="J1385" s="60"/>
      <c r="K1385" s="15"/>
      <c r="L1385" s="15"/>
      <c r="M1385" s="15"/>
      <c r="N1385" s="15"/>
      <c r="O1385" s="15"/>
      <c r="P1385" s="15"/>
      <c r="R1385" s="15"/>
      <c r="S1385" s="76"/>
      <c r="T1385" s="76"/>
      <c r="U1385" s="76"/>
      <c r="V1385" s="76"/>
      <c r="W1385" s="76"/>
      <c r="X1385" s="76"/>
      <c r="Y1385" s="76"/>
      <c r="Z1385" s="76"/>
      <c r="AA1385" s="76"/>
      <c r="AB1385" s="76"/>
      <c r="AC1385" s="76"/>
      <c r="AD1385" s="76"/>
      <c r="AE1385" s="76"/>
      <c r="AF1385" s="76"/>
      <c r="AG1385" s="76"/>
      <c r="AH1385" s="76"/>
      <c r="AI1385" s="76"/>
      <c r="AJ1385" s="76"/>
      <c r="AK1385" s="76"/>
      <c r="AL1385" s="76"/>
      <c r="AM1385" s="76"/>
      <c r="AN1385" s="76"/>
      <c r="AO1385" s="76"/>
      <c r="AP1385" s="76"/>
      <c r="AQ1385" s="76"/>
      <c r="AR1385" s="76"/>
      <c r="AS1385" s="76"/>
      <c r="AT1385" s="76"/>
      <c r="AU1385" s="76"/>
      <c r="AV1385" s="76"/>
      <c r="AW1385" s="76"/>
      <c r="AX1385" s="76"/>
      <c r="AY1385" s="76"/>
      <c r="AZ1385" s="76"/>
      <c r="BA1385" s="76"/>
      <c r="BB1385" s="76"/>
      <c r="BC1385" s="76"/>
      <c r="BD1385" s="76"/>
      <c r="BE1385" s="76"/>
      <c r="BF1385" s="76"/>
      <c r="BG1385" s="76"/>
      <c r="BH1385" s="76"/>
      <c r="BI1385" s="76"/>
      <c r="BJ1385" s="76"/>
      <c r="BK1385" s="76"/>
      <c r="BL1385" s="76"/>
      <c r="BM1385" s="76"/>
      <c r="BN1385" s="76"/>
      <c r="BO1385" s="76"/>
      <c r="BP1385" s="76"/>
      <c r="BQ1385" s="76"/>
      <c r="BR1385" s="76"/>
      <c r="BS1385" s="76"/>
      <c r="BT1385" s="76"/>
      <c r="BU1385" s="76"/>
      <c r="BV1385" s="76"/>
      <c r="BW1385" s="76"/>
      <c r="BX1385" s="76"/>
      <c r="BY1385" s="76"/>
      <c r="BZ1385" s="76"/>
      <c r="CA1385" s="76"/>
      <c r="CB1385" s="76"/>
      <c r="CC1385" s="76"/>
      <c r="CD1385" s="76"/>
      <c r="CE1385" s="76"/>
      <c r="CF1385" s="76"/>
      <c r="CG1385" s="76"/>
      <c r="CH1385" s="76"/>
      <c r="CI1385" s="76"/>
      <c r="CJ1385" s="76"/>
      <c r="CK1385" s="76"/>
      <c r="CL1385" s="76"/>
      <c r="CN1385" s="60"/>
      <c r="CO1385" s="76"/>
      <c r="CP1385" s="76"/>
      <c r="CQ1385" s="76"/>
      <c r="CR1385" s="76"/>
      <c r="CS1385" s="76"/>
      <c r="CT1385" s="76"/>
      <c r="CU1385" s="76"/>
      <c r="CV1385" s="76"/>
      <c r="CW1385" s="76"/>
      <c r="CX1385" s="76"/>
      <c r="CY1385" s="76"/>
      <c r="CZ1385" s="76"/>
      <c r="DA1385" s="76"/>
      <c r="DB1385" s="76"/>
      <c r="DC1385" s="76"/>
      <c r="DD1385" s="76"/>
      <c r="DE1385" s="76"/>
      <c r="DF1385" s="76"/>
      <c r="DG1385" s="76"/>
      <c r="DH1385" s="76"/>
      <c r="DI1385" s="76"/>
      <c r="DJ1385" s="76"/>
      <c r="DK1385" s="76"/>
      <c r="DL1385" s="76"/>
    </row>
    <row r="1386" spans="1:116" x14ac:dyDescent="0.35">
      <c r="B1386" t="s">
        <v>332</v>
      </c>
      <c r="D1386" t="s">
        <v>776</v>
      </c>
      <c r="E1386" s="8" t="str">
        <f t="shared" si="1867"/>
        <v>1386 UEREV - S</v>
      </c>
      <c r="G1386" s="89" t="str">
        <f>G1375</f>
        <v xml:space="preserve">Simple unearned revenue - revenue </v>
      </c>
      <c r="H1386" s="12"/>
      <c r="I1386" s="60"/>
      <c r="J1386" s="60"/>
      <c r="K1386" s="15"/>
      <c r="L1386" s="15"/>
      <c r="M1386" s="15"/>
      <c r="N1386" s="15"/>
      <c r="O1386" s="15"/>
      <c r="P1386" s="15"/>
      <c r="R1386" s="15"/>
      <c r="S1386" s="203" t="str">
        <f t="shared" ref="S1386:AX1386" si="1872">ADDRESS(ROW(S1379),COLUMN(S1379),2)</f>
        <v>S$1379</v>
      </c>
      <c r="T1386" s="203" t="str">
        <f t="shared" si="1872"/>
        <v>T$1379</v>
      </c>
      <c r="U1386" s="203" t="str">
        <f t="shared" si="1872"/>
        <v>U$1379</v>
      </c>
      <c r="V1386" s="203" t="str">
        <f t="shared" si="1872"/>
        <v>V$1379</v>
      </c>
      <c r="W1386" s="203" t="str">
        <f t="shared" si="1872"/>
        <v>W$1379</v>
      </c>
      <c r="X1386" s="203" t="str">
        <f t="shared" si="1872"/>
        <v>X$1379</v>
      </c>
      <c r="Y1386" s="203" t="str">
        <f t="shared" si="1872"/>
        <v>Y$1379</v>
      </c>
      <c r="Z1386" s="203" t="str">
        <f t="shared" si="1872"/>
        <v>Z$1379</v>
      </c>
      <c r="AA1386" s="203" t="str">
        <f t="shared" si="1872"/>
        <v>AA$1379</v>
      </c>
      <c r="AB1386" s="203" t="str">
        <f t="shared" si="1872"/>
        <v>AB$1379</v>
      </c>
      <c r="AC1386" s="203" t="str">
        <f t="shared" si="1872"/>
        <v>AC$1379</v>
      </c>
      <c r="AD1386" s="203" t="str">
        <f t="shared" si="1872"/>
        <v>AD$1379</v>
      </c>
      <c r="AE1386" s="203" t="str">
        <f t="shared" si="1872"/>
        <v>AE$1379</v>
      </c>
      <c r="AF1386" s="203" t="str">
        <f t="shared" si="1872"/>
        <v>AF$1379</v>
      </c>
      <c r="AG1386" s="203" t="str">
        <f t="shared" si="1872"/>
        <v>AG$1379</v>
      </c>
      <c r="AH1386" s="203" t="str">
        <f t="shared" si="1872"/>
        <v>AH$1379</v>
      </c>
      <c r="AI1386" s="203" t="str">
        <f t="shared" si="1872"/>
        <v>AI$1379</v>
      </c>
      <c r="AJ1386" s="203" t="str">
        <f t="shared" si="1872"/>
        <v>AJ$1379</v>
      </c>
      <c r="AK1386" s="203" t="str">
        <f t="shared" si="1872"/>
        <v>AK$1379</v>
      </c>
      <c r="AL1386" s="203" t="str">
        <f t="shared" si="1872"/>
        <v>AL$1379</v>
      </c>
      <c r="AM1386" s="203" t="str">
        <f t="shared" si="1872"/>
        <v>AM$1379</v>
      </c>
      <c r="AN1386" s="203" t="str">
        <f t="shared" si="1872"/>
        <v>AN$1379</v>
      </c>
      <c r="AO1386" s="203" t="str">
        <f t="shared" si="1872"/>
        <v>AO$1379</v>
      </c>
      <c r="AP1386" s="203" t="str">
        <f t="shared" si="1872"/>
        <v>AP$1379</v>
      </c>
      <c r="AQ1386" s="203" t="str">
        <f t="shared" si="1872"/>
        <v>AQ$1379</v>
      </c>
      <c r="AR1386" s="203" t="str">
        <f t="shared" si="1872"/>
        <v>AR$1379</v>
      </c>
      <c r="AS1386" s="203" t="str">
        <f t="shared" si="1872"/>
        <v>AS$1379</v>
      </c>
      <c r="AT1386" s="203" t="str">
        <f t="shared" si="1872"/>
        <v>AT$1379</v>
      </c>
      <c r="AU1386" s="203" t="str">
        <f t="shared" si="1872"/>
        <v>AU$1379</v>
      </c>
      <c r="AV1386" s="203" t="str">
        <f t="shared" si="1872"/>
        <v>AV$1379</v>
      </c>
      <c r="AW1386" s="203" t="str">
        <f t="shared" si="1872"/>
        <v>AW$1379</v>
      </c>
      <c r="AX1386" s="203" t="str">
        <f t="shared" si="1872"/>
        <v>AX$1379</v>
      </c>
      <c r="AY1386" s="203" t="str">
        <f t="shared" ref="AY1386:CD1386" si="1873">ADDRESS(ROW(AY1379),COLUMN(AY1379),2)</f>
        <v>AY$1379</v>
      </c>
      <c r="AZ1386" s="203" t="str">
        <f t="shared" si="1873"/>
        <v>AZ$1379</v>
      </c>
      <c r="BA1386" s="203" t="str">
        <f t="shared" si="1873"/>
        <v>BA$1379</v>
      </c>
      <c r="BB1386" s="203" t="str">
        <f t="shared" si="1873"/>
        <v>BB$1379</v>
      </c>
      <c r="BC1386" s="203" t="str">
        <f t="shared" si="1873"/>
        <v>BC$1379</v>
      </c>
      <c r="BD1386" s="203" t="str">
        <f t="shared" si="1873"/>
        <v>BD$1379</v>
      </c>
      <c r="BE1386" s="203" t="str">
        <f t="shared" si="1873"/>
        <v>BE$1379</v>
      </c>
      <c r="BF1386" s="203" t="str">
        <f t="shared" si="1873"/>
        <v>BF$1379</v>
      </c>
      <c r="BG1386" s="203" t="str">
        <f t="shared" si="1873"/>
        <v>BG$1379</v>
      </c>
      <c r="BH1386" s="203" t="str">
        <f t="shared" si="1873"/>
        <v>BH$1379</v>
      </c>
      <c r="BI1386" s="203" t="str">
        <f t="shared" si="1873"/>
        <v>BI$1379</v>
      </c>
      <c r="BJ1386" s="203" t="str">
        <f t="shared" si="1873"/>
        <v>BJ$1379</v>
      </c>
      <c r="BK1386" s="203" t="str">
        <f t="shared" si="1873"/>
        <v>BK$1379</v>
      </c>
      <c r="BL1386" s="203" t="str">
        <f t="shared" si="1873"/>
        <v>BL$1379</v>
      </c>
      <c r="BM1386" s="203" t="str">
        <f t="shared" si="1873"/>
        <v>BM$1379</v>
      </c>
      <c r="BN1386" s="203" t="str">
        <f t="shared" si="1873"/>
        <v>BN$1379</v>
      </c>
      <c r="BO1386" s="203" t="str">
        <f t="shared" si="1873"/>
        <v>BO$1379</v>
      </c>
      <c r="BP1386" s="203" t="str">
        <f t="shared" si="1873"/>
        <v>BP$1379</v>
      </c>
      <c r="BQ1386" s="203" t="str">
        <f t="shared" si="1873"/>
        <v>BQ$1379</v>
      </c>
      <c r="BR1386" s="203" t="str">
        <f t="shared" si="1873"/>
        <v>BR$1379</v>
      </c>
      <c r="BS1386" s="203" t="str">
        <f t="shared" si="1873"/>
        <v>BS$1379</v>
      </c>
      <c r="BT1386" s="203" t="str">
        <f t="shared" si="1873"/>
        <v>BT$1379</v>
      </c>
      <c r="BU1386" s="203" t="str">
        <f t="shared" si="1873"/>
        <v>BU$1379</v>
      </c>
      <c r="BV1386" s="203" t="str">
        <f t="shared" si="1873"/>
        <v>BV$1379</v>
      </c>
      <c r="BW1386" s="203" t="str">
        <f t="shared" si="1873"/>
        <v>BW$1379</v>
      </c>
      <c r="BX1386" s="203" t="str">
        <f t="shared" si="1873"/>
        <v>BX$1379</v>
      </c>
      <c r="BY1386" s="203" t="str">
        <f t="shared" si="1873"/>
        <v>BY$1379</v>
      </c>
      <c r="BZ1386" s="203" t="str">
        <f t="shared" si="1873"/>
        <v>BZ$1379</v>
      </c>
      <c r="CA1386" s="203" t="str">
        <f t="shared" si="1873"/>
        <v>CA$1379</v>
      </c>
      <c r="CB1386" s="203" t="str">
        <f t="shared" si="1873"/>
        <v>CB$1379</v>
      </c>
      <c r="CC1386" s="203" t="str">
        <f t="shared" si="1873"/>
        <v>CC$1379</v>
      </c>
      <c r="CD1386" s="203" t="str">
        <f t="shared" si="1873"/>
        <v>CD$1379</v>
      </c>
      <c r="CE1386" s="203" t="str">
        <f t="shared" ref="CE1386:CL1386" si="1874">ADDRESS(ROW(CE1379),COLUMN(CE1379),2)</f>
        <v>CE$1379</v>
      </c>
      <c r="CF1386" s="203" t="str">
        <f t="shared" si="1874"/>
        <v>CF$1379</v>
      </c>
      <c r="CG1386" s="203" t="str">
        <f t="shared" si="1874"/>
        <v>CG$1379</v>
      </c>
      <c r="CH1386" s="203" t="str">
        <f t="shared" si="1874"/>
        <v>CH$1379</v>
      </c>
      <c r="CI1386" s="203" t="str">
        <f t="shared" si="1874"/>
        <v>CI$1379</v>
      </c>
      <c r="CJ1386" s="203" t="str">
        <f t="shared" si="1874"/>
        <v>CJ$1379</v>
      </c>
      <c r="CK1386" s="203" t="str">
        <f t="shared" si="1874"/>
        <v>CK$1379</v>
      </c>
      <c r="CL1386" s="203" t="str">
        <f t="shared" si="1874"/>
        <v>CL$1379</v>
      </c>
      <c r="CN1386" s="60"/>
      <c r="CO1386" s="203" t="str">
        <f>ADDRESS(ROW(CO181),COLUMN(CO181),2)</f>
        <v>CO$181</v>
      </c>
      <c r="CP1386" s="203" t="str">
        <f>ADDRESS(ROW(CP181),COLUMN(CP181),2)</f>
        <v>CP$181</v>
      </c>
      <c r="CQ1386" s="203" t="str">
        <f>ADDRESS(ROW(CQ181),COLUMN(CQ181),2)</f>
        <v>CQ$181</v>
      </c>
      <c r="CR1386" s="203" t="str">
        <f>ADDRESS(ROW(CR181),COLUMN(CR181),2)</f>
        <v>CR$181</v>
      </c>
      <c r="CS1386" s="203" t="str">
        <f>ADDRESS(ROW(CS181),COLUMN(CS181),2)</f>
        <v>CS$181</v>
      </c>
      <c r="CT1386" s="203" t="str">
        <f>ADDRESS(ROW(CT181),COLUMN(CT181),2)</f>
        <v>CT$181</v>
      </c>
      <c r="CU1386" s="203" t="str">
        <f>ADDRESS(ROW(CU181),COLUMN(CU181),2)</f>
        <v>CU$181</v>
      </c>
      <c r="CV1386" s="203" t="str">
        <f>ADDRESS(ROW(CV181),COLUMN(CV181),2)</f>
        <v>CV$181</v>
      </c>
      <c r="CW1386" s="203" t="str">
        <f>ADDRESS(ROW(CW181),COLUMN(CW181),2)</f>
        <v>CW$181</v>
      </c>
      <c r="CX1386" s="203" t="str">
        <f>ADDRESS(ROW(CX181),COLUMN(CX181),2)</f>
        <v>CX$181</v>
      </c>
      <c r="CY1386" s="203" t="str">
        <f>ADDRESS(ROW(CY181),COLUMN(CY181),2)</f>
        <v>CY$181</v>
      </c>
      <c r="CZ1386" s="203" t="str">
        <f>ADDRESS(ROW(CZ181),COLUMN(CZ181),2)</f>
        <v>CZ$181</v>
      </c>
      <c r="DA1386" s="203" t="str">
        <f>ADDRESS(ROW(DA181),COLUMN(DA181),2)</f>
        <v>DA$181</v>
      </c>
      <c r="DB1386" s="203" t="str">
        <f>ADDRESS(ROW(DB181),COLUMN(DB181),2)</f>
        <v>DB$181</v>
      </c>
      <c r="DC1386" s="203" t="str">
        <f>ADDRESS(ROW(DC181),COLUMN(DC181),2)</f>
        <v>DC$181</v>
      </c>
      <c r="DD1386" s="203" t="str">
        <f>ADDRESS(ROW(DD181),COLUMN(DD181),2)</f>
        <v>DD$181</v>
      </c>
      <c r="DE1386" s="203" t="str">
        <f>ADDRESS(ROW(DE181),COLUMN(DE181),2)</f>
        <v>DE$181</v>
      </c>
      <c r="DF1386" s="203" t="str">
        <f>ADDRESS(ROW(DF181),COLUMN(DF181),2)</f>
        <v>DF$181</v>
      </c>
      <c r="DG1386" s="203" t="str">
        <f>ADDRESS(ROW(DG181),COLUMN(DG181),2)</f>
        <v>DG$181</v>
      </c>
      <c r="DH1386" s="203" t="str">
        <f>ADDRESS(ROW(DH181),COLUMN(DH181),2)</f>
        <v>DH$181</v>
      </c>
      <c r="DI1386" s="203" t="str">
        <f>ADDRESS(ROW(DI181),COLUMN(DI181),2)</f>
        <v>DI$181</v>
      </c>
      <c r="DJ1386" s="203" t="str">
        <f>ADDRESS(ROW(DJ181),COLUMN(DJ181),2)</f>
        <v>DJ$181</v>
      </c>
      <c r="DK1386" s="203" t="str">
        <f>ADDRESS(ROW(DK181),COLUMN(DK181),2)</f>
        <v>DK$181</v>
      </c>
      <c r="DL1386" s="203" t="str">
        <f>ADDRESS(ROW(DL181),COLUMN(DL181),2)</f>
        <v>DL$181</v>
      </c>
    </row>
    <row r="1387" spans="1:116" x14ac:dyDescent="0.35">
      <c r="B1387" t="s">
        <v>332</v>
      </c>
      <c r="D1387" t="s">
        <v>776</v>
      </c>
      <c r="E1387" s="8" t="str">
        <f t="shared" si="1867"/>
        <v>1387 UEREV - S</v>
      </c>
      <c r="G1387" s="241" t="str">
        <f>IFERROR(SUBSTITUTE(TRIM(MID(G1375, SEARCH("-", G1375) + 1, LEN(G1375))),":",""),"no unit")</f>
        <v>revenue</v>
      </c>
      <c r="H1387" s="12"/>
      <c r="I1387" s="60"/>
      <c r="J1387" s="60"/>
      <c r="K1387" s="15"/>
      <c r="L1387" s="15"/>
      <c r="M1387" s="15"/>
      <c r="N1387" s="15"/>
      <c r="O1387" s="15"/>
      <c r="P1387" s="15"/>
      <c r="R1387" s="15"/>
      <c r="S1387" s="76" t="str">
        <f t="shared" ref="S1387:AX1387" si="1875">S1372</f>
        <v>S$19</v>
      </c>
      <c r="T1387" s="76" t="str">
        <f t="shared" si="1875"/>
        <v>T$19</v>
      </c>
      <c r="U1387" s="76" t="str">
        <f t="shared" si="1875"/>
        <v>U$19</v>
      </c>
      <c r="V1387" s="76" t="str">
        <f t="shared" si="1875"/>
        <v>V$19</v>
      </c>
      <c r="W1387" s="76" t="str">
        <f t="shared" si="1875"/>
        <v>W$19</v>
      </c>
      <c r="X1387" s="76" t="str">
        <f t="shared" si="1875"/>
        <v>X$19</v>
      </c>
      <c r="Y1387" s="76" t="str">
        <f t="shared" si="1875"/>
        <v>Y$19</v>
      </c>
      <c r="Z1387" s="76" t="str">
        <f t="shared" si="1875"/>
        <v>Z$19</v>
      </c>
      <c r="AA1387" s="76" t="str">
        <f t="shared" si="1875"/>
        <v>AA$19</v>
      </c>
      <c r="AB1387" s="76" t="str">
        <f t="shared" si="1875"/>
        <v>AB$19</v>
      </c>
      <c r="AC1387" s="76" t="str">
        <f t="shared" si="1875"/>
        <v>AC$19</v>
      </c>
      <c r="AD1387" s="76" t="str">
        <f t="shared" si="1875"/>
        <v>AD$19</v>
      </c>
      <c r="AE1387" s="76" t="str">
        <f t="shared" si="1875"/>
        <v>AE$19</v>
      </c>
      <c r="AF1387" s="76" t="str">
        <f t="shared" si="1875"/>
        <v>AF$19</v>
      </c>
      <c r="AG1387" s="76" t="str">
        <f t="shared" si="1875"/>
        <v>AG$19</v>
      </c>
      <c r="AH1387" s="76" t="str">
        <f t="shared" si="1875"/>
        <v>AH$19</v>
      </c>
      <c r="AI1387" s="76" t="str">
        <f t="shared" si="1875"/>
        <v>AI$19</v>
      </c>
      <c r="AJ1387" s="76" t="str">
        <f t="shared" si="1875"/>
        <v>AJ$19</v>
      </c>
      <c r="AK1387" s="76" t="str">
        <f t="shared" si="1875"/>
        <v>AK$19</v>
      </c>
      <c r="AL1387" s="76" t="str">
        <f t="shared" si="1875"/>
        <v>AL$19</v>
      </c>
      <c r="AM1387" s="76" t="str">
        <f t="shared" si="1875"/>
        <v>AM$19</v>
      </c>
      <c r="AN1387" s="76" t="str">
        <f t="shared" si="1875"/>
        <v>AN$19</v>
      </c>
      <c r="AO1387" s="76" t="str">
        <f t="shared" si="1875"/>
        <v>AO$19</v>
      </c>
      <c r="AP1387" s="76" t="str">
        <f t="shared" si="1875"/>
        <v>AP$19</v>
      </c>
      <c r="AQ1387" s="76" t="str">
        <f t="shared" si="1875"/>
        <v>AQ$19</v>
      </c>
      <c r="AR1387" s="76" t="str">
        <f t="shared" si="1875"/>
        <v>AR$19</v>
      </c>
      <c r="AS1387" s="76" t="str">
        <f t="shared" si="1875"/>
        <v>AS$19</v>
      </c>
      <c r="AT1387" s="76" t="str">
        <f t="shared" si="1875"/>
        <v>AT$19</v>
      </c>
      <c r="AU1387" s="76" t="str">
        <f t="shared" si="1875"/>
        <v>AU$19</v>
      </c>
      <c r="AV1387" s="76" t="str">
        <f t="shared" si="1875"/>
        <v>AV$19</v>
      </c>
      <c r="AW1387" s="76" t="str">
        <f t="shared" si="1875"/>
        <v>AW$19</v>
      </c>
      <c r="AX1387" s="76" t="str">
        <f t="shared" si="1875"/>
        <v>AX$19</v>
      </c>
      <c r="AY1387" s="76" t="str">
        <f t="shared" ref="AY1387:CD1387" si="1876">AY1372</f>
        <v>AY$19</v>
      </c>
      <c r="AZ1387" s="76" t="str">
        <f t="shared" si="1876"/>
        <v>AZ$19</v>
      </c>
      <c r="BA1387" s="76" t="str">
        <f t="shared" si="1876"/>
        <v>BA$19</v>
      </c>
      <c r="BB1387" s="76" t="str">
        <f t="shared" si="1876"/>
        <v>BB$19</v>
      </c>
      <c r="BC1387" s="76" t="str">
        <f t="shared" si="1876"/>
        <v>BC$19</v>
      </c>
      <c r="BD1387" s="76" t="str">
        <f t="shared" si="1876"/>
        <v>BD$19</v>
      </c>
      <c r="BE1387" s="76" t="str">
        <f t="shared" si="1876"/>
        <v>BE$19</v>
      </c>
      <c r="BF1387" s="76" t="str">
        <f t="shared" si="1876"/>
        <v>BF$19</v>
      </c>
      <c r="BG1387" s="76" t="str">
        <f t="shared" si="1876"/>
        <v>BG$19</v>
      </c>
      <c r="BH1387" s="76" t="str">
        <f t="shared" si="1876"/>
        <v>BH$19</v>
      </c>
      <c r="BI1387" s="76" t="str">
        <f t="shared" si="1876"/>
        <v>BI$19</v>
      </c>
      <c r="BJ1387" s="76" t="str">
        <f t="shared" si="1876"/>
        <v>BJ$19</v>
      </c>
      <c r="BK1387" s="76" t="str">
        <f t="shared" si="1876"/>
        <v>BK$19</v>
      </c>
      <c r="BL1387" s="76" t="str">
        <f t="shared" si="1876"/>
        <v>BL$19</v>
      </c>
      <c r="BM1387" s="76" t="str">
        <f t="shared" si="1876"/>
        <v>BM$19</v>
      </c>
      <c r="BN1387" s="76" t="str">
        <f t="shared" si="1876"/>
        <v>BN$19</v>
      </c>
      <c r="BO1387" s="76" t="str">
        <f t="shared" si="1876"/>
        <v>BO$19</v>
      </c>
      <c r="BP1387" s="76" t="str">
        <f t="shared" si="1876"/>
        <v>BP$19</v>
      </c>
      <c r="BQ1387" s="76" t="str">
        <f t="shared" si="1876"/>
        <v>BQ$19</v>
      </c>
      <c r="BR1387" s="76" t="str">
        <f t="shared" si="1876"/>
        <v>BR$19</v>
      </c>
      <c r="BS1387" s="76" t="str">
        <f t="shared" si="1876"/>
        <v>BS$19</v>
      </c>
      <c r="BT1387" s="76" t="str">
        <f t="shared" si="1876"/>
        <v>BT$19</v>
      </c>
      <c r="BU1387" s="76" t="str">
        <f t="shared" si="1876"/>
        <v>BU$19</v>
      </c>
      <c r="BV1387" s="76" t="str">
        <f t="shared" si="1876"/>
        <v>BV$19</v>
      </c>
      <c r="BW1387" s="76" t="str">
        <f t="shared" si="1876"/>
        <v>BW$19</v>
      </c>
      <c r="BX1387" s="76" t="str">
        <f t="shared" si="1876"/>
        <v>BX$19</v>
      </c>
      <c r="BY1387" s="76" t="str">
        <f t="shared" si="1876"/>
        <v>BY$19</v>
      </c>
      <c r="BZ1387" s="76" t="str">
        <f t="shared" si="1876"/>
        <v>BZ$19</v>
      </c>
      <c r="CA1387" s="76" t="str">
        <f t="shared" si="1876"/>
        <v>CA$19</v>
      </c>
      <c r="CB1387" s="76" t="str">
        <f t="shared" si="1876"/>
        <v>CB$19</v>
      </c>
      <c r="CC1387" s="76" t="str">
        <f t="shared" si="1876"/>
        <v>CC$19</v>
      </c>
      <c r="CD1387" s="76" t="str">
        <f t="shared" si="1876"/>
        <v>CD$19</v>
      </c>
      <c r="CE1387" s="76" t="str">
        <f t="shared" ref="CE1387:CL1387" si="1877">CE1372</f>
        <v>CE$19</v>
      </c>
      <c r="CF1387" s="76" t="str">
        <f t="shared" si="1877"/>
        <v>CF$19</v>
      </c>
      <c r="CG1387" s="76" t="str">
        <f t="shared" si="1877"/>
        <v>CG$19</v>
      </c>
      <c r="CH1387" s="76" t="str">
        <f t="shared" si="1877"/>
        <v>CH$19</v>
      </c>
      <c r="CI1387" s="76" t="str">
        <f t="shared" si="1877"/>
        <v>CI$19</v>
      </c>
      <c r="CJ1387" s="76" t="str">
        <f t="shared" si="1877"/>
        <v>CJ$19</v>
      </c>
      <c r="CK1387" s="76" t="str">
        <f t="shared" si="1877"/>
        <v>CK$19</v>
      </c>
      <c r="CL1387" s="76" t="str">
        <f t="shared" si="1877"/>
        <v>CL$19</v>
      </c>
      <c r="CN1387" s="60"/>
      <c r="CO1387" s="76" t="str">
        <f t="shared" ref="CO1387:DK1387" si="1878">CO1372</f>
        <v>CO$19</v>
      </c>
      <c r="CP1387" s="76" t="str">
        <f t="shared" si="1878"/>
        <v>CP$19</v>
      </c>
      <c r="CQ1387" s="76" t="str">
        <f t="shared" si="1878"/>
        <v>CQ$19</v>
      </c>
      <c r="CR1387" s="76" t="str">
        <f t="shared" si="1878"/>
        <v>CR$19</v>
      </c>
      <c r="CS1387" s="76" t="str">
        <f t="shared" si="1878"/>
        <v>CS$19</v>
      </c>
      <c r="CT1387" s="76" t="str">
        <f t="shared" si="1878"/>
        <v>CT$19</v>
      </c>
      <c r="CU1387" s="76" t="str">
        <f t="shared" si="1878"/>
        <v>CU$19</v>
      </c>
      <c r="CV1387" s="76" t="str">
        <f t="shared" si="1878"/>
        <v>CV$19</v>
      </c>
      <c r="CW1387" s="76" t="str">
        <f t="shared" si="1878"/>
        <v>CW$19</v>
      </c>
      <c r="CX1387" s="76" t="str">
        <f t="shared" si="1878"/>
        <v>CX$19</v>
      </c>
      <c r="CY1387" s="76" t="str">
        <f t="shared" si="1878"/>
        <v>CY$19</v>
      </c>
      <c r="CZ1387" s="76" t="str">
        <f t="shared" si="1878"/>
        <v>CZ$19</v>
      </c>
      <c r="DA1387" s="76" t="str">
        <f t="shared" si="1878"/>
        <v>DA$19</v>
      </c>
      <c r="DB1387" s="76" t="str">
        <f t="shared" si="1878"/>
        <v>DB$19</v>
      </c>
      <c r="DC1387" s="76" t="str">
        <f t="shared" si="1878"/>
        <v>DC$19</v>
      </c>
      <c r="DD1387" s="76" t="str">
        <f t="shared" si="1878"/>
        <v>DD$19</v>
      </c>
      <c r="DE1387" s="76" t="str">
        <f t="shared" si="1878"/>
        <v>DE$19</v>
      </c>
      <c r="DF1387" s="76" t="str">
        <f t="shared" si="1878"/>
        <v>DF$19</v>
      </c>
      <c r="DG1387" s="76" t="str">
        <f t="shared" si="1878"/>
        <v>DG$19</v>
      </c>
      <c r="DH1387" s="76" t="str">
        <f t="shared" si="1878"/>
        <v>DH$19</v>
      </c>
      <c r="DI1387" s="76" t="str">
        <f t="shared" si="1878"/>
        <v>DI$19</v>
      </c>
      <c r="DJ1387" s="76" t="str">
        <f t="shared" si="1878"/>
        <v>DJ$19</v>
      </c>
      <c r="DK1387" s="76" t="str">
        <f t="shared" si="1878"/>
        <v>DK$19</v>
      </c>
      <c r="DL1387" s="76" t="str">
        <f t="shared" ref="DL1387" si="1879">DL1372</f>
        <v>DL$19</v>
      </c>
    </row>
    <row r="1388" spans="1:116" x14ac:dyDescent="0.35">
      <c r="G1388" s="8" t="str">
        <f>G1373</f>
        <v>Secondary revenue driver</v>
      </c>
      <c r="CO1388" s="8"/>
      <c r="CP1388" s="8"/>
      <c r="CQ1388" s="8"/>
      <c r="CR1388" s="8"/>
      <c r="CS1388" s="8"/>
      <c r="CT1388" s="8"/>
      <c r="CU1388" s="8"/>
      <c r="CV1388" s="8"/>
      <c r="CW1388" s="8"/>
      <c r="CX1388" s="8"/>
      <c r="CY1388" s="8"/>
      <c r="CZ1388" s="8"/>
      <c r="DA1388" s="8"/>
      <c r="DB1388" s="8"/>
      <c r="DC1388" s="8"/>
      <c r="DD1388" s="8"/>
      <c r="DE1388" s="8"/>
      <c r="DF1388" s="8"/>
      <c r="DG1388" s="8"/>
      <c r="DH1388" s="8"/>
      <c r="DI1388" s="8"/>
      <c r="DJ1388" s="8"/>
      <c r="DK1388" s="8"/>
      <c r="DL1388" s="8"/>
    </row>
    <row r="1389" spans="1:116" x14ac:dyDescent="0.35">
      <c r="A1389" s="174"/>
      <c r="E1389" s="8"/>
      <c r="G1389" s="8" t="str">
        <f>G1374</f>
        <v>Secondary volume driver</v>
      </c>
      <c r="H1389" s="174"/>
      <c r="I1389" s="176"/>
      <c r="J1389" s="176"/>
      <c r="K1389" s="197"/>
      <c r="L1389" s="197"/>
      <c r="M1389" s="197"/>
      <c r="N1389" s="197"/>
      <c r="O1389" s="197"/>
      <c r="P1389" s="197"/>
      <c r="R1389" s="198"/>
      <c r="S1389" s="174"/>
      <c r="T1389" s="174"/>
      <c r="U1389" s="174"/>
      <c r="V1389" s="174"/>
      <c r="W1389" s="174"/>
      <c r="X1389" s="174"/>
      <c r="Y1389" s="174"/>
      <c r="Z1389" s="174"/>
      <c r="AA1389" s="174"/>
      <c r="AB1389" s="174"/>
      <c r="AC1389" s="174"/>
      <c r="AD1389" s="174"/>
      <c r="AE1389" s="174"/>
      <c r="AF1389" s="174"/>
      <c r="AG1389" s="174"/>
      <c r="AH1389" s="174"/>
      <c r="AI1389" s="174"/>
      <c r="AJ1389" s="174"/>
      <c r="AK1389" s="174"/>
      <c r="AL1389" s="174"/>
      <c r="AM1389" s="174"/>
      <c r="AN1389" s="174"/>
      <c r="AO1389" s="174"/>
      <c r="AP1389" s="174"/>
      <c r="AQ1389" s="174"/>
      <c r="AR1389" s="174"/>
      <c r="AS1389" s="174"/>
      <c r="AT1389" s="174"/>
      <c r="AU1389" s="174"/>
      <c r="AV1389" s="174"/>
      <c r="AW1389" s="174"/>
      <c r="AX1389" s="174"/>
      <c r="AY1389" s="174"/>
      <c r="AZ1389" s="174"/>
      <c r="BA1389" s="174"/>
      <c r="BB1389" s="174"/>
      <c r="BC1389" s="174"/>
      <c r="BD1389" s="174"/>
      <c r="BE1389" s="174"/>
      <c r="BF1389" s="174"/>
      <c r="BG1389" s="174"/>
      <c r="BH1389" s="174"/>
      <c r="BI1389" s="174"/>
      <c r="BJ1389" s="174"/>
      <c r="BK1389" s="174"/>
      <c r="BL1389" s="174"/>
      <c r="BM1389" s="174"/>
      <c r="BN1389" s="174"/>
      <c r="BO1389" s="174"/>
      <c r="BP1389" s="174"/>
      <c r="BQ1389" s="174"/>
      <c r="BR1389" s="174"/>
      <c r="BS1389" s="174"/>
      <c r="BT1389" s="174"/>
      <c r="BU1389" s="174"/>
      <c r="BV1389" s="174"/>
      <c r="BW1389" s="174"/>
      <c r="BX1389" s="174"/>
      <c r="BY1389" s="174"/>
      <c r="BZ1389" s="174"/>
      <c r="CA1389" s="174"/>
      <c r="CB1389" s="174"/>
      <c r="CC1389" s="174"/>
      <c r="CD1389" s="174"/>
      <c r="CE1389" s="174"/>
      <c r="CF1389" s="174"/>
      <c r="CG1389" s="174"/>
      <c r="CH1389" s="174"/>
      <c r="CI1389" s="174"/>
      <c r="CJ1389" s="174"/>
      <c r="CK1389" s="174"/>
      <c r="CL1389" s="174"/>
      <c r="CN1389" s="176"/>
      <c r="CO1389" s="174"/>
      <c r="CP1389" s="174"/>
      <c r="CQ1389" s="174"/>
      <c r="CR1389" s="174"/>
      <c r="CS1389" s="174"/>
      <c r="CT1389" s="174"/>
      <c r="CU1389" s="174"/>
      <c r="CV1389" s="174"/>
      <c r="CW1389" s="174"/>
      <c r="CX1389" s="174"/>
      <c r="CY1389" s="174"/>
      <c r="CZ1389" s="174"/>
      <c r="DA1389" s="174"/>
      <c r="DB1389" s="174"/>
      <c r="DC1389" s="174"/>
      <c r="DD1389" s="174"/>
      <c r="DE1389" s="174"/>
      <c r="DF1389" s="174"/>
      <c r="DG1389" s="174"/>
      <c r="DH1389" s="174"/>
      <c r="DI1389" s="174"/>
      <c r="DJ1389" s="174"/>
      <c r="DK1389" s="174"/>
      <c r="DL1389" s="174"/>
    </row>
    <row r="1390" spans="1:116" x14ac:dyDescent="0.35">
      <c r="A1390" s="174"/>
      <c r="E1390" s="8"/>
      <c r="H1390" s="174"/>
      <c r="I1390" s="176"/>
      <c r="J1390" s="176"/>
      <c r="K1390" s="197"/>
      <c r="L1390" s="197"/>
      <c r="M1390" s="197"/>
      <c r="N1390" s="197"/>
      <c r="O1390" s="197"/>
      <c r="P1390" s="197"/>
      <c r="R1390" s="198"/>
      <c r="S1390" s="174"/>
      <c r="T1390" s="174"/>
      <c r="U1390" s="174"/>
      <c r="V1390" s="174"/>
      <c r="W1390" s="174"/>
      <c r="X1390" s="174"/>
      <c r="Y1390" s="174"/>
      <c r="Z1390" s="174"/>
      <c r="AA1390" s="174"/>
      <c r="AB1390" s="174"/>
      <c r="AC1390" s="174"/>
      <c r="AD1390" s="174"/>
      <c r="AE1390" s="174"/>
      <c r="AF1390" s="174"/>
      <c r="AG1390" s="174"/>
      <c r="AH1390" s="174"/>
      <c r="AI1390" s="174"/>
      <c r="AJ1390" s="174"/>
      <c r="AK1390" s="174"/>
      <c r="AL1390" s="174"/>
      <c r="AM1390" s="174"/>
      <c r="AN1390" s="174"/>
      <c r="AO1390" s="174"/>
      <c r="AP1390" s="174"/>
      <c r="AQ1390" s="174"/>
      <c r="AR1390" s="174"/>
      <c r="AS1390" s="174"/>
      <c r="AT1390" s="174"/>
      <c r="AU1390" s="174"/>
      <c r="AV1390" s="174"/>
      <c r="AW1390" s="174"/>
      <c r="AX1390" s="174"/>
      <c r="AY1390" s="174"/>
      <c r="AZ1390" s="174"/>
      <c r="BA1390" s="174"/>
      <c r="BB1390" s="174"/>
      <c r="BC1390" s="174"/>
      <c r="BD1390" s="174"/>
      <c r="BE1390" s="174"/>
      <c r="BF1390" s="174"/>
      <c r="BG1390" s="174"/>
      <c r="BH1390" s="174"/>
      <c r="BI1390" s="174"/>
      <c r="BJ1390" s="174"/>
      <c r="BK1390" s="174"/>
      <c r="BL1390" s="174"/>
      <c r="BM1390" s="174"/>
      <c r="BN1390" s="174"/>
      <c r="BO1390" s="174"/>
      <c r="BP1390" s="174"/>
      <c r="BQ1390" s="174"/>
      <c r="BR1390" s="174"/>
      <c r="BS1390" s="174"/>
      <c r="BT1390" s="174"/>
      <c r="BU1390" s="174"/>
      <c r="BV1390" s="174"/>
      <c r="BW1390" s="174"/>
      <c r="BX1390" s="174"/>
      <c r="BY1390" s="174"/>
      <c r="BZ1390" s="174"/>
      <c r="CA1390" s="174"/>
      <c r="CB1390" s="174"/>
      <c r="CC1390" s="174"/>
      <c r="CD1390" s="174"/>
      <c r="CE1390" s="174"/>
      <c r="CF1390" s="174"/>
      <c r="CG1390" s="174"/>
      <c r="CH1390" s="174"/>
      <c r="CI1390" s="174"/>
      <c r="CJ1390" s="174"/>
      <c r="CK1390" s="174"/>
      <c r="CL1390" s="174"/>
      <c r="CN1390" s="176"/>
      <c r="CO1390" s="174"/>
      <c r="CP1390" s="174"/>
      <c r="CQ1390" s="174"/>
      <c r="CR1390" s="174"/>
      <c r="CS1390" s="174"/>
      <c r="CT1390" s="174"/>
      <c r="CU1390" s="174"/>
      <c r="CV1390" s="174"/>
      <c r="CW1390" s="174"/>
      <c r="CX1390" s="174"/>
      <c r="CY1390" s="174"/>
      <c r="CZ1390" s="174"/>
      <c r="DA1390" s="174"/>
      <c r="DB1390" s="174"/>
      <c r="DC1390" s="174"/>
      <c r="DD1390" s="174"/>
      <c r="DE1390" s="174"/>
      <c r="DF1390" s="174"/>
      <c r="DG1390" s="174"/>
      <c r="DH1390" s="174"/>
      <c r="DI1390" s="174"/>
      <c r="DJ1390" s="174"/>
      <c r="DK1390" s="174"/>
      <c r="DL1390" s="174"/>
    </row>
    <row r="1391" spans="1:116" x14ac:dyDescent="0.35">
      <c r="A1391" s="174"/>
      <c r="E1391" s="8"/>
      <c r="G1391" s="175" t="s">
        <v>490</v>
      </c>
      <c r="H1391" s="174"/>
      <c r="I1391" s="176"/>
      <c r="J1391" s="176"/>
      <c r="K1391" s="197"/>
      <c r="L1391" s="197"/>
      <c r="M1391" s="197"/>
      <c r="N1391" s="197"/>
      <c r="O1391" s="197"/>
      <c r="P1391" s="197"/>
      <c r="R1391" s="198"/>
      <c r="S1391" s="199" t="str">
        <f t="shared" ref="S1391:AX1391" si="1880">S$20</f>
        <v>S$16</v>
      </c>
      <c r="T1391" s="199" t="str">
        <f t="shared" si="1880"/>
        <v>T$16</v>
      </c>
      <c r="U1391" s="199" t="str">
        <f t="shared" si="1880"/>
        <v>U$16</v>
      </c>
      <c r="V1391" s="199" t="str">
        <f t="shared" si="1880"/>
        <v>V$16</v>
      </c>
      <c r="W1391" s="199" t="str">
        <f t="shared" si="1880"/>
        <v>W$16</v>
      </c>
      <c r="X1391" s="199" t="str">
        <f t="shared" si="1880"/>
        <v>X$16</v>
      </c>
      <c r="Y1391" s="199" t="str">
        <f t="shared" si="1880"/>
        <v>Y$16</v>
      </c>
      <c r="Z1391" s="199" t="str">
        <f t="shared" si="1880"/>
        <v>Z$16</v>
      </c>
      <c r="AA1391" s="199" t="str">
        <f t="shared" si="1880"/>
        <v>AA$16</v>
      </c>
      <c r="AB1391" s="199" t="str">
        <f t="shared" si="1880"/>
        <v>AB$16</v>
      </c>
      <c r="AC1391" s="199" t="str">
        <f t="shared" si="1880"/>
        <v>AC$16</v>
      </c>
      <c r="AD1391" s="199" t="str">
        <f t="shared" si="1880"/>
        <v>AD$16</v>
      </c>
      <c r="AE1391" s="199" t="str">
        <f t="shared" si="1880"/>
        <v>AE$16</v>
      </c>
      <c r="AF1391" s="199" t="str">
        <f t="shared" si="1880"/>
        <v>AF$16</v>
      </c>
      <c r="AG1391" s="199" t="str">
        <f t="shared" si="1880"/>
        <v>AG$16</v>
      </c>
      <c r="AH1391" s="199" t="str">
        <f t="shared" si="1880"/>
        <v>AH$16</v>
      </c>
      <c r="AI1391" s="199" t="str">
        <f t="shared" si="1880"/>
        <v>AI$16</v>
      </c>
      <c r="AJ1391" s="199" t="str">
        <f t="shared" si="1880"/>
        <v>AJ$16</v>
      </c>
      <c r="AK1391" s="199" t="str">
        <f t="shared" si="1880"/>
        <v>AK$16</v>
      </c>
      <c r="AL1391" s="199" t="str">
        <f t="shared" si="1880"/>
        <v>AL$16</v>
      </c>
      <c r="AM1391" s="199" t="str">
        <f t="shared" si="1880"/>
        <v>AM$16</v>
      </c>
      <c r="AN1391" s="199" t="str">
        <f t="shared" si="1880"/>
        <v>AN$16</v>
      </c>
      <c r="AO1391" s="199" t="str">
        <f t="shared" si="1880"/>
        <v>AO$16</v>
      </c>
      <c r="AP1391" s="199" t="str">
        <f t="shared" si="1880"/>
        <v>AP$16</v>
      </c>
      <c r="AQ1391" s="199" t="str">
        <f t="shared" si="1880"/>
        <v>AQ$16</v>
      </c>
      <c r="AR1391" s="199" t="str">
        <f t="shared" si="1880"/>
        <v>AR$16</v>
      </c>
      <c r="AS1391" s="199" t="str">
        <f t="shared" si="1880"/>
        <v>AS$16</v>
      </c>
      <c r="AT1391" s="199" t="str">
        <f t="shared" si="1880"/>
        <v>AT$16</v>
      </c>
      <c r="AU1391" s="199" t="str">
        <f t="shared" si="1880"/>
        <v>AU$16</v>
      </c>
      <c r="AV1391" s="199" t="str">
        <f t="shared" si="1880"/>
        <v>AV$16</v>
      </c>
      <c r="AW1391" s="199" t="str">
        <f t="shared" si="1880"/>
        <v>AW$16</v>
      </c>
      <c r="AX1391" s="199" t="str">
        <f t="shared" si="1880"/>
        <v>AX$16</v>
      </c>
      <c r="AY1391" s="199" t="str">
        <f t="shared" ref="AY1391:CD1391" si="1881">AY$20</f>
        <v>AY$16</v>
      </c>
      <c r="AZ1391" s="199" t="str">
        <f t="shared" si="1881"/>
        <v>AZ$16</v>
      </c>
      <c r="BA1391" s="199" t="str">
        <f t="shared" si="1881"/>
        <v>BA$16</v>
      </c>
      <c r="BB1391" s="199" t="str">
        <f t="shared" si="1881"/>
        <v>BB$16</v>
      </c>
      <c r="BC1391" s="199" t="str">
        <f t="shared" si="1881"/>
        <v>BC$16</v>
      </c>
      <c r="BD1391" s="199" t="str">
        <f t="shared" si="1881"/>
        <v>BD$16</v>
      </c>
      <c r="BE1391" s="199" t="str">
        <f t="shared" si="1881"/>
        <v>BE$16</v>
      </c>
      <c r="BF1391" s="199" t="str">
        <f t="shared" si="1881"/>
        <v>BF$16</v>
      </c>
      <c r="BG1391" s="199" t="str">
        <f t="shared" si="1881"/>
        <v>BG$16</v>
      </c>
      <c r="BH1391" s="199" t="str">
        <f t="shared" si="1881"/>
        <v>BH$16</v>
      </c>
      <c r="BI1391" s="199" t="str">
        <f t="shared" si="1881"/>
        <v>BI$16</v>
      </c>
      <c r="BJ1391" s="199" t="str">
        <f t="shared" si="1881"/>
        <v>BJ$16</v>
      </c>
      <c r="BK1391" s="199" t="str">
        <f t="shared" si="1881"/>
        <v>BK$16</v>
      </c>
      <c r="BL1391" s="199" t="str">
        <f t="shared" si="1881"/>
        <v>BL$16</v>
      </c>
      <c r="BM1391" s="199" t="str">
        <f t="shared" si="1881"/>
        <v>BM$16</v>
      </c>
      <c r="BN1391" s="199" t="str">
        <f t="shared" si="1881"/>
        <v>BN$16</v>
      </c>
      <c r="BO1391" s="199" t="str">
        <f t="shared" si="1881"/>
        <v>BO$16</v>
      </c>
      <c r="BP1391" s="199" t="str">
        <f t="shared" si="1881"/>
        <v>BP$16</v>
      </c>
      <c r="BQ1391" s="199" t="str">
        <f t="shared" si="1881"/>
        <v>BQ$16</v>
      </c>
      <c r="BR1391" s="199" t="str">
        <f t="shared" si="1881"/>
        <v>BR$16</v>
      </c>
      <c r="BS1391" s="199" t="str">
        <f t="shared" si="1881"/>
        <v>BS$16</v>
      </c>
      <c r="BT1391" s="199" t="str">
        <f t="shared" si="1881"/>
        <v>BT$16</v>
      </c>
      <c r="BU1391" s="199" t="str">
        <f t="shared" si="1881"/>
        <v>BU$16</v>
      </c>
      <c r="BV1391" s="199" t="str">
        <f t="shared" si="1881"/>
        <v>BV$16</v>
      </c>
      <c r="BW1391" s="199" t="str">
        <f t="shared" si="1881"/>
        <v>BW$16</v>
      </c>
      <c r="BX1391" s="199" t="str">
        <f t="shared" si="1881"/>
        <v>BX$16</v>
      </c>
      <c r="BY1391" s="199" t="str">
        <f t="shared" si="1881"/>
        <v>BY$16</v>
      </c>
      <c r="BZ1391" s="199" t="str">
        <f t="shared" si="1881"/>
        <v>BZ$16</v>
      </c>
      <c r="CA1391" s="199" t="str">
        <f t="shared" si="1881"/>
        <v>CA$16</v>
      </c>
      <c r="CB1391" s="199" t="str">
        <f t="shared" si="1881"/>
        <v>CB$16</v>
      </c>
      <c r="CC1391" s="199" t="str">
        <f t="shared" si="1881"/>
        <v>CC$16</v>
      </c>
      <c r="CD1391" s="199" t="str">
        <f t="shared" si="1881"/>
        <v>CD$16</v>
      </c>
      <c r="CE1391" s="199" t="str">
        <f t="shared" ref="CE1391:CL1391" si="1882">CE$20</f>
        <v>CE$16</v>
      </c>
      <c r="CF1391" s="199" t="str">
        <f t="shared" si="1882"/>
        <v>CF$16</v>
      </c>
      <c r="CG1391" s="199" t="str">
        <f t="shared" si="1882"/>
        <v>CG$16</v>
      </c>
      <c r="CH1391" s="199" t="str">
        <f t="shared" si="1882"/>
        <v>CH$16</v>
      </c>
      <c r="CI1391" s="199" t="str">
        <f t="shared" si="1882"/>
        <v>CI$16</v>
      </c>
      <c r="CJ1391" s="199" t="str">
        <f t="shared" si="1882"/>
        <v>CJ$16</v>
      </c>
      <c r="CK1391" s="199" t="str">
        <f t="shared" si="1882"/>
        <v>CK$16</v>
      </c>
      <c r="CL1391" s="199" t="str">
        <f t="shared" si="1882"/>
        <v>CL$16</v>
      </c>
      <c r="CN1391" s="176"/>
      <c r="CO1391" s="199" t="str">
        <f t="shared" ref="CO1391:DL1391" si="1883">CO$20</f>
        <v>CO$16</v>
      </c>
      <c r="CP1391" s="199" t="str">
        <f t="shared" si="1883"/>
        <v>CP$16</v>
      </c>
      <c r="CQ1391" s="199" t="str">
        <f t="shared" si="1883"/>
        <v>CQ$16</v>
      </c>
      <c r="CR1391" s="199" t="str">
        <f t="shared" si="1883"/>
        <v>CR$16</v>
      </c>
      <c r="CS1391" s="199" t="str">
        <f t="shared" si="1883"/>
        <v>CS$16</v>
      </c>
      <c r="CT1391" s="199" t="str">
        <f t="shared" si="1883"/>
        <v>CT$16</v>
      </c>
      <c r="CU1391" s="199" t="str">
        <f t="shared" si="1883"/>
        <v>CU$16</v>
      </c>
      <c r="CV1391" s="199" t="str">
        <f t="shared" si="1883"/>
        <v>CV$16</v>
      </c>
      <c r="CW1391" s="199" t="str">
        <f t="shared" si="1883"/>
        <v>CW$16</v>
      </c>
      <c r="CX1391" s="199" t="str">
        <f t="shared" si="1883"/>
        <v>CX$16</v>
      </c>
      <c r="CY1391" s="199" t="str">
        <f t="shared" si="1883"/>
        <v>CY$16</v>
      </c>
      <c r="CZ1391" s="199" t="str">
        <f t="shared" si="1883"/>
        <v>CZ$16</v>
      </c>
      <c r="DA1391" s="199" t="str">
        <f t="shared" si="1883"/>
        <v>DA$16</v>
      </c>
      <c r="DB1391" s="199" t="str">
        <f t="shared" si="1883"/>
        <v>DB$16</v>
      </c>
      <c r="DC1391" s="199" t="str">
        <f t="shared" si="1883"/>
        <v>DC$16</v>
      </c>
      <c r="DD1391" s="199" t="str">
        <f t="shared" si="1883"/>
        <v>DD$16</v>
      </c>
      <c r="DE1391" s="199" t="str">
        <f t="shared" si="1883"/>
        <v>DE$16</v>
      </c>
      <c r="DF1391" s="199" t="str">
        <f t="shared" si="1883"/>
        <v>DF$16</v>
      </c>
      <c r="DG1391" s="199" t="str">
        <f t="shared" si="1883"/>
        <v>DG$16</v>
      </c>
      <c r="DH1391" s="199" t="str">
        <f t="shared" si="1883"/>
        <v>DH$16</v>
      </c>
      <c r="DI1391" s="199" t="str">
        <f t="shared" si="1883"/>
        <v>DI$16</v>
      </c>
      <c r="DJ1391" s="199" t="str">
        <f t="shared" si="1883"/>
        <v>DJ$16</v>
      </c>
      <c r="DK1391" s="199" t="str">
        <f t="shared" si="1883"/>
        <v>DK$16</v>
      </c>
      <c r="DL1391" s="199" t="str">
        <f t="shared" si="1883"/>
        <v>DL$16</v>
      </c>
    </row>
    <row r="1392" spans="1:116" x14ac:dyDescent="0.35">
      <c r="A1392" s="174"/>
      <c r="E1392" s="8"/>
      <c r="G1392" s="175" t="s">
        <v>492</v>
      </c>
      <c r="H1392" s="200"/>
      <c r="I1392" s="201"/>
      <c r="J1392" s="201"/>
      <c r="K1392" s="202"/>
      <c r="L1392" s="202"/>
      <c r="M1392" s="202"/>
      <c r="N1392" s="202"/>
      <c r="O1392" s="202"/>
      <c r="P1392" s="202"/>
      <c r="R1392" s="202"/>
      <c r="S1392" s="199" t="str">
        <f t="shared" ref="S1392:AX1392" si="1884">S$21</f>
        <v>S$17</v>
      </c>
      <c r="T1392" s="199" t="str">
        <f t="shared" si="1884"/>
        <v>T$17</v>
      </c>
      <c r="U1392" s="199" t="str">
        <f t="shared" si="1884"/>
        <v>U$17</v>
      </c>
      <c r="V1392" s="199" t="str">
        <f t="shared" si="1884"/>
        <v>V$17</v>
      </c>
      <c r="W1392" s="199" t="str">
        <f t="shared" si="1884"/>
        <v>W$17</v>
      </c>
      <c r="X1392" s="199" t="str">
        <f t="shared" si="1884"/>
        <v>X$17</v>
      </c>
      <c r="Y1392" s="199" t="str">
        <f t="shared" si="1884"/>
        <v>Y$17</v>
      </c>
      <c r="Z1392" s="199" t="str">
        <f t="shared" si="1884"/>
        <v>Z$17</v>
      </c>
      <c r="AA1392" s="199" t="str">
        <f t="shared" si="1884"/>
        <v>AA$17</v>
      </c>
      <c r="AB1392" s="199" t="str">
        <f t="shared" si="1884"/>
        <v>AB$17</v>
      </c>
      <c r="AC1392" s="199" t="str">
        <f t="shared" si="1884"/>
        <v>AC$17</v>
      </c>
      <c r="AD1392" s="199" t="str">
        <f t="shared" si="1884"/>
        <v>AD$17</v>
      </c>
      <c r="AE1392" s="199" t="str">
        <f t="shared" si="1884"/>
        <v>AE$17</v>
      </c>
      <c r="AF1392" s="199" t="str">
        <f t="shared" si="1884"/>
        <v>AF$17</v>
      </c>
      <c r="AG1392" s="199" t="str">
        <f t="shared" si="1884"/>
        <v>AG$17</v>
      </c>
      <c r="AH1392" s="199" t="str">
        <f t="shared" si="1884"/>
        <v>AH$17</v>
      </c>
      <c r="AI1392" s="199" t="str">
        <f t="shared" si="1884"/>
        <v>AI$17</v>
      </c>
      <c r="AJ1392" s="199" t="str">
        <f t="shared" si="1884"/>
        <v>AJ$17</v>
      </c>
      <c r="AK1392" s="199" t="str">
        <f t="shared" si="1884"/>
        <v>AK$17</v>
      </c>
      <c r="AL1392" s="199" t="str">
        <f t="shared" si="1884"/>
        <v>AL$17</v>
      </c>
      <c r="AM1392" s="199" t="str">
        <f t="shared" si="1884"/>
        <v>AM$17</v>
      </c>
      <c r="AN1392" s="199" t="str">
        <f t="shared" si="1884"/>
        <v>AN$17</v>
      </c>
      <c r="AO1392" s="199" t="str">
        <f t="shared" si="1884"/>
        <v>AO$17</v>
      </c>
      <c r="AP1392" s="199" t="str">
        <f t="shared" si="1884"/>
        <v>AP$17</v>
      </c>
      <c r="AQ1392" s="199" t="str">
        <f t="shared" si="1884"/>
        <v>AQ$17</v>
      </c>
      <c r="AR1392" s="199" t="str">
        <f t="shared" si="1884"/>
        <v>AR$17</v>
      </c>
      <c r="AS1392" s="199" t="str">
        <f t="shared" si="1884"/>
        <v>AS$17</v>
      </c>
      <c r="AT1392" s="199" t="str">
        <f t="shared" si="1884"/>
        <v>AT$17</v>
      </c>
      <c r="AU1392" s="199" t="str">
        <f t="shared" si="1884"/>
        <v>AU$17</v>
      </c>
      <c r="AV1392" s="199" t="str">
        <f t="shared" si="1884"/>
        <v>AV$17</v>
      </c>
      <c r="AW1392" s="199" t="str">
        <f t="shared" si="1884"/>
        <v>AW$17</v>
      </c>
      <c r="AX1392" s="199" t="str">
        <f t="shared" si="1884"/>
        <v>AX$17</v>
      </c>
      <c r="AY1392" s="199" t="str">
        <f t="shared" ref="AY1392:CD1392" si="1885">AY$21</f>
        <v>AY$17</v>
      </c>
      <c r="AZ1392" s="199" t="str">
        <f t="shared" si="1885"/>
        <v>AZ$17</v>
      </c>
      <c r="BA1392" s="199" t="str">
        <f t="shared" si="1885"/>
        <v>BA$17</v>
      </c>
      <c r="BB1392" s="199" t="str">
        <f t="shared" si="1885"/>
        <v>BB$17</v>
      </c>
      <c r="BC1392" s="199" t="str">
        <f t="shared" si="1885"/>
        <v>BC$17</v>
      </c>
      <c r="BD1392" s="199" t="str">
        <f t="shared" si="1885"/>
        <v>BD$17</v>
      </c>
      <c r="BE1392" s="199" t="str">
        <f t="shared" si="1885"/>
        <v>BE$17</v>
      </c>
      <c r="BF1392" s="199" t="str">
        <f t="shared" si="1885"/>
        <v>BF$17</v>
      </c>
      <c r="BG1392" s="199" t="str">
        <f t="shared" si="1885"/>
        <v>BG$17</v>
      </c>
      <c r="BH1392" s="199" t="str">
        <f t="shared" si="1885"/>
        <v>BH$17</v>
      </c>
      <c r="BI1392" s="199" t="str">
        <f t="shared" si="1885"/>
        <v>BI$17</v>
      </c>
      <c r="BJ1392" s="199" t="str">
        <f t="shared" si="1885"/>
        <v>BJ$17</v>
      </c>
      <c r="BK1392" s="199" t="str">
        <f t="shared" si="1885"/>
        <v>BK$17</v>
      </c>
      <c r="BL1392" s="199" t="str">
        <f t="shared" si="1885"/>
        <v>BL$17</v>
      </c>
      <c r="BM1392" s="199" t="str">
        <f t="shared" si="1885"/>
        <v>BM$17</v>
      </c>
      <c r="BN1392" s="199" t="str">
        <f t="shared" si="1885"/>
        <v>BN$17</v>
      </c>
      <c r="BO1392" s="199" t="str">
        <f t="shared" si="1885"/>
        <v>BO$17</v>
      </c>
      <c r="BP1392" s="199" t="str">
        <f t="shared" si="1885"/>
        <v>BP$17</v>
      </c>
      <c r="BQ1392" s="199" t="str">
        <f t="shared" si="1885"/>
        <v>BQ$17</v>
      </c>
      <c r="BR1392" s="199" t="str">
        <f t="shared" si="1885"/>
        <v>BR$17</v>
      </c>
      <c r="BS1392" s="199" t="str">
        <f t="shared" si="1885"/>
        <v>BS$17</v>
      </c>
      <c r="BT1392" s="199" t="str">
        <f t="shared" si="1885"/>
        <v>BT$17</v>
      </c>
      <c r="BU1392" s="199" t="str">
        <f t="shared" si="1885"/>
        <v>BU$17</v>
      </c>
      <c r="BV1392" s="199" t="str">
        <f t="shared" si="1885"/>
        <v>BV$17</v>
      </c>
      <c r="BW1392" s="199" t="str">
        <f t="shared" si="1885"/>
        <v>BW$17</v>
      </c>
      <c r="BX1392" s="199" t="str">
        <f t="shared" si="1885"/>
        <v>BX$17</v>
      </c>
      <c r="BY1392" s="199" t="str">
        <f t="shared" si="1885"/>
        <v>BY$17</v>
      </c>
      <c r="BZ1392" s="199" t="str">
        <f t="shared" si="1885"/>
        <v>BZ$17</v>
      </c>
      <c r="CA1392" s="199" t="str">
        <f t="shared" si="1885"/>
        <v>CA$17</v>
      </c>
      <c r="CB1392" s="199" t="str">
        <f t="shared" si="1885"/>
        <v>CB$17</v>
      </c>
      <c r="CC1392" s="199" t="str">
        <f t="shared" si="1885"/>
        <v>CC$17</v>
      </c>
      <c r="CD1392" s="199" t="str">
        <f t="shared" si="1885"/>
        <v>CD$17</v>
      </c>
      <c r="CE1392" s="199" t="str">
        <f t="shared" ref="CE1392:CL1392" si="1886">CE$21</f>
        <v>CE$17</v>
      </c>
      <c r="CF1392" s="199" t="str">
        <f t="shared" si="1886"/>
        <v>CF$17</v>
      </c>
      <c r="CG1392" s="199" t="str">
        <f t="shared" si="1886"/>
        <v>CG$17</v>
      </c>
      <c r="CH1392" s="199" t="str">
        <f t="shared" si="1886"/>
        <v>CH$17</v>
      </c>
      <c r="CI1392" s="199" t="str">
        <f t="shared" si="1886"/>
        <v>CI$17</v>
      </c>
      <c r="CJ1392" s="199" t="str">
        <f t="shared" si="1886"/>
        <v>CJ$17</v>
      </c>
      <c r="CK1392" s="199" t="str">
        <f t="shared" si="1886"/>
        <v>CK$17</v>
      </c>
      <c r="CL1392" s="199" t="str">
        <f t="shared" si="1886"/>
        <v>CL$17</v>
      </c>
      <c r="CN1392" s="201"/>
      <c r="CO1392" s="199" t="str">
        <f t="shared" ref="CO1392:DL1392" si="1887">CO$21</f>
        <v>CO$17</v>
      </c>
      <c r="CP1392" s="199" t="str">
        <f t="shared" si="1887"/>
        <v>CP$17</v>
      </c>
      <c r="CQ1392" s="199" t="str">
        <f t="shared" si="1887"/>
        <v>CQ$17</v>
      </c>
      <c r="CR1392" s="199" t="str">
        <f t="shared" si="1887"/>
        <v>CR$17</v>
      </c>
      <c r="CS1392" s="199" t="str">
        <f t="shared" si="1887"/>
        <v>CS$17</v>
      </c>
      <c r="CT1392" s="199" t="str">
        <f t="shared" si="1887"/>
        <v>CT$17</v>
      </c>
      <c r="CU1392" s="199" t="str">
        <f t="shared" si="1887"/>
        <v>CU$17</v>
      </c>
      <c r="CV1392" s="199" t="str">
        <f t="shared" si="1887"/>
        <v>CV$17</v>
      </c>
      <c r="CW1392" s="199" t="str">
        <f t="shared" si="1887"/>
        <v>CW$17</v>
      </c>
      <c r="CX1392" s="199" t="str">
        <f t="shared" si="1887"/>
        <v>CX$17</v>
      </c>
      <c r="CY1392" s="199" t="str">
        <f t="shared" si="1887"/>
        <v>CY$17</v>
      </c>
      <c r="CZ1392" s="199" t="str">
        <f t="shared" si="1887"/>
        <v>CZ$17</v>
      </c>
      <c r="DA1392" s="199" t="str">
        <f t="shared" si="1887"/>
        <v>DA$17</v>
      </c>
      <c r="DB1392" s="199" t="str">
        <f t="shared" si="1887"/>
        <v>DB$17</v>
      </c>
      <c r="DC1392" s="199" t="str">
        <f t="shared" si="1887"/>
        <v>DC$17</v>
      </c>
      <c r="DD1392" s="199" t="str">
        <f t="shared" si="1887"/>
        <v>DD$17</v>
      </c>
      <c r="DE1392" s="199" t="str">
        <f t="shared" si="1887"/>
        <v>DE$17</v>
      </c>
      <c r="DF1392" s="199" t="str">
        <f t="shared" si="1887"/>
        <v>DF$17</v>
      </c>
      <c r="DG1392" s="199" t="str">
        <f t="shared" si="1887"/>
        <v>DG$17</v>
      </c>
      <c r="DH1392" s="199" t="str">
        <f t="shared" si="1887"/>
        <v>DH$17</v>
      </c>
      <c r="DI1392" s="199" t="str">
        <f t="shared" si="1887"/>
        <v>DI$17</v>
      </c>
      <c r="DJ1392" s="199" t="str">
        <f t="shared" si="1887"/>
        <v>DJ$17</v>
      </c>
      <c r="DK1392" s="199" t="str">
        <f t="shared" si="1887"/>
        <v>DK$17</v>
      </c>
      <c r="DL1392" s="199" t="str">
        <f t="shared" si="1887"/>
        <v>DL$17</v>
      </c>
    </row>
    <row r="1393" spans="1:116" x14ac:dyDescent="0.35">
      <c r="A1393" s="174"/>
      <c r="E1393" s="8"/>
      <c r="G1393" s="175" t="s">
        <v>461</v>
      </c>
      <c r="H1393" s="200"/>
      <c r="I1393" s="201"/>
      <c r="J1393" s="201"/>
      <c r="K1393" s="202"/>
      <c r="L1393" s="202"/>
      <c r="M1393" s="202"/>
      <c r="N1393" s="202"/>
      <c r="O1393" s="202"/>
      <c r="P1393" s="202"/>
      <c r="R1393" s="202"/>
      <c r="S1393" s="190"/>
      <c r="T1393" s="190"/>
      <c r="U1393" s="190"/>
      <c r="V1393" s="190"/>
      <c r="W1393" s="190"/>
      <c r="X1393" s="190"/>
      <c r="Y1393" s="190"/>
      <c r="Z1393" s="190"/>
      <c r="AA1393" s="190"/>
      <c r="AB1393" s="190"/>
      <c r="AC1393" s="190"/>
      <c r="AD1393" s="190"/>
      <c r="AE1393" s="190"/>
      <c r="AF1393" s="190"/>
      <c r="AG1393" s="190"/>
      <c r="AH1393" s="190"/>
      <c r="AI1393" s="190"/>
      <c r="AJ1393" s="190"/>
      <c r="AK1393" s="190"/>
      <c r="AL1393" s="190"/>
      <c r="AM1393" s="190"/>
      <c r="AN1393" s="190"/>
      <c r="AO1393" s="190"/>
      <c r="AP1393" s="190"/>
      <c r="AQ1393" s="190"/>
      <c r="AR1393" s="190"/>
      <c r="AS1393" s="190"/>
      <c r="AT1393" s="190"/>
      <c r="AU1393" s="190"/>
      <c r="AV1393" s="190"/>
      <c r="AW1393" s="190"/>
      <c r="AX1393" s="190"/>
      <c r="AY1393" s="190"/>
      <c r="AZ1393" s="190"/>
      <c r="BA1393" s="190"/>
      <c r="BB1393" s="190"/>
      <c r="BC1393" s="190"/>
      <c r="BD1393" s="190"/>
      <c r="BE1393" s="190"/>
      <c r="BF1393" s="190"/>
      <c r="BG1393" s="190"/>
      <c r="BH1393" s="190"/>
      <c r="BI1393" s="190"/>
      <c r="BJ1393" s="190"/>
      <c r="BK1393" s="190"/>
      <c r="BL1393" s="190"/>
      <c r="BM1393" s="190"/>
      <c r="BN1393" s="190"/>
      <c r="BO1393" s="190"/>
      <c r="BP1393" s="190"/>
      <c r="BQ1393" s="190"/>
      <c r="BR1393" s="190"/>
      <c r="BS1393" s="190"/>
      <c r="BT1393" s="190"/>
      <c r="BU1393" s="190"/>
      <c r="BV1393" s="190"/>
      <c r="BW1393" s="190"/>
      <c r="BX1393" s="190"/>
      <c r="BY1393" s="190"/>
      <c r="BZ1393" s="190"/>
      <c r="CA1393" s="190"/>
      <c r="CB1393" s="190"/>
      <c r="CC1393" s="190"/>
      <c r="CD1393" s="190"/>
      <c r="CE1393" s="190"/>
      <c r="CF1393" s="190"/>
      <c r="CG1393" s="190"/>
      <c r="CH1393" s="190"/>
      <c r="CI1393" s="190"/>
      <c r="CJ1393" s="190"/>
      <c r="CK1393" s="190"/>
      <c r="CL1393" s="190"/>
      <c r="CN1393" s="201"/>
      <c r="CO1393" s="190"/>
      <c r="CP1393" s="190"/>
      <c r="CQ1393" s="190"/>
      <c r="CR1393" s="190"/>
      <c r="CS1393" s="190"/>
      <c r="CT1393" s="190"/>
      <c r="CU1393" s="190"/>
      <c r="CV1393" s="190"/>
      <c r="CW1393" s="190"/>
      <c r="CX1393" s="190"/>
      <c r="CY1393" s="190"/>
      <c r="CZ1393" s="190"/>
      <c r="DA1393" s="190"/>
      <c r="DB1393" s="190"/>
      <c r="DC1393" s="190"/>
      <c r="DD1393" s="190"/>
      <c r="DE1393" s="190"/>
      <c r="DF1393" s="190"/>
      <c r="DG1393" s="190"/>
      <c r="DH1393" s="190"/>
      <c r="DI1393" s="190"/>
      <c r="DJ1393" s="190"/>
      <c r="DK1393" s="190"/>
      <c r="DL1393" s="190"/>
    </row>
    <row r="1394" spans="1:116" x14ac:dyDescent="0.35">
      <c r="A1394" s="174"/>
      <c r="E1394" s="8"/>
      <c r="G1394" s="175" t="s">
        <v>462</v>
      </c>
      <c r="H1394" s="200"/>
      <c r="I1394" s="201"/>
      <c r="J1394" s="201"/>
      <c r="K1394" s="202"/>
      <c r="L1394" s="202"/>
      <c r="M1394" s="202"/>
      <c r="N1394" s="202"/>
      <c r="O1394" s="202"/>
      <c r="P1394" s="202"/>
      <c r="R1394" s="202"/>
      <c r="S1394" s="190"/>
      <c r="T1394" s="190"/>
      <c r="U1394" s="190"/>
      <c r="V1394" s="190"/>
      <c r="W1394" s="190"/>
      <c r="X1394" s="190"/>
      <c r="Y1394" s="190"/>
      <c r="Z1394" s="190"/>
      <c r="AA1394" s="190"/>
      <c r="AB1394" s="190"/>
      <c r="AC1394" s="190"/>
      <c r="AD1394" s="190"/>
      <c r="AE1394" s="190"/>
      <c r="AF1394" s="190"/>
      <c r="AG1394" s="190"/>
      <c r="AH1394" s="190"/>
      <c r="AI1394" s="190"/>
      <c r="AJ1394" s="190"/>
      <c r="AK1394" s="190"/>
      <c r="AL1394" s="190"/>
      <c r="AM1394" s="190"/>
      <c r="AN1394" s="190"/>
      <c r="AO1394" s="190"/>
      <c r="AP1394" s="190"/>
      <c r="AQ1394" s="190"/>
      <c r="AR1394" s="190"/>
      <c r="AS1394" s="190"/>
      <c r="AT1394" s="190"/>
      <c r="AU1394" s="190"/>
      <c r="AV1394" s="190"/>
      <c r="AW1394" s="190"/>
      <c r="AX1394" s="190"/>
      <c r="AY1394" s="190"/>
      <c r="AZ1394" s="190"/>
      <c r="BA1394" s="190"/>
      <c r="BB1394" s="190"/>
      <c r="BC1394" s="190"/>
      <c r="BD1394" s="190"/>
      <c r="BE1394" s="190"/>
      <c r="BF1394" s="190"/>
      <c r="BG1394" s="190"/>
      <c r="BH1394" s="190"/>
      <c r="BI1394" s="190"/>
      <c r="BJ1394" s="190"/>
      <c r="BK1394" s="190"/>
      <c r="BL1394" s="190"/>
      <c r="BM1394" s="190"/>
      <c r="BN1394" s="190"/>
      <c r="BO1394" s="190"/>
      <c r="BP1394" s="190"/>
      <c r="BQ1394" s="190"/>
      <c r="BR1394" s="190"/>
      <c r="BS1394" s="190"/>
      <c r="BT1394" s="190"/>
      <c r="BU1394" s="190"/>
      <c r="BV1394" s="190"/>
      <c r="BW1394" s="190"/>
      <c r="BX1394" s="190"/>
      <c r="BY1394" s="190"/>
      <c r="BZ1394" s="190"/>
      <c r="CA1394" s="190"/>
      <c r="CB1394" s="190"/>
      <c r="CC1394" s="190"/>
      <c r="CD1394" s="190"/>
      <c r="CE1394" s="190"/>
      <c r="CF1394" s="190"/>
      <c r="CG1394" s="190"/>
      <c r="CH1394" s="190"/>
      <c r="CI1394" s="190"/>
      <c r="CJ1394" s="190"/>
      <c r="CK1394" s="190"/>
      <c r="CL1394" s="190"/>
      <c r="CN1394" s="201"/>
      <c r="CO1394" s="190"/>
      <c r="CP1394" s="190"/>
      <c r="CQ1394" s="190"/>
      <c r="CR1394" s="190"/>
      <c r="CS1394" s="190"/>
      <c r="CT1394" s="190"/>
      <c r="CU1394" s="190"/>
      <c r="CV1394" s="190"/>
      <c r="CW1394" s="190"/>
      <c r="CX1394" s="190"/>
      <c r="CY1394" s="190"/>
      <c r="CZ1394" s="190"/>
      <c r="DA1394" s="190"/>
      <c r="DB1394" s="190"/>
      <c r="DC1394" s="190"/>
      <c r="DD1394" s="190"/>
      <c r="DE1394" s="190"/>
      <c r="DF1394" s="190"/>
      <c r="DG1394" s="190"/>
      <c r="DH1394" s="190"/>
      <c r="DI1394" s="190"/>
      <c r="DJ1394" s="190"/>
      <c r="DK1394" s="190"/>
      <c r="DL1394" s="190"/>
    </row>
    <row r="1395" spans="1:116" x14ac:dyDescent="0.35">
      <c r="A1395" s="174"/>
      <c r="E1395" s="8"/>
      <c r="G1395" s="175" t="s">
        <v>491</v>
      </c>
      <c r="H1395" s="200"/>
      <c r="I1395" s="201"/>
      <c r="J1395" s="201"/>
      <c r="K1395" s="202"/>
      <c r="L1395" s="202"/>
      <c r="M1395" s="202"/>
      <c r="N1395" s="202"/>
      <c r="O1395" s="202"/>
      <c r="P1395" s="202"/>
      <c r="R1395" s="202"/>
      <c r="S1395" s="190" t="str">
        <f t="shared" ref="S1395:AX1395" si="1888">S$22</f>
        <v>S$18</v>
      </c>
      <c r="T1395" s="190" t="str">
        <f t="shared" si="1888"/>
        <v>T$18</v>
      </c>
      <c r="U1395" s="190" t="str">
        <f t="shared" si="1888"/>
        <v>U$18</v>
      </c>
      <c r="V1395" s="190" t="str">
        <f t="shared" si="1888"/>
        <v>V$18</v>
      </c>
      <c r="W1395" s="190" t="str">
        <f t="shared" si="1888"/>
        <v>W$18</v>
      </c>
      <c r="X1395" s="190" t="str">
        <f t="shared" si="1888"/>
        <v>X$18</v>
      </c>
      <c r="Y1395" s="190" t="str">
        <f t="shared" si="1888"/>
        <v>Y$18</v>
      </c>
      <c r="Z1395" s="190" t="str">
        <f t="shared" si="1888"/>
        <v>Z$18</v>
      </c>
      <c r="AA1395" s="190" t="str">
        <f t="shared" si="1888"/>
        <v>AA$18</v>
      </c>
      <c r="AB1395" s="190" t="str">
        <f t="shared" si="1888"/>
        <v>AB$18</v>
      </c>
      <c r="AC1395" s="190" t="str">
        <f t="shared" si="1888"/>
        <v>AC$18</v>
      </c>
      <c r="AD1395" s="190" t="str">
        <f t="shared" si="1888"/>
        <v>AD$18</v>
      </c>
      <c r="AE1395" s="190" t="str">
        <f t="shared" si="1888"/>
        <v>AE$18</v>
      </c>
      <c r="AF1395" s="190" t="str">
        <f t="shared" si="1888"/>
        <v>AF$18</v>
      </c>
      <c r="AG1395" s="190" t="str">
        <f t="shared" si="1888"/>
        <v>AG$18</v>
      </c>
      <c r="AH1395" s="190" t="str">
        <f t="shared" si="1888"/>
        <v>AH$18</v>
      </c>
      <c r="AI1395" s="190" t="str">
        <f t="shared" si="1888"/>
        <v>AI$18</v>
      </c>
      <c r="AJ1395" s="190" t="str">
        <f t="shared" si="1888"/>
        <v>AJ$18</v>
      </c>
      <c r="AK1395" s="190" t="str">
        <f t="shared" si="1888"/>
        <v>AK$18</v>
      </c>
      <c r="AL1395" s="190" t="str">
        <f t="shared" si="1888"/>
        <v>AL$18</v>
      </c>
      <c r="AM1395" s="190" t="str">
        <f t="shared" si="1888"/>
        <v>AM$18</v>
      </c>
      <c r="AN1395" s="190" t="str">
        <f t="shared" si="1888"/>
        <v>AN$18</v>
      </c>
      <c r="AO1395" s="190" t="str">
        <f t="shared" si="1888"/>
        <v>AO$18</v>
      </c>
      <c r="AP1395" s="190" t="str">
        <f t="shared" si="1888"/>
        <v>AP$18</v>
      </c>
      <c r="AQ1395" s="190" t="str">
        <f t="shared" si="1888"/>
        <v>AQ$18</v>
      </c>
      <c r="AR1395" s="190" t="str">
        <f t="shared" si="1888"/>
        <v>AR$18</v>
      </c>
      <c r="AS1395" s="190" t="str">
        <f t="shared" si="1888"/>
        <v>AS$18</v>
      </c>
      <c r="AT1395" s="190" t="str">
        <f t="shared" si="1888"/>
        <v>AT$18</v>
      </c>
      <c r="AU1395" s="190" t="str">
        <f t="shared" si="1888"/>
        <v>AU$18</v>
      </c>
      <c r="AV1395" s="190" t="str">
        <f t="shared" si="1888"/>
        <v>AV$18</v>
      </c>
      <c r="AW1395" s="190" t="str">
        <f t="shared" si="1888"/>
        <v>AW$18</v>
      </c>
      <c r="AX1395" s="190" t="str">
        <f t="shared" si="1888"/>
        <v>AX$18</v>
      </c>
      <c r="AY1395" s="190" t="str">
        <f t="shared" ref="AY1395:CD1395" si="1889">AY$22</f>
        <v>AY$18</v>
      </c>
      <c r="AZ1395" s="190" t="str">
        <f t="shared" si="1889"/>
        <v>AZ$18</v>
      </c>
      <c r="BA1395" s="190" t="str">
        <f t="shared" si="1889"/>
        <v>BA$18</v>
      </c>
      <c r="BB1395" s="190" t="str">
        <f t="shared" si="1889"/>
        <v>BB$18</v>
      </c>
      <c r="BC1395" s="190" t="str">
        <f t="shared" si="1889"/>
        <v>BC$18</v>
      </c>
      <c r="BD1395" s="190" t="str">
        <f t="shared" si="1889"/>
        <v>BD$18</v>
      </c>
      <c r="BE1395" s="190" t="str">
        <f t="shared" si="1889"/>
        <v>BE$18</v>
      </c>
      <c r="BF1395" s="190" t="str">
        <f t="shared" si="1889"/>
        <v>BF$18</v>
      </c>
      <c r="BG1395" s="190" t="str">
        <f t="shared" si="1889"/>
        <v>BG$18</v>
      </c>
      <c r="BH1395" s="190" t="str">
        <f t="shared" si="1889"/>
        <v>BH$18</v>
      </c>
      <c r="BI1395" s="190" t="str">
        <f t="shared" si="1889"/>
        <v>BI$18</v>
      </c>
      <c r="BJ1395" s="190" t="str">
        <f t="shared" si="1889"/>
        <v>BJ$18</v>
      </c>
      <c r="BK1395" s="190" t="str">
        <f t="shared" si="1889"/>
        <v>BK$18</v>
      </c>
      <c r="BL1395" s="190" t="str">
        <f t="shared" si="1889"/>
        <v>BL$18</v>
      </c>
      <c r="BM1395" s="190" t="str">
        <f t="shared" si="1889"/>
        <v>BM$18</v>
      </c>
      <c r="BN1395" s="190" t="str">
        <f t="shared" si="1889"/>
        <v>BN$18</v>
      </c>
      <c r="BO1395" s="190" t="str">
        <f t="shared" si="1889"/>
        <v>BO$18</v>
      </c>
      <c r="BP1395" s="190" t="str">
        <f t="shared" si="1889"/>
        <v>BP$18</v>
      </c>
      <c r="BQ1395" s="190" t="str">
        <f t="shared" si="1889"/>
        <v>BQ$18</v>
      </c>
      <c r="BR1395" s="190" t="str">
        <f t="shared" si="1889"/>
        <v>BR$18</v>
      </c>
      <c r="BS1395" s="190" t="str">
        <f t="shared" si="1889"/>
        <v>BS$18</v>
      </c>
      <c r="BT1395" s="190" t="str">
        <f t="shared" si="1889"/>
        <v>BT$18</v>
      </c>
      <c r="BU1395" s="190" t="str">
        <f t="shared" si="1889"/>
        <v>BU$18</v>
      </c>
      <c r="BV1395" s="190" t="str">
        <f t="shared" si="1889"/>
        <v>BV$18</v>
      </c>
      <c r="BW1395" s="190" t="str">
        <f t="shared" si="1889"/>
        <v>BW$18</v>
      </c>
      <c r="BX1395" s="190" t="str">
        <f t="shared" si="1889"/>
        <v>BX$18</v>
      </c>
      <c r="BY1395" s="190" t="str">
        <f t="shared" si="1889"/>
        <v>BY$18</v>
      </c>
      <c r="BZ1395" s="190" t="str">
        <f t="shared" si="1889"/>
        <v>BZ$18</v>
      </c>
      <c r="CA1395" s="190" t="str">
        <f t="shared" si="1889"/>
        <v>CA$18</v>
      </c>
      <c r="CB1395" s="190" t="str">
        <f t="shared" si="1889"/>
        <v>CB$18</v>
      </c>
      <c r="CC1395" s="190" t="str">
        <f t="shared" si="1889"/>
        <v>CC$18</v>
      </c>
      <c r="CD1395" s="190" t="str">
        <f t="shared" si="1889"/>
        <v>CD$18</v>
      </c>
      <c r="CE1395" s="190" t="str">
        <f t="shared" ref="CE1395:CL1395" si="1890">CE$22</f>
        <v>CE$18</v>
      </c>
      <c r="CF1395" s="190" t="str">
        <f t="shared" si="1890"/>
        <v>CF$18</v>
      </c>
      <c r="CG1395" s="190" t="str">
        <f t="shared" si="1890"/>
        <v>CG$18</v>
      </c>
      <c r="CH1395" s="190" t="str">
        <f t="shared" si="1890"/>
        <v>CH$18</v>
      </c>
      <c r="CI1395" s="190" t="str">
        <f t="shared" si="1890"/>
        <v>CI$18</v>
      </c>
      <c r="CJ1395" s="190" t="str">
        <f t="shared" si="1890"/>
        <v>CJ$18</v>
      </c>
      <c r="CK1395" s="190" t="str">
        <f t="shared" si="1890"/>
        <v>CK$18</v>
      </c>
      <c r="CL1395" s="190" t="str">
        <f t="shared" si="1890"/>
        <v>CL$18</v>
      </c>
      <c r="CN1395" s="201"/>
      <c r="CO1395" s="190" t="str">
        <f t="shared" ref="CO1395:DL1395" si="1891">CO$22</f>
        <v>CO$18</v>
      </c>
      <c r="CP1395" s="190" t="str">
        <f t="shared" si="1891"/>
        <v>CP$18</v>
      </c>
      <c r="CQ1395" s="190" t="str">
        <f t="shared" si="1891"/>
        <v>CQ$18</v>
      </c>
      <c r="CR1395" s="190" t="str">
        <f t="shared" si="1891"/>
        <v>CR$18</v>
      </c>
      <c r="CS1395" s="190" t="str">
        <f t="shared" si="1891"/>
        <v>CS$18</v>
      </c>
      <c r="CT1395" s="190" t="str">
        <f t="shared" si="1891"/>
        <v>CT$18</v>
      </c>
      <c r="CU1395" s="190" t="str">
        <f t="shared" si="1891"/>
        <v>CU$18</v>
      </c>
      <c r="CV1395" s="190" t="str">
        <f t="shared" si="1891"/>
        <v>CV$18</v>
      </c>
      <c r="CW1395" s="190" t="str">
        <f t="shared" si="1891"/>
        <v>CW$18</v>
      </c>
      <c r="CX1395" s="190" t="str">
        <f t="shared" si="1891"/>
        <v>CX$18</v>
      </c>
      <c r="CY1395" s="190" t="str">
        <f t="shared" si="1891"/>
        <v>CY$18</v>
      </c>
      <c r="CZ1395" s="190" t="str">
        <f t="shared" si="1891"/>
        <v>CZ$18</v>
      </c>
      <c r="DA1395" s="190" t="str">
        <f t="shared" si="1891"/>
        <v>DA$18</v>
      </c>
      <c r="DB1395" s="190" t="str">
        <f t="shared" si="1891"/>
        <v>DB$18</v>
      </c>
      <c r="DC1395" s="190" t="str">
        <f t="shared" si="1891"/>
        <v>DC$18</v>
      </c>
      <c r="DD1395" s="190" t="str">
        <f t="shared" si="1891"/>
        <v>DD$18</v>
      </c>
      <c r="DE1395" s="190" t="str">
        <f t="shared" si="1891"/>
        <v>DE$18</v>
      </c>
      <c r="DF1395" s="190" t="str">
        <f t="shared" si="1891"/>
        <v>DF$18</v>
      </c>
      <c r="DG1395" s="190" t="str">
        <f t="shared" si="1891"/>
        <v>DG$18</v>
      </c>
      <c r="DH1395" s="190" t="str">
        <f t="shared" si="1891"/>
        <v>DH$18</v>
      </c>
      <c r="DI1395" s="190" t="str">
        <f t="shared" si="1891"/>
        <v>DI$18</v>
      </c>
      <c r="DJ1395" s="190" t="str">
        <f t="shared" si="1891"/>
        <v>DJ$18</v>
      </c>
      <c r="DK1395" s="190" t="str">
        <f t="shared" si="1891"/>
        <v>DK$18</v>
      </c>
      <c r="DL1395" s="190" t="str">
        <f t="shared" si="1891"/>
        <v>DL$18</v>
      </c>
    </row>
    <row r="1396" spans="1:116" x14ac:dyDescent="0.35">
      <c r="A1396" s="174"/>
      <c r="E1396" s="8"/>
      <c r="G1396" s="175" t="s">
        <v>505</v>
      </c>
      <c r="H1396" s="200"/>
      <c r="I1396" s="201"/>
      <c r="J1396" s="201"/>
      <c r="K1396" s="202"/>
      <c r="L1396" s="202"/>
      <c r="M1396" s="202"/>
      <c r="N1396" s="202"/>
      <c r="O1396" s="202"/>
      <c r="P1396" s="202"/>
      <c r="R1396" s="202"/>
      <c r="S1396" s="190" t="str">
        <f t="shared" ref="S1396:AX1396" si="1892">S$23</f>
        <v>S$19</v>
      </c>
      <c r="T1396" s="190" t="str">
        <f t="shared" si="1892"/>
        <v>T$19</v>
      </c>
      <c r="U1396" s="190" t="str">
        <f t="shared" si="1892"/>
        <v>U$19</v>
      </c>
      <c r="V1396" s="190" t="str">
        <f t="shared" si="1892"/>
        <v>V$19</v>
      </c>
      <c r="W1396" s="190" t="str">
        <f t="shared" si="1892"/>
        <v>W$19</v>
      </c>
      <c r="X1396" s="190" t="str">
        <f t="shared" si="1892"/>
        <v>X$19</v>
      </c>
      <c r="Y1396" s="190" t="str">
        <f t="shared" si="1892"/>
        <v>Y$19</v>
      </c>
      <c r="Z1396" s="190" t="str">
        <f t="shared" si="1892"/>
        <v>Z$19</v>
      </c>
      <c r="AA1396" s="190" t="str">
        <f t="shared" si="1892"/>
        <v>AA$19</v>
      </c>
      <c r="AB1396" s="190" t="str">
        <f t="shared" si="1892"/>
        <v>AB$19</v>
      </c>
      <c r="AC1396" s="190" t="str">
        <f t="shared" si="1892"/>
        <v>AC$19</v>
      </c>
      <c r="AD1396" s="190" t="str">
        <f t="shared" si="1892"/>
        <v>AD$19</v>
      </c>
      <c r="AE1396" s="190" t="str">
        <f t="shared" si="1892"/>
        <v>AE$19</v>
      </c>
      <c r="AF1396" s="190" t="str">
        <f t="shared" si="1892"/>
        <v>AF$19</v>
      </c>
      <c r="AG1396" s="190" t="str">
        <f t="shared" si="1892"/>
        <v>AG$19</v>
      </c>
      <c r="AH1396" s="190" t="str">
        <f t="shared" si="1892"/>
        <v>AH$19</v>
      </c>
      <c r="AI1396" s="190" t="str">
        <f t="shared" si="1892"/>
        <v>AI$19</v>
      </c>
      <c r="AJ1396" s="190" t="str">
        <f t="shared" si="1892"/>
        <v>AJ$19</v>
      </c>
      <c r="AK1396" s="190" t="str">
        <f t="shared" si="1892"/>
        <v>AK$19</v>
      </c>
      <c r="AL1396" s="190" t="str">
        <f t="shared" si="1892"/>
        <v>AL$19</v>
      </c>
      <c r="AM1396" s="190" t="str">
        <f t="shared" si="1892"/>
        <v>AM$19</v>
      </c>
      <c r="AN1396" s="190" t="str">
        <f t="shared" si="1892"/>
        <v>AN$19</v>
      </c>
      <c r="AO1396" s="190" t="str">
        <f t="shared" si="1892"/>
        <v>AO$19</v>
      </c>
      <c r="AP1396" s="190" t="str">
        <f t="shared" si="1892"/>
        <v>AP$19</v>
      </c>
      <c r="AQ1396" s="190" t="str">
        <f t="shared" si="1892"/>
        <v>AQ$19</v>
      </c>
      <c r="AR1396" s="190" t="str">
        <f t="shared" si="1892"/>
        <v>AR$19</v>
      </c>
      <c r="AS1396" s="190" t="str">
        <f t="shared" si="1892"/>
        <v>AS$19</v>
      </c>
      <c r="AT1396" s="190" t="str">
        <f t="shared" si="1892"/>
        <v>AT$19</v>
      </c>
      <c r="AU1396" s="190" t="str">
        <f t="shared" si="1892"/>
        <v>AU$19</v>
      </c>
      <c r="AV1396" s="190" t="str">
        <f t="shared" si="1892"/>
        <v>AV$19</v>
      </c>
      <c r="AW1396" s="190" t="str">
        <f t="shared" si="1892"/>
        <v>AW$19</v>
      </c>
      <c r="AX1396" s="190" t="str">
        <f t="shared" si="1892"/>
        <v>AX$19</v>
      </c>
      <c r="AY1396" s="190" t="str">
        <f t="shared" ref="AY1396:CD1396" si="1893">AY$23</f>
        <v>AY$19</v>
      </c>
      <c r="AZ1396" s="190" t="str">
        <f t="shared" si="1893"/>
        <v>AZ$19</v>
      </c>
      <c r="BA1396" s="190" t="str">
        <f t="shared" si="1893"/>
        <v>BA$19</v>
      </c>
      <c r="BB1396" s="190" t="str">
        <f t="shared" si="1893"/>
        <v>BB$19</v>
      </c>
      <c r="BC1396" s="190" t="str">
        <f t="shared" si="1893"/>
        <v>BC$19</v>
      </c>
      <c r="BD1396" s="190" t="str">
        <f t="shared" si="1893"/>
        <v>BD$19</v>
      </c>
      <c r="BE1396" s="190" t="str">
        <f t="shared" si="1893"/>
        <v>BE$19</v>
      </c>
      <c r="BF1396" s="190" t="str">
        <f t="shared" si="1893"/>
        <v>BF$19</v>
      </c>
      <c r="BG1396" s="190" t="str">
        <f t="shared" si="1893"/>
        <v>BG$19</v>
      </c>
      <c r="BH1396" s="190" t="str">
        <f t="shared" si="1893"/>
        <v>BH$19</v>
      </c>
      <c r="BI1396" s="190" t="str">
        <f t="shared" si="1893"/>
        <v>BI$19</v>
      </c>
      <c r="BJ1396" s="190" t="str">
        <f t="shared" si="1893"/>
        <v>BJ$19</v>
      </c>
      <c r="BK1396" s="190" t="str">
        <f t="shared" si="1893"/>
        <v>BK$19</v>
      </c>
      <c r="BL1396" s="190" t="str">
        <f t="shared" si="1893"/>
        <v>BL$19</v>
      </c>
      <c r="BM1396" s="190" t="str">
        <f t="shared" si="1893"/>
        <v>BM$19</v>
      </c>
      <c r="BN1396" s="190" t="str">
        <f t="shared" si="1893"/>
        <v>BN$19</v>
      </c>
      <c r="BO1396" s="190" t="str">
        <f t="shared" si="1893"/>
        <v>BO$19</v>
      </c>
      <c r="BP1396" s="190" t="str">
        <f t="shared" si="1893"/>
        <v>BP$19</v>
      </c>
      <c r="BQ1396" s="190" t="str">
        <f t="shared" si="1893"/>
        <v>BQ$19</v>
      </c>
      <c r="BR1396" s="190" t="str">
        <f t="shared" si="1893"/>
        <v>BR$19</v>
      </c>
      <c r="BS1396" s="190" t="str">
        <f t="shared" si="1893"/>
        <v>BS$19</v>
      </c>
      <c r="BT1396" s="190" t="str">
        <f t="shared" si="1893"/>
        <v>BT$19</v>
      </c>
      <c r="BU1396" s="190" t="str">
        <f t="shared" si="1893"/>
        <v>BU$19</v>
      </c>
      <c r="BV1396" s="190" t="str">
        <f t="shared" si="1893"/>
        <v>BV$19</v>
      </c>
      <c r="BW1396" s="190" t="str">
        <f t="shared" si="1893"/>
        <v>BW$19</v>
      </c>
      <c r="BX1396" s="190" t="str">
        <f t="shared" si="1893"/>
        <v>BX$19</v>
      </c>
      <c r="BY1396" s="190" t="str">
        <f t="shared" si="1893"/>
        <v>BY$19</v>
      </c>
      <c r="BZ1396" s="190" t="str">
        <f t="shared" si="1893"/>
        <v>BZ$19</v>
      </c>
      <c r="CA1396" s="190" t="str">
        <f t="shared" si="1893"/>
        <v>CA$19</v>
      </c>
      <c r="CB1396" s="190" t="str">
        <f t="shared" si="1893"/>
        <v>CB$19</v>
      </c>
      <c r="CC1396" s="190" t="str">
        <f t="shared" si="1893"/>
        <v>CC$19</v>
      </c>
      <c r="CD1396" s="190" t="str">
        <f t="shared" si="1893"/>
        <v>CD$19</v>
      </c>
      <c r="CE1396" s="190" t="str">
        <f t="shared" ref="CE1396:CL1396" si="1894">CE$23</f>
        <v>CE$19</v>
      </c>
      <c r="CF1396" s="190" t="str">
        <f t="shared" si="1894"/>
        <v>CF$19</v>
      </c>
      <c r="CG1396" s="190" t="str">
        <f t="shared" si="1894"/>
        <v>CG$19</v>
      </c>
      <c r="CH1396" s="190" t="str">
        <f t="shared" si="1894"/>
        <v>CH$19</v>
      </c>
      <c r="CI1396" s="190" t="str">
        <f t="shared" si="1894"/>
        <v>CI$19</v>
      </c>
      <c r="CJ1396" s="190" t="str">
        <f t="shared" si="1894"/>
        <v>CJ$19</v>
      </c>
      <c r="CK1396" s="190" t="str">
        <f t="shared" si="1894"/>
        <v>CK$19</v>
      </c>
      <c r="CL1396" s="190" t="str">
        <f t="shared" si="1894"/>
        <v>CL$19</v>
      </c>
      <c r="CN1396" s="201"/>
      <c r="CO1396" s="190" t="str">
        <f t="shared" ref="CO1396:DL1396" si="1895">CO$23</f>
        <v>CO$19</v>
      </c>
      <c r="CP1396" s="190" t="str">
        <f t="shared" si="1895"/>
        <v>CP$19</v>
      </c>
      <c r="CQ1396" s="190" t="str">
        <f t="shared" si="1895"/>
        <v>CQ$19</v>
      </c>
      <c r="CR1396" s="190" t="str">
        <f t="shared" si="1895"/>
        <v>CR$19</v>
      </c>
      <c r="CS1396" s="190" t="str">
        <f t="shared" si="1895"/>
        <v>CS$19</v>
      </c>
      <c r="CT1396" s="190" t="str">
        <f t="shared" si="1895"/>
        <v>CT$19</v>
      </c>
      <c r="CU1396" s="190" t="str">
        <f t="shared" si="1895"/>
        <v>CU$19</v>
      </c>
      <c r="CV1396" s="190" t="str">
        <f t="shared" si="1895"/>
        <v>CV$19</v>
      </c>
      <c r="CW1396" s="190" t="str">
        <f t="shared" si="1895"/>
        <v>CW$19</v>
      </c>
      <c r="CX1396" s="190" t="str">
        <f t="shared" si="1895"/>
        <v>CX$19</v>
      </c>
      <c r="CY1396" s="190" t="str">
        <f t="shared" si="1895"/>
        <v>CY$19</v>
      </c>
      <c r="CZ1396" s="190" t="str">
        <f t="shared" si="1895"/>
        <v>CZ$19</v>
      </c>
      <c r="DA1396" s="190" t="str">
        <f t="shared" si="1895"/>
        <v>DA$19</v>
      </c>
      <c r="DB1396" s="190" t="str">
        <f t="shared" si="1895"/>
        <v>DB$19</v>
      </c>
      <c r="DC1396" s="190" t="str">
        <f t="shared" si="1895"/>
        <v>DC$19</v>
      </c>
      <c r="DD1396" s="190" t="str">
        <f t="shared" si="1895"/>
        <v>DD$19</v>
      </c>
      <c r="DE1396" s="190" t="str">
        <f t="shared" si="1895"/>
        <v>DE$19</v>
      </c>
      <c r="DF1396" s="190" t="str">
        <f t="shared" si="1895"/>
        <v>DF$19</v>
      </c>
      <c r="DG1396" s="190" t="str">
        <f t="shared" si="1895"/>
        <v>DG$19</v>
      </c>
      <c r="DH1396" s="190" t="str">
        <f t="shared" si="1895"/>
        <v>DH$19</v>
      </c>
      <c r="DI1396" s="190" t="str">
        <f t="shared" si="1895"/>
        <v>DI$19</v>
      </c>
      <c r="DJ1396" s="190" t="str">
        <f t="shared" si="1895"/>
        <v>DJ$19</v>
      </c>
      <c r="DK1396" s="190" t="str">
        <f t="shared" si="1895"/>
        <v>DK$19</v>
      </c>
      <c r="DL1396" s="190" t="str">
        <f t="shared" si="1895"/>
        <v>DL$19</v>
      </c>
    </row>
    <row r="1397" spans="1:116" x14ac:dyDescent="0.35">
      <c r="A1397" s="142" t="s">
        <v>218</v>
      </c>
      <c r="B1397" s="31" t="s">
        <v>81</v>
      </c>
      <c r="C1397" s="31"/>
      <c r="D1397" t="s">
        <v>764</v>
      </c>
      <c r="E1397" s="8" t="str">
        <f t="shared" ref="E1397:E1411" si="1896">ROW()&amp;" "&amp;D1397</f>
        <v>1397 DCHC-S</v>
      </c>
      <c r="F1397" t="s">
        <v>151</v>
      </c>
      <c r="G1397" s="175" t="s">
        <v>463</v>
      </c>
      <c r="H1397" s="142"/>
      <c r="I1397" s="144"/>
      <c r="J1397" s="144"/>
      <c r="K1397" s="142"/>
      <c r="L1397" s="142"/>
      <c r="M1397" s="142"/>
      <c r="N1397" s="142"/>
      <c r="O1397" s="142"/>
      <c r="P1397" s="142"/>
      <c r="R1397" s="143"/>
      <c r="S1397" s="168"/>
      <c r="T1397" s="168"/>
      <c r="U1397" s="168"/>
      <c r="V1397" s="168"/>
      <c r="W1397" s="168"/>
      <c r="X1397" s="168"/>
      <c r="Y1397" s="168"/>
      <c r="Z1397" s="168"/>
      <c r="AA1397" s="168"/>
      <c r="AB1397" s="168"/>
      <c r="AC1397" s="168"/>
      <c r="AD1397" s="168"/>
      <c r="AE1397" s="168"/>
      <c r="AF1397" s="168"/>
      <c r="AG1397" s="168"/>
      <c r="AH1397" s="168"/>
      <c r="AI1397" s="168"/>
      <c r="AJ1397" s="168"/>
      <c r="AK1397" s="168"/>
      <c r="AL1397" s="168"/>
      <c r="AM1397" s="168"/>
      <c r="AN1397" s="168"/>
      <c r="AO1397" s="168"/>
      <c r="AP1397" s="168"/>
      <c r="AQ1397" s="168"/>
      <c r="AR1397" s="168"/>
      <c r="AS1397" s="168"/>
      <c r="AT1397" s="168"/>
      <c r="AU1397" s="168"/>
      <c r="AV1397" s="168"/>
      <c r="AW1397" s="168"/>
      <c r="AX1397" s="168"/>
      <c r="AY1397" s="168"/>
      <c r="AZ1397" s="168"/>
      <c r="BA1397" s="168"/>
      <c r="BB1397" s="168"/>
      <c r="BC1397" s="168"/>
      <c r="BD1397" s="168"/>
      <c r="BE1397" s="168"/>
      <c r="BF1397" s="168"/>
      <c r="BG1397" s="168"/>
      <c r="BH1397" s="168"/>
      <c r="BI1397" s="168"/>
      <c r="BJ1397" s="168"/>
      <c r="BK1397" s="168"/>
      <c r="BL1397" s="168"/>
      <c r="BM1397" s="168"/>
      <c r="BN1397" s="168"/>
      <c r="BO1397" s="168"/>
      <c r="BP1397" s="168"/>
      <c r="BQ1397" s="168"/>
      <c r="BR1397" s="168"/>
      <c r="BS1397" s="168"/>
      <c r="BT1397" s="168"/>
      <c r="BU1397" s="168"/>
      <c r="BV1397" s="168"/>
      <c r="BW1397" s="168"/>
      <c r="BX1397" s="168"/>
      <c r="BY1397" s="168"/>
      <c r="BZ1397" s="168"/>
      <c r="CA1397" s="168"/>
      <c r="CB1397" s="168"/>
      <c r="CC1397" s="168"/>
      <c r="CD1397" s="168"/>
      <c r="CE1397" s="168"/>
      <c r="CF1397" s="168"/>
      <c r="CG1397" s="168"/>
      <c r="CH1397" s="168"/>
      <c r="CI1397" s="168"/>
      <c r="CJ1397" s="168"/>
      <c r="CK1397" s="168"/>
      <c r="CL1397" s="168"/>
      <c r="CN1397" s="144"/>
      <c r="CO1397" s="168"/>
      <c r="CP1397" s="168"/>
      <c r="CQ1397" s="168"/>
      <c r="CR1397" s="168"/>
      <c r="CS1397" s="168"/>
      <c r="CT1397" s="168"/>
      <c r="CU1397" s="168"/>
      <c r="CV1397" s="168"/>
      <c r="CW1397" s="168"/>
      <c r="CX1397" s="168"/>
      <c r="CY1397" s="168"/>
      <c r="CZ1397" s="168"/>
      <c r="DA1397" s="168"/>
      <c r="DB1397" s="168"/>
      <c r="DC1397" s="168"/>
      <c r="DD1397" s="168"/>
      <c r="DE1397" s="168"/>
      <c r="DF1397" s="168"/>
      <c r="DG1397" s="168"/>
      <c r="DH1397" s="168"/>
      <c r="DI1397" s="168"/>
      <c r="DJ1397" s="168"/>
      <c r="DK1397" s="168"/>
      <c r="DL1397" s="168"/>
    </row>
    <row r="1398" spans="1:116" x14ac:dyDescent="0.35">
      <c r="A1398" s="31"/>
      <c r="B1398" s="31"/>
      <c r="C1398" s="31"/>
      <c r="D1398" t="s">
        <v>764</v>
      </c>
      <c r="E1398" s="8" t="str">
        <f t="shared" si="1896"/>
        <v>1398 DCHC-S</v>
      </c>
      <c r="G1398" s="175" t="s">
        <v>464</v>
      </c>
      <c r="H1398" s="31"/>
      <c r="I1398" s="73"/>
      <c r="J1398" s="73"/>
      <c r="K1398" s="31"/>
      <c r="L1398" s="31"/>
      <c r="M1398" s="31"/>
      <c r="N1398" s="31"/>
      <c r="O1398" s="31"/>
      <c r="P1398" s="31"/>
      <c r="R1398" s="67"/>
      <c r="S1398" s="156"/>
      <c r="T1398" s="156"/>
      <c r="U1398" s="156"/>
      <c r="V1398" s="156"/>
      <c r="W1398" s="156"/>
      <c r="X1398" s="156"/>
      <c r="Y1398" s="156"/>
      <c r="Z1398" s="156"/>
      <c r="AA1398" s="156"/>
      <c r="AB1398" s="156"/>
      <c r="AC1398" s="156"/>
      <c r="AD1398" s="156"/>
      <c r="AE1398" s="156"/>
      <c r="AF1398" s="156"/>
      <c r="AG1398" s="156"/>
      <c r="AH1398" s="156"/>
      <c r="AI1398" s="156"/>
      <c r="AJ1398" s="156"/>
      <c r="AK1398" s="156"/>
      <c r="AL1398" s="156"/>
      <c r="AM1398" s="156"/>
      <c r="AN1398" s="156"/>
      <c r="AO1398" s="156"/>
      <c r="AP1398" s="156"/>
      <c r="AQ1398" s="156"/>
      <c r="AR1398" s="156"/>
      <c r="AS1398" s="156"/>
      <c r="AT1398" s="156"/>
      <c r="AU1398" s="156"/>
      <c r="AV1398" s="156"/>
      <c r="AW1398" s="156"/>
      <c r="AX1398" s="156"/>
      <c r="AY1398" s="156"/>
      <c r="AZ1398" s="156"/>
      <c r="BA1398" s="156"/>
      <c r="BB1398" s="156"/>
      <c r="BC1398" s="156"/>
      <c r="BD1398" s="156"/>
      <c r="BE1398" s="156"/>
      <c r="BF1398" s="156"/>
      <c r="BG1398" s="156"/>
      <c r="BH1398" s="156"/>
      <c r="BI1398" s="156"/>
      <c r="BJ1398" s="156"/>
      <c r="BK1398" s="156"/>
      <c r="BL1398" s="156"/>
      <c r="BM1398" s="156"/>
      <c r="BN1398" s="156"/>
      <c r="BO1398" s="156"/>
      <c r="BP1398" s="156"/>
      <c r="BQ1398" s="156"/>
      <c r="BR1398" s="156"/>
      <c r="BS1398" s="156"/>
      <c r="BT1398" s="156"/>
      <c r="BU1398" s="156"/>
      <c r="BV1398" s="156"/>
      <c r="BW1398" s="156"/>
      <c r="BX1398" s="156"/>
      <c r="BY1398" s="156"/>
      <c r="BZ1398" s="156"/>
      <c r="CA1398" s="156"/>
      <c r="CB1398" s="156"/>
      <c r="CC1398" s="156"/>
      <c r="CD1398" s="156"/>
      <c r="CE1398" s="156"/>
      <c r="CF1398" s="156"/>
      <c r="CG1398" s="156"/>
      <c r="CH1398" s="156"/>
      <c r="CI1398" s="156"/>
      <c r="CJ1398" s="156"/>
      <c r="CK1398" s="156"/>
      <c r="CL1398" s="156"/>
      <c r="CN1398" s="73"/>
      <c r="CO1398" s="156"/>
      <c r="CP1398" s="156"/>
      <c r="CQ1398" s="156"/>
      <c r="CR1398" s="156"/>
      <c r="CS1398" s="156"/>
      <c r="CT1398" s="156"/>
      <c r="CU1398" s="156"/>
      <c r="CV1398" s="156"/>
      <c r="CW1398" s="156"/>
      <c r="CX1398" s="156"/>
      <c r="CY1398" s="156"/>
      <c r="CZ1398" s="156"/>
      <c r="DA1398" s="156"/>
      <c r="DB1398" s="156"/>
      <c r="DC1398" s="156"/>
      <c r="DD1398" s="156"/>
      <c r="DE1398" s="156"/>
      <c r="DF1398" s="156"/>
      <c r="DG1398" s="156"/>
      <c r="DH1398" s="156"/>
      <c r="DI1398" s="156"/>
      <c r="DJ1398" s="156"/>
      <c r="DK1398" s="156"/>
      <c r="DL1398" s="156"/>
    </row>
    <row r="1399" spans="1:116" x14ac:dyDescent="0.35">
      <c r="B1399" t="str">
        <f>E1399</f>
        <v>1399 DCHC-S</v>
      </c>
      <c r="D1399" t="s">
        <v>764</v>
      </c>
      <c r="E1399" s="8" t="str">
        <f t="shared" si="1896"/>
        <v>1399 DCHC-S</v>
      </c>
      <c r="G1399" s="143" t="s">
        <v>183</v>
      </c>
      <c r="H1399" s="12"/>
      <c r="I1399" s="60"/>
      <c r="J1399" s="60"/>
      <c r="K1399" s="17">
        <v>1000</v>
      </c>
      <c r="L1399" s="17">
        <v>1000</v>
      </c>
      <c r="M1399" s="17">
        <v>1000</v>
      </c>
      <c r="N1399" s="17">
        <v>1000</v>
      </c>
      <c r="O1399" s="17">
        <v>1000</v>
      </c>
      <c r="P1399" s="17">
        <v>1000</v>
      </c>
      <c r="R1399" s="15"/>
      <c r="S1399" s="76" cm="1">
        <f t="array" ref="S1399">INDEX($K:$P,ROW(),MATCH(S$3,$K$2:$P$2,0))/12</f>
        <v>83.333333333333329</v>
      </c>
      <c r="T1399" s="76" cm="1">
        <f t="array" ref="T1399">INDEX($K:$P,ROW(),MATCH(T$3,$K$2:$P$2,0))/12</f>
        <v>83.333333333333329</v>
      </c>
      <c r="U1399" s="76" cm="1">
        <f t="array" ref="U1399">INDEX($K:$P,ROW(),MATCH(U$3,$K$2:$P$2,0))/12</f>
        <v>83.333333333333329</v>
      </c>
      <c r="V1399" s="76" cm="1">
        <f t="array" ref="V1399">INDEX($K:$P,ROW(),MATCH(V$3,$K$2:$P$2,0))/12</f>
        <v>83.333333333333329</v>
      </c>
      <c r="W1399" s="76" cm="1">
        <f t="array" ref="W1399">INDEX($K:$P,ROW(),MATCH(W$3,$K$2:$P$2,0))/12</f>
        <v>83.333333333333329</v>
      </c>
      <c r="X1399" s="76" cm="1">
        <f t="array" ref="X1399">INDEX($K:$P,ROW(),MATCH(X$3,$K$2:$P$2,0))/12</f>
        <v>83.333333333333329</v>
      </c>
      <c r="Y1399" s="76" cm="1">
        <f t="array" ref="Y1399">INDEX($K:$P,ROW(),MATCH(Y$3,$K$2:$P$2,0))/12</f>
        <v>83.333333333333329</v>
      </c>
      <c r="Z1399" s="76" cm="1">
        <f t="array" ref="Z1399">INDEX($K:$P,ROW(),MATCH(Z$3,$K$2:$P$2,0))/12</f>
        <v>83.333333333333329</v>
      </c>
      <c r="AA1399" s="76" cm="1">
        <f t="array" ref="AA1399">INDEX($K:$P,ROW(),MATCH(AA$3,$K$2:$P$2,0))/12</f>
        <v>83.333333333333329</v>
      </c>
      <c r="AB1399" s="76" cm="1">
        <f t="array" ref="AB1399">INDEX($K:$P,ROW(),MATCH(AB$3,$K$2:$P$2,0))/12</f>
        <v>83.333333333333329</v>
      </c>
      <c r="AC1399" s="76" cm="1">
        <f t="array" ref="AC1399">INDEX($K:$P,ROW(),MATCH(AC$3,$K$2:$P$2,0))/12</f>
        <v>83.333333333333329</v>
      </c>
      <c r="AD1399" s="76" cm="1">
        <f t="array" ref="AD1399">INDEX($K:$P,ROW(),MATCH(AD$3,$K$2:$P$2,0))/12</f>
        <v>83.333333333333329</v>
      </c>
      <c r="AE1399" s="76" cm="1">
        <f t="array" ref="AE1399">INDEX($K:$P,ROW(),MATCH(AE$3,$K$2:$P$2,0))/12</f>
        <v>83.333333333333329</v>
      </c>
      <c r="AF1399" s="76" cm="1">
        <f t="array" ref="AF1399">INDEX($K:$P,ROW(),MATCH(AF$3,$K$2:$P$2,0))/12</f>
        <v>83.333333333333329</v>
      </c>
      <c r="AG1399" s="76" cm="1">
        <f t="array" ref="AG1399">INDEX($K:$P,ROW(),MATCH(AG$3,$K$2:$P$2,0))/12</f>
        <v>83.333333333333329</v>
      </c>
      <c r="AH1399" s="76" cm="1">
        <f t="array" ref="AH1399">INDEX($K:$P,ROW(),MATCH(AH$3,$K$2:$P$2,0))/12</f>
        <v>83.333333333333329</v>
      </c>
      <c r="AI1399" s="76" cm="1">
        <f t="array" ref="AI1399">INDEX($K:$P,ROW(),MATCH(AI$3,$K$2:$P$2,0))/12</f>
        <v>83.333333333333329</v>
      </c>
      <c r="AJ1399" s="76" cm="1">
        <f t="array" ref="AJ1399">INDEX($K:$P,ROW(),MATCH(AJ$3,$K$2:$P$2,0))/12</f>
        <v>83.333333333333329</v>
      </c>
      <c r="AK1399" s="76" cm="1">
        <f t="array" ref="AK1399">INDEX($K:$P,ROW(),MATCH(AK$3,$K$2:$P$2,0))/12</f>
        <v>83.333333333333329</v>
      </c>
      <c r="AL1399" s="76" cm="1">
        <f t="array" ref="AL1399">INDEX($K:$P,ROW(),MATCH(AL$3,$K$2:$P$2,0))/12</f>
        <v>83.333333333333329</v>
      </c>
      <c r="AM1399" s="76" cm="1">
        <f t="array" ref="AM1399">INDEX($K:$P,ROW(),MATCH(AM$3,$K$2:$P$2,0))/12</f>
        <v>83.333333333333329</v>
      </c>
      <c r="AN1399" s="76" cm="1">
        <f t="array" ref="AN1399">INDEX($K:$P,ROW(),MATCH(AN$3,$K$2:$P$2,0))/12</f>
        <v>83.333333333333329</v>
      </c>
      <c r="AO1399" s="76" cm="1">
        <f t="array" ref="AO1399">INDEX($K:$P,ROW(),MATCH(AO$3,$K$2:$P$2,0))/12</f>
        <v>83.333333333333329</v>
      </c>
      <c r="AP1399" s="76" cm="1">
        <f t="array" ref="AP1399">INDEX($K:$P,ROW(),MATCH(AP$3,$K$2:$P$2,0))/12</f>
        <v>83.333333333333329</v>
      </c>
      <c r="AQ1399" s="76" cm="1">
        <f t="array" ref="AQ1399">INDEX($K:$P,ROW(),MATCH(AQ$3,$K$2:$P$2,0))/12</f>
        <v>83.333333333333329</v>
      </c>
      <c r="AR1399" s="76" cm="1">
        <f t="array" ref="AR1399">INDEX($K:$P,ROW(),MATCH(AR$3,$K$2:$P$2,0))/12</f>
        <v>83.333333333333329</v>
      </c>
      <c r="AS1399" s="76" cm="1">
        <f t="array" ref="AS1399">INDEX($K:$P,ROW(),MATCH(AS$3,$K$2:$P$2,0))/12</f>
        <v>83.333333333333329</v>
      </c>
      <c r="AT1399" s="76" cm="1">
        <f t="array" ref="AT1399">INDEX($K:$P,ROW(),MATCH(AT$3,$K$2:$P$2,0))/12</f>
        <v>83.333333333333329</v>
      </c>
      <c r="AU1399" s="76" cm="1">
        <f t="array" ref="AU1399">INDEX($K:$P,ROW(),MATCH(AU$3,$K$2:$P$2,0))/12</f>
        <v>83.333333333333329</v>
      </c>
      <c r="AV1399" s="76" cm="1">
        <f t="array" ref="AV1399">INDEX($K:$P,ROW(),MATCH(AV$3,$K$2:$P$2,0))/12</f>
        <v>83.333333333333329</v>
      </c>
      <c r="AW1399" s="76" cm="1">
        <f t="array" ref="AW1399">INDEX($K:$P,ROW(),MATCH(AW$3,$K$2:$P$2,0))/12</f>
        <v>83.333333333333329</v>
      </c>
      <c r="AX1399" s="76" cm="1">
        <f t="array" ref="AX1399">INDEX($K:$P,ROW(),MATCH(AX$3,$K$2:$P$2,0))/12</f>
        <v>83.333333333333329</v>
      </c>
      <c r="AY1399" s="76" cm="1">
        <f t="array" ref="AY1399">INDEX($K:$P,ROW(),MATCH(AY$3,$K$2:$P$2,0))/12</f>
        <v>83.333333333333329</v>
      </c>
      <c r="AZ1399" s="76" cm="1">
        <f t="array" ref="AZ1399">INDEX($K:$P,ROW(),MATCH(AZ$3,$K$2:$P$2,0))/12</f>
        <v>83.333333333333329</v>
      </c>
      <c r="BA1399" s="76" cm="1">
        <f t="array" ref="BA1399">INDEX($K:$P,ROW(),MATCH(BA$3,$K$2:$P$2,0))/12</f>
        <v>83.333333333333329</v>
      </c>
      <c r="BB1399" s="76" cm="1">
        <f t="array" ref="BB1399">INDEX($K:$P,ROW(),MATCH(BB$3,$K$2:$P$2,0))/12</f>
        <v>83.333333333333329</v>
      </c>
      <c r="BC1399" s="76" cm="1">
        <f t="array" ref="BC1399">INDEX($K:$P,ROW(),MATCH(BC$3,$K$2:$P$2,0))/12</f>
        <v>83.333333333333329</v>
      </c>
      <c r="BD1399" s="76" cm="1">
        <f t="array" ref="BD1399">INDEX($K:$P,ROW(),MATCH(BD$3,$K$2:$P$2,0))/12</f>
        <v>83.333333333333329</v>
      </c>
      <c r="BE1399" s="76" cm="1">
        <f t="array" ref="BE1399">INDEX($K:$P,ROW(),MATCH(BE$3,$K$2:$P$2,0))/12</f>
        <v>83.333333333333329</v>
      </c>
      <c r="BF1399" s="76" cm="1">
        <f t="array" ref="BF1399">INDEX($K:$P,ROW(),MATCH(BF$3,$K$2:$P$2,0))/12</f>
        <v>83.333333333333329</v>
      </c>
      <c r="BG1399" s="76" cm="1">
        <f t="array" ref="BG1399">INDEX($K:$P,ROW(),MATCH(BG$3,$K$2:$P$2,0))/12</f>
        <v>83.333333333333329</v>
      </c>
      <c r="BH1399" s="76" cm="1">
        <f t="array" ref="BH1399">INDEX($K:$P,ROW(),MATCH(BH$3,$K$2:$P$2,0))/12</f>
        <v>83.333333333333329</v>
      </c>
      <c r="BI1399" s="76" cm="1">
        <f t="array" ref="BI1399">INDEX($K:$P,ROW(),MATCH(BI$3,$K$2:$P$2,0))/12</f>
        <v>83.333333333333329</v>
      </c>
      <c r="BJ1399" s="76" cm="1">
        <f t="array" ref="BJ1399">INDEX($K:$P,ROW(),MATCH(BJ$3,$K$2:$P$2,0))/12</f>
        <v>83.333333333333329</v>
      </c>
      <c r="BK1399" s="76" cm="1">
        <f t="array" ref="BK1399">INDEX($K:$P,ROW(),MATCH(BK$3,$K$2:$P$2,0))/12</f>
        <v>83.333333333333329</v>
      </c>
      <c r="BL1399" s="76" cm="1">
        <f t="array" ref="BL1399">INDEX($K:$P,ROW(),MATCH(BL$3,$K$2:$P$2,0))/12</f>
        <v>83.333333333333329</v>
      </c>
      <c r="BM1399" s="76" cm="1">
        <f t="array" ref="BM1399">INDEX($K:$P,ROW(),MATCH(BM$3,$K$2:$P$2,0))/12</f>
        <v>83.333333333333329</v>
      </c>
      <c r="BN1399" s="76" cm="1">
        <f t="array" ref="BN1399">INDEX($K:$P,ROW(),MATCH(BN$3,$K$2:$P$2,0))/12</f>
        <v>83.333333333333329</v>
      </c>
      <c r="BO1399" s="76" cm="1">
        <f t="array" ref="BO1399">INDEX($K:$P,ROW(),MATCH(BO$3,$K$2:$P$2,0))/12</f>
        <v>83.333333333333329</v>
      </c>
      <c r="BP1399" s="76" cm="1">
        <f t="array" ref="BP1399">INDEX($K:$P,ROW(),MATCH(BP$3,$K$2:$P$2,0))/12</f>
        <v>83.333333333333329</v>
      </c>
      <c r="BQ1399" s="76" cm="1">
        <f t="array" ref="BQ1399">INDEX($K:$P,ROW(),MATCH(BQ$3,$K$2:$P$2,0))/12</f>
        <v>83.333333333333329</v>
      </c>
      <c r="BR1399" s="76" cm="1">
        <f t="array" ref="BR1399">INDEX($K:$P,ROW(),MATCH(BR$3,$K$2:$P$2,0))/12</f>
        <v>83.333333333333329</v>
      </c>
      <c r="BS1399" s="76" cm="1">
        <f t="array" ref="BS1399">INDEX($K:$P,ROW(),MATCH(BS$3,$K$2:$P$2,0))/12</f>
        <v>83.333333333333329</v>
      </c>
      <c r="BT1399" s="76" cm="1">
        <f t="array" ref="BT1399">INDEX($K:$P,ROW(),MATCH(BT$3,$K$2:$P$2,0))/12</f>
        <v>83.333333333333329</v>
      </c>
      <c r="BU1399" s="76" cm="1">
        <f t="array" ref="BU1399">INDEX($K:$P,ROW(),MATCH(BU$3,$K$2:$P$2,0))/12</f>
        <v>83.333333333333329</v>
      </c>
      <c r="BV1399" s="76" cm="1">
        <f t="array" ref="BV1399">INDEX($K:$P,ROW(),MATCH(BV$3,$K$2:$P$2,0))/12</f>
        <v>83.333333333333329</v>
      </c>
      <c r="BW1399" s="76" cm="1">
        <f t="array" ref="BW1399">INDEX($K:$P,ROW(),MATCH(BW$3,$K$2:$P$2,0))/12</f>
        <v>83.333333333333329</v>
      </c>
      <c r="BX1399" s="76" cm="1">
        <f t="array" ref="BX1399">INDEX($K:$P,ROW(),MATCH(BX$3,$K$2:$P$2,0))/12</f>
        <v>83.333333333333329</v>
      </c>
      <c r="BY1399" s="76" cm="1">
        <f t="array" ref="BY1399">INDEX($K:$P,ROW(),MATCH(BY$3,$K$2:$P$2,0))/12</f>
        <v>83.333333333333329</v>
      </c>
      <c r="BZ1399" s="76" cm="1">
        <f t="array" ref="BZ1399">INDEX($K:$P,ROW(),MATCH(BZ$3,$K$2:$P$2,0))/12</f>
        <v>83.333333333333329</v>
      </c>
      <c r="CA1399" s="76" cm="1">
        <f t="array" ref="CA1399">INDEX($K:$P,ROW(),MATCH(CA$3,$K$2:$P$2,0))/12</f>
        <v>83.333333333333329</v>
      </c>
      <c r="CB1399" s="76" cm="1">
        <f t="array" ref="CB1399">INDEX($K:$P,ROW(),MATCH(CB$3,$K$2:$P$2,0))/12</f>
        <v>83.333333333333329</v>
      </c>
      <c r="CC1399" s="76" cm="1">
        <f t="array" ref="CC1399">INDEX($K:$P,ROW(),MATCH(CC$3,$K$2:$P$2,0))/12</f>
        <v>83.333333333333329</v>
      </c>
      <c r="CD1399" s="76" cm="1">
        <f t="array" ref="CD1399">INDEX($K:$P,ROW(),MATCH(CD$3,$K$2:$P$2,0))/12</f>
        <v>83.333333333333329</v>
      </c>
      <c r="CE1399" s="76" cm="1">
        <f t="array" ref="CE1399">INDEX($K:$P,ROW(),MATCH(CE$3,$K$2:$P$2,0))/12</f>
        <v>83.333333333333329</v>
      </c>
      <c r="CF1399" s="76" cm="1">
        <f t="array" ref="CF1399">INDEX($K:$P,ROW(),MATCH(CF$3,$K$2:$P$2,0))/12</f>
        <v>83.333333333333329</v>
      </c>
      <c r="CG1399" s="76" cm="1">
        <f t="array" ref="CG1399">INDEX($K:$P,ROW(),MATCH(CG$3,$K$2:$P$2,0))/12</f>
        <v>83.333333333333329</v>
      </c>
      <c r="CH1399" s="76" cm="1">
        <f t="array" ref="CH1399">INDEX($K:$P,ROW(),MATCH(CH$3,$K$2:$P$2,0))/12</f>
        <v>83.333333333333329</v>
      </c>
      <c r="CI1399" s="76" cm="1">
        <f t="array" ref="CI1399">INDEX($K:$P,ROW(),MATCH(CI$3,$K$2:$P$2,0))/12</f>
        <v>83.333333333333329</v>
      </c>
      <c r="CJ1399" s="76" cm="1">
        <f t="array" ref="CJ1399">INDEX($K:$P,ROW(),MATCH(CJ$3,$K$2:$P$2,0))/12</f>
        <v>83.333333333333329</v>
      </c>
      <c r="CK1399" s="76" cm="1">
        <f t="array" ref="CK1399">INDEX($K:$P,ROW(),MATCH(CK$3,$K$2:$P$2,0))/12</f>
        <v>83.333333333333329</v>
      </c>
      <c r="CL1399" s="76" cm="1">
        <f t="array" ref="CL1399">INDEX($K:$P,ROW(),MATCH(CL$3,$K$2:$P$2,0))/12</f>
        <v>83.333333333333329</v>
      </c>
      <c r="CN1399" s="60"/>
      <c r="CO1399" s="76" t="e" cm="1">
        <f t="array" ref="CO1399">INDEX($K:$P,ROW(),MATCH(CO$3,$K$2:$P$2,0))/CO$5</f>
        <v>#N/A</v>
      </c>
      <c r="CP1399" s="76" t="e" cm="1">
        <f t="array" ref="CP1399">INDEX($K:$P,ROW(),MATCH(CP$3,$K$2:$P$2,0))/CP$5</f>
        <v>#N/A</v>
      </c>
      <c r="CQ1399" s="76" t="e" cm="1">
        <f t="array" ref="CQ1399">INDEX($K:$P,ROW(),MATCH(CQ$3,$K$2:$P$2,0))/CQ$5</f>
        <v>#N/A</v>
      </c>
      <c r="CR1399" s="76" t="e" cm="1">
        <f t="array" ref="CR1399">INDEX($K:$P,ROW(),MATCH(CR$3,$K$2:$P$2,0))/CR$5</f>
        <v>#N/A</v>
      </c>
      <c r="CS1399" s="76" t="e" cm="1">
        <f t="array" ref="CS1399">INDEX($K:$P,ROW(),MATCH(CS$3,$K$2:$P$2,0))/CS$5</f>
        <v>#N/A</v>
      </c>
      <c r="CT1399" s="76" t="e" cm="1">
        <f t="array" ref="CT1399">INDEX($K:$P,ROW(),MATCH(CT$3,$K$2:$P$2,0))/CT$5</f>
        <v>#N/A</v>
      </c>
      <c r="CU1399" s="76" t="e" cm="1">
        <f t="array" ref="CU1399">INDEX($K:$P,ROW(),MATCH(CU$3,$K$2:$P$2,0))/CU$5</f>
        <v>#N/A</v>
      </c>
      <c r="CV1399" s="76" t="e" cm="1">
        <f t="array" ref="CV1399">INDEX($K:$P,ROW(),MATCH(CV$3,$K$2:$P$2,0))/CV$5</f>
        <v>#N/A</v>
      </c>
      <c r="CW1399" s="76" t="e" cm="1">
        <f t="array" ref="CW1399">INDEX($K:$P,ROW(),MATCH(CW$3,$K$2:$P$2,0))/CW$5</f>
        <v>#N/A</v>
      </c>
      <c r="CX1399" s="76" t="e" cm="1">
        <f t="array" ref="CX1399">INDEX($K:$P,ROW(),MATCH(CX$3,$K$2:$P$2,0))/CX$5</f>
        <v>#N/A</v>
      </c>
      <c r="CY1399" s="76" t="e" cm="1">
        <f t="array" ref="CY1399">INDEX($K:$P,ROW(),MATCH(CY$3,$K$2:$P$2,0))/CL$5</f>
        <v>#N/A</v>
      </c>
      <c r="CZ1399" s="76" t="e" cm="1">
        <f t="array" ref="CZ1399">INDEX($K:$P,ROW(),MATCH(CZ$3,$K$2:$P$2,0))/CZ$5</f>
        <v>#N/A</v>
      </c>
      <c r="DA1399" s="76" t="e" cm="1">
        <f t="array" ref="DA1399">INDEX($K:$P,ROW(),MATCH(DA$3,$K$2:$P$2,0))/DA$5</f>
        <v>#N/A</v>
      </c>
      <c r="DB1399" s="76" t="e" cm="1">
        <f t="array" ref="DB1399">INDEX($K:$P,ROW(),MATCH(DB$3,$K$2:$P$2,0))/DB$5</f>
        <v>#N/A</v>
      </c>
      <c r="DC1399" s="76" t="e" cm="1">
        <f t="array" ref="DC1399">INDEX($K:$P,ROW(),MATCH(DC$3,$K$2:$P$2,0))/DC$5</f>
        <v>#N/A</v>
      </c>
      <c r="DD1399" s="76" t="e" cm="1">
        <f t="array" ref="DD1399">INDEX($K:$P,ROW(),MATCH(DD$3,$K$2:$P$2,0))/DD$5</f>
        <v>#N/A</v>
      </c>
      <c r="DE1399" s="76" t="e" cm="1">
        <f t="array" ref="DE1399">INDEX($K:$P,ROW(),MATCH(DE$3,$K$2:$P$2,0))/DE$5</f>
        <v>#N/A</v>
      </c>
      <c r="DF1399" s="76" t="e" cm="1">
        <f t="array" ref="DF1399">INDEX($K:$P,ROW(),MATCH(DF$3,$K$2:$P$2,0))/DF$5</f>
        <v>#N/A</v>
      </c>
      <c r="DG1399" s="76" t="e" cm="1">
        <f t="array" ref="DG1399">INDEX($K:$P,ROW(),MATCH(DG$3,$K$2:$P$2,0))/DG$5</f>
        <v>#N/A</v>
      </c>
      <c r="DH1399" s="76" t="e" cm="1">
        <f t="array" ref="DH1399">INDEX($K:$P,ROW(),MATCH(DH$3,$K$2:$P$2,0))/DH$5</f>
        <v>#N/A</v>
      </c>
      <c r="DI1399" s="76" t="e" cm="1">
        <f t="array" ref="DI1399">INDEX($K:$P,ROW(),MATCH(DI$3,$K$2:$P$2,0))/DI$5</f>
        <v>#N/A</v>
      </c>
      <c r="DJ1399" s="76" t="e" cm="1">
        <f t="array" ref="DJ1399">INDEX($K:$P,ROW(),MATCH(DJ$3,$K$2:$P$2,0))/DJ$5</f>
        <v>#N/A</v>
      </c>
      <c r="DK1399" s="76" t="e" cm="1">
        <f t="array" ref="DK1399">INDEX($K:$P,ROW(),MATCH(DK$3,$K$2:$P$2,0))/DK$5</f>
        <v>#N/A</v>
      </c>
      <c r="DL1399" s="76" t="e" cm="1">
        <f t="array" ref="DL1399">INDEX($K:$P,ROW(),MATCH(DL$3,$K$2:$P$2,0))/DL$5</f>
        <v>#N/A</v>
      </c>
    </row>
    <row r="1400" spans="1:116" x14ac:dyDescent="0.35">
      <c r="C1400" t="s">
        <v>80</v>
      </c>
      <c r="D1400" t="s">
        <v>764</v>
      </c>
      <c r="E1400" s="8" t="str">
        <f t="shared" si="1896"/>
        <v>1400 DCHC-S</v>
      </c>
      <c r="G1400" s="95" t="str">
        <f>G1404&amp;":"</f>
        <v>Expense - Headcount - volume driven:</v>
      </c>
      <c r="H1400" s="12"/>
      <c r="I1400" s="60"/>
      <c r="J1400" s="60"/>
      <c r="K1400" s="34">
        <f ca="1">SUMIF($4:$4,K$2,1400:1400)</f>
        <v>60</v>
      </c>
      <c r="L1400" s="34">
        <f ca="1">SUMIF($4:$4,L$2,1400:1400)</f>
        <v>60</v>
      </c>
      <c r="M1400" s="34">
        <f ca="1">SUMIF($4:$4,M$2,1400:1400)</f>
        <v>60</v>
      </c>
      <c r="N1400" s="34">
        <f ca="1">SUMIF($4:$4,N$2,1400:1400)</f>
        <v>60</v>
      </c>
      <c r="O1400" s="34">
        <f ca="1">SUMIF($4:$4,O$2,1400:1400)</f>
        <v>60</v>
      </c>
      <c r="P1400" s="34">
        <f ca="1">SUMIF($4:$4,P$2,1400:1400)</f>
        <v>60</v>
      </c>
      <c r="R1400" s="15"/>
      <c r="S1400" s="76" cm="1">
        <f t="array" aca="1" ref="S1400" ca="1">ROUNDUP(INDIRECT(S1392)/S1399,0)</f>
        <v>60</v>
      </c>
      <c r="T1400" s="76" cm="1">
        <f t="array" aca="1" ref="T1400" ca="1">ROUNDUP(INDIRECT(T1392)/T1399,0)</f>
        <v>60</v>
      </c>
      <c r="U1400" s="76" cm="1">
        <f t="array" aca="1" ref="U1400" ca="1">ROUNDUP(INDIRECT(U1392)/U1399,0)</f>
        <v>60</v>
      </c>
      <c r="V1400" s="76" cm="1">
        <f t="array" aca="1" ref="V1400" ca="1">ROUNDUP(INDIRECT(V1392)/V1399,0)</f>
        <v>60</v>
      </c>
      <c r="W1400" s="76" cm="1">
        <f t="array" aca="1" ref="W1400" ca="1">ROUNDUP(INDIRECT(W1392)/W1399,0)</f>
        <v>60</v>
      </c>
      <c r="X1400" s="76" cm="1">
        <f t="array" aca="1" ref="X1400" ca="1">ROUNDUP(INDIRECT(X1392)/X1399,0)</f>
        <v>60</v>
      </c>
      <c r="Y1400" s="76" cm="1">
        <f t="array" aca="1" ref="Y1400" ca="1">ROUNDUP(INDIRECT(Y1392)/Y1399,0)</f>
        <v>60</v>
      </c>
      <c r="Z1400" s="76" cm="1">
        <f t="array" aca="1" ref="Z1400" ca="1">ROUNDUP(INDIRECT(Z1392)/Z1399,0)</f>
        <v>60</v>
      </c>
      <c r="AA1400" s="76" cm="1">
        <f t="array" aca="1" ref="AA1400" ca="1">ROUNDUP(INDIRECT(AA1392)/AA1399,0)</f>
        <v>60</v>
      </c>
      <c r="AB1400" s="76" cm="1">
        <f t="array" aca="1" ref="AB1400" ca="1">ROUNDUP(INDIRECT(AB1392)/AB1399,0)</f>
        <v>60</v>
      </c>
      <c r="AC1400" s="76" cm="1">
        <f t="array" aca="1" ref="AC1400" ca="1">ROUNDUP(INDIRECT(AC1392)/AC1399,0)</f>
        <v>60</v>
      </c>
      <c r="AD1400" s="76" cm="1">
        <f t="array" aca="1" ref="AD1400" ca="1">ROUNDUP(INDIRECT(AD1392)/AD1399,0)</f>
        <v>60</v>
      </c>
      <c r="AE1400" s="76" cm="1">
        <f t="array" aca="1" ref="AE1400" ca="1">ROUNDUP(INDIRECT(AE1392)/AE1399,0)</f>
        <v>60</v>
      </c>
      <c r="AF1400" s="76" cm="1">
        <f t="array" aca="1" ref="AF1400" ca="1">ROUNDUP(INDIRECT(AF1392)/AF1399,0)</f>
        <v>60</v>
      </c>
      <c r="AG1400" s="76" cm="1">
        <f t="array" aca="1" ref="AG1400" ca="1">ROUNDUP(INDIRECT(AG1392)/AG1399,0)</f>
        <v>60</v>
      </c>
      <c r="AH1400" s="76" cm="1">
        <f t="array" aca="1" ref="AH1400" ca="1">ROUNDUP(INDIRECT(AH1392)/AH1399,0)</f>
        <v>60</v>
      </c>
      <c r="AI1400" s="76" cm="1">
        <f t="array" aca="1" ref="AI1400" ca="1">ROUNDUP(INDIRECT(AI1392)/AI1399,0)</f>
        <v>60</v>
      </c>
      <c r="AJ1400" s="76" cm="1">
        <f t="array" aca="1" ref="AJ1400" ca="1">ROUNDUP(INDIRECT(AJ1392)/AJ1399,0)</f>
        <v>60</v>
      </c>
      <c r="AK1400" s="76" cm="1">
        <f t="array" aca="1" ref="AK1400" ca="1">ROUNDUP(INDIRECT(AK1392)/AK1399,0)</f>
        <v>60</v>
      </c>
      <c r="AL1400" s="76" cm="1">
        <f t="array" aca="1" ref="AL1400" ca="1">ROUNDUP(INDIRECT(AL1392)/AL1399,0)</f>
        <v>60</v>
      </c>
      <c r="AM1400" s="76" cm="1">
        <f t="array" aca="1" ref="AM1400" ca="1">ROUNDUP(INDIRECT(AM1392)/AM1399,0)</f>
        <v>60</v>
      </c>
      <c r="AN1400" s="76" cm="1">
        <f t="array" aca="1" ref="AN1400" ca="1">ROUNDUP(INDIRECT(AN1392)/AN1399,0)</f>
        <v>60</v>
      </c>
      <c r="AO1400" s="76" cm="1">
        <f t="array" aca="1" ref="AO1400" ca="1">ROUNDUP(INDIRECT(AO1392)/AO1399,0)</f>
        <v>60</v>
      </c>
      <c r="AP1400" s="76" cm="1">
        <f t="array" aca="1" ref="AP1400" ca="1">ROUNDUP(INDIRECT(AP1392)/AP1399,0)</f>
        <v>60</v>
      </c>
      <c r="AQ1400" s="76" cm="1">
        <f t="array" aca="1" ref="AQ1400" ca="1">ROUNDUP(INDIRECT(AQ1392)/AQ1399,0)</f>
        <v>60</v>
      </c>
      <c r="AR1400" s="76" cm="1">
        <f t="array" aca="1" ref="AR1400" ca="1">ROUNDUP(INDIRECT(AR1392)/AR1399,0)</f>
        <v>60</v>
      </c>
      <c r="AS1400" s="76" cm="1">
        <f t="array" aca="1" ref="AS1400" ca="1">ROUNDUP(INDIRECT(AS1392)/AS1399,0)</f>
        <v>60</v>
      </c>
      <c r="AT1400" s="76" cm="1">
        <f t="array" aca="1" ref="AT1400" ca="1">ROUNDUP(INDIRECT(AT1392)/AT1399,0)</f>
        <v>60</v>
      </c>
      <c r="AU1400" s="76" cm="1">
        <f t="array" aca="1" ref="AU1400" ca="1">ROUNDUP(INDIRECT(AU1392)/AU1399,0)</f>
        <v>60</v>
      </c>
      <c r="AV1400" s="76" cm="1">
        <f t="array" aca="1" ref="AV1400" ca="1">ROUNDUP(INDIRECT(AV1392)/AV1399,0)</f>
        <v>60</v>
      </c>
      <c r="AW1400" s="76" cm="1">
        <f t="array" aca="1" ref="AW1400" ca="1">ROUNDUP(INDIRECT(AW1392)/AW1399,0)</f>
        <v>60</v>
      </c>
      <c r="AX1400" s="76" cm="1">
        <f t="array" aca="1" ref="AX1400" ca="1">ROUNDUP(INDIRECT(AX1392)/AX1399,0)</f>
        <v>60</v>
      </c>
      <c r="AY1400" s="76" cm="1">
        <f t="array" aca="1" ref="AY1400" ca="1">ROUNDUP(INDIRECT(AY1392)/AY1399,0)</f>
        <v>60</v>
      </c>
      <c r="AZ1400" s="76" cm="1">
        <f t="array" aca="1" ref="AZ1400" ca="1">ROUNDUP(INDIRECT(AZ1392)/AZ1399,0)</f>
        <v>60</v>
      </c>
      <c r="BA1400" s="76" cm="1">
        <f t="array" aca="1" ref="BA1400" ca="1">ROUNDUP(INDIRECT(BA1392)/BA1399,0)</f>
        <v>60</v>
      </c>
      <c r="BB1400" s="76" cm="1">
        <f t="array" aca="1" ref="BB1400" ca="1">ROUNDUP(INDIRECT(BB1392)/BB1399,0)</f>
        <v>60</v>
      </c>
      <c r="BC1400" s="76" cm="1">
        <f t="array" aca="1" ref="BC1400" ca="1">ROUNDUP(INDIRECT(BC1392)/BC1399,0)</f>
        <v>60</v>
      </c>
      <c r="BD1400" s="76" cm="1">
        <f t="array" aca="1" ref="BD1400" ca="1">ROUNDUP(INDIRECT(BD1392)/BD1399,0)</f>
        <v>60</v>
      </c>
      <c r="BE1400" s="76" cm="1">
        <f t="array" aca="1" ref="BE1400" ca="1">ROUNDUP(INDIRECT(BE1392)/BE1399,0)</f>
        <v>60</v>
      </c>
      <c r="BF1400" s="76" cm="1">
        <f t="array" aca="1" ref="BF1400" ca="1">ROUNDUP(INDIRECT(BF1392)/BF1399,0)</f>
        <v>60</v>
      </c>
      <c r="BG1400" s="76" cm="1">
        <f t="array" aca="1" ref="BG1400" ca="1">ROUNDUP(INDIRECT(BG1392)/BG1399,0)</f>
        <v>60</v>
      </c>
      <c r="BH1400" s="76" cm="1">
        <f t="array" aca="1" ref="BH1400" ca="1">ROUNDUP(INDIRECT(BH1392)/BH1399,0)</f>
        <v>60</v>
      </c>
      <c r="BI1400" s="76" cm="1">
        <f t="array" aca="1" ref="BI1400" ca="1">ROUNDUP(INDIRECT(BI1392)/BI1399,0)</f>
        <v>60</v>
      </c>
      <c r="BJ1400" s="76" cm="1">
        <f t="array" aca="1" ref="BJ1400" ca="1">ROUNDUP(INDIRECT(BJ1392)/BJ1399,0)</f>
        <v>60</v>
      </c>
      <c r="BK1400" s="76" cm="1">
        <f t="array" aca="1" ref="BK1400" ca="1">ROUNDUP(INDIRECT(BK1392)/BK1399,0)</f>
        <v>60</v>
      </c>
      <c r="BL1400" s="76" cm="1">
        <f t="array" aca="1" ref="BL1400" ca="1">ROUNDUP(INDIRECT(BL1392)/BL1399,0)</f>
        <v>60</v>
      </c>
      <c r="BM1400" s="76" cm="1">
        <f t="array" aca="1" ref="BM1400" ca="1">ROUNDUP(INDIRECT(BM1392)/BM1399,0)</f>
        <v>60</v>
      </c>
      <c r="BN1400" s="76" cm="1">
        <f t="array" aca="1" ref="BN1400" ca="1">ROUNDUP(INDIRECT(BN1392)/BN1399,0)</f>
        <v>60</v>
      </c>
      <c r="BO1400" s="76" cm="1">
        <f t="array" aca="1" ref="BO1400" ca="1">ROUNDUP(INDIRECT(BO1392)/BO1399,0)</f>
        <v>60</v>
      </c>
      <c r="BP1400" s="76" cm="1">
        <f t="array" aca="1" ref="BP1400" ca="1">ROUNDUP(INDIRECT(BP1392)/BP1399,0)</f>
        <v>60</v>
      </c>
      <c r="BQ1400" s="76" cm="1">
        <f t="array" aca="1" ref="BQ1400" ca="1">ROUNDUP(INDIRECT(BQ1392)/BQ1399,0)</f>
        <v>60</v>
      </c>
      <c r="BR1400" s="76" cm="1">
        <f t="array" aca="1" ref="BR1400" ca="1">ROUNDUP(INDIRECT(BR1392)/BR1399,0)</f>
        <v>60</v>
      </c>
      <c r="BS1400" s="76" cm="1">
        <f t="array" aca="1" ref="BS1400" ca="1">ROUNDUP(INDIRECT(BS1392)/BS1399,0)</f>
        <v>60</v>
      </c>
      <c r="BT1400" s="76" cm="1">
        <f t="array" aca="1" ref="BT1400" ca="1">ROUNDUP(INDIRECT(BT1392)/BT1399,0)</f>
        <v>60</v>
      </c>
      <c r="BU1400" s="76" cm="1">
        <f t="array" aca="1" ref="BU1400" ca="1">ROUNDUP(INDIRECT(BU1392)/BU1399,0)</f>
        <v>60</v>
      </c>
      <c r="BV1400" s="76" cm="1">
        <f t="array" aca="1" ref="BV1400" ca="1">ROUNDUP(INDIRECT(BV1392)/BV1399,0)</f>
        <v>60</v>
      </c>
      <c r="BW1400" s="76" cm="1">
        <f t="array" aca="1" ref="BW1400" ca="1">ROUNDUP(INDIRECT(BW1392)/BW1399,0)</f>
        <v>60</v>
      </c>
      <c r="BX1400" s="76" cm="1">
        <f t="array" aca="1" ref="BX1400" ca="1">ROUNDUP(INDIRECT(BX1392)/BX1399,0)</f>
        <v>60</v>
      </c>
      <c r="BY1400" s="76" cm="1">
        <f t="array" aca="1" ref="BY1400" ca="1">ROUNDUP(INDIRECT(BY1392)/BY1399,0)</f>
        <v>60</v>
      </c>
      <c r="BZ1400" s="76" cm="1">
        <f t="array" aca="1" ref="BZ1400" ca="1">ROUNDUP(INDIRECT(BZ1392)/BZ1399,0)</f>
        <v>60</v>
      </c>
      <c r="CA1400" s="76" cm="1">
        <f t="array" aca="1" ref="CA1400" ca="1">ROUNDUP(INDIRECT(CA1392)/CA1399,0)</f>
        <v>60</v>
      </c>
      <c r="CB1400" s="76" cm="1">
        <f t="array" aca="1" ref="CB1400" ca="1">ROUNDUP(INDIRECT(CB1392)/CB1399,0)</f>
        <v>60</v>
      </c>
      <c r="CC1400" s="76" cm="1">
        <f t="array" aca="1" ref="CC1400" ca="1">ROUNDUP(INDIRECT(CC1392)/CC1399,0)</f>
        <v>60</v>
      </c>
      <c r="CD1400" s="76" cm="1">
        <f t="array" aca="1" ref="CD1400" ca="1">ROUNDUP(INDIRECT(CD1392)/CD1399,0)</f>
        <v>60</v>
      </c>
      <c r="CE1400" s="76" cm="1">
        <f t="array" aca="1" ref="CE1400" ca="1">ROUNDUP(INDIRECT(CE1392)/CE1399,0)</f>
        <v>60</v>
      </c>
      <c r="CF1400" s="76" cm="1">
        <f t="array" aca="1" ref="CF1400" ca="1">ROUNDUP(INDIRECT(CF1392)/CF1399,0)</f>
        <v>60</v>
      </c>
      <c r="CG1400" s="76" cm="1">
        <f t="array" aca="1" ref="CG1400" ca="1">ROUNDUP(INDIRECT(CG1392)/CG1399,0)</f>
        <v>60</v>
      </c>
      <c r="CH1400" s="76" cm="1">
        <f t="array" aca="1" ref="CH1400" ca="1">ROUNDUP(INDIRECT(CH1392)/CH1399,0)</f>
        <v>60</v>
      </c>
      <c r="CI1400" s="76" cm="1">
        <f t="array" aca="1" ref="CI1400" ca="1">ROUNDUP(INDIRECT(CI1392)/CI1399,0)</f>
        <v>60</v>
      </c>
      <c r="CJ1400" s="76" cm="1">
        <f t="array" aca="1" ref="CJ1400" ca="1">ROUNDUP(INDIRECT(CJ1392)/CJ1399,0)</f>
        <v>60</v>
      </c>
      <c r="CK1400" s="76" cm="1">
        <f t="array" aca="1" ref="CK1400" ca="1">ROUNDUP(INDIRECT(CK1392)/CK1399,0)</f>
        <v>60</v>
      </c>
      <c r="CL1400" s="76" cm="1">
        <f t="array" aca="1" ref="CL1400" ca="1">ROUNDUP(INDIRECT(CL1392)/CL1399,0)</f>
        <v>60</v>
      </c>
      <c r="CM1400" s="76" t="e" cm="1">
        <f t="array" aca="1" ref="CM1400" ca="1">ROUNDUP(INDIRECT(CM1392)/CM1399,0)</f>
        <v>#REF!</v>
      </c>
      <c r="CN1400" s="76" t="e" cm="1">
        <f t="array" aca="1" ref="CN1400" ca="1">ROUNDUP(INDIRECT(CN1392)/CN1399,0)</f>
        <v>#REF!</v>
      </c>
      <c r="CO1400" s="76" t="e" cm="1">
        <f t="array" aca="1" ref="CO1400" ca="1">ROUNDUP(INDIRECT(CO1392)/CO1399,0)</f>
        <v>#N/A</v>
      </c>
      <c r="CP1400" s="76" t="e" cm="1">
        <f t="array" aca="1" ref="CP1400" ca="1">ROUNDUP(INDIRECT(CP1392)/CP1399,0)</f>
        <v>#N/A</v>
      </c>
      <c r="CQ1400" s="76" t="e" cm="1">
        <f t="array" aca="1" ref="CQ1400" ca="1">ROUNDUP(INDIRECT(CQ1392)/CQ1399,0)</f>
        <v>#N/A</v>
      </c>
      <c r="CR1400" s="76" t="e" cm="1">
        <f t="array" aca="1" ref="CR1400" ca="1">ROUNDUP(INDIRECT(CR1392)/CR1399,0)</f>
        <v>#N/A</v>
      </c>
      <c r="CS1400" s="76" t="e" cm="1">
        <f t="array" aca="1" ref="CS1400" ca="1">ROUNDUP(INDIRECT(CS1392)/CS1399,0)</f>
        <v>#N/A</v>
      </c>
      <c r="CT1400" s="76" t="e" cm="1">
        <f t="array" aca="1" ref="CT1400" ca="1">ROUNDUP(INDIRECT(CT1392)/CT1399,0)</f>
        <v>#N/A</v>
      </c>
      <c r="CU1400" s="76" t="e" cm="1">
        <f t="array" aca="1" ref="CU1400" ca="1">ROUNDUP(INDIRECT(CU1392)/CU1399,0)</f>
        <v>#N/A</v>
      </c>
      <c r="CV1400" s="76" t="e" cm="1">
        <f t="array" aca="1" ref="CV1400" ca="1">ROUNDUP(INDIRECT(CV1392)/CV1399,0)</f>
        <v>#N/A</v>
      </c>
      <c r="CW1400" s="76" t="e" cm="1">
        <f t="array" aca="1" ref="CW1400" ca="1">ROUNDUP(INDIRECT(CW1392)/CW1399,0)</f>
        <v>#N/A</v>
      </c>
      <c r="CX1400" s="76" t="e" cm="1">
        <f t="array" aca="1" ref="CX1400" ca="1">ROUNDUP(INDIRECT(CX1392)/CX1399,0)</f>
        <v>#N/A</v>
      </c>
      <c r="CY1400" s="76" t="e" cm="1">
        <f t="array" aca="1" ref="CY1400" ca="1">ROUNDUP(INDIRECT(CY1392)/CY1399,0)</f>
        <v>#N/A</v>
      </c>
      <c r="CZ1400" s="76" t="e" cm="1">
        <f t="array" aca="1" ref="CZ1400" ca="1">ROUNDUP(INDIRECT(CZ1392)/CZ1399,0)</f>
        <v>#N/A</v>
      </c>
      <c r="DA1400" s="76" t="e" cm="1">
        <f t="array" aca="1" ref="DA1400" ca="1">ROUNDUP(INDIRECT(DA1392)/DA1399,0)</f>
        <v>#N/A</v>
      </c>
      <c r="DB1400" s="76" t="e" cm="1">
        <f t="array" aca="1" ref="DB1400" ca="1">ROUNDUP(INDIRECT(DB1392)/DB1399,0)</f>
        <v>#N/A</v>
      </c>
      <c r="DC1400" s="76" t="e" cm="1">
        <f t="array" aca="1" ref="DC1400" ca="1">ROUNDUP(INDIRECT(DC1392)/DC1399,0)</f>
        <v>#N/A</v>
      </c>
      <c r="DD1400" s="76" t="e" cm="1">
        <f t="array" aca="1" ref="DD1400" ca="1">ROUNDUP(INDIRECT(DD1392)/DD1399,0)</f>
        <v>#N/A</v>
      </c>
      <c r="DE1400" s="76" t="e" cm="1">
        <f t="array" aca="1" ref="DE1400" ca="1">ROUNDUP(INDIRECT(DE1392)/DE1399,0)</f>
        <v>#N/A</v>
      </c>
      <c r="DF1400" s="76" t="e" cm="1">
        <f t="array" aca="1" ref="DF1400" ca="1">ROUNDUP(INDIRECT(DF1392)/DF1399,0)</f>
        <v>#N/A</v>
      </c>
      <c r="DG1400" s="76" t="e" cm="1">
        <f t="array" aca="1" ref="DG1400" ca="1">ROUNDUP(INDIRECT(DG1392)/DG1399,0)</f>
        <v>#N/A</v>
      </c>
      <c r="DH1400" s="76" t="e" cm="1">
        <f t="array" aca="1" ref="DH1400" ca="1">ROUNDUP(INDIRECT(DH1392)/DH1399,0)</f>
        <v>#N/A</v>
      </c>
      <c r="DI1400" s="76" t="e" cm="1">
        <f t="array" aca="1" ref="DI1400" ca="1">ROUNDUP(INDIRECT(DI1392)/DI1399,0)</f>
        <v>#N/A</v>
      </c>
      <c r="DJ1400" s="76" t="e" cm="1">
        <f t="array" aca="1" ref="DJ1400" ca="1">ROUNDUP(INDIRECT(DJ1392)/DJ1399,0)</f>
        <v>#N/A</v>
      </c>
      <c r="DK1400" s="76" t="e" cm="1">
        <f t="array" aca="1" ref="DK1400" ca="1">ROUNDUP(INDIRECT(DK1392)/DK1399,0)</f>
        <v>#N/A</v>
      </c>
      <c r="DL1400" s="76" t="e" cm="1">
        <f t="array" aca="1" ref="DL1400" ca="1">ROUNDUP(INDIRECT(DL1392)/DL1399,0)</f>
        <v>#N/A</v>
      </c>
    </row>
    <row r="1401" spans="1:116" x14ac:dyDescent="0.35">
      <c r="B1401" t="str">
        <f>E1401</f>
        <v>1401 DCHC-S</v>
      </c>
      <c r="D1401" t="s">
        <v>764</v>
      </c>
      <c r="E1401" s="8" t="str">
        <f t="shared" si="1896"/>
        <v>1401 DCHC-S</v>
      </c>
      <c r="G1401" s="145" t="s">
        <v>184</v>
      </c>
      <c r="H1401" s="12"/>
      <c r="I1401" s="60"/>
      <c r="J1401" s="60"/>
      <c r="K1401" s="18">
        <v>50000</v>
      </c>
      <c r="L1401" s="18">
        <v>50000</v>
      </c>
      <c r="M1401" s="18">
        <v>50000</v>
      </c>
      <c r="N1401" s="18">
        <v>50000</v>
      </c>
      <c r="O1401" s="18">
        <v>50000</v>
      </c>
      <c r="P1401" s="18">
        <v>50000</v>
      </c>
      <c r="R1401" s="19"/>
      <c r="S1401" s="147" cm="1">
        <f t="array" ref="S1401">INDEX($K:$P,ROW(),MATCH(S$3,$K$2:$P$2,0))/12</f>
        <v>4166.666666666667</v>
      </c>
      <c r="T1401" s="147" cm="1">
        <f t="array" ref="T1401">INDEX($K:$P,ROW(),MATCH(T$3,$K$2:$P$2,0))/12</f>
        <v>4166.666666666667</v>
      </c>
      <c r="U1401" s="147" cm="1">
        <f t="array" ref="U1401">INDEX($K:$P,ROW(),MATCH(U$3,$K$2:$P$2,0))/12</f>
        <v>4166.666666666667</v>
      </c>
      <c r="V1401" s="147" cm="1">
        <f t="array" ref="V1401">INDEX($K:$P,ROW(),MATCH(V$3,$K$2:$P$2,0))/12</f>
        <v>4166.666666666667</v>
      </c>
      <c r="W1401" s="147" cm="1">
        <f t="array" ref="W1401">INDEX($K:$P,ROW(),MATCH(W$3,$K$2:$P$2,0))/12</f>
        <v>4166.666666666667</v>
      </c>
      <c r="X1401" s="147" cm="1">
        <f t="array" ref="X1401">INDEX($K:$P,ROW(),MATCH(X$3,$K$2:$P$2,0))/12</f>
        <v>4166.666666666667</v>
      </c>
      <c r="Y1401" s="147" cm="1">
        <f t="array" ref="Y1401">INDEX($K:$P,ROW(),MATCH(Y$3,$K$2:$P$2,0))/12</f>
        <v>4166.666666666667</v>
      </c>
      <c r="Z1401" s="147" cm="1">
        <f t="array" ref="Z1401">INDEX($K:$P,ROW(),MATCH(Z$3,$K$2:$P$2,0))/12</f>
        <v>4166.666666666667</v>
      </c>
      <c r="AA1401" s="147" cm="1">
        <f t="array" ref="AA1401">INDEX($K:$P,ROW(),MATCH(AA$3,$K$2:$P$2,0))/12</f>
        <v>4166.666666666667</v>
      </c>
      <c r="AB1401" s="147" cm="1">
        <f t="array" ref="AB1401">INDEX($K:$P,ROW(),MATCH(AB$3,$K$2:$P$2,0))/12</f>
        <v>4166.666666666667</v>
      </c>
      <c r="AC1401" s="147" cm="1">
        <f t="array" ref="AC1401">INDEX($K:$P,ROW(),MATCH(AC$3,$K$2:$P$2,0))/12</f>
        <v>4166.666666666667</v>
      </c>
      <c r="AD1401" s="147" cm="1">
        <f t="array" ref="AD1401">INDEX($K:$P,ROW(),MATCH(AD$3,$K$2:$P$2,0))/12</f>
        <v>4166.666666666667</v>
      </c>
      <c r="AE1401" s="147" cm="1">
        <f t="array" ref="AE1401">INDEX($K:$P,ROW(),MATCH(AE$3,$K$2:$P$2,0))/12</f>
        <v>4166.666666666667</v>
      </c>
      <c r="AF1401" s="147" cm="1">
        <f t="array" ref="AF1401">INDEX($K:$P,ROW(),MATCH(AF$3,$K$2:$P$2,0))/12</f>
        <v>4166.666666666667</v>
      </c>
      <c r="AG1401" s="147" cm="1">
        <f t="array" ref="AG1401">INDEX($K:$P,ROW(),MATCH(AG$3,$K$2:$P$2,0))/12</f>
        <v>4166.666666666667</v>
      </c>
      <c r="AH1401" s="147" cm="1">
        <f t="array" ref="AH1401">INDEX($K:$P,ROW(),MATCH(AH$3,$K$2:$P$2,0))/12</f>
        <v>4166.666666666667</v>
      </c>
      <c r="AI1401" s="147" cm="1">
        <f t="array" ref="AI1401">INDEX($K:$P,ROW(),MATCH(AI$3,$K$2:$P$2,0))/12</f>
        <v>4166.666666666667</v>
      </c>
      <c r="AJ1401" s="147" cm="1">
        <f t="array" ref="AJ1401">INDEX($K:$P,ROW(),MATCH(AJ$3,$K$2:$P$2,0))/12</f>
        <v>4166.666666666667</v>
      </c>
      <c r="AK1401" s="147" cm="1">
        <f t="array" ref="AK1401">INDEX($K:$P,ROW(),MATCH(AK$3,$K$2:$P$2,0))/12</f>
        <v>4166.666666666667</v>
      </c>
      <c r="AL1401" s="147" cm="1">
        <f t="array" ref="AL1401">INDEX($K:$P,ROW(),MATCH(AL$3,$K$2:$P$2,0))/12</f>
        <v>4166.666666666667</v>
      </c>
      <c r="AM1401" s="147" cm="1">
        <f t="array" ref="AM1401">INDEX($K:$P,ROW(),MATCH(AM$3,$K$2:$P$2,0))/12</f>
        <v>4166.666666666667</v>
      </c>
      <c r="AN1401" s="147" cm="1">
        <f t="array" ref="AN1401">INDEX($K:$P,ROW(),MATCH(AN$3,$K$2:$P$2,0))/12</f>
        <v>4166.666666666667</v>
      </c>
      <c r="AO1401" s="147" cm="1">
        <f t="array" ref="AO1401">INDEX($K:$P,ROW(),MATCH(AO$3,$K$2:$P$2,0))/12</f>
        <v>4166.666666666667</v>
      </c>
      <c r="AP1401" s="147" cm="1">
        <f t="array" ref="AP1401">INDEX($K:$P,ROW(),MATCH(AP$3,$K$2:$P$2,0))/12</f>
        <v>4166.666666666667</v>
      </c>
      <c r="AQ1401" s="147" cm="1">
        <f t="array" ref="AQ1401">INDEX($K:$P,ROW(),MATCH(AQ$3,$K$2:$P$2,0))/12</f>
        <v>4166.666666666667</v>
      </c>
      <c r="AR1401" s="147" cm="1">
        <f t="array" ref="AR1401">INDEX($K:$P,ROW(),MATCH(AR$3,$K$2:$P$2,0))/12</f>
        <v>4166.666666666667</v>
      </c>
      <c r="AS1401" s="147" cm="1">
        <f t="array" ref="AS1401">INDEX($K:$P,ROW(),MATCH(AS$3,$K$2:$P$2,0))/12</f>
        <v>4166.666666666667</v>
      </c>
      <c r="AT1401" s="147" cm="1">
        <f t="array" ref="AT1401">INDEX($K:$P,ROW(),MATCH(AT$3,$K$2:$P$2,0))/12</f>
        <v>4166.666666666667</v>
      </c>
      <c r="AU1401" s="147" cm="1">
        <f t="array" ref="AU1401">INDEX($K:$P,ROW(),MATCH(AU$3,$K$2:$P$2,0))/12</f>
        <v>4166.666666666667</v>
      </c>
      <c r="AV1401" s="147" cm="1">
        <f t="array" ref="AV1401">INDEX($K:$P,ROW(),MATCH(AV$3,$K$2:$P$2,0))/12</f>
        <v>4166.666666666667</v>
      </c>
      <c r="AW1401" s="147" cm="1">
        <f t="array" ref="AW1401">INDEX($K:$P,ROW(),MATCH(AW$3,$K$2:$P$2,0))/12</f>
        <v>4166.666666666667</v>
      </c>
      <c r="AX1401" s="147" cm="1">
        <f t="array" ref="AX1401">INDEX($K:$P,ROW(),MATCH(AX$3,$K$2:$P$2,0))/12</f>
        <v>4166.666666666667</v>
      </c>
      <c r="AY1401" s="147" cm="1">
        <f t="array" ref="AY1401">INDEX($K:$P,ROW(),MATCH(AY$3,$K$2:$P$2,0))/12</f>
        <v>4166.666666666667</v>
      </c>
      <c r="AZ1401" s="147" cm="1">
        <f t="array" ref="AZ1401">INDEX($K:$P,ROW(),MATCH(AZ$3,$K$2:$P$2,0))/12</f>
        <v>4166.666666666667</v>
      </c>
      <c r="BA1401" s="147" cm="1">
        <f t="array" ref="BA1401">INDEX($K:$P,ROW(),MATCH(BA$3,$K$2:$P$2,0))/12</f>
        <v>4166.666666666667</v>
      </c>
      <c r="BB1401" s="147" cm="1">
        <f t="array" ref="BB1401">INDEX($K:$P,ROW(),MATCH(BB$3,$K$2:$P$2,0))/12</f>
        <v>4166.666666666667</v>
      </c>
      <c r="BC1401" s="147" cm="1">
        <f t="array" ref="BC1401">INDEX($K:$P,ROW(),MATCH(BC$3,$K$2:$P$2,0))/12</f>
        <v>4166.666666666667</v>
      </c>
      <c r="BD1401" s="147" cm="1">
        <f t="array" ref="BD1401">INDEX($K:$P,ROW(),MATCH(BD$3,$K$2:$P$2,0))/12</f>
        <v>4166.666666666667</v>
      </c>
      <c r="BE1401" s="147" cm="1">
        <f t="array" ref="BE1401">INDEX($K:$P,ROW(),MATCH(BE$3,$K$2:$P$2,0))/12</f>
        <v>4166.666666666667</v>
      </c>
      <c r="BF1401" s="147" cm="1">
        <f t="array" ref="BF1401">INDEX($K:$P,ROW(),MATCH(BF$3,$K$2:$P$2,0))/12</f>
        <v>4166.666666666667</v>
      </c>
      <c r="BG1401" s="147" cm="1">
        <f t="array" ref="BG1401">INDEX($K:$P,ROW(),MATCH(BG$3,$K$2:$P$2,0))/12</f>
        <v>4166.666666666667</v>
      </c>
      <c r="BH1401" s="147" cm="1">
        <f t="array" ref="BH1401">INDEX($K:$P,ROW(),MATCH(BH$3,$K$2:$P$2,0))/12</f>
        <v>4166.666666666667</v>
      </c>
      <c r="BI1401" s="147" cm="1">
        <f t="array" ref="BI1401">INDEX($K:$P,ROW(),MATCH(BI$3,$K$2:$P$2,0))/12</f>
        <v>4166.666666666667</v>
      </c>
      <c r="BJ1401" s="147" cm="1">
        <f t="array" ref="BJ1401">INDEX($K:$P,ROW(),MATCH(BJ$3,$K$2:$P$2,0))/12</f>
        <v>4166.666666666667</v>
      </c>
      <c r="BK1401" s="147" cm="1">
        <f t="array" ref="BK1401">INDEX($K:$P,ROW(),MATCH(BK$3,$K$2:$P$2,0))/12</f>
        <v>4166.666666666667</v>
      </c>
      <c r="BL1401" s="147" cm="1">
        <f t="array" ref="BL1401">INDEX($K:$P,ROW(),MATCH(BL$3,$K$2:$P$2,0))/12</f>
        <v>4166.666666666667</v>
      </c>
      <c r="BM1401" s="147" cm="1">
        <f t="array" ref="BM1401">INDEX($K:$P,ROW(),MATCH(BM$3,$K$2:$P$2,0))/12</f>
        <v>4166.666666666667</v>
      </c>
      <c r="BN1401" s="147" cm="1">
        <f t="array" ref="BN1401">INDEX($K:$P,ROW(),MATCH(BN$3,$K$2:$P$2,0))/12</f>
        <v>4166.666666666667</v>
      </c>
      <c r="BO1401" s="147" cm="1">
        <f t="array" ref="BO1401">INDEX($K:$P,ROW(),MATCH(BO$3,$K$2:$P$2,0))/12</f>
        <v>4166.666666666667</v>
      </c>
      <c r="BP1401" s="147" cm="1">
        <f t="array" ref="BP1401">INDEX($K:$P,ROW(),MATCH(BP$3,$K$2:$P$2,0))/12</f>
        <v>4166.666666666667</v>
      </c>
      <c r="BQ1401" s="147" cm="1">
        <f t="array" ref="BQ1401">INDEX($K:$P,ROW(),MATCH(BQ$3,$K$2:$P$2,0))/12</f>
        <v>4166.666666666667</v>
      </c>
      <c r="BR1401" s="147" cm="1">
        <f t="array" ref="BR1401">INDEX($K:$P,ROW(),MATCH(BR$3,$K$2:$P$2,0))/12</f>
        <v>4166.666666666667</v>
      </c>
      <c r="BS1401" s="147" cm="1">
        <f t="array" ref="BS1401">INDEX($K:$P,ROW(),MATCH(BS$3,$K$2:$P$2,0))/12</f>
        <v>4166.666666666667</v>
      </c>
      <c r="BT1401" s="147" cm="1">
        <f t="array" ref="BT1401">INDEX($K:$P,ROW(),MATCH(BT$3,$K$2:$P$2,0))/12</f>
        <v>4166.666666666667</v>
      </c>
      <c r="BU1401" s="147" cm="1">
        <f t="array" ref="BU1401">INDEX($K:$P,ROW(),MATCH(BU$3,$K$2:$P$2,0))/12</f>
        <v>4166.666666666667</v>
      </c>
      <c r="BV1401" s="147" cm="1">
        <f t="array" ref="BV1401">INDEX($K:$P,ROW(),MATCH(BV$3,$K$2:$P$2,0))/12</f>
        <v>4166.666666666667</v>
      </c>
      <c r="BW1401" s="147" cm="1">
        <f t="array" ref="BW1401">INDEX($K:$P,ROW(),MATCH(BW$3,$K$2:$P$2,0))/12</f>
        <v>4166.666666666667</v>
      </c>
      <c r="BX1401" s="147" cm="1">
        <f t="array" ref="BX1401">INDEX($K:$P,ROW(),MATCH(BX$3,$K$2:$P$2,0))/12</f>
        <v>4166.666666666667</v>
      </c>
      <c r="BY1401" s="147" cm="1">
        <f t="array" ref="BY1401">INDEX($K:$P,ROW(),MATCH(BY$3,$K$2:$P$2,0))/12</f>
        <v>4166.666666666667</v>
      </c>
      <c r="BZ1401" s="147" cm="1">
        <f t="array" ref="BZ1401">INDEX($K:$P,ROW(),MATCH(BZ$3,$K$2:$P$2,0))/12</f>
        <v>4166.666666666667</v>
      </c>
      <c r="CA1401" s="147" cm="1">
        <f t="array" ref="CA1401">INDEX($K:$P,ROW(),MATCH(CA$3,$K$2:$P$2,0))/12</f>
        <v>4166.666666666667</v>
      </c>
      <c r="CB1401" s="147" cm="1">
        <f t="array" ref="CB1401">INDEX($K:$P,ROW(),MATCH(CB$3,$K$2:$P$2,0))/12</f>
        <v>4166.666666666667</v>
      </c>
      <c r="CC1401" s="147" cm="1">
        <f t="array" ref="CC1401">INDEX($K:$P,ROW(),MATCH(CC$3,$K$2:$P$2,0))/12</f>
        <v>4166.666666666667</v>
      </c>
      <c r="CD1401" s="147" cm="1">
        <f t="array" ref="CD1401">INDEX($K:$P,ROW(),MATCH(CD$3,$K$2:$P$2,0))/12</f>
        <v>4166.666666666667</v>
      </c>
      <c r="CE1401" s="147" cm="1">
        <f t="array" ref="CE1401">INDEX($K:$P,ROW(),MATCH(CE$3,$K$2:$P$2,0))/12</f>
        <v>4166.666666666667</v>
      </c>
      <c r="CF1401" s="147" cm="1">
        <f t="array" ref="CF1401">INDEX($K:$P,ROW(),MATCH(CF$3,$K$2:$P$2,0))/12</f>
        <v>4166.666666666667</v>
      </c>
      <c r="CG1401" s="147" cm="1">
        <f t="array" ref="CG1401">INDEX($K:$P,ROW(),MATCH(CG$3,$K$2:$P$2,0))/12</f>
        <v>4166.666666666667</v>
      </c>
      <c r="CH1401" s="147" cm="1">
        <f t="array" ref="CH1401">INDEX($K:$P,ROW(),MATCH(CH$3,$K$2:$P$2,0))/12</f>
        <v>4166.666666666667</v>
      </c>
      <c r="CI1401" s="147" cm="1">
        <f t="array" ref="CI1401">INDEX($K:$P,ROW(),MATCH(CI$3,$K$2:$P$2,0))/12</f>
        <v>4166.666666666667</v>
      </c>
      <c r="CJ1401" s="147" cm="1">
        <f t="array" ref="CJ1401">INDEX($K:$P,ROW(),MATCH(CJ$3,$K$2:$P$2,0))/12</f>
        <v>4166.666666666667</v>
      </c>
      <c r="CK1401" s="147" cm="1">
        <f t="array" ref="CK1401">INDEX($K:$P,ROW(),MATCH(CK$3,$K$2:$P$2,0))/12</f>
        <v>4166.666666666667</v>
      </c>
      <c r="CL1401" s="147" cm="1">
        <f t="array" ref="CL1401">INDEX($K:$P,ROW(),MATCH(CL$3,$K$2:$P$2,0))/12</f>
        <v>4166.666666666667</v>
      </c>
      <c r="CN1401" s="60"/>
      <c r="CO1401" s="147" t="e" cm="1">
        <f t="array" ref="CO1401">INDEX($K:$P,ROW(),MATCH(CO$3,$K$2:$P$2,0))/CO$5</f>
        <v>#N/A</v>
      </c>
      <c r="CP1401" s="147" t="e" cm="1">
        <f t="array" ref="CP1401">INDEX($K:$P,ROW(),MATCH(CP$3,$K$2:$P$2,0))/CP$5</f>
        <v>#N/A</v>
      </c>
      <c r="CQ1401" s="147" t="e" cm="1">
        <f t="array" ref="CQ1401">INDEX($K:$P,ROW(),MATCH(CQ$3,$K$2:$P$2,0))/CQ$5</f>
        <v>#N/A</v>
      </c>
      <c r="CR1401" s="147" t="e" cm="1">
        <f t="array" ref="CR1401">INDEX($K:$P,ROW(),MATCH(CR$3,$K$2:$P$2,0))/CR$5</f>
        <v>#N/A</v>
      </c>
      <c r="CS1401" s="147" t="e" cm="1">
        <f t="array" ref="CS1401">INDEX($K:$P,ROW(),MATCH(CS$3,$K$2:$P$2,0))/CS$5</f>
        <v>#N/A</v>
      </c>
      <c r="CT1401" s="147" t="e" cm="1">
        <f t="array" ref="CT1401">INDEX($K:$P,ROW(),MATCH(CT$3,$K$2:$P$2,0))/CT$5</f>
        <v>#N/A</v>
      </c>
      <c r="CU1401" s="147" t="e" cm="1">
        <f t="array" ref="CU1401">INDEX($K:$P,ROW(),MATCH(CU$3,$K$2:$P$2,0))/CU$5</f>
        <v>#N/A</v>
      </c>
      <c r="CV1401" s="147" t="e" cm="1">
        <f t="array" ref="CV1401">INDEX($K:$P,ROW(),MATCH(CV$3,$K$2:$P$2,0))/CV$5</f>
        <v>#N/A</v>
      </c>
      <c r="CW1401" s="147" t="e" cm="1">
        <f t="array" ref="CW1401">INDEX($K:$P,ROW(),MATCH(CW$3,$K$2:$P$2,0))/CW$5</f>
        <v>#N/A</v>
      </c>
      <c r="CX1401" s="147" t="e" cm="1">
        <f t="array" ref="CX1401">INDEX($K:$P,ROW(),MATCH(CX$3,$K$2:$P$2,0))/CX$5</f>
        <v>#N/A</v>
      </c>
      <c r="CY1401" s="147" t="e" cm="1">
        <f t="array" ref="CY1401">INDEX($K:$P,ROW(),MATCH(CY$3,$K$2:$P$2,0))/CL$5</f>
        <v>#N/A</v>
      </c>
      <c r="CZ1401" s="147" t="e" cm="1">
        <f t="array" ref="CZ1401">INDEX($K:$P,ROW(),MATCH(CZ$3,$K$2:$P$2,0))/CZ$5</f>
        <v>#N/A</v>
      </c>
      <c r="DA1401" s="147" t="e" cm="1">
        <f t="array" ref="DA1401">INDEX($K:$P,ROW(),MATCH(DA$3,$K$2:$P$2,0))/DA$5</f>
        <v>#N/A</v>
      </c>
      <c r="DB1401" s="147" t="e" cm="1">
        <f t="array" ref="DB1401">INDEX($K:$P,ROW(),MATCH(DB$3,$K$2:$P$2,0))/DB$5</f>
        <v>#N/A</v>
      </c>
      <c r="DC1401" s="147" t="e" cm="1">
        <f t="array" ref="DC1401">INDEX($K:$P,ROW(),MATCH(DC$3,$K$2:$P$2,0))/DC$5</f>
        <v>#N/A</v>
      </c>
      <c r="DD1401" s="147" t="e" cm="1">
        <f t="array" ref="DD1401">INDEX($K:$P,ROW(),MATCH(DD$3,$K$2:$P$2,0))/DD$5</f>
        <v>#N/A</v>
      </c>
      <c r="DE1401" s="147" t="e" cm="1">
        <f t="array" ref="DE1401">INDEX($K:$P,ROW(),MATCH(DE$3,$K$2:$P$2,0))/DE$5</f>
        <v>#N/A</v>
      </c>
      <c r="DF1401" s="147" t="e" cm="1">
        <f t="array" ref="DF1401">INDEX($K:$P,ROW(),MATCH(DF$3,$K$2:$P$2,0))/DF$5</f>
        <v>#N/A</v>
      </c>
      <c r="DG1401" s="147" t="e" cm="1">
        <f t="array" ref="DG1401">INDEX($K:$P,ROW(),MATCH(DG$3,$K$2:$P$2,0))/DG$5</f>
        <v>#N/A</v>
      </c>
      <c r="DH1401" s="147" t="e" cm="1">
        <f t="array" ref="DH1401">INDEX($K:$P,ROW(),MATCH(DH$3,$K$2:$P$2,0))/DH$5</f>
        <v>#N/A</v>
      </c>
      <c r="DI1401" s="147" t="e" cm="1">
        <f t="array" ref="DI1401">INDEX($K:$P,ROW(),MATCH(DI$3,$K$2:$P$2,0))/DI$5</f>
        <v>#N/A</v>
      </c>
      <c r="DJ1401" s="147" t="e" cm="1">
        <f t="array" ref="DJ1401">INDEX($K:$P,ROW(),MATCH(DJ$3,$K$2:$P$2,0))/DJ$5</f>
        <v>#N/A</v>
      </c>
      <c r="DK1401" s="147" t="e" cm="1">
        <f t="array" ref="DK1401">INDEX($K:$P,ROW(),MATCH(DK$3,$K$2:$P$2,0))/DK$5</f>
        <v>#N/A</v>
      </c>
      <c r="DL1401" s="147" t="e" cm="1">
        <f t="array" ref="DL1401">INDEX($K:$P,ROW(),MATCH(DL$3,$K$2:$P$2,0))/DL$5</f>
        <v>#N/A</v>
      </c>
    </row>
    <row r="1402" spans="1:116" x14ac:dyDescent="0.35">
      <c r="C1402" t="s">
        <v>203</v>
      </c>
      <c r="D1402" t="s">
        <v>764</v>
      </c>
      <c r="E1402" s="8" t="str">
        <f t="shared" si="1896"/>
        <v>1402 DCHC-S</v>
      </c>
      <c r="G1402" s="145" t="str">
        <f>"# of FTE's - "&amp;SUBSTITUTE(G1399,":","")</f>
        <v># of FTE's - Headcount - volume driven</v>
      </c>
      <c r="H1402" s="27"/>
      <c r="I1402" s="78"/>
      <c r="J1402" s="78"/>
      <c r="K1402" s="63">
        <f ca="1">SUMIF($3:$3,K$2,1402:1402)</f>
        <v>-3000000.0000000005</v>
      </c>
      <c r="L1402" s="63">
        <f ca="1">SUMIF($3:$3,L$2,1402:1402)</f>
        <v>-3000000.0000000005</v>
      </c>
      <c r="M1402" s="63">
        <f ca="1">SUMIF($3:$3,M$2,1402:1402)</f>
        <v>-3000000.0000000005</v>
      </c>
      <c r="N1402" s="63">
        <f ca="1">SUMIF($3:$3,N$2,1402:1402)</f>
        <v>-3000000.0000000005</v>
      </c>
      <c r="O1402" s="63">
        <f ca="1">SUMIF($3:$3,O$2,1402:1402)</f>
        <v>-3000000.0000000005</v>
      </c>
      <c r="P1402" s="63">
        <f ca="1">SUMIF($3:$3,P$2,1402:1402)</f>
        <v>-3000000.0000000005</v>
      </c>
      <c r="R1402" s="33"/>
      <c r="S1402" s="148">
        <f t="shared" ref="S1402:AX1402" ca="1" si="1897">-S1401*S1400</f>
        <v>-250000.00000000003</v>
      </c>
      <c r="T1402" s="148">
        <f t="shared" ca="1" si="1897"/>
        <v>-250000.00000000003</v>
      </c>
      <c r="U1402" s="148">
        <f t="shared" ca="1" si="1897"/>
        <v>-250000.00000000003</v>
      </c>
      <c r="V1402" s="148">
        <f t="shared" ca="1" si="1897"/>
        <v>-250000.00000000003</v>
      </c>
      <c r="W1402" s="148">
        <f t="shared" ca="1" si="1897"/>
        <v>-250000.00000000003</v>
      </c>
      <c r="X1402" s="148">
        <f t="shared" ca="1" si="1897"/>
        <v>-250000.00000000003</v>
      </c>
      <c r="Y1402" s="148">
        <f t="shared" ca="1" si="1897"/>
        <v>-250000.00000000003</v>
      </c>
      <c r="Z1402" s="148">
        <f t="shared" ca="1" si="1897"/>
        <v>-250000.00000000003</v>
      </c>
      <c r="AA1402" s="148">
        <f t="shared" ca="1" si="1897"/>
        <v>-250000.00000000003</v>
      </c>
      <c r="AB1402" s="148">
        <f t="shared" ca="1" si="1897"/>
        <v>-250000.00000000003</v>
      </c>
      <c r="AC1402" s="148">
        <f t="shared" ca="1" si="1897"/>
        <v>-250000.00000000003</v>
      </c>
      <c r="AD1402" s="148">
        <f t="shared" ca="1" si="1897"/>
        <v>-250000.00000000003</v>
      </c>
      <c r="AE1402" s="148">
        <f t="shared" ca="1" si="1897"/>
        <v>-250000.00000000003</v>
      </c>
      <c r="AF1402" s="148">
        <f t="shared" ca="1" si="1897"/>
        <v>-250000.00000000003</v>
      </c>
      <c r="AG1402" s="148">
        <f t="shared" ca="1" si="1897"/>
        <v>-250000.00000000003</v>
      </c>
      <c r="AH1402" s="148">
        <f t="shared" ca="1" si="1897"/>
        <v>-250000.00000000003</v>
      </c>
      <c r="AI1402" s="148">
        <f t="shared" ca="1" si="1897"/>
        <v>-250000.00000000003</v>
      </c>
      <c r="AJ1402" s="148">
        <f t="shared" ca="1" si="1897"/>
        <v>-250000.00000000003</v>
      </c>
      <c r="AK1402" s="148">
        <f t="shared" ca="1" si="1897"/>
        <v>-250000.00000000003</v>
      </c>
      <c r="AL1402" s="148">
        <f t="shared" ca="1" si="1897"/>
        <v>-250000.00000000003</v>
      </c>
      <c r="AM1402" s="148">
        <f t="shared" ca="1" si="1897"/>
        <v>-250000.00000000003</v>
      </c>
      <c r="AN1402" s="148">
        <f t="shared" ca="1" si="1897"/>
        <v>-250000.00000000003</v>
      </c>
      <c r="AO1402" s="148">
        <f t="shared" ca="1" si="1897"/>
        <v>-250000.00000000003</v>
      </c>
      <c r="AP1402" s="148">
        <f t="shared" ca="1" si="1897"/>
        <v>-250000.00000000003</v>
      </c>
      <c r="AQ1402" s="148">
        <f t="shared" ca="1" si="1897"/>
        <v>-250000.00000000003</v>
      </c>
      <c r="AR1402" s="148">
        <f t="shared" ca="1" si="1897"/>
        <v>-250000.00000000003</v>
      </c>
      <c r="AS1402" s="148">
        <f t="shared" ca="1" si="1897"/>
        <v>-250000.00000000003</v>
      </c>
      <c r="AT1402" s="148">
        <f t="shared" ca="1" si="1897"/>
        <v>-250000.00000000003</v>
      </c>
      <c r="AU1402" s="148">
        <f t="shared" ca="1" si="1897"/>
        <v>-250000.00000000003</v>
      </c>
      <c r="AV1402" s="148">
        <f t="shared" ca="1" si="1897"/>
        <v>-250000.00000000003</v>
      </c>
      <c r="AW1402" s="148">
        <f t="shared" ca="1" si="1897"/>
        <v>-250000.00000000003</v>
      </c>
      <c r="AX1402" s="148">
        <f t="shared" ca="1" si="1897"/>
        <v>-250000.00000000003</v>
      </c>
      <c r="AY1402" s="148">
        <f t="shared" ref="AY1402:CD1402" ca="1" si="1898">-AY1401*AY1400</f>
        <v>-250000.00000000003</v>
      </c>
      <c r="AZ1402" s="148">
        <f t="shared" ca="1" si="1898"/>
        <v>-250000.00000000003</v>
      </c>
      <c r="BA1402" s="148">
        <f t="shared" ca="1" si="1898"/>
        <v>-250000.00000000003</v>
      </c>
      <c r="BB1402" s="148">
        <f t="shared" ca="1" si="1898"/>
        <v>-250000.00000000003</v>
      </c>
      <c r="BC1402" s="148">
        <f t="shared" ca="1" si="1898"/>
        <v>-250000.00000000003</v>
      </c>
      <c r="BD1402" s="148">
        <f t="shared" ca="1" si="1898"/>
        <v>-250000.00000000003</v>
      </c>
      <c r="BE1402" s="148">
        <f t="shared" ca="1" si="1898"/>
        <v>-250000.00000000003</v>
      </c>
      <c r="BF1402" s="148">
        <f t="shared" ca="1" si="1898"/>
        <v>-250000.00000000003</v>
      </c>
      <c r="BG1402" s="148">
        <f t="shared" ca="1" si="1898"/>
        <v>-250000.00000000003</v>
      </c>
      <c r="BH1402" s="148">
        <f t="shared" ca="1" si="1898"/>
        <v>-250000.00000000003</v>
      </c>
      <c r="BI1402" s="148">
        <f t="shared" ca="1" si="1898"/>
        <v>-250000.00000000003</v>
      </c>
      <c r="BJ1402" s="148">
        <f t="shared" ca="1" si="1898"/>
        <v>-250000.00000000003</v>
      </c>
      <c r="BK1402" s="148">
        <f t="shared" ca="1" si="1898"/>
        <v>-250000.00000000003</v>
      </c>
      <c r="BL1402" s="148">
        <f t="shared" ca="1" si="1898"/>
        <v>-250000.00000000003</v>
      </c>
      <c r="BM1402" s="148">
        <f t="shared" ca="1" si="1898"/>
        <v>-250000.00000000003</v>
      </c>
      <c r="BN1402" s="148">
        <f t="shared" ca="1" si="1898"/>
        <v>-250000.00000000003</v>
      </c>
      <c r="BO1402" s="148">
        <f t="shared" ca="1" si="1898"/>
        <v>-250000.00000000003</v>
      </c>
      <c r="BP1402" s="148">
        <f t="shared" ca="1" si="1898"/>
        <v>-250000.00000000003</v>
      </c>
      <c r="BQ1402" s="148">
        <f t="shared" ca="1" si="1898"/>
        <v>-250000.00000000003</v>
      </c>
      <c r="BR1402" s="148">
        <f t="shared" ca="1" si="1898"/>
        <v>-250000.00000000003</v>
      </c>
      <c r="BS1402" s="148">
        <f t="shared" ca="1" si="1898"/>
        <v>-250000.00000000003</v>
      </c>
      <c r="BT1402" s="148">
        <f t="shared" ca="1" si="1898"/>
        <v>-250000.00000000003</v>
      </c>
      <c r="BU1402" s="148">
        <f t="shared" ca="1" si="1898"/>
        <v>-250000.00000000003</v>
      </c>
      <c r="BV1402" s="148">
        <f t="shared" ca="1" si="1898"/>
        <v>-250000.00000000003</v>
      </c>
      <c r="BW1402" s="148">
        <f t="shared" ca="1" si="1898"/>
        <v>-250000.00000000003</v>
      </c>
      <c r="BX1402" s="148">
        <f t="shared" ca="1" si="1898"/>
        <v>-250000.00000000003</v>
      </c>
      <c r="BY1402" s="148">
        <f t="shared" ca="1" si="1898"/>
        <v>-250000.00000000003</v>
      </c>
      <c r="BZ1402" s="148">
        <f t="shared" ca="1" si="1898"/>
        <v>-250000.00000000003</v>
      </c>
      <c r="CA1402" s="148">
        <f t="shared" ca="1" si="1898"/>
        <v>-250000.00000000003</v>
      </c>
      <c r="CB1402" s="148">
        <f t="shared" ca="1" si="1898"/>
        <v>-250000.00000000003</v>
      </c>
      <c r="CC1402" s="148">
        <f t="shared" ca="1" si="1898"/>
        <v>-250000.00000000003</v>
      </c>
      <c r="CD1402" s="148">
        <f t="shared" ca="1" si="1898"/>
        <v>-250000.00000000003</v>
      </c>
      <c r="CE1402" s="148">
        <f t="shared" ref="CE1402:CL1402" ca="1" si="1899">-CE1401*CE1400</f>
        <v>-250000.00000000003</v>
      </c>
      <c r="CF1402" s="148">
        <f t="shared" ca="1" si="1899"/>
        <v>-250000.00000000003</v>
      </c>
      <c r="CG1402" s="148">
        <f t="shared" ca="1" si="1899"/>
        <v>-250000.00000000003</v>
      </c>
      <c r="CH1402" s="148">
        <f t="shared" ca="1" si="1899"/>
        <v>-250000.00000000003</v>
      </c>
      <c r="CI1402" s="148">
        <f t="shared" ca="1" si="1899"/>
        <v>-250000.00000000003</v>
      </c>
      <c r="CJ1402" s="148">
        <f t="shared" ca="1" si="1899"/>
        <v>-250000.00000000003</v>
      </c>
      <c r="CK1402" s="148">
        <f t="shared" ca="1" si="1899"/>
        <v>-250000.00000000003</v>
      </c>
      <c r="CL1402" s="148">
        <f t="shared" ca="1" si="1899"/>
        <v>-250000.00000000003</v>
      </c>
      <c r="CN1402" s="78"/>
      <c r="CO1402" s="148" t="e">
        <f t="shared" ref="CO1402:DK1402" ca="1" si="1900">-CO1401*CO1400</f>
        <v>#N/A</v>
      </c>
      <c r="CP1402" s="148" t="e">
        <f t="shared" ca="1" si="1900"/>
        <v>#N/A</v>
      </c>
      <c r="CQ1402" s="148" t="e">
        <f t="shared" ca="1" si="1900"/>
        <v>#N/A</v>
      </c>
      <c r="CR1402" s="148" t="e">
        <f t="shared" ca="1" si="1900"/>
        <v>#N/A</v>
      </c>
      <c r="CS1402" s="148" t="e">
        <f t="shared" ca="1" si="1900"/>
        <v>#N/A</v>
      </c>
      <c r="CT1402" s="148" t="e">
        <f t="shared" ca="1" si="1900"/>
        <v>#N/A</v>
      </c>
      <c r="CU1402" s="148" t="e">
        <f t="shared" ca="1" si="1900"/>
        <v>#N/A</v>
      </c>
      <c r="CV1402" s="148" t="e">
        <f t="shared" ca="1" si="1900"/>
        <v>#N/A</v>
      </c>
      <c r="CW1402" s="148" t="e">
        <f t="shared" ca="1" si="1900"/>
        <v>#N/A</v>
      </c>
      <c r="CX1402" s="148" t="e">
        <f t="shared" ca="1" si="1900"/>
        <v>#N/A</v>
      </c>
      <c r="CY1402" s="148" t="e">
        <f t="shared" ca="1" si="1900"/>
        <v>#N/A</v>
      </c>
      <c r="CZ1402" s="148" t="e">
        <f t="shared" ca="1" si="1900"/>
        <v>#N/A</v>
      </c>
      <c r="DA1402" s="148" t="e">
        <f t="shared" ca="1" si="1900"/>
        <v>#N/A</v>
      </c>
      <c r="DB1402" s="148" t="e">
        <f t="shared" ca="1" si="1900"/>
        <v>#N/A</v>
      </c>
      <c r="DC1402" s="148" t="e">
        <f t="shared" ca="1" si="1900"/>
        <v>#N/A</v>
      </c>
      <c r="DD1402" s="148" t="e">
        <f t="shared" ca="1" si="1900"/>
        <v>#N/A</v>
      </c>
      <c r="DE1402" s="148" t="e">
        <f t="shared" ca="1" si="1900"/>
        <v>#N/A</v>
      </c>
      <c r="DF1402" s="148" t="e">
        <f t="shared" ca="1" si="1900"/>
        <v>#N/A</v>
      </c>
      <c r="DG1402" s="148" t="e">
        <f t="shared" ca="1" si="1900"/>
        <v>#N/A</v>
      </c>
      <c r="DH1402" s="148" t="e">
        <f t="shared" ca="1" si="1900"/>
        <v>#N/A</v>
      </c>
      <c r="DI1402" s="148" t="e">
        <f t="shared" ca="1" si="1900"/>
        <v>#N/A</v>
      </c>
      <c r="DJ1402" s="148" t="e">
        <f t="shared" ca="1" si="1900"/>
        <v>#N/A</v>
      </c>
      <c r="DK1402" s="148" t="e">
        <f t="shared" ca="1" si="1900"/>
        <v>#N/A</v>
      </c>
      <c r="DL1402" s="148" t="e">
        <f t="shared" ref="DL1402" ca="1" si="1901">-DL1401*DL1400</f>
        <v>#N/A</v>
      </c>
    </row>
    <row r="1403" spans="1:116" x14ac:dyDescent="0.35">
      <c r="B1403" t="s">
        <v>244</v>
      </c>
      <c r="D1403" t="s">
        <v>764</v>
      </c>
      <c r="E1403" s="8" t="str">
        <f t="shared" si="1896"/>
        <v>1403 DCHC-S</v>
      </c>
      <c r="G1403" s="145" t="s">
        <v>185</v>
      </c>
      <c r="S1403" s="72"/>
      <c r="T1403" s="72"/>
      <c r="U1403" s="72"/>
      <c r="V1403" s="72"/>
      <c r="W1403" s="72"/>
      <c r="X1403" s="72"/>
      <c r="Y1403" s="72"/>
      <c r="Z1403" s="72"/>
      <c r="AA1403" s="72"/>
      <c r="AB1403" s="72"/>
      <c r="AC1403" s="72"/>
      <c r="AD1403" s="72"/>
      <c r="AE1403" s="72"/>
      <c r="AF1403" s="72"/>
      <c r="AG1403" s="72"/>
      <c r="AH1403" s="72"/>
      <c r="AI1403" s="72"/>
      <c r="AJ1403" s="72"/>
      <c r="AK1403" s="72"/>
      <c r="AL1403" s="72"/>
      <c r="AM1403" s="72"/>
      <c r="AN1403" s="72"/>
      <c r="AO1403" s="72"/>
      <c r="AP1403" s="72"/>
      <c r="AQ1403" s="72"/>
      <c r="AR1403" s="72"/>
      <c r="AS1403" s="72"/>
      <c r="AT1403" s="72"/>
      <c r="AU1403" s="72"/>
      <c r="AV1403" s="72"/>
      <c r="AW1403" s="72"/>
      <c r="AX1403" s="72"/>
      <c r="AY1403" s="72"/>
      <c r="AZ1403" s="72"/>
      <c r="BA1403" s="72"/>
      <c r="BB1403" s="72"/>
      <c r="BC1403" s="72"/>
      <c r="BD1403" s="72"/>
      <c r="BE1403" s="72"/>
      <c r="BF1403" s="72"/>
      <c r="BG1403" s="72"/>
      <c r="BH1403" s="72"/>
      <c r="BI1403" s="72"/>
      <c r="BJ1403" s="72"/>
      <c r="BK1403" s="72"/>
      <c r="BL1403" s="72"/>
      <c r="BM1403" s="72"/>
      <c r="BN1403" s="72"/>
      <c r="BO1403" s="72"/>
      <c r="BP1403" s="72"/>
      <c r="BQ1403" s="72"/>
      <c r="BR1403" s="72"/>
      <c r="BS1403" s="72"/>
      <c r="BT1403" s="72"/>
      <c r="BU1403" s="72"/>
      <c r="BV1403" s="72"/>
      <c r="BW1403" s="72"/>
      <c r="BX1403" s="72"/>
      <c r="BY1403" s="72"/>
      <c r="BZ1403" s="72"/>
      <c r="CA1403" s="72"/>
      <c r="CB1403" s="72"/>
      <c r="CC1403" s="72"/>
      <c r="CD1403" s="72"/>
      <c r="CE1403" s="72"/>
      <c r="CF1403" s="72"/>
      <c r="CG1403" s="72"/>
      <c r="CH1403" s="72"/>
      <c r="CI1403" s="72"/>
      <c r="CJ1403" s="72"/>
      <c r="CK1403" s="72"/>
      <c r="CL1403" s="72"/>
      <c r="CO1403" s="72"/>
      <c r="CP1403" s="72"/>
      <c r="CQ1403" s="72"/>
      <c r="CR1403" s="72"/>
      <c r="CS1403" s="72"/>
      <c r="CT1403" s="72"/>
      <c r="CU1403" s="72"/>
      <c r="CV1403" s="72"/>
      <c r="CW1403" s="72"/>
      <c r="CX1403" s="72"/>
      <c r="CY1403" s="72"/>
      <c r="CZ1403" s="72"/>
      <c r="DA1403" s="72"/>
      <c r="DB1403" s="72"/>
      <c r="DC1403" s="72"/>
      <c r="DD1403" s="72"/>
      <c r="DE1403" s="72"/>
      <c r="DF1403" s="72"/>
      <c r="DG1403" s="72"/>
      <c r="DH1403" s="72"/>
      <c r="DI1403" s="72"/>
      <c r="DJ1403" s="72"/>
      <c r="DK1403" s="72"/>
      <c r="DL1403" s="72"/>
    </row>
    <row r="1404" spans="1:116" x14ac:dyDescent="0.35">
      <c r="B1404" t="s">
        <v>332</v>
      </c>
      <c r="D1404" t="s">
        <v>764</v>
      </c>
      <c r="E1404" s="8" t="str">
        <f>ROW()&amp;" "&amp;D1404</f>
        <v>1404 DCHC-S</v>
      </c>
      <c r="G1404" s="126" t="str">
        <f>"Expense - "&amp;SUBSTITUTE(G1399,":","")</f>
        <v>Expense - Headcount - volume driven</v>
      </c>
      <c r="H1404" s="27"/>
      <c r="I1404" s="78"/>
      <c r="J1404" s="78"/>
      <c r="K1404" s="33"/>
      <c r="L1404" s="33"/>
      <c r="M1404" s="33"/>
      <c r="N1404" s="33"/>
      <c r="O1404" s="33"/>
      <c r="P1404" s="33"/>
      <c r="R1404" s="33"/>
      <c r="S1404" s="77"/>
      <c r="T1404" s="77"/>
      <c r="U1404" s="77"/>
      <c r="V1404" s="77"/>
      <c r="W1404" s="77"/>
      <c r="X1404" s="77"/>
      <c r="Y1404" s="77"/>
      <c r="Z1404" s="77"/>
      <c r="AA1404" s="77"/>
      <c r="AB1404" s="77"/>
      <c r="AC1404" s="77"/>
      <c r="AD1404" s="77"/>
      <c r="AE1404" s="77"/>
      <c r="AF1404" s="77"/>
      <c r="AG1404" s="77"/>
      <c r="AH1404" s="77"/>
      <c r="AI1404" s="77"/>
      <c r="AJ1404" s="77"/>
      <c r="AK1404" s="77"/>
      <c r="AL1404" s="77"/>
      <c r="AM1404" s="77"/>
      <c r="AN1404" s="77"/>
      <c r="AO1404" s="77"/>
      <c r="AP1404" s="77"/>
      <c r="AQ1404" s="77"/>
      <c r="AR1404" s="77"/>
      <c r="AS1404" s="77"/>
      <c r="AT1404" s="77"/>
      <c r="AU1404" s="77"/>
      <c r="AV1404" s="77"/>
      <c r="AW1404" s="77"/>
      <c r="AX1404" s="77"/>
      <c r="AY1404" s="77"/>
      <c r="AZ1404" s="77"/>
      <c r="BA1404" s="77"/>
      <c r="BB1404" s="77"/>
      <c r="BC1404" s="77"/>
      <c r="BD1404" s="77"/>
      <c r="BE1404" s="77"/>
      <c r="BF1404" s="77"/>
      <c r="BG1404" s="77"/>
      <c r="BH1404" s="77"/>
      <c r="BI1404" s="77"/>
      <c r="BJ1404" s="77"/>
      <c r="BK1404" s="77"/>
      <c r="BL1404" s="77"/>
      <c r="BM1404" s="77"/>
      <c r="BN1404" s="77"/>
      <c r="BO1404" s="77"/>
      <c r="BP1404" s="77"/>
      <c r="BQ1404" s="77"/>
      <c r="BR1404" s="77"/>
      <c r="BS1404" s="77"/>
      <c r="BT1404" s="77"/>
      <c r="BU1404" s="77"/>
      <c r="BV1404" s="77"/>
      <c r="BW1404" s="77"/>
      <c r="BX1404" s="77"/>
      <c r="BY1404" s="77"/>
      <c r="BZ1404" s="77"/>
      <c r="CA1404" s="77"/>
      <c r="CB1404" s="77"/>
      <c r="CC1404" s="77"/>
      <c r="CD1404" s="77"/>
      <c r="CE1404" s="77"/>
      <c r="CF1404" s="77"/>
      <c r="CG1404" s="77"/>
      <c r="CH1404" s="77"/>
      <c r="CI1404" s="77"/>
      <c r="CJ1404" s="77"/>
      <c r="CK1404" s="77"/>
      <c r="CL1404" s="77"/>
      <c r="CN1404" s="78"/>
      <c r="CO1404" s="77"/>
      <c r="CP1404" s="77"/>
      <c r="CQ1404" s="77"/>
      <c r="CR1404" s="77"/>
      <c r="CS1404" s="77"/>
      <c r="CT1404" s="77"/>
      <c r="CU1404" s="77"/>
      <c r="CV1404" s="77"/>
      <c r="CW1404" s="77"/>
      <c r="CX1404" s="77"/>
      <c r="CY1404" s="77"/>
      <c r="CZ1404" s="77"/>
      <c r="DA1404" s="77"/>
      <c r="DB1404" s="77"/>
      <c r="DC1404" s="77"/>
      <c r="DD1404" s="77"/>
      <c r="DE1404" s="77"/>
      <c r="DF1404" s="77"/>
      <c r="DG1404" s="77"/>
      <c r="DH1404" s="77"/>
      <c r="DI1404" s="77"/>
      <c r="DJ1404" s="77"/>
      <c r="DK1404" s="77"/>
      <c r="DL1404" s="77"/>
    </row>
    <row r="1405" spans="1:116" x14ac:dyDescent="0.35">
      <c r="B1405" t="s">
        <v>332</v>
      </c>
      <c r="D1405" t="s">
        <v>764</v>
      </c>
      <c r="E1405" s="8" t="str">
        <f t="shared" si="1896"/>
        <v>1405 DCHC-S</v>
      </c>
      <c r="H1405" s="27"/>
      <c r="I1405" s="78"/>
      <c r="J1405" s="78"/>
      <c r="K1405" s="33"/>
      <c r="L1405" s="33"/>
      <c r="M1405" s="33"/>
      <c r="N1405" s="33"/>
      <c r="O1405" s="33"/>
      <c r="P1405" s="33"/>
      <c r="R1405" s="33"/>
      <c r="S1405" s="77"/>
      <c r="T1405" s="77"/>
      <c r="U1405" s="77"/>
      <c r="V1405" s="77"/>
      <c r="W1405" s="77"/>
      <c r="X1405" s="77"/>
      <c r="Y1405" s="77"/>
      <c r="Z1405" s="77"/>
      <c r="AA1405" s="77"/>
      <c r="AB1405" s="77"/>
      <c r="AC1405" s="77"/>
      <c r="AD1405" s="77"/>
      <c r="AE1405" s="77"/>
      <c r="AF1405" s="77"/>
      <c r="AG1405" s="77"/>
      <c r="AH1405" s="77"/>
      <c r="AI1405" s="77"/>
      <c r="AJ1405" s="77"/>
      <c r="AK1405" s="77"/>
      <c r="AL1405" s="77"/>
      <c r="AM1405" s="77"/>
      <c r="AN1405" s="77"/>
      <c r="AO1405" s="77"/>
      <c r="AP1405" s="77"/>
      <c r="AQ1405" s="77"/>
      <c r="AR1405" s="77"/>
      <c r="AS1405" s="77"/>
      <c r="AT1405" s="77"/>
      <c r="AU1405" s="77"/>
      <c r="AV1405" s="77"/>
      <c r="AW1405" s="77"/>
      <c r="AX1405" s="77"/>
      <c r="AY1405" s="77"/>
      <c r="AZ1405" s="77"/>
      <c r="BA1405" s="77"/>
      <c r="BB1405" s="77"/>
      <c r="BC1405" s="77"/>
      <c r="BD1405" s="77"/>
      <c r="BE1405" s="77"/>
      <c r="BF1405" s="77"/>
      <c r="BG1405" s="77"/>
      <c r="BH1405" s="77"/>
      <c r="BI1405" s="77"/>
      <c r="BJ1405" s="77"/>
      <c r="BK1405" s="77"/>
      <c r="BL1405" s="77"/>
      <c r="BM1405" s="77"/>
      <c r="BN1405" s="77"/>
      <c r="BO1405" s="77"/>
      <c r="BP1405" s="77"/>
      <c r="BQ1405" s="77"/>
      <c r="BR1405" s="77"/>
      <c r="BS1405" s="77"/>
      <c r="BT1405" s="77"/>
      <c r="BU1405" s="77"/>
      <c r="BV1405" s="77"/>
      <c r="BW1405" s="77"/>
      <c r="BX1405" s="77"/>
      <c r="BY1405" s="77"/>
      <c r="BZ1405" s="77"/>
      <c r="CA1405" s="77"/>
      <c r="CB1405" s="77"/>
      <c r="CC1405" s="77"/>
      <c r="CD1405" s="77"/>
      <c r="CE1405" s="77"/>
      <c r="CF1405" s="77"/>
      <c r="CG1405" s="77"/>
      <c r="CH1405" s="77"/>
      <c r="CI1405" s="77"/>
      <c r="CJ1405" s="77"/>
      <c r="CK1405" s="77"/>
      <c r="CL1405" s="77"/>
      <c r="CN1405" s="78"/>
      <c r="CO1405" s="77"/>
      <c r="CP1405" s="77"/>
      <c r="CQ1405" s="77"/>
      <c r="CR1405" s="77"/>
      <c r="CS1405" s="77"/>
      <c r="CT1405" s="77"/>
      <c r="CU1405" s="77"/>
      <c r="CV1405" s="77"/>
      <c r="CW1405" s="77"/>
      <c r="CX1405" s="77"/>
      <c r="CY1405" s="77"/>
      <c r="CZ1405" s="77"/>
      <c r="DA1405" s="77"/>
      <c r="DB1405" s="77"/>
      <c r="DC1405" s="77"/>
      <c r="DD1405" s="77"/>
      <c r="DE1405" s="77"/>
      <c r="DF1405" s="77"/>
      <c r="DG1405" s="77"/>
      <c r="DH1405" s="77"/>
      <c r="DI1405" s="77"/>
      <c r="DJ1405" s="77"/>
      <c r="DK1405" s="77"/>
      <c r="DL1405" s="77"/>
    </row>
    <row r="1406" spans="1:116" x14ac:dyDescent="0.35">
      <c r="B1406" t="s">
        <v>332</v>
      </c>
      <c r="D1406" t="s">
        <v>764</v>
      </c>
      <c r="E1406" s="8" t="str">
        <f t="shared" si="1896"/>
        <v>1406 DCHC-S</v>
      </c>
      <c r="G1406" s="136" t="str">
        <f>G1392</f>
        <v>primary unit</v>
      </c>
      <c r="K1406" s="53"/>
      <c r="L1406" s="53"/>
      <c r="M1406" s="53"/>
      <c r="N1406" s="53"/>
      <c r="O1406" s="53"/>
      <c r="P1406" s="53"/>
      <c r="R1406" s="24"/>
      <c r="S1406" s="80" t="str">
        <f>S1391</f>
        <v>S$16</v>
      </c>
      <c r="T1406" s="80" t="str">
        <f t="shared" ref="T1406:CE1406" si="1902">T1391</f>
        <v>T$16</v>
      </c>
      <c r="U1406" s="80" t="str">
        <f t="shared" si="1902"/>
        <v>U$16</v>
      </c>
      <c r="V1406" s="80" t="str">
        <f t="shared" si="1902"/>
        <v>V$16</v>
      </c>
      <c r="W1406" s="80" t="str">
        <f t="shared" si="1902"/>
        <v>W$16</v>
      </c>
      <c r="X1406" s="80" t="str">
        <f t="shared" si="1902"/>
        <v>X$16</v>
      </c>
      <c r="Y1406" s="80" t="str">
        <f t="shared" si="1902"/>
        <v>Y$16</v>
      </c>
      <c r="Z1406" s="80" t="str">
        <f t="shared" si="1902"/>
        <v>Z$16</v>
      </c>
      <c r="AA1406" s="80" t="str">
        <f t="shared" si="1902"/>
        <v>AA$16</v>
      </c>
      <c r="AB1406" s="80" t="str">
        <f t="shared" si="1902"/>
        <v>AB$16</v>
      </c>
      <c r="AC1406" s="80" t="str">
        <f t="shared" si="1902"/>
        <v>AC$16</v>
      </c>
      <c r="AD1406" s="80" t="str">
        <f t="shared" si="1902"/>
        <v>AD$16</v>
      </c>
      <c r="AE1406" s="80" t="str">
        <f t="shared" si="1902"/>
        <v>AE$16</v>
      </c>
      <c r="AF1406" s="80" t="str">
        <f t="shared" si="1902"/>
        <v>AF$16</v>
      </c>
      <c r="AG1406" s="80" t="str">
        <f t="shared" si="1902"/>
        <v>AG$16</v>
      </c>
      <c r="AH1406" s="80" t="str">
        <f t="shared" si="1902"/>
        <v>AH$16</v>
      </c>
      <c r="AI1406" s="80" t="str">
        <f t="shared" si="1902"/>
        <v>AI$16</v>
      </c>
      <c r="AJ1406" s="80" t="str">
        <f t="shared" si="1902"/>
        <v>AJ$16</v>
      </c>
      <c r="AK1406" s="80" t="str">
        <f t="shared" si="1902"/>
        <v>AK$16</v>
      </c>
      <c r="AL1406" s="80" t="str">
        <f t="shared" si="1902"/>
        <v>AL$16</v>
      </c>
      <c r="AM1406" s="80" t="str">
        <f t="shared" si="1902"/>
        <v>AM$16</v>
      </c>
      <c r="AN1406" s="80" t="str">
        <f t="shared" si="1902"/>
        <v>AN$16</v>
      </c>
      <c r="AO1406" s="80" t="str">
        <f t="shared" si="1902"/>
        <v>AO$16</v>
      </c>
      <c r="AP1406" s="80" t="str">
        <f t="shared" si="1902"/>
        <v>AP$16</v>
      </c>
      <c r="AQ1406" s="80" t="str">
        <f t="shared" si="1902"/>
        <v>AQ$16</v>
      </c>
      <c r="AR1406" s="80" t="str">
        <f t="shared" si="1902"/>
        <v>AR$16</v>
      </c>
      <c r="AS1406" s="80" t="str">
        <f t="shared" si="1902"/>
        <v>AS$16</v>
      </c>
      <c r="AT1406" s="80" t="str">
        <f t="shared" si="1902"/>
        <v>AT$16</v>
      </c>
      <c r="AU1406" s="80" t="str">
        <f t="shared" si="1902"/>
        <v>AU$16</v>
      </c>
      <c r="AV1406" s="80" t="str">
        <f t="shared" si="1902"/>
        <v>AV$16</v>
      </c>
      <c r="AW1406" s="80" t="str">
        <f t="shared" si="1902"/>
        <v>AW$16</v>
      </c>
      <c r="AX1406" s="80" t="str">
        <f t="shared" si="1902"/>
        <v>AX$16</v>
      </c>
      <c r="AY1406" s="80" t="str">
        <f t="shared" si="1902"/>
        <v>AY$16</v>
      </c>
      <c r="AZ1406" s="80" t="str">
        <f t="shared" si="1902"/>
        <v>AZ$16</v>
      </c>
      <c r="BA1406" s="80" t="str">
        <f t="shared" si="1902"/>
        <v>BA$16</v>
      </c>
      <c r="BB1406" s="80" t="str">
        <f t="shared" si="1902"/>
        <v>BB$16</v>
      </c>
      <c r="BC1406" s="80" t="str">
        <f t="shared" si="1902"/>
        <v>BC$16</v>
      </c>
      <c r="BD1406" s="80" t="str">
        <f t="shared" si="1902"/>
        <v>BD$16</v>
      </c>
      <c r="BE1406" s="80" t="str">
        <f t="shared" si="1902"/>
        <v>BE$16</v>
      </c>
      <c r="BF1406" s="80" t="str">
        <f t="shared" si="1902"/>
        <v>BF$16</v>
      </c>
      <c r="BG1406" s="80" t="str">
        <f t="shared" si="1902"/>
        <v>BG$16</v>
      </c>
      <c r="BH1406" s="80" t="str">
        <f t="shared" si="1902"/>
        <v>BH$16</v>
      </c>
      <c r="BI1406" s="80" t="str">
        <f t="shared" si="1902"/>
        <v>BI$16</v>
      </c>
      <c r="BJ1406" s="80" t="str">
        <f t="shared" si="1902"/>
        <v>BJ$16</v>
      </c>
      <c r="BK1406" s="80" t="str">
        <f t="shared" si="1902"/>
        <v>BK$16</v>
      </c>
      <c r="BL1406" s="80" t="str">
        <f t="shared" si="1902"/>
        <v>BL$16</v>
      </c>
      <c r="BM1406" s="80" t="str">
        <f t="shared" si="1902"/>
        <v>BM$16</v>
      </c>
      <c r="BN1406" s="80" t="str">
        <f t="shared" si="1902"/>
        <v>BN$16</v>
      </c>
      <c r="BO1406" s="80" t="str">
        <f t="shared" si="1902"/>
        <v>BO$16</v>
      </c>
      <c r="BP1406" s="80" t="str">
        <f t="shared" si="1902"/>
        <v>BP$16</v>
      </c>
      <c r="BQ1406" s="80" t="str">
        <f t="shared" si="1902"/>
        <v>BQ$16</v>
      </c>
      <c r="BR1406" s="80" t="str">
        <f t="shared" si="1902"/>
        <v>BR$16</v>
      </c>
      <c r="BS1406" s="80" t="str">
        <f t="shared" si="1902"/>
        <v>BS$16</v>
      </c>
      <c r="BT1406" s="80" t="str">
        <f t="shared" si="1902"/>
        <v>BT$16</v>
      </c>
      <c r="BU1406" s="80" t="str">
        <f t="shared" si="1902"/>
        <v>BU$16</v>
      </c>
      <c r="BV1406" s="80" t="str">
        <f t="shared" si="1902"/>
        <v>BV$16</v>
      </c>
      <c r="BW1406" s="80" t="str">
        <f t="shared" si="1902"/>
        <v>BW$16</v>
      </c>
      <c r="BX1406" s="80" t="str">
        <f t="shared" si="1902"/>
        <v>BX$16</v>
      </c>
      <c r="BY1406" s="80" t="str">
        <f t="shared" si="1902"/>
        <v>BY$16</v>
      </c>
      <c r="BZ1406" s="80" t="str">
        <f t="shared" si="1902"/>
        <v>BZ$16</v>
      </c>
      <c r="CA1406" s="80" t="str">
        <f t="shared" si="1902"/>
        <v>CA$16</v>
      </c>
      <c r="CB1406" s="80" t="str">
        <f t="shared" si="1902"/>
        <v>CB$16</v>
      </c>
      <c r="CC1406" s="80" t="str">
        <f t="shared" si="1902"/>
        <v>CC$16</v>
      </c>
      <c r="CD1406" s="80" t="str">
        <f t="shared" si="1902"/>
        <v>CD$16</v>
      </c>
      <c r="CE1406" s="80" t="str">
        <f t="shared" si="1902"/>
        <v>CE$16</v>
      </c>
      <c r="CF1406" s="80" t="str">
        <f t="shared" ref="CF1406:CL1406" si="1903">CF1391</f>
        <v>CF$16</v>
      </c>
      <c r="CG1406" s="80" t="str">
        <f t="shared" si="1903"/>
        <v>CG$16</v>
      </c>
      <c r="CH1406" s="80" t="str">
        <f t="shared" si="1903"/>
        <v>CH$16</v>
      </c>
      <c r="CI1406" s="80" t="str">
        <f t="shared" si="1903"/>
        <v>CI$16</v>
      </c>
      <c r="CJ1406" s="80" t="str">
        <f t="shared" si="1903"/>
        <v>CJ$16</v>
      </c>
      <c r="CK1406" s="80" t="str">
        <f t="shared" si="1903"/>
        <v>CK$16</v>
      </c>
      <c r="CL1406" s="80" t="str">
        <f t="shared" si="1903"/>
        <v>CL$16</v>
      </c>
      <c r="CO1406" s="80" t="str">
        <f t="shared" ref="CO1406:DK1406" si="1904">CO1391</f>
        <v>CO$16</v>
      </c>
      <c r="CP1406" s="80" t="str">
        <f t="shared" si="1904"/>
        <v>CP$16</v>
      </c>
      <c r="CQ1406" s="80" t="str">
        <f t="shared" si="1904"/>
        <v>CQ$16</v>
      </c>
      <c r="CR1406" s="80" t="str">
        <f t="shared" si="1904"/>
        <v>CR$16</v>
      </c>
      <c r="CS1406" s="80" t="str">
        <f t="shared" si="1904"/>
        <v>CS$16</v>
      </c>
      <c r="CT1406" s="80" t="str">
        <f t="shared" si="1904"/>
        <v>CT$16</v>
      </c>
      <c r="CU1406" s="80" t="str">
        <f t="shared" si="1904"/>
        <v>CU$16</v>
      </c>
      <c r="CV1406" s="80" t="str">
        <f t="shared" si="1904"/>
        <v>CV$16</v>
      </c>
      <c r="CW1406" s="80" t="str">
        <f t="shared" si="1904"/>
        <v>CW$16</v>
      </c>
      <c r="CX1406" s="80" t="str">
        <f t="shared" si="1904"/>
        <v>CX$16</v>
      </c>
      <c r="CY1406" s="80" t="str">
        <f t="shared" si="1904"/>
        <v>CY$16</v>
      </c>
      <c r="CZ1406" s="80" t="str">
        <f t="shared" si="1904"/>
        <v>CZ$16</v>
      </c>
      <c r="DA1406" s="80" t="str">
        <f t="shared" si="1904"/>
        <v>DA$16</v>
      </c>
      <c r="DB1406" s="80" t="str">
        <f t="shared" si="1904"/>
        <v>DB$16</v>
      </c>
      <c r="DC1406" s="80" t="str">
        <f t="shared" si="1904"/>
        <v>DC$16</v>
      </c>
      <c r="DD1406" s="80" t="str">
        <f t="shared" si="1904"/>
        <v>DD$16</v>
      </c>
      <c r="DE1406" s="80" t="str">
        <f t="shared" si="1904"/>
        <v>DE$16</v>
      </c>
      <c r="DF1406" s="80" t="str">
        <f t="shared" si="1904"/>
        <v>DF$16</v>
      </c>
      <c r="DG1406" s="80" t="str">
        <f t="shared" si="1904"/>
        <v>DG$16</v>
      </c>
      <c r="DH1406" s="80" t="str">
        <f t="shared" si="1904"/>
        <v>DH$16</v>
      </c>
      <c r="DI1406" s="80" t="str">
        <f t="shared" si="1904"/>
        <v>DI$16</v>
      </c>
      <c r="DJ1406" s="80" t="str">
        <f t="shared" si="1904"/>
        <v>DJ$16</v>
      </c>
      <c r="DK1406" s="80" t="str">
        <f t="shared" si="1904"/>
        <v>DK$16</v>
      </c>
      <c r="DL1406" s="80" t="str">
        <f t="shared" ref="DL1406" si="1905">DL1391</f>
        <v>DL$16</v>
      </c>
    </row>
    <row r="1407" spans="1:116" x14ac:dyDescent="0.35">
      <c r="B1407" t="s">
        <v>332</v>
      </c>
      <c r="D1407" t="s">
        <v>764</v>
      </c>
      <c r="E1407" s="8" t="str">
        <f t="shared" si="1896"/>
        <v>1407 DCHC-S</v>
      </c>
      <c r="G1407" s="136" t="str">
        <f t="shared" ref="G1407:G1413" si="1906">G1393</f>
        <v>Primary revenue driver</v>
      </c>
      <c r="H1407" s="12"/>
      <c r="I1407" s="60"/>
      <c r="J1407" s="60"/>
      <c r="K1407" s="15"/>
      <c r="L1407" s="15"/>
      <c r="M1407" s="15"/>
      <c r="N1407" s="15"/>
      <c r="O1407" s="15"/>
      <c r="P1407" s="15"/>
      <c r="R1407" s="15"/>
      <c r="S1407" s="80" t="str">
        <f>S1392</f>
        <v>S$17</v>
      </c>
      <c r="T1407" s="80" t="str">
        <f t="shared" ref="T1407:CE1407" si="1907">T1392</f>
        <v>T$17</v>
      </c>
      <c r="U1407" s="80" t="str">
        <f t="shared" si="1907"/>
        <v>U$17</v>
      </c>
      <c r="V1407" s="80" t="str">
        <f t="shared" si="1907"/>
        <v>V$17</v>
      </c>
      <c r="W1407" s="80" t="str">
        <f t="shared" si="1907"/>
        <v>W$17</v>
      </c>
      <c r="X1407" s="80" t="str">
        <f t="shared" si="1907"/>
        <v>X$17</v>
      </c>
      <c r="Y1407" s="80" t="str">
        <f t="shared" si="1907"/>
        <v>Y$17</v>
      </c>
      <c r="Z1407" s="80" t="str">
        <f t="shared" si="1907"/>
        <v>Z$17</v>
      </c>
      <c r="AA1407" s="80" t="str">
        <f t="shared" si="1907"/>
        <v>AA$17</v>
      </c>
      <c r="AB1407" s="80" t="str">
        <f t="shared" si="1907"/>
        <v>AB$17</v>
      </c>
      <c r="AC1407" s="80" t="str">
        <f t="shared" si="1907"/>
        <v>AC$17</v>
      </c>
      <c r="AD1407" s="80" t="str">
        <f t="shared" si="1907"/>
        <v>AD$17</v>
      </c>
      <c r="AE1407" s="80" t="str">
        <f t="shared" si="1907"/>
        <v>AE$17</v>
      </c>
      <c r="AF1407" s="80" t="str">
        <f t="shared" si="1907"/>
        <v>AF$17</v>
      </c>
      <c r="AG1407" s="80" t="str">
        <f t="shared" si="1907"/>
        <v>AG$17</v>
      </c>
      <c r="AH1407" s="80" t="str">
        <f t="shared" si="1907"/>
        <v>AH$17</v>
      </c>
      <c r="AI1407" s="80" t="str">
        <f t="shared" si="1907"/>
        <v>AI$17</v>
      </c>
      <c r="AJ1407" s="80" t="str">
        <f t="shared" si="1907"/>
        <v>AJ$17</v>
      </c>
      <c r="AK1407" s="80" t="str">
        <f t="shared" si="1907"/>
        <v>AK$17</v>
      </c>
      <c r="AL1407" s="80" t="str">
        <f t="shared" si="1907"/>
        <v>AL$17</v>
      </c>
      <c r="AM1407" s="80" t="str">
        <f t="shared" si="1907"/>
        <v>AM$17</v>
      </c>
      <c r="AN1407" s="80" t="str">
        <f t="shared" si="1907"/>
        <v>AN$17</v>
      </c>
      <c r="AO1407" s="80" t="str">
        <f t="shared" si="1907"/>
        <v>AO$17</v>
      </c>
      <c r="AP1407" s="80" t="str">
        <f t="shared" si="1907"/>
        <v>AP$17</v>
      </c>
      <c r="AQ1407" s="80" t="str">
        <f t="shared" si="1907"/>
        <v>AQ$17</v>
      </c>
      <c r="AR1407" s="80" t="str">
        <f t="shared" si="1907"/>
        <v>AR$17</v>
      </c>
      <c r="AS1407" s="80" t="str">
        <f t="shared" si="1907"/>
        <v>AS$17</v>
      </c>
      <c r="AT1407" s="80" t="str">
        <f t="shared" si="1907"/>
        <v>AT$17</v>
      </c>
      <c r="AU1407" s="80" t="str">
        <f t="shared" si="1907"/>
        <v>AU$17</v>
      </c>
      <c r="AV1407" s="80" t="str">
        <f t="shared" si="1907"/>
        <v>AV$17</v>
      </c>
      <c r="AW1407" s="80" t="str">
        <f t="shared" si="1907"/>
        <v>AW$17</v>
      </c>
      <c r="AX1407" s="80" t="str">
        <f t="shared" si="1907"/>
        <v>AX$17</v>
      </c>
      <c r="AY1407" s="80" t="str">
        <f t="shared" si="1907"/>
        <v>AY$17</v>
      </c>
      <c r="AZ1407" s="80" t="str">
        <f t="shared" si="1907"/>
        <v>AZ$17</v>
      </c>
      <c r="BA1407" s="80" t="str">
        <f t="shared" si="1907"/>
        <v>BA$17</v>
      </c>
      <c r="BB1407" s="80" t="str">
        <f t="shared" si="1907"/>
        <v>BB$17</v>
      </c>
      <c r="BC1407" s="80" t="str">
        <f t="shared" si="1907"/>
        <v>BC$17</v>
      </c>
      <c r="BD1407" s="80" t="str">
        <f t="shared" si="1907"/>
        <v>BD$17</v>
      </c>
      <c r="BE1407" s="80" t="str">
        <f t="shared" si="1907"/>
        <v>BE$17</v>
      </c>
      <c r="BF1407" s="80" t="str">
        <f t="shared" si="1907"/>
        <v>BF$17</v>
      </c>
      <c r="BG1407" s="80" t="str">
        <f t="shared" si="1907"/>
        <v>BG$17</v>
      </c>
      <c r="BH1407" s="80" t="str">
        <f t="shared" si="1907"/>
        <v>BH$17</v>
      </c>
      <c r="BI1407" s="80" t="str">
        <f t="shared" si="1907"/>
        <v>BI$17</v>
      </c>
      <c r="BJ1407" s="80" t="str">
        <f t="shared" si="1907"/>
        <v>BJ$17</v>
      </c>
      <c r="BK1407" s="80" t="str">
        <f t="shared" si="1907"/>
        <v>BK$17</v>
      </c>
      <c r="BL1407" s="80" t="str">
        <f t="shared" si="1907"/>
        <v>BL$17</v>
      </c>
      <c r="BM1407" s="80" t="str">
        <f t="shared" si="1907"/>
        <v>BM$17</v>
      </c>
      <c r="BN1407" s="80" t="str">
        <f t="shared" si="1907"/>
        <v>BN$17</v>
      </c>
      <c r="BO1407" s="80" t="str">
        <f t="shared" si="1907"/>
        <v>BO$17</v>
      </c>
      <c r="BP1407" s="80" t="str">
        <f t="shared" si="1907"/>
        <v>BP$17</v>
      </c>
      <c r="BQ1407" s="80" t="str">
        <f t="shared" si="1907"/>
        <v>BQ$17</v>
      </c>
      <c r="BR1407" s="80" t="str">
        <f t="shared" si="1907"/>
        <v>BR$17</v>
      </c>
      <c r="BS1407" s="80" t="str">
        <f t="shared" si="1907"/>
        <v>BS$17</v>
      </c>
      <c r="BT1407" s="80" t="str">
        <f t="shared" si="1907"/>
        <v>BT$17</v>
      </c>
      <c r="BU1407" s="80" t="str">
        <f t="shared" si="1907"/>
        <v>BU$17</v>
      </c>
      <c r="BV1407" s="80" t="str">
        <f t="shared" si="1907"/>
        <v>BV$17</v>
      </c>
      <c r="BW1407" s="80" t="str">
        <f t="shared" si="1907"/>
        <v>BW$17</v>
      </c>
      <c r="BX1407" s="80" t="str">
        <f t="shared" si="1907"/>
        <v>BX$17</v>
      </c>
      <c r="BY1407" s="80" t="str">
        <f t="shared" si="1907"/>
        <v>BY$17</v>
      </c>
      <c r="BZ1407" s="80" t="str">
        <f t="shared" si="1907"/>
        <v>BZ$17</v>
      </c>
      <c r="CA1407" s="80" t="str">
        <f t="shared" si="1907"/>
        <v>CA$17</v>
      </c>
      <c r="CB1407" s="80" t="str">
        <f t="shared" si="1907"/>
        <v>CB$17</v>
      </c>
      <c r="CC1407" s="80" t="str">
        <f t="shared" si="1907"/>
        <v>CC$17</v>
      </c>
      <c r="CD1407" s="80" t="str">
        <f t="shared" si="1907"/>
        <v>CD$17</v>
      </c>
      <c r="CE1407" s="80" t="str">
        <f t="shared" si="1907"/>
        <v>CE$17</v>
      </c>
      <c r="CF1407" s="80" t="str">
        <f t="shared" ref="CF1407:CL1407" si="1908">CF1392</f>
        <v>CF$17</v>
      </c>
      <c r="CG1407" s="80" t="str">
        <f t="shared" si="1908"/>
        <v>CG$17</v>
      </c>
      <c r="CH1407" s="80" t="str">
        <f t="shared" si="1908"/>
        <v>CH$17</v>
      </c>
      <c r="CI1407" s="80" t="str">
        <f t="shared" si="1908"/>
        <v>CI$17</v>
      </c>
      <c r="CJ1407" s="80" t="str">
        <f t="shared" si="1908"/>
        <v>CJ$17</v>
      </c>
      <c r="CK1407" s="80" t="str">
        <f t="shared" si="1908"/>
        <v>CK$17</v>
      </c>
      <c r="CL1407" s="80" t="str">
        <f t="shared" si="1908"/>
        <v>CL$17</v>
      </c>
      <c r="CN1407" s="60"/>
      <c r="CO1407" s="80" t="str">
        <f t="shared" ref="CO1407:DK1407" si="1909">CO1392</f>
        <v>CO$17</v>
      </c>
      <c r="CP1407" s="80" t="str">
        <f t="shared" si="1909"/>
        <v>CP$17</v>
      </c>
      <c r="CQ1407" s="80" t="str">
        <f t="shared" si="1909"/>
        <v>CQ$17</v>
      </c>
      <c r="CR1407" s="80" t="str">
        <f t="shared" si="1909"/>
        <v>CR$17</v>
      </c>
      <c r="CS1407" s="80" t="str">
        <f t="shared" si="1909"/>
        <v>CS$17</v>
      </c>
      <c r="CT1407" s="80" t="str">
        <f t="shared" si="1909"/>
        <v>CT$17</v>
      </c>
      <c r="CU1407" s="80" t="str">
        <f t="shared" si="1909"/>
        <v>CU$17</v>
      </c>
      <c r="CV1407" s="80" t="str">
        <f t="shared" si="1909"/>
        <v>CV$17</v>
      </c>
      <c r="CW1407" s="80" t="str">
        <f t="shared" si="1909"/>
        <v>CW$17</v>
      </c>
      <c r="CX1407" s="80" t="str">
        <f t="shared" si="1909"/>
        <v>CX$17</v>
      </c>
      <c r="CY1407" s="80" t="str">
        <f t="shared" si="1909"/>
        <v>CY$17</v>
      </c>
      <c r="CZ1407" s="80" t="str">
        <f t="shared" si="1909"/>
        <v>CZ$17</v>
      </c>
      <c r="DA1407" s="80" t="str">
        <f t="shared" si="1909"/>
        <v>DA$17</v>
      </c>
      <c r="DB1407" s="80" t="str">
        <f t="shared" si="1909"/>
        <v>DB$17</v>
      </c>
      <c r="DC1407" s="80" t="str">
        <f t="shared" si="1909"/>
        <v>DC$17</v>
      </c>
      <c r="DD1407" s="80" t="str">
        <f t="shared" si="1909"/>
        <v>DD$17</v>
      </c>
      <c r="DE1407" s="80" t="str">
        <f t="shared" si="1909"/>
        <v>DE$17</v>
      </c>
      <c r="DF1407" s="80" t="str">
        <f t="shared" si="1909"/>
        <v>DF$17</v>
      </c>
      <c r="DG1407" s="80" t="str">
        <f t="shared" si="1909"/>
        <v>DG$17</v>
      </c>
      <c r="DH1407" s="80" t="str">
        <f t="shared" si="1909"/>
        <v>DH$17</v>
      </c>
      <c r="DI1407" s="80" t="str">
        <f t="shared" si="1909"/>
        <v>DI$17</v>
      </c>
      <c r="DJ1407" s="80" t="str">
        <f t="shared" si="1909"/>
        <v>DJ$17</v>
      </c>
      <c r="DK1407" s="80" t="str">
        <f t="shared" si="1909"/>
        <v>DK$17</v>
      </c>
      <c r="DL1407" s="80" t="str">
        <f t="shared" ref="DL1407" si="1910">DL1392</f>
        <v>DL$17</v>
      </c>
    </row>
    <row r="1408" spans="1:116" x14ac:dyDescent="0.35">
      <c r="B1408" t="s">
        <v>332</v>
      </c>
      <c r="D1408" t="s">
        <v>764</v>
      </c>
      <c r="E1408" s="8" t="str">
        <f t="shared" si="1896"/>
        <v>1408 DCHC-S</v>
      </c>
      <c r="G1408" s="136" t="str">
        <f t="shared" si="1906"/>
        <v>Primary volume driver</v>
      </c>
      <c r="H1408" s="12"/>
      <c r="I1408" s="60"/>
      <c r="J1408" s="60"/>
      <c r="K1408" s="15"/>
      <c r="L1408" s="15"/>
      <c r="M1408" s="15"/>
      <c r="N1408" s="15"/>
      <c r="O1408" s="15"/>
      <c r="P1408" s="15"/>
      <c r="R1408" s="15"/>
      <c r="S1408" s="76"/>
      <c r="T1408" s="76"/>
      <c r="U1408" s="76"/>
      <c r="V1408" s="76"/>
      <c r="W1408" s="76"/>
      <c r="X1408" s="76"/>
      <c r="Y1408" s="76"/>
      <c r="Z1408" s="76"/>
      <c r="AA1408" s="76"/>
      <c r="AB1408" s="76"/>
      <c r="AC1408" s="76"/>
      <c r="AD1408" s="76"/>
      <c r="AE1408" s="76"/>
      <c r="AF1408" s="76"/>
      <c r="AG1408" s="76"/>
      <c r="AH1408" s="76"/>
      <c r="AI1408" s="76"/>
      <c r="AJ1408" s="76"/>
      <c r="AK1408" s="76"/>
      <c r="AL1408" s="76"/>
      <c r="AM1408" s="76"/>
      <c r="AN1408" s="76"/>
      <c r="AO1408" s="76"/>
      <c r="AP1408" s="76"/>
      <c r="AQ1408" s="76"/>
      <c r="AR1408" s="76"/>
      <c r="AS1408" s="76"/>
      <c r="AT1408" s="76"/>
      <c r="AU1408" s="76"/>
      <c r="AV1408" s="76"/>
      <c r="AW1408" s="76"/>
      <c r="AX1408" s="76"/>
      <c r="AY1408" s="76"/>
      <c r="AZ1408" s="76"/>
      <c r="BA1408" s="76"/>
      <c r="BB1408" s="76"/>
      <c r="BC1408" s="76"/>
      <c r="BD1408" s="76"/>
      <c r="BE1408" s="76"/>
      <c r="BF1408" s="76"/>
      <c r="BG1408" s="76"/>
      <c r="BH1408" s="76"/>
      <c r="BI1408" s="76"/>
      <c r="BJ1408" s="76"/>
      <c r="BK1408" s="76"/>
      <c r="BL1408" s="76"/>
      <c r="BM1408" s="76"/>
      <c r="BN1408" s="76"/>
      <c r="BO1408" s="76"/>
      <c r="BP1408" s="76"/>
      <c r="BQ1408" s="76"/>
      <c r="BR1408" s="76"/>
      <c r="BS1408" s="76"/>
      <c r="BT1408" s="76"/>
      <c r="BU1408" s="76"/>
      <c r="BV1408" s="76"/>
      <c r="BW1408" s="76"/>
      <c r="BX1408" s="76"/>
      <c r="BY1408" s="76"/>
      <c r="BZ1408" s="76"/>
      <c r="CA1408" s="76"/>
      <c r="CB1408" s="76"/>
      <c r="CC1408" s="76"/>
      <c r="CD1408" s="76"/>
      <c r="CE1408" s="76"/>
      <c r="CF1408" s="76"/>
      <c r="CG1408" s="76"/>
      <c r="CH1408" s="76"/>
      <c r="CI1408" s="76"/>
      <c r="CJ1408" s="76"/>
      <c r="CK1408" s="76"/>
      <c r="CL1408" s="76"/>
      <c r="CN1408" s="60"/>
      <c r="CO1408" s="76"/>
      <c r="CP1408" s="76"/>
      <c r="CQ1408" s="76"/>
      <c r="CR1408" s="76"/>
      <c r="CS1408" s="76"/>
      <c r="CT1408" s="76"/>
      <c r="CU1408" s="76"/>
      <c r="CV1408" s="76"/>
      <c r="CW1408" s="76"/>
      <c r="CX1408" s="76"/>
      <c r="CY1408" s="76"/>
      <c r="CZ1408" s="76"/>
      <c r="DA1408" s="76"/>
      <c r="DB1408" s="76"/>
      <c r="DC1408" s="76"/>
      <c r="DD1408" s="76"/>
      <c r="DE1408" s="76"/>
      <c r="DF1408" s="76"/>
      <c r="DG1408" s="76"/>
      <c r="DH1408" s="76"/>
      <c r="DI1408" s="76"/>
      <c r="DJ1408" s="76"/>
      <c r="DK1408" s="76"/>
      <c r="DL1408" s="76"/>
    </row>
    <row r="1409" spans="1:116" x14ac:dyDescent="0.35">
      <c r="B1409" t="s">
        <v>332</v>
      </c>
      <c r="D1409" t="s">
        <v>764</v>
      </c>
      <c r="E1409" s="8" t="str">
        <f t="shared" ref="E1409" si="1911">ROW()&amp;" "&amp;D1409</f>
        <v>1409 DCHC-S</v>
      </c>
      <c r="G1409" s="191" t="str">
        <f>G1399</f>
        <v>Headcount - volume driven:</v>
      </c>
      <c r="H1409" s="12"/>
      <c r="I1409" s="60"/>
      <c r="J1409" s="60"/>
      <c r="K1409" s="15"/>
      <c r="L1409" s="15"/>
      <c r="M1409" s="15"/>
      <c r="N1409" s="15"/>
      <c r="O1409" s="15"/>
      <c r="P1409" s="15"/>
      <c r="R1409" s="15"/>
      <c r="S1409" s="76"/>
      <c r="T1409" s="76"/>
      <c r="U1409" s="76"/>
      <c r="V1409" s="76"/>
      <c r="W1409" s="76"/>
      <c r="X1409" s="76"/>
      <c r="Y1409" s="76"/>
      <c r="Z1409" s="76"/>
      <c r="AA1409" s="76"/>
      <c r="AB1409" s="76"/>
      <c r="AC1409" s="76"/>
      <c r="AD1409" s="76"/>
      <c r="AE1409" s="76"/>
      <c r="AF1409" s="76"/>
      <c r="AG1409" s="76"/>
      <c r="AH1409" s="76"/>
      <c r="AI1409" s="76"/>
      <c r="AJ1409" s="76"/>
      <c r="AK1409" s="76"/>
      <c r="AL1409" s="76"/>
      <c r="AM1409" s="76"/>
      <c r="AN1409" s="76"/>
      <c r="AO1409" s="76"/>
      <c r="AP1409" s="76"/>
      <c r="AQ1409" s="76"/>
      <c r="AR1409" s="76"/>
      <c r="AS1409" s="76"/>
      <c r="AT1409" s="76"/>
      <c r="AU1409" s="76"/>
      <c r="AV1409" s="76"/>
      <c r="AW1409" s="76"/>
      <c r="AX1409" s="76"/>
      <c r="AY1409" s="76"/>
      <c r="AZ1409" s="76"/>
      <c r="BA1409" s="76"/>
      <c r="BB1409" s="76"/>
      <c r="BC1409" s="76"/>
      <c r="BD1409" s="76"/>
      <c r="BE1409" s="76"/>
      <c r="BF1409" s="76"/>
      <c r="BG1409" s="76"/>
      <c r="BH1409" s="76"/>
      <c r="BI1409" s="76"/>
      <c r="BJ1409" s="76"/>
      <c r="BK1409" s="76"/>
      <c r="BL1409" s="76"/>
      <c r="BM1409" s="76"/>
      <c r="BN1409" s="76"/>
      <c r="BO1409" s="76"/>
      <c r="BP1409" s="76"/>
      <c r="BQ1409" s="76"/>
      <c r="BR1409" s="76"/>
      <c r="BS1409" s="76"/>
      <c r="BT1409" s="76"/>
      <c r="BU1409" s="76"/>
      <c r="BV1409" s="76"/>
      <c r="BW1409" s="76"/>
      <c r="BX1409" s="76"/>
      <c r="BY1409" s="76"/>
      <c r="BZ1409" s="76"/>
      <c r="CA1409" s="76"/>
      <c r="CB1409" s="76"/>
      <c r="CC1409" s="76"/>
      <c r="CD1409" s="76"/>
      <c r="CE1409" s="76"/>
      <c r="CF1409" s="76"/>
      <c r="CG1409" s="76"/>
      <c r="CH1409" s="76"/>
      <c r="CI1409" s="76"/>
      <c r="CJ1409" s="76"/>
      <c r="CK1409" s="76"/>
      <c r="CL1409" s="76"/>
      <c r="CN1409" s="60"/>
      <c r="CO1409" s="76"/>
      <c r="CP1409" s="76"/>
      <c r="CQ1409" s="76"/>
      <c r="CR1409" s="76"/>
      <c r="CS1409" s="76"/>
      <c r="CT1409" s="76"/>
      <c r="CU1409" s="76"/>
      <c r="CV1409" s="76"/>
      <c r="CW1409" s="76"/>
      <c r="CX1409" s="76"/>
      <c r="CY1409" s="76"/>
      <c r="CZ1409" s="76"/>
      <c r="DA1409" s="76"/>
      <c r="DB1409" s="76"/>
      <c r="DC1409" s="76"/>
      <c r="DD1409" s="76"/>
      <c r="DE1409" s="76"/>
      <c r="DF1409" s="76"/>
      <c r="DG1409" s="76"/>
      <c r="DH1409" s="76"/>
      <c r="DI1409" s="76"/>
      <c r="DJ1409" s="76"/>
      <c r="DK1409" s="76"/>
      <c r="DL1409" s="76"/>
    </row>
    <row r="1410" spans="1:116" x14ac:dyDescent="0.35">
      <c r="A1410" s="3"/>
      <c r="B1410" t="s">
        <v>332</v>
      </c>
      <c r="D1410" t="s">
        <v>764</v>
      </c>
      <c r="E1410" s="8" t="str">
        <f t="shared" si="1896"/>
        <v>1410 DCHC-S</v>
      </c>
      <c r="G1410" s="241" t="str">
        <f>IFERROR(SUBSTITUTE(TRIM(MID(G1399, SEARCH("-", G1399) + 1, LEN(G1399))),":",""),"no unit")</f>
        <v>volume driven</v>
      </c>
      <c r="H1410" s="90"/>
      <c r="I1410" s="213"/>
      <c r="J1410" s="213"/>
      <c r="K1410" s="214"/>
      <c r="L1410" s="214"/>
      <c r="M1410" s="214"/>
      <c r="N1410" s="214"/>
      <c r="O1410" s="214"/>
      <c r="P1410" s="214"/>
      <c r="R1410" s="214"/>
      <c r="S1410" s="212" t="str">
        <f>ADDRESS(ROW(S1402),COLUMN(S1402),2)</f>
        <v>S$1402</v>
      </c>
      <c r="T1410" s="212" t="str">
        <f t="shared" ref="T1410:CE1410" si="1912">ADDRESS(ROW(T1402),COLUMN(T1402),2)</f>
        <v>T$1402</v>
      </c>
      <c r="U1410" s="212" t="str">
        <f t="shared" si="1912"/>
        <v>U$1402</v>
      </c>
      <c r="V1410" s="212" t="str">
        <f t="shared" si="1912"/>
        <v>V$1402</v>
      </c>
      <c r="W1410" s="212" t="str">
        <f t="shared" si="1912"/>
        <v>W$1402</v>
      </c>
      <c r="X1410" s="212" t="str">
        <f t="shared" si="1912"/>
        <v>X$1402</v>
      </c>
      <c r="Y1410" s="212" t="str">
        <f t="shared" si="1912"/>
        <v>Y$1402</v>
      </c>
      <c r="Z1410" s="212" t="str">
        <f t="shared" si="1912"/>
        <v>Z$1402</v>
      </c>
      <c r="AA1410" s="212" t="str">
        <f t="shared" si="1912"/>
        <v>AA$1402</v>
      </c>
      <c r="AB1410" s="212" t="str">
        <f t="shared" si="1912"/>
        <v>AB$1402</v>
      </c>
      <c r="AC1410" s="212" t="str">
        <f t="shared" si="1912"/>
        <v>AC$1402</v>
      </c>
      <c r="AD1410" s="212" t="str">
        <f t="shared" si="1912"/>
        <v>AD$1402</v>
      </c>
      <c r="AE1410" s="212" t="str">
        <f t="shared" si="1912"/>
        <v>AE$1402</v>
      </c>
      <c r="AF1410" s="212" t="str">
        <f t="shared" si="1912"/>
        <v>AF$1402</v>
      </c>
      <c r="AG1410" s="212" t="str">
        <f t="shared" si="1912"/>
        <v>AG$1402</v>
      </c>
      <c r="AH1410" s="212" t="str">
        <f t="shared" si="1912"/>
        <v>AH$1402</v>
      </c>
      <c r="AI1410" s="212" t="str">
        <f t="shared" si="1912"/>
        <v>AI$1402</v>
      </c>
      <c r="AJ1410" s="212" t="str">
        <f t="shared" si="1912"/>
        <v>AJ$1402</v>
      </c>
      <c r="AK1410" s="212" t="str">
        <f t="shared" si="1912"/>
        <v>AK$1402</v>
      </c>
      <c r="AL1410" s="212" t="str">
        <f t="shared" si="1912"/>
        <v>AL$1402</v>
      </c>
      <c r="AM1410" s="212" t="str">
        <f t="shared" si="1912"/>
        <v>AM$1402</v>
      </c>
      <c r="AN1410" s="212" t="str">
        <f t="shared" si="1912"/>
        <v>AN$1402</v>
      </c>
      <c r="AO1410" s="212" t="str">
        <f t="shared" si="1912"/>
        <v>AO$1402</v>
      </c>
      <c r="AP1410" s="212" t="str">
        <f t="shared" si="1912"/>
        <v>AP$1402</v>
      </c>
      <c r="AQ1410" s="212" t="str">
        <f t="shared" si="1912"/>
        <v>AQ$1402</v>
      </c>
      <c r="AR1410" s="212" t="str">
        <f t="shared" si="1912"/>
        <v>AR$1402</v>
      </c>
      <c r="AS1410" s="212" t="str">
        <f t="shared" si="1912"/>
        <v>AS$1402</v>
      </c>
      <c r="AT1410" s="212" t="str">
        <f t="shared" si="1912"/>
        <v>AT$1402</v>
      </c>
      <c r="AU1410" s="212" t="str">
        <f t="shared" si="1912"/>
        <v>AU$1402</v>
      </c>
      <c r="AV1410" s="212" t="str">
        <f t="shared" si="1912"/>
        <v>AV$1402</v>
      </c>
      <c r="AW1410" s="212" t="str">
        <f t="shared" si="1912"/>
        <v>AW$1402</v>
      </c>
      <c r="AX1410" s="212" t="str">
        <f t="shared" si="1912"/>
        <v>AX$1402</v>
      </c>
      <c r="AY1410" s="212" t="str">
        <f t="shared" si="1912"/>
        <v>AY$1402</v>
      </c>
      <c r="AZ1410" s="212" t="str">
        <f t="shared" si="1912"/>
        <v>AZ$1402</v>
      </c>
      <c r="BA1410" s="212" t="str">
        <f t="shared" si="1912"/>
        <v>BA$1402</v>
      </c>
      <c r="BB1410" s="212" t="str">
        <f t="shared" si="1912"/>
        <v>BB$1402</v>
      </c>
      <c r="BC1410" s="212" t="str">
        <f t="shared" si="1912"/>
        <v>BC$1402</v>
      </c>
      <c r="BD1410" s="212" t="str">
        <f t="shared" si="1912"/>
        <v>BD$1402</v>
      </c>
      <c r="BE1410" s="212" t="str">
        <f t="shared" si="1912"/>
        <v>BE$1402</v>
      </c>
      <c r="BF1410" s="212" t="str">
        <f t="shared" si="1912"/>
        <v>BF$1402</v>
      </c>
      <c r="BG1410" s="212" t="str">
        <f t="shared" si="1912"/>
        <v>BG$1402</v>
      </c>
      <c r="BH1410" s="212" t="str">
        <f t="shared" si="1912"/>
        <v>BH$1402</v>
      </c>
      <c r="BI1410" s="212" t="str">
        <f t="shared" si="1912"/>
        <v>BI$1402</v>
      </c>
      <c r="BJ1410" s="212" t="str">
        <f t="shared" si="1912"/>
        <v>BJ$1402</v>
      </c>
      <c r="BK1410" s="212" t="str">
        <f t="shared" si="1912"/>
        <v>BK$1402</v>
      </c>
      <c r="BL1410" s="212" t="str">
        <f t="shared" si="1912"/>
        <v>BL$1402</v>
      </c>
      <c r="BM1410" s="212" t="str">
        <f t="shared" si="1912"/>
        <v>BM$1402</v>
      </c>
      <c r="BN1410" s="212" t="str">
        <f t="shared" si="1912"/>
        <v>BN$1402</v>
      </c>
      <c r="BO1410" s="212" t="str">
        <f t="shared" si="1912"/>
        <v>BO$1402</v>
      </c>
      <c r="BP1410" s="212" t="str">
        <f t="shared" si="1912"/>
        <v>BP$1402</v>
      </c>
      <c r="BQ1410" s="212" t="str">
        <f t="shared" si="1912"/>
        <v>BQ$1402</v>
      </c>
      <c r="BR1410" s="212" t="str">
        <f t="shared" si="1912"/>
        <v>BR$1402</v>
      </c>
      <c r="BS1410" s="212" t="str">
        <f t="shared" si="1912"/>
        <v>BS$1402</v>
      </c>
      <c r="BT1410" s="212" t="str">
        <f t="shared" si="1912"/>
        <v>BT$1402</v>
      </c>
      <c r="BU1410" s="212" t="str">
        <f t="shared" si="1912"/>
        <v>BU$1402</v>
      </c>
      <c r="BV1410" s="212" t="str">
        <f t="shared" si="1912"/>
        <v>BV$1402</v>
      </c>
      <c r="BW1410" s="212" t="str">
        <f t="shared" si="1912"/>
        <v>BW$1402</v>
      </c>
      <c r="BX1410" s="212" t="str">
        <f t="shared" si="1912"/>
        <v>BX$1402</v>
      </c>
      <c r="BY1410" s="212" t="str">
        <f t="shared" si="1912"/>
        <v>BY$1402</v>
      </c>
      <c r="BZ1410" s="212" t="str">
        <f t="shared" si="1912"/>
        <v>BZ$1402</v>
      </c>
      <c r="CA1410" s="212" t="str">
        <f t="shared" si="1912"/>
        <v>CA$1402</v>
      </c>
      <c r="CB1410" s="212" t="str">
        <f t="shared" si="1912"/>
        <v>CB$1402</v>
      </c>
      <c r="CC1410" s="212" t="str">
        <f t="shared" si="1912"/>
        <v>CC$1402</v>
      </c>
      <c r="CD1410" s="212" t="str">
        <f t="shared" si="1912"/>
        <v>CD$1402</v>
      </c>
      <c r="CE1410" s="212" t="str">
        <f t="shared" si="1912"/>
        <v>CE$1402</v>
      </c>
      <c r="CF1410" s="212" t="str">
        <f t="shared" ref="CF1410:CL1410" si="1913">ADDRESS(ROW(CF1402),COLUMN(CF1402),2)</f>
        <v>CF$1402</v>
      </c>
      <c r="CG1410" s="212" t="str">
        <f t="shared" si="1913"/>
        <v>CG$1402</v>
      </c>
      <c r="CH1410" s="212" t="str">
        <f t="shared" si="1913"/>
        <v>CH$1402</v>
      </c>
      <c r="CI1410" s="212" t="str">
        <f t="shared" si="1913"/>
        <v>CI$1402</v>
      </c>
      <c r="CJ1410" s="212" t="str">
        <f t="shared" si="1913"/>
        <v>CJ$1402</v>
      </c>
      <c r="CK1410" s="212" t="str">
        <f t="shared" si="1913"/>
        <v>CK$1402</v>
      </c>
      <c r="CL1410" s="212" t="str">
        <f t="shared" si="1913"/>
        <v>CL$1402</v>
      </c>
      <c r="CN1410" s="213"/>
      <c r="CO1410" s="212" t="str">
        <f t="shared" ref="CO1410:DK1410" si="1914">ADDRESS(ROW(CO1402),COLUMN(CO1402),2)</f>
        <v>CO$1402</v>
      </c>
      <c r="CP1410" s="212" t="str">
        <f t="shared" si="1914"/>
        <v>CP$1402</v>
      </c>
      <c r="CQ1410" s="212" t="str">
        <f t="shared" si="1914"/>
        <v>CQ$1402</v>
      </c>
      <c r="CR1410" s="212" t="str">
        <f t="shared" si="1914"/>
        <v>CR$1402</v>
      </c>
      <c r="CS1410" s="212" t="str">
        <f t="shared" si="1914"/>
        <v>CS$1402</v>
      </c>
      <c r="CT1410" s="212" t="str">
        <f t="shared" si="1914"/>
        <v>CT$1402</v>
      </c>
      <c r="CU1410" s="212" t="str">
        <f t="shared" si="1914"/>
        <v>CU$1402</v>
      </c>
      <c r="CV1410" s="212" t="str">
        <f t="shared" si="1914"/>
        <v>CV$1402</v>
      </c>
      <c r="CW1410" s="212" t="str">
        <f t="shared" si="1914"/>
        <v>CW$1402</v>
      </c>
      <c r="CX1410" s="212" t="str">
        <f t="shared" si="1914"/>
        <v>CX$1402</v>
      </c>
      <c r="CY1410" s="212" t="str">
        <f t="shared" si="1914"/>
        <v>CY$1402</v>
      </c>
      <c r="CZ1410" s="212" t="str">
        <f t="shared" si="1914"/>
        <v>CZ$1402</v>
      </c>
      <c r="DA1410" s="212" t="str">
        <f t="shared" si="1914"/>
        <v>DA$1402</v>
      </c>
      <c r="DB1410" s="212" t="str">
        <f t="shared" si="1914"/>
        <v>DB$1402</v>
      </c>
      <c r="DC1410" s="212" t="str">
        <f t="shared" si="1914"/>
        <v>DC$1402</v>
      </c>
      <c r="DD1410" s="212" t="str">
        <f t="shared" si="1914"/>
        <v>DD$1402</v>
      </c>
      <c r="DE1410" s="212" t="str">
        <f t="shared" si="1914"/>
        <v>DE$1402</v>
      </c>
      <c r="DF1410" s="212" t="str">
        <f t="shared" si="1914"/>
        <v>DF$1402</v>
      </c>
      <c r="DG1410" s="212" t="str">
        <f t="shared" si="1914"/>
        <v>DG$1402</v>
      </c>
      <c r="DH1410" s="212" t="str">
        <f t="shared" si="1914"/>
        <v>DH$1402</v>
      </c>
      <c r="DI1410" s="212" t="str">
        <f t="shared" si="1914"/>
        <v>DI$1402</v>
      </c>
      <c r="DJ1410" s="212" t="str">
        <f t="shared" si="1914"/>
        <v>DJ$1402</v>
      </c>
      <c r="DK1410" s="212" t="str">
        <f t="shared" si="1914"/>
        <v>DK$1402</v>
      </c>
      <c r="DL1410" s="212" t="str">
        <f t="shared" ref="DL1410" si="1915">ADDRESS(ROW(DL1402),COLUMN(DL1402),2)</f>
        <v>DL$1402</v>
      </c>
    </row>
    <row r="1411" spans="1:116" x14ac:dyDescent="0.35">
      <c r="A1411" s="3"/>
      <c r="B1411" t="s">
        <v>332</v>
      </c>
      <c r="D1411" t="s">
        <v>764</v>
      </c>
      <c r="E1411" s="8" t="str">
        <f t="shared" si="1896"/>
        <v>1411 DCHC-S</v>
      </c>
      <c r="G1411" s="136" t="str">
        <f t="shared" si="1906"/>
        <v>Secondary revenue driver</v>
      </c>
      <c r="H1411" s="90"/>
      <c r="I1411" s="213"/>
      <c r="J1411" s="213"/>
      <c r="K1411" s="214"/>
      <c r="L1411" s="214"/>
      <c r="M1411" s="214"/>
      <c r="N1411" s="214"/>
      <c r="O1411" s="214"/>
      <c r="P1411" s="214"/>
      <c r="R1411" s="214"/>
      <c r="S1411" s="212" t="str">
        <f>ADDRESS(ROW(S1400),COLUMN(S1400),2)</f>
        <v>S$1400</v>
      </c>
      <c r="T1411" s="212" t="str">
        <f t="shared" ref="T1411:CE1411" si="1916">ADDRESS(ROW(T1400),COLUMN(T1400),2)</f>
        <v>T$1400</v>
      </c>
      <c r="U1411" s="212" t="str">
        <f t="shared" si="1916"/>
        <v>U$1400</v>
      </c>
      <c r="V1411" s="212" t="str">
        <f t="shared" si="1916"/>
        <v>V$1400</v>
      </c>
      <c r="W1411" s="212" t="str">
        <f t="shared" si="1916"/>
        <v>W$1400</v>
      </c>
      <c r="X1411" s="212" t="str">
        <f t="shared" si="1916"/>
        <v>X$1400</v>
      </c>
      <c r="Y1411" s="212" t="str">
        <f t="shared" si="1916"/>
        <v>Y$1400</v>
      </c>
      <c r="Z1411" s="212" t="str">
        <f t="shared" si="1916"/>
        <v>Z$1400</v>
      </c>
      <c r="AA1411" s="212" t="str">
        <f t="shared" si="1916"/>
        <v>AA$1400</v>
      </c>
      <c r="AB1411" s="212" t="str">
        <f t="shared" si="1916"/>
        <v>AB$1400</v>
      </c>
      <c r="AC1411" s="212" t="str">
        <f t="shared" si="1916"/>
        <v>AC$1400</v>
      </c>
      <c r="AD1411" s="212" t="str">
        <f t="shared" si="1916"/>
        <v>AD$1400</v>
      </c>
      <c r="AE1411" s="212" t="str">
        <f t="shared" si="1916"/>
        <v>AE$1400</v>
      </c>
      <c r="AF1411" s="212" t="str">
        <f t="shared" si="1916"/>
        <v>AF$1400</v>
      </c>
      <c r="AG1411" s="212" t="str">
        <f t="shared" si="1916"/>
        <v>AG$1400</v>
      </c>
      <c r="AH1411" s="212" t="str">
        <f t="shared" si="1916"/>
        <v>AH$1400</v>
      </c>
      <c r="AI1411" s="212" t="str">
        <f t="shared" si="1916"/>
        <v>AI$1400</v>
      </c>
      <c r="AJ1411" s="212" t="str">
        <f t="shared" si="1916"/>
        <v>AJ$1400</v>
      </c>
      <c r="AK1411" s="212" t="str">
        <f t="shared" si="1916"/>
        <v>AK$1400</v>
      </c>
      <c r="AL1411" s="212" t="str">
        <f t="shared" si="1916"/>
        <v>AL$1400</v>
      </c>
      <c r="AM1411" s="212" t="str">
        <f t="shared" si="1916"/>
        <v>AM$1400</v>
      </c>
      <c r="AN1411" s="212" t="str">
        <f t="shared" si="1916"/>
        <v>AN$1400</v>
      </c>
      <c r="AO1411" s="212" t="str">
        <f t="shared" si="1916"/>
        <v>AO$1400</v>
      </c>
      <c r="AP1411" s="212" t="str">
        <f t="shared" si="1916"/>
        <v>AP$1400</v>
      </c>
      <c r="AQ1411" s="212" t="str">
        <f t="shared" si="1916"/>
        <v>AQ$1400</v>
      </c>
      <c r="AR1411" s="212" t="str">
        <f t="shared" si="1916"/>
        <v>AR$1400</v>
      </c>
      <c r="AS1411" s="212" t="str">
        <f t="shared" si="1916"/>
        <v>AS$1400</v>
      </c>
      <c r="AT1411" s="212" t="str">
        <f t="shared" si="1916"/>
        <v>AT$1400</v>
      </c>
      <c r="AU1411" s="212" t="str">
        <f t="shared" si="1916"/>
        <v>AU$1400</v>
      </c>
      <c r="AV1411" s="212" t="str">
        <f t="shared" si="1916"/>
        <v>AV$1400</v>
      </c>
      <c r="AW1411" s="212" t="str">
        <f t="shared" si="1916"/>
        <v>AW$1400</v>
      </c>
      <c r="AX1411" s="212" t="str">
        <f t="shared" si="1916"/>
        <v>AX$1400</v>
      </c>
      <c r="AY1411" s="212" t="str">
        <f t="shared" si="1916"/>
        <v>AY$1400</v>
      </c>
      <c r="AZ1411" s="212" t="str">
        <f t="shared" si="1916"/>
        <v>AZ$1400</v>
      </c>
      <c r="BA1411" s="212" t="str">
        <f t="shared" si="1916"/>
        <v>BA$1400</v>
      </c>
      <c r="BB1411" s="212" t="str">
        <f t="shared" si="1916"/>
        <v>BB$1400</v>
      </c>
      <c r="BC1411" s="212" t="str">
        <f t="shared" si="1916"/>
        <v>BC$1400</v>
      </c>
      <c r="BD1411" s="212" t="str">
        <f t="shared" si="1916"/>
        <v>BD$1400</v>
      </c>
      <c r="BE1411" s="212" t="str">
        <f t="shared" si="1916"/>
        <v>BE$1400</v>
      </c>
      <c r="BF1411" s="212" t="str">
        <f t="shared" si="1916"/>
        <v>BF$1400</v>
      </c>
      <c r="BG1411" s="212" t="str">
        <f t="shared" si="1916"/>
        <v>BG$1400</v>
      </c>
      <c r="BH1411" s="212" t="str">
        <f t="shared" si="1916"/>
        <v>BH$1400</v>
      </c>
      <c r="BI1411" s="212" t="str">
        <f t="shared" si="1916"/>
        <v>BI$1400</v>
      </c>
      <c r="BJ1411" s="212" t="str">
        <f t="shared" si="1916"/>
        <v>BJ$1400</v>
      </c>
      <c r="BK1411" s="212" t="str">
        <f t="shared" si="1916"/>
        <v>BK$1400</v>
      </c>
      <c r="BL1411" s="212" t="str">
        <f t="shared" si="1916"/>
        <v>BL$1400</v>
      </c>
      <c r="BM1411" s="212" t="str">
        <f t="shared" si="1916"/>
        <v>BM$1400</v>
      </c>
      <c r="BN1411" s="212" t="str">
        <f t="shared" si="1916"/>
        <v>BN$1400</v>
      </c>
      <c r="BO1411" s="212" t="str">
        <f t="shared" si="1916"/>
        <v>BO$1400</v>
      </c>
      <c r="BP1411" s="212" t="str">
        <f t="shared" si="1916"/>
        <v>BP$1400</v>
      </c>
      <c r="BQ1411" s="212" t="str">
        <f t="shared" si="1916"/>
        <v>BQ$1400</v>
      </c>
      <c r="BR1411" s="212" t="str">
        <f t="shared" si="1916"/>
        <v>BR$1400</v>
      </c>
      <c r="BS1411" s="212" t="str">
        <f t="shared" si="1916"/>
        <v>BS$1400</v>
      </c>
      <c r="BT1411" s="212" t="str">
        <f t="shared" si="1916"/>
        <v>BT$1400</v>
      </c>
      <c r="BU1411" s="212" t="str">
        <f t="shared" si="1916"/>
        <v>BU$1400</v>
      </c>
      <c r="BV1411" s="212" t="str">
        <f t="shared" si="1916"/>
        <v>BV$1400</v>
      </c>
      <c r="BW1411" s="212" t="str">
        <f t="shared" si="1916"/>
        <v>BW$1400</v>
      </c>
      <c r="BX1411" s="212" t="str">
        <f t="shared" si="1916"/>
        <v>BX$1400</v>
      </c>
      <c r="BY1411" s="212" t="str">
        <f t="shared" si="1916"/>
        <v>BY$1400</v>
      </c>
      <c r="BZ1411" s="212" t="str">
        <f t="shared" si="1916"/>
        <v>BZ$1400</v>
      </c>
      <c r="CA1411" s="212" t="str">
        <f t="shared" si="1916"/>
        <v>CA$1400</v>
      </c>
      <c r="CB1411" s="212" t="str">
        <f t="shared" si="1916"/>
        <v>CB$1400</v>
      </c>
      <c r="CC1411" s="212" t="str">
        <f t="shared" si="1916"/>
        <v>CC$1400</v>
      </c>
      <c r="CD1411" s="212" t="str">
        <f t="shared" si="1916"/>
        <v>CD$1400</v>
      </c>
      <c r="CE1411" s="212" t="str">
        <f t="shared" si="1916"/>
        <v>CE$1400</v>
      </c>
      <c r="CF1411" s="212" t="str">
        <f t="shared" ref="CF1411:CL1411" si="1917">ADDRESS(ROW(CF1400),COLUMN(CF1400),2)</f>
        <v>CF$1400</v>
      </c>
      <c r="CG1411" s="212" t="str">
        <f t="shared" si="1917"/>
        <v>CG$1400</v>
      </c>
      <c r="CH1411" s="212" t="str">
        <f t="shared" si="1917"/>
        <v>CH$1400</v>
      </c>
      <c r="CI1411" s="212" t="str">
        <f t="shared" si="1917"/>
        <v>CI$1400</v>
      </c>
      <c r="CJ1411" s="212" t="str">
        <f t="shared" si="1917"/>
        <v>CJ$1400</v>
      </c>
      <c r="CK1411" s="212" t="str">
        <f t="shared" si="1917"/>
        <v>CK$1400</v>
      </c>
      <c r="CL1411" s="212" t="str">
        <f t="shared" si="1917"/>
        <v>CL$1400</v>
      </c>
      <c r="CN1411" s="213"/>
      <c r="CO1411" s="212" t="str">
        <f t="shared" ref="CO1411:DK1411" si="1918">ADDRESS(ROW(CO1400),COLUMN(CO1400),2)</f>
        <v>CO$1400</v>
      </c>
      <c r="CP1411" s="212" t="str">
        <f t="shared" si="1918"/>
        <v>CP$1400</v>
      </c>
      <c r="CQ1411" s="212" t="str">
        <f t="shared" si="1918"/>
        <v>CQ$1400</v>
      </c>
      <c r="CR1411" s="212" t="str">
        <f t="shared" si="1918"/>
        <v>CR$1400</v>
      </c>
      <c r="CS1411" s="212" t="str">
        <f t="shared" si="1918"/>
        <v>CS$1400</v>
      </c>
      <c r="CT1411" s="212" t="str">
        <f t="shared" si="1918"/>
        <v>CT$1400</v>
      </c>
      <c r="CU1411" s="212" t="str">
        <f t="shared" si="1918"/>
        <v>CU$1400</v>
      </c>
      <c r="CV1411" s="212" t="str">
        <f t="shared" si="1918"/>
        <v>CV$1400</v>
      </c>
      <c r="CW1411" s="212" t="str">
        <f t="shared" si="1918"/>
        <v>CW$1400</v>
      </c>
      <c r="CX1411" s="212" t="str">
        <f t="shared" si="1918"/>
        <v>CX$1400</v>
      </c>
      <c r="CY1411" s="212" t="str">
        <f t="shared" si="1918"/>
        <v>CY$1400</v>
      </c>
      <c r="CZ1411" s="212" t="str">
        <f t="shared" si="1918"/>
        <v>CZ$1400</v>
      </c>
      <c r="DA1411" s="212" t="str">
        <f t="shared" si="1918"/>
        <v>DA$1400</v>
      </c>
      <c r="DB1411" s="212" t="str">
        <f t="shared" si="1918"/>
        <v>DB$1400</v>
      </c>
      <c r="DC1411" s="212" t="str">
        <f t="shared" si="1918"/>
        <v>DC$1400</v>
      </c>
      <c r="DD1411" s="212" t="str">
        <f t="shared" si="1918"/>
        <v>DD$1400</v>
      </c>
      <c r="DE1411" s="212" t="str">
        <f t="shared" si="1918"/>
        <v>DE$1400</v>
      </c>
      <c r="DF1411" s="212" t="str">
        <f t="shared" si="1918"/>
        <v>DF$1400</v>
      </c>
      <c r="DG1411" s="212" t="str">
        <f t="shared" si="1918"/>
        <v>DG$1400</v>
      </c>
      <c r="DH1411" s="212" t="str">
        <f t="shared" si="1918"/>
        <v>DH$1400</v>
      </c>
      <c r="DI1411" s="212" t="str">
        <f t="shared" si="1918"/>
        <v>DI$1400</v>
      </c>
      <c r="DJ1411" s="212" t="str">
        <f t="shared" si="1918"/>
        <v>DJ$1400</v>
      </c>
      <c r="DK1411" s="212" t="str">
        <f t="shared" si="1918"/>
        <v>DK$1400</v>
      </c>
      <c r="DL1411" s="212" t="str">
        <f t="shared" ref="DL1411" si="1919">ADDRESS(ROW(DL1400),COLUMN(DL1400),2)</f>
        <v>DL$1400</v>
      </c>
    </row>
    <row r="1412" spans="1:116" x14ac:dyDescent="0.35">
      <c r="E1412" s="8"/>
      <c r="G1412" s="136" t="str">
        <f t="shared" si="1906"/>
        <v>Secondary volume driver</v>
      </c>
      <c r="H1412" s="12"/>
      <c r="I1412" s="60"/>
      <c r="J1412" s="60"/>
      <c r="K1412" s="15"/>
      <c r="L1412" s="15"/>
      <c r="M1412" s="15"/>
      <c r="N1412" s="15"/>
      <c r="O1412" s="15"/>
      <c r="P1412" s="15"/>
      <c r="R1412" s="15"/>
      <c r="S1412" s="179"/>
      <c r="T1412" s="179"/>
      <c r="U1412" s="179"/>
      <c r="V1412" s="179"/>
      <c r="W1412" s="179"/>
      <c r="X1412" s="179"/>
      <c r="Y1412" s="179"/>
      <c r="Z1412" s="179"/>
      <c r="AA1412" s="179"/>
      <c r="AB1412" s="179"/>
      <c r="AC1412" s="179"/>
      <c r="AD1412" s="179"/>
      <c r="AE1412" s="179"/>
      <c r="AF1412" s="179"/>
      <c r="AG1412" s="179"/>
      <c r="AH1412" s="179"/>
      <c r="AI1412" s="179"/>
      <c r="AJ1412" s="179"/>
      <c r="AK1412" s="179"/>
      <c r="AL1412" s="179"/>
      <c r="AM1412" s="179"/>
      <c r="AN1412" s="179"/>
      <c r="AO1412" s="179"/>
      <c r="AP1412" s="179"/>
      <c r="AQ1412" s="179"/>
      <c r="AR1412" s="179"/>
      <c r="AS1412" s="179"/>
      <c r="AT1412" s="179"/>
      <c r="AU1412" s="179"/>
      <c r="AV1412" s="179"/>
      <c r="AW1412" s="179"/>
      <c r="AX1412" s="179"/>
      <c r="AY1412" s="179"/>
      <c r="AZ1412" s="179"/>
      <c r="BA1412" s="179"/>
      <c r="BB1412" s="179"/>
      <c r="BC1412" s="179"/>
      <c r="BD1412" s="179"/>
      <c r="BE1412" s="179"/>
      <c r="BF1412" s="179"/>
      <c r="BG1412" s="179"/>
      <c r="BH1412" s="179"/>
      <c r="BI1412" s="179"/>
      <c r="BJ1412" s="179"/>
      <c r="BK1412" s="179"/>
      <c r="BL1412" s="179"/>
      <c r="BM1412" s="179"/>
      <c r="BN1412" s="179"/>
      <c r="BO1412" s="179"/>
      <c r="BP1412" s="179"/>
      <c r="BQ1412" s="179"/>
      <c r="BR1412" s="179"/>
      <c r="BS1412" s="179"/>
      <c r="BT1412" s="179"/>
      <c r="BU1412" s="179"/>
      <c r="BV1412" s="179"/>
      <c r="BW1412" s="179"/>
      <c r="BX1412" s="179"/>
      <c r="BY1412" s="179"/>
      <c r="BZ1412" s="179"/>
      <c r="CA1412" s="179"/>
      <c r="CB1412" s="179"/>
      <c r="CC1412" s="179"/>
      <c r="CD1412" s="179"/>
      <c r="CE1412" s="179"/>
      <c r="CF1412" s="179"/>
      <c r="CG1412" s="179"/>
      <c r="CH1412" s="179"/>
      <c r="CI1412" s="179"/>
      <c r="CJ1412" s="179"/>
      <c r="CK1412" s="179"/>
      <c r="CL1412" s="179"/>
      <c r="CN1412" s="60"/>
      <c r="CO1412" s="179"/>
      <c r="CP1412" s="179"/>
      <c r="CQ1412" s="179"/>
      <c r="CR1412" s="179"/>
      <c r="CS1412" s="179"/>
      <c r="CT1412" s="179"/>
      <c r="CU1412" s="179"/>
      <c r="CV1412" s="179"/>
      <c r="CW1412" s="179"/>
      <c r="CX1412" s="179"/>
      <c r="CY1412" s="179"/>
      <c r="CZ1412" s="179"/>
      <c r="DA1412" s="179"/>
      <c r="DB1412" s="179"/>
      <c r="DC1412" s="179"/>
      <c r="DD1412" s="179"/>
      <c r="DE1412" s="179"/>
      <c r="DF1412" s="179"/>
      <c r="DG1412" s="179"/>
      <c r="DH1412" s="179"/>
      <c r="DI1412" s="179"/>
      <c r="DJ1412" s="179"/>
      <c r="DK1412" s="179"/>
      <c r="DL1412" s="179"/>
    </row>
    <row r="1413" spans="1:116" x14ac:dyDescent="0.35">
      <c r="A1413" s="174"/>
      <c r="E1413" s="8"/>
      <c r="G1413" s="136" t="str">
        <f t="shared" si="1906"/>
        <v>Headcount - volume driven:</v>
      </c>
      <c r="H1413" s="174"/>
      <c r="I1413" s="176"/>
      <c r="J1413" s="176"/>
      <c r="K1413" s="197"/>
      <c r="L1413" s="197"/>
      <c r="M1413" s="197"/>
      <c r="N1413" s="197"/>
      <c r="O1413" s="197"/>
      <c r="P1413" s="197"/>
      <c r="R1413" s="198"/>
      <c r="S1413" s="174"/>
      <c r="T1413" s="174"/>
      <c r="U1413" s="174"/>
      <c r="V1413" s="174"/>
      <c r="W1413" s="174"/>
      <c r="X1413" s="174"/>
      <c r="Y1413" s="174"/>
      <c r="Z1413" s="174"/>
      <c r="AA1413" s="174"/>
      <c r="AB1413" s="174"/>
      <c r="AC1413" s="174"/>
      <c r="AD1413" s="174"/>
      <c r="AE1413" s="174"/>
      <c r="AF1413" s="174"/>
      <c r="AG1413" s="174"/>
      <c r="AH1413" s="174"/>
      <c r="AI1413" s="174"/>
      <c r="AJ1413" s="174"/>
      <c r="AK1413" s="174"/>
      <c r="AL1413" s="174"/>
      <c r="AM1413" s="174"/>
      <c r="AN1413" s="174"/>
      <c r="AO1413" s="174"/>
      <c r="AP1413" s="174"/>
      <c r="AQ1413" s="174"/>
      <c r="AR1413" s="174"/>
      <c r="AS1413" s="174"/>
      <c r="AT1413" s="174"/>
      <c r="AU1413" s="174"/>
      <c r="AV1413" s="174"/>
      <c r="AW1413" s="174"/>
      <c r="AX1413" s="174"/>
      <c r="AY1413" s="174"/>
      <c r="AZ1413" s="174"/>
      <c r="BA1413" s="174"/>
      <c r="BB1413" s="174"/>
      <c r="BC1413" s="174"/>
      <c r="BD1413" s="174"/>
      <c r="BE1413" s="174"/>
      <c r="BF1413" s="174"/>
      <c r="BG1413" s="174"/>
      <c r="BH1413" s="174"/>
      <c r="BI1413" s="174"/>
      <c r="BJ1413" s="174"/>
      <c r="BK1413" s="174"/>
      <c r="BL1413" s="174"/>
      <c r="BM1413" s="174"/>
      <c r="BN1413" s="174"/>
      <c r="BO1413" s="174"/>
      <c r="BP1413" s="174"/>
      <c r="BQ1413" s="174"/>
      <c r="BR1413" s="174"/>
      <c r="BS1413" s="174"/>
      <c r="BT1413" s="174"/>
      <c r="BU1413" s="174"/>
      <c r="BV1413" s="174"/>
      <c r="BW1413" s="174"/>
      <c r="BX1413" s="174"/>
      <c r="BY1413" s="174"/>
      <c r="BZ1413" s="174"/>
      <c r="CA1413" s="174"/>
      <c r="CB1413" s="174"/>
      <c r="CC1413" s="174"/>
      <c r="CD1413" s="174"/>
      <c r="CE1413" s="174"/>
      <c r="CF1413" s="174"/>
      <c r="CG1413" s="174"/>
      <c r="CH1413" s="174"/>
      <c r="CI1413" s="174"/>
      <c r="CJ1413" s="174"/>
      <c r="CK1413" s="174"/>
      <c r="CL1413" s="174"/>
      <c r="CN1413" s="176"/>
      <c r="CO1413" s="174"/>
      <c r="CP1413" s="174"/>
      <c r="CQ1413" s="174"/>
      <c r="CR1413" s="174"/>
      <c r="CS1413" s="174"/>
      <c r="CT1413" s="174"/>
      <c r="CU1413" s="174"/>
      <c r="CV1413" s="174"/>
      <c r="CW1413" s="174"/>
      <c r="CX1413" s="174"/>
      <c r="CY1413" s="174"/>
      <c r="CZ1413" s="174"/>
      <c r="DA1413" s="174"/>
      <c r="DB1413" s="174"/>
      <c r="DC1413" s="174"/>
      <c r="DD1413" s="174"/>
      <c r="DE1413" s="174"/>
      <c r="DF1413" s="174"/>
      <c r="DG1413" s="174"/>
      <c r="DH1413" s="174"/>
      <c r="DI1413" s="174"/>
      <c r="DJ1413" s="174"/>
      <c r="DK1413" s="174"/>
      <c r="DL1413" s="174"/>
    </row>
    <row r="1414" spans="1:116" x14ac:dyDescent="0.35">
      <c r="A1414" s="174"/>
      <c r="E1414" s="8"/>
      <c r="G1414" s="136"/>
      <c r="H1414" s="174"/>
      <c r="I1414" s="176"/>
      <c r="J1414" s="176"/>
      <c r="K1414" s="197"/>
      <c r="L1414" s="197"/>
      <c r="M1414" s="197"/>
      <c r="N1414" s="197"/>
      <c r="O1414" s="197"/>
      <c r="P1414" s="197"/>
      <c r="R1414" s="198"/>
      <c r="S1414" s="174"/>
      <c r="T1414" s="174"/>
      <c r="U1414" s="174"/>
      <c r="V1414" s="174"/>
      <c r="W1414" s="174"/>
      <c r="X1414" s="174"/>
      <c r="Y1414" s="174"/>
      <c r="Z1414" s="174"/>
      <c r="AA1414" s="174"/>
      <c r="AB1414" s="174"/>
      <c r="AC1414" s="174"/>
      <c r="AD1414" s="174"/>
      <c r="AE1414" s="174"/>
      <c r="AF1414" s="174"/>
      <c r="AG1414" s="174"/>
      <c r="AH1414" s="174"/>
      <c r="AI1414" s="174"/>
      <c r="AJ1414" s="174"/>
      <c r="AK1414" s="174"/>
      <c r="AL1414" s="174"/>
      <c r="AM1414" s="174"/>
      <c r="AN1414" s="174"/>
      <c r="AO1414" s="174"/>
      <c r="AP1414" s="174"/>
      <c r="AQ1414" s="174"/>
      <c r="AR1414" s="174"/>
      <c r="AS1414" s="174"/>
      <c r="AT1414" s="174"/>
      <c r="AU1414" s="174"/>
      <c r="AV1414" s="174"/>
      <c r="AW1414" s="174"/>
      <c r="AX1414" s="174"/>
      <c r="AY1414" s="174"/>
      <c r="AZ1414" s="174"/>
      <c r="BA1414" s="174"/>
      <c r="BB1414" s="174"/>
      <c r="BC1414" s="174"/>
      <c r="BD1414" s="174"/>
      <c r="BE1414" s="174"/>
      <c r="BF1414" s="174"/>
      <c r="BG1414" s="174"/>
      <c r="BH1414" s="174"/>
      <c r="BI1414" s="174"/>
      <c r="BJ1414" s="174"/>
      <c r="BK1414" s="174"/>
      <c r="BL1414" s="174"/>
      <c r="BM1414" s="174"/>
      <c r="BN1414" s="174"/>
      <c r="BO1414" s="174"/>
      <c r="BP1414" s="174"/>
      <c r="BQ1414" s="174"/>
      <c r="BR1414" s="174"/>
      <c r="BS1414" s="174"/>
      <c r="BT1414" s="174"/>
      <c r="BU1414" s="174"/>
      <c r="BV1414" s="174"/>
      <c r="BW1414" s="174"/>
      <c r="BX1414" s="174"/>
      <c r="BY1414" s="174"/>
      <c r="BZ1414" s="174"/>
      <c r="CA1414" s="174"/>
      <c r="CB1414" s="174"/>
      <c r="CC1414" s="174"/>
      <c r="CD1414" s="174"/>
      <c r="CE1414" s="174"/>
      <c r="CF1414" s="174"/>
      <c r="CG1414" s="174"/>
      <c r="CH1414" s="174"/>
      <c r="CI1414" s="174"/>
      <c r="CJ1414" s="174"/>
      <c r="CK1414" s="174"/>
      <c r="CL1414" s="174"/>
      <c r="CN1414" s="176"/>
      <c r="CO1414" s="174"/>
      <c r="CP1414" s="174"/>
      <c r="CQ1414" s="174"/>
      <c r="CR1414" s="174"/>
      <c r="CS1414" s="174"/>
      <c r="CT1414" s="174"/>
      <c r="CU1414" s="174"/>
      <c r="CV1414" s="174"/>
      <c r="CW1414" s="174"/>
      <c r="CX1414" s="174"/>
      <c r="CY1414" s="174"/>
      <c r="CZ1414" s="174"/>
      <c r="DA1414" s="174"/>
      <c r="DB1414" s="174"/>
      <c r="DC1414" s="174"/>
      <c r="DD1414" s="174"/>
      <c r="DE1414" s="174"/>
      <c r="DF1414" s="174"/>
      <c r="DG1414" s="174"/>
      <c r="DH1414" s="174"/>
      <c r="DI1414" s="174"/>
      <c r="DJ1414" s="174"/>
      <c r="DK1414" s="174"/>
      <c r="DL1414" s="174"/>
    </row>
    <row r="1415" spans="1:116" x14ac:dyDescent="0.35">
      <c r="A1415" s="174"/>
      <c r="E1415" s="8"/>
      <c r="G1415" s="175" t="s">
        <v>503</v>
      </c>
      <c r="H1415" s="174"/>
      <c r="I1415" s="176"/>
      <c r="J1415" s="176"/>
      <c r="K1415" s="197"/>
      <c r="L1415" s="197"/>
      <c r="M1415" s="197"/>
      <c r="N1415" s="197"/>
      <c r="O1415" s="197"/>
      <c r="P1415" s="197"/>
      <c r="R1415" s="198"/>
      <c r="S1415" s="199" t="str">
        <f t="shared" ref="S1415:CD1415" si="1920">S$20</f>
        <v>S$16</v>
      </c>
      <c r="T1415" s="199" t="str">
        <f t="shared" si="1920"/>
        <v>T$16</v>
      </c>
      <c r="U1415" s="199" t="str">
        <f t="shared" si="1920"/>
        <v>U$16</v>
      </c>
      <c r="V1415" s="199" t="str">
        <f t="shared" si="1920"/>
        <v>V$16</v>
      </c>
      <c r="W1415" s="199" t="str">
        <f t="shared" si="1920"/>
        <v>W$16</v>
      </c>
      <c r="X1415" s="199" t="str">
        <f t="shared" si="1920"/>
        <v>X$16</v>
      </c>
      <c r="Y1415" s="199" t="str">
        <f t="shared" si="1920"/>
        <v>Y$16</v>
      </c>
      <c r="Z1415" s="199" t="str">
        <f t="shared" si="1920"/>
        <v>Z$16</v>
      </c>
      <c r="AA1415" s="199" t="str">
        <f t="shared" si="1920"/>
        <v>AA$16</v>
      </c>
      <c r="AB1415" s="199" t="str">
        <f t="shared" si="1920"/>
        <v>AB$16</v>
      </c>
      <c r="AC1415" s="199" t="str">
        <f t="shared" si="1920"/>
        <v>AC$16</v>
      </c>
      <c r="AD1415" s="199" t="str">
        <f t="shared" si="1920"/>
        <v>AD$16</v>
      </c>
      <c r="AE1415" s="199" t="str">
        <f t="shared" si="1920"/>
        <v>AE$16</v>
      </c>
      <c r="AF1415" s="199" t="str">
        <f t="shared" si="1920"/>
        <v>AF$16</v>
      </c>
      <c r="AG1415" s="199" t="str">
        <f t="shared" si="1920"/>
        <v>AG$16</v>
      </c>
      <c r="AH1415" s="199" t="str">
        <f t="shared" si="1920"/>
        <v>AH$16</v>
      </c>
      <c r="AI1415" s="199" t="str">
        <f t="shared" si="1920"/>
        <v>AI$16</v>
      </c>
      <c r="AJ1415" s="199" t="str">
        <f t="shared" si="1920"/>
        <v>AJ$16</v>
      </c>
      <c r="AK1415" s="199" t="str">
        <f t="shared" si="1920"/>
        <v>AK$16</v>
      </c>
      <c r="AL1415" s="199" t="str">
        <f t="shared" si="1920"/>
        <v>AL$16</v>
      </c>
      <c r="AM1415" s="199" t="str">
        <f t="shared" si="1920"/>
        <v>AM$16</v>
      </c>
      <c r="AN1415" s="199" t="str">
        <f t="shared" si="1920"/>
        <v>AN$16</v>
      </c>
      <c r="AO1415" s="199" t="str">
        <f t="shared" si="1920"/>
        <v>AO$16</v>
      </c>
      <c r="AP1415" s="199" t="str">
        <f t="shared" si="1920"/>
        <v>AP$16</v>
      </c>
      <c r="AQ1415" s="199" t="str">
        <f t="shared" si="1920"/>
        <v>AQ$16</v>
      </c>
      <c r="AR1415" s="199" t="str">
        <f t="shared" si="1920"/>
        <v>AR$16</v>
      </c>
      <c r="AS1415" s="199" t="str">
        <f t="shared" si="1920"/>
        <v>AS$16</v>
      </c>
      <c r="AT1415" s="199" t="str">
        <f t="shared" si="1920"/>
        <v>AT$16</v>
      </c>
      <c r="AU1415" s="199" t="str">
        <f t="shared" si="1920"/>
        <v>AU$16</v>
      </c>
      <c r="AV1415" s="199" t="str">
        <f t="shared" si="1920"/>
        <v>AV$16</v>
      </c>
      <c r="AW1415" s="199" t="str">
        <f t="shared" si="1920"/>
        <v>AW$16</v>
      </c>
      <c r="AX1415" s="199" t="str">
        <f t="shared" si="1920"/>
        <v>AX$16</v>
      </c>
      <c r="AY1415" s="199" t="str">
        <f t="shared" si="1920"/>
        <v>AY$16</v>
      </c>
      <c r="AZ1415" s="199" t="str">
        <f t="shared" si="1920"/>
        <v>AZ$16</v>
      </c>
      <c r="BA1415" s="199" t="str">
        <f t="shared" si="1920"/>
        <v>BA$16</v>
      </c>
      <c r="BB1415" s="199" t="str">
        <f t="shared" si="1920"/>
        <v>BB$16</v>
      </c>
      <c r="BC1415" s="199" t="str">
        <f t="shared" si="1920"/>
        <v>BC$16</v>
      </c>
      <c r="BD1415" s="199" t="str">
        <f t="shared" si="1920"/>
        <v>BD$16</v>
      </c>
      <c r="BE1415" s="199" t="str">
        <f t="shared" si="1920"/>
        <v>BE$16</v>
      </c>
      <c r="BF1415" s="199" t="str">
        <f t="shared" si="1920"/>
        <v>BF$16</v>
      </c>
      <c r="BG1415" s="199" t="str">
        <f t="shared" si="1920"/>
        <v>BG$16</v>
      </c>
      <c r="BH1415" s="199" t="str">
        <f t="shared" si="1920"/>
        <v>BH$16</v>
      </c>
      <c r="BI1415" s="199" t="str">
        <f t="shared" si="1920"/>
        <v>BI$16</v>
      </c>
      <c r="BJ1415" s="199" t="str">
        <f t="shared" si="1920"/>
        <v>BJ$16</v>
      </c>
      <c r="BK1415" s="199" t="str">
        <f t="shared" si="1920"/>
        <v>BK$16</v>
      </c>
      <c r="BL1415" s="199" t="str">
        <f t="shared" si="1920"/>
        <v>BL$16</v>
      </c>
      <c r="BM1415" s="199" t="str">
        <f t="shared" si="1920"/>
        <v>BM$16</v>
      </c>
      <c r="BN1415" s="199" t="str">
        <f t="shared" si="1920"/>
        <v>BN$16</v>
      </c>
      <c r="BO1415" s="199" t="str">
        <f t="shared" si="1920"/>
        <v>BO$16</v>
      </c>
      <c r="BP1415" s="199" t="str">
        <f t="shared" si="1920"/>
        <v>BP$16</v>
      </c>
      <c r="BQ1415" s="199" t="str">
        <f t="shared" si="1920"/>
        <v>BQ$16</v>
      </c>
      <c r="BR1415" s="199" t="str">
        <f t="shared" si="1920"/>
        <v>BR$16</v>
      </c>
      <c r="BS1415" s="199" t="str">
        <f t="shared" si="1920"/>
        <v>BS$16</v>
      </c>
      <c r="BT1415" s="199" t="str">
        <f t="shared" si="1920"/>
        <v>BT$16</v>
      </c>
      <c r="BU1415" s="199" t="str">
        <f t="shared" si="1920"/>
        <v>BU$16</v>
      </c>
      <c r="BV1415" s="199" t="str">
        <f t="shared" si="1920"/>
        <v>BV$16</v>
      </c>
      <c r="BW1415" s="199" t="str">
        <f t="shared" si="1920"/>
        <v>BW$16</v>
      </c>
      <c r="BX1415" s="199" t="str">
        <f t="shared" si="1920"/>
        <v>BX$16</v>
      </c>
      <c r="BY1415" s="199" t="str">
        <f t="shared" si="1920"/>
        <v>BY$16</v>
      </c>
      <c r="BZ1415" s="199" t="str">
        <f t="shared" si="1920"/>
        <v>BZ$16</v>
      </c>
      <c r="CA1415" s="199" t="str">
        <f t="shared" si="1920"/>
        <v>CA$16</v>
      </c>
      <c r="CB1415" s="199" t="str">
        <f t="shared" si="1920"/>
        <v>CB$16</v>
      </c>
      <c r="CC1415" s="199" t="str">
        <f t="shared" si="1920"/>
        <v>CC$16</v>
      </c>
      <c r="CD1415" s="199" t="str">
        <f t="shared" si="1920"/>
        <v>CD$16</v>
      </c>
      <c r="CE1415" s="199" t="str">
        <f t="shared" ref="CE1415:CL1415" si="1921">CE$20</f>
        <v>CE$16</v>
      </c>
      <c r="CF1415" s="199" t="str">
        <f t="shared" si="1921"/>
        <v>CF$16</v>
      </c>
      <c r="CG1415" s="199" t="str">
        <f t="shared" si="1921"/>
        <v>CG$16</v>
      </c>
      <c r="CH1415" s="199" t="str">
        <f t="shared" si="1921"/>
        <v>CH$16</v>
      </c>
      <c r="CI1415" s="199" t="str">
        <f t="shared" si="1921"/>
        <v>CI$16</v>
      </c>
      <c r="CJ1415" s="199" t="str">
        <f t="shared" si="1921"/>
        <v>CJ$16</v>
      </c>
      <c r="CK1415" s="199" t="str">
        <f t="shared" si="1921"/>
        <v>CK$16</v>
      </c>
      <c r="CL1415" s="199" t="str">
        <f t="shared" si="1921"/>
        <v>CL$16</v>
      </c>
      <c r="CN1415" s="176"/>
      <c r="CO1415" s="199" t="str">
        <f t="shared" ref="CO1415:DL1415" si="1922">CO$20</f>
        <v>CO$16</v>
      </c>
      <c r="CP1415" s="199" t="str">
        <f t="shared" si="1922"/>
        <v>CP$16</v>
      </c>
      <c r="CQ1415" s="199" t="str">
        <f t="shared" si="1922"/>
        <v>CQ$16</v>
      </c>
      <c r="CR1415" s="199" t="str">
        <f t="shared" si="1922"/>
        <v>CR$16</v>
      </c>
      <c r="CS1415" s="199" t="str">
        <f t="shared" si="1922"/>
        <v>CS$16</v>
      </c>
      <c r="CT1415" s="199" t="str">
        <f t="shared" si="1922"/>
        <v>CT$16</v>
      </c>
      <c r="CU1415" s="199" t="str">
        <f t="shared" si="1922"/>
        <v>CU$16</v>
      </c>
      <c r="CV1415" s="199" t="str">
        <f t="shared" si="1922"/>
        <v>CV$16</v>
      </c>
      <c r="CW1415" s="199" t="str">
        <f t="shared" si="1922"/>
        <v>CW$16</v>
      </c>
      <c r="CX1415" s="199" t="str">
        <f t="shared" si="1922"/>
        <v>CX$16</v>
      </c>
      <c r="CY1415" s="199" t="str">
        <f t="shared" si="1922"/>
        <v>CY$16</v>
      </c>
      <c r="CZ1415" s="199" t="str">
        <f t="shared" si="1922"/>
        <v>CZ$16</v>
      </c>
      <c r="DA1415" s="199" t="str">
        <f t="shared" si="1922"/>
        <v>DA$16</v>
      </c>
      <c r="DB1415" s="199" t="str">
        <f t="shared" si="1922"/>
        <v>DB$16</v>
      </c>
      <c r="DC1415" s="199" t="str">
        <f t="shared" si="1922"/>
        <v>DC$16</v>
      </c>
      <c r="DD1415" s="199" t="str">
        <f t="shared" si="1922"/>
        <v>DD$16</v>
      </c>
      <c r="DE1415" s="199" t="str">
        <f t="shared" si="1922"/>
        <v>DE$16</v>
      </c>
      <c r="DF1415" s="199" t="str">
        <f t="shared" si="1922"/>
        <v>DF$16</v>
      </c>
      <c r="DG1415" s="199" t="str">
        <f t="shared" si="1922"/>
        <v>DG$16</v>
      </c>
      <c r="DH1415" s="199" t="str">
        <f t="shared" si="1922"/>
        <v>DH$16</v>
      </c>
      <c r="DI1415" s="199" t="str">
        <f t="shared" si="1922"/>
        <v>DI$16</v>
      </c>
      <c r="DJ1415" s="199" t="str">
        <f t="shared" si="1922"/>
        <v>DJ$16</v>
      </c>
      <c r="DK1415" s="199" t="str">
        <f t="shared" si="1922"/>
        <v>DK$16</v>
      </c>
      <c r="DL1415" s="199" t="str">
        <f t="shared" si="1922"/>
        <v>DL$16</v>
      </c>
    </row>
    <row r="1416" spans="1:116" x14ac:dyDescent="0.35">
      <c r="A1416" s="174"/>
      <c r="E1416" s="8"/>
      <c r="G1416" s="175" t="s">
        <v>504</v>
      </c>
      <c r="H1416" s="200"/>
      <c r="I1416" s="201"/>
      <c r="J1416" s="201"/>
      <c r="K1416" s="202"/>
      <c r="L1416" s="202"/>
      <c r="M1416" s="202"/>
      <c r="N1416" s="202"/>
      <c r="O1416" s="202"/>
      <c r="P1416" s="202"/>
      <c r="R1416" s="202"/>
      <c r="S1416" s="199" t="str">
        <f t="shared" ref="S1416:CD1416" si="1923">S$21</f>
        <v>S$17</v>
      </c>
      <c r="T1416" s="199" t="str">
        <f t="shared" si="1923"/>
        <v>T$17</v>
      </c>
      <c r="U1416" s="199" t="str">
        <f t="shared" si="1923"/>
        <v>U$17</v>
      </c>
      <c r="V1416" s="199" t="str">
        <f t="shared" si="1923"/>
        <v>V$17</v>
      </c>
      <c r="W1416" s="199" t="str">
        <f t="shared" si="1923"/>
        <v>W$17</v>
      </c>
      <c r="X1416" s="199" t="str">
        <f t="shared" si="1923"/>
        <v>X$17</v>
      </c>
      <c r="Y1416" s="199" t="str">
        <f t="shared" si="1923"/>
        <v>Y$17</v>
      </c>
      <c r="Z1416" s="199" t="str">
        <f t="shared" si="1923"/>
        <v>Z$17</v>
      </c>
      <c r="AA1416" s="199" t="str">
        <f t="shared" si="1923"/>
        <v>AA$17</v>
      </c>
      <c r="AB1416" s="199" t="str">
        <f t="shared" si="1923"/>
        <v>AB$17</v>
      </c>
      <c r="AC1416" s="199" t="str">
        <f t="shared" si="1923"/>
        <v>AC$17</v>
      </c>
      <c r="AD1416" s="199" t="str">
        <f t="shared" si="1923"/>
        <v>AD$17</v>
      </c>
      <c r="AE1416" s="199" t="str">
        <f t="shared" si="1923"/>
        <v>AE$17</v>
      </c>
      <c r="AF1416" s="199" t="str">
        <f t="shared" si="1923"/>
        <v>AF$17</v>
      </c>
      <c r="AG1416" s="199" t="str">
        <f t="shared" si="1923"/>
        <v>AG$17</v>
      </c>
      <c r="AH1416" s="199" t="str">
        <f t="shared" si="1923"/>
        <v>AH$17</v>
      </c>
      <c r="AI1416" s="199" t="str">
        <f t="shared" si="1923"/>
        <v>AI$17</v>
      </c>
      <c r="AJ1416" s="199" t="str">
        <f t="shared" si="1923"/>
        <v>AJ$17</v>
      </c>
      <c r="AK1416" s="199" t="str">
        <f t="shared" si="1923"/>
        <v>AK$17</v>
      </c>
      <c r="AL1416" s="199" t="str">
        <f t="shared" si="1923"/>
        <v>AL$17</v>
      </c>
      <c r="AM1416" s="199" t="str">
        <f t="shared" si="1923"/>
        <v>AM$17</v>
      </c>
      <c r="AN1416" s="199" t="str">
        <f t="shared" si="1923"/>
        <v>AN$17</v>
      </c>
      <c r="AO1416" s="199" t="str">
        <f t="shared" si="1923"/>
        <v>AO$17</v>
      </c>
      <c r="AP1416" s="199" t="str">
        <f t="shared" si="1923"/>
        <v>AP$17</v>
      </c>
      <c r="AQ1416" s="199" t="str">
        <f t="shared" si="1923"/>
        <v>AQ$17</v>
      </c>
      <c r="AR1416" s="199" t="str">
        <f t="shared" si="1923"/>
        <v>AR$17</v>
      </c>
      <c r="AS1416" s="199" t="str">
        <f t="shared" si="1923"/>
        <v>AS$17</v>
      </c>
      <c r="AT1416" s="199" t="str">
        <f t="shared" si="1923"/>
        <v>AT$17</v>
      </c>
      <c r="AU1416" s="199" t="str">
        <f t="shared" si="1923"/>
        <v>AU$17</v>
      </c>
      <c r="AV1416" s="199" t="str">
        <f t="shared" si="1923"/>
        <v>AV$17</v>
      </c>
      <c r="AW1416" s="199" t="str">
        <f t="shared" si="1923"/>
        <v>AW$17</v>
      </c>
      <c r="AX1416" s="199" t="str">
        <f t="shared" si="1923"/>
        <v>AX$17</v>
      </c>
      <c r="AY1416" s="199" t="str">
        <f t="shared" si="1923"/>
        <v>AY$17</v>
      </c>
      <c r="AZ1416" s="199" t="str">
        <f t="shared" si="1923"/>
        <v>AZ$17</v>
      </c>
      <c r="BA1416" s="199" t="str">
        <f t="shared" si="1923"/>
        <v>BA$17</v>
      </c>
      <c r="BB1416" s="199" t="str">
        <f t="shared" si="1923"/>
        <v>BB$17</v>
      </c>
      <c r="BC1416" s="199" t="str">
        <f t="shared" si="1923"/>
        <v>BC$17</v>
      </c>
      <c r="BD1416" s="199" t="str">
        <f t="shared" si="1923"/>
        <v>BD$17</v>
      </c>
      <c r="BE1416" s="199" t="str">
        <f t="shared" si="1923"/>
        <v>BE$17</v>
      </c>
      <c r="BF1416" s="199" t="str">
        <f t="shared" si="1923"/>
        <v>BF$17</v>
      </c>
      <c r="BG1416" s="199" t="str">
        <f t="shared" si="1923"/>
        <v>BG$17</v>
      </c>
      <c r="BH1416" s="199" t="str">
        <f t="shared" si="1923"/>
        <v>BH$17</v>
      </c>
      <c r="BI1416" s="199" t="str">
        <f t="shared" si="1923"/>
        <v>BI$17</v>
      </c>
      <c r="BJ1416" s="199" t="str">
        <f t="shared" si="1923"/>
        <v>BJ$17</v>
      </c>
      <c r="BK1416" s="199" t="str">
        <f t="shared" si="1923"/>
        <v>BK$17</v>
      </c>
      <c r="BL1416" s="199" t="str">
        <f t="shared" si="1923"/>
        <v>BL$17</v>
      </c>
      <c r="BM1416" s="199" t="str">
        <f t="shared" si="1923"/>
        <v>BM$17</v>
      </c>
      <c r="BN1416" s="199" t="str">
        <f t="shared" si="1923"/>
        <v>BN$17</v>
      </c>
      <c r="BO1416" s="199" t="str">
        <f t="shared" si="1923"/>
        <v>BO$17</v>
      </c>
      <c r="BP1416" s="199" t="str">
        <f t="shared" si="1923"/>
        <v>BP$17</v>
      </c>
      <c r="BQ1416" s="199" t="str">
        <f t="shared" si="1923"/>
        <v>BQ$17</v>
      </c>
      <c r="BR1416" s="199" t="str">
        <f t="shared" si="1923"/>
        <v>BR$17</v>
      </c>
      <c r="BS1416" s="199" t="str">
        <f t="shared" si="1923"/>
        <v>BS$17</v>
      </c>
      <c r="BT1416" s="199" t="str">
        <f t="shared" si="1923"/>
        <v>BT$17</v>
      </c>
      <c r="BU1416" s="199" t="str">
        <f t="shared" si="1923"/>
        <v>BU$17</v>
      </c>
      <c r="BV1416" s="199" t="str">
        <f t="shared" si="1923"/>
        <v>BV$17</v>
      </c>
      <c r="BW1416" s="199" t="str">
        <f t="shared" si="1923"/>
        <v>BW$17</v>
      </c>
      <c r="BX1416" s="199" t="str">
        <f t="shared" si="1923"/>
        <v>BX$17</v>
      </c>
      <c r="BY1416" s="199" t="str">
        <f t="shared" si="1923"/>
        <v>BY$17</v>
      </c>
      <c r="BZ1416" s="199" t="str">
        <f t="shared" si="1923"/>
        <v>BZ$17</v>
      </c>
      <c r="CA1416" s="199" t="str">
        <f t="shared" si="1923"/>
        <v>CA$17</v>
      </c>
      <c r="CB1416" s="199" t="str">
        <f t="shared" si="1923"/>
        <v>CB$17</v>
      </c>
      <c r="CC1416" s="199" t="str">
        <f t="shared" si="1923"/>
        <v>CC$17</v>
      </c>
      <c r="CD1416" s="199" t="str">
        <f t="shared" si="1923"/>
        <v>CD$17</v>
      </c>
      <c r="CE1416" s="199" t="str">
        <f t="shared" ref="CE1416:CL1416" si="1924">CE$21</f>
        <v>CE$17</v>
      </c>
      <c r="CF1416" s="199" t="str">
        <f t="shared" si="1924"/>
        <v>CF$17</v>
      </c>
      <c r="CG1416" s="199" t="str">
        <f t="shared" si="1924"/>
        <v>CG$17</v>
      </c>
      <c r="CH1416" s="199" t="str">
        <f t="shared" si="1924"/>
        <v>CH$17</v>
      </c>
      <c r="CI1416" s="199" t="str">
        <f t="shared" si="1924"/>
        <v>CI$17</v>
      </c>
      <c r="CJ1416" s="199" t="str">
        <f t="shared" si="1924"/>
        <v>CJ$17</v>
      </c>
      <c r="CK1416" s="199" t="str">
        <f t="shared" si="1924"/>
        <v>CK$17</v>
      </c>
      <c r="CL1416" s="199" t="str">
        <f t="shared" si="1924"/>
        <v>CL$17</v>
      </c>
      <c r="CN1416" s="201"/>
      <c r="CO1416" s="199" t="str">
        <f t="shared" ref="CO1416:DL1416" si="1925">CO$21</f>
        <v>CO$17</v>
      </c>
      <c r="CP1416" s="199" t="str">
        <f t="shared" si="1925"/>
        <v>CP$17</v>
      </c>
      <c r="CQ1416" s="199" t="str">
        <f t="shared" si="1925"/>
        <v>CQ$17</v>
      </c>
      <c r="CR1416" s="199" t="str">
        <f t="shared" si="1925"/>
        <v>CR$17</v>
      </c>
      <c r="CS1416" s="199" t="str">
        <f t="shared" si="1925"/>
        <v>CS$17</v>
      </c>
      <c r="CT1416" s="199" t="str">
        <f t="shared" si="1925"/>
        <v>CT$17</v>
      </c>
      <c r="CU1416" s="199" t="str">
        <f t="shared" si="1925"/>
        <v>CU$17</v>
      </c>
      <c r="CV1416" s="199" t="str">
        <f t="shared" si="1925"/>
        <v>CV$17</v>
      </c>
      <c r="CW1416" s="199" t="str">
        <f t="shared" si="1925"/>
        <v>CW$17</v>
      </c>
      <c r="CX1416" s="199" t="str">
        <f t="shared" si="1925"/>
        <v>CX$17</v>
      </c>
      <c r="CY1416" s="199" t="str">
        <f t="shared" si="1925"/>
        <v>CY$17</v>
      </c>
      <c r="CZ1416" s="199" t="str">
        <f t="shared" si="1925"/>
        <v>CZ$17</v>
      </c>
      <c r="DA1416" s="199" t="str">
        <f t="shared" si="1925"/>
        <v>DA$17</v>
      </c>
      <c r="DB1416" s="199" t="str">
        <f t="shared" si="1925"/>
        <v>DB$17</v>
      </c>
      <c r="DC1416" s="199" t="str">
        <f t="shared" si="1925"/>
        <v>DC$17</v>
      </c>
      <c r="DD1416" s="199" t="str">
        <f t="shared" si="1925"/>
        <v>DD$17</v>
      </c>
      <c r="DE1416" s="199" t="str">
        <f t="shared" si="1925"/>
        <v>DE$17</v>
      </c>
      <c r="DF1416" s="199" t="str">
        <f t="shared" si="1925"/>
        <v>DF$17</v>
      </c>
      <c r="DG1416" s="199" t="str">
        <f t="shared" si="1925"/>
        <v>DG$17</v>
      </c>
      <c r="DH1416" s="199" t="str">
        <f t="shared" si="1925"/>
        <v>DH$17</v>
      </c>
      <c r="DI1416" s="199" t="str">
        <f t="shared" si="1925"/>
        <v>DI$17</v>
      </c>
      <c r="DJ1416" s="199" t="str">
        <f t="shared" si="1925"/>
        <v>DJ$17</v>
      </c>
      <c r="DK1416" s="199" t="str">
        <f t="shared" si="1925"/>
        <v>DK$17</v>
      </c>
      <c r="DL1416" s="199" t="str">
        <f t="shared" si="1925"/>
        <v>DL$17</v>
      </c>
    </row>
    <row r="1417" spans="1:116" x14ac:dyDescent="0.35">
      <c r="A1417" s="174"/>
      <c r="E1417" s="8"/>
      <c r="G1417" s="175" t="s">
        <v>461</v>
      </c>
      <c r="H1417" s="200"/>
      <c r="I1417" s="201"/>
      <c r="J1417" s="201"/>
      <c r="K1417" s="202"/>
      <c r="L1417" s="202"/>
      <c r="M1417" s="202"/>
      <c r="N1417" s="202"/>
      <c r="O1417" s="202"/>
      <c r="P1417" s="202"/>
      <c r="R1417" s="202"/>
      <c r="S1417" s="190"/>
      <c r="T1417" s="190"/>
      <c r="U1417" s="190"/>
      <c r="V1417" s="190"/>
      <c r="W1417" s="190"/>
      <c r="X1417" s="190"/>
      <c r="Y1417" s="190"/>
      <c r="Z1417" s="190"/>
      <c r="AA1417" s="190"/>
      <c r="AB1417" s="190"/>
      <c r="AC1417" s="190"/>
      <c r="AD1417" s="190"/>
      <c r="AE1417" s="190"/>
      <c r="AF1417" s="190"/>
      <c r="AG1417" s="190"/>
      <c r="AH1417" s="190"/>
      <c r="AI1417" s="190"/>
      <c r="AJ1417" s="190"/>
      <c r="AK1417" s="190"/>
      <c r="AL1417" s="190"/>
      <c r="AM1417" s="190"/>
      <c r="AN1417" s="190"/>
      <c r="AO1417" s="190"/>
      <c r="AP1417" s="190"/>
      <c r="AQ1417" s="190"/>
      <c r="AR1417" s="190"/>
      <c r="AS1417" s="190"/>
      <c r="AT1417" s="190"/>
      <c r="AU1417" s="190"/>
      <c r="AV1417" s="190"/>
      <c r="AW1417" s="190"/>
      <c r="AX1417" s="190"/>
      <c r="AY1417" s="190"/>
      <c r="AZ1417" s="190"/>
      <c r="BA1417" s="190"/>
      <c r="BB1417" s="190"/>
      <c r="BC1417" s="190"/>
      <c r="BD1417" s="190"/>
      <c r="BE1417" s="190"/>
      <c r="BF1417" s="190"/>
      <c r="BG1417" s="190"/>
      <c r="BH1417" s="190"/>
      <c r="BI1417" s="190"/>
      <c r="BJ1417" s="190"/>
      <c r="BK1417" s="190"/>
      <c r="BL1417" s="190"/>
      <c r="BM1417" s="190"/>
      <c r="BN1417" s="190"/>
      <c r="BO1417" s="190"/>
      <c r="BP1417" s="190"/>
      <c r="BQ1417" s="190"/>
      <c r="BR1417" s="190"/>
      <c r="BS1417" s="190"/>
      <c r="BT1417" s="190"/>
      <c r="BU1417" s="190"/>
      <c r="BV1417" s="190"/>
      <c r="BW1417" s="190"/>
      <c r="BX1417" s="190"/>
      <c r="BY1417" s="190"/>
      <c r="BZ1417" s="190"/>
      <c r="CA1417" s="190"/>
      <c r="CB1417" s="190"/>
      <c r="CC1417" s="190"/>
      <c r="CD1417" s="190"/>
      <c r="CE1417" s="190"/>
      <c r="CF1417" s="190"/>
      <c r="CG1417" s="190"/>
      <c r="CH1417" s="190"/>
      <c r="CI1417" s="190"/>
      <c r="CJ1417" s="190"/>
      <c r="CK1417" s="190"/>
      <c r="CL1417" s="190"/>
      <c r="CN1417" s="201"/>
      <c r="CO1417" s="190"/>
      <c r="CP1417" s="190"/>
      <c r="CQ1417" s="190"/>
      <c r="CR1417" s="190"/>
      <c r="CS1417" s="190"/>
      <c r="CT1417" s="190"/>
      <c r="CU1417" s="190"/>
      <c r="CV1417" s="190"/>
      <c r="CW1417" s="190"/>
      <c r="CX1417" s="190"/>
      <c r="CY1417" s="190"/>
      <c r="CZ1417" s="190"/>
      <c r="DA1417" s="190"/>
      <c r="DB1417" s="190"/>
      <c r="DC1417" s="190"/>
      <c r="DD1417" s="190"/>
      <c r="DE1417" s="190"/>
      <c r="DF1417" s="190"/>
      <c r="DG1417" s="190"/>
      <c r="DH1417" s="190"/>
      <c r="DI1417" s="190"/>
      <c r="DJ1417" s="190"/>
      <c r="DK1417" s="190"/>
      <c r="DL1417" s="190"/>
    </row>
    <row r="1418" spans="1:116" x14ac:dyDescent="0.35">
      <c r="A1418" s="174"/>
      <c r="E1418" s="8"/>
      <c r="G1418" s="175" t="s">
        <v>462</v>
      </c>
      <c r="H1418" s="200"/>
      <c r="I1418" s="201"/>
      <c r="J1418" s="201"/>
      <c r="K1418" s="202"/>
      <c r="L1418" s="202"/>
      <c r="M1418" s="202"/>
      <c r="N1418" s="202"/>
      <c r="O1418" s="202"/>
      <c r="P1418" s="202"/>
      <c r="R1418" s="202"/>
      <c r="S1418" s="190"/>
      <c r="T1418" s="190"/>
      <c r="U1418" s="190"/>
      <c r="V1418" s="190"/>
      <c r="W1418" s="190"/>
      <c r="X1418" s="190"/>
      <c r="Y1418" s="190"/>
      <c r="Z1418" s="190"/>
      <c r="AA1418" s="190"/>
      <c r="AB1418" s="190"/>
      <c r="AC1418" s="190"/>
      <c r="AD1418" s="190"/>
      <c r="AE1418" s="190"/>
      <c r="AF1418" s="190"/>
      <c r="AG1418" s="190"/>
      <c r="AH1418" s="190"/>
      <c r="AI1418" s="190"/>
      <c r="AJ1418" s="190"/>
      <c r="AK1418" s="190"/>
      <c r="AL1418" s="190"/>
      <c r="AM1418" s="190"/>
      <c r="AN1418" s="190"/>
      <c r="AO1418" s="190"/>
      <c r="AP1418" s="190"/>
      <c r="AQ1418" s="190"/>
      <c r="AR1418" s="190"/>
      <c r="AS1418" s="190"/>
      <c r="AT1418" s="190"/>
      <c r="AU1418" s="190"/>
      <c r="AV1418" s="190"/>
      <c r="AW1418" s="190"/>
      <c r="AX1418" s="190"/>
      <c r="AY1418" s="190"/>
      <c r="AZ1418" s="190"/>
      <c r="BA1418" s="190"/>
      <c r="BB1418" s="190"/>
      <c r="BC1418" s="190"/>
      <c r="BD1418" s="190"/>
      <c r="BE1418" s="190"/>
      <c r="BF1418" s="190"/>
      <c r="BG1418" s="190"/>
      <c r="BH1418" s="190"/>
      <c r="BI1418" s="190"/>
      <c r="BJ1418" s="190"/>
      <c r="BK1418" s="190"/>
      <c r="BL1418" s="190"/>
      <c r="BM1418" s="190"/>
      <c r="BN1418" s="190"/>
      <c r="BO1418" s="190"/>
      <c r="BP1418" s="190"/>
      <c r="BQ1418" s="190"/>
      <c r="BR1418" s="190"/>
      <c r="BS1418" s="190"/>
      <c r="BT1418" s="190"/>
      <c r="BU1418" s="190"/>
      <c r="BV1418" s="190"/>
      <c r="BW1418" s="190"/>
      <c r="BX1418" s="190"/>
      <c r="BY1418" s="190"/>
      <c r="BZ1418" s="190"/>
      <c r="CA1418" s="190"/>
      <c r="CB1418" s="190"/>
      <c r="CC1418" s="190"/>
      <c r="CD1418" s="190"/>
      <c r="CE1418" s="190"/>
      <c r="CF1418" s="190"/>
      <c r="CG1418" s="190"/>
      <c r="CH1418" s="190"/>
      <c r="CI1418" s="190"/>
      <c r="CJ1418" s="190"/>
      <c r="CK1418" s="190"/>
      <c r="CL1418" s="190"/>
      <c r="CN1418" s="201"/>
      <c r="CO1418" s="190"/>
      <c r="CP1418" s="190"/>
      <c r="CQ1418" s="190"/>
      <c r="CR1418" s="190"/>
      <c r="CS1418" s="190"/>
      <c r="CT1418" s="190"/>
      <c r="CU1418" s="190"/>
      <c r="CV1418" s="190"/>
      <c r="CW1418" s="190"/>
      <c r="CX1418" s="190"/>
      <c r="CY1418" s="190"/>
      <c r="CZ1418" s="190"/>
      <c r="DA1418" s="190"/>
      <c r="DB1418" s="190"/>
      <c r="DC1418" s="190"/>
      <c r="DD1418" s="190"/>
      <c r="DE1418" s="190"/>
      <c r="DF1418" s="190"/>
      <c r="DG1418" s="190"/>
      <c r="DH1418" s="190"/>
      <c r="DI1418" s="190"/>
      <c r="DJ1418" s="190"/>
      <c r="DK1418" s="190"/>
      <c r="DL1418" s="190"/>
    </row>
    <row r="1419" spans="1:116" x14ac:dyDescent="0.35">
      <c r="A1419" s="174"/>
      <c r="E1419" s="8"/>
      <c r="G1419" s="175" t="s">
        <v>491</v>
      </c>
      <c r="H1419" s="200"/>
      <c r="I1419" s="201"/>
      <c r="J1419" s="201"/>
      <c r="K1419" s="202"/>
      <c r="L1419" s="202"/>
      <c r="M1419" s="202"/>
      <c r="N1419" s="202"/>
      <c r="O1419" s="202"/>
      <c r="P1419" s="202"/>
      <c r="R1419" s="202"/>
      <c r="S1419" s="190" t="str">
        <f t="shared" ref="S1419:CD1419" si="1926">S$22</f>
        <v>S$18</v>
      </c>
      <c r="T1419" s="190" t="str">
        <f t="shared" si="1926"/>
        <v>T$18</v>
      </c>
      <c r="U1419" s="190" t="str">
        <f t="shared" si="1926"/>
        <v>U$18</v>
      </c>
      <c r="V1419" s="190" t="str">
        <f t="shared" si="1926"/>
        <v>V$18</v>
      </c>
      <c r="W1419" s="190" t="str">
        <f t="shared" si="1926"/>
        <v>W$18</v>
      </c>
      <c r="X1419" s="190" t="str">
        <f t="shared" si="1926"/>
        <v>X$18</v>
      </c>
      <c r="Y1419" s="190" t="str">
        <f t="shared" si="1926"/>
        <v>Y$18</v>
      </c>
      <c r="Z1419" s="190" t="str">
        <f t="shared" si="1926"/>
        <v>Z$18</v>
      </c>
      <c r="AA1419" s="190" t="str">
        <f t="shared" si="1926"/>
        <v>AA$18</v>
      </c>
      <c r="AB1419" s="190" t="str">
        <f t="shared" si="1926"/>
        <v>AB$18</v>
      </c>
      <c r="AC1419" s="190" t="str">
        <f t="shared" si="1926"/>
        <v>AC$18</v>
      </c>
      <c r="AD1419" s="190" t="str">
        <f t="shared" si="1926"/>
        <v>AD$18</v>
      </c>
      <c r="AE1419" s="190" t="str">
        <f t="shared" si="1926"/>
        <v>AE$18</v>
      </c>
      <c r="AF1419" s="190" t="str">
        <f t="shared" si="1926"/>
        <v>AF$18</v>
      </c>
      <c r="AG1419" s="190" t="str">
        <f t="shared" si="1926"/>
        <v>AG$18</v>
      </c>
      <c r="AH1419" s="190" t="str">
        <f t="shared" si="1926"/>
        <v>AH$18</v>
      </c>
      <c r="AI1419" s="190" t="str">
        <f t="shared" si="1926"/>
        <v>AI$18</v>
      </c>
      <c r="AJ1419" s="190" t="str">
        <f t="shared" si="1926"/>
        <v>AJ$18</v>
      </c>
      <c r="AK1419" s="190" t="str">
        <f t="shared" si="1926"/>
        <v>AK$18</v>
      </c>
      <c r="AL1419" s="190" t="str">
        <f t="shared" si="1926"/>
        <v>AL$18</v>
      </c>
      <c r="AM1419" s="190" t="str">
        <f t="shared" si="1926"/>
        <v>AM$18</v>
      </c>
      <c r="AN1419" s="190" t="str">
        <f t="shared" si="1926"/>
        <v>AN$18</v>
      </c>
      <c r="AO1419" s="190" t="str">
        <f t="shared" si="1926"/>
        <v>AO$18</v>
      </c>
      <c r="AP1419" s="190" t="str">
        <f t="shared" si="1926"/>
        <v>AP$18</v>
      </c>
      <c r="AQ1419" s="190" t="str">
        <f t="shared" si="1926"/>
        <v>AQ$18</v>
      </c>
      <c r="AR1419" s="190" t="str">
        <f t="shared" si="1926"/>
        <v>AR$18</v>
      </c>
      <c r="AS1419" s="190" t="str">
        <f t="shared" si="1926"/>
        <v>AS$18</v>
      </c>
      <c r="AT1419" s="190" t="str">
        <f t="shared" si="1926"/>
        <v>AT$18</v>
      </c>
      <c r="AU1419" s="190" t="str">
        <f t="shared" si="1926"/>
        <v>AU$18</v>
      </c>
      <c r="AV1419" s="190" t="str">
        <f t="shared" si="1926"/>
        <v>AV$18</v>
      </c>
      <c r="AW1419" s="190" t="str">
        <f t="shared" si="1926"/>
        <v>AW$18</v>
      </c>
      <c r="AX1419" s="190" t="str">
        <f t="shared" si="1926"/>
        <v>AX$18</v>
      </c>
      <c r="AY1419" s="190" t="str">
        <f t="shared" si="1926"/>
        <v>AY$18</v>
      </c>
      <c r="AZ1419" s="190" t="str">
        <f t="shared" si="1926"/>
        <v>AZ$18</v>
      </c>
      <c r="BA1419" s="190" t="str">
        <f t="shared" si="1926"/>
        <v>BA$18</v>
      </c>
      <c r="BB1419" s="190" t="str">
        <f t="shared" si="1926"/>
        <v>BB$18</v>
      </c>
      <c r="BC1419" s="190" t="str">
        <f t="shared" si="1926"/>
        <v>BC$18</v>
      </c>
      <c r="BD1419" s="190" t="str">
        <f t="shared" si="1926"/>
        <v>BD$18</v>
      </c>
      <c r="BE1419" s="190" t="str">
        <f t="shared" si="1926"/>
        <v>BE$18</v>
      </c>
      <c r="BF1419" s="190" t="str">
        <f t="shared" si="1926"/>
        <v>BF$18</v>
      </c>
      <c r="BG1419" s="190" t="str">
        <f t="shared" si="1926"/>
        <v>BG$18</v>
      </c>
      <c r="BH1419" s="190" t="str">
        <f t="shared" si="1926"/>
        <v>BH$18</v>
      </c>
      <c r="BI1419" s="190" t="str">
        <f t="shared" si="1926"/>
        <v>BI$18</v>
      </c>
      <c r="BJ1419" s="190" t="str">
        <f t="shared" si="1926"/>
        <v>BJ$18</v>
      </c>
      <c r="BK1419" s="190" t="str">
        <f t="shared" si="1926"/>
        <v>BK$18</v>
      </c>
      <c r="BL1419" s="190" t="str">
        <f t="shared" si="1926"/>
        <v>BL$18</v>
      </c>
      <c r="BM1419" s="190" t="str">
        <f t="shared" si="1926"/>
        <v>BM$18</v>
      </c>
      <c r="BN1419" s="190" t="str">
        <f t="shared" si="1926"/>
        <v>BN$18</v>
      </c>
      <c r="BO1419" s="190" t="str">
        <f t="shared" si="1926"/>
        <v>BO$18</v>
      </c>
      <c r="BP1419" s="190" t="str">
        <f t="shared" si="1926"/>
        <v>BP$18</v>
      </c>
      <c r="BQ1419" s="190" t="str">
        <f t="shared" si="1926"/>
        <v>BQ$18</v>
      </c>
      <c r="BR1419" s="190" t="str">
        <f t="shared" si="1926"/>
        <v>BR$18</v>
      </c>
      <c r="BS1419" s="190" t="str">
        <f t="shared" si="1926"/>
        <v>BS$18</v>
      </c>
      <c r="BT1419" s="190" t="str">
        <f t="shared" si="1926"/>
        <v>BT$18</v>
      </c>
      <c r="BU1419" s="190" t="str">
        <f t="shared" si="1926"/>
        <v>BU$18</v>
      </c>
      <c r="BV1419" s="190" t="str">
        <f t="shared" si="1926"/>
        <v>BV$18</v>
      </c>
      <c r="BW1419" s="190" t="str">
        <f t="shared" si="1926"/>
        <v>BW$18</v>
      </c>
      <c r="BX1419" s="190" t="str">
        <f t="shared" si="1926"/>
        <v>BX$18</v>
      </c>
      <c r="BY1419" s="190" t="str">
        <f t="shared" si="1926"/>
        <v>BY$18</v>
      </c>
      <c r="BZ1419" s="190" t="str">
        <f t="shared" si="1926"/>
        <v>BZ$18</v>
      </c>
      <c r="CA1419" s="190" t="str">
        <f t="shared" si="1926"/>
        <v>CA$18</v>
      </c>
      <c r="CB1419" s="190" t="str">
        <f t="shared" si="1926"/>
        <v>CB$18</v>
      </c>
      <c r="CC1419" s="190" t="str">
        <f t="shared" si="1926"/>
        <v>CC$18</v>
      </c>
      <c r="CD1419" s="190" t="str">
        <f t="shared" si="1926"/>
        <v>CD$18</v>
      </c>
      <c r="CE1419" s="190" t="str">
        <f t="shared" ref="CE1419:CL1419" si="1927">CE$22</f>
        <v>CE$18</v>
      </c>
      <c r="CF1419" s="190" t="str">
        <f t="shared" si="1927"/>
        <v>CF$18</v>
      </c>
      <c r="CG1419" s="190" t="str">
        <f t="shared" si="1927"/>
        <v>CG$18</v>
      </c>
      <c r="CH1419" s="190" t="str">
        <f t="shared" si="1927"/>
        <v>CH$18</v>
      </c>
      <c r="CI1419" s="190" t="str">
        <f t="shared" si="1927"/>
        <v>CI$18</v>
      </c>
      <c r="CJ1419" s="190" t="str">
        <f t="shared" si="1927"/>
        <v>CJ$18</v>
      </c>
      <c r="CK1419" s="190" t="str">
        <f t="shared" si="1927"/>
        <v>CK$18</v>
      </c>
      <c r="CL1419" s="190" t="str">
        <f t="shared" si="1927"/>
        <v>CL$18</v>
      </c>
      <c r="CN1419" s="201"/>
      <c r="CO1419" s="190" t="str">
        <f t="shared" ref="CO1419:DL1419" si="1928">CO$22</f>
        <v>CO$18</v>
      </c>
      <c r="CP1419" s="190" t="str">
        <f t="shared" si="1928"/>
        <v>CP$18</v>
      </c>
      <c r="CQ1419" s="190" t="str">
        <f t="shared" si="1928"/>
        <v>CQ$18</v>
      </c>
      <c r="CR1419" s="190" t="str">
        <f t="shared" si="1928"/>
        <v>CR$18</v>
      </c>
      <c r="CS1419" s="190" t="str">
        <f t="shared" si="1928"/>
        <v>CS$18</v>
      </c>
      <c r="CT1419" s="190" t="str">
        <f t="shared" si="1928"/>
        <v>CT$18</v>
      </c>
      <c r="CU1419" s="190" t="str">
        <f t="shared" si="1928"/>
        <v>CU$18</v>
      </c>
      <c r="CV1419" s="190" t="str">
        <f t="shared" si="1928"/>
        <v>CV$18</v>
      </c>
      <c r="CW1419" s="190" t="str">
        <f t="shared" si="1928"/>
        <v>CW$18</v>
      </c>
      <c r="CX1419" s="190" t="str">
        <f t="shared" si="1928"/>
        <v>CX$18</v>
      </c>
      <c r="CY1419" s="190" t="str">
        <f t="shared" si="1928"/>
        <v>CY$18</v>
      </c>
      <c r="CZ1419" s="190" t="str">
        <f t="shared" si="1928"/>
        <v>CZ$18</v>
      </c>
      <c r="DA1419" s="190" t="str">
        <f t="shared" si="1928"/>
        <v>DA$18</v>
      </c>
      <c r="DB1419" s="190" t="str">
        <f t="shared" si="1928"/>
        <v>DB$18</v>
      </c>
      <c r="DC1419" s="190" t="str">
        <f t="shared" si="1928"/>
        <v>DC$18</v>
      </c>
      <c r="DD1419" s="190" t="str">
        <f t="shared" si="1928"/>
        <v>DD$18</v>
      </c>
      <c r="DE1419" s="190" t="str">
        <f t="shared" si="1928"/>
        <v>DE$18</v>
      </c>
      <c r="DF1419" s="190" t="str">
        <f t="shared" si="1928"/>
        <v>DF$18</v>
      </c>
      <c r="DG1419" s="190" t="str">
        <f t="shared" si="1928"/>
        <v>DG$18</v>
      </c>
      <c r="DH1419" s="190" t="str">
        <f t="shared" si="1928"/>
        <v>DH$18</v>
      </c>
      <c r="DI1419" s="190" t="str">
        <f t="shared" si="1928"/>
        <v>DI$18</v>
      </c>
      <c r="DJ1419" s="190" t="str">
        <f t="shared" si="1928"/>
        <v>DJ$18</v>
      </c>
      <c r="DK1419" s="190" t="str">
        <f t="shared" si="1928"/>
        <v>DK$18</v>
      </c>
      <c r="DL1419" s="190" t="str">
        <f t="shared" si="1928"/>
        <v>DL$18</v>
      </c>
    </row>
    <row r="1420" spans="1:116" x14ac:dyDescent="0.35">
      <c r="A1420" s="174"/>
      <c r="E1420" s="8"/>
      <c r="G1420" s="175" t="s">
        <v>505</v>
      </c>
      <c r="H1420" s="200"/>
      <c r="I1420" s="201"/>
      <c r="J1420" s="201"/>
      <c r="K1420" s="202"/>
      <c r="L1420" s="202"/>
      <c r="M1420" s="202"/>
      <c r="N1420" s="202"/>
      <c r="O1420" s="202"/>
      <c r="P1420" s="202"/>
      <c r="R1420" s="202"/>
      <c r="S1420" s="190" t="str">
        <f t="shared" ref="S1420:CD1420" si="1929">S$23</f>
        <v>S$19</v>
      </c>
      <c r="T1420" s="190" t="str">
        <f t="shared" si="1929"/>
        <v>T$19</v>
      </c>
      <c r="U1420" s="190" t="str">
        <f t="shared" si="1929"/>
        <v>U$19</v>
      </c>
      <c r="V1420" s="190" t="str">
        <f t="shared" si="1929"/>
        <v>V$19</v>
      </c>
      <c r="W1420" s="190" t="str">
        <f t="shared" si="1929"/>
        <v>W$19</v>
      </c>
      <c r="X1420" s="190" t="str">
        <f t="shared" si="1929"/>
        <v>X$19</v>
      </c>
      <c r="Y1420" s="190" t="str">
        <f t="shared" si="1929"/>
        <v>Y$19</v>
      </c>
      <c r="Z1420" s="190" t="str">
        <f t="shared" si="1929"/>
        <v>Z$19</v>
      </c>
      <c r="AA1420" s="190" t="str">
        <f t="shared" si="1929"/>
        <v>AA$19</v>
      </c>
      <c r="AB1420" s="190" t="str">
        <f t="shared" si="1929"/>
        <v>AB$19</v>
      </c>
      <c r="AC1420" s="190" t="str">
        <f t="shared" si="1929"/>
        <v>AC$19</v>
      </c>
      <c r="AD1420" s="190" t="str">
        <f t="shared" si="1929"/>
        <v>AD$19</v>
      </c>
      <c r="AE1420" s="190" t="str">
        <f t="shared" si="1929"/>
        <v>AE$19</v>
      </c>
      <c r="AF1420" s="190" t="str">
        <f t="shared" si="1929"/>
        <v>AF$19</v>
      </c>
      <c r="AG1420" s="190" t="str">
        <f t="shared" si="1929"/>
        <v>AG$19</v>
      </c>
      <c r="AH1420" s="190" t="str">
        <f t="shared" si="1929"/>
        <v>AH$19</v>
      </c>
      <c r="AI1420" s="190" t="str">
        <f t="shared" si="1929"/>
        <v>AI$19</v>
      </c>
      <c r="AJ1420" s="190" t="str">
        <f t="shared" si="1929"/>
        <v>AJ$19</v>
      </c>
      <c r="AK1420" s="190" t="str">
        <f t="shared" si="1929"/>
        <v>AK$19</v>
      </c>
      <c r="AL1420" s="190" t="str">
        <f t="shared" si="1929"/>
        <v>AL$19</v>
      </c>
      <c r="AM1420" s="190" t="str">
        <f t="shared" si="1929"/>
        <v>AM$19</v>
      </c>
      <c r="AN1420" s="190" t="str">
        <f t="shared" si="1929"/>
        <v>AN$19</v>
      </c>
      <c r="AO1420" s="190" t="str">
        <f t="shared" si="1929"/>
        <v>AO$19</v>
      </c>
      <c r="AP1420" s="190" t="str">
        <f t="shared" si="1929"/>
        <v>AP$19</v>
      </c>
      <c r="AQ1420" s="190" t="str">
        <f t="shared" si="1929"/>
        <v>AQ$19</v>
      </c>
      <c r="AR1420" s="190" t="str">
        <f t="shared" si="1929"/>
        <v>AR$19</v>
      </c>
      <c r="AS1420" s="190" t="str">
        <f t="shared" si="1929"/>
        <v>AS$19</v>
      </c>
      <c r="AT1420" s="190" t="str">
        <f t="shared" si="1929"/>
        <v>AT$19</v>
      </c>
      <c r="AU1420" s="190" t="str">
        <f t="shared" si="1929"/>
        <v>AU$19</v>
      </c>
      <c r="AV1420" s="190" t="str">
        <f t="shared" si="1929"/>
        <v>AV$19</v>
      </c>
      <c r="AW1420" s="190" t="str">
        <f t="shared" si="1929"/>
        <v>AW$19</v>
      </c>
      <c r="AX1420" s="190" t="str">
        <f t="shared" si="1929"/>
        <v>AX$19</v>
      </c>
      <c r="AY1420" s="190" t="str">
        <f t="shared" si="1929"/>
        <v>AY$19</v>
      </c>
      <c r="AZ1420" s="190" t="str">
        <f t="shared" si="1929"/>
        <v>AZ$19</v>
      </c>
      <c r="BA1420" s="190" t="str">
        <f t="shared" si="1929"/>
        <v>BA$19</v>
      </c>
      <c r="BB1420" s="190" t="str">
        <f t="shared" si="1929"/>
        <v>BB$19</v>
      </c>
      <c r="BC1420" s="190" t="str">
        <f t="shared" si="1929"/>
        <v>BC$19</v>
      </c>
      <c r="BD1420" s="190" t="str">
        <f t="shared" si="1929"/>
        <v>BD$19</v>
      </c>
      <c r="BE1420" s="190" t="str">
        <f t="shared" si="1929"/>
        <v>BE$19</v>
      </c>
      <c r="BF1420" s="190" t="str">
        <f t="shared" si="1929"/>
        <v>BF$19</v>
      </c>
      <c r="BG1420" s="190" t="str">
        <f t="shared" si="1929"/>
        <v>BG$19</v>
      </c>
      <c r="BH1420" s="190" t="str">
        <f t="shared" si="1929"/>
        <v>BH$19</v>
      </c>
      <c r="BI1420" s="190" t="str">
        <f t="shared" si="1929"/>
        <v>BI$19</v>
      </c>
      <c r="BJ1420" s="190" t="str">
        <f t="shared" si="1929"/>
        <v>BJ$19</v>
      </c>
      <c r="BK1420" s="190" t="str">
        <f t="shared" si="1929"/>
        <v>BK$19</v>
      </c>
      <c r="BL1420" s="190" t="str">
        <f t="shared" si="1929"/>
        <v>BL$19</v>
      </c>
      <c r="BM1420" s="190" t="str">
        <f t="shared" si="1929"/>
        <v>BM$19</v>
      </c>
      <c r="BN1420" s="190" t="str">
        <f t="shared" si="1929"/>
        <v>BN$19</v>
      </c>
      <c r="BO1420" s="190" t="str">
        <f t="shared" si="1929"/>
        <v>BO$19</v>
      </c>
      <c r="BP1420" s="190" t="str">
        <f t="shared" si="1929"/>
        <v>BP$19</v>
      </c>
      <c r="BQ1420" s="190" t="str">
        <f t="shared" si="1929"/>
        <v>BQ$19</v>
      </c>
      <c r="BR1420" s="190" t="str">
        <f t="shared" si="1929"/>
        <v>BR$19</v>
      </c>
      <c r="BS1420" s="190" t="str">
        <f t="shared" si="1929"/>
        <v>BS$19</v>
      </c>
      <c r="BT1420" s="190" t="str">
        <f t="shared" si="1929"/>
        <v>BT$19</v>
      </c>
      <c r="BU1420" s="190" t="str">
        <f t="shared" si="1929"/>
        <v>BU$19</v>
      </c>
      <c r="BV1420" s="190" t="str">
        <f t="shared" si="1929"/>
        <v>BV$19</v>
      </c>
      <c r="BW1420" s="190" t="str">
        <f t="shared" si="1929"/>
        <v>BW$19</v>
      </c>
      <c r="BX1420" s="190" t="str">
        <f t="shared" si="1929"/>
        <v>BX$19</v>
      </c>
      <c r="BY1420" s="190" t="str">
        <f t="shared" si="1929"/>
        <v>BY$19</v>
      </c>
      <c r="BZ1420" s="190" t="str">
        <f t="shared" si="1929"/>
        <v>BZ$19</v>
      </c>
      <c r="CA1420" s="190" t="str">
        <f t="shared" si="1929"/>
        <v>CA$19</v>
      </c>
      <c r="CB1420" s="190" t="str">
        <f t="shared" si="1929"/>
        <v>CB$19</v>
      </c>
      <c r="CC1420" s="190" t="str">
        <f t="shared" si="1929"/>
        <v>CC$19</v>
      </c>
      <c r="CD1420" s="190" t="str">
        <f t="shared" si="1929"/>
        <v>CD$19</v>
      </c>
      <c r="CE1420" s="190" t="str">
        <f t="shared" ref="CE1420:CL1420" si="1930">CE$23</f>
        <v>CE$19</v>
      </c>
      <c r="CF1420" s="190" t="str">
        <f t="shared" si="1930"/>
        <v>CF$19</v>
      </c>
      <c r="CG1420" s="190" t="str">
        <f t="shared" si="1930"/>
        <v>CG$19</v>
      </c>
      <c r="CH1420" s="190" t="str">
        <f t="shared" si="1930"/>
        <v>CH$19</v>
      </c>
      <c r="CI1420" s="190" t="str">
        <f t="shared" si="1930"/>
        <v>CI$19</v>
      </c>
      <c r="CJ1420" s="190" t="str">
        <f t="shared" si="1930"/>
        <v>CJ$19</v>
      </c>
      <c r="CK1420" s="190" t="str">
        <f t="shared" si="1930"/>
        <v>CK$19</v>
      </c>
      <c r="CL1420" s="190" t="str">
        <f t="shared" si="1930"/>
        <v>CL$19</v>
      </c>
      <c r="CN1420" s="201"/>
      <c r="CO1420" s="190" t="str">
        <f t="shared" ref="CO1420:DL1420" si="1931">CO$23</f>
        <v>CO$19</v>
      </c>
      <c r="CP1420" s="190" t="str">
        <f t="shared" si="1931"/>
        <v>CP$19</v>
      </c>
      <c r="CQ1420" s="190" t="str">
        <f t="shared" si="1931"/>
        <v>CQ$19</v>
      </c>
      <c r="CR1420" s="190" t="str">
        <f t="shared" si="1931"/>
        <v>CR$19</v>
      </c>
      <c r="CS1420" s="190" t="str">
        <f t="shared" si="1931"/>
        <v>CS$19</v>
      </c>
      <c r="CT1420" s="190" t="str">
        <f t="shared" si="1931"/>
        <v>CT$19</v>
      </c>
      <c r="CU1420" s="190" t="str">
        <f t="shared" si="1931"/>
        <v>CU$19</v>
      </c>
      <c r="CV1420" s="190" t="str">
        <f t="shared" si="1931"/>
        <v>CV$19</v>
      </c>
      <c r="CW1420" s="190" t="str">
        <f t="shared" si="1931"/>
        <v>CW$19</v>
      </c>
      <c r="CX1420" s="190" t="str">
        <f t="shared" si="1931"/>
        <v>CX$19</v>
      </c>
      <c r="CY1420" s="190" t="str">
        <f t="shared" si="1931"/>
        <v>CY$19</v>
      </c>
      <c r="CZ1420" s="190" t="str">
        <f t="shared" si="1931"/>
        <v>CZ$19</v>
      </c>
      <c r="DA1420" s="190" t="str">
        <f t="shared" si="1931"/>
        <v>DA$19</v>
      </c>
      <c r="DB1420" s="190" t="str">
        <f t="shared" si="1931"/>
        <v>DB$19</v>
      </c>
      <c r="DC1420" s="190" t="str">
        <f t="shared" si="1931"/>
        <v>DC$19</v>
      </c>
      <c r="DD1420" s="190" t="str">
        <f t="shared" si="1931"/>
        <v>DD$19</v>
      </c>
      <c r="DE1420" s="190" t="str">
        <f t="shared" si="1931"/>
        <v>DE$19</v>
      </c>
      <c r="DF1420" s="190" t="str">
        <f t="shared" si="1931"/>
        <v>DF$19</v>
      </c>
      <c r="DG1420" s="190" t="str">
        <f t="shared" si="1931"/>
        <v>DG$19</v>
      </c>
      <c r="DH1420" s="190" t="str">
        <f t="shared" si="1931"/>
        <v>DH$19</v>
      </c>
      <c r="DI1420" s="190" t="str">
        <f t="shared" si="1931"/>
        <v>DI$19</v>
      </c>
      <c r="DJ1420" s="190" t="str">
        <f t="shared" si="1931"/>
        <v>DJ$19</v>
      </c>
      <c r="DK1420" s="190" t="str">
        <f t="shared" si="1931"/>
        <v>DK$19</v>
      </c>
      <c r="DL1420" s="190" t="str">
        <f t="shared" si="1931"/>
        <v>DL$19</v>
      </c>
    </row>
    <row r="1421" spans="1:116" x14ac:dyDescent="0.35">
      <c r="A1421" s="142" t="s">
        <v>218</v>
      </c>
      <c r="B1421" s="338" t="s">
        <v>81</v>
      </c>
      <c r="C1421" s="338"/>
      <c r="D1421" s="337" t="s">
        <v>518</v>
      </c>
      <c r="E1421" s="337" t="str">
        <f t="shared" ref="E1421:E1453" si="1932">ROW()&amp;" "&amp;D1421</f>
        <v>1421 SPLIT-SV-VR</v>
      </c>
      <c r="F1421" t="s">
        <v>513</v>
      </c>
      <c r="G1421" s="175" t="s">
        <v>463</v>
      </c>
      <c r="H1421" s="142"/>
      <c r="I1421" s="144"/>
      <c r="J1421" s="144"/>
      <c r="K1421" s="142"/>
      <c r="L1421" s="142"/>
      <c r="M1421" s="142"/>
      <c r="N1421" s="142"/>
      <c r="O1421" s="142"/>
      <c r="P1421" s="142"/>
      <c r="R1421" s="143"/>
      <c r="S1421" s="168"/>
      <c r="T1421" s="168"/>
      <c r="U1421" s="168"/>
      <c r="V1421" s="168"/>
      <c r="W1421" s="168"/>
      <c r="X1421" s="168"/>
      <c r="Y1421" s="168"/>
      <c r="Z1421" s="168"/>
      <c r="AA1421" s="168"/>
      <c r="AB1421" s="168"/>
      <c r="AC1421" s="168"/>
      <c r="AD1421" s="168"/>
      <c r="AE1421" s="168"/>
      <c r="AF1421" s="168"/>
      <c r="AG1421" s="168"/>
      <c r="AH1421" s="168"/>
      <c r="AI1421" s="168"/>
      <c r="AJ1421" s="168"/>
      <c r="AK1421" s="168"/>
      <c r="AL1421" s="168"/>
      <c r="AM1421" s="168"/>
      <c r="AN1421" s="168"/>
      <c r="AO1421" s="168"/>
      <c r="AP1421" s="168"/>
      <c r="AQ1421" s="168"/>
      <c r="AR1421" s="168"/>
      <c r="AS1421" s="168"/>
      <c r="AT1421" s="168"/>
      <c r="AU1421" s="168"/>
      <c r="AV1421" s="168"/>
      <c r="AW1421" s="168"/>
      <c r="AX1421" s="168"/>
      <c r="AY1421" s="168"/>
      <c r="AZ1421" s="168"/>
      <c r="BA1421" s="168"/>
      <c r="BB1421" s="168"/>
      <c r="BC1421" s="168"/>
      <c r="BD1421" s="168"/>
      <c r="BE1421" s="168"/>
      <c r="BF1421" s="168"/>
      <c r="BG1421" s="168"/>
      <c r="BH1421" s="168"/>
      <c r="BI1421" s="168"/>
      <c r="BJ1421" s="168"/>
      <c r="BK1421" s="168"/>
      <c r="BL1421" s="168"/>
      <c r="BM1421" s="168"/>
      <c r="BN1421" s="168"/>
      <c r="BO1421" s="168"/>
      <c r="BP1421" s="168"/>
      <c r="BQ1421" s="168"/>
      <c r="BR1421" s="168"/>
      <c r="BS1421" s="168"/>
      <c r="BT1421" s="168"/>
      <c r="BU1421" s="168"/>
      <c r="BV1421" s="168"/>
      <c r="BW1421" s="168"/>
      <c r="BX1421" s="168"/>
      <c r="BY1421" s="168"/>
      <c r="BZ1421" s="168"/>
      <c r="CA1421" s="168"/>
      <c r="CB1421" s="168"/>
      <c r="CC1421" s="168"/>
      <c r="CD1421" s="168"/>
      <c r="CE1421" s="168"/>
      <c r="CF1421" s="168"/>
      <c r="CG1421" s="168"/>
      <c r="CH1421" s="168"/>
      <c r="CI1421" s="168"/>
      <c r="CJ1421" s="168"/>
      <c r="CK1421" s="168"/>
      <c r="CL1421" s="168"/>
      <c r="CN1421" s="144"/>
      <c r="CO1421" s="168"/>
      <c r="CP1421" s="168"/>
      <c r="CQ1421" s="168"/>
      <c r="CR1421" s="168"/>
      <c r="CS1421" s="168"/>
      <c r="CT1421" s="168"/>
      <c r="CU1421" s="168"/>
      <c r="CV1421" s="168"/>
      <c r="CW1421" s="168"/>
      <c r="CX1421" s="168"/>
      <c r="CY1421" s="168"/>
      <c r="CZ1421" s="168"/>
      <c r="DA1421" s="168"/>
      <c r="DB1421" s="168"/>
      <c r="DC1421" s="168"/>
      <c r="DD1421" s="168"/>
      <c r="DE1421" s="168"/>
      <c r="DF1421" s="168"/>
      <c r="DG1421" s="168"/>
      <c r="DH1421" s="168"/>
      <c r="DI1421" s="168"/>
      <c r="DJ1421" s="168"/>
      <c r="DK1421" s="168"/>
      <c r="DL1421" s="168"/>
    </row>
    <row r="1422" spans="1:116" x14ac:dyDescent="0.35">
      <c r="A1422" s="12"/>
      <c r="B1422" s="339" t="s">
        <v>332</v>
      </c>
      <c r="C1422" s="339"/>
      <c r="D1422" s="337" t="s">
        <v>518</v>
      </c>
      <c r="E1422" s="337" t="str">
        <f t="shared" si="1932"/>
        <v>1422 SPLIT-SV-VR</v>
      </c>
      <c r="G1422" s="175" t="s">
        <v>464</v>
      </c>
      <c r="H1422" s="338" t="s">
        <v>695</v>
      </c>
      <c r="I1422" s="60"/>
      <c r="J1422" s="60"/>
      <c r="K1422" s="12"/>
      <c r="L1422" s="12"/>
      <c r="M1422" s="12"/>
      <c r="N1422" s="12"/>
      <c r="O1422" s="12"/>
      <c r="P1422" s="12"/>
      <c r="R1422" s="13"/>
      <c r="S1422" s="76"/>
      <c r="T1422" s="76"/>
      <c r="U1422" s="76"/>
      <c r="V1422" s="76"/>
      <c r="W1422" s="76"/>
      <c r="X1422" s="76"/>
      <c r="Y1422" s="76"/>
      <c r="Z1422" s="76"/>
      <c r="AA1422" s="76"/>
      <c r="AB1422" s="76"/>
      <c r="AC1422" s="76"/>
      <c r="AD1422" s="76"/>
      <c r="AE1422" s="76"/>
      <c r="AF1422" s="76"/>
      <c r="AG1422" s="76"/>
      <c r="AH1422" s="76"/>
      <c r="AI1422" s="76"/>
      <c r="AJ1422" s="76"/>
      <c r="AK1422" s="76"/>
      <c r="AL1422" s="76"/>
      <c r="AM1422" s="76"/>
      <c r="AN1422" s="76"/>
      <c r="AO1422" s="76"/>
      <c r="AP1422" s="76"/>
      <c r="AQ1422" s="76"/>
      <c r="AR1422" s="76"/>
      <c r="AS1422" s="76"/>
      <c r="AT1422" s="76"/>
      <c r="AU1422" s="76"/>
      <c r="AV1422" s="76"/>
      <c r="AW1422" s="76"/>
      <c r="AX1422" s="76"/>
      <c r="AY1422" s="76"/>
      <c r="AZ1422" s="76"/>
      <c r="BA1422" s="76"/>
      <c r="BB1422" s="76"/>
      <c r="BC1422" s="76"/>
      <c r="BD1422" s="76"/>
      <c r="BE1422" s="76"/>
      <c r="BF1422" s="76"/>
      <c r="BG1422" s="76"/>
      <c r="BH1422" s="76"/>
      <c r="BI1422" s="76"/>
      <c r="BJ1422" s="76"/>
      <c r="BK1422" s="76"/>
      <c r="BL1422" s="76"/>
      <c r="BM1422" s="76"/>
      <c r="BN1422" s="76"/>
      <c r="BO1422" s="76"/>
      <c r="BP1422" s="76"/>
      <c r="BQ1422" s="76"/>
      <c r="BR1422" s="76"/>
      <c r="BS1422" s="76"/>
      <c r="BT1422" s="76"/>
      <c r="BU1422" s="76"/>
      <c r="BV1422" s="76"/>
      <c r="BW1422" s="76"/>
      <c r="BX1422" s="76"/>
      <c r="BY1422" s="76"/>
      <c r="BZ1422" s="76"/>
      <c r="CA1422" s="76"/>
      <c r="CB1422" s="76"/>
      <c r="CC1422" s="76"/>
      <c r="CD1422" s="76"/>
      <c r="CE1422" s="76"/>
      <c r="CF1422" s="76"/>
      <c r="CG1422" s="76"/>
      <c r="CH1422" s="76"/>
      <c r="CI1422" s="76"/>
      <c r="CJ1422" s="76"/>
      <c r="CK1422" s="76"/>
      <c r="CL1422" s="76"/>
      <c r="CN1422" s="60"/>
      <c r="CO1422" s="239"/>
      <c r="CP1422" s="239"/>
      <c r="CQ1422" s="239"/>
      <c r="CR1422" s="239"/>
      <c r="CS1422" s="239"/>
      <c r="CT1422" s="239"/>
      <c r="CU1422" s="239"/>
      <c r="CV1422" s="239"/>
      <c r="CW1422" s="239"/>
      <c r="CX1422" s="239"/>
      <c r="CY1422" s="239"/>
      <c r="CZ1422" s="239"/>
      <c r="DA1422" s="239"/>
      <c r="DB1422" s="239"/>
      <c r="DC1422" s="239"/>
      <c r="DD1422" s="239"/>
      <c r="DE1422" s="239"/>
      <c r="DF1422" s="239"/>
      <c r="DG1422" s="239"/>
      <c r="DH1422" s="239"/>
      <c r="DI1422" s="239"/>
      <c r="DJ1422" s="239"/>
      <c r="DK1422" s="239"/>
      <c r="DL1422" s="239"/>
    </row>
    <row r="1423" spans="1:116" x14ac:dyDescent="0.35">
      <c r="A1423" s="12"/>
      <c r="B1423" s="339"/>
      <c r="C1423" s="339"/>
      <c r="D1423" s="337" t="s">
        <v>518</v>
      </c>
      <c r="E1423" s="337" t="str">
        <f t="shared" ref="E1423:E1439" si="1933">ROW()&amp;" "&amp;D1423</f>
        <v>1423 SPLIT-SV-VR</v>
      </c>
      <c r="G1423" s="143" t="s">
        <v>521</v>
      </c>
      <c r="H1423" s="12"/>
      <c r="I1423" s="60"/>
      <c r="J1423" s="60"/>
      <c r="K1423" s="12"/>
      <c r="L1423" s="12"/>
      <c r="M1423" s="12"/>
      <c r="N1423" s="12"/>
      <c r="O1423" s="12"/>
      <c r="P1423" s="12"/>
      <c r="R1423" s="13"/>
      <c r="S1423" s="76"/>
      <c r="T1423" s="76"/>
      <c r="U1423" s="76"/>
      <c r="V1423" s="76"/>
      <c r="W1423" s="76"/>
      <c r="X1423" s="76"/>
      <c r="Y1423" s="76"/>
      <c r="Z1423" s="76"/>
      <c r="AA1423" s="76"/>
      <c r="AB1423" s="76"/>
      <c r="AC1423" s="76"/>
      <c r="AD1423" s="76"/>
      <c r="AE1423" s="76"/>
      <c r="AF1423" s="76"/>
      <c r="AG1423" s="76"/>
      <c r="AH1423" s="76"/>
      <c r="AI1423" s="76"/>
      <c r="AJ1423" s="76"/>
      <c r="AK1423" s="76"/>
      <c r="AL1423" s="76"/>
      <c r="AM1423" s="76"/>
      <c r="AN1423" s="76"/>
      <c r="AO1423" s="76"/>
      <c r="AP1423" s="76"/>
      <c r="AQ1423" s="76"/>
      <c r="AR1423" s="76"/>
      <c r="AS1423" s="76"/>
      <c r="AT1423" s="76"/>
      <c r="AU1423" s="76"/>
      <c r="AV1423" s="76"/>
      <c r="AW1423" s="76"/>
      <c r="AX1423" s="76"/>
      <c r="AY1423" s="76"/>
      <c r="AZ1423" s="76"/>
      <c r="BA1423" s="76"/>
      <c r="BB1423" s="76"/>
      <c r="BC1423" s="76"/>
      <c r="BD1423" s="76"/>
      <c r="BE1423" s="76"/>
      <c r="BF1423" s="76"/>
      <c r="BG1423" s="76"/>
      <c r="BH1423" s="76"/>
      <c r="BI1423" s="76"/>
      <c r="BJ1423" s="76"/>
      <c r="BK1423" s="76"/>
      <c r="BL1423" s="76"/>
      <c r="BM1423" s="76"/>
      <c r="BN1423" s="76"/>
      <c r="BO1423" s="76"/>
      <c r="BP1423" s="76"/>
      <c r="BQ1423" s="76"/>
      <c r="BR1423" s="76"/>
      <c r="BS1423" s="76"/>
      <c r="BT1423" s="76"/>
      <c r="BU1423" s="76"/>
      <c r="BV1423" s="76"/>
      <c r="BW1423" s="76"/>
      <c r="BX1423" s="76"/>
      <c r="BY1423" s="76"/>
      <c r="BZ1423" s="76"/>
      <c r="CA1423" s="76"/>
      <c r="CB1423" s="76"/>
      <c r="CC1423" s="76"/>
      <c r="CD1423" s="76"/>
      <c r="CE1423" s="76"/>
      <c r="CF1423" s="76"/>
      <c r="CG1423" s="76"/>
      <c r="CH1423" s="76"/>
      <c r="CI1423" s="76"/>
      <c r="CJ1423" s="76"/>
      <c r="CK1423" s="76"/>
      <c r="CL1423" s="76"/>
      <c r="CN1423" s="60"/>
      <c r="CO1423" s="239"/>
      <c r="CP1423" s="239"/>
      <c r="CQ1423" s="239"/>
      <c r="CR1423" s="239"/>
      <c r="CS1423" s="239"/>
      <c r="CT1423" s="239"/>
      <c r="CU1423" s="239"/>
      <c r="CV1423" s="239"/>
      <c r="CW1423" s="239"/>
      <c r="CX1423" s="239"/>
      <c r="CY1423" s="239"/>
      <c r="CZ1423" s="239"/>
      <c r="DA1423" s="239"/>
      <c r="DB1423" s="239"/>
      <c r="DC1423" s="239"/>
      <c r="DD1423" s="239"/>
      <c r="DE1423" s="239"/>
      <c r="DF1423" s="239"/>
      <c r="DG1423" s="239"/>
      <c r="DH1423" s="239"/>
      <c r="DI1423" s="239"/>
      <c r="DJ1423" s="239"/>
      <c r="DK1423" s="239"/>
      <c r="DL1423" s="239"/>
    </row>
    <row r="1424" spans="1:116" x14ac:dyDescent="0.35">
      <c r="A1424" s="12"/>
      <c r="B1424" s="339"/>
      <c r="C1424" s="339"/>
      <c r="D1424" s="337" t="s">
        <v>518</v>
      </c>
      <c r="E1424" s="337" t="str">
        <f t="shared" si="1933"/>
        <v>1424 SPLIT-SV-VR</v>
      </c>
      <c r="G1424" s="95" t="str">
        <f>G1418</f>
        <v>Primary volume driver</v>
      </c>
      <c r="H1424" s="12"/>
      <c r="I1424" s="60"/>
      <c r="J1424" s="60"/>
      <c r="K1424" s="12"/>
      <c r="L1424" s="12"/>
      <c r="M1424" s="12"/>
      <c r="N1424" s="12"/>
      <c r="O1424" s="12"/>
      <c r="P1424" s="12"/>
      <c r="R1424" s="13"/>
      <c r="S1424" s="76"/>
      <c r="T1424" s="76"/>
      <c r="U1424" s="76"/>
      <c r="V1424" s="76"/>
      <c r="W1424" s="76"/>
      <c r="X1424" s="76"/>
      <c r="Y1424" s="76"/>
      <c r="Z1424" s="76"/>
      <c r="AA1424" s="76"/>
      <c r="AB1424" s="76"/>
      <c r="AC1424" s="76"/>
      <c r="AD1424" s="76"/>
      <c r="AE1424" s="76"/>
      <c r="AF1424" s="76"/>
      <c r="AG1424" s="76"/>
      <c r="AH1424" s="76"/>
      <c r="AI1424" s="76"/>
      <c r="AJ1424" s="76"/>
      <c r="AK1424" s="76"/>
      <c r="AL1424" s="76"/>
      <c r="AM1424" s="76"/>
      <c r="AN1424" s="76"/>
      <c r="AO1424" s="76"/>
      <c r="AP1424" s="76"/>
      <c r="AQ1424" s="76"/>
      <c r="AR1424" s="76"/>
      <c r="AS1424" s="76"/>
      <c r="AT1424" s="76"/>
      <c r="AU1424" s="76"/>
      <c r="AV1424" s="76"/>
      <c r="AW1424" s="76"/>
      <c r="AX1424" s="76"/>
      <c r="AY1424" s="76"/>
      <c r="AZ1424" s="76"/>
      <c r="BA1424" s="76"/>
      <c r="BB1424" s="76"/>
      <c r="BC1424" s="76"/>
      <c r="BD1424" s="76"/>
      <c r="BE1424" s="76"/>
      <c r="BF1424" s="76"/>
      <c r="BG1424" s="76"/>
      <c r="BH1424" s="76"/>
      <c r="BI1424" s="76"/>
      <c r="BJ1424" s="76"/>
      <c r="BK1424" s="76"/>
      <c r="BL1424" s="76"/>
      <c r="BM1424" s="76"/>
      <c r="BN1424" s="76"/>
      <c r="BO1424" s="76"/>
      <c r="BP1424" s="76"/>
      <c r="BQ1424" s="76"/>
      <c r="BR1424" s="76"/>
      <c r="BS1424" s="76"/>
      <c r="BT1424" s="76"/>
      <c r="BU1424" s="76"/>
      <c r="BV1424" s="76"/>
      <c r="BW1424" s="76"/>
      <c r="BX1424" s="76"/>
      <c r="BY1424" s="76"/>
      <c r="BZ1424" s="76"/>
      <c r="CA1424" s="76"/>
      <c r="CB1424" s="76"/>
      <c r="CC1424" s="76"/>
      <c r="CD1424" s="76"/>
      <c r="CE1424" s="76"/>
      <c r="CF1424" s="76"/>
      <c r="CG1424" s="76"/>
      <c r="CH1424" s="76"/>
      <c r="CI1424" s="76"/>
      <c r="CJ1424" s="76"/>
      <c r="CK1424" s="76"/>
      <c r="CL1424" s="76"/>
      <c r="CN1424" s="60"/>
      <c r="CO1424" s="239"/>
      <c r="CP1424" s="239"/>
      <c r="CQ1424" s="239"/>
      <c r="CR1424" s="239"/>
      <c r="CS1424" s="239"/>
      <c r="CT1424" s="239"/>
      <c r="CU1424" s="239"/>
      <c r="CV1424" s="239"/>
      <c r="CW1424" s="239"/>
      <c r="CX1424" s="239"/>
      <c r="CY1424" s="239"/>
      <c r="CZ1424" s="239"/>
      <c r="DA1424" s="239"/>
      <c r="DB1424" s="239"/>
      <c r="DC1424" s="239"/>
      <c r="DD1424" s="239"/>
      <c r="DE1424" s="239"/>
      <c r="DF1424" s="239"/>
      <c r="DG1424" s="239"/>
      <c r="DH1424" s="239"/>
      <c r="DI1424" s="239"/>
      <c r="DJ1424" s="239"/>
      <c r="DK1424" s="239"/>
      <c r="DL1424" s="239"/>
    </row>
    <row r="1425" spans="1:116" x14ac:dyDescent="0.35">
      <c r="A1425" s="12"/>
      <c r="B1425" s="339"/>
      <c r="C1425" s="339"/>
      <c r="D1425" s="337" t="s">
        <v>518</v>
      </c>
      <c r="E1425" s="337" t="str">
        <f t="shared" si="1933"/>
        <v>1425 SPLIT-SV-VR</v>
      </c>
      <c r="G1425" s="95"/>
      <c r="H1425" s="12"/>
      <c r="I1425" s="60"/>
      <c r="J1425" s="60"/>
      <c r="K1425" s="21">
        <v>0.5</v>
      </c>
      <c r="L1425" s="21">
        <v>0.5</v>
      </c>
      <c r="M1425" s="21">
        <v>0.5</v>
      </c>
      <c r="N1425" s="21">
        <v>0.5</v>
      </c>
      <c r="O1425" s="21">
        <v>0.5</v>
      </c>
      <c r="P1425" s="21">
        <v>0.5</v>
      </c>
      <c r="R1425" s="67"/>
      <c r="S1425" s="150" cm="1">
        <f t="array" ref="S1425">INDEX($K:$P,ROW(),MATCH(S$3,$K$2:$P$2,0))</f>
        <v>0.5</v>
      </c>
      <c r="T1425" s="150" cm="1">
        <f t="array" ref="T1425">INDEX($K:$P,ROW(),MATCH(T$3,$K$2:$P$2,0))</f>
        <v>0.5</v>
      </c>
      <c r="U1425" s="150" cm="1">
        <f t="array" ref="U1425">INDEX($K:$P,ROW(),MATCH(U$3,$K$2:$P$2,0))</f>
        <v>0.5</v>
      </c>
      <c r="V1425" s="150" cm="1">
        <f t="array" ref="V1425">INDEX($K:$P,ROW(),MATCH(V$3,$K$2:$P$2,0))</f>
        <v>0.5</v>
      </c>
      <c r="W1425" s="150" cm="1">
        <f t="array" ref="W1425">INDEX($K:$P,ROW(),MATCH(W$3,$K$2:$P$2,0))</f>
        <v>0.5</v>
      </c>
      <c r="X1425" s="150" cm="1">
        <f t="array" ref="X1425">INDEX($K:$P,ROW(),MATCH(X$3,$K$2:$P$2,0))</f>
        <v>0.5</v>
      </c>
      <c r="Y1425" s="150" cm="1">
        <f t="array" ref="Y1425">INDEX($K:$P,ROW(),MATCH(Y$3,$K$2:$P$2,0))</f>
        <v>0.5</v>
      </c>
      <c r="Z1425" s="150" cm="1">
        <f t="array" ref="Z1425">INDEX($K:$P,ROW(),MATCH(Z$3,$K$2:$P$2,0))</f>
        <v>0.5</v>
      </c>
      <c r="AA1425" s="150" cm="1">
        <f t="array" ref="AA1425">INDEX($K:$P,ROW(),MATCH(AA$3,$K$2:$P$2,0))</f>
        <v>0.5</v>
      </c>
      <c r="AB1425" s="150" cm="1">
        <f t="array" ref="AB1425">INDEX($K:$P,ROW(),MATCH(AB$3,$K$2:$P$2,0))</f>
        <v>0.5</v>
      </c>
      <c r="AC1425" s="150" cm="1">
        <f t="array" ref="AC1425">INDEX($K:$P,ROW(),MATCH(AC$3,$K$2:$P$2,0))</f>
        <v>0.5</v>
      </c>
      <c r="AD1425" s="150" cm="1">
        <f t="array" ref="AD1425">INDEX($K:$P,ROW(),MATCH(AD$3,$K$2:$P$2,0))</f>
        <v>0.5</v>
      </c>
      <c r="AE1425" s="150" cm="1">
        <f t="array" ref="AE1425">INDEX($K:$P,ROW(),MATCH(AE$3,$K$2:$P$2,0))</f>
        <v>0.5</v>
      </c>
      <c r="AF1425" s="150" cm="1">
        <f t="array" ref="AF1425">INDEX($K:$P,ROW(),MATCH(AF$3,$K$2:$P$2,0))</f>
        <v>0.5</v>
      </c>
      <c r="AG1425" s="150" cm="1">
        <f t="array" ref="AG1425">INDEX($K:$P,ROW(),MATCH(AG$3,$K$2:$P$2,0))</f>
        <v>0.5</v>
      </c>
      <c r="AH1425" s="150" cm="1">
        <f t="array" ref="AH1425">INDEX($K:$P,ROW(),MATCH(AH$3,$K$2:$P$2,0))</f>
        <v>0.5</v>
      </c>
      <c r="AI1425" s="150" cm="1">
        <f t="array" ref="AI1425">INDEX($K:$P,ROW(),MATCH(AI$3,$K$2:$P$2,0))</f>
        <v>0.5</v>
      </c>
      <c r="AJ1425" s="150" cm="1">
        <f t="array" ref="AJ1425">INDEX($K:$P,ROW(),MATCH(AJ$3,$K$2:$P$2,0))</f>
        <v>0.5</v>
      </c>
      <c r="AK1425" s="150" cm="1">
        <f t="array" ref="AK1425">INDEX($K:$P,ROW(),MATCH(AK$3,$K$2:$P$2,0))</f>
        <v>0.5</v>
      </c>
      <c r="AL1425" s="150" cm="1">
        <f t="array" ref="AL1425">INDEX($K:$P,ROW(),MATCH(AL$3,$K$2:$P$2,0))</f>
        <v>0.5</v>
      </c>
      <c r="AM1425" s="150" cm="1">
        <f t="array" ref="AM1425">INDEX($K:$P,ROW(),MATCH(AM$3,$K$2:$P$2,0))</f>
        <v>0.5</v>
      </c>
      <c r="AN1425" s="150" cm="1">
        <f t="array" ref="AN1425">INDEX($K:$P,ROW(),MATCH(AN$3,$K$2:$P$2,0))</f>
        <v>0.5</v>
      </c>
      <c r="AO1425" s="150" cm="1">
        <f t="array" ref="AO1425">INDEX($K:$P,ROW(),MATCH(AO$3,$K$2:$P$2,0))</f>
        <v>0.5</v>
      </c>
      <c r="AP1425" s="150" cm="1">
        <f t="array" ref="AP1425">INDEX($K:$P,ROW(),MATCH(AP$3,$K$2:$P$2,0))</f>
        <v>0.5</v>
      </c>
      <c r="AQ1425" s="150" cm="1">
        <f t="array" ref="AQ1425">INDEX($K:$P,ROW(),MATCH(AQ$3,$K$2:$P$2,0))</f>
        <v>0.5</v>
      </c>
      <c r="AR1425" s="150" cm="1">
        <f t="array" ref="AR1425">INDEX($K:$P,ROW(),MATCH(AR$3,$K$2:$P$2,0))</f>
        <v>0.5</v>
      </c>
      <c r="AS1425" s="150" cm="1">
        <f t="array" ref="AS1425">INDEX($K:$P,ROW(),MATCH(AS$3,$K$2:$P$2,0))</f>
        <v>0.5</v>
      </c>
      <c r="AT1425" s="150" cm="1">
        <f t="array" ref="AT1425">INDEX($K:$P,ROW(),MATCH(AT$3,$K$2:$P$2,0))</f>
        <v>0.5</v>
      </c>
      <c r="AU1425" s="150" cm="1">
        <f t="array" ref="AU1425">INDEX($K:$P,ROW(),MATCH(AU$3,$K$2:$P$2,0))</f>
        <v>0.5</v>
      </c>
      <c r="AV1425" s="150" cm="1">
        <f t="array" ref="AV1425">INDEX($K:$P,ROW(),MATCH(AV$3,$K$2:$P$2,0))</f>
        <v>0.5</v>
      </c>
      <c r="AW1425" s="150" cm="1">
        <f t="array" ref="AW1425">INDEX($K:$P,ROW(),MATCH(AW$3,$K$2:$P$2,0))</f>
        <v>0.5</v>
      </c>
      <c r="AX1425" s="150" cm="1">
        <f t="array" ref="AX1425">INDEX($K:$P,ROW(),MATCH(AX$3,$K$2:$P$2,0))</f>
        <v>0.5</v>
      </c>
      <c r="AY1425" s="150" cm="1">
        <f t="array" ref="AY1425">INDEX($K:$P,ROW(),MATCH(AY$3,$K$2:$P$2,0))</f>
        <v>0.5</v>
      </c>
      <c r="AZ1425" s="150" cm="1">
        <f t="array" ref="AZ1425">INDEX($K:$P,ROW(),MATCH(AZ$3,$K$2:$P$2,0))</f>
        <v>0.5</v>
      </c>
      <c r="BA1425" s="150" cm="1">
        <f t="array" ref="BA1425">INDEX($K:$P,ROW(),MATCH(BA$3,$K$2:$P$2,0))</f>
        <v>0.5</v>
      </c>
      <c r="BB1425" s="150" cm="1">
        <f t="array" ref="BB1425">INDEX($K:$P,ROW(),MATCH(BB$3,$K$2:$P$2,0))</f>
        <v>0.5</v>
      </c>
      <c r="BC1425" s="150" cm="1">
        <f t="array" ref="BC1425">INDEX($K:$P,ROW(),MATCH(BC$3,$K$2:$P$2,0))</f>
        <v>0.5</v>
      </c>
      <c r="BD1425" s="150" cm="1">
        <f t="array" ref="BD1425">INDEX($K:$P,ROW(),MATCH(BD$3,$K$2:$P$2,0))</f>
        <v>0.5</v>
      </c>
      <c r="BE1425" s="150" cm="1">
        <f t="array" ref="BE1425">INDEX($K:$P,ROW(),MATCH(BE$3,$K$2:$P$2,0))</f>
        <v>0.5</v>
      </c>
      <c r="BF1425" s="150" cm="1">
        <f t="array" ref="BF1425">INDEX($K:$P,ROW(),MATCH(BF$3,$K$2:$P$2,0))</f>
        <v>0.5</v>
      </c>
      <c r="BG1425" s="150" cm="1">
        <f t="array" ref="BG1425">INDEX($K:$P,ROW(),MATCH(BG$3,$K$2:$P$2,0))</f>
        <v>0.5</v>
      </c>
      <c r="BH1425" s="150" cm="1">
        <f t="array" ref="BH1425">INDEX($K:$P,ROW(),MATCH(BH$3,$K$2:$P$2,0))</f>
        <v>0.5</v>
      </c>
      <c r="BI1425" s="150" cm="1">
        <f t="array" ref="BI1425">INDEX($K:$P,ROW(),MATCH(BI$3,$K$2:$P$2,0))</f>
        <v>0.5</v>
      </c>
      <c r="BJ1425" s="150" cm="1">
        <f t="array" ref="BJ1425">INDEX($K:$P,ROW(),MATCH(BJ$3,$K$2:$P$2,0))</f>
        <v>0.5</v>
      </c>
      <c r="BK1425" s="150" cm="1">
        <f t="array" ref="BK1425">INDEX($K:$P,ROW(),MATCH(BK$3,$K$2:$P$2,0))</f>
        <v>0.5</v>
      </c>
      <c r="BL1425" s="150" cm="1">
        <f t="array" ref="BL1425">INDEX($K:$P,ROW(),MATCH(BL$3,$K$2:$P$2,0))</f>
        <v>0.5</v>
      </c>
      <c r="BM1425" s="150" cm="1">
        <f t="array" ref="BM1425">INDEX($K:$P,ROW(),MATCH(BM$3,$K$2:$P$2,0))</f>
        <v>0.5</v>
      </c>
      <c r="BN1425" s="150" cm="1">
        <f t="array" ref="BN1425">INDEX($K:$P,ROW(),MATCH(BN$3,$K$2:$P$2,0))</f>
        <v>0.5</v>
      </c>
      <c r="BO1425" s="150" cm="1">
        <f t="array" ref="BO1425">INDEX($K:$P,ROW(),MATCH(BO$3,$K$2:$P$2,0))</f>
        <v>0.5</v>
      </c>
      <c r="BP1425" s="150" cm="1">
        <f t="array" ref="BP1425">INDEX($K:$P,ROW(),MATCH(BP$3,$K$2:$P$2,0))</f>
        <v>0.5</v>
      </c>
      <c r="BQ1425" s="150" cm="1">
        <f t="array" ref="BQ1425">INDEX($K:$P,ROW(),MATCH(BQ$3,$K$2:$P$2,0))</f>
        <v>0.5</v>
      </c>
      <c r="BR1425" s="150" cm="1">
        <f t="array" ref="BR1425">INDEX($K:$P,ROW(),MATCH(BR$3,$K$2:$P$2,0))</f>
        <v>0.5</v>
      </c>
      <c r="BS1425" s="150" cm="1">
        <f t="array" ref="BS1425">INDEX($K:$P,ROW(),MATCH(BS$3,$K$2:$P$2,0))</f>
        <v>0.5</v>
      </c>
      <c r="BT1425" s="150" cm="1">
        <f t="array" ref="BT1425">INDEX($K:$P,ROW(),MATCH(BT$3,$K$2:$P$2,0))</f>
        <v>0.5</v>
      </c>
      <c r="BU1425" s="150" cm="1">
        <f t="array" ref="BU1425">INDEX($K:$P,ROW(),MATCH(BU$3,$K$2:$P$2,0))</f>
        <v>0.5</v>
      </c>
      <c r="BV1425" s="150" cm="1">
        <f t="array" ref="BV1425">INDEX($K:$P,ROW(),MATCH(BV$3,$K$2:$P$2,0))</f>
        <v>0.5</v>
      </c>
      <c r="BW1425" s="150" cm="1">
        <f t="array" ref="BW1425">INDEX($K:$P,ROW(),MATCH(BW$3,$K$2:$P$2,0))</f>
        <v>0.5</v>
      </c>
      <c r="BX1425" s="150" cm="1">
        <f t="array" ref="BX1425">INDEX($K:$P,ROW(),MATCH(BX$3,$K$2:$P$2,0))</f>
        <v>0.5</v>
      </c>
      <c r="BY1425" s="150" cm="1">
        <f t="array" ref="BY1425">INDEX($K:$P,ROW(),MATCH(BY$3,$K$2:$P$2,0))</f>
        <v>0.5</v>
      </c>
      <c r="BZ1425" s="150" cm="1">
        <f t="array" ref="BZ1425">INDEX($K:$P,ROW(),MATCH(BZ$3,$K$2:$P$2,0))</f>
        <v>0.5</v>
      </c>
      <c r="CA1425" s="150" cm="1">
        <f t="array" ref="CA1425">INDEX($K:$P,ROW(),MATCH(CA$3,$K$2:$P$2,0))</f>
        <v>0.5</v>
      </c>
      <c r="CB1425" s="150" cm="1">
        <f t="array" ref="CB1425">INDEX($K:$P,ROW(),MATCH(CB$3,$K$2:$P$2,0))</f>
        <v>0.5</v>
      </c>
      <c r="CC1425" s="150" cm="1">
        <f t="array" ref="CC1425">INDEX($K:$P,ROW(),MATCH(CC$3,$K$2:$P$2,0))</f>
        <v>0.5</v>
      </c>
      <c r="CD1425" s="150" cm="1">
        <f t="array" ref="CD1425">INDEX($K:$P,ROW(),MATCH(CD$3,$K$2:$P$2,0))</f>
        <v>0.5</v>
      </c>
      <c r="CE1425" s="150" cm="1">
        <f t="array" ref="CE1425">INDEX($K:$P,ROW(),MATCH(CE$3,$K$2:$P$2,0))</f>
        <v>0.5</v>
      </c>
      <c r="CF1425" s="150" cm="1">
        <f t="array" ref="CF1425">INDEX($K:$P,ROW(),MATCH(CF$3,$K$2:$P$2,0))</f>
        <v>0.5</v>
      </c>
      <c r="CG1425" s="150" cm="1">
        <f t="array" ref="CG1425">INDEX($K:$P,ROW(),MATCH(CG$3,$K$2:$P$2,0))</f>
        <v>0.5</v>
      </c>
      <c r="CH1425" s="150" cm="1">
        <f t="array" ref="CH1425">INDEX($K:$P,ROW(),MATCH(CH$3,$K$2:$P$2,0))</f>
        <v>0.5</v>
      </c>
      <c r="CI1425" s="150" cm="1">
        <f t="array" ref="CI1425">INDEX($K:$P,ROW(),MATCH(CI$3,$K$2:$P$2,0))</f>
        <v>0.5</v>
      </c>
      <c r="CJ1425" s="150" cm="1">
        <f t="array" ref="CJ1425">INDEX($K:$P,ROW(),MATCH(CJ$3,$K$2:$P$2,0))</f>
        <v>0.5</v>
      </c>
      <c r="CK1425" s="150" cm="1">
        <f t="array" ref="CK1425">INDEX($K:$P,ROW(),MATCH(CK$3,$K$2:$P$2,0))</f>
        <v>0.5</v>
      </c>
      <c r="CL1425" s="150" cm="1">
        <f t="array" ref="CL1425">INDEX($K:$P,ROW(),MATCH(CL$3,$K$2:$P$2,0))</f>
        <v>0.5</v>
      </c>
      <c r="CN1425" s="150"/>
      <c r="CO1425" s="150" t="e" cm="1">
        <f t="array" ref="CO1425">INDEX($K:$P,ROW(),MATCH(CO$3,$K$2:$P$2,0))</f>
        <v>#N/A</v>
      </c>
      <c r="CP1425" s="150" t="e" cm="1">
        <f t="array" ref="CP1425">INDEX($K:$P,ROW(),MATCH(CP$3,$K$2:$P$2,0))</f>
        <v>#N/A</v>
      </c>
      <c r="CQ1425" s="150" t="e" cm="1">
        <f t="array" ref="CQ1425">INDEX($K:$P,ROW(),MATCH(CQ$3,$K$2:$P$2,0))</f>
        <v>#N/A</v>
      </c>
      <c r="CR1425" s="150" t="e" cm="1">
        <f t="array" ref="CR1425">INDEX($K:$P,ROW(),MATCH(CR$3,$K$2:$P$2,0))</f>
        <v>#N/A</v>
      </c>
      <c r="CS1425" s="150" t="e" cm="1">
        <f t="array" ref="CS1425">INDEX($K:$P,ROW(),MATCH(CS$3,$K$2:$P$2,0))</f>
        <v>#N/A</v>
      </c>
      <c r="CT1425" s="150" t="e" cm="1">
        <f t="array" ref="CT1425">INDEX($K:$P,ROW(),MATCH(CT$3,$K$2:$P$2,0))</f>
        <v>#N/A</v>
      </c>
      <c r="CU1425" s="150" t="e" cm="1">
        <f t="array" ref="CU1425">INDEX($K:$P,ROW(),MATCH(CU$3,$K$2:$P$2,0))</f>
        <v>#N/A</v>
      </c>
      <c r="CV1425" s="150" t="e" cm="1">
        <f t="array" ref="CV1425">INDEX($K:$P,ROW(),MATCH(CV$3,$K$2:$P$2,0))</f>
        <v>#N/A</v>
      </c>
      <c r="CW1425" s="150" t="e" cm="1">
        <f t="array" ref="CW1425">INDEX($K:$P,ROW(),MATCH(CW$3,$K$2:$P$2,0))</f>
        <v>#N/A</v>
      </c>
      <c r="CX1425" s="150" t="e" cm="1">
        <f t="array" ref="CX1425">INDEX($K:$P,ROW(),MATCH(CX$3,$K$2:$P$2,0))</f>
        <v>#N/A</v>
      </c>
      <c r="CY1425" s="150" t="e" cm="1">
        <f t="array" ref="CY1425">INDEX($K:$P,ROW(),MATCH(CY$3,$K$2:$P$2,0))</f>
        <v>#N/A</v>
      </c>
      <c r="CZ1425" s="150" t="e" cm="1">
        <f t="array" ref="CZ1425">INDEX($K:$P,ROW(),MATCH(CZ$3,$K$2:$P$2,0))</f>
        <v>#N/A</v>
      </c>
      <c r="DA1425" s="150" t="e" cm="1">
        <f t="array" ref="DA1425">INDEX($K:$P,ROW(),MATCH(DA$3,$K$2:$P$2,0))</f>
        <v>#N/A</v>
      </c>
      <c r="DB1425" s="150" t="e" cm="1">
        <f t="array" ref="DB1425">INDEX($K:$P,ROW(),MATCH(DB$3,$K$2:$P$2,0))</f>
        <v>#N/A</v>
      </c>
      <c r="DC1425" s="150" t="e" cm="1">
        <f t="array" ref="DC1425">INDEX($K:$P,ROW(),MATCH(DC$3,$K$2:$P$2,0))</f>
        <v>#N/A</v>
      </c>
      <c r="DD1425" s="150" t="e" cm="1">
        <f t="array" ref="DD1425">INDEX($K:$P,ROW(),MATCH(DD$3,$K$2:$P$2,0))</f>
        <v>#N/A</v>
      </c>
      <c r="DE1425" s="150" t="e" cm="1">
        <f t="array" ref="DE1425">INDEX($K:$P,ROW(),MATCH(DE$3,$K$2:$P$2,0))</f>
        <v>#N/A</v>
      </c>
      <c r="DF1425" s="150" t="e" cm="1">
        <f t="array" ref="DF1425">INDEX($K:$P,ROW(),MATCH(DF$3,$K$2:$P$2,0))</f>
        <v>#N/A</v>
      </c>
      <c r="DG1425" s="150" t="e" cm="1">
        <f t="array" ref="DG1425">INDEX($K:$P,ROW(),MATCH(DG$3,$K$2:$P$2,0))</f>
        <v>#N/A</v>
      </c>
      <c r="DH1425" s="150" t="e" cm="1">
        <f t="array" ref="DH1425">INDEX($K:$P,ROW(),MATCH(DH$3,$K$2:$P$2,0))</f>
        <v>#N/A</v>
      </c>
      <c r="DI1425" s="150" t="e" cm="1">
        <f t="array" ref="DI1425">INDEX($K:$P,ROW(),MATCH(DI$3,$K$2:$P$2,0))</f>
        <v>#N/A</v>
      </c>
      <c r="DJ1425" s="150" t="e" cm="1">
        <f t="array" ref="DJ1425">INDEX($K:$P,ROW(),MATCH(DJ$3,$K$2:$P$2,0))</f>
        <v>#N/A</v>
      </c>
      <c r="DK1425" s="150" t="e" cm="1">
        <f t="array" ref="DK1425">INDEX($K:$P,ROW(),MATCH(DK$3,$K$2:$P$2,0))</f>
        <v>#N/A</v>
      </c>
      <c r="DL1425" s="150" t="e" cm="1">
        <f t="array" ref="DL1425">INDEX($K:$P,ROW(),MATCH(DL$3,$K$2:$P$2,0))</f>
        <v>#N/A</v>
      </c>
    </row>
    <row r="1426" spans="1:116" x14ac:dyDescent="0.35">
      <c r="A1426" s="12"/>
      <c r="B1426" s="339"/>
      <c r="C1426" s="339"/>
      <c r="D1426" s="337" t="s">
        <v>518</v>
      </c>
      <c r="E1426" s="337" t="str">
        <f t="shared" si="1933"/>
        <v>1426 SPLIT-SV-VR</v>
      </c>
      <c r="G1426" s="95" t="str">
        <f>"% of "&amp;G1424&amp;" by product:"</f>
        <v>% of Primary volume driver by product:</v>
      </c>
      <c r="H1426" s="12"/>
      <c r="I1426" s="60"/>
      <c r="J1426" s="60"/>
      <c r="K1426" s="21">
        <f>1-K1425</f>
        <v>0.5</v>
      </c>
      <c r="L1426" s="21">
        <f t="shared" ref="L1426:P1426" si="1934">1-L1425</f>
        <v>0.5</v>
      </c>
      <c r="M1426" s="21">
        <f t="shared" si="1934"/>
        <v>0.5</v>
      </c>
      <c r="N1426" s="21">
        <f t="shared" si="1934"/>
        <v>0.5</v>
      </c>
      <c r="O1426" s="21">
        <f t="shared" si="1934"/>
        <v>0.5</v>
      </c>
      <c r="P1426" s="21">
        <f t="shared" si="1934"/>
        <v>0.5</v>
      </c>
      <c r="R1426" s="67"/>
      <c r="S1426" s="150" cm="1">
        <f t="array" ref="S1426">INDEX($K:$P,ROW(),MATCH(S$3,$K$2:$P$2,0))</f>
        <v>0.5</v>
      </c>
      <c r="T1426" s="150" cm="1">
        <f t="array" ref="T1426">INDEX($K:$P,ROW(),MATCH(T$3,$K$2:$P$2,0))</f>
        <v>0.5</v>
      </c>
      <c r="U1426" s="150" cm="1">
        <f t="array" ref="U1426">INDEX($K:$P,ROW(),MATCH(U$3,$K$2:$P$2,0))</f>
        <v>0.5</v>
      </c>
      <c r="V1426" s="150" cm="1">
        <f t="array" ref="V1426">INDEX($K:$P,ROW(),MATCH(V$3,$K$2:$P$2,0))</f>
        <v>0.5</v>
      </c>
      <c r="W1426" s="150" cm="1">
        <f t="array" ref="W1426">INDEX($K:$P,ROW(),MATCH(W$3,$K$2:$P$2,0))</f>
        <v>0.5</v>
      </c>
      <c r="X1426" s="150" cm="1">
        <f t="array" ref="X1426">INDEX($K:$P,ROW(),MATCH(X$3,$K$2:$P$2,0))</f>
        <v>0.5</v>
      </c>
      <c r="Y1426" s="150" cm="1">
        <f t="array" ref="Y1426">INDEX($K:$P,ROW(),MATCH(Y$3,$K$2:$P$2,0))</f>
        <v>0.5</v>
      </c>
      <c r="Z1426" s="150" cm="1">
        <f t="array" ref="Z1426">INDEX($K:$P,ROW(),MATCH(Z$3,$K$2:$P$2,0))</f>
        <v>0.5</v>
      </c>
      <c r="AA1426" s="150" cm="1">
        <f t="array" ref="AA1426">INDEX($K:$P,ROW(),MATCH(AA$3,$K$2:$P$2,0))</f>
        <v>0.5</v>
      </c>
      <c r="AB1426" s="150" cm="1">
        <f t="array" ref="AB1426">INDEX($K:$P,ROW(),MATCH(AB$3,$K$2:$P$2,0))</f>
        <v>0.5</v>
      </c>
      <c r="AC1426" s="150" cm="1">
        <f t="array" ref="AC1426">INDEX($K:$P,ROW(),MATCH(AC$3,$K$2:$P$2,0))</f>
        <v>0.5</v>
      </c>
      <c r="AD1426" s="150" cm="1">
        <f t="array" ref="AD1426">INDEX($K:$P,ROW(),MATCH(AD$3,$K$2:$P$2,0))</f>
        <v>0.5</v>
      </c>
      <c r="AE1426" s="150" cm="1">
        <f t="array" ref="AE1426">INDEX($K:$P,ROW(),MATCH(AE$3,$K$2:$P$2,0))</f>
        <v>0.5</v>
      </c>
      <c r="AF1426" s="150" cm="1">
        <f t="array" ref="AF1426">INDEX($K:$P,ROW(),MATCH(AF$3,$K$2:$P$2,0))</f>
        <v>0.5</v>
      </c>
      <c r="AG1426" s="150" cm="1">
        <f t="array" ref="AG1426">INDEX($K:$P,ROW(),MATCH(AG$3,$K$2:$P$2,0))</f>
        <v>0.5</v>
      </c>
      <c r="AH1426" s="150" cm="1">
        <f t="array" ref="AH1426">INDEX($K:$P,ROW(),MATCH(AH$3,$K$2:$P$2,0))</f>
        <v>0.5</v>
      </c>
      <c r="AI1426" s="150" cm="1">
        <f t="array" ref="AI1426">INDEX($K:$P,ROW(),MATCH(AI$3,$K$2:$P$2,0))</f>
        <v>0.5</v>
      </c>
      <c r="AJ1426" s="150" cm="1">
        <f t="array" ref="AJ1426">INDEX($K:$P,ROW(),MATCH(AJ$3,$K$2:$P$2,0))</f>
        <v>0.5</v>
      </c>
      <c r="AK1426" s="150" cm="1">
        <f t="array" ref="AK1426">INDEX($K:$P,ROW(),MATCH(AK$3,$K$2:$P$2,0))</f>
        <v>0.5</v>
      </c>
      <c r="AL1426" s="150" cm="1">
        <f t="array" ref="AL1426">INDEX($K:$P,ROW(),MATCH(AL$3,$K$2:$P$2,0))</f>
        <v>0.5</v>
      </c>
      <c r="AM1426" s="150" cm="1">
        <f t="array" ref="AM1426">INDEX($K:$P,ROW(),MATCH(AM$3,$K$2:$P$2,0))</f>
        <v>0.5</v>
      </c>
      <c r="AN1426" s="150" cm="1">
        <f t="array" ref="AN1426">INDEX($K:$P,ROW(),MATCH(AN$3,$K$2:$P$2,0))</f>
        <v>0.5</v>
      </c>
      <c r="AO1426" s="150" cm="1">
        <f t="array" ref="AO1426">INDEX($K:$P,ROW(),MATCH(AO$3,$K$2:$P$2,0))</f>
        <v>0.5</v>
      </c>
      <c r="AP1426" s="150" cm="1">
        <f t="array" ref="AP1426">INDEX($K:$P,ROW(),MATCH(AP$3,$K$2:$P$2,0))</f>
        <v>0.5</v>
      </c>
      <c r="AQ1426" s="150" cm="1">
        <f t="array" ref="AQ1426">INDEX($K:$P,ROW(),MATCH(AQ$3,$K$2:$P$2,0))</f>
        <v>0.5</v>
      </c>
      <c r="AR1426" s="150" cm="1">
        <f t="array" ref="AR1426">INDEX($K:$P,ROW(),MATCH(AR$3,$K$2:$P$2,0))</f>
        <v>0.5</v>
      </c>
      <c r="AS1426" s="150" cm="1">
        <f t="array" ref="AS1426">INDEX($K:$P,ROW(),MATCH(AS$3,$K$2:$P$2,0))</f>
        <v>0.5</v>
      </c>
      <c r="AT1426" s="150" cm="1">
        <f t="array" ref="AT1426">INDEX($K:$P,ROW(),MATCH(AT$3,$K$2:$P$2,0))</f>
        <v>0.5</v>
      </c>
      <c r="AU1426" s="150" cm="1">
        <f t="array" ref="AU1426">INDEX($K:$P,ROW(),MATCH(AU$3,$K$2:$P$2,0))</f>
        <v>0.5</v>
      </c>
      <c r="AV1426" s="150" cm="1">
        <f t="array" ref="AV1426">INDEX($K:$P,ROW(),MATCH(AV$3,$K$2:$P$2,0))</f>
        <v>0.5</v>
      </c>
      <c r="AW1426" s="150" cm="1">
        <f t="array" ref="AW1426">INDEX($K:$P,ROW(),MATCH(AW$3,$K$2:$P$2,0))</f>
        <v>0.5</v>
      </c>
      <c r="AX1426" s="150" cm="1">
        <f t="array" ref="AX1426">INDEX($K:$P,ROW(),MATCH(AX$3,$K$2:$P$2,0))</f>
        <v>0.5</v>
      </c>
      <c r="AY1426" s="150" cm="1">
        <f t="array" ref="AY1426">INDEX($K:$P,ROW(),MATCH(AY$3,$K$2:$P$2,0))</f>
        <v>0.5</v>
      </c>
      <c r="AZ1426" s="150" cm="1">
        <f t="array" ref="AZ1426">INDEX($K:$P,ROW(),MATCH(AZ$3,$K$2:$P$2,0))</f>
        <v>0.5</v>
      </c>
      <c r="BA1426" s="150" cm="1">
        <f t="array" ref="BA1426">INDEX($K:$P,ROW(),MATCH(BA$3,$K$2:$P$2,0))</f>
        <v>0.5</v>
      </c>
      <c r="BB1426" s="150" cm="1">
        <f t="array" ref="BB1426">INDEX($K:$P,ROW(),MATCH(BB$3,$K$2:$P$2,0))</f>
        <v>0.5</v>
      </c>
      <c r="BC1426" s="150" cm="1">
        <f t="array" ref="BC1426">INDEX($K:$P,ROW(),MATCH(BC$3,$K$2:$P$2,0))</f>
        <v>0.5</v>
      </c>
      <c r="BD1426" s="150" cm="1">
        <f t="array" ref="BD1426">INDEX($K:$P,ROW(),MATCH(BD$3,$K$2:$P$2,0))</f>
        <v>0.5</v>
      </c>
      <c r="BE1426" s="150" cm="1">
        <f t="array" ref="BE1426">INDEX($K:$P,ROW(),MATCH(BE$3,$K$2:$P$2,0))</f>
        <v>0.5</v>
      </c>
      <c r="BF1426" s="150" cm="1">
        <f t="array" ref="BF1426">INDEX($K:$P,ROW(),MATCH(BF$3,$K$2:$P$2,0))</f>
        <v>0.5</v>
      </c>
      <c r="BG1426" s="150" cm="1">
        <f t="array" ref="BG1426">INDEX($K:$P,ROW(),MATCH(BG$3,$K$2:$P$2,0))</f>
        <v>0.5</v>
      </c>
      <c r="BH1426" s="150" cm="1">
        <f t="array" ref="BH1426">INDEX($K:$P,ROW(),MATCH(BH$3,$K$2:$P$2,0))</f>
        <v>0.5</v>
      </c>
      <c r="BI1426" s="150" cm="1">
        <f t="array" ref="BI1426">INDEX($K:$P,ROW(),MATCH(BI$3,$K$2:$P$2,0))</f>
        <v>0.5</v>
      </c>
      <c r="BJ1426" s="150" cm="1">
        <f t="array" ref="BJ1426">INDEX($K:$P,ROW(),MATCH(BJ$3,$K$2:$P$2,0))</f>
        <v>0.5</v>
      </c>
      <c r="BK1426" s="150" cm="1">
        <f t="array" ref="BK1426">INDEX($K:$P,ROW(),MATCH(BK$3,$K$2:$P$2,0))</f>
        <v>0.5</v>
      </c>
      <c r="BL1426" s="150" cm="1">
        <f t="array" ref="BL1426">INDEX($K:$P,ROW(),MATCH(BL$3,$K$2:$P$2,0))</f>
        <v>0.5</v>
      </c>
      <c r="BM1426" s="150" cm="1">
        <f t="array" ref="BM1426">INDEX($K:$P,ROW(),MATCH(BM$3,$K$2:$P$2,0))</f>
        <v>0.5</v>
      </c>
      <c r="BN1426" s="150" cm="1">
        <f t="array" ref="BN1426">INDEX($K:$P,ROW(),MATCH(BN$3,$K$2:$P$2,0))</f>
        <v>0.5</v>
      </c>
      <c r="BO1426" s="150" cm="1">
        <f t="array" ref="BO1426">INDEX($K:$P,ROW(),MATCH(BO$3,$K$2:$P$2,0))</f>
        <v>0.5</v>
      </c>
      <c r="BP1426" s="150" cm="1">
        <f t="array" ref="BP1426">INDEX($K:$P,ROW(),MATCH(BP$3,$K$2:$P$2,0))</f>
        <v>0.5</v>
      </c>
      <c r="BQ1426" s="150" cm="1">
        <f t="array" ref="BQ1426">INDEX($K:$P,ROW(),MATCH(BQ$3,$K$2:$P$2,0))</f>
        <v>0.5</v>
      </c>
      <c r="BR1426" s="150" cm="1">
        <f t="array" ref="BR1426">INDEX($K:$P,ROW(),MATCH(BR$3,$K$2:$P$2,0))</f>
        <v>0.5</v>
      </c>
      <c r="BS1426" s="150" cm="1">
        <f t="array" ref="BS1426">INDEX($K:$P,ROW(),MATCH(BS$3,$K$2:$P$2,0))</f>
        <v>0.5</v>
      </c>
      <c r="BT1426" s="150" cm="1">
        <f t="array" ref="BT1426">INDEX($K:$P,ROW(),MATCH(BT$3,$K$2:$P$2,0))</f>
        <v>0.5</v>
      </c>
      <c r="BU1426" s="150" cm="1">
        <f t="array" ref="BU1426">INDEX($K:$P,ROW(),MATCH(BU$3,$K$2:$P$2,0))</f>
        <v>0.5</v>
      </c>
      <c r="BV1426" s="150" cm="1">
        <f t="array" ref="BV1426">INDEX($K:$P,ROW(),MATCH(BV$3,$K$2:$P$2,0))</f>
        <v>0.5</v>
      </c>
      <c r="BW1426" s="150" cm="1">
        <f t="array" ref="BW1426">INDEX($K:$P,ROW(),MATCH(BW$3,$K$2:$P$2,0))</f>
        <v>0.5</v>
      </c>
      <c r="BX1426" s="150" cm="1">
        <f t="array" ref="BX1426">INDEX($K:$P,ROW(),MATCH(BX$3,$K$2:$P$2,0))</f>
        <v>0.5</v>
      </c>
      <c r="BY1426" s="150" cm="1">
        <f t="array" ref="BY1426">INDEX($K:$P,ROW(),MATCH(BY$3,$K$2:$P$2,0))</f>
        <v>0.5</v>
      </c>
      <c r="BZ1426" s="150" cm="1">
        <f t="array" ref="BZ1426">INDEX($K:$P,ROW(),MATCH(BZ$3,$K$2:$P$2,0))</f>
        <v>0.5</v>
      </c>
      <c r="CA1426" s="150" cm="1">
        <f t="array" ref="CA1426">INDEX($K:$P,ROW(),MATCH(CA$3,$K$2:$P$2,0))</f>
        <v>0.5</v>
      </c>
      <c r="CB1426" s="150" cm="1">
        <f t="array" ref="CB1426">INDEX($K:$P,ROW(),MATCH(CB$3,$K$2:$P$2,0))</f>
        <v>0.5</v>
      </c>
      <c r="CC1426" s="150" cm="1">
        <f t="array" ref="CC1426">INDEX($K:$P,ROW(),MATCH(CC$3,$K$2:$P$2,0))</f>
        <v>0.5</v>
      </c>
      <c r="CD1426" s="150" cm="1">
        <f t="array" ref="CD1426">INDEX($K:$P,ROW(),MATCH(CD$3,$K$2:$P$2,0))</f>
        <v>0.5</v>
      </c>
      <c r="CE1426" s="150" cm="1">
        <f t="array" ref="CE1426">INDEX($K:$P,ROW(),MATCH(CE$3,$K$2:$P$2,0))</f>
        <v>0.5</v>
      </c>
      <c r="CF1426" s="150" cm="1">
        <f t="array" ref="CF1426">INDEX($K:$P,ROW(),MATCH(CF$3,$K$2:$P$2,0))</f>
        <v>0.5</v>
      </c>
      <c r="CG1426" s="150" cm="1">
        <f t="array" ref="CG1426">INDEX($K:$P,ROW(),MATCH(CG$3,$K$2:$P$2,0))</f>
        <v>0.5</v>
      </c>
      <c r="CH1426" s="150" cm="1">
        <f t="array" ref="CH1426">INDEX($K:$P,ROW(),MATCH(CH$3,$K$2:$P$2,0))</f>
        <v>0.5</v>
      </c>
      <c r="CI1426" s="150" cm="1">
        <f t="array" ref="CI1426">INDEX($K:$P,ROW(),MATCH(CI$3,$K$2:$P$2,0))</f>
        <v>0.5</v>
      </c>
      <c r="CJ1426" s="150" cm="1">
        <f t="array" ref="CJ1426">INDEX($K:$P,ROW(),MATCH(CJ$3,$K$2:$P$2,0))</f>
        <v>0.5</v>
      </c>
      <c r="CK1426" s="150" cm="1">
        <f t="array" ref="CK1426">INDEX($K:$P,ROW(),MATCH(CK$3,$K$2:$P$2,0))</f>
        <v>0.5</v>
      </c>
      <c r="CL1426" s="150" cm="1">
        <f t="array" ref="CL1426">INDEX($K:$P,ROW(),MATCH(CL$3,$K$2:$P$2,0))</f>
        <v>0.5</v>
      </c>
      <c r="CN1426" s="150"/>
      <c r="CO1426" s="150" t="e" cm="1">
        <f t="array" ref="CO1426">INDEX($K:$P,ROW(),MATCH(CO$3,$K$2:$P$2,0))</f>
        <v>#N/A</v>
      </c>
      <c r="CP1426" s="150" t="e" cm="1">
        <f t="array" ref="CP1426">INDEX($K:$P,ROW(),MATCH(CP$3,$K$2:$P$2,0))</f>
        <v>#N/A</v>
      </c>
      <c r="CQ1426" s="150" t="e" cm="1">
        <f t="array" ref="CQ1426">INDEX($K:$P,ROW(),MATCH(CQ$3,$K$2:$P$2,0))</f>
        <v>#N/A</v>
      </c>
      <c r="CR1426" s="150" t="e" cm="1">
        <f t="array" ref="CR1426">INDEX($K:$P,ROW(),MATCH(CR$3,$K$2:$P$2,0))</f>
        <v>#N/A</v>
      </c>
      <c r="CS1426" s="150" t="e" cm="1">
        <f t="array" ref="CS1426">INDEX($K:$P,ROW(),MATCH(CS$3,$K$2:$P$2,0))</f>
        <v>#N/A</v>
      </c>
      <c r="CT1426" s="150" t="e" cm="1">
        <f t="array" ref="CT1426">INDEX($K:$P,ROW(),MATCH(CT$3,$K$2:$P$2,0))</f>
        <v>#N/A</v>
      </c>
      <c r="CU1426" s="150" t="e" cm="1">
        <f t="array" ref="CU1426">INDEX($K:$P,ROW(),MATCH(CU$3,$K$2:$P$2,0))</f>
        <v>#N/A</v>
      </c>
      <c r="CV1426" s="150" t="e" cm="1">
        <f t="array" ref="CV1426">INDEX($K:$P,ROW(),MATCH(CV$3,$K$2:$P$2,0))</f>
        <v>#N/A</v>
      </c>
      <c r="CW1426" s="150" t="e" cm="1">
        <f t="array" ref="CW1426">INDEX($K:$P,ROW(),MATCH(CW$3,$K$2:$P$2,0))</f>
        <v>#N/A</v>
      </c>
      <c r="CX1426" s="150" t="e" cm="1">
        <f t="array" ref="CX1426">INDEX($K:$P,ROW(),MATCH(CX$3,$K$2:$P$2,0))</f>
        <v>#N/A</v>
      </c>
      <c r="CY1426" s="150" t="e" cm="1">
        <f t="array" ref="CY1426">INDEX($K:$P,ROW(),MATCH(CY$3,$K$2:$P$2,0))</f>
        <v>#N/A</v>
      </c>
      <c r="CZ1426" s="150" t="e" cm="1">
        <f t="array" ref="CZ1426">INDEX($K:$P,ROW(),MATCH(CZ$3,$K$2:$P$2,0))</f>
        <v>#N/A</v>
      </c>
      <c r="DA1426" s="150" t="e" cm="1">
        <f t="array" ref="DA1426">INDEX($K:$P,ROW(),MATCH(DA$3,$K$2:$P$2,0))</f>
        <v>#N/A</v>
      </c>
      <c r="DB1426" s="150" t="e" cm="1">
        <f t="array" ref="DB1426">INDEX($K:$P,ROW(),MATCH(DB$3,$K$2:$P$2,0))</f>
        <v>#N/A</v>
      </c>
      <c r="DC1426" s="150" t="e" cm="1">
        <f t="array" ref="DC1426">INDEX($K:$P,ROW(),MATCH(DC$3,$K$2:$P$2,0))</f>
        <v>#N/A</v>
      </c>
      <c r="DD1426" s="150" t="e" cm="1">
        <f t="array" ref="DD1426">INDEX($K:$P,ROW(),MATCH(DD$3,$K$2:$P$2,0))</f>
        <v>#N/A</v>
      </c>
      <c r="DE1426" s="150" t="e" cm="1">
        <f t="array" ref="DE1426">INDEX($K:$P,ROW(),MATCH(DE$3,$K$2:$P$2,0))</f>
        <v>#N/A</v>
      </c>
      <c r="DF1426" s="150" t="e" cm="1">
        <f t="array" ref="DF1426">INDEX($K:$P,ROW(),MATCH(DF$3,$K$2:$P$2,0))</f>
        <v>#N/A</v>
      </c>
      <c r="DG1426" s="150" t="e" cm="1">
        <f t="array" ref="DG1426">INDEX($K:$P,ROW(),MATCH(DG$3,$K$2:$P$2,0))</f>
        <v>#N/A</v>
      </c>
      <c r="DH1426" s="150" t="e" cm="1">
        <f t="array" ref="DH1426">INDEX($K:$P,ROW(),MATCH(DH$3,$K$2:$P$2,0))</f>
        <v>#N/A</v>
      </c>
      <c r="DI1426" s="150" t="e" cm="1">
        <f t="array" ref="DI1426">INDEX($K:$P,ROW(),MATCH(DI$3,$K$2:$P$2,0))</f>
        <v>#N/A</v>
      </c>
      <c r="DJ1426" s="150" t="e" cm="1">
        <f t="array" ref="DJ1426">INDEX($K:$P,ROW(),MATCH(DJ$3,$K$2:$P$2,0))</f>
        <v>#N/A</v>
      </c>
      <c r="DK1426" s="150" t="e" cm="1">
        <f t="array" ref="DK1426">INDEX($K:$P,ROW(),MATCH(DK$3,$K$2:$P$2,0))</f>
        <v>#N/A</v>
      </c>
      <c r="DL1426" s="150" t="e" cm="1">
        <f t="array" ref="DL1426">INDEX($K:$P,ROW(),MATCH(DL$3,$K$2:$P$2,0))</f>
        <v>#N/A</v>
      </c>
    </row>
    <row r="1427" spans="1:116" x14ac:dyDescent="0.35">
      <c r="A1427" s="12"/>
      <c r="B1427" s="339"/>
      <c r="C1427" s="339"/>
      <c r="D1427" s="337" t="s">
        <v>518</v>
      </c>
      <c r="E1427" s="337" t="str">
        <f t="shared" si="1933"/>
        <v>1427 SPLIT-SV-VR</v>
      </c>
      <c r="G1427" s="242" t="s">
        <v>519</v>
      </c>
      <c r="H1427" s="12"/>
      <c r="I1427" s="60"/>
      <c r="J1427" s="60"/>
      <c r="K1427" s="34">
        <f>1-SUM(K1425:K1426)</f>
        <v>0</v>
      </c>
      <c r="L1427" s="34">
        <f t="shared" ref="L1427:P1427" si="1935">1-SUM(L1425:L1426)</f>
        <v>0</v>
      </c>
      <c r="M1427" s="34">
        <f t="shared" si="1935"/>
        <v>0</v>
      </c>
      <c r="N1427" s="34">
        <f t="shared" si="1935"/>
        <v>0</v>
      </c>
      <c r="O1427" s="34">
        <f t="shared" si="1935"/>
        <v>0</v>
      </c>
      <c r="P1427" s="34">
        <f t="shared" si="1935"/>
        <v>0</v>
      </c>
      <c r="R1427" s="13"/>
      <c r="S1427" s="76"/>
      <c r="T1427" s="76"/>
      <c r="U1427" s="76"/>
      <c r="V1427" s="76"/>
      <c r="W1427" s="76"/>
      <c r="X1427" s="76"/>
      <c r="Y1427" s="76"/>
      <c r="Z1427" s="76"/>
      <c r="AA1427" s="76"/>
      <c r="AB1427" s="76"/>
      <c r="AC1427" s="76"/>
      <c r="AD1427" s="76"/>
      <c r="AE1427" s="76"/>
      <c r="AF1427" s="76"/>
      <c r="AG1427" s="76"/>
      <c r="AH1427" s="76"/>
      <c r="AI1427" s="76"/>
      <c r="AJ1427" s="76"/>
      <c r="AK1427" s="76"/>
      <c r="AL1427" s="76"/>
      <c r="AM1427" s="76"/>
      <c r="AN1427" s="76"/>
      <c r="AO1427" s="76"/>
      <c r="AP1427" s="76"/>
      <c r="AQ1427" s="76"/>
      <c r="AR1427" s="76"/>
      <c r="AS1427" s="76"/>
      <c r="AT1427" s="76"/>
      <c r="AU1427" s="76"/>
      <c r="AV1427" s="76"/>
      <c r="AW1427" s="76"/>
      <c r="AX1427" s="76"/>
      <c r="AY1427" s="76"/>
      <c r="AZ1427" s="76"/>
      <c r="BA1427" s="76"/>
      <c r="BB1427" s="76"/>
      <c r="BC1427" s="76"/>
      <c r="BD1427" s="76"/>
      <c r="BE1427" s="76"/>
      <c r="BF1427" s="76"/>
      <c r="BG1427" s="76"/>
      <c r="BH1427" s="76"/>
      <c r="BI1427" s="76"/>
      <c r="BJ1427" s="76"/>
      <c r="BK1427" s="76"/>
      <c r="BL1427" s="76"/>
      <c r="BM1427" s="76"/>
      <c r="BN1427" s="76"/>
      <c r="BO1427" s="76"/>
      <c r="BP1427" s="76"/>
      <c r="BQ1427" s="76"/>
      <c r="BR1427" s="76"/>
      <c r="BS1427" s="76"/>
      <c r="BT1427" s="76"/>
      <c r="BU1427" s="76"/>
      <c r="BV1427" s="76"/>
      <c r="BW1427" s="76"/>
      <c r="BX1427" s="76"/>
      <c r="BY1427" s="76"/>
      <c r="BZ1427" s="76"/>
      <c r="CA1427" s="76"/>
      <c r="CB1427" s="76"/>
      <c r="CC1427" s="76"/>
      <c r="CD1427" s="76"/>
      <c r="CE1427" s="76"/>
      <c r="CF1427" s="76"/>
      <c r="CG1427" s="76"/>
      <c r="CH1427" s="76"/>
      <c r="CI1427" s="76"/>
      <c r="CJ1427" s="76"/>
      <c r="CK1427" s="76"/>
      <c r="CL1427" s="76"/>
      <c r="CN1427" s="76"/>
      <c r="CO1427" s="76"/>
      <c r="CP1427" s="76"/>
      <c r="CQ1427" s="76"/>
      <c r="CR1427" s="76"/>
      <c r="CS1427" s="76"/>
      <c r="CT1427" s="76"/>
      <c r="CU1427" s="76"/>
      <c r="CV1427" s="76"/>
      <c r="CW1427" s="76"/>
      <c r="CX1427" s="76"/>
      <c r="CY1427" s="76"/>
      <c r="CZ1427" s="76"/>
      <c r="DA1427" s="76"/>
      <c r="DB1427" s="76"/>
      <c r="DC1427" s="76"/>
      <c r="DD1427" s="76"/>
      <c r="DE1427" s="76"/>
      <c r="DF1427" s="76"/>
      <c r="DG1427" s="76"/>
      <c r="DH1427" s="76"/>
      <c r="DI1427" s="76"/>
      <c r="DJ1427" s="76"/>
      <c r="DK1427" s="76"/>
      <c r="DL1427" s="76"/>
    </row>
    <row r="1428" spans="1:116" x14ac:dyDescent="0.35">
      <c r="A1428" s="12"/>
      <c r="B1428" s="339"/>
      <c r="C1428" s="339"/>
      <c r="D1428" s="337" t="s">
        <v>518</v>
      </c>
      <c r="E1428" s="337" t="str">
        <f t="shared" si="1933"/>
        <v>1428 SPLIT-SV-VR</v>
      </c>
      <c r="G1428" s="242" t="s">
        <v>520</v>
      </c>
      <c r="H1428" s="12"/>
      <c r="I1428" s="60"/>
      <c r="J1428" s="60"/>
      <c r="K1428" s="12"/>
      <c r="L1428" s="12"/>
      <c r="M1428" s="12"/>
      <c r="N1428" s="12"/>
      <c r="O1428" s="12"/>
      <c r="P1428" s="12"/>
      <c r="R1428" s="13"/>
      <c r="S1428" s="76"/>
      <c r="T1428" s="76"/>
      <c r="U1428" s="76"/>
      <c r="V1428" s="76"/>
      <c r="W1428" s="76"/>
      <c r="X1428" s="76"/>
      <c r="Y1428" s="76"/>
      <c r="Z1428" s="76"/>
      <c r="AA1428" s="76"/>
      <c r="AB1428" s="76"/>
      <c r="AC1428" s="76"/>
      <c r="AD1428" s="76"/>
      <c r="AE1428" s="76"/>
      <c r="AF1428" s="76"/>
      <c r="AG1428" s="76"/>
      <c r="AH1428" s="76"/>
      <c r="AI1428" s="76"/>
      <c r="AJ1428" s="76"/>
      <c r="AK1428" s="76"/>
      <c r="AL1428" s="76"/>
      <c r="AM1428" s="76"/>
      <c r="AN1428" s="76"/>
      <c r="AO1428" s="76"/>
      <c r="AP1428" s="76"/>
      <c r="AQ1428" s="76"/>
      <c r="AR1428" s="76"/>
      <c r="AS1428" s="76"/>
      <c r="AT1428" s="76"/>
      <c r="AU1428" s="76"/>
      <c r="AV1428" s="76"/>
      <c r="AW1428" s="76"/>
      <c r="AX1428" s="76"/>
      <c r="AY1428" s="76"/>
      <c r="AZ1428" s="76"/>
      <c r="BA1428" s="76"/>
      <c r="BB1428" s="76"/>
      <c r="BC1428" s="76"/>
      <c r="BD1428" s="76"/>
      <c r="BE1428" s="76"/>
      <c r="BF1428" s="76"/>
      <c r="BG1428" s="76"/>
      <c r="BH1428" s="76"/>
      <c r="BI1428" s="76"/>
      <c r="BJ1428" s="76"/>
      <c r="BK1428" s="76"/>
      <c r="BL1428" s="76"/>
      <c r="BM1428" s="76"/>
      <c r="BN1428" s="76"/>
      <c r="BO1428" s="76"/>
      <c r="BP1428" s="76"/>
      <c r="BQ1428" s="76"/>
      <c r="BR1428" s="76"/>
      <c r="BS1428" s="76"/>
      <c r="BT1428" s="76"/>
      <c r="BU1428" s="76"/>
      <c r="BV1428" s="76"/>
      <c r="BW1428" s="76"/>
      <c r="BX1428" s="76"/>
      <c r="BY1428" s="76"/>
      <c r="BZ1428" s="76"/>
      <c r="CA1428" s="76"/>
      <c r="CB1428" s="76"/>
      <c r="CC1428" s="76"/>
      <c r="CD1428" s="76"/>
      <c r="CE1428" s="76"/>
      <c r="CF1428" s="76"/>
      <c r="CG1428" s="76"/>
      <c r="CH1428" s="76"/>
      <c r="CI1428" s="76"/>
      <c r="CJ1428" s="76"/>
      <c r="CK1428" s="76"/>
      <c r="CL1428" s="76"/>
      <c r="CN1428" s="76"/>
      <c r="CO1428" s="76"/>
      <c r="CP1428" s="76"/>
      <c r="CQ1428" s="76"/>
      <c r="CR1428" s="76"/>
      <c r="CS1428" s="76"/>
      <c r="CT1428" s="76"/>
      <c r="CU1428" s="76"/>
      <c r="CV1428" s="76"/>
      <c r="CW1428" s="76"/>
      <c r="CX1428" s="76"/>
      <c r="CY1428" s="76"/>
      <c r="CZ1428" s="76"/>
      <c r="DA1428" s="76"/>
      <c r="DB1428" s="76"/>
      <c r="DC1428" s="76"/>
      <c r="DD1428" s="76"/>
      <c r="DE1428" s="76"/>
      <c r="DF1428" s="76"/>
      <c r="DG1428" s="76"/>
      <c r="DH1428" s="76"/>
      <c r="DI1428" s="76"/>
      <c r="DJ1428" s="76"/>
      <c r="DK1428" s="76"/>
      <c r="DL1428" s="76"/>
    </row>
    <row r="1429" spans="1:116" x14ac:dyDescent="0.35">
      <c r="A1429" s="12"/>
      <c r="B1429" s="339"/>
      <c r="C1429" s="339"/>
      <c r="D1429" s="337" t="s">
        <v>518</v>
      </c>
      <c r="E1429" s="337" t="str">
        <f t="shared" si="1933"/>
        <v>1429 SPLIT-SV-VR</v>
      </c>
      <c r="G1429" s="145" t="s">
        <v>62</v>
      </c>
      <c r="H1429" s="12"/>
      <c r="I1429" s="60"/>
      <c r="J1429" s="60"/>
      <c r="K1429" s="12"/>
      <c r="L1429" s="12"/>
      <c r="M1429" s="12"/>
      <c r="N1429" s="12"/>
      <c r="O1429" s="12"/>
      <c r="P1429" s="12"/>
      <c r="R1429" s="13"/>
      <c r="S1429" s="76"/>
      <c r="T1429" s="76"/>
      <c r="U1429" s="76"/>
      <c r="V1429" s="76"/>
      <c r="W1429" s="76"/>
      <c r="X1429" s="76"/>
      <c r="Y1429" s="76"/>
      <c r="Z1429" s="76"/>
      <c r="AA1429" s="76"/>
      <c r="AB1429" s="76"/>
      <c r="AC1429" s="76"/>
      <c r="AD1429" s="76"/>
      <c r="AE1429" s="76"/>
      <c r="AF1429" s="76"/>
      <c r="AG1429" s="76"/>
      <c r="AH1429" s="76"/>
      <c r="AI1429" s="76"/>
      <c r="AJ1429" s="76"/>
      <c r="AK1429" s="76"/>
      <c r="AL1429" s="76"/>
      <c r="AM1429" s="76"/>
      <c r="AN1429" s="76"/>
      <c r="AO1429" s="76"/>
      <c r="AP1429" s="76"/>
      <c r="AQ1429" s="76"/>
      <c r="AR1429" s="76"/>
      <c r="AS1429" s="76"/>
      <c r="AT1429" s="76"/>
      <c r="AU1429" s="76"/>
      <c r="AV1429" s="76"/>
      <c r="AW1429" s="76"/>
      <c r="AX1429" s="76"/>
      <c r="AY1429" s="76"/>
      <c r="AZ1429" s="76"/>
      <c r="BA1429" s="76"/>
      <c r="BB1429" s="76"/>
      <c r="BC1429" s="76"/>
      <c r="BD1429" s="76"/>
      <c r="BE1429" s="76"/>
      <c r="BF1429" s="76"/>
      <c r="BG1429" s="76"/>
      <c r="BH1429" s="76"/>
      <c r="BI1429" s="76"/>
      <c r="BJ1429" s="76"/>
      <c r="BK1429" s="76"/>
      <c r="BL1429" s="76"/>
      <c r="BM1429" s="76"/>
      <c r="BN1429" s="76"/>
      <c r="BO1429" s="76"/>
      <c r="BP1429" s="76"/>
      <c r="BQ1429" s="76"/>
      <c r="BR1429" s="76"/>
      <c r="BS1429" s="76"/>
      <c r="BT1429" s="76"/>
      <c r="BU1429" s="76"/>
      <c r="BV1429" s="76"/>
      <c r="BW1429" s="76"/>
      <c r="BX1429" s="76"/>
      <c r="BY1429" s="76"/>
      <c r="BZ1429" s="76"/>
      <c r="CA1429" s="76"/>
      <c r="CB1429" s="76"/>
      <c r="CC1429" s="76"/>
      <c r="CD1429" s="76"/>
      <c r="CE1429" s="76"/>
      <c r="CF1429" s="76"/>
      <c r="CG1429" s="76"/>
      <c r="CH1429" s="76"/>
      <c r="CI1429" s="76"/>
      <c r="CJ1429" s="76"/>
      <c r="CK1429" s="76"/>
      <c r="CL1429" s="76"/>
      <c r="CN1429" s="76"/>
      <c r="CO1429" s="76"/>
      <c r="CP1429" s="76"/>
      <c r="CQ1429" s="76"/>
      <c r="CR1429" s="76"/>
      <c r="CS1429" s="76"/>
      <c r="CT1429" s="76"/>
      <c r="CU1429" s="76"/>
      <c r="CV1429" s="76"/>
      <c r="CW1429" s="76"/>
      <c r="CX1429" s="76"/>
      <c r="CY1429" s="76"/>
      <c r="CZ1429" s="76"/>
      <c r="DA1429" s="76"/>
      <c r="DB1429" s="76"/>
      <c r="DC1429" s="76"/>
      <c r="DD1429" s="76"/>
      <c r="DE1429" s="76"/>
      <c r="DF1429" s="76"/>
      <c r="DG1429" s="76"/>
      <c r="DH1429" s="76"/>
      <c r="DI1429" s="76"/>
      <c r="DJ1429" s="76"/>
      <c r="DK1429" s="76"/>
      <c r="DL1429" s="76"/>
    </row>
    <row r="1430" spans="1:116" x14ac:dyDescent="0.35">
      <c r="A1430" s="12"/>
      <c r="B1430" s="339"/>
      <c r="C1430" s="339"/>
      <c r="D1430" s="337" t="s">
        <v>518</v>
      </c>
      <c r="E1430" s="337" t="str">
        <f t="shared" si="1933"/>
        <v>1430 SPLIT-SV-VR</v>
      </c>
      <c r="G1430" s="95"/>
      <c r="H1430" s="12"/>
      <c r="I1430" s="60"/>
      <c r="J1430" s="60"/>
      <c r="K1430" s="34">
        <f ca="1">SUMIF($3:$3,K$2,1430:1430)</f>
        <v>30000</v>
      </c>
      <c r="L1430" s="34">
        <f ca="1">SUMIF($3:$3,L$2,1430:1430)</f>
        <v>30000</v>
      </c>
      <c r="M1430" s="34">
        <f ca="1">SUMIF($3:$3,M$2,1430:1430)</f>
        <v>30000</v>
      </c>
      <c r="N1430" s="34">
        <f ca="1">SUMIF($3:$3,N$2,1430:1430)</f>
        <v>30000</v>
      </c>
      <c r="O1430" s="34">
        <f ca="1">SUMIF($3:$3,O$2,1430:1430)</f>
        <v>30000</v>
      </c>
      <c r="P1430" s="34">
        <f ca="1">SUMIF($3:$3,P$2,1430:1430)</f>
        <v>30000</v>
      </c>
      <c r="R1430" s="13"/>
      <c r="S1430" s="76" cm="1">
        <f t="array" aca="1" ref="S1430" ca="1">S1425*INDIRECT(S1416)</f>
        <v>2500</v>
      </c>
      <c r="T1430" s="76" cm="1">
        <f t="array" aca="1" ref="T1430" ca="1">T1425*INDIRECT(T1416)</f>
        <v>2500</v>
      </c>
      <c r="U1430" s="76" cm="1">
        <f t="array" aca="1" ref="U1430" ca="1">U1425*INDIRECT(U1416)</f>
        <v>2500</v>
      </c>
      <c r="V1430" s="76" cm="1">
        <f t="array" aca="1" ref="V1430" ca="1">V1425*INDIRECT(V1416)</f>
        <v>2500</v>
      </c>
      <c r="W1430" s="76" cm="1">
        <f t="array" aca="1" ref="W1430" ca="1">W1425*INDIRECT(W1416)</f>
        <v>2500</v>
      </c>
      <c r="X1430" s="76" cm="1">
        <f t="array" aca="1" ref="X1430" ca="1">X1425*INDIRECT(X1416)</f>
        <v>2500</v>
      </c>
      <c r="Y1430" s="76" cm="1">
        <f t="array" aca="1" ref="Y1430" ca="1">Y1425*INDIRECT(Y1416)</f>
        <v>2500</v>
      </c>
      <c r="Z1430" s="76" cm="1">
        <f t="array" aca="1" ref="Z1430" ca="1">Z1425*INDIRECT(Z1416)</f>
        <v>2500</v>
      </c>
      <c r="AA1430" s="76" cm="1">
        <f t="array" aca="1" ref="AA1430" ca="1">AA1425*INDIRECT(AA1416)</f>
        <v>2500</v>
      </c>
      <c r="AB1430" s="76" cm="1">
        <f t="array" aca="1" ref="AB1430" ca="1">AB1425*INDIRECT(AB1416)</f>
        <v>2500</v>
      </c>
      <c r="AC1430" s="76" cm="1">
        <f t="array" aca="1" ref="AC1430" ca="1">AC1425*INDIRECT(AC1416)</f>
        <v>2500</v>
      </c>
      <c r="AD1430" s="76" cm="1">
        <f t="array" aca="1" ref="AD1430" ca="1">AD1425*INDIRECT(AD1416)</f>
        <v>2500</v>
      </c>
      <c r="AE1430" s="76" cm="1">
        <f t="array" aca="1" ref="AE1430" ca="1">AE1425*INDIRECT(AE1416)</f>
        <v>2500</v>
      </c>
      <c r="AF1430" s="76" cm="1">
        <f t="array" aca="1" ref="AF1430" ca="1">AF1425*INDIRECT(AF1416)</f>
        <v>2500</v>
      </c>
      <c r="AG1430" s="76" cm="1">
        <f t="array" aca="1" ref="AG1430" ca="1">AG1425*INDIRECT(AG1416)</f>
        <v>2500</v>
      </c>
      <c r="AH1430" s="76" cm="1">
        <f t="array" aca="1" ref="AH1430" ca="1">AH1425*INDIRECT(AH1416)</f>
        <v>2500</v>
      </c>
      <c r="AI1430" s="76" cm="1">
        <f t="array" aca="1" ref="AI1430" ca="1">AI1425*INDIRECT(AI1416)</f>
        <v>2500</v>
      </c>
      <c r="AJ1430" s="76" cm="1">
        <f t="array" aca="1" ref="AJ1430" ca="1">AJ1425*INDIRECT(AJ1416)</f>
        <v>2500</v>
      </c>
      <c r="AK1430" s="76" cm="1">
        <f t="array" aca="1" ref="AK1430" ca="1">AK1425*INDIRECT(AK1416)</f>
        <v>2500</v>
      </c>
      <c r="AL1430" s="76" cm="1">
        <f t="array" aca="1" ref="AL1430" ca="1">AL1425*INDIRECT(AL1416)</f>
        <v>2500</v>
      </c>
      <c r="AM1430" s="76" cm="1">
        <f t="array" aca="1" ref="AM1430" ca="1">AM1425*INDIRECT(AM1416)</f>
        <v>2500</v>
      </c>
      <c r="AN1430" s="76" cm="1">
        <f t="array" aca="1" ref="AN1430" ca="1">AN1425*INDIRECT(AN1416)</f>
        <v>2500</v>
      </c>
      <c r="AO1430" s="76" cm="1">
        <f t="array" aca="1" ref="AO1430" ca="1">AO1425*INDIRECT(AO1416)</f>
        <v>2500</v>
      </c>
      <c r="AP1430" s="76" cm="1">
        <f t="array" aca="1" ref="AP1430" ca="1">AP1425*INDIRECT(AP1416)</f>
        <v>2500</v>
      </c>
      <c r="AQ1430" s="76" cm="1">
        <f t="array" aca="1" ref="AQ1430" ca="1">AQ1425*INDIRECT(AQ1416)</f>
        <v>2500</v>
      </c>
      <c r="AR1430" s="76" cm="1">
        <f t="array" aca="1" ref="AR1430" ca="1">AR1425*INDIRECT(AR1416)</f>
        <v>2500</v>
      </c>
      <c r="AS1430" s="76" cm="1">
        <f t="array" aca="1" ref="AS1430" ca="1">AS1425*INDIRECT(AS1416)</f>
        <v>2500</v>
      </c>
      <c r="AT1430" s="76" cm="1">
        <f t="array" aca="1" ref="AT1430" ca="1">AT1425*INDIRECT(AT1416)</f>
        <v>2500</v>
      </c>
      <c r="AU1430" s="76" cm="1">
        <f t="array" aca="1" ref="AU1430" ca="1">AU1425*INDIRECT(AU1416)</f>
        <v>2500</v>
      </c>
      <c r="AV1430" s="76" cm="1">
        <f t="array" aca="1" ref="AV1430" ca="1">AV1425*INDIRECT(AV1416)</f>
        <v>2500</v>
      </c>
      <c r="AW1430" s="76" cm="1">
        <f t="array" aca="1" ref="AW1430" ca="1">AW1425*INDIRECT(AW1416)</f>
        <v>2500</v>
      </c>
      <c r="AX1430" s="76" cm="1">
        <f t="array" aca="1" ref="AX1430" ca="1">AX1425*INDIRECT(AX1416)</f>
        <v>2500</v>
      </c>
      <c r="AY1430" s="76" cm="1">
        <f t="array" aca="1" ref="AY1430" ca="1">AY1425*INDIRECT(AY1416)</f>
        <v>2500</v>
      </c>
      <c r="AZ1430" s="76" cm="1">
        <f t="array" aca="1" ref="AZ1430" ca="1">AZ1425*INDIRECT(AZ1416)</f>
        <v>2500</v>
      </c>
      <c r="BA1430" s="76" cm="1">
        <f t="array" aca="1" ref="BA1430" ca="1">BA1425*INDIRECT(BA1416)</f>
        <v>2500</v>
      </c>
      <c r="BB1430" s="76" cm="1">
        <f t="array" aca="1" ref="BB1430" ca="1">BB1425*INDIRECT(BB1416)</f>
        <v>2500</v>
      </c>
      <c r="BC1430" s="76" cm="1">
        <f t="array" aca="1" ref="BC1430" ca="1">BC1425*INDIRECT(BC1416)</f>
        <v>2500</v>
      </c>
      <c r="BD1430" s="76" cm="1">
        <f t="array" aca="1" ref="BD1430" ca="1">BD1425*INDIRECT(BD1416)</f>
        <v>2500</v>
      </c>
      <c r="BE1430" s="76" cm="1">
        <f t="array" aca="1" ref="BE1430" ca="1">BE1425*INDIRECT(BE1416)</f>
        <v>2500</v>
      </c>
      <c r="BF1430" s="76" cm="1">
        <f t="array" aca="1" ref="BF1430" ca="1">BF1425*INDIRECT(BF1416)</f>
        <v>2500</v>
      </c>
      <c r="BG1430" s="76" cm="1">
        <f t="array" aca="1" ref="BG1430" ca="1">BG1425*INDIRECT(BG1416)</f>
        <v>2500</v>
      </c>
      <c r="BH1430" s="76" cm="1">
        <f t="array" aca="1" ref="BH1430" ca="1">BH1425*INDIRECT(BH1416)</f>
        <v>2500</v>
      </c>
      <c r="BI1430" s="76" cm="1">
        <f t="array" aca="1" ref="BI1430" ca="1">BI1425*INDIRECT(BI1416)</f>
        <v>2500</v>
      </c>
      <c r="BJ1430" s="76" cm="1">
        <f t="array" aca="1" ref="BJ1430" ca="1">BJ1425*INDIRECT(BJ1416)</f>
        <v>2500</v>
      </c>
      <c r="BK1430" s="76" cm="1">
        <f t="array" aca="1" ref="BK1430" ca="1">BK1425*INDIRECT(BK1416)</f>
        <v>2500</v>
      </c>
      <c r="BL1430" s="76" cm="1">
        <f t="array" aca="1" ref="BL1430" ca="1">BL1425*INDIRECT(BL1416)</f>
        <v>2500</v>
      </c>
      <c r="BM1430" s="76" cm="1">
        <f t="array" aca="1" ref="BM1430" ca="1">BM1425*INDIRECT(BM1416)</f>
        <v>2500</v>
      </c>
      <c r="BN1430" s="76" cm="1">
        <f t="array" aca="1" ref="BN1430" ca="1">BN1425*INDIRECT(BN1416)</f>
        <v>2500</v>
      </c>
      <c r="BO1430" s="76" cm="1">
        <f t="array" aca="1" ref="BO1430" ca="1">BO1425*INDIRECT(BO1416)</f>
        <v>2500</v>
      </c>
      <c r="BP1430" s="76" cm="1">
        <f t="array" aca="1" ref="BP1430" ca="1">BP1425*INDIRECT(BP1416)</f>
        <v>2500</v>
      </c>
      <c r="BQ1430" s="76" cm="1">
        <f t="array" aca="1" ref="BQ1430" ca="1">BQ1425*INDIRECT(BQ1416)</f>
        <v>2500</v>
      </c>
      <c r="BR1430" s="76" cm="1">
        <f t="array" aca="1" ref="BR1430" ca="1">BR1425*INDIRECT(BR1416)</f>
        <v>2500</v>
      </c>
      <c r="BS1430" s="76" cm="1">
        <f t="array" aca="1" ref="BS1430" ca="1">BS1425*INDIRECT(BS1416)</f>
        <v>2500</v>
      </c>
      <c r="BT1430" s="76" cm="1">
        <f t="array" aca="1" ref="BT1430" ca="1">BT1425*INDIRECT(BT1416)</f>
        <v>2500</v>
      </c>
      <c r="BU1430" s="76" cm="1">
        <f t="array" aca="1" ref="BU1430" ca="1">BU1425*INDIRECT(BU1416)</f>
        <v>2500</v>
      </c>
      <c r="BV1430" s="76" cm="1">
        <f t="array" aca="1" ref="BV1430" ca="1">BV1425*INDIRECT(BV1416)</f>
        <v>2500</v>
      </c>
      <c r="BW1430" s="76" cm="1">
        <f t="array" aca="1" ref="BW1430" ca="1">BW1425*INDIRECT(BW1416)</f>
        <v>2500</v>
      </c>
      <c r="BX1430" s="76" cm="1">
        <f t="array" aca="1" ref="BX1430" ca="1">BX1425*INDIRECT(BX1416)</f>
        <v>2500</v>
      </c>
      <c r="BY1430" s="76" cm="1">
        <f t="array" aca="1" ref="BY1430" ca="1">BY1425*INDIRECT(BY1416)</f>
        <v>2500</v>
      </c>
      <c r="BZ1430" s="76" cm="1">
        <f t="array" aca="1" ref="BZ1430" ca="1">BZ1425*INDIRECT(BZ1416)</f>
        <v>2500</v>
      </c>
      <c r="CA1430" s="76" cm="1">
        <f t="array" aca="1" ref="CA1430" ca="1">CA1425*INDIRECT(CA1416)</f>
        <v>2500</v>
      </c>
      <c r="CB1430" s="76" cm="1">
        <f t="array" aca="1" ref="CB1430" ca="1">CB1425*INDIRECT(CB1416)</f>
        <v>2500</v>
      </c>
      <c r="CC1430" s="76" cm="1">
        <f t="array" aca="1" ref="CC1430" ca="1">CC1425*INDIRECT(CC1416)</f>
        <v>2500</v>
      </c>
      <c r="CD1430" s="76" cm="1">
        <f t="array" aca="1" ref="CD1430" ca="1">CD1425*INDIRECT(CD1416)</f>
        <v>2500</v>
      </c>
      <c r="CE1430" s="76" cm="1">
        <f t="array" aca="1" ref="CE1430" ca="1">CE1425*INDIRECT(CE1416)</f>
        <v>2500</v>
      </c>
      <c r="CF1430" s="76" cm="1">
        <f t="array" aca="1" ref="CF1430" ca="1">CF1425*INDIRECT(CF1416)</f>
        <v>2500</v>
      </c>
      <c r="CG1430" s="76" cm="1">
        <f t="array" aca="1" ref="CG1430" ca="1">CG1425*INDIRECT(CG1416)</f>
        <v>2500</v>
      </c>
      <c r="CH1430" s="76" cm="1">
        <f t="array" aca="1" ref="CH1430" ca="1">CH1425*INDIRECT(CH1416)</f>
        <v>2500</v>
      </c>
      <c r="CI1430" s="76" cm="1">
        <f t="array" aca="1" ref="CI1430" ca="1">CI1425*INDIRECT(CI1416)</f>
        <v>2500</v>
      </c>
      <c r="CJ1430" s="76" cm="1">
        <f t="array" aca="1" ref="CJ1430" ca="1">CJ1425*INDIRECT(CJ1416)</f>
        <v>2500</v>
      </c>
      <c r="CK1430" s="76" cm="1">
        <f t="array" aca="1" ref="CK1430" ca="1">CK1425*INDIRECT(CK1416)</f>
        <v>2500</v>
      </c>
      <c r="CL1430" s="76" cm="1">
        <f t="array" aca="1" ref="CL1430" ca="1">CL1425*INDIRECT(CL1416)</f>
        <v>2500</v>
      </c>
      <c r="CN1430" s="76"/>
      <c r="CO1430" s="76" t="e" cm="1">
        <f t="array" aca="1" ref="CO1430" ca="1">CO1425*INDIRECT(CO1416)</f>
        <v>#N/A</v>
      </c>
      <c r="CP1430" s="76" t="e" cm="1">
        <f t="array" aca="1" ref="CP1430" ca="1">CP1425*INDIRECT(CP1416)</f>
        <v>#N/A</v>
      </c>
      <c r="CQ1430" s="76" t="e" cm="1">
        <f t="array" aca="1" ref="CQ1430" ca="1">CQ1425*INDIRECT(CQ1416)</f>
        <v>#N/A</v>
      </c>
      <c r="CR1430" s="76" t="e" cm="1">
        <f t="array" aca="1" ref="CR1430" ca="1">CR1425*INDIRECT(CR1416)</f>
        <v>#N/A</v>
      </c>
      <c r="CS1430" s="76" t="e" cm="1">
        <f t="array" aca="1" ref="CS1430" ca="1">CS1425*INDIRECT(CS1416)</f>
        <v>#N/A</v>
      </c>
      <c r="CT1430" s="76" t="e" cm="1">
        <f t="array" aca="1" ref="CT1430" ca="1">CT1425*INDIRECT(CT1416)</f>
        <v>#N/A</v>
      </c>
      <c r="CU1430" s="76" t="e" cm="1">
        <f t="array" aca="1" ref="CU1430" ca="1">CU1425*INDIRECT(CU1416)</f>
        <v>#N/A</v>
      </c>
      <c r="CV1430" s="76" t="e" cm="1">
        <f t="array" aca="1" ref="CV1430" ca="1">CV1425*INDIRECT(CV1416)</f>
        <v>#N/A</v>
      </c>
      <c r="CW1430" s="76" t="e" cm="1">
        <f t="array" aca="1" ref="CW1430" ca="1">CW1425*INDIRECT(CW1416)</f>
        <v>#N/A</v>
      </c>
      <c r="CX1430" s="76" t="e" cm="1">
        <f t="array" aca="1" ref="CX1430" ca="1">CX1425*INDIRECT(CX1416)</f>
        <v>#N/A</v>
      </c>
      <c r="CY1430" s="76" t="e" cm="1">
        <f t="array" aca="1" ref="CY1430" ca="1">CY1425*INDIRECT(CY1416)</f>
        <v>#N/A</v>
      </c>
      <c r="CZ1430" s="76" t="e" cm="1">
        <f t="array" aca="1" ref="CZ1430" ca="1">CZ1425*INDIRECT(CZ1416)</f>
        <v>#N/A</v>
      </c>
      <c r="DA1430" s="76" t="e" cm="1">
        <f t="array" aca="1" ref="DA1430" ca="1">DA1425*INDIRECT(DA1416)</f>
        <v>#N/A</v>
      </c>
      <c r="DB1430" s="76" t="e" cm="1">
        <f t="array" aca="1" ref="DB1430" ca="1">DB1425*INDIRECT(DB1416)</f>
        <v>#N/A</v>
      </c>
      <c r="DC1430" s="76" t="e" cm="1">
        <f t="array" aca="1" ref="DC1430" ca="1">DC1425*INDIRECT(DC1416)</f>
        <v>#N/A</v>
      </c>
      <c r="DD1430" s="76" t="e" cm="1">
        <f t="array" aca="1" ref="DD1430" ca="1">DD1425*INDIRECT(DD1416)</f>
        <v>#N/A</v>
      </c>
      <c r="DE1430" s="76" t="e" cm="1">
        <f t="array" aca="1" ref="DE1430" ca="1">DE1425*INDIRECT(DE1416)</f>
        <v>#N/A</v>
      </c>
      <c r="DF1430" s="76" t="e" cm="1">
        <f t="array" aca="1" ref="DF1430" ca="1">DF1425*INDIRECT(DF1416)</f>
        <v>#N/A</v>
      </c>
      <c r="DG1430" s="76" t="e" cm="1">
        <f t="array" aca="1" ref="DG1430" ca="1">DG1425*INDIRECT(DG1416)</f>
        <v>#N/A</v>
      </c>
      <c r="DH1430" s="76" t="e" cm="1">
        <f t="array" aca="1" ref="DH1430" ca="1">DH1425*INDIRECT(DH1416)</f>
        <v>#N/A</v>
      </c>
      <c r="DI1430" s="76" t="e" cm="1">
        <f t="array" aca="1" ref="DI1430" ca="1">DI1425*INDIRECT(DI1416)</f>
        <v>#N/A</v>
      </c>
      <c r="DJ1430" s="76" t="e" cm="1">
        <f t="array" aca="1" ref="DJ1430" ca="1">DJ1425*INDIRECT(DJ1416)</f>
        <v>#N/A</v>
      </c>
      <c r="DK1430" s="76" t="e" cm="1">
        <f t="array" aca="1" ref="DK1430" ca="1">DK1425*INDIRECT(DK1416)</f>
        <v>#N/A</v>
      </c>
      <c r="DL1430" s="76" t="e" cm="1">
        <f t="array" aca="1" ref="DL1430" ca="1">DL1425*INDIRECT(DL1416)</f>
        <v>#N/A</v>
      </c>
    </row>
    <row r="1431" spans="1:116" x14ac:dyDescent="0.35">
      <c r="A1431" s="12"/>
      <c r="B1431" s="339"/>
      <c r="C1431" s="339"/>
      <c r="D1431" s="337" t="s">
        <v>518</v>
      </c>
      <c r="E1431" s="337" t="str">
        <f t="shared" si="1933"/>
        <v>1431 SPLIT-SV-VR</v>
      </c>
      <c r="G1431" s="95" t="str">
        <f>"# of "&amp;G1456&amp;"s:"</f>
        <v># of procedures:</v>
      </c>
      <c r="H1431" s="12"/>
      <c r="I1431" s="60"/>
      <c r="J1431" s="60"/>
      <c r="K1431" s="34">
        <f ca="1">SUMIF($3:$3,K$2,1431:1431)</f>
        <v>30000</v>
      </c>
      <c r="L1431" s="34">
        <f ca="1">SUMIF($3:$3,L$2,1431:1431)</f>
        <v>30000</v>
      </c>
      <c r="M1431" s="34">
        <f ca="1">SUMIF($3:$3,M$2,1431:1431)</f>
        <v>30000</v>
      </c>
      <c r="N1431" s="34">
        <f ca="1">SUMIF($3:$3,N$2,1431:1431)</f>
        <v>30000</v>
      </c>
      <c r="O1431" s="34">
        <f ca="1">SUMIF($3:$3,O$2,1431:1431)</f>
        <v>30000</v>
      </c>
      <c r="P1431" s="34">
        <f ca="1">SUMIF($3:$3,P$2,1431:1431)</f>
        <v>30000</v>
      </c>
      <c r="R1431" s="13"/>
      <c r="S1431" s="76" cm="1">
        <f t="array" aca="1" ref="S1431" ca="1">S1426*INDIRECT(S1416)</f>
        <v>2500</v>
      </c>
      <c r="T1431" s="76" cm="1">
        <f t="array" aca="1" ref="T1431" ca="1">T1426*INDIRECT(T1416)</f>
        <v>2500</v>
      </c>
      <c r="U1431" s="76" cm="1">
        <f t="array" aca="1" ref="U1431" ca="1">U1426*INDIRECT(U1416)</f>
        <v>2500</v>
      </c>
      <c r="V1431" s="76" cm="1">
        <f t="array" aca="1" ref="V1431" ca="1">V1426*INDIRECT(V1416)</f>
        <v>2500</v>
      </c>
      <c r="W1431" s="76" cm="1">
        <f t="array" aca="1" ref="W1431" ca="1">W1426*INDIRECT(W1416)</f>
        <v>2500</v>
      </c>
      <c r="X1431" s="76" cm="1">
        <f t="array" aca="1" ref="X1431" ca="1">X1426*INDIRECT(X1416)</f>
        <v>2500</v>
      </c>
      <c r="Y1431" s="76" cm="1">
        <f t="array" aca="1" ref="Y1431" ca="1">Y1426*INDIRECT(Y1416)</f>
        <v>2500</v>
      </c>
      <c r="Z1431" s="76" cm="1">
        <f t="array" aca="1" ref="Z1431" ca="1">Z1426*INDIRECT(Z1416)</f>
        <v>2500</v>
      </c>
      <c r="AA1431" s="76" cm="1">
        <f t="array" aca="1" ref="AA1431" ca="1">AA1426*INDIRECT(AA1416)</f>
        <v>2500</v>
      </c>
      <c r="AB1431" s="76" cm="1">
        <f t="array" aca="1" ref="AB1431" ca="1">AB1426*INDIRECT(AB1416)</f>
        <v>2500</v>
      </c>
      <c r="AC1431" s="76" cm="1">
        <f t="array" aca="1" ref="AC1431" ca="1">AC1426*INDIRECT(AC1416)</f>
        <v>2500</v>
      </c>
      <c r="AD1431" s="76" cm="1">
        <f t="array" aca="1" ref="AD1431" ca="1">AD1426*INDIRECT(AD1416)</f>
        <v>2500</v>
      </c>
      <c r="AE1431" s="76" cm="1">
        <f t="array" aca="1" ref="AE1431" ca="1">AE1426*INDIRECT(AE1416)</f>
        <v>2500</v>
      </c>
      <c r="AF1431" s="76" cm="1">
        <f t="array" aca="1" ref="AF1431" ca="1">AF1426*INDIRECT(AF1416)</f>
        <v>2500</v>
      </c>
      <c r="AG1431" s="76" cm="1">
        <f t="array" aca="1" ref="AG1431" ca="1">AG1426*INDIRECT(AG1416)</f>
        <v>2500</v>
      </c>
      <c r="AH1431" s="76" cm="1">
        <f t="array" aca="1" ref="AH1431" ca="1">AH1426*INDIRECT(AH1416)</f>
        <v>2500</v>
      </c>
      <c r="AI1431" s="76" cm="1">
        <f t="array" aca="1" ref="AI1431" ca="1">AI1426*INDIRECT(AI1416)</f>
        <v>2500</v>
      </c>
      <c r="AJ1431" s="76" cm="1">
        <f t="array" aca="1" ref="AJ1431" ca="1">AJ1426*INDIRECT(AJ1416)</f>
        <v>2500</v>
      </c>
      <c r="AK1431" s="76" cm="1">
        <f t="array" aca="1" ref="AK1431" ca="1">AK1426*INDIRECT(AK1416)</f>
        <v>2500</v>
      </c>
      <c r="AL1431" s="76" cm="1">
        <f t="array" aca="1" ref="AL1431" ca="1">AL1426*INDIRECT(AL1416)</f>
        <v>2500</v>
      </c>
      <c r="AM1431" s="76" cm="1">
        <f t="array" aca="1" ref="AM1431" ca="1">AM1426*INDIRECT(AM1416)</f>
        <v>2500</v>
      </c>
      <c r="AN1431" s="76" cm="1">
        <f t="array" aca="1" ref="AN1431" ca="1">AN1426*INDIRECT(AN1416)</f>
        <v>2500</v>
      </c>
      <c r="AO1431" s="76" cm="1">
        <f t="array" aca="1" ref="AO1431" ca="1">AO1426*INDIRECT(AO1416)</f>
        <v>2500</v>
      </c>
      <c r="AP1431" s="76" cm="1">
        <f t="array" aca="1" ref="AP1431" ca="1">AP1426*INDIRECT(AP1416)</f>
        <v>2500</v>
      </c>
      <c r="AQ1431" s="76" cm="1">
        <f t="array" aca="1" ref="AQ1431" ca="1">AQ1426*INDIRECT(AQ1416)</f>
        <v>2500</v>
      </c>
      <c r="AR1431" s="76" cm="1">
        <f t="array" aca="1" ref="AR1431" ca="1">AR1426*INDIRECT(AR1416)</f>
        <v>2500</v>
      </c>
      <c r="AS1431" s="76" cm="1">
        <f t="array" aca="1" ref="AS1431" ca="1">AS1426*INDIRECT(AS1416)</f>
        <v>2500</v>
      </c>
      <c r="AT1431" s="76" cm="1">
        <f t="array" aca="1" ref="AT1431" ca="1">AT1426*INDIRECT(AT1416)</f>
        <v>2500</v>
      </c>
      <c r="AU1431" s="76" cm="1">
        <f t="array" aca="1" ref="AU1431" ca="1">AU1426*INDIRECT(AU1416)</f>
        <v>2500</v>
      </c>
      <c r="AV1431" s="76" cm="1">
        <f t="array" aca="1" ref="AV1431" ca="1">AV1426*INDIRECT(AV1416)</f>
        <v>2500</v>
      </c>
      <c r="AW1431" s="76" cm="1">
        <f t="array" aca="1" ref="AW1431" ca="1">AW1426*INDIRECT(AW1416)</f>
        <v>2500</v>
      </c>
      <c r="AX1431" s="76" cm="1">
        <f t="array" aca="1" ref="AX1431" ca="1">AX1426*INDIRECT(AX1416)</f>
        <v>2500</v>
      </c>
      <c r="AY1431" s="76" cm="1">
        <f t="array" aca="1" ref="AY1431" ca="1">AY1426*INDIRECT(AY1416)</f>
        <v>2500</v>
      </c>
      <c r="AZ1431" s="76" cm="1">
        <f t="array" aca="1" ref="AZ1431" ca="1">AZ1426*INDIRECT(AZ1416)</f>
        <v>2500</v>
      </c>
      <c r="BA1431" s="76" cm="1">
        <f t="array" aca="1" ref="BA1431" ca="1">BA1426*INDIRECT(BA1416)</f>
        <v>2500</v>
      </c>
      <c r="BB1431" s="76" cm="1">
        <f t="array" aca="1" ref="BB1431" ca="1">BB1426*INDIRECT(BB1416)</f>
        <v>2500</v>
      </c>
      <c r="BC1431" s="76" cm="1">
        <f t="array" aca="1" ref="BC1431" ca="1">BC1426*INDIRECT(BC1416)</f>
        <v>2500</v>
      </c>
      <c r="BD1431" s="76" cm="1">
        <f t="array" aca="1" ref="BD1431" ca="1">BD1426*INDIRECT(BD1416)</f>
        <v>2500</v>
      </c>
      <c r="BE1431" s="76" cm="1">
        <f t="array" aca="1" ref="BE1431" ca="1">BE1426*INDIRECT(BE1416)</f>
        <v>2500</v>
      </c>
      <c r="BF1431" s="76" cm="1">
        <f t="array" aca="1" ref="BF1431" ca="1">BF1426*INDIRECT(BF1416)</f>
        <v>2500</v>
      </c>
      <c r="BG1431" s="76" cm="1">
        <f t="array" aca="1" ref="BG1431" ca="1">BG1426*INDIRECT(BG1416)</f>
        <v>2500</v>
      </c>
      <c r="BH1431" s="76" cm="1">
        <f t="array" aca="1" ref="BH1431" ca="1">BH1426*INDIRECT(BH1416)</f>
        <v>2500</v>
      </c>
      <c r="BI1431" s="76" cm="1">
        <f t="array" aca="1" ref="BI1431" ca="1">BI1426*INDIRECT(BI1416)</f>
        <v>2500</v>
      </c>
      <c r="BJ1431" s="76" cm="1">
        <f t="array" aca="1" ref="BJ1431" ca="1">BJ1426*INDIRECT(BJ1416)</f>
        <v>2500</v>
      </c>
      <c r="BK1431" s="76" cm="1">
        <f t="array" aca="1" ref="BK1431" ca="1">BK1426*INDIRECT(BK1416)</f>
        <v>2500</v>
      </c>
      <c r="BL1431" s="76" cm="1">
        <f t="array" aca="1" ref="BL1431" ca="1">BL1426*INDIRECT(BL1416)</f>
        <v>2500</v>
      </c>
      <c r="BM1431" s="76" cm="1">
        <f t="array" aca="1" ref="BM1431" ca="1">BM1426*INDIRECT(BM1416)</f>
        <v>2500</v>
      </c>
      <c r="BN1431" s="76" cm="1">
        <f t="array" aca="1" ref="BN1431" ca="1">BN1426*INDIRECT(BN1416)</f>
        <v>2500</v>
      </c>
      <c r="BO1431" s="76" cm="1">
        <f t="array" aca="1" ref="BO1431" ca="1">BO1426*INDIRECT(BO1416)</f>
        <v>2500</v>
      </c>
      <c r="BP1431" s="76" cm="1">
        <f t="array" aca="1" ref="BP1431" ca="1">BP1426*INDIRECT(BP1416)</f>
        <v>2500</v>
      </c>
      <c r="BQ1431" s="76" cm="1">
        <f t="array" aca="1" ref="BQ1431" ca="1">BQ1426*INDIRECT(BQ1416)</f>
        <v>2500</v>
      </c>
      <c r="BR1431" s="76" cm="1">
        <f t="array" aca="1" ref="BR1431" ca="1">BR1426*INDIRECT(BR1416)</f>
        <v>2500</v>
      </c>
      <c r="BS1431" s="76" cm="1">
        <f t="array" aca="1" ref="BS1431" ca="1">BS1426*INDIRECT(BS1416)</f>
        <v>2500</v>
      </c>
      <c r="BT1431" s="76" cm="1">
        <f t="array" aca="1" ref="BT1431" ca="1">BT1426*INDIRECT(BT1416)</f>
        <v>2500</v>
      </c>
      <c r="BU1431" s="76" cm="1">
        <f t="array" aca="1" ref="BU1431" ca="1">BU1426*INDIRECT(BU1416)</f>
        <v>2500</v>
      </c>
      <c r="BV1431" s="76" cm="1">
        <f t="array" aca="1" ref="BV1431" ca="1">BV1426*INDIRECT(BV1416)</f>
        <v>2500</v>
      </c>
      <c r="BW1431" s="76" cm="1">
        <f t="array" aca="1" ref="BW1431" ca="1">BW1426*INDIRECT(BW1416)</f>
        <v>2500</v>
      </c>
      <c r="BX1431" s="76" cm="1">
        <f t="array" aca="1" ref="BX1431" ca="1">BX1426*INDIRECT(BX1416)</f>
        <v>2500</v>
      </c>
      <c r="BY1431" s="76" cm="1">
        <f t="array" aca="1" ref="BY1431" ca="1">BY1426*INDIRECT(BY1416)</f>
        <v>2500</v>
      </c>
      <c r="BZ1431" s="76" cm="1">
        <f t="array" aca="1" ref="BZ1431" ca="1">BZ1426*INDIRECT(BZ1416)</f>
        <v>2500</v>
      </c>
      <c r="CA1431" s="76" cm="1">
        <f t="array" aca="1" ref="CA1431" ca="1">CA1426*INDIRECT(CA1416)</f>
        <v>2500</v>
      </c>
      <c r="CB1431" s="76" cm="1">
        <f t="array" aca="1" ref="CB1431" ca="1">CB1426*INDIRECT(CB1416)</f>
        <v>2500</v>
      </c>
      <c r="CC1431" s="76" cm="1">
        <f t="array" aca="1" ref="CC1431" ca="1">CC1426*INDIRECT(CC1416)</f>
        <v>2500</v>
      </c>
      <c r="CD1431" s="76" cm="1">
        <f t="array" aca="1" ref="CD1431" ca="1">CD1426*INDIRECT(CD1416)</f>
        <v>2500</v>
      </c>
      <c r="CE1431" s="76" cm="1">
        <f t="array" aca="1" ref="CE1431" ca="1">CE1426*INDIRECT(CE1416)</f>
        <v>2500</v>
      </c>
      <c r="CF1431" s="76" cm="1">
        <f t="array" aca="1" ref="CF1431" ca="1">CF1426*INDIRECT(CF1416)</f>
        <v>2500</v>
      </c>
      <c r="CG1431" s="76" cm="1">
        <f t="array" aca="1" ref="CG1431" ca="1">CG1426*INDIRECT(CG1416)</f>
        <v>2500</v>
      </c>
      <c r="CH1431" s="76" cm="1">
        <f t="array" aca="1" ref="CH1431" ca="1">CH1426*INDIRECT(CH1416)</f>
        <v>2500</v>
      </c>
      <c r="CI1431" s="76" cm="1">
        <f t="array" aca="1" ref="CI1431" ca="1">CI1426*INDIRECT(CI1416)</f>
        <v>2500</v>
      </c>
      <c r="CJ1431" s="76" cm="1">
        <f t="array" aca="1" ref="CJ1431" ca="1">CJ1426*INDIRECT(CJ1416)</f>
        <v>2500</v>
      </c>
      <c r="CK1431" s="76" cm="1">
        <f t="array" aca="1" ref="CK1431" ca="1">CK1426*INDIRECT(CK1416)</f>
        <v>2500</v>
      </c>
      <c r="CL1431" s="76" cm="1">
        <f t="array" aca="1" ref="CL1431" ca="1">CL1426*INDIRECT(CL1416)</f>
        <v>2500</v>
      </c>
      <c r="CN1431" s="76"/>
      <c r="CO1431" s="76" t="e" cm="1">
        <f t="array" aca="1" ref="CO1431" ca="1">CO1426*INDIRECT(CO1416)</f>
        <v>#N/A</v>
      </c>
      <c r="CP1431" s="76" t="e" cm="1">
        <f t="array" aca="1" ref="CP1431" ca="1">CP1426*INDIRECT(CP1416)</f>
        <v>#N/A</v>
      </c>
      <c r="CQ1431" s="76" t="e" cm="1">
        <f t="array" aca="1" ref="CQ1431" ca="1">CQ1426*INDIRECT(CQ1416)</f>
        <v>#N/A</v>
      </c>
      <c r="CR1431" s="76" t="e" cm="1">
        <f t="array" aca="1" ref="CR1431" ca="1">CR1426*INDIRECT(CR1416)</f>
        <v>#N/A</v>
      </c>
      <c r="CS1431" s="76" t="e" cm="1">
        <f t="array" aca="1" ref="CS1431" ca="1">CS1426*INDIRECT(CS1416)</f>
        <v>#N/A</v>
      </c>
      <c r="CT1431" s="76" t="e" cm="1">
        <f t="array" aca="1" ref="CT1431" ca="1">CT1426*INDIRECT(CT1416)</f>
        <v>#N/A</v>
      </c>
      <c r="CU1431" s="76" t="e" cm="1">
        <f t="array" aca="1" ref="CU1431" ca="1">CU1426*INDIRECT(CU1416)</f>
        <v>#N/A</v>
      </c>
      <c r="CV1431" s="76" t="e" cm="1">
        <f t="array" aca="1" ref="CV1431" ca="1">CV1426*INDIRECT(CV1416)</f>
        <v>#N/A</v>
      </c>
      <c r="CW1431" s="76" t="e" cm="1">
        <f t="array" aca="1" ref="CW1431" ca="1">CW1426*INDIRECT(CW1416)</f>
        <v>#N/A</v>
      </c>
      <c r="CX1431" s="76" t="e" cm="1">
        <f t="array" aca="1" ref="CX1431" ca="1">CX1426*INDIRECT(CX1416)</f>
        <v>#N/A</v>
      </c>
      <c r="CY1431" s="76" t="e" cm="1">
        <f t="array" aca="1" ref="CY1431" ca="1">CY1426*INDIRECT(CY1416)</f>
        <v>#N/A</v>
      </c>
      <c r="CZ1431" s="76" t="e" cm="1">
        <f t="array" aca="1" ref="CZ1431" ca="1">CZ1426*INDIRECT(CZ1416)</f>
        <v>#N/A</v>
      </c>
      <c r="DA1431" s="76" t="e" cm="1">
        <f t="array" aca="1" ref="DA1431" ca="1">DA1426*INDIRECT(DA1416)</f>
        <v>#N/A</v>
      </c>
      <c r="DB1431" s="76" t="e" cm="1">
        <f t="array" aca="1" ref="DB1431" ca="1">DB1426*INDIRECT(DB1416)</f>
        <v>#N/A</v>
      </c>
      <c r="DC1431" s="76" t="e" cm="1">
        <f t="array" aca="1" ref="DC1431" ca="1">DC1426*INDIRECT(DC1416)</f>
        <v>#N/A</v>
      </c>
      <c r="DD1431" s="76" t="e" cm="1">
        <f t="array" aca="1" ref="DD1431" ca="1">DD1426*INDIRECT(DD1416)</f>
        <v>#N/A</v>
      </c>
      <c r="DE1431" s="76" t="e" cm="1">
        <f t="array" aca="1" ref="DE1431" ca="1">DE1426*INDIRECT(DE1416)</f>
        <v>#N/A</v>
      </c>
      <c r="DF1431" s="76" t="e" cm="1">
        <f t="array" aca="1" ref="DF1431" ca="1">DF1426*INDIRECT(DF1416)</f>
        <v>#N/A</v>
      </c>
      <c r="DG1431" s="76" t="e" cm="1">
        <f t="array" aca="1" ref="DG1431" ca="1">DG1426*INDIRECT(DG1416)</f>
        <v>#N/A</v>
      </c>
      <c r="DH1431" s="76" t="e" cm="1">
        <f t="array" aca="1" ref="DH1431" ca="1">DH1426*INDIRECT(DH1416)</f>
        <v>#N/A</v>
      </c>
      <c r="DI1431" s="76" t="e" cm="1">
        <f t="array" aca="1" ref="DI1431" ca="1">DI1426*INDIRECT(DI1416)</f>
        <v>#N/A</v>
      </c>
      <c r="DJ1431" s="76" t="e" cm="1">
        <f t="array" aca="1" ref="DJ1431" ca="1">DJ1426*INDIRECT(DJ1416)</f>
        <v>#N/A</v>
      </c>
      <c r="DK1431" s="76" t="e" cm="1">
        <f t="array" aca="1" ref="DK1431" ca="1">DK1426*INDIRECT(DK1416)</f>
        <v>#N/A</v>
      </c>
      <c r="DL1431" s="76" t="e" cm="1">
        <f t="array" aca="1" ref="DL1431" ca="1">DL1426*INDIRECT(DL1416)</f>
        <v>#N/A</v>
      </c>
    </row>
    <row r="1432" spans="1:116" x14ac:dyDescent="0.35">
      <c r="A1432" s="12"/>
      <c r="B1432" s="339"/>
      <c r="C1432" s="339"/>
      <c r="D1432" s="337" t="s">
        <v>518</v>
      </c>
      <c r="E1432" s="337" t="str">
        <f t="shared" si="1933"/>
        <v>1432 SPLIT-SV-VR</v>
      </c>
      <c r="G1432" s="145" t="str">
        <f>G1427</f>
        <v>Product A</v>
      </c>
      <c r="H1432" s="12"/>
      <c r="I1432" s="60"/>
      <c r="J1432" s="60"/>
      <c r="K1432" s="12"/>
      <c r="L1432" s="12"/>
      <c r="M1432" s="12"/>
      <c r="N1432" s="12"/>
      <c r="O1432" s="12"/>
      <c r="P1432" s="12"/>
      <c r="R1432" s="13"/>
      <c r="S1432" s="76"/>
      <c r="T1432" s="76"/>
      <c r="U1432" s="76"/>
      <c r="V1432" s="76"/>
      <c r="W1432" s="76"/>
      <c r="X1432" s="76"/>
      <c r="Y1432" s="76"/>
      <c r="Z1432" s="76"/>
      <c r="AA1432" s="76"/>
      <c r="AB1432" s="76"/>
      <c r="AC1432" s="76"/>
      <c r="AD1432" s="76"/>
      <c r="AE1432" s="76"/>
      <c r="AF1432" s="76"/>
      <c r="AG1432" s="76"/>
      <c r="AH1432" s="76"/>
      <c r="AI1432" s="76"/>
      <c r="AJ1432" s="76"/>
      <c r="AK1432" s="76"/>
      <c r="AL1432" s="76"/>
      <c r="AM1432" s="76"/>
      <c r="AN1432" s="76"/>
      <c r="AO1432" s="76"/>
      <c r="AP1432" s="76"/>
      <c r="AQ1432" s="76"/>
      <c r="AR1432" s="76"/>
      <c r="AS1432" s="76"/>
      <c r="AT1432" s="76"/>
      <c r="AU1432" s="76"/>
      <c r="AV1432" s="76"/>
      <c r="AW1432" s="76"/>
      <c r="AX1432" s="76"/>
      <c r="AY1432" s="76"/>
      <c r="AZ1432" s="76"/>
      <c r="BA1432" s="76"/>
      <c r="BB1432" s="76"/>
      <c r="BC1432" s="76"/>
      <c r="BD1432" s="76"/>
      <c r="BE1432" s="76"/>
      <c r="BF1432" s="76"/>
      <c r="BG1432" s="76"/>
      <c r="BH1432" s="76"/>
      <c r="BI1432" s="76"/>
      <c r="BJ1432" s="76"/>
      <c r="BK1432" s="76"/>
      <c r="BL1432" s="76"/>
      <c r="BM1432" s="76"/>
      <c r="BN1432" s="76"/>
      <c r="BO1432" s="76"/>
      <c r="BP1432" s="76"/>
      <c r="BQ1432" s="76"/>
      <c r="BR1432" s="76"/>
      <c r="BS1432" s="76"/>
      <c r="BT1432" s="76"/>
      <c r="BU1432" s="76"/>
      <c r="BV1432" s="76"/>
      <c r="BW1432" s="76"/>
      <c r="BX1432" s="76"/>
      <c r="BY1432" s="76"/>
      <c r="BZ1432" s="76"/>
      <c r="CA1432" s="76"/>
      <c r="CB1432" s="76"/>
      <c r="CC1432" s="76"/>
      <c r="CD1432" s="76"/>
      <c r="CE1432" s="76"/>
      <c r="CF1432" s="76"/>
      <c r="CG1432" s="76"/>
      <c r="CH1432" s="76"/>
      <c r="CI1432" s="76"/>
      <c r="CJ1432" s="76"/>
      <c r="CK1432" s="76"/>
      <c r="CL1432" s="76"/>
      <c r="CN1432" s="76"/>
      <c r="CO1432" s="76"/>
      <c r="CP1432" s="76"/>
      <c r="CQ1432" s="76"/>
      <c r="CR1432" s="76"/>
      <c r="CS1432" s="76"/>
      <c r="CT1432" s="76"/>
      <c r="CU1432" s="76"/>
      <c r="CV1432" s="76"/>
      <c r="CW1432" s="76"/>
      <c r="CX1432" s="76"/>
      <c r="CY1432" s="76"/>
      <c r="CZ1432" s="76"/>
      <c r="DA1432" s="76"/>
      <c r="DB1432" s="76"/>
      <c r="DC1432" s="76"/>
      <c r="DD1432" s="76"/>
      <c r="DE1432" s="76"/>
      <c r="DF1432" s="76"/>
      <c r="DG1432" s="76"/>
      <c r="DH1432" s="76"/>
      <c r="DI1432" s="76"/>
      <c r="DJ1432" s="76"/>
      <c r="DK1432" s="76"/>
      <c r="DL1432" s="76"/>
    </row>
    <row r="1433" spans="1:116" x14ac:dyDescent="0.35">
      <c r="A1433" s="12"/>
      <c r="B1433" s="339"/>
      <c r="C1433" s="339"/>
      <c r="D1433" s="337" t="s">
        <v>518</v>
      </c>
      <c r="E1433" s="337" t="str">
        <f t="shared" si="1933"/>
        <v>1433 SPLIT-SV-VR</v>
      </c>
      <c r="G1433" s="145" t="str">
        <f>G1428</f>
        <v>Product B</v>
      </c>
      <c r="H1433" s="12"/>
      <c r="I1433" s="60"/>
      <c r="J1433" s="60"/>
      <c r="K1433" s="12"/>
      <c r="L1433" s="12"/>
      <c r="M1433" s="12"/>
      <c r="N1433" s="12"/>
      <c r="O1433" s="12"/>
      <c r="P1433" s="12"/>
      <c r="R1433" s="13"/>
      <c r="S1433" s="76"/>
      <c r="T1433" s="76"/>
      <c r="U1433" s="76"/>
      <c r="V1433" s="76"/>
      <c r="W1433" s="76"/>
      <c r="X1433" s="76"/>
      <c r="Y1433" s="76"/>
      <c r="Z1433" s="76"/>
      <c r="AA1433" s="76"/>
      <c r="AB1433" s="76"/>
      <c r="AC1433" s="76"/>
      <c r="AD1433" s="76"/>
      <c r="AE1433" s="76"/>
      <c r="AF1433" s="76"/>
      <c r="AG1433" s="76"/>
      <c r="AH1433" s="76"/>
      <c r="AI1433" s="76"/>
      <c r="AJ1433" s="76"/>
      <c r="AK1433" s="76"/>
      <c r="AL1433" s="76"/>
      <c r="AM1433" s="76"/>
      <c r="AN1433" s="76"/>
      <c r="AO1433" s="76"/>
      <c r="AP1433" s="76"/>
      <c r="AQ1433" s="76"/>
      <c r="AR1433" s="76"/>
      <c r="AS1433" s="76"/>
      <c r="AT1433" s="76"/>
      <c r="AU1433" s="76"/>
      <c r="AV1433" s="76"/>
      <c r="AW1433" s="76"/>
      <c r="AX1433" s="76"/>
      <c r="AY1433" s="76"/>
      <c r="AZ1433" s="76"/>
      <c r="BA1433" s="76"/>
      <c r="BB1433" s="76"/>
      <c r="BC1433" s="76"/>
      <c r="BD1433" s="76"/>
      <c r="BE1433" s="76"/>
      <c r="BF1433" s="76"/>
      <c r="BG1433" s="76"/>
      <c r="BH1433" s="76"/>
      <c r="BI1433" s="76"/>
      <c r="BJ1433" s="76"/>
      <c r="BK1433" s="76"/>
      <c r="BL1433" s="76"/>
      <c r="BM1433" s="76"/>
      <c r="BN1433" s="76"/>
      <c r="BO1433" s="76"/>
      <c r="BP1433" s="76"/>
      <c r="BQ1433" s="76"/>
      <c r="BR1433" s="76"/>
      <c r="BS1433" s="76"/>
      <c r="BT1433" s="76"/>
      <c r="BU1433" s="76"/>
      <c r="BV1433" s="76"/>
      <c r="BW1433" s="76"/>
      <c r="BX1433" s="76"/>
      <c r="BY1433" s="76"/>
      <c r="BZ1433" s="76"/>
      <c r="CA1433" s="76"/>
      <c r="CB1433" s="76"/>
      <c r="CC1433" s="76"/>
      <c r="CD1433" s="76"/>
      <c r="CE1433" s="76"/>
      <c r="CF1433" s="76"/>
      <c r="CG1433" s="76"/>
      <c r="CH1433" s="76"/>
      <c r="CI1433" s="76"/>
      <c r="CJ1433" s="76"/>
      <c r="CK1433" s="76"/>
      <c r="CL1433" s="76"/>
      <c r="CN1433" s="76"/>
      <c r="CO1433" s="76"/>
      <c r="CP1433" s="76"/>
      <c r="CQ1433" s="76"/>
      <c r="CR1433" s="76"/>
      <c r="CS1433" s="76"/>
      <c r="CT1433" s="76"/>
      <c r="CU1433" s="76"/>
      <c r="CV1433" s="76"/>
      <c r="CW1433" s="76"/>
      <c r="CX1433" s="76"/>
      <c r="CY1433" s="76"/>
      <c r="CZ1433" s="76"/>
      <c r="DA1433" s="76"/>
      <c r="DB1433" s="76"/>
      <c r="DC1433" s="76"/>
      <c r="DD1433" s="76"/>
      <c r="DE1433" s="76"/>
      <c r="DF1433" s="76"/>
      <c r="DG1433" s="76"/>
      <c r="DH1433" s="76"/>
      <c r="DI1433" s="76"/>
      <c r="DJ1433" s="76"/>
      <c r="DK1433" s="76"/>
      <c r="DL1433" s="76"/>
    </row>
    <row r="1434" spans="1:116" x14ac:dyDescent="0.35">
      <c r="A1434" s="12"/>
      <c r="B1434" s="339"/>
      <c r="C1434" s="339"/>
      <c r="D1434" s="337" t="s">
        <v>518</v>
      </c>
      <c r="E1434" s="337" t="str">
        <f t="shared" si="1933"/>
        <v>1434 SPLIT-SV-VR</v>
      </c>
      <c r="G1434" s="127"/>
      <c r="H1434" s="12"/>
      <c r="I1434" s="60"/>
      <c r="J1434" s="60"/>
      <c r="K1434" s="61">
        <v>100</v>
      </c>
      <c r="L1434" s="61">
        <v>100</v>
      </c>
      <c r="M1434" s="61">
        <v>100</v>
      </c>
      <c r="N1434" s="61">
        <v>100</v>
      </c>
      <c r="O1434" s="61">
        <v>100</v>
      </c>
      <c r="P1434" s="61">
        <v>100</v>
      </c>
      <c r="R1434" s="67"/>
      <c r="S1434" s="147" cm="1">
        <f t="array" ref="S1434">INDEX($K:$P,ROW(),MATCH(S$3,$K$2:$P$2,0))</f>
        <v>100</v>
      </c>
      <c r="T1434" s="147" cm="1">
        <f t="array" ref="T1434">INDEX($K:$P,ROW(),MATCH(T$3,$K$2:$P$2,0))</f>
        <v>100</v>
      </c>
      <c r="U1434" s="147" cm="1">
        <f t="array" ref="U1434">INDEX($K:$P,ROW(),MATCH(U$3,$K$2:$P$2,0))</f>
        <v>100</v>
      </c>
      <c r="V1434" s="147" cm="1">
        <f t="array" ref="V1434">INDEX($K:$P,ROW(),MATCH(V$3,$K$2:$P$2,0))</f>
        <v>100</v>
      </c>
      <c r="W1434" s="147" cm="1">
        <f t="array" ref="W1434">INDEX($K:$P,ROW(),MATCH(W$3,$K$2:$P$2,0))</f>
        <v>100</v>
      </c>
      <c r="X1434" s="147" cm="1">
        <f t="array" ref="X1434">INDEX($K:$P,ROW(),MATCH(X$3,$K$2:$P$2,0))</f>
        <v>100</v>
      </c>
      <c r="Y1434" s="147" cm="1">
        <f t="array" ref="Y1434">INDEX($K:$P,ROW(),MATCH(Y$3,$K$2:$P$2,0))</f>
        <v>100</v>
      </c>
      <c r="Z1434" s="147" cm="1">
        <f t="array" ref="Z1434">INDEX($K:$P,ROW(),MATCH(Z$3,$K$2:$P$2,0))</f>
        <v>100</v>
      </c>
      <c r="AA1434" s="147" cm="1">
        <f t="array" ref="AA1434">INDEX($K:$P,ROW(),MATCH(AA$3,$K$2:$P$2,0))</f>
        <v>100</v>
      </c>
      <c r="AB1434" s="147" cm="1">
        <f t="array" ref="AB1434">INDEX($K:$P,ROW(),MATCH(AB$3,$K$2:$P$2,0))</f>
        <v>100</v>
      </c>
      <c r="AC1434" s="147" cm="1">
        <f t="array" ref="AC1434">INDEX($K:$P,ROW(),MATCH(AC$3,$K$2:$P$2,0))</f>
        <v>100</v>
      </c>
      <c r="AD1434" s="147" cm="1">
        <f t="array" ref="AD1434">INDEX($K:$P,ROW(),MATCH(AD$3,$K$2:$P$2,0))</f>
        <v>100</v>
      </c>
      <c r="AE1434" s="147" cm="1">
        <f t="array" ref="AE1434">INDEX($K:$P,ROW(),MATCH(AE$3,$K$2:$P$2,0))</f>
        <v>100</v>
      </c>
      <c r="AF1434" s="147" cm="1">
        <f t="array" ref="AF1434">INDEX($K:$P,ROW(),MATCH(AF$3,$K$2:$P$2,0))</f>
        <v>100</v>
      </c>
      <c r="AG1434" s="147" cm="1">
        <f t="array" ref="AG1434">INDEX($K:$P,ROW(),MATCH(AG$3,$K$2:$P$2,0))</f>
        <v>100</v>
      </c>
      <c r="AH1434" s="147" cm="1">
        <f t="array" ref="AH1434">INDEX($K:$P,ROW(),MATCH(AH$3,$K$2:$P$2,0))</f>
        <v>100</v>
      </c>
      <c r="AI1434" s="147" cm="1">
        <f t="array" ref="AI1434">INDEX($K:$P,ROW(),MATCH(AI$3,$K$2:$P$2,0))</f>
        <v>100</v>
      </c>
      <c r="AJ1434" s="147" cm="1">
        <f t="array" ref="AJ1434">INDEX($K:$P,ROW(),MATCH(AJ$3,$K$2:$P$2,0))</f>
        <v>100</v>
      </c>
      <c r="AK1434" s="147" cm="1">
        <f t="array" ref="AK1434">INDEX($K:$P,ROW(),MATCH(AK$3,$K$2:$P$2,0))</f>
        <v>100</v>
      </c>
      <c r="AL1434" s="147" cm="1">
        <f t="array" ref="AL1434">INDEX($K:$P,ROW(),MATCH(AL$3,$K$2:$P$2,0))</f>
        <v>100</v>
      </c>
      <c r="AM1434" s="147" cm="1">
        <f t="array" ref="AM1434">INDEX($K:$P,ROW(),MATCH(AM$3,$K$2:$P$2,0))</f>
        <v>100</v>
      </c>
      <c r="AN1434" s="147" cm="1">
        <f t="array" ref="AN1434">INDEX($K:$P,ROW(),MATCH(AN$3,$K$2:$P$2,0))</f>
        <v>100</v>
      </c>
      <c r="AO1434" s="147" cm="1">
        <f t="array" ref="AO1434">INDEX($K:$P,ROW(),MATCH(AO$3,$K$2:$P$2,0))</f>
        <v>100</v>
      </c>
      <c r="AP1434" s="147" cm="1">
        <f t="array" ref="AP1434">INDEX($K:$P,ROW(),MATCH(AP$3,$K$2:$P$2,0))</f>
        <v>100</v>
      </c>
      <c r="AQ1434" s="147" cm="1">
        <f t="array" ref="AQ1434">INDEX($K:$P,ROW(),MATCH(AQ$3,$K$2:$P$2,0))</f>
        <v>100</v>
      </c>
      <c r="AR1434" s="147" cm="1">
        <f t="array" ref="AR1434">INDEX($K:$P,ROW(),MATCH(AR$3,$K$2:$P$2,0))</f>
        <v>100</v>
      </c>
      <c r="AS1434" s="147" cm="1">
        <f t="array" ref="AS1434">INDEX($K:$P,ROW(),MATCH(AS$3,$K$2:$P$2,0))</f>
        <v>100</v>
      </c>
      <c r="AT1434" s="147" cm="1">
        <f t="array" ref="AT1434">INDEX($K:$P,ROW(),MATCH(AT$3,$K$2:$P$2,0))</f>
        <v>100</v>
      </c>
      <c r="AU1434" s="147" cm="1">
        <f t="array" ref="AU1434">INDEX($K:$P,ROW(),MATCH(AU$3,$K$2:$P$2,0))</f>
        <v>100</v>
      </c>
      <c r="AV1434" s="147" cm="1">
        <f t="array" ref="AV1434">INDEX($K:$P,ROW(),MATCH(AV$3,$K$2:$P$2,0))</f>
        <v>100</v>
      </c>
      <c r="AW1434" s="147" cm="1">
        <f t="array" ref="AW1434">INDEX($K:$P,ROW(),MATCH(AW$3,$K$2:$P$2,0))</f>
        <v>100</v>
      </c>
      <c r="AX1434" s="147" cm="1">
        <f t="array" ref="AX1434">INDEX($K:$P,ROW(),MATCH(AX$3,$K$2:$P$2,0))</f>
        <v>100</v>
      </c>
      <c r="AY1434" s="147" cm="1">
        <f t="array" ref="AY1434">INDEX($K:$P,ROW(),MATCH(AY$3,$K$2:$P$2,0))</f>
        <v>100</v>
      </c>
      <c r="AZ1434" s="147" cm="1">
        <f t="array" ref="AZ1434">INDEX($K:$P,ROW(),MATCH(AZ$3,$K$2:$P$2,0))</f>
        <v>100</v>
      </c>
      <c r="BA1434" s="147" cm="1">
        <f t="array" ref="BA1434">INDEX($K:$P,ROW(),MATCH(BA$3,$K$2:$P$2,0))</f>
        <v>100</v>
      </c>
      <c r="BB1434" s="147" cm="1">
        <f t="array" ref="BB1434">INDEX($K:$P,ROW(),MATCH(BB$3,$K$2:$P$2,0))</f>
        <v>100</v>
      </c>
      <c r="BC1434" s="147" cm="1">
        <f t="array" ref="BC1434">INDEX($K:$P,ROW(),MATCH(BC$3,$K$2:$P$2,0))</f>
        <v>100</v>
      </c>
      <c r="BD1434" s="147" cm="1">
        <f t="array" ref="BD1434">INDEX($K:$P,ROW(),MATCH(BD$3,$K$2:$P$2,0))</f>
        <v>100</v>
      </c>
      <c r="BE1434" s="147" cm="1">
        <f t="array" ref="BE1434">INDEX($K:$P,ROW(),MATCH(BE$3,$K$2:$P$2,0))</f>
        <v>100</v>
      </c>
      <c r="BF1434" s="147" cm="1">
        <f t="array" ref="BF1434">INDEX($K:$P,ROW(),MATCH(BF$3,$K$2:$P$2,0))</f>
        <v>100</v>
      </c>
      <c r="BG1434" s="147" cm="1">
        <f t="array" ref="BG1434">INDEX($K:$P,ROW(),MATCH(BG$3,$K$2:$P$2,0))</f>
        <v>100</v>
      </c>
      <c r="BH1434" s="147" cm="1">
        <f t="array" ref="BH1434">INDEX($K:$P,ROW(),MATCH(BH$3,$K$2:$P$2,0))</f>
        <v>100</v>
      </c>
      <c r="BI1434" s="147" cm="1">
        <f t="array" ref="BI1434">INDEX($K:$P,ROW(),MATCH(BI$3,$K$2:$P$2,0))</f>
        <v>100</v>
      </c>
      <c r="BJ1434" s="147" cm="1">
        <f t="array" ref="BJ1434">INDEX($K:$P,ROW(),MATCH(BJ$3,$K$2:$P$2,0))</f>
        <v>100</v>
      </c>
      <c r="BK1434" s="147" cm="1">
        <f t="array" ref="BK1434">INDEX($K:$P,ROW(),MATCH(BK$3,$K$2:$P$2,0))</f>
        <v>100</v>
      </c>
      <c r="BL1434" s="147" cm="1">
        <f t="array" ref="BL1434">INDEX($K:$P,ROW(),MATCH(BL$3,$K$2:$P$2,0))</f>
        <v>100</v>
      </c>
      <c r="BM1434" s="147" cm="1">
        <f t="array" ref="BM1434">INDEX($K:$P,ROW(),MATCH(BM$3,$K$2:$P$2,0))</f>
        <v>100</v>
      </c>
      <c r="BN1434" s="147" cm="1">
        <f t="array" ref="BN1434">INDEX($K:$P,ROW(),MATCH(BN$3,$K$2:$P$2,0))</f>
        <v>100</v>
      </c>
      <c r="BO1434" s="147" cm="1">
        <f t="array" ref="BO1434">INDEX($K:$P,ROW(),MATCH(BO$3,$K$2:$P$2,0))</f>
        <v>100</v>
      </c>
      <c r="BP1434" s="147" cm="1">
        <f t="array" ref="BP1434">INDEX($K:$P,ROW(),MATCH(BP$3,$K$2:$P$2,0))</f>
        <v>100</v>
      </c>
      <c r="BQ1434" s="147" cm="1">
        <f t="array" ref="BQ1434">INDEX($K:$P,ROW(),MATCH(BQ$3,$K$2:$P$2,0))</f>
        <v>100</v>
      </c>
      <c r="BR1434" s="147" cm="1">
        <f t="array" ref="BR1434">INDEX($K:$P,ROW(),MATCH(BR$3,$K$2:$P$2,0))</f>
        <v>100</v>
      </c>
      <c r="BS1434" s="147" cm="1">
        <f t="array" ref="BS1434">INDEX($K:$P,ROW(),MATCH(BS$3,$K$2:$P$2,0))</f>
        <v>100</v>
      </c>
      <c r="BT1434" s="147" cm="1">
        <f t="array" ref="BT1434">INDEX($K:$P,ROW(),MATCH(BT$3,$K$2:$P$2,0))</f>
        <v>100</v>
      </c>
      <c r="BU1434" s="147" cm="1">
        <f t="array" ref="BU1434">INDEX($K:$P,ROW(),MATCH(BU$3,$K$2:$P$2,0))</f>
        <v>100</v>
      </c>
      <c r="BV1434" s="147" cm="1">
        <f t="array" ref="BV1434">INDEX($K:$P,ROW(),MATCH(BV$3,$K$2:$P$2,0))</f>
        <v>100</v>
      </c>
      <c r="BW1434" s="147" cm="1">
        <f t="array" ref="BW1434">INDEX($K:$P,ROW(),MATCH(BW$3,$K$2:$P$2,0))</f>
        <v>100</v>
      </c>
      <c r="BX1434" s="147" cm="1">
        <f t="array" ref="BX1434">INDEX($K:$P,ROW(),MATCH(BX$3,$K$2:$P$2,0))</f>
        <v>100</v>
      </c>
      <c r="BY1434" s="147" cm="1">
        <f t="array" ref="BY1434">INDEX($K:$P,ROW(),MATCH(BY$3,$K$2:$P$2,0))</f>
        <v>100</v>
      </c>
      <c r="BZ1434" s="147" cm="1">
        <f t="array" ref="BZ1434">INDEX($K:$P,ROW(),MATCH(BZ$3,$K$2:$P$2,0))</f>
        <v>100</v>
      </c>
      <c r="CA1434" s="147" cm="1">
        <f t="array" ref="CA1434">INDEX($K:$P,ROW(),MATCH(CA$3,$K$2:$P$2,0))</f>
        <v>100</v>
      </c>
      <c r="CB1434" s="147" cm="1">
        <f t="array" ref="CB1434">INDEX($K:$P,ROW(),MATCH(CB$3,$K$2:$P$2,0))</f>
        <v>100</v>
      </c>
      <c r="CC1434" s="147" cm="1">
        <f t="array" ref="CC1434">INDEX($K:$P,ROW(),MATCH(CC$3,$K$2:$P$2,0))</f>
        <v>100</v>
      </c>
      <c r="CD1434" s="147" cm="1">
        <f t="array" ref="CD1434">INDEX($K:$P,ROW(),MATCH(CD$3,$K$2:$P$2,0))</f>
        <v>100</v>
      </c>
      <c r="CE1434" s="147" cm="1">
        <f t="array" ref="CE1434">INDEX($K:$P,ROW(),MATCH(CE$3,$K$2:$P$2,0))</f>
        <v>100</v>
      </c>
      <c r="CF1434" s="147" cm="1">
        <f t="array" ref="CF1434">INDEX($K:$P,ROW(),MATCH(CF$3,$K$2:$P$2,0))</f>
        <v>100</v>
      </c>
      <c r="CG1434" s="147" cm="1">
        <f t="array" ref="CG1434">INDEX($K:$P,ROW(),MATCH(CG$3,$K$2:$P$2,0))</f>
        <v>100</v>
      </c>
      <c r="CH1434" s="147" cm="1">
        <f t="array" ref="CH1434">INDEX($K:$P,ROW(),MATCH(CH$3,$K$2:$P$2,0))</f>
        <v>100</v>
      </c>
      <c r="CI1434" s="147" cm="1">
        <f t="array" ref="CI1434">INDEX($K:$P,ROW(),MATCH(CI$3,$K$2:$P$2,0))</f>
        <v>100</v>
      </c>
      <c r="CJ1434" s="147" cm="1">
        <f t="array" ref="CJ1434">INDEX($K:$P,ROW(),MATCH(CJ$3,$K$2:$P$2,0))</f>
        <v>100</v>
      </c>
      <c r="CK1434" s="147" cm="1">
        <f t="array" ref="CK1434">INDEX($K:$P,ROW(),MATCH(CK$3,$K$2:$P$2,0))</f>
        <v>100</v>
      </c>
      <c r="CL1434" s="147" cm="1">
        <f t="array" ref="CL1434">INDEX($K:$P,ROW(),MATCH(CL$3,$K$2:$P$2,0))</f>
        <v>100</v>
      </c>
      <c r="CN1434" s="147"/>
      <c r="CO1434" s="147" t="e" cm="1">
        <f t="array" ref="CO1434">INDEX($K:$P,ROW(),MATCH(CO$3,$K$2:$P$2,0))</f>
        <v>#N/A</v>
      </c>
      <c r="CP1434" s="147" t="e" cm="1">
        <f t="array" ref="CP1434">INDEX($K:$P,ROW(),MATCH(CP$3,$K$2:$P$2,0))</f>
        <v>#N/A</v>
      </c>
      <c r="CQ1434" s="147" t="e" cm="1">
        <f t="array" ref="CQ1434">INDEX($K:$P,ROW(),MATCH(CQ$3,$K$2:$P$2,0))</f>
        <v>#N/A</v>
      </c>
      <c r="CR1434" s="147" t="e" cm="1">
        <f t="array" ref="CR1434">INDEX($K:$P,ROW(),MATCH(CR$3,$K$2:$P$2,0))</f>
        <v>#N/A</v>
      </c>
      <c r="CS1434" s="147" t="e" cm="1">
        <f t="array" ref="CS1434">INDEX($K:$P,ROW(),MATCH(CS$3,$K$2:$P$2,0))</f>
        <v>#N/A</v>
      </c>
      <c r="CT1434" s="147" t="e" cm="1">
        <f t="array" ref="CT1434">INDEX($K:$P,ROW(),MATCH(CT$3,$K$2:$P$2,0))</f>
        <v>#N/A</v>
      </c>
      <c r="CU1434" s="147" t="e" cm="1">
        <f t="array" ref="CU1434">INDEX($K:$P,ROW(),MATCH(CU$3,$K$2:$P$2,0))</f>
        <v>#N/A</v>
      </c>
      <c r="CV1434" s="147" t="e" cm="1">
        <f t="array" ref="CV1434">INDEX($K:$P,ROW(),MATCH(CV$3,$K$2:$P$2,0))</f>
        <v>#N/A</v>
      </c>
      <c r="CW1434" s="147" t="e" cm="1">
        <f t="array" ref="CW1434">INDEX($K:$P,ROW(),MATCH(CW$3,$K$2:$P$2,0))</f>
        <v>#N/A</v>
      </c>
      <c r="CX1434" s="147" t="e" cm="1">
        <f t="array" ref="CX1434">INDEX($K:$P,ROW(),MATCH(CX$3,$K$2:$P$2,0))</f>
        <v>#N/A</v>
      </c>
      <c r="CY1434" s="147" t="e" cm="1">
        <f t="array" ref="CY1434">INDEX($K:$P,ROW(),MATCH(CY$3,$K$2:$P$2,0))</f>
        <v>#N/A</v>
      </c>
      <c r="CZ1434" s="147" t="e" cm="1">
        <f t="array" ref="CZ1434">INDEX($K:$P,ROW(),MATCH(CZ$3,$K$2:$P$2,0))</f>
        <v>#N/A</v>
      </c>
      <c r="DA1434" s="147" t="e" cm="1">
        <f t="array" ref="DA1434">INDEX($K:$P,ROW(),MATCH(DA$3,$K$2:$P$2,0))</f>
        <v>#N/A</v>
      </c>
      <c r="DB1434" s="147" t="e" cm="1">
        <f t="array" ref="DB1434">INDEX($K:$P,ROW(),MATCH(DB$3,$K$2:$P$2,0))</f>
        <v>#N/A</v>
      </c>
      <c r="DC1434" s="147" t="e" cm="1">
        <f t="array" ref="DC1434">INDEX($K:$P,ROW(),MATCH(DC$3,$K$2:$P$2,0))</f>
        <v>#N/A</v>
      </c>
      <c r="DD1434" s="147" t="e" cm="1">
        <f t="array" ref="DD1434">INDEX($K:$P,ROW(),MATCH(DD$3,$K$2:$P$2,0))</f>
        <v>#N/A</v>
      </c>
      <c r="DE1434" s="147" t="e" cm="1">
        <f t="array" ref="DE1434">INDEX($K:$P,ROW(),MATCH(DE$3,$K$2:$P$2,0))</f>
        <v>#N/A</v>
      </c>
      <c r="DF1434" s="147" t="e" cm="1">
        <f t="array" ref="DF1434">INDEX($K:$P,ROW(),MATCH(DF$3,$K$2:$P$2,0))</f>
        <v>#N/A</v>
      </c>
      <c r="DG1434" s="147" t="e" cm="1">
        <f t="array" ref="DG1434">INDEX($K:$P,ROW(),MATCH(DG$3,$K$2:$P$2,0))</f>
        <v>#N/A</v>
      </c>
      <c r="DH1434" s="147" t="e" cm="1">
        <f t="array" ref="DH1434">INDEX($K:$P,ROW(),MATCH(DH$3,$K$2:$P$2,0))</f>
        <v>#N/A</v>
      </c>
      <c r="DI1434" s="147" t="e" cm="1">
        <f t="array" ref="DI1434">INDEX($K:$P,ROW(),MATCH(DI$3,$K$2:$P$2,0))</f>
        <v>#N/A</v>
      </c>
      <c r="DJ1434" s="147" t="e" cm="1">
        <f t="array" ref="DJ1434">INDEX($K:$P,ROW(),MATCH(DJ$3,$K$2:$P$2,0))</f>
        <v>#N/A</v>
      </c>
      <c r="DK1434" s="147" t="e" cm="1">
        <f t="array" ref="DK1434">INDEX($K:$P,ROW(),MATCH(DK$3,$K$2:$P$2,0))</f>
        <v>#N/A</v>
      </c>
      <c r="DL1434" s="147" t="e" cm="1">
        <f t="array" ref="DL1434">INDEX($K:$P,ROW(),MATCH(DL$3,$K$2:$P$2,0))</f>
        <v>#N/A</v>
      </c>
    </row>
    <row r="1435" spans="1:116" x14ac:dyDescent="0.35">
      <c r="A1435" s="12"/>
      <c r="B1435" s="339"/>
      <c r="C1435" s="339"/>
      <c r="D1435" s="337" t="s">
        <v>518</v>
      </c>
      <c r="E1435" s="337" t="str">
        <f t="shared" si="1933"/>
        <v>1435 SPLIT-SV-VR</v>
      </c>
      <c r="G1435" s="95" t="str">
        <f>"Price/"&amp;G1456&amp;":"</f>
        <v>Price/procedure:</v>
      </c>
      <c r="H1435" s="12"/>
      <c r="I1435" s="60"/>
      <c r="J1435" s="60"/>
      <c r="K1435" s="61">
        <v>200</v>
      </c>
      <c r="L1435" s="61">
        <v>200</v>
      </c>
      <c r="M1435" s="61">
        <v>200</v>
      </c>
      <c r="N1435" s="61">
        <v>200</v>
      </c>
      <c r="O1435" s="61">
        <v>200</v>
      </c>
      <c r="P1435" s="61">
        <v>200</v>
      </c>
      <c r="R1435" s="13"/>
      <c r="S1435" s="147" cm="1">
        <f t="array" ref="S1435">INDEX($K:$P,ROW(),MATCH(S$3,$K$2:$P$2,0))</f>
        <v>200</v>
      </c>
      <c r="T1435" s="147" cm="1">
        <f t="array" ref="T1435">INDEX($K:$P,ROW(),MATCH(T$3,$K$2:$P$2,0))</f>
        <v>200</v>
      </c>
      <c r="U1435" s="147" cm="1">
        <f t="array" ref="U1435">INDEX($K:$P,ROW(),MATCH(U$3,$K$2:$P$2,0))</f>
        <v>200</v>
      </c>
      <c r="V1435" s="147" cm="1">
        <f t="array" ref="V1435">INDEX($K:$P,ROW(),MATCH(V$3,$K$2:$P$2,0))</f>
        <v>200</v>
      </c>
      <c r="W1435" s="147" cm="1">
        <f t="array" ref="W1435">INDEX($K:$P,ROW(),MATCH(W$3,$K$2:$P$2,0))</f>
        <v>200</v>
      </c>
      <c r="X1435" s="147" cm="1">
        <f t="array" ref="X1435">INDEX($K:$P,ROW(),MATCH(X$3,$K$2:$P$2,0))</f>
        <v>200</v>
      </c>
      <c r="Y1435" s="147" cm="1">
        <f t="array" ref="Y1435">INDEX($K:$P,ROW(),MATCH(Y$3,$K$2:$P$2,0))</f>
        <v>200</v>
      </c>
      <c r="Z1435" s="147" cm="1">
        <f t="array" ref="Z1435">INDEX($K:$P,ROW(),MATCH(Z$3,$K$2:$P$2,0))</f>
        <v>200</v>
      </c>
      <c r="AA1435" s="147" cm="1">
        <f t="array" ref="AA1435">INDEX($K:$P,ROW(),MATCH(AA$3,$K$2:$P$2,0))</f>
        <v>200</v>
      </c>
      <c r="AB1435" s="147" cm="1">
        <f t="array" ref="AB1435">INDEX($K:$P,ROW(),MATCH(AB$3,$K$2:$P$2,0))</f>
        <v>200</v>
      </c>
      <c r="AC1435" s="147" cm="1">
        <f t="array" ref="AC1435">INDEX($K:$P,ROW(),MATCH(AC$3,$K$2:$P$2,0))</f>
        <v>200</v>
      </c>
      <c r="AD1435" s="147" cm="1">
        <f t="array" ref="AD1435">INDEX($K:$P,ROW(),MATCH(AD$3,$K$2:$P$2,0))</f>
        <v>200</v>
      </c>
      <c r="AE1435" s="147" cm="1">
        <f t="array" ref="AE1435">INDEX($K:$P,ROW(),MATCH(AE$3,$K$2:$P$2,0))</f>
        <v>200</v>
      </c>
      <c r="AF1435" s="147" cm="1">
        <f t="array" ref="AF1435">INDEX($K:$P,ROW(),MATCH(AF$3,$K$2:$P$2,0))</f>
        <v>200</v>
      </c>
      <c r="AG1435" s="147" cm="1">
        <f t="array" ref="AG1435">INDEX($K:$P,ROW(),MATCH(AG$3,$K$2:$P$2,0))</f>
        <v>200</v>
      </c>
      <c r="AH1435" s="147" cm="1">
        <f t="array" ref="AH1435">INDEX($K:$P,ROW(),MATCH(AH$3,$K$2:$P$2,0))</f>
        <v>200</v>
      </c>
      <c r="AI1435" s="147" cm="1">
        <f t="array" ref="AI1435">INDEX($K:$P,ROW(),MATCH(AI$3,$K$2:$P$2,0))</f>
        <v>200</v>
      </c>
      <c r="AJ1435" s="147" cm="1">
        <f t="array" ref="AJ1435">INDEX($K:$P,ROW(),MATCH(AJ$3,$K$2:$P$2,0))</f>
        <v>200</v>
      </c>
      <c r="AK1435" s="147" cm="1">
        <f t="array" ref="AK1435">INDEX($K:$P,ROW(),MATCH(AK$3,$K$2:$P$2,0))</f>
        <v>200</v>
      </c>
      <c r="AL1435" s="147" cm="1">
        <f t="array" ref="AL1435">INDEX($K:$P,ROW(),MATCH(AL$3,$K$2:$P$2,0))</f>
        <v>200</v>
      </c>
      <c r="AM1435" s="147" cm="1">
        <f t="array" ref="AM1435">INDEX($K:$P,ROW(),MATCH(AM$3,$K$2:$P$2,0))</f>
        <v>200</v>
      </c>
      <c r="AN1435" s="147" cm="1">
        <f t="array" ref="AN1435">INDEX($K:$P,ROW(),MATCH(AN$3,$K$2:$P$2,0))</f>
        <v>200</v>
      </c>
      <c r="AO1435" s="147" cm="1">
        <f t="array" ref="AO1435">INDEX($K:$P,ROW(),MATCH(AO$3,$K$2:$P$2,0))</f>
        <v>200</v>
      </c>
      <c r="AP1435" s="147" cm="1">
        <f t="array" ref="AP1435">INDEX($K:$P,ROW(),MATCH(AP$3,$K$2:$P$2,0))</f>
        <v>200</v>
      </c>
      <c r="AQ1435" s="147" cm="1">
        <f t="array" ref="AQ1435">INDEX($K:$P,ROW(),MATCH(AQ$3,$K$2:$P$2,0))</f>
        <v>200</v>
      </c>
      <c r="AR1435" s="147" cm="1">
        <f t="array" ref="AR1435">INDEX($K:$P,ROW(),MATCH(AR$3,$K$2:$P$2,0))</f>
        <v>200</v>
      </c>
      <c r="AS1435" s="147" cm="1">
        <f t="array" ref="AS1435">INDEX($K:$P,ROW(),MATCH(AS$3,$K$2:$P$2,0))</f>
        <v>200</v>
      </c>
      <c r="AT1435" s="147" cm="1">
        <f t="array" ref="AT1435">INDEX($K:$P,ROW(),MATCH(AT$3,$K$2:$P$2,0))</f>
        <v>200</v>
      </c>
      <c r="AU1435" s="147" cm="1">
        <f t="array" ref="AU1435">INDEX($K:$P,ROW(),MATCH(AU$3,$K$2:$P$2,0))</f>
        <v>200</v>
      </c>
      <c r="AV1435" s="147" cm="1">
        <f t="array" ref="AV1435">INDEX($K:$P,ROW(),MATCH(AV$3,$K$2:$P$2,0))</f>
        <v>200</v>
      </c>
      <c r="AW1435" s="147" cm="1">
        <f t="array" ref="AW1435">INDEX($K:$P,ROW(),MATCH(AW$3,$K$2:$P$2,0))</f>
        <v>200</v>
      </c>
      <c r="AX1435" s="147" cm="1">
        <f t="array" ref="AX1435">INDEX($K:$P,ROW(),MATCH(AX$3,$K$2:$P$2,0))</f>
        <v>200</v>
      </c>
      <c r="AY1435" s="147" cm="1">
        <f t="array" ref="AY1435">INDEX($K:$P,ROW(),MATCH(AY$3,$K$2:$P$2,0))</f>
        <v>200</v>
      </c>
      <c r="AZ1435" s="147" cm="1">
        <f t="array" ref="AZ1435">INDEX($K:$P,ROW(),MATCH(AZ$3,$K$2:$P$2,0))</f>
        <v>200</v>
      </c>
      <c r="BA1435" s="147" cm="1">
        <f t="array" ref="BA1435">INDEX($K:$P,ROW(),MATCH(BA$3,$K$2:$P$2,0))</f>
        <v>200</v>
      </c>
      <c r="BB1435" s="147" cm="1">
        <f t="array" ref="BB1435">INDEX($K:$P,ROW(),MATCH(BB$3,$K$2:$P$2,0))</f>
        <v>200</v>
      </c>
      <c r="BC1435" s="147" cm="1">
        <f t="array" ref="BC1435">INDEX($K:$P,ROW(),MATCH(BC$3,$K$2:$P$2,0))</f>
        <v>200</v>
      </c>
      <c r="BD1435" s="147" cm="1">
        <f t="array" ref="BD1435">INDEX($K:$P,ROW(),MATCH(BD$3,$K$2:$P$2,0))</f>
        <v>200</v>
      </c>
      <c r="BE1435" s="147" cm="1">
        <f t="array" ref="BE1435">INDEX($K:$P,ROW(),MATCH(BE$3,$K$2:$P$2,0))</f>
        <v>200</v>
      </c>
      <c r="BF1435" s="147" cm="1">
        <f t="array" ref="BF1435">INDEX($K:$P,ROW(),MATCH(BF$3,$K$2:$P$2,0))</f>
        <v>200</v>
      </c>
      <c r="BG1435" s="147" cm="1">
        <f t="array" ref="BG1435">INDEX($K:$P,ROW(),MATCH(BG$3,$K$2:$P$2,0))</f>
        <v>200</v>
      </c>
      <c r="BH1435" s="147" cm="1">
        <f t="array" ref="BH1435">INDEX($K:$P,ROW(),MATCH(BH$3,$K$2:$P$2,0))</f>
        <v>200</v>
      </c>
      <c r="BI1435" s="147" cm="1">
        <f t="array" ref="BI1435">INDEX($K:$P,ROW(),MATCH(BI$3,$K$2:$P$2,0))</f>
        <v>200</v>
      </c>
      <c r="BJ1435" s="147" cm="1">
        <f t="array" ref="BJ1435">INDEX($K:$P,ROW(),MATCH(BJ$3,$K$2:$P$2,0))</f>
        <v>200</v>
      </c>
      <c r="BK1435" s="147" cm="1">
        <f t="array" ref="BK1435">INDEX($K:$P,ROW(),MATCH(BK$3,$K$2:$P$2,0))</f>
        <v>200</v>
      </c>
      <c r="BL1435" s="147" cm="1">
        <f t="array" ref="BL1435">INDEX($K:$P,ROW(),MATCH(BL$3,$K$2:$P$2,0))</f>
        <v>200</v>
      </c>
      <c r="BM1435" s="147" cm="1">
        <f t="array" ref="BM1435">INDEX($K:$P,ROW(),MATCH(BM$3,$K$2:$P$2,0))</f>
        <v>200</v>
      </c>
      <c r="BN1435" s="147" cm="1">
        <f t="array" ref="BN1435">INDEX($K:$P,ROW(),MATCH(BN$3,$K$2:$P$2,0))</f>
        <v>200</v>
      </c>
      <c r="BO1435" s="147" cm="1">
        <f t="array" ref="BO1435">INDEX($K:$P,ROW(),MATCH(BO$3,$K$2:$P$2,0))</f>
        <v>200</v>
      </c>
      <c r="BP1435" s="147" cm="1">
        <f t="array" ref="BP1435">INDEX($K:$P,ROW(),MATCH(BP$3,$K$2:$P$2,0))</f>
        <v>200</v>
      </c>
      <c r="BQ1435" s="147" cm="1">
        <f t="array" ref="BQ1435">INDEX($K:$P,ROW(),MATCH(BQ$3,$K$2:$P$2,0))</f>
        <v>200</v>
      </c>
      <c r="BR1435" s="147" cm="1">
        <f t="array" ref="BR1435">INDEX($K:$P,ROW(),MATCH(BR$3,$K$2:$P$2,0))</f>
        <v>200</v>
      </c>
      <c r="BS1435" s="147" cm="1">
        <f t="array" ref="BS1435">INDEX($K:$P,ROW(),MATCH(BS$3,$K$2:$P$2,0))</f>
        <v>200</v>
      </c>
      <c r="BT1435" s="147" cm="1">
        <f t="array" ref="BT1435">INDEX($K:$P,ROW(),MATCH(BT$3,$K$2:$P$2,0))</f>
        <v>200</v>
      </c>
      <c r="BU1435" s="147" cm="1">
        <f t="array" ref="BU1435">INDEX($K:$P,ROW(),MATCH(BU$3,$K$2:$P$2,0))</f>
        <v>200</v>
      </c>
      <c r="BV1435" s="147" cm="1">
        <f t="array" ref="BV1435">INDEX($K:$P,ROW(),MATCH(BV$3,$K$2:$P$2,0))</f>
        <v>200</v>
      </c>
      <c r="BW1435" s="147" cm="1">
        <f t="array" ref="BW1435">INDEX($K:$P,ROW(),MATCH(BW$3,$K$2:$P$2,0))</f>
        <v>200</v>
      </c>
      <c r="BX1435" s="147" cm="1">
        <f t="array" ref="BX1435">INDEX($K:$P,ROW(),MATCH(BX$3,$K$2:$P$2,0))</f>
        <v>200</v>
      </c>
      <c r="BY1435" s="147" cm="1">
        <f t="array" ref="BY1435">INDEX($K:$P,ROW(),MATCH(BY$3,$K$2:$P$2,0))</f>
        <v>200</v>
      </c>
      <c r="BZ1435" s="147" cm="1">
        <f t="array" ref="BZ1435">INDEX($K:$P,ROW(),MATCH(BZ$3,$K$2:$P$2,0))</f>
        <v>200</v>
      </c>
      <c r="CA1435" s="147" cm="1">
        <f t="array" ref="CA1435">INDEX($K:$P,ROW(),MATCH(CA$3,$K$2:$P$2,0))</f>
        <v>200</v>
      </c>
      <c r="CB1435" s="147" cm="1">
        <f t="array" ref="CB1435">INDEX($K:$P,ROW(),MATCH(CB$3,$K$2:$P$2,0))</f>
        <v>200</v>
      </c>
      <c r="CC1435" s="147" cm="1">
        <f t="array" ref="CC1435">INDEX($K:$P,ROW(),MATCH(CC$3,$K$2:$P$2,0))</f>
        <v>200</v>
      </c>
      <c r="CD1435" s="147" cm="1">
        <f t="array" ref="CD1435">INDEX($K:$P,ROW(),MATCH(CD$3,$K$2:$P$2,0))</f>
        <v>200</v>
      </c>
      <c r="CE1435" s="147" cm="1">
        <f t="array" ref="CE1435">INDEX($K:$P,ROW(),MATCH(CE$3,$K$2:$P$2,0))</f>
        <v>200</v>
      </c>
      <c r="CF1435" s="147" cm="1">
        <f t="array" ref="CF1435">INDEX($K:$P,ROW(),MATCH(CF$3,$K$2:$P$2,0))</f>
        <v>200</v>
      </c>
      <c r="CG1435" s="147" cm="1">
        <f t="array" ref="CG1435">INDEX($K:$P,ROW(),MATCH(CG$3,$K$2:$P$2,0))</f>
        <v>200</v>
      </c>
      <c r="CH1435" s="147" cm="1">
        <f t="array" ref="CH1435">INDEX($K:$P,ROW(),MATCH(CH$3,$K$2:$P$2,0))</f>
        <v>200</v>
      </c>
      <c r="CI1435" s="147" cm="1">
        <f t="array" ref="CI1435">INDEX($K:$P,ROW(),MATCH(CI$3,$K$2:$P$2,0))</f>
        <v>200</v>
      </c>
      <c r="CJ1435" s="147" cm="1">
        <f t="array" ref="CJ1435">INDEX($K:$P,ROW(),MATCH(CJ$3,$K$2:$P$2,0))</f>
        <v>200</v>
      </c>
      <c r="CK1435" s="147" cm="1">
        <f t="array" ref="CK1435">INDEX($K:$P,ROW(),MATCH(CK$3,$K$2:$P$2,0))</f>
        <v>200</v>
      </c>
      <c r="CL1435" s="147" cm="1">
        <f t="array" ref="CL1435">INDEX($K:$P,ROW(),MATCH(CL$3,$K$2:$P$2,0))</f>
        <v>200</v>
      </c>
      <c r="CN1435" s="147"/>
      <c r="CO1435" s="147" t="e" cm="1">
        <f t="array" ref="CO1435">INDEX($K:$P,ROW(),MATCH(CO$3,$K$2:$P$2,0))</f>
        <v>#N/A</v>
      </c>
      <c r="CP1435" s="147" t="e" cm="1">
        <f t="array" ref="CP1435">INDEX($K:$P,ROW(),MATCH(CP$3,$K$2:$P$2,0))</f>
        <v>#N/A</v>
      </c>
      <c r="CQ1435" s="147" t="e" cm="1">
        <f t="array" ref="CQ1435">INDEX($K:$P,ROW(),MATCH(CQ$3,$K$2:$P$2,0))</f>
        <v>#N/A</v>
      </c>
      <c r="CR1435" s="147" t="e" cm="1">
        <f t="array" ref="CR1435">INDEX($K:$P,ROW(),MATCH(CR$3,$K$2:$P$2,0))</f>
        <v>#N/A</v>
      </c>
      <c r="CS1435" s="147" t="e" cm="1">
        <f t="array" ref="CS1435">INDEX($K:$P,ROW(),MATCH(CS$3,$K$2:$P$2,0))</f>
        <v>#N/A</v>
      </c>
      <c r="CT1435" s="147" t="e" cm="1">
        <f t="array" ref="CT1435">INDEX($K:$P,ROW(),MATCH(CT$3,$K$2:$P$2,0))</f>
        <v>#N/A</v>
      </c>
      <c r="CU1435" s="147" t="e" cm="1">
        <f t="array" ref="CU1435">INDEX($K:$P,ROW(),MATCH(CU$3,$K$2:$P$2,0))</f>
        <v>#N/A</v>
      </c>
      <c r="CV1435" s="147" t="e" cm="1">
        <f t="array" ref="CV1435">INDEX($K:$P,ROW(),MATCH(CV$3,$K$2:$P$2,0))</f>
        <v>#N/A</v>
      </c>
      <c r="CW1435" s="147" t="e" cm="1">
        <f t="array" ref="CW1435">INDEX($K:$P,ROW(),MATCH(CW$3,$K$2:$P$2,0))</f>
        <v>#N/A</v>
      </c>
      <c r="CX1435" s="147" t="e" cm="1">
        <f t="array" ref="CX1435">INDEX($K:$P,ROW(),MATCH(CX$3,$K$2:$P$2,0))</f>
        <v>#N/A</v>
      </c>
      <c r="CY1435" s="147" t="e" cm="1">
        <f t="array" ref="CY1435">INDEX($K:$P,ROW(),MATCH(CY$3,$K$2:$P$2,0))</f>
        <v>#N/A</v>
      </c>
      <c r="CZ1435" s="147" t="e" cm="1">
        <f t="array" ref="CZ1435">INDEX($K:$P,ROW(),MATCH(CZ$3,$K$2:$P$2,0))</f>
        <v>#N/A</v>
      </c>
      <c r="DA1435" s="147" t="e" cm="1">
        <f t="array" ref="DA1435">INDEX($K:$P,ROW(),MATCH(DA$3,$K$2:$P$2,0))</f>
        <v>#N/A</v>
      </c>
      <c r="DB1435" s="147" t="e" cm="1">
        <f t="array" ref="DB1435">INDEX($K:$P,ROW(),MATCH(DB$3,$K$2:$P$2,0))</f>
        <v>#N/A</v>
      </c>
      <c r="DC1435" s="147" t="e" cm="1">
        <f t="array" ref="DC1435">INDEX($K:$P,ROW(),MATCH(DC$3,$K$2:$P$2,0))</f>
        <v>#N/A</v>
      </c>
      <c r="DD1435" s="147" t="e" cm="1">
        <f t="array" ref="DD1435">INDEX($K:$P,ROW(),MATCH(DD$3,$K$2:$P$2,0))</f>
        <v>#N/A</v>
      </c>
      <c r="DE1435" s="147" t="e" cm="1">
        <f t="array" ref="DE1435">INDEX($K:$P,ROW(),MATCH(DE$3,$K$2:$P$2,0))</f>
        <v>#N/A</v>
      </c>
      <c r="DF1435" s="147" t="e" cm="1">
        <f t="array" ref="DF1435">INDEX($K:$P,ROW(),MATCH(DF$3,$K$2:$P$2,0))</f>
        <v>#N/A</v>
      </c>
      <c r="DG1435" s="147" t="e" cm="1">
        <f t="array" ref="DG1435">INDEX($K:$P,ROW(),MATCH(DG$3,$K$2:$P$2,0))</f>
        <v>#N/A</v>
      </c>
      <c r="DH1435" s="147" t="e" cm="1">
        <f t="array" ref="DH1435">INDEX($K:$P,ROW(),MATCH(DH$3,$K$2:$P$2,0))</f>
        <v>#N/A</v>
      </c>
      <c r="DI1435" s="147" t="e" cm="1">
        <f t="array" ref="DI1435">INDEX($K:$P,ROW(),MATCH(DI$3,$K$2:$P$2,0))</f>
        <v>#N/A</v>
      </c>
      <c r="DJ1435" s="147" t="e" cm="1">
        <f t="array" ref="DJ1435">INDEX($K:$P,ROW(),MATCH(DJ$3,$K$2:$P$2,0))</f>
        <v>#N/A</v>
      </c>
      <c r="DK1435" s="147" t="e" cm="1">
        <f t="array" ref="DK1435">INDEX($K:$P,ROW(),MATCH(DK$3,$K$2:$P$2,0))</f>
        <v>#N/A</v>
      </c>
      <c r="DL1435" s="147" t="e" cm="1">
        <f t="array" ref="DL1435">INDEX($K:$P,ROW(),MATCH(DL$3,$K$2:$P$2,0))</f>
        <v>#N/A</v>
      </c>
    </row>
    <row r="1436" spans="1:116" x14ac:dyDescent="0.35">
      <c r="A1436" s="12"/>
      <c r="B1436" s="339"/>
      <c r="C1436" s="339"/>
      <c r="D1436" s="337" t="s">
        <v>518</v>
      </c>
      <c r="E1436" s="337" t="str">
        <f t="shared" si="1933"/>
        <v>1436 SPLIT-SV-VR</v>
      </c>
      <c r="G1436" s="145" t="str">
        <f>G1427</f>
        <v>Product A</v>
      </c>
      <c r="H1436" s="12"/>
      <c r="I1436" s="60"/>
      <c r="J1436" s="60"/>
      <c r="K1436" s="12"/>
      <c r="L1436" s="12"/>
      <c r="M1436" s="12"/>
      <c r="N1436" s="12"/>
      <c r="O1436" s="12"/>
      <c r="P1436" s="12"/>
      <c r="R1436" s="13"/>
      <c r="S1436" s="76"/>
      <c r="T1436" s="76"/>
      <c r="U1436" s="76"/>
      <c r="V1436" s="76"/>
      <c r="W1436" s="76"/>
      <c r="X1436" s="76"/>
      <c r="Y1436" s="76"/>
      <c r="Z1436" s="76"/>
      <c r="AA1436" s="76"/>
      <c r="AB1436" s="76"/>
      <c r="AC1436" s="76"/>
      <c r="AD1436" s="76"/>
      <c r="AE1436" s="76"/>
      <c r="AF1436" s="76"/>
      <c r="AG1436" s="76"/>
      <c r="AH1436" s="76"/>
      <c r="AI1436" s="76"/>
      <c r="AJ1436" s="76"/>
      <c r="AK1436" s="76"/>
      <c r="AL1436" s="76"/>
      <c r="AM1436" s="76"/>
      <c r="AN1436" s="76"/>
      <c r="AO1436" s="76"/>
      <c r="AP1436" s="76"/>
      <c r="AQ1436" s="76"/>
      <c r="AR1436" s="76"/>
      <c r="AS1436" s="76"/>
      <c r="AT1436" s="76"/>
      <c r="AU1436" s="76"/>
      <c r="AV1436" s="76"/>
      <c r="AW1436" s="76"/>
      <c r="AX1436" s="76"/>
      <c r="AY1436" s="76"/>
      <c r="AZ1436" s="76"/>
      <c r="BA1436" s="76"/>
      <c r="BB1436" s="76"/>
      <c r="BC1436" s="76"/>
      <c r="BD1436" s="76"/>
      <c r="BE1436" s="76"/>
      <c r="BF1436" s="76"/>
      <c r="BG1436" s="76"/>
      <c r="BH1436" s="76"/>
      <c r="BI1436" s="76"/>
      <c r="BJ1436" s="76"/>
      <c r="BK1436" s="76"/>
      <c r="BL1436" s="76"/>
      <c r="BM1436" s="76"/>
      <c r="BN1436" s="76"/>
      <c r="BO1436" s="76"/>
      <c r="BP1436" s="76"/>
      <c r="BQ1436" s="76"/>
      <c r="BR1436" s="76"/>
      <c r="BS1436" s="76"/>
      <c r="BT1436" s="76"/>
      <c r="BU1436" s="76"/>
      <c r="BV1436" s="76"/>
      <c r="BW1436" s="76"/>
      <c r="BX1436" s="76"/>
      <c r="BY1436" s="76"/>
      <c r="BZ1436" s="76"/>
      <c r="CA1436" s="76"/>
      <c r="CB1436" s="76"/>
      <c r="CC1436" s="76"/>
      <c r="CD1436" s="76"/>
      <c r="CE1436" s="76"/>
      <c r="CF1436" s="76"/>
      <c r="CG1436" s="76"/>
      <c r="CH1436" s="76"/>
      <c r="CI1436" s="76"/>
      <c r="CJ1436" s="76"/>
      <c r="CK1436" s="76"/>
      <c r="CL1436" s="76"/>
      <c r="CN1436" s="76"/>
      <c r="CO1436" s="76"/>
      <c r="CP1436" s="76"/>
      <c r="CQ1436" s="76"/>
      <c r="CR1436" s="76"/>
      <c r="CS1436" s="76"/>
      <c r="CT1436" s="76"/>
      <c r="CU1436" s="76"/>
      <c r="CV1436" s="76"/>
      <c r="CW1436" s="76"/>
      <c r="CX1436" s="76"/>
      <c r="CY1436" s="76"/>
      <c r="CZ1436" s="76"/>
      <c r="DA1436" s="76"/>
      <c r="DB1436" s="76"/>
      <c r="DC1436" s="76"/>
      <c r="DD1436" s="76"/>
      <c r="DE1436" s="76"/>
      <c r="DF1436" s="76"/>
      <c r="DG1436" s="76"/>
      <c r="DH1436" s="76"/>
      <c r="DI1436" s="76"/>
      <c r="DJ1436" s="76"/>
      <c r="DK1436" s="76"/>
      <c r="DL1436" s="76"/>
    </row>
    <row r="1437" spans="1:116" x14ac:dyDescent="0.35">
      <c r="A1437" s="12"/>
      <c r="B1437" s="339"/>
      <c r="C1437" s="339"/>
      <c r="D1437" s="337" t="s">
        <v>518</v>
      </c>
      <c r="E1437" s="337" t="str">
        <f t="shared" si="1933"/>
        <v>1437 SPLIT-SV-VR</v>
      </c>
      <c r="G1437" s="145" t="str">
        <f>G1428</f>
        <v>Product B</v>
      </c>
      <c r="H1437" s="12"/>
      <c r="I1437" s="60"/>
      <c r="J1437" s="60"/>
      <c r="K1437" s="12"/>
      <c r="L1437" s="12"/>
      <c r="M1437" s="12"/>
      <c r="N1437" s="12"/>
      <c r="O1437" s="12"/>
      <c r="P1437" s="12"/>
      <c r="R1437" s="13"/>
      <c r="S1437" s="76"/>
      <c r="T1437" s="76"/>
      <c r="U1437" s="76"/>
      <c r="V1437" s="76"/>
      <c r="W1437" s="76"/>
      <c r="X1437" s="76"/>
      <c r="Y1437" s="76"/>
      <c r="Z1437" s="76"/>
      <c r="AA1437" s="76"/>
      <c r="AB1437" s="76"/>
      <c r="AC1437" s="76"/>
      <c r="AD1437" s="76"/>
      <c r="AE1437" s="76"/>
      <c r="AF1437" s="76"/>
      <c r="AG1437" s="76"/>
      <c r="AH1437" s="76"/>
      <c r="AI1437" s="76"/>
      <c r="AJ1437" s="76"/>
      <c r="AK1437" s="76"/>
      <c r="AL1437" s="76"/>
      <c r="AM1437" s="76"/>
      <c r="AN1437" s="76"/>
      <c r="AO1437" s="76"/>
      <c r="AP1437" s="76"/>
      <c r="AQ1437" s="76"/>
      <c r="AR1437" s="76"/>
      <c r="AS1437" s="76"/>
      <c r="AT1437" s="76"/>
      <c r="AU1437" s="76"/>
      <c r="AV1437" s="76"/>
      <c r="AW1437" s="76"/>
      <c r="AX1437" s="76"/>
      <c r="AY1437" s="76"/>
      <c r="AZ1437" s="76"/>
      <c r="BA1437" s="76"/>
      <c r="BB1437" s="76"/>
      <c r="BC1437" s="76"/>
      <c r="BD1437" s="76"/>
      <c r="BE1437" s="76"/>
      <c r="BF1437" s="76"/>
      <c r="BG1437" s="76"/>
      <c r="BH1437" s="76"/>
      <c r="BI1437" s="76"/>
      <c r="BJ1437" s="76"/>
      <c r="BK1437" s="76"/>
      <c r="BL1437" s="76"/>
      <c r="BM1437" s="76"/>
      <c r="BN1437" s="76"/>
      <c r="BO1437" s="76"/>
      <c r="BP1437" s="76"/>
      <c r="BQ1437" s="76"/>
      <c r="BR1437" s="76"/>
      <c r="BS1437" s="76"/>
      <c r="BT1437" s="76"/>
      <c r="BU1437" s="76"/>
      <c r="BV1437" s="76"/>
      <c r="BW1437" s="76"/>
      <c r="BX1437" s="76"/>
      <c r="BY1437" s="76"/>
      <c r="BZ1437" s="76"/>
      <c r="CA1437" s="76"/>
      <c r="CB1437" s="76"/>
      <c r="CC1437" s="76"/>
      <c r="CD1437" s="76"/>
      <c r="CE1437" s="76"/>
      <c r="CF1437" s="76"/>
      <c r="CG1437" s="76"/>
      <c r="CH1437" s="76"/>
      <c r="CI1437" s="76"/>
      <c r="CJ1437" s="76"/>
      <c r="CK1437" s="76"/>
      <c r="CL1437" s="76"/>
      <c r="CN1437" s="76"/>
      <c r="CO1437" s="76"/>
      <c r="CP1437" s="76"/>
      <c r="CQ1437" s="76"/>
      <c r="CR1437" s="76"/>
      <c r="CS1437" s="76"/>
      <c r="CT1437" s="76"/>
      <c r="CU1437" s="76"/>
      <c r="CV1437" s="76"/>
      <c r="CW1437" s="76"/>
      <c r="CX1437" s="76"/>
      <c r="CY1437" s="76"/>
      <c r="CZ1437" s="76"/>
      <c r="DA1437" s="76"/>
      <c r="DB1437" s="76"/>
      <c r="DC1437" s="76"/>
      <c r="DD1437" s="76"/>
      <c r="DE1437" s="76"/>
      <c r="DF1437" s="76"/>
      <c r="DG1437" s="76"/>
      <c r="DH1437" s="76"/>
      <c r="DI1437" s="76"/>
      <c r="DJ1437" s="76"/>
      <c r="DK1437" s="76"/>
      <c r="DL1437" s="76"/>
    </row>
    <row r="1438" spans="1:116" x14ac:dyDescent="0.35">
      <c r="A1438" s="12"/>
      <c r="B1438" s="339"/>
      <c r="C1438" s="339"/>
      <c r="D1438" s="337" t="s">
        <v>518</v>
      </c>
      <c r="E1438" s="337" t="str">
        <f t="shared" si="1933"/>
        <v>1438 SPLIT-SV-VR</v>
      </c>
      <c r="G1438" s="95"/>
      <c r="H1438" s="12"/>
      <c r="I1438" s="60"/>
      <c r="J1438" s="60"/>
      <c r="K1438" s="53">
        <f ca="1">SUMIF($3:$3,K$2,1438:1438)</f>
        <v>3000000</v>
      </c>
      <c r="L1438" s="53">
        <f ca="1">SUMIF($3:$3,L$2,1438:1438)</f>
        <v>3000000</v>
      </c>
      <c r="M1438" s="53">
        <f ca="1">SUMIF($3:$3,M$2,1438:1438)</f>
        <v>3000000</v>
      </c>
      <c r="N1438" s="53">
        <f ca="1">SUMIF($3:$3,N$2,1438:1438)</f>
        <v>3000000</v>
      </c>
      <c r="O1438" s="53">
        <f ca="1">SUMIF($3:$3,O$2,1438:1438)</f>
        <v>3000000</v>
      </c>
      <c r="P1438" s="53">
        <f ca="1">SUMIF($3:$3,P$2,1438:1438)</f>
        <v>3000000</v>
      </c>
      <c r="R1438" s="13"/>
      <c r="S1438" s="80">
        <f ca="1">S1430*S1434</f>
        <v>250000</v>
      </c>
      <c r="T1438" s="80">
        <f t="shared" ref="T1438:CE1438" ca="1" si="1936">T1430*T1434</f>
        <v>250000</v>
      </c>
      <c r="U1438" s="80">
        <f t="shared" ca="1" si="1936"/>
        <v>250000</v>
      </c>
      <c r="V1438" s="80">
        <f t="shared" ca="1" si="1936"/>
        <v>250000</v>
      </c>
      <c r="W1438" s="80">
        <f t="shared" ca="1" si="1936"/>
        <v>250000</v>
      </c>
      <c r="X1438" s="80">
        <f t="shared" ca="1" si="1936"/>
        <v>250000</v>
      </c>
      <c r="Y1438" s="80">
        <f t="shared" ca="1" si="1936"/>
        <v>250000</v>
      </c>
      <c r="Z1438" s="80">
        <f t="shared" ca="1" si="1936"/>
        <v>250000</v>
      </c>
      <c r="AA1438" s="80">
        <f t="shared" ca="1" si="1936"/>
        <v>250000</v>
      </c>
      <c r="AB1438" s="80">
        <f t="shared" ca="1" si="1936"/>
        <v>250000</v>
      </c>
      <c r="AC1438" s="80">
        <f t="shared" ca="1" si="1936"/>
        <v>250000</v>
      </c>
      <c r="AD1438" s="80">
        <f t="shared" ca="1" si="1936"/>
        <v>250000</v>
      </c>
      <c r="AE1438" s="80">
        <f t="shared" ca="1" si="1936"/>
        <v>250000</v>
      </c>
      <c r="AF1438" s="80">
        <f t="shared" ca="1" si="1936"/>
        <v>250000</v>
      </c>
      <c r="AG1438" s="80">
        <f t="shared" ca="1" si="1936"/>
        <v>250000</v>
      </c>
      <c r="AH1438" s="80">
        <f t="shared" ca="1" si="1936"/>
        <v>250000</v>
      </c>
      <c r="AI1438" s="80">
        <f t="shared" ca="1" si="1936"/>
        <v>250000</v>
      </c>
      <c r="AJ1438" s="80">
        <f t="shared" ca="1" si="1936"/>
        <v>250000</v>
      </c>
      <c r="AK1438" s="80">
        <f t="shared" ca="1" si="1936"/>
        <v>250000</v>
      </c>
      <c r="AL1438" s="80">
        <f t="shared" ca="1" si="1936"/>
        <v>250000</v>
      </c>
      <c r="AM1438" s="80">
        <f t="shared" ca="1" si="1936"/>
        <v>250000</v>
      </c>
      <c r="AN1438" s="80">
        <f t="shared" ca="1" si="1936"/>
        <v>250000</v>
      </c>
      <c r="AO1438" s="80">
        <f t="shared" ca="1" si="1936"/>
        <v>250000</v>
      </c>
      <c r="AP1438" s="80">
        <f t="shared" ca="1" si="1936"/>
        <v>250000</v>
      </c>
      <c r="AQ1438" s="80">
        <f t="shared" ca="1" si="1936"/>
        <v>250000</v>
      </c>
      <c r="AR1438" s="80">
        <f t="shared" ca="1" si="1936"/>
        <v>250000</v>
      </c>
      <c r="AS1438" s="80">
        <f t="shared" ca="1" si="1936"/>
        <v>250000</v>
      </c>
      <c r="AT1438" s="80">
        <f t="shared" ca="1" si="1936"/>
        <v>250000</v>
      </c>
      <c r="AU1438" s="80">
        <f t="shared" ca="1" si="1936"/>
        <v>250000</v>
      </c>
      <c r="AV1438" s="80">
        <f t="shared" ca="1" si="1936"/>
        <v>250000</v>
      </c>
      <c r="AW1438" s="80">
        <f t="shared" ca="1" si="1936"/>
        <v>250000</v>
      </c>
      <c r="AX1438" s="80">
        <f t="shared" ca="1" si="1936"/>
        <v>250000</v>
      </c>
      <c r="AY1438" s="80">
        <f t="shared" ca="1" si="1936"/>
        <v>250000</v>
      </c>
      <c r="AZ1438" s="80">
        <f t="shared" ca="1" si="1936"/>
        <v>250000</v>
      </c>
      <c r="BA1438" s="80">
        <f t="shared" ca="1" si="1936"/>
        <v>250000</v>
      </c>
      <c r="BB1438" s="80">
        <f t="shared" ca="1" si="1936"/>
        <v>250000</v>
      </c>
      <c r="BC1438" s="80">
        <f t="shared" ca="1" si="1936"/>
        <v>250000</v>
      </c>
      <c r="BD1438" s="80">
        <f t="shared" ca="1" si="1936"/>
        <v>250000</v>
      </c>
      <c r="BE1438" s="80">
        <f t="shared" ca="1" si="1936"/>
        <v>250000</v>
      </c>
      <c r="BF1438" s="80">
        <f t="shared" ca="1" si="1936"/>
        <v>250000</v>
      </c>
      <c r="BG1438" s="80">
        <f t="shared" ca="1" si="1936"/>
        <v>250000</v>
      </c>
      <c r="BH1438" s="80">
        <f t="shared" ca="1" si="1936"/>
        <v>250000</v>
      </c>
      <c r="BI1438" s="80">
        <f t="shared" ca="1" si="1936"/>
        <v>250000</v>
      </c>
      <c r="BJ1438" s="80">
        <f t="shared" ca="1" si="1936"/>
        <v>250000</v>
      </c>
      <c r="BK1438" s="80">
        <f t="shared" ca="1" si="1936"/>
        <v>250000</v>
      </c>
      <c r="BL1438" s="80">
        <f t="shared" ca="1" si="1936"/>
        <v>250000</v>
      </c>
      <c r="BM1438" s="80">
        <f t="shared" ca="1" si="1936"/>
        <v>250000</v>
      </c>
      <c r="BN1438" s="80">
        <f t="shared" ca="1" si="1936"/>
        <v>250000</v>
      </c>
      <c r="BO1438" s="80">
        <f t="shared" ca="1" si="1936"/>
        <v>250000</v>
      </c>
      <c r="BP1438" s="80">
        <f t="shared" ca="1" si="1936"/>
        <v>250000</v>
      </c>
      <c r="BQ1438" s="80">
        <f t="shared" ca="1" si="1936"/>
        <v>250000</v>
      </c>
      <c r="BR1438" s="80">
        <f t="shared" ca="1" si="1936"/>
        <v>250000</v>
      </c>
      <c r="BS1438" s="80">
        <f t="shared" ca="1" si="1936"/>
        <v>250000</v>
      </c>
      <c r="BT1438" s="80">
        <f t="shared" ca="1" si="1936"/>
        <v>250000</v>
      </c>
      <c r="BU1438" s="80">
        <f t="shared" ca="1" si="1936"/>
        <v>250000</v>
      </c>
      <c r="BV1438" s="80">
        <f t="shared" ca="1" si="1936"/>
        <v>250000</v>
      </c>
      <c r="BW1438" s="80">
        <f t="shared" ca="1" si="1936"/>
        <v>250000</v>
      </c>
      <c r="BX1438" s="80">
        <f t="shared" ca="1" si="1936"/>
        <v>250000</v>
      </c>
      <c r="BY1438" s="80">
        <f t="shared" ca="1" si="1936"/>
        <v>250000</v>
      </c>
      <c r="BZ1438" s="80">
        <f t="shared" ca="1" si="1936"/>
        <v>250000</v>
      </c>
      <c r="CA1438" s="80">
        <f t="shared" ca="1" si="1936"/>
        <v>250000</v>
      </c>
      <c r="CB1438" s="80">
        <f t="shared" ca="1" si="1936"/>
        <v>250000</v>
      </c>
      <c r="CC1438" s="80">
        <f t="shared" ca="1" si="1936"/>
        <v>250000</v>
      </c>
      <c r="CD1438" s="80">
        <f t="shared" ca="1" si="1936"/>
        <v>250000</v>
      </c>
      <c r="CE1438" s="80">
        <f t="shared" ca="1" si="1936"/>
        <v>250000</v>
      </c>
      <c r="CF1438" s="80">
        <f t="shared" ref="CF1438:CL1438" ca="1" si="1937">CF1430*CF1434</f>
        <v>250000</v>
      </c>
      <c r="CG1438" s="80">
        <f t="shared" ca="1" si="1937"/>
        <v>250000</v>
      </c>
      <c r="CH1438" s="80">
        <f t="shared" ca="1" si="1937"/>
        <v>250000</v>
      </c>
      <c r="CI1438" s="80">
        <f t="shared" ca="1" si="1937"/>
        <v>250000</v>
      </c>
      <c r="CJ1438" s="80">
        <f t="shared" ca="1" si="1937"/>
        <v>250000</v>
      </c>
      <c r="CK1438" s="80">
        <f t="shared" ca="1" si="1937"/>
        <v>250000</v>
      </c>
      <c r="CL1438" s="80">
        <f t="shared" ca="1" si="1937"/>
        <v>250000</v>
      </c>
      <c r="CN1438" s="80"/>
      <c r="CO1438" s="80" t="e">
        <f t="shared" ref="CO1438:DL1438" ca="1" si="1938">CO1430*CO1434</f>
        <v>#N/A</v>
      </c>
      <c r="CP1438" s="80" t="e">
        <f t="shared" ca="1" si="1938"/>
        <v>#N/A</v>
      </c>
      <c r="CQ1438" s="80" t="e">
        <f t="shared" ca="1" si="1938"/>
        <v>#N/A</v>
      </c>
      <c r="CR1438" s="80" t="e">
        <f t="shared" ca="1" si="1938"/>
        <v>#N/A</v>
      </c>
      <c r="CS1438" s="80" t="e">
        <f t="shared" ca="1" si="1938"/>
        <v>#N/A</v>
      </c>
      <c r="CT1438" s="80" t="e">
        <f t="shared" ca="1" si="1938"/>
        <v>#N/A</v>
      </c>
      <c r="CU1438" s="80" t="e">
        <f t="shared" ca="1" si="1938"/>
        <v>#N/A</v>
      </c>
      <c r="CV1438" s="80" t="e">
        <f t="shared" ca="1" si="1938"/>
        <v>#N/A</v>
      </c>
      <c r="CW1438" s="80" t="e">
        <f t="shared" ca="1" si="1938"/>
        <v>#N/A</v>
      </c>
      <c r="CX1438" s="80" t="e">
        <f t="shared" ca="1" si="1938"/>
        <v>#N/A</v>
      </c>
      <c r="CY1438" s="80" t="e">
        <f t="shared" ca="1" si="1938"/>
        <v>#N/A</v>
      </c>
      <c r="CZ1438" s="80" t="e">
        <f t="shared" ca="1" si="1938"/>
        <v>#N/A</v>
      </c>
      <c r="DA1438" s="80" t="e">
        <f t="shared" ca="1" si="1938"/>
        <v>#N/A</v>
      </c>
      <c r="DB1438" s="80" t="e">
        <f t="shared" ca="1" si="1938"/>
        <v>#N/A</v>
      </c>
      <c r="DC1438" s="80" t="e">
        <f t="shared" ca="1" si="1938"/>
        <v>#N/A</v>
      </c>
      <c r="DD1438" s="80" t="e">
        <f t="shared" ca="1" si="1938"/>
        <v>#N/A</v>
      </c>
      <c r="DE1438" s="80" t="e">
        <f t="shared" ca="1" si="1938"/>
        <v>#N/A</v>
      </c>
      <c r="DF1438" s="80" t="e">
        <f t="shared" ca="1" si="1938"/>
        <v>#N/A</v>
      </c>
      <c r="DG1438" s="80" t="e">
        <f t="shared" ca="1" si="1938"/>
        <v>#N/A</v>
      </c>
      <c r="DH1438" s="80" t="e">
        <f t="shared" ca="1" si="1938"/>
        <v>#N/A</v>
      </c>
      <c r="DI1438" s="80" t="e">
        <f t="shared" ca="1" si="1938"/>
        <v>#N/A</v>
      </c>
      <c r="DJ1438" s="80" t="e">
        <f t="shared" ca="1" si="1938"/>
        <v>#N/A</v>
      </c>
      <c r="DK1438" s="80" t="e">
        <f t="shared" ca="1" si="1938"/>
        <v>#N/A</v>
      </c>
      <c r="DL1438" s="80" t="e">
        <f t="shared" ca="1" si="1938"/>
        <v>#N/A</v>
      </c>
    </row>
    <row r="1439" spans="1:116" x14ac:dyDescent="0.35">
      <c r="A1439" s="12"/>
      <c r="B1439" s="339"/>
      <c r="C1439" s="339"/>
      <c r="D1439" s="337" t="s">
        <v>518</v>
      </c>
      <c r="E1439" s="337" t="str">
        <f t="shared" si="1933"/>
        <v>1439 SPLIT-SV-VR</v>
      </c>
      <c r="G1439" s="95" t="s">
        <v>241</v>
      </c>
      <c r="H1439" s="12"/>
      <c r="I1439" s="60"/>
      <c r="J1439" s="60"/>
      <c r="K1439" s="238">
        <f ca="1">SUMIF($3:$3,K$2,1439:1439)</f>
        <v>6000000</v>
      </c>
      <c r="L1439" s="238">
        <f ca="1">SUMIF($3:$3,L$2,1439:1439)</f>
        <v>6000000</v>
      </c>
      <c r="M1439" s="238">
        <f ca="1">SUMIF($3:$3,M$2,1439:1439)</f>
        <v>6000000</v>
      </c>
      <c r="N1439" s="238">
        <f ca="1">SUMIF($3:$3,N$2,1439:1439)</f>
        <v>6000000</v>
      </c>
      <c r="O1439" s="238">
        <f ca="1">SUMIF($3:$3,O$2,1439:1439)</f>
        <v>6000000</v>
      </c>
      <c r="P1439" s="238">
        <f ca="1">SUMIF($3:$3,P$2,1439:1439)</f>
        <v>6000000</v>
      </c>
      <c r="R1439" s="13"/>
      <c r="S1439" s="80">
        <f ca="1">S1431*S1435</f>
        <v>500000</v>
      </c>
      <c r="T1439" s="80">
        <f t="shared" ref="T1439:CE1439" ca="1" si="1939">T1431*T1435</f>
        <v>500000</v>
      </c>
      <c r="U1439" s="80">
        <f t="shared" ca="1" si="1939"/>
        <v>500000</v>
      </c>
      <c r="V1439" s="80">
        <f t="shared" ca="1" si="1939"/>
        <v>500000</v>
      </c>
      <c r="W1439" s="80">
        <f t="shared" ca="1" si="1939"/>
        <v>500000</v>
      </c>
      <c r="X1439" s="80">
        <f t="shared" ca="1" si="1939"/>
        <v>500000</v>
      </c>
      <c r="Y1439" s="80">
        <f t="shared" ca="1" si="1939"/>
        <v>500000</v>
      </c>
      <c r="Z1439" s="80">
        <f t="shared" ca="1" si="1939"/>
        <v>500000</v>
      </c>
      <c r="AA1439" s="80">
        <f t="shared" ca="1" si="1939"/>
        <v>500000</v>
      </c>
      <c r="AB1439" s="80">
        <f t="shared" ca="1" si="1939"/>
        <v>500000</v>
      </c>
      <c r="AC1439" s="80">
        <f t="shared" ca="1" si="1939"/>
        <v>500000</v>
      </c>
      <c r="AD1439" s="80">
        <f t="shared" ca="1" si="1939"/>
        <v>500000</v>
      </c>
      <c r="AE1439" s="80">
        <f t="shared" ca="1" si="1939"/>
        <v>500000</v>
      </c>
      <c r="AF1439" s="80">
        <f t="shared" ca="1" si="1939"/>
        <v>500000</v>
      </c>
      <c r="AG1439" s="80">
        <f t="shared" ca="1" si="1939"/>
        <v>500000</v>
      </c>
      <c r="AH1439" s="80">
        <f t="shared" ca="1" si="1939"/>
        <v>500000</v>
      </c>
      <c r="AI1439" s="80">
        <f t="shared" ca="1" si="1939"/>
        <v>500000</v>
      </c>
      <c r="AJ1439" s="80">
        <f t="shared" ca="1" si="1939"/>
        <v>500000</v>
      </c>
      <c r="AK1439" s="80">
        <f t="shared" ca="1" si="1939"/>
        <v>500000</v>
      </c>
      <c r="AL1439" s="80">
        <f t="shared" ca="1" si="1939"/>
        <v>500000</v>
      </c>
      <c r="AM1439" s="80">
        <f t="shared" ca="1" si="1939"/>
        <v>500000</v>
      </c>
      <c r="AN1439" s="80">
        <f t="shared" ca="1" si="1939"/>
        <v>500000</v>
      </c>
      <c r="AO1439" s="80">
        <f t="shared" ca="1" si="1939"/>
        <v>500000</v>
      </c>
      <c r="AP1439" s="80">
        <f t="shared" ca="1" si="1939"/>
        <v>500000</v>
      </c>
      <c r="AQ1439" s="80">
        <f t="shared" ca="1" si="1939"/>
        <v>500000</v>
      </c>
      <c r="AR1439" s="80">
        <f t="shared" ca="1" si="1939"/>
        <v>500000</v>
      </c>
      <c r="AS1439" s="80">
        <f t="shared" ca="1" si="1939"/>
        <v>500000</v>
      </c>
      <c r="AT1439" s="80">
        <f t="shared" ca="1" si="1939"/>
        <v>500000</v>
      </c>
      <c r="AU1439" s="80">
        <f t="shared" ca="1" si="1939"/>
        <v>500000</v>
      </c>
      <c r="AV1439" s="80">
        <f t="shared" ca="1" si="1939"/>
        <v>500000</v>
      </c>
      <c r="AW1439" s="80">
        <f t="shared" ca="1" si="1939"/>
        <v>500000</v>
      </c>
      <c r="AX1439" s="80">
        <f t="shared" ca="1" si="1939"/>
        <v>500000</v>
      </c>
      <c r="AY1439" s="80">
        <f t="shared" ca="1" si="1939"/>
        <v>500000</v>
      </c>
      <c r="AZ1439" s="80">
        <f t="shared" ca="1" si="1939"/>
        <v>500000</v>
      </c>
      <c r="BA1439" s="80">
        <f t="shared" ca="1" si="1939"/>
        <v>500000</v>
      </c>
      <c r="BB1439" s="80">
        <f t="shared" ca="1" si="1939"/>
        <v>500000</v>
      </c>
      <c r="BC1439" s="80">
        <f t="shared" ca="1" si="1939"/>
        <v>500000</v>
      </c>
      <c r="BD1439" s="80">
        <f t="shared" ca="1" si="1939"/>
        <v>500000</v>
      </c>
      <c r="BE1439" s="80">
        <f t="shared" ca="1" si="1939"/>
        <v>500000</v>
      </c>
      <c r="BF1439" s="80">
        <f t="shared" ca="1" si="1939"/>
        <v>500000</v>
      </c>
      <c r="BG1439" s="80">
        <f t="shared" ca="1" si="1939"/>
        <v>500000</v>
      </c>
      <c r="BH1439" s="80">
        <f t="shared" ca="1" si="1939"/>
        <v>500000</v>
      </c>
      <c r="BI1439" s="80">
        <f t="shared" ca="1" si="1939"/>
        <v>500000</v>
      </c>
      <c r="BJ1439" s="80">
        <f t="shared" ca="1" si="1939"/>
        <v>500000</v>
      </c>
      <c r="BK1439" s="80">
        <f t="shared" ca="1" si="1939"/>
        <v>500000</v>
      </c>
      <c r="BL1439" s="80">
        <f t="shared" ca="1" si="1939"/>
        <v>500000</v>
      </c>
      <c r="BM1439" s="80">
        <f t="shared" ca="1" si="1939"/>
        <v>500000</v>
      </c>
      <c r="BN1439" s="80">
        <f t="shared" ca="1" si="1939"/>
        <v>500000</v>
      </c>
      <c r="BO1439" s="80">
        <f t="shared" ca="1" si="1939"/>
        <v>500000</v>
      </c>
      <c r="BP1439" s="80">
        <f t="shared" ca="1" si="1939"/>
        <v>500000</v>
      </c>
      <c r="BQ1439" s="80">
        <f t="shared" ca="1" si="1939"/>
        <v>500000</v>
      </c>
      <c r="BR1439" s="80">
        <f t="shared" ca="1" si="1939"/>
        <v>500000</v>
      </c>
      <c r="BS1439" s="80">
        <f t="shared" ca="1" si="1939"/>
        <v>500000</v>
      </c>
      <c r="BT1439" s="80">
        <f t="shared" ca="1" si="1939"/>
        <v>500000</v>
      </c>
      <c r="BU1439" s="80">
        <f t="shared" ca="1" si="1939"/>
        <v>500000</v>
      </c>
      <c r="BV1439" s="80">
        <f t="shared" ca="1" si="1939"/>
        <v>500000</v>
      </c>
      <c r="BW1439" s="80">
        <f t="shared" ca="1" si="1939"/>
        <v>500000</v>
      </c>
      <c r="BX1439" s="80">
        <f t="shared" ca="1" si="1939"/>
        <v>500000</v>
      </c>
      <c r="BY1439" s="80">
        <f t="shared" ca="1" si="1939"/>
        <v>500000</v>
      </c>
      <c r="BZ1439" s="80">
        <f t="shared" ca="1" si="1939"/>
        <v>500000</v>
      </c>
      <c r="CA1439" s="80">
        <f t="shared" ca="1" si="1939"/>
        <v>500000</v>
      </c>
      <c r="CB1439" s="80">
        <f t="shared" ca="1" si="1939"/>
        <v>500000</v>
      </c>
      <c r="CC1439" s="80">
        <f t="shared" ca="1" si="1939"/>
        <v>500000</v>
      </c>
      <c r="CD1439" s="80">
        <f t="shared" ca="1" si="1939"/>
        <v>500000</v>
      </c>
      <c r="CE1439" s="80">
        <f t="shared" ca="1" si="1939"/>
        <v>500000</v>
      </c>
      <c r="CF1439" s="80">
        <f t="shared" ref="CF1439:CL1439" ca="1" si="1940">CF1431*CF1435</f>
        <v>500000</v>
      </c>
      <c r="CG1439" s="80">
        <f t="shared" ca="1" si="1940"/>
        <v>500000</v>
      </c>
      <c r="CH1439" s="80">
        <f t="shared" ca="1" si="1940"/>
        <v>500000</v>
      </c>
      <c r="CI1439" s="80">
        <f t="shared" ca="1" si="1940"/>
        <v>500000</v>
      </c>
      <c r="CJ1439" s="80">
        <f t="shared" ca="1" si="1940"/>
        <v>500000</v>
      </c>
      <c r="CK1439" s="80">
        <f t="shared" ca="1" si="1940"/>
        <v>500000</v>
      </c>
      <c r="CL1439" s="80">
        <f t="shared" ca="1" si="1940"/>
        <v>500000</v>
      </c>
      <c r="CN1439" s="80"/>
      <c r="CO1439" s="80" t="e">
        <f t="shared" ref="CO1439:DL1439" ca="1" si="1941">CO1431*CO1435</f>
        <v>#N/A</v>
      </c>
      <c r="CP1439" s="80" t="e">
        <f t="shared" ca="1" si="1941"/>
        <v>#N/A</v>
      </c>
      <c r="CQ1439" s="80" t="e">
        <f t="shared" ca="1" si="1941"/>
        <v>#N/A</v>
      </c>
      <c r="CR1439" s="80" t="e">
        <f t="shared" ca="1" si="1941"/>
        <v>#N/A</v>
      </c>
      <c r="CS1439" s="80" t="e">
        <f t="shared" ca="1" si="1941"/>
        <v>#N/A</v>
      </c>
      <c r="CT1439" s="80" t="e">
        <f t="shared" ca="1" si="1941"/>
        <v>#N/A</v>
      </c>
      <c r="CU1439" s="80" t="e">
        <f t="shared" ca="1" si="1941"/>
        <v>#N/A</v>
      </c>
      <c r="CV1439" s="80" t="e">
        <f t="shared" ca="1" si="1941"/>
        <v>#N/A</v>
      </c>
      <c r="CW1439" s="80" t="e">
        <f t="shared" ca="1" si="1941"/>
        <v>#N/A</v>
      </c>
      <c r="CX1439" s="80" t="e">
        <f t="shared" ca="1" si="1941"/>
        <v>#N/A</v>
      </c>
      <c r="CY1439" s="80" t="e">
        <f t="shared" ca="1" si="1941"/>
        <v>#N/A</v>
      </c>
      <c r="CZ1439" s="80" t="e">
        <f t="shared" ca="1" si="1941"/>
        <v>#N/A</v>
      </c>
      <c r="DA1439" s="80" t="e">
        <f t="shared" ca="1" si="1941"/>
        <v>#N/A</v>
      </c>
      <c r="DB1439" s="80" t="e">
        <f t="shared" ca="1" si="1941"/>
        <v>#N/A</v>
      </c>
      <c r="DC1439" s="80" t="e">
        <f t="shared" ca="1" si="1941"/>
        <v>#N/A</v>
      </c>
      <c r="DD1439" s="80" t="e">
        <f t="shared" ca="1" si="1941"/>
        <v>#N/A</v>
      </c>
      <c r="DE1439" s="80" t="e">
        <f t="shared" ca="1" si="1941"/>
        <v>#N/A</v>
      </c>
      <c r="DF1439" s="80" t="e">
        <f t="shared" ca="1" si="1941"/>
        <v>#N/A</v>
      </c>
      <c r="DG1439" s="80" t="e">
        <f t="shared" ca="1" si="1941"/>
        <v>#N/A</v>
      </c>
      <c r="DH1439" s="80" t="e">
        <f t="shared" ca="1" si="1941"/>
        <v>#N/A</v>
      </c>
      <c r="DI1439" s="80" t="e">
        <f t="shared" ca="1" si="1941"/>
        <v>#N/A</v>
      </c>
      <c r="DJ1439" s="80" t="e">
        <f t="shared" ca="1" si="1941"/>
        <v>#N/A</v>
      </c>
      <c r="DK1439" s="80" t="e">
        <f t="shared" ca="1" si="1941"/>
        <v>#N/A</v>
      </c>
      <c r="DL1439" s="80" t="e">
        <f t="shared" ca="1" si="1941"/>
        <v>#N/A</v>
      </c>
    </row>
    <row r="1440" spans="1:116" x14ac:dyDescent="0.35">
      <c r="B1440" s="337"/>
      <c r="C1440" s="337" t="s">
        <v>198</v>
      </c>
      <c r="D1440" s="337" t="s">
        <v>518</v>
      </c>
      <c r="E1440" s="337" t="str">
        <f t="shared" si="1932"/>
        <v>1440 SPLIT-SV-VR</v>
      </c>
      <c r="G1440" s="158" t="str">
        <f>G1436</f>
        <v>Product A</v>
      </c>
      <c r="H1440" s="12"/>
      <c r="I1440" s="60"/>
      <c r="J1440" s="60"/>
      <c r="K1440" s="33">
        <f ca="1">SUMIF($3:$3,K$2,1440:1440)</f>
        <v>9000000</v>
      </c>
      <c r="L1440" s="33">
        <f ca="1">SUMIF($3:$3,L$2,1440:1440)</f>
        <v>9000000</v>
      </c>
      <c r="M1440" s="33">
        <f ca="1">SUMIF($3:$3,M$2,1440:1440)</f>
        <v>9000000</v>
      </c>
      <c r="N1440" s="33">
        <f ca="1">SUMIF($3:$3,N$2,1440:1440)</f>
        <v>9000000</v>
      </c>
      <c r="O1440" s="33">
        <f ca="1">SUMIF($3:$3,O$2,1440:1440)</f>
        <v>9000000</v>
      </c>
      <c r="P1440" s="33">
        <f ca="1">SUMIF($3:$3,P$2,1440:1440)</f>
        <v>9000000</v>
      </c>
      <c r="R1440" s="15"/>
      <c r="S1440" s="148">
        <f ca="1">SUM(S1438:S1439)</f>
        <v>750000</v>
      </c>
      <c r="T1440" s="148">
        <f t="shared" ref="T1440:CE1440" ca="1" si="1942">SUM(T1438:T1439)</f>
        <v>750000</v>
      </c>
      <c r="U1440" s="148">
        <f t="shared" ca="1" si="1942"/>
        <v>750000</v>
      </c>
      <c r="V1440" s="148">
        <f t="shared" ca="1" si="1942"/>
        <v>750000</v>
      </c>
      <c r="W1440" s="148">
        <f t="shared" ca="1" si="1942"/>
        <v>750000</v>
      </c>
      <c r="X1440" s="148">
        <f t="shared" ca="1" si="1942"/>
        <v>750000</v>
      </c>
      <c r="Y1440" s="148">
        <f t="shared" ca="1" si="1942"/>
        <v>750000</v>
      </c>
      <c r="Z1440" s="148">
        <f t="shared" ca="1" si="1942"/>
        <v>750000</v>
      </c>
      <c r="AA1440" s="148">
        <f t="shared" ca="1" si="1942"/>
        <v>750000</v>
      </c>
      <c r="AB1440" s="148">
        <f t="shared" ca="1" si="1942"/>
        <v>750000</v>
      </c>
      <c r="AC1440" s="148">
        <f t="shared" ca="1" si="1942"/>
        <v>750000</v>
      </c>
      <c r="AD1440" s="148">
        <f t="shared" ca="1" si="1942"/>
        <v>750000</v>
      </c>
      <c r="AE1440" s="148">
        <f t="shared" ca="1" si="1942"/>
        <v>750000</v>
      </c>
      <c r="AF1440" s="148">
        <f t="shared" ca="1" si="1942"/>
        <v>750000</v>
      </c>
      <c r="AG1440" s="148">
        <f t="shared" ca="1" si="1942"/>
        <v>750000</v>
      </c>
      <c r="AH1440" s="148">
        <f t="shared" ca="1" si="1942"/>
        <v>750000</v>
      </c>
      <c r="AI1440" s="148">
        <f t="shared" ca="1" si="1942"/>
        <v>750000</v>
      </c>
      <c r="AJ1440" s="148">
        <f t="shared" ca="1" si="1942"/>
        <v>750000</v>
      </c>
      <c r="AK1440" s="148">
        <f t="shared" ca="1" si="1942"/>
        <v>750000</v>
      </c>
      <c r="AL1440" s="148">
        <f t="shared" ca="1" si="1942"/>
        <v>750000</v>
      </c>
      <c r="AM1440" s="148">
        <f t="shared" ca="1" si="1942"/>
        <v>750000</v>
      </c>
      <c r="AN1440" s="148">
        <f t="shared" ca="1" si="1942"/>
        <v>750000</v>
      </c>
      <c r="AO1440" s="148">
        <f t="shared" ca="1" si="1942"/>
        <v>750000</v>
      </c>
      <c r="AP1440" s="148">
        <f t="shared" ca="1" si="1942"/>
        <v>750000</v>
      </c>
      <c r="AQ1440" s="148">
        <f t="shared" ca="1" si="1942"/>
        <v>750000</v>
      </c>
      <c r="AR1440" s="148">
        <f t="shared" ca="1" si="1942"/>
        <v>750000</v>
      </c>
      <c r="AS1440" s="148">
        <f t="shared" ca="1" si="1942"/>
        <v>750000</v>
      </c>
      <c r="AT1440" s="148">
        <f t="shared" ca="1" si="1942"/>
        <v>750000</v>
      </c>
      <c r="AU1440" s="148">
        <f t="shared" ca="1" si="1942"/>
        <v>750000</v>
      </c>
      <c r="AV1440" s="148">
        <f t="shared" ca="1" si="1942"/>
        <v>750000</v>
      </c>
      <c r="AW1440" s="148">
        <f t="shared" ca="1" si="1942"/>
        <v>750000</v>
      </c>
      <c r="AX1440" s="148">
        <f t="shared" ca="1" si="1942"/>
        <v>750000</v>
      </c>
      <c r="AY1440" s="148">
        <f t="shared" ca="1" si="1942"/>
        <v>750000</v>
      </c>
      <c r="AZ1440" s="148">
        <f t="shared" ca="1" si="1942"/>
        <v>750000</v>
      </c>
      <c r="BA1440" s="148">
        <f t="shared" ca="1" si="1942"/>
        <v>750000</v>
      </c>
      <c r="BB1440" s="148">
        <f t="shared" ca="1" si="1942"/>
        <v>750000</v>
      </c>
      <c r="BC1440" s="148">
        <f t="shared" ca="1" si="1942"/>
        <v>750000</v>
      </c>
      <c r="BD1440" s="148">
        <f t="shared" ca="1" si="1942"/>
        <v>750000</v>
      </c>
      <c r="BE1440" s="148">
        <f t="shared" ca="1" si="1942"/>
        <v>750000</v>
      </c>
      <c r="BF1440" s="148">
        <f t="shared" ca="1" si="1942"/>
        <v>750000</v>
      </c>
      <c r="BG1440" s="148">
        <f t="shared" ca="1" si="1942"/>
        <v>750000</v>
      </c>
      <c r="BH1440" s="148">
        <f t="shared" ca="1" si="1942"/>
        <v>750000</v>
      </c>
      <c r="BI1440" s="148">
        <f t="shared" ca="1" si="1942"/>
        <v>750000</v>
      </c>
      <c r="BJ1440" s="148">
        <f t="shared" ca="1" si="1942"/>
        <v>750000</v>
      </c>
      <c r="BK1440" s="148">
        <f t="shared" ca="1" si="1942"/>
        <v>750000</v>
      </c>
      <c r="BL1440" s="148">
        <f t="shared" ca="1" si="1942"/>
        <v>750000</v>
      </c>
      <c r="BM1440" s="148">
        <f t="shared" ca="1" si="1942"/>
        <v>750000</v>
      </c>
      <c r="BN1440" s="148">
        <f t="shared" ca="1" si="1942"/>
        <v>750000</v>
      </c>
      <c r="BO1440" s="148">
        <f t="shared" ca="1" si="1942"/>
        <v>750000</v>
      </c>
      <c r="BP1440" s="148">
        <f t="shared" ca="1" si="1942"/>
        <v>750000</v>
      </c>
      <c r="BQ1440" s="148">
        <f t="shared" ca="1" si="1942"/>
        <v>750000</v>
      </c>
      <c r="BR1440" s="148">
        <f t="shared" ca="1" si="1942"/>
        <v>750000</v>
      </c>
      <c r="BS1440" s="148">
        <f t="shared" ca="1" si="1942"/>
        <v>750000</v>
      </c>
      <c r="BT1440" s="148">
        <f t="shared" ca="1" si="1942"/>
        <v>750000</v>
      </c>
      <c r="BU1440" s="148">
        <f t="shared" ca="1" si="1942"/>
        <v>750000</v>
      </c>
      <c r="BV1440" s="148">
        <f t="shared" ca="1" si="1942"/>
        <v>750000</v>
      </c>
      <c r="BW1440" s="148">
        <f t="shared" ca="1" si="1942"/>
        <v>750000</v>
      </c>
      <c r="BX1440" s="148">
        <f t="shared" ca="1" si="1942"/>
        <v>750000</v>
      </c>
      <c r="BY1440" s="148">
        <f t="shared" ca="1" si="1942"/>
        <v>750000</v>
      </c>
      <c r="BZ1440" s="148">
        <f t="shared" ca="1" si="1942"/>
        <v>750000</v>
      </c>
      <c r="CA1440" s="148">
        <f t="shared" ca="1" si="1942"/>
        <v>750000</v>
      </c>
      <c r="CB1440" s="148">
        <f t="shared" ca="1" si="1942"/>
        <v>750000</v>
      </c>
      <c r="CC1440" s="148">
        <f t="shared" ca="1" si="1942"/>
        <v>750000</v>
      </c>
      <c r="CD1440" s="148">
        <f t="shared" ca="1" si="1942"/>
        <v>750000</v>
      </c>
      <c r="CE1440" s="148">
        <f t="shared" ca="1" si="1942"/>
        <v>750000</v>
      </c>
      <c r="CF1440" s="148">
        <f t="shared" ref="CF1440:CL1440" ca="1" si="1943">SUM(CF1438:CF1439)</f>
        <v>750000</v>
      </c>
      <c r="CG1440" s="148">
        <f t="shared" ca="1" si="1943"/>
        <v>750000</v>
      </c>
      <c r="CH1440" s="148">
        <f t="shared" ca="1" si="1943"/>
        <v>750000</v>
      </c>
      <c r="CI1440" s="148">
        <f t="shared" ca="1" si="1943"/>
        <v>750000</v>
      </c>
      <c r="CJ1440" s="148">
        <f t="shared" ca="1" si="1943"/>
        <v>750000</v>
      </c>
      <c r="CK1440" s="148">
        <f t="shared" ca="1" si="1943"/>
        <v>750000</v>
      </c>
      <c r="CL1440" s="148">
        <f t="shared" ca="1" si="1943"/>
        <v>750000</v>
      </c>
      <c r="CN1440" s="77"/>
      <c r="CO1440" s="148" t="e">
        <f t="shared" ref="CO1440:DL1440" ca="1" si="1944">SUM(CO1438:CO1439)</f>
        <v>#N/A</v>
      </c>
      <c r="CP1440" s="148" t="e">
        <f t="shared" ca="1" si="1944"/>
        <v>#N/A</v>
      </c>
      <c r="CQ1440" s="148" t="e">
        <f t="shared" ca="1" si="1944"/>
        <v>#N/A</v>
      </c>
      <c r="CR1440" s="148" t="e">
        <f t="shared" ca="1" si="1944"/>
        <v>#N/A</v>
      </c>
      <c r="CS1440" s="148" t="e">
        <f t="shared" ca="1" si="1944"/>
        <v>#N/A</v>
      </c>
      <c r="CT1440" s="148" t="e">
        <f t="shared" ca="1" si="1944"/>
        <v>#N/A</v>
      </c>
      <c r="CU1440" s="148" t="e">
        <f t="shared" ca="1" si="1944"/>
        <v>#N/A</v>
      </c>
      <c r="CV1440" s="148" t="e">
        <f t="shared" ca="1" si="1944"/>
        <v>#N/A</v>
      </c>
      <c r="CW1440" s="148" t="e">
        <f t="shared" ca="1" si="1944"/>
        <v>#N/A</v>
      </c>
      <c r="CX1440" s="148" t="e">
        <f t="shared" ca="1" si="1944"/>
        <v>#N/A</v>
      </c>
      <c r="CY1440" s="148" t="e">
        <f t="shared" ca="1" si="1944"/>
        <v>#N/A</v>
      </c>
      <c r="CZ1440" s="148" t="e">
        <f t="shared" ca="1" si="1944"/>
        <v>#N/A</v>
      </c>
      <c r="DA1440" s="148" t="e">
        <f t="shared" ca="1" si="1944"/>
        <v>#N/A</v>
      </c>
      <c r="DB1440" s="148" t="e">
        <f t="shared" ca="1" si="1944"/>
        <v>#N/A</v>
      </c>
      <c r="DC1440" s="148" t="e">
        <f t="shared" ca="1" si="1944"/>
        <v>#N/A</v>
      </c>
      <c r="DD1440" s="148" t="e">
        <f t="shared" ca="1" si="1944"/>
        <v>#N/A</v>
      </c>
      <c r="DE1440" s="148" t="e">
        <f t="shared" ca="1" si="1944"/>
        <v>#N/A</v>
      </c>
      <c r="DF1440" s="148" t="e">
        <f t="shared" ca="1" si="1944"/>
        <v>#N/A</v>
      </c>
      <c r="DG1440" s="148" t="e">
        <f t="shared" ca="1" si="1944"/>
        <v>#N/A</v>
      </c>
      <c r="DH1440" s="148" t="e">
        <f t="shared" ca="1" si="1944"/>
        <v>#N/A</v>
      </c>
      <c r="DI1440" s="148" t="e">
        <f t="shared" ca="1" si="1944"/>
        <v>#N/A</v>
      </c>
      <c r="DJ1440" s="148" t="e">
        <f t="shared" ca="1" si="1944"/>
        <v>#N/A</v>
      </c>
      <c r="DK1440" s="148" t="e">
        <f t="shared" ca="1" si="1944"/>
        <v>#N/A</v>
      </c>
      <c r="DL1440" s="148" t="e">
        <f t="shared" ca="1" si="1944"/>
        <v>#N/A</v>
      </c>
    </row>
    <row r="1441" spans="1:116" x14ac:dyDescent="0.35">
      <c r="B1441" s="337"/>
      <c r="C1441" s="337"/>
      <c r="D1441" s="337" t="s">
        <v>518</v>
      </c>
      <c r="E1441" s="337" t="str">
        <f t="shared" ref="E1441" si="1945">ROW()&amp;" "&amp;D1441</f>
        <v>1441 SPLIT-SV-VR</v>
      </c>
      <c r="G1441" s="158" t="str">
        <f>G1437</f>
        <v>Product B</v>
      </c>
      <c r="H1441" s="12"/>
      <c r="I1441" s="60"/>
      <c r="J1441" s="60"/>
      <c r="K1441" s="33"/>
      <c r="L1441" s="33"/>
      <c r="M1441" s="33"/>
      <c r="N1441" s="33"/>
      <c r="O1441" s="33"/>
      <c r="P1441" s="33"/>
      <c r="R1441" s="15"/>
      <c r="S1441" s="77"/>
      <c r="T1441" s="77"/>
      <c r="U1441" s="77"/>
      <c r="V1441" s="77"/>
      <c r="W1441" s="77"/>
      <c r="X1441" s="77"/>
      <c r="Y1441" s="77"/>
      <c r="Z1441" s="77"/>
      <c r="AA1441" s="77"/>
      <c r="AB1441" s="77"/>
      <c r="AC1441" s="77"/>
      <c r="AD1441" s="77"/>
      <c r="AE1441" s="77"/>
      <c r="AF1441" s="77"/>
      <c r="AG1441" s="77"/>
      <c r="AH1441" s="77"/>
      <c r="AI1441" s="77"/>
      <c r="AJ1441" s="77"/>
      <c r="AK1441" s="77"/>
      <c r="AL1441" s="77"/>
      <c r="AM1441" s="77"/>
      <c r="AN1441" s="77"/>
      <c r="AO1441" s="77"/>
      <c r="AP1441" s="77"/>
      <c r="AQ1441" s="77"/>
      <c r="AR1441" s="77"/>
      <c r="AS1441" s="77"/>
      <c r="AT1441" s="77"/>
      <c r="AU1441" s="77"/>
      <c r="AV1441" s="77"/>
      <c r="AW1441" s="77"/>
      <c r="AX1441" s="77"/>
      <c r="AY1441" s="77"/>
      <c r="AZ1441" s="77"/>
      <c r="BA1441" s="77"/>
      <c r="BB1441" s="77"/>
      <c r="BC1441" s="77"/>
      <c r="BD1441" s="77"/>
      <c r="BE1441" s="77"/>
      <c r="BF1441" s="77"/>
      <c r="BG1441" s="77"/>
      <c r="BH1441" s="77"/>
      <c r="BI1441" s="77"/>
      <c r="BJ1441" s="77"/>
      <c r="BK1441" s="77"/>
      <c r="BL1441" s="77"/>
      <c r="BM1441" s="77"/>
      <c r="BN1441" s="77"/>
      <c r="BO1441" s="77"/>
      <c r="BP1441" s="77"/>
      <c r="BQ1441" s="77"/>
      <c r="BR1441" s="77"/>
      <c r="BS1441" s="77"/>
      <c r="BT1441" s="77"/>
      <c r="BU1441" s="77"/>
      <c r="BV1441" s="77"/>
      <c r="BW1441" s="77"/>
      <c r="BX1441" s="77"/>
      <c r="BY1441" s="77"/>
      <c r="BZ1441" s="77"/>
      <c r="CA1441" s="77"/>
      <c r="CB1441" s="77"/>
      <c r="CC1441" s="77"/>
      <c r="CD1441" s="77"/>
      <c r="CE1441" s="77"/>
      <c r="CF1441" s="77"/>
      <c r="CG1441" s="77"/>
      <c r="CH1441" s="77"/>
      <c r="CI1441" s="77"/>
      <c r="CJ1441" s="77"/>
      <c r="CK1441" s="77"/>
      <c r="CL1441" s="77"/>
      <c r="CN1441" s="77"/>
      <c r="CO1441" s="77"/>
      <c r="CP1441" s="77"/>
      <c r="CQ1441" s="77"/>
      <c r="CR1441" s="77"/>
      <c r="CS1441" s="77"/>
      <c r="CT1441" s="77"/>
      <c r="CU1441" s="77"/>
      <c r="CV1441" s="77"/>
      <c r="CW1441" s="77"/>
      <c r="CX1441" s="77"/>
      <c r="CY1441" s="77"/>
      <c r="CZ1441" s="77"/>
      <c r="DA1441" s="77"/>
      <c r="DB1441" s="77"/>
      <c r="DC1441" s="77"/>
      <c r="DD1441" s="77"/>
      <c r="DE1441" s="77"/>
      <c r="DF1441" s="77"/>
      <c r="DG1441" s="77"/>
      <c r="DH1441" s="77"/>
      <c r="DI1441" s="77"/>
      <c r="DJ1441" s="77"/>
      <c r="DK1441" s="77"/>
      <c r="DL1441" s="77"/>
    </row>
    <row r="1442" spans="1:116" x14ac:dyDescent="0.35">
      <c r="A1442" s="12"/>
      <c r="B1442" s="339"/>
      <c r="C1442" s="339"/>
      <c r="D1442" s="337" t="s">
        <v>518</v>
      </c>
      <c r="E1442" s="337" t="str">
        <f t="shared" ref="E1442:E1449" si="1946">ROW()&amp;" "&amp;D1442</f>
        <v>1442 SPLIT-SV-VR</v>
      </c>
      <c r="G1442" s="126" t="str">
        <f>"Total revenue - "&amp;G1415</f>
        <v>Total revenue - Surgical procedures</v>
      </c>
      <c r="H1442" s="12"/>
      <c r="I1442" s="60"/>
      <c r="J1442" s="60"/>
      <c r="K1442" s="12"/>
      <c r="L1442" s="12"/>
      <c r="M1442" s="12"/>
      <c r="N1442" s="12"/>
      <c r="O1442" s="12"/>
      <c r="P1442" s="12"/>
      <c r="R1442" s="13"/>
      <c r="S1442" s="76"/>
      <c r="T1442" s="76"/>
      <c r="U1442" s="76"/>
      <c r="V1442" s="76"/>
      <c r="W1442" s="76"/>
      <c r="X1442" s="76"/>
      <c r="Y1442" s="76"/>
      <c r="Z1442" s="76"/>
      <c r="AA1442" s="76"/>
      <c r="AB1442" s="76"/>
      <c r="AC1442" s="76"/>
      <c r="AD1442" s="76"/>
      <c r="AE1442" s="76"/>
      <c r="AF1442" s="76"/>
      <c r="AG1442" s="76"/>
      <c r="AH1442" s="76"/>
      <c r="AI1442" s="76"/>
      <c r="AJ1442" s="76"/>
      <c r="AK1442" s="76"/>
      <c r="AL1442" s="76"/>
      <c r="AM1442" s="76"/>
      <c r="AN1442" s="76"/>
      <c r="AO1442" s="76"/>
      <c r="AP1442" s="76"/>
      <c r="AQ1442" s="76"/>
      <c r="AR1442" s="76"/>
      <c r="AS1442" s="76"/>
      <c r="AT1442" s="76"/>
      <c r="AU1442" s="76"/>
      <c r="AV1442" s="76"/>
      <c r="AW1442" s="76"/>
      <c r="AX1442" s="76"/>
      <c r="AY1442" s="76"/>
      <c r="AZ1442" s="76"/>
      <c r="BA1442" s="76"/>
      <c r="BB1442" s="76"/>
      <c r="BC1442" s="76"/>
      <c r="BD1442" s="76"/>
      <c r="BE1442" s="76"/>
      <c r="BF1442" s="76"/>
      <c r="BG1442" s="76"/>
      <c r="BH1442" s="76"/>
      <c r="BI1442" s="76"/>
      <c r="BJ1442" s="76"/>
      <c r="BK1442" s="76"/>
      <c r="BL1442" s="76"/>
      <c r="BM1442" s="76"/>
      <c r="BN1442" s="76"/>
      <c r="BO1442" s="76"/>
      <c r="BP1442" s="76"/>
      <c r="BQ1442" s="76"/>
      <c r="BR1442" s="76"/>
      <c r="BS1442" s="76"/>
      <c r="BT1442" s="76"/>
      <c r="BU1442" s="76"/>
      <c r="BV1442" s="76"/>
      <c r="BW1442" s="76"/>
      <c r="BX1442" s="76"/>
      <c r="BY1442" s="76"/>
      <c r="BZ1442" s="76"/>
      <c r="CA1442" s="76"/>
      <c r="CB1442" s="76"/>
      <c r="CC1442" s="76"/>
      <c r="CD1442" s="76"/>
      <c r="CE1442" s="76"/>
      <c r="CF1442" s="76"/>
      <c r="CG1442" s="76"/>
      <c r="CH1442" s="76"/>
      <c r="CI1442" s="76"/>
      <c r="CJ1442" s="76"/>
      <c r="CK1442" s="76"/>
      <c r="CL1442" s="76"/>
      <c r="CN1442" s="76"/>
      <c r="CO1442" s="76"/>
      <c r="CP1442" s="76"/>
      <c r="CQ1442" s="76"/>
      <c r="CR1442" s="76"/>
      <c r="CS1442" s="76"/>
      <c r="CT1442" s="76"/>
      <c r="CU1442" s="76"/>
      <c r="CV1442" s="76"/>
      <c r="CW1442" s="76"/>
      <c r="CX1442" s="76"/>
      <c r="CY1442" s="76"/>
      <c r="CZ1442" s="76"/>
      <c r="DA1442" s="76"/>
      <c r="DB1442" s="76"/>
      <c r="DC1442" s="76"/>
      <c r="DD1442" s="76"/>
      <c r="DE1442" s="76"/>
      <c r="DF1442" s="76"/>
      <c r="DG1442" s="76"/>
      <c r="DH1442" s="76"/>
      <c r="DI1442" s="76"/>
      <c r="DJ1442" s="76"/>
      <c r="DK1442" s="76"/>
      <c r="DL1442" s="76"/>
    </row>
    <row r="1443" spans="1:116" x14ac:dyDescent="0.35">
      <c r="A1443" s="12"/>
      <c r="B1443" s="339"/>
      <c r="C1443" s="339"/>
      <c r="D1443" s="337" t="s">
        <v>518</v>
      </c>
      <c r="E1443" s="337" t="str">
        <f t="shared" si="1946"/>
        <v>1443 SPLIT-SV-VR</v>
      </c>
      <c r="G1443" s="126"/>
      <c r="H1443" s="12"/>
      <c r="I1443" s="60"/>
      <c r="J1443" s="60"/>
      <c r="K1443" s="61">
        <v>50</v>
      </c>
      <c r="L1443" s="61">
        <v>50</v>
      </c>
      <c r="M1443" s="61">
        <v>50</v>
      </c>
      <c r="N1443" s="61">
        <v>50</v>
      </c>
      <c r="O1443" s="61">
        <v>50</v>
      </c>
      <c r="P1443" s="61">
        <v>50</v>
      </c>
      <c r="R1443" s="67"/>
      <c r="S1443" s="147" cm="1">
        <f t="array" ref="S1443">INDEX($K:$P,ROW(),MATCH(S$3,$K$2:$P$2,0))</f>
        <v>50</v>
      </c>
      <c r="T1443" s="147" cm="1">
        <f t="array" ref="T1443">INDEX($K:$P,ROW(),MATCH(T$3,$K$2:$P$2,0))</f>
        <v>50</v>
      </c>
      <c r="U1443" s="147" cm="1">
        <f t="array" ref="U1443">INDEX($K:$P,ROW(),MATCH(U$3,$K$2:$P$2,0))</f>
        <v>50</v>
      </c>
      <c r="V1443" s="147" cm="1">
        <f t="array" ref="V1443">INDEX($K:$P,ROW(),MATCH(V$3,$K$2:$P$2,0))</f>
        <v>50</v>
      </c>
      <c r="W1443" s="147" cm="1">
        <f t="array" ref="W1443">INDEX($K:$P,ROW(),MATCH(W$3,$K$2:$P$2,0))</f>
        <v>50</v>
      </c>
      <c r="X1443" s="147" cm="1">
        <f t="array" ref="X1443">INDEX($K:$P,ROW(),MATCH(X$3,$K$2:$P$2,0))</f>
        <v>50</v>
      </c>
      <c r="Y1443" s="147" cm="1">
        <f t="array" ref="Y1443">INDEX($K:$P,ROW(),MATCH(Y$3,$K$2:$P$2,0))</f>
        <v>50</v>
      </c>
      <c r="Z1443" s="147" cm="1">
        <f t="array" ref="Z1443">INDEX($K:$P,ROW(),MATCH(Z$3,$K$2:$P$2,0))</f>
        <v>50</v>
      </c>
      <c r="AA1443" s="147" cm="1">
        <f t="array" ref="AA1443">INDEX($K:$P,ROW(),MATCH(AA$3,$K$2:$P$2,0))</f>
        <v>50</v>
      </c>
      <c r="AB1443" s="147" cm="1">
        <f t="array" ref="AB1443">INDEX($K:$P,ROW(),MATCH(AB$3,$K$2:$P$2,0))</f>
        <v>50</v>
      </c>
      <c r="AC1443" s="147" cm="1">
        <f t="array" ref="AC1443">INDEX($K:$P,ROW(),MATCH(AC$3,$K$2:$P$2,0))</f>
        <v>50</v>
      </c>
      <c r="AD1443" s="147" cm="1">
        <f t="array" ref="AD1443">INDEX($K:$P,ROW(),MATCH(AD$3,$K$2:$P$2,0))</f>
        <v>50</v>
      </c>
      <c r="AE1443" s="147" cm="1">
        <f t="array" ref="AE1443">INDEX($K:$P,ROW(),MATCH(AE$3,$K$2:$P$2,0))</f>
        <v>50</v>
      </c>
      <c r="AF1443" s="147" cm="1">
        <f t="array" ref="AF1443">INDEX($K:$P,ROW(),MATCH(AF$3,$K$2:$P$2,0))</f>
        <v>50</v>
      </c>
      <c r="AG1443" s="147" cm="1">
        <f t="array" ref="AG1443">INDEX($K:$P,ROW(),MATCH(AG$3,$K$2:$P$2,0))</f>
        <v>50</v>
      </c>
      <c r="AH1443" s="147" cm="1">
        <f t="array" ref="AH1443">INDEX($K:$P,ROW(),MATCH(AH$3,$K$2:$P$2,0))</f>
        <v>50</v>
      </c>
      <c r="AI1443" s="147" cm="1">
        <f t="array" ref="AI1443">INDEX($K:$P,ROW(),MATCH(AI$3,$K$2:$P$2,0))</f>
        <v>50</v>
      </c>
      <c r="AJ1443" s="147" cm="1">
        <f t="array" ref="AJ1443">INDEX($K:$P,ROW(),MATCH(AJ$3,$K$2:$P$2,0))</f>
        <v>50</v>
      </c>
      <c r="AK1443" s="147" cm="1">
        <f t="array" ref="AK1443">INDEX($K:$P,ROW(),MATCH(AK$3,$K$2:$P$2,0))</f>
        <v>50</v>
      </c>
      <c r="AL1443" s="147" cm="1">
        <f t="array" ref="AL1443">INDEX($K:$P,ROW(),MATCH(AL$3,$K$2:$P$2,0))</f>
        <v>50</v>
      </c>
      <c r="AM1443" s="147" cm="1">
        <f t="array" ref="AM1443">INDEX($K:$P,ROW(),MATCH(AM$3,$K$2:$P$2,0))</f>
        <v>50</v>
      </c>
      <c r="AN1443" s="147" cm="1">
        <f t="array" ref="AN1443">INDEX($K:$P,ROW(),MATCH(AN$3,$K$2:$P$2,0))</f>
        <v>50</v>
      </c>
      <c r="AO1443" s="147" cm="1">
        <f t="array" ref="AO1443">INDEX($K:$P,ROW(),MATCH(AO$3,$K$2:$P$2,0))</f>
        <v>50</v>
      </c>
      <c r="AP1443" s="147" cm="1">
        <f t="array" ref="AP1443">INDEX($K:$P,ROW(),MATCH(AP$3,$K$2:$P$2,0))</f>
        <v>50</v>
      </c>
      <c r="AQ1443" s="147" cm="1">
        <f t="array" ref="AQ1443">INDEX($K:$P,ROW(),MATCH(AQ$3,$K$2:$P$2,0))</f>
        <v>50</v>
      </c>
      <c r="AR1443" s="147" cm="1">
        <f t="array" ref="AR1443">INDEX($K:$P,ROW(),MATCH(AR$3,$K$2:$P$2,0))</f>
        <v>50</v>
      </c>
      <c r="AS1443" s="147" cm="1">
        <f t="array" ref="AS1443">INDEX($K:$P,ROW(),MATCH(AS$3,$K$2:$P$2,0))</f>
        <v>50</v>
      </c>
      <c r="AT1443" s="147" cm="1">
        <f t="array" ref="AT1443">INDEX($K:$P,ROW(),MATCH(AT$3,$K$2:$P$2,0))</f>
        <v>50</v>
      </c>
      <c r="AU1443" s="147" cm="1">
        <f t="array" ref="AU1443">INDEX($K:$P,ROW(),MATCH(AU$3,$K$2:$P$2,0))</f>
        <v>50</v>
      </c>
      <c r="AV1443" s="147" cm="1">
        <f t="array" ref="AV1443">INDEX($K:$P,ROW(),MATCH(AV$3,$K$2:$P$2,0))</f>
        <v>50</v>
      </c>
      <c r="AW1443" s="147" cm="1">
        <f t="array" ref="AW1443">INDEX($K:$P,ROW(),MATCH(AW$3,$K$2:$P$2,0))</f>
        <v>50</v>
      </c>
      <c r="AX1443" s="147" cm="1">
        <f t="array" ref="AX1443">INDEX($K:$P,ROW(),MATCH(AX$3,$K$2:$P$2,0))</f>
        <v>50</v>
      </c>
      <c r="AY1443" s="147" cm="1">
        <f t="array" ref="AY1443">INDEX($K:$P,ROW(),MATCH(AY$3,$K$2:$P$2,0))</f>
        <v>50</v>
      </c>
      <c r="AZ1443" s="147" cm="1">
        <f t="array" ref="AZ1443">INDEX($K:$P,ROW(),MATCH(AZ$3,$K$2:$P$2,0))</f>
        <v>50</v>
      </c>
      <c r="BA1443" s="147" cm="1">
        <f t="array" ref="BA1443">INDEX($K:$P,ROW(),MATCH(BA$3,$K$2:$P$2,0))</f>
        <v>50</v>
      </c>
      <c r="BB1443" s="147" cm="1">
        <f t="array" ref="BB1443">INDEX($K:$P,ROW(),MATCH(BB$3,$K$2:$P$2,0))</f>
        <v>50</v>
      </c>
      <c r="BC1443" s="147" cm="1">
        <f t="array" ref="BC1443">INDEX($K:$P,ROW(),MATCH(BC$3,$K$2:$P$2,0))</f>
        <v>50</v>
      </c>
      <c r="BD1443" s="147" cm="1">
        <f t="array" ref="BD1443">INDEX($K:$P,ROW(),MATCH(BD$3,$K$2:$P$2,0))</f>
        <v>50</v>
      </c>
      <c r="BE1443" s="147" cm="1">
        <f t="array" ref="BE1443">INDEX($K:$P,ROW(),MATCH(BE$3,$K$2:$P$2,0))</f>
        <v>50</v>
      </c>
      <c r="BF1443" s="147" cm="1">
        <f t="array" ref="BF1443">INDEX($K:$P,ROW(),MATCH(BF$3,$K$2:$P$2,0))</f>
        <v>50</v>
      </c>
      <c r="BG1443" s="147" cm="1">
        <f t="array" ref="BG1443">INDEX($K:$P,ROW(),MATCH(BG$3,$K$2:$P$2,0))</f>
        <v>50</v>
      </c>
      <c r="BH1443" s="147" cm="1">
        <f t="array" ref="BH1443">INDEX($K:$P,ROW(),MATCH(BH$3,$K$2:$P$2,0))</f>
        <v>50</v>
      </c>
      <c r="BI1443" s="147" cm="1">
        <f t="array" ref="BI1443">INDEX($K:$P,ROW(),MATCH(BI$3,$K$2:$P$2,0))</f>
        <v>50</v>
      </c>
      <c r="BJ1443" s="147" cm="1">
        <f t="array" ref="BJ1443">INDEX($K:$P,ROW(),MATCH(BJ$3,$K$2:$P$2,0))</f>
        <v>50</v>
      </c>
      <c r="BK1443" s="147" cm="1">
        <f t="array" ref="BK1443">INDEX($K:$P,ROW(),MATCH(BK$3,$K$2:$P$2,0))</f>
        <v>50</v>
      </c>
      <c r="BL1443" s="147" cm="1">
        <f t="array" ref="BL1443">INDEX($K:$P,ROW(),MATCH(BL$3,$K$2:$P$2,0))</f>
        <v>50</v>
      </c>
      <c r="BM1443" s="147" cm="1">
        <f t="array" ref="BM1443">INDEX($K:$P,ROW(),MATCH(BM$3,$K$2:$P$2,0))</f>
        <v>50</v>
      </c>
      <c r="BN1443" s="147" cm="1">
        <f t="array" ref="BN1443">INDEX($K:$P,ROW(),MATCH(BN$3,$K$2:$P$2,0))</f>
        <v>50</v>
      </c>
      <c r="BO1443" s="147" cm="1">
        <f t="array" ref="BO1443">INDEX($K:$P,ROW(),MATCH(BO$3,$K$2:$P$2,0))</f>
        <v>50</v>
      </c>
      <c r="BP1443" s="147" cm="1">
        <f t="array" ref="BP1443">INDEX($K:$P,ROW(),MATCH(BP$3,$K$2:$P$2,0))</f>
        <v>50</v>
      </c>
      <c r="BQ1443" s="147" cm="1">
        <f t="array" ref="BQ1443">INDEX($K:$P,ROW(),MATCH(BQ$3,$K$2:$P$2,0))</f>
        <v>50</v>
      </c>
      <c r="BR1443" s="147" cm="1">
        <f t="array" ref="BR1443">INDEX($K:$P,ROW(),MATCH(BR$3,$K$2:$P$2,0))</f>
        <v>50</v>
      </c>
      <c r="BS1443" s="147" cm="1">
        <f t="array" ref="BS1443">INDEX($K:$P,ROW(),MATCH(BS$3,$K$2:$P$2,0))</f>
        <v>50</v>
      </c>
      <c r="BT1443" s="147" cm="1">
        <f t="array" ref="BT1443">INDEX($K:$P,ROW(),MATCH(BT$3,$K$2:$P$2,0))</f>
        <v>50</v>
      </c>
      <c r="BU1443" s="147" cm="1">
        <f t="array" ref="BU1443">INDEX($K:$P,ROW(),MATCH(BU$3,$K$2:$P$2,0))</f>
        <v>50</v>
      </c>
      <c r="BV1443" s="147" cm="1">
        <f t="array" ref="BV1443">INDEX($K:$P,ROW(),MATCH(BV$3,$K$2:$P$2,0))</f>
        <v>50</v>
      </c>
      <c r="BW1443" s="147" cm="1">
        <f t="array" ref="BW1443">INDEX($K:$P,ROW(),MATCH(BW$3,$K$2:$P$2,0))</f>
        <v>50</v>
      </c>
      <c r="BX1443" s="147" cm="1">
        <f t="array" ref="BX1443">INDEX($K:$P,ROW(),MATCH(BX$3,$K$2:$P$2,0))</f>
        <v>50</v>
      </c>
      <c r="BY1443" s="147" cm="1">
        <f t="array" ref="BY1443">INDEX($K:$P,ROW(),MATCH(BY$3,$K$2:$P$2,0))</f>
        <v>50</v>
      </c>
      <c r="BZ1443" s="147" cm="1">
        <f t="array" ref="BZ1443">INDEX($K:$P,ROW(),MATCH(BZ$3,$K$2:$P$2,0))</f>
        <v>50</v>
      </c>
      <c r="CA1443" s="147" cm="1">
        <f t="array" ref="CA1443">INDEX($K:$P,ROW(),MATCH(CA$3,$K$2:$P$2,0))</f>
        <v>50</v>
      </c>
      <c r="CB1443" s="147" cm="1">
        <f t="array" ref="CB1443">INDEX($K:$P,ROW(),MATCH(CB$3,$K$2:$P$2,0))</f>
        <v>50</v>
      </c>
      <c r="CC1443" s="147" cm="1">
        <f t="array" ref="CC1443">INDEX($K:$P,ROW(),MATCH(CC$3,$K$2:$P$2,0))</f>
        <v>50</v>
      </c>
      <c r="CD1443" s="147" cm="1">
        <f t="array" ref="CD1443">INDEX($K:$P,ROW(),MATCH(CD$3,$K$2:$P$2,0))</f>
        <v>50</v>
      </c>
      <c r="CE1443" s="147" cm="1">
        <f t="array" ref="CE1443">INDEX($K:$P,ROW(),MATCH(CE$3,$K$2:$P$2,0))</f>
        <v>50</v>
      </c>
      <c r="CF1443" s="147" cm="1">
        <f t="array" ref="CF1443">INDEX($K:$P,ROW(),MATCH(CF$3,$K$2:$P$2,0))</f>
        <v>50</v>
      </c>
      <c r="CG1443" s="147" cm="1">
        <f t="array" ref="CG1443">INDEX($K:$P,ROW(),MATCH(CG$3,$K$2:$P$2,0))</f>
        <v>50</v>
      </c>
      <c r="CH1443" s="147" cm="1">
        <f t="array" ref="CH1443">INDEX($K:$P,ROW(),MATCH(CH$3,$K$2:$P$2,0))</f>
        <v>50</v>
      </c>
      <c r="CI1443" s="147" cm="1">
        <f t="array" ref="CI1443">INDEX($K:$P,ROW(),MATCH(CI$3,$K$2:$P$2,0))</f>
        <v>50</v>
      </c>
      <c r="CJ1443" s="147" cm="1">
        <f t="array" ref="CJ1443">INDEX($K:$P,ROW(),MATCH(CJ$3,$K$2:$P$2,0))</f>
        <v>50</v>
      </c>
      <c r="CK1443" s="147" cm="1">
        <f t="array" ref="CK1443">INDEX($K:$P,ROW(),MATCH(CK$3,$K$2:$P$2,0))</f>
        <v>50</v>
      </c>
      <c r="CL1443" s="147" cm="1">
        <f t="array" ref="CL1443">INDEX($K:$P,ROW(),MATCH(CL$3,$K$2:$P$2,0))</f>
        <v>50</v>
      </c>
      <c r="CN1443" s="147"/>
      <c r="CO1443" s="147" t="e" cm="1">
        <f t="array" ref="CO1443">INDEX($K:$P,ROW(),MATCH(CO$3,$K$2:$P$2,0))</f>
        <v>#N/A</v>
      </c>
      <c r="CP1443" s="147" t="e" cm="1">
        <f t="array" ref="CP1443">INDEX($K:$P,ROW(),MATCH(CP$3,$K$2:$P$2,0))</f>
        <v>#N/A</v>
      </c>
      <c r="CQ1443" s="147" t="e" cm="1">
        <f t="array" ref="CQ1443">INDEX($K:$P,ROW(),MATCH(CQ$3,$K$2:$P$2,0))</f>
        <v>#N/A</v>
      </c>
      <c r="CR1443" s="147" t="e" cm="1">
        <f t="array" ref="CR1443">INDEX($K:$P,ROW(),MATCH(CR$3,$K$2:$P$2,0))</f>
        <v>#N/A</v>
      </c>
      <c r="CS1443" s="147" t="e" cm="1">
        <f t="array" ref="CS1443">INDEX($K:$P,ROW(),MATCH(CS$3,$K$2:$P$2,0))</f>
        <v>#N/A</v>
      </c>
      <c r="CT1443" s="147" t="e" cm="1">
        <f t="array" ref="CT1443">INDEX($K:$P,ROW(),MATCH(CT$3,$K$2:$P$2,0))</f>
        <v>#N/A</v>
      </c>
      <c r="CU1443" s="147" t="e" cm="1">
        <f t="array" ref="CU1443">INDEX($K:$P,ROW(),MATCH(CU$3,$K$2:$P$2,0))</f>
        <v>#N/A</v>
      </c>
      <c r="CV1443" s="147" t="e" cm="1">
        <f t="array" ref="CV1443">INDEX($K:$P,ROW(),MATCH(CV$3,$K$2:$P$2,0))</f>
        <v>#N/A</v>
      </c>
      <c r="CW1443" s="147" t="e" cm="1">
        <f t="array" ref="CW1443">INDEX($K:$P,ROW(),MATCH(CW$3,$K$2:$P$2,0))</f>
        <v>#N/A</v>
      </c>
      <c r="CX1443" s="147" t="e" cm="1">
        <f t="array" ref="CX1443">INDEX($K:$P,ROW(),MATCH(CX$3,$K$2:$P$2,0))</f>
        <v>#N/A</v>
      </c>
      <c r="CY1443" s="147" t="e" cm="1">
        <f t="array" ref="CY1443">INDEX($K:$P,ROW(),MATCH(CY$3,$K$2:$P$2,0))</f>
        <v>#N/A</v>
      </c>
      <c r="CZ1443" s="147" t="e" cm="1">
        <f t="array" ref="CZ1443">INDEX($K:$P,ROW(),MATCH(CZ$3,$K$2:$P$2,0))</f>
        <v>#N/A</v>
      </c>
      <c r="DA1443" s="147" t="e" cm="1">
        <f t="array" ref="DA1443">INDEX($K:$P,ROW(),MATCH(DA$3,$K$2:$P$2,0))</f>
        <v>#N/A</v>
      </c>
      <c r="DB1443" s="147" t="e" cm="1">
        <f t="array" ref="DB1443">INDEX($K:$P,ROW(),MATCH(DB$3,$K$2:$P$2,0))</f>
        <v>#N/A</v>
      </c>
      <c r="DC1443" s="147" t="e" cm="1">
        <f t="array" ref="DC1443">INDEX($K:$P,ROW(),MATCH(DC$3,$K$2:$P$2,0))</f>
        <v>#N/A</v>
      </c>
      <c r="DD1443" s="147" t="e" cm="1">
        <f t="array" ref="DD1443">INDEX($K:$P,ROW(),MATCH(DD$3,$K$2:$P$2,0))</f>
        <v>#N/A</v>
      </c>
      <c r="DE1443" s="147" t="e" cm="1">
        <f t="array" ref="DE1443">INDEX($K:$P,ROW(),MATCH(DE$3,$K$2:$P$2,0))</f>
        <v>#N/A</v>
      </c>
      <c r="DF1443" s="147" t="e" cm="1">
        <f t="array" ref="DF1443">INDEX($K:$P,ROW(),MATCH(DF$3,$K$2:$P$2,0))</f>
        <v>#N/A</v>
      </c>
      <c r="DG1443" s="147" t="e" cm="1">
        <f t="array" ref="DG1443">INDEX($K:$P,ROW(),MATCH(DG$3,$K$2:$P$2,0))</f>
        <v>#N/A</v>
      </c>
      <c r="DH1443" s="147" t="e" cm="1">
        <f t="array" ref="DH1443">INDEX($K:$P,ROW(),MATCH(DH$3,$K$2:$P$2,0))</f>
        <v>#N/A</v>
      </c>
      <c r="DI1443" s="147" t="e" cm="1">
        <f t="array" ref="DI1443">INDEX($K:$P,ROW(),MATCH(DI$3,$K$2:$P$2,0))</f>
        <v>#N/A</v>
      </c>
      <c r="DJ1443" s="147" t="e" cm="1">
        <f t="array" ref="DJ1443">INDEX($K:$P,ROW(),MATCH(DJ$3,$K$2:$P$2,0))</f>
        <v>#N/A</v>
      </c>
      <c r="DK1443" s="147" t="e" cm="1">
        <f t="array" ref="DK1443">INDEX($K:$P,ROW(),MATCH(DK$3,$K$2:$P$2,0))</f>
        <v>#N/A</v>
      </c>
      <c r="DL1443" s="147" t="e" cm="1">
        <f t="array" ref="DL1443">INDEX($K:$P,ROW(),MATCH(DL$3,$K$2:$P$2,0))</f>
        <v>#N/A</v>
      </c>
    </row>
    <row r="1444" spans="1:116" x14ac:dyDescent="0.35">
      <c r="A1444" s="12"/>
      <c r="B1444" s="339"/>
      <c r="C1444" s="339"/>
      <c r="D1444" s="337" t="s">
        <v>518</v>
      </c>
      <c r="E1444" s="337" t="str">
        <f t="shared" si="1946"/>
        <v>1444 SPLIT-SV-VR</v>
      </c>
      <c r="G1444" s="95" t="str">
        <f>"COGS/"&amp;G1456&amp;":"</f>
        <v>COGS/procedure:</v>
      </c>
      <c r="H1444" s="12"/>
      <c r="I1444" s="60"/>
      <c r="J1444" s="60"/>
      <c r="K1444" s="61">
        <v>100</v>
      </c>
      <c r="L1444" s="61">
        <v>100</v>
      </c>
      <c r="M1444" s="61">
        <v>100</v>
      </c>
      <c r="N1444" s="61">
        <v>100</v>
      </c>
      <c r="O1444" s="61">
        <v>100</v>
      </c>
      <c r="P1444" s="61">
        <v>100</v>
      </c>
      <c r="R1444" s="13"/>
      <c r="S1444" s="147" cm="1">
        <f t="array" ref="S1444">INDEX($K:$P,ROW(),MATCH(S$3,$K$2:$P$2,0))</f>
        <v>100</v>
      </c>
      <c r="T1444" s="147" cm="1">
        <f t="array" ref="T1444">INDEX($K:$P,ROW(),MATCH(T$3,$K$2:$P$2,0))</f>
        <v>100</v>
      </c>
      <c r="U1444" s="147" cm="1">
        <f t="array" ref="U1444">INDEX($K:$P,ROW(),MATCH(U$3,$K$2:$P$2,0))</f>
        <v>100</v>
      </c>
      <c r="V1444" s="147" cm="1">
        <f t="array" ref="V1444">INDEX($K:$P,ROW(),MATCH(V$3,$K$2:$P$2,0))</f>
        <v>100</v>
      </c>
      <c r="W1444" s="147" cm="1">
        <f t="array" ref="W1444">INDEX($K:$P,ROW(),MATCH(W$3,$K$2:$P$2,0))</f>
        <v>100</v>
      </c>
      <c r="X1444" s="147" cm="1">
        <f t="array" ref="X1444">INDEX($K:$P,ROW(),MATCH(X$3,$K$2:$P$2,0))</f>
        <v>100</v>
      </c>
      <c r="Y1444" s="147" cm="1">
        <f t="array" ref="Y1444">INDEX($K:$P,ROW(),MATCH(Y$3,$K$2:$P$2,0))</f>
        <v>100</v>
      </c>
      <c r="Z1444" s="147" cm="1">
        <f t="array" ref="Z1444">INDEX($K:$P,ROW(),MATCH(Z$3,$K$2:$P$2,0))</f>
        <v>100</v>
      </c>
      <c r="AA1444" s="147" cm="1">
        <f t="array" ref="AA1444">INDEX($K:$P,ROW(),MATCH(AA$3,$K$2:$P$2,0))</f>
        <v>100</v>
      </c>
      <c r="AB1444" s="147" cm="1">
        <f t="array" ref="AB1444">INDEX($K:$P,ROW(),MATCH(AB$3,$K$2:$P$2,0))</f>
        <v>100</v>
      </c>
      <c r="AC1444" s="147" cm="1">
        <f t="array" ref="AC1444">INDEX($K:$P,ROW(),MATCH(AC$3,$K$2:$P$2,0))</f>
        <v>100</v>
      </c>
      <c r="AD1444" s="147" cm="1">
        <f t="array" ref="AD1444">INDEX($K:$P,ROW(),MATCH(AD$3,$K$2:$P$2,0))</f>
        <v>100</v>
      </c>
      <c r="AE1444" s="147" cm="1">
        <f t="array" ref="AE1444">INDEX($K:$P,ROW(),MATCH(AE$3,$K$2:$P$2,0))</f>
        <v>100</v>
      </c>
      <c r="AF1444" s="147" cm="1">
        <f t="array" ref="AF1444">INDEX($K:$P,ROW(),MATCH(AF$3,$K$2:$P$2,0))</f>
        <v>100</v>
      </c>
      <c r="AG1444" s="147" cm="1">
        <f t="array" ref="AG1444">INDEX($K:$P,ROW(),MATCH(AG$3,$K$2:$P$2,0))</f>
        <v>100</v>
      </c>
      <c r="AH1444" s="147" cm="1">
        <f t="array" ref="AH1444">INDEX($K:$P,ROW(),MATCH(AH$3,$K$2:$P$2,0))</f>
        <v>100</v>
      </c>
      <c r="AI1444" s="147" cm="1">
        <f t="array" ref="AI1444">INDEX($K:$P,ROW(),MATCH(AI$3,$K$2:$P$2,0))</f>
        <v>100</v>
      </c>
      <c r="AJ1444" s="147" cm="1">
        <f t="array" ref="AJ1444">INDEX($K:$P,ROW(),MATCH(AJ$3,$K$2:$P$2,0))</f>
        <v>100</v>
      </c>
      <c r="AK1444" s="147" cm="1">
        <f t="array" ref="AK1444">INDEX($K:$P,ROW(),MATCH(AK$3,$K$2:$P$2,0))</f>
        <v>100</v>
      </c>
      <c r="AL1444" s="147" cm="1">
        <f t="array" ref="AL1444">INDEX($K:$P,ROW(),MATCH(AL$3,$K$2:$P$2,0))</f>
        <v>100</v>
      </c>
      <c r="AM1444" s="147" cm="1">
        <f t="array" ref="AM1444">INDEX($K:$P,ROW(),MATCH(AM$3,$K$2:$P$2,0))</f>
        <v>100</v>
      </c>
      <c r="AN1444" s="147" cm="1">
        <f t="array" ref="AN1444">INDEX($K:$P,ROW(),MATCH(AN$3,$K$2:$P$2,0))</f>
        <v>100</v>
      </c>
      <c r="AO1444" s="147" cm="1">
        <f t="array" ref="AO1444">INDEX($K:$P,ROW(),MATCH(AO$3,$K$2:$P$2,0))</f>
        <v>100</v>
      </c>
      <c r="AP1444" s="147" cm="1">
        <f t="array" ref="AP1444">INDEX($K:$P,ROW(),MATCH(AP$3,$K$2:$P$2,0))</f>
        <v>100</v>
      </c>
      <c r="AQ1444" s="147" cm="1">
        <f t="array" ref="AQ1444">INDEX($K:$P,ROW(),MATCH(AQ$3,$K$2:$P$2,0))</f>
        <v>100</v>
      </c>
      <c r="AR1444" s="147" cm="1">
        <f t="array" ref="AR1444">INDEX($K:$P,ROW(),MATCH(AR$3,$K$2:$P$2,0))</f>
        <v>100</v>
      </c>
      <c r="AS1444" s="147" cm="1">
        <f t="array" ref="AS1444">INDEX($K:$P,ROW(),MATCH(AS$3,$K$2:$P$2,0))</f>
        <v>100</v>
      </c>
      <c r="AT1444" s="147" cm="1">
        <f t="array" ref="AT1444">INDEX($K:$P,ROW(),MATCH(AT$3,$K$2:$P$2,0))</f>
        <v>100</v>
      </c>
      <c r="AU1444" s="147" cm="1">
        <f t="array" ref="AU1444">INDEX($K:$P,ROW(),MATCH(AU$3,$K$2:$P$2,0))</f>
        <v>100</v>
      </c>
      <c r="AV1444" s="147" cm="1">
        <f t="array" ref="AV1444">INDEX($K:$P,ROW(),MATCH(AV$3,$K$2:$P$2,0))</f>
        <v>100</v>
      </c>
      <c r="AW1444" s="147" cm="1">
        <f t="array" ref="AW1444">INDEX($K:$P,ROW(),MATCH(AW$3,$K$2:$P$2,0))</f>
        <v>100</v>
      </c>
      <c r="AX1444" s="147" cm="1">
        <f t="array" ref="AX1444">INDEX($K:$P,ROW(),MATCH(AX$3,$K$2:$P$2,0))</f>
        <v>100</v>
      </c>
      <c r="AY1444" s="147" cm="1">
        <f t="array" ref="AY1444">INDEX($K:$P,ROW(),MATCH(AY$3,$K$2:$P$2,0))</f>
        <v>100</v>
      </c>
      <c r="AZ1444" s="147" cm="1">
        <f t="array" ref="AZ1444">INDEX($K:$P,ROW(),MATCH(AZ$3,$K$2:$P$2,0))</f>
        <v>100</v>
      </c>
      <c r="BA1444" s="147" cm="1">
        <f t="array" ref="BA1444">INDEX($K:$P,ROW(),MATCH(BA$3,$K$2:$P$2,0))</f>
        <v>100</v>
      </c>
      <c r="BB1444" s="147" cm="1">
        <f t="array" ref="BB1444">INDEX($K:$P,ROW(),MATCH(BB$3,$K$2:$P$2,0))</f>
        <v>100</v>
      </c>
      <c r="BC1444" s="147" cm="1">
        <f t="array" ref="BC1444">INDEX($K:$P,ROW(),MATCH(BC$3,$K$2:$P$2,0))</f>
        <v>100</v>
      </c>
      <c r="BD1444" s="147" cm="1">
        <f t="array" ref="BD1444">INDEX($K:$P,ROW(),MATCH(BD$3,$K$2:$P$2,0))</f>
        <v>100</v>
      </c>
      <c r="BE1444" s="147" cm="1">
        <f t="array" ref="BE1444">INDEX($K:$P,ROW(),MATCH(BE$3,$K$2:$P$2,0))</f>
        <v>100</v>
      </c>
      <c r="BF1444" s="147" cm="1">
        <f t="array" ref="BF1444">INDEX($K:$P,ROW(),MATCH(BF$3,$K$2:$P$2,0))</f>
        <v>100</v>
      </c>
      <c r="BG1444" s="147" cm="1">
        <f t="array" ref="BG1444">INDEX($K:$P,ROW(),MATCH(BG$3,$K$2:$P$2,0))</f>
        <v>100</v>
      </c>
      <c r="BH1444" s="147" cm="1">
        <f t="array" ref="BH1444">INDEX($K:$P,ROW(),MATCH(BH$3,$K$2:$P$2,0))</f>
        <v>100</v>
      </c>
      <c r="BI1444" s="147" cm="1">
        <f t="array" ref="BI1444">INDEX($K:$P,ROW(),MATCH(BI$3,$K$2:$P$2,0))</f>
        <v>100</v>
      </c>
      <c r="BJ1444" s="147" cm="1">
        <f t="array" ref="BJ1444">INDEX($K:$P,ROW(),MATCH(BJ$3,$K$2:$P$2,0))</f>
        <v>100</v>
      </c>
      <c r="BK1444" s="147" cm="1">
        <f t="array" ref="BK1444">INDEX($K:$P,ROW(),MATCH(BK$3,$K$2:$P$2,0))</f>
        <v>100</v>
      </c>
      <c r="BL1444" s="147" cm="1">
        <f t="array" ref="BL1444">INDEX($K:$P,ROW(),MATCH(BL$3,$K$2:$P$2,0))</f>
        <v>100</v>
      </c>
      <c r="BM1444" s="147" cm="1">
        <f t="array" ref="BM1444">INDEX($K:$P,ROW(),MATCH(BM$3,$K$2:$P$2,0))</f>
        <v>100</v>
      </c>
      <c r="BN1444" s="147" cm="1">
        <f t="array" ref="BN1444">INDEX($K:$P,ROW(),MATCH(BN$3,$K$2:$P$2,0))</f>
        <v>100</v>
      </c>
      <c r="BO1444" s="147" cm="1">
        <f t="array" ref="BO1444">INDEX($K:$P,ROW(),MATCH(BO$3,$K$2:$P$2,0))</f>
        <v>100</v>
      </c>
      <c r="BP1444" s="147" cm="1">
        <f t="array" ref="BP1444">INDEX($K:$P,ROW(),MATCH(BP$3,$K$2:$P$2,0))</f>
        <v>100</v>
      </c>
      <c r="BQ1444" s="147" cm="1">
        <f t="array" ref="BQ1444">INDEX($K:$P,ROW(),MATCH(BQ$3,$K$2:$P$2,0))</f>
        <v>100</v>
      </c>
      <c r="BR1444" s="147" cm="1">
        <f t="array" ref="BR1444">INDEX($K:$P,ROW(),MATCH(BR$3,$K$2:$P$2,0))</f>
        <v>100</v>
      </c>
      <c r="BS1444" s="147" cm="1">
        <f t="array" ref="BS1444">INDEX($K:$P,ROW(),MATCH(BS$3,$K$2:$P$2,0))</f>
        <v>100</v>
      </c>
      <c r="BT1444" s="147" cm="1">
        <f t="array" ref="BT1444">INDEX($K:$P,ROW(),MATCH(BT$3,$K$2:$P$2,0))</f>
        <v>100</v>
      </c>
      <c r="BU1444" s="147" cm="1">
        <f t="array" ref="BU1444">INDEX($K:$P,ROW(),MATCH(BU$3,$K$2:$P$2,0))</f>
        <v>100</v>
      </c>
      <c r="BV1444" s="147" cm="1">
        <f t="array" ref="BV1444">INDEX($K:$P,ROW(),MATCH(BV$3,$K$2:$P$2,0))</f>
        <v>100</v>
      </c>
      <c r="BW1444" s="147" cm="1">
        <f t="array" ref="BW1444">INDEX($K:$P,ROW(),MATCH(BW$3,$K$2:$P$2,0))</f>
        <v>100</v>
      </c>
      <c r="BX1444" s="147" cm="1">
        <f t="array" ref="BX1444">INDEX($K:$P,ROW(),MATCH(BX$3,$K$2:$P$2,0))</f>
        <v>100</v>
      </c>
      <c r="BY1444" s="147" cm="1">
        <f t="array" ref="BY1444">INDEX($K:$P,ROW(),MATCH(BY$3,$K$2:$P$2,0))</f>
        <v>100</v>
      </c>
      <c r="BZ1444" s="147" cm="1">
        <f t="array" ref="BZ1444">INDEX($K:$P,ROW(),MATCH(BZ$3,$K$2:$P$2,0))</f>
        <v>100</v>
      </c>
      <c r="CA1444" s="147" cm="1">
        <f t="array" ref="CA1444">INDEX($K:$P,ROW(),MATCH(CA$3,$K$2:$P$2,0))</f>
        <v>100</v>
      </c>
      <c r="CB1444" s="147" cm="1">
        <f t="array" ref="CB1444">INDEX($K:$P,ROW(),MATCH(CB$3,$K$2:$P$2,0))</f>
        <v>100</v>
      </c>
      <c r="CC1444" s="147" cm="1">
        <f t="array" ref="CC1444">INDEX($K:$P,ROW(),MATCH(CC$3,$K$2:$P$2,0))</f>
        <v>100</v>
      </c>
      <c r="CD1444" s="147" cm="1">
        <f t="array" ref="CD1444">INDEX($K:$P,ROW(),MATCH(CD$3,$K$2:$P$2,0))</f>
        <v>100</v>
      </c>
      <c r="CE1444" s="147" cm="1">
        <f t="array" ref="CE1444">INDEX($K:$P,ROW(),MATCH(CE$3,$K$2:$P$2,0))</f>
        <v>100</v>
      </c>
      <c r="CF1444" s="147" cm="1">
        <f t="array" ref="CF1444">INDEX($K:$P,ROW(),MATCH(CF$3,$K$2:$P$2,0))</f>
        <v>100</v>
      </c>
      <c r="CG1444" s="147" cm="1">
        <f t="array" ref="CG1444">INDEX($K:$P,ROW(),MATCH(CG$3,$K$2:$P$2,0))</f>
        <v>100</v>
      </c>
      <c r="CH1444" s="147" cm="1">
        <f t="array" ref="CH1444">INDEX($K:$P,ROW(),MATCH(CH$3,$K$2:$P$2,0))</f>
        <v>100</v>
      </c>
      <c r="CI1444" s="147" cm="1">
        <f t="array" ref="CI1444">INDEX($K:$P,ROW(),MATCH(CI$3,$K$2:$P$2,0))</f>
        <v>100</v>
      </c>
      <c r="CJ1444" s="147" cm="1">
        <f t="array" ref="CJ1444">INDEX($K:$P,ROW(),MATCH(CJ$3,$K$2:$P$2,0))</f>
        <v>100</v>
      </c>
      <c r="CK1444" s="147" cm="1">
        <f t="array" ref="CK1444">INDEX($K:$P,ROW(),MATCH(CK$3,$K$2:$P$2,0))</f>
        <v>100</v>
      </c>
      <c r="CL1444" s="147" cm="1">
        <f t="array" ref="CL1444">INDEX($K:$P,ROW(),MATCH(CL$3,$K$2:$P$2,0))</f>
        <v>100</v>
      </c>
      <c r="CN1444" s="147"/>
      <c r="CO1444" s="147" t="e" cm="1">
        <f t="array" ref="CO1444">INDEX($K:$P,ROW(),MATCH(CO$3,$K$2:$P$2,0))</f>
        <v>#N/A</v>
      </c>
      <c r="CP1444" s="147" t="e" cm="1">
        <f t="array" ref="CP1444">INDEX($K:$P,ROW(),MATCH(CP$3,$K$2:$P$2,0))</f>
        <v>#N/A</v>
      </c>
      <c r="CQ1444" s="147" t="e" cm="1">
        <f t="array" ref="CQ1444">INDEX($K:$P,ROW(),MATCH(CQ$3,$K$2:$P$2,0))</f>
        <v>#N/A</v>
      </c>
      <c r="CR1444" s="147" t="e" cm="1">
        <f t="array" ref="CR1444">INDEX($K:$P,ROW(),MATCH(CR$3,$K$2:$P$2,0))</f>
        <v>#N/A</v>
      </c>
      <c r="CS1444" s="147" t="e" cm="1">
        <f t="array" ref="CS1444">INDEX($K:$P,ROW(),MATCH(CS$3,$K$2:$P$2,0))</f>
        <v>#N/A</v>
      </c>
      <c r="CT1444" s="147" t="e" cm="1">
        <f t="array" ref="CT1444">INDEX($K:$P,ROW(),MATCH(CT$3,$K$2:$P$2,0))</f>
        <v>#N/A</v>
      </c>
      <c r="CU1444" s="147" t="e" cm="1">
        <f t="array" ref="CU1444">INDEX($K:$P,ROW(),MATCH(CU$3,$K$2:$P$2,0))</f>
        <v>#N/A</v>
      </c>
      <c r="CV1444" s="147" t="e" cm="1">
        <f t="array" ref="CV1444">INDEX($K:$P,ROW(),MATCH(CV$3,$K$2:$P$2,0))</f>
        <v>#N/A</v>
      </c>
      <c r="CW1444" s="147" t="e" cm="1">
        <f t="array" ref="CW1444">INDEX($K:$P,ROW(),MATCH(CW$3,$K$2:$P$2,0))</f>
        <v>#N/A</v>
      </c>
      <c r="CX1444" s="147" t="e" cm="1">
        <f t="array" ref="CX1444">INDEX($K:$P,ROW(),MATCH(CX$3,$K$2:$P$2,0))</f>
        <v>#N/A</v>
      </c>
      <c r="CY1444" s="147" t="e" cm="1">
        <f t="array" ref="CY1444">INDEX($K:$P,ROW(),MATCH(CY$3,$K$2:$P$2,0))</f>
        <v>#N/A</v>
      </c>
      <c r="CZ1444" s="147" t="e" cm="1">
        <f t="array" ref="CZ1444">INDEX($K:$P,ROW(),MATCH(CZ$3,$K$2:$P$2,0))</f>
        <v>#N/A</v>
      </c>
      <c r="DA1444" s="147" t="e" cm="1">
        <f t="array" ref="DA1444">INDEX($K:$P,ROW(),MATCH(DA$3,$K$2:$P$2,0))</f>
        <v>#N/A</v>
      </c>
      <c r="DB1444" s="147" t="e" cm="1">
        <f t="array" ref="DB1444">INDEX($K:$P,ROW(),MATCH(DB$3,$K$2:$P$2,0))</f>
        <v>#N/A</v>
      </c>
      <c r="DC1444" s="147" t="e" cm="1">
        <f t="array" ref="DC1444">INDEX($K:$P,ROW(),MATCH(DC$3,$K$2:$P$2,0))</f>
        <v>#N/A</v>
      </c>
      <c r="DD1444" s="147" t="e" cm="1">
        <f t="array" ref="DD1444">INDEX($K:$P,ROW(),MATCH(DD$3,$K$2:$P$2,0))</f>
        <v>#N/A</v>
      </c>
      <c r="DE1444" s="147" t="e" cm="1">
        <f t="array" ref="DE1444">INDEX($K:$P,ROW(),MATCH(DE$3,$K$2:$P$2,0))</f>
        <v>#N/A</v>
      </c>
      <c r="DF1444" s="147" t="e" cm="1">
        <f t="array" ref="DF1444">INDEX($K:$P,ROW(),MATCH(DF$3,$K$2:$P$2,0))</f>
        <v>#N/A</v>
      </c>
      <c r="DG1444" s="147" t="e" cm="1">
        <f t="array" ref="DG1444">INDEX($K:$P,ROW(),MATCH(DG$3,$K$2:$P$2,0))</f>
        <v>#N/A</v>
      </c>
      <c r="DH1444" s="147" t="e" cm="1">
        <f t="array" ref="DH1444">INDEX($K:$P,ROW(),MATCH(DH$3,$K$2:$P$2,0))</f>
        <v>#N/A</v>
      </c>
      <c r="DI1444" s="147" t="e" cm="1">
        <f t="array" ref="DI1444">INDEX($K:$P,ROW(),MATCH(DI$3,$K$2:$P$2,0))</f>
        <v>#N/A</v>
      </c>
      <c r="DJ1444" s="147" t="e" cm="1">
        <f t="array" ref="DJ1444">INDEX($K:$P,ROW(),MATCH(DJ$3,$K$2:$P$2,0))</f>
        <v>#N/A</v>
      </c>
      <c r="DK1444" s="147" t="e" cm="1">
        <f t="array" ref="DK1444">INDEX($K:$P,ROW(),MATCH(DK$3,$K$2:$P$2,0))</f>
        <v>#N/A</v>
      </c>
      <c r="DL1444" s="147" t="e" cm="1">
        <f t="array" ref="DL1444">INDEX($K:$P,ROW(),MATCH(DL$3,$K$2:$P$2,0))</f>
        <v>#N/A</v>
      </c>
    </row>
    <row r="1445" spans="1:116" x14ac:dyDescent="0.35">
      <c r="A1445" s="12"/>
      <c r="B1445" s="339"/>
      <c r="C1445" s="339"/>
      <c r="D1445" s="337" t="s">
        <v>518</v>
      </c>
      <c r="E1445" s="337" t="str">
        <f t="shared" si="1946"/>
        <v>1445 SPLIT-SV-VR</v>
      </c>
      <c r="G1445" s="145" t="str">
        <f>G1436</f>
        <v>Product A</v>
      </c>
      <c r="H1445" s="12"/>
      <c r="I1445" s="60"/>
      <c r="J1445" s="60"/>
      <c r="K1445" s="12"/>
      <c r="L1445" s="12"/>
      <c r="M1445" s="12"/>
      <c r="N1445" s="12"/>
      <c r="O1445" s="12"/>
      <c r="P1445" s="12"/>
      <c r="R1445" s="13"/>
      <c r="S1445" s="76"/>
      <c r="T1445" s="76"/>
      <c r="U1445" s="76"/>
      <c r="V1445" s="76"/>
      <c r="W1445" s="76"/>
      <c r="X1445" s="76"/>
      <c r="Y1445" s="76"/>
      <c r="Z1445" s="76"/>
      <c r="AA1445" s="76"/>
      <c r="AB1445" s="76"/>
      <c r="AC1445" s="76"/>
      <c r="AD1445" s="76"/>
      <c r="AE1445" s="76"/>
      <c r="AF1445" s="76"/>
      <c r="AG1445" s="76"/>
      <c r="AH1445" s="76"/>
      <c r="AI1445" s="76"/>
      <c r="AJ1445" s="76"/>
      <c r="AK1445" s="76"/>
      <c r="AL1445" s="76"/>
      <c r="AM1445" s="76"/>
      <c r="AN1445" s="76"/>
      <c r="AO1445" s="76"/>
      <c r="AP1445" s="76"/>
      <c r="AQ1445" s="76"/>
      <c r="AR1445" s="76"/>
      <c r="AS1445" s="76"/>
      <c r="AT1445" s="76"/>
      <c r="AU1445" s="76"/>
      <c r="AV1445" s="76"/>
      <c r="AW1445" s="76"/>
      <c r="AX1445" s="76"/>
      <c r="AY1445" s="76"/>
      <c r="AZ1445" s="76"/>
      <c r="BA1445" s="76"/>
      <c r="BB1445" s="76"/>
      <c r="BC1445" s="76"/>
      <c r="BD1445" s="76"/>
      <c r="BE1445" s="76"/>
      <c r="BF1445" s="76"/>
      <c r="BG1445" s="76"/>
      <c r="BH1445" s="76"/>
      <c r="BI1445" s="76"/>
      <c r="BJ1445" s="76"/>
      <c r="BK1445" s="76"/>
      <c r="BL1445" s="76"/>
      <c r="BM1445" s="76"/>
      <c r="BN1445" s="76"/>
      <c r="BO1445" s="76"/>
      <c r="BP1445" s="76"/>
      <c r="BQ1445" s="76"/>
      <c r="BR1445" s="76"/>
      <c r="BS1445" s="76"/>
      <c r="BT1445" s="76"/>
      <c r="BU1445" s="76"/>
      <c r="BV1445" s="76"/>
      <c r="BW1445" s="76"/>
      <c r="BX1445" s="76"/>
      <c r="BY1445" s="76"/>
      <c r="BZ1445" s="76"/>
      <c r="CA1445" s="76"/>
      <c r="CB1445" s="76"/>
      <c r="CC1445" s="76"/>
      <c r="CD1445" s="76"/>
      <c r="CE1445" s="76"/>
      <c r="CF1445" s="76"/>
      <c r="CG1445" s="76"/>
      <c r="CH1445" s="76"/>
      <c r="CI1445" s="76"/>
      <c r="CJ1445" s="76"/>
      <c r="CK1445" s="76"/>
      <c r="CL1445" s="76"/>
      <c r="CN1445" s="76"/>
      <c r="CO1445" s="76"/>
      <c r="CP1445" s="76"/>
      <c r="CQ1445" s="76"/>
      <c r="CR1445" s="76"/>
      <c r="CS1445" s="76"/>
      <c r="CT1445" s="76"/>
      <c r="CU1445" s="76"/>
      <c r="CV1445" s="76"/>
      <c r="CW1445" s="76"/>
      <c r="CX1445" s="76"/>
      <c r="CY1445" s="76"/>
      <c r="CZ1445" s="76"/>
      <c r="DA1445" s="76"/>
      <c r="DB1445" s="76"/>
      <c r="DC1445" s="76"/>
      <c r="DD1445" s="76"/>
      <c r="DE1445" s="76"/>
      <c r="DF1445" s="76"/>
      <c r="DG1445" s="76"/>
      <c r="DH1445" s="76"/>
      <c r="DI1445" s="76"/>
      <c r="DJ1445" s="76"/>
      <c r="DK1445" s="76"/>
      <c r="DL1445" s="76"/>
    </row>
    <row r="1446" spans="1:116" x14ac:dyDescent="0.35">
      <c r="A1446" s="12"/>
      <c r="B1446" s="339"/>
      <c r="C1446" s="339"/>
      <c r="D1446" s="337" t="s">
        <v>518</v>
      </c>
      <c r="E1446" s="337" t="str">
        <f t="shared" si="1946"/>
        <v>1446 SPLIT-SV-VR</v>
      </c>
      <c r="G1446" s="145" t="str">
        <f>G1437</f>
        <v>Product B</v>
      </c>
      <c r="H1446" s="12"/>
      <c r="I1446" s="60"/>
      <c r="J1446" s="60"/>
      <c r="K1446" s="12"/>
      <c r="L1446" s="12"/>
      <c r="M1446" s="12"/>
      <c r="N1446" s="12"/>
      <c r="O1446" s="12"/>
      <c r="P1446" s="12"/>
      <c r="R1446" s="13"/>
      <c r="S1446" s="76"/>
      <c r="T1446" s="76"/>
      <c r="U1446" s="76"/>
      <c r="V1446" s="76"/>
      <c r="W1446" s="76"/>
      <c r="X1446" s="76"/>
      <c r="Y1446" s="76"/>
      <c r="Z1446" s="76"/>
      <c r="AA1446" s="76"/>
      <c r="AB1446" s="76"/>
      <c r="AC1446" s="76"/>
      <c r="AD1446" s="76"/>
      <c r="AE1446" s="76"/>
      <c r="AF1446" s="76"/>
      <c r="AG1446" s="76"/>
      <c r="AH1446" s="76"/>
      <c r="AI1446" s="76"/>
      <c r="AJ1446" s="76"/>
      <c r="AK1446" s="76"/>
      <c r="AL1446" s="76"/>
      <c r="AM1446" s="76"/>
      <c r="AN1446" s="76"/>
      <c r="AO1446" s="76"/>
      <c r="AP1446" s="76"/>
      <c r="AQ1446" s="76"/>
      <c r="AR1446" s="76"/>
      <c r="AS1446" s="76"/>
      <c r="AT1446" s="76"/>
      <c r="AU1446" s="76"/>
      <c r="AV1446" s="76"/>
      <c r="AW1446" s="76"/>
      <c r="AX1446" s="76"/>
      <c r="AY1446" s="76"/>
      <c r="AZ1446" s="76"/>
      <c r="BA1446" s="76"/>
      <c r="BB1446" s="76"/>
      <c r="BC1446" s="76"/>
      <c r="BD1446" s="76"/>
      <c r="BE1446" s="76"/>
      <c r="BF1446" s="76"/>
      <c r="BG1446" s="76"/>
      <c r="BH1446" s="76"/>
      <c r="BI1446" s="76"/>
      <c r="BJ1446" s="76"/>
      <c r="BK1446" s="76"/>
      <c r="BL1446" s="76"/>
      <c r="BM1446" s="76"/>
      <c r="BN1446" s="76"/>
      <c r="BO1446" s="76"/>
      <c r="BP1446" s="76"/>
      <c r="BQ1446" s="76"/>
      <c r="BR1446" s="76"/>
      <c r="BS1446" s="76"/>
      <c r="BT1446" s="76"/>
      <c r="BU1446" s="76"/>
      <c r="BV1446" s="76"/>
      <c r="BW1446" s="76"/>
      <c r="BX1446" s="76"/>
      <c r="BY1446" s="76"/>
      <c r="BZ1446" s="76"/>
      <c r="CA1446" s="76"/>
      <c r="CB1446" s="76"/>
      <c r="CC1446" s="76"/>
      <c r="CD1446" s="76"/>
      <c r="CE1446" s="76"/>
      <c r="CF1446" s="76"/>
      <c r="CG1446" s="76"/>
      <c r="CH1446" s="76"/>
      <c r="CI1446" s="76"/>
      <c r="CJ1446" s="76"/>
      <c r="CK1446" s="76"/>
      <c r="CL1446" s="76"/>
      <c r="CN1446" s="76"/>
      <c r="CO1446" s="76"/>
      <c r="CP1446" s="76"/>
      <c r="CQ1446" s="76"/>
      <c r="CR1446" s="76"/>
      <c r="CS1446" s="76"/>
      <c r="CT1446" s="76"/>
      <c r="CU1446" s="76"/>
      <c r="CV1446" s="76"/>
      <c r="CW1446" s="76"/>
      <c r="CX1446" s="76"/>
      <c r="CY1446" s="76"/>
      <c r="CZ1446" s="76"/>
      <c r="DA1446" s="76"/>
      <c r="DB1446" s="76"/>
      <c r="DC1446" s="76"/>
      <c r="DD1446" s="76"/>
      <c r="DE1446" s="76"/>
      <c r="DF1446" s="76"/>
      <c r="DG1446" s="76"/>
      <c r="DH1446" s="76"/>
      <c r="DI1446" s="76"/>
      <c r="DJ1446" s="76"/>
      <c r="DK1446" s="76"/>
      <c r="DL1446" s="76"/>
    </row>
    <row r="1447" spans="1:116" x14ac:dyDescent="0.35">
      <c r="A1447" s="12"/>
      <c r="B1447" s="339"/>
      <c r="C1447" s="339"/>
      <c r="D1447" s="337" t="s">
        <v>518</v>
      </c>
      <c r="E1447" s="337" t="str">
        <f t="shared" si="1946"/>
        <v>1447 SPLIT-SV-VR</v>
      </c>
      <c r="G1447" s="95"/>
      <c r="H1447" s="12"/>
      <c r="I1447" s="60"/>
      <c r="J1447" s="60"/>
      <c r="K1447" s="53">
        <f ca="1">SUMIF($3:$3,K$2,1447:1447)</f>
        <v>-1500000</v>
      </c>
      <c r="L1447" s="53">
        <f ca="1">SUMIF($3:$3,L$2,1447:1447)</f>
        <v>-1500000</v>
      </c>
      <c r="M1447" s="53">
        <f ca="1">SUMIF($3:$3,M$2,1447:1447)</f>
        <v>-1500000</v>
      </c>
      <c r="N1447" s="53">
        <f ca="1">SUMIF($3:$3,N$2,1447:1447)</f>
        <v>-1500000</v>
      </c>
      <c r="O1447" s="53">
        <f ca="1">SUMIF($3:$3,O$2,1447:1447)</f>
        <v>-1500000</v>
      </c>
      <c r="P1447" s="53">
        <f ca="1">SUMIF($3:$3,P$2,1447:1447)</f>
        <v>-1500000</v>
      </c>
      <c r="R1447" s="13"/>
      <c r="S1447" s="80">
        <f ca="1">-S1430*S1443</f>
        <v>-125000</v>
      </c>
      <c r="T1447" s="80">
        <f t="shared" ref="T1447:CE1447" ca="1" si="1947">-T1430*T1443</f>
        <v>-125000</v>
      </c>
      <c r="U1447" s="80">
        <f t="shared" ca="1" si="1947"/>
        <v>-125000</v>
      </c>
      <c r="V1447" s="80">
        <f t="shared" ca="1" si="1947"/>
        <v>-125000</v>
      </c>
      <c r="W1447" s="80">
        <f t="shared" ca="1" si="1947"/>
        <v>-125000</v>
      </c>
      <c r="X1447" s="80">
        <f t="shared" ca="1" si="1947"/>
        <v>-125000</v>
      </c>
      <c r="Y1447" s="80">
        <f t="shared" ca="1" si="1947"/>
        <v>-125000</v>
      </c>
      <c r="Z1447" s="80">
        <f t="shared" ca="1" si="1947"/>
        <v>-125000</v>
      </c>
      <c r="AA1447" s="80">
        <f t="shared" ca="1" si="1947"/>
        <v>-125000</v>
      </c>
      <c r="AB1447" s="80">
        <f t="shared" ca="1" si="1947"/>
        <v>-125000</v>
      </c>
      <c r="AC1447" s="80">
        <f t="shared" ca="1" si="1947"/>
        <v>-125000</v>
      </c>
      <c r="AD1447" s="80">
        <f t="shared" ca="1" si="1947"/>
        <v>-125000</v>
      </c>
      <c r="AE1447" s="80">
        <f t="shared" ca="1" si="1947"/>
        <v>-125000</v>
      </c>
      <c r="AF1447" s="80">
        <f t="shared" ca="1" si="1947"/>
        <v>-125000</v>
      </c>
      <c r="AG1447" s="80">
        <f t="shared" ca="1" si="1947"/>
        <v>-125000</v>
      </c>
      <c r="AH1447" s="80">
        <f t="shared" ca="1" si="1947"/>
        <v>-125000</v>
      </c>
      <c r="AI1447" s="80">
        <f t="shared" ca="1" si="1947"/>
        <v>-125000</v>
      </c>
      <c r="AJ1447" s="80">
        <f t="shared" ca="1" si="1947"/>
        <v>-125000</v>
      </c>
      <c r="AK1447" s="80">
        <f t="shared" ca="1" si="1947"/>
        <v>-125000</v>
      </c>
      <c r="AL1447" s="80">
        <f t="shared" ca="1" si="1947"/>
        <v>-125000</v>
      </c>
      <c r="AM1447" s="80">
        <f t="shared" ca="1" si="1947"/>
        <v>-125000</v>
      </c>
      <c r="AN1447" s="80">
        <f t="shared" ca="1" si="1947"/>
        <v>-125000</v>
      </c>
      <c r="AO1447" s="80">
        <f t="shared" ca="1" si="1947"/>
        <v>-125000</v>
      </c>
      <c r="AP1447" s="80">
        <f t="shared" ca="1" si="1947"/>
        <v>-125000</v>
      </c>
      <c r="AQ1447" s="80">
        <f t="shared" ca="1" si="1947"/>
        <v>-125000</v>
      </c>
      <c r="AR1447" s="80">
        <f t="shared" ca="1" si="1947"/>
        <v>-125000</v>
      </c>
      <c r="AS1447" s="80">
        <f t="shared" ca="1" si="1947"/>
        <v>-125000</v>
      </c>
      <c r="AT1447" s="80">
        <f t="shared" ca="1" si="1947"/>
        <v>-125000</v>
      </c>
      <c r="AU1447" s="80">
        <f t="shared" ca="1" si="1947"/>
        <v>-125000</v>
      </c>
      <c r="AV1447" s="80">
        <f t="shared" ca="1" si="1947"/>
        <v>-125000</v>
      </c>
      <c r="AW1447" s="80">
        <f t="shared" ca="1" si="1947"/>
        <v>-125000</v>
      </c>
      <c r="AX1447" s="80">
        <f t="shared" ca="1" si="1947"/>
        <v>-125000</v>
      </c>
      <c r="AY1447" s="80">
        <f t="shared" ca="1" si="1947"/>
        <v>-125000</v>
      </c>
      <c r="AZ1447" s="80">
        <f t="shared" ca="1" si="1947"/>
        <v>-125000</v>
      </c>
      <c r="BA1447" s="80">
        <f t="shared" ca="1" si="1947"/>
        <v>-125000</v>
      </c>
      <c r="BB1447" s="80">
        <f t="shared" ca="1" si="1947"/>
        <v>-125000</v>
      </c>
      <c r="BC1447" s="80">
        <f t="shared" ca="1" si="1947"/>
        <v>-125000</v>
      </c>
      <c r="BD1447" s="80">
        <f t="shared" ca="1" si="1947"/>
        <v>-125000</v>
      </c>
      <c r="BE1447" s="80">
        <f t="shared" ca="1" si="1947"/>
        <v>-125000</v>
      </c>
      <c r="BF1447" s="80">
        <f t="shared" ca="1" si="1947"/>
        <v>-125000</v>
      </c>
      <c r="BG1447" s="80">
        <f t="shared" ca="1" si="1947"/>
        <v>-125000</v>
      </c>
      <c r="BH1447" s="80">
        <f t="shared" ca="1" si="1947"/>
        <v>-125000</v>
      </c>
      <c r="BI1447" s="80">
        <f t="shared" ca="1" si="1947"/>
        <v>-125000</v>
      </c>
      <c r="BJ1447" s="80">
        <f t="shared" ca="1" si="1947"/>
        <v>-125000</v>
      </c>
      <c r="BK1447" s="80">
        <f t="shared" ca="1" si="1947"/>
        <v>-125000</v>
      </c>
      <c r="BL1447" s="80">
        <f t="shared" ca="1" si="1947"/>
        <v>-125000</v>
      </c>
      <c r="BM1447" s="80">
        <f t="shared" ca="1" si="1947"/>
        <v>-125000</v>
      </c>
      <c r="BN1447" s="80">
        <f t="shared" ca="1" si="1947"/>
        <v>-125000</v>
      </c>
      <c r="BO1447" s="80">
        <f t="shared" ca="1" si="1947"/>
        <v>-125000</v>
      </c>
      <c r="BP1447" s="80">
        <f t="shared" ca="1" si="1947"/>
        <v>-125000</v>
      </c>
      <c r="BQ1447" s="80">
        <f t="shared" ca="1" si="1947"/>
        <v>-125000</v>
      </c>
      <c r="BR1447" s="80">
        <f t="shared" ca="1" si="1947"/>
        <v>-125000</v>
      </c>
      <c r="BS1447" s="80">
        <f t="shared" ca="1" si="1947"/>
        <v>-125000</v>
      </c>
      <c r="BT1447" s="80">
        <f t="shared" ca="1" si="1947"/>
        <v>-125000</v>
      </c>
      <c r="BU1447" s="80">
        <f t="shared" ca="1" si="1947"/>
        <v>-125000</v>
      </c>
      <c r="BV1447" s="80">
        <f t="shared" ca="1" si="1947"/>
        <v>-125000</v>
      </c>
      <c r="BW1447" s="80">
        <f t="shared" ca="1" si="1947"/>
        <v>-125000</v>
      </c>
      <c r="BX1447" s="80">
        <f t="shared" ca="1" si="1947"/>
        <v>-125000</v>
      </c>
      <c r="BY1447" s="80">
        <f t="shared" ca="1" si="1947"/>
        <v>-125000</v>
      </c>
      <c r="BZ1447" s="80">
        <f t="shared" ca="1" si="1947"/>
        <v>-125000</v>
      </c>
      <c r="CA1447" s="80">
        <f t="shared" ca="1" si="1947"/>
        <v>-125000</v>
      </c>
      <c r="CB1447" s="80">
        <f t="shared" ca="1" si="1947"/>
        <v>-125000</v>
      </c>
      <c r="CC1447" s="80">
        <f t="shared" ca="1" si="1947"/>
        <v>-125000</v>
      </c>
      <c r="CD1447" s="80">
        <f t="shared" ca="1" si="1947"/>
        <v>-125000</v>
      </c>
      <c r="CE1447" s="80">
        <f t="shared" ca="1" si="1947"/>
        <v>-125000</v>
      </c>
      <c r="CF1447" s="80">
        <f t="shared" ref="CF1447:CL1447" ca="1" si="1948">-CF1430*CF1443</f>
        <v>-125000</v>
      </c>
      <c r="CG1447" s="80">
        <f t="shared" ca="1" si="1948"/>
        <v>-125000</v>
      </c>
      <c r="CH1447" s="80">
        <f t="shared" ca="1" si="1948"/>
        <v>-125000</v>
      </c>
      <c r="CI1447" s="80">
        <f t="shared" ca="1" si="1948"/>
        <v>-125000</v>
      </c>
      <c r="CJ1447" s="80">
        <f t="shared" ca="1" si="1948"/>
        <v>-125000</v>
      </c>
      <c r="CK1447" s="80">
        <f t="shared" ca="1" si="1948"/>
        <v>-125000</v>
      </c>
      <c r="CL1447" s="80">
        <f t="shared" ca="1" si="1948"/>
        <v>-125000</v>
      </c>
      <c r="CN1447" s="80"/>
      <c r="CO1447" s="80" t="e">
        <f t="shared" ref="CO1447:DL1447" ca="1" si="1949">-CO1430*CO1443</f>
        <v>#N/A</v>
      </c>
      <c r="CP1447" s="80" t="e">
        <f t="shared" ca="1" si="1949"/>
        <v>#N/A</v>
      </c>
      <c r="CQ1447" s="80" t="e">
        <f t="shared" ca="1" si="1949"/>
        <v>#N/A</v>
      </c>
      <c r="CR1447" s="80" t="e">
        <f t="shared" ca="1" si="1949"/>
        <v>#N/A</v>
      </c>
      <c r="CS1447" s="80" t="e">
        <f t="shared" ca="1" si="1949"/>
        <v>#N/A</v>
      </c>
      <c r="CT1447" s="80" t="e">
        <f t="shared" ca="1" si="1949"/>
        <v>#N/A</v>
      </c>
      <c r="CU1447" s="80" t="e">
        <f t="shared" ca="1" si="1949"/>
        <v>#N/A</v>
      </c>
      <c r="CV1447" s="80" t="e">
        <f t="shared" ca="1" si="1949"/>
        <v>#N/A</v>
      </c>
      <c r="CW1447" s="80" t="e">
        <f t="shared" ca="1" si="1949"/>
        <v>#N/A</v>
      </c>
      <c r="CX1447" s="80" t="e">
        <f t="shared" ca="1" si="1949"/>
        <v>#N/A</v>
      </c>
      <c r="CY1447" s="80" t="e">
        <f t="shared" ca="1" si="1949"/>
        <v>#N/A</v>
      </c>
      <c r="CZ1447" s="80" t="e">
        <f t="shared" ca="1" si="1949"/>
        <v>#N/A</v>
      </c>
      <c r="DA1447" s="80" t="e">
        <f t="shared" ca="1" si="1949"/>
        <v>#N/A</v>
      </c>
      <c r="DB1447" s="80" t="e">
        <f t="shared" ca="1" si="1949"/>
        <v>#N/A</v>
      </c>
      <c r="DC1447" s="80" t="e">
        <f t="shared" ca="1" si="1949"/>
        <v>#N/A</v>
      </c>
      <c r="DD1447" s="80" t="e">
        <f t="shared" ca="1" si="1949"/>
        <v>#N/A</v>
      </c>
      <c r="DE1447" s="80" t="e">
        <f t="shared" ca="1" si="1949"/>
        <v>#N/A</v>
      </c>
      <c r="DF1447" s="80" t="e">
        <f t="shared" ca="1" si="1949"/>
        <v>#N/A</v>
      </c>
      <c r="DG1447" s="80" t="e">
        <f t="shared" ca="1" si="1949"/>
        <v>#N/A</v>
      </c>
      <c r="DH1447" s="80" t="e">
        <f t="shared" ca="1" si="1949"/>
        <v>#N/A</v>
      </c>
      <c r="DI1447" s="80" t="e">
        <f t="shared" ca="1" si="1949"/>
        <v>#N/A</v>
      </c>
      <c r="DJ1447" s="80" t="e">
        <f t="shared" ca="1" si="1949"/>
        <v>#N/A</v>
      </c>
      <c r="DK1447" s="80" t="e">
        <f t="shared" ca="1" si="1949"/>
        <v>#N/A</v>
      </c>
      <c r="DL1447" s="80" t="e">
        <f t="shared" ca="1" si="1949"/>
        <v>#N/A</v>
      </c>
    </row>
    <row r="1448" spans="1:116" x14ac:dyDescent="0.35">
      <c r="A1448" s="12"/>
      <c r="B1448" s="339"/>
      <c r="C1448" s="339"/>
      <c r="D1448" s="337" t="s">
        <v>518</v>
      </c>
      <c r="E1448" s="337" t="str">
        <f t="shared" si="1946"/>
        <v>1448 SPLIT-SV-VR</v>
      </c>
      <c r="G1448" s="95" t="s">
        <v>522</v>
      </c>
      <c r="H1448" s="12"/>
      <c r="I1448" s="60"/>
      <c r="J1448" s="60"/>
      <c r="K1448" s="238">
        <f ca="1">SUMIF($3:$3,K$2,1448:1448)</f>
        <v>-3000000</v>
      </c>
      <c r="L1448" s="238">
        <f ca="1">SUMIF($3:$3,L$2,1448:1448)</f>
        <v>-3000000</v>
      </c>
      <c r="M1448" s="238">
        <f ca="1">SUMIF($3:$3,M$2,1448:1448)</f>
        <v>-3000000</v>
      </c>
      <c r="N1448" s="238">
        <f ca="1">SUMIF($3:$3,N$2,1448:1448)</f>
        <v>-3000000</v>
      </c>
      <c r="O1448" s="238">
        <f ca="1">SUMIF($3:$3,O$2,1448:1448)</f>
        <v>-3000000</v>
      </c>
      <c r="P1448" s="238">
        <f ca="1">SUMIF($3:$3,P$2,1448:1448)</f>
        <v>-3000000</v>
      </c>
      <c r="R1448" s="13"/>
      <c r="S1448" s="243">
        <f ca="1">-S1431*S1444</f>
        <v>-250000</v>
      </c>
      <c r="T1448" s="243">
        <f t="shared" ref="T1448:CE1448" ca="1" si="1950">-T1431*T1444</f>
        <v>-250000</v>
      </c>
      <c r="U1448" s="243">
        <f t="shared" ca="1" si="1950"/>
        <v>-250000</v>
      </c>
      <c r="V1448" s="243">
        <f t="shared" ca="1" si="1950"/>
        <v>-250000</v>
      </c>
      <c r="W1448" s="243">
        <f t="shared" ca="1" si="1950"/>
        <v>-250000</v>
      </c>
      <c r="X1448" s="243">
        <f t="shared" ca="1" si="1950"/>
        <v>-250000</v>
      </c>
      <c r="Y1448" s="243">
        <f t="shared" ca="1" si="1950"/>
        <v>-250000</v>
      </c>
      <c r="Z1448" s="243">
        <f t="shared" ca="1" si="1950"/>
        <v>-250000</v>
      </c>
      <c r="AA1448" s="243">
        <f t="shared" ca="1" si="1950"/>
        <v>-250000</v>
      </c>
      <c r="AB1448" s="243">
        <f t="shared" ca="1" si="1950"/>
        <v>-250000</v>
      </c>
      <c r="AC1448" s="243">
        <f t="shared" ca="1" si="1950"/>
        <v>-250000</v>
      </c>
      <c r="AD1448" s="243">
        <f t="shared" ca="1" si="1950"/>
        <v>-250000</v>
      </c>
      <c r="AE1448" s="243">
        <f t="shared" ca="1" si="1950"/>
        <v>-250000</v>
      </c>
      <c r="AF1448" s="243">
        <f t="shared" ca="1" si="1950"/>
        <v>-250000</v>
      </c>
      <c r="AG1448" s="243">
        <f t="shared" ca="1" si="1950"/>
        <v>-250000</v>
      </c>
      <c r="AH1448" s="243">
        <f t="shared" ca="1" si="1950"/>
        <v>-250000</v>
      </c>
      <c r="AI1448" s="243">
        <f t="shared" ca="1" si="1950"/>
        <v>-250000</v>
      </c>
      <c r="AJ1448" s="243">
        <f t="shared" ca="1" si="1950"/>
        <v>-250000</v>
      </c>
      <c r="AK1448" s="243">
        <f t="shared" ca="1" si="1950"/>
        <v>-250000</v>
      </c>
      <c r="AL1448" s="243">
        <f t="shared" ca="1" si="1950"/>
        <v>-250000</v>
      </c>
      <c r="AM1448" s="243">
        <f t="shared" ca="1" si="1950"/>
        <v>-250000</v>
      </c>
      <c r="AN1448" s="243">
        <f t="shared" ca="1" si="1950"/>
        <v>-250000</v>
      </c>
      <c r="AO1448" s="243">
        <f t="shared" ca="1" si="1950"/>
        <v>-250000</v>
      </c>
      <c r="AP1448" s="243">
        <f t="shared" ca="1" si="1950"/>
        <v>-250000</v>
      </c>
      <c r="AQ1448" s="243">
        <f t="shared" ca="1" si="1950"/>
        <v>-250000</v>
      </c>
      <c r="AR1448" s="243">
        <f t="shared" ca="1" si="1950"/>
        <v>-250000</v>
      </c>
      <c r="AS1448" s="243">
        <f t="shared" ca="1" si="1950"/>
        <v>-250000</v>
      </c>
      <c r="AT1448" s="243">
        <f t="shared" ca="1" si="1950"/>
        <v>-250000</v>
      </c>
      <c r="AU1448" s="243">
        <f t="shared" ca="1" si="1950"/>
        <v>-250000</v>
      </c>
      <c r="AV1448" s="243">
        <f t="shared" ca="1" si="1950"/>
        <v>-250000</v>
      </c>
      <c r="AW1448" s="243">
        <f t="shared" ca="1" si="1950"/>
        <v>-250000</v>
      </c>
      <c r="AX1448" s="243">
        <f t="shared" ca="1" si="1950"/>
        <v>-250000</v>
      </c>
      <c r="AY1448" s="243">
        <f t="shared" ca="1" si="1950"/>
        <v>-250000</v>
      </c>
      <c r="AZ1448" s="243">
        <f t="shared" ca="1" si="1950"/>
        <v>-250000</v>
      </c>
      <c r="BA1448" s="243">
        <f t="shared" ca="1" si="1950"/>
        <v>-250000</v>
      </c>
      <c r="BB1448" s="243">
        <f t="shared" ca="1" si="1950"/>
        <v>-250000</v>
      </c>
      <c r="BC1448" s="243">
        <f t="shared" ca="1" si="1950"/>
        <v>-250000</v>
      </c>
      <c r="BD1448" s="243">
        <f t="shared" ca="1" si="1950"/>
        <v>-250000</v>
      </c>
      <c r="BE1448" s="243">
        <f t="shared" ca="1" si="1950"/>
        <v>-250000</v>
      </c>
      <c r="BF1448" s="243">
        <f t="shared" ca="1" si="1950"/>
        <v>-250000</v>
      </c>
      <c r="BG1448" s="243">
        <f t="shared" ca="1" si="1950"/>
        <v>-250000</v>
      </c>
      <c r="BH1448" s="243">
        <f t="shared" ca="1" si="1950"/>
        <v>-250000</v>
      </c>
      <c r="BI1448" s="243">
        <f t="shared" ca="1" si="1950"/>
        <v>-250000</v>
      </c>
      <c r="BJ1448" s="243">
        <f t="shared" ca="1" si="1950"/>
        <v>-250000</v>
      </c>
      <c r="BK1448" s="243">
        <f t="shared" ca="1" si="1950"/>
        <v>-250000</v>
      </c>
      <c r="BL1448" s="243">
        <f t="shared" ca="1" si="1950"/>
        <v>-250000</v>
      </c>
      <c r="BM1448" s="243">
        <f t="shared" ca="1" si="1950"/>
        <v>-250000</v>
      </c>
      <c r="BN1448" s="243">
        <f t="shared" ca="1" si="1950"/>
        <v>-250000</v>
      </c>
      <c r="BO1448" s="243">
        <f t="shared" ca="1" si="1950"/>
        <v>-250000</v>
      </c>
      <c r="BP1448" s="243">
        <f t="shared" ca="1" si="1950"/>
        <v>-250000</v>
      </c>
      <c r="BQ1448" s="243">
        <f t="shared" ca="1" si="1950"/>
        <v>-250000</v>
      </c>
      <c r="BR1448" s="243">
        <f t="shared" ca="1" si="1950"/>
        <v>-250000</v>
      </c>
      <c r="BS1448" s="243">
        <f t="shared" ca="1" si="1950"/>
        <v>-250000</v>
      </c>
      <c r="BT1448" s="243">
        <f t="shared" ca="1" si="1950"/>
        <v>-250000</v>
      </c>
      <c r="BU1448" s="243">
        <f t="shared" ca="1" si="1950"/>
        <v>-250000</v>
      </c>
      <c r="BV1448" s="243">
        <f t="shared" ca="1" si="1950"/>
        <v>-250000</v>
      </c>
      <c r="BW1448" s="243">
        <f t="shared" ca="1" si="1950"/>
        <v>-250000</v>
      </c>
      <c r="BX1448" s="243">
        <f t="shared" ca="1" si="1950"/>
        <v>-250000</v>
      </c>
      <c r="BY1448" s="243">
        <f t="shared" ca="1" si="1950"/>
        <v>-250000</v>
      </c>
      <c r="BZ1448" s="243">
        <f t="shared" ca="1" si="1950"/>
        <v>-250000</v>
      </c>
      <c r="CA1448" s="243">
        <f t="shared" ca="1" si="1950"/>
        <v>-250000</v>
      </c>
      <c r="CB1448" s="243">
        <f t="shared" ca="1" si="1950"/>
        <v>-250000</v>
      </c>
      <c r="CC1448" s="243">
        <f t="shared" ca="1" si="1950"/>
        <v>-250000</v>
      </c>
      <c r="CD1448" s="243">
        <f t="shared" ca="1" si="1950"/>
        <v>-250000</v>
      </c>
      <c r="CE1448" s="243">
        <f t="shared" ca="1" si="1950"/>
        <v>-250000</v>
      </c>
      <c r="CF1448" s="243">
        <f t="shared" ref="CF1448:CL1448" ca="1" si="1951">-CF1431*CF1444</f>
        <v>-250000</v>
      </c>
      <c r="CG1448" s="243">
        <f t="shared" ca="1" si="1951"/>
        <v>-250000</v>
      </c>
      <c r="CH1448" s="243">
        <f t="shared" ca="1" si="1951"/>
        <v>-250000</v>
      </c>
      <c r="CI1448" s="243">
        <f t="shared" ca="1" si="1951"/>
        <v>-250000</v>
      </c>
      <c r="CJ1448" s="243">
        <f t="shared" ca="1" si="1951"/>
        <v>-250000</v>
      </c>
      <c r="CK1448" s="243">
        <f t="shared" ca="1" si="1951"/>
        <v>-250000</v>
      </c>
      <c r="CL1448" s="243">
        <f t="shared" ca="1" si="1951"/>
        <v>-250000</v>
      </c>
      <c r="CN1448" s="80"/>
      <c r="CO1448" s="243" t="e">
        <f t="shared" ref="CO1448:DL1448" ca="1" si="1952">-CO1431*CO1444</f>
        <v>#N/A</v>
      </c>
      <c r="CP1448" s="243" t="e">
        <f t="shared" ca="1" si="1952"/>
        <v>#N/A</v>
      </c>
      <c r="CQ1448" s="243" t="e">
        <f t="shared" ca="1" si="1952"/>
        <v>#N/A</v>
      </c>
      <c r="CR1448" s="243" t="e">
        <f t="shared" ca="1" si="1952"/>
        <v>#N/A</v>
      </c>
      <c r="CS1448" s="243" t="e">
        <f t="shared" ca="1" si="1952"/>
        <v>#N/A</v>
      </c>
      <c r="CT1448" s="243" t="e">
        <f t="shared" ca="1" si="1952"/>
        <v>#N/A</v>
      </c>
      <c r="CU1448" s="243" t="e">
        <f t="shared" ca="1" si="1952"/>
        <v>#N/A</v>
      </c>
      <c r="CV1448" s="243" t="e">
        <f t="shared" ca="1" si="1952"/>
        <v>#N/A</v>
      </c>
      <c r="CW1448" s="243" t="e">
        <f t="shared" ca="1" si="1952"/>
        <v>#N/A</v>
      </c>
      <c r="CX1448" s="243" t="e">
        <f t="shared" ca="1" si="1952"/>
        <v>#N/A</v>
      </c>
      <c r="CY1448" s="243" t="e">
        <f t="shared" ca="1" si="1952"/>
        <v>#N/A</v>
      </c>
      <c r="CZ1448" s="243" t="e">
        <f t="shared" ca="1" si="1952"/>
        <v>#N/A</v>
      </c>
      <c r="DA1448" s="243" t="e">
        <f t="shared" ca="1" si="1952"/>
        <v>#N/A</v>
      </c>
      <c r="DB1448" s="243" t="e">
        <f t="shared" ca="1" si="1952"/>
        <v>#N/A</v>
      </c>
      <c r="DC1448" s="243" t="e">
        <f t="shared" ca="1" si="1952"/>
        <v>#N/A</v>
      </c>
      <c r="DD1448" s="243" t="e">
        <f t="shared" ca="1" si="1952"/>
        <v>#N/A</v>
      </c>
      <c r="DE1448" s="243" t="e">
        <f t="shared" ca="1" si="1952"/>
        <v>#N/A</v>
      </c>
      <c r="DF1448" s="243" t="e">
        <f t="shared" ca="1" si="1952"/>
        <v>#N/A</v>
      </c>
      <c r="DG1448" s="243" t="e">
        <f t="shared" ca="1" si="1952"/>
        <v>#N/A</v>
      </c>
      <c r="DH1448" s="243" t="e">
        <f t="shared" ca="1" si="1952"/>
        <v>#N/A</v>
      </c>
      <c r="DI1448" s="243" t="e">
        <f t="shared" ca="1" si="1952"/>
        <v>#N/A</v>
      </c>
      <c r="DJ1448" s="243" t="e">
        <f t="shared" ca="1" si="1952"/>
        <v>#N/A</v>
      </c>
      <c r="DK1448" s="243" t="e">
        <f t="shared" ca="1" si="1952"/>
        <v>#N/A</v>
      </c>
      <c r="DL1448" s="243" t="e">
        <f t="shared" ca="1" si="1952"/>
        <v>#N/A</v>
      </c>
    </row>
    <row r="1449" spans="1:116" x14ac:dyDescent="0.35">
      <c r="B1449" s="337"/>
      <c r="C1449" s="337" t="s">
        <v>203</v>
      </c>
      <c r="D1449" s="337" t="s">
        <v>518</v>
      </c>
      <c r="E1449" s="337" t="str">
        <f t="shared" si="1946"/>
        <v>1449 SPLIT-SV-VR</v>
      </c>
      <c r="G1449" s="158" t="str">
        <f>G1445</f>
        <v>Product A</v>
      </c>
      <c r="H1449" s="12"/>
      <c r="I1449" s="60"/>
      <c r="J1449" s="60"/>
      <c r="K1449" s="33">
        <f ca="1">SUMIF($3:$3,K$2,1449:1449)</f>
        <v>-4500000</v>
      </c>
      <c r="L1449" s="33">
        <f ca="1">SUMIF($3:$3,L$2,1449:1449)</f>
        <v>-4500000</v>
      </c>
      <c r="M1449" s="33">
        <f ca="1">SUMIF($3:$3,M$2,1449:1449)</f>
        <v>-4500000</v>
      </c>
      <c r="N1449" s="33">
        <f ca="1">SUMIF($3:$3,N$2,1449:1449)</f>
        <v>-4500000</v>
      </c>
      <c r="O1449" s="33">
        <f ca="1">SUMIF($3:$3,O$2,1449:1449)</f>
        <v>-4500000</v>
      </c>
      <c r="P1449" s="33">
        <f ca="1">SUMIF($3:$3,P$2,1449:1449)</f>
        <v>-4500000</v>
      </c>
      <c r="R1449" s="15"/>
      <c r="S1449" s="77">
        <f ca="1">SUM(S1447:S1448)</f>
        <v>-375000</v>
      </c>
      <c r="T1449" s="148">
        <f t="shared" ref="T1449" ca="1" si="1953">SUM(T1447:T1448)</f>
        <v>-375000</v>
      </c>
      <c r="U1449" s="148">
        <f t="shared" ref="U1449" ca="1" si="1954">SUM(U1447:U1448)</f>
        <v>-375000</v>
      </c>
      <c r="V1449" s="148">
        <f t="shared" ref="V1449" ca="1" si="1955">SUM(V1447:V1448)</f>
        <v>-375000</v>
      </c>
      <c r="W1449" s="148">
        <f t="shared" ref="W1449" ca="1" si="1956">SUM(W1447:W1448)</f>
        <v>-375000</v>
      </c>
      <c r="X1449" s="148">
        <f t="shared" ref="X1449" ca="1" si="1957">SUM(X1447:X1448)</f>
        <v>-375000</v>
      </c>
      <c r="Y1449" s="148">
        <f t="shared" ref="Y1449" ca="1" si="1958">SUM(Y1447:Y1448)</f>
        <v>-375000</v>
      </c>
      <c r="Z1449" s="148">
        <f t="shared" ref="Z1449" ca="1" si="1959">SUM(Z1447:Z1448)</f>
        <v>-375000</v>
      </c>
      <c r="AA1449" s="148">
        <f t="shared" ref="AA1449" ca="1" si="1960">SUM(AA1447:AA1448)</f>
        <v>-375000</v>
      </c>
      <c r="AB1449" s="148">
        <f t="shared" ref="AB1449" ca="1" si="1961">SUM(AB1447:AB1448)</f>
        <v>-375000</v>
      </c>
      <c r="AC1449" s="148">
        <f t="shared" ref="AC1449" ca="1" si="1962">SUM(AC1447:AC1448)</f>
        <v>-375000</v>
      </c>
      <c r="AD1449" s="148">
        <f t="shared" ref="AD1449" ca="1" si="1963">SUM(AD1447:AD1448)</f>
        <v>-375000</v>
      </c>
      <c r="AE1449" s="148">
        <f t="shared" ref="AE1449" ca="1" si="1964">SUM(AE1447:AE1448)</f>
        <v>-375000</v>
      </c>
      <c r="AF1449" s="148">
        <f t="shared" ref="AF1449" ca="1" si="1965">SUM(AF1447:AF1448)</f>
        <v>-375000</v>
      </c>
      <c r="AG1449" s="148">
        <f t="shared" ref="AG1449" ca="1" si="1966">SUM(AG1447:AG1448)</f>
        <v>-375000</v>
      </c>
      <c r="AH1449" s="148">
        <f t="shared" ref="AH1449" ca="1" si="1967">SUM(AH1447:AH1448)</f>
        <v>-375000</v>
      </c>
      <c r="AI1449" s="148">
        <f t="shared" ref="AI1449" ca="1" si="1968">SUM(AI1447:AI1448)</f>
        <v>-375000</v>
      </c>
      <c r="AJ1449" s="148">
        <f t="shared" ref="AJ1449" ca="1" si="1969">SUM(AJ1447:AJ1448)</f>
        <v>-375000</v>
      </c>
      <c r="AK1449" s="148">
        <f t="shared" ref="AK1449" ca="1" si="1970">SUM(AK1447:AK1448)</f>
        <v>-375000</v>
      </c>
      <c r="AL1449" s="148">
        <f t="shared" ref="AL1449" ca="1" si="1971">SUM(AL1447:AL1448)</f>
        <v>-375000</v>
      </c>
      <c r="AM1449" s="148">
        <f t="shared" ref="AM1449" ca="1" si="1972">SUM(AM1447:AM1448)</f>
        <v>-375000</v>
      </c>
      <c r="AN1449" s="148">
        <f t="shared" ref="AN1449" ca="1" si="1973">SUM(AN1447:AN1448)</f>
        <v>-375000</v>
      </c>
      <c r="AO1449" s="148">
        <f t="shared" ref="AO1449" ca="1" si="1974">SUM(AO1447:AO1448)</f>
        <v>-375000</v>
      </c>
      <c r="AP1449" s="148">
        <f t="shared" ref="AP1449" ca="1" si="1975">SUM(AP1447:AP1448)</f>
        <v>-375000</v>
      </c>
      <c r="AQ1449" s="148">
        <f t="shared" ref="AQ1449" ca="1" si="1976">SUM(AQ1447:AQ1448)</f>
        <v>-375000</v>
      </c>
      <c r="AR1449" s="148">
        <f t="shared" ref="AR1449" ca="1" si="1977">SUM(AR1447:AR1448)</f>
        <v>-375000</v>
      </c>
      <c r="AS1449" s="148">
        <f t="shared" ref="AS1449" ca="1" si="1978">SUM(AS1447:AS1448)</f>
        <v>-375000</v>
      </c>
      <c r="AT1449" s="148">
        <f t="shared" ref="AT1449" ca="1" si="1979">SUM(AT1447:AT1448)</f>
        <v>-375000</v>
      </c>
      <c r="AU1449" s="148">
        <f t="shared" ref="AU1449" ca="1" si="1980">SUM(AU1447:AU1448)</f>
        <v>-375000</v>
      </c>
      <c r="AV1449" s="148">
        <f t="shared" ref="AV1449" ca="1" si="1981">SUM(AV1447:AV1448)</f>
        <v>-375000</v>
      </c>
      <c r="AW1449" s="148">
        <f t="shared" ref="AW1449" ca="1" si="1982">SUM(AW1447:AW1448)</f>
        <v>-375000</v>
      </c>
      <c r="AX1449" s="148">
        <f t="shared" ref="AX1449" ca="1" si="1983">SUM(AX1447:AX1448)</f>
        <v>-375000</v>
      </c>
      <c r="AY1449" s="148">
        <f t="shared" ref="AY1449" ca="1" si="1984">SUM(AY1447:AY1448)</f>
        <v>-375000</v>
      </c>
      <c r="AZ1449" s="148">
        <f t="shared" ref="AZ1449" ca="1" si="1985">SUM(AZ1447:AZ1448)</f>
        <v>-375000</v>
      </c>
      <c r="BA1449" s="148">
        <f t="shared" ref="BA1449" ca="1" si="1986">SUM(BA1447:BA1448)</f>
        <v>-375000</v>
      </c>
      <c r="BB1449" s="148">
        <f t="shared" ref="BB1449" ca="1" si="1987">SUM(BB1447:BB1448)</f>
        <v>-375000</v>
      </c>
      <c r="BC1449" s="148">
        <f t="shared" ref="BC1449" ca="1" si="1988">SUM(BC1447:BC1448)</f>
        <v>-375000</v>
      </c>
      <c r="BD1449" s="148">
        <f t="shared" ref="BD1449" ca="1" si="1989">SUM(BD1447:BD1448)</f>
        <v>-375000</v>
      </c>
      <c r="BE1449" s="148">
        <f t="shared" ref="BE1449" ca="1" si="1990">SUM(BE1447:BE1448)</f>
        <v>-375000</v>
      </c>
      <c r="BF1449" s="148">
        <f t="shared" ref="BF1449" ca="1" si="1991">SUM(BF1447:BF1448)</f>
        <v>-375000</v>
      </c>
      <c r="BG1449" s="148">
        <f t="shared" ref="BG1449" ca="1" si="1992">SUM(BG1447:BG1448)</f>
        <v>-375000</v>
      </c>
      <c r="BH1449" s="148">
        <f t="shared" ref="BH1449" ca="1" si="1993">SUM(BH1447:BH1448)</f>
        <v>-375000</v>
      </c>
      <c r="BI1449" s="148">
        <f t="shared" ref="BI1449" ca="1" si="1994">SUM(BI1447:BI1448)</f>
        <v>-375000</v>
      </c>
      <c r="BJ1449" s="148">
        <f t="shared" ref="BJ1449" ca="1" si="1995">SUM(BJ1447:BJ1448)</f>
        <v>-375000</v>
      </c>
      <c r="BK1449" s="148">
        <f t="shared" ref="BK1449" ca="1" si="1996">SUM(BK1447:BK1448)</f>
        <v>-375000</v>
      </c>
      <c r="BL1449" s="148">
        <f t="shared" ref="BL1449" ca="1" si="1997">SUM(BL1447:BL1448)</f>
        <v>-375000</v>
      </c>
      <c r="BM1449" s="148">
        <f t="shared" ref="BM1449" ca="1" si="1998">SUM(BM1447:BM1448)</f>
        <v>-375000</v>
      </c>
      <c r="BN1449" s="148">
        <f t="shared" ref="BN1449" ca="1" si="1999">SUM(BN1447:BN1448)</f>
        <v>-375000</v>
      </c>
      <c r="BO1449" s="148">
        <f t="shared" ref="BO1449" ca="1" si="2000">SUM(BO1447:BO1448)</f>
        <v>-375000</v>
      </c>
      <c r="BP1449" s="148">
        <f t="shared" ref="BP1449" ca="1" si="2001">SUM(BP1447:BP1448)</f>
        <v>-375000</v>
      </c>
      <c r="BQ1449" s="148">
        <f t="shared" ref="BQ1449" ca="1" si="2002">SUM(BQ1447:BQ1448)</f>
        <v>-375000</v>
      </c>
      <c r="BR1449" s="148">
        <f t="shared" ref="BR1449" ca="1" si="2003">SUM(BR1447:BR1448)</f>
        <v>-375000</v>
      </c>
      <c r="BS1449" s="148">
        <f t="shared" ref="BS1449" ca="1" si="2004">SUM(BS1447:BS1448)</f>
        <v>-375000</v>
      </c>
      <c r="BT1449" s="148">
        <f t="shared" ref="BT1449" ca="1" si="2005">SUM(BT1447:BT1448)</f>
        <v>-375000</v>
      </c>
      <c r="BU1449" s="148">
        <f t="shared" ref="BU1449" ca="1" si="2006">SUM(BU1447:BU1448)</f>
        <v>-375000</v>
      </c>
      <c r="BV1449" s="148">
        <f t="shared" ref="BV1449" ca="1" si="2007">SUM(BV1447:BV1448)</f>
        <v>-375000</v>
      </c>
      <c r="BW1449" s="148">
        <f t="shared" ref="BW1449" ca="1" si="2008">SUM(BW1447:BW1448)</f>
        <v>-375000</v>
      </c>
      <c r="BX1449" s="148">
        <f t="shared" ref="BX1449" ca="1" si="2009">SUM(BX1447:BX1448)</f>
        <v>-375000</v>
      </c>
      <c r="BY1449" s="148">
        <f t="shared" ref="BY1449" ca="1" si="2010">SUM(BY1447:BY1448)</f>
        <v>-375000</v>
      </c>
      <c r="BZ1449" s="148">
        <f t="shared" ref="BZ1449" ca="1" si="2011">SUM(BZ1447:BZ1448)</f>
        <v>-375000</v>
      </c>
      <c r="CA1449" s="148">
        <f t="shared" ref="CA1449" ca="1" si="2012">SUM(CA1447:CA1448)</f>
        <v>-375000</v>
      </c>
      <c r="CB1449" s="148">
        <f t="shared" ref="CB1449" ca="1" si="2013">SUM(CB1447:CB1448)</f>
        <v>-375000</v>
      </c>
      <c r="CC1449" s="148">
        <f t="shared" ref="CC1449" ca="1" si="2014">SUM(CC1447:CC1448)</f>
        <v>-375000</v>
      </c>
      <c r="CD1449" s="148">
        <f t="shared" ref="CD1449" ca="1" si="2015">SUM(CD1447:CD1448)</f>
        <v>-375000</v>
      </c>
      <c r="CE1449" s="148">
        <f t="shared" ref="CE1449" ca="1" si="2016">SUM(CE1447:CE1448)</f>
        <v>-375000</v>
      </c>
      <c r="CF1449" s="148">
        <f t="shared" ref="CF1449" ca="1" si="2017">SUM(CF1447:CF1448)</f>
        <v>-375000</v>
      </c>
      <c r="CG1449" s="148">
        <f t="shared" ref="CG1449" ca="1" si="2018">SUM(CG1447:CG1448)</f>
        <v>-375000</v>
      </c>
      <c r="CH1449" s="148">
        <f t="shared" ref="CH1449" ca="1" si="2019">SUM(CH1447:CH1448)</f>
        <v>-375000</v>
      </c>
      <c r="CI1449" s="148">
        <f t="shared" ref="CI1449" ca="1" si="2020">SUM(CI1447:CI1448)</f>
        <v>-375000</v>
      </c>
      <c r="CJ1449" s="148">
        <f t="shared" ref="CJ1449" ca="1" si="2021">SUM(CJ1447:CJ1448)</f>
        <v>-375000</v>
      </c>
      <c r="CK1449" s="148">
        <f t="shared" ref="CK1449" ca="1" si="2022">SUM(CK1447:CK1448)</f>
        <v>-375000</v>
      </c>
      <c r="CL1449" s="148">
        <f t="shared" ref="CL1449:DL1449" ca="1" si="2023">SUM(CL1447:CL1448)</f>
        <v>-375000</v>
      </c>
      <c r="CN1449" s="77"/>
      <c r="CO1449" s="148" t="e">
        <f t="shared" ca="1" si="2023"/>
        <v>#N/A</v>
      </c>
      <c r="CP1449" s="148" t="e">
        <f t="shared" ca="1" si="2023"/>
        <v>#N/A</v>
      </c>
      <c r="CQ1449" s="148" t="e">
        <f t="shared" ca="1" si="2023"/>
        <v>#N/A</v>
      </c>
      <c r="CR1449" s="148" t="e">
        <f t="shared" ca="1" si="2023"/>
        <v>#N/A</v>
      </c>
      <c r="CS1449" s="148" t="e">
        <f t="shared" ca="1" si="2023"/>
        <v>#N/A</v>
      </c>
      <c r="CT1449" s="148" t="e">
        <f t="shared" ca="1" si="2023"/>
        <v>#N/A</v>
      </c>
      <c r="CU1449" s="148" t="e">
        <f t="shared" ca="1" si="2023"/>
        <v>#N/A</v>
      </c>
      <c r="CV1449" s="148" t="e">
        <f t="shared" ca="1" si="2023"/>
        <v>#N/A</v>
      </c>
      <c r="CW1449" s="148" t="e">
        <f t="shared" ca="1" si="2023"/>
        <v>#N/A</v>
      </c>
      <c r="CX1449" s="148" t="e">
        <f t="shared" ca="1" si="2023"/>
        <v>#N/A</v>
      </c>
      <c r="CY1449" s="148" t="e">
        <f t="shared" ca="1" si="2023"/>
        <v>#N/A</v>
      </c>
      <c r="CZ1449" s="148" t="e">
        <f t="shared" ca="1" si="2023"/>
        <v>#N/A</v>
      </c>
      <c r="DA1449" s="148" t="e">
        <f t="shared" ca="1" si="2023"/>
        <v>#N/A</v>
      </c>
      <c r="DB1449" s="148" t="e">
        <f t="shared" ca="1" si="2023"/>
        <v>#N/A</v>
      </c>
      <c r="DC1449" s="148" t="e">
        <f t="shared" ca="1" si="2023"/>
        <v>#N/A</v>
      </c>
      <c r="DD1449" s="148" t="e">
        <f t="shared" ca="1" si="2023"/>
        <v>#N/A</v>
      </c>
      <c r="DE1449" s="148" t="e">
        <f t="shared" ca="1" si="2023"/>
        <v>#N/A</v>
      </c>
      <c r="DF1449" s="148" t="e">
        <f t="shared" ca="1" si="2023"/>
        <v>#N/A</v>
      </c>
      <c r="DG1449" s="148" t="e">
        <f t="shared" ca="1" si="2023"/>
        <v>#N/A</v>
      </c>
      <c r="DH1449" s="148" t="e">
        <f t="shared" ca="1" si="2023"/>
        <v>#N/A</v>
      </c>
      <c r="DI1449" s="148" t="e">
        <f t="shared" ca="1" si="2023"/>
        <v>#N/A</v>
      </c>
      <c r="DJ1449" s="148" t="e">
        <f t="shared" ca="1" si="2023"/>
        <v>#N/A</v>
      </c>
      <c r="DK1449" s="148" t="e">
        <f t="shared" ca="1" si="2023"/>
        <v>#N/A</v>
      </c>
      <c r="DL1449" s="148" t="e">
        <f t="shared" ca="1" si="2023"/>
        <v>#N/A</v>
      </c>
    </row>
    <row r="1450" spans="1:116" x14ac:dyDescent="0.35">
      <c r="B1450" s="337"/>
      <c r="C1450" s="337"/>
      <c r="D1450" s="337" t="s">
        <v>518</v>
      </c>
      <c r="E1450" s="337" t="str">
        <f t="shared" ref="E1450:E1452" si="2024">ROW()&amp;" "&amp;D1450</f>
        <v>1450 SPLIT-SV-VR</v>
      </c>
      <c r="G1450" s="158" t="str">
        <f>G1446</f>
        <v>Product B</v>
      </c>
      <c r="H1450" s="12"/>
      <c r="I1450" s="60"/>
      <c r="J1450" s="60"/>
      <c r="K1450" s="33"/>
      <c r="L1450" s="33"/>
      <c r="M1450" s="33"/>
      <c r="N1450" s="33"/>
      <c r="O1450" s="33"/>
      <c r="P1450" s="33"/>
      <c r="R1450" s="15"/>
      <c r="S1450" s="77"/>
      <c r="T1450" s="77"/>
      <c r="U1450" s="77"/>
      <c r="V1450" s="77"/>
      <c r="W1450" s="77"/>
      <c r="X1450" s="77"/>
      <c r="Y1450" s="77"/>
      <c r="Z1450" s="77"/>
      <c r="AA1450" s="77"/>
      <c r="AB1450" s="77"/>
      <c r="AC1450" s="77"/>
      <c r="AD1450" s="77"/>
      <c r="AE1450" s="77"/>
      <c r="AF1450" s="77"/>
      <c r="AG1450" s="77"/>
      <c r="AH1450" s="77"/>
      <c r="AI1450" s="77"/>
      <c r="AJ1450" s="77"/>
      <c r="AK1450" s="77"/>
      <c r="AL1450" s="77"/>
      <c r="AM1450" s="77"/>
      <c r="AN1450" s="77"/>
      <c r="AO1450" s="77"/>
      <c r="AP1450" s="77"/>
      <c r="AQ1450" s="77"/>
      <c r="AR1450" s="77"/>
      <c r="AS1450" s="77"/>
      <c r="AT1450" s="77"/>
      <c r="AU1450" s="77"/>
      <c r="AV1450" s="77"/>
      <c r="AW1450" s="77"/>
      <c r="AX1450" s="77"/>
      <c r="AY1450" s="77"/>
      <c r="AZ1450" s="77"/>
      <c r="BA1450" s="77"/>
      <c r="BB1450" s="77"/>
      <c r="BC1450" s="77"/>
      <c r="BD1450" s="77"/>
      <c r="BE1450" s="77"/>
      <c r="BF1450" s="77"/>
      <c r="BG1450" s="77"/>
      <c r="BH1450" s="77"/>
      <c r="BI1450" s="77"/>
      <c r="BJ1450" s="77"/>
      <c r="BK1450" s="77"/>
      <c r="BL1450" s="77"/>
      <c r="BM1450" s="77"/>
      <c r="BN1450" s="77"/>
      <c r="BO1450" s="77"/>
      <c r="BP1450" s="77"/>
      <c r="BQ1450" s="77"/>
      <c r="BR1450" s="77"/>
      <c r="BS1450" s="77"/>
      <c r="BT1450" s="77"/>
      <c r="BU1450" s="77"/>
      <c r="BV1450" s="77"/>
      <c r="BW1450" s="77"/>
      <c r="BX1450" s="77"/>
      <c r="BY1450" s="77"/>
      <c r="BZ1450" s="77"/>
      <c r="CA1450" s="77"/>
      <c r="CB1450" s="77"/>
      <c r="CC1450" s="77"/>
      <c r="CD1450" s="77"/>
      <c r="CE1450" s="77"/>
      <c r="CF1450" s="77"/>
      <c r="CG1450" s="77"/>
      <c r="CH1450" s="77"/>
      <c r="CI1450" s="77"/>
      <c r="CJ1450" s="77"/>
      <c r="CK1450" s="77"/>
      <c r="CL1450" s="77"/>
      <c r="CN1450" s="77"/>
      <c r="CO1450" s="77"/>
      <c r="CP1450" s="77"/>
      <c r="CQ1450" s="77"/>
      <c r="CR1450" s="77"/>
      <c r="CS1450" s="77"/>
      <c r="CT1450" s="77"/>
      <c r="CU1450" s="77"/>
      <c r="CV1450" s="77"/>
      <c r="CW1450" s="77"/>
      <c r="CX1450" s="77"/>
      <c r="CY1450" s="77"/>
      <c r="CZ1450" s="77"/>
      <c r="DA1450" s="77"/>
      <c r="DB1450" s="77"/>
      <c r="DC1450" s="77"/>
      <c r="DD1450" s="77"/>
      <c r="DE1450" s="77"/>
      <c r="DF1450" s="77"/>
      <c r="DG1450" s="77"/>
      <c r="DH1450" s="77"/>
      <c r="DI1450" s="77"/>
      <c r="DJ1450" s="77"/>
      <c r="DK1450" s="77"/>
      <c r="DL1450" s="77"/>
    </row>
    <row r="1451" spans="1:116" x14ac:dyDescent="0.35">
      <c r="B1451" s="337"/>
      <c r="C1451" s="337"/>
      <c r="D1451" s="337" t="s">
        <v>518</v>
      </c>
      <c r="E1451" s="337" t="str">
        <f t="shared" si="2024"/>
        <v>1451 SPLIT-SV-VR</v>
      </c>
      <c r="G1451" s="126" t="str">
        <f>"Total COGS - "&amp;G1415</f>
        <v>Total COGS - Surgical procedures</v>
      </c>
      <c r="H1451" s="12"/>
      <c r="I1451" s="60"/>
      <c r="J1451" s="60"/>
      <c r="K1451" s="33">
        <f ca="1">SUMIF($3:$3,K$2,1451:1451)</f>
        <v>4500000</v>
      </c>
      <c r="L1451" s="33">
        <f ca="1">SUMIF($3:$3,L$2,1451:1451)</f>
        <v>4500000</v>
      </c>
      <c r="M1451" s="33">
        <f ca="1">SUMIF($3:$3,M$2,1451:1451)</f>
        <v>4500000</v>
      </c>
      <c r="N1451" s="33">
        <f ca="1">SUMIF($3:$3,N$2,1451:1451)</f>
        <v>4500000</v>
      </c>
      <c r="O1451" s="33">
        <f ca="1">SUMIF($3:$3,O$2,1451:1451)</f>
        <v>4500000</v>
      </c>
      <c r="P1451" s="33">
        <f ca="1">SUMIF($3:$3,P$2,1451:1451)</f>
        <v>4500000</v>
      </c>
      <c r="R1451" s="15"/>
      <c r="S1451" s="77">
        <f ca="1">S1440+S1449</f>
        <v>375000</v>
      </c>
      <c r="T1451" s="77">
        <f t="shared" ref="T1451:CE1451" ca="1" si="2025">T1440+T1449</f>
        <v>375000</v>
      </c>
      <c r="U1451" s="77">
        <f t="shared" ca="1" si="2025"/>
        <v>375000</v>
      </c>
      <c r="V1451" s="77">
        <f t="shared" ca="1" si="2025"/>
        <v>375000</v>
      </c>
      <c r="W1451" s="77">
        <f t="shared" ca="1" si="2025"/>
        <v>375000</v>
      </c>
      <c r="X1451" s="77">
        <f t="shared" ca="1" si="2025"/>
        <v>375000</v>
      </c>
      <c r="Y1451" s="77">
        <f t="shared" ca="1" si="2025"/>
        <v>375000</v>
      </c>
      <c r="Z1451" s="77">
        <f t="shared" ca="1" si="2025"/>
        <v>375000</v>
      </c>
      <c r="AA1451" s="77">
        <f t="shared" ca="1" si="2025"/>
        <v>375000</v>
      </c>
      <c r="AB1451" s="77">
        <f t="shared" ca="1" si="2025"/>
        <v>375000</v>
      </c>
      <c r="AC1451" s="77">
        <f t="shared" ca="1" si="2025"/>
        <v>375000</v>
      </c>
      <c r="AD1451" s="77">
        <f t="shared" ca="1" si="2025"/>
        <v>375000</v>
      </c>
      <c r="AE1451" s="77">
        <f t="shared" ca="1" si="2025"/>
        <v>375000</v>
      </c>
      <c r="AF1451" s="77">
        <f t="shared" ca="1" si="2025"/>
        <v>375000</v>
      </c>
      <c r="AG1451" s="77">
        <f t="shared" ca="1" si="2025"/>
        <v>375000</v>
      </c>
      <c r="AH1451" s="77">
        <f t="shared" ca="1" si="2025"/>
        <v>375000</v>
      </c>
      <c r="AI1451" s="77">
        <f t="shared" ca="1" si="2025"/>
        <v>375000</v>
      </c>
      <c r="AJ1451" s="77">
        <f t="shared" ca="1" si="2025"/>
        <v>375000</v>
      </c>
      <c r="AK1451" s="77">
        <f t="shared" ca="1" si="2025"/>
        <v>375000</v>
      </c>
      <c r="AL1451" s="77">
        <f t="shared" ca="1" si="2025"/>
        <v>375000</v>
      </c>
      <c r="AM1451" s="77">
        <f t="shared" ca="1" si="2025"/>
        <v>375000</v>
      </c>
      <c r="AN1451" s="77">
        <f t="shared" ca="1" si="2025"/>
        <v>375000</v>
      </c>
      <c r="AO1451" s="77">
        <f t="shared" ca="1" si="2025"/>
        <v>375000</v>
      </c>
      <c r="AP1451" s="77">
        <f t="shared" ca="1" si="2025"/>
        <v>375000</v>
      </c>
      <c r="AQ1451" s="77">
        <f t="shared" ca="1" si="2025"/>
        <v>375000</v>
      </c>
      <c r="AR1451" s="77">
        <f t="shared" ca="1" si="2025"/>
        <v>375000</v>
      </c>
      <c r="AS1451" s="77">
        <f t="shared" ca="1" si="2025"/>
        <v>375000</v>
      </c>
      <c r="AT1451" s="77">
        <f t="shared" ca="1" si="2025"/>
        <v>375000</v>
      </c>
      <c r="AU1451" s="77">
        <f t="shared" ca="1" si="2025"/>
        <v>375000</v>
      </c>
      <c r="AV1451" s="77">
        <f t="shared" ca="1" si="2025"/>
        <v>375000</v>
      </c>
      <c r="AW1451" s="77">
        <f t="shared" ca="1" si="2025"/>
        <v>375000</v>
      </c>
      <c r="AX1451" s="77">
        <f t="shared" ca="1" si="2025"/>
        <v>375000</v>
      </c>
      <c r="AY1451" s="77">
        <f t="shared" ca="1" si="2025"/>
        <v>375000</v>
      </c>
      <c r="AZ1451" s="77">
        <f t="shared" ca="1" si="2025"/>
        <v>375000</v>
      </c>
      <c r="BA1451" s="77">
        <f t="shared" ca="1" si="2025"/>
        <v>375000</v>
      </c>
      <c r="BB1451" s="77">
        <f t="shared" ca="1" si="2025"/>
        <v>375000</v>
      </c>
      <c r="BC1451" s="77">
        <f t="shared" ca="1" si="2025"/>
        <v>375000</v>
      </c>
      <c r="BD1451" s="77">
        <f t="shared" ca="1" si="2025"/>
        <v>375000</v>
      </c>
      <c r="BE1451" s="77">
        <f t="shared" ca="1" si="2025"/>
        <v>375000</v>
      </c>
      <c r="BF1451" s="77">
        <f t="shared" ca="1" si="2025"/>
        <v>375000</v>
      </c>
      <c r="BG1451" s="77">
        <f t="shared" ca="1" si="2025"/>
        <v>375000</v>
      </c>
      <c r="BH1451" s="77">
        <f t="shared" ca="1" si="2025"/>
        <v>375000</v>
      </c>
      <c r="BI1451" s="77">
        <f t="shared" ca="1" si="2025"/>
        <v>375000</v>
      </c>
      <c r="BJ1451" s="77">
        <f t="shared" ca="1" si="2025"/>
        <v>375000</v>
      </c>
      <c r="BK1451" s="77">
        <f t="shared" ca="1" si="2025"/>
        <v>375000</v>
      </c>
      <c r="BL1451" s="77">
        <f t="shared" ca="1" si="2025"/>
        <v>375000</v>
      </c>
      <c r="BM1451" s="77">
        <f t="shared" ca="1" si="2025"/>
        <v>375000</v>
      </c>
      <c r="BN1451" s="77">
        <f t="shared" ca="1" si="2025"/>
        <v>375000</v>
      </c>
      <c r="BO1451" s="77">
        <f t="shared" ca="1" si="2025"/>
        <v>375000</v>
      </c>
      <c r="BP1451" s="77">
        <f t="shared" ca="1" si="2025"/>
        <v>375000</v>
      </c>
      <c r="BQ1451" s="77">
        <f t="shared" ca="1" si="2025"/>
        <v>375000</v>
      </c>
      <c r="BR1451" s="77">
        <f t="shared" ca="1" si="2025"/>
        <v>375000</v>
      </c>
      <c r="BS1451" s="77">
        <f t="shared" ca="1" si="2025"/>
        <v>375000</v>
      </c>
      <c r="BT1451" s="77">
        <f t="shared" ca="1" si="2025"/>
        <v>375000</v>
      </c>
      <c r="BU1451" s="77">
        <f t="shared" ca="1" si="2025"/>
        <v>375000</v>
      </c>
      <c r="BV1451" s="77">
        <f t="shared" ca="1" si="2025"/>
        <v>375000</v>
      </c>
      <c r="BW1451" s="77">
        <f t="shared" ca="1" si="2025"/>
        <v>375000</v>
      </c>
      <c r="BX1451" s="77">
        <f t="shared" ca="1" si="2025"/>
        <v>375000</v>
      </c>
      <c r="BY1451" s="77">
        <f t="shared" ca="1" si="2025"/>
        <v>375000</v>
      </c>
      <c r="BZ1451" s="77">
        <f t="shared" ca="1" si="2025"/>
        <v>375000</v>
      </c>
      <c r="CA1451" s="77">
        <f t="shared" ca="1" si="2025"/>
        <v>375000</v>
      </c>
      <c r="CB1451" s="77">
        <f t="shared" ca="1" si="2025"/>
        <v>375000</v>
      </c>
      <c r="CC1451" s="77">
        <f t="shared" ca="1" si="2025"/>
        <v>375000</v>
      </c>
      <c r="CD1451" s="77">
        <f t="shared" ca="1" si="2025"/>
        <v>375000</v>
      </c>
      <c r="CE1451" s="77">
        <f t="shared" ca="1" si="2025"/>
        <v>375000</v>
      </c>
      <c r="CF1451" s="77">
        <f t="shared" ref="CF1451:CL1451" ca="1" si="2026">CF1440+CF1449</f>
        <v>375000</v>
      </c>
      <c r="CG1451" s="77">
        <f t="shared" ca="1" si="2026"/>
        <v>375000</v>
      </c>
      <c r="CH1451" s="77">
        <f t="shared" ca="1" si="2026"/>
        <v>375000</v>
      </c>
      <c r="CI1451" s="77">
        <f t="shared" ca="1" si="2026"/>
        <v>375000</v>
      </c>
      <c r="CJ1451" s="77">
        <f t="shared" ca="1" si="2026"/>
        <v>375000</v>
      </c>
      <c r="CK1451" s="77">
        <f t="shared" ca="1" si="2026"/>
        <v>375000</v>
      </c>
      <c r="CL1451" s="77">
        <f t="shared" ca="1" si="2026"/>
        <v>375000</v>
      </c>
      <c r="CN1451" s="77"/>
      <c r="CO1451" s="77" t="e">
        <f t="shared" ref="CO1451:DL1451" ca="1" si="2027">CO1440+CO1449</f>
        <v>#N/A</v>
      </c>
      <c r="CP1451" s="77" t="e">
        <f t="shared" ca="1" si="2027"/>
        <v>#N/A</v>
      </c>
      <c r="CQ1451" s="77" t="e">
        <f t="shared" ca="1" si="2027"/>
        <v>#N/A</v>
      </c>
      <c r="CR1451" s="77" t="e">
        <f t="shared" ca="1" si="2027"/>
        <v>#N/A</v>
      </c>
      <c r="CS1451" s="77" t="e">
        <f t="shared" ca="1" si="2027"/>
        <v>#N/A</v>
      </c>
      <c r="CT1451" s="77" t="e">
        <f t="shared" ca="1" si="2027"/>
        <v>#N/A</v>
      </c>
      <c r="CU1451" s="77" t="e">
        <f t="shared" ca="1" si="2027"/>
        <v>#N/A</v>
      </c>
      <c r="CV1451" s="77" t="e">
        <f t="shared" ca="1" si="2027"/>
        <v>#N/A</v>
      </c>
      <c r="CW1451" s="77" t="e">
        <f t="shared" ca="1" si="2027"/>
        <v>#N/A</v>
      </c>
      <c r="CX1451" s="77" t="e">
        <f t="shared" ca="1" si="2027"/>
        <v>#N/A</v>
      </c>
      <c r="CY1451" s="77" t="e">
        <f t="shared" ca="1" si="2027"/>
        <v>#N/A</v>
      </c>
      <c r="CZ1451" s="77" t="e">
        <f t="shared" ca="1" si="2027"/>
        <v>#N/A</v>
      </c>
      <c r="DA1451" s="77" t="e">
        <f t="shared" ca="1" si="2027"/>
        <v>#N/A</v>
      </c>
      <c r="DB1451" s="77" t="e">
        <f t="shared" ca="1" si="2027"/>
        <v>#N/A</v>
      </c>
      <c r="DC1451" s="77" t="e">
        <f t="shared" ca="1" si="2027"/>
        <v>#N/A</v>
      </c>
      <c r="DD1451" s="77" t="e">
        <f t="shared" ca="1" si="2027"/>
        <v>#N/A</v>
      </c>
      <c r="DE1451" s="77" t="e">
        <f t="shared" ca="1" si="2027"/>
        <v>#N/A</v>
      </c>
      <c r="DF1451" s="77" t="e">
        <f t="shared" ca="1" si="2027"/>
        <v>#N/A</v>
      </c>
      <c r="DG1451" s="77" t="e">
        <f t="shared" ca="1" si="2027"/>
        <v>#N/A</v>
      </c>
      <c r="DH1451" s="77" t="e">
        <f t="shared" ca="1" si="2027"/>
        <v>#N/A</v>
      </c>
      <c r="DI1451" s="77" t="e">
        <f t="shared" ca="1" si="2027"/>
        <v>#N/A</v>
      </c>
      <c r="DJ1451" s="77" t="e">
        <f t="shared" ca="1" si="2027"/>
        <v>#N/A</v>
      </c>
      <c r="DK1451" s="77" t="e">
        <f t="shared" ca="1" si="2027"/>
        <v>#N/A</v>
      </c>
      <c r="DL1451" s="77" t="e">
        <f t="shared" ca="1" si="2027"/>
        <v>#N/A</v>
      </c>
    </row>
    <row r="1452" spans="1:116" x14ac:dyDescent="0.35">
      <c r="B1452" s="337"/>
      <c r="C1452" s="337"/>
      <c r="D1452" s="337" t="s">
        <v>518</v>
      </c>
      <c r="E1452" s="337" t="str">
        <f t="shared" si="2024"/>
        <v>1452 SPLIT-SV-VR</v>
      </c>
      <c r="G1452" s="126"/>
      <c r="H1452" s="12"/>
      <c r="I1452" s="60"/>
      <c r="J1452" s="60"/>
      <c r="K1452" s="20">
        <f ca="1">K1451/K1440</f>
        <v>0.5</v>
      </c>
      <c r="L1452" s="20">
        <f t="shared" ref="L1452:P1452" ca="1" si="2028">L1451/L1440</f>
        <v>0.5</v>
      </c>
      <c r="M1452" s="20">
        <f t="shared" ca="1" si="2028"/>
        <v>0.5</v>
      </c>
      <c r="N1452" s="20">
        <f t="shared" ca="1" si="2028"/>
        <v>0.5</v>
      </c>
      <c r="O1452" s="20">
        <f t="shared" ca="1" si="2028"/>
        <v>0.5</v>
      </c>
      <c r="P1452" s="20">
        <f t="shared" ca="1" si="2028"/>
        <v>0.5</v>
      </c>
      <c r="R1452" s="15"/>
      <c r="S1452" s="150">
        <f ca="1">S1451/S1440</f>
        <v>0.5</v>
      </c>
      <c r="T1452" s="150">
        <f t="shared" ref="T1452:CE1452" ca="1" si="2029">T1451/T1440</f>
        <v>0.5</v>
      </c>
      <c r="U1452" s="150">
        <f t="shared" ca="1" si="2029"/>
        <v>0.5</v>
      </c>
      <c r="V1452" s="150">
        <f t="shared" ca="1" si="2029"/>
        <v>0.5</v>
      </c>
      <c r="W1452" s="150">
        <f t="shared" ca="1" si="2029"/>
        <v>0.5</v>
      </c>
      <c r="X1452" s="150">
        <f t="shared" ca="1" si="2029"/>
        <v>0.5</v>
      </c>
      <c r="Y1452" s="150">
        <f t="shared" ca="1" si="2029"/>
        <v>0.5</v>
      </c>
      <c r="Z1452" s="150">
        <f t="shared" ca="1" si="2029"/>
        <v>0.5</v>
      </c>
      <c r="AA1452" s="150">
        <f t="shared" ca="1" si="2029"/>
        <v>0.5</v>
      </c>
      <c r="AB1452" s="150">
        <f t="shared" ca="1" si="2029"/>
        <v>0.5</v>
      </c>
      <c r="AC1452" s="150">
        <f t="shared" ca="1" si="2029"/>
        <v>0.5</v>
      </c>
      <c r="AD1452" s="150">
        <f t="shared" ca="1" si="2029"/>
        <v>0.5</v>
      </c>
      <c r="AE1452" s="150">
        <f t="shared" ca="1" si="2029"/>
        <v>0.5</v>
      </c>
      <c r="AF1452" s="150">
        <f t="shared" ca="1" si="2029"/>
        <v>0.5</v>
      </c>
      <c r="AG1452" s="150">
        <f t="shared" ca="1" si="2029"/>
        <v>0.5</v>
      </c>
      <c r="AH1452" s="150">
        <f t="shared" ca="1" si="2029"/>
        <v>0.5</v>
      </c>
      <c r="AI1452" s="150">
        <f t="shared" ca="1" si="2029"/>
        <v>0.5</v>
      </c>
      <c r="AJ1452" s="150">
        <f t="shared" ca="1" si="2029"/>
        <v>0.5</v>
      </c>
      <c r="AK1452" s="150">
        <f t="shared" ca="1" si="2029"/>
        <v>0.5</v>
      </c>
      <c r="AL1452" s="150">
        <f t="shared" ca="1" si="2029"/>
        <v>0.5</v>
      </c>
      <c r="AM1452" s="150">
        <f t="shared" ca="1" si="2029"/>
        <v>0.5</v>
      </c>
      <c r="AN1452" s="150">
        <f t="shared" ca="1" si="2029"/>
        <v>0.5</v>
      </c>
      <c r="AO1452" s="150">
        <f t="shared" ca="1" si="2029"/>
        <v>0.5</v>
      </c>
      <c r="AP1452" s="150">
        <f t="shared" ca="1" si="2029"/>
        <v>0.5</v>
      </c>
      <c r="AQ1452" s="150">
        <f t="shared" ca="1" si="2029"/>
        <v>0.5</v>
      </c>
      <c r="AR1452" s="150">
        <f t="shared" ca="1" si="2029"/>
        <v>0.5</v>
      </c>
      <c r="AS1452" s="150">
        <f t="shared" ca="1" si="2029"/>
        <v>0.5</v>
      </c>
      <c r="AT1452" s="150">
        <f t="shared" ca="1" si="2029"/>
        <v>0.5</v>
      </c>
      <c r="AU1452" s="150">
        <f t="shared" ca="1" si="2029"/>
        <v>0.5</v>
      </c>
      <c r="AV1452" s="150">
        <f t="shared" ca="1" si="2029"/>
        <v>0.5</v>
      </c>
      <c r="AW1452" s="150">
        <f t="shared" ca="1" si="2029"/>
        <v>0.5</v>
      </c>
      <c r="AX1452" s="150">
        <f t="shared" ca="1" si="2029"/>
        <v>0.5</v>
      </c>
      <c r="AY1452" s="150">
        <f t="shared" ca="1" si="2029"/>
        <v>0.5</v>
      </c>
      <c r="AZ1452" s="150">
        <f t="shared" ca="1" si="2029"/>
        <v>0.5</v>
      </c>
      <c r="BA1452" s="150">
        <f t="shared" ca="1" si="2029"/>
        <v>0.5</v>
      </c>
      <c r="BB1452" s="150">
        <f t="shared" ca="1" si="2029"/>
        <v>0.5</v>
      </c>
      <c r="BC1452" s="150">
        <f t="shared" ca="1" si="2029"/>
        <v>0.5</v>
      </c>
      <c r="BD1452" s="150">
        <f t="shared" ca="1" si="2029"/>
        <v>0.5</v>
      </c>
      <c r="BE1452" s="150">
        <f t="shared" ca="1" si="2029"/>
        <v>0.5</v>
      </c>
      <c r="BF1452" s="150">
        <f t="shared" ca="1" si="2029"/>
        <v>0.5</v>
      </c>
      <c r="BG1452" s="150">
        <f t="shared" ca="1" si="2029"/>
        <v>0.5</v>
      </c>
      <c r="BH1452" s="150">
        <f t="shared" ca="1" si="2029"/>
        <v>0.5</v>
      </c>
      <c r="BI1452" s="150">
        <f t="shared" ca="1" si="2029"/>
        <v>0.5</v>
      </c>
      <c r="BJ1452" s="150">
        <f t="shared" ca="1" si="2029"/>
        <v>0.5</v>
      </c>
      <c r="BK1452" s="150">
        <f t="shared" ca="1" si="2029"/>
        <v>0.5</v>
      </c>
      <c r="BL1452" s="150">
        <f t="shared" ca="1" si="2029"/>
        <v>0.5</v>
      </c>
      <c r="BM1452" s="150">
        <f t="shared" ca="1" si="2029"/>
        <v>0.5</v>
      </c>
      <c r="BN1452" s="150">
        <f t="shared" ca="1" si="2029"/>
        <v>0.5</v>
      </c>
      <c r="BO1452" s="150">
        <f t="shared" ca="1" si="2029"/>
        <v>0.5</v>
      </c>
      <c r="BP1452" s="150">
        <f t="shared" ca="1" si="2029"/>
        <v>0.5</v>
      </c>
      <c r="BQ1452" s="150">
        <f t="shared" ca="1" si="2029"/>
        <v>0.5</v>
      </c>
      <c r="BR1452" s="150">
        <f t="shared" ca="1" si="2029"/>
        <v>0.5</v>
      </c>
      <c r="BS1452" s="150">
        <f t="shared" ca="1" si="2029"/>
        <v>0.5</v>
      </c>
      <c r="BT1452" s="150">
        <f t="shared" ca="1" si="2029"/>
        <v>0.5</v>
      </c>
      <c r="BU1452" s="150">
        <f t="shared" ca="1" si="2029"/>
        <v>0.5</v>
      </c>
      <c r="BV1452" s="150">
        <f t="shared" ca="1" si="2029"/>
        <v>0.5</v>
      </c>
      <c r="BW1452" s="150">
        <f t="shared" ca="1" si="2029"/>
        <v>0.5</v>
      </c>
      <c r="BX1452" s="150">
        <f t="shared" ca="1" si="2029"/>
        <v>0.5</v>
      </c>
      <c r="BY1452" s="150">
        <f t="shared" ca="1" si="2029"/>
        <v>0.5</v>
      </c>
      <c r="BZ1452" s="150">
        <f t="shared" ca="1" si="2029"/>
        <v>0.5</v>
      </c>
      <c r="CA1452" s="150">
        <f t="shared" ca="1" si="2029"/>
        <v>0.5</v>
      </c>
      <c r="CB1452" s="150">
        <f t="shared" ca="1" si="2029"/>
        <v>0.5</v>
      </c>
      <c r="CC1452" s="150">
        <f t="shared" ca="1" si="2029"/>
        <v>0.5</v>
      </c>
      <c r="CD1452" s="150">
        <f t="shared" ca="1" si="2029"/>
        <v>0.5</v>
      </c>
      <c r="CE1452" s="150">
        <f t="shared" ca="1" si="2029"/>
        <v>0.5</v>
      </c>
      <c r="CF1452" s="150">
        <f t="shared" ref="CF1452:CL1452" ca="1" si="2030">CF1451/CF1440</f>
        <v>0.5</v>
      </c>
      <c r="CG1452" s="150">
        <f t="shared" ca="1" si="2030"/>
        <v>0.5</v>
      </c>
      <c r="CH1452" s="150">
        <f t="shared" ca="1" si="2030"/>
        <v>0.5</v>
      </c>
      <c r="CI1452" s="150">
        <f t="shared" ca="1" si="2030"/>
        <v>0.5</v>
      </c>
      <c r="CJ1452" s="150">
        <f t="shared" ca="1" si="2030"/>
        <v>0.5</v>
      </c>
      <c r="CK1452" s="150">
        <f t="shared" ca="1" si="2030"/>
        <v>0.5</v>
      </c>
      <c r="CL1452" s="150">
        <f t="shared" ca="1" si="2030"/>
        <v>0.5</v>
      </c>
      <c r="CN1452" s="150"/>
      <c r="CO1452" s="150" t="e">
        <f t="shared" ref="CO1452:DL1452" ca="1" si="2031">CO1451/CO1440</f>
        <v>#N/A</v>
      </c>
      <c r="CP1452" s="150" t="e">
        <f t="shared" ca="1" si="2031"/>
        <v>#N/A</v>
      </c>
      <c r="CQ1452" s="150" t="e">
        <f t="shared" ca="1" si="2031"/>
        <v>#N/A</v>
      </c>
      <c r="CR1452" s="150" t="e">
        <f t="shared" ca="1" si="2031"/>
        <v>#N/A</v>
      </c>
      <c r="CS1452" s="150" t="e">
        <f t="shared" ca="1" si="2031"/>
        <v>#N/A</v>
      </c>
      <c r="CT1452" s="150" t="e">
        <f t="shared" ca="1" si="2031"/>
        <v>#N/A</v>
      </c>
      <c r="CU1452" s="150" t="e">
        <f t="shared" ca="1" si="2031"/>
        <v>#N/A</v>
      </c>
      <c r="CV1452" s="150" t="e">
        <f t="shared" ca="1" si="2031"/>
        <v>#N/A</v>
      </c>
      <c r="CW1452" s="150" t="e">
        <f t="shared" ca="1" si="2031"/>
        <v>#N/A</v>
      </c>
      <c r="CX1452" s="150" t="e">
        <f t="shared" ca="1" si="2031"/>
        <v>#N/A</v>
      </c>
      <c r="CY1452" s="150" t="e">
        <f t="shared" ca="1" si="2031"/>
        <v>#N/A</v>
      </c>
      <c r="CZ1452" s="150" t="e">
        <f t="shared" ca="1" si="2031"/>
        <v>#N/A</v>
      </c>
      <c r="DA1452" s="150" t="e">
        <f t="shared" ca="1" si="2031"/>
        <v>#N/A</v>
      </c>
      <c r="DB1452" s="150" t="e">
        <f t="shared" ca="1" si="2031"/>
        <v>#N/A</v>
      </c>
      <c r="DC1452" s="150" t="e">
        <f t="shared" ca="1" si="2031"/>
        <v>#N/A</v>
      </c>
      <c r="DD1452" s="150" t="e">
        <f t="shared" ca="1" si="2031"/>
        <v>#N/A</v>
      </c>
      <c r="DE1452" s="150" t="e">
        <f t="shared" ca="1" si="2031"/>
        <v>#N/A</v>
      </c>
      <c r="DF1452" s="150" t="e">
        <f t="shared" ca="1" si="2031"/>
        <v>#N/A</v>
      </c>
      <c r="DG1452" s="150" t="e">
        <f t="shared" ca="1" si="2031"/>
        <v>#N/A</v>
      </c>
      <c r="DH1452" s="150" t="e">
        <f t="shared" ca="1" si="2031"/>
        <v>#N/A</v>
      </c>
      <c r="DI1452" s="150" t="e">
        <f t="shared" ca="1" si="2031"/>
        <v>#N/A</v>
      </c>
      <c r="DJ1452" s="150" t="e">
        <f t="shared" ca="1" si="2031"/>
        <v>#N/A</v>
      </c>
      <c r="DK1452" s="150" t="e">
        <f t="shared" ca="1" si="2031"/>
        <v>#N/A</v>
      </c>
      <c r="DL1452" s="150" t="e">
        <f t="shared" ca="1" si="2031"/>
        <v>#N/A</v>
      </c>
    </row>
    <row r="1453" spans="1:116" x14ac:dyDescent="0.35">
      <c r="B1453" s="337" t="s">
        <v>332</v>
      </c>
      <c r="C1453" s="337"/>
      <c r="D1453" s="337" t="s">
        <v>518</v>
      </c>
      <c r="E1453" s="337" t="str">
        <f t="shared" si="1932"/>
        <v>1453 SPLIT-SV-VR</v>
      </c>
      <c r="G1453" s="126" t="s">
        <v>68</v>
      </c>
      <c r="H1453" s="12"/>
      <c r="I1453" s="60"/>
      <c r="J1453" s="60"/>
      <c r="K1453" s="38"/>
      <c r="L1453" s="38"/>
      <c r="M1453" s="38"/>
      <c r="N1453" s="38"/>
      <c r="O1453" s="38"/>
      <c r="P1453" s="38"/>
      <c r="R1453" s="15"/>
      <c r="S1453" s="240"/>
      <c r="T1453" s="240"/>
      <c r="U1453" s="240"/>
      <c r="V1453" s="240"/>
      <c r="W1453" s="240"/>
      <c r="X1453" s="240"/>
      <c r="Y1453" s="240"/>
      <c r="Z1453" s="240"/>
      <c r="AA1453" s="240"/>
      <c r="AB1453" s="240"/>
      <c r="AC1453" s="240"/>
      <c r="AD1453" s="240"/>
      <c r="AE1453" s="240"/>
      <c r="AF1453" s="240"/>
      <c r="AG1453" s="240"/>
      <c r="AH1453" s="240"/>
      <c r="AI1453" s="240"/>
      <c r="AJ1453" s="240"/>
      <c r="AK1453" s="240"/>
      <c r="AL1453" s="240"/>
      <c r="AM1453" s="240"/>
      <c r="AN1453" s="240"/>
      <c r="AO1453" s="240"/>
      <c r="AP1453" s="240"/>
      <c r="AQ1453" s="240"/>
      <c r="AR1453" s="240"/>
      <c r="AS1453" s="240"/>
      <c r="AT1453" s="240"/>
      <c r="AU1453" s="240"/>
      <c r="AV1453" s="240"/>
      <c r="AW1453" s="240"/>
      <c r="AX1453" s="240"/>
      <c r="AY1453" s="240"/>
      <c r="AZ1453" s="240"/>
      <c r="BA1453" s="240"/>
      <c r="BB1453" s="240"/>
      <c r="BC1453" s="240"/>
      <c r="BD1453" s="240"/>
      <c r="BE1453" s="240"/>
      <c r="BF1453" s="240"/>
      <c r="BG1453" s="240"/>
      <c r="BH1453" s="240"/>
      <c r="BI1453" s="240"/>
      <c r="BJ1453" s="240"/>
      <c r="BK1453" s="240"/>
      <c r="BL1453" s="240"/>
      <c r="BM1453" s="240"/>
      <c r="BN1453" s="240"/>
      <c r="BO1453" s="240"/>
      <c r="BP1453" s="240"/>
      <c r="BQ1453" s="240"/>
      <c r="BR1453" s="240"/>
      <c r="BS1453" s="240"/>
      <c r="BT1453" s="240"/>
      <c r="BU1453" s="240"/>
      <c r="BV1453" s="240"/>
      <c r="BW1453" s="240"/>
      <c r="BX1453" s="240"/>
      <c r="BY1453" s="240"/>
      <c r="BZ1453" s="240"/>
      <c r="CA1453" s="240"/>
      <c r="CB1453" s="240"/>
      <c r="CC1453" s="240"/>
      <c r="CD1453" s="240"/>
      <c r="CE1453" s="240"/>
      <c r="CF1453" s="240"/>
      <c r="CG1453" s="240"/>
      <c r="CH1453" s="240"/>
      <c r="CI1453" s="240"/>
      <c r="CJ1453" s="240"/>
      <c r="CK1453" s="240"/>
      <c r="CL1453" s="240"/>
      <c r="CN1453" s="60"/>
      <c r="CO1453" s="76"/>
      <c r="CP1453" s="76"/>
      <c r="CQ1453" s="76"/>
      <c r="CR1453" s="76"/>
      <c r="CS1453" s="76"/>
      <c r="CT1453" s="76"/>
      <c r="CU1453" s="76"/>
      <c r="CV1453" s="76"/>
      <c r="CW1453" s="76"/>
      <c r="CX1453" s="76"/>
      <c r="CY1453" s="76"/>
      <c r="CZ1453" s="76"/>
      <c r="DA1453" s="76"/>
      <c r="DB1453" s="76"/>
      <c r="DC1453" s="76"/>
      <c r="DD1453" s="76"/>
      <c r="DE1453" s="76"/>
      <c r="DF1453" s="76"/>
      <c r="DG1453" s="76"/>
      <c r="DH1453" s="76"/>
      <c r="DI1453" s="76"/>
      <c r="DJ1453" s="76"/>
      <c r="DK1453" s="76"/>
      <c r="DL1453" s="76"/>
    </row>
    <row r="1454" spans="1:116" x14ac:dyDescent="0.35">
      <c r="B1454" s="337" t="s">
        <v>332</v>
      </c>
      <c r="C1454" s="337"/>
      <c r="D1454" s="337" t="s">
        <v>518</v>
      </c>
      <c r="E1454" s="337" t="str">
        <f>ROW()&amp;" "&amp;D1454</f>
        <v>1454 SPLIT-SV-VR</v>
      </c>
      <c r="G1454" s="145" t="s">
        <v>225</v>
      </c>
      <c r="H1454" s="27"/>
      <c r="I1454" s="78"/>
      <c r="J1454" s="78"/>
      <c r="K1454" s="33"/>
      <c r="L1454" s="33"/>
      <c r="M1454" s="33"/>
      <c r="N1454" s="33"/>
      <c r="O1454" s="33"/>
      <c r="P1454" s="33"/>
      <c r="R1454" s="33"/>
      <c r="S1454" s="80"/>
      <c r="T1454" s="80"/>
      <c r="U1454" s="80"/>
      <c r="V1454" s="80"/>
      <c r="W1454" s="80"/>
      <c r="X1454" s="80"/>
      <c r="Y1454" s="80"/>
      <c r="Z1454" s="80"/>
      <c r="AA1454" s="80"/>
      <c r="AB1454" s="80"/>
      <c r="AC1454" s="80"/>
      <c r="AD1454" s="80"/>
      <c r="AE1454" s="80"/>
      <c r="AF1454" s="80"/>
      <c r="AG1454" s="80"/>
      <c r="AH1454" s="80"/>
      <c r="AI1454" s="80"/>
      <c r="AJ1454" s="80"/>
      <c r="AK1454" s="80"/>
      <c r="AL1454" s="80"/>
      <c r="AM1454" s="80"/>
      <c r="AN1454" s="80"/>
      <c r="AO1454" s="80"/>
      <c r="AP1454" s="80"/>
      <c r="AQ1454" s="80"/>
      <c r="AR1454" s="80"/>
      <c r="AS1454" s="80"/>
      <c r="AT1454" s="80"/>
      <c r="AU1454" s="80"/>
      <c r="AV1454" s="80"/>
      <c r="AW1454" s="80"/>
      <c r="AX1454" s="80"/>
      <c r="AY1454" s="80"/>
      <c r="AZ1454" s="80"/>
      <c r="BA1454" s="80"/>
      <c r="BB1454" s="80"/>
      <c r="BC1454" s="80"/>
      <c r="BD1454" s="80"/>
      <c r="BE1454" s="80"/>
      <c r="BF1454" s="80"/>
      <c r="BG1454" s="80"/>
      <c r="BH1454" s="80"/>
      <c r="BI1454" s="80"/>
      <c r="BJ1454" s="80"/>
      <c r="BK1454" s="80"/>
      <c r="BL1454" s="80"/>
      <c r="BM1454" s="80"/>
      <c r="BN1454" s="80"/>
      <c r="BO1454" s="80"/>
      <c r="BP1454" s="80"/>
      <c r="BQ1454" s="80"/>
      <c r="BR1454" s="80"/>
      <c r="BS1454" s="80"/>
      <c r="BT1454" s="80"/>
      <c r="BU1454" s="80"/>
      <c r="BV1454" s="80"/>
      <c r="BW1454" s="80"/>
      <c r="BX1454" s="80"/>
      <c r="BY1454" s="80"/>
      <c r="BZ1454" s="80"/>
      <c r="CA1454" s="80"/>
      <c r="CB1454" s="80"/>
      <c r="CC1454" s="80"/>
      <c r="CD1454" s="80"/>
      <c r="CE1454" s="80"/>
      <c r="CF1454" s="80"/>
      <c r="CG1454" s="80"/>
      <c r="CH1454" s="80"/>
      <c r="CI1454" s="80"/>
      <c r="CJ1454" s="80"/>
      <c r="CK1454" s="80"/>
      <c r="CL1454" s="80"/>
      <c r="CN1454" s="78"/>
      <c r="CO1454" s="77"/>
      <c r="CP1454" s="77"/>
      <c r="CQ1454" s="77"/>
      <c r="CR1454" s="77"/>
      <c r="CS1454" s="77"/>
      <c r="CT1454" s="77"/>
      <c r="CU1454" s="77"/>
      <c r="CV1454" s="77"/>
      <c r="CW1454" s="77"/>
      <c r="CX1454" s="77"/>
      <c r="CY1454" s="77"/>
      <c r="CZ1454" s="77"/>
      <c r="DA1454" s="77"/>
      <c r="DB1454" s="77"/>
      <c r="DC1454" s="77"/>
      <c r="DD1454" s="77"/>
      <c r="DE1454" s="77"/>
      <c r="DF1454" s="77"/>
      <c r="DG1454" s="77"/>
      <c r="DH1454" s="77"/>
      <c r="DI1454" s="77"/>
      <c r="DJ1454" s="77"/>
      <c r="DK1454" s="77"/>
      <c r="DL1454" s="77"/>
    </row>
    <row r="1455" spans="1:116" x14ac:dyDescent="0.35">
      <c r="B1455" s="337" t="s">
        <v>332</v>
      </c>
      <c r="C1455" s="337"/>
      <c r="D1455" s="337" t="s">
        <v>518</v>
      </c>
      <c r="E1455" s="337" t="str">
        <f t="shared" ref="E1455:E1460" si="2032">ROW()&amp;" "&amp;D1455</f>
        <v>1455 SPLIT-SV-VR</v>
      </c>
      <c r="G1455" s="136" t="str">
        <f>G1415</f>
        <v>Surgical procedures</v>
      </c>
      <c r="H1455" s="27"/>
      <c r="I1455" s="78"/>
      <c r="J1455" s="78"/>
      <c r="K1455" s="33"/>
      <c r="L1455" s="33"/>
      <c r="M1455" s="33"/>
      <c r="N1455" s="33"/>
      <c r="O1455" s="33"/>
      <c r="P1455" s="33"/>
      <c r="R1455" s="33"/>
      <c r="S1455" s="212" t="str">
        <f>ADDRESS(ROW(S1440),COLUMN(S1440),2)</f>
        <v>S$1440</v>
      </c>
      <c r="T1455" s="212" t="str">
        <f t="shared" ref="T1455:CE1455" si="2033">ADDRESS(ROW(T1440),COLUMN(T1440),2)</f>
        <v>T$1440</v>
      </c>
      <c r="U1455" s="212" t="str">
        <f t="shared" si="2033"/>
        <v>U$1440</v>
      </c>
      <c r="V1455" s="212" t="str">
        <f t="shared" si="2033"/>
        <v>V$1440</v>
      </c>
      <c r="W1455" s="212" t="str">
        <f t="shared" si="2033"/>
        <v>W$1440</v>
      </c>
      <c r="X1455" s="212" t="str">
        <f t="shared" si="2033"/>
        <v>X$1440</v>
      </c>
      <c r="Y1455" s="212" t="str">
        <f t="shared" si="2033"/>
        <v>Y$1440</v>
      </c>
      <c r="Z1455" s="212" t="str">
        <f t="shared" si="2033"/>
        <v>Z$1440</v>
      </c>
      <c r="AA1455" s="212" t="str">
        <f t="shared" si="2033"/>
        <v>AA$1440</v>
      </c>
      <c r="AB1455" s="212" t="str">
        <f t="shared" si="2033"/>
        <v>AB$1440</v>
      </c>
      <c r="AC1455" s="212" t="str">
        <f t="shared" si="2033"/>
        <v>AC$1440</v>
      </c>
      <c r="AD1455" s="212" t="str">
        <f t="shared" si="2033"/>
        <v>AD$1440</v>
      </c>
      <c r="AE1455" s="212" t="str">
        <f t="shared" si="2033"/>
        <v>AE$1440</v>
      </c>
      <c r="AF1455" s="212" t="str">
        <f t="shared" si="2033"/>
        <v>AF$1440</v>
      </c>
      <c r="AG1455" s="212" t="str">
        <f t="shared" si="2033"/>
        <v>AG$1440</v>
      </c>
      <c r="AH1455" s="212" t="str">
        <f t="shared" si="2033"/>
        <v>AH$1440</v>
      </c>
      <c r="AI1455" s="212" t="str">
        <f t="shared" si="2033"/>
        <v>AI$1440</v>
      </c>
      <c r="AJ1455" s="212" t="str">
        <f t="shared" si="2033"/>
        <v>AJ$1440</v>
      </c>
      <c r="AK1455" s="212" t="str">
        <f t="shared" si="2033"/>
        <v>AK$1440</v>
      </c>
      <c r="AL1455" s="212" t="str">
        <f t="shared" si="2033"/>
        <v>AL$1440</v>
      </c>
      <c r="AM1455" s="212" t="str">
        <f t="shared" si="2033"/>
        <v>AM$1440</v>
      </c>
      <c r="AN1455" s="212" t="str">
        <f t="shared" si="2033"/>
        <v>AN$1440</v>
      </c>
      <c r="AO1455" s="212" t="str">
        <f t="shared" si="2033"/>
        <v>AO$1440</v>
      </c>
      <c r="AP1455" s="212" t="str">
        <f t="shared" si="2033"/>
        <v>AP$1440</v>
      </c>
      <c r="AQ1455" s="212" t="str">
        <f t="shared" si="2033"/>
        <v>AQ$1440</v>
      </c>
      <c r="AR1455" s="212" t="str">
        <f t="shared" si="2033"/>
        <v>AR$1440</v>
      </c>
      <c r="AS1455" s="212" t="str">
        <f t="shared" si="2033"/>
        <v>AS$1440</v>
      </c>
      <c r="AT1455" s="212" t="str">
        <f t="shared" si="2033"/>
        <v>AT$1440</v>
      </c>
      <c r="AU1455" s="212" t="str">
        <f t="shared" si="2033"/>
        <v>AU$1440</v>
      </c>
      <c r="AV1455" s="212" t="str">
        <f t="shared" si="2033"/>
        <v>AV$1440</v>
      </c>
      <c r="AW1455" s="212" t="str">
        <f t="shared" si="2033"/>
        <v>AW$1440</v>
      </c>
      <c r="AX1455" s="212" t="str">
        <f t="shared" si="2033"/>
        <v>AX$1440</v>
      </c>
      <c r="AY1455" s="212" t="str">
        <f t="shared" si="2033"/>
        <v>AY$1440</v>
      </c>
      <c r="AZ1455" s="212" t="str">
        <f t="shared" si="2033"/>
        <v>AZ$1440</v>
      </c>
      <c r="BA1455" s="212" t="str">
        <f t="shared" si="2033"/>
        <v>BA$1440</v>
      </c>
      <c r="BB1455" s="212" t="str">
        <f t="shared" si="2033"/>
        <v>BB$1440</v>
      </c>
      <c r="BC1455" s="212" t="str">
        <f t="shared" si="2033"/>
        <v>BC$1440</v>
      </c>
      <c r="BD1455" s="212" t="str">
        <f t="shared" si="2033"/>
        <v>BD$1440</v>
      </c>
      <c r="BE1455" s="212" t="str">
        <f t="shared" si="2033"/>
        <v>BE$1440</v>
      </c>
      <c r="BF1455" s="212" t="str">
        <f t="shared" si="2033"/>
        <v>BF$1440</v>
      </c>
      <c r="BG1455" s="212" t="str">
        <f t="shared" si="2033"/>
        <v>BG$1440</v>
      </c>
      <c r="BH1455" s="212" t="str">
        <f t="shared" si="2033"/>
        <v>BH$1440</v>
      </c>
      <c r="BI1455" s="212" t="str">
        <f t="shared" si="2033"/>
        <v>BI$1440</v>
      </c>
      <c r="BJ1455" s="212" t="str">
        <f t="shared" si="2033"/>
        <v>BJ$1440</v>
      </c>
      <c r="BK1455" s="212" t="str">
        <f t="shared" si="2033"/>
        <v>BK$1440</v>
      </c>
      <c r="BL1455" s="212" t="str">
        <f t="shared" si="2033"/>
        <v>BL$1440</v>
      </c>
      <c r="BM1455" s="212" t="str">
        <f t="shared" si="2033"/>
        <v>BM$1440</v>
      </c>
      <c r="BN1455" s="212" t="str">
        <f t="shared" si="2033"/>
        <v>BN$1440</v>
      </c>
      <c r="BO1455" s="212" t="str">
        <f t="shared" si="2033"/>
        <v>BO$1440</v>
      </c>
      <c r="BP1455" s="212" t="str">
        <f t="shared" si="2033"/>
        <v>BP$1440</v>
      </c>
      <c r="BQ1455" s="212" t="str">
        <f t="shared" si="2033"/>
        <v>BQ$1440</v>
      </c>
      <c r="BR1455" s="212" t="str">
        <f t="shared" si="2033"/>
        <v>BR$1440</v>
      </c>
      <c r="BS1455" s="212" t="str">
        <f t="shared" si="2033"/>
        <v>BS$1440</v>
      </c>
      <c r="BT1455" s="212" t="str">
        <f t="shared" si="2033"/>
        <v>BT$1440</v>
      </c>
      <c r="BU1455" s="212" t="str">
        <f t="shared" si="2033"/>
        <v>BU$1440</v>
      </c>
      <c r="BV1455" s="212" t="str">
        <f t="shared" si="2033"/>
        <v>BV$1440</v>
      </c>
      <c r="BW1455" s="212" t="str">
        <f t="shared" si="2033"/>
        <v>BW$1440</v>
      </c>
      <c r="BX1455" s="212" t="str">
        <f t="shared" si="2033"/>
        <v>BX$1440</v>
      </c>
      <c r="BY1455" s="212" t="str">
        <f t="shared" si="2033"/>
        <v>BY$1440</v>
      </c>
      <c r="BZ1455" s="212" t="str">
        <f t="shared" si="2033"/>
        <v>BZ$1440</v>
      </c>
      <c r="CA1455" s="212" t="str">
        <f t="shared" si="2033"/>
        <v>CA$1440</v>
      </c>
      <c r="CB1455" s="212" t="str">
        <f t="shared" si="2033"/>
        <v>CB$1440</v>
      </c>
      <c r="CC1455" s="212" t="str">
        <f t="shared" si="2033"/>
        <v>CC$1440</v>
      </c>
      <c r="CD1455" s="212" t="str">
        <f t="shared" si="2033"/>
        <v>CD$1440</v>
      </c>
      <c r="CE1455" s="212" t="str">
        <f t="shared" si="2033"/>
        <v>CE$1440</v>
      </c>
      <c r="CF1455" s="212" t="str">
        <f t="shared" ref="CF1455:CL1455" si="2034">ADDRESS(ROW(CF1440),COLUMN(CF1440),2)</f>
        <v>CF$1440</v>
      </c>
      <c r="CG1455" s="212" t="str">
        <f t="shared" si="2034"/>
        <v>CG$1440</v>
      </c>
      <c r="CH1455" s="212" t="str">
        <f t="shared" si="2034"/>
        <v>CH$1440</v>
      </c>
      <c r="CI1455" s="212" t="str">
        <f t="shared" si="2034"/>
        <v>CI$1440</v>
      </c>
      <c r="CJ1455" s="212" t="str">
        <f t="shared" si="2034"/>
        <v>CJ$1440</v>
      </c>
      <c r="CK1455" s="212" t="str">
        <f t="shared" si="2034"/>
        <v>CK$1440</v>
      </c>
      <c r="CL1455" s="212" t="str">
        <f t="shared" si="2034"/>
        <v>CL$1440</v>
      </c>
      <c r="CN1455" s="78"/>
      <c r="CO1455" s="212" t="str">
        <f t="shared" ref="CO1455:DL1455" si="2035">ADDRESS(ROW(CO1440),COLUMN(CO1440),2)</f>
        <v>CO$1440</v>
      </c>
      <c r="CP1455" s="212" t="str">
        <f t="shared" si="2035"/>
        <v>CP$1440</v>
      </c>
      <c r="CQ1455" s="212" t="str">
        <f t="shared" si="2035"/>
        <v>CQ$1440</v>
      </c>
      <c r="CR1455" s="212" t="str">
        <f t="shared" si="2035"/>
        <v>CR$1440</v>
      </c>
      <c r="CS1455" s="212" t="str">
        <f t="shared" si="2035"/>
        <v>CS$1440</v>
      </c>
      <c r="CT1455" s="212" t="str">
        <f t="shared" si="2035"/>
        <v>CT$1440</v>
      </c>
      <c r="CU1455" s="212" t="str">
        <f t="shared" si="2035"/>
        <v>CU$1440</v>
      </c>
      <c r="CV1455" s="212" t="str">
        <f t="shared" si="2035"/>
        <v>CV$1440</v>
      </c>
      <c r="CW1455" s="212" t="str">
        <f t="shared" si="2035"/>
        <v>CW$1440</v>
      </c>
      <c r="CX1455" s="212" t="str">
        <f t="shared" si="2035"/>
        <v>CX$1440</v>
      </c>
      <c r="CY1455" s="212" t="str">
        <f t="shared" si="2035"/>
        <v>CY$1440</v>
      </c>
      <c r="CZ1455" s="212" t="str">
        <f t="shared" si="2035"/>
        <v>CZ$1440</v>
      </c>
      <c r="DA1455" s="212" t="str">
        <f t="shared" si="2035"/>
        <v>DA$1440</v>
      </c>
      <c r="DB1455" s="212" t="str">
        <f t="shared" si="2035"/>
        <v>DB$1440</v>
      </c>
      <c r="DC1455" s="212" t="str">
        <f t="shared" si="2035"/>
        <v>DC$1440</v>
      </c>
      <c r="DD1455" s="212" t="str">
        <f t="shared" si="2035"/>
        <v>DD$1440</v>
      </c>
      <c r="DE1455" s="212" t="str">
        <f t="shared" si="2035"/>
        <v>DE$1440</v>
      </c>
      <c r="DF1455" s="212" t="str">
        <f t="shared" si="2035"/>
        <v>DF$1440</v>
      </c>
      <c r="DG1455" s="212" t="str">
        <f t="shared" si="2035"/>
        <v>DG$1440</v>
      </c>
      <c r="DH1455" s="212" t="str">
        <f t="shared" si="2035"/>
        <v>DH$1440</v>
      </c>
      <c r="DI1455" s="212" t="str">
        <f t="shared" si="2035"/>
        <v>DI$1440</v>
      </c>
      <c r="DJ1455" s="212" t="str">
        <f t="shared" si="2035"/>
        <v>DJ$1440</v>
      </c>
      <c r="DK1455" s="212" t="str">
        <f t="shared" si="2035"/>
        <v>DK$1440</v>
      </c>
      <c r="DL1455" s="212" t="str">
        <f t="shared" si="2035"/>
        <v>DL$1440</v>
      </c>
    </row>
    <row r="1456" spans="1:116" x14ac:dyDescent="0.35">
      <c r="B1456" s="337" t="s">
        <v>332</v>
      </c>
      <c r="C1456" s="337"/>
      <c r="D1456" s="337" t="s">
        <v>518</v>
      </c>
      <c r="E1456" s="337" t="str">
        <f t="shared" si="2032"/>
        <v>1456 SPLIT-SV-VR</v>
      </c>
      <c r="G1456" s="185" t="str">
        <f>G1416</f>
        <v>procedure</v>
      </c>
      <c r="K1456" s="53"/>
      <c r="L1456" s="53"/>
      <c r="M1456" s="53"/>
      <c r="N1456" s="53"/>
      <c r="O1456" s="53"/>
      <c r="P1456" s="53"/>
      <c r="R1456" s="24"/>
      <c r="S1456" s="179" t="str">
        <f>S1416</f>
        <v>S$17</v>
      </c>
      <c r="T1456" s="179" t="str">
        <f t="shared" ref="T1456:CE1456" si="2036">T1416</f>
        <v>T$17</v>
      </c>
      <c r="U1456" s="179" t="str">
        <f t="shared" si="2036"/>
        <v>U$17</v>
      </c>
      <c r="V1456" s="179" t="str">
        <f t="shared" si="2036"/>
        <v>V$17</v>
      </c>
      <c r="W1456" s="179" t="str">
        <f t="shared" si="2036"/>
        <v>W$17</v>
      </c>
      <c r="X1456" s="179" t="str">
        <f t="shared" si="2036"/>
        <v>X$17</v>
      </c>
      <c r="Y1456" s="179" t="str">
        <f t="shared" si="2036"/>
        <v>Y$17</v>
      </c>
      <c r="Z1456" s="179" t="str">
        <f t="shared" si="2036"/>
        <v>Z$17</v>
      </c>
      <c r="AA1456" s="179" t="str">
        <f t="shared" si="2036"/>
        <v>AA$17</v>
      </c>
      <c r="AB1456" s="179" t="str">
        <f t="shared" si="2036"/>
        <v>AB$17</v>
      </c>
      <c r="AC1456" s="179" t="str">
        <f t="shared" si="2036"/>
        <v>AC$17</v>
      </c>
      <c r="AD1456" s="179" t="str">
        <f t="shared" si="2036"/>
        <v>AD$17</v>
      </c>
      <c r="AE1456" s="179" t="str">
        <f t="shared" si="2036"/>
        <v>AE$17</v>
      </c>
      <c r="AF1456" s="179" t="str">
        <f t="shared" si="2036"/>
        <v>AF$17</v>
      </c>
      <c r="AG1456" s="179" t="str">
        <f t="shared" si="2036"/>
        <v>AG$17</v>
      </c>
      <c r="AH1456" s="179" t="str">
        <f t="shared" si="2036"/>
        <v>AH$17</v>
      </c>
      <c r="AI1456" s="179" t="str">
        <f t="shared" si="2036"/>
        <v>AI$17</v>
      </c>
      <c r="AJ1456" s="179" t="str">
        <f t="shared" si="2036"/>
        <v>AJ$17</v>
      </c>
      <c r="AK1456" s="179" t="str">
        <f t="shared" si="2036"/>
        <v>AK$17</v>
      </c>
      <c r="AL1456" s="179" t="str">
        <f t="shared" si="2036"/>
        <v>AL$17</v>
      </c>
      <c r="AM1456" s="179" t="str">
        <f t="shared" si="2036"/>
        <v>AM$17</v>
      </c>
      <c r="AN1456" s="179" t="str">
        <f t="shared" si="2036"/>
        <v>AN$17</v>
      </c>
      <c r="AO1456" s="179" t="str">
        <f t="shared" si="2036"/>
        <v>AO$17</v>
      </c>
      <c r="AP1456" s="179" t="str">
        <f t="shared" si="2036"/>
        <v>AP$17</v>
      </c>
      <c r="AQ1456" s="179" t="str">
        <f t="shared" si="2036"/>
        <v>AQ$17</v>
      </c>
      <c r="AR1456" s="179" t="str">
        <f t="shared" si="2036"/>
        <v>AR$17</v>
      </c>
      <c r="AS1456" s="179" t="str">
        <f t="shared" si="2036"/>
        <v>AS$17</v>
      </c>
      <c r="AT1456" s="179" t="str">
        <f t="shared" si="2036"/>
        <v>AT$17</v>
      </c>
      <c r="AU1456" s="179" t="str">
        <f t="shared" si="2036"/>
        <v>AU$17</v>
      </c>
      <c r="AV1456" s="179" t="str">
        <f t="shared" si="2036"/>
        <v>AV$17</v>
      </c>
      <c r="AW1456" s="179" t="str">
        <f t="shared" si="2036"/>
        <v>AW$17</v>
      </c>
      <c r="AX1456" s="179" t="str">
        <f t="shared" si="2036"/>
        <v>AX$17</v>
      </c>
      <c r="AY1456" s="179" t="str">
        <f t="shared" si="2036"/>
        <v>AY$17</v>
      </c>
      <c r="AZ1456" s="179" t="str">
        <f t="shared" si="2036"/>
        <v>AZ$17</v>
      </c>
      <c r="BA1456" s="179" t="str">
        <f t="shared" si="2036"/>
        <v>BA$17</v>
      </c>
      <c r="BB1456" s="179" t="str">
        <f t="shared" si="2036"/>
        <v>BB$17</v>
      </c>
      <c r="BC1456" s="179" t="str">
        <f t="shared" si="2036"/>
        <v>BC$17</v>
      </c>
      <c r="BD1456" s="179" t="str">
        <f t="shared" si="2036"/>
        <v>BD$17</v>
      </c>
      <c r="BE1456" s="179" t="str">
        <f t="shared" si="2036"/>
        <v>BE$17</v>
      </c>
      <c r="BF1456" s="179" t="str">
        <f t="shared" si="2036"/>
        <v>BF$17</v>
      </c>
      <c r="BG1456" s="179" t="str">
        <f t="shared" si="2036"/>
        <v>BG$17</v>
      </c>
      <c r="BH1456" s="179" t="str">
        <f t="shared" si="2036"/>
        <v>BH$17</v>
      </c>
      <c r="BI1456" s="179" t="str">
        <f t="shared" si="2036"/>
        <v>BI$17</v>
      </c>
      <c r="BJ1456" s="179" t="str">
        <f t="shared" si="2036"/>
        <v>BJ$17</v>
      </c>
      <c r="BK1456" s="179" t="str">
        <f t="shared" si="2036"/>
        <v>BK$17</v>
      </c>
      <c r="BL1456" s="179" t="str">
        <f t="shared" si="2036"/>
        <v>BL$17</v>
      </c>
      <c r="BM1456" s="179" t="str">
        <f t="shared" si="2036"/>
        <v>BM$17</v>
      </c>
      <c r="BN1456" s="179" t="str">
        <f t="shared" si="2036"/>
        <v>BN$17</v>
      </c>
      <c r="BO1456" s="179" t="str">
        <f t="shared" si="2036"/>
        <v>BO$17</v>
      </c>
      <c r="BP1456" s="179" t="str">
        <f t="shared" si="2036"/>
        <v>BP$17</v>
      </c>
      <c r="BQ1456" s="179" t="str">
        <f t="shared" si="2036"/>
        <v>BQ$17</v>
      </c>
      <c r="BR1456" s="179" t="str">
        <f t="shared" si="2036"/>
        <v>BR$17</v>
      </c>
      <c r="BS1456" s="179" t="str">
        <f t="shared" si="2036"/>
        <v>BS$17</v>
      </c>
      <c r="BT1456" s="179" t="str">
        <f t="shared" si="2036"/>
        <v>BT$17</v>
      </c>
      <c r="BU1456" s="179" t="str">
        <f t="shared" si="2036"/>
        <v>BU$17</v>
      </c>
      <c r="BV1456" s="179" t="str">
        <f t="shared" si="2036"/>
        <v>BV$17</v>
      </c>
      <c r="BW1456" s="179" t="str">
        <f t="shared" si="2036"/>
        <v>BW$17</v>
      </c>
      <c r="BX1456" s="179" t="str">
        <f t="shared" si="2036"/>
        <v>BX$17</v>
      </c>
      <c r="BY1456" s="179" t="str">
        <f t="shared" si="2036"/>
        <v>BY$17</v>
      </c>
      <c r="BZ1456" s="179" t="str">
        <f t="shared" si="2036"/>
        <v>BZ$17</v>
      </c>
      <c r="CA1456" s="179" t="str">
        <f t="shared" si="2036"/>
        <v>CA$17</v>
      </c>
      <c r="CB1456" s="179" t="str">
        <f t="shared" si="2036"/>
        <v>CB$17</v>
      </c>
      <c r="CC1456" s="179" t="str">
        <f t="shared" si="2036"/>
        <v>CC$17</v>
      </c>
      <c r="CD1456" s="179" t="str">
        <f t="shared" si="2036"/>
        <v>CD$17</v>
      </c>
      <c r="CE1456" s="179" t="str">
        <f t="shared" si="2036"/>
        <v>CE$17</v>
      </c>
      <c r="CF1456" s="179" t="str">
        <f t="shared" ref="CF1456:CL1456" si="2037">CF1416</f>
        <v>CF$17</v>
      </c>
      <c r="CG1456" s="179" t="str">
        <f t="shared" si="2037"/>
        <v>CG$17</v>
      </c>
      <c r="CH1456" s="179" t="str">
        <f t="shared" si="2037"/>
        <v>CH$17</v>
      </c>
      <c r="CI1456" s="179" t="str">
        <f t="shared" si="2037"/>
        <v>CI$17</v>
      </c>
      <c r="CJ1456" s="179" t="str">
        <f t="shared" si="2037"/>
        <v>CJ$17</v>
      </c>
      <c r="CK1456" s="179" t="str">
        <f t="shared" si="2037"/>
        <v>CK$17</v>
      </c>
      <c r="CL1456" s="179" t="str">
        <f t="shared" si="2037"/>
        <v>CL$17</v>
      </c>
      <c r="CO1456" s="179" t="str">
        <f t="shared" ref="CO1456:DL1456" si="2038">CO1416</f>
        <v>CO$17</v>
      </c>
      <c r="CP1456" s="179" t="str">
        <f t="shared" si="2038"/>
        <v>CP$17</v>
      </c>
      <c r="CQ1456" s="179" t="str">
        <f t="shared" si="2038"/>
        <v>CQ$17</v>
      </c>
      <c r="CR1456" s="179" t="str">
        <f t="shared" si="2038"/>
        <v>CR$17</v>
      </c>
      <c r="CS1456" s="179" t="str">
        <f t="shared" si="2038"/>
        <v>CS$17</v>
      </c>
      <c r="CT1456" s="179" t="str">
        <f t="shared" si="2038"/>
        <v>CT$17</v>
      </c>
      <c r="CU1456" s="179" t="str">
        <f t="shared" si="2038"/>
        <v>CU$17</v>
      </c>
      <c r="CV1456" s="179" t="str">
        <f t="shared" si="2038"/>
        <v>CV$17</v>
      </c>
      <c r="CW1456" s="179" t="str">
        <f t="shared" si="2038"/>
        <v>CW$17</v>
      </c>
      <c r="CX1456" s="179" t="str">
        <f t="shared" si="2038"/>
        <v>CX$17</v>
      </c>
      <c r="CY1456" s="179" t="str">
        <f t="shared" si="2038"/>
        <v>CY$17</v>
      </c>
      <c r="CZ1456" s="179" t="str">
        <f t="shared" si="2038"/>
        <v>CZ$17</v>
      </c>
      <c r="DA1456" s="179" t="str">
        <f t="shared" si="2038"/>
        <v>DA$17</v>
      </c>
      <c r="DB1456" s="179" t="str">
        <f t="shared" si="2038"/>
        <v>DB$17</v>
      </c>
      <c r="DC1456" s="179" t="str">
        <f t="shared" si="2038"/>
        <v>DC$17</v>
      </c>
      <c r="DD1456" s="179" t="str">
        <f t="shared" si="2038"/>
        <v>DD$17</v>
      </c>
      <c r="DE1456" s="179" t="str">
        <f t="shared" si="2038"/>
        <v>DE$17</v>
      </c>
      <c r="DF1456" s="179" t="str">
        <f t="shared" si="2038"/>
        <v>DF$17</v>
      </c>
      <c r="DG1456" s="179" t="str">
        <f t="shared" si="2038"/>
        <v>DG$17</v>
      </c>
      <c r="DH1456" s="179" t="str">
        <f t="shared" si="2038"/>
        <v>DH$17</v>
      </c>
      <c r="DI1456" s="179" t="str">
        <f t="shared" si="2038"/>
        <v>DI$17</v>
      </c>
      <c r="DJ1456" s="179" t="str">
        <f t="shared" si="2038"/>
        <v>DJ$17</v>
      </c>
      <c r="DK1456" s="179" t="str">
        <f t="shared" si="2038"/>
        <v>DK$17</v>
      </c>
      <c r="DL1456" s="179" t="str">
        <f t="shared" si="2038"/>
        <v>DL$17</v>
      </c>
    </row>
    <row r="1457" spans="1:116" x14ac:dyDescent="0.35">
      <c r="B1457" s="337" t="s">
        <v>332</v>
      </c>
      <c r="C1457" s="337"/>
      <c r="D1457" s="337" t="s">
        <v>518</v>
      </c>
      <c r="E1457" s="337" t="str">
        <f t="shared" si="2032"/>
        <v>1457 SPLIT-SV-VR</v>
      </c>
      <c r="G1457" s="191" t="s">
        <v>461</v>
      </c>
      <c r="H1457" s="12"/>
      <c r="I1457" s="60"/>
      <c r="J1457" s="60"/>
      <c r="K1457" s="15"/>
      <c r="L1457" s="15"/>
      <c r="M1457" s="15"/>
      <c r="N1457" s="15"/>
      <c r="O1457" s="15"/>
      <c r="P1457" s="15"/>
      <c r="R1457" s="15"/>
      <c r="S1457" s="80"/>
      <c r="T1457" s="80"/>
      <c r="U1457" s="80"/>
      <c r="V1457" s="80"/>
      <c r="W1457" s="80"/>
      <c r="X1457" s="80"/>
      <c r="Y1457" s="80"/>
      <c r="Z1457" s="80"/>
      <c r="AA1457" s="80"/>
      <c r="AB1457" s="80"/>
      <c r="AC1457" s="80"/>
      <c r="AD1457" s="80"/>
      <c r="AE1457" s="80"/>
      <c r="AF1457" s="80"/>
      <c r="AG1457" s="80"/>
      <c r="AH1457" s="80"/>
      <c r="AI1457" s="80"/>
      <c r="AJ1457" s="80"/>
      <c r="AK1457" s="80"/>
      <c r="AL1457" s="80"/>
      <c r="AM1457" s="80"/>
      <c r="AN1457" s="80"/>
      <c r="AO1457" s="80"/>
      <c r="AP1457" s="80"/>
      <c r="AQ1457" s="80"/>
      <c r="AR1457" s="80"/>
      <c r="AS1457" s="80"/>
      <c r="AT1457" s="80"/>
      <c r="AU1457" s="80"/>
      <c r="AV1457" s="80"/>
      <c r="AW1457" s="80"/>
      <c r="AX1457" s="80"/>
      <c r="AY1457" s="80"/>
      <c r="AZ1457" s="80"/>
      <c r="BA1457" s="80"/>
      <c r="BB1457" s="80"/>
      <c r="BC1457" s="80"/>
      <c r="BD1457" s="80"/>
      <c r="BE1457" s="80"/>
      <c r="BF1457" s="80"/>
      <c r="BG1457" s="80"/>
      <c r="BH1457" s="80"/>
      <c r="BI1457" s="80"/>
      <c r="BJ1457" s="80"/>
      <c r="BK1457" s="80"/>
      <c r="BL1457" s="80"/>
      <c r="BM1457" s="80"/>
      <c r="BN1457" s="80"/>
      <c r="BO1457" s="80"/>
      <c r="BP1457" s="80"/>
      <c r="BQ1457" s="80"/>
      <c r="BR1457" s="80"/>
      <c r="BS1457" s="80"/>
      <c r="BT1457" s="80"/>
      <c r="BU1457" s="80"/>
      <c r="BV1457" s="80"/>
      <c r="BW1457" s="80"/>
      <c r="BX1457" s="80"/>
      <c r="BY1457" s="80"/>
      <c r="BZ1457" s="80"/>
      <c r="CA1457" s="80"/>
      <c r="CB1457" s="80"/>
      <c r="CC1457" s="80"/>
      <c r="CD1457" s="80"/>
      <c r="CE1457" s="80"/>
      <c r="CF1457" s="80"/>
      <c r="CG1457" s="80"/>
      <c r="CH1457" s="80"/>
      <c r="CI1457" s="80"/>
      <c r="CJ1457" s="80"/>
      <c r="CK1457" s="80"/>
      <c r="CL1457" s="80"/>
      <c r="CN1457" s="60"/>
      <c r="CO1457" s="80"/>
      <c r="CP1457" s="80"/>
      <c r="CQ1457" s="80"/>
      <c r="CR1457" s="80"/>
      <c r="CS1457" s="80"/>
      <c r="CT1457" s="80"/>
      <c r="CU1457" s="80"/>
      <c r="CV1457" s="80"/>
      <c r="CW1457" s="80"/>
      <c r="CX1457" s="80"/>
      <c r="CY1457" s="80"/>
      <c r="CZ1457" s="80"/>
      <c r="DA1457" s="80"/>
      <c r="DB1457" s="80"/>
      <c r="DC1457" s="80"/>
      <c r="DD1457" s="80"/>
      <c r="DE1457" s="80"/>
      <c r="DF1457" s="80"/>
      <c r="DG1457" s="80"/>
      <c r="DH1457" s="80"/>
      <c r="DI1457" s="80"/>
      <c r="DJ1457" s="80"/>
      <c r="DK1457" s="80"/>
      <c r="DL1457" s="80"/>
    </row>
    <row r="1458" spans="1:116" x14ac:dyDescent="0.35">
      <c r="B1458" s="337" t="s">
        <v>332</v>
      </c>
      <c r="C1458" s="337"/>
      <c r="D1458" s="337" t="s">
        <v>518</v>
      </c>
      <c r="E1458" s="337" t="str">
        <f t="shared" si="2032"/>
        <v>1458 SPLIT-SV-VR</v>
      </c>
      <c r="G1458" s="136" t="s">
        <v>462</v>
      </c>
      <c r="H1458" s="12"/>
      <c r="I1458" s="60"/>
      <c r="J1458" s="60"/>
      <c r="K1458" s="15"/>
      <c r="L1458" s="15"/>
      <c r="M1458" s="15"/>
      <c r="N1458" s="15"/>
      <c r="O1458" s="15"/>
      <c r="P1458" s="15"/>
      <c r="R1458" s="15"/>
      <c r="S1458" s="179"/>
      <c r="T1458" s="179"/>
      <c r="U1458" s="179"/>
      <c r="V1458" s="179"/>
      <c r="W1458" s="179"/>
      <c r="X1458" s="179"/>
      <c r="Y1458" s="179"/>
      <c r="Z1458" s="179"/>
      <c r="AA1458" s="179"/>
      <c r="AB1458" s="179"/>
      <c r="AC1458" s="179"/>
      <c r="AD1458" s="179"/>
      <c r="AE1458" s="179"/>
      <c r="AF1458" s="179"/>
      <c r="AG1458" s="179"/>
      <c r="AH1458" s="179"/>
      <c r="AI1458" s="179"/>
      <c r="AJ1458" s="179"/>
      <c r="AK1458" s="179"/>
      <c r="AL1458" s="179"/>
      <c r="AM1458" s="179"/>
      <c r="AN1458" s="179"/>
      <c r="AO1458" s="179"/>
      <c r="AP1458" s="179"/>
      <c r="AQ1458" s="179"/>
      <c r="AR1458" s="179"/>
      <c r="AS1458" s="179"/>
      <c r="AT1458" s="179"/>
      <c r="AU1458" s="179"/>
      <c r="AV1458" s="179"/>
      <c r="AW1458" s="179"/>
      <c r="AX1458" s="179"/>
      <c r="AY1458" s="179"/>
      <c r="AZ1458" s="179"/>
      <c r="BA1458" s="179"/>
      <c r="BB1458" s="179"/>
      <c r="BC1458" s="179"/>
      <c r="BD1458" s="179"/>
      <c r="BE1458" s="179"/>
      <c r="BF1458" s="179"/>
      <c r="BG1458" s="179"/>
      <c r="BH1458" s="179"/>
      <c r="BI1458" s="179"/>
      <c r="BJ1458" s="179"/>
      <c r="BK1458" s="179"/>
      <c r="BL1458" s="179"/>
      <c r="BM1458" s="179"/>
      <c r="BN1458" s="179"/>
      <c r="BO1458" s="179"/>
      <c r="BP1458" s="179"/>
      <c r="BQ1458" s="179"/>
      <c r="BR1458" s="179"/>
      <c r="BS1458" s="179"/>
      <c r="BT1458" s="179"/>
      <c r="BU1458" s="179"/>
      <c r="BV1458" s="179"/>
      <c r="BW1458" s="179"/>
      <c r="BX1458" s="179"/>
      <c r="BY1458" s="179"/>
      <c r="BZ1458" s="179"/>
      <c r="CA1458" s="179"/>
      <c r="CB1458" s="179"/>
      <c r="CC1458" s="179"/>
      <c r="CD1458" s="179"/>
      <c r="CE1458" s="179"/>
      <c r="CF1458" s="179"/>
      <c r="CG1458" s="179"/>
      <c r="CH1458" s="179"/>
      <c r="CI1458" s="179"/>
      <c r="CJ1458" s="179"/>
      <c r="CK1458" s="179"/>
      <c r="CL1458" s="179"/>
      <c r="CN1458" s="60"/>
      <c r="CO1458" s="179"/>
      <c r="CP1458" s="179"/>
      <c r="CQ1458" s="179"/>
      <c r="CR1458" s="179"/>
      <c r="CS1458" s="179"/>
      <c r="CT1458" s="179"/>
      <c r="CU1458" s="179"/>
      <c r="CV1458" s="179"/>
      <c r="CW1458" s="179"/>
      <c r="CX1458" s="179"/>
      <c r="CY1458" s="179"/>
      <c r="CZ1458" s="179"/>
      <c r="DA1458" s="179"/>
      <c r="DB1458" s="179"/>
      <c r="DC1458" s="179"/>
      <c r="DD1458" s="179"/>
      <c r="DE1458" s="179"/>
      <c r="DF1458" s="179"/>
      <c r="DG1458" s="179"/>
      <c r="DH1458" s="179"/>
      <c r="DI1458" s="179"/>
      <c r="DJ1458" s="179"/>
      <c r="DK1458" s="179"/>
      <c r="DL1458" s="179"/>
    </row>
    <row r="1459" spans="1:116" x14ac:dyDescent="0.35">
      <c r="B1459" s="337" t="s">
        <v>332</v>
      </c>
      <c r="C1459" s="337"/>
      <c r="D1459" s="337" t="s">
        <v>518</v>
      </c>
      <c r="E1459" s="337" t="str">
        <f t="shared" si="2032"/>
        <v>1459 SPLIT-SV-VR</v>
      </c>
      <c r="G1459" s="191" t="str">
        <f>G1451</f>
        <v>Total COGS - Surgical procedures</v>
      </c>
      <c r="H1459" s="12"/>
      <c r="I1459" s="60"/>
      <c r="J1459" s="60"/>
      <c r="K1459" s="15"/>
      <c r="L1459" s="15"/>
      <c r="M1459" s="15"/>
      <c r="N1459" s="15"/>
      <c r="O1459" s="15"/>
      <c r="P1459" s="15"/>
      <c r="R1459" s="15"/>
      <c r="S1459" s="212" t="str">
        <f>ADDRESS(ROW(S1449),COLUMN(S1449),2)</f>
        <v>S$1449</v>
      </c>
      <c r="T1459" s="212" t="str">
        <f t="shared" ref="T1459:CE1459" si="2039">ADDRESS(ROW(T1449),COLUMN(T1449),2)</f>
        <v>T$1449</v>
      </c>
      <c r="U1459" s="212" t="str">
        <f t="shared" si="2039"/>
        <v>U$1449</v>
      </c>
      <c r="V1459" s="212" t="str">
        <f t="shared" si="2039"/>
        <v>V$1449</v>
      </c>
      <c r="W1459" s="212" t="str">
        <f t="shared" si="2039"/>
        <v>W$1449</v>
      </c>
      <c r="X1459" s="212" t="str">
        <f t="shared" si="2039"/>
        <v>X$1449</v>
      </c>
      <c r="Y1459" s="212" t="str">
        <f t="shared" si="2039"/>
        <v>Y$1449</v>
      </c>
      <c r="Z1459" s="212" t="str">
        <f t="shared" si="2039"/>
        <v>Z$1449</v>
      </c>
      <c r="AA1459" s="212" t="str">
        <f t="shared" si="2039"/>
        <v>AA$1449</v>
      </c>
      <c r="AB1459" s="212" t="str">
        <f t="shared" si="2039"/>
        <v>AB$1449</v>
      </c>
      <c r="AC1459" s="212" t="str">
        <f t="shared" si="2039"/>
        <v>AC$1449</v>
      </c>
      <c r="AD1459" s="212" t="str">
        <f t="shared" si="2039"/>
        <v>AD$1449</v>
      </c>
      <c r="AE1459" s="212" t="str">
        <f t="shared" si="2039"/>
        <v>AE$1449</v>
      </c>
      <c r="AF1459" s="212" t="str">
        <f t="shared" si="2039"/>
        <v>AF$1449</v>
      </c>
      <c r="AG1459" s="212" t="str">
        <f t="shared" si="2039"/>
        <v>AG$1449</v>
      </c>
      <c r="AH1459" s="212" t="str">
        <f t="shared" si="2039"/>
        <v>AH$1449</v>
      </c>
      <c r="AI1459" s="212" t="str">
        <f t="shared" si="2039"/>
        <v>AI$1449</v>
      </c>
      <c r="AJ1459" s="212" t="str">
        <f t="shared" si="2039"/>
        <v>AJ$1449</v>
      </c>
      <c r="AK1459" s="212" t="str">
        <f t="shared" si="2039"/>
        <v>AK$1449</v>
      </c>
      <c r="AL1459" s="212" t="str">
        <f t="shared" si="2039"/>
        <v>AL$1449</v>
      </c>
      <c r="AM1459" s="212" t="str">
        <f t="shared" si="2039"/>
        <v>AM$1449</v>
      </c>
      <c r="AN1459" s="212" t="str">
        <f t="shared" si="2039"/>
        <v>AN$1449</v>
      </c>
      <c r="AO1459" s="212" t="str">
        <f t="shared" si="2039"/>
        <v>AO$1449</v>
      </c>
      <c r="AP1459" s="212" t="str">
        <f t="shared" si="2039"/>
        <v>AP$1449</v>
      </c>
      <c r="AQ1459" s="212" t="str">
        <f t="shared" si="2039"/>
        <v>AQ$1449</v>
      </c>
      <c r="AR1459" s="212" t="str">
        <f t="shared" si="2039"/>
        <v>AR$1449</v>
      </c>
      <c r="AS1459" s="212" t="str">
        <f t="shared" si="2039"/>
        <v>AS$1449</v>
      </c>
      <c r="AT1459" s="212" t="str">
        <f t="shared" si="2039"/>
        <v>AT$1449</v>
      </c>
      <c r="AU1459" s="212" t="str">
        <f t="shared" si="2039"/>
        <v>AU$1449</v>
      </c>
      <c r="AV1459" s="212" t="str">
        <f t="shared" si="2039"/>
        <v>AV$1449</v>
      </c>
      <c r="AW1459" s="212" t="str">
        <f t="shared" si="2039"/>
        <v>AW$1449</v>
      </c>
      <c r="AX1459" s="212" t="str">
        <f t="shared" si="2039"/>
        <v>AX$1449</v>
      </c>
      <c r="AY1459" s="212" t="str">
        <f t="shared" si="2039"/>
        <v>AY$1449</v>
      </c>
      <c r="AZ1459" s="212" t="str">
        <f t="shared" si="2039"/>
        <v>AZ$1449</v>
      </c>
      <c r="BA1459" s="212" t="str">
        <f t="shared" si="2039"/>
        <v>BA$1449</v>
      </c>
      <c r="BB1459" s="212" t="str">
        <f t="shared" si="2039"/>
        <v>BB$1449</v>
      </c>
      <c r="BC1459" s="212" t="str">
        <f t="shared" si="2039"/>
        <v>BC$1449</v>
      </c>
      <c r="BD1459" s="212" t="str">
        <f t="shared" si="2039"/>
        <v>BD$1449</v>
      </c>
      <c r="BE1459" s="212" t="str">
        <f t="shared" si="2039"/>
        <v>BE$1449</v>
      </c>
      <c r="BF1459" s="212" t="str">
        <f t="shared" si="2039"/>
        <v>BF$1449</v>
      </c>
      <c r="BG1459" s="212" t="str">
        <f t="shared" si="2039"/>
        <v>BG$1449</v>
      </c>
      <c r="BH1459" s="212" t="str">
        <f t="shared" si="2039"/>
        <v>BH$1449</v>
      </c>
      <c r="BI1459" s="212" t="str">
        <f t="shared" si="2039"/>
        <v>BI$1449</v>
      </c>
      <c r="BJ1459" s="212" t="str">
        <f t="shared" si="2039"/>
        <v>BJ$1449</v>
      </c>
      <c r="BK1459" s="212" t="str">
        <f t="shared" si="2039"/>
        <v>BK$1449</v>
      </c>
      <c r="BL1459" s="212" t="str">
        <f t="shared" si="2039"/>
        <v>BL$1449</v>
      </c>
      <c r="BM1459" s="212" t="str">
        <f t="shared" si="2039"/>
        <v>BM$1449</v>
      </c>
      <c r="BN1459" s="212" t="str">
        <f t="shared" si="2039"/>
        <v>BN$1449</v>
      </c>
      <c r="BO1459" s="212" t="str">
        <f t="shared" si="2039"/>
        <v>BO$1449</v>
      </c>
      <c r="BP1459" s="212" t="str">
        <f t="shared" si="2039"/>
        <v>BP$1449</v>
      </c>
      <c r="BQ1459" s="212" t="str">
        <f t="shared" si="2039"/>
        <v>BQ$1449</v>
      </c>
      <c r="BR1459" s="212" t="str">
        <f t="shared" si="2039"/>
        <v>BR$1449</v>
      </c>
      <c r="BS1459" s="212" t="str">
        <f t="shared" si="2039"/>
        <v>BS$1449</v>
      </c>
      <c r="BT1459" s="212" t="str">
        <f t="shared" si="2039"/>
        <v>BT$1449</v>
      </c>
      <c r="BU1459" s="212" t="str">
        <f t="shared" si="2039"/>
        <v>BU$1449</v>
      </c>
      <c r="BV1459" s="212" t="str">
        <f t="shared" si="2039"/>
        <v>BV$1449</v>
      </c>
      <c r="BW1459" s="212" t="str">
        <f t="shared" si="2039"/>
        <v>BW$1449</v>
      </c>
      <c r="BX1459" s="212" t="str">
        <f t="shared" si="2039"/>
        <v>BX$1449</v>
      </c>
      <c r="BY1459" s="212" t="str">
        <f t="shared" si="2039"/>
        <v>BY$1449</v>
      </c>
      <c r="BZ1459" s="212" t="str">
        <f t="shared" si="2039"/>
        <v>BZ$1449</v>
      </c>
      <c r="CA1459" s="212" t="str">
        <f t="shared" si="2039"/>
        <v>CA$1449</v>
      </c>
      <c r="CB1459" s="212" t="str">
        <f t="shared" si="2039"/>
        <v>CB$1449</v>
      </c>
      <c r="CC1459" s="212" t="str">
        <f t="shared" si="2039"/>
        <v>CC$1449</v>
      </c>
      <c r="CD1459" s="212" t="str">
        <f t="shared" si="2039"/>
        <v>CD$1449</v>
      </c>
      <c r="CE1459" s="212" t="str">
        <f t="shared" si="2039"/>
        <v>CE$1449</v>
      </c>
      <c r="CF1459" s="212" t="str">
        <f t="shared" ref="CF1459:CL1459" si="2040">ADDRESS(ROW(CF1449),COLUMN(CF1449),2)</f>
        <v>CF$1449</v>
      </c>
      <c r="CG1459" s="212" t="str">
        <f t="shared" si="2040"/>
        <v>CG$1449</v>
      </c>
      <c r="CH1459" s="212" t="str">
        <f t="shared" si="2040"/>
        <v>CH$1449</v>
      </c>
      <c r="CI1459" s="212" t="str">
        <f t="shared" si="2040"/>
        <v>CI$1449</v>
      </c>
      <c r="CJ1459" s="212" t="str">
        <f t="shared" si="2040"/>
        <v>CJ$1449</v>
      </c>
      <c r="CK1459" s="212" t="str">
        <f t="shared" si="2040"/>
        <v>CK$1449</v>
      </c>
      <c r="CL1459" s="212" t="str">
        <f t="shared" si="2040"/>
        <v>CL$1449</v>
      </c>
      <c r="CN1459" s="60"/>
      <c r="CO1459" s="212" t="str">
        <f t="shared" ref="CO1459:DL1459" si="2041">ADDRESS(ROW(CO1449),COLUMN(CO1449),2)</f>
        <v>CO$1449</v>
      </c>
      <c r="CP1459" s="212" t="str">
        <f t="shared" si="2041"/>
        <v>CP$1449</v>
      </c>
      <c r="CQ1459" s="212" t="str">
        <f t="shared" si="2041"/>
        <v>CQ$1449</v>
      </c>
      <c r="CR1459" s="212" t="str">
        <f t="shared" si="2041"/>
        <v>CR$1449</v>
      </c>
      <c r="CS1459" s="212" t="str">
        <f t="shared" si="2041"/>
        <v>CS$1449</v>
      </c>
      <c r="CT1459" s="212" t="str">
        <f t="shared" si="2041"/>
        <v>CT$1449</v>
      </c>
      <c r="CU1459" s="212" t="str">
        <f t="shared" si="2041"/>
        <v>CU$1449</v>
      </c>
      <c r="CV1459" s="212" t="str">
        <f t="shared" si="2041"/>
        <v>CV$1449</v>
      </c>
      <c r="CW1459" s="212" t="str">
        <f t="shared" si="2041"/>
        <v>CW$1449</v>
      </c>
      <c r="CX1459" s="212" t="str">
        <f t="shared" si="2041"/>
        <v>CX$1449</v>
      </c>
      <c r="CY1459" s="212" t="str">
        <f t="shared" si="2041"/>
        <v>CY$1449</v>
      </c>
      <c r="CZ1459" s="212" t="str">
        <f t="shared" si="2041"/>
        <v>CZ$1449</v>
      </c>
      <c r="DA1459" s="212" t="str">
        <f t="shared" si="2041"/>
        <v>DA$1449</v>
      </c>
      <c r="DB1459" s="212" t="str">
        <f t="shared" si="2041"/>
        <v>DB$1449</v>
      </c>
      <c r="DC1459" s="212" t="str">
        <f t="shared" si="2041"/>
        <v>DC$1449</v>
      </c>
      <c r="DD1459" s="212" t="str">
        <f t="shared" si="2041"/>
        <v>DD$1449</v>
      </c>
      <c r="DE1459" s="212" t="str">
        <f t="shared" si="2041"/>
        <v>DE$1449</v>
      </c>
      <c r="DF1459" s="212" t="str">
        <f t="shared" si="2041"/>
        <v>DF$1449</v>
      </c>
      <c r="DG1459" s="212" t="str">
        <f t="shared" si="2041"/>
        <v>DG$1449</v>
      </c>
      <c r="DH1459" s="212" t="str">
        <f t="shared" si="2041"/>
        <v>DH$1449</v>
      </c>
      <c r="DI1459" s="212" t="str">
        <f t="shared" si="2041"/>
        <v>DI$1449</v>
      </c>
      <c r="DJ1459" s="212" t="str">
        <f t="shared" si="2041"/>
        <v>DJ$1449</v>
      </c>
      <c r="DK1459" s="212" t="str">
        <f t="shared" si="2041"/>
        <v>DK$1449</v>
      </c>
      <c r="DL1459" s="212" t="str">
        <f t="shared" si="2041"/>
        <v>DL$1449</v>
      </c>
    </row>
    <row r="1460" spans="1:116" x14ac:dyDescent="0.35">
      <c r="B1460" s="337" t="s">
        <v>332</v>
      </c>
      <c r="C1460" s="337"/>
      <c r="D1460" s="337" t="s">
        <v>518</v>
      </c>
      <c r="E1460" s="337" t="str">
        <f t="shared" si="2032"/>
        <v>1460 SPLIT-SV-VR</v>
      </c>
      <c r="G1460" s="136" t="str">
        <f>G1420</f>
        <v xml:space="preserve">secondary unit </v>
      </c>
      <c r="H1460" s="12"/>
      <c r="I1460" s="60"/>
      <c r="J1460" s="60"/>
      <c r="K1460" s="15"/>
      <c r="L1460" s="15"/>
      <c r="M1460" s="15"/>
      <c r="N1460" s="15"/>
      <c r="O1460" s="15"/>
      <c r="P1460" s="15"/>
      <c r="R1460" s="15"/>
      <c r="S1460" s="179"/>
      <c r="T1460" s="179"/>
      <c r="U1460" s="179"/>
      <c r="V1460" s="179"/>
      <c r="W1460" s="179"/>
      <c r="X1460" s="179"/>
      <c r="Y1460" s="179"/>
      <c r="Z1460" s="179"/>
      <c r="AA1460" s="179"/>
      <c r="AB1460" s="179"/>
      <c r="AC1460" s="179"/>
      <c r="AD1460" s="179"/>
      <c r="AE1460" s="179"/>
      <c r="AF1460" s="179"/>
      <c r="AG1460" s="179"/>
      <c r="AH1460" s="179"/>
      <c r="AI1460" s="179"/>
      <c r="AJ1460" s="179"/>
      <c r="AK1460" s="179"/>
      <c r="AL1460" s="179"/>
      <c r="AM1460" s="179"/>
      <c r="AN1460" s="179"/>
      <c r="AO1460" s="179"/>
      <c r="AP1460" s="179"/>
      <c r="AQ1460" s="179"/>
      <c r="AR1460" s="179"/>
      <c r="AS1460" s="179"/>
      <c r="AT1460" s="179"/>
      <c r="AU1460" s="179"/>
      <c r="AV1460" s="179"/>
      <c r="AW1460" s="179"/>
      <c r="AX1460" s="179"/>
      <c r="AY1460" s="179"/>
      <c r="AZ1460" s="179"/>
      <c r="BA1460" s="179"/>
      <c r="BB1460" s="179"/>
      <c r="BC1460" s="179"/>
      <c r="BD1460" s="179"/>
      <c r="BE1460" s="179"/>
      <c r="BF1460" s="179"/>
      <c r="BG1460" s="179"/>
      <c r="BH1460" s="179"/>
      <c r="BI1460" s="179"/>
      <c r="BJ1460" s="179"/>
      <c r="BK1460" s="179"/>
      <c r="BL1460" s="179"/>
      <c r="BM1460" s="179"/>
      <c r="BN1460" s="179"/>
      <c r="BO1460" s="179"/>
      <c r="BP1460" s="179"/>
      <c r="BQ1460" s="179"/>
      <c r="BR1460" s="179"/>
      <c r="BS1460" s="179"/>
      <c r="BT1460" s="179"/>
      <c r="BU1460" s="179"/>
      <c r="BV1460" s="179"/>
      <c r="BW1460" s="179"/>
      <c r="BX1460" s="179"/>
      <c r="BY1460" s="179"/>
      <c r="BZ1460" s="179"/>
      <c r="CA1460" s="179"/>
      <c r="CB1460" s="179"/>
      <c r="CC1460" s="179"/>
      <c r="CD1460" s="179"/>
      <c r="CE1460" s="179"/>
      <c r="CF1460" s="179"/>
      <c r="CG1460" s="179"/>
      <c r="CH1460" s="179"/>
      <c r="CI1460" s="179"/>
      <c r="CJ1460" s="179"/>
      <c r="CK1460" s="179"/>
      <c r="CL1460" s="179"/>
      <c r="CN1460" s="60"/>
      <c r="CO1460" s="179"/>
      <c r="CP1460" s="179"/>
      <c r="CQ1460" s="179"/>
      <c r="CR1460" s="179"/>
      <c r="CS1460" s="179"/>
      <c r="CT1460" s="179"/>
      <c r="CU1460" s="179"/>
      <c r="CV1460" s="179"/>
      <c r="CW1460" s="179"/>
      <c r="CX1460" s="179"/>
      <c r="CY1460" s="179"/>
      <c r="CZ1460" s="179"/>
      <c r="DA1460" s="179"/>
      <c r="DB1460" s="179"/>
      <c r="DC1460" s="179"/>
      <c r="DD1460" s="179"/>
      <c r="DE1460" s="179"/>
      <c r="DF1460" s="179"/>
      <c r="DG1460" s="179"/>
      <c r="DH1460" s="179"/>
      <c r="DI1460" s="179"/>
      <c r="DJ1460" s="179"/>
      <c r="DK1460" s="179"/>
      <c r="DL1460" s="179"/>
    </row>
    <row r="1461" spans="1:116" x14ac:dyDescent="0.35">
      <c r="G1461" s="136" t="str">
        <f>G1421</f>
        <v>Secondary revenue driver</v>
      </c>
    </row>
    <row r="1462" spans="1:116" s="164" customFormat="1" x14ac:dyDescent="0.35">
      <c r="A1462" s="206" t="s">
        <v>537</v>
      </c>
      <c r="B1462" s="27" t="s">
        <v>537</v>
      </c>
      <c r="C1462" s="27" t="s">
        <v>537</v>
      </c>
      <c r="D1462" s="27" t="s">
        <v>537</v>
      </c>
      <c r="E1462" s="27" t="s">
        <v>537</v>
      </c>
      <c r="F1462" s="27" t="s">
        <v>537</v>
      </c>
      <c r="G1462" s="136" t="str">
        <f>G1422</f>
        <v>Secondary volume driver</v>
      </c>
      <c r="H1462" s="206" t="s">
        <v>537</v>
      </c>
      <c r="I1462" s="206" t="s">
        <v>537</v>
      </c>
      <c r="J1462" s="206"/>
      <c r="K1462" s="206" t="s">
        <v>537</v>
      </c>
      <c r="L1462" s="206" t="s">
        <v>537</v>
      </c>
      <c r="M1462" s="206" t="s">
        <v>537</v>
      </c>
      <c r="N1462" s="206" t="s">
        <v>537</v>
      </c>
      <c r="O1462" s="206" t="s">
        <v>537</v>
      </c>
      <c r="P1462" s="206" t="s">
        <v>537</v>
      </c>
      <c r="Q1462"/>
      <c r="R1462" s="204"/>
      <c r="S1462" s="204"/>
      <c r="T1462" s="204"/>
      <c r="U1462" s="204"/>
      <c r="V1462" s="204"/>
      <c r="W1462" s="204"/>
      <c r="X1462" s="204"/>
      <c r="Y1462" s="204"/>
      <c r="Z1462" s="204"/>
      <c r="AA1462" s="204"/>
      <c r="AB1462" s="204"/>
      <c r="AC1462" s="204"/>
      <c r="AD1462" s="204"/>
      <c r="AE1462" s="204"/>
      <c r="AF1462" s="204"/>
      <c r="AG1462" s="204"/>
      <c r="AH1462" s="204"/>
      <c r="AI1462" s="204"/>
      <c r="AJ1462" s="204"/>
      <c r="AK1462" s="204"/>
      <c r="AL1462" s="204"/>
      <c r="AM1462" s="204"/>
      <c r="AN1462" s="204"/>
      <c r="AO1462" s="204"/>
      <c r="AP1462" s="204"/>
      <c r="AQ1462" s="204"/>
      <c r="AR1462" s="204"/>
      <c r="AS1462" s="204"/>
      <c r="AT1462" s="204"/>
      <c r="AU1462" s="204"/>
      <c r="AV1462" s="204"/>
      <c r="AW1462" s="204"/>
      <c r="AX1462" s="204"/>
      <c r="AY1462" s="204"/>
      <c r="AZ1462" s="204"/>
      <c r="BA1462" s="204"/>
      <c r="BB1462" s="204"/>
      <c r="BC1462" s="204"/>
      <c r="BD1462" s="204"/>
      <c r="BE1462" s="204"/>
      <c r="BF1462" s="204"/>
      <c r="BG1462" s="204"/>
      <c r="BH1462" s="204"/>
      <c r="BI1462" s="204"/>
      <c r="BJ1462" s="204"/>
      <c r="BK1462" s="204"/>
      <c r="BL1462" s="204"/>
      <c r="BM1462" s="204"/>
      <c r="BN1462" s="204"/>
      <c r="BO1462" s="204"/>
      <c r="BP1462" s="204"/>
      <c r="BQ1462" s="204"/>
      <c r="BR1462" s="204"/>
      <c r="BS1462" s="204"/>
      <c r="BT1462" s="204"/>
      <c r="BU1462" s="204"/>
      <c r="BV1462" s="204"/>
      <c r="BW1462" s="204"/>
      <c r="BX1462" s="204"/>
      <c r="BY1462" s="204"/>
      <c r="BZ1462" s="204"/>
      <c r="CA1462" s="204"/>
      <c r="CB1462" s="204"/>
      <c r="CC1462" s="204"/>
      <c r="CD1462" s="204"/>
      <c r="CE1462" s="204"/>
      <c r="CF1462" s="204"/>
      <c r="CG1462" s="204"/>
      <c r="CH1462" s="204"/>
      <c r="CI1462" s="204"/>
      <c r="CJ1462" s="204"/>
      <c r="CK1462" s="204"/>
      <c r="CL1462" s="204"/>
      <c r="CM1462"/>
      <c r="CN1462" s="206" t="s">
        <v>537</v>
      </c>
    </row>
    <row r="1463" spans="1:116" x14ac:dyDescent="0.35">
      <c r="A1463" s="174"/>
      <c r="E1463" s="8"/>
      <c r="H1463" s="174"/>
      <c r="I1463" s="176"/>
      <c r="J1463" s="176"/>
      <c r="K1463" s="197"/>
      <c r="L1463" s="197"/>
      <c r="M1463" s="197"/>
      <c r="N1463" s="197"/>
      <c r="O1463" s="197"/>
      <c r="P1463" s="197"/>
      <c r="R1463" s="198"/>
      <c r="S1463" s="174"/>
      <c r="T1463" s="174"/>
      <c r="U1463" s="174"/>
      <c r="V1463" s="174"/>
      <c r="W1463" s="174"/>
      <c r="X1463" s="174"/>
      <c r="Y1463" s="174"/>
      <c r="Z1463" s="174"/>
      <c r="AA1463" s="174"/>
      <c r="AB1463" s="174"/>
      <c r="AC1463" s="174"/>
      <c r="AD1463" s="174"/>
      <c r="AE1463" s="174"/>
      <c r="AF1463" s="174"/>
      <c r="AG1463" s="174"/>
      <c r="AH1463" s="174"/>
      <c r="AI1463" s="174"/>
      <c r="AJ1463" s="174"/>
      <c r="AK1463" s="174"/>
      <c r="AL1463" s="174"/>
      <c r="AM1463" s="174"/>
      <c r="AN1463" s="174"/>
      <c r="AO1463" s="174"/>
      <c r="AP1463" s="174"/>
      <c r="AQ1463" s="174"/>
      <c r="AR1463" s="174"/>
      <c r="AS1463" s="174"/>
      <c r="AT1463" s="174"/>
      <c r="AU1463" s="174"/>
      <c r="AV1463" s="174"/>
      <c r="AW1463" s="174"/>
      <c r="AX1463" s="174"/>
      <c r="AY1463" s="174"/>
      <c r="AZ1463" s="174"/>
      <c r="BA1463" s="174"/>
      <c r="BB1463" s="174"/>
      <c r="BC1463" s="174"/>
      <c r="BD1463" s="174"/>
      <c r="BE1463" s="174"/>
      <c r="BF1463" s="174"/>
      <c r="BG1463" s="174"/>
      <c r="BH1463" s="174"/>
      <c r="BI1463" s="174"/>
      <c r="BJ1463" s="174"/>
      <c r="BK1463" s="174"/>
      <c r="BL1463" s="174"/>
      <c r="BM1463" s="174"/>
      <c r="BN1463" s="174"/>
      <c r="BO1463" s="174"/>
      <c r="BP1463" s="174"/>
      <c r="BQ1463" s="174"/>
      <c r="BR1463" s="174"/>
      <c r="BS1463" s="174"/>
      <c r="BT1463" s="174"/>
      <c r="BU1463" s="174"/>
      <c r="BV1463" s="174"/>
      <c r="BW1463" s="174"/>
      <c r="BX1463" s="174"/>
      <c r="BY1463" s="174"/>
      <c r="BZ1463" s="174"/>
      <c r="CA1463" s="174"/>
      <c r="CB1463" s="174"/>
      <c r="CC1463" s="174"/>
      <c r="CD1463" s="174"/>
      <c r="CE1463" s="174"/>
      <c r="CF1463" s="174"/>
      <c r="CG1463" s="174"/>
      <c r="CH1463" s="174"/>
      <c r="CI1463" s="174"/>
      <c r="CJ1463" s="174"/>
      <c r="CK1463" s="174"/>
      <c r="CL1463" s="174"/>
      <c r="CN1463" s="176"/>
      <c r="CO1463" s="174"/>
      <c r="CP1463" s="174"/>
      <c r="CQ1463" s="174"/>
      <c r="CR1463" s="174"/>
      <c r="CS1463" s="174"/>
      <c r="CT1463" s="174"/>
      <c r="CU1463" s="174"/>
      <c r="CV1463" s="174"/>
      <c r="CW1463" s="174"/>
      <c r="CX1463" s="174"/>
      <c r="CY1463" s="174"/>
      <c r="CZ1463" s="174"/>
      <c r="DA1463" s="174"/>
      <c r="DB1463" s="174"/>
      <c r="DC1463" s="174"/>
      <c r="DD1463" s="174"/>
      <c r="DE1463" s="174"/>
      <c r="DF1463" s="174"/>
      <c r="DG1463" s="174"/>
      <c r="DH1463" s="174"/>
      <c r="DI1463" s="174"/>
      <c r="DJ1463" s="174"/>
      <c r="DK1463" s="174"/>
      <c r="DL1463" s="174"/>
    </row>
    <row r="1464" spans="1:116" x14ac:dyDescent="0.35">
      <c r="A1464" s="174"/>
      <c r="E1464" s="8"/>
      <c r="G1464" s="206" t="s">
        <v>537</v>
      </c>
      <c r="H1464" s="174"/>
      <c r="I1464" s="176"/>
      <c r="J1464" s="176"/>
      <c r="K1464" s="197"/>
      <c r="L1464" s="197"/>
      <c r="M1464" s="197"/>
      <c r="N1464" s="197"/>
      <c r="O1464" s="197"/>
      <c r="P1464" s="197"/>
      <c r="R1464" s="198"/>
      <c r="S1464" s="174"/>
      <c r="T1464" s="174"/>
      <c r="U1464" s="174"/>
      <c r="V1464" s="174"/>
      <c r="W1464" s="174"/>
      <c r="X1464" s="174"/>
      <c r="Y1464" s="174"/>
      <c r="Z1464" s="174"/>
      <c r="AA1464" s="174"/>
      <c r="AB1464" s="174"/>
      <c r="AC1464" s="174"/>
      <c r="AD1464" s="174"/>
      <c r="AE1464" s="174"/>
      <c r="AF1464" s="174"/>
      <c r="AG1464" s="174"/>
      <c r="AH1464" s="174"/>
      <c r="AI1464" s="174"/>
      <c r="AJ1464" s="174"/>
      <c r="AK1464" s="174"/>
      <c r="AL1464" s="174"/>
      <c r="AM1464" s="174"/>
      <c r="AN1464" s="174"/>
      <c r="AO1464" s="174"/>
      <c r="AP1464" s="174"/>
      <c r="AQ1464" s="174"/>
      <c r="AR1464" s="174"/>
      <c r="AS1464" s="174"/>
      <c r="AT1464" s="174"/>
      <c r="AU1464" s="174"/>
      <c r="AV1464" s="174"/>
      <c r="AW1464" s="174"/>
      <c r="AX1464" s="174"/>
      <c r="AY1464" s="174"/>
      <c r="AZ1464" s="174"/>
      <c r="BA1464" s="174"/>
      <c r="BB1464" s="174"/>
      <c r="BC1464" s="174"/>
      <c r="BD1464" s="174"/>
      <c r="BE1464" s="174"/>
      <c r="BF1464" s="174"/>
      <c r="BG1464" s="174"/>
      <c r="BH1464" s="174"/>
      <c r="BI1464" s="174"/>
      <c r="BJ1464" s="174"/>
      <c r="BK1464" s="174"/>
      <c r="BL1464" s="174"/>
      <c r="BM1464" s="174"/>
      <c r="BN1464" s="174"/>
      <c r="BO1464" s="174"/>
      <c r="BP1464" s="174"/>
      <c r="BQ1464" s="174"/>
      <c r="BR1464" s="174"/>
      <c r="BS1464" s="174"/>
      <c r="BT1464" s="174"/>
      <c r="BU1464" s="174"/>
      <c r="BV1464" s="174"/>
      <c r="BW1464" s="174"/>
      <c r="BX1464" s="174"/>
      <c r="BY1464" s="174"/>
      <c r="BZ1464" s="174"/>
      <c r="CA1464" s="174"/>
      <c r="CB1464" s="174"/>
      <c r="CC1464" s="174"/>
      <c r="CD1464" s="174"/>
      <c r="CE1464" s="174"/>
      <c r="CF1464" s="174"/>
      <c r="CG1464" s="174"/>
      <c r="CH1464" s="174"/>
      <c r="CI1464" s="174"/>
      <c r="CJ1464" s="174"/>
      <c r="CK1464" s="174"/>
      <c r="CL1464" s="174"/>
      <c r="CN1464" s="176"/>
      <c r="CO1464" s="174"/>
      <c r="CP1464" s="174"/>
      <c r="CQ1464" s="174"/>
      <c r="CR1464" s="174"/>
      <c r="CS1464" s="174"/>
      <c r="CT1464" s="174"/>
      <c r="CU1464" s="174"/>
      <c r="CV1464" s="174"/>
      <c r="CW1464" s="174"/>
      <c r="CX1464" s="174"/>
      <c r="CY1464" s="174"/>
      <c r="CZ1464" s="174"/>
      <c r="DA1464" s="174"/>
      <c r="DB1464" s="174"/>
      <c r="DC1464" s="174"/>
      <c r="DD1464" s="174"/>
      <c r="DE1464" s="174"/>
      <c r="DF1464" s="174"/>
      <c r="DG1464" s="174"/>
      <c r="DH1464" s="174"/>
      <c r="DI1464" s="174"/>
      <c r="DJ1464" s="174"/>
      <c r="DK1464" s="174"/>
      <c r="DL1464" s="174"/>
    </row>
    <row r="1465" spans="1:116" x14ac:dyDescent="0.35">
      <c r="A1465" s="174"/>
      <c r="E1465" s="8"/>
      <c r="G1465" s="175" t="s">
        <v>490</v>
      </c>
      <c r="H1465" s="174"/>
      <c r="I1465" s="176"/>
      <c r="J1465" s="176"/>
      <c r="K1465" s="197"/>
      <c r="L1465" s="197"/>
      <c r="M1465" s="197"/>
      <c r="N1465" s="197"/>
      <c r="O1465" s="197"/>
      <c r="P1465" s="197"/>
      <c r="R1465" s="198"/>
      <c r="S1465" s="199" t="str">
        <f t="shared" ref="S1465:AX1465" si="2042">S$20</f>
        <v>S$16</v>
      </c>
      <c r="T1465" s="199" t="str">
        <f t="shared" si="2042"/>
        <v>T$16</v>
      </c>
      <c r="U1465" s="199" t="str">
        <f t="shared" si="2042"/>
        <v>U$16</v>
      </c>
      <c r="V1465" s="199" t="str">
        <f t="shared" si="2042"/>
        <v>V$16</v>
      </c>
      <c r="W1465" s="199" t="str">
        <f t="shared" si="2042"/>
        <v>W$16</v>
      </c>
      <c r="X1465" s="199" t="str">
        <f t="shared" si="2042"/>
        <v>X$16</v>
      </c>
      <c r="Y1465" s="199" t="str">
        <f t="shared" si="2042"/>
        <v>Y$16</v>
      </c>
      <c r="Z1465" s="199" t="str">
        <f t="shared" si="2042"/>
        <v>Z$16</v>
      </c>
      <c r="AA1465" s="199" t="str">
        <f t="shared" si="2042"/>
        <v>AA$16</v>
      </c>
      <c r="AB1465" s="199" t="str">
        <f t="shared" si="2042"/>
        <v>AB$16</v>
      </c>
      <c r="AC1465" s="199" t="str">
        <f t="shared" si="2042"/>
        <v>AC$16</v>
      </c>
      <c r="AD1465" s="199" t="str">
        <f t="shared" si="2042"/>
        <v>AD$16</v>
      </c>
      <c r="AE1465" s="199" t="str">
        <f t="shared" si="2042"/>
        <v>AE$16</v>
      </c>
      <c r="AF1465" s="199" t="str">
        <f t="shared" si="2042"/>
        <v>AF$16</v>
      </c>
      <c r="AG1465" s="199" t="str">
        <f t="shared" si="2042"/>
        <v>AG$16</v>
      </c>
      <c r="AH1465" s="199" t="str">
        <f t="shared" si="2042"/>
        <v>AH$16</v>
      </c>
      <c r="AI1465" s="199" t="str">
        <f t="shared" si="2042"/>
        <v>AI$16</v>
      </c>
      <c r="AJ1465" s="199" t="str">
        <f t="shared" si="2042"/>
        <v>AJ$16</v>
      </c>
      <c r="AK1465" s="199" t="str">
        <f t="shared" si="2042"/>
        <v>AK$16</v>
      </c>
      <c r="AL1465" s="199" t="str">
        <f t="shared" si="2042"/>
        <v>AL$16</v>
      </c>
      <c r="AM1465" s="199" t="str">
        <f t="shared" si="2042"/>
        <v>AM$16</v>
      </c>
      <c r="AN1465" s="199" t="str">
        <f t="shared" si="2042"/>
        <v>AN$16</v>
      </c>
      <c r="AO1465" s="199" t="str">
        <f t="shared" si="2042"/>
        <v>AO$16</v>
      </c>
      <c r="AP1465" s="199" t="str">
        <f t="shared" si="2042"/>
        <v>AP$16</v>
      </c>
      <c r="AQ1465" s="199" t="str">
        <f t="shared" si="2042"/>
        <v>AQ$16</v>
      </c>
      <c r="AR1465" s="199" t="str">
        <f t="shared" si="2042"/>
        <v>AR$16</v>
      </c>
      <c r="AS1465" s="199" t="str">
        <f t="shared" si="2042"/>
        <v>AS$16</v>
      </c>
      <c r="AT1465" s="199" t="str">
        <f t="shared" si="2042"/>
        <v>AT$16</v>
      </c>
      <c r="AU1465" s="199" t="str">
        <f t="shared" si="2042"/>
        <v>AU$16</v>
      </c>
      <c r="AV1465" s="199" t="str">
        <f t="shared" si="2042"/>
        <v>AV$16</v>
      </c>
      <c r="AW1465" s="199" t="str">
        <f t="shared" si="2042"/>
        <v>AW$16</v>
      </c>
      <c r="AX1465" s="199" t="str">
        <f t="shared" si="2042"/>
        <v>AX$16</v>
      </c>
      <c r="AY1465" s="199" t="str">
        <f t="shared" ref="AY1465:CD1465" si="2043">AY$20</f>
        <v>AY$16</v>
      </c>
      <c r="AZ1465" s="199" t="str">
        <f t="shared" si="2043"/>
        <v>AZ$16</v>
      </c>
      <c r="BA1465" s="199" t="str">
        <f t="shared" si="2043"/>
        <v>BA$16</v>
      </c>
      <c r="BB1465" s="199" t="str">
        <f t="shared" si="2043"/>
        <v>BB$16</v>
      </c>
      <c r="BC1465" s="199" t="str">
        <f t="shared" si="2043"/>
        <v>BC$16</v>
      </c>
      <c r="BD1465" s="199" t="str">
        <f t="shared" si="2043"/>
        <v>BD$16</v>
      </c>
      <c r="BE1465" s="199" t="str">
        <f t="shared" si="2043"/>
        <v>BE$16</v>
      </c>
      <c r="BF1465" s="199" t="str">
        <f t="shared" si="2043"/>
        <v>BF$16</v>
      </c>
      <c r="BG1465" s="199" t="str">
        <f t="shared" si="2043"/>
        <v>BG$16</v>
      </c>
      <c r="BH1465" s="199" t="str">
        <f t="shared" si="2043"/>
        <v>BH$16</v>
      </c>
      <c r="BI1465" s="199" t="str">
        <f t="shared" si="2043"/>
        <v>BI$16</v>
      </c>
      <c r="BJ1465" s="199" t="str">
        <f t="shared" si="2043"/>
        <v>BJ$16</v>
      </c>
      <c r="BK1465" s="199" t="str">
        <f t="shared" si="2043"/>
        <v>BK$16</v>
      </c>
      <c r="BL1465" s="199" t="str">
        <f t="shared" si="2043"/>
        <v>BL$16</v>
      </c>
      <c r="BM1465" s="199" t="str">
        <f t="shared" si="2043"/>
        <v>BM$16</v>
      </c>
      <c r="BN1465" s="199" t="str">
        <f t="shared" si="2043"/>
        <v>BN$16</v>
      </c>
      <c r="BO1465" s="199" t="str">
        <f t="shared" si="2043"/>
        <v>BO$16</v>
      </c>
      <c r="BP1465" s="199" t="str">
        <f t="shared" si="2043"/>
        <v>BP$16</v>
      </c>
      <c r="BQ1465" s="199" t="str">
        <f t="shared" si="2043"/>
        <v>BQ$16</v>
      </c>
      <c r="BR1465" s="199" t="str">
        <f t="shared" si="2043"/>
        <v>BR$16</v>
      </c>
      <c r="BS1465" s="199" t="str">
        <f t="shared" si="2043"/>
        <v>BS$16</v>
      </c>
      <c r="BT1465" s="199" t="str">
        <f t="shared" si="2043"/>
        <v>BT$16</v>
      </c>
      <c r="BU1465" s="199" t="str">
        <f t="shared" si="2043"/>
        <v>BU$16</v>
      </c>
      <c r="BV1465" s="199" t="str">
        <f t="shared" si="2043"/>
        <v>BV$16</v>
      </c>
      <c r="BW1465" s="199" t="str">
        <f t="shared" si="2043"/>
        <v>BW$16</v>
      </c>
      <c r="BX1465" s="199" t="str">
        <f t="shared" si="2043"/>
        <v>BX$16</v>
      </c>
      <c r="BY1465" s="199" t="str">
        <f t="shared" si="2043"/>
        <v>BY$16</v>
      </c>
      <c r="BZ1465" s="199" t="str">
        <f t="shared" si="2043"/>
        <v>BZ$16</v>
      </c>
      <c r="CA1465" s="199" t="str">
        <f t="shared" si="2043"/>
        <v>CA$16</v>
      </c>
      <c r="CB1465" s="199" t="str">
        <f t="shared" si="2043"/>
        <v>CB$16</v>
      </c>
      <c r="CC1465" s="199" t="str">
        <f t="shared" si="2043"/>
        <v>CC$16</v>
      </c>
      <c r="CD1465" s="199" t="str">
        <f t="shared" si="2043"/>
        <v>CD$16</v>
      </c>
      <c r="CE1465" s="199" t="str">
        <f t="shared" ref="CE1465:CL1465" si="2044">CE$20</f>
        <v>CE$16</v>
      </c>
      <c r="CF1465" s="199" t="str">
        <f t="shared" si="2044"/>
        <v>CF$16</v>
      </c>
      <c r="CG1465" s="199" t="str">
        <f t="shared" si="2044"/>
        <v>CG$16</v>
      </c>
      <c r="CH1465" s="199" t="str">
        <f t="shared" si="2044"/>
        <v>CH$16</v>
      </c>
      <c r="CI1465" s="199" t="str">
        <f t="shared" si="2044"/>
        <v>CI$16</v>
      </c>
      <c r="CJ1465" s="199" t="str">
        <f t="shared" si="2044"/>
        <v>CJ$16</v>
      </c>
      <c r="CK1465" s="199" t="str">
        <f t="shared" si="2044"/>
        <v>CK$16</v>
      </c>
      <c r="CL1465" s="199" t="str">
        <f t="shared" si="2044"/>
        <v>CL$16</v>
      </c>
      <c r="CN1465" s="176"/>
      <c r="CO1465" s="199" t="str">
        <f t="shared" ref="CO1465:DL1465" si="2045">CO$20</f>
        <v>CO$16</v>
      </c>
      <c r="CP1465" s="199" t="str">
        <f t="shared" si="2045"/>
        <v>CP$16</v>
      </c>
      <c r="CQ1465" s="199" t="str">
        <f t="shared" si="2045"/>
        <v>CQ$16</v>
      </c>
      <c r="CR1465" s="199" t="str">
        <f t="shared" si="2045"/>
        <v>CR$16</v>
      </c>
      <c r="CS1465" s="199" t="str">
        <f t="shared" si="2045"/>
        <v>CS$16</v>
      </c>
      <c r="CT1465" s="199" t="str">
        <f t="shared" si="2045"/>
        <v>CT$16</v>
      </c>
      <c r="CU1465" s="199" t="str">
        <f t="shared" si="2045"/>
        <v>CU$16</v>
      </c>
      <c r="CV1465" s="199" t="str">
        <f t="shared" si="2045"/>
        <v>CV$16</v>
      </c>
      <c r="CW1465" s="199" t="str">
        <f t="shared" si="2045"/>
        <v>CW$16</v>
      </c>
      <c r="CX1465" s="199" t="str">
        <f t="shared" si="2045"/>
        <v>CX$16</v>
      </c>
      <c r="CY1465" s="199" t="str">
        <f t="shared" si="2045"/>
        <v>CY$16</v>
      </c>
      <c r="CZ1465" s="199" t="str">
        <f t="shared" si="2045"/>
        <v>CZ$16</v>
      </c>
      <c r="DA1465" s="199" t="str">
        <f t="shared" si="2045"/>
        <v>DA$16</v>
      </c>
      <c r="DB1465" s="199" t="str">
        <f t="shared" si="2045"/>
        <v>DB$16</v>
      </c>
      <c r="DC1465" s="199" t="str">
        <f t="shared" si="2045"/>
        <v>DC$16</v>
      </c>
      <c r="DD1465" s="199" t="str">
        <f t="shared" si="2045"/>
        <v>DD$16</v>
      </c>
      <c r="DE1465" s="199" t="str">
        <f t="shared" si="2045"/>
        <v>DE$16</v>
      </c>
      <c r="DF1465" s="199" t="str">
        <f t="shared" si="2045"/>
        <v>DF$16</v>
      </c>
      <c r="DG1465" s="199" t="str">
        <f t="shared" si="2045"/>
        <v>DG$16</v>
      </c>
      <c r="DH1465" s="199" t="str">
        <f t="shared" si="2045"/>
        <v>DH$16</v>
      </c>
      <c r="DI1465" s="199" t="str">
        <f t="shared" si="2045"/>
        <v>DI$16</v>
      </c>
      <c r="DJ1465" s="199" t="str">
        <f t="shared" si="2045"/>
        <v>DJ$16</v>
      </c>
      <c r="DK1465" s="199" t="str">
        <f t="shared" si="2045"/>
        <v>DK$16</v>
      </c>
      <c r="DL1465" s="199" t="str">
        <f t="shared" si="2045"/>
        <v>DL$16</v>
      </c>
    </row>
    <row r="1466" spans="1:116" x14ac:dyDescent="0.35">
      <c r="A1466" s="174"/>
      <c r="E1466" s="8"/>
      <c r="G1466" s="175" t="s">
        <v>492</v>
      </c>
      <c r="H1466" s="200"/>
      <c r="I1466" s="201"/>
      <c r="J1466" s="201"/>
      <c r="K1466" s="202"/>
      <c r="L1466" s="202"/>
      <c r="M1466" s="202"/>
      <c r="N1466" s="202"/>
      <c r="O1466" s="202"/>
      <c r="P1466" s="202"/>
      <c r="R1466" s="202"/>
      <c r="S1466" s="199" t="str">
        <f t="shared" ref="S1466:AX1466" si="2046">S$21</f>
        <v>S$17</v>
      </c>
      <c r="T1466" s="199" t="str">
        <f t="shared" si="2046"/>
        <v>T$17</v>
      </c>
      <c r="U1466" s="199" t="str">
        <f t="shared" si="2046"/>
        <v>U$17</v>
      </c>
      <c r="V1466" s="199" t="str">
        <f t="shared" si="2046"/>
        <v>V$17</v>
      </c>
      <c r="W1466" s="199" t="str">
        <f t="shared" si="2046"/>
        <v>W$17</v>
      </c>
      <c r="X1466" s="199" t="str">
        <f t="shared" si="2046"/>
        <v>X$17</v>
      </c>
      <c r="Y1466" s="199" t="str">
        <f t="shared" si="2046"/>
        <v>Y$17</v>
      </c>
      <c r="Z1466" s="199" t="str">
        <f t="shared" si="2046"/>
        <v>Z$17</v>
      </c>
      <c r="AA1466" s="199" t="str">
        <f t="shared" si="2046"/>
        <v>AA$17</v>
      </c>
      <c r="AB1466" s="199" t="str">
        <f t="shared" si="2046"/>
        <v>AB$17</v>
      </c>
      <c r="AC1466" s="199" t="str">
        <f t="shared" si="2046"/>
        <v>AC$17</v>
      </c>
      <c r="AD1466" s="199" t="str">
        <f t="shared" si="2046"/>
        <v>AD$17</v>
      </c>
      <c r="AE1466" s="199" t="str">
        <f t="shared" si="2046"/>
        <v>AE$17</v>
      </c>
      <c r="AF1466" s="199" t="str">
        <f t="shared" si="2046"/>
        <v>AF$17</v>
      </c>
      <c r="AG1466" s="199" t="str">
        <f t="shared" si="2046"/>
        <v>AG$17</v>
      </c>
      <c r="AH1466" s="199" t="str">
        <f t="shared" si="2046"/>
        <v>AH$17</v>
      </c>
      <c r="AI1466" s="199" t="str">
        <f t="shared" si="2046"/>
        <v>AI$17</v>
      </c>
      <c r="AJ1466" s="199" t="str">
        <f t="shared" si="2046"/>
        <v>AJ$17</v>
      </c>
      <c r="AK1466" s="199" t="str">
        <f t="shared" si="2046"/>
        <v>AK$17</v>
      </c>
      <c r="AL1466" s="199" t="str">
        <f t="shared" si="2046"/>
        <v>AL$17</v>
      </c>
      <c r="AM1466" s="199" t="str">
        <f t="shared" si="2046"/>
        <v>AM$17</v>
      </c>
      <c r="AN1466" s="199" t="str">
        <f t="shared" si="2046"/>
        <v>AN$17</v>
      </c>
      <c r="AO1466" s="199" t="str">
        <f t="shared" si="2046"/>
        <v>AO$17</v>
      </c>
      <c r="AP1466" s="199" t="str">
        <f t="shared" si="2046"/>
        <v>AP$17</v>
      </c>
      <c r="AQ1466" s="199" t="str">
        <f t="shared" si="2046"/>
        <v>AQ$17</v>
      </c>
      <c r="AR1466" s="199" t="str">
        <f t="shared" si="2046"/>
        <v>AR$17</v>
      </c>
      <c r="AS1466" s="199" t="str">
        <f t="shared" si="2046"/>
        <v>AS$17</v>
      </c>
      <c r="AT1466" s="199" t="str">
        <f t="shared" si="2046"/>
        <v>AT$17</v>
      </c>
      <c r="AU1466" s="199" t="str">
        <f t="shared" si="2046"/>
        <v>AU$17</v>
      </c>
      <c r="AV1466" s="199" t="str">
        <f t="shared" si="2046"/>
        <v>AV$17</v>
      </c>
      <c r="AW1466" s="199" t="str">
        <f t="shared" si="2046"/>
        <v>AW$17</v>
      </c>
      <c r="AX1466" s="199" t="str">
        <f t="shared" si="2046"/>
        <v>AX$17</v>
      </c>
      <c r="AY1466" s="199" t="str">
        <f t="shared" ref="AY1466:CD1466" si="2047">AY$21</f>
        <v>AY$17</v>
      </c>
      <c r="AZ1466" s="199" t="str">
        <f t="shared" si="2047"/>
        <v>AZ$17</v>
      </c>
      <c r="BA1466" s="199" t="str">
        <f t="shared" si="2047"/>
        <v>BA$17</v>
      </c>
      <c r="BB1466" s="199" t="str">
        <f t="shared" si="2047"/>
        <v>BB$17</v>
      </c>
      <c r="BC1466" s="199" t="str">
        <f t="shared" si="2047"/>
        <v>BC$17</v>
      </c>
      <c r="BD1466" s="199" t="str">
        <f t="shared" si="2047"/>
        <v>BD$17</v>
      </c>
      <c r="BE1466" s="199" t="str">
        <f t="shared" si="2047"/>
        <v>BE$17</v>
      </c>
      <c r="BF1466" s="199" t="str">
        <f t="shared" si="2047"/>
        <v>BF$17</v>
      </c>
      <c r="BG1466" s="199" t="str">
        <f t="shared" si="2047"/>
        <v>BG$17</v>
      </c>
      <c r="BH1466" s="199" t="str">
        <f t="shared" si="2047"/>
        <v>BH$17</v>
      </c>
      <c r="BI1466" s="199" t="str">
        <f t="shared" si="2047"/>
        <v>BI$17</v>
      </c>
      <c r="BJ1466" s="199" t="str">
        <f t="shared" si="2047"/>
        <v>BJ$17</v>
      </c>
      <c r="BK1466" s="199" t="str">
        <f t="shared" si="2047"/>
        <v>BK$17</v>
      </c>
      <c r="BL1466" s="199" t="str">
        <f t="shared" si="2047"/>
        <v>BL$17</v>
      </c>
      <c r="BM1466" s="199" t="str">
        <f t="shared" si="2047"/>
        <v>BM$17</v>
      </c>
      <c r="BN1466" s="199" t="str">
        <f t="shared" si="2047"/>
        <v>BN$17</v>
      </c>
      <c r="BO1466" s="199" t="str">
        <f t="shared" si="2047"/>
        <v>BO$17</v>
      </c>
      <c r="BP1466" s="199" t="str">
        <f t="shared" si="2047"/>
        <v>BP$17</v>
      </c>
      <c r="BQ1466" s="199" t="str">
        <f t="shared" si="2047"/>
        <v>BQ$17</v>
      </c>
      <c r="BR1466" s="199" t="str">
        <f t="shared" si="2047"/>
        <v>BR$17</v>
      </c>
      <c r="BS1466" s="199" t="str">
        <f t="shared" si="2047"/>
        <v>BS$17</v>
      </c>
      <c r="BT1466" s="199" t="str">
        <f t="shared" si="2047"/>
        <v>BT$17</v>
      </c>
      <c r="BU1466" s="199" t="str">
        <f t="shared" si="2047"/>
        <v>BU$17</v>
      </c>
      <c r="BV1466" s="199" t="str">
        <f t="shared" si="2047"/>
        <v>BV$17</v>
      </c>
      <c r="BW1466" s="199" t="str">
        <f t="shared" si="2047"/>
        <v>BW$17</v>
      </c>
      <c r="BX1466" s="199" t="str">
        <f t="shared" si="2047"/>
        <v>BX$17</v>
      </c>
      <c r="BY1466" s="199" t="str">
        <f t="shared" si="2047"/>
        <v>BY$17</v>
      </c>
      <c r="BZ1466" s="199" t="str">
        <f t="shared" si="2047"/>
        <v>BZ$17</v>
      </c>
      <c r="CA1466" s="199" t="str">
        <f t="shared" si="2047"/>
        <v>CA$17</v>
      </c>
      <c r="CB1466" s="199" t="str">
        <f t="shared" si="2047"/>
        <v>CB$17</v>
      </c>
      <c r="CC1466" s="199" t="str">
        <f t="shared" si="2047"/>
        <v>CC$17</v>
      </c>
      <c r="CD1466" s="199" t="str">
        <f t="shared" si="2047"/>
        <v>CD$17</v>
      </c>
      <c r="CE1466" s="199" t="str">
        <f t="shared" ref="CE1466:CL1466" si="2048">CE$21</f>
        <v>CE$17</v>
      </c>
      <c r="CF1466" s="199" t="str">
        <f t="shared" si="2048"/>
        <v>CF$17</v>
      </c>
      <c r="CG1466" s="199" t="str">
        <f t="shared" si="2048"/>
        <v>CG$17</v>
      </c>
      <c r="CH1466" s="199" t="str">
        <f t="shared" si="2048"/>
        <v>CH$17</v>
      </c>
      <c r="CI1466" s="199" t="str">
        <f t="shared" si="2048"/>
        <v>CI$17</v>
      </c>
      <c r="CJ1466" s="199" t="str">
        <f t="shared" si="2048"/>
        <v>CJ$17</v>
      </c>
      <c r="CK1466" s="199" t="str">
        <f t="shared" si="2048"/>
        <v>CK$17</v>
      </c>
      <c r="CL1466" s="199" t="str">
        <f t="shared" si="2048"/>
        <v>CL$17</v>
      </c>
      <c r="CN1466" s="201"/>
      <c r="CO1466" s="199" t="str">
        <f t="shared" ref="CO1466:DL1466" si="2049">CO$21</f>
        <v>CO$17</v>
      </c>
      <c r="CP1466" s="199" t="str">
        <f t="shared" si="2049"/>
        <v>CP$17</v>
      </c>
      <c r="CQ1466" s="199" t="str">
        <f t="shared" si="2049"/>
        <v>CQ$17</v>
      </c>
      <c r="CR1466" s="199" t="str">
        <f t="shared" si="2049"/>
        <v>CR$17</v>
      </c>
      <c r="CS1466" s="199" t="str">
        <f t="shared" si="2049"/>
        <v>CS$17</v>
      </c>
      <c r="CT1466" s="199" t="str">
        <f t="shared" si="2049"/>
        <v>CT$17</v>
      </c>
      <c r="CU1466" s="199" t="str">
        <f t="shared" si="2049"/>
        <v>CU$17</v>
      </c>
      <c r="CV1466" s="199" t="str">
        <f t="shared" si="2049"/>
        <v>CV$17</v>
      </c>
      <c r="CW1466" s="199" t="str">
        <f t="shared" si="2049"/>
        <v>CW$17</v>
      </c>
      <c r="CX1466" s="199" t="str">
        <f t="shared" si="2049"/>
        <v>CX$17</v>
      </c>
      <c r="CY1466" s="199" t="str">
        <f t="shared" si="2049"/>
        <v>CY$17</v>
      </c>
      <c r="CZ1466" s="199" t="str">
        <f t="shared" si="2049"/>
        <v>CZ$17</v>
      </c>
      <c r="DA1466" s="199" t="str">
        <f t="shared" si="2049"/>
        <v>DA$17</v>
      </c>
      <c r="DB1466" s="199" t="str">
        <f t="shared" si="2049"/>
        <v>DB$17</v>
      </c>
      <c r="DC1466" s="199" t="str">
        <f t="shared" si="2049"/>
        <v>DC$17</v>
      </c>
      <c r="DD1466" s="199" t="str">
        <f t="shared" si="2049"/>
        <v>DD$17</v>
      </c>
      <c r="DE1466" s="199" t="str">
        <f t="shared" si="2049"/>
        <v>DE$17</v>
      </c>
      <c r="DF1466" s="199" t="str">
        <f t="shared" si="2049"/>
        <v>DF$17</v>
      </c>
      <c r="DG1466" s="199" t="str">
        <f t="shared" si="2049"/>
        <v>DG$17</v>
      </c>
      <c r="DH1466" s="199" t="str">
        <f t="shared" si="2049"/>
        <v>DH$17</v>
      </c>
      <c r="DI1466" s="199" t="str">
        <f t="shared" si="2049"/>
        <v>DI$17</v>
      </c>
      <c r="DJ1466" s="199" t="str">
        <f t="shared" si="2049"/>
        <v>DJ$17</v>
      </c>
      <c r="DK1466" s="199" t="str">
        <f t="shared" si="2049"/>
        <v>DK$17</v>
      </c>
      <c r="DL1466" s="199" t="str">
        <f t="shared" si="2049"/>
        <v>DL$17</v>
      </c>
    </row>
    <row r="1467" spans="1:116" x14ac:dyDescent="0.35">
      <c r="A1467" s="174"/>
      <c r="E1467" s="8"/>
      <c r="G1467" s="175" t="s">
        <v>461</v>
      </c>
      <c r="H1467" s="200"/>
      <c r="I1467" s="201"/>
      <c r="J1467" s="201"/>
      <c r="K1467" s="202"/>
      <c r="L1467" s="202"/>
      <c r="M1467" s="202"/>
      <c r="N1467" s="202"/>
      <c r="O1467" s="202"/>
      <c r="P1467" s="202"/>
      <c r="R1467" s="202"/>
      <c r="S1467" s="190"/>
      <c r="T1467" s="190"/>
      <c r="U1467" s="190"/>
      <c r="V1467" s="190"/>
      <c r="W1467" s="190"/>
      <c r="X1467" s="190"/>
      <c r="Y1467" s="190"/>
      <c r="Z1467" s="190"/>
      <c r="AA1467" s="190"/>
      <c r="AB1467" s="190"/>
      <c r="AC1467" s="190"/>
      <c r="AD1467" s="190"/>
      <c r="AE1467" s="190"/>
      <c r="AF1467" s="190"/>
      <c r="AG1467" s="190"/>
      <c r="AH1467" s="190"/>
      <c r="AI1467" s="190"/>
      <c r="AJ1467" s="190"/>
      <c r="AK1467" s="190"/>
      <c r="AL1467" s="190"/>
      <c r="AM1467" s="190"/>
      <c r="AN1467" s="190"/>
      <c r="AO1467" s="190"/>
      <c r="AP1467" s="190"/>
      <c r="AQ1467" s="190"/>
      <c r="AR1467" s="190"/>
      <c r="AS1467" s="190"/>
      <c r="AT1467" s="190"/>
      <c r="AU1467" s="190"/>
      <c r="AV1467" s="190"/>
      <c r="AW1467" s="190"/>
      <c r="AX1467" s="190"/>
      <c r="AY1467" s="190"/>
      <c r="AZ1467" s="190"/>
      <c r="BA1467" s="190"/>
      <c r="BB1467" s="190"/>
      <c r="BC1467" s="190"/>
      <c r="BD1467" s="190"/>
      <c r="BE1467" s="190"/>
      <c r="BF1467" s="190"/>
      <c r="BG1467" s="190"/>
      <c r="BH1467" s="190"/>
      <c r="BI1467" s="190"/>
      <c r="BJ1467" s="190"/>
      <c r="BK1467" s="190"/>
      <c r="BL1467" s="190"/>
      <c r="BM1467" s="190"/>
      <c r="BN1467" s="190"/>
      <c r="BO1467" s="190"/>
      <c r="BP1467" s="190"/>
      <c r="BQ1467" s="190"/>
      <c r="BR1467" s="190"/>
      <c r="BS1467" s="190"/>
      <c r="BT1467" s="190"/>
      <c r="BU1467" s="190"/>
      <c r="BV1467" s="190"/>
      <c r="BW1467" s="190"/>
      <c r="BX1467" s="190"/>
      <c r="BY1467" s="190"/>
      <c r="BZ1467" s="190"/>
      <c r="CA1467" s="190"/>
      <c r="CB1467" s="190"/>
      <c r="CC1467" s="190"/>
      <c r="CD1467" s="190"/>
      <c r="CE1467" s="190"/>
      <c r="CF1467" s="190"/>
      <c r="CG1467" s="190"/>
      <c r="CH1467" s="190"/>
      <c r="CI1467" s="190"/>
      <c r="CJ1467" s="190"/>
      <c r="CK1467" s="190"/>
      <c r="CL1467" s="190"/>
      <c r="CN1467" s="201"/>
      <c r="CO1467" s="190"/>
      <c r="CP1467" s="190"/>
      <c r="CQ1467" s="190"/>
      <c r="CR1467" s="190"/>
      <c r="CS1467" s="190"/>
      <c r="CT1467" s="190"/>
      <c r="CU1467" s="190"/>
      <c r="CV1467" s="190"/>
      <c r="CW1467" s="190"/>
      <c r="CX1467" s="190"/>
      <c r="CY1467" s="190"/>
      <c r="CZ1467" s="190"/>
      <c r="DA1467" s="190"/>
      <c r="DB1467" s="190"/>
      <c r="DC1467" s="190"/>
      <c r="DD1467" s="190"/>
      <c r="DE1467" s="190"/>
      <c r="DF1467" s="190"/>
      <c r="DG1467" s="190"/>
      <c r="DH1467" s="190"/>
      <c r="DI1467" s="190"/>
      <c r="DJ1467" s="190"/>
      <c r="DK1467" s="190"/>
      <c r="DL1467" s="190"/>
    </row>
    <row r="1468" spans="1:116" x14ac:dyDescent="0.35">
      <c r="A1468" s="174"/>
      <c r="E1468" s="8"/>
      <c r="G1468" s="175" t="s">
        <v>462</v>
      </c>
      <c r="H1468" s="200"/>
      <c r="I1468" s="201"/>
      <c r="J1468" s="201"/>
      <c r="K1468" s="202"/>
      <c r="L1468" s="202"/>
      <c r="M1468" s="202"/>
      <c r="N1468" s="202"/>
      <c r="O1468" s="202"/>
      <c r="P1468" s="202"/>
      <c r="R1468" s="202"/>
      <c r="S1468" s="190"/>
      <c r="T1468" s="190"/>
      <c r="U1468" s="190"/>
      <c r="V1468" s="190"/>
      <c r="W1468" s="190"/>
      <c r="X1468" s="190"/>
      <c r="Y1468" s="190"/>
      <c r="Z1468" s="190"/>
      <c r="AA1468" s="190"/>
      <c r="AB1468" s="190"/>
      <c r="AC1468" s="190"/>
      <c r="AD1468" s="190"/>
      <c r="AE1468" s="190"/>
      <c r="AF1468" s="190"/>
      <c r="AG1468" s="190"/>
      <c r="AH1468" s="190"/>
      <c r="AI1468" s="190"/>
      <c r="AJ1468" s="190"/>
      <c r="AK1468" s="190"/>
      <c r="AL1468" s="190"/>
      <c r="AM1468" s="190"/>
      <c r="AN1468" s="190"/>
      <c r="AO1468" s="190"/>
      <c r="AP1468" s="190"/>
      <c r="AQ1468" s="190"/>
      <c r="AR1468" s="190"/>
      <c r="AS1468" s="190"/>
      <c r="AT1468" s="190"/>
      <c r="AU1468" s="190"/>
      <c r="AV1468" s="190"/>
      <c r="AW1468" s="190"/>
      <c r="AX1468" s="190"/>
      <c r="AY1468" s="190"/>
      <c r="AZ1468" s="190"/>
      <c r="BA1468" s="190"/>
      <c r="BB1468" s="190"/>
      <c r="BC1468" s="190"/>
      <c r="BD1468" s="190"/>
      <c r="BE1468" s="190"/>
      <c r="BF1468" s="190"/>
      <c r="BG1468" s="190"/>
      <c r="BH1468" s="190"/>
      <c r="BI1468" s="190"/>
      <c r="BJ1468" s="190"/>
      <c r="BK1468" s="190"/>
      <c r="BL1468" s="190"/>
      <c r="BM1468" s="190"/>
      <c r="BN1468" s="190"/>
      <c r="BO1468" s="190"/>
      <c r="BP1468" s="190"/>
      <c r="BQ1468" s="190"/>
      <c r="BR1468" s="190"/>
      <c r="BS1468" s="190"/>
      <c r="BT1468" s="190"/>
      <c r="BU1468" s="190"/>
      <c r="BV1468" s="190"/>
      <c r="BW1468" s="190"/>
      <c r="BX1468" s="190"/>
      <c r="BY1468" s="190"/>
      <c r="BZ1468" s="190"/>
      <c r="CA1468" s="190"/>
      <c r="CB1468" s="190"/>
      <c r="CC1468" s="190"/>
      <c r="CD1468" s="190"/>
      <c r="CE1468" s="190"/>
      <c r="CF1468" s="190"/>
      <c r="CG1468" s="190"/>
      <c r="CH1468" s="190"/>
      <c r="CI1468" s="190"/>
      <c r="CJ1468" s="190"/>
      <c r="CK1468" s="190"/>
      <c r="CL1468" s="190"/>
      <c r="CN1468" s="201"/>
      <c r="CO1468" s="190"/>
      <c r="CP1468" s="190"/>
      <c r="CQ1468" s="190"/>
      <c r="CR1468" s="190"/>
      <c r="CS1468" s="190"/>
      <c r="CT1468" s="190"/>
      <c r="CU1468" s="190"/>
      <c r="CV1468" s="190"/>
      <c r="CW1468" s="190"/>
      <c r="CX1468" s="190"/>
      <c r="CY1468" s="190"/>
      <c r="CZ1468" s="190"/>
      <c r="DA1468" s="190"/>
      <c r="DB1468" s="190"/>
      <c r="DC1468" s="190"/>
      <c r="DD1468" s="190"/>
      <c r="DE1468" s="190"/>
      <c r="DF1468" s="190"/>
      <c r="DG1468" s="190"/>
      <c r="DH1468" s="190"/>
      <c r="DI1468" s="190"/>
      <c r="DJ1468" s="190"/>
      <c r="DK1468" s="190"/>
      <c r="DL1468" s="190"/>
    </row>
    <row r="1469" spans="1:116" x14ac:dyDescent="0.35">
      <c r="A1469" s="174"/>
      <c r="E1469" s="8"/>
      <c r="G1469" s="175" t="s">
        <v>491</v>
      </c>
      <c r="H1469" s="200"/>
      <c r="I1469" s="201"/>
      <c r="J1469" s="201"/>
      <c r="K1469" s="202"/>
      <c r="L1469" s="202"/>
      <c r="M1469" s="202"/>
      <c r="N1469" s="202"/>
      <c r="O1469" s="202"/>
      <c r="P1469" s="202"/>
      <c r="R1469" s="202"/>
      <c r="S1469" s="190" t="str">
        <f t="shared" ref="S1469:AX1469" si="2050">S$22</f>
        <v>S$18</v>
      </c>
      <c r="T1469" s="190" t="str">
        <f t="shared" si="2050"/>
        <v>T$18</v>
      </c>
      <c r="U1469" s="190" t="str">
        <f t="shared" si="2050"/>
        <v>U$18</v>
      </c>
      <c r="V1469" s="190" t="str">
        <f t="shared" si="2050"/>
        <v>V$18</v>
      </c>
      <c r="W1469" s="190" t="str">
        <f t="shared" si="2050"/>
        <v>W$18</v>
      </c>
      <c r="X1469" s="190" t="str">
        <f t="shared" si="2050"/>
        <v>X$18</v>
      </c>
      <c r="Y1469" s="190" t="str">
        <f t="shared" si="2050"/>
        <v>Y$18</v>
      </c>
      <c r="Z1469" s="190" t="str">
        <f t="shared" si="2050"/>
        <v>Z$18</v>
      </c>
      <c r="AA1469" s="190" t="str">
        <f t="shared" si="2050"/>
        <v>AA$18</v>
      </c>
      <c r="AB1469" s="190" t="str">
        <f t="shared" si="2050"/>
        <v>AB$18</v>
      </c>
      <c r="AC1469" s="190" t="str">
        <f t="shared" si="2050"/>
        <v>AC$18</v>
      </c>
      <c r="AD1469" s="190" t="str">
        <f t="shared" si="2050"/>
        <v>AD$18</v>
      </c>
      <c r="AE1469" s="190" t="str">
        <f t="shared" si="2050"/>
        <v>AE$18</v>
      </c>
      <c r="AF1469" s="190" t="str">
        <f t="shared" si="2050"/>
        <v>AF$18</v>
      </c>
      <c r="AG1469" s="190" t="str">
        <f t="shared" si="2050"/>
        <v>AG$18</v>
      </c>
      <c r="AH1469" s="190" t="str">
        <f t="shared" si="2050"/>
        <v>AH$18</v>
      </c>
      <c r="AI1469" s="190" t="str">
        <f t="shared" si="2050"/>
        <v>AI$18</v>
      </c>
      <c r="AJ1469" s="190" t="str">
        <f t="shared" si="2050"/>
        <v>AJ$18</v>
      </c>
      <c r="AK1469" s="190" t="str">
        <f t="shared" si="2050"/>
        <v>AK$18</v>
      </c>
      <c r="AL1469" s="190" t="str">
        <f t="shared" si="2050"/>
        <v>AL$18</v>
      </c>
      <c r="AM1469" s="190" t="str">
        <f t="shared" si="2050"/>
        <v>AM$18</v>
      </c>
      <c r="AN1469" s="190" t="str">
        <f t="shared" si="2050"/>
        <v>AN$18</v>
      </c>
      <c r="AO1469" s="190" t="str">
        <f t="shared" si="2050"/>
        <v>AO$18</v>
      </c>
      <c r="AP1469" s="190" t="str">
        <f t="shared" si="2050"/>
        <v>AP$18</v>
      </c>
      <c r="AQ1469" s="190" t="str">
        <f t="shared" si="2050"/>
        <v>AQ$18</v>
      </c>
      <c r="AR1469" s="190" t="str">
        <f t="shared" si="2050"/>
        <v>AR$18</v>
      </c>
      <c r="AS1469" s="190" t="str">
        <f t="shared" si="2050"/>
        <v>AS$18</v>
      </c>
      <c r="AT1469" s="190" t="str">
        <f t="shared" si="2050"/>
        <v>AT$18</v>
      </c>
      <c r="AU1469" s="190" t="str">
        <f t="shared" si="2050"/>
        <v>AU$18</v>
      </c>
      <c r="AV1469" s="190" t="str">
        <f t="shared" si="2050"/>
        <v>AV$18</v>
      </c>
      <c r="AW1469" s="190" t="str">
        <f t="shared" si="2050"/>
        <v>AW$18</v>
      </c>
      <c r="AX1469" s="190" t="str">
        <f t="shared" si="2050"/>
        <v>AX$18</v>
      </c>
      <c r="AY1469" s="190" t="str">
        <f t="shared" ref="AY1469:CD1469" si="2051">AY$22</f>
        <v>AY$18</v>
      </c>
      <c r="AZ1469" s="190" t="str">
        <f t="shared" si="2051"/>
        <v>AZ$18</v>
      </c>
      <c r="BA1469" s="190" t="str">
        <f t="shared" si="2051"/>
        <v>BA$18</v>
      </c>
      <c r="BB1469" s="190" t="str">
        <f t="shared" si="2051"/>
        <v>BB$18</v>
      </c>
      <c r="BC1469" s="190" t="str">
        <f t="shared" si="2051"/>
        <v>BC$18</v>
      </c>
      <c r="BD1469" s="190" t="str">
        <f t="shared" si="2051"/>
        <v>BD$18</v>
      </c>
      <c r="BE1469" s="190" t="str">
        <f t="shared" si="2051"/>
        <v>BE$18</v>
      </c>
      <c r="BF1469" s="190" t="str">
        <f t="shared" si="2051"/>
        <v>BF$18</v>
      </c>
      <c r="BG1469" s="190" t="str">
        <f t="shared" si="2051"/>
        <v>BG$18</v>
      </c>
      <c r="BH1469" s="190" t="str">
        <f t="shared" si="2051"/>
        <v>BH$18</v>
      </c>
      <c r="BI1469" s="190" t="str">
        <f t="shared" si="2051"/>
        <v>BI$18</v>
      </c>
      <c r="BJ1469" s="190" t="str">
        <f t="shared" si="2051"/>
        <v>BJ$18</v>
      </c>
      <c r="BK1469" s="190" t="str">
        <f t="shared" si="2051"/>
        <v>BK$18</v>
      </c>
      <c r="BL1469" s="190" t="str">
        <f t="shared" si="2051"/>
        <v>BL$18</v>
      </c>
      <c r="BM1469" s="190" t="str">
        <f t="shared" si="2051"/>
        <v>BM$18</v>
      </c>
      <c r="BN1469" s="190" t="str">
        <f t="shared" si="2051"/>
        <v>BN$18</v>
      </c>
      <c r="BO1469" s="190" t="str">
        <f t="shared" si="2051"/>
        <v>BO$18</v>
      </c>
      <c r="BP1469" s="190" t="str">
        <f t="shared" si="2051"/>
        <v>BP$18</v>
      </c>
      <c r="BQ1469" s="190" t="str">
        <f t="shared" si="2051"/>
        <v>BQ$18</v>
      </c>
      <c r="BR1469" s="190" t="str">
        <f t="shared" si="2051"/>
        <v>BR$18</v>
      </c>
      <c r="BS1469" s="190" t="str">
        <f t="shared" si="2051"/>
        <v>BS$18</v>
      </c>
      <c r="BT1469" s="190" t="str">
        <f t="shared" si="2051"/>
        <v>BT$18</v>
      </c>
      <c r="BU1469" s="190" t="str">
        <f t="shared" si="2051"/>
        <v>BU$18</v>
      </c>
      <c r="BV1469" s="190" t="str">
        <f t="shared" si="2051"/>
        <v>BV$18</v>
      </c>
      <c r="BW1469" s="190" t="str">
        <f t="shared" si="2051"/>
        <v>BW$18</v>
      </c>
      <c r="BX1469" s="190" t="str">
        <f t="shared" si="2051"/>
        <v>BX$18</v>
      </c>
      <c r="BY1469" s="190" t="str">
        <f t="shared" si="2051"/>
        <v>BY$18</v>
      </c>
      <c r="BZ1469" s="190" t="str">
        <f t="shared" si="2051"/>
        <v>BZ$18</v>
      </c>
      <c r="CA1469" s="190" t="str">
        <f t="shared" si="2051"/>
        <v>CA$18</v>
      </c>
      <c r="CB1469" s="190" t="str">
        <f t="shared" si="2051"/>
        <v>CB$18</v>
      </c>
      <c r="CC1469" s="190" t="str">
        <f t="shared" si="2051"/>
        <v>CC$18</v>
      </c>
      <c r="CD1469" s="190" t="str">
        <f t="shared" si="2051"/>
        <v>CD$18</v>
      </c>
      <c r="CE1469" s="190" t="str">
        <f t="shared" ref="CE1469:CL1469" si="2052">CE$22</f>
        <v>CE$18</v>
      </c>
      <c r="CF1469" s="190" t="str">
        <f t="shared" si="2052"/>
        <v>CF$18</v>
      </c>
      <c r="CG1469" s="190" t="str">
        <f t="shared" si="2052"/>
        <v>CG$18</v>
      </c>
      <c r="CH1469" s="190" t="str">
        <f t="shared" si="2052"/>
        <v>CH$18</v>
      </c>
      <c r="CI1469" s="190" t="str">
        <f t="shared" si="2052"/>
        <v>CI$18</v>
      </c>
      <c r="CJ1469" s="190" t="str">
        <f t="shared" si="2052"/>
        <v>CJ$18</v>
      </c>
      <c r="CK1469" s="190" t="str">
        <f t="shared" si="2052"/>
        <v>CK$18</v>
      </c>
      <c r="CL1469" s="190" t="str">
        <f t="shared" si="2052"/>
        <v>CL$18</v>
      </c>
      <c r="CN1469" s="201"/>
      <c r="CO1469" s="190" t="str">
        <f t="shared" ref="CO1469:DL1469" si="2053">CO$22</f>
        <v>CO$18</v>
      </c>
      <c r="CP1469" s="190" t="str">
        <f t="shared" si="2053"/>
        <v>CP$18</v>
      </c>
      <c r="CQ1469" s="190" t="str">
        <f t="shared" si="2053"/>
        <v>CQ$18</v>
      </c>
      <c r="CR1469" s="190" t="str">
        <f t="shared" si="2053"/>
        <v>CR$18</v>
      </c>
      <c r="CS1469" s="190" t="str">
        <f t="shared" si="2053"/>
        <v>CS$18</v>
      </c>
      <c r="CT1469" s="190" t="str">
        <f t="shared" si="2053"/>
        <v>CT$18</v>
      </c>
      <c r="CU1469" s="190" t="str">
        <f t="shared" si="2053"/>
        <v>CU$18</v>
      </c>
      <c r="CV1469" s="190" t="str">
        <f t="shared" si="2053"/>
        <v>CV$18</v>
      </c>
      <c r="CW1469" s="190" t="str">
        <f t="shared" si="2053"/>
        <v>CW$18</v>
      </c>
      <c r="CX1469" s="190" t="str">
        <f t="shared" si="2053"/>
        <v>CX$18</v>
      </c>
      <c r="CY1469" s="190" t="str">
        <f t="shared" si="2053"/>
        <v>CY$18</v>
      </c>
      <c r="CZ1469" s="190" t="str">
        <f t="shared" si="2053"/>
        <v>CZ$18</v>
      </c>
      <c r="DA1469" s="190" t="str">
        <f t="shared" si="2053"/>
        <v>DA$18</v>
      </c>
      <c r="DB1469" s="190" t="str">
        <f t="shared" si="2053"/>
        <v>DB$18</v>
      </c>
      <c r="DC1469" s="190" t="str">
        <f t="shared" si="2053"/>
        <v>DC$18</v>
      </c>
      <c r="DD1469" s="190" t="str">
        <f t="shared" si="2053"/>
        <v>DD$18</v>
      </c>
      <c r="DE1469" s="190" t="str">
        <f t="shared" si="2053"/>
        <v>DE$18</v>
      </c>
      <c r="DF1469" s="190" t="str">
        <f t="shared" si="2053"/>
        <v>DF$18</v>
      </c>
      <c r="DG1469" s="190" t="str">
        <f t="shared" si="2053"/>
        <v>DG$18</v>
      </c>
      <c r="DH1469" s="190" t="str">
        <f t="shared" si="2053"/>
        <v>DH$18</v>
      </c>
      <c r="DI1469" s="190" t="str">
        <f t="shared" si="2053"/>
        <v>DI$18</v>
      </c>
      <c r="DJ1469" s="190" t="str">
        <f t="shared" si="2053"/>
        <v>DJ$18</v>
      </c>
      <c r="DK1469" s="190" t="str">
        <f t="shared" si="2053"/>
        <v>DK$18</v>
      </c>
      <c r="DL1469" s="190" t="str">
        <f t="shared" si="2053"/>
        <v>DL$18</v>
      </c>
    </row>
    <row r="1470" spans="1:116" x14ac:dyDescent="0.35">
      <c r="A1470" s="174"/>
      <c r="E1470" s="8"/>
      <c r="G1470" s="175" t="s">
        <v>505</v>
      </c>
      <c r="H1470" s="200"/>
      <c r="I1470" s="201"/>
      <c r="J1470" s="201"/>
      <c r="K1470" s="202"/>
      <c r="L1470" s="202"/>
      <c r="M1470" s="202"/>
      <c r="N1470" s="202"/>
      <c r="O1470" s="202"/>
      <c r="P1470" s="202"/>
      <c r="R1470" s="202"/>
      <c r="S1470" s="190" t="str">
        <f t="shared" ref="S1470:AX1470" si="2054">S$23</f>
        <v>S$19</v>
      </c>
      <c r="T1470" s="190" t="str">
        <f t="shared" si="2054"/>
        <v>T$19</v>
      </c>
      <c r="U1470" s="190" t="str">
        <f t="shared" si="2054"/>
        <v>U$19</v>
      </c>
      <c r="V1470" s="190" t="str">
        <f t="shared" si="2054"/>
        <v>V$19</v>
      </c>
      <c r="W1470" s="190" t="str">
        <f t="shared" si="2054"/>
        <v>W$19</v>
      </c>
      <c r="X1470" s="190" t="str">
        <f t="shared" si="2054"/>
        <v>X$19</v>
      </c>
      <c r="Y1470" s="190" t="str">
        <f t="shared" si="2054"/>
        <v>Y$19</v>
      </c>
      <c r="Z1470" s="190" t="str">
        <f t="shared" si="2054"/>
        <v>Z$19</v>
      </c>
      <c r="AA1470" s="190" t="str">
        <f t="shared" si="2054"/>
        <v>AA$19</v>
      </c>
      <c r="AB1470" s="190" t="str">
        <f t="shared" si="2054"/>
        <v>AB$19</v>
      </c>
      <c r="AC1470" s="190" t="str">
        <f t="shared" si="2054"/>
        <v>AC$19</v>
      </c>
      <c r="AD1470" s="190" t="str">
        <f t="shared" si="2054"/>
        <v>AD$19</v>
      </c>
      <c r="AE1470" s="190" t="str">
        <f t="shared" si="2054"/>
        <v>AE$19</v>
      </c>
      <c r="AF1470" s="190" t="str">
        <f t="shared" si="2054"/>
        <v>AF$19</v>
      </c>
      <c r="AG1470" s="190" t="str">
        <f t="shared" si="2054"/>
        <v>AG$19</v>
      </c>
      <c r="AH1470" s="190" t="str">
        <f t="shared" si="2054"/>
        <v>AH$19</v>
      </c>
      <c r="AI1470" s="190" t="str">
        <f t="shared" si="2054"/>
        <v>AI$19</v>
      </c>
      <c r="AJ1470" s="190" t="str">
        <f t="shared" si="2054"/>
        <v>AJ$19</v>
      </c>
      <c r="AK1470" s="190" t="str">
        <f t="shared" si="2054"/>
        <v>AK$19</v>
      </c>
      <c r="AL1470" s="190" t="str">
        <f t="shared" si="2054"/>
        <v>AL$19</v>
      </c>
      <c r="AM1470" s="190" t="str">
        <f t="shared" si="2054"/>
        <v>AM$19</v>
      </c>
      <c r="AN1470" s="190" t="str">
        <f t="shared" si="2054"/>
        <v>AN$19</v>
      </c>
      <c r="AO1470" s="190" t="str">
        <f t="shared" si="2054"/>
        <v>AO$19</v>
      </c>
      <c r="AP1470" s="190" t="str">
        <f t="shared" si="2054"/>
        <v>AP$19</v>
      </c>
      <c r="AQ1470" s="190" t="str">
        <f t="shared" si="2054"/>
        <v>AQ$19</v>
      </c>
      <c r="AR1470" s="190" t="str">
        <f t="shared" si="2054"/>
        <v>AR$19</v>
      </c>
      <c r="AS1470" s="190" t="str">
        <f t="shared" si="2054"/>
        <v>AS$19</v>
      </c>
      <c r="AT1470" s="190" t="str">
        <f t="shared" si="2054"/>
        <v>AT$19</v>
      </c>
      <c r="AU1470" s="190" t="str">
        <f t="shared" si="2054"/>
        <v>AU$19</v>
      </c>
      <c r="AV1470" s="190" t="str">
        <f t="shared" si="2054"/>
        <v>AV$19</v>
      </c>
      <c r="AW1470" s="190" t="str">
        <f t="shared" si="2054"/>
        <v>AW$19</v>
      </c>
      <c r="AX1470" s="190" t="str">
        <f t="shared" si="2054"/>
        <v>AX$19</v>
      </c>
      <c r="AY1470" s="190" t="str">
        <f t="shared" ref="AY1470:CD1470" si="2055">AY$23</f>
        <v>AY$19</v>
      </c>
      <c r="AZ1470" s="190" t="str">
        <f t="shared" si="2055"/>
        <v>AZ$19</v>
      </c>
      <c r="BA1470" s="190" t="str">
        <f t="shared" si="2055"/>
        <v>BA$19</v>
      </c>
      <c r="BB1470" s="190" t="str">
        <f t="shared" si="2055"/>
        <v>BB$19</v>
      </c>
      <c r="BC1470" s="190" t="str">
        <f t="shared" si="2055"/>
        <v>BC$19</v>
      </c>
      <c r="BD1470" s="190" t="str">
        <f t="shared" si="2055"/>
        <v>BD$19</v>
      </c>
      <c r="BE1470" s="190" t="str">
        <f t="shared" si="2055"/>
        <v>BE$19</v>
      </c>
      <c r="BF1470" s="190" t="str">
        <f t="shared" si="2055"/>
        <v>BF$19</v>
      </c>
      <c r="BG1470" s="190" t="str">
        <f t="shared" si="2055"/>
        <v>BG$19</v>
      </c>
      <c r="BH1470" s="190" t="str">
        <f t="shared" si="2055"/>
        <v>BH$19</v>
      </c>
      <c r="BI1470" s="190" t="str">
        <f t="shared" si="2055"/>
        <v>BI$19</v>
      </c>
      <c r="BJ1470" s="190" t="str">
        <f t="shared" si="2055"/>
        <v>BJ$19</v>
      </c>
      <c r="BK1470" s="190" t="str">
        <f t="shared" si="2055"/>
        <v>BK$19</v>
      </c>
      <c r="BL1470" s="190" t="str">
        <f t="shared" si="2055"/>
        <v>BL$19</v>
      </c>
      <c r="BM1470" s="190" t="str">
        <f t="shared" si="2055"/>
        <v>BM$19</v>
      </c>
      <c r="BN1470" s="190" t="str">
        <f t="shared" si="2055"/>
        <v>BN$19</v>
      </c>
      <c r="BO1470" s="190" t="str">
        <f t="shared" si="2055"/>
        <v>BO$19</v>
      </c>
      <c r="BP1470" s="190" t="str">
        <f t="shared" si="2055"/>
        <v>BP$19</v>
      </c>
      <c r="BQ1470" s="190" t="str">
        <f t="shared" si="2055"/>
        <v>BQ$19</v>
      </c>
      <c r="BR1470" s="190" t="str">
        <f t="shared" si="2055"/>
        <v>BR$19</v>
      </c>
      <c r="BS1470" s="190" t="str">
        <f t="shared" si="2055"/>
        <v>BS$19</v>
      </c>
      <c r="BT1470" s="190" t="str">
        <f t="shared" si="2055"/>
        <v>BT$19</v>
      </c>
      <c r="BU1470" s="190" t="str">
        <f t="shared" si="2055"/>
        <v>BU$19</v>
      </c>
      <c r="BV1470" s="190" t="str">
        <f t="shared" si="2055"/>
        <v>BV$19</v>
      </c>
      <c r="BW1470" s="190" t="str">
        <f t="shared" si="2055"/>
        <v>BW$19</v>
      </c>
      <c r="BX1470" s="190" t="str">
        <f t="shared" si="2055"/>
        <v>BX$19</v>
      </c>
      <c r="BY1470" s="190" t="str">
        <f t="shared" si="2055"/>
        <v>BY$19</v>
      </c>
      <c r="BZ1470" s="190" t="str">
        <f t="shared" si="2055"/>
        <v>BZ$19</v>
      </c>
      <c r="CA1470" s="190" t="str">
        <f t="shared" si="2055"/>
        <v>CA$19</v>
      </c>
      <c r="CB1470" s="190" t="str">
        <f t="shared" si="2055"/>
        <v>CB$19</v>
      </c>
      <c r="CC1470" s="190" t="str">
        <f t="shared" si="2055"/>
        <v>CC$19</v>
      </c>
      <c r="CD1470" s="190" t="str">
        <f t="shared" si="2055"/>
        <v>CD$19</v>
      </c>
      <c r="CE1470" s="190" t="str">
        <f t="shared" ref="CE1470:CL1470" si="2056">CE$23</f>
        <v>CE$19</v>
      </c>
      <c r="CF1470" s="190" t="str">
        <f t="shared" si="2056"/>
        <v>CF$19</v>
      </c>
      <c r="CG1470" s="190" t="str">
        <f t="shared" si="2056"/>
        <v>CG$19</v>
      </c>
      <c r="CH1470" s="190" t="str">
        <f t="shared" si="2056"/>
        <v>CH$19</v>
      </c>
      <c r="CI1470" s="190" t="str">
        <f t="shared" si="2056"/>
        <v>CI$19</v>
      </c>
      <c r="CJ1470" s="190" t="str">
        <f t="shared" si="2056"/>
        <v>CJ$19</v>
      </c>
      <c r="CK1470" s="190" t="str">
        <f t="shared" si="2056"/>
        <v>CK$19</v>
      </c>
      <c r="CL1470" s="190" t="str">
        <f t="shared" si="2056"/>
        <v>CL$19</v>
      </c>
      <c r="CN1470" s="201"/>
      <c r="CO1470" s="190" t="str">
        <f t="shared" ref="CO1470:DL1470" si="2057">CO$23</f>
        <v>CO$19</v>
      </c>
      <c r="CP1470" s="190" t="str">
        <f t="shared" si="2057"/>
        <v>CP$19</v>
      </c>
      <c r="CQ1470" s="190" t="str">
        <f t="shared" si="2057"/>
        <v>CQ$19</v>
      </c>
      <c r="CR1470" s="190" t="str">
        <f t="shared" si="2057"/>
        <v>CR$19</v>
      </c>
      <c r="CS1470" s="190" t="str">
        <f t="shared" si="2057"/>
        <v>CS$19</v>
      </c>
      <c r="CT1470" s="190" t="str">
        <f t="shared" si="2057"/>
        <v>CT$19</v>
      </c>
      <c r="CU1470" s="190" t="str">
        <f t="shared" si="2057"/>
        <v>CU$19</v>
      </c>
      <c r="CV1470" s="190" t="str">
        <f t="shared" si="2057"/>
        <v>CV$19</v>
      </c>
      <c r="CW1470" s="190" t="str">
        <f t="shared" si="2057"/>
        <v>CW$19</v>
      </c>
      <c r="CX1470" s="190" t="str">
        <f t="shared" si="2057"/>
        <v>CX$19</v>
      </c>
      <c r="CY1470" s="190" t="str">
        <f t="shared" si="2057"/>
        <v>CY$19</v>
      </c>
      <c r="CZ1470" s="190" t="str">
        <f t="shared" si="2057"/>
        <v>CZ$19</v>
      </c>
      <c r="DA1470" s="190" t="str">
        <f t="shared" si="2057"/>
        <v>DA$19</v>
      </c>
      <c r="DB1470" s="190" t="str">
        <f t="shared" si="2057"/>
        <v>DB$19</v>
      </c>
      <c r="DC1470" s="190" t="str">
        <f t="shared" si="2057"/>
        <v>DC$19</v>
      </c>
      <c r="DD1470" s="190" t="str">
        <f t="shared" si="2057"/>
        <v>DD$19</v>
      </c>
      <c r="DE1470" s="190" t="str">
        <f t="shared" si="2057"/>
        <v>DE$19</v>
      </c>
      <c r="DF1470" s="190" t="str">
        <f t="shared" si="2057"/>
        <v>DF$19</v>
      </c>
      <c r="DG1470" s="190" t="str">
        <f t="shared" si="2057"/>
        <v>DG$19</v>
      </c>
      <c r="DH1470" s="190" t="str">
        <f t="shared" si="2057"/>
        <v>DH$19</v>
      </c>
      <c r="DI1470" s="190" t="str">
        <f t="shared" si="2057"/>
        <v>DI$19</v>
      </c>
      <c r="DJ1470" s="190" t="str">
        <f t="shared" si="2057"/>
        <v>DJ$19</v>
      </c>
      <c r="DK1470" s="190" t="str">
        <f t="shared" si="2057"/>
        <v>DK$19</v>
      </c>
      <c r="DL1470" s="190" t="str">
        <f t="shared" si="2057"/>
        <v>DL$19</v>
      </c>
    </row>
    <row r="1471" spans="1:116" x14ac:dyDescent="0.35">
      <c r="A1471" s="31" t="s">
        <v>218</v>
      </c>
      <c r="B1471" s="31" t="s">
        <v>243</v>
      </c>
      <c r="C1471" s="31"/>
      <c r="D1471" t="s">
        <v>529</v>
      </c>
      <c r="E1471" s="8" t="str">
        <f t="shared" ref="E1471:E1480" si="2058">ROW()&amp;" "&amp;D1471</f>
        <v>1471 FCCA-F</v>
      </c>
      <c r="F1471" t="s">
        <v>530</v>
      </c>
      <c r="G1471" s="175" t="s">
        <v>463</v>
      </c>
      <c r="H1471" s="48"/>
      <c r="I1471" s="304"/>
      <c r="J1471" s="304"/>
      <c r="K1471" s="48"/>
      <c r="L1471" s="48"/>
      <c r="M1471" s="48"/>
      <c r="N1471" s="48"/>
      <c r="O1471" s="48"/>
      <c r="P1471" s="48"/>
      <c r="R1471" s="70"/>
      <c r="S1471" s="305"/>
      <c r="T1471" s="305"/>
      <c r="U1471" s="305"/>
      <c r="V1471" s="305"/>
      <c r="W1471" s="305"/>
      <c r="X1471" s="305"/>
      <c r="Y1471" s="305"/>
      <c r="Z1471" s="305"/>
      <c r="AA1471" s="305"/>
      <c r="AB1471" s="305"/>
      <c r="AC1471" s="305"/>
      <c r="AD1471" s="305"/>
      <c r="AE1471" s="305"/>
      <c r="AF1471" s="305"/>
      <c r="AG1471" s="305"/>
      <c r="AH1471" s="305"/>
      <c r="AI1471" s="305"/>
      <c r="AJ1471" s="305"/>
      <c r="AK1471" s="305"/>
      <c r="AL1471" s="305"/>
      <c r="AM1471" s="305"/>
      <c r="AN1471" s="305"/>
      <c r="AO1471" s="305"/>
      <c r="AP1471" s="305"/>
      <c r="AQ1471" s="305"/>
      <c r="AR1471" s="305"/>
      <c r="AS1471" s="305"/>
      <c r="AT1471" s="305"/>
      <c r="AU1471" s="305"/>
      <c r="AV1471" s="305"/>
      <c r="AW1471" s="305"/>
      <c r="AX1471" s="305"/>
      <c r="AY1471" s="305"/>
      <c r="AZ1471" s="305"/>
      <c r="BA1471" s="305"/>
      <c r="BB1471" s="305"/>
      <c r="BC1471" s="305"/>
      <c r="BD1471" s="305"/>
      <c r="BE1471" s="305"/>
      <c r="BF1471" s="305"/>
      <c r="BG1471" s="305"/>
      <c r="BH1471" s="305"/>
      <c r="BI1471" s="305"/>
      <c r="BJ1471" s="305"/>
      <c r="BK1471" s="305"/>
      <c r="BL1471" s="305"/>
      <c r="BM1471" s="305"/>
      <c r="BN1471" s="305"/>
      <c r="BO1471" s="305"/>
      <c r="BP1471" s="305"/>
      <c r="BQ1471" s="305"/>
      <c r="BR1471" s="305"/>
      <c r="BS1471" s="305"/>
      <c r="BT1471" s="305"/>
      <c r="BU1471" s="305"/>
      <c r="BV1471" s="305"/>
      <c r="BW1471" s="305"/>
      <c r="BX1471" s="305"/>
      <c r="BY1471" s="305"/>
      <c r="BZ1471" s="305"/>
      <c r="CA1471" s="305"/>
      <c r="CB1471" s="305"/>
      <c r="CC1471" s="305"/>
      <c r="CD1471" s="305"/>
      <c r="CE1471" s="305"/>
      <c r="CF1471" s="305"/>
      <c r="CG1471" s="305"/>
      <c r="CH1471" s="305"/>
      <c r="CI1471" s="305"/>
      <c r="CJ1471" s="305"/>
      <c r="CK1471" s="305"/>
      <c r="CL1471" s="305"/>
      <c r="CN1471" s="304"/>
      <c r="CO1471" s="305"/>
      <c r="CP1471" s="305"/>
      <c r="CQ1471" s="305"/>
      <c r="CR1471" s="305"/>
      <c r="CS1471" s="305"/>
      <c r="CT1471" s="305"/>
      <c r="CU1471" s="305"/>
      <c r="CV1471" s="305"/>
      <c r="CW1471" s="305"/>
      <c r="CX1471" s="305"/>
      <c r="CY1471" s="305"/>
      <c r="CZ1471" s="305"/>
      <c r="DA1471" s="305"/>
      <c r="DB1471" s="305"/>
      <c r="DC1471" s="305"/>
      <c r="DD1471" s="305"/>
      <c r="DE1471" s="305"/>
      <c r="DF1471" s="305"/>
      <c r="DG1471" s="305"/>
      <c r="DH1471" s="305"/>
      <c r="DI1471" s="305"/>
      <c r="DJ1471" s="305"/>
      <c r="DK1471" s="305"/>
      <c r="DL1471" s="305"/>
    </row>
    <row r="1472" spans="1:116" x14ac:dyDescent="0.35">
      <c r="B1472" t="str">
        <f>E1472</f>
        <v>1472 FCCA-F</v>
      </c>
      <c r="C1472" t="s">
        <v>224</v>
      </c>
      <c r="D1472" t="s">
        <v>529</v>
      </c>
      <c r="E1472" s="8" t="str">
        <f t="shared" si="2058"/>
        <v>1472 FCCA-F</v>
      </c>
      <c r="G1472" s="175" t="s">
        <v>464</v>
      </c>
      <c r="J1472" s="74">
        <v>1000</v>
      </c>
      <c r="K1472" s="53">
        <f>SUMIF($4:$4,K$2,1472:1472)</f>
        <v>1000</v>
      </c>
      <c r="L1472" s="53">
        <f>SUMIF($4:$4,L$2,1472:1472)</f>
        <v>1000</v>
      </c>
      <c r="M1472" s="53">
        <f>SUMIF($4:$4,M$2,1472:1472)</f>
        <v>1000</v>
      </c>
      <c r="N1472" s="53">
        <f>SUMIF($4:$4,N$2,1472:1472)</f>
        <v>1000</v>
      </c>
      <c r="O1472" s="53">
        <f>SUMIF($4:$4,O$2,1472:1472)</f>
        <v>1000</v>
      </c>
      <c r="P1472" s="53">
        <f>SUMIF($4:$4,P$2,1472:1472)</f>
        <v>1000</v>
      </c>
      <c r="R1472" s="24">
        <f>$J1472</f>
        <v>1000</v>
      </c>
      <c r="S1472" s="80">
        <f>R1472</f>
        <v>1000</v>
      </c>
      <c r="T1472" s="80">
        <f t="shared" ref="T1472:CE1472" si="2059">S1472</f>
        <v>1000</v>
      </c>
      <c r="U1472" s="80">
        <f t="shared" si="2059"/>
        <v>1000</v>
      </c>
      <c r="V1472" s="80">
        <f t="shared" si="2059"/>
        <v>1000</v>
      </c>
      <c r="W1472" s="80">
        <f t="shared" si="2059"/>
        <v>1000</v>
      </c>
      <c r="X1472" s="80">
        <f t="shared" si="2059"/>
        <v>1000</v>
      </c>
      <c r="Y1472" s="80">
        <f t="shared" si="2059"/>
        <v>1000</v>
      </c>
      <c r="Z1472" s="80">
        <f t="shared" si="2059"/>
        <v>1000</v>
      </c>
      <c r="AA1472" s="80">
        <f t="shared" si="2059"/>
        <v>1000</v>
      </c>
      <c r="AB1472" s="80">
        <f t="shared" si="2059"/>
        <v>1000</v>
      </c>
      <c r="AC1472" s="80">
        <f t="shared" si="2059"/>
        <v>1000</v>
      </c>
      <c r="AD1472" s="80">
        <f t="shared" si="2059"/>
        <v>1000</v>
      </c>
      <c r="AE1472" s="80">
        <f t="shared" si="2059"/>
        <v>1000</v>
      </c>
      <c r="AF1472" s="80">
        <f t="shared" si="2059"/>
        <v>1000</v>
      </c>
      <c r="AG1472" s="80">
        <f t="shared" si="2059"/>
        <v>1000</v>
      </c>
      <c r="AH1472" s="80">
        <f t="shared" si="2059"/>
        <v>1000</v>
      </c>
      <c r="AI1472" s="80">
        <f t="shared" si="2059"/>
        <v>1000</v>
      </c>
      <c r="AJ1472" s="80">
        <f t="shared" si="2059"/>
        <v>1000</v>
      </c>
      <c r="AK1472" s="80">
        <f t="shared" si="2059"/>
        <v>1000</v>
      </c>
      <c r="AL1472" s="80">
        <f t="shared" si="2059"/>
        <v>1000</v>
      </c>
      <c r="AM1472" s="80">
        <f t="shared" si="2059"/>
        <v>1000</v>
      </c>
      <c r="AN1472" s="80">
        <f t="shared" si="2059"/>
        <v>1000</v>
      </c>
      <c r="AO1472" s="80">
        <f t="shared" si="2059"/>
        <v>1000</v>
      </c>
      <c r="AP1472" s="80">
        <f t="shared" si="2059"/>
        <v>1000</v>
      </c>
      <c r="AQ1472" s="80">
        <f t="shared" si="2059"/>
        <v>1000</v>
      </c>
      <c r="AR1472" s="80">
        <f t="shared" si="2059"/>
        <v>1000</v>
      </c>
      <c r="AS1472" s="80">
        <f t="shared" si="2059"/>
        <v>1000</v>
      </c>
      <c r="AT1472" s="80">
        <f t="shared" si="2059"/>
        <v>1000</v>
      </c>
      <c r="AU1472" s="80">
        <f t="shared" si="2059"/>
        <v>1000</v>
      </c>
      <c r="AV1472" s="80">
        <f t="shared" si="2059"/>
        <v>1000</v>
      </c>
      <c r="AW1472" s="80">
        <f t="shared" si="2059"/>
        <v>1000</v>
      </c>
      <c r="AX1472" s="80">
        <f t="shared" si="2059"/>
        <v>1000</v>
      </c>
      <c r="AY1472" s="80">
        <f t="shared" si="2059"/>
        <v>1000</v>
      </c>
      <c r="AZ1472" s="80">
        <f t="shared" si="2059"/>
        <v>1000</v>
      </c>
      <c r="BA1472" s="80">
        <f t="shared" si="2059"/>
        <v>1000</v>
      </c>
      <c r="BB1472" s="80">
        <f t="shared" si="2059"/>
        <v>1000</v>
      </c>
      <c r="BC1472" s="80">
        <f t="shared" si="2059"/>
        <v>1000</v>
      </c>
      <c r="BD1472" s="80">
        <f t="shared" si="2059"/>
        <v>1000</v>
      </c>
      <c r="BE1472" s="80">
        <f t="shared" si="2059"/>
        <v>1000</v>
      </c>
      <c r="BF1472" s="80">
        <f t="shared" si="2059"/>
        <v>1000</v>
      </c>
      <c r="BG1472" s="80">
        <f t="shared" si="2059"/>
        <v>1000</v>
      </c>
      <c r="BH1472" s="80">
        <f t="shared" si="2059"/>
        <v>1000</v>
      </c>
      <c r="BI1472" s="80">
        <f t="shared" si="2059"/>
        <v>1000</v>
      </c>
      <c r="BJ1472" s="80">
        <f t="shared" si="2059"/>
        <v>1000</v>
      </c>
      <c r="BK1472" s="80">
        <f t="shared" si="2059"/>
        <v>1000</v>
      </c>
      <c r="BL1472" s="80">
        <f t="shared" si="2059"/>
        <v>1000</v>
      </c>
      <c r="BM1472" s="80">
        <f t="shared" si="2059"/>
        <v>1000</v>
      </c>
      <c r="BN1472" s="80">
        <f t="shared" si="2059"/>
        <v>1000</v>
      </c>
      <c r="BO1472" s="80">
        <f t="shared" si="2059"/>
        <v>1000</v>
      </c>
      <c r="BP1472" s="80">
        <f t="shared" si="2059"/>
        <v>1000</v>
      </c>
      <c r="BQ1472" s="80">
        <f t="shared" si="2059"/>
        <v>1000</v>
      </c>
      <c r="BR1472" s="80">
        <f t="shared" si="2059"/>
        <v>1000</v>
      </c>
      <c r="BS1472" s="80">
        <f t="shared" si="2059"/>
        <v>1000</v>
      </c>
      <c r="BT1472" s="80">
        <f t="shared" si="2059"/>
        <v>1000</v>
      </c>
      <c r="BU1472" s="80">
        <f t="shared" si="2059"/>
        <v>1000</v>
      </c>
      <c r="BV1472" s="80">
        <f t="shared" si="2059"/>
        <v>1000</v>
      </c>
      <c r="BW1472" s="80">
        <f t="shared" si="2059"/>
        <v>1000</v>
      </c>
      <c r="BX1472" s="80">
        <f t="shared" si="2059"/>
        <v>1000</v>
      </c>
      <c r="BY1472" s="80">
        <f t="shared" si="2059"/>
        <v>1000</v>
      </c>
      <c r="BZ1472" s="80">
        <f t="shared" si="2059"/>
        <v>1000</v>
      </c>
      <c r="CA1472" s="80">
        <f t="shared" si="2059"/>
        <v>1000</v>
      </c>
      <c r="CB1472" s="80">
        <f t="shared" si="2059"/>
        <v>1000</v>
      </c>
      <c r="CC1472" s="80">
        <f t="shared" si="2059"/>
        <v>1000</v>
      </c>
      <c r="CD1472" s="80">
        <f t="shared" si="2059"/>
        <v>1000</v>
      </c>
      <c r="CE1472" s="80">
        <f t="shared" si="2059"/>
        <v>1000</v>
      </c>
      <c r="CF1472" s="80">
        <f t="shared" ref="CF1472:CL1472" si="2060">CE1472</f>
        <v>1000</v>
      </c>
      <c r="CG1472" s="80">
        <f t="shared" si="2060"/>
        <v>1000</v>
      </c>
      <c r="CH1472" s="80">
        <f t="shared" si="2060"/>
        <v>1000</v>
      </c>
      <c r="CI1472" s="80">
        <f t="shared" si="2060"/>
        <v>1000</v>
      </c>
      <c r="CJ1472" s="80">
        <f t="shared" si="2060"/>
        <v>1000</v>
      </c>
      <c r="CK1472" s="80">
        <f t="shared" si="2060"/>
        <v>1000</v>
      </c>
      <c r="CL1472" s="80">
        <f t="shared" si="2060"/>
        <v>1000</v>
      </c>
      <c r="CN1472" s="74">
        <f>J1472</f>
        <v>1000</v>
      </c>
      <c r="CO1472" s="80">
        <f t="shared" ref="CO1472" si="2061">CN1472</f>
        <v>1000</v>
      </c>
      <c r="CP1472" s="80">
        <f t="shared" ref="CP1472" si="2062">CO1472</f>
        <v>1000</v>
      </c>
      <c r="CQ1472" s="80">
        <f t="shared" ref="CQ1472" si="2063">CP1472</f>
        <v>1000</v>
      </c>
      <c r="CR1472" s="80">
        <f t="shared" ref="CR1472" si="2064">CQ1472</f>
        <v>1000</v>
      </c>
      <c r="CS1472" s="80">
        <f t="shared" ref="CS1472" si="2065">CR1472</f>
        <v>1000</v>
      </c>
      <c r="CT1472" s="80">
        <f t="shared" ref="CT1472" si="2066">CS1472</f>
        <v>1000</v>
      </c>
      <c r="CU1472" s="80">
        <f t="shared" ref="CU1472" si="2067">CT1472</f>
        <v>1000</v>
      </c>
      <c r="CV1472" s="80">
        <f t="shared" ref="CV1472" si="2068">CU1472</f>
        <v>1000</v>
      </c>
      <c r="CW1472" s="80">
        <f t="shared" ref="CW1472" si="2069">CV1472</f>
        <v>1000</v>
      </c>
      <c r="CX1472" s="80">
        <f t="shared" ref="CX1472" si="2070">CW1472</f>
        <v>1000</v>
      </c>
      <c r="CY1472" s="80">
        <f t="shared" ref="CY1472" si="2071">CX1472</f>
        <v>1000</v>
      </c>
      <c r="CZ1472" s="80">
        <f t="shared" ref="CZ1472" si="2072">CY1472</f>
        <v>1000</v>
      </c>
      <c r="DA1472" s="80">
        <f t="shared" ref="DA1472" si="2073">CZ1472</f>
        <v>1000</v>
      </c>
      <c r="DB1472" s="80">
        <f t="shared" ref="DB1472" si="2074">DA1472</f>
        <v>1000</v>
      </c>
      <c r="DC1472" s="80">
        <f t="shared" ref="DC1472" si="2075">DB1472</f>
        <v>1000</v>
      </c>
      <c r="DD1472" s="80">
        <f t="shared" ref="DD1472" si="2076">DC1472</f>
        <v>1000</v>
      </c>
      <c r="DE1472" s="80">
        <f t="shared" ref="DE1472" si="2077">DD1472</f>
        <v>1000</v>
      </c>
      <c r="DF1472" s="80">
        <f t="shared" ref="DF1472" si="2078">DE1472</f>
        <v>1000</v>
      </c>
      <c r="DG1472" s="80">
        <f t="shared" ref="DG1472" si="2079">DF1472</f>
        <v>1000</v>
      </c>
      <c r="DH1472" s="80">
        <f t="shared" ref="DH1472" si="2080">DG1472</f>
        <v>1000</v>
      </c>
      <c r="DI1472" s="80">
        <f t="shared" ref="DI1472" si="2081">DH1472</f>
        <v>1000</v>
      </c>
      <c r="DJ1472" s="80">
        <f t="shared" ref="DJ1472" si="2082">DI1472</f>
        <v>1000</v>
      </c>
      <c r="DK1472" s="80">
        <f t="shared" ref="DK1472:DL1472" si="2083">DJ1472</f>
        <v>1000</v>
      </c>
      <c r="DL1472" s="80">
        <f t="shared" si="2083"/>
        <v>1000</v>
      </c>
    </row>
    <row r="1473" spans="1:116" x14ac:dyDescent="0.35">
      <c r="D1473" t="s">
        <v>529</v>
      </c>
      <c r="E1473" s="8" t="str">
        <f t="shared" si="2058"/>
        <v>1473 FCCA-F</v>
      </c>
      <c r="G1473" s="70" t="s">
        <v>531</v>
      </c>
      <c r="H1473" s="27"/>
      <c r="I1473" s="77"/>
      <c r="J1473" s="77"/>
      <c r="K1473" s="28"/>
      <c r="L1473" s="28"/>
      <c r="M1473" s="28"/>
      <c r="N1473" s="28"/>
      <c r="O1473" s="28"/>
      <c r="P1473" s="28"/>
      <c r="R1473" s="33"/>
      <c r="S1473" s="77"/>
      <c r="T1473" s="77"/>
      <c r="U1473" s="77"/>
      <c r="V1473" s="77"/>
      <c r="W1473" s="77"/>
      <c r="X1473" s="77"/>
      <c r="Y1473" s="77"/>
      <c r="Z1473" s="77"/>
      <c r="AA1473" s="77"/>
      <c r="AB1473" s="77"/>
      <c r="AC1473" s="77"/>
      <c r="AD1473" s="77"/>
      <c r="AE1473" s="77"/>
      <c r="AF1473" s="77"/>
      <c r="AG1473" s="77"/>
      <c r="AH1473" s="77"/>
      <c r="AI1473" s="77"/>
      <c r="AJ1473" s="77"/>
      <c r="AK1473" s="77"/>
      <c r="AL1473" s="77"/>
      <c r="AM1473" s="77"/>
      <c r="AN1473" s="77"/>
      <c r="AO1473" s="77"/>
      <c r="AP1473" s="77"/>
      <c r="AQ1473" s="77"/>
      <c r="AR1473" s="77"/>
      <c r="AS1473" s="77"/>
      <c r="AT1473" s="77"/>
      <c r="AU1473" s="77"/>
      <c r="AV1473" s="77"/>
      <c r="AW1473" s="77"/>
      <c r="AX1473" s="77"/>
      <c r="AY1473" s="77"/>
      <c r="AZ1473" s="77"/>
      <c r="BA1473" s="77"/>
      <c r="BB1473" s="77"/>
      <c r="BC1473" s="77"/>
      <c r="BD1473" s="77"/>
      <c r="BE1473" s="77"/>
      <c r="BF1473" s="77"/>
      <c r="BG1473" s="77"/>
      <c r="BH1473" s="77"/>
      <c r="BI1473" s="77"/>
      <c r="BJ1473" s="77"/>
      <c r="BK1473" s="77"/>
      <c r="BL1473" s="77"/>
      <c r="BM1473" s="77"/>
      <c r="BN1473" s="77"/>
      <c r="BO1473" s="77"/>
      <c r="BP1473" s="77"/>
      <c r="BQ1473" s="77"/>
      <c r="BR1473" s="77"/>
      <c r="BS1473" s="77"/>
      <c r="BT1473" s="77"/>
      <c r="BU1473" s="77"/>
      <c r="BV1473" s="77"/>
      <c r="BW1473" s="77"/>
      <c r="BX1473" s="77"/>
      <c r="BY1473" s="77"/>
      <c r="BZ1473" s="77"/>
      <c r="CA1473" s="77"/>
      <c r="CB1473" s="77"/>
      <c r="CC1473" s="77"/>
      <c r="CD1473" s="77"/>
      <c r="CE1473" s="77"/>
      <c r="CF1473" s="77"/>
      <c r="CG1473" s="77"/>
      <c r="CH1473" s="77"/>
      <c r="CI1473" s="77"/>
      <c r="CJ1473" s="77"/>
      <c r="CK1473" s="77"/>
      <c r="CL1473" s="77"/>
      <c r="CN1473" s="77"/>
      <c r="CO1473" s="77"/>
      <c r="CP1473" s="77"/>
      <c r="CQ1473" s="77"/>
      <c r="CR1473" s="77"/>
      <c r="CS1473" s="77"/>
      <c r="CT1473" s="77"/>
      <c r="CU1473" s="77"/>
      <c r="CV1473" s="77"/>
      <c r="CW1473" s="77"/>
      <c r="CX1473" s="77"/>
      <c r="CY1473" s="77"/>
      <c r="CZ1473" s="77"/>
      <c r="DA1473" s="77"/>
      <c r="DB1473" s="77"/>
      <c r="DC1473" s="77"/>
      <c r="DD1473" s="77"/>
      <c r="DE1473" s="77"/>
      <c r="DF1473" s="77"/>
      <c r="DG1473" s="77"/>
      <c r="DH1473" s="77"/>
      <c r="DI1473" s="77"/>
      <c r="DJ1473" s="77"/>
      <c r="DK1473" s="77"/>
      <c r="DL1473" s="77"/>
    </row>
    <row r="1474" spans="1:116" x14ac:dyDescent="0.35">
      <c r="C1474" t="s">
        <v>234</v>
      </c>
      <c r="D1474" t="s">
        <v>529</v>
      </c>
      <c r="E1474" s="8" t="str">
        <f t="shared" si="2058"/>
        <v>1474 FCCA-F</v>
      </c>
      <c r="G1474" s="125" t="str">
        <f>"Current asset - "&amp;(SUBSTITUTE(G1473,":",""))</f>
        <v>Current asset - Fixed constant current asset</v>
      </c>
      <c r="I1474" s="74"/>
      <c r="J1474" s="74"/>
      <c r="K1474" s="53">
        <f>SUMIF($3:$3,K$2,1474:1474)</f>
        <v>0</v>
      </c>
      <c r="L1474" s="53">
        <f>SUMIF($3:$3,L$2,1474:1474)</f>
        <v>0</v>
      </c>
      <c r="M1474" s="53">
        <f>SUMIF($3:$3,M$2,1474:1474)</f>
        <v>0</v>
      </c>
      <c r="N1474" s="53">
        <f>SUMIF($3:$3,N$2,1474:1474)</f>
        <v>0</v>
      </c>
      <c r="O1474" s="53">
        <f>SUMIF($3:$3,O$2,1474:1474)</f>
        <v>0</v>
      </c>
      <c r="P1474" s="53">
        <f>SUMIF($3:$3,P$2,1474:1474)</f>
        <v>0</v>
      </c>
      <c r="R1474" s="24"/>
      <c r="S1474" s="80">
        <f>R1472-S1472</f>
        <v>0</v>
      </c>
      <c r="T1474" s="80">
        <f t="shared" ref="T1474:CE1474" si="2084">S1472-T1472</f>
        <v>0</v>
      </c>
      <c r="U1474" s="80">
        <f t="shared" si="2084"/>
        <v>0</v>
      </c>
      <c r="V1474" s="80">
        <f t="shared" si="2084"/>
        <v>0</v>
      </c>
      <c r="W1474" s="80">
        <f t="shared" si="2084"/>
        <v>0</v>
      </c>
      <c r="X1474" s="80">
        <f t="shared" si="2084"/>
        <v>0</v>
      </c>
      <c r="Y1474" s="80">
        <f t="shared" si="2084"/>
        <v>0</v>
      </c>
      <c r="Z1474" s="80">
        <f t="shared" si="2084"/>
        <v>0</v>
      </c>
      <c r="AA1474" s="80">
        <f t="shared" si="2084"/>
        <v>0</v>
      </c>
      <c r="AB1474" s="80">
        <f t="shared" si="2084"/>
        <v>0</v>
      </c>
      <c r="AC1474" s="80">
        <f t="shared" si="2084"/>
        <v>0</v>
      </c>
      <c r="AD1474" s="80">
        <f t="shared" si="2084"/>
        <v>0</v>
      </c>
      <c r="AE1474" s="80">
        <f t="shared" si="2084"/>
        <v>0</v>
      </c>
      <c r="AF1474" s="80">
        <f t="shared" si="2084"/>
        <v>0</v>
      </c>
      <c r="AG1474" s="80">
        <f t="shared" si="2084"/>
        <v>0</v>
      </c>
      <c r="AH1474" s="80">
        <f t="shared" si="2084"/>
        <v>0</v>
      </c>
      <c r="AI1474" s="80">
        <f t="shared" si="2084"/>
        <v>0</v>
      </c>
      <c r="AJ1474" s="80">
        <f t="shared" si="2084"/>
        <v>0</v>
      </c>
      <c r="AK1474" s="80">
        <f t="shared" si="2084"/>
        <v>0</v>
      </c>
      <c r="AL1474" s="80">
        <f t="shared" si="2084"/>
        <v>0</v>
      </c>
      <c r="AM1474" s="80">
        <f t="shared" si="2084"/>
        <v>0</v>
      </c>
      <c r="AN1474" s="80">
        <f t="shared" si="2084"/>
        <v>0</v>
      </c>
      <c r="AO1474" s="80">
        <f t="shared" si="2084"/>
        <v>0</v>
      </c>
      <c r="AP1474" s="80">
        <f t="shared" si="2084"/>
        <v>0</v>
      </c>
      <c r="AQ1474" s="80">
        <f t="shared" si="2084"/>
        <v>0</v>
      </c>
      <c r="AR1474" s="80">
        <f t="shared" si="2084"/>
        <v>0</v>
      </c>
      <c r="AS1474" s="80">
        <f t="shared" si="2084"/>
        <v>0</v>
      </c>
      <c r="AT1474" s="80">
        <f t="shared" si="2084"/>
        <v>0</v>
      </c>
      <c r="AU1474" s="80">
        <f t="shared" si="2084"/>
        <v>0</v>
      </c>
      <c r="AV1474" s="80">
        <f t="shared" si="2084"/>
        <v>0</v>
      </c>
      <c r="AW1474" s="80">
        <f t="shared" si="2084"/>
        <v>0</v>
      </c>
      <c r="AX1474" s="80">
        <f t="shared" si="2084"/>
        <v>0</v>
      </c>
      <c r="AY1474" s="80">
        <f t="shared" si="2084"/>
        <v>0</v>
      </c>
      <c r="AZ1474" s="80">
        <f t="shared" si="2084"/>
        <v>0</v>
      </c>
      <c r="BA1474" s="80">
        <f t="shared" si="2084"/>
        <v>0</v>
      </c>
      <c r="BB1474" s="80">
        <f t="shared" si="2084"/>
        <v>0</v>
      </c>
      <c r="BC1474" s="80">
        <f t="shared" si="2084"/>
        <v>0</v>
      </c>
      <c r="BD1474" s="80">
        <f t="shared" si="2084"/>
        <v>0</v>
      </c>
      <c r="BE1474" s="80">
        <f t="shared" si="2084"/>
        <v>0</v>
      </c>
      <c r="BF1474" s="80">
        <f t="shared" si="2084"/>
        <v>0</v>
      </c>
      <c r="BG1474" s="80">
        <f t="shared" si="2084"/>
        <v>0</v>
      </c>
      <c r="BH1474" s="80">
        <f t="shared" si="2084"/>
        <v>0</v>
      </c>
      <c r="BI1474" s="80">
        <f t="shared" si="2084"/>
        <v>0</v>
      </c>
      <c r="BJ1474" s="80">
        <f t="shared" si="2084"/>
        <v>0</v>
      </c>
      <c r="BK1474" s="80">
        <f t="shared" si="2084"/>
        <v>0</v>
      </c>
      <c r="BL1474" s="80">
        <f t="shared" si="2084"/>
        <v>0</v>
      </c>
      <c r="BM1474" s="80">
        <f t="shared" si="2084"/>
        <v>0</v>
      </c>
      <c r="BN1474" s="80">
        <f t="shared" si="2084"/>
        <v>0</v>
      </c>
      <c r="BO1474" s="80">
        <f t="shared" si="2084"/>
        <v>0</v>
      </c>
      <c r="BP1474" s="80">
        <f t="shared" si="2084"/>
        <v>0</v>
      </c>
      <c r="BQ1474" s="80">
        <f t="shared" si="2084"/>
        <v>0</v>
      </c>
      <c r="BR1474" s="80">
        <f t="shared" si="2084"/>
        <v>0</v>
      </c>
      <c r="BS1474" s="80">
        <f t="shared" si="2084"/>
        <v>0</v>
      </c>
      <c r="BT1474" s="80">
        <f t="shared" si="2084"/>
        <v>0</v>
      </c>
      <c r="BU1474" s="80">
        <f t="shared" si="2084"/>
        <v>0</v>
      </c>
      <c r="BV1474" s="80">
        <f t="shared" si="2084"/>
        <v>0</v>
      </c>
      <c r="BW1474" s="80">
        <f t="shared" si="2084"/>
        <v>0</v>
      </c>
      <c r="BX1474" s="80">
        <f t="shared" si="2084"/>
        <v>0</v>
      </c>
      <c r="BY1474" s="80">
        <f t="shared" si="2084"/>
        <v>0</v>
      </c>
      <c r="BZ1474" s="80">
        <f t="shared" si="2084"/>
        <v>0</v>
      </c>
      <c r="CA1474" s="80">
        <f t="shared" si="2084"/>
        <v>0</v>
      </c>
      <c r="CB1474" s="80">
        <f t="shared" si="2084"/>
        <v>0</v>
      </c>
      <c r="CC1474" s="80">
        <f t="shared" si="2084"/>
        <v>0</v>
      </c>
      <c r="CD1474" s="80">
        <f t="shared" si="2084"/>
        <v>0</v>
      </c>
      <c r="CE1474" s="80">
        <f t="shared" si="2084"/>
        <v>0</v>
      </c>
      <c r="CF1474" s="80">
        <f t="shared" ref="CF1474:CL1474" si="2085">CE1472-CF1472</f>
        <v>0</v>
      </c>
      <c r="CG1474" s="80">
        <f t="shared" si="2085"/>
        <v>0</v>
      </c>
      <c r="CH1474" s="80">
        <f t="shared" si="2085"/>
        <v>0</v>
      </c>
      <c r="CI1474" s="80">
        <f t="shared" si="2085"/>
        <v>0</v>
      </c>
      <c r="CJ1474" s="80">
        <f t="shared" si="2085"/>
        <v>0</v>
      </c>
      <c r="CK1474" s="80">
        <f t="shared" si="2085"/>
        <v>0</v>
      </c>
      <c r="CL1474" s="80">
        <f t="shared" si="2085"/>
        <v>0</v>
      </c>
      <c r="CN1474" s="74"/>
      <c r="CO1474" s="80">
        <f t="shared" ref="CO1474" si="2086">CN1472-CO1472</f>
        <v>0</v>
      </c>
      <c r="CP1474" s="80">
        <f t="shared" ref="CP1474" si="2087">CO1472-CP1472</f>
        <v>0</v>
      </c>
      <c r="CQ1474" s="80">
        <f t="shared" ref="CQ1474" si="2088">CP1472-CQ1472</f>
        <v>0</v>
      </c>
      <c r="CR1474" s="80">
        <f t="shared" ref="CR1474" si="2089">CQ1472-CR1472</f>
        <v>0</v>
      </c>
      <c r="CS1474" s="80">
        <f t="shared" ref="CS1474" si="2090">CR1472-CS1472</f>
        <v>0</v>
      </c>
      <c r="CT1474" s="80">
        <f t="shared" ref="CT1474" si="2091">CS1472-CT1472</f>
        <v>0</v>
      </c>
      <c r="CU1474" s="80">
        <f t="shared" ref="CU1474" si="2092">CT1472-CU1472</f>
        <v>0</v>
      </c>
      <c r="CV1474" s="80">
        <f t="shared" ref="CV1474" si="2093">CU1472-CV1472</f>
        <v>0</v>
      </c>
      <c r="CW1474" s="80">
        <f t="shared" ref="CW1474" si="2094">CV1472-CW1472</f>
        <v>0</v>
      </c>
      <c r="CX1474" s="80">
        <f t="shared" ref="CX1474" si="2095">CW1472-CX1472</f>
        <v>0</v>
      </c>
      <c r="CY1474" s="80">
        <f t="shared" ref="CY1474" si="2096">CX1472-CY1472</f>
        <v>0</v>
      </c>
      <c r="CZ1474" s="80">
        <f t="shared" ref="CZ1474" si="2097">CY1472-CZ1472</f>
        <v>0</v>
      </c>
      <c r="DA1474" s="80">
        <f t="shared" ref="DA1474" si="2098">CZ1472-DA1472</f>
        <v>0</v>
      </c>
      <c r="DB1474" s="80">
        <f t="shared" ref="DB1474" si="2099">DA1472-DB1472</f>
        <v>0</v>
      </c>
      <c r="DC1474" s="80">
        <f t="shared" ref="DC1474" si="2100">DB1472-DC1472</f>
        <v>0</v>
      </c>
      <c r="DD1474" s="80">
        <f t="shared" ref="DD1474" si="2101">DC1472-DD1472</f>
        <v>0</v>
      </c>
      <c r="DE1474" s="80">
        <f t="shared" ref="DE1474" si="2102">DD1472-DE1472</f>
        <v>0</v>
      </c>
      <c r="DF1474" s="80">
        <f t="shared" ref="DF1474" si="2103">DE1472-DF1472</f>
        <v>0</v>
      </c>
      <c r="DG1474" s="80">
        <f t="shared" ref="DG1474" si="2104">DF1472-DG1472</f>
        <v>0</v>
      </c>
      <c r="DH1474" s="80">
        <f t="shared" ref="DH1474" si="2105">DG1472-DH1472</f>
        <v>0</v>
      </c>
      <c r="DI1474" s="80">
        <f t="shared" ref="DI1474" si="2106">DH1472-DI1472</f>
        <v>0</v>
      </c>
      <c r="DJ1474" s="80">
        <f t="shared" ref="DJ1474" si="2107">DI1472-DJ1472</f>
        <v>0</v>
      </c>
      <c r="DK1474" s="80">
        <f t="shared" ref="DK1474:DL1474" si="2108">DJ1472-DK1472</f>
        <v>0</v>
      </c>
      <c r="DL1474" s="80">
        <f t="shared" si="2108"/>
        <v>0</v>
      </c>
    </row>
    <row r="1475" spans="1:116" x14ac:dyDescent="0.35">
      <c r="D1475" t="s">
        <v>529</v>
      </c>
      <c r="E1475" s="8" t="str">
        <f t="shared" ref="E1475" si="2109">ROW()&amp;" "&amp;D1475</f>
        <v>1475 FCCA-F</v>
      </c>
      <c r="G1475" s="126"/>
      <c r="I1475" s="74"/>
      <c r="J1475" s="74"/>
      <c r="K1475" s="53"/>
      <c r="L1475" s="53"/>
      <c r="M1475" s="53"/>
      <c r="N1475" s="53"/>
      <c r="O1475" s="53"/>
      <c r="P1475" s="53"/>
      <c r="R1475" s="24"/>
      <c r="S1475" s="80"/>
      <c r="T1475" s="80"/>
      <c r="U1475" s="80"/>
      <c r="V1475" s="80"/>
      <c r="W1475" s="80"/>
      <c r="X1475" s="80"/>
      <c r="Y1475" s="80"/>
      <c r="Z1475" s="80"/>
      <c r="AA1475" s="80"/>
      <c r="AB1475" s="80"/>
      <c r="AC1475" s="80"/>
      <c r="AD1475" s="80"/>
      <c r="AE1475" s="80"/>
      <c r="AF1475" s="80"/>
      <c r="AG1475" s="80"/>
      <c r="AH1475" s="80"/>
      <c r="AI1475" s="80"/>
      <c r="AJ1475" s="80"/>
      <c r="AK1475" s="80"/>
      <c r="AL1475" s="80"/>
      <c r="AM1475" s="80"/>
      <c r="AN1475" s="80"/>
      <c r="AO1475" s="80"/>
      <c r="AP1475" s="80"/>
      <c r="AQ1475" s="80"/>
      <c r="AR1475" s="80"/>
      <c r="AS1475" s="80"/>
      <c r="AT1475" s="80"/>
      <c r="AU1475" s="80"/>
      <c r="AV1475" s="80"/>
      <c r="AW1475" s="80"/>
      <c r="AX1475" s="80"/>
      <c r="AY1475" s="80"/>
      <c r="AZ1475" s="80"/>
      <c r="BA1475" s="80"/>
      <c r="BB1475" s="80"/>
      <c r="BC1475" s="80"/>
      <c r="BD1475" s="80"/>
      <c r="BE1475" s="80"/>
      <c r="BF1475" s="80"/>
      <c r="BG1475" s="80"/>
      <c r="BH1475" s="80"/>
      <c r="BI1475" s="80"/>
      <c r="BJ1475" s="80"/>
      <c r="BK1475" s="80"/>
      <c r="BL1475" s="80"/>
      <c r="BM1475" s="80"/>
      <c r="BN1475" s="80"/>
      <c r="BO1475" s="80"/>
      <c r="BP1475" s="80"/>
      <c r="BQ1475" s="80"/>
      <c r="BR1475" s="80"/>
      <c r="BS1475" s="80"/>
      <c r="BT1475" s="80"/>
      <c r="BU1475" s="80"/>
      <c r="BV1475" s="80"/>
      <c r="BW1475" s="80"/>
      <c r="BX1475" s="80"/>
      <c r="BY1475" s="80"/>
      <c r="BZ1475" s="80"/>
      <c r="CA1475" s="80"/>
      <c r="CB1475" s="80"/>
      <c r="CC1475" s="80"/>
      <c r="CD1475" s="80"/>
      <c r="CE1475" s="80"/>
      <c r="CF1475" s="80"/>
      <c r="CG1475" s="80"/>
      <c r="CH1475" s="80"/>
      <c r="CI1475" s="80"/>
      <c r="CJ1475" s="80"/>
      <c r="CK1475" s="80"/>
      <c r="CL1475" s="80"/>
      <c r="CN1475" s="74"/>
      <c r="CO1475" s="80"/>
      <c r="CP1475" s="80"/>
      <c r="CQ1475" s="80"/>
      <c r="CR1475" s="80"/>
      <c r="CS1475" s="80"/>
      <c r="CT1475" s="80"/>
      <c r="CU1475" s="80"/>
      <c r="CV1475" s="80"/>
      <c r="CW1475" s="80"/>
      <c r="CX1475" s="80"/>
      <c r="CY1475" s="80"/>
      <c r="CZ1475" s="80"/>
      <c r="DA1475" s="80"/>
      <c r="DB1475" s="80"/>
      <c r="DC1475" s="80"/>
      <c r="DD1475" s="80"/>
      <c r="DE1475" s="80"/>
      <c r="DF1475" s="80"/>
      <c r="DG1475" s="80"/>
      <c r="DH1475" s="80"/>
      <c r="DI1475" s="80"/>
      <c r="DJ1475" s="80"/>
      <c r="DK1475" s="80"/>
      <c r="DL1475" s="80"/>
    </row>
    <row r="1476" spans="1:116" x14ac:dyDescent="0.35">
      <c r="B1476" t="s">
        <v>332</v>
      </c>
      <c r="D1476" t="s">
        <v>529</v>
      </c>
      <c r="E1476" s="8" t="str">
        <f t="shared" si="2058"/>
        <v>1476 FCCA-F</v>
      </c>
      <c r="G1476" s="125" t="str">
        <f>"Change in "&amp;G1474</f>
        <v>Change in Current asset - Fixed constant current asset</v>
      </c>
      <c r="H1476" s="27"/>
      <c r="I1476" s="78"/>
      <c r="J1476" s="78"/>
      <c r="K1476" s="33"/>
      <c r="L1476" s="33"/>
      <c r="M1476" s="33"/>
      <c r="N1476" s="33"/>
      <c r="O1476" s="33"/>
      <c r="P1476" s="33"/>
      <c r="R1476" s="33"/>
      <c r="S1476" s="77"/>
      <c r="T1476" s="77"/>
      <c r="U1476" s="77"/>
      <c r="V1476" s="77"/>
      <c r="W1476" s="77"/>
      <c r="X1476" s="77"/>
      <c r="Y1476" s="77"/>
      <c r="Z1476" s="77"/>
      <c r="AA1476" s="77"/>
      <c r="AB1476" s="77"/>
      <c r="AC1476" s="77"/>
      <c r="AD1476" s="77"/>
      <c r="AE1476" s="77"/>
      <c r="AF1476" s="77"/>
      <c r="AG1476" s="77"/>
      <c r="AH1476" s="77"/>
      <c r="AI1476" s="77"/>
      <c r="AJ1476" s="77"/>
      <c r="AK1476" s="77"/>
      <c r="AL1476" s="77"/>
      <c r="AM1476" s="77"/>
      <c r="AN1476" s="77"/>
      <c r="AO1476" s="77"/>
      <c r="AP1476" s="77"/>
      <c r="AQ1476" s="77"/>
      <c r="AR1476" s="77"/>
      <c r="AS1476" s="77"/>
      <c r="AT1476" s="77"/>
      <c r="AU1476" s="77"/>
      <c r="AV1476" s="77"/>
      <c r="AW1476" s="77"/>
      <c r="AX1476" s="77"/>
      <c r="AY1476" s="77"/>
      <c r="AZ1476" s="77"/>
      <c r="BA1476" s="77"/>
      <c r="BB1476" s="77"/>
      <c r="BC1476" s="77"/>
      <c r="BD1476" s="77"/>
      <c r="BE1476" s="77"/>
      <c r="BF1476" s="77"/>
      <c r="BG1476" s="77"/>
      <c r="BH1476" s="77"/>
      <c r="BI1476" s="77"/>
      <c r="BJ1476" s="77"/>
      <c r="BK1476" s="77"/>
      <c r="BL1476" s="77"/>
      <c r="BM1476" s="77"/>
      <c r="BN1476" s="77"/>
      <c r="BO1476" s="77"/>
      <c r="BP1476" s="77"/>
      <c r="BQ1476" s="77"/>
      <c r="BR1476" s="77"/>
      <c r="BS1476" s="77"/>
      <c r="BT1476" s="77"/>
      <c r="BU1476" s="77"/>
      <c r="BV1476" s="77"/>
      <c r="BW1476" s="77"/>
      <c r="BX1476" s="77"/>
      <c r="BY1476" s="77"/>
      <c r="BZ1476" s="77"/>
      <c r="CA1476" s="77"/>
      <c r="CB1476" s="77"/>
      <c r="CC1476" s="77"/>
      <c r="CD1476" s="77"/>
      <c r="CE1476" s="77"/>
      <c r="CF1476" s="77"/>
      <c r="CG1476" s="77"/>
      <c r="CH1476" s="77"/>
      <c r="CI1476" s="77"/>
      <c r="CJ1476" s="77"/>
      <c r="CK1476" s="77"/>
      <c r="CL1476" s="77"/>
      <c r="CN1476" s="78"/>
      <c r="CO1476" s="77"/>
      <c r="CP1476" s="77"/>
      <c r="CQ1476" s="77"/>
      <c r="CR1476" s="77"/>
      <c r="CS1476" s="77"/>
      <c r="CT1476" s="77"/>
      <c r="CU1476" s="77"/>
      <c r="CV1476" s="77"/>
      <c r="CW1476" s="77"/>
      <c r="CX1476" s="77"/>
      <c r="CY1476" s="77"/>
      <c r="CZ1476" s="77"/>
      <c r="DA1476" s="77"/>
      <c r="DB1476" s="77"/>
      <c r="DC1476" s="77"/>
      <c r="DD1476" s="77"/>
      <c r="DE1476" s="77"/>
      <c r="DF1476" s="77"/>
      <c r="DG1476" s="77"/>
      <c r="DH1476" s="77"/>
      <c r="DI1476" s="77"/>
      <c r="DJ1476" s="77"/>
      <c r="DK1476" s="77"/>
      <c r="DL1476" s="77"/>
    </row>
    <row r="1477" spans="1:116" x14ac:dyDescent="0.35">
      <c r="B1477" t="s">
        <v>332</v>
      </c>
      <c r="D1477" t="s">
        <v>529</v>
      </c>
      <c r="E1477" s="8" t="str">
        <f t="shared" si="2058"/>
        <v>1477 FCCA-F</v>
      </c>
      <c r="G1477" s="125"/>
      <c r="H1477" s="27"/>
      <c r="I1477" s="78"/>
      <c r="J1477" s="78"/>
      <c r="K1477" s="33"/>
      <c r="L1477" s="33"/>
      <c r="M1477" s="33"/>
      <c r="N1477" s="33"/>
      <c r="O1477" s="33"/>
      <c r="P1477" s="33"/>
      <c r="R1477" s="33"/>
      <c r="S1477" s="77"/>
      <c r="T1477" s="77"/>
      <c r="U1477" s="77"/>
      <c r="V1477" s="77"/>
      <c r="W1477" s="77"/>
      <c r="X1477" s="77"/>
      <c r="Y1477" s="77"/>
      <c r="Z1477" s="77"/>
      <c r="AA1477" s="77"/>
      <c r="AB1477" s="77"/>
      <c r="AC1477" s="77"/>
      <c r="AD1477" s="77"/>
      <c r="AE1477" s="77"/>
      <c r="AF1477" s="77"/>
      <c r="AG1477" s="77"/>
      <c r="AH1477" s="77"/>
      <c r="AI1477" s="77"/>
      <c r="AJ1477" s="77"/>
      <c r="AK1477" s="77"/>
      <c r="AL1477" s="77"/>
      <c r="AM1477" s="77"/>
      <c r="AN1477" s="77"/>
      <c r="AO1477" s="77"/>
      <c r="AP1477" s="77"/>
      <c r="AQ1477" s="77"/>
      <c r="AR1477" s="77"/>
      <c r="AS1477" s="77"/>
      <c r="AT1477" s="77"/>
      <c r="AU1477" s="77"/>
      <c r="AV1477" s="77"/>
      <c r="AW1477" s="77"/>
      <c r="AX1477" s="77"/>
      <c r="AY1477" s="77"/>
      <c r="AZ1477" s="77"/>
      <c r="BA1477" s="77"/>
      <c r="BB1477" s="77"/>
      <c r="BC1477" s="77"/>
      <c r="BD1477" s="77"/>
      <c r="BE1477" s="77"/>
      <c r="BF1477" s="77"/>
      <c r="BG1477" s="77"/>
      <c r="BH1477" s="77"/>
      <c r="BI1477" s="77"/>
      <c r="BJ1477" s="77"/>
      <c r="BK1477" s="77"/>
      <c r="BL1477" s="77"/>
      <c r="BM1477" s="77"/>
      <c r="BN1477" s="77"/>
      <c r="BO1477" s="77"/>
      <c r="BP1477" s="77"/>
      <c r="BQ1477" s="77"/>
      <c r="BR1477" s="77"/>
      <c r="BS1477" s="77"/>
      <c r="BT1477" s="77"/>
      <c r="BU1477" s="77"/>
      <c r="BV1477" s="77"/>
      <c r="BW1477" s="77"/>
      <c r="BX1477" s="77"/>
      <c r="BY1477" s="77"/>
      <c r="BZ1477" s="77"/>
      <c r="CA1477" s="77"/>
      <c r="CB1477" s="77"/>
      <c r="CC1477" s="77"/>
      <c r="CD1477" s="77"/>
      <c r="CE1477" s="77"/>
      <c r="CF1477" s="77"/>
      <c r="CG1477" s="77"/>
      <c r="CH1477" s="77"/>
      <c r="CI1477" s="77"/>
      <c r="CJ1477" s="77"/>
      <c r="CK1477" s="77"/>
      <c r="CL1477" s="77"/>
      <c r="CN1477" s="78"/>
      <c r="CO1477" s="77"/>
      <c r="CP1477" s="77"/>
      <c r="CQ1477" s="77"/>
      <c r="CR1477" s="77"/>
      <c r="CS1477" s="77"/>
      <c r="CT1477" s="77"/>
      <c r="CU1477" s="77"/>
      <c r="CV1477" s="77"/>
      <c r="CW1477" s="77"/>
      <c r="CX1477" s="77"/>
      <c r="CY1477" s="77"/>
      <c r="CZ1477" s="77"/>
      <c r="DA1477" s="77"/>
      <c r="DB1477" s="77"/>
      <c r="DC1477" s="77"/>
      <c r="DD1477" s="77"/>
      <c r="DE1477" s="77"/>
      <c r="DF1477" s="77"/>
      <c r="DG1477" s="77"/>
      <c r="DH1477" s="77"/>
      <c r="DI1477" s="77"/>
      <c r="DJ1477" s="77"/>
      <c r="DK1477" s="77"/>
      <c r="DL1477" s="77"/>
    </row>
    <row r="1478" spans="1:116" x14ac:dyDescent="0.35">
      <c r="B1478" t="s">
        <v>332</v>
      </c>
      <c r="D1478" t="s">
        <v>529</v>
      </c>
      <c r="E1478" s="8" t="str">
        <f t="shared" si="2058"/>
        <v>1478 FCCA-F</v>
      </c>
      <c r="G1478" s="136" t="str">
        <f>G1465</f>
        <v>(Primary label)</v>
      </c>
      <c r="K1478" s="53"/>
      <c r="L1478" s="53"/>
      <c r="M1478" s="53"/>
      <c r="N1478" s="53"/>
      <c r="O1478" s="53"/>
      <c r="P1478" s="53"/>
      <c r="R1478" s="24"/>
      <c r="S1478" s="179" t="str">
        <f t="shared" ref="S1478:AX1478" si="2110">S1465</f>
        <v>S$16</v>
      </c>
      <c r="T1478" s="179" t="str">
        <f t="shared" si="2110"/>
        <v>T$16</v>
      </c>
      <c r="U1478" s="179" t="str">
        <f t="shared" si="2110"/>
        <v>U$16</v>
      </c>
      <c r="V1478" s="179" t="str">
        <f t="shared" si="2110"/>
        <v>V$16</v>
      </c>
      <c r="W1478" s="179" t="str">
        <f t="shared" si="2110"/>
        <v>W$16</v>
      </c>
      <c r="X1478" s="179" t="str">
        <f t="shared" si="2110"/>
        <v>X$16</v>
      </c>
      <c r="Y1478" s="179" t="str">
        <f t="shared" si="2110"/>
        <v>Y$16</v>
      </c>
      <c r="Z1478" s="179" t="str">
        <f t="shared" si="2110"/>
        <v>Z$16</v>
      </c>
      <c r="AA1478" s="179" t="str">
        <f t="shared" si="2110"/>
        <v>AA$16</v>
      </c>
      <c r="AB1478" s="179" t="str">
        <f t="shared" si="2110"/>
        <v>AB$16</v>
      </c>
      <c r="AC1478" s="179" t="str">
        <f t="shared" si="2110"/>
        <v>AC$16</v>
      </c>
      <c r="AD1478" s="179" t="str">
        <f t="shared" si="2110"/>
        <v>AD$16</v>
      </c>
      <c r="AE1478" s="179" t="str">
        <f t="shared" si="2110"/>
        <v>AE$16</v>
      </c>
      <c r="AF1478" s="179" t="str">
        <f t="shared" si="2110"/>
        <v>AF$16</v>
      </c>
      <c r="AG1478" s="179" t="str">
        <f t="shared" si="2110"/>
        <v>AG$16</v>
      </c>
      <c r="AH1478" s="179" t="str">
        <f t="shared" si="2110"/>
        <v>AH$16</v>
      </c>
      <c r="AI1478" s="179" t="str">
        <f t="shared" si="2110"/>
        <v>AI$16</v>
      </c>
      <c r="AJ1478" s="179" t="str">
        <f t="shared" si="2110"/>
        <v>AJ$16</v>
      </c>
      <c r="AK1478" s="179" t="str">
        <f t="shared" si="2110"/>
        <v>AK$16</v>
      </c>
      <c r="AL1478" s="179" t="str">
        <f t="shared" si="2110"/>
        <v>AL$16</v>
      </c>
      <c r="AM1478" s="179" t="str">
        <f t="shared" si="2110"/>
        <v>AM$16</v>
      </c>
      <c r="AN1478" s="179" t="str">
        <f t="shared" si="2110"/>
        <v>AN$16</v>
      </c>
      <c r="AO1478" s="179" t="str">
        <f t="shared" si="2110"/>
        <v>AO$16</v>
      </c>
      <c r="AP1478" s="179" t="str">
        <f t="shared" si="2110"/>
        <v>AP$16</v>
      </c>
      <c r="AQ1478" s="179" t="str">
        <f t="shared" si="2110"/>
        <v>AQ$16</v>
      </c>
      <c r="AR1478" s="179" t="str">
        <f t="shared" si="2110"/>
        <v>AR$16</v>
      </c>
      <c r="AS1478" s="179" t="str">
        <f t="shared" si="2110"/>
        <v>AS$16</v>
      </c>
      <c r="AT1478" s="179" t="str">
        <f t="shared" si="2110"/>
        <v>AT$16</v>
      </c>
      <c r="AU1478" s="179" t="str">
        <f t="shared" si="2110"/>
        <v>AU$16</v>
      </c>
      <c r="AV1478" s="179" t="str">
        <f t="shared" si="2110"/>
        <v>AV$16</v>
      </c>
      <c r="AW1478" s="179" t="str">
        <f t="shared" si="2110"/>
        <v>AW$16</v>
      </c>
      <c r="AX1478" s="179" t="str">
        <f t="shared" si="2110"/>
        <v>AX$16</v>
      </c>
      <c r="AY1478" s="179" t="str">
        <f t="shared" ref="AY1478:CD1478" si="2111">AY1465</f>
        <v>AY$16</v>
      </c>
      <c r="AZ1478" s="179" t="str">
        <f t="shared" si="2111"/>
        <v>AZ$16</v>
      </c>
      <c r="BA1478" s="179" t="str">
        <f t="shared" si="2111"/>
        <v>BA$16</v>
      </c>
      <c r="BB1478" s="179" t="str">
        <f t="shared" si="2111"/>
        <v>BB$16</v>
      </c>
      <c r="BC1478" s="179" t="str">
        <f t="shared" si="2111"/>
        <v>BC$16</v>
      </c>
      <c r="BD1478" s="179" t="str">
        <f t="shared" si="2111"/>
        <v>BD$16</v>
      </c>
      <c r="BE1478" s="179" t="str">
        <f t="shared" si="2111"/>
        <v>BE$16</v>
      </c>
      <c r="BF1478" s="179" t="str">
        <f t="shared" si="2111"/>
        <v>BF$16</v>
      </c>
      <c r="BG1478" s="179" t="str">
        <f t="shared" si="2111"/>
        <v>BG$16</v>
      </c>
      <c r="BH1478" s="179" t="str">
        <f t="shared" si="2111"/>
        <v>BH$16</v>
      </c>
      <c r="BI1478" s="179" t="str">
        <f t="shared" si="2111"/>
        <v>BI$16</v>
      </c>
      <c r="BJ1478" s="179" t="str">
        <f t="shared" si="2111"/>
        <v>BJ$16</v>
      </c>
      <c r="BK1478" s="179" t="str">
        <f t="shared" si="2111"/>
        <v>BK$16</v>
      </c>
      <c r="BL1478" s="179" t="str">
        <f t="shared" si="2111"/>
        <v>BL$16</v>
      </c>
      <c r="BM1478" s="179" t="str">
        <f t="shared" si="2111"/>
        <v>BM$16</v>
      </c>
      <c r="BN1478" s="179" t="str">
        <f t="shared" si="2111"/>
        <v>BN$16</v>
      </c>
      <c r="BO1478" s="179" t="str">
        <f t="shared" si="2111"/>
        <v>BO$16</v>
      </c>
      <c r="BP1478" s="179" t="str">
        <f t="shared" si="2111"/>
        <v>BP$16</v>
      </c>
      <c r="BQ1478" s="179" t="str">
        <f t="shared" si="2111"/>
        <v>BQ$16</v>
      </c>
      <c r="BR1478" s="179" t="str">
        <f t="shared" si="2111"/>
        <v>BR$16</v>
      </c>
      <c r="BS1478" s="179" t="str">
        <f t="shared" si="2111"/>
        <v>BS$16</v>
      </c>
      <c r="BT1478" s="179" t="str">
        <f t="shared" si="2111"/>
        <v>BT$16</v>
      </c>
      <c r="BU1478" s="179" t="str">
        <f t="shared" si="2111"/>
        <v>BU$16</v>
      </c>
      <c r="BV1478" s="179" t="str">
        <f t="shared" si="2111"/>
        <v>BV$16</v>
      </c>
      <c r="BW1478" s="179" t="str">
        <f t="shared" si="2111"/>
        <v>BW$16</v>
      </c>
      <c r="BX1478" s="179" t="str">
        <f t="shared" si="2111"/>
        <v>BX$16</v>
      </c>
      <c r="BY1478" s="179" t="str">
        <f t="shared" si="2111"/>
        <v>BY$16</v>
      </c>
      <c r="BZ1478" s="179" t="str">
        <f t="shared" si="2111"/>
        <v>BZ$16</v>
      </c>
      <c r="CA1478" s="179" t="str">
        <f t="shared" si="2111"/>
        <v>CA$16</v>
      </c>
      <c r="CB1478" s="179" t="str">
        <f t="shared" si="2111"/>
        <v>CB$16</v>
      </c>
      <c r="CC1478" s="179" t="str">
        <f t="shared" si="2111"/>
        <v>CC$16</v>
      </c>
      <c r="CD1478" s="179" t="str">
        <f t="shared" si="2111"/>
        <v>CD$16</v>
      </c>
      <c r="CE1478" s="179" t="str">
        <f t="shared" ref="CE1478:CL1478" si="2112">CE1465</f>
        <v>CE$16</v>
      </c>
      <c r="CF1478" s="179" t="str">
        <f t="shared" si="2112"/>
        <v>CF$16</v>
      </c>
      <c r="CG1478" s="179" t="str">
        <f t="shared" si="2112"/>
        <v>CG$16</v>
      </c>
      <c r="CH1478" s="179" t="str">
        <f t="shared" si="2112"/>
        <v>CH$16</v>
      </c>
      <c r="CI1478" s="179" t="str">
        <f t="shared" si="2112"/>
        <v>CI$16</v>
      </c>
      <c r="CJ1478" s="179" t="str">
        <f t="shared" si="2112"/>
        <v>CJ$16</v>
      </c>
      <c r="CK1478" s="179" t="str">
        <f t="shared" si="2112"/>
        <v>CK$16</v>
      </c>
      <c r="CL1478" s="179" t="str">
        <f t="shared" si="2112"/>
        <v>CL$16</v>
      </c>
      <c r="CO1478" s="179" t="str">
        <f t="shared" ref="CO1478:DL1478" si="2113">CO1465</f>
        <v>CO$16</v>
      </c>
      <c r="CP1478" s="179" t="str">
        <f t="shared" si="2113"/>
        <v>CP$16</v>
      </c>
      <c r="CQ1478" s="179" t="str">
        <f t="shared" si="2113"/>
        <v>CQ$16</v>
      </c>
      <c r="CR1478" s="179" t="str">
        <f t="shared" si="2113"/>
        <v>CR$16</v>
      </c>
      <c r="CS1478" s="179" t="str">
        <f t="shared" si="2113"/>
        <v>CS$16</v>
      </c>
      <c r="CT1478" s="179" t="str">
        <f t="shared" si="2113"/>
        <v>CT$16</v>
      </c>
      <c r="CU1478" s="179" t="str">
        <f t="shared" si="2113"/>
        <v>CU$16</v>
      </c>
      <c r="CV1478" s="179" t="str">
        <f t="shared" si="2113"/>
        <v>CV$16</v>
      </c>
      <c r="CW1478" s="179" t="str">
        <f t="shared" si="2113"/>
        <v>CW$16</v>
      </c>
      <c r="CX1478" s="179" t="str">
        <f t="shared" si="2113"/>
        <v>CX$16</v>
      </c>
      <c r="CY1478" s="179" t="str">
        <f t="shared" si="2113"/>
        <v>CY$16</v>
      </c>
      <c r="CZ1478" s="179" t="str">
        <f t="shared" si="2113"/>
        <v>CZ$16</v>
      </c>
      <c r="DA1478" s="179" t="str">
        <f t="shared" si="2113"/>
        <v>DA$16</v>
      </c>
      <c r="DB1478" s="179" t="str">
        <f t="shared" si="2113"/>
        <v>DB$16</v>
      </c>
      <c r="DC1478" s="179" t="str">
        <f t="shared" si="2113"/>
        <v>DC$16</v>
      </c>
      <c r="DD1478" s="179" t="str">
        <f t="shared" si="2113"/>
        <v>DD$16</v>
      </c>
      <c r="DE1478" s="179" t="str">
        <f t="shared" si="2113"/>
        <v>DE$16</v>
      </c>
      <c r="DF1478" s="179" t="str">
        <f t="shared" si="2113"/>
        <v>DF$16</v>
      </c>
      <c r="DG1478" s="179" t="str">
        <f t="shared" si="2113"/>
        <v>DG$16</v>
      </c>
      <c r="DH1478" s="179" t="str">
        <f t="shared" si="2113"/>
        <v>DH$16</v>
      </c>
      <c r="DI1478" s="179" t="str">
        <f t="shared" si="2113"/>
        <v>DI$16</v>
      </c>
      <c r="DJ1478" s="179" t="str">
        <f t="shared" si="2113"/>
        <v>DJ$16</v>
      </c>
      <c r="DK1478" s="179" t="str">
        <f t="shared" si="2113"/>
        <v>DK$16</v>
      </c>
      <c r="DL1478" s="179" t="str">
        <f t="shared" si="2113"/>
        <v>DL$16</v>
      </c>
    </row>
    <row r="1479" spans="1:116" x14ac:dyDescent="0.35">
      <c r="B1479" t="s">
        <v>332</v>
      </c>
      <c r="D1479" t="s">
        <v>529</v>
      </c>
      <c r="E1479" s="8" t="str">
        <f t="shared" si="2058"/>
        <v>1479 FCCA-F</v>
      </c>
      <c r="G1479" s="136" t="str">
        <f>G1466</f>
        <v>primary unit</v>
      </c>
      <c r="H1479" s="12"/>
      <c r="I1479" s="60"/>
      <c r="J1479" s="60"/>
      <c r="K1479" s="15"/>
      <c r="L1479" s="15"/>
      <c r="M1479" s="15"/>
      <c r="N1479" s="15"/>
      <c r="O1479" s="15"/>
      <c r="P1479" s="15"/>
      <c r="R1479" s="15"/>
      <c r="S1479" s="179" t="str">
        <f t="shared" ref="S1479:AX1479" si="2114">S1466</f>
        <v>S$17</v>
      </c>
      <c r="T1479" s="179" t="str">
        <f t="shared" si="2114"/>
        <v>T$17</v>
      </c>
      <c r="U1479" s="179" t="str">
        <f t="shared" si="2114"/>
        <v>U$17</v>
      </c>
      <c r="V1479" s="179" t="str">
        <f t="shared" si="2114"/>
        <v>V$17</v>
      </c>
      <c r="W1479" s="179" t="str">
        <f t="shared" si="2114"/>
        <v>W$17</v>
      </c>
      <c r="X1479" s="179" t="str">
        <f t="shared" si="2114"/>
        <v>X$17</v>
      </c>
      <c r="Y1479" s="179" t="str">
        <f t="shared" si="2114"/>
        <v>Y$17</v>
      </c>
      <c r="Z1479" s="179" t="str">
        <f t="shared" si="2114"/>
        <v>Z$17</v>
      </c>
      <c r="AA1479" s="179" t="str">
        <f t="shared" si="2114"/>
        <v>AA$17</v>
      </c>
      <c r="AB1479" s="179" t="str">
        <f t="shared" si="2114"/>
        <v>AB$17</v>
      </c>
      <c r="AC1479" s="179" t="str">
        <f t="shared" si="2114"/>
        <v>AC$17</v>
      </c>
      <c r="AD1479" s="179" t="str">
        <f t="shared" si="2114"/>
        <v>AD$17</v>
      </c>
      <c r="AE1479" s="179" t="str">
        <f t="shared" si="2114"/>
        <v>AE$17</v>
      </c>
      <c r="AF1479" s="179" t="str">
        <f t="shared" si="2114"/>
        <v>AF$17</v>
      </c>
      <c r="AG1479" s="179" t="str">
        <f t="shared" si="2114"/>
        <v>AG$17</v>
      </c>
      <c r="AH1479" s="179" t="str">
        <f t="shared" si="2114"/>
        <v>AH$17</v>
      </c>
      <c r="AI1479" s="179" t="str">
        <f t="shared" si="2114"/>
        <v>AI$17</v>
      </c>
      <c r="AJ1479" s="179" t="str">
        <f t="shared" si="2114"/>
        <v>AJ$17</v>
      </c>
      <c r="AK1479" s="179" t="str">
        <f t="shared" si="2114"/>
        <v>AK$17</v>
      </c>
      <c r="AL1479" s="179" t="str">
        <f t="shared" si="2114"/>
        <v>AL$17</v>
      </c>
      <c r="AM1479" s="179" t="str">
        <f t="shared" si="2114"/>
        <v>AM$17</v>
      </c>
      <c r="AN1479" s="179" t="str">
        <f t="shared" si="2114"/>
        <v>AN$17</v>
      </c>
      <c r="AO1479" s="179" t="str">
        <f t="shared" si="2114"/>
        <v>AO$17</v>
      </c>
      <c r="AP1479" s="179" t="str">
        <f t="shared" si="2114"/>
        <v>AP$17</v>
      </c>
      <c r="AQ1479" s="179" t="str">
        <f t="shared" si="2114"/>
        <v>AQ$17</v>
      </c>
      <c r="AR1479" s="179" t="str">
        <f t="shared" si="2114"/>
        <v>AR$17</v>
      </c>
      <c r="AS1479" s="179" t="str">
        <f t="shared" si="2114"/>
        <v>AS$17</v>
      </c>
      <c r="AT1479" s="179" t="str">
        <f t="shared" si="2114"/>
        <v>AT$17</v>
      </c>
      <c r="AU1479" s="179" t="str">
        <f t="shared" si="2114"/>
        <v>AU$17</v>
      </c>
      <c r="AV1479" s="179" t="str">
        <f t="shared" si="2114"/>
        <v>AV$17</v>
      </c>
      <c r="AW1479" s="179" t="str">
        <f t="shared" si="2114"/>
        <v>AW$17</v>
      </c>
      <c r="AX1479" s="179" t="str">
        <f t="shared" si="2114"/>
        <v>AX$17</v>
      </c>
      <c r="AY1479" s="179" t="str">
        <f t="shared" ref="AY1479:CD1479" si="2115">AY1466</f>
        <v>AY$17</v>
      </c>
      <c r="AZ1479" s="179" t="str">
        <f t="shared" si="2115"/>
        <v>AZ$17</v>
      </c>
      <c r="BA1479" s="179" t="str">
        <f t="shared" si="2115"/>
        <v>BA$17</v>
      </c>
      <c r="BB1479" s="179" t="str">
        <f t="shared" si="2115"/>
        <v>BB$17</v>
      </c>
      <c r="BC1479" s="179" t="str">
        <f t="shared" si="2115"/>
        <v>BC$17</v>
      </c>
      <c r="BD1479" s="179" t="str">
        <f t="shared" si="2115"/>
        <v>BD$17</v>
      </c>
      <c r="BE1479" s="179" t="str">
        <f t="shared" si="2115"/>
        <v>BE$17</v>
      </c>
      <c r="BF1479" s="179" t="str">
        <f t="shared" si="2115"/>
        <v>BF$17</v>
      </c>
      <c r="BG1479" s="179" t="str">
        <f t="shared" si="2115"/>
        <v>BG$17</v>
      </c>
      <c r="BH1479" s="179" t="str">
        <f t="shared" si="2115"/>
        <v>BH$17</v>
      </c>
      <c r="BI1479" s="179" t="str">
        <f t="shared" si="2115"/>
        <v>BI$17</v>
      </c>
      <c r="BJ1479" s="179" t="str">
        <f t="shared" si="2115"/>
        <v>BJ$17</v>
      </c>
      <c r="BK1479" s="179" t="str">
        <f t="shared" si="2115"/>
        <v>BK$17</v>
      </c>
      <c r="BL1479" s="179" t="str">
        <f t="shared" si="2115"/>
        <v>BL$17</v>
      </c>
      <c r="BM1479" s="179" t="str">
        <f t="shared" si="2115"/>
        <v>BM$17</v>
      </c>
      <c r="BN1479" s="179" t="str">
        <f t="shared" si="2115"/>
        <v>BN$17</v>
      </c>
      <c r="BO1479" s="179" t="str">
        <f t="shared" si="2115"/>
        <v>BO$17</v>
      </c>
      <c r="BP1479" s="179" t="str">
        <f t="shared" si="2115"/>
        <v>BP$17</v>
      </c>
      <c r="BQ1479" s="179" t="str">
        <f t="shared" si="2115"/>
        <v>BQ$17</v>
      </c>
      <c r="BR1479" s="179" t="str">
        <f t="shared" si="2115"/>
        <v>BR$17</v>
      </c>
      <c r="BS1479" s="179" t="str">
        <f t="shared" si="2115"/>
        <v>BS$17</v>
      </c>
      <c r="BT1479" s="179" t="str">
        <f t="shared" si="2115"/>
        <v>BT$17</v>
      </c>
      <c r="BU1479" s="179" t="str">
        <f t="shared" si="2115"/>
        <v>BU$17</v>
      </c>
      <c r="BV1479" s="179" t="str">
        <f t="shared" si="2115"/>
        <v>BV$17</v>
      </c>
      <c r="BW1479" s="179" t="str">
        <f t="shared" si="2115"/>
        <v>BW$17</v>
      </c>
      <c r="BX1479" s="179" t="str">
        <f t="shared" si="2115"/>
        <v>BX$17</v>
      </c>
      <c r="BY1479" s="179" t="str">
        <f t="shared" si="2115"/>
        <v>BY$17</v>
      </c>
      <c r="BZ1479" s="179" t="str">
        <f t="shared" si="2115"/>
        <v>BZ$17</v>
      </c>
      <c r="CA1479" s="179" t="str">
        <f t="shared" si="2115"/>
        <v>CA$17</v>
      </c>
      <c r="CB1479" s="179" t="str">
        <f t="shared" si="2115"/>
        <v>CB$17</v>
      </c>
      <c r="CC1479" s="179" t="str">
        <f t="shared" si="2115"/>
        <v>CC$17</v>
      </c>
      <c r="CD1479" s="179" t="str">
        <f t="shared" si="2115"/>
        <v>CD$17</v>
      </c>
      <c r="CE1479" s="179" t="str">
        <f t="shared" ref="CE1479:CL1479" si="2116">CE1466</f>
        <v>CE$17</v>
      </c>
      <c r="CF1479" s="179" t="str">
        <f t="shared" si="2116"/>
        <v>CF$17</v>
      </c>
      <c r="CG1479" s="179" t="str">
        <f t="shared" si="2116"/>
        <v>CG$17</v>
      </c>
      <c r="CH1479" s="179" t="str">
        <f t="shared" si="2116"/>
        <v>CH$17</v>
      </c>
      <c r="CI1479" s="179" t="str">
        <f t="shared" si="2116"/>
        <v>CI$17</v>
      </c>
      <c r="CJ1479" s="179" t="str">
        <f t="shared" si="2116"/>
        <v>CJ$17</v>
      </c>
      <c r="CK1479" s="179" t="str">
        <f t="shared" si="2116"/>
        <v>CK$17</v>
      </c>
      <c r="CL1479" s="179" t="str">
        <f t="shared" si="2116"/>
        <v>CL$17</v>
      </c>
      <c r="CN1479" s="60"/>
      <c r="CO1479" s="179" t="str">
        <f t="shared" ref="CO1479:DL1479" si="2117">CO1466</f>
        <v>CO$17</v>
      </c>
      <c r="CP1479" s="179" t="str">
        <f t="shared" si="2117"/>
        <v>CP$17</v>
      </c>
      <c r="CQ1479" s="179" t="str">
        <f t="shared" si="2117"/>
        <v>CQ$17</v>
      </c>
      <c r="CR1479" s="179" t="str">
        <f t="shared" si="2117"/>
        <v>CR$17</v>
      </c>
      <c r="CS1479" s="179" t="str">
        <f t="shared" si="2117"/>
        <v>CS$17</v>
      </c>
      <c r="CT1479" s="179" t="str">
        <f t="shared" si="2117"/>
        <v>CT$17</v>
      </c>
      <c r="CU1479" s="179" t="str">
        <f t="shared" si="2117"/>
        <v>CU$17</v>
      </c>
      <c r="CV1479" s="179" t="str">
        <f t="shared" si="2117"/>
        <v>CV$17</v>
      </c>
      <c r="CW1479" s="179" t="str">
        <f t="shared" si="2117"/>
        <v>CW$17</v>
      </c>
      <c r="CX1479" s="179" t="str">
        <f t="shared" si="2117"/>
        <v>CX$17</v>
      </c>
      <c r="CY1479" s="179" t="str">
        <f t="shared" si="2117"/>
        <v>CY$17</v>
      </c>
      <c r="CZ1479" s="179" t="str">
        <f t="shared" si="2117"/>
        <v>CZ$17</v>
      </c>
      <c r="DA1479" s="179" t="str">
        <f t="shared" si="2117"/>
        <v>DA$17</v>
      </c>
      <c r="DB1479" s="179" t="str">
        <f t="shared" si="2117"/>
        <v>DB$17</v>
      </c>
      <c r="DC1479" s="179" t="str">
        <f t="shared" si="2117"/>
        <v>DC$17</v>
      </c>
      <c r="DD1479" s="179" t="str">
        <f t="shared" si="2117"/>
        <v>DD$17</v>
      </c>
      <c r="DE1479" s="179" t="str">
        <f t="shared" si="2117"/>
        <v>DE$17</v>
      </c>
      <c r="DF1479" s="179" t="str">
        <f t="shared" si="2117"/>
        <v>DF$17</v>
      </c>
      <c r="DG1479" s="179" t="str">
        <f t="shared" si="2117"/>
        <v>DG$17</v>
      </c>
      <c r="DH1479" s="179" t="str">
        <f t="shared" si="2117"/>
        <v>DH$17</v>
      </c>
      <c r="DI1479" s="179" t="str">
        <f t="shared" si="2117"/>
        <v>DI$17</v>
      </c>
      <c r="DJ1479" s="179" t="str">
        <f t="shared" si="2117"/>
        <v>DJ$17</v>
      </c>
      <c r="DK1479" s="179" t="str">
        <f t="shared" si="2117"/>
        <v>DK$17</v>
      </c>
      <c r="DL1479" s="179" t="str">
        <f t="shared" si="2117"/>
        <v>DL$17</v>
      </c>
    </row>
    <row r="1480" spans="1:116" x14ac:dyDescent="0.35">
      <c r="B1480" t="s">
        <v>332</v>
      </c>
      <c r="D1480" t="s">
        <v>529</v>
      </c>
      <c r="E1480" s="8" t="str">
        <f t="shared" si="2058"/>
        <v>1480 FCCA-F</v>
      </c>
      <c r="G1480" s="136" t="str">
        <f>G1467</f>
        <v>Primary revenue driver</v>
      </c>
      <c r="H1480" s="12"/>
      <c r="I1480" s="60"/>
      <c r="J1480" s="60"/>
      <c r="K1480" s="15"/>
      <c r="L1480" s="15"/>
      <c r="M1480" s="15"/>
      <c r="N1480" s="15"/>
      <c r="O1480" s="15"/>
      <c r="P1480" s="15"/>
      <c r="R1480" s="15"/>
      <c r="S1480" s="179">
        <f t="shared" ref="S1480:AX1480" si="2118">S1467</f>
        <v>0</v>
      </c>
      <c r="T1480" s="179">
        <f t="shared" si="2118"/>
        <v>0</v>
      </c>
      <c r="U1480" s="179">
        <f t="shared" si="2118"/>
        <v>0</v>
      </c>
      <c r="V1480" s="179">
        <f t="shared" si="2118"/>
        <v>0</v>
      </c>
      <c r="W1480" s="179">
        <f t="shared" si="2118"/>
        <v>0</v>
      </c>
      <c r="X1480" s="179">
        <f t="shared" si="2118"/>
        <v>0</v>
      </c>
      <c r="Y1480" s="179">
        <f t="shared" si="2118"/>
        <v>0</v>
      </c>
      <c r="Z1480" s="179">
        <f t="shared" si="2118"/>
        <v>0</v>
      </c>
      <c r="AA1480" s="179">
        <f t="shared" si="2118"/>
        <v>0</v>
      </c>
      <c r="AB1480" s="179">
        <f t="shared" si="2118"/>
        <v>0</v>
      </c>
      <c r="AC1480" s="179">
        <f t="shared" si="2118"/>
        <v>0</v>
      </c>
      <c r="AD1480" s="179">
        <f t="shared" si="2118"/>
        <v>0</v>
      </c>
      <c r="AE1480" s="179">
        <f t="shared" si="2118"/>
        <v>0</v>
      </c>
      <c r="AF1480" s="179">
        <f t="shared" si="2118"/>
        <v>0</v>
      </c>
      <c r="AG1480" s="179">
        <f t="shared" si="2118"/>
        <v>0</v>
      </c>
      <c r="AH1480" s="179">
        <f t="shared" si="2118"/>
        <v>0</v>
      </c>
      <c r="AI1480" s="179">
        <f t="shared" si="2118"/>
        <v>0</v>
      </c>
      <c r="AJ1480" s="179">
        <f t="shared" si="2118"/>
        <v>0</v>
      </c>
      <c r="AK1480" s="179">
        <f t="shared" si="2118"/>
        <v>0</v>
      </c>
      <c r="AL1480" s="179">
        <f t="shared" si="2118"/>
        <v>0</v>
      </c>
      <c r="AM1480" s="179">
        <f t="shared" si="2118"/>
        <v>0</v>
      </c>
      <c r="AN1480" s="179">
        <f t="shared" si="2118"/>
        <v>0</v>
      </c>
      <c r="AO1480" s="179">
        <f t="shared" si="2118"/>
        <v>0</v>
      </c>
      <c r="AP1480" s="179">
        <f t="shared" si="2118"/>
        <v>0</v>
      </c>
      <c r="AQ1480" s="179">
        <f t="shared" si="2118"/>
        <v>0</v>
      </c>
      <c r="AR1480" s="179">
        <f t="shared" si="2118"/>
        <v>0</v>
      </c>
      <c r="AS1480" s="179">
        <f t="shared" si="2118"/>
        <v>0</v>
      </c>
      <c r="AT1480" s="179">
        <f t="shared" si="2118"/>
        <v>0</v>
      </c>
      <c r="AU1480" s="179">
        <f t="shared" si="2118"/>
        <v>0</v>
      </c>
      <c r="AV1480" s="179">
        <f t="shared" si="2118"/>
        <v>0</v>
      </c>
      <c r="AW1480" s="179">
        <f t="shared" si="2118"/>
        <v>0</v>
      </c>
      <c r="AX1480" s="179">
        <f t="shared" si="2118"/>
        <v>0</v>
      </c>
      <c r="AY1480" s="179">
        <f t="shared" ref="AY1480:CD1480" si="2119">AY1467</f>
        <v>0</v>
      </c>
      <c r="AZ1480" s="179">
        <f t="shared" si="2119"/>
        <v>0</v>
      </c>
      <c r="BA1480" s="179">
        <f t="shared" si="2119"/>
        <v>0</v>
      </c>
      <c r="BB1480" s="179">
        <f t="shared" si="2119"/>
        <v>0</v>
      </c>
      <c r="BC1480" s="179">
        <f t="shared" si="2119"/>
        <v>0</v>
      </c>
      <c r="BD1480" s="179">
        <f t="shared" si="2119"/>
        <v>0</v>
      </c>
      <c r="BE1480" s="179">
        <f t="shared" si="2119"/>
        <v>0</v>
      </c>
      <c r="BF1480" s="179">
        <f t="shared" si="2119"/>
        <v>0</v>
      </c>
      <c r="BG1480" s="179">
        <f t="shared" si="2119"/>
        <v>0</v>
      </c>
      <c r="BH1480" s="179">
        <f t="shared" si="2119"/>
        <v>0</v>
      </c>
      <c r="BI1480" s="179">
        <f t="shared" si="2119"/>
        <v>0</v>
      </c>
      <c r="BJ1480" s="179">
        <f t="shared" si="2119"/>
        <v>0</v>
      </c>
      <c r="BK1480" s="179">
        <f t="shared" si="2119"/>
        <v>0</v>
      </c>
      <c r="BL1480" s="179">
        <f t="shared" si="2119"/>
        <v>0</v>
      </c>
      <c r="BM1480" s="179">
        <f t="shared" si="2119"/>
        <v>0</v>
      </c>
      <c r="BN1480" s="179">
        <f t="shared" si="2119"/>
        <v>0</v>
      </c>
      <c r="BO1480" s="179">
        <f t="shared" si="2119"/>
        <v>0</v>
      </c>
      <c r="BP1480" s="179">
        <f t="shared" si="2119"/>
        <v>0</v>
      </c>
      <c r="BQ1480" s="179">
        <f t="shared" si="2119"/>
        <v>0</v>
      </c>
      <c r="BR1480" s="179">
        <f t="shared" si="2119"/>
        <v>0</v>
      </c>
      <c r="BS1480" s="179">
        <f t="shared" si="2119"/>
        <v>0</v>
      </c>
      <c r="BT1480" s="179">
        <f t="shared" si="2119"/>
        <v>0</v>
      </c>
      <c r="BU1480" s="179">
        <f t="shared" si="2119"/>
        <v>0</v>
      </c>
      <c r="BV1480" s="179">
        <f t="shared" si="2119"/>
        <v>0</v>
      </c>
      <c r="BW1480" s="179">
        <f t="shared" si="2119"/>
        <v>0</v>
      </c>
      <c r="BX1480" s="179">
        <f t="shared" si="2119"/>
        <v>0</v>
      </c>
      <c r="BY1480" s="179">
        <f t="shared" si="2119"/>
        <v>0</v>
      </c>
      <c r="BZ1480" s="179">
        <f t="shared" si="2119"/>
        <v>0</v>
      </c>
      <c r="CA1480" s="179">
        <f t="shared" si="2119"/>
        <v>0</v>
      </c>
      <c r="CB1480" s="179">
        <f t="shared" si="2119"/>
        <v>0</v>
      </c>
      <c r="CC1480" s="179">
        <f t="shared" si="2119"/>
        <v>0</v>
      </c>
      <c r="CD1480" s="179">
        <f t="shared" si="2119"/>
        <v>0</v>
      </c>
      <c r="CE1480" s="179">
        <f t="shared" ref="CE1480:CL1480" si="2120">CE1467</f>
        <v>0</v>
      </c>
      <c r="CF1480" s="179">
        <f t="shared" si="2120"/>
        <v>0</v>
      </c>
      <c r="CG1480" s="179">
        <f t="shared" si="2120"/>
        <v>0</v>
      </c>
      <c r="CH1480" s="179">
        <f t="shared" si="2120"/>
        <v>0</v>
      </c>
      <c r="CI1480" s="179">
        <f t="shared" si="2120"/>
        <v>0</v>
      </c>
      <c r="CJ1480" s="179">
        <f t="shared" si="2120"/>
        <v>0</v>
      </c>
      <c r="CK1480" s="179">
        <f t="shared" si="2120"/>
        <v>0</v>
      </c>
      <c r="CL1480" s="179">
        <f t="shared" si="2120"/>
        <v>0</v>
      </c>
      <c r="CN1480" s="60"/>
      <c r="CO1480" s="179">
        <f t="shared" ref="CO1480:DL1480" si="2121">CO1467</f>
        <v>0</v>
      </c>
      <c r="CP1480" s="179">
        <f t="shared" si="2121"/>
        <v>0</v>
      </c>
      <c r="CQ1480" s="179">
        <f t="shared" si="2121"/>
        <v>0</v>
      </c>
      <c r="CR1480" s="179">
        <f t="shared" si="2121"/>
        <v>0</v>
      </c>
      <c r="CS1480" s="179">
        <f t="shared" si="2121"/>
        <v>0</v>
      </c>
      <c r="CT1480" s="179">
        <f t="shared" si="2121"/>
        <v>0</v>
      </c>
      <c r="CU1480" s="179">
        <f t="shared" si="2121"/>
        <v>0</v>
      </c>
      <c r="CV1480" s="179">
        <f t="shared" si="2121"/>
        <v>0</v>
      </c>
      <c r="CW1480" s="179">
        <f t="shared" si="2121"/>
        <v>0</v>
      </c>
      <c r="CX1480" s="179">
        <f t="shared" si="2121"/>
        <v>0</v>
      </c>
      <c r="CY1480" s="179">
        <f t="shared" si="2121"/>
        <v>0</v>
      </c>
      <c r="CZ1480" s="179">
        <f t="shared" si="2121"/>
        <v>0</v>
      </c>
      <c r="DA1480" s="179">
        <f t="shared" si="2121"/>
        <v>0</v>
      </c>
      <c r="DB1480" s="179">
        <f t="shared" si="2121"/>
        <v>0</v>
      </c>
      <c r="DC1480" s="179">
        <f t="shared" si="2121"/>
        <v>0</v>
      </c>
      <c r="DD1480" s="179">
        <f t="shared" si="2121"/>
        <v>0</v>
      </c>
      <c r="DE1480" s="179">
        <f t="shared" si="2121"/>
        <v>0</v>
      </c>
      <c r="DF1480" s="179">
        <f t="shared" si="2121"/>
        <v>0</v>
      </c>
      <c r="DG1480" s="179">
        <f t="shared" si="2121"/>
        <v>0</v>
      </c>
      <c r="DH1480" s="179">
        <f t="shared" si="2121"/>
        <v>0</v>
      </c>
      <c r="DI1480" s="179">
        <f t="shared" si="2121"/>
        <v>0</v>
      </c>
      <c r="DJ1480" s="179">
        <f t="shared" si="2121"/>
        <v>0</v>
      </c>
      <c r="DK1480" s="179">
        <f t="shared" si="2121"/>
        <v>0</v>
      </c>
      <c r="DL1480" s="179">
        <f t="shared" si="2121"/>
        <v>0</v>
      </c>
    </row>
    <row r="1481" spans="1:116" x14ac:dyDescent="0.35">
      <c r="B1481" t="s">
        <v>332</v>
      </c>
      <c r="D1481" t="s">
        <v>529</v>
      </c>
      <c r="E1481" s="8" t="str">
        <f t="shared" ref="E1481" si="2122">ROW()&amp;" "&amp;D1481</f>
        <v>1481 FCCA-F</v>
      </c>
      <c r="G1481" s="136" t="str">
        <f>G1468</f>
        <v>Primary volume driver</v>
      </c>
      <c r="H1481" s="12"/>
      <c r="I1481" s="60"/>
      <c r="J1481" s="60"/>
      <c r="K1481" s="15"/>
      <c r="L1481" s="15"/>
      <c r="M1481" s="15"/>
      <c r="N1481" s="15"/>
      <c r="O1481" s="15"/>
      <c r="P1481" s="15"/>
      <c r="R1481" s="15"/>
      <c r="S1481" s="179"/>
      <c r="T1481" s="179"/>
      <c r="U1481" s="179"/>
      <c r="V1481" s="179"/>
      <c r="W1481" s="179"/>
      <c r="X1481" s="179"/>
      <c r="Y1481" s="179"/>
      <c r="Z1481" s="179"/>
      <c r="AA1481" s="179"/>
      <c r="AB1481" s="179"/>
      <c r="AC1481" s="179"/>
      <c r="AD1481" s="179"/>
      <c r="AE1481" s="179"/>
      <c r="AF1481" s="179"/>
      <c r="AG1481" s="179"/>
      <c r="AH1481" s="179"/>
      <c r="AI1481" s="179"/>
      <c r="AJ1481" s="179"/>
      <c r="AK1481" s="179"/>
      <c r="AL1481" s="179"/>
      <c r="AM1481" s="179"/>
      <c r="AN1481" s="179"/>
      <c r="AO1481" s="179"/>
      <c r="AP1481" s="179"/>
      <c r="AQ1481" s="179"/>
      <c r="AR1481" s="179"/>
      <c r="AS1481" s="179"/>
      <c r="AT1481" s="179"/>
      <c r="AU1481" s="179"/>
      <c r="AV1481" s="179"/>
      <c r="AW1481" s="179"/>
      <c r="AX1481" s="179"/>
      <c r="AY1481" s="179"/>
      <c r="AZ1481" s="179"/>
      <c r="BA1481" s="179"/>
      <c r="BB1481" s="179"/>
      <c r="BC1481" s="179"/>
      <c r="BD1481" s="179"/>
      <c r="BE1481" s="179"/>
      <c r="BF1481" s="179"/>
      <c r="BG1481" s="179"/>
      <c r="BH1481" s="179"/>
      <c r="BI1481" s="179"/>
      <c r="BJ1481" s="179"/>
      <c r="BK1481" s="179"/>
      <c r="BL1481" s="179"/>
      <c r="BM1481" s="179"/>
      <c r="BN1481" s="179"/>
      <c r="BO1481" s="179"/>
      <c r="BP1481" s="179"/>
      <c r="BQ1481" s="179"/>
      <c r="BR1481" s="179"/>
      <c r="BS1481" s="179"/>
      <c r="BT1481" s="179"/>
      <c r="BU1481" s="179"/>
      <c r="BV1481" s="179"/>
      <c r="BW1481" s="179"/>
      <c r="BX1481" s="179"/>
      <c r="BY1481" s="179"/>
      <c r="BZ1481" s="179"/>
      <c r="CA1481" s="179"/>
      <c r="CB1481" s="179"/>
      <c r="CC1481" s="179"/>
      <c r="CD1481" s="179"/>
      <c r="CE1481" s="179"/>
      <c r="CF1481" s="179"/>
      <c r="CG1481" s="179"/>
      <c r="CH1481" s="179"/>
      <c r="CI1481" s="179"/>
      <c r="CJ1481" s="179"/>
      <c r="CK1481" s="179"/>
      <c r="CL1481" s="179"/>
      <c r="CN1481" s="60"/>
      <c r="CO1481" s="179"/>
      <c r="CP1481" s="179"/>
      <c r="CQ1481" s="179"/>
      <c r="CR1481" s="179"/>
      <c r="CS1481" s="179"/>
      <c r="CT1481" s="179"/>
      <c r="CU1481" s="179"/>
      <c r="CV1481" s="179"/>
      <c r="CW1481" s="179"/>
      <c r="CX1481" s="179"/>
      <c r="CY1481" s="179"/>
      <c r="CZ1481" s="179"/>
      <c r="DA1481" s="179"/>
      <c r="DB1481" s="179"/>
      <c r="DC1481" s="179"/>
      <c r="DD1481" s="179"/>
      <c r="DE1481" s="179"/>
      <c r="DF1481" s="179"/>
      <c r="DG1481" s="179"/>
      <c r="DH1481" s="179"/>
      <c r="DI1481" s="179"/>
      <c r="DJ1481" s="179"/>
      <c r="DK1481" s="179"/>
      <c r="DL1481" s="179"/>
    </row>
    <row r="1482" spans="1:116" x14ac:dyDescent="0.35">
      <c r="B1482" t="s">
        <v>332</v>
      </c>
      <c r="D1482" t="s">
        <v>529</v>
      </c>
      <c r="E1482" s="8" t="str">
        <f>ROW()&amp;" "&amp;D1482</f>
        <v>1482 FCCA-F</v>
      </c>
      <c r="G1482" s="191" t="str">
        <f>G1473</f>
        <v>Fixed constant current asset:</v>
      </c>
      <c r="H1482" s="12"/>
      <c r="I1482" s="60"/>
      <c r="J1482" s="60"/>
      <c r="K1482" s="15"/>
      <c r="L1482" s="15"/>
      <c r="M1482" s="15"/>
      <c r="N1482" s="15"/>
      <c r="O1482" s="15"/>
      <c r="P1482" s="15"/>
      <c r="R1482" s="15"/>
      <c r="S1482" s="4" t="str">
        <f t="shared" ref="S1482:AX1482" si="2123">ADDRESS(ROW(S1472),COLUMN(S1472),2)</f>
        <v>S$1472</v>
      </c>
      <c r="T1482" s="4" t="str">
        <f t="shared" si="2123"/>
        <v>T$1472</v>
      </c>
      <c r="U1482" s="4" t="str">
        <f t="shared" si="2123"/>
        <v>U$1472</v>
      </c>
      <c r="V1482" s="4" t="str">
        <f t="shared" si="2123"/>
        <v>V$1472</v>
      </c>
      <c r="W1482" s="4" t="str">
        <f t="shared" si="2123"/>
        <v>W$1472</v>
      </c>
      <c r="X1482" s="4" t="str">
        <f t="shared" si="2123"/>
        <v>X$1472</v>
      </c>
      <c r="Y1482" s="4" t="str">
        <f t="shared" si="2123"/>
        <v>Y$1472</v>
      </c>
      <c r="Z1482" s="4" t="str">
        <f t="shared" si="2123"/>
        <v>Z$1472</v>
      </c>
      <c r="AA1482" s="4" t="str">
        <f t="shared" si="2123"/>
        <v>AA$1472</v>
      </c>
      <c r="AB1482" s="4" t="str">
        <f t="shared" si="2123"/>
        <v>AB$1472</v>
      </c>
      <c r="AC1482" s="4" t="str">
        <f t="shared" si="2123"/>
        <v>AC$1472</v>
      </c>
      <c r="AD1482" s="4" t="str">
        <f t="shared" si="2123"/>
        <v>AD$1472</v>
      </c>
      <c r="AE1482" s="4" t="str">
        <f t="shared" si="2123"/>
        <v>AE$1472</v>
      </c>
      <c r="AF1482" s="4" t="str">
        <f t="shared" si="2123"/>
        <v>AF$1472</v>
      </c>
      <c r="AG1482" s="4" t="str">
        <f t="shared" si="2123"/>
        <v>AG$1472</v>
      </c>
      <c r="AH1482" s="4" t="str">
        <f t="shared" si="2123"/>
        <v>AH$1472</v>
      </c>
      <c r="AI1482" s="4" t="str">
        <f t="shared" si="2123"/>
        <v>AI$1472</v>
      </c>
      <c r="AJ1482" s="4" t="str">
        <f t="shared" si="2123"/>
        <v>AJ$1472</v>
      </c>
      <c r="AK1482" s="4" t="str">
        <f t="shared" si="2123"/>
        <v>AK$1472</v>
      </c>
      <c r="AL1482" s="4" t="str">
        <f t="shared" si="2123"/>
        <v>AL$1472</v>
      </c>
      <c r="AM1482" s="4" t="str">
        <f t="shared" si="2123"/>
        <v>AM$1472</v>
      </c>
      <c r="AN1482" s="4" t="str">
        <f t="shared" si="2123"/>
        <v>AN$1472</v>
      </c>
      <c r="AO1482" s="4" t="str">
        <f t="shared" si="2123"/>
        <v>AO$1472</v>
      </c>
      <c r="AP1482" s="4" t="str">
        <f t="shared" si="2123"/>
        <v>AP$1472</v>
      </c>
      <c r="AQ1482" s="4" t="str">
        <f t="shared" si="2123"/>
        <v>AQ$1472</v>
      </c>
      <c r="AR1482" s="4" t="str">
        <f t="shared" si="2123"/>
        <v>AR$1472</v>
      </c>
      <c r="AS1482" s="4" t="str">
        <f t="shared" si="2123"/>
        <v>AS$1472</v>
      </c>
      <c r="AT1482" s="4" t="str">
        <f t="shared" si="2123"/>
        <v>AT$1472</v>
      </c>
      <c r="AU1482" s="4" t="str">
        <f t="shared" si="2123"/>
        <v>AU$1472</v>
      </c>
      <c r="AV1482" s="4" t="str">
        <f t="shared" si="2123"/>
        <v>AV$1472</v>
      </c>
      <c r="AW1482" s="4" t="str">
        <f t="shared" si="2123"/>
        <v>AW$1472</v>
      </c>
      <c r="AX1482" s="4" t="str">
        <f t="shared" si="2123"/>
        <v>AX$1472</v>
      </c>
      <c r="AY1482" s="4" t="str">
        <f t="shared" ref="AY1482:CD1482" si="2124">ADDRESS(ROW(AY1472),COLUMN(AY1472),2)</f>
        <v>AY$1472</v>
      </c>
      <c r="AZ1482" s="4" t="str">
        <f t="shared" si="2124"/>
        <v>AZ$1472</v>
      </c>
      <c r="BA1482" s="4" t="str">
        <f t="shared" si="2124"/>
        <v>BA$1472</v>
      </c>
      <c r="BB1482" s="4" t="str">
        <f t="shared" si="2124"/>
        <v>BB$1472</v>
      </c>
      <c r="BC1482" s="4" t="str">
        <f t="shared" si="2124"/>
        <v>BC$1472</v>
      </c>
      <c r="BD1482" s="4" t="str">
        <f t="shared" si="2124"/>
        <v>BD$1472</v>
      </c>
      <c r="BE1482" s="4" t="str">
        <f t="shared" si="2124"/>
        <v>BE$1472</v>
      </c>
      <c r="BF1482" s="4" t="str">
        <f t="shared" si="2124"/>
        <v>BF$1472</v>
      </c>
      <c r="BG1482" s="4" t="str">
        <f t="shared" si="2124"/>
        <v>BG$1472</v>
      </c>
      <c r="BH1482" s="4" t="str">
        <f t="shared" si="2124"/>
        <v>BH$1472</v>
      </c>
      <c r="BI1482" s="4" t="str">
        <f t="shared" si="2124"/>
        <v>BI$1472</v>
      </c>
      <c r="BJ1482" s="4" t="str">
        <f t="shared" si="2124"/>
        <v>BJ$1472</v>
      </c>
      <c r="BK1482" s="4" t="str">
        <f t="shared" si="2124"/>
        <v>BK$1472</v>
      </c>
      <c r="BL1482" s="4" t="str">
        <f t="shared" si="2124"/>
        <v>BL$1472</v>
      </c>
      <c r="BM1482" s="4" t="str">
        <f t="shared" si="2124"/>
        <v>BM$1472</v>
      </c>
      <c r="BN1482" s="4" t="str">
        <f t="shared" si="2124"/>
        <v>BN$1472</v>
      </c>
      <c r="BO1482" s="4" t="str">
        <f t="shared" si="2124"/>
        <v>BO$1472</v>
      </c>
      <c r="BP1482" s="4" t="str">
        <f t="shared" si="2124"/>
        <v>BP$1472</v>
      </c>
      <c r="BQ1482" s="4" t="str">
        <f t="shared" si="2124"/>
        <v>BQ$1472</v>
      </c>
      <c r="BR1482" s="4" t="str">
        <f t="shared" si="2124"/>
        <v>BR$1472</v>
      </c>
      <c r="BS1482" s="4" t="str">
        <f t="shared" si="2124"/>
        <v>BS$1472</v>
      </c>
      <c r="BT1482" s="4" t="str">
        <f t="shared" si="2124"/>
        <v>BT$1472</v>
      </c>
      <c r="BU1482" s="4" t="str">
        <f t="shared" si="2124"/>
        <v>BU$1472</v>
      </c>
      <c r="BV1482" s="4" t="str">
        <f t="shared" si="2124"/>
        <v>BV$1472</v>
      </c>
      <c r="BW1482" s="4" t="str">
        <f t="shared" si="2124"/>
        <v>BW$1472</v>
      </c>
      <c r="BX1482" s="4" t="str">
        <f t="shared" si="2124"/>
        <v>BX$1472</v>
      </c>
      <c r="BY1482" s="4" t="str">
        <f t="shared" si="2124"/>
        <v>BY$1472</v>
      </c>
      <c r="BZ1482" s="4" t="str">
        <f t="shared" si="2124"/>
        <v>BZ$1472</v>
      </c>
      <c r="CA1482" s="4" t="str">
        <f t="shared" si="2124"/>
        <v>CA$1472</v>
      </c>
      <c r="CB1482" s="4" t="str">
        <f t="shared" si="2124"/>
        <v>CB$1472</v>
      </c>
      <c r="CC1482" s="4" t="str">
        <f t="shared" si="2124"/>
        <v>CC$1472</v>
      </c>
      <c r="CD1482" s="4" t="str">
        <f t="shared" si="2124"/>
        <v>CD$1472</v>
      </c>
      <c r="CE1482" s="4" t="str">
        <f t="shared" ref="CE1482:CL1482" si="2125">ADDRESS(ROW(CE1472),COLUMN(CE1472),2)</f>
        <v>CE$1472</v>
      </c>
      <c r="CF1482" s="4" t="str">
        <f t="shared" si="2125"/>
        <v>CF$1472</v>
      </c>
      <c r="CG1482" s="4" t="str">
        <f t="shared" si="2125"/>
        <v>CG$1472</v>
      </c>
      <c r="CH1482" s="4" t="str">
        <f t="shared" si="2125"/>
        <v>CH$1472</v>
      </c>
      <c r="CI1482" s="4" t="str">
        <f t="shared" si="2125"/>
        <v>CI$1472</v>
      </c>
      <c r="CJ1482" s="4" t="str">
        <f t="shared" si="2125"/>
        <v>CJ$1472</v>
      </c>
      <c r="CK1482" s="4" t="str">
        <f t="shared" si="2125"/>
        <v>CK$1472</v>
      </c>
      <c r="CL1482" s="4" t="str">
        <f t="shared" si="2125"/>
        <v>CL$1472</v>
      </c>
      <c r="CN1482" s="60"/>
      <c r="CO1482" s="4" t="str">
        <f t="shared" ref="CO1482:DL1482" si="2126">ADDRESS(ROW(CO1472),COLUMN(CO1472),2)</f>
        <v>CO$1472</v>
      </c>
      <c r="CP1482" s="4" t="str">
        <f t="shared" si="2126"/>
        <v>CP$1472</v>
      </c>
      <c r="CQ1482" s="4" t="str">
        <f t="shared" si="2126"/>
        <v>CQ$1472</v>
      </c>
      <c r="CR1482" s="4" t="str">
        <f t="shared" si="2126"/>
        <v>CR$1472</v>
      </c>
      <c r="CS1482" s="4" t="str">
        <f t="shared" si="2126"/>
        <v>CS$1472</v>
      </c>
      <c r="CT1482" s="4" t="str">
        <f t="shared" si="2126"/>
        <v>CT$1472</v>
      </c>
      <c r="CU1482" s="4" t="str">
        <f t="shared" si="2126"/>
        <v>CU$1472</v>
      </c>
      <c r="CV1482" s="4" t="str">
        <f t="shared" si="2126"/>
        <v>CV$1472</v>
      </c>
      <c r="CW1482" s="4" t="str">
        <f t="shared" si="2126"/>
        <v>CW$1472</v>
      </c>
      <c r="CX1482" s="4" t="str">
        <f t="shared" si="2126"/>
        <v>CX$1472</v>
      </c>
      <c r="CY1482" s="4" t="str">
        <f t="shared" si="2126"/>
        <v>CY$1472</v>
      </c>
      <c r="CZ1482" s="4" t="str">
        <f t="shared" si="2126"/>
        <v>CZ$1472</v>
      </c>
      <c r="DA1482" s="4" t="str">
        <f t="shared" si="2126"/>
        <v>DA$1472</v>
      </c>
      <c r="DB1482" s="4" t="str">
        <f t="shared" si="2126"/>
        <v>DB$1472</v>
      </c>
      <c r="DC1482" s="4" t="str">
        <f t="shared" si="2126"/>
        <v>DC$1472</v>
      </c>
      <c r="DD1482" s="4" t="str">
        <f t="shared" si="2126"/>
        <v>DD$1472</v>
      </c>
      <c r="DE1482" s="4" t="str">
        <f t="shared" si="2126"/>
        <v>DE$1472</v>
      </c>
      <c r="DF1482" s="4" t="str">
        <f t="shared" si="2126"/>
        <v>DF$1472</v>
      </c>
      <c r="DG1482" s="4" t="str">
        <f t="shared" si="2126"/>
        <v>DG$1472</v>
      </c>
      <c r="DH1482" s="4" t="str">
        <f t="shared" si="2126"/>
        <v>DH$1472</v>
      </c>
      <c r="DI1482" s="4" t="str">
        <f t="shared" si="2126"/>
        <v>DI$1472</v>
      </c>
      <c r="DJ1482" s="4" t="str">
        <f t="shared" si="2126"/>
        <v>DJ$1472</v>
      </c>
      <c r="DK1482" s="4" t="str">
        <f t="shared" si="2126"/>
        <v>DK$1472</v>
      </c>
      <c r="DL1482" s="4" t="str">
        <f t="shared" si="2126"/>
        <v>DL$1472</v>
      </c>
    </row>
    <row r="1483" spans="1:116" x14ac:dyDescent="0.35">
      <c r="B1483" t="s">
        <v>332</v>
      </c>
      <c r="D1483" t="s">
        <v>529</v>
      </c>
      <c r="E1483" s="8" t="str">
        <f>ROW()&amp;" "&amp;D1483</f>
        <v>1483 FCCA-F</v>
      </c>
      <c r="G1483" s="241" t="str">
        <f>IFERROR(SUBSTITUTE(TRIM(MID(G1473, SEARCH("-", G1473) + 1, LEN(G1473))),":",""),"no unit")</f>
        <v>no unit</v>
      </c>
      <c r="H1483" s="12"/>
      <c r="I1483" s="60"/>
      <c r="J1483" s="60"/>
      <c r="K1483" s="15"/>
      <c r="L1483" s="15"/>
      <c r="M1483" s="15"/>
      <c r="N1483" s="15"/>
      <c r="O1483" s="15"/>
      <c r="P1483" s="15"/>
      <c r="R1483" s="15"/>
      <c r="S1483" s="179" t="str">
        <f t="shared" ref="S1483:AX1483" si="2127">S1470</f>
        <v>S$19</v>
      </c>
      <c r="T1483" s="179" t="str">
        <f t="shared" si="2127"/>
        <v>T$19</v>
      </c>
      <c r="U1483" s="179" t="str">
        <f t="shared" si="2127"/>
        <v>U$19</v>
      </c>
      <c r="V1483" s="179" t="str">
        <f t="shared" si="2127"/>
        <v>V$19</v>
      </c>
      <c r="W1483" s="179" t="str">
        <f t="shared" si="2127"/>
        <v>W$19</v>
      </c>
      <c r="X1483" s="179" t="str">
        <f t="shared" si="2127"/>
        <v>X$19</v>
      </c>
      <c r="Y1483" s="179" t="str">
        <f t="shared" si="2127"/>
        <v>Y$19</v>
      </c>
      <c r="Z1483" s="179" t="str">
        <f t="shared" si="2127"/>
        <v>Z$19</v>
      </c>
      <c r="AA1483" s="179" t="str">
        <f t="shared" si="2127"/>
        <v>AA$19</v>
      </c>
      <c r="AB1483" s="179" t="str">
        <f t="shared" si="2127"/>
        <v>AB$19</v>
      </c>
      <c r="AC1483" s="179" t="str">
        <f t="shared" si="2127"/>
        <v>AC$19</v>
      </c>
      <c r="AD1483" s="179" t="str">
        <f t="shared" si="2127"/>
        <v>AD$19</v>
      </c>
      <c r="AE1483" s="179" t="str">
        <f t="shared" si="2127"/>
        <v>AE$19</v>
      </c>
      <c r="AF1483" s="179" t="str">
        <f t="shared" si="2127"/>
        <v>AF$19</v>
      </c>
      <c r="AG1483" s="179" t="str">
        <f t="shared" si="2127"/>
        <v>AG$19</v>
      </c>
      <c r="AH1483" s="179" t="str">
        <f t="shared" si="2127"/>
        <v>AH$19</v>
      </c>
      <c r="AI1483" s="179" t="str">
        <f t="shared" si="2127"/>
        <v>AI$19</v>
      </c>
      <c r="AJ1483" s="179" t="str">
        <f t="shared" si="2127"/>
        <v>AJ$19</v>
      </c>
      <c r="AK1483" s="179" t="str">
        <f t="shared" si="2127"/>
        <v>AK$19</v>
      </c>
      <c r="AL1483" s="179" t="str">
        <f t="shared" si="2127"/>
        <v>AL$19</v>
      </c>
      <c r="AM1483" s="179" t="str">
        <f t="shared" si="2127"/>
        <v>AM$19</v>
      </c>
      <c r="AN1483" s="179" t="str">
        <f t="shared" si="2127"/>
        <v>AN$19</v>
      </c>
      <c r="AO1483" s="179" t="str">
        <f t="shared" si="2127"/>
        <v>AO$19</v>
      </c>
      <c r="AP1483" s="179" t="str">
        <f t="shared" si="2127"/>
        <v>AP$19</v>
      </c>
      <c r="AQ1483" s="179" t="str">
        <f t="shared" si="2127"/>
        <v>AQ$19</v>
      </c>
      <c r="AR1483" s="179" t="str">
        <f t="shared" si="2127"/>
        <v>AR$19</v>
      </c>
      <c r="AS1483" s="179" t="str">
        <f t="shared" si="2127"/>
        <v>AS$19</v>
      </c>
      <c r="AT1483" s="179" t="str">
        <f t="shared" si="2127"/>
        <v>AT$19</v>
      </c>
      <c r="AU1483" s="179" t="str">
        <f t="shared" si="2127"/>
        <v>AU$19</v>
      </c>
      <c r="AV1483" s="179" t="str">
        <f t="shared" si="2127"/>
        <v>AV$19</v>
      </c>
      <c r="AW1483" s="179" t="str">
        <f t="shared" si="2127"/>
        <v>AW$19</v>
      </c>
      <c r="AX1483" s="179" t="str">
        <f t="shared" si="2127"/>
        <v>AX$19</v>
      </c>
      <c r="AY1483" s="179" t="str">
        <f t="shared" ref="AY1483:CD1483" si="2128">AY1470</f>
        <v>AY$19</v>
      </c>
      <c r="AZ1483" s="179" t="str">
        <f t="shared" si="2128"/>
        <v>AZ$19</v>
      </c>
      <c r="BA1483" s="179" t="str">
        <f t="shared" si="2128"/>
        <v>BA$19</v>
      </c>
      <c r="BB1483" s="179" t="str">
        <f t="shared" si="2128"/>
        <v>BB$19</v>
      </c>
      <c r="BC1483" s="179" t="str">
        <f t="shared" si="2128"/>
        <v>BC$19</v>
      </c>
      <c r="BD1483" s="179" t="str">
        <f t="shared" si="2128"/>
        <v>BD$19</v>
      </c>
      <c r="BE1483" s="179" t="str">
        <f t="shared" si="2128"/>
        <v>BE$19</v>
      </c>
      <c r="BF1483" s="179" t="str">
        <f t="shared" si="2128"/>
        <v>BF$19</v>
      </c>
      <c r="BG1483" s="179" t="str">
        <f t="shared" si="2128"/>
        <v>BG$19</v>
      </c>
      <c r="BH1483" s="179" t="str">
        <f t="shared" si="2128"/>
        <v>BH$19</v>
      </c>
      <c r="BI1483" s="179" t="str">
        <f t="shared" si="2128"/>
        <v>BI$19</v>
      </c>
      <c r="BJ1483" s="179" t="str">
        <f t="shared" si="2128"/>
        <v>BJ$19</v>
      </c>
      <c r="BK1483" s="179" t="str">
        <f t="shared" si="2128"/>
        <v>BK$19</v>
      </c>
      <c r="BL1483" s="179" t="str">
        <f t="shared" si="2128"/>
        <v>BL$19</v>
      </c>
      <c r="BM1483" s="179" t="str">
        <f t="shared" si="2128"/>
        <v>BM$19</v>
      </c>
      <c r="BN1483" s="179" t="str">
        <f t="shared" si="2128"/>
        <v>BN$19</v>
      </c>
      <c r="BO1483" s="179" t="str">
        <f t="shared" si="2128"/>
        <v>BO$19</v>
      </c>
      <c r="BP1483" s="179" t="str">
        <f t="shared" si="2128"/>
        <v>BP$19</v>
      </c>
      <c r="BQ1483" s="179" t="str">
        <f t="shared" si="2128"/>
        <v>BQ$19</v>
      </c>
      <c r="BR1483" s="179" t="str">
        <f t="shared" si="2128"/>
        <v>BR$19</v>
      </c>
      <c r="BS1483" s="179" t="str">
        <f t="shared" si="2128"/>
        <v>BS$19</v>
      </c>
      <c r="BT1483" s="179" t="str">
        <f t="shared" si="2128"/>
        <v>BT$19</v>
      </c>
      <c r="BU1483" s="179" t="str">
        <f t="shared" si="2128"/>
        <v>BU$19</v>
      </c>
      <c r="BV1483" s="179" t="str">
        <f t="shared" si="2128"/>
        <v>BV$19</v>
      </c>
      <c r="BW1483" s="179" t="str">
        <f t="shared" si="2128"/>
        <v>BW$19</v>
      </c>
      <c r="BX1483" s="179" t="str">
        <f t="shared" si="2128"/>
        <v>BX$19</v>
      </c>
      <c r="BY1483" s="179" t="str">
        <f t="shared" si="2128"/>
        <v>BY$19</v>
      </c>
      <c r="BZ1483" s="179" t="str">
        <f t="shared" si="2128"/>
        <v>BZ$19</v>
      </c>
      <c r="CA1483" s="179" t="str">
        <f t="shared" si="2128"/>
        <v>CA$19</v>
      </c>
      <c r="CB1483" s="179" t="str">
        <f t="shared" si="2128"/>
        <v>CB$19</v>
      </c>
      <c r="CC1483" s="179" t="str">
        <f t="shared" si="2128"/>
        <v>CC$19</v>
      </c>
      <c r="CD1483" s="179" t="str">
        <f t="shared" si="2128"/>
        <v>CD$19</v>
      </c>
      <c r="CE1483" s="179" t="str">
        <f t="shared" ref="CE1483:CL1483" si="2129">CE1470</f>
        <v>CE$19</v>
      </c>
      <c r="CF1483" s="179" t="str">
        <f t="shared" si="2129"/>
        <v>CF$19</v>
      </c>
      <c r="CG1483" s="179" t="str">
        <f t="shared" si="2129"/>
        <v>CG$19</v>
      </c>
      <c r="CH1483" s="179" t="str">
        <f t="shared" si="2129"/>
        <v>CH$19</v>
      </c>
      <c r="CI1483" s="179" t="str">
        <f t="shared" si="2129"/>
        <v>CI$19</v>
      </c>
      <c r="CJ1483" s="179" t="str">
        <f t="shared" si="2129"/>
        <v>CJ$19</v>
      </c>
      <c r="CK1483" s="179" t="str">
        <f t="shared" si="2129"/>
        <v>CK$19</v>
      </c>
      <c r="CL1483" s="179" t="str">
        <f t="shared" si="2129"/>
        <v>CL$19</v>
      </c>
      <c r="CN1483" s="60"/>
      <c r="CO1483" s="179" t="str">
        <f t="shared" ref="CO1483:DL1483" si="2130">CO1470</f>
        <v>CO$19</v>
      </c>
      <c r="CP1483" s="179" t="str">
        <f t="shared" si="2130"/>
        <v>CP$19</v>
      </c>
      <c r="CQ1483" s="179" t="str">
        <f t="shared" si="2130"/>
        <v>CQ$19</v>
      </c>
      <c r="CR1483" s="179" t="str">
        <f t="shared" si="2130"/>
        <v>CR$19</v>
      </c>
      <c r="CS1483" s="179" t="str">
        <f t="shared" si="2130"/>
        <v>CS$19</v>
      </c>
      <c r="CT1483" s="179" t="str">
        <f t="shared" si="2130"/>
        <v>CT$19</v>
      </c>
      <c r="CU1483" s="179" t="str">
        <f t="shared" si="2130"/>
        <v>CU$19</v>
      </c>
      <c r="CV1483" s="179" t="str">
        <f t="shared" si="2130"/>
        <v>CV$19</v>
      </c>
      <c r="CW1483" s="179" t="str">
        <f t="shared" si="2130"/>
        <v>CW$19</v>
      </c>
      <c r="CX1483" s="179" t="str">
        <f t="shared" si="2130"/>
        <v>CX$19</v>
      </c>
      <c r="CY1483" s="179" t="str">
        <f t="shared" si="2130"/>
        <v>CY$19</v>
      </c>
      <c r="CZ1483" s="179" t="str">
        <f t="shared" si="2130"/>
        <v>CZ$19</v>
      </c>
      <c r="DA1483" s="179" t="str">
        <f t="shared" si="2130"/>
        <v>DA$19</v>
      </c>
      <c r="DB1483" s="179" t="str">
        <f t="shared" si="2130"/>
        <v>DB$19</v>
      </c>
      <c r="DC1483" s="179" t="str">
        <f t="shared" si="2130"/>
        <v>DC$19</v>
      </c>
      <c r="DD1483" s="179" t="str">
        <f t="shared" si="2130"/>
        <v>DD$19</v>
      </c>
      <c r="DE1483" s="179" t="str">
        <f t="shared" si="2130"/>
        <v>DE$19</v>
      </c>
      <c r="DF1483" s="179" t="str">
        <f t="shared" si="2130"/>
        <v>DF$19</v>
      </c>
      <c r="DG1483" s="179" t="str">
        <f t="shared" si="2130"/>
        <v>DG$19</v>
      </c>
      <c r="DH1483" s="179" t="str">
        <f t="shared" si="2130"/>
        <v>DH$19</v>
      </c>
      <c r="DI1483" s="179" t="str">
        <f t="shared" si="2130"/>
        <v>DI$19</v>
      </c>
      <c r="DJ1483" s="179" t="str">
        <f t="shared" si="2130"/>
        <v>DJ$19</v>
      </c>
      <c r="DK1483" s="179" t="str">
        <f t="shared" si="2130"/>
        <v>DK$19</v>
      </c>
      <c r="DL1483" s="179" t="str">
        <f t="shared" si="2130"/>
        <v>DL$19</v>
      </c>
    </row>
    <row r="1484" spans="1:116" x14ac:dyDescent="0.35">
      <c r="E1484" s="8"/>
      <c r="G1484" s="136" t="str">
        <f>G1471</f>
        <v>Secondary revenue driver</v>
      </c>
      <c r="H1484" s="12"/>
      <c r="I1484" s="60"/>
      <c r="J1484" s="60"/>
      <c r="K1484" s="15"/>
      <c r="L1484" s="15"/>
      <c r="M1484" s="15"/>
      <c r="N1484" s="15"/>
      <c r="O1484" s="15"/>
      <c r="P1484" s="15"/>
      <c r="R1484" s="15"/>
      <c r="S1484" s="179"/>
      <c r="T1484" s="179"/>
      <c r="U1484" s="179"/>
      <c r="V1484" s="179"/>
      <c r="W1484" s="179"/>
      <c r="X1484" s="179"/>
      <c r="Y1484" s="179"/>
      <c r="Z1484" s="179"/>
      <c r="AA1484" s="179"/>
      <c r="AB1484" s="179"/>
      <c r="AC1484" s="179"/>
      <c r="AD1484" s="179"/>
      <c r="AE1484" s="179"/>
      <c r="AF1484" s="179"/>
      <c r="AG1484" s="179"/>
      <c r="AH1484" s="179"/>
      <c r="AI1484" s="179"/>
      <c r="AJ1484" s="179"/>
      <c r="AK1484" s="179"/>
      <c r="AL1484" s="179"/>
      <c r="AM1484" s="179"/>
      <c r="AN1484" s="179"/>
      <c r="AO1484" s="179"/>
      <c r="AP1484" s="179"/>
      <c r="AQ1484" s="179"/>
      <c r="AR1484" s="179"/>
      <c r="AS1484" s="179"/>
      <c r="AT1484" s="179"/>
      <c r="AU1484" s="179"/>
      <c r="AV1484" s="179"/>
      <c r="AW1484" s="179"/>
      <c r="AX1484" s="179"/>
      <c r="AY1484" s="179"/>
      <c r="AZ1484" s="179"/>
      <c r="BA1484" s="179"/>
      <c r="BB1484" s="179"/>
      <c r="BC1484" s="179"/>
      <c r="BD1484" s="179"/>
      <c r="BE1484" s="179"/>
      <c r="BF1484" s="179"/>
      <c r="BG1484" s="179"/>
      <c r="BH1484" s="179"/>
      <c r="BI1484" s="179"/>
      <c r="BJ1484" s="179"/>
      <c r="BK1484" s="179"/>
      <c r="BL1484" s="179"/>
      <c r="BM1484" s="179"/>
      <c r="BN1484" s="179"/>
      <c r="BO1484" s="179"/>
      <c r="BP1484" s="179"/>
      <c r="BQ1484" s="179"/>
      <c r="BR1484" s="179"/>
      <c r="BS1484" s="179"/>
      <c r="BT1484" s="179"/>
      <c r="BU1484" s="179"/>
      <c r="BV1484" s="179"/>
      <c r="BW1484" s="179"/>
      <c r="BX1484" s="179"/>
      <c r="BY1484" s="179"/>
      <c r="BZ1484" s="179"/>
      <c r="CA1484" s="179"/>
      <c r="CB1484" s="179"/>
      <c r="CC1484" s="179"/>
      <c r="CD1484" s="179"/>
      <c r="CE1484" s="179"/>
      <c r="CF1484" s="179"/>
      <c r="CG1484" s="179"/>
      <c r="CH1484" s="179"/>
      <c r="CI1484" s="179"/>
      <c r="CJ1484" s="179"/>
      <c r="CK1484" s="179"/>
      <c r="CL1484" s="179"/>
      <c r="CN1484" s="60"/>
      <c r="CO1484" s="179"/>
      <c r="CP1484" s="179"/>
      <c r="CQ1484" s="179"/>
      <c r="CR1484" s="179"/>
      <c r="CS1484" s="179"/>
      <c r="CT1484" s="179"/>
      <c r="CU1484" s="179"/>
      <c r="CV1484" s="179"/>
      <c r="CW1484" s="179"/>
      <c r="CX1484" s="179"/>
      <c r="CY1484" s="179"/>
      <c r="CZ1484" s="179"/>
      <c r="DA1484" s="179"/>
      <c r="DB1484" s="179"/>
      <c r="DC1484" s="179"/>
      <c r="DD1484" s="179"/>
      <c r="DE1484" s="179"/>
      <c r="DF1484" s="179"/>
      <c r="DG1484" s="179"/>
      <c r="DH1484" s="179"/>
      <c r="DI1484" s="179"/>
      <c r="DJ1484" s="179"/>
      <c r="DK1484" s="179"/>
      <c r="DL1484" s="179"/>
    </row>
    <row r="1485" spans="1:116" x14ac:dyDescent="0.35">
      <c r="A1485" s="174"/>
      <c r="E1485" s="8"/>
      <c r="G1485" s="136" t="str">
        <f>G1472</f>
        <v>Secondary volume driver</v>
      </c>
      <c r="H1485" s="174"/>
      <c r="I1485" s="176"/>
      <c r="J1485" s="176"/>
      <c r="K1485" s="197"/>
      <c r="L1485" s="197"/>
      <c r="M1485" s="197"/>
      <c r="N1485" s="197"/>
      <c r="O1485" s="197"/>
      <c r="P1485" s="197"/>
      <c r="R1485" s="198"/>
      <c r="S1485" s="174"/>
      <c r="T1485" s="174"/>
      <c r="U1485" s="174"/>
      <c r="V1485" s="174"/>
      <c r="W1485" s="174"/>
      <c r="X1485" s="174"/>
      <c r="Y1485" s="174"/>
      <c r="Z1485" s="174"/>
      <c r="AA1485" s="174"/>
      <c r="AB1485" s="174"/>
      <c r="AC1485" s="174"/>
      <c r="AD1485" s="174"/>
      <c r="AE1485" s="174"/>
      <c r="AF1485" s="174"/>
      <c r="AG1485" s="174"/>
      <c r="AH1485" s="174"/>
      <c r="AI1485" s="174"/>
      <c r="AJ1485" s="174"/>
      <c r="AK1485" s="174"/>
      <c r="AL1485" s="174"/>
      <c r="AM1485" s="174"/>
      <c r="AN1485" s="174"/>
      <c r="AO1485" s="174"/>
      <c r="AP1485" s="174"/>
      <c r="AQ1485" s="174"/>
      <c r="AR1485" s="174"/>
      <c r="AS1485" s="174"/>
      <c r="AT1485" s="174"/>
      <c r="AU1485" s="174"/>
      <c r="AV1485" s="174"/>
      <c r="AW1485" s="174"/>
      <c r="AX1485" s="174"/>
      <c r="AY1485" s="174"/>
      <c r="AZ1485" s="174"/>
      <c r="BA1485" s="174"/>
      <c r="BB1485" s="174"/>
      <c r="BC1485" s="174"/>
      <c r="BD1485" s="174"/>
      <c r="BE1485" s="174"/>
      <c r="BF1485" s="174"/>
      <c r="BG1485" s="174"/>
      <c r="BH1485" s="174"/>
      <c r="BI1485" s="174"/>
      <c r="BJ1485" s="174"/>
      <c r="BK1485" s="174"/>
      <c r="BL1485" s="174"/>
      <c r="BM1485" s="174"/>
      <c r="BN1485" s="174"/>
      <c r="BO1485" s="174"/>
      <c r="BP1485" s="174"/>
      <c r="BQ1485" s="174"/>
      <c r="BR1485" s="174"/>
      <c r="BS1485" s="174"/>
      <c r="BT1485" s="174"/>
      <c r="BU1485" s="174"/>
      <c r="BV1485" s="174"/>
      <c r="BW1485" s="174"/>
      <c r="BX1485" s="174"/>
      <c r="BY1485" s="174"/>
      <c r="BZ1485" s="174"/>
      <c r="CA1485" s="174"/>
      <c r="CB1485" s="174"/>
      <c r="CC1485" s="174"/>
      <c r="CD1485" s="174"/>
      <c r="CE1485" s="174"/>
      <c r="CF1485" s="174"/>
      <c r="CG1485" s="174"/>
      <c r="CH1485" s="174"/>
      <c r="CI1485" s="174"/>
      <c r="CJ1485" s="174"/>
      <c r="CK1485" s="174"/>
      <c r="CL1485" s="174"/>
      <c r="CN1485" s="176"/>
      <c r="CO1485" s="174"/>
      <c r="CP1485" s="174"/>
      <c r="CQ1485" s="174"/>
      <c r="CR1485" s="174"/>
      <c r="CS1485" s="174"/>
      <c r="CT1485" s="174"/>
      <c r="CU1485" s="174"/>
      <c r="CV1485" s="174"/>
      <c r="CW1485" s="174"/>
      <c r="CX1485" s="174"/>
      <c r="CY1485" s="174"/>
      <c r="CZ1485" s="174"/>
      <c r="DA1485" s="174"/>
      <c r="DB1485" s="174"/>
      <c r="DC1485" s="174"/>
      <c r="DD1485" s="174"/>
      <c r="DE1485" s="174"/>
      <c r="DF1485" s="174"/>
      <c r="DG1485" s="174"/>
      <c r="DH1485" s="174"/>
      <c r="DI1485" s="174"/>
      <c r="DJ1485" s="174"/>
      <c r="DK1485" s="174"/>
      <c r="DL1485" s="174"/>
    </row>
    <row r="1486" spans="1:116" x14ac:dyDescent="0.35">
      <c r="A1486" s="174"/>
      <c r="E1486" s="8"/>
      <c r="G1486" s="136"/>
      <c r="H1486" s="174"/>
      <c r="I1486" s="176"/>
      <c r="J1486" s="176"/>
      <c r="K1486" s="197"/>
      <c r="L1486" s="197"/>
      <c r="M1486" s="197"/>
      <c r="N1486" s="197"/>
      <c r="O1486" s="197"/>
      <c r="P1486" s="197"/>
      <c r="R1486" s="198"/>
      <c r="S1486" s="174"/>
      <c r="T1486" s="174"/>
      <c r="U1486" s="174"/>
      <c r="V1486" s="174"/>
      <c r="W1486" s="174"/>
      <c r="X1486" s="174"/>
      <c r="Y1486" s="174"/>
      <c r="Z1486" s="174"/>
      <c r="AA1486" s="174"/>
      <c r="AB1486" s="174"/>
      <c r="AC1486" s="174"/>
      <c r="AD1486" s="174"/>
      <c r="AE1486" s="174"/>
      <c r="AF1486" s="174"/>
      <c r="AG1486" s="174"/>
      <c r="AH1486" s="174"/>
      <c r="AI1486" s="174"/>
      <c r="AJ1486" s="174"/>
      <c r="AK1486" s="174"/>
      <c r="AL1486" s="174"/>
      <c r="AM1486" s="174"/>
      <c r="AN1486" s="174"/>
      <c r="AO1486" s="174"/>
      <c r="AP1486" s="174"/>
      <c r="AQ1486" s="174"/>
      <c r="AR1486" s="174"/>
      <c r="AS1486" s="174"/>
      <c r="AT1486" s="174"/>
      <c r="AU1486" s="174"/>
      <c r="AV1486" s="174"/>
      <c r="AW1486" s="174"/>
      <c r="AX1486" s="174"/>
      <c r="AY1486" s="174"/>
      <c r="AZ1486" s="174"/>
      <c r="BA1486" s="174"/>
      <c r="BB1486" s="174"/>
      <c r="BC1486" s="174"/>
      <c r="BD1486" s="174"/>
      <c r="BE1486" s="174"/>
      <c r="BF1486" s="174"/>
      <c r="BG1486" s="174"/>
      <c r="BH1486" s="174"/>
      <c r="BI1486" s="174"/>
      <c r="BJ1486" s="174"/>
      <c r="BK1486" s="174"/>
      <c r="BL1486" s="174"/>
      <c r="BM1486" s="174"/>
      <c r="BN1486" s="174"/>
      <c r="BO1486" s="174"/>
      <c r="BP1486" s="174"/>
      <c r="BQ1486" s="174"/>
      <c r="BR1486" s="174"/>
      <c r="BS1486" s="174"/>
      <c r="BT1486" s="174"/>
      <c r="BU1486" s="174"/>
      <c r="BV1486" s="174"/>
      <c r="BW1486" s="174"/>
      <c r="BX1486" s="174"/>
      <c r="BY1486" s="174"/>
      <c r="BZ1486" s="174"/>
      <c r="CA1486" s="174"/>
      <c r="CB1486" s="174"/>
      <c r="CC1486" s="174"/>
      <c r="CD1486" s="174"/>
      <c r="CE1486" s="174"/>
      <c r="CF1486" s="174"/>
      <c r="CG1486" s="174"/>
      <c r="CH1486" s="174"/>
      <c r="CI1486" s="174"/>
      <c r="CJ1486" s="174"/>
      <c r="CK1486" s="174"/>
      <c r="CL1486" s="174"/>
      <c r="CN1486" s="176"/>
      <c r="CO1486" s="174"/>
      <c r="CP1486" s="174"/>
      <c r="CQ1486" s="174"/>
      <c r="CR1486" s="174"/>
      <c r="CS1486" s="174"/>
      <c r="CT1486" s="174"/>
      <c r="CU1486" s="174"/>
      <c r="CV1486" s="174"/>
      <c r="CW1486" s="174"/>
      <c r="CX1486" s="174"/>
      <c r="CY1486" s="174"/>
      <c r="CZ1486" s="174"/>
      <c r="DA1486" s="174"/>
      <c r="DB1486" s="174"/>
      <c r="DC1486" s="174"/>
      <c r="DD1486" s="174"/>
      <c r="DE1486" s="174"/>
      <c r="DF1486" s="174"/>
      <c r="DG1486" s="174"/>
      <c r="DH1486" s="174"/>
      <c r="DI1486" s="174"/>
      <c r="DJ1486" s="174"/>
      <c r="DK1486" s="174"/>
      <c r="DL1486" s="174"/>
    </row>
    <row r="1487" spans="1:116" x14ac:dyDescent="0.35">
      <c r="A1487" s="174"/>
      <c r="E1487" s="8"/>
      <c r="G1487" s="175" t="s">
        <v>490</v>
      </c>
      <c r="H1487" s="174"/>
      <c r="I1487" s="176"/>
      <c r="J1487" s="176"/>
      <c r="K1487" s="197"/>
      <c r="L1487" s="197"/>
      <c r="M1487" s="197"/>
      <c r="N1487" s="197"/>
      <c r="O1487" s="197"/>
      <c r="P1487" s="197"/>
      <c r="R1487" s="198"/>
      <c r="S1487" s="199" t="str">
        <f t="shared" ref="S1487:CD1487" si="2131">S$20</f>
        <v>S$16</v>
      </c>
      <c r="T1487" s="199" t="str">
        <f t="shared" si="2131"/>
        <v>T$16</v>
      </c>
      <c r="U1487" s="199" t="str">
        <f t="shared" si="2131"/>
        <v>U$16</v>
      </c>
      <c r="V1487" s="199" t="str">
        <f t="shared" si="2131"/>
        <v>V$16</v>
      </c>
      <c r="W1487" s="199" t="str">
        <f t="shared" si="2131"/>
        <v>W$16</v>
      </c>
      <c r="X1487" s="199" t="str">
        <f t="shared" si="2131"/>
        <v>X$16</v>
      </c>
      <c r="Y1487" s="199" t="str">
        <f t="shared" si="2131"/>
        <v>Y$16</v>
      </c>
      <c r="Z1487" s="199" t="str">
        <f t="shared" si="2131"/>
        <v>Z$16</v>
      </c>
      <c r="AA1487" s="199" t="str">
        <f t="shared" si="2131"/>
        <v>AA$16</v>
      </c>
      <c r="AB1487" s="199" t="str">
        <f t="shared" si="2131"/>
        <v>AB$16</v>
      </c>
      <c r="AC1487" s="199" t="str">
        <f t="shared" si="2131"/>
        <v>AC$16</v>
      </c>
      <c r="AD1487" s="199" t="str">
        <f t="shared" si="2131"/>
        <v>AD$16</v>
      </c>
      <c r="AE1487" s="199" t="str">
        <f t="shared" si="2131"/>
        <v>AE$16</v>
      </c>
      <c r="AF1487" s="199" t="str">
        <f t="shared" si="2131"/>
        <v>AF$16</v>
      </c>
      <c r="AG1487" s="199" t="str">
        <f t="shared" si="2131"/>
        <v>AG$16</v>
      </c>
      <c r="AH1487" s="199" t="str">
        <f t="shared" si="2131"/>
        <v>AH$16</v>
      </c>
      <c r="AI1487" s="199" t="str">
        <f t="shared" si="2131"/>
        <v>AI$16</v>
      </c>
      <c r="AJ1487" s="199" t="str">
        <f t="shared" si="2131"/>
        <v>AJ$16</v>
      </c>
      <c r="AK1487" s="199" t="str">
        <f t="shared" si="2131"/>
        <v>AK$16</v>
      </c>
      <c r="AL1487" s="199" t="str">
        <f t="shared" si="2131"/>
        <v>AL$16</v>
      </c>
      <c r="AM1487" s="199" t="str">
        <f t="shared" si="2131"/>
        <v>AM$16</v>
      </c>
      <c r="AN1487" s="199" t="str">
        <f t="shared" si="2131"/>
        <v>AN$16</v>
      </c>
      <c r="AO1487" s="199" t="str">
        <f t="shared" si="2131"/>
        <v>AO$16</v>
      </c>
      <c r="AP1487" s="199" t="str">
        <f t="shared" si="2131"/>
        <v>AP$16</v>
      </c>
      <c r="AQ1487" s="199" t="str">
        <f t="shared" si="2131"/>
        <v>AQ$16</v>
      </c>
      <c r="AR1487" s="199" t="str">
        <f t="shared" si="2131"/>
        <v>AR$16</v>
      </c>
      <c r="AS1487" s="199" t="str">
        <f t="shared" si="2131"/>
        <v>AS$16</v>
      </c>
      <c r="AT1487" s="199" t="str">
        <f t="shared" si="2131"/>
        <v>AT$16</v>
      </c>
      <c r="AU1487" s="199" t="str">
        <f t="shared" si="2131"/>
        <v>AU$16</v>
      </c>
      <c r="AV1487" s="199" t="str">
        <f t="shared" si="2131"/>
        <v>AV$16</v>
      </c>
      <c r="AW1487" s="199" t="str">
        <f t="shared" si="2131"/>
        <v>AW$16</v>
      </c>
      <c r="AX1487" s="199" t="str">
        <f t="shared" si="2131"/>
        <v>AX$16</v>
      </c>
      <c r="AY1487" s="199" t="str">
        <f t="shared" si="2131"/>
        <v>AY$16</v>
      </c>
      <c r="AZ1487" s="199" t="str">
        <f t="shared" si="2131"/>
        <v>AZ$16</v>
      </c>
      <c r="BA1487" s="199" t="str">
        <f t="shared" si="2131"/>
        <v>BA$16</v>
      </c>
      <c r="BB1487" s="199" t="str">
        <f t="shared" si="2131"/>
        <v>BB$16</v>
      </c>
      <c r="BC1487" s="199" t="str">
        <f t="shared" si="2131"/>
        <v>BC$16</v>
      </c>
      <c r="BD1487" s="199" t="str">
        <f t="shared" si="2131"/>
        <v>BD$16</v>
      </c>
      <c r="BE1487" s="199" t="str">
        <f t="shared" si="2131"/>
        <v>BE$16</v>
      </c>
      <c r="BF1487" s="199" t="str">
        <f t="shared" si="2131"/>
        <v>BF$16</v>
      </c>
      <c r="BG1487" s="199" t="str">
        <f t="shared" si="2131"/>
        <v>BG$16</v>
      </c>
      <c r="BH1487" s="199" t="str">
        <f t="shared" si="2131"/>
        <v>BH$16</v>
      </c>
      <c r="BI1487" s="199" t="str">
        <f t="shared" si="2131"/>
        <v>BI$16</v>
      </c>
      <c r="BJ1487" s="199" t="str">
        <f t="shared" si="2131"/>
        <v>BJ$16</v>
      </c>
      <c r="BK1487" s="199" t="str">
        <f t="shared" si="2131"/>
        <v>BK$16</v>
      </c>
      <c r="BL1487" s="199" t="str">
        <f t="shared" si="2131"/>
        <v>BL$16</v>
      </c>
      <c r="BM1487" s="199" t="str">
        <f t="shared" si="2131"/>
        <v>BM$16</v>
      </c>
      <c r="BN1487" s="199" t="str">
        <f t="shared" si="2131"/>
        <v>BN$16</v>
      </c>
      <c r="BO1487" s="199" t="str">
        <f t="shared" si="2131"/>
        <v>BO$16</v>
      </c>
      <c r="BP1487" s="199" t="str">
        <f t="shared" si="2131"/>
        <v>BP$16</v>
      </c>
      <c r="BQ1487" s="199" t="str">
        <f t="shared" si="2131"/>
        <v>BQ$16</v>
      </c>
      <c r="BR1487" s="199" t="str">
        <f t="shared" si="2131"/>
        <v>BR$16</v>
      </c>
      <c r="BS1487" s="199" t="str">
        <f t="shared" si="2131"/>
        <v>BS$16</v>
      </c>
      <c r="BT1487" s="199" t="str">
        <f t="shared" si="2131"/>
        <v>BT$16</v>
      </c>
      <c r="BU1487" s="199" t="str">
        <f t="shared" si="2131"/>
        <v>BU$16</v>
      </c>
      <c r="BV1487" s="199" t="str">
        <f t="shared" si="2131"/>
        <v>BV$16</v>
      </c>
      <c r="BW1487" s="199" t="str">
        <f t="shared" si="2131"/>
        <v>BW$16</v>
      </c>
      <c r="BX1487" s="199" t="str">
        <f t="shared" si="2131"/>
        <v>BX$16</v>
      </c>
      <c r="BY1487" s="199" t="str">
        <f t="shared" si="2131"/>
        <v>BY$16</v>
      </c>
      <c r="BZ1487" s="199" t="str">
        <f t="shared" si="2131"/>
        <v>BZ$16</v>
      </c>
      <c r="CA1487" s="199" t="str">
        <f t="shared" si="2131"/>
        <v>CA$16</v>
      </c>
      <c r="CB1487" s="199" t="str">
        <f t="shared" si="2131"/>
        <v>CB$16</v>
      </c>
      <c r="CC1487" s="199" t="str">
        <f t="shared" si="2131"/>
        <v>CC$16</v>
      </c>
      <c r="CD1487" s="199" t="str">
        <f t="shared" si="2131"/>
        <v>CD$16</v>
      </c>
      <c r="CE1487" s="199" t="str">
        <f t="shared" ref="CE1487:CL1487" si="2132">CE$20</f>
        <v>CE$16</v>
      </c>
      <c r="CF1487" s="199" t="str">
        <f t="shared" si="2132"/>
        <v>CF$16</v>
      </c>
      <c r="CG1487" s="199" t="str">
        <f t="shared" si="2132"/>
        <v>CG$16</v>
      </c>
      <c r="CH1487" s="199" t="str">
        <f t="shared" si="2132"/>
        <v>CH$16</v>
      </c>
      <c r="CI1487" s="199" t="str">
        <f t="shared" si="2132"/>
        <v>CI$16</v>
      </c>
      <c r="CJ1487" s="199" t="str">
        <f t="shared" si="2132"/>
        <v>CJ$16</v>
      </c>
      <c r="CK1487" s="199" t="str">
        <f t="shared" si="2132"/>
        <v>CK$16</v>
      </c>
      <c r="CL1487" s="199" t="str">
        <f t="shared" si="2132"/>
        <v>CL$16</v>
      </c>
      <c r="CN1487" s="176"/>
      <c r="CO1487" s="199" t="str">
        <f t="shared" ref="CO1487:DL1487" si="2133">CO$20</f>
        <v>CO$16</v>
      </c>
      <c r="CP1487" s="199" t="str">
        <f t="shared" si="2133"/>
        <v>CP$16</v>
      </c>
      <c r="CQ1487" s="199" t="str">
        <f t="shared" si="2133"/>
        <v>CQ$16</v>
      </c>
      <c r="CR1487" s="199" t="str">
        <f t="shared" si="2133"/>
        <v>CR$16</v>
      </c>
      <c r="CS1487" s="199" t="str">
        <f t="shared" si="2133"/>
        <v>CS$16</v>
      </c>
      <c r="CT1487" s="199" t="str">
        <f t="shared" si="2133"/>
        <v>CT$16</v>
      </c>
      <c r="CU1487" s="199" t="str">
        <f t="shared" si="2133"/>
        <v>CU$16</v>
      </c>
      <c r="CV1487" s="199" t="str">
        <f t="shared" si="2133"/>
        <v>CV$16</v>
      </c>
      <c r="CW1487" s="199" t="str">
        <f t="shared" si="2133"/>
        <v>CW$16</v>
      </c>
      <c r="CX1487" s="199" t="str">
        <f t="shared" si="2133"/>
        <v>CX$16</v>
      </c>
      <c r="CY1487" s="199" t="str">
        <f t="shared" si="2133"/>
        <v>CY$16</v>
      </c>
      <c r="CZ1487" s="199" t="str">
        <f t="shared" si="2133"/>
        <v>CZ$16</v>
      </c>
      <c r="DA1487" s="199" t="str">
        <f t="shared" si="2133"/>
        <v>DA$16</v>
      </c>
      <c r="DB1487" s="199" t="str">
        <f t="shared" si="2133"/>
        <v>DB$16</v>
      </c>
      <c r="DC1487" s="199" t="str">
        <f t="shared" si="2133"/>
        <v>DC$16</v>
      </c>
      <c r="DD1487" s="199" t="str">
        <f t="shared" si="2133"/>
        <v>DD$16</v>
      </c>
      <c r="DE1487" s="199" t="str">
        <f t="shared" si="2133"/>
        <v>DE$16</v>
      </c>
      <c r="DF1487" s="199" t="str">
        <f t="shared" si="2133"/>
        <v>DF$16</v>
      </c>
      <c r="DG1487" s="199" t="str">
        <f t="shared" si="2133"/>
        <v>DG$16</v>
      </c>
      <c r="DH1487" s="199" t="str">
        <f t="shared" si="2133"/>
        <v>DH$16</v>
      </c>
      <c r="DI1487" s="199" t="str">
        <f t="shared" si="2133"/>
        <v>DI$16</v>
      </c>
      <c r="DJ1487" s="199" t="str">
        <f t="shared" si="2133"/>
        <v>DJ$16</v>
      </c>
      <c r="DK1487" s="199" t="str">
        <f t="shared" si="2133"/>
        <v>DK$16</v>
      </c>
      <c r="DL1487" s="199" t="str">
        <f t="shared" si="2133"/>
        <v>DL$16</v>
      </c>
    </row>
    <row r="1488" spans="1:116" x14ac:dyDescent="0.35">
      <c r="A1488" s="174"/>
      <c r="E1488" s="8"/>
      <c r="G1488" s="175" t="s">
        <v>492</v>
      </c>
      <c r="H1488" s="200"/>
      <c r="I1488" s="201"/>
      <c r="J1488" s="201"/>
      <c r="K1488" s="202"/>
      <c r="L1488" s="202"/>
      <c r="M1488" s="202"/>
      <c r="N1488" s="202"/>
      <c r="O1488" s="202"/>
      <c r="P1488" s="202"/>
      <c r="R1488" s="202"/>
      <c r="S1488" s="199" t="str">
        <f t="shared" ref="S1488:CD1488" si="2134">S$21</f>
        <v>S$17</v>
      </c>
      <c r="T1488" s="199" t="str">
        <f t="shared" si="2134"/>
        <v>T$17</v>
      </c>
      <c r="U1488" s="199" t="str">
        <f t="shared" si="2134"/>
        <v>U$17</v>
      </c>
      <c r="V1488" s="199" t="str">
        <f t="shared" si="2134"/>
        <v>V$17</v>
      </c>
      <c r="W1488" s="199" t="str">
        <f t="shared" si="2134"/>
        <v>W$17</v>
      </c>
      <c r="X1488" s="199" t="str">
        <f t="shared" si="2134"/>
        <v>X$17</v>
      </c>
      <c r="Y1488" s="199" t="str">
        <f t="shared" si="2134"/>
        <v>Y$17</v>
      </c>
      <c r="Z1488" s="199" t="str">
        <f t="shared" si="2134"/>
        <v>Z$17</v>
      </c>
      <c r="AA1488" s="199" t="str">
        <f t="shared" si="2134"/>
        <v>AA$17</v>
      </c>
      <c r="AB1488" s="199" t="str">
        <f t="shared" si="2134"/>
        <v>AB$17</v>
      </c>
      <c r="AC1488" s="199" t="str">
        <f t="shared" si="2134"/>
        <v>AC$17</v>
      </c>
      <c r="AD1488" s="199" t="str">
        <f t="shared" si="2134"/>
        <v>AD$17</v>
      </c>
      <c r="AE1488" s="199" t="str">
        <f t="shared" si="2134"/>
        <v>AE$17</v>
      </c>
      <c r="AF1488" s="199" t="str">
        <f t="shared" si="2134"/>
        <v>AF$17</v>
      </c>
      <c r="AG1488" s="199" t="str">
        <f t="shared" si="2134"/>
        <v>AG$17</v>
      </c>
      <c r="AH1488" s="199" t="str">
        <f t="shared" si="2134"/>
        <v>AH$17</v>
      </c>
      <c r="AI1488" s="199" t="str">
        <f t="shared" si="2134"/>
        <v>AI$17</v>
      </c>
      <c r="AJ1488" s="199" t="str">
        <f t="shared" si="2134"/>
        <v>AJ$17</v>
      </c>
      <c r="AK1488" s="199" t="str">
        <f t="shared" si="2134"/>
        <v>AK$17</v>
      </c>
      <c r="AL1488" s="199" t="str">
        <f t="shared" si="2134"/>
        <v>AL$17</v>
      </c>
      <c r="AM1488" s="199" t="str">
        <f t="shared" si="2134"/>
        <v>AM$17</v>
      </c>
      <c r="AN1488" s="199" t="str">
        <f t="shared" si="2134"/>
        <v>AN$17</v>
      </c>
      <c r="AO1488" s="199" t="str">
        <f t="shared" si="2134"/>
        <v>AO$17</v>
      </c>
      <c r="AP1488" s="199" t="str">
        <f t="shared" si="2134"/>
        <v>AP$17</v>
      </c>
      <c r="AQ1488" s="199" t="str">
        <f t="shared" si="2134"/>
        <v>AQ$17</v>
      </c>
      <c r="AR1488" s="199" t="str">
        <f t="shared" si="2134"/>
        <v>AR$17</v>
      </c>
      <c r="AS1488" s="199" t="str">
        <f t="shared" si="2134"/>
        <v>AS$17</v>
      </c>
      <c r="AT1488" s="199" t="str">
        <f t="shared" si="2134"/>
        <v>AT$17</v>
      </c>
      <c r="AU1488" s="199" t="str">
        <f t="shared" si="2134"/>
        <v>AU$17</v>
      </c>
      <c r="AV1488" s="199" t="str">
        <f t="shared" si="2134"/>
        <v>AV$17</v>
      </c>
      <c r="AW1488" s="199" t="str">
        <f t="shared" si="2134"/>
        <v>AW$17</v>
      </c>
      <c r="AX1488" s="199" t="str">
        <f t="shared" si="2134"/>
        <v>AX$17</v>
      </c>
      <c r="AY1488" s="199" t="str">
        <f t="shared" si="2134"/>
        <v>AY$17</v>
      </c>
      <c r="AZ1488" s="199" t="str">
        <f t="shared" si="2134"/>
        <v>AZ$17</v>
      </c>
      <c r="BA1488" s="199" t="str">
        <f t="shared" si="2134"/>
        <v>BA$17</v>
      </c>
      <c r="BB1488" s="199" t="str">
        <f t="shared" si="2134"/>
        <v>BB$17</v>
      </c>
      <c r="BC1488" s="199" t="str">
        <f t="shared" si="2134"/>
        <v>BC$17</v>
      </c>
      <c r="BD1488" s="199" t="str">
        <f t="shared" si="2134"/>
        <v>BD$17</v>
      </c>
      <c r="BE1488" s="199" t="str">
        <f t="shared" si="2134"/>
        <v>BE$17</v>
      </c>
      <c r="BF1488" s="199" t="str">
        <f t="shared" si="2134"/>
        <v>BF$17</v>
      </c>
      <c r="BG1488" s="199" t="str">
        <f t="shared" si="2134"/>
        <v>BG$17</v>
      </c>
      <c r="BH1488" s="199" t="str">
        <f t="shared" si="2134"/>
        <v>BH$17</v>
      </c>
      <c r="BI1488" s="199" t="str">
        <f t="shared" si="2134"/>
        <v>BI$17</v>
      </c>
      <c r="BJ1488" s="199" t="str">
        <f t="shared" si="2134"/>
        <v>BJ$17</v>
      </c>
      <c r="BK1488" s="199" t="str">
        <f t="shared" si="2134"/>
        <v>BK$17</v>
      </c>
      <c r="BL1488" s="199" t="str">
        <f t="shared" si="2134"/>
        <v>BL$17</v>
      </c>
      <c r="BM1488" s="199" t="str">
        <f t="shared" si="2134"/>
        <v>BM$17</v>
      </c>
      <c r="BN1488" s="199" t="str">
        <f t="shared" si="2134"/>
        <v>BN$17</v>
      </c>
      <c r="BO1488" s="199" t="str">
        <f t="shared" si="2134"/>
        <v>BO$17</v>
      </c>
      <c r="BP1488" s="199" t="str">
        <f t="shared" si="2134"/>
        <v>BP$17</v>
      </c>
      <c r="BQ1488" s="199" t="str">
        <f t="shared" si="2134"/>
        <v>BQ$17</v>
      </c>
      <c r="BR1488" s="199" t="str">
        <f t="shared" si="2134"/>
        <v>BR$17</v>
      </c>
      <c r="BS1488" s="199" t="str">
        <f t="shared" si="2134"/>
        <v>BS$17</v>
      </c>
      <c r="BT1488" s="199" t="str">
        <f t="shared" si="2134"/>
        <v>BT$17</v>
      </c>
      <c r="BU1488" s="199" t="str">
        <f t="shared" si="2134"/>
        <v>BU$17</v>
      </c>
      <c r="BV1488" s="199" t="str">
        <f t="shared" si="2134"/>
        <v>BV$17</v>
      </c>
      <c r="BW1488" s="199" t="str">
        <f t="shared" si="2134"/>
        <v>BW$17</v>
      </c>
      <c r="BX1488" s="199" t="str">
        <f t="shared" si="2134"/>
        <v>BX$17</v>
      </c>
      <c r="BY1488" s="199" t="str">
        <f t="shared" si="2134"/>
        <v>BY$17</v>
      </c>
      <c r="BZ1488" s="199" t="str">
        <f t="shared" si="2134"/>
        <v>BZ$17</v>
      </c>
      <c r="CA1488" s="199" t="str">
        <f t="shared" si="2134"/>
        <v>CA$17</v>
      </c>
      <c r="CB1488" s="199" t="str">
        <f t="shared" si="2134"/>
        <v>CB$17</v>
      </c>
      <c r="CC1488" s="199" t="str">
        <f t="shared" si="2134"/>
        <v>CC$17</v>
      </c>
      <c r="CD1488" s="199" t="str">
        <f t="shared" si="2134"/>
        <v>CD$17</v>
      </c>
      <c r="CE1488" s="199" t="str">
        <f t="shared" ref="CE1488:CL1488" si="2135">CE$21</f>
        <v>CE$17</v>
      </c>
      <c r="CF1488" s="199" t="str">
        <f t="shared" si="2135"/>
        <v>CF$17</v>
      </c>
      <c r="CG1488" s="199" t="str">
        <f t="shared" si="2135"/>
        <v>CG$17</v>
      </c>
      <c r="CH1488" s="199" t="str">
        <f t="shared" si="2135"/>
        <v>CH$17</v>
      </c>
      <c r="CI1488" s="199" t="str">
        <f t="shared" si="2135"/>
        <v>CI$17</v>
      </c>
      <c r="CJ1488" s="199" t="str">
        <f t="shared" si="2135"/>
        <v>CJ$17</v>
      </c>
      <c r="CK1488" s="199" t="str">
        <f t="shared" si="2135"/>
        <v>CK$17</v>
      </c>
      <c r="CL1488" s="199" t="str">
        <f t="shared" si="2135"/>
        <v>CL$17</v>
      </c>
      <c r="CN1488" s="201"/>
      <c r="CO1488" s="199" t="str">
        <f t="shared" ref="CO1488:DL1488" si="2136">CO$21</f>
        <v>CO$17</v>
      </c>
      <c r="CP1488" s="199" t="str">
        <f t="shared" si="2136"/>
        <v>CP$17</v>
      </c>
      <c r="CQ1488" s="199" t="str">
        <f t="shared" si="2136"/>
        <v>CQ$17</v>
      </c>
      <c r="CR1488" s="199" t="str">
        <f t="shared" si="2136"/>
        <v>CR$17</v>
      </c>
      <c r="CS1488" s="199" t="str">
        <f t="shared" si="2136"/>
        <v>CS$17</v>
      </c>
      <c r="CT1488" s="199" t="str">
        <f t="shared" si="2136"/>
        <v>CT$17</v>
      </c>
      <c r="CU1488" s="199" t="str">
        <f t="shared" si="2136"/>
        <v>CU$17</v>
      </c>
      <c r="CV1488" s="199" t="str">
        <f t="shared" si="2136"/>
        <v>CV$17</v>
      </c>
      <c r="CW1488" s="199" t="str">
        <f t="shared" si="2136"/>
        <v>CW$17</v>
      </c>
      <c r="CX1488" s="199" t="str">
        <f t="shared" si="2136"/>
        <v>CX$17</v>
      </c>
      <c r="CY1488" s="199" t="str">
        <f t="shared" si="2136"/>
        <v>CY$17</v>
      </c>
      <c r="CZ1488" s="199" t="str">
        <f t="shared" si="2136"/>
        <v>CZ$17</v>
      </c>
      <c r="DA1488" s="199" t="str">
        <f t="shared" si="2136"/>
        <v>DA$17</v>
      </c>
      <c r="DB1488" s="199" t="str">
        <f t="shared" si="2136"/>
        <v>DB$17</v>
      </c>
      <c r="DC1488" s="199" t="str">
        <f t="shared" si="2136"/>
        <v>DC$17</v>
      </c>
      <c r="DD1488" s="199" t="str">
        <f t="shared" si="2136"/>
        <v>DD$17</v>
      </c>
      <c r="DE1488" s="199" t="str">
        <f t="shared" si="2136"/>
        <v>DE$17</v>
      </c>
      <c r="DF1488" s="199" t="str">
        <f t="shared" si="2136"/>
        <v>DF$17</v>
      </c>
      <c r="DG1488" s="199" t="str">
        <f t="shared" si="2136"/>
        <v>DG$17</v>
      </c>
      <c r="DH1488" s="199" t="str">
        <f t="shared" si="2136"/>
        <v>DH$17</v>
      </c>
      <c r="DI1488" s="199" t="str">
        <f t="shared" si="2136"/>
        <v>DI$17</v>
      </c>
      <c r="DJ1488" s="199" t="str">
        <f t="shared" si="2136"/>
        <v>DJ$17</v>
      </c>
      <c r="DK1488" s="199" t="str">
        <f t="shared" si="2136"/>
        <v>DK$17</v>
      </c>
      <c r="DL1488" s="199" t="str">
        <f t="shared" si="2136"/>
        <v>DL$17</v>
      </c>
    </row>
    <row r="1489" spans="1:116" x14ac:dyDescent="0.35">
      <c r="A1489" s="174"/>
      <c r="E1489" s="8"/>
      <c r="G1489" s="175" t="s">
        <v>461</v>
      </c>
      <c r="H1489" s="200"/>
      <c r="I1489" s="201"/>
      <c r="J1489" s="201"/>
      <c r="K1489" s="202"/>
      <c r="L1489" s="202"/>
      <c r="M1489" s="202"/>
      <c r="N1489" s="202"/>
      <c r="O1489" s="202"/>
      <c r="P1489" s="202"/>
      <c r="R1489" s="202"/>
      <c r="S1489" s="190"/>
      <c r="T1489" s="190"/>
      <c r="U1489" s="190"/>
      <c r="V1489" s="190"/>
      <c r="W1489" s="190"/>
      <c r="X1489" s="190"/>
      <c r="Y1489" s="190"/>
      <c r="Z1489" s="190"/>
      <c r="AA1489" s="190"/>
      <c r="AB1489" s="190"/>
      <c r="AC1489" s="190"/>
      <c r="AD1489" s="190"/>
      <c r="AE1489" s="190"/>
      <c r="AF1489" s="190"/>
      <c r="AG1489" s="190"/>
      <c r="AH1489" s="190"/>
      <c r="AI1489" s="190"/>
      <c r="AJ1489" s="190"/>
      <c r="AK1489" s="190"/>
      <c r="AL1489" s="190"/>
      <c r="AM1489" s="190"/>
      <c r="AN1489" s="190"/>
      <c r="AO1489" s="190"/>
      <c r="AP1489" s="190"/>
      <c r="AQ1489" s="190"/>
      <c r="AR1489" s="190"/>
      <c r="AS1489" s="190"/>
      <c r="AT1489" s="190"/>
      <c r="AU1489" s="190"/>
      <c r="AV1489" s="190"/>
      <c r="AW1489" s="190"/>
      <c r="AX1489" s="190"/>
      <c r="AY1489" s="190"/>
      <c r="AZ1489" s="190"/>
      <c r="BA1489" s="190"/>
      <c r="BB1489" s="190"/>
      <c r="BC1489" s="190"/>
      <c r="BD1489" s="190"/>
      <c r="BE1489" s="190"/>
      <c r="BF1489" s="190"/>
      <c r="BG1489" s="190"/>
      <c r="BH1489" s="190"/>
      <c r="BI1489" s="190"/>
      <c r="BJ1489" s="190"/>
      <c r="BK1489" s="190"/>
      <c r="BL1489" s="190"/>
      <c r="BM1489" s="190"/>
      <c r="BN1489" s="190"/>
      <c r="BO1489" s="190"/>
      <c r="BP1489" s="190"/>
      <c r="BQ1489" s="190"/>
      <c r="BR1489" s="190"/>
      <c r="BS1489" s="190"/>
      <c r="BT1489" s="190"/>
      <c r="BU1489" s="190"/>
      <c r="BV1489" s="190"/>
      <c r="BW1489" s="190"/>
      <c r="BX1489" s="190"/>
      <c r="BY1489" s="190"/>
      <c r="BZ1489" s="190"/>
      <c r="CA1489" s="190"/>
      <c r="CB1489" s="190"/>
      <c r="CC1489" s="190"/>
      <c r="CD1489" s="190"/>
      <c r="CE1489" s="190"/>
      <c r="CF1489" s="190"/>
      <c r="CG1489" s="190"/>
      <c r="CH1489" s="190"/>
      <c r="CI1489" s="190"/>
      <c r="CJ1489" s="190"/>
      <c r="CK1489" s="190"/>
      <c r="CL1489" s="190"/>
      <c r="CN1489" s="201"/>
      <c r="CO1489" s="190"/>
      <c r="CP1489" s="190"/>
      <c r="CQ1489" s="190"/>
      <c r="CR1489" s="190"/>
      <c r="CS1489" s="190"/>
      <c r="CT1489" s="190"/>
      <c r="CU1489" s="190"/>
      <c r="CV1489" s="190"/>
      <c r="CW1489" s="190"/>
      <c r="CX1489" s="190"/>
      <c r="CY1489" s="190"/>
      <c r="CZ1489" s="190"/>
      <c r="DA1489" s="190"/>
      <c r="DB1489" s="190"/>
      <c r="DC1489" s="190"/>
      <c r="DD1489" s="190"/>
      <c r="DE1489" s="190"/>
      <c r="DF1489" s="190"/>
      <c r="DG1489" s="190"/>
      <c r="DH1489" s="190"/>
      <c r="DI1489" s="190"/>
      <c r="DJ1489" s="190"/>
      <c r="DK1489" s="190"/>
      <c r="DL1489" s="190"/>
    </row>
    <row r="1490" spans="1:116" x14ac:dyDescent="0.35">
      <c r="A1490" s="174"/>
      <c r="E1490" s="8"/>
      <c r="G1490" s="175" t="s">
        <v>462</v>
      </c>
      <c r="H1490" s="200"/>
      <c r="I1490" s="201"/>
      <c r="J1490" s="201"/>
      <c r="K1490" s="202"/>
      <c r="L1490" s="202"/>
      <c r="M1490" s="202"/>
      <c r="N1490" s="202"/>
      <c r="O1490" s="202"/>
      <c r="P1490" s="202"/>
      <c r="R1490" s="202"/>
      <c r="S1490" s="190"/>
      <c r="T1490" s="190"/>
      <c r="U1490" s="190"/>
      <c r="V1490" s="190"/>
      <c r="W1490" s="190"/>
      <c r="X1490" s="190"/>
      <c r="Y1490" s="190"/>
      <c r="Z1490" s="190"/>
      <c r="AA1490" s="190"/>
      <c r="AB1490" s="190"/>
      <c r="AC1490" s="190"/>
      <c r="AD1490" s="190"/>
      <c r="AE1490" s="190"/>
      <c r="AF1490" s="190"/>
      <c r="AG1490" s="190"/>
      <c r="AH1490" s="190"/>
      <c r="AI1490" s="190"/>
      <c r="AJ1490" s="190"/>
      <c r="AK1490" s="190"/>
      <c r="AL1490" s="190"/>
      <c r="AM1490" s="190"/>
      <c r="AN1490" s="190"/>
      <c r="AO1490" s="190"/>
      <c r="AP1490" s="190"/>
      <c r="AQ1490" s="190"/>
      <c r="AR1490" s="190"/>
      <c r="AS1490" s="190"/>
      <c r="AT1490" s="190"/>
      <c r="AU1490" s="190"/>
      <c r="AV1490" s="190"/>
      <c r="AW1490" s="190"/>
      <c r="AX1490" s="190"/>
      <c r="AY1490" s="190"/>
      <c r="AZ1490" s="190"/>
      <c r="BA1490" s="190"/>
      <c r="BB1490" s="190"/>
      <c r="BC1490" s="190"/>
      <c r="BD1490" s="190"/>
      <c r="BE1490" s="190"/>
      <c r="BF1490" s="190"/>
      <c r="BG1490" s="190"/>
      <c r="BH1490" s="190"/>
      <c r="BI1490" s="190"/>
      <c r="BJ1490" s="190"/>
      <c r="BK1490" s="190"/>
      <c r="BL1490" s="190"/>
      <c r="BM1490" s="190"/>
      <c r="BN1490" s="190"/>
      <c r="BO1490" s="190"/>
      <c r="BP1490" s="190"/>
      <c r="BQ1490" s="190"/>
      <c r="BR1490" s="190"/>
      <c r="BS1490" s="190"/>
      <c r="BT1490" s="190"/>
      <c r="BU1490" s="190"/>
      <c r="BV1490" s="190"/>
      <c r="BW1490" s="190"/>
      <c r="BX1490" s="190"/>
      <c r="BY1490" s="190"/>
      <c r="BZ1490" s="190"/>
      <c r="CA1490" s="190"/>
      <c r="CB1490" s="190"/>
      <c r="CC1490" s="190"/>
      <c r="CD1490" s="190"/>
      <c r="CE1490" s="190"/>
      <c r="CF1490" s="190"/>
      <c r="CG1490" s="190"/>
      <c r="CH1490" s="190"/>
      <c r="CI1490" s="190"/>
      <c r="CJ1490" s="190"/>
      <c r="CK1490" s="190"/>
      <c r="CL1490" s="190"/>
      <c r="CN1490" s="201"/>
      <c r="CO1490" s="190"/>
      <c r="CP1490" s="190"/>
      <c r="CQ1490" s="190"/>
      <c r="CR1490" s="190"/>
      <c r="CS1490" s="190"/>
      <c r="CT1490" s="190"/>
      <c r="CU1490" s="190"/>
      <c r="CV1490" s="190"/>
      <c r="CW1490" s="190"/>
      <c r="CX1490" s="190"/>
      <c r="CY1490" s="190"/>
      <c r="CZ1490" s="190"/>
      <c r="DA1490" s="190"/>
      <c r="DB1490" s="190"/>
      <c r="DC1490" s="190"/>
      <c r="DD1490" s="190"/>
      <c r="DE1490" s="190"/>
      <c r="DF1490" s="190"/>
      <c r="DG1490" s="190"/>
      <c r="DH1490" s="190"/>
      <c r="DI1490" s="190"/>
      <c r="DJ1490" s="190"/>
      <c r="DK1490" s="190"/>
      <c r="DL1490" s="190"/>
    </row>
    <row r="1491" spans="1:116" x14ac:dyDescent="0.35">
      <c r="A1491" s="174"/>
      <c r="E1491" s="8"/>
      <c r="G1491" s="175" t="s">
        <v>491</v>
      </c>
      <c r="H1491" s="200"/>
      <c r="I1491" s="201"/>
      <c r="J1491" s="201"/>
      <c r="K1491" s="202"/>
      <c r="L1491" s="202"/>
      <c r="M1491" s="202"/>
      <c r="N1491" s="202"/>
      <c r="O1491" s="202"/>
      <c r="P1491" s="202"/>
      <c r="R1491" s="202"/>
      <c r="S1491" s="190" t="str">
        <f t="shared" ref="S1491:CD1491" si="2137">S$22</f>
        <v>S$18</v>
      </c>
      <c r="T1491" s="190" t="str">
        <f t="shared" si="2137"/>
        <v>T$18</v>
      </c>
      <c r="U1491" s="190" t="str">
        <f t="shared" si="2137"/>
        <v>U$18</v>
      </c>
      <c r="V1491" s="190" t="str">
        <f t="shared" si="2137"/>
        <v>V$18</v>
      </c>
      <c r="W1491" s="190" t="str">
        <f t="shared" si="2137"/>
        <v>W$18</v>
      </c>
      <c r="X1491" s="190" t="str">
        <f t="shared" si="2137"/>
        <v>X$18</v>
      </c>
      <c r="Y1491" s="190" t="str">
        <f t="shared" si="2137"/>
        <v>Y$18</v>
      </c>
      <c r="Z1491" s="190" t="str">
        <f t="shared" si="2137"/>
        <v>Z$18</v>
      </c>
      <c r="AA1491" s="190" t="str">
        <f t="shared" si="2137"/>
        <v>AA$18</v>
      </c>
      <c r="AB1491" s="190" t="str">
        <f t="shared" si="2137"/>
        <v>AB$18</v>
      </c>
      <c r="AC1491" s="190" t="str">
        <f t="shared" si="2137"/>
        <v>AC$18</v>
      </c>
      <c r="AD1491" s="190" t="str">
        <f t="shared" si="2137"/>
        <v>AD$18</v>
      </c>
      <c r="AE1491" s="190" t="str">
        <f t="shared" si="2137"/>
        <v>AE$18</v>
      </c>
      <c r="AF1491" s="190" t="str">
        <f t="shared" si="2137"/>
        <v>AF$18</v>
      </c>
      <c r="AG1491" s="190" t="str">
        <f t="shared" si="2137"/>
        <v>AG$18</v>
      </c>
      <c r="AH1491" s="190" t="str">
        <f t="shared" si="2137"/>
        <v>AH$18</v>
      </c>
      <c r="AI1491" s="190" t="str">
        <f t="shared" si="2137"/>
        <v>AI$18</v>
      </c>
      <c r="AJ1491" s="190" t="str">
        <f t="shared" si="2137"/>
        <v>AJ$18</v>
      </c>
      <c r="AK1491" s="190" t="str">
        <f t="shared" si="2137"/>
        <v>AK$18</v>
      </c>
      <c r="AL1491" s="190" t="str">
        <f t="shared" si="2137"/>
        <v>AL$18</v>
      </c>
      <c r="AM1491" s="190" t="str">
        <f t="shared" si="2137"/>
        <v>AM$18</v>
      </c>
      <c r="AN1491" s="190" t="str">
        <f t="shared" si="2137"/>
        <v>AN$18</v>
      </c>
      <c r="AO1491" s="190" t="str">
        <f t="shared" si="2137"/>
        <v>AO$18</v>
      </c>
      <c r="AP1491" s="190" t="str">
        <f t="shared" si="2137"/>
        <v>AP$18</v>
      </c>
      <c r="AQ1491" s="190" t="str">
        <f t="shared" si="2137"/>
        <v>AQ$18</v>
      </c>
      <c r="AR1491" s="190" t="str">
        <f t="shared" si="2137"/>
        <v>AR$18</v>
      </c>
      <c r="AS1491" s="190" t="str">
        <f t="shared" si="2137"/>
        <v>AS$18</v>
      </c>
      <c r="AT1491" s="190" t="str">
        <f t="shared" si="2137"/>
        <v>AT$18</v>
      </c>
      <c r="AU1491" s="190" t="str">
        <f t="shared" si="2137"/>
        <v>AU$18</v>
      </c>
      <c r="AV1491" s="190" t="str">
        <f t="shared" si="2137"/>
        <v>AV$18</v>
      </c>
      <c r="AW1491" s="190" t="str">
        <f t="shared" si="2137"/>
        <v>AW$18</v>
      </c>
      <c r="AX1491" s="190" t="str">
        <f t="shared" si="2137"/>
        <v>AX$18</v>
      </c>
      <c r="AY1491" s="190" t="str">
        <f t="shared" si="2137"/>
        <v>AY$18</v>
      </c>
      <c r="AZ1491" s="190" t="str">
        <f t="shared" si="2137"/>
        <v>AZ$18</v>
      </c>
      <c r="BA1491" s="190" t="str">
        <f t="shared" si="2137"/>
        <v>BA$18</v>
      </c>
      <c r="BB1491" s="190" t="str">
        <f t="shared" si="2137"/>
        <v>BB$18</v>
      </c>
      <c r="BC1491" s="190" t="str">
        <f t="shared" si="2137"/>
        <v>BC$18</v>
      </c>
      <c r="BD1491" s="190" t="str">
        <f t="shared" si="2137"/>
        <v>BD$18</v>
      </c>
      <c r="BE1491" s="190" t="str">
        <f t="shared" si="2137"/>
        <v>BE$18</v>
      </c>
      <c r="BF1491" s="190" t="str">
        <f t="shared" si="2137"/>
        <v>BF$18</v>
      </c>
      <c r="BG1491" s="190" t="str">
        <f t="shared" si="2137"/>
        <v>BG$18</v>
      </c>
      <c r="BH1491" s="190" t="str">
        <f t="shared" si="2137"/>
        <v>BH$18</v>
      </c>
      <c r="BI1491" s="190" t="str">
        <f t="shared" si="2137"/>
        <v>BI$18</v>
      </c>
      <c r="BJ1491" s="190" t="str">
        <f t="shared" si="2137"/>
        <v>BJ$18</v>
      </c>
      <c r="BK1491" s="190" t="str">
        <f t="shared" si="2137"/>
        <v>BK$18</v>
      </c>
      <c r="BL1491" s="190" t="str">
        <f t="shared" si="2137"/>
        <v>BL$18</v>
      </c>
      <c r="BM1491" s="190" t="str">
        <f t="shared" si="2137"/>
        <v>BM$18</v>
      </c>
      <c r="BN1491" s="190" t="str">
        <f t="shared" si="2137"/>
        <v>BN$18</v>
      </c>
      <c r="BO1491" s="190" t="str">
        <f t="shared" si="2137"/>
        <v>BO$18</v>
      </c>
      <c r="BP1491" s="190" t="str">
        <f t="shared" si="2137"/>
        <v>BP$18</v>
      </c>
      <c r="BQ1491" s="190" t="str">
        <f t="shared" si="2137"/>
        <v>BQ$18</v>
      </c>
      <c r="BR1491" s="190" t="str">
        <f t="shared" si="2137"/>
        <v>BR$18</v>
      </c>
      <c r="BS1491" s="190" t="str">
        <f t="shared" si="2137"/>
        <v>BS$18</v>
      </c>
      <c r="BT1491" s="190" t="str">
        <f t="shared" si="2137"/>
        <v>BT$18</v>
      </c>
      <c r="BU1491" s="190" t="str">
        <f t="shared" si="2137"/>
        <v>BU$18</v>
      </c>
      <c r="BV1491" s="190" t="str">
        <f t="shared" si="2137"/>
        <v>BV$18</v>
      </c>
      <c r="BW1491" s="190" t="str">
        <f t="shared" si="2137"/>
        <v>BW$18</v>
      </c>
      <c r="BX1491" s="190" t="str">
        <f t="shared" si="2137"/>
        <v>BX$18</v>
      </c>
      <c r="BY1491" s="190" t="str">
        <f t="shared" si="2137"/>
        <v>BY$18</v>
      </c>
      <c r="BZ1491" s="190" t="str">
        <f t="shared" si="2137"/>
        <v>BZ$18</v>
      </c>
      <c r="CA1491" s="190" t="str">
        <f t="shared" si="2137"/>
        <v>CA$18</v>
      </c>
      <c r="CB1491" s="190" t="str">
        <f t="shared" si="2137"/>
        <v>CB$18</v>
      </c>
      <c r="CC1491" s="190" t="str">
        <f t="shared" si="2137"/>
        <v>CC$18</v>
      </c>
      <c r="CD1491" s="190" t="str">
        <f t="shared" si="2137"/>
        <v>CD$18</v>
      </c>
      <c r="CE1491" s="190" t="str">
        <f t="shared" ref="CE1491:CL1491" si="2138">CE$22</f>
        <v>CE$18</v>
      </c>
      <c r="CF1491" s="190" t="str">
        <f t="shared" si="2138"/>
        <v>CF$18</v>
      </c>
      <c r="CG1491" s="190" t="str">
        <f t="shared" si="2138"/>
        <v>CG$18</v>
      </c>
      <c r="CH1491" s="190" t="str">
        <f t="shared" si="2138"/>
        <v>CH$18</v>
      </c>
      <c r="CI1491" s="190" t="str">
        <f t="shared" si="2138"/>
        <v>CI$18</v>
      </c>
      <c r="CJ1491" s="190" t="str">
        <f t="shared" si="2138"/>
        <v>CJ$18</v>
      </c>
      <c r="CK1491" s="190" t="str">
        <f t="shared" si="2138"/>
        <v>CK$18</v>
      </c>
      <c r="CL1491" s="190" t="str">
        <f t="shared" si="2138"/>
        <v>CL$18</v>
      </c>
      <c r="CN1491" s="201"/>
      <c r="CO1491" s="190" t="str">
        <f t="shared" ref="CO1491:DL1491" si="2139">CO$22</f>
        <v>CO$18</v>
      </c>
      <c r="CP1491" s="190" t="str">
        <f t="shared" si="2139"/>
        <v>CP$18</v>
      </c>
      <c r="CQ1491" s="190" t="str">
        <f t="shared" si="2139"/>
        <v>CQ$18</v>
      </c>
      <c r="CR1491" s="190" t="str">
        <f t="shared" si="2139"/>
        <v>CR$18</v>
      </c>
      <c r="CS1491" s="190" t="str">
        <f t="shared" si="2139"/>
        <v>CS$18</v>
      </c>
      <c r="CT1491" s="190" t="str">
        <f t="shared" si="2139"/>
        <v>CT$18</v>
      </c>
      <c r="CU1491" s="190" t="str">
        <f t="shared" si="2139"/>
        <v>CU$18</v>
      </c>
      <c r="CV1491" s="190" t="str">
        <f t="shared" si="2139"/>
        <v>CV$18</v>
      </c>
      <c r="CW1491" s="190" t="str">
        <f t="shared" si="2139"/>
        <v>CW$18</v>
      </c>
      <c r="CX1491" s="190" t="str">
        <f t="shared" si="2139"/>
        <v>CX$18</v>
      </c>
      <c r="CY1491" s="190" t="str">
        <f t="shared" si="2139"/>
        <v>CY$18</v>
      </c>
      <c r="CZ1491" s="190" t="str">
        <f t="shared" si="2139"/>
        <v>CZ$18</v>
      </c>
      <c r="DA1491" s="190" t="str">
        <f t="shared" si="2139"/>
        <v>DA$18</v>
      </c>
      <c r="DB1491" s="190" t="str">
        <f t="shared" si="2139"/>
        <v>DB$18</v>
      </c>
      <c r="DC1491" s="190" t="str">
        <f t="shared" si="2139"/>
        <v>DC$18</v>
      </c>
      <c r="DD1491" s="190" t="str">
        <f t="shared" si="2139"/>
        <v>DD$18</v>
      </c>
      <c r="DE1491" s="190" t="str">
        <f t="shared" si="2139"/>
        <v>DE$18</v>
      </c>
      <c r="DF1491" s="190" t="str">
        <f t="shared" si="2139"/>
        <v>DF$18</v>
      </c>
      <c r="DG1491" s="190" t="str">
        <f t="shared" si="2139"/>
        <v>DG$18</v>
      </c>
      <c r="DH1491" s="190" t="str">
        <f t="shared" si="2139"/>
        <v>DH$18</v>
      </c>
      <c r="DI1491" s="190" t="str">
        <f t="shared" si="2139"/>
        <v>DI$18</v>
      </c>
      <c r="DJ1491" s="190" t="str">
        <f t="shared" si="2139"/>
        <v>DJ$18</v>
      </c>
      <c r="DK1491" s="190" t="str">
        <f t="shared" si="2139"/>
        <v>DK$18</v>
      </c>
      <c r="DL1491" s="190" t="str">
        <f t="shared" si="2139"/>
        <v>DL$18</v>
      </c>
    </row>
    <row r="1492" spans="1:116" x14ac:dyDescent="0.35">
      <c r="A1492" s="174"/>
      <c r="E1492" s="8"/>
      <c r="G1492" s="175" t="s">
        <v>505</v>
      </c>
      <c r="H1492" s="200"/>
      <c r="I1492" s="201"/>
      <c r="J1492" s="201"/>
      <c r="K1492" s="202"/>
      <c r="L1492" s="202"/>
      <c r="M1492" s="202"/>
      <c r="N1492" s="202"/>
      <c r="O1492" s="202"/>
      <c r="P1492" s="202"/>
      <c r="R1492" s="202"/>
      <c r="S1492" s="190" t="str">
        <f t="shared" ref="S1492:CD1492" si="2140">S$23</f>
        <v>S$19</v>
      </c>
      <c r="T1492" s="190" t="str">
        <f t="shared" si="2140"/>
        <v>T$19</v>
      </c>
      <c r="U1492" s="190" t="str">
        <f t="shared" si="2140"/>
        <v>U$19</v>
      </c>
      <c r="V1492" s="190" t="str">
        <f t="shared" si="2140"/>
        <v>V$19</v>
      </c>
      <c r="W1492" s="190" t="str">
        <f t="shared" si="2140"/>
        <v>W$19</v>
      </c>
      <c r="X1492" s="190" t="str">
        <f t="shared" si="2140"/>
        <v>X$19</v>
      </c>
      <c r="Y1492" s="190" t="str">
        <f t="shared" si="2140"/>
        <v>Y$19</v>
      </c>
      <c r="Z1492" s="190" t="str">
        <f t="shared" si="2140"/>
        <v>Z$19</v>
      </c>
      <c r="AA1492" s="190" t="str">
        <f t="shared" si="2140"/>
        <v>AA$19</v>
      </c>
      <c r="AB1492" s="190" t="str">
        <f t="shared" si="2140"/>
        <v>AB$19</v>
      </c>
      <c r="AC1492" s="190" t="str">
        <f t="shared" si="2140"/>
        <v>AC$19</v>
      </c>
      <c r="AD1492" s="190" t="str">
        <f t="shared" si="2140"/>
        <v>AD$19</v>
      </c>
      <c r="AE1492" s="190" t="str">
        <f t="shared" si="2140"/>
        <v>AE$19</v>
      </c>
      <c r="AF1492" s="190" t="str">
        <f t="shared" si="2140"/>
        <v>AF$19</v>
      </c>
      <c r="AG1492" s="190" t="str">
        <f t="shared" si="2140"/>
        <v>AG$19</v>
      </c>
      <c r="AH1492" s="190" t="str">
        <f t="shared" si="2140"/>
        <v>AH$19</v>
      </c>
      <c r="AI1492" s="190" t="str">
        <f t="shared" si="2140"/>
        <v>AI$19</v>
      </c>
      <c r="AJ1492" s="190" t="str">
        <f t="shared" si="2140"/>
        <v>AJ$19</v>
      </c>
      <c r="AK1492" s="190" t="str">
        <f t="shared" si="2140"/>
        <v>AK$19</v>
      </c>
      <c r="AL1492" s="190" t="str">
        <f t="shared" si="2140"/>
        <v>AL$19</v>
      </c>
      <c r="AM1492" s="190" t="str">
        <f t="shared" si="2140"/>
        <v>AM$19</v>
      </c>
      <c r="AN1492" s="190" t="str">
        <f t="shared" si="2140"/>
        <v>AN$19</v>
      </c>
      <c r="AO1492" s="190" t="str">
        <f t="shared" si="2140"/>
        <v>AO$19</v>
      </c>
      <c r="AP1492" s="190" t="str">
        <f t="shared" si="2140"/>
        <v>AP$19</v>
      </c>
      <c r="AQ1492" s="190" t="str">
        <f t="shared" si="2140"/>
        <v>AQ$19</v>
      </c>
      <c r="AR1492" s="190" t="str">
        <f t="shared" si="2140"/>
        <v>AR$19</v>
      </c>
      <c r="AS1492" s="190" t="str">
        <f t="shared" si="2140"/>
        <v>AS$19</v>
      </c>
      <c r="AT1492" s="190" t="str">
        <f t="shared" si="2140"/>
        <v>AT$19</v>
      </c>
      <c r="AU1492" s="190" t="str">
        <f t="shared" si="2140"/>
        <v>AU$19</v>
      </c>
      <c r="AV1492" s="190" t="str">
        <f t="shared" si="2140"/>
        <v>AV$19</v>
      </c>
      <c r="AW1492" s="190" t="str">
        <f t="shared" si="2140"/>
        <v>AW$19</v>
      </c>
      <c r="AX1492" s="190" t="str">
        <f t="shared" si="2140"/>
        <v>AX$19</v>
      </c>
      <c r="AY1492" s="190" t="str">
        <f t="shared" si="2140"/>
        <v>AY$19</v>
      </c>
      <c r="AZ1492" s="190" t="str">
        <f t="shared" si="2140"/>
        <v>AZ$19</v>
      </c>
      <c r="BA1492" s="190" t="str">
        <f t="shared" si="2140"/>
        <v>BA$19</v>
      </c>
      <c r="BB1492" s="190" t="str">
        <f t="shared" si="2140"/>
        <v>BB$19</v>
      </c>
      <c r="BC1492" s="190" t="str">
        <f t="shared" si="2140"/>
        <v>BC$19</v>
      </c>
      <c r="BD1492" s="190" t="str">
        <f t="shared" si="2140"/>
        <v>BD$19</v>
      </c>
      <c r="BE1492" s="190" t="str">
        <f t="shared" si="2140"/>
        <v>BE$19</v>
      </c>
      <c r="BF1492" s="190" t="str">
        <f t="shared" si="2140"/>
        <v>BF$19</v>
      </c>
      <c r="BG1492" s="190" t="str">
        <f t="shared" si="2140"/>
        <v>BG$19</v>
      </c>
      <c r="BH1492" s="190" t="str">
        <f t="shared" si="2140"/>
        <v>BH$19</v>
      </c>
      <c r="BI1492" s="190" t="str">
        <f t="shared" si="2140"/>
        <v>BI$19</v>
      </c>
      <c r="BJ1492" s="190" t="str">
        <f t="shared" si="2140"/>
        <v>BJ$19</v>
      </c>
      <c r="BK1492" s="190" t="str">
        <f t="shared" si="2140"/>
        <v>BK$19</v>
      </c>
      <c r="BL1492" s="190" t="str">
        <f t="shared" si="2140"/>
        <v>BL$19</v>
      </c>
      <c r="BM1492" s="190" t="str">
        <f t="shared" si="2140"/>
        <v>BM$19</v>
      </c>
      <c r="BN1492" s="190" t="str">
        <f t="shared" si="2140"/>
        <v>BN$19</v>
      </c>
      <c r="BO1492" s="190" t="str">
        <f t="shared" si="2140"/>
        <v>BO$19</v>
      </c>
      <c r="BP1492" s="190" t="str">
        <f t="shared" si="2140"/>
        <v>BP$19</v>
      </c>
      <c r="BQ1492" s="190" t="str">
        <f t="shared" si="2140"/>
        <v>BQ$19</v>
      </c>
      <c r="BR1492" s="190" t="str">
        <f t="shared" si="2140"/>
        <v>BR$19</v>
      </c>
      <c r="BS1492" s="190" t="str">
        <f t="shared" si="2140"/>
        <v>BS$19</v>
      </c>
      <c r="BT1492" s="190" t="str">
        <f t="shared" si="2140"/>
        <v>BT$19</v>
      </c>
      <c r="BU1492" s="190" t="str">
        <f t="shared" si="2140"/>
        <v>BU$19</v>
      </c>
      <c r="BV1492" s="190" t="str">
        <f t="shared" si="2140"/>
        <v>BV$19</v>
      </c>
      <c r="BW1492" s="190" t="str">
        <f t="shared" si="2140"/>
        <v>BW$19</v>
      </c>
      <c r="BX1492" s="190" t="str">
        <f t="shared" si="2140"/>
        <v>BX$19</v>
      </c>
      <c r="BY1492" s="190" t="str">
        <f t="shared" si="2140"/>
        <v>BY$19</v>
      </c>
      <c r="BZ1492" s="190" t="str">
        <f t="shared" si="2140"/>
        <v>BZ$19</v>
      </c>
      <c r="CA1492" s="190" t="str">
        <f t="shared" si="2140"/>
        <v>CA$19</v>
      </c>
      <c r="CB1492" s="190" t="str">
        <f t="shared" si="2140"/>
        <v>CB$19</v>
      </c>
      <c r="CC1492" s="190" t="str">
        <f t="shared" si="2140"/>
        <v>CC$19</v>
      </c>
      <c r="CD1492" s="190" t="str">
        <f t="shared" si="2140"/>
        <v>CD$19</v>
      </c>
      <c r="CE1492" s="190" t="str">
        <f t="shared" ref="CE1492:CL1492" si="2141">CE$23</f>
        <v>CE$19</v>
      </c>
      <c r="CF1492" s="190" t="str">
        <f t="shared" si="2141"/>
        <v>CF$19</v>
      </c>
      <c r="CG1492" s="190" t="str">
        <f t="shared" si="2141"/>
        <v>CG$19</v>
      </c>
      <c r="CH1492" s="190" t="str">
        <f t="shared" si="2141"/>
        <v>CH$19</v>
      </c>
      <c r="CI1492" s="190" t="str">
        <f t="shared" si="2141"/>
        <v>CI$19</v>
      </c>
      <c r="CJ1492" s="190" t="str">
        <f t="shared" si="2141"/>
        <v>CJ$19</v>
      </c>
      <c r="CK1492" s="190" t="str">
        <f t="shared" si="2141"/>
        <v>CK$19</v>
      </c>
      <c r="CL1492" s="190" t="str">
        <f t="shared" si="2141"/>
        <v>CL$19</v>
      </c>
      <c r="CN1492" s="201"/>
      <c r="CO1492" s="190" t="str">
        <f t="shared" ref="CO1492:DL1492" si="2142">CO$23</f>
        <v>CO$19</v>
      </c>
      <c r="CP1492" s="190" t="str">
        <f t="shared" si="2142"/>
        <v>CP$19</v>
      </c>
      <c r="CQ1492" s="190" t="str">
        <f t="shared" si="2142"/>
        <v>CQ$19</v>
      </c>
      <c r="CR1492" s="190" t="str">
        <f t="shared" si="2142"/>
        <v>CR$19</v>
      </c>
      <c r="CS1492" s="190" t="str">
        <f t="shared" si="2142"/>
        <v>CS$19</v>
      </c>
      <c r="CT1492" s="190" t="str">
        <f t="shared" si="2142"/>
        <v>CT$19</v>
      </c>
      <c r="CU1492" s="190" t="str">
        <f t="shared" si="2142"/>
        <v>CU$19</v>
      </c>
      <c r="CV1492" s="190" t="str">
        <f t="shared" si="2142"/>
        <v>CV$19</v>
      </c>
      <c r="CW1492" s="190" t="str">
        <f t="shared" si="2142"/>
        <v>CW$19</v>
      </c>
      <c r="CX1492" s="190" t="str">
        <f t="shared" si="2142"/>
        <v>CX$19</v>
      </c>
      <c r="CY1492" s="190" t="str">
        <f t="shared" si="2142"/>
        <v>CY$19</v>
      </c>
      <c r="CZ1492" s="190" t="str">
        <f t="shared" si="2142"/>
        <v>CZ$19</v>
      </c>
      <c r="DA1492" s="190" t="str">
        <f t="shared" si="2142"/>
        <v>DA$19</v>
      </c>
      <c r="DB1492" s="190" t="str">
        <f t="shared" si="2142"/>
        <v>DB$19</v>
      </c>
      <c r="DC1492" s="190" t="str">
        <f t="shared" si="2142"/>
        <v>DC$19</v>
      </c>
      <c r="DD1492" s="190" t="str">
        <f t="shared" si="2142"/>
        <v>DD$19</v>
      </c>
      <c r="DE1492" s="190" t="str">
        <f t="shared" si="2142"/>
        <v>DE$19</v>
      </c>
      <c r="DF1492" s="190" t="str">
        <f t="shared" si="2142"/>
        <v>DF$19</v>
      </c>
      <c r="DG1492" s="190" t="str">
        <f t="shared" si="2142"/>
        <v>DG$19</v>
      </c>
      <c r="DH1492" s="190" t="str">
        <f t="shared" si="2142"/>
        <v>DH$19</v>
      </c>
      <c r="DI1492" s="190" t="str">
        <f t="shared" si="2142"/>
        <v>DI$19</v>
      </c>
      <c r="DJ1492" s="190" t="str">
        <f t="shared" si="2142"/>
        <v>DJ$19</v>
      </c>
      <c r="DK1492" s="190" t="str">
        <f t="shared" si="2142"/>
        <v>DK$19</v>
      </c>
      <c r="DL1492" s="190" t="str">
        <f t="shared" si="2142"/>
        <v>DL$19</v>
      </c>
    </row>
    <row r="1493" spans="1:116" x14ac:dyDescent="0.35">
      <c r="A1493" s="31" t="s">
        <v>218</v>
      </c>
      <c r="B1493" s="31" t="s">
        <v>243</v>
      </c>
      <c r="C1493" s="31"/>
      <c r="D1493" t="s">
        <v>528</v>
      </c>
      <c r="E1493" s="8" t="str">
        <f t="shared" ref="E1493:E1494" si="2143">ROW()&amp;" "&amp;D1493</f>
        <v>1493 FCCL-F</v>
      </c>
      <c r="F1493" t="s">
        <v>526</v>
      </c>
      <c r="G1493" s="175" t="s">
        <v>463</v>
      </c>
      <c r="H1493" s="48"/>
      <c r="I1493" s="304"/>
      <c r="J1493" s="304"/>
      <c r="K1493" s="48"/>
      <c r="L1493" s="48"/>
      <c r="M1493" s="48"/>
      <c r="N1493" s="48"/>
      <c r="O1493" s="48"/>
      <c r="P1493" s="48"/>
      <c r="R1493" s="70"/>
      <c r="S1493" s="305"/>
      <c r="T1493" s="305"/>
      <c r="U1493" s="305"/>
      <c r="V1493" s="305"/>
      <c r="W1493" s="305"/>
      <c r="X1493" s="305"/>
      <c r="Y1493" s="305"/>
      <c r="Z1493" s="305"/>
      <c r="AA1493" s="305"/>
      <c r="AB1493" s="305"/>
      <c r="AC1493" s="305"/>
      <c r="AD1493" s="305"/>
      <c r="AE1493" s="305"/>
      <c r="AF1493" s="305"/>
      <c r="AG1493" s="305"/>
      <c r="AH1493" s="305"/>
      <c r="AI1493" s="305"/>
      <c r="AJ1493" s="305"/>
      <c r="AK1493" s="305"/>
      <c r="AL1493" s="305"/>
      <c r="AM1493" s="305"/>
      <c r="AN1493" s="305"/>
      <c r="AO1493" s="305"/>
      <c r="AP1493" s="305"/>
      <c r="AQ1493" s="305"/>
      <c r="AR1493" s="305"/>
      <c r="AS1493" s="305"/>
      <c r="AT1493" s="305"/>
      <c r="AU1493" s="305"/>
      <c r="AV1493" s="305"/>
      <c r="AW1493" s="305"/>
      <c r="AX1493" s="305"/>
      <c r="AY1493" s="305"/>
      <c r="AZ1493" s="305"/>
      <c r="BA1493" s="305"/>
      <c r="BB1493" s="305"/>
      <c r="BC1493" s="305"/>
      <c r="BD1493" s="305"/>
      <c r="BE1493" s="305"/>
      <c r="BF1493" s="305"/>
      <c r="BG1493" s="305"/>
      <c r="BH1493" s="305"/>
      <c r="BI1493" s="305"/>
      <c r="BJ1493" s="305"/>
      <c r="BK1493" s="305"/>
      <c r="BL1493" s="305"/>
      <c r="BM1493" s="305"/>
      <c r="BN1493" s="305"/>
      <c r="BO1493" s="305"/>
      <c r="BP1493" s="305"/>
      <c r="BQ1493" s="305"/>
      <c r="BR1493" s="305"/>
      <c r="BS1493" s="305"/>
      <c r="BT1493" s="305"/>
      <c r="BU1493" s="305"/>
      <c r="BV1493" s="305"/>
      <c r="BW1493" s="305"/>
      <c r="BX1493" s="305"/>
      <c r="BY1493" s="305"/>
      <c r="BZ1493" s="305"/>
      <c r="CA1493" s="305"/>
      <c r="CB1493" s="305"/>
      <c r="CC1493" s="305"/>
      <c r="CD1493" s="305"/>
      <c r="CE1493" s="305"/>
      <c r="CF1493" s="305"/>
      <c r="CG1493" s="305"/>
      <c r="CH1493" s="305"/>
      <c r="CI1493" s="305"/>
      <c r="CJ1493" s="305"/>
      <c r="CK1493" s="305"/>
      <c r="CL1493" s="305"/>
      <c r="CN1493" s="304"/>
      <c r="CO1493" s="305"/>
      <c r="CP1493" s="305"/>
      <c r="CQ1493" s="305"/>
      <c r="CR1493" s="305"/>
      <c r="CS1493" s="305"/>
      <c r="CT1493" s="305"/>
      <c r="CU1493" s="305"/>
      <c r="CV1493" s="305"/>
      <c r="CW1493" s="305"/>
      <c r="CX1493" s="305"/>
      <c r="CY1493" s="305"/>
      <c r="CZ1493" s="305"/>
      <c r="DA1493" s="305"/>
      <c r="DB1493" s="305"/>
      <c r="DC1493" s="305"/>
      <c r="DD1493" s="305"/>
      <c r="DE1493" s="305"/>
      <c r="DF1493" s="305"/>
      <c r="DG1493" s="305"/>
      <c r="DH1493" s="305"/>
      <c r="DI1493" s="305"/>
      <c r="DJ1493" s="305"/>
      <c r="DK1493" s="305"/>
      <c r="DL1493" s="305"/>
    </row>
    <row r="1494" spans="1:116" x14ac:dyDescent="0.35">
      <c r="B1494" t="str">
        <f>E1494</f>
        <v>1494 FCCL-F</v>
      </c>
      <c r="C1494" t="s">
        <v>232</v>
      </c>
      <c r="D1494" t="s">
        <v>528</v>
      </c>
      <c r="E1494" s="8" t="str">
        <f t="shared" si="2143"/>
        <v>1494 FCCL-F</v>
      </c>
      <c r="G1494" s="175" t="s">
        <v>464</v>
      </c>
      <c r="J1494" s="74">
        <v>1000</v>
      </c>
      <c r="K1494" s="53">
        <f>SUMIF($4:$4,K$2,1494:1494)</f>
        <v>1000</v>
      </c>
      <c r="L1494" s="53">
        <f>SUMIF($4:$4,L$2,1494:1494)</f>
        <v>1000</v>
      </c>
      <c r="M1494" s="53">
        <f>SUMIF($4:$4,M$2,1494:1494)</f>
        <v>1000</v>
      </c>
      <c r="N1494" s="53">
        <f>SUMIF($4:$4,N$2,1494:1494)</f>
        <v>1000</v>
      </c>
      <c r="O1494" s="53">
        <f>SUMIF($4:$4,O$2,1494:1494)</f>
        <v>1000</v>
      </c>
      <c r="P1494" s="53">
        <f>SUMIF($4:$4,P$2,1494:1494)</f>
        <v>1000</v>
      </c>
      <c r="R1494" s="24">
        <f>$J1494</f>
        <v>1000</v>
      </c>
      <c r="S1494" s="80">
        <f>R1494</f>
        <v>1000</v>
      </c>
      <c r="T1494" s="80">
        <f t="shared" ref="T1494" si="2144">S1494</f>
        <v>1000</v>
      </c>
      <c r="U1494" s="80">
        <f t="shared" ref="U1494" si="2145">T1494</f>
        <v>1000</v>
      </c>
      <c r="V1494" s="80">
        <f t="shared" ref="V1494" si="2146">U1494</f>
        <v>1000</v>
      </c>
      <c r="W1494" s="80">
        <f t="shared" ref="W1494" si="2147">V1494</f>
        <v>1000</v>
      </c>
      <c r="X1494" s="80">
        <f t="shared" ref="X1494" si="2148">W1494</f>
        <v>1000</v>
      </c>
      <c r="Y1494" s="80">
        <f t="shared" ref="Y1494" si="2149">X1494</f>
        <v>1000</v>
      </c>
      <c r="Z1494" s="80">
        <f t="shared" ref="Z1494" si="2150">Y1494</f>
        <v>1000</v>
      </c>
      <c r="AA1494" s="80">
        <f t="shared" ref="AA1494" si="2151">Z1494</f>
        <v>1000</v>
      </c>
      <c r="AB1494" s="80">
        <f t="shared" ref="AB1494" si="2152">AA1494</f>
        <v>1000</v>
      </c>
      <c r="AC1494" s="80">
        <f t="shared" ref="AC1494" si="2153">AB1494</f>
        <v>1000</v>
      </c>
      <c r="AD1494" s="80">
        <f t="shared" ref="AD1494" si="2154">AC1494</f>
        <v>1000</v>
      </c>
      <c r="AE1494" s="80">
        <f t="shared" ref="AE1494" si="2155">AD1494</f>
        <v>1000</v>
      </c>
      <c r="AF1494" s="80">
        <f t="shared" ref="AF1494" si="2156">AE1494</f>
        <v>1000</v>
      </c>
      <c r="AG1494" s="80">
        <f t="shared" ref="AG1494" si="2157">AF1494</f>
        <v>1000</v>
      </c>
      <c r="AH1494" s="80">
        <f t="shared" ref="AH1494" si="2158">AG1494</f>
        <v>1000</v>
      </c>
      <c r="AI1494" s="80">
        <f t="shared" ref="AI1494" si="2159">AH1494</f>
        <v>1000</v>
      </c>
      <c r="AJ1494" s="80">
        <f t="shared" ref="AJ1494" si="2160">AI1494</f>
        <v>1000</v>
      </c>
      <c r="AK1494" s="80">
        <f t="shared" ref="AK1494" si="2161">AJ1494</f>
        <v>1000</v>
      </c>
      <c r="AL1494" s="80">
        <f t="shared" ref="AL1494" si="2162">AK1494</f>
        <v>1000</v>
      </c>
      <c r="AM1494" s="80">
        <f t="shared" ref="AM1494" si="2163">AL1494</f>
        <v>1000</v>
      </c>
      <c r="AN1494" s="80">
        <f t="shared" ref="AN1494" si="2164">AM1494</f>
        <v>1000</v>
      </c>
      <c r="AO1494" s="80">
        <f t="shared" ref="AO1494" si="2165">AN1494</f>
        <v>1000</v>
      </c>
      <c r="AP1494" s="80">
        <f t="shared" ref="AP1494" si="2166">AO1494</f>
        <v>1000</v>
      </c>
      <c r="AQ1494" s="80">
        <f t="shared" ref="AQ1494" si="2167">AP1494</f>
        <v>1000</v>
      </c>
      <c r="AR1494" s="80">
        <f t="shared" ref="AR1494" si="2168">AQ1494</f>
        <v>1000</v>
      </c>
      <c r="AS1494" s="80">
        <f t="shared" ref="AS1494" si="2169">AR1494</f>
        <v>1000</v>
      </c>
      <c r="AT1494" s="80">
        <f t="shared" ref="AT1494" si="2170">AS1494</f>
        <v>1000</v>
      </c>
      <c r="AU1494" s="80">
        <f t="shared" ref="AU1494" si="2171">AT1494</f>
        <v>1000</v>
      </c>
      <c r="AV1494" s="80">
        <f t="shared" ref="AV1494" si="2172">AU1494</f>
        <v>1000</v>
      </c>
      <c r="AW1494" s="80">
        <f t="shared" ref="AW1494" si="2173">AV1494</f>
        <v>1000</v>
      </c>
      <c r="AX1494" s="80">
        <f t="shared" ref="AX1494" si="2174">AW1494</f>
        <v>1000</v>
      </c>
      <c r="AY1494" s="80">
        <f t="shared" ref="AY1494" si="2175">AX1494</f>
        <v>1000</v>
      </c>
      <c r="AZ1494" s="80">
        <f t="shared" ref="AZ1494" si="2176">AY1494</f>
        <v>1000</v>
      </c>
      <c r="BA1494" s="80">
        <f t="shared" ref="BA1494" si="2177">AZ1494</f>
        <v>1000</v>
      </c>
      <c r="BB1494" s="80">
        <f t="shared" ref="BB1494" si="2178">BA1494</f>
        <v>1000</v>
      </c>
      <c r="BC1494" s="80">
        <f t="shared" ref="BC1494" si="2179">BB1494</f>
        <v>1000</v>
      </c>
      <c r="BD1494" s="80">
        <f t="shared" ref="BD1494" si="2180">BC1494</f>
        <v>1000</v>
      </c>
      <c r="BE1494" s="80">
        <f t="shared" ref="BE1494" si="2181">BD1494</f>
        <v>1000</v>
      </c>
      <c r="BF1494" s="80">
        <f t="shared" ref="BF1494" si="2182">BE1494</f>
        <v>1000</v>
      </c>
      <c r="BG1494" s="80">
        <f t="shared" ref="BG1494" si="2183">BF1494</f>
        <v>1000</v>
      </c>
      <c r="BH1494" s="80">
        <f t="shared" ref="BH1494" si="2184">BG1494</f>
        <v>1000</v>
      </c>
      <c r="BI1494" s="80">
        <f t="shared" ref="BI1494" si="2185">BH1494</f>
        <v>1000</v>
      </c>
      <c r="BJ1494" s="80">
        <f t="shared" ref="BJ1494" si="2186">BI1494</f>
        <v>1000</v>
      </c>
      <c r="BK1494" s="80">
        <f t="shared" ref="BK1494" si="2187">BJ1494</f>
        <v>1000</v>
      </c>
      <c r="BL1494" s="80">
        <f t="shared" ref="BL1494" si="2188">BK1494</f>
        <v>1000</v>
      </c>
      <c r="BM1494" s="80">
        <f t="shared" ref="BM1494" si="2189">BL1494</f>
        <v>1000</v>
      </c>
      <c r="BN1494" s="80">
        <f t="shared" ref="BN1494" si="2190">BM1494</f>
        <v>1000</v>
      </c>
      <c r="BO1494" s="80">
        <f t="shared" ref="BO1494" si="2191">BN1494</f>
        <v>1000</v>
      </c>
      <c r="BP1494" s="80">
        <f t="shared" ref="BP1494" si="2192">BO1494</f>
        <v>1000</v>
      </c>
      <c r="BQ1494" s="80">
        <f t="shared" ref="BQ1494" si="2193">BP1494</f>
        <v>1000</v>
      </c>
      <c r="BR1494" s="80">
        <f t="shared" ref="BR1494" si="2194">BQ1494</f>
        <v>1000</v>
      </c>
      <c r="BS1494" s="80">
        <f t="shared" ref="BS1494" si="2195">BR1494</f>
        <v>1000</v>
      </c>
      <c r="BT1494" s="80">
        <f t="shared" ref="BT1494" si="2196">BS1494</f>
        <v>1000</v>
      </c>
      <c r="BU1494" s="80">
        <f t="shared" ref="BU1494" si="2197">BT1494</f>
        <v>1000</v>
      </c>
      <c r="BV1494" s="80">
        <f t="shared" ref="BV1494" si="2198">BU1494</f>
        <v>1000</v>
      </c>
      <c r="BW1494" s="80">
        <f t="shared" ref="BW1494" si="2199">BV1494</f>
        <v>1000</v>
      </c>
      <c r="BX1494" s="80">
        <f t="shared" ref="BX1494" si="2200">BW1494</f>
        <v>1000</v>
      </c>
      <c r="BY1494" s="80">
        <f t="shared" ref="BY1494" si="2201">BX1494</f>
        <v>1000</v>
      </c>
      <c r="BZ1494" s="80">
        <f t="shared" ref="BZ1494" si="2202">BY1494</f>
        <v>1000</v>
      </c>
      <c r="CA1494" s="80">
        <f t="shared" ref="CA1494" si="2203">BZ1494</f>
        <v>1000</v>
      </c>
      <c r="CB1494" s="80">
        <f t="shared" ref="CB1494" si="2204">CA1494</f>
        <v>1000</v>
      </c>
      <c r="CC1494" s="80">
        <f t="shared" ref="CC1494" si="2205">CB1494</f>
        <v>1000</v>
      </c>
      <c r="CD1494" s="80">
        <f t="shared" ref="CD1494" si="2206">CC1494</f>
        <v>1000</v>
      </c>
      <c r="CE1494" s="80">
        <f t="shared" ref="CE1494" si="2207">CD1494</f>
        <v>1000</v>
      </c>
      <c r="CF1494" s="80">
        <f t="shared" ref="CF1494" si="2208">CE1494</f>
        <v>1000</v>
      </c>
      <c r="CG1494" s="80">
        <f t="shared" ref="CG1494" si="2209">CF1494</f>
        <v>1000</v>
      </c>
      <c r="CH1494" s="80">
        <f t="shared" ref="CH1494" si="2210">CG1494</f>
        <v>1000</v>
      </c>
      <c r="CI1494" s="80">
        <f t="shared" ref="CI1494" si="2211">CH1494</f>
        <v>1000</v>
      </c>
      <c r="CJ1494" s="80">
        <f t="shared" ref="CJ1494" si="2212">CI1494</f>
        <v>1000</v>
      </c>
      <c r="CK1494" s="80">
        <f t="shared" ref="CK1494" si="2213">CJ1494</f>
        <v>1000</v>
      </c>
      <c r="CL1494" s="80">
        <f t="shared" ref="CL1494" si="2214">CK1494</f>
        <v>1000</v>
      </c>
      <c r="CN1494" s="74">
        <f>J1494</f>
        <v>1000</v>
      </c>
      <c r="CO1494" s="80">
        <f t="shared" ref="CO1494" si="2215">CN1494</f>
        <v>1000</v>
      </c>
      <c r="CP1494" s="80">
        <f t="shared" ref="CP1494" si="2216">CO1494</f>
        <v>1000</v>
      </c>
      <c r="CQ1494" s="80">
        <f t="shared" ref="CQ1494" si="2217">CP1494</f>
        <v>1000</v>
      </c>
      <c r="CR1494" s="80">
        <f t="shared" ref="CR1494" si="2218">CQ1494</f>
        <v>1000</v>
      </c>
      <c r="CS1494" s="80">
        <f t="shared" ref="CS1494" si="2219">CR1494</f>
        <v>1000</v>
      </c>
      <c r="CT1494" s="80">
        <f t="shared" ref="CT1494" si="2220">CS1494</f>
        <v>1000</v>
      </c>
      <c r="CU1494" s="80">
        <f t="shared" ref="CU1494" si="2221">CT1494</f>
        <v>1000</v>
      </c>
      <c r="CV1494" s="80">
        <f t="shared" ref="CV1494" si="2222">CU1494</f>
        <v>1000</v>
      </c>
      <c r="CW1494" s="80">
        <f t="shared" ref="CW1494" si="2223">CV1494</f>
        <v>1000</v>
      </c>
      <c r="CX1494" s="80">
        <f t="shared" ref="CX1494" si="2224">CW1494</f>
        <v>1000</v>
      </c>
      <c r="CY1494" s="80">
        <f t="shared" ref="CY1494" si="2225">CX1494</f>
        <v>1000</v>
      </c>
      <c r="CZ1494" s="80">
        <f t="shared" ref="CZ1494" si="2226">CY1494</f>
        <v>1000</v>
      </c>
      <c r="DA1494" s="80">
        <f t="shared" ref="DA1494" si="2227">CZ1494</f>
        <v>1000</v>
      </c>
      <c r="DB1494" s="80">
        <f t="shared" ref="DB1494" si="2228">DA1494</f>
        <v>1000</v>
      </c>
      <c r="DC1494" s="80">
        <f t="shared" ref="DC1494" si="2229">DB1494</f>
        <v>1000</v>
      </c>
      <c r="DD1494" s="80">
        <f t="shared" ref="DD1494" si="2230">DC1494</f>
        <v>1000</v>
      </c>
      <c r="DE1494" s="80">
        <f t="shared" ref="DE1494" si="2231">DD1494</f>
        <v>1000</v>
      </c>
      <c r="DF1494" s="80">
        <f t="shared" ref="DF1494" si="2232">DE1494</f>
        <v>1000</v>
      </c>
      <c r="DG1494" s="80">
        <f t="shared" ref="DG1494" si="2233">DF1494</f>
        <v>1000</v>
      </c>
      <c r="DH1494" s="80">
        <f t="shared" ref="DH1494" si="2234">DG1494</f>
        <v>1000</v>
      </c>
      <c r="DI1494" s="80">
        <f t="shared" ref="DI1494" si="2235">DH1494</f>
        <v>1000</v>
      </c>
      <c r="DJ1494" s="80">
        <f t="shared" ref="DJ1494" si="2236">DI1494</f>
        <v>1000</v>
      </c>
      <c r="DK1494" s="80">
        <f t="shared" ref="DK1494:DL1494" si="2237">DJ1494</f>
        <v>1000</v>
      </c>
      <c r="DL1494" s="80">
        <f t="shared" si="2237"/>
        <v>1000</v>
      </c>
    </row>
    <row r="1495" spans="1:116" x14ac:dyDescent="0.35">
      <c r="D1495" t="s">
        <v>528</v>
      </c>
      <c r="E1495" s="8" t="str">
        <f>ROW()&amp;" "&amp;D1495</f>
        <v>1495 FCCL-F</v>
      </c>
      <c r="G1495" s="70" t="s">
        <v>527</v>
      </c>
      <c r="H1495" s="27"/>
      <c r="I1495" s="77"/>
      <c r="J1495" s="77"/>
      <c r="K1495" s="28"/>
      <c r="L1495" s="28"/>
      <c r="M1495" s="28"/>
      <c r="N1495" s="28"/>
      <c r="O1495" s="28"/>
      <c r="P1495" s="28"/>
      <c r="R1495" s="33"/>
      <c r="S1495" s="77"/>
      <c r="T1495" s="77"/>
      <c r="U1495" s="77"/>
      <c r="V1495" s="77"/>
      <c r="W1495" s="77"/>
      <c r="X1495" s="77"/>
      <c r="Y1495" s="77"/>
      <c r="Z1495" s="77"/>
      <c r="AA1495" s="77"/>
      <c r="AB1495" s="77"/>
      <c r="AC1495" s="77"/>
      <c r="AD1495" s="77"/>
      <c r="AE1495" s="77"/>
      <c r="AF1495" s="77"/>
      <c r="AG1495" s="77"/>
      <c r="AH1495" s="77"/>
      <c r="AI1495" s="77"/>
      <c r="AJ1495" s="77"/>
      <c r="AK1495" s="77"/>
      <c r="AL1495" s="77"/>
      <c r="AM1495" s="77"/>
      <c r="AN1495" s="77"/>
      <c r="AO1495" s="77"/>
      <c r="AP1495" s="77"/>
      <c r="AQ1495" s="77"/>
      <c r="AR1495" s="77"/>
      <c r="AS1495" s="77"/>
      <c r="AT1495" s="77"/>
      <c r="AU1495" s="77"/>
      <c r="AV1495" s="77"/>
      <c r="AW1495" s="77"/>
      <c r="AX1495" s="77"/>
      <c r="AY1495" s="77"/>
      <c r="AZ1495" s="77"/>
      <c r="BA1495" s="77"/>
      <c r="BB1495" s="77"/>
      <c r="BC1495" s="77"/>
      <c r="BD1495" s="77"/>
      <c r="BE1495" s="77"/>
      <c r="BF1495" s="77"/>
      <c r="BG1495" s="77"/>
      <c r="BH1495" s="77"/>
      <c r="BI1495" s="77"/>
      <c r="BJ1495" s="77"/>
      <c r="BK1495" s="77"/>
      <c r="BL1495" s="77"/>
      <c r="BM1495" s="77"/>
      <c r="BN1495" s="77"/>
      <c r="BO1495" s="77"/>
      <c r="BP1495" s="77"/>
      <c r="BQ1495" s="77"/>
      <c r="BR1495" s="77"/>
      <c r="BS1495" s="77"/>
      <c r="BT1495" s="77"/>
      <c r="BU1495" s="77"/>
      <c r="BV1495" s="77"/>
      <c r="BW1495" s="77"/>
      <c r="BX1495" s="77"/>
      <c r="BY1495" s="77"/>
      <c r="BZ1495" s="77"/>
      <c r="CA1495" s="77"/>
      <c r="CB1495" s="77"/>
      <c r="CC1495" s="77"/>
      <c r="CD1495" s="77"/>
      <c r="CE1495" s="77"/>
      <c r="CF1495" s="77"/>
      <c r="CG1495" s="77"/>
      <c r="CH1495" s="77"/>
      <c r="CI1495" s="77"/>
      <c r="CJ1495" s="77"/>
      <c r="CK1495" s="77"/>
      <c r="CL1495" s="77"/>
      <c r="CN1495" s="77"/>
      <c r="CO1495" s="77"/>
      <c r="CP1495" s="77"/>
      <c r="CQ1495" s="77"/>
      <c r="CR1495" s="77"/>
      <c r="CS1495" s="77"/>
      <c r="CT1495" s="77"/>
      <c r="CU1495" s="77"/>
      <c r="CV1495" s="77"/>
      <c r="CW1495" s="77"/>
      <c r="CX1495" s="77"/>
      <c r="CY1495" s="77"/>
      <c r="CZ1495" s="77"/>
      <c r="DA1495" s="77"/>
      <c r="DB1495" s="77"/>
      <c r="DC1495" s="77"/>
      <c r="DD1495" s="77"/>
      <c r="DE1495" s="77"/>
      <c r="DF1495" s="77"/>
      <c r="DG1495" s="77"/>
      <c r="DH1495" s="77"/>
      <c r="DI1495" s="77"/>
      <c r="DJ1495" s="77"/>
      <c r="DK1495" s="77"/>
      <c r="DL1495" s="77"/>
    </row>
    <row r="1496" spans="1:116" x14ac:dyDescent="0.35">
      <c r="C1496" t="s">
        <v>234</v>
      </c>
      <c r="D1496" t="s">
        <v>528</v>
      </c>
      <c r="E1496" s="8" t="str">
        <f>ROW()&amp;" "&amp;D1496</f>
        <v>1496 FCCL-F</v>
      </c>
      <c r="G1496" s="125" t="str">
        <f>"Current liability - "&amp;(SUBSTITUTE(G1495,":",""))</f>
        <v>Current liability - Fixed constant current liability</v>
      </c>
      <c r="I1496" s="74"/>
      <c r="J1496" s="74"/>
      <c r="K1496" s="53">
        <f>SUMIF($3:$3,K$2,1496:1496)</f>
        <v>0</v>
      </c>
      <c r="L1496" s="53">
        <f>SUMIF($3:$3,L$2,1496:1496)</f>
        <v>0</v>
      </c>
      <c r="M1496" s="53">
        <f>SUMIF($3:$3,M$2,1496:1496)</f>
        <v>0</v>
      </c>
      <c r="N1496" s="53">
        <f>SUMIF($3:$3,N$2,1496:1496)</f>
        <v>0</v>
      </c>
      <c r="O1496" s="53">
        <f>SUMIF($3:$3,O$2,1496:1496)</f>
        <v>0</v>
      </c>
      <c r="P1496" s="53">
        <f>SUMIF($3:$3,P$2,1496:1496)</f>
        <v>0</v>
      </c>
      <c r="R1496" s="24"/>
      <c r="S1496" s="80">
        <f>S1494-R1494</f>
        <v>0</v>
      </c>
      <c r="T1496" s="80">
        <f t="shared" ref="T1496:CE1496" si="2238">T1494-S1494</f>
        <v>0</v>
      </c>
      <c r="U1496" s="80">
        <f t="shared" si="2238"/>
        <v>0</v>
      </c>
      <c r="V1496" s="80">
        <f t="shared" si="2238"/>
        <v>0</v>
      </c>
      <c r="W1496" s="80">
        <f t="shared" si="2238"/>
        <v>0</v>
      </c>
      <c r="X1496" s="80">
        <f t="shared" si="2238"/>
        <v>0</v>
      </c>
      <c r="Y1496" s="80">
        <f t="shared" si="2238"/>
        <v>0</v>
      </c>
      <c r="Z1496" s="80">
        <f t="shared" si="2238"/>
        <v>0</v>
      </c>
      <c r="AA1496" s="80">
        <f t="shared" si="2238"/>
        <v>0</v>
      </c>
      <c r="AB1496" s="80">
        <f t="shared" si="2238"/>
        <v>0</v>
      </c>
      <c r="AC1496" s="80">
        <f t="shared" si="2238"/>
        <v>0</v>
      </c>
      <c r="AD1496" s="80">
        <f t="shared" si="2238"/>
        <v>0</v>
      </c>
      <c r="AE1496" s="80">
        <f t="shared" si="2238"/>
        <v>0</v>
      </c>
      <c r="AF1496" s="80">
        <f t="shared" si="2238"/>
        <v>0</v>
      </c>
      <c r="AG1496" s="80">
        <f t="shared" si="2238"/>
        <v>0</v>
      </c>
      <c r="AH1496" s="80">
        <f t="shared" si="2238"/>
        <v>0</v>
      </c>
      <c r="AI1496" s="80">
        <f t="shared" si="2238"/>
        <v>0</v>
      </c>
      <c r="AJ1496" s="80">
        <f t="shared" si="2238"/>
        <v>0</v>
      </c>
      <c r="AK1496" s="80">
        <f t="shared" si="2238"/>
        <v>0</v>
      </c>
      <c r="AL1496" s="80">
        <f t="shared" si="2238"/>
        <v>0</v>
      </c>
      <c r="AM1496" s="80">
        <f t="shared" si="2238"/>
        <v>0</v>
      </c>
      <c r="AN1496" s="80">
        <f t="shared" si="2238"/>
        <v>0</v>
      </c>
      <c r="AO1496" s="80">
        <f t="shared" si="2238"/>
        <v>0</v>
      </c>
      <c r="AP1496" s="80">
        <f t="shared" si="2238"/>
        <v>0</v>
      </c>
      <c r="AQ1496" s="80">
        <f t="shared" si="2238"/>
        <v>0</v>
      </c>
      <c r="AR1496" s="80">
        <f t="shared" si="2238"/>
        <v>0</v>
      </c>
      <c r="AS1496" s="80">
        <f t="shared" si="2238"/>
        <v>0</v>
      </c>
      <c r="AT1496" s="80">
        <f t="shared" si="2238"/>
        <v>0</v>
      </c>
      <c r="AU1496" s="80">
        <f t="shared" si="2238"/>
        <v>0</v>
      </c>
      <c r="AV1496" s="80">
        <f t="shared" si="2238"/>
        <v>0</v>
      </c>
      <c r="AW1496" s="80">
        <f t="shared" si="2238"/>
        <v>0</v>
      </c>
      <c r="AX1496" s="80">
        <f t="shared" si="2238"/>
        <v>0</v>
      </c>
      <c r="AY1496" s="80">
        <f t="shared" si="2238"/>
        <v>0</v>
      </c>
      <c r="AZ1496" s="80">
        <f t="shared" si="2238"/>
        <v>0</v>
      </c>
      <c r="BA1496" s="80">
        <f t="shared" si="2238"/>
        <v>0</v>
      </c>
      <c r="BB1496" s="80">
        <f t="shared" si="2238"/>
        <v>0</v>
      </c>
      <c r="BC1496" s="80">
        <f t="shared" si="2238"/>
        <v>0</v>
      </c>
      <c r="BD1496" s="80">
        <f t="shared" si="2238"/>
        <v>0</v>
      </c>
      <c r="BE1496" s="80">
        <f t="shared" si="2238"/>
        <v>0</v>
      </c>
      <c r="BF1496" s="80">
        <f t="shared" si="2238"/>
        <v>0</v>
      </c>
      <c r="BG1496" s="80">
        <f t="shared" si="2238"/>
        <v>0</v>
      </c>
      <c r="BH1496" s="80">
        <f t="shared" si="2238"/>
        <v>0</v>
      </c>
      <c r="BI1496" s="80">
        <f t="shared" si="2238"/>
        <v>0</v>
      </c>
      <c r="BJ1496" s="80">
        <f t="shared" si="2238"/>
        <v>0</v>
      </c>
      <c r="BK1496" s="80">
        <f t="shared" si="2238"/>
        <v>0</v>
      </c>
      <c r="BL1496" s="80">
        <f t="shared" si="2238"/>
        <v>0</v>
      </c>
      <c r="BM1496" s="80">
        <f t="shared" si="2238"/>
        <v>0</v>
      </c>
      <c r="BN1496" s="80">
        <f t="shared" si="2238"/>
        <v>0</v>
      </c>
      <c r="BO1496" s="80">
        <f t="shared" si="2238"/>
        <v>0</v>
      </c>
      <c r="BP1496" s="80">
        <f t="shared" si="2238"/>
        <v>0</v>
      </c>
      <c r="BQ1496" s="80">
        <f t="shared" si="2238"/>
        <v>0</v>
      </c>
      <c r="BR1496" s="80">
        <f t="shared" si="2238"/>
        <v>0</v>
      </c>
      <c r="BS1496" s="80">
        <f t="shared" si="2238"/>
        <v>0</v>
      </c>
      <c r="BT1496" s="80">
        <f t="shared" si="2238"/>
        <v>0</v>
      </c>
      <c r="BU1496" s="80">
        <f t="shared" si="2238"/>
        <v>0</v>
      </c>
      <c r="BV1496" s="80">
        <f t="shared" si="2238"/>
        <v>0</v>
      </c>
      <c r="BW1496" s="80">
        <f t="shared" si="2238"/>
        <v>0</v>
      </c>
      <c r="BX1496" s="80">
        <f t="shared" si="2238"/>
        <v>0</v>
      </c>
      <c r="BY1496" s="80">
        <f t="shared" si="2238"/>
        <v>0</v>
      </c>
      <c r="BZ1496" s="80">
        <f t="shared" si="2238"/>
        <v>0</v>
      </c>
      <c r="CA1496" s="80">
        <f t="shared" si="2238"/>
        <v>0</v>
      </c>
      <c r="CB1496" s="80">
        <f t="shared" si="2238"/>
        <v>0</v>
      </c>
      <c r="CC1496" s="80">
        <f t="shared" si="2238"/>
        <v>0</v>
      </c>
      <c r="CD1496" s="80">
        <f t="shared" si="2238"/>
        <v>0</v>
      </c>
      <c r="CE1496" s="80">
        <f t="shared" si="2238"/>
        <v>0</v>
      </c>
      <c r="CF1496" s="80">
        <f t="shared" ref="CF1496:CL1496" si="2239">CF1494-CE1494</f>
        <v>0</v>
      </c>
      <c r="CG1496" s="80">
        <f t="shared" si="2239"/>
        <v>0</v>
      </c>
      <c r="CH1496" s="80">
        <f t="shared" si="2239"/>
        <v>0</v>
      </c>
      <c r="CI1496" s="80">
        <f t="shared" si="2239"/>
        <v>0</v>
      </c>
      <c r="CJ1496" s="80">
        <f t="shared" si="2239"/>
        <v>0</v>
      </c>
      <c r="CK1496" s="80">
        <f t="shared" si="2239"/>
        <v>0</v>
      </c>
      <c r="CL1496" s="80">
        <f t="shared" si="2239"/>
        <v>0</v>
      </c>
      <c r="CN1496" s="74"/>
      <c r="CO1496" s="80">
        <f t="shared" ref="CO1496" si="2240">CN1494-CO1494</f>
        <v>0</v>
      </c>
      <c r="CP1496" s="80">
        <f t="shared" ref="CP1496" si="2241">CO1494-CP1494</f>
        <v>0</v>
      </c>
      <c r="CQ1496" s="80">
        <f t="shared" ref="CQ1496" si="2242">CP1494-CQ1494</f>
        <v>0</v>
      </c>
      <c r="CR1496" s="80">
        <f t="shared" ref="CR1496" si="2243">CQ1494-CR1494</f>
        <v>0</v>
      </c>
      <c r="CS1496" s="80">
        <f t="shared" ref="CS1496" si="2244">CR1494-CS1494</f>
        <v>0</v>
      </c>
      <c r="CT1496" s="80">
        <f t="shared" ref="CT1496" si="2245">CS1494-CT1494</f>
        <v>0</v>
      </c>
      <c r="CU1496" s="80">
        <f t="shared" ref="CU1496" si="2246">CT1494-CU1494</f>
        <v>0</v>
      </c>
      <c r="CV1496" s="80">
        <f t="shared" ref="CV1496" si="2247">CU1494-CV1494</f>
        <v>0</v>
      </c>
      <c r="CW1496" s="80">
        <f t="shared" ref="CW1496" si="2248">CV1494-CW1494</f>
        <v>0</v>
      </c>
      <c r="CX1496" s="80">
        <f t="shared" ref="CX1496" si="2249">CW1494-CX1494</f>
        <v>0</v>
      </c>
      <c r="CY1496" s="80">
        <f t="shared" ref="CY1496" si="2250">CX1494-CY1494</f>
        <v>0</v>
      </c>
      <c r="CZ1496" s="80">
        <f t="shared" ref="CZ1496" si="2251">CY1494-CZ1494</f>
        <v>0</v>
      </c>
      <c r="DA1496" s="80">
        <f t="shared" ref="DA1496" si="2252">CZ1494-DA1494</f>
        <v>0</v>
      </c>
      <c r="DB1496" s="80">
        <f t="shared" ref="DB1496" si="2253">DA1494-DB1494</f>
        <v>0</v>
      </c>
      <c r="DC1496" s="80">
        <f t="shared" ref="DC1496" si="2254">DB1494-DC1494</f>
        <v>0</v>
      </c>
      <c r="DD1496" s="80">
        <f t="shared" ref="DD1496" si="2255">DC1494-DD1494</f>
        <v>0</v>
      </c>
      <c r="DE1496" s="80">
        <f t="shared" ref="DE1496" si="2256">DD1494-DE1494</f>
        <v>0</v>
      </c>
      <c r="DF1496" s="80">
        <f t="shared" ref="DF1496" si="2257">DE1494-DF1494</f>
        <v>0</v>
      </c>
      <c r="DG1496" s="80">
        <f t="shared" ref="DG1496" si="2258">DF1494-DG1494</f>
        <v>0</v>
      </c>
      <c r="DH1496" s="80">
        <f t="shared" ref="DH1496" si="2259">DG1494-DH1494</f>
        <v>0</v>
      </c>
      <c r="DI1496" s="80">
        <f t="shared" ref="DI1496" si="2260">DH1494-DI1494</f>
        <v>0</v>
      </c>
      <c r="DJ1496" s="80">
        <f t="shared" ref="DJ1496" si="2261">DI1494-DJ1494</f>
        <v>0</v>
      </c>
      <c r="DK1496" s="80">
        <f t="shared" ref="DK1496:DL1496" si="2262">DJ1494-DK1494</f>
        <v>0</v>
      </c>
      <c r="DL1496" s="80">
        <f t="shared" si="2262"/>
        <v>0</v>
      </c>
    </row>
    <row r="1497" spans="1:116" x14ac:dyDescent="0.35">
      <c r="D1497" t="s">
        <v>528</v>
      </c>
      <c r="E1497" s="8" t="str">
        <f>ROW()&amp;" "&amp;D1497</f>
        <v>1497 FCCL-F</v>
      </c>
      <c r="G1497" s="126"/>
      <c r="I1497" s="74"/>
      <c r="J1497" s="74"/>
      <c r="K1497" s="53"/>
      <c r="L1497" s="53"/>
      <c r="M1497" s="53"/>
      <c r="N1497" s="53"/>
      <c r="O1497" s="53"/>
      <c r="P1497" s="53"/>
      <c r="R1497" s="24"/>
      <c r="S1497" s="80"/>
      <c r="T1497" s="80"/>
      <c r="U1497" s="80"/>
      <c r="V1497" s="80"/>
      <c r="W1497" s="80"/>
      <c r="X1497" s="80"/>
      <c r="Y1497" s="80"/>
      <c r="Z1497" s="80"/>
      <c r="AA1497" s="80"/>
      <c r="AB1497" s="80"/>
      <c r="AC1497" s="80"/>
      <c r="AD1497" s="80"/>
      <c r="AE1497" s="80"/>
      <c r="AF1497" s="80"/>
      <c r="AG1497" s="80"/>
      <c r="AH1497" s="80"/>
      <c r="AI1497" s="80"/>
      <c r="AJ1497" s="80"/>
      <c r="AK1497" s="80"/>
      <c r="AL1497" s="80"/>
      <c r="AM1497" s="80"/>
      <c r="AN1497" s="80"/>
      <c r="AO1497" s="80"/>
      <c r="AP1497" s="80"/>
      <c r="AQ1497" s="80"/>
      <c r="AR1497" s="80"/>
      <c r="AS1497" s="80"/>
      <c r="AT1497" s="80"/>
      <c r="AU1497" s="80"/>
      <c r="AV1497" s="80"/>
      <c r="AW1497" s="80"/>
      <c r="AX1497" s="80"/>
      <c r="AY1497" s="80"/>
      <c r="AZ1497" s="80"/>
      <c r="BA1497" s="80"/>
      <c r="BB1497" s="80"/>
      <c r="BC1497" s="80"/>
      <c r="BD1497" s="80"/>
      <c r="BE1497" s="80"/>
      <c r="BF1497" s="80"/>
      <c r="BG1497" s="80"/>
      <c r="BH1497" s="80"/>
      <c r="BI1497" s="80"/>
      <c r="BJ1497" s="80"/>
      <c r="BK1497" s="80"/>
      <c r="BL1497" s="80"/>
      <c r="BM1497" s="80"/>
      <c r="BN1497" s="80"/>
      <c r="BO1497" s="80"/>
      <c r="BP1497" s="80"/>
      <c r="BQ1497" s="80"/>
      <c r="BR1497" s="80"/>
      <c r="BS1497" s="80"/>
      <c r="BT1497" s="80"/>
      <c r="BU1497" s="80"/>
      <c r="BV1497" s="80"/>
      <c r="BW1497" s="80"/>
      <c r="BX1497" s="80"/>
      <c r="BY1497" s="80"/>
      <c r="BZ1497" s="80"/>
      <c r="CA1497" s="80"/>
      <c r="CB1497" s="80"/>
      <c r="CC1497" s="80"/>
      <c r="CD1497" s="80"/>
      <c r="CE1497" s="80"/>
      <c r="CF1497" s="80"/>
      <c r="CG1497" s="80"/>
      <c r="CH1497" s="80"/>
      <c r="CI1497" s="80"/>
      <c r="CJ1497" s="80"/>
      <c r="CK1497" s="80"/>
      <c r="CL1497" s="80"/>
      <c r="CN1497" s="74"/>
      <c r="CO1497" s="80"/>
      <c r="CP1497" s="80"/>
      <c r="CQ1497" s="80"/>
      <c r="CR1497" s="80"/>
      <c r="CS1497" s="80"/>
      <c r="CT1497" s="80"/>
      <c r="CU1497" s="80"/>
      <c r="CV1497" s="80"/>
      <c r="CW1497" s="80"/>
      <c r="CX1497" s="80"/>
      <c r="CY1497" s="80"/>
      <c r="CZ1497" s="80"/>
      <c r="DA1497" s="80"/>
      <c r="DB1497" s="80"/>
      <c r="DC1497" s="80"/>
      <c r="DD1497" s="80"/>
      <c r="DE1497" s="80"/>
      <c r="DF1497" s="80"/>
      <c r="DG1497" s="80"/>
      <c r="DH1497" s="80"/>
      <c r="DI1497" s="80"/>
      <c r="DJ1497" s="80"/>
      <c r="DK1497" s="80"/>
      <c r="DL1497" s="80"/>
    </row>
    <row r="1498" spans="1:116" x14ac:dyDescent="0.35">
      <c r="B1498" t="s">
        <v>332</v>
      </c>
      <c r="D1498" t="s">
        <v>528</v>
      </c>
      <c r="E1498" s="8" t="str">
        <f t="shared" ref="E1498" si="2263">ROW()&amp;" "&amp;D1498</f>
        <v>1498 FCCL-F</v>
      </c>
      <c r="G1498" s="125" t="str">
        <f>"Change in "&amp;G1496</f>
        <v>Change in Current liability - Fixed constant current liability</v>
      </c>
      <c r="H1498" s="27"/>
      <c r="I1498" s="78"/>
      <c r="J1498" s="78"/>
      <c r="K1498" s="33"/>
      <c r="L1498" s="33"/>
      <c r="M1498" s="33"/>
      <c r="N1498" s="33"/>
      <c r="O1498" s="33"/>
      <c r="P1498" s="33"/>
      <c r="R1498" s="33"/>
      <c r="S1498" s="77"/>
      <c r="T1498" s="77"/>
      <c r="U1498" s="77"/>
      <c r="V1498" s="77"/>
      <c r="W1498" s="77"/>
      <c r="X1498" s="77"/>
      <c r="Y1498" s="77"/>
      <c r="Z1498" s="77"/>
      <c r="AA1498" s="77"/>
      <c r="AB1498" s="77"/>
      <c r="AC1498" s="77"/>
      <c r="AD1498" s="77"/>
      <c r="AE1498" s="77"/>
      <c r="AF1498" s="77"/>
      <c r="AG1498" s="77"/>
      <c r="AH1498" s="77"/>
      <c r="AI1498" s="77"/>
      <c r="AJ1498" s="77"/>
      <c r="AK1498" s="77"/>
      <c r="AL1498" s="77"/>
      <c r="AM1498" s="77"/>
      <c r="AN1498" s="77"/>
      <c r="AO1498" s="77"/>
      <c r="AP1498" s="77"/>
      <c r="AQ1498" s="77"/>
      <c r="AR1498" s="77"/>
      <c r="AS1498" s="77"/>
      <c r="AT1498" s="77"/>
      <c r="AU1498" s="77"/>
      <c r="AV1498" s="77"/>
      <c r="AW1498" s="77"/>
      <c r="AX1498" s="77"/>
      <c r="AY1498" s="77"/>
      <c r="AZ1498" s="77"/>
      <c r="BA1498" s="77"/>
      <c r="BB1498" s="77"/>
      <c r="BC1498" s="77"/>
      <c r="BD1498" s="77"/>
      <c r="BE1498" s="77"/>
      <c r="BF1498" s="77"/>
      <c r="BG1498" s="77"/>
      <c r="BH1498" s="77"/>
      <c r="BI1498" s="77"/>
      <c r="BJ1498" s="77"/>
      <c r="BK1498" s="77"/>
      <c r="BL1498" s="77"/>
      <c r="BM1498" s="77"/>
      <c r="BN1498" s="77"/>
      <c r="BO1498" s="77"/>
      <c r="BP1498" s="77"/>
      <c r="BQ1498" s="77"/>
      <c r="BR1498" s="77"/>
      <c r="BS1498" s="77"/>
      <c r="BT1498" s="77"/>
      <c r="BU1498" s="77"/>
      <c r="BV1498" s="77"/>
      <c r="BW1498" s="77"/>
      <c r="BX1498" s="77"/>
      <c r="BY1498" s="77"/>
      <c r="BZ1498" s="77"/>
      <c r="CA1498" s="77"/>
      <c r="CB1498" s="77"/>
      <c r="CC1498" s="77"/>
      <c r="CD1498" s="77"/>
      <c r="CE1498" s="77"/>
      <c r="CF1498" s="77"/>
      <c r="CG1498" s="77"/>
      <c r="CH1498" s="77"/>
      <c r="CI1498" s="77"/>
      <c r="CJ1498" s="77"/>
      <c r="CK1498" s="77"/>
      <c r="CL1498" s="77"/>
      <c r="CN1498" s="78"/>
      <c r="CO1498" s="77"/>
      <c r="CP1498" s="77"/>
      <c r="CQ1498" s="77"/>
      <c r="CR1498" s="77"/>
      <c r="CS1498" s="77"/>
      <c r="CT1498" s="77"/>
      <c r="CU1498" s="77"/>
      <c r="CV1498" s="77"/>
      <c r="CW1498" s="77"/>
      <c r="CX1498" s="77"/>
      <c r="CY1498" s="77"/>
      <c r="CZ1498" s="77"/>
      <c r="DA1498" s="77"/>
      <c r="DB1498" s="77"/>
      <c r="DC1498" s="77"/>
      <c r="DD1498" s="77"/>
      <c r="DE1498" s="77"/>
      <c r="DF1498" s="77"/>
      <c r="DG1498" s="77"/>
      <c r="DH1498" s="77"/>
      <c r="DI1498" s="77"/>
      <c r="DJ1498" s="77"/>
      <c r="DK1498" s="77"/>
      <c r="DL1498" s="77"/>
    </row>
    <row r="1499" spans="1:116" x14ac:dyDescent="0.35">
      <c r="B1499" t="s">
        <v>332</v>
      </c>
      <c r="D1499" t="s">
        <v>528</v>
      </c>
      <c r="E1499" s="8" t="str">
        <f>ROW()&amp;" "&amp;D1499</f>
        <v>1499 FCCL-F</v>
      </c>
      <c r="G1499" s="125"/>
      <c r="H1499" s="27"/>
      <c r="I1499" s="78"/>
      <c r="J1499" s="78"/>
      <c r="K1499" s="33"/>
      <c r="L1499" s="33"/>
      <c r="M1499" s="33"/>
      <c r="N1499" s="33"/>
      <c r="O1499" s="33"/>
      <c r="P1499" s="33"/>
      <c r="R1499" s="33"/>
      <c r="S1499" s="77"/>
      <c r="T1499" s="77"/>
      <c r="U1499" s="77"/>
      <c r="V1499" s="77"/>
      <c r="W1499" s="77"/>
      <c r="X1499" s="77"/>
      <c r="Y1499" s="77"/>
      <c r="Z1499" s="77"/>
      <c r="AA1499" s="77"/>
      <c r="AB1499" s="77"/>
      <c r="AC1499" s="77"/>
      <c r="AD1499" s="77"/>
      <c r="AE1499" s="77"/>
      <c r="AF1499" s="77"/>
      <c r="AG1499" s="77"/>
      <c r="AH1499" s="77"/>
      <c r="AI1499" s="77"/>
      <c r="AJ1499" s="77"/>
      <c r="AK1499" s="77"/>
      <c r="AL1499" s="77"/>
      <c r="AM1499" s="77"/>
      <c r="AN1499" s="77"/>
      <c r="AO1499" s="77"/>
      <c r="AP1499" s="77"/>
      <c r="AQ1499" s="77"/>
      <c r="AR1499" s="77"/>
      <c r="AS1499" s="77"/>
      <c r="AT1499" s="77"/>
      <c r="AU1499" s="77"/>
      <c r="AV1499" s="77"/>
      <c r="AW1499" s="77"/>
      <c r="AX1499" s="77"/>
      <c r="AY1499" s="77"/>
      <c r="AZ1499" s="77"/>
      <c r="BA1499" s="77"/>
      <c r="BB1499" s="77"/>
      <c r="BC1499" s="77"/>
      <c r="BD1499" s="77"/>
      <c r="BE1499" s="77"/>
      <c r="BF1499" s="77"/>
      <c r="BG1499" s="77"/>
      <c r="BH1499" s="77"/>
      <c r="BI1499" s="77"/>
      <c r="BJ1499" s="77"/>
      <c r="BK1499" s="77"/>
      <c r="BL1499" s="77"/>
      <c r="BM1499" s="77"/>
      <c r="BN1499" s="77"/>
      <c r="BO1499" s="77"/>
      <c r="BP1499" s="77"/>
      <c r="BQ1499" s="77"/>
      <c r="BR1499" s="77"/>
      <c r="BS1499" s="77"/>
      <c r="BT1499" s="77"/>
      <c r="BU1499" s="77"/>
      <c r="BV1499" s="77"/>
      <c r="BW1499" s="77"/>
      <c r="BX1499" s="77"/>
      <c r="BY1499" s="77"/>
      <c r="BZ1499" s="77"/>
      <c r="CA1499" s="77"/>
      <c r="CB1499" s="77"/>
      <c r="CC1499" s="77"/>
      <c r="CD1499" s="77"/>
      <c r="CE1499" s="77"/>
      <c r="CF1499" s="77"/>
      <c r="CG1499" s="77"/>
      <c r="CH1499" s="77"/>
      <c r="CI1499" s="77"/>
      <c r="CJ1499" s="77"/>
      <c r="CK1499" s="77"/>
      <c r="CL1499" s="77"/>
      <c r="CN1499" s="78"/>
      <c r="CO1499" s="77"/>
      <c r="CP1499" s="77"/>
      <c r="CQ1499" s="77"/>
      <c r="CR1499" s="77"/>
      <c r="CS1499" s="77"/>
      <c r="CT1499" s="77"/>
      <c r="CU1499" s="77"/>
      <c r="CV1499" s="77"/>
      <c r="CW1499" s="77"/>
      <c r="CX1499" s="77"/>
      <c r="CY1499" s="77"/>
      <c r="CZ1499" s="77"/>
      <c r="DA1499" s="77"/>
      <c r="DB1499" s="77"/>
      <c r="DC1499" s="77"/>
      <c r="DD1499" s="77"/>
      <c r="DE1499" s="77"/>
      <c r="DF1499" s="77"/>
      <c r="DG1499" s="77"/>
      <c r="DH1499" s="77"/>
      <c r="DI1499" s="77"/>
      <c r="DJ1499" s="77"/>
      <c r="DK1499" s="77"/>
      <c r="DL1499" s="77"/>
    </row>
    <row r="1500" spans="1:116" x14ac:dyDescent="0.35">
      <c r="B1500" t="s">
        <v>332</v>
      </c>
      <c r="D1500" t="s">
        <v>528</v>
      </c>
      <c r="E1500" s="8" t="str">
        <f t="shared" ref="E1500:E1505" si="2264">ROW()&amp;" "&amp;D1500</f>
        <v>1500 FCCL-F</v>
      </c>
      <c r="G1500" s="136" t="str">
        <f>G1487</f>
        <v>(Primary label)</v>
      </c>
      <c r="K1500" s="53"/>
      <c r="L1500" s="53"/>
      <c r="M1500" s="53"/>
      <c r="N1500" s="53"/>
      <c r="O1500" s="53"/>
      <c r="P1500" s="53"/>
      <c r="R1500" s="24"/>
      <c r="S1500" s="179" t="str">
        <f t="shared" ref="S1500:AX1500" si="2265">S1487</f>
        <v>S$16</v>
      </c>
      <c r="T1500" s="179" t="str">
        <f t="shared" si="2265"/>
        <v>T$16</v>
      </c>
      <c r="U1500" s="179" t="str">
        <f t="shared" si="2265"/>
        <v>U$16</v>
      </c>
      <c r="V1500" s="179" t="str">
        <f t="shared" si="2265"/>
        <v>V$16</v>
      </c>
      <c r="W1500" s="179" t="str">
        <f t="shared" si="2265"/>
        <v>W$16</v>
      </c>
      <c r="X1500" s="179" t="str">
        <f t="shared" si="2265"/>
        <v>X$16</v>
      </c>
      <c r="Y1500" s="179" t="str">
        <f t="shared" si="2265"/>
        <v>Y$16</v>
      </c>
      <c r="Z1500" s="179" t="str">
        <f t="shared" si="2265"/>
        <v>Z$16</v>
      </c>
      <c r="AA1500" s="179" t="str">
        <f t="shared" si="2265"/>
        <v>AA$16</v>
      </c>
      <c r="AB1500" s="179" t="str">
        <f t="shared" si="2265"/>
        <v>AB$16</v>
      </c>
      <c r="AC1500" s="179" t="str">
        <f t="shared" si="2265"/>
        <v>AC$16</v>
      </c>
      <c r="AD1500" s="179" t="str">
        <f t="shared" si="2265"/>
        <v>AD$16</v>
      </c>
      <c r="AE1500" s="179" t="str">
        <f t="shared" si="2265"/>
        <v>AE$16</v>
      </c>
      <c r="AF1500" s="179" t="str">
        <f t="shared" si="2265"/>
        <v>AF$16</v>
      </c>
      <c r="AG1500" s="179" t="str">
        <f t="shared" si="2265"/>
        <v>AG$16</v>
      </c>
      <c r="AH1500" s="179" t="str">
        <f t="shared" si="2265"/>
        <v>AH$16</v>
      </c>
      <c r="AI1500" s="179" t="str">
        <f t="shared" si="2265"/>
        <v>AI$16</v>
      </c>
      <c r="AJ1500" s="179" t="str">
        <f t="shared" si="2265"/>
        <v>AJ$16</v>
      </c>
      <c r="AK1500" s="179" t="str">
        <f t="shared" si="2265"/>
        <v>AK$16</v>
      </c>
      <c r="AL1500" s="179" t="str">
        <f t="shared" si="2265"/>
        <v>AL$16</v>
      </c>
      <c r="AM1500" s="179" t="str">
        <f t="shared" si="2265"/>
        <v>AM$16</v>
      </c>
      <c r="AN1500" s="179" t="str">
        <f t="shared" si="2265"/>
        <v>AN$16</v>
      </c>
      <c r="AO1500" s="179" t="str">
        <f t="shared" si="2265"/>
        <v>AO$16</v>
      </c>
      <c r="AP1500" s="179" t="str">
        <f t="shared" si="2265"/>
        <v>AP$16</v>
      </c>
      <c r="AQ1500" s="179" t="str">
        <f t="shared" si="2265"/>
        <v>AQ$16</v>
      </c>
      <c r="AR1500" s="179" t="str">
        <f t="shared" si="2265"/>
        <v>AR$16</v>
      </c>
      <c r="AS1500" s="179" t="str">
        <f t="shared" si="2265"/>
        <v>AS$16</v>
      </c>
      <c r="AT1500" s="179" t="str">
        <f t="shared" si="2265"/>
        <v>AT$16</v>
      </c>
      <c r="AU1500" s="179" t="str">
        <f t="shared" si="2265"/>
        <v>AU$16</v>
      </c>
      <c r="AV1500" s="179" t="str">
        <f t="shared" si="2265"/>
        <v>AV$16</v>
      </c>
      <c r="AW1500" s="179" t="str">
        <f t="shared" si="2265"/>
        <v>AW$16</v>
      </c>
      <c r="AX1500" s="179" t="str">
        <f t="shared" si="2265"/>
        <v>AX$16</v>
      </c>
      <c r="AY1500" s="179" t="str">
        <f t="shared" ref="AY1500:CD1500" si="2266">AY1487</f>
        <v>AY$16</v>
      </c>
      <c r="AZ1500" s="179" t="str">
        <f t="shared" si="2266"/>
        <v>AZ$16</v>
      </c>
      <c r="BA1500" s="179" t="str">
        <f t="shared" si="2266"/>
        <v>BA$16</v>
      </c>
      <c r="BB1500" s="179" t="str">
        <f t="shared" si="2266"/>
        <v>BB$16</v>
      </c>
      <c r="BC1500" s="179" t="str">
        <f t="shared" si="2266"/>
        <v>BC$16</v>
      </c>
      <c r="BD1500" s="179" t="str">
        <f t="shared" si="2266"/>
        <v>BD$16</v>
      </c>
      <c r="BE1500" s="179" t="str">
        <f t="shared" si="2266"/>
        <v>BE$16</v>
      </c>
      <c r="BF1500" s="179" t="str">
        <f t="shared" si="2266"/>
        <v>BF$16</v>
      </c>
      <c r="BG1500" s="179" t="str">
        <f t="shared" si="2266"/>
        <v>BG$16</v>
      </c>
      <c r="BH1500" s="179" t="str">
        <f t="shared" si="2266"/>
        <v>BH$16</v>
      </c>
      <c r="BI1500" s="179" t="str">
        <f t="shared" si="2266"/>
        <v>BI$16</v>
      </c>
      <c r="BJ1500" s="179" t="str">
        <f t="shared" si="2266"/>
        <v>BJ$16</v>
      </c>
      <c r="BK1500" s="179" t="str">
        <f t="shared" si="2266"/>
        <v>BK$16</v>
      </c>
      <c r="BL1500" s="179" t="str">
        <f t="shared" si="2266"/>
        <v>BL$16</v>
      </c>
      <c r="BM1500" s="179" t="str">
        <f t="shared" si="2266"/>
        <v>BM$16</v>
      </c>
      <c r="BN1500" s="179" t="str">
        <f t="shared" si="2266"/>
        <v>BN$16</v>
      </c>
      <c r="BO1500" s="179" t="str">
        <f t="shared" si="2266"/>
        <v>BO$16</v>
      </c>
      <c r="BP1500" s="179" t="str">
        <f t="shared" si="2266"/>
        <v>BP$16</v>
      </c>
      <c r="BQ1500" s="179" t="str">
        <f t="shared" si="2266"/>
        <v>BQ$16</v>
      </c>
      <c r="BR1500" s="179" t="str">
        <f t="shared" si="2266"/>
        <v>BR$16</v>
      </c>
      <c r="BS1500" s="179" t="str">
        <f t="shared" si="2266"/>
        <v>BS$16</v>
      </c>
      <c r="BT1500" s="179" t="str">
        <f t="shared" si="2266"/>
        <v>BT$16</v>
      </c>
      <c r="BU1500" s="179" t="str">
        <f t="shared" si="2266"/>
        <v>BU$16</v>
      </c>
      <c r="BV1500" s="179" t="str">
        <f t="shared" si="2266"/>
        <v>BV$16</v>
      </c>
      <c r="BW1500" s="179" t="str">
        <f t="shared" si="2266"/>
        <v>BW$16</v>
      </c>
      <c r="BX1500" s="179" t="str">
        <f t="shared" si="2266"/>
        <v>BX$16</v>
      </c>
      <c r="BY1500" s="179" t="str">
        <f t="shared" si="2266"/>
        <v>BY$16</v>
      </c>
      <c r="BZ1500" s="179" t="str">
        <f t="shared" si="2266"/>
        <v>BZ$16</v>
      </c>
      <c r="CA1500" s="179" t="str">
        <f t="shared" si="2266"/>
        <v>CA$16</v>
      </c>
      <c r="CB1500" s="179" t="str">
        <f t="shared" si="2266"/>
        <v>CB$16</v>
      </c>
      <c r="CC1500" s="179" t="str">
        <f t="shared" si="2266"/>
        <v>CC$16</v>
      </c>
      <c r="CD1500" s="179" t="str">
        <f t="shared" si="2266"/>
        <v>CD$16</v>
      </c>
      <c r="CE1500" s="179" t="str">
        <f t="shared" ref="CE1500:CL1500" si="2267">CE1487</f>
        <v>CE$16</v>
      </c>
      <c r="CF1500" s="179" t="str">
        <f t="shared" si="2267"/>
        <v>CF$16</v>
      </c>
      <c r="CG1500" s="179" t="str">
        <f t="shared" si="2267"/>
        <v>CG$16</v>
      </c>
      <c r="CH1500" s="179" t="str">
        <f t="shared" si="2267"/>
        <v>CH$16</v>
      </c>
      <c r="CI1500" s="179" t="str">
        <f t="shared" si="2267"/>
        <v>CI$16</v>
      </c>
      <c r="CJ1500" s="179" t="str">
        <f t="shared" si="2267"/>
        <v>CJ$16</v>
      </c>
      <c r="CK1500" s="179" t="str">
        <f t="shared" si="2267"/>
        <v>CK$16</v>
      </c>
      <c r="CL1500" s="179" t="str">
        <f t="shared" si="2267"/>
        <v>CL$16</v>
      </c>
      <c r="CO1500" s="179" t="str">
        <f t="shared" ref="CO1500:DL1500" si="2268">CO1487</f>
        <v>CO$16</v>
      </c>
      <c r="CP1500" s="179" t="str">
        <f t="shared" si="2268"/>
        <v>CP$16</v>
      </c>
      <c r="CQ1500" s="179" t="str">
        <f t="shared" si="2268"/>
        <v>CQ$16</v>
      </c>
      <c r="CR1500" s="179" t="str">
        <f t="shared" si="2268"/>
        <v>CR$16</v>
      </c>
      <c r="CS1500" s="179" t="str">
        <f t="shared" si="2268"/>
        <v>CS$16</v>
      </c>
      <c r="CT1500" s="179" t="str">
        <f t="shared" si="2268"/>
        <v>CT$16</v>
      </c>
      <c r="CU1500" s="179" t="str">
        <f t="shared" si="2268"/>
        <v>CU$16</v>
      </c>
      <c r="CV1500" s="179" t="str">
        <f t="shared" si="2268"/>
        <v>CV$16</v>
      </c>
      <c r="CW1500" s="179" t="str">
        <f t="shared" si="2268"/>
        <v>CW$16</v>
      </c>
      <c r="CX1500" s="179" t="str">
        <f t="shared" si="2268"/>
        <v>CX$16</v>
      </c>
      <c r="CY1500" s="179" t="str">
        <f t="shared" si="2268"/>
        <v>CY$16</v>
      </c>
      <c r="CZ1500" s="179" t="str">
        <f t="shared" si="2268"/>
        <v>CZ$16</v>
      </c>
      <c r="DA1500" s="179" t="str">
        <f t="shared" si="2268"/>
        <v>DA$16</v>
      </c>
      <c r="DB1500" s="179" t="str">
        <f t="shared" si="2268"/>
        <v>DB$16</v>
      </c>
      <c r="DC1500" s="179" t="str">
        <f t="shared" si="2268"/>
        <v>DC$16</v>
      </c>
      <c r="DD1500" s="179" t="str">
        <f t="shared" si="2268"/>
        <v>DD$16</v>
      </c>
      <c r="DE1500" s="179" t="str">
        <f t="shared" si="2268"/>
        <v>DE$16</v>
      </c>
      <c r="DF1500" s="179" t="str">
        <f t="shared" si="2268"/>
        <v>DF$16</v>
      </c>
      <c r="DG1500" s="179" t="str">
        <f t="shared" si="2268"/>
        <v>DG$16</v>
      </c>
      <c r="DH1500" s="179" t="str">
        <f t="shared" si="2268"/>
        <v>DH$16</v>
      </c>
      <c r="DI1500" s="179" t="str">
        <f t="shared" si="2268"/>
        <v>DI$16</v>
      </c>
      <c r="DJ1500" s="179" t="str">
        <f t="shared" si="2268"/>
        <v>DJ$16</v>
      </c>
      <c r="DK1500" s="179" t="str">
        <f t="shared" si="2268"/>
        <v>DK$16</v>
      </c>
      <c r="DL1500" s="179" t="str">
        <f t="shared" si="2268"/>
        <v>DL$16</v>
      </c>
    </row>
    <row r="1501" spans="1:116" x14ac:dyDescent="0.35">
      <c r="B1501" t="s">
        <v>332</v>
      </c>
      <c r="D1501" t="s">
        <v>528</v>
      </c>
      <c r="E1501" s="8" t="str">
        <f t="shared" si="2264"/>
        <v>1501 FCCL-F</v>
      </c>
      <c r="G1501" s="136" t="str">
        <f>G1488</f>
        <v>primary unit</v>
      </c>
      <c r="H1501" s="12"/>
      <c r="I1501" s="60"/>
      <c r="J1501" s="60"/>
      <c r="K1501" s="15"/>
      <c r="L1501" s="15"/>
      <c r="M1501" s="15"/>
      <c r="N1501" s="15"/>
      <c r="O1501" s="15"/>
      <c r="P1501" s="15"/>
      <c r="R1501" s="15"/>
      <c r="S1501" s="179" t="str">
        <f t="shared" ref="S1501:AX1501" si="2269">S1488</f>
        <v>S$17</v>
      </c>
      <c r="T1501" s="179" t="str">
        <f t="shared" si="2269"/>
        <v>T$17</v>
      </c>
      <c r="U1501" s="179" t="str">
        <f t="shared" si="2269"/>
        <v>U$17</v>
      </c>
      <c r="V1501" s="179" t="str">
        <f t="shared" si="2269"/>
        <v>V$17</v>
      </c>
      <c r="W1501" s="179" t="str">
        <f t="shared" si="2269"/>
        <v>W$17</v>
      </c>
      <c r="X1501" s="179" t="str">
        <f t="shared" si="2269"/>
        <v>X$17</v>
      </c>
      <c r="Y1501" s="179" t="str">
        <f t="shared" si="2269"/>
        <v>Y$17</v>
      </c>
      <c r="Z1501" s="179" t="str">
        <f t="shared" si="2269"/>
        <v>Z$17</v>
      </c>
      <c r="AA1501" s="179" t="str">
        <f t="shared" si="2269"/>
        <v>AA$17</v>
      </c>
      <c r="AB1501" s="179" t="str">
        <f t="shared" si="2269"/>
        <v>AB$17</v>
      </c>
      <c r="AC1501" s="179" t="str">
        <f t="shared" si="2269"/>
        <v>AC$17</v>
      </c>
      <c r="AD1501" s="179" t="str">
        <f t="shared" si="2269"/>
        <v>AD$17</v>
      </c>
      <c r="AE1501" s="179" t="str">
        <f t="shared" si="2269"/>
        <v>AE$17</v>
      </c>
      <c r="AF1501" s="179" t="str">
        <f t="shared" si="2269"/>
        <v>AF$17</v>
      </c>
      <c r="AG1501" s="179" t="str">
        <f t="shared" si="2269"/>
        <v>AG$17</v>
      </c>
      <c r="AH1501" s="179" t="str">
        <f t="shared" si="2269"/>
        <v>AH$17</v>
      </c>
      <c r="AI1501" s="179" t="str">
        <f t="shared" si="2269"/>
        <v>AI$17</v>
      </c>
      <c r="AJ1501" s="179" t="str">
        <f t="shared" si="2269"/>
        <v>AJ$17</v>
      </c>
      <c r="AK1501" s="179" t="str">
        <f t="shared" si="2269"/>
        <v>AK$17</v>
      </c>
      <c r="AL1501" s="179" t="str">
        <f t="shared" si="2269"/>
        <v>AL$17</v>
      </c>
      <c r="AM1501" s="179" t="str">
        <f t="shared" si="2269"/>
        <v>AM$17</v>
      </c>
      <c r="AN1501" s="179" t="str">
        <f t="shared" si="2269"/>
        <v>AN$17</v>
      </c>
      <c r="AO1501" s="179" t="str">
        <f t="shared" si="2269"/>
        <v>AO$17</v>
      </c>
      <c r="AP1501" s="179" t="str">
        <f t="shared" si="2269"/>
        <v>AP$17</v>
      </c>
      <c r="AQ1501" s="179" t="str">
        <f t="shared" si="2269"/>
        <v>AQ$17</v>
      </c>
      <c r="AR1501" s="179" t="str">
        <f t="shared" si="2269"/>
        <v>AR$17</v>
      </c>
      <c r="AS1501" s="179" t="str">
        <f t="shared" si="2269"/>
        <v>AS$17</v>
      </c>
      <c r="AT1501" s="179" t="str">
        <f t="shared" si="2269"/>
        <v>AT$17</v>
      </c>
      <c r="AU1501" s="179" t="str">
        <f t="shared" si="2269"/>
        <v>AU$17</v>
      </c>
      <c r="AV1501" s="179" t="str">
        <f t="shared" si="2269"/>
        <v>AV$17</v>
      </c>
      <c r="AW1501" s="179" t="str">
        <f t="shared" si="2269"/>
        <v>AW$17</v>
      </c>
      <c r="AX1501" s="179" t="str">
        <f t="shared" si="2269"/>
        <v>AX$17</v>
      </c>
      <c r="AY1501" s="179" t="str">
        <f t="shared" ref="AY1501:CD1501" si="2270">AY1488</f>
        <v>AY$17</v>
      </c>
      <c r="AZ1501" s="179" t="str">
        <f t="shared" si="2270"/>
        <v>AZ$17</v>
      </c>
      <c r="BA1501" s="179" t="str">
        <f t="shared" si="2270"/>
        <v>BA$17</v>
      </c>
      <c r="BB1501" s="179" t="str">
        <f t="shared" si="2270"/>
        <v>BB$17</v>
      </c>
      <c r="BC1501" s="179" t="str">
        <f t="shared" si="2270"/>
        <v>BC$17</v>
      </c>
      <c r="BD1501" s="179" t="str">
        <f t="shared" si="2270"/>
        <v>BD$17</v>
      </c>
      <c r="BE1501" s="179" t="str">
        <f t="shared" si="2270"/>
        <v>BE$17</v>
      </c>
      <c r="BF1501" s="179" t="str">
        <f t="shared" si="2270"/>
        <v>BF$17</v>
      </c>
      <c r="BG1501" s="179" t="str">
        <f t="shared" si="2270"/>
        <v>BG$17</v>
      </c>
      <c r="BH1501" s="179" t="str">
        <f t="shared" si="2270"/>
        <v>BH$17</v>
      </c>
      <c r="BI1501" s="179" t="str">
        <f t="shared" si="2270"/>
        <v>BI$17</v>
      </c>
      <c r="BJ1501" s="179" t="str">
        <f t="shared" si="2270"/>
        <v>BJ$17</v>
      </c>
      <c r="BK1501" s="179" t="str">
        <f t="shared" si="2270"/>
        <v>BK$17</v>
      </c>
      <c r="BL1501" s="179" t="str">
        <f t="shared" si="2270"/>
        <v>BL$17</v>
      </c>
      <c r="BM1501" s="179" t="str">
        <f t="shared" si="2270"/>
        <v>BM$17</v>
      </c>
      <c r="BN1501" s="179" t="str">
        <f t="shared" si="2270"/>
        <v>BN$17</v>
      </c>
      <c r="BO1501" s="179" t="str">
        <f t="shared" si="2270"/>
        <v>BO$17</v>
      </c>
      <c r="BP1501" s="179" t="str">
        <f t="shared" si="2270"/>
        <v>BP$17</v>
      </c>
      <c r="BQ1501" s="179" t="str">
        <f t="shared" si="2270"/>
        <v>BQ$17</v>
      </c>
      <c r="BR1501" s="179" t="str">
        <f t="shared" si="2270"/>
        <v>BR$17</v>
      </c>
      <c r="BS1501" s="179" t="str">
        <f t="shared" si="2270"/>
        <v>BS$17</v>
      </c>
      <c r="BT1501" s="179" t="str">
        <f t="shared" si="2270"/>
        <v>BT$17</v>
      </c>
      <c r="BU1501" s="179" t="str">
        <f t="shared" si="2270"/>
        <v>BU$17</v>
      </c>
      <c r="BV1501" s="179" t="str">
        <f t="shared" si="2270"/>
        <v>BV$17</v>
      </c>
      <c r="BW1501" s="179" t="str">
        <f t="shared" si="2270"/>
        <v>BW$17</v>
      </c>
      <c r="BX1501" s="179" t="str">
        <f t="shared" si="2270"/>
        <v>BX$17</v>
      </c>
      <c r="BY1501" s="179" t="str">
        <f t="shared" si="2270"/>
        <v>BY$17</v>
      </c>
      <c r="BZ1501" s="179" t="str">
        <f t="shared" si="2270"/>
        <v>BZ$17</v>
      </c>
      <c r="CA1501" s="179" t="str">
        <f t="shared" si="2270"/>
        <v>CA$17</v>
      </c>
      <c r="CB1501" s="179" t="str">
        <f t="shared" si="2270"/>
        <v>CB$17</v>
      </c>
      <c r="CC1501" s="179" t="str">
        <f t="shared" si="2270"/>
        <v>CC$17</v>
      </c>
      <c r="CD1501" s="179" t="str">
        <f t="shared" si="2270"/>
        <v>CD$17</v>
      </c>
      <c r="CE1501" s="179" t="str">
        <f t="shared" ref="CE1501:CL1501" si="2271">CE1488</f>
        <v>CE$17</v>
      </c>
      <c r="CF1501" s="179" t="str">
        <f t="shared" si="2271"/>
        <v>CF$17</v>
      </c>
      <c r="CG1501" s="179" t="str">
        <f t="shared" si="2271"/>
        <v>CG$17</v>
      </c>
      <c r="CH1501" s="179" t="str">
        <f t="shared" si="2271"/>
        <v>CH$17</v>
      </c>
      <c r="CI1501" s="179" t="str">
        <f t="shared" si="2271"/>
        <v>CI$17</v>
      </c>
      <c r="CJ1501" s="179" t="str">
        <f t="shared" si="2271"/>
        <v>CJ$17</v>
      </c>
      <c r="CK1501" s="179" t="str">
        <f t="shared" si="2271"/>
        <v>CK$17</v>
      </c>
      <c r="CL1501" s="179" t="str">
        <f t="shared" si="2271"/>
        <v>CL$17</v>
      </c>
      <c r="CN1501" s="60"/>
      <c r="CO1501" s="179" t="str">
        <f t="shared" ref="CO1501:DL1501" si="2272">CO1488</f>
        <v>CO$17</v>
      </c>
      <c r="CP1501" s="179" t="str">
        <f t="shared" si="2272"/>
        <v>CP$17</v>
      </c>
      <c r="CQ1501" s="179" t="str">
        <f t="shared" si="2272"/>
        <v>CQ$17</v>
      </c>
      <c r="CR1501" s="179" t="str">
        <f t="shared" si="2272"/>
        <v>CR$17</v>
      </c>
      <c r="CS1501" s="179" t="str">
        <f t="shared" si="2272"/>
        <v>CS$17</v>
      </c>
      <c r="CT1501" s="179" t="str">
        <f t="shared" si="2272"/>
        <v>CT$17</v>
      </c>
      <c r="CU1501" s="179" t="str">
        <f t="shared" si="2272"/>
        <v>CU$17</v>
      </c>
      <c r="CV1501" s="179" t="str">
        <f t="shared" si="2272"/>
        <v>CV$17</v>
      </c>
      <c r="CW1501" s="179" t="str">
        <f t="shared" si="2272"/>
        <v>CW$17</v>
      </c>
      <c r="CX1501" s="179" t="str">
        <f t="shared" si="2272"/>
        <v>CX$17</v>
      </c>
      <c r="CY1501" s="179" t="str">
        <f t="shared" si="2272"/>
        <v>CY$17</v>
      </c>
      <c r="CZ1501" s="179" t="str">
        <f t="shared" si="2272"/>
        <v>CZ$17</v>
      </c>
      <c r="DA1501" s="179" t="str">
        <f t="shared" si="2272"/>
        <v>DA$17</v>
      </c>
      <c r="DB1501" s="179" t="str">
        <f t="shared" si="2272"/>
        <v>DB$17</v>
      </c>
      <c r="DC1501" s="179" t="str">
        <f t="shared" si="2272"/>
        <v>DC$17</v>
      </c>
      <c r="DD1501" s="179" t="str">
        <f t="shared" si="2272"/>
        <v>DD$17</v>
      </c>
      <c r="DE1501" s="179" t="str">
        <f t="shared" si="2272"/>
        <v>DE$17</v>
      </c>
      <c r="DF1501" s="179" t="str">
        <f t="shared" si="2272"/>
        <v>DF$17</v>
      </c>
      <c r="DG1501" s="179" t="str">
        <f t="shared" si="2272"/>
        <v>DG$17</v>
      </c>
      <c r="DH1501" s="179" t="str">
        <f t="shared" si="2272"/>
        <v>DH$17</v>
      </c>
      <c r="DI1501" s="179" t="str">
        <f t="shared" si="2272"/>
        <v>DI$17</v>
      </c>
      <c r="DJ1501" s="179" t="str">
        <f t="shared" si="2272"/>
        <v>DJ$17</v>
      </c>
      <c r="DK1501" s="179" t="str">
        <f t="shared" si="2272"/>
        <v>DK$17</v>
      </c>
      <c r="DL1501" s="179" t="str">
        <f t="shared" si="2272"/>
        <v>DL$17</v>
      </c>
    </row>
    <row r="1502" spans="1:116" x14ac:dyDescent="0.35">
      <c r="B1502" t="s">
        <v>332</v>
      </c>
      <c r="D1502" t="s">
        <v>528</v>
      </c>
      <c r="E1502" s="8" t="str">
        <f t="shared" si="2264"/>
        <v>1502 FCCL-F</v>
      </c>
      <c r="G1502" s="136" t="str">
        <f>G1489</f>
        <v>Primary revenue driver</v>
      </c>
      <c r="H1502" s="12"/>
      <c r="I1502" s="60"/>
      <c r="J1502" s="60"/>
      <c r="K1502" s="15"/>
      <c r="L1502" s="15"/>
      <c r="M1502" s="15"/>
      <c r="N1502" s="15"/>
      <c r="O1502" s="15"/>
      <c r="P1502" s="15"/>
      <c r="R1502" s="15"/>
      <c r="S1502" s="179">
        <f t="shared" ref="S1502:AX1502" si="2273">S1489</f>
        <v>0</v>
      </c>
      <c r="T1502" s="179">
        <f t="shared" si="2273"/>
        <v>0</v>
      </c>
      <c r="U1502" s="179">
        <f t="shared" si="2273"/>
        <v>0</v>
      </c>
      <c r="V1502" s="179">
        <f t="shared" si="2273"/>
        <v>0</v>
      </c>
      <c r="W1502" s="179">
        <f t="shared" si="2273"/>
        <v>0</v>
      </c>
      <c r="X1502" s="179">
        <f t="shared" si="2273"/>
        <v>0</v>
      </c>
      <c r="Y1502" s="179">
        <f t="shared" si="2273"/>
        <v>0</v>
      </c>
      <c r="Z1502" s="179">
        <f t="shared" si="2273"/>
        <v>0</v>
      </c>
      <c r="AA1502" s="179">
        <f t="shared" si="2273"/>
        <v>0</v>
      </c>
      <c r="AB1502" s="179">
        <f t="shared" si="2273"/>
        <v>0</v>
      </c>
      <c r="AC1502" s="179">
        <f t="shared" si="2273"/>
        <v>0</v>
      </c>
      <c r="AD1502" s="179">
        <f t="shared" si="2273"/>
        <v>0</v>
      </c>
      <c r="AE1502" s="179">
        <f t="shared" si="2273"/>
        <v>0</v>
      </c>
      <c r="AF1502" s="179">
        <f t="shared" si="2273"/>
        <v>0</v>
      </c>
      <c r="AG1502" s="179">
        <f t="shared" si="2273"/>
        <v>0</v>
      </c>
      <c r="AH1502" s="179">
        <f t="shared" si="2273"/>
        <v>0</v>
      </c>
      <c r="AI1502" s="179">
        <f t="shared" si="2273"/>
        <v>0</v>
      </c>
      <c r="AJ1502" s="179">
        <f t="shared" si="2273"/>
        <v>0</v>
      </c>
      <c r="AK1502" s="179">
        <f t="shared" si="2273"/>
        <v>0</v>
      </c>
      <c r="AL1502" s="179">
        <f t="shared" si="2273"/>
        <v>0</v>
      </c>
      <c r="AM1502" s="179">
        <f t="shared" si="2273"/>
        <v>0</v>
      </c>
      <c r="AN1502" s="179">
        <f t="shared" si="2273"/>
        <v>0</v>
      </c>
      <c r="AO1502" s="179">
        <f t="shared" si="2273"/>
        <v>0</v>
      </c>
      <c r="AP1502" s="179">
        <f t="shared" si="2273"/>
        <v>0</v>
      </c>
      <c r="AQ1502" s="179">
        <f t="shared" si="2273"/>
        <v>0</v>
      </c>
      <c r="AR1502" s="179">
        <f t="shared" si="2273"/>
        <v>0</v>
      </c>
      <c r="AS1502" s="179">
        <f t="shared" si="2273"/>
        <v>0</v>
      </c>
      <c r="AT1502" s="179">
        <f t="shared" si="2273"/>
        <v>0</v>
      </c>
      <c r="AU1502" s="179">
        <f t="shared" si="2273"/>
        <v>0</v>
      </c>
      <c r="AV1502" s="179">
        <f t="shared" si="2273"/>
        <v>0</v>
      </c>
      <c r="AW1502" s="179">
        <f t="shared" si="2273"/>
        <v>0</v>
      </c>
      <c r="AX1502" s="179">
        <f t="shared" si="2273"/>
        <v>0</v>
      </c>
      <c r="AY1502" s="179">
        <f t="shared" ref="AY1502:CD1502" si="2274">AY1489</f>
        <v>0</v>
      </c>
      <c r="AZ1502" s="179">
        <f t="shared" si="2274"/>
        <v>0</v>
      </c>
      <c r="BA1502" s="179">
        <f t="shared" si="2274"/>
        <v>0</v>
      </c>
      <c r="BB1502" s="179">
        <f t="shared" si="2274"/>
        <v>0</v>
      </c>
      <c r="BC1502" s="179">
        <f t="shared" si="2274"/>
        <v>0</v>
      </c>
      <c r="BD1502" s="179">
        <f t="shared" si="2274"/>
        <v>0</v>
      </c>
      <c r="BE1502" s="179">
        <f t="shared" si="2274"/>
        <v>0</v>
      </c>
      <c r="BF1502" s="179">
        <f t="shared" si="2274"/>
        <v>0</v>
      </c>
      <c r="BG1502" s="179">
        <f t="shared" si="2274"/>
        <v>0</v>
      </c>
      <c r="BH1502" s="179">
        <f t="shared" si="2274"/>
        <v>0</v>
      </c>
      <c r="BI1502" s="179">
        <f t="shared" si="2274"/>
        <v>0</v>
      </c>
      <c r="BJ1502" s="179">
        <f t="shared" si="2274"/>
        <v>0</v>
      </c>
      <c r="BK1502" s="179">
        <f t="shared" si="2274"/>
        <v>0</v>
      </c>
      <c r="BL1502" s="179">
        <f t="shared" si="2274"/>
        <v>0</v>
      </c>
      <c r="BM1502" s="179">
        <f t="shared" si="2274"/>
        <v>0</v>
      </c>
      <c r="BN1502" s="179">
        <f t="shared" si="2274"/>
        <v>0</v>
      </c>
      <c r="BO1502" s="179">
        <f t="shared" si="2274"/>
        <v>0</v>
      </c>
      <c r="BP1502" s="179">
        <f t="shared" si="2274"/>
        <v>0</v>
      </c>
      <c r="BQ1502" s="179">
        <f t="shared" si="2274"/>
        <v>0</v>
      </c>
      <c r="BR1502" s="179">
        <f t="shared" si="2274"/>
        <v>0</v>
      </c>
      <c r="BS1502" s="179">
        <f t="shared" si="2274"/>
        <v>0</v>
      </c>
      <c r="BT1502" s="179">
        <f t="shared" si="2274"/>
        <v>0</v>
      </c>
      <c r="BU1502" s="179">
        <f t="shared" si="2274"/>
        <v>0</v>
      </c>
      <c r="BV1502" s="179">
        <f t="shared" si="2274"/>
        <v>0</v>
      </c>
      <c r="BW1502" s="179">
        <f t="shared" si="2274"/>
        <v>0</v>
      </c>
      <c r="BX1502" s="179">
        <f t="shared" si="2274"/>
        <v>0</v>
      </c>
      <c r="BY1502" s="179">
        <f t="shared" si="2274"/>
        <v>0</v>
      </c>
      <c r="BZ1502" s="179">
        <f t="shared" si="2274"/>
        <v>0</v>
      </c>
      <c r="CA1502" s="179">
        <f t="shared" si="2274"/>
        <v>0</v>
      </c>
      <c r="CB1502" s="179">
        <f t="shared" si="2274"/>
        <v>0</v>
      </c>
      <c r="CC1502" s="179">
        <f t="shared" si="2274"/>
        <v>0</v>
      </c>
      <c r="CD1502" s="179">
        <f t="shared" si="2274"/>
        <v>0</v>
      </c>
      <c r="CE1502" s="179">
        <f t="shared" ref="CE1502:CL1502" si="2275">CE1489</f>
        <v>0</v>
      </c>
      <c r="CF1502" s="179">
        <f t="shared" si="2275"/>
        <v>0</v>
      </c>
      <c r="CG1502" s="179">
        <f t="shared" si="2275"/>
        <v>0</v>
      </c>
      <c r="CH1502" s="179">
        <f t="shared" si="2275"/>
        <v>0</v>
      </c>
      <c r="CI1502" s="179">
        <f t="shared" si="2275"/>
        <v>0</v>
      </c>
      <c r="CJ1502" s="179">
        <f t="shared" si="2275"/>
        <v>0</v>
      </c>
      <c r="CK1502" s="179">
        <f t="shared" si="2275"/>
        <v>0</v>
      </c>
      <c r="CL1502" s="179">
        <f t="shared" si="2275"/>
        <v>0</v>
      </c>
      <c r="CN1502" s="60"/>
      <c r="CO1502" s="179">
        <f t="shared" ref="CO1502:DL1502" si="2276">CO1489</f>
        <v>0</v>
      </c>
      <c r="CP1502" s="179">
        <f t="shared" si="2276"/>
        <v>0</v>
      </c>
      <c r="CQ1502" s="179">
        <f t="shared" si="2276"/>
        <v>0</v>
      </c>
      <c r="CR1502" s="179">
        <f t="shared" si="2276"/>
        <v>0</v>
      </c>
      <c r="CS1502" s="179">
        <f t="shared" si="2276"/>
        <v>0</v>
      </c>
      <c r="CT1502" s="179">
        <f t="shared" si="2276"/>
        <v>0</v>
      </c>
      <c r="CU1502" s="179">
        <f t="shared" si="2276"/>
        <v>0</v>
      </c>
      <c r="CV1502" s="179">
        <f t="shared" si="2276"/>
        <v>0</v>
      </c>
      <c r="CW1502" s="179">
        <f t="shared" si="2276"/>
        <v>0</v>
      </c>
      <c r="CX1502" s="179">
        <f t="shared" si="2276"/>
        <v>0</v>
      </c>
      <c r="CY1502" s="179">
        <f t="shared" si="2276"/>
        <v>0</v>
      </c>
      <c r="CZ1502" s="179">
        <f t="shared" si="2276"/>
        <v>0</v>
      </c>
      <c r="DA1502" s="179">
        <f t="shared" si="2276"/>
        <v>0</v>
      </c>
      <c r="DB1502" s="179">
        <f t="shared" si="2276"/>
        <v>0</v>
      </c>
      <c r="DC1502" s="179">
        <f t="shared" si="2276"/>
        <v>0</v>
      </c>
      <c r="DD1502" s="179">
        <f t="shared" si="2276"/>
        <v>0</v>
      </c>
      <c r="DE1502" s="179">
        <f t="shared" si="2276"/>
        <v>0</v>
      </c>
      <c r="DF1502" s="179">
        <f t="shared" si="2276"/>
        <v>0</v>
      </c>
      <c r="DG1502" s="179">
        <f t="shared" si="2276"/>
        <v>0</v>
      </c>
      <c r="DH1502" s="179">
        <f t="shared" si="2276"/>
        <v>0</v>
      </c>
      <c r="DI1502" s="179">
        <f t="shared" si="2276"/>
        <v>0</v>
      </c>
      <c r="DJ1502" s="179">
        <f t="shared" si="2276"/>
        <v>0</v>
      </c>
      <c r="DK1502" s="179">
        <f t="shared" si="2276"/>
        <v>0</v>
      </c>
      <c r="DL1502" s="179">
        <f t="shared" si="2276"/>
        <v>0</v>
      </c>
    </row>
    <row r="1503" spans="1:116" x14ac:dyDescent="0.35">
      <c r="B1503" t="s">
        <v>332</v>
      </c>
      <c r="D1503" t="s">
        <v>528</v>
      </c>
      <c r="E1503" s="8" t="str">
        <f t="shared" si="2264"/>
        <v>1503 FCCL-F</v>
      </c>
      <c r="G1503" s="136" t="str">
        <f>G1490</f>
        <v>Primary volume driver</v>
      </c>
      <c r="H1503" s="12"/>
      <c r="I1503" s="60"/>
      <c r="J1503" s="60"/>
      <c r="K1503" s="15"/>
      <c r="L1503" s="15"/>
      <c r="M1503" s="15"/>
      <c r="N1503" s="15"/>
      <c r="O1503" s="15"/>
      <c r="P1503" s="15"/>
      <c r="R1503" s="15"/>
      <c r="S1503" s="179"/>
      <c r="T1503" s="179"/>
      <c r="U1503" s="179"/>
      <c r="V1503" s="179"/>
      <c r="W1503" s="179"/>
      <c r="X1503" s="179"/>
      <c r="Y1503" s="179"/>
      <c r="Z1503" s="179"/>
      <c r="AA1503" s="179"/>
      <c r="AB1503" s="179"/>
      <c r="AC1503" s="179"/>
      <c r="AD1503" s="179"/>
      <c r="AE1503" s="179"/>
      <c r="AF1503" s="179"/>
      <c r="AG1503" s="179"/>
      <c r="AH1503" s="179"/>
      <c r="AI1503" s="179"/>
      <c r="AJ1503" s="179"/>
      <c r="AK1503" s="179"/>
      <c r="AL1503" s="179"/>
      <c r="AM1503" s="179"/>
      <c r="AN1503" s="179"/>
      <c r="AO1503" s="179"/>
      <c r="AP1503" s="179"/>
      <c r="AQ1503" s="179"/>
      <c r="AR1503" s="179"/>
      <c r="AS1503" s="179"/>
      <c r="AT1503" s="179"/>
      <c r="AU1503" s="179"/>
      <c r="AV1503" s="179"/>
      <c r="AW1503" s="179"/>
      <c r="AX1503" s="179"/>
      <c r="AY1503" s="179"/>
      <c r="AZ1503" s="179"/>
      <c r="BA1503" s="179"/>
      <c r="BB1503" s="179"/>
      <c r="BC1503" s="179"/>
      <c r="BD1503" s="179"/>
      <c r="BE1503" s="179"/>
      <c r="BF1503" s="179"/>
      <c r="BG1503" s="179"/>
      <c r="BH1503" s="179"/>
      <c r="BI1503" s="179"/>
      <c r="BJ1503" s="179"/>
      <c r="BK1503" s="179"/>
      <c r="BL1503" s="179"/>
      <c r="BM1503" s="179"/>
      <c r="BN1503" s="179"/>
      <c r="BO1503" s="179"/>
      <c r="BP1503" s="179"/>
      <c r="BQ1503" s="179"/>
      <c r="BR1503" s="179"/>
      <c r="BS1503" s="179"/>
      <c r="BT1503" s="179"/>
      <c r="BU1503" s="179"/>
      <c r="BV1503" s="179"/>
      <c r="BW1503" s="179"/>
      <c r="BX1503" s="179"/>
      <c r="BY1503" s="179"/>
      <c r="BZ1503" s="179"/>
      <c r="CA1503" s="179"/>
      <c r="CB1503" s="179"/>
      <c r="CC1503" s="179"/>
      <c r="CD1503" s="179"/>
      <c r="CE1503" s="179"/>
      <c r="CF1503" s="179"/>
      <c r="CG1503" s="179"/>
      <c r="CH1503" s="179"/>
      <c r="CI1503" s="179"/>
      <c r="CJ1503" s="179"/>
      <c r="CK1503" s="179"/>
      <c r="CL1503" s="179"/>
      <c r="CN1503" s="60"/>
      <c r="CO1503" s="179"/>
      <c r="CP1503" s="179"/>
      <c r="CQ1503" s="179"/>
      <c r="CR1503" s="179"/>
      <c r="CS1503" s="179"/>
      <c r="CT1503" s="179"/>
      <c r="CU1503" s="179"/>
      <c r="CV1503" s="179"/>
      <c r="CW1503" s="179"/>
      <c r="CX1503" s="179"/>
      <c r="CY1503" s="179"/>
      <c r="CZ1503" s="179"/>
      <c r="DA1503" s="179"/>
      <c r="DB1503" s="179"/>
      <c r="DC1503" s="179"/>
      <c r="DD1503" s="179"/>
      <c r="DE1503" s="179"/>
      <c r="DF1503" s="179"/>
      <c r="DG1503" s="179"/>
      <c r="DH1503" s="179"/>
      <c r="DI1503" s="179"/>
      <c r="DJ1503" s="179"/>
      <c r="DK1503" s="179"/>
      <c r="DL1503" s="179"/>
    </row>
    <row r="1504" spans="1:116" x14ac:dyDescent="0.35">
      <c r="B1504" t="s">
        <v>332</v>
      </c>
      <c r="D1504" t="s">
        <v>528</v>
      </c>
      <c r="E1504" s="8" t="str">
        <f t="shared" si="2264"/>
        <v>1504 FCCL-F</v>
      </c>
      <c r="G1504" s="191" t="str">
        <f>G1495</f>
        <v>Fixed constant current liability:</v>
      </c>
      <c r="H1504" s="12"/>
      <c r="I1504" s="60"/>
      <c r="J1504" s="60"/>
      <c r="K1504" s="15"/>
      <c r="L1504" s="15"/>
      <c r="M1504" s="15"/>
      <c r="N1504" s="15"/>
      <c r="O1504" s="15"/>
      <c r="P1504" s="15"/>
      <c r="R1504" s="15"/>
      <c r="S1504" s="4" t="str">
        <f t="shared" ref="S1504:AX1504" si="2277">ADDRESS(ROW(S1494),COLUMN(S1494),2)</f>
        <v>S$1494</v>
      </c>
      <c r="T1504" s="4" t="str">
        <f t="shared" si="2277"/>
        <v>T$1494</v>
      </c>
      <c r="U1504" s="4" t="str">
        <f t="shared" si="2277"/>
        <v>U$1494</v>
      </c>
      <c r="V1504" s="4" t="str">
        <f t="shared" si="2277"/>
        <v>V$1494</v>
      </c>
      <c r="W1504" s="4" t="str">
        <f t="shared" si="2277"/>
        <v>W$1494</v>
      </c>
      <c r="X1504" s="4" t="str">
        <f t="shared" si="2277"/>
        <v>X$1494</v>
      </c>
      <c r="Y1504" s="4" t="str">
        <f t="shared" si="2277"/>
        <v>Y$1494</v>
      </c>
      <c r="Z1504" s="4" t="str">
        <f t="shared" si="2277"/>
        <v>Z$1494</v>
      </c>
      <c r="AA1504" s="4" t="str">
        <f t="shared" si="2277"/>
        <v>AA$1494</v>
      </c>
      <c r="AB1504" s="4" t="str">
        <f t="shared" si="2277"/>
        <v>AB$1494</v>
      </c>
      <c r="AC1504" s="4" t="str">
        <f t="shared" si="2277"/>
        <v>AC$1494</v>
      </c>
      <c r="AD1504" s="4" t="str">
        <f t="shared" si="2277"/>
        <v>AD$1494</v>
      </c>
      <c r="AE1504" s="4" t="str">
        <f t="shared" si="2277"/>
        <v>AE$1494</v>
      </c>
      <c r="AF1504" s="4" t="str">
        <f t="shared" si="2277"/>
        <v>AF$1494</v>
      </c>
      <c r="AG1504" s="4" t="str">
        <f t="shared" si="2277"/>
        <v>AG$1494</v>
      </c>
      <c r="AH1504" s="4" t="str">
        <f t="shared" si="2277"/>
        <v>AH$1494</v>
      </c>
      <c r="AI1504" s="4" t="str">
        <f t="shared" si="2277"/>
        <v>AI$1494</v>
      </c>
      <c r="AJ1504" s="4" t="str">
        <f t="shared" si="2277"/>
        <v>AJ$1494</v>
      </c>
      <c r="AK1504" s="4" t="str">
        <f t="shared" si="2277"/>
        <v>AK$1494</v>
      </c>
      <c r="AL1504" s="4" t="str">
        <f t="shared" si="2277"/>
        <v>AL$1494</v>
      </c>
      <c r="AM1504" s="4" t="str">
        <f t="shared" si="2277"/>
        <v>AM$1494</v>
      </c>
      <c r="AN1504" s="4" t="str">
        <f t="shared" si="2277"/>
        <v>AN$1494</v>
      </c>
      <c r="AO1504" s="4" t="str">
        <f t="shared" si="2277"/>
        <v>AO$1494</v>
      </c>
      <c r="AP1504" s="4" t="str">
        <f t="shared" si="2277"/>
        <v>AP$1494</v>
      </c>
      <c r="AQ1504" s="4" t="str">
        <f t="shared" si="2277"/>
        <v>AQ$1494</v>
      </c>
      <c r="AR1504" s="4" t="str">
        <f t="shared" si="2277"/>
        <v>AR$1494</v>
      </c>
      <c r="AS1504" s="4" t="str">
        <f t="shared" si="2277"/>
        <v>AS$1494</v>
      </c>
      <c r="AT1504" s="4" t="str">
        <f t="shared" si="2277"/>
        <v>AT$1494</v>
      </c>
      <c r="AU1504" s="4" t="str">
        <f t="shared" si="2277"/>
        <v>AU$1494</v>
      </c>
      <c r="AV1504" s="4" t="str">
        <f t="shared" si="2277"/>
        <v>AV$1494</v>
      </c>
      <c r="AW1504" s="4" t="str">
        <f t="shared" si="2277"/>
        <v>AW$1494</v>
      </c>
      <c r="AX1504" s="4" t="str">
        <f t="shared" si="2277"/>
        <v>AX$1494</v>
      </c>
      <c r="AY1504" s="4" t="str">
        <f t="shared" ref="AY1504:CD1504" si="2278">ADDRESS(ROW(AY1494),COLUMN(AY1494),2)</f>
        <v>AY$1494</v>
      </c>
      <c r="AZ1504" s="4" t="str">
        <f t="shared" si="2278"/>
        <v>AZ$1494</v>
      </c>
      <c r="BA1504" s="4" t="str">
        <f t="shared" si="2278"/>
        <v>BA$1494</v>
      </c>
      <c r="BB1504" s="4" t="str">
        <f t="shared" si="2278"/>
        <v>BB$1494</v>
      </c>
      <c r="BC1504" s="4" t="str">
        <f t="shared" si="2278"/>
        <v>BC$1494</v>
      </c>
      <c r="BD1504" s="4" t="str">
        <f t="shared" si="2278"/>
        <v>BD$1494</v>
      </c>
      <c r="BE1504" s="4" t="str">
        <f t="shared" si="2278"/>
        <v>BE$1494</v>
      </c>
      <c r="BF1504" s="4" t="str">
        <f t="shared" si="2278"/>
        <v>BF$1494</v>
      </c>
      <c r="BG1504" s="4" t="str">
        <f t="shared" si="2278"/>
        <v>BG$1494</v>
      </c>
      <c r="BH1504" s="4" t="str">
        <f t="shared" si="2278"/>
        <v>BH$1494</v>
      </c>
      <c r="BI1504" s="4" t="str">
        <f t="shared" si="2278"/>
        <v>BI$1494</v>
      </c>
      <c r="BJ1504" s="4" t="str">
        <f t="shared" si="2278"/>
        <v>BJ$1494</v>
      </c>
      <c r="BK1504" s="4" t="str">
        <f t="shared" si="2278"/>
        <v>BK$1494</v>
      </c>
      <c r="BL1504" s="4" t="str">
        <f t="shared" si="2278"/>
        <v>BL$1494</v>
      </c>
      <c r="BM1504" s="4" t="str">
        <f t="shared" si="2278"/>
        <v>BM$1494</v>
      </c>
      <c r="BN1504" s="4" t="str">
        <f t="shared" si="2278"/>
        <v>BN$1494</v>
      </c>
      <c r="BO1504" s="4" t="str">
        <f t="shared" si="2278"/>
        <v>BO$1494</v>
      </c>
      <c r="BP1504" s="4" t="str">
        <f t="shared" si="2278"/>
        <v>BP$1494</v>
      </c>
      <c r="BQ1504" s="4" t="str">
        <f t="shared" si="2278"/>
        <v>BQ$1494</v>
      </c>
      <c r="BR1504" s="4" t="str">
        <f t="shared" si="2278"/>
        <v>BR$1494</v>
      </c>
      <c r="BS1504" s="4" t="str">
        <f t="shared" si="2278"/>
        <v>BS$1494</v>
      </c>
      <c r="BT1504" s="4" t="str">
        <f t="shared" si="2278"/>
        <v>BT$1494</v>
      </c>
      <c r="BU1504" s="4" t="str">
        <f t="shared" si="2278"/>
        <v>BU$1494</v>
      </c>
      <c r="BV1504" s="4" t="str">
        <f t="shared" si="2278"/>
        <v>BV$1494</v>
      </c>
      <c r="BW1504" s="4" t="str">
        <f t="shared" si="2278"/>
        <v>BW$1494</v>
      </c>
      <c r="BX1504" s="4" t="str">
        <f t="shared" si="2278"/>
        <v>BX$1494</v>
      </c>
      <c r="BY1504" s="4" t="str">
        <f t="shared" si="2278"/>
        <v>BY$1494</v>
      </c>
      <c r="BZ1504" s="4" t="str">
        <f t="shared" si="2278"/>
        <v>BZ$1494</v>
      </c>
      <c r="CA1504" s="4" t="str">
        <f t="shared" si="2278"/>
        <v>CA$1494</v>
      </c>
      <c r="CB1504" s="4" t="str">
        <f t="shared" si="2278"/>
        <v>CB$1494</v>
      </c>
      <c r="CC1504" s="4" t="str">
        <f t="shared" si="2278"/>
        <v>CC$1494</v>
      </c>
      <c r="CD1504" s="4" t="str">
        <f t="shared" si="2278"/>
        <v>CD$1494</v>
      </c>
      <c r="CE1504" s="4" t="str">
        <f t="shared" ref="CE1504:CL1504" si="2279">ADDRESS(ROW(CE1494),COLUMN(CE1494),2)</f>
        <v>CE$1494</v>
      </c>
      <c r="CF1504" s="4" t="str">
        <f t="shared" si="2279"/>
        <v>CF$1494</v>
      </c>
      <c r="CG1504" s="4" t="str">
        <f t="shared" si="2279"/>
        <v>CG$1494</v>
      </c>
      <c r="CH1504" s="4" t="str">
        <f t="shared" si="2279"/>
        <v>CH$1494</v>
      </c>
      <c r="CI1504" s="4" t="str">
        <f t="shared" si="2279"/>
        <v>CI$1494</v>
      </c>
      <c r="CJ1504" s="4" t="str">
        <f t="shared" si="2279"/>
        <v>CJ$1494</v>
      </c>
      <c r="CK1504" s="4" t="str">
        <f t="shared" si="2279"/>
        <v>CK$1494</v>
      </c>
      <c r="CL1504" s="4" t="str">
        <f t="shared" si="2279"/>
        <v>CL$1494</v>
      </c>
      <c r="CN1504" s="60"/>
      <c r="CO1504" s="4" t="str">
        <f t="shared" ref="CO1504:DL1504" si="2280">ADDRESS(ROW(CO1494),COLUMN(CO1494),2)</f>
        <v>CO$1494</v>
      </c>
      <c r="CP1504" s="4" t="str">
        <f t="shared" si="2280"/>
        <v>CP$1494</v>
      </c>
      <c r="CQ1504" s="4" t="str">
        <f t="shared" si="2280"/>
        <v>CQ$1494</v>
      </c>
      <c r="CR1504" s="4" t="str">
        <f t="shared" si="2280"/>
        <v>CR$1494</v>
      </c>
      <c r="CS1504" s="4" t="str">
        <f t="shared" si="2280"/>
        <v>CS$1494</v>
      </c>
      <c r="CT1504" s="4" t="str">
        <f t="shared" si="2280"/>
        <v>CT$1494</v>
      </c>
      <c r="CU1504" s="4" t="str">
        <f t="shared" si="2280"/>
        <v>CU$1494</v>
      </c>
      <c r="CV1504" s="4" t="str">
        <f t="shared" si="2280"/>
        <v>CV$1494</v>
      </c>
      <c r="CW1504" s="4" t="str">
        <f t="shared" si="2280"/>
        <v>CW$1494</v>
      </c>
      <c r="CX1504" s="4" t="str">
        <f t="shared" si="2280"/>
        <v>CX$1494</v>
      </c>
      <c r="CY1504" s="4" t="str">
        <f t="shared" si="2280"/>
        <v>CY$1494</v>
      </c>
      <c r="CZ1504" s="4" t="str">
        <f t="shared" si="2280"/>
        <v>CZ$1494</v>
      </c>
      <c r="DA1504" s="4" t="str">
        <f t="shared" si="2280"/>
        <v>DA$1494</v>
      </c>
      <c r="DB1504" s="4" t="str">
        <f t="shared" si="2280"/>
        <v>DB$1494</v>
      </c>
      <c r="DC1504" s="4" t="str">
        <f t="shared" si="2280"/>
        <v>DC$1494</v>
      </c>
      <c r="DD1504" s="4" t="str">
        <f t="shared" si="2280"/>
        <v>DD$1494</v>
      </c>
      <c r="DE1504" s="4" t="str">
        <f t="shared" si="2280"/>
        <v>DE$1494</v>
      </c>
      <c r="DF1504" s="4" t="str">
        <f t="shared" si="2280"/>
        <v>DF$1494</v>
      </c>
      <c r="DG1504" s="4" t="str">
        <f t="shared" si="2280"/>
        <v>DG$1494</v>
      </c>
      <c r="DH1504" s="4" t="str">
        <f t="shared" si="2280"/>
        <v>DH$1494</v>
      </c>
      <c r="DI1504" s="4" t="str">
        <f t="shared" si="2280"/>
        <v>DI$1494</v>
      </c>
      <c r="DJ1504" s="4" t="str">
        <f t="shared" si="2280"/>
        <v>DJ$1494</v>
      </c>
      <c r="DK1504" s="4" t="str">
        <f t="shared" si="2280"/>
        <v>DK$1494</v>
      </c>
      <c r="DL1504" s="4" t="str">
        <f t="shared" si="2280"/>
        <v>DL$1494</v>
      </c>
    </row>
    <row r="1505" spans="1:116" x14ac:dyDescent="0.35">
      <c r="B1505" t="s">
        <v>332</v>
      </c>
      <c r="D1505" t="s">
        <v>528</v>
      </c>
      <c r="E1505" s="8" t="str">
        <f t="shared" si="2264"/>
        <v>1505 FCCL-F</v>
      </c>
      <c r="G1505" s="241" t="str">
        <f>IFERROR(SUBSTITUTE(TRIM(MID(G1495, SEARCH("-", G1495) + 1, LEN(G1495))),":",""),"no unit")</f>
        <v>no unit</v>
      </c>
      <c r="H1505" s="12"/>
      <c r="I1505" s="60"/>
      <c r="J1505" s="60"/>
      <c r="K1505" s="15"/>
      <c r="L1505" s="15"/>
      <c r="M1505" s="15"/>
      <c r="N1505" s="15"/>
      <c r="O1505" s="15"/>
      <c r="P1505" s="15"/>
      <c r="R1505" s="15"/>
      <c r="S1505" s="179" t="str">
        <f t="shared" ref="S1505:AX1505" si="2281">S1492</f>
        <v>S$19</v>
      </c>
      <c r="T1505" s="179" t="str">
        <f t="shared" si="2281"/>
        <v>T$19</v>
      </c>
      <c r="U1505" s="179" t="str">
        <f t="shared" si="2281"/>
        <v>U$19</v>
      </c>
      <c r="V1505" s="179" t="str">
        <f t="shared" si="2281"/>
        <v>V$19</v>
      </c>
      <c r="W1505" s="179" t="str">
        <f t="shared" si="2281"/>
        <v>W$19</v>
      </c>
      <c r="X1505" s="179" t="str">
        <f t="shared" si="2281"/>
        <v>X$19</v>
      </c>
      <c r="Y1505" s="179" t="str">
        <f t="shared" si="2281"/>
        <v>Y$19</v>
      </c>
      <c r="Z1505" s="179" t="str">
        <f t="shared" si="2281"/>
        <v>Z$19</v>
      </c>
      <c r="AA1505" s="179" t="str">
        <f t="shared" si="2281"/>
        <v>AA$19</v>
      </c>
      <c r="AB1505" s="179" t="str">
        <f t="shared" si="2281"/>
        <v>AB$19</v>
      </c>
      <c r="AC1505" s="179" t="str">
        <f t="shared" si="2281"/>
        <v>AC$19</v>
      </c>
      <c r="AD1505" s="179" t="str">
        <f t="shared" si="2281"/>
        <v>AD$19</v>
      </c>
      <c r="AE1505" s="179" t="str">
        <f t="shared" si="2281"/>
        <v>AE$19</v>
      </c>
      <c r="AF1505" s="179" t="str">
        <f t="shared" si="2281"/>
        <v>AF$19</v>
      </c>
      <c r="AG1505" s="179" t="str">
        <f t="shared" si="2281"/>
        <v>AG$19</v>
      </c>
      <c r="AH1505" s="179" t="str">
        <f t="shared" si="2281"/>
        <v>AH$19</v>
      </c>
      <c r="AI1505" s="179" t="str">
        <f t="shared" si="2281"/>
        <v>AI$19</v>
      </c>
      <c r="AJ1505" s="179" t="str">
        <f t="shared" si="2281"/>
        <v>AJ$19</v>
      </c>
      <c r="AK1505" s="179" t="str">
        <f t="shared" si="2281"/>
        <v>AK$19</v>
      </c>
      <c r="AL1505" s="179" t="str">
        <f t="shared" si="2281"/>
        <v>AL$19</v>
      </c>
      <c r="AM1505" s="179" t="str">
        <f t="shared" si="2281"/>
        <v>AM$19</v>
      </c>
      <c r="AN1505" s="179" t="str">
        <f t="shared" si="2281"/>
        <v>AN$19</v>
      </c>
      <c r="AO1505" s="179" t="str">
        <f t="shared" si="2281"/>
        <v>AO$19</v>
      </c>
      <c r="AP1505" s="179" t="str">
        <f t="shared" si="2281"/>
        <v>AP$19</v>
      </c>
      <c r="AQ1505" s="179" t="str">
        <f t="shared" si="2281"/>
        <v>AQ$19</v>
      </c>
      <c r="AR1505" s="179" t="str">
        <f t="shared" si="2281"/>
        <v>AR$19</v>
      </c>
      <c r="AS1505" s="179" t="str">
        <f t="shared" si="2281"/>
        <v>AS$19</v>
      </c>
      <c r="AT1505" s="179" t="str">
        <f t="shared" si="2281"/>
        <v>AT$19</v>
      </c>
      <c r="AU1505" s="179" t="str">
        <f t="shared" si="2281"/>
        <v>AU$19</v>
      </c>
      <c r="AV1505" s="179" t="str">
        <f t="shared" si="2281"/>
        <v>AV$19</v>
      </c>
      <c r="AW1505" s="179" t="str">
        <f t="shared" si="2281"/>
        <v>AW$19</v>
      </c>
      <c r="AX1505" s="179" t="str">
        <f t="shared" si="2281"/>
        <v>AX$19</v>
      </c>
      <c r="AY1505" s="179" t="str">
        <f t="shared" ref="AY1505:CD1505" si="2282">AY1492</f>
        <v>AY$19</v>
      </c>
      <c r="AZ1505" s="179" t="str">
        <f t="shared" si="2282"/>
        <v>AZ$19</v>
      </c>
      <c r="BA1505" s="179" t="str">
        <f t="shared" si="2282"/>
        <v>BA$19</v>
      </c>
      <c r="BB1505" s="179" t="str">
        <f t="shared" si="2282"/>
        <v>BB$19</v>
      </c>
      <c r="BC1505" s="179" t="str">
        <f t="shared" si="2282"/>
        <v>BC$19</v>
      </c>
      <c r="BD1505" s="179" t="str">
        <f t="shared" si="2282"/>
        <v>BD$19</v>
      </c>
      <c r="BE1505" s="179" t="str">
        <f t="shared" si="2282"/>
        <v>BE$19</v>
      </c>
      <c r="BF1505" s="179" t="str">
        <f t="shared" si="2282"/>
        <v>BF$19</v>
      </c>
      <c r="BG1505" s="179" t="str">
        <f t="shared" si="2282"/>
        <v>BG$19</v>
      </c>
      <c r="BH1505" s="179" t="str">
        <f t="shared" si="2282"/>
        <v>BH$19</v>
      </c>
      <c r="BI1505" s="179" t="str">
        <f t="shared" si="2282"/>
        <v>BI$19</v>
      </c>
      <c r="BJ1505" s="179" t="str">
        <f t="shared" si="2282"/>
        <v>BJ$19</v>
      </c>
      <c r="BK1505" s="179" t="str">
        <f t="shared" si="2282"/>
        <v>BK$19</v>
      </c>
      <c r="BL1505" s="179" t="str">
        <f t="shared" si="2282"/>
        <v>BL$19</v>
      </c>
      <c r="BM1505" s="179" t="str">
        <f t="shared" si="2282"/>
        <v>BM$19</v>
      </c>
      <c r="BN1505" s="179" t="str">
        <f t="shared" si="2282"/>
        <v>BN$19</v>
      </c>
      <c r="BO1505" s="179" t="str">
        <f t="shared" si="2282"/>
        <v>BO$19</v>
      </c>
      <c r="BP1505" s="179" t="str">
        <f t="shared" si="2282"/>
        <v>BP$19</v>
      </c>
      <c r="BQ1505" s="179" t="str">
        <f t="shared" si="2282"/>
        <v>BQ$19</v>
      </c>
      <c r="BR1505" s="179" t="str">
        <f t="shared" si="2282"/>
        <v>BR$19</v>
      </c>
      <c r="BS1505" s="179" t="str">
        <f t="shared" si="2282"/>
        <v>BS$19</v>
      </c>
      <c r="BT1505" s="179" t="str">
        <f t="shared" si="2282"/>
        <v>BT$19</v>
      </c>
      <c r="BU1505" s="179" t="str">
        <f t="shared" si="2282"/>
        <v>BU$19</v>
      </c>
      <c r="BV1505" s="179" t="str">
        <f t="shared" si="2282"/>
        <v>BV$19</v>
      </c>
      <c r="BW1505" s="179" t="str">
        <f t="shared" si="2282"/>
        <v>BW$19</v>
      </c>
      <c r="BX1505" s="179" t="str">
        <f t="shared" si="2282"/>
        <v>BX$19</v>
      </c>
      <c r="BY1505" s="179" t="str">
        <f t="shared" si="2282"/>
        <v>BY$19</v>
      </c>
      <c r="BZ1505" s="179" t="str">
        <f t="shared" si="2282"/>
        <v>BZ$19</v>
      </c>
      <c r="CA1505" s="179" t="str">
        <f t="shared" si="2282"/>
        <v>CA$19</v>
      </c>
      <c r="CB1505" s="179" t="str">
        <f t="shared" si="2282"/>
        <v>CB$19</v>
      </c>
      <c r="CC1505" s="179" t="str">
        <f t="shared" si="2282"/>
        <v>CC$19</v>
      </c>
      <c r="CD1505" s="179" t="str">
        <f t="shared" si="2282"/>
        <v>CD$19</v>
      </c>
      <c r="CE1505" s="179" t="str">
        <f t="shared" ref="CE1505:CL1505" si="2283">CE1492</f>
        <v>CE$19</v>
      </c>
      <c r="CF1505" s="179" t="str">
        <f t="shared" si="2283"/>
        <v>CF$19</v>
      </c>
      <c r="CG1505" s="179" t="str">
        <f t="shared" si="2283"/>
        <v>CG$19</v>
      </c>
      <c r="CH1505" s="179" t="str">
        <f t="shared" si="2283"/>
        <v>CH$19</v>
      </c>
      <c r="CI1505" s="179" t="str">
        <f t="shared" si="2283"/>
        <v>CI$19</v>
      </c>
      <c r="CJ1505" s="179" t="str">
        <f t="shared" si="2283"/>
        <v>CJ$19</v>
      </c>
      <c r="CK1505" s="179" t="str">
        <f t="shared" si="2283"/>
        <v>CK$19</v>
      </c>
      <c r="CL1505" s="179" t="str">
        <f t="shared" si="2283"/>
        <v>CL$19</v>
      </c>
      <c r="CN1505" s="60"/>
      <c r="CO1505" s="179" t="str">
        <f t="shared" ref="CO1505:DL1505" si="2284">CO1492</f>
        <v>CO$19</v>
      </c>
      <c r="CP1505" s="179" t="str">
        <f t="shared" si="2284"/>
        <v>CP$19</v>
      </c>
      <c r="CQ1505" s="179" t="str">
        <f t="shared" si="2284"/>
        <v>CQ$19</v>
      </c>
      <c r="CR1505" s="179" t="str">
        <f t="shared" si="2284"/>
        <v>CR$19</v>
      </c>
      <c r="CS1505" s="179" t="str">
        <f t="shared" si="2284"/>
        <v>CS$19</v>
      </c>
      <c r="CT1505" s="179" t="str">
        <f t="shared" si="2284"/>
        <v>CT$19</v>
      </c>
      <c r="CU1505" s="179" t="str">
        <f t="shared" si="2284"/>
        <v>CU$19</v>
      </c>
      <c r="CV1505" s="179" t="str">
        <f t="shared" si="2284"/>
        <v>CV$19</v>
      </c>
      <c r="CW1505" s="179" t="str">
        <f t="shared" si="2284"/>
        <v>CW$19</v>
      </c>
      <c r="CX1505" s="179" t="str">
        <f t="shared" si="2284"/>
        <v>CX$19</v>
      </c>
      <c r="CY1505" s="179" t="str">
        <f t="shared" si="2284"/>
        <v>CY$19</v>
      </c>
      <c r="CZ1505" s="179" t="str">
        <f t="shared" si="2284"/>
        <v>CZ$19</v>
      </c>
      <c r="DA1505" s="179" t="str">
        <f t="shared" si="2284"/>
        <v>DA$19</v>
      </c>
      <c r="DB1505" s="179" t="str">
        <f t="shared" si="2284"/>
        <v>DB$19</v>
      </c>
      <c r="DC1505" s="179" t="str">
        <f t="shared" si="2284"/>
        <v>DC$19</v>
      </c>
      <c r="DD1505" s="179" t="str">
        <f t="shared" si="2284"/>
        <v>DD$19</v>
      </c>
      <c r="DE1505" s="179" t="str">
        <f t="shared" si="2284"/>
        <v>DE$19</v>
      </c>
      <c r="DF1505" s="179" t="str">
        <f t="shared" si="2284"/>
        <v>DF$19</v>
      </c>
      <c r="DG1505" s="179" t="str">
        <f t="shared" si="2284"/>
        <v>DG$19</v>
      </c>
      <c r="DH1505" s="179" t="str">
        <f t="shared" si="2284"/>
        <v>DH$19</v>
      </c>
      <c r="DI1505" s="179" t="str">
        <f t="shared" si="2284"/>
        <v>DI$19</v>
      </c>
      <c r="DJ1505" s="179" t="str">
        <f t="shared" si="2284"/>
        <v>DJ$19</v>
      </c>
      <c r="DK1505" s="179" t="str">
        <f t="shared" si="2284"/>
        <v>DK$19</v>
      </c>
      <c r="DL1505" s="179" t="str">
        <f t="shared" si="2284"/>
        <v>DL$19</v>
      </c>
    </row>
    <row r="1506" spans="1:116" x14ac:dyDescent="0.35">
      <c r="E1506" s="8"/>
      <c r="G1506" s="136" t="str">
        <f>G1493</f>
        <v>Secondary revenue driver</v>
      </c>
      <c r="H1506" s="12"/>
      <c r="I1506" s="60"/>
      <c r="J1506" s="60"/>
      <c r="K1506" s="15"/>
      <c r="L1506" s="15"/>
      <c r="M1506" s="15"/>
      <c r="N1506" s="15"/>
      <c r="O1506" s="15"/>
      <c r="P1506" s="15"/>
      <c r="R1506" s="15"/>
      <c r="S1506" s="179"/>
      <c r="T1506" s="179"/>
      <c r="U1506" s="179"/>
      <c r="V1506" s="179"/>
      <c r="W1506" s="179"/>
      <c r="X1506" s="179"/>
      <c r="Y1506" s="179"/>
      <c r="Z1506" s="179"/>
      <c r="AA1506" s="179"/>
      <c r="AB1506" s="179"/>
      <c r="AC1506" s="179"/>
      <c r="AD1506" s="179"/>
      <c r="AE1506" s="179"/>
      <c r="AF1506" s="179"/>
      <c r="AG1506" s="179"/>
      <c r="AH1506" s="179"/>
      <c r="AI1506" s="179"/>
      <c r="AJ1506" s="179"/>
      <c r="AK1506" s="179"/>
      <c r="AL1506" s="179"/>
      <c r="AM1506" s="179"/>
      <c r="AN1506" s="179"/>
      <c r="AO1506" s="179"/>
      <c r="AP1506" s="179"/>
      <c r="AQ1506" s="179"/>
      <c r="AR1506" s="179"/>
      <c r="AS1506" s="179"/>
      <c r="AT1506" s="179"/>
      <c r="AU1506" s="179"/>
      <c r="AV1506" s="179"/>
      <c r="AW1506" s="179"/>
      <c r="AX1506" s="179"/>
      <c r="AY1506" s="179"/>
      <c r="AZ1506" s="179"/>
      <c r="BA1506" s="179"/>
      <c r="BB1506" s="179"/>
      <c r="BC1506" s="179"/>
      <c r="BD1506" s="179"/>
      <c r="BE1506" s="179"/>
      <c r="BF1506" s="179"/>
      <c r="BG1506" s="179"/>
      <c r="BH1506" s="179"/>
      <c r="BI1506" s="179"/>
      <c r="BJ1506" s="179"/>
      <c r="BK1506" s="179"/>
      <c r="BL1506" s="179"/>
      <c r="BM1506" s="179"/>
      <c r="BN1506" s="179"/>
      <c r="BO1506" s="179"/>
      <c r="BP1506" s="179"/>
      <c r="BQ1506" s="179"/>
      <c r="BR1506" s="179"/>
      <c r="BS1506" s="179"/>
      <c r="BT1506" s="179"/>
      <c r="BU1506" s="179"/>
      <c r="BV1506" s="179"/>
      <c r="BW1506" s="179"/>
      <c r="BX1506" s="179"/>
      <c r="BY1506" s="179"/>
      <c r="BZ1506" s="179"/>
      <c r="CA1506" s="179"/>
      <c r="CB1506" s="179"/>
      <c r="CC1506" s="179"/>
      <c r="CD1506" s="179"/>
      <c r="CE1506" s="179"/>
      <c r="CF1506" s="179"/>
      <c r="CG1506" s="179"/>
      <c r="CH1506" s="179"/>
      <c r="CI1506" s="179"/>
      <c r="CJ1506" s="179"/>
      <c r="CK1506" s="179"/>
      <c r="CL1506" s="179"/>
      <c r="CN1506" s="60"/>
      <c r="CO1506" s="179"/>
      <c r="CP1506" s="179"/>
      <c r="CQ1506" s="179"/>
      <c r="CR1506" s="179"/>
      <c r="CS1506" s="179"/>
      <c r="CT1506" s="179"/>
      <c r="CU1506" s="179"/>
      <c r="CV1506" s="179"/>
      <c r="CW1506" s="179"/>
      <c r="CX1506" s="179"/>
      <c r="CY1506" s="179"/>
      <c r="CZ1506" s="179"/>
      <c r="DA1506" s="179"/>
      <c r="DB1506" s="179"/>
      <c r="DC1506" s="179"/>
      <c r="DD1506" s="179"/>
      <c r="DE1506" s="179"/>
      <c r="DF1506" s="179"/>
      <c r="DG1506" s="179"/>
      <c r="DH1506" s="179"/>
      <c r="DI1506" s="179"/>
      <c r="DJ1506" s="179"/>
      <c r="DK1506" s="179"/>
      <c r="DL1506" s="179"/>
    </row>
    <row r="1507" spans="1:116" x14ac:dyDescent="0.35">
      <c r="A1507" s="174"/>
      <c r="E1507" s="8"/>
      <c r="G1507" s="136" t="str">
        <f>G1494</f>
        <v>Secondary volume driver</v>
      </c>
      <c r="H1507" s="174"/>
      <c r="I1507" s="176"/>
      <c r="J1507" s="176"/>
      <c r="K1507" s="197"/>
      <c r="L1507" s="197"/>
      <c r="M1507" s="197"/>
      <c r="N1507" s="197"/>
      <c r="O1507" s="197"/>
      <c r="P1507" s="197"/>
      <c r="R1507" s="198"/>
      <c r="S1507" s="174"/>
      <c r="T1507" s="174"/>
      <c r="U1507" s="174"/>
      <c r="V1507" s="174"/>
      <c r="W1507" s="174"/>
      <c r="X1507" s="174"/>
      <c r="Y1507" s="174"/>
      <c r="Z1507" s="174"/>
      <c r="AA1507" s="174"/>
      <c r="AB1507" s="174"/>
      <c r="AC1507" s="174"/>
      <c r="AD1507" s="174"/>
      <c r="AE1507" s="174"/>
      <c r="AF1507" s="174"/>
      <c r="AG1507" s="174"/>
      <c r="AH1507" s="174"/>
      <c r="AI1507" s="174"/>
      <c r="AJ1507" s="174"/>
      <c r="AK1507" s="174"/>
      <c r="AL1507" s="174"/>
      <c r="AM1507" s="174"/>
      <c r="AN1507" s="174"/>
      <c r="AO1507" s="174"/>
      <c r="AP1507" s="174"/>
      <c r="AQ1507" s="174"/>
      <c r="AR1507" s="174"/>
      <c r="AS1507" s="174"/>
      <c r="AT1507" s="174"/>
      <c r="AU1507" s="174"/>
      <c r="AV1507" s="174"/>
      <c r="AW1507" s="174"/>
      <c r="AX1507" s="174"/>
      <c r="AY1507" s="174"/>
      <c r="AZ1507" s="174"/>
      <c r="BA1507" s="174"/>
      <c r="BB1507" s="174"/>
      <c r="BC1507" s="174"/>
      <c r="BD1507" s="174"/>
      <c r="BE1507" s="174"/>
      <c r="BF1507" s="174"/>
      <c r="BG1507" s="174"/>
      <c r="BH1507" s="174"/>
      <c r="BI1507" s="174"/>
      <c r="BJ1507" s="174"/>
      <c r="BK1507" s="174"/>
      <c r="BL1507" s="174"/>
      <c r="BM1507" s="174"/>
      <c r="BN1507" s="174"/>
      <c r="BO1507" s="174"/>
      <c r="BP1507" s="174"/>
      <c r="BQ1507" s="174"/>
      <c r="BR1507" s="174"/>
      <c r="BS1507" s="174"/>
      <c r="BT1507" s="174"/>
      <c r="BU1507" s="174"/>
      <c r="BV1507" s="174"/>
      <c r="BW1507" s="174"/>
      <c r="BX1507" s="174"/>
      <c r="BY1507" s="174"/>
      <c r="BZ1507" s="174"/>
      <c r="CA1507" s="174"/>
      <c r="CB1507" s="174"/>
      <c r="CC1507" s="174"/>
      <c r="CD1507" s="174"/>
      <c r="CE1507" s="174"/>
      <c r="CF1507" s="174"/>
      <c r="CG1507" s="174"/>
      <c r="CH1507" s="174"/>
      <c r="CI1507" s="174"/>
      <c r="CJ1507" s="174"/>
      <c r="CK1507" s="174"/>
      <c r="CL1507" s="174"/>
      <c r="CN1507" s="176"/>
      <c r="CO1507" s="174"/>
      <c r="CP1507" s="174"/>
      <c r="CQ1507" s="174"/>
      <c r="CR1507" s="174"/>
      <c r="CS1507" s="174"/>
      <c r="CT1507" s="174"/>
      <c r="CU1507" s="174"/>
      <c r="CV1507" s="174"/>
      <c r="CW1507" s="174"/>
      <c r="CX1507" s="174"/>
      <c r="CY1507" s="174"/>
      <c r="CZ1507" s="174"/>
      <c r="DA1507" s="174"/>
      <c r="DB1507" s="174"/>
      <c r="DC1507" s="174"/>
      <c r="DD1507" s="174"/>
      <c r="DE1507" s="174"/>
      <c r="DF1507" s="174"/>
      <c r="DG1507" s="174"/>
      <c r="DH1507" s="174"/>
      <c r="DI1507" s="174"/>
      <c r="DJ1507" s="174"/>
      <c r="DK1507" s="174"/>
      <c r="DL1507" s="174"/>
    </row>
    <row r="1508" spans="1:116" x14ac:dyDescent="0.35">
      <c r="A1508" s="174"/>
      <c r="E1508" s="8"/>
      <c r="G1508" s="136"/>
      <c r="H1508" s="174"/>
      <c r="I1508" s="176"/>
      <c r="J1508" s="176"/>
      <c r="K1508" s="197"/>
      <c r="L1508" s="197"/>
      <c r="M1508" s="197"/>
      <c r="N1508" s="197"/>
      <c r="O1508" s="197"/>
      <c r="P1508" s="197"/>
      <c r="R1508" s="198"/>
      <c r="S1508" s="174"/>
      <c r="T1508" s="174"/>
      <c r="U1508" s="174"/>
      <c r="V1508" s="174"/>
      <c r="W1508" s="174"/>
      <c r="X1508" s="174"/>
      <c r="Y1508" s="174"/>
      <c r="Z1508" s="174"/>
      <c r="AA1508" s="174"/>
      <c r="AB1508" s="174"/>
      <c r="AC1508" s="174"/>
      <c r="AD1508" s="174"/>
      <c r="AE1508" s="174"/>
      <c r="AF1508" s="174"/>
      <c r="AG1508" s="174"/>
      <c r="AH1508" s="174"/>
      <c r="AI1508" s="174"/>
      <c r="AJ1508" s="174"/>
      <c r="AK1508" s="174"/>
      <c r="AL1508" s="174"/>
      <c r="AM1508" s="174"/>
      <c r="AN1508" s="174"/>
      <c r="AO1508" s="174"/>
      <c r="AP1508" s="174"/>
      <c r="AQ1508" s="174"/>
      <c r="AR1508" s="174"/>
      <c r="AS1508" s="174"/>
      <c r="AT1508" s="174"/>
      <c r="AU1508" s="174"/>
      <c r="AV1508" s="174"/>
      <c r="AW1508" s="174"/>
      <c r="AX1508" s="174"/>
      <c r="AY1508" s="174"/>
      <c r="AZ1508" s="174"/>
      <c r="BA1508" s="174"/>
      <c r="BB1508" s="174"/>
      <c r="BC1508" s="174"/>
      <c r="BD1508" s="174"/>
      <c r="BE1508" s="174"/>
      <c r="BF1508" s="174"/>
      <c r="BG1508" s="174"/>
      <c r="BH1508" s="174"/>
      <c r="BI1508" s="174"/>
      <c r="BJ1508" s="174"/>
      <c r="BK1508" s="174"/>
      <c r="BL1508" s="174"/>
      <c r="BM1508" s="174"/>
      <c r="BN1508" s="174"/>
      <c r="BO1508" s="174"/>
      <c r="BP1508" s="174"/>
      <c r="BQ1508" s="174"/>
      <c r="BR1508" s="174"/>
      <c r="BS1508" s="174"/>
      <c r="BT1508" s="174"/>
      <c r="BU1508" s="174"/>
      <c r="BV1508" s="174"/>
      <c r="BW1508" s="174"/>
      <c r="BX1508" s="174"/>
      <c r="BY1508" s="174"/>
      <c r="BZ1508" s="174"/>
      <c r="CA1508" s="174"/>
      <c r="CB1508" s="174"/>
      <c r="CC1508" s="174"/>
      <c r="CD1508" s="174"/>
      <c r="CE1508" s="174"/>
      <c r="CF1508" s="174"/>
      <c r="CG1508" s="174"/>
      <c r="CH1508" s="174"/>
      <c r="CI1508" s="174"/>
      <c r="CJ1508" s="174"/>
      <c r="CK1508" s="174"/>
      <c r="CL1508" s="174"/>
      <c r="CN1508" s="176"/>
      <c r="CO1508" s="174"/>
      <c r="CP1508" s="174"/>
      <c r="CQ1508" s="174"/>
      <c r="CR1508" s="174"/>
      <c r="CS1508" s="174"/>
      <c r="CT1508" s="174"/>
      <c r="CU1508" s="174"/>
      <c r="CV1508" s="174"/>
      <c r="CW1508" s="174"/>
      <c r="CX1508" s="174"/>
      <c r="CY1508" s="174"/>
      <c r="CZ1508" s="174"/>
      <c r="DA1508" s="174"/>
      <c r="DB1508" s="174"/>
      <c r="DC1508" s="174"/>
      <c r="DD1508" s="174"/>
      <c r="DE1508" s="174"/>
      <c r="DF1508" s="174"/>
      <c r="DG1508" s="174"/>
      <c r="DH1508" s="174"/>
      <c r="DI1508" s="174"/>
      <c r="DJ1508" s="174"/>
      <c r="DK1508" s="174"/>
      <c r="DL1508" s="174"/>
    </row>
    <row r="1509" spans="1:116" x14ac:dyDescent="0.35">
      <c r="A1509" s="174"/>
      <c r="E1509" s="8"/>
      <c r="G1509" s="175" t="s">
        <v>490</v>
      </c>
      <c r="H1509" s="174"/>
      <c r="I1509" s="176"/>
      <c r="J1509" s="176"/>
      <c r="K1509" s="197"/>
      <c r="L1509" s="197"/>
      <c r="M1509" s="197"/>
      <c r="N1509" s="197"/>
      <c r="O1509" s="197"/>
      <c r="P1509" s="197"/>
      <c r="R1509" s="198"/>
      <c r="S1509" s="199" t="str">
        <f t="shared" ref="S1509:CD1509" si="2285">S$20</f>
        <v>S$16</v>
      </c>
      <c r="T1509" s="199" t="str">
        <f t="shared" si="2285"/>
        <v>T$16</v>
      </c>
      <c r="U1509" s="199" t="str">
        <f t="shared" si="2285"/>
        <v>U$16</v>
      </c>
      <c r="V1509" s="199" t="str">
        <f t="shared" si="2285"/>
        <v>V$16</v>
      </c>
      <c r="W1509" s="199" t="str">
        <f t="shared" si="2285"/>
        <v>W$16</v>
      </c>
      <c r="X1509" s="199" t="str">
        <f t="shared" si="2285"/>
        <v>X$16</v>
      </c>
      <c r="Y1509" s="199" t="str">
        <f t="shared" si="2285"/>
        <v>Y$16</v>
      </c>
      <c r="Z1509" s="199" t="str">
        <f t="shared" si="2285"/>
        <v>Z$16</v>
      </c>
      <c r="AA1509" s="199" t="str">
        <f t="shared" si="2285"/>
        <v>AA$16</v>
      </c>
      <c r="AB1509" s="199" t="str">
        <f t="shared" si="2285"/>
        <v>AB$16</v>
      </c>
      <c r="AC1509" s="199" t="str">
        <f t="shared" si="2285"/>
        <v>AC$16</v>
      </c>
      <c r="AD1509" s="199" t="str">
        <f t="shared" si="2285"/>
        <v>AD$16</v>
      </c>
      <c r="AE1509" s="199" t="str">
        <f t="shared" si="2285"/>
        <v>AE$16</v>
      </c>
      <c r="AF1509" s="199" t="str">
        <f t="shared" si="2285"/>
        <v>AF$16</v>
      </c>
      <c r="AG1509" s="199" t="str">
        <f t="shared" si="2285"/>
        <v>AG$16</v>
      </c>
      <c r="AH1509" s="199" t="str">
        <f t="shared" si="2285"/>
        <v>AH$16</v>
      </c>
      <c r="AI1509" s="199" t="str">
        <f t="shared" si="2285"/>
        <v>AI$16</v>
      </c>
      <c r="AJ1509" s="199" t="str">
        <f t="shared" si="2285"/>
        <v>AJ$16</v>
      </c>
      <c r="AK1509" s="199" t="str">
        <f t="shared" si="2285"/>
        <v>AK$16</v>
      </c>
      <c r="AL1509" s="199" t="str">
        <f t="shared" si="2285"/>
        <v>AL$16</v>
      </c>
      <c r="AM1509" s="199" t="str">
        <f t="shared" si="2285"/>
        <v>AM$16</v>
      </c>
      <c r="AN1509" s="199" t="str">
        <f t="shared" si="2285"/>
        <v>AN$16</v>
      </c>
      <c r="AO1509" s="199" t="str">
        <f t="shared" si="2285"/>
        <v>AO$16</v>
      </c>
      <c r="AP1509" s="199" t="str">
        <f t="shared" si="2285"/>
        <v>AP$16</v>
      </c>
      <c r="AQ1509" s="199" t="str">
        <f t="shared" si="2285"/>
        <v>AQ$16</v>
      </c>
      <c r="AR1509" s="199" t="str">
        <f t="shared" si="2285"/>
        <v>AR$16</v>
      </c>
      <c r="AS1509" s="199" t="str">
        <f t="shared" si="2285"/>
        <v>AS$16</v>
      </c>
      <c r="AT1509" s="199" t="str">
        <f t="shared" si="2285"/>
        <v>AT$16</v>
      </c>
      <c r="AU1509" s="199" t="str">
        <f t="shared" si="2285"/>
        <v>AU$16</v>
      </c>
      <c r="AV1509" s="199" t="str">
        <f t="shared" si="2285"/>
        <v>AV$16</v>
      </c>
      <c r="AW1509" s="199" t="str">
        <f t="shared" si="2285"/>
        <v>AW$16</v>
      </c>
      <c r="AX1509" s="199" t="str">
        <f t="shared" si="2285"/>
        <v>AX$16</v>
      </c>
      <c r="AY1509" s="199" t="str">
        <f t="shared" si="2285"/>
        <v>AY$16</v>
      </c>
      <c r="AZ1509" s="199" t="str">
        <f t="shared" si="2285"/>
        <v>AZ$16</v>
      </c>
      <c r="BA1509" s="199" t="str">
        <f t="shared" si="2285"/>
        <v>BA$16</v>
      </c>
      <c r="BB1509" s="199" t="str">
        <f t="shared" si="2285"/>
        <v>BB$16</v>
      </c>
      <c r="BC1509" s="199" t="str">
        <f t="shared" si="2285"/>
        <v>BC$16</v>
      </c>
      <c r="BD1509" s="199" t="str">
        <f t="shared" si="2285"/>
        <v>BD$16</v>
      </c>
      <c r="BE1509" s="199" t="str">
        <f t="shared" si="2285"/>
        <v>BE$16</v>
      </c>
      <c r="BF1509" s="199" t="str">
        <f t="shared" si="2285"/>
        <v>BF$16</v>
      </c>
      <c r="BG1509" s="199" t="str">
        <f t="shared" si="2285"/>
        <v>BG$16</v>
      </c>
      <c r="BH1509" s="199" t="str">
        <f t="shared" si="2285"/>
        <v>BH$16</v>
      </c>
      <c r="BI1509" s="199" t="str">
        <f t="shared" si="2285"/>
        <v>BI$16</v>
      </c>
      <c r="BJ1509" s="199" t="str">
        <f t="shared" si="2285"/>
        <v>BJ$16</v>
      </c>
      <c r="BK1509" s="199" t="str">
        <f t="shared" si="2285"/>
        <v>BK$16</v>
      </c>
      <c r="BL1509" s="199" t="str">
        <f t="shared" si="2285"/>
        <v>BL$16</v>
      </c>
      <c r="BM1509" s="199" t="str">
        <f t="shared" si="2285"/>
        <v>BM$16</v>
      </c>
      <c r="BN1509" s="199" t="str">
        <f t="shared" si="2285"/>
        <v>BN$16</v>
      </c>
      <c r="BO1509" s="199" t="str">
        <f t="shared" si="2285"/>
        <v>BO$16</v>
      </c>
      <c r="BP1509" s="199" t="str">
        <f t="shared" si="2285"/>
        <v>BP$16</v>
      </c>
      <c r="BQ1509" s="199" t="str">
        <f t="shared" si="2285"/>
        <v>BQ$16</v>
      </c>
      <c r="BR1509" s="199" t="str">
        <f t="shared" si="2285"/>
        <v>BR$16</v>
      </c>
      <c r="BS1509" s="199" t="str">
        <f t="shared" si="2285"/>
        <v>BS$16</v>
      </c>
      <c r="BT1509" s="199" t="str">
        <f t="shared" si="2285"/>
        <v>BT$16</v>
      </c>
      <c r="BU1509" s="199" t="str">
        <f t="shared" si="2285"/>
        <v>BU$16</v>
      </c>
      <c r="BV1509" s="199" t="str">
        <f t="shared" si="2285"/>
        <v>BV$16</v>
      </c>
      <c r="BW1509" s="199" t="str">
        <f t="shared" si="2285"/>
        <v>BW$16</v>
      </c>
      <c r="BX1509" s="199" t="str">
        <f t="shared" si="2285"/>
        <v>BX$16</v>
      </c>
      <c r="BY1509" s="199" t="str">
        <f t="shared" si="2285"/>
        <v>BY$16</v>
      </c>
      <c r="BZ1509" s="199" t="str">
        <f t="shared" si="2285"/>
        <v>BZ$16</v>
      </c>
      <c r="CA1509" s="199" t="str">
        <f t="shared" si="2285"/>
        <v>CA$16</v>
      </c>
      <c r="CB1509" s="199" t="str">
        <f t="shared" si="2285"/>
        <v>CB$16</v>
      </c>
      <c r="CC1509" s="199" t="str">
        <f t="shared" si="2285"/>
        <v>CC$16</v>
      </c>
      <c r="CD1509" s="199" t="str">
        <f t="shared" si="2285"/>
        <v>CD$16</v>
      </c>
      <c r="CE1509" s="199" t="str">
        <f t="shared" ref="CE1509:CL1509" si="2286">CE$20</f>
        <v>CE$16</v>
      </c>
      <c r="CF1509" s="199" t="str">
        <f t="shared" si="2286"/>
        <v>CF$16</v>
      </c>
      <c r="CG1509" s="199" t="str">
        <f t="shared" si="2286"/>
        <v>CG$16</v>
      </c>
      <c r="CH1509" s="199" t="str">
        <f t="shared" si="2286"/>
        <v>CH$16</v>
      </c>
      <c r="CI1509" s="199" t="str">
        <f t="shared" si="2286"/>
        <v>CI$16</v>
      </c>
      <c r="CJ1509" s="199" t="str">
        <f t="shared" si="2286"/>
        <v>CJ$16</v>
      </c>
      <c r="CK1509" s="199" t="str">
        <f t="shared" si="2286"/>
        <v>CK$16</v>
      </c>
      <c r="CL1509" s="199" t="str">
        <f t="shared" si="2286"/>
        <v>CL$16</v>
      </c>
      <c r="CN1509" s="176"/>
      <c r="CO1509" s="199" t="str">
        <f t="shared" ref="CO1509:DL1509" si="2287">CO$20</f>
        <v>CO$16</v>
      </c>
      <c r="CP1509" s="199" t="str">
        <f t="shared" si="2287"/>
        <v>CP$16</v>
      </c>
      <c r="CQ1509" s="199" t="str">
        <f t="shared" si="2287"/>
        <v>CQ$16</v>
      </c>
      <c r="CR1509" s="199" t="str">
        <f t="shared" si="2287"/>
        <v>CR$16</v>
      </c>
      <c r="CS1509" s="199" t="str">
        <f t="shared" si="2287"/>
        <v>CS$16</v>
      </c>
      <c r="CT1509" s="199" t="str">
        <f t="shared" si="2287"/>
        <v>CT$16</v>
      </c>
      <c r="CU1509" s="199" t="str">
        <f t="shared" si="2287"/>
        <v>CU$16</v>
      </c>
      <c r="CV1509" s="199" t="str">
        <f t="shared" si="2287"/>
        <v>CV$16</v>
      </c>
      <c r="CW1509" s="199" t="str">
        <f t="shared" si="2287"/>
        <v>CW$16</v>
      </c>
      <c r="CX1509" s="199" t="str">
        <f t="shared" si="2287"/>
        <v>CX$16</v>
      </c>
      <c r="CY1509" s="199" t="str">
        <f t="shared" si="2287"/>
        <v>CY$16</v>
      </c>
      <c r="CZ1509" s="199" t="str">
        <f t="shared" si="2287"/>
        <v>CZ$16</v>
      </c>
      <c r="DA1509" s="199" t="str">
        <f t="shared" si="2287"/>
        <v>DA$16</v>
      </c>
      <c r="DB1509" s="199" t="str">
        <f t="shared" si="2287"/>
        <v>DB$16</v>
      </c>
      <c r="DC1509" s="199" t="str">
        <f t="shared" si="2287"/>
        <v>DC$16</v>
      </c>
      <c r="DD1509" s="199" t="str">
        <f t="shared" si="2287"/>
        <v>DD$16</v>
      </c>
      <c r="DE1509" s="199" t="str">
        <f t="shared" si="2287"/>
        <v>DE$16</v>
      </c>
      <c r="DF1509" s="199" t="str">
        <f t="shared" si="2287"/>
        <v>DF$16</v>
      </c>
      <c r="DG1509" s="199" t="str">
        <f t="shared" si="2287"/>
        <v>DG$16</v>
      </c>
      <c r="DH1509" s="199" t="str">
        <f t="shared" si="2287"/>
        <v>DH$16</v>
      </c>
      <c r="DI1509" s="199" t="str">
        <f t="shared" si="2287"/>
        <v>DI$16</v>
      </c>
      <c r="DJ1509" s="199" t="str">
        <f t="shared" si="2287"/>
        <v>DJ$16</v>
      </c>
      <c r="DK1509" s="199" t="str">
        <f t="shared" si="2287"/>
        <v>DK$16</v>
      </c>
      <c r="DL1509" s="199" t="str">
        <f t="shared" si="2287"/>
        <v>DL$16</v>
      </c>
    </row>
    <row r="1510" spans="1:116" x14ac:dyDescent="0.35">
      <c r="A1510" s="174"/>
      <c r="E1510" s="8"/>
      <c r="G1510" s="175" t="s">
        <v>492</v>
      </c>
      <c r="H1510" s="200"/>
      <c r="I1510" s="201"/>
      <c r="J1510" s="201"/>
      <c r="K1510" s="202"/>
      <c r="L1510" s="202"/>
      <c r="M1510" s="202"/>
      <c r="N1510" s="202"/>
      <c r="O1510" s="202"/>
      <c r="P1510" s="202"/>
      <c r="R1510" s="202"/>
      <c r="S1510" s="199" t="str">
        <f t="shared" ref="S1510:CD1510" si="2288">S$21</f>
        <v>S$17</v>
      </c>
      <c r="T1510" s="199" t="str">
        <f t="shared" si="2288"/>
        <v>T$17</v>
      </c>
      <c r="U1510" s="199" t="str">
        <f t="shared" si="2288"/>
        <v>U$17</v>
      </c>
      <c r="V1510" s="199" t="str">
        <f t="shared" si="2288"/>
        <v>V$17</v>
      </c>
      <c r="W1510" s="199" t="str">
        <f t="shared" si="2288"/>
        <v>W$17</v>
      </c>
      <c r="X1510" s="199" t="str">
        <f t="shared" si="2288"/>
        <v>X$17</v>
      </c>
      <c r="Y1510" s="199" t="str">
        <f t="shared" si="2288"/>
        <v>Y$17</v>
      </c>
      <c r="Z1510" s="199" t="str">
        <f t="shared" si="2288"/>
        <v>Z$17</v>
      </c>
      <c r="AA1510" s="199" t="str">
        <f t="shared" si="2288"/>
        <v>AA$17</v>
      </c>
      <c r="AB1510" s="199" t="str">
        <f t="shared" si="2288"/>
        <v>AB$17</v>
      </c>
      <c r="AC1510" s="199" t="str">
        <f t="shared" si="2288"/>
        <v>AC$17</v>
      </c>
      <c r="AD1510" s="199" t="str">
        <f t="shared" si="2288"/>
        <v>AD$17</v>
      </c>
      <c r="AE1510" s="199" t="str">
        <f t="shared" si="2288"/>
        <v>AE$17</v>
      </c>
      <c r="AF1510" s="199" t="str">
        <f t="shared" si="2288"/>
        <v>AF$17</v>
      </c>
      <c r="AG1510" s="199" t="str">
        <f t="shared" si="2288"/>
        <v>AG$17</v>
      </c>
      <c r="AH1510" s="199" t="str">
        <f t="shared" si="2288"/>
        <v>AH$17</v>
      </c>
      <c r="AI1510" s="199" t="str">
        <f t="shared" si="2288"/>
        <v>AI$17</v>
      </c>
      <c r="AJ1510" s="199" t="str">
        <f t="shared" si="2288"/>
        <v>AJ$17</v>
      </c>
      <c r="AK1510" s="199" t="str">
        <f t="shared" si="2288"/>
        <v>AK$17</v>
      </c>
      <c r="AL1510" s="199" t="str">
        <f t="shared" si="2288"/>
        <v>AL$17</v>
      </c>
      <c r="AM1510" s="199" t="str">
        <f t="shared" si="2288"/>
        <v>AM$17</v>
      </c>
      <c r="AN1510" s="199" t="str">
        <f t="shared" si="2288"/>
        <v>AN$17</v>
      </c>
      <c r="AO1510" s="199" t="str">
        <f t="shared" si="2288"/>
        <v>AO$17</v>
      </c>
      <c r="AP1510" s="199" t="str">
        <f t="shared" si="2288"/>
        <v>AP$17</v>
      </c>
      <c r="AQ1510" s="199" t="str">
        <f t="shared" si="2288"/>
        <v>AQ$17</v>
      </c>
      <c r="AR1510" s="199" t="str">
        <f t="shared" si="2288"/>
        <v>AR$17</v>
      </c>
      <c r="AS1510" s="199" t="str">
        <f t="shared" si="2288"/>
        <v>AS$17</v>
      </c>
      <c r="AT1510" s="199" t="str">
        <f t="shared" si="2288"/>
        <v>AT$17</v>
      </c>
      <c r="AU1510" s="199" t="str">
        <f t="shared" si="2288"/>
        <v>AU$17</v>
      </c>
      <c r="AV1510" s="199" t="str">
        <f t="shared" si="2288"/>
        <v>AV$17</v>
      </c>
      <c r="AW1510" s="199" t="str">
        <f t="shared" si="2288"/>
        <v>AW$17</v>
      </c>
      <c r="AX1510" s="199" t="str">
        <f t="shared" si="2288"/>
        <v>AX$17</v>
      </c>
      <c r="AY1510" s="199" t="str">
        <f t="shared" si="2288"/>
        <v>AY$17</v>
      </c>
      <c r="AZ1510" s="199" t="str">
        <f t="shared" si="2288"/>
        <v>AZ$17</v>
      </c>
      <c r="BA1510" s="199" t="str">
        <f t="shared" si="2288"/>
        <v>BA$17</v>
      </c>
      <c r="BB1510" s="199" t="str">
        <f t="shared" si="2288"/>
        <v>BB$17</v>
      </c>
      <c r="BC1510" s="199" t="str">
        <f t="shared" si="2288"/>
        <v>BC$17</v>
      </c>
      <c r="BD1510" s="199" t="str">
        <f t="shared" si="2288"/>
        <v>BD$17</v>
      </c>
      <c r="BE1510" s="199" t="str">
        <f t="shared" si="2288"/>
        <v>BE$17</v>
      </c>
      <c r="BF1510" s="199" t="str">
        <f t="shared" si="2288"/>
        <v>BF$17</v>
      </c>
      <c r="BG1510" s="199" t="str">
        <f t="shared" si="2288"/>
        <v>BG$17</v>
      </c>
      <c r="BH1510" s="199" t="str">
        <f t="shared" si="2288"/>
        <v>BH$17</v>
      </c>
      <c r="BI1510" s="199" t="str">
        <f t="shared" si="2288"/>
        <v>BI$17</v>
      </c>
      <c r="BJ1510" s="199" t="str">
        <f t="shared" si="2288"/>
        <v>BJ$17</v>
      </c>
      <c r="BK1510" s="199" t="str">
        <f t="shared" si="2288"/>
        <v>BK$17</v>
      </c>
      <c r="BL1510" s="199" t="str">
        <f t="shared" si="2288"/>
        <v>BL$17</v>
      </c>
      <c r="BM1510" s="199" t="str">
        <f t="shared" si="2288"/>
        <v>BM$17</v>
      </c>
      <c r="BN1510" s="199" t="str">
        <f t="shared" si="2288"/>
        <v>BN$17</v>
      </c>
      <c r="BO1510" s="199" t="str">
        <f t="shared" si="2288"/>
        <v>BO$17</v>
      </c>
      <c r="BP1510" s="199" t="str">
        <f t="shared" si="2288"/>
        <v>BP$17</v>
      </c>
      <c r="BQ1510" s="199" t="str">
        <f t="shared" si="2288"/>
        <v>BQ$17</v>
      </c>
      <c r="BR1510" s="199" t="str">
        <f t="shared" si="2288"/>
        <v>BR$17</v>
      </c>
      <c r="BS1510" s="199" t="str">
        <f t="shared" si="2288"/>
        <v>BS$17</v>
      </c>
      <c r="BT1510" s="199" t="str">
        <f t="shared" si="2288"/>
        <v>BT$17</v>
      </c>
      <c r="BU1510" s="199" t="str">
        <f t="shared" si="2288"/>
        <v>BU$17</v>
      </c>
      <c r="BV1510" s="199" t="str">
        <f t="shared" si="2288"/>
        <v>BV$17</v>
      </c>
      <c r="BW1510" s="199" t="str">
        <f t="shared" si="2288"/>
        <v>BW$17</v>
      </c>
      <c r="BX1510" s="199" t="str">
        <f t="shared" si="2288"/>
        <v>BX$17</v>
      </c>
      <c r="BY1510" s="199" t="str">
        <f t="shared" si="2288"/>
        <v>BY$17</v>
      </c>
      <c r="BZ1510" s="199" t="str">
        <f t="shared" si="2288"/>
        <v>BZ$17</v>
      </c>
      <c r="CA1510" s="199" t="str">
        <f t="shared" si="2288"/>
        <v>CA$17</v>
      </c>
      <c r="CB1510" s="199" t="str">
        <f t="shared" si="2288"/>
        <v>CB$17</v>
      </c>
      <c r="CC1510" s="199" t="str">
        <f t="shared" si="2288"/>
        <v>CC$17</v>
      </c>
      <c r="CD1510" s="199" t="str">
        <f t="shared" si="2288"/>
        <v>CD$17</v>
      </c>
      <c r="CE1510" s="199" t="str">
        <f t="shared" ref="CE1510:CL1510" si="2289">CE$21</f>
        <v>CE$17</v>
      </c>
      <c r="CF1510" s="199" t="str">
        <f t="shared" si="2289"/>
        <v>CF$17</v>
      </c>
      <c r="CG1510" s="199" t="str">
        <f t="shared" si="2289"/>
        <v>CG$17</v>
      </c>
      <c r="CH1510" s="199" t="str">
        <f t="shared" si="2289"/>
        <v>CH$17</v>
      </c>
      <c r="CI1510" s="199" t="str">
        <f t="shared" si="2289"/>
        <v>CI$17</v>
      </c>
      <c r="CJ1510" s="199" t="str">
        <f t="shared" si="2289"/>
        <v>CJ$17</v>
      </c>
      <c r="CK1510" s="199" t="str">
        <f t="shared" si="2289"/>
        <v>CK$17</v>
      </c>
      <c r="CL1510" s="199" t="str">
        <f t="shared" si="2289"/>
        <v>CL$17</v>
      </c>
      <c r="CN1510" s="201"/>
      <c r="CO1510" s="199" t="str">
        <f t="shared" ref="CO1510:DL1510" si="2290">CO$21</f>
        <v>CO$17</v>
      </c>
      <c r="CP1510" s="199" t="str">
        <f t="shared" si="2290"/>
        <v>CP$17</v>
      </c>
      <c r="CQ1510" s="199" t="str">
        <f t="shared" si="2290"/>
        <v>CQ$17</v>
      </c>
      <c r="CR1510" s="199" t="str">
        <f t="shared" si="2290"/>
        <v>CR$17</v>
      </c>
      <c r="CS1510" s="199" t="str">
        <f t="shared" si="2290"/>
        <v>CS$17</v>
      </c>
      <c r="CT1510" s="199" t="str">
        <f t="shared" si="2290"/>
        <v>CT$17</v>
      </c>
      <c r="CU1510" s="199" t="str">
        <f t="shared" si="2290"/>
        <v>CU$17</v>
      </c>
      <c r="CV1510" s="199" t="str">
        <f t="shared" si="2290"/>
        <v>CV$17</v>
      </c>
      <c r="CW1510" s="199" t="str">
        <f t="shared" si="2290"/>
        <v>CW$17</v>
      </c>
      <c r="CX1510" s="199" t="str">
        <f t="shared" si="2290"/>
        <v>CX$17</v>
      </c>
      <c r="CY1510" s="199" t="str">
        <f t="shared" si="2290"/>
        <v>CY$17</v>
      </c>
      <c r="CZ1510" s="199" t="str">
        <f t="shared" si="2290"/>
        <v>CZ$17</v>
      </c>
      <c r="DA1510" s="199" t="str">
        <f t="shared" si="2290"/>
        <v>DA$17</v>
      </c>
      <c r="DB1510" s="199" t="str">
        <f t="shared" si="2290"/>
        <v>DB$17</v>
      </c>
      <c r="DC1510" s="199" t="str">
        <f t="shared" si="2290"/>
        <v>DC$17</v>
      </c>
      <c r="DD1510" s="199" t="str">
        <f t="shared" si="2290"/>
        <v>DD$17</v>
      </c>
      <c r="DE1510" s="199" t="str">
        <f t="shared" si="2290"/>
        <v>DE$17</v>
      </c>
      <c r="DF1510" s="199" t="str">
        <f t="shared" si="2290"/>
        <v>DF$17</v>
      </c>
      <c r="DG1510" s="199" t="str">
        <f t="shared" si="2290"/>
        <v>DG$17</v>
      </c>
      <c r="DH1510" s="199" t="str">
        <f t="shared" si="2290"/>
        <v>DH$17</v>
      </c>
      <c r="DI1510" s="199" t="str">
        <f t="shared" si="2290"/>
        <v>DI$17</v>
      </c>
      <c r="DJ1510" s="199" t="str">
        <f t="shared" si="2290"/>
        <v>DJ$17</v>
      </c>
      <c r="DK1510" s="199" t="str">
        <f t="shared" si="2290"/>
        <v>DK$17</v>
      </c>
      <c r="DL1510" s="199" t="str">
        <f t="shared" si="2290"/>
        <v>DL$17</v>
      </c>
    </row>
    <row r="1511" spans="1:116" x14ac:dyDescent="0.35">
      <c r="A1511" s="174"/>
      <c r="E1511" s="8"/>
      <c r="G1511" s="175" t="s">
        <v>461</v>
      </c>
      <c r="H1511" s="200"/>
      <c r="I1511" s="201"/>
      <c r="J1511" s="201"/>
      <c r="K1511" s="202"/>
      <c r="L1511" s="202"/>
      <c r="M1511" s="202"/>
      <c r="N1511" s="202"/>
      <c r="O1511" s="202"/>
      <c r="P1511" s="202"/>
      <c r="R1511" s="202"/>
      <c r="S1511" s="190"/>
      <c r="T1511" s="190"/>
      <c r="U1511" s="190"/>
      <c r="V1511" s="190"/>
      <c r="W1511" s="190"/>
      <c r="X1511" s="190"/>
      <c r="Y1511" s="190"/>
      <c r="Z1511" s="190"/>
      <c r="AA1511" s="190"/>
      <c r="AB1511" s="190"/>
      <c r="AC1511" s="190"/>
      <c r="AD1511" s="190"/>
      <c r="AE1511" s="190"/>
      <c r="AF1511" s="190"/>
      <c r="AG1511" s="190"/>
      <c r="AH1511" s="190"/>
      <c r="AI1511" s="190"/>
      <c r="AJ1511" s="190"/>
      <c r="AK1511" s="190"/>
      <c r="AL1511" s="190"/>
      <c r="AM1511" s="190"/>
      <c r="AN1511" s="190"/>
      <c r="AO1511" s="190"/>
      <c r="AP1511" s="190"/>
      <c r="AQ1511" s="190"/>
      <c r="AR1511" s="190"/>
      <c r="AS1511" s="190"/>
      <c r="AT1511" s="190"/>
      <c r="AU1511" s="190"/>
      <c r="AV1511" s="190"/>
      <c r="AW1511" s="190"/>
      <c r="AX1511" s="190"/>
      <c r="AY1511" s="190"/>
      <c r="AZ1511" s="190"/>
      <c r="BA1511" s="190"/>
      <c r="BB1511" s="190"/>
      <c r="BC1511" s="190"/>
      <c r="BD1511" s="190"/>
      <c r="BE1511" s="190"/>
      <c r="BF1511" s="190"/>
      <c r="BG1511" s="190"/>
      <c r="BH1511" s="190"/>
      <c r="BI1511" s="190"/>
      <c r="BJ1511" s="190"/>
      <c r="BK1511" s="190"/>
      <c r="BL1511" s="190"/>
      <c r="BM1511" s="190"/>
      <c r="BN1511" s="190"/>
      <c r="BO1511" s="190"/>
      <c r="BP1511" s="190"/>
      <c r="BQ1511" s="190"/>
      <c r="BR1511" s="190"/>
      <c r="BS1511" s="190"/>
      <c r="BT1511" s="190"/>
      <c r="BU1511" s="190"/>
      <c r="BV1511" s="190"/>
      <c r="BW1511" s="190"/>
      <c r="BX1511" s="190"/>
      <c r="BY1511" s="190"/>
      <c r="BZ1511" s="190"/>
      <c r="CA1511" s="190"/>
      <c r="CB1511" s="190"/>
      <c r="CC1511" s="190"/>
      <c r="CD1511" s="190"/>
      <c r="CE1511" s="190"/>
      <c r="CF1511" s="190"/>
      <c r="CG1511" s="190"/>
      <c r="CH1511" s="190"/>
      <c r="CI1511" s="190"/>
      <c r="CJ1511" s="190"/>
      <c r="CK1511" s="190"/>
      <c r="CL1511" s="190"/>
      <c r="CN1511" s="201"/>
      <c r="CO1511" s="190"/>
      <c r="CP1511" s="190"/>
      <c r="CQ1511" s="190"/>
      <c r="CR1511" s="190"/>
      <c r="CS1511" s="190"/>
      <c r="CT1511" s="190"/>
      <c r="CU1511" s="190"/>
      <c r="CV1511" s="190"/>
      <c r="CW1511" s="190"/>
      <c r="CX1511" s="190"/>
      <c r="CY1511" s="190"/>
      <c r="CZ1511" s="190"/>
      <c r="DA1511" s="190"/>
      <c r="DB1511" s="190"/>
      <c r="DC1511" s="190"/>
      <c r="DD1511" s="190"/>
      <c r="DE1511" s="190"/>
      <c r="DF1511" s="190"/>
      <c r="DG1511" s="190"/>
      <c r="DH1511" s="190"/>
      <c r="DI1511" s="190"/>
      <c r="DJ1511" s="190"/>
      <c r="DK1511" s="190"/>
      <c r="DL1511" s="190"/>
    </row>
    <row r="1512" spans="1:116" x14ac:dyDescent="0.35">
      <c r="A1512" s="174"/>
      <c r="E1512" s="8"/>
      <c r="G1512" s="175" t="s">
        <v>462</v>
      </c>
      <c r="H1512" s="200"/>
      <c r="I1512" s="201"/>
      <c r="J1512" s="201"/>
      <c r="K1512" s="202"/>
      <c r="L1512" s="202"/>
      <c r="M1512" s="202"/>
      <c r="N1512" s="202"/>
      <c r="O1512" s="202"/>
      <c r="P1512" s="202"/>
      <c r="R1512" s="202"/>
      <c r="S1512" s="190"/>
      <c r="T1512" s="190"/>
      <c r="U1512" s="190"/>
      <c r="V1512" s="190"/>
      <c r="W1512" s="190"/>
      <c r="X1512" s="190"/>
      <c r="Y1512" s="190"/>
      <c r="Z1512" s="190"/>
      <c r="AA1512" s="190"/>
      <c r="AB1512" s="190"/>
      <c r="AC1512" s="190"/>
      <c r="AD1512" s="190"/>
      <c r="AE1512" s="190"/>
      <c r="AF1512" s="190"/>
      <c r="AG1512" s="190"/>
      <c r="AH1512" s="190"/>
      <c r="AI1512" s="190"/>
      <c r="AJ1512" s="190"/>
      <c r="AK1512" s="190"/>
      <c r="AL1512" s="190"/>
      <c r="AM1512" s="190"/>
      <c r="AN1512" s="190"/>
      <c r="AO1512" s="190"/>
      <c r="AP1512" s="190"/>
      <c r="AQ1512" s="190"/>
      <c r="AR1512" s="190"/>
      <c r="AS1512" s="190"/>
      <c r="AT1512" s="190"/>
      <c r="AU1512" s="190"/>
      <c r="AV1512" s="190"/>
      <c r="AW1512" s="190"/>
      <c r="AX1512" s="190"/>
      <c r="AY1512" s="190"/>
      <c r="AZ1512" s="190"/>
      <c r="BA1512" s="190"/>
      <c r="BB1512" s="190"/>
      <c r="BC1512" s="190"/>
      <c r="BD1512" s="190"/>
      <c r="BE1512" s="190"/>
      <c r="BF1512" s="190"/>
      <c r="BG1512" s="190"/>
      <c r="BH1512" s="190"/>
      <c r="BI1512" s="190"/>
      <c r="BJ1512" s="190"/>
      <c r="BK1512" s="190"/>
      <c r="BL1512" s="190"/>
      <c r="BM1512" s="190"/>
      <c r="BN1512" s="190"/>
      <c r="BO1512" s="190"/>
      <c r="BP1512" s="190"/>
      <c r="BQ1512" s="190"/>
      <c r="BR1512" s="190"/>
      <c r="BS1512" s="190"/>
      <c r="BT1512" s="190"/>
      <c r="BU1512" s="190"/>
      <c r="BV1512" s="190"/>
      <c r="BW1512" s="190"/>
      <c r="BX1512" s="190"/>
      <c r="BY1512" s="190"/>
      <c r="BZ1512" s="190"/>
      <c r="CA1512" s="190"/>
      <c r="CB1512" s="190"/>
      <c r="CC1512" s="190"/>
      <c r="CD1512" s="190"/>
      <c r="CE1512" s="190"/>
      <c r="CF1512" s="190"/>
      <c r="CG1512" s="190"/>
      <c r="CH1512" s="190"/>
      <c r="CI1512" s="190"/>
      <c r="CJ1512" s="190"/>
      <c r="CK1512" s="190"/>
      <c r="CL1512" s="190"/>
      <c r="CN1512" s="201"/>
      <c r="CO1512" s="190"/>
      <c r="CP1512" s="190"/>
      <c r="CQ1512" s="190"/>
      <c r="CR1512" s="190"/>
      <c r="CS1512" s="190"/>
      <c r="CT1512" s="190"/>
      <c r="CU1512" s="190"/>
      <c r="CV1512" s="190"/>
      <c r="CW1512" s="190"/>
      <c r="CX1512" s="190"/>
      <c r="CY1512" s="190"/>
      <c r="CZ1512" s="190"/>
      <c r="DA1512" s="190"/>
      <c r="DB1512" s="190"/>
      <c r="DC1512" s="190"/>
      <c r="DD1512" s="190"/>
      <c r="DE1512" s="190"/>
      <c r="DF1512" s="190"/>
      <c r="DG1512" s="190"/>
      <c r="DH1512" s="190"/>
      <c r="DI1512" s="190"/>
      <c r="DJ1512" s="190"/>
      <c r="DK1512" s="190"/>
      <c r="DL1512" s="190"/>
    </row>
    <row r="1513" spans="1:116" x14ac:dyDescent="0.35">
      <c r="A1513" s="174"/>
      <c r="E1513" s="8"/>
      <c r="G1513" s="175" t="s">
        <v>491</v>
      </c>
      <c r="H1513" s="200"/>
      <c r="I1513" s="201"/>
      <c r="J1513" s="201"/>
      <c r="K1513" s="202"/>
      <c r="L1513" s="202"/>
      <c r="M1513" s="202"/>
      <c r="N1513" s="202"/>
      <c r="O1513" s="202"/>
      <c r="P1513" s="202"/>
      <c r="R1513" s="202"/>
      <c r="S1513" s="190" t="str">
        <f t="shared" ref="S1513:CD1513" si="2291">S$22</f>
        <v>S$18</v>
      </c>
      <c r="T1513" s="190" t="str">
        <f t="shared" si="2291"/>
        <v>T$18</v>
      </c>
      <c r="U1513" s="190" t="str">
        <f t="shared" si="2291"/>
        <v>U$18</v>
      </c>
      <c r="V1513" s="190" t="str">
        <f t="shared" si="2291"/>
        <v>V$18</v>
      </c>
      <c r="W1513" s="190" t="str">
        <f t="shared" si="2291"/>
        <v>W$18</v>
      </c>
      <c r="X1513" s="190" t="str">
        <f t="shared" si="2291"/>
        <v>X$18</v>
      </c>
      <c r="Y1513" s="190" t="str">
        <f t="shared" si="2291"/>
        <v>Y$18</v>
      </c>
      <c r="Z1513" s="190" t="str">
        <f t="shared" si="2291"/>
        <v>Z$18</v>
      </c>
      <c r="AA1513" s="190" t="str">
        <f t="shared" si="2291"/>
        <v>AA$18</v>
      </c>
      <c r="AB1513" s="190" t="str">
        <f t="shared" si="2291"/>
        <v>AB$18</v>
      </c>
      <c r="AC1513" s="190" t="str">
        <f t="shared" si="2291"/>
        <v>AC$18</v>
      </c>
      <c r="AD1513" s="190" t="str">
        <f t="shared" si="2291"/>
        <v>AD$18</v>
      </c>
      <c r="AE1513" s="190" t="str">
        <f t="shared" si="2291"/>
        <v>AE$18</v>
      </c>
      <c r="AF1513" s="190" t="str">
        <f t="shared" si="2291"/>
        <v>AF$18</v>
      </c>
      <c r="AG1513" s="190" t="str">
        <f t="shared" si="2291"/>
        <v>AG$18</v>
      </c>
      <c r="AH1513" s="190" t="str">
        <f t="shared" si="2291"/>
        <v>AH$18</v>
      </c>
      <c r="AI1513" s="190" t="str">
        <f t="shared" si="2291"/>
        <v>AI$18</v>
      </c>
      <c r="AJ1513" s="190" t="str">
        <f t="shared" si="2291"/>
        <v>AJ$18</v>
      </c>
      <c r="AK1513" s="190" t="str">
        <f t="shared" si="2291"/>
        <v>AK$18</v>
      </c>
      <c r="AL1513" s="190" t="str">
        <f t="shared" si="2291"/>
        <v>AL$18</v>
      </c>
      <c r="AM1513" s="190" t="str">
        <f t="shared" si="2291"/>
        <v>AM$18</v>
      </c>
      <c r="AN1513" s="190" t="str">
        <f t="shared" si="2291"/>
        <v>AN$18</v>
      </c>
      <c r="AO1513" s="190" t="str">
        <f t="shared" si="2291"/>
        <v>AO$18</v>
      </c>
      <c r="AP1513" s="190" t="str">
        <f t="shared" si="2291"/>
        <v>AP$18</v>
      </c>
      <c r="AQ1513" s="190" t="str">
        <f t="shared" si="2291"/>
        <v>AQ$18</v>
      </c>
      <c r="AR1513" s="190" t="str">
        <f t="shared" si="2291"/>
        <v>AR$18</v>
      </c>
      <c r="AS1513" s="190" t="str">
        <f t="shared" si="2291"/>
        <v>AS$18</v>
      </c>
      <c r="AT1513" s="190" t="str">
        <f t="shared" si="2291"/>
        <v>AT$18</v>
      </c>
      <c r="AU1513" s="190" t="str">
        <f t="shared" si="2291"/>
        <v>AU$18</v>
      </c>
      <c r="AV1513" s="190" t="str">
        <f t="shared" si="2291"/>
        <v>AV$18</v>
      </c>
      <c r="AW1513" s="190" t="str">
        <f t="shared" si="2291"/>
        <v>AW$18</v>
      </c>
      <c r="AX1513" s="190" t="str">
        <f t="shared" si="2291"/>
        <v>AX$18</v>
      </c>
      <c r="AY1513" s="190" t="str">
        <f t="shared" si="2291"/>
        <v>AY$18</v>
      </c>
      <c r="AZ1513" s="190" t="str">
        <f t="shared" si="2291"/>
        <v>AZ$18</v>
      </c>
      <c r="BA1513" s="190" t="str">
        <f t="shared" si="2291"/>
        <v>BA$18</v>
      </c>
      <c r="BB1513" s="190" t="str">
        <f t="shared" si="2291"/>
        <v>BB$18</v>
      </c>
      <c r="BC1513" s="190" t="str">
        <f t="shared" si="2291"/>
        <v>BC$18</v>
      </c>
      <c r="BD1513" s="190" t="str">
        <f t="shared" si="2291"/>
        <v>BD$18</v>
      </c>
      <c r="BE1513" s="190" t="str">
        <f t="shared" si="2291"/>
        <v>BE$18</v>
      </c>
      <c r="BF1513" s="190" t="str">
        <f t="shared" si="2291"/>
        <v>BF$18</v>
      </c>
      <c r="BG1513" s="190" t="str">
        <f t="shared" si="2291"/>
        <v>BG$18</v>
      </c>
      <c r="BH1513" s="190" t="str">
        <f t="shared" si="2291"/>
        <v>BH$18</v>
      </c>
      <c r="BI1513" s="190" t="str">
        <f t="shared" si="2291"/>
        <v>BI$18</v>
      </c>
      <c r="BJ1513" s="190" t="str">
        <f t="shared" si="2291"/>
        <v>BJ$18</v>
      </c>
      <c r="BK1513" s="190" t="str">
        <f t="shared" si="2291"/>
        <v>BK$18</v>
      </c>
      <c r="BL1513" s="190" t="str">
        <f t="shared" si="2291"/>
        <v>BL$18</v>
      </c>
      <c r="BM1513" s="190" t="str">
        <f t="shared" si="2291"/>
        <v>BM$18</v>
      </c>
      <c r="BN1513" s="190" t="str">
        <f t="shared" si="2291"/>
        <v>BN$18</v>
      </c>
      <c r="BO1513" s="190" t="str">
        <f t="shared" si="2291"/>
        <v>BO$18</v>
      </c>
      <c r="BP1513" s="190" t="str">
        <f t="shared" si="2291"/>
        <v>BP$18</v>
      </c>
      <c r="BQ1513" s="190" t="str">
        <f t="shared" si="2291"/>
        <v>BQ$18</v>
      </c>
      <c r="BR1513" s="190" t="str">
        <f t="shared" si="2291"/>
        <v>BR$18</v>
      </c>
      <c r="BS1513" s="190" t="str">
        <f t="shared" si="2291"/>
        <v>BS$18</v>
      </c>
      <c r="BT1513" s="190" t="str">
        <f t="shared" si="2291"/>
        <v>BT$18</v>
      </c>
      <c r="BU1513" s="190" t="str">
        <f t="shared" si="2291"/>
        <v>BU$18</v>
      </c>
      <c r="BV1513" s="190" t="str">
        <f t="shared" si="2291"/>
        <v>BV$18</v>
      </c>
      <c r="BW1513" s="190" t="str">
        <f t="shared" si="2291"/>
        <v>BW$18</v>
      </c>
      <c r="BX1513" s="190" t="str">
        <f t="shared" si="2291"/>
        <v>BX$18</v>
      </c>
      <c r="BY1513" s="190" t="str">
        <f t="shared" si="2291"/>
        <v>BY$18</v>
      </c>
      <c r="BZ1513" s="190" t="str">
        <f t="shared" si="2291"/>
        <v>BZ$18</v>
      </c>
      <c r="CA1513" s="190" t="str">
        <f t="shared" si="2291"/>
        <v>CA$18</v>
      </c>
      <c r="CB1513" s="190" t="str">
        <f t="shared" si="2291"/>
        <v>CB$18</v>
      </c>
      <c r="CC1513" s="190" t="str">
        <f t="shared" si="2291"/>
        <v>CC$18</v>
      </c>
      <c r="CD1513" s="190" t="str">
        <f t="shared" si="2291"/>
        <v>CD$18</v>
      </c>
      <c r="CE1513" s="190" t="str">
        <f t="shared" ref="CE1513:CL1513" si="2292">CE$22</f>
        <v>CE$18</v>
      </c>
      <c r="CF1513" s="190" t="str">
        <f t="shared" si="2292"/>
        <v>CF$18</v>
      </c>
      <c r="CG1513" s="190" t="str">
        <f t="shared" si="2292"/>
        <v>CG$18</v>
      </c>
      <c r="CH1513" s="190" t="str">
        <f t="shared" si="2292"/>
        <v>CH$18</v>
      </c>
      <c r="CI1513" s="190" t="str">
        <f t="shared" si="2292"/>
        <v>CI$18</v>
      </c>
      <c r="CJ1513" s="190" t="str">
        <f t="shared" si="2292"/>
        <v>CJ$18</v>
      </c>
      <c r="CK1513" s="190" t="str">
        <f t="shared" si="2292"/>
        <v>CK$18</v>
      </c>
      <c r="CL1513" s="190" t="str">
        <f t="shared" si="2292"/>
        <v>CL$18</v>
      </c>
      <c r="CN1513" s="201"/>
      <c r="CO1513" s="190" t="str">
        <f t="shared" ref="CO1513:DL1513" si="2293">CO$22</f>
        <v>CO$18</v>
      </c>
      <c r="CP1513" s="190" t="str">
        <f t="shared" si="2293"/>
        <v>CP$18</v>
      </c>
      <c r="CQ1513" s="190" t="str">
        <f t="shared" si="2293"/>
        <v>CQ$18</v>
      </c>
      <c r="CR1513" s="190" t="str">
        <f t="shared" si="2293"/>
        <v>CR$18</v>
      </c>
      <c r="CS1513" s="190" t="str">
        <f t="shared" si="2293"/>
        <v>CS$18</v>
      </c>
      <c r="CT1513" s="190" t="str">
        <f t="shared" si="2293"/>
        <v>CT$18</v>
      </c>
      <c r="CU1513" s="190" t="str">
        <f t="shared" si="2293"/>
        <v>CU$18</v>
      </c>
      <c r="CV1513" s="190" t="str">
        <f t="shared" si="2293"/>
        <v>CV$18</v>
      </c>
      <c r="CW1513" s="190" t="str">
        <f t="shared" si="2293"/>
        <v>CW$18</v>
      </c>
      <c r="CX1513" s="190" t="str">
        <f t="shared" si="2293"/>
        <v>CX$18</v>
      </c>
      <c r="CY1513" s="190" t="str">
        <f t="shared" si="2293"/>
        <v>CY$18</v>
      </c>
      <c r="CZ1513" s="190" t="str">
        <f t="shared" si="2293"/>
        <v>CZ$18</v>
      </c>
      <c r="DA1513" s="190" t="str">
        <f t="shared" si="2293"/>
        <v>DA$18</v>
      </c>
      <c r="DB1513" s="190" t="str">
        <f t="shared" si="2293"/>
        <v>DB$18</v>
      </c>
      <c r="DC1513" s="190" t="str">
        <f t="shared" si="2293"/>
        <v>DC$18</v>
      </c>
      <c r="DD1513" s="190" t="str">
        <f t="shared" si="2293"/>
        <v>DD$18</v>
      </c>
      <c r="DE1513" s="190" t="str">
        <f t="shared" si="2293"/>
        <v>DE$18</v>
      </c>
      <c r="DF1513" s="190" t="str">
        <f t="shared" si="2293"/>
        <v>DF$18</v>
      </c>
      <c r="DG1513" s="190" t="str">
        <f t="shared" si="2293"/>
        <v>DG$18</v>
      </c>
      <c r="DH1513" s="190" t="str">
        <f t="shared" si="2293"/>
        <v>DH$18</v>
      </c>
      <c r="DI1513" s="190" t="str">
        <f t="shared" si="2293"/>
        <v>DI$18</v>
      </c>
      <c r="DJ1513" s="190" t="str">
        <f t="shared" si="2293"/>
        <v>DJ$18</v>
      </c>
      <c r="DK1513" s="190" t="str">
        <f t="shared" si="2293"/>
        <v>DK$18</v>
      </c>
      <c r="DL1513" s="190" t="str">
        <f t="shared" si="2293"/>
        <v>DL$18</v>
      </c>
    </row>
    <row r="1514" spans="1:116" x14ac:dyDescent="0.35">
      <c r="A1514" s="174"/>
      <c r="E1514" s="8"/>
      <c r="G1514" s="175" t="s">
        <v>505</v>
      </c>
      <c r="H1514" s="200"/>
      <c r="I1514" s="201"/>
      <c r="J1514" s="201"/>
      <c r="K1514" s="202"/>
      <c r="L1514" s="202"/>
      <c r="M1514" s="202"/>
      <c r="N1514" s="202"/>
      <c r="O1514" s="202"/>
      <c r="P1514" s="202"/>
      <c r="R1514" s="202"/>
      <c r="S1514" s="190" t="str">
        <f t="shared" ref="S1514:CD1514" si="2294">S$23</f>
        <v>S$19</v>
      </c>
      <c r="T1514" s="190" t="str">
        <f t="shared" si="2294"/>
        <v>T$19</v>
      </c>
      <c r="U1514" s="190" t="str">
        <f t="shared" si="2294"/>
        <v>U$19</v>
      </c>
      <c r="V1514" s="190" t="str">
        <f t="shared" si="2294"/>
        <v>V$19</v>
      </c>
      <c r="W1514" s="190" t="str">
        <f t="shared" si="2294"/>
        <v>W$19</v>
      </c>
      <c r="X1514" s="190" t="str">
        <f t="shared" si="2294"/>
        <v>X$19</v>
      </c>
      <c r="Y1514" s="190" t="str">
        <f t="shared" si="2294"/>
        <v>Y$19</v>
      </c>
      <c r="Z1514" s="190" t="str">
        <f t="shared" si="2294"/>
        <v>Z$19</v>
      </c>
      <c r="AA1514" s="190" t="str">
        <f t="shared" si="2294"/>
        <v>AA$19</v>
      </c>
      <c r="AB1514" s="190" t="str">
        <f t="shared" si="2294"/>
        <v>AB$19</v>
      </c>
      <c r="AC1514" s="190" t="str">
        <f t="shared" si="2294"/>
        <v>AC$19</v>
      </c>
      <c r="AD1514" s="190" t="str">
        <f t="shared" si="2294"/>
        <v>AD$19</v>
      </c>
      <c r="AE1514" s="190" t="str">
        <f t="shared" si="2294"/>
        <v>AE$19</v>
      </c>
      <c r="AF1514" s="190" t="str">
        <f t="shared" si="2294"/>
        <v>AF$19</v>
      </c>
      <c r="AG1514" s="190" t="str">
        <f t="shared" si="2294"/>
        <v>AG$19</v>
      </c>
      <c r="AH1514" s="190" t="str">
        <f t="shared" si="2294"/>
        <v>AH$19</v>
      </c>
      <c r="AI1514" s="190" t="str">
        <f t="shared" si="2294"/>
        <v>AI$19</v>
      </c>
      <c r="AJ1514" s="190" t="str">
        <f t="shared" si="2294"/>
        <v>AJ$19</v>
      </c>
      <c r="AK1514" s="190" t="str">
        <f t="shared" si="2294"/>
        <v>AK$19</v>
      </c>
      <c r="AL1514" s="190" t="str">
        <f t="shared" si="2294"/>
        <v>AL$19</v>
      </c>
      <c r="AM1514" s="190" t="str">
        <f t="shared" si="2294"/>
        <v>AM$19</v>
      </c>
      <c r="AN1514" s="190" t="str">
        <f t="shared" si="2294"/>
        <v>AN$19</v>
      </c>
      <c r="AO1514" s="190" t="str">
        <f t="shared" si="2294"/>
        <v>AO$19</v>
      </c>
      <c r="AP1514" s="190" t="str">
        <f t="shared" si="2294"/>
        <v>AP$19</v>
      </c>
      <c r="AQ1514" s="190" t="str">
        <f t="shared" si="2294"/>
        <v>AQ$19</v>
      </c>
      <c r="AR1514" s="190" t="str">
        <f t="shared" si="2294"/>
        <v>AR$19</v>
      </c>
      <c r="AS1514" s="190" t="str">
        <f t="shared" si="2294"/>
        <v>AS$19</v>
      </c>
      <c r="AT1514" s="190" t="str">
        <f t="shared" si="2294"/>
        <v>AT$19</v>
      </c>
      <c r="AU1514" s="190" t="str">
        <f t="shared" si="2294"/>
        <v>AU$19</v>
      </c>
      <c r="AV1514" s="190" t="str">
        <f t="shared" si="2294"/>
        <v>AV$19</v>
      </c>
      <c r="AW1514" s="190" t="str">
        <f t="shared" si="2294"/>
        <v>AW$19</v>
      </c>
      <c r="AX1514" s="190" t="str">
        <f t="shared" si="2294"/>
        <v>AX$19</v>
      </c>
      <c r="AY1514" s="190" t="str">
        <f t="shared" si="2294"/>
        <v>AY$19</v>
      </c>
      <c r="AZ1514" s="190" t="str">
        <f t="shared" si="2294"/>
        <v>AZ$19</v>
      </c>
      <c r="BA1514" s="190" t="str">
        <f t="shared" si="2294"/>
        <v>BA$19</v>
      </c>
      <c r="BB1514" s="190" t="str">
        <f t="shared" si="2294"/>
        <v>BB$19</v>
      </c>
      <c r="BC1514" s="190" t="str">
        <f t="shared" si="2294"/>
        <v>BC$19</v>
      </c>
      <c r="BD1514" s="190" t="str">
        <f t="shared" si="2294"/>
        <v>BD$19</v>
      </c>
      <c r="BE1514" s="190" t="str">
        <f t="shared" si="2294"/>
        <v>BE$19</v>
      </c>
      <c r="BF1514" s="190" t="str">
        <f t="shared" si="2294"/>
        <v>BF$19</v>
      </c>
      <c r="BG1514" s="190" t="str">
        <f t="shared" si="2294"/>
        <v>BG$19</v>
      </c>
      <c r="BH1514" s="190" t="str">
        <f t="shared" si="2294"/>
        <v>BH$19</v>
      </c>
      <c r="BI1514" s="190" t="str">
        <f t="shared" si="2294"/>
        <v>BI$19</v>
      </c>
      <c r="BJ1514" s="190" t="str">
        <f t="shared" si="2294"/>
        <v>BJ$19</v>
      </c>
      <c r="BK1514" s="190" t="str">
        <f t="shared" si="2294"/>
        <v>BK$19</v>
      </c>
      <c r="BL1514" s="190" t="str">
        <f t="shared" si="2294"/>
        <v>BL$19</v>
      </c>
      <c r="BM1514" s="190" t="str">
        <f t="shared" si="2294"/>
        <v>BM$19</v>
      </c>
      <c r="BN1514" s="190" t="str">
        <f t="shared" si="2294"/>
        <v>BN$19</v>
      </c>
      <c r="BO1514" s="190" t="str">
        <f t="shared" si="2294"/>
        <v>BO$19</v>
      </c>
      <c r="BP1514" s="190" t="str">
        <f t="shared" si="2294"/>
        <v>BP$19</v>
      </c>
      <c r="BQ1514" s="190" t="str">
        <f t="shared" si="2294"/>
        <v>BQ$19</v>
      </c>
      <c r="BR1514" s="190" t="str">
        <f t="shared" si="2294"/>
        <v>BR$19</v>
      </c>
      <c r="BS1514" s="190" t="str">
        <f t="shared" si="2294"/>
        <v>BS$19</v>
      </c>
      <c r="BT1514" s="190" t="str">
        <f t="shared" si="2294"/>
        <v>BT$19</v>
      </c>
      <c r="BU1514" s="190" t="str">
        <f t="shared" si="2294"/>
        <v>BU$19</v>
      </c>
      <c r="BV1514" s="190" t="str">
        <f t="shared" si="2294"/>
        <v>BV$19</v>
      </c>
      <c r="BW1514" s="190" t="str">
        <f t="shared" si="2294"/>
        <v>BW$19</v>
      </c>
      <c r="BX1514" s="190" t="str">
        <f t="shared" si="2294"/>
        <v>BX$19</v>
      </c>
      <c r="BY1514" s="190" t="str">
        <f t="shared" si="2294"/>
        <v>BY$19</v>
      </c>
      <c r="BZ1514" s="190" t="str">
        <f t="shared" si="2294"/>
        <v>BZ$19</v>
      </c>
      <c r="CA1514" s="190" t="str">
        <f t="shared" si="2294"/>
        <v>CA$19</v>
      </c>
      <c r="CB1514" s="190" t="str">
        <f t="shared" si="2294"/>
        <v>CB$19</v>
      </c>
      <c r="CC1514" s="190" t="str">
        <f t="shared" si="2294"/>
        <v>CC$19</v>
      </c>
      <c r="CD1514" s="190" t="str">
        <f t="shared" si="2294"/>
        <v>CD$19</v>
      </c>
      <c r="CE1514" s="190" t="str">
        <f t="shared" ref="CE1514:CL1514" si="2295">CE$23</f>
        <v>CE$19</v>
      </c>
      <c r="CF1514" s="190" t="str">
        <f t="shared" si="2295"/>
        <v>CF$19</v>
      </c>
      <c r="CG1514" s="190" t="str">
        <f t="shared" si="2295"/>
        <v>CG$19</v>
      </c>
      <c r="CH1514" s="190" t="str">
        <f t="shared" si="2295"/>
        <v>CH$19</v>
      </c>
      <c r="CI1514" s="190" t="str">
        <f t="shared" si="2295"/>
        <v>CI$19</v>
      </c>
      <c r="CJ1514" s="190" t="str">
        <f t="shared" si="2295"/>
        <v>CJ$19</v>
      </c>
      <c r="CK1514" s="190" t="str">
        <f t="shared" si="2295"/>
        <v>CK$19</v>
      </c>
      <c r="CL1514" s="190" t="str">
        <f t="shared" si="2295"/>
        <v>CL$19</v>
      </c>
      <c r="CN1514" s="201"/>
      <c r="CO1514" s="190" t="str">
        <f t="shared" ref="CO1514:DL1514" si="2296">CO$23</f>
        <v>CO$19</v>
      </c>
      <c r="CP1514" s="190" t="str">
        <f t="shared" si="2296"/>
        <v>CP$19</v>
      </c>
      <c r="CQ1514" s="190" t="str">
        <f t="shared" si="2296"/>
        <v>CQ$19</v>
      </c>
      <c r="CR1514" s="190" t="str">
        <f t="shared" si="2296"/>
        <v>CR$19</v>
      </c>
      <c r="CS1514" s="190" t="str">
        <f t="shared" si="2296"/>
        <v>CS$19</v>
      </c>
      <c r="CT1514" s="190" t="str">
        <f t="shared" si="2296"/>
        <v>CT$19</v>
      </c>
      <c r="CU1514" s="190" t="str">
        <f t="shared" si="2296"/>
        <v>CU$19</v>
      </c>
      <c r="CV1514" s="190" t="str">
        <f t="shared" si="2296"/>
        <v>CV$19</v>
      </c>
      <c r="CW1514" s="190" t="str">
        <f t="shared" si="2296"/>
        <v>CW$19</v>
      </c>
      <c r="CX1514" s="190" t="str">
        <f t="shared" si="2296"/>
        <v>CX$19</v>
      </c>
      <c r="CY1514" s="190" t="str">
        <f t="shared" si="2296"/>
        <v>CY$19</v>
      </c>
      <c r="CZ1514" s="190" t="str">
        <f t="shared" si="2296"/>
        <v>CZ$19</v>
      </c>
      <c r="DA1514" s="190" t="str">
        <f t="shared" si="2296"/>
        <v>DA$19</v>
      </c>
      <c r="DB1514" s="190" t="str">
        <f t="shared" si="2296"/>
        <v>DB$19</v>
      </c>
      <c r="DC1514" s="190" t="str">
        <f t="shared" si="2296"/>
        <v>DC$19</v>
      </c>
      <c r="DD1514" s="190" t="str">
        <f t="shared" si="2296"/>
        <v>DD$19</v>
      </c>
      <c r="DE1514" s="190" t="str">
        <f t="shared" si="2296"/>
        <v>DE$19</v>
      </c>
      <c r="DF1514" s="190" t="str">
        <f t="shared" si="2296"/>
        <v>DF$19</v>
      </c>
      <c r="DG1514" s="190" t="str">
        <f t="shared" si="2296"/>
        <v>DG$19</v>
      </c>
      <c r="DH1514" s="190" t="str">
        <f t="shared" si="2296"/>
        <v>DH$19</v>
      </c>
      <c r="DI1514" s="190" t="str">
        <f t="shared" si="2296"/>
        <v>DI$19</v>
      </c>
      <c r="DJ1514" s="190" t="str">
        <f t="shared" si="2296"/>
        <v>DJ$19</v>
      </c>
      <c r="DK1514" s="190" t="str">
        <f t="shared" si="2296"/>
        <v>DK$19</v>
      </c>
      <c r="DL1514" s="190" t="str">
        <f t="shared" si="2296"/>
        <v>DL$19</v>
      </c>
    </row>
    <row r="1515" spans="1:116" x14ac:dyDescent="0.35">
      <c r="A1515" s="31" t="s">
        <v>218</v>
      </c>
      <c r="B1515" s="31" t="s">
        <v>243</v>
      </c>
      <c r="C1515" s="31"/>
      <c r="D1515" t="s">
        <v>532</v>
      </c>
      <c r="E1515" s="8" t="str">
        <f t="shared" ref="E1515:E1516" si="2297">ROW()&amp;" "&amp;D1515</f>
        <v>1515 FCLTA-F</v>
      </c>
      <c r="F1515" t="s">
        <v>536</v>
      </c>
      <c r="G1515" s="175" t="s">
        <v>463</v>
      </c>
      <c r="H1515" s="48"/>
      <c r="I1515" s="304"/>
      <c r="J1515" s="304"/>
      <c r="K1515" s="48"/>
      <c r="L1515" s="48"/>
      <c r="M1515" s="48"/>
      <c r="N1515" s="48"/>
      <c r="O1515" s="48"/>
      <c r="P1515" s="48"/>
      <c r="R1515" s="70"/>
      <c r="S1515" s="305"/>
      <c r="T1515" s="305"/>
      <c r="U1515" s="305"/>
      <c r="V1515" s="305"/>
      <c r="W1515" s="305"/>
      <c r="X1515" s="305"/>
      <c r="Y1515" s="305"/>
      <c r="Z1515" s="305"/>
      <c r="AA1515" s="305"/>
      <c r="AB1515" s="305"/>
      <c r="AC1515" s="305"/>
      <c r="AD1515" s="305"/>
      <c r="AE1515" s="305"/>
      <c r="AF1515" s="305"/>
      <c r="AG1515" s="305"/>
      <c r="AH1515" s="305"/>
      <c r="AI1515" s="305"/>
      <c r="AJ1515" s="305"/>
      <c r="AK1515" s="305"/>
      <c r="AL1515" s="305"/>
      <c r="AM1515" s="305"/>
      <c r="AN1515" s="305"/>
      <c r="AO1515" s="305"/>
      <c r="AP1515" s="305"/>
      <c r="AQ1515" s="305"/>
      <c r="AR1515" s="305"/>
      <c r="AS1515" s="305"/>
      <c r="AT1515" s="305"/>
      <c r="AU1515" s="305"/>
      <c r="AV1515" s="305"/>
      <c r="AW1515" s="305"/>
      <c r="AX1515" s="305"/>
      <c r="AY1515" s="305"/>
      <c r="AZ1515" s="305"/>
      <c r="BA1515" s="305"/>
      <c r="BB1515" s="305"/>
      <c r="BC1515" s="305"/>
      <c r="BD1515" s="305"/>
      <c r="BE1515" s="305"/>
      <c r="BF1515" s="305"/>
      <c r="BG1515" s="305"/>
      <c r="BH1515" s="305"/>
      <c r="BI1515" s="305"/>
      <c r="BJ1515" s="305"/>
      <c r="BK1515" s="305"/>
      <c r="BL1515" s="305"/>
      <c r="BM1515" s="305"/>
      <c r="BN1515" s="305"/>
      <c r="BO1515" s="305"/>
      <c r="BP1515" s="305"/>
      <c r="BQ1515" s="305"/>
      <c r="BR1515" s="305"/>
      <c r="BS1515" s="305"/>
      <c r="BT1515" s="305"/>
      <c r="BU1515" s="305"/>
      <c r="BV1515" s="305"/>
      <c r="BW1515" s="305"/>
      <c r="BX1515" s="305"/>
      <c r="BY1515" s="305"/>
      <c r="BZ1515" s="305"/>
      <c r="CA1515" s="305"/>
      <c r="CB1515" s="305"/>
      <c r="CC1515" s="305"/>
      <c r="CD1515" s="305"/>
      <c r="CE1515" s="305"/>
      <c r="CF1515" s="305"/>
      <c r="CG1515" s="305"/>
      <c r="CH1515" s="305"/>
      <c r="CI1515" s="305"/>
      <c r="CJ1515" s="305"/>
      <c r="CK1515" s="305"/>
      <c r="CL1515" s="305"/>
      <c r="CN1515" s="304"/>
      <c r="CO1515" s="305"/>
      <c r="CP1515" s="305"/>
      <c r="CQ1515" s="305"/>
      <c r="CR1515" s="305"/>
      <c r="CS1515" s="305"/>
      <c r="CT1515" s="305"/>
      <c r="CU1515" s="305"/>
      <c r="CV1515" s="305"/>
      <c r="CW1515" s="305"/>
      <c r="CX1515" s="305"/>
      <c r="CY1515" s="305"/>
      <c r="CZ1515" s="305"/>
      <c r="DA1515" s="305"/>
      <c r="DB1515" s="305"/>
      <c r="DC1515" s="305"/>
      <c r="DD1515" s="305"/>
      <c r="DE1515" s="305"/>
      <c r="DF1515" s="305"/>
      <c r="DG1515" s="305"/>
      <c r="DH1515" s="305"/>
      <c r="DI1515" s="305"/>
      <c r="DJ1515" s="305"/>
      <c r="DK1515" s="305"/>
      <c r="DL1515" s="305"/>
    </row>
    <row r="1516" spans="1:116" x14ac:dyDescent="0.35">
      <c r="B1516" t="str">
        <f>E1516</f>
        <v>1516 FCLTA-F</v>
      </c>
      <c r="C1516" t="s">
        <v>240</v>
      </c>
      <c r="D1516" t="s">
        <v>532</v>
      </c>
      <c r="E1516" s="8" t="str">
        <f t="shared" si="2297"/>
        <v>1516 FCLTA-F</v>
      </c>
      <c r="G1516" s="175" t="s">
        <v>464</v>
      </c>
      <c r="J1516" s="74">
        <v>1000</v>
      </c>
      <c r="K1516" s="53">
        <f>SUMIF($4:$4,K$2,1516:1516)</f>
        <v>1000</v>
      </c>
      <c r="L1516" s="53">
        <f>SUMIF($4:$4,L$2,1516:1516)</f>
        <v>1000</v>
      </c>
      <c r="M1516" s="53">
        <f>SUMIF($4:$4,M$2,1516:1516)</f>
        <v>1000</v>
      </c>
      <c r="N1516" s="53">
        <f>SUMIF($4:$4,N$2,1516:1516)</f>
        <v>1000</v>
      </c>
      <c r="O1516" s="53">
        <f>SUMIF($4:$4,O$2,1516:1516)</f>
        <v>1000</v>
      </c>
      <c r="P1516" s="53">
        <f>SUMIF($4:$4,P$2,1516:1516)</f>
        <v>1000</v>
      </c>
      <c r="R1516" s="24">
        <f>$J1516</f>
        <v>1000</v>
      </c>
      <c r="S1516" s="80">
        <f>R1516</f>
        <v>1000</v>
      </c>
      <c r="T1516" s="80">
        <f t="shared" ref="T1516" si="2298">S1516</f>
        <v>1000</v>
      </c>
      <c r="U1516" s="80">
        <f t="shared" ref="U1516" si="2299">T1516</f>
        <v>1000</v>
      </c>
      <c r="V1516" s="80">
        <f t="shared" ref="V1516" si="2300">U1516</f>
        <v>1000</v>
      </c>
      <c r="W1516" s="80">
        <f t="shared" ref="W1516" si="2301">V1516</f>
        <v>1000</v>
      </c>
      <c r="X1516" s="80">
        <f t="shared" ref="X1516" si="2302">W1516</f>
        <v>1000</v>
      </c>
      <c r="Y1516" s="80">
        <f t="shared" ref="Y1516" si="2303">X1516</f>
        <v>1000</v>
      </c>
      <c r="Z1516" s="80">
        <f t="shared" ref="Z1516" si="2304">Y1516</f>
        <v>1000</v>
      </c>
      <c r="AA1516" s="80">
        <f t="shared" ref="AA1516" si="2305">Z1516</f>
        <v>1000</v>
      </c>
      <c r="AB1516" s="80">
        <f t="shared" ref="AB1516" si="2306">AA1516</f>
        <v>1000</v>
      </c>
      <c r="AC1516" s="80">
        <f t="shared" ref="AC1516" si="2307">AB1516</f>
        <v>1000</v>
      </c>
      <c r="AD1516" s="80">
        <f t="shared" ref="AD1516" si="2308">AC1516</f>
        <v>1000</v>
      </c>
      <c r="AE1516" s="80">
        <f t="shared" ref="AE1516" si="2309">AD1516</f>
        <v>1000</v>
      </c>
      <c r="AF1516" s="80">
        <f t="shared" ref="AF1516" si="2310">AE1516</f>
        <v>1000</v>
      </c>
      <c r="AG1516" s="80">
        <f t="shared" ref="AG1516" si="2311">AF1516</f>
        <v>1000</v>
      </c>
      <c r="AH1516" s="80">
        <f t="shared" ref="AH1516" si="2312">AG1516</f>
        <v>1000</v>
      </c>
      <c r="AI1516" s="80">
        <f t="shared" ref="AI1516" si="2313">AH1516</f>
        <v>1000</v>
      </c>
      <c r="AJ1516" s="80">
        <f t="shared" ref="AJ1516" si="2314">AI1516</f>
        <v>1000</v>
      </c>
      <c r="AK1516" s="80">
        <f t="shared" ref="AK1516" si="2315">AJ1516</f>
        <v>1000</v>
      </c>
      <c r="AL1516" s="80">
        <f t="shared" ref="AL1516" si="2316">AK1516</f>
        <v>1000</v>
      </c>
      <c r="AM1516" s="80">
        <f t="shared" ref="AM1516" si="2317">AL1516</f>
        <v>1000</v>
      </c>
      <c r="AN1516" s="80">
        <f t="shared" ref="AN1516" si="2318">AM1516</f>
        <v>1000</v>
      </c>
      <c r="AO1516" s="80">
        <f t="shared" ref="AO1516" si="2319">AN1516</f>
        <v>1000</v>
      </c>
      <c r="AP1516" s="80">
        <f t="shared" ref="AP1516" si="2320">AO1516</f>
        <v>1000</v>
      </c>
      <c r="AQ1516" s="80">
        <f t="shared" ref="AQ1516" si="2321">AP1516</f>
        <v>1000</v>
      </c>
      <c r="AR1516" s="80">
        <f t="shared" ref="AR1516" si="2322">AQ1516</f>
        <v>1000</v>
      </c>
      <c r="AS1516" s="80">
        <f t="shared" ref="AS1516" si="2323">AR1516</f>
        <v>1000</v>
      </c>
      <c r="AT1516" s="80">
        <f t="shared" ref="AT1516" si="2324">AS1516</f>
        <v>1000</v>
      </c>
      <c r="AU1516" s="80">
        <f t="shared" ref="AU1516" si="2325">AT1516</f>
        <v>1000</v>
      </c>
      <c r="AV1516" s="80">
        <f t="shared" ref="AV1516" si="2326">AU1516</f>
        <v>1000</v>
      </c>
      <c r="AW1516" s="80">
        <f t="shared" ref="AW1516" si="2327">AV1516</f>
        <v>1000</v>
      </c>
      <c r="AX1516" s="80">
        <f t="shared" ref="AX1516" si="2328">AW1516</f>
        <v>1000</v>
      </c>
      <c r="AY1516" s="80">
        <f t="shared" ref="AY1516" si="2329">AX1516</f>
        <v>1000</v>
      </c>
      <c r="AZ1516" s="80">
        <f t="shared" ref="AZ1516" si="2330">AY1516</f>
        <v>1000</v>
      </c>
      <c r="BA1516" s="80">
        <f t="shared" ref="BA1516" si="2331">AZ1516</f>
        <v>1000</v>
      </c>
      <c r="BB1516" s="80">
        <f t="shared" ref="BB1516" si="2332">BA1516</f>
        <v>1000</v>
      </c>
      <c r="BC1516" s="80">
        <f t="shared" ref="BC1516" si="2333">BB1516</f>
        <v>1000</v>
      </c>
      <c r="BD1516" s="80">
        <f t="shared" ref="BD1516" si="2334">BC1516</f>
        <v>1000</v>
      </c>
      <c r="BE1516" s="80">
        <f t="shared" ref="BE1516" si="2335">BD1516</f>
        <v>1000</v>
      </c>
      <c r="BF1516" s="80">
        <f t="shared" ref="BF1516" si="2336">BE1516</f>
        <v>1000</v>
      </c>
      <c r="BG1516" s="80">
        <f t="shared" ref="BG1516" si="2337">BF1516</f>
        <v>1000</v>
      </c>
      <c r="BH1516" s="80">
        <f t="shared" ref="BH1516" si="2338">BG1516</f>
        <v>1000</v>
      </c>
      <c r="BI1516" s="80">
        <f t="shared" ref="BI1516" si="2339">BH1516</f>
        <v>1000</v>
      </c>
      <c r="BJ1516" s="80">
        <f t="shared" ref="BJ1516" si="2340">BI1516</f>
        <v>1000</v>
      </c>
      <c r="BK1516" s="80">
        <f t="shared" ref="BK1516" si="2341">BJ1516</f>
        <v>1000</v>
      </c>
      <c r="BL1516" s="80">
        <f t="shared" ref="BL1516" si="2342">BK1516</f>
        <v>1000</v>
      </c>
      <c r="BM1516" s="80">
        <f t="shared" ref="BM1516" si="2343">BL1516</f>
        <v>1000</v>
      </c>
      <c r="BN1516" s="80">
        <f t="shared" ref="BN1516" si="2344">BM1516</f>
        <v>1000</v>
      </c>
      <c r="BO1516" s="80">
        <f t="shared" ref="BO1516" si="2345">BN1516</f>
        <v>1000</v>
      </c>
      <c r="BP1516" s="80">
        <f t="shared" ref="BP1516" si="2346">BO1516</f>
        <v>1000</v>
      </c>
      <c r="BQ1516" s="80">
        <f t="shared" ref="BQ1516" si="2347">BP1516</f>
        <v>1000</v>
      </c>
      <c r="BR1516" s="80">
        <f t="shared" ref="BR1516" si="2348">BQ1516</f>
        <v>1000</v>
      </c>
      <c r="BS1516" s="80">
        <f t="shared" ref="BS1516" si="2349">BR1516</f>
        <v>1000</v>
      </c>
      <c r="BT1516" s="80">
        <f t="shared" ref="BT1516" si="2350">BS1516</f>
        <v>1000</v>
      </c>
      <c r="BU1516" s="80">
        <f t="shared" ref="BU1516" si="2351">BT1516</f>
        <v>1000</v>
      </c>
      <c r="BV1516" s="80">
        <f t="shared" ref="BV1516" si="2352">BU1516</f>
        <v>1000</v>
      </c>
      <c r="BW1516" s="80">
        <f t="shared" ref="BW1516" si="2353">BV1516</f>
        <v>1000</v>
      </c>
      <c r="BX1516" s="80">
        <f t="shared" ref="BX1516" si="2354">BW1516</f>
        <v>1000</v>
      </c>
      <c r="BY1516" s="80">
        <f t="shared" ref="BY1516" si="2355">BX1516</f>
        <v>1000</v>
      </c>
      <c r="BZ1516" s="80">
        <f t="shared" ref="BZ1516" si="2356">BY1516</f>
        <v>1000</v>
      </c>
      <c r="CA1516" s="80">
        <f t="shared" ref="CA1516" si="2357">BZ1516</f>
        <v>1000</v>
      </c>
      <c r="CB1516" s="80">
        <f t="shared" ref="CB1516" si="2358">CA1516</f>
        <v>1000</v>
      </c>
      <c r="CC1516" s="80">
        <f t="shared" ref="CC1516" si="2359">CB1516</f>
        <v>1000</v>
      </c>
      <c r="CD1516" s="80">
        <f t="shared" ref="CD1516" si="2360">CC1516</f>
        <v>1000</v>
      </c>
      <c r="CE1516" s="80">
        <f t="shared" ref="CE1516" si="2361">CD1516</f>
        <v>1000</v>
      </c>
      <c r="CF1516" s="80">
        <f t="shared" ref="CF1516" si="2362">CE1516</f>
        <v>1000</v>
      </c>
      <c r="CG1516" s="80">
        <f t="shared" ref="CG1516" si="2363">CF1516</f>
        <v>1000</v>
      </c>
      <c r="CH1516" s="80">
        <f t="shared" ref="CH1516" si="2364">CG1516</f>
        <v>1000</v>
      </c>
      <c r="CI1516" s="80">
        <f t="shared" ref="CI1516" si="2365">CH1516</f>
        <v>1000</v>
      </c>
      <c r="CJ1516" s="80">
        <f t="shared" ref="CJ1516" si="2366">CI1516</f>
        <v>1000</v>
      </c>
      <c r="CK1516" s="80">
        <f t="shared" ref="CK1516" si="2367">CJ1516</f>
        <v>1000</v>
      </c>
      <c r="CL1516" s="80">
        <f t="shared" ref="CL1516" si="2368">CK1516</f>
        <v>1000</v>
      </c>
      <c r="CN1516" s="74">
        <f>J1516</f>
        <v>1000</v>
      </c>
      <c r="CO1516" s="80">
        <f t="shared" ref="CO1516" si="2369">CN1516</f>
        <v>1000</v>
      </c>
      <c r="CP1516" s="80">
        <f t="shared" ref="CP1516" si="2370">CO1516</f>
        <v>1000</v>
      </c>
      <c r="CQ1516" s="80">
        <f t="shared" ref="CQ1516" si="2371">CP1516</f>
        <v>1000</v>
      </c>
      <c r="CR1516" s="80">
        <f t="shared" ref="CR1516" si="2372">CQ1516</f>
        <v>1000</v>
      </c>
      <c r="CS1516" s="80">
        <f t="shared" ref="CS1516" si="2373">CR1516</f>
        <v>1000</v>
      </c>
      <c r="CT1516" s="80">
        <f t="shared" ref="CT1516" si="2374">CS1516</f>
        <v>1000</v>
      </c>
      <c r="CU1516" s="80">
        <f t="shared" ref="CU1516" si="2375">CT1516</f>
        <v>1000</v>
      </c>
      <c r="CV1516" s="80">
        <f t="shared" ref="CV1516" si="2376">CU1516</f>
        <v>1000</v>
      </c>
      <c r="CW1516" s="80">
        <f t="shared" ref="CW1516" si="2377">CV1516</f>
        <v>1000</v>
      </c>
      <c r="CX1516" s="80">
        <f t="shared" ref="CX1516" si="2378">CW1516</f>
        <v>1000</v>
      </c>
      <c r="CY1516" s="80">
        <f t="shared" ref="CY1516" si="2379">CX1516</f>
        <v>1000</v>
      </c>
      <c r="CZ1516" s="80">
        <f t="shared" ref="CZ1516" si="2380">CY1516</f>
        <v>1000</v>
      </c>
      <c r="DA1516" s="80">
        <f t="shared" ref="DA1516" si="2381">CZ1516</f>
        <v>1000</v>
      </c>
      <c r="DB1516" s="80">
        <f t="shared" ref="DB1516" si="2382">DA1516</f>
        <v>1000</v>
      </c>
      <c r="DC1516" s="80">
        <f t="shared" ref="DC1516" si="2383">DB1516</f>
        <v>1000</v>
      </c>
      <c r="DD1516" s="80">
        <f t="shared" ref="DD1516" si="2384">DC1516</f>
        <v>1000</v>
      </c>
      <c r="DE1516" s="80">
        <f t="shared" ref="DE1516" si="2385">DD1516</f>
        <v>1000</v>
      </c>
      <c r="DF1516" s="80">
        <f t="shared" ref="DF1516" si="2386">DE1516</f>
        <v>1000</v>
      </c>
      <c r="DG1516" s="80">
        <f t="shared" ref="DG1516" si="2387">DF1516</f>
        <v>1000</v>
      </c>
      <c r="DH1516" s="80">
        <f t="shared" ref="DH1516" si="2388">DG1516</f>
        <v>1000</v>
      </c>
      <c r="DI1516" s="80">
        <f t="shared" ref="DI1516" si="2389">DH1516</f>
        <v>1000</v>
      </c>
      <c r="DJ1516" s="80">
        <f t="shared" ref="DJ1516" si="2390">DI1516</f>
        <v>1000</v>
      </c>
      <c r="DK1516" s="80">
        <f t="shared" ref="DK1516:DL1516" si="2391">DJ1516</f>
        <v>1000</v>
      </c>
      <c r="DL1516" s="80">
        <f t="shared" si="2391"/>
        <v>1000</v>
      </c>
    </row>
    <row r="1517" spans="1:116" x14ac:dyDescent="0.35">
      <c r="D1517" t="s">
        <v>532</v>
      </c>
      <c r="E1517" s="8" t="str">
        <f>ROW()&amp;" "&amp;D1517</f>
        <v>1517 FCLTA-F</v>
      </c>
      <c r="G1517" s="70" t="s">
        <v>531</v>
      </c>
      <c r="H1517" s="27"/>
      <c r="I1517" s="77"/>
      <c r="J1517" s="77"/>
      <c r="K1517" s="28"/>
      <c r="L1517" s="28"/>
      <c r="M1517" s="28"/>
      <c r="N1517" s="28"/>
      <c r="O1517" s="28"/>
      <c r="P1517" s="28"/>
      <c r="R1517" s="33"/>
      <c r="S1517" s="77"/>
      <c r="T1517" s="77"/>
      <c r="U1517" s="77"/>
      <c r="V1517" s="77"/>
      <c r="W1517" s="77"/>
      <c r="X1517" s="77"/>
      <c r="Y1517" s="77"/>
      <c r="Z1517" s="77"/>
      <c r="AA1517" s="77"/>
      <c r="AB1517" s="77"/>
      <c r="AC1517" s="77"/>
      <c r="AD1517" s="77"/>
      <c r="AE1517" s="77"/>
      <c r="AF1517" s="77"/>
      <c r="AG1517" s="77"/>
      <c r="AH1517" s="77"/>
      <c r="AI1517" s="77"/>
      <c r="AJ1517" s="77"/>
      <c r="AK1517" s="77"/>
      <c r="AL1517" s="77"/>
      <c r="AM1517" s="77"/>
      <c r="AN1517" s="77"/>
      <c r="AO1517" s="77"/>
      <c r="AP1517" s="77"/>
      <c r="AQ1517" s="77"/>
      <c r="AR1517" s="77"/>
      <c r="AS1517" s="77"/>
      <c r="AT1517" s="77"/>
      <c r="AU1517" s="77"/>
      <c r="AV1517" s="77"/>
      <c r="AW1517" s="77"/>
      <c r="AX1517" s="77"/>
      <c r="AY1517" s="77"/>
      <c r="AZ1517" s="77"/>
      <c r="BA1517" s="77"/>
      <c r="BB1517" s="77"/>
      <c r="BC1517" s="77"/>
      <c r="BD1517" s="77"/>
      <c r="BE1517" s="77"/>
      <c r="BF1517" s="77"/>
      <c r="BG1517" s="77"/>
      <c r="BH1517" s="77"/>
      <c r="BI1517" s="77"/>
      <c r="BJ1517" s="77"/>
      <c r="BK1517" s="77"/>
      <c r="BL1517" s="77"/>
      <c r="BM1517" s="77"/>
      <c r="BN1517" s="77"/>
      <c r="BO1517" s="77"/>
      <c r="BP1517" s="77"/>
      <c r="BQ1517" s="77"/>
      <c r="BR1517" s="77"/>
      <c r="BS1517" s="77"/>
      <c r="BT1517" s="77"/>
      <c r="BU1517" s="77"/>
      <c r="BV1517" s="77"/>
      <c r="BW1517" s="77"/>
      <c r="BX1517" s="77"/>
      <c r="BY1517" s="77"/>
      <c r="BZ1517" s="77"/>
      <c r="CA1517" s="77"/>
      <c r="CB1517" s="77"/>
      <c r="CC1517" s="77"/>
      <c r="CD1517" s="77"/>
      <c r="CE1517" s="77"/>
      <c r="CF1517" s="77"/>
      <c r="CG1517" s="77"/>
      <c r="CH1517" s="77"/>
      <c r="CI1517" s="77"/>
      <c r="CJ1517" s="77"/>
      <c r="CK1517" s="77"/>
      <c r="CL1517" s="77"/>
      <c r="CN1517" s="77"/>
      <c r="CO1517" s="77"/>
      <c r="CP1517" s="77"/>
      <c r="CQ1517" s="77"/>
      <c r="CR1517" s="77"/>
      <c r="CS1517" s="77"/>
      <c r="CT1517" s="77"/>
      <c r="CU1517" s="77"/>
      <c r="CV1517" s="77"/>
      <c r="CW1517" s="77"/>
      <c r="CX1517" s="77"/>
      <c r="CY1517" s="77"/>
      <c r="CZ1517" s="77"/>
      <c r="DA1517" s="77"/>
      <c r="DB1517" s="77"/>
      <c r="DC1517" s="77"/>
      <c r="DD1517" s="77"/>
      <c r="DE1517" s="77"/>
      <c r="DF1517" s="77"/>
      <c r="DG1517" s="77"/>
      <c r="DH1517" s="77"/>
      <c r="DI1517" s="77"/>
      <c r="DJ1517" s="77"/>
      <c r="DK1517" s="77"/>
      <c r="DL1517" s="77"/>
    </row>
    <row r="1518" spans="1:116" x14ac:dyDescent="0.35">
      <c r="C1518" t="s">
        <v>235</v>
      </c>
      <c r="D1518" t="s">
        <v>532</v>
      </c>
      <c r="E1518" s="8" t="str">
        <f>ROW()&amp;" "&amp;D1518</f>
        <v>1518 FCLTA-F</v>
      </c>
      <c r="G1518" s="125" t="str">
        <f>"Net fixed asset - "&amp;(SUBSTITUTE(G1517,":",""))</f>
        <v>Net fixed asset - Fixed constant current asset</v>
      </c>
      <c r="I1518" s="74"/>
      <c r="J1518" s="74"/>
      <c r="K1518" s="53">
        <f>SUMIF($3:$3,K$2,1518:1518)</f>
        <v>0</v>
      </c>
      <c r="L1518" s="53">
        <f>SUMIF($3:$3,L$2,1518:1518)</f>
        <v>0</v>
      </c>
      <c r="M1518" s="53">
        <f>SUMIF($3:$3,M$2,1518:1518)</f>
        <v>0</v>
      </c>
      <c r="N1518" s="53">
        <f>SUMIF($3:$3,N$2,1518:1518)</f>
        <v>0</v>
      </c>
      <c r="O1518" s="53">
        <f>SUMIF($3:$3,O$2,1518:1518)</f>
        <v>0</v>
      </c>
      <c r="P1518" s="53">
        <f>SUMIF($3:$3,P$2,1518:1518)</f>
        <v>0</v>
      </c>
      <c r="R1518" s="24"/>
      <c r="S1518" s="80">
        <f>R1516-S1516</f>
        <v>0</v>
      </c>
      <c r="T1518" s="80">
        <f t="shared" ref="T1518" si="2392">S1516-T1516</f>
        <v>0</v>
      </c>
      <c r="U1518" s="80">
        <f t="shared" ref="U1518" si="2393">T1516-U1516</f>
        <v>0</v>
      </c>
      <c r="V1518" s="80">
        <f t="shared" ref="V1518" si="2394">U1516-V1516</f>
        <v>0</v>
      </c>
      <c r="W1518" s="80">
        <f t="shared" ref="W1518" si="2395">V1516-W1516</f>
        <v>0</v>
      </c>
      <c r="X1518" s="80">
        <f t="shared" ref="X1518" si="2396">W1516-X1516</f>
        <v>0</v>
      </c>
      <c r="Y1518" s="80">
        <f t="shared" ref="Y1518" si="2397">X1516-Y1516</f>
        <v>0</v>
      </c>
      <c r="Z1518" s="80">
        <f t="shared" ref="Z1518" si="2398">Y1516-Z1516</f>
        <v>0</v>
      </c>
      <c r="AA1518" s="80">
        <f t="shared" ref="AA1518" si="2399">Z1516-AA1516</f>
        <v>0</v>
      </c>
      <c r="AB1518" s="80">
        <f t="shared" ref="AB1518" si="2400">AA1516-AB1516</f>
        <v>0</v>
      </c>
      <c r="AC1518" s="80">
        <f t="shared" ref="AC1518" si="2401">AB1516-AC1516</f>
        <v>0</v>
      </c>
      <c r="AD1518" s="80">
        <f t="shared" ref="AD1518" si="2402">AC1516-AD1516</f>
        <v>0</v>
      </c>
      <c r="AE1518" s="80">
        <f t="shared" ref="AE1518" si="2403">AD1516-AE1516</f>
        <v>0</v>
      </c>
      <c r="AF1518" s="80">
        <f t="shared" ref="AF1518" si="2404">AE1516-AF1516</f>
        <v>0</v>
      </c>
      <c r="AG1518" s="80">
        <f t="shared" ref="AG1518" si="2405">AF1516-AG1516</f>
        <v>0</v>
      </c>
      <c r="AH1518" s="80">
        <f t="shared" ref="AH1518" si="2406">AG1516-AH1516</f>
        <v>0</v>
      </c>
      <c r="AI1518" s="80">
        <f t="shared" ref="AI1518" si="2407">AH1516-AI1516</f>
        <v>0</v>
      </c>
      <c r="AJ1518" s="80">
        <f t="shared" ref="AJ1518" si="2408">AI1516-AJ1516</f>
        <v>0</v>
      </c>
      <c r="AK1518" s="80">
        <f t="shared" ref="AK1518" si="2409">AJ1516-AK1516</f>
        <v>0</v>
      </c>
      <c r="AL1518" s="80">
        <f t="shared" ref="AL1518" si="2410">AK1516-AL1516</f>
        <v>0</v>
      </c>
      <c r="AM1518" s="80">
        <f t="shared" ref="AM1518" si="2411">AL1516-AM1516</f>
        <v>0</v>
      </c>
      <c r="AN1518" s="80">
        <f t="shared" ref="AN1518" si="2412">AM1516-AN1516</f>
        <v>0</v>
      </c>
      <c r="AO1518" s="80">
        <f t="shared" ref="AO1518" si="2413">AN1516-AO1516</f>
        <v>0</v>
      </c>
      <c r="AP1518" s="80">
        <f t="shared" ref="AP1518" si="2414">AO1516-AP1516</f>
        <v>0</v>
      </c>
      <c r="AQ1518" s="80">
        <f t="shared" ref="AQ1518" si="2415">AP1516-AQ1516</f>
        <v>0</v>
      </c>
      <c r="AR1518" s="80">
        <f t="shared" ref="AR1518" si="2416">AQ1516-AR1516</f>
        <v>0</v>
      </c>
      <c r="AS1518" s="80">
        <f t="shared" ref="AS1518" si="2417">AR1516-AS1516</f>
        <v>0</v>
      </c>
      <c r="AT1518" s="80">
        <f t="shared" ref="AT1518" si="2418">AS1516-AT1516</f>
        <v>0</v>
      </c>
      <c r="AU1518" s="80">
        <f t="shared" ref="AU1518" si="2419">AT1516-AU1516</f>
        <v>0</v>
      </c>
      <c r="AV1518" s="80">
        <f t="shared" ref="AV1518" si="2420">AU1516-AV1516</f>
        <v>0</v>
      </c>
      <c r="AW1518" s="80">
        <f t="shared" ref="AW1518" si="2421">AV1516-AW1516</f>
        <v>0</v>
      </c>
      <c r="AX1518" s="80">
        <f t="shared" ref="AX1518" si="2422">AW1516-AX1516</f>
        <v>0</v>
      </c>
      <c r="AY1518" s="80">
        <f t="shared" ref="AY1518" si="2423">AX1516-AY1516</f>
        <v>0</v>
      </c>
      <c r="AZ1518" s="80">
        <f t="shared" ref="AZ1518" si="2424">AY1516-AZ1516</f>
        <v>0</v>
      </c>
      <c r="BA1518" s="80">
        <f t="shared" ref="BA1518" si="2425">AZ1516-BA1516</f>
        <v>0</v>
      </c>
      <c r="BB1518" s="80">
        <f t="shared" ref="BB1518" si="2426">BA1516-BB1516</f>
        <v>0</v>
      </c>
      <c r="BC1518" s="80">
        <f t="shared" ref="BC1518" si="2427">BB1516-BC1516</f>
        <v>0</v>
      </c>
      <c r="BD1518" s="80">
        <f t="shared" ref="BD1518" si="2428">BC1516-BD1516</f>
        <v>0</v>
      </c>
      <c r="BE1518" s="80">
        <f t="shared" ref="BE1518" si="2429">BD1516-BE1516</f>
        <v>0</v>
      </c>
      <c r="BF1518" s="80">
        <f t="shared" ref="BF1518" si="2430">BE1516-BF1516</f>
        <v>0</v>
      </c>
      <c r="BG1518" s="80">
        <f t="shared" ref="BG1518" si="2431">BF1516-BG1516</f>
        <v>0</v>
      </c>
      <c r="BH1518" s="80">
        <f t="shared" ref="BH1518" si="2432">BG1516-BH1516</f>
        <v>0</v>
      </c>
      <c r="BI1518" s="80">
        <f t="shared" ref="BI1518" si="2433">BH1516-BI1516</f>
        <v>0</v>
      </c>
      <c r="BJ1518" s="80">
        <f t="shared" ref="BJ1518" si="2434">BI1516-BJ1516</f>
        <v>0</v>
      </c>
      <c r="BK1518" s="80">
        <f t="shared" ref="BK1518" si="2435">BJ1516-BK1516</f>
        <v>0</v>
      </c>
      <c r="BL1518" s="80">
        <f t="shared" ref="BL1518" si="2436">BK1516-BL1516</f>
        <v>0</v>
      </c>
      <c r="BM1518" s="80">
        <f t="shared" ref="BM1518" si="2437">BL1516-BM1516</f>
        <v>0</v>
      </c>
      <c r="BN1518" s="80">
        <f t="shared" ref="BN1518" si="2438">BM1516-BN1516</f>
        <v>0</v>
      </c>
      <c r="BO1518" s="80">
        <f t="shared" ref="BO1518" si="2439">BN1516-BO1516</f>
        <v>0</v>
      </c>
      <c r="BP1518" s="80">
        <f t="shared" ref="BP1518" si="2440">BO1516-BP1516</f>
        <v>0</v>
      </c>
      <c r="BQ1518" s="80">
        <f t="shared" ref="BQ1518" si="2441">BP1516-BQ1516</f>
        <v>0</v>
      </c>
      <c r="BR1518" s="80">
        <f t="shared" ref="BR1518" si="2442">BQ1516-BR1516</f>
        <v>0</v>
      </c>
      <c r="BS1518" s="80">
        <f t="shared" ref="BS1518" si="2443">BR1516-BS1516</f>
        <v>0</v>
      </c>
      <c r="BT1518" s="80">
        <f t="shared" ref="BT1518" si="2444">BS1516-BT1516</f>
        <v>0</v>
      </c>
      <c r="BU1518" s="80">
        <f t="shared" ref="BU1518" si="2445">BT1516-BU1516</f>
        <v>0</v>
      </c>
      <c r="BV1518" s="80">
        <f t="shared" ref="BV1518" si="2446">BU1516-BV1516</f>
        <v>0</v>
      </c>
      <c r="BW1518" s="80">
        <f t="shared" ref="BW1518" si="2447">BV1516-BW1516</f>
        <v>0</v>
      </c>
      <c r="BX1518" s="80">
        <f t="shared" ref="BX1518" si="2448">BW1516-BX1516</f>
        <v>0</v>
      </c>
      <c r="BY1518" s="80">
        <f t="shared" ref="BY1518" si="2449">BX1516-BY1516</f>
        <v>0</v>
      </c>
      <c r="BZ1518" s="80">
        <f t="shared" ref="BZ1518" si="2450">BY1516-BZ1516</f>
        <v>0</v>
      </c>
      <c r="CA1518" s="80">
        <f t="shared" ref="CA1518" si="2451">BZ1516-CA1516</f>
        <v>0</v>
      </c>
      <c r="CB1518" s="80">
        <f t="shared" ref="CB1518" si="2452">CA1516-CB1516</f>
        <v>0</v>
      </c>
      <c r="CC1518" s="80">
        <f t="shared" ref="CC1518" si="2453">CB1516-CC1516</f>
        <v>0</v>
      </c>
      <c r="CD1518" s="80">
        <f t="shared" ref="CD1518" si="2454">CC1516-CD1516</f>
        <v>0</v>
      </c>
      <c r="CE1518" s="80">
        <f t="shared" ref="CE1518" si="2455">CD1516-CE1516</f>
        <v>0</v>
      </c>
      <c r="CF1518" s="80">
        <f t="shared" ref="CF1518" si="2456">CE1516-CF1516</f>
        <v>0</v>
      </c>
      <c r="CG1518" s="80">
        <f t="shared" ref="CG1518" si="2457">CF1516-CG1516</f>
        <v>0</v>
      </c>
      <c r="CH1518" s="80">
        <f t="shared" ref="CH1518" si="2458">CG1516-CH1516</f>
        <v>0</v>
      </c>
      <c r="CI1518" s="80">
        <f t="shared" ref="CI1518" si="2459">CH1516-CI1516</f>
        <v>0</v>
      </c>
      <c r="CJ1518" s="80">
        <f t="shared" ref="CJ1518" si="2460">CI1516-CJ1516</f>
        <v>0</v>
      </c>
      <c r="CK1518" s="80">
        <f t="shared" ref="CK1518" si="2461">CJ1516-CK1516</f>
        <v>0</v>
      </c>
      <c r="CL1518" s="80">
        <f t="shared" ref="CL1518" si="2462">CK1516-CL1516</f>
        <v>0</v>
      </c>
      <c r="CN1518" s="74"/>
      <c r="CO1518" s="80">
        <f t="shared" ref="CO1518" si="2463">CN1516-CO1516</f>
        <v>0</v>
      </c>
      <c r="CP1518" s="80">
        <f t="shared" ref="CP1518" si="2464">CO1516-CP1516</f>
        <v>0</v>
      </c>
      <c r="CQ1518" s="80">
        <f t="shared" ref="CQ1518" si="2465">CP1516-CQ1516</f>
        <v>0</v>
      </c>
      <c r="CR1518" s="80">
        <f t="shared" ref="CR1518" si="2466">CQ1516-CR1516</f>
        <v>0</v>
      </c>
      <c r="CS1518" s="80">
        <f t="shared" ref="CS1518" si="2467">CR1516-CS1516</f>
        <v>0</v>
      </c>
      <c r="CT1518" s="80">
        <f t="shared" ref="CT1518" si="2468">CS1516-CT1516</f>
        <v>0</v>
      </c>
      <c r="CU1518" s="80">
        <f t="shared" ref="CU1518" si="2469">CT1516-CU1516</f>
        <v>0</v>
      </c>
      <c r="CV1518" s="80">
        <f t="shared" ref="CV1518" si="2470">CU1516-CV1516</f>
        <v>0</v>
      </c>
      <c r="CW1518" s="80">
        <f t="shared" ref="CW1518" si="2471">CV1516-CW1516</f>
        <v>0</v>
      </c>
      <c r="CX1518" s="80">
        <f t="shared" ref="CX1518" si="2472">CW1516-CX1516</f>
        <v>0</v>
      </c>
      <c r="CY1518" s="80">
        <f t="shared" ref="CY1518" si="2473">CX1516-CY1516</f>
        <v>0</v>
      </c>
      <c r="CZ1518" s="80">
        <f t="shared" ref="CZ1518" si="2474">CY1516-CZ1516</f>
        <v>0</v>
      </c>
      <c r="DA1518" s="80">
        <f t="shared" ref="DA1518" si="2475">CZ1516-DA1516</f>
        <v>0</v>
      </c>
      <c r="DB1518" s="80">
        <f t="shared" ref="DB1518" si="2476">DA1516-DB1516</f>
        <v>0</v>
      </c>
      <c r="DC1518" s="80">
        <f t="shared" ref="DC1518" si="2477">DB1516-DC1516</f>
        <v>0</v>
      </c>
      <c r="DD1518" s="80">
        <f t="shared" ref="DD1518" si="2478">DC1516-DD1516</f>
        <v>0</v>
      </c>
      <c r="DE1518" s="80">
        <f t="shared" ref="DE1518" si="2479">DD1516-DE1516</f>
        <v>0</v>
      </c>
      <c r="DF1518" s="80">
        <f t="shared" ref="DF1518" si="2480">DE1516-DF1516</f>
        <v>0</v>
      </c>
      <c r="DG1518" s="80">
        <f t="shared" ref="DG1518" si="2481">DF1516-DG1516</f>
        <v>0</v>
      </c>
      <c r="DH1518" s="80">
        <f t="shared" ref="DH1518" si="2482">DG1516-DH1516</f>
        <v>0</v>
      </c>
      <c r="DI1518" s="80">
        <f t="shared" ref="DI1518" si="2483">DH1516-DI1516</f>
        <v>0</v>
      </c>
      <c r="DJ1518" s="80">
        <f t="shared" ref="DJ1518" si="2484">DI1516-DJ1516</f>
        <v>0</v>
      </c>
      <c r="DK1518" s="80">
        <f t="shared" ref="DK1518:DL1518" si="2485">DJ1516-DK1516</f>
        <v>0</v>
      </c>
      <c r="DL1518" s="80">
        <f t="shared" si="2485"/>
        <v>0</v>
      </c>
    </row>
    <row r="1519" spans="1:116" x14ac:dyDescent="0.35">
      <c r="B1519" t="s">
        <v>332</v>
      </c>
      <c r="D1519" t="s">
        <v>532</v>
      </c>
      <c r="E1519" s="8" t="str">
        <f t="shared" ref="E1519" si="2486">ROW()&amp;" "&amp;D1519</f>
        <v>1519 FCLTA-F</v>
      </c>
      <c r="G1519" s="126"/>
      <c r="H1519" s="27"/>
      <c r="I1519" s="78"/>
      <c r="J1519" s="78"/>
      <c r="K1519" s="33"/>
      <c r="L1519" s="33"/>
      <c r="M1519" s="33"/>
      <c r="N1519" s="33"/>
      <c r="O1519" s="33"/>
      <c r="P1519" s="33"/>
      <c r="R1519" s="33"/>
      <c r="S1519" s="77"/>
      <c r="T1519" s="77"/>
      <c r="U1519" s="77"/>
      <c r="V1519" s="77"/>
      <c r="W1519" s="77"/>
      <c r="X1519" s="77"/>
      <c r="Y1519" s="77"/>
      <c r="Z1519" s="77"/>
      <c r="AA1519" s="77"/>
      <c r="AB1519" s="77"/>
      <c r="AC1519" s="77"/>
      <c r="AD1519" s="77"/>
      <c r="AE1519" s="77"/>
      <c r="AF1519" s="77"/>
      <c r="AG1519" s="77"/>
      <c r="AH1519" s="77"/>
      <c r="AI1519" s="77"/>
      <c r="AJ1519" s="77"/>
      <c r="AK1519" s="77"/>
      <c r="AL1519" s="77"/>
      <c r="AM1519" s="77"/>
      <c r="AN1519" s="77"/>
      <c r="AO1519" s="77"/>
      <c r="AP1519" s="77"/>
      <c r="AQ1519" s="77"/>
      <c r="AR1519" s="77"/>
      <c r="AS1519" s="77"/>
      <c r="AT1519" s="77"/>
      <c r="AU1519" s="77"/>
      <c r="AV1519" s="77"/>
      <c r="AW1519" s="77"/>
      <c r="AX1519" s="77"/>
      <c r="AY1519" s="77"/>
      <c r="AZ1519" s="77"/>
      <c r="BA1519" s="77"/>
      <c r="BB1519" s="77"/>
      <c r="BC1519" s="77"/>
      <c r="BD1519" s="77"/>
      <c r="BE1519" s="77"/>
      <c r="BF1519" s="77"/>
      <c r="BG1519" s="77"/>
      <c r="BH1519" s="77"/>
      <c r="BI1519" s="77"/>
      <c r="BJ1519" s="77"/>
      <c r="BK1519" s="77"/>
      <c r="BL1519" s="77"/>
      <c r="BM1519" s="77"/>
      <c r="BN1519" s="77"/>
      <c r="BO1519" s="77"/>
      <c r="BP1519" s="77"/>
      <c r="BQ1519" s="77"/>
      <c r="BR1519" s="77"/>
      <c r="BS1519" s="77"/>
      <c r="BT1519" s="77"/>
      <c r="BU1519" s="77"/>
      <c r="BV1519" s="77"/>
      <c r="BW1519" s="77"/>
      <c r="BX1519" s="77"/>
      <c r="BY1519" s="77"/>
      <c r="BZ1519" s="77"/>
      <c r="CA1519" s="77"/>
      <c r="CB1519" s="77"/>
      <c r="CC1519" s="77"/>
      <c r="CD1519" s="77"/>
      <c r="CE1519" s="77"/>
      <c r="CF1519" s="77"/>
      <c r="CG1519" s="77"/>
      <c r="CH1519" s="77"/>
      <c r="CI1519" s="77"/>
      <c r="CJ1519" s="77"/>
      <c r="CK1519" s="77"/>
      <c r="CL1519" s="77"/>
      <c r="CN1519" s="78"/>
      <c r="CO1519" s="77"/>
      <c r="CP1519" s="77"/>
      <c r="CQ1519" s="77"/>
      <c r="CR1519" s="77"/>
      <c r="CS1519" s="77"/>
      <c r="CT1519" s="77"/>
      <c r="CU1519" s="77"/>
      <c r="CV1519" s="77"/>
      <c r="CW1519" s="77"/>
      <c r="CX1519" s="77"/>
      <c r="CY1519" s="77"/>
      <c r="CZ1519" s="77"/>
      <c r="DA1519" s="77"/>
      <c r="DB1519" s="77"/>
      <c r="DC1519" s="77"/>
      <c r="DD1519" s="77"/>
      <c r="DE1519" s="77"/>
      <c r="DF1519" s="77"/>
      <c r="DG1519" s="77"/>
      <c r="DH1519" s="77"/>
      <c r="DI1519" s="77"/>
      <c r="DJ1519" s="77"/>
      <c r="DK1519" s="77"/>
      <c r="DL1519" s="77"/>
    </row>
    <row r="1520" spans="1:116" x14ac:dyDescent="0.35">
      <c r="B1520" t="s">
        <v>332</v>
      </c>
      <c r="D1520" t="s">
        <v>532</v>
      </c>
      <c r="E1520" s="8" t="str">
        <f>ROW()&amp;" "&amp;D1520</f>
        <v>1520 FCLTA-F</v>
      </c>
      <c r="G1520" s="125" t="str">
        <f>"Sale/(purchase) of "&amp;G1518</f>
        <v>Sale/(purchase) of Net fixed asset - Fixed constant current asset</v>
      </c>
      <c r="H1520" s="27"/>
      <c r="I1520" s="78"/>
      <c r="J1520" s="78"/>
      <c r="K1520" s="33"/>
      <c r="L1520" s="33"/>
      <c r="M1520" s="33"/>
      <c r="N1520" s="33"/>
      <c r="O1520" s="33"/>
      <c r="P1520" s="33"/>
      <c r="R1520" s="33"/>
      <c r="S1520" s="77"/>
      <c r="T1520" s="77"/>
      <c r="U1520" s="77"/>
      <c r="V1520" s="77"/>
      <c r="W1520" s="77"/>
      <c r="X1520" s="77"/>
      <c r="Y1520" s="77"/>
      <c r="Z1520" s="77"/>
      <c r="AA1520" s="77"/>
      <c r="AB1520" s="77"/>
      <c r="AC1520" s="77"/>
      <c r="AD1520" s="77"/>
      <c r="AE1520" s="77"/>
      <c r="AF1520" s="77"/>
      <c r="AG1520" s="77"/>
      <c r="AH1520" s="77"/>
      <c r="AI1520" s="77"/>
      <c r="AJ1520" s="77"/>
      <c r="AK1520" s="77"/>
      <c r="AL1520" s="77"/>
      <c r="AM1520" s="77"/>
      <c r="AN1520" s="77"/>
      <c r="AO1520" s="77"/>
      <c r="AP1520" s="77"/>
      <c r="AQ1520" s="77"/>
      <c r="AR1520" s="77"/>
      <c r="AS1520" s="77"/>
      <c r="AT1520" s="77"/>
      <c r="AU1520" s="77"/>
      <c r="AV1520" s="77"/>
      <c r="AW1520" s="77"/>
      <c r="AX1520" s="77"/>
      <c r="AY1520" s="77"/>
      <c r="AZ1520" s="77"/>
      <c r="BA1520" s="77"/>
      <c r="BB1520" s="77"/>
      <c r="BC1520" s="77"/>
      <c r="BD1520" s="77"/>
      <c r="BE1520" s="77"/>
      <c r="BF1520" s="77"/>
      <c r="BG1520" s="77"/>
      <c r="BH1520" s="77"/>
      <c r="BI1520" s="77"/>
      <c r="BJ1520" s="77"/>
      <c r="BK1520" s="77"/>
      <c r="BL1520" s="77"/>
      <c r="BM1520" s="77"/>
      <c r="BN1520" s="77"/>
      <c r="BO1520" s="77"/>
      <c r="BP1520" s="77"/>
      <c r="BQ1520" s="77"/>
      <c r="BR1520" s="77"/>
      <c r="BS1520" s="77"/>
      <c r="BT1520" s="77"/>
      <c r="BU1520" s="77"/>
      <c r="BV1520" s="77"/>
      <c r="BW1520" s="77"/>
      <c r="BX1520" s="77"/>
      <c r="BY1520" s="77"/>
      <c r="BZ1520" s="77"/>
      <c r="CA1520" s="77"/>
      <c r="CB1520" s="77"/>
      <c r="CC1520" s="77"/>
      <c r="CD1520" s="77"/>
      <c r="CE1520" s="77"/>
      <c r="CF1520" s="77"/>
      <c r="CG1520" s="77"/>
      <c r="CH1520" s="77"/>
      <c r="CI1520" s="77"/>
      <c r="CJ1520" s="77"/>
      <c r="CK1520" s="77"/>
      <c r="CL1520" s="77"/>
      <c r="CN1520" s="78"/>
      <c r="CO1520" s="77"/>
      <c r="CP1520" s="77"/>
      <c r="CQ1520" s="77"/>
      <c r="CR1520" s="77"/>
      <c r="CS1520" s="77"/>
      <c r="CT1520" s="77"/>
      <c r="CU1520" s="77"/>
      <c r="CV1520" s="77"/>
      <c r="CW1520" s="77"/>
      <c r="CX1520" s="77"/>
      <c r="CY1520" s="77"/>
      <c r="CZ1520" s="77"/>
      <c r="DA1520" s="77"/>
      <c r="DB1520" s="77"/>
      <c r="DC1520" s="77"/>
      <c r="DD1520" s="77"/>
      <c r="DE1520" s="77"/>
      <c r="DF1520" s="77"/>
      <c r="DG1520" s="77"/>
      <c r="DH1520" s="77"/>
      <c r="DI1520" s="77"/>
      <c r="DJ1520" s="77"/>
      <c r="DK1520" s="77"/>
      <c r="DL1520" s="77"/>
    </row>
    <row r="1521" spans="1:116" x14ac:dyDescent="0.35">
      <c r="B1521" t="s">
        <v>332</v>
      </c>
      <c r="D1521" t="s">
        <v>532</v>
      </c>
      <c r="E1521" s="8" t="str">
        <f t="shared" ref="E1521:E1526" si="2487">ROW()&amp;" "&amp;D1521</f>
        <v>1521 FCLTA-F</v>
      </c>
      <c r="G1521" s="136" t="str">
        <f>G1509</f>
        <v>(Primary label)</v>
      </c>
      <c r="K1521" s="53"/>
      <c r="L1521" s="53"/>
      <c r="M1521" s="53"/>
      <c r="N1521" s="53"/>
      <c r="O1521" s="53"/>
      <c r="P1521" s="53"/>
      <c r="R1521" s="24"/>
      <c r="S1521" s="179" t="str">
        <f t="shared" ref="S1521:AX1521" si="2488">S1509</f>
        <v>S$16</v>
      </c>
      <c r="T1521" s="179" t="str">
        <f t="shared" si="2488"/>
        <v>T$16</v>
      </c>
      <c r="U1521" s="179" t="str">
        <f t="shared" si="2488"/>
        <v>U$16</v>
      </c>
      <c r="V1521" s="179" t="str">
        <f t="shared" si="2488"/>
        <v>V$16</v>
      </c>
      <c r="W1521" s="179" t="str">
        <f t="shared" si="2488"/>
        <v>W$16</v>
      </c>
      <c r="X1521" s="179" t="str">
        <f t="shared" si="2488"/>
        <v>X$16</v>
      </c>
      <c r="Y1521" s="179" t="str">
        <f t="shared" si="2488"/>
        <v>Y$16</v>
      </c>
      <c r="Z1521" s="179" t="str">
        <f t="shared" si="2488"/>
        <v>Z$16</v>
      </c>
      <c r="AA1521" s="179" t="str">
        <f t="shared" si="2488"/>
        <v>AA$16</v>
      </c>
      <c r="AB1521" s="179" t="str">
        <f t="shared" si="2488"/>
        <v>AB$16</v>
      </c>
      <c r="AC1521" s="179" t="str">
        <f t="shared" si="2488"/>
        <v>AC$16</v>
      </c>
      <c r="AD1521" s="179" t="str">
        <f t="shared" si="2488"/>
        <v>AD$16</v>
      </c>
      <c r="AE1521" s="179" t="str">
        <f t="shared" si="2488"/>
        <v>AE$16</v>
      </c>
      <c r="AF1521" s="179" t="str">
        <f t="shared" si="2488"/>
        <v>AF$16</v>
      </c>
      <c r="AG1521" s="179" t="str">
        <f t="shared" si="2488"/>
        <v>AG$16</v>
      </c>
      <c r="AH1521" s="179" t="str">
        <f t="shared" si="2488"/>
        <v>AH$16</v>
      </c>
      <c r="AI1521" s="179" t="str">
        <f t="shared" si="2488"/>
        <v>AI$16</v>
      </c>
      <c r="AJ1521" s="179" t="str">
        <f t="shared" si="2488"/>
        <v>AJ$16</v>
      </c>
      <c r="AK1521" s="179" t="str">
        <f t="shared" si="2488"/>
        <v>AK$16</v>
      </c>
      <c r="AL1521" s="179" t="str">
        <f t="shared" si="2488"/>
        <v>AL$16</v>
      </c>
      <c r="AM1521" s="179" t="str">
        <f t="shared" si="2488"/>
        <v>AM$16</v>
      </c>
      <c r="AN1521" s="179" t="str">
        <f t="shared" si="2488"/>
        <v>AN$16</v>
      </c>
      <c r="AO1521" s="179" t="str">
        <f t="shared" si="2488"/>
        <v>AO$16</v>
      </c>
      <c r="AP1521" s="179" t="str">
        <f t="shared" si="2488"/>
        <v>AP$16</v>
      </c>
      <c r="AQ1521" s="179" t="str">
        <f t="shared" si="2488"/>
        <v>AQ$16</v>
      </c>
      <c r="AR1521" s="179" t="str">
        <f t="shared" si="2488"/>
        <v>AR$16</v>
      </c>
      <c r="AS1521" s="179" t="str">
        <f t="shared" si="2488"/>
        <v>AS$16</v>
      </c>
      <c r="AT1521" s="179" t="str">
        <f t="shared" si="2488"/>
        <v>AT$16</v>
      </c>
      <c r="AU1521" s="179" t="str">
        <f t="shared" si="2488"/>
        <v>AU$16</v>
      </c>
      <c r="AV1521" s="179" t="str">
        <f t="shared" si="2488"/>
        <v>AV$16</v>
      </c>
      <c r="AW1521" s="179" t="str">
        <f t="shared" si="2488"/>
        <v>AW$16</v>
      </c>
      <c r="AX1521" s="179" t="str">
        <f t="shared" si="2488"/>
        <v>AX$16</v>
      </c>
      <c r="AY1521" s="179" t="str">
        <f t="shared" ref="AY1521:CD1521" si="2489">AY1509</f>
        <v>AY$16</v>
      </c>
      <c r="AZ1521" s="179" t="str">
        <f t="shared" si="2489"/>
        <v>AZ$16</v>
      </c>
      <c r="BA1521" s="179" t="str">
        <f t="shared" si="2489"/>
        <v>BA$16</v>
      </c>
      <c r="BB1521" s="179" t="str">
        <f t="shared" si="2489"/>
        <v>BB$16</v>
      </c>
      <c r="BC1521" s="179" t="str">
        <f t="shared" si="2489"/>
        <v>BC$16</v>
      </c>
      <c r="BD1521" s="179" t="str">
        <f t="shared" si="2489"/>
        <v>BD$16</v>
      </c>
      <c r="BE1521" s="179" t="str">
        <f t="shared" si="2489"/>
        <v>BE$16</v>
      </c>
      <c r="BF1521" s="179" t="str">
        <f t="shared" si="2489"/>
        <v>BF$16</v>
      </c>
      <c r="BG1521" s="179" t="str">
        <f t="shared" si="2489"/>
        <v>BG$16</v>
      </c>
      <c r="BH1521" s="179" t="str">
        <f t="shared" si="2489"/>
        <v>BH$16</v>
      </c>
      <c r="BI1521" s="179" t="str">
        <f t="shared" si="2489"/>
        <v>BI$16</v>
      </c>
      <c r="BJ1521" s="179" t="str">
        <f t="shared" si="2489"/>
        <v>BJ$16</v>
      </c>
      <c r="BK1521" s="179" t="str">
        <f t="shared" si="2489"/>
        <v>BK$16</v>
      </c>
      <c r="BL1521" s="179" t="str">
        <f t="shared" si="2489"/>
        <v>BL$16</v>
      </c>
      <c r="BM1521" s="179" t="str">
        <f t="shared" si="2489"/>
        <v>BM$16</v>
      </c>
      <c r="BN1521" s="179" t="str">
        <f t="shared" si="2489"/>
        <v>BN$16</v>
      </c>
      <c r="BO1521" s="179" t="str">
        <f t="shared" si="2489"/>
        <v>BO$16</v>
      </c>
      <c r="BP1521" s="179" t="str">
        <f t="shared" si="2489"/>
        <v>BP$16</v>
      </c>
      <c r="BQ1521" s="179" t="str">
        <f t="shared" si="2489"/>
        <v>BQ$16</v>
      </c>
      <c r="BR1521" s="179" t="str">
        <f t="shared" si="2489"/>
        <v>BR$16</v>
      </c>
      <c r="BS1521" s="179" t="str">
        <f t="shared" si="2489"/>
        <v>BS$16</v>
      </c>
      <c r="BT1521" s="179" t="str">
        <f t="shared" si="2489"/>
        <v>BT$16</v>
      </c>
      <c r="BU1521" s="179" t="str">
        <f t="shared" si="2489"/>
        <v>BU$16</v>
      </c>
      <c r="BV1521" s="179" t="str">
        <f t="shared" si="2489"/>
        <v>BV$16</v>
      </c>
      <c r="BW1521" s="179" t="str">
        <f t="shared" si="2489"/>
        <v>BW$16</v>
      </c>
      <c r="BX1521" s="179" t="str">
        <f t="shared" si="2489"/>
        <v>BX$16</v>
      </c>
      <c r="BY1521" s="179" t="str">
        <f t="shared" si="2489"/>
        <v>BY$16</v>
      </c>
      <c r="BZ1521" s="179" t="str">
        <f t="shared" si="2489"/>
        <v>BZ$16</v>
      </c>
      <c r="CA1521" s="179" t="str">
        <f t="shared" si="2489"/>
        <v>CA$16</v>
      </c>
      <c r="CB1521" s="179" t="str">
        <f t="shared" si="2489"/>
        <v>CB$16</v>
      </c>
      <c r="CC1521" s="179" t="str">
        <f t="shared" si="2489"/>
        <v>CC$16</v>
      </c>
      <c r="CD1521" s="179" t="str">
        <f t="shared" si="2489"/>
        <v>CD$16</v>
      </c>
      <c r="CE1521" s="179" t="str">
        <f t="shared" ref="CE1521:CL1521" si="2490">CE1509</f>
        <v>CE$16</v>
      </c>
      <c r="CF1521" s="179" t="str">
        <f t="shared" si="2490"/>
        <v>CF$16</v>
      </c>
      <c r="CG1521" s="179" t="str">
        <f t="shared" si="2490"/>
        <v>CG$16</v>
      </c>
      <c r="CH1521" s="179" t="str">
        <f t="shared" si="2490"/>
        <v>CH$16</v>
      </c>
      <c r="CI1521" s="179" t="str">
        <f t="shared" si="2490"/>
        <v>CI$16</v>
      </c>
      <c r="CJ1521" s="179" t="str">
        <f t="shared" si="2490"/>
        <v>CJ$16</v>
      </c>
      <c r="CK1521" s="179" t="str">
        <f t="shared" si="2490"/>
        <v>CK$16</v>
      </c>
      <c r="CL1521" s="179" t="str">
        <f t="shared" si="2490"/>
        <v>CL$16</v>
      </c>
      <c r="CO1521" s="179" t="str">
        <f t="shared" ref="CO1521:DL1521" si="2491">CO1509</f>
        <v>CO$16</v>
      </c>
      <c r="CP1521" s="179" t="str">
        <f t="shared" si="2491"/>
        <v>CP$16</v>
      </c>
      <c r="CQ1521" s="179" t="str">
        <f t="shared" si="2491"/>
        <v>CQ$16</v>
      </c>
      <c r="CR1521" s="179" t="str">
        <f t="shared" si="2491"/>
        <v>CR$16</v>
      </c>
      <c r="CS1521" s="179" t="str">
        <f t="shared" si="2491"/>
        <v>CS$16</v>
      </c>
      <c r="CT1521" s="179" t="str">
        <f t="shared" si="2491"/>
        <v>CT$16</v>
      </c>
      <c r="CU1521" s="179" t="str">
        <f t="shared" si="2491"/>
        <v>CU$16</v>
      </c>
      <c r="CV1521" s="179" t="str">
        <f t="shared" si="2491"/>
        <v>CV$16</v>
      </c>
      <c r="CW1521" s="179" t="str">
        <f t="shared" si="2491"/>
        <v>CW$16</v>
      </c>
      <c r="CX1521" s="179" t="str">
        <f t="shared" si="2491"/>
        <v>CX$16</v>
      </c>
      <c r="CY1521" s="179" t="str">
        <f t="shared" si="2491"/>
        <v>CY$16</v>
      </c>
      <c r="CZ1521" s="179" t="str">
        <f t="shared" si="2491"/>
        <v>CZ$16</v>
      </c>
      <c r="DA1521" s="179" t="str">
        <f t="shared" si="2491"/>
        <v>DA$16</v>
      </c>
      <c r="DB1521" s="179" t="str">
        <f t="shared" si="2491"/>
        <v>DB$16</v>
      </c>
      <c r="DC1521" s="179" t="str">
        <f t="shared" si="2491"/>
        <v>DC$16</v>
      </c>
      <c r="DD1521" s="179" t="str">
        <f t="shared" si="2491"/>
        <v>DD$16</v>
      </c>
      <c r="DE1521" s="179" t="str">
        <f t="shared" si="2491"/>
        <v>DE$16</v>
      </c>
      <c r="DF1521" s="179" t="str">
        <f t="shared" si="2491"/>
        <v>DF$16</v>
      </c>
      <c r="DG1521" s="179" t="str">
        <f t="shared" si="2491"/>
        <v>DG$16</v>
      </c>
      <c r="DH1521" s="179" t="str">
        <f t="shared" si="2491"/>
        <v>DH$16</v>
      </c>
      <c r="DI1521" s="179" t="str">
        <f t="shared" si="2491"/>
        <v>DI$16</v>
      </c>
      <c r="DJ1521" s="179" t="str">
        <f t="shared" si="2491"/>
        <v>DJ$16</v>
      </c>
      <c r="DK1521" s="179" t="str">
        <f t="shared" si="2491"/>
        <v>DK$16</v>
      </c>
      <c r="DL1521" s="179" t="str">
        <f t="shared" si="2491"/>
        <v>DL$16</v>
      </c>
    </row>
    <row r="1522" spans="1:116" x14ac:dyDescent="0.35">
      <c r="B1522" t="s">
        <v>332</v>
      </c>
      <c r="D1522" t="s">
        <v>532</v>
      </c>
      <c r="E1522" s="8" t="str">
        <f t="shared" si="2487"/>
        <v>1522 FCLTA-F</v>
      </c>
      <c r="G1522" s="136" t="str">
        <f>G1510</f>
        <v>primary unit</v>
      </c>
      <c r="H1522" s="12"/>
      <c r="I1522" s="60"/>
      <c r="J1522" s="60"/>
      <c r="K1522" s="15"/>
      <c r="L1522" s="15"/>
      <c r="M1522" s="15"/>
      <c r="N1522" s="15"/>
      <c r="O1522" s="15"/>
      <c r="P1522" s="15"/>
      <c r="R1522" s="15"/>
      <c r="S1522" s="179" t="str">
        <f t="shared" ref="S1522:AX1522" si="2492">S1510</f>
        <v>S$17</v>
      </c>
      <c r="T1522" s="179" t="str">
        <f t="shared" si="2492"/>
        <v>T$17</v>
      </c>
      <c r="U1522" s="179" t="str">
        <f t="shared" si="2492"/>
        <v>U$17</v>
      </c>
      <c r="V1522" s="179" t="str">
        <f t="shared" si="2492"/>
        <v>V$17</v>
      </c>
      <c r="W1522" s="179" t="str">
        <f t="shared" si="2492"/>
        <v>W$17</v>
      </c>
      <c r="X1522" s="179" t="str">
        <f t="shared" si="2492"/>
        <v>X$17</v>
      </c>
      <c r="Y1522" s="179" t="str">
        <f t="shared" si="2492"/>
        <v>Y$17</v>
      </c>
      <c r="Z1522" s="179" t="str">
        <f t="shared" si="2492"/>
        <v>Z$17</v>
      </c>
      <c r="AA1522" s="179" t="str">
        <f t="shared" si="2492"/>
        <v>AA$17</v>
      </c>
      <c r="AB1522" s="179" t="str">
        <f t="shared" si="2492"/>
        <v>AB$17</v>
      </c>
      <c r="AC1522" s="179" t="str">
        <f t="shared" si="2492"/>
        <v>AC$17</v>
      </c>
      <c r="AD1522" s="179" t="str">
        <f t="shared" si="2492"/>
        <v>AD$17</v>
      </c>
      <c r="AE1522" s="179" t="str">
        <f t="shared" si="2492"/>
        <v>AE$17</v>
      </c>
      <c r="AF1522" s="179" t="str">
        <f t="shared" si="2492"/>
        <v>AF$17</v>
      </c>
      <c r="AG1522" s="179" t="str">
        <f t="shared" si="2492"/>
        <v>AG$17</v>
      </c>
      <c r="AH1522" s="179" t="str">
        <f t="shared" si="2492"/>
        <v>AH$17</v>
      </c>
      <c r="AI1522" s="179" t="str">
        <f t="shared" si="2492"/>
        <v>AI$17</v>
      </c>
      <c r="AJ1522" s="179" t="str">
        <f t="shared" si="2492"/>
        <v>AJ$17</v>
      </c>
      <c r="AK1522" s="179" t="str">
        <f t="shared" si="2492"/>
        <v>AK$17</v>
      </c>
      <c r="AL1522" s="179" t="str">
        <f t="shared" si="2492"/>
        <v>AL$17</v>
      </c>
      <c r="AM1522" s="179" t="str">
        <f t="shared" si="2492"/>
        <v>AM$17</v>
      </c>
      <c r="AN1522" s="179" t="str">
        <f t="shared" si="2492"/>
        <v>AN$17</v>
      </c>
      <c r="AO1522" s="179" t="str">
        <f t="shared" si="2492"/>
        <v>AO$17</v>
      </c>
      <c r="AP1522" s="179" t="str">
        <f t="shared" si="2492"/>
        <v>AP$17</v>
      </c>
      <c r="AQ1522" s="179" t="str">
        <f t="shared" si="2492"/>
        <v>AQ$17</v>
      </c>
      <c r="AR1522" s="179" t="str">
        <f t="shared" si="2492"/>
        <v>AR$17</v>
      </c>
      <c r="AS1522" s="179" t="str">
        <f t="shared" si="2492"/>
        <v>AS$17</v>
      </c>
      <c r="AT1522" s="179" t="str">
        <f t="shared" si="2492"/>
        <v>AT$17</v>
      </c>
      <c r="AU1522" s="179" t="str">
        <f t="shared" si="2492"/>
        <v>AU$17</v>
      </c>
      <c r="AV1522" s="179" t="str">
        <f t="shared" si="2492"/>
        <v>AV$17</v>
      </c>
      <c r="AW1522" s="179" t="str">
        <f t="shared" si="2492"/>
        <v>AW$17</v>
      </c>
      <c r="AX1522" s="179" t="str">
        <f t="shared" si="2492"/>
        <v>AX$17</v>
      </c>
      <c r="AY1522" s="179" t="str">
        <f t="shared" ref="AY1522:CD1522" si="2493">AY1510</f>
        <v>AY$17</v>
      </c>
      <c r="AZ1522" s="179" t="str">
        <f t="shared" si="2493"/>
        <v>AZ$17</v>
      </c>
      <c r="BA1522" s="179" t="str">
        <f t="shared" si="2493"/>
        <v>BA$17</v>
      </c>
      <c r="BB1522" s="179" t="str">
        <f t="shared" si="2493"/>
        <v>BB$17</v>
      </c>
      <c r="BC1522" s="179" t="str">
        <f t="shared" si="2493"/>
        <v>BC$17</v>
      </c>
      <c r="BD1522" s="179" t="str">
        <f t="shared" si="2493"/>
        <v>BD$17</v>
      </c>
      <c r="BE1522" s="179" t="str">
        <f t="shared" si="2493"/>
        <v>BE$17</v>
      </c>
      <c r="BF1522" s="179" t="str">
        <f t="shared" si="2493"/>
        <v>BF$17</v>
      </c>
      <c r="BG1522" s="179" t="str">
        <f t="shared" si="2493"/>
        <v>BG$17</v>
      </c>
      <c r="BH1522" s="179" t="str">
        <f t="shared" si="2493"/>
        <v>BH$17</v>
      </c>
      <c r="BI1522" s="179" t="str">
        <f t="shared" si="2493"/>
        <v>BI$17</v>
      </c>
      <c r="BJ1522" s="179" t="str">
        <f t="shared" si="2493"/>
        <v>BJ$17</v>
      </c>
      <c r="BK1522" s="179" t="str">
        <f t="shared" si="2493"/>
        <v>BK$17</v>
      </c>
      <c r="BL1522" s="179" t="str">
        <f t="shared" si="2493"/>
        <v>BL$17</v>
      </c>
      <c r="BM1522" s="179" t="str">
        <f t="shared" si="2493"/>
        <v>BM$17</v>
      </c>
      <c r="BN1522" s="179" t="str">
        <f t="shared" si="2493"/>
        <v>BN$17</v>
      </c>
      <c r="BO1522" s="179" t="str">
        <f t="shared" si="2493"/>
        <v>BO$17</v>
      </c>
      <c r="BP1522" s="179" t="str">
        <f t="shared" si="2493"/>
        <v>BP$17</v>
      </c>
      <c r="BQ1522" s="179" t="str">
        <f t="shared" si="2493"/>
        <v>BQ$17</v>
      </c>
      <c r="BR1522" s="179" t="str">
        <f t="shared" si="2493"/>
        <v>BR$17</v>
      </c>
      <c r="BS1522" s="179" t="str">
        <f t="shared" si="2493"/>
        <v>BS$17</v>
      </c>
      <c r="BT1522" s="179" t="str">
        <f t="shared" si="2493"/>
        <v>BT$17</v>
      </c>
      <c r="BU1522" s="179" t="str">
        <f t="shared" si="2493"/>
        <v>BU$17</v>
      </c>
      <c r="BV1522" s="179" t="str">
        <f t="shared" si="2493"/>
        <v>BV$17</v>
      </c>
      <c r="BW1522" s="179" t="str">
        <f t="shared" si="2493"/>
        <v>BW$17</v>
      </c>
      <c r="BX1522" s="179" t="str">
        <f t="shared" si="2493"/>
        <v>BX$17</v>
      </c>
      <c r="BY1522" s="179" t="str">
        <f t="shared" si="2493"/>
        <v>BY$17</v>
      </c>
      <c r="BZ1522" s="179" t="str">
        <f t="shared" si="2493"/>
        <v>BZ$17</v>
      </c>
      <c r="CA1522" s="179" t="str">
        <f t="shared" si="2493"/>
        <v>CA$17</v>
      </c>
      <c r="CB1522" s="179" t="str">
        <f t="shared" si="2493"/>
        <v>CB$17</v>
      </c>
      <c r="CC1522" s="179" t="str">
        <f t="shared" si="2493"/>
        <v>CC$17</v>
      </c>
      <c r="CD1522" s="179" t="str">
        <f t="shared" si="2493"/>
        <v>CD$17</v>
      </c>
      <c r="CE1522" s="179" t="str">
        <f t="shared" ref="CE1522:CL1522" si="2494">CE1510</f>
        <v>CE$17</v>
      </c>
      <c r="CF1522" s="179" t="str">
        <f t="shared" si="2494"/>
        <v>CF$17</v>
      </c>
      <c r="CG1522" s="179" t="str">
        <f t="shared" si="2494"/>
        <v>CG$17</v>
      </c>
      <c r="CH1522" s="179" t="str">
        <f t="shared" si="2494"/>
        <v>CH$17</v>
      </c>
      <c r="CI1522" s="179" t="str">
        <f t="shared" si="2494"/>
        <v>CI$17</v>
      </c>
      <c r="CJ1522" s="179" t="str">
        <f t="shared" si="2494"/>
        <v>CJ$17</v>
      </c>
      <c r="CK1522" s="179" t="str">
        <f t="shared" si="2494"/>
        <v>CK$17</v>
      </c>
      <c r="CL1522" s="179" t="str">
        <f t="shared" si="2494"/>
        <v>CL$17</v>
      </c>
      <c r="CN1522" s="60"/>
      <c r="CO1522" s="179" t="str">
        <f t="shared" ref="CO1522:DL1522" si="2495">CO1510</f>
        <v>CO$17</v>
      </c>
      <c r="CP1522" s="179" t="str">
        <f t="shared" si="2495"/>
        <v>CP$17</v>
      </c>
      <c r="CQ1522" s="179" t="str">
        <f t="shared" si="2495"/>
        <v>CQ$17</v>
      </c>
      <c r="CR1522" s="179" t="str">
        <f t="shared" si="2495"/>
        <v>CR$17</v>
      </c>
      <c r="CS1522" s="179" t="str">
        <f t="shared" si="2495"/>
        <v>CS$17</v>
      </c>
      <c r="CT1522" s="179" t="str">
        <f t="shared" si="2495"/>
        <v>CT$17</v>
      </c>
      <c r="CU1522" s="179" t="str">
        <f t="shared" si="2495"/>
        <v>CU$17</v>
      </c>
      <c r="CV1522" s="179" t="str">
        <f t="shared" si="2495"/>
        <v>CV$17</v>
      </c>
      <c r="CW1522" s="179" t="str">
        <f t="shared" si="2495"/>
        <v>CW$17</v>
      </c>
      <c r="CX1522" s="179" t="str">
        <f t="shared" si="2495"/>
        <v>CX$17</v>
      </c>
      <c r="CY1522" s="179" t="str">
        <f t="shared" si="2495"/>
        <v>CY$17</v>
      </c>
      <c r="CZ1522" s="179" t="str">
        <f t="shared" si="2495"/>
        <v>CZ$17</v>
      </c>
      <c r="DA1522" s="179" t="str">
        <f t="shared" si="2495"/>
        <v>DA$17</v>
      </c>
      <c r="DB1522" s="179" t="str">
        <f t="shared" si="2495"/>
        <v>DB$17</v>
      </c>
      <c r="DC1522" s="179" t="str">
        <f t="shared" si="2495"/>
        <v>DC$17</v>
      </c>
      <c r="DD1522" s="179" t="str">
        <f t="shared" si="2495"/>
        <v>DD$17</v>
      </c>
      <c r="DE1522" s="179" t="str">
        <f t="shared" si="2495"/>
        <v>DE$17</v>
      </c>
      <c r="DF1522" s="179" t="str">
        <f t="shared" si="2495"/>
        <v>DF$17</v>
      </c>
      <c r="DG1522" s="179" t="str">
        <f t="shared" si="2495"/>
        <v>DG$17</v>
      </c>
      <c r="DH1522" s="179" t="str">
        <f t="shared" si="2495"/>
        <v>DH$17</v>
      </c>
      <c r="DI1522" s="179" t="str">
        <f t="shared" si="2495"/>
        <v>DI$17</v>
      </c>
      <c r="DJ1522" s="179" t="str">
        <f t="shared" si="2495"/>
        <v>DJ$17</v>
      </c>
      <c r="DK1522" s="179" t="str">
        <f t="shared" si="2495"/>
        <v>DK$17</v>
      </c>
      <c r="DL1522" s="179" t="str">
        <f t="shared" si="2495"/>
        <v>DL$17</v>
      </c>
    </row>
    <row r="1523" spans="1:116" x14ac:dyDescent="0.35">
      <c r="B1523" t="s">
        <v>332</v>
      </c>
      <c r="D1523" t="s">
        <v>532</v>
      </c>
      <c r="E1523" s="8" t="str">
        <f t="shared" si="2487"/>
        <v>1523 FCLTA-F</v>
      </c>
      <c r="G1523" s="136" t="str">
        <f>G1511</f>
        <v>Primary revenue driver</v>
      </c>
      <c r="H1523" s="12"/>
      <c r="I1523" s="60"/>
      <c r="J1523" s="60"/>
      <c r="K1523" s="15"/>
      <c r="L1523" s="15"/>
      <c r="M1523" s="15"/>
      <c r="N1523" s="15"/>
      <c r="O1523" s="15"/>
      <c r="P1523" s="15"/>
      <c r="R1523" s="15"/>
      <c r="S1523" s="179">
        <f t="shared" ref="S1523:AX1523" si="2496">S1511</f>
        <v>0</v>
      </c>
      <c r="T1523" s="179">
        <f t="shared" si="2496"/>
        <v>0</v>
      </c>
      <c r="U1523" s="179">
        <f t="shared" si="2496"/>
        <v>0</v>
      </c>
      <c r="V1523" s="179">
        <f t="shared" si="2496"/>
        <v>0</v>
      </c>
      <c r="W1523" s="179">
        <f t="shared" si="2496"/>
        <v>0</v>
      </c>
      <c r="X1523" s="179">
        <f t="shared" si="2496"/>
        <v>0</v>
      </c>
      <c r="Y1523" s="179">
        <f t="shared" si="2496"/>
        <v>0</v>
      </c>
      <c r="Z1523" s="179">
        <f t="shared" si="2496"/>
        <v>0</v>
      </c>
      <c r="AA1523" s="179">
        <f t="shared" si="2496"/>
        <v>0</v>
      </c>
      <c r="AB1523" s="179">
        <f t="shared" si="2496"/>
        <v>0</v>
      </c>
      <c r="AC1523" s="179">
        <f t="shared" si="2496"/>
        <v>0</v>
      </c>
      <c r="AD1523" s="179">
        <f t="shared" si="2496"/>
        <v>0</v>
      </c>
      <c r="AE1523" s="179">
        <f t="shared" si="2496"/>
        <v>0</v>
      </c>
      <c r="AF1523" s="179">
        <f t="shared" si="2496"/>
        <v>0</v>
      </c>
      <c r="AG1523" s="179">
        <f t="shared" si="2496"/>
        <v>0</v>
      </c>
      <c r="AH1523" s="179">
        <f t="shared" si="2496"/>
        <v>0</v>
      </c>
      <c r="AI1523" s="179">
        <f t="shared" si="2496"/>
        <v>0</v>
      </c>
      <c r="AJ1523" s="179">
        <f t="shared" si="2496"/>
        <v>0</v>
      </c>
      <c r="AK1523" s="179">
        <f t="shared" si="2496"/>
        <v>0</v>
      </c>
      <c r="AL1523" s="179">
        <f t="shared" si="2496"/>
        <v>0</v>
      </c>
      <c r="AM1523" s="179">
        <f t="shared" si="2496"/>
        <v>0</v>
      </c>
      <c r="AN1523" s="179">
        <f t="shared" si="2496"/>
        <v>0</v>
      </c>
      <c r="AO1523" s="179">
        <f t="shared" si="2496"/>
        <v>0</v>
      </c>
      <c r="AP1523" s="179">
        <f t="shared" si="2496"/>
        <v>0</v>
      </c>
      <c r="AQ1523" s="179">
        <f t="shared" si="2496"/>
        <v>0</v>
      </c>
      <c r="AR1523" s="179">
        <f t="shared" si="2496"/>
        <v>0</v>
      </c>
      <c r="AS1523" s="179">
        <f t="shared" si="2496"/>
        <v>0</v>
      </c>
      <c r="AT1523" s="179">
        <f t="shared" si="2496"/>
        <v>0</v>
      </c>
      <c r="AU1523" s="179">
        <f t="shared" si="2496"/>
        <v>0</v>
      </c>
      <c r="AV1523" s="179">
        <f t="shared" si="2496"/>
        <v>0</v>
      </c>
      <c r="AW1523" s="179">
        <f t="shared" si="2496"/>
        <v>0</v>
      </c>
      <c r="AX1523" s="179">
        <f t="shared" si="2496"/>
        <v>0</v>
      </c>
      <c r="AY1523" s="179">
        <f t="shared" ref="AY1523:CD1523" si="2497">AY1511</f>
        <v>0</v>
      </c>
      <c r="AZ1523" s="179">
        <f t="shared" si="2497"/>
        <v>0</v>
      </c>
      <c r="BA1523" s="179">
        <f t="shared" si="2497"/>
        <v>0</v>
      </c>
      <c r="BB1523" s="179">
        <f t="shared" si="2497"/>
        <v>0</v>
      </c>
      <c r="BC1523" s="179">
        <f t="shared" si="2497"/>
        <v>0</v>
      </c>
      <c r="BD1523" s="179">
        <f t="shared" si="2497"/>
        <v>0</v>
      </c>
      <c r="BE1523" s="179">
        <f t="shared" si="2497"/>
        <v>0</v>
      </c>
      <c r="BF1523" s="179">
        <f t="shared" si="2497"/>
        <v>0</v>
      </c>
      <c r="BG1523" s="179">
        <f t="shared" si="2497"/>
        <v>0</v>
      </c>
      <c r="BH1523" s="179">
        <f t="shared" si="2497"/>
        <v>0</v>
      </c>
      <c r="BI1523" s="179">
        <f t="shared" si="2497"/>
        <v>0</v>
      </c>
      <c r="BJ1523" s="179">
        <f t="shared" si="2497"/>
        <v>0</v>
      </c>
      <c r="BK1523" s="179">
        <f t="shared" si="2497"/>
        <v>0</v>
      </c>
      <c r="BL1523" s="179">
        <f t="shared" si="2497"/>
        <v>0</v>
      </c>
      <c r="BM1523" s="179">
        <f t="shared" si="2497"/>
        <v>0</v>
      </c>
      <c r="BN1523" s="179">
        <f t="shared" si="2497"/>
        <v>0</v>
      </c>
      <c r="BO1523" s="179">
        <f t="shared" si="2497"/>
        <v>0</v>
      </c>
      <c r="BP1523" s="179">
        <f t="shared" si="2497"/>
        <v>0</v>
      </c>
      <c r="BQ1523" s="179">
        <f t="shared" si="2497"/>
        <v>0</v>
      </c>
      <c r="BR1523" s="179">
        <f t="shared" si="2497"/>
        <v>0</v>
      </c>
      <c r="BS1523" s="179">
        <f t="shared" si="2497"/>
        <v>0</v>
      </c>
      <c r="BT1523" s="179">
        <f t="shared" si="2497"/>
        <v>0</v>
      </c>
      <c r="BU1523" s="179">
        <f t="shared" si="2497"/>
        <v>0</v>
      </c>
      <c r="BV1523" s="179">
        <f t="shared" si="2497"/>
        <v>0</v>
      </c>
      <c r="BW1523" s="179">
        <f t="shared" si="2497"/>
        <v>0</v>
      </c>
      <c r="BX1523" s="179">
        <f t="shared" si="2497"/>
        <v>0</v>
      </c>
      <c r="BY1523" s="179">
        <f t="shared" si="2497"/>
        <v>0</v>
      </c>
      <c r="BZ1523" s="179">
        <f t="shared" si="2497"/>
        <v>0</v>
      </c>
      <c r="CA1523" s="179">
        <f t="shared" si="2497"/>
        <v>0</v>
      </c>
      <c r="CB1523" s="179">
        <f t="shared" si="2497"/>
        <v>0</v>
      </c>
      <c r="CC1523" s="179">
        <f t="shared" si="2497"/>
        <v>0</v>
      </c>
      <c r="CD1523" s="179">
        <f t="shared" si="2497"/>
        <v>0</v>
      </c>
      <c r="CE1523" s="179">
        <f t="shared" ref="CE1523:CL1523" si="2498">CE1511</f>
        <v>0</v>
      </c>
      <c r="CF1523" s="179">
        <f t="shared" si="2498"/>
        <v>0</v>
      </c>
      <c r="CG1523" s="179">
        <f t="shared" si="2498"/>
        <v>0</v>
      </c>
      <c r="CH1523" s="179">
        <f t="shared" si="2498"/>
        <v>0</v>
      </c>
      <c r="CI1523" s="179">
        <f t="shared" si="2498"/>
        <v>0</v>
      </c>
      <c r="CJ1523" s="179">
        <f t="shared" si="2498"/>
        <v>0</v>
      </c>
      <c r="CK1523" s="179">
        <f t="shared" si="2498"/>
        <v>0</v>
      </c>
      <c r="CL1523" s="179">
        <f t="shared" si="2498"/>
        <v>0</v>
      </c>
      <c r="CN1523" s="60"/>
      <c r="CO1523" s="179">
        <f t="shared" ref="CO1523:DL1523" si="2499">CO1511</f>
        <v>0</v>
      </c>
      <c r="CP1523" s="179">
        <f t="shared" si="2499"/>
        <v>0</v>
      </c>
      <c r="CQ1523" s="179">
        <f t="shared" si="2499"/>
        <v>0</v>
      </c>
      <c r="CR1523" s="179">
        <f t="shared" si="2499"/>
        <v>0</v>
      </c>
      <c r="CS1523" s="179">
        <f t="shared" si="2499"/>
        <v>0</v>
      </c>
      <c r="CT1523" s="179">
        <f t="shared" si="2499"/>
        <v>0</v>
      </c>
      <c r="CU1523" s="179">
        <f t="shared" si="2499"/>
        <v>0</v>
      </c>
      <c r="CV1523" s="179">
        <f t="shared" si="2499"/>
        <v>0</v>
      </c>
      <c r="CW1523" s="179">
        <f t="shared" si="2499"/>
        <v>0</v>
      </c>
      <c r="CX1523" s="179">
        <f t="shared" si="2499"/>
        <v>0</v>
      </c>
      <c r="CY1523" s="179">
        <f t="shared" si="2499"/>
        <v>0</v>
      </c>
      <c r="CZ1523" s="179">
        <f t="shared" si="2499"/>
        <v>0</v>
      </c>
      <c r="DA1523" s="179">
        <f t="shared" si="2499"/>
        <v>0</v>
      </c>
      <c r="DB1523" s="179">
        <f t="shared" si="2499"/>
        <v>0</v>
      </c>
      <c r="DC1523" s="179">
        <f t="shared" si="2499"/>
        <v>0</v>
      </c>
      <c r="DD1523" s="179">
        <f t="shared" si="2499"/>
        <v>0</v>
      </c>
      <c r="DE1523" s="179">
        <f t="shared" si="2499"/>
        <v>0</v>
      </c>
      <c r="DF1523" s="179">
        <f t="shared" si="2499"/>
        <v>0</v>
      </c>
      <c r="DG1523" s="179">
        <f t="shared" si="2499"/>
        <v>0</v>
      </c>
      <c r="DH1523" s="179">
        <f t="shared" si="2499"/>
        <v>0</v>
      </c>
      <c r="DI1523" s="179">
        <f t="shared" si="2499"/>
        <v>0</v>
      </c>
      <c r="DJ1523" s="179">
        <f t="shared" si="2499"/>
        <v>0</v>
      </c>
      <c r="DK1523" s="179">
        <f t="shared" si="2499"/>
        <v>0</v>
      </c>
      <c r="DL1523" s="179">
        <f t="shared" si="2499"/>
        <v>0</v>
      </c>
    </row>
    <row r="1524" spans="1:116" x14ac:dyDescent="0.35">
      <c r="B1524" t="s">
        <v>332</v>
      </c>
      <c r="D1524" t="s">
        <v>532</v>
      </c>
      <c r="E1524" s="8" t="str">
        <f t="shared" si="2487"/>
        <v>1524 FCLTA-F</v>
      </c>
      <c r="G1524" s="136" t="str">
        <f>G1512</f>
        <v>Primary volume driver</v>
      </c>
      <c r="H1524" s="12"/>
      <c r="I1524" s="60"/>
      <c r="J1524" s="60"/>
      <c r="K1524" s="15"/>
      <c r="L1524" s="15"/>
      <c r="M1524" s="15"/>
      <c r="N1524" s="15"/>
      <c r="O1524" s="15"/>
      <c r="P1524" s="15"/>
      <c r="R1524" s="15"/>
      <c r="S1524" s="179"/>
      <c r="T1524" s="179"/>
      <c r="U1524" s="179"/>
      <c r="V1524" s="179"/>
      <c r="W1524" s="179"/>
      <c r="X1524" s="179"/>
      <c r="Y1524" s="179"/>
      <c r="Z1524" s="179"/>
      <c r="AA1524" s="179"/>
      <c r="AB1524" s="179"/>
      <c r="AC1524" s="179"/>
      <c r="AD1524" s="179"/>
      <c r="AE1524" s="179"/>
      <c r="AF1524" s="179"/>
      <c r="AG1524" s="179"/>
      <c r="AH1524" s="179"/>
      <c r="AI1524" s="179"/>
      <c r="AJ1524" s="179"/>
      <c r="AK1524" s="179"/>
      <c r="AL1524" s="179"/>
      <c r="AM1524" s="179"/>
      <c r="AN1524" s="179"/>
      <c r="AO1524" s="179"/>
      <c r="AP1524" s="179"/>
      <c r="AQ1524" s="179"/>
      <c r="AR1524" s="179"/>
      <c r="AS1524" s="179"/>
      <c r="AT1524" s="179"/>
      <c r="AU1524" s="179"/>
      <c r="AV1524" s="179"/>
      <c r="AW1524" s="179"/>
      <c r="AX1524" s="179"/>
      <c r="AY1524" s="179"/>
      <c r="AZ1524" s="179"/>
      <c r="BA1524" s="179"/>
      <c r="BB1524" s="179"/>
      <c r="BC1524" s="179"/>
      <c r="BD1524" s="179"/>
      <c r="BE1524" s="179"/>
      <c r="BF1524" s="179"/>
      <c r="BG1524" s="179"/>
      <c r="BH1524" s="179"/>
      <c r="BI1524" s="179"/>
      <c r="BJ1524" s="179"/>
      <c r="BK1524" s="179"/>
      <c r="BL1524" s="179"/>
      <c r="BM1524" s="179"/>
      <c r="BN1524" s="179"/>
      <c r="BO1524" s="179"/>
      <c r="BP1524" s="179"/>
      <c r="BQ1524" s="179"/>
      <c r="BR1524" s="179"/>
      <c r="BS1524" s="179"/>
      <c r="BT1524" s="179"/>
      <c r="BU1524" s="179"/>
      <c r="BV1524" s="179"/>
      <c r="BW1524" s="179"/>
      <c r="BX1524" s="179"/>
      <c r="BY1524" s="179"/>
      <c r="BZ1524" s="179"/>
      <c r="CA1524" s="179"/>
      <c r="CB1524" s="179"/>
      <c r="CC1524" s="179"/>
      <c r="CD1524" s="179"/>
      <c r="CE1524" s="179"/>
      <c r="CF1524" s="179"/>
      <c r="CG1524" s="179"/>
      <c r="CH1524" s="179"/>
      <c r="CI1524" s="179"/>
      <c r="CJ1524" s="179"/>
      <c r="CK1524" s="179"/>
      <c r="CL1524" s="179"/>
      <c r="CN1524" s="60"/>
      <c r="CO1524" s="179"/>
      <c r="CP1524" s="179"/>
      <c r="CQ1524" s="179"/>
      <c r="CR1524" s="179"/>
      <c r="CS1524" s="179"/>
      <c r="CT1524" s="179"/>
      <c r="CU1524" s="179"/>
      <c r="CV1524" s="179"/>
      <c r="CW1524" s="179"/>
      <c r="CX1524" s="179"/>
      <c r="CY1524" s="179"/>
      <c r="CZ1524" s="179"/>
      <c r="DA1524" s="179"/>
      <c r="DB1524" s="179"/>
      <c r="DC1524" s="179"/>
      <c r="DD1524" s="179"/>
      <c r="DE1524" s="179"/>
      <c r="DF1524" s="179"/>
      <c r="DG1524" s="179"/>
      <c r="DH1524" s="179"/>
      <c r="DI1524" s="179"/>
      <c r="DJ1524" s="179"/>
      <c r="DK1524" s="179"/>
      <c r="DL1524" s="179"/>
    </row>
    <row r="1525" spans="1:116" x14ac:dyDescent="0.35">
      <c r="B1525" t="s">
        <v>332</v>
      </c>
      <c r="D1525" t="s">
        <v>532</v>
      </c>
      <c r="E1525" s="8" t="str">
        <f t="shared" si="2487"/>
        <v>1525 FCLTA-F</v>
      </c>
      <c r="G1525" s="191" t="str">
        <f>G1517</f>
        <v>Fixed constant current asset:</v>
      </c>
      <c r="H1525" s="12"/>
      <c r="I1525" s="60"/>
      <c r="J1525" s="60"/>
      <c r="K1525" s="15"/>
      <c r="L1525" s="15"/>
      <c r="M1525" s="15"/>
      <c r="N1525" s="15"/>
      <c r="O1525" s="15"/>
      <c r="P1525" s="15"/>
      <c r="R1525" s="15"/>
      <c r="S1525" s="4" t="str">
        <f t="shared" ref="S1525:AX1525" si="2500">ADDRESS(ROW(S1516),COLUMN(S1516),2)</f>
        <v>S$1516</v>
      </c>
      <c r="T1525" s="4" t="str">
        <f t="shared" si="2500"/>
        <v>T$1516</v>
      </c>
      <c r="U1525" s="4" t="str">
        <f t="shared" si="2500"/>
        <v>U$1516</v>
      </c>
      <c r="V1525" s="4" t="str">
        <f t="shared" si="2500"/>
        <v>V$1516</v>
      </c>
      <c r="W1525" s="4" t="str">
        <f t="shared" si="2500"/>
        <v>W$1516</v>
      </c>
      <c r="X1525" s="4" t="str">
        <f t="shared" si="2500"/>
        <v>X$1516</v>
      </c>
      <c r="Y1525" s="4" t="str">
        <f t="shared" si="2500"/>
        <v>Y$1516</v>
      </c>
      <c r="Z1525" s="4" t="str">
        <f t="shared" si="2500"/>
        <v>Z$1516</v>
      </c>
      <c r="AA1525" s="4" t="str">
        <f t="shared" si="2500"/>
        <v>AA$1516</v>
      </c>
      <c r="AB1525" s="4" t="str">
        <f t="shared" si="2500"/>
        <v>AB$1516</v>
      </c>
      <c r="AC1525" s="4" t="str">
        <f t="shared" si="2500"/>
        <v>AC$1516</v>
      </c>
      <c r="AD1525" s="4" t="str">
        <f t="shared" si="2500"/>
        <v>AD$1516</v>
      </c>
      <c r="AE1525" s="4" t="str">
        <f t="shared" si="2500"/>
        <v>AE$1516</v>
      </c>
      <c r="AF1525" s="4" t="str">
        <f t="shared" si="2500"/>
        <v>AF$1516</v>
      </c>
      <c r="AG1525" s="4" t="str">
        <f t="shared" si="2500"/>
        <v>AG$1516</v>
      </c>
      <c r="AH1525" s="4" t="str">
        <f t="shared" si="2500"/>
        <v>AH$1516</v>
      </c>
      <c r="AI1525" s="4" t="str">
        <f t="shared" si="2500"/>
        <v>AI$1516</v>
      </c>
      <c r="AJ1525" s="4" t="str">
        <f t="shared" si="2500"/>
        <v>AJ$1516</v>
      </c>
      <c r="AK1525" s="4" t="str">
        <f t="shared" si="2500"/>
        <v>AK$1516</v>
      </c>
      <c r="AL1525" s="4" t="str">
        <f t="shared" si="2500"/>
        <v>AL$1516</v>
      </c>
      <c r="AM1525" s="4" t="str">
        <f t="shared" si="2500"/>
        <v>AM$1516</v>
      </c>
      <c r="AN1525" s="4" t="str">
        <f t="shared" si="2500"/>
        <v>AN$1516</v>
      </c>
      <c r="AO1525" s="4" t="str">
        <f t="shared" si="2500"/>
        <v>AO$1516</v>
      </c>
      <c r="AP1525" s="4" t="str">
        <f t="shared" si="2500"/>
        <v>AP$1516</v>
      </c>
      <c r="AQ1525" s="4" t="str">
        <f t="shared" si="2500"/>
        <v>AQ$1516</v>
      </c>
      <c r="AR1525" s="4" t="str">
        <f t="shared" si="2500"/>
        <v>AR$1516</v>
      </c>
      <c r="AS1525" s="4" t="str">
        <f t="shared" si="2500"/>
        <v>AS$1516</v>
      </c>
      <c r="AT1525" s="4" t="str">
        <f t="shared" si="2500"/>
        <v>AT$1516</v>
      </c>
      <c r="AU1525" s="4" t="str">
        <f t="shared" si="2500"/>
        <v>AU$1516</v>
      </c>
      <c r="AV1525" s="4" t="str">
        <f t="shared" si="2500"/>
        <v>AV$1516</v>
      </c>
      <c r="AW1525" s="4" t="str">
        <f t="shared" si="2500"/>
        <v>AW$1516</v>
      </c>
      <c r="AX1525" s="4" t="str">
        <f t="shared" si="2500"/>
        <v>AX$1516</v>
      </c>
      <c r="AY1525" s="4" t="str">
        <f t="shared" ref="AY1525:CD1525" si="2501">ADDRESS(ROW(AY1516),COLUMN(AY1516),2)</f>
        <v>AY$1516</v>
      </c>
      <c r="AZ1525" s="4" t="str">
        <f t="shared" si="2501"/>
        <v>AZ$1516</v>
      </c>
      <c r="BA1525" s="4" t="str">
        <f t="shared" si="2501"/>
        <v>BA$1516</v>
      </c>
      <c r="BB1525" s="4" t="str">
        <f t="shared" si="2501"/>
        <v>BB$1516</v>
      </c>
      <c r="BC1525" s="4" t="str">
        <f t="shared" si="2501"/>
        <v>BC$1516</v>
      </c>
      <c r="BD1525" s="4" t="str">
        <f t="shared" si="2501"/>
        <v>BD$1516</v>
      </c>
      <c r="BE1525" s="4" t="str">
        <f t="shared" si="2501"/>
        <v>BE$1516</v>
      </c>
      <c r="BF1525" s="4" t="str">
        <f t="shared" si="2501"/>
        <v>BF$1516</v>
      </c>
      <c r="BG1525" s="4" t="str">
        <f t="shared" si="2501"/>
        <v>BG$1516</v>
      </c>
      <c r="BH1525" s="4" t="str">
        <f t="shared" si="2501"/>
        <v>BH$1516</v>
      </c>
      <c r="BI1525" s="4" t="str">
        <f t="shared" si="2501"/>
        <v>BI$1516</v>
      </c>
      <c r="BJ1525" s="4" t="str">
        <f t="shared" si="2501"/>
        <v>BJ$1516</v>
      </c>
      <c r="BK1525" s="4" t="str">
        <f t="shared" si="2501"/>
        <v>BK$1516</v>
      </c>
      <c r="BL1525" s="4" t="str">
        <f t="shared" si="2501"/>
        <v>BL$1516</v>
      </c>
      <c r="BM1525" s="4" t="str">
        <f t="shared" si="2501"/>
        <v>BM$1516</v>
      </c>
      <c r="BN1525" s="4" t="str">
        <f t="shared" si="2501"/>
        <v>BN$1516</v>
      </c>
      <c r="BO1525" s="4" t="str">
        <f t="shared" si="2501"/>
        <v>BO$1516</v>
      </c>
      <c r="BP1525" s="4" t="str">
        <f t="shared" si="2501"/>
        <v>BP$1516</v>
      </c>
      <c r="BQ1525" s="4" t="str">
        <f t="shared" si="2501"/>
        <v>BQ$1516</v>
      </c>
      <c r="BR1525" s="4" t="str">
        <f t="shared" si="2501"/>
        <v>BR$1516</v>
      </c>
      <c r="BS1525" s="4" t="str">
        <f t="shared" si="2501"/>
        <v>BS$1516</v>
      </c>
      <c r="BT1525" s="4" t="str">
        <f t="shared" si="2501"/>
        <v>BT$1516</v>
      </c>
      <c r="BU1525" s="4" t="str">
        <f t="shared" si="2501"/>
        <v>BU$1516</v>
      </c>
      <c r="BV1525" s="4" t="str">
        <f t="shared" si="2501"/>
        <v>BV$1516</v>
      </c>
      <c r="BW1525" s="4" t="str">
        <f t="shared" si="2501"/>
        <v>BW$1516</v>
      </c>
      <c r="BX1525" s="4" t="str">
        <f t="shared" si="2501"/>
        <v>BX$1516</v>
      </c>
      <c r="BY1525" s="4" t="str">
        <f t="shared" si="2501"/>
        <v>BY$1516</v>
      </c>
      <c r="BZ1525" s="4" t="str">
        <f t="shared" si="2501"/>
        <v>BZ$1516</v>
      </c>
      <c r="CA1525" s="4" t="str">
        <f t="shared" si="2501"/>
        <v>CA$1516</v>
      </c>
      <c r="CB1525" s="4" t="str">
        <f t="shared" si="2501"/>
        <v>CB$1516</v>
      </c>
      <c r="CC1525" s="4" t="str">
        <f t="shared" si="2501"/>
        <v>CC$1516</v>
      </c>
      <c r="CD1525" s="4" t="str">
        <f t="shared" si="2501"/>
        <v>CD$1516</v>
      </c>
      <c r="CE1525" s="4" t="str">
        <f t="shared" ref="CE1525:CL1525" si="2502">ADDRESS(ROW(CE1516),COLUMN(CE1516),2)</f>
        <v>CE$1516</v>
      </c>
      <c r="CF1525" s="4" t="str">
        <f t="shared" si="2502"/>
        <v>CF$1516</v>
      </c>
      <c r="CG1525" s="4" t="str">
        <f t="shared" si="2502"/>
        <v>CG$1516</v>
      </c>
      <c r="CH1525" s="4" t="str">
        <f t="shared" si="2502"/>
        <v>CH$1516</v>
      </c>
      <c r="CI1525" s="4" t="str">
        <f t="shared" si="2502"/>
        <v>CI$1516</v>
      </c>
      <c r="CJ1525" s="4" t="str">
        <f t="shared" si="2502"/>
        <v>CJ$1516</v>
      </c>
      <c r="CK1525" s="4" t="str">
        <f t="shared" si="2502"/>
        <v>CK$1516</v>
      </c>
      <c r="CL1525" s="4" t="str">
        <f t="shared" si="2502"/>
        <v>CL$1516</v>
      </c>
      <c r="CN1525" s="60"/>
      <c r="CO1525" s="4" t="str">
        <f t="shared" ref="CO1525:DL1525" si="2503">ADDRESS(ROW(CO1516),COLUMN(CO1516),2)</f>
        <v>CO$1516</v>
      </c>
      <c r="CP1525" s="4" t="str">
        <f t="shared" si="2503"/>
        <v>CP$1516</v>
      </c>
      <c r="CQ1525" s="4" t="str">
        <f t="shared" si="2503"/>
        <v>CQ$1516</v>
      </c>
      <c r="CR1525" s="4" t="str">
        <f t="shared" si="2503"/>
        <v>CR$1516</v>
      </c>
      <c r="CS1525" s="4" t="str">
        <f t="shared" si="2503"/>
        <v>CS$1516</v>
      </c>
      <c r="CT1525" s="4" t="str">
        <f t="shared" si="2503"/>
        <v>CT$1516</v>
      </c>
      <c r="CU1525" s="4" t="str">
        <f t="shared" si="2503"/>
        <v>CU$1516</v>
      </c>
      <c r="CV1525" s="4" t="str">
        <f t="shared" si="2503"/>
        <v>CV$1516</v>
      </c>
      <c r="CW1525" s="4" t="str">
        <f t="shared" si="2503"/>
        <v>CW$1516</v>
      </c>
      <c r="CX1525" s="4" t="str">
        <f t="shared" si="2503"/>
        <v>CX$1516</v>
      </c>
      <c r="CY1525" s="4" t="str">
        <f t="shared" si="2503"/>
        <v>CY$1516</v>
      </c>
      <c r="CZ1525" s="4" t="str">
        <f t="shared" si="2503"/>
        <v>CZ$1516</v>
      </c>
      <c r="DA1525" s="4" t="str">
        <f t="shared" si="2503"/>
        <v>DA$1516</v>
      </c>
      <c r="DB1525" s="4" t="str">
        <f t="shared" si="2503"/>
        <v>DB$1516</v>
      </c>
      <c r="DC1525" s="4" t="str">
        <f t="shared" si="2503"/>
        <v>DC$1516</v>
      </c>
      <c r="DD1525" s="4" t="str">
        <f t="shared" si="2503"/>
        <v>DD$1516</v>
      </c>
      <c r="DE1525" s="4" t="str">
        <f t="shared" si="2503"/>
        <v>DE$1516</v>
      </c>
      <c r="DF1525" s="4" t="str">
        <f t="shared" si="2503"/>
        <v>DF$1516</v>
      </c>
      <c r="DG1525" s="4" t="str">
        <f t="shared" si="2503"/>
        <v>DG$1516</v>
      </c>
      <c r="DH1525" s="4" t="str">
        <f t="shared" si="2503"/>
        <v>DH$1516</v>
      </c>
      <c r="DI1525" s="4" t="str">
        <f t="shared" si="2503"/>
        <v>DI$1516</v>
      </c>
      <c r="DJ1525" s="4" t="str">
        <f t="shared" si="2503"/>
        <v>DJ$1516</v>
      </c>
      <c r="DK1525" s="4" t="str">
        <f t="shared" si="2503"/>
        <v>DK$1516</v>
      </c>
      <c r="DL1525" s="4" t="str">
        <f t="shared" si="2503"/>
        <v>DL$1516</v>
      </c>
    </row>
    <row r="1526" spans="1:116" x14ac:dyDescent="0.35">
      <c r="B1526" t="s">
        <v>332</v>
      </c>
      <c r="D1526" t="s">
        <v>532</v>
      </c>
      <c r="E1526" s="8" t="str">
        <f t="shared" si="2487"/>
        <v>1526 FCLTA-F</v>
      </c>
      <c r="G1526" s="241" t="str">
        <f>IFERROR(SUBSTITUTE(TRIM(MID(G1517, SEARCH("-", G1517) + 1, LEN(G1517))),":",""),"no unit")</f>
        <v>no unit</v>
      </c>
      <c r="H1526" s="12"/>
      <c r="I1526" s="60"/>
      <c r="J1526" s="60"/>
      <c r="K1526" s="15"/>
      <c r="L1526" s="15"/>
      <c r="M1526" s="15"/>
      <c r="N1526" s="15"/>
      <c r="O1526" s="15"/>
      <c r="P1526" s="15"/>
      <c r="R1526" s="15"/>
      <c r="S1526" s="179" t="str">
        <f t="shared" ref="S1526:AX1526" si="2504">S1514</f>
        <v>S$19</v>
      </c>
      <c r="T1526" s="179" t="str">
        <f t="shared" si="2504"/>
        <v>T$19</v>
      </c>
      <c r="U1526" s="179" t="str">
        <f t="shared" si="2504"/>
        <v>U$19</v>
      </c>
      <c r="V1526" s="179" t="str">
        <f t="shared" si="2504"/>
        <v>V$19</v>
      </c>
      <c r="W1526" s="179" t="str">
        <f t="shared" si="2504"/>
        <v>W$19</v>
      </c>
      <c r="X1526" s="179" t="str">
        <f t="shared" si="2504"/>
        <v>X$19</v>
      </c>
      <c r="Y1526" s="179" t="str">
        <f t="shared" si="2504"/>
        <v>Y$19</v>
      </c>
      <c r="Z1526" s="179" t="str">
        <f t="shared" si="2504"/>
        <v>Z$19</v>
      </c>
      <c r="AA1526" s="179" t="str">
        <f t="shared" si="2504"/>
        <v>AA$19</v>
      </c>
      <c r="AB1526" s="179" t="str">
        <f t="shared" si="2504"/>
        <v>AB$19</v>
      </c>
      <c r="AC1526" s="179" t="str">
        <f t="shared" si="2504"/>
        <v>AC$19</v>
      </c>
      <c r="AD1526" s="179" t="str">
        <f t="shared" si="2504"/>
        <v>AD$19</v>
      </c>
      <c r="AE1526" s="179" t="str">
        <f t="shared" si="2504"/>
        <v>AE$19</v>
      </c>
      <c r="AF1526" s="179" t="str">
        <f t="shared" si="2504"/>
        <v>AF$19</v>
      </c>
      <c r="AG1526" s="179" t="str">
        <f t="shared" si="2504"/>
        <v>AG$19</v>
      </c>
      <c r="AH1526" s="179" t="str">
        <f t="shared" si="2504"/>
        <v>AH$19</v>
      </c>
      <c r="AI1526" s="179" t="str">
        <f t="shared" si="2504"/>
        <v>AI$19</v>
      </c>
      <c r="AJ1526" s="179" t="str">
        <f t="shared" si="2504"/>
        <v>AJ$19</v>
      </c>
      <c r="AK1526" s="179" t="str">
        <f t="shared" si="2504"/>
        <v>AK$19</v>
      </c>
      <c r="AL1526" s="179" t="str">
        <f t="shared" si="2504"/>
        <v>AL$19</v>
      </c>
      <c r="AM1526" s="179" t="str">
        <f t="shared" si="2504"/>
        <v>AM$19</v>
      </c>
      <c r="AN1526" s="179" t="str">
        <f t="shared" si="2504"/>
        <v>AN$19</v>
      </c>
      <c r="AO1526" s="179" t="str">
        <f t="shared" si="2504"/>
        <v>AO$19</v>
      </c>
      <c r="AP1526" s="179" t="str">
        <f t="shared" si="2504"/>
        <v>AP$19</v>
      </c>
      <c r="AQ1526" s="179" t="str">
        <f t="shared" si="2504"/>
        <v>AQ$19</v>
      </c>
      <c r="AR1526" s="179" t="str">
        <f t="shared" si="2504"/>
        <v>AR$19</v>
      </c>
      <c r="AS1526" s="179" t="str">
        <f t="shared" si="2504"/>
        <v>AS$19</v>
      </c>
      <c r="AT1526" s="179" t="str">
        <f t="shared" si="2504"/>
        <v>AT$19</v>
      </c>
      <c r="AU1526" s="179" t="str">
        <f t="shared" si="2504"/>
        <v>AU$19</v>
      </c>
      <c r="AV1526" s="179" t="str">
        <f t="shared" si="2504"/>
        <v>AV$19</v>
      </c>
      <c r="AW1526" s="179" t="str">
        <f t="shared" si="2504"/>
        <v>AW$19</v>
      </c>
      <c r="AX1526" s="179" t="str">
        <f t="shared" si="2504"/>
        <v>AX$19</v>
      </c>
      <c r="AY1526" s="179" t="str">
        <f t="shared" ref="AY1526:CD1526" si="2505">AY1514</f>
        <v>AY$19</v>
      </c>
      <c r="AZ1526" s="179" t="str">
        <f t="shared" si="2505"/>
        <v>AZ$19</v>
      </c>
      <c r="BA1526" s="179" t="str">
        <f t="shared" si="2505"/>
        <v>BA$19</v>
      </c>
      <c r="BB1526" s="179" t="str">
        <f t="shared" si="2505"/>
        <v>BB$19</v>
      </c>
      <c r="BC1526" s="179" t="str">
        <f t="shared" si="2505"/>
        <v>BC$19</v>
      </c>
      <c r="BD1526" s="179" t="str">
        <f t="shared" si="2505"/>
        <v>BD$19</v>
      </c>
      <c r="BE1526" s="179" t="str">
        <f t="shared" si="2505"/>
        <v>BE$19</v>
      </c>
      <c r="BF1526" s="179" t="str">
        <f t="shared" si="2505"/>
        <v>BF$19</v>
      </c>
      <c r="BG1526" s="179" t="str">
        <f t="shared" si="2505"/>
        <v>BG$19</v>
      </c>
      <c r="BH1526" s="179" t="str">
        <f t="shared" si="2505"/>
        <v>BH$19</v>
      </c>
      <c r="BI1526" s="179" t="str">
        <f t="shared" si="2505"/>
        <v>BI$19</v>
      </c>
      <c r="BJ1526" s="179" t="str">
        <f t="shared" si="2505"/>
        <v>BJ$19</v>
      </c>
      <c r="BK1526" s="179" t="str">
        <f t="shared" si="2505"/>
        <v>BK$19</v>
      </c>
      <c r="BL1526" s="179" t="str">
        <f t="shared" si="2505"/>
        <v>BL$19</v>
      </c>
      <c r="BM1526" s="179" t="str">
        <f t="shared" si="2505"/>
        <v>BM$19</v>
      </c>
      <c r="BN1526" s="179" t="str">
        <f t="shared" si="2505"/>
        <v>BN$19</v>
      </c>
      <c r="BO1526" s="179" t="str">
        <f t="shared" si="2505"/>
        <v>BO$19</v>
      </c>
      <c r="BP1526" s="179" t="str">
        <f t="shared" si="2505"/>
        <v>BP$19</v>
      </c>
      <c r="BQ1526" s="179" t="str">
        <f t="shared" si="2505"/>
        <v>BQ$19</v>
      </c>
      <c r="BR1526" s="179" t="str">
        <f t="shared" si="2505"/>
        <v>BR$19</v>
      </c>
      <c r="BS1526" s="179" t="str">
        <f t="shared" si="2505"/>
        <v>BS$19</v>
      </c>
      <c r="BT1526" s="179" t="str">
        <f t="shared" si="2505"/>
        <v>BT$19</v>
      </c>
      <c r="BU1526" s="179" t="str">
        <f t="shared" si="2505"/>
        <v>BU$19</v>
      </c>
      <c r="BV1526" s="179" t="str">
        <f t="shared" si="2505"/>
        <v>BV$19</v>
      </c>
      <c r="BW1526" s="179" t="str">
        <f t="shared" si="2505"/>
        <v>BW$19</v>
      </c>
      <c r="BX1526" s="179" t="str">
        <f t="shared" si="2505"/>
        <v>BX$19</v>
      </c>
      <c r="BY1526" s="179" t="str">
        <f t="shared" si="2505"/>
        <v>BY$19</v>
      </c>
      <c r="BZ1526" s="179" t="str">
        <f t="shared" si="2505"/>
        <v>BZ$19</v>
      </c>
      <c r="CA1526" s="179" t="str">
        <f t="shared" si="2505"/>
        <v>CA$19</v>
      </c>
      <c r="CB1526" s="179" t="str">
        <f t="shared" si="2505"/>
        <v>CB$19</v>
      </c>
      <c r="CC1526" s="179" t="str">
        <f t="shared" si="2505"/>
        <v>CC$19</v>
      </c>
      <c r="CD1526" s="179" t="str">
        <f t="shared" si="2505"/>
        <v>CD$19</v>
      </c>
      <c r="CE1526" s="179" t="str">
        <f t="shared" ref="CE1526:CL1526" si="2506">CE1514</f>
        <v>CE$19</v>
      </c>
      <c r="CF1526" s="179" t="str">
        <f t="shared" si="2506"/>
        <v>CF$19</v>
      </c>
      <c r="CG1526" s="179" t="str">
        <f t="shared" si="2506"/>
        <v>CG$19</v>
      </c>
      <c r="CH1526" s="179" t="str">
        <f t="shared" si="2506"/>
        <v>CH$19</v>
      </c>
      <c r="CI1526" s="179" t="str">
        <f t="shared" si="2506"/>
        <v>CI$19</v>
      </c>
      <c r="CJ1526" s="179" t="str">
        <f t="shared" si="2506"/>
        <v>CJ$19</v>
      </c>
      <c r="CK1526" s="179" t="str">
        <f t="shared" si="2506"/>
        <v>CK$19</v>
      </c>
      <c r="CL1526" s="179" t="str">
        <f t="shared" si="2506"/>
        <v>CL$19</v>
      </c>
      <c r="CN1526" s="60"/>
      <c r="CO1526" s="179" t="str">
        <f t="shared" ref="CO1526:DL1526" si="2507">CO1514</f>
        <v>CO$19</v>
      </c>
      <c r="CP1526" s="179" t="str">
        <f t="shared" si="2507"/>
        <v>CP$19</v>
      </c>
      <c r="CQ1526" s="179" t="str">
        <f t="shared" si="2507"/>
        <v>CQ$19</v>
      </c>
      <c r="CR1526" s="179" t="str">
        <f t="shared" si="2507"/>
        <v>CR$19</v>
      </c>
      <c r="CS1526" s="179" t="str">
        <f t="shared" si="2507"/>
        <v>CS$19</v>
      </c>
      <c r="CT1526" s="179" t="str">
        <f t="shared" si="2507"/>
        <v>CT$19</v>
      </c>
      <c r="CU1526" s="179" t="str">
        <f t="shared" si="2507"/>
        <v>CU$19</v>
      </c>
      <c r="CV1526" s="179" t="str">
        <f t="shared" si="2507"/>
        <v>CV$19</v>
      </c>
      <c r="CW1526" s="179" t="str">
        <f t="shared" si="2507"/>
        <v>CW$19</v>
      </c>
      <c r="CX1526" s="179" t="str">
        <f t="shared" si="2507"/>
        <v>CX$19</v>
      </c>
      <c r="CY1526" s="179" t="str">
        <f t="shared" si="2507"/>
        <v>CY$19</v>
      </c>
      <c r="CZ1526" s="179" t="str">
        <f t="shared" si="2507"/>
        <v>CZ$19</v>
      </c>
      <c r="DA1526" s="179" t="str">
        <f t="shared" si="2507"/>
        <v>DA$19</v>
      </c>
      <c r="DB1526" s="179" t="str">
        <f t="shared" si="2507"/>
        <v>DB$19</v>
      </c>
      <c r="DC1526" s="179" t="str">
        <f t="shared" si="2507"/>
        <v>DC$19</v>
      </c>
      <c r="DD1526" s="179" t="str">
        <f t="shared" si="2507"/>
        <v>DD$19</v>
      </c>
      <c r="DE1526" s="179" t="str">
        <f t="shared" si="2507"/>
        <v>DE$19</v>
      </c>
      <c r="DF1526" s="179" t="str">
        <f t="shared" si="2507"/>
        <v>DF$19</v>
      </c>
      <c r="DG1526" s="179" t="str">
        <f t="shared" si="2507"/>
        <v>DG$19</v>
      </c>
      <c r="DH1526" s="179" t="str">
        <f t="shared" si="2507"/>
        <v>DH$19</v>
      </c>
      <c r="DI1526" s="179" t="str">
        <f t="shared" si="2507"/>
        <v>DI$19</v>
      </c>
      <c r="DJ1526" s="179" t="str">
        <f t="shared" si="2507"/>
        <v>DJ$19</v>
      </c>
      <c r="DK1526" s="179" t="str">
        <f t="shared" si="2507"/>
        <v>DK$19</v>
      </c>
      <c r="DL1526" s="179" t="str">
        <f t="shared" si="2507"/>
        <v>DL$19</v>
      </c>
    </row>
    <row r="1527" spans="1:116" x14ac:dyDescent="0.35">
      <c r="E1527" s="8"/>
      <c r="G1527" s="136" t="str">
        <f>G1515</f>
        <v>Secondary revenue driver</v>
      </c>
      <c r="H1527" s="12"/>
      <c r="I1527" s="60"/>
      <c r="J1527" s="60"/>
      <c r="K1527" s="15"/>
      <c r="L1527" s="15"/>
      <c r="M1527" s="15"/>
      <c r="N1527" s="15"/>
      <c r="O1527" s="15"/>
      <c r="P1527" s="15"/>
      <c r="R1527" s="15"/>
      <c r="S1527" s="179"/>
      <c r="T1527" s="179"/>
      <c r="U1527" s="179"/>
      <c r="V1527" s="179"/>
      <c r="W1527" s="179"/>
      <c r="X1527" s="179"/>
      <c r="Y1527" s="179"/>
      <c r="Z1527" s="179"/>
      <c r="AA1527" s="179"/>
      <c r="AB1527" s="179"/>
      <c r="AC1527" s="179"/>
      <c r="AD1527" s="179"/>
      <c r="AE1527" s="179"/>
      <c r="AF1527" s="179"/>
      <c r="AG1527" s="179"/>
      <c r="AH1527" s="179"/>
      <c r="AI1527" s="179"/>
      <c r="AJ1527" s="179"/>
      <c r="AK1527" s="179"/>
      <c r="AL1527" s="179"/>
      <c r="AM1527" s="179"/>
      <c r="AN1527" s="179"/>
      <c r="AO1527" s="179"/>
      <c r="AP1527" s="179"/>
      <c r="AQ1527" s="179"/>
      <c r="AR1527" s="179"/>
      <c r="AS1527" s="179"/>
      <c r="AT1527" s="179"/>
      <c r="AU1527" s="179"/>
      <c r="AV1527" s="179"/>
      <c r="AW1527" s="179"/>
      <c r="AX1527" s="179"/>
      <c r="AY1527" s="179"/>
      <c r="AZ1527" s="179"/>
      <c r="BA1527" s="179"/>
      <c r="BB1527" s="179"/>
      <c r="BC1527" s="179"/>
      <c r="BD1527" s="179"/>
      <c r="BE1527" s="179"/>
      <c r="BF1527" s="179"/>
      <c r="BG1527" s="179"/>
      <c r="BH1527" s="179"/>
      <c r="BI1527" s="179"/>
      <c r="BJ1527" s="179"/>
      <c r="BK1527" s="179"/>
      <c r="BL1527" s="179"/>
      <c r="BM1527" s="179"/>
      <c r="BN1527" s="179"/>
      <c r="BO1527" s="179"/>
      <c r="BP1527" s="179"/>
      <c r="BQ1527" s="179"/>
      <c r="BR1527" s="179"/>
      <c r="BS1527" s="179"/>
      <c r="BT1527" s="179"/>
      <c r="BU1527" s="179"/>
      <c r="BV1527" s="179"/>
      <c r="BW1527" s="179"/>
      <c r="BX1527" s="179"/>
      <c r="BY1527" s="179"/>
      <c r="BZ1527" s="179"/>
      <c r="CA1527" s="179"/>
      <c r="CB1527" s="179"/>
      <c r="CC1527" s="179"/>
      <c r="CD1527" s="179"/>
      <c r="CE1527" s="179"/>
      <c r="CF1527" s="179"/>
      <c r="CG1527" s="179"/>
      <c r="CH1527" s="179"/>
      <c r="CI1527" s="179"/>
      <c r="CJ1527" s="179"/>
      <c r="CK1527" s="179"/>
      <c r="CL1527" s="179"/>
      <c r="CN1527" s="60"/>
      <c r="CO1527" s="179"/>
      <c r="CP1527" s="179"/>
      <c r="CQ1527" s="179"/>
      <c r="CR1527" s="179"/>
      <c r="CS1527" s="179"/>
      <c r="CT1527" s="179"/>
      <c r="CU1527" s="179"/>
      <c r="CV1527" s="179"/>
      <c r="CW1527" s="179"/>
      <c r="CX1527" s="179"/>
      <c r="CY1527" s="179"/>
      <c r="CZ1527" s="179"/>
      <c r="DA1527" s="179"/>
      <c r="DB1527" s="179"/>
      <c r="DC1527" s="179"/>
      <c r="DD1527" s="179"/>
      <c r="DE1527" s="179"/>
      <c r="DF1527" s="179"/>
      <c r="DG1527" s="179"/>
      <c r="DH1527" s="179"/>
      <c r="DI1527" s="179"/>
      <c r="DJ1527" s="179"/>
      <c r="DK1527" s="179"/>
      <c r="DL1527" s="179"/>
    </row>
    <row r="1528" spans="1:116" x14ac:dyDescent="0.35">
      <c r="A1528" s="174"/>
      <c r="E1528" s="8"/>
      <c r="G1528" s="136" t="str">
        <f>G1516</f>
        <v>Secondary volume driver</v>
      </c>
      <c r="H1528" s="174"/>
      <c r="I1528" s="176"/>
      <c r="J1528" s="176"/>
      <c r="K1528" s="197"/>
      <c r="L1528" s="197"/>
      <c r="M1528" s="197"/>
      <c r="N1528" s="197"/>
      <c r="O1528" s="197"/>
      <c r="P1528" s="197"/>
      <c r="R1528" s="198"/>
      <c r="S1528" s="174"/>
      <c r="T1528" s="174"/>
      <c r="U1528" s="174"/>
      <c r="V1528" s="174"/>
      <c r="W1528" s="174"/>
      <c r="X1528" s="174"/>
      <c r="Y1528" s="174"/>
      <c r="Z1528" s="174"/>
      <c r="AA1528" s="174"/>
      <c r="AB1528" s="174"/>
      <c r="AC1528" s="174"/>
      <c r="AD1528" s="174"/>
      <c r="AE1528" s="174"/>
      <c r="AF1528" s="174"/>
      <c r="AG1528" s="174"/>
      <c r="AH1528" s="174"/>
      <c r="AI1528" s="174"/>
      <c r="AJ1528" s="174"/>
      <c r="AK1528" s="174"/>
      <c r="AL1528" s="174"/>
      <c r="AM1528" s="174"/>
      <c r="AN1528" s="174"/>
      <c r="AO1528" s="174"/>
      <c r="AP1528" s="174"/>
      <c r="AQ1528" s="174"/>
      <c r="AR1528" s="174"/>
      <c r="AS1528" s="174"/>
      <c r="AT1528" s="174"/>
      <c r="AU1528" s="174"/>
      <c r="AV1528" s="174"/>
      <c r="AW1528" s="174"/>
      <c r="AX1528" s="174"/>
      <c r="AY1528" s="174"/>
      <c r="AZ1528" s="174"/>
      <c r="BA1528" s="174"/>
      <c r="BB1528" s="174"/>
      <c r="BC1528" s="174"/>
      <c r="BD1528" s="174"/>
      <c r="BE1528" s="174"/>
      <c r="BF1528" s="174"/>
      <c r="BG1528" s="174"/>
      <c r="BH1528" s="174"/>
      <c r="BI1528" s="174"/>
      <c r="BJ1528" s="174"/>
      <c r="BK1528" s="174"/>
      <c r="BL1528" s="174"/>
      <c r="BM1528" s="174"/>
      <c r="BN1528" s="174"/>
      <c r="BO1528" s="174"/>
      <c r="BP1528" s="174"/>
      <c r="BQ1528" s="174"/>
      <c r="BR1528" s="174"/>
      <c r="BS1528" s="174"/>
      <c r="BT1528" s="174"/>
      <c r="BU1528" s="174"/>
      <c r="BV1528" s="174"/>
      <c r="BW1528" s="174"/>
      <c r="BX1528" s="174"/>
      <c r="BY1528" s="174"/>
      <c r="BZ1528" s="174"/>
      <c r="CA1528" s="174"/>
      <c r="CB1528" s="174"/>
      <c r="CC1528" s="174"/>
      <c r="CD1528" s="174"/>
      <c r="CE1528" s="174"/>
      <c r="CF1528" s="174"/>
      <c r="CG1528" s="174"/>
      <c r="CH1528" s="174"/>
      <c r="CI1528" s="174"/>
      <c r="CJ1528" s="174"/>
      <c r="CK1528" s="174"/>
      <c r="CL1528" s="174"/>
      <c r="CN1528" s="176"/>
      <c r="CO1528" s="174"/>
      <c r="CP1528" s="174"/>
      <c r="CQ1528" s="174"/>
      <c r="CR1528" s="174"/>
      <c r="CS1528" s="174"/>
      <c r="CT1528" s="174"/>
      <c r="CU1528" s="174"/>
      <c r="CV1528" s="174"/>
      <c r="CW1528" s="174"/>
      <c r="CX1528" s="174"/>
      <c r="CY1528" s="174"/>
      <c r="CZ1528" s="174"/>
      <c r="DA1528" s="174"/>
      <c r="DB1528" s="174"/>
      <c r="DC1528" s="174"/>
      <c r="DD1528" s="174"/>
      <c r="DE1528" s="174"/>
      <c r="DF1528" s="174"/>
      <c r="DG1528" s="174"/>
      <c r="DH1528" s="174"/>
      <c r="DI1528" s="174"/>
      <c r="DJ1528" s="174"/>
      <c r="DK1528" s="174"/>
      <c r="DL1528" s="174"/>
    </row>
    <row r="1529" spans="1:116" x14ac:dyDescent="0.35">
      <c r="A1529" s="174"/>
      <c r="E1529" s="8"/>
      <c r="G1529" s="136"/>
      <c r="H1529" s="174"/>
      <c r="I1529" s="176"/>
      <c r="J1529" s="176"/>
      <c r="K1529" s="197"/>
      <c r="L1529" s="197"/>
      <c r="M1529" s="197"/>
      <c r="N1529" s="197"/>
      <c r="O1529" s="197"/>
      <c r="P1529" s="197"/>
      <c r="R1529" s="198"/>
      <c r="S1529" s="174"/>
      <c r="T1529" s="174"/>
      <c r="U1529" s="174"/>
      <c r="V1529" s="174"/>
      <c r="W1529" s="174"/>
      <c r="X1529" s="174"/>
      <c r="Y1529" s="174"/>
      <c r="Z1529" s="174"/>
      <c r="AA1529" s="174"/>
      <c r="AB1529" s="174"/>
      <c r="AC1529" s="174"/>
      <c r="AD1529" s="174"/>
      <c r="AE1529" s="174"/>
      <c r="AF1529" s="174"/>
      <c r="AG1529" s="174"/>
      <c r="AH1529" s="174"/>
      <c r="AI1529" s="174"/>
      <c r="AJ1529" s="174"/>
      <c r="AK1529" s="174"/>
      <c r="AL1529" s="174"/>
      <c r="AM1529" s="174"/>
      <c r="AN1529" s="174"/>
      <c r="AO1529" s="174"/>
      <c r="AP1529" s="174"/>
      <c r="AQ1529" s="174"/>
      <c r="AR1529" s="174"/>
      <c r="AS1529" s="174"/>
      <c r="AT1529" s="174"/>
      <c r="AU1529" s="174"/>
      <c r="AV1529" s="174"/>
      <c r="AW1529" s="174"/>
      <c r="AX1529" s="174"/>
      <c r="AY1529" s="174"/>
      <c r="AZ1529" s="174"/>
      <c r="BA1529" s="174"/>
      <c r="BB1529" s="174"/>
      <c r="BC1529" s="174"/>
      <c r="BD1529" s="174"/>
      <c r="BE1529" s="174"/>
      <c r="BF1529" s="174"/>
      <c r="BG1529" s="174"/>
      <c r="BH1529" s="174"/>
      <c r="BI1529" s="174"/>
      <c r="BJ1529" s="174"/>
      <c r="BK1529" s="174"/>
      <c r="BL1529" s="174"/>
      <c r="BM1529" s="174"/>
      <c r="BN1529" s="174"/>
      <c r="BO1529" s="174"/>
      <c r="BP1529" s="174"/>
      <c r="BQ1529" s="174"/>
      <c r="BR1529" s="174"/>
      <c r="BS1529" s="174"/>
      <c r="BT1529" s="174"/>
      <c r="BU1529" s="174"/>
      <c r="BV1529" s="174"/>
      <c r="BW1529" s="174"/>
      <c r="BX1529" s="174"/>
      <c r="BY1529" s="174"/>
      <c r="BZ1529" s="174"/>
      <c r="CA1529" s="174"/>
      <c r="CB1529" s="174"/>
      <c r="CC1529" s="174"/>
      <c r="CD1529" s="174"/>
      <c r="CE1529" s="174"/>
      <c r="CF1529" s="174"/>
      <c r="CG1529" s="174"/>
      <c r="CH1529" s="174"/>
      <c r="CI1529" s="174"/>
      <c r="CJ1529" s="174"/>
      <c r="CK1529" s="174"/>
      <c r="CL1529" s="174"/>
      <c r="CN1529" s="176"/>
      <c r="CO1529" s="174"/>
      <c r="CP1529" s="174"/>
      <c r="CQ1529" s="174"/>
      <c r="CR1529" s="174"/>
      <c r="CS1529" s="174"/>
      <c r="CT1529" s="174"/>
      <c r="CU1529" s="174"/>
      <c r="CV1529" s="174"/>
      <c r="CW1529" s="174"/>
      <c r="CX1529" s="174"/>
      <c r="CY1529" s="174"/>
      <c r="CZ1529" s="174"/>
      <c r="DA1529" s="174"/>
      <c r="DB1529" s="174"/>
      <c r="DC1529" s="174"/>
      <c r="DD1529" s="174"/>
      <c r="DE1529" s="174"/>
      <c r="DF1529" s="174"/>
      <c r="DG1529" s="174"/>
      <c r="DH1529" s="174"/>
      <c r="DI1529" s="174"/>
      <c r="DJ1529" s="174"/>
      <c r="DK1529" s="174"/>
      <c r="DL1529" s="174"/>
    </row>
    <row r="1530" spans="1:116" x14ac:dyDescent="0.35">
      <c r="A1530" s="174"/>
      <c r="E1530" s="8"/>
      <c r="G1530" s="175" t="s">
        <v>490</v>
      </c>
      <c r="H1530" s="174"/>
      <c r="I1530" s="176"/>
      <c r="J1530" s="176"/>
      <c r="K1530" s="197"/>
      <c r="L1530" s="197"/>
      <c r="M1530" s="197"/>
      <c r="N1530" s="197"/>
      <c r="O1530" s="197"/>
      <c r="P1530" s="197"/>
      <c r="R1530" s="198"/>
      <c r="S1530" s="199" t="str">
        <f t="shared" ref="S1530:CD1530" si="2508">S$20</f>
        <v>S$16</v>
      </c>
      <c r="T1530" s="199" t="str">
        <f t="shared" si="2508"/>
        <v>T$16</v>
      </c>
      <c r="U1530" s="199" t="str">
        <f t="shared" si="2508"/>
        <v>U$16</v>
      </c>
      <c r="V1530" s="199" t="str">
        <f t="shared" si="2508"/>
        <v>V$16</v>
      </c>
      <c r="W1530" s="199" t="str">
        <f t="shared" si="2508"/>
        <v>W$16</v>
      </c>
      <c r="X1530" s="199" t="str">
        <f t="shared" si="2508"/>
        <v>X$16</v>
      </c>
      <c r="Y1530" s="199" t="str">
        <f t="shared" si="2508"/>
        <v>Y$16</v>
      </c>
      <c r="Z1530" s="199" t="str">
        <f t="shared" si="2508"/>
        <v>Z$16</v>
      </c>
      <c r="AA1530" s="199" t="str">
        <f t="shared" si="2508"/>
        <v>AA$16</v>
      </c>
      <c r="AB1530" s="199" t="str">
        <f t="shared" si="2508"/>
        <v>AB$16</v>
      </c>
      <c r="AC1530" s="199" t="str">
        <f t="shared" si="2508"/>
        <v>AC$16</v>
      </c>
      <c r="AD1530" s="199" t="str">
        <f t="shared" si="2508"/>
        <v>AD$16</v>
      </c>
      <c r="AE1530" s="199" t="str">
        <f t="shared" si="2508"/>
        <v>AE$16</v>
      </c>
      <c r="AF1530" s="199" t="str">
        <f t="shared" si="2508"/>
        <v>AF$16</v>
      </c>
      <c r="AG1530" s="199" t="str">
        <f t="shared" si="2508"/>
        <v>AG$16</v>
      </c>
      <c r="AH1530" s="199" t="str">
        <f t="shared" si="2508"/>
        <v>AH$16</v>
      </c>
      <c r="AI1530" s="199" t="str">
        <f t="shared" si="2508"/>
        <v>AI$16</v>
      </c>
      <c r="AJ1530" s="199" t="str">
        <f t="shared" si="2508"/>
        <v>AJ$16</v>
      </c>
      <c r="AK1530" s="199" t="str">
        <f t="shared" si="2508"/>
        <v>AK$16</v>
      </c>
      <c r="AL1530" s="199" t="str">
        <f t="shared" si="2508"/>
        <v>AL$16</v>
      </c>
      <c r="AM1530" s="199" t="str">
        <f t="shared" si="2508"/>
        <v>AM$16</v>
      </c>
      <c r="AN1530" s="199" t="str">
        <f t="shared" si="2508"/>
        <v>AN$16</v>
      </c>
      <c r="AO1530" s="199" t="str">
        <f t="shared" si="2508"/>
        <v>AO$16</v>
      </c>
      <c r="AP1530" s="199" t="str">
        <f t="shared" si="2508"/>
        <v>AP$16</v>
      </c>
      <c r="AQ1530" s="199" t="str">
        <f t="shared" si="2508"/>
        <v>AQ$16</v>
      </c>
      <c r="AR1530" s="199" t="str">
        <f t="shared" si="2508"/>
        <v>AR$16</v>
      </c>
      <c r="AS1530" s="199" t="str">
        <f t="shared" si="2508"/>
        <v>AS$16</v>
      </c>
      <c r="AT1530" s="199" t="str">
        <f t="shared" si="2508"/>
        <v>AT$16</v>
      </c>
      <c r="AU1530" s="199" t="str">
        <f t="shared" si="2508"/>
        <v>AU$16</v>
      </c>
      <c r="AV1530" s="199" t="str">
        <f t="shared" si="2508"/>
        <v>AV$16</v>
      </c>
      <c r="AW1530" s="199" t="str">
        <f t="shared" si="2508"/>
        <v>AW$16</v>
      </c>
      <c r="AX1530" s="199" t="str">
        <f t="shared" si="2508"/>
        <v>AX$16</v>
      </c>
      <c r="AY1530" s="199" t="str">
        <f t="shared" si="2508"/>
        <v>AY$16</v>
      </c>
      <c r="AZ1530" s="199" t="str">
        <f t="shared" si="2508"/>
        <v>AZ$16</v>
      </c>
      <c r="BA1530" s="199" t="str">
        <f t="shared" si="2508"/>
        <v>BA$16</v>
      </c>
      <c r="BB1530" s="199" t="str">
        <f t="shared" si="2508"/>
        <v>BB$16</v>
      </c>
      <c r="BC1530" s="199" t="str">
        <f t="shared" si="2508"/>
        <v>BC$16</v>
      </c>
      <c r="BD1530" s="199" t="str">
        <f t="shared" si="2508"/>
        <v>BD$16</v>
      </c>
      <c r="BE1530" s="199" t="str">
        <f t="shared" si="2508"/>
        <v>BE$16</v>
      </c>
      <c r="BF1530" s="199" t="str">
        <f t="shared" si="2508"/>
        <v>BF$16</v>
      </c>
      <c r="BG1530" s="199" t="str">
        <f t="shared" si="2508"/>
        <v>BG$16</v>
      </c>
      <c r="BH1530" s="199" t="str">
        <f t="shared" si="2508"/>
        <v>BH$16</v>
      </c>
      <c r="BI1530" s="199" t="str">
        <f t="shared" si="2508"/>
        <v>BI$16</v>
      </c>
      <c r="BJ1530" s="199" t="str">
        <f t="shared" si="2508"/>
        <v>BJ$16</v>
      </c>
      <c r="BK1530" s="199" t="str">
        <f t="shared" si="2508"/>
        <v>BK$16</v>
      </c>
      <c r="BL1530" s="199" t="str">
        <f t="shared" si="2508"/>
        <v>BL$16</v>
      </c>
      <c r="BM1530" s="199" t="str">
        <f t="shared" si="2508"/>
        <v>BM$16</v>
      </c>
      <c r="BN1530" s="199" t="str">
        <f t="shared" si="2508"/>
        <v>BN$16</v>
      </c>
      <c r="BO1530" s="199" t="str">
        <f t="shared" si="2508"/>
        <v>BO$16</v>
      </c>
      <c r="BP1530" s="199" t="str">
        <f t="shared" si="2508"/>
        <v>BP$16</v>
      </c>
      <c r="BQ1530" s="199" t="str">
        <f t="shared" si="2508"/>
        <v>BQ$16</v>
      </c>
      <c r="BR1530" s="199" t="str">
        <f t="shared" si="2508"/>
        <v>BR$16</v>
      </c>
      <c r="BS1530" s="199" t="str">
        <f t="shared" si="2508"/>
        <v>BS$16</v>
      </c>
      <c r="BT1530" s="199" t="str">
        <f t="shared" si="2508"/>
        <v>BT$16</v>
      </c>
      <c r="BU1530" s="199" t="str">
        <f t="shared" si="2508"/>
        <v>BU$16</v>
      </c>
      <c r="BV1530" s="199" t="str">
        <f t="shared" si="2508"/>
        <v>BV$16</v>
      </c>
      <c r="BW1530" s="199" t="str">
        <f t="shared" si="2508"/>
        <v>BW$16</v>
      </c>
      <c r="BX1530" s="199" t="str">
        <f t="shared" si="2508"/>
        <v>BX$16</v>
      </c>
      <c r="BY1530" s="199" t="str">
        <f t="shared" si="2508"/>
        <v>BY$16</v>
      </c>
      <c r="BZ1530" s="199" t="str">
        <f t="shared" si="2508"/>
        <v>BZ$16</v>
      </c>
      <c r="CA1530" s="199" t="str">
        <f t="shared" si="2508"/>
        <v>CA$16</v>
      </c>
      <c r="CB1530" s="199" t="str">
        <f t="shared" si="2508"/>
        <v>CB$16</v>
      </c>
      <c r="CC1530" s="199" t="str">
        <f t="shared" si="2508"/>
        <v>CC$16</v>
      </c>
      <c r="CD1530" s="199" t="str">
        <f t="shared" si="2508"/>
        <v>CD$16</v>
      </c>
      <c r="CE1530" s="199" t="str">
        <f t="shared" ref="CE1530:CL1530" si="2509">CE$20</f>
        <v>CE$16</v>
      </c>
      <c r="CF1530" s="199" t="str">
        <f t="shared" si="2509"/>
        <v>CF$16</v>
      </c>
      <c r="CG1530" s="199" t="str">
        <f t="shared" si="2509"/>
        <v>CG$16</v>
      </c>
      <c r="CH1530" s="199" t="str">
        <f t="shared" si="2509"/>
        <v>CH$16</v>
      </c>
      <c r="CI1530" s="199" t="str">
        <f t="shared" si="2509"/>
        <v>CI$16</v>
      </c>
      <c r="CJ1530" s="199" t="str">
        <f t="shared" si="2509"/>
        <v>CJ$16</v>
      </c>
      <c r="CK1530" s="199" t="str">
        <f t="shared" si="2509"/>
        <v>CK$16</v>
      </c>
      <c r="CL1530" s="199" t="str">
        <f t="shared" si="2509"/>
        <v>CL$16</v>
      </c>
      <c r="CN1530" s="176"/>
      <c r="CO1530" s="199" t="str">
        <f t="shared" ref="CO1530:DL1530" si="2510">CO$20</f>
        <v>CO$16</v>
      </c>
      <c r="CP1530" s="199" t="str">
        <f t="shared" si="2510"/>
        <v>CP$16</v>
      </c>
      <c r="CQ1530" s="199" t="str">
        <f t="shared" si="2510"/>
        <v>CQ$16</v>
      </c>
      <c r="CR1530" s="199" t="str">
        <f t="shared" si="2510"/>
        <v>CR$16</v>
      </c>
      <c r="CS1530" s="199" t="str">
        <f t="shared" si="2510"/>
        <v>CS$16</v>
      </c>
      <c r="CT1530" s="199" t="str">
        <f t="shared" si="2510"/>
        <v>CT$16</v>
      </c>
      <c r="CU1530" s="199" t="str">
        <f t="shared" si="2510"/>
        <v>CU$16</v>
      </c>
      <c r="CV1530" s="199" t="str">
        <f t="shared" si="2510"/>
        <v>CV$16</v>
      </c>
      <c r="CW1530" s="199" t="str">
        <f t="shared" si="2510"/>
        <v>CW$16</v>
      </c>
      <c r="CX1530" s="199" t="str">
        <f t="shared" si="2510"/>
        <v>CX$16</v>
      </c>
      <c r="CY1530" s="199" t="str">
        <f t="shared" si="2510"/>
        <v>CY$16</v>
      </c>
      <c r="CZ1530" s="199" t="str">
        <f t="shared" si="2510"/>
        <v>CZ$16</v>
      </c>
      <c r="DA1530" s="199" t="str">
        <f t="shared" si="2510"/>
        <v>DA$16</v>
      </c>
      <c r="DB1530" s="199" t="str">
        <f t="shared" si="2510"/>
        <v>DB$16</v>
      </c>
      <c r="DC1530" s="199" t="str">
        <f t="shared" si="2510"/>
        <v>DC$16</v>
      </c>
      <c r="DD1530" s="199" t="str">
        <f t="shared" si="2510"/>
        <v>DD$16</v>
      </c>
      <c r="DE1530" s="199" t="str">
        <f t="shared" si="2510"/>
        <v>DE$16</v>
      </c>
      <c r="DF1530" s="199" t="str">
        <f t="shared" si="2510"/>
        <v>DF$16</v>
      </c>
      <c r="DG1530" s="199" t="str">
        <f t="shared" si="2510"/>
        <v>DG$16</v>
      </c>
      <c r="DH1530" s="199" t="str">
        <f t="shared" si="2510"/>
        <v>DH$16</v>
      </c>
      <c r="DI1530" s="199" t="str">
        <f t="shared" si="2510"/>
        <v>DI$16</v>
      </c>
      <c r="DJ1530" s="199" t="str">
        <f t="shared" si="2510"/>
        <v>DJ$16</v>
      </c>
      <c r="DK1530" s="199" t="str">
        <f t="shared" si="2510"/>
        <v>DK$16</v>
      </c>
      <c r="DL1530" s="199" t="str">
        <f t="shared" si="2510"/>
        <v>DL$16</v>
      </c>
    </row>
    <row r="1531" spans="1:116" x14ac:dyDescent="0.35">
      <c r="A1531" s="174"/>
      <c r="E1531" s="8"/>
      <c r="G1531" s="175" t="s">
        <v>492</v>
      </c>
      <c r="H1531" s="200"/>
      <c r="I1531" s="201"/>
      <c r="J1531" s="201"/>
      <c r="K1531" s="202"/>
      <c r="L1531" s="202"/>
      <c r="M1531" s="202"/>
      <c r="N1531" s="202"/>
      <c r="O1531" s="202"/>
      <c r="P1531" s="202"/>
      <c r="R1531" s="202"/>
      <c r="S1531" s="199" t="str">
        <f t="shared" ref="S1531:CD1531" si="2511">S$21</f>
        <v>S$17</v>
      </c>
      <c r="T1531" s="199" t="str">
        <f t="shared" si="2511"/>
        <v>T$17</v>
      </c>
      <c r="U1531" s="199" t="str">
        <f t="shared" si="2511"/>
        <v>U$17</v>
      </c>
      <c r="V1531" s="199" t="str">
        <f t="shared" si="2511"/>
        <v>V$17</v>
      </c>
      <c r="W1531" s="199" t="str">
        <f t="shared" si="2511"/>
        <v>W$17</v>
      </c>
      <c r="X1531" s="199" t="str">
        <f t="shared" si="2511"/>
        <v>X$17</v>
      </c>
      <c r="Y1531" s="199" t="str">
        <f t="shared" si="2511"/>
        <v>Y$17</v>
      </c>
      <c r="Z1531" s="199" t="str">
        <f t="shared" si="2511"/>
        <v>Z$17</v>
      </c>
      <c r="AA1531" s="199" t="str">
        <f t="shared" si="2511"/>
        <v>AA$17</v>
      </c>
      <c r="AB1531" s="199" t="str">
        <f t="shared" si="2511"/>
        <v>AB$17</v>
      </c>
      <c r="AC1531" s="199" t="str">
        <f t="shared" si="2511"/>
        <v>AC$17</v>
      </c>
      <c r="AD1531" s="199" t="str">
        <f t="shared" si="2511"/>
        <v>AD$17</v>
      </c>
      <c r="AE1531" s="199" t="str">
        <f t="shared" si="2511"/>
        <v>AE$17</v>
      </c>
      <c r="AF1531" s="199" t="str">
        <f t="shared" si="2511"/>
        <v>AF$17</v>
      </c>
      <c r="AG1531" s="199" t="str">
        <f t="shared" si="2511"/>
        <v>AG$17</v>
      </c>
      <c r="AH1531" s="199" t="str">
        <f t="shared" si="2511"/>
        <v>AH$17</v>
      </c>
      <c r="AI1531" s="199" t="str">
        <f t="shared" si="2511"/>
        <v>AI$17</v>
      </c>
      <c r="AJ1531" s="199" t="str">
        <f t="shared" si="2511"/>
        <v>AJ$17</v>
      </c>
      <c r="AK1531" s="199" t="str">
        <f t="shared" si="2511"/>
        <v>AK$17</v>
      </c>
      <c r="AL1531" s="199" t="str">
        <f t="shared" si="2511"/>
        <v>AL$17</v>
      </c>
      <c r="AM1531" s="199" t="str">
        <f t="shared" si="2511"/>
        <v>AM$17</v>
      </c>
      <c r="AN1531" s="199" t="str">
        <f t="shared" si="2511"/>
        <v>AN$17</v>
      </c>
      <c r="AO1531" s="199" t="str">
        <f t="shared" si="2511"/>
        <v>AO$17</v>
      </c>
      <c r="AP1531" s="199" t="str">
        <f t="shared" si="2511"/>
        <v>AP$17</v>
      </c>
      <c r="AQ1531" s="199" t="str">
        <f t="shared" si="2511"/>
        <v>AQ$17</v>
      </c>
      <c r="AR1531" s="199" t="str">
        <f t="shared" si="2511"/>
        <v>AR$17</v>
      </c>
      <c r="AS1531" s="199" t="str">
        <f t="shared" si="2511"/>
        <v>AS$17</v>
      </c>
      <c r="AT1531" s="199" t="str">
        <f t="shared" si="2511"/>
        <v>AT$17</v>
      </c>
      <c r="AU1531" s="199" t="str">
        <f t="shared" si="2511"/>
        <v>AU$17</v>
      </c>
      <c r="AV1531" s="199" t="str">
        <f t="shared" si="2511"/>
        <v>AV$17</v>
      </c>
      <c r="AW1531" s="199" t="str">
        <f t="shared" si="2511"/>
        <v>AW$17</v>
      </c>
      <c r="AX1531" s="199" t="str">
        <f t="shared" si="2511"/>
        <v>AX$17</v>
      </c>
      <c r="AY1531" s="199" t="str">
        <f t="shared" si="2511"/>
        <v>AY$17</v>
      </c>
      <c r="AZ1531" s="199" t="str">
        <f t="shared" si="2511"/>
        <v>AZ$17</v>
      </c>
      <c r="BA1531" s="199" t="str">
        <f t="shared" si="2511"/>
        <v>BA$17</v>
      </c>
      <c r="BB1531" s="199" t="str">
        <f t="shared" si="2511"/>
        <v>BB$17</v>
      </c>
      <c r="BC1531" s="199" t="str">
        <f t="shared" si="2511"/>
        <v>BC$17</v>
      </c>
      <c r="BD1531" s="199" t="str">
        <f t="shared" si="2511"/>
        <v>BD$17</v>
      </c>
      <c r="BE1531" s="199" t="str">
        <f t="shared" si="2511"/>
        <v>BE$17</v>
      </c>
      <c r="BF1531" s="199" t="str">
        <f t="shared" si="2511"/>
        <v>BF$17</v>
      </c>
      <c r="BG1531" s="199" t="str">
        <f t="shared" si="2511"/>
        <v>BG$17</v>
      </c>
      <c r="BH1531" s="199" t="str">
        <f t="shared" si="2511"/>
        <v>BH$17</v>
      </c>
      <c r="BI1531" s="199" t="str">
        <f t="shared" si="2511"/>
        <v>BI$17</v>
      </c>
      <c r="BJ1531" s="199" t="str">
        <f t="shared" si="2511"/>
        <v>BJ$17</v>
      </c>
      <c r="BK1531" s="199" t="str">
        <f t="shared" si="2511"/>
        <v>BK$17</v>
      </c>
      <c r="BL1531" s="199" t="str">
        <f t="shared" si="2511"/>
        <v>BL$17</v>
      </c>
      <c r="BM1531" s="199" t="str">
        <f t="shared" si="2511"/>
        <v>BM$17</v>
      </c>
      <c r="BN1531" s="199" t="str">
        <f t="shared" si="2511"/>
        <v>BN$17</v>
      </c>
      <c r="BO1531" s="199" t="str">
        <f t="shared" si="2511"/>
        <v>BO$17</v>
      </c>
      <c r="BP1531" s="199" t="str">
        <f t="shared" si="2511"/>
        <v>BP$17</v>
      </c>
      <c r="BQ1531" s="199" t="str">
        <f t="shared" si="2511"/>
        <v>BQ$17</v>
      </c>
      <c r="BR1531" s="199" t="str">
        <f t="shared" si="2511"/>
        <v>BR$17</v>
      </c>
      <c r="BS1531" s="199" t="str">
        <f t="shared" si="2511"/>
        <v>BS$17</v>
      </c>
      <c r="BT1531" s="199" t="str">
        <f t="shared" si="2511"/>
        <v>BT$17</v>
      </c>
      <c r="BU1531" s="199" t="str">
        <f t="shared" si="2511"/>
        <v>BU$17</v>
      </c>
      <c r="BV1531" s="199" t="str">
        <f t="shared" si="2511"/>
        <v>BV$17</v>
      </c>
      <c r="BW1531" s="199" t="str">
        <f t="shared" si="2511"/>
        <v>BW$17</v>
      </c>
      <c r="BX1531" s="199" t="str">
        <f t="shared" si="2511"/>
        <v>BX$17</v>
      </c>
      <c r="BY1531" s="199" t="str">
        <f t="shared" si="2511"/>
        <v>BY$17</v>
      </c>
      <c r="BZ1531" s="199" t="str">
        <f t="shared" si="2511"/>
        <v>BZ$17</v>
      </c>
      <c r="CA1531" s="199" t="str">
        <f t="shared" si="2511"/>
        <v>CA$17</v>
      </c>
      <c r="CB1531" s="199" t="str">
        <f t="shared" si="2511"/>
        <v>CB$17</v>
      </c>
      <c r="CC1531" s="199" t="str">
        <f t="shared" si="2511"/>
        <v>CC$17</v>
      </c>
      <c r="CD1531" s="199" t="str">
        <f t="shared" si="2511"/>
        <v>CD$17</v>
      </c>
      <c r="CE1531" s="199" t="str">
        <f t="shared" ref="CE1531:CL1531" si="2512">CE$21</f>
        <v>CE$17</v>
      </c>
      <c r="CF1531" s="199" t="str">
        <f t="shared" si="2512"/>
        <v>CF$17</v>
      </c>
      <c r="CG1531" s="199" t="str">
        <f t="shared" si="2512"/>
        <v>CG$17</v>
      </c>
      <c r="CH1531" s="199" t="str">
        <f t="shared" si="2512"/>
        <v>CH$17</v>
      </c>
      <c r="CI1531" s="199" t="str">
        <f t="shared" si="2512"/>
        <v>CI$17</v>
      </c>
      <c r="CJ1531" s="199" t="str">
        <f t="shared" si="2512"/>
        <v>CJ$17</v>
      </c>
      <c r="CK1531" s="199" t="str">
        <f t="shared" si="2512"/>
        <v>CK$17</v>
      </c>
      <c r="CL1531" s="199" t="str">
        <f t="shared" si="2512"/>
        <v>CL$17</v>
      </c>
      <c r="CN1531" s="201"/>
      <c r="CO1531" s="199" t="str">
        <f t="shared" ref="CO1531:DL1531" si="2513">CO$21</f>
        <v>CO$17</v>
      </c>
      <c r="CP1531" s="199" t="str">
        <f t="shared" si="2513"/>
        <v>CP$17</v>
      </c>
      <c r="CQ1531" s="199" t="str">
        <f t="shared" si="2513"/>
        <v>CQ$17</v>
      </c>
      <c r="CR1531" s="199" t="str">
        <f t="shared" si="2513"/>
        <v>CR$17</v>
      </c>
      <c r="CS1531" s="199" t="str">
        <f t="shared" si="2513"/>
        <v>CS$17</v>
      </c>
      <c r="CT1531" s="199" t="str">
        <f t="shared" si="2513"/>
        <v>CT$17</v>
      </c>
      <c r="CU1531" s="199" t="str">
        <f t="shared" si="2513"/>
        <v>CU$17</v>
      </c>
      <c r="CV1531" s="199" t="str">
        <f t="shared" si="2513"/>
        <v>CV$17</v>
      </c>
      <c r="CW1531" s="199" t="str">
        <f t="shared" si="2513"/>
        <v>CW$17</v>
      </c>
      <c r="CX1531" s="199" t="str">
        <f t="shared" si="2513"/>
        <v>CX$17</v>
      </c>
      <c r="CY1531" s="199" t="str">
        <f t="shared" si="2513"/>
        <v>CY$17</v>
      </c>
      <c r="CZ1531" s="199" t="str">
        <f t="shared" si="2513"/>
        <v>CZ$17</v>
      </c>
      <c r="DA1531" s="199" t="str">
        <f t="shared" si="2513"/>
        <v>DA$17</v>
      </c>
      <c r="DB1531" s="199" t="str">
        <f t="shared" si="2513"/>
        <v>DB$17</v>
      </c>
      <c r="DC1531" s="199" t="str">
        <f t="shared" si="2513"/>
        <v>DC$17</v>
      </c>
      <c r="DD1531" s="199" t="str">
        <f t="shared" si="2513"/>
        <v>DD$17</v>
      </c>
      <c r="DE1531" s="199" t="str">
        <f t="shared" si="2513"/>
        <v>DE$17</v>
      </c>
      <c r="DF1531" s="199" t="str">
        <f t="shared" si="2513"/>
        <v>DF$17</v>
      </c>
      <c r="DG1531" s="199" t="str">
        <f t="shared" si="2513"/>
        <v>DG$17</v>
      </c>
      <c r="DH1531" s="199" t="str">
        <f t="shared" si="2513"/>
        <v>DH$17</v>
      </c>
      <c r="DI1531" s="199" t="str">
        <f t="shared" si="2513"/>
        <v>DI$17</v>
      </c>
      <c r="DJ1531" s="199" t="str">
        <f t="shared" si="2513"/>
        <v>DJ$17</v>
      </c>
      <c r="DK1531" s="199" t="str">
        <f t="shared" si="2513"/>
        <v>DK$17</v>
      </c>
      <c r="DL1531" s="199" t="str">
        <f t="shared" si="2513"/>
        <v>DL$17</v>
      </c>
    </row>
    <row r="1532" spans="1:116" x14ac:dyDescent="0.35">
      <c r="A1532" s="174"/>
      <c r="E1532" s="8"/>
      <c r="G1532" s="175" t="s">
        <v>461</v>
      </c>
      <c r="H1532" s="200"/>
      <c r="I1532" s="201"/>
      <c r="J1532" s="201"/>
      <c r="K1532" s="202"/>
      <c r="L1532" s="202"/>
      <c r="M1532" s="202"/>
      <c r="N1532" s="202"/>
      <c r="O1532" s="202"/>
      <c r="P1532" s="202"/>
      <c r="R1532" s="202"/>
      <c r="S1532" s="190"/>
      <c r="T1532" s="190"/>
      <c r="U1532" s="190"/>
      <c r="V1532" s="190"/>
      <c r="W1532" s="190"/>
      <c r="X1532" s="190"/>
      <c r="Y1532" s="190"/>
      <c r="Z1532" s="190"/>
      <c r="AA1532" s="190"/>
      <c r="AB1532" s="190"/>
      <c r="AC1532" s="190"/>
      <c r="AD1532" s="190"/>
      <c r="AE1532" s="190"/>
      <c r="AF1532" s="190"/>
      <c r="AG1532" s="190"/>
      <c r="AH1532" s="190"/>
      <c r="AI1532" s="190"/>
      <c r="AJ1532" s="190"/>
      <c r="AK1532" s="190"/>
      <c r="AL1532" s="190"/>
      <c r="AM1532" s="190"/>
      <c r="AN1532" s="190"/>
      <c r="AO1532" s="190"/>
      <c r="AP1532" s="190"/>
      <c r="AQ1532" s="190"/>
      <c r="AR1532" s="190"/>
      <c r="AS1532" s="190"/>
      <c r="AT1532" s="190"/>
      <c r="AU1532" s="190"/>
      <c r="AV1532" s="190"/>
      <c r="AW1532" s="190"/>
      <c r="AX1532" s="190"/>
      <c r="AY1532" s="190"/>
      <c r="AZ1532" s="190"/>
      <c r="BA1532" s="190"/>
      <c r="BB1532" s="190"/>
      <c r="BC1532" s="190"/>
      <c r="BD1532" s="190"/>
      <c r="BE1532" s="190"/>
      <c r="BF1532" s="190"/>
      <c r="BG1532" s="190"/>
      <c r="BH1532" s="190"/>
      <c r="BI1532" s="190"/>
      <c r="BJ1532" s="190"/>
      <c r="BK1532" s="190"/>
      <c r="BL1532" s="190"/>
      <c r="BM1532" s="190"/>
      <c r="BN1532" s="190"/>
      <c r="BO1532" s="190"/>
      <c r="BP1532" s="190"/>
      <c r="BQ1532" s="190"/>
      <c r="BR1532" s="190"/>
      <c r="BS1532" s="190"/>
      <c r="BT1532" s="190"/>
      <c r="BU1532" s="190"/>
      <c r="BV1532" s="190"/>
      <c r="BW1532" s="190"/>
      <c r="BX1532" s="190"/>
      <c r="BY1532" s="190"/>
      <c r="BZ1532" s="190"/>
      <c r="CA1532" s="190"/>
      <c r="CB1532" s="190"/>
      <c r="CC1532" s="190"/>
      <c r="CD1532" s="190"/>
      <c r="CE1532" s="190"/>
      <c r="CF1532" s="190"/>
      <c r="CG1532" s="190"/>
      <c r="CH1532" s="190"/>
      <c r="CI1532" s="190"/>
      <c r="CJ1532" s="190"/>
      <c r="CK1532" s="190"/>
      <c r="CL1532" s="190"/>
      <c r="CN1532" s="201"/>
      <c r="CO1532" s="190"/>
      <c r="CP1532" s="190"/>
      <c r="CQ1532" s="190"/>
      <c r="CR1532" s="190"/>
      <c r="CS1532" s="190"/>
      <c r="CT1532" s="190"/>
      <c r="CU1532" s="190"/>
      <c r="CV1532" s="190"/>
      <c r="CW1532" s="190"/>
      <c r="CX1532" s="190"/>
      <c r="CY1532" s="190"/>
      <c r="CZ1532" s="190"/>
      <c r="DA1532" s="190"/>
      <c r="DB1532" s="190"/>
      <c r="DC1532" s="190"/>
      <c r="DD1532" s="190"/>
      <c r="DE1532" s="190"/>
      <c r="DF1532" s="190"/>
      <c r="DG1532" s="190"/>
      <c r="DH1532" s="190"/>
      <c r="DI1532" s="190"/>
      <c r="DJ1532" s="190"/>
      <c r="DK1532" s="190"/>
      <c r="DL1532" s="190"/>
    </row>
    <row r="1533" spans="1:116" x14ac:dyDescent="0.35">
      <c r="A1533" s="174"/>
      <c r="E1533" s="8"/>
      <c r="G1533" s="175" t="s">
        <v>462</v>
      </c>
      <c r="H1533" s="200"/>
      <c r="I1533" s="201"/>
      <c r="J1533" s="201"/>
      <c r="K1533" s="202"/>
      <c r="L1533" s="202"/>
      <c r="M1533" s="202"/>
      <c r="N1533" s="202"/>
      <c r="O1533" s="202"/>
      <c r="P1533" s="202"/>
      <c r="R1533" s="202"/>
      <c r="S1533" s="190"/>
      <c r="T1533" s="190"/>
      <c r="U1533" s="190"/>
      <c r="V1533" s="190"/>
      <c r="W1533" s="190"/>
      <c r="X1533" s="190"/>
      <c r="Y1533" s="190"/>
      <c r="Z1533" s="190"/>
      <c r="AA1533" s="190"/>
      <c r="AB1533" s="190"/>
      <c r="AC1533" s="190"/>
      <c r="AD1533" s="190"/>
      <c r="AE1533" s="190"/>
      <c r="AF1533" s="190"/>
      <c r="AG1533" s="190"/>
      <c r="AH1533" s="190"/>
      <c r="AI1533" s="190"/>
      <c r="AJ1533" s="190"/>
      <c r="AK1533" s="190"/>
      <c r="AL1533" s="190"/>
      <c r="AM1533" s="190"/>
      <c r="AN1533" s="190"/>
      <c r="AO1533" s="190"/>
      <c r="AP1533" s="190"/>
      <c r="AQ1533" s="190"/>
      <c r="AR1533" s="190"/>
      <c r="AS1533" s="190"/>
      <c r="AT1533" s="190"/>
      <c r="AU1533" s="190"/>
      <c r="AV1533" s="190"/>
      <c r="AW1533" s="190"/>
      <c r="AX1533" s="190"/>
      <c r="AY1533" s="190"/>
      <c r="AZ1533" s="190"/>
      <c r="BA1533" s="190"/>
      <c r="BB1533" s="190"/>
      <c r="BC1533" s="190"/>
      <c r="BD1533" s="190"/>
      <c r="BE1533" s="190"/>
      <c r="BF1533" s="190"/>
      <c r="BG1533" s="190"/>
      <c r="BH1533" s="190"/>
      <c r="BI1533" s="190"/>
      <c r="BJ1533" s="190"/>
      <c r="BK1533" s="190"/>
      <c r="BL1533" s="190"/>
      <c r="BM1533" s="190"/>
      <c r="BN1533" s="190"/>
      <c r="BO1533" s="190"/>
      <c r="BP1533" s="190"/>
      <c r="BQ1533" s="190"/>
      <c r="BR1533" s="190"/>
      <c r="BS1533" s="190"/>
      <c r="BT1533" s="190"/>
      <c r="BU1533" s="190"/>
      <c r="BV1533" s="190"/>
      <c r="BW1533" s="190"/>
      <c r="BX1533" s="190"/>
      <c r="BY1533" s="190"/>
      <c r="BZ1533" s="190"/>
      <c r="CA1533" s="190"/>
      <c r="CB1533" s="190"/>
      <c r="CC1533" s="190"/>
      <c r="CD1533" s="190"/>
      <c r="CE1533" s="190"/>
      <c r="CF1533" s="190"/>
      <c r="CG1533" s="190"/>
      <c r="CH1533" s="190"/>
      <c r="CI1533" s="190"/>
      <c r="CJ1533" s="190"/>
      <c r="CK1533" s="190"/>
      <c r="CL1533" s="190"/>
      <c r="CN1533" s="201"/>
      <c r="CO1533" s="190"/>
      <c r="CP1533" s="190"/>
      <c r="CQ1533" s="190"/>
      <c r="CR1533" s="190"/>
      <c r="CS1533" s="190"/>
      <c r="CT1533" s="190"/>
      <c r="CU1533" s="190"/>
      <c r="CV1533" s="190"/>
      <c r="CW1533" s="190"/>
      <c r="CX1533" s="190"/>
      <c r="CY1533" s="190"/>
      <c r="CZ1533" s="190"/>
      <c r="DA1533" s="190"/>
      <c r="DB1533" s="190"/>
      <c r="DC1533" s="190"/>
      <c r="DD1533" s="190"/>
      <c r="DE1533" s="190"/>
      <c r="DF1533" s="190"/>
      <c r="DG1533" s="190"/>
      <c r="DH1533" s="190"/>
      <c r="DI1533" s="190"/>
      <c r="DJ1533" s="190"/>
      <c r="DK1533" s="190"/>
      <c r="DL1533" s="190"/>
    </row>
    <row r="1534" spans="1:116" x14ac:dyDescent="0.35">
      <c r="A1534" s="174"/>
      <c r="E1534" s="8"/>
      <c r="G1534" s="175" t="s">
        <v>491</v>
      </c>
      <c r="H1534" s="200"/>
      <c r="I1534" s="201"/>
      <c r="J1534" s="201"/>
      <c r="K1534" s="202"/>
      <c r="L1534" s="202"/>
      <c r="M1534" s="202"/>
      <c r="N1534" s="202"/>
      <c r="O1534" s="202"/>
      <c r="P1534" s="202"/>
      <c r="R1534" s="202"/>
      <c r="S1534" s="190" t="str">
        <f t="shared" ref="S1534:CD1534" si="2514">S$22</f>
        <v>S$18</v>
      </c>
      <c r="T1534" s="190" t="str">
        <f t="shared" si="2514"/>
        <v>T$18</v>
      </c>
      <c r="U1534" s="190" t="str">
        <f t="shared" si="2514"/>
        <v>U$18</v>
      </c>
      <c r="V1534" s="190" t="str">
        <f t="shared" si="2514"/>
        <v>V$18</v>
      </c>
      <c r="W1534" s="190" t="str">
        <f t="shared" si="2514"/>
        <v>W$18</v>
      </c>
      <c r="X1534" s="190" t="str">
        <f t="shared" si="2514"/>
        <v>X$18</v>
      </c>
      <c r="Y1534" s="190" t="str">
        <f t="shared" si="2514"/>
        <v>Y$18</v>
      </c>
      <c r="Z1534" s="190" t="str">
        <f t="shared" si="2514"/>
        <v>Z$18</v>
      </c>
      <c r="AA1534" s="190" t="str">
        <f t="shared" si="2514"/>
        <v>AA$18</v>
      </c>
      <c r="AB1534" s="190" t="str">
        <f t="shared" si="2514"/>
        <v>AB$18</v>
      </c>
      <c r="AC1534" s="190" t="str">
        <f t="shared" si="2514"/>
        <v>AC$18</v>
      </c>
      <c r="AD1534" s="190" t="str">
        <f t="shared" si="2514"/>
        <v>AD$18</v>
      </c>
      <c r="AE1534" s="190" t="str">
        <f t="shared" si="2514"/>
        <v>AE$18</v>
      </c>
      <c r="AF1534" s="190" t="str">
        <f t="shared" si="2514"/>
        <v>AF$18</v>
      </c>
      <c r="AG1534" s="190" t="str">
        <f t="shared" si="2514"/>
        <v>AG$18</v>
      </c>
      <c r="AH1534" s="190" t="str">
        <f t="shared" si="2514"/>
        <v>AH$18</v>
      </c>
      <c r="AI1534" s="190" t="str">
        <f t="shared" si="2514"/>
        <v>AI$18</v>
      </c>
      <c r="AJ1534" s="190" t="str">
        <f t="shared" si="2514"/>
        <v>AJ$18</v>
      </c>
      <c r="AK1534" s="190" t="str">
        <f t="shared" si="2514"/>
        <v>AK$18</v>
      </c>
      <c r="AL1534" s="190" t="str">
        <f t="shared" si="2514"/>
        <v>AL$18</v>
      </c>
      <c r="AM1534" s="190" t="str">
        <f t="shared" si="2514"/>
        <v>AM$18</v>
      </c>
      <c r="AN1534" s="190" t="str">
        <f t="shared" si="2514"/>
        <v>AN$18</v>
      </c>
      <c r="AO1534" s="190" t="str">
        <f t="shared" si="2514"/>
        <v>AO$18</v>
      </c>
      <c r="AP1534" s="190" t="str">
        <f t="shared" si="2514"/>
        <v>AP$18</v>
      </c>
      <c r="AQ1534" s="190" t="str">
        <f t="shared" si="2514"/>
        <v>AQ$18</v>
      </c>
      <c r="AR1534" s="190" t="str">
        <f t="shared" si="2514"/>
        <v>AR$18</v>
      </c>
      <c r="AS1534" s="190" t="str">
        <f t="shared" si="2514"/>
        <v>AS$18</v>
      </c>
      <c r="AT1534" s="190" t="str">
        <f t="shared" si="2514"/>
        <v>AT$18</v>
      </c>
      <c r="AU1534" s="190" t="str">
        <f t="shared" si="2514"/>
        <v>AU$18</v>
      </c>
      <c r="AV1534" s="190" t="str">
        <f t="shared" si="2514"/>
        <v>AV$18</v>
      </c>
      <c r="AW1534" s="190" t="str">
        <f t="shared" si="2514"/>
        <v>AW$18</v>
      </c>
      <c r="AX1534" s="190" t="str">
        <f t="shared" si="2514"/>
        <v>AX$18</v>
      </c>
      <c r="AY1534" s="190" t="str">
        <f t="shared" si="2514"/>
        <v>AY$18</v>
      </c>
      <c r="AZ1534" s="190" t="str">
        <f t="shared" si="2514"/>
        <v>AZ$18</v>
      </c>
      <c r="BA1534" s="190" t="str">
        <f t="shared" si="2514"/>
        <v>BA$18</v>
      </c>
      <c r="BB1534" s="190" t="str">
        <f t="shared" si="2514"/>
        <v>BB$18</v>
      </c>
      <c r="BC1534" s="190" t="str">
        <f t="shared" si="2514"/>
        <v>BC$18</v>
      </c>
      <c r="BD1534" s="190" t="str">
        <f t="shared" si="2514"/>
        <v>BD$18</v>
      </c>
      <c r="BE1534" s="190" t="str">
        <f t="shared" si="2514"/>
        <v>BE$18</v>
      </c>
      <c r="BF1534" s="190" t="str">
        <f t="shared" si="2514"/>
        <v>BF$18</v>
      </c>
      <c r="BG1534" s="190" t="str">
        <f t="shared" si="2514"/>
        <v>BG$18</v>
      </c>
      <c r="BH1534" s="190" t="str">
        <f t="shared" si="2514"/>
        <v>BH$18</v>
      </c>
      <c r="BI1534" s="190" t="str">
        <f t="shared" si="2514"/>
        <v>BI$18</v>
      </c>
      <c r="BJ1534" s="190" t="str">
        <f t="shared" si="2514"/>
        <v>BJ$18</v>
      </c>
      <c r="BK1534" s="190" t="str">
        <f t="shared" si="2514"/>
        <v>BK$18</v>
      </c>
      <c r="BL1534" s="190" t="str">
        <f t="shared" si="2514"/>
        <v>BL$18</v>
      </c>
      <c r="BM1534" s="190" t="str">
        <f t="shared" si="2514"/>
        <v>BM$18</v>
      </c>
      <c r="BN1534" s="190" t="str">
        <f t="shared" si="2514"/>
        <v>BN$18</v>
      </c>
      <c r="BO1534" s="190" t="str">
        <f t="shared" si="2514"/>
        <v>BO$18</v>
      </c>
      <c r="BP1534" s="190" t="str">
        <f t="shared" si="2514"/>
        <v>BP$18</v>
      </c>
      <c r="BQ1534" s="190" t="str">
        <f t="shared" si="2514"/>
        <v>BQ$18</v>
      </c>
      <c r="BR1534" s="190" t="str">
        <f t="shared" si="2514"/>
        <v>BR$18</v>
      </c>
      <c r="BS1534" s="190" t="str">
        <f t="shared" si="2514"/>
        <v>BS$18</v>
      </c>
      <c r="BT1534" s="190" t="str">
        <f t="shared" si="2514"/>
        <v>BT$18</v>
      </c>
      <c r="BU1534" s="190" t="str">
        <f t="shared" si="2514"/>
        <v>BU$18</v>
      </c>
      <c r="BV1534" s="190" t="str">
        <f t="shared" si="2514"/>
        <v>BV$18</v>
      </c>
      <c r="BW1534" s="190" t="str">
        <f t="shared" si="2514"/>
        <v>BW$18</v>
      </c>
      <c r="BX1534" s="190" t="str">
        <f t="shared" si="2514"/>
        <v>BX$18</v>
      </c>
      <c r="BY1534" s="190" t="str">
        <f t="shared" si="2514"/>
        <v>BY$18</v>
      </c>
      <c r="BZ1534" s="190" t="str">
        <f t="shared" si="2514"/>
        <v>BZ$18</v>
      </c>
      <c r="CA1534" s="190" t="str">
        <f t="shared" si="2514"/>
        <v>CA$18</v>
      </c>
      <c r="CB1534" s="190" t="str">
        <f t="shared" si="2514"/>
        <v>CB$18</v>
      </c>
      <c r="CC1534" s="190" t="str">
        <f t="shared" si="2514"/>
        <v>CC$18</v>
      </c>
      <c r="CD1534" s="190" t="str">
        <f t="shared" si="2514"/>
        <v>CD$18</v>
      </c>
      <c r="CE1534" s="190" t="str">
        <f t="shared" ref="CE1534:CL1534" si="2515">CE$22</f>
        <v>CE$18</v>
      </c>
      <c r="CF1534" s="190" t="str">
        <f t="shared" si="2515"/>
        <v>CF$18</v>
      </c>
      <c r="CG1534" s="190" t="str">
        <f t="shared" si="2515"/>
        <v>CG$18</v>
      </c>
      <c r="CH1534" s="190" t="str">
        <f t="shared" si="2515"/>
        <v>CH$18</v>
      </c>
      <c r="CI1534" s="190" t="str">
        <f t="shared" si="2515"/>
        <v>CI$18</v>
      </c>
      <c r="CJ1534" s="190" t="str">
        <f t="shared" si="2515"/>
        <v>CJ$18</v>
      </c>
      <c r="CK1534" s="190" t="str">
        <f t="shared" si="2515"/>
        <v>CK$18</v>
      </c>
      <c r="CL1534" s="190" t="str">
        <f t="shared" si="2515"/>
        <v>CL$18</v>
      </c>
      <c r="CN1534" s="201"/>
      <c r="CO1534" s="190" t="str">
        <f t="shared" ref="CO1534:DL1534" si="2516">CO$22</f>
        <v>CO$18</v>
      </c>
      <c r="CP1534" s="190" t="str">
        <f t="shared" si="2516"/>
        <v>CP$18</v>
      </c>
      <c r="CQ1534" s="190" t="str">
        <f t="shared" si="2516"/>
        <v>CQ$18</v>
      </c>
      <c r="CR1534" s="190" t="str">
        <f t="shared" si="2516"/>
        <v>CR$18</v>
      </c>
      <c r="CS1534" s="190" t="str">
        <f t="shared" si="2516"/>
        <v>CS$18</v>
      </c>
      <c r="CT1534" s="190" t="str">
        <f t="shared" si="2516"/>
        <v>CT$18</v>
      </c>
      <c r="CU1534" s="190" t="str">
        <f t="shared" si="2516"/>
        <v>CU$18</v>
      </c>
      <c r="CV1534" s="190" t="str">
        <f t="shared" si="2516"/>
        <v>CV$18</v>
      </c>
      <c r="CW1534" s="190" t="str">
        <f t="shared" si="2516"/>
        <v>CW$18</v>
      </c>
      <c r="CX1534" s="190" t="str">
        <f t="shared" si="2516"/>
        <v>CX$18</v>
      </c>
      <c r="CY1534" s="190" t="str">
        <f t="shared" si="2516"/>
        <v>CY$18</v>
      </c>
      <c r="CZ1534" s="190" t="str">
        <f t="shared" si="2516"/>
        <v>CZ$18</v>
      </c>
      <c r="DA1534" s="190" t="str">
        <f t="shared" si="2516"/>
        <v>DA$18</v>
      </c>
      <c r="DB1534" s="190" t="str">
        <f t="shared" si="2516"/>
        <v>DB$18</v>
      </c>
      <c r="DC1534" s="190" t="str">
        <f t="shared" si="2516"/>
        <v>DC$18</v>
      </c>
      <c r="DD1534" s="190" t="str">
        <f t="shared" si="2516"/>
        <v>DD$18</v>
      </c>
      <c r="DE1534" s="190" t="str">
        <f t="shared" si="2516"/>
        <v>DE$18</v>
      </c>
      <c r="DF1534" s="190" t="str">
        <f t="shared" si="2516"/>
        <v>DF$18</v>
      </c>
      <c r="DG1534" s="190" t="str">
        <f t="shared" si="2516"/>
        <v>DG$18</v>
      </c>
      <c r="DH1534" s="190" t="str">
        <f t="shared" si="2516"/>
        <v>DH$18</v>
      </c>
      <c r="DI1534" s="190" t="str">
        <f t="shared" si="2516"/>
        <v>DI$18</v>
      </c>
      <c r="DJ1534" s="190" t="str">
        <f t="shared" si="2516"/>
        <v>DJ$18</v>
      </c>
      <c r="DK1534" s="190" t="str">
        <f t="shared" si="2516"/>
        <v>DK$18</v>
      </c>
      <c r="DL1534" s="190" t="str">
        <f t="shared" si="2516"/>
        <v>DL$18</v>
      </c>
    </row>
    <row r="1535" spans="1:116" x14ac:dyDescent="0.35">
      <c r="A1535" s="174"/>
      <c r="E1535" s="8"/>
      <c r="G1535" s="175" t="s">
        <v>505</v>
      </c>
      <c r="H1535" s="200"/>
      <c r="I1535" s="201"/>
      <c r="J1535" s="201"/>
      <c r="K1535" s="202"/>
      <c r="L1535" s="202"/>
      <c r="M1535" s="202"/>
      <c r="N1535" s="202"/>
      <c r="O1535" s="202"/>
      <c r="P1535" s="202"/>
      <c r="R1535" s="202"/>
      <c r="S1535" s="190" t="str">
        <f t="shared" ref="S1535:CD1535" si="2517">S$23</f>
        <v>S$19</v>
      </c>
      <c r="T1535" s="190" t="str">
        <f t="shared" si="2517"/>
        <v>T$19</v>
      </c>
      <c r="U1535" s="190" t="str">
        <f t="shared" si="2517"/>
        <v>U$19</v>
      </c>
      <c r="V1535" s="190" t="str">
        <f t="shared" si="2517"/>
        <v>V$19</v>
      </c>
      <c r="W1535" s="190" t="str">
        <f t="shared" si="2517"/>
        <v>W$19</v>
      </c>
      <c r="X1535" s="190" t="str">
        <f t="shared" si="2517"/>
        <v>X$19</v>
      </c>
      <c r="Y1535" s="190" t="str">
        <f t="shared" si="2517"/>
        <v>Y$19</v>
      </c>
      <c r="Z1535" s="190" t="str">
        <f t="shared" si="2517"/>
        <v>Z$19</v>
      </c>
      <c r="AA1535" s="190" t="str">
        <f t="shared" si="2517"/>
        <v>AA$19</v>
      </c>
      <c r="AB1535" s="190" t="str">
        <f t="shared" si="2517"/>
        <v>AB$19</v>
      </c>
      <c r="AC1535" s="190" t="str">
        <f t="shared" si="2517"/>
        <v>AC$19</v>
      </c>
      <c r="AD1535" s="190" t="str">
        <f t="shared" si="2517"/>
        <v>AD$19</v>
      </c>
      <c r="AE1535" s="190" t="str">
        <f t="shared" si="2517"/>
        <v>AE$19</v>
      </c>
      <c r="AF1535" s="190" t="str">
        <f t="shared" si="2517"/>
        <v>AF$19</v>
      </c>
      <c r="AG1535" s="190" t="str">
        <f t="shared" si="2517"/>
        <v>AG$19</v>
      </c>
      <c r="AH1535" s="190" t="str">
        <f t="shared" si="2517"/>
        <v>AH$19</v>
      </c>
      <c r="AI1535" s="190" t="str">
        <f t="shared" si="2517"/>
        <v>AI$19</v>
      </c>
      <c r="AJ1535" s="190" t="str">
        <f t="shared" si="2517"/>
        <v>AJ$19</v>
      </c>
      <c r="AK1535" s="190" t="str">
        <f t="shared" si="2517"/>
        <v>AK$19</v>
      </c>
      <c r="AL1535" s="190" t="str">
        <f t="shared" si="2517"/>
        <v>AL$19</v>
      </c>
      <c r="AM1535" s="190" t="str">
        <f t="shared" si="2517"/>
        <v>AM$19</v>
      </c>
      <c r="AN1535" s="190" t="str">
        <f t="shared" si="2517"/>
        <v>AN$19</v>
      </c>
      <c r="AO1535" s="190" t="str">
        <f t="shared" si="2517"/>
        <v>AO$19</v>
      </c>
      <c r="AP1535" s="190" t="str">
        <f t="shared" si="2517"/>
        <v>AP$19</v>
      </c>
      <c r="AQ1535" s="190" t="str">
        <f t="shared" si="2517"/>
        <v>AQ$19</v>
      </c>
      <c r="AR1535" s="190" t="str">
        <f t="shared" si="2517"/>
        <v>AR$19</v>
      </c>
      <c r="AS1535" s="190" t="str">
        <f t="shared" si="2517"/>
        <v>AS$19</v>
      </c>
      <c r="AT1535" s="190" t="str">
        <f t="shared" si="2517"/>
        <v>AT$19</v>
      </c>
      <c r="AU1535" s="190" t="str">
        <f t="shared" si="2517"/>
        <v>AU$19</v>
      </c>
      <c r="AV1535" s="190" t="str">
        <f t="shared" si="2517"/>
        <v>AV$19</v>
      </c>
      <c r="AW1535" s="190" t="str">
        <f t="shared" si="2517"/>
        <v>AW$19</v>
      </c>
      <c r="AX1535" s="190" t="str">
        <f t="shared" si="2517"/>
        <v>AX$19</v>
      </c>
      <c r="AY1535" s="190" t="str">
        <f t="shared" si="2517"/>
        <v>AY$19</v>
      </c>
      <c r="AZ1535" s="190" t="str">
        <f t="shared" si="2517"/>
        <v>AZ$19</v>
      </c>
      <c r="BA1535" s="190" t="str">
        <f t="shared" si="2517"/>
        <v>BA$19</v>
      </c>
      <c r="BB1535" s="190" t="str">
        <f t="shared" si="2517"/>
        <v>BB$19</v>
      </c>
      <c r="BC1535" s="190" t="str">
        <f t="shared" si="2517"/>
        <v>BC$19</v>
      </c>
      <c r="BD1535" s="190" t="str">
        <f t="shared" si="2517"/>
        <v>BD$19</v>
      </c>
      <c r="BE1535" s="190" t="str">
        <f t="shared" si="2517"/>
        <v>BE$19</v>
      </c>
      <c r="BF1535" s="190" t="str">
        <f t="shared" si="2517"/>
        <v>BF$19</v>
      </c>
      <c r="BG1535" s="190" t="str">
        <f t="shared" si="2517"/>
        <v>BG$19</v>
      </c>
      <c r="BH1535" s="190" t="str">
        <f t="shared" si="2517"/>
        <v>BH$19</v>
      </c>
      <c r="BI1535" s="190" t="str">
        <f t="shared" si="2517"/>
        <v>BI$19</v>
      </c>
      <c r="BJ1535" s="190" t="str">
        <f t="shared" si="2517"/>
        <v>BJ$19</v>
      </c>
      <c r="BK1535" s="190" t="str">
        <f t="shared" si="2517"/>
        <v>BK$19</v>
      </c>
      <c r="BL1535" s="190" t="str">
        <f t="shared" si="2517"/>
        <v>BL$19</v>
      </c>
      <c r="BM1535" s="190" t="str">
        <f t="shared" si="2517"/>
        <v>BM$19</v>
      </c>
      <c r="BN1535" s="190" t="str">
        <f t="shared" si="2517"/>
        <v>BN$19</v>
      </c>
      <c r="BO1535" s="190" t="str">
        <f t="shared" si="2517"/>
        <v>BO$19</v>
      </c>
      <c r="BP1535" s="190" t="str">
        <f t="shared" si="2517"/>
        <v>BP$19</v>
      </c>
      <c r="BQ1535" s="190" t="str">
        <f t="shared" si="2517"/>
        <v>BQ$19</v>
      </c>
      <c r="BR1535" s="190" t="str">
        <f t="shared" si="2517"/>
        <v>BR$19</v>
      </c>
      <c r="BS1535" s="190" t="str">
        <f t="shared" si="2517"/>
        <v>BS$19</v>
      </c>
      <c r="BT1535" s="190" t="str">
        <f t="shared" si="2517"/>
        <v>BT$19</v>
      </c>
      <c r="BU1535" s="190" t="str">
        <f t="shared" si="2517"/>
        <v>BU$19</v>
      </c>
      <c r="BV1535" s="190" t="str">
        <f t="shared" si="2517"/>
        <v>BV$19</v>
      </c>
      <c r="BW1535" s="190" t="str">
        <f t="shared" si="2517"/>
        <v>BW$19</v>
      </c>
      <c r="BX1535" s="190" t="str">
        <f t="shared" si="2517"/>
        <v>BX$19</v>
      </c>
      <c r="BY1535" s="190" t="str">
        <f t="shared" si="2517"/>
        <v>BY$19</v>
      </c>
      <c r="BZ1535" s="190" t="str">
        <f t="shared" si="2517"/>
        <v>BZ$19</v>
      </c>
      <c r="CA1535" s="190" t="str">
        <f t="shared" si="2517"/>
        <v>CA$19</v>
      </c>
      <c r="CB1535" s="190" t="str">
        <f t="shared" si="2517"/>
        <v>CB$19</v>
      </c>
      <c r="CC1535" s="190" t="str">
        <f t="shared" si="2517"/>
        <v>CC$19</v>
      </c>
      <c r="CD1535" s="190" t="str">
        <f t="shared" si="2517"/>
        <v>CD$19</v>
      </c>
      <c r="CE1535" s="190" t="str">
        <f t="shared" ref="CE1535:CL1535" si="2518">CE$23</f>
        <v>CE$19</v>
      </c>
      <c r="CF1535" s="190" t="str">
        <f t="shared" si="2518"/>
        <v>CF$19</v>
      </c>
      <c r="CG1535" s="190" t="str">
        <f t="shared" si="2518"/>
        <v>CG$19</v>
      </c>
      <c r="CH1535" s="190" t="str">
        <f t="shared" si="2518"/>
        <v>CH$19</v>
      </c>
      <c r="CI1535" s="190" t="str">
        <f t="shared" si="2518"/>
        <v>CI$19</v>
      </c>
      <c r="CJ1535" s="190" t="str">
        <f t="shared" si="2518"/>
        <v>CJ$19</v>
      </c>
      <c r="CK1535" s="190" t="str">
        <f t="shared" si="2518"/>
        <v>CK$19</v>
      </c>
      <c r="CL1535" s="190" t="str">
        <f t="shared" si="2518"/>
        <v>CL$19</v>
      </c>
      <c r="CN1535" s="201"/>
      <c r="CO1535" s="190" t="str">
        <f t="shared" ref="CO1535:DL1535" si="2519">CO$23</f>
        <v>CO$19</v>
      </c>
      <c r="CP1535" s="190" t="str">
        <f t="shared" si="2519"/>
        <v>CP$19</v>
      </c>
      <c r="CQ1535" s="190" t="str">
        <f t="shared" si="2519"/>
        <v>CQ$19</v>
      </c>
      <c r="CR1535" s="190" t="str">
        <f t="shared" si="2519"/>
        <v>CR$19</v>
      </c>
      <c r="CS1535" s="190" t="str">
        <f t="shared" si="2519"/>
        <v>CS$19</v>
      </c>
      <c r="CT1535" s="190" t="str">
        <f t="shared" si="2519"/>
        <v>CT$19</v>
      </c>
      <c r="CU1535" s="190" t="str">
        <f t="shared" si="2519"/>
        <v>CU$19</v>
      </c>
      <c r="CV1535" s="190" t="str">
        <f t="shared" si="2519"/>
        <v>CV$19</v>
      </c>
      <c r="CW1535" s="190" t="str">
        <f t="shared" si="2519"/>
        <v>CW$19</v>
      </c>
      <c r="CX1535" s="190" t="str">
        <f t="shared" si="2519"/>
        <v>CX$19</v>
      </c>
      <c r="CY1535" s="190" t="str">
        <f t="shared" si="2519"/>
        <v>CY$19</v>
      </c>
      <c r="CZ1535" s="190" t="str">
        <f t="shared" si="2519"/>
        <v>CZ$19</v>
      </c>
      <c r="DA1535" s="190" t="str">
        <f t="shared" si="2519"/>
        <v>DA$19</v>
      </c>
      <c r="DB1535" s="190" t="str">
        <f t="shared" si="2519"/>
        <v>DB$19</v>
      </c>
      <c r="DC1535" s="190" t="str">
        <f t="shared" si="2519"/>
        <v>DC$19</v>
      </c>
      <c r="DD1535" s="190" t="str">
        <f t="shared" si="2519"/>
        <v>DD$19</v>
      </c>
      <c r="DE1535" s="190" t="str">
        <f t="shared" si="2519"/>
        <v>DE$19</v>
      </c>
      <c r="DF1535" s="190" t="str">
        <f t="shared" si="2519"/>
        <v>DF$19</v>
      </c>
      <c r="DG1535" s="190" t="str">
        <f t="shared" si="2519"/>
        <v>DG$19</v>
      </c>
      <c r="DH1535" s="190" t="str">
        <f t="shared" si="2519"/>
        <v>DH$19</v>
      </c>
      <c r="DI1535" s="190" t="str">
        <f t="shared" si="2519"/>
        <v>DI$19</v>
      </c>
      <c r="DJ1535" s="190" t="str">
        <f t="shared" si="2519"/>
        <v>DJ$19</v>
      </c>
      <c r="DK1535" s="190" t="str">
        <f t="shared" si="2519"/>
        <v>DK$19</v>
      </c>
      <c r="DL1535" s="190" t="str">
        <f t="shared" si="2519"/>
        <v>DL$19</v>
      </c>
    </row>
    <row r="1536" spans="1:116" x14ac:dyDescent="0.35">
      <c r="A1536" s="31" t="s">
        <v>218</v>
      </c>
      <c r="B1536" s="31" t="s">
        <v>243</v>
      </c>
      <c r="C1536" s="31"/>
      <c r="D1536" t="s">
        <v>533</v>
      </c>
      <c r="E1536" s="8" t="str">
        <f t="shared" ref="E1536:E1537" si="2520">ROW()&amp;" "&amp;D1536</f>
        <v>1536 FCLTL-F</v>
      </c>
      <c r="F1536" t="s">
        <v>535</v>
      </c>
      <c r="G1536" s="175" t="s">
        <v>463</v>
      </c>
      <c r="H1536" s="48"/>
      <c r="I1536" s="304"/>
      <c r="J1536" s="304"/>
      <c r="K1536" s="48"/>
      <c r="L1536" s="48"/>
      <c r="M1536" s="48"/>
      <c r="N1536" s="48"/>
      <c r="O1536" s="48"/>
      <c r="P1536" s="48"/>
      <c r="R1536" s="70"/>
      <c r="S1536" s="305"/>
      <c r="T1536" s="305"/>
      <c r="U1536" s="305"/>
      <c r="V1536" s="305"/>
      <c r="W1536" s="305"/>
      <c r="X1536" s="305"/>
      <c r="Y1536" s="305"/>
      <c r="Z1536" s="305"/>
      <c r="AA1536" s="305"/>
      <c r="AB1536" s="305"/>
      <c r="AC1536" s="305"/>
      <c r="AD1536" s="305"/>
      <c r="AE1536" s="305"/>
      <c r="AF1536" s="305"/>
      <c r="AG1536" s="305"/>
      <c r="AH1536" s="305"/>
      <c r="AI1536" s="305"/>
      <c r="AJ1536" s="305"/>
      <c r="AK1536" s="305"/>
      <c r="AL1536" s="305"/>
      <c r="AM1536" s="305"/>
      <c r="AN1536" s="305"/>
      <c r="AO1536" s="305"/>
      <c r="AP1536" s="305"/>
      <c r="AQ1536" s="305"/>
      <c r="AR1536" s="305"/>
      <c r="AS1536" s="305"/>
      <c r="AT1536" s="305"/>
      <c r="AU1536" s="305"/>
      <c r="AV1536" s="305"/>
      <c r="AW1536" s="305"/>
      <c r="AX1536" s="305"/>
      <c r="AY1536" s="305"/>
      <c r="AZ1536" s="305"/>
      <c r="BA1536" s="305"/>
      <c r="BB1536" s="305"/>
      <c r="BC1536" s="305"/>
      <c r="BD1536" s="305"/>
      <c r="BE1536" s="305"/>
      <c r="BF1536" s="305"/>
      <c r="BG1536" s="305"/>
      <c r="BH1536" s="305"/>
      <c r="BI1536" s="305"/>
      <c r="BJ1536" s="305"/>
      <c r="BK1536" s="305"/>
      <c r="BL1536" s="305"/>
      <c r="BM1536" s="305"/>
      <c r="BN1536" s="305"/>
      <c r="BO1536" s="305"/>
      <c r="BP1536" s="305"/>
      <c r="BQ1536" s="305"/>
      <c r="BR1536" s="305"/>
      <c r="BS1536" s="305"/>
      <c r="BT1536" s="305"/>
      <c r="BU1536" s="305"/>
      <c r="BV1536" s="305"/>
      <c r="BW1536" s="305"/>
      <c r="BX1536" s="305"/>
      <c r="BY1536" s="305"/>
      <c r="BZ1536" s="305"/>
      <c r="CA1536" s="305"/>
      <c r="CB1536" s="305"/>
      <c r="CC1536" s="305"/>
      <c r="CD1536" s="305"/>
      <c r="CE1536" s="305"/>
      <c r="CF1536" s="305"/>
      <c r="CG1536" s="305"/>
      <c r="CH1536" s="305"/>
      <c r="CI1536" s="305"/>
      <c r="CJ1536" s="305"/>
      <c r="CK1536" s="305"/>
      <c r="CL1536" s="305"/>
      <c r="CN1536" s="304"/>
      <c r="CO1536" s="305"/>
      <c r="CP1536" s="305"/>
      <c r="CQ1536" s="305"/>
      <c r="CR1536" s="305"/>
      <c r="CS1536" s="305"/>
      <c r="CT1536" s="305"/>
      <c r="CU1536" s="305"/>
      <c r="CV1536" s="305"/>
      <c r="CW1536" s="305"/>
      <c r="CX1536" s="305"/>
      <c r="CY1536" s="305"/>
      <c r="CZ1536" s="305"/>
      <c r="DA1536" s="305"/>
      <c r="DB1536" s="305"/>
      <c r="DC1536" s="305"/>
      <c r="DD1536" s="305"/>
      <c r="DE1536" s="305"/>
      <c r="DF1536" s="305"/>
      <c r="DG1536" s="305"/>
      <c r="DH1536" s="305"/>
      <c r="DI1536" s="305"/>
      <c r="DJ1536" s="305"/>
      <c r="DK1536" s="305"/>
      <c r="DL1536" s="305"/>
    </row>
    <row r="1537" spans="1:116" x14ac:dyDescent="0.35">
      <c r="B1537" t="str">
        <f>E1537</f>
        <v>1537 FCLTL-F</v>
      </c>
      <c r="C1537" t="s">
        <v>237</v>
      </c>
      <c r="D1537" t="s">
        <v>533</v>
      </c>
      <c r="E1537" s="8" t="str">
        <f t="shared" si="2520"/>
        <v>1537 FCLTL-F</v>
      </c>
      <c r="G1537" s="175" t="s">
        <v>464</v>
      </c>
      <c r="J1537" s="74">
        <v>1000</v>
      </c>
      <c r="K1537" s="53">
        <f>SUMIF($4:$4,K$2,1537:1537)</f>
        <v>1000</v>
      </c>
      <c r="L1537" s="53">
        <f>SUMIF($4:$4,L$2,1537:1537)</f>
        <v>1000</v>
      </c>
      <c r="M1537" s="53">
        <f>SUMIF($4:$4,M$2,1537:1537)</f>
        <v>1000</v>
      </c>
      <c r="N1537" s="53">
        <f>SUMIF($4:$4,N$2,1537:1537)</f>
        <v>1000</v>
      </c>
      <c r="O1537" s="53">
        <f>SUMIF($4:$4,O$2,1537:1537)</f>
        <v>1000</v>
      </c>
      <c r="P1537" s="53">
        <f>SUMIF($4:$4,P$2,1537:1537)</f>
        <v>1000</v>
      </c>
      <c r="R1537" s="24">
        <f>$J1537</f>
        <v>1000</v>
      </c>
      <c r="S1537" s="80">
        <f>R1537</f>
        <v>1000</v>
      </c>
      <c r="T1537" s="80">
        <f t="shared" ref="T1537" si="2521">S1537</f>
        <v>1000</v>
      </c>
      <c r="U1537" s="80">
        <f t="shared" ref="U1537" si="2522">T1537</f>
        <v>1000</v>
      </c>
      <c r="V1537" s="80">
        <f t="shared" ref="V1537" si="2523">U1537</f>
        <v>1000</v>
      </c>
      <c r="W1537" s="80">
        <f t="shared" ref="W1537" si="2524">V1537</f>
        <v>1000</v>
      </c>
      <c r="X1537" s="80">
        <f t="shared" ref="X1537" si="2525">W1537</f>
        <v>1000</v>
      </c>
      <c r="Y1537" s="80">
        <f t="shared" ref="Y1537" si="2526">X1537</f>
        <v>1000</v>
      </c>
      <c r="Z1537" s="80">
        <f t="shared" ref="Z1537" si="2527">Y1537</f>
        <v>1000</v>
      </c>
      <c r="AA1537" s="80">
        <f t="shared" ref="AA1537" si="2528">Z1537</f>
        <v>1000</v>
      </c>
      <c r="AB1537" s="80">
        <f t="shared" ref="AB1537" si="2529">AA1537</f>
        <v>1000</v>
      </c>
      <c r="AC1537" s="80">
        <f t="shared" ref="AC1537" si="2530">AB1537</f>
        <v>1000</v>
      </c>
      <c r="AD1537" s="80">
        <f t="shared" ref="AD1537" si="2531">AC1537</f>
        <v>1000</v>
      </c>
      <c r="AE1537" s="80">
        <f t="shared" ref="AE1537" si="2532">AD1537</f>
        <v>1000</v>
      </c>
      <c r="AF1537" s="80">
        <f t="shared" ref="AF1537" si="2533">AE1537</f>
        <v>1000</v>
      </c>
      <c r="AG1537" s="80">
        <f t="shared" ref="AG1537" si="2534">AF1537</f>
        <v>1000</v>
      </c>
      <c r="AH1537" s="80">
        <f t="shared" ref="AH1537" si="2535">AG1537</f>
        <v>1000</v>
      </c>
      <c r="AI1537" s="80">
        <f t="shared" ref="AI1537" si="2536">AH1537</f>
        <v>1000</v>
      </c>
      <c r="AJ1537" s="80">
        <f t="shared" ref="AJ1537" si="2537">AI1537</f>
        <v>1000</v>
      </c>
      <c r="AK1537" s="80">
        <f t="shared" ref="AK1537" si="2538">AJ1537</f>
        <v>1000</v>
      </c>
      <c r="AL1537" s="80">
        <f t="shared" ref="AL1537" si="2539">AK1537</f>
        <v>1000</v>
      </c>
      <c r="AM1537" s="80">
        <f t="shared" ref="AM1537" si="2540">AL1537</f>
        <v>1000</v>
      </c>
      <c r="AN1537" s="80">
        <f t="shared" ref="AN1537" si="2541">AM1537</f>
        <v>1000</v>
      </c>
      <c r="AO1537" s="80">
        <f t="shared" ref="AO1537" si="2542">AN1537</f>
        <v>1000</v>
      </c>
      <c r="AP1537" s="80">
        <f t="shared" ref="AP1537" si="2543">AO1537</f>
        <v>1000</v>
      </c>
      <c r="AQ1537" s="80">
        <f t="shared" ref="AQ1537" si="2544">AP1537</f>
        <v>1000</v>
      </c>
      <c r="AR1537" s="80">
        <f t="shared" ref="AR1537" si="2545">AQ1537</f>
        <v>1000</v>
      </c>
      <c r="AS1537" s="80">
        <f t="shared" ref="AS1537" si="2546">AR1537</f>
        <v>1000</v>
      </c>
      <c r="AT1537" s="80">
        <f t="shared" ref="AT1537" si="2547">AS1537</f>
        <v>1000</v>
      </c>
      <c r="AU1537" s="80">
        <f t="shared" ref="AU1537" si="2548">AT1537</f>
        <v>1000</v>
      </c>
      <c r="AV1537" s="80">
        <f t="shared" ref="AV1537" si="2549">AU1537</f>
        <v>1000</v>
      </c>
      <c r="AW1537" s="80">
        <f t="shared" ref="AW1537" si="2550">AV1537</f>
        <v>1000</v>
      </c>
      <c r="AX1537" s="80">
        <f t="shared" ref="AX1537" si="2551">AW1537</f>
        <v>1000</v>
      </c>
      <c r="AY1537" s="80">
        <f t="shared" ref="AY1537" si="2552">AX1537</f>
        <v>1000</v>
      </c>
      <c r="AZ1537" s="80">
        <f t="shared" ref="AZ1537" si="2553">AY1537</f>
        <v>1000</v>
      </c>
      <c r="BA1537" s="80">
        <f t="shared" ref="BA1537" si="2554">AZ1537</f>
        <v>1000</v>
      </c>
      <c r="BB1537" s="80">
        <f t="shared" ref="BB1537" si="2555">BA1537</f>
        <v>1000</v>
      </c>
      <c r="BC1537" s="80">
        <f t="shared" ref="BC1537" si="2556">BB1537</f>
        <v>1000</v>
      </c>
      <c r="BD1537" s="80">
        <f t="shared" ref="BD1537" si="2557">BC1537</f>
        <v>1000</v>
      </c>
      <c r="BE1537" s="80">
        <f t="shared" ref="BE1537" si="2558">BD1537</f>
        <v>1000</v>
      </c>
      <c r="BF1537" s="80">
        <f t="shared" ref="BF1537" si="2559">BE1537</f>
        <v>1000</v>
      </c>
      <c r="BG1537" s="80">
        <f t="shared" ref="BG1537" si="2560">BF1537</f>
        <v>1000</v>
      </c>
      <c r="BH1537" s="80">
        <f t="shared" ref="BH1537" si="2561">BG1537</f>
        <v>1000</v>
      </c>
      <c r="BI1537" s="80">
        <f t="shared" ref="BI1537" si="2562">BH1537</f>
        <v>1000</v>
      </c>
      <c r="BJ1537" s="80">
        <f t="shared" ref="BJ1537" si="2563">BI1537</f>
        <v>1000</v>
      </c>
      <c r="BK1537" s="80">
        <f t="shared" ref="BK1537" si="2564">BJ1537</f>
        <v>1000</v>
      </c>
      <c r="BL1537" s="80">
        <f t="shared" ref="BL1537" si="2565">BK1537</f>
        <v>1000</v>
      </c>
      <c r="BM1537" s="80">
        <f t="shared" ref="BM1537" si="2566">BL1537</f>
        <v>1000</v>
      </c>
      <c r="BN1537" s="80">
        <f t="shared" ref="BN1537" si="2567">BM1537</f>
        <v>1000</v>
      </c>
      <c r="BO1537" s="80">
        <f t="shared" ref="BO1537" si="2568">BN1537</f>
        <v>1000</v>
      </c>
      <c r="BP1537" s="80">
        <f t="shared" ref="BP1537" si="2569">BO1537</f>
        <v>1000</v>
      </c>
      <c r="BQ1537" s="80">
        <f t="shared" ref="BQ1537" si="2570">BP1537</f>
        <v>1000</v>
      </c>
      <c r="BR1537" s="80">
        <f t="shared" ref="BR1537" si="2571">BQ1537</f>
        <v>1000</v>
      </c>
      <c r="BS1537" s="80">
        <f t="shared" ref="BS1537" si="2572">BR1537</f>
        <v>1000</v>
      </c>
      <c r="BT1537" s="80">
        <f t="shared" ref="BT1537" si="2573">BS1537</f>
        <v>1000</v>
      </c>
      <c r="BU1537" s="80">
        <f t="shared" ref="BU1537" si="2574">BT1537</f>
        <v>1000</v>
      </c>
      <c r="BV1537" s="80">
        <f t="shared" ref="BV1537" si="2575">BU1537</f>
        <v>1000</v>
      </c>
      <c r="BW1537" s="80">
        <f t="shared" ref="BW1537" si="2576">BV1537</f>
        <v>1000</v>
      </c>
      <c r="BX1537" s="80">
        <f t="shared" ref="BX1537" si="2577">BW1537</f>
        <v>1000</v>
      </c>
      <c r="BY1537" s="80">
        <f t="shared" ref="BY1537" si="2578">BX1537</f>
        <v>1000</v>
      </c>
      <c r="BZ1537" s="80">
        <f t="shared" ref="BZ1537" si="2579">BY1537</f>
        <v>1000</v>
      </c>
      <c r="CA1537" s="80">
        <f t="shared" ref="CA1537" si="2580">BZ1537</f>
        <v>1000</v>
      </c>
      <c r="CB1537" s="80">
        <f t="shared" ref="CB1537" si="2581">CA1537</f>
        <v>1000</v>
      </c>
      <c r="CC1537" s="80">
        <f t="shared" ref="CC1537" si="2582">CB1537</f>
        <v>1000</v>
      </c>
      <c r="CD1537" s="80">
        <f t="shared" ref="CD1537" si="2583">CC1537</f>
        <v>1000</v>
      </c>
      <c r="CE1537" s="80">
        <f t="shared" ref="CE1537" si="2584">CD1537</f>
        <v>1000</v>
      </c>
      <c r="CF1537" s="80">
        <f t="shared" ref="CF1537" si="2585">CE1537</f>
        <v>1000</v>
      </c>
      <c r="CG1537" s="80">
        <f t="shared" ref="CG1537" si="2586">CF1537</f>
        <v>1000</v>
      </c>
      <c r="CH1537" s="80">
        <f t="shared" ref="CH1537" si="2587">CG1537</f>
        <v>1000</v>
      </c>
      <c r="CI1537" s="80">
        <f t="shared" ref="CI1537" si="2588">CH1537</f>
        <v>1000</v>
      </c>
      <c r="CJ1537" s="80">
        <f t="shared" ref="CJ1537" si="2589">CI1537</f>
        <v>1000</v>
      </c>
      <c r="CK1537" s="80">
        <f t="shared" ref="CK1537" si="2590">CJ1537</f>
        <v>1000</v>
      </c>
      <c r="CL1537" s="80">
        <f t="shared" ref="CL1537" si="2591">CK1537</f>
        <v>1000</v>
      </c>
      <c r="CN1537" s="74">
        <v>1000</v>
      </c>
      <c r="CO1537" s="80">
        <f t="shared" ref="CO1537" si="2592">CN1537</f>
        <v>1000</v>
      </c>
      <c r="CP1537" s="80">
        <f t="shared" ref="CP1537" si="2593">CO1537</f>
        <v>1000</v>
      </c>
      <c r="CQ1537" s="80">
        <f t="shared" ref="CQ1537" si="2594">CP1537</f>
        <v>1000</v>
      </c>
      <c r="CR1537" s="80">
        <f t="shared" ref="CR1537" si="2595">CQ1537</f>
        <v>1000</v>
      </c>
      <c r="CS1537" s="80">
        <f t="shared" ref="CS1537" si="2596">CR1537</f>
        <v>1000</v>
      </c>
      <c r="CT1537" s="80">
        <f t="shared" ref="CT1537" si="2597">CS1537</f>
        <v>1000</v>
      </c>
      <c r="CU1537" s="80">
        <f t="shared" ref="CU1537" si="2598">CT1537</f>
        <v>1000</v>
      </c>
      <c r="CV1537" s="80">
        <f t="shared" ref="CV1537" si="2599">CU1537</f>
        <v>1000</v>
      </c>
      <c r="CW1537" s="80">
        <f t="shared" ref="CW1537" si="2600">CV1537</f>
        <v>1000</v>
      </c>
      <c r="CX1537" s="80">
        <f t="shared" ref="CX1537" si="2601">CW1537</f>
        <v>1000</v>
      </c>
      <c r="CY1537" s="80">
        <f t="shared" ref="CY1537" si="2602">CX1537</f>
        <v>1000</v>
      </c>
      <c r="CZ1537" s="80">
        <f t="shared" ref="CZ1537" si="2603">CY1537</f>
        <v>1000</v>
      </c>
      <c r="DA1537" s="80">
        <f t="shared" ref="DA1537" si="2604">CZ1537</f>
        <v>1000</v>
      </c>
      <c r="DB1537" s="80">
        <f t="shared" ref="DB1537" si="2605">DA1537</f>
        <v>1000</v>
      </c>
      <c r="DC1537" s="80">
        <f t="shared" ref="DC1537" si="2606">DB1537</f>
        <v>1000</v>
      </c>
      <c r="DD1537" s="80">
        <f t="shared" ref="DD1537" si="2607">DC1537</f>
        <v>1000</v>
      </c>
      <c r="DE1537" s="80">
        <f t="shared" ref="DE1537" si="2608">DD1537</f>
        <v>1000</v>
      </c>
      <c r="DF1537" s="80">
        <f t="shared" ref="DF1537" si="2609">DE1537</f>
        <v>1000</v>
      </c>
      <c r="DG1537" s="80">
        <f t="shared" ref="DG1537" si="2610">DF1537</f>
        <v>1000</v>
      </c>
      <c r="DH1537" s="80">
        <f t="shared" ref="DH1537" si="2611">DG1537</f>
        <v>1000</v>
      </c>
      <c r="DI1537" s="80">
        <f t="shared" ref="DI1537" si="2612">DH1537</f>
        <v>1000</v>
      </c>
      <c r="DJ1537" s="80">
        <f t="shared" ref="DJ1537" si="2613">DI1537</f>
        <v>1000</v>
      </c>
      <c r="DK1537" s="80">
        <f t="shared" ref="DK1537:DL1537" si="2614">DJ1537</f>
        <v>1000</v>
      </c>
      <c r="DL1537" s="80">
        <f t="shared" si="2614"/>
        <v>1000</v>
      </c>
    </row>
    <row r="1538" spans="1:116" x14ac:dyDescent="0.35">
      <c r="D1538" t="s">
        <v>533</v>
      </c>
      <c r="E1538" s="8" t="str">
        <f>ROW()&amp;" "&amp;D1538</f>
        <v>1538 FCLTL-F</v>
      </c>
      <c r="G1538" s="70" t="s">
        <v>534</v>
      </c>
      <c r="H1538" s="27"/>
      <c r="I1538" s="77"/>
      <c r="J1538" s="77"/>
      <c r="K1538" s="28"/>
      <c r="L1538" s="28"/>
      <c r="M1538" s="28"/>
      <c r="N1538" s="28"/>
      <c r="O1538" s="28"/>
      <c r="P1538" s="28"/>
      <c r="R1538" s="33"/>
      <c r="S1538" s="77"/>
      <c r="T1538" s="77"/>
      <c r="U1538" s="77"/>
      <c r="V1538" s="77"/>
      <c r="W1538" s="77"/>
      <c r="X1538" s="77"/>
      <c r="Y1538" s="77"/>
      <c r="Z1538" s="77"/>
      <c r="AA1538" s="77"/>
      <c r="AB1538" s="77"/>
      <c r="AC1538" s="77"/>
      <c r="AD1538" s="77"/>
      <c r="AE1538" s="77"/>
      <c r="AF1538" s="77"/>
      <c r="AG1538" s="77"/>
      <c r="AH1538" s="77"/>
      <c r="AI1538" s="77"/>
      <c r="AJ1538" s="77"/>
      <c r="AK1538" s="77"/>
      <c r="AL1538" s="77"/>
      <c r="AM1538" s="77"/>
      <c r="AN1538" s="77"/>
      <c r="AO1538" s="77"/>
      <c r="AP1538" s="77"/>
      <c r="AQ1538" s="77"/>
      <c r="AR1538" s="77"/>
      <c r="AS1538" s="77"/>
      <c r="AT1538" s="77"/>
      <c r="AU1538" s="77"/>
      <c r="AV1538" s="77"/>
      <c r="AW1538" s="77"/>
      <c r="AX1538" s="77"/>
      <c r="AY1538" s="77"/>
      <c r="AZ1538" s="77"/>
      <c r="BA1538" s="77"/>
      <c r="BB1538" s="77"/>
      <c r="BC1538" s="77"/>
      <c r="BD1538" s="77"/>
      <c r="BE1538" s="77"/>
      <c r="BF1538" s="77"/>
      <c r="BG1538" s="77"/>
      <c r="BH1538" s="77"/>
      <c r="BI1538" s="77"/>
      <c r="BJ1538" s="77"/>
      <c r="BK1538" s="77"/>
      <c r="BL1538" s="77"/>
      <c r="BM1538" s="77"/>
      <c r="BN1538" s="77"/>
      <c r="BO1538" s="77"/>
      <c r="BP1538" s="77"/>
      <c r="BQ1538" s="77"/>
      <c r="BR1538" s="77"/>
      <c r="BS1538" s="77"/>
      <c r="BT1538" s="77"/>
      <c r="BU1538" s="77"/>
      <c r="BV1538" s="77"/>
      <c r="BW1538" s="77"/>
      <c r="BX1538" s="77"/>
      <c r="BY1538" s="77"/>
      <c r="BZ1538" s="77"/>
      <c r="CA1538" s="77"/>
      <c r="CB1538" s="77"/>
      <c r="CC1538" s="77"/>
      <c r="CD1538" s="77"/>
      <c r="CE1538" s="77"/>
      <c r="CF1538" s="77"/>
      <c r="CG1538" s="77"/>
      <c r="CH1538" s="77"/>
      <c r="CI1538" s="77"/>
      <c r="CJ1538" s="77"/>
      <c r="CK1538" s="77"/>
      <c r="CL1538" s="77"/>
      <c r="CN1538" s="77"/>
      <c r="CO1538" s="77"/>
      <c r="CP1538" s="77"/>
      <c r="CQ1538" s="77"/>
      <c r="CR1538" s="77"/>
      <c r="CS1538" s="77"/>
      <c r="CT1538" s="77"/>
      <c r="CU1538" s="77"/>
      <c r="CV1538" s="77"/>
      <c r="CW1538" s="77"/>
      <c r="CX1538" s="77"/>
      <c r="CY1538" s="77"/>
      <c r="CZ1538" s="77"/>
      <c r="DA1538" s="77"/>
      <c r="DB1538" s="77"/>
      <c r="DC1538" s="77"/>
      <c r="DD1538" s="77"/>
      <c r="DE1538" s="77"/>
      <c r="DF1538" s="77"/>
      <c r="DG1538" s="77"/>
      <c r="DH1538" s="77"/>
      <c r="DI1538" s="77"/>
      <c r="DJ1538" s="77"/>
      <c r="DK1538" s="77"/>
      <c r="DL1538" s="77"/>
    </row>
    <row r="1539" spans="1:116" x14ac:dyDescent="0.35">
      <c r="C1539" t="s">
        <v>236</v>
      </c>
      <c r="D1539" t="s">
        <v>533</v>
      </c>
      <c r="E1539" s="8" t="str">
        <f>ROW()&amp;" "&amp;D1539</f>
        <v>1539 FCLTL-F</v>
      </c>
      <c r="G1539" s="125" t="str">
        <f>"Long-term libaility - "&amp;(SUBSTITUTE(G1538,":",""))</f>
        <v>Long-term libaility - Fixed constant long-term liability</v>
      </c>
      <c r="I1539" s="74"/>
      <c r="J1539" s="74"/>
      <c r="K1539" s="53">
        <f>SUMIF($3:$3,K$2,1539:1539)</f>
        <v>0</v>
      </c>
      <c r="L1539" s="53">
        <f>SUMIF($3:$3,L$2,1539:1539)</f>
        <v>0</v>
      </c>
      <c r="M1539" s="53">
        <f>SUMIF($3:$3,M$2,1539:1539)</f>
        <v>0</v>
      </c>
      <c r="N1539" s="53">
        <f>SUMIF($3:$3,N$2,1539:1539)</f>
        <v>0</v>
      </c>
      <c r="O1539" s="53">
        <f>SUMIF($3:$3,O$2,1539:1539)</f>
        <v>0</v>
      </c>
      <c r="P1539" s="53">
        <f>SUMIF($3:$3,P$2,1539:1539)</f>
        <v>0</v>
      </c>
      <c r="R1539" s="24"/>
      <c r="S1539" s="80">
        <f>S1537-R1537</f>
        <v>0</v>
      </c>
      <c r="T1539" s="80">
        <f t="shared" ref="T1539:CE1539" si="2615">T1537-S1537</f>
        <v>0</v>
      </c>
      <c r="U1539" s="80">
        <f t="shared" si="2615"/>
        <v>0</v>
      </c>
      <c r="V1539" s="80">
        <f t="shared" si="2615"/>
        <v>0</v>
      </c>
      <c r="W1539" s="80">
        <f t="shared" si="2615"/>
        <v>0</v>
      </c>
      <c r="X1539" s="80">
        <f t="shared" si="2615"/>
        <v>0</v>
      </c>
      <c r="Y1539" s="80">
        <f t="shared" si="2615"/>
        <v>0</v>
      </c>
      <c r="Z1539" s="80">
        <f t="shared" si="2615"/>
        <v>0</v>
      </c>
      <c r="AA1539" s="80">
        <f t="shared" si="2615"/>
        <v>0</v>
      </c>
      <c r="AB1539" s="80">
        <f t="shared" si="2615"/>
        <v>0</v>
      </c>
      <c r="AC1539" s="80">
        <f t="shared" si="2615"/>
        <v>0</v>
      </c>
      <c r="AD1539" s="80">
        <f t="shared" si="2615"/>
        <v>0</v>
      </c>
      <c r="AE1539" s="80">
        <f t="shared" si="2615"/>
        <v>0</v>
      </c>
      <c r="AF1539" s="80">
        <f t="shared" si="2615"/>
        <v>0</v>
      </c>
      <c r="AG1539" s="80">
        <f t="shared" si="2615"/>
        <v>0</v>
      </c>
      <c r="AH1539" s="80">
        <f t="shared" si="2615"/>
        <v>0</v>
      </c>
      <c r="AI1539" s="80">
        <f t="shared" si="2615"/>
        <v>0</v>
      </c>
      <c r="AJ1539" s="80">
        <f t="shared" si="2615"/>
        <v>0</v>
      </c>
      <c r="AK1539" s="80">
        <f t="shared" si="2615"/>
        <v>0</v>
      </c>
      <c r="AL1539" s="80">
        <f t="shared" si="2615"/>
        <v>0</v>
      </c>
      <c r="AM1539" s="80">
        <f t="shared" si="2615"/>
        <v>0</v>
      </c>
      <c r="AN1539" s="80">
        <f t="shared" si="2615"/>
        <v>0</v>
      </c>
      <c r="AO1539" s="80">
        <f t="shared" si="2615"/>
        <v>0</v>
      </c>
      <c r="AP1539" s="80">
        <f t="shared" si="2615"/>
        <v>0</v>
      </c>
      <c r="AQ1539" s="80">
        <f t="shared" si="2615"/>
        <v>0</v>
      </c>
      <c r="AR1539" s="80">
        <f t="shared" si="2615"/>
        <v>0</v>
      </c>
      <c r="AS1539" s="80">
        <f t="shared" si="2615"/>
        <v>0</v>
      </c>
      <c r="AT1539" s="80">
        <f t="shared" si="2615"/>
        <v>0</v>
      </c>
      <c r="AU1539" s="80">
        <f t="shared" si="2615"/>
        <v>0</v>
      </c>
      <c r="AV1539" s="80">
        <f t="shared" si="2615"/>
        <v>0</v>
      </c>
      <c r="AW1539" s="80">
        <f t="shared" si="2615"/>
        <v>0</v>
      </c>
      <c r="AX1539" s="80">
        <f t="shared" si="2615"/>
        <v>0</v>
      </c>
      <c r="AY1539" s="80">
        <f t="shared" si="2615"/>
        <v>0</v>
      </c>
      <c r="AZ1539" s="80">
        <f t="shared" si="2615"/>
        <v>0</v>
      </c>
      <c r="BA1539" s="80">
        <f t="shared" si="2615"/>
        <v>0</v>
      </c>
      <c r="BB1539" s="80">
        <f t="shared" si="2615"/>
        <v>0</v>
      </c>
      <c r="BC1539" s="80">
        <f t="shared" si="2615"/>
        <v>0</v>
      </c>
      <c r="BD1539" s="80">
        <f t="shared" si="2615"/>
        <v>0</v>
      </c>
      <c r="BE1539" s="80">
        <f t="shared" si="2615"/>
        <v>0</v>
      </c>
      <c r="BF1539" s="80">
        <f t="shared" si="2615"/>
        <v>0</v>
      </c>
      <c r="BG1539" s="80">
        <f t="shared" si="2615"/>
        <v>0</v>
      </c>
      <c r="BH1539" s="80">
        <f t="shared" si="2615"/>
        <v>0</v>
      </c>
      <c r="BI1539" s="80">
        <f t="shared" si="2615"/>
        <v>0</v>
      </c>
      <c r="BJ1539" s="80">
        <f t="shared" si="2615"/>
        <v>0</v>
      </c>
      <c r="BK1539" s="80">
        <f t="shared" si="2615"/>
        <v>0</v>
      </c>
      <c r="BL1539" s="80">
        <f t="shared" si="2615"/>
        <v>0</v>
      </c>
      <c r="BM1539" s="80">
        <f t="shared" si="2615"/>
        <v>0</v>
      </c>
      <c r="BN1539" s="80">
        <f t="shared" si="2615"/>
        <v>0</v>
      </c>
      <c r="BO1539" s="80">
        <f t="shared" si="2615"/>
        <v>0</v>
      </c>
      <c r="BP1539" s="80">
        <f t="shared" si="2615"/>
        <v>0</v>
      </c>
      <c r="BQ1539" s="80">
        <f t="shared" si="2615"/>
        <v>0</v>
      </c>
      <c r="BR1539" s="80">
        <f t="shared" si="2615"/>
        <v>0</v>
      </c>
      <c r="BS1539" s="80">
        <f t="shared" si="2615"/>
        <v>0</v>
      </c>
      <c r="BT1539" s="80">
        <f t="shared" si="2615"/>
        <v>0</v>
      </c>
      <c r="BU1539" s="80">
        <f t="shared" si="2615"/>
        <v>0</v>
      </c>
      <c r="BV1539" s="80">
        <f t="shared" si="2615"/>
        <v>0</v>
      </c>
      <c r="BW1539" s="80">
        <f t="shared" si="2615"/>
        <v>0</v>
      </c>
      <c r="BX1539" s="80">
        <f t="shared" si="2615"/>
        <v>0</v>
      </c>
      <c r="BY1539" s="80">
        <f t="shared" si="2615"/>
        <v>0</v>
      </c>
      <c r="BZ1539" s="80">
        <f t="shared" si="2615"/>
        <v>0</v>
      </c>
      <c r="CA1539" s="80">
        <f t="shared" si="2615"/>
        <v>0</v>
      </c>
      <c r="CB1539" s="80">
        <f t="shared" si="2615"/>
        <v>0</v>
      </c>
      <c r="CC1539" s="80">
        <f t="shared" si="2615"/>
        <v>0</v>
      </c>
      <c r="CD1539" s="80">
        <f t="shared" si="2615"/>
        <v>0</v>
      </c>
      <c r="CE1539" s="80">
        <f t="shared" si="2615"/>
        <v>0</v>
      </c>
      <c r="CF1539" s="80">
        <f t="shared" ref="CF1539:CL1539" si="2616">CF1537-CE1537</f>
        <v>0</v>
      </c>
      <c r="CG1539" s="80">
        <f t="shared" si="2616"/>
        <v>0</v>
      </c>
      <c r="CH1539" s="80">
        <f t="shared" si="2616"/>
        <v>0</v>
      </c>
      <c r="CI1539" s="80">
        <f t="shared" si="2616"/>
        <v>0</v>
      </c>
      <c r="CJ1539" s="80">
        <f t="shared" si="2616"/>
        <v>0</v>
      </c>
      <c r="CK1539" s="80">
        <f t="shared" si="2616"/>
        <v>0</v>
      </c>
      <c r="CL1539" s="80">
        <f t="shared" si="2616"/>
        <v>0</v>
      </c>
      <c r="CN1539" s="74"/>
      <c r="CO1539" s="80">
        <f t="shared" ref="CO1539" si="2617">CN1537-CO1537</f>
        <v>0</v>
      </c>
      <c r="CP1539" s="80">
        <f t="shared" ref="CP1539" si="2618">CO1537-CP1537</f>
        <v>0</v>
      </c>
      <c r="CQ1539" s="80">
        <f t="shared" ref="CQ1539" si="2619">CP1537-CQ1537</f>
        <v>0</v>
      </c>
      <c r="CR1539" s="80">
        <f t="shared" ref="CR1539" si="2620">CQ1537-CR1537</f>
        <v>0</v>
      </c>
      <c r="CS1539" s="80">
        <f t="shared" ref="CS1539" si="2621">CR1537-CS1537</f>
        <v>0</v>
      </c>
      <c r="CT1539" s="80">
        <f t="shared" ref="CT1539" si="2622">CS1537-CT1537</f>
        <v>0</v>
      </c>
      <c r="CU1539" s="80">
        <f t="shared" ref="CU1539" si="2623">CT1537-CU1537</f>
        <v>0</v>
      </c>
      <c r="CV1539" s="80">
        <f t="shared" ref="CV1539" si="2624">CU1537-CV1537</f>
        <v>0</v>
      </c>
      <c r="CW1539" s="80">
        <f t="shared" ref="CW1539" si="2625">CV1537-CW1537</f>
        <v>0</v>
      </c>
      <c r="CX1539" s="80">
        <f t="shared" ref="CX1539" si="2626">CW1537-CX1537</f>
        <v>0</v>
      </c>
      <c r="CY1539" s="80">
        <f t="shared" ref="CY1539" si="2627">CX1537-CY1537</f>
        <v>0</v>
      </c>
      <c r="CZ1539" s="80">
        <f t="shared" ref="CZ1539" si="2628">CY1537-CZ1537</f>
        <v>0</v>
      </c>
      <c r="DA1539" s="80">
        <f t="shared" ref="DA1539" si="2629">CZ1537-DA1537</f>
        <v>0</v>
      </c>
      <c r="DB1539" s="80">
        <f t="shared" ref="DB1539" si="2630">DA1537-DB1537</f>
        <v>0</v>
      </c>
      <c r="DC1539" s="80">
        <f t="shared" ref="DC1539" si="2631">DB1537-DC1537</f>
        <v>0</v>
      </c>
      <c r="DD1539" s="80">
        <f t="shared" ref="DD1539" si="2632">DC1537-DD1537</f>
        <v>0</v>
      </c>
      <c r="DE1539" s="80">
        <f t="shared" ref="DE1539" si="2633">DD1537-DE1537</f>
        <v>0</v>
      </c>
      <c r="DF1539" s="80">
        <f t="shared" ref="DF1539" si="2634">DE1537-DF1537</f>
        <v>0</v>
      </c>
      <c r="DG1539" s="80">
        <f t="shared" ref="DG1539" si="2635">DF1537-DG1537</f>
        <v>0</v>
      </c>
      <c r="DH1539" s="80">
        <f t="shared" ref="DH1539" si="2636">DG1537-DH1537</f>
        <v>0</v>
      </c>
      <c r="DI1539" s="80">
        <f t="shared" ref="DI1539" si="2637">DH1537-DI1537</f>
        <v>0</v>
      </c>
      <c r="DJ1539" s="80">
        <f t="shared" ref="DJ1539" si="2638">DI1537-DJ1537</f>
        <v>0</v>
      </c>
      <c r="DK1539" s="80">
        <f t="shared" ref="DK1539:DL1539" si="2639">DJ1537-DK1537</f>
        <v>0</v>
      </c>
      <c r="DL1539" s="80">
        <f t="shared" si="2639"/>
        <v>0</v>
      </c>
    </row>
    <row r="1540" spans="1:116" x14ac:dyDescent="0.35">
      <c r="D1540" t="s">
        <v>533</v>
      </c>
      <c r="E1540" s="8" t="str">
        <f>ROW()&amp;" "&amp;D1540</f>
        <v>1540 FCLTL-F</v>
      </c>
      <c r="G1540" s="126"/>
      <c r="I1540" s="74"/>
      <c r="J1540" s="74"/>
      <c r="K1540" s="53"/>
      <c r="L1540" s="53"/>
      <c r="M1540" s="53"/>
      <c r="N1540" s="53"/>
      <c r="O1540" s="53"/>
      <c r="P1540" s="53"/>
      <c r="R1540" s="24"/>
      <c r="S1540" s="80"/>
      <c r="T1540" s="80"/>
      <c r="U1540" s="80"/>
      <c r="V1540" s="80"/>
      <c r="W1540" s="80"/>
      <c r="X1540" s="80"/>
      <c r="Y1540" s="80"/>
      <c r="Z1540" s="80"/>
      <c r="AA1540" s="80"/>
      <c r="AB1540" s="80"/>
      <c r="AC1540" s="80"/>
      <c r="AD1540" s="80"/>
      <c r="AE1540" s="80"/>
      <c r="AF1540" s="80"/>
      <c r="AG1540" s="80"/>
      <c r="AH1540" s="80"/>
      <c r="AI1540" s="80"/>
      <c r="AJ1540" s="80"/>
      <c r="AK1540" s="80"/>
      <c r="AL1540" s="80"/>
      <c r="AM1540" s="80"/>
      <c r="AN1540" s="80"/>
      <c r="AO1540" s="80"/>
      <c r="AP1540" s="80"/>
      <c r="AQ1540" s="80"/>
      <c r="AR1540" s="80"/>
      <c r="AS1540" s="80"/>
      <c r="AT1540" s="80"/>
      <c r="AU1540" s="80"/>
      <c r="AV1540" s="80"/>
      <c r="AW1540" s="80"/>
      <c r="AX1540" s="80"/>
      <c r="AY1540" s="80"/>
      <c r="AZ1540" s="80"/>
      <c r="BA1540" s="80"/>
      <c r="BB1540" s="80"/>
      <c r="BC1540" s="80"/>
      <c r="BD1540" s="80"/>
      <c r="BE1540" s="80"/>
      <c r="BF1540" s="80"/>
      <c r="BG1540" s="80"/>
      <c r="BH1540" s="80"/>
      <c r="BI1540" s="80"/>
      <c r="BJ1540" s="80"/>
      <c r="BK1540" s="80"/>
      <c r="BL1540" s="80"/>
      <c r="BM1540" s="80"/>
      <c r="BN1540" s="80"/>
      <c r="BO1540" s="80"/>
      <c r="BP1540" s="80"/>
      <c r="BQ1540" s="80"/>
      <c r="BR1540" s="80"/>
      <c r="BS1540" s="80"/>
      <c r="BT1540" s="80"/>
      <c r="BU1540" s="80"/>
      <c r="BV1540" s="80"/>
      <c r="BW1540" s="80"/>
      <c r="BX1540" s="80"/>
      <c r="BY1540" s="80"/>
      <c r="BZ1540" s="80"/>
      <c r="CA1540" s="80"/>
      <c r="CB1540" s="80"/>
      <c r="CC1540" s="80"/>
      <c r="CD1540" s="80"/>
      <c r="CE1540" s="80"/>
      <c r="CF1540" s="80"/>
      <c r="CG1540" s="80"/>
      <c r="CH1540" s="80"/>
      <c r="CI1540" s="80"/>
      <c r="CJ1540" s="80"/>
      <c r="CK1540" s="80"/>
      <c r="CL1540" s="80"/>
      <c r="CN1540" s="74"/>
      <c r="CO1540" s="80"/>
      <c r="CP1540" s="80"/>
      <c r="CQ1540" s="80"/>
      <c r="CR1540" s="80"/>
      <c r="CS1540" s="80"/>
      <c r="CT1540" s="80"/>
      <c r="CU1540" s="80"/>
      <c r="CV1540" s="80"/>
      <c r="CW1540" s="80"/>
      <c r="CX1540" s="80"/>
      <c r="CY1540" s="80"/>
      <c r="CZ1540" s="80"/>
      <c r="DA1540" s="80"/>
      <c r="DB1540" s="80"/>
      <c r="DC1540" s="80"/>
      <c r="DD1540" s="80"/>
      <c r="DE1540" s="80"/>
      <c r="DF1540" s="80"/>
      <c r="DG1540" s="80"/>
      <c r="DH1540" s="80"/>
      <c r="DI1540" s="80"/>
      <c r="DJ1540" s="80"/>
      <c r="DK1540" s="80"/>
      <c r="DL1540" s="80"/>
    </row>
    <row r="1541" spans="1:116" x14ac:dyDescent="0.35">
      <c r="B1541" t="s">
        <v>332</v>
      </c>
      <c r="D1541" t="s">
        <v>533</v>
      </c>
      <c r="E1541" s="8" t="str">
        <f t="shared" ref="E1541" si="2640">ROW()&amp;" "&amp;D1541</f>
        <v>1541 FCLTL-F</v>
      </c>
      <c r="G1541" s="125" t="str">
        <f>"Net proceeds/(repayment) of "&amp;SUBSTITUTE(G1539,":","")</f>
        <v>Net proceeds/(repayment) of Long-term libaility - Fixed constant long-term liability</v>
      </c>
      <c r="H1541" s="27"/>
      <c r="I1541" s="78"/>
      <c r="J1541" s="78"/>
      <c r="K1541" s="33"/>
      <c r="L1541" s="33"/>
      <c r="M1541" s="33"/>
      <c r="N1541" s="33"/>
      <c r="O1541" s="33"/>
      <c r="P1541" s="33"/>
      <c r="R1541" s="33"/>
      <c r="S1541" s="77"/>
      <c r="T1541" s="77"/>
      <c r="U1541" s="77"/>
      <c r="V1541" s="77"/>
      <c r="W1541" s="77"/>
      <c r="X1541" s="77"/>
      <c r="Y1541" s="77"/>
      <c r="Z1541" s="77"/>
      <c r="AA1541" s="77"/>
      <c r="AB1541" s="77"/>
      <c r="AC1541" s="77"/>
      <c r="AD1541" s="77"/>
      <c r="AE1541" s="77"/>
      <c r="AF1541" s="77"/>
      <c r="AG1541" s="77"/>
      <c r="AH1541" s="77"/>
      <c r="AI1541" s="77"/>
      <c r="AJ1541" s="77"/>
      <c r="AK1541" s="77"/>
      <c r="AL1541" s="77"/>
      <c r="AM1541" s="77"/>
      <c r="AN1541" s="77"/>
      <c r="AO1541" s="77"/>
      <c r="AP1541" s="77"/>
      <c r="AQ1541" s="77"/>
      <c r="AR1541" s="77"/>
      <c r="AS1541" s="77"/>
      <c r="AT1541" s="77"/>
      <c r="AU1541" s="77"/>
      <c r="AV1541" s="77"/>
      <c r="AW1541" s="77"/>
      <c r="AX1541" s="77"/>
      <c r="AY1541" s="77"/>
      <c r="AZ1541" s="77"/>
      <c r="BA1541" s="77"/>
      <c r="BB1541" s="77"/>
      <c r="BC1541" s="77"/>
      <c r="BD1541" s="77"/>
      <c r="BE1541" s="77"/>
      <c r="BF1541" s="77"/>
      <c r="BG1541" s="77"/>
      <c r="BH1541" s="77"/>
      <c r="BI1541" s="77"/>
      <c r="BJ1541" s="77"/>
      <c r="BK1541" s="77"/>
      <c r="BL1541" s="77"/>
      <c r="BM1541" s="77"/>
      <c r="BN1541" s="77"/>
      <c r="BO1541" s="77"/>
      <c r="BP1541" s="77"/>
      <c r="BQ1541" s="77"/>
      <c r="BR1541" s="77"/>
      <c r="BS1541" s="77"/>
      <c r="BT1541" s="77"/>
      <c r="BU1541" s="77"/>
      <c r="BV1541" s="77"/>
      <c r="BW1541" s="77"/>
      <c r="BX1541" s="77"/>
      <c r="BY1541" s="77"/>
      <c r="BZ1541" s="77"/>
      <c r="CA1541" s="77"/>
      <c r="CB1541" s="77"/>
      <c r="CC1541" s="77"/>
      <c r="CD1541" s="77"/>
      <c r="CE1541" s="77"/>
      <c r="CF1541" s="77"/>
      <c r="CG1541" s="77"/>
      <c r="CH1541" s="77"/>
      <c r="CI1541" s="77"/>
      <c r="CJ1541" s="77"/>
      <c r="CK1541" s="77"/>
      <c r="CL1541" s="77"/>
      <c r="CN1541" s="78"/>
      <c r="CO1541" s="77"/>
      <c r="CP1541" s="77"/>
      <c r="CQ1541" s="77"/>
      <c r="CR1541" s="77"/>
      <c r="CS1541" s="77"/>
      <c r="CT1541" s="77"/>
      <c r="CU1541" s="77"/>
      <c r="CV1541" s="77"/>
      <c r="CW1541" s="77"/>
      <c r="CX1541" s="77"/>
      <c r="CY1541" s="77"/>
      <c r="CZ1541" s="77"/>
      <c r="DA1541" s="77"/>
      <c r="DB1541" s="77"/>
      <c r="DC1541" s="77"/>
      <c r="DD1541" s="77"/>
      <c r="DE1541" s="77"/>
      <c r="DF1541" s="77"/>
      <c r="DG1541" s="77"/>
      <c r="DH1541" s="77"/>
      <c r="DI1541" s="77"/>
      <c r="DJ1541" s="77"/>
      <c r="DK1541" s="77"/>
      <c r="DL1541" s="77"/>
    </row>
    <row r="1542" spans="1:116" x14ac:dyDescent="0.35">
      <c r="B1542" t="s">
        <v>332</v>
      </c>
      <c r="D1542" t="s">
        <v>533</v>
      </c>
      <c r="E1542" s="8" t="str">
        <f>ROW()&amp;" "&amp;D1542</f>
        <v>1542 FCLTL-F</v>
      </c>
      <c r="G1542" s="125"/>
      <c r="H1542" s="27"/>
      <c r="I1542" s="78"/>
      <c r="J1542" s="78"/>
      <c r="K1542" s="33"/>
      <c r="L1542" s="33"/>
      <c r="M1542" s="33"/>
      <c r="N1542" s="33"/>
      <c r="O1542" s="33"/>
      <c r="P1542" s="33"/>
      <c r="R1542" s="33"/>
      <c r="S1542" s="77"/>
      <c r="T1542" s="77"/>
      <c r="U1542" s="77"/>
      <c r="V1542" s="77"/>
      <c r="W1542" s="77"/>
      <c r="X1542" s="77"/>
      <c r="Y1542" s="77"/>
      <c r="Z1542" s="77"/>
      <c r="AA1542" s="77"/>
      <c r="AB1542" s="77"/>
      <c r="AC1542" s="77"/>
      <c r="AD1542" s="77"/>
      <c r="AE1542" s="77"/>
      <c r="AF1542" s="77"/>
      <c r="AG1542" s="77"/>
      <c r="AH1542" s="77"/>
      <c r="AI1542" s="77"/>
      <c r="AJ1542" s="77"/>
      <c r="AK1542" s="77"/>
      <c r="AL1542" s="77"/>
      <c r="AM1542" s="77"/>
      <c r="AN1542" s="77"/>
      <c r="AO1542" s="77"/>
      <c r="AP1542" s="77"/>
      <c r="AQ1542" s="77"/>
      <c r="AR1542" s="77"/>
      <c r="AS1542" s="77"/>
      <c r="AT1542" s="77"/>
      <c r="AU1542" s="77"/>
      <c r="AV1542" s="77"/>
      <c r="AW1542" s="77"/>
      <c r="AX1542" s="77"/>
      <c r="AY1542" s="77"/>
      <c r="AZ1542" s="77"/>
      <c r="BA1542" s="77"/>
      <c r="BB1542" s="77"/>
      <c r="BC1542" s="77"/>
      <c r="BD1542" s="77"/>
      <c r="BE1542" s="77"/>
      <c r="BF1542" s="77"/>
      <c r="BG1542" s="77"/>
      <c r="BH1542" s="77"/>
      <c r="BI1542" s="77"/>
      <c r="BJ1542" s="77"/>
      <c r="BK1542" s="77"/>
      <c r="BL1542" s="77"/>
      <c r="BM1542" s="77"/>
      <c r="BN1542" s="77"/>
      <c r="BO1542" s="77"/>
      <c r="BP1542" s="77"/>
      <c r="BQ1542" s="77"/>
      <c r="BR1542" s="77"/>
      <c r="BS1542" s="77"/>
      <c r="BT1542" s="77"/>
      <c r="BU1542" s="77"/>
      <c r="BV1542" s="77"/>
      <c r="BW1542" s="77"/>
      <c r="BX1542" s="77"/>
      <c r="BY1542" s="77"/>
      <c r="BZ1542" s="77"/>
      <c r="CA1542" s="77"/>
      <c r="CB1542" s="77"/>
      <c r="CC1542" s="77"/>
      <c r="CD1542" s="77"/>
      <c r="CE1542" s="77"/>
      <c r="CF1542" s="77"/>
      <c r="CG1542" s="77"/>
      <c r="CH1542" s="77"/>
      <c r="CI1542" s="77"/>
      <c r="CJ1542" s="77"/>
      <c r="CK1542" s="77"/>
      <c r="CL1542" s="77"/>
      <c r="CN1542" s="78"/>
      <c r="CO1542" s="77"/>
      <c r="CP1542" s="77"/>
      <c r="CQ1542" s="77"/>
      <c r="CR1542" s="77"/>
      <c r="CS1542" s="77"/>
      <c r="CT1542" s="77"/>
      <c r="CU1542" s="77"/>
      <c r="CV1542" s="77"/>
      <c r="CW1542" s="77"/>
      <c r="CX1542" s="77"/>
      <c r="CY1542" s="77"/>
      <c r="CZ1542" s="77"/>
      <c r="DA1542" s="77"/>
      <c r="DB1542" s="77"/>
      <c r="DC1542" s="77"/>
      <c r="DD1542" s="77"/>
      <c r="DE1542" s="77"/>
      <c r="DF1542" s="77"/>
      <c r="DG1542" s="77"/>
      <c r="DH1542" s="77"/>
      <c r="DI1542" s="77"/>
      <c r="DJ1542" s="77"/>
      <c r="DK1542" s="77"/>
      <c r="DL1542" s="77"/>
    </row>
    <row r="1543" spans="1:116" x14ac:dyDescent="0.35">
      <c r="B1543" t="s">
        <v>332</v>
      </c>
      <c r="D1543" t="s">
        <v>533</v>
      </c>
      <c r="E1543" s="8" t="str">
        <f t="shared" ref="E1543:E1548" si="2641">ROW()&amp;" "&amp;D1543</f>
        <v>1543 FCLTL-F</v>
      </c>
      <c r="G1543" s="136" t="str">
        <f>G1530</f>
        <v>(Primary label)</v>
      </c>
      <c r="K1543" s="53"/>
      <c r="L1543" s="53"/>
      <c r="M1543" s="53"/>
      <c r="N1543" s="53"/>
      <c r="O1543" s="53"/>
      <c r="P1543" s="53"/>
      <c r="R1543" s="24"/>
      <c r="S1543" s="179" t="str">
        <f t="shared" ref="S1543:AX1543" si="2642">S1530</f>
        <v>S$16</v>
      </c>
      <c r="T1543" s="179" t="str">
        <f t="shared" si="2642"/>
        <v>T$16</v>
      </c>
      <c r="U1543" s="179" t="str">
        <f t="shared" si="2642"/>
        <v>U$16</v>
      </c>
      <c r="V1543" s="179" t="str">
        <f t="shared" si="2642"/>
        <v>V$16</v>
      </c>
      <c r="W1543" s="179" t="str">
        <f t="shared" si="2642"/>
        <v>W$16</v>
      </c>
      <c r="X1543" s="179" t="str">
        <f t="shared" si="2642"/>
        <v>X$16</v>
      </c>
      <c r="Y1543" s="179" t="str">
        <f t="shared" si="2642"/>
        <v>Y$16</v>
      </c>
      <c r="Z1543" s="179" t="str">
        <f t="shared" si="2642"/>
        <v>Z$16</v>
      </c>
      <c r="AA1543" s="179" t="str">
        <f t="shared" si="2642"/>
        <v>AA$16</v>
      </c>
      <c r="AB1543" s="179" t="str">
        <f t="shared" si="2642"/>
        <v>AB$16</v>
      </c>
      <c r="AC1543" s="179" t="str">
        <f t="shared" si="2642"/>
        <v>AC$16</v>
      </c>
      <c r="AD1543" s="179" t="str">
        <f t="shared" si="2642"/>
        <v>AD$16</v>
      </c>
      <c r="AE1543" s="179" t="str">
        <f t="shared" si="2642"/>
        <v>AE$16</v>
      </c>
      <c r="AF1543" s="179" t="str">
        <f t="shared" si="2642"/>
        <v>AF$16</v>
      </c>
      <c r="AG1543" s="179" t="str">
        <f t="shared" si="2642"/>
        <v>AG$16</v>
      </c>
      <c r="AH1543" s="179" t="str">
        <f t="shared" si="2642"/>
        <v>AH$16</v>
      </c>
      <c r="AI1543" s="179" t="str">
        <f t="shared" si="2642"/>
        <v>AI$16</v>
      </c>
      <c r="AJ1543" s="179" t="str">
        <f t="shared" si="2642"/>
        <v>AJ$16</v>
      </c>
      <c r="AK1543" s="179" t="str">
        <f t="shared" si="2642"/>
        <v>AK$16</v>
      </c>
      <c r="AL1543" s="179" t="str">
        <f t="shared" si="2642"/>
        <v>AL$16</v>
      </c>
      <c r="AM1543" s="179" t="str">
        <f t="shared" si="2642"/>
        <v>AM$16</v>
      </c>
      <c r="AN1543" s="179" t="str">
        <f t="shared" si="2642"/>
        <v>AN$16</v>
      </c>
      <c r="AO1543" s="179" t="str">
        <f t="shared" si="2642"/>
        <v>AO$16</v>
      </c>
      <c r="AP1543" s="179" t="str">
        <f t="shared" si="2642"/>
        <v>AP$16</v>
      </c>
      <c r="AQ1543" s="179" t="str">
        <f t="shared" si="2642"/>
        <v>AQ$16</v>
      </c>
      <c r="AR1543" s="179" t="str">
        <f t="shared" si="2642"/>
        <v>AR$16</v>
      </c>
      <c r="AS1543" s="179" t="str">
        <f t="shared" si="2642"/>
        <v>AS$16</v>
      </c>
      <c r="AT1543" s="179" t="str">
        <f t="shared" si="2642"/>
        <v>AT$16</v>
      </c>
      <c r="AU1543" s="179" t="str">
        <f t="shared" si="2642"/>
        <v>AU$16</v>
      </c>
      <c r="AV1543" s="179" t="str">
        <f t="shared" si="2642"/>
        <v>AV$16</v>
      </c>
      <c r="AW1543" s="179" t="str">
        <f t="shared" si="2642"/>
        <v>AW$16</v>
      </c>
      <c r="AX1543" s="179" t="str">
        <f t="shared" si="2642"/>
        <v>AX$16</v>
      </c>
      <c r="AY1543" s="179" t="str">
        <f t="shared" ref="AY1543:CD1543" si="2643">AY1530</f>
        <v>AY$16</v>
      </c>
      <c r="AZ1543" s="179" t="str">
        <f t="shared" si="2643"/>
        <v>AZ$16</v>
      </c>
      <c r="BA1543" s="179" t="str">
        <f t="shared" si="2643"/>
        <v>BA$16</v>
      </c>
      <c r="BB1543" s="179" t="str">
        <f t="shared" si="2643"/>
        <v>BB$16</v>
      </c>
      <c r="BC1543" s="179" t="str">
        <f t="shared" si="2643"/>
        <v>BC$16</v>
      </c>
      <c r="BD1543" s="179" t="str">
        <f t="shared" si="2643"/>
        <v>BD$16</v>
      </c>
      <c r="BE1543" s="179" t="str">
        <f t="shared" si="2643"/>
        <v>BE$16</v>
      </c>
      <c r="BF1543" s="179" t="str">
        <f t="shared" si="2643"/>
        <v>BF$16</v>
      </c>
      <c r="BG1543" s="179" t="str">
        <f t="shared" si="2643"/>
        <v>BG$16</v>
      </c>
      <c r="BH1543" s="179" t="str">
        <f t="shared" si="2643"/>
        <v>BH$16</v>
      </c>
      <c r="BI1543" s="179" t="str">
        <f t="shared" si="2643"/>
        <v>BI$16</v>
      </c>
      <c r="BJ1543" s="179" t="str">
        <f t="shared" si="2643"/>
        <v>BJ$16</v>
      </c>
      <c r="BK1543" s="179" t="str">
        <f t="shared" si="2643"/>
        <v>BK$16</v>
      </c>
      <c r="BL1543" s="179" t="str">
        <f t="shared" si="2643"/>
        <v>BL$16</v>
      </c>
      <c r="BM1543" s="179" t="str">
        <f t="shared" si="2643"/>
        <v>BM$16</v>
      </c>
      <c r="BN1543" s="179" t="str">
        <f t="shared" si="2643"/>
        <v>BN$16</v>
      </c>
      <c r="BO1543" s="179" t="str">
        <f t="shared" si="2643"/>
        <v>BO$16</v>
      </c>
      <c r="BP1543" s="179" t="str">
        <f t="shared" si="2643"/>
        <v>BP$16</v>
      </c>
      <c r="BQ1543" s="179" t="str">
        <f t="shared" si="2643"/>
        <v>BQ$16</v>
      </c>
      <c r="BR1543" s="179" t="str">
        <f t="shared" si="2643"/>
        <v>BR$16</v>
      </c>
      <c r="BS1543" s="179" t="str">
        <f t="shared" si="2643"/>
        <v>BS$16</v>
      </c>
      <c r="BT1543" s="179" t="str">
        <f t="shared" si="2643"/>
        <v>BT$16</v>
      </c>
      <c r="BU1543" s="179" t="str">
        <f t="shared" si="2643"/>
        <v>BU$16</v>
      </c>
      <c r="BV1543" s="179" t="str">
        <f t="shared" si="2643"/>
        <v>BV$16</v>
      </c>
      <c r="BW1543" s="179" t="str">
        <f t="shared" si="2643"/>
        <v>BW$16</v>
      </c>
      <c r="BX1543" s="179" t="str">
        <f t="shared" si="2643"/>
        <v>BX$16</v>
      </c>
      <c r="BY1543" s="179" t="str">
        <f t="shared" si="2643"/>
        <v>BY$16</v>
      </c>
      <c r="BZ1543" s="179" t="str">
        <f t="shared" si="2643"/>
        <v>BZ$16</v>
      </c>
      <c r="CA1543" s="179" t="str">
        <f t="shared" si="2643"/>
        <v>CA$16</v>
      </c>
      <c r="CB1543" s="179" t="str">
        <f t="shared" si="2643"/>
        <v>CB$16</v>
      </c>
      <c r="CC1543" s="179" t="str">
        <f t="shared" si="2643"/>
        <v>CC$16</v>
      </c>
      <c r="CD1543" s="179" t="str">
        <f t="shared" si="2643"/>
        <v>CD$16</v>
      </c>
      <c r="CE1543" s="179" t="str">
        <f t="shared" ref="CE1543:CL1543" si="2644">CE1530</f>
        <v>CE$16</v>
      </c>
      <c r="CF1543" s="179" t="str">
        <f t="shared" si="2644"/>
        <v>CF$16</v>
      </c>
      <c r="CG1543" s="179" t="str">
        <f t="shared" si="2644"/>
        <v>CG$16</v>
      </c>
      <c r="CH1543" s="179" t="str">
        <f t="shared" si="2644"/>
        <v>CH$16</v>
      </c>
      <c r="CI1543" s="179" t="str">
        <f t="shared" si="2644"/>
        <v>CI$16</v>
      </c>
      <c r="CJ1543" s="179" t="str">
        <f t="shared" si="2644"/>
        <v>CJ$16</v>
      </c>
      <c r="CK1543" s="179" t="str">
        <f t="shared" si="2644"/>
        <v>CK$16</v>
      </c>
      <c r="CL1543" s="179" t="str">
        <f t="shared" si="2644"/>
        <v>CL$16</v>
      </c>
      <c r="CO1543" s="179" t="str">
        <f t="shared" ref="CO1543:DL1543" si="2645">CO1530</f>
        <v>CO$16</v>
      </c>
      <c r="CP1543" s="179" t="str">
        <f t="shared" si="2645"/>
        <v>CP$16</v>
      </c>
      <c r="CQ1543" s="179" t="str">
        <f t="shared" si="2645"/>
        <v>CQ$16</v>
      </c>
      <c r="CR1543" s="179" t="str">
        <f t="shared" si="2645"/>
        <v>CR$16</v>
      </c>
      <c r="CS1543" s="179" t="str">
        <f t="shared" si="2645"/>
        <v>CS$16</v>
      </c>
      <c r="CT1543" s="179" t="str">
        <f t="shared" si="2645"/>
        <v>CT$16</v>
      </c>
      <c r="CU1543" s="179" t="str">
        <f t="shared" si="2645"/>
        <v>CU$16</v>
      </c>
      <c r="CV1543" s="179" t="str">
        <f t="shared" si="2645"/>
        <v>CV$16</v>
      </c>
      <c r="CW1543" s="179" t="str">
        <f t="shared" si="2645"/>
        <v>CW$16</v>
      </c>
      <c r="CX1543" s="179" t="str">
        <f t="shared" si="2645"/>
        <v>CX$16</v>
      </c>
      <c r="CY1543" s="179" t="str">
        <f t="shared" si="2645"/>
        <v>CY$16</v>
      </c>
      <c r="CZ1543" s="179" t="str">
        <f t="shared" si="2645"/>
        <v>CZ$16</v>
      </c>
      <c r="DA1543" s="179" t="str">
        <f t="shared" si="2645"/>
        <v>DA$16</v>
      </c>
      <c r="DB1543" s="179" t="str">
        <f t="shared" si="2645"/>
        <v>DB$16</v>
      </c>
      <c r="DC1543" s="179" t="str">
        <f t="shared" si="2645"/>
        <v>DC$16</v>
      </c>
      <c r="DD1543" s="179" t="str">
        <f t="shared" si="2645"/>
        <v>DD$16</v>
      </c>
      <c r="DE1543" s="179" t="str">
        <f t="shared" si="2645"/>
        <v>DE$16</v>
      </c>
      <c r="DF1543" s="179" t="str">
        <f t="shared" si="2645"/>
        <v>DF$16</v>
      </c>
      <c r="DG1543" s="179" t="str">
        <f t="shared" si="2645"/>
        <v>DG$16</v>
      </c>
      <c r="DH1543" s="179" t="str">
        <f t="shared" si="2645"/>
        <v>DH$16</v>
      </c>
      <c r="DI1543" s="179" t="str">
        <f t="shared" si="2645"/>
        <v>DI$16</v>
      </c>
      <c r="DJ1543" s="179" t="str">
        <f t="shared" si="2645"/>
        <v>DJ$16</v>
      </c>
      <c r="DK1543" s="179" t="str">
        <f t="shared" si="2645"/>
        <v>DK$16</v>
      </c>
      <c r="DL1543" s="179" t="str">
        <f t="shared" si="2645"/>
        <v>DL$16</v>
      </c>
    </row>
    <row r="1544" spans="1:116" x14ac:dyDescent="0.35">
      <c r="B1544" t="s">
        <v>332</v>
      </c>
      <c r="D1544" t="s">
        <v>533</v>
      </c>
      <c r="E1544" s="8" t="str">
        <f t="shared" si="2641"/>
        <v>1544 FCLTL-F</v>
      </c>
      <c r="G1544" s="136" t="str">
        <f>G1531</f>
        <v>primary unit</v>
      </c>
      <c r="H1544" s="12"/>
      <c r="I1544" s="60"/>
      <c r="J1544" s="60"/>
      <c r="K1544" s="15"/>
      <c r="L1544" s="15"/>
      <c r="M1544" s="15"/>
      <c r="N1544" s="15"/>
      <c r="O1544" s="15"/>
      <c r="P1544" s="15"/>
      <c r="R1544" s="15"/>
      <c r="S1544" s="179" t="str">
        <f t="shared" ref="S1544:AX1544" si="2646">S1531</f>
        <v>S$17</v>
      </c>
      <c r="T1544" s="179" t="str">
        <f t="shared" si="2646"/>
        <v>T$17</v>
      </c>
      <c r="U1544" s="179" t="str">
        <f t="shared" si="2646"/>
        <v>U$17</v>
      </c>
      <c r="V1544" s="179" t="str">
        <f t="shared" si="2646"/>
        <v>V$17</v>
      </c>
      <c r="W1544" s="179" t="str">
        <f t="shared" si="2646"/>
        <v>W$17</v>
      </c>
      <c r="X1544" s="179" t="str">
        <f t="shared" si="2646"/>
        <v>X$17</v>
      </c>
      <c r="Y1544" s="179" t="str">
        <f t="shared" si="2646"/>
        <v>Y$17</v>
      </c>
      <c r="Z1544" s="179" t="str">
        <f t="shared" si="2646"/>
        <v>Z$17</v>
      </c>
      <c r="AA1544" s="179" t="str">
        <f t="shared" si="2646"/>
        <v>AA$17</v>
      </c>
      <c r="AB1544" s="179" t="str">
        <f t="shared" si="2646"/>
        <v>AB$17</v>
      </c>
      <c r="AC1544" s="179" t="str">
        <f t="shared" si="2646"/>
        <v>AC$17</v>
      </c>
      <c r="AD1544" s="179" t="str">
        <f t="shared" si="2646"/>
        <v>AD$17</v>
      </c>
      <c r="AE1544" s="179" t="str">
        <f t="shared" si="2646"/>
        <v>AE$17</v>
      </c>
      <c r="AF1544" s="179" t="str">
        <f t="shared" si="2646"/>
        <v>AF$17</v>
      </c>
      <c r="AG1544" s="179" t="str">
        <f t="shared" si="2646"/>
        <v>AG$17</v>
      </c>
      <c r="AH1544" s="179" t="str">
        <f t="shared" si="2646"/>
        <v>AH$17</v>
      </c>
      <c r="AI1544" s="179" t="str">
        <f t="shared" si="2646"/>
        <v>AI$17</v>
      </c>
      <c r="AJ1544" s="179" t="str">
        <f t="shared" si="2646"/>
        <v>AJ$17</v>
      </c>
      <c r="AK1544" s="179" t="str">
        <f t="shared" si="2646"/>
        <v>AK$17</v>
      </c>
      <c r="AL1544" s="179" t="str">
        <f t="shared" si="2646"/>
        <v>AL$17</v>
      </c>
      <c r="AM1544" s="179" t="str">
        <f t="shared" si="2646"/>
        <v>AM$17</v>
      </c>
      <c r="AN1544" s="179" t="str">
        <f t="shared" si="2646"/>
        <v>AN$17</v>
      </c>
      <c r="AO1544" s="179" t="str">
        <f t="shared" si="2646"/>
        <v>AO$17</v>
      </c>
      <c r="AP1544" s="179" t="str">
        <f t="shared" si="2646"/>
        <v>AP$17</v>
      </c>
      <c r="AQ1544" s="179" t="str">
        <f t="shared" si="2646"/>
        <v>AQ$17</v>
      </c>
      <c r="AR1544" s="179" t="str">
        <f t="shared" si="2646"/>
        <v>AR$17</v>
      </c>
      <c r="AS1544" s="179" t="str">
        <f t="shared" si="2646"/>
        <v>AS$17</v>
      </c>
      <c r="AT1544" s="179" t="str">
        <f t="shared" si="2646"/>
        <v>AT$17</v>
      </c>
      <c r="AU1544" s="179" t="str">
        <f t="shared" si="2646"/>
        <v>AU$17</v>
      </c>
      <c r="AV1544" s="179" t="str">
        <f t="shared" si="2646"/>
        <v>AV$17</v>
      </c>
      <c r="AW1544" s="179" t="str">
        <f t="shared" si="2646"/>
        <v>AW$17</v>
      </c>
      <c r="AX1544" s="179" t="str">
        <f t="shared" si="2646"/>
        <v>AX$17</v>
      </c>
      <c r="AY1544" s="179" t="str">
        <f t="shared" ref="AY1544:CD1544" si="2647">AY1531</f>
        <v>AY$17</v>
      </c>
      <c r="AZ1544" s="179" t="str">
        <f t="shared" si="2647"/>
        <v>AZ$17</v>
      </c>
      <c r="BA1544" s="179" t="str">
        <f t="shared" si="2647"/>
        <v>BA$17</v>
      </c>
      <c r="BB1544" s="179" t="str">
        <f t="shared" si="2647"/>
        <v>BB$17</v>
      </c>
      <c r="BC1544" s="179" t="str">
        <f t="shared" si="2647"/>
        <v>BC$17</v>
      </c>
      <c r="BD1544" s="179" t="str">
        <f t="shared" si="2647"/>
        <v>BD$17</v>
      </c>
      <c r="BE1544" s="179" t="str">
        <f t="shared" si="2647"/>
        <v>BE$17</v>
      </c>
      <c r="BF1544" s="179" t="str">
        <f t="shared" si="2647"/>
        <v>BF$17</v>
      </c>
      <c r="BG1544" s="179" t="str">
        <f t="shared" si="2647"/>
        <v>BG$17</v>
      </c>
      <c r="BH1544" s="179" t="str">
        <f t="shared" si="2647"/>
        <v>BH$17</v>
      </c>
      <c r="BI1544" s="179" t="str">
        <f t="shared" si="2647"/>
        <v>BI$17</v>
      </c>
      <c r="BJ1544" s="179" t="str">
        <f t="shared" si="2647"/>
        <v>BJ$17</v>
      </c>
      <c r="BK1544" s="179" t="str">
        <f t="shared" si="2647"/>
        <v>BK$17</v>
      </c>
      <c r="BL1544" s="179" t="str">
        <f t="shared" si="2647"/>
        <v>BL$17</v>
      </c>
      <c r="BM1544" s="179" t="str">
        <f t="shared" si="2647"/>
        <v>BM$17</v>
      </c>
      <c r="BN1544" s="179" t="str">
        <f t="shared" si="2647"/>
        <v>BN$17</v>
      </c>
      <c r="BO1544" s="179" t="str">
        <f t="shared" si="2647"/>
        <v>BO$17</v>
      </c>
      <c r="BP1544" s="179" t="str">
        <f t="shared" si="2647"/>
        <v>BP$17</v>
      </c>
      <c r="BQ1544" s="179" t="str">
        <f t="shared" si="2647"/>
        <v>BQ$17</v>
      </c>
      <c r="BR1544" s="179" t="str">
        <f t="shared" si="2647"/>
        <v>BR$17</v>
      </c>
      <c r="BS1544" s="179" t="str">
        <f t="shared" si="2647"/>
        <v>BS$17</v>
      </c>
      <c r="BT1544" s="179" t="str">
        <f t="shared" si="2647"/>
        <v>BT$17</v>
      </c>
      <c r="BU1544" s="179" t="str">
        <f t="shared" si="2647"/>
        <v>BU$17</v>
      </c>
      <c r="BV1544" s="179" t="str">
        <f t="shared" si="2647"/>
        <v>BV$17</v>
      </c>
      <c r="BW1544" s="179" t="str">
        <f t="shared" si="2647"/>
        <v>BW$17</v>
      </c>
      <c r="BX1544" s="179" t="str">
        <f t="shared" si="2647"/>
        <v>BX$17</v>
      </c>
      <c r="BY1544" s="179" t="str">
        <f t="shared" si="2647"/>
        <v>BY$17</v>
      </c>
      <c r="BZ1544" s="179" t="str">
        <f t="shared" si="2647"/>
        <v>BZ$17</v>
      </c>
      <c r="CA1544" s="179" t="str">
        <f t="shared" si="2647"/>
        <v>CA$17</v>
      </c>
      <c r="CB1544" s="179" t="str">
        <f t="shared" si="2647"/>
        <v>CB$17</v>
      </c>
      <c r="CC1544" s="179" t="str">
        <f t="shared" si="2647"/>
        <v>CC$17</v>
      </c>
      <c r="CD1544" s="179" t="str">
        <f t="shared" si="2647"/>
        <v>CD$17</v>
      </c>
      <c r="CE1544" s="179" t="str">
        <f t="shared" ref="CE1544:CL1544" si="2648">CE1531</f>
        <v>CE$17</v>
      </c>
      <c r="CF1544" s="179" t="str">
        <f t="shared" si="2648"/>
        <v>CF$17</v>
      </c>
      <c r="CG1544" s="179" t="str">
        <f t="shared" si="2648"/>
        <v>CG$17</v>
      </c>
      <c r="CH1544" s="179" t="str">
        <f t="shared" si="2648"/>
        <v>CH$17</v>
      </c>
      <c r="CI1544" s="179" t="str">
        <f t="shared" si="2648"/>
        <v>CI$17</v>
      </c>
      <c r="CJ1544" s="179" t="str">
        <f t="shared" si="2648"/>
        <v>CJ$17</v>
      </c>
      <c r="CK1544" s="179" t="str">
        <f t="shared" si="2648"/>
        <v>CK$17</v>
      </c>
      <c r="CL1544" s="179" t="str">
        <f t="shared" si="2648"/>
        <v>CL$17</v>
      </c>
      <c r="CN1544" s="60"/>
      <c r="CO1544" s="179" t="str">
        <f t="shared" ref="CO1544:DL1544" si="2649">CO1531</f>
        <v>CO$17</v>
      </c>
      <c r="CP1544" s="179" t="str">
        <f t="shared" si="2649"/>
        <v>CP$17</v>
      </c>
      <c r="CQ1544" s="179" t="str">
        <f t="shared" si="2649"/>
        <v>CQ$17</v>
      </c>
      <c r="CR1544" s="179" t="str">
        <f t="shared" si="2649"/>
        <v>CR$17</v>
      </c>
      <c r="CS1544" s="179" t="str">
        <f t="shared" si="2649"/>
        <v>CS$17</v>
      </c>
      <c r="CT1544" s="179" t="str">
        <f t="shared" si="2649"/>
        <v>CT$17</v>
      </c>
      <c r="CU1544" s="179" t="str">
        <f t="shared" si="2649"/>
        <v>CU$17</v>
      </c>
      <c r="CV1544" s="179" t="str">
        <f t="shared" si="2649"/>
        <v>CV$17</v>
      </c>
      <c r="CW1544" s="179" t="str">
        <f t="shared" si="2649"/>
        <v>CW$17</v>
      </c>
      <c r="CX1544" s="179" t="str">
        <f t="shared" si="2649"/>
        <v>CX$17</v>
      </c>
      <c r="CY1544" s="179" t="str">
        <f t="shared" si="2649"/>
        <v>CY$17</v>
      </c>
      <c r="CZ1544" s="179" t="str">
        <f t="shared" si="2649"/>
        <v>CZ$17</v>
      </c>
      <c r="DA1544" s="179" t="str">
        <f t="shared" si="2649"/>
        <v>DA$17</v>
      </c>
      <c r="DB1544" s="179" t="str">
        <f t="shared" si="2649"/>
        <v>DB$17</v>
      </c>
      <c r="DC1544" s="179" t="str">
        <f t="shared" si="2649"/>
        <v>DC$17</v>
      </c>
      <c r="DD1544" s="179" t="str">
        <f t="shared" si="2649"/>
        <v>DD$17</v>
      </c>
      <c r="DE1544" s="179" t="str">
        <f t="shared" si="2649"/>
        <v>DE$17</v>
      </c>
      <c r="DF1544" s="179" t="str">
        <f t="shared" si="2649"/>
        <v>DF$17</v>
      </c>
      <c r="DG1544" s="179" t="str">
        <f t="shared" si="2649"/>
        <v>DG$17</v>
      </c>
      <c r="DH1544" s="179" t="str">
        <f t="shared" si="2649"/>
        <v>DH$17</v>
      </c>
      <c r="DI1544" s="179" t="str">
        <f t="shared" si="2649"/>
        <v>DI$17</v>
      </c>
      <c r="DJ1544" s="179" t="str">
        <f t="shared" si="2649"/>
        <v>DJ$17</v>
      </c>
      <c r="DK1544" s="179" t="str">
        <f t="shared" si="2649"/>
        <v>DK$17</v>
      </c>
      <c r="DL1544" s="179" t="str">
        <f t="shared" si="2649"/>
        <v>DL$17</v>
      </c>
    </row>
    <row r="1545" spans="1:116" x14ac:dyDescent="0.35">
      <c r="B1545" t="s">
        <v>332</v>
      </c>
      <c r="D1545" t="s">
        <v>533</v>
      </c>
      <c r="E1545" s="8" t="str">
        <f t="shared" si="2641"/>
        <v>1545 FCLTL-F</v>
      </c>
      <c r="G1545" s="136" t="str">
        <f>G1532</f>
        <v>Primary revenue driver</v>
      </c>
      <c r="H1545" s="12"/>
      <c r="I1545" s="60"/>
      <c r="J1545" s="60"/>
      <c r="K1545" s="15"/>
      <c r="L1545" s="15"/>
      <c r="M1545" s="15"/>
      <c r="N1545" s="15"/>
      <c r="O1545" s="15"/>
      <c r="P1545" s="15"/>
      <c r="R1545" s="15"/>
      <c r="S1545" s="179">
        <f t="shared" ref="S1545:AX1545" si="2650">S1532</f>
        <v>0</v>
      </c>
      <c r="T1545" s="179">
        <f t="shared" si="2650"/>
        <v>0</v>
      </c>
      <c r="U1545" s="179">
        <f t="shared" si="2650"/>
        <v>0</v>
      </c>
      <c r="V1545" s="179">
        <f t="shared" si="2650"/>
        <v>0</v>
      </c>
      <c r="W1545" s="179">
        <f t="shared" si="2650"/>
        <v>0</v>
      </c>
      <c r="X1545" s="179">
        <f t="shared" si="2650"/>
        <v>0</v>
      </c>
      <c r="Y1545" s="179">
        <f t="shared" si="2650"/>
        <v>0</v>
      </c>
      <c r="Z1545" s="179">
        <f t="shared" si="2650"/>
        <v>0</v>
      </c>
      <c r="AA1545" s="179">
        <f t="shared" si="2650"/>
        <v>0</v>
      </c>
      <c r="AB1545" s="179">
        <f t="shared" si="2650"/>
        <v>0</v>
      </c>
      <c r="AC1545" s="179">
        <f t="shared" si="2650"/>
        <v>0</v>
      </c>
      <c r="AD1545" s="179">
        <f t="shared" si="2650"/>
        <v>0</v>
      </c>
      <c r="AE1545" s="179">
        <f t="shared" si="2650"/>
        <v>0</v>
      </c>
      <c r="AF1545" s="179">
        <f t="shared" si="2650"/>
        <v>0</v>
      </c>
      <c r="AG1545" s="179">
        <f t="shared" si="2650"/>
        <v>0</v>
      </c>
      <c r="AH1545" s="179">
        <f t="shared" si="2650"/>
        <v>0</v>
      </c>
      <c r="AI1545" s="179">
        <f t="shared" si="2650"/>
        <v>0</v>
      </c>
      <c r="AJ1545" s="179">
        <f t="shared" si="2650"/>
        <v>0</v>
      </c>
      <c r="AK1545" s="179">
        <f t="shared" si="2650"/>
        <v>0</v>
      </c>
      <c r="AL1545" s="179">
        <f t="shared" si="2650"/>
        <v>0</v>
      </c>
      <c r="AM1545" s="179">
        <f t="shared" si="2650"/>
        <v>0</v>
      </c>
      <c r="AN1545" s="179">
        <f t="shared" si="2650"/>
        <v>0</v>
      </c>
      <c r="AO1545" s="179">
        <f t="shared" si="2650"/>
        <v>0</v>
      </c>
      <c r="AP1545" s="179">
        <f t="shared" si="2650"/>
        <v>0</v>
      </c>
      <c r="AQ1545" s="179">
        <f t="shared" si="2650"/>
        <v>0</v>
      </c>
      <c r="AR1545" s="179">
        <f t="shared" si="2650"/>
        <v>0</v>
      </c>
      <c r="AS1545" s="179">
        <f t="shared" si="2650"/>
        <v>0</v>
      </c>
      <c r="AT1545" s="179">
        <f t="shared" si="2650"/>
        <v>0</v>
      </c>
      <c r="AU1545" s="179">
        <f t="shared" si="2650"/>
        <v>0</v>
      </c>
      <c r="AV1545" s="179">
        <f t="shared" si="2650"/>
        <v>0</v>
      </c>
      <c r="AW1545" s="179">
        <f t="shared" si="2650"/>
        <v>0</v>
      </c>
      <c r="AX1545" s="179">
        <f t="shared" si="2650"/>
        <v>0</v>
      </c>
      <c r="AY1545" s="179">
        <f t="shared" ref="AY1545:CD1545" si="2651">AY1532</f>
        <v>0</v>
      </c>
      <c r="AZ1545" s="179">
        <f t="shared" si="2651"/>
        <v>0</v>
      </c>
      <c r="BA1545" s="179">
        <f t="shared" si="2651"/>
        <v>0</v>
      </c>
      <c r="BB1545" s="179">
        <f t="shared" si="2651"/>
        <v>0</v>
      </c>
      <c r="BC1545" s="179">
        <f t="shared" si="2651"/>
        <v>0</v>
      </c>
      <c r="BD1545" s="179">
        <f t="shared" si="2651"/>
        <v>0</v>
      </c>
      <c r="BE1545" s="179">
        <f t="shared" si="2651"/>
        <v>0</v>
      </c>
      <c r="BF1545" s="179">
        <f t="shared" si="2651"/>
        <v>0</v>
      </c>
      <c r="BG1545" s="179">
        <f t="shared" si="2651"/>
        <v>0</v>
      </c>
      <c r="BH1545" s="179">
        <f t="shared" si="2651"/>
        <v>0</v>
      </c>
      <c r="BI1545" s="179">
        <f t="shared" si="2651"/>
        <v>0</v>
      </c>
      <c r="BJ1545" s="179">
        <f t="shared" si="2651"/>
        <v>0</v>
      </c>
      <c r="BK1545" s="179">
        <f t="shared" si="2651"/>
        <v>0</v>
      </c>
      <c r="BL1545" s="179">
        <f t="shared" si="2651"/>
        <v>0</v>
      </c>
      <c r="BM1545" s="179">
        <f t="shared" si="2651"/>
        <v>0</v>
      </c>
      <c r="BN1545" s="179">
        <f t="shared" si="2651"/>
        <v>0</v>
      </c>
      <c r="BO1545" s="179">
        <f t="shared" si="2651"/>
        <v>0</v>
      </c>
      <c r="BP1545" s="179">
        <f t="shared" si="2651"/>
        <v>0</v>
      </c>
      <c r="BQ1545" s="179">
        <f t="shared" si="2651"/>
        <v>0</v>
      </c>
      <c r="BR1545" s="179">
        <f t="shared" si="2651"/>
        <v>0</v>
      </c>
      <c r="BS1545" s="179">
        <f t="shared" si="2651"/>
        <v>0</v>
      </c>
      <c r="BT1545" s="179">
        <f t="shared" si="2651"/>
        <v>0</v>
      </c>
      <c r="BU1545" s="179">
        <f t="shared" si="2651"/>
        <v>0</v>
      </c>
      <c r="BV1545" s="179">
        <f t="shared" si="2651"/>
        <v>0</v>
      </c>
      <c r="BW1545" s="179">
        <f t="shared" si="2651"/>
        <v>0</v>
      </c>
      <c r="BX1545" s="179">
        <f t="shared" si="2651"/>
        <v>0</v>
      </c>
      <c r="BY1545" s="179">
        <f t="shared" si="2651"/>
        <v>0</v>
      </c>
      <c r="BZ1545" s="179">
        <f t="shared" si="2651"/>
        <v>0</v>
      </c>
      <c r="CA1545" s="179">
        <f t="shared" si="2651"/>
        <v>0</v>
      </c>
      <c r="CB1545" s="179">
        <f t="shared" si="2651"/>
        <v>0</v>
      </c>
      <c r="CC1545" s="179">
        <f t="shared" si="2651"/>
        <v>0</v>
      </c>
      <c r="CD1545" s="179">
        <f t="shared" si="2651"/>
        <v>0</v>
      </c>
      <c r="CE1545" s="179">
        <f t="shared" ref="CE1545:CL1545" si="2652">CE1532</f>
        <v>0</v>
      </c>
      <c r="CF1545" s="179">
        <f t="shared" si="2652"/>
        <v>0</v>
      </c>
      <c r="CG1545" s="179">
        <f t="shared" si="2652"/>
        <v>0</v>
      </c>
      <c r="CH1545" s="179">
        <f t="shared" si="2652"/>
        <v>0</v>
      </c>
      <c r="CI1545" s="179">
        <f t="shared" si="2652"/>
        <v>0</v>
      </c>
      <c r="CJ1545" s="179">
        <f t="shared" si="2652"/>
        <v>0</v>
      </c>
      <c r="CK1545" s="179">
        <f t="shared" si="2652"/>
        <v>0</v>
      </c>
      <c r="CL1545" s="179">
        <f t="shared" si="2652"/>
        <v>0</v>
      </c>
      <c r="CN1545" s="60"/>
      <c r="CO1545" s="179">
        <f t="shared" ref="CO1545:DL1545" si="2653">CO1532</f>
        <v>0</v>
      </c>
      <c r="CP1545" s="179">
        <f t="shared" si="2653"/>
        <v>0</v>
      </c>
      <c r="CQ1545" s="179">
        <f t="shared" si="2653"/>
        <v>0</v>
      </c>
      <c r="CR1545" s="179">
        <f t="shared" si="2653"/>
        <v>0</v>
      </c>
      <c r="CS1545" s="179">
        <f t="shared" si="2653"/>
        <v>0</v>
      </c>
      <c r="CT1545" s="179">
        <f t="shared" si="2653"/>
        <v>0</v>
      </c>
      <c r="CU1545" s="179">
        <f t="shared" si="2653"/>
        <v>0</v>
      </c>
      <c r="CV1545" s="179">
        <f t="shared" si="2653"/>
        <v>0</v>
      </c>
      <c r="CW1545" s="179">
        <f t="shared" si="2653"/>
        <v>0</v>
      </c>
      <c r="CX1545" s="179">
        <f t="shared" si="2653"/>
        <v>0</v>
      </c>
      <c r="CY1545" s="179">
        <f t="shared" si="2653"/>
        <v>0</v>
      </c>
      <c r="CZ1545" s="179">
        <f t="shared" si="2653"/>
        <v>0</v>
      </c>
      <c r="DA1545" s="179">
        <f t="shared" si="2653"/>
        <v>0</v>
      </c>
      <c r="DB1545" s="179">
        <f t="shared" si="2653"/>
        <v>0</v>
      </c>
      <c r="DC1545" s="179">
        <f t="shared" si="2653"/>
        <v>0</v>
      </c>
      <c r="DD1545" s="179">
        <f t="shared" si="2653"/>
        <v>0</v>
      </c>
      <c r="DE1545" s="179">
        <f t="shared" si="2653"/>
        <v>0</v>
      </c>
      <c r="DF1545" s="179">
        <f t="shared" si="2653"/>
        <v>0</v>
      </c>
      <c r="DG1545" s="179">
        <f t="shared" si="2653"/>
        <v>0</v>
      </c>
      <c r="DH1545" s="179">
        <f t="shared" si="2653"/>
        <v>0</v>
      </c>
      <c r="DI1545" s="179">
        <f t="shared" si="2653"/>
        <v>0</v>
      </c>
      <c r="DJ1545" s="179">
        <f t="shared" si="2653"/>
        <v>0</v>
      </c>
      <c r="DK1545" s="179">
        <f t="shared" si="2653"/>
        <v>0</v>
      </c>
      <c r="DL1545" s="179">
        <f t="shared" si="2653"/>
        <v>0</v>
      </c>
    </row>
    <row r="1546" spans="1:116" x14ac:dyDescent="0.35">
      <c r="B1546" t="s">
        <v>332</v>
      </c>
      <c r="D1546" t="s">
        <v>533</v>
      </c>
      <c r="E1546" s="8" t="str">
        <f t="shared" si="2641"/>
        <v>1546 FCLTL-F</v>
      </c>
      <c r="G1546" s="136" t="str">
        <f>G1533</f>
        <v>Primary volume driver</v>
      </c>
      <c r="H1546" s="12"/>
      <c r="I1546" s="60"/>
      <c r="J1546" s="60"/>
      <c r="K1546" s="15"/>
      <c r="L1546" s="15"/>
      <c r="M1546" s="15"/>
      <c r="N1546" s="15"/>
      <c r="O1546" s="15"/>
      <c r="P1546" s="15"/>
      <c r="R1546" s="15"/>
      <c r="S1546" s="179"/>
      <c r="T1546" s="179"/>
      <c r="U1546" s="179"/>
      <c r="V1546" s="179"/>
      <c r="W1546" s="179"/>
      <c r="X1546" s="179"/>
      <c r="Y1546" s="179"/>
      <c r="Z1546" s="179"/>
      <c r="AA1546" s="179"/>
      <c r="AB1546" s="179"/>
      <c r="AC1546" s="179"/>
      <c r="AD1546" s="179"/>
      <c r="AE1546" s="179"/>
      <c r="AF1546" s="179"/>
      <c r="AG1546" s="179"/>
      <c r="AH1546" s="179"/>
      <c r="AI1546" s="179"/>
      <c r="AJ1546" s="179"/>
      <c r="AK1546" s="179"/>
      <c r="AL1546" s="179"/>
      <c r="AM1546" s="179"/>
      <c r="AN1546" s="179"/>
      <c r="AO1546" s="179"/>
      <c r="AP1546" s="179"/>
      <c r="AQ1546" s="179"/>
      <c r="AR1546" s="179"/>
      <c r="AS1546" s="179"/>
      <c r="AT1546" s="179"/>
      <c r="AU1546" s="179"/>
      <c r="AV1546" s="179"/>
      <c r="AW1546" s="179"/>
      <c r="AX1546" s="179"/>
      <c r="AY1546" s="179"/>
      <c r="AZ1546" s="179"/>
      <c r="BA1546" s="179"/>
      <c r="BB1546" s="179"/>
      <c r="BC1546" s="179"/>
      <c r="BD1546" s="179"/>
      <c r="BE1546" s="179"/>
      <c r="BF1546" s="179"/>
      <c r="BG1546" s="179"/>
      <c r="BH1546" s="179"/>
      <c r="BI1546" s="179"/>
      <c r="BJ1546" s="179"/>
      <c r="BK1546" s="179"/>
      <c r="BL1546" s="179"/>
      <c r="BM1546" s="179"/>
      <c r="BN1546" s="179"/>
      <c r="BO1546" s="179"/>
      <c r="BP1546" s="179"/>
      <c r="BQ1546" s="179"/>
      <c r="BR1546" s="179"/>
      <c r="BS1546" s="179"/>
      <c r="BT1546" s="179"/>
      <c r="BU1546" s="179"/>
      <c r="BV1546" s="179"/>
      <c r="BW1546" s="179"/>
      <c r="BX1546" s="179"/>
      <c r="BY1546" s="179"/>
      <c r="BZ1546" s="179"/>
      <c r="CA1546" s="179"/>
      <c r="CB1546" s="179"/>
      <c r="CC1546" s="179"/>
      <c r="CD1546" s="179"/>
      <c r="CE1546" s="179"/>
      <c r="CF1546" s="179"/>
      <c r="CG1546" s="179"/>
      <c r="CH1546" s="179"/>
      <c r="CI1546" s="179"/>
      <c r="CJ1546" s="179"/>
      <c r="CK1546" s="179"/>
      <c r="CL1546" s="179"/>
      <c r="CN1546" s="60"/>
      <c r="CO1546" s="179"/>
      <c r="CP1546" s="179"/>
      <c r="CQ1546" s="179"/>
      <c r="CR1546" s="179"/>
      <c r="CS1546" s="179"/>
      <c r="CT1546" s="179"/>
      <c r="CU1546" s="179"/>
      <c r="CV1546" s="179"/>
      <c r="CW1546" s="179"/>
      <c r="CX1546" s="179"/>
      <c r="CY1546" s="179"/>
      <c r="CZ1546" s="179"/>
      <c r="DA1546" s="179"/>
      <c r="DB1546" s="179"/>
      <c r="DC1546" s="179"/>
      <c r="DD1546" s="179"/>
      <c r="DE1546" s="179"/>
      <c r="DF1546" s="179"/>
      <c r="DG1546" s="179"/>
      <c r="DH1546" s="179"/>
      <c r="DI1546" s="179"/>
      <c r="DJ1546" s="179"/>
      <c r="DK1546" s="179"/>
      <c r="DL1546" s="179"/>
    </row>
    <row r="1547" spans="1:116" x14ac:dyDescent="0.35">
      <c r="B1547" t="s">
        <v>332</v>
      </c>
      <c r="D1547" t="s">
        <v>533</v>
      </c>
      <c r="E1547" s="8" t="str">
        <f t="shared" si="2641"/>
        <v>1547 FCLTL-F</v>
      </c>
      <c r="G1547" s="191" t="str">
        <f>G1538</f>
        <v>Fixed constant long-term liability:</v>
      </c>
      <c r="H1547" s="12"/>
      <c r="I1547" s="60"/>
      <c r="J1547" s="60"/>
      <c r="K1547" s="15"/>
      <c r="L1547" s="15"/>
      <c r="M1547" s="15"/>
      <c r="N1547" s="15"/>
      <c r="O1547" s="15"/>
      <c r="P1547" s="15"/>
      <c r="R1547" s="15"/>
      <c r="S1547" s="4" t="str">
        <f t="shared" ref="S1547:AX1547" si="2654">ADDRESS(ROW(S1537),COLUMN(S1537),2)</f>
        <v>S$1537</v>
      </c>
      <c r="T1547" s="4" t="str">
        <f t="shared" si="2654"/>
        <v>T$1537</v>
      </c>
      <c r="U1547" s="4" t="str">
        <f t="shared" si="2654"/>
        <v>U$1537</v>
      </c>
      <c r="V1547" s="4" t="str">
        <f t="shared" si="2654"/>
        <v>V$1537</v>
      </c>
      <c r="W1547" s="4" t="str">
        <f t="shared" si="2654"/>
        <v>W$1537</v>
      </c>
      <c r="X1547" s="4" t="str">
        <f t="shared" si="2654"/>
        <v>X$1537</v>
      </c>
      <c r="Y1547" s="4" t="str">
        <f t="shared" si="2654"/>
        <v>Y$1537</v>
      </c>
      <c r="Z1547" s="4" t="str">
        <f t="shared" si="2654"/>
        <v>Z$1537</v>
      </c>
      <c r="AA1547" s="4" t="str">
        <f t="shared" si="2654"/>
        <v>AA$1537</v>
      </c>
      <c r="AB1547" s="4" t="str">
        <f t="shared" si="2654"/>
        <v>AB$1537</v>
      </c>
      <c r="AC1547" s="4" t="str">
        <f t="shared" si="2654"/>
        <v>AC$1537</v>
      </c>
      <c r="AD1547" s="4" t="str">
        <f t="shared" si="2654"/>
        <v>AD$1537</v>
      </c>
      <c r="AE1547" s="4" t="str">
        <f t="shared" si="2654"/>
        <v>AE$1537</v>
      </c>
      <c r="AF1547" s="4" t="str">
        <f t="shared" si="2654"/>
        <v>AF$1537</v>
      </c>
      <c r="AG1547" s="4" t="str">
        <f t="shared" si="2654"/>
        <v>AG$1537</v>
      </c>
      <c r="AH1547" s="4" t="str">
        <f t="shared" si="2654"/>
        <v>AH$1537</v>
      </c>
      <c r="AI1547" s="4" t="str">
        <f t="shared" si="2654"/>
        <v>AI$1537</v>
      </c>
      <c r="AJ1547" s="4" t="str">
        <f t="shared" si="2654"/>
        <v>AJ$1537</v>
      </c>
      <c r="AK1547" s="4" t="str">
        <f t="shared" si="2654"/>
        <v>AK$1537</v>
      </c>
      <c r="AL1547" s="4" t="str">
        <f t="shared" si="2654"/>
        <v>AL$1537</v>
      </c>
      <c r="AM1547" s="4" t="str">
        <f t="shared" si="2654"/>
        <v>AM$1537</v>
      </c>
      <c r="AN1547" s="4" t="str">
        <f t="shared" si="2654"/>
        <v>AN$1537</v>
      </c>
      <c r="AO1547" s="4" t="str">
        <f t="shared" si="2654"/>
        <v>AO$1537</v>
      </c>
      <c r="AP1547" s="4" t="str">
        <f t="shared" si="2654"/>
        <v>AP$1537</v>
      </c>
      <c r="AQ1547" s="4" t="str">
        <f t="shared" si="2654"/>
        <v>AQ$1537</v>
      </c>
      <c r="AR1547" s="4" t="str">
        <f t="shared" si="2654"/>
        <v>AR$1537</v>
      </c>
      <c r="AS1547" s="4" t="str">
        <f t="shared" si="2654"/>
        <v>AS$1537</v>
      </c>
      <c r="AT1547" s="4" t="str">
        <f t="shared" si="2654"/>
        <v>AT$1537</v>
      </c>
      <c r="AU1547" s="4" t="str">
        <f t="shared" si="2654"/>
        <v>AU$1537</v>
      </c>
      <c r="AV1547" s="4" t="str">
        <f t="shared" si="2654"/>
        <v>AV$1537</v>
      </c>
      <c r="AW1547" s="4" t="str">
        <f t="shared" si="2654"/>
        <v>AW$1537</v>
      </c>
      <c r="AX1547" s="4" t="str">
        <f t="shared" si="2654"/>
        <v>AX$1537</v>
      </c>
      <c r="AY1547" s="4" t="str">
        <f t="shared" ref="AY1547:CD1547" si="2655">ADDRESS(ROW(AY1537),COLUMN(AY1537),2)</f>
        <v>AY$1537</v>
      </c>
      <c r="AZ1547" s="4" t="str">
        <f t="shared" si="2655"/>
        <v>AZ$1537</v>
      </c>
      <c r="BA1547" s="4" t="str">
        <f t="shared" si="2655"/>
        <v>BA$1537</v>
      </c>
      <c r="BB1547" s="4" t="str">
        <f t="shared" si="2655"/>
        <v>BB$1537</v>
      </c>
      <c r="BC1547" s="4" t="str">
        <f t="shared" si="2655"/>
        <v>BC$1537</v>
      </c>
      <c r="BD1547" s="4" t="str">
        <f t="shared" si="2655"/>
        <v>BD$1537</v>
      </c>
      <c r="BE1547" s="4" t="str">
        <f t="shared" si="2655"/>
        <v>BE$1537</v>
      </c>
      <c r="BF1547" s="4" t="str">
        <f t="shared" si="2655"/>
        <v>BF$1537</v>
      </c>
      <c r="BG1547" s="4" t="str">
        <f t="shared" si="2655"/>
        <v>BG$1537</v>
      </c>
      <c r="BH1547" s="4" t="str">
        <f t="shared" si="2655"/>
        <v>BH$1537</v>
      </c>
      <c r="BI1547" s="4" t="str">
        <f t="shared" si="2655"/>
        <v>BI$1537</v>
      </c>
      <c r="BJ1547" s="4" t="str">
        <f t="shared" si="2655"/>
        <v>BJ$1537</v>
      </c>
      <c r="BK1547" s="4" t="str">
        <f t="shared" si="2655"/>
        <v>BK$1537</v>
      </c>
      <c r="BL1547" s="4" t="str">
        <f t="shared" si="2655"/>
        <v>BL$1537</v>
      </c>
      <c r="BM1547" s="4" t="str">
        <f t="shared" si="2655"/>
        <v>BM$1537</v>
      </c>
      <c r="BN1547" s="4" t="str">
        <f t="shared" si="2655"/>
        <v>BN$1537</v>
      </c>
      <c r="BO1547" s="4" t="str">
        <f t="shared" si="2655"/>
        <v>BO$1537</v>
      </c>
      <c r="BP1547" s="4" t="str">
        <f t="shared" si="2655"/>
        <v>BP$1537</v>
      </c>
      <c r="BQ1547" s="4" t="str">
        <f t="shared" si="2655"/>
        <v>BQ$1537</v>
      </c>
      <c r="BR1547" s="4" t="str">
        <f t="shared" si="2655"/>
        <v>BR$1537</v>
      </c>
      <c r="BS1547" s="4" t="str">
        <f t="shared" si="2655"/>
        <v>BS$1537</v>
      </c>
      <c r="BT1547" s="4" t="str">
        <f t="shared" si="2655"/>
        <v>BT$1537</v>
      </c>
      <c r="BU1547" s="4" t="str">
        <f t="shared" si="2655"/>
        <v>BU$1537</v>
      </c>
      <c r="BV1547" s="4" t="str">
        <f t="shared" si="2655"/>
        <v>BV$1537</v>
      </c>
      <c r="BW1547" s="4" t="str">
        <f t="shared" si="2655"/>
        <v>BW$1537</v>
      </c>
      <c r="BX1547" s="4" t="str">
        <f t="shared" si="2655"/>
        <v>BX$1537</v>
      </c>
      <c r="BY1547" s="4" t="str">
        <f t="shared" si="2655"/>
        <v>BY$1537</v>
      </c>
      <c r="BZ1547" s="4" t="str">
        <f t="shared" si="2655"/>
        <v>BZ$1537</v>
      </c>
      <c r="CA1547" s="4" t="str">
        <f t="shared" si="2655"/>
        <v>CA$1537</v>
      </c>
      <c r="CB1547" s="4" t="str">
        <f t="shared" si="2655"/>
        <v>CB$1537</v>
      </c>
      <c r="CC1547" s="4" t="str">
        <f t="shared" si="2655"/>
        <v>CC$1537</v>
      </c>
      <c r="CD1547" s="4" t="str">
        <f t="shared" si="2655"/>
        <v>CD$1537</v>
      </c>
      <c r="CE1547" s="4" t="str">
        <f t="shared" ref="CE1547:CL1547" si="2656">ADDRESS(ROW(CE1537),COLUMN(CE1537),2)</f>
        <v>CE$1537</v>
      </c>
      <c r="CF1547" s="4" t="str">
        <f t="shared" si="2656"/>
        <v>CF$1537</v>
      </c>
      <c r="CG1547" s="4" t="str">
        <f t="shared" si="2656"/>
        <v>CG$1537</v>
      </c>
      <c r="CH1547" s="4" t="str">
        <f t="shared" si="2656"/>
        <v>CH$1537</v>
      </c>
      <c r="CI1547" s="4" t="str">
        <f t="shared" si="2656"/>
        <v>CI$1537</v>
      </c>
      <c r="CJ1547" s="4" t="str">
        <f t="shared" si="2656"/>
        <v>CJ$1537</v>
      </c>
      <c r="CK1547" s="4" t="str">
        <f t="shared" si="2656"/>
        <v>CK$1537</v>
      </c>
      <c r="CL1547" s="4" t="str">
        <f t="shared" si="2656"/>
        <v>CL$1537</v>
      </c>
      <c r="CN1547" s="60"/>
      <c r="CO1547" s="4" t="str">
        <f t="shared" ref="CO1547:DL1547" si="2657">ADDRESS(ROW(CO1537),COLUMN(CO1537),2)</f>
        <v>CO$1537</v>
      </c>
      <c r="CP1547" s="4" t="str">
        <f t="shared" si="2657"/>
        <v>CP$1537</v>
      </c>
      <c r="CQ1547" s="4" t="str">
        <f t="shared" si="2657"/>
        <v>CQ$1537</v>
      </c>
      <c r="CR1547" s="4" t="str">
        <f t="shared" si="2657"/>
        <v>CR$1537</v>
      </c>
      <c r="CS1547" s="4" t="str">
        <f t="shared" si="2657"/>
        <v>CS$1537</v>
      </c>
      <c r="CT1547" s="4" t="str">
        <f t="shared" si="2657"/>
        <v>CT$1537</v>
      </c>
      <c r="CU1547" s="4" t="str">
        <f t="shared" si="2657"/>
        <v>CU$1537</v>
      </c>
      <c r="CV1547" s="4" t="str">
        <f t="shared" si="2657"/>
        <v>CV$1537</v>
      </c>
      <c r="CW1547" s="4" t="str">
        <f t="shared" si="2657"/>
        <v>CW$1537</v>
      </c>
      <c r="CX1547" s="4" t="str">
        <f t="shared" si="2657"/>
        <v>CX$1537</v>
      </c>
      <c r="CY1547" s="4" t="str">
        <f t="shared" si="2657"/>
        <v>CY$1537</v>
      </c>
      <c r="CZ1547" s="4" t="str">
        <f t="shared" si="2657"/>
        <v>CZ$1537</v>
      </c>
      <c r="DA1547" s="4" t="str">
        <f t="shared" si="2657"/>
        <v>DA$1537</v>
      </c>
      <c r="DB1547" s="4" t="str">
        <f t="shared" si="2657"/>
        <v>DB$1537</v>
      </c>
      <c r="DC1547" s="4" t="str">
        <f t="shared" si="2657"/>
        <v>DC$1537</v>
      </c>
      <c r="DD1547" s="4" t="str">
        <f t="shared" si="2657"/>
        <v>DD$1537</v>
      </c>
      <c r="DE1547" s="4" t="str">
        <f t="shared" si="2657"/>
        <v>DE$1537</v>
      </c>
      <c r="DF1547" s="4" t="str">
        <f t="shared" si="2657"/>
        <v>DF$1537</v>
      </c>
      <c r="DG1547" s="4" t="str">
        <f t="shared" si="2657"/>
        <v>DG$1537</v>
      </c>
      <c r="DH1547" s="4" t="str">
        <f t="shared" si="2657"/>
        <v>DH$1537</v>
      </c>
      <c r="DI1547" s="4" t="str">
        <f t="shared" si="2657"/>
        <v>DI$1537</v>
      </c>
      <c r="DJ1547" s="4" t="str">
        <f t="shared" si="2657"/>
        <v>DJ$1537</v>
      </c>
      <c r="DK1547" s="4" t="str">
        <f t="shared" si="2657"/>
        <v>DK$1537</v>
      </c>
      <c r="DL1547" s="4" t="str">
        <f t="shared" si="2657"/>
        <v>DL$1537</v>
      </c>
    </row>
    <row r="1548" spans="1:116" x14ac:dyDescent="0.35">
      <c r="B1548" t="s">
        <v>332</v>
      </c>
      <c r="D1548" t="s">
        <v>533</v>
      </c>
      <c r="E1548" s="8" t="str">
        <f t="shared" si="2641"/>
        <v>1548 FCLTL-F</v>
      </c>
      <c r="G1548" s="241" t="str">
        <f>IFERROR(SUBSTITUTE(TRIM(MID(G1538, SEARCH("-", G1538) + 1, LEN(G1538))),":",""),"no unit")</f>
        <v>term liability</v>
      </c>
      <c r="H1548" s="12"/>
      <c r="I1548" s="60"/>
      <c r="J1548" s="60"/>
      <c r="K1548" s="15"/>
      <c r="L1548" s="15"/>
      <c r="M1548" s="15"/>
      <c r="N1548" s="15"/>
      <c r="O1548" s="15"/>
      <c r="P1548" s="15"/>
      <c r="R1548" s="15"/>
      <c r="S1548" s="179" t="str">
        <f t="shared" ref="S1548:AX1548" si="2658">S1535</f>
        <v>S$19</v>
      </c>
      <c r="T1548" s="179" t="str">
        <f t="shared" si="2658"/>
        <v>T$19</v>
      </c>
      <c r="U1548" s="179" t="str">
        <f t="shared" si="2658"/>
        <v>U$19</v>
      </c>
      <c r="V1548" s="179" t="str">
        <f t="shared" si="2658"/>
        <v>V$19</v>
      </c>
      <c r="W1548" s="179" t="str">
        <f t="shared" si="2658"/>
        <v>W$19</v>
      </c>
      <c r="X1548" s="179" t="str">
        <f t="shared" si="2658"/>
        <v>X$19</v>
      </c>
      <c r="Y1548" s="179" t="str">
        <f t="shared" si="2658"/>
        <v>Y$19</v>
      </c>
      <c r="Z1548" s="179" t="str">
        <f t="shared" si="2658"/>
        <v>Z$19</v>
      </c>
      <c r="AA1548" s="179" t="str">
        <f t="shared" si="2658"/>
        <v>AA$19</v>
      </c>
      <c r="AB1548" s="179" t="str">
        <f t="shared" si="2658"/>
        <v>AB$19</v>
      </c>
      <c r="AC1548" s="179" t="str">
        <f t="shared" si="2658"/>
        <v>AC$19</v>
      </c>
      <c r="AD1548" s="179" t="str">
        <f t="shared" si="2658"/>
        <v>AD$19</v>
      </c>
      <c r="AE1548" s="179" t="str">
        <f t="shared" si="2658"/>
        <v>AE$19</v>
      </c>
      <c r="AF1548" s="179" t="str">
        <f t="shared" si="2658"/>
        <v>AF$19</v>
      </c>
      <c r="AG1548" s="179" t="str">
        <f t="shared" si="2658"/>
        <v>AG$19</v>
      </c>
      <c r="AH1548" s="179" t="str">
        <f t="shared" si="2658"/>
        <v>AH$19</v>
      </c>
      <c r="AI1548" s="179" t="str">
        <f t="shared" si="2658"/>
        <v>AI$19</v>
      </c>
      <c r="AJ1548" s="179" t="str">
        <f t="shared" si="2658"/>
        <v>AJ$19</v>
      </c>
      <c r="AK1548" s="179" t="str">
        <f t="shared" si="2658"/>
        <v>AK$19</v>
      </c>
      <c r="AL1548" s="179" t="str">
        <f t="shared" si="2658"/>
        <v>AL$19</v>
      </c>
      <c r="AM1548" s="179" t="str">
        <f t="shared" si="2658"/>
        <v>AM$19</v>
      </c>
      <c r="AN1548" s="179" t="str">
        <f t="shared" si="2658"/>
        <v>AN$19</v>
      </c>
      <c r="AO1548" s="179" t="str">
        <f t="shared" si="2658"/>
        <v>AO$19</v>
      </c>
      <c r="AP1548" s="179" t="str">
        <f t="shared" si="2658"/>
        <v>AP$19</v>
      </c>
      <c r="AQ1548" s="179" t="str">
        <f t="shared" si="2658"/>
        <v>AQ$19</v>
      </c>
      <c r="AR1548" s="179" t="str">
        <f t="shared" si="2658"/>
        <v>AR$19</v>
      </c>
      <c r="AS1548" s="179" t="str">
        <f t="shared" si="2658"/>
        <v>AS$19</v>
      </c>
      <c r="AT1548" s="179" t="str">
        <f t="shared" si="2658"/>
        <v>AT$19</v>
      </c>
      <c r="AU1548" s="179" t="str">
        <f t="shared" si="2658"/>
        <v>AU$19</v>
      </c>
      <c r="AV1548" s="179" t="str">
        <f t="shared" si="2658"/>
        <v>AV$19</v>
      </c>
      <c r="AW1548" s="179" t="str">
        <f t="shared" si="2658"/>
        <v>AW$19</v>
      </c>
      <c r="AX1548" s="179" t="str">
        <f t="shared" si="2658"/>
        <v>AX$19</v>
      </c>
      <c r="AY1548" s="179" t="str">
        <f t="shared" ref="AY1548:CD1548" si="2659">AY1535</f>
        <v>AY$19</v>
      </c>
      <c r="AZ1548" s="179" t="str">
        <f t="shared" si="2659"/>
        <v>AZ$19</v>
      </c>
      <c r="BA1548" s="179" t="str">
        <f t="shared" si="2659"/>
        <v>BA$19</v>
      </c>
      <c r="BB1548" s="179" t="str">
        <f t="shared" si="2659"/>
        <v>BB$19</v>
      </c>
      <c r="BC1548" s="179" t="str">
        <f t="shared" si="2659"/>
        <v>BC$19</v>
      </c>
      <c r="BD1548" s="179" t="str">
        <f t="shared" si="2659"/>
        <v>BD$19</v>
      </c>
      <c r="BE1548" s="179" t="str">
        <f t="shared" si="2659"/>
        <v>BE$19</v>
      </c>
      <c r="BF1548" s="179" t="str">
        <f t="shared" si="2659"/>
        <v>BF$19</v>
      </c>
      <c r="BG1548" s="179" t="str">
        <f t="shared" si="2659"/>
        <v>BG$19</v>
      </c>
      <c r="BH1548" s="179" t="str">
        <f t="shared" si="2659"/>
        <v>BH$19</v>
      </c>
      <c r="BI1548" s="179" t="str">
        <f t="shared" si="2659"/>
        <v>BI$19</v>
      </c>
      <c r="BJ1548" s="179" t="str">
        <f t="shared" si="2659"/>
        <v>BJ$19</v>
      </c>
      <c r="BK1548" s="179" t="str">
        <f t="shared" si="2659"/>
        <v>BK$19</v>
      </c>
      <c r="BL1548" s="179" t="str">
        <f t="shared" si="2659"/>
        <v>BL$19</v>
      </c>
      <c r="BM1548" s="179" t="str">
        <f t="shared" si="2659"/>
        <v>BM$19</v>
      </c>
      <c r="BN1548" s="179" t="str">
        <f t="shared" si="2659"/>
        <v>BN$19</v>
      </c>
      <c r="BO1548" s="179" t="str">
        <f t="shared" si="2659"/>
        <v>BO$19</v>
      </c>
      <c r="BP1548" s="179" t="str">
        <f t="shared" si="2659"/>
        <v>BP$19</v>
      </c>
      <c r="BQ1548" s="179" t="str">
        <f t="shared" si="2659"/>
        <v>BQ$19</v>
      </c>
      <c r="BR1548" s="179" t="str">
        <f t="shared" si="2659"/>
        <v>BR$19</v>
      </c>
      <c r="BS1548" s="179" t="str">
        <f t="shared" si="2659"/>
        <v>BS$19</v>
      </c>
      <c r="BT1548" s="179" t="str">
        <f t="shared" si="2659"/>
        <v>BT$19</v>
      </c>
      <c r="BU1548" s="179" t="str">
        <f t="shared" si="2659"/>
        <v>BU$19</v>
      </c>
      <c r="BV1548" s="179" t="str">
        <f t="shared" si="2659"/>
        <v>BV$19</v>
      </c>
      <c r="BW1548" s="179" t="str">
        <f t="shared" si="2659"/>
        <v>BW$19</v>
      </c>
      <c r="BX1548" s="179" t="str">
        <f t="shared" si="2659"/>
        <v>BX$19</v>
      </c>
      <c r="BY1548" s="179" t="str">
        <f t="shared" si="2659"/>
        <v>BY$19</v>
      </c>
      <c r="BZ1548" s="179" t="str">
        <f t="shared" si="2659"/>
        <v>BZ$19</v>
      </c>
      <c r="CA1548" s="179" t="str">
        <f t="shared" si="2659"/>
        <v>CA$19</v>
      </c>
      <c r="CB1548" s="179" t="str">
        <f t="shared" si="2659"/>
        <v>CB$19</v>
      </c>
      <c r="CC1548" s="179" t="str">
        <f t="shared" si="2659"/>
        <v>CC$19</v>
      </c>
      <c r="CD1548" s="179" t="str">
        <f t="shared" si="2659"/>
        <v>CD$19</v>
      </c>
      <c r="CE1548" s="179" t="str">
        <f t="shared" ref="CE1548:CL1548" si="2660">CE1535</f>
        <v>CE$19</v>
      </c>
      <c r="CF1548" s="179" t="str">
        <f t="shared" si="2660"/>
        <v>CF$19</v>
      </c>
      <c r="CG1548" s="179" t="str">
        <f t="shared" si="2660"/>
        <v>CG$19</v>
      </c>
      <c r="CH1548" s="179" t="str">
        <f t="shared" si="2660"/>
        <v>CH$19</v>
      </c>
      <c r="CI1548" s="179" t="str">
        <f t="shared" si="2660"/>
        <v>CI$19</v>
      </c>
      <c r="CJ1548" s="179" t="str">
        <f t="shared" si="2660"/>
        <v>CJ$19</v>
      </c>
      <c r="CK1548" s="179" t="str">
        <f t="shared" si="2660"/>
        <v>CK$19</v>
      </c>
      <c r="CL1548" s="179" t="str">
        <f t="shared" si="2660"/>
        <v>CL$19</v>
      </c>
      <c r="CN1548" s="60"/>
      <c r="CO1548" s="179" t="str">
        <f t="shared" ref="CO1548:DL1548" si="2661">CO1535</f>
        <v>CO$19</v>
      </c>
      <c r="CP1548" s="179" t="str">
        <f t="shared" si="2661"/>
        <v>CP$19</v>
      </c>
      <c r="CQ1548" s="179" t="str">
        <f t="shared" si="2661"/>
        <v>CQ$19</v>
      </c>
      <c r="CR1548" s="179" t="str">
        <f t="shared" si="2661"/>
        <v>CR$19</v>
      </c>
      <c r="CS1548" s="179" t="str">
        <f t="shared" si="2661"/>
        <v>CS$19</v>
      </c>
      <c r="CT1548" s="179" t="str">
        <f t="shared" si="2661"/>
        <v>CT$19</v>
      </c>
      <c r="CU1548" s="179" t="str">
        <f t="shared" si="2661"/>
        <v>CU$19</v>
      </c>
      <c r="CV1548" s="179" t="str">
        <f t="shared" si="2661"/>
        <v>CV$19</v>
      </c>
      <c r="CW1548" s="179" t="str">
        <f t="shared" si="2661"/>
        <v>CW$19</v>
      </c>
      <c r="CX1548" s="179" t="str">
        <f t="shared" si="2661"/>
        <v>CX$19</v>
      </c>
      <c r="CY1548" s="179" t="str">
        <f t="shared" si="2661"/>
        <v>CY$19</v>
      </c>
      <c r="CZ1548" s="179" t="str">
        <f t="shared" si="2661"/>
        <v>CZ$19</v>
      </c>
      <c r="DA1548" s="179" t="str">
        <f t="shared" si="2661"/>
        <v>DA$19</v>
      </c>
      <c r="DB1548" s="179" t="str">
        <f t="shared" si="2661"/>
        <v>DB$19</v>
      </c>
      <c r="DC1548" s="179" t="str">
        <f t="shared" si="2661"/>
        <v>DC$19</v>
      </c>
      <c r="DD1548" s="179" t="str">
        <f t="shared" si="2661"/>
        <v>DD$19</v>
      </c>
      <c r="DE1548" s="179" t="str">
        <f t="shared" si="2661"/>
        <v>DE$19</v>
      </c>
      <c r="DF1548" s="179" t="str">
        <f t="shared" si="2661"/>
        <v>DF$19</v>
      </c>
      <c r="DG1548" s="179" t="str">
        <f t="shared" si="2661"/>
        <v>DG$19</v>
      </c>
      <c r="DH1548" s="179" t="str">
        <f t="shared" si="2661"/>
        <v>DH$19</v>
      </c>
      <c r="DI1548" s="179" t="str">
        <f t="shared" si="2661"/>
        <v>DI$19</v>
      </c>
      <c r="DJ1548" s="179" t="str">
        <f t="shared" si="2661"/>
        <v>DJ$19</v>
      </c>
      <c r="DK1548" s="179" t="str">
        <f t="shared" si="2661"/>
        <v>DK$19</v>
      </c>
      <c r="DL1548" s="179" t="str">
        <f t="shared" si="2661"/>
        <v>DL$19</v>
      </c>
    </row>
    <row r="1549" spans="1:116" x14ac:dyDescent="0.35">
      <c r="A1549" s="27"/>
      <c r="B1549" s="27"/>
      <c r="C1549" s="27"/>
      <c r="D1549" s="27"/>
      <c r="E1549" s="27"/>
      <c r="F1549" s="27"/>
      <c r="G1549" s="136" t="str">
        <f>G1536</f>
        <v>Secondary revenue driver</v>
      </c>
      <c r="H1549" s="27"/>
      <c r="I1549" s="27"/>
      <c r="J1549" s="27"/>
      <c r="K1549" s="27"/>
      <c r="L1549" s="27"/>
      <c r="M1549" s="27"/>
      <c r="N1549" s="27"/>
      <c r="O1549" s="27"/>
      <c r="P1549" s="27"/>
      <c r="CN1549" s="27"/>
    </row>
    <row r="1550" spans="1:116" x14ac:dyDescent="0.35">
      <c r="A1550" s="174"/>
      <c r="E1550" s="8"/>
      <c r="G1550" s="136" t="str">
        <f>G1537</f>
        <v>Secondary volume driver</v>
      </c>
      <c r="H1550" s="174"/>
      <c r="I1550" s="176"/>
      <c r="J1550" s="176"/>
      <c r="K1550" s="197"/>
      <c r="L1550" s="197"/>
      <c r="M1550" s="197"/>
      <c r="N1550" s="197"/>
      <c r="O1550" s="197"/>
      <c r="P1550" s="197"/>
      <c r="R1550" s="198"/>
      <c r="S1550" s="174"/>
      <c r="T1550" s="174"/>
      <c r="U1550" s="174"/>
      <c r="V1550" s="174"/>
      <c r="W1550" s="174"/>
      <c r="X1550" s="174"/>
      <c r="Y1550" s="174"/>
      <c r="Z1550" s="174"/>
      <c r="AA1550" s="174"/>
      <c r="AB1550" s="174"/>
      <c r="AC1550" s="174"/>
      <c r="AD1550" s="174"/>
      <c r="AE1550" s="174"/>
      <c r="AF1550" s="174"/>
      <c r="AG1550" s="174"/>
      <c r="AH1550" s="174"/>
      <c r="AI1550" s="174"/>
      <c r="AJ1550" s="174"/>
      <c r="AK1550" s="174"/>
      <c r="AL1550" s="174"/>
      <c r="AM1550" s="174"/>
      <c r="AN1550" s="174"/>
      <c r="AO1550" s="174"/>
      <c r="AP1550" s="174"/>
      <c r="AQ1550" s="174"/>
      <c r="AR1550" s="174"/>
      <c r="AS1550" s="174"/>
      <c r="AT1550" s="174"/>
      <c r="AU1550" s="174"/>
      <c r="AV1550" s="174"/>
      <c r="AW1550" s="174"/>
      <c r="AX1550" s="174"/>
      <c r="AY1550" s="174"/>
      <c r="AZ1550" s="174"/>
      <c r="BA1550" s="174"/>
      <c r="BB1550" s="174"/>
      <c r="BC1550" s="174"/>
      <c r="BD1550" s="174"/>
      <c r="BE1550" s="174"/>
      <c r="BF1550" s="174"/>
      <c r="BG1550" s="174"/>
      <c r="BH1550" s="174"/>
      <c r="BI1550" s="174"/>
      <c r="BJ1550" s="174"/>
      <c r="BK1550" s="174"/>
      <c r="BL1550" s="174"/>
      <c r="BM1550" s="174"/>
      <c r="BN1550" s="174"/>
      <c r="BO1550" s="174"/>
      <c r="BP1550" s="174"/>
      <c r="BQ1550" s="174"/>
      <c r="BR1550" s="174"/>
      <c r="BS1550" s="174"/>
      <c r="BT1550" s="174"/>
      <c r="BU1550" s="174"/>
      <c r="BV1550" s="174"/>
      <c r="BW1550" s="174"/>
      <c r="BX1550" s="174"/>
      <c r="BY1550" s="174"/>
      <c r="BZ1550" s="174"/>
      <c r="CA1550" s="174"/>
      <c r="CB1550" s="174"/>
      <c r="CC1550" s="174"/>
      <c r="CD1550" s="174"/>
      <c r="CE1550" s="174"/>
      <c r="CF1550" s="174"/>
      <c r="CG1550" s="174"/>
      <c r="CH1550" s="174"/>
      <c r="CI1550" s="174"/>
      <c r="CJ1550" s="174"/>
      <c r="CK1550" s="174"/>
      <c r="CL1550" s="174"/>
      <c r="CN1550" s="176"/>
      <c r="CO1550" s="174"/>
      <c r="CP1550" s="174"/>
      <c r="CQ1550" s="174"/>
      <c r="CR1550" s="174"/>
      <c r="CS1550" s="174"/>
      <c r="CT1550" s="174"/>
      <c r="CU1550" s="174"/>
      <c r="CV1550" s="174"/>
      <c r="CW1550" s="174"/>
      <c r="CX1550" s="174"/>
      <c r="CY1550" s="174"/>
      <c r="CZ1550" s="174"/>
      <c r="DA1550" s="174"/>
      <c r="DB1550" s="174"/>
      <c r="DC1550" s="174"/>
      <c r="DD1550" s="174"/>
      <c r="DE1550" s="174"/>
      <c r="DF1550" s="174"/>
      <c r="DG1550" s="174"/>
      <c r="DH1550" s="174"/>
      <c r="DI1550" s="174"/>
      <c r="DJ1550" s="174"/>
      <c r="DK1550" s="174"/>
      <c r="DL1550" s="174"/>
    </row>
    <row r="1551" spans="1:116" x14ac:dyDescent="0.35">
      <c r="A1551" s="174"/>
      <c r="E1551" s="8"/>
      <c r="G1551" s="27"/>
      <c r="H1551" s="174"/>
      <c r="I1551" s="176"/>
      <c r="J1551" s="176"/>
      <c r="K1551" s="197"/>
      <c r="L1551" s="197"/>
      <c r="M1551" s="197"/>
      <c r="N1551" s="197"/>
      <c r="O1551" s="197"/>
      <c r="P1551" s="197"/>
      <c r="R1551" s="198"/>
      <c r="S1551" s="174"/>
      <c r="T1551" s="174"/>
      <c r="U1551" s="174"/>
      <c r="V1551" s="174"/>
      <c r="W1551" s="174"/>
      <c r="X1551" s="174"/>
      <c r="Y1551" s="174"/>
      <c r="Z1551" s="174"/>
      <c r="AA1551" s="174"/>
      <c r="AB1551" s="174"/>
      <c r="AC1551" s="174"/>
      <c r="AD1551" s="174"/>
      <c r="AE1551" s="174"/>
      <c r="AF1551" s="174"/>
      <c r="AG1551" s="174"/>
      <c r="AH1551" s="174"/>
      <c r="AI1551" s="174"/>
      <c r="AJ1551" s="174"/>
      <c r="AK1551" s="174"/>
      <c r="AL1551" s="174"/>
      <c r="AM1551" s="174"/>
      <c r="AN1551" s="174"/>
      <c r="AO1551" s="174"/>
      <c r="AP1551" s="174"/>
      <c r="AQ1551" s="174"/>
      <c r="AR1551" s="174"/>
      <c r="AS1551" s="174"/>
      <c r="AT1551" s="174"/>
      <c r="AU1551" s="174"/>
      <c r="AV1551" s="174"/>
      <c r="AW1551" s="174"/>
      <c r="AX1551" s="174"/>
      <c r="AY1551" s="174"/>
      <c r="AZ1551" s="174"/>
      <c r="BA1551" s="174"/>
      <c r="BB1551" s="174"/>
      <c r="BC1551" s="174"/>
      <c r="BD1551" s="174"/>
      <c r="BE1551" s="174"/>
      <c r="BF1551" s="174"/>
      <c r="BG1551" s="174"/>
      <c r="BH1551" s="174"/>
      <c r="BI1551" s="174"/>
      <c r="BJ1551" s="174"/>
      <c r="BK1551" s="174"/>
      <c r="BL1551" s="174"/>
      <c r="BM1551" s="174"/>
      <c r="BN1551" s="174"/>
      <c r="BO1551" s="174"/>
      <c r="BP1551" s="174"/>
      <c r="BQ1551" s="174"/>
      <c r="BR1551" s="174"/>
      <c r="BS1551" s="174"/>
      <c r="BT1551" s="174"/>
      <c r="BU1551" s="174"/>
      <c r="BV1551" s="174"/>
      <c r="BW1551" s="174"/>
      <c r="BX1551" s="174"/>
      <c r="BY1551" s="174"/>
      <c r="BZ1551" s="174"/>
      <c r="CA1551" s="174"/>
      <c r="CB1551" s="174"/>
      <c r="CC1551" s="174"/>
      <c r="CD1551" s="174"/>
      <c r="CE1551" s="174"/>
      <c r="CF1551" s="174"/>
      <c r="CG1551" s="174"/>
      <c r="CH1551" s="174"/>
      <c r="CI1551" s="174"/>
      <c r="CJ1551" s="174"/>
      <c r="CK1551" s="174"/>
      <c r="CL1551" s="174"/>
      <c r="CN1551" s="176"/>
      <c r="CO1551" s="174"/>
      <c r="CP1551" s="174"/>
      <c r="CQ1551" s="174"/>
      <c r="CR1551" s="174"/>
      <c r="CS1551" s="174"/>
      <c r="CT1551" s="174"/>
      <c r="CU1551" s="174"/>
      <c r="CV1551" s="174"/>
      <c r="CW1551" s="174"/>
      <c r="CX1551" s="174"/>
      <c r="CY1551" s="174"/>
      <c r="CZ1551" s="174"/>
      <c r="DA1551" s="174"/>
      <c r="DB1551" s="174"/>
      <c r="DC1551" s="174"/>
      <c r="DD1551" s="174"/>
      <c r="DE1551" s="174"/>
      <c r="DF1551" s="174"/>
      <c r="DG1551" s="174"/>
      <c r="DH1551" s="174"/>
      <c r="DI1551" s="174"/>
      <c r="DJ1551" s="174"/>
      <c r="DK1551" s="174"/>
      <c r="DL1551" s="174"/>
    </row>
    <row r="1552" spans="1:116" x14ac:dyDescent="0.35">
      <c r="A1552" s="174"/>
      <c r="E1552" s="8"/>
      <c r="G1552" s="175" t="s">
        <v>490</v>
      </c>
      <c r="H1552" s="174"/>
      <c r="I1552" s="176"/>
      <c r="J1552" s="176"/>
      <c r="K1552" s="197"/>
      <c r="L1552" s="197"/>
      <c r="M1552" s="197"/>
      <c r="N1552" s="197"/>
      <c r="O1552" s="197"/>
      <c r="P1552" s="197"/>
      <c r="R1552" s="198"/>
      <c r="S1552" s="199" t="str">
        <f t="shared" ref="S1552:AX1552" si="2662">S$20</f>
        <v>S$16</v>
      </c>
      <c r="T1552" s="199" t="str">
        <f t="shared" si="2662"/>
        <v>T$16</v>
      </c>
      <c r="U1552" s="199" t="str">
        <f t="shared" si="2662"/>
        <v>U$16</v>
      </c>
      <c r="V1552" s="199" t="str">
        <f t="shared" si="2662"/>
        <v>V$16</v>
      </c>
      <c r="W1552" s="199" t="str">
        <f t="shared" si="2662"/>
        <v>W$16</v>
      </c>
      <c r="X1552" s="199" t="str">
        <f t="shared" si="2662"/>
        <v>X$16</v>
      </c>
      <c r="Y1552" s="199" t="str">
        <f t="shared" si="2662"/>
        <v>Y$16</v>
      </c>
      <c r="Z1552" s="199" t="str">
        <f t="shared" si="2662"/>
        <v>Z$16</v>
      </c>
      <c r="AA1552" s="199" t="str">
        <f t="shared" si="2662"/>
        <v>AA$16</v>
      </c>
      <c r="AB1552" s="199" t="str">
        <f t="shared" si="2662"/>
        <v>AB$16</v>
      </c>
      <c r="AC1552" s="199" t="str">
        <f t="shared" si="2662"/>
        <v>AC$16</v>
      </c>
      <c r="AD1552" s="199" t="str">
        <f t="shared" si="2662"/>
        <v>AD$16</v>
      </c>
      <c r="AE1552" s="199" t="str">
        <f t="shared" si="2662"/>
        <v>AE$16</v>
      </c>
      <c r="AF1552" s="199" t="str">
        <f t="shared" si="2662"/>
        <v>AF$16</v>
      </c>
      <c r="AG1552" s="199" t="str">
        <f t="shared" si="2662"/>
        <v>AG$16</v>
      </c>
      <c r="AH1552" s="199" t="str">
        <f t="shared" si="2662"/>
        <v>AH$16</v>
      </c>
      <c r="AI1552" s="199" t="str">
        <f t="shared" si="2662"/>
        <v>AI$16</v>
      </c>
      <c r="AJ1552" s="199" t="str">
        <f t="shared" si="2662"/>
        <v>AJ$16</v>
      </c>
      <c r="AK1552" s="199" t="str">
        <f t="shared" si="2662"/>
        <v>AK$16</v>
      </c>
      <c r="AL1552" s="199" t="str">
        <f t="shared" si="2662"/>
        <v>AL$16</v>
      </c>
      <c r="AM1552" s="199" t="str">
        <f t="shared" si="2662"/>
        <v>AM$16</v>
      </c>
      <c r="AN1552" s="199" t="str">
        <f t="shared" si="2662"/>
        <v>AN$16</v>
      </c>
      <c r="AO1552" s="199" t="str">
        <f t="shared" si="2662"/>
        <v>AO$16</v>
      </c>
      <c r="AP1552" s="199" t="str">
        <f t="shared" si="2662"/>
        <v>AP$16</v>
      </c>
      <c r="AQ1552" s="199" t="str">
        <f t="shared" si="2662"/>
        <v>AQ$16</v>
      </c>
      <c r="AR1552" s="199" t="str">
        <f t="shared" si="2662"/>
        <v>AR$16</v>
      </c>
      <c r="AS1552" s="199" t="str">
        <f t="shared" si="2662"/>
        <v>AS$16</v>
      </c>
      <c r="AT1552" s="199" t="str">
        <f t="shared" si="2662"/>
        <v>AT$16</v>
      </c>
      <c r="AU1552" s="199" t="str">
        <f t="shared" si="2662"/>
        <v>AU$16</v>
      </c>
      <c r="AV1552" s="199" t="str">
        <f t="shared" si="2662"/>
        <v>AV$16</v>
      </c>
      <c r="AW1552" s="199" t="str">
        <f t="shared" si="2662"/>
        <v>AW$16</v>
      </c>
      <c r="AX1552" s="199" t="str">
        <f t="shared" si="2662"/>
        <v>AX$16</v>
      </c>
      <c r="AY1552" s="199" t="str">
        <f t="shared" ref="AY1552:CD1552" si="2663">AY$20</f>
        <v>AY$16</v>
      </c>
      <c r="AZ1552" s="199" t="str">
        <f t="shared" si="2663"/>
        <v>AZ$16</v>
      </c>
      <c r="BA1552" s="199" t="str">
        <f t="shared" si="2663"/>
        <v>BA$16</v>
      </c>
      <c r="BB1552" s="199" t="str">
        <f t="shared" si="2663"/>
        <v>BB$16</v>
      </c>
      <c r="BC1552" s="199" t="str">
        <f t="shared" si="2663"/>
        <v>BC$16</v>
      </c>
      <c r="BD1552" s="199" t="str">
        <f t="shared" si="2663"/>
        <v>BD$16</v>
      </c>
      <c r="BE1552" s="199" t="str">
        <f t="shared" si="2663"/>
        <v>BE$16</v>
      </c>
      <c r="BF1552" s="199" t="str">
        <f t="shared" si="2663"/>
        <v>BF$16</v>
      </c>
      <c r="BG1552" s="199" t="str">
        <f t="shared" si="2663"/>
        <v>BG$16</v>
      </c>
      <c r="BH1552" s="199" t="str">
        <f t="shared" si="2663"/>
        <v>BH$16</v>
      </c>
      <c r="BI1552" s="199" t="str">
        <f t="shared" si="2663"/>
        <v>BI$16</v>
      </c>
      <c r="BJ1552" s="199" t="str">
        <f t="shared" si="2663"/>
        <v>BJ$16</v>
      </c>
      <c r="BK1552" s="199" t="str">
        <f t="shared" si="2663"/>
        <v>BK$16</v>
      </c>
      <c r="BL1552" s="199" t="str">
        <f t="shared" si="2663"/>
        <v>BL$16</v>
      </c>
      <c r="BM1552" s="199" t="str">
        <f t="shared" si="2663"/>
        <v>BM$16</v>
      </c>
      <c r="BN1552" s="199" t="str">
        <f t="shared" si="2663"/>
        <v>BN$16</v>
      </c>
      <c r="BO1552" s="199" t="str">
        <f t="shared" si="2663"/>
        <v>BO$16</v>
      </c>
      <c r="BP1552" s="199" t="str">
        <f t="shared" si="2663"/>
        <v>BP$16</v>
      </c>
      <c r="BQ1552" s="199" t="str">
        <f t="shared" si="2663"/>
        <v>BQ$16</v>
      </c>
      <c r="BR1552" s="199" t="str">
        <f t="shared" si="2663"/>
        <v>BR$16</v>
      </c>
      <c r="BS1552" s="199" t="str">
        <f t="shared" si="2663"/>
        <v>BS$16</v>
      </c>
      <c r="BT1552" s="199" t="str">
        <f t="shared" si="2663"/>
        <v>BT$16</v>
      </c>
      <c r="BU1552" s="199" t="str">
        <f t="shared" si="2663"/>
        <v>BU$16</v>
      </c>
      <c r="BV1552" s="199" t="str">
        <f t="shared" si="2663"/>
        <v>BV$16</v>
      </c>
      <c r="BW1552" s="199" t="str">
        <f t="shared" si="2663"/>
        <v>BW$16</v>
      </c>
      <c r="BX1552" s="199" t="str">
        <f t="shared" si="2663"/>
        <v>BX$16</v>
      </c>
      <c r="BY1552" s="199" t="str">
        <f t="shared" si="2663"/>
        <v>BY$16</v>
      </c>
      <c r="BZ1552" s="199" t="str">
        <f t="shared" si="2663"/>
        <v>BZ$16</v>
      </c>
      <c r="CA1552" s="199" t="str">
        <f t="shared" si="2663"/>
        <v>CA$16</v>
      </c>
      <c r="CB1552" s="199" t="str">
        <f t="shared" si="2663"/>
        <v>CB$16</v>
      </c>
      <c r="CC1552" s="199" t="str">
        <f t="shared" si="2663"/>
        <v>CC$16</v>
      </c>
      <c r="CD1552" s="199" t="str">
        <f t="shared" si="2663"/>
        <v>CD$16</v>
      </c>
      <c r="CE1552" s="199" t="str">
        <f t="shared" ref="CE1552:CL1552" si="2664">CE$20</f>
        <v>CE$16</v>
      </c>
      <c r="CF1552" s="199" t="str">
        <f t="shared" si="2664"/>
        <v>CF$16</v>
      </c>
      <c r="CG1552" s="199" t="str">
        <f t="shared" si="2664"/>
        <v>CG$16</v>
      </c>
      <c r="CH1552" s="199" t="str">
        <f t="shared" si="2664"/>
        <v>CH$16</v>
      </c>
      <c r="CI1552" s="199" t="str">
        <f t="shared" si="2664"/>
        <v>CI$16</v>
      </c>
      <c r="CJ1552" s="199" t="str">
        <f t="shared" si="2664"/>
        <v>CJ$16</v>
      </c>
      <c r="CK1552" s="199" t="str">
        <f t="shared" si="2664"/>
        <v>CK$16</v>
      </c>
      <c r="CL1552" s="199" t="str">
        <f t="shared" si="2664"/>
        <v>CL$16</v>
      </c>
      <c r="CN1552" s="176"/>
      <c r="CO1552" s="199" t="str">
        <f t="shared" ref="CO1552:DL1552" si="2665">CO$20</f>
        <v>CO$16</v>
      </c>
      <c r="CP1552" s="199" t="str">
        <f t="shared" si="2665"/>
        <v>CP$16</v>
      </c>
      <c r="CQ1552" s="199" t="str">
        <f t="shared" si="2665"/>
        <v>CQ$16</v>
      </c>
      <c r="CR1552" s="199" t="str">
        <f t="shared" si="2665"/>
        <v>CR$16</v>
      </c>
      <c r="CS1552" s="199" t="str">
        <f t="shared" si="2665"/>
        <v>CS$16</v>
      </c>
      <c r="CT1552" s="199" t="str">
        <f t="shared" si="2665"/>
        <v>CT$16</v>
      </c>
      <c r="CU1552" s="199" t="str">
        <f t="shared" si="2665"/>
        <v>CU$16</v>
      </c>
      <c r="CV1552" s="199" t="str">
        <f t="shared" si="2665"/>
        <v>CV$16</v>
      </c>
      <c r="CW1552" s="199" t="str">
        <f t="shared" si="2665"/>
        <v>CW$16</v>
      </c>
      <c r="CX1552" s="199" t="str">
        <f t="shared" si="2665"/>
        <v>CX$16</v>
      </c>
      <c r="CY1552" s="199" t="str">
        <f t="shared" si="2665"/>
        <v>CY$16</v>
      </c>
      <c r="CZ1552" s="199" t="str">
        <f t="shared" si="2665"/>
        <v>CZ$16</v>
      </c>
      <c r="DA1552" s="199" t="str">
        <f t="shared" si="2665"/>
        <v>DA$16</v>
      </c>
      <c r="DB1552" s="199" t="str">
        <f t="shared" si="2665"/>
        <v>DB$16</v>
      </c>
      <c r="DC1552" s="199" t="str">
        <f t="shared" si="2665"/>
        <v>DC$16</v>
      </c>
      <c r="DD1552" s="199" t="str">
        <f t="shared" si="2665"/>
        <v>DD$16</v>
      </c>
      <c r="DE1552" s="199" t="str">
        <f t="shared" si="2665"/>
        <v>DE$16</v>
      </c>
      <c r="DF1552" s="199" t="str">
        <f t="shared" si="2665"/>
        <v>DF$16</v>
      </c>
      <c r="DG1552" s="199" t="str">
        <f t="shared" si="2665"/>
        <v>DG$16</v>
      </c>
      <c r="DH1552" s="199" t="str">
        <f t="shared" si="2665"/>
        <v>DH$16</v>
      </c>
      <c r="DI1552" s="199" t="str">
        <f t="shared" si="2665"/>
        <v>DI$16</v>
      </c>
      <c r="DJ1552" s="199" t="str">
        <f t="shared" si="2665"/>
        <v>DJ$16</v>
      </c>
      <c r="DK1552" s="199" t="str">
        <f t="shared" si="2665"/>
        <v>DK$16</v>
      </c>
      <c r="DL1552" s="199" t="str">
        <f t="shared" si="2665"/>
        <v>DL$16</v>
      </c>
    </row>
    <row r="1553" spans="1:116" x14ac:dyDescent="0.35">
      <c r="A1553" s="174"/>
      <c r="E1553" s="8"/>
      <c r="G1553" s="175" t="s">
        <v>492</v>
      </c>
      <c r="H1553" s="200"/>
      <c r="I1553" s="201"/>
      <c r="J1553" s="201"/>
      <c r="K1553" s="202"/>
      <c r="L1553" s="202"/>
      <c r="M1553" s="202"/>
      <c r="N1553" s="202"/>
      <c r="O1553" s="202"/>
      <c r="P1553" s="202"/>
      <c r="R1553" s="202"/>
      <c r="S1553" s="199" t="str">
        <f t="shared" ref="S1553:AX1553" si="2666">S$21</f>
        <v>S$17</v>
      </c>
      <c r="T1553" s="199" t="str">
        <f t="shared" si="2666"/>
        <v>T$17</v>
      </c>
      <c r="U1553" s="199" t="str">
        <f t="shared" si="2666"/>
        <v>U$17</v>
      </c>
      <c r="V1553" s="199" t="str">
        <f t="shared" si="2666"/>
        <v>V$17</v>
      </c>
      <c r="W1553" s="199" t="str">
        <f t="shared" si="2666"/>
        <v>W$17</v>
      </c>
      <c r="X1553" s="199" t="str">
        <f t="shared" si="2666"/>
        <v>X$17</v>
      </c>
      <c r="Y1553" s="199" t="str">
        <f t="shared" si="2666"/>
        <v>Y$17</v>
      </c>
      <c r="Z1553" s="199" t="str">
        <f t="shared" si="2666"/>
        <v>Z$17</v>
      </c>
      <c r="AA1553" s="199" t="str">
        <f t="shared" si="2666"/>
        <v>AA$17</v>
      </c>
      <c r="AB1553" s="199" t="str">
        <f t="shared" si="2666"/>
        <v>AB$17</v>
      </c>
      <c r="AC1553" s="199" t="str">
        <f t="shared" si="2666"/>
        <v>AC$17</v>
      </c>
      <c r="AD1553" s="199" t="str">
        <f t="shared" si="2666"/>
        <v>AD$17</v>
      </c>
      <c r="AE1553" s="199" t="str">
        <f t="shared" si="2666"/>
        <v>AE$17</v>
      </c>
      <c r="AF1553" s="199" t="str">
        <f t="shared" si="2666"/>
        <v>AF$17</v>
      </c>
      <c r="AG1553" s="199" t="str">
        <f t="shared" si="2666"/>
        <v>AG$17</v>
      </c>
      <c r="AH1553" s="199" t="str">
        <f t="shared" si="2666"/>
        <v>AH$17</v>
      </c>
      <c r="AI1553" s="199" t="str">
        <f t="shared" si="2666"/>
        <v>AI$17</v>
      </c>
      <c r="AJ1553" s="199" t="str">
        <f t="shared" si="2666"/>
        <v>AJ$17</v>
      </c>
      <c r="AK1553" s="199" t="str">
        <f t="shared" si="2666"/>
        <v>AK$17</v>
      </c>
      <c r="AL1553" s="199" t="str">
        <f t="shared" si="2666"/>
        <v>AL$17</v>
      </c>
      <c r="AM1553" s="199" t="str">
        <f t="shared" si="2666"/>
        <v>AM$17</v>
      </c>
      <c r="AN1553" s="199" t="str">
        <f t="shared" si="2666"/>
        <v>AN$17</v>
      </c>
      <c r="AO1553" s="199" t="str">
        <f t="shared" si="2666"/>
        <v>AO$17</v>
      </c>
      <c r="AP1553" s="199" t="str">
        <f t="shared" si="2666"/>
        <v>AP$17</v>
      </c>
      <c r="AQ1553" s="199" t="str">
        <f t="shared" si="2666"/>
        <v>AQ$17</v>
      </c>
      <c r="AR1553" s="199" t="str">
        <f t="shared" si="2666"/>
        <v>AR$17</v>
      </c>
      <c r="AS1553" s="199" t="str">
        <f t="shared" si="2666"/>
        <v>AS$17</v>
      </c>
      <c r="AT1553" s="199" t="str">
        <f t="shared" si="2666"/>
        <v>AT$17</v>
      </c>
      <c r="AU1553" s="199" t="str">
        <f t="shared" si="2666"/>
        <v>AU$17</v>
      </c>
      <c r="AV1553" s="199" t="str">
        <f t="shared" si="2666"/>
        <v>AV$17</v>
      </c>
      <c r="AW1553" s="199" t="str">
        <f t="shared" si="2666"/>
        <v>AW$17</v>
      </c>
      <c r="AX1553" s="199" t="str">
        <f t="shared" si="2666"/>
        <v>AX$17</v>
      </c>
      <c r="AY1553" s="199" t="str">
        <f t="shared" ref="AY1553:CD1553" si="2667">AY$21</f>
        <v>AY$17</v>
      </c>
      <c r="AZ1553" s="199" t="str">
        <f t="shared" si="2667"/>
        <v>AZ$17</v>
      </c>
      <c r="BA1553" s="199" t="str">
        <f t="shared" si="2667"/>
        <v>BA$17</v>
      </c>
      <c r="BB1553" s="199" t="str">
        <f t="shared" si="2667"/>
        <v>BB$17</v>
      </c>
      <c r="BC1553" s="199" t="str">
        <f t="shared" si="2667"/>
        <v>BC$17</v>
      </c>
      <c r="BD1553" s="199" t="str">
        <f t="shared" si="2667"/>
        <v>BD$17</v>
      </c>
      <c r="BE1553" s="199" t="str">
        <f t="shared" si="2667"/>
        <v>BE$17</v>
      </c>
      <c r="BF1553" s="199" t="str">
        <f t="shared" si="2667"/>
        <v>BF$17</v>
      </c>
      <c r="BG1553" s="199" t="str">
        <f t="shared" si="2667"/>
        <v>BG$17</v>
      </c>
      <c r="BH1553" s="199" t="str">
        <f t="shared" si="2667"/>
        <v>BH$17</v>
      </c>
      <c r="BI1553" s="199" t="str">
        <f t="shared" si="2667"/>
        <v>BI$17</v>
      </c>
      <c r="BJ1553" s="199" t="str">
        <f t="shared" si="2667"/>
        <v>BJ$17</v>
      </c>
      <c r="BK1553" s="199" t="str">
        <f t="shared" si="2667"/>
        <v>BK$17</v>
      </c>
      <c r="BL1553" s="199" t="str">
        <f t="shared" si="2667"/>
        <v>BL$17</v>
      </c>
      <c r="BM1553" s="199" t="str">
        <f t="shared" si="2667"/>
        <v>BM$17</v>
      </c>
      <c r="BN1553" s="199" t="str">
        <f t="shared" si="2667"/>
        <v>BN$17</v>
      </c>
      <c r="BO1553" s="199" t="str">
        <f t="shared" si="2667"/>
        <v>BO$17</v>
      </c>
      <c r="BP1553" s="199" t="str">
        <f t="shared" si="2667"/>
        <v>BP$17</v>
      </c>
      <c r="BQ1553" s="199" t="str">
        <f t="shared" si="2667"/>
        <v>BQ$17</v>
      </c>
      <c r="BR1553" s="199" t="str">
        <f t="shared" si="2667"/>
        <v>BR$17</v>
      </c>
      <c r="BS1553" s="199" t="str">
        <f t="shared" si="2667"/>
        <v>BS$17</v>
      </c>
      <c r="BT1553" s="199" t="str">
        <f t="shared" si="2667"/>
        <v>BT$17</v>
      </c>
      <c r="BU1553" s="199" t="str">
        <f t="shared" si="2667"/>
        <v>BU$17</v>
      </c>
      <c r="BV1553" s="199" t="str">
        <f t="shared" si="2667"/>
        <v>BV$17</v>
      </c>
      <c r="BW1553" s="199" t="str">
        <f t="shared" si="2667"/>
        <v>BW$17</v>
      </c>
      <c r="BX1553" s="199" t="str">
        <f t="shared" si="2667"/>
        <v>BX$17</v>
      </c>
      <c r="BY1553" s="199" t="str">
        <f t="shared" si="2667"/>
        <v>BY$17</v>
      </c>
      <c r="BZ1553" s="199" t="str">
        <f t="shared" si="2667"/>
        <v>BZ$17</v>
      </c>
      <c r="CA1553" s="199" t="str">
        <f t="shared" si="2667"/>
        <v>CA$17</v>
      </c>
      <c r="CB1553" s="199" t="str">
        <f t="shared" si="2667"/>
        <v>CB$17</v>
      </c>
      <c r="CC1553" s="199" t="str">
        <f t="shared" si="2667"/>
        <v>CC$17</v>
      </c>
      <c r="CD1553" s="199" t="str">
        <f t="shared" si="2667"/>
        <v>CD$17</v>
      </c>
      <c r="CE1553" s="199" t="str">
        <f t="shared" ref="CE1553:CL1553" si="2668">CE$21</f>
        <v>CE$17</v>
      </c>
      <c r="CF1553" s="199" t="str">
        <f t="shared" si="2668"/>
        <v>CF$17</v>
      </c>
      <c r="CG1553" s="199" t="str">
        <f t="shared" si="2668"/>
        <v>CG$17</v>
      </c>
      <c r="CH1553" s="199" t="str">
        <f t="shared" si="2668"/>
        <v>CH$17</v>
      </c>
      <c r="CI1553" s="199" t="str">
        <f t="shared" si="2668"/>
        <v>CI$17</v>
      </c>
      <c r="CJ1553" s="199" t="str">
        <f t="shared" si="2668"/>
        <v>CJ$17</v>
      </c>
      <c r="CK1553" s="199" t="str">
        <f t="shared" si="2668"/>
        <v>CK$17</v>
      </c>
      <c r="CL1553" s="199" t="str">
        <f t="shared" si="2668"/>
        <v>CL$17</v>
      </c>
      <c r="CN1553" s="201"/>
      <c r="CO1553" s="199" t="str">
        <f t="shared" ref="CO1553:DL1553" si="2669">CO$21</f>
        <v>CO$17</v>
      </c>
      <c r="CP1553" s="199" t="str">
        <f t="shared" si="2669"/>
        <v>CP$17</v>
      </c>
      <c r="CQ1553" s="199" t="str">
        <f t="shared" si="2669"/>
        <v>CQ$17</v>
      </c>
      <c r="CR1553" s="199" t="str">
        <f t="shared" si="2669"/>
        <v>CR$17</v>
      </c>
      <c r="CS1553" s="199" t="str">
        <f t="shared" si="2669"/>
        <v>CS$17</v>
      </c>
      <c r="CT1553" s="199" t="str">
        <f t="shared" si="2669"/>
        <v>CT$17</v>
      </c>
      <c r="CU1553" s="199" t="str">
        <f t="shared" si="2669"/>
        <v>CU$17</v>
      </c>
      <c r="CV1553" s="199" t="str">
        <f t="shared" si="2669"/>
        <v>CV$17</v>
      </c>
      <c r="CW1553" s="199" t="str">
        <f t="shared" si="2669"/>
        <v>CW$17</v>
      </c>
      <c r="CX1553" s="199" t="str">
        <f t="shared" si="2669"/>
        <v>CX$17</v>
      </c>
      <c r="CY1553" s="199" t="str">
        <f t="shared" si="2669"/>
        <v>CY$17</v>
      </c>
      <c r="CZ1553" s="199" t="str">
        <f t="shared" si="2669"/>
        <v>CZ$17</v>
      </c>
      <c r="DA1553" s="199" t="str">
        <f t="shared" si="2669"/>
        <v>DA$17</v>
      </c>
      <c r="DB1553" s="199" t="str">
        <f t="shared" si="2669"/>
        <v>DB$17</v>
      </c>
      <c r="DC1553" s="199" t="str">
        <f t="shared" si="2669"/>
        <v>DC$17</v>
      </c>
      <c r="DD1553" s="199" t="str">
        <f t="shared" si="2669"/>
        <v>DD$17</v>
      </c>
      <c r="DE1553" s="199" t="str">
        <f t="shared" si="2669"/>
        <v>DE$17</v>
      </c>
      <c r="DF1553" s="199" t="str">
        <f t="shared" si="2669"/>
        <v>DF$17</v>
      </c>
      <c r="DG1553" s="199" t="str">
        <f t="shared" si="2669"/>
        <v>DG$17</v>
      </c>
      <c r="DH1553" s="199" t="str">
        <f t="shared" si="2669"/>
        <v>DH$17</v>
      </c>
      <c r="DI1553" s="199" t="str">
        <f t="shared" si="2669"/>
        <v>DI$17</v>
      </c>
      <c r="DJ1553" s="199" t="str">
        <f t="shared" si="2669"/>
        <v>DJ$17</v>
      </c>
      <c r="DK1553" s="199" t="str">
        <f t="shared" si="2669"/>
        <v>DK$17</v>
      </c>
      <c r="DL1553" s="199" t="str">
        <f t="shared" si="2669"/>
        <v>DL$17</v>
      </c>
    </row>
    <row r="1554" spans="1:116" x14ac:dyDescent="0.35">
      <c r="A1554" s="174"/>
      <c r="E1554" s="8"/>
      <c r="G1554" s="175" t="s">
        <v>461</v>
      </c>
      <c r="H1554" s="200"/>
      <c r="I1554" s="201"/>
      <c r="J1554" s="201"/>
      <c r="K1554" s="202"/>
      <c r="L1554" s="202"/>
      <c r="M1554" s="202"/>
      <c r="N1554" s="202"/>
      <c r="O1554" s="202"/>
      <c r="P1554" s="202"/>
      <c r="R1554" s="202"/>
      <c r="S1554" s="190"/>
      <c r="T1554" s="190"/>
      <c r="U1554" s="190"/>
      <c r="V1554" s="190"/>
      <c r="W1554" s="190"/>
      <c r="X1554" s="190"/>
      <c r="Y1554" s="190"/>
      <c r="Z1554" s="190"/>
      <c r="AA1554" s="190"/>
      <c r="AB1554" s="190"/>
      <c r="AC1554" s="190"/>
      <c r="AD1554" s="190"/>
      <c r="AE1554" s="190"/>
      <c r="AF1554" s="190"/>
      <c r="AG1554" s="190"/>
      <c r="AH1554" s="190"/>
      <c r="AI1554" s="190"/>
      <c r="AJ1554" s="190"/>
      <c r="AK1554" s="190"/>
      <c r="AL1554" s="190"/>
      <c r="AM1554" s="190"/>
      <c r="AN1554" s="190"/>
      <c r="AO1554" s="190"/>
      <c r="AP1554" s="190"/>
      <c r="AQ1554" s="190"/>
      <c r="AR1554" s="190"/>
      <c r="AS1554" s="190"/>
      <c r="AT1554" s="190"/>
      <c r="AU1554" s="190"/>
      <c r="AV1554" s="190"/>
      <c r="AW1554" s="190"/>
      <c r="AX1554" s="190"/>
      <c r="AY1554" s="190"/>
      <c r="AZ1554" s="190"/>
      <c r="BA1554" s="190"/>
      <c r="BB1554" s="190"/>
      <c r="BC1554" s="190"/>
      <c r="BD1554" s="190"/>
      <c r="BE1554" s="190"/>
      <c r="BF1554" s="190"/>
      <c r="BG1554" s="190"/>
      <c r="BH1554" s="190"/>
      <c r="BI1554" s="190"/>
      <c r="BJ1554" s="190"/>
      <c r="BK1554" s="190"/>
      <c r="BL1554" s="190"/>
      <c r="BM1554" s="190"/>
      <c r="BN1554" s="190"/>
      <c r="BO1554" s="190"/>
      <c r="BP1554" s="190"/>
      <c r="BQ1554" s="190"/>
      <c r="BR1554" s="190"/>
      <c r="BS1554" s="190"/>
      <c r="BT1554" s="190"/>
      <c r="BU1554" s="190"/>
      <c r="BV1554" s="190"/>
      <c r="BW1554" s="190"/>
      <c r="BX1554" s="190"/>
      <c r="BY1554" s="190"/>
      <c r="BZ1554" s="190"/>
      <c r="CA1554" s="190"/>
      <c r="CB1554" s="190"/>
      <c r="CC1554" s="190"/>
      <c r="CD1554" s="190"/>
      <c r="CE1554" s="190"/>
      <c r="CF1554" s="190"/>
      <c r="CG1554" s="190"/>
      <c r="CH1554" s="190"/>
      <c r="CI1554" s="190"/>
      <c r="CJ1554" s="190"/>
      <c r="CK1554" s="190"/>
      <c r="CL1554" s="190"/>
      <c r="CN1554" s="201"/>
      <c r="CO1554" s="190"/>
      <c r="CP1554" s="190"/>
      <c r="CQ1554" s="190"/>
      <c r="CR1554" s="190"/>
      <c r="CS1554" s="190"/>
      <c r="CT1554" s="190"/>
      <c r="CU1554" s="190"/>
      <c r="CV1554" s="190"/>
      <c r="CW1554" s="190"/>
      <c r="CX1554" s="190"/>
      <c r="CY1554" s="190"/>
      <c r="CZ1554" s="190"/>
      <c r="DA1554" s="190"/>
      <c r="DB1554" s="190"/>
      <c r="DC1554" s="190"/>
      <c r="DD1554" s="190"/>
      <c r="DE1554" s="190"/>
      <c r="DF1554" s="190"/>
      <c r="DG1554" s="190"/>
      <c r="DH1554" s="190"/>
      <c r="DI1554" s="190"/>
      <c r="DJ1554" s="190"/>
      <c r="DK1554" s="190"/>
      <c r="DL1554" s="190"/>
    </row>
    <row r="1555" spans="1:116" x14ac:dyDescent="0.35">
      <c r="A1555" s="174"/>
      <c r="E1555" s="8"/>
      <c r="G1555" s="175" t="s">
        <v>462</v>
      </c>
      <c r="H1555" s="200"/>
      <c r="I1555" s="201"/>
      <c r="J1555" s="201"/>
      <c r="K1555" s="202"/>
      <c r="L1555" s="202"/>
      <c r="M1555" s="202"/>
      <c r="N1555" s="202"/>
      <c r="O1555" s="202"/>
      <c r="P1555" s="202"/>
      <c r="R1555" s="202"/>
      <c r="S1555" s="190"/>
      <c r="T1555" s="190"/>
      <c r="U1555" s="190"/>
      <c r="V1555" s="190"/>
      <c r="W1555" s="190"/>
      <c r="X1555" s="190"/>
      <c r="Y1555" s="190"/>
      <c r="Z1555" s="190"/>
      <c r="AA1555" s="190"/>
      <c r="AB1555" s="190"/>
      <c r="AC1555" s="190"/>
      <c r="AD1555" s="190"/>
      <c r="AE1555" s="190"/>
      <c r="AF1555" s="190"/>
      <c r="AG1555" s="190"/>
      <c r="AH1555" s="190"/>
      <c r="AI1555" s="190"/>
      <c r="AJ1555" s="190"/>
      <c r="AK1555" s="190"/>
      <c r="AL1555" s="190"/>
      <c r="AM1555" s="190"/>
      <c r="AN1555" s="190"/>
      <c r="AO1555" s="190"/>
      <c r="AP1555" s="190"/>
      <c r="AQ1555" s="190"/>
      <c r="AR1555" s="190"/>
      <c r="AS1555" s="190"/>
      <c r="AT1555" s="190"/>
      <c r="AU1555" s="190"/>
      <c r="AV1555" s="190"/>
      <c r="AW1555" s="190"/>
      <c r="AX1555" s="190"/>
      <c r="AY1555" s="190"/>
      <c r="AZ1555" s="190"/>
      <c r="BA1555" s="190"/>
      <c r="BB1555" s="190"/>
      <c r="BC1555" s="190"/>
      <c r="BD1555" s="190"/>
      <c r="BE1555" s="190"/>
      <c r="BF1555" s="190"/>
      <c r="BG1555" s="190"/>
      <c r="BH1555" s="190"/>
      <c r="BI1555" s="190"/>
      <c r="BJ1555" s="190"/>
      <c r="BK1555" s="190"/>
      <c r="BL1555" s="190"/>
      <c r="BM1555" s="190"/>
      <c r="BN1555" s="190"/>
      <c r="BO1555" s="190"/>
      <c r="BP1555" s="190"/>
      <c r="BQ1555" s="190"/>
      <c r="BR1555" s="190"/>
      <c r="BS1555" s="190"/>
      <c r="BT1555" s="190"/>
      <c r="BU1555" s="190"/>
      <c r="BV1555" s="190"/>
      <c r="BW1555" s="190"/>
      <c r="BX1555" s="190"/>
      <c r="BY1555" s="190"/>
      <c r="BZ1555" s="190"/>
      <c r="CA1555" s="190"/>
      <c r="CB1555" s="190"/>
      <c r="CC1555" s="190"/>
      <c r="CD1555" s="190"/>
      <c r="CE1555" s="190"/>
      <c r="CF1555" s="190"/>
      <c r="CG1555" s="190"/>
      <c r="CH1555" s="190"/>
      <c r="CI1555" s="190"/>
      <c r="CJ1555" s="190"/>
      <c r="CK1555" s="190"/>
      <c r="CL1555" s="190"/>
      <c r="CN1555" s="201"/>
      <c r="CO1555" s="190"/>
      <c r="CP1555" s="190"/>
      <c r="CQ1555" s="190"/>
      <c r="CR1555" s="190"/>
      <c r="CS1555" s="190"/>
      <c r="CT1555" s="190"/>
      <c r="CU1555" s="190"/>
      <c r="CV1555" s="190"/>
      <c r="CW1555" s="190"/>
      <c r="CX1555" s="190"/>
      <c r="CY1555" s="190"/>
      <c r="CZ1555" s="190"/>
      <c r="DA1555" s="190"/>
      <c r="DB1555" s="190"/>
      <c r="DC1555" s="190"/>
      <c r="DD1555" s="190"/>
      <c r="DE1555" s="190"/>
      <c r="DF1555" s="190"/>
      <c r="DG1555" s="190"/>
      <c r="DH1555" s="190"/>
      <c r="DI1555" s="190"/>
      <c r="DJ1555" s="190"/>
      <c r="DK1555" s="190"/>
      <c r="DL1555" s="190"/>
    </row>
    <row r="1556" spans="1:116" x14ac:dyDescent="0.35">
      <c r="A1556" s="174"/>
      <c r="E1556" s="8"/>
      <c r="G1556" s="175" t="s">
        <v>491</v>
      </c>
      <c r="H1556" s="200"/>
      <c r="I1556" s="201"/>
      <c r="J1556" s="201"/>
      <c r="K1556" s="202"/>
      <c r="L1556" s="202"/>
      <c r="M1556" s="202"/>
      <c r="N1556" s="202"/>
      <c r="O1556" s="202"/>
      <c r="P1556" s="202"/>
      <c r="R1556" s="202"/>
      <c r="S1556" s="190" t="str">
        <f t="shared" ref="S1556:AX1556" si="2670">S$22</f>
        <v>S$18</v>
      </c>
      <c r="T1556" s="190" t="str">
        <f t="shared" si="2670"/>
        <v>T$18</v>
      </c>
      <c r="U1556" s="190" t="str">
        <f t="shared" si="2670"/>
        <v>U$18</v>
      </c>
      <c r="V1556" s="190" t="str">
        <f t="shared" si="2670"/>
        <v>V$18</v>
      </c>
      <c r="W1556" s="190" t="str">
        <f t="shared" si="2670"/>
        <v>W$18</v>
      </c>
      <c r="X1556" s="190" t="str">
        <f t="shared" si="2670"/>
        <v>X$18</v>
      </c>
      <c r="Y1556" s="190" t="str">
        <f t="shared" si="2670"/>
        <v>Y$18</v>
      </c>
      <c r="Z1556" s="190" t="str">
        <f t="shared" si="2670"/>
        <v>Z$18</v>
      </c>
      <c r="AA1556" s="190" t="str">
        <f t="shared" si="2670"/>
        <v>AA$18</v>
      </c>
      <c r="AB1556" s="190" t="str">
        <f t="shared" si="2670"/>
        <v>AB$18</v>
      </c>
      <c r="AC1556" s="190" t="str">
        <f t="shared" si="2670"/>
        <v>AC$18</v>
      </c>
      <c r="AD1556" s="190" t="str">
        <f t="shared" si="2670"/>
        <v>AD$18</v>
      </c>
      <c r="AE1556" s="190" t="str">
        <f t="shared" si="2670"/>
        <v>AE$18</v>
      </c>
      <c r="AF1556" s="190" t="str">
        <f t="shared" si="2670"/>
        <v>AF$18</v>
      </c>
      <c r="AG1556" s="190" t="str">
        <f t="shared" si="2670"/>
        <v>AG$18</v>
      </c>
      <c r="AH1556" s="190" t="str">
        <f t="shared" si="2670"/>
        <v>AH$18</v>
      </c>
      <c r="AI1556" s="190" t="str">
        <f t="shared" si="2670"/>
        <v>AI$18</v>
      </c>
      <c r="AJ1556" s="190" t="str">
        <f t="shared" si="2670"/>
        <v>AJ$18</v>
      </c>
      <c r="AK1556" s="190" t="str">
        <f t="shared" si="2670"/>
        <v>AK$18</v>
      </c>
      <c r="AL1556" s="190" t="str">
        <f t="shared" si="2670"/>
        <v>AL$18</v>
      </c>
      <c r="AM1556" s="190" t="str">
        <f t="shared" si="2670"/>
        <v>AM$18</v>
      </c>
      <c r="AN1556" s="190" t="str">
        <f t="shared" si="2670"/>
        <v>AN$18</v>
      </c>
      <c r="AO1556" s="190" t="str">
        <f t="shared" si="2670"/>
        <v>AO$18</v>
      </c>
      <c r="AP1556" s="190" t="str">
        <f t="shared" si="2670"/>
        <v>AP$18</v>
      </c>
      <c r="AQ1556" s="190" t="str">
        <f t="shared" si="2670"/>
        <v>AQ$18</v>
      </c>
      <c r="AR1556" s="190" t="str">
        <f t="shared" si="2670"/>
        <v>AR$18</v>
      </c>
      <c r="AS1556" s="190" t="str">
        <f t="shared" si="2670"/>
        <v>AS$18</v>
      </c>
      <c r="AT1556" s="190" t="str">
        <f t="shared" si="2670"/>
        <v>AT$18</v>
      </c>
      <c r="AU1556" s="190" t="str">
        <f t="shared" si="2670"/>
        <v>AU$18</v>
      </c>
      <c r="AV1556" s="190" t="str">
        <f t="shared" si="2670"/>
        <v>AV$18</v>
      </c>
      <c r="AW1556" s="190" t="str">
        <f t="shared" si="2670"/>
        <v>AW$18</v>
      </c>
      <c r="AX1556" s="190" t="str">
        <f t="shared" si="2670"/>
        <v>AX$18</v>
      </c>
      <c r="AY1556" s="190" t="str">
        <f t="shared" ref="AY1556:CD1556" si="2671">AY$22</f>
        <v>AY$18</v>
      </c>
      <c r="AZ1556" s="190" t="str">
        <f t="shared" si="2671"/>
        <v>AZ$18</v>
      </c>
      <c r="BA1556" s="190" t="str">
        <f t="shared" si="2671"/>
        <v>BA$18</v>
      </c>
      <c r="BB1556" s="190" t="str">
        <f t="shared" si="2671"/>
        <v>BB$18</v>
      </c>
      <c r="BC1556" s="190" t="str">
        <f t="shared" si="2671"/>
        <v>BC$18</v>
      </c>
      <c r="BD1556" s="190" t="str">
        <f t="shared" si="2671"/>
        <v>BD$18</v>
      </c>
      <c r="BE1556" s="190" t="str">
        <f t="shared" si="2671"/>
        <v>BE$18</v>
      </c>
      <c r="BF1556" s="190" t="str">
        <f t="shared" si="2671"/>
        <v>BF$18</v>
      </c>
      <c r="BG1556" s="190" t="str">
        <f t="shared" si="2671"/>
        <v>BG$18</v>
      </c>
      <c r="BH1556" s="190" t="str">
        <f t="shared" si="2671"/>
        <v>BH$18</v>
      </c>
      <c r="BI1556" s="190" t="str">
        <f t="shared" si="2671"/>
        <v>BI$18</v>
      </c>
      <c r="BJ1556" s="190" t="str">
        <f t="shared" si="2671"/>
        <v>BJ$18</v>
      </c>
      <c r="BK1556" s="190" t="str">
        <f t="shared" si="2671"/>
        <v>BK$18</v>
      </c>
      <c r="BL1556" s="190" t="str">
        <f t="shared" si="2671"/>
        <v>BL$18</v>
      </c>
      <c r="BM1556" s="190" t="str">
        <f t="shared" si="2671"/>
        <v>BM$18</v>
      </c>
      <c r="BN1556" s="190" t="str">
        <f t="shared" si="2671"/>
        <v>BN$18</v>
      </c>
      <c r="BO1556" s="190" t="str">
        <f t="shared" si="2671"/>
        <v>BO$18</v>
      </c>
      <c r="BP1556" s="190" t="str">
        <f t="shared" si="2671"/>
        <v>BP$18</v>
      </c>
      <c r="BQ1556" s="190" t="str">
        <f t="shared" si="2671"/>
        <v>BQ$18</v>
      </c>
      <c r="BR1556" s="190" t="str">
        <f t="shared" si="2671"/>
        <v>BR$18</v>
      </c>
      <c r="BS1556" s="190" t="str">
        <f t="shared" si="2671"/>
        <v>BS$18</v>
      </c>
      <c r="BT1556" s="190" t="str">
        <f t="shared" si="2671"/>
        <v>BT$18</v>
      </c>
      <c r="BU1556" s="190" t="str">
        <f t="shared" si="2671"/>
        <v>BU$18</v>
      </c>
      <c r="BV1556" s="190" t="str">
        <f t="shared" si="2671"/>
        <v>BV$18</v>
      </c>
      <c r="BW1556" s="190" t="str">
        <f t="shared" si="2671"/>
        <v>BW$18</v>
      </c>
      <c r="BX1556" s="190" t="str">
        <f t="shared" si="2671"/>
        <v>BX$18</v>
      </c>
      <c r="BY1556" s="190" t="str">
        <f t="shared" si="2671"/>
        <v>BY$18</v>
      </c>
      <c r="BZ1556" s="190" t="str">
        <f t="shared" si="2671"/>
        <v>BZ$18</v>
      </c>
      <c r="CA1556" s="190" t="str">
        <f t="shared" si="2671"/>
        <v>CA$18</v>
      </c>
      <c r="CB1556" s="190" t="str">
        <f t="shared" si="2671"/>
        <v>CB$18</v>
      </c>
      <c r="CC1556" s="190" t="str">
        <f t="shared" si="2671"/>
        <v>CC$18</v>
      </c>
      <c r="CD1556" s="190" t="str">
        <f t="shared" si="2671"/>
        <v>CD$18</v>
      </c>
      <c r="CE1556" s="190" t="str">
        <f t="shared" ref="CE1556:CL1556" si="2672">CE$22</f>
        <v>CE$18</v>
      </c>
      <c r="CF1556" s="190" t="str">
        <f t="shared" si="2672"/>
        <v>CF$18</v>
      </c>
      <c r="CG1556" s="190" t="str">
        <f t="shared" si="2672"/>
        <v>CG$18</v>
      </c>
      <c r="CH1556" s="190" t="str">
        <f t="shared" si="2672"/>
        <v>CH$18</v>
      </c>
      <c r="CI1556" s="190" t="str">
        <f t="shared" si="2672"/>
        <v>CI$18</v>
      </c>
      <c r="CJ1556" s="190" t="str">
        <f t="shared" si="2672"/>
        <v>CJ$18</v>
      </c>
      <c r="CK1556" s="190" t="str">
        <f t="shared" si="2672"/>
        <v>CK$18</v>
      </c>
      <c r="CL1556" s="190" t="str">
        <f t="shared" si="2672"/>
        <v>CL$18</v>
      </c>
      <c r="CN1556" s="201"/>
      <c r="CO1556" s="190" t="str">
        <f t="shared" ref="CO1556:DL1556" si="2673">CO$22</f>
        <v>CO$18</v>
      </c>
      <c r="CP1556" s="190" t="str">
        <f t="shared" si="2673"/>
        <v>CP$18</v>
      </c>
      <c r="CQ1556" s="190" t="str">
        <f t="shared" si="2673"/>
        <v>CQ$18</v>
      </c>
      <c r="CR1556" s="190" t="str">
        <f t="shared" si="2673"/>
        <v>CR$18</v>
      </c>
      <c r="CS1556" s="190" t="str">
        <f t="shared" si="2673"/>
        <v>CS$18</v>
      </c>
      <c r="CT1556" s="190" t="str">
        <f t="shared" si="2673"/>
        <v>CT$18</v>
      </c>
      <c r="CU1556" s="190" t="str">
        <f t="shared" si="2673"/>
        <v>CU$18</v>
      </c>
      <c r="CV1556" s="190" t="str">
        <f t="shared" si="2673"/>
        <v>CV$18</v>
      </c>
      <c r="CW1556" s="190" t="str">
        <f t="shared" si="2673"/>
        <v>CW$18</v>
      </c>
      <c r="CX1556" s="190" t="str">
        <f t="shared" si="2673"/>
        <v>CX$18</v>
      </c>
      <c r="CY1556" s="190" t="str">
        <f t="shared" si="2673"/>
        <v>CY$18</v>
      </c>
      <c r="CZ1556" s="190" t="str">
        <f t="shared" si="2673"/>
        <v>CZ$18</v>
      </c>
      <c r="DA1556" s="190" t="str">
        <f t="shared" si="2673"/>
        <v>DA$18</v>
      </c>
      <c r="DB1556" s="190" t="str">
        <f t="shared" si="2673"/>
        <v>DB$18</v>
      </c>
      <c r="DC1556" s="190" t="str">
        <f t="shared" si="2673"/>
        <v>DC$18</v>
      </c>
      <c r="DD1556" s="190" t="str">
        <f t="shared" si="2673"/>
        <v>DD$18</v>
      </c>
      <c r="DE1556" s="190" t="str">
        <f t="shared" si="2673"/>
        <v>DE$18</v>
      </c>
      <c r="DF1556" s="190" t="str">
        <f t="shared" si="2673"/>
        <v>DF$18</v>
      </c>
      <c r="DG1556" s="190" t="str">
        <f t="shared" si="2673"/>
        <v>DG$18</v>
      </c>
      <c r="DH1556" s="190" t="str">
        <f t="shared" si="2673"/>
        <v>DH$18</v>
      </c>
      <c r="DI1556" s="190" t="str">
        <f t="shared" si="2673"/>
        <v>DI$18</v>
      </c>
      <c r="DJ1556" s="190" t="str">
        <f t="shared" si="2673"/>
        <v>DJ$18</v>
      </c>
      <c r="DK1556" s="190" t="str">
        <f t="shared" si="2673"/>
        <v>DK$18</v>
      </c>
      <c r="DL1556" s="190" t="str">
        <f t="shared" si="2673"/>
        <v>DL$18</v>
      </c>
    </row>
    <row r="1557" spans="1:116" x14ac:dyDescent="0.35">
      <c r="A1557" s="174"/>
      <c r="E1557" s="8"/>
      <c r="G1557" s="175" t="s">
        <v>505</v>
      </c>
      <c r="H1557" s="200"/>
      <c r="I1557" s="201"/>
      <c r="J1557" s="201"/>
      <c r="K1557" s="202"/>
      <c r="L1557" s="202"/>
      <c r="M1557" s="202"/>
      <c r="N1557" s="202"/>
      <c r="O1557" s="202"/>
      <c r="P1557" s="202"/>
      <c r="R1557" s="202"/>
      <c r="S1557" s="190" t="str">
        <f t="shared" ref="S1557:AX1557" si="2674">S$23</f>
        <v>S$19</v>
      </c>
      <c r="T1557" s="190" t="str">
        <f t="shared" si="2674"/>
        <v>T$19</v>
      </c>
      <c r="U1557" s="190" t="str">
        <f t="shared" si="2674"/>
        <v>U$19</v>
      </c>
      <c r="V1557" s="190" t="str">
        <f t="shared" si="2674"/>
        <v>V$19</v>
      </c>
      <c r="W1557" s="190" t="str">
        <f t="shared" si="2674"/>
        <v>W$19</v>
      </c>
      <c r="X1557" s="190" t="str">
        <f t="shared" si="2674"/>
        <v>X$19</v>
      </c>
      <c r="Y1557" s="190" t="str">
        <f t="shared" si="2674"/>
        <v>Y$19</v>
      </c>
      <c r="Z1557" s="190" t="str">
        <f t="shared" si="2674"/>
        <v>Z$19</v>
      </c>
      <c r="AA1557" s="190" t="str">
        <f t="shared" si="2674"/>
        <v>AA$19</v>
      </c>
      <c r="AB1557" s="190" t="str">
        <f t="shared" si="2674"/>
        <v>AB$19</v>
      </c>
      <c r="AC1557" s="190" t="str">
        <f t="shared" si="2674"/>
        <v>AC$19</v>
      </c>
      <c r="AD1557" s="190" t="str">
        <f t="shared" si="2674"/>
        <v>AD$19</v>
      </c>
      <c r="AE1557" s="190" t="str">
        <f t="shared" si="2674"/>
        <v>AE$19</v>
      </c>
      <c r="AF1557" s="190" t="str">
        <f t="shared" si="2674"/>
        <v>AF$19</v>
      </c>
      <c r="AG1557" s="190" t="str">
        <f t="shared" si="2674"/>
        <v>AG$19</v>
      </c>
      <c r="AH1557" s="190" t="str">
        <f t="shared" si="2674"/>
        <v>AH$19</v>
      </c>
      <c r="AI1557" s="190" t="str">
        <f t="shared" si="2674"/>
        <v>AI$19</v>
      </c>
      <c r="AJ1557" s="190" t="str">
        <f t="shared" si="2674"/>
        <v>AJ$19</v>
      </c>
      <c r="AK1557" s="190" t="str">
        <f t="shared" si="2674"/>
        <v>AK$19</v>
      </c>
      <c r="AL1557" s="190" t="str">
        <f t="shared" si="2674"/>
        <v>AL$19</v>
      </c>
      <c r="AM1557" s="190" t="str">
        <f t="shared" si="2674"/>
        <v>AM$19</v>
      </c>
      <c r="AN1557" s="190" t="str">
        <f t="shared" si="2674"/>
        <v>AN$19</v>
      </c>
      <c r="AO1557" s="190" t="str">
        <f t="shared" si="2674"/>
        <v>AO$19</v>
      </c>
      <c r="AP1557" s="190" t="str">
        <f t="shared" si="2674"/>
        <v>AP$19</v>
      </c>
      <c r="AQ1557" s="190" t="str">
        <f t="shared" si="2674"/>
        <v>AQ$19</v>
      </c>
      <c r="AR1557" s="190" t="str">
        <f t="shared" si="2674"/>
        <v>AR$19</v>
      </c>
      <c r="AS1557" s="190" t="str">
        <f t="shared" si="2674"/>
        <v>AS$19</v>
      </c>
      <c r="AT1557" s="190" t="str">
        <f t="shared" si="2674"/>
        <v>AT$19</v>
      </c>
      <c r="AU1557" s="190" t="str">
        <f t="shared" si="2674"/>
        <v>AU$19</v>
      </c>
      <c r="AV1557" s="190" t="str">
        <f t="shared" si="2674"/>
        <v>AV$19</v>
      </c>
      <c r="AW1557" s="190" t="str">
        <f t="shared" si="2674"/>
        <v>AW$19</v>
      </c>
      <c r="AX1557" s="190" t="str">
        <f t="shared" si="2674"/>
        <v>AX$19</v>
      </c>
      <c r="AY1557" s="190" t="str">
        <f t="shared" ref="AY1557:CD1557" si="2675">AY$23</f>
        <v>AY$19</v>
      </c>
      <c r="AZ1557" s="190" t="str">
        <f t="shared" si="2675"/>
        <v>AZ$19</v>
      </c>
      <c r="BA1557" s="190" t="str">
        <f t="shared" si="2675"/>
        <v>BA$19</v>
      </c>
      <c r="BB1557" s="190" t="str">
        <f t="shared" si="2675"/>
        <v>BB$19</v>
      </c>
      <c r="BC1557" s="190" t="str">
        <f t="shared" si="2675"/>
        <v>BC$19</v>
      </c>
      <c r="BD1557" s="190" t="str">
        <f t="shared" si="2675"/>
        <v>BD$19</v>
      </c>
      <c r="BE1557" s="190" t="str">
        <f t="shared" si="2675"/>
        <v>BE$19</v>
      </c>
      <c r="BF1557" s="190" t="str">
        <f t="shared" si="2675"/>
        <v>BF$19</v>
      </c>
      <c r="BG1557" s="190" t="str">
        <f t="shared" si="2675"/>
        <v>BG$19</v>
      </c>
      <c r="BH1557" s="190" t="str">
        <f t="shared" si="2675"/>
        <v>BH$19</v>
      </c>
      <c r="BI1557" s="190" t="str">
        <f t="shared" si="2675"/>
        <v>BI$19</v>
      </c>
      <c r="BJ1557" s="190" t="str">
        <f t="shared" si="2675"/>
        <v>BJ$19</v>
      </c>
      <c r="BK1557" s="190" t="str">
        <f t="shared" si="2675"/>
        <v>BK$19</v>
      </c>
      <c r="BL1557" s="190" t="str">
        <f t="shared" si="2675"/>
        <v>BL$19</v>
      </c>
      <c r="BM1557" s="190" t="str">
        <f t="shared" si="2675"/>
        <v>BM$19</v>
      </c>
      <c r="BN1557" s="190" t="str">
        <f t="shared" si="2675"/>
        <v>BN$19</v>
      </c>
      <c r="BO1557" s="190" t="str">
        <f t="shared" si="2675"/>
        <v>BO$19</v>
      </c>
      <c r="BP1557" s="190" t="str">
        <f t="shared" si="2675"/>
        <v>BP$19</v>
      </c>
      <c r="BQ1557" s="190" t="str">
        <f t="shared" si="2675"/>
        <v>BQ$19</v>
      </c>
      <c r="BR1557" s="190" t="str">
        <f t="shared" si="2675"/>
        <v>BR$19</v>
      </c>
      <c r="BS1557" s="190" t="str">
        <f t="shared" si="2675"/>
        <v>BS$19</v>
      </c>
      <c r="BT1557" s="190" t="str">
        <f t="shared" si="2675"/>
        <v>BT$19</v>
      </c>
      <c r="BU1557" s="190" t="str">
        <f t="shared" si="2675"/>
        <v>BU$19</v>
      </c>
      <c r="BV1557" s="190" t="str">
        <f t="shared" si="2675"/>
        <v>BV$19</v>
      </c>
      <c r="BW1557" s="190" t="str">
        <f t="shared" si="2675"/>
        <v>BW$19</v>
      </c>
      <c r="BX1557" s="190" t="str">
        <f t="shared" si="2675"/>
        <v>BX$19</v>
      </c>
      <c r="BY1557" s="190" t="str">
        <f t="shared" si="2675"/>
        <v>BY$19</v>
      </c>
      <c r="BZ1557" s="190" t="str">
        <f t="shared" si="2675"/>
        <v>BZ$19</v>
      </c>
      <c r="CA1557" s="190" t="str">
        <f t="shared" si="2675"/>
        <v>CA$19</v>
      </c>
      <c r="CB1557" s="190" t="str">
        <f t="shared" si="2675"/>
        <v>CB$19</v>
      </c>
      <c r="CC1557" s="190" t="str">
        <f t="shared" si="2675"/>
        <v>CC$19</v>
      </c>
      <c r="CD1557" s="190" t="str">
        <f t="shared" si="2675"/>
        <v>CD$19</v>
      </c>
      <c r="CE1557" s="190" t="str">
        <f t="shared" ref="CE1557:CL1557" si="2676">CE$23</f>
        <v>CE$19</v>
      </c>
      <c r="CF1557" s="190" t="str">
        <f t="shared" si="2676"/>
        <v>CF$19</v>
      </c>
      <c r="CG1557" s="190" t="str">
        <f t="shared" si="2676"/>
        <v>CG$19</v>
      </c>
      <c r="CH1557" s="190" t="str">
        <f t="shared" si="2676"/>
        <v>CH$19</v>
      </c>
      <c r="CI1557" s="190" t="str">
        <f t="shared" si="2676"/>
        <v>CI$19</v>
      </c>
      <c r="CJ1557" s="190" t="str">
        <f t="shared" si="2676"/>
        <v>CJ$19</v>
      </c>
      <c r="CK1557" s="190" t="str">
        <f t="shared" si="2676"/>
        <v>CK$19</v>
      </c>
      <c r="CL1557" s="190" t="str">
        <f t="shared" si="2676"/>
        <v>CL$19</v>
      </c>
      <c r="CN1557" s="201"/>
      <c r="CO1557" s="190" t="str">
        <f t="shared" ref="CO1557:DL1557" si="2677">CO$23</f>
        <v>CO$19</v>
      </c>
      <c r="CP1557" s="190" t="str">
        <f t="shared" si="2677"/>
        <v>CP$19</v>
      </c>
      <c r="CQ1557" s="190" t="str">
        <f t="shared" si="2677"/>
        <v>CQ$19</v>
      </c>
      <c r="CR1557" s="190" t="str">
        <f t="shared" si="2677"/>
        <v>CR$19</v>
      </c>
      <c r="CS1557" s="190" t="str">
        <f t="shared" si="2677"/>
        <v>CS$19</v>
      </c>
      <c r="CT1557" s="190" t="str">
        <f t="shared" si="2677"/>
        <v>CT$19</v>
      </c>
      <c r="CU1557" s="190" t="str">
        <f t="shared" si="2677"/>
        <v>CU$19</v>
      </c>
      <c r="CV1557" s="190" t="str">
        <f t="shared" si="2677"/>
        <v>CV$19</v>
      </c>
      <c r="CW1557" s="190" t="str">
        <f t="shared" si="2677"/>
        <v>CW$19</v>
      </c>
      <c r="CX1557" s="190" t="str">
        <f t="shared" si="2677"/>
        <v>CX$19</v>
      </c>
      <c r="CY1557" s="190" t="str">
        <f t="shared" si="2677"/>
        <v>CY$19</v>
      </c>
      <c r="CZ1557" s="190" t="str">
        <f t="shared" si="2677"/>
        <v>CZ$19</v>
      </c>
      <c r="DA1557" s="190" t="str">
        <f t="shared" si="2677"/>
        <v>DA$19</v>
      </c>
      <c r="DB1557" s="190" t="str">
        <f t="shared" si="2677"/>
        <v>DB$19</v>
      </c>
      <c r="DC1557" s="190" t="str">
        <f t="shared" si="2677"/>
        <v>DC$19</v>
      </c>
      <c r="DD1557" s="190" t="str">
        <f t="shared" si="2677"/>
        <v>DD$19</v>
      </c>
      <c r="DE1557" s="190" t="str">
        <f t="shared" si="2677"/>
        <v>DE$19</v>
      </c>
      <c r="DF1557" s="190" t="str">
        <f t="shared" si="2677"/>
        <v>DF$19</v>
      </c>
      <c r="DG1557" s="190" t="str">
        <f t="shared" si="2677"/>
        <v>DG$19</v>
      </c>
      <c r="DH1557" s="190" t="str">
        <f t="shared" si="2677"/>
        <v>DH$19</v>
      </c>
      <c r="DI1557" s="190" t="str">
        <f t="shared" si="2677"/>
        <v>DI$19</v>
      </c>
      <c r="DJ1557" s="190" t="str">
        <f t="shared" si="2677"/>
        <v>DJ$19</v>
      </c>
      <c r="DK1557" s="190" t="str">
        <f t="shared" si="2677"/>
        <v>DK$19</v>
      </c>
      <c r="DL1557" s="190" t="str">
        <f t="shared" si="2677"/>
        <v>DL$19</v>
      </c>
    </row>
    <row r="1558" spans="1:116" x14ac:dyDescent="0.35">
      <c r="A1558" s="31" t="s">
        <v>218</v>
      </c>
      <c r="B1558" s="31" t="s">
        <v>243</v>
      </c>
      <c r="C1558" s="31"/>
      <c r="D1558" t="s">
        <v>426</v>
      </c>
      <c r="E1558" s="8" t="str">
        <f t="shared" ref="E1558:E1584" si="2678">ROW()&amp;" "&amp;D1558</f>
        <v>1558 DAMORT-F</v>
      </c>
      <c r="F1558" t="s">
        <v>349</v>
      </c>
      <c r="G1558" s="175" t="s">
        <v>463</v>
      </c>
      <c r="H1558" s="48"/>
      <c r="I1558" s="304"/>
      <c r="J1558" s="304"/>
      <c r="K1558" s="48"/>
      <c r="L1558" s="48"/>
      <c r="M1558" s="48"/>
      <c r="N1558" s="48"/>
      <c r="O1558" s="48"/>
      <c r="P1558" s="48"/>
      <c r="R1558" s="70"/>
      <c r="S1558" s="305"/>
      <c r="T1558" s="305"/>
      <c r="U1558" s="305"/>
      <c r="V1558" s="305"/>
      <c r="W1558" s="305"/>
      <c r="X1558" s="305"/>
      <c r="Y1558" s="305"/>
      <c r="Z1558" s="305"/>
      <c r="AA1558" s="305"/>
      <c r="AB1558" s="305"/>
      <c r="AC1558" s="305"/>
      <c r="AD1558" s="305"/>
      <c r="AE1558" s="305"/>
      <c r="AF1558" s="305"/>
      <c r="AG1558" s="305"/>
      <c r="AH1558" s="305"/>
      <c r="AI1558" s="305"/>
      <c r="AJ1558" s="305"/>
      <c r="AK1558" s="305"/>
      <c r="AL1558" s="305"/>
      <c r="AM1558" s="305"/>
      <c r="AN1558" s="305"/>
      <c r="AO1558" s="305"/>
      <c r="AP1558" s="305"/>
      <c r="AQ1558" s="305"/>
      <c r="AR1558" s="305"/>
      <c r="AS1558" s="305"/>
      <c r="AT1558" s="305"/>
      <c r="AU1558" s="305"/>
      <c r="AV1558" s="305"/>
      <c r="AW1558" s="305"/>
      <c r="AX1558" s="305"/>
      <c r="AY1558" s="305"/>
      <c r="AZ1558" s="305"/>
      <c r="BA1558" s="305"/>
      <c r="BB1558" s="305"/>
      <c r="BC1558" s="305"/>
      <c r="BD1558" s="305"/>
      <c r="BE1558" s="305"/>
      <c r="BF1558" s="305"/>
      <c r="BG1558" s="305"/>
      <c r="BH1558" s="305"/>
      <c r="BI1558" s="305"/>
      <c r="BJ1558" s="305"/>
      <c r="BK1558" s="305"/>
      <c r="BL1558" s="305"/>
      <c r="BM1558" s="305"/>
      <c r="BN1558" s="305"/>
      <c r="BO1558" s="305"/>
      <c r="BP1558" s="305"/>
      <c r="BQ1558" s="305"/>
      <c r="BR1558" s="305"/>
      <c r="BS1558" s="305"/>
      <c r="BT1558" s="305"/>
      <c r="BU1558" s="305"/>
      <c r="BV1558" s="305"/>
      <c r="BW1558" s="305"/>
      <c r="BX1558" s="305"/>
      <c r="BY1558" s="305"/>
      <c r="BZ1558" s="305"/>
      <c r="CA1558" s="305"/>
      <c r="CB1558" s="305"/>
      <c r="CC1558" s="305"/>
      <c r="CD1558" s="305"/>
      <c r="CE1558" s="305"/>
      <c r="CF1558" s="305"/>
      <c r="CG1558" s="305"/>
      <c r="CH1558" s="305"/>
      <c r="CI1558" s="305"/>
      <c r="CJ1558" s="305"/>
      <c r="CK1558" s="305"/>
      <c r="CL1558" s="305"/>
      <c r="CN1558" s="304"/>
      <c r="CO1558" s="305"/>
      <c r="CP1558" s="305"/>
      <c r="CQ1558" s="305"/>
      <c r="CR1558" s="305"/>
      <c r="CS1558" s="305"/>
      <c r="CT1558" s="305"/>
      <c r="CU1558" s="305"/>
      <c r="CV1558" s="305"/>
      <c r="CW1558" s="305"/>
      <c r="CX1558" s="305"/>
      <c r="CY1558" s="305"/>
      <c r="CZ1558" s="305"/>
      <c r="DA1558" s="305"/>
      <c r="DB1558" s="305"/>
      <c r="DC1558" s="305"/>
      <c r="DD1558" s="305"/>
      <c r="DE1558" s="305"/>
      <c r="DF1558" s="305"/>
      <c r="DG1558" s="305"/>
      <c r="DH1558" s="305"/>
      <c r="DI1558" s="305"/>
      <c r="DJ1558" s="305"/>
      <c r="DK1558" s="305"/>
      <c r="DL1558" s="305"/>
    </row>
    <row r="1559" spans="1:116" x14ac:dyDescent="0.35">
      <c r="B1559" t="str">
        <f>E1559</f>
        <v>1559 DAMORT-F</v>
      </c>
      <c r="D1559" t="s">
        <v>426</v>
      </c>
      <c r="E1559" s="12" t="str">
        <f t="shared" ref="E1559" si="2679">ROW()&amp;" "&amp;D1559</f>
        <v>1559 DAMORT-F</v>
      </c>
      <c r="G1559" s="175" t="s">
        <v>464</v>
      </c>
      <c r="I1559"/>
      <c r="J1559"/>
      <c r="R1559"/>
      <c r="S1559"/>
      <c r="T1559"/>
      <c r="U1559"/>
      <c r="V1559"/>
      <c r="W1559"/>
      <c r="X1559"/>
      <c r="Y1559"/>
      <c r="Z1559"/>
      <c r="AA1559"/>
      <c r="AB1559"/>
      <c r="AC1559"/>
      <c r="AD1559"/>
      <c r="AE1559"/>
      <c r="AF1559"/>
      <c r="AG1559"/>
      <c r="AH1559"/>
      <c r="AI1559"/>
      <c r="AJ1559"/>
      <c r="AK1559"/>
      <c r="AL1559"/>
      <c r="AM1559"/>
      <c r="AN1559"/>
      <c r="AO1559"/>
      <c r="AP1559"/>
      <c r="AQ1559"/>
      <c r="AR1559"/>
      <c r="AS1559"/>
      <c r="AT1559"/>
      <c r="AU1559"/>
      <c r="AV1559"/>
      <c r="AW1559"/>
      <c r="AX1559"/>
      <c r="AY1559"/>
      <c r="AZ1559"/>
      <c r="BA1559"/>
      <c r="BB1559"/>
      <c r="BC1559"/>
      <c r="BD1559"/>
      <c r="BE1559"/>
      <c r="BF1559"/>
      <c r="BG1559"/>
      <c r="BH1559"/>
      <c r="BI1559"/>
      <c r="BJ1559"/>
      <c r="BK1559"/>
      <c r="BL1559"/>
      <c r="BM1559"/>
      <c r="BN1559"/>
      <c r="BO1559"/>
      <c r="BP1559"/>
      <c r="BQ1559"/>
      <c r="BR1559"/>
      <c r="BS1559"/>
      <c r="BT1559"/>
      <c r="BU1559"/>
      <c r="BV1559"/>
      <c r="BW1559"/>
      <c r="BX1559"/>
      <c r="BY1559"/>
      <c r="BZ1559"/>
      <c r="CA1559"/>
      <c r="CB1559"/>
      <c r="CC1559"/>
      <c r="CD1559"/>
      <c r="CE1559"/>
      <c r="CF1559"/>
      <c r="CG1559"/>
      <c r="CH1559"/>
      <c r="CI1559"/>
      <c r="CJ1559"/>
      <c r="CK1559"/>
      <c r="CL1559"/>
      <c r="CN1559"/>
    </row>
    <row r="1560" spans="1:116" x14ac:dyDescent="0.35">
      <c r="A1560" s="31"/>
      <c r="B1560" t="str">
        <f>E1560</f>
        <v>1560 DAMORT-F</v>
      </c>
      <c r="D1560" t="s">
        <v>426</v>
      </c>
      <c r="E1560" s="12" t="str">
        <f t="shared" si="2678"/>
        <v>1560 DAMORT-F</v>
      </c>
      <c r="F1560" s="31"/>
      <c r="G1560" s="70" t="s">
        <v>286</v>
      </c>
      <c r="H1560" s="57">
        <v>36</v>
      </c>
      <c r="I1560" s="31"/>
      <c r="J1560" s="31"/>
      <c r="K1560" s="31"/>
      <c r="L1560" s="31"/>
      <c r="M1560" s="31"/>
      <c r="N1560" s="31"/>
      <c r="O1560" s="31"/>
      <c r="P1560" s="31"/>
      <c r="R1560" s="31"/>
      <c r="S1560" s="73"/>
      <c r="T1560" s="73"/>
      <c r="U1560" s="73"/>
      <c r="V1560" s="73"/>
      <c r="W1560" s="73"/>
      <c r="X1560" s="73"/>
      <c r="Y1560" s="73"/>
      <c r="Z1560" s="73"/>
      <c r="AA1560" s="73"/>
      <c r="AB1560" s="73"/>
      <c r="AC1560" s="73"/>
      <c r="AD1560" s="73"/>
      <c r="AE1560" s="73"/>
      <c r="AF1560" s="73"/>
      <c r="AG1560" s="73"/>
      <c r="AH1560" s="73"/>
      <c r="AI1560" s="73"/>
      <c r="AJ1560" s="73"/>
      <c r="AK1560" s="73"/>
      <c r="AL1560" s="73"/>
      <c r="AM1560" s="73"/>
      <c r="AN1560" s="73"/>
      <c r="AO1560" s="73"/>
      <c r="AP1560" s="73"/>
      <c r="AQ1560" s="73"/>
      <c r="AR1560" s="73"/>
      <c r="AS1560" s="73"/>
      <c r="AT1560" s="73"/>
      <c r="AU1560" s="73"/>
      <c r="AV1560" s="73"/>
      <c r="AW1560" s="73"/>
      <c r="AX1560" s="73"/>
      <c r="AY1560" s="73"/>
      <c r="AZ1560" s="73"/>
      <c r="BA1560" s="73"/>
      <c r="BB1560" s="73"/>
      <c r="BC1560" s="73"/>
      <c r="BD1560" s="73"/>
      <c r="BE1560" s="73"/>
      <c r="BF1560" s="73"/>
      <c r="BG1560" s="73"/>
      <c r="BH1560" s="73"/>
      <c r="BI1560" s="73"/>
      <c r="BJ1560" s="73"/>
      <c r="BK1560" s="73"/>
      <c r="BL1560" s="73"/>
      <c r="BM1560" s="73"/>
      <c r="BN1560" s="73"/>
      <c r="BO1560" s="73"/>
      <c r="BP1560" s="73"/>
      <c r="BQ1560" s="73"/>
      <c r="BR1560" s="73"/>
      <c r="BS1560" s="73"/>
      <c r="BT1560" s="73"/>
      <c r="BU1560" s="73"/>
      <c r="BV1560" s="73"/>
      <c r="BW1560" s="73"/>
      <c r="BX1560" s="73"/>
      <c r="BY1560" s="73"/>
      <c r="BZ1560" s="73"/>
      <c r="CA1560" s="73"/>
      <c r="CB1560" s="73"/>
      <c r="CC1560" s="73"/>
      <c r="CD1560" s="73"/>
      <c r="CE1560" s="73"/>
      <c r="CF1560" s="73"/>
      <c r="CG1560" s="73"/>
      <c r="CH1560" s="73"/>
      <c r="CI1560" s="73"/>
      <c r="CJ1560" s="73"/>
      <c r="CK1560" s="73"/>
      <c r="CL1560" s="73"/>
      <c r="CN1560" s="31"/>
      <c r="CO1560" s="73"/>
      <c r="CP1560" s="73"/>
      <c r="CQ1560" s="73"/>
      <c r="CR1560" s="73"/>
      <c r="CS1560" s="73"/>
      <c r="CT1560" s="73"/>
      <c r="CU1560" s="73"/>
      <c r="CV1560" s="73"/>
      <c r="CW1560" s="73"/>
      <c r="CX1560" s="73"/>
      <c r="CY1560" s="73"/>
      <c r="CZ1560" s="73"/>
      <c r="DA1560" s="73"/>
      <c r="DB1560" s="73"/>
      <c r="DC1560" s="73"/>
      <c r="DD1560" s="73"/>
      <c r="DE1560" s="73"/>
      <c r="DF1560" s="73"/>
      <c r="DG1560" s="73"/>
      <c r="DH1560" s="73"/>
      <c r="DI1560" s="73"/>
      <c r="DJ1560" s="73"/>
      <c r="DK1560" s="73"/>
      <c r="DL1560" s="73"/>
    </row>
    <row r="1561" spans="1:116" x14ac:dyDescent="0.35">
      <c r="A1561" s="31"/>
      <c r="B1561" t="str">
        <f>E1561</f>
        <v>1561 DAMORT-F</v>
      </c>
      <c r="D1561" t="s">
        <v>426</v>
      </c>
      <c r="E1561" s="12" t="str">
        <f t="shared" si="2678"/>
        <v>1561 DAMORT-F</v>
      </c>
      <c r="F1561" s="31"/>
      <c r="G1561" s="95" t="str">
        <f>"Assumptions - "&amp;G1560</f>
        <v>Assumptions - Simple amortizing debt:</v>
      </c>
      <c r="H1561" s="59">
        <v>0.1</v>
      </c>
      <c r="I1561" s="31"/>
      <c r="J1561" s="31"/>
      <c r="K1561" s="31"/>
      <c r="L1561" s="31"/>
      <c r="M1561" s="31"/>
      <c r="N1561" s="31"/>
      <c r="O1561" s="31"/>
      <c r="P1561" s="31"/>
      <c r="R1561" s="31"/>
      <c r="S1561" s="73"/>
      <c r="T1561" s="73"/>
      <c r="U1561" s="73"/>
      <c r="V1561" s="73"/>
      <c r="W1561" s="73"/>
      <c r="X1561" s="73"/>
      <c r="Y1561" s="73"/>
      <c r="Z1561" s="73"/>
      <c r="AA1561" s="73"/>
      <c r="AB1561" s="73"/>
      <c r="AC1561" s="73"/>
      <c r="AD1561" s="73"/>
      <c r="AE1561" s="73"/>
      <c r="AF1561" s="73"/>
      <c r="AG1561" s="73"/>
      <c r="AH1561" s="73"/>
      <c r="AI1561" s="73"/>
      <c r="AJ1561" s="73"/>
      <c r="AK1561" s="73"/>
      <c r="AL1561" s="73"/>
      <c r="AM1561" s="73"/>
      <c r="AN1561" s="73"/>
      <c r="AO1561" s="73"/>
      <c r="AP1561" s="73"/>
      <c r="AQ1561" s="73"/>
      <c r="AR1561" s="73"/>
      <c r="AS1561" s="73"/>
      <c r="AT1561" s="73"/>
      <c r="AU1561" s="73"/>
      <c r="AV1561" s="73"/>
      <c r="AW1561" s="73"/>
      <c r="AX1561" s="73"/>
      <c r="AY1561" s="73"/>
      <c r="AZ1561" s="73"/>
      <c r="BA1561" s="73"/>
      <c r="BB1561" s="73"/>
      <c r="BC1561" s="73"/>
      <c r="BD1561" s="73"/>
      <c r="BE1561" s="73"/>
      <c r="BF1561" s="73"/>
      <c r="BG1561" s="73"/>
      <c r="BH1561" s="73"/>
      <c r="BI1561" s="73"/>
      <c r="BJ1561" s="73"/>
      <c r="BK1561" s="73"/>
      <c r="BL1561" s="73"/>
      <c r="BM1561" s="73"/>
      <c r="BN1561" s="73"/>
      <c r="BO1561" s="73"/>
      <c r="BP1561" s="73"/>
      <c r="BQ1561" s="73"/>
      <c r="BR1561" s="73"/>
      <c r="BS1561" s="73"/>
      <c r="BT1561" s="73"/>
      <c r="BU1561" s="73"/>
      <c r="BV1561" s="73"/>
      <c r="BW1561" s="73"/>
      <c r="BX1561" s="73"/>
      <c r="BY1561" s="73"/>
      <c r="BZ1561" s="73"/>
      <c r="CA1561" s="73"/>
      <c r="CB1561" s="73"/>
      <c r="CC1561" s="73"/>
      <c r="CD1561" s="73"/>
      <c r="CE1561" s="73"/>
      <c r="CF1561" s="73"/>
      <c r="CG1561" s="73"/>
      <c r="CH1561" s="73"/>
      <c r="CI1561" s="73"/>
      <c r="CJ1561" s="73"/>
      <c r="CK1561" s="73"/>
      <c r="CL1561" s="73"/>
      <c r="CN1561" s="31"/>
      <c r="CO1561" s="73"/>
      <c r="CP1561" s="73"/>
      <c r="CQ1561" s="73"/>
      <c r="CR1561" s="73"/>
      <c r="CS1561" s="73"/>
      <c r="CT1561" s="73"/>
      <c r="CU1561" s="73"/>
      <c r="CV1561" s="73"/>
      <c r="CW1561" s="73"/>
      <c r="CX1561" s="73"/>
      <c r="CY1561" s="73"/>
      <c r="CZ1561" s="73"/>
      <c r="DA1561" s="73"/>
      <c r="DB1561" s="73"/>
      <c r="DC1561" s="73"/>
      <c r="DD1561" s="73"/>
      <c r="DE1561" s="73"/>
      <c r="DF1561" s="73"/>
      <c r="DG1561" s="73"/>
      <c r="DH1561" s="73"/>
      <c r="DI1561" s="73"/>
      <c r="DJ1561" s="73"/>
      <c r="DK1561" s="73"/>
      <c r="DL1561" s="73"/>
    </row>
    <row r="1562" spans="1:116" x14ac:dyDescent="0.35">
      <c r="A1562" s="31"/>
      <c r="B1562" t="str">
        <f>E1562</f>
        <v>1562 DAMORT-F</v>
      </c>
      <c r="D1562" t="s">
        <v>426</v>
      </c>
      <c r="E1562" s="12" t="str">
        <f t="shared" si="2678"/>
        <v>1562 DAMORT-F</v>
      </c>
      <c r="F1562" s="31"/>
      <c r="G1562" s="159" t="s">
        <v>287</v>
      </c>
      <c r="H1562" s="91">
        <v>1000</v>
      </c>
      <c r="I1562" s="31"/>
      <c r="J1562" s="31"/>
      <c r="K1562" s="31"/>
      <c r="L1562" s="31"/>
      <c r="M1562" s="31"/>
      <c r="N1562" s="31"/>
      <c r="O1562" s="31"/>
      <c r="P1562" s="31"/>
      <c r="R1562" s="31"/>
      <c r="S1562" s="73"/>
      <c r="T1562" s="73"/>
      <c r="U1562" s="73"/>
      <c r="V1562" s="73"/>
      <c r="W1562" s="73"/>
      <c r="X1562" s="73"/>
      <c r="Y1562" s="73"/>
      <c r="Z1562" s="73"/>
      <c r="AA1562" s="73"/>
      <c r="AB1562" s="73"/>
      <c r="AC1562" s="73"/>
      <c r="AD1562" s="73"/>
      <c r="AE1562" s="73"/>
      <c r="AF1562" s="73"/>
      <c r="AG1562" s="73"/>
      <c r="AH1562" s="73"/>
      <c r="AI1562" s="73"/>
      <c r="AJ1562" s="73"/>
      <c r="AK1562" s="73"/>
      <c r="AL1562" s="73"/>
      <c r="AM1562" s="73"/>
      <c r="AN1562" s="73"/>
      <c r="AO1562" s="73"/>
      <c r="AP1562" s="73"/>
      <c r="AQ1562" s="73"/>
      <c r="AR1562" s="73"/>
      <c r="AS1562" s="73"/>
      <c r="AT1562" s="73"/>
      <c r="AU1562" s="73"/>
      <c r="AV1562" s="73"/>
      <c r="AW1562" s="73"/>
      <c r="AX1562" s="73"/>
      <c r="AY1562" s="73"/>
      <c r="AZ1562" s="73"/>
      <c r="BA1562" s="73"/>
      <c r="BB1562" s="73"/>
      <c r="BC1562" s="73"/>
      <c r="BD1562" s="73"/>
      <c r="BE1562" s="73"/>
      <c r="BF1562" s="73"/>
      <c r="BG1562" s="73"/>
      <c r="BH1562" s="73"/>
      <c r="BI1562" s="73"/>
      <c r="BJ1562" s="73"/>
      <c r="BK1562" s="73"/>
      <c r="BL1562" s="73"/>
      <c r="BM1562" s="73"/>
      <c r="BN1562" s="73"/>
      <c r="BO1562" s="73"/>
      <c r="BP1562" s="73"/>
      <c r="BQ1562" s="73"/>
      <c r="BR1562" s="73"/>
      <c r="BS1562" s="73"/>
      <c r="BT1562" s="73"/>
      <c r="BU1562" s="73"/>
      <c r="BV1562" s="73"/>
      <c r="BW1562" s="73"/>
      <c r="BX1562" s="73"/>
      <c r="BY1562" s="73"/>
      <c r="BZ1562" s="73"/>
      <c r="CA1562" s="73"/>
      <c r="CB1562" s="73"/>
      <c r="CC1562" s="73"/>
      <c r="CD1562" s="73"/>
      <c r="CE1562" s="73"/>
      <c r="CF1562" s="73"/>
      <c r="CG1562" s="73"/>
      <c r="CH1562" s="73"/>
      <c r="CI1562" s="73"/>
      <c r="CJ1562" s="73"/>
      <c r="CK1562" s="73"/>
      <c r="CL1562" s="73"/>
      <c r="CN1562" s="31"/>
      <c r="CO1562" s="73"/>
      <c r="CP1562" s="73"/>
      <c r="CQ1562" s="73"/>
      <c r="CR1562" s="73"/>
      <c r="CS1562" s="73"/>
      <c r="CT1562" s="73"/>
      <c r="CU1562" s="73"/>
      <c r="CV1562" s="73"/>
      <c r="CW1562" s="73"/>
      <c r="CX1562" s="73"/>
      <c r="CY1562" s="73"/>
      <c r="CZ1562" s="73"/>
      <c r="DA1562" s="73"/>
      <c r="DB1562" s="73"/>
      <c r="DC1562" s="73"/>
      <c r="DD1562" s="73"/>
      <c r="DE1562" s="73"/>
      <c r="DF1562" s="73"/>
      <c r="DG1562" s="73"/>
      <c r="DH1562" s="73"/>
      <c r="DI1562" s="73"/>
      <c r="DJ1562" s="73"/>
      <c r="DK1562" s="73"/>
      <c r="DL1562" s="73"/>
    </row>
    <row r="1563" spans="1:116" x14ac:dyDescent="0.35">
      <c r="A1563" s="31"/>
      <c r="B1563" s="31"/>
      <c r="C1563" s="31"/>
      <c r="D1563" t="s">
        <v>426</v>
      </c>
      <c r="E1563" s="12" t="str">
        <f t="shared" si="2678"/>
        <v>1563 DAMORT-F</v>
      </c>
      <c r="F1563" s="31"/>
      <c r="G1563" s="159" t="s">
        <v>288</v>
      </c>
      <c r="H1563" s="31"/>
      <c r="I1563" s="31"/>
      <c r="J1563" s="31"/>
      <c r="K1563" s="31"/>
      <c r="L1563" s="31"/>
      <c r="M1563" s="31"/>
      <c r="N1563" s="31"/>
      <c r="O1563" s="31"/>
      <c r="P1563" s="31"/>
      <c r="R1563" s="31"/>
      <c r="S1563" s="73"/>
      <c r="T1563" s="73"/>
      <c r="U1563" s="73"/>
      <c r="V1563" s="73"/>
      <c r="W1563" s="73"/>
      <c r="X1563" s="73"/>
      <c r="Y1563" s="73"/>
      <c r="Z1563" s="73"/>
      <c r="AA1563" s="73"/>
      <c r="AB1563" s="73"/>
      <c r="AC1563" s="73"/>
      <c r="AD1563" s="73"/>
      <c r="AE1563" s="73"/>
      <c r="AF1563" s="73"/>
      <c r="AG1563" s="73"/>
      <c r="AH1563" s="73"/>
      <c r="AI1563" s="73"/>
      <c r="AJ1563" s="73"/>
      <c r="AK1563" s="73"/>
      <c r="AL1563" s="73"/>
      <c r="AM1563" s="73"/>
      <c r="AN1563" s="73"/>
      <c r="AO1563" s="73"/>
      <c r="AP1563" s="73"/>
      <c r="AQ1563" s="73"/>
      <c r="AR1563" s="73"/>
      <c r="AS1563" s="73"/>
      <c r="AT1563" s="73"/>
      <c r="AU1563" s="73"/>
      <c r="AV1563" s="73"/>
      <c r="AW1563" s="73"/>
      <c r="AX1563" s="73"/>
      <c r="AY1563" s="73"/>
      <c r="AZ1563" s="73"/>
      <c r="BA1563" s="73"/>
      <c r="BB1563" s="73"/>
      <c r="BC1563" s="73"/>
      <c r="BD1563" s="73"/>
      <c r="BE1563" s="73"/>
      <c r="BF1563" s="73"/>
      <c r="BG1563" s="73"/>
      <c r="BH1563" s="73"/>
      <c r="BI1563" s="73"/>
      <c r="BJ1563" s="73"/>
      <c r="BK1563" s="73"/>
      <c r="BL1563" s="73"/>
      <c r="BM1563" s="73"/>
      <c r="BN1563" s="73"/>
      <c r="BO1563" s="73"/>
      <c r="BP1563" s="73"/>
      <c r="BQ1563" s="73"/>
      <c r="BR1563" s="73"/>
      <c r="BS1563" s="73"/>
      <c r="BT1563" s="73"/>
      <c r="BU1563" s="73"/>
      <c r="BV1563" s="73"/>
      <c r="BW1563" s="73"/>
      <c r="BX1563" s="73"/>
      <c r="BY1563" s="73"/>
      <c r="BZ1563" s="73"/>
      <c r="CA1563" s="73"/>
      <c r="CB1563" s="73"/>
      <c r="CC1563" s="73"/>
      <c r="CD1563" s="73"/>
      <c r="CE1563" s="73"/>
      <c r="CF1563" s="73"/>
      <c r="CG1563" s="73"/>
      <c r="CH1563" s="73"/>
      <c r="CI1563" s="73"/>
      <c r="CJ1563" s="73"/>
      <c r="CK1563" s="73"/>
      <c r="CL1563" s="73"/>
      <c r="CN1563" s="31"/>
      <c r="CO1563" s="73"/>
      <c r="CP1563" s="73"/>
      <c r="CQ1563" s="73"/>
      <c r="CR1563" s="73"/>
      <c r="CS1563" s="73"/>
      <c r="CT1563" s="73"/>
      <c r="CU1563" s="73"/>
      <c r="CV1563" s="73"/>
      <c r="CW1563" s="73"/>
      <c r="CX1563" s="73"/>
      <c r="CY1563" s="73"/>
      <c r="CZ1563" s="73"/>
      <c r="DA1563" s="73"/>
      <c r="DB1563" s="73"/>
      <c r="DC1563" s="73"/>
      <c r="DD1563" s="73"/>
      <c r="DE1563" s="73"/>
      <c r="DF1563" s="73"/>
      <c r="DG1563" s="73"/>
      <c r="DH1563" s="73"/>
      <c r="DI1563" s="73"/>
      <c r="DJ1563" s="73"/>
      <c r="DK1563" s="73"/>
      <c r="DL1563" s="73"/>
    </row>
    <row r="1564" spans="1:116" x14ac:dyDescent="0.35">
      <c r="D1564" t="s">
        <v>426</v>
      </c>
      <c r="E1564" t="str">
        <f t="shared" si="2678"/>
        <v>1564 DAMORT-F</v>
      </c>
      <c r="F1564" s="299"/>
      <c r="G1564" s="160" t="s">
        <v>289</v>
      </c>
      <c r="R1564" s="92"/>
      <c r="S1564" s="154"/>
      <c r="T1564" s="154"/>
      <c r="U1564" s="154"/>
      <c r="V1564" s="154"/>
      <c r="W1564" s="154"/>
      <c r="X1564" s="154"/>
      <c r="Y1564" s="154"/>
      <c r="Z1564" s="154"/>
      <c r="AA1564" s="154"/>
      <c r="AB1564" s="154"/>
      <c r="AC1564" s="154"/>
      <c r="AD1564" s="154"/>
      <c r="AE1564" s="154"/>
      <c r="AF1564" s="154"/>
      <c r="AG1564" s="154"/>
      <c r="AH1564" s="154"/>
      <c r="AI1564" s="154"/>
      <c r="AJ1564" s="154"/>
      <c r="AK1564" s="154"/>
      <c r="AL1564" s="154"/>
      <c r="AM1564" s="154"/>
      <c r="AN1564" s="154"/>
      <c r="AO1564" s="154"/>
      <c r="AP1564" s="154"/>
      <c r="AQ1564" s="154"/>
      <c r="AR1564" s="154"/>
      <c r="AS1564" s="154"/>
      <c r="AT1564" s="154"/>
      <c r="AU1564" s="154"/>
      <c r="AV1564" s="154"/>
      <c r="AW1564" s="154"/>
      <c r="AX1564" s="154"/>
      <c r="AY1564" s="154"/>
      <c r="AZ1564" s="154"/>
      <c r="BA1564" s="154"/>
      <c r="BB1564" s="154"/>
      <c r="BC1564" s="154"/>
      <c r="BD1564" s="154"/>
      <c r="BE1564" s="154"/>
      <c r="BF1564" s="154"/>
      <c r="BG1564" s="154"/>
      <c r="BH1564" s="154"/>
      <c r="BI1564" s="154"/>
      <c r="BJ1564" s="154"/>
      <c r="BK1564" s="154"/>
      <c r="BL1564" s="154"/>
      <c r="BM1564" s="154"/>
      <c r="BN1564" s="154"/>
      <c r="BO1564" s="154"/>
      <c r="BP1564" s="154"/>
      <c r="BQ1564" s="154"/>
      <c r="BR1564" s="154"/>
      <c r="BS1564" s="154"/>
      <c r="BT1564" s="154"/>
      <c r="BU1564" s="154"/>
      <c r="BV1564" s="154"/>
      <c r="BW1564" s="154"/>
      <c r="BX1564" s="154"/>
      <c r="BY1564" s="154"/>
      <c r="BZ1564" s="154"/>
      <c r="CA1564" s="154"/>
      <c r="CB1564" s="154"/>
      <c r="CC1564" s="154"/>
      <c r="CD1564" s="154"/>
      <c r="CE1564" s="154"/>
      <c r="CF1564" s="154"/>
      <c r="CG1564" s="154"/>
      <c r="CH1564" s="154"/>
      <c r="CI1564" s="154"/>
      <c r="CJ1564" s="154"/>
      <c r="CK1564" s="154"/>
      <c r="CL1564" s="154"/>
      <c r="CO1564" s="154"/>
      <c r="CP1564" s="154"/>
      <c r="CQ1564" s="154"/>
      <c r="CR1564" s="154"/>
      <c r="CS1564" s="154"/>
      <c r="CT1564" s="154"/>
      <c r="CU1564" s="154"/>
      <c r="CV1564" s="154"/>
      <c r="CW1564" s="154"/>
      <c r="CX1564" s="154"/>
      <c r="CY1564" s="154"/>
      <c r="CZ1564" s="154"/>
      <c r="DA1564" s="154"/>
      <c r="DB1564" s="154"/>
      <c r="DC1564" s="154"/>
      <c r="DD1564" s="154"/>
      <c r="DE1564" s="154"/>
      <c r="DF1564" s="154"/>
      <c r="DG1564" s="154"/>
      <c r="DH1564" s="154"/>
      <c r="DI1564" s="154"/>
      <c r="DJ1564" s="154"/>
      <c r="DK1564" s="154"/>
      <c r="DL1564" s="154"/>
    </row>
    <row r="1565" spans="1:116" x14ac:dyDescent="0.35">
      <c r="D1565" t="s">
        <v>426</v>
      </c>
      <c r="E1565" t="str">
        <f t="shared" si="2678"/>
        <v>1565 DAMORT-F</v>
      </c>
      <c r="F1565" s="299"/>
      <c r="G1565" s="127"/>
      <c r="K1565" s="24">
        <f>H1562</f>
        <v>1000</v>
      </c>
      <c r="L1565" s="24">
        <f>SUMIF($4:$4,L$2,1565:1565)</f>
        <v>5888.3869509092947</v>
      </c>
      <c r="M1565" s="24">
        <f>SUMIF($4:$4,M$2,1565:1565)</f>
        <v>2049.0216498234022</v>
      </c>
      <c r="N1565" s="24">
        <f>SUMIF($4:$4,N$2,1565:1565)</f>
        <v>-4.4444448121794267E-12</v>
      </c>
      <c r="O1565" s="24">
        <f>SUMIF($4:$4,O$2,1565:1565)</f>
        <v>-4.9098362615362945E-12</v>
      </c>
      <c r="P1565" s="24">
        <f>SUMIF($4:$4,P$2,1565:1565)</f>
        <v>-5.4239602771162713E-12</v>
      </c>
      <c r="R1565"/>
      <c r="S1565" s="80">
        <f>H1562</f>
        <v>1000</v>
      </c>
      <c r="T1565" s="62">
        <f t="shared" ref="T1565:AY1565" si="2680">S1569</f>
        <v>1789.4546012557425</v>
      </c>
      <c r="U1565" s="62">
        <f t="shared" si="2680"/>
        <v>2558.5986681937516</v>
      </c>
      <c r="V1565" s="62">
        <f t="shared" si="2680"/>
        <v>3307.2629463613794</v>
      </c>
      <c r="W1565" s="62">
        <f t="shared" si="2680"/>
        <v>4025.5161093908109</v>
      </c>
      <c r="X1565" s="62">
        <f t="shared" si="2680"/>
        <v>4732.9487261172899</v>
      </c>
      <c r="Y1565" s="62">
        <f t="shared" si="2680"/>
        <v>5419.3872919882915</v>
      </c>
      <c r="Z1565" s="62">
        <f t="shared" si="2680"/>
        <v>6084.6568565800208</v>
      </c>
      <c r="AA1565" s="62">
        <f t="shared" si="2680"/>
        <v>6728.5810115484828</v>
      </c>
      <c r="AB1565" s="62">
        <f t="shared" si="2680"/>
        <v>7350.981878480151</v>
      </c>
      <c r="AC1565" s="62">
        <f t="shared" si="2680"/>
        <v>7951.6800966413848</v>
      </c>
      <c r="AD1565" s="62">
        <f t="shared" si="2680"/>
        <v>8530.4948106257652</v>
      </c>
      <c r="AE1565" s="62">
        <f t="shared" si="2680"/>
        <v>9087.2436578984834</v>
      </c>
      <c r="AF1565" s="62">
        <f t="shared" si="2680"/>
        <v>8808.3543011206966</v>
      </c>
      <c r="AG1565" s="62">
        <f t="shared" si="2680"/>
        <v>8527.1408663697621</v>
      </c>
      <c r="AH1565" s="62">
        <f t="shared" si="2680"/>
        <v>8243.5839863292367</v>
      </c>
      <c r="AI1565" s="62">
        <f t="shared" si="2680"/>
        <v>7957.6641322883734</v>
      </c>
      <c r="AJ1565" s="62">
        <f t="shared" si="2680"/>
        <v>7669.3616127971691</v>
      </c>
      <c r="AK1565" s="62">
        <f t="shared" si="2680"/>
        <v>7378.6565723102049</v>
      </c>
      <c r="AL1565" s="62">
        <f t="shared" si="2680"/>
        <v>7085.5289898191822</v>
      </c>
      <c r="AM1565" s="62">
        <f t="shared" si="2680"/>
        <v>6789.9586774740683</v>
      </c>
      <c r="AN1565" s="62">
        <f t="shared" si="2680"/>
        <v>6491.9252791927447</v>
      </c>
      <c r="AO1565" s="62">
        <f t="shared" si="2680"/>
        <v>6191.4082692590764</v>
      </c>
      <c r="AP1565" s="62">
        <f t="shared" si="2680"/>
        <v>5888.3869509092947</v>
      </c>
      <c r="AQ1565" s="62">
        <f t="shared" si="2680"/>
        <v>5582.8404549065981</v>
      </c>
      <c r="AR1565" s="62">
        <f t="shared" si="2680"/>
        <v>5274.7477381038789</v>
      </c>
      <c r="AS1565" s="62">
        <f t="shared" si="2680"/>
        <v>4964.0875819944704</v>
      </c>
      <c r="AT1565" s="62">
        <f t="shared" si="2680"/>
        <v>4650.8385912508165</v>
      </c>
      <c r="AU1565" s="62">
        <f t="shared" si="2680"/>
        <v>4334.9791922509658</v>
      </c>
      <c r="AV1565" s="62">
        <f t="shared" si="2680"/>
        <v>4016.4876315927831</v>
      </c>
      <c r="AW1565" s="62">
        <f t="shared" si="2680"/>
        <v>3695.3419745957822</v>
      </c>
      <c r="AX1565" s="62">
        <f t="shared" si="2680"/>
        <v>3371.5201037904731</v>
      </c>
      <c r="AY1565" s="62">
        <f t="shared" si="2680"/>
        <v>3044.9997173951197</v>
      </c>
      <c r="AZ1565" s="62">
        <f t="shared" ref="AZ1565:CE1565" si="2681">AY1569</f>
        <v>2715.7583277798049</v>
      </c>
      <c r="BA1565" s="62">
        <f t="shared" si="2681"/>
        <v>2383.7732599176957</v>
      </c>
      <c r="BB1565" s="62">
        <f t="shared" si="2681"/>
        <v>2049.0216498234022</v>
      </c>
      <c r="BC1565" s="62">
        <f t="shared" si="2681"/>
        <v>1711.480442978323</v>
      </c>
      <c r="BD1565" s="62">
        <f t="shared" si="2681"/>
        <v>1430.2829025982371</v>
      </c>
      <c r="BE1565" s="62">
        <f t="shared" si="2681"/>
        <v>1173.6313720431817</v>
      </c>
      <c r="BF1565" s="62">
        <f t="shared" si="2681"/>
        <v>941.730401395032</v>
      </c>
      <c r="BG1565" s="62">
        <f t="shared" si="2681"/>
        <v>734.4635734477406</v>
      </c>
      <c r="BH1565" s="62">
        <f t="shared" si="2681"/>
        <v>552.358844595753</v>
      </c>
      <c r="BI1565" s="62">
        <f t="shared" si="2681"/>
        <v>395.62589899819682</v>
      </c>
      <c r="BJ1565" s="62">
        <f t="shared" si="2681"/>
        <v>264.47616818219228</v>
      </c>
      <c r="BK1565" s="62">
        <f t="shared" si="2681"/>
        <v>159.12284560425226</v>
      </c>
      <c r="BL1565" s="62">
        <f t="shared" si="2681"/>
        <v>79.780901333027316</v>
      </c>
      <c r="BM1565" s="62">
        <f t="shared" si="2681"/>
        <v>26.667096854406736</v>
      </c>
      <c r="BN1565" s="62">
        <f t="shared" si="2681"/>
        <v>-4.4444448121794267E-12</v>
      </c>
      <c r="BO1565" s="62">
        <f t="shared" si="2681"/>
        <v>-4.4814818522809217E-12</v>
      </c>
      <c r="BP1565" s="62">
        <f t="shared" si="2681"/>
        <v>-4.5188275343832624E-12</v>
      </c>
      <c r="BQ1565" s="62">
        <f t="shared" si="2681"/>
        <v>-4.5564844305031233E-12</v>
      </c>
      <c r="BR1565" s="62">
        <f t="shared" si="2681"/>
        <v>-4.5944551340906497E-12</v>
      </c>
      <c r="BS1565" s="62">
        <f t="shared" si="2681"/>
        <v>-4.632742260208072E-12</v>
      </c>
      <c r="BT1565" s="62">
        <f t="shared" si="2681"/>
        <v>-4.6713484457098057E-12</v>
      </c>
      <c r="BU1565" s="62">
        <f t="shared" si="2681"/>
        <v>-4.710276349424054E-12</v>
      </c>
      <c r="BV1565" s="62">
        <f t="shared" si="2681"/>
        <v>-4.7495286523359208E-12</v>
      </c>
      <c r="BW1565" s="62">
        <f t="shared" si="2681"/>
        <v>-4.7891080577720534E-12</v>
      </c>
      <c r="BX1565" s="62">
        <f t="shared" si="2681"/>
        <v>-4.8290172915868203E-12</v>
      </c>
      <c r="BY1565" s="62">
        <f t="shared" si="2681"/>
        <v>-4.869259102350044E-12</v>
      </c>
      <c r="BZ1565" s="62">
        <f t="shared" si="2681"/>
        <v>-4.9098362615362945E-12</v>
      </c>
      <c r="CA1565" s="62">
        <f t="shared" si="2681"/>
        <v>-4.9507515637157634E-12</v>
      </c>
      <c r="CB1565" s="62">
        <f t="shared" si="2681"/>
        <v>-4.9920078267467278E-12</v>
      </c>
      <c r="CC1565" s="62">
        <f t="shared" si="2681"/>
        <v>-5.0336078919696171E-12</v>
      </c>
      <c r="CD1565" s="62">
        <f t="shared" si="2681"/>
        <v>-5.0755546244026976E-12</v>
      </c>
      <c r="CE1565" s="62">
        <f t="shared" si="2681"/>
        <v>-5.117850912939387E-12</v>
      </c>
      <c r="CF1565" s="62">
        <f t="shared" ref="CF1565:CL1565" si="2682">CE1569</f>
        <v>-5.1604996705472156E-12</v>
      </c>
      <c r="CG1565" s="62">
        <f t="shared" si="2682"/>
        <v>-5.203503834468442E-12</v>
      </c>
      <c r="CH1565" s="62">
        <f t="shared" si="2682"/>
        <v>-5.2468663664223456E-12</v>
      </c>
      <c r="CI1565" s="62">
        <f t="shared" si="2682"/>
        <v>-5.2905902528091984E-12</v>
      </c>
      <c r="CJ1565" s="62">
        <f t="shared" si="2682"/>
        <v>-5.334678504915942E-12</v>
      </c>
      <c r="CK1565" s="62">
        <f t="shared" si="2682"/>
        <v>-5.3791341591235747E-12</v>
      </c>
      <c r="CL1565" s="62">
        <f t="shared" si="2682"/>
        <v>-5.4239602771162713E-12</v>
      </c>
      <c r="CO1565" s="62">
        <f t="shared" ref="CO1565:DK1565" si="2683">CN1569</f>
        <v>0</v>
      </c>
      <c r="CP1565" s="62">
        <f t="shared" si="2683"/>
        <v>0</v>
      </c>
      <c r="CQ1565" s="62">
        <f t="shared" si="2683"/>
        <v>0</v>
      </c>
      <c r="CR1565" s="62">
        <f t="shared" si="2683"/>
        <v>0</v>
      </c>
      <c r="CS1565" s="62">
        <f t="shared" si="2683"/>
        <v>0</v>
      </c>
      <c r="CT1565" s="62">
        <f t="shared" si="2683"/>
        <v>0</v>
      </c>
      <c r="CU1565" s="62">
        <f t="shared" si="2683"/>
        <v>0</v>
      </c>
      <c r="CV1565" s="62">
        <f t="shared" si="2683"/>
        <v>0</v>
      </c>
      <c r="CW1565" s="62">
        <f t="shared" si="2683"/>
        <v>0</v>
      </c>
      <c r="CX1565" s="62">
        <f t="shared" si="2683"/>
        <v>0</v>
      </c>
      <c r="CY1565" s="62">
        <f t="shared" si="2683"/>
        <v>0</v>
      </c>
      <c r="CZ1565" s="62">
        <f t="shared" si="2683"/>
        <v>0</v>
      </c>
      <c r="DA1565" s="62">
        <f t="shared" si="2683"/>
        <v>0</v>
      </c>
      <c r="DB1565" s="62">
        <f t="shared" si="2683"/>
        <v>0</v>
      </c>
      <c r="DC1565" s="62">
        <f t="shared" si="2683"/>
        <v>0</v>
      </c>
      <c r="DD1565" s="62">
        <f t="shared" si="2683"/>
        <v>0</v>
      </c>
      <c r="DE1565" s="62">
        <f t="shared" si="2683"/>
        <v>0</v>
      </c>
      <c r="DF1565" s="62">
        <f t="shared" si="2683"/>
        <v>0</v>
      </c>
      <c r="DG1565" s="62">
        <f t="shared" si="2683"/>
        <v>0</v>
      </c>
      <c r="DH1565" s="62">
        <f t="shared" si="2683"/>
        <v>0</v>
      </c>
      <c r="DI1565" s="62">
        <f t="shared" si="2683"/>
        <v>0</v>
      </c>
      <c r="DJ1565" s="62">
        <f t="shared" si="2683"/>
        <v>0</v>
      </c>
      <c r="DK1565" s="62">
        <f t="shared" si="2683"/>
        <v>0</v>
      </c>
      <c r="DL1565" s="62">
        <f t="shared" ref="DL1565" si="2684">DK1569</f>
        <v>0</v>
      </c>
    </row>
    <row r="1566" spans="1:116" x14ac:dyDescent="0.35">
      <c r="B1566" t="str">
        <f>E1566</f>
        <v>1566 DAMORT-F</v>
      </c>
      <c r="C1566" t="s">
        <v>236</v>
      </c>
      <c r="D1566" t="s">
        <v>426</v>
      </c>
      <c r="E1566" t="str">
        <f t="shared" si="2678"/>
        <v>1566 DAMORT-F</v>
      </c>
      <c r="G1566" s="95" t="s">
        <v>290</v>
      </c>
      <c r="K1566" s="23">
        <v>10000</v>
      </c>
      <c r="L1566" s="23">
        <v>0</v>
      </c>
      <c r="M1566" s="23">
        <v>0</v>
      </c>
      <c r="N1566" s="23">
        <v>0</v>
      </c>
      <c r="O1566" s="23">
        <v>0</v>
      </c>
      <c r="P1566" s="23">
        <v>0</v>
      </c>
      <c r="R1566"/>
      <c r="S1566" s="147" cm="1">
        <f t="array" ref="S1566">IFERROR(INDEX($K:$Q,ROW(),MATCH(S$3,$K$2:$Q$2,0))/12,0)</f>
        <v>833.33333333333337</v>
      </c>
      <c r="T1566" s="147" cm="1">
        <f t="array" ref="T1566">IFERROR(INDEX($K:$Q,ROW(),MATCH(T$3,$K$2:$Q$2,0))/12,0)</f>
        <v>833.33333333333337</v>
      </c>
      <c r="U1566" s="147" cm="1">
        <f t="array" ref="U1566">IFERROR(INDEX($K:$Q,ROW(),MATCH(U$3,$K$2:$Q$2,0))/12,0)</f>
        <v>833.33333333333337</v>
      </c>
      <c r="V1566" s="147" cm="1">
        <f t="array" ref="V1566">IFERROR(INDEX($K:$Q,ROW(),MATCH(V$3,$K$2:$Q$2,0))/12,0)</f>
        <v>833.33333333333337</v>
      </c>
      <c r="W1566" s="147" cm="1">
        <f t="array" ref="W1566">IFERROR(INDEX($K:$Q,ROW(),MATCH(W$3,$K$2:$Q$2,0))/12,0)</f>
        <v>833.33333333333337</v>
      </c>
      <c r="X1566" s="147" cm="1">
        <f t="array" ref="X1566">IFERROR(INDEX($K:$Q,ROW(),MATCH(X$3,$K$2:$Q$2,0))/12,0)</f>
        <v>833.33333333333337</v>
      </c>
      <c r="Y1566" s="147" cm="1">
        <f t="array" ref="Y1566">IFERROR(INDEX($K:$Q,ROW(),MATCH(Y$3,$K$2:$Q$2,0))/12,0)</f>
        <v>833.33333333333337</v>
      </c>
      <c r="Z1566" s="147" cm="1">
        <f t="array" ref="Z1566">IFERROR(INDEX($K:$Q,ROW(),MATCH(Z$3,$K$2:$Q$2,0))/12,0)</f>
        <v>833.33333333333337</v>
      </c>
      <c r="AA1566" s="147" cm="1">
        <f t="array" ref="AA1566">IFERROR(INDEX($K:$Q,ROW(),MATCH(AA$3,$K$2:$Q$2,0))/12,0)</f>
        <v>833.33333333333337</v>
      </c>
      <c r="AB1566" s="147" cm="1">
        <f t="array" ref="AB1566">IFERROR(INDEX($K:$Q,ROW(),MATCH(AB$3,$K$2:$Q$2,0))/12,0)</f>
        <v>833.33333333333337</v>
      </c>
      <c r="AC1566" s="147" cm="1">
        <f t="array" ref="AC1566">IFERROR(INDEX($K:$Q,ROW(),MATCH(AC$3,$K$2:$Q$2,0))/12,0)</f>
        <v>833.33333333333337</v>
      </c>
      <c r="AD1566" s="147" cm="1">
        <f t="array" ref="AD1566">IFERROR(INDEX($K:$Q,ROW(),MATCH(AD$3,$K$2:$Q$2,0))/12,0)</f>
        <v>833.33333333333337</v>
      </c>
      <c r="AE1566" s="147" cm="1">
        <f t="array" ref="AE1566">IFERROR(INDEX($K:$Q,ROW(),MATCH(AE$3,$K$2:$Q$2,0))/12,0)</f>
        <v>0</v>
      </c>
      <c r="AF1566" s="147" cm="1">
        <f t="array" ref="AF1566">IFERROR(INDEX($K:$Q,ROW(),MATCH(AF$3,$K$2:$Q$2,0))/12,0)</f>
        <v>0</v>
      </c>
      <c r="AG1566" s="147" cm="1">
        <f t="array" ref="AG1566">IFERROR(INDEX($K:$Q,ROW(),MATCH(AG$3,$K$2:$Q$2,0))/12,0)</f>
        <v>0</v>
      </c>
      <c r="AH1566" s="147" cm="1">
        <f t="array" ref="AH1566">IFERROR(INDEX($K:$Q,ROW(),MATCH(AH$3,$K$2:$Q$2,0))/12,0)</f>
        <v>0</v>
      </c>
      <c r="AI1566" s="147" cm="1">
        <f t="array" ref="AI1566">IFERROR(INDEX($K:$Q,ROW(),MATCH(AI$3,$K$2:$Q$2,0))/12,0)</f>
        <v>0</v>
      </c>
      <c r="AJ1566" s="147" cm="1">
        <f t="array" ref="AJ1566">IFERROR(INDEX($K:$Q,ROW(),MATCH(AJ$3,$K$2:$Q$2,0))/12,0)</f>
        <v>0</v>
      </c>
      <c r="AK1566" s="147" cm="1">
        <f t="array" ref="AK1566">IFERROR(INDEX($K:$Q,ROW(),MATCH(AK$3,$K$2:$Q$2,0))/12,0)</f>
        <v>0</v>
      </c>
      <c r="AL1566" s="147" cm="1">
        <f t="array" ref="AL1566">IFERROR(INDEX($K:$Q,ROW(),MATCH(AL$3,$K$2:$Q$2,0))/12,0)</f>
        <v>0</v>
      </c>
      <c r="AM1566" s="147" cm="1">
        <f t="array" ref="AM1566">IFERROR(INDEX($K:$Q,ROW(),MATCH(AM$3,$K$2:$Q$2,0))/12,0)</f>
        <v>0</v>
      </c>
      <c r="AN1566" s="147" cm="1">
        <f t="array" ref="AN1566">IFERROR(INDEX($K:$Q,ROW(),MATCH(AN$3,$K$2:$Q$2,0))/12,0)</f>
        <v>0</v>
      </c>
      <c r="AO1566" s="147" cm="1">
        <f t="array" ref="AO1566">IFERROR(INDEX($K:$Q,ROW(),MATCH(AO$3,$K$2:$Q$2,0))/12,0)</f>
        <v>0</v>
      </c>
      <c r="AP1566" s="147" cm="1">
        <f t="array" ref="AP1566">IFERROR(INDEX($K:$Q,ROW(),MATCH(AP$3,$K$2:$Q$2,0))/12,0)</f>
        <v>0</v>
      </c>
      <c r="AQ1566" s="147" cm="1">
        <f t="array" ref="AQ1566">IFERROR(INDEX($K:$Q,ROW(),MATCH(AQ$3,$K$2:$Q$2,0))/12,0)</f>
        <v>0</v>
      </c>
      <c r="AR1566" s="147" cm="1">
        <f t="array" ref="AR1566">IFERROR(INDEX($K:$Q,ROW(),MATCH(AR$3,$K$2:$Q$2,0))/12,0)</f>
        <v>0</v>
      </c>
      <c r="AS1566" s="147" cm="1">
        <f t="array" ref="AS1566">IFERROR(INDEX($K:$Q,ROW(),MATCH(AS$3,$K$2:$Q$2,0))/12,0)</f>
        <v>0</v>
      </c>
      <c r="AT1566" s="147" cm="1">
        <f t="array" ref="AT1566">IFERROR(INDEX($K:$Q,ROW(),MATCH(AT$3,$K$2:$Q$2,0))/12,0)</f>
        <v>0</v>
      </c>
      <c r="AU1566" s="147" cm="1">
        <f t="array" ref="AU1566">IFERROR(INDEX($K:$Q,ROW(),MATCH(AU$3,$K$2:$Q$2,0))/12,0)</f>
        <v>0</v>
      </c>
      <c r="AV1566" s="147" cm="1">
        <f t="array" ref="AV1566">IFERROR(INDEX($K:$Q,ROW(),MATCH(AV$3,$K$2:$Q$2,0))/12,0)</f>
        <v>0</v>
      </c>
      <c r="AW1566" s="147" cm="1">
        <f t="array" ref="AW1566">IFERROR(INDEX($K:$Q,ROW(),MATCH(AW$3,$K$2:$Q$2,0))/12,0)</f>
        <v>0</v>
      </c>
      <c r="AX1566" s="147" cm="1">
        <f t="array" ref="AX1566">IFERROR(INDEX($K:$Q,ROW(),MATCH(AX$3,$K$2:$Q$2,0))/12,0)</f>
        <v>0</v>
      </c>
      <c r="AY1566" s="147" cm="1">
        <f t="array" ref="AY1566">IFERROR(INDEX($K:$Q,ROW(),MATCH(AY$3,$K$2:$Q$2,0))/12,0)</f>
        <v>0</v>
      </c>
      <c r="AZ1566" s="147" cm="1">
        <f t="array" ref="AZ1566">IFERROR(INDEX($K:$Q,ROW(),MATCH(AZ$3,$K$2:$Q$2,0))/12,0)</f>
        <v>0</v>
      </c>
      <c r="BA1566" s="147" cm="1">
        <f t="array" ref="BA1566">IFERROR(INDEX($K:$Q,ROW(),MATCH(BA$3,$K$2:$Q$2,0))/12,0)</f>
        <v>0</v>
      </c>
      <c r="BB1566" s="147" cm="1">
        <f t="array" ref="BB1566">IFERROR(INDEX($K:$Q,ROW(),MATCH(BB$3,$K$2:$Q$2,0))/12,0)</f>
        <v>0</v>
      </c>
      <c r="BC1566" s="147" cm="1">
        <f t="array" ref="BC1566">IFERROR(INDEX($K:$Q,ROW(),MATCH(BC$3,$K$2:$Q$2,0))/12,0)</f>
        <v>0</v>
      </c>
      <c r="BD1566" s="147" cm="1">
        <f t="array" ref="BD1566">IFERROR(INDEX($K:$Q,ROW(),MATCH(BD$3,$K$2:$Q$2,0))/12,0)</f>
        <v>0</v>
      </c>
      <c r="BE1566" s="147" cm="1">
        <f t="array" ref="BE1566">IFERROR(INDEX($K:$Q,ROW(),MATCH(BE$3,$K$2:$Q$2,0))/12,0)</f>
        <v>0</v>
      </c>
      <c r="BF1566" s="147" cm="1">
        <f t="array" ref="BF1566">IFERROR(INDEX($K:$Q,ROW(),MATCH(BF$3,$K$2:$Q$2,0))/12,0)</f>
        <v>0</v>
      </c>
      <c r="BG1566" s="147" cm="1">
        <f t="array" ref="BG1566">IFERROR(INDEX($K:$Q,ROW(),MATCH(BG$3,$K$2:$Q$2,0))/12,0)</f>
        <v>0</v>
      </c>
      <c r="BH1566" s="147" cm="1">
        <f t="array" ref="BH1566">IFERROR(INDEX($K:$Q,ROW(),MATCH(BH$3,$K$2:$Q$2,0))/12,0)</f>
        <v>0</v>
      </c>
      <c r="BI1566" s="147" cm="1">
        <f t="array" ref="BI1566">IFERROR(INDEX($K:$Q,ROW(),MATCH(BI$3,$K$2:$Q$2,0))/12,0)</f>
        <v>0</v>
      </c>
      <c r="BJ1566" s="147" cm="1">
        <f t="array" ref="BJ1566">IFERROR(INDEX($K:$Q,ROW(),MATCH(BJ$3,$K$2:$Q$2,0))/12,0)</f>
        <v>0</v>
      </c>
      <c r="BK1566" s="147" cm="1">
        <f t="array" ref="BK1566">IFERROR(INDEX($K:$Q,ROW(),MATCH(BK$3,$K$2:$Q$2,0))/12,0)</f>
        <v>0</v>
      </c>
      <c r="BL1566" s="147" cm="1">
        <f t="array" ref="BL1566">IFERROR(INDEX($K:$Q,ROW(),MATCH(BL$3,$K$2:$Q$2,0))/12,0)</f>
        <v>0</v>
      </c>
      <c r="BM1566" s="147" cm="1">
        <f t="array" ref="BM1566">IFERROR(INDEX($K:$Q,ROW(),MATCH(BM$3,$K$2:$Q$2,0))/12,0)</f>
        <v>0</v>
      </c>
      <c r="BN1566" s="147" cm="1">
        <f t="array" ref="BN1566">IFERROR(INDEX($K:$Q,ROW(),MATCH(BN$3,$K$2:$Q$2,0))/12,0)</f>
        <v>0</v>
      </c>
      <c r="BO1566" s="147" cm="1">
        <f t="array" ref="BO1566">IFERROR(INDEX($K:$Q,ROW(),MATCH(BO$3,$K$2:$Q$2,0))/12,0)</f>
        <v>0</v>
      </c>
      <c r="BP1566" s="147" cm="1">
        <f t="array" ref="BP1566">IFERROR(INDEX($K:$Q,ROW(),MATCH(BP$3,$K$2:$Q$2,0))/12,0)</f>
        <v>0</v>
      </c>
      <c r="BQ1566" s="147" cm="1">
        <f t="array" ref="BQ1566">IFERROR(INDEX($K:$Q,ROW(),MATCH(BQ$3,$K$2:$Q$2,0))/12,0)</f>
        <v>0</v>
      </c>
      <c r="BR1566" s="147" cm="1">
        <f t="array" ref="BR1566">IFERROR(INDEX($K:$Q,ROW(),MATCH(BR$3,$K$2:$Q$2,0))/12,0)</f>
        <v>0</v>
      </c>
      <c r="BS1566" s="147" cm="1">
        <f t="array" ref="BS1566">IFERROR(INDEX($K:$Q,ROW(),MATCH(BS$3,$K$2:$Q$2,0))/12,0)</f>
        <v>0</v>
      </c>
      <c r="BT1566" s="147" cm="1">
        <f t="array" ref="BT1566">IFERROR(INDEX($K:$Q,ROW(),MATCH(BT$3,$K$2:$Q$2,0))/12,0)</f>
        <v>0</v>
      </c>
      <c r="BU1566" s="147" cm="1">
        <f t="array" ref="BU1566">IFERROR(INDEX($K:$Q,ROW(),MATCH(BU$3,$K$2:$Q$2,0))/12,0)</f>
        <v>0</v>
      </c>
      <c r="BV1566" s="147" cm="1">
        <f t="array" ref="BV1566">IFERROR(INDEX($K:$Q,ROW(),MATCH(BV$3,$K$2:$Q$2,0))/12,0)</f>
        <v>0</v>
      </c>
      <c r="BW1566" s="147" cm="1">
        <f t="array" ref="BW1566">IFERROR(INDEX($K:$Q,ROW(),MATCH(BW$3,$K$2:$Q$2,0))/12,0)</f>
        <v>0</v>
      </c>
      <c r="BX1566" s="147" cm="1">
        <f t="array" ref="BX1566">IFERROR(INDEX($K:$Q,ROW(),MATCH(BX$3,$K$2:$Q$2,0))/12,0)</f>
        <v>0</v>
      </c>
      <c r="BY1566" s="147" cm="1">
        <f t="array" ref="BY1566">IFERROR(INDEX($K:$Q,ROW(),MATCH(BY$3,$K$2:$Q$2,0))/12,0)</f>
        <v>0</v>
      </c>
      <c r="BZ1566" s="147" cm="1">
        <f t="array" ref="BZ1566">IFERROR(INDEX($K:$Q,ROW(),MATCH(BZ$3,$K$2:$Q$2,0))/12,0)</f>
        <v>0</v>
      </c>
      <c r="CA1566" s="147" cm="1">
        <f t="array" ref="CA1566">IFERROR(INDEX($K:$Q,ROW(),MATCH(CA$3,$K$2:$Q$2,0))/12,0)</f>
        <v>0</v>
      </c>
      <c r="CB1566" s="147" cm="1">
        <f t="array" ref="CB1566">IFERROR(INDEX($K:$Q,ROW(),MATCH(CB$3,$K$2:$Q$2,0))/12,0)</f>
        <v>0</v>
      </c>
      <c r="CC1566" s="147" cm="1">
        <f t="array" ref="CC1566">IFERROR(INDEX($K:$Q,ROW(),MATCH(CC$3,$K$2:$Q$2,0))/12,0)</f>
        <v>0</v>
      </c>
      <c r="CD1566" s="147" cm="1">
        <f t="array" ref="CD1566">IFERROR(INDEX($K:$Q,ROW(),MATCH(CD$3,$K$2:$Q$2,0))/12,0)</f>
        <v>0</v>
      </c>
      <c r="CE1566" s="147" cm="1">
        <f t="array" ref="CE1566">IFERROR(INDEX($K:$Q,ROW(),MATCH(CE$3,$K$2:$Q$2,0))/12,0)</f>
        <v>0</v>
      </c>
      <c r="CF1566" s="147" cm="1">
        <f t="array" ref="CF1566">IFERROR(INDEX($K:$Q,ROW(),MATCH(CF$3,$K$2:$Q$2,0))/12,0)</f>
        <v>0</v>
      </c>
      <c r="CG1566" s="147" cm="1">
        <f t="array" ref="CG1566">IFERROR(INDEX($K:$Q,ROW(),MATCH(CG$3,$K$2:$Q$2,0))/12,0)</f>
        <v>0</v>
      </c>
      <c r="CH1566" s="147" cm="1">
        <f t="array" ref="CH1566">IFERROR(INDEX($K:$Q,ROW(),MATCH(CH$3,$K$2:$Q$2,0))/12,0)</f>
        <v>0</v>
      </c>
      <c r="CI1566" s="147" cm="1">
        <f t="array" ref="CI1566">IFERROR(INDEX($K:$Q,ROW(),MATCH(CI$3,$K$2:$Q$2,0))/12,0)</f>
        <v>0</v>
      </c>
      <c r="CJ1566" s="147" cm="1">
        <f t="array" ref="CJ1566">IFERROR(INDEX($K:$Q,ROW(),MATCH(CJ$3,$K$2:$Q$2,0))/12,0)</f>
        <v>0</v>
      </c>
      <c r="CK1566" s="147" cm="1">
        <f t="array" ref="CK1566">IFERROR(INDEX($K:$Q,ROW(),MATCH(CK$3,$K$2:$Q$2,0))/12,0)</f>
        <v>0</v>
      </c>
      <c r="CL1566" s="147" cm="1">
        <f t="array" ref="CL1566">IFERROR(INDEX($K:$Q,ROW(),MATCH(CL$3,$K$2:$Q$2,0))/12,0)</f>
        <v>0</v>
      </c>
      <c r="CO1566" s="147" cm="1">
        <f t="array" ref="CO1566">IFERROR(INDEX($K:$Q,ROW(),MATCH(CO$3,$K$2:$Q$2,0))/CO$5,0)</f>
        <v>0</v>
      </c>
      <c r="CP1566" s="147" cm="1">
        <f t="array" ref="CP1566">IFERROR(INDEX($K:$Q,ROW(),MATCH(CP$3,$K$2:$Q$2,0))/CP$5,0)</f>
        <v>0</v>
      </c>
      <c r="CQ1566" s="147" cm="1">
        <f t="array" ref="CQ1566">IFERROR(INDEX($K:$Q,ROW(),MATCH(CQ$3,$K$2:$Q$2,0))/CQ$5,0)</f>
        <v>0</v>
      </c>
      <c r="CR1566" s="147" cm="1">
        <f t="array" ref="CR1566">IFERROR(INDEX($K:$Q,ROW(),MATCH(CR$3,$K$2:$Q$2,0))/CR$5,0)</f>
        <v>0</v>
      </c>
      <c r="CS1566" s="147" cm="1">
        <f t="array" ref="CS1566">IFERROR(INDEX($K:$Q,ROW(),MATCH(CS$3,$K$2:$Q$2,0))/CS$5,0)</f>
        <v>0</v>
      </c>
      <c r="CT1566" s="147" cm="1">
        <f t="array" ref="CT1566">IFERROR(INDEX($K:$Q,ROW(),MATCH(CT$3,$K$2:$Q$2,0))/CT$5,0)</f>
        <v>0</v>
      </c>
      <c r="CU1566" s="147" cm="1">
        <f t="array" ref="CU1566">IFERROR(INDEX($K:$Q,ROW(),MATCH(CU$3,$K$2:$Q$2,0))/CU$5,0)</f>
        <v>0</v>
      </c>
      <c r="CV1566" s="147" cm="1">
        <f t="array" ref="CV1566">IFERROR(INDEX($K:$Q,ROW(),MATCH(CV$3,$K$2:$Q$2,0))/CV$5,0)</f>
        <v>0</v>
      </c>
      <c r="CW1566" s="147" cm="1">
        <f t="array" ref="CW1566">IFERROR(INDEX($K:$Q,ROW(),MATCH(CW$3,$K$2:$Q$2,0))/CW$5,0)</f>
        <v>0</v>
      </c>
      <c r="CX1566" s="147" cm="1">
        <f t="array" ref="CX1566">IFERROR(INDEX($K:$Q,ROW(),MATCH(CX$3,$K$2:$Q$2,0))/CX$5,0)</f>
        <v>0</v>
      </c>
      <c r="CY1566" s="147" cm="1">
        <f t="array" ref="CY1566">IFERROR(INDEX($K:$Q,ROW(),MATCH(CY$3,$K$2:$Q$2,0))/CL$5,0)</f>
        <v>0</v>
      </c>
      <c r="CZ1566" s="147" cm="1">
        <f t="array" ref="CZ1566">IFERROR(INDEX($K:$Q,ROW(),MATCH(CZ$3,$K$2:$Q$2,0))/CZ$5,0)</f>
        <v>0</v>
      </c>
      <c r="DA1566" s="147" cm="1">
        <f t="array" ref="DA1566">IFERROR(INDEX($K:$Q,ROW(),MATCH(DA$3,$K$2:$Q$2,0))/DA$5,0)</f>
        <v>0</v>
      </c>
      <c r="DB1566" s="147" cm="1">
        <f t="array" ref="DB1566">IFERROR(INDEX($K:$Q,ROW(),MATCH(DB$3,$K$2:$Q$2,0))/DB$5,0)</f>
        <v>0</v>
      </c>
      <c r="DC1566" s="147" cm="1">
        <f t="array" ref="DC1566">IFERROR(INDEX($K:$Q,ROW(),MATCH(DC$3,$K$2:$Q$2,0))/DC$5,0)</f>
        <v>0</v>
      </c>
      <c r="DD1566" s="147" cm="1">
        <f t="array" ref="DD1566">IFERROR(INDEX($K:$Q,ROW(),MATCH(DD$3,$K$2:$Q$2,0))/DD$5,0)</f>
        <v>0</v>
      </c>
      <c r="DE1566" s="147" cm="1">
        <f t="array" ref="DE1566">IFERROR(INDEX($K:$Q,ROW(),MATCH(DE$3,$K$2:$Q$2,0))/DE$5,0)</f>
        <v>0</v>
      </c>
      <c r="DF1566" s="147" cm="1">
        <f t="array" ref="DF1566">IFERROR(INDEX($K:$Q,ROW(),MATCH(DF$3,$K$2:$Q$2,0))/DF$5,0)</f>
        <v>0</v>
      </c>
      <c r="DG1566" s="147" cm="1">
        <f t="array" ref="DG1566">IFERROR(INDEX($K:$Q,ROW(),MATCH(DG$3,$K$2:$Q$2,0))/DG$5,0)</f>
        <v>0</v>
      </c>
      <c r="DH1566" s="147" cm="1">
        <f t="array" ref="DH1566">IFERROR(INDEX($K:$Q,ROW(),MATCH(DH$3,$K$2:$Q$2,0))/DH$5,0)</f>
        <v>0</v>
      </c>
      <c r="DI1566" s="147" cm="1">
        <f t="array" ref="DI1566">IFERROR(INDEX($K:$Q,ROW(),MATCH(DI$3,$K$2:$Q$2,0))/DI$5,0)</f>
        <v>0</v>
      </c>
      <c r="DJ1566" s="147" cm="1">
        <f t="array" ref="DJ1566">IFERROR(INDEX($K:$Q,ROW(),MATCH(DJ$3,$K$2:$Q$2,0))/DJ$5,0)</f>
        <v>0</v>
      </c>
      <c r="DK1566" s="147" cm="1">
        <f t="array" ref="DK1566">IFERROR(INDEX($K:$Q,ROW(),MATCH(DK$3,$K$2:$Q$2,0))/DK$5,0)</f>
        <v>0</v>
      </c>
      <c r="DL1566" s="147" cm="1">
        <f t="array" ref="DL1566">IFERROR(INDEX($K:$Q,ROW(),MATCH(DL$3,$K$2:$Q$2,0))/DL$5,0)</f>
        <v>0</v>
      </c>
    </row>
    <row r="1567" spans="1:116" x14ac:dyDescent="0.35">
      <c r="B1567" t="str">
        <f>E1567</f>
        <v>1567 DAMORT-F</v>
      </c>
      <c r="C1567" t="s">
        <v>236</v>
      </c>
      <c r="D1567" t="s">
        <v>426</v>
      </c>
      <c r="E1567" t="str">
        <f t="shared" si="2678"/>
        <v>1567 DAMORT-F</v>
      </c>
      <c r="G1567" s="158" t="s">
        <v>289</v>
      </c>
      <c r="K1567" s="24">
        <f>SUMIF($3:$3,K$2,1567:1567)</f>
        <v>-10</v>
      </c>
      <c r="L1567" s="24">
        <f>SUMIF($3:$3,L$2,1567:1567)</f>
        <v>0</v>
      </c>
      <c r="M1567" s="24">
        <f>SUMIF($3:$3,M$2,1567:1567)</f>
        <v>0</v>
      </c>
      <c r="N1567" s="24">
        <f>SUMIF($3:$3,N$2,1567:1567)</f>
        <v>0</v>
      </c>
      <c r="O1567" s="24">
        <f>SUMIF($3:$3,O$2,1567:1567)</f>
        <v>0</v>
      </c>
      <c r="P1567" s="24">
        <f>SUMIF($3:$3,P$2,1567:1567)</f>
        <v>0</v>
      </c>
      <c r="R1567"/>
      <c r="S1567" s="74">
        <v>0</v>
      </c>
      <c r="T1567" s="133">
        <v>0</v>
      </c>
      <c r="U1567" s="133">
        <v>0</v>
      </c>
      <c r="V1567" s="74">
        <v>-10</v>
      </c>
      <c r="W1567" s="74">
        <v>0</v>
      </c>
      <c r="X1567" s="74">
        <v>0</v>
      </c>
      <c r="Y1567" s="74">
        <v>0</v>
      </c>
      <c r="Z1567" s="74">
        <v>0</v>
      </c>
      <c r="AA1567" s="74">
        <v>0</v>
      </c>
      <c r="AB1567" s="74">
        <v>0</v>
      </c>
      <c r="AC1567" s="74">
        <v>0</v>
      </c>
      <c r="AD1567" s="74">
        <v>0</v>
      </c>
      <c r="AE1567" s="74">
        <v>0</v>
      </c>
      <c r="AF1567" s="74">
        <v>0</v>
      </c>
      <c r="AG1567" s="74">
        <v>0</v>
      </c>
      <c r="AH1567" s="74">
        <v>0</v>
      </c>
      <c r="AI1567" s="74">
        <v>0</v>
      </c>
      <c r="AJ1567" s="74">
        <v>0</v>
      </c>
      <c r="AK1567" s="74">
        <v>0</v>
      </c>
      <c r="AL1567" s="74">
        <v>0</v>
      </c>
      <c r="AM1567" s="74">
        <v>0</v>
      </c>
      <c r="AN1567" s="74">
        <v>0</v>
      </c>
      <c r="AO1567" s="74">
        <v>0</v>
      </c>
      <c r="AP1567" s="74">
        <v>0</v>
      </c>
      <c r="AQ1567" s="74">
        <v>0</v>
      </c>
      <c r="AR1567" s="74">
        <v>0</v>
      </c>
      <c r="AS1567" s="74">
        <v>0</v>
      </c>
      <c r="AT1567" s="74">
        <v>0</v>
      </c>
      <c r="AU1567" s="74">
        <v>0</v>
      </c>
      <c r="AV1567" s="74">
        <v>0</v>
      </c>
      <c r="AW1567" s="74">
        <v>0</v>
      </c>
      <c r="AX1567" s="74">
        <v>0</v>
      </c>
      <c r="AY1567" s="74">
        <v>0</v>
      </c>
      <c r="AZ1567" s="74">
        <v>0</v>
      </c>
      <c r="BA1567" s="74">
        <v>0</v>
      </c>
      <c r="BB1567" s="74">
        <v>0</v>
      </c>
      <c r="BC1567" s="74">
        <v>0</v>
      </c>
      <c r="BD1567" s="74">
        <v>0</v>
      </c>
      <c r="BE1567" s="74">
        <v>0</v>
      </c>
      <c r="BF1567" s="74">
        <v>0</v>
      </c>
      <c r="BG1567" s="74">
        <v>0</v>
      </c>
      <c r="BH1567" s="74">
        <v>0</v>
      </c>
      <c r="BI1567" s="74">
        <v>0</v>
      </c>
      <c r="BJ1567" s="74">
        <v>0</v>
      </c>
      <c r="BK1567" s="74">
        <v>0</v>
      </c>
      <c r="BL1567" s="74">
        <v>0</v>
      </c>
      <c r="BM1567" s="74">
        <v>0</v>
      </c>
      <c r="BN1567" s="74">
        <v>0</v>
      </c>
      <c r="BO1567" s="74">
        <v>0</v>
      </c>
      <c r="BP1567" s="74">
        <v>0</v>
      </c>
      <c r="BQ1567" s="74">
        <v>0</v>
      </c>
      <c r="BR1567" s="74">
        <v>0</v>
      </c>
      <c r="BS1567" s="74">
        <v>0</v>
      </c>
      <c r="BT1567" s="74">
        <v>0</v>
      </c>
      <c r="BU1567" s="74">
        <v>0</v>
      </c>
      <c r="BV1567" s="74">
        <v>0</v>
      </c>
      <c r="BW1567" s="74">
        <v>0</v>
      </c>
      <c r="BX1567" s="74">
        <v>0</v>
      </c>
      <c r="BY1567" s="74">
        <v>0</v>
      </c>
      <c r="BZ1567" s="74">
        <v>0</v>
      </c>
      <c r="CA1567" s="74">
        <v>0</v>
      </c>
      <c r="CB1567" s="74">
        <v>0</v>
      </c>
      <c r="CC1567" s="74">
        <v>0</v>
      </c>
      <c r="CD1567" s="74">
        <v>0</v>
      </c>
      <c r="CE1567" s="74">
        <v>0</v>
      </c>
      <c r="CF1567" s="74">
        <v>0</v>
      </c>
      <c r="CG1567" s="74">
        <v>0</v>
      </c>
      <c r="CH1567" s="74">
        <v>0</v>
      </c>
      <c r="CI1567" s="74">
        <v>0</v>
      </c>
      <c r="CJ1567" s="74">
        <v>0</v>
      </c>
      <c r="CK1567" s="74">
        <v>0</v>
      </c>
      <c r="CL1567" s="74">
        <v>0</v>
      </c>
      <c r="CO1567" s="74">
        <v>0</v>
      </c>
      <c r="CP1567" s="74">
        <v>0</v>
      </c>
      <c r="CQ1567" s="74">
        <v>0</v>
      </c>
      <c r="CR1567" s="74">
        <v>0</v>
      </c>
      <c r="CS1567" s="74">
        <v>0</v>
      </c>
      <c r="CT1567" s="74">
        <v>0</v>
      </c>
      <c r="CU1567" s="74">
        <v>0</v>
      </c>
      <c r="CV1567" s="74">
        <v>0</v>
      </c>
      <c r="CW1567" s="74">
        <v>0</v>
      </c>
      <c r="CX1567" s="74">
        <v>0</v>
      </c>
      <c r="CY1567" s="74">
        <v>0</v>
      </c>
      <c r="CZ1567" s="74">
        <v>0</v>
      </c>
      <c r="DA1567" s="74">
        <v>0</v>
      </c>
      <c r="DB1567" s="74">
        <v>0</v>
      </c>
      <c r="DC1567" s="74">
        <v>0</v>
      </c>
      <c r="DD1567" s="74">
        <v>0</v>
      </c>
      <c r="DE1567" s="74">
        <v>0</v>
      </c>
      <c r="DF1567" s="74">
        <v>0</v>
      </c>
      <c r="DG1567" s="74">
        <v>0</v>
      </c>
      <c r="DH1567" s="74">
        <v>0</v>
      </c>
      <c r="DI1567" s="74">
        <v>0</v>
      </c>
      <c r="DJ1567" s="74">
        <v>0</v>
      </c>
      <c r="DK1567" s="74">
        <v>0</v>
      </c>
      <c r="DL1567" s="74">
        <v>0</v>
      </c>
    </row>
    <row r="1568" spans="1:116" x14ac:dyDescent="0.35">
      <c r="C1568" t="s">
        <v>236</v>
      </c>
      <c r="D1568" t="s">
        <v>426</v>
      </c>
      <c r="E1568" t="str">
        <f t="shared" si="2678"/>
        <v>1568 DAMORT-F</v>
      </c>
      <c r="G1568" s="158" t="str">
        <f>"New borrowing - "&amp;SUBSTITUTE(G1560,":","")</f>
        <v>New borrowing - Simple amortizing debt</v>
      </c>
      <c r="K1568" s="24">
        <f>SUMIF($3:$3,K$2,1568:1568)</f>
        <v>-1902.7563421015157</v>
      </c>
      <c r="L1568" s="24">
        <f>SUMIF($3:$3,L$2,1568:1568)</f>
        <v>-3504.4032029918862</v>
      </c>
      <c r="M1568" s="24">
        <f>SUMIF($3:$3,M$2,1568:1568)</f>
        <v>-3871.3600119282742</v>
      </c>
      <c r="N1568" s="24">
        <f>SUMIF($3:$3,N$2,1568:1568)</f>
        <v>-1711.4804429783276</v>
      </c>
      <c r="O1568" s="24">
        <f>SUMIF($3:$3,O$2,1568:1568)</f>
        <v>-4.692697114348419E-13</v>
      </c>
      <c r="P1568" s="24">
        <f>SUMIF($3:$3,P$2,1568:1568)</f>
        <v>-5.1840838237647649E-13</v>
      </c>
      <c r="R1568"/>
      <c r="S1568" s="62">
        <f t="shared" ref="S1568:AX1568" si="2685">S1575-S1571</f>
        <v>-43.878732077590954</v>
      </c>
      <c r="T1568" s="62">
        <f t="shared" si="2685"/>
        <v>-64.189266395324324</v>
      </c>
      <c r="U1568" s="62">
        <f t="shared" si="2685"/>
        <v>-84.669055165705487</v>
      </c>
      <c r="V1568" s="62">
        <f t="shared" si="2685"/>
        <v>-105.08017030390145</v>
      </c>
      <c r="W1568" s="62">
        <f t="shared" si="2685"/>
        <v>-125.90071660685408</v>
      </c>
      <c r="X1568" s="62">
        <f t="shared" si="2685"/>
        <v>-146.89476746233134</v>
      </c>
      <c r="Y1568" s="62">
        <f t="shared" si="2685"/>
        <v>-168.06376874160424</v>
      </c>
      <c r="Z1568" s="62">
        <f t="shared" si="2685"/>
        <v>-189.40917836487108</v>
      </c>
      <c r="AA1568" s="62">
        <f t="shared" si="2685"/>
        <v>-210.93246640166515</v>
      </c>
      <c r="AB1568" s="62">
        <f t="shared" si="2685"/>
        <v>-232.63511517209918</v>
      </c>
      <c r="AC1568" s="62">
        <f t="shared" si="2685"/>
        <v>-254.51861934895345</v>
      </c>
      <c r="AD1568" s="62">
        <f t="shared" si="2685"/>
        <v>-276.58448606061489</v>
      </c>
      <c r="AE1568" s="62">
        <f t="shared" si="2685"/>
        <v>-278.8893567777867</v>
      </c>
      <c r="AF1568" s="62">
        <f t="shared" si="2685"/>
        <v>-281.21343475093488</v>
      </c>
      <c r="AG1568" s="62">
        <f t="shared" si="2685"/>
        <v>-283.55688004052604</v>
      </c>
      <c r="AH1568" s="62">
        <f t="shared" si="2685"/>
        <v>-285.91985404086375</v>
      </c>
      <c r="AI1568" s="62">
        <f t="shared" si="2685"/>
        <v>-288.30251949120429</v>
      </c>
      <c r="AJ1568" s="62">
        <f t="shared" si="2685"/>
        <v>-290.70504048696432</v>
      </c>
      <c r="AK1568" s="62">
        <f t="shared" si="2685"/>
        <v>-293.12758249102234</v>
      </c>
      <c r="AL1568" s="62">
        <f t="shared" si="2685"/>
        <v>-295.57031234511419</v>
      </c>
      <c r="AM1568" s="62">
        <f t="shared" si="2685"/>
        <v>-298.03339828132346</v>
      </c>
      <c r="AN1568" s="62">
        <f t="shared" si="2685"/>
        <v>-300.51700993366785</v>
      </c>
      <c r="AO1568" s="62">
        <f t="shared" si="2685"/>
        <v>-303.02131834978172</v>
      </c>
      <c r="AP1568" s="62">
        <f t="shared" si="2685"/>
        <v>-305.54649600269659</v>
      </c>
      <c r="AQ1568" s="62">
        <f t="shared" si="2685"/>
        <v>-308.09271680271905</v>
      </c>
      <c r="AR1568" s="62">
        <f t="shared" si="2685"/>
        <v>-310.66015610940838</v>
      </c>
      <c r="AS1568" s="62">
        <f t="shared" si="2685"/>
        <v>-313.24899074365345</v>
      </c>
      <c r="AT1568" s="62">
        <f t="shared" si="2685"/>
        <v>-315.85939899985055</v>
      </c>
      <c r="AU1568" s="62">
        <f t="shared" si="2685"/>
        <v>-318.49156065818266</v>
      </c>
      <c r="AV1568" s="62">
        <f t="shared" si="2685"/>
        <v>-321.14565699700086</v>
      </c>
      <c r="AW1568" s="62">
        <f t="shared" si="2685"/>
        <v>-323.82187080530917</v>
      </c>
      <c r="AX1568" s="62">
        <f t="shared" si="2685"/>
        <v>-326.52038639535346</v>
      </c>
      <c r="AY1568" s="62">
        <f t="shared" ref="AY1568:CD1568" si="2686">AY1575-AY1571</f>
        <v>-329.24138961531474</v>
      </c>
      <c r="AZ1568" s="62">
        <f t="shared" si="2686"/>
        <v>-331.98506786210902</v>
      </c>
      <c r="BA1568" s="62">
        <f t="shared" si="2686"/>
        <v>-334.75161009429326</v>
      </c>
      <c r="BB1568" s="62">
        <f t="shared" si="2686"/>
        <v>-337.54120684507905</v>
      </c>
      <c r="BC1568" s="62">
        <f t="shared" si="2686"/>
        <v>-281.19754038008597</v>
      </c>
      <c r="BD1568" s="62">
        <f t="shared" si="2686"/>
        <v>-256.65153055505544</v>
      </c>
      <c r="BE1568" s="62">
        <f t="shared" si="2686"/>
        <v>-231.90097064814967</v>
      </c>
      <c r="BF1568" s="62">
        <f t="shared" si="2686"/>
        <v>-207.26682794729138</v>
      </c>
      <c r="BG1568" s="62">
        <f t="shared" si="2686"/>
        <v>-182.10472885198755</v>
      </c>
      <c r="BH1568" s="62">
        <f t="shared" si="2686"/>
        <v>-156.73294559755618</v>
      </c>
      <c r="BI1568" s="62">
        <f t="shared" si="2686"/>
        <v>-131.14973081600456</v>
      </c>
      <c r="BJ1568" s="62">
        <f t="shared" si="2686"/>
        <v>-105.35332257794002</v>
      </c>
      <c r="BK1568" s="62">
        <f t="shared" si="2686"/>
        <v>-79.341944271224946</v>
      </c>
      <c r="BL1568" s="62">
        <f t="shared" si="2686"/>
        <v>-53.11380447862058</v>
      </c>
      <c r="BM1568" s="62">
        <f t="shared" si="2686"/>
        <v>-26.667096854411181</v>
      </c>
      <c r="BN1568" s="62">
        <f t="shared" si="2686"/>
        <v>-3.7037040101495225E-14</v>
      </c>
      <c r="BO1568" s="62">
        <f t="shared" si="2686"/>
        <v>-3.7345682102341015E-14</v>
      </c>
      <c r="BP1568" s="62">
        <f t="shared" si="2686"/>
        <v>-3.7656896119860521E-14</v>
      </c>
      <c r="BQ1568" s="62">
        <f t="shared" si="2686"/>
        <v>-3.7970703587526027E-14</v>
      </c>
      <c r="BR1568" s="62">
        <f t="shared" si="2686"/>
        <v>-3.8287126117422085E-14</v>
      </c>
      <c r="BS1568" s="62">
        <f t="shared" si="2686"/>
        <v>-3.8606185501733936E-14</v>
      </c>
      <c r="BT1568" s="62">
        <f t="shared" si="2686"/>
        <v>-3.8927903714248387E-14</v>
      </c>
      <c r="BU1568" s="62">
        <f t="shared" si="2686"/>
        <v>-3.925230291186712E-14</v>
      </c>
      <c r="BV1568" s="62">
        <f t="shared" si="2686"/>
        <v>-3.9579405436132669E-14</v>
      </c>
      <c r="BW1568" s="62">
        <f t="shared" si="2686"/>
        <v>-3.9909233814767113E-14</v>
      </c>
      <c r="BX1568" s="62">
        <f t="shared" si="2686"/>
        <v>-4.0241810763223503E-14</v>
      </c>
      <c r="BY1568" s="62">
        <f t="shared" si="2686"/>
        <v>-4.0577159186250365E-14</v>
      </c>
      <c r="BZ1568" s="62">
        <f t="shared" si="2686"/>
        <v>-4.0915302179469123E-14</v>
      </c>
      <c r="CA1568" s="62">
        <f t="shared" si="2686"/>
        <v>-4.1256263030964693E-14</v>
      </c>
      <c r="CB1568" s="62">
        <f t="shared" si="2686"/>
        <v>-4.16000652228894E-14</v>
      </c>
      <c r="CC1568" s="62">
        <f t="shared" si="2686"/>
        <v>-4.1946732433080146E-14</v>
      </c>
      <c r="CD1568" s="62">
        <f t="shared" si="2686"/>
        <v>-4.2296288536689147E-14</v>
      </c>
      <c r="CE1568" s="62">
        <f t="shared" ref="CE1568:CL1568" si="2687">CE1575-CE1571</f>
        <v>-4.2648757607828223E-14</v>
      </c>
      <c r="CF1568" s="62">
        <f t="shared" si="2687"/>
        <v>-4.30041639212268E-14</v>
      </c>
      <c r="CG1568" s="62">
        <f t="shared" si="2687"/>
        <v>-4.3362531953903686E-14</v>
      </c>
      <c r="CH1568" s="62">
        <f t="shared" si="2687"/>
        <v>-4.3723886386852879E-14</v>
      </c>
      <c r="CI1568" s="62">
        <f t="shared" si="2687"/>
        <v>-4.4088252106743316E-14</v>
      </c>
      <c r="CJ1568" s="62">
        <f t="shared" si="2687"/>
        <v>-4.4455654207632848E-14</v>
      </c>
      <c r="CK1568" s="62">
        <f t="shared" si="2687"/>
        <v>-4.4826117992696456E-14</v>
      </c>
      <c r="CL1568" s="62">
        <f t="shared" si="2687"/>
        <v>-4.5199668975968926E-14</v>
      </c>
      <c r="CO1568" s="62">
        <f t="shared" ref="CO1568:DK1568" si="2688">CO1575-CO1571</f>
        <v>0</v>
      </c>
      <c r="CP1568" s="62">
        <f t="shared" si="2688"/>
        <v>0</v>
      </c>
      <c r="CQ1568" s="62">
        <f t="shared" si="2688"/>
        <v>0</v>
      </c>
      <c r="CR1568" s="62">
        <f t="shared" si="2688"/>
        <v>0</v>
      </c>
      <c r="CS1568" s="62">
        <f t="shared" si="2688"/>
        <v>0</v>
      </c>
      <c r="CT1568" s="62">
        <f t="shared" si="2688"/>
        <v>0</v>
      </c>
      <c r="CU1568" s="62">
        <f t="shared" si="2688"/>
        <v>0</v>
      </c>
      <c r="CV1568" s="62">
        <f t="shared" si="2688"/>
        <v>0</v>
      </c>
      <c r="CW1568" s="62">
        <f t="shared" si="2688"/>
        <v>0</v>
      </c>
      <c r="CX1568" s="62">
        <f t="shared" si="2688"/>
        <v>0</v>
      </c>
      <c r="CY1568" s="62">
        <f t="shared" si="2688"/>
        <v>0</v>
      </c>
      <c r="CZ1568" s="62">
        <f t="shared" si="2688"/>
        <v>0</v>
      </c>
      <c r="DA1568" s="62">
        <f t="shared" si="2688"/>
        <v>0</v>
      </c>
      <c r="DB1568" s="62">
        <f t="shared" si="2688"/>
        <v>0</v>
      </c>
      <c r="DC1568" s="62">
        <f t="shared" si="2688"/>
        <v>0</v>
      </c>
      <c r="DD1568" s="62">
        <f t="shared" si="2688"/>
        <v>0</v>
      </c>
      <c r="DE1568" s="62">
        <f t="shared" si="2688"/>
        <v>0</v>
      </c>
      <c r="DF1568" s="62">
        <f t="shared" si="2688"/>
        <v>0</v>
      </c>
      <c r="DG1568" s="62">
        <f t="shared" si="2688"/>
        <v>0</v>
      </c>
      <c r="DH1568" s="62">
        <f t="shared" si="2688"/>
        <v>0</v>
      </c>
      <c r="DI1568" s="62">
        <f t="shared" si="2688"/>
        <v>0</v>
      </c>
      <c r="DJ1568" s="62">
        <f t="shared" si="2688"/>
        <v>0</v>
      </c>
      <c r="DK1568" s="62">
        <f t="shared" si="2688"/>
        <v>0</v>
      </c>
      <c r="DL1568" s="62">
        <f t="shared" ref="DL1568" si="2689">DL1575-DL1571</f>
        <v>0</v>
      </c>
    </row>
    <row r="1569" spans="1:116" x14ac:dyDescent="0.35">
      <c r="A1569" s="98"/>
      <c r="C1569" t="s">
        <v>237</v>
      </c>
      <c r="D1569" t="s">
        <v>426</v>
      </c>
      <c r="E1569" t="str">
        <f t="shared" si="2678"/>
        <v>1569 DAMORT-F</v>
      </c>
      <c r="G1569" s="158" t="str">
        <f>"Prepayment - "&amp;SUBSTITUTE(G1560,":","")</f>
        <v>Prepayment - Simple amortizing debt</v>
      </c>
      <c r="I1569" s="74"/>
      <c r="J1569" s="74"/>
      <c r="K1569" s="33">
        <f>SUMIF($4:$4,K$2,1569:1569)</f>
        <v>9087.2436578984834</v>
      </c>
      <c r="L1569" s="33">
        <f>SUMIF($4:$4,L$2,1569:1569)</f>
        <v>5582.8404549065981</v>
      </c>
      <c r="M1569" s="33">
        <f>SUMIF($4:$4,M$2,1569:1569)</f>
        <v>1711.480442978323</v>
      </c>
      <c r="N1569" s="33">
        <f>SUMIF($4:$4,N$2,1569:1569)</f>
        <v>-4.4814818522809217E-12</v>
      </c>
      <c r="O1569" s="33">
        <f>SUMIF($4:$4,O$2,1569:1569)</f>
        <v>-4.9507515637157634E-12</v>
      </c>
      <c r="P1569" s="33">
        <f>SUMIF($4:$4,P$2,1569:1569)</f>
        <v>-5.4691599460922401E-12</v>
      </c>
      <c r="R1569" s="53">
        <f>S1565</f>
        <v>1000</v>
      </c>
      <c r="S1569" s="93">
        <f t="shared" ref="S1569:AX1569" si="2690">SUM(S1565:S1568)</f>
        <v>1789.4546012557425</v>
      </c>
      <c r="T1569" s="93">
        <f t="shared" si="2690"/>
        <v>2558.5986681937516</v>
      </c>
      <c r="U1569" s="93">
        <f t="shared" si="2690"/>
        <v>3307.2629463613794</v>
      </c>
      <c r="V1569" s="93">
        <f t="shared" si="2690"/>
        <v>4025.5161093908109</v>
      </c>
      <c r="W1569" s="93">
        <f t="shared" si="2690"/>
        <v>4732.9487261172899</v>
      </c>
      <c r="X1569" s="93">
        <f t="shared" si="2690"/>
        <v>5419.3872919882915</v>
      </c>
      <c r="Y1569" s="93">
        <f t="shared" si="2690"/>
        <v>6084.6568565800208</v>
      </c>
      <c r="Z1569" s="93">
        <f t="shared" si="2690"/>
        <v>6728.5810115484828</v>
      </c>
      <c r="AA1569" s="93">
        <f t="shared" si="2690"/>
        <v>7350.981878480151</v>
      </c>
      <c r="AB1569" s="93">
        <f t="shared" si="2690"/>
        <v>7951.6800966413848</v>
      </c>
      <c r="AC1569" s="93">
        <f t="shared" si="2690"/>
        <v>8530.4948106257652</v>
      </c>
      <c r="AD1569" s="93">
        <f t="shared" si="2690"/>
        <v>9087.2436578984834</v>
      </c>
      <c r="AE1569" s="93">
        <f t="shared" si="2690"/>
        <v>8808.3543011206966</v>
      </c>
      <c r="AF1569" s="93">
        <f t="shared" si="2690"/>
        <v>8527.1408663697621</v>
      </c>
      <c r="AG1569" s="93">
        <f t="shared" si="2690"/>
        <v>8243.5839863292367</v>
      </c>
      <c r="AH1569" s="93">
        <f t="shared" si="2690"/>
        <v>7957.6641322883734</v>
      </c>
      <c r="AI1569" s="93">
        <f t="shared" si="2690"/>
        <v>7669.3616127971691</v>
      </c>
      <c r="AJ1569" s="93">
        <f t="shared" si="2690"/>
        <v>7378.6565723102049</v>
      </c>
      <c r="AK1569" s="93">
        <f t="shared" si="2690"/>
        <v>7085.5289898191822</v>
      </c>
      <c r="AL1569" s="93">
        <f t="shared" si="2690"/>
        <v>6789.9586774740683</v>
      </c>
      <c r="AM1569" s="93">
        <f t="shared" si="2690"/>
        <v>6491.9252791927447</v>
      </c>
      <c r="AN1569" s="93">
        <f t="shared" si="2690"/>
        <v>6191.4082692590764</v>
      </c>
      <c r="AO1569" s="93">
        <f t="shared" si="2690"/>
        <v>5888.3869509092947</v>
      </c>
      <c r="AP1569" s="93">
        <f t="shared" si="2690"/>
        <v>5582.8404549065981</v>
      </c>
      <c r="AQ1569" s="93">
        <f t="shared" si="2690"/>
        <v>5274.7477381038789</v>
      </c>
      <c r="AR1569" s="93">
        <f t="shared" si="2690"/>
        <v>4964.0875819944704</v>
      </c>
      <c r="AS1569" s="93">
        <f t="shared" si="2690"/>
        <v>4650.8385912508165</v>
      </c>
      <c r="AT1569" s="93">
        <f t="shared" si="2690"/>
        <v>4334.9791922509658</v>
      </c>
      <c r="AU1569" s="93">
        <f t="shared" si="2690"/>
        <v>4016.4876315927831</v>
      </c>
      <c r="AV1569" s="93">
        <f t="shared" si="2690"/>
        <v>3695.3419745957822</v>
      </c>
      <c r="AW1569" s="93">
        <f t="shared" si="2690"/>
        <v>3371.5201037904731</v>
      </c>
      <c r="AX1569" s="93">
        <f t="shared" si="2690"/>
        <v>3044.9997173951197</v>
      </c>
      <c r="AY1569" s="93">
        <f t="shared" ref="AY1569:CD1569" si="2691">SUM(AY1565:AY1568)</f>
        <v>2715.7583277798049</v>
      </c>
      <c r="AZ1569" s="93">
        <f t="shared" si="2691"/>
        <v>2383.7732599176957</v>
      </c>
      <c r="BA1569" s="93">
        <f t="shared" si="2691"/>
        <v>2049.0216498234022</v>
      </c>
      <c r="BB1569" s="93">
        <f t="shared" si="2691"/>
        <v>1711.480442978323</v>
      </c>
      <c r="BC1569" s="93">
        <f t="shared" si="2691"/>
        <v>1430.2829025982371</v>
      </c>
      <c r="BD1569" s="93">
        <f t="shared" si="2691"/>
        <v>1173.6313720431817</v>
      </c>
      <c r="BE1569" s="93">
        <f t="shared" si="2691"/>
        <v>941.730401395032</v>
      </c>
      <c r="BF1569" s="93">
        <f t="shared" si="2691"/>
        <v>734.4635734477406</v>
      </c>
      <c r="BG1569" s="93">
        <f t="shared" si="2691"/>
        <v>552.358844595753</v>
      </c>
      <c r="BH1569" s="93">
        <f t="shared" si="2691"/>
        <v>395.62589899819682</v>
      </c>
      <c r="BI1569" s="93">
        <f t="shared" si="2691"/>
        <v>264.47616818219228</v>
      </c>
      <c r="BJ1569" s="93">
        <f t="shared" si="2691"/>
        <v>159.12284560425226</v>
      </c>
      <c r="BK1569" s="93">
        <f t="shared" si="2691"/>
        <v>79.780901333027316</v>
      </c>
      <c r="BL1569" s="93">
        <f t="shared" si="2691"/>
        <v>26.667096854406736</v>
      </c>
      <c r="BM1569" s="93">
        <f t="shared" si="2691"/>
        <v>-4.4444448121794267E-12</v>
      </c>
      <c r="BN1569" s="93">
        <f t="shared" si="2691"/>
        <v>-4.4814818522809217E-12</v>
      </c>
      <c r="BO1569" s="93">
        <f t="shared" si="2691"/>
        <v>-4.5188275343832624E-12</v>
      </c>
      <c r="BP1569" s="93">
        <f t="shared" si="2691"/>
        <v>-4.5564844305031233E-12</v>
      </c>
      <c r="BQ1569" s="93">
        <f t="shared" si="2691"/>
        <v>-4.5944551340906497E-12</v>
      </c>
      <c r="BR1569" s="93">
        <f t="shared" si="2691"/>
        <v>-4.632742260208072E-12</v>
      </c>
      <c r="BS1569" s="93">
        <f t="shared" si="2691"/>
        <v>-4.6713484457098057E-12</v>
      </c>
      <c r="BT1569" s="93">
        <f t="shared" si="2691"/>
        <v>-4.710276349424054E-12</v>
      </c>
      <c r="BU1569" s="93">
        <f t="shared" si="2691"/>
        <v>-4.7495286523359208E-12</v>
      </c>
      <c r="BV1569" s="93">
        <f t="shared" si="2691"/>
        <v>-4.7891080577720534E-12</v>
      </c>
      <c r="BW1569" s="93">
        <f t="shared" si="2691"/>
        <v>-4.8290172915868203E-12</v>
      </c>
      <c r="BX1569" s="93">
        <f t="shared" si="2691"/>
        <v>-4.869259102350044E-12</v>
      </c>
      <c r="BY1569" s="93">
        <f t="shared" si="2691"/>
        <v>-4.9098362615362945E-12</v>
      </c>
      <c r="BZ1569" s="93">
        <f t="shared" si="2691"/>
        <v>-4.9507515637157634E-12</v>
      </c>
      <c r="CA1569" s="93">
        <f t="shared" si="2691"/>
        <v>-4.9920078267467278E-12</v>
      </c>
      <c r="CB1569" s="93">
        <f t="shared" si="2691"/>
        <v>-5.0336078919696171E-12</v>
      </c>
      <c r="CC1569" s="93">
        <f t="shared" si="2691"/>
        <v>-5.0755546244026976E-12</v>
      </c>
      <c r="CD1569" s="93">
        <f t="shared" si="2691"/>
        <v>-5.117850912939387E-12</v>
      </c>
      <c r="CE1569" s="93">
        <f t="shared" ref="CE1569:CL1569" si="2692">SUM(CE1565:CE1568)</f>
        <v>-5.1604996705472156E-12</v>
      </c>
      <c r="CF1569" s="93">
        <f t="shared" si="2692"/>
        <v>-5.203503834468442E-12</v>
      </c>
      <c r="CG1569" s="93">
        <f t="shared" si="2692"/>
        <v>-5.2468663664223456E-12</v>
      </c>
      <c r="CH1569" s="93">
        <f t="shared" si="2692"/>
        <v>-5.2905902528091984E-12</v>
      </c>
      <c r="CI1569" s="93">
        <f t="shared" si="2692"/>
        <v>-5.334678504915942E-12</v>
      </c>
      <c r="CJ1569" s="93">
        <f t="shared" si="2692"/>
        <v>-5.3791341591235747E-12</v>
      </c>
      <c r="CK1569" s="93">
        <f t="shared" si="2692"/>
        <v>-5.4239602771162713E-12</v>
      </c>
      <c r="CL1569" s="93">
        <f t="shared" si="2692"/>
        <v>-5.4691599460922401E-12</v>
      </c>
      <c r="CN1569" s="74"/>
      <c r="CO1569" s="93">
        <f t="shared" ref="CO1569:DL1569" si="2693">SUM(CO1565:CO1568)</f>
        <v>0</v>
      </c>
      <c r="CP1569" s="93">
        <f t="shared" si="2693"/>
        <v>0</v>
      </c>
      <c r="CQ1569" s="93">
        <f t="shared" si="2693"/>
        <v>0</v>
      </c>
      <c r="CR1569" s="93">
        <f t="shared" si="2693"/>
        <v>0</v>
      </c>
      <c r="CS1569" s="93">
        <f t="shared" si="2693"/>
        <v>0</v>
      </c>
      <c r="CT1569" s="93">
        <f t="shared" si="2693"/>
        <v>0</v>
      </c>
      <c r="CU1569" s="93">
        <f t="shared" si="2693"/>
        <v>0</v>
      </c>
      <c r="CV1569" s="93">
        <f t="shared" si="2693"/>
        <v>0</v>
      </c>
      <c r="CW1569" s="93">
        <f t="shared" si="2693"/>
        <v>0</v>
      </c>
      <c r="CX1569" s="93">
        <f t="shared" si="2693"/>
        <v>0</v>
      </c>
      <c r="CY1569" s="93">
        <f t="shared" si="2693"/>
        <v>0</v>
      </c>
      <c r="CZ1569" s="93">
        <f t="shared" si="2693"/>
        <v>0</v>
      </c>
      <c r="DA1569" s="93">
        <f t="shared" si="2693"/>
        <v>0</v>
      </c>
      <c r="DB1569" s="93">
        <f t="shared" si="2693"/>
        <v>0</v>
      </c>
      <c r="DC1569" s="93">
        <f t="shared" si="2693"/>
        <v>0</v>
      </c>
      <c r="DD1569" s="93">
        <f t="shared" si="2693"/>
        <v>0</v>
      </c>
      <c r="DE1569" s="93">
        <f t="shared" si="2693"/>
        <v>0</v>
      </c>
      <c r="DF1569" s="93">
        <f t="shared" si="2693"/>
        <v>0</v>
      </c>
      <c r="DG1569" s="93">
        <f t="shared" si="2693"/>
        <v>0</v>
      </c>
      <c r="DH1569" s="93">
        <f t="shared" si="2693"/>
        <v>0</v>
      </c>
      <c r="DI1569" s="93">
        <f t="shared" si="2693"/>
        <v>0</v>
      </c>
      <c r="DJ1569" s="93">
        <f t="shared" si="2693"/>
        <v>0</v>
      </c>
      <c r="DK1569" s="93">
        <f t="shared" si="2693"/>
        <v>0</v>
      </c>
      <c r="DL1569" s="93">
        <f t="shared" si="2693"/>
        <v>0</v>
      </c>
    </row>
    <row r="1570" spans="1:116" x14ac:dyDescent="0.35">
      <c r="A1570" s="98"/>
      <c r="B1570" s="59"/>
      <c r="C1570" s="59"/>
      <c r="D1570" t="s">
        <v>426</v>
      </c>
      <c r="E1570" t="str">
        <f t="shared" si="2678"/>
        <v>1570 DAMORT-F</v>
      </c>
      <c r="G1570" s="158" t="str">
        <f>"Principal payments - "&amp;SUBSTITUTE(G1560,":","")</f>
        <v>Principal payments - Simple amortizing debt</v>
      </c>
      <c r="R1570"/>
      <c r="S1570" s="62"/>
      <c r="T1570" s="62"/>
      <c r="U1570" s="62"/>
      <c r="V1570" s="62"/>
      <c r="W1570" s="62"/>
      <c r="X1570" s="62"/>
      <c r="Y1570" s="62"/>
      <c r="Z1570" s="62"/>
      <c r="AA1570" s="62"/>
      <c r="AB1570" s="62"/>
      <c r="AC1570" s="62"/>
      <c r="AD1570" s="62"/>
      <c r="AE1570" s="62"/>
      <c r="AF1570" s="62"/>
      <c r="AG1570" s="62"/>
      <c r="AH1570" s="62"/>
      <c r="AI1570" s="62"/>
      <c r="AJ1570" s="62"/>
      <c r="AK1570" s="62"/>
      <c r="AL1570" s="62"/>
      <c r="AM1570" s="62"/>
      <c r="AN1570" s="62"/>
      <c r="AO1570" s="62"/>
      <c r="AP1570" s="62"/>
      <c r="AQ1570" s="62"/>
      <c r="AR1570" s="62"/>
      <c r="AS1570" s="62"/>
      <c r="AT1570" s="62"/>
      <c r="AU1570" s="62"/>
      <c r="AV1570" s="62"/>
      <c r="AW1570" s="62"/>
      <c r="AX1570" s="62"/>
      <c r="AY1570" s="62"/>
      <c r="AZ1570" s="62"/>
      <c r="BA1570" s="62"/>
      <c r="BB1570" s="62"/>
      <c r="BC1570" s="62"/>
      <c r="BD1570" s="62"/>
      <c r="BE1570" s="62"/>
      <c r="BF1570" s="62"/>
      <c r="BG1570" s="62"/>
      <c r="BH1570" s="62"/>
      <c r="BI1570" s="62"/>
      <c r="BJ1570" s="62"/>
      <c r="BK1570" s="62"/>
      <c r="BL1570" s="62"/>
      <c r="BM1570" s="62"/>
      <c r="BN1570" s="62"/>
      <c r="BO1570" s="62"/>
      <c r="BP1570" s="62"/>
      <c r="BQ1570" s="62"/>
      <c r="BR1570" s="62"/>
      <c r="BS1570" s="62"/>
      <c r="BT1570" s="62"/>
      <c r="BU1570" s="62"/>
      <c r="BV1570" s="62"/>
      <c r="BW1570" s="62"/>
      <c r="BX1570" s="62"/>
      <c r="BY1570" s="62"/>
      <c r="BZ1570" s="62"/>
      <c r="CA1570" s="62"/>
      <c r="CB1570" s="62"/>
      <c r="CC1570" s="62"/>
      <c r="CD1570" s="62"/>
      <c r="CE1570" s="62"/>
      <c r="CF1570" s="62"/>
      <c r="CG1570" s="62"/>
      <c r="CH1570" s="62"/>
      <c r="CI1570" s="62"/>
      <c r="CJ1570" s="62"/>
      <c r="CK1570" s="62"/>
      <c r="CL1570" s="62"/>
      <c r="CO1570" s="62"/>
      <c r="CP1570" s="62"/>
      <c r="CQ1570" s="62"/>
      <c r="CR1570" s="62"/>
      <c r="CS1570" s="62"/>
      <c r="CT1570" s="62"/>
      <c r="CU1570" s="62"/>
      <c r="CV1570" s="62"/>
      <c r="CW1570" s="62"/>
      <c r="CX1570" s="62"/>
      <c r="CY1570" s="62"/>
      <c r="CZ1570" s="62"/>
      <c r="DA1570" s="62"/>
      <c r="DB1570" s="62"/>
      <c r="DC1570" s="62"/>
      <c r="DD1570" s="62"/>
      <c r="DE1570" s="62"/>
      <c r="DF1570" s="62"/>
      <c r="DG1570" s="62"/>
      <c r="DH1570" s="62"/>
      <c r="DI1570" s="62"/>
      <c r="DJ1570" s="62"/>
      <c r="DK1570" s="62"/>
      <c r="DL1570" s="62"/>
    </row>
    <row r="1571" spans="1:116" x14ac:dyDescent="0.35">
      <c r="A1571" s="98"/>
      <c r="B1571" s="57"/>
      <c r="C1571" t="s">
        <v>228</v>
      </c>
      <c r="D1571" t="s">
        <v>426</v>
      </c>
      <c r="E1571" t="str">
        <f t="shared" si="2678"/>
        <v>1571 DAMORT-F</v>
      </c>
      <c r="F1571" s="27"/>
      <c r="G1571" s="126" t="str">
        <f>"Debt - "&amp;SUBSTITUTE(G1560,":","")</f>
        <v>Debt - Simple amortizing debt</v>
      </c>
      <c r="J1571" s="93">
        <f>SUMIF($5:$5,I$2,1571:1571)</f>
        <v>0</v>
      </c>
      <c r="K1571" s="28">
        <f>SUMIF($3:$3,K$2,1571:1571)</f>
        <v>-578.91302497652555</v>
      </c>
      <c r="L1571" s="28">
        <f>SUMIF($3:$3,L$2,1571:1571)</f>
        <v>-750.99344413140238</v>
      </c>
      <c r="M1571" s="28">
        <f>SUMIF($3:$3,M$2,1571:1571)</f>
        <v>-384.03663519501487</v>
      </c>
      <c r="N1571" s="28">
        <f>SUMIF($3:$3,N$2,1571:1571)</f>
        <v>-62.246837066919504</v>
      </c>
      <c r="O1571" s="28">
        <f>SUMIF($3:$3,O$2,1571:1571)</f>
        <v>4.692697114348419E-13</v>
      </c>
      <c r="P1571" s="28">
        <f>SUMIF($3:$3,P$2,1571:1571)</f>
        <v>5.1840838237647649E-13</v>
      </c>
      <c r="R1571" s="27"/>
      <c r="S1571" s="93">
        <f t="shared" ref="S1571:AX1571" si="2694">-SUM(S1565:S1567)*$H1561/12</f>
        <v>-15.27777777777778</v>
      </c>
      <c r="T1571" s="93">
        <f t="shared" si="2694"/>
        <v>-21.856566121575636</v>
      </c>
      <c r="U1571" s="93">
        <f t="shared" si="2694"/>
        <v>-28.266100012725712</v>
      </c>
      <c r="V1571" s="93">
        <f t="shared" si="2694"/>
        <v>-34.421635664122604</v>
      </c>
      <c r="W1571" s="93">
        <f t="shared" si="2694"/>
        <v>-40.4904120227012</v>
      </c>
      <c r="X1571" s="93">
        <f t="shared" si="2694"/>
        <v>-46.385683828755191</v>
      </c>
      <c r="Y1571" s="93">
        <f t="shared" si="2694"/>
        <v>-52.106005211013546</v>
      </c>
      <c r="Z1571" s="93">
        <f t="shared" si="2694"/>
        <v>-57.649918249277952</v>
      </c>
      <c r="AA1571" s="93">
        <f t="shared" si="2694"/>
        <v>-63.015952874015134</v>
      </c>
      <c r="AB1571" s="93">
        <f t="shared" si="2694"/>
        <v>-68.20262676511237</v>
      </c>
      <c r="AC1571" s="93">
        <f t="shared" si="2694"/>
        <v>-73.208445249789335</v>
      </c>
      <c r="AD1571" s="93">
        <f t="shared" si="2694"/>
        <v>-78.03190119965916</v>
      </c>
      <c r="AE1571" s="93">
        <f t="shared" si="2694"/>
        <v>-75.727030482487365</v>
      </c>
      <c r="AF1571" s="93">
        <f t="shared" si="2694"/>
        <v>-73.402952509339144</v>
      </c>
      <c r="AG1571" s="93">
        <f t="shared" si="2694"/>
        <v>-71.059507219748028</v>
      </c>
      <c r="AH1571" s="93">
        <f t="shared" si="2694"/>
        <v>-68.696533219410313</v>
      </c>
      <c r="AI1571" s="93">
        <f t="shared" si="2694"/>
        <v>-66.313867769069773</v>
      </c>
      <c r="AJ1571" s="93">
        <f t="shared" si="2694"/>
        <v>-63.911346773309752</v>
      </c>
      <c r="AK1571" s="93">
        <f t="shared" si="2694"/>
        <v>-61.488804769251715</v>
      </c>
      <c r="AL1571" s="93">
        <f t="shared" si="2694"/>
        <v>-59.046074915159856</v>
      </c>
      <c r="AM1571" s="93">
        <f t="shared" si="2694"/>
        <v>-56.582988978950574</v>
      </c>
      <c r="AN1571" s="93">
        <f t="shared" si="2694"/>
        <v>-54.099377326606209</v>
      </c>
      <c r="AO1571" s="93">
        <f t="shared" si="2694"/>
        <v>-51.595068910492309</v>
      </c>
      <c r="AP1571" s="93">
        <f t="shared" si="2694"/>
        <v>-49.06989125757746</v>
      </c>
      <c r="AQ1571" s="93">
        <f t="shared" si="2694"/>
        <v>-46.523670457554992</v>
      </c>
      <c r="AR1571" s="93">
        <f t="shared" si="2694"/>
        <v>-43.956231150865655</v>
      </c>
      <c r="AS1571" s="93">
        <f t="shared" si="2694"/>
        <v>-41.367396516620587</v>
      </c>
      <c r="AT1571" s="93">
        <f t="shared" si="2694"/>
        <v>-38.756988260423476</v>
      </c>
      <c r="AU1571" s="93">
        <f t="shared" si="2694"/>
        <v>-36.124826602091382</v>
      </c>
      <c r="AV1571" s="93">
        <f t="shared" si="2694"/>
        <v>-33.470730263273197</v>
      </c>
      <c r="AW1571" s="93">
        <f t="shared" si="2694"/>
        <v>-30.794516454964853</v>
      </c>
      <c r="AX1571" s="93">
        <f t="shared" si="2694"/>
        <v>-28.096000864920612</v>
      </c>
      <c r="AY1571" s="93">
        <f t="shared" ref="AY1571:CD1571" si="2695">-SUM(AY1565:AY1567)*$H1561/12</f>
        <v>-25.374997644959333</v>
      </c>
      <c r="AZ1571" s="93">
        <f t="shared" si="2695"/>
        <v>-22.631319398165044</v>
      </c>
      <c r="BA1571" s="93">
        <f t="shared" si="2695"/>
        <v>-19.864777165980797</v>
      </c>
      <c r="BB1571" s="93">
        <f t="shared" si="2695"/>
        <v>-17.075180415195018</v>
      </c>
      <c r="BC1571" s="93">
        <f t="shared" si="2695"/>
        <v>-14.262337024819359</v>
      </c>
      <c r="BD1571" s="93">
        <f t="shared" si="2695"/>
        <v>-11.919024188318643</v>
      </c>
      <c r="BE1571" s="93">
        <f t="shared" si="2695"/>
        <v>-9.7802614336931821</v>
      </c>
      <c r="BF1571" s="93">
        <f t="shared" si="2695"/>
        <v>-7.8477533449586003</v>
      </c>
      <c r="BG1571" s="93">
        <f t="shared" si="2695"/>
        <v>-6.1205297787311714</v>
      </c>
      <c r="BH1571" s="93">
        <f t="shared" si="2695"/>
        <v>-4.6029903716312752</v>
      </c>
      <c r="BI1571" s="93">
        <f t="shared" si="2695"/>
        <v>-3.2968824916516404</v>
      </c>
      <c r="BJ1571" s="93">
        <f t="shared" si="2695"/>
        <v>-2.2039680681849361</v>
      </c>
      <c r="BK1571" s="93">
        <f t="shared" si="2695"/>
        <v>-1.3260237133687689</v>
      </c>
      <c r="BL1571" s="93">
        <f t="shared" si="2695"/>
        <v>-0.6648408444418944</v>
      </c>
      <c r="BM1571" s="93">
        <f t="shared" si="2695"/>
        <v>-0.22222580712005616</v>
      </c>
      <c r="BN1571" s="93">
        <f t="shared" si="2695"/>
        <v>3.7037040101495225E-14</v>
      </c>
      <c r="BO1571" s="93">
        <f t="shared" si="2695"/>
        <v>3.7345682102341015E-14</v>
      </c>
      <c r="BP1571" s="93">
        <f t="shared" si="2695"/>
        <v>3.7656896119860521E-14</v>
      </c>
      <c r="BQ1571" s="93">
        <f t="shared" si="2695"/>
        <v>3.7970703587526027E-14</v>
      </c>
      <c r="BR1571" s="93">
        <f t="shared" si="2695"/>
        <v>3.8287126117422085E-14</v>
      </c>
      <c r="BS1571" s="93">
        <f t="shared" si="2695"/>
        <v>3.8606185501733936E-14</v>
      </c>
      <c r="BT1571" s="93">
        <f t="shared" si="2695"/>
        <v>3.8927903714248387E-14</v>
      </c>
      <c r="BU1571" s="93">
        <f t="shared" si="2695"/>
        <v>3.925230291186712E-14</v>
      </c>
      <c r="BV1571" s="93">
        <f t="shared" si="2695"/>
        <v>3.9579405436132669E-14</v>
      </c>
      <c r="BW1571" s="93">
        <f t="shared" si="2695"/>
        <v>3.9909233814767113E-14</v>
      </c>
      <c r="BX1571" s="93">
        <f t="shared" si="2695"/>
        <v>4.0241810763223503E-14</v>
      </c>
      <c r="BY1571" s="93">
        <f t="shared" si="2695"/>
        <v>4.0577159186250365E-14</v>
      </c>
      <c r="BZ1571" s="93">
        <f t="shared" si="2695"/>
        <v>4.0915302179469123E-14</v>
      </c>
      <c r="CA1571" s="93">
        <f t="shared" si="2695"/>
        <v>4.1256263030964693E-14</v>
      </c>
      <c r="CB1571" s="93">
        <f t="shared" si="2695"/>
        <v>4.16000652228894E-14</v>
      </c>
      <c r="CC1571" s="93">
        <f t="shared" si="2695"/>
        <v>4.1946732433080146E-14</v>
      </c>
      <c r="CD1571" s="93">
        <f t="shared" si="2695"/>
        <v>4.2296288536689147E-14</v>
      </c>
      <c r="CE1571" s="93">
        <f t="shared" ref="CE1571:CL1571" si="2696">-SUM(CE1565:CE1567)*$H1561/12</f>
        <v>4.2648757607828223E-14</v>
      </c>
      <c r="CF1571" s="93">
        <f t="shared" si="2696"/>
        <v>4.30041639212268E-14</v>
      </c>
      <c r="CG1571" s="93">
        <f t="shared" si="2696"/>
        <v>4.3362531953903686E-14</v>
      </c>
      <c r="CH1571" s="93">
        <f t="shared" si="2696"/>
        <v>4.3723886386852879E-14</v>
      </c>
      <c r="CI1571" s="93">
        <f t="shared" si="2696"/>
        <v>4.4088252106743316E-14</v>
      </c>
      <c r="CJ1571" s="93">
        <f t="shared" si="2696"/>
        <v>4.4455654207632848E-14</v>
      </c>
      <c r="CK1571" s="93">
        <f t="shared" si="2696"/>
        <v>4.4826117992696456E-14</v>
      </c>
      <c r="CL1571" s="93">
        <f t="shared" si="2696"/>
        <v>4.5199668975968926E-14</v>
      </c>
      <c r="CN1571" s="93">
        <f>SUMIF($5:$5,CN$2,1571:1571)</f>
        <v>0</v>
      </c>
      <c r="CO1571" s="93">
        <f t="shared" ref="CO1571:CX1571" si="2697">-SUM(CO1565:CO1567)*$H1561/CO$5</f>
        <v>0</v>
      </c>
      <c r="CP1571" s="93">
        <f t="shared" si="2697"/>
        <v>0</v>
      </c>
      <c r="CQ1571" s="93">
        <f t="shared" si="2697"/>
        <v>0</v>
      </c>
      <c r="CR1571" s="93">
        <f t="shared" si="2697"/>
        <v>0</v>
      </c>
      <c r="CS1571" s="93">
        <f t="shared" si="2697"/>
        <v>0</v>
      </c>
      <c r="CT1571" s="93">
        <f t="shared" si="2697"/>
        <v>0</v>
      </c>
      <c r="CU1571" s="93">
        <f t="shared" si="2697"/>
        <v>0</v>
      </c>
      <c r="CV1571" s="93">
        <f t="shared" si="2697"/>
        <v>0</v>
      </c>
      <c r="CW1571" s="93">
        <f t="shared" si="2697"/>
        <v>0</v>
      </c>
      <c r="CX1571" s="93">
        <f t="shared" si="2697"/>
        <v>0</v>
      </c>
      <c r="CY1571" s="93">
        <f>-SUM(CY1565:CY1567)*$H1561/CL$5</f>
        <v>0</v>
      </c>
      <c r="CZ1571" s="93">
        <f t="shared" ref="CZ1571:DL1571" si="2698">-SUM(CZ1565:CZ1567)*$H1561/CZ$5</f>
        <v>0</v>
      </c>
      <c r="DA1571" s="93">
        <f t="shared" si="2698"/>
        <v>0</v>
      </c>
      <c r="DB1571" s="93">
        <f t="shared" si="2698"/>
        <v>0</v>
      </c>
      <c r="DC1571" s="93">
        <f t="shared" si="2698"/>
        <v>0</v>
      </c>
      <c r="DD1571" s="93">
        <f t="shared" si="2698"/>
        <v>0</v>
      </c>
      <c r="DE1571" s="93">
        <f t="shared" si="2698"/>
        <v>0</v>
      </c>
      <c r="DF1571" s="93">
        <f t="shared" si="2698"/>
        <v>0</v>
      </c>
      <c r="DG1571" s="93">
        <f t="shared" si="2698"/>
        <v>0</v>
      </c>
      <c r="DH1571" s="93">
        <f t="shared" si="2698"/>
        <v>0</v>
      </c>
      <c r="DI1571" s="93">
        <f t="shared" si="2698"/>
        <v>0</v>
      </c>
      <c r="DJ1571" s="93">
        <f t="shared" si="2698"/>
        <v>0</v>
      </c>
      <c r="DK1571" s="93">
        <f t="shared" si="2698"/>
        <v>0</v>
      </c>
      <c r="DL1571" s="93">
        <f t="shared" si="2698"/>
        <v>0</v>
      </c>
    </row>
    <row r="1572" spans="1:116" x14ac:dyDescent="0.35">
      <c r="A1572" s="99"/>
      <c r="B1572" s="57" t="s">
        <v>244</v>
      </c>
      <c r="C1572" s="57"/>
      <c r="D1572" t="s">
        <v>426</v>
      </c>
      <c r="E1572" t="str">
        <f t="shared" si="2678"/>
        <v>1572 DAMORT-F</v>
      </c>
      <c r="G1572" s="125"/>
      <c r="R1572"/>
      <c r="S1572" s="1"/>
      <c r="T1572" s="1"/>
      <c r="U1572" s="1"/>
      <c r="V1572" s="1"/>
      <c r="W1572" s="1"/>
      <c r="X1572" s="1"/>
      <c r="Y1572" s="1"/>
      <c r="Z1572" s="1"/>
      <c r="AA1572" s="1"/>
      <c r="AB1572" s="1"/>
      <c r="AC1572" s="1"/>
      <c r="AD1572" s="1"/>
      <c r="AE1572" s="1"/>
      <c r="AF1572" s="1"/>
      <c r="AG1572" s="1"/>
      <c r="AH1572" s="1"/>
      <c r="AI1572" s="1"/>
      <c r="AJ1572" s="1"/>
      <c r="AK1572" s="1"/>
      <c r="AL1572" s="1"/>
      <c r="AM1572" s="1"/>
      <c r="AN1572" s="1"/>
      <c r="AO1572" s="1"/>
      <c r="AP1572" s="1"/>
      <c r="AQ1572" s="1"/>
      <c r="AR1572" s="1"/>
      <c r="AS1572" s="1"/>
      <c r="AT1572" s="1"/>
      <c r="AU1572" s="1"/>
      <c r="AV1572" s="1"/>
      <c r="AW1572" s="1"/>
      <c r="AX1572" s="1"/>
      <c r="AY1572" s="1"/>
      <c r="AZ1572" s="1"/>
      <c r="BA1572" s="1"/>
      <c r="BB1572" s="1"/>
      <c r="BC1572" s="1"/>
      <c r="BD1572" s="1"/>
      <c r="BE1572" s="1"/>
      <c r="BF1572" s="1"/>
      <c r="BG1572" s="1"/>
      <c r="BH1572" s="1"/>
      <c r="BI1572" s="1"/>
      <c r="BJ1572" s="1"/>
      <c r="BK1572" s="1"/>
      <c r="BL1572" s="1"/>
      <c r="BM1572" s="1"/>
      <c r="BN1572" s="1"/>
      <c r="BO1572" s="1"/>
      <c r="BP1572" s="1"/>
      <c r="BQ1572" s="1"/>
      <c r="BR1572" s="1"/>
      <c r="BS1572" s="1"/>
      <c r="BT1572" s="1"/>
      <c r="BU1572" s="1"/>
      <c r="BV1572" s="1"/>
      <c r="BW1572" s="1"/>
      <c r="BX1572" s="1"/>
      <c r="BY1572" s="1"/>
      <c r="BZ1572" s="1"/>
      <c r="CA1572" s="1"/>
      <c r="CB1572" s="1"/>
      <c r="CC1572" s="1"/>
      <c r="CD1572" s="1"/>
      <c r="CE1572" s="1"/>
      <c r="CF1572" s="1"/>
      <c r="CG1572" s="1"/>
      <c r="CH1572" s="1"/>
      <c r="CI1572" s="1"/>
      <c r="CJ1572" s="1"/>
      <c r="CK1572" s="1"/>
      <c r="CL1572" s="1"/>
      <c r="CO1572" s="1"/>
      <c r="CP1572" s="1"/>
      <c r="CQ1572" s="1"/>
      <c r="CR1572" s="1"/>
      <c r="CS1572" s="1"/>
      <c r="CT1572" s="1"/>
      <c r="CU1572" s="1"/>
      <c r="CV1572" s="1"/>
      <c r="CW1572" s="1"/>
      <c r="CX1572" s="1"/>
      <c r="CY1572" s="1"/>
      <c r="CZ1572" s="1"/>
      <c r="DA1572" s="1"/>
      <c r="DB1572" s="1"/>
      <c r="DC1572" s="1"/>
      <c r="DD1572" s="1"/>
      <c r="DE1572" s="1"/>
      <c r="DF1572" s="1"/>
      <c r="DG1572" s="1"/>
      <c r="DH1572" s="1"/>
      <c r="DI1572" s="1"/>
      <c r="DJ1572" s="1"/>
      <c r="DK1572" s="1"/>
      <c r="DL1572" s="1"/>
    </row>
    <row r="1573" spans="1:116" x14ac:dyDescent="0.35">
      <c r="A1573" s="99"/>
      <c r="B1573" s="57"/>
      <c r="C1573" s="57"/>
      <c r="D1573" t="s">
        <v>426</v>
      </c>
      <c r="E1573" t="str">
        <f t="shared" si="2678"/>
        <v>1573 DAMORT-F</v>
      </c>
      <c r="G1573" s="126" t="str">
        <f>"Interest expense - "&amp;SUBSTITUTE(G1560,":","")</f>
        <v>Interest expense - Simple amortizing debt</v>
      </c>
      <c r="R1573"/>
      <c r="S1573" s="1"/>
      <c r="T1573" s="1"/>
      <c r="U1573" s="1"/>
      <c r="V1573" s="1"/>
      <c r="W1573" s="1"/>
      <c r="X1573" s="1"/>
      <c r="Y1573" s="1"/>
      <c r="Z1573" s="1"/>
      <c r="AA1573" s="1"/>
      <c r="AB1573" s="1"/>
      <c r="AC1573" s="1"/>
      <c r="AD1573" s="1"/>
      <c r="AE1573" s="1"/>
      <c r="AF1573" s="1"/>
      <c r="AG1573" s="1"/>
      <c r="AH1573" s="1"/>
      <c r="AI1573" s="1"/>
      <c r="AJ1573" s="1"/>
      <c r="AK1573" s="1"/>
      <c r="AL1573" s="1"/>
      <c r="AM1573" s="1"/>
      <c r="AN1573" s="1"/>
      <c r="AO1573" s="1"/>
      <c r="AP1573" s="1"/>
      <c r="AQ1573" s="1"/>
      <c r="AR1573" s="1"/>
      <c r="AS1573" s="1"/>
      <c r="AT1573" s="1"/>
      <c r="AU1573" s="1"/>
      <c r="AV1573" s="1"/>
      <c r="AW1573" s="1"/>
      <c r="AX1573" s="1"/>
      <c r="AY1573" s="1"/>
      <c r="AZ1573" s="1"/>
      <c r="BA1573" s="1"/>
      <c r="BB1573" s="1"/>
      <c r="BC1573" s="1"/>
      <c r="BD1573" s="1"/>
      <c r="BE1573" s="1"/>
      <c r="BF1573" s="1"/>
      <c r="BG1573" s="1"/>
      <c r="BH1573" s="1"/>
      <c r="BI1573" s="1"/>
      <c r="BJ1573" s="1"/>
      <c r="BK1573" s="1"/>
      <c r="BL1573" s="1"/>
      <c r="BM1573" s="1"/>
      <c r="BN1573" s="1"/>
      <c r="BO1573" s="1"/>
      <c r="BP1573" s="1"/>
      <c r="BQ1573" s="1"/>
      <c r="BR1573" s="1"/>
      <c r="BS1573" s="1"/>
      <c r="BT1573" s="1"/>
      <c r="BU1573" s="1"/>
      <c r="BV1573" s="1"/>
      <c r="BW1573" s="1"/>
      <c r="BX1573" s="1"/>
      <c r="BY1573" s="1"/>
      <c r="BZ1573" s="1"/>
      <c r="CA1573" s="1"/>
      <c r="CB1573" s="1"/>
      <c r="CC1573" s="1"/>
      <c r="CD1573" s="1"/>
      <c r="CE1573" s="1"/>
      <c r="CF1573" s="1"/>
      <c r="CG1573" s="1"/>
      <c r="CH1573" s="1"/>
      <c r="CI1573" s="1"/>
      <c r="CJ1573" s="1"/>
      <c r="CK1573" s="1"/>
      <c r="CL1573" s="1"/>
      <c r="CO1573" s="1"/>
      <c r="CP1573" s="1"/>
      <c r="CQ1573" s="1"/>
      <c r="CR1573" s="1"/>
      <c r="CS1573" s="1"/>
      <c r="CT1573" s="1"/>
      <c r="CU1573" s="1"/>
      <c r="CV1573" s="1"/>
      <c r="CW1573" s="1"/>
      <c r="CX1573" s="1"/>
      <c r="CY1573" s="1"/>
      <c r="CZ1573" s="1"/>
      <c r="DA1573" s="1"/>
      <c r="DB1573" s="1"/>
      <c r="DC1573" s="1"/>
      <c r="DD1573" s="1"/>
      <c r="DE1573" s="1"/>
      <c r="DF1573" s="1"/>
      <c r="DG1573" s="1"/>
      <c r="DH1573" s="1"/>
      <c r="DI1573" s="1"/>
      <c r="DJ1573" s="1"/>
      <c r="DK1573" s="1"/>
      <c r="DL1573" s="1"/>
    </row>
    <row r="1574" spans="1:116" x14ac:dyDescent="0.35">
      <c r="A1574" s="99"/>
      <c r="B1574" s="57"/>
      <c r="C1574" s="57"/>
      <c r="D1574" t="s">
        <v>426</v>
      </c>
      <c r="E1574" t="str">
        <f t="shared" si="2678"/>
        <v>1574 DAMORT-F</v>
      </c>
      <c r="G1574" s="125"/>
      <c r="J1574" s="81">
        <f>SUMIF($5:$5,I$2,1574:1574)</f>
        <v>0</v>
      </c>
      <c r="K1574" s="37">
        <f>SUMIF($3:$3,K$2,1574:1574)</f>
        <v>-354.61638726027405</v>
      </c>
      <c r="L1574" s="37">
        <f>SUMIF($3:$3,L$2,1574:1574)</f>
        <v>0</v>
      </c>
      <c r="M1574" s="37">
        <f>SUMIF($3:$3,M$2,1574:1574)</f>
        <v>0</v>
      </c>
      <c r="N1574" s="37">
        <f>SUMIF($3:$3,N$2,1574:1574)</f>
        <v>0</v>
      </c>
      <c r="O1574" s="37">
        <f>SUMIF($3:$3,O$2,1574:1574)</f>
        <v>0</v>
      </c>
      <c r="P1574" s="37">
        <f>SUMIF($3:$3,P$2,1574:1574)</f>
        <v>0</v>
      </c>
      <c r="R1574" s="53"/>
      <c r="S1574" s="94">
        <f>+PMT($H1561/12,$H1560,S1566+S1567+S1565,0)</f>
        <v>-59.156509855368732</v>
      </c>
      <c r="T1574" s="94">
        <f t="shared" ref="T1574:AY1574" si="2699">+PMT($H1561/12,$H1560,T1566+T1567,0)</f>
        <v>-26.889322661531239</v>
      </c>
      <c r="U1574" s="94">
        <f t="shared" si="2699"/>
        <v>-26.889322661531239</v>
      </c>
      <c r="V1574" s="94">
        <f t="shared" si="2699"/>
        <v>-26.566650789592863</v>
      </c>
      <c r="W1574" s="94">
        <f t="shared" si="2699"/>
        <v>-26.889322661531239</v>
      </c>
      <c r="X1574" s="94">
        <f t="shared" si="2699"/>
        <v>-26.889322661531239</v>
      </c>
      <c r="Y1574" s="94">
        <f t="shared" si="2699"/>
        <v>-26.889322661531239</v>
      </c>
      <c r="Z1574" s="94">
        <f t="shared" si="2699"/>
        <v>-26.889322661531239</v>
      </c>
      <c r="AA1574" s="94">
        <f t="shared" si="2699"/>
        <v>-26.889322661531239</v>
      </c>
      <c r="AB1574" s="94">
        <f t="shared" si="2699"/>
        <v>-26.889322661531239</v>
      </c>
      <c r="AC1574" s="94">
        <f t="shared" si="2699"/>
        <v>-26.889322661531239</v>
      </c>
      <c r="AD1574" s="94">
        <f t="shared" si="2699"/>
        <v>-26.889322661531239</v>
      </c>
      <c r="AE1574" s="94">
        <f t="shared" si="2699"/>
        <v>0</v>
      </c>
      <c r="AF1574" s="94">
        <f t="shared" si="2699"/>
        <v>0</v>
      </c>
      <c r="AG1574" s="94">
        <f t="shared" si="2699"/>
        <v>0</v>
      </c>
      <c r="AH1574" s="94">
        <f t="shared" si="2699"/>
        <v>0</v>
      </c>
      <c r="AI1574" s="94">
        <f t="shared" si="2699"/>
        <v>0</v>
      </c>
      <c r="AJ1574" s="94">
        <f t="shared" si="2699"/>
        <v>0</v>
      </c>
      <c r="AK1574" s="94">
        <f t="shared" si="2699"/>
        <v>0</v>
      </c>
      <c r="AL1574" s="94">
        <f t="shared" si="2699"/>
        <v>0</v>
      </c>
      <c r="AM1574" s="94">
        <f t="shared" si="2699"/>
        <v>0</v>
      </c>
      <c r="AN1574" s="94">
        <f t="shared" si="2699"/>
        <v>0</v>
      </c>
      <c r="AO1574" s="94">
        <f t="shared" si="2699"/>
        <v>0</v>
      </c>
      <c r="AP1574" s="94">
        <f t="shared" si="2699"/>
        <v>0</v>
      </c>
      <c r="AQ1574" s="94">
        <f t="shared" si="2699"/>
        <v>0</v>
      </c>
      <c r="AR1574" s="94">
        <f t="shared" si="2699"/>
        <v>0</v>
      </c>
      <c r="AS1574" s="94">
        <f t="shared" si="2699"/>
        <v>0</v>
      </c>
      <c r="AT1574" s="94">
        <f t="shared" si="2699"/>
        <v>0</v>
      </c>
      <c r="AU1574" s="94">
        <f t="shared" si="2699"/>
        <v>0</v>
      </c>
      <c r="AV1574" s="94">
        <f t="shared" si="2699"/>
        <v>0</v>
      </c>
      <c r="AW1574" s="94">
        <f t="shared" si="2699"/>
        <v>0</v>
      </c>
      <c r="AX1574" s="94">
        <f t="shared" si="2699"/>
        <v>0</v>
      </c>
      <c r="AY1574" s="94">
        <f t="shared" si="2699"/>
        <v>0</v>
      </c>
      <c r="AZ1574" s="94">
        <f t="shared" ref="AZ1574:CE1574" si="2700">+PMT($H1561/12,$H1560,AZ1566+AZ1567,0)</f>
        <v>0</v>
      </c>
      <c r="BA1574" s="94">
        <f t="shared" si="2700"/>
        <v>0</v>
      </c>
      <c r="BB1574" s="94">
        <f t="shared" si="2700"/>
        <v>0</v>
      </c>
      <c r="BC1574" s="94">
        <f t="shared" si="2700"/>
        <v>0</v>
      </c>
      <c r="BD1574" s="94">
        <f t="shared" si="2700"/>
        <v>0</v>
      </c>
      <c r="BE1574" s="94">
        <f t="shared" si="2700"/>
        <v>0</v>
      </c>
      <c r="BF1574" s="94">
        <f t="shared" si="2700"/>
        <v>0</v>
      </c>
      <c r="BG1574" s="94">
        <f t="shared" si="2700"/>
        <v>0</v>
      </c>
      <c r="BH1574" s="94">
        <f t="shared" si="2700"/>
        <v>0</v>
      </c>
      <c r="BI1574" s="94">
        <f t="shared" si="2700"/>
        <v>0</v>
      </c>
      <c r="BJ1574" s="94">
        <f t="shared" si="2700"/>
        <v>0</v>
      </c>
      <c r="BK1574" s="94">
        <f t="shared" si="2700"/>
        <v>0</v>
      </c>
      <c r="BL1574" s="94">
        <f t="shared" si="2700"/>
        <v>0</v>
      </c>
      <c r="BM1574" s="94">
        <f t="shared" si="2700"/>
        <v>0</v>
      </c>
      <c r="BN1574" s="94">
        <f t="shared" si="2700"/>
        <v>0</v>
      </c>
      <c r="BO1574" s="94">
        <f t="shared" si="2700"/>
        <v>0</v>
      </c>
      <c r="BP1574" s="94">
        <f t="shared" si="2700"/>
        <v>0</v>
      </c>
      <c r="BQ1574" s="94">
        <f t="shared" si="2700"/>
        <v>0</v>
      </c>
      <c r="BR1574" s="94">
        <f t="shared" si="2700"/>
        <v>0</v>
      </c>
      <c r="BS1574" s="94">
        <f t="shared" si="2700"/>
        <v>0</v>
      </c>
      <c r="BT1574" s="94">
        <f t="shared" si="2700"/>
        <v>0</v>
      </c>
      <c r="BU1574" s="94">
        <f t="shared" si="2700"/>
        <v>0</v>
      </c>
      <c r="BV1574" s="94">
        <f t="shared" si="2700"/>
        <v>0</v>
      </c>
      <c r="BW1574" s="94">
        <f t="shared" si="2700"/>
        <v>0</v>
      </c>
      <c r="BX1574" s="94">
        <f t="shared" si="2700"/>
        <v>0</v>
      </c>
      <c r="BY1574" s="94">
        <f t="shared" si="2700"/>
        <v>0</v>
      </c>
      <c r="BZ1574" s="94">
        <f t="shared" si="2700"/>
        <v>0</v>
      </c>
      <c r="CA1574" s="94">
        <f t="shared" si="2700"/>
        <v>0</v>
      </c>
      <c r="CB1574" s="94">
        <f t="shared" si="2700"/>
        <v>0</v>
      </c>
      <c r="CC1574" s="94">
        <f t="shared" si="2700"/>
        <v>0</v>
      </c>
      <c r="CD1574" s="94">
        <f t="shared" si="2700"/>
        <v>0</v>
      </c>
      <c r="CE1574" s="94">
        <f t="shared" si="2700"/>
        <v>0</v>
      </c>
      <c r="CF1574" s="94">
        <f t="shared" ref="CF1574:CL1574" si="2701">+PMT($H1561/12,$H1560,CF1566+CF1567,0)</f>
        <v>0</v>
      </c>
      <c r="CG1574" s="94">
        <f t="shared" si="2701"/>
        <v>0</v>
      </c>
      <c r="CH1574" s="94">
        <f t="shared" si="2701"/>
        <v>0</v>
      </c>
      <c r="CI1574" s="94">
        <f t="shared" si="2701"/>
        <v>0</v>
      </c>
      <c r="CJ1574" s="94">
        <f t="shared" si="2701"/>
        <v>0</v>
      </c>
      <c r="CK1574" s="94">
        <f t="shared" si="2701"/>
        <v>0</v>
      </c>
      <c r="CL1574" s="94">
        <f t="shared" si="2701"/>
        <v>0</v>
      </c>
      <c r="CN1574" s="81">
        <f>SUMIF($5:$5,CN$2,1574:1574)</f>
        <v>0</v>
      </c>
      <c r="CO1574" s="94">
        <f t="shared" ref="CO1574:CX1574" si="2702">+PMT($H1561/CO$5,$H1560,CO1566+CO1567,0)</f>
        <v>0</v>
      </c>
      <c r="CP1574" s="94">
        <f t="shared" si="2702"/>
        <v>0</v>
      </c>
      <c r="CQ1574" s="94">
        <f t="shared" si="2702"/>
        <v>0</v>
      </c>
      <c r="CR1574" s="94">
        <f t="shared" si="2702"/>
        <v>0</v>
      </c>
      <c r="CS1574" s="94">
        <f t="shared" si="2702"/>
        <v>0</v>
      </c>
      <c r="CT1574" s="94">
        <f t="shared" si="2702"/>
        <v>0</v>
      </c>
      <c r="CU1574" s="94">
        <f t="shared" si="2702"/>
        <v>0</v>
      </c>
      <c r="CV1574" s="94">
        <f t="shared" si="2702"/>
        <v>0</v>
      </c>
      <c r="CW1574" s="94">
        <f t="shared" si="2702"/>
        <v>0</v>
      </c>
      <c r="CX1574" s="94">
        <f t="shared" si="2702"/>
        <v>0</v>
      </c>
      <c r="CY1574" s="94">
        <f>+PMT($H1561/CL$5,$H1560,CY1566+CY1567,0)</f>
        <v>0</v>
      </c>
      <c r="CZ1574" s="94">
        <f t="shared" ref="CZ1574:DL1574" si="2703">+PMT($H1561/CZ$5,$H1560,CZ1566+CZ1567,0)</f>
        <v>0</v>
      </c>
      <c r="DA1574" s="94">
        <f t="shared" si="2703"/>
        <v>0</v>
      </c>
      <c r="DB1574" s="94">
        <f t="shared" si="2703"/>
        <v>0</v>
      </c>
      <c r="DC1574" s="94">
        <f t="shared" si="2703"/>
        <v>0</v>
      </c>
      <c r="DD1574" s="94">
        <f t="shared" si="2703"/>
        <v>0</v>
      </c>
      <c r="DE1574" s="94">
        <f t="shared" si="2703"/>
        <v>0</v>
      </c>
      <c r="DF1574" s="94">
        <f t="shared" si="2703"/>
        <v>0</v>
      </c>
      <c r="DG1574" s="94">
        <f t="shared" si="2703"/>
        <v>0</v>
      </c>
      <c r="DH1574" s="94">
        <f t="shared" si="2703"/>
        <v>0</v>
      </c>
      <c r="DI1574" s="94">
        <f t="shared" si="2703"/>
        <v>0</v>
      </c>
      <c r="DJ1574" s="94">
        <f t="shared" si="2703"/>
        <v>0</v>
      </c>
      <c r="DK1574" s="94">
        <f t="shared" si="2703"/>
        <v>0</v>
      </c>
      <c r="DL1574" s="94">
        <f t="shared" si="2703"/>
        <v>0</v>
      </c>
    </row>
    <row r="1575" spans="1:116" x14ac:dyDescent="0.35">
      <c r="A1575" s="100"/>
      <c r="B1575" s="300"/>
      <c r="C1575" s="300"/>
      <c r="D1575" t="s">
        <v>426</v>
      </c>
      <c r="E1575" t="str">
        <f t="shared" si="2678"/>
        <v>1575 DAMORT-F</v>
      </c>
      <c r="F1575" s="27"/>
      <c r="G1575" s="95" t="s">
        <v>291</v>
      </c>
      <c r="H1575" s="27"/>
      <c r="J1575" s="77">
        <f>SUMIF($5:$5,I$2,1575:1575)</f>
        <v>0</v>
      </c>
      <c r="K1575" s="33">
        <f>SUMIF($3:$3,K$2,1575:1575)</f>
        <v>-2481.6693670780419</v>
      </c>
      <c r="L1575" s="33">
        <f>SUMIF($3:$3,L$2,1575:1575)</f>
        <v>-4255.3966471232898</v>
      </c>
      <c r="M1575" s="33">
        <f>SUMIF($3:$3,M$2,1575:1575)</f>
        <v>-4255.3966471232898</v>
      </c>
      <c r="N1575" s="33">
        <f>SUMIF($3:$3,N$2,1575:1575)</f>
        <v>-1773.7272800452472</v>
      </c>
      <c r="O1575" s="33">
        <f>SUMIF($3:$3,O$2,1575:1575)</f>
        <v>0</v>
      </c>
      <c r="P1575" s="33">
        <f>SUMIF($3:$3,P$2,1575:1575)</f>
        <v>0</v>
      </c>
      <c r="R1575" s="28"/>
      <c r="S1575" s="93" cm="1">
        <f t="array" ref="S1575">SUM(INDEX(1574:1574,1,MAX(COLUMN($R:$R),COLUMN()-($H1560-1))):S1574)</f>
        <v>-59.156509855368732</v>
      </c>
      <c r="T1575" s="93" cm="1">
        <f t="array" ref="T1575">SUM(INDEX(1574:1574,1,MAX(COLUMN($R:$R),COLUMN()-($H1560-1))):T1574)</f>
        <v>-86.045832516899964</v>
      </c>
      <c r="U1575" s="93" cm="1">
        <f t="array" ref="U1575">SUM(INDEX(1574:1574,1,MAX(COLUMN($R:$R),COLUMN()-($H1560-1))):U1574)</f>
        <v>-112.9351551784312</v>
      </c>
      <c r="V1575" s="93" cm="1">
        <f t="array" ref="V1575">SUM(INDEX(1574:1574,1,MAX(COLUMN($R:$R),COLUMN()-($H1560-1))):V1574)</f>
        <v>-139.50180596802406</v>
      </c>
      <c r="W1575" s="93" cm="1">
        <f t="array" ref="W1575">SUM(INDEX(1574:1574,1,MAX(COLUMN($R:$R),COLUMN()-($H1560-1))):W1574)</f>
        <v>-166.39112862955528</v>
      </c>
      <c r="X1575" s="93" cm="1">
        <f t="array" ref="X1575">SUM(INDEX(1574:1574,1,MAX(COLUMN($R:$R),COLUMN()-($H1560-1))):X1574)</f>
        <v>-193.28045129108654</v>
      </c>
      <c r="Y1575" s="93" cm="1">
        <f t="array" ref="Y1575">SUM(INDEX(1574:1574,1,MAX(COLUMN($R:$R),COLUMN()-($H1560-1))):Y1574)</f>
        <v>-220.16977395261779</v>
      </c>
      <c r="Z1575" s="93" cm="1">
        <f t="array" ref="Z1575">SUM(INDEX(1574:1574,1,MAX(COLUMN($R:$R),COLUMN()-($H1560-1))):Z1574)</f>
        <v>-247.05909661414904</v>
      </c>
      <c r="AA1575" s="93" cm="1">
        <f t="array" ref="AA1575">SUM(INDEX(1574:1574,1,MAX(COLUMN($R:$R),COLUMN()-($H1560-1))):AA1574)</f>
        <v>-273.94841927568029</v>
      </c>
      <c r="AB1575" s="93" cm="1">
        <f t="array" ref="AB1575">SUM(INDEX(1574:1574,1,MAX(COLUMN($R:$R),COLUMN()-($H1560-1))):AB1574)</f>
        <v>-300.83774193721155</v>
      </c>
      <c r="AC1575" s="93" cm="1">
        <f t="array" ref="AC1575">SUM(INDEX(1574:1574,1,MAX(COLUMN($R:$R),COLUMN()-($H1560-1))):AC1574)</f>
        <v>-327.7270645987428</v>
      </c>
      <c r="AD1575" s="93" cm="1">
        <f t="array" ref="AD1575">SUM(INDEX(1574:1574,1,MAX(COLUMN($R:$R),COLUMN()-($H1560-1))):AD1574)</f>
        <v>-354.61638726027405</v>
      </c>
      <c r="AE1575" s="93" cm="1">
        <f t="array" ref="AE1575">SUM(INDEX(1574:1574,1,MAX(COLUMN($R:$R),COLUMN()-($H1560-1))):AE1574)</f>
        <v>-354.61638726027405</v>
      </c>
      <c r="AF1575" s="93" cm="1">
        <f t="array" ref="AF1575">SUM(INDEX(1574:1574,1,MAX(COLUMN($R:$R),COLUMN()-($H1560-1))):AF1574)</f>
        <v>-354.61638726027405</v>
      </c>
      <c r="AG1575" s="93" cm="1">
        <f t="array" ref="AG1575">SUM(INDEX(1574:1574,1,MAX(COLUMN($R:$R),COLUMN()-($H1560-1))):AG1574)</f>
        <v>-354.61638726027405</v>
      </c>
      <c r="AH1575" s="93" cm="1">
        <f t="array" ref="AH1575">SUM(INDEX(1574:1574,1,MAX(COLUMN($R:$R),COLUMN()-($H1560-1))):AH1574)</f>
        <v>-354.61638726027405</v>
      </c>
      <c r="AI1575" s="93" cm="1">
        <f t="array" ref="AI1575">SUM(INDEX(1574:1574,1,MAX(COLUMN($R:$R),COLUMN()-($H1560-1))):AI1574)</f>
        <v>-354.61638726027405</v>
      </c>
      <c r="AJ1575" s="93" cm="1">
        <f t="array" ref="AJ1575">SUM(INDEX(1574:1574,1,MAX(COLUMN($R:$R),COLUMN()-($H1560-1))):AJ1574)</f>
        <v>-354.61638726027405</v>
      </c>
      <c r="AK1575" s="93" cm="1">
        <f t="array" ref="AK1575">SUM(INDEX(1574:1574,1,MAX(COLUMN($R:$R),COLUMN()-($H1560-1))):AK1574)</f>
        <v>-354.61638726027405</v>
      </c>
      <c r="AL1575" s="93" cm="1">
        <f t="array" ref="AL1575">SUM(INDEX(1574:1574,1,MAX(COLUMN($R:$R),COLUMN()-($H1560-1))):AL1574)</f>
        <v>-354.61638726027405</v>
      </c>
      <c r="AM1575" s="93" cm="1">
        <f t="array" ref="AM1575">SUM(INDEX(1574:1574,1,MAX(COLUMN($R:$R),COLUMN()-($H1560-1))):AM1574)</f>
        <v>-354.61638726027405</v>
      </c>
      <c r="AN1575" s="93" cm="1">
        <f t="array" ref="AN1575">SUM(INDEX(1574:1574,1,MAX(COLUMN($R:$R),COLUMN()-($H1560-1))):AN1574)</f>
        <v>-354.61638726027405</v>
      </c>
      <c r="AO1575" s="93" cm="1">
        <f t="array" ref="AO1575">SUM(INDEX(1574:1574,1,MAX(COLUMN($R:$R),COLUMN()-($H1560-1))):AO1574)</f>
        <v>-354.61638726027405</v>
      </c>
      <c r="AP1575" s="93" cm="1">
        <f t="array" ref="AP1575">SUM(INDEX(1574:1574,1,MAX(COLUMN($R:$R),COLUMN()-($H1560-1))):AP1574)</f>
        <v>-354.61638726027405</v>
      </c>
      <c r="AQ1575" s="93" cm="1">
        <f t="array" ref="AQ1575">SUM(INDEX(1574:1574,1,MAX(COLUMN($R:$R),COLUMN()-($H1560-1))):AQ1574)</f>
        <v>-354.61638726027405</v>
      </c>
      <c r="AR1575" s="93" cm="1">
        <f t="array" ref="AR1575">SUM(INDEX(1574:1574,1,MAX(COLUMN($R:$R),COLUMN()-($H1560-1))):AR1574)</f>
        <v>-354.61638726027405</v>
      </c>
      <c r="AS1575" s="93" cm="1">
        <f t="array" ref="AS1575">SUM(INDEX(1574:1574,1,MAX(COLUMN($R:$R),COLUMN()-($H1560-1))):AS1574)</f>
        <v>-354.61638726027405</v>
      </c>
      <c r="AT1575" s="93" cm="1">
        <f t="array" ref="AT1575">SUM(INDEX(1574:1574,1,MAX(COLUMN($R:$R),COLUMN()-($H1560-1))):AT1574)</f>
        <v>-354.61638726027405</v>
      </c>
      <c r="AU1575" s="93" cm="1">
        <f t="array" ref="AU1575">SUM(INDEX(1574:1574,1,MAX(COLUMN($R:$R),COLUMN()-($H1560-1))):AU1574)</f>
        <v>-354.61638726027405</v>
      </c>
      <c r="AV1575" s="93" cm="1">
        <f t="array" ref="AV1575">SUM(INDEX(1574:1574,1,MAX(COLUMN($R:$R),COLUMN()-($H1560-1))):AV1574)</f>
        <v>-354.61638726027405</v>
      </c>
      <c r="AW1575" s="93" cm="1">
        <f t="array" ref="AW1575">SUM(INDEX(1574:1574,1,MAX(COLUMN($R:$R),COLUMN()-($H1560-1))):AW1574)</f>
        <v>-354.61638726027405</v>
      </c>
      <c r="AX1575" s="93" cm="1">
        <f t="array" ref="AX1575">SUM(INDEX(1574:1574,1,MAX(COLUMN($R:$R),COLUMN()-($H1560-1))):AX1574)</f>
        <v>-354.61638726027405</v>
      </c>
      <c r="AY1575" s="93" cm="1">
        <f t="array" ref="AY1575">SUM(INDEX(1574:1574,1,MAX(COLUMN($R:$R),COLUMN()-($H1560-1))):AY1574)</f>
        <v>-354.61638726027405</v>
      </c>
      <c r="AZ1575" s="93" cm="1">
        <f t="array" ref="AZ1575">SUM(INDEX(1574:1574,1,MAX(COLUMN($R:$R),COLUMN()-($H1560-1))):AZ1574)</f>
        <v>-354.61638726027405</v>
      </c>
      <c r="BA1575" s="93" cm="1">
        <f t="array" ref="BA1575">SUM(INDEX(1574:1574,1,MAX(COLUMN($R:$R),COLUMN()-($H1560-1))):BA1574)</f>
        <v>-354.61638726027405</v>
      </c>
      <c r="BB1575" s="93" cm="1">
        <f t="array" ref="BB1575">SUM(INDEX(1574:1574,1,MAX(COLUMN($R:$R),COLUMN()-($H1560-1))):BB1574)</f>
        <v>-354.61638726027405</v>
      </c>
      <c r="BC1575" s="93" cm="1">
        <f t="array" ref="BC1575">SUM(INDEX(1574:1574,1,MAX(COLUMN($R:$R),COLUMN()-($H1560-1))):BC1574)</f>
        <v>-295.45987740490534</v>
      </c>
      <c r="BD1575" s="93" cm="1">
        <f t="array" ref="BD1575">SUM(INDEX(1574:1574,1,MAX(COLUMN($R:$R),COLUMN()-($H1560-1))):BD1574)</f>
        <v>-268.57055474337409</v>
      </c>
      <c r="BE1575" s="93" cm="1">
        <f t="array" ref="BE1575">SUM(INDEX(1574:1574,1,MAX(COLUMN($R:$R),COLUMN()-($H1560-1))):BE1574)</f>
        <v>-241.68123208184284</v>
      </c>
      <c r="BF1575" s="93" cm="1">
        <f t="array" ref="BF1575">SUM(INDEX(1574:1574,1,MAX(COLUMN($R:$R),COLUMN()-($H1560-1))):BF1574)</f>
        <v>-215.11458129224997</v>
      </c>
      <c r="BG1575" s="93" cm="1">
        <f t="array" ref="BG1575">SUM(INDEX(1574:1574,1,MAX(COLUMN($R:$R),COLUMN()-($H1560-1))):BG1574)</f>
        <v>-188.22525863071871</v>
      </c>
      <c r="BH1575" s="93" cm="1">
        <f t="array" ref="BH1575">SUM(INDEX(1574:1574,1,MAX(COLUMN($R:$R),COLUMN()-($H1560-1))):BH1574)</f>
        <v>-161.33593596918746</v>
      </c>
      <c r="BI1575" s="93" cm="1">
        <f t="array" ref="BI1575">SUM(INDEX(1574:1574,1,MAX(COLUMN($R:$R),COLUMN()-($H1560-1))):BI1574)</f>
        <v>-134.44661330765621</v>
      </c>
      <c r="BJ1575" s="93" cm="1">
        <f t="array" ref="BJ1575">SUM(INDEX(1574:1574,1,MAX(COLUMN($R:$R),COLUMN()-($H1560-1))):BJ1574)</f>
        <v>-107.55729064612495</v>
      </c>
      <c r="BK1575" s="93" cm="1">
        <f t="array" ref="BK1575">SUM(INDEX(1574:1574,1,MAX(COLUMN($R:$R),COLUMN()-($H1560-1))):BK1574)</f>
        <v>-80.667967984593716</v>
      </c>
      <c r="BL1575" s="93" cm="1">
        <f t="array" ref="BL1575">SUM(INDEX(1574:1574,1,MAX(COLUMN($R:$R),COLUMN()-($H1560-1))):BL1574)</f>
        <v>-53.778645323062477</v>
      </c>
      <c r="BM1575" s="93" cm="1">
        <f t="array" ref="BM1575">SUM(INDEX(1574:1574,1,MAX(COLUMN($R:$R),COLUMN()-($H1560-1))):BM1574)</f>
        <v>-26.889322661531239</v>
      </c>
      <c r="BN1575" s="93" cm="1">
        <f t="array" ref="BN1575">SUM(INDEX(1574:1574,1,MAX(COLUMN($R:$R),COLUMN()-($H1560-1))):BN1574)</f>
        <v>0</v>
      </c>
      <c r="BO1575" s="93" cm="1">
        <f t="array" ref="BO1575">SUM(INDEX(1574:1574,1,MAX(COLUMN($R:$R),COLUMN()-($H1560-1))):BO1574)</f>
        <v>0</v>
      </c>
      <c r="BP1575" s="93" cm="1">
        <f t="array" ref="BP1575">SUM(INDEX(1574:1574,1,MAX(COLUMN($R:$R),COLUMN()-($H1560-1))):BP1574)</f>
        <v>0</v>
      </c>
      <c r="BQ1575" s="93" cm="1">
        <f t="array" ref="BQ1575">SUM(INDEX(1574:1574,1,MAX(COLUMN($R:$R),COLUMN()-($H1560-1))):BQ1574)</f>
        <v>0</v>
      </c>
      <c r="BR1575" s="93" cm="1">
        <f t="array" ref="BR1575">SUM(INDEX(1574:1574,1,MAX(COLUMN($R:$R),COLUMN()-($H1560-1))):BR1574)</f>
        <v>0</v>
      </c>
      <c r="BS1575" s="93" cm="1">
        <f t="array" ref="BS1575">SUM(INDEX(1574:1574,1,MAX(COLUMN($R:$R),COLUMN()-($H1560-1))):BS1574)</f>
        <v>0</v>
      </c>
      <c r="BT1575" s="93" cm="1">
        <f t="array" ref="BT1575">SUM(INDEX(1574:1574,1,MAX(COLUMN($R:$R),COLUMN()-($H1560-1))):BT1574)</f>
        <v>0</v>
      </c>
      <c r="BU1575" s="93" cm="1">
        <f t="array" ref="BU1575">SUM(INDEX(1574:1574,1,MAX(COLUMN($R:$R),COLUMN()-($H1560-1))):BU1574)</f>
        <v>0</v>
      </c>
      <c r="BV1575" s="93" cm="1">
        <f t="array" ref="BV1575">SUM(INDEX(1574:1574,1,MAX(COLUMN($R:$R),COLUMN()-($H1560-1))):BV1574)</f>
        <v>0</v>
      </c>
      <c r="BW1575" s="93" cm="1">
        <f t="array" ref="BW1575">SUM(INDEX(1574:1574,1,MAX(COLUMN($R:$R),COLUMN()-($H1560-1))):BW1574)</f>
        <v>0</v>
      </c>
      <c r="BX1575" s="93" cm="1">
        <f t="array" ref="BX1575">SUM(INDEX(1574:1574,1,MAX(COLUMN($R:$R),COLUMN()-($H1560-1))):BX1574)</f>
        <v>0</v>
      </c>
      <c r="BY1575" s="93" cm="1">
        <f t="array" ref="BY1575">SUM(INDEX(1574:1574,1,MAX(COLUMN($R:$R),COLUMN()-($H1560-1))):BY1574)</f>
        <v>0</v>
      </c>
      <c r="BZ1575" s="93" cm="1">
        <f t="array" ref="BZ1575">SUM(INDEX(1574:1574,1,MAX(COLUMN($R:$R),COLUMN()-($H1560-1))):BZ1574)</f>
        <v>0</v>
      </c>
      <c r="CA1575" s="93" cm="1">
        <f t="array" ref="CA1575">SUM(INDEX(1574:1574,1,MAX(COLUMN($R:$R),COLUMN()-($H1560-1))):CA1574)</f>
        <v>0</v>
      </c>
      <c r="CB1575" s="93" cm="1">
        <f t="array" ref="CB1575">SUM(INDEX(1574:1574,1,MAX(COLUMN($R:$R),COLUMN()-($H1560-1))):CB1574)</f>
        <v>0</v>
      </c>
      <c r="CC1575" s="93" cm="1">
        <f t="array" ref="CC1575">SUM(INDEX(1574:1574,1,MAX(COLUMN($R:$R),COLUMN()-($H1560-1))):CC1574)</f>
        <v>0</v>
      </c>
      <c r="CD1575" s="93" cm="1">
        <f t="array" ref="CD1575">SUM(INDEX(1574:1574,1,MAX(COLUMN($R:$R),COLUMN()-($H1560-1))):CD1574)</f>
        <v>0</v>
      </c>
      <c r="CE1575" s="93" cm="1">
        <f t="array" ref="CE1575">SUM(INDEX(1574:1574,1,MAX(COLUMN($R:$R),COLUMN()-($H1560-1))):CE1574)</f>
        <v>0</v>
      </c>
      <c r="CF1575" s="93" cm="1">
        <f t="array" ref="CF1575">SUM(INDEX(1574:1574,1,MAX(COLUMN($R:$R),COLUMN()-($H1560-1))):CF1574)</f>
        <v>0</v>
      </c>
      <c r="CG1575" s="93" cm="1">
        <f t="array" ref="CG1575">SUM(INDEX(1574:1574,1,MAX(COLUMN($R:$R),COLUMN()-($H1560-1))):CG1574)</f>
        <v>0</v>
      </c>
      <c r="CH1575" s="93" cm="1">
        <f t="array" ref="CH1575">SUM(INDEX(1574:1574,1,MAX(COLUMN($R:$R),COLUMN()-($H1560-1))):CH1574)</f>
        <v>0</v>
      </c>
      <c r="CI1575" s="93" cm="1">
        <f t="array" ref="CI1575">SUM(INDEX(1574:1574,1,MAX(COLUMN($R:$R),COLUMN()-($H1560-1))):CI1574)</f>
        <v>0</v>
      </c>
      <c r="CJ1575" s="93" cm="1">
        <f t="array" ref="CJ1575">SUM(INDEX(1574:1574,1,MAX(COLUMN($R:$R),COLUMN()-($H1560-1))):CJ1574)</f>
        <v>0</v>
      </c>
      <c r="CK1575" s="93" cm="1">
        <f t="array" ref="CK1575">SUM(INDEX(1574:1574,1,MAX(COLUMN($R:$R),COLUMN()-($H1560-1))):CK1574)</f>
        <v>0</v>
      </c>
      <c r="CL1575" s="93" cm="1">
        <f t="array" ref="CL1575">SUM(INDEX(1574:1574,1,MAX(COLUMN($R:$R),COLUMN()-($H1560-1))):CL1574)</f>
        <v>0</v>
      </c>
      <c r="CN1575" s="77">
        <f>SUMIF($5:$5,CN$2,1575:1575)</f>
        <v>0</v>
      </c>
      <c r="CO1575" s="93" cm="1">
        <f t="array" ref="CO1575">SUM(INDEX(1574:1574,1,MAX(COLUMN($R:$R),COLUMN()-($H1560-1))):CO1574)</f>
        <v>0</v>
      </c>
      <c r="CP1575" s="93" cm="1">
        <f t="array" ref="CP1575">SUM(INDEX(1574:1574,1,MAX(COLUMN($R:$R),COLUMN()-($H1560-1))):CP1574)</f>
        <v>0</v>
      </c>
      <c r="CQ1575" s="93" cm="1">
        <f t="array" ref="CQ1575">SUM(INDEX(1574:1574,1,MAX(COLUMN($R:$R),COLUMN()-($H1560-1))):CQ1574)</f>
        <v>0</v>
      </c>
      <c r="CR1575" s="93" cm="1">
        <f t="array" ref="CR1575">SUM(INDEX(1574:1574,1,MAX(COLUMN($R:$R),COLUMN()-($H1560-1))):CR1574)</f>
        <v>0</v>
      </c>
      <c r="CS1575" s="93" cm="1">
        <f t="array" ref="CS1575">SUM(INDEX(1574:1574,1,MAX(COLUMN($R:$R),COLUMN()-($H1560-1))):CS1574)</f>
        <v>0</v>
      </c>
      <c r="CT1575" s="93" cm="1">
        <f t="array" ref="CT1575">SUM(INDEX(1574:1574,1,MAX(COLUMN($R:$R),COLUMN()-($H1560-1))):CT1574)</f>
        <v>0</v>
      </c>
      <c r="CU1575" s="93" cm="1">
        <f t="array" ref="CU1575">SUM(INDEX(1574:1574,1,MAX(COLUMN($R:$R),COLUMN()-($H1560-1))):CU1574)</f>
        <v>0</v>
      </c>
      <c r="CV1575" s="93" cm="1">
        <f t="array" ref="CV1575">SUM(INDEX(1574:1574,1,MAX(COLUMN($R:$R),COLUMN()-($H1560-1))):CV1574)</f>
        <v>0</v>
      </c>
      <c r="CW1575" s="93" cm="1">
        <f t="array" ref="CW1575">SUM(INDEX(1574:1574,1,MAX(COLUMN($R:$R),COLUMN()-($H1560-1))):CW1574)</f>
        <v>0</v>
      </c>
      <c r="CX1575" s="93" cm="1">
        <f t="array" ref="CX1575">SUM(INDEX(1574:1574,1,MAX(COLUMN($R:$R),COLUMN()-($H1560-1))):CX1574)</f>
        <v>0</v>
      </c>
      <c r="CY1575" s="93" cm="1">
        <f t="array" ref="CY1575">SUM(INDEX(1574:1574,1,MAX(COLUMN($R:$R),COLUMN()-($H1560-1))):CY1574)</f>
        <v>0</v>
      </c>
      <c r="CZ1575" s="93" cm="1">
        <f t="array" ref="CZ1575">SUM(INDEX(1574:1574,1,MAX(COLUMN($R:$R),COLUMN()-($H1560-1))):CZ1574)</f>
        <v>0</v>
      </c>
      <c r="DA1575" s="93" cm="1">
        <f t="array" ref="DA1575">SUM(INDEX(1574:1574,1,MAX(COLUMN($R:$R),COLUMN()-($H1560-1))):DA1574)</f>
        <v>0</v>
      </c>
      <c r="DB1575" s="93" cm="1">
        <f t="array" ref="DB1575">SUM(INDEX(1574:1574,1,MAX(COLUMN($R:$R),COLUMN()-($H1560-1))):DB1574)</f>
        <v>0</v>
      </c>
      <c r="DC1575" s="93" cm="1">
        <f t="array" ref="DC1575">SUM(INDEX(1574:1574,1,MAX(COLUMN($R:$R),COLUMN()-($H1560-1))):DC1574)</f>
        <v>0</v>
      </c>
      <c r="DD1575" s="93" cm="1">
        <f t="array" ref="DD1575">SUM(INDEX(1574:1574,1,MAX(COLUMN($R:$R),COLUMN()-($H1560-1))):DD1574)</f>
        <v>0</v>
      </c>
      <c r="DE1575" s="93" cm="1">
        <f t="array" ref="DE1575">SUM(INDEX(1574:1574,1,MAX(COLUMN($R:$R),COLUMN()-($H1560-1))):DE1574)</f>
        <v>0</v>
      </c>
      <c r="DF1575" s="93" cm="1">
        <f t="array" ref="DF1575">SUM(INDEX(1574:1574,1,MAX(COLUMN($R:$R),COLUMN()-($H1560-1))):DF1574)</f>
        <v>0</v>
      </c>
      <c r="DG1575" s="93" cm="1">
        <f t="array" ref="DG1575">SUM(INDEX(1574:1574,1,MAX(COLUMN($R:$R),COLUMN()-($H1560-1))):DG1574)</f>
        <v>0</v>
      </c>
      <c r="DH1575" s="93" cm="1">
        <f t="array" ref="DH1575">SUM(INDEX(1574:1574,1,MAX(COLUMN($R:$R),COLUMN()-($H1560-1))):DH1574)</f>
        <v>0</v>
      </c>
      <c r="DI1575" s="93" cm="1">
        <f t="array" ref="DI1575">SUM(INDEX(1574:1574,1,MAX(COLUMN($R:$R),COLUMN()-($H1560-1))):DI1574)</f>
        <v>0</v>
      </c>
      <c r="DJ1575" s="93" cm="1">
        <f t="array" ref="DJ1575">SUM(INDEX(1574:1574,1,MAX(COLUMN($R:$R),COLUMN()-($H1560-1))):DJ1574)</f>
        <v>0</v>
      </c>
      <c r="DK1575" s="93" cm="1">
        <f t="array" ref="DK1575">SUM(INDEX(1574:1574,1,MAX(COLUMN($R:$R),COLUMN()-($H1560-1))):DK1574)</f>
        <v>0</v>
      </c>
      <c r="DL1575" s="93" cm="1">
        <f t="array" ref="DL1575">SUM(INDEX(1574:1574,1,MAX(COLUMN($R:$R),COLUMN()-($H1560-1))):DL1574)</f>
        <v>0</v>
      </c>
    </row>
    <row r="1576" spans="1:116" x14ac:dyDescent="0.35">
      <c r="A1576" s="100"/>
      <c r="B1576" s="300"/>
      <c r="C1576" s="300"/>
      <c r="D1576" t="s">
        <v>426</v>
      </c>
      <c r="E1576" t="str">
        <f t="shared" ref="E1576" si="2704">ROW()&amp;" "&amp;D1576</f>
        <v>1576 DAMORT-F</v>
      </c>
      <c r="F1576" s="27"/>
      <c r="G1576" s="158" t="s">
        <v>292</v>
      </c>
      <c r="H1576" s="27"/>
      <c r="J1576" s="77"/>
      <c r="K1576" s="33"/>
      <c r="L1576" s="33"/>
      <c r="M1576" s="33"/>
      <c r="N1576" s="33"/>
      <c r="O1576" s="33"/>
      <c r="P1576" s="33"/>
      <c r="R1576" s="28"/>
      <c r="S1576" s="93"/>
      <c r="T1576" s="93"/>
      <c r="U1576" s="93"/>
      <c r="V1576" s="93"/>
      <c r="W1576" s="93"/>
      <c r="X1576" s="93"/>
      <c r="Y1576" s="93"/>
      <c r="Z1576" s="93"/>
      <c r="AA1576" s="93"/>
      <c r="AB1576" s="93"/>
      <c r="AC1576" s="93"/>
      <c r="AD1576" s="93"/>
      <c r="AE1576" s="93"/>
      <c r="AF1576" s="93"/>
      <c r="AG1576" s="93"/>
      <c r="AH1576" s="93"/>
      <c r="AI1576" s="93"/>
      <c r="AJ1576" s="93"/>
      <c r="AK1576" s="93"/>
      <c r="AL1576" s="93"/>
      <c r="AM1576" s="93"/>
      <c r="AN1576" s="93"/>
      <c r="AO1576" s="93"/>
      <c r="AP1576" s="93"/>
      <c r="AQ1576" s="93"/>
      <c r="AR1576" s="93"/>
      <c r="AS1576" s="93"/>
      <c r="AT1576" s="93"/>
      <c r="AU1576" s="93"/>
      <c r="AV1576" s="93"/>
      <c r="AW1576" s="93"/>
      <c r="AX1576" s="93"/>
      <c r="AY1576" s="93"/>
      <c r="AZ1576" s="93"/>
      <c r="BA1576" s="93"/>
      <c r="BB1576" s="93"/>
      <c r="BC1576" s="93"/>
      <c r="BD1576" s="93"/>
      <c r="BE1576" s="93"/>
      <c r="BF1576" s="93"/>
      <c r="BG1576" s="93"/>
      <c r="BH1576" s="93"/>
      <c r="BI1576" s="93"/>
      <c r="BJ1576" s="93"/>
      <c r="BK1576" s="93"/>
      <c r="BL1576" s="93"/>
      <c r="BM1576" s="93"/>
      <c r="BN1576" s="93"/>
      <c r="BO1576" s="93"/>
      <c r="BP1576" s="93"/>
      <c r="BQ1576" s="93"/>
      <c r="BR1576" s="93"/>
      <c r="BS1576" s="93"/>
      <c r="BT1576" s="93"/>
      <c r="BU1576" s="93"/>
      <c r="BV1576" s="93"/>
      <c r="BW1576" s="93"/>
      <c r="BX1576" s="93"/>
      <c r="BY1576" s="93"/>
      <c r="BZ1576" s="93"/>
      <c r="CA1576" s="93"/>
      <c r="CB1576" s="93"/>
      <c r="CC1576" s="93"/>
      <c r="CD1576" s="93"/>
      <c r="CE1576" s="93"/>
      <c r="CF1576" s="93"/>
      <c r="CG1576" s="93"/>
      <c r="CH1576" s="93"/>
      <c r="CI1576" s="93"/>
      <c r="CJ1576" s="93"/>
      <c r="CK1576" s="93"/>
      <c r="CL1576" s="93"/>
      <c r="CN1576" s="77"/>
      <c r="CO1576" s="93"/>
      <c r="CP1576" s="93"/>
      <c r="CQ1576" s="93"/>
      <c r="CR1576" s="93"/>
      <c r="CS1576" s="93"/>
      <c r="CT1576" s="93"/>
      <c r="CU1576" s="93"/>
      <c r="CV1576" s="93"/>
      <c r="CW1576" s="93"/>
      <c r="CX1576" s="93"/>
      <c r="CY1576" s="93"/>
      <c r="CZ1576" s="93"/>
      <c r="DA1576" s="93"/>
      <c r="DB1576" s="93"/>
      <c r="DC1576" s="93"/>
      <c r="DD1576" s="93"/>
      <c r="DE1576" s="93"/>
      <c r="DF1576" s="93"/>
      <c r="DG1576" s="93"/>
      <c r="DH1576" s="93"/>
      <c r="DI1576" s="93"/>
      <c r="DJ1576" s="93"/>
      <c r="DK1576" s="93"/>
      <c r="DL1576" s="93"/>
    </row>
    <row r="1577" spans="1:116" x14ac:dyDescent="0.35">
      <c r="B1577" t="s">
        <v>332</v>
      </c>
      <c r="D1577" t="s">
        <v>426</v>
      </c>
      <c r="E1577" s="8" t="str">
        <f t="shared" si="2678"/>
        <v>1577 DAMORT-F</v>
      </c>
      <c r="G1577" s="126" t="s">
        <v>293</v>
      </c>
      <c r="H1577" s="27"/>
      <c r="I1577" s="78"/>
      <c r="J1577" s="78"/>
      <c r="K1577" s="33"/>
      <c r="L1577" s="33"/>
      <c r="M1577" s="33"/>
      <c r="N1577" s="33"/>
      <c r="O1577" s="33"/>
      <c r="P1577" s="33"/>
      <c r="R1577" s="33"/>
      <c r="S1577" s="77"/>
      <c r="T1577" s="77"/>
      <c r="U1577" s="77"/>
      <c r="V1577" s="77"/>
      <c r="W1577" s="77"/>
      <c r="X1577" s="77"/>
      <c r="Y1577" s="77"/>
      <c r="Z1577" s="77"/>
      <c r="AA1577" s="77"/>
      <c r="AB1577" s="77"/>
      <c r="AC1577" s="77"/>
      <c r="AD1577" s="77"/>
      <c r="AE1577" s="77"/>
      <c r="AF1577" s="77"/>
      <c r="AG1577" s="77"/>
      <c r="AH1577" s="77"/>
      <c r="AI1577" s="77"/>
      <c r="AJ1577" s="77"/>
      <c r="AK1577" s="77"/>
      <c r="AL1577" s="77"/>
      <c r="AM1577" s="77"/>
      <c r="AN1577" s="77"/>
      <c r="AO1577" s="77"/>
      <c r="AP1577" s="77"/>
      <c r="AQ1577" s="77"/>
      <c r="AR1577" s="77"/>
      <c r="AS1577" s="77"/>
      <c r="AT1577" s="77"/>
      <c r="AU1577" s="77"/>
      <c r="AV1577" s="77"/>
      <c r="AW1577" s="77"/>
      <c r="AX1577" s="77"/>
      <c r="AY1577" s="77"/>
      <c r="AZ1577" s="77"/>
      <c r="BA1577" s="77"/>
      <c r="BB1577" s="77"/>
      <c r="BC1577" s="77"/>
      <c r="BD1577" s="77"/>
      <c r="BE1577" s="77"/>
      <c r="BF1577" s="77"/>
      <c r="BG1577" s="77"/>
      <c r="BH1577" s="77"/>
      <c r="BI1577" s="77"/>
      <c r="BJ1577" s="77"/>
      <c r="BK1577" s="77"/>
      <c r="BL1577" s="77"/>
      <c r="BM1577" s="77"/>
      <c r="BN1577" s="77"/>
      <c r="BO1577" s="77"/>
      <c r="BP1577" s="77"/>
      <c r="BQ1577" s="77"/>
      <c r="BR1577" s="77"/>
      <c r="BS1577" s="77"/>
      <c r="BT1577" s="77"/>
      <c r="BU1577" s="77"/>
      <c r="BV1577" s="77"/>
      <c r="BW1577" s="77"/>
      <c r="BX1577" s="77"/>
      <c r="BY1577" s="77"/>
      <c r="BZ1577" s="77"/>
      <c r="CA1577" s="77"/>
      <c r="CB1577" s="77"/>
      <c r="CC1577" s="77"/>
      <c r="CD1577" s="77"/>
      <c r="CE1577" s="77"/>
      <c r="CF1577" s="77"/>
      <c r="CG1577" s="77"/>
      <c r="CH1577" s="77"/>
      <c r="CI1577" s="77"/>
      <c r="CJ1577" s="77"/>
      <c r="CK1577" s="77"/>
      <c r="CL1577" s="77"/>
      <c r="CN1577" s="78"/>
      <c r="CO1577" s="77"/>
      <c r="CP1577" s="77"/>
      <c r="CQ1577" s="77"/>
      <c r="CR1577" s="77"/>
      <c r="CS1577" s="77"/>
      <c r="CT1577" s="77"/>
      <c r="CU1577" s="77"/>
      <c r="CV1577" s="77"/>
      <c r="CW1577" s="77"/>
      <c r="CX1577" s="77"/>
      <c r="CY1577" s="77"/>
      <c r="CZ1577" s="77"/>
      <c r="DA1577" s="77"/>
      <c r="DB1577" s="77"/>
      <c r="DC1577" s="77"/>
      <c r="DD1577" s="77"/>
      <c r="DE1577" s="77"/>
      <c r="DF1577" s="77"/>
      <c r="DG1577" s="77"/>
      <c r="DH1577" s="77"/>
      <c r="DI1577" s="77"/>
      <c r="DJ1577" s="77"/>
      <c r="DK1577" s="77"/>
      <c r="DL1577" s="77"/>
    </row>
    <row r="1578" spans="1:116" x14ac:dyDescent="0.35">
      <c r="B1578" t="s">
        <v>332</v>
      </c>
      <c r="D1578" t="s">
        <v>426</v>
      </c>
      <c r="E1578" s="8" t="str">
        <f t="shared" si="2678"/>
        <v>1578 DAMORT-F</v>
      </c>
      <c r="G1578" s="126"/>
      <c r="H1578" s="27"/>
      <c r="I1578" s="78"/>
      <c r="J1578" s="78"/>
      <c r="K1578" s="33"/>
      <c r="L1578" s="33"/>
      <c r="M1578" s="33"/>
      <c r="N1578" s="33"/>
      <c r="O1578" s="33"/>
      <c r="P1578" s="33"/>
      <c r="R1578" s="33"/>
      <c r="S1578" s="77"/>
      <c r="T1578" s="77"/>
      <c r="U1578" s="77"/>
      <c r="V1578" s="77"/>
      <c r="W1578" s="77"/>
      <c r="X1578" s="77"/>
      <c r="Y1578" s="77"/>
      <c r="Z1578" s="77"/>
      <c r="AA1578" s="77"/>
      <c r="AB1578" s="77"/>
      <c r="AC1578" s="77"/>
      <c r="AD1578" s="77"/>
      <c r="AE1578" s="77"/>
      <c r="AF1578" s="77"/>
      <c r="AG1578" s="77"/>
      <c r="AH1578" s="77"/>
      <c r="AI1578" s="77"/>
      <c r="AJ1578" s="77"/>
      <c r="AK1578" s="77"/>
      <c r="AL1578" s="77"/>
      <c r="AM1578" s="77"/>
      <c r="AN1578" s="77"/>
      <c r="AO1578" s="77"/>
      <c r="AP1578" s="77"/>
      <c r="AQ1578" s="77"/>
      <c r="AR1578" s="77"/>
      <c r="AS1578" s="77"/>
      <c r="AT1578" s="77"/>
      <c r="AU1578" s="77"/>
      <c r="AV1578" s="77"/>
      <c r="AW1578" s="77"/>
      <c r="AX1578" s="77"/>
      <c r="AY1578" s="77"/>
      <c r="AZ1578" s="77"/>
      <c r="BA1578" s="77"/>
      <c r="BB1578" s="77"/>
      <c r="BC1578" s="77"/>
      <c r="BD1578" s="77"/>
      <c r="BE1578" s="77"/>
      <c r="BF1578" s="77"/>
      <c r="BG1578" s="77"/>
      <c r="BH1578" s="77"/>
      <c r="BI1578" s="77"/>
      <c r="BJ1578" s="77"/>
      <c r="BK1578" s="77"/>
      <c r="BL1578" s="77"/>
      <c r="BM1578" s="77"/>
      <c r="BN1578" s="77"/>
      <c r="BO1578" s="77"/>
      <c r="BP1578" s="77"/>
      <c r="BQ1578" s="77"/>
      <c r="BR1578" s="77"/>
      <c r="BS1578" s="77"/>
      <c r="BT1578" s="77"/>
      <c r="BU1578" s="77"/>
      <c r="BV1578" s="77"/>
      <c r="BW1578" s="77"/>
      <c r="BX1578" s="77"/>
      <c r="BY1578" s="77"/>
      <c r="BZ1578" s="77"/>
      <c r="CA1578" s="77"/>
      <c r="CB1578" s="77"/>
      <c r="CC1578" s="77"/>
      <c r="CD1578" s="77"/>
      <c r="CE1578" s="77"/>
      <c r="CF1578" s="77"/>
      <c r="CG1578" s="77"/>
      <c r="CH1578" s="77"/>
      <c r="CI1578" s="77"/>
      <c r="CJ1578" s="77"/>
      <c r="CK1578" s="77"/>
      <c r="CL1578" s="77"/>
      <c r="CN1578" s="78"/>
      <c r="CO1578" s="77"/>
      <c r="CP1578" s="77"/>
      <c r="CQ1578" s="77"/>
      <c r="CR1578" s="77"/>
      <c r="CS1578" s="77"/>
      <c r="CT1578" s="77"/>
      <c r="CU1578" s="77"/>
      <c r="CV1578" s="77"/>
      <c r="CW1578" s="77"/>
      <c r="CX1578" s="77"/>
      <c r="CY1578" s="77"/>
      <c r="CZ1578" s="77"/>
      <c r="DA1578" s="77"/>
      <c r="DB1578" s="77"/>
      <c r="DC1578" s="77"/>
      <c r="DD1578" s="77"/>
      <c r="DE1578" s="77"/>
      <c r="DF1578" s="77"/>
      <c r="DG1578" s="77"/>
      <c r="DH1578" s="77"/>
      <c r="DI1578" s="77"/>
      <c r="DJ1578" s="77"/>
      <c r="DK1578" s="77"/>
      <c r="DL1578" s="77"/>
    </row>
    <row r="1579" spans="1:116" x14ac:dyDescent="0.35">
      <c r="B1579" t="s">
        <v>332</v>
      </c>
      <c r="D1579" t="s">
        <v>426</v>
      </c>
      <c r="E1579" s="8" t="str">
        <f t="shared" si="2678"/>
        <v>1579 DAMORT-F</v>
      </c>
      <c r="G1579" s="136" t="str">
        <f>G1552</f>
        <v>(Primary label)</v>
      </c>
      <c r="K1579" s="53"/>
      <c r="L1579" s="53"/>
      <c r="M1579" s="53"/>
      <c r="N1579" s="53"/>
      <c r="O1579" s="53"/>
      <c r="P1579" s="53"/>
      <c r="R1579" s="24"/>
      <c r="S1579" s="179" t="str">
        <f t="shared" ref="S1579:AX1579" si="2705">S1552</f>
        <v>S$16</v>
      </c>
      <c r="T1579" s="179" t="str">
        <f t="shared" si="2705"/>
        <v>T$16</v>
      </c>
      <c r="U1579" s="179" t="str">
        <f t="shared" si="2705"/>
        <v>U$16</v>
      </c>
      <c r="V1579" s="179" t="str">
        <f t="shared" si="2705"/>
        <v>V$16</v>
      </c>
      <c r="W1579" s="179" t="str">
        <f t="shared" si="2705"/>
        <v>W$16</v>
      </c>
      <c r="X1579" s="179" t="str">
        <f t="shared" si="2705"/>
        <v>X$16</v>
      </c>
      <c r="Y1579" s="179" t="str">
        <f t="shared" si="2705"/>
        <v>Y$16</v>
      </c>
      <c r="Z1579" s="179" t="str">
        <f t="shared" si="2705"/>
        <v>Z$16</v>
      </c>
      <c r="AA1579" s="179" t="str">
        <f t="shared" si="2705"/>
        <v>AA$16</v>
      </c>
      <c r="AB1579" s="179" t="str">
        <f t="shared" si="2705"/>
        <v>AB$16</v>
      </c>
      <c r="AC1579" s="179" t="str">
        <f t="shared" si="2705"/>
        <v>AC$16</v>
      </c>
      <c r="AD1579" s="179" t="str">
        <f t="shared" si="2705"/>
        <v>AD$16</v>
      </c>
      <c r="AE1579" s="179" t="str">
        <f t="shared" si="2705"/>
        <v>AE$16</v>
      </c>
      <c r="AF1579" s="179" t="str">
        <f t="shared" si="2705"/>
        <v>AF$16</v>
      </c>
      <c r="AG1579" s="179" t="str">
        <f t="shared" si="2705"/>
        <v>AG$16</v>
      </c>
      <c r="AH1579" s="179" t="str">
        <f t="shared" si="2705"/>
        <v>AH$16</v>
      </c>
      <c r="AI1579" s="179" t="str">
        <f t="shared" si="2705"/>
        <v>AI$16</v>
      </c>
      <c r="AJ1579" s="179" t="str">
        <f t="shared" si="2705"/>
        <v>AJ$16</v>
      </c>
      <c r="AK1579" s="179" t="str">
        <f t="shared" si="2705"/>
        <v>AK$16</v>
      </c>
      <c r="AL1579" s="179" t="str">
        <f t="shared" si="2705"/>
        <v>AL$16</v>
      </c>
      <c r="AM1579" s="179" t="str">
        <f t="shared" si="2705"/>
        <v>AM$16</v>
      </c>
      <c r="AN1579" s="179" t="str">
        <f t="shared" si="2705"/>
        <v>AN$16</v>
      </c>
      <c r="AO1579" s="179" t="str">
        <f t="shared" si="2705"/>
        <v>AO$16</v>
      </c>
      <c r="AP1579" s="179" t="str">
        <f t="shared" si="2705"/>
        <v>AP$16</v>
      </c>
      <c r="AQ1579" s="179" t="str">
        <f t="shared" si="2705"/>
        <v>AQ$16</v>
      </c>
      <c r="AR1579" s="179" t="str">
        <f t="shared" si="2705"/>
        <v>AR$16</v>
      </c>
      <c r="AS1579" s="179" t="str">
        <f t="shared" si="2705"/>
        <v>AS$16</v>
      </c>
      <c r="AT1579" s="179" t="str">
        <f t="shared" si="2705"/>
        <v>AT$16</v>
      </c>
      <c r="AU1579" s="179" t="str">
        <f t="shared" si="2705"/>
        <v>AU$16</v>
      </c>
      <c r="AV1579" s="179" t="str">
        <f t="shared" si="2705"/>
        <v>AV$16</v>
      </c>
      <c r="AW1579" s="179" t="str">
        <f t="shared" si="2705"/>
        <v>AW$16</v>
      </c>
      <c r="AX1579" s="179" t="str">
        <f t="shared" si="2705"/>
        <v>AX$16</v>
      </c>
      <c r="AY1579" s="179" t="str">
        <f t="shared" ref="AY1579:CD1579" si="2706">AY1552</f>
        <v>AY$16</v>
      </c>
      <c r="AZ1579" s="179" t="str">
        <f t="shared" si="2706"/>
        <v>AZ$16</v>
      </c>
      <c r="BA1579" s="179" t="str">
        <f t="shared" si="2706"/>
        <v>BA$16</v>
      </c>
      <c r="BB1579" s="179" t="str">
        <f t="shared" si="2706"/>
        <v>BB$16</v>
      </c>
      <c r="BC1579" s="179" t="str">
        <f t="shared" si="2706"/>
        <v>BC$16</v>
      </c>
      <c r="BD1579" s="179" t="str">
        <f t="shared" si="2706"/>
        <v>BD$16</v>
      </c>
      <c r="BE1579" s="179" t="str">
        <f t="shared" si="2706"/>
        <v>BE$16</v>
      </c>
      <c r="BF1579" s="179" t="str">
        <f t="shared" si="2706"/>
        <v>BF$16</v>
      </c>
      <c r="BG1579" s="179" t="str">
        <f t="shared" si="2706"/>
        <v>BG$16</v>
      </c>
      <c r="BH1579" s="179" t="str">
        <f t="shared" si="2706"/>
        <v>BH$16</v>
      </c>
      <c r="BI1579" s="179" t="str">
        <f t="shared" si="2706"/>
        <v>BI$16</v>
      </c>
      <c r="BJ1579" s="179" t="str">
        <f t="shared" si="2706"/>
        <v>BJ$16</v>
      </c>
      <c r="BK1579" s="179" t="str">
        <f t="shared" si="2706"/>
        <v>BK$16</v>
      </c>
      <c r="BL1579" s="179" t="str">
        <f t="shared" si="2706"/>
        <v>BL$16</v>
      </c>
      <c r="BM1579" s="179" t="str">
        <f t="shared" si="2706"/>
        <v>BM$16</v>
      </c>
      <c r="BN1579" s="179" t="str">
        <f t="shared" si="2706"/>
        <v>BN$16</v>
      </c>
      <c r="BO1579" s="179" t="str">
        <f t="shared" si="2706"/>
        <v>BO$16</v>
      </c>
      <c r="BP1579" s="179" t="str">
        <f t="shared" si="2706"/>
        <v>BP$16</v>
      </c>
      <c r="BQ1579" s="179" t="str">
        <f t="shared" si="2706"/>
        <v>BQ$16</v>
      </c>
      <c r="BR1579" s="179" t="str">
        <f t="shared" si="2706"/>
        <v>BR$16</v>
      </c>
      <c r="BS1579" s="179" t="str">
        <f t="shared" si="2706"/>
        <v>BS$16</v>
      </c>
      <c r="BT1579" s="179" t="str">
        <f t="shared" si="2706"/>
        <v>BT$16</v>
      </c>
      <c r="BU1579" s="179" t="str">
        <f t="shared" si="2706"/>
        <v>BU$16</v>
      </c>
      <c r="BV1579" s="179" t="str">
        <f t="shared" si="2706"/>
        <v>BV$16</v>
      </c>
      <c r="BW1579" s="179" t="str">
        <f t="shared" si="2706"/>
        <v>BW$16</v>
      </c>
      <c r="BX1579" s="179" t="str">
        <f t="shared" si="2706"/>
        <v>BX$16</v>
      </c>
      <c r="BY1579" s="179" t="str">
        <f t="shared" si="2706"/>
        <v>BY$16</v>
      </c>
      <c r="BZ1579" s="179" t="str">
        <f t="shared" si="2706"/>
        <v>BZ$16</v>
      </c>
      <c r="CA1579" s="179" t="str">
        <f t="shared" si="2706"/>
        <v>CA$16</v>
      </c>
      <c r="CB1579" s="179" t="str">
        <f t="shared" si="2706"/>
        <v>CB$16</v>
      </c>
      <c r="CC1579" s="179" t="str">
        <f t="shared" si="2706"/>
        <v>CC$16</v>
      </c>
      <c r="CD1579" s="179" t="str">
        <f t="shared" si="2706"/>
        <v>CD$16</v>
      </c>
      <c r="CE1579" s="179" t="str">
        <f t="shared" ref="CE1579:CL1579" si="2707">CE1552</f>
        <v>CE$16</v>
      </c>
      <c r="CF1579" s="179" t="str">
        <f t="shared" si="2707"/>
        <v>CF$16</v>
      </c>
      <c r="CG1579" s="179" t="str">
        <f t="shared" si="2707"/>
        <v>CG$16</v>
      </c>
      <c r="CH1579" s="179" t="str">
        <f t="shared" si="2707"/>
        <v>CH$16</v>
      </c>
      <c r="CI1579" s="179" t="str">
        <f t="shared" si="2707"/>
        <v>CI$16</v>
      </c>
      <c r="CJ1579" s="179" t="str">
        <f t="shared" si="2707"/>
        <v>CJ$16</v>
      </c>
      <c r="CK1579" s="179" t="str">
        <f t="shared" si="2707"/>
        <v>CK$16</v>
      </c>
      <c r="CL1579" s="179" t="str">
        <f t="shared" si="2707"/>
        <v>CL$16</v>
      </c>
      <c r="CO1579" s="179" t="str">
        <f t="shared" ref="CO1579:DL1579" si="2708">CO1552</f>
        <v>CO$16</v>
      </c>
      <c r="CP1579" s="179" t="str">
        <f t="shared" si="2708"/>
        <v>CP$16</v>
      </c>
      <c r="CQ1579" s="179" t="str">
        <f t="shared" si="2708"/>
        <v>CQ$16</v>
      </c>
      <c r="CR1579" s="179" t="str">
        <f t="shared" si="2708"/>
        <v>CR$16</v>
      </c>
      <c r="CS1579" s="179" t="str">
        <f t="shared" si="2708"/>
        <v>CS$16</v>
      </c>
      <c r="CT1579" s="179" t="str">
        <f t="shared" si="2708"/>
        <v>CT$16</v>
      </c>
      <c r="CU1579" s="179" t="str">
        <f t="shared" si="2708"/>
        <v>CU$16</v>
      </c>
      <c r="CV1579" s="179" t="str">
        <f t="shared" si="2708"/>
        <v>CV$16</v>
      </c>
      <c r="CW1579" s="179" t="str">
        <f t="shared" si="2708"/>
        <v>CW$16</v>
      </c>
      <c r="CX1579" s="179" t="str">
        <f t="shared" si="2708"/>
        <v>CX$16</v>
      </c>
      <c r="CY1579" s="179" t="str">
        <f t="shared" si="2708"/>
        <v>CY$16</v>
      </c>
      <c r="CZ1579" s="179" t="str">
        <f t="shared" si="2708"/>
        <v>CZ$16</v>
      </c>
      <c r="DA1579" s="179" t="str">
        <f t="shared" si="2708"/>
        <v>DA$16</v>
      </c>
      <c r="DB1579" s="179" t="str">
        <f t="shared" si="2708"/>
        <v>DB$16</v>
      </c>
      <c r="DC1579" s="179" t="str">
        <f t="shared" si="2708"/>
        <v>DC$16</v>
      </c>
      <c r="DD1579" s="179" t="str">
        <f t="shared" si="2708"/>
        <v>DD$16</v>
      </c>
      <c r="DE1579" s="179" t="str">
        <f t="shared" si="2708"/>
        <v>DE$16</v>
      </c>
      <c r="DF1579" s="179" t="str">
        <f t="shared" si="2708"/>
        <v>DF$16</v>
      </c>
      <c r="DG1579" s="179" t="str">
        <f t="shared" si="2708"/>
        <v>DG$16</v>
      </c>
      <c r="DH1579" s="179" t="str">
        <f t="shared" si="2708"/>
        <v>DH$16</v>
      </c>
      <c r="DI1579" s="179" t="str">
        <f t="shared" si="2708"/>
        <v>DI$16</v>
      </c>
      <c r="DJ1579" s="179" t="str">
        <f t="shared" si="2708"/>
        <v>DJ$16</v>
      </c>
      <c r="DK1579" s="179" t="str">
        <f t="shared" si="2708"/>
        <v>DK$16</v>
      </c>
      <c r="DL1579" s="179" t="str">
        <f t="shared" si="2708"/>
        <v>DL$16</v>
      </c>
    </row>
    <row r="1580" spans="1:116" x14ac:dyDescent="0.35">
      <c r="B1580" t="s">
        <v>332</v>
      </c>
      <c r="D1580" t="s">
        <v>426</v>
      </c>
      <c r="E1580" s="8" t="str">
        <f t="shared" si="2678"/>
        <v>1580 DAMORT-F</v>
      </c>
      <c r="G1580" s="136" t="str">
        <f>G1553</f>
        <v>primary unit</v>
      </c>
      <c r="H1580" s="12"/>
      <c r="I1580" s="60"/>
      <c r="J1580" s="60"/>
      <c r="K1580" s="15"/>
      <c r="L1580" s="15"/>
      <c r="M1580" s="15"/>
      <c r="N1580" s="15"/>
      <c r="O1580" s="15"/>
      <c r="P1580" s="15"/>
      <c r="R1580" s="15"/>
      <c r="S1580" s="179" t="str">
        <f t="shared" ref="S1580:AX1580" si="2709">S1553</f>
        <v>S$17</v>
      </c>
      <c r="T1580" s="179" t="str">
        <f t="shared" si="2709"/>
        <v>T$17</v>
      </c>
      <c r="U1580" s="179" t="str">
        <f t="shared" si="2709"/>
        <v>U$17</v>
      </c>
      <c r="V1580" s="179" t="str">
        <f t="shared" si="2709"/>
        <v>V$17</v>
      </c>
      <c r="W1580" s="179" t="str">
        <f t="shared" si="2709"/>
        <v>W$17</v>
      </c>
      <c r="X1580" s="179" t="str">
        <f t="shared" si="2709"/>
        <v>X$17</v>
      </c>
      <c r="Y1580" s="179" t="str">
        <f t="shared" si="2709"/>
        <v>Y$17</v>
      </c>
      <c r="Z1580" s="179" t="str">
        <f t="shared" si="2709"/>
        <v>Z$17</v>
      </c>
      <c r="AA1580" s="179" t="str">
        <f t="shared" si="2709"/>
        <v>AA$17</v>
      </c>
      <c r="AB1580" s="179" t="str">
        <f t="shared" si="2709"/>
        <v>AB$17</v>
      </c>
      <c r="AC1580" s="179" t="str">
        <f t="shared" si="2709"/>
        <v>AC$17</v>
      </c>
      <c r="AD1580" s="179" t="str">
        <f t="shared" si="2709"/>
        <v>AD$17</v>
      </c>
      <c r="AE1580" s="179" t="str">
        <f t="shared" si="2709"/>
        <v>AE$17</v>
      </c>
      <c r="AF1580" s="179" t="str">
        <f t="shared" si="2709"/>
        <v>AF$17</v>
      </c>
      <c r="AG1580" s="179" t="str">
        <f t="shared" si="2709"/>
        <v>AG$17</v>
      </c>
      <c r="AH1580" s="179" t="str">
        <f t="shared" si="2709"/>
        <v>AH$17</v>
      </c>
      <c r="AI1580" s="179" t="str">
        <f t="shared" si="2709"/>
        <v>AI$17</v>
      </c>
      <c r="AJ1580" s="179" t="str">
        <f t="shared" si="2709"/>
        <v>AJ$17</v>
      </c>
      <c r="AK1580" s="179" t="str">
        <f t="shared" si="2709"/>
        <v>AK$17</v>
      </c>
      <c r="AL1580" s="179" t="str">
        <f t="shared" si="2709"/>
        <v>AL$17</v>
      </c>
      <c r="AM1580" s="179" t="str">
        <f t="shared" si="2709"/>
        <v>AM$17</v>
      </c>
      <c r="AN1580" s="179" t="str">
        <f t="shared" si="2709"/>
        <v>AN$17</v>
      </c>
      <c r="AO1580" s="179" t="str">
        <f t="shared" si="2709"/>
        <v>AO$17</v>
      </c>
      <c r="AP1580" s="179" t="str">
        <f t="shared" si="2709"/>
        <v>AP$17</v>
      </c>
      <c r="AQ1580" s="179" t="str">
        <f t="shared" si="2709"/>
        <v>AQ$17</v>
      </c>
      <c r="AR1580" s="179" t="str">
        <f t="shared" si="2709"/>
        <v>AR$17</v>
      </c>
      <c r="AS1580" s="179" t="str">
        <f t="shared" si="2709"/>
        <v>AS$17</v>
      </c>
      <c r="AT1580" s="179" t="str">
        <f t="shared" si="2709"/>
        <v>AT$17</v>
      </c>
      <c r="AU1580" s="179" t="str">
        <f t="shared" si="2709"/>
        <v>AU$17</v>
      </c>
      <c r="AV1580" s="179" t="str">
        <f t="shared" si="2709"/>
        <v>AV$17</v>
      </c>
      <c r="AW1580" s="179" t="str">
        <f t="shared" si="2709"/>
        <v>AW$17</v>
      </c>
      <c r="AX1580" s="179" t="str">
        <f t="shared" si="2709"/>
        <v>AX$17</v>
      </c>
      <c r="AY1580" s="179" t="str">
        <f t="shared" ref="AY1580:CD1580" si="2710">AY1553</f>
        <v>AY$17</v>
      </c>
      <c r="AZ1580" s="179" t="str">
        <f t="shared" si="2710"/>
        <v>AZ$17</v>
      </c>
      <c r="BA1580" s="179" t="str">
        <f t="shared" si="2710"/>
        <v>BA$17</v>
      </c>
      <c r="BB1580" s="179" t="str">
        <f t="shared" si="2710"/>
        <v>BB$17</v>
      </c>
      <c r="BC1580" s="179" t="str">
        <f t="shared" si="2710"/>
        <v>BC$17</v>
      </c>
      <c r="BD1580" s="179" t="str">
        <f t="shared" si="2710"/>
        <v>BD$17</v>
      </c>
      <c r="BE1580" s="179" t="str">
        <f t="shared" si="2710"/>
        <v>BE$17</v>
      </c>
      <c r="BF1580" s="179" t="str">
        <f t="shared" si="2710"/>
        <v>BF$17</v>
      </c>
      <c r="BG1580" s="179" t="str">
        <f t="shared" si="2710"/>
        <v>BG$17</v>
      </c>
      <c r="BH1580" s="179" t="str">
        <f t="shared" si="2710"/>
        <v>BH$17</v>
      </c>
      <c r="BI1580" s="179" t="str">
        <f t="shared" si="2710"/>
        <v>BI$17</v>
      </c>
      <c r="BJ1580" s="179" t="str">
        <f t="shared" si="2710"/>
        <v>BJ$17</v>
      </c>
      <c r="BK1580" s="179" t="str">
        <f t="shared" si="2710"/>
        <v>BK$17</v>
      </c>
      <c r="BL1580" s="179" t="str">
        <f t="shared" si="2710"/>
        <v>BL$17</v>
      </c>
      <c r="BM1580" s="179" t="str">
        <f t="shared" si="2710"/>
        <v>BM$17</v>
      </c>
      <c r="BN1580" s="179" t="str">
        <f t="shared" si="2710"/>
        <v>BN$17</v>
      </c>
      <c r="BO1580" s="179" t="str">
        <f t="shared" si="2710"/>
        <v>BO$17</v>
      </c>
      <c r="BP1580" s="179" t="str">
        <f t="shared" si="2710"/>
        <v>BP$17</v>
      </c>
      <c r="BQ1580" s="179" t="str">
        <f t="shared" si="2710"/>
        <v>BQ$17</v>
      </c>
      <c r="BR1580" s="179" t="str">
        <f t="shared" si="2710"/>
        <v>BR$17</v>
      </c>
      <c r="BS1580" s="179" t="str">
        <f t="shared" si="2710"/>
        <v>BS$17</v>
      </c>
      <c r="BT1580" s="179" t="str">
        <f t="shared" si="2710"/>
        <v>BT$17</v>
      </c>
      <c r="BU1580" s="179" t="str">
        <f t="shared" si="2710"/>
        <v>BU$17</v>
      </c>
      <c r="BV1580" s="179" t="str">
        <f t="shared" si="2710"/>
        <v>BV$17</v>
      </c>
      <c r="BW1580" s="179" t="str">
        <f t="shared" si="2710"/>
        <v>BW$17</v>
      </c>
      <c r="BX1580" s="179" t="str">
        <f t="shared" si="2710"/>
        <v>BX$17</v>
      </c>
      <c r="BY1580" s="179" t="str">
        <f t="shared" si="2710"/>
        <v>BY$17</v>
      </c>
      <c r="BZ1580" s="179" t="str">
        <f t="shared" si="2710"/>
        <v>BZ$17</v>
      </c>
      <c r="CA1580" s="179" t="str">
        <f t="shared" si="2710"/>
        <v>CA$17</v>
      </c>
      <c r="CB1580" s="179" t="str">
        <f t="shared" si="2710"/>
        <v>CB$17</v>
      </c>
      <c r="CC1580" s="179" t="str">
        <f t="shared" si="2710"/>
        <v>CC$17</v>
      </c>
      <c r="CD1580" s="179" t="str">
        <f t="shared" si="2710"/>
        <v>CD$17</v>
      </c>
      <c r="CE1580" s="179" t="str">
        <f t="shared" ref="CE1580:CL1580" si="2711">CE1553</f>
        <v>CE$17</v>
      </c>
      <c r="CF1580" s="179" t="str">
        <f t="shared" si="2711"/>
        <v>CF$17</v>
      </c>
      <c r="CG1580" s="179" t="str">
        <f t="shared" si="2711"/>
        <v>CG$17</v>
      </c>
      <c r="CH1580" s="179" t="str">
        <f t="shared" si="2711"/>
        <v>CH$17</v>
      </c>
      <c r="CI1580" s="179" t="str">
        <f t="shared" si="2711"/>
        <v>CI$17</v>
      </c>
      <c r="CJ1580" s="179" t="str">
        <f t="shared" si="2711"/>
        <v>CJ$17</v>
      </c>
      <c r="CK1580" s="179" t="str">
        <f t="shared" si="2711"/>
        <v>CK$17</v>
      </c>
      <c r="CL1580" s="179" t="str">
        <f t="shared" si="2711"/>
        <v>CL$17</v>
      </c>
      <c r="CN1580" s="60"/>
      <c r="CO1580" s="179" t="str">
        <f t="shared" ref="CO1580:DL1580" si="2712">CO1553</f>
        <v>CO$17</v>
      </c>
      <c r="CP1580" s="179" t="str">
        <f t="shared" si="2712"/>
        <v>CP$17</v>
      </c>
      <c r="CQ1580" s="179" t="str">
        <f t="shared" si="2712"/>
        <v>CQ$17</v>
      </c>
      <c r="CR1580" s="179" t="str">
        <f t="shared" si="2712"/>
        <v>CR$17</v>
      </c>
      <c r="CS1580" s="179" t="str">
        <f t="shared" si="2712"/>
        <v>CS$17</v>
      </c>
      <c r="CT1580" s="179" t="str">
        <f t="shared" si="2712"/>
        <v>CT$17</v>
      </c>
      <c r="CU1580" s="179" t="str">
        <f t="shared" si="2712"/>
        <v>CU$17</v>
      </c>
      <c r="CV1580" s="179" t="str">
        <f t="shared" si="2712"/>
        <v>CV$17</v>
      </c>
      <c r="CW1580" s="179" t="str">
        <f t="shared" si="2712"/>
        <v>CW$17</v>
      </c>
      <c r="CX1580" s="179" t="str">
        <f t="shared" si="2712"/>
        <v>CX$17</v>
      </c>
      <c r="CY1580" s="179" t="str">
        <f t="shared" si="2712"/>
        <v>CY$17</v>
      </c>
      <c r="CZ1580" s="179" t="str">
        <f t="shared" si="2712"/>
        <v>CZ$17</v>
      </c>
      <c r="DA1580" s="179" t="str">
        <f t="shared" si="2712"/>
        <v>DA$17</v>
      </c>
      <c r="DB1580" s="179" t="str">
        <f t="shared" si="2712"/>
        <v>DB$17</v>
      </c>
      <c r="DC1580" s="179" t="str">
        <f t="shared" si="2712"/>
        <v>DC$17</v>
      </c>
      <c r="DD1580" s="179" t="str">
        <f t="shared" si="2712"/>
        <v>DD$17</v>
      </c>
      <c r="DE1580" s="179" t="str">
        <f t="shared" si="2712"/>
        <v>DE$17</v>
      </c>
      <c r="DF1580" s="179" t="str">
        <f t="shared" si="2712"/>
        <v>DF$17</v>
      </c>
      <c r="DG1580" s="179" t="str">
        <f t="shared" si="2712"/>
        <v>DG$17</v>
      </c>
      <c r="DH1580" s="179" t="str">
        <f t="shared" si="2712"/>
        <v>DH$17</v>
      </c>
      <c r="DI1580" s="179" t="str">
        <f t="shared" si="2712"/>
        <v>DI$17</v>
      </c>
      <c r="DJ1580" s="179" t="str">
        <f t="shared" si="2712"/>
        <v>DJ$17</v>
      </c>
      <c r="DK1580" s="179" t="str">
        <f t="shared" si="2712"/>
        <v>DK$17</v>
      </c>
      <c r="DL1580" s="179" t="str">
        <f t="shared" si="2712"/>
        <v>DL$17</v>
      </c>
    </row>
    <row r="1581" spans="1:116" x14ac:dyDescent="0.35">
      <c r="B1581" t="s">
        <v>332</v>
      </c>
      <c r="D1581" t="s">
        <v>426</v>
      </c>
      <c r="E1581" s="8" t="str">
        <f t="shared" si="2678"/>
        <v>1581 DAMORT-F</v>
      </c>
      <c r="G1581" s="136" t="str">
        <f>G1554</f>
        <v>Primary revenue driver</v>
      </c>
      <c r="H1581" s="12"/>
      <c r="I1581" s="60"/>
      <c r="J1581" s="60"/>
      <c r="K1581" s="15"/>
      <c r="L1581" s="15"/>
      <c r="M1581" s="15"/>
      <c r="N1581" s="15"/>
      <c r="O1581" s="15"/>
      <c r="P1581" s="15"/>
      <c r="R1581" s="15"/>
      <c r="S1581" s="179">
        <f t="shared" ref="S1581:AX1581" si="2713">S1554</f>
        <v>0</v>
      </c>
      <c r="T1581" s="179">
        <f t="shared" si="2713"/>
        <v>0</v>
      </c>
      <c r="U1581" s="179">
        <f t="shared" si="2713"/>
        <v>0</v>
      </c>
      <c r="V1581" s="179">
        <f t="shared" si="2713"/>
        <v>0</v>
      </c>
      <c r="W1581" s="179">
        <f t="shared" si="2713"/>
        <v>0</v>
      </c>
      <c r="X1581" s="179">
        <f t="shared" si="2713"/>
        <v>0</v>
      </c>
      <c r="Y1581" s="179">
        <f t="shared" si="2713"/>
        <v>0</v>
      </c>
      <c r="Z1581" s="179">
        <f t="shared" si="2713"/>
        <v>0</v>
      </c>
      <c r="AA1581" s="179">
        <f t="shared" si="2713"/>
        <v>0</v>
      </c>
      <c r="AB1581" s="179">
        <f t="shared" si="2713"/>
        <v>0</v>
      </c>
      <c r="AC1581" s="179">
        <f t="shared" si="2713"/>
        <v>0</v>
      </c>
      <c r="AD1581" s="179">
        <f t="shared" si="2713"/>
        <v>0</v>
      </c>
      <c r="AE1581" s="179">
        <f t="shared" si="2713"/>
        <v>0</v>
      </c>
      <c r="AF1581" s="179">
        <f t="shared" si="2713"/>
        <v>0</v>
      </c>
      <c r="AG1581" s="179">
        <f t="shared" si="2713"/>
        <v>0</v>
      </c>
      <c r="AH1581" s="179">
        <f t="shared" si="2713"/>
        <v>0</v>
      </c>
      <c r="AI1581" s="179">
        <f t="shared" si="2713"/>
        <v>0</v>
      </c>
      <c r="AJ1581" s="179">
        <f t="shared" si="2713"/>
        <v>0</v>
      </c>
      <c r="AK1581" s="179">
        <f t="shared" si="2713"/>
        <v>0</v>
      </c>
      <c r="AL1581" s="179">
        <f t="shared" si="2713"/>
        <v>0</v>
      </c>
      <c r="AM1581" s="179">
        <f t="shared" si="2713"/>
        <v>0</v>
      </c>
      <c r="AN1581" s="179">
        <f t="shared" si="2713"/>
        <v>0</v>
      </c>
      <c r="AO1581" s="179">
        <f t="shared" si="2713"/>
        <v>0</v>
      </c>
      <c r="AP1581" s="179">
        <f t="shared" si="2713"/>
        <v>0</v>
      </c>
      <c r="AQ1581" s="179">
        <f t="shared" si="2713"/>
        <v>0</v>
      </c>
      <c r="AR1581" s="179">
        <f t="shared" si="2713"/>
        <v>0</v>
      </c>
      <c r="AS1581" s="179">
        <f t="shared" si="2713"/>
        <v>0</v>
      </c>
      <c r="AT1581" s="179">
        <f t="shared" si="2713"/>
        <v>0</v>
      </c>
      <c r="AU1581" s="179">
        <f t="shared" si="2713"/>
        <v>0</v>
      </c>
      <c r="AV1581" s="179">
        <f t="shared" si="2713"/>
        <v>0</v>
      </c>
      <c r="AW1581" s="179">
        <f t="shared" si="2713"/>
        <v>0</v>
      </c>
      <c r="AX1581" s="179">
        <f t="shared" si="2713"/>
        <v>0</v>
      </c>
      <c r="AY1581" s="179">
        <f t="shared" ref="AY1581:CD1581" si="2714">AY1554</f>
        <v>0</v>
      </c>
      <c r="AZ1581" s="179">
        <f t="shared" si="2714"/>
        <v>0</v>
      </c>
      <c r="BA1581" s="179">
        <f t="shared" si="2714"/>
        <v>0</v>
      </c>
      <c r="BB1581" s="179">
        <f t="shared" si="2714"/>
        <v>0</v>
      </c>
      <c r="BC1581" s="179">
        <f t="shared" si="2714"/>
        <v>0</v>
      </c>
      <c r="BD1581" s="179">
        <f t="shared" si="2714"/>
        <v>0</v>
      </c>
      <c r="BE1581" s="179">
        <f t="shared" si="2714"/>
        <v>0</v>
      </c>
      <c r="BF1581" s="179">
        <f t="shared" si="2714"/>
        <v>0</v>
      </c>
      <c r="BG1581" s="179">
        <f t="shared" si="2714"/>
        <v>0</v>
      </c>
      <c r="BH1581" s="179">
        <f t="shared" si="2714"/>
        <v>0</v>
      </c>
      <c r="BI1581" s="179">
        <f t="shared" si="2714"/>
        <v>0</v>
      </c>
      <c r="BJ1581" s="179">
        <f t="shared" si="2714"/>
        <v>0</v>
      </c>
      <c r="BK1581" s="179">
        <f t="shared" si="2714"/>
        <v>0</v>
      </c>
      <c r="BL1581" s="179">
        <f t="shared" si="2714"/>
        <v>0</v>
      </c>
      <c r="BM1581" s="179">
        <f t="shared" si="2714"/>
        <v>0</v>
      </c>
      <c r="BN1581" s="179">
        <f t="shared" si="2714"/>
        <v>0</v>
      </c>
      <c r="BO1581" s="179">
        <f t="shared" si="2714"/>
        <v>0</v>
      </c>
      <c r="BP1581" s="179">
        <f t="shared" si="2714"/>
        <v>0</v>
      </c>
      <c r="BQ1581" s="179">
        <f t="shared" si="2714"/>
        <v>0</v>
      </c>
      <c r="BR1581" s="179">
        <f t="shared" si="2714"/>
        <v>0</v>
      </c>
      <c r="BS1581" s="179">
        <f t="shared" si="2714"/>
        <v>0</v>
      </c>
      <c r="BT1581" s="179">
        <f t="shared" si="2714"/>
        <v>0</v>
      </c>
      <c r="BU1581" s="179">
        <f t="shared" si="2714"/>
        <v>0</v>
      </c>
      <c r="BV1581" s="179">
        <f t="shared" si="2714"/>
        <v>0</v>
      </c>
      <c r="BW1581" s="179">
        <f t="shared" si="2714"/>
        <v>0</v>
      </c>
      <c r="BX1581" s="179">
        <f t="shared" si="2714"/>
        <v>0</v>
      </c>
      <c r="BY1581" s="179">
        <f t="shared" si="2714"/>
        <v>0</v>
      </c>
      <c r="BZ1581" s="179">
        <f t="shared" si="2714"/>
        <v>0</v>
      </c>
      <c r="CA1581" s="179">
        <f t="shared" si="2714"/>
        <v>0</v>
      </c>
      <c r="CB1581" s="179">
        <f t="shared" si="2714"/>
        <v>0</v>
      </c>
      <c r="CC1581" s="179">
        <f t="shared" si="2714"/>
        <v>0</v>
      </c>
      <c r="CD1581" s="179">
        <f t="shared" si="2714"/>
        <v>0</v>
      </c>
      <c r="CE1581" s="179">
        <f t="shared" ref="CE1581:CL1581" si="2715">CE1554</f>
        <v>0</v>
      </c>
      <c r="CF1581" s="179">
        <f t="shared" si="2715"/>
        <v>0</v>
      </c>
      <c r="CG1581" s="179">
        <f t="shared" si="2715"/>
        <v>0</v>
      </c>
      <c r="CH1581" s="179">
        <f t="shared" si="2715"/>
        <v>0</v>
      </c>
      <c r="CI1581" s="179">
        <f t="shared" si="2715"/>
        <v>0</v>
      </c>
      <c r="CJ1581" s="179">
        <f t="shared" si="2715"/>
        <v>0</v>
      </c>
      <c r="CK1581" s="179">
        <f t="shared" si="2715"/>
        <v>0</v>
      </c>
      <c r="CL1581" s="179">
        <f t="shared" si="2715"/>
        <v>0</v>
      </c>
      <c r="CN1581" s="60"/>
      <c r="CO1581" s="179">
        <f t="shared" ref="CO1581:DL1581" si="2716">CO1554</f>
        <v>0</v>
      </c>
      <c r="CP1581" s="179">
        <f t="shared" si="2716"/>
        <v>0</v>
      </c>
      <c r="CQ1581" s="179">
        <f t="shared" si="2716"/>
        <v>0</v>
      </c>
      <c r="CR1581" s="179">
        <f t="shared" si="2716"/>
        <v>0</v>
      </c>
      <c r="CS1581" s="179">
        <f t="shared" si="2716"/>
        <v>0</v>
      </c>
      <c r="CT1581" s="179">
        <f t="shared" si="2716"/>
        <v>0</v>
      </c>
      <c r="CU1581" s="179">
        <f t="shared" si="2716"/>
        <v>0</v>
      </c>
      <c r="CV1581" s="179">
        <f t="shared" si="2716"/>
        <v>0</v>
      </c>
      <c r="CW1581" s="179">
        <f t="shared" si="2716"/>
        <v>0</v>
      </c>
      <c r="CX1581" s="179">
        <f t="shared" si="2716"/>
        <v>0</v>
      </c>
      <c r="CY1581" s="179">
        <f t="shared" si="2716"/>
        <v>0</v>
      </c>
      <c r="CZ1581" s="179">
        <f t="shared" si="2716"/>
        <v>0</v>
      </c>
      <c r="DA1581" s="179">
        <f t="shared" si="2716"/>
        <v>0</v>
      </c>
      <c r="DB1581" s="179">
        <f t="shared" si="2716"/>
        <v>0</v>
      </c>
      <c r="DC1581" s="179">
        <f t="shared" si="2716"/>
        <v>0</v>
      </c>
      <c r="DD1581" s="179">
        <f t="shared" si="2716"/>
        <v>0</v>
      </c>
      <c r="DE1581" s="179">
        <f t="shared" si="2716"/>
        <v>0</v>
      </c>
      <c r="DF1581" s="179">
        <f t="shared" si="2716"/>
        <v>0</v>
      </c>
      <c r="DG1581" s="179">
        <f t="shared" si="2716"/>
        <v>0</v>
      </c>
      <c r="DH1581" s="179">
        <f t="shared" si="2716"/>
        <v>0</v>
      </c>
      <c r="DI1581" s="179">
        <f t="shared" si="2716"/>
        <v>0</v>
      </c>
      <c r="DJ1581" s="179">
        <f t="shared" si="2716"/>
        <v>0</v>
      </c>
      <c r="DK1581" s="179">
        <f t="shared" si="2716"/>
        <v>0</v>
      </c>
      <c r="DL1581" s="179">
        <f t="shared" si="2716"/>
        <v>0</v>
      </c>
    </row>
    <row r="1582" spans="1:116" x14ac:dyDescent="0.35">
      <c r="B1582" t="s">
        <v>332</v>
      </c>
      <c r="D1582" t="s">
        <v>426</v>
      </c>
      <c r="E1582" s="8" t="str">
        <f t="shared" si="2678"/>
        <v>1582 DAMORT-F</v>
      </c>
      <c r="G1582" s="136" t="str">
        <f>G1555</f>
        <v>Primary volume driver</v>
      </c>
      <c r="H1582" s="12"/>
      <c r="I1582" s="60"/>
      <c r="J1582" s="60"/>
      <c r="K1582" s="15"/>
      <c r="L1582" s="15"/>
      <c r="M1582" s="15"/>
      <c r="N1582" s="15"/>
      <c r="O1582" s="15"/>
      <c r="P1582" s="15"/>
      <c r="R1582" s="15"/>
      <c r="S1582" s="179"/>
      <c r="T1582" s="179"/>
      <c r="U1582" s="179"/>
      <c r="V1582" s="179"/>
      <c r="W1582" s="179"/>
      <c r="X1582" s="179"/>
      <c r="Y1582" s="179"/>
      <c r="Z1582" s="179"/>
      <c r="AA1582" s="179"/>
      <c r="AB1582" s="179"/>
      <c r="AC1582" s="179"/>
      <c r="AD1582" s="179"/>
      <c r="AE1582" s="179"/>
      <c r="AF1582" s="179"/>
      <c r="AG1582" s="179"/>
      <c r="AH1582" s="179"/>
      <c r="AI1582" s="179"/>
      <c r="AJ1582" s="179"/>
      <c r="AK1582" s="179"/>
      <c r="AL1582" s="179"/>
      <c r="AM1582" s="179"/>
      <c r="AN1582" s="179"/>
      <c r="AO1582" s="179"/>
      <c r="AP1582" s="179"/>
      <c r="AQ1582" s="179"/>
      <c r="AR1582" s="179"/>
      <c r="AS1582" s="179"/>
      <c r="AT1582" s="179"/>
      <c r="AU1582" s="179"/>
      <c r="AV1582" s="179"/>
      <c r="AW1582" s="179"/>
      <c r="AX1582" s="179"/>
      <c r="AY1582" s="179"/>
      <c r="AZ1582" s="179"/>
      <c r="BA1582" s="179"/>
      <c r="BB1582" s="179"/>
      <c r="BC1582" s="179"/>
      <c r="BD1582" s="179"/>
      <c r="BE1582" s="179"/>
      <c r="BF1582" s="179"/>
      <c r="BG1582" s="179"/>
      <c r="BH1582" s="179"/>
      <c r="BI1582" s="179"/>
      <c r="BJ1582" s="179"/>
      <c r="BK1582" s="179"/>
      <c r="BL1582" s="179"/>
      <c r="BM1582" s="179"/>
      <c r="BN1582" s="179"/>
      <c r="BO1582" s="179"/>
      <c r="BP1582" s="179"/>
      <c r="BQ1582" s="179"/>
      <c r="BR1582" s="179"/>
      <c r="BS1582" s="179"/>
      <c r="BT1582" s="179"/>
      <c r="BU1582" s="179"/>
      <c r="BV1582" s="179"/>
      <c r="BW1582" s="179"/>
      <c r="BX1582" s="179"/>
      <c r="BY1582" s="179"/>
      <c r="BZ1582" s="179"/>
      <c r="CA1582" s="179"/>
      <c r="CB1582" s="179"/>
      <c r="CC1582" s="179"/>
      <c r="CD1582" s="179"/>
      <c r="CE1582" s="179"/>
      <c r="CF1582" s="179"/>
      <c r="CG1582" s="179"/>
      <c r="CH1582" s="179"/>
      <c r="CI1582" s="179"/>
      <c r="CJ1582" s="179"/>
      <c r="CK1582" s="179"/>
      <c r="CL1582" s="179"/>
      <c r="CN1582" s="60"/>
      <c r="CO1582" s="179"/>
      <c r="CP1582" s="179"/>
      <c r="CQ1582" s="179"/>
      <c r="CR1582" s="179"/>
      <c r="CS1582" s="179"/>
      <c r="CT1582" s="179"/>
      <c r="CU1582" s="179"/>
      <c r="CV1582" s="179"/>
      <c r="CW1582" s="179"/>
      <c r="CX1582" s="179"/>
      <c r="CY1582" s="179"/>
      <c r="CZ1582" s="179"/>
      <c r="DA1582" s="179"/>
      <c r="DB1582" s="179"/>
      <c r="DC1582" s="179"/>
      <c r="DD1582" s="179"/>
      <c r="DE1582" s="179"/>
      <c r="DF1582" s="179"/>
      <c r="DG1582" s="179"/>
      <c r="DH1582" s="179"/>
      <c r="DI1582" s="179"/>
      <c r="DJ1582" s="179"/>
      <c r="DK1582" s="179"/>
      <c r="DL1582" s="179"/>
    </row>
    <row r="1583" spans="1:116" x14ac:dyDescent="0.35">
      <c r="A1583" s="3"/>
      <c r="B1583" t="s">
        <v>332</v>
      </c>
      <c r="D1583" t="s">
        <v>426</v>
      </c>
      <c r="E1583" s="8" t="str">
        <f t="shared" si="2678"/>
        <v>1583 DAMORT-F</v>
      </c>
      <c r="G1583" s="191" t="str">
        <f>G1560</f>
        <v>Simple amortizing debt:</v>
      </c>
      <c r="H1583" s="90"/>
      <c r="I1583" s="213"/>
      <c r="J1583" s="213"/>
      <c r="K1583" s="214"/>
      <c r="L1583" s="214"/>
      <c r="M1583" s="214"/>
      <c r="N1583" s="214"/>
      <c r="O1583" s="214"/>
      <c r="P1583" s="214"/>
      <c r="R1583" s="214"/>
      <c r="S1583" s="4" t="str">
        <f t="shared" ref="S1583:AX1583" si="2717">ADDRESS(ROW(S1569),COLUMN(S1569),2)</f>
        <v>S$1569</v>
      </c>
      <c r="T1583" s="4" t="str">
        <f t="shared" si="2717"/>
        <v>T$1569</v>
      </c>
      <c r="U1583" s="4" t="str">
        <f t="shared" si="2717"/>
        <v>U$1569</v>
      </c>
      <c r="V1583" s="4" t="str">
        <f t="shared" si="2717"/>
        <v>V$1569</v>
      </c>
      <c r="W1583" s="4" t="str">
        <f t="shared" si="2717"/>
        <v>W$1569</v>
      </c>
      <c r="X1583" s="4" t="str">
        <f t="shared" si="2717"/>
        <v>X$1569</v>
      </c>
      <c r="Y1583" s="4" t="str">
        <f t="shared" si="2717"/>
        <v>Y$1569</v>
      </c>
      <c r="Z1583" s="4" t="str">
        <f t="shared" si="2717"/>
        <v>Z$1569</v>
      </c>
      <c r="AA1583" s="4" t="str">
        <f t="shared" si="2717"/>
        <v>AA$1569</v>
      </c>
      <c r="AB1583" s="4" t="str">
        <f t="shared" si="2717"/>
        <v>AB$1569</v>
      </c>
      <c r="AC1583" s="4" t="str">
        <f t="shared" si="2717"/>
        <v>AC$1569</v>
      </c>
      <c r="AD1583" s="4" t="str">
        <f t="shared" si="2717"/>
        <v>AD$1569</v>
      </c>
      <c r="AE1583" s="4" t="str">
        <f t="shared" si="2717"/>
        <v>AE$1569</v>
      </c>
      <c r="AF1583" s="4" t="str">
        <f t="shared" si="2717"/>
        <v>AF$1569</v>
      </c>
      <c r="AG1583" s="4" t="str">
        <f t="shared" si="2717"/>
        <v>AG$1569</v>
      </c>
      <c r="AH1583" s="4" t="str">
        <f t="shared" si="2717"/>
        <v>AH$1569</v>
      </c>
      <c r="AI1583" s="4" t="str">
        <f t="shared" si="2717"/>
        <v>AI$1569</v>
      </c>
      <c r="AJ1583" s="4" t="str">
        <f t="shared" si="2717"/>
        <v>AJ$1569</v>
      </c>
      <c r="AK1583" s="4" t="str">
        <f t="shared" si="2717"/>
        <v>AK$1569</v>
      </c>
      <c r="AL1583" s="4" t="str">
        <f t="shared" si="2717"/>
        <v>AL$1569</v>
      </c>
      <c r="AM1583" s="4" t="str">
        <f t="shared" si="2717"/>
        <v>AM$1569</v>
      </c>
      <c r="AN1583" s="4" t="str">
        <f t="shared" si="2717"/>
        <v>AN$1569</v>
      </c>
      <c r="AO1583" s="4" t="str">
        <f t="shared" si="2717"/>
        <v>AO$1569</v>
      </c>
      <c r="AP1583" s="4" t="str">
        <f t="shared" si="2717"/>
        <v>AP$1569</v>
      </c>
      <c r="AQ1583" s="4" t="str">
        <f t="shared" si="2717"/>
        <v>AQ$1569</v>
      </c>
      <c r="AR1583" s="4" t="str">
        <f t="shared" si="2717"/>
        <v>AR$1569</v>
      </c>
      <c r="AS1583" s="4" t="str">
        <f t="shared" si="2717"/>
        <v>AS$1569</v>
      </c>
      <c r="AT1583" s="4" t="str">
        <f t="shared" si="2717"/>
        <v>AT$1569</v>
      </c>
      <c r="AU1583" s="4" t="str">
        <f t="shared" si="2717"/>
        <v>AU$1569</v>
      </c>
      <c r="AV1583" s="4" t="str">
        <f t="shared" si="2717"/>
        <v>AV$1569</v>
      </c>
      <c r="AW1583" s="4" t="str">
        <f t="shared" si="2717"/>
        <v>AW$1569</v>
      </c>
      <c r="AX1583" s="4" t="str">
        <f t="shared" si="2717"/>
        <v>AX$1569</v>
      </c>
      <c r="AY1583" s="4" t="str">
        <f t="shared" ref="AY1583:CD1583" si="2718">ADDRESS(ROW(AY1569),COLUMN(AY1569),2)</f>
        <v>AY$1569</v>
      </c>
      <c r="AZ1583" s="4" t="str">
        <f t="shared" si="2718"/>
        <v>AZ$1569</v>
      </c>
      <c r="BA1583" s="4" t="str">
        <f t="shared" si="2718"/>
        <v>BA$1569</v>
      </c>
      <c r="BB1583" s="4" t="str">
        <f t="shared" si="2718"/>
        <v>BB$1569</v>
      </c>
      <c r="BC1583" s="4" t="str">
        <f t="shared" si="2718"/>
        <v>BC$1569</v>
      </c>
      <c r="BD1583" s="4" t="str">
        <f t="shared" si="2718"/>
        <v>BD$1569</v>
      </c>
      <c r="BE1583" s="4" t="str">
        <f t="shared" si="2718"/>
        <v>BE$1569</v>
      </c>
      <c r="BF1583" s="4" t="str">
        <f t="shared" si="2718"/>
        <v>BF$1569</v>
      </c>
      <c r="BG1583" s="4" t="str">
        <f t="shared" si="2718"/>
        <v>BG$1569</v>
      </c>
      <c r="BH1583" s="4" t="str">
        <f t="shared" si="2718"/>
        <v>BH$1569</v>
      </c>
      <c r="BI1583" s="4" t="str">
        <f t="shared" si="2718"/>
        <v>BI$1569</v>
      </c>
      <c r="BJ1583" s="4" t="str">
        <f t="shared" si="2718"/>
        <v>BJ$1569</v>
      </c>
      <c r="BK1583" s="4" t="str">
        <f t="shared" si="2718"/>
        <v>BK$1569</v>
      </c>
      <c r="BL1583" s="4" t="str">
        <f t="shared" si="2718"/>
        <v>BL$1569</v>
      </c>
      <c r="BM1583" s="4" t="str">
        <f t="shared" si="2718"/>
        <v>BM$1569</v>
      </c>
      <c r="BN1583" s="4" t="str">
        <f t="shared" si="2718"/>
        <v>BN$1569</v>
      </c>
      <c r="BO1583" s="4" t="str">
        <f t="shared" si="2718"/>
        <v>BO$1569</v>
      </c>
      <c r="BP1583" s="4" t="str">
        <f t="shared" si="2718"/>
        <v>BP$1569</v>
      </c>
      <c r="BQ1583" s="4" t="str">
        <f t="shared" si="2718"/>
        <v>BQ$1569</v>
      </c>
      <c r="BR1583" s="4" t="str">
        <f t="shared" si="2718"/>
        <v>BR$1569</v>
      </c>
      <c r="BS1583" s="4" t="str">
        <f t="shared" si="2718"/>
        <v>BS$1569</v>
      </c>
      <c r="BT1583" s="4" t="str">
        <f t="shared" si="2718"/>
        <v>BT$1569</v>
      </c>
      <c r="BU1583" s="4" t="str">
        <f t="shared" si="2718"/>
        <v>BU$1569</v>
      </c>
      <c r="BV1583" s="4" t="str">
        <f t="shared" si="2718"/>
        <v>BV$1569</v>
      </c>
      <c r="BW1583" s="4" t="str">
        <f t="shared" si="2718"/>
        <v>BW$1569</v>
      </c>
      <c r="BX1583" s="4" t="str">
        <f t="shared" si="2718"/>
        <v>BX$1569</v>
      </c>
      <c r="BY1583" s="4" t="str">
        <f t="shared" si="2718"/>
        <v>BY$1569</v>
      </c>
      <c r="BZ1583" s="4" t="str">
        <f t="shared" si="2718"/>
        <v>BZ$1569</v>
      </c>
      <c r="CA1583" s="4" t="str">
        <f t="shared" si="2718"/>
        <v>CA$1569</v>
      </c>
      <c r="CB1583" s="4" t="str">
        <f t="shared" si="2718"/>
        <v>CB$1569</v>
      </c>
      <c r="CC1583" s="4" t="str">
        <f t="shared" si="2718"/>
        <v>CC$1569</v>
      </c>
      <c r="CD1583" s="4" t="str">
        <f t="shared" si="2718"/>
        <v>CD$1569</v>
      </c>
      <c r="CE1583" s="4" t="str">
        <f t="shared" ref="CE1583:CL1583" si="2719">ADDRESS(ROW(CE1569),COLUMN(CE1569),2)</f>
        <v>CE$1569</v>
      </c>
      <c r="CF1583" s="4" t="str">
        <f t="shared" si="2719"/>
        <v>CF$1569</v>
      </c>
      <c r="CG1583" s="4" t="str">
        <f t="shared" si="2719"/>
        <v>CG$1569</v>
      </c>
      <c r="CH1583" s="4" t="str">
        <f t="shared" si="2719"/>
        <v>CH$1569</v>
      </c>
      <c r="CI1583" s="4" t="str">
        <f t="shared" si="2719"/>
        <v>CI$1569</v>
      </c>
      <c r="CJ1583" s="4" t="str">
        <f t="shared" si="2719"/>
        <v>CJ$1569</v>
      </c>
      <c r="CK1583" s="4" t="str">
        <f t="shared" si="2719"/>
        <v>CK$1569</v>
      </c>
      <c r="CL1583" s="4" t="str">
        <f t="shared" si="2719"/>
        <v>CL$1569</v>
      </c>
      <c r="CN1583" s="213"/>
      <c r="CO1583" s="4" t="str">
        <f t="shared" ref="CO1583:DL1583" si="2720">ADDRESS(ROW(CO1569),COLUMN(CO1569),2)</f>
        <v>CO$1569</v>
      </c>
      <c r="CP1583" s="4" t="str">
        <f t="shared" si="2720"/>
        <v>CP$1569</v>
      </c>
      <c r="CQ1583" s="4" t="str">
        <f t="shared" si="2720"/>
        <v>CQ$1569</v>
      </c>
      <c r="CR1583" s="4" t="str">
        <f t="shared" si="2720"/>
        <v>CR$1569</v>
      </c>
      <c r="CS1583" s="4" t="str">
        <f t="shared" si="2720"/>
        <v>CS$1569</v>
      </c>
      <c r="CT1583" s="4" t="str">
        <f t="shared" si="2720"/>
        <v>CT$1569</v>
      </c>
      <c r="CU1583" s="4" t="str">
        <f t="shared" si="2720"/>
        <v>CU$1569</v>
      </c>
      <c r="CV1583" s="4" t="str">
        <f t="shared" si="2720"/>
        <v>CV$1569</v>
      </c>
      <c r="CW1583" s="4" t="str">
        <f t="shared" si="2720"/>
        <v>CW$1569</v>
      </c>
      <c r="CX1583" s="4" t="str">
        <f t="shared" si="2720"/>
        <v>CX$1569</v>
      </c>
      <c r="CY1583" s="4" t="str">
        <f t="shared" si="2720"/>
        <v>CY$1569</v>
      </c>
      <c r="CZ1583" s="4" t="str">
        <f t="shared" si="2720"/>
        <v>CZ$1569</v>
      </c>
      <c r="DA1583" s="4" t="str">
        <f t="shared" si="2720"/>
        <v>DA$1569</v>
      </c>
      <c r="DB1583" s="4" t="str">
        <f t="shared" si="2720"/>
        <v>DB$1569</v>
      </c>
      <c r="DC1583" s="4" t="str">
        <f t="shared" si="2720"/>
        <v>DC$1569</v>
      </c>
      <c r="DD1583" s="4" t="str">
        <f t="shared" si="2720"/>
        <v>DD$1569</v>
      </c>
      <c r="DE1583" s="4" t="str">
        <f t="shared" si="2720"/>
        <v>DE$1569</v>
      </c>
      <c r="DF1583" s="4" t="str">
        <f t="shared" si="2720"/>
        <v>DF$1569</v>
      </c>
      <c r="DG1583" s="4" t="str">
        <f t="shared" si="2720"/>
        <v>DG$1569</v>
      </c>
      <c r="DH1583" s="4" t="str">
        <f t="shared" si="2720"/>
        <v>DH$1569</v>
      </c>
      <c r="DI1583" s="4" t="str">
        <f t="shared" si="2720"/>
        <v>DI$1569</v>
      </c>
      <c r="DJ1583" s="4" t="str">
        <f t="shared" si="2720"/>
        <v>DJ$1569</v>
      </c>
      <c r="DK1583" s="4" t="str">
        <f t="shared" si="2720"/>
        <v>DK$1569</v>
      </c>
      <c r="DL1583" s="4" t="str">
        <f t="shared" si="2720"/>
        <v>DL$1569</v>
      </c>
    </row>
    <row r="1584" spans="1:116" x14ac:dyDescent="0.35">
      <c r="B1584" t="s">
        <v>332</v>
      </c>
      <c r="D1584" t="s">
        <v>426</v>
      </c>
      <c r="E1584" s="8" t="str">
        <f t="shared" si="2678"/>
        <v>1584 DAMORT-F</v>
      </c>
      <c r="G1584" s="241" t="str">
        <f>IFERROR(SUBSTITUTE(TRIM(MID(G1560,SEARCH("-",G1560)+1,LEN(G1560))),":",""),"no unit")</f>
        <v>no unit</v>
      </c>
      <c r="H1584" s="12"/>
      <c r="I1584" s="60"/>
      <c r="J1584" s="60"/>
      <c r="K1584" s="15"/>
      <c r="L1584" s="15"/>
      <c r="M1584" s="15"/>
      <c r="N1584" s="15"/>
      <c r="O1584" s="15"/>
      <c r="P1584" s="15"/>
      <c r="R1584" s="15"/>
      <c r="S1584" s="179" t="str">
        <f t="shared" ref="S1584:AX1584" si="2721">S1557</f>
        <v>S$19</v>
      </c>
      <c r="T1584" s="179" t="str">
        <f t="shared" si="2721"/>
        <v>T$19</v>
      </c>
      <c r="U1584" s="179" t="str">
        <f t="shared" si="2721"/>
        <v>U$19</v>
      </c>
      <c r="V1584" s="179" t="str">
        <f t="shared" si="2721"/>
        <v>V$19</v>
      </c>
      <c r="W1584" s="179" t="str">
        <f t="shared" si="2721"/>
        <v>W$19</v>
      </c>
      <c r="X1584" s="179" t="str">
        <f t="shared" si="2721"/>
        <v>X$19</v>
      </c>
      <c r="Y1584" s="179" t="str">
        <f t="shared" si="2721"/>
        <v>Y$19</v>
      </c>
      <c r="Z1584" s="179" t="str">
        <f t="shared" si="2721"/>
        <v>Z$19</v>
      </c>
      <c r="AA1584" s="179" t="str">
        <f t="shared" si="2721"/>
        <v>AA$19</v>
      </c>
      <c r="AB1584" s="179" t="str">
        <f t="shared" si="2721"/>
        <v>AB$19</v>
      </c>
      <c r="AC1584" s="179" t="str">
        <f t="shared" si="2721"/>
        <v>AC$19</v>
      </c>
      <c r="AD1584" s="179" t="str">
        <f t="shared" si="2721"/>
        <v>AD$19</v>
      </c>
      <c r="AE1584" s="179" t="str">
        <f t="shared" si="2721"/>
        <v>AE$19</v>
      </c>
      <c r="AF1584" s="179" t="str">
        <f t="shared" si="2721"/>
        <v>AF$19</v>
      </c>
      <c r="AG1584" s="179" t="str">
        <f t="shared" si="2721"/>
        <v>AG$19</v>
      </c>
      <c r="AH1584" s="179" t="str">
        <f t="shared" si="2721"/>
        <v>AH$19</v>
      </c>
      <c r="AI1584" s="179" t="str">
        <f t="shared" si="2721"/>
        <v>AI$19</v>
      </c>
      <c r="AJ1584" s="179" t="str">
        <f t="shared" si="2721"/>
        <v>AJ$19</v>
      </c>
      <c r="AK1584" s="179" t="str">
        <f t="shared" si="2721"/>
        <v>AK$19</v>
      </c>
      <c r="AL1584" s="179" t="str">
        <f t="shared" si="2721"/>
        <v>AL$19</v>
      </c>
      <c r="AM1584" s="179" t="str">
        <f t="shared" si="2721"/>
        <v>AM$19</v>
      </c>
      <c r="AN1584" s="179" t="str">
        <f t="shared" si="2721"/>
        <v>AN$19</v>
      </c>
      <c r="AO1584" s="179" t="str">
        <f t="shared" si="2721"/>
        <v>AO$19</v>
      </c>
      <c r="AP1584" s="179" t="str">
        <f t="shared" si="2721"/>
        <v>AP$19</v>
      </c>
      <c r="AQ1584" s="179" t="str">
        <f t="shared" si="2721"/>
        <v>AQ$19</v>
      </c>
      <c r="AR1584" s="179" t="str">
        <f t="shared" si="2721"/>
        <v>AR$19</v>
      </c>
      <c r="AS1584" s="179" t="str">
        <f t="shared" si="2721"/>
        <v>AS$19</v>
      </c>
      <c r="AT1584" s="179" t="str">
        <f t="shared" si="2721"/>
        <v>AT$19</v>
      </c>
      <c r="AU1584" s="179" t="str">
        <f t="shared" si="2721"/>
        <v>AU$19</v>
      </c>
      <c r="AV1584" s="179" t="str">
        <f t="shared" si="2721"/>
        <v>AV$19</v>
      </c>
      <c r="AW1584" s="179" t="str">
        <f t="shared" si="2721"/>
        <v>AW$19</v>
      </c>
      <c r="AX1584" s="179" t="str">
        <f t="shared" si="2721"/>
        <v>AX$19</v>
      </c>
      <c r="AY1584" s="179" t="str">
        <f t="shared" ref="AY1584:CD1584" si="2722">AY1557</f>
        <v>AY$19</v>
      </c>
      <c r="AZ1584" s="179" t="str">
        <f t="shared" si="2722"/>
        <v>AZ$19</v>
      </c>
      <c r="BA1584" s="179" t="str">
        <f t="shared" si="2722"/>
        <v>BA$19</v>
      </c>
      <c r="BB1584" s="179" t="str">
        <f t="shared" si="2722"/>
        <v>BB$19</v>
      </c>
      <c r="BC1584" s="179" t="str">
        <f t="shared" si="2722"/>
        <v>BC$19</v>
      </c>
      <c r="BD1584" s="179" t="str">
        <f t="shared" si="2722"/>
        <v>BD$19</v>
      </c>
      <c r="BE1584" s="179" t="str">
        <f t="shared" si="2722"/>
        <v>BE$19</v>
      </c>
      <c r="BF1584" s="179" t="str">
        <f t="shared" si="2722"/>
        <v>BF$19</v>
      </c>
      <c r="BG1584" s="179" t="str">
        <f t="shared" si="2722"/>
        <v>BG$19</v>
      </c>
      <c r="BH1584" s="179" t="str">
        <f t="shared" si="2722"/>
        <v>BH$19</v>
      </c>
      <c r="BI1584" s="179" t="str">
        <f t="shared" si="2722"/>
        <v>BI$19</v>
      </c>
      <c r="BJ1584" s="179" t="str">
        <f t="shared" si="2722"/>
        <v>BJ$19</v>
      </c>
      <c r="BK1584" s="179" t="str">
        <f t="shared" si="2722"/>
        <v>BK$19</v>
      </c>
      <c r="BL1584" s="179" t="str">
        <f t="shared" si="2722"/>
        <v>BL$19</v>
      </c>
      <c r="BM1584" s="179" t="str">
        <f t="shared" si="2722"/>
        <v>BM$19</v>
      </c>
      <c r="BN1584" s="179" t="str">
        <f t="shared" si="2722"/>
        <v>BN$19</v>
      </c>
      <c r="BO1584" s="179" t="str">
        <f t="shared" si="2722"/>
        <v>BO$19</v>
      </c>
      <c r="BP1584" s="179" t="str">
        <f t="shared" si="2722"/>
        <v>BP$19</v>
      </c>
      <c r="BQ1584" s="179" t="str">
        <f t="shared" si="2722"/>
        <v>BQ$19</v>
      </c>
      <c r="BR1584" s="179" t="str">
        <f t="shared" si="2722"/>
        <v>BR$19</v>
      </c>
      <c r="BS1584" s="179" t="str">
        <f t="shared" si="2722"/>
        <v>BS$19</v>
      </c>
      <c r="BT1584" s="179" t="str">
        <f t="shared" si="2722"/>
        <v>BT$19</v>
      </c>
      <c r="BU1584" s="179" t="str">
        <f t="shared" si="2722"/>
        <v>BU$19</v>
      </c>
      <c r="BV1584" s="179" t="str">
        <f t="shared" si="2722"/>
        <v>BV$19</v>
      </c>
      <c r="BW1584" s="179" t="str">
        <f t="shared" si="2722"/>
        <v>BW$19</v>
      </c>
      <c r="BX1584" s="179" t="str">
        <f t="shared" si="2722"/>
        <v>BX$19</v>
      </c>
      <c r="BY1584" s="179" t="str">
        <f t="shared" si="2722"/>
        <v>BY$19</v>
      </c>
      <c r="BZ1584" s="179" t="str">
        <f t="shared" si="2722"/>
        <v>BZ$19</v>
      </c>
      <c r="CA1584" s="179" t="str">
        <f t="shared" si="2722"/>
        <v>CA$19</v>
      </c>
      <c r="CB1584" s="179" t="str">
        <f t="shared" si="2722"/>
        <v>CB$19</v>
      </c>
      <c r="CC1584" s="179" t="str">
        <f t="shared" si="2722"/>
        <v>CC$19</v>
      </c>
      <c r="CD1584" s="179" t="str">
        <f t="shared" si="2722"/>
        <v>CD$19</v>
      </c>
      <c r="CE1584" s="179" t="str">
        <f t="shared" ref="CE1584:CL1584" si="2723">CE1557</f>
        <v>CE$19</v>
      </c>
      <c r="CF1584" s="179" t="str">
        <f t="shared" si="2723"/>
        <v>CF$19</v>
      </c>
      <c r="CG1584" s="179" t="str">
        <f t="shared" si="2723"/>
        <v>CG$19</v>
      </c>
      <c r="CH1584" s="179" t="str">
        <f t="shared" si="2723"/>
        <v>CH$19</v>
      </c>
      <c r="CI1584" s="179" t="str">
        <f t="shared" si="2723"/>
        <v>CI$19</v>
      </c>
      <c r="CJ1584" s="179" t="str">
        <f t="shared" si="2723"/>
        <v>CJ$19</v>
      </c>
      <c r="CK1584" s="179" t="str">
        <f t="shared" si="2723"/>
        <v>CK$19</v>
      </c>
      <c r="CL1584" s="179" t="str">
        <f t="shared" si="2723"/>
        <v>CL$19</v>
      </c>
      <c r="CN1584" s="60"/>
      <c r="CO1584" s="179" t="str">
        <f t="shared" ref="CO1584:DL1584" si="2724">CO1557</f>
        <v>CO$19</v>
      </c>
      <c r="CP1584" s="179" t="str">
        <f t="shared" si="2724"/>
        <v>CP$19</v>
      </c>
      <c r="CQ1584" s="179" t="str">
        <f t="shared" si="2724"/>
        <v>CQ$19</v>
      </c>
      <c r="CR1584" s="179" t="str">
        <f t="shared" si="2724"/>
        <v>CR$19</v>
      </c>
      <c r="CS1584" s="179" t="str">
        <f t="shared" si="2724"/>
        <v>CS$19</v>
      </c>
      <c r="CT1584" s="179" t="str">
        <f t="shared" si="2724"/>
        <v>CT$19</v>
      </c>
      <c r="CU1584" s="179" t="str">
        <f t="shared" si="2724"/>
        <v>CU$19</v>
      </c>
      <c r="CV1584" s="179" t="str">
        <f t="shared" si="2724"/>
        <v>CV$19</v>
      </c>
      <c r="CW1584" s="179" t="str">
        <f t="shared" si="2724"/>
        <v>CW$19</v>
      </c>
      <c r="CX1584" s="179" t="str">
        <f t="shared" si="2724"/>
        <v>CX$19</v>
      </c>
      <c r="CY1584" s="179" t="str">
        <f t="shared" si="2724"/>
        <v>CY$19</v>
      </c>
      <c r="CZ1584" s="179" t="str">
        <f t="shared" si="2724"/>
        <v>CZ$19</v>
      </c>
      <c r="DA1584" s="179" t="str">
        <f t="shared" si="2724"/>
        <v>DA$19</v>
      </c>
      <c r="DB1584" s="179" t="str">
        <f t="shared" si="2724"/>
        <v>DB$19</v>
      </c>
      <c r="DC1584" s="179" t="str">
        <f t="shared" si="2724"/>
        <v>DC$19</v>
      </c>
      <c r="DD1584" s="179" t="str">
        <f t="shared" si="2724"/>
        <v>DD$19</v>
      </c>
      <c r="DE1584" s="179" t="str">
        <f t="shared" si="2724"/>
        <v>DE$19</v>
      </c>
      <c r="DF1584" s="179" t="str">
        <f t="shared" si="2724"/>
        <v>DF$19</v>
      </c>
      <c r="DG1584" s="179" t="str">
        <f t="shared" si="2724"/>
        <v>DG$19</v>
      </c>
      <c r="DH1584" s="179" t="str">
        <f t="shared" si="2724"/>
        <v>DH$19</v>
      </c>
      <c r="DI1584" s="179" t="str">
        <f t="shared" si="2724"/>
        <v>DI$19</v>
      </c>
      <c r="DJ1584" s="179" t="str">
        <f t="shared" si="2724"/>
        <v>DJ$19</v>
      </c>
      <c r="DK1584" s="179" t="str">
        <f t="shared" si="2724"/>
        <v>DK$19</v>
      </c>
      <c r="DL1584" s="179" t="str">
        <f t="shared" si="2724"/>
        <v>DL$19</v>
      </c>
    </row>
    <row r="1585" spans="1:116" x14ac:dyDescent="0.35">
      <c r="E1585" s="8"/>
      <c r="G1585" s="191" t="str">
        <f>G1558</f>
        <v>Secondary revenue driver</v>
      </c>
      <c r="H1585" s="12"/>
      <c r="I1585" s="60"/>
      <c r="J1585" s="60"/>
      <c r="K1585" s="15"/>
      <c r="L1585" s="15"/>
      <c r="M1585" s="15"/>
      <c r="N1585" s="15"/>
      <c r="O1585" s="15"/>
      <c r="P1585" s="15"/>
      <c r="R1585" s="15"/>
      <c r="S1585" s="76"/>
      <c r="T1585" s="76"/>
      <c r="U1585" s="76"/>
      <c r="V1585" s="76"/>
      <c r="W1585" s="76"/>
      <c r="X1585" s="76"/>
      <c r="Y1585" s="76"/>
      <c r="Z1585" s="76"/>
      <c r="AA1585" s="76"/>
      <c r="AB1585" s="76"/>
      <c r="AC1585" s="76"/>
      <c r="AD1585" s="76"/>
      <c r="AE1585" s="76"/>
      <c r="AF1585" s="76"/>
      <c r="AG1585" s="76"/>
      <c r="AH1585" s="76"/>
      <c r="AI1585" s="76"/>
      <c r="AJ1585" s="76"/>
      <c r="AK1585" s="76"/>
      <c r="AL1585" s="76"/>
      <c r="AM1585" s="76"/>
      <c r="AN1585" s="76"/>
      <c r="AO1585" s="76"/>
      <c r="AP1585" s="76"/>
      <c r="AQ1585" s="76"/>
      <c r="AR1585" s="76"/>
      <c r="AS1585" s="76"/>
      <c r="AT1585" s="76"/>
      <c r="AU1585" s="76"/>
      <c r="AV1585" s="76"/>
      <c r="AW1585" s="76"/>
      <c r="AX1585" s="76"/>
      <c r="AY1585" s="76"/>
      <c r="AZ1585" s="76"/>
      <c r="BA1585" s="76"/>
      <c r="BB1585" s="76"/>
      <c r="BC1585" s="76"/>
      <c r="BD1585" s="76"/>
      <c r="BE1585" s="76"/>
      <c r="BF1585" s="76"/>
      <c r="BG1585" s="76"/>
      <c r="BH1585" s="76"/>
      <c r="BI1585" s="76"/>
      <c r="BJ1585" s="76"/>
      <c r="BK1585" s="76"/>
      <c r="BL1585" s="76"/>
      <c r="BM1585" s="76"/>
      <c r="BN1585" s="76"/>
      <c r="BO1585" s="76"/>
      <c r="BP1585" s="76"/>
      <c r="BQ1585" s="76"/>
      <c r="BR1585" s="76"/>
      <c r="BS1585" s="76"/>
      <c r="BT1585" s="76"/>
      <c r="BU1585" s="76"/>
      <c r="BV1585" s="76"/>
      <c r="BW1585" s="76"/>
      <c r="BX1585" s="76"/>
      <c r="BY1585" s="76"/>
      <c r="BZ1585" s="76"/>
      <c r="CA1585" s="76"/>
      <c r="CB1585" s="76"/>
      <c r="CC1585" s="76"/>
      <c r="CD1585" s="76"/>
      <c r="CE1585" s="76"/>
      <c r="CF1585" s="76"/>
      <c r="CG1585" s="76"/>
      <c r="CH1585" s="76"/>
      <c r="CI1585" s="76"/>
      <c r="CJ1585" s="76"/>
      <c r="CK1585" s="76"/>
      <c r="CL1585" s="76"/>
      <c r="CN1585" s="60"/>
      <c r="CO1585" s="76"/>
      <c r="CP1585" s="76"/>
      <c r="CQ1585" s="76"/>
      <c r="CR1585" s="76"/>
      <c r="CS1585" s="76"/>
      <c r="CT1585" s="76"/>
      <c r="CU1585" s="76"/>
      <c r="CV1585" s="76"/>
      <c r="CW1585" s="76"/>
      <c r="CX1585" s="76"/>
      <c r="CY1585" s="76"/>
      <c r="CZ1585" s="76"/>
      <c r="DA1585" s="76"/>
      <c r="DB1585" s="76"/>
      <c r="DC1585" s="76"/>
      <c r="DD1585" s="76"/>
      <c r="DE1585" s="76"/>
      <c r="DF1585" s="76"/>
      <c r="DG1585" s="76"/>
      <c r="DH1585" s="76"/>
      <c r="DI1585" s="76"/>
      <c r="DJ1585" s="76"/>
      <c r="DK1585" s="76"/>
      <c r="DL1585" s="76"/>
    </row>
    <row r="1586" spans="1:116" x14ac:dyDescent="0.35">
      <c r="A1586" s="174"/>
      <c r="E1586" s="8"/>
      <c r="G1586" s="136" t="str">
        <f>G1559</f>
        <v>Secondary volume driver</v>
      </c>
      <c r="H1586" s="174"/>
      <c r="I1586" s="176"/>
      <c r="J1586" s="176"/>
      <c r="K1586" s="197"/>
      <c r="L1586" s="197"/>
      <c r="M1586" s="197"/>
      <c r="N1586" s="197"/>
      <c r="O1586" s="197"/>
      <c r="P1586" s="197"/>
      <c r="R1586" s="198"/>
      <c r="S1586" s="174"/>
      <c r="T1586" s="174"/>
      <c r="U1586" s="174"/>
      <c r="V1586" s="174"/>
      <c r="W1586" s="174"/>
      <c r="X1586" s="174"/>
      <c r="Y1586" s="174"/>
      <c r="Z1586" s="174"/>
      <c r="AA1586" s="174"/>
      <c r="AB1586" s="174"/>
      <c r="AC1586" s="174"/>
      <c r="AD1586" s="174"/>
      <c r="AE1586" s="174"/>
      <c r="AF1586" s="174"/>
      <c r="AG1586" s="174"/>
      <c r="AH1586" s="174"/>
      <c r="AI1586" s="174"/>
      <c r="AJ1586" s="174"/>
      <c r="AK1586" s="174"/>
      <c r="AL1586" s="174"/>
      <c r="AM1586" s="174"/>
      <c r="AN1586" s="174"/>
      <c r="AO1586" s="174"/>
      <c r="AP1586" s="174"/>
      <c r="AQ1586" s="174"/>
      <c r="AR1586" s="174"/>
      <c r="AS1586" s="174"/>
      <c r="AT1586" s="174"/>
      <c r="AU1586" s="174"/>
      <c r="AV1586" s="174"/>
      <c r="AW1586" s="174"/>
      <c r="AX1586" s="174"/>
      <c r="AY1586" s="174"/>
      <c r="AZ1586" s="174"/>
      <c r="BA1586" s="174"/>
      <c r="BB1586" s="174"/>
      <c r="BC1586" s="174"/>
      <c r="BD1586" s="174"/>
      <c r="BE1586" s="174"/>
      <c r="BF1586" s="174"/>
      <c r="BG1586" s="174"/>
      <c r="BH1586" s="174"/>
      <c r="BI1586" s="174"/>
      <c r="BJ1586" s="174"/>
      <c r="BK1586" s="174"/>
      <c r="BL1586" s="174"/>
      <c r="BM1586" s="174"/>
      <c r="BN1586" s="174"/>
      <c r="BO1586" s="174"/>
      <c r="BP1586" s="174"/>
      <c r="BQ1586" s="174"/>
      <c r="BR1586" s="174"/>
      <c r="BS1586" s="174"/>
      <c r="BT1586" s="174"/>
      <c r="BU1586" s="174"/>
      <c r="BV1586" s="174"/>
      <c r="BW1586" s="174"/>
      <c r="BX1586" s="174"/>
      <c r="BY1586" s="174"/>
      <c r="BZ1586" s="174"/>
      <c r="CA1586" s="174"/>
      <c r="CB1586" s="174"/>
      <c r="CC1586" s="174"/>
      <c r="CD1586" s="174"/>
      <c r="CE1586" s="174"/>
      <c r="CF1586" s="174"/>
      <c r="CG1586" s="174"/>
      <c r="CH1586" s="174"/>
      <c r="CI1586" s="174"/>
      <c r="CJ1586" s="174"/>
      <c r="CK1586" s="174"/>
      <c r="CL1586" s="174"/>
      <c r="CN1586" s="176"/>
      <c r="CO1586" s="174"/>
      <c r="CP1586" s="174"/>
      <c r="CQ1586" s="174"/>
      <c r="CR1586" s="174"/>
      <c r="CS1586" s="174"/>
      <c r="CT1586" s="174"/>
      <c r="CU1586" s="174"/>
      <c r="CV1586" s="174"/>
      <c r="CW1586" s="174"/>
      <c r="CX1586" s="174"/>
      <c r="CY1586" s="174"/>
      <c r="CZ1586" s="174"/>
      <c r="DA1586" s="174"/>
      <c r="DB1586" s="174"/>
      <c r="DC1586" s="174"/>
      <c r="DD1586" s="174"/>
      <c r="DE1586" s="174"/>
      <c r="DF1586" s="174"/>
      <c r="DG1586" s="174"/>
      <c r="DH1586" s="174"/>
      <c r="DI1586" s="174"/>
      <c r="DJ1586" s="174"/>
      <c r="DK1586" s="174"/>
      <c r="DL1586" s="174"/>
    </row>
    <row r="1587" spans="1:116" x14ac:dyDescent="0.35">
      <c r="A1587" s="174"/>
      <c r="E1587" s="8"/>
      <c r="H1587" s="174"/>
      <c r="I1587" s="176"/>
      <c r="J1587" s="176"/>
      <c r="K1587" s="197"/>
      <c r="L1587" s="197"/>
      <c r="M1587" s="197"/>
      <c r="N1587" s="197"/>
      <c r="O1587" s="197"/>
      <c r="P1587" s="197"/>
      <c r="R1587" s="198"/>
      <c r="S1587" s="174"/>
      <c r="T1587" s="174"/>
      <c r="U1587" s="174"/>
      <c r="V1587" s="174"/>
      <c r="W1587" s="174"/>
      <c r="X1587" s="174"/>
      <c r="Y1587" s="174"/>
      <c r="Z1587" s="174"/>
      <c r="AA1587" s="174"/>
      <c r="AB1587" s="174"/>
      <c r="AC1587" s="174"/>
      <c r="AD1587" s="174"/>
      <c r="AE1587" s="174"/>
      <c r="AF1587" s="174"/>
      <c r="AG1587" s="174"/>
      <c r="AH1587" s="174"/>
      <c r="AI1587" s="174"/>
      <c r="AJ1587" s="174"/>
      <c r="AK1587" s="174"/>
      <c r="AL1587" s="174"/>
      <c r="AM1587" s="174"/>
      <c r="AN1587" s="174"/>
      <c r="AO1587" s="174"/>
      <c r="AP1587" s="174"/>
      <c r="AQ1587" s="174"/>
      <c r="AR1587" s="174"/>
      <c r="AS1587" s="174"/>
      <c r="AT1587" s="174"/>
      <c r="AU1587" s="174"/>
      <c r="AV1587" s="174"/>
      <c r="AW1587" s="174"/>
      <c r="AX1587" s="174"/>
      <c r="AY1587" s="174"/>
      <c r="AZ1587" s="174"/>
      <c r="BA1587" s="174"/>
      <c r="BB1587" s="174"/>
      <c r="BC1587" s="174"/>
      <c r="BD1587" s="174"/>
      <c r="BE1587" s="174"/>
      <c r="BF1587" s="174"/>
      <c r="BG1587" s="174"/>
      <c r="BH1587" s="174"/>
      <c r="BI1587" s="174"/>
      <c r="BJ1587" s="174"/>
      <c r="BK1587" s="174"/>
      <c r="BL1587" s="174"/>
      <c r="BM1587" s="174"/>
      <c r="BN1587" s="174"/>
      <c r="BO1587" s="174"/>
      <c r="BP1587" s="174"/>
      <c r="BQ1587" s="174"/>
      <c r="BR1587" s="174"/>
      <c r="BS1587" s="174"/>
      <c r="BT1587" s="174"/>
      <c r="BU1587" s="174"/>
      <c r="BV1587" s="174"/>
      <c r="BW1587" s="174"/>
      <c r="BX1587" s="174"/>
      <c r="BY1587" s="174"/>
      <c r="BZ1587" s="174"/>
      <c r="CA1587" s="174"/>
      <c r="CB1587" s="174"/>
      <c r="CC1587" s="174"/>
      <c r="CD1587" s="174"/>
      <c r="CE1587" s="174"/>
      <c r="CF1587" s="174"/>
      <c r="CG1587" s="174"/>
      <c r="CH1587" s="174"/>
      <c r="CI1587" s="174"/>
      <c r="CJ1587" s="174"/>
      <c r="CK1587" s="174"/>
      <c r="CL1587" s="174"/>
      <c r="CN1587" s="176"/>
      <c r="CO1587" s="174"/>
      <c r="CP1587" s="174"/>
      <c r="CQ1587" s="174"/>
      <c r="CR1587" s="174"/>
      <c r="CS1587" s="174"/>
      <c r="CT1587" s="174"/>
      <c r="CU1587" s="174"/>
      <c r="CV1587" s="174"/>
      <c r="CW1587" s="174"/>
      <c r="CX1587" s="174"/>
      <c r="CY1587" s="174"/>
      <c r="CZ1587" s="174"/>
      <c r="DA1587" s="174"/>
      <c r="DB1587" s="174"/>
      <c r="DC1587" s="174"/>
      <c r="DD1587" s="174"/>
      <c r="DE1587" s="174"/>
      <c r="DF1587" s="174"/>
      <c r="DG1587" s="174"/>
      <c r="DH1587" s="174"/>
      <c r="DI1587" s="174"/>
      <c r="DJ1587" s="174"/>
      <c r="DK1587" s="174"/>
      <c r="DL1587" s="174"/>
    </row>
    <row r="1588" spans="1:116" x14ac:dyDescent="0.35">
      <c r="A1588" s="174"/>
      <c r="E1588" s="8"/>
      <c r="G1588" s="175" t="s">
        <v>490</v>
      </c>
      <c r="H1588" s="174"/>
      <c r="I1588" s="176"/>
      <c r="J1588" s="176"/>
      <c r="K1588" s="197"/>
      <c r="L1588" s="197"/>
      <c r="M1588" s="197"/>
      <c r="N1588" s="197"/>
      <c r="O1588" s="197"/>
      <c r="P1588" s="197"/>
      <c r="R1588" s="198"/>
      <c r="S1588" s="199" t="str">
        <f t="shared" ref="S1588:AX1588" si="2725">S$20</f>
        <v>S$16</v>
      </c>
      <c r="T1588" s="199" t="str">
        <f t="shared" si="2725"/>
        <v>T$16</v>
      </c>
      <c r="U1588" s="199" t="str">
        <f t="shared" si="2725"/>
        <v>U$16</v>
      </c>
      <c r="V1588" s="199" t="str">
        <f t="shared" si="2725"/>
        <v>V$16</v>
      </c>
      <c r="W1588" s="199" t="str">
        <f t="shared" si="2725"/>
        <v>W$16</v>
      </c>
      <c r="X1588" s="199" t="str">
        <f t="shared" si="2725"/>
        <v>X$16</v>
      </c>
      <c r="Y1588" s="199" t="str">
        <f t="shared" si="2725"/>
        <v>Y$16</v>
      </c>
      <c r="Z1588" s="199" t="str">
        <f t="shared" si="2725"/>
        <v>Z$16</v>
      </c>
      <c r="AA1588" s="199" t="str">
        <f t="shared" si="2725"/>
        <v>AA$16</v>
      </c>
      <c r="AB1588" s="199" t="str">
        <f t="shared" si="2725"/>
        <v>AB$16</v>
      </c>
      <c r="AC1588" s="199" t="str">
        <f t="shared" si="2725"/>
        <v>AC$16</v>
      </c>
      <c r="AD1588" s="199" t="str">
        <f t="shared" si="2725"/>
        <v>AD$16</v>
      </c>
      <c r="AE1588" s="199" t="str">
        <f t="shared" si="2725"/>
        <v>AE$16</v>
      </c>
      <c r="AF1588" s="199" t="str">
        <f t="shared" si="2725"/>
        <v>AF$16</v>
      </c>
      <c r="AG1588" s="199" t="str">
        <f t="shared" si="2725"/>
        <v>AG$16</v>
      </c>
      <c r="AH1588" s="199" t="str">
        <f t="shared" si="2725"/>
        <v>AH$16</v>
      </c>
      <c r="AI1588" s="199" t="str">
        <f t="shared" si="2725"/>
        <v>AI$16</v>
      </c>
      <c r="AJ1588" s="199" t="str">
        <f t="shared" si="2725"/>
        <v>AJ$16</v>
      </c>
      <c r="AK1588" s="199" t="str">
        <f t="shared" si="2725"/>
        <v>AK$16</v>
      </c>
      <c r="AL1588" s="199" t="str">
        <f t="shared" si="2725"/>
        <v>AL$16</v>
      </c>
      <c r="AM1588" s="199" t="str">
        <f t="shared" si="2725"/>
        <v>AM$16</v>
      </c>
      <c r="AN1588" s="199" t="str">
        <f t="shared" si="2725"/>
        <v>AN$16</v>
      </c>
      <c r="AO1588" s="199" t="str">
        <f t="shared" si="2725"/>
        <v>AO$16</v>
      </c>
      <c r="AP1588" s="199" t="str">
        <f t="shared" si="2725"/>
        <v>AP$16</v>
      </c>
      <c r="AQ1588" s="199" t="str">
        <f t="shared" si="2725"/>
        <v>AQ$16</v>
      </c>
      <c r="AR1588" s="199" t="str">
        <f t="shared" si="2725"/>
        <v>AR$16</v>
      </c>
      <c r="AS1588" s="199" t="str">
        <f t="shared" si="2725"/>
        <v>AS$16</v>
      </c>
      <c r="AT1588" s="199" t="str">
        <f t="shared" si="2725"/>
        <v>AT$16</v>
      </c>
      <c r="AU1588" s="199" t="str">
        <f t="shared" si="2725"/>
        <v>AU$16</v>
      </c>
      <c r="AV1588" s="199" t="str">
        <f t="shared" si="2725"/>
        <v>AV$16</v>
      </c>
      <c r="AW1588" s="199" t="str">
        <f t="shared" si="2725"/>
        <v>AW$16</v>
      </c>
      <c r="AX1588" s="199" t="str">
        <f t="shared" si="2725"/>
        <v>AX$16</v>
      </c>
      <c r="AY1588" s="199" t="str">
        <f t="shared" ref="AY1588:CD1588" si="2726">AY$20</f>
        <v>AY$16</v>
      </c>
      <c r="AZ1588" s="199" t="str">
        <f t="shared" si="2726"/>
        <v>AZ$16</v>
      </c>
      <c r="BA1588" s="199" t="str">
        <f t="shared" si="2726"/>
        <v>BA$16</v>
      </c>
      <c r="BB1588" s="199" t="str">
        <f t="shared" si="2726"/>
        <v>BB$16</v>
      </c>
      <c r="BC1588" s="199" t="str">
        <f t="shared" si="2726"/>
        <v>BC$16</v>
      </c>
      <c r="BD1588" s="199" t="str">
        <f t="shared" si="2726"/>
        <v>BD$16</v>
      </c>
      <c r="BE1588" s="199" t="str">
        <f t="shared" si="2726"/>
        <v>BE$16</v>
      </c>
      <c r="BF1588" s="199" t="str">
        <f t="shared" si="2726"/>
        <v>BF$16</v>
      </c>
      <c r="BG1588" s="199" t="str">
        <f t="shared" si="2726"/>
        <v>BG$16</v>
      </c>
      <c r="BH1588" s="199" t="str">
        <f t="shared" si="2726"/>
        <v>BH$16</v>
      </c>
      <c r="BI1588" s="199" t="str">
        <f t="shared" si="2726"/>
        <v>BI$16</v>
      </c>
      <c r="BJ1588" s="199" t="str">
        <f t="shared" si="2726"/>
        <v>BJ$16</v>
      </c>
      <c r="BK1588" s="199" t="str">
        <f t="shared" si="2726"/>
        <v>BK$16</v>
      </c>
      <c r="BL1588" s="199" t="str">
        <f t="shared" si="2726"/>
        <v>BL$16</v>
      </c>
      <c r="BM1588" s="199" t="str">
        <f t="shared" si="2726"/>
        <v>BM$16</v>
      </c>
      <c r="BN1588" s="199" t="str">
        <f t="shared" si="2726"/>
        <v>BN$16</v>
      </c>
      <c r="BO1588" s="199" t="str">
        <f t="shared" si="2726"/>
        <v>BO$16</v>
      </c>
      <c r="BP1588" s="199" t="str">
        <f t="shared" si="2726"/>
        <v>BP$16</v>
      </c>
      <c r="BQ1588" s="199" t="str">
        <f t="shared" si="2726"/>
        <v>BQ$16</v>
      </c>
      <c r="BR1588" s="199" t="str">
        <f t="shared" si="2726"/>
        <v>BR$16</v>
      </c>
      <c r="BS1588" s="199" t="str">
        <f t="shared" si="2726"/>
        <v>BS$16</v>
      </c>
      <c r="BT1588" s="199" t="str">
        <f t="shared" si="2726"/>
        <v>BT$16</v>
      </c>
      <c r="BU1588" s="199" t="str">
        <f t="shared" si="2726"/>
        <v>BU$16</v>
      </c>
      <c r="BV1588" s="199" t="str">
        <f t="shared" si="2726"/>
        <v>BV$16</v>
      </c>
      <c r="BW1588" s="199" t="str">
        <f t="shared" si="2726"/>
        <v>BW$16</v>
      </c>
      <c r="BX1588" s="199" t="str">
        <f t="shared" si="2726"/>
        <v>BX$16</v>
      </c>
      <c r="BY1588" s="199" t="str">
        <f t="shared" si="2726"/>
        <v>BY$16</v>
      </c>
      <c r="BZ1588" s="199" t="str">
        <f t="shared" si="2726"/>
        <v>BZ$16</v>
      </c>
      <c r="CA1588" s="199" t="str">
        <f t="shared" si="2726"/>
        <v>CA$16</v>
      </c>
      <c r="CB1588" s="199" t="str">
        <f t="shared" si="2726"/>
        <v>CB$16</v>
      </c>
      <c r="CC1588" s="199" t="str">
        <f t="shared" si="2726"/>
        <v>CC$16</v>
      </c>
      <c r="CD1588" s="199" t="str">
        <f t="shared" si="2726"/>
        <v>CD$16</v>
      </c>
      <c r="CE1588" s="199" t="str">
        <f t="shared" ref="CE1588:CL1588" si="2727">CE$20</f>
        <v>CE$16</v>
      </c>
      <c r="CF1588" s="199" t="str">
        <f t="shared" si="2727"/>
        <v>CF$16</v>
      </c>
      <c r="CG1588" s="199" t="str">
        <f t="shared" si="2727"/>
        <v>CG$16</v>
      </c>
      <c r="CH1588" s="199" t="str">
        <f t="shared" si="2727"/>
        <v>CH$16</v>
      </c>
      <c r="CI1588" s="199" t="str">
        <f t="shared" si="2727"/>
        <v>CI$16</v>
      </c>
      <c r="CJ1588" s="199" t="str">
        <f t="shared" si="2727"/>
        <v>CJ$16</v>
      </c>
      <c r="CK1588" s="199" t="str">
        <f t="shared" si="2727"/>
        <v>CK$16</v>
      </c>
      <c r="CL1588" s="199" t="str">
        <f t="shared" si="2727"/>
        <v>CL$16</v>
      </c>
      <c r="CN1588" s="176"/>
      <c r="CO1588" s="199" t="str">
        <f t="shared" ref="CO1588:DL1588" si="2728">CO$20</f>
        <v>CO$16</v>
      </c>
      <c r="CP1588" s="199" t="str">
        <f t="shared" si="2728"/>
        <v>CP$16</v>
      </c>
      <c r="CQ1588" s="199" t="str">
        <f t="shared" si="2728"/>
        <v>CQ$16</v>
      </c>
      <c r="CR1588" s="199" t="str">
        <f t="shared" si="2728"/>
        <v>CR$16</v>
      </c>
      <c r="CS1588" s="199" t="str">
        <f t="shared" si="2728"/>
        <v>CS$16</v>
      </c>
      <c r="CT1588" s="199" t="str">
        <f t="shared" si="2728"/>
        <v>CT$16</v>
      </c>
      <c r="CU1588" s="199" t="str">
        <f t="shared" si="2728"/>
        <v>CU$16</v>
      </c>
      <c r="CV1588" s="199" t="str">
        <f t="shared" si="2728"/>
        <v>CV$16</v>
      </c>
      <c r="CW1588" s="199" t="str">
        <f t="shared" si="2728"/>
        <v>CW$16</v>
      </c>
      <c r="CX1588" s="199" t="str">
        <f t="shared" si="2728"/>
        <v>CX$16</v>
      </c>
      <c r="CY1588" s="199" t="str">
        <f t="shared" si="2728"/>
        <v>CY$16</v>
      </c>
      <c r="CZ1588" s="199" t="str">
        <f t="shared" si="2728"/>
        <v>CZ$16</v>
      </c>
      <c r="DA1588" s="199" t="str">
        <f t="shared" si="2728"/>
        <v>DA$16</v>
      </c>
      <c r="DB1588" s="199" t="str">
        <f t="shared" si="2728"/>
        <v>DB$16</v>
      </c>
      <c r="DC1588" s="199" t="str">
        <f t="shared" si="2728"/>
        <v>DC$16</v>
      </c>
      <c r="DD1588" s="199" t="str">
        <f t="shared" si="2728"/>
        <v>DD$16</v>
      </c>
      <c r="DE1588" s="199" t="str">
        <f t="shared" si="2728"/>
        <v>DE$16</v>
      </c>
      <c r="DF1588" s="199" t="str">
        <f t="shared" si="2728"/>
        <v>DF$16</v>
      </c>
      <c r="DG1588" s="199" t="str">
        <f t="shared" si="2728"/>
        <v>DG$16</v>
      </c>
      <c r="DH1588" s="199" t="str">
        <f t="shared" si="2728"/>
        <v>DH$16</v>
      </c>
      <c r="DI1588" s="199" t="str">
        <f t="shared" si="2728"/>
        <v>DI$16</v>
      </c>
      <c r="DJ1588" s="199" t="str">
        <f t="shared" si="2728"/>
        <v>DJ$16</v>
      </c>
      <c r="DK1588" s="199" t="str">
        <f t="shared" si="2728"/>
        <v>DK$16</v>
      </c>
      <c r="DL1588" s="199" t="str">
        <f t="shared" si="2728"/>
        <v>DL$16</v>
      </c>
    </row>
    <row r="1589" spans="1:116" x14ac:dyDescent="0.35">
      <c r="A1589" s="174"/>
      <c r="E1589" s="8"/>
      <c r="G1589" s="175" t="s">
        <v>492</v>
      </c>
      <c r="H1589" s="200"/>
      <c r="I1589" s="201"/>
      <c r="J1589" s="201"/>
      <c r="K1589" s="202"/>
      <c r="L1589" s="202"/>
      <c r="M1589" s="202"/>
      <c r="N1589" s="202"/>
      <c r="O1589" s="202"/>
      <c r="P1589" s="202"/>
      <c r="R1589" s="202"/>
      <c r="S1589" s="199" t="str">
        <f t="shared" ref="S1589:AX1589" si="2729">S$21</f>
        <v>S$17</v>
      </c>
      <c r="T1589" s="199" t="str">
        <f t="shared" si="2729"/>
        <v>T$17</v>
      </c>
      <c r="U1589" s="199" t="str">
        <f t="shared" si="2729"/>
        <v>U$17</v>
      </c>
      <c r="V1589" s="199" t="str">
        <f t="shared" si="2729"/>
        <v>V$17</v>
      </c>
      <c r="W1589" s="199" t="str">
        <f t="shared" si="2729"/>
        <v>W$17</v>
      </c>
      <c r="X1589" s="199" t="str">
        <f t="shared" si="2729"/>
        <v>X$17</v>
      </c>
      <c r="Y1589" s="199" t="str">
        <f t="shared" si="2729"/>
        <v>Y$17</v>
      </c>
      <c r="Z1589" s="199" t="str">
        <f t="shared" si="2729"/>
        <v>Z$17</v>
      </c>
      <c r="AA1589" s="199" t="str">
        <f t="shared" si="2729"/>
        <v>AA$17</v>
      </c>
      <c r="AB1589" s="199" t="str">
        <f t="shared" si="2729"/>
        <v>AB$17</v>
      </c>
      <c r="AC1589" s="199" t="str">
        <f t="shared" si="2729"/>
        <v>AC$17</v>
      </c>
      <c r="AD1589" s="199" t="str">
        <f t="shared" si="2729"/>
        <v>AD$17</v>
      </c>
      <c r="AE1589" s="199" t="str">
        <f t="shared" si="2729"/>
        <v>AE$17</v>
      </c>
      <c r="AF1589" s="199" t="str">
        <f t="shared" si="2729"/>
        <v>AF$17</v>
      </c>
      <c r="AG1589" s="199" t="str">
        <f t="shared" si="2729"/>
        <v>AG$17</v>
      </c>
      <c r="AH1589" s="199" t="str">
        <f t="shared" si="2729"/>
        <v>AH$17</v>
      </c>
      <c r="AI1589" s="199" t="str">
        <f t="shared" si="2729"/>
        <v>AI$17</v>
      </c>
      <c r="AJ1589" s="199" t="str">
        <f t="shared" si="2729"/>
        <v>AJ$17</v>
      </c>
      <c r="AK1589" s="199" t="str">
        <f t="shared" si="2729"/>
        <v>AK$17</v>
      </c>
      <c r="AL1589" s="199" t="str">
        <f t="shared" si="2729"/>
        <v>AL$17</v>
      </c>
      <c r="AM1589" s="199" t="str">
        <f t="shared" si="2729"/>
        <v>AM$17</v>
      </c>
      <c r="AN1589" s="199" t="str">
        <f t="shared" si="2729"/>
        <v>AN$17</v>
      </c>
      <c r="AO1589" s="199" t="str">
        <f t="shared" si="2729"/>
        <v>AO$17</v>
      </c>
      <c r="AP1589" s="199" t="str">
        <f t="shared" si="2729"/>
        <v>AP$17</v>
      </c>
      <c r="AQ1589" s="199" t="str">
        <f t="shared" si="2729"/>
        <v>AQ$17</v>
      </c>
      <c r="AR1589" s="199" t="str">
        <f t="shared" si="2729"/>
        <v>AR$17</v>
      </c>
      <c r="AS1589" s="199" t="str">
        <f t="shared" si="2729"/>
        <v>AS$17</v>
      </c>
      <c r="AT1589" s="199" t="str">
        <f t="shared" si="2729"/>
        <v>AT$17</v>
      </c>
      <c r="AU1589" s="199" t="str">
        <f t="shared" si="2729"/>
        <v>AU$17</v>
      </c>
      <c r="AV1589" s="199" t="str">
        <f t="shared" si="2729"/>
        <v>AV$17</v>
      </c>
      <c r="AW1589" s="199" t="str">
        <f t="shared" si="2729"/>
        <v>AW$17</v>
      </c>
      <c r="AX1589" s="199" t="str">
        <f t="shared" si="2729"/>
        <v>AX$17</v>
      </c>
      <c r="AY1589" s="199" t="str">
        <f t="shared" ref="AY1589:CD1589" si="2730">AY$21</f>
        <v>AY$17</v>
      </c>
      <c r="AZ1589" s="199" t="str">
        <f t="shared" si="2730"/>
        <v>AZ$17</v>
      </c>
      <c r="BA1589" s="199" t="str">
        <f t="shared" si="2730"/>
        <v>BA$17</v>
      </c>
      <c r="BB1589" s="199" t="str">
        <f t="shared" si="2730"/>
        <v>BB$17</v>
      </c>
      <c r="BC1589" s="199" t="str">
        <f t="shared" si="2730"/>
        <v>BC$17</v>
      </c>
      <c r="BD1589" s="199" t="str">
        <f t="shared" si="2730"/>
        <v>BD$17</v>
      </c>
      <c r="BE1589" s="199" t="str">
        <f t="shared" si="2730"/>
        <v>BE$17</v>
      </c>
      <c r="BF1589" s="199" t="str">
        <f t="shared" si="2730"/>
        <v>BF$17</v>
      </c>
      <c r="BG1589" s="199" t="str">
        <f t="shared" si="2730"/>
        <v>BG$17</v>
      </c>
      <c r="BH1589" s="199" t="str">
        <f t="shared" si="2730"/>
        <v>BH$17</v>
      </c>
      <c r="BI1589" s="199" t="str">
        <f t="shared" si="2730"/>
        <v>BI$17</v>
      </c>
      <c r="BJ1589" s="199" t="str">
        <f t="shared" si="2730"/>
        <v>BJ$17</v>
      </c>
      <c r="BK1589" s="199" t="str">
        <f t="shared" si="2730"/>
        <v>BK$17</v>
      </c>
      <c r="BL1589" s="199" t="str">
        <f t="shared" si="2730"/>
        <v>BL$17</v>
      </c>
      <c r="BM1589" s="199" t="str">
        <f t="shared" si="2730"/>
        <v>BM$17</v>
      </c>
      <c r="BN1589" s="199" t="str">
        <f t="shared" si="2730"/>
        <v>BN$17</v>
      </c>
      <c r="BO1589" s="199" t="str">
        <f t="shared" si="2730"/>
        <v>BO$17</v>
      </c>
      <c r="BP1589" s="199" t="str">
        <f t="shared" si="2730"/>
        <v>BP$17</v>
      </c>
      <c r="BQ1589" s="199" t="str">
        <f t="shared" si="2730"/>
        <v>BQ$17</v>
      </c>
      <c r="BR1589" s="199" t="str">
        <f t="shared" si="2730"/>
        <v>BR$17</v>
      </c>
      <c r="BS1589" s="199" t="str">
        <f t="shared" si="2730"/>
        <v>BS$17</v>
      </c>
      <c r="BT1589" s="199" t="str">
        <f t="shared" si="2730"/>
        <v>BT$17</v>
      </c>
      <c r="BU1589" s="199" t="str">
        <f t="shared" si="2730"/>
        <v>BU$17</v>
      </c>
      <c r="BV1589" s="199" t="str">
        <f t="shared" si="2730"/>
        <v>BV$17</v>
      </c>
      <c r="BW1589" s="199" t="str">
        <f t="shared" si="2730"/>
        <v>BW$17</v>
      </c>
      <c r="BX1589" s="199" t="str">
        <f t="shared" si="2730"/>
        <v>BX$17</v>
      </c>
      <c r="BY1589" s="199" t="str">
        <f t="shared" si="2730"/>
        <v>BY$17</v>
      </c>
      <c r="BZ1589" s="199" t="str">
        <f t="shared" si="2730"/>
        <v>BZ$17</v>
      </c>
      <c r="CA1589" s="199" t="str">
        <f t="shared" si="2730"/>
        <v>CA$17</v>
      </c>
      <c r="CB1589" s="199" t="str">
        <f t="shared" si="2730"/>
        <v>CB$17</v>
      </c>
      <c r="CC1589" s="199" t="str">
        <f t="shared" si="2730"/>
        <v>CC$17</v>
      </c>
      <c r="CD1589" s="199" t="str">
        <f t="shared" si="2730"/>
        <v>CD$17</v>
      </c>
      <c r="CE1589" s="199" t="str">
        <f t="shared" ref="CE1589:CL1589" si="2731">CE$21</f>
        <v>CE$17</v>
      </c>
      <c r="CF1589" s="199" t="str">
        <f t="shared" si="2731"/>
        <v>CF$17</v>
      </c>
      <c r="CG1589" s="199" t="str">
        <f t="shared" si="2731"/>
        <v>CG$17</v>
      </c>
      <c r="CH1589" s="199" t="str">
        <f t="shared" si="2731"/>
        <v>CH$17</v>
      </c>
      <c r="CI1589" s="199" t="str">
        <f t="shared" si="2731"/>
        <v>CI$17</v>
      </c>
      <c r="CJ1589" s="199" t="str">
        <f t="shared" si="2731"/>
        <v>CJ$17</v>
      </c>
      <c r="CK1589" s="199" t="str">
        <f t="shared" si="2731"/>
        <v>CK$17</v>
      </c>
      <c r="CL1589" s="199" t="str">
        <f t="shared" si="2731"/>
        <v>CL$17</v>
      </c>
      <c r="CN1589" s="201"/>
      <c r="CO1589" s="199" t="str">
        <f t="shared" ref="CO1589:DL1589" si="2732">CO$21</f>
        <v>CO$17</v>
      </c>
      <c r="CP1589" s="199" t="str">
        <f t="shared" si="2732"/>
        <v>CP$17</v>
      </c>
      <c r="CQ1589" s="199" t="str">
        <f t="shared" si="2732"/>
        <v>CQ$17</v>
      </c>
      <c r="CR1589" s="199" t="str">
        <f t="shared" si="2732"/>
        <v>CR$17</v>
      </c>
      <c r="CS1589" s="199" t="str">
        <f t="shared" si="2732"/>
        <v>CS$17</v>
      </c>
      <c r="CT1589" s="199" t="str">
        <f t="shared" si="2732"/>
        <v>CT$17</v>
      </c>
      <c r="CU1589" s="199" t="str">
        <f t="shared" si="2732"/>
        <v>CU$17</v>
      </c>
      <c r="CV1589" s="199" t="str">
        <f t="shared" si="2732"/>
        <v>CV$17</v>
      </c>
      <c r="CW1589" s="199" t="str">
        <f t="shared" si="2732"/>
        <v>CW$17</v>
      </c>
      <c r="CX1589" s="199" t="str">
        <f t="shared" si="2732"/>
        <v>CX$17</v>
      </c>
      <c r="CY1589" s="199" t="str">
        <f t="shared" si="2732"/>
        <v>CY$17</v>
      </c>
      <c r="CZ1589" s="199" t="str">
        <f t="shared" si="2732"/>
        <v>CZ$17</v>
      </c>
      <c r="DA1589" s="199" t="str">
        <f t="shared" si="2732"/>
        <v>DA$17</v>
      </c>
      <c r="DB1589" s="199" t="str">
        <f t="shared" si="2732"/>
        <v>DB$17</v>
      </c>
      <c r="DC1589" s="199" t="str">
        <f t="shared" si="2732"/>
        <v>DC$17</v>
      </c>
      <c r="DD1589" s="199" t="str">
        <f t="shared" si="2732"/>
        <v>DD$17</v>
      </c>
      <c r="DE1589" s="199" t="str">
        <f t="shared" si="2732"/>
        <v>DE$17</v>
      </c>
      <c r="DF1589" s="199" t="str">
        <f t="shared" si="2732"/>
        <v>DF$17</v>
      </c>
      <c r="DG1589" s="199" t="str">
        <f t="shared" si="2732"/>
        <v>DG$17</v>
      </c>
      <c r="DH1589" s="199" t="str">
        <f t="shared" si="2732"/>
        <v>DH$17</v>
      </c>
      <c r="DI1589" s="199" t="str">
        <f t="shared" si="2732"/>
        <v>DI$17</v>
      </c>
      <c r="DJ1589" s="199" t="str">
        <f t="shared" si="2732"/>
        <v>DJ$17</v>
      </c>
      <c r="DK1589" s="199" t="str">
        <f t="shared" si="2732"/>
        <v>DK$17</v>
      </c>
      <c r="DL1589" s="199" t="str">
        <f t="shared" si="2732"/>
        <v>DL$17</v>
      </c>
    </row>
    <row r="1590" spans="1:116" x14ac:dyDescent="0.35">
      <c r="A1590" s="174"/>
      <c r="E1590" s="8"/>
      <c r="G1590" s="175" t="s">
        <v>461</v>
      </c>
      <c r="H1590" s="200"/>
      <c r="I1590" s="201"/>
      <c r="J1590" s="201"/>
      <c r="K1590" s="202"/>
      <c r="L1590" s="202"/>
      <c r="M1590" s="202"/>
      <c r="N1590" s="202"/>
      <c r="O1590" s="202"/>
      <c r="P1590" s="202"/>
      <c r="R1590" s="202"/>
      <c r="S1590" s="190"/>
      <c r="T1590" s="190"/>
      <c r="U1590" s="190"/>
      <c r="V1590" s="190"/>
      <c r="W1590" s="190"/>
      <c r="X1590" s="190"/>
      <c r="Y1590" s="190"/>
      <c r="Z1590" s="190"/>
      <c r="AA1590" s="190"/>
      <c r="AB1590" s="190"/>
      <c r="AC1590" s="190"/>
      <c r="AD1590" s="190"/>
      <c r="AE1590" s="190"/>
      <c r="AF1590" s="190"/>
      <c r="AG1590" s="190"/>
      <c r="AH1590" s="190"/>
      <c r="AI1590" s="190"/>
      <c r="AJ1590" s="190"/>
      <c r="AK1590" s="190"/>
      <c r="AL1590" s="190"/>
      <c r="AM1590" s="190"/>
      <c r="AN1590" s="190"/>
      <c r="AO1590" s="190"/>
      <c r="AP1590" s="190"/>
      <c r="AQ1590" s="190"/>
      <c r="AR1590" s="190"/>
      <c r="AS1590" s="190"/>
      <c r="AT1590" s="190"/>
      <c r="AU1590" s="190"/>
      <c r="AV1590" s="190"/>
      <c r="AW1590" s="190"/>
      <c r="AX1590" s="190"/>
      <c r="AY1590" s="190"/>
      <c r="AZ1590" s="190"/>
      <c r="BA1590" s="190"/>
      <c r="BB1590" s="190"/>
      <c r="BC1590" s="190"/>
      <c r="BD1590" s="190"/>
      <c r="BE1590" s="190"/>
      <c r="BF1590" s="190"/>
      <c r="BG1590" s="190"/>
      <c r="BH1590" s="190"/>
      <c r="BI1590" s="190"/>
      <c r="BJ1590" s="190"/>
      <c r="BK1590" s="190"/>
      <c r="BL1590" s="190"/>
      <c r="BM1590" s="190"/>
      <c r="BN1590" s="190"/>
      <c r="BO1590" s="190"/>
      <c r="BP1590" s="190"/>
      <c r="BQ1590" s="190"/>
      <c r="BR1590" s="190"/>
      <c r="BS1590" s="190"/>
      <c r="BT1590" s="190"/>
      <c r="BU1590" s="190"/>
      <c r="BV1590" s="190"/>
      <c r="BW1590" s="190"/>
      <c r="BX1590" s="190"/>
      <c r="BY1590" s="190"/>
      <c r="BZ1590" s="190"/>
      <c r="CA1590" s="190"/>
      <c r="CB1590" s="190"/>
      <c r="CC1590" s="190"/>
      <c r="CD1590" s="190"/>
      <c r="CE1590" s="190"/>
      <c r="CF1590" s="190"/>
      <c r="CG1590" s="190"/>
      <c r="CH1590" s="190"/>
      <c r="CI1590" s="190"/>
      <c r="CJ1590" s="190"/>
      <c r="CK1590" s="190"/>
      <c r="CL1590" s="190"/>
      <c r="CN1590" s="201"/>
      <c r="CO1590" s="190"/>
      <c r="CP1590" s="190"/>
      <c r="CQ1590" s="190"/>
      <c r="CR1590" s="190"/>
      <c r="CS1590" s="190"/>
      <c r="CT1590" s="190"/>
      <c r="CU1590" s="190"/>
      <c r="CV1590" s="190"/>
      <c r="CW1590" s="190"/>
      <c r="CX1590" s="190"/>
      <c r="CY1590" s="190"/>
      <c r="CZ1590" s="190"/>
      <c r="DA1590" s="190"/>
      <c r="DB1590" s="190"/>
      <c r="DC1590" s="190"/>
      <c r="DD1590" s="190"/>
      <c r="DE1590" s="190"/>
      <c r="DF1590" s="190"/>
      <c r="DG1590" s="190"/>
      <c r="DH1590" s="190"/>
      <c r="DI1590" s="190"/>
      <c r="DJ1590" s="190"/>
      <c r="DK1590" s="190"/>
      <c r="DL1590" s="190"/>
    </row>
    <row r="1591" spans="1:116" x14ac:dyDescent="0.35">
      <c r="A1591" s="174"/>
      <c r="E1591" s="8"/>
      <c r="G1591" s="175" t="s">
        <v>462</v>
      </c>
      <c r="H1591" s="200"/>
      <c r="I1591" s="201"/>
      <c r="J1591" s="201"/>
      <c r="K1591" s="202"/>
      <c r="L1591" s="202"/>
      <c r="M1591" s="202"/>
      <c r="N1591" s="202"/>
      <c r="O1591" s="202"/>
      <c r="P1591" s="202"/>
      <c r="R1591" s="202"/>
      <c r="S1591" s="190"/>
      <c r="T1591" s="190"/>
      <c r="U1591" s="190"/>
      <c r="V1591" s="190"/>
      <c r="W1591" s="190"/>
      <c r="X1591" s="190"/>
      <c r="Y1591" s="190"/>
      <c r="Z1591" s="190"/>
      <c r="AA1591" s="190"/>
      <c r="AB1591" s="190"/>
      <c r="AC1591" s="190"/>
      <c r="AD1591" s="190"/>
      <c r="AE1591" s="190"/>
      <c r="AF1591" s="190"/>
      <c r="AG1591" s="190"/>
      <c r="AH1591" s="190"/>
      <c r="AI1591" s="190"/>
      <c r="AJ1591" s="190"/>
      <c r="AK1591" s="190"/>
      <c r="AL1591" s="190"/>
      <c r="AM1591" s="190"/>
      <c r="AN1591" s="190"/>
      <c r="AO1591" s="190"/>
      <c r="AP1591" s="190"/>
      <c r="AQ1591" s="190"/>
      <c r="AR1591" s="190"/>
      <c r="AS1591" s="190"/>
      <c r="AT1591" s="190"/>
      <c r="AU1591" s="190"/>
      <c r="AV1591" s="190"/>
      <c r="AW1591" s="190"/>
      <c r="AX1591" s="190"/>
      <c r="AY1591" s="190"/>
      <c r="AZ1591" s="190"/>
      <c r="BA1591" s="190"/>
      <c r="BB1591" s="190"/>
      <c r="BC1591" s="190"/>
      <c r="BD1591" s="190"/>
      <c r="BE1591" s="190"/>
      <c r="BF1591" s="190"/>
      <c r="BG1591" s="190"/>
      <c r="BH1591" s="190"/>
      <c r="BI1591" s="190"/>
      <c r="BJ1591" s="190"/>
      <c r="BK1591" s="190"/>
      <c r="BL1591" s="190"/>
      <c r="BM1591" s="190"/>
      <c r="BN1591" s="190"/>
      <c r="BO1591" s="190"/>
      <c r="BP1591" s="190"/>
      <c r="BQ1591" s="190"/>
      <c r="BR1591" s="190"/>
      <c r="BS1591" s="190"/>
      <c r="BT1591" s="190"/>
      <c r="BU1591" s="190"/>
      <c r="BV1591" s="190"/>
      <c r="BW1591" s="190"/>
      <c r="BX1591" s="190"/>
      <c r="BY1591" s="190"/>
      <c r="BZ1591" s="190"/>
      <c r="CA1591" s="190"/>
      <c r="CB1591" s="190"/>
      <c r="CC1591" s="190"/>
      <c r="CD1591" s="190"/>
      <c r="CE1591" s="190"/>
      <c r="CF1591" s="190"/>
      <c r="CG1591" s="190"/>
      <c r="CH1591" s="190"/>
      <c r="CI1591" s="190"/>
      <c r="CJ1591" s="190"/>
      <c r="CK1591" s="190"/>
      <c r="CL1591" s="190"/>
      <c r="CN1591" s="201"/>
      <c r="CO1591" s="190"/>
      <c r="CP1591" s="190"/>
      <c r="CQ1591" s="190"/>
      <c r="CR1591" s="190"/>
      <c r="CS1591" s="190"/>
      <c r="CT1591" s="190"/>
      <c r="CU1591" s="190"/>
      <c r="CV1591" s="190"/>
      <c r="CW1591" s="190"/>
      <c r="CX1591" s="190"/>
      <c r="CY1591" s="190"/>
      <c r="CZ1591" s="190"/>
      <c r="DA1591" s="190"/>
      <c r="DB1591" s="190"/>
      <c r="DC1591" s="190"/>
      <c r="DD1591" s="190"/>
      <c r="DE1591" s="190"/>
      <c r="DF1591" s="190"/>
      <c r="DG1591" s="190"/>
      <c r="DH1591" s="190"/>
      <c r="DI1591" s="190"/>
      <c r="DJ1591" s="190"/>
      <c r="DK1591" s="190"/>
      <c r="DL1591" s="190"/>
    </row>
    <row r="1592" spans="1:116" x14ac:dyDescent="0.35">
      <c r="A1592" s="174"/>
      <c r="E1592" s="8"/>
      <c r="G1592" s="175" t="s">
        <v>491</v>
      </c>
      <c r="H1592" s="200"/>
      <c r="I1592" s="201"/>
      <c r="J1592" s="201"/>
      <c r="K1592" s="202"/>
      <c r="L1592" s="202"/>
      <c r="M1592" s="202"/>
      <c r="N1592" s="202"/>
      <c r="O1592" s="202"/>
      <c r="P1592" s="202"/>
      <c r="R1592" s="202"/>
      <c r="S1592" s="190" t="str">
        <f t="shared" ref="S1592:AX1592" si="2733">S$22</f>
        <v>S$18</v>
      </c>
      <c r="T1592" s="190" t="str">
        <f t="shared" si="2733"/>
        <v>T$18</v>
      </c>
      <c r="U1592" s="190" t="str">
        <f t="shared" si="2733"/>
        <v>U$18</v>
      </c>
      <c r="V1592" s="190" t="str">
        <f t="shared" si="2733"/>
        <v>V$18</v>
      </c>
      <c r="W1592" s="190" t="str">
        <f t="shared" si="2733"/>
        <v>W$18</v>
      </c>
      <c r="X1592" s="190" t="str">
        <f t="shared" si="2733"/>
        <v>X$18</v>
      </c>
      <c r="Y1592" s="190" t="str">
        <f t="shared" si="2733"/>
        <v>Y$18</v>
      </c>
      <c r="Z1592" s="190" t="str">
        <f t="shared" si="2733"/>
        <v>Z$18</v>
      </c>
      <c r="AA1592" s="190" t="str">
        <f t="shared" si="2733"/>
        <v>AA$18</v>
      </c>
      <c r="AB1592" s="190" t="str">
        <f t="shared" si="2733"/>
        <v>AB$18</v>
      </c>
      <c r="AC1592" s="190" t="str">
        <f t="shared" si="2733"/>
        <v>AC$18</v>
      </c>
      <c r="AD1592" s="190" t="str">
        <f t="shared" si="2733"/>
        <v>AD$18</v>
      </c>
      <c r="AE1592" s="190" t="str">
        <f t="shared" si="2733"/>
        <v>AE$18</v>
      </c>
      <c r="AF1592" s="190" t="str">
        <f t="shared" si="2733"/>
        <v>AF$18</v>
      </c>
      <c r="AG1592" s="190" t="str">
        <f t="shared" si="2733"/>
        <v>AG$18</v>
      </c>
      <c r="AH1592" s="190" t="str">
        <f t="shared" si="2733"/>
        <v>AH$18</v>
      </c>
      <c r="AI1592" s="190" t="str">
        <f t="shared" si="2733"/>
        <v>AI$18</v>
      </c>
      <c r="AJ1592" s="190" t="str">
        <f t="shared" si="2733"/>
        <v>AJ$18</v>
      </c>
      <c r="AK1592" s="190" t="str">
        <f t="shared" si="2733"/>
        <v>AK$18</v>
      </c>
      <c r="AL1592" s="190" t="str">
        <f t="shared" si="2733"/>
        <v>AL$18</v>
      </c>
      <c r="AM1592" s="190" t="str">
        <f t="shared" si="2733"/>
        <v>AM$18</v>
      </c>
      <c r="AN1592" s="190" t="str">
        <f t="shared" si="2733"/>
        <v>AN$18</v>
      </c>
      <c r="AO1592" s="190" t="str">
        <f t="shared" si="2733"/>
        <v>AO$18</v>
      </c>
      <c r="AP1592" s="190" t="str">
        <f t="shared" si="2733"/>
        <v>AP$18</v>
      </c>
      <c r="AQ1592" s="190" t="str">
        <f t="shared" si="2733"/>
        <v>AQ$18</v>
      </c>
      <c r="AR1592" s="190" t="str">
        <f t="shared" si="2733"/>
        <v>AR$18</v>
      </c>
      <c r="AS1592" s="190" t="str">
        <f t="shared" si="2733"/>
        <v>AS$18</v>
      </c>
      <c r="AT1592" s="190" t="str">
        <f t="shared" si="2733"/>
        <v>AT$18</v>
      </c>
      <c r="AU1592" s="190" t="str">
        <f t="shared" si="2733"/>
        <v>AU$18</v>
      </c>
      <c r="AV1592" s="190" t="str">
        <f t="shared" si="2733"/>
        <v>AV$18</v>
      </c>
      <c r="AW1592" s="190" t="str">
        <f t="shared" si="2733"/>
        <v>AW$18</v>
      </c>
      <c r="AX1592" s="190" t="str">
        <f t="shared" si="2733"/>
        <v>AX$18</v>
      </c>
      <c r="AY1592" s="190" t="str">
        <f t="shared" ref="AY1592:CD1592" si="2734">AY$22</f>
        <v>AY$18</v>
      </c>
      <c r="AZ1592" s="190" t="str">
        <f t="shared" si="2734"/>
        <v>AZ$18</v>
      </c>
      <c r="BA1592" s="190" t="str">
        <f t="shared" si="2734"/>
        <v>BA$18</v>
      </c>
      <c r="BB1592" s="190" t="str">
        <f t="shared" si="2734"/>
        <v>BB$18</v>
      </c>
      <c r="BC1592" s="190" t="str">
        <f t="shared" si="2734"/>
        <v>BC$18</v>
      </c>
      <c r="BD1592" s="190" t="str">
        <f t="shared" si="2734"/>
        <v>BD$18</v>
      </c>
      <c r="BE1592" s="190" t="str">
        <f t="shared" si="2734"/>
        <v>BE$18</v>
      </c>
      <c r="BF1592" s="190" t="str">
        <f t="shared" si="2734"/>
        <v>BF$18</v>
      </c>
      <c r="BG1592" s="190" t="str">
        <f t="shared" si="2734"/>
        <v>BG$18</v>
      </c>
      <c r="BH1592" s="190" t="str">
        <f t="shared" si="2734"/>
        <v>BH$18</v>
      </c>
      <c r="BI1592" s="190" t="str">
        <f t="shared" si="2734"/>
        <v>BI$18</v>
      </c>
      <c r="BJ1592" s="190" t="str">
        <f t="shared" si="2734"/>
        <v>BJ$18</v>
      </c>
      <c r="BK1592" s="190" t="str">
        <f t="shared" si="2734"/>
        <v>BK$18</v>
      </c>
      <c r="BL1592" s="190" t="str">
        <f t="shared" si="2734"/>
        <v>BL$18</v>
      </c>
      <c r="BM1592" s="190" t="str">
        <f t="shared" si="2734"/>
        <v>BM$18</v>
      </c>
      <c r="BN1592" s="190" t="str">
        <f t="shared" si="2734"/>
        <v>BN$18</v>
      </c>
      <c r="BO1592" s="190" t="str">
        <f t="shared" si="2734"/>
        <v>BO$18</v>
      </c>
      <c r="BP1592" s="190" t="str">
        <f t="shared" si="2734"/>
        <v>BP$18</v>
      </c>
      <c r="BQ1592" s="190" t="str">
        <f t="shared" si="2734"/>
        <v>BQ$18</v>
      </c>
      <c r="BR1592" s="190" t="str">
        <f t="shared" si="2734"/>
        <v>BR$18</v>
      </c>
      <c r="BS1592" s="190" t="str">
        <f t="shared" si="2734"/>
        <v>BS$18</v>
      </c>
      <c r="BT1592" s="190" t="str">
        <f t="shared" si="2734"/>
        <v>BT$18</v>
      </c>
      <c r="BU1592" s="190" t="str">
        <f t="shared" si="2734"/>
        <v>BU$18</v>
      </c>
      <c r="BV1592" s="190" t="str">
        <f t="shared" si="2734"/>
        <v>BV$18</v>
      </c>
      <c r="BW1592" s="190" t="str">
        <f t="shared" si="2734"/>
        <v>BW$18</v>
      </c>
      <c r="BX1592" s="190" t="str">
        <f t="shared" si="2734"/>
        <v>BX$18</v>
      </c>
      <c r="BY1592" s="190" t="str">
        <f t="shared" si="2734"/>
        <v>BY$18</v>
      </c>
      <c r="BZ1592" s="190" t="str">
        <f t="shared" si="2734"/>
        <v>BZ$18</v>
      </c>
      <c r="CA1592" s="190" t="str">
        <f t="shared" si="2734"/>
        <v>CA$18</v>
      </c>
      <c r="CB1592" s="190" t="str">
        <f t="shared" si="2734"/>
        <v>CB$18</v>
      </c>
      <c r="CC1592" s="190" t="str">
        <f t="shared" si="2734"/>
        <v>CC$18</v>
      </c>
      <c r="CD1592" s="190" t="str">
        <f t="shared" si="2734"/>
        <v>CD$18</v>
      </c>
      <c r="CE1592" s="190" t="str">
        <f t="shared" ref="CE1592:CL1592" si="2735">CE$22</f>
        <v>CE$18</v>
      </c>
      <c r="CF1592" s="190" t="str">
        <f t="shared" si="2735"/>
        <v>CF$18</v>
      </c>
      <c r="CG1592" s="190" t="str">
        <f t="shared" si="2735"/>
        <v>CG$18</v>
      </c>
      <c r="CH1592" s="190" t="str">
        <f t="shared" si="2735"/>
        <v>CH$18</v>
      </c>
      <c r="CI1592" s="190" t="str">
        <f t="shared" si="2735"/>
        <v>CI$18</v>
      </c>
      <c r="CJ1592" s="190" t="str">
        <f t="shared" si="2735"/>
        <v>CJ$18</v>
      </c>
      <c r="CK1592" s="190" t="str">
        <f t="shared" si="2735"/>
        <v>CK$18</v>
      </c>
      <c r="CL1592" s="190" t="str">
        <f t="shared" si="2735"/>
        <v>CL$18</v>
      </c>
      <c r="CN1592" s="201"/>
      <c r="CO1592" s="190" t="str">
        <f t="shared" ref="CO1592:DL1592" si="2736">CO$22</f>
        <v>CO$18</v>
      </c>
      <c r="CP1592" s="190" t="str">
        <f t="shared" si="2736"/>
        <v>CP$18</v>
      </c>
      <c r="CQ1592" s="190" t="str">
        <f t="shared" si="2736"/>
        <v>CQ$18</v>
      </c>
      <c r="CR1592" s="190" t="str">
        <f t="shared" si="2736"/>
        <v>CR$18</v>
      </c>
      <c r="CS1592" s="190" t="str">
        <f t="shared" si="2736"/>
        <v>CS$18</v>
      </c>
      <c r="CT1592" s="190" t="str">
        <f t="shared" si="2736"/>
        <v>CT$18</v>
      </c>
      <c r="CU1592" s="190" t="str">
        <f t="shared" si="2736"/>
        <v>CU$18</v>
      </c>
      <c r="CV1592" s="190" t="str">
        <f t="shared" si="2736"/>
        <v>CV$18</v>
      </c>
      <c r="CW1592" s="190" t="str">
        <f t="shared" si="2736"/>
        <v>CW$18</v>
      </c>
      <c r="CX1592" s="190" t="str">
        <f t="shared" si="2736"/>
        <v>CX$18</v>
      </c>
      <c r="CY1592" s="190" t="str">
        <f t="shared" si="2736"/>
        <v>CY$18</v>
      </c>
      <c r="CZ1592" s="190" t="str">
        <f t="shared" si="2736"/>
        <v>CZ$18</v>
      </c>
      <c r="DA1592" s="190" t="str">
        <f t="shared" si="2736"/>
        <v>DA$18</v>
      </c>
      <c r="DB1592" s="190" t="str">
        <f t="shared" si="2736"/>
        <v>DB$18</v>
      </c>
      <c r="DC1592" s="190" t="str">
        <f t="shared" si="2736"/>
        <v>DC$18</v>
      </c>
      <c r="DD1592" s="190" t="str">
        <f t="shared" si="2736"/>
        <v>DD$18</v>
      </c>
      <c r="DE1592" s="190" t="str">
        <f t="shared" si="2736"/>
        <v>DE$18</v>
      </c>
      <c r="DF1592" s="190" t="str">
        <f t="shared" si="2736"/>
        <v>DF$18</v>
      </c>
      <c r="DG1592" s="190" t="str">
        <f t="shared" si="2736"/>
        <v>DG$18</v>
      </c>
      <c r="DH1592" s="190" t="str">
        <f t="shared" si="2736"/>
        <v>DH$18</v>
      </c>
      <c r="DI1592" s="190" t="str">
        <f t="shared" si="2736"/>
        <v>DI$18</v>
      </c>
      <c r="DJ1592" s="190" t="str">
        <f t="shared" si="2736"/>
        <v>DJ$18</v>
      </c>
      <c r="DK1592" s="190" t="str">
        <f t="shared" si="2736"/>
        <v>DK$18</v>
      </c>
      <c r="DL1592" s="190" t="str">
        <f t="shared" si="2736"/>
        <v>DL$18</v>
      </c>
    </row>
    <row r="1593" spans="1:116" x14ac:dyDescent="0.35">
      <c r="A1593" s="174"/>
      <c r="E1593" s="8"/>
      <c r="G1593" s="175" t="s">
        <v>505</v>
      </c>
      <c r="H1593" s="200"/>
      <c r="I1593" s="201"/>
      <c r="J1593" s="201"/>
      <c r="K1593" s="202"/>
      <c r="L1593" s="202"/>
      <c r="M1593" s="202"/>
      <c r="N1593" s="202"/>
      <c r="O1593" s="202"/>
      <c r="P1593" s="202"/>
      <c r="R1593" s="202"/>
      <c r="S1593" s="190" t="str">
        <f t="shared" ref="S1593:AX1593" si="2737">S$23</f>
        <v>S$19</v>
      </c>
      <c r="T1593" s="190" t="str">
        <f t="shared" si="2737"/>
        <v>T$19</v>
      </c>
      <c r="U1593" s="190" t="str">
        <f t="shared" si="2737"/>
        <v>U$19</v>
      </c>
      <c r="V1593" s="190" t="str">
        <f t="shared" si="2737"/>
        <v>V$19</v>
      </c>
      <c r="W1593" s="190" t="str">
        <f t="shared" si="2737"/>
        <v>W$19</v>
      </c>
      <c r="X1593" s="190" t="str">
        <f t="shared" si="2737"/>
        <v>X$19</v>
      </c>
      <c r="Y1593" s="190" t="str">
        <f t="shared" si="2737"/>
        <v>Y$19</v>
      </c>
      <c r="Z1593" s="190" t="str">
        <f t="shared" si="2737"/>
        <v>Z$19</v>
      </c>
      <c r="AA1593" s="190" t="str">
        <f t="shared" si="2737"/>
        <v>AA$19</v>
      </c>
      <c r="AB1593" s="190" t="str">
        <f t="shared" si="2737"/>
        <v>AB$19</v>
      </c>
      <c r="AC1593" s="190" t="str">
        <f t="shared" si="2737"/>
        <v>AC$19</v>
      </c>
      <c r="AD1593" s="190" t="str">
        <f t="shared" si="2737"/>
        <v>AD$19</v>
      </c>
      <c r="AE1593" s="190" t="str">
        <f t="shared" si="2737"/>
        <v>AE$19</v>
      </c>
      <c r="AF1593" s="190" t="str">
        <f t="shared" si="2737"/>
        <v>AF$19</v>
      </c>
      <c r="AG1593" s="190" t="str">
        <f t="shared" si="2737"/>
        <v>AG$19</v>
      </c>
      <c r="AH1593" s="190" t="str">
        <f t="shared" si="2737"/>
        <v>AH$19</v>
      </c>
      <c r="AI1593" s="190" t="str">
        <f t="shared" si="2737"/>
        <v>AI$19</v>
      </c>
      <c r="AJ1593" s="190" t="str">
        <f t="shared" si="2737"/>
        <v>AJ$19</v>
      </c>
      <c r="AK1593" s="190" t="str">
        <f t="shared" si="2737"/>
        <v>AK$19</v>
      </c>
      <c r="AL1593" s="190" t="str">
        <f t="shared" si="2737"/>
        <v>AL$19</v>
      </c>
      <c r="AM1593" s="190" t="str">
        <f t="shared" si="2737"/>
        <v>AM$19</v>
      </c>
      <c r="AN1593" s="190" t="str">
        <f t="shared" si="2737"/>
        <v>AN$19</v>
      </c>
      <c r="AO1593" s="190" t="str">
        <f t="shared" si="2737"/>
        <v>AO$19</v>
      </c>
      <c r="AP1593" s="190" t="str">
        <f t="shared" si="2737"/>
        <v>AP$19</v>
      </c>
      <c r="AQ1593" s="190" t="str">
        <f t="shared" si="2737"/>
        <v>AQ$19</v>
      </c>
      <c r="AR1593" s="190" t="str">
        <f t="shared" si="2737"/>
        <v>AR$19</v>
      </c>
      <c r="AS1593" s="190" t="str">
        <f t="shared" si="2737"/>
        <v>AS$19</v>
      </c>
      <c r="AT1593" s="190" t="str">
        <f t="shared" si="2737"/>
        <v>AT$19</v>
      </c>
      <c r="AU1593" s="190" t="str">
        <f t="shared" si="2737"/>
        <v>AU$19</v>
      </c>
      <c r="AV1593" s="190" t="str">
        <f t="shared" si="2737"/>
        <v>AV$19</v>
      </c>
      <c r="AW1593" s="190" t="str">
        <f t="shared" si="2737"/>
        <v>AW$19</v>
      </c>
      <c r="AX1593" s="190" t="str">
        <f t="shared" si="2737"/>
        <v>AX$19</v>
      </c>
      <c r="AY1593" s="190" t="str">
        <f t="shared" ref="AY1593:CD1593" si="2738">AY$23</f>
        <v>AY$19</v>
      </c>
      <c r="AZ1593" s="190" t="str">
        <f t="shared" si="2738"/>
        <v>AZ$19</v>
      </c>
      <c r="BA1593" s="190" t="str">
        <f t="shared" si="2738"/>
        <v>BA$19</v>
      </c>
      <c r="BB1593" s="190" t="str">
        <f t="shared" si="2738"/>
        <v>BB$19</v>
      </c>
      <c r="BC1593" s="190" t="str">
        <f t="shared" si="2738"/>
        <v>BC$19</v>
      </c>
      <c r="BD1593" s="190" t="str">
        <f t="shared" si="2738"/>
        <v>BD$19</v>
      </c>
      <c r="BE1593" s="190" t="str">
        <f t="shared" si="2738"/>
        <v>BE$19</v>
      </c>
      <c r="BF1593" s="190" t="str">
        <f t="shared" si="2738"/>
        <v>BF$19</v>
      </c>
      <c r="BG1593" s="190" t="str">
        <f t="shared" si="2738"/>
        <v>BG$19</v>
      </c>
      <c r="BH1593" s="190" t="str">
        <f t="shared" si="2738"/>
        <v>BH$19</v>
      </c>
      <c r="BI1593" s="190" t="str">
        <f t="shared" si="2738"/>
        <v>BI$19</v>
      </c>
      <c r="BJ1593" s="190" t="str">
        <f t="shared" si="2738"/>
        <v>BJ$19</v>
      </c>
      <c r="BK1593" s="190" t="str">
        <f t="shared" si="2738"/>
        <v>BK$19</v>
      </c>
      <c r="BL1593" s="190" t="str">
        <f t="shared" si="2738"/>
        <v>BL$19</v>
      </c>
      <c r="BM1593" s="190" t="str">
        <f t="shared" si="2738"/>
        <v>BM$19</v>
      </c>
      <c r="BN1593" s="190" t="str">
        <f t="shared" si="2738"/>
        <v>BN$19</v>
      </c>
      <c r="BO1593" s="190" t="str">
        <f t="shared" si="2738"/>
        <v>BO$19</v>
      </c>
      <c r="BP1593" s="190" t="str">
        <f t="shared" si="2738"/>
        <v>BP$19</v>
      </c>
      <c r="BQ1593" s="190" t="str">
        <f t="shared" si="2738"/>
        <v>BQ$19</v>
      </c>
      <c r="BR1593" s="190" t="str">
        <f t="shared" si="2738"/>
        <v>BR$19</v>
      </c>
      <c r="BS1593" s="190" t="str">
        <f t="shared" si="2738"/>
        <v>BS$19</v>
      </c>
      <c r="BT1593" s="190" t="str">
        <f t="shared" si="2738"/>
        <v>BT$19</v>
      </c>
      <c r="BU1593" s="190" t="str">
        <f t="shared" si="2738"/>
        <v>BU$19</v>
      </c>
      <c r="BV1593" s="190" t="str">
        <f t="shared" si="2738"/>
        <v>BV$19</v>
      </c>
      <c r="BW1593" s="190" t="str">
        <f t="shared" si="2738"/>
        <v>BW$19</v>
      </c>
      <c r="BX1593" s="190" t="str">
        <f t="shared" si="2738"/>
        <v>BX$19</v>
      </c>
      <c r="BY1593" s="190" t="str">
        <f t="shared" si="2738"/>
        <v>BY$19</v>
      </c>
      <c r="BZ1593" s="190" t="str">
        <f t="shared" si="2738"/>
        <v>BZ$19</v>
      </c>
      <c r="CA1593" s="190" t="str">
        <f t="shared" si="2738"/>
        <v>CA$19</v>
      </c>
      <c r="CB1593" s="190" t="str">
        <f t="shared" si="2738"/>
        <v>CB$19</v>
      </c>
      <c r="CC1593" s="190" t="str">
        <f t="shared" si="2738"/>
        <v>CC$19</v>
      </c>
      <c r="CD1593" s="190" t="str">
        <f t="shared" si="2738"/>
        <v>CD$19</v>
      </c>
      <c r="CE1593" s="190" t="str">
        <f t="shared" ref="CE1593:CL1593" si="2739">CE$23</f>
        <v>CE$19</v>
      </c>
      <c r="CF1593" s="190" t="str">
        <f t="shared" si="2739"/>
        <v>CF$19</v>
      </c>
      <c r="CG1593" s="190" t="str">
        <f t="shared" si="2739"/>
        <v>CG$19</v>
      </c>
      <c r="CH1593" s="190" t="str">
        <f t="shared" si="2739"/>
        <v>CH$19</v>
      </c>
      <c r="CI1593" s="190" t="str">
        <f t="shared" si="2739"/>
        <v>CI$19</v>
      </c>
      <c r="CJ1593" s="190" t="str">
        <f t="shared" si="2739"/>
        <v>CJ$19</v>
      </c>
      <c r="CK1593" s="190" t="str">
        <f t="shared" si="2739"/>
        <v>CK$19</v>
      </c>
      <c r="CL1593" s="190" t="str">
        <f t="shared" si="2739"/>
        <v>CL$19</v>
      </c>
      <c r="CN1593" s="201"/>
      <c r="CO1593" s="190" t="str">
        <f t="shared" ref="CO1593:DL1593" si="2740">CO$23</f>
        <v>CO$19</v>
      </c>
      <c r="CP1593" s="190" t="str">
        <f t="shared" si="2740"/>
        <v>CP$19</v>
      </c>
      <c r="CQ1593" s="190" t="str">
        <f t="shared" si="2740"/>
        <v>CQ$19</v>
      </c>
      <c r="CR1593" s="190" t="str">
        <f t="shared" si="2740"/>
        <v>CR$19</v>
      </c>
      <c r="CS1593" s="190" t="str">
        <f t="shared" si="2740"/>
        <v>CS$19</v>
      </c>
      <c r="CT1593" s="190" t="str">
        <f t="shared" si="2740"/>
        <v>CT$19</v>
      </c>
      <c r="CU1593" s="190" t="str">
        <f t="shared" si="2740"/>
        <v>CU$19</v>
      </c>
      <c r="CV1593" s="190" t="str">
        <f t="shared" si="2740"/>
        <v>CV$19</v>
      </c>
      <c r="CW1593" s="190" t="str">
        <f t="shared" si="2740"/>
        <v>CW$19</v>
      </c>
      <c r="CX1593" s="190" t="str">
        <f t="shared" si="2740"/>
        <v>CX$19</v>
      </c>
      <c r="CY1593" s="190" t="str">
        <f t="shared" si="2740"/>
        <v>CY$19</v>
      </c>
      <c r="CZ1593" s="190" t="str">
        <f t="shared" si="2740"/>
        <v>CZ$19</v>
      </c>
      <c r="DA1593" s="190" t="str">
        <f t="shared" si="2740"/>
        <v>DA$19</v>
      </c>
      <c r="DB1593" s="190" t="str">
        <f t="shared" si="2740"/>
        <v>DB$19</v>
      </c>
      <c r="DC1593" s="190" t="str">
        <f t="shared" si="2740"/>
        <v>DC$19</v>
      </c>
      <c r="DD1593" s="190" t="str">
        <f t="shared" si="2740"/>
        <v>DD$19</v>
      </c>
      <c r="DE1593" s="190" t="str">
        <f t="shared" si="2740"/>
        <v>DE$19</v>
      </c>
      <c r="DF1593" s="190" t="str">
        <f t="shared" si="2740"/>
        <v>DF$19</v>
      </c>
      <c r="DG1593" s="190" t="str">
        <f t="shared" si="2740"/>
        <v>DG$19</v>
      </c>
      <c r="DH1593" s="190" t="str">
        <f t="shared" si="2740"/>
        <v>DH$19</v>
      </c>
      <c r="DI1593" s="190" t="str">
        <f t="shared" si="2740"/>
        <v>DI$19</v>
      </c>
      <c r="DJ1593" s="190" t="str">
        <f t="shared" si="2740"/>
        <v>DJ$19</v>
      </c>
      <c r="DK1593" s="190" t="str">
        <f t="shared" si="2740"/>
        <v>DK$19</v>
      </c>
      <c r="DL1593" s="190" t="str">
        <f t="shared" si="2740"/>
        <v>DL$19</v>
      </c>
    </row>
    <row r="1594" spans="1:116" x14ac:dyDescent="0.35">
      <c r="A1594" s="31" t="s">
        <v>218</v>
      </c>
      <c r="B1594" s="31" t="s">
        <v>243</v>
      </c>
      <c r="C1594" s="31"/>
      <c r="D1594" t="s">
        <v>427</v>
      </c>
      <c r="E1594" s="8" t="str">
        <f t="shared" ref="E1594:E1616" si="2741">ROW()&amp;" "&amp;D1594</f>
        <v>1594 DTERMY-F</v>
      </c>
      <c r="F1594" t="s">
        <v>350</v>
      </c>
      <c r="G1594" s="175" t="s">
        <v>463</v>
      </c>
      <c r="H1594" s="48"/>
      <c r="I1594" s="304"/>
      <c r="J1594" s="304"/>
      <c r="K1594" s="48"/>
      <c r="L1594" s="48"/>
      <c r="M1594" s="48"/>
      <c r="N1594" s="48"/>
      <c r="O1594" s="48"/>
      <c r="P1594" s="48"/>
      <c r="R1594" s="70"/>
      <c r="S1594" s="305"/>
      <c r="T1594" s="305"/>
      <c r="U1594" s="305"/>
      <c r="V1594" s="305"/>
      <c r="W1594" s="305"/>
      <c r="X1594" s="305"/>
      <c r="Y1594" s="305"/>
      <c r="Z1594" s="305"/>
      <c r="AA1594" s="305"/>
      <c r="AB1594" s="305"/>
      <c r="AC1594" s="305"/>
      <c r="AD1594" s="305"/>
      <c r="AE1594" s="305"/>
      <c r="AF1594" s="305"/>
      <c r="AG1594" s="305"/>
      <c r="AH1594" s="305"/>
      <c r="AI1594" s="305"/>
      <c r="AJ1594" s="305"/>
      <c r="AK1594" s="305"/>
      <c r="AL1594" s="305"/>
      <c r="AM1594" s="305"/>
      <c r="AN1594" s="305"/>
      <c r="AO1594" s="305"/>
      <c r="AP1594" s="305"/>
      <c r="AQ1594" s="305"/>
      <c r="AR1594" s="305"/>
      <c r="AS1594" s="305"/>
      <c r="AT1594" s="305"/>
      <c r="AU1594" s="305"/>
      <c r="AV1594" s="305"/>
      <c r="AW1594" s="305"/>
      <c r="AX1594" s="305"/>
      <c r="AY1594" s="305"/>
      <c r="AZ1594" s="305"/>
      <c r="BA1594" s="305"/>
      <c r="BB1594" s="305"/>
      <c r="BC1594" s="305"/>
      <c r="BD1594" s="305"/>
      <c r="BE1594" s="305"/>
      <c r="BF1594" s="305"/>
      <c r="BG1594" s="305"/>
      <c r="BH1594" s="305"/>
      <c r="BI1594" s="305"/>
      <c r="BJ1594" s="305"/>
      <c r="BK1594" s="305"/>
      <c r="BL1594" s="305"/>
      <c r="BM1594" s="305"/>
      <c r="BN1594" s="305"/>
      <c r="BO1594" s="305"/>
      <c r="BP1594" s="305"/>
      <c r="BQ1594" s="305"/>
      <c r="BR1594" s="305"/>
      <c r="BS1594" s="305"/>
      <c r="BT1594" s="305"/>
      <c r="BU1594" s="305"/>
      <c r="BV1594" s="305"/>
      <c r="BW1594" s="305"/>
      <c r="BX1594" s="305"/>
      <c r="BY1594" s="305"/>
      <c r="BZ1594" s="305"/>
      <c r="CA1594" s="305"/>
      <c r="CB1594" s="305"/>
      <c r="CC1594" s="305"/>
      <c r="CD1594" s="305"/>
      <c r="CE1594" s="305"/>
      <c r="CF1594" s="305"/>
      <c r="CG1594" s="305"/>
      <c r="CH1594" s="305"/>
      <c r="CI1594" s="305"/>
      <c r="CJ1594" s="305"/>
      <c r="CK1594" s="305"/>
      <c r="CL1594" s="305"/>
      <c r="CN1594" s="304"/>
      <c r="CO1594" s="305"/>
      <c r="CP1594" s="305"/>
      <c r="CQ1594" s="305"/>
      <c r="CR1594" s="305"/>
      <c r="CS1594" s="305"/>
      <c r="CT1594" s="305"/>
      <c r="CU1594" s="305"/>
      <c r="CV1594" s="305"/>
      <c r="CW1594" s="305"/>
      <c r="CX1594" s="305"/>
      <c r="CY1594" s="305"/>
      <c r="CZ1594" s="305"/>
      <c r="DA1594" s="305"/>
      <c r="DB1594" s="305"/>
      <c r="DC1594" s="305"/>
      <c r="DD1594" s="305"/>
      <c r="DE1594" s="305"/>
      <c r="DF1594" s="305"/>
      <c r="DG1594" s="305"/>
      <c r="DH1594" s="305"/>
      <c r="DI1594" s="305"/>
      <c r="DJ1594" s="305"/>
      <c r="DK1594" s="305"/>
      <c r="DL1594" s="305"/>
    </row>
    <row r="1595" spans="1:116" x14ac:dyDescent="0.35">
      <c r="B1595" t="str">
        <f>E1595</f>
        <v>1595 DTERMY-F</v>
      </c>
      <c r="D1595" t="s">
        <v>427</v>
      </c>
      <c r="E1595" t="str">
        <f t="shared" ref="E1595" si="2742">ROW()&amp;" "&amp;D1595</f>
        <v>1595 DTERMY-F</v>
      </c>
      <c r="G1595" s="175" t="s">
        <v>464</v>
      </c>
      <c r="I1595"/>
      <c r="J1595"/>
      <c r="R1595"/>
      <c r="S1595"/>
      <c r="T1595"/>
      <c r="U1595"/>
      <c r="V1595"/>
      <c r="W1595"/>
      <c r="X1595"/>
      <c r="Y1595"/>
      <c r="Z1595"/>
      <c r="AA1595"/>
      <c r="AB1595"/>
      <c r="AC1595"/>
      <c r="AD1595"/>
      <c r="AE1595"/>
      <c r="AF1595"/>
      <c r="AG1595"/>
      <c r="AH1595"/>
      <c r="AI1595"/>
      <c r="AJ1595"/>
      <c r="AK1595"/>
      <c r="AL1595"/>
      <c r="AM1595"/>
      <c r="AN1595"/>
      <c r="AO1595"/>
      <c r="AP1595"/>
      <c r="AQ1595"/>
      <c r="AR1595"/>
      <c r="AS1595"/>
      <c r="AT1595"/>
      <c r="AU1595"/>
      <c r="AV1595"/>
      <c r="AW1595"/>
      <c r="AX1595"/>
      <c r="AY1595"/>
      <c r="AZ1595"/>
      <c r="BA1595"/>
      <c r="BB1595"/>
      <c r="BC1595"/>
      <c r="BD1595"/>
      <c r="BE1595"/>
      <c r="BF1595"/>
      <c r="BG1595"/>
      <c r="BH1595"/>
      <c r="BI1595"/>
      <c r="BJ1595"/>
      <c r="BK1595"/>
      <c r="BL1595"/>
      <c r="BM1595"/>
      <c r="BN1595"/>
      <c r="BO1595"/>
      <c r="BP1595"/>
      <c r="BQ1595"/>
      <c r="BR1595"/>
      <c r="BS1595"/>
      <c r="BT1595"/>
      <c r="BU1595"/>
      <c r="BV1595"/>
      <c r="BW1595"/>
      <c r="BX1595"/>
      <c r="BY1595"/>
      <c r="BZ1595"/>
      <c r="CA1595"/>
      <c r="CB1595"/>
      <c r="CC1595"/>
      <c r="CD1595"/>
      <c r="CE1595"/>
      <c r="CF1595"/>
      <c r="CG1595"/>
      <c r="CH1595"/>
      <c r="CI1595"/>
      <c r="CJ1595"/>
      <c r="CK1595"/>
      <c r="CL1595"/>
      <c r="CN1595"/>
    </row>
    <row r="1596" spans="1:116" x14ac:dyDescent="0.35">
      <c r="A1596" s="31"/>
      <c r="B1596" t="str">
        <f>E1596</f>
        <v>1596 DTERMY-F</v>
      </c>
      <c r="D1596" t="s">
        <v>427</v>
      </c>
      <c r="E1596" t="str">
        <f t="shared" si="2741"/>
        <v>1596 DTERMY-F</v>
      </c>
      <c r="F1596" s="31"/>
      <c r="G1596" s="70" t="s">
        <v>297</v>
      </c>
      <c r="H1596" s="57">
        <v>4</v>
      </c>
      <c r="I1596" s="31"/>
      <c r="J1596" s="31"/>
      <c r="K1596" s="31"/>
      <c r="L1596" s="31"/>
      <c r="M1596" s="31"/>
      <c r="N1596" s="31"/>
      <c r="O1596" s="31"/>
      <c r="P1596" s="31"/>
      <c r="R1596" s="31"/>
      <c r="S1596" s="73"/>
      <c r="T1596" s="73"/>
      <c r="U1596" s="73"/>
      <c r="V1596" s="73"/>
      <c r="W1596" s="73"/>
      <c r="X1596" s="73"/>
      <c r="Y1596" s="73"/>
      <c r="Z1596" s="73"/>
      <c r="AA1596" s="73"/>
      <c r="AB1596" s="73"/>
      <c r="AC1596" s="73"/>
      <c r="AD1596" s="73"/>
      <c r="AE1596" s="73"/>
      <c r="AF1596" s="73"/>
      <c r="AG1596" s="73"/>
      <c r="AH1596" s="73"/>
      <c r="AI1596" s="73"/>
      <c r="AJ1596" s="73"/>
      <c r="AK1596" s="73"/>
      <c r="AL1596" s="73"/>
      <c r="AM1596" s="73"/>
      <c r="AN1596" s="73"/>
      <c r="AO1596" s="73"/>
      <c r="AP1596" s="73"/>
      <c r="AQ1596" s="73"/>
      <c r="AR1596" s="73"/>
      <c r="AS1596" s="73"/>
      <c r="AT1596" s="73"/>
      <c r="AU1596" s="73"/>
      <c r="AV1596" s="73"/>
      <c r="AW1596" s="73"/>
      <c r="AX1596" s="73"/>
      <c r="AY1596" s="73"/>
      <c r="AZ1596" s="73"/>
      <c r="BA1596" s="73"/>
      <c r="BB1596" s="73"/>
      <c r="BC1596" s="73"/>
      <c r="BD1596" s="73"/>
      <c r="BE1596" s="73"/>
      <c r="BF1596" s="73"/>
      <c r="BG1596" s="73"/>
      <c r="BH1596" s="73"/>
      <c r="BI1596" s="73"/>
      <c r="BJ1596" s="73"/>
      <c r="BK1596" s="73"/>
      <c r="BL1596" s="73"/>
      <c r="BM1596" s="73"/>
      <c r="BN1596" s="73"/>
      <c r="BO1596" s="73"/>
      <c r="BP1596" s="73"/>
      <c r="BQ1596" s="73"/>
      <c r="BR1596" s="73"/>
      <c r="BS1596" s="73"/>
      <c r="BT1596" s="73"/>
      <c r="BU1596" s="73"/>
      <c r="BV1596" s="73"/>
      <c r="BW1596" s="73"/>
      <c r="BX1596" s="73"/>
      <c r="BY1596" s="73"/>
      <c r="BZ1596" s="73"/>
      <c r="CA1596" s="73"/>
      <c r="CB1596" s="73"/>
      <c r="CC1596" s="73"/>
      <c r="CD1596" s="73"/>
      <c r="CE1596" s="73"/>
      <c r="CF1596" s="73"/>
      <c r="CG1596" s="73"/>
      <c r="CH1596" s="73"/>
      <c r="CI1596" s="73"/>
      <c r="CJ1596" s="73"/>
      <c r="CK1596" s="73"/>
      <c r="CL1596" s="73"/>
      <c r="CN1596" s="31"/>
      <c r="CO1596" s="73"/>
      <c r="CP1596" s="73"/>
      <c r="CQ1596" s="73"/>
      <c r="CR1596" s="73"/>
      <c r="CS1596" s="73"/>
      <c r="CT1596" s="73"/>
      <c r="CU1596" s="73"/>
      <c r="CV1596" s="73"/>
      <c r="CW1596" s="73"/>
      <c r="CX1596" s="73"/>
      <c r="CY1596" s="73"/>
      <c r="CZ1596" s="73"/>
      <c r="DA1596" s="73"/>
      <c r="DB1596" s="73"/>
      <c r="DC1596" s="73"/>
      <c r="DD1596" s="73"/>
      <c r="DE1596" s="73"/>
      <c r="DF1596" s="73"/>
      <c r="DG1596" s="73"/>
      <c r="DH1596" s="73"/>
      <c r="DI1596" s="73"/>
      <c r="DJ1596" s="73"/>
      <c r="DK1596" s="73"/>
      <c r="DL1596" s="73"/>
    </row>
    <row r="1597" spans="1:116" x14ac:dyDescent="0.35">
      <c r="A1597" s="31"/>
      <c r="B1597" t="str">
        <f>E1597</f>
        <v>1597 DTERMY-F</v>
      </c>
      <c r="D1597" t="s">
        <v>427</v>
      </c>
      <c r="E1597" t="str">
        <f t="shared" si="2741"/>
        <v>1597 DTERMY-F</v>
      </c>
      <c r="F1597" s="31"/>
      <c r="G1597" s="95" t="str">
        <f>"Assumptions - "&amp;G1596</f>
        <v>Assumptions - Rolling fixed term debt - multiple borrowings w/ annual control:</v>
      </c>
      <c r="H1597" s="57">
        <v>3</v>
      </c>
      <c r="I1597" s="31"/>
      <c r="J1597" s="31"/>
      <c r="K1597" s="31"/>
      <c r="L1597" s="31"/>
      <c r="M1597" s="31"/>
      <c r="N1597" s="31"/>
      <c r="O1597" s="31"/>
      <c r="P1597" s="31"/>
      <c r="R1597" s="31"/>
      <c r="S1597" s="73"/>
      <c r="T1597" s="73"/>
      <c r="U1597" s="73"/>
      <c r="V1597" s="73"/>
      <c r="W1597" s="73"/>
      <c r="X1597" s="73"/>
      <c r="Y1597" s="73"/>
      <c r="Z1597" s="73"/>
      <c r="AA1597" s="73"/>
      <c r="AB1597" s="73"/>
      <c r="AC1597" s="73"/>
      <c r="AD1597" s="73"/>
      <c r="AE1597" s="73"/>
      <c r="AF1597" s="73"/>
      <c r="AG1597" s="73"/>
      <c r="AH1597" s="73"/>
      <c r="AI1597" s="73"/>
      <c r="AJ1597" s="73"/>
      <c r="AK1597" s="73"/>
      <c r="AL1597" s="73"/>
      <c r="AM1597" s="73"/>
      <c r="AN1597" s="73"/>
      <c r="AO1597" s="73"/>
      <c r="AP1597" s="73"/>
      <c r="AQ1597" s="73"/>
      <c r="AR1597" s="73"/>
      <c r="AS1597" s="73"/>
      <c r="AT1597" s="73"/>
      <c r="AU1597" s="73"/>
      <c r="AV1597" s="73"/>
      <c r="AW1597" s="73"/>
      <c r="AX1597" s="73"/>
      <c r="AY1597" s="73"/>
      <c r="AZ1597" s="73"/>
      <c r="BA1597" s="73"/>
      <c r="BB1597" s="73"/>
      <c r="BC1597" s="73"/>
      <c r="BD1597" s="73"/>
      <c r="BE1597" s="73"/>
      <c r="BF1597" s="73"/>
      <c r="BG1597" s="73"/>
      <c r="BH1597" s="73"/>
      <c r="BI1597" s="73"/>
      <c r="BJ1597" s="73"/>
      <c r="BK1597" s="73"/>
      <c r="BL1597" s="73"/>
      <c r="BM1597" s="73"/>
      <c r="BN1597" s="73"/>
      <c r="BO1597" s="73"/>
      <c r="BP1597" s="73"/>
      <c r="BQ1597" s="73"/>
      <c r="BR1597" s="73"/>
      <c r="BS1597" s="73"/>
      <c r="BT1597" s="73"/>
      <c r="BU1597" s="73"/>
      <c r="BV1597" s="73"/>
      <c r="BW1597" s="73"/>
      <c r="BX1597" s="73"/>
      <c r="BY1597" s="73"/>
      <c r="BZ1597" s="73"/>
      <c r="CA1597" s="73"/>
      <c r="CB1597" s="73"/>
      <c r="CC1597" s="73"/>
      <c r="CD1597" s="73"/>
      <c r="CE1597" s="73"/>
      <c r="CF1597" s="73"/>
      <c r="CG1597" s="73"/>
      <c r="CH1597" s="73"/>
      <c r="CI1597" s="73"/>
      <c r="CJ1597" s="73"/>
      <c r="CK1597" s="73"/>
      <c r="CL1597" s="73"/>
      <c r="CN1597" s="31"/>
      <c r="CO1597" s="73"/>
      <c r="CP1597" s="73"/>
      <c r="CQ1597" s="73"/>
      <c r="CR1597" s="73"/>
      <c r="CS1597" s="73"/>
      <c r="CT1597" s="73"/>
      <c r="CU1597" s="73"/>
      <c r="CV1597" s="73"/>
      <c r="CW1597" s="73"/>
      <c r="CX1597" s="73"/>
      <c r="CY1597" s="73"/>
      <c r="CZ1597" s="73"/>
      <c r="DA1597" s="73"/>
      <c r="DB1597" s="73"/>
      <c r="DC1597" s="73"/>
      <c r="DD1597" s="73"/>
      <c r="DE1597" s="73"/>
      <c r="DF1597" s="73"/>
      <c r="DG1597" s="73"/>
      <c r="DH1597" s="73"/>
      <c r="DI1597" s="73"/>
      <c r="DJ1597" s="73"/>
      <c r="DK1597" s="73"/>
      <c r="DL1597" s="73"/>
    </row>
    <row r="1598" spans="1:116" x14ac:dyDescent="0.35">
      <c r="A1598" s="31"/>
      <c r="B1598" t="str">
        <f>E1598</f>
        <v>1598 DTERMY-F</v>
      </c>
      <c r="D1598" t="s">
        <v>427</v>
      </c>
      <c r="E1598" t="str">
        <f t="shared" si="2741"/>
        <v>1598 DTERMY-F</v>
      </c>
      <c r="F1598" s="31"/>
      <c r="G1598" s="159" t="s">
        <v>287</v>
      </c>
      <c r="H1598" s="59">
        <v>0.1</v>
      </c>
      <c r="I1598" s="31"/>
      <c r="J1598" s="31"/>
      <c r="K1598" s="31"/>
      <c r="L1598" s="31"/>
      <c r="M1598" s="31"/>
      <c r="N1598" s="31"/>
      <c r="O1598" s="31"/>
      <c r="P1598" s="31"/>
      <c r="R1598" s="31"/>
      <c r="S1598" s="73"/>
      <c r="T1598" s="73"/>
      <c r="U1598" s="73"/>
      <c r="V1598" s="73"/>
      <c r="W1598" s="73"/>
      <c r="X1598" s="73"/>
      <c r="Y1598" s="73"/>
      <c r="Z1598" s="73"/>
      <c r="AA1598" s="73"/>
      <c r="AB1598" s="73"/>
      <c r="AC1598" s="73"/>
      <c r="AD1598" s="73"/>
      <c r="AE1598" s="73"/>
      <c r="AF1598" s="73"/>
      <c r="AG1598" s="73"/>
      <c r="AH1598" s="73"/>
      <c r="AI1598" s="73"/>
      <c r="AJ1598" s="73"/>
      <c r="AK1598" s="73"/>
      <c r="AL1598" s="73"/>
      <c r="AM1598" s="73"/>
      <c r="AN1598" s="73"/>
      <c r="AO1598" s="73"/>
      <c r="AP1598" s="73"/>
      <c r="AQ1598" s="73"/>
      <c r="AR1598" s="73"/>
      <c r="AS1598" s="73"/>
      <c r="AT1598" s="73"/>
      <c r="AU1598" s="73"/>
      <c r="AV1598" s="73"/>
      <c r="AW1598" s="73"/>
      <c r="AX1598" s="73"/>
      <c r="AY1598" s="73"/>
      <c r="AZ1598" s="73"/>
      <c r="BA1598" s="73"/>
      <c r="BB1598" s="73"/>
      <c r="BC1598" s="73"/>
      <c r="BD1598" s="73"/>
      <c r="BE1598" s="73"/>
      <c r="BF1598" s="73"/>
      <c r="BG1598" s="73"/>
      <c r="BH1598" s="73"/>
      <c r="BI1598" s="73"/>
      <c r="BJ1598" s="73"/>
      <c r="BK1598" s="73"/>
      <c r="BL1598" s="73"/>
      <c r="BM1598" s="73"/>
      <c r="BN1598" s="73"/>
      <c r="BO1598" s="73"/>
      <c r="BP1598" s="73"/>
      <c r="BQ1598" s="73"/>
      <c r="BR1598" s="73"/>
      <c r="BS1598" s="73"/>
      <c r="BT1598" s="73"/>
      <c r="BU1598" s="73"/>
      <c r="BV1598" s="73"/>
      <c r="BW1598" s="73"/>
      <c r="BX1598" s="73"/>
      <c r="BY1598" s="73"/>
      <c r="BZ1598" s="73"/>
      <c r="CA1598" s="73"/>
      <c r="CB1598" s="73"/>
      <c r="CC1598" s="73"/>
      <c r="CD1598" s="73"/>
      <c r="CE1598" s="73"/>
      <c r="CF1598" s="73"/>
      <c r="CG1598" s="73"/>
      <c r="CH1598" s="73"/>
      <c r="CI1598" s="73"/>
      <c r="CJ1598" s="73"/>
      <c r="CK1598" s="73"/>
      <c r="CL1598" s="73"/>
      <c r="CN1598" s="31"/>
      <c r="CO1598" s="73"/>
      <c r="CP1598" s="73"/>
      <c r="CQ1598" s="73"/>
      <c r="CR1598" s="73"/>
      <c r="CS1598" s="73"/>
      <c r="CT1598" s="73"/>
      <c r="CU1598" s="73"/>
      <c r="CV1598" s="73"/>
      <c r="CW1598" s="73"/>
      <c r="CX1598" s="73"/>
      <c r="CY1598" s="73"/>
      <c r="CZ1598" s="73"/>
      <c r="DA1598" s="73"/>
      <c r="DB1598" s="73"/>
      <c r="DC1598" s="73"/>
      <c r="DD1598" s="73"/>
      <c r="DE1598" s="73"/>
      <c r="DF1598" s="73"/>
      <c r="DG1598" s="73"/>
      <c r="DH1598" s="73"/>
      <c r="DI1598" s="73"/>
      <c r="DJ1598" s="73"/>
      <c r="DK1598" s="73"/>
      <c r="DL1598" s="73"/>
    </row>
    <row r="1599" spans="1:116" x14ac:dyDescent="0.35">
      <c r="A1599" s="31"/>
      <c r="B1599" t="str">
        <f>E1599</f>
        <v>1599 DTERMY-F</v>
      </c>
      <c r="D1599" t="s">
        <v>427</v>
      </c>
      <c r="E1599" t="str">
        <f t="shared" si="2741"/>
        <v>1599 DTERMY-F</v>
      </c>
      <c r="F1599" s="31"/>
      <c r="G1599" s="159" t="s">
        <v>294</v>
      </c>
      <c r="H1599" s="23">
        <v>1000</v>
      </c>
      <c r="I1599" s="31"/>
      <c r="J1599" s="31"/>
      <c r="K1599" s="31"/>
      <c r="L1599" s="31"/>
      <c r="M1599" s="31"/>
      <c r="N1599" s="31"/>
      <c r="O1599" s="31"/>
      <c r="P1599" s="31"/>
      <c r="R1599" s="31"/>
      <c r="S1599" s="73"/>
      <c r="T1599" s="73"/>
      <c r="U1599" s="73"/>
      <c r="V1599" s="73"/>
      <c r="W1599" s="73"/>
      <c r="X1599" s="73"/>
      <c r="Y1599" s="73"/>
      <c r="Z1599" s="73"/>
      <c r="AA1599" s="73"/>
      <c r="AB1599" s="73"/>
      <c r="AC1599" s="73"/>
      <c r="AD1599" s="73"/>
      <c r="AE1599" s="73"/>
      <c r="AF1599" s="73"/>
      <c r="AG1599" s="73"/>
      <c r="AH1599" s="73"/>
      <c r="AI1599" s="73"/>
      <c r="AJ1599" s="73"/>
      <c r="AK1599" s="73"/>
      <c r="AL1599" s="73"/>
      <c r="AM1599" s="73"/>
      <c r="AN1599" s="73"/>
      <c r="AO1599" s="73"/>
      <c r="AP1599" s="73"/>
      <c r="AQ1599" s="73"/>
      <c r="AR1599" s="73"/>
      <c r="AS1599" s="73"/>
      <c r="AT1599" s="73"/>
      <c r="AU1599" s="73"/>
      <c r="AV1599" s="73"/>
      <c r="AW1599" s="73"/>
      <c r="AX1599" s="73"/>
      <c r="AY1599" s="73"/>
      <c r="AZ1599" s="73"/>
      <c r="BA1599" s="73"/>
      <c r="BB1599" s="73"/>
      <c r="BC1599" s="73"/>
      <c r="BD1599" s="73"/>
      <c r="BE1599" s="73"/>
      <c r="BF1599" s="73"/>
      <c r="BG1599" s="73"/>
      <c r="BH1599" s="73"/>
      <c r="BI1599" s="73"/>
      <c r="BJ1599" s="73"/>
      <c r="BK1599" s="73"/>
      <c r="BL1599" s="73"/>
      <c r="BM1599" s="73"/>
      <c r="BN1599" s="73"/>
      <c r="BO1599" s="73"/>
      <c r="BP1599" s="73"/>
      <c r="BQ1599" s="73"/>
      <c r="BR1599" s="73"/>
      <c r="BS1599" s="73"/>
      <c r="BT1599" s="73"/>
      <c r="BU1599" s="73"/>
      <c r="BV1599" s="73"/>
      <c r="BW1599" s="73"/>
      <c r="BX1599" s="73"/>
      <c r="BY1599" s="73"/>
      <c r="BZ1599" s="73"/>
      <c r="CA1599" s="73"/>
      <c r="CB1599" s="73"/>
      <c r="CC1599" s="73"/>
      <c r="CD1599" s="73"/>
      <c r="CE1599" s="73"/>
      <c r="CF1599" s="73"/>
      <c r="CG1599" s="73"/>
      <c r="CH1599" s="73"/>
      <c r="CI1599" s="73"/>
      <c r="CJ1599" s="73"/>
      <c r="CK1599" s="73"/>
      <c r="CL1599" s="73"/>
      <c r="CN1599" s="31"/>
      <c r="CO1599" s="73"/>
      <c r="CP1599" s="73"/>
      <c r="CQ1599" s="73"/>
      <c r="CR1599" s="73"/>
      <c r="CS1599" s="73"/>
      <c r="CT1599" s="73"/>
      <c r="CU1599" s="73"/>
      <c r="CV1599" s="73"/>
      <c r="CW1599" s="73"/>
      <c r="CX1599" s="73"/>
      <c r="CY1599" s="73"/>
      <c r="CZ1599" s="73"/>
      <c r="DA1599" s="73"/>
      <c r="DB1599" s="73"/>
      <c r="DC1599" s="73"/>
      <c r="DD1599" s="73"/>
      <c r="DE1599" s="73"/>
      <c r="DF1599" s="73"/>
      <c r="DG1599" s="73"/>
      <c r="DH1599" s="73"/>
      <c r="DI1599" s="73"/>
      <c r="DJ1599" s="73"/>
      <c r="DK1599" s="73"/>
      <c r="DL1599" s="73"/>
    </row>
    <row r="1600" spans="1:116" x14ac:dyDescent="0.35">
      <c r="A1600" s="31"/>
      <c r="B1600" s="31"/>
      <c r="C1600" s="31"/>
      <c r="D1600" t="s">
        <v>427</v>
      </c>
      <c r="E1600" t="str">
        <f t="shared" si="2741"/>
        <v>1600 DTERMY-F</v>
      </c>
      <c r="F1600" s="31"/>
      <c r="G1600" s="159" t="s">
        <v>288</v>
      </c>
      <c r="H1600" s="31"/>
      <c r="I1600" s="31"/>
      <c r="J1600" s="31"/>
      <c r="K1600" s="31"/>
      <c r="L1600" s="31"/>
      <c r="M1600" s="31"/>
      <c r="N1600" s="31"/>
      <c r="O1600" s="31"/>
      <c r="P1600" s="31"/>
      <c r="R1600" s="31"/>
      <c r="S1600" s="73"/>
      <c r="T1600" s="73"/>
      <c r="U1600" s="73"/>
      <c r="V1600" s="73"/>
      <c r="W1600" s="73"/>
      <c r="X1600" s="73"/>
      <c r="Y1600" s="73"/>
      <c r="Z1600" s="73"/>
      <c r="AA1600" s="73"/>
      <c r="AB1600" s="73"/>
      <c r="AC1600" s="73"/>
      <c r="AD1600" s="73"/>
      <c r="AE1600" s="73"/>
      <c r="AF1600" s="73"/>
      <c r="AG1600" s="73"/>
      <c r="AH1600" s="73"/>
      <c r="AI1600" s="73"/>
      <c r="AJ1600" s="73"/>
      <c r="AK1600" s="73"/>
      <c r="AL1600" s="73"/>
      <c r="AM1600" s="73"/>
      <c r="AN1600" s="73"/>
      <c r="AO1600" s="73"/>
      <c r="AP1600" s="73"/>
      <c r="AQ1600" s="73"/>
      <c r="AR1600" s="73"/>
      <c r="AS1600" s="73"/>
      <c r="AT1600" s="73"/>
      <c r="AU1600" s="73"/>
      <c r="AV1600" s="73"/>
      <c r="AW1600" s="73"/>
      <c r="AX1600" s="73"/>
      <c r="AY1600" s="73"/>
      <c r="AZ1600" s="73"/>
      <c r="BA1600" s="73"/>
      <c r="BB1600" s="73"/>
      <c r="BC1600" s="73"/>
      <c r="BD1600" s="73"/>
      <c r="BE1600" s="73"/>
      <c r="BF1600" s="73"/>
      <c r="BG1600" s="73"/>
      <c r="BH1600" s="73"/>
      <c r="BI1600" s="73"/>
      <c r="BJ1600" s="73"/>
      <c r="BK1600" s="73"/>
      <c r="BL1600" s="73"/>
      <c r="BM1600" s="73"/>
      <c r="BN1600" s="73"/>
      <c r="BO1600" s="73"/>
      <c r="BP1600" s="73"/>
      <c r="BQ1600" s="73"/>
      <c r="BR1600" s="73"/>
      <c r="BS1600" s="73"/>
      <c r="BT1600" s="73"/>
      <c r="BU1600" s="73"/>
      <c r="BV1600" s="73"/>
      <c r="BW1600" s="73"/>
      <c r="BX1600" s="73"/>
      <c r="BY1600" s="73"/>
      <c r="BZ1600" s="73"/>
      <c r="CA1600" s="73"/>
      <c r="CB1600" s="73"/>
      <c r="CC1600" s="73"/>
      <c r="CD1600" s="73"/>
      <c r="CE1600" s="73"/>
      <c r="CF1600" s="73"/>
      <c r="CG1600" s="73"/>
      <c r="CH1600" s="73"/>
      <c r="CI1600" s="73"/>
      <c r="CJ1600" s="73"/>
      <c r="CK1600" s="73"/>
      <c r="CL1600" s="73"/>
      <c r="CN1600" s="31"/>
      <c r="CO1600" s="73"/>
      <c r="CP1600" s="73"/>
      <c r="CQ1600" s="73"/>
      <c r="CR1600" s="73"/>
      <c r="CS1600" s="73"/>
      <c r="CT1600" s="73"/>
      <c r="CU1600" s="73"/>
      <c r="CV1600" s="73"/>
      <c r="CW1600" s="73"/>
      <c r="CX1600" s="73"/>
      <c r="CY1600" s="73"/>
      <c r="CZ1600" s="73"/>
      <c r="DA1600" s="73"/>
      <c r="DB1600" s="73"/>
      <c r="DC1600" s="73"/>
      <c r="DD1600" s="73"/>
      <c r="DE1600" s="73"/>
      <c r="DF1600" s="73"/>
      <c r="DG1600" s="73"/>
      <c r="DH1600" s="73"/>
      <c r="DI1600" s="73"/>
      <c r="DJ1600" s="73"/>
      <c r="DK1600" s="73"/>
      <c r="DL1600" s="73"/>
    </row>
    <row r="1601" spans="1:116" x14ac:dyDescent="0.35">
      <c r="D1601" t="s">
        <v>427</v>
      </c>
      <c r="E1601" t="str">
        <f t="shared" si="2741"/>
        <v>1601 DTERMY-F</v>
      </c>
      <c r="F1601" s="299"/>
      <c r="G1601" s="158" t="s">
        <v>295</v>
      </c>
      <c r="R1601" s="92"/>
      <c r="S1601" s="154"/>
      <c r="T1601" s="154"/>
      <c r="U1601" s="154"/>
      <c r="V1601" s="154"/>
      <c r="W1601" s="154"/>
      <c r="X1601" s="154"/>
      <c r="Y1601" s="154"/>
      <c r="Z1601" s="154"/>
      <c r="AA1601" s="154"/>
      <c r="AB1601" s="154"/>
      <c r="AC1601" s="154"/>
      <c r="AD1601" s="154"/>
      <c r="AE1601" s="154"/>
      <c r="AF1601" s="154"/>
      <c r="AG1601" s="154"/>
      <c r="AH1601" s="154"/>
      <c r="AI1601" s="154"/>
      <c r="AJ1601" s="154"/>
      <c r="AK1601" s="154"/>
      <c r="AL1601" s="154"/>
      <c r="AM1601" s="154"/>
      <c r="AN1601" s="154"/>
      <c r="AO1601" s="154"/>
      <c r="AP1601" s="154"/>
      <c r="AQ1601" s="154"/>
      <c r="AR1601" s="154"/>
      <c r="AS1601" s="154"/>
      <c r="AT1601" s="154"/>
      <c r="AU1601" s="154"/>
      <c r="AV1601" s="154"/>
      <c r="AW1601" s="154"/>
      <c r="AX1601" s="154"/>
      <c r="AY1601" s="154"/>
      <c r="AZ1601" s="154"/>
      <c r="BA1601" s="154"/>
      <c r="BB1601" s="154"/>
      <c r="BC1601" s="154"/>
      <c r="BD1601" s="154"/>
      <c r="BE1601" s="154"/>
      <c r="BF1601" s="154"/>
      <c r="BG1601" s="154"/>
      <c r="BH1601" s="154"/>
      <c r="BI1601" s="154"/>
      <c r="BJ1601" s="154"/>
      <c r="BK1601" s="154"/>
      <c r="BL1601" s="154"/>
      <c r="BM1601" s="154"/>
      <c r="BN1601" s="154"/>
      <c r="BO1601" s="154"/>
      <c r="BP1601" s="154"/>
      <c r="BQ1601" s="154"/>
      <c r="BR1601" s="154"/>
      <c r="BS1601" s="154"/>
      <c r="BT1601" s="154"/>
      <c r="BU1601" s="154"/>
      <c r="BV1601" s="154"/>
      <c r="BW1601" s="154"/>
      <c r="BX1601" s="154"/>
      <c r="BY1601" s="154"/>
      <c r="BZ1601" s="154"/>
      <c r="CA1601" s="154"/>
      <c r="CB1601" s="154"/>
      <c r="CC1601" s="154"/>
      <c r="CD1601" s="154"/>
      <c r="CE1601" s="154"/>
      <c r="CF1601" s="154"/>
      <c r="CG1601" s="154"/>
      <c r="CH1601" s="154"/>
      <c r="CI1601" s="154"/>
      <c r="CJ1601" s="154"/>
      <c r="CK1601" s="154"/>
      <c r="CL1601" s="154"/>
      <c r="CO1601" s="154"/>
      <c r="CP1601" s="154"/>
      <c r="CQ1601" s="154"/>
      <c r="CR1601" s="154"/>
      <c r="CS1601" s="154"/>
      <c r="CT1601" s="154"/>
      <c r="CU1601" s="154"/>
      <c r="CV1601" s="154"/>
      <c r="CW1601" s="154"/>
      <c r="CX1601" s="154"/>
      <c r="CY1601" s="154"/>
      <c r="CZ1601" s="154"/>
      <c r="DA1601" s="154"/>
      <c r="DB1601" s="154"/>
      <c r="DC1601" s="154"/>
      <c r="DD1601" s="154"/>
      <c r="DE1601" s="154"/>
      <c r="DF1601" s="154"/>
      <c r="DG1601" s="154"/>
      <c r="DH1601" s="154"/>
      <c r="DI1601" s="154"/>
      <c r="DJ1601" s="154"/>
      <c r="DK1601" s="154"/>
      <c r="DL1601" s="154"/>
    </row>
    <row r="1602" spans="1:116" x14ac:dyDescent="0.35">
      <c r="D1602" t="s">
        <v>427</v>
      </c>
      <c r="E1602" t="str">
        <f t="shared" si="2741"/>
        <v>1602 DTERMY-F</v>
      </c>
      <c r="F1602" s="299"/>
      <c r="G1602" s="127"/>
      <c r="K1602" s="24">
        <f>H1599</f>
        <v>1000</v>
      </c>
      <c r="L1602" s="24">
        <f ca="1">K1605</f>
        <v>2500.0000000000005</v>
      </c>
      <c r="M1602" s="24">
        <f ca="1">L1605</f>
        <v>0</v>
      </c>
      <c r="N1602" s="24">
        <f ca="1">M1605</f>
        <v>0</v>
      </c>
      <c r="O1602" s="24">
        <f ca="1">N1605</f>
        <v>0</v>
      </c>
      <c r="P1602" s="24">
        <f ca="1">O1605</f>
        <v>0</v>
      </c>
      <c r="R1602"/>
      <c r="S1602" s="80">
        <f>H1599</f>
        <v>1000</v>
      </c>
      <c r="T1602" s="62">
        <f t="shared" ref="T1602:AY1602" ca="1" si="2743">S1605</f>
        <v>1833.3333333333335</v>
      </c>
      <c r="U1602" s="62">
        <f t="shared" ca="1" si="2743"/>
        <v>2666.666666666667</v>
      </c>
      <c r="V1602" s="62">
        <f t="shared" ca="1" si="2743"/>
        <v>2500.0000000000005</v>
      </c>
      <c r="W1602" s="62">
        <f t="shared" ca="1" si="2743"/>
        <v>2500.0000000000005</v>
      </c>
      <c r="X1602" s="62">
        <f t="shared" ca="1" si="2743"/>
        <v>2500.0000000000005</v>
      </c>
      <c r="Y1602" s="62">
        <f t="shared" ca="1" si="2743"/>
        <v>2500.0000000000005</v>
      </c>
      <c r="Z1602" s="62">
        <f t="shared" ca="1" si="2743"/>
        <v>2500.0000000000005</v>
      </c>
      <c r="AA1602" s="62">
        <f t="shared" ca="1" si="2743"/>
        <v>2500.0000000000005</v>
      </c>
      <c r="AB1602" s="62">
        <f t="shared" ca="1" si="2743"/>
        <v>2500.0000000000005</v>
      </c>
      <c r="AC1602" s="62">
        <f t="shared" ca="1" si="2743"/>
        <v>2500.0000000000005</v>
      </c>
      <c r="AD1602" s="62">
        <f t="shared" ca="1" si="2743"/>
        <v>2500.0000000000005</v>
      </c>
      <c r="AE1602" s="62">
        <f t="shared" ca="1" si="2743"/>
        <v>2500.0000000000005</v>
      </c>
      <c r="AF1602" s="62">
        <f t="shared" ca="1" si="2743"/>
        <v>1666.666666666667</v>
      </c>
      <c r="AG1602" s="62">
        <f t="shared" ca="1" si="2743"/>
        <v>833.3333333333336</v>
      </c>
      <c r="AH1602" s="62">
        <f t="shared" ca="1" si="2743"/>
        <v>0</v>
      </c>
      <c r="AI1602" s="62">
        <f t="shared" ca="1" si="2743"/>
        <v>0</v>
      </c>
      <c r="AJ1602" s="62">
        <f t="shared" ca="1" si="2743"/>
        <v>0</v>
      </c>
      <c r="AK1602" s="62">
        <f t="shared" ca="1" si="2743"/>
        <v>0</v>
      </c>
      <c r="AL1602" s="62">
        <f t="shared" ca="1" si="2743"/>
        <v>0</v>
      </c>
      <c r="AM1602" s="62">
        <f t="shared" ca="1" si="2743"/>
        <v>0</v>
      </c>
      <c r="AN1602" s="62">
        <f t="shared" ca="1" si="2743"/>
        <v>0</v>
      </c>
      <c r="AO1602" s="62">
        <f t="shared" ca="1" si="2743"/>
        <v>0</v>
      </c>
      <c r="AP1602" s="62">
        <f t="shared" ca="1" si="2743"/>
        <v>0</v>
      </c>
      <c r="AQ1602" s="62">
        <f t="shared" ca="1" si="2743"/>
        <v>0</v>
      </c>
      <c r="AR1602" s="62">
        <f t="shared" ca="1" si="2743"/>
        <v>0</v>
      </c>
      <c r="AS1602" s="62">
        <f t="shared" ca="1" si="2743"/>
        <v>0</v>
      </c>
      <c r="AT1602" s="62">
        <f t="shared" ca="1" si="2743"/>
        <v>0</v>
      </c>
      <c r="AU1602" s="62">
        <f t="shared" ca="1" si="2743"/>
        <v>0</v>
      </c>
      <c r="AV1602" s="62">
        <f t="shared" ca="1" si="2743"/>
        <v>0</v>
      </c>
      <c r="AW1602" s="62">
        <f t="shared" ca="1" si="2743"/>
        <v>0</v>
      </c>
      <c r="AX1602" s="62">
        <f t="shared" ca="1" si="2743"/>
        <v>0</v>
      </c>
      <c r="AY1602" s="62">
        <f t="shared" ca="1" si="2743"/>
        <v>0</v>
      </c>
      <c r="AZ1602" s="62">
        <f t="shared" ref="AZ1602:CE1602" ca="1" si="2744">AY1605</f>
        <v>0</v>
      </c>
      <c r="BA1602" s="62">
        <f t="shared" ca="1" si="2744"/>
        <v>0</v>
      </c>
      <c r="BB1602" s="62">
        <f t="shared" ca="1" si="2744"/>
        <v>0</v>
      </c>
      <c r="BC1602" s="62">
        <f t="shared" ca="1" si="2744"/>
        <v>0</v>
      </c>
      <c r="BD1602" s="62">
        <f t="shared" ca="1" si="2744"/>
        <v>0</v>
      </c>
      <c r="BE1602" s="62">
        <f t="shared" ca="1" si="2744"/>
        <v>0</v>
      </c>
      <c r="BF1602" s="62">
        <f t="shared" ca="1" si="2744"/>
        <v>0</v>
      </c>
      <c r="BG1602" s="62">
        <f t="shared" ca="1" si="2744"/>
        <v>0</v>
      </c>
      <c r="BH1602" s="62">
        <f t="shared" ca="1" si="2744"/>
        <v>0</v>
      </c>
      <c r="BI1602" s="62">
        <f t="shared" ca="1" si="2744"/>
        <v>0</v>
      </c>
      <c r="BJ1602" s="62">
        <f t="shared" ca="1" si="2744"/>
        <v>0</v>
      </c>
      <c r="BK1602" s="62">
        <f t="shared" ca="1" si="2744"/>
        <v>0</v>
      </c>
      <c r="BL1602" s="62">
        <f t="shared" ca="1" si="2744"/>
        <v>0</v>
      </c>
      <c r="BM1602" s="62">
        <f t="shared" ca="1" si="2744"/>
        <v>0</v>
      </c>
      <c r="BN1602" s="62">
        <f t="shared" ca="1" si="2744"/>
        <v>0</v>
      </c>
      <c r="BO1602" s="62">
        <f t="shared" ca="1" si="2744"/>
        <v>0</v>
      </c>
      <c r="BP1602" s="62">
        <f t="shared" ca="1" si="2744"/>
        <v>0</v>
      </c>
      <c r="BQ1602" s="62">
        <f t="shared" ca="1" si="2744"/>
        <v>0</v>
      </c>
      <c r="BR1602" s="62">
        <f t="shared" ca="1" si="2744"/>
        <v>0</v>
      </c>
      <c r="BS1602" s="62">
        <f t="shared" ca="1" si="2744"/>
        <v>0</v>
      </c>
      <c r="BT1602" s="62">
        <f t="shared" ca="1" si="2744"/>
        <v>0</v>
      </c>
      <c r="BU1602" s="62">
        <f t="shared" ca="1" si="2744"/>
        <v>0</v>
      </c>
      <c r="BV1602" s="62">
        <f t="shared" ca="1" si="2744"/>
        <v>0</v>
      </c>
      <c r="BW1602" s="62">
        <f t="shared" ca="1" si="2744"/>
        <v>0</v>
      </c>
      <c r="BX1602" s="62">
        <f t="shared" ca="1" si="2744"/>
        <v>0</v>
      </c>
      <c r="BY1602" s="62">
        <f t="shared" ca="1" si="2744"/>
        <v>0</v>
      </c>
      <c r="BZ1602" s="62">
        <f t="shared" ca="1" si="2744"/>
        <v>0</v>
      </c>
      <c r="CA1602" s="62">
        <f t="shared" ca="1" si="2744"/>
        <v>0</v>
      </c>
      <c r="CB1602" s="62">
        <f t="shared" ca="1" si="2744"/>
        <v>0</v>
      </c>
      <c r="CC1602" s="62">
        <f t="shared" ca="1" si="2744"/>
        <v>0</v>
      </c>
      <c r="CD1602" s="62">
        <f t="shared" ca="1" si="2744"/>
        <v>0</v>
      </c>
      <c r="CE1602" s="62">
        <f t="shared" ca="1" si="2744"/>
        <v>0</v>
      </c>
      <c r="CF1602" s="62">
        <f t="shared" ref="CF1602:CL1602" ca="1" si="2745">CE1605</f>
        <v>0</v>
      </c>
      <c r="CG1602" s="62">
        <f t="shared" ca="1" si="2745"/>
        <v>0</v>
      </c>
      <c r="CH1602" s="62">
        <f t="shared" ca="1" si="2745"/>
        <v>0</v>
      </c>
      <c r="CI1602" s="62">
        <f t="shared" ca="1" si="2745"/>
        <v>0</v>
      </c>
      <c r="CJ1602" s="62">
        <f t="shared" ca="1" si="2745"/>
        <v>0</v>
      </c>
      <c r="CK1602" s="62">
        <f t="shared" ca="1" si="2745"/>
        <v>0</v>
      </c>
      <c r="CL1602" s="62">
        <f t="shared" ca="1" si="2745"/>
        <v>0</v>
      </c>
      <c r="CO1602" s="62">
        <f t="shared" ref="CO1602:DK1602" si="2746">CN1605</f>
        <v>0</v>
      </c>
      <c r="CP1602" s="62">
        <f t="shared" ca="1" si="2746"/>
        <v>0</v>
      </c>
      <c r="CQ1602" s="62">
        <f t="shared" ca="1" si="2746"/>
        <v>0</v>
      </c>
      <c r="CR1602" s="62">
        <f t="shared" ca="1" si="2746"/>
        <v>0</v>
      </c>
      <c r="CS1602" s="62">
        <f t="shared" ca="1" si="2746"/>
        <v>0</v>
      </c>
      <c r="CT1602" s="62">
        <f t="shared" ca="1" si="2746"/>
        <v>0</v>
      </c>
      <c r="CU1602" s="62">
        <f t="shared" ca="1" si="2746"/>
        <v>0</v>
      </c>
      <c r="CV1602" s="62">
        <f t="shared" ca="1" si="2746"/>
        <v>0</v>
      </c>
      <c r="CW1602" s="62">
        <f t="shared" ca="1" si="2746"/>
        <v>0</v>
      </c>
      <c r="CX1602" s="62">
        <f t="shared" ca="1" si="2746"/>
        <v>0</v>
      </c>
      <c r="CY1602" s="62">
        <f t="shared" ca="1" si="2746"/>
        <v>0</v>
      </c>
      <c r="CZ1602" s="62">
        <f t="shared" ca="1" si="2746"/>
        <v>0</v>
      </c>
      <c r="DA1602" s="62">
        <f t="shared" ca="1" si="2746"/>
        <v>0</v>
      </c>
      <c r="DB1602" s="62">
        <f t="shared" ca="1" si="2746"/>
        <v>0</v>
      </c>
      <c r="DC1602" s="62">
        <f t="shared" ca="1" si="2746"/>
        <v>0</v>
      </c>
      <c r="DD1602" s="62">
        <f t="shared" ca="1" si="2746"/>
        <v>0</v>
      </c>
      <c r="DE1602" s="62">
        <f t="shared" ca="1" si="2746"/>
        <v>0</v>
      </c>
      <c r="DF1602" s="62">
        <f t="shared" ca="1" si="2746"/>
        <v>0</v>
      </c>
      <c r="DG1602" s="62">
        <f t="shared" ca="1" si="2746"/>
        <v>0</v>
      </c>
      <c r="DH1602" s="62">
        <f t="shared" ca="1" si="2746"/>
        <v>0</v>
      </c>
      <c r="DI1602" s="62">
        <f t="shared" ca="1" si="2746"/>
        <v>0</v>
      </c>
      <c r="DJ1602" s="62">
        <f t="shared" ca="1" si="2746"/>
        <v>0</v>
      </c>
      <c r="DK1602" s="62">
        <f t="shared" ca="1" si="2746"/>
        <v>0</v>
      </c>
      <c r="DL1602" s="62">
        <f t="shared" ref="DL1602" ca="1" si="2747">DK1605</f>
        <v>0</v>
      </c>
    </row>
    <row r="1603" spans="1:116" x14ac:dyDescent="0.35">
      <c r="B1603" t="str">
        <f>E1603</f>
        <v>1603 DTERMY-F</v>
      </c>
      <c r="C1603" t="s">
        <v>236</v>
      </c>
      <c r="D1603" t="s">
        <v>427</v>
      </c>
      <c r="E1603" t="str">
        <f t="shared" si="2741"/>
        <v>1603 DTERMY-F</v>
      </c>
      <c r="G1603" s="95" t="s">
        <v>290</v>
      </c>
      <c r="K1603" s="23">
        <v>10000</v>
      </c>
      <c r="L1603" s="23">
        <f ca="1">SUMIF($4:$4,L$2,1603:1603)</f>
        <v>0</v>
      </c>
      <c r="M1603" s="23">
        <f ca="1">SUMIF($4:$4,M$2,1603:1603)</f>
        <v>0</v>
      </c>
      <c r="N1603" s="23">
        <f ca="1">SUMIF($4:$4,N$2,1603:1603)</f>
        <v>0</v>
      </c>
      <c r="O1603" s="23">
        <f ca="1">SUMIF($4:$4,O$2,1603:1603)</f>
        <v>0</v>
      </c>
      <c r="P1603" s="23">
        <f ca="1">SUMIF($4:$4,P$2,1603:1603)</f>
        <v>0</v>
      </c>
      <c r="R1603" s="53">
        <f>H1599</f>
        <v>1000</v>
      </c>
      <c r="S1603" s="80" cm="1">
        <f t="array" ref="S1603">IFERROR(INDEX($K:$Q,ROW(),MATCH(S$3,$K$2:$Q$2,0))/12,0)</f>
        <v>833.33333333333337</v>
      </c>
      <c r="T1603" s="80" cm="1">
        <f t="array" ref="T1603">IFERROR(INDEX($K:$Q,ROW(),MATCH(T$3,$K$2:$Q$2,0))/12,0)</f>
        <v>833.33333333333337</v>
      </c>
      <c r="U1603" s="80" cm="1">
        <f t="array" ref="U1603">IFERROR(INDEX($K:$Q,ROW(),MATCH(U$3,$K$2:$Q$2,0))/12,0)</f>
        <v>833.33333333333337</v>
      </c>
      <c r="V1603" s="80" cm="1">
        <f t="array" ref="V1603">IFERROR(INDEX($K:$Q,ROW(),MATCH(V$3,$K$2:$Q$2,0))/12,0)</f>
        <v>833.33333333333337</v>
      </c>
      <c r="W1603" s="80" cm="1">
        <f t="array" ref="W1603">IFERROR(INDEX($K:$Q,ROW(),MATCH(W$3,$K$2:$Q$2,0))/12,0)</f>
        <v>833.33333333333337</v>
      </c>
      <c r="X1603" s="80" cm="1">
        <f t="array" ref="X1603">IFERROR(INDEX($K:$Q,ROW(),MATCH(X$3,$K$2:$Q$2,0))/12,0)</f>
        <v>833.33333333333337</v>
      </c>
      <c r="Y1603" s="80" cm="1">
        <f t="array" ref="Y1603">IFERROR(INDEX($K:$Q,ROW(),MATCH(Y$3,$K$2:$Q$2,0))/12,0)</f>
        <v>833.33333333333337</v>
      </c>
      <c r="Z1603" s="80" cm="1">
        <f t="array" ref="Z1603">IFERROR(INDEX($K:$Q,ROW(),MATCH(Z$3,$K$2:$Q$2,0))/12,0)</f>
        <v>833.33333333333337</v>
      </c>
      <c r="AA1603" s="80" cm="1">
        <f t="array" ref="AA1603">IFERROR(INDEX($K:$Q,ROW(),MATCH(AA$3,$K$2:$Q$2,0))/12,0)</f>
        <v>833.33333333333337</v>
      </c>
      <c r="AB1603" s="80" cm="1">
        <f t="array" ref="AB1603">IFERROR(INDEX($K:$Q,ROW(),MATCH(AB$3,$K$2:$Q$2,0))/12,0)</f>
        <v>833.33333333333337</v>
      </c>
      <c r="AC1603" s="80" cm="1">
        <f t="array" ref="AC1603">IFERROR(INDEX($K:$Q,ROW(),MATCH(AC$3,$K$2:$Q$2,0))/12,0)</f>
        <v>833.33333333333337</v>
      </c>
      <c r="AD1603" s="80" cm="1">
        <f t="array" ref="AD1603">IFERROR(INDEX($K:$Q,ROW(),MATCH(AD$3,$K$2:$Q$2,0))/12,0)</f>
        <v>833.33333333333337</v>
      </c>
      <c r="AE1603" s="80" cm="1">
        <f t="array" aca="1" ref="AE1603" ca="1">IFERROR(INDEX($K:$Q,ROW(),MATCH(AE$3,$K$2:$Q$2,0))/12,0)</f>
        <v>0</v>
      </c>
      <c r="AF1603" s="80" cm="1">
        <f t="array" aca="1" ref="AF1603" ca="1">IFERROR(INDEX($K:$Q,ROW(),MATCH(AF$3,$K$2:$Q$2,0))/12,0)</f>
        <v>0</v>
      </c>
      <c r="AG1603" s="80" cm="1">
        <f t="array" aca="1" ref="AG1603" ca="1">IFERROR(INDEX($K:$Q,ROW(),MATCH(AG$3,$K$2:$Q$2,0))/12,0)</f>
        <v>0</v>
      </c>
      <c r="AH1603" s="80" cm="1">
        <f t="array" aca="1" ref="AH1603" ca="1">IFERROR(INDEX($K:$Q,ROW(),MATCH(AH$3,$K$2:$Q$2,0))/12,0)</f>
        <v>0</v>
      </c>
      <c r="AI1603" s="80" cm="1">
        <f t="array" aca="1" ref="AI1603" ca="1">IFERROR(INDEX($K:$Q,ROW(),MATCH(AI$3,$K$2:$Q$2,0))/12,0)</f>
        <v>0</v>
      </c>
      <c r="AJ1603" s="80" cm="1">
        <f t="array" aca="1" ref="AJ1603" ca="1">IFERROR(INDEX($K:$Q,ROW(),MATCH(AJ$3,$K$2:$Q$2,0))/12,0)</f>
        <v>0</v>
      </c>
      <c r="AK1603" s="80" cm="1">
        <f t="array" aca="1" ref="AK1603" ca="1">IFERROR(INDEX($K:$Q,ROW(),MATCH(AK$3,$K$2:$Q$2,0))/12,0)</f>
        <v>0</v>
      </c>
      <c r="AL1603" s="80" cm="1">
        <f t="array" aca="1" ref="AL1603" ca="1">IFERROR(INDEX($K:$Q,ROW(),MATCH(AL$3,$K$2:$Q$2,0))/12,0)</f>
        <v>0</v>
      </c>
      <c r="AM1603" s="80" cm="1">
        <f t="array" aca="1" ref="AM1603" ca="1">IFERROR(INDEX($K:$Q,ROW(),MATCH(AM$3,$K$2:$Q$2,0))/12,0)</f>
        <v>0</v>
      </c>
      <c r="AN1603" s="80" cm="1">
        <f t="array" aca="1" ref="AN1603" ca="1">IFERROR(INDEX($K:$Q,ROW(),MATCH(AN$3,$K$2:$Q$2,0))/12,0)</f>
        <v>0</v>
      </c>
      <c r="AO1603" s="80" cm="1">
        <f t="array" aca="1" ref="AO1603" ca="1">IFERROR(INDEX($K:$Q,ROW(),MATCH(AO$3,$K$2:$Q$2,0))/12,0)</f>
        <v>0</v>
      </c>
      <c r="AP1603" s="80" cm="1">
        <f t="array" aca="1" ref="AP1603" ca="1">IFERROR(INDEX($K:$Q,ROW(),MATCH(AP$3,$K$2:$Q$2,0))/12,0)</f>
        <v>0</v>
      </c>
      <c r="AQ1603" s="80" cm="1">
        <f t="array" aca="1" ref="AQ1603" ca="1">IFERROR(INDEX($K:$Q,ROW(),MATCH(AQ$3,$K$2:$Q$2,0))/12,0)</f>
        <v>0</v>
      </c>
      <c r="AR1603" s="80" cm="1">
        <f t="array" aca="1" ref="AR1603" ca="1">IFERROR(INDEX($K:$Q,ROW(),MATCH(AR$3,$K$2:$Q$2,0))/12,0)</f>
        <v>0</v>
      </c>
      <c r="AS1603" s="80" cm="1">
        <f t="array" aca="1" ref="AS1603" ca="1">IFERROR(INDEX($K:$Q,ROW(),MATCH(AS$3,$K$2:$Q$2,0))/12,0)</f>
        <v>0</v>
      </c>
      <c r="AT1603" s="80" cm="1">
        <f t="array" aca="1" ref="AT1603" ca="1">IFERROR(INDEX($K:$Q,ROW(),MATCH(AT$3,$K$2:$Q$2,0))/12,0)</f>
        <v>0</v>
      </c>
      <c r="AU1603" s="80" cm="1">
        <f t="array" aca="1" ref="AU1603" ca="1">IFERROR(INDEX($K:$Q,ROW(),MATCH(AU$3,$K$2:$Q$2,0))/12,0)</f>
        <v>0</v>
      </c>
      <c r="AV1603" s="80" cm="1">
        <f t="array" aca="1" ref="AV1603" ca="1">IFERROR(INDEX($K:$Q,ROW(),MATCH(AV$3,$K$2:$Q$2,0))/12,0)</f>
        <v>0</v>
      </c>
      <c r="AW1603" s="80" cm="1">
        <f t="array" aca="1" ref="AW1603" ca="1">IFERROR(INDEX($K:$Q,ROW(),MATCH(AW$3,$K$2:$Q$2,0))/12,0)</f>
        <v>0</v>
      </c>
      <c r="AX1603" s="80" cm="1">
        <f t="array" aca="1" ref="AX1603" ca="1">IFERROR(INDEX($K:$Q,ROW(),MATCH(AX$3,$K$2:$Q$2,0))/12,0)</f>
        <v>0</v>
      </c>
      <c r="AY1603" s="80" cm="1">
        <f t="array" aca="1" ref="AY1603" ca="1">IFERROR(INDEX($K:$Q,ROW(),MATCH(AY$3,$K$2:$Q$2,0))/12,0)</f>
        <v>0</v>
      </c>
      <c r="AZ1603" s="80" cm="1">
        <f t="array" aca="1" ref="AZ1603" ca="1">IFERROR(INDEX($K:$Q,ROW(),MATCH(AZ$3,$K$2:$Q$2,0))/12,0)</f>
        <v>0</v>
      </c>
      <c r="BA1603" s="80" cm="1">
        <f t="array" aca="1" ref="BA1603" ca="1">IFERROR(INDEX($K:$Q,ROW(),MATCH(BA$3,$K$2:$Q$2,0))/12,0)</f>
        <v>0</v>
      </c>
      <c r="BB1603" s="80" cm="1">
        <f t="array" aca="1" ref="BB1603" ca="1">IFERROR(INDEX($K:$Q,ROW(),MATCH(BB$3,$K$2:$Q$2,0))/12,0)</f>
        <v>0</v>
      </c>
      <c r="BC1603" s="80" cm="1">
        <f t="array" aca="1" ref="BC1603" ca="1">IFERROR(INDEX($K:$Q,ROW(),MATCH(BC$3,$K$2:$Q$2,0))/12,0)</f>
        <v>0</v>
      </c>
      <c r="BD1603" s="80" cm="1">
        <f t="array" aca="1" ref="BD1603" ca="1">IFERROR(INDEX($K:$Q,ROW(),MATCH(BD$3,$K$2:$Q$2,0))/12,0)</f>
        <v>0</v>
      </c>
      <c r="BE1603" s="80" cm="1">
        <f t="array" aca="1" ref="BE1603" ca="1">IFERROR(INDEX($K:$Q,ROW(),MATCH(BE$3,$K$2:$Q$2,0))/12,0)</f>
        <v>0</v>
      </c>
      <c r="BF1603" s="80" cm="1">
        <f t="array" aca="1" ref="BF1603" ca="1">IFERROR(INDEX($K:$Q,ROW(),MATCH(BF$3,$K$2:$Q$2,0))/12,0)</f>
        <v>0</v>
      </c>
      <c r="BG1603" s="80" cm="1">
        <f t="array" aca="1" ref="BG1603" ca="1">IFERROR(INDEX($K:$Q,ROW(),MATCH(BG$3,$K$2:$Q$2,0))/12,0)</f>
        <v>0</v>
      </c>
      <c r="BH1603" s="80" cm="1">
        <f t="array" aca="1" ref="BH1603" ca="1">IFERROR(INDEX($K:$Q,ROW(),MATCH(BH$3,$K$2:$Q$2,0))/12,0)</f>
        <v>0</v>
      </c>
      <c r="BI1603" s="80" cm="1">
        <f t="array" aca="1" ref="BI1603" ca="1">IFERROR(INDEX($K:$Q,ROW(),MATCH(BI$3,$K$2:$Q$2,0))/12,0)</f>
        <v>0</v>
      </c>
      <c r="BJ1603" s="80" cm="1">
        <f t="array" aca="1" ref="BJ1603" ca="1">IFERROR(INDEX($K:$Q,ROW(),MATCH(BJ$3,$K$2:$Q$2,0))/12,0)</f>
        <v>0</v>
      </c>
      <c r="BK1603" s="80" cm="1">
        <f t="array" aca="1" ref="BK1603" ca="1">IFERROR(INDEX($K:$Q,ROW(),MATCH(BK$3,$K$2:$Q$2,0))/12,0)</f>
        <v>0</v>
      </c>
      <c r="BL1603" s="80" cm="1">
        <f t="array" aca="1" ref="BL1603" ca="1">IFERROR(INDEX($K:$Q,ROW(),MATCH(BL$3,$K$2:$Q$2,0))/12,0)</f>
        <v>0</v>
      </c>
      <c r="BM1603" s="80" cm="1">
        <f t="array" aca="1" ref="BM1603" ca="1">IFERROR(INDEX($K:$Q,ROW(),MATCH(BM$3,$K$2:$Q$2,0))/12,0)</f>
        <v>0</v>
      </c>
      <c r="BN1603" s="80" cm="1">
        <f t="array" aca="1" ref="BN1603" ca="1">IFERROR(INDEX($K:$Q,ROW(),MATCH(BN$3,$K$2:$Q$2,0))/12,0)</f>
        <v>0</v>
      </c>
      <c r="BO1603" s="80" cm="1">
        <f t="array" aca="1" ref="BO1603" ca="1">IFERROR(INDEX($K:$Q,ROW(),MATCH(BO$3,$K$2:$Q$2,0))/12,0)</f>
        <v>0</v>
      </c>
      <c r="BP1603" s="80" cm="1">
        <f t="array" aca="1" ref="BP1603" ca="1">IFERROR(INDEX($K:$Q,ROW(),MATCH(BP$3,$K$2:$Q$2,0))/12,0)</f>
        <v>0</v>
      </c>
      <c r="BQ1603" s="80" cm="1">
        <f t="array" aca="1" ref="BQ1603" ca="1">IFERROR(INDEX($K:$Q,ROW(),MATCH(BQ$3,$K$2:$Q$2,0))/12,0)</f>
        <v>0</v>
      </c>
      <c r="BR1603" s="80" cm="1">
        <f t="array" aca="1" ref="BR1603" ca="1">IFERROR(INDEX($K:$Q,ROW(),MATCH(BR$3,$K$2:$Q$2,0))/12,0)</f>
        <v>0</v>
      </c>
      <c r="BS1603" s="80" cm="1">
        <f t="array" aca="1" ref="BS1603" ca="1">IFERROR(INDEX($K:$Q,ROW(),MATCH(BS$3,$K$2:$Q$2,0))/12,0)</f>
        <v>0</v>
      </c>
      <c r="BT1603" s="80" cm="1">
        <f t="array" aca="1" ref="BT1603" ca="1">IFERROR(INDEX($K:$Q,ROW(),MATCH(BT$3,$K$2:$Q$2,0))/12,0)</f>
        <v>0</v>
      </c>
      <c r="BU1603" s="80" cm="1">
        <f t="array" aca="1" ref="BU1603" ca="1">IFERROR(INDEX($K:$Q,ROW(),MATCH(BU$3,$K$2:$Q$2,0))/12,0)</f>
        <v>0</v>
      </c>
      <c r="BV1603" s="80" cm="1">
        <f t="array" aca="1" ref="BV1603" ca="1">IFERROR(INDEX($K:$Q,ROW(),MATCH(BV$3,$K$2:$Q$2,0))/12,0)</f>
        <v>0</v>
      </c>
      <c r="BW1603" s="80" cm="1">
        <f t="array" aca="1" ref="BW1603" ca="1">IFERROR(INDEX($K:$Q,ROW(),MATCH(BW$3,$K$2:$Q$2,0))/12,0)</f>
        <v>0</v>
      </c>
      <c r="BX1603" s="80" cm="1">
        <f t="array" aca="1" ref="BX1603" ca="1">IFERROR(INDEX($K:$Q,ROW(),MATCH(BX$3,$K$2:$Q$2,0))/12,0)</f>
        <v>0</v>
      </c>
      <c r="BY1603" s="80" cm="1">
        <f t="array" aca="1" ref="BY1603" ca="1">IFERROR(INDEX($K:$Q,ROW(),MATCH(BY$3,$K$2:$Q$2,0))/12,0)</f>
        <v>0</v>
      </c>
      <c r="BZ1603" s="80" cm="1">
        <f t="array" aca="1" ref="BZ1603" ca="1">IFERROR(INDEX($K:$Q,ROW(),MATCH(BZ$3,$K$2:$Q$2,0))/12,0)</f>
        <v>0</v>
      </c>
      <c r="CA1603" s="80" cm="1">
        <f t="array" aca="1" ref="CA1603" ca="1">IFERROR(INDEX($K:$Q,ROW(),MATCH(CA$3,$K$2:$Q$2,0))/12,0)</f>
        <v>0</v>
      </c>
      <c r="CB1603" s="80" cm="1">
        <f t="array" aca="1" ref="CB1603" ca="1">IFERROR(INDEX($K:$Q,ROW(),MATCH(CB$3,$K$2:$Q$2,0))/12,0)</f>
        <v>0</v>
      </c>
      <c r="CC1603" s="80" cm="1">
        <f t="array" aca="1" ref="CC1603" ca="1">IFERROR(INDEX($K:$Q,ROW(),MATCH(CC$3,$K$2:$Q$2,0))/12,0)</f>
        <v>0</v>
      </c>
      <c r="CD1603" s="80" cm="1">
        <f t="array" aca="1" ref="CD1603" ca="1">IFERROR(INDEX($K:$Q,ROW(),MATCH(CD$3,$K$2:$Q$2,0))/12,0)</f>
        <v>0</v>
      </c>
      <c r="CE1603" s="80" cm="1">
        <f t="array" aca="1" ref="CE1603" ca="1">IFERROR(INDEX($K:$Q,ROW(),MATCH(CE$3,$K$2:$Q$2,0))/12,0)</f>
        <v>0</v>
      </c>
      <c r="CF1603" s="80" cm="1">
        <f t="array" aca="1" ref="CF1603" ca="1">IFERROR(INDEX($K:$Q,ROW(),MATCH(CF$3,$K$2:$Q$2,0))/12,0)</f>
        <v>0</v>
      </c>
      <c r="CG1603" s="80" cm="1">
        <f t="array" aca="1" ref="CG1603" ca="1">IFERROR(INDEX($K:$Q,ROW(),MATCH(CG$3,$K$2:$Q$2,0))/12,0)</f>
        <v>0</v>
      </c>
      <c r="CH1603" s="80" cm="1">
        <f t="array" aca="1" ref="CH1603" ca="1">IFERROR(INDEX($K:$Q,ROW(),MATCH(CH$3,$K$2:$Q$2,0))/12,0)</f>
        <v>0</v>
      </c>
      <c r="CI1603" s="80" cm="1">
        <f t="array" aca="1" ref="CI1603" ca="1">IFERROR(INDEX($K:$Q,ROW(),MATCH(CI$3,$K$2:$Q$2,0))/12,0)</f>
        <v>0</v>
      </c>
      <c r="CJ1603" s="80" cm="1">
        <f t="array" aca="1" ref="CJ1603" ca="1">IFERROR(INDEX($K:$Q,ROW(),MATCH(CJ$3,$K$2:$Q$2,0))/12,0)</f>
        <v>0</v>
      </c>
      <c r="CK1603" s="80" cm="1">
        <f t="array" aca="1" ref="CK1603" ca="1">IFERROR(INDEX($K:$Q,ROW(),MATCH(CK$3,$K$2:$Q$2,0))/12,0)</f>
        <v>0</v>
      </c>
      <c r="CL1603" s="80" cm="1">
        <f t="array" aca="1" ref="CL1603" ca="1">IFERROR(INDEX($K:$Q,ROW(),MATCH(CL$3,$K$2:$Q$2,0))/12,0)</f>
        <v>0</v>
      </c>
      <c r="CO1603" s="80" cm="1">
        <f t="array" ref="CO1603">IFERROR(INDEX($K:$Q,ROW(),MATCH(CO$3,$K$2:$Q$2,0))/CO$5,0)</f>
        <v>0</v>
      </c>
      <c r="CP1603" s="80" cm="1">
        <f t="array" ref="CP1603">IFERROR(INDEX($K:$Q,ROW(),MATCH(CP$3,$K$2:$Q$2,0))/CP$5,0)</f>
        <v>0</v>
      </c>
      <c r="CQ1603" s="80" cm="1">
        <f t="array" ref="CQ1603">IFERROR(INDEX($K:$Q,ROW(),MATCH(CQ$3,$K$2:$Q$2,0))/CQ$5,0)</f>
        <v>0</v>
      </c>
      <c r="CR1603" s="80" cm="1">
        <f t="array" ref="CR1603">IFERROR(INDEX($K:$Q,ROW(),MATCH(CR$3,$K$2:$Q$2,0))/CR$5,0)</f>
        <v>0</v>
      </c>
      <c r="CS1603" s="80" cm="1">
        <f t="array" ref="CS1603">IFERROR(INDEX($K:$Q,ROW(),MATCH(CS$3,$K$2:$Q$2,0))/CS$5,0)</f>
        <v>0</v>
      </c>
      <c r="CT1603" s="80" cm="1">
        <f t="array" ref="CT1603">IFERROR(INDEX($K:$Q,ROW(),MATCH(CT$3,$K$2:$Q$2,0))/CT$5,0)</f>
        <v>0</v>
      </c>
      <c r="CU1603" s="80" cm="1">
        <f t="array" ref="CU1603">IFERROR(INDEX($K:$Q,ROW(),MATCH(CU$3,$K$2:$Q$2,0))/CU$5,0)</f>
        <v>0</v>
      </c>
      <c r="CV1603" s="80" cm="1">
        <f t="array" ref="CV1603">IFERROR(INDEX($K:$Q,ROW(),MATCH(CV$3,$K$2:$Q$2,0))/CV$5,0)</f>
        <v>0</v>
      </c>
      <c r="CW1603" s="80" cm="1">
        <f t="array" ref="CW1603">IFERROR(INDEX($K:$Q,ROW(),MATCH(CW$3,$K$2:$Q$2,0))/CW$5,0)</f>
        <v>0</v>
      </c>
      <c r="CX1603" s="80" cm="1">
        <f t="array" ref="CX1603">IFERROR(INDEX($K:$Q,ROW(),MATCH(CX$3,$K$2:$Q$2,0))/CX$5,0)</f>
        <v>0</v>
      </c>
      <c r="CY1603" s="80" cm="1">
        <f t="array" ref="CY1603">IFERROR(INDEX($K:$Q,ROW(),MATCH(CY$3,$K$2:$Q$2,0))/CL$5,0)</f>
        <v>0</v>
      </c>
      <c r="CZ1603" s="80" cm="1">
        <f t="array" ref="CZ1603">IFERROR(INDEX($K:$Q,ROW(),MATCH(CZ$3,$K$2:$Q$2,0))/CZ$5,0)</f>
        <v>0</v>
      </c>
      <c r="DA1603" s="80" cm="1">
        <f t="array" ref="DA1603">IFERROR(INDEX($K:$Q,ROW(),MATCH(DA$3,$K$2:$Q$2,0))/DA$5,0)</f>
        <v>0</v>
      </c>
      <c r="DB1603" s="80" cm="1">
        <f t="array" ref="DB1603">IFERROR(INDEX($K:$Q,ROW(),MATCH(DB$3,$K$2:$Q$2,0))/DB$5,0)</f>
        <v>0</v>
      </c>
      <c r="DC1603" s="80" cm="1">
        <f t="array" ref="DC1603">IFERROR(INDEX($K:$Q,ROW(),MATCH(DC$3,$K$2:$Q$2,0))/DC$5,0)</f>
        <v>0</v>
      </c>
      <c r="DD1603" s="80" cm="1">
        <f t="array" ref="DD1603">IFERROR(INDEX($K:$Q,ROW(),MATCH(DD$3,$K$2:$Q$2,0))/DD$5,0)</f>
        <v>0</v>
      </c>
      <c r="DE1603" s="80" cm="1">
        <f t="array" ref="DE1603">IFERROR(INDEX($K:$Q,ROW(),MATCH(DE$3,$K$2:$Q$2,0))/DE$5,0)</f>
        <v>0</v>
      </c>
      <c r="DF1603" s="80" cm="1">
        <f t="array" ref="DF1603">IFERROR(INDEX($K:$Q,ROW(),MATCH(DF$3,$K$2:$Q$2,0))/DF$5,0)</f>
        <v>0</v>
      </c>
      <c r="DG1603" s="80" cm="1">
        <f t="array" ref="DG1603">IFERROR(INDEX($K:$Q,ROW(),MATCH(DG$3,$K$2:$Q$2,0))/DG$5,0)</f>
        <v>0</v>
      </c>
      <c r="DH1603" s="80" cm="1">
        <f t="array" ref="DH1603">IFERROR(INDEX($K:$Q,ROW(),MATCH(DH$3,$K$2:$Q$2,0))/DH$5,0)</f>
        <v>0</v>
      </c>
      <c r="DI1603" s="80" cm="1">
        <f t="array" ref="DI1603">IFERROR(INDEX($K:$Q,ROW(),MATCH(DI$3,$K$2:$Q$2,0))/DI$5,0)</f>
        <v>0</v>
      </c>
      <c r="DJ1603" s="80" cm="1">
        <f t="array" ref="DJ1603">IFERROR(INDEX($K:$Q,ROW(),MATCH(DJ$3,$K$2:$Q$2,0))/DJ$5,0)</f>
        <v>0</v>
      </c>
      <c r="DK1603" s="80" cm="1">
        <f t="array" ref="DK1603">IFERROR(INDEX($K:$Q,ROW(),MATCH(DK$3,$K$2:$Q$2,0))/DK$5,0)</f>
        <v>0</v>
      </c>
      <c r="DL1603" s="80" cm="1">
        <f t="array" ref="DL1603">IFERROR(INDEX($K:$Q,ROW(),MATCH(DL$3,$K$2:$Q$2,0))/DL$5,0)</f>
        <v>0</v>
      </c>
    </row>
    <row r="1604" spans="1:116" x14ac:dyDescent="0.35">
      <c r="C1604" t="s">
        <v>236</v>
      </c>
      <c r="D1604" t="s">
        <v>427</v>
      </c>
      <c r="E1604" t="str">
        <f t="shared" si="2741"/>
        <v>1604 DTERMY-F</v>
      </c>
      <c r="G1604" s="158" t="s">
        <v>289</v>
      </c>
      <c r="K1604" s="138">
        <f ca="1">SUMIF($3:$3,K$2,1604:1604)</f>
        <v>-8500</v>
      </c>
      <c r="L1604" s="138">
        <f ca="1">SUMIF($3:$3,L$2,1604:1604)</f>
        <v>-2500</v>
      </c>
      <c r="M1604" s="138">
        <f ca="1">SUMIF($3:$3,M$2,1604:1604)</f>
        <v>0</v>
      </c>
      <c r="N1604" s="138">
        <f ca="1">SUMIF($3:$3,N$2,1604:1604)</f>
        <v>0</v>
      </c>
      <c r="O1604" s="138">
        <f ca="1">SUMIF($3:$3,O$2,1604:1604)</f>
        <v>0</v>
      </c>
      <c r="P1604" s="138">
        <f ca="1">SUMIF($3:$3,P$2,1604:1604)</f>
        <v>0</v>
      </c>
      <c r="R1604" s="225"/>
      <c r="S1604" s="226">
        <f ca="1">-IF(COUNT($R1603:S1603)&lt;$H1596,0,OFFSET(S1603,0,-$H1596+1))-$J$1572*(COUNT(R1603:$S1603)=($H1596-$H1597+1))</f>
        <v>0</v>
      </c>
      <c r="T1604" s="226">
        <f ca="1">-IF(COUNT($R1603:T1603)&lt;$H1596,0,OFFSET(T1603,0,-$H1596+1))-$J$1572*(COUNT(S1603:$S1603)=($H1596-$H1597+1))</f>
        <v>0</v>
      </c>
      <c r="U1604" s="226">
        <f ca="1">-IF(COUNT($R1603:U1603)&lt;$H1596,0,OFFSET(U1603,0,-$H1596+1))-$J$1572*(COUNT($S1603:T1603)=($H1596-$H1597+1))</f>
        <v>-1000</v>
      </c>
      <c r="V1604" s="226">
        <f ca="1">-IF(COUNT($R1603:V1603)&lt;$H1596,0,OFFSET(V1603,0,-$H1596+1))-$J$1572*(COUNT($S1603:U1603)=($H1596-$H1597+1))</f>
        <v>-833.33333333333337</v>
      </c>
      <c r="W1604" s="226">
        <f ca="1">-IF(COUNT($R1603:W1603)&lt;$H1596,0,OFFSET(W1603,0,-$H1596+1))-$J$1572*(COUNT($S1603:V1603)=($H1596-$H1597+1))</f>
        <v>-833.33333333333337</v>
      </c>
      <c r="X1604" s="226">
        <f ca="1">-IF(COUNT($R1603:X1603)&lt;$H1596,0,OFFSET(X1603,0,-$H1596+1))-$J$1572*(COUNT($S1603:W1603)=($H1596-$H1597+1))</f>
        <v>-833.33333333333337</v>
      </c>
      <c r="Y1604" s="226">
        <f ca="1">-IF(COUNT($R1603:Y1603)&lt;$H1596,0,OFFSET(Y1603,0,-$H1596+1))-$J$1572*(COUNT($S1603:X1603)=($H1596-$H1597+1))</f>
        <v>-833.33333333333337</v>
      </c>
      <c r="Z1604" s="226">
        <f ca="1">-IF(COUNT($R1603:Z1603)&lt;$H1596,0,OFFSET(Z1603,0,-$H1596+1))-$J$1572*(COUNT($S1603:Y1603)=($H1596-$H1597+1))</f>
        <v>-833.33333333333337</v>
      </c>
      <c r="AA1604" s="226">
        <f ca="1">-IF(COUNT($R1603:AA1603)&lt;$H1596,0,OFFSET(AA1603,0,-$H1596+1))-$J$1572*(COUNT($S1603:Z1603)=($H1596-$H1597+1))</f>
        <v>-833.33333333333337</v>
      </c>
      <c r="AB1604" s="226">
        <f ca="1">-IF(COUNT($R1603:AB1603)&lt;$H1596,0,OFFSET(AB1603,0,-$H1596+1))-$J$1572*(COUNT($S1603:AA1603)=($H1596-$H1597+1))</f>
        <v>-833.33333333333337</v>
      </c>
      <c r="AC1604" s="226">
        <f ca="1">-IF(COUNT($R1603:AC1603)&lt;$H1596,0,OFFSET(AC1603,0,-$H1596+1))-$J$1572*(COUNT($S1603:AB1603)=($H1596-$H1597+1))</f>
        <v>-833.33333333333337</v>
      </c>
      <c r="AD1604" s="226">
        <f ca="1">-IF(COUNT($R1603:AD1603)&lt;$H1596,0,OFFSET(AD1603,0,-$H1596+1))-$J$1572*(COUNT($S1603:AC1603)=($H1596-$H1597+1))</f>
        <v>-833.33333333333337</v>
      </c>
      <c r="AE1604" s="226">
        <f ca="1">-IF(COUNT($R1603:AE1603)&lt;$H1596,0,OFFSET(AE1603,0,-$H1596+1))-$J$1572*(COUNT($S1603:AD1603)=($H1596-$H1597+1))</f>
        <v>-833.33333333333337</v>
      </c>
      <c r="AF1604" s="226">
        <f ca="1">-IF(COUNT($R1603:AF1603)&lt;$H1596,0,OFFSET(AF1603,0,-$H1596+1))-$J$1572*(COUNT($S1603:AE1603)=($H1596-$H1597+1))</f>
        <v>-833.33333333333337</v>
      </c>
      <c r="AG1604" s="226">
        <f ca="1">-IF(COUNT($R1603:AG1603)&lt;$H1596,0,OFFSET(AG1603,0,-$H1596+1))-$J$1572*(COUNT($S1603:AF1603)=($H1596-$H1597+1))</f>
        <v>-833.33333333333337</v>
      </c>
      <c r="AH1604" s="226">
        <f ca="1">-IF(COUNT($R1603:AH1603)&lt;$H1596,0,OFFSET(AH1603,0,-$H1596+1))-$J$1572*(COUNT($S1603:AG1603)=($H1596-$H1597+1))</f>
        <v>0</v>
      </c>
      <c r="AI1604" s="226">
        <f ca="1">-IF(COUNT($R1603:AI1603)&lt;$H1596,0,OFFSET(AI1603,0,-$H1596+1))-$J$1572*(COUNT($S1603:AH1603)=($H1596-$H1597+1))</f>
        <v>0</v>
      </c>
      <c r="AJ1604" s="226">
        <f ca="1">-IF(COUNT($R1603:AJ1603)&lt;$H1596,0,OFFSET(AJ1603,0,-$H1596+1))-$J$1572*(COUNT($S1603:AI1603)=($H1596-$H1597+1))</f>
        <v>0</v>
      </c>
      <c r="AK1604" s="226">
        <f ca="1">-IF(COUNT($R1603:AK1603)&lt;$H1596,0,OFFSET(AK1603,0,-$H1596+1))-$J$1572*(COUNT($S1603:AJ1603)=($H1596-$H1597+1))</f>
        <v>0</v>
      </c>
      <c r="AL1604" s="226">
        <f ca="1">-IF(COUNT($R1603:AL1603)&lt;$H1596,0,OFFSET(AL1603,0,-$H1596+1))-$J$1572*(COUNT($S1603:AK1603)=($H1596-$H1597+1))</f>
        <v>0</v>
      </c>
      <c r="AM1604" s="226">
        <f ca="1">-IF(COUNT($R1603:AM1603)&lt;$H1596,0,OFFSET(AM1603,0,-$H1596+1))-$J$1572*(COUNT($S1603:AL1603)=($H1596-$H1597+1))</f>
        <v>0</v>
      </c>
      <c r="AN1604" s="226">
        <f ca="1">-IF(COUNT($R1603:AN1603)&lt;$H1596,0,OFFSET(AN1603,0,-$H1596+1))-$J$1572*(COUNT($S1603:AM1603)=($H1596-$H1597+1))</f>
        <v>0</v>
      </c>
      <c r="AO1604" s="226">
        <f ca="1">-IF(COUNT($R1603:AO1603)&lt;$H1596,0,OFFSET(AO1603,0,-$H1596+1))-$J$1572*(COUNT($S1603:AN1603)=($H1596-$H1597+1))</f>
        <v>0</v>
      </c>
      <c r="AP1604" s="226">
        <f ca="1">-IF(COUNT($R1603:AP1603)&lt;$H1596,0,OFFSET(AP1603,0,-$H1596+1))-$J$1572*(COUNT($S1603:AO1603)=($H1596-$H1597+1))</f>
        <v>0</v>
      </c>
      <c r="AQ1604" s="226">
        <f ca="1">-IF(COUNT($R1603:AQ1603)&lt;$H1596,0,OFFSET(AQ1603,0,-$H1596+1))-$J$1572*(COUNT($S1603:AP1603)=($H1596-$H1597+1))</f>
        <v>0</v>
      </c>
      <c r="AR1604" s="226">
        <f ca="1">-IF(COUNT($R1603:AR1603)&lt;$H1596,0,OFFSET(AR1603,0,-$H1596+1))-$J$1572*(COUNT($S1603:AQ1603)=($H1596-$H1597+1))</f>
        <v>0</v>
      </c>
      <c r="AS1604" s="226">
        <f ca="1">-IF(COUNT($R1603:AS1603)&lt;$H1596,0,OFFSET(AS1603,0,-$H1596+1))-$J$1572*(COUNT($S1603:AR1603)=($H1596-$H1597+1))</f>
        <v>0</v>
      </c>
      <c r="AT1604" s="226">
        <f ca="1">-IF(COUNT($R1603:AT1603)&lt;$H1596,0,OFFSET(AT1603,0,-$H1596+1))-$J$1572*(COUNT($S1603:AS1603)=($H1596-$H1597+1))</f>
        <v>0</v>
      </c>
      <c r="AU1604" s="226">
        <f ca="1">-IF(COUNT($R1603:AU1603)&lt;$H1596,0,OFFSET(AU1603,0,-$H1596+1))-$J$1572*(COUNT($S1603:AT1603)=($H1596-$H1597+1))</f>
        <v>0</v>
      </c>
      <c r="AV1604" s="226">
        <f ca="1">-IF(COUNT($R1603:AV1603)&lt;$H1596,0,OFFSET(AV1603,0,-$H1596+1))-$J$1572*(COUNT($S1603:AU1603)=($H1596-$H1597+1))</f>
        <v>0</v>
      </c>
      <c r="AW1604" s="226">
        <f ca="1">-IF(COUNT($R1603:AW1603)&lt;$H1596,0,OFFSET(AW1603,0,-$H1596+1))-$J$1572*(COUNT($S1603:AV1603)=($H1596-$H1597+1))</f>
        <v>0</v>
      </c>
      <c r="AX1604" s="226">
        <f ca="1">-IF(COUNT($R1603:AX1603)&lt;$H1596,0,OFFSET(AX1603,0,-$H1596+1))-$J$1572*(COUNT($S1603:AW1603)=($H1596-$H1597+1))</f>
        <v>0</v>
      </c>
      <c r="AY1604" s="226">
        <f ca="1">-IF(COUNT($R1603:AY1603)&lt;$H1596,0,OFFSET(AY1603,0,-$H1596+1))-$J$1572*(COUNT($S1603:AX1603)=($H1596-$H1597+1))</f>
        <v>0</v>
      </c>
      <c r="AZ1604" s="226">
        <f ca="1">-IF(COUNT($R1603:AZ1603)&lt;$H1596,0,OFFSET(AZ1603,0,-$H1596+1))-$J$1572*(COUNT($S1603:AY1603)=($H1596-$H1597+1))</f>
        <v>0</v>
      </c>
      <c r="BA1604" s="226">
        <f ca="1">-IF(COUNT($R1603:BA1603)&lt;$H1596,0,OFFSET(BA1603,0,-$H1596+1))-$J$1572*(COUNT($S1603:AZ1603)=($H1596-$H1597+1))</f>
        <v>0</v>
      </c>
      <c r="BB1604" s="226">
        <f ca="1">-IF(COUNT($R1603:BB1603)&lt;$H1596,0,OFFSET(BB1603,0,-$H1596+1))-$J$1572*(COUNT($S1603:BA1603)=($H1596-$H1597+1))</f>
        <v>0</v>
      </c>
      <c r="BC1604" s="226">
        <f ca="1">-IF(COUNT($R1603:BC1603)&lt;$H1596,0,OFFSET(BC1603,0,-$H1596+1))-$J$1572*(COUNT($S1603:BB1603)=($H1596-$H1597+1))</f>
        <v>0</v>
      </c>
      <c r="BD1604" s="226">
        <f ca="1">-IF(COUNT($R1603:BD1603)&lt;$H1596,0,OFFSET(BD1603,0,-$H1596+1))-$J$1572*(COUNT($S1603:BC1603)=($H1596-$H1597+1))</f>
        <v>0</v>
      </c>
      <c r="BE1604" s="226">
        <f ca="1">-IF(COUNT($R1603:BE1603)&lt;$H1596,0,OFFSET(BE1603,0,-$H1596+1))-$J$1572*(COUNT($S1603:BD1603)=($H1596-$H1597+1))</f>
        <v>0</v>
      </c>
      <c r="BF1604" s="226">
        <f ca="1">-IF(COUNT($R1603:BF1603)&lt;$H1596,0,OFFSET(BF1603,0,-$H1596+1))-$J$1572*(COUNT($S1603:BE1603)=($H1596-$H1597+1))</f>
        <v>0</v>
      </c>
      <c r="BG1604" s="226">
        <f ca="1">-IF(COUNT($R1603:BG1603)&lt;$H1596,0,OFFSET(BG1603,0,-$H1596+1))-$J$1572*(COUNT($S1603:BF1603)=($H1596-$H1597+1))</f>
        <v>0</v>
      </c>
      <c r="BH1604" s="226">
        <f ca="1">-IF(COUNT($R1603:BH1603)&lt;$H1596,0,OFFSET(BH1603,0,-$H1596+1))-$J$1572*(COUNT($S1603:BG1603)=($H1596-$H1597+1))</f>
        <v>0</v>
      </c>
      <c r="BI1604" s="226">
        <f ca="1">-IF(COUNT($R1603:BI1603)&lt;$H1596,0,OFFSET(BI1603,0,-$H1596+1))-$J$1572*(COUNT($S1603:BH1603)=($H1596-$H1597+1))</f>
        <v>0</v>
      </c>
      <c r="BJ1604" s="226">
        <f ca="1">-IF(COUNT($R1603:BJ1603)&lt;$H1596,0,OFFSET(BJ1603,0,-$H1596+1))-$J$1572*(COUNT($S1603:BI1603)=($H1596-$H1597+1))</f>
        <v>0</v>
      </c>
      <c r="BK1604" s="226">
        <f ca="1">-IF(COUNT($R1603:BK1603)&lt;$H1596,0,OFFSET(BK1603,0,-$H1596+1))-$J$1572*(COUNT($S1603:BJ1603)=($H1596-$H1597+1))</f>
        <v>0</v>
      </c>
      <c r="BL1604" s="226">
        <f ca="1">-IF(COUNT($R1603:BL1603)&lt;$H1596,0,OFFSET(BL1603,0,-$H1596+1))-$J$1572*(COUNT($S1603:BK1603)=($H1596-$H1597+1))</f>
        <v>0</v>
      </c>
      <c r="BM1604" s="226">
        <f ca="1">-IF(COUNT($R1603:BM1603)&lt;$H1596,0,OFFSET(BM1603,0,-$H1596+1))-$J$1572*(COUNT($S1603:BL1603)=($H1596-$H1597+1))</f>
        <v>0</v>
      </c>
      <c r="BN1604" s="226">
        <f ca="1">-IF(COUNT($R1603:BN1603)&lt;$H1596,0,OFFSET(BN1603,0,-$H1596+1))-$J$1572*(COUNT($S1603:BM1603)=($H1596-$H1597+1))</f>
        <v>0</v>
      </c>
      <c r="BO1604" s="226">
        <f ca="1">-IF(COUNT($R1603:BO1603)&lt;$H1596,0,OFFSET(BO1603,0,-$H1596+1))-$J$1572*(COUNT($S1603:BN1603)=($H1596-$H1597+1))</f>
        <v>0</v>
      </c>
      <c r="BP1604" s="226">
        <f ca="1">-IF(COUNT($R1603:BP1603)&lt;$H1596,0,OFFSET(BP1603,0,-$H1596+1))-$J$1572*(COUNT($S1603:BO1603)=($H1596-$H1597+1))</f>
        <v>0</v>
      </c>
      <c r="BQ1604" s="226">
        <f ca="1">-IF(COUNT($R1603:BQ1603)&lt;$H1596,0,OFFSET(BQ1603,0,-$H1596+1))-$J$1572*(COUNT($S1603:BP1603)=($H1596-$H1597+1))</f>
        <v>0</v>
      </c>
      <c r="BR1604" s="226">
        <f ca="1">-IF(COUNT($R1603:BR1603)&lt;$H1596,0,OFFSET(BR1603,0,-$H1596+1))-$J$1572*(COUNT($S1603:BQ1603)=($H1596-$H1597+1))</f>
        <v>0</v>
      </c>
      <c r="BS1604" s="226">
        <f ca="1">-IF(COUNT($R1603:BS1603)&lt;$H1596,0,OFFSET(BS1603,0,-$H1596+1))-$J$1572*(COUNT($S1603:BR1603)=($H1596-$H1597+1))</f>
        <v>0</v>
      </c>
      <c r="BT1604" s="226">
        <f ca="1">-IF(COUNT($R1603:BT1603)&lt;$H1596,0,OFFSET(BT1603,0,-$H1596+1))-$J$1572*(COUNT($S1603:BS1603)=($H1596-$H1597+1))</f>
        <v>0</v>
      </c>
      <c r="BU1604" s="226">
        <f ca="1">-IF(COUNT($R1603:BU1603)&lt;$H1596,0,OFFSET(BU1603,0,-$H1596+1))-$J$1572*(COUNT($S1603:BT1603)=($H1596-$H1597+1))</f>
        <v>0</v>
      </c>
      <c r="BV1604" s="226">
        <f ca="1">-IF(COUNT($R1603:BV1603)&lt;$H1596,0,OFFSET(BV1603,0,-$H1596+1))-$J$1572*(COUNT($S1603:BU1603)=($H1596-$H1597+1))</f>
        <v>0</v>
      </c>
      <c r="BW1604" s="226">
        <f ca="1">-IF(COUNT($R1603:BW1603)&lt;$H1596,0,OFFSET(BW1603,0,-$H1596+1))-$J$1572*(COUNT($S1603:BV1603)=($H1596-$H1597+1))</f>
        <v>0</v>
      </c>
      <c r="BX1604" s="226">
        <f ca="1">-IF(COUNT($R1603:BX1603)&lt;$H1596,0,OFFSET(BX1603,0,-$H1596+1))-$J$1572*(COUNT($S1603:BW1603)=($H1596-$H1597+1))</f>
        <v>0</v>
      </c>
      <c r="BY1604" s="226">
        <f ca="1">-IF(COUNT($R1603:BY1603)&lt;$H1596,0,OFFSET(BY1603,0,-$H1596+1))-$J$1572*(COUNT($S1603:BX1603)=($H1596-$H1597+1))</f>
        <v>0</v>
      </c>
      <c r="BZ1604" s="226">
        <f ca="1">-IF(COUNT($R1603:BZ1603)&lt;$H1596,0,OFFSET(BZ1603,0,-$H1596+1))-$J$1572*(COUNT($S1603:BY1603)=($H1596-$H1597+1))</f>
        <v>0</v>
      </c>
      <c r="CA1604" s="226">
        <f ca="1">-IF(COUNT($R1603:CA1603)&lt;$H1596,0,OFFSET(CA1603,0,-$H1596+1))-$J$1572*(COUNT($S1603:BZ1603)=($H1596-$H1597+1))</f>
        <v>0</v>
      </c>
      <c r="CB1604" s="226">
        <f ca="1">-IF(COUNT($R1603:CB1603)&lt;$H1596,0,OFFSET(CB1603,0,-$H1596+1))-$J$1572*(COUNT($S1603:CA1603)=($H1596-$H1597+1))</f>
        <v>0</v>
      </c>
      <c r="CC1604" s="226">
        <f ca="1">-IF(COUNT($R1603:CC1603)&lt;$H1596,0,OFFSET(CC1603,0,-$H1596+1))-$J$1572*(COUNT($S1603:CB1603)=($H1596-$H1597+1))</f>
        <v>0</v>
      </c>
      <c r="CD1604" s="226">
        <f ca="1">-IF(COUNT($R1603:CD1603)&lt;$H1596,0,OFFSET(CD1603,0,-$H1596+1))-$J$1572*(COUNT($S1603:CC1603)=($H1596-$H1597+1))</f>
        <v>0</v>
      </c>
      <c r="CE1604" s="226">
        <f ca="1">-IF(COUNT($R1603:CE1603)&lt;$H1596,0,OFFSET(CE1603,0,-$H1596+1))-$J$1572*(COUNT($S1603:CD1603)=($H1596-$H1597+1))</f>
        <v>0</v>
      </c>
      <c r="CF1604" s="226">
        <f ca="1">-IF(COUNT($R1603:CF1603)&lt;$H1596,0,OFFSET(CF1603,0,-$H1596+1))-$J$1572*(COUNT($S1603:CE1603)=($H1596-$H1597+1))</f>
        <v>0</v>
      </c>
      <c r="CG1604" s="226">
        <f ca="1">-IF(COUNT($R1603:CG1603)&lt;$H1596,0,OFFSET(CG1603,0,-$H1596+1))-$J$1572*(COUNT($S1603:CF1603)=($H1596-$H1597+1))</f>
        <v>0</v>
      </c>
      <c r="CH1604" s="226">
        <f ca="1">-IF(COUNT($R1603:CH1603)&lt;$H1596,0,OFFSET(CH1603,0,-$H1596+1))-$J$1572*(COUNT($S1603:CG1603)=($H1596-$H1597+1))</f>
        <v>0</v>
      </c>
      <c r="CI1604" s="226">
        <f ca="1">-IF(COUNT($R1603:CI1603)&lt;$H1596,0,OFFSET(CI1603,0,-$H1596+1))-$J$1572*(COUNT($S1603:CH1603)=($H1596-$H1597+1))</f>
        <v>0</v>
      </c>
      <c r="CJ1604" s="226">
        <f ca="1">-IF(COUNT($R1603:CJ1603)&lt;$H1596,0,OFFSET(CJ1603,0,-$H1596+1))-$J$1572*(COUNT($S1603:CI1603)=($H1596-$H1597+1))</f>
        <v>0</v>
      </c>
      <c r="CK1604" s="226">
        <f ca="1">-IF(COUNT($R1603:CK1603)&lt;$H1596,0,OFFSET(CK1603,0,-$H1596+1))-$J$1572*(COUNT($S1603:CJ1603)=($H1596-$H1597+1))</f>
        <v>0</v>
      </c>
      <c r="CL1604" s="226">
        <f ca="1">-IF(COUNT($R1603:CL1603)&lt;$H1596,0,OFFSET(CL1603,0,-$H1596+1))-$J$1572*(COUNT($S1603:CK1603)=($H1596-$H1597+1))</f>
        <v>0</v>
      </c>
      <c r="CM1604" s="225"/>
      <c r="CN1604" s="341"/>
      <c r="CO1604" s="226">
        <f ca="1">-IF(COUNT($R1603:CO1603)&lt;$H1596,0,OFFSET(CO1603,0,-$H1596+1))-$J$1572*(COUNT($S1603:CN1603)=($H1596-$H1597+1))</f>
        <v>0</v>
      </c>
      <c r="CP1604" s="226">
        <f ca="1">-IF(COUNT($R1603:CP1603)&lt;$H1596,0,OFFSET(CP1603,0,-$H1596+1))-$J$1572*(COUNT($S1603:CO1603)=($H1596-$H1597+1))</f>
        <v>0</v>
      </c>
      <c r="CQ1604" s="226">
        <f ca="1">-IF(COUNT($R1603:CQ1603)&lt;$H1596,0,OFFSET(CQ1603,0,-$H1596+1))-$J$1572*(COUNT($S1603:CP1603)=($H1596-$H1597+1))</f>
        <v>0</v>
      </c>
      <c r="CR1604" s="226">
        <f ca="1">-IF(COUNT($R1603:CR1603)&lt;$H1596,0,OFFSET(CR1603,0,-$H1596+1))-$J$1572*(COUNT($S1603:CQ1603)=($H1596-$H1597+1))</f>
        <v>0</v>
      </c>
      <c r="CS1604" s="226">
        <f ca="1">-IF(COUNT($R1603:CS1603)&lt;$H1596,0,OFFSET(CS1603,0,-$H1596+1))-$J$1572*(COUNT($S1603:CR1603)=($H1596-$H1597+1))</f>
        <v>0</v>
      </c>
      <c r="CT1604" s="226">
        <f ca="1">-IF(COUNT($R1603:CT1603)&lt;$H1596,0,OFFSET(CT1603,0,-$H1596+1))-$J$1572*(COUNT($S1603:CS1603)=($H1596-$H1597+1))</f>
        <v>0</v>
      </c>
      <c r="CU1604" s="226">
        <f ca="1">-IF(COUNT($R1603:CU1603)&lt;$H1596,0,OFFSET(CU1603,0,-$H1596+1))-$J$1572*(COUNT($S1603:CT1603)=($H1596-$H1597+1))</f>
        <v>0</v>
      </c>
      <c r="CV1604" s="226">
        <f ca="1">-IF(COUNT($R1603:CV1603)&lt;$H1596,0,OFFSET(CV1603,0,-$H1596+1))-$J$1572*(COUNT($S1603:CU1603)=($H1596-$H1597+1))</f>
        <v>0</v>
      </c>
      <c r="CW1604" s="226">
        <f ca="1">-IF(COUNT($R1603:CW1603)&lt;$H1596,0,OFFSET(CW1603,0,-$H1596+1))-$J$1572*(COUNT($S1603:CV1603)=($H1596-$H1597+1))</f>
        <v>0</v>
      </c>
      <c r="CX1604" s="226">
        <f ca="1">-IF(COUNT($R1603:CX1603)&lt;$H1596,0,OFFSET(CX1603,0,-$H1596+1))-$J$1572*(COUNT($S1603:CW1603)=($H1596-$H1597+1))</f>
        <v>0</v>
      </c>
      <c r="CY1604" s="226">
        <f ca="1">-IF(COUNT($R1603:CY1603)&lt;$H1596,0,OFFSET(CY1603,0,-$H1596+1))-$J$1572*(COUNT($S1603:CX1603)=($H1596-$H1597+1))</f>
        <v>0</v>
      </c>
      <c r="CZ1604" s="226">
        <f ca="1">-IF(COUNT($R1603:CZ1603)&lt;$H1596,0,OFFSET(CZ1603,0,-$H1596+1))-$J$1572*(COUNT($S1603:CY1603)=($H1596-$H1597+1))</f>
        <v>0</v>
      </c>
      <c r="DA1604" s="226">
        <f ca="1">-IF(COUNT($R1603:DA1603)&lt;$H1596,0,OFFSET(DA1603,0,-$H1596+1))-$J$1572*(COUNT($S1603:CZ1603)=($H1596-$H1597+1))</f>
        <v>0</v>
      </c>
      <c r="DB1604" s="226">
        <f ca="1">-IF(COUNT($R1603:DB1603)&lt;$H1596,0,OFFSET(DB1603,0,-$H1596+1))-$J$1572*(COUNT($S1603:DA1603)=($H1596-$H1597+1))</f>
        <v>0</v>
      </c>
      <c r="DC1604" s="226">
        <f ca="1">-IF(COUNT($R1603:DC1603)&lt;$H1596,0,OFFSET(DC1603,0,-$H1596+1))-$J$1572*(COUNT($S1603:DB1603)=($H1596-$H1597+1))</f>
        <v>0</v>
      </c>
      <c r="DD1604" s="226">
        <f ca="1">-IF(COUNT($R1603:DD1603)&lt;$H1596,0,OFFSET(DD1603,0,-$H1596+1))-$J$1572*(COUNT($S1603:DC1603)=($H1596-$H1597+1))</f>
        <v>0</v>
      </c>
      <c r="DE1604" s="226">
        <f ca="1">-IF(COUNT($R1603:DE1603)&lt;$H1596,0,OFFSET(DE1603,0,-$H1596+1))-$J$1572*(COUNT($S1603:DD1603)=($H1596-$H1597+1))</f>
        <v>0</v>
      </c>
      <c r="DF1604" s="226">
        <f ca="1">-IF(COUNT($R1603:DF1603)&lt;$H1596,0,OFFSET(DF1603,0,-$H1596+1))-$J$1572*(COUNT($S1603:DE1603)=($H1596-$H1597+1))</f>
        <v>0</v>
      </c>
      <c r="DG1604" s="226">
        <f ca="1">-IF(COUNT($R1603:DG1603)&lt;$H1596,0,OFFSET(DG1603,0,-$H1596+1))-$J$1572*(COUNT($S1603:DF1603)=($H1596-$H1597+1))</f>
        <v>0</v>
      </c>
      <c r="DH1604" s="226">
        <f ca="1">-IF(COUNT($R1603:DH1603)&lt;$H1596,0,OFFSET(DH1603,0,-$H1596+1))-$J$1572*(COUNT($S1603:DG1603)=($H1596-$H1597+1))</f>
        <v>0</v>
      </c>
      <c r="DI1604" s="226">
        <f ca="1">-IF(COUNT($R1603:DI1603)&lt;$H1596,0,OFFSET(DI1603,0,-$H1596+1))-$J$1572*(COUNT($S1603:DH1603)=($H1596-$H1597+1))</f>
        <v>0</v>
      </c>
      <c r="DJ1604" s="226">
        <f ca="1">-IF(COUNT($R1603:DJ1603)&lt;$H1596,0,OFFSET(DJ1603,0,-$H1596+1))-$J$1572*(COUNT($S1603:DI1603)=($H1596-$H1597+1))</f>
        <v>0</v>
      </c>
      <c r="DK1604" s="226">
        <f ca="1">-IF(COUNT($R1603:DK1603)&lt;$H1596,0,OFFSET(DK1603,0,-$H1596+1))-$J$1572*(COUNT($S1603:DJ1603)=($H1596-$H1597+1))</f>
        <v>0</v>
      </c>
      <c r="DL1604" s="226">
        <f ca="1">-IF(COUNT($R1603:DL1603)&lt;$H1596,0,OFFSET(DL1603,0,-$H1596+1))-$J$1572*(COUNT($S1603:DK1603)=($H1596-$H1597+1))</f>
        <v>0</v>
      </c>
    </row>
    <row r="1605" spans="1:116" x14ac:dyDescent="0.35">
      <c r="C1605" t="s">
        <v>237</v>
      </c>
      <c r="D1605" t="s">
        <v>427</v>
      </c>
      <c r="E1605" t="str">
        <f t="shared" si="2741"/>
        <v>1605 DTERMY-F</v>
      </c>
      <c r="G1605" s="158" t="str">
        <f>"New borrowing - "&amp;SUBSTITUTE(G1596,":","")</f>
        <v>New borrowing - Rolling fixed term debt - multiple borrowings w/ annual control</v>
      </c>
      <c r="I1605" s="80"/>
      <c r="J1605" s="80"/>
      <c r="K1605" s="33">
        <f ca="1">SUMIF($4:$4,K$2,1605:1605)</f>
        <v>2500.0000000000005</v>
      </c>
      <c r="L1605" s="33">
        <f ca="1">SUMIF($4:$4,L$2,1605:1605)</f>
        <v>0</v>
      </c>
      <c r="M1605" s="33">
        <f ca="1">SUMIF($4:$4,M$2,1605:1605)</f>
        <v>0</v>
      </c>
      <c r="N1605" s="33">
        <f ca="1">SUMIF($4:$4,N$2,1605:1605)</f>
        <v>0</v>
      </c>
      <c r="O1605" s="33">
        <f ca="1">SUMIF($4:$4,O$2,1605:1605)</f>
        <v>0</v>
      </c>
      <c r="P1605" s="33">
        <f ca="1">SUMIF($4:$4,P$2,1605:1605)</f>
        <v>0</v>
      </c>
      <c r="R1605" s="53">
        <f>S1602</f>
        <v>1000</v>
      </c>
      <c r="S1605" s="93">
        <f t="shared" ref="S1605:AX1605" ca="1" si="2748">SUM(S1602:S1604)</f>
        <v>1833.3333333333335</v>
      </c>
      <c r="T1605" s="93">
        <f t="shared" ca="1" si="2748"/>
        <v>2666.666666666667</v>
      </c>
      <c r="U1605" s="93">
        <f t="shared" ca="1" si="2748"/>
        <v>2500.0000000000005</v>
      </c>
      <c r="V1605" s="93">
        <f t="shared" ca="1" si="2748"/>
        <v>2500.0000000000005</v>
      </c>
      <c r="W1605" s="93">
        <f t="shared" ca="1" si="2748"/>
        <v>2500.0000000000005</v>
      </c>
      <c r="X1605" s="93">
        <f t="shared" ca="1" si="2748"/>
        <v>2500.0000000000005</v>
      </c>
      <c r="Y1605" s="93">
        <f t="shared" ca="1" si="2748"/>
        <v>2500.0000000000005</v>
      </c>
      <c r="Z1605" s="93">
        <f t="shared" ca="1" si="2748"/>
        <v>2500.0000000000005</v>
      </c>
      <c r="AA1605" s="93">
        <f t="shared" ca="1" si="2748"/>
        <v>2500.0000000000005</v>
      </c>
      <c r="AB1605" s="93">
        <f t="shared" ca="1" si="2748"/>
        <v>2500.0000000000005</v>
      </c>
      <c r="AC1605" s="93">
        <f t="shared" ca="1" si="2748"/>
        <v>2500.0000000000005</v>
      </c>
      <c r="AD1605" s="93">
        <f t="shared" ca="1" si="2748"/>
        <v>2500.0000000000005</v>
      </c>
      <c r="AE1605" s="93">
        <f t="shared" ca="1" si="2748"/>
        <v>1666.666666666667</v>
      </c>
      <c r="AF1605" s="93">
        <f t="shared" ca="1" si="2748"/>
        <v>833.3333333333336</v>
      </c>
      <c r="AG1605" s="93">
        <f t="shared" ca="1" si="2748"/>
        <v>0</v>
      </c>
      <c r="AH1605" s="93">
        <f t="shared" ca="1" si="2748"/>
        <v>0</v>
      </c>
      <c r="AI1605" s="93">
        <f t="shared" ca="1" si="2748"/>
        <v>0</v>
      </c>
      <c r="AJ1605" s="93">
        <f t="shared" ca="1" si="2748"/>
        <v>0</v>
      </c>
      <c r="AK1605" s="93">
        <f t="shared" ca="1" si="2748"/>
        <v>0</v>
      </c>
      <c r="AL1605" s="93">
        <f t="shared" ca="1" si="2748"/>
        <v>0</v>
      </c>
      <c r="AM1605" s="93">
        <f t="shared" ca="1" si="2748"/>
        <v>0</v>
      </c>
      <c r="AN1605" s="93">
        <f t="shared" ca="1" si="2748"/>
        <v>0</v>
      </c>
      <c r="AO1605" s="93">
        <f t="shared" ca="1" si="2748"/>
        <v>0</v>
      </c>
      <c r="AP1605" s="93">
        <f t="shared" ca="1" si="2748"/>
        <v>0</v>
      </c>
      <c r="AQ1605" s="93">
        <f t="shared" ca="1" si="2748"/>
        <v>0</v>
      </c>
      <c r="AR1605" s="93">
        <f t="shared" ca="1" si="2748"/>
        <v>0</v>
      </c>
      <c r="AS1605" s="93">
        <f t="shared" ca="1" si="2748"/>
        <v>0</v>
      </c>
      <c r="AT1605" s="93">
        <f t="shared" ca="1" si="2748"/>
        <v>0</v>
      </c>
      <c r="AU1605" s="93">
        <f t="shared" ca="1" si="2748"/>
        <v>0</v>
      </c>
      <c r="AV1605" s="93">
        <f t="shared" ca="1" si="2748"/>
        <v>0</v>
      </c>
      <c r="AW1605" s="93">
        <f t="shared" ca="1" si="2748"/>
        <v>0</v>
      </c>
      <c r="AX1605" s="93">
        <f t="shared" ca="1" si="2748"/>
        <v>0</v>
      </c>
      <c r="AY1605" s="93">
        <f t="shared" ref="AY1605:CD1605" ca="1" si="2749">SUM(AY1602:AY1604)</f>
        <v>0</v>
      </c>
      <c r="AZ1605" s="93">
        <f t="shared" ca="1" si="2749"/>
        <v>0</v>
      </c>
      <c r="BA1605" s="93">
        <f t="shared" ca="1" si="2749"/>
        <v>0</v>
      </c>
      <c r="BB1605" s="93">
        <f t="shared" ca="1" si="2749"/>
        <v>0</v>
      </c>
      <c r="BC1605" s="93">
        <f t="shared" ca="1" si="2749"/>
        <v>0</v>
      </c>
      <c r="BD1605" s="93">
        <f t="shared" ca="1" si="2749"/>
        <v>0</v>
      </c>
      <c r="BE1605" s="93">
        <f t="shared" ca="1" si="2749"/>
        <v>0</v>
      </c>
      <c r="BF1605" s="93">
        <f t="shared" ca="1" si="2749"/>
        <v>0</v>
      </c>
      <c r="BG1605" s="93">
        <f t="shared" ca="1" si="2749"/>
        <v>0</v>
      </c>
      <c r="BH1605" s="93">
        <f t="shared" ca="1" si="2749"/>
        <v>0</v>
      </c>
      <c r="BI1605" s="93">
        <f t="shared" ca="1" si="2749"/>
        <v>0</v>
      </c>
      <c r="BJ1605" s="93">
        <f t="shared" ca="1" si="2749"/>
        <v>0</v>
      </c>
      <c r="BK1605" s="93">
        <f t="shared" ca="1" si="2749"/>
        <v>0</v>
      </c>
      <c r="BL1605" s="93">
        <f t="shared" ca="1" si="2749"/>
        <v>0</v>
      </c>
      <c r="BM1605" s="93">
        <f t="shared" ca="1" si="2749"/>
        <v>0</v>
      </c>
      <c r="BN1605" s="93">
        <f t="shared" ca="1" si="2749"/>
        <v>0</v>
      </c>
      <c r="BO1605" s="93">
        <f t="shared" ca="1" si="2749"/>
        <v>0</v>
      </c>
      <c r="BP1605" s="93">
        <f t="shared" ca="1" si="2749"/>
        <v>0</v>
      </c>
      <c r="BQ1605" s="93">
        <f t="shared" ca="1" si="2749"/>
        <v>0</v>
      </c>
      <c r="BR1605" s="93">
        <f t="shared" ca="1" si="2749"/>
        <v>0</v>
      </c>
      <c r="BS1605" s="93">
        <f t="shared" ca="1" si="2749"/>
        <v>0</v>
      </c>
      <c r="BT1605" s="93">
        <f t="shared" ca="1" si="2749"/>
        <v>0</v>
      </c>
      <c r="BU1605" s="93">
        <f t="shared" ca="1" si="2749"/>
        <v>0</v>
      </c>
      <c r="BV1605" s="93">
        <f t="shared" ca="1" si="2749"/>
        <v>0</v>
      </c>
      <c r="BW1605" s="93">
        <f t="shared" ca="1" si="2749"/>
        <v>0</v>
      </c>
      <c r="BX1605" s="93">
        <f t="shared" ca="1" si="2749"/>
        <v>0</v>
      </c>
      <c r="BY1605" s="93">
        <f t="shared" ca="1" si="2749"/>
        <v>0</v>
      </c>
      <c r="BZ1605" s="93">
        <f t="shared" ca="1" si="2749"/>
        <v>0</v>
      </c>
      <c r="CA1605" s="93">
        <f t="shared" ca="1" si="2749"/>
        <v>0</v>
      </c>
      <c r="CB1605" s="93">
        <f t="shared" ca="1" si="2749"/>
        <v>0</v>
      </c>
      <c r="CC1605" s="93">
        <f t="shared" ca="1" si="2749"/>
        <v>0</v>
      </c>
      <c r="CD1605" s="93">
        <f t="shared" ca="1" si="2749"/>
        <v>0</v>
      </c>
      <c r="CE1605" s="93">
        <f t="shared" ref="CE1605:CL1605" ca="1" si="2750">SUM(CE1602:CE1604)</f>
        <v>0</v>
      </c>
      <c r="CF1605" s="93">
        <f t="shared" ca="1" si="2750"/>
        <v>0</v>
      </c>
      <c r="CG1605" s="93">
        <f t="shared" ca="1" si="2750"/>
        <v>0</v>
      </c>
      <c r="CH1605" s="93">
        <f t="shared" ca="1" si="2750"/>
        <v>0</v>
      </c>
      <c r="CI1605" s="93">
        <f t="shared" ca="1" si="2750"/>
        <v>0</v>
      </c>
      <c r="CJ1605" s="93">
        <f t="shared" ca="1" si="2750"/>
        <v>0</v>
      </c>
      <c r="CK1605" s="93">
        <f t="shared" ca="1" si="2750"/>
        <v>0</v>
      </c>
      <c r="CL1605" s="93">
        <f t="shared" ca="1" si="2750"/>
        <v>0</v>
      </c>
      <c r="CN1605" s="80"/>
      <c r="CO1605" s="93">
        <f t="shared" ref="CO1605:DL1605" ca="1" si="2751">SUM(CO1602:CO1604)</f>
        <v>0</v>
      </c>
      <c r="CP1605" s="93">
        <f t="shared" ca="1" si="2751"/>
        <v>0</v>
      </c>
      <c r="CQ1605" s="93">
        <f t="shared" ca="1" si="2751"/>
        <v>0</v>
      </c>
      <c r="CR1605" s="93">
        <f t="shared" ca="1" si="2751"/>
        <v>0</v>
      </c>
      <c r="CS1605" s="93">
        <f t="shared" ca="1" si="2751"/>
        <v>0</v>
      </c>
      <c r="CT1605" s="93">
        <f t="shared" ca="1" si="2751"/>
        <v>0</v>
      </c>
      <c r="CU1605" s="93">
        <f t="shared" ca="1" si="2751"/>
        <v>0</v>
      </c>
      <c r="CV1605" s="93">
        <f t="shared" ca="1" si="2751"/>
        <v>0</v>
      </c>
      <c r="CW1605" s="93">
        <f t="shared" ca="1" si="2751"/>
        <v>0</v>
      </c>
      <c r="CX1605" s="93">
        <f t="shared" ca="1" si="2751"/>
        <v>0</v>
      </c>
      <c r="CY1605" s="93">
        <f t="shared" ca="1" si="2751"/>
        <v>0</v>
      </c>
      <c r="CZ1605" s="93">
        <f t="shared" ca="1" si="2751"/>
        <v>0</v>
      </c>
      <c r="DA1605" s="93">
        <f t="shared" ca="1" si="2751"/>
        <v>0</v>
      </c>
      <c r="DB1605" s="93">
        <f t="shared" ca="1" si="2751"/>
        <v>0</v>
      </c>
      <c r="DC1605" s="93">
        <f t="shared" ca="1" si="2751"/>
        <v>0</v>
      </c>
      <c r="DD1605" s="93">
        <f t="shared" ca="1" si="2751"/>
        <v>0</v>
      </c>
      <c r="DE1605" s="93">
        <f t="shared" ca="1" si="2751"/>
        <v>0</v>
      </c>
      <c r="DF1605" s="93">
        <f t="shared" ca="1" si="2751"/>
        <v>0</v>
      </c>
      <c r="DG1605" s="93">
        <f t="shared" ca="1" si="2751"/>
        <v>0</v>
      </c>
      <c r="DH1605" s="93">
        <f t="shared" ca="1" si="2751"/>
        <v>0</v>
      </c>
      <c r="DI1605" s="93">
        <f t="shared" ca="1" si="2751"/>
        <v>0</v>
      </c>
      <c r="DJ1605" s="93">
        <f t="shared" ca="1" si="2751"/>
        <v>0</v>
      </c>
      <c r="DK1605" s="93">
        <f t="shared" ca="1" si="2751"/>
        <v>0</v>
      </c>
      <c r="DL1605" s="93">
        <f t="shared" ca="1" si="2751"/>
        <v>0</v>
      </c>
    </row>
    <row r="1606" spans="1:116" x14ac:dyDescent="0.35">
      <c r="A1606" s="98"/>
      <c r="B1606" s="59"/>
      <c r="C1606" s="59"/>
      <c r="D1606" t="s">
        <v>427</v>
      </c>
      <c r="E1606" t="str">
        <f t="shared" si="2741"/>
        <v>1606 DTERMY-F</v>
      </c>
      <c r="G1606" s="158" t="str">
        <f>"Repayment - "&amp;SUBSTITUTE(G1596,":","")</f>
        <v>Repayment - Rolling fixed term debt - multiple borrowings w/ annual control</v>
      </c>
      <c r="R1606"/>
      <c r="S1606" s="62"/>
      <c r="T1606" s="62"/>
      <c r="U1606" s="62"/>
      <c r="V1606" s="62"/>
      <c r="W1606" s="62"/>
      <c r="X1606" s="62"/>
      <c r="Y1606" s="62"/>
      <c r="Z1606" s="62"/>
      <c r="AA1606" s="62"/>
      <c r="AB1606" s="62"/>
      <c r="AC1606" s="62"/>
      <c r="AD1606" s="62"/>
      <c r="AE1606" s="62"/>
      <c r="AF1606" s="62"/>
      <c r="AG1606" s="62"/>
      <c r="AH1606" s="62"/>
      <c r="AI1606" s="62"/>
      <c r="AJ1606" s="62"/>
      <c r="AK1606" s="62"/>
      <c r="AL1606" s="62"/>
      <c r="AM1606" s="62"/>
      <c r="AN1606" s="62"/>
      <c r="AO1606" s="62"/>
      <c r="AP1606" s="62"/>
      <c r="AQ1606" s="62"/>
      <c r="AR1606" s="62"/>
      <c r="AS1606" s="62"/>
      <c r="AT1606" s="62"/>
      <c r="AU1606" s="62"/>
      <c r="AV1606" s="62"/>
      <c r="AW1606" s="62"/>
      <c r="AX1606" s="62"/>
      <c r="AY1606" s="62"/>
      <c r="AZ1606" s="62"/>
      <c r="BA1606" s="62"/>
      <c r="BB1606" s="62"/>
      <c r="BC1606" s="62"/>
      <c r="BD1606" s="62"/>
      <c r="BE1606" s="62"/>
      <c r="BF1606" s="62"/>
      <c r="BG1606" s="62"/>
      <c r="BH1606" s="62"/>
      <c r="BI1606" s="62"/>
      <c r="BJ1606" s="62"/>
      <c r="BK1606" s="62"/>
      <c r="BL1606" s="62"/>
      <c r="BM1606" s="62"/>
      <c r="BN1606" s="62"/>
      <c r="BO1606" s="62"/>
      <c r="BP1606" s="62"/>
      <c r="BQ1606" s="62"/>
      <c r="BR1606" s="62"/>
      <c r="BS1606" s="62"/>
      <c r="BT1606" s="62"/>
      <c r="BU1606" s="62"/>
      <c r="BV1606" s="62"/>
      <c r="BW1606" s="62"/>
      <c r="BX1606" s="62"/>
      <c r="BY1606" s="62"/>
      <c r="BZ1606" s="62"/>
      <c r="CA1606" s="62"/>
      <c r="CB1606" s="62"/>
      <c r="CC1606" s="62"/>
      <c r="CD1606" s="62"/>
      <c r="CE1606" s="62"/>
      <c r="CF1606" s="62"/>
      <c r="CG1606" s="62"/>
      <c r="CH1606" s="62"/>
      <c r="CI1606" s="62"/>
      <c r="CJ1606" s="62"/>
      <c r="CK1606" s="62"/>
      <c r="CL1606" s="62"/>
      <c r="CO1606" s="62"/>
      <c r="CP1606" s="62"/>
      <c r="CQ1606" s="62"/>
      <c r="CR1606" s="62"/>
      <c r="CS1606" s="62"/>
      <c r="CT1606" s="62"/>
      <c r="CU1606" s="62"/>
      <c r="CV1606" s="62"/>
      <c r="CW1606" s="62"/>
      <c r="CX1606" s="62"/>
      <c r="CY1606" s="62"/>
      <c r="CZ1606" s="62"/>
      <c r="DA1606" s="62"/>
      <c r="DB1606" s="62"/>
      <c r="DC1606" s="62"/>
      <c r="DD1606" s="62"/>
      <c r="DE1606" s="62"/>
      <c r="DF1606" s="62"/>
      <c r="DG1606" s="62"/>
      <c r="DH1606" s="62"/>
      <c r="DI1606" s="62"/>
      <c r="DJ1606" s="62"/>
      <c r="DK1606" s="62"/>
      <c r="DL1606" s="62"/>
    </row>
    <row r="1607" spans="1:116" x14ac:dyDescent="0.35">
      <c r="A1607" s="98"/>
      <c r="C1607" t="s">
        <v>228</v>
      </c>
      <c r="D1607" t="s">
        <v>427</v>
      </c>
      <c r="E1607" t="str">
        <f t="shared" si="2741"/>
        <v>1607 DTERMY-F</v>
      </c>
      <c r="G1607" s="126" t="str">
        <f>"Debt - "&amp;SUBSTITUTE(G1596,":","")</f>
        <v>Debt - Rolling fixed term debt - multiple borrowings w/ annual control</v>
      </c>
      <c r="J1607" s="93">
        <f>SUMIF($5:$5,I$2,1607:1607)</f>
        <v>0</v>
      </c>
      <c r="K1607" s="28">
        <f ca="1">SUMIF($3:$3,K$2,1607:1607)</f>
        <v>-316.66666666666669</v>
      </c>
      <c r="L1607" s="28">
        <f ca="1">SUMIF($3:$3,L$2,1607:1607)</f>
        <v>-41.666666666666679</v>
      </c>
      <c r="M1607" s="28">
        <f ca="1">SUMIF($3:$3,M$2,1607:1607)</f>
        <v>0</v>
      </c>
      <c r="N1607" s="28">
        <f ca="1">SUMIF($3:$3,N$2,1607:1607)</f>
        <v>0</v>
      </c>
      <c r="O1607" s="28">
        <f ca="1">SUMIF($3:$3,O$2,1607:1607)</f>
        <v>0</v>
      </c>
      <c r="P1607" s="28">
        <f ca="1">SUMIF($3:$3,P$2,1607:1607)</f>
        <v>0</v>
      </c>
      <c r="R1607" s="27"/>
      <c r="S1607" s="93">
        <f t="shared" ref="S1607:AX1607" si="2752">-SUM(S1601:S1603)*$H1598/12</f>
        <v>-15.27777777777778</v>
      </c>
      <c r="T1607" s="93">
        <f t="shared" ca="1" si="2752"/>
        <v>-22.222222222222225</v>
      </c>
      <c r="U1607" s="93">
        <f t="shared" ca="1" si="2752"/>
        <v>-29.166666666666671</v>
      </c>
      <c r="V1607" s="93">
        <f t="shared" ca="1" si="2752"/>
        <v>-27.777777777777786</v>
      </c>
      <c r="W1607" s="93">
        <f t="shared" ca="1" si="2752"/>
        <v>-27.777777777777786</v>
      </c>
      <c r="X1607" s="93">
        <f t="shared" ca="1" si="2752"/>
        <v>-27.777777777777786</v>
      </c>
      <c r="Y1607" s="93">
        <f t="shared" ca="1" si="2752"/>
        <v>-27.777777777777786</v>
      </c>
      <c r="Z1607" s="93">
        <f t="shared" ca="1" si="2752"/>
        <v>-27.777777777777786</v>
      </c>
      <c r="AA1607" s="93">
        <f t="shared" ca="1" si="2752"/>
        <v>-27.777777777777786</v>
      </c>
      <c r="AB1607" s="93">
        <f t="shared" ca="1" si="2752"/>
        <v>-27.777777777777786</v>
      </c>
      <c r="AC1607" s="93">
        <f t="shared" ca="1" si="2752"/>
        <v>-27.777777777777786</v>
      </c>
      <c r="AD1607" s="93">
        <f t="shared" ca="1" si="2752"/>
        <v>-27.777777777777786</v>
      </c>
      <c r="AE1607" s="93">
        <f t="shared" ca="1" si="2752"/>
        <v>-20.833333333333339</v>
      </c>
      <c r="AF1607" s="93">
        <f t="shared" ca="1" si="2752"/>
        <v>-13.888888888888893</v>
      </c>
      <c r="AG1607" s="93">
        <f t="shared" ca="1" si="2752"/>
        <v>-6.9444444444444473</v>
      </c>
      <c r="AH1607" s="93">
        <f t="shared" ca="1" si="2752"/>
        <v>0</v>
      </c>
      <c r="AI1607" s="93">
        <f t="shared" ca="1" si="2752"/>
        <v>0</v>
      </c>
      <c r="AJ1607" s="93">
        <f t="shared" ca="1" si="2752"/>
        <v>0</v>
      </c>
      <c r="AK1607" s="93">
        <f t="shared" ca="1" si="2752"/>
        <v>0</v>
      </c>
      <c r="AL1607" s="93">
        <f t="shared" ca="1" si="2752"/>
        <v>0</v>
      </c>
      <c r="AM1607" s="93">
        <f t="shared" ca="1" si="2752"/>
        <v>0</v>
      </c>
      <c r="AN1607" s="93">
        <f t="shared" ca="1" si="2752"/>
        <v>0</v>
      </c>
      <c r="AO1607" s="93">
        <f t="shared" ca="1" si="2752"/>
        <v>0</v>
      </c>
      <c r="AP1607" s="93">
        <f t="shared" ca="1" si="2752"/>
        <v>0</v>
      </c>
      <c r="AQ1607" s="93">
        <f t="shared" ca="1" si="2752"/>
        <v>0</v>
      </c>
      <c r="AR1607" s="93">
        <f t="shared" ca="1" si="2752"/>
        <v>0</v>
      </c>
      <c r="AS1607" s="93">
        <f t="shared" ca="1" si="2752"/>
        <v>0</v>
      </c>
      <c r="AT1607" s="93">
        <f t="shared" ca="1" si="2752"/>
        <v>0</v>
      </c>
      <c r="AU1607" s="93">
        <f t="shared" ca="1" si="2752"/>
        <v>0</v>
      </c>
      <c r="AV1607" s="93">
        <f t="shared" ca="1" si="2752"/>
        <v>0</v>
      </c>
      <c r="AW1607" s="93">
        <f t="shared" ca="1" si="2752"/>
        <v>0</v>
      </c>
      <c r="AX1607" s="93">
        <f t="shared" ca="1" si="2752"/>
        <v>0</v>
      </c>
      <c r="AY1607" s="93">
        <f t="shared" ref="AY1607:CD1607" ca="1" si="2753">-SUM(AY1601:AY1603)*$H1598/12</f>
        <v>0</v>
      </c>
      <c r="AZ1607" s="93">
        <f t="shared" ca="1" si="2753"/>
        <v>0</v>
      </c>
      <c r="BA1607" s="93">
        <f t="shared" ca="1" si="2753"/>
        <v>0</v>
      </c>
      <c r="BB1607" s="93">
        <f t="shared" ca="1" si="2753"/>
        <v>0</v>
      </c>
      <c r="BC1607" s="93">
        <f t="shared" ca="1" si="2753"/>
        <v>0</v>
      </c>
      <c r="BD1607" s="93">
        <f t="shared" ca="1" si="2753"/>
        <v>0</v>
      </c>
      <c r="BE1607" s="93">
        <f t="shared" ca="1" si="2753"/>
        <v>0</v>
      </c>
      <c r="BF1607" s="93">
        <f t="shared" ca="1" si="2753"/>
        <v>0</v>
      </c>
      <c r="BG1607" s="93">
        <f t="shared" ca="1" si="2753"/>
        <v>0</v>
      </c>
      <c r="BH1607" s="93">
        <f t="shared" ca="1" si="2753"/>
        <v>0</v>
      </c>
      <c r="BI1607" s="93">
        <f t="shared" ca="1" si="2753"/>
        <v>0</v>
      </c>
      <c r="BJ1607" s="93">
        <f t="shared" ca="1" si="2753"/>
        <v>0</v>
      </c>
      <c r="BK1607" s="93">
        <f t="shared" ca="1" si="2753"/>
        <v>0</v>
      </c>
      <c r="BL1607" s="93">
        <f t="shared" ca="1" si="2753"/>
        <v>0</v>
      </c>
      <c r="BM1607" s="93">
        <f t="shared" ca="1" si="2753"/>
        <v>0</v>
      </c>
      <c r="BN1607" s="93">
        <f t="shared" ca="1" si="2753"/>
        <v>0</v>
      </c>
      <c r="BO1607" s="93">
        <f t="shared" ca="1" si="2753"/>
        <v>0</v>
      </c>
      <c r="BP1607" s="93">
        <f t="shared" ca="1" si="2753"/>
        <v>0</v>
      </c>
      <c r="BQ1607" s="93">
        <f t="shared" ca="1" si="2753"/>
        <v>0</v>
      </c>
      <c r="BR1607" s="93">
        <f t="shared" ca="1" si="2753"/>
        <v>0</v>
      </c>
      <c r="BS1607" s="93">
        <f t="shared" ca="1" si="2753"/>
        <v>0</v>
      </c>
      <c r="BT1607" s="93">
        <f t="shared" ca="1" si="2753"/>
        <v>0</v>
      </c>
      <c r="BU1607" s="93">
        <f t="shared" ca="1" si="2753"/>
        <v>0</v>
      </c>
      <c r="BV1607" s="93">
        <f t="shared" ca="1" si="2753"/>
        <v>0</v>
      </c>
      <c r="BW1607" s="93">
        <f t="shared" ca="1" si="2753"/>
        <v>0</v>
      </c>
      <c r="BX1607" s="93">
        <f t="shared" ca="1" si="2753"/>
        <v>0</v>
      </c>
      <c r="BY1607" s="93">
        <f t="shared" ca="1" si="2753"/>
        <v>0</v>
      </c>
      <c r="BZ1607" s="93">
        <f t="shared" ca="1" si="2753"/>
        <v>0</v>
      </c>
      <c r="CA1607" s="93">
        <f t="shared" ca="1" si="2753"/>
        <v>0</v>
      </c>
      <c r="CB1607" s="93">
        <f t="shared" ca="1" si="2753"/>
        <v>0</v>
      </c>
      <c r="CC1607" s="93">
        <f t="shared" ca="1" si="2753"/>
        <v>0</v>
      </c>
      <c r="CD1607" s="93">
        <f t="shared" ca="1" si="2753"/>
        <v>0</v>
      </c>
      <c r="CE1607" s="93">
        <f t="shared" ref="CE1607:CL1607" ca="1" si="2754">-SUM(CE1601:CE1603)*$H1598/12</f>
        <v>0</v>
      </c>
      <c r="CF1607" s="93">
        <f t="shared" ca="1" si="2754"/>
        <v>0</v>
      </c>
      <c r="CG1607" s="93">
        <f t="shared" ca="1" si="2754"/>
        <v>0</v>
      </c>
      <c r="CH1607" s="93">
        <f t="shared" ca="1" si="2754"/>
        <v>0</v>
      </c>
      <c r="CI1607" s="93">
        <f t="shared" ca="1" si="2754"/>
        <v>0</v>
      </c>
      <c r="CJ1607" s="93">
        <f t="shared" ca="1" si="2754"/>
        <v>0</v>
      </c>
      <c r="CK1607" s="93">
        <f t="shared" ca="1" si="2754"/>
        <v>0</v>
      </c>
      <c r="CL1607" s="93">
        <f t="shared" ca="1" si="2754"/>
        <v>0</v>
      </c>
      <c r="CN1607" s="93">
        <f>SUMIF($5:$5,CN$2,1607:1607)</f>
        <v>0</v>
      </c>
      <c r="CO1607" s="93">
        <f t="shared" ref="CO1607:CX1607" si="2755">-SUM(CO1601:CO1603)*$H1598/CO$5</f>
        <v>0</v>
      </c>
      <c r="CP1607" s="93">
        <f t="shared" ca="1" si="2755"/>
        <v>0</v>
      </c>
      <c r="CQ1607" s="93">
        <f t="shared" ca="1" si="2755"/>
        <v>0</v>
      </c>
      <c r="CR1607" s="93">
        <f t="shared" ca="1" si="2755"/>
        <v>0</v>
      </c>
      <c r="CS1607" s="93">
        <f t="shared" ca="1" si="2755"/>
        <v>0</v>
      </c>
      <c r="CT1607" s="93">
        <f t="shared" ca="1" si="2755"/>
        <v>0</v>
      </c>
      <c r="CU1607" s="93">
        <f t="shared" ca="1" si="2755"/>
        <v>0</v>
      </c>
      <c r="CV1607" s="93">
        <f t="shared" ca="1" si="2755"/>
        <v>0</v>
      </c>
      <c r="CW1607" s="93">
        <f t="shared" ca="1" si="2755"/>
        <v>0</v>
      </c>
      <c r="CX1607" s="93">
        <f t="shared" ca="1" si="2755"/>
        <v>0</v>
      </c>
      <c r="CY1607" s="93">
        <f ca="1">-SUM(CY1601:CY1603)*$H1598/CL$5</f>
        <v>0</v>
      </c>
      <c r="CZ1607" s="93">
        <f t="shared" ref="CZ1607:DL1607" ca="1" si="2756">-SUM(CZ1601:CZ1603)*$H1598/CZ$5</f>
        <v>0</v>
      </c>
      <c r="DA1607" s="93">
        <f t="shared" ca="1" si="2756"/>
        <v>0</v>
      </c>
      <c r="DB1607" s="93">
        <f t="shared" ca="1" si="2756"/>
        <v>0</v>
      </c>
      <c r="DC1607" s="93">
        <f t="shared" ca="1" si="2756"/>
        <v>0</v>
      </c>
      <c r="DD1607" s="93">
        <f t="shared" ca="1" si="2756"/>
        <v>0</v>
      </c>
      <c r="DE1607" s="93">
        <f t="shared" ca="1" si="2756"/>
        <v>0</v>
      </c>
      <c r="DF1607" s="93">
        <f t="shared" ca="1" si="2756"/>
        <v>0</v>
      </c>
      <c r="DG1607" s="93">
        <f t="shared" ca="1" si="2756"/>
        <v>0</v>
      </c>
      <c r="DH1607" s="93">
        <f t="shared" ca="1" si="2756"/>
        <v>0</v>
      </c>
      <c r="DI1607" s="93">
        <f t="shared" ca="1" si="2756"/>
        <v>0</v>
      </c>
      <c r="DJ1607" s="93">
        <f t="shared" ca="1" si="2756"/>
        <v>0</v>
      </c>
      <c r="DK1607" s="93">
        <f t="shared" ca="1" si="2756"/>
        <v>0</v>
      </c>
      <c r="DL1607" s="93">
        <f t="shared" ca="1" si="2756"/>
        <v>0</v>
      </c>
    </row>
    <row r="1608" spans="1:116" x14ac:dyDescent="0.35">
      <c r="A1608" s="98"/>
      <c r="D1608" t="s">
        <v>427</v>
      </c>
      <c r="E1608" t="str">
        <f t="shared" ref="E1608" si="2757">ROW()&amp;" "&amp;D1608</f>
        <v>1608 DTERMY-F</v>
      </c>
      <c r="G1608" s="125"/>
      <c r="J1608" s="93"/>
      <c r="K1608" s="28"/>
      <c r="L1608" s="28"/>
      <c r="M1608" s="28"/>
      <c r="N1608" s="28"/>
      <c r="O1608" s="28"/>
      <c r="P1608" s="28"/>
      <c r="R1608" s="27"/>
      <c r="S1608" s="93"/>
      <c r="T1608" s="93"/>
      <c r="U1608" s="93"/>
      <c r="V1608" s="93"/>
      <c r="W1608" s="93"/>
      <c r="X1608" s="93"/>
      <c r="Y1608" s="93"/>
      <c r="Z1608" s="93"/>
      <c r="AA1608" s="93"/>
      <c r="AB1608" s="93"/>
      <c r="AC1608" s="93"/>
      <c r="AD1608" s="93"/>
      <c r="AE1608" s="93"/>
      <c r="AF1608" s="93"/>
      <c r="AG1608" s="93"/>
      <c r="AH1608" s="93"/>
      <c r="AI1608" s="93"/>
      <c r="AJ1608" s="93"/>
      <c r="AK1608" s="93"/>
      <c r="AL1608" s="93"/>
      <c r="AM1608" s="93"/>
      <c r="AN1608" s="93"/>
      <c r="AO1608" s="93"/>
      <c r="AP1608" s="93"/>
      <c r="AQ1608" s="93"/>
      <c r="AR1608" s="93"/>
      <c r="AS1608" s="93"/>
      <c r="AT1608" s="93"/>
      <c r="AU1608" s="93"/>
      <c r="AV1608" s="93"/>
      <c r="AW1608" s="93"/>
      <c r="AX1608" s="93"/>
      <c r="AY1608" s="93"/>
      <c r="AZ1608" s="93"/>
      <c r="BA1608" s="93"/>
      <c r="BB1608" s="93"/>
      <c r="BC1608" s="93"/>
      <c r="BD1608" s="93"/>
      <c r="BE1608" s="93"/>
      <c r="BF1608" s="93"/>
      <c r="BG1608" s="93"/>
      <c r="BH1608" s="93"/>
      <c r="BI1608" s="93"/>
      <c r="BJ1608" s="93"/>
      <c r="BK1608" s="93"/>
      <c r="BL1608" s="93"/>
      <c r="BM1608" s="93"/>
      <c r="BN1608" s="93"/>
      <c r="BO1608" s="93"/>
      <c r="BP1608" s="93"/>
      <c r="BQ1608" s="93"/>
      <c r="BR1608" s="93"/>
      <c r="BS1608" s="93"/>
      <c r="BT1608" s="93"/>
      <c r="BU1608" s="93"/>
      <c r="BV1608" s="93"/>
      <c r="BW1608" s="93"/>
      <c r="BX1608" s="93"/>
      <c r="BY1608" s="93"/>
      <c r="BZ1608" s="93"/>
      <c r="CA1608" s="93"/>
      <c r="CB1608" s="93"/>
      <c r="CC1608" s="93"/>
      <c r="CD1608" s="93"/>
      <c r="CE1608" s="93"/>
      <c r="CF1608" s="93"/>
      <c r="CG1608" s="93"/>
      <c r="CH1608" s="93"/>
      <c r="CI1608" s="93"/>
      <c r="CJ1608" s="93"/>
      <c r="CK1608" s="93"/>
      <c r="CL1608" s="93"/>
      <c r="CN1608" s="93"/>
      <c r="CO1608" s="93"/>
      <c r="CP1608" s="93"/>
      <c r="CQ1608" s="93"/>
      <c r="CR1608" s="93"/>
      <c r="CS1608" s="93"/>
      <c r="CT1608" s="93"/>
      <c r="CU1608" s="93"/>
      <c r="CV1608" s="93"/>
      <c r="CW1608" s="93"/>
      <c r="CX1608" s="93"/>
      <c r="CY1608" s="93"/>
      <c r="CZ1608" s="93"/>
      <c r="DA1608" s="93"/>
      <c r="DB1608" s="93"/>
      <c r="DC1608" s="93"/>
      <c r="DD1608" s="93"/>
      <c r="DE1608" s="93"/>
      <c r="DF1608" s="93"/>
      <c r="DG1608" s="93"/>
      <c r="DH1608" s="93"/>
      <c r="DI1608" s="93"/>
      <c r="DJ1608" s="93"/>
      <c r="DK1608" s="93"/>
      <c r="DL1608" s="93"/>
    </row>
    <row r="1609" spans="1:116" x14ac:dyDescent="0.35">
      <c r="B1609" t="s">
        <v>332</v>
      </c>
      <c r="D1609" t="s">
        <v>427</v>
      </c>
      <c r="E1609" s="8" t="str">
        <f t="shared" si="2741"/>
        <v>1609 DTERMY-F</v>
      </c>
      <c r="G1609" s="126" t="str">
        <f>"Interest expense - "&amp;SUBSTITUTE(G1596,":","")</f>
        <v>Interest expense - Rolling fixed term debt - multiple borrowings w/ annual control</v>
      </c>
      <c r="H1609" s="27"/>
      <c r="I1609" s="78"/>
      <c r="J1609" s="78"/>
      <c r="K1609" s="33"/>
      <c r="L1609" s="33"/>
      <c r="M1609" s="33"/>
      <c r="N1609" s="33"/>
      <c r="O1609" s="33"/>
      <c r="P1609" s="33"/>
      <c r="R1609" s="33"/>
      <c r="S1609" s="77"/>
      <c r="T1609" s="77"/>
      <c r="U1609" s="77"/>
      <c r="V1609" s="77"/>
      <c r="W1609" s="77"/>
      <c r="X1609" s="77"/>
      <c r="Y1609" s="77"/>
      <c r="Z1609" s="77"/>
      <c r="AA1609" s="77"/>
      <c r="AB1609" s="77"/>
      <c r="AC1609" s="77"/>
      <c r="AD1609" s="77"/>
      <c r="AE1609" s="77"/>
      <c r="AF1609" s="77"/>
      <c r="AG1609" s="77"/>
      <c r="AH1609" s="77"/>
      <c r="AI1609" s="77"/>
      <c r="AJ1609" s="77"/>
      <c r="AK1609" s="77"/>
      <c r="AL1609" s="77"/>
      <c r="AM1609" s="77"/>
      <c r="AN1609" s="77"/>
      <c r="AO1609" s="77"/>
      <c r="AP1609" s="77"/>
      <c r="AQ1609" s="77"/>
      <c r="AR1609" s="77"/>
      <c r="AS1609" s="77"/>
      <c r="AT1609" s="77"/>
      <c r="AU1609" s="77"/>
      <c r="AV1609" s="77"/>
      <c r="AW1609" s="77"/>
      <c r="AX1609" s="77"/>
      <c r="AY1609" s="77"/>
      <c r="AZ1609" s="77"/>
      <c r="BA1609" s="77"/>
      <c r="BB1609" s="77"/>
      <c r="BC1609" s="77"/>
      <c r="BD1609" s="77"/>
      <c r="BE1609" s="77"/>
      <c r="BF1609" s="77"/>
      <c r="BG1609" s="77"/>
      <c r="BH1609" s="77"/>
      <c r="BI1609" s="77"/>
      <c r="BJ1609" s="77"/>
      <c r="BK1609" s="77"/>
      <c r="BL1609" s="77"/>
      <c r="BM1609" s="77"/>
      <c r="BN1609" s="77"/>
      <c r="BO1609" s="77"/>
      <c r="BP1609" s="77"/>
      <c r="BQ1609" s="77"/>
      <c r="BR1609" s="77"/>
      <c r="BS1609" s="77"/>
      <c r="BT1609" s="77"/>
      <c r="BU1609" s="77"/>
      <c r="BV1609" s="77"/>
      <c r="BW1609" s="77"/>
      <c r="BX1609" s="77"/>
      <c r="BY1609" s="77"/>
      <c r="BZ1609" s="77"/>
      <c r="CA1609" s="77"/>
      <c r="CB1609" s="77"/>
      <c r="CC1609" s="77"/>
      <c r="CD1609" s="77"/>
      <c r="CE1609" s="77"/>
      <c r="CF1609" s="77"/>
      <c r="CG1609" s="77"/>
      <c r="CH1609" s="77"/>
      <c r="CI1609" s="77"/>
      <c r="CJ1609" s="77"/>
      <c r="CK1609" s="77"/>
      <c r="CL1609" s="77"/>
      <c r="CN1609" s="78"/>
      <c r="CO1609" s="77"/>
      <c r="CP1609" s="77"/>
      <c r="CQ1609" s="77"/>
      <c r="CR1609" s="77"/>
      <c r="CS1609" s="77"/>
      <c r="CT1609" s="77"/>
      <c r="CU1609" s="77"/>
      <c r="CV1609" s="77"/>
      <c r="CW1609" s="77"/>
      <c r="CX1609" s="77"/>
      <c r="CY1609" s="77"/>
      <c r="CZ1609" s="77"/>
      <c r="DA1609" s="77"/>
      <c r="DB1609" s="77"/>
      <c r="DC1609" s="77"/>
      <c r="DD1609" s="77"/>
      <c r="DE1609" s="77"/>
      <c r="DF1609" s="77"/>
      <c r="DG1609" s="77"/>
      <c r="DH1609" s="77"/>
      <c r="DI1609" s="77"/>
      <c r="DJ1609" s="77"/>
      <c r="DK1609" s="77"/>
      <c r="DL1609" s="77"/>
    </row>
    <row r="1610" spans="1:116" x14ac:dyDescent="0.35">
      <c r="B1610" t="s">
        <v>332</v>
      </c>
      <c r="D1610" t="s">
        <v>427</v>
      </c>
      <c r="E1610" s="8" t="str">
        <f t="shared" si="2741"/>
        <v>1610 DTERMY-F</v>
      </c>
      <c r="G1610" s="126"/>
      <c r="H1610" s="27"/>
      <c r="I1610" s="78"/>
      <c r="J1610" s="78"/>
      <c r="K1610" s="33"/>
      <c r="L1610" s="33"/>
      <c r="M1610" s="33"/>
      <c r="N1610" s="33"/>
      <c r="O1610" s="33"/>
      <c r="P1610" s="33"/>
      <c r="R1610" s="33"/>
      <c r="S1610" s="77"/>
      <c r="T1610" s="77"/>
      <c r="U1610" s="77"/>
      <c r="V1610" s="77"/>
      <c r="W1610" s="77"/>
      <c r="X1610" s="77"/>
      <c r="Y1610" s="77"/>
      <c r="Z1610" s="77"/>
      <c r="AA1610" s="77"/>
      <c r="AB1610" s="77"/>
      <c r="AC1610" s="77"/>
      <c r="AD1610" s="77"/>
      <c r="AE1610" s="77"/>
      <c r="AF1610" s="77"/>
      <c r="AG1610" s="77"/>
      <c r="AH1610" s="77"/>
      <c r="AI1610" s="77"/>
      <c r="AJ1610" s="77"/>
      <c r="AK1610" s="77"/>
      <c r="AL1610" s="77"/>
      <c r="AM1610" s="77"/>
      <c r="AN1610" s="77"/>
      <c r="AO1610" s="77"/>
      <c r="AP1610" s="77"/>
      <c r="AQ1610" s="77"/>
      <c r="AR1610" s="77"/>
      <c r="AS1610" s="77"/>
      <c r="AT1610" s="77"/>
      <c r="AU1610" s="77"/>
      <c r="AV1610" s="77"/>
      <c r="AW1610" s="77"/>
      <c r="AX1610" s="77"/>
      <c r="AY1610" s="77"/>
      <c r="AZ1610" s="77"/>
      <c r="BA1610" s="77"/>
      <c r="BB1610" s="77"/>
      <c r="BC1610" s="77"/>
      <c r="BD1610" s="77"/>
      <c r="BE1610" s="77"/>
      <c r="BF1610" s="77"/>
      <c r="BG1610" s="77"/>
      <c r="BH1610" s="77"/>
      <c r="BI1610" s="77"/>
      <c r="BJ1610" s="77"/>
      <c r="BK1610" s="77"/>
      <c r="BL1610" s="77"/>
      <c r="BM1610" s="77"/>
      <c r="BN1610" s="77"/>
      <c r="BO1610" s="77"/>
      <c r="BP1610" s="77"/>
      <c r="BQ1610" s="77"/>
      <c r="BR1610" s="77"/>
      <c r="BS1610" s="77"/>
      <c r="BT1610" s="77"/>
      <c r="BU1610" s="77"/>
      <c r="BV1610" s="77"/>
      <c r="BW1610" s="77"/>
      <c r="BX1610" s="77"/>
      <c r="BY1610" s="77"/>
      <c r="BZ1610" s="77"/>
      <c r="CA1610" s="77"/>
      <c r="CB1610" s="77"/>
      <c r="CC1610" s="77"/>
      <c r="CD1610" s="77"/>
      <c r="CE1610" s="77"/>
      <c r="CF1610" s="77"/>
      <c r="CG1610" s="77"/>
      <c r="CH1610" s="77"/>
      <c r="CI1610" s="77"/>
      <c r="CJ1610" s="77"/>
      <c r="CK1610" s="77"/>
      <c r="CL1610" s="77"/>
      <c r="CN1610" s="78"/>
      <c r="CO1610" s="77"/>
      <c r="CP1610" s="77"/>
      <c r="CQ1610" s="77"/>
      <c r="CR1610" s="77"/>
      <c r="CS1610" s="77"/>
      <c r="CT1610" s="77"/>
      <c r="CU1610" s="77"/>
      <c r="CV1610" s="77"/>
      <c r="CW1610" s="77"/>
      <c r="CX1610" s="77"/>
      <c r="CY1610" s="77"/>
      <c r="CZ1610" s="77"/>
      <c r="DA1610" s="77"/>
      <c r="DB1610" s="77"/>
      <c r="DC1610" s="77"/>
      <c r="DD1610" s="77"/>
      <c r="DE1610" s="77"/>
      <c r="DF1610" s="77"/>
      <c r="DG1610" s="77"/>
      <c r="DH1610" s="77"/>
      <c r="DI1610" s="77"/>
      <c r="DJ1610" s="77"/>
      <c r="DK1610" s="77"/>
      <c r="DL1610" s="77"/>
    </row>
    <row r="1611" spans="1:116" x14ac:dyDescent="0.35">
      <c r="B1611" t="s">
        <v>332</v>
      </c>
      <c r="D1611" t="s">
        <v>427</v>
      </c>
      <c r="E1611" s="8" t="str">
        <f t="shared" si="2741"/>
        <v>1611 DTERMY-F</v>
      </c>
      <c r="G1611" s="136" t="str">
        <f>G1588</f>
        <v>(Primary label)</v>
      </c>
      <c r="K1611" s="53"/>
      <c r="L1611" s="53"/>
      <c r="M1611" s="53"/>
      <c r="N1611" s="53"/>
      <c r="O1611" s="53"/>
      <c r="P1611" s="53"/>
      <c r="R1611" s="24"/>
      <c r="S1611" s="179" t="str">
        <f t="shared" ref="S1611:AX1611" si="2758">S1588</f>
        <v>S$16</v>
      </c>
      <c r="T1611" s="179" t="str">
        <f t="shared" si="2758"/>
        <v>T$16</v>
      </c>
      <c r="U1611" s="179" t="str">
        <f t="shared" si="2758"/>
        <v>U$16</v>
      </c>
      <c r="V1611" s="179" t="str">
        <f t="shared" si="2758"/>
        <v>V$16</v>
      </c>
      <c r="W1611" s="179" t="str">
        <f t="shared" si="2758"/>
        <v>W$16</v>
      </c>
      <c r="X1611" s="179" t="str">
        <f t="shared" si="2758"/>
        <v>X$16</v>
      </c>
      <c r="Y1611" s="179" t="str">
        <f t="shared" si="2758"/>
        <v>Y$16</v>
      </c>
      <c r="Z1611" s="179" t="str">
        <f t="shared" si="2758"/>
        <v>Z$16</v>
      </c>
      <c r="AA1611" s="179" t="str">
        <f t="shared" si="2758"/>
        <v>AA$16</v>
      </c>
      <c r="AB1611" s="179" t="str">
        <f t="shared" si="2758"/>
        <v>AB$16</v>
      </c>
      <c r="AC1611" s="179" t="str">
        <f t="shared" si="2758"/>
        <v>AC$16</v>
      </c>
      <c r="AD1611" s="179" t="str">
        <f t="shared" si="2758"/>
        <v>AD$16</v>
      </c>
      <c r="AE1611" s="179" t="str">
        <f t="shared" si="2758"/>
        <v>AE$16</v>
      </c>
      <c r="AF1611" s="179" t="str">
        <f t="shared" si="2758"/>
        <v>AF$16</v>
      </c>
      <c r="AG1611" s="179" t="str">
        <f t="shared" si="2758"/>
        <v>AG$16</v>
      </c>
      <c r="AH1611" s="179" t="str">
        <f t="shared" si="2758"/>
        <v>AH$16</v>
      </c>
      <c r="AI1611" s="179" t="str">
        <f t="shared" si="2758"/>
        <v>AI$16</v>
      </c>
      <c r="AJ1611" s="179" t="str">
        <f t="shared" si="2758"/>
        <v>AJ$16</v>
      </c>
      <c r="AK1611" s="179" t="str">
        <f t="shared" si="2758"/>
        <v>AK$16</v>
      </c>
      <c r="AL1611" s="179" t="str">
        <f t="shared" si="2758"/>
        <v>AL$16</v>
      </c>
      <c r="AM1611" s="179" t="str">
        <f t="shared" si="2758"/>
        <v>AM$16</v>
      </c>
      <c r="AN1611" s="179" t="str">
        <f t="shared" si="2758"/>
        <v>AN$16</v>
      </c>
      <c r="AO1611" s="179" t="str">
        <f t="shared" si="2758"/>
        <v>AO$16</v>
      </c>
      <c r="AP1611" s="179" t="str">
        <f t="shared" si="2758"/>
        <v>AP$16</v>
      </c>
      <c r="AQ1611" s="179" t="str">
        <f t="shared" si="2758"/>
        <v>AQ$16</v>
      </c>
      <c r="AR1611" s="179" t="str">
        <f t="shared" si="2758"/>
        <v>AR$16</v>
      </c>
      <c r="AS1611" s="179" t="str">
        <f t="shared" si="2758"/>
        <v>AS$16</v>
      </c>
      <c r="AT1611" s="179" t="str">
        <f t="shared" si="2758"/>
        <v>AT$16</v>
      </c>
      <c r="AU1611" s="179" t="str">
        <f t="shared" si="2758"/>
        <v>AU$16</v>
      </c>
      <c r="AV1611" s="179" t="str">
        <f t="shared" si="2758"/>
        <v>AV$16</v>
      </c>
      <c r="AW1611" s="179" t="str">
        <f t="shared" si="2758"/>
        <v>AW$16</v>
      </c>
      <c r="AX1611" s="179" t="str">
        <f t="shared" si="2758"/>
        <v>AX$16</v>
      </c>
      <c r="AY1611" s="179" t="str">
        <f t="shared" ref="AY1611:CD1611" si="2759">AY1588</f>
        <v>AY$16</v>
      </c>
      <c r="AZ1611" s="179" t="str">
        <f t="shared" si="2759"/>
        <v>AZ$16</v>
      </c>
      <c r="BA1611" s="179" t="str">
        <f t="shared" si="2759"/>
        <v>BA$16</v>
      </c>
      <c r="BB1611" s="179" t="str">
        <f t="shared" si="2759"/>
        <v>BB$16</v>
      </c>
      <c r="BC1611" s="179" t="str">
        <f t="shared" si="2759"/>
        <v>BC$16</v>
      </c>
      <c r="BD1611" s="179" t="str">
        <f t="shared" si="2759"/>
        <v>BD$16</v>
      </c>
      <c r="BE1611" s="179" t="str">
        <f t="shared" si="2759"/>
        <v>BE$16</v>
      </c>
      <c r="BF1611" s="179" t="str">
        <f t="shared" si="2759"/>
        <v>BF$16</v>
      </c>
      <c r="BG1611" s="179" t="str">
        <f t="shared" si="2759"/>
        <v>BG$16</v>
      </c>
      <c r="BH1611" s="179" t="str">
        <f t="shared" si="2759"/>
        <v>BH$16</v>
      </c>
      <c r="BI1611" s="179" t="str">
        <f t="shared" si="2759"/>
        <v>BI$16</v>
      </c>
      <c r="BJ1611" s="179" t="str">
        <f t="shared" si="2759"/>
        <v>BJ$16</v>
      </c>
      <c r="BK1611" s="179" t="str">
        <f t="shared" si="2759"/>
        <v>BK$16</v>
      </c>
      <c r="BL1611" s="179" t="str">
        <f t="shared" si="2759"/>
        <v>BL$16</v>
      </c>
      <c r="BM1611" s="179" t="str">
        <f t="shared" si="2759"/>
        <v>BM$16</v>
      </c>
      <c r="BN1611" s="179" t="str">
        <f t="shared" si="2759"/>
        <v>BN$16</v>
      </c>
      <c r="BO1611" s="179" t="str">
        <f t="shared" si="2759"/>
        <v>BO$16</v>
      </c>
      <c r="BP1611" s="179" t="str">
        <f t="shared" si="2759"/>
        <v>BP$16</v>
      </c>
      <c r="BQ1611" s="179" t="str">
        <f t="shared" si="2759"/>
        <v>BQ$16</v>
      </c>
      <c r="BR1611" s="179" t="str">
        <f t="shared" si="2759"/>
        <v>BR$16</v>
      </c>
      <c r="BS1611" s="179" t="str">
        <f t="shared" si="2759"/>
        <v>BS$16</v>
      </c>
      <c r="BT1611" s="179" t="str">
        <f t="shared" si="2759"/>
        <v>BT$16</v>
      </c>
      <c r="BU1611" s="179" t="str">
        <f t="shared" si="2759"/>
        <v>BU$16</v>
      </c>
      <c r="BV1611" s="179" t="str">
        <f t="shared" si="2759"/>
        <v>BV$16</v>
      </c>
      <c r="BW1611" s="179" t="str">
        <f t="shared" si="2759"/>
        <v>BW$16</v>
      </c>
      <c r="BX1611" s="179" t="str">
        <f t="shared" si="2759"/>
        <v>BX$16</v>
      </c>
      <c r="BY1611" s="179" t="str">
        <f t="shared" si="2759"/>
        <v>BY$16</v>
      </c>
      <c r="BZ1611" s="179" t="str">
        <f t="shared" si="2759"/>
        <v>BZ$16</v>
      </c>
      <c r="CA1611" s="179" t="str">
        <f t="shared" si="2759"/>
        <v>CA$16</v>
      </c>
      <c r="CB1611" s="179" t="str">
        <f t="shared" si="2759"/>
        <v>CB$16</v>
      </c>
      <c r="CC1611" s="179" t="str">
        <f t="shared" si="2759"/>
        <v>CC$16</v>
      </c>
      <c r="CD1611" s="179" t="str">
        <f t="shared" si="2759"/>
        <v>CD$16</v>
      </c>
      <c r="CE1611" s="179" t="str">
        <f t="shared" ref="CE1611:CL1611" si="2760">CE1588</f>
        <v>CE$16</v>
      </c>
      <c r="CF1611" s="179" t="str">
        <f t="shared" si="2760"/>
        <v>CF$16</v>
      </c>
      <c r="CG1611" s="179" t="str">
        <f t="shared" si="2760"/>
        <v>CG$16</v>
      </c>
      <c r="CH1611" s="179" t="str">
        <f t="shared" si="2760"/>
        <v>CH$16</v>
      </c>
      <c r="CI1611" s="179" t="str">
        <f t="shared" si="2760"/>
        <v>CI$16</v>
      </c>
      <c r="CJ1611" s="179" t="str">
        <f t="shared" si="2760"/>
        <v>CJ$16</v>
      </c>
      <c r="CK1611" s="179" t="str">
        <f t="shared" si="2760"/>
        <v>CK$16</v>
      </c>
      <c r="CL1611" s="179" t="str">
        <f t="shared" si="2760"/>
        <v>CL$16</v>
      </c>
      <c r="CO1611" s="179" t="str">
        <f t="shared" ref="CO1611:DL1611" si="2761">CO1588</f>
        <v>CO$16</v>
      </c>
      <c r="CP1611" s="179" t="str">
        <f t="shared" si="2761"/>
        <v>CP$16</v>
      </c>
      <c r="CQ1611" s="179" t="str">
        <f t="shared" si="2761"/>
        <v>CQ$16</v>
      </c>
      <c r="CR1611" s="179" t="str">
        <f t="shared" si="2761"/>
        <v>CR$16</v>
      </c>
      <c r="CS1611" s="179" t="str">
        <f t="shared" si="2761"/>
        <v>CS$16</v>
      </c>
      <c r="CT1611" s="179" t="str">
        <f t="shared" si="2761"/>
        <v>CT$16</v>
      </c>
      <c r="CU1611" s="179" t="str">
        <f t="shared" si="2761"/>
        <v>CU$16</v>
      </c>
      <c r="CV1611" s="179" t="str">
        <f t="shared" si="2761"/>
        <v>CV$16</v>
      </c>
      <c r="CW1611" s="179" t="str">
        <f t="shared" si="2761"/>
        <v>CW$16</v>
      </c>
      <c r="CX1611" s="179" t="str">
        <f t="shared" si="2761"/>
        <v>CX$16</v>
      </c>
      <c r="CY1611" s="179" t="str">
        <f t="shared" si="2761"/>
        <v>CY$16</v>
      </c>
      <c r="CZ1611" s="179" t="str">
        <f t="shared" si="2761"/>
        <v>CZ$16</v>
      </c>
      <c r="DA1611" s="179" t="str">
        <f t="shared" si="2761"/>
        <v>DA$16</v>
      </c>
      <c r="DB1611" s="179" t="str">
        <f t="shared" si="2761"/>
        <v>DB$16</v>
      </c>
      <c r="DC1611" s="179" t="str">
        <f t="shared" si="2761"/>
        <v>DC$16</v>
      </c>
      <c r="DD1611" s="179" t="str">
        <f t="shared" si="2761"/>
        <v>DD$16</v>
      </c>
      <c r="DE1611" s="179" t="str">
        <f t="shared" si="2761"/>
        <v>DE$16</v>
      </c>
      <c r="DF1611" s="179" t="str">
        <f t="shared" si="2761"/>
        <v>DF$16</v>
      </c>
      <c r="DG1611" s="179" t="str">
        <f t="shared" si="2761"/>
        <v>DG$16</v>
      </c>
      <c r="DH1611" s="179" t="str">
        <f t="shared" si="2761"/>
        <v>DH$16</v>
      </c>
      <c r="DI1611" s="179" t="str">
        <f t="shared" si="2761"/>
        <v>DI$16</v>
      </c>
      <c r="DJ1611" s="179" t="str">
        <f t="shared" si="2761"/>
        <v>DJ$16</v>
      </c>
      <c r="DK1611" s="179" t="str">
        <f t="shared" si="2761"/>
        <v>DK$16</v>
      </c>
      <c r="DL1611" s="179" t="str">
        <f t="shared" si="2761"/>
        <v>DL$16</v>
      </c>
    </row>
    <row r="1612" spans="1:116" x14ac:dyDescent="0.35">
      <c r="B1612" t="s">
        <v>332</v>
      </c>
      <c r="D1612" t="s">
        <v>427</v>
      </c>
      <c r="E1612" s="8" t="str">
        <f t="shared" si="2741"/>
        <v>1612 DTERMY-F</v>
      </c>
      <c r="G1612" s="136" t="str">
        <f>G1589</f>
        <v>primary unit</v>
      </c>
      <c r="H1612" s="12"/>
      <c r="I1612" s="60"/>
      <c r="J1612" s="60"/>
      <c r="K1612" s="15"/>
      <c r="L1612" s="15"/>
      <c r="M1612" s="15"/>
      <c r="N1612" s="15"/>
      <c r="O1612" s="15"/>
      <c r="P1612" s="15"/>
      <c r="R1612" s="15"/>
      <c r="S1612" s="179" t="str">
        <f t="shared" ref="S1612:AX1612" si="2762">S1589</f>
        <v>S$17</v>
      </c>
      <c r="T1612" s="179" t="str">
        <f t="shared" si="2762"/>
        <v>T$17</v>
      </c>
      <c r="U1612" s="179" t="str">
        <f t="shared" si="2762"/>
        <v>U$17</v>
      </c>
      <c r="V1612" s="179" t="str">
        <f t="shared" si="2762"/>
        <v>V$17</v>
      </c>
      <c r="W1612" s="179" t="str">
        <f t="shared" si="2762"/>
        <v>W$17</v>
      </c>
      <c r="X1612" s="179" t="str">
        <f t="shared" si="2762"/>
        <v>X$17</v>
      </c>
      <c r="Y1612" s="179" t="str">
        <f t="shared" si="2762"/>
        <v>Y$17</v>
      </c>
      <c r="Z1612" s="179" t="str">
        <f t="shared" si="2762"/>
        <v>Z$17</v>
      </c>
      <c r="AA1612" s="179" t="str">
        <f t="shared" si="2762"/>
        <v>AA$17</v>
      </c>
      <c r="AB1612" s="179" t="str">
        <f t="shared" si="2762"/>
        <v>AB$17</v>
      </c>
      <c r="AC1612" s="179" t="str">
        <f t="shared" si="2762"/>
        <v>AC$17</v>
      </c>
      <c r="AD1612" s="179" t="str">
        <f t="shared" si="2762"/>
        <v>AD$17</v>
      </c>
      <c r="AE1612" s="179" t="str">
        <f t="shared" si="2762"/>
        <v>AE$17</v>
      </c>
      <c r="AF1612" s="179" t="str">
        <f t="shared" si="2762"/>
        <v>AF$17</v>
      </c>
      <c r="AG1612" s="179" t="str">
        <f t="shared" si="2762"/>
        <v>AG$17</v>
      </c>
      <c r="AH1612" s="179" t="str">
        <f t="shared" si="2762"/>
        <v>AH$17</v>
      </c>
      <c r="AI1612" s="179" t="str">
        <f t="shared" si="2762"/>
        <v>AI$17</v>
      </c>
      <c r="AJ1612" s="179" t="str">
        <f t="shared" si="2762"/>
        <v>AJ$17</v>
      </c>
      <c r="AK1612" s="179" t="str">
        <f t="shared" si="2762"/>
        <v>AK$17</v>
      </c>
      <c r="AL1612" s="179" t="str">
        <f t="shared" si="2762"/>
        <v>AL$17</v>
      </c>
      <c r="AM1612" s="179" t="str">
        <f t="shared" si="2762"/>
        <v>AM$17</v>
      </c>
      <c r="AN1612" s="179" t="str">
        <f t="shared" si="2762"/>
        <v>AN$17</v>
      </c>
      <c r="AO1612" s="179" t="str">
        <f t="shared" si="2762"/>
        <v>AO$17</v>
      </c>
      <c r="AP1612" s="179" t="str">
        <f t="shared" si="2762"/>
        <v>AP$17</v>
      </c>
      <c r="AQ1612" s="179" t="str">
        <f t="shared" si="2762"/>
        <v>AQ$17</v>
      </c>
      <c r="AR1612" s="179" t="str">
        <f t="shared" si="2762"/>
        <v>AR$17</v>
      </c>
      <c r="AS1612" s="179" t="str">
        <f t="shared" si="2762"/>
        <v>AS$17</v>
      </c>
      <c r="AT1612" s="179" t="str">
        <f t="shared" si="2762"/>
        <v>AT$17</v>
      </c>
      <c r="AU1612" s="179" t="str">
        <f t="shared" si="2762"/>
        <v>AU$17</v>
      </c>
      <c r="AV1612" s="179" t="str">
        <f t="shared" si="2762"/>
        <v>AV$17</v>
      </c>
      <c r="AW1612" s="179" t="str">
        <f t="shared" si="2762"/>
        <v>AW$17</v>
      </c>
      <c r="AX1612" s="179" t="str">
        <f t="shared" si="2762"/>
        <v>AX$17</v>
      </c>
      <c r="AY1612" s="179" t="str">
        <f t="shared" ref="AY1612:CD1612" si="2763">AY1589</f>
        <v>AY$17</v>
      </c>
      <c r="AZ1612" s="179" t="str">
        <f t="shared" si="2763"/>
        <v>AZ$17</v>
      </c>
      <c r="BA1612" s="179" t="str">
        <f t="shared" si="2763"/>
        <v>BA$17</v>
      </c>
      <c r="BB1612" s="179" t="str">
        <f t="shared" si="2763"/>
        <v>BB$17</v>
      </c>
      <c r="BC1612" s="179" t="str">
        <f t="shared" si="2763"/>
        <v>BC$17</v>
      </c>
      <c r="BD1612" s="179" t="str">
        <f t="shared" si="2763"/>
        <v>BD$17</v>
      </c>
      <c r="BE1612" s="179" t="str">
        <f t="shared" si="2763"/>
        <v>BE$17</v>
      </c>
      <c r="BF1612" s="179" t="str">
        <f t="shared" si="2763"/>
        <v>BF$17</v>
      </c>
      <c r="BG1612" s="179" t="str">
        <f t="shared" si="2763"/>
        <v>BG$17</v>
      </c>
      <c r="BH1612" s="179" t="str">
        <f t="shared" si="2763"/>
        <v>BH$17</v>
      </c>
      <c r="BI1612" s="179" t="str">
        <f t="shared" si="2763"/>
        <v>BI$17</v>
      </c>
      <c r="BJ1612" s="179" t="str">
        <f t="shared" si="2763"/>
        <v>BJ$17</v>
      </c>
      <c r="BK1612" s="179" t="str">
        <f t="shared" si="2763"/>
        <v>BK$17</v>
      </c>
      <c r="BL1612" s="179" t="str">
        <f t="shared" si="2763"/>
        <v>BL$17</v>
      </c>
      <c r="BM1612" s="179" t="str">
        <f t="shared" si="2763"/>
        <v>BM$17</v>
      </c>
      <c r="BN1612" s="179" t="str">
        <f t="shared" si="2763"/>
        <v>BN$17</v>
      </c>
      <c r="BO1612" s="179" t="str">
        <f t="shared" si="2763"/>
        <v>BO$17</v>
      </c>
      <c r="BP1612" s="179" t="str">
        <f t="shared" si="2763"/>
        <v>BP$17</v>
      </c>
      <c r="BQ1612" s="179" t="str">
        <f t="shared" si="2763"/>
        <v>BQ$17</v>
      </c>
      <c r="BR1612" s="179" t="str">
        <f t="shared" si="2763"/>
        <v>BR$17</v>
      </c>
      <c r="BS1612" s="179" t="str">
        <f t="shared" si="2763"/>
        <v>BS$17</v>
      </c>
      <c r="BT1612" s="179" t="str">
        <f t="shared" si="2763"/>
        <v>BT$17</v>
      </c>
      <c r="BU1612" s="179" t="str">
        <f t="shared" si="2763"/>
        <v>BU$17</v>
      </c>
      <c r="BV1612" s="179" t="str">
        <f t="shared" si="2763"/>
        <v>BV$17</v>
      </c>
      <c r="BW1612" s="179" t="str">
        <f t="shared" si="2763"/>
        <v>BW$17</v>
      </c>
      <c r="BX1612" s="179" t="str">
        <f t="shared" si="2763"/>
        <v>BX$17</v>
      </c>
      <c r="BY1612" s="179" t="str">
        <f t="shared" si="2763"/>
        <v>BY$17</v>
      </c>
      <c r="BZ1612" s="179" t="str">
        <f t="shared" si="2763"/>
        <v>BZ$17</v>
      </c>
      <c r="CA1612" s="179" t="str">
        <f t="shared" si="2763"/>
        <v>CA$17</v>
      </c>
      <c r="CB1612" s="179" t="str">
        <f t="shared" si="2763"/>
        <v>CB$17</v>
      </c>
      <c r="CC1612" s="179" t="str">
        <f t="shared" si="2763"/>
        <v>CC$17</v>
      </c>
      <c r="CD1612" s="179" t="str">
        <f t="shared" si="2763"/>
        <v>CD$17</v>
      </c>
      <c r="CE1612" s="179" t="str">
        <f t="shared" ref="CE1612:CL1612" si="2764">CE1589</f>
        <v>CE$17</v>
      </c>
      <c r="CF1612" s="179" t="str">
        <f t="shared" si="2764"/>
        <v>CF$17</v>
      </c>
      <c r="CG1612" s="179" t="str">
        <f t="shared" si="2764"/>
        <v>CG$17</v>
      </c>
      <c r="CH1612" s="179" t="str">
        <f t="shared" si="2764"/>
        <v>CH$17</v>
      </c>
      <c r="CI1612" s="179" t="str">
        <f t="shared" si="2764"/>
        <v>CI$17</v>
      </c>
      <c r="CJ1612" s="179" t="str">
        <f t="shared" si="2764"/>
        <v>CJ$17</v>
      </c>
      <c r="CK1612" s="179" t="str">
        <f t="shared" si="2764"/>
        <v>CK$17</v>
      </c>
      <c r="CL1612" s="179" t="str">
        <f t="shared" si="2764"/>
        <v>CL$17</v>
      </c>
      <c r="CN1612" s="60"/>
      <c r="CO1612" s="179" t="str">
        <f t="shared" ref="CO1612:DL1612" si="2765">CO1589</f>
        <v>CO$17</v>
      </c>
      <c r="CP1612" s="179" t="str">
        <f t="shared" si="2765"/>
        <v>CP$17</v>
      </c>
      <c r="CQ1612" s="179" t="str">
        <f t="shared" si="2765"/>
        <v>CQ$17</v>
      </c>
      <c r="CR1612" s="179" t="str">
        <f t="shared" si="2765"/>
        <v>CR$17</v>
      </c>
      <c r="CS1612" s="179" t="str">
        <f t="shared" si="2765"/>
        <v>CS$17</v>
      </c>
      <c r="CT1612" s="179" t="str">
        <f t="shared" si="2765"/>
        <v>CT$17</v>
      </c>
      <c r="CU1612" s="179" t="str">
        <f t="shared" si="2765"/>
        <v>CU$17</v>
      </c>
      <c r="CV1612" s="179" t="str">
        <f t="shared" si="2765"/>
        <v>CV$17</v>
      </c>
      <c r="CW1612" s="179" t="str">
        <f t="shared" si="2765"/>
        <v>CW$17</v>
      </c>
      <c r="CX1612" s="179" t="str">
        <f t="shared" si="2765"/>
        <v>CX$17</v>
      </c>
      <c r="CY1612" s="179" t="str">
        <f t="shared" si="2765"/>
        <v>CY$17</v>
      </c>
      <c r="CZ1612" s="179" t="str">
        <f t="shared" si="2765"/>
        <v>CZ$17</v>
      </c>
      <c r="DA1612" s="179" t="str">
        <f t="shared" si="2765"/>
        <v>DA$17</v>
      </c>
      <c r="DB1612" s="179" t="str">
        <f t="shared" si="2765"/>
        <v>DB$17</v>
      </c>
      <c r="DC1612" s="179" t="str">
        <f t="shared" si="2765"/>
        <v>DC$17</v>
      </c>
      <c r="DD1612" s="179" t="str">
        <f t="shared" si="2765"/>
        <v>DD$17</v>
      </c>
      <c r="DE1612" s="179" t="str">
        <f t="shared" si="2765"/>
        <v>DE$17</v>
      </c>
      <c r="DF1612" s="179" t="str">
        <f t="shared" si="2765"/>
        <v>DF$17</v>
      </c>
      <c r="DG1612" s="179" t="str">
        <f t="shared" si="2765"/>
        <v>DG$17</v>
      </c>
      <c r="DH1612" s="179" t="str">
        <f t="shared" si="2765"/>
        <v>DH$17</v>
      </c>
      <c r="DI1612" s="179" t="str">
        <f t="shared" si="2765"/>
        <v>DI$17</v>
      </c>
      <c r="DJ1612" s="179" t="str">
        <f t="shared" si="2765"/>
        <v>DJ$17</v>
      </c>
      <c r="DK1612" s="179" t="str">
        <f t="shared" si="2765"/>
        <v>DK$17</v>
      </c>
      <c r="DL1612" s="179" t="str">
        <f t="shared" si="2765"/>
        <v>DL$17</v>
      </c>
    </row>
    <row r="1613" spans="1:116" x14ac:dyDescent="0.35">
      <c r="B1613" t="s">
        <v>332</v>
      </c>
      <c r="D1613" t="s">
        <v>427</v>
      </c>
      <c r="E1613" s="8" t="str">
        <f t="shared" si="2741"/>
        <v>1613 DTERMY-F</v>
      </c>
      <c r="G1613" s="136" t="str">
        <f>G1590</f>
        <v>Primary revenue driver</v>
      </c>
      <c r="H1613" s="12"/>
      <c r="I1613" s="60"/>
      <c r="J1613" s="60"/>
      <c r="K1613" s="15"/>
      <c r="L1613" s="15"/>
      <c r="M1613" s="15"/>
      <c r="N1613" s="15"/>
      <c r="O1613" s="15"/>
      <c r="P1613" s="15"/>
      <c r="R1613" s="15"/>
      <c r="S1613" s="179">
        <f t="shared" ref="S1613:AX1613" si="2766">S1590</f>
        <v>0</v>
      </c>
      <c r="T1613" s="179">
        <f t="shared" si="2766"/>
        <v>0</v>
      </c>
      <c r="U1613" s="179">
        <f t="shared" si="2766"/>
        <v>0</v>
      </c>
      <c r="V1613" s="179">
        <f t="shared" si="2766"/>
        <v>0</v>
      </c>
      <c r="W1613" s="179">
        <f t="shared" si="2766"/>
        <v>0</v>
      </c>
      <c r="X1613" s="179">
        <f t="shared" si="2766"/>
        <v>0</v>
      </c>
      <c r="Y1613" s="179">
        <f t="shared" si="2766"/>
        <v>0</v>
      </c>
      <c r="Z1613" s="179">
        <f t="shared" si="2766"/>
        <v>0</v>
      </c>
      <c r="AA1613" s="179">
        <f t="shared" si="2766"/>
        <v>0</v>
      </c>
      <c r="AB1613" s="179">
        <f t="shared" si="2766"/>
        <v>0</v>
      </c>
      <c r="AC1613" s="179">
        <f t="shared" si="2766"/>
        <v>0</v>
      </c>
      <c r="AD1613" s="179">
        <f t="shared" si="2766"/>
        <v>0</v>
      </c>
      <c r="AE1613" s="179">
        <f t="shared" si="2766"/>
        <v>0</v>
      </c>
      <c r="AF1613" s="179">
        <f t="shared" si="2766"/>
        <v>0</v>
      </c>
      <c r="AG1613" s="179">
        <f t="shared" si="2766"/>
        <v>0</v>
      </c>
      <c r="AH1613" s="179">
        <f t="shared" si="2766"/>
        <v>0</v>
      </c>
      <c r="AI1613" s="179">
        <f t="shared" si="2766"/>
        <v>0</v>
      </c>
      <c r="AJ1613" s="179">
        <f t="shared" si="2766"/>
        <v>0</v>
      </c>
      <c r="AK1613" s="179">
        <f t="shared" si="2766"/>
        <v>0</v>
      </c>
      <c r="AL1613" s="179">
        <f t="shared" si="2766"/>
        <v>0</v>
      </c>
      <c r="AM1613" s="179">
        <f t="shared" si="2766"/>
        <v>0</v>
      </c>
      <c r="AN1613" s="179">
        <f t="shared" si="2766"/>
        <v>0</v>
      </c>
      <c r="AO1613" s="179">
        <f t="shared" si="2766"/>
        <v>0</v>
      </c>
      <c r="AP1613" s="179">
        <f t="shared" si="2766"/>
        <v>0</v>
      </c>
      <c r="AQ1613" s="179">
        <f t="shared" si="2766"/>
        <v>0</v>
      </c>
      <c r="AR1613" s="179">
        <f t="shared" si="2766"/>
        <v>0</v>
      </c>
      <c r="AS1613" s="179">
        <f t="shared" si="2766"/>
        <v>0</v>
      </c>
      <c r="AT1613" s="179">
        <f t="shared" si="2766"/>
        <v>0</v>
      </c>
      <c r="AU1613" s="179">
        <f t="shared" si="2766"/>
        <v>0</v>
      </c>
      <c r="AV1613" s="179">
        <f t="shared" si="2766"/>
        <v>0</v>
      </c>
      <c r="AW1613" s="179">
        <f t="shared" si="2766"/>
        <v>0</v>
      </c>
      <c r="AX1613" s="179">
        <f t="shared" si="2766"/>
        <v>0</v>
      </c>
      <c r="AY1613" s="179">
        <f t="shared" ref="AY1613:CD1613" si="2767">AY1590</f>
        <v>0</v>
      </c>
      <c r="AZ1613" s="179">
        <f t="shared" si="2767"/>
        <v>0</v>
      </c>
      <c r="BA1613" s="179">
        <f t="shared" si="2767"/>
        <v>0</v>
      </c>
      <c r="BB1613" s="179">
        <f t="shared" si="2767"/>
        <v>0</v>
      </c>
      <c r="BC1613" s="179">
        <f t="shared" si="2767"/>
        <v>0</v>
      </c>
      <c r="BD1613" s="179">
        <f t="shared" si="2767"/>
        <v>0</v>
      </c>
      <c r="BE1613" s="179">
        <f t="shared" si="2767"/>
        <v>0</v>
      </c>
      <c r="BF1613" s="179">
        <f t="shared" si="2767"/>
        <v>0</v>
      </c>
      <c r="BG1613" s="179">
        <f t="shared" si="2767"/>
        <v>0</v>
      </c>
      <c r="BH1613" s="179">
        <f t="shared" si="2767"/>
        <v>0</v>
      </c>
      <c r="BI1613" s="179">
        <f t="shared" si="2767"/>
        <v>0</v>
      </c>
      <c r="BJ1613" s="179">
        <f t="shared" si="2767"/>
        <v>0</v>
      </c>
      <c r="BK1613" s="179">
        <f t="shared" si="2767"/>
        <v>0</v>
      </c>
      <c r="BL1613" s="179">
        <f t="shared" si="2767"/>
        <v>0</v>
      </c>
      <c r="BM1613" s="179">
        <f t="shared" si="2767"/>
        <v>0</v>
      </c>
      <c r="BN1613" s="179">
        <f t="shared" si="2767"/>
        <v>0</v>
      </c>
      <c r="BO1613" s="179">
        <f t="shared" si="2767"/>
        <v>0</v>
      </c>
      <c r="BP1613" s="179">
        <f t="shared" si="2767"/>
        <v>0</v>
      </c>
      <c r="BQ1613" s="179">
        <f t="shared" si="2767"/>
        <v>0</v>
      </c>
      <c r="BR1613" s="179">
        <f t="shared" si="2767"/>
        <v>0</v>
      </c>
      <c r="BS1613" s="179">
        <f t="shared" si="2767"/>
        <v>0</v>
      </c>
      <c r="BT1613" s="179">
        <f t="shared" si="2767"/>
        <v>0</v>
      </c>
      <c r="BU1613" s="179">
        <f t="shared" si="2767"/>
        <v>0</v>
      </c>
      <c r="BV1613" s="179">
        <f t="shared" si="2767"/>
        <v>0</v>
      </c>
      <c r="BW1613" s="179">
        <f t="shared" si="2767"/>
        <v>0</v>
      </c>
      <c r="BX1613" s="179">
        <f t="shared" si="2767"/>
        <v>0</v>
      </c>
      <c r="BY1613" s="179">
        <f t="shared" si="2767"/>
        <v>0</v>
      </c>
      <c r="BZ1613" s="179">
        <f t="shared" si="2767"/>
        <v>0</v>
      </c>
      <c r="CA1613" s="179">
        <f t="shared" si="2767"/>
        <v>0</v>
      </c>
      <c r="CB1613" s="179">
        <f t="shared" si="2767"/>
        <v>0</v>
      </c>
      <c r="CC1613" s="179">
        <f t="shared" si="2767"/>
        <v>0</v>
      </c>
      <c r="CD1613" s="179">
        <f t="shared" si="2767"/>
        <v>0</v>
      </c>
      <c r="CE1613" s="179">
        <f t="shared" ref="CE1613:CL1613" si="2768">CE1590</f>
        <v>0</v>
      </c>
      <c r="CF1613" s="179">
        <f t="shared" si="2768"/>
        <v>0</v>
      </c>
      <c r="CG1613" s="179">
        <f t="shared" si="2768"/>
        <v>0</v>
      </c>
      <c r="CH1613" s="179">
        <f t="shared" si="2768"/>
        <v>0</v>
      </c>
      <c r="CI1613" s="179">
        <f t="shared" si="2768"/>
        <v>0</v>
      </c>
      <c r="CJ1613" s="179">
        <f t="shared" si="2768"/>
        <v>0</v>
      </c>
      <c r="CK1613" s="179">
        <f t="shared" si="2768"/>
        <v>0</v>
      </c>
      <c r="CL1613" s="179">
        <f t="shared" si="2768"/>
        <v>0</v>
      </c>
      <c r="CN1613" s="60"/>
      <c r="CO1613" s="179">
        <f t="shared" ref="CO1613:DL1613" si="2769">CO1590</f>
        <v>0</v>
      </c>
      <c r="CP1613" s="179">
        <f t="shared" si="2769"/>
        <v>0</v>
      </c>
      <c r="CQ1613" s="179">
        <f t="shared" si="2769"/>
        <v>0</v>
      </c>
      <c r="CR1613" s="179">
        <f t="shared" si="2769"/>
        <v>0</v>
      </c>
      <c r="CS1613" s="179">
        <f t="shared" si="2769"/>
        <v>0</v>
      </c>
      <c r="CT1613" s="179">
        <f t="shared" si="2769"/>
        <v>0</v>
      </c>
      <c r="CU1613" s="179">
        <f t="shared" si="2769"/>
        <v>0</v>
      </c>
      <c r="CV1613" s="179">
        <f t="shared" si="2769"/>
        <v>0</v>
      </c>
      <c r="CW1613" s="179">
        <f t="shared" si="2769"/>
        <v>0</v>
      </c>
      <c r="CX1613" s="179">
        <f t="shared" si="2769"/>
        <v>0</v>
      </c>
      <c r="CY1613" s="179">
        <f t="shared" si="2769"/>
        <v>0</v>
      </c>
      <c r="CZ1613" s="179">
        <f t="shared" si="2769"/>
        <v>0</v>
      </c>
      <c r="DA1613" s="179">
        <f t="shared" si="2769"/>
        <v>0</v>
      </c>
      <c r="DB1613" s="179">
        <f t="shared" si="2769"/>
        <v>0</v>
      </c>
      <c r="DC1613" s="179">
        <f t="shared" si="2769"/>
        <v>0</v>
      </c>
      <c r="DD1613" s="179">
        <f t="shared" si="2769"/>
        <v>0</v>
      </c>
      <c r="DE1613" s="179">
        <f t="shared" si="2769"/>
        <v>0</v>
      </c>
      <c r="DF1613" s="179">
        <f t="shared" si="2769"/>
        <v>0</v>
      </c>
      <c r="DG1613" s="179">
        <f t="shared" si="2769"/>
        <v>0</v>
      </c>
      <c r="DH1613" s="179">
        <f t="shared" si="2769"/>
        <v>0</v>
      </c>
      <c r="DI1613" s="179">
        <f t="shared" si="2769"/>
        <v>0</v>
      </c>
      <c r="DJ1613" s="179">
        <f t="shared" si="2769"/>
        <v>0</v>
      </c>
      <c r="DK1613" s="179">
        <f t="shared" si="2769"/>
        <v>0</v>
      </c>
      <c r="DL1613" s="179">
        <f t="shared" si="2769"/>
        <v>0</v>
      </c>
    </row>
    <row r="1614" spans="1:116" x14ac:dyDescent="0.35">
      <c r="B1614" t="s">
        <v>332</v>
      </c>
      <c r="D1614" t="s">
        <v>427</v>
      </c>
      <c r="E1614" s="8" t="str">
        <f t="shared" si="2741"/>
        <v>1614 DTERMY-F</v>
      </c>
      <c r="G1614" s="136" t="str">
        <f>G1591</f>
        <v>Primary volume driver</v>
      </c>
      <c r="H1614" s="12"/>
      <c r="I1614" s="60"/>
      <c r="J1614" s="60"/>
      <c r="K1614" s="15"/>
      <c r="L1614" s="15"/>
      <c r="M1614" s="15"/>
      <c r="N1614" s="15"/>
      <c r="O1614" s="15"/>
      <c r="P1614" s="15"/>
      <c r="R1614" s="15"/>
      <c r="S1614" s="179"/>
      <c r="T1614" s="179"/>
      <c r="U1614" s="179"/>
      <c r="V1614" s="179"/>
      <c r="W1614" s="179"/>
      <c r="X1614" s="179"/>
      <c r="Y1614" s="179"/>
      <c r="Z1614" s="179"/>
      <c r="AA1614" s="179"/>
      <c r="AB1614" s="179"/>
      <c r="AC1614" s="179"/>
      <c r="AD1614" s="179"/>
      <c r="AE1614" s="179"/>
      <c r="AF1614" s="179"/>
      <c r="AG1614" s="179"/>
      <c r="AH1614" s="179"/>
      <c r="AI1614" s="179"/>
      <c r="AJ1614" s="179"/>
      <c r="AK1614" s="179"/>
      <c r="AL1614" s="179"/>
      <c r="AM1614" s="179"/>
      <c r="AN1614" s="179"/>
      <c r="AO1614" s="179"/>
      <c r="AP1614" s="179"/>
      <c r="AQ1614" s="179"/>
      <c r="AR1614" s="179"/>
      <c r="AS1614" s="179"/>
      <c r="AT1614" s="179"/>
      <c r="AU1614" s="179"/>
      <c r="AV1614" s="179"/>
      <c r="AW1614" s="179"/>
      <c r="AX1614" s="179"/>
      <c r="AY1614" s="179"/>
      <c r="AZ1614" s="179"/>
      <c r="BA1614" s="179"/>
      <c r="BB1614" s="179"/>
      <c r="BC1614" s="179"/>
      <c r="BD1614" s="179"/>
      <c r="BE1614" s="179"/>
      <c r="BF1614" s="179"/>
      <c r="BG1614" s="179"/>
      <c r="BH1614" s="179"/>
      <c r="BI1614" s="179"/>
      <c r="BJ1614" s="179"/>
      <c r="BK1614" s="179"/>
      <c r="BL1614" s="179"/>
      <c r="BM1614" s="179"/>
      <c r="BN1614" s="179"/>
      <c r="BO1614" s="179"/>
      <c r="BP1614" s="179"/>
      <c r="BQ1614" s="179"/>
      <c r="BR1614" s="179"/>
      <c r="BS1614" s="179"/>
      <c r="BT1614" s="179"/>
      <c r="BU1614" s="179"/>
      <c r="BV1614" s="179"/>
      <c r="BW1614" s="179"/>
      <c r="BX1614" s="179"/>
      <c r="BY1614" s="179"/>
      <c r="BZ1614" s="179"/>
      <c r="CA1614" s="179"/>
      <c r="CB1614" s="179"/>
      <c r="CC1614" s="179"/>
      <c r="CD1614" s="179"/>
      <c r="CE1614" s="179"/>
      <c r="CF1614" s="179"/>
      <c r="CG1614" s="179"/>
      <c r="CH1614" s="179"/>
      <c r="CI1614" s="179"/>
      <c r="CJ1614" s="179"/>
      <c r="CK1614" s="179"/>
      <c r="CL1614" s="179"/>
      <c r="CN1614" s="60"/>
      <c r="CO1614" s="179"/>
      <c r="CP1614" s="179"/>
      <c r="CQ1614" s="179"/>
      <c r="CR1614" s="179"/>
      <c r="CS1614" s="179"/>
      <c r="CT1614" s="179"/>
      <c r="CU1614" s="179"/>
      <c r="CV1614" s="179"/>
      <c r="CW1614" s="179"/>
      <c r="CX1614" s="179"/>
      <c r="CY1614" s="179"/>
      <c r="CZ1614" s="179"/>
      <c r="DA1614" s="179"/>
      <c r="DB1614" s="179"/>
      <c r="DC1614" s="179"/>
      <c r="DD1614" s="179"/>
      <c r="DE1614" s="179"/>
      <c r="DF1614" s="179"/>
      <c r="DG1614" s="179"/>
      <c r="DH1614" s="179"/>
      <c r="DI1614" s="179"/>
      <c r="DJ1614" s="179"/>
      <c r="DK1614" s="179"/>
      <c r="DL1614" s="179"/>
    </row>
    <row r="1615" spans="1:116" x14ac:dyDescent="0.35">
      <c r="A1615" s="3"/>
      <c r="B1615" t="s">
        <v>332</v>
      </c>
      <c r="D1615" t="s">
        <v>427</v>
      </c>
      <c r="E1615" s="8" t="str">
        <f t="shared" si="2741"/>
        <v>1615 DTERMY-F</v>
      </c>
      <c r="G1615" s="191" t="str">
        <f>G1596</f>
        <v>Rolling fixed term debt - multiple borrowings w/ annual control:</v>
      </c>
      <c r="H1615" s="90"/>
      <c r="I1615" s="213"/>
      <c r="J1615" s="213"/>
      <c r="K1615" s="214"/>
      <c r="L1615" s="214"/>
      <c r="M1615" s="214"/>
      <c r="N1615" s="214"/>
      <c r="O1615" s="214"/>
      <c r="P1615" s="214"/>
      <c r="R1615" s="214"/>
      <c r="S1615" s="4" t="str">
        <f t="shared" ref="S1615:AX1615" si="2770">ADDRESS(ROW(S1605),COLUMN(S1605),2)</f>
        <v>S$1605</v>
      </c>
      <c r="T1615" s="4" t="str">
        <f t="shared" si="2770"/>
        <v>T$1605</v>
      </c>
      <c r="U1615" s="4" t="str">
        <f t="shared" si="2770"/>
        <v>U$1605</v>
      </c>
      <c r="V1615" s="4" t="str">
        <f t="shared" si="2770"/>
        <v>V$1605</v>
      </c>
      <c r="W1615" s="4" t="str">
        <f t="shared" si="2770"/>
        <v>W$1605</v>
      </c>
      <c r="X1615" s="4" t="str">
        <f t="shared" si="2770"/>
        <v>X$1605</v>
      </c>
      <c r="Y1615" s="4" t="str">
        <f t="shared" si="2770"/>
        <v>Y$1605</v>
      </c>
      <c r="Z1615" s="4" t="str">
        <f t="shared" si="2770"/>
        <v>Z$1605</v>
      </c>
      <c r="AA1615" s="4" t="str">
        <f t="shared" si="2770"/>
        <v>AA$1605</v>
      </c>
      <c r="AB1615" s="4" t="str">
        <f t="shared" si="2770"/>
        <v>AB$1605</v>
      </c>
      <c r="AC1615" s="4" t="str">
        <f t="shared" si="2770"/>
        <v>AC$1605</v>
      </c>
      <c r="AD1615" s="4" t="str">
        <f t="shared" si="2770"/>
        <v>AD$1605</v>
      </c>
      <c r="AE1615" s="4" t="str">
        <f t="shared" si="2770"/>
        <v>AE$1605</v>
      </c>
      <c r="AF1615" s="4" t="str">
        <f t="shared" si="2770"/>
        <v>AF$1605</v>
      </c>
      <c r="AG1615" s="4" t="str">
        <f t="shared" si="2770"/>
        <v>AG$1605</v>
      </c>
      <c r="AH1615" s="4" t="str">
        <f t="shared" si="2770"/>
        <v>AH$1605</v>
      </c>
      <c r="AI1615" s="4" t="str">
        <f t="shared" si="2770"/>
        <v>AI$1605</v>
      </c>
      <c r="AJ1615" s="4" t="str">
        <f t="shared" si="2770"/>
        <v>AJ$1605</v>
      </c>
      <c r="AK1615" s="4" t="str">
        <f t="shared" si="2770"/>
        <v>AK$1605</v>
      </c>
      <c r="AL1615" s="4" t="str">
        <f t="shared" si="2770"/>
        <v>AL$1605</v>
      </c>
      <c r="AM1615" s="4" t="str">
        <f t="shared" si="2770"/>
        <v>AM$1605</v>
      </c>
      <c r="AN1615" s="4" t="str">
        <f t="shared" si="2770"/>
        <v>AN$1605</v>
      </c>
      <c r="AO1615" s="4" t="str">
        <f t="shared" si="2770"/>
        <v>AO$1605</v>
      </c>
      <c r="AP1615" s="4" t="str">
        <f t="shared" si="2770"/>
        <v>AP$1605</v>
      </c>
      <c r="AQ1615" s="4" t="str">
        <f t="shared" si="2770"/>
        <v>AQ$1605</v>
      </c>
      <c r="AR1615" s="4" t="str">
        <f t="shared" si="2770"/>
        <v>AR$1605</v>
      </c>
      <c r="AS1615" s="4" t="str">
        <f t="shared" si="2770"/>
        <v>AS$1605</v>
      </c>
      <c r="AT1615" s="4" t="str">
        <f t="shared" si="2770"/>
        <v>AT$1605</v>
      </c>
      <c r="AU1615" s="4" t="str">
        <f t="shared" si="2770"/>
        <v>AU$1605</v>
      </c>
      <c r="AV1615" s="4" t="str">
        <f t="shared" si="2770"/>
        <v>AV$1605</v>
      </c>
      <c r="AW1615" s="4" t="str">
        <f t="shared" si="2770"/>
        <v>AW$1605</v>
      </c>
      <c r="AX1615" s="4" t="str">
        <f t="shared" si="2770"/>
        <v>AX$1605</v>
      </c>
      <c r="AY1615" s="4" t="str">
        <f t="shared" ref="AY1615:CD1615" si="2771">ADDRESS(ROW(AY1605),COLUMN(AY1605),2)</f>
        <v>AY$1605</v>
      </c>
      <c r="AZ1615" s="4" t="str">
        <f t="shared" si="2771"/>
        <v>AZ$1605</v>
      </c>
      <c r="BA1615" s="4" t="str">
        <f t="shared" si="2771"/>
        <v>BA$1605</v>
      </c>
      <c r="BB1615" s="4" t="str">
        <f t="shared" si="2771"/>
        <v>BB$1605</v>
      </c>
      <c r="BC1615" s="4" t="str">
        <f t="shared" si="2771"/>
        <v>BC$1605</v>
      </c>
      <c r="BD1615" s="4" t="str">
        <f t="shared" si="2771"/>
        <v>BD$1605</v>
      </c>
      <c r="BE1615" s="4" t="str">
        <f t="shared" si="2771"/>
        <v>BE$1605</v>
      </c>
      <c r="BF1615" s="4" t="str">
        <f t="shared" si="2771"/>
        <v>BF$1605</v>
      </c>
      <c r="BG1615" s="4" t="str">
        <f t="shared" si="2771"/>
        <v>BG$1605</v>
      </c>
      <c r="BH1615" s="4" t="str">
        <f t="shared" si="2771"/>
        <v>BH$1605</v>
      </c>
      <c r="BI1615" s="4" t="str">
        <f t="shared" si="2771"/>
        <v>BI$1605</v>
      </c>
      <c r="BJ1615" s="4" t="str">
        <f t="shared" si="2771"/>
        <v>BJ$1605</v>
      </c>
      <c r="BK1615" s="4" t="str">
        <f t="shared" si="2771"/>
        <v>BK$1605</v>
      </c>
      <c r="BL1615" s="4" t="str">
        <f t="shared" si="2771"/>
        <v>BL$1605</v>
      </c>
      <c r="BM1615" s="4" t="str">
        <f t="shared" si="2771"/>
        <v>BM$1605</v>
      </c>
      <c r="BN1615" s="4" t="str">
        <f t="shared" si="2771"/>
        <v>BN$1605</v>
      </c>
      <c r="BO1615" s="4" t="str">
        <f t="shared" si="2771"/>
        <v>BO$1605</v>
      </c>
      <c r="BP1615" s="4" t="str">
        <f t="shared" si="2771"/>
        <v>BP$1605</v>
      </c>
      <c r="BQ1615" s="4" t="str">
        <f t="shared" si="2771"/>
        <v>BQ$1605</v>
      </c>
      <c r="BR1615" s="4" t="str">
        <f t="shared" si="2771"/>
        <v>BR$1605</v>
      </c>
      <c r="BS1615" s="4" t="str">
        <f t="shared" si="2771"/>
        <v>BS$1605</v>
      </c>
      <c r="BT1615" s="4" t="str">
        <f t="shared" si="2771"/>
        <v>BT$1605</v>
      </c>
      <c r="BU1615" s="4" t="str">
        <f t="shared" si="2771"/>
        <v>BU$1605</v>
      </c>
      <c r="BV1615" s="4" t="str">
        <f t="shared" si="2771"/>
        <v>BV$1605</v>
      </c>
      <c r="BW1615" s="4" t="str">
        <f t="shared" si="2771"/>
        <v>BW$1605</v>
      </c>
      <c r="BX1615" s="4" t="str">
        <f t="shared" si="2771"/>
        <v>BX$1605</v>
      </c>
      <c r="BY1615" s="4" t="str">
        <f t="shared" si="2771"/>
        <v>BY$1605</v>
      </c>
      <c r="BZ1615" s="4" t="str">
        <f t="shared" si="2771"/>
        <v>BZ$1605</v>
      </c>
      <c r="CA1615" s="4" t="str">
        <f t="shared" si="2771"/>
        <v>CA$1605</v>
      </c>
      <c r="CB1615" s="4" t="str">
        <f t="shared" si="2771"/>
        <v>CB$1605</v>
      </c>
      <c r="CC1615" s="4" t="str">
        <f t="shared" si="2771"/>
        <v>CC$1605</v>
      </c>
      <c r="CD1615" s="4" t="str">
        <f t="shared" si="2771"/>
        <v>CD$1605</v>
      </c>
      <c r="CE1615" s="4" t="str">
        <f t="shared" ref="CE1615:CL1615" si="2772">ADDRESS(ROW(CE1605),COLUMN(CE1605),2)</f>
        <v>CE$1605</v>
      </c>
      <c r="CF1615" s="4" t="str">
        <f t="shared" si="2772"/>
        <v>CF$1605</v>
      </c>
      <c r="CG1615" s="4" t="str">
        <f t="shared" si="2772"/>
        <v>CG$1605</v>
      </c>
      <c r="CH1615" s="4" t="str">
        <f t="shared" si="2772"/>
        <v>CH$1605</v>
      </c>
      <c r="CI1615" s="4" t="str">
        <f t="shared" si="2772"/>
        <v>CI$1605</v>
      </c>
      <c r="CJ1615" s="4" t="str">
        <f t="shared" si="2772"/>
        <v>CJ$1605</v>
      </c>
      <c r="CK1615" s="4" t="str">
        <f t="shared" si="2772"/>
        <v>CK$1605</v>
      </c>
      <c r="CL1615" s="4" t="str">
        <f t="shared" si="2772"/>
        <v>CL$1605</v>
      </c>
      <c r="CN1615" s="213"/>
      <c r="CO1615" s="4" t="str">
        <f t="shared" ref="CO1615:DL1615" si="2773">ADDRESS(ROW(CO1605),COLUMN(CO1605),2)</f>
        <v>CO$1605</v>
      </c>
      <c r="CP1615" s="4" t="str">
        <f t="shared" si="2773"/>
        <v>CP$1605</v>
      </c>
      <c r="CQ1615" s="4" t="str">
        <f t="shared" si="2773"/>
        <v>CQ$1605</v>
      </c>
      <c r="CR1615" s="4" t="str">
        <f t="shared" si="2773"/>
        <v>CR$1605</v>
      </c>
      <c r="CS1615" s="4" t="str">
        <f t="shared" si="2773"/>
        <v>CS$1605</v>
      </c>
      <c r="CT1615" s="4" t="str">
        <f t="shared" si="2773"/>
        <v>CT$1605</v>
      </c>
      <c r="CU1615" s="4" t="str">
        <f t="shared" si="2773"/>
        <v>CU$1605</v>
      </c>
      <c r="CV1615" s="4" t="str">
        <f t="shared" si="2773"/>
        <v>CV$1605</v>
      </c>
      <c r="CW1615" s="4" t="str">
        <f t="shared" si="2773"/>
        <v>CW$1605</v>
      </c>
      <c r="CX1615" s="4" t="str">
        <f t="shared" si="2773"/>
        <v>CX$1605</v>
      </c>
      <c r="CY1615" s="4" t="str">
        <f t="shared" si="2773"/>
        <v>CY$1605</v>
      </c>
      <c r="CZ1615" s="4" t="str">
        <f t="shared" si="2773"/>
        <v>CZ$1605</v>
      </c>
      <c r="DA1615" s="4" t="str">
        <f t="shared" si="2773"/>
        <v>DA$1605</v>
      </c>
      <c r="DB1615" s="4" t="str">
        <f t="shared" si="2773"/>
        <v>DB$1605</v>
      </c>
      <c r="DC1615" s="4" t="str">
        <f t="shared" si="2773"/>
        <v>DC$1605</v>
      </c>
      <c r="DD1615" s="4" t="str">
        <f t="shared" si="2773"/>
        <v>DD$1605</v>
      </c>
      <c r="DE1615" s="4" t="str">
        <f t="shared" si="2773"/>
        <v>DE$1605</v>
      </c>
      <c r="DF1615" s="4" t="str">
        <f t="shared" si="2773"/>
        <v>DF$1605</v>
      </c>
      <c r="DG1615" s="4" t="str">
        <f t="shared" si="2773"/>
        <v>DG$1605</v>
      </c>
      <c r="DH1615" s="4" t="str">
        <f t="shared" si="2773"/>
        <v>DH$1605</v>
      </c>
      <c r="DI1615" s="4" t="str">
        <f t="shared" si="2773"/>
        <v>DI$1605</v>
      </c>
      <c r="DJ1615" s="4" t="str">
        <f t="shared" si="2773"/>
        <v>DJ$1605</v>
      </c>
      <c r="DK1615" s="4" t="str">
        <f t="shared" si="2773"/>
        <v>DK$1605</v>
      </c>
      <c r="DL1615" s="4" t="str">
        <f t="shared" si="2773"/>
        <v>DL$1605</v>
      </c>
    </row>
    <row r="1616" spans="1:116" x14ac:dyDescent="0.35">
      <c r="B1616" t="s">
        <v>332</v>
      </c>
      <c r="D1616" t="s">
        <v>427</v>
      </c>
      <c r="E1616" s="8" t="str">
        <f t="shared" si="2741"/>
        <v>1616 DTERMY-F</v>
      </c>
      <c r="G1616" s="241" t="str">
        <f>IFERROR(SUBSTITUTE(TRIM(MID(G1596, SEARCH("-", G1596) + 1, LEN(G1596))),":",""),"no unit")</f>
        <v>multiple borrowings w/ annual control</v>
      </c>
      <c r="H1616" s="12"/>
      <c r="I1616" s="60"/>
      <c r="J1616" s="60"/>
      <c r="K1616" s="15"/>
      <c r="L1616" s="15"/>
      <c r="M1616" s="15"/>
      <c r="N1616" s="15"/>
      <c r="O1616" s="15"/>
      <c r="P1616" s="15"/>
      <c r="R1616" s="15"/>
      <c r="S1616" s="179" t="str">
        <f t="shared" ref="S1616:AX1616" si="2774">S1593</f>
        <v>S$19</v>
      </c>
      <c r="T1616" s="179" t="str">
        <f t="shared" si="2774"/>
        <v>T$19</v>
      </c>
      <c r="U1616" s="179" t="str">
        <f t="shared" si="2774"/>
        <v>U$19</v>
      </c>
      <c r="V1616" s="179" t="str">
        <f t="shared" si="2774"/>
        <v>V$19</v>
      </c>
      <c r="W1616" s="179" t="str">
        <f t="shared" si="2774"/>
        <v>W$19</v>
      </c>
      <c r="X1616" s="179" t="str">
        <f t="shared" si="2774"/>
        <v>X$19</v>
      </c>
      <c r="Y1616" s="179" t="str">
        <f t="shared" si="2774"/>
        <v>Y$19</v>
      </c>
      <c r="Z1616" s="179" t="str">
        <f t="shared" si="2774"/>
        <v>Z$19</v>
      </c>
      <c r="AA1616" s="179" t="str">
        <f t="shared" si="2774"/>
        <v>AA$19</v>
      </c>
      <c r="AB1616" s="179" t="str">
        <f t="shared" si="2774"/>
        <v>AB$19</v>
      </c>
      <c r="AC1616" s="179" t="str">
        <f t="shared" si="2774"/>
        <v>AC$19</v>
      </c>
      <c r="AD1616" s="179" t="str">
        <f t="shared" si="2774"/>
        <v>AD$19</v>
      </c>
      <c r="AE1616" s="179" t="str">
        <f t="shared" si="2774"/>
        <v>AE$19</v>
      </c>
      <c r="AF1616" s="179" t="str">
        <f t="shared" si="2774"/>
        <v>AF$19</v>
      </c>
      <c r="AG1616" s="179" t="str">
        <f t="shared" si="2774"/>
        <v>AG$19</v>
      </c>
      <c r="AH1616" s="179" t="str">
        <f t="shared" si="2774"/>
        <v>AH$19</v>
      </c>
      <c r="AI1616" s="179" t="str">
        <f t="shared" si="2774"/>
        <v>AI$19</v>
      </c>
      <c r="AJ1616" s="179" t="str">
        <f t="shared" si="2774"/>
        <v>AJ$19</v>
      </c>
      <c r="AK1616" s="179" t="str">
        <f t="shared" si="2774"/>
        <v>AK$19</v>
      </c>
      <c r="AL1616" s="179" t="str">
        <f t="shared" si="2774"/>
        <v>AL$19</v>
      </c>
      <c r="AM1616" s="179" t="str">
        <f t="shared" si="2774"/>
        <v>AM$19</v>
      </c>
      <c r="AN1616" s="179" t="str">
        <f t="shared" si="2774"/>
        <v>AN$19</v>
      </c>
      <c r="AO1616" s="179" t="str">
        <f t="shared" si="2774"/>
        <v>AO$19</v>
      </c>
      <c r="AP1616" s="179" t="str">
        <f t="shared" si="2774"/>
        <v>AP$19</v>
      </c>
      <c r="AQ1616" s="179" t="str">
        <f t="shared" si="2774"/>
        <v>AQ$19</v>
      </c>
      <c r="AR1616" s="179" t="str">
        <f t="shared" si="2774"/>
        <v>AR$19</v>
      </c>
      <c r="AS1616" s="179" t="str">
        <f t="shared" si="2774"/>
        <v>AS$19</v>
      </c>
      <c r="AT1616" s="179" t="str">
        <f t="shared" si="2774"/>
        <v>AT$19</v>
      </c>
      <c r="AU1616" s="179" t="str">
        <f t="shared" si="2774"/>
        <v>AU$19</v>
      </c>
      <c r="AV1616" s="179" t="str">
        <f t="shared" si="2774"/>
        <v>AV$19</v>
      </c>
      <c r="AW1616" s="179" t="str">
        <f t="shared" si="2774"/>
        <v>AW$19</v>
      </c>
      <c r="AX1616" s="179" t="str">
        <f t="shared" si="2774"/>
        <v>AX$19</v>
      </c>
      <c r="AY1616" s="179" t="str">
        <f t="shared" ref="AY1616:CD1616" si="2775">AY1593</f>
        <v>AY$19</v>
      </c>
      <c r="AZ1616" s="179" t="str">
        <f t="shared" si="2775"/>
        <v>AZ$19</v>
      </c>
      <c r="BA1616" s="179" t="str">
        <f t="shared" si="2775"/>
        <v>BA$19</v>
      </c>
      <c r="BB1616" s="179" t="str">
        <f t="shared" si="2775"/>
        <v>BB$19</v>
      </c>
      <c r="BC1616" s="179" t="str">
        <f t="shared" si="2775"/>
        <v>BC$19</v>
      </c>
      <c r="BD1616" s="179" t="str">
        <f t="shared" si="2775"/>
        <v>BD$19</v>
      </c>
      <c r="BE1616" s="179" t="str">
        <f t="shared" si="2775"/>
        <v>BE$19</v>
      </c>
      <c r="BF1616" s="179" t="str">
        <f t="shared" si="2775"/>
        <v>BF$19</v>
      </c>
      <c r="BG1616" s="179" t="str">
        <f t="shared" si="2775"/>
        <v>BG$19</v>
      </c>
      <c r="BH1616" s="179" t="str">
        <f t="shared" si="2775"/>
        <v>BH$19</v>
      </c>
      <c r="BI1616" s="179" t="str">
        <f t="shared" si="2775"/>
        <v>BI$19</v>
      </c>
      <c r="BJ1616" s="179" t="str">
        <f t="shared" si="2775"/>
        <v>BJ$19</v>
      </c>
      <c r="BK1616" s="179" t="str">
        <f t="shared" si="2775"/>
        <v>BK$19</v>
      </c>
      <c r="BL1616" s="179" t="str">
        <f t="shared" si="2775"/>
        <v>BL$19</v>
      </c>
      <c r="BM1616" s="179" t="str">
        <f t="shared" si="2775"/>
        <v>BM$19</v>
      </c>
      <c r="BN1616" s="179" t="str">
        <f t="shared" si="2775"/>
        <v>BN$19</v>
      </c>
      <c r="BO1616" s="179" t="str">
        <f t="shared" si="2775"/>
        <v>BO$19</v>
      </c>
      <c r="BP1616" s="179" t="str">
        <f t="shared" si="2775"/>
        <v>BP$19</v>
      </c>
      <c r="BQ1616" s="179" t="str">
        <f t="shared" si="2775"/>
        <v>BQ$19</v>
      </c>
      <c r="BR1616" s="179" t="str">
        <f t="shared" si="2775"/>
        <v>BR$19</v>
      </c>
      <c r="BS1616" s="179" t="str">
        <f t="shared" si="2775"/>
        <v>BS$19</v>
      </c>
      <c r="BT1616" s="179" t="str">
        <f t="shared" si="2775"/>
        <v>BT$19</v>
      </c>
      <c r="BU1616" s="179" t="str">
        <f t="shared" si="2775"/>
        <v>BU$19</v>
      </c>
      <c r="BV1616" s="179" t="str">
        <f t="shared" si="2775"/>
        <v>BV$19</v>
      </c>
      <c r="BW1616" s="179" t="str">
        <f t="shared" si="2775"/>
        <v>BW$19</v>
      </c>
      <c r="BX1616" s="179" t="str">
        <f t="shared" si="2775"/>
        <v>BX$19</v>
      </c>
      <c r="BY1616" s="179" t="str">
        <f t="shared" si="2775"/>
        <v>BY$19</v>
      </c>
      <c r="BZ1616" s="179" t="str">
        <f t="shared" si="2775"/>
        <v>BZ$19</v>
      </c>
      <c r="CA1616" s="179" t="str">
        <f t="shared" si="2775"/>
        <v>CA$19</v>
      </c>
      <c r="CB1616" s="179" t="str">
        <f t="shared" si="2775"/>
        <v>CB$19</v>
      </c>
      <c r="CC1616" s="179" t="str">
        <f t="shared" si="2775"/>
        <v>CC$19</v>
      </c>
      <c r="CD1616" s="179" t="str">
        <f t="shared" si="2775"/>
        <v>CD$19</v>
      </c>
      <c r="CE1616" s="179" t="str">
        <f t="shared" ref="CE1616:CL1616" si="2776">CE1593</f>
        <v>CE$19</v>
      </c>
      <c r="CF1616" s="179" t="str">
        <f t="shared" si="2776"/>
        <v>CF$19</v>
      </c>
      <c r="CG1616" s="179" t="str">
        <f t="shared" si="2776"/>
        <v>CG$19</v>
      </c>
      <c r="CH1616" s="179" t="str">
        <f t="shared" si="2776"/>
        <v>CH$19</v>
      </c>
      <c r="CI1616" s="179" t="str">
        <f t="shared" si="2776"/>
        <v>CI$19</v>
      </c>
      <c r="CJ1616" s="179" t="str">
        <f t="shared" si="2776"/>
        <v>CJ$19</v>
      </c>
      <c r="CK1616" s="179" t="str">
        <f t="shared" si="2776"/>
        <v>CK$19</v>
      </c>
      <c r="CL1616" s="179" t="str">
        <f t="shared" si="2776"/>
        <v>CL$19</v>
      </c>
      <c r="CN1616" s="60"/>
      <c r="CO1616" s="179" t="str">
        <f t="shared" ref="CO1616:DL1616" si="2777">CO1593</f>
        <v>CO$19</v>
      </c>
      <c r="CP1616" s="179" t="str">
        <f t="shared" si="2777"/>
        <v>CP$19</v>
      </c>
      <c r="CQ1616" s="179" t="str">
        <f t="shared" si="2777"/>
        <v>CQ$19</v>
      </c>
      <c r="CR1616" s="179" t="str">
        <f t="shared" si="2777"/>
        <v>CR$19</v>
      </c>
      <c r="CS1616" s="179" t="str">
        <f t="shared" si="2777"/>
        <v>CS$19</v>
      </c>
      <c r="CT1616" s="179" t="str">
        <f t="shared" si="2777"/>
        <v>CT$19</v>
      </c>
      <c r="CU1616" s="179" t="str">
        <f t="shared" si="2777"/>
        <v>CU$19</v>
      </c>
      <c r="CV1616" s="179" t="str">
        <f t="shared" si="2777"/>
        <v>CV$19</v>
      </c>
      <c r="CW1616" s="179" t="str">
        <f t="shared" si="2777"/>
        <v>CW$19</v>
      </c>
      <c r="CX1616" s="179" t="str">
        <f t="shared" si="2777"/>
        <v>CX$19</v>
      </c>
      <c r="CY1616" s="179" t="str">
        <f t="shared" si="2777"/>
        <v>CY$19</v>
      </c>
      <c r="CZ1616" s="179" t="str">
        <f t="shared" si="2777"/>
        <v>CZ$19</v>
      </c>
      <c r="DA1616" s="179" t="str">
        <f t="shared" si="2777"/>
        <v>DA$19</v>
      </c>
      <c r="DB1616" s="179" t="str">
        <f t="shared" si="2777"/>
        <v>DB$19</v>
      </c>
      <c r="DC1616" s="179" t="str">
        <f t="shared" si="2777"/>
        <v>DC$19</v>
      </c>
      <c r="DD1616" s="179" t="str">
        <f t="shared" si="2777"/>
        <v>DD$19</v>
      </c>
      <c r="DE1616" s="179" t="str">
        <f t="shared" si="2777"/>
        <v>DE$19</v>
      </c>
      <c r="DF1616" s="179" t="str">
        <f t="shared" si="2777"/>
        <v>DF$19</v>
      </c>
      <c r="DG1616" s="179" t="str">
        <f t="shared" si="2777"/>
        <v>DG$19</v>
      </c>
      <c r="DH1616" s="179" t="str">
        <f t="shared" si="2777"/>
        <v>DH$19</v>
      </c>
      <c r="DI1616" s="179" t="str">
        <f t="shared" si="2777"/>
        <v>DI$19</v>
      </c>
      <c r="DJ1616" s="179" t="str">
        <f t="shared" si="2777"/>
        <v>DJ$19</v>
      </c>
      <c r="DK1616" s="179" t="str">
        <f t="shared" si="2777"/>
        <v>DK$19</v>
      </c>
      <c r="DL1616" s="179" t="str">
        <f t="shared" si="2777"/>
        <v>DL$19</v>
      </c>
    </row>
    <row r="1617" spans="1:116" x14ac:dyDescent="0.35">
      <c r="E1617" s="8"/>
      <c r="G1617" s="191" t="str">
        <f>G1594</f>
        <v>Secondary revenue driver</v>
      </c>
      <c r="H1617" s="12"/>
      <c r="I1617" s="60"/>
      <c r="J1617" s="60"/>
      <c r="K1617" s="15"/>
      <c r="L1617" s="15"/>
      <c r="M1617" s="15"/>
      <c r="N1617" s="15"/>
      <c r="O1617" s="15"/>
      <c r="P1617" s="15"/>
      <c r="R1617" s="15"/>
      <c r="S1617" s="76"/>
      <c r="T1617" s="76"/>
      <c r="U1617" s="76"/>
      <c r="V1617" s="76"/>
      <c r="W1617" s="76"/>
      <c r="X1617" s="76"/>
      <c r="Y1617" s="76"/>
      <c r="Z1617" s="76"/>
      <c r="AA1617" s="76"/>
      <c r="AB1617" s="76"/>
      <c r="AC1617" s="76"/>
      <c r="AD1617" s="76"/>
      <c r="AE1617" s="76"/>
      <c r="AF1617" s="76"/>
      <c r="AG1617" s="76"/>
      <c r="AH1617" s="76"/>
      <c r="AI1617" s="76"/>
      <c r="AJ1617" s="76"/>
      <c r="AK1617" s="76"/>
      <c r="AL1617" s="76"/>
      <c r="AM1617" s="76"/>
      <c r="AN1617" s="76"/>
      <c r="AO1617" s="76"/>
      <c r="AP1617" s="76"/>
      <c r="AQ1617" s="76"/>
      <c r="AR1617" s="76"/>
      <c r="AS1617" s="76"/>
      <c r="AT1617" s="76"/>
      <c r="AU1617" s="76"/>
      <c r="AV1617" s="76"/>
      <c r="AW1617" s="76"/>
      <c r="AX1617" s="76"/>
      <c r="AY1617" s="76"/>
      <c r="AZ1617" s="76"/>
      <c r="BA1617" s="76"/>
      <c r="BB1617" s="76"/>
      <c r="BC1617" s="76"/>
      <c r="BD1617" s="76"/>
      <c r="BE1617" s="76"/>
      <c r="BF1617" s="76"/>
      <c r="BG1617" s="76"/>
      <c r="BH1617" s="76"/>
      <c r="BI1617" s="76"/>
      <c r="BJ1617" s="76"/>
      <c r="BK1617" s="76"/>
      <c r="BL1617" s="76"/>
      <c r="BM1617" s="76"/>
      <c r="BN1617" s="76"/>
      <c r="BO1617" s="76"/>
      <c r="BP1617" s="76"/>
      <c r="BQ1617" s="76"/>
      <c r="BR1617" s="76"/>
      <c r="BS1617" s="76"/>
      <c r="BT1617" s="76"/>
      <c r="BU1617" s="76"/>
      <c r="BV1617" s="76"/>
      <c r="BW1617" s="76"/>
      <c r="BX1617" s="76"/>
      <c r="BY1617" s="76"/>
      <c r="BZ1617" s="76"/>
      <c r="CA1617" s="76"/>
      <c r="CB1617" s="76"/>
      <c r="CC1617" s="76"/>
      <c r="CD1617" s="76"/>
      <c r="CE1617" s="76"/>
      <c r="CF1617" s="76"/>
      <c r="CG1617" s="76"/>
      <c r="CH1617" s="76"/>
      <c r="CI1617" s="76"/>
      <c r="CJ1617" s="76"/>
      <c r="CK1617" s="76"/>
      <c r="CL1617" s="76"/>
      <c r="CN1617" s="60"/>
      <c r="CO1617" s="76"/>
      <c r="CP1617" s="76"/>
      <c r="CQ1617" s="76"/>
      <c r="CR1617" s="76"/>
      <c r="CS1617" s="76"/>
      <c r="CT1617" s="76"/>
      <c r="CU1617" s="76"/>
      <c r="CV1617" s="76"/>
      <c r="CW1617" s="76"/>
      <c r="CX1617" s="76"/>
      <c r="CY1617" s="76"/>
      <c r="CZ1617" s="76"/>
      <c r="DA1617" s="76"/>
      <c r="DB1617" s="76"/>
      <c r="DC1617" s="76"/>
      <c r="DD1617" s="76"/>
      <c r="DE1617" s="76"/>
      <c r="DF1617" s="76"/>
      <c r="DG1617" s="76"/>
      <c r="DH1617" s="76"/>
      <c r="DI1617" s="76"/>
      <c r="DJ1617" s="76"/>
      <c r="DK1617" s="76"/>
      <c r="DL1617" s="76"/>
    </row>
    <row r="1618" spans="1:116" x14ac:dyDescent="0.35">
      <c r="A1618" s="174"/>
      <c r="E1618" s="8"/>
      <c r="G1618" s="136" t="str">
        <f>G1595</f>
        <v>Secondary volume driver</v>
      </c>
      <c r="H1618" s="174"/>
      <c r="I1618" s="176"/>
      <c r="J1618" s="176"/>
      <c r="K1618" s="197"/>
      <c r="L1618" s="197"/>
      <c r="M1618" s="197"/>
      <c r="N1618" s="197"/>
      <c r="O1618" s="197"/>
      <c r="P1618" s="197"/>
      <c r="R1618" s="198"/>
      <c r="S1618" s="174"/>
      <c r="T1618" s="174"/>
      <c r="U1618" s="174"/>
      <c r="V1618" s="174"/>
      <c r="W1618" s="174"/>
      <c r="X1618" s="174"/>
      <c r="Y1618" s="174"/>
      <c r="Z1618" s="174"/>
      <c r="AA1618" s="174"/>
      <c r="AB1618" s="174"/>
      <c r="AC1618" s="174"/>
      <c r="AD1618" s="174"/>
      <c r="AE1618" s="174"/>
      <c r="AF1618" s="174"/>
      <c r="AG1618" s="174"/>
      <c r="AH1618" s="174"/>
      <c r="AI1618" s="174"/>
      <c r="AJ1618" s="174"/>
      <c r="AK1618" s="174"/>
      <c r="AL1618" s="174"/>
      <c r="AM1618" s="174"/>
      <c r="AN1618" s="174"/>
      <c r="AO1618" s="174"/>
      <c r="AP1618" s="174"/>
      <c r="AQ1618" s="174"/>
      <c r="AR1618" s="174"/>
      <c r="AS1618" s="174"/>
      <c r="AT1618" s="174"/>
      <c r="AU1618" s="174"/>
      <c r="AV1618" s="174"/>
      <c r="AW1618" s="174"/>
      <c r="AX1618" s="174"/>
      <c r="AY1618" s="174"/>
      <c r="AZ1618" s="174"/>
      <c r="BA1618" s="174"/>
      <c r="BB1618" s="174"/>
      <c r="BC1618" s="174"/>
      <c r="BD1618" s="174"/>
      <c r="BE1618" s="174"/>
      <c r="BF1618" s="174"/>
      <c r="BG1618" s="174"/>
      <c r="BH1618" s="174"/>
      <c r="BI1618" s="174"/>
      <c r="BJ1618" s="174"/>
      <c r="BK1618" s="174"/>
      <c r="BL1618" s="174"/>
      <c r="BM1618" s="174"/>
      <c r="BN1618" s="174"/>
      <c r="BO1618" s="174"/>
      <c r="BP1618" s="174"/>
      <c r="BQ1618" s="174"/>
      <c r="BR1618" s="174"/>
      <c r="BS1618" s="174"/>
      <c r="BT1618" s="174"/>
      <c r="BU1618" s="174"/>
      <c r="BV1618" s="174"/>
      <c r="BW1618" s="174"/>
      <c r="BX1618" s="174"/>
      <c r="BY1618" s="174"/>
      <c r="BZ1618" s="174"/>
      <c r="CA1618" s="174"/>
      <c r="CB1618" s="174"/>
      <c r="CC1618" s="174"/>
      <c r="CD1618" s="174"/>
      <c r="CE1618" s="174"/>
      <c r="CF1618" s="174"/>
      <c r="CG1618" s="174"/>
      <c r="CH1618" s="174"/>
      <c r="CI1618" s="174"/>
      <c r="CJ1618" s="174"/>
      <c r="CK1618" s="174"/>
      <c r="CL1618" s="174"/>
      <c r="CN1618" s="176"/>
      <c r="CO1618" s="174"/>
      <c r="CP1618" s="174"/>
      <c r="CQ1618" s="174"/>
      <c r="CR1618" s="174"/>
      <c r="CS1618" s="174"/>
      <c r="CT1618" s="174"/>
      <c r="CU1618" s="174"/>
      <c r="CV1618" s="174"/>
      <c r="CW1618" s="174"/>
      <c r="CX1618" s="174"/>
      <c r="CY1618" s="174"/>
      <c r="CZ1618" s="174"/>
      <c r="DA1618" s="174"/>
      <c r="DB1618" s="174"/>
      <c r="DC1618" s="174"/>
      <c r="DD1618" s="174"/>
      <c r="DE1618" s="174"/>
      <c r="DF1618" s="174"/>
      <c r="DG1618" s="174"/>
      <c r="DH1618" s="174"/>
      <c r="DI1618" s="174"/>
      <c r="DJ1618" s="174"/>
      <c r="DK1618" s="174"/>
      <c r="DL1618" s="174"/>
    </row>
    <row r="1619" spans="1:116" x14ac:dyDescent="0.35">
      <c r="A1619" s="174"/>
      <c r="E1619" s="8"/>
      <c r="H1619" s="174"/>
      <c r="I1619" s="176"/>
      <c r="J1619" s="176"/>
      <c r="K1619" s="197"/>
      <c r="L1619" s="197"/>
      <c r="M1619" s="197"/>
      <c r="N1619" s="197"/>
      <c r="O1619" s="197"/>
      <c r="P1619" s="197"/>
      <c r="R1619" s="198"/>
      <c r="S1619" s="174"/>
      <c r="T1619" s="174"/>
      <c r="U1619" s="174"/>
      <c r="V1619" s="174"/>
      <c r="W1619" s="174"/>
      <c r="X1619" s="174"/>
      <c r="Y1619" s="174"/>
      <c r="Z1619" s="174"/>
      <c r="AA1619" s="174"/>
      <c r="AB1619" s="174"/>
      <c r="AC1619" s="174"/>
      <c r="AD1619" s="174"/>
      <c r="AE1619" s="174"/>
      <c r="AF1619" s="174"/>
      <c r="AG1619" s="174"/>
      <c r="AH1619" s="174"/>
      <c r="AI1619" s="174"/>
      <c r="AJ1619" s="174"/>
      <c r="AK1619" s="174"/>
      <c r="AL1619" s="174"/>
      <c r="AM1619" s="174"/>
      <c r="AN1619" s="174"/>
      <c r="AO1619" s="174"/>
      <c r="AP1619" s="174"/>
      <c r="AQ1619" s="174"/>
      <c r="AR1619" s="174"/>
      <c r="AS1619" s="174"/>
      <c r="AT1619" s="174"/>
      <c r="AU1619" s="174"/>
      <c r="AV1619" s="174"/>
      <c r="AW1619" s="174"/>
      <c r="AX1619" s="174"/>
      <c r="AY1619" s="174"/>
      <c r="AZ1619" s="174"/>
      <c r="BA1619" s="174"/>
      <c r="BB1619" s="174"/>
      <c r="BC1619" s="174"/>
      <c r="BD1619" s="174"/>
      <c r="BE1619" s="174"/>
      <c r="BF1619" s="174"/>
      <c r="BG1619" s="174"/>
      <c r="BH1619" s="174"/>
      <c r="BI1619" s="174"/>
      <c r="BJ1619" s="174"/>
      <c r="BK1619" s="174"/>
      <c r="BL1619" s="174"/>
      <c r="BM1619" s="174"/>
      <c r="BN1619" s="174"/>
      <c r="BO1619" s="174"/>
      <c r="BP1619" s="174"/>
      <c r="BQ1619" s="174"/>
      <c r="BR1619" s="174"/>
      <c r="BS1619" s="174"/>
      <c r="BT1619" s="174"/>
      <c r="BU1619" s="174"/>
      <c r="BV1619" s="174"/>
      <c r="BW1619" s="174"/>
      <c r="BX1619" s="174"/>
      <c r="BY1619" s="174"/>
      <c r="BZ1619" s="174"/>
      <c r="CA1619" s="174"/>
      <c r="CB1619" s="174"/>
      <c r="CC1619" s="174"/>
      <c r="CD1619" s="174"/>
      <c r="CE1619" s="174"/>
      <c r="CF1619" s="174"/>
      <c r="CG1619" s="174"/>
      <c r="CH1619" s="174"/>
      <c r="CI1619" s="174"/>
      <c r="CJ1619" s="174"/>
      <c r="CK1619" s="174"/>
      <c r="CL1619" s="174"/>
      <c r="CN1619" s="176"/>
      <c r="CO1619" s="174"/>
      <c r="CP1619" s="174"/>
      <c r="CQ1619" s="174"/>
      <c r="CR1619" s="174"/>
      <c r="CS1619" s="174"/>
      <c r="CT1619" s="174"/>
      <c r="CU1619" s="174"/>
      <c r="CV1619" s="174"/>
      <c r="CW1619" s="174"/>
      <c r="CX1619" s="174"/>
      <c r="CY1619" s="174"/>
      <c r="CZ1619" s="174"/>
      <c r="DA1619" s="174"/>
      <c r="DB1619" s="174"/>
      <c r="DC1619" s="174"/>
      <c r="DD1619" s="174"/>
      <c r="DE1619" s="174"/>
      <c r="DF1619" s="174"/>
      <c r="DG1619" s="174"/>
      <c r="DH1619" s="174"/>
      <c r="DI1619" s="174"/>
      <c r="DJ1619" s="174"/>
      <c r="DK1619" s="174"/>
      <c r="DL1619" s="174"/>
    </row>
    <row r="1620" spans="1:116" x14ac:dyDescent="0.35">
      <c r="A1620" s="174"/>
      <c r="E1620" s="8"/>
      <c r="G1620" s="175" t="s">
        <v>490</v>
      </c>
      <c r="H1620" s="174"/>
      <c r="I1620" s="176"/>
      <c r="J1620" s="176"/>
      <c r="K1620" s="197"/>
      <c r="L1620" s="197"/>
      <c r="M1620" s="197"/>
      <c r="N1620" s="197"/>
      <c r="O1620" s="197"/>
      <c r="P1620" s="197"/>
      <c r="R1620" s="198"/>
      <c r="S1620" s="199" t="str">
        <f t="shared" ref="S1620:AX1620" si="2778">S$20</f>
        <v>S$16</v>
      </c>
      <c r="T1620" s="199" t="str">
        <f t="shared" si="2778"/>
        <v>T$16</v>
      </c>
      <c r="U1620" s="199" t="str">
        <f t="shared" si="2778"/>
        <v>U$16</v>
      </c>
      <c r="V1620" s="199" t="str">
        <f t="shared" si="2778"/>
        <v>V$16</v>
      </c>
      <c r="W1620" s="199" t="str">
        <f t="shared" si="2778"/>
        <v>W$16</v>
      </c>
      <c r="X1620" s="199" t="str">
        <f t="shared" si="2778"/>
        <v>X$16</v>
      </c>
      <c r="Y1620" s="199" t="str">
        <f t="shared" si="2778"/>
        <v>Y$16</v>
      </c>
      <c r="Z1620" s="199" t="str">
        <f t="shared" si="2778"/>
        <v>Z$16</v>
      </c>
      <c r="AA1620" s="199" t="str">
        <f t="shared" si="2778"/>
        <v>AA$16</v>
      </c>
      <c r="AB1620" s="199" t="str">
        <f t="shared" si="2778"/>
        <v>AB$16</v>
      </c>
      <c r="AC1620" s="199" t="str">
        <f t="shared" si="2778"/>
        <v>AC$16</v>
      </c>
      <c r="AD1620" s="199" t="str">
        <f t="shared" si="2778"/>
        <v>AD$16</v>
      </c>
      <c r="AE1620" s="199" t="str">
        <f t="shared" si="2778"/>
        <v>AE$16</v>
      </c>
      <c r="AF1620" s="199" t="str">
        <f t="shared" si="2778"/>
        <v>AF$16</v>
      </c>
      <c r="AG1620" s="199" t="str">
        <f t="shared" si="2778"/>
        <v>AG$16</v>
      </c>
      <c r="AH1620" s="199" t="str">
        <f t="shared" si="2778"/>
        <v>AH$16</v>
      </c>
      <c r="AI1620" s="199" t="str">
        <f t="shared" si="2778"/>
        <v>AI$16</v>
      </c>
      <c r="AJ1620" s="199" t="str">
        <f t="shared" si="2778"/>
        <v>AJ$16</v>
      </c>
      <c r="AK1620" s="199" t="str">
        <f t="shared" si="2778"/>
        <v>AK$16</v>
      </c>
      <c r="AL1620" s="199" t="str">
        <f t="shared" si="2778"/>
        <v>AL$16</v>
      </c>
      <c r="AM1620" s="199" t="str">
        <f t="shared" si="2778"/>
        <v>AM$16</v>
      </c>
      <c r="AN1620" s="199" t="str">
        <f t="shared" si="2778"/>
        <v>AN$16</v>
      </c>
      <c r="AO1620" s="199" t="str">
        <f t="shared" si="2778"/>
        <v>AO$16</v>
      </c>
      <c r="AP1620" s="199" t="str">
        <f t="shared" si="2778"/>
        <v>AP$16</v>
      </c>
      <c r="AQ1620" s="199" t="str">
        <f t="shared" si="2778"/>
        <v>AQ$16</v>
      </c>
      <c r="AR1620" s="199" t="str">
        <f t="shared" si="2778"/>
        <v>AR$16</v>
      </c>
      <c r="AS1620" s="199" t="str">
        <f t="shared" si="2778"/>
        <v>AS$16</v>
      </c>
      <c r="AT1620" s="199" t="str">
        <f t="shared" si="2778"/>
        <v>AT$16</v>
      </c>
      <c r="AU1620" s="199" t="str">
        <f t="shared" si="2778"/>
        <v>AU$16</v>
      </c>
      <c r="AV1620" s="199" t="str">
        <f t="shared" si="2778"/>
        <v>AV$16</v>
      </c>
      <c r="AW1620" s="199" t="str">
        <f t="shared" si="2778"/>
        <v>AW$16</v>
      </c>
      <c r="AX1620" s="199" t="str">
        <f t="shared" si="2778"/>
        <v>AX$16</v>
      </c>
      <c r="AY1620" s="199" t="str">
        <f t="shared" ref="AY1620:CD1620" si="2779">AY$20</f>
        <v>AY$16</v>
      </c>
      <c r="AZ1620" s="199" t="str">
        <f t="shared" si="2779"/>
        <v>AZ$16</v>
      </c>
      <c r="BA1620" s="199" t="str">
        <f t="shared" si="2779"/>
        <v>BA$16</v>
      </c>
      <c r="BB1620" s="199" t="str">
        <f t="shared" si="2779"/>
        <v>BB$16</v>
      </c>
      <c r="BC1620" s="199" t="str">
        <f t="shared" si="2779"/>
        <v>BC$16</v>
      </c>
      <c r="BD1620" s="199" t="str">
        <f t="shared" si="2779"/>
        <v>BD$16</v>
      </c>
      <c r="BE1620" s="199" t="str">
        <f t="shared" si="2779"/>
        <v>BE$16</v>
      </c>
      <c r="BF1620" s="199" t="str">
        <f t="shared" si="2779"/>
        <v>BF$16</v>
      </c>
      <c r="BG1620" s="199" t="str">
        <f t="shared" si="2779"/>
        <v>BG$16</v>
      </c>
      <c r="BH1620" s="199" t="str">
        <f t="shared" si="2779"/>
        <v>BH$16</v>
      </c>
      <c r="BI1620" s="199" t="str">
        <f t="shared" si="2779"/>
        <v>BI$16</v>
      </c>
      <c r="BJ1620" s="199" t="str">
        <f t="shared" si="2779"/>
        <v>BJ$16</v>
      </c>
      <c r="BK1620" s="199" t="str">
        <f t="shared" si="2779"/>
        <v>BK$16</v>
      </c>
      <c r="BL1620" s="199" t="str">
        <f t="shared" si="2779"/>
        <v>BL$16</v>
      </c>
      <c r="BM1620" s="199" t="str">
        <f t="shared" si="2779"/>
        <v>BM$16</v>
      </c>
      <c r="BN1620" s="199" t="str">
        <f t="shared" si="2779"/>
        <v>BN$16</v>
      </c>
      <c r="BO1620" s="199" t="str">
        <f t="shared" si="2779"/>
        <v>BO$16</v>
      </c>
      <c r="BP1620" s="199" t="str">
        <f t="shared" si="2779"/>
        <v>BP$16</v>
      </c>
      <c r="BQ1620" s="199" t="str">
        <f t="shared" si="2779"/>
        <v>BQ$16</v>
      </c>
      <c r="BR1620" s="199" t="str">
        <f t="shared" si="2779"/>
        <v>BR$16</v>
      </c>
      <c r="BS1620" s="199" t="str">
        <f t="shared" si="2779"/>
        <v>BS$16</v>
      </c>
      <c r="BT1620" s="199" t="str">
        <f t="shared" si="2779"/>
        <v>BT$16</v>
      </c>
      <c r="BU1620" s="199" t="str">
        <f t="shared" si="2779"/>
        <v>BU$16</v>
      </c>
      <c r="BV1620" s="199" t="str">
        <f t="shared" si="2779"/>
        <v>BV$16</v>
      </c>
      <c r="BW1620" s="199" t="str">
        <f t="shared" si="2779"/>
        <v>BW$16</v>
      </c>
      <c r="BX1620" s="199" t="str">
        <f t="shared" si="2779"/>
        <v>BX$16</v>
      </c>
      <c r="BY1620" s="199" t="str">
        <f t="shared" si="2779"/>
        <v>BY$16</v>
      </c>
      <c r="BZ1620" s="199" t="str">
        <f t="shared" si="2779"/>
        <v>BZ$16</v>
      </c>
      <c r="CA1620" s="199" t="str">
        <f t="shared" si="2779"/>
        <v>CA$16</v>
      </c>
      <c r="CB1620" s="199" t="str">
        <f t="shared" si="2779"/>
        <v>CB$16</v>
      </c>
      <c r="CC1620" s="199" t="str">
        <f t="shared" si="2779"/>
        <v>CC$16</v>
      </c>
      <c r="CD1620" s="199" t="str">
        <f t="shared" si="2779"/>
        <v>CD$16</v>
      </c>
      <c r="CE1620" s="199" t="str">
        <f t="shared" ref="CE1620:CL1620" si="2780">CE$20</f>
        <v>CE$16</v>
      </c>
      <c r="CF1620" s="199" t="str">
        <f t="shared" si="2780"/>
        <v>CF$16</v>
      </c>
      <c r="CG1620" s="199" t="str">
        <f t="shared" si="2780"/>
        <v>CG$16</v>
      </c>
      <c r="CH1620" s="199" t="str">
        <f t="shared" si="2780"/>
        <v>CH$16</v>
      </c>
      <c r="CI1620" s="199" t="str">
        <f t="shared" si="2780"/>
        <v>CI$16</v>
      </c>
      <c r="CJ1620" s="199" t="str">
        <f t="shared" si="2780"/>
        <v>CJ$16</v>
      </c>
      <c r="CK1620" s="199" t="str">
        <f t="shared" si="2780"/>
        <v>CK$16</v>
      </c>
      <c r="CL1620" s="199" t="str">
        <f t="shared" si="2780"/>
        <v>CL$16</v>
      </c>
      <c r="CN1620" s="176"/>
      <c r="CO1620" s="199" t="str">
        <f t="shared" ref="CO1620:DL1620" si="2781">CO$20</f>
        <v>CO$16</v>
      </c>
      <c r="CP1620" s="199" t="str">
        <f t="shared" si="2781"/>
        <v>CP$16</v>
      </c>
      <c r="CQ1620" s="199" t="str">
        <f t="shared" si="2781"/>
        <v>CQ$16</v>
      </c>
      <c r="CR1620" s="199" t="str">
        <f t="shared" si="2781"/>
        <v>CR$16</v>
      </c>
      <c r="CS1620" s="199" t="str">
        <f t="shared" si="2781"/>
        <v>CS$16</v>
      </c>
      <c r="CT1620" s="199" t="str">
        <f t="shared" si="2781"/>
        <v>CT$16</v>
      </c>
      <c r="CU1620" s="199" t="str">
        <f t="shared" si="2781"/>
        <v>CU$16</v>
      </c>
      <c r="CV1620" s="199" t="str">
        <f t="shared" si="2781"/>
        <v>CV$16</v>
      </c>
      <c r="CW1620" s="199" t="str">
        <f t="shared" si="2781"/>
        <v>CW$16</v>
      </c>
      <c r="CX1620" s="199" t="str">
        <f t="shared" si="2781"/>
        <v>CX$16</v>
      </c>
      <c r="CY1620" s="199" t="str">
        <f t="shared" si="2781"/>
        <v>CY$16</v>
      </c>
      <c r="CZ1620" s="199" t="str">
        <f t="shared" si="2781"/>
        <v>CZ$16</v>
      </c>
      <c r="DA1620" s="199" t="str">
        <f t="shared" si="2781"/>
        <v>DA$16</v>
      </c>
      <c r="DB1620" s="199" t="str">
        <f t="shared" si="2781"/>
        <v>DB$16</v>
      </c>
      <c r="DC1620" s="199" t="str">
        <f t="shared" si="2781"/>
        <v>DC$16</v>
      </c>
      <c r="DD1620" s="199" t="str">
        <f t="shared" si="2781"/>
        <v>DD$16</v>
      </c>
      <c r="DE1620" s="199" t="str">
        <f t="shared" si="2781"/>
        <v>DE$16</v>
      </c>
      <c r="DF1620" s="199" t="str">
        <f t="shared" si="2781"/>
        <v>DF$16</v>
      </c>
      <c r="DG1620" s="199" t="str">
        <f t="shared" si="2781"/>
        <v>DG$16</v>
      </c>
      <c r="DH1620" s="199" t="str">
        <f t="shared" si="2781"/>
        <v>DH$16</v>
      </c>
      <c r="DI1620" s="199" t="str">
        <f t="shared" si="2781"/>
        <v>DI$16</v>
      </c>
      <c r="DJ1620" s="199" t="str">
        <f t="shared" si="2781"/>
        <v>DJ$16</v>
      </c>
      <c r="DK1620" s="199" t="str">
        <f t="shared" si="2781"/>
        <v>DK$16</v>
      </c>
      <c r="DL1620" s="199" t="str">
        <f t="shared" si="2781"/>
        <v>DL$16</v>
      </c>
    </row>
    <row r="1621" spans="1:116" x14ac:dyDescent="0.35">
      <c r="A1621" s="174"/>
      <c r="E1621" s="8"/>
      <c r="G1621" s="175" t="s">
        <v>492</v>
      </c>
      <c r="H1621" s="200"/>
      <c r="I1621" s="201"/>
      <c r="J1621" s="201"/>
      <c r="K1621" s="202"/>
      <c r="L1621" s="202"/>
      <c r="M1621" s="202"/>
      <c r="N1621" s="202"/>
      <c r="O1621" s="202"/>
      <c r="P1621" s="202"/>
      <c r="R1621" s="202"/>
      <c r="S1621" s="199" t="str">
        <f t="shared" ref="S1621:AX1621" si="2782">S$21</f>
        <v>S$17</v>
      </c>
      <c r="T1621" s="199" t="str">
        <f t="shared" si="2782"/>
        <v>T$17</v>
      </c>
      <c r="U1621" s="199" t="str">
        <f t="shared" si="2782"/>
        <v>U$17</v>
      </c>
      <c r="V1621" s="199" t="str">
        <f t="shared" si="2782"/>
        <v>V$17</v>
      </c>
      <c r="W1621" s="199" t="str">
        <f t="shared" si="2782"/>
        <v>W$17</v>
      </c>
      <c r="X1621" s="199" t="str">
        <f t="shared" si="2782"/>
        <v>X$17</v>
      </c>
      <c r="Y1621" s="199" t="str">
        <f t="shared" si="2782"/>
        <v>Y$17</v>
      </c>
      <c r="Z1621" s="199" t="str">
        <f t="shared" si="2782"/>
        <v>Z$17</v>
      </c>
      <c r="AA1621" s="199" t="str">
        <f t="shared" si="2782"/>
        <v>AA$17</v>
      </c>
      <c r="AB1621" s="199" t="str">
        <f t="shared" si="2782"/>
        <v>AB$17</v>
      </c>
      <c r="AC1621" s="199" t="str">
        <f t="shared" si="2782"/>
        <v>AC$17</v>
      </c>
      <c r="AD1621" s="199" t="str">
        <f t="shared" si="2782"/>
        <v>AD$17</v>
      </c>
      <c r="AE1621" s="199" t="str">
        <f t="shared" si="2782"/>
        <v>AE$17</v>
      </c>
      <c r="AF1621" s="199" t="str">
        <f t="shared" si="2782"/>
        <v>AF$17</v>
      </c>
      <c r="AG1621" s="199" t="str">
        <f t="shared" si="2782"/>
        <v>AG$17</v>
      </c>
      <c r="AH1621" s="199" t="str">
        <f t="shared" si="2782"/>
        <v>AH$17</v>
      </c>
      <c r="AI1621" s="199" t="str">
        <f t="shared" si="2782"/>
        <v>AI$17</v>
      </c>
      <c r="AJ1621" s="199" t="str">
        <f t="shared" si="2782"/>
        <v>AJ$17</v>
      </c>
      <c r="AK1621" s="199" t="str">
        <f t="shared" si="2782"/>
        <v>AK$17</v>
      </c>
      <c r="AL1621" s="199" t="str">
        <f t="shared" si="2782"/>
        <v>AL$17</v>
      </c>
      <c r="AM1621" s="199" t="str">
        <f t="shared" si="2782"/>
        <v>AM$17</v>
      </c>
      <c r="AN1621" s="199" t="str">
        <f t="shared" si="2782"/>
        <v>AN$17</v>
      </c>
      <c r="AO1621" s="199" t="str">
        <f t="shared" si="2782"/>
        <v>AO$17</v>
      </c>
      <c r="AP1621" s="199" t="str">
        <f t="shared" si="2782"/>
        <v>AP$17</v>
      </c>
      <c r="AQ1621" s="199" t="str">
        <f t="shared" si="2782"/>
        <v>AQ$17</v>
      </c>
      <c r="AR1621" s="199" t="str">
        <f t="shared" si="2782"/>
        <v>AR$17</v>
      </c>
      <c r="AS1621" s="199" t="str">
        <f t="shared" si="2782"/>
        <v>AS$17</v>
      </c>
      <c r="AT1621" s="199" t="str">
        <f t="shared" si="2782"/>
        <v>AT$17</v>
      </c>
      <c r="AU1621" s="199" t="str">
        <f t="shared" si="2782"/>
        <v>AU$17</v>
      </c>
      <c r="AV1621" s="199" t="str">
        <f t="shared" si="2782"/>
        <v>AV$17</v>
      </c>
      <c r="AW1621" s="199" t="str">
        <f t="shared" si="2782"/>
        <v>AW$17</v>
      </c>
      <c r="AX1621" s="199" t="str">
        <f t="shared" si="2782"/>
        <v>AX$17</v>
      </c>
      <c r="AY1621" s="199" t="str">
        <f t="shared" ref="AY1621:CD1621" si="2783">AY$21</f>
        <v>AY$17</v>
      </c>
      <c r="AZ1621" s="199" t="str">
        <f t="shared" si="2783"/>
        <v>AZ$17</v>
      </c>
      <c r="BA1621" s="199" t="str">
        <f t="shared" si="2783"/>
        <v>BA$17</v>
      </c>
      <c r="BB1621" s="199" t="str">
        <f t="shared" si="2783"/>
        <v>BB$17</v>
      </c>
      <c r="BC1621" s="199" t="str">
        <f t="shared" si="2783"/>
        <v>BC$17</v>
      </c>
      <c r="BD1621" s="199" t="str">
        <f t="shared" si="2783"/>
        <v>BD$17</v>
      </c>
      <c r="BE1621" s="199" t="str">
        <f t="shared" si="2783"/>
        <v>BE$17</v>
      </c>
      <c r="BF1621" s="199" t="str">
        <f t="shared" si="2783"/>
        <v>BF$17</v>
      </c>
      <c r="BG1621" s="199" t="str">
        <f t="shared" si="2783"/>
        <v>BG$17</v>
      </c>
      <c r="BH1621" s="199" t="str">
        <f t="shared" si="2783"/>
        <v>BH$17</v>
      </c>
      <c r="BI1621" s="199" t="str">
        <f t="shared" si="2783"/>
        <v>BI$17</v>
      </c>
      <c r="BJ1621" s="199" t="str">
        <f t="shared" si="2783"/>
        <v>BJ$17</v>
      </c>
      <c r="BK1621" s="199" t="str">
        <f t="shared" si="2783"/>
        <v>BK$17</v>
      </c>
      <c r="BL1621" s="199" t="str">
        <f t="shared" si="2783"/>
        <v>BL$17</v>
      </c>
      <c r="BM1621" s="199" t="str">
        <f t="shared" si="2783"/>
        <v>BM$17</v>
      </c>
      <c r="BN1621" s="199" t="str">
        <f t="shared" si="2783"/>
        <v>BN$17</v>
      </c>
      <c r="BO1621" s="199" t="str">
        <f t="shared" si="2783"/>
        <v>BO$17</v>
      </c>
      <c r="BP1621" s="199" t="str">
        <f t="shared" si="2783"/>
        <v>BP$17</v>
      </c>
      <c r="BQ1621" s="199" t="str">
        <f t="shared" si="2783"/>
        <v>BQ$17</v>
      </c>
      <c r="BR1621" s="199" t="str">
        <f t="shared" si="2783"/>
        <v>BR$17</v>
      </c>
      <c r="BS1621" s="199" t="str">
        <f t="shared" si="2783"/>
        <v>BS$17</v>
      </c>
      <c r="BT1621" s="199" t="str">
        <f t="shared" si="2783"/>
        <v>BT$17</v>
      </c>
      <c r="BU1621" s="199" t="str">
        <f t="shared" si="2783"/>
        <v>BU$17</v>
      </c>
      <c r="BV1621" s="199" t="str">
        <f t="shared" si="2783"/>
        <v>BV$17</v>
      </c>
      <c r="BW1621" s="199" t="str">
        <f t="shared" si="2783"/>
        <v>BW$17</v>
      </c>
      <c r="BX1621" s="199" t="str">
        <f t="shared" si="2783"/>
        <v>BX$17</v>
      </c>
      <c r="BY1621" s="199" t="str">
        <f t="shared" si="2783"/>
        <v>BY$17</v>
      </c>
      <c r="BZ1621" s="199" t="str">
        <f t="shared" si="2783"/>
        <v>BZ$17</v>
      </c>
      <c r="CA1621" s="199" t="str">
        <f t="shared" si="2783"/>
        <v>CA$17</v>
      </c>
      <c r="CB1621" s="199" t="str">
        <f t="shared" si="2783"/>
        <v>CB$17</v>
      </c>
      <c r="CC1621" s="199" t="str">
        <f t="shared" si="2783"/>
        <v>CC$17</v>
      </c>
      <c r="CD1621" s="199" t="str">
        <f t="shared" si="2783"/>
        <v>CD$17</v>
      </c>
      <c r="CE1621" s="199" t="str">
        <f t="shared" ref="CE1621:CL1621" si="2784">CE$21</f>
        <v>CE$17</v>
      </c>
      <c r="CF1621" s="199" t="str">
        <f t="shared" si="2784"/>
        <v>CF$17</v>
      </c>
      <c r="CG1621" s="199" t="str">
        <f t="shared" si="2784"/>
        <v>CG$17</v>
      </c>
      <c r="CH1621" s="199" t="str">
        <f t="shared" si="2784"/>
        <v>CH$17</v>
      </c>
      <c r="CI1621" s="199" t="str">
        <f t="shared" si="2784"/>
        <v>CI$17</v>
      </c>
      <c r="CJ1621" s="199" t="str">
        <f t="shared" si="2784"/>
        <v>CJ$17</v>
      </c>
      <c r="CK1621" s="199" t="str">
        <f t="shared" si="2784"/>
        <v>CK$17</v>
      </c>
      <c r="CL1621" s="199" t="str">
        <f t="shared" si="2784"/>
        <v>CL$17</v>
      </c>
      <c r="CN1621" s="201"/>
      <c r="CO1621" s="199" t="str">
        <f t="shared" ref="CO1621:DL1621" si="2785">CO$21</f>
        <v>CO$17</v>
      </c>
      <c r="CP1621" s="199" t="str">
        <f t="shared" si="2785"/>
        <v>CP$17</v>
      </c>
      <c r="CQ1621" s="199" t="str">
        <f t="shared" si="2785"/>
        <v>CQ$17</v>
      </c>
      <c r="CR1621" s="199" t="str">
        <f t="shared" si="2785"/>
        <v>CR$17</v>
      </c>
      <c r="CS1621" s="199" t="str">
        <f t="shared" si="2785"/>
        <v>CS$17</v>
      </c>
      <c r="CT1621" s="199" t="str">
        <f t="shared" si="2785"/>
        <v>CT$17</v>
      </c>
      <c r="CU1621" s="199" t="str">
        <f t="shared" si="2785"/>
        <v>CU$17</v>
      </c>
      <c r="CV1621" s="199" t="str">
        <f t="shared" si="2785"/>
        <v>CV$17</v>
      </c>
      <c r="CW1621" s="199" t="str">
        <f t="shared" si="2785"/>
        <v>CW$17</v>
      </c>
      <c r="CX1621" s="199" t="str">
        <f t="shared" si="2785"/>
        <v>CX$17</v>
      </c>
      <c r="CY1621" s="199" t="str">
        <f t="shared" si="2785"/>
        <v>CY$17</v>
      </c>
      <c r="CZ1621" s="199" t="str">
        <f t="shared" si="2785"/>
        <v>CZ$17</v>
      </c>
      <c r="DA1621" s="199" t="str">
        <f t="shared" si="2785"/>
        <v>DA$17</v>
      </c>
      <c r="DB1621" s="199" t="str">
        <f t="shared" si="2785"/>
        <v>DB$17</v>
      </c>
      <c r="DC1621" s="199" t="str">
        <f t="shared" si="2785"/>
        <v>DC$17</v>
      </c>
      <c r="DD1621" s="199" t="str">
        <f t="shared" si="2785"/>
        <v>DD$17</v>
      </c>
      <c r="DE1621" s="199" t="str">
        <f t="shared" si="2785"/>
        <v>DE$17</v>
      </c>
      <c r="DF1621" s="199" t="str">
        <f t="shared" si="2785"/>
        <v>DF$17</v>
      </c>
      <c r="DG1621" s="199" t="str">
        <f t="shared" si="2785"/>
        <v>DG$17</v>
      </c>
      <c r="DH1621" s="199" t="str">
        <f t="shared" si="2785"/>
        <v>DH$17</v>
      </c>
      <c r="DI1621" s="199" t="str">
        <f t="shared" si="2785"/>
        <v>DI$17</v>
      </c>
      <c r="DJ1621" s="199" t="str">
        <f t="shared" si="2785"/>
        <v>DJ$17</v>
      </c>
      <c r="DK1621" s="199" t="str">
        <f t="shared" si="2785"/>
        <v>DK$17</v>
      </c>
      <c r="DL1621" s="199" t="str">
        <f t="shared" si="2785"/>
        <v>DL$17</v>
      </c>
    </row>
    <row r="1622" spans="1:116" x14ac:dyDescent="0.35">
      <c r="A1622" s="174"/>
      <c r="E1622" s="8"/>
      <c r="G1622" s="175" t="s">
        <v>461</v>
      </c>
      <c r="H1622" s="200"/>
      <c r="I1622" s="201"/>
      <c r="J1622" s="201"/>
      <c r="K1622" s="202"/>
      <c r="L1622" s="202"/>
      <c r="M1622" s="202"/>
      <c r="N1622" s="202"/>
      <c r="O1622" s="202"/>
      <c r="P1622" s="202"/>
      <c r="R1622" s="202"/>
      <c r="S1622" s="190"/>
      <c r="T1622" s="190"/>
      <c r="U1622" s="190"/>
      <c r="V1622" s="190"/>
      <c r="W1622" s="190"/>
      <c r="X1622" s="190"/>
      <c r="Y1622" s="190"/>
      <c r="Z1622" s="190"/>
      <c r="AA1622" s="190"/>
      <c r="AB1622" s="190"/>
      <c r="AC1622" s="190"/>
      <c r="AD1622" s="190"/>
      <c r="AE1622" s="190"/>
      <c r="AF1622" s="190"/>
      <c r="AG1622" s="190"/>
      <c r="AH1622" s="190"/>
      <c r="AI1622" s="190"/>
      <c r="AJ1622" s="190"/>
      <c r="AK1622" s="190"/>
      <c r="AL1622" s="190"/>
      <c r="AM1622" s="190"/>
      <c r="AN1622" s="190"/>
      <c r="AO1622" s="190"/>
      <c r="AP1622" s="190"/>
      <c r="AQ1622" s="190"/>
      <c r="AR1622" s="190"/>
      <c r="AS1622" s="190"/>
      <c r="AT1622" s="190"/>
      <c r="AU1622" s="190"/>
      <c r="AV1622" s="190"/>
      <c r="AW1622" s="190"/>
      <c r="AX1622" s="190"/>
      <c r="AY1622" s="190"/>
      <c r="AZ1622" s="190"/>
      <c r="BA1622" s="190"/>
      <c r="BB1622" s="190"/>
      <c r="BC1622" s="190"/>
      <c r="BD1622" s="190"/>
      <c r="BE1622" s="190"/>
      <c r="BF1622" s="190"/>
      <c r="BG1622" s="190"/>
      <c r="BH1622" s="190"/>
      <c r="BI1622" s="190"/>
      <c r="BJ1622" s="190"/>
      <c r="BK1622" s="190"/>
      <c r="BL1622" s="190"/>
      <c r="BM1622" s="190"/>
      <c r="BN1622" s="190"/>
      <c r="BO1622" s="190"/>
      <c r="BP1622" s="190"/>
      <c r="BQ1622" s="190"/>
      <c r="BR1622" s="190"/>
      <c r="BS1622" s="190"/>
      <c r="BT1622" s="190"/>
      <c r="BU1622" s="190"/>
      <c r="BV1622" s="190"/>
      <c r="BW1622" s="190"/>
      <c r="BX1622" s="190"/>
      <c r="BY1622" s="190"/>
      <c r="BZ1622" s="190"/>
      <c r="CA1622" s="190"/>
      <c r="CB1622" s="190"/>
      <c r="CC1622" s="190"/>
      <c r="CD1622" s="190"/>
      <c r="CE1622" s="190"/>
      <c r="CF1622" s="190"/>
      <c r="CG1622" s="190"/>
      <c r="CH1622" s="190"/>
      <c r="CI1622" s="190"/>
      <c r="CJ1622" s="190"/>
      <c r="CK1622" s="190"/>
      <c r="CL1622" s="190"/>
      <c r="CN1622" s="201"/>
      <c r="CO1622" s="190"/>
      <c r="CP1622" s="190"/>
      <c r="CQ1622" s="190"/>
      <c r="CR1622" s="190"/>
      <c r="CS1622" s="190"/>
      <c r="CT1622" s="190"/>
      <c r="CU1622" s="190"/>
      <c r="CV1622" s="190"/>
      <c r="CW1622" s="190"/>
      <c r="CX1622" s="190"/>
      <c r="CY1622" s="190"/>
      <c r="CZ1622" s="190"/>
      <c r="DA1622" s="190"/>
      <c r="DB1622" s="190"/>
      <c r="DC1622" s="190"/>
      <c r="DD1622" s="190"/>
      <c r="DE1622" s="190"/>
      <c r="DF1622" s="190"/>
      <c r="DG1622" s="190"/>
      <c r="DH1622" s="190"/>
      <c r="DI1622" s="190"/>
      <c r="DJ1622" s="190"/>
      <c r="DK1622" s="190"/>
      <c r="DL1622" s="190"/>
    </row>
    <row r="1623" spans="1:116" x14ac:dyDescent="0.35">
      <c r="A1623" s="174"/>
      <c r="E1623" s="8"/>
      <c r="G1623" s="175" t="s">
        <v>462</v>
      </c>
      <c r="H1623" s="200"/>
      <c r="I1623" s="201"/>
      <c r="J1623" s="201"/>
      <c r="K1623" s="202"/>
      <c r="L1623" s="202"/>
      <c r="M1623" s="202"/>
      <c r="N1623" s="202"/>
      <c r="O1623" s="202"/>
      <c r="P1623" s="202"/>
      <c r="R1623" s="202"/>
      <c r="S1623" s="190"/>
      <c r="T1623" s="190"/>
      <c r="U1623" s="190"/>
      <c r="V1623" s="190"/>
      <c r="W1623" s="190"/>
      <c r="X1623" s="190"/>
      <c r="Y1623" s="190"/>
      <c r="Z1623" s="190"/>
      <c r="AA1623" s="190"/>
      <c r="AB1623" s="190"/>
      <c r="AC1623" s="190"/>
      <c r="AD1623" s="190"/>
      <c r="AE1623" s="190"/>
      <c r="AF1623" s="190"/>
      <c r="AG1623" s="190"/>
      <c r="AH1623" s="190"/>
      <c r="AI1623" s="190"/>
      <c r="AJ1623" s="190"/>
      <c r="AK1623" s="190"/>
      <c r="AL1623" s="190"/>
      <c r="AM1623" s="190"/>
      <c r="AN1623" s="190"/>
      <c r="AO1623" s="190"/>
      <c r="AP1623" s="190"/>
      <c r="AQ1623" s="190"/>
      <c r="AR1623" s="190"/>
      <c r="AS1623" s="190"/>
      <c r="AT1623" s="190"/>
      <c r="AU1623" s="190"/>
      <c r="AV1623" s="190"/>
      <c r="AW1623" s="190"/>
      <c r="AX1623" s="190"/>
      <c r="AY1623" s="190"/>
      <c r="AZ1623" s="190"/>
      <c r="BA1623" s="190"/>
      <c r="BB1623" s="190"/>
      <c r="BC1623" s="190"/>
      <c r="BD1623" s="190"/>
      <c r="BE1623" s="190"/>
      <c r="BF1623" s="190"/>
      <c r="BG1623" s="190"/>
      <c r="BH1623" s="190"/>
      <c r="BI1623" s="190"/>
      <c r="BJ1623" s="190"/>
      <c r="BK1623" s="190"/>
      <c r="BL1623" s="190"/>
      <c r="BM1623" s="190"/>
      <c r="BN1623" s="190"/>
      <c r="BO1623" s="190"/>
      <c r="BP1623" s="190"/>
      <c r="BQ1623" s="190"/>
      <c r="BR1623" s="190"/>
      <c r="BS1623" s="190"/>
      <c r="BT1623" s="190"/>
      <c r="BU1623" s="190"/>
      <c r="BV1623" s="190"/>
      <c r="BW1623" s="190"/>
      <c r="BX1623" s="190"/>
      <c r="BY1623" s="190"/>
      <c r="BZ1623" s="190"/>
      <c r="CA1623" s="190"/>
      <c r="CB1623" s="190"/>
      <c r="CC1623" s="190"/>
      <c r="CD1623" s="190"/>
      <c r="CE1623" s="190"/>
      <c r="CF1623" s="190"/>
      <c r="CG1623" s="190"/>
      <c r="CH1623" s="190"/>
      <c r="CI1623" s="190"/>
      <c r="CJ1623" s="190"/>
      <c r="CK1623" s="190"/>
      <c r="CL1623" s="190"/>
      <c r="CN1623" s="201"/>
      <c r="CO1623" s="190"/>
      <c r="CP1623" s="190"/>
      <c r="CQ1623" s="190"/>
      <c r="CR1623" s="190"/>
      <c r="CS1623" s="190"/>
      <c r="CT1623" s="190"/>
      <c r="CU1623" s="190"/>
      <c r="CV1623" s="190"/>
      <c r="CW1623" s="190"/>
      <c r="CX1623" s="190"/>
      <c r="CY1623" s="190"/>
      <c r="CZ1623" s="190"/>
      <c r="DA1623" s="190"/>
      <c r="DB1623" s="190"/>
      <c r="DC1623" s="190"/>
      <c r="DD1623" s="190"/>
      <c r="DE1623" s="190"/>
      <c r="DF1623" s="190"/>
      <c r="DG1623" s="190"/>
      <c r="DH1623" s="190"/>
      <c r="DI1623" s="190"/>
      <c r="DJ1623" s="190"/>
      <c r="DK1623" s="190"/>
      <c r="DL1623" s="190"/>
    </row>
    <row r="1624" spans="1:116" x14ac:dyDescent="0.35">
      <c r="A1624" s="174"/>
      <c r="E1624" s="8"/>
      <c r="G1624" s="175" t="s">
        <v>491</v>
      </c>
      <c r="H1624" s="200"/>
      <c r="I1624" s="201"/>
      <c r="J1624" s="201"/>
      <c r="K1624" s="202"/>
      <c r="L1624" s="202"/>
      <c r="M1624" s="202"/>
      <c r="N1624" s="202"/>
      <c r="O1624" s="202"/>
      <c r="P1624" s="202"/>
      <c r="R1624" s="202"/>
      <c r="S1624" s="190" t="str">
        <f t="shared" ref="S1624:AX1624" si="2786">S$22</f>
        <v>S$18</v>
      </c>
      <c r="T1624" s="190" t="str">
        <f t="shared" si="2786"/>
        <v>T$18</v>
      </c>
      <c r="U1624" s="190" t="str">
        <f t="shared" si="2786"/>
        <v>U$18</v>
      </c>
      <c r="V1624" s="190" t="str">
        <f t="shared" si="2786"/>
        <v>V$18</v>
      </c>
      <c r="W1624" s="190" t="str">
        <f t="shared" si="2786"/>
        <v>W$18</v>
      </c>
      <c r="X1624" s="190" t="str">
        <f t="shared" si="2786"/>
        <v>X$18</v>
      </c>
      <c r="Y1624" s="190" t="str">
        <f t="shared" si="2786"/>
        <v>Y$18</v>
      </c>
      <c r="Z1624" s="190" t="str">
        <f t="shared" si="2786"/>
        <v>Z$18</v>
      </c>
      <c r="AA1624" s="190" t="str">
        <f t="shared" si="2786"/>
        <v>AA$18</v>
      </c>
      <c r="AB1624" s="190" t="str">
        <f t="shared" si="2786"/>
        <v>AB$18</v>
      </c>
      <c r="AC1624" s="190" t="str">
        <f t="shared" si="2786"/>
        <v>AC$18</v>
      </c>
      <c r="AD1624" s="190" t="str">
        <f t="shared" si="2786"/>
        <v>AD$18</v>
      </c>
      <c r="AE1624" s="190" t="str">
        <f t="shared" si="2786"/>
        <v>AE$18</v>
      </c>
      <c r="AF1624" s="190" t="str">
        <f t="shared" si="2786"/>
        <v>AF$18</v>
      </c>
      <c r="AG1624" s="190" t="str">
        <f t="shared" si="2786"/>
        <v>AG$18</v>
      </c>
      <c r="AH1624" s="190" t="str">
        <f t="shared" si="2786"/>
        <v>AH$18</v>
      </c>
      <c r="AI1624" s="190" t="str">
        <f t="shared" si="2786"/>
        <v>AI$18</v>
      </c>
      <c r="AJ1624" s="190" t="str">
        <f t="shared" si="2786"/>
        <v>AJ$18</v>
      </c>
      <c r="AK1624" s="190" t="str">
        <f t="shared" si="2786"/>
        <v>AK$18</v>
      </c>
      <c r="AL1624" s="190" t="str">
        <f t="shared" si="2786"/>
        <v>AL$18</v>
      </c>
      <c r="AM1624" s="190" t="str">
        <f t="shared" si="2786"/>
        <v>AM$18</v>
      </c>
      <c r="AN1624" s="190" t="str">
        <f t="shared" si="2786"/>
        <v>AN$18</v>
      </c>
      <c r="AO1624" s="190" t="str">
        <f t="shared" si="2786"/>
        <v>AO$18</v>
      </c>
      <c r="AP1624" s="190" t="str">
        <f t="shared" si="2786"/>
        <v>AP$18</v>
      </c>
      <c r="AQ1624" s="190" t="str">
        <f t="shared" si="2786"/>
        <v>AQ$18</v>
      </c>
      <c r="AR1624" s="190" t="str">
        <f t="shared" si="2786"/>
        <v>AR$18</v>
      </c>
      <c r="AS1624" s="190" t="str">
        <f t="shared" si="2786"/>
        <v>AS$18</v>
      </c>
      <c r="AT1624" s="190" t="str">
        <f t="shared" si="2786"/>
        <v>AT$18</v>
      </c>
      <c r="AU1624" s="190" t="str">
        <f t="shared" si="2786"/>
        <v>AU$18</v>
      </c>
      <c r="AV1624" s="190" t="str">
        <f t="shared" si="2786"/>
        <v>AV$18</v>
      </c>
      <c r="AW1624" s="190" t="str">
        <f t="shared" si="2786"/>
        <v>AW$18</v>
      </c>
      <c r="AX1624" s="190" t="str">
        <f t="shared" si="2786"/>
        <v>AX$18</v>
      </c>
      <c r="AY1624" s="190" t="str">
        <f t="shared" ref="AY1624:CD1624" si="2787">AY$22</f>
        <v>AY$18</v>
      </c>
      <c r="AZ1624" s="190" t="str">
        <f t="shared" si="2787"/>
        <v>AZ$18</v>
      </c>
      <c r="BA1624" s="190" t="str">
        <f t="shared" si="2787"/>
        <v>BA$18</v>
      </c>
      <c r="BB1624" s="190" t="str">
        <f t="shared" si="2787"/>
        <v>BB$18</v>
      </c>
      <c r="BC1624" s="190" t="str">
        <f t="shared" si="2787"/>
        <v>BC$18</v>
      </c>
      <c r="BD1624" s="190" t="str">
        <f t="shared" si="2787"/>
        <v>BD$18</v>
      </c>
      <c r="BE1624" s="190" t="str">
        <f t="shared" si="2787"/>
        <v>BE$18</v>
      </c>
      <c r="BF1624" s="190" t="str">
        <f t="shared" si="2787"/>
        <v>BF$18</v>
      </c>
      <c r="BG1624" s="190" t="str">
        <f t="shared" si="2787"/>
        <v>BG$18</v>
      </c>
      <c r="BH1624" s="190" t="str">
        <f t="shared" si="2787"/>
        <v>BH$18</v>
      </c>
      <c r="BI1624" s="190" t="str">
        <f t="shared" si="2787"/>
        <v>BI$18</v>
      </c>
      <c r="BJ1624" s="190" t="str">
        <f t="shared" si="2787"/>
        <v>BJ$18</v>
      </c>
      <c r="BK1624" s="190" t="str">
        <f t="shared" si="2787"/>
        <v>BK$18</v>
      </c>
      <c r="BL1624" s="190" t="str">
        <f t="shared" si="2787"/>
        <v>BL$18</v>
      </c>
      <c r="BM1624" s="190" t="str">
        <f t="shared" si="2787"/>
        <v>BM$18</v>
      </c>
      <c r="BN1624" s="190" t="str">
        <f t="shared" si="2787"/>
        <v>BN$18</v>
      </c>
      <c r="BO1624" s="190" t="str">
        <f t="shared" si="2787"/>
        <v>BO$18</v>
      </c>
      <c r="BP1624" s="190" t="str">
        <f t="shared" si="2787"/>
        <v>BP$18</v>
      </c>
      <c r="BQ1624" s="190" t="str">
        <f t="shared" si="2787"/>
        <v>BQ$18</v>
      </c>
      <c r="BR1624" s="190" t="str">
        <f t="shared" si="2787"/>
        <v>BR$18</v>
      </c>
      <c r="BS1624" s="190" t="str">
        <f t="shared" si="2787"/>
        <v>BS$18</v>
      </c>
      <c r="BT1624" s="190" t="str">
        <f t="shared" si="2787"/>
        <v>BT$18</v>
      </c>
      <c r="BU1624" s="190" t="str">
        <f t="shared" si="2787"/>
        <v>BU$18</v>
      </c>
      <c r="BV1624" s="190" t="str">
        <f t="shared" si="2787"/>
        <v>BV$18</v>
      </c>
      <c r="BW1624" s="190" t="str">
        <f t="shared" si="2787"/>
        <v>BW$18</v>
      </c>
      <c r="BX1624" s="190" t="str">
        <f t="shared" si="2787"/>
        <v>BX$18</v>
      </c>
      <c r="BY1624" s="190" t="str">
        <f t="shared" si="2787"/>
        <v>BY$18</v>
      </c>
      <c r="BZ1624" s="190" t="str">
        <f t="shared" si="2787"/>
        <v>BZ$18</v>
      </c>
      <c r="CA1624" s="190" t="str">
        <f t="shared" si="2787"/>
        <v>CA$18</v>
      </c>
      <c r="CB1624" s="190" t="str">
        <f t="shared" si="2787"/>
        <v>CB$18</v>
      </c>
      <c r="CC1624" s="190" t="str">
        <f t="shared" si="2787"/>
        <v>CC$18</v>
      </c>
      <c r="CD1624" s="190" t="str">
        <f t="shared" si="2787"/>
        <v>CD$18</v>
      </c>
      <c r="CE1624" s="190" t="str">
        <f t="shared" ref="CE1624:CL1624" si="2788">CE$22</f>
        <v>CE$18</v>
      </c>
      <c r="CF1624" s="190" t="str">
        <f t="shared" si="2788"/>
        <v>CF$18</v>
      </c>
      <c r="CG1624" s="190" t="str">
        <f t="shared" si="2788"/>
        <v>CG$18</v>
      </c>
      <c r="CH1624" s="190" t="str">
        <f t="shared" si="2788"/>
        <v>CH$18</v>
      </c>
      <c r="CI1624" s="190" t="str">
        <f t="shared" si="2788"/>
        <v>CI$18</v>
      </c>
      <c r="CJ1624" s="190" t="str">
        <f t="shared" si="2788"/>
        <v>CJ$18</v>
      </c>
      <c r="CK1624" s="190" t="str">
        <f t="shared" si="2788"/>
        <v>CK$18</v>
      </c>
      <c r="CL1624" s="190" t="str">
        <f t="shared" si="2788"/>
        <v>CL$18</v>
      </c>
      <c r="CN1624" s="201"/>
      <c r="CO1624" s="190" t="str">
        <f t="shared" ref="CO1624:DL1624" si="2789">CO$22</f>
        <v>CO$18</v>
      </c>
      <c r="CP1624" s="190" t="str">
        <f t="shared" si="2789"/>
        <v>CP$18</v>
      </c>
      <c r="CQ1624" s="190" t="str">
        <f t="shared" si="2789"/>
        <v>CQ$18</v>
      </c>
      <c r="CR1624" s="190" t="str">
        <f t="shared" si="2789"/>
        <v>CR$18</v>
      </c>
      <c r="CS1624" s="190" t="str">
        <f t="shared" si="2789"/>
        <v>CS$18</v>
      </c>
      <c r="CT1624" s="190" t="str">
        <f t="shared" si="2789"/>
        <v>CT$18</v>
      </c>
      <c r="CU1624" s="190" t="str">
        <f t="shared" si="2789"/>
        <v>CU$18</v>
      </c>
      <c r="CV1624" s="190" t="str">
        <f t="shared" si="2789"/>
        <v>CV$18</v>
      </c>
      <c r="CW1624" s="190" t="str">
        <f t="shared" si="2789"/>
        <v>CW$18</v>
      </c>
      <c r="CX1624" s="190" t="str">
        <f t="shared" si="2789"/>
        <v>CX$18</v>
      </c>
      <c r="CY1624" s="190" t="str">
        <f t="shared" si="2789"/>
        <v>CY$18</v>
      </c>
      <c r="CZ1624" s="190" t="str">
        <f t="shared" si="2789"/>
        <v>CZ$18</v>
      </c>
      <c r="DA1624" s="190" t="str">
        <f t="shared" si="2789"/>
        <v>DA$18</v>
      </c>
      <c r="DB1624" s="190" t="str">
        <f t="shared" si="2789"/>
        <v>DB$18</v>
      </c>
      <c r="DC1624" s="190" t="str">
        <f t="shared" si="2789"/>
        <v>DC$18</v>
      </c>
      <c r="DD1624" s="190" t="str">
        <f t="shared" si="2789"/>
        <v>DD$18</v>
      </c>
      <c r="DE1624" s="190" t="str">
        <f t="shared" si="2789"/>
        <v>DE$18</v>
      </c>
      <c r="DF1624" s="190" t="str">
        <f t="shared" si="2789"/>
        <v>DF$18</v>
      </c>
      <c r="DG1624" s="190" t="str">
        <f t="shared" si="2789"/>
        <v>DG$18</v>
      </c>
      <c r="DH1624" s="190" t="str">
        <f t="shared" si="2789"/>
        <v>DH$18</v>
      </c>
      <c r="DI1624" s="190" t="str">
        <f t="shared" si="2789"/>
        <v>DI$18</v>
      </c>
      <c r="DJ1624" s="190" t="str">
        <f t="shared" si="2789"/>
        <v>DJ$18</v>
      </c>
      <c r="DK1624" s="190" t="str">
        <f t="shared" si="2789"/>
        <v>DK$18</v>
      </c>
      <c r="DL1624" s="190" t="str">
        <f t="shared" si="2789"/>
        <v>DL$18</v>
      </c>
    </row>
    <row r="1625" spans="1:116" x14ac:dyDescent="0.35">
      <c r="A1625" s="174"/>
      <c r="E1625" s="8"/>
      <c r="G1625" s="175" t="s">
        <v>505</v>
      </c>
      <c r="H1625" s="200"/>
      <c r="I1625" s="201"/>
      <c r="J1625" s="201"/>
      <c r="K1625" s="202"/>
      <c r="L1625" s="202"/>
      <c r="M1625" s="202"/>
      <c r="N1625" s="202"/>
      <c r="O1625" s="202"/>
      <c r="P1625" s="202"/>
      <c r="R1625" s="202"/>
      <c r="S1625" s="190" t="str">
        <f t="shared" ref="S1625:AX1625" si="2790">S$23</f>
        <v>S$19</v>
      </c>
      <c r="T1625" s="190" t="str">
        <f t="shared" si="2790"/>
        <v>T$19</v>
      </c>
      <c r="U1625" s="190" t="str">
        <f t="shared" si="2790"/>
        <v>U$19</v>
      </c>
      <c r="V1625" s="190" t="str">
        <f t="shared" si="2790"/>
        <v>V$19</v>
      </c>
      <c r="W1625" s="190" t="str">
        <f t="shared" si="2790"/>
        <v>W$19</v>
      </c>
      <c r="X1625" s="190" t="str">
        <f t="shared" si="2790"/>
        <v>X$19</v>
      </c>
      <c r="Y1625" s="190" t="str">
        <f t="shared" si="2790"/>
        <v>Y$19</v>
      </c>
      <c r="Z1625" s="190" t="str">
        <f t="shared" si="2790"/>
        <v>Z$19</v>
      </c>
      <c r="AA1625" s="190" t="str">
        <f t="shared" si="2790"/>
        <v>AA$19</v>
      </c>
      <c r="AB1625" s="190" t="str">
        <f t="shared" si="2790"/>
        <v>AB$19</v>
      </c>
      <c r="AC1625" s="190" t="str">
        <f t="shared" si="2790"/>
        <v>AC$19</v>
      </c>
      <c r="AD1625" s="190" t="str">
        <f t="shared" si="2790"/>
        <v>AD$19</v>
      </c>
      <c r="AE1625" s="190" t="str">
        <f t="shared" si="2790"/>
        <v>AE$19</v>
      </c>
      <c r="AF1625" s="190" t="str">
        <f t="shared" si="2790"/>
        <v>AF$19</v>
      </c>
      <c r="AG1625" s="190" t="str">
        <f t="shared" si="2790"/>
        <v>AG$19</v>
      </c>
      <c r="AH1625" s="190" t="str">
        <f t="shared" si="2790"/>
        <v>AH$19</v>
      </c>
      <c r="AI1625" s="190" t="str">
        <f t="shared" si="2790"/>
        <v>AI$19</v>
      </c>
      <c r="AJ1625" s="190" t="str">
        <f t="shared" si="2790"/>
        <v>AJ$19</v>
      </c>
      <c r="AK1625" s="190" t="str">
        <f t="shared" si="2790"/>
        <v>AK$19</v>
      </c>
      <c r="AL1625" s="190" t="str">
        <f t="shared" si="2790"/>
        <v>AL$19</v>
      </c>
      <c r="AM1625" s="190" t="str">
        <f t="shared" si="2790"/>
        <v>AM$19</v>
      </c>
      <c r="AN1625" s="190" t="str">
        <f t="shared" si="2790"/>
        <v>AN$19</v>
      </c>
      <c r="AO1625" s="190" t="str">
        <f t="shared" si="2790"/>
        <v>AO$19</v>
      </c>
      <c r="AP1625" s="190" t="str">
        <f t="shared" si="2790"/>
        <v>AP$19</v>
      </c>
      <c r="AQ1625" s="190" t="str">
        <f t="shared" si="2790"/>
        <v>AQ$19</v>
      </c>
      <c r="AR1625" s="190" t="str">
        <f t="shared" si="2790"/>
        <v>AR$19</v>
      </c>
      <c r="AS1625" s="190" t="str">
        <f t="shared" si="2790"/>
        <v>AS$19</v>
      </c>
      <c r="AT1625" s="190" t="str">
        <f t="shared" si="2790"/>
        <v>AT$19</v>
      </c>
      <c r="AU1625" s="190" t="str">
        <f t="shared" si="2790"/>
        <v>AU$19</v>
      </c>
      <c r="AV1625" s="190" t="str">
        <f t="shared" si="2790"/>
        <v>AV$19</v>
      </c>
      <c r="AW1625" s="190" t="str">
        <f t="shared" si="2790"/>
        <v>AW$19</v>
      </c>
      <c r="AX1625" s="190" t="str">
        <f t="shared" si="2790"/>
        <v>AX$19</v>
      </c>
      <c r="AY1625" s="190" t="str">
        <f t="shared" ref="AY1625:CD1625" si="2791">AY$23</f>
        <v>AY$19</v>
      </c>
      <c r="AZ1625" s="190" t="str">
        <f t="shared" si="2791"/>
        <v>AZ$19</v>
      </c>
      <c r="BA1625" s="190" t="str">
        <f t="shared" si="2791"/>
        <v>BA$19</v>
      </c>
      <c r="BB1625" s="190" t="str">
        <f t="shared" si="2791"/>
        <v>BB$19</v>
      </c>
      <c r="BC1625" s="190" t="str">
        <f t="shared" si="2791"/>
        <v>BC$19</v>
      </c>
      <c r="BD1625" s="190" t="str">
        <f t="shared" si="2791"/>
        <v>BD$19</v>
      </c>
      <c r="BE1625" s="190" t="str">
        <f t="shared" si="2791"/>
        <v>BE$19</v>
      </c>
      <c r="BF1625" s="190" t="str">
        <f t="shared" si="2791"/>
        <v>BF$19</v>
      </c>
      <c r="BG1625" s="190" t="str">
        <f t="shared" si="2791"/>
        <v>BG$19</v>
      </c>
      <c r="BH1625" s="190" t="str">
        <f t="shared" si="2791"/>
        <v>BH$19</v>
      </c>
      <c r="BI1625" s="190" t="str">
        <f t="shared" si="2791"/>
        <v>BI$19</v>
      </c>
      <c r="BJ1625" s="190" t="str">
        <f t="shared" si="2791"/>
        <v>BJ$19</v>
      </c>
      <c r="BK1625" s="190" t="str">
        <f t="shared" si="2791"/>
        <v>BK$19</v>
      </c>
      <c r="BL1625" s="190" t="str">
        <f t="shared" si="2791"/>
        <v>BL$19</v>
      </c>
      <c r="BM1625" s="190" t="str">
        <f t="shared" si="2791"/>
        <v>BM$19</v>
      </c>
      <c r="BN1625" s="190" t="str">
        <f t="shared" si="2791"/>
        <v>BN$19</v>
      </c>
      <c r="BO1625" s="190" t="str">
        <f t="shared" si="2791"/>
        <v>BO$19</v>
      </c>
      <c r="BP1625" s="190" t="str">
        <f t="shared" si="2791"/>
        <v>BP$19</v>
      </c>
      <c r="BQ1625" s="190" t="str">
        <f t="shared" si="2791"/>
        <v>BQ$19</v>
      </c>
      <c r="BR1625" s="190" t="str">
        <f t="shared" si="2791"/>
        <v>BR$19</v>
      </c>
      <c r="BS1625" s="190" t="str">
        <f t="shared" si="2791"/>
        <v>BS$19</v>
      </c>
      <c r="BT1625" s="190" t="str">
        <f t="shared" si="2791"/>
        <v>BT$19</v>
      </c>
      <c r="BU1625" s="190" t="str">
        <f t="shared" si="2791"/>
        <v>BU$19</v>
      </c>
      <c r="BV1625" s="190" t="str">
        <f t="shared" si="2791"/>
        <v>BV$19</v>
      </c>
      <c r="BW1625" s="190" t="str">
        <f t="shared" si="2791"/>
        <v>BW$19</v>
      </c>
      <c r="BX1625" s="190" t="str">
        <f t="shared" si="2791"/>
        <v>BX$19</v>
      </c>
      <c r="BY1625" s="190" t="str">
        <f t="shared" si="2791"/>
        <v>BY$19</v>
      </c>
      <c r="BZ1625" s="190" t="str">
        <f t="shared" si="2791"/>
        <v>BZ$19</v>
      </c>
      <c r="CA1625" s="190" t="str">
        <f t="shared" si="2791"/>
        <v>CA$19</v>
      </c>
      <c r="CB1625" s="190" t="str">
        <f t="shared" si="2791"/>
        <v>CB$19</v>
      </c>
      <c r="CC1625" s="190" t="str">
        <f t="shared" si="2791"/>
        <v>CC$19</v>
      </c>
      <c r="CD1625" s="190" t="str">
        <f t="shared" si="2791"/>
        <v>CD$19</v>
      </c>
      <c r="CE1625" s="190" t="str">
        <f t="shared" ref="CE1625:CL1625" si="2792">CE$23</f>
        <v>CE$19</v>
      </c>
      <c r="CF1625" s="190" t="str">
        <f t="shared" si="2792"/>
        <v>CF$19</v>
      </c>
      <c r="CG1625" s="190" t="str">
        <f t="shared" si="2792"/>
        <v>CG$19</v>
      </c>
      <c r="CH1625" s="190" t="str">
        <f t="shared" si="2792"/>
        <v>CH$19</v>
      </c>
      <c r="CI1625" s="190" t="str">
        <f t="shared" si="2792"/>
        <v>CI$19</v>
      </c>
      <c r="CJ1625" s="190" t="str">
        <f t="shared" si="2792"/>
        <v>CJ$19</v>
      </c>
      <c r="CK1625" s="190" t="str">
        <f t="shared" si="2792"/>
        <v>CK$19</v>
      </c>
      <c r="CL1625" s="190" t="str">
        <f t="shared" si="2792"/>
        <v>CL$19</v>
      </c>
      <c r="CN1625" s="201"/>
      <c r="CO1625" s="190" t="str">
        <f t="shared" ref="CO1625:DL1625" si="2793">CO$23</f>
        <v>CO$19</v>
      </c>
      <c r="CP1625" s="190" t="str">
        <f t="shared" si="2793"/>
        <v>CP$19</v>
      </c>
      <c r="CQ1625" s="190" t="str">
        <f t="shared" si="2793"/>
        <v>CQ$19</v>
      </c>
      <c r="CR1625" s="190" t="str">
        <f t="shared" si="2793"/>
        <v>CR$19</v>
      </c>
      <c r="CS1625" s="190" t="str">
        <f t="shared" si="2793"/>
        <v>CS$19</v>
      </c>
      <c r="CT1625" s="190" t="str">
        <f t="shared" si="2793"/>
        <v>CT$19</v>
      </c>
      <c r="CU1625" s="190" t="str">
        <f t="shared" si="2793"/>
        <v>CU$19</v>
      </c>
      <c r="CV1625" s="190" t="str">
        <f t="shared" si="2793"/>
        <v>CV$19</v>
      </c>
      <c r="CW1625" s="190" t="str">
        <f t="shared" si="2793"/>
        <v>CW$19</v>
      </c>
      <c r="CX1625" s="190" t="str">
        <f t="shared" si="2793"/>
        <v>CX$19</v>
      </c>
      <c r="CY1625" s="190" t="str">
        <f t="shared" si="2793"/>
        <v>CY$19</v>
      </c>
      <c r="CZ1625" s="190" t="str">
        <f t="shared" si="2793"/>
        <v>CZ$19</v>
      </c>
      <c r="DA1625" s="190" t="str">
        <f t="shared" si="2793"/>
        <v>DA$19</v>
      </c>
      <c r="DB1625" s="190" t="str">
        <f t="shared" si="2793"/>
        <v>DB$19</v>
      </c>
      <c r="DC1625" s="190" t="str">
        <f t="shared" si="2793"/>
        <v>DC$19</v>
      </c>
      <c r="DD1625" s="190" t="str">
        <f t="shared" si="2793"/>
        <v>DD$19</v>
      </c>
      <c r="DE1625" s="190" t="str">
        <f t="shared" si="2793"/>
        <v>DE$19</v>
      </c>
      <c r="DF1625" s="190" t="str">
        <f t="shared" si="2793"/>
        <v>DF$19</v>
      </c>
      <c r="DG1625" s="190" t="str">
        <f t="shared" si="2793"/>
        <v>DG$19</v>
      </c>
      <c r="DH1625" s="190" t="str">
        <f t="shared" si="2793"/>
        <v>DH$19</v>
      </c>
      <c r="DI1625" s="190" t="str">
        <f t="shared" si="2793"/>
        <v>DI$19</v>
      </c>
      <c r="DJ1625" s="190" t="str">
        <f t="shared" si="2793"/>
        <v>DJ$19</v>
      </c>
      <c r="DK1625" s="190" t="str">
        <f t="shared" si="2793"/>
        <v>DK$19</v>
      </c>
      <c r="DL1625" s="190" t="str">
        <f t="shared" si="2793"/>
        <v>DL$19</v>
      </c>
    </row>
    <row r="1626" spans="1:116" x14ac:dyDescent="0.35">
      <c r="A1626" s="31" t="s">
        <v>218</v>
      </c>
      <c r="B1626" s="31" t="s">
        <v>243</v>
      </c>
      <c r="C1626" s="31"/>
      <c r="D1626" t="s">
        <v>428</v>
      </c>
      <c r="E1626" s="8" t="str">
        <f t="shared" ref="E1626:E1648" si="2794">ROW()&amp;" "&amp;D1626</f>
        <v>1626 DTERM1-F</v>
      </c>
      <c r="F1626" t="s">
        <v>410</v>
      </c>
      <c r="G1626" s="175" t="s">
        <v>463</v>
      </c>
      <c r="H1626" s="48"/>
      <c r="I1626" s="304"/>
      <c r="J1626" s="304"/>
      <c r="K1626" s="48"/>
      <c r="L1626" s="48"/>
      <c r="M1626" s="48"/>
      <c r="N1626" s="48"/>
      <c r="O1626" s="48"/>
      <c r="P1626" s="48"/>
      <c r="R1626" s="70"/>
      <c r="S1626" s="305"/>
      <c r="T1626" s="305"/>
      <c r="U1626" s="305"/>
      <c r="V1626" s="305"/>
      <c r="W1626" s="305"/>
      <c r="X1626" s="305"/>
      <c r="Y1626" s="305"/>
      <c r="Z1626" s="305"/>
      <c r="AA1626" s="305"/>
      <c r="AB1626" s="305"/>
      <c r="AC1626" s="305"/>
      <c r="AD1626" s="305"/>
      <c r="AE1626" s="305"/>
      <c r="AF1626" s="305"/>
      <c r="AG1626" s="305"/>
      <c r="AH1626" s="305"/>
      <c r="AI1626" s="305"/>
      <c r="AJ1626" s="305"/>
      <c r="AK1626" s="305"/>
      <c r="AL1626" s="305"/>
      <c r="AM1626" s="305"/>
      <c r="AN1626" s="305"/>
      <c r="AO1626" s="305"/>
      <c r="AP1626" s="305"/>
      <c r="AQ1626" s="305"/>
      <c r="AR1626" s="305"/>
      <c r="AS1626" s="305"/>
      <c r="AT1626" s="305"/>
      <c r="AU1626" s="305"/>
      <c r="AV1626" s="305"/>
      <c r="AW1626" s="305"/>
      <c r="AX1626" s="305"/>
      <c r="AY1626" s="305"/>
      <c r="AZ1626" s="305"/>
      <c r="BA1626" s="305"/>
      <c r="BB1626" s="305"/>
      <c r="BC1626" s="305"/>
      <c r="BD1626" s="305"/>
      <c r="BE1626" s="305"/>
      <c r="BF1626" s="305"/>
      <c r="BG1626" s="305"/>
      <c r="BH1626" s="305"/>
      <c r="BI1626" s="305"/>
      <c r="BJ1626" s="305"/>
      <c r="BK1626" s="305"/>
      <c r="BL1626" s="305"/>
      <c r="BM1626" s="305"/>
      <c r="BN1626" s="305"/>
      <c r="BO1626" s="305"/>
      <c r="BP1626" s="305"/>
      <c r="BQ1626" s="305"/>
      <c r="BR1626" s="305"/>
      <c r="BS1626" s="305"/>
      <c r="BT1626" s="305"/>
      <c r="BU1626" s="305"/>
      <c r="BV1626" s="305"/>
      <c r="BW1626" s="305"/>
      <c r="BX1626" s="305"/>
      <c r="BY1626" s="305"/>
      <c r="BZ1626" s="305"/>
      <c r="CA1626" s="305"/>
      <c r="CB1626" s="305"/>
      <c r="CC1626" s="305"/>
      <c r="CD1626" s="305"/>
      <c r="CE1626" s="305"/>
      <c r="CF1626" s="305"/>
      <c r="CG1626" s="305"/>
      <c r="CH1626" s="305"/>
      <c r="CI1626" s="305"/>
      <c r="CJ1626" s="305"/>
      <c r="CK1626" s="305"/>
      <c r="CL1626" s="305"/>
      <c r="CN1626" s="304"/>
      <c r="CO1626" s="305"/>
      <c r="CP1626" s="305"/>
      <c r="CQ1626" s="305"/>
      <c r="CR1626" s="305"/>
      <c r="CS1626" s="305"/>
      <c r="CT1626" s="305"/>
      <c r="CU1626" s="305"/>
      <c r="CV1626" s="305"/>
      <c r="CW1626" s="305"/>
      <c r="CX1626" s="305"/>
      <c r="CY1626" s="305"/>
      <c r="CZ1626" s="305"/>
      <c r="DA1626" s="305"/>
      <c r="DB1626" s="305"/>
      <c r="DC1626" s="305"/>
      <c r="DD1626" s="305"/>
      <c r="DE1626" s="305"/>
      <c r="DF1626" s="305"/>
      <c r="DG1626" s="305"/>
      <c r="DH1626" s="305"/>
      <c r="DI1626" s="305"/>
      <c r="DJ1626" s="305"/>
      <c r="DK1626" s="305"/>
      <c r="DL1626" s="305"/>
    </row>
    <row r="1627" spans="1:116" x14ac:dyDescent="0.35">
      <c r="B1627" t="str">
        <f t="shared" ref="B1627:B1632" si="2795">E1627</f>
        <v>1627 DTERM1-F</v>
      </c>
      <c r="D1627" t="s">
        <v>428</v>
      </c>
      <c r="E1627" t="str">
        <f t="shared" ref="E1627" si="2796">ROW()&amp;" "&amp;D1627</f>
        <v>1627 DTERM1-F</v>
      </c>
      <c r="G1627" s="175" t="s">
        <v>464</v>
      </c>
      <c r="I1627"/>
      <c r="J1627"/>
      <c r="R1627"/>
      <c r="S1627"/>
      <c r="T1627"/>
      <c r="U1627"/>
      <c r="V1627"/>
      <c r="W1627"/>
      <c r="X1627"/>
      <c r="Y1627"/>
      <c r="Z1627"/>
      <c r="AA1627"/>
      <c r="AB1627"/>
      <c r="AC1627"/>
      <c r="AD1627"/>
      <c r="AE1627"/>
      <c r="AF1627"/>
      <c r="AG1627"/>
      <c r="AH1627"/>
      <c r="AI1627"/>
      <c r="AJ1627"/>
      <c r="AK1627"/>
      <c r="AL1627"/>
      <c r="AM1627"/>
      <c r="AN1627"/>
      <c r="AO1627"/>
      <c r="AP1627"/>
      <c r="AQ1627"/>
      <c r="AR1627"/>
      <c r="AS1627"/>
      <c r="AT1627"/>
      <c r="AU1627"/>
      <c r="AV1627"/>
      <c r="AW1627"/>
      <c r="AX1627"/>
      <c r="AY1627"/>
      <c r="AZ1627"/>
      <c r="BA1627"/>
      <c r="BB1627"/>
      <c r="BC1627"/>
      <c r="BD1627"/>
      <c r="BE1627"/>
      <c r="BF1627"/>
      <c r="BG1627"/>
      <c r="BH1627"/>
      <c r="BI1627"/>
      <c r="BJ1627"/>
      <c r="BK1627"/>
      <c r="BL1627"/>
      <c r="BM1627"/>
      <c r="BN1627"/>
      <c r="BO1627"/>
      <c r="BP1627"/>
      <c r="BQ1627"/>
      <c r="BR1627"/>
      <c r="BS1627"/>
      <c r="BT1627"/>
      <c r="BU1627"/>
      <c r="BV1627"/>
      <c r="BW1627"/>
      <c r="BX1627"/>
      <c r="BY1627"/>
      <c r="BZ1627"/>
      <c r="CA1627"/>
      <c r="CB1627"/>
      <c r="CC1627"/>
      <c r="CD1627"/>
      <c r="CE1627"/>
      <c r="CF1627"/>
      <c r="CG1627"/>
      <c r="CH1627"/>
      <c r="CI1627"/>
      <c r="CJ1627"/>
      <c r="CK1627"/>
      <c r="CL1627"/>
      <c r="CN1627"/>
    </row>
    <row r="1628" spans="1:116" x14ac:dyDescent="0.35">
      <c r="A1628" s="31"/>
      <c r="B1628" t="str">
        <f t="shared" si="2795"/>
        <v>1628 DTERM1-F</v>
      </c>
      <c r="D1628" t="s">
        <v>428</v>
      </c>
      <c r="E1628" t="str">
        <f t="shared" si="2794"/>
        <v>1628 DTERM1-F</v>
      </c>
      <c r="F1628" s="31"/>
      <c r="G1628" s="70" t="s">
        <v>300</v>
      </c>
      <c r="H1628" s="57">
        <v>4</v>
      </c>
      <c r="I1628" s="31"/>
      <c r="J1628" s="31"/>
      <c r="K1628" s="31"/>
      <c r="L1628" s="31"/>
      <c r="M1628" s="31"/>
      <c r="N1628" s="31"/>
      <c r="O1628" s="31"/>
      <c r="P1628" s="31"/>
      <c r="R1628" s="31"/>
      <c r="S1628" s="73"/>
      <c r="T1628" s="73"/>
      <c r="U1628" s="73"/>
      <c r="V1628" s="73"/>
      <c r="W1628" s="73"/>
      <c r="X1628" s="73"/>
      <c r="Y1628" s="73"/>
      <c r="Z1628" s="73"/>
      <c r="AA1628" s="73"/>
      <c r="AB1628" s="73"/>
      <c r="AC1628" s="73"/>
      <c r="AD1628" s="73"/>
      <c r="AE1628" s="73"/>
      <c r="AF1628" s="73"/>
      <c r="AG1628" s="73"/>
      <c r="AH1628" s="73"/>
      <c r="AI1628" s="73"/>
      <c r="AJ1628" s="73"/>
      <c r="AK1628" s="73"/>
      <c r="AL1628" s="73"/>
      <c r="AM1628" s="73"/>
      <c r="AN1628" s="73"/>
      <c r="AO1628" s="73"/>
      <c r="AP1628" s="73"/>
      <c r="AQ1628" s="73"/>
      <c r="AR1628" s="73"/>
      <c r="AS1628" s="73"/>
      <c r="AT1628" s="73"/>
      <c r="AU1628" s="73"/>
      <c r="AV1628" s="73"/>
      <c r="AW1628" s="73"/>
      <c r="AX1628" s="73"/>
      <c r="AY1628" s="73"/>
      <c r="AZ1628" s="73"/>
      <c r="BA1628" s="73"/>
      <c r="BB1628" s="73"/>
      <c r="BC1628" s="73"/>
      <c r="BD1628" s="73"/>
      <c r="BE1628" s="73"/>
      <c r="BF1628" s="73"/>
      <c r="BG1628" s="73"/>
      <c r="BH1628" s="73"/>
      <c r="BI1628" s="73"/>
      <c r="BJ1628" s="73"/>
      <c r="BK1628" s="73"/>
      <c r="BL1628" s="73"/>
      <c r="BM1628" s="73"/>
      <c r="BN1628" s="73"/>
      <c r="BO1628" s="73"/>
      <c r="BP1628" s="73"/>
      <c r="BQ1628" s="73"/>
      <c r="BR1628" s="73"/>
      <c r="BS1628" s="73"/>
      <c r="BT1628" s="73"/>
      <c r="BU1628" s="73"/>
      <c r="BV1628" s="73"/>
      <c r="BW1628" s="73"/>
      <c r="BX1628" s="73"/>
      <c r="BY1628" s="73"/>
      <c r="BZ1628" s="73"/>
      <c r="CA1628" s="73"/>
      <c r="CB1628" s="73"/>
      <c r="CC1628" s="73"/>
      <c r="CD1628" s="73"/>
      <c r="CE1628" s="73"/>
      <c r="CF1628" s="73"/>
      <c r="CG1628" s="73"/>
      <c r="CH1628" s="73"/>
      <c r="CI1628" s="73"/>
      <c r="CJ1628" s="73"/>
      <c r="CK1628" s="73"/>
      <c r="CL1628" s="73"/>
      <c r="CN1628" s="31"/>
      <c r="CO1628" s="73"/>
      <c r="CP1628" s="73"/>
      <c r="CQ1628" s="73"/>
      <c r="CR1628" s="73"/>
      <c r="CS1628" s="73"/>
      <c r="CT1628" s="73"/>
      <c r="CU1628" s="73"/>
      <c r="CV1628" s="73"/>
      <c r="CW1628" s="73"/>
      <c r="CX1628" s="73"/>
      <c r="CY1628" s="73"/>
      <c r="CZ1628" s="73"/>
      <c r="DA1628" s="73"/>
      <c r="DB1628" s="73"/>
      <c r="DC1628" s="73"/>
      <c r="DD1628" s="73"/>
      <c r="DE1628" s="73"/>
      <c r="DF1628" s="73"/>
      <c r="DG1628" s="73"/>
      <c r="DH1628" s="73"/>
      <c r="DI1628" s="73"/>
      <c r="DJ1628" s="73"/>
      <c r="DK1628" s="73"/>
      <c r="DL1628" s="73"/>
    </row>
    <row r="1629" spans="1:116" x14ac:dyDescent="0.35">
      <c r="A1629" s="31"/>
      <c r="B1629" t="str">
        <f t="shared" si="2795"/>
        <v>1629 DTERM1-F</v>
      </c>
      <c r="D1629" t="s">
        <v>428</v>
      </c>
      <c r="E1629" t="str">
        <f t="shared" si="2794"/>
        <v>1629 DTERM1-F</v>
      </c>
      <c r="F1629" s="31"/>
      <c r="G1629" s="95" t="str">
        <f>"Assumptions - "&amp;G1628</f>
        <v>Assumptions - Fixed term debt - one-time borrowing</v>
      </c>
      <c r="H1629" s="59">
        <v>0.1</v>
      </c>
      <c r="I1629" s="31"/>
      <c r="J1629" s="31"/>
      <c r="K1629" s="31"/>
      <c r="L1629" s="31"/>
      <c r="M1629" s="31"/>
      <c r="N1629" s="31"/>
      <c r="O1629" s="31"/>
      <c r="P1629" s="31"/>
      <c r="R1629" s="31"/>
      <c r="S1629" s="73"/>
      <c r="T1629" s="73"/>
      <c r="U1629" s="73"/>
      <c r="V1629" s="73"/>
      <c r="W1629" s="73"/>
      <c r="X1629" s="73"/>
      <c r="Y1629" s="73"/>
      <c r="Z1629" s="73"/>
      <c r="AA1629" s="73"/>
      <c r="AB1629" s="73"/>
      <c r="AC1629" s="73"/>
      <c r="AD1629" s="73"/>
      <c r="AE1629" s="73"/>
      <c r="AF1629" s="73"/>
      <c r="AG1629" s="73"/>
      <c r="AH1629" s="73"/>
      <c r="AI1629" s="73"/>
      <c r="AJ1629" s="73"/>
      <c r="AK1629" s="73"/>
      <c r="AL1629" s="73"/>
      <c r="AM1629" s="73"/>
      <c r="AN1629" s="73"/>
      <c r="AO1629" s="73"/>
      <c r="AP1629" s="73"/>
      <c r="AQ1629" s="73"/>
      <c r="AR1629" s="73"/>
      <c r="AS1629" s="73"/>
      <c r="AT1629" s="73"/>
      <c r="AU1629" s="73"/>
      <c r="AV1629" s="73"/>
      <c r="AW1629" s="73"/>
      <c r="AX1629" s="73"/>
      <c r="AY1629" s="73"/>
      <c r="AZ1629" s="73"/>
      <c r="BA1629" s="73"/>
      <c r="BB1629" s="73"/>
      <c r="BC1629" s="73"/>
      <c r="BD1629" s="73"/>
      <c r="BE1629" s="73"/>
      <c r="BF1629" s="73"/>
      <c r="BG1629" s="73"/>
      <c r="BH1629" s="73"/>
      <c r="BI1629" s="73"/>
      <c r="BJ1629" s="73"/>
      <c r="BK1629" s="73"/>
      <c r="BL1629" s="73"/>
      <c r="BM1629" s="73"/>
      <c r="BN1629" s="73"/>
      <c r="BO1629" s="73"/>
      <c r="BP1629" s="73"/>
      <c r="BQ1629" s="73"/>
      <c r="BR1629" s="73"/>
      <c r="BS1629" s="73"/>
      <c r="BT1629" s="73"/>
      <c r="BU1629" s="73"/>
      <c r="BV1629" s="73"/>
      <c r="BW1629" s="73"/>
      <c r="BX1629" s="73"/>
      <c r="BY1629" s="73"/>
      <c r="BZ1629" s="73"/>
      <c r="CA1629" s="73"/>
      <c r="CB1629" s="73"/>
      <c r="CC1629" s="73"/>
      <c r="CD1629" s="73"/>
      <c r="CE1629" s="73"/>
      <c r="CF1629" s="73"/>
      <c r="CG1629" s="73"/>
      <c r="CH1629" s="73"/>
      <c r="CI1629" s="73"/>
      <c r="CJ1629" s="73"/>
      <c r="CK1629" s="73"/>
      <c r="CL1629" s="73"/>
      <c r="CN1629" s="31"/>
      <c r="CO1629" s="73"/>
      <c r="CP1629" s="73"/>
      <c r="CQ1629" s="73"/>
      <c r="CR1629" s="73"/>
      <c r="CS1629" s="73"/>
      <c r="CT1629" s="73"/>
      <c r="CU1629" s="73"/>
      <c r="CV1629" s="73"/>
      <c r="CW1629" s="73"/>
      <c r="CX1629" s="73"/>
      <c r="CY1629" s="73"/>
      <c r="CZ1629" s="73"/>
      <c r="DA1629" s="73"/>
      <c r="DB1629" s="73"/>
      <c r="DC1629" s="73"/>
      <c r="DD1629" s="73"/>
      <c r="DE1629" s="73"/>
      <c r="DF1629" s="73"/>
      <c r="DG1629" s="73"/>
      <c r="DH1629" s="73"/>
      <c r="DI1629" s="73"/>
      <c r="DJ1629" s="73"/>
      <c r="DK1629" s="73"/>
      <c r="DL1629" s="73"/>
    </row>
    <row r="1630" spans="1:116" x14ac:dyDescent="0.35">
      <c r="A1630" s="31"/>
      <c r="B1630" t="str">
        <f t="shared" si="2795"/>
        <v>1630 DTERM1-F</v>
      </c>
      <c r="D1630" t="s">
        <v>428</v>
      </c>
      <c r="E1630" t="str">
        <f t="shared" si="2794"/>
        <v>1630 DTERM1-F</v>
      </c>
      <c r="F1630" s="31"/>
      <c r="G1630" s="159" t="s">
        <v>287</v>
      </c>
      <c r="H1630" s="23">
        <v>1000000</v>
      </c>
      <c r="I1630" s="31"/>
      <c r="J1630" s="31"/>
      <c r="K1630" s="31"/>
      <c r="L1630" s="31"/>
      <c r="M1630" s="31"/>
      <c r="N1630" s="31"/>
      <c r="O1630" s="31"/>
      <c r="P1630" s="31"/>
      <c r="R1630" s="31"/>
      <c r="S1630" s="73"/>
      <c r="T1630" s="73"/>
      <c r="U1630" s="73"/>
      <c r="V1630" s="73"/>
      <c r="W1630" s="73"/>
      <c r="X1630" s="73"/>
      <c r="Y1630" s="73"/>
      <c r="Z1630" s="73"/>
      <c r="AA1630" s="73"/>
      <c r="AB1630" s="73"/>
      <c r="AC1630" s="73"/>
      <c r="AD1630" s="73"/>
      <c r="AE1630" s="73"/>
      <c r="AF1630" s="73"/>
      <c r="AG1630" s="73"/>
      <c r="AH1630" s="73"/>
      <c r="AI1630" s="73"/>
      <c r="AJ1630" s="73"/>
      <c r="AK1630" s="73"/>
      <c r="AL1630" s="73"/>
      <c r="AM1630" s="73"/>
      <c r="AN1630" s="73"/>
      <c r="AO1630" s="73"/>
      <c r="AP1630" s="73"/>
      <c r="AQ1630" s="73"/>
      <c r="AR1630" s="73"/>
      <c r="AS1630" s="73"/>
      <c r="AT1630" s="73"/>
      <c r="AU1630" s="73"/>
      <c r="AV1630" s="73"/>
      <c r="AW1630" s="73"/>
      <c r="AX1630" s="73"/>
      <c r="AY1630" s="73"/>
      <c r="AZ1630" s="73"/>
      <c r="BA1630" s="73"/>
      <c r="BB1630" s="73"/>
      <c r="BC1630" s="73"/>
      <c r="BD1630" s="73"/>
      <c r="BE1630" s="73"/>
      <c r="BF1630" s="73"/>
      <c r="BG1630" s="73"/>
      <c r="BH1630" s="73"/>
      <c r="BI1630" s="73"/>
      <c r="BJ1630" s="73"/>
      <c r="BK1630" s="73"/>
      <c r="BL1630" s="73"/>
      <c r="BM1630" s="73"/>
      <c r="BN1630" s="73"/>
      <c r="BO1630" s="73"/>
      <c r="BP1630" s="73"/>
      <c r="BQ1630" s="73"/>
      <c r="BR1630" s="73"/>
      <c r="BS1630" s="73"/>
      <c r="BT1630" s="73"/>
      <c r="BU1630" s="73"/>
      <c r="BV1630" s="73"/>
      <c r="BW1630" s="73"/>
      <c r="BX1630" s="73"/>
      <c r="BY1630" s="73"/>
      <c r="BZ1630" s="73"/>
      <c r="CA1630" s="73"/>
      <c r="CB1630" s="73"/>
      <c r="CC1630" s="73"/>
      <c r="CD1630" s="73"/>
      <c r="CE1630" s="73"/>
      <c r="CF1630" s="73"/>
      <c r="CG1630" s="73"/>
      <c r="CH1630" s="73"/>
      <c r="CI1630" s="73"/>
      <c r="CJ1630" s="73"/>
      <c r="CK1630" s="73"/>
      <c r="CL1630" s="73"/>
      <c r="CN1630" s="31"/>
      <c r="CO1630" s="73"/>
      <c r="CP1630" s="73"/>
      <c r="CQ1630" s="73"/>
      <c r="CR1630" s="73"/>
      <c r="CS1630" s="73"/>
      <c r="CT1630" s="73"/>
      <c r="CU1630" s="73"/>
      <c r="CV1630" s="73"/>
      <c r="CW1630" s="73"/>
      <c r="CX1630" s="73"/>
      <c r="CY1630" s="73"/>
      <c r="CZ1630" s="73"/>
      <c r="DA1630" s="73"/>
      <c r="DB1630" s="73"/>
      <c r="DC1630" s="73"/>
      <c r="DD1630" s="73"/>
      <c r="DE1630" s="73"/>
      <c r="DF1630" s="73"/>
      <c r="DG1630" s="73"/>
      <c r="DH1630" s="73"/>
      <c r="DI1630" s="73"/>
      <c r="DJ1630" s="73"/>
      <c r="DK1630" s="73"/>
      <c r="DL1630" s="73"/>
    </row>
    <row r="1631" spans="1:116" x14ac:dyDescent="0.35">
      <c r="A1631" s="31"/>
      <c r="B1631" t="str">
        <f t="shared" si="2795"/>
        <v>1631 DTERM1-F</v>
      </c>
      <c r="D1631" t="s">
        <v>428</v>
      </c>
      <c r="E1631" t="str">
        <f t="shared" si="2794"/>
        <v>1631 DTERM1-F</v>
      </c>
      <c r="F1631" s="31"/>
      <c r="G1631" s="159" t="s">
        <v>288</v>
      </c>
      <c r="H1631" s="101">
        <v>45444</v>
      </c>
      <c r="I1631" s="31"/>
      <c r="J1631" s="31"/>
      <c r="K1631" s="31"/>
      <c r="L1631" s="31"/>
      <c r="M1631" s="31"/>
      <c r="N1631" s="31"/>
      <c r="O1631" s="31"/>
      <c r="P1631" s="31"/>
      <c r="R1631" s="31"/>
      <c r="S1631" s="73"/>
      <c r="T1631" s="73"/>
      <c r="U1631" s="73"/>
      <c r="V1631" s="73"/>
      <c r="W1631" s="73"/>
      <c r="X1631" s="73"/>
      <c r="Y1631" s="73"/>
      <c r="Z1631" s="73"/>
      <c r="AA1631" s="73"/>
      <c r="AB1631" s="73"/>
      <c r="AC1631" s="73"/>
      <c r="AD1631" s="73"/>
      <c r="AE1631" s="73"/>
      <c r="AF1631" s="73"/>
      <c r="AG1631" s="73"/>
      <c r="AH1631" s="73"/>
      <c r="AI1631" s="73"/>
      <c r="AJ1631" s="73"/>
      <c r="AK1631" s="73"/>
      <c r="AL1631" s="73"/>
      <c r="AM1631" s="73"/>
      <c r="AN1631" s="73"/>
      <c r="AO1631" s="73"/>
      <c r="AP1631" s="73"/>
      <c r="AQ1631" s="73"/>
      <c r="AR1631" s="73"/>
      <c r="AS1631" s="73"/>
      <c r="AT1631" s="73"/>
      <c r="AU1631" s="73"/>
      <c r="AV1631" s="73"/>
      <c r="AW1631" s="73"/>
      <c r="AX1631" s="73"/>
      <c r="AY1631" s="73"/>
      <c r="AZ1631" s="73"/>
      <c r="BA1631" s="73"/>
      <c r="BB1631" s="73"/>
      <c r="BC1631" s="73"/>
      <c r="BD1631" s="73"/>
      <c r="BE1631" s="73"/>
      <c r="BF1631" s="73"/>
      <c r="BG1631" s="73"/>
      <c r="BH1631" s="73"/>
      <c r="BI1631" s="73"/>
      <c r="BJ1631" s="73"/>
      <c r="BK1631" s="73"/>
      <c r="BL1631" s="73"/>
      <c r="BM1631" s="73"/>
      <c r="BN1631" s="73"/>
      <c r="BO1631" s="73"/>
      <c r="BP1631" s="73"/>
      <c r="BQ1631" s="73"/>
      <c r="BR1631" s="73"/>
      <c r="BS1631" s="73"/>
      <c r="BT1631" s="73"/>
      <c r="BU1631" s="73"/>
      <c r="BV1631" s="73"/>
      <c r="BW1631" s="73"/>
      <c r="BX1631" s="73"/>
      <c r="BY1631" s="73"/>
      <c r="BZ1631" s="73"/>
      <c r="CA1631" s="73"/>
      <c r="CB1631" s="73"/>
      <c r="CC1631" s="73"/>
      <c r="CD1631" s="73"/>
      <c r="CE1631" s="73"/>
      <c r="CF1631" s="73"/>
      <c r="CG1631" s="73"/>
      <c r="CH1631" s="73"/>
      <c r="CI1631" s="73"/>
      <c r="CJ1631" s="73"/>
      <c r="CK1631" s="73"/>
      <c r="CL1631" s="73"/>
      <c r="CN1631" s="31"/>
      <c r="CO1631" s="73"/>
      <c r="CP1631" s="73"/>
      <c r="CQ1631" s="73"/>
      <c r="CR1631" s="73"/>
      <c r="CS1631" s="73"/>
      <c r="CT1631" s="73"/>
      <c r="CU1631" s="73"/>
      <c r="CV1631" s="73"/>
      <c r="CW1631" s="73"/>
      <c r="CX1631" s="73"/>
      <c r="CY1631" s="73"/>
      <c r="CZ1631" s="73"/>
      <c r="DA1631" s="73"/>
      <c r="DB1631" s="73"/>
      <c r="DC1631" s="73"/>
      <c r="DD1631" s="73"/>
      <c r="DE1631" s="73"/>
      <c r="DF1631" s="73"/>
      <c r="DG1631" s="73"/>
      <c r="DH1631" s="73"/>
      <c r="DI1631" s="73"/>
      <c r="DJ1631" s="73"/>
      <c r="DK1631" s="73"/>
      <c r="DL1631" s="73"/>
    </row>
    <row r="1632" spans="1:116" x14ac:dyDescent="0.35">
      <c r="A1632" s="31"/>
      <c r="B1632" t="str">
        <f t="shared" si="2795"/>
        <v>1632 DTERM1-F</v>
      </c>
      <c r="D1632" t="s">
        <v>428</v>
      </c>
      <c r="E1632" t="str">
        <f t="shared" si="2794"/>
        <v>1632 DTERM1-F</v>
      </c>
      <c r="F1632" s="31"/>
      <c r="G1632" s="158" t="s">
        <v>301</v>
      </c>
      <c r="H1632" s="23"/>
      <c r="I1632" s="31"/>
      <c r="J1632" s="31"/>
      <c r="K1632" s="31"/>
      <c r="L1632" s="31"/>
      <c r="M1632" s="31"/>
      <c r="N1632" s="31"/>
      <c r="O1632" s="31"/>
      <c r="P1632" s="31"/>
      <c r="R1632" s="31"/>
      <c r="S1632" s="73"/>
      <c r="T1632" s="73"/>
      <c r="U1632" s="73"/>
      <c r="V1632" s="73"/>
      <c r="W1632" s="73"/>
      <c r="X1632" s="73"/>
      <c r="Y1632" s="73"/>
      <c r="Z1632" s="73"/>
      <c r="AA1632" s="73"/>
      <c r="AB1632" s="73"/>
      <c r="AC1632" s="73"/>
      <c r="AD1632" s="73"/>
      <c r="AE1632" s="73"/>
      <c r="AF1632" s="73"/>
      <c r="AG1632" s="73"/>
      <c r="AH1632" s="73"/>
      <c r="AI1632" s="73"/>
      <c r="AJ1632" s="73"/>
      <c r="AK1632" s="73"/>
      <c r="AL1632" s="73"/>
      <c r="AM1632" s="73"/>
      <c r="AN1632" s="73"/>
      <c r="AO1632" s="73"/>
      <c r="AP1632" s="73"/>
      <c r="AQ1632" s="73"/>
      <c r="AR1632" s="73"/>
      <c r="AS1632" s="73"/>
      <c r="AT1632" s="73"/>
      <c r="AU1632" s="73"/>
      <c r="AV1632" s="73"/>
      <c r="AW1632" s="73"/>
      <c r="AX1632" s="73"/>
      <c r="AY1632" s="73"/>
      <c r="AZ1632" s="73"/>
      <c r="BA1632" s="73"/>
      <c r="BB1632" s="73"/>
      <c r="BC1632" s="73"/>
      <c r="BD1632" s="73"/>
      <c r="BE1632" s="73"/>
      <c r="BF1632" s="73"/>
      <c r="BG1632" s="73"/>
      <c r="BH1632" s="73"/>
      <c r="BI1632" s="73"/>
      <c r="BJ1632" s="73"/>
      <c r="BK1632" s="73"/>
      <c r="BL1632" s="73"/>
      <c r="BM1632" s="73"/>
      <c r="BN1632" s="73"/>
      <c r="BO1632" s="73"/>
      <c r="BP1632" s="73"/>
      <c r="BQ1632" s="73"/>
      <c r="BR1632" s="73"/>
      <c r="BS1632" s="73"/>
      <c r="BT1632" s="73"/>
      <c r="BU1632" s="73"/>
      <c r="BV1632" s="73"/>
      <c r="BW1632" s="73"/>
      <c r="BX1632" s="73"/>
      <c r="BY1632" s="73"/>
      <c r="BZ1632" s="73"/>
      <c r="CA1632" s="73"/>
      <c r="CB1632" s="73"/>
      <c r="CC1632" s="73"/>
      <c r="CD1632" s="73"/>
      <c r="CE1632" s="73"/>
      <c r="CF1632" s="73"/>
      <c r="CG1632" s="73"/>
      <c r="CH1632" s="73"/>
      <c r="CI1632" s="73"/>
      <c r="CJ1632" s="73"/>
      <c r="CK1632" s="73"/>
      <c r="CL1632" s="73"/>
      <c r="CN1632" s="31"/>
      <c r="CO1632" s="73"/>
      <c r="CP1632" s="73"/>
      <c r="CQ1632" s="73"/>
      <c r="CR1632" s="73"/>
      <c r="CS1632" s="73"/>
      <c r="CT1632" s="73"/>
      <c r="CU1632" s="73"/>
      <c r="CV1632" s="73"/>
      <c r="CW1632" s="73"/>
      <c r="CX1632" s="73"/>
      <c r="CY1632" s="73"/>
      <c r="CZ1632" s="73"/>
      <c r="DA1632" s="73"/>
      <c r="DB1632" s="73"/>
      <c r="DC1632" s="73"/>
      <c r="DD1632" s="73"/>
      <c r="DE1632" s="73"/>
      <c r="DF1632" s="73"/>
      <c r="DG1632" s="73"/>
      <c r="DH1632" s="73"/>
      <c r="DI1632" s="73"/>
      <c r="DJ1632" s="73"/>
      <c r="DK1632" s="73"/>
      <c r="DL1632" s="73"/>
    </row>
    <row r="1633" spans="1:116" x14ac:dyDescent="0.35">
      <c r="D1633" t="s">
        <v>428</v>
      </c>
      <c r="E1633" t="str">
        <f t="shared" si="2794"/>
        <v>1633 DTERM1-F</v>
      </c>
      <c r="F1633" s="299"/>
      <c r="G1633" s="158" t="s">
        <v>296</v>
      </c>
      <c r="R1633" s="92"/>
      <c r="S1633" s="154"/>
      <c r="T1633" s="154"/>
      <c r="U1633" s="154"/>
      <c r="V1633" s="154"/>
      <c r="W1633" s="154"/>
      <c r="X1633" s="154"/>
      <c r="Y1633" s="154"/>
      <c r="Z1633" s="154"/>
      <c r="AA1633" s="154"/>
      <c r="AB1633" s="154"/>
      <c r="AC1633" s="154"/>
      <c r="AD1633" s="154"/>
      <c r="AE1633" s="154"/>
      <c r="AF1633" s="154"/>
      <c r="AG1633" s="154"/>
      <c r="AH1633" s="154"/>
      <c r="AI1633" s="154"/>
      <c r="AJ1633" s="154"/>
      <c r="AK1633" s="154"/>
      <c r="AL1633" s="154"/>
      <c r="AM1633" s="154"/>
      <c r="AN1633" s="154"/>
      <c r="AO1633" s="154"/>
      <c r="AP1633" s="154"/>
      <c r="AQ1633" s="154"/>
      <c r="AR1633" s="154"/>
      <c r="AS1633" s="154"/>
      <c r="AT1633" s="154"/>
      <c r="AU1633" s="154"/>
      <c r="AV1633" s="154"/>
      <c r="AW1633" s="154"/>
      <c r="AX1633" s="154"/>
      <c r="AY1633" s="154"/>
      <c r="AZ1633" s="154"/>
      <c r="BA1633" s="154"/>
      <c r="BB1633" s="154"/>
      <c r="BC1633" s="154"/>
      <c r="BD1633" s="154"/>
      <c r="BE1633" s="154"/>
      <c r="BF1633" s="154"/>
      <c r="BG1633" s="154"/>
      <c r="BH1633" s="154"/>
      <c r="BI1633" s="154"/>
      <c r="BJ1633" s="154"/>
      <c r="BK1633" s="154"/>
      <c r="BL1633" s="154"/>
      <c r="BM1633" s="154"/>
      <c r="BN1633" s="154"/>
      <c r="BO1633" s="154"/>
      <c r="BP1633" s="154"/>
      <c r="BQ1633" s="154"/>
      <c r="BR1633" s="154"/>
      <c r="BS1633" s="154"/>
      <c r="BT1633" s="154"/>
      <c r="BU1633" s="154"/>
      <c r="BV1633" s="154"/>
      <c r="BW1633" s="154"/>
      <c r="BX1633" s="154"/>
      <c r="BY1633" s="154"/>
      <c r="BZ1633" s="154"/>
      <c r="CA1633" s="154"/>
      <c r="CB1633" s="154"/>
      <c r="CC1633" s="154"/>
      <c r="CD1633" s="154"/>
      <c r="CE1633" s="154"/>
      <c r="CF1633" s="154"/>
      <c r="CG1633" s="154"/>
      <c r="CH1633" s="154"/>
      <c r="CI1633" s="154"/>
      <c r="CJ1633" s="154"/>
      <c r="CK1633" s="154"/>
      <c r="CL1633" s="154"/>
      <c r="CO1633" s="154"/>
      <c r="CP1633" s="154"/>
      <c r="CQ1633" s="154"/>
      <c r="CR1633" s="154"/>
      <c r="CS1633" s="154"/>
      <c r="CT1633" s="154"/>
      <c r="CU1633" s="154"/>
      <c r="CV1633" s="154"/>
      <c r="CW1633" s="154"/>
      <c r="CX1633" s="154"/>
      <c r="CY1633" s="154"/>
      <c r="CZ1633" s="154"/>
      <c r="DA1633" s="154"/>
      <c r="DB1633" s="154"/>
      <c r="DC1633" s="154"/>
      <c r="DD1633" s="154"/>
      <c r="DE1633" s="154"/>
      <c r="DF1633" s="154"/>
      <c r="DG1633" s="154"/>
      <c r="DH1633" s="154"/>
      <c r="DI1633" s="154"/>
      <c r="DJ1633" s="154"/>
      <c r="DK1633" s="154"/>
      <c r="DL1633" s="154"/>
    </row>
    <row r="1634" spans="1:116" x14ac:dyDescent="0.35">
      <c r="D1634" t="s">
        <v>428</v>
      </c>
      <c r="E1634" t="str">
        <f t="shared" si="2794"/>
        <v>1634 DTERM1-F</v>
      </c>
      <c r="F1634" s="299"/>
      <c r="G1634" s="125"/>
      <c r="K1634" s="24">
        <v>0</v>
      </c>
      <c r="L1634" s="24">
        <f ca="1">K1637</f>
        <v>0</v>
      </c>
      <c r="M1634" s="24">
        <f ca="1">L1637</f>
        <v>0</v>
      </c>
      <c r="N1634" s="24">
        <f ca="1">M1637</f>
        <v>0</v>
      </c>
      <c r="O1634" s="24">
        <f ca="1">N1637</f>
        <v>0</v>
      </c>
      <c r="P1634" s="24">
        <f ca="1">O1637</f>
        <v>0</v>
      </c>
      <c r="R1634"/>
      <c r="S1634" s="80">
        <f>H1632</f>
        <v>0</v>
      </c>
      <c r="T1634" s="62">
        <f t="shared" ref="T1634:AY1634" ca="1" si="2797">S1637</f>
        <v>0</v>
      </c>
      <c r="U1634" s="62">
        <f t="shared" ca="1" si="2797"/>
        <v>0</v>
      </c>
      <c r="V1634" s="62">
        <f t="shared" ca="1" si="2797"/>
        <v>0</v>
      </c>
      <c r="W1634" s="62">
        <f t="shared" ca="1" si="2797"/>
        <v>0</v>
      </c>
      <c r="X1634" s="62">
        <f t="shared" ca="1" si="2797"/>
        <v>0</v>
      </c>
      <c r="Y1634" s="62">
        <f t="shared" ca="1" si="2797"/>
        <v>1000000</v>
      </c>
      <c r="Z1634" s="62">
        <f t="shared" ca="1" si="2797"/>
        <v>1000000</v>
      </c>
      <c r="AA1634" s="62">
        <f t="shared" ca="1" si="2797"/>
        <v>1000000</v>
      </c>
      <c r="AB1634" s="62">
        <f t="shared" ca="1" si="2797"/>
        <v>0</v>
      </c>
      <c r="AC1634" s="62">
        <f t="shared" ca="1" si="2797"/>
        <v>0</v>
      </c>
      <c r="AD1634" s="62">
        <f t="shared" ca="1" si="2797"/>
        <v>0</v>
      </c>
      <c r="AE1634" s="62">
        <f t="shared" ca="1" si="2797"/>
        <v>0</v>
      </c>
      <c r="AF1634" s="62">
        <f t="shared" ca="1" si="2797"/>
        <v>0</v>
      </c>
      <c r="AG1634" s="62">
        <f t="shared" ca="1" si="2797"/>
        <v>0</v>
      </c>
      <c r="AH1634" s="62">
        <f t="shared" ca="1" si="2797"/>
        <v>0</v>
      </c>
      <c r="AI1634" s="62">
        <f t="shared" ca="1" si="2797"/>
        <v>0</v>
      </c>
      <c r="AJ1634" s="62">
        <f t="shared" ca="1" si="2797"/>
        <v>0</v>
      </c>
      <c r="AK1634" s="62">
        <f t="shared" ca="1" si="2797"/>
        <v>0</v>
      </c>
      <c r="AL1634" s="62">
        <f t="shared" ca="1" si="2797"/>
        <v>0</v>
      </c>
      <c r="AM1634" s="62">
        <f t="shared" ca="1" si="2797"/>
        <v>0</v>
      </c>
      <c r="AN1634" s="62">
        <f t="shared" ca="1" si="2797"/>
        <v>0</v>
      </c>
      <c r="AO1634" s="62">
        <f t="shared" ca="1" si="2797"/>
        <v>0</v>
      </c>
      <c r="AP1634" s="62">
        <f t="shared" ca="1" si="2797"/>
        <v>0</v>
      </c>
      <c r="AQ1634" s="62">
        <f t="shared" ca="1" si="2797"/>
        <v>0</v>
      </c>
      <c r="AR1634" s="62">
        <f t="shared" ca="1" si="2797"/>
        <v>0</v>
      </c>
      <c r="AS1634" s="62">
        <f t="shared" ca="1" si="2797"/>
        <v>0</v>
      </c>
      <c r="AT1634" s="62">
        <f t="shared" ca="1" si="2797"/>
        <v>0</v>
      </c>
      <c r="AU1634" s="62">
        <f t="shared" ca="1" si="2797"/>
        <v>0</v>
      </c>
      <c r="AV1634" s="62">
        <f t="shared" ca="1" si="2797"/>
        <v>0</v>
      </c>
      <c r="AW1634" s="62">
        <f t="shared" ca="1" si="2797"/>
        <v>0</v>
      </c>
      <c r="AX1634" s="62">
        <f t="shared" ca="1" si="2797"/>
        <v>0</v>
      </c>
      <c r="AY1634" s="62">
        <f t="shared" ca="1" si="2797"/>
        <v>0</v>
      </c>
      <c r="AZ1634" s="62">
        <f t="shared" ref="AZ1634:CE1634" ca="1" si="2798">AY1637</f>
        <v>0</v>
      </c>
      <c r="BA1634" s="62">
        <f t="shared" ca="1" si="2798"/>
        <v>0</v>
      </c>
      <c r="BB1634" s="62">
        <f t="shared" ca="1" si="2798"/>
        <v>0</v>
      </c>
      <c r="BC1634" s="62">
        <f t="shared" ca="1" si="2798"/>
        <v>0</v>
      </c>
      <c r="BD1634" s="62">
        <f t="shared" ca="1" si="2798"/>
        <v>0</v>
      </c>
      <c r="BE1634" s="62">
        <f t="shared" ca="1" si="2798"/>
        <v>0</v>
      </c>
      <c r="BF1634" s="62">
        <f t="shared" ca="1" si="2798"/>
        <v>0</v>
      </c>
      <c r="BG1634" s="62">
        <f t="shared" ca="1" si="2798"/>
        <v>0</v>
      </c>
      <c r="BH1634" s="62">
        <f t="shared" ca="1" si="2798"/>
        <v>0</v>
      </c>
      <c r="BI1634" s="62">
        <f t="shared" ca="1" si="2798"/>
        <v>0</v>
      </c>
      <c r="BJ1634" s="62">
        <f t="shared" ca="1" si="2798"/>
        <v>0</v>
      </c>
      <c r="BK1634" s="62">
        <f t="shared" ca="1" si="2798"/>
        <v>0</v>
      </c>
      <c r="BL1634" s="62">
        <f t="shared" ca="1" si="2798"/>
        <v>0</v>
      </c>
      <c r="BM1634" s="62">
        <f t="shared" ca="1" si="2798"/>
        <v>0</v>
      </c>
      <c r="BN1634" s="62">
        <f t="shared" ca="1" si="2798"/>
        <v>0</v>
      </c>
      <c r="BO1634" s="62">
        <f t="shared" ca="1" si="2798"/>
        <v>0</v>
      </c>
      <c r="BP1634" s="62">
        <f t="shared" ca="1" si="2798"/>
        <v>0</v>
      </c>
      <c r="BQ1634" s="62">
        <f t="shared" ca="1" si="2798"/>
        <v>0</v>
      </c>
      <c r="BR1634" s="62">
        <f t="shared" ca="1" si="2798"/>
        <v>0</v>
      </c>
      <c r="BS1634" s="62">
        <f t="shared" ca="1" si="2798"/>
        <v>0</v>
      </c>
      <c r="BT1634" s="62">
        <f t="shared" ca="1" si="2798"/>
        <v>0</v>
      </c>
      <c r="BU1634" s="62">
        <f t="shared" ca="1" si="2798"/>
        <v>0</v>
      </c>
      <c r="BV1634" s="62">
        <f t="shared" ca="1" si="2798"/>
        <v>0</v>
      </c>
      <c r="BW1634" s="62">
        <f t="shared" ca="1" si="2798"/>
        <v>0</v>
      </c>
      <c r="BX1634" s="62">
        <f t="shared" ca="1" si="2798"/>
        <v>0</v>
      </c>
      <c r="BY1634" s="62">
        <f t="shared" ca="1" si="2798"/>
        <v>0</v>
      </c>
      <c r="BZ1634" s="62">
        <f t="shared" ca="1" si="2798"/>
        <v>0</v>
      </c>
      <c r="CA1634" s="62">
        <f t="shared" ca="1" si="2798"/>
        <v>0</v>
      </c>
      <c r="CB1634" s="62">
        <f t="shared" ca="1" si="2798"/>
        <v>0</v>
      </c>
      <c r="CC1634" s="62">
        <f t="shared" ca="1" si="2798"/>
        <v>0</v>
      </c>
      <c r="CD1634" s="62">
        <f t="shared" ca="1" si="2798"/>
        <v>0</v>
      </c>
      <c r="CE1634" s="62">
        <f t="shared" ca="1" si="2798"/>
        <v>0</v>
      </c>
      <c r="CF1634" s="62">
        <f t="shared" ref="CF1634:CL1634" ca="1" si="2799">CE1637</f>
        <v>0</v>
      </c>
      <c r="CG1634" s="62">
        <f t="shared" ca="1" si="2799"/>
        <v>0</v>
      </c>
      <c r="CH1634" s="62">
        <f t="shared" ca="1" si="2799"/>
        <v>0</v>
      </c>
      <c r="CI1634" s="62">
        <f t="shared" ca="1" si="2799"/>
        <v>0</v>
      </c>
      <c r="CJ1634" s="62">
        <f t="shared" ca="1" si="2799"/>
        <v>0</v>
      </c>
      <c r="CK1634" s="62">
        <f t="shared" ca="1" si="2799"/>
        <v>0</v>
      </c>
      <c r="CL1634" s="62">
        <f t="shared" ca="1" si="2799"/>
        <v>0</v>
      </c>
      <c r="CO1634" s="62">
        <f t="shared" ref="CO1634:DK1634" si="2800">CN1637</f>
        <v>0</v>
      </c>
      <c r="CP1634" s="62">
        <f t="shared" ca="1" si="2800"/>
        <v>0</v>
      </c>
      <c r="CQ1634" s="62">
        <f t="shared" ca="1" si="2800"/>
        <v>1000000</v>
      </c>
      <c r="CR1634" s="62">
        <f t="shared" ca="1" si="2800"/>
        <v>1000000</v>
      </c>
      <c r="CS1634" s="62">
        <f t="shared" ca="1" si="2800"/>
        <v>1000000</v>
      </c>
      <c r="CT1634" s="62">
        <f t="shared" ca="1" si="2800"/>
        <v>0</v>
      </c>
      <c r="CU1634" s="62">
        <f t="shared" ca="1" si="2800"/>
        <v>0</v>
      </c>
      <c r="CV1634" s="62">
        <f t="shared" ca="1" si="2800"/>
        <v>0</v>
      </c>
      <c r="CW1634" s="62">
        <f t="shared" ca="1" si="2800"/>
        <v>0</v>
      </c>
      <c r="CX1634" s="62">
        <f t="shared" ca="1" si="2800"/>
        <v>0</v>
      </c>
      <c r="CY1634" s="62">
        <f t="shared" ca="1" si="2800"/>
        <v>0</v>
      </c>
      <c r="CZ1634" s="62">
        <f t="shared" ca="1" si="2800"/>
        <v>0</v>
      </c>
      <c r="DA1634" s="62">
        <f t="shared" ca="1" si="2800"/>
        <v>0</v>
      </c>
      <c r="DB1634" s="62">
        <f t="shared" ca="1" si="2800"/>
        <v>0</v>
      </c>
      <c r="DC1634" s="62">
        <f t="shared" ca="1" si="2800"/>
        <v>0</v>
      </c>
      <c r="DD1634" s="62">
        <f t="shared" ca="1" si="2800"/>
        <v>0</v>
      </c>
      <c r="DE1634" s="62">
        <f t="shared" ca="1" si="2800"/>
        <v>0</v>
      </c>
      <c r="DF1634" s="62">
        <f t="shared" ca="1" si="2800"/>
        <v>0</v>
      </c>
      <c r="DG1634" s="62">
        <f t="shared" ca="1" si="2800"/>
        <v>0</v>
      </c>
      <c r="DH1634" s="62">
        <f t="shared" ca="1" si="2800"/>
        <v>0</v>
      </c>
      <c r="DI1634" s="62">
        <f t="shared" ca="1" si="2800"/>
        <v>0</v>
      </c>
      <c r="DJ1634" s="62">
        <f t="shared" ca="1" si="2800"/>
        <v>0</v>
      </c>
      <c r="DK1634" s="62">
        <f t="shared" ca="1" si="2800"/>
        <v>0</v>
      </c>
      <c r="DL1634" s="62">
        <f t="shared" ref="DL1634" ca="1" si="2801">DK1637</f>
        <v>0</v>
      </c>
    </row>
    <row r="1635" spans="1:116" x14ac:dyDescent="0.35">
      <c r="B1635" t="str">
        <f>E1635</f>
        <v>1635 DTERM1-F</v>
      </c>
      <c r="C1635" t="s">
        <v>236</v>
      </c>
      <c r="D1635" t="s">
        <v>428</v>
      </c>
      <c r="E1635" t="str">
        <f t="shared" si="2794"/>
        <v>1635 DTERM1-F</v>
      </c>
      <c r="G1635" s="95" t="s">
        <v>290</v>
      </c>
      <c r="K1635" s="23">
        <f>SUMIF($3:$3,K$2,1635:1635)</f>
        <v>1000000</v>
      </c>
      <c r="L1635" s="23">
        <f>SUMIF($3:$3,L$2,1635:1635)</f>
        <v>0</v>
      </c>
      <c r="M1635" s="23">
        <f>SUMIF($3:$3,M$2,1635:1635)</f>
        <v>0</v>
      </c>
      <c r="N1635" s="23">
        <f>SUMIF($3:$3,N$2,1635:1635)</f>
        <v>0</v>
      </c>
      <c r="O1635" s="23">
        <f>SUMIF($3:$3,O$2,1635:1635)</f>
        <v>0</v>
      </c>
      <c r="P1635" s="23">
        <f>SUMIF($3:$3,P$2,1635:1635)</f>
        <v>0</v>
      </c>
      <c r="R1635" s="53">
        <f t="shared" ref="R1635:AW1635" si="2802">$H1630*(R$2=EOMONTH($H1631,0))</f>
        <v>0</v>
      </c>
      <c r="S1635" s="62">
        <f t="shared" si="2802"/>
        <v>0</v>
      </c>
      <c r="T1635" s="62">
        <f t="shared" si="2802"/>
        <v>0</v>
      </c>
      <c r="U1635" s="62">
        <f t="shared" si="2802"/>
        <v>0</v>
      </c>
      <c r="V1635" s="62">
        <f t="shared" si="2802"/>
        <v>0</v>
      </c>
      <c r="W1635" s="62">
        <f t="shared" si="2802"/>
        <v>0</v>
      </c>
      <c r="X1635" s="62">
        <f t="shared" si="2802"/>
        <v>1000000</v>
      </c>
      <c r="Y1635" s="62">
        <f t="shared" si="2802"/>
        <v>0</v>
      </c>
      <c r="Z1635" s="62">
        <f t="shared" si="2802"/>
        <v>0</v>
      </c>
      <c r="AA1635" s="62">
        <f t="shared" si="2802"/>
        <v>0</v>
      </c>
      <c r="AB1635" s="62">
        <f t="shared" si="2802"/>
        <v>0</v>
      </c>
      <c r="AC1635" s="62">
        <f t="shared" si="2802"/>
        <v>0</v>
      </c>
      <c r="AD1635" s="62">
        <f t="shared" si="2802"/>
        <v>0</v>
      </c>
      <c r="AE1635" s="62">
        <f t="shared" si="2802"/>
        <v>0</v>
      </c>
      <c r="AF1635" s="62">
        <f t="shared" si="2802"/>
        <v>0</v>
      </c>
      <c r="AG1635" s="62">
        <f t="shared" si="2802"/>
        <v>0</v>
      </c>
      <c r="AH1635" s="62">
        <f t="shared" si="2802"/>
        <v>0</v>
      </c>
      <c r="AI1635" s="62">
        <f t="shared" si="2802"/>
        <v>0</v>
      </c>
      <c r="AJ1635" s="62">
        <f t="shared" si="2802"/>
        <v>0</v>
      </c>
      <c r="AK1635" s="62">
        <f t="shared" si="2802"/>
        <v>0</v>
      </c>
      <c r="AL1635" s="62">
        <f t="shared" si="2802"/>
        <v>0</v>
      </c>
      <c r="AM1635" s="62">
        <f t="shared" si="2802"/>
        <v>0</v>
      </c>
      <c r="AN1635" s="62">
        <f t="shared" si="2802"/>
        <v>0</v>
      </c>
      <c r="AO1635" s="62">
        <f t="shared" si="2802"/>
        <v>0</v>
      </c>
      <c r="AP1635" s="62">
        <f t="shared" si="2802"/>
        <v>0</v>
      </c>
      <c r="AQ1635" s="62">
        <f t="shared" si="2802"/>
        <v>0</v>
      </c>
      <c r="AR1635" s="62">
        <f t="shared" si="2802"/>
        <v>0</v>
      </c>
      <c r="AS1635" s="62">
        <f t="shared" si="2802"/>
        <v>0</v>
      </c>
      <c r="AT1635" s="62">
        <f t="shared" si="2802"/>
        <v>0</v>
      </c>
      <c r="AU1635" s="62">
        <f t="shared" si="2802"/>
        <v>0</v>
      </c>
      <c r="AV1635" s="62">
        <f t="shared" si="2802"/>
        <v>0</v>
      </c>
      <c r="AW1635" s="62">
        <f t="shared" si="2802"/>
        <v>0</v>
      </c>
      <c r="AX1635" s="62">
        <f t="shared" ref="AX1635:CC1635" si="2803">$H1630*(AX$2=EOMONTH($H1631,0))</f>
        <v>0</v>
      </c>
      <c r="AY1635" s="62">
        <f t="shared" si="2803"/>
        <v>0</v>
      </c>
      <c r="AZ1635" s="62">
        <f t="shared" si="2803"/>
        <v>0</v>
      </c>
      <c r="BA1635" s="62">
        <f t="shared" si="2803"/>
        <v>0</v>
      </c>
      <c r="BB1635" s="62">
        <f t="shared" si="2803"/>
        <v>0</v>
      </c>
      <c r="BC1635" s="62">
        <f t="shared" si="2803"/>
        <v>0</v>
      </c>
      <c r="BD1635" s="62">
        <f t="shared" si="2803"/>
        <v>0</v>
      </c>
      <c r="BE1635" s="62">
        <f t="shared" si="2803"/>
        <v>0</v>
      </c>
      <c r="BF1635" s="62">
        <f t="shared" si="2803"/>
        <v>0</v>
      </c>
      <c r="BG1635" s="62">
        <f t="shared" si="2803"/>
        <v>0</v>
      </c>
      <c r="BH1635" s="62">
        <f t="shared" si="2803"/>
        <v>0</v>
      </c>
      <c r="BI1635" s="62">
        <f t="shared" si="2803"/>
        <v>0</v>
      </c>
      <c r="BJ1635" s="62">
        <f t="shared" si="2803"/>
        <v>0</v>
      </c>
      <c r="BK1635" s="62">
        <f t="shared" si="2803"/>
        <v>0</v>
      </c>
      <c r="BL1635" s="62">
        <f t="shared" si="2803"/>
        <v>0</v>
      </c>
      <c r="BM1635" s="62">
        <f t="shared" si="2803"/>
        <v>0</v>
      </c>
      <c r="BN1635" s="62">
        <f t="shared" si="2803"/>
        <v>0</v>
      </c>
      <c r="BO1635" s="62">
        <f t="shared" si="2803"/>
        <v>0</v>
      </c>
      <c r="BP1635" s="62">
        <f t="shared" si="2803"/>
        <v>0</v>
      </c>
      <c r="BQ1635" s="62">
        <f t="shared" si="2803"/>
        <v>0</v>
      </c>
      <c r="BR1635" s="62">
        <f t="shared" si="2803"/>
        <v>0</v>
      </c>
      <c r="BS1635" s="62">
        <f t="shared" si="2803"/>
        <v>0</v>
      </c>
      <c r="BT1635" s="62">
        <f t="shared" si="2803"/>
        <v>0</v>
      </c>
      <c r="BU1635" s="62">
        <f t="shared" si="2803"/>
        <v>0</v>
      </c>
      <c r="BV1635" s="62">
        <f t="shared" si="2803"/>
        <v>0</v>
      </c>
      <c r="BW1635" s="62">
        <f t="shared" si="2803"/>
        <v>0</v>
      </c>
      <c r="BX1635" s="62">
        <f t="shared" si="2803"/>
        <v>0</v>
      </c>
      <c r="BY1635" s="62">
        <f t="shared" si="2803"/>
        <v>0</v>
      </c>
      <c r="BZ1635" s="62">
        <f t="shared" si="2803"/>
        <v>0</v>
      </c>
      <c r="CA1635" s="62">
        <f t="shared" si="2803"/>
        <v>0</v>
      </c>
      <c r="CB1635" s="62">
        <f t="shared" si="2803"/>
        <v>0</v>
      </c>
      <c r="CC1635" s="62">
        <f t="shared" si="2803"/>
        <v>0</v>
      </c>
      <c r="CD1635" s="62">
        <f t="shared" ref="CD1635:CL1635" si="2804">$H1630*(CD$2=EOMONTH($H1631,0))</f>
        <v>0</v>
      </c>
      <c r="CE1635" s="62">
        <f t="shared" si="2804"/>
        <v>0</v>
      </c>
      <c r="CF1635" s="62">
        <f t="shared" si="2804"/>
        <v>0</v>
      </c>
      <c r="CG1635" s="62">
        <f t="shared" si="2804"/>
        <v>0</v>
      </c>
      <c r="CH1635" s="62">
        <f t="shared" si="2804"/>
        <v>0</v>
      </c>
      <c r="CI1635" s="62">
        <f t="shared" si="2804"/>
        <v>0</v>
      </c>
      <c r="CJ1635" s="62">
        <f t="shared" si="2804"/>
        <v>0</v>
      </c>
      <c r="CK1635" s="62">
        <f t="shared" si="2804"/>
        <v>0</v>
      </c>
      <c r="CL1635" s="62">
        <f t="shared" si="2804"/>
        <v>0</v>
      </c>
      <c r="CO1635" s="62">
        <f t="shared" ref="CO1635:DK1635" si="2805">$H1630*(CO$2=EOMONTH($H1631,0))</f>
        <v>0</v>
      </c>
      <c r="CP1635" s="62">
        <f t="shared" si="2805"/>
        <v>1000000</v>
      </c>
      <c r="CQ1635" s="62">
        <f t="shared" si="2805"/>
        <v>0</v>
      </c>
      <c r="CR1635" s="62">
        <f t="shared" si="2805"/>
        <v>0</v>
      </c>
      <c r="CS1635" s="62">
        <f t="shared" si="2805"/>
        <v>0</v>
      </c>
      <c r="CT1635" s="62">
        <f t="shared" si="2805"/>
        <v>0</v>
      </c>
      <c r="CU1635" s="62">
        <f t="shared" si="2805"/>
        <v>0</v>
      </c>
      <c r="CV1635" s="62">
        <f t="shared" si="2805"/>
        <v>0</v>
      </c>
      <c r="CW1635" s="62">
        <f t="shared" si="2805"/>
        <v>0</v>
      </c>
      <c r="CX1635" s="62">
        <f t="shared" si="2805"/>
        <v>0</v>
      </c>
      <c r="CY1635" s="62">
        <f t="shared" si="2805"/>
        <v>0</v>
      </c>
      <c r="CZ1635" s="62">
        <f t="shared" si="2805"/>
        <v>0</v>
      </c>
      <c r="DA1635" s="62">
        <f t="shared" si="2805"/>
        <v>0</v>
      </c>
      <c r="DB1635" s="62">
        <f t="shared" si="2805"/>
        <v>0</v>
      </c>
      <c r="DC1635" s="62">
        <f t="shared" si="2805"/>
        <v>0</v>
      </c>
      <c r="DD1635" s="62">
        <f t="shared" si="2805"/>
        <v>0</v>
      </c>
      <c r="DE1635" s="62">
        <f t="shared" si="2805"/>
        <v>0</v>
      </c>
      <c r="DF1635" s="62">
        <f t="shared" si="2805"/>
        <v>0</v>
      </c>
      <c r="DG1635" s="62">
        <f t="shared" si="2805"/>
        <v>0</v>
      </c>
      <c r="DH1635" s="62">
        <f t="shared" si="2805"/>
        <v>0</v>
      </c>
      <c r="DI1635" s="62">
        <f t="shared" si="2805"/>
        <v>0</v>
      </c>
      <c r="DJ1635" s="62">
        <f t="shared" si="2805"/>
        <v>0</v>
      </c>
      <c r="DK1635" s="62">
        <f t="shared" si="2805"/>
        <v>0</v>
      </c>
      <c r="DL1635" s="62">
        <f t="shared" ref="DL1635" si="2806">$H1630*(DL$2=EOMONTH($H1631,0))</f>
        <v>0</v>
      </c>
    </row>
    <row r="1636" spans="1:116" x14ac:dyDescent="0.35">
      <c r="C1636" t="s">
        <v>236</v>
      </c>
      <c r="D1636" t="s">
        <v>428</v>
      </c>
      <c r="E1636" t="str">
        <f t="shared" si="2794"/>
        <v>1636 DTERM1-F</v>
      </c>
      <c r="G1636" s="158" t="s">
        <v>289</v>
      </c>
      <c r="K1636" s="138">
        <f ca="1">SUMIF($3:$3,K$2,1636:1636)</f>
        <v>-1000000</v>
      </c>
      <c r="L1636" s="138">
        <f ca="1">SUMIF($3:$3,L$2,1636:1636)</f>
        <v>0</v>
      </c>
      <c r="M1636" s="138">
        <f ca="1">SUMIF($3:$3,M$2,1636:1636)</f>
        <v>0</v>
      </c>
      <c r="N1636" s="138">
        <f ca="1">SUMIF($3:$3,N$2,1636:1636)</f>
        <v>0</v>
      </c>
      <c r="O1636" s="138">
        <f ca="1">SUMIF($3:$3,O$2,1636:1636)</f>
        <v>0</v>
      </c>
      <c r="P1636" s="138">
        <f ca="1">SUMIF($3:$3,P$2,1636:1636)</f>
        <v>0</v>
      </c>
      <c r="R1636" s="225"/>
      <c r="S1636" s="226">
        <f ca="1">-IF(COUNT($R1635:S1635)&lt;$H1628,0,OFFSET(S1635,0,-$H1628+1))</f>
        <v>0</v>
      </c>
      <c r="T1636" s="226">
        <f ca="1">-IF(COUNT($R1635:T1635)&lt;$H1628,0,OFFSET(T1635,0,-$H1628+1))</f>
        <v>0</v>
      </c>
      <c r="U1636" s="226">
        <f ca="1">-IF(COUNT($R1635:U1635)&lt;$H1628,0,OFFSET(U1635,0,-$H1628+1))</f>
        <v>0</v>
      </c>
      <c r="V1636" s="226">
        <f ca="1">-IF(COUNT($R1635:V1635)&lt;$H1628,0,OFFSET(V1635,0,-$H1628+1))</f>
        <v>0</v>
      </c>
      <c r="W1636" s="226">
        <f ca="1">-IF(COUNT($R1635:W1635)&lt;$H1628,0,OFFSET(W1635,0,-$H1628+1))</f>
        <v>0</v>
      </c>
      <c r="X1636" s="226">
        <f ca="1">-IF(COUNT($R1635:X1635)&lt;$H1628,0,OFFSET(X1635,0,-$H1628+1))</f>
        <v>0</v>
      </c>
      <c r="Y1636" s="226">
        <f ca="1">-IF(COUNT($R1635:Y1635)&lt;$H1628,0,OFFSET(Y1635,0,-$H1628+1))</f>
        <v>0</v>
      </c>
      <c r="Z1636" s="226">
        <f ca="1">-IF(COUNT($R1635:Z1635)&lt;$H1628,0,OFFSET(Z1635,0,-$H1628+1))</f>
        <v>0</v>
      </c>
      <c r="AA1636" s="226">
        <f ca="1">-IF(COUNT($R1635:AA1635)&lt;$H1628,0,OFFSET(AA1635,0,-$H1628+1))</f>
        <v>-1000000</v>
      </c>
      <c r="AB1636" s="226">
        <f ca="1">-IF(COUNT($R1635:AB1635)&lt;$H1628,0,OFFSET(AB1635,0,-$H1628+1))</f>
        <v>0</v>
      </c>
      <c r="AC1636" s="226">
        <f ca="1">-IF(COUNT($R1635:AC1635)&lt;$H1628,0,OFFSET(AC1635,0,-$H1628+1))</f>
        <v>0</v>
      </c>
      <c r="AD1636" s="226">
        <f ca="1">-IF(COUNT($R1635:AD1635)&lt;$H1628,0,OFFSET(AD1635,0,-$H1628+1))</f>
        <v>0</v>
      </c>
      <c r="AE1636" s="226">
        <f ca="1">-IF(COUNT($R1635:AE1635)&lt;$H1628,0,OFFSET(AE1635,0,-$H1628+1))</f>
        <v>0</v>
      </c>
      <c r="AF1636" s="226">
        <f ca="1">-IF(COUNT($R1635:AF1635)&lt;$H1628,0,OFFSET(AF1635,0,-$H1628+1))</f>
        <v>0</v>
      </c>
      <c r="AG1636" s="226">
        <f ca="1">-IF(COUNT($R1635:AG1635)&lt;$H1628,0,OFFSET(AG1635,0,-$H1628+1))</f>
        <v>0</v>
      </c>
      <c r="AH1636" s="226">
        <f ca="1">-IF(COUNT($R1635:AH1635)&lt;$H1628,0,OFFSET(AH1635,0,-$H1628+1))</f>
        <v>0</v>
      </c>
      <c r="AI1636" s="226">
        <f ca="1">-IF(COUNT($R1635:AI1635)&lt;$H1628,0,OFFSET(AI1635,0,-$H1628+1))</f>
        <v>0</v>
      </c>
      <c r="AJ1636" s="226">
        <f ca="1">-IF(COUNT($R1635:AJ1635)&lt;$H1628,0,OFFSET(AJ1635,0,-$H1628+1))</f>
        <v>0</v>
      </c>
      <c r="AK1636" s="226">
        <f ca="1">-IF(COUNT($R1635:AK1635)&lt;$H1628,0,OFFSET(AK1635,0,-$H1628+1))</f>
        <v>0</v>
      </c>
      <c r="AL1636" s="226">
        <f ca="1">-IF(COUNT($R1635:AL1635)&lt;$H1628,0,OFFSET(AL1635,0,-$H1628+1))</f>
        <v>0</v>
      </c>
      <c r="AM1636" s="226">
        <f ca="1">-IF(COUNT($R1635:AM1635)&lt;$H1628,0,OFFSET(AM1635,0,-$H1628+1))</f>
        <v>0</v>
      </c>
      <c r="AN1636" s="226">
        <f ca="1">-IF(COUNT($R1635:AN1635)&lt;$H1628,0,OFFSET(AN1635,0,-$H1628+1))</f>
        <v>0</v>
      </c>
      <c r="AO1636" s="226">
        <f ca="1">-IF(COUNT($R1635:AO1635)&lt;$H1628,0,OFFSET(AO1635,0,-$H1628+1))</f>
        <v>0</v>
      </c>
      <c r="AP1636" s="226">
        <f ca="1">-IF(COUNT($R1635:AP1635)&lt;$H1628,0,OFFSET(AP1635,0,-$H1628+1))</f>
        <v>0</v>
      </c>
      <c r="AQ1636" s="226">
        <f ca="1">-IF(COUNT($R1635:AQ1635)&lt;$H1628,0,OFFSET(AQ1635,0,-$H1628+1))</f>
        <v>0</v>
      </c>
      <c r="AR1636" s="226">
        <f ca="1">-IF(COUNT($R1635:AR1635)&lt;$H1628,0,OFFSET(AR1635,0,-$H1628+1))</f>
        <v>0</v>
      </c>
      <c r="AS1636" s="226">
        <f ca="1">-IF(COUNT($R1635:AS1635)&lt;$H1628,0,OFFSET(AS1635,0,-$H1628+1))</f>
        <v>0</v>
      </c>
      <c r="AT1636" s="226">
        <f ca="1">-IF(COUNT($R1635:AT1635)&lt;$H1628,0,OFFSET(AT1635,0,-$H1628+1))</f>
        <v>0</v>
      </c>
      <c r="AU1636" s="226">
        <f ca="1">-IF(COUNT($R1635:AU1635)&lt;$H1628,0,OFFSET(AU1635,0,-$H1628+1))</f>
        <v>0</v>
      </c>
      <c r="AV1636" s="226">
        <f ca="1">-IF(COUNT($R1635:AV1635)&lt;$H1628,0,OFFSET(AV1635,0,-$H1628+1))</f>
        <v>0</v>
      </c>
      <c r="AW1636" s="226">
        <f ca="1">-IF(COUNT($R1635:AW1635)&lt;$H1628,0,OFFSET(AW1635,0,-$H1628+1))</f>
        <v>0</v>
      </c>
      <c r="AX1636" s="226">
        <f ca="1">-IF(COUNT($R1635:AX1635)&lt;$H1628,0,OFFSET(AX1635,0,-$H1628+1))</f>
        <v>0</v>
      </c>
      <c r="AY1636" s="226">
        <f ca="1">-IF(COUNT($R1635:AY1635)&lt;$H1628,0,OFFSET(AY1635,0,-$H1628+1))</f>
        <v>0</v>
      </c>
      <c r="AZ1636" s="226">
        <f ca="1">-IF(COUNT($R1635:AZ1635)&lt;$H1628,0,OFFSET(AZ1635,0,-$H1628+1))</f>
        <v>0</v>
      </c>
      <c r="BA1636" s="226">
        <f ca="1">-IF(COUNT($R1635:BA1635)&lt;$H1628,0,OFFSET(BA1635,0,-$H1628+1))</f>
        <v>0</v>
      </c>
      <c r="BB1636" s="226">
        <f ca="1">-IF(COUNT($R1635:BB1635)&lt;$H1628,0,OFFSET(BB1635,0,-$H1628+1))</f>
        <v>0</v>
      </c>
      <c r="BC1636" s="226">
        <f ca="1">-IF(COUNT($R1635:BC1635)&lt;$H1628,0,OFFSET(BC1635,0,-$H1628+1))</f>
        <v>0</v>
      </c>
      <c r="BD1636" s="226">
        <f ca="1">-IF(COUNT($R1635:BD1635)&lt;$H1628,0,OFFSET(BD1635,0,-$H1628+1))</f>
        <v>0</v>
      </c>
      <c r="BE1636" s="226">
        <f ca="1">-IF(COUNT($R1635:BE1635)&lt;$H1628,0,OFFSET(BE1635,0,-$H1628+1))</f>
        <v>0</v>
      </c>
      <c r="BF1636" s="226">
        <f ca="1">-IF(COUNT($R1635:BF1635)&lt;$H1628,0,OFFSET(BF1635,0,-$H1628+1))</f>
        <v>0</v>
      </c>
      <c r="BG1636" s="226">
        <f ca="1">-IF(COUNT($R1635:BG1635)&lt;$H1628,0,OFFSET(BG1635,0,-$H1628+1))</f>
        <v>0</v>
      </c>
      <c r="BH1636" s="226">
        <f ca="1">-IF(COUNT($R1635:BH1635)&lt;$H1628,0,OFFSET(BH1635,0,-$H1628+1))</f>
        <v>0</v>
      </c>
      <c r="BI1636" s="226">
        <f ca="1">-IF(COUNT($R1635:BI1635)&lt;$H1628,0,OFFSET(BI1635,0,-$H1628+1))</f>
        <v>0</v>
      </c>
      <c r="BJ1636" s="226">
        <f ca="1">-IF(COUNT($R1635:BJ1635)&lt;$H1628,0,OFFSET(BJ1635,0,-$H1628+1))</f>
        <v>0</v>
      </c>
      <c r="BK1636" s="226">
        <f ca="1">-IF(COUNT($R1635:BK1635)&lt;$H1628,0,OFFSET(BK1635,0,-$H1628+1))</f>
        <v>0</v>
      </c>
      <c r="BL1636" s="226">
        <f ca="1">-IF(COUNT($R1635:BL1635)&lt;$H1628,0,OFFSET(BL1635,0,-$H1628+1))</f>
        <v>0</v>
      </c>
      <c r="BM1636" s="226">
        <f ca="1">-IF(COUNT($R1635:BM1635)&lt;$H1628,0,OFFSET(BM1635,0,-$H1628+1))</f>
        <v>0</v>
      </c>
      <c r="BN1636" s="226">
        <f ca="1">-IF(COUNT($R1635:BN1635)&lt;$H1628,0,OFFSET(BN1635,0,-$H1628+1))</f>
        <v>0</v>
      </c>
      <c r="BO1636" s="226">
        <f ca="1">-IF(COUNT($R1635:BO1635)&lt;$H1628,0,OFFSET(BO1635,0,-$H1628+1))</f>
        <v>0</v>
      </c>
      <c r="BP1636" s="226">
        <f ca="1">-IF(COUNT($R1635:BP1635)&lt;$H1628,0,OFFSET(BP1635,0,-$H1628+1))</f>
        <v>0</v>
      </c>
      <c r="BQ1636" s="226">
        <f ca="1">-IF(COUNT($R1635:BQ1635)&lt;$H1628,0,OFFSET(BQ1635,0,-$H1628+1))</f>
        <v>0</v>
      </c>
      <c r="BR1636" s="226">
        <f ca="1">-IF(COUNT($R1635:BR1635)&lt;$H1628,0,OFFSET(BR1635,0,-$H1628+1))</f>
        <v>0</v>
      </c>
      <c r="BS1636" s="226">
        <f ca="1">-IF(COUNT($R1635:BS1635)&lt;$H1628,0,OFFSET(BS1635,0,-$H1628+1))</f>
        <v>0</v>
      </c>
      <c r="BT1636" s="226">
        <f ca="1">-IF(COUNT($R1635:BT1635)&lt;$H1628,0,OFFSET(BT1635,0,-$H1628+1))</f>
        <v>0</v>
      </c>
      <c r="BU1636" s="226">
        <f ca="1">-IF(COUNT($R1635:BU1635)&lt;$H1628,0,OFFSET(BU1635,0,-$H1628+1))</f>
        <v>0</v>
      </c>
      <c r="BV1636" s="226">
        <f ca="1">-IF(COUNT($R1635:BV1635)&lt;$H1628,0,OFFSET(BV1635,0,-$H1628+1))</f>
        <v>0</v>
      </c>
      <c r="BW1636" s="226">
        <f ca="1">-IF(COUNT($R1635:BW1635)&lt;$H1628,0,OFFSET(BW1635,0,-$H1628+1))</f>
        <v>0</v>
      </c>
      <c r="BX1636" s="226">
        <f ca="1">-IF(COUNT($R1635:BX1635)&lt;$H1628,0,OFFSET(BX1635,0,-$H1628+1))</f>
        <v>0</v>
      </c>
      <c r="BY1636" s="226">
        <f ca="1">-IF(COUNT($R1635:BY1635)&lt;$H1628,0,OFFSET(BY1635,0,-$H1628+1))</f>
        <v>0</v>
      </c>
      <c r="BZ1636" s="226">
        <f ca="1">-IF(COUNT($R1635:BZ1635)&lt;$H1628,0,OFFSET(BZ1635,0,-$H1628+1))</f>
        <v>0</v>
      </c>
      <c r="CA1636" s="226">
        <f ca="1">-IF(COUNT($R1635:CA1635)&lt;$H1628,0,OFFSET(CA1635,0,-$H1628+1))</f>
        <v>0</v>
      </c>
      <c r="CB1636" s="226">
        <f ca="1">-IF(COUNT($R1635:CB1635)&lt;$H1628,0,OFFSET(CB1635,0,-$H1628+1))</f>
        <v>0</v>
      </c>
      <c r="CC1636" s="226">
        <f ca="1">-IF(COUNT($R1635:CC1635)&lt;$H1628,0,OFFSET(CC1635,0,-$H1628+1))</f>
        <v>0</v>
      </c>
      <c r="CD1636" s="226">
        <f ca="1">-IF(COUNT($R1635:CD1635)&lt;$H1628,0,OFFSET(CD1635,0,-$H1628+1))</f>
        <v>0</v>
      </c>
      <c r="CE1636" s="226">
        <f ca="1">-IF(COUNT($R1635:CE1635)&lt;$H1628,0,OFFSET(CE1635,0,-$H1628+1))</f>
        <v>0</v>
      </c>
      <c r="CF1636" s="226">
        <f ca="1">-IF(COUNT($R1635:CF1635)&lt;$H1628,0,OFFSET(CF1635,0,-$H1628+1))</f>
        <v>0</v>
      </c>
      <c r="CG1636" s="226">
        <f ca="1">-IF(COUNT($R1635:CG1635)&lt;$H1628,0,OFFSET(CG1635,0,-$H1628+1))</f>
        <v>0</v>
      </c>
      <c r="CH1636" s="226">
        <f ca="1">-IF(COUNT($R1635:CH1635)&lt;$H1628,0,OFFSET(CH1635,0,-$H1628+1))</f>
        <v>0</v>
      </c>
      <c r="CI1636" s="226">
        <f ca="1">-IF(COUNT($R1635:CI1635)&lt;$H1628,0,OFFSET(CI1635,0,-$H1628+1))</f>
        <v>0</v>
      </c>
      <c r="CJ1636" s="226">
        <f ca="1">-IF(COUNT($R1635:CJ1635)&lt;$H1628,0,OFFSET(CJ1635,0,-$H1628+1))</f>
        <v>0</v>
      </c>
      <c r="CK1636" s="226">
        <f ca="1">-IF(COUNT($R1635:CK1635)&lt;$H1628,0,OFFSET(CK1635,0,-$H1628+1))</f>
        <v>0</v>
      </c>
      <c r="CL1636" s="226">
        <f ca="1">-IF(COUNT($R1635:CL1635)&lt;$H1628,0,OFFSET(CL1635,0,-$H1628+1))</f>
        <v>0</v>
      </c>
      <c r="CO1636" s="226">
        <f ca="1">-IF(COUNT($R1635:CO1635)&lt;$H1628,0,OFFSET(CO1635,0,-$H1628+1))</f>
        <v>0</v>
      </c>
      <c r="CP1636" s="226">
        <f ca="1">-IF(COUNT($R1635:CP1635)&lt;$H1628,0,OFFSET(CP1635,0,-$H1628+1))</f>
        <v>0</v>
      </c>
      <c r="CQ1636" s="226">
        <f ca="1">-IF(COUNT($R1635:CQ1635)&lt;$H1628,0,OFFSET(CQ1635,0,-$H1628+1))</f>
        <v>0</v>
      </c>
      <c r="CR1636" s="226">
        <f ca="1">-IF(COUNT($R1635:CR1635)&lt;$H1628,0,OFFSET(CR1635,0,-$H1628+1))</f>
        <v>0</v>
      </c>
      <c r="CS1636" s="226">
        <f ca="1">-IF(COUNT($R1635:CS1635)&lt;$H1628,0,OFFSET(CS1635,0,-$H1628+1))</f>
        <v>-1000000</v>
      </c>
      <c r="CT1636" s="226">
        <f ca="1">-IF(COUNT($R1635:CT1635)&lt;$H1628,0,OFFSET(CT1635,0,-$H1628+1))</f>
        <v>0</v>
      </c>
      <c r="CU1636" s="226">
        <f ca="1">-IF(COUNT($R1635:CU1635)&lt;$H1628,0,OFFSET(CU1635,0,-$H1628+1))</f>
        <v>0</v>
      </c>
      <c r="CV1636" s="226">
        <f ca="1">-IF(COUNT($R1635:CV1635)&lt;$H1628,0,OFFSET(CV1635,0,-$H1628+1))</f>
        <v>0</v>
      </c>
      <c r="CW1636" s="226">
        <f ca="1">-IF(COUNT($R1635:CW1635)&lt;$H1628,0,OFFSET(CW1635,0,-$H1628+1))</f>
        <v>0</v>
      </c>
      <c r="CX1636" s="226">
        <f ca="1">-IF(COUNT($R1635:CX1635)&lt;$H1628,0,OFFSET(CX1635,0,-$H1628+1))</f>
        <v>0</v>
      </c>
      <c r="CY1636" s="226">
        <f ca="1">-IF(COUNT($R1635:CY1635)&lt;$H1628,0,OFFSET(CY1635,0,-$H1628+1))</f>
        <v>0</v>
      </c>
      <c r="CZ1636" s="226">
        <f ca="1">-IF(COUNT($R1635:CZ1635)&lt;$H1628,0,OFFSET(CZ1635,0,-$H1628+1))</f>
        <v>0</v>
      </c>
      <c r="DA1636" s="226">
        <f ca="1">-IF(COUNT($R1635:DA1635)&lt;$H1628,0,OFFSET(DA1635,0,-$H1628+1))</f>
        <v>0</v>
      </c>
      <c r="DB1636" s="226">
        <f ca="1">-IF(COUNT($R1635:DB1635)&lt;$H1628,0,OFFSET(DB1635,0,-$H1628+1))</f>
        <v>0</v>
      </c>
      <c r="DC1636" s="226">
        <f ca="1">-IF(COUNT($R1635:DC1635)&lt;$H1628,0,OFFSET(DC1635,0,-$H1628+1))</f>
        <v>0</v>
      </c>
      <c r="DD1636" s="226">
        <f ca="1">-IF(COUNT($R1635:DD1635)&lt;$H1628,0,OFFSET(DD1635,0,-$H1628+1))</f>
        <v>0</v>
      </c>
      <c r="DE1636" s="226">
        <f ca="1">-IF(COUNT($R1635:DE1635)&lt;$H1628,0,OFFSET(DE1635,0,-$H1628+1))</f>
        <v>0</v>
      </c>
      <c r="DF1636" s="226">
        <f ca="1">-IF(COUNT($R1635:DF1635)&lt;$H1628,0,OFFSET(DF1635,0,-$H1628+1))</f>
        <v>0</v>
      </c>
      <c r="DG1636" s="226">
        <f ca="1">-IF(COUNT($R1635:DG1635)&lt;$H1628,0,OFFSET(DG1635,0,-$H1628+1))</f>
        <v>0</v>
      </c>
      <c r="DH1636" s="226">
        <f ca="1">-IF(COUNT($R1635:DH1635)&lt;$H1628,0,OFFSET(DH1635,0,-$H1628+1))</f>
        <v>0</v>
      </c>
      <c r="DI1636" s="226">
        <f ca="1">-IF(COUNT($R1635:DI1635)&lt;$H1628,0,OFFSET(DI1635,0,-$H1628+1))</f>
        <v>0</v>
      </c>
      <c r="DJ1636" s="226">
        <f ca="1">-IF(COUNT($R1635:DJ1635)&lt;$H1628,0,OFFSET(DJ1635,0,-$H1628+1))</f>
        <v>0</v>
      </c>
      <c r="DK1636" s="226">
        <f ca="1">-IF(COUNT($R1635:DK1635)&lt;$H1628,0,OFFSET(DK1635,0,-$H1628+1))</f>
        <v>0</v>
      </c>
      <c r="DL1636" s="226">
        <f ca="1">-IF(COUNT($R1635:DL1635)&lt;$H1628,0,OFFSET(DL1635,0,-$H1628+1))</f>
        <v>0</v>
      </c>
    </row>
    <row r="1637" spans="1:116" x14ac:dyDescent="0.35">
      <c r="C1637" t="s">
        <v>237</v>
      </c>
      <c r="D1637" t="s">
        <v>428</v>
      </c>
      <c r="E1637" t="str">
        <f t="shared" si="2794"/>
        <v>1637 DTERM1-F</v>
      </c>
      <c r="G1637" s="158" t="str">
        <f>"New borrowing - "&amp;SUBSTITUTE(G1628,":","")</f>
        <v>New borrowing - Fixed term debt - one-time borrowing</v>
      </c>
      <c r="I1637" s="80"/>
      <c r="J1637" s="80"/>
      <c r="K1637" s="33">
        <f ca="1">SUMIF($4:$4,K$2,1637:1637)</f>
        <v>0</v>
      </c>
      <c r="L1637" s="33">
        <f ca="1">SUMIF($4:$4,L$2,1637:1637)</f>
        <v>0</v>
      </c>
      <c r="M1637" s="33">
        <f ca="1">SUMIF($4:$4,M$2,1637:1637)</f>
        <v>0</v>
      </c>
      <c r="N1637" s="33">
        <f ca="1">SUMIF($4:$4,N$2,1637:1637)</f>
        <v>0</v>
      </c>
      <c r="O1637" s="33">
        <f ca="1">SUMIF($4:$4,O$2,1637:1637)</f>
        <v>0</v>
      </c>
      <c r="P1637" s="33">
        <f ca="1">SUMIF($4:$4,P$2,1637:1637)</f>
        <v>0</v>
      </c>
      <c r="R1637" s="53">
        <f>S1634</f>
        <v>0</v>
      </c>
      <c r="S1637" s="93">
        <f t="shared" ref="S1637:AX1637" ca="1" si="2807">SUM(S1634:S1636)</f>
        <v>0</v>
      </c>
      <c r="T1637" s="93">
        <f t="shared" ca="1" si="2807"/>
        <v>0</v>
      </c>
      <c r="U1637" s="93">
        <f t="shared" ca="1" si="2807"/>
        <v>0</v>
      </c>
      <c r="V1637" s="93">
        <f t="shared" ca="1" si="2807"/>
        <v>0</v>
      </c>
      <c r="W1637" s="93">
        <f t="shared" ca="1" si="2807"/>
        <v>0</v>
      </c>
      <c r="X1637" s="93">
        <f t="shared" ca="1" si="2807"/>
        <v>1000000</v>
      </c>
      <c r="Y1637" s="93">
        <f t="shared" ca="1" si="2807"/>
        <v>1000000</v>
      </c>
      <c r="Z1637" s="93">
        <f t="shared" ca="1" si="2807"/>
        <v>1000000</v>
      </c>
      <c r="AA1637" s="93">
        <f t="shared" ca="1" si="2807"/>
        <v>0</v>
      </c>
      <c r="AB1637" s="93">
        <f t="shared" ca="1" si="2807"/>
        <v>0</v>
      </c>
      <c r="AC1637" s="93">
        <f t="shared" ca="1" si="2807"/>
        <v>0</v>
      </c>
      <c r="AD1637" s="93">
        <f t="shared" ca="1" si="2807"/>
        <v>0</v>
      </c>
      <c r="AE1637" s="93">
        <f t="shared" ca="1" si="2807"/>
        <v>0</v>
      </c>
      <c r="AF1637" s="93">
        <f t="shared" ca="1" si="2807"/>
        <v>0</v>
      </c>
      <c r="AG1637" s="93">
        <f t="shared" ca="1" si="2807"/>
        <v>0</v>
      </c>
      <c r="AH1637" s="93">
        <f t="shared" ca="1" si="2807"/>
        <v>0</v>
      </c>
      <c r="AI1637" s="93">
        <f t="shared" ca="1" si="2807"/>
        <v>0</v>
      </c>
      <c r="AJ1637" s="93">
        <f t="shared" ca="1" si="2807"/>
        <v>0</v>
      </c>
      <c r="AK1637" s="93">
        <f t="shared" ca="1" si="2807"/>
        <v>0</v>
      </c>
      <c r="AL1637" s="93">
        <f t="shared" ca="1" si="2807"/>
        <v>0</v>
      </c>
      <c r="AM1637" s="93">
        <f t="shared" ca="1" si="2807"/>
        <v>0</v>
      </c>
      <c r="AN1637" s="93">
        <f t="shared" ca="1" si="2807"/>
        <v>0</v>
      </c>
      <c r="AO1637" s="93">
        <f t="shared" ca="1" si="2807"/>
        <v>0</v>
      </c>
      <c r="AP1637" s="93">
        <f t="shared" ca="1" si="2807"/>
        <v>0</v>
      </c>
      <c r="AQ1637" s="93">
        <f t="shared" ca="1" si="2807"/>
        <v>0</v>
      </c>
      <c r="AR1637" s="93">
        <f t="shared" ca="1" si="2807"/>
        <v>0</v>
      </c>
      <c r="AS1637" s="93">
        <f t="shared" ca="1" si="2807"/>
        <v>0</v>
      </c>
      <c r="AT1637" s="93">
        <f t="shared" ca="1" si="2807"/>
        <v>0</v>
      </c>
      <c r="AU1637" s="93">
        <f t="shared" ca="1" si="2807"/>
        <v>0</v>
      </c>
      <c r="AV1637" s="93">
        <f t="shared" ca="1" si="2807"/>
        <v>0</v>
      </c>
      <c r="AW1637" s="93">
        <f t="shared" ca="1" si="2807"/>
        <v>0</v>
      </c>
      <c r="AX1637" s="93">
        <f t="shared" ca="1" si="2807"/>
        <v>0</v>
      </c>
      <c r="AY1637" s="93">
        <f t="shared" ref="AY1637:CD1637" ca="1" si="2808">SUM(AY1634:AY1636)</f>
        <v>0</v>
      </c>
      <c r="AZ1637" s="93">
        <f t="shared" ca="1" si="2808"/>
        <v>0</v>
      </c>
      <c r="BA1637" s="93">
        <f t="shared" ca="1" si="2808"/>
        <v>0</v>
      </c>
      <c r="BB1637" s="93">
        <f t="shared" ca="1" si="2808"/>
        <v>0</v>
      </c>
      <c r="BC1637" s="93">
        <f t="shared" ca="1" si="2808"/>
        <v>0</v>
      </c>
      <c r="BD1637" s="93">
        <f t="shared" ca="1" si="2808"/>
        <v>0</v>
      </c>
      <c r="BE1637" s="93">
        <f t="shared" ca="1" si="2808"/>
        <v>0</v>
      </c>
      <c r="BF1637" s="93">
        <f t="shared" ca="1" si="2808"/>
        <v>0</v>
      </c>
      <c r="BG1637" s="93">
        <f t="shared" ca="1" si="2808"/>
        <v>0</v>
      </c>
      <c r="BH1637" s="93">
        <f t="shared" ca="1" si="2808"/>
        <v>0</v>
      </c>
      <c r="BI1637" s="93">
        <f t="shared" ca="1" si="2808"/>
        <v>0</v>
      </c>
      <c r="BJ1637" s="93">
        <f t="shared" ca="1" si="2808"/>
        <v>0</v>
      </c>
      <c r="BK1637" s="93">
        <f t="shared" ca="1" si="2808"/>
        <v>0</v>
      </c>
      <c r="BL1637" s="93">
        <f t="shared" ca="1" si="2808"/>
        <v>0</v>
      </c>
      <c r="BM1637" s="93">
        <f t="shared" ca="1" si="2808"/>
        <v>0</v>
      </c>
      <c r="BN1637" s="93">
        <f t="shared" ca="1" si="2808"/>
        <v>0</v>
      </c>
      <c r="BO1637" s="93">
        <f t="shared" ca="1" si="2808"/>
        <v>0</v>
      </c>
      <c r="BP1637" s="93">
        <f t="shared" ca="1" si="2808"/>
        <v>0</v>
      </c>
      <c r="BQ1637" s="93">
        <f t="shared" ca="1" si="2808"/>
        <v>0</v>
      </c>
      <c r="BR1637" s="93">
        <f t="shared" ca="1" si="2808"/>
        <v>0</v>
      </c>
      <c r="BS1637" s="93">
        <f t="shared" ca="1" si="2808"/>
        <v>0</v>
      </c>
      <c r="BT1637" s="93">
        <f t="shared" ca="1" si="2808"/>
        <v>0</v>
      </c>
      <c r="BU1637" s="93">
        <f t="shared" ca="1" si="2808"/>
        <v>0</v>
      </c>
      <c r="BV1637" s="93">
        <f t="shared" ca="1" si="2808"/>
        <v>0</v>
      </c>
      <c r="BW1637" s="93">
        <f t="shared" ca="1" si="2808"/>
        <v>0</v>
      </c>
      <c r="BX1637" s="93">
        <f t="shared" ca="1" si="2808"/>
        <v>0</v>
      </c>
      <c r="BY1637" s="93">
        <f t="shared" ca="1" si="2808"/>
        <v>0</v>
      </c>
      <c r="BZ1637" s="93">
        <f t="shared" ca="1" si="2808"/>
        <v>0</v>
      </c>
      <c r="CA1637" s="93">
        <f t="shared" ca="1" si="2808"/>
        <v>0</v>
      </c>
      <c r="CB1637" s="93">
        <f t="shared" ca="1" si="2808"/>
        <v>0</v>
      </c>
      <c r="CC1637" s="93">
        <f t="shared" ca="1" si="2808"/>
        <v>0</v>
      </c>
      <c r="CD1637" s="93">
        <f t="shared" ca="1" si="2808"/>
        <v>0</v>
      </c>
      <c r="CE1637" s="93">
        <f t="shared" ref="CE1637:CL1637" ca="1" si="2809">SUM(CE1634:CE1636)</f>
        <v>0</v>
      </c>
      <c r="CF1637" s="93">
        <f t="shared" ca="1" si="2809"/>
        <v>0</v>
      </c>
      <c r="CG1637" s="93">
        <f t="shared" ca="1" si="2809"/>
        <v>0</v>
      </c>
      <c r="CH1637" s="93">
        <f t="shared" ca="1" si="2809"/>
        <v>0</v>
      </c>
      <c r="CI1637" s="93">
        <f t="shared" ca="1" si="2809"/>
        <v>0</v>
      </c>
      <c r="CJ1637" s="93">
        <f t="shared" ca="1" si="2809"/>
        <v>0</v>
      </c>
      <c r="CK1637" s="93">
        <f t="shared" ca="1" si="2809"/>
        <v>0</v>
      </c>
      <c r="CL1637" s="93">
        <f t="shared" ca="1" si="2809"/>
        <v>0</v>
      </c>
      <c r="CN1637" s="80"/>
      <c r="CO1637" s="93">
        <f t="shared" ref="CO1637:DL1637" ca="1" si="2810">SUM(CO1634:CO1636)</f>
        <v>0</v>
      </c>
      <c r="CP1637" s="93">
        <f t="shared" ca="1" si="2810"/>
        <v>1000000</v>
      </c>
      <c r="CQ1637" s="93">
        <f t="shared" ca="1" si="2810"/>
        <v>1000000</v>
      </c>
      <c r="CR1637" s="93">
        <f t="shared" ca="1" si="2810"/>
        <v>1000000</v>
      </c>
      <c r="CS1637" s="93">
        <f t="shared" ca="1" si="2810"/>
        <v>0</v>
      </c>
      <c r="CT1637" s="93">
        <f t="shared" ca="1" si="2810"/>
        <v>0</v>
      </c>
      <c r="CU1637" s="93">
        <f t="shared" ca="1" si="2810"/>
        <v>0</v>
      </c>
      <c r="CV1637" s="93">
        <f t="shared" ca="1" si="2810"/>
        <v>0</v>
      </c>
      <c r="CW1637" s="93">
        <f t="shared" ca="1" si="2810"/>
        <v>0</v>
      </c>
      <c r="CX1637" s="93">
        <f t="shared" ca="1" si="2810"/>
        <v>0</v>
      </c>
      <c r="CY1637" s="93">
        <f t="shared" ca="1" si="2810"/>
        <v>0</v>
      </c>
      <c r="CZ1637" s="93">
        <f t="shared" ca="1" si="2810"/>
        <v>0</v>
      </c>
      <c r="DA1637" s="93">
        <f t="shared" ca="1" si="2810"/>
        <v>0</v>
      </c>
      <c r="DB1637" s="93">
        <f t="shared" ca="1" si="2810"/>
        <v>0</v>
      </c>
      <c r="DC1637" s="93">
        <f t="shared" ca="1" si="2810"/>
        <v>0</v>
      </c>
      <c r="DD1637" s="93">
        <f t="shared" ca="1" si="2810"/>
        <v>0</v>
      </c>
      <c r="DE1637" s="93">
        <f t="shared" ca="1" si="2810"/>
        <v>0</v>
      </c>
      <c r="DF1637" s="93">
        <f t="shared" ca="1" si="2810"/>
        <v>0</v>
      </c>
      <c r="DG1637" s="93">
        <f t="shared" ca="1" si="2810"/>
        <v>0</v>
      </c>
      <c r="DH1637" s="93">
        <f t="shared" ca="1" si="2810"/>
        <v>0</v>
      </c>
      <c r="DI1637" s="93">
        <f t="shared" ca="1" si="2810"/>
        <v>0</v>
      </c>
      <c r="DJ1637" s="93">
        <f t="shared" ca="1" si="2810"/>
        <v>0</v>
      </c>
      <c r="DK1637" s="93">
        <f t="shared" ca="1" si="2810"/>
        <v>0</v>
      </c>
      <c r="DL1637" s="93">
        <f t="shared" ca="1" si="2810"/>
        <v>0</v>
      </c>
    </row>
    <row r="1638" spans="1:116" x14ac:dyDescent="0.35">
      <c r="A1638" s="98"/>
      <c r="B1638" s="59"/>
      <c r="C1638" s="59"/>
      <c r="D1638" t="s">
        <v>428</v>
      </c>
      <c r="E1638" t="str">
        <f t="shared" si="2794"/>
        <v>1638 DTERM1-F</v>
      </c>
      <c r="G1638" s="158" t="str">
        <f>"Repayment - "&amp;SUBSTITUTE(G1628,":","")</f>
        <v>Repayment - Fixed term debt - one-time borrowing</v>
      </c>
      <c r="R1638"/>
      <c r="S1638" s="62"/>
      <c r="T1638" s="62"/>
      <c r="U1638" s="62"/>
      <c r="V1638" s="62"/>
      <c r="W1638" s="62"/>
      <c r="X1638" s="62"/>
      <c r="Y1638" s="62"/>
      <c r="Z1638" s="62"/>
      <c r="AA1638" s="62"/>
      <c r="AB1638" s="62"/>
      <c r="AC1638" s="62"/>
      <c r="AD1638" s="62"/>
      <c r="AE1638" s="62"/>
      <c r="AF1638" s="62"/>
      <c r="AG1638" s="62"/>
      <c r="AH1638" s="62"/>
      <c r="AI1638" s="62"/>
      <c r="AJ1638" s="62"/>
      <c r="AK1638" s="62"/>
      <c r="AL1638" s="62"/>
      <c r="AM1638" s="62"/>
      <c r="AN1638" s="62"/>
      <c r="AO1638" s="62"/>
      <c r="AP1638" s="62"/>
      <c r="AQ1638" s="62"/>
      <c r="AR1638" s="62"/>
      <c r="AS1638" s="62"/>
      <c r="AT1638" s="62"/>
      <c r="AU1638" s="62"/>
      <c r="AV1638" s="62"/>
      <c r="AW1638" s="62"/>
      <c r="AX1638" s="62"/>
      <c r="AY1638" s="62"/>
      <c r="AZ1638" s="62"/>
      <c r="BA1638" s="62"/>
      <c r="BB1638" s="62"/>
      <c r="BC1638" s="62"/>
      <c r="BD1638" s="62"/>
      <c r="BE1638" s="62"/>
      <c r="BF1638" s="62"/>
      <c r="BG1638" s="62"/>
      <c r="BH1638" s="62"/>
      <c r="BI1638" s="62"/>
      <c r="BJ1638" s="62"/>
      <c r="BK1638" s="62"/>
      <c r="BL1638" s="62"/>
      <c r="BM1638" s="62"/>
      <c r="BN1638" s="62"/>
      <c r="BO1638" s="62"/>
      <c r="BP1638" s="62"/>
      <c r="BQ1638" s="62"/>
      <c r="BR1638" s="62"/>
      <c r="BS1638" s="62"/>
      <c r="BT1638" s="62"/>
      <c r="BU1638" s="62"/>
      <c r="BV1638" s="62"/>
      <c r="BW1638" s="62"/>
      <c r="BX1638" s="62"/>
      <c r="BY1638" s="62"/>
      <c r="BZ1638" s="62"/>
      <c r="CA1638" s="62"/>
      <c r="CB1638" s="62"/>
      <c r="CC1638" s="62"/>
      <c r="CD1638" s="62"/>
      <c r="CE1638" s="62"/>
      <c r="CF1638" s="62"/>
      <c r="CG1638" s="62"/>
      <c r="CH1638" s="62"/>
      <c r="CI1638" s="62"/>
      <c r="CJ1638" s="62"/>
      <c r="CK1638" s="62"/>
      <c r="CL1638" s="62"/>
      <c r="CO1638" s="62"/>
      <c r="CP1638" s="62"/>
      <c r="CQ1638" s="62"/>
      <c r="CR1638" s="62"/>
      <c r="CS1638" s="62"/>
      <c r="CT1638" s="62"/>
      <c r="CU1638" s="62"/>
      <c r="CV1638" s="62"/>
      <c r="CW1638" s="62"/>
      <c r="CX1638" s="62"/>
      <c r="CY1638" s="62"/>
      <c r="CZ1638" s="62"/>
      <c r="DA1638" s="62"/>
      <c r="DB1638" s="62"/>
      <c r="DC1638" s="62"/>
      <c r="DD1638" s="62"/>
      <c r="DE1638" s="62"/>
      <c r="DF1638" s="62"/>
      <c r="DG1638" s="62"/>
      <c r="DH1638" s="62"/>
      <c r="DI1638" s="62"/>
      <c r="DJ1638" s="62"/>
      <c r="DK1638" s="62"/>
      <c r="DL1638" s="62"/>
    </row>
    <row r="1639" spans="1:116" x14ac:dyDescent="0.35">
      <c r="A1639" s="98"/>
      <c r="C1639" t="s">
        <v>228</v>
      </c>
      <c r="D1639" t="s">
        <v>428</v>
      </c>
      <c r="E1639" t="str">
        <f t="shared" si="2794"/>
        <v>1639 DTERM1-F</v>
      </c>
      <c r="G1639" s="126" t="str">
        <f>"Debt - "&amp;SUBSTITUTE(G1628,":","")</f>
        <v>Debt - Fixed term debt - one-time borrowing</v>
      </c>
      <c r="J1639" s="93">
        <f>SUMIF($5:$5,I$2,1639:1639)</f>
        <v>0</v>
      </c>
      <c r="K1639" s="28">
        <f ca="1">SUMIF($3:$3,K$2,1639:1639)</f>
        <v>-33333.333333333336</v>
      </c>
      <c r="L1639" s="28">
        <f ca="1">SUMIF($3:$3,L$2,1639:1639)</f>
        <v>0</v>
      </c>
      <c r="M1639" s="28">
        <f ca="1">SUMIF($3:$3,M$2,1639:1639)</f>
        <v>0</v>
      </c>
      <c r="N1639" s="28">
        <f ca="1">SUMIF($3:$3,N$2,1639:1639)</f>
        <v>0</v>
      </c>
      <c r="O1639" s="28">
        <f ca="1">SUMIF($3:$3,O$2,1639:1639)</f>
        <v>0</v>
      </c>
      <c r="P1639" s="28">
        <f ca="1">SUMIF($3:$3,P$2,1639:1639)</f>
        <v>0</v>
      </c>
      <c r="R1639" s="27"/>
      <c r="S1639" s="93">
        <f t="shared" ref="S1639:AX1639" si="2811">-SUM(S1633:S1635)*$H1629/12</f>
        <v>0</v>
      </c>
      <c r="T1639" s="93">
        <f t="shared" ca="1" si="2811"/>
        <v>0</v>
      </c>
      <c r="U1639" s="93">
        <f t="shared" ca="1" si="2811"/>
        <v>0</v>
      </c>
      <c r="V1639" s="93">
        <f t="shared" ca="1" si="2811"/>
        <v>0</v>
      </c>
      <c r="W1639" s="93">
        <f t="shared" ca="1" si="2811"/>
        <v>0</v>
      </c>
      <c r="X1639" s="93">
        <f t="shared" ca="1" si="2811"/>
        <v>-8333.3333333333339</v>
      </c>
      <c r="Y1639" s="93">
        <f t="shared" ca="1" si="2811"/>
        <v>-8333.3333333333339</v>
      </c>
      <c r="Z1639" s="93">
        <f t="shared" ca="1" si="2811"/>
        <v>-8333.3333333333339</v>
      </c>
      <c r="AA1639" s="93">
        <f t="shared" ca="1" si="2811"/>
        <v>-8333.3333333333339</v>
      </c>
      <c r="AB1639" s="93">
        <f t="shared" ca="1" si="2811"/>
        <v>0</v>
      </c>
      <c r="AC1639" s="93">
        <f t="shared" ca="1" si="2811"/>
        <v>0</v>
      </c>
      <c r="AD1639" s="93">
        <f t="shared" ca="1" si="2811"/>
        <v>0</v>
      </c>
      <c r="AE1639" s="93">
        <f t="shared" ca="1" si="2811"/>
        <v>0</v>
      </c>
      <c r="AF1639" s="93">
        <f t="shared" ca="1" si="2811"/>
        <v>0</v>
      </c>
      <c r="AG1639" s="93">
        <f t="shared" ca="1" si="2811"/>
        <v>0</v>
      </c>
      <c r="AH1639" s="93">
        <f t="shared" ca="1" si="2811"/>
        <v>0</v>
      </c>
      <c r="AI1639" s="93">
        <f t="shared" ca="1" si="2811"/>
        <v>0</v>
      </c>
      <c r="AJ1639" s="93">
        <f t="shared" ca="1" si="2811"/>
        <v>0</v>
      </c>
      <c r="AK1639" s="93">
        <f t="shared" ca="1" si="2811"/>
        <v>0</v>
      </c>
      <c r="AL1639" s="93">
        <f t="shared" ca="1" si="2811"/>
        <v>0</v>
      </c>
      <c r="AM1639" s="93">
        <f t="shared" ca="1" si="2811"/>
        <v>0</v>
      </c>
      <c r="AN1639" s="93">
        <f t="shared" ca="1" si="2811"/>
        <v>0</v>
      </c>
      <c r="AO1639" s="93">
        <f t="shared" ca="1" si="2811"/>
        <v>0</v>
      </c>
      <c r="AP1639" s="93">
        <f t="shared" ca="1" si="2811"/>
        <v>0</v>
      </c>
      <c r="AQ1639" s="93">
        <f t="shared" ca="1" si="2811"/>
        <v>0</v>
      </c>
      <c r="AR1639" s="93">
        <f t="shared" ca="1" si="2811"/>
        <v>0</v>
      </c>
      <c r="AS1639" s="93">
        <f t="shared" ca="1" si="2811"/>
        <v>0</v>
      </c>
      <c r="AT1639" s="93">
        <f t="shared" ca="1" si="2811"/>
        <v>0</v>
      </c>
      <c r="AU1639" s="93">
        <f t="shared" ca="1" si="2811"/>
        <v>0</v>
      </c>
      <c r="AV1639" s="93">
        <f t="shared" ca="1" si="2811"/>
        <v>0</v>
      </c>
      <c r="AW1639" s="93">
        <f t="shared" ca="1" si="2811"/>
        <v>0</v>
      </c>
      <c r="AX1639" s="93">
        <f t="shared" ca="1" si="2811"/>
        <v>0</v>
      </c>
      <c r="AY1639" s="93">
        <f t="shared" ref="AY1639:CD1639" ca="1" si="2812">-SUM(AY1633:AY1635)*$H1629/12</f>
        <v>0</v>
      </c>
      <c r="AZ1639" s="93">
        <f t="shared" ca="1" si="2812"/>
        <v>0</v>
      </c>
      <c r="BA1639" s="93">
        <f t="shared" ca="1" si="2812"/>
        <v>0</v>
      </c>
      <c r="BB1639" s="93">
        <f t="shared" ca="1" si="2812"/>
        <v>0</v>
      </c>
      <c r="BC1639" s="93">
        <f t="shared" ca="1" si="2812"/>
        <v>0</v>
      </c>
      <c r="BD1639" s="93">
        <f t="shared" ca="1" si="2812"/>
        <v>0</v>
      </c>
      <c r="BE1639" s="93">
        <f t="shared" ca="1" si="2812"/>
        <v>0</v>
      </c>
      <c r="BF1639" s="93">
        <f t="shared" ca="1" si="2812"/>
        <v>0</v>
      </c>
      <c r="BG1639" s="93">
        <f t="shared" ca="1" si="2812"/>
        <v>0</v>
      </c>
      <c r="BH1639" s="93">
        <f t="shared" ca="1" si="2812"/>
        <v>0</v>
      </c>
      <c r="BI1639" s="93">
        <f t="shared" ca="1" si="2812"/>
        <v>0</v>
      </c>
      <c r="BJ1639" s="93">
        <f t="shared" ca="1" si="2812"/>
        <v>0</v>
      </c>
      <c r="BK1639" s="93">
        <f t="shared" ca="1" si="2812"/>
        <v>0</v>
      </c>
      <c r="BL1639" s="93">
        <f t="shared" ca="1" si="2812"/>
        <v>0</v>
      </c>
      <c r="BM1639" s="93">
        <f t="shared" ca="1" si="2812"/>
        <v>0</v>
      </c>
      <c r="BN1639" s="93">
        <f t="shared" ca="1" si="2812"/>
        <v>0</v>
      </c>
      <c r="BO1639" s="93">
        <f t="shared" ca="1" si="2812"/>
        <v>0</v>
      </c>
      <c r="BP1639" s="93">
        <f t="shared" ca="1" si="2812"/>
        <v>0</v>
      </c>
      <c r="BQ1639" s="93">
        <f t="shared" ca="1" si="2812"/>
        <v>0</v>
      </c>
      <c r="BR1639" s="93">
        <f t="shared" ca="1" si="2812"/>
        <v>0</v>
      </c>
      <c r="BS1639" s="93">
        <f t="shared" ca="1" si="2812"/>
        <v>0</v>
      </c>
      <c r="BT1639" s="93">
        <f t="shared" ca="1" si="2812"/>
        <v>0</v>
      </c>
      <c r="BU1639" s="93">
        <f t="shared" ca="1" si="2812"/>
        <v>0</v>
      </c>
      <c r="BV1639" s="93">
        <f t="shared" ca="1" si="2812"/>
        <v>0</v>
      </c>
      <c r="BW1639" s="93">
        <f t="shared" ca="1" si="2812"/>
        <v>0</v>
      </c>
      <c r="BX1639" s="93">
        <f t="shared" ca="1" si="2812"/>
        <v>0</v>
      </c>
      <c r="BY1639" s="93">
        <f t="shared" ca="1" si="2812"/>
        <v>0</v>
      </c>
      <c r="BZ1639" s="93">
        <f t="shared" ca="1" si="2812"/>
        <v>0</v>
      </c>
      <c r="CA1639" s="93">
        <f t="shared" ca="1" si="2812"/>
        <v>0</v>
      </c>
      <c r="CB1639" s="93">
        <f t="shared" ca="1" si="2812"/>
        <v>0</v>
      </c>
      <c r="CC1639" s="93">
        <f t="shared" ca="1" si="2812"/>
        <v>0</v>
      </c>
      <c r="CD1639" s="93">
        <f t="shared" ca="1" si="2812"/>
        <v>0</v>
      </c>
      <c r="CE1639" s="93">
        <f t="shared" ref="CE1639:CL1639" ca="1" si="2813">-SUM(CE1633:CE1635)*$H1629/12</f>
        <v>0</v>
      </c>
      <c r="CF1639" s="93">
        <f t="shared" ca="1" si="2813"/>
        <v>0</v>
      </c>
      <c r="CG1639" s="93">
        <f t="shared" ca="1" si="2813"/>
        <v>0</v>
      </c>
      <c r="CH1639" s="93">
        <f t="shared" ca="1" si="2813"/>
        <v>0</v>
      </c>
      <c r="CI1639" s="93">
        <f t="shared" ca="1" si="2813"/>
        <v>0</v>
      </c>
      <c r="CJ1639" s="93">
        <f t="shared" ca="1" si="2813"/>
        <v>0</v>
      </c>
      <c r="CK1639" s="93">
        <f t="shared" ca="1" si="2813"/>
        <v>0</v>
      </c>
      <c r="CL1639" s="93">
        <f t="shared" ca="1" si="2813"/>
        <v>0</v>
      </c>
      <c r="CN1639" s="93">
        <f>SUMIF($5:$5,CN$2,1639:1639)</f>
        <v>0</v>
      </c>
      <c r="CO1639" s="93">
        <f t="shared" ref="CO1639:CX1639" si="2814">-SUM(CO1633:CO1635)*$H1629/CO$5</f>
        <v>0</v>
      </c>
      <c r="CP1639" s="93">
        <f t="shared" ca="1" si="2814"/>
        <v>-25000</v>
      </c>
      <c r="CQ1639" s="93">
        <f t="shared" ca="1" si="2814"/>
        <v>-25000</v>
      </c>
      <c r="CR1639" s="93">
        <f t="shared" ca="1" si="2814"/>
        <v>-25000</v>
      </c>
      <c r="CS1639" s="93">
        <f t="shared" ca="1" si="2814"/>
        <v>-25000</v>
      </c>
      <c r="CT1639" s="93">
        <f t="shared" ca="1" si="2814"/>
        <v>0</v>
      </c>
      <c r="CU1639" s="93">
        <f t="shared" ca="1" si="2814"/>
        <v>0</v>
      </c>
      <c r="CV1639" s="93">
        <f t="shared" ca="1" si="2814"/>
        <v>0</v>
      </c>
      <c r="CW1639" s="93">
        <f t="shared" ca="1" si="2814"/>
        <v>0</v>
      </c>
      <c r="CX1639" s="93">
        <f t="shared" ca="1" si="2814"/>
        <v>0</v>
      </c>
      <c r="CY1639" s="93">
        <f ca="1">-SUM(CY1633:CY1635)*$H1629/CL$5</f>
        <v>0</v>
      </c>
      <c r="CZ1639" s="93">
        <f t="shared" ref="CZ1639:DL1639" ca="1" si="2815">-SUM(CZ1633:CZ1635)*$H1629/CZ$5</f>
        <v>0</v>
      </c>
      <c r="DA1639" s="93">
        <f t="shared" ca="1" si="2815"/>
        <v>0</v>
      </c>
      <c r="DB1639" s="93">
        <f t="shared" ca="1" si="2815"/>
        <v>0</v>
      </c>
      <c r="DC1639" s="93">
        <f t="shared" ca="1" si="2815"/>
        <v>0</v>
      </c>
      <c r="DD1639" s="93">
        <f t="shared" ca="1" si="2815"/>
        <v>0</v>
      </c>
      <c r="DE1639" s="93">
        <f t="shared" ca="1" si="2815"/>
        <v>0</v>
      </c>
      <c r="DF1639" s="93">
        <f t="shared" ca="1" si="2815"/>
        <v>0</v>
      </c>
      <c r="DG1639" s="93">
        <f t="shared" ca="1" si="2815"/>
        <v>0</v>
      </c>
      <c r="DH1639" s="93">
        <f t="shared" ca="1" si="2815"/>
        <v>0</v>
      </c>
      <c r="DI1639" s="93">
        <f t="shared" ca="1" si="2815"/>
        <v>0</v>
      </c>
      <c r="DJ1639" s="93">
        <f t="shared" ca="1" si="2815"/>
        <v>0</v>
      </c>
      <c r="DK1639" s="93">
        <f t="shared" ca="1" si="2815"/>
        <v>0</v>
      </c>
      <c r="DL1639" s="93">
        <f t="shared" ca="1" si="2815"/>
        <v>0</v>
      </c>
    </row>
    <row r="1640" spans="1:116" x14ac:dyDescent="0.35">
      <c r="A1640" s="98"/>
      <c r="D1640" t="s">
        <v>428</v>
      </c>
      <c r="E1640" t="str">
        <f t="shared" ref="E1640" si="2816">ROW()&amp;" "&amp;D1640</f>
        <v>1640 DTERM1-F</v>
      </c>
      <c r="G1640" s="125"/>
      <c r="J1640" s="93"/>
      <c r="K1640" s="28"/>
      <c r="L1640" s="28"/>
      <c r="M1640" s="28"/>
      <c r="N1640" s="28"/>
      <c r="O1640" s="28"/>
      <c r="P1640" s="28"/>
      <c r="R1640" s="27"/>
      <c r="S1640" s="93"/>
      <c r="T1640" s="93"/>
      <c r="U1640" s="93"/>
      <c r="V1640" s="93"/>
      <c r="W1640" s="93"/>
      <c r="X1640" s="93"/>
      <c r="Y1640" s="93"/>
      <c r="Z1640" s="93"/>
      <c r="AA1640" s="93"/>
      <c r="AB1640" s="93"/>
      <c r="AC1640" s="93"/>
      <c r="AD1640" s="93"/>
      <c r="AE1640" s="93"/>
      <c r="AF1640" s="93"/>
      <c r="AG1640" s="93"/>
      <c r="AH1640" s="93"/>
      <c r="AI1640" s="93"/>
      <c r="AJ1640" s="93"/>
      <c r="AK1640" s="93"/>
      <c r="AL1640" s="93"/>
      <c r="AM1640" s="93"/>
      <c r="AN1640" s="93"/>
      <c r="AO1640" s="93"/>
      <c r="AP1640" s="93"/>
      <c r="AQ1640" s="93"/>
      <c r="AR1640" s="93"/>
      <c r="AS1640" s="93"/>
      <c r="AT1640" s="93"/>
      <c r="AU1640" s="93"/>
      <c r="AV1640" s="93"/>
      <c r="AW1640" s="93"/>
      <c r="AX1640" s="93"/>
      <c r="AY1640" s="93"/>
      <c r="AZ1640" s="93"/>
      <c r="BA1640" s="93"/>
      <c r="BB1640" s="93"/>
      <c r="BC1640" s="93"/>
      <c r="BD1640" s="93"/>
      <c r="BE1640" s="93"/>
      <c r="BF1640" s="93"/>
      <c r="BG1640" s="93"/>
      <c r="BH1640" s="93"/>
      <c r="BI1640" s="93"/>
      <c r="BJ1640" s="93"/>
      <c r="BK1640" s="93"/>
      <c r="BL1640" s="93"/>
      <c r="BM1640" s="93"/>
      <c r="BN1640" s="93"/>
      <c r="BO1640" s="93"/>
      <c r="BP1640" s="93"/>
      <c r="BQ1640" s="93"/>
      <c r="BR1640" s="93"/>
      <c r="BS1640" s="93"/>
      <c r="BT1640" s="93"/>
      <c r="BU1640" s="93"/>
      <c r="BV1640" s="93"/>
      <c r="BW1640" s="93"/>
      <c r="BX1640" s="93"/>
      <c r="BY1640" s="93"/>
      <c r="BZ1640" s="93"/>
      <c r="CA1640" s="93"/>
      <c r="CB1640" s="93"/>
      <c r="CC1640" s="93"/>
      <c r="CD1640" s="93"/>
      <c r="CE1640" s="93"/>
      <c r="CF1640" s="93"/>
      <c r="CG1640" s="93"/>
      <c r="CH1640" s="93"/>
      <c r="CI1640" s="93"/>
      <c r="CJ1640" s="93"/>
      <c r="CK1640" s="93"/>
      <c r="CL1640" s="93"/>
      <c r="CN1640" s="93"/>
      <c r="CO1640" s="93"/>
      <c r="CP1640" s="93"/>
      <c r="CQ1640" s="93"/>
      <c r="CR1640" s="93"/>
      <c r="CS1640" s="93"/>
      <c r="CT1640" s="93"/>
      <c r="CU1640" s="93"/>
      <c r="CV1640" s="93"/>
      <c r="CW1640" s="93"/>
      <c r="CX1640" s="93"/>
      <c r="CY1640" s="93"/>
      <c r="CZ1640" s="93"/>
      <c r="DA1640" s="93"/>
      <c r="DB1640" s="93"/>
      <c r="DC1640" s="93"/>
      <c r="DD1640" s="93"/>
      <c r="DE1640" s="93"/>
      <c r="DF1640" s="93"/>
      <c r="DG1640" s="93"/>
      <c r="DH1640" s="93"/>
      <c r="DI1640" s="93"/>
      <c r="DJ1640" s="93"/>
      <c r="DK1640" s="93"/>
      <c r="DL1640" s="93"/>
    </row>
    <row r="1641" spans="1:116" x14ac:dyDescent="0.35">
      <c r="B1641" t="s">
        <v>332</v>
      </c>
      <c r="D1641" t="s">
        <v>428</v>
      </c>
      <c r="E1641" s="8" t="str">
        <f t="shared" si="2794"/>
        <v>1641 DTERM1-F</v>
      </c>
      <c r="G1641" s="126" t="str">
        <f>"Interest expense - "&amp;SUBSTITUTE(G1628,":","")</f>
        <v>Interest expense - Fixed term debt - one-time borrowing</v>
      </c>
      <c r="H1641" s="27"/>
      <c r="I1641" s="78"/>
      <c r="J1641" s="78"/>
      <c r="K1641" s="33"/>
      <c r="L1641" s="33"/>
      <c r="M1641" s="33"/>
      <c r="N1641" s="33"/>
      <c r="O1641" s="33"/>
      <c r="P1641" s="33"/>
      <c r="R1641" s="33"/>
      <c r="S1641" s="77"/>
      <c r="T1641" s="77"/>
      <c r="U1641" s="77"/>
      <c r="V1641" s="77"/>
      <c r="W1641" s="77"/>
      <c r="X1641" s="77"/>
      <c r="Y1641" s="77"/>
      <c r="Z1641" s="77"/>
      <c r="AA1641" s="77"/>
      <c r="AB1641" s="77"/>
      <c r="AC1641" s="77"/>
      <c r="AD1641" s="77"/>
      <c r="AE1641" s="77"/>
      <c r="AF1641" s="77"/>
      <c r="AG1641" s="77"/>
      <c r="AH1641" s="77"/>
      <c r="AI1641" s="77"/>
      <c r="AJ1641" s="77"/>
      <c r="AK1641" s="77"/>
      <c r="AL1641" s="77"/>
      <c r="AM1641" s="77"/>
      <c r="AN1641" s="77"/>
      <c r="AO1641" s="77"/>
      <c r="AP1641" s="77"/>
      <c r="AQ1641" s="77"/>
      <c r="AR1641" s="77"/>
      <c r="AS1641" s="77"/>
      <c r="AT1641" s="77"/>
      <c r="AU1641" s="77"/>
      <c r="AV1641" s="77"/>
      <c r="AW1641" s="77"/>
      <c r="AX1641" s="77"/>
      <c r="AY1641" s="77"/>
      <c r="AZ1641" s="77"/>
      <c r="BA1641" s="77"/>
      <c r="BB1641" s="77"/>
      <c r="BC1641" s="77"/>
      <c r="BD1641" s="77"/>
      <c r="BE1641" s="77"/>
      <c r="BF1641" s="77"/>
      <c r="BG1641" s="77"/>
      <c r="BH1641" s="77"/>
      <c r="BI1641" s="77"/>
      <c r="BJ1641" s="77"/>
      <c r="BK1641" s="77"/>
      <c r="BL1641" s="77"/>
      <c r="BM1641" s="77"/>
      <c r="BN1641" s="77"/>
      <c r="BO1641" s="77"/>
      <c r="BP1641" s="77"/>
      <c r="BQ1641" s="77"/>
      <c r="BR1641" s="77"/>
      <c r="BS1641" s="77"/>
      <c r="BT1641" s="77"/>
      <c r="BU1641" s="77"/>
      <c r="BV1641" s="77"/>
      <c r="BW1641" s="77"/>
      <c r="BX1641" s="77"/>
      <c r="BY1641" s="77"/>
      <c r="BZ1641" s="77"/>
      <c r="CA1641" s="77"/>
      <c r="CB1641" s="77"/>
      <c r="CC1641" s="77"/>
      <c r="CD1641" s="77"/>
      <c r="CE1641" s="77"/>
      <c r="CF1641" s="77"/>
      <c r="CG1641" s="77"/>
      <c r="CH1641" s="77"/>
      <c r="CI1641" s="77"/>
      <c r="CJ1641" s="77"/>
      <c r="CK1641" s="77"/>
      <c r="CL1641" s="77"/>
      <c r="CN1641" s="78"/>
      <c r="CO1641" s="77"/>
      <c r="CP1641" s="77"/>
      <c r="CQ1641" s="77"/>
      <c r="CR1641" s="77"/>
      <c r="CS1641" s="77"/>
      <c r="CT1641" s="77"/>
      <c r="CU1641" s="77"/>
      <c r="CV1641" s="77"/>
      <c r="CW1641" s="77"/>
      <c r="CX1641" s="77"/>
      <c r="CY1641" s="77"/>
      <c r="CZ1641" s="77"/>
      <c r="DA1641" s="77"/>
      <c r="DB1641" s="77"/>
      <c r="DC1641" s="77"/>
      <c r="DD1641" s="77"/>
      <c r="DE1641" s="77"/>
      <c r="DF1641" s="77"/>
      <c r="DG1641" s="77"/>
      <c r="DH1641" s="77"/>
      <c r="DI1641" s="77"/>
      <c r="DJ1641" s="77"/>
      <c r="DK1641" s="77"/>
      <c r="DL1641" s="77"/>
    </row>
    <row r="1642" spans="1:116" x14ac:dyDescent="0.35">
      <c r="B1642" t="s">
        <v>332</v>
      </c>
      <c r="D1642" t="s">
        <v>428</v>
      </c>
      <c r="E1642" s="8" t="str">
        <f t="shared" si="2794"/>
        <v>1642 DTERM1-F</v>
      </c>
      <c r="G1642" s="126"/>
      <c r="H1642" s="27"/>
      <c r="I1642" s="78"/>
      <c r="J1642" s="78"/>
      <c r="K1642" s="33"/>
      <c r="L1642" s="33"/>
      <c r="M1642" s="33"/>
      <c r="N1642" s="33"/>
      <c r="O1642" s="33"/>
      <c r="P1642" s="33"/>
      <c r="R1642" s="33"/>
      <c r="S1642" s="77"/>
      <c r="T1642" s="77"/>
      <c r="U1642" s="77"/>
      <c r="V1642" s="77"/>
      <c r="W1642" s="77"/>
      <c r="X1642" s="77"/>
      <c r="Y1642" s="77"/>
      <c r="Z1642" s="77"/>
      <c r="AA1642" s="77"/>
      <c r="AB1642" s="77"/>
      <c r="AC1642" s="77"/>
      <c r="AD1642" s="77"/>
      <c r="AE1642" s="77"/>
      <c r="AF1642" s="77"/>
      <c r="AG1642" s="77"/>
      <c r="AH1642" s="77"/>
      <c r="AI1642" s="77"/>
      <c r="AJ1642" s="77"/>
      <c r="AK1642" s="77"/>
      <c r="AL1642" s="77"/>
      <c r="AM1642" s="77"/>
      <c r="AN1642" s="77"/>
      <c r="AO1642" s="77"/>
      <c r="AP1642" s="77"/>
      <c r="AQ1642" s="77"/>
      <c r="AR1642" s="77"/>
      <c r="AS1642" s="77"/>
      <c r="AT1642" s="77"/>
      <c r="AU1642" s="77"/>
      <c r="AV1642" s="77"/>
      <c r="AW1642" s="77"/>
      <c r="AX1642" s="77"/>
      <c r="AY1642" s="77"/>
      <c r="AZ1642" s="77"/>
      <c r="BA1642" s="77"/>
      <c r="BB1642" s="77"/>
      <c r="BC1642" s="77"/>
      <c r="BD1642" s="77"/>
      <c r="BE1642" s="77"/>
      <c r="BF1642" s="77"/>
      <c r="BG1642" s="77"/>
      <c r="BH1642" s="77"/>
      <c r="BI1642" s="77"/>
      <c r="BJ1642" s="77"/>
      <c r="BK1642" s="77"/>
      <c r="BL1642" s="77"/>
      <c r="BM1642" s="77"/>
      <c r="BN1642" s="77"/>
      <c r="BO1642" s="77"/>
      <c r="BP1642" s="77"/>
      <c r="BQ1642" s="77"/>
      <c r="BR1642" s="77"/>
      <c r="BS1642" s="77"/>
      <c r="BT1642" s="77"/>
      <c r="BU1642" s="77"/>
      <c r="BV1642" s="77"/>
      <c r="BW1642" s="77"/>
      <c r="BX1642" s="77"/>
      <c r="BY1642" s="77"/>
      <c r="BZ1642" s="77"/>
      <c r="CA1642" s="77"/>
      <c r="CB1642" s="77"/>
      <c r="CC1642" s="77"/>
      <c r="CD1642" s="77"/>
      <c r="CE1642" s="77"/>
      <c r="CF1642" s="77"/>
      <c r="CG1642" s="77"/>
      <c r="CH1642" s="77"/>
      <c r="CI1642" s="77"/>
      <c r="CJ1642" s="77"/>
      <c r="CK1642" s="77"/>
      <c r="CL1642" s="77"/>
      <c r="CN1642" s="78"/>
      <c r="CO1642" s="77"/>
      <c r="CP1642" s="77"/>
      <c r="CQ1642" s="77"/>
      <c r="CR1642" s="77"/>
      <c r="CS1642" s="77"/>
      <c r="CT1642" s="77"/>
      <c r="CU1642" s="77"/>
      <c r="CV1642" s="77"/>
      <c r="CW1642" s="77"/>
      <c r="CX1642" s="77"/>
      <c r="CY1642" s="77"/>
      <c r="CZ1642" s="77"/>
      <c r="DA1642" s="77"/>
      <c r="DB1642" s="77"/>
      <c r="DC1642" s="77"/>
      <c r="DD1642" s="77"/>
      <c r="DE1642" s="77"/>
      <c r="DF1642" s="77"/>
      <c r="DG1642" s="77"/>
      <c r="DH1642" s="77"/>
      <c r="DI1642" s="77"/>
      <c r="DJ1642" s="77"/>
      <c r="DK1642" s="77"/>
      <c r="DL1642" s="77"/>
    </row>
    <row r="1643" spans="1:116" x14ac:dyDescent="0.35">
      <c r="B1643" t="s">
        <v>332</v>
      </c>
      <c r="D1643" t="s">
        <v>428</v>
      </c>
      <c r="E1643" s="8" t="str">
        <f t="shared" si="2794"/>
        <v>1643 DTERM1-F</v>
      </c>
      <c r="G1643" s="136" t="str">
        <f>G1620</f>
        <v>(Primary label)</v>
      </c>
      <c r="K1643" s="53"/>
      <c r="L1643" s="53"/>
      <c r="M1643" s="53"/>
      <c r="N1643" s="53"/>
      <c r="O1643" s="53"/>
      <c r="P1643" s="53"/>
      <c r="R1643" s="24"/>
      <c r="S1643" s="80" t="str">
        <f t="shared" ref="S1643:AX1643" si="2817">S1620</f>
        <v>S$16</v>
      </c>
      <c r="T1643" s="80" t="str">
        <f t="shared" si="2817"/>
        <v>T$16</v>
      </c>
      <c r="U1643" s="80" t="str">
        <f t="shared" si="2817"/>
        <v>U$16</v>
      </c>
      <c r="V1643" s="80" t="str">
        <f t="shared" si="2817"/>
        <v>V$16</v>
      </c>
      <c r="W1643" s="80" t="str">
        <f t="shared" si="2817"/>
        <v>W$16</v>
      </c>
      <c r="X1643" s="80" t="str">
        <f t="shared" si="2817"/>
        <v>X$16</v>
      </c>
      <c r="Y1643" s="80" t="str">
        <f t="shared" si="2817"/>
        <v>Y$16</v>
      </c>
      <c r="Z1643" s="80" t="str">
        <f t="shared" si="2817"/>
        <v>Z$16</v>
      </c>
      <c r="AA1643" s="80" t="str">
        <f t="shared" si="2817"/>
        <v>AA$16</v>
      </c>
      <c r="AB1643" s="80" t="str">
        <f t="shared" si="2817"/>
        <v>AB$16</v>
      </c>
      <c r="AC1643" s="80" t="str">
        <f t="shared" si="2817"/>
        <v>AC$16</v>
      </c>
      <c r="AD1643" s="80" t="str">
        <f t="shared" si="2817"/>
        <v>AD$16</v>
      </c>
      <c r="AE1643" s="80" t="str">
        <f t="shared" si="2817"/>
        <v>AE$16</v>
      </c>
      <c r="AF1643" s="80" t="str">
        <f t="shared" si="2817"/>
        <v>AF$16</v>
      </c>
      <c r="AG1643" s="80" t="str">
        <f t="shared" si="2817"/>
        <v>AG$16</v>
      </c>
      <c r="AH1643" s="80" t="str">
        <f t="shared" si="2817"/>
        <v>AH$16</v>
      </c>
      <c r="AI1643" s="80" t="str">
        <f t="shared" si="2817"/>
        <v>AI$16</v>
      </c>
      <c r="AJ1643" s="80" t="str">
        <f t="shared" si="2817"/>
        <v>AJ$16</v>
      </c>
      <c r="AK1643" s="80" t="str">
        <f t="shared" si="2817"/>
        <v>AK$16</v>
      </c>
      <c r="AL1643" s="80" t="str">
        <f t="shared" si="2817"/>
        <v>AL$16</v>
      </c>
      <c r="AM1643" s="80" t="str">
        <f t="shared" si="2817"/>
        <v>AM$16</v>
      </c>
      <c r="AN1643" s="80" t="str">
        <f t="shared" si="2817"/>
        <v>AN$16</v>
      </c>
      <c r="AO1643" s="80" t="str">
        <f t="shared" si="2817"/>
        <v>AO$16</v>
      </c>
      <c r="AP1643" s="80" t="str">
        <f t="shared" si="2817"/>
        <v>AP$16</v>
      </c>
      <c r="AQ1643" s="80" t="str">
        <f t="shared" si="2817"/>
        <v>AQ$16</v>
      </c>
      <c r="AR1643" s="80" t="str">
        <f t="shared" si="2817"/>
        <v>AR$16</v>
      </c>
      <c r="AS1643" s="80" t="str">
        <f t="shared" si="2817"/>
        <v>AS$16</v>
      </c>
      <c r="AT1643" s="80" t="str">
        <f t="shared" si="2817"/>
        <v>AT$16</v>
      </c>
      <c r="AU1643" s="80" t="str">
        <f t="shared" si="2817"/>
        <v>AU$16</v>
      </c>
      <c r="AV1643" s="80" t="str">
        <f t="shared" si="2817"/>
        <v>AV$16</v>
      </c>
      <c r="AW1643" s="80" t="str">
        <f t="shared" si="2817"/>
        <v>AW$16</v>
      </c>
      <c r="AX1643" s="80" t="str">
        <f t="shared" si="2817"/>
        <v>AX$16</v>
      </c>
      <c r="AY1643" s="80" t="str">
        <f t="shared" ref="AY1643:CD1643" si="2818">AY1620</f>
        <v>AY$16</v>
      </c>
      <c r="AZ1643" s="80" t="str">
        <f t="shared" si="2818"/>
        <v>AZ$16</v>
      </c>
      <c r="BA1643" s="80" t="str">
        <f t="shared" si="2818"/>
        <v>BA$16</v>
      </c>
      <c r="BB1643" s="80" t="str">
        <f t="shared" si="2818"/>
        <v>BB$16</v>
      </c>
      <c r="BC1643" s="80" t="str">
        <f t="shared" si="2818"/>
        <v>BC$16</v>
      </c>
      <c r="BD1643" s="80" t="str">
        <f t="shared" si="2818"/>
        <v>BD$16</v>
      </c>
      <c r="BE1643" s="80" t="str">
        <f t="shared" si="2818"/>
        <v>BE$16</v>
      </c>
      <c r="BF1643" s="80" t="str">
        <f t="shared" si="2818"/>
        <v>BF$16</v>
      </c>
      <c r="BG1643" s="80" t="str">
        <f t="shared" si="2818"/>
        <v>BG$16</v>
      </c>
      <c r="BH1643" s="80" t="str">
        <f t="shared" si="2818"/>
        <v>BH$16</v>
      </c>
      <c r="BI1643" s="80" t="str">
        <f t="shared" si="2818"/>
        <v>BI$16</v>
      </c>
      <c r="BJ1643" s="80" t="str">
        <f t="shared" si="2818"/>
        <v>BJ$16</v>
      </c>
      <c r="BK1643" s="80" t="str">
        <f t="shared" si="2818"/>
        <v>BK$16</v>
      </c>
      <c r="BL1643" s="80" t="str">
        <f t="shared" si="2818"/>
        <v>BL$16</v>
      </c>
      <c r="BM1643" s="80" t="str">
        <f t="shared" si="2818"/>
        <v>BM$16</v>
      </c>
      <c r="BN1643" s="80" t="str">
        <f t="shared" si="2818"/>
        <v>BN$16</v>
      </c>
      <c r="BO1643" s="80" t="str">
        <f t="shared" si="2818"/>
        <v>BO$16</v>
      </c>
      <c r="BP1643" s="80" t="str">
        <f t="shared" si="2818"/>
        <v>BP$16</v>
      </c>
      <c r="BQ1643" s="80" t="str">
        <f t="shared" si="2818"/>
        <v>BQ$16</v>
      </c>
      <c r="BR1643" s="80" t="str">
        <f t="shared" si="2818"/>
        <v>BR$16</v>
      </c>
      <c r="BS1643" s="80" t="str">
        <f t="shared" si="2818"/>
        <v>BS$16</v>
      </c>
      <c r="BT1643" s="80" t="str">
        <f t="shared" si="2818"/>
        <v>BT$16</v>
      </c>
      <c r="BU1643" s="80" t="str">
        <f t="shared" si="2818"/>
        <v>BU$16</v>
      </c>
      <c r="BV1643" s="80" t="str">
        <f t="shared" si="2818"/>
        <v>BV$16</v>
      </c>
      <c r="BW1643" s="80" t="str">
        <f t="shared" si="2818"/>
        <v>BW$16</v>
      </c>
      <c r="BX1643" s="80" t="str">
        <f t="shared" si="2818"/>
        <v>BX$16</v>
      </c>
      <c r="BY1643" s="80" t="str">
        <f t="shared" si="2818"/>
        <v>BY$16</v>
      </c>
      <c r="BZ1643" s="80" t="str">
        <f t="shared" si="2818"/>
        <v>BZ$16</v>
      </c>
      <c r="CA1643" s="80" t="str">
        <f t="shared" si="2818"/>
        <v>CA$16</v>
      </c>
      <c r="CB1643" s="80" t="str">
        <f t="shared" si="2818"/>
        <v>CB$16</v>
      </c>
      <c r="CC1643" s="80" t="str">
        <f t="shared" si="2818"/>
        <v>CC$16</v>
      </c>
      <c r="CD1643" s="80" t="str">
        <f t="shared" si="2818"/>
        <v>CD$16</v>
      </c>
      <c r="CE1643" s="80" t="str">
        <f t="shared" ref="CE1643:CL1643" si="2819">CE1620</f>
        <v>CE$16</v>
      </c>
      <c r="CF1643" s="80" t="str">
        <f t="shared" si="2819"/>
        <v>CF$16</v>
      </c>
      <c r="CG1643" s="80" t="str">
        <f t="shared" si="2819"/>
        <v>CG$16</v>
      </c>
      <c r="CH1643" s="80" t="str">
        <f t="shared" si="2819"/>
        <v>CH$16</v>
      </c>
      <c r="CI1643" s="80" t="str">
        <f t="shared" si="2819"/>
        <v>CI$16</v>
      </c>
      <c r="CJ1643" s="80" t="str">
        <f t="shared" si="2819"/>
        <v>CJ$16</v>
      </c>
      <c r="CK1643" s="80" t="str">
        <f t="shared" si="2819"/>
        <v>CK$16</v>
      </c>
      <c r="CL1643" s="80" t="str">
        <f t="shared" si="2819"/>
        <v>CL$16</v>
      </c>
      <c r="CO1643" s="80" t="str">
        <f t="shared" ref="CO1643:DL1643" si="2820">CO1620</f>
        <v>CO$16</v>
      </c>
      <c r="CP1643" s="80" t="str">
        <f t="shared" si="2820"/>
        <v>CP$16</v>
      </c>
      <c r="CQ1643" s="80" t="str">
        <f t="shared" si="2820"/>
        <v>CQ$16</v>
      </c>
      <c r="CR1643" s="80" t="str">
        <f t="shared" si="2820"/>
        <v>CR$16</v>
      </c>
      <c r="CS1643" s="80" t="str">
        <f t="shared" si="2820"/>
        <v>CS$16</v>
      </c>
      <c r="CT1643" s="80" t="str">
        <f t="shared" si="2820"/>
        <v>CT$16</v>
      </c>
      <c r="CU1643" s="80" t="str">
        <f t="shared" si="2820"/>
        <v>CU$16</v>
      </c>
      <c r="CV1643" s="80" t="str">
        <f t="shared" si="2820"/>
        <v>CV$16</v>
      </c>
      <c r="CW1643" s="80" t="str">
        <f t="shared" si="2820"/>
        <v>CW$16</v>
      </c>
      <c r="CX1643" s="80" t="str">
        <f t="shared" si="2820"/>
        <v>CX$16</v>
      </c>
      <c r="CY1643" s="80" t="str">
        <f t="shared" si="2820"/>
        <v>CY$16</v>
      </c>
      <c r="CZ1643" s="80" t="str">
        <f t="shared" si="2820"/>
        <v>CZ$16</v>
      </c>
      <c r="DA1643" s="80" t="str">
        <f t="shared" si="2820"/>
        <v>DA$16</v>
      </c>
      <c r="DB1643" s="80" t="str">
        <f t="shared" si="2820"/>
        <v>DB$16</v>
      </c>
      <c r="DC1643" s="80" t="str">
        <f t="shared" si="2820"/>
        <v>DC$16</v>
      </c>
      <c r="DD1643" s="80" t="str">
        <f t="shared" si="2820"/>
        <v>DD$16</v>
      </c>
      <c r="DE1643" s="80" t="str">
        <f t="shared" si="2820"/>
        <v>DE$16</v>
      </c>
      <c r="DF1643" s="80" t="str">
        <f t="shared" si="2820"/>
        <v>DF$16</v>
      </c>
      <c r="DG1643" s="80" t="str">
        <f t="shared" si="2820"/>
        <v>DG$16</v>
      </c>
      <c r="DH1643" s="80" t="str">
        <f t="shared" si="2820"/>
        <v>DH$16</v>
      </c>
      <c r="DI1643" s="80" t="str">
        <f t="shared" si="2820"/>
        <v>DI$16</v>
      </c>
      <c r="DJ1643" s="80" t="str">
        <f t="shared" si="2820"/>
        <v>DJ$16</v>
      </c>
      <c r="DK1643" s="80" t="str">
        <f t="shared" si="2820"/>
        <v>DK$16</v>
      </c>
      <c r="DL1643" s="80" t="str">
        <f t="shared" si="2820"/>
        <v>DL$16</v>
      </c>
    </row>
    <row r="1644" spans="1:116" x14ac:dyDescent="0.35">
      <c r="B1644" t="s">
        <v>332</v>
      </c>
      <c r="D1644" t="s">
        <v>428</v>
      </c>
      <c r="E1644" s="8" t="str">
        <f t="shared" si="2794"/>
        <v>1644 DTERM1-F</v>
      </c>
      <c r="G1644" s="136" t="str">
        <f>G1621</f>
        <v>primary unit</v>
      </c>
      <c r="H1644" s="12"/>
      <c r="I1644" s="60"/>
      <c r="J1644" s="60"/>
      <c r="K1644" s="15"/>
      <c r="L1644" s="15"/>
      <c r="M1644" s="15"/>
      <c r="N1644" s="15"/>
      <c r="O1644" s="15"/>
      <c r="P1644" s="15"/>
      <c r="R1644" s="15"/>
      <c r="S1644" s="80" t="str">
        <f t="shared" ref="S1644:AX1644" si="2821">S1621</f>
        <v>S$17</v>
      </c>
      <c r="T1644" s="80" t="str">
        <f t="shared" si="2821"/>
        <v>T$17</v>
      </c>
      <c r="U1644" s="80" t="str">
        <f t="shared" si="2821"/>
        <v>U$17</v>
      </c>
      <c r="V1644" s="80" t="str">
        <f t="shared" si="2821"/>
        <v>V$17</v>
      </c>
      <c r="W1644" s="80" t="str">
        <f t="shared" si="2821"/>
        <v>W$17</v>
      </c>
      <c r="X1644" s="80" t="str">
        <f t="shared" si="2821"/>
        <v>X$17</v>
      </c>
      <c r="Y1644" s="80" t="str">
        <f t="shared" si="2821"/>
        <v>Y$17</v>
      </c>
      <c r="Z1644" s="80" t="str">
        <f t="shared" si="2821"/>
        <v>Z$17</v>
      </c>
      <c r="AA1644" s="80" t="str">
        <f t="shared" si="2821"/>
        <v>AA$17</v>
      </c>
      <c r="AB1644" s="80" t="str">
        <f t="shared" si="2821"/>
        <v>AB$17</v>
      </c>
      <c r="AC1644" s="80" t="str">
        <f t="shared" si="2821"/>
        <v>AC$17</v>
      </c>
      <c r="AD1644" s="80" t="str">
        <f t="shared" si="2821"/>
        <v>AD$17</v>
      </c>
      <c r="AE1644" s="80" t="str">
        <f t="shared" si="2821"/>
        <v>AE$17</v>
      </c>
      <c r="AF1644" s="80" t="str">
        <f t="shared" si="2821"/>
        <v>AF$17</v>
      </c>
      <c r="AG1644" s="80" t="str">
        <f t="shared" si="2821"/>
        <v>AG$17</v>
      </c>
      <c r="AH1644" s="80" t="str">
        <f t="shared" si="2821"/>
        <v>AH$17</v>
      </c>
      <c r="AI1644" s="80" t="str">
        <f t="shared" si="2821"/>
        <v>AI$17</v>
      </c>
      <c r="AJ1644" s="80" t="str">
        <f t="shared" si="2821"/>
        <v>AJ$17</v>
      </c>
      <c r="AK1644" s="80" t="str">
        <f t="shared" si="2821"/>
        <v>AK$17</v>
      </c>
      <c r="AL1644" s="80" t="str">
        <f t="shared" si="2821"/>
        <v>AL$17</v>
      </c>
      <c r="AM1644" s="80" t="str">
        <f t="shared" si="2821"/>
        <v>AM$17</v>
      </c>
      <c r="AN1644" s="80" t="str">
        <f t="shared" si="2821"/>
        <v>AN$17</v>
      </c>
      <c r="AO1644" s="80" t="str">
        <f t="shared" si="2821"/>
        <v>AO$17</v>
      </c>
      <c r="AP1644" s="80" t="str">
        <f t="shared" si="2821"/>
        <v>AP$17</v>
      </c>
      <c r="AQ1644" s="80" t="str">
        <f t="shared" si="2821"/>
        <v>AQ$17</v>
      </c>
      <c r="AR1644" s="80" t="str">
        <f t="shared" si="2821"/>
        <v>AR$17</v>
      </c>
      <c r="AS1644" s="80" t="str">
        <f t="shared" si="2821"/>
        <v>AS$17</v>
      </c>
      <c r="AT1644" s="80" t="str">
        <f t="shared" si="2821"/>
        <v>AT$17</v>
      </c>
      <c r="AU1644" s="80" t="str">
        <f t="shared" si="2821"/>
        <v>AU$17</v>
      </c>
      <c r="AV1644" s="80" t="str">
        <f t="shared" si="2821"/>
        <v>AV$17</v>
      </c>
      <c r="AW1644" s="80" t="str">
        <f t="shared" si="2821"/>
        <v>AW$17</v>
      </c>
      <c r="AX1644" s="80" t="str">
        <f t="shared" si="2821"/>
        <v>AX$17</v>
      </c>
      <c r="AY1644" s="80" t="str">
        <f t="shared" ref="AY1644:CD1644" si="2822">AY1621</f>
        <v>AY$17</v>
      </c>
      <c r="AZ1644" s="80" t="str">
        <f t="shared" si="2822"/>
        <v>AZ$17</v>
      </c>
      <c r="BA1644" s="80" t="str">
        <f t="shared" si="2822"/>
        <v>BA$17</v>
      </c>
      <c r="BB1644" s="80" t="str">
        <f t="shared" si="2822"/>
        <v>BB$17</v>
      </c>
      <c r="BC1644" s="80" t="str">
        <f t="shared" si="2822"/>
        <v>BC$17</v>
      </c>
      <c r="BD1644" s="80" t="str">
        <f t="shared" si="2822"/>
        <v>BD$17</v>
      </c>
      <c r="BE1644" s="80" t="str">
        <f t="shared" si="2822"/>
        <v>BE$17</v>
      </c>
      <c r="BF1644" s="80" t="str">
        <f t="shared" si="2822"/>
        <v>BF$17</v>
      </c>
      <c r="BG1644" s="80" t="str">
        <f t="shared" si="2822"/>
        <v>BG$17</v>
      </c>
      <c r="BH1644" s="80" t="str">
        <f t="shared" si="2822"/>
        <v>BH$17</v>
      </c>
      <c r="BI1644" s="80" t="str">
        <f t="shared" si="2822"/>
        <v>BI$17</v>
      </c>
      <c r="BJ1644" s="80" t="str">
        <f t="shared" si="2822"/>
        <v>BJ$17</v>
      </c>
      <c r="BK1644" s="80" t="str">
        <f t="shared" si="2822"/>
        <v>BK$17</v>
      </c>
      <c r="BL1644" s="80" t="str">
        <f t="shared" si="2822"/>
        <v>BL$17</v>
      </c>
      <c r="BM1644" s="80" t="str">
        <f t="shared" si="2822"/>
        <v>BM$17</v>
      </c>
      <c r="BN1644" s="80" t="str">
        <f t="shared" si="2822"/>
        <v>BN$17</v>
      </c>
      <c r="BO1644" s="80" t="str">
        <f t="shared" si="2822"/>
        <v>BO$17</v>
      </c>
      <c r="BP1644" s="80" t="str">
        <f t="shared" si="2822"/>
        <v>BP$17</v>
      </c>
      <c r="BQ1644" s="80" t="str">
        <f t="shared" si="2822"/>
        <v>BQ$17</v>
      </c>
      <c r="BR1644" s="80" t="str">
        <f t="shared" si="2822"/>
        <v>BR$17</v>
      </c>
      <c r="BS1644" s="80" t="str">
        <f t="shared" si="2822"/>
        <v>BS$17</v>
      </c>
      <c r="BT1644" s="80" t="str">
        <f t="shared" si="2822"/>
        <v>BT$17</v>
      </c>
      <c r="BU1644" s="80" t="str">
        <f t="shared" si="2822"/>
        <v>BU$17</v>
      </c>
      <c r="BV1644" s="80" t="str">
        <f t="shared" si="2822"/>
        <v>BV$17</v>
      </c>
      <c r="BW1644" s="80" t="str">
        <f t="shared" si="2822"/>
        <v>BW$17</v>
      </c>
      <c r="BX1644" s="80" t="str">
        <f t="shared" si="2822"/>
        <v>BX$17</v>
      </c>
      <c r="BY1644" s="80" t="str">
        <f t="shared" si="2822"/>
        <v>BY$17</v>
      </c>
      <c r="BZ1644" s="80" t="str">
        <f t="shared" si="2822"/>
        <v>BZ$17</v>
      </c>
      <c r="CA1644" s="80" t="str">
        <f t="shared" si="2822"/>
        <v>CA$17</v>
      </c>
      <c r="CB1644" s="80" t="str">
        <f t="shared" si="2822"/>
        <v>CB$17</v>
      </c>
      <c r="CC1644" s="80" t="str">
        <f t="shared" si="2822"/>
        <v>CC$17</v>
      </c>
      <c r="CD1644" s="80" t="str">
        <f t="shared" si="2822"/>
        <v>CD$17</v>
      </c>
      <c r="CE1644" s="80" t="str">
        <f t="shared" ref="CE1644:CL1644" si="2823">CE1621</f>
        <v>CE$17</v>
      </c>
      <c r="CF1644" s="80" t="str">
        <f t="shared" si="2823"/>
        <v>CF$17</v>
      </c>
      <c r="CG1644" s="80" t="str">
        <f t="shared" si="2823"/>
        <v>CG$17</v>
      </c>
      <c r="CH1644" s="80" t="str">
        <f t="shared" si="2823"/>
        <v>CH$17</v>
      </c>
      <c r="CI1644" s="80" t="str">
        <f t="shared" si="2823"/>
        <v>CI$17</v>
      </c>
      <c r="CJ1644" s="80" t="str">
        <f t="shared" si="2823"/>
        <v>CJ$17</v>
      </c>
      <c r="CK1644" s="80" t="str">
        <f t="shared" si="2823"/>
        <v>CK$17</v>
      </c>
      <c r="CL1644" s="80" t="str">
        <f t="shared" si="2823"/>
        <v>CL$17</v>
      </c>
      <c r="CN1644" s="60"/>
      <c r="CO1644" s="80" t="str">
        <f t="shared" ref="CO1644:DL1644" si="2824">CO1621</f>
        <v>CO$17</v>
      </c>
      <c r="CP1644" s="80" t="str">
        <f t="shared" si="2824"/>
        <v>CP$17</v>
      </c>
      <c r="CQ1644" s="80" t="str">
        <f t="shared" si="2824"/>
        <v>CQ$17</v>
      </c>
      <c r="CR1644" s="80" t="str">
        <f t="shared" si="2824"/>
        <v>CR$17</v>
      </c>
      <c r="CS1644" s="80" t="str">
        <f t="shared" si="2824"/>
        <v>CS$17</v>
      </c>
      <c r="CT1644" s="80" t="str">
        <f t="shared" si="2824"/>
        <v>CT$17</v>
      </c>
      <c r="CU1644" s="80" t="str">
        <f t="shared" si="2824"/>
        <v>CU$17</v>
      </c>
      <c r="CV1644" s="80" t="str">
        <f t="shared" si="2824"/>
        <v>CV$17</v>
      </c>
      <c r="CW1644" s="80" t="str">
        <f t="shared" si="2824"/>
        <v>CW$17</v>
      </c>
      <c r="CX1644" s="80" t="str">
        <f t="shared" si="2824"/>
        <v>CX$17</v>
      </c>
      <c r="CY1644" s="80" t="str">
        <f t="shared" si="2824"/>
        <v>CY$17</v>
      </c>
      <c r="CZ1644" s="80" t="str">
        <f t="shared" si="2824"/>
        <v>CZ$17</v>
      </c>
      <c r="DA1644" s="80" t="str">
        <f t="shared" si="2824"/>
        <v>DA$17</v>
      </c>
      <c r="DB1644" s="80" t="str">
        <f t="shared" si="2824"/>
        <v>DB$17</v>
      </c>
      <c r="DC1644" s="80" t="str">
        <f t="shared" si="2824"/>
        <v>DC$17</v>
      </c>
      <c r="DD1644" s="80" t="str">
        <f t="shared" si="2824"/>
        <v>DD$17</v>
      </c>
      <c r="DE1644" s="80" t="str">
        <f t="shared" si="2824"/>
        <v>DE$17</v>
      </c>
      <c r="DF1644" s="80" t="str">
        <f t="shared" si="2824"/>
        <v>DF$17</v>
      </c>
      <c r="DG1644" s="80" t="str">
        <f t="shared" si="2824"/>
        <v>DG$17</v>
      </c>
      <c r="DH1644" s="80" t="str">
        <f t="shared" si="2824"/>
        <v>DH$17</v>
      </c>
      <c r="DI1644" s="80" t="str">
        <f t="shared" si="2824"/>
        <v>DI$17</v>
      </c>
      <c r="DJ1644" s="80" t="str">
        <f t="shared" si="2824"/>
        <v>DJ$17</v>
      </c>
      <c r="DK1644" s="80" t="str">
        <f t="shared" si="2824"/>
        <v>DK$17</v>
      </c>
      <c r="DL1644" s="80" t="str">
        <f t="shared" si="2824"/>
        <v>DL$17</v>
      </c>
    </row>
    <row r="1645" spans="1:116" x14ac:dyDescent="0.35">
      <c r="B1645" t="s">
        <v>332</v>
      </c>
      <c r="D1645" t="s">
        <v>428</v>
      </c>
      <c r="E1645" s="8" t="str">
        <f t="shared" si="2794"/>
        <v>1645 DTERM1-F</v>
      </c>
      <c r="G1645" s="136" t="str">
        <f>G1622</f>
        <v>Primary revenue driver</v>
      </c>
      <c r="H1645" s="12"/>
      <c r="I1645" s="60"/>
      <c r="J1645" s="60"/>
      <c r="K1645" s="15"/>
      <c r="L1645" s="15"/>
      <c r="M1645" s="15"/>
      <c r="N1645" s="15"/>
      <c r="O1645" s="15"/>
      <c r="P1645" s="15"/>
      <c r="R1645" s="15"/>
      <c r="S1645" s="179">
        <f t="shared" ref="S1645:AX1645" si="2825">S1622</f>
        <v>0</v>
      </c>
      <c r="T1645" s="179">
        <f t="shared" si="2825"/>
        <v>0</v>
      </c>
      <c r="U1645" s="179">
        <f t="shared" si="2825"/>
        <v>0</v>
      </c>
      <c r="V1645" s="179">
        <f t="shared" si="2825"/>
        <v>0</v>
      </c>
      <c r="W1645" s="179">
        <f t="shared" si="2825"/>
        <v>0</v>
      </c>
      <c r="X1645" s="179">
        <f t="shared" si="2825"/>
        <v>0</v>
      </c>
      <c r="Y1645" s="179">
        <f t="shared" si="2825"/>
        <v>0</v>
      </c>
      <c r="Z1645" s="179">
        <f t="shared" si="2825"/>
        <v>0</v>
      </c>
      <c r="AA1645" s="179">
        <f t="shared" si="2825"/>
        <v>0</v>
      </c>
      <c r="AB1645" s="179">
        <f t="shared" si="2825"/>
        <v>0</v>
      </c>
      <c r="AC1645" s="179">
        <f t="shared" si="2825"/>
        <v>0</v>
      </c>
      <c r="AD1645" s="179">
        <f t="shared" si="2825"/>
        <v>0</v>
      </c>
      <c r="AE1645" s="179">
        <f t="shared" si="2825"/>
        <v>0</v>
      </c>
      <c r="AF1645" s="179">
        <f t="shared" si="2825"/>
        <v>0</v>
      </c>
      <c r="AG1645" s="179">
        <f t="shared" si="2825"/>
        <v>0</v>
      </c>
      <c r="AH1645" s="179">
        <f t="shared" si="2825"/>
        <v>0</v>
      </c>
      <c r="AI1645" s="179">
        <f t="shared" si="2825"/>
        <v>0</v>
      </c>
      <c r="AJ1645" s="179">
        <f t="shared" si="2825"/>
        <v>0</v>
      </c>
      <c r="AK1645" s="179">
        <f t="shared" si="2825"/>
        <v>0</v>
      </c>
      <c r="AL1645" s="179">
        <f t="shared" si="2825"/>
        <v>0</v>
      </c>
      <c r="AM1645" s="179">
        <f t="shared" si="2825"/>
        <v>0</v>
      </c>
      <c r="AN1645" s="179">
        <f t="shared" si="2825"/>
        <v>0</v>
      </c>
      <c r="AO1645" s="179">
        <f t="shared" si="2825"/>
        <v>0</v>
      </c>
      <c r="AP1645" s="179">
        <f t="shared" si="2825"/>
        <v>0</v>
      </c>
      <c r="AQ1645" s="179">
        <f t="shared" si="2825"/>
        <v>0</v>
      </c>
      <c r="AR1645" s="179">
        <f t="shared" si="2825"/>
        <v>0</v>
      </c>
      <c r="AS1645" s="179">
        <f t="shared" si="2825"/>
        <v>0</v>
      </c>
      <c r="AT1645" s="179">
        <f t="shared" si="2825"/>
        <v>0</v>
      </c>
      <c r="AU1645" s="179">
        <f t="shared" si="2825"/>
        <v>0</v>
      </c>
      <c r="AV1645" s="179">
        <f t="shared" si="2825"/>
        <v>0</v>
      </c>
      <c r="AW1645" s="179">
        <f t="shared" si="2825"/>
        <v>0</v>
      </c>
      <c r="AX1645" s="179">
        <f t="shared" si="2825"/>
        <v>0</v>
      </c>
      <c r="AY1645" s="179">
        <f t="shared" ref="AY1645:CD1645" si="2826">AY1622</f>
        <v>0</v>
      </c>
      <c r="AZ1645" s="179">
        <f t="shared" si="2826"/>
        <v>0</v>
      </c>
      <c r="BA1645" s="179">
        <f t="shared" si="2826"/>
        <v>0</v>
      </c>
      <c r="BB1645" s="179">
        <f t="shared" si="2826"/>
        <v>0</v>
      </c>
      <c r="BC1645" s="179">
        <f t="shared" si="2826"/>
        <v>0</v>
      </c>
      <c r="BD1645" s="179">
        <f t="shared" si="2826"/>
        <v>0</v>
      </c>
      <c r="BE1645" s="179">
        <f t="shared" si="2826"/>
        <v>0</v>
      </c>
      <c r="BF1645" s="179">
        <f t="shared" si="2826"/>
        <v>0</v>
      </c>
      <c r="BG1645" s="179">
        <f t="shared" si="2826"/>
        <v>0</v>
      </c>
      <c r="BH1645" s="179">
        <f t="shared" si="2826"/>
        <v>0</v>
      </c>
      <c r="BI1645" s="179">
        <f t="shared" si="2826"/>
        <v>0</v>
      </c>
      <c r="BJ1645" s="179">
        <f t="shared" si="2826"/>
        <v>0</v>
      </c>
      <c r="BK1645" s="179">
        <f t="shared" si="2826"/>
        <v>0</v>
      </c>
      <c r="BL1645" s="179">
        <f t="shared" si="2826"/>
        <v>0</v>
      </c>
      <c r="BM1645" s="179">
        <f t="shared" si="2826"/>
        <v>0</v>
      </c>
      <c r="BN1645" s="179">
        <f t="shared" si="2826"/>
        <v>0</v>
      </c>
      <c r="BO1645" s="179">
        <f t="shared" si="2826"/>
        <v>0</v>
      </c>
      <c r="BP1645" s="179">
        <f t="shared" si="2826"/>
        <v>0</v>
      </c>
      <c r="BQ1645" s="179">
        <f t="shared" si="2826"/>
        <v>0</v>
      </c>
      <c r="BR1645" s="179">
        <f t="shared" si="2826"/>
        <v>0</v>
      </c>
      <c r="BS1645" s="179">
        <f t="shared" si="2826"/>
        <v>0</v>
      </c>
      <c r="BT1645" s="179">
        <f t="shared" si="2826"/>
        <v>0</v>
      </c>
      <c r="BU1645" s="179">
        <f t="shared" si="2826"/>
        <v>0</v>
      </c>
      <c r="BV1645" s="179">
        <f t="shared" si="2826"/>
        <v>0</v>
      </c>
      <c r="BW1645" s="179">
        <f t="shared" si="2826"/>
        <v>0</v>
      </c>
      <c r="BX1645" s="179">
        <f t="shared" si="2826"/>
        <v>0</v>
      </c>
      <c r="BY1645" s="179">
        <f t="shared" si="2826"/>
        <v>0</v>
      </c>
      <c r="BZ1645" s="179">
        <f t="shared" si="2826"/>
        <v>0</v>
      </c>
      <c r="CA1645" s="179">
        <f t="shared" si="2826"/>
        <v>0</v>
      </c>
      <c r="CB1645" s="179">
        <f t="shared" si="2826"/>
        <v>0</v>
      </c>
      <c r="CC1645" s="179">
        <f t="shared" si="2826"/>
        <v>0</v>
      </c>
      <c r="CD1645" s="179">
        <f t="shared" si="2826"/>
        <v>0</v>
      </c>
      <c r="CE1645" s="179">
        <f t="shared" ref="CE1645:CL1645" si="2827">CE1622</f>
        <v>0</v>
      </c>
      <c r="CF1645" s="179">
        <f t="shared" si="2827"/>
        <v>0</v>
      </c>
      <c r="CG1645" s="179">
        <f t="shared" si="2827"/>
        <v>0</v>
      </c>
      <c r="CH1645" s="179">
        <f t="shared" si="2827"/>
        <v>0</v>
      </c>
      <c r="CI1645" s="179">
        <f t="shared" si="2827"/>
        <v>0</v>
      </c>
      <c r="CJ1645" s="179">
        <f t="shared" si="2827"/>
        <v>0</v>
      </c>
      <c r="CK1645" s="179">
        <f t="shared" si="2827"/>
        <v>0</v>
      </c>
      <c r="CL1645" s="179">
        <f t="shared" si="2827"/>
        <v>0</v>
      </c>
      <c r="CN1645" s="60"/>
      <c r="CO1645" s="179">
        <f t="shared" ref="CO1645:DL1645" si="2828">CO1622</f>
        <v>0</v>
      </c>
      <c r="CP1645" s="179">
        <f t="shared" si="2828"/>
        <v>0</v>
      </c>
      <c r="CQ1645" s="179">
        <f t="shared" si="2828"/>
        <v>0</v>
      </c>
      <c r="CR1645" s="179">
        <f t="shared" si="2828"/>
        <v>0</v>
      </c>
      <c r="CS1645" s="179">
        <f t="shared" si="2828"/>
        <v>0</v>
      </c>
      <c r="CT1645" s="179">
        <f t="shared" si="2828"/>
        <v>0</v>
      </c>
      <c r="CU1645" s="179">
        <f t="shared" si="2828"/>
        <v>0</v>
      </c>
      <c r="CV1645" s="179">
        <f t="shared" si="2828"/>
        <v>0</v>
      </c>
      <c r="CW1645" s="179">
        <f t="shared" si="2828"/>
        <v>0</v>
      </c>
      <c r="CX1645" s="179">
        <f t="shared" si="2828"/>
        <v>0</v>
      </c>
      <c r="CY1645" s="179">
        <f t="shared" si="2828"/>
        <v>0</v>
      </c>
      <c r="CZ1645" s="179">
        <f t="shared" si="2828"/>
        <v>0</v>
      </c>
      <c r="DA1645" s="179">
        <f t="shared" si="2828"/>
        <v>0</v>
      </c>
      <c r="DB1645" s="179">
        <f t="shared" si="2828"/>
        <v>0</v>
      </c>
      <c r="DC1645" s="179">
        <f t="shared" si="2828"/>
        <v>0</v>
      </c>
      <c r="DD1645" s="179">
        <f t="shared" si="2828"/>
        <v>0</v>
      </c>
      <c r="DE1645" s="179">
        <f t="shared" si="2828"/>
        <v>0</v>
      </c>
      <c r="DF1645" s="179">
        <f t="shared" si="2828"/>
        <v>0</v>
      </c>
      <c r="DG1645" s="179">
        <f t="shared" si="2828"/>
        <v>0</v>
      </c>
      <c r="DH1645" s="179">
        <f t="shared" si="2828"/>
        <v>0</v>
      </c>
      <c r="DI1645" s="179">
        <f t="shared" si="2828"/>
        <v>0</v>
      </c>
      <c r="DJ1645" s="179">
        <f t="shared" si="2828"/>
        <v>0</v>
      </c>
      <c r="DK1645" s="179">
        <f t="shared" si="2828"/>
        <v>0</v>
      </c>
      <c r="DL1645" s="179">
        <f t="shared" si="2828"/>
        <v>0</v>
      </c>
    </row>
    <row r="1646" spans="1:116" x14ac:dyDescent="0.35">
      <c r="B1646" t="s">
        <v>332</v>
      </c>
      <c r="D1646" t="s">
        <v>428</v>
      </c>
      <c r="E1646" s="8" t="str">
        <f t="shared" si="2794"/>
        <v>1646 DTERM1-F</v>
      </c>
      <c r="G1646" s="136" t="str">
        <f>G1623</f>
        <v>Primary volume driver</v>
      </c>
      <c r="H1646" s="12"/>
      <c r="I1646" s="60"/>
      <c r="J1646" s="60"/>
      <c r="K1646" s="15"/>
      <c r="L1646" s="15"/>
      <c r="M1646" s="15"/>
      <c r="N1646" s="15"/>
      <c r="O1646" s="15"/>
      <c r="P1646" s="15"/>
      <c r="R1646" s="15"/>
      <c r="S1646" s="179"/>
      <c r="T1646" s="179"/>
      <c r="U1646" s="179"/>
      <c r="V1646" s="179"/>
      <c r="W1646" s="179"/>
      <c r="X1646" s="179"/>
      <c r="Y1646" s="179"/>
      <c r="Z1646" s="179"/>
      <c r="AA1646" s="179"/>
      <c r="AB1646" s="179"/>
      <c r="AC1646" s="179"/>
      <c r="AD1646" s="179"/>
      <c r="AE1646" s="179"/>
      <c r="AF1646" s="179"/>
      <c r="AG1646" s="179"/>
      <c r="AH1646" s="179"/>
      <c r="AI1646" s="179"/>
      <c r="AJ1646" s="179"/>
      <c r="AK1646" s="179"/>
      <c r="AL1646" s="179"/>
      <c r="AM1646" s="179"/>
      <c r="AN1646" s="179"/>
      <c r="AO1646" s="179"/>
      <c r="AP1646" s="179"/>
      <c r="AQ1646" s="179"/>
      <c r="AR1646" s="179"/>
      <c r="AS1646" s="179"/>
      <c r="AT1646" s="179"/>
      <c r="AU1646" s="179"/>
      <c r="AV1646" s="179"/>
      <c r="AW1646" s="179"/>
      <c r="AX1646" s="179"/>
      <c r="AY1646" s="179"/>
      <c r="AZ1646" s="179"/>
      <c r="BA1646" s="179"/>
      <c r="BB1646" s="179"/>
      <c r="BC1646" s="179"/>
      <c r="BD1646" s="179"/>
      <c r="BE1646" s="179"/>
      <c r="BF1646" s="179"/>
      <c r="BG1646" s="179"/>
      <c r="BH1646" s="179"/>
      <c r="BI1646" s="179"/>
      <c r="BJ1646" s="179"/>
      <c r="BK1646" s="179"/>
      <c r="BL1646" s="179"/>
      <c r="BM1646" s="179"/>
      <c r="BN1646" s="179"/>
      <c r="BO1646" s="179"/>
      <c r="BP1646" s="179"/>
      <c r="BQ1646" s="179"/>
      <c r="BR1646" s="179"/>
      <c r="BS1646" s="179"/>
      <c r="BT1646" s="179"/>
      <c r="BU1646" s="179"/>
      <c r="BV1646" s="179"/>
      <c r="BW1646" s="179"/>
      <c r="BX1646" s="179"/>
      <c r="BY1646" s="179"/>
      <c r="BZ1646" s="179"/>
      <c r="CA1646" s="179"/>
      <c r="CB1646" s="179"/>
      <c r="CC1646" s="179"/>
      <c r="CD1646" s="179"/>
      <c r="CE1646" s="179"/>
      <c r="CF1646" s="179"/>
      <c r="CG1646" s="179"/>
      <c r="CH1646" s="179"/>
      <c r="CI1646" s="179"/>
      <c r="CJ1646" s="179"/>
      <c r="CK1646" s="179"/>
      <c r="CL1646" s="179"/>
      <c r="CN1646" s="60"/>
      <c r="CO1646" s="179"/>
      <c r="CP1646" s="179"/>
      <c r="CQ1646" s="179"/>
      <c r="CR1646" s="179"/>
      <c r="CS1646" s="179"/>
      <c r="CT1646" s="179"/>
      <c r="CU1646" s="179"/>
      <c r="CV1646" s="179"/>
      <c r="CW1646" s="179"/>
      <c r="CX1646" s="179"/>
      <c r="CY1646" s="179"/>
      <c r="CZ1646" s="179"/>
      <c r="DA1646" s="179"/>
      <c r="DB1646" s="179"/>
      <c r="DC1646" s="179"/>
      <c r="DD1646" s="179"/>
      <c r="DE1646" s="179"/>
      <c r="DF1646" s="179"/>
      <c r="DG1646" s="179"/>
      <c r="DH1646" s="179"/>
      <c r="DI1646" s="179"/>
      <c r="DJ1646" s="179"/>
      <c r="DK1646" s="179"/>
      <c r="DL1646" s="179"/>
    </row>
    <row r="1647" spans="1:116" x14ac:dyDescent="0.35">
      <c r="A1647" s="3"/>
      <c r="B1647" t="s">
        <v>332</v>
      </c>
      <c r="D1647" t="s">
        <v>428</v>
      </c>
      <c r="E1647" s="8" t="str">
        <f t="shared" si="2794"/>
        <v>1647 DTERM1-F</v>
      </c>
      <c r="G1647" s="191" t="str">
        <f>G1628</f>
        <v>Fixed term debt - one-time borrowing</v>
      </c>
      <c r="H1647" s="90"/>
      <c r="I1647" s="213"/>
      <c r="J1647" s="213"/>
      <c r="K1647" s="214"/>
      <c r="L1647" s="214"/>
      <c r="M1647" s="214"/>
      <c r="N1647" s="214"/>
      <c r="O1647" s="214"/>
      <c r="P1647" s="214"/>
      <c r="R1647" s="214"/>
      <c r="S1647" s="4" t="str">
        <f t="shared" ref="S1647:AX1647" si="2829">ADDRESS(ROW(S1637),COLUMN(S1637),2)</f>
        <v>S$1637</v>
      </c>
      <c r="T1647" s="4" t="str">
        <f t="shared" si="2829"/>
        <v>T$1637</v>
      </c>
      <c r="U1647" s="4" t="str">
        <f t="shared" si="2829"/>
        <v>U$1637</v>
      </c>
      <c r="V1647" s="4" t="str">
        <f t="shared" si="2829"/>
        <v>V$1637</v>
      </c>
      <c r="W1647" s="4" t="str">
        <f t="shared" si="2829"/>
        <v>W$1637</v>
      </c>
      <c r="X1647" s="4" t="str">
        <f t="shared" si="2829"/>
        <v>X$1637</v>
      </c>
      <c r="Y1647" s="4" t="str">
        <f t="shared" si="2829"/>
        <v>Y$1637</v>
      </c>
      <c r="Z1647" s="4" t="str">
        <f t="shared" si="2829"/>
        <v>Z$1637</v>
      </c>
      <c r="AA1647" s="4" t="str">
        <f t="shared" si="2829"/>
        <v>AA$1637</v>
      </c>
      <c r="AB1647" s="4" t="str">
        <f t="shared" si="2829"/>
        <v>AB$1637</v>
      </c>
      <c r="AC1647" s="4" t="str">
        <f t="shared" si="2829"/>
        <v>AC$1637</v>
      </c>
      <c r="AD1647" s="4" t="str">
        <f t="shared" si="2829"/>
        <v>AD$1637</v>
      </c>
      <c r="AE1647" s="4" t="str">
        <f t="shared" si="2829"/>
        <v>AE$1637</v>
      </c>
      <c r="AF1647" s="4" t="str">
        <f t="shared" si="2829"/>
        <v>AF$1637</v>
      </c>
      <c r="AG1647" s="4" t="str">
        <f t="shared" si="2829"/>
        <v>AG$1637</v>
      </c>
      <c r="AH1647" s="4" t="str">
        <f t="shared" si="2829"/>
        <v>AH$1637</v>
      </c>
      <c r="AI1647" s="4" t="str">
        <f t="shared" si="2829"/>
        <v>AI$1637</v>
      </c>
      <c r="AJ1647" s="4" t="str">
        <f t="shared" si="2829"/>
        <v>AJ$1637</v>
      </c>
      <c r="AK1647" s="4" t="str">
        <f t="shared" si="2829"/>
        <v>AK$1637</v>
      </c>
      <c r="AL1647" s="4" t="str">
        <f t="shared" si="2829"/>
        <v>AL$1637</v>
      </c>
      <c r="AM1647" s="4" t="str">
        <f t="shared" si="2829"/>
        <v>AM$1637</v>
      </c>
      <c r="AN1647" s="4" t="str">
        <f t="shared" si="2829"/>
        <v>AN$1637</v>
      </c>
      <c r="AO1647" s="4" t="str">
        <f t="shared" si="2829"/>
        <v>AO$1637</v>
      </c>
      <c r="AP1647" s="4" t="str">
        <f t="shared" si="2829"/>
        <v>AP$1637</v>
      </c>
      <c r="AQ1647" s="4" t="str">
        <f t="shared" si="2829"/>
        <v>AQ$1637</v>
      </c>
      <c r="AR1647" s="4" t="str">
        <f t="shared" si="2829"/>
        <v>AR$1637</v>
      </c>
      <c r="AS1647" s="4" t="str">
        <f t="shared" si="2829"/>
        <v>AS$1637</v>
      </c>
      <c r="AT1647" s="4" t="str">
        <f t="shared" si="2829"/>
        <v>AT$1637</v>
      </c>
      <c r="AU1647" s="4" t="str">
        <f t="shared" si="2829"/>
        <v>AU$1637</v>
      </c>
      <c r="AV1647" s="4" t="str">
        <f t="shared" si="2829"/>
        <v>AV$1637</v>
      </c>
      <c r="AW1647" s="4" t="str">
        <f t="shared" si="2829"/>
        <v>AW$1637</v>
      </c>
      <c r="AX1647" s="4" t="str">
        <f t="shared" si="2829"/>
        <v>AX$1637</v>
      </c>
      <c r="AY1647" s="4" t="str">
        <f t="shared" ref="AY1647:CD1647" si="2830">ADDRESS(ROW(AY1637),COLUMN(AY1637),2)</f>
        <v>AY$1637</v>
      </c>
      <c r="AZ1647" s="4" t="str">
        <f t="shared" si="2830"/>
        <v>AZ$1637</v>
      </c>
      <c r="BA1647" s="4" t="str">
        <f t="shared" si="2830"/>
        <v>BA$1637</v>
      </c>
      <c r="BB1647" s="4" t="str">
        <f t="shared" si="2830"/>
        <v>BB$1637</v>
      </c>
      <c r="BC1647" s="4" t="str">
        <f t="shared" si="2830"/>
        <v>BC$1637</v>
      </c>
      <c r="BD1647" s="4" t="str">
        <f t="shared" si="2830"/>
        <v>BD$1637</v>
      </c>
      <c r="BE1647" s="4" t="str">
        <f t="shared" si="2830"/>
        <v>BE$1637</v>
      </c>
      <c r="BF1647" s="4" t="str">
        <f t="shared" si="2830"/>
        <v>BF$1637</v>
      </c>
      <c r="BG1647" s="4" t="str">
        <f t="shared" si="2830"/>
        <v>BG$1637</v>
      </c>
      <c r="BH1647" s="4" t="str">
        <f t="shared" si="2830"/>
        <v>BH$1637</v>
      </c>
      <c r="BI1647" s="4" t="str">
        <f t="shared" si="2830"/>
        <v>BI$1637</v>
      </c>
      <c r="BJ1647" s="4" t="str">
        <f t="shared" si="2830"/>
        <v>BJ$1637</v>
      </c>
      <c r="BK1647" s="4" t="str">
        <f t="shared" si="2830"/>
        <v>BK$1637</v>
      </c>
      <c r="BL1647" s="4" t="str">
        <f t="shared" si="2830"/>
        <v>BL$1637</v>
      </c>
      <c r="BM1647" s="4" t="str">
        <f t="shared" si="2830"/>
        <v>BM$1637</v>
      </c>
      <c r="BN1647" s="4" t="str">
        <f t="shared" si="2830"/>
        <v>BN$1637</v>
      </c>
      <c r="BO1647" s="4" t="str">
        <f t="shared" si="2830"/>
        <v>BO$1637</v>
      </c>
      <c r="BP1647" s="4" t="str">
        <f t="shared" si="2830"/>
        <v>BP$1637</v>
      </c>
      <c r="BQ1647" s="4" t="str">
        <f t="shared" si="2830"/>
        <v>BQ$1637</v>
      </c>
      <c r="BR1647" s="4" t="str">
        <f t="shared" si="2830"/>
        <v>BR$1637</v>
      </c>
      <c r="BS1647" s="4" t="str">
        <f t="shared" si="2830"/>
        <v>BS$1637</v>
      </c>
      <c r="BT1647" s="4" t="str">
        <f t="shared" si="2830"/>
        <v>BT$1637</v>
      </c>
      <c r="BU1647" s="4" t="str">
        <f t="shared" si="2830"/>
        <v>BU$1637</v>
      </c>
      <c r="BV1647" s="4" t="str">
        <f t="shared" si="2830"/>
        <v>BV$1637</v>
      </c>
      <c r="BW1647" s="4" t="str">
        <f t="shared" si="2830"/>
        <v>BW$1637</v>
      </c>
      <c r="BX1647" s="4" t="str">
        <f t="shared" si="2830"/>
        <v>BX$1637</v>
      </c>
      <c r="BY1647" s="4" t="str">
        <f t="shared" si="2830"/>
        <v>BY$1637</v>
      </c>
      <c r="BZ1647" s="4" t="str">
        <f t="shared" si="2830"/>
        <v>BZ$1637</v>
      </c>
      <c r="CA1647" s="4" t="str">
        <f t="shared" si="2830"/>
        <v>CA$1637</v>
      </c>
      <c r="CB1647" s="4" t="str">
        <f t="shared" si="2830"/>
        <v>CB$1637</v>
      </c>
      <c r="CC1647" s="4" t="str">
        <f t="shared" si="2830"/>
        <v>CC$1637</v>
      </c>
      <c r="CD1647" s="4" t="str">
        <f t="shared" si="2830"/>
        <v>CD$1637</v>
      </c>
      <c r="CE1647" s="4" t="str">
        <f t="shared" ref="CE1647:CL1647" si="2831">ADDRESS(ROW(CE1637),COLUMN(CE1637),2)</f>
        <v>CE$1637</v>
      </c>
      <c r="CF1647" s="4" t="str">
        <f t="shared" si="2831"/>
        <v>CF$1637</v>
      </c>
      <c r="CG1647" s="4" t="str">
        <f t="shared" si="2831"/>
        <v>CG$1637</v>
      </c>
      <c r="CH1647" s="4" t="str">
        <f t="shared" si="2831"/>
        <v>CH$1637</v>
      </c>
      <c r="CI1647" s="4" t="str">
        <f t="shared" si="2831"/>
        <v>CI$1637</v>
      </c>
      <c r="CJ1647" s="4" t="str">
        <f t="shared" si="2831"/>
        <v>CJ$1637</v>
      </c>
      <c r="CK1647" s="4" t="str">
        <f t="shared" si="2831"/>
        <v>CK$1637</v>
      </c>
      <c r="CL1647" s="4" t="str">
        <f t="shared" si="2831"/>
        <v>CL$1637</v>
      </c>
      <c r="CN1647" s="213"/>
      <c r="CO1647" s="4" t="str">
        <f t="shared" ref="CO1647:DL1647" si="2832">ADDRESS(ROW(CO1637),COLUMN(CO1637),2)</f>
        <v>CO$1637</v>
      </c>
      <c r="CP1647" s="4" t="str">
        <f t="shared" si="2832"/>
        <v>CP$1637</v>
      </c>
      <c r="CQ1647" s="4" t="str">
        <f t="shared" si="2832"/>
        <v>CQ$1637</v>
      </c>
      <c r="CR1647" s="4" t="str">
        <f t="shared" si="2832"/>
        <v>CR$1637</v>
      </c>
      <c r="CS1647" s="4" t="str">
        <f t="shared" si="2832"/>
        <v>CS$1637</v>
      </c>
      <c r="CT1647" s="4" t="str">
        <f t="shared" si="2832"/>
        <v>CT$1637</v>
      </c>
      <c r="CU1647" s="4" t="str">
        <f t="shared" si="2832"/>
        <v>CU$1637</v>
      </c>
      <c r="CV1647" s="4" t="str">
        <f t="shared" si="2832"/>
        <v>CV$1637</v>
      </c>
      <c r="CW1647" s="4" t="str">
        <f t="shared" si="2832"/>
        <v>CW$1637</v>
      </c>
      <c r="CX1647" s="4" t="str">
        <f t="shared" si="2832"/>
        <v>CX$1637</v>
      </c>
      <c r="CY1647" s="4" t="str">
        <f t="shared" si="2832"/>
        <v>CY$1637</v>
      </c>
      <c r="CZ1647" s="4" t="str">
        <f t="shared" si="2832"/>
        <v>CZ$1637</v>
      </c>
      <c r="DA1647" s="4" t="str">
        <f t="shared" si="2832"/>
        <v>DA$1637</v>
      </c>
      <c r="DB1647" s="4" t="str">
        <f t="shared" si="2832"/>
        <v>DB$1637</v>
      </c>
      <c r="DC1647" s="4" t="str">
        <f t="shared" si="2832"/>
        <v>DC$1637</v>
      </c>
      <c r="DD1647" s="4" t="str">
        <f t="shared" si="2832"/>
        <v>DD$1637</v>
      </c>
      <c r="DE1647" s="4" t="str">
        <f t="shared" si="2832"/>
        <v>DE$1637</v>
      </c>
      <c r="DF1647" s="4" t="str">
        <f t="shared" si="2832"/>
        <v>DF$1637</v>
      </c>
      <c r="DG1647" s="4" t="str">
        <f t="shared" si="2832"/>
        <v>DG$1637</v>
      </c>
      <c r="DH1647" s="4" t="str">
        <f t="shared" si="2832"/>
        <v>DH$1637</v>
      </c>
      <c r="DI1647" s="4" t="str">
        <f t="shared" si="2832"/>
        <v>DI$1637</v>
      </c>
      <c r="DJ1647" s="4" t="str">
        <f t="shared" si="2832"/>
        <v>DJ$1637</v>
      </c>
      <c r="DK1647" s="4" t="str">
        <f t="shared" si="2832"/>
        <v>DK$1637</v>
      </c>
      <c r="DL1647" s="4" t="str">
        <f t="shared" si="2832"/>
        <v>DL$1637</v>
      </c>
    </row>
    <row r="1648" spans="1:116" x14ac:dyDescent="0.35">
      <c r="B1648" t="s">
        <v>332</v>
      </c>
      <c r="D1648" t="s">
        <v>428</v>
      </c>
      <c r="E1648" s="8" t="str">
        <f t="shared" si="2794"/>
        <v>1648 DTERM1-F</v>
      </c>
      <c r="G1648" s="241" t="str">
        <f>IFERROR(SUBSTITUTE(TRIM(MID(G1628, SEARCH("-", G1628) + 1, LEN(G1628))),":",""),"no unit")</f>
        <v>one-time borrowing</v>
      </c>
      <c r="H1648" s="12"/>
      <c r="I1648" s="60"/>
      <c r="J1648" s="60"/>
      <c r="K1648" s="15"/>
      <c r="L1648" s="15"/>
      <c r="M1648" s="15"/>
      <c r="N1648" s="15"/>
      <c r="O1648" s="15"/>
      <c r="P1648" s="15"/>
      <c r="R1648" s="15"/>
      <c r="S1648" s="80" t="str">
        <f t="shared" ref="S1648:AX1648" si="2833">S1625</f>
        <v>S$19</v>
      </c>
      <c r="T1648" s="80" t="str">
        <f t="shared" si="2833"/>
        <v>T$19</v>
      </c>
      <c r="U1648" s="80" t="str">
        <f t="shared" si="2833"/>
        <v>U$19</v>
      </c>
      <c r="V1648" s="80" t="str">
        <f t="shared" si="2833"/>
        <v>V$19</v>
      </c>
      <c r="W1648" s="80" t="str">
        <f t="shared" si="2833"/>
        <v>W$19</v>
      </c>
      <c r="X1648" s="80" t="str">
        <f t="shared" si="2833"/>
        <v>X$19</v>
      </c>
      <c r="Y1648" s="80" t="str">
        <f t="shared" si="2833"/>
        <v>Y$19</v>
      </c>
      <c r="Z1648" s="80" t="str">
        <f t="shared" si="2833"/>
        <v>Z$19</v>
      </c>
      <c r="AA1648" s="80" t="str">
        <f t="shared" si="2833"/>
        <v>AA$19</v>
      </c>
      <c r="AB1648" s="80" t="str">
        <f t="shared" si="2833"/>
        <v>AB$19</v>
      </c>
      <c r="AC1648" s="80" t="str">
        <f t="shared" si="2833"/>
        <v>AC$19</v>
      </c>
      <c r="AD1648" s="80" t="str">
        <f t="shared" si="2833"/>
        <v>AD$19</v>
      </c>
      <c r="AE1648" s="80" t="str">
        <f t="shared" si="2833"/>
        <v>AE$19</v>
      </c>
      <c r="AF1648" s="80" t="str">
        <f t="shared" si="2833"/>
        <v>AF$19</v>
      </c>
      <c r="AG1648" s="80" t="str">
        <f t="shared" si="2833"/>
        <v>AG$19</v>
      </c>
      <c r="AH1648" s="80" t="str">
        <f t="shared" si="2833"/>
        <v>AH$19</v>
      </c>
      <c r="AI1648" s="80" t="str">
        <f t="shared" si="2833"/>
        <v>AI$19</v>
      </c>
      <c r="AJ1648" s="80" t="str">
        <f t="shared" si="2833"/>
        <v>AJ$19</v>
      </c>
      <c r="AK1648" s="80" t="str">
        <f t="shared" si="2833"/>
        <v>AK$19</v>
      </c>
      <c r="AL1648" s="80" t="str">
        <f t="shared" si="2833"/>
        <v>AL$19</v>
      </c>
      <c r="AM1648" s="80" t="str">
        <f t="shared" si="2833"/>
        <v>AM$19</v>
      </c>
      <c r="AN1648" s="80" t="str">
        <f t="shared" si="2833"/>
        <v>AN$19</v>
      </c>
      <c r="AO1648" s="80" t="str">
        <f t="shared" si="2833"/>
        <v>AO$19</v>
      </c>
      <c r="AP1648" s="80" t="str">
        <f t="shared" si="2833"/>
        <v>AP$19</v>
      </c>
      <c r="AQ1648" s="80" t="str">
        <f t="shared" si="2833"/>
        <v>AQ$19</v>
      </c>
      <c r="AR1648" s="80" t="str">
        <f t="shared" si="2833"/>
        <v>AR$19</v>
      </c>
      <c r="AS1648" s="80" t="str">
        <f t="shared" si="2833"/>
        <v>AS$19</v>
      </c>
      <c r="AT1648" s="80" t="str">
        <f t="shared" si="2833"/>
        <v>AT$19</v>
      </c>
      <c r="AU1648" s="80" t="str">
        <f t="shared" si="2833"/>
        <v>AU$19</v>
      </c>
      <c r="AV1648" s="80" t="str">
        <f t="shared" si="2833"/>
        <v>AV$19</v>
      </c>
      <c r="AW1648" s="80" t="str">
        <f t="shared" si="2833"/>
        <v>AW$19</v>
      </c>
      <c r="AX1648" s="80" t="str">
        <f t="shared" si="2833"/>
        <v>AX$19</v>
      </c>
      <c r="AY1648" s="80" t="str">
        <f t="shared" ref="AY1648:CD1648" si="2834">AY1625</f>
        <v>AY$19</v>
      </c>
      <c r="AZ1648" s="80" t="str">
        <f t="shared" si="2834"/>
        <v>AZ$19</v>
      </c>
      <c r="BA1648" s="80" t="str">
        <f t="shared" si="2834"/>
        <v>BA$19</v>
      </c>
      <c r="BB1648" s="80" t="str">
        <f t="shared" si="2834"/>
        <v>BB$19</v>
      </c>
      <c r="BC1648" s="80" t="str">
        <f t="shared" si="2834"/>
        <v>BC$19</v>
      </c>
      <c r="BD1648" s="80" t="str">
        <f t="shared" si="2834"/>
        <v>BD$19</v>
      </c>
      <c r="BE1648" s="80" t="str">
        <f t="shared" si="2834"/>
        <v>BE$19</v>
      </c>
      <c r="BF1648" s="80" t="str">
        <f t="shared" si="2834"/>
        <v>BF$19</v>
      </c>
      <c r="BG1648" s="80" t="str">
        <f t="shared" si="2834"/>
        <v>BG$19</v>
      </c>
      <c r="BH1648" s="80" t="str">
        <f t="shared" si="2834"/>
        <v>BH$19</v>
      </c>
      <c r="BI1648" s="80" t="str">
        <f t="shared" si="2834"/>
        <v>BI$19</v>
      </c>
      <c r="BJ1648" s="80" t="str">
        <f t="shared" si="2834"/>
        <v>BJ$19</v>
      </c>
      <c r="BK1648" s="80" t="str">
        <f t="shared" si="2834"/>
        <v>BK$19</v>
      </c>
      <c r="BL1648" s="80" t="str">
        <f t="shared" si="2834"/>
        <v>BL$19</v>
      </c>
      <c r="BM1648" s="80" t="str">
        <f t="shared" si="2834"/>
        <v>BM$19</v>
      </c>
      <c r="BN1648" s="80" t="str">
        <f t="shared" si="2834"/>
        <v>BN$19</v>
      </c>
      <c r="BO1648" s="80" t="str">
        <f t="shared" si="2834"/>
        <v>BO$19</v>
      </c>
      <c r="BP1648" s="80" t="str">
        <f t="shared" si="2834"/>
        <v>BP$19</v>
      </c>
      <c r="BQ1648" s="80" t="str">
        <f t="shared" si="2834"/>
        <v>BQ$19</v>
      </c>
      <c r="BR1648" s="80" t="str">
        <f t="shared" si="2834"/>
        <v>BR$19</v>
      </c>
      <c r="BS1648" s="80" t="str">
        <f t="shared" si="2834"/>
        <v>BS$19</v>
      </c>
      <c r="BT1648" s="80" t="str">
        <f t="shared" si="2834"/>
        <v>BT$19</v>
      </c>
      <c r="BU1648" s="80" t="str">
        <f t="shared" si="2834"/>
        <v>BU$19</v>
      </c>
      <c r="BV1648" s="80" t="str">
        <f t="shared" si="2834"/>
        <v>BV$19</v>
      </c>
      <c r="BW1648" s="80" t="str">
        <f t="shared" si="2834"/>
        <v>BW$19</v>
      </c>
      <c r="BX1648" s="80" t="str">
        <f t="shared" si="2834"/>
        <v>BX$19</v>
      </c>
      <c r="BY1648" s="80" t="str">
        <f t="shared" si="2834"/>
        <v>BY$19</v>
      </c>
      <c r="BZ1648" s="80" t="str">
        <f t="shared" si="2834"/>
        <v>BZ$19</v>
      </c>
      <c r="CA1648" s="80" t="str">
        <f t="shared" si="2834"/>
        <v>CA$19</v>
      </c>
      <c r="CB1648" s="80" t="str">
        <f t="shared" si="2834"/>
        <v>CB$19</v>
      </c>
      <c r="CC1648" s="80" t="str">
        <f t="shared" si="2834"/>
        <v>CC$19</v>
      </c>
      <c r="CD1648" s="80" t="str">
        <f t="shared" si="2834"/>
        <v>CD$19</v>
      </c>
      <c r="CE1648" s="80" t="str">
        <f t="shared" ref="CE1648:CL1648" si="2835">CE1625</f>
        <v>CE$19</v>
      </c>
      <c r="CF1648" s="80" t="str">
        <f t="shared" si="2835"/>
        <v>CF$19</v>
      </c>
      <c r="CG1648" s="80" t="str">
        <f t="shared" si="2835"/>
        <v>CG$19</v>
      </c>
      <c r="CH1648" s="80" t="str">
        <f t="shared" si="2835"/>
        <v>CH$19</v>
      </c>
      <c r="CI1648" s="80" t="str">
        <f t="shared" si="2835"/>
        <v>CI$19</v>
      </c>
      <c r="CJ1648" s="80" t="str">
        <f t="shared" si="2835"/>
        <v>CJ$19</v>
      </c>
      <c r="CK1648" s="80" t="str">
        <f t="shared" si="2835"/>
        <v>CK$19</v>
      </c>
      <c r="CL1648" s="80" t="str">
        <f t="shared" si="2835"/>
        <v>CL$19</v>
      </c>
      <c r="CN1648" s="60"/>
      <c r="CO1648" s="80" t="str">
        <f t="shared" ref="CO1648:DL1648" si="2836">CO1625</f>
        <v>CO$19</v>
      </c>
      <c r="CP1648" s="80" t="str">
        <f t="shared" si="2836"/>
        <v>CP$19</v>
      </c>
      <c r="CQ1648" s="80" t="str">
        <f t="shared" si="2836"/>
        <v>CQ$19</v>
      </c>
      <c r="CR1648" s="80" t="str">
        <f t="shared" si="2836"/>
        <v>CR$19</v>
      </c>
      <c r="CS1648" s="80" t="str">
        <f t="shared" si="2836"/>
        <v>CS$19</v>
      </c>
      <c r="CT1648" s="80" t="str">
        <f t="shared" si="2836"/>
        <v>CT$19</v>
      </c>
      <c r="CU1648" s="80" t="str">
        <f t="shared" si="2836"/>
        <v>CU$19</v>
      </c>
      <c r="CV1648" s="80" t="str">
        <f t="shared" si="2836"/>
        <v>CV$19</v>
      </c>
      <c r="CW1648" s="80" t="str">
        <f t="shared" si="2836"/>
        <v>CW$19</v>
      </c>
      <c r="CX1648" s="80" t="str">
        <f t="shared" si="2836"/>
        <v>CX$19</v>
      </c>
      <c r="CY1648" s="80" t="str">
        <f t="shared" si="2836"/>
        <v>CY$19</v>
      </c>
      <c r="CZ1648" s="80" t="str">
        <f t="shared" si="2836"/>
        <v>CZ$19</v>
      </c>
      <c r="DA1648" s="80" t="str">
        <f t="shared" si="2836"/>
        <v>DA$19</v>
      </c>
      <c r="DB1648" s="80" t="str">
        <f t="shared" si="2836"/>
        <v>DB$19</v>
      </c>
      <c r="DC1648" s="80" t="str">
        <f t="shared" si="2836"/>
        <v>DC$19</v>
      </c>
      <c r="DD1648" s="80" t="str">
        <f t="shared" si="2836"/>
        <v>DD$19</v>
      </c>
      <c r="DE1648" s="80" t="str">
        <f t="shared" si="2836"/>
        <v>DE$19</v>
      </c>
      <c r="DF1648" s="80" t="str">
        <f t="shared" si="2836"/>
        <v>DF$19</v>
      </c>
      <c r="DG1648" s="80" t="str">
        <f t="shared" si="2836"/>
        <v>DG$19</v>
      </c>
      <c r="DH1648" s="80" t="str">
        <f t="shared" si="2836"/>
        <v>DH$19</v>
      </c>
      <c r="DI1648" s="80" t="str">
        <f t="shared" si="2836"/>
        <v>DI$19</v>
      </c>
      <c r="DJ1648" s="80" t="str">
        <f t="shared" si="2836"/>
        <v>DJ$19</v>
      </c>
      <c r="DK1648" s="80" t="str">
        <f t="shared" si="2836"/>
        <v>DK$19</v>
      </c>
      <c r="DL1648" s="80" t="str">
        <f t="shared" si="2836"/>
        <v>DL$19</v>
      </c>
    </row>
    <row r="1649" spans="1:116" x14ac:dyDescent="0.35">
      <c r="A1649" s="27"/>
      <c r="B1649" s="27"/>
      <c r="C1649" s="27"/>
      <c r="D1649" s="27"/>
      <c r="E1649" s="27"/>
      <c r="F1649" s="27"/>
      <c r="G1649" s="191" t="str">
        <f>G1626</f>
        <v>Secondary revenue driver</v>
      </c>
      <c r="H1649" s="27"/>
      <c r="I1649" s="27"/>
      <c r="J1649" s="27"/>
      <c r="K1649" s="27"/>
      <c r="L1649" s="27"/>
      <c r="M1649" s="27"/>
      <c r="N1649" s="27"/>
      <c r="O1649" s="27"/>
      <c r="P1649" s="27"/>
      <c r="CN1649" s="27"/>
    </row>
    <row r="1650" spans="1:116" x14ac:dyDescent="0.35">
      <c r="A1650" s="174"/>
      <c r="E1650" s="8"/>
      <c r="G1650" s="136" t="str">
        <f>G1627</f>
        <v>Secondary volume driver</v>
      </c>
      <c r="H1650" s="174"/>
      <c r="I1650" s="176"/>
      <c r="J1650" s="176"/>
      <c r="K1650" s="197"/>
      <c r="L1650" s="197"/>
      <c r="M1650" s="197"/>
      <c r="N1650" s="197"/>
      <c r="O1650" s="197"/>
      <c r="P1650" s="197"/>
      <c r="R1650" s="198"/>
      <c r="S1650" s="174"/>
      <c r="T1650" s="174"/>
      <c r="U1650" s="174"/>
      <c r="V1650" s="174"/>
      <c r="W1650" s="174"/>
      <c r="X1650" s="174"/>
      <c r="Y1650" s="174"/>
      <c r="Z1650" s="174"/>
      <c r="AA1650" s="174"/>
      <c r="AB1650" s="174"/>
      <c r="AC1650" s="174"/>
      <c r="AD1650" s="174"/>
      <c r="AE1650" s="174"/>
      <c r="AF1650" s="174"/>
      <c r="AG1650" s="174"/>
      <c r="AH1650" s="174"/>
      <c r="AI1650" s="174"/>
      <c r="AJ1650" s="174"/>
      <c r="AK1650" s="174"/>
      <c r="AL1650" s="174"/>
      <c r="AM1650" s="174"/>
      <c r="AN1650" s="174"/>
      <c r="AO1650" s="174"/>
      <c r="AP1650" s="174"/>
      <c r="AQ1650" s="174"/>
      <c r="AR1650" s="174"/>
      <c r="AS1650" s="174"/>
      <c r="AT1650" s="174"/>
      <c r="AU1650" s="174"/>
      <c r="AV1650" s="174"/>
      <c r="AW1650" s="174"/>
      <c r="AX1650" s="174"/>
      <c r="AY1650" s="174"/>
      <c r="AZ1650" s="174"/>
      <c r="BA1650" s="174"/>
      <c r="BB1650" s="174"/>
      <c r="BC1650" s="174"/>
      <c r="BD1650" s="174"/>
      <c r="BE1650" s="174"/>
      <c r="BF1650" s="174"/>
      <c r="BG1650" s="174"/>
      <c r="BH1650" s="174"/>
      <c r="BI1650" s="174"/>
      <c r="BJ1650" s="174"/>
      <c r="BK1650" s="174"/>
      <c r="BL1650" s="174"/>
      <c r="BM1650" s="174"/>
      <c r="BN1650" s="174"/>
      <c r="BO1650" s="174"/>
      <c r="BP1650" s="174"/>
      <c r="BQ1650" s="174"/>
      <c r="BR1650" s="174"/>
      <c r="BS1650" s="174"/>
      <c r="BT1650" s="174"/>
      <c r="BU1650" s="174"/>
      <c r="BV1650" s="174"/>
      <c r="BW1650" s="174"/>
      <c r="BX1650" s="174"/>
      <c r="BY1650" s="174"/>
      <c r="BZ1650" s="174"/>
      <c r="CA1650" s="174"/>
      <c r="CB1650" s="174"/>
      <c r="CC1650" s="174"/>
      <c r="CD1650" s="174"/>
      <c r="CE1650" s="174"/>
      <c r="CF1650" s="174"/>
      <c r="CG1650" s="174"/>
      <c r="CH1650" s="174"/>
      <c r="CI1650" s="174"/>
      <c r="CJ1650" s="174"/>
      <c r="CK1650" s="174"/>
      <c r="CL1650" s="174"/>
      <c r="CN1650" s="176"/>
      <c r="CO1650" s="174"/>
      <c r="CP1650" s="174"/>
      <c r="CQ1650" s="174"/>
      <c r="CR1650" s="174"/>
      <c r="CS1650" s="174"/>
      <c r="CT1650" s="174"/>
      <c r="CU1650" s="174"/>
      <c r="CV1650" s="174"/>
      <c r="CW1650" s="174"/>
      <c r="CX1650" s="174"/>
      <c r="CY1650" s="174"/>
      <c r="CZ1650" s="174"/>
      <c r="DA1650" s="174"/>
      <c r="DB1650" s="174"/>
      <c r="DC1650" s="174"/>
      <c r="DD1650" s="174"/>
      <c r="DE1650" s="174"/>
      <c r="DF1650" s="174"/>
      <c r="DG1650" s="174"/>
      <c r="DH1650" s="174"/>
      <c r="DI1650" s="174"/>
      <c r="DJ1650" s="174"/>
      <c r="DK1650" s="174"/>
      <c r="DL1650" s="174"/>
    </row>
    <row r="1651" spans="1:116" x14ac:dyDescent="0.35">
      <c r="A1651" s="174"/>
      <c r="E1651" s="8"/>
      <c r="G1651" s="27"/>
      <c r="H1651" s="174"/>
      <c r="I1651" s="176"/>
      <c r="J1651" s="176"/>
      <c r="K1651" s="197"/>
      <c r="L1651" s="197"/>
      <c r="M1651" s="197"/>
      <c r="N1651" s="197"/>
      <c r="O1651" s="197"/>
      <c r="P1651" s="197"/>
      <c r="R1651" s="198"/>
      <c r="S1651" s="174"/>
      <c r="T1651" s="174"/>
      <c r="U1651" s="174"/>
      <c r="V1651" s="174"/>
      <c r="W1651" s="174"/>
      <c r="X1651" s="174"/>
      <c r="Y1651" s="174"/>
      <c r="Z1651" s="174"/>
      <c r="AA1651" s="174"/>
      <c r="AB1651" s="174"/>
      <c r="AC1651" s="174"/>
      <c r="AD1651" s="174"/>
      <c r="AE1651" s="174"/>
      <c r="AF1651" s="174"/>
      <c r="AG1651" s="174"/>
      <c r="AH1651" s="174"/>
      <c r="AI1651" s="174"/>
      <c r="AJ1651" s="174"/>
      <c r="AK1651" s="174"/>
      <c r="AL1651" s="174"/>
      <c r="AM1651" s="174"/>
      <c r="AN1651" s="174"/>
      <c r="AO1651" s="174"/>
      <c r="AP1651" s="174"/>
      <c r="AQ1651" s="174"/>
      <c r="AR1651" s="174"/>
      <c r="AS1651" s="174"/>
      <c r="AT1651" s="174"/>
      <c r="AU1651" s="174"/>
      <c r="AV1651" s="174"/>
      <c r="AW1651" s="174"/>
      <c r="AX1651" s="174"/>
      <c r="AY1651" s="174"/>
      <c r="AZ1651" s="174"/>
      <c r="BA1651" s="174"/>
      <c r="BB1651" s="174"/>
      <c r="BC1651" s="174"/>
      <c r="BD1651" s="174"/>
      <c r="BE1651" s="174"/>
      <c r="BF1651" s="174"/>
      <c r="BG1651" s="174"/>
      <c r="BH1651" s="174"/>
      <c r="BI1651" s="174"/>
      <c r="BJ1651" s="174"/>
      <c r="BK1651" s="174"/>
      <c r="BL1651" s="174"/>
      <c r="BM1651" s="174"/>
      <c r="BN1651" s="174"/>
      <c r="BO1651" s="174"/>
      <c r="BP1651" s="174"/>
      <c r="BQ1651" s="174"/>
      <c r="BR1651" s="174"/>
      <c r="BS1651" s="174"/>
      <c r="BT1651" s="174"/>
      <c r="BU1651" s="174"/>
      <c r="BV1651" s="174"/>
      <c r="BW1651" s="174"/>
      <c r="BX1651" s="174"/>
      <c r="BY1651" s="174"/>
      <c r="BZ1651" s="174"/>
      <c r="CA1651" s="174"/>
      <c r="CB1651" s="174"/>
      <c r="CC1651" s="174"/>
      <c r="CD1651" s="174"/>
      <c r="CE1651" s="174"/>
      <c r="CF1651" s="174"/>
      <c r="CG1651" s="174"/>
      <c r="CH1651" s="174"/>
      <c r="CI1651" s="174"/>
      <c r="CJ1651" s="174"/>
      <c r="CK1651" s="174"/>
      <c r="CL1651" s="174"/>
      <c r="CN1651" s="176"/>
      <c r="CO1651" s="174"/>
      <c r="CP1651" s="174"/>
      <c r="CQ1651" s="174"/>
      <c r="CR1651" s="174"/>
      <c r="CS1651" s="174"/>
      <c r="CT1651" s="174"/>
      <c r="CU1651" s="174"/>
      <c r="CV1651" s="174"/>
      <c r="CW1651" s="174"/>
      <c r="CX1651" s="174"/>
      <c r="CY1651" s="174"/>
      <c r="CZ1651" s="174"/>
      <c r="DA1651" s="174"/>
      <c r="DB1651" s="174"/>
      <c r="DC1651" s="174"/>
      <c r="DD1651" s="174"/>
      <c r="DE1651" s="174"/>
      <c r="DF1651" s="174"/>
      <c r="DG1651" s="174"/>
      <c r="DH1651" s="174"/>
      <c r="DI1651" s="174"/>
      <c r="DJ1651" s="174"/>
      <c r="DK1651" s="174"/>
      <c r="DL1651" s="174"/>
    </row>
    <row r="1652" spans="1:116" x14ac:dyDescent="0.35">
      <c r="A1652" s="174"/>
      <c r="E1652" s="8"/>
      <c r="G1652" s="175" t="s">
        <v>490</v>
      </c>
      <c r="H1652" s="174"/>
      <c r="I1652" s="176"/>
      <c r="J1652" s="176"/>
      <c r="K1652" s="197"/>
      <c r="L1652" s="197"/>
      <c r="M1652" s="197"/>
      <c r="N1652" s="197"/>
      <c r="O1652" s="197"/>
      <c r="P1652" s="197"/>
      <c r="R1652" s="198"/>
      <c r="S1652" s="199" t="str">
        <f t="shared" ref="S1652:AX1652" si="2837">S$20</f>
        <v>S$16</v>
      </c>
      <c r="T1652" s="199" t="str">
        <f t="shared" si="2837"/>
        <v>T$16</v>
      </c>
      <c r="U1652" s="199" t="str">
        <f t="shared" si="2837"/>
        <v>U$16</v>
      </c>
      <c r="V1652" s="199" t="str">
        <f t="shared" si="2837"/>
        <v>V$16</v>
      </c>
      <c r="W1652" s="199" t="str">
        <f t="shared" si="2837"/>
        <v>W$16</v>
      </c>
      <c r="X1652" s="199" t="str">
        <f t="shared" si="2837"/>
        <v>X$16</v>
      </c>
      <c r="Y1652" s="199" t="str">
        <f t="shared" si="2837"/>
        <v>Y$16</v>
      </c>
      <c r="Z1652" s="199" t="str">
        <f t="shared" si="2837"/>
        <v>Z$16</v>
      </c>
      <c r="AA1652" s="199" t="str">
        <f t="shared" si="2837"/>
        <v>AA$16</v>
      </c>
      <c r="AB1652" s="199" t="str">
        <f t="shared" si="2837"/>
        <v>AB$16</v>
      </c>
      <c r="AC1652" s="199" t="str">
        <f t="shared" si="2837"/>
        <v>AC$16</v>
      </c>
      <c r="AD1652" s="199" t="str">
        <f t="shared" si="2837"/>
        <v>AD$16</v>
      </c>
      <c r="AE1652" s="199" t="str">
        <f t="shared" si="2837"/>
        <v>AE$16</v>
      </c>
      <c r="AF1652" s="199" t="str">
        <f t="shared" si="2837"/>
        <v>AF$16</v>
      </c>
      <c r="AG1652" s="199" t="str">
        <f t="shared" si="2837"/>
        <v>AG$16</v>
      </c>
      <c r="AH1652" s="199" t="str">
        <f t="shared" si="2837"/>
        <v>AH$16</v>
      </c>
      <c r="AI1652" s="199" t="str">
        <f t="shared" si="2837"/>
        <v>AI$16</v>
      </c>
      <c r="AJ1652" s="199" t="str">
        <f t="shared" si="2837"/>
        <v>AJ$16</v>
      </c>
      <c r="AK1652" s="199" t="str">
        <f t="shared" si="2837"/>
        <v>AK$16</v>
      </c>
      <c r="AL1652" s="199" t="str">
        <f t="shared" si="2837"/>
        <v>AL$16</v>
      </c>
      <c r="AM1652" s="199" t="str">
        <f t="shared" si="2837"/>
        <v>AM$16</v>
      </c>
      <c r="AN1652" s="199" t="str">
        <f t="shared" si="2837"/>
        <v>AN$16</v>
      </c>
      <c r="AO1652" s="199" t="str">
        <f t="shared" si="2837"/>
        <v>AO$16</v>
      </c>
      <c r="AP1652" s="199" t="str">
        <f t="shared" si="2837"/>
        <v>AP$16</v>
      </c>
      <c r="AQ1652" s="199" t="str">
        <f t="shared" si="2837"/>
        <v>AQ$16</v>
      </c>
      <c r="AR1652" s="199" t="str">
        <f t="shared" si="2837"/>
        <v>AR$16</v>
      </c>
      <c r="AS1652" s="199" t="str">
        <f t="shared" si="2837"/>
        <v>AS$16</v>
      </c>
      <c r="AT1652" s="199" t="str">
        <f t="shared" si="2837"/>
        <v>AT$16</v>
      </c>
      <c r="AU1652" s="199" t="str">
        <f t="shared" si="2837"/>
        <v>AU$16</v>
      </c>
      <c r="AV1652" s="199" t="str">
        <f t="shared" si="2837"/>
        <v>AV$16</v>
      </c>
      <c r="AW1652" s="199" t="str">
        <f t="shared" si="2837"/>
        <v>AW$16</v>
      </c>
      <c r="AX1652" s="199" t="str">
        <f t="shared" si="2837"/>
        <v>AX$16</v>
      </c>
      <c r="AY1652" s="199" t="str">
        <f t="shared" ref="AY1652:CD1652" si="2838">AY$20</f>
        <v>AY$16</v>
      </c>
      <c r="AZ1652" s="199" t="str">
        <f t="shared" si="2838"/>
        <v>AZ$16</v>
      </c>
      <c r="BA1652" s="199" t="str">
        <f t="shared" si="2838"/>
        <v>BA$16</v>
      </c>
      <c r="BB1652" s="199" t="str">
        <f t="shared" si="2838"/>
        <v>BB$16</v>
      </c>
      <c r="BC1652" s="199" t="str">
        <f t="shared" si="2838"/>
        <v>BC$16</v>
      </c>
      <c r="BD1652" s="199" t="str">
        <f t="shared" si="2838"/>
        <v>BD$16</v>
      </c>
      <c r="BE1652" s="199" t="str">
        <f t="shared" si="2838"/>
        <v>BE$16</v>
      </c>
      <c r="BF1652" s="199" t="str">
        <f t="shared" si="2838"/>
        <v>BF$16</v>
      </c>
      <c r="BG1652" s="199" t="str">
        <f t="shared" si="2838"/>
        <v>BG$16</v>
      </c>
      <c r="BH1652" s="199" t="str">
        <f t="shared" si="2838"/>
        <v>BH$16</v>
      </c>
      <c r="BI1652" s="199" t="str">
        <f t="shared" si="2838"/>
        <v>BI$16</v>
      </c>
      <c r="BJ1652" s="199" t="str">
        <f t="shared" si="2838"/>
        <v>BJ$16</v>
      </c>
      <c r="BK1652" s="199" t="str">
        <f t="shared" si="2838"/>
        <v>BK$16</v>
      </c>
      <c r="BL1652" s="199" t="str">
        <f t="shared" si="2838"/>
        <v>BL$16</v>
      </c>
      <c r="BM1652" s="199" t="str">
        <f t="shared" si="2838"/>
        <v>BM$16</v>
      </c>
      <c r="BN1652" s="199" t="str">
        <f t="shared" si="2838"/>
        <v>BN$16</v>
      </c>
      <c r="BO1652" s="199" t="str">
        <f t="shared" si="2838"/>
        <v>BO$16</v>
      </c>
      <c r="BP1652" s="199" t="str">
        <f t="shared" si="2838"/>
        <v>BP$16</v>
      </c>
      <c r="BQ1652" s="199" t="str">
        <f t="shared" si="2838"/>
        <v>BQ$16</v>
      </c>
      <c r="BR1652" s="199" t="str">
        <f t="shared" si="2838"/>
        <v>BR$16</v>
      </c>
      <c r="BS1652" s="199" t="str">
        <f t="shared" si="2838"/>
        <v>BS$16</v>
      </c>
      <c r="BT1652" s="199" t="str">
        <f t="shared" si="2838"/>
        <v>BT$16</v>
      </c>
      <c r="BU1652" s="199" t="str">
        <f t="shared" si="2838"/>
        <v>BU$16</v>
      </c>
      <c r="BV1652" s="199" t="str">
        <f t="shared" si="2838"/>
        <v>BV$16</v>
      </c>
      <c r="BW1652" s="199" t="str">
        <f t="shared" si="2838"/>
        <v>BW$16</v>
      </c>
      <c r="BX1652" s="199" t="str">
        <f t="shared" si="2838"/>
        <v>BX$16</v>
      </c>
      <c r="BY1652" s="199" t="str">
        <f t="shared" si="2838"/>
        <v>BY$16</v>
      </c>
      <c r="BZ1652" s="199" t="str">
        <f t="shared" si="2838"/>
        <v>BZ$16</v>
      </c>
      <c r="CA1652" s="199" t="str">
        <f t="shared" si="2838"/>
        <v>CA$16</v>
      </c>
      <c r="CB1652" s="199" t="str">
        <f t="shared" si="2838"/>
        <v>CB$16</v>
      </c>
      <c r="CC1652" s="199" t="str">
        <f t="shared" si="2838"/>
        <v>CC$16</v>
      </c>
      <c r="CD1652" s="199" t="str">
        <f t="shared" si="2838"/>
        <v>CD$16</v>
      </c>
      <c r="CE1652" s="199" t="str">
        <f t="shared" ref="CE1652:CL1652" si="2839">CE$20</f>
        <v>CE$16</v>
      </c>
      <c r="CF1652" s="199" t="str">
        <f t="shared" si="2839"/>
        <v>CF$16</v>
      </c>
      <c r="CG1652" s="199" t="str">
        <f t="shared" si="2839"/>
        <v>CG$16</v>
      </c>
      <c r="CH1652" s="199" t="str">
        <f t="shared" si="2839"/>
        <v>CH$16</v>
      </c>
      <c r="CI1652" s="199" t="str">
        <f t="shared" si="2839"/>
        <v>CI$16</v>
      </c>
      <c r="CJ1652" s="199" t="str">
        <f t="shared" si="2839"/>
        <v>CJ$16</v>
      </c>
      <c r="CK1652" s="199" t="str">
        <f t="shared" si="2839"/>
        <v>CK$16</v>
      </c>
      <c r="CL1652" s="199" t="str">
        <f t="shared" si="2839"/>
        <v>CL$16</v>
      </c>
      <c r="CN1652" s="176"/>
      <c r="CO1652" s="199" t="str">
        <f t="shared" ref="CO1652:DL1652" si="2840">CO$20</f>
        <v>CO$16</v>
      </c>
      <c r="CP1652" s="199" t="str">
        <f t="shared" si="2840"/>
        <v>CP$16</v>
      </c>
      <c r="CQ1652" s="199" t="str">
        <f t="shared" si="2840"/>
        <v>CQ$16</v>
      </c>
      <c r="CR1652" s="199" t="str">
        <f t="shared" si="2840"/>
        <v>CR$16</v>
      </c>
      <c r="CS1652" s="199" t="str">
        <f t="shared" si="2840"/>
        <v>CS$16</v>
      </c>
      <c r="CT1652" s="199" t="str">
        <f t="shared" si="2840"/>
        <v>CT$16</v>
      </c>
      <c r="CU1652" s="199" t="str">
        <f t="shared" si="2840"/>
        <v>CU$16</v>
      </c>
      <c r="CV1652" s="199" t="str">
        <f t="shared" si="2840"/>
        <v>CV$16</v>
      </c>
      <c r="CW1652" s="199" t="str">
        <f t="shared" si="2840"/>
        <v>CW$16</v>
      </c>
      <c r="CX1652" s="199" t="str">
        <f t="shared" si="2840"/>
        <v>CX$16</v>
      </c>
      <c r="CY1652" s="199" t="str">
        <f t="shared" si="2840"/>
        <v>CY$16</v>
      </c>
      <c r="CZ1652" s="199" t="str">
        <f t="shared" si="2840"/>
        <v>CZ$16</v>
      </c>
      <c r="DA1652" s="199" t="str">
        <f t="shared" si="2840"/>
        <v>DA$16</v>
      </c>
      <c r="DB1652" s="199" t="str">
        <f t="shared" si="2840"/>
        <v>DB$16</v>
      </c>
      <c r="DC1652" s="199" t="str">
        <f t="shared" si="2840"/>
        <v>DC$16</v>
      </c>
      <c r="DD1652" s="199" t="str">
        <f t="shared" si="2840"/>
        <v>DD$16</v>
      </c>
      <c r="DE1652" s="199" t="str">
        <f t="shared" si="2840"/>
        <v>DE$16</v>
      </c>
      <c r="DF1652" s="199" t="str">
        <f t="shared" si="2840"/>
        <v>DF$16</v>
      </c>
      <c r="DG1652" s="199" t="str">
        <f t="shared" si="2840"/>
        <v>DG$16</v>
      </c>
      <c r="DH1652" s="199" t="str">
        <f t="shared" si="2840"/>
        <v>DH$16</v>
      </c>
      <c r="DI1652" s="199" t="str">
        <f t="shared" si="2840"/>
        <v>DI$16</v>
      </c>
      <c r="DJ1652" s="199" t="str">
        <f t="shared" si="2840"/>
        <v>DJ$16</v>
      </c>
      <c r="DK1652" s="199" t="str">
        <f t="shared" si="2840"/>
        <v>DK$16</v>
      </c>
      <c r="DL1652" s="199" t="str">
        <f t="shared" si="2840"/>
        <v>DL$16</v>
      </c>
    </row>
    <row r="1653" spans="1:116" x14ac:dyDescent="0.35">
      <c r="A1653" s="174"/>
      <c r="E1653" s="8"/>
      <c r="G1653" s="175" t="s">
        <v>492</v>
      </c>
      <c r="H1653" s="200"/>
      <c r="I1653" s="201"/>
      <c r="J1653" s="201"/>
      <c r="K1653" s="202"/>
      <c r="L1653" s="202"/>
      <c r="M1653" s="202"/>
      <c r="N1653" s="202"/>
      <c r="O1653" s="202"/>
      <c r="P1653" s="202"/>
      <c r="R1653" s="202"/>
      <c r="S1653" s="199" t="str">
        <f t="shared" ref="S1653:AX1653" si="2841">S$21</f>
        <v>S$17</v>
      </c>
      <c r="T1653" s="199" t="str">
        <f t="shared" si="2841"/>
        <v>T$17</v>
      </c>
      <c r="U1653" s="199" t="str">
        <f t="shared" si="2841"/>
        <v>U$17</v>
      </c>
      <c r="V1653" s="199" t="str">
        <f t="shared" si="2841"/>
        <v>V$17</v>
      </c>
      <c r="W1653" s="199" t="str">
        <f t="shared" si="2841"/>
        <v>W$17</v>
      </c>
      <c r="X1653" s="199" t="str">
        <f t="shared" si="2841"/>
        <v>X$17</v>
      </c>
      <c r="Y1653" s="199" t="str">
        <f t="shared" si="2841"/>
        <v>Y$17</v>
      </c>
      <c r="Z1653" s="199" t="str">
        <f t="shared" si="2841"/>
        <v>Z$17</v>
      </c>
      <c r="AA1653" s="199" t="str">
        <f t="shared" si="2841"/>
        <v>AA$17</v>
      </c>
      <c r="AB1653" s="199" t="str">
        <f t="shared" si="2841"/>
        <v>AB$17</v>
      </c>
      <c r="AC1653" s="199" t="str">
        <f t="shared" si="2841"/>
        <v>AC$17</v>
      </c>
      <c r="AD1653" s="199" t="str">
        <f t="shared" si="2841"/>
        <v>AD$17</v>
      </c>
      <c r="AE1653" s="199" t="str">
        <f t="shared" si="2841"/>
        <v>AE$17</v>
      </c>
      <c r="AF1653" s="199" t="str">
        <f t="shared" si="2841"/>
        <v>AF$17</v>
      </c>
      <c r="AG1653" s="199" t="str">
        <f t="shared" si="2841"/>
        <v>AG$17</v>
      </c>
      <c r="AH1653" s="199" t="str">
        <f t="shared" si="2841"/>
        <v>AH$17</v>
      </c>
      <c r="AI1653" s="199" t="str">
        <f t="shared" si="2841"/>
        <v>AI$17</v>
      </c>
      <c r="AJ1653" s="199" t="str">
        <f t="shared" si="2841"/>
        <v>AJ$17</v>
      </c>
      <c r="AK1653" s="199" t="str">
        <f t="shared" si="2841"/>
        <v>AK$17</v>
      </c>
      <c r="AL1653" s="199" t="str">
        <f t="shared" si="2841"/>
        <v>AL$17</v>
      </c>
      <c r="AM1653" s="199" t="str">
        <f t="shared" si="2841"/>
        <v>AM$17</v>
      </c>
      <c r="AN1653" s="199" t="str">
        <f t="shared" si="2841"/>
        <v>AN$17</v>
      </c>
      <c r="AO1653" s="199" t="str">
        <f t="shared" si="2841"/>
        <v>AO$17</v>
      </c>
      <c r="AP1653" s="199" t="str">
        <f t="shared" si="2841"/>
        <v>AP$17</v>
      </c>
      <c r="AQ1653" s="199" t="str">
        <f t="shared" si="2841"/>
        <v>AQ$17</v>
      </c>
      <c r="AR1653" s="199" t="str">
        <f t="shared" si="2841"/>
        <v>AR$17</v>
      </c>
      <c r="AS1653" s="199" t="str">
        <f t="shared" si="2841"/>
        <v>AS$17</v>
      </c>
      <c r="AT1653" s="199" t="str">
        <f t="shared" si="2841"/>
        <v>AT$17</v>
      </c>
      <c r="AU1653" s="199" t="str">
        <f t="shared" si="2841"/>
        <v>AU$17</v>
      </c>
      <c r="AV1653" s="199" t="str">
        <f t="shared" si="2841"/>
        <v>AV$17</v>
      </c>
      <c r="AW1653" s="199" t="str">
        <f t="shared" si="2841"/>
        <v>AW$17</v>
      </c>
      <c r="AX1653" s="199" t="str">
        <f t="shared" si="2841"/>
        <v>AX$17</v>
      </c>
      <c r="AY1653" s="199" t="str">
        <f t="shared" ref="AY1653:CD1653" si="2842">AY$21</f>
        <v>AY$17</v>
      </c>
      <c r="AZ1653" s="199" t="str">
        <f t="shared" si="2842"/>
        <v>AZ$17</v>
      </c>
      <c r="BA1653" s="199" t="str">
        <f t="shared" si="2842"/>
        <v>BA$17</v>
      </c>
      <c r="BB1653" s="199" t="str">
        <f t="shared" si="2842"/>
        <v>BB$17</v>
      </c>
      <c r="BC1653" s="199" t="str">
        <f t="shared" si="2842"/>
        <v>BC$17</v>
      </c>
      <c r="BD1653" s="199" t="str">
        <f t="shared" si="2842"/>
        <v>BD$17</v>
      </c>
      <c r="BE1653" s="199" t="str">
        <f t="shared" si="2842"/>
        <v>BE$17</v>
      </c>
      <c r="BF1653" s="199" t="str">
        <f t="shared" si="2842"/>
        <v>BF$17</v>
      </c>
      <c r="BG1653" s="199" t="str">
        <f t="shared" si="2842"/>
        <v>BG$17</v>
      </c>
      <c r="BH1653" s="199" t="str">
        <f t="shared" si="2842"/>
        <v>BH$17</v>
      </c>
      <c r="BI1653" s="199" t="str">
        <f t="shared" si="2842"/>
        <v>BI$17</v>
      </c>
      <c r="BJ1653" s="199" t="str">
        <f t="shared" si="2842"/>
        <v>BJ$17</v>
      </c>
      <c r="BK1653" s="199" t="str">
        <f t="shared" si="2842"/>
        <v>BK$17</v>
      </c>
      <c r="BL1653" s="199" t="str">
        <f t="shared" si="2842"/>
        <v>BL$17</v>
      </c>
      <c r="BM1653" s="199" t="str">
        <f t="shared" si="2842"/>
        <v>BM$17</v>
      </c>
      <c r="BN1653" s="199" t="str">
        <f t="shared" si="2842"/>
        <v>BN$17</v>
      </c>
      <c r="BO1653" s="199" t="str">
        <f t="shared" si="2842"/>
        <v>BO$17</v>
      </c>
      <c r="BP1653" s="199" t="str">
        <f t="shared" si="2842"/>
        <v>BP$17</v>
      </c>
      <c r="BQ1653" s="199" t="str">
        <f t="shared" si="2842"/>
        <v>BQ$17</v>
      </c>
      <c r="BR1653" s="199" t="str">
        <f t="shared" si="2842"/>
        <v>BR$17</v>
      </c>
      <c r="BS1653" s="199" t="str">
        <f t="shared" si="2842"/>
        <v>BS$17</v>
      </c>
      <c r="BT1653" s="199" t="str">
        <f t="shared" si="2842"/>
        <v>BT$17</v>
      </c>
      <c r="BU1653" s="199" t="str">
        <f t="shared" si="2842"/>
        <v>BU$17</v>
      </c>
      <c r="BV1653" s="199" t="str">
        <f t="shared" si="2842"/>
        <v>BV$17</v>
      </c>
      <c r="BW1653" s="199" t="str">
        <f t="shared" si="2842"/>
        <v>BW$17</v>
      </c>
      <c r="BX1653" s="199" t="str">
        <f t="shared" si="2842"/>
        <v>BX$17</v>
      </c>
      <c r="BY1653" s="199" t="str">
        <f t="shared" si="2842"/>
        <v>BY$17</v>
      </c>
      <c r="BZ1653" s="199" t="str">
        <f t="shared" si="2842"/>
        <v>BZ$17</v>
      </c>
      <c r="CA1653" s="199" t="str">
        <f t="shared" si="2842"/>
        <v>CA$17</v>
      </c>
      <c r="CB1653" s="199" t="str">
        <f t="shared" si="2842"/>
        <v>CB$17</v>
      </c>
      <c r="CC1653" s="199" t="str">
        <f t="shared" si="2842"/>
        <v>CC$17</v>
      </c>
      <c r="CD1653" s="199" t="str">
        <f t="shared" si="2842"/>
        <v>CD$17</v>
      </c>
      <c r="CE1653" s="199" t="str">
        <f t="shared" ref="CE1653:CL1653" si="2843">CE$21</f>
        <v>CE$17</v>
      </c>
      <c r="CF1653" s="199" t="str">
        <f t="shared" si="2843"/>
        <v>CF$17</v>
      </c>
      <c r="CG1653" s="199" t="str">
        <f t="shared" si="2843"/>
        <v>CG$17</v>
      </c>
      <c r="CH1653" s="199" t="str">
        <f t="shared" si="2843"/>
        <v>CH$17</v>
      </c>
      <c r="CI1653" s="199" t="str">
        <f t="shared" si="2843"/>
        <v>CI$17</v>
      </c>
      <c r="CJ1653" s="199" t="str">
        <f t="shared" si="2843"/>
        <v>CJ$17</v>
      </c>
      <c r="CK1653" s="199" t="str">
        <f t="shared" si="2843"/>
        <v>CK$17</v>
      </c>
      <c r="CL1653" s="199" t="str">
        <f t="shared" si="2843"/>
        <v>CL$17</v>
      </c>
      <c r="CN1653" s="201"/>
      <c r="CO1653" s="199" t="str">
        <f t="shared" ref="CO1653:DL1653" si="2844">CO$21</f>
        <v>CO$17</v>
      </c>
      <c r="CP1653" s="199" t="str">
        <f t="shared" si="2844"/>
        <v>CP$17</v>
      </c>
      <c r="CQ1653" s="199" t="str">
        <f t="shared" si="2844"/>
        <v>CQ$17</v>
      </c>
      <c r="CR1653" s="199" t="str">
        <f t="shared" si="2844"/>
        <v>CR$17</v>
      </c>
      <c r="CS1653" s="199" t="str">
        <f t="shared" si="2844"/>
        <v>CS$17</v>
      </c>
      <c r="CT1653" s="199" t="str">
        <f t="shared" si="2844"/>
        <v>CT$17</v>
      </c>
      <c r="CU1653" s="199" t="str">
        <f t="shared" si="2844"/>
        <v>CU$17</v>
      </c>
      <c r="CV1653" s="199" t="str">
        <f t="shared" si="2844"/>
        <v>CV$17</v>
      </c>
      <c r="CW1653" s="199" t="str">
        <f t="shared" si="2844"/>
        <v>CW$17</v>
      </c>
      <c r="CX1653" s="199" t="str">
        <f t="shared" si="2844"/>
        <v>CX$17</v>
      </c>
      <c r="CY1653" s="199" t="str">
        <f t="shared" si="2844"/>
        <v>CY$17</v>
      </c>
      <c r="CZ1653" s="199" t="str">
        <f t="shared" si="2844"/>
        <v>CZ$17</v>
      </c>
      <c r="DA1653" s="199" t="str">
        <f t="shared" si="2844"/>
        <v>DA$17</v>
      </c>
      <c r="DB1653" s="199" t="str">
        <f t="shared" si="2844"/>
        <v>DB$17</v>
      </c>
      <c r="DC1653" s="199" t="str">
        <f t="shared" si="2844"/>
        <v>DC$17</v>
      </c>
      <c r="DD1653" s="199" t="str">
        <f t="shared" si="2844"/>
        <v>DD$17</v>
      </c>
      <c r="DE1653" s="199" t="str">
        <f t="shared" si="2844"/>
        <v>DE$17</v>
      </c>
      <c r="DF1653" s="199" t="str">
        <f t="shared" si="2844"/>
        <v>DF$17</v>
      </c>
      <c r="DG1653" s="199" t="str">
        <f t="shared" si="2844"/>
        <v>DG$17</v>
      </c>
      <c r="DH1653" s="199" t="str">
        <f t="shared" si="2844"/>
        <v>DH$17</v>
      </c>
      <c r="DI1653" s="199" t="str">
        <f t="shared" si="2844"/>
        <v>DI$17</v>
      </c>
      <c r="DJ1653" s="199" t="str">
        <f t="shared" si="2844"/>
        <v>DJ$17</v>
      </c>
      <c r="DK1653" s="199" t="str">
        <f t="shared" si="2844"/>
        <v>DK$17</v>
      </c>
      <c r="DL1653" s="199" t="str">
        <f t="shared" si="2844"/>
        <v>DL$17</v>
      </c>
    </row>
    <row r="1654" spans="1:116" x14ac:dyDescent="0.35">
      <c r="A1654" s="174"/>
      <c r="E1654" s="8"/>
      <c r="G1654" s="175" t="s">
        <v>461</v>
      </c>
      <c r="H1654" s="200"/>
      <c r="I1654" s="201"/>
      <c r="J1654" s="201"/>
      <c r="K1654" s="202"/>
      <c r="L1654" s="202"/>
      <c r="M1654" s="202"/>
      <c r="N1654" s="202"/>
      <c r="O1654" s="202"/>
      <c r="P1654" s="202"/>
      <c r="R1654" s="202"/>
      <c r="S1654" s="190"/>
      <c r="T1654" s="190"/>
      <c r="U1654" s="190"/>
      <c r="V1654" s="190"/>
      <c r="W1654" s="190"/>
      <c r="X1654" s="190"/>
      <c r="Y1654" s="190"/>
      <c r="Z1654" s="190"/>
      <c r="AA1654" s="190"/>
      <c r="AB1654" s="190"/>
      <c r="AC1654" s="190"/>
      <c r="AD1654" s="190"/>
      <c r="AE1654" s="190"/>
      <c r="AF1654" s="190"/>
      <c r="AG1654" s="190"/>
      <c r="AH1654" s="190"/>
      <c r="AI1654" s="190"/>
      <c r="AJ1654" s="190"/>
      <c r="AK1654" s="190"/>
      <c r="AL1654" s="190"/>
      <c r="AM1654" s="190"/>
      <c r="AN1654" s="190"/>
      <c r="AO1654" s="190"/>
      <c r="AP1654" s="190"/>
      <c r="AQ1654" s="190"/>
      <c r="AR1654" s="190"/>
      <c r="AS1654" s="190"/>
      <c r="AT1654" s="190"/>
      <c r="AU1654" s="190"/>
      <c r="AV1654" s="190"/>
      <c r="AW1654" s="190"/>
      <c r="AX1654" s="190"/>
      <c r="AY1654" s="190"/>
      <c r="AZ1654" s="190"/>
      <c r="BA1654" s="190"/>
      <c r="BB1654" s="190"/>
      <c r="BC1654" s="190"/>
      <c r="BD1654" s="190"/>
      <c r="BE1654" s="190"/>
      <c r="BF1654" s="190"/>
      <c r="BG1654" s="190"/>
      <c r="BH1654" s="190"/>
      <c r="BI1654" s="190"/>
      <c r="BJ1654" s="190"/>
      <c r="BK1654" s="190"/>
      <c r="BL1654" s="190"/>
      <c r="BM1654" s="190"/>
      <c r="BN1654" s="190"/>
      <c r="BO1654" s="190"/>
      <c r="BP1654" s="190"/>
      <c r="BQ1654" s="190"/>
      <c r="BR1654" s="190"/>
      <c r="BS1654" s="190"/>
      <c r="BT1654" s="190"/>
      <c r="BU1654" s="190"/>
      <c r="BV1654" s="190"/>
      <c r="BW1654" s="190"/>
      <c r="BX1654" s="190"/>
      <c r="BY1654" s="190"/>
      <c r="BZ1654" s="190"/>
      <c r="CA1654" s="190"/>
      <c r="CB1654" s="190"/>
      <c r="CC1654" s="190"/>
      <c r="CD1654" s="190"/>
      <c r="CE1654" s="190"/>
      <c r="CF1654" s="190"/>
      <c r="CG1654" s="190"/>
      <c r="CH1654" s="190"/>
      <c r="CI1654" s="190"/>
      <c r="CJ1654" s="190"/>
      <c r="CK1654" s="190"/>
      <c r="CL1654" s="190"/>
      <c r="CN1654" s="201"/>
      <c r="CO1654" s="190"/>
      <c r="CP1654" s="190"/>
      <c r="CQ1654" s="190"/>
      <c r="CR1654" s="190"/>
      <c r="CS1654" s="190"/>
      <c r="CT1654" s="190"/>
      <c r="CU1654" s="190"/>
      <c r="CV1654" s="190"/>
      <c r="CW1654" s="190"/>
      <c r="CX1654" s="190"/>
      <c r="CY1654" s="190"/>
      <c r="CZ1654" s="190"/>
      <c r="DA1654" s="190"/>
      <c r="DB1654" s="190"/>
      <c r="DC1654" s="190"/>
      <c r="DD1654" s="190"/>
      <c r="DE1654" s="190"/>
      <c r="DF1654" s="190"/>
      <c r="DG1654" s="190"/>
      <c r="DH1654" s="190"/>
      <c r="DI1654" s="190"/>
      <c r="DJ1654" s="190"/>
      <c r="DK1654" s="190"/>
      <c r="DL1654" s="190"/>
    </row>
    <row r="1655" spans="1:116" x14ac:dyDescent="0.35">
      <c r="A1655" s="174"/>
      <c r="E1655" s="8"/>
      <c r="G1655" s="175" t="s">
        <v>462</v>
      </c>
      <c r="H1655" s="200"/>
      <c r="I1655" s="201"/>
      <c r="J1655" s="201"/>
      <c r="K1655" s="202"/>
      <c r="L1655" s="202"/>
      <c r="M1655" s="202"/>
      <c r="N1655" s="202"/>
      <c r="O1655" s="202"/>
      <c r="P1655" s="202"/>
      <c r="R1655" s="202"/>
      <c r="S1655" s="190"/>
      <c r="T1655" s="190"/>
      <c r="U1655" s="190"/>
      <c r="V1655" s="190"/>
      <c r="W1655" s="190"/>
      <c r="X1655" s="190"/>
      <c r="Y1655" s="190"/>
      <c r="Z1655" s="190"/>
      <c r="AA1655" s="190"/>
      <c r="AB1655" s="190"/>
      <c r="AC1655" s="190"/>
      <c r="AD1655" s="190"/>
      <c r="AE1655" s="190"/>
      <c r="AF1655" s="190"/>
      <c r="AG1655" s="190"/>
      <c r="AH1655" s="190"/>
      <c r="AI1655" s="190"/>
      <c r="AJ1655" s="190"/>
      <c r="AK1655" s="190"/>
      <c r="AL1655" s="190"/>
      <c r="AM1655" s="190"/>
      <c r="AN1655" s="190"/>
      <c r="AO1655" s="190"/>
      <c r="AP1655" s="190"/>
      <c r="AQ1655" s="190"/>
      <c r="AR1655" s="190"/>
      <c r="AS1655" s="190"/>
      <c r="AT1655" s="190"/>
      <c r="AU1655" s="190"/>
      <c r="AV1655" s="190"/>
      <c r="AW1655" s="190"/>
      <c r="AX1655" s="190"/>
      <c r="AY1655" s="190"/>
      <c r="AZ1655" s="190"/>
      <c r="BA1655" s="190"/>
      <c r="BB1655" s="190"/>
      <c r="BC1655" s="190"/>
      <c r="BD1655" s="190"/>
      <c r="BE1655" s="190"/>
      <c r="BF1655" s="190"/>
      <c r="BG1655" s="190"/>
      <c r="BH1655" s="190"/>
      <c r="BI1655" s="190"/>
      <c r="BJ1655" s="190"/>
      <c r="BK1655" s="190"/>
      <c r="BL1655" s="190"/>
      <c r="BM1655" s="190"/>
      <c r="BN1655" s="190"/>
      <c r="BO1655" s="190"/>
      <c r="BP1655" s="190"/>
      <c r="BQ1655" s="190"/>
      <c r="BR1655" s="190"/>
      <c r="BS1655" s="190"/>
      <c r="BT1655" s="190"/>
      <c r="BU1655" s="190"/>
      <c r="BV1655" s="190"/>
      <c r="BW1655" s="190"/>
      <c r="BX1655" s="190"/>
      <c r="BY1655" s="190"/>
      <c r="BZ1655" s="190"/>
      <c r="CA1655" s="190"/>
      <c r="CB1655" s="190"/>
      <c r="CC1655" s="190"/>
      <c r="CD1655" s="190"/>
      <c r="CE1655" s="190"/>
      <c r="CF1655" s="190"/>
      <c r="CG1655" s="190"/>
      <c r="CH1655" s="190"/>
      <c r="CI1655" s="190"/>
      <c r="CJ1655" s="190"/>
      <c r="CK1655" s="190"/>
      <c r="CL1655" s="190"/>
      <c r="CN1655" s="201"/>
      <c r="CO1655" s="190"/>
      <c r="CP1655" s="190"/>
      <c r="CQ1655" s="190"/>
      <c r="CR1655" s="190"/>
      <c r="CS1655" s="190"/>
      <c r="CT1655" s="190"/>
      <c r="CU1655" s="190"/>
      <c r="CV1655" s="190"/>
      <c r="CW1655" s="190"/>
      <c r="CX1655" s="190"/>
      <c r="CY1655" s="190"/>
      <c r="CZ1655" s="190"/>
      <c r="DA1655" s="190"/>
      <c r="DB1655" s="190"/>
      <c r="DC1655" s="190"/>
      <c r="DD1655" s="190"/>
      <c r="DE1655" s="190"/>
      <c r="DF1655" s="190"/>
      <c r="DG1655" s="190"/>
      <c r="DH1655" s="190"/>
      <c r="DI1655" s="190"/>
      <c r="DJ1655" s="190"/>
      <c r="DK1655" s="190"/>
      <c r="DL1655" s="190"/>
    </row>
    <row r="1656" spans="1:116" x14ac:dyDescent="0.35">
      <c r="A1656" s="174"/>
      <c r="E1656" s="8"/>
      <c r="G1656" s="175" t="s">
        <v>491</v>
      </c>
      <c r="H1656" s="200"/>
      <c r="I1656" s="201"/>
      <c r="J1656" s="201"/>
      <c r="K1656" s="202"/>
      <c r="L1656" s="202"/>
      <c r="M1656" s="202"/>
      <c r="N1656" s="202"/>
      <c r="O1656" s="202"/>
      <c r="P1656" s="202"/>
      <c r="R1656" s="202"/>
      <c r="S1656" s="190" t="str">
        <f t="shared" ref="S1656:AX1656" si="2845">S$22</f>
        <v>S$18</v>
      </c>
      <c r="T1656" s="190" t="str">
        <f t="shared" si="2845"/>
        <v>T$18</v>
      </c>
      <c r="U1656" s="190" t="str">
        <f t="shared" si="2845"/>
        <v>U$18</v>
      </c>
      <c r="V1656" s="190" t="str">
        <f t="shared" si="2845"/>
        <v>V$18</v>
      </c>
      <c r="W1656" s="190" t="str">
        <f t="shared" si="2845"/>
        <v>W$18</v>
      </c>
      <c r="X1656" s="190" t="str">
        <f t="shared" si="2845"/>
        <v>X$18</v>
      </c>
      <c r="Y1656" s="190" t="str">
        <f t="shared" si="2845"/>
        <v>Y$18</v>
      </c>
      <c r="Z1656" s="190" t="str">
        <f t="shared" si="2845"/>
        <v>Z$18</v>
      </c>
      <c r="AA1656" s="190" t="str">
        <f t="shared" si="2845"/>
        <v>AA$18</v>
      </c>
      <c r="AB1656" s="190" t="str">
        <f t="shared" si="2845"/>
        <v>AB$18</v>
      </c>
      <c r="AC1656" s="190" t="str">
        <f t="shared" si="2845"/>
        <v>AC$18</v>
      </c>
      <c r="AD1656" s="190" t="str">
        <f t="shared" si="2845"/>
        <v>AD$18</v>
      </c>
      <c r="AE1656" s="190" t="str">
        <f t="shared" si="2845"/>
        <v>AE$18</v>
      </c>
      <c r="AF1656" s="190" t="str">
        <f t="shared" si="2845"/>
        <v>AF$18</v>
      </c>
      <c r="AG1656" s="190" t="str">
        <f t="shared" si="2845"/>
        <v>AG$18</v>
      </c>
      <c r="AH1656" s="190" t="str">
        <f t="shared" si="2845"/>
        <v>AH$18</v>
      </c>
      <c r="AI1656" s="190" t="str">
        <f t="shared" si="2845"/>
        <v>AI$18</v>
      </c>
      <c r="AJ1656" s="190" t="str">
        <f t="shared" si="2845"/>
        <v>AJ$18</v>
      </c>
      <c r="AK1656" s="190" t="str">
        <f t="shared" si="2845"/>
        <v>AK$18</v>
      </c>
      <c r="AL1656" s="190" t="str">
        <f t="shared" si="2845"/>
        <v>AL$18</v>
      </c>
      <c r="AM1656" s="190" t="str">
        <f t="shared" si="2845"/>
        <v>AM$18</v>
      </c>
      <c r="AN1656" s="190" t="str">
        <f t="shared" si="2845"/>
        <v>AN$18</v>
      </c>
      <c r="AO1656" s="190" t="str">
        <f t="shared" si="2845"/>
        <v>AO$18</v>
      </c>
      <c r="AP1656" s="190" t="str">
        <f t="shared" si="2845"/>
        <v>AP$18</v>
      </c>
      <c r="AQ1656" s="190" t="str">
        <f t="shared" si="2845"/>
        <v>AQ$18</v>
      </c>
      <c r="AR1656" s="190" t="str">
        <f t="shared" si="2845"/>
        <v>AR$18</v>
      </c>
      <c r="AS1656" s="190" t="str">
        <f t="shared" si="2845"/>
        <v>AS$18</v>
      </c>
      <c r="AT1656" s="190" t="str">
        <f t="shared" si="2845"/>
        <v>AT$18</v>
      </c>
      <c r="AU1656" s="190" t="str">
        <f t="shared" si="2845"/>
        <v>AU$18</v>
      </c>
      <c r="AV1656" s="190" t="str">
        <f t="shared" si="2845"/>
        <v>AV$18</v>
      </c>
      <c r="AW1656" s="190" t="str">
        <f t="shared" si="2845"/>
        <v>AW$18</v>
      </c>
      <c r="AX1656" s="190" t="str">
        <f t="shared" si="2845"/>
        <v>AX$18</v>
      </c>
      <c r="AY1656" s="190" t="str">
        <f t="shared" ref="AY1656:CD1656" si="2846">AY$22</f>
        <v>AY$18</v>
      </c>
      <c r="AZ1656" s="190" t="str">
        <f t="shared" si="2846"/>
        <v>AZ$18</v>
      </c>
      <c r="BA1656" s="190" t="str">
        <f t="shared" si="2846"/>
        <v>BA$18</v>
      </c>
      <c r="BB1656" s="190" t="str">
        <f t="shared" si="2846"/>
        <v>BB$18</v>
      </c>
      <c r="BC1656" s="190" t="str">
        <f t="shared" si="2846"/>
        <v>BC$18</v>
      </c>
      <c r="BD1656" s="190" t="str">
        <f t="shared" si="2846"/>
        <v>BD$18</v>
      </c>
      <c r="BE1656" s="190" t="str">
        <f t="shared" si="2846"/>
        <v>BE$18</v>
      </c>
      <c r="BF1656" s="190" t="str">
        <f t="shared" si="2846"/>
        <v>BF$18</v>
      </c>
      <c r="BG1656" s="190" t="str">
        <f t="shared" si="2846"/>
        <v>BG$18</v>
      </c>
      <c r="BH1656" s="190" t="str">
        <f t="shared" si="2846"/>
        <v>BH$18</v>
      </c>
      <c r="BI1656" s="190" t="str">
        <f t="shared" si="2846"/>
        <v>BI$18</v>
      </c>
      <c r="BJ1656" s="190" t="str">
        <f t="shared" si="2846"/>
        <v>BJ$18</v>
      </c>
      <c r="BK1656" s="190" t="str">
        <f t="shared" si="2846"/>
        <v>BK$18</v>
      </c>
      <c r="BL1656" s="190" t="str">
        <f t="shared" si="2846"/>
        <v>BL$18</v>
      </c>
      <c r="BM1656" s="190" t="str">
        <f t="shared" si="2846"/>
        <v>BM$18</v>
      </c>
      <c r="BN1656" s="190" t="str">
        <f t="shared" si="2846"/>
        <v>BN$18</v>
      </c>
      <c r="BO1656" s="190" t="str">
        <f t="shared" si="2846"/>
        <v>BO$18</v>
      </c>
      <c r="BP1656" s="190" t="str">
        <f t="shared" si="2846"/>
        <v>BP$18</v>
      </c>
      <c r="BQ1656" s="190" t="str">
        <f t="shared" si="2846"/>
        <v>BQ$18</v>
      </c>
      <c r="BR1656" s="190" t="str">
        <f t="shared" si="2846"/>
        <v>BR$18</v>
      </c>
      <c r="BS1656" s="190" t="str">
        <f t="shared" si="2846"/>
        <v>BS$18</v>
      </c>
      <c r="BT1656" s="190" t="str">
        <f t="shared" si="2846"/>
        <v>BT$18</v>
      </c>
      <c r="BU1656" s="190" t="str">
        <f t="shared" si="2846"/>
        <v>BU$18</v>
      </c>
      <c r="BV1656" s="190" t="str">
        <f t="shared" si="2846"/>
        <v>BV$18</v>
      </c>
      <c r="BW1656" s="190" t="str">
        <f t="shared" si="2846"/>
        <v>BW$18</v>
      </c>
      <c r="BX1656" s="190" t="str">
        <f t="shared" si="2846"/>
        <v>BX$18</v>
      </c>
      <c r="BY1656" s="190" t="str">
        <f t="shared" si="2846"/>
        <v>BY$18</v>
      </c>
      <c r="BZ1656" s="190" t="str">
        <f t="shared" si="2846"/>
        <v>BZ$18</v>
      </c>
      <c r="CA1656" s="190" t="str">
        <f t="shared" si="2846"/>
        <v>CA$18</v>
      </c>
      <c r="CB1656" s="190" t="str">
        <f t="shared" si="2846"/>
        <v>CB$18</v>
      </c>
      <c r="CC1656" s="190" t="str">
        <f t="shared" si="2846"/>
        <v>CC$18</v>
      </c>
      <c r="CD1656" s="190" t="str">
        <f t="shared" si="2846"/>
        <v>CD$18</v>
      </c>
      <c r="CE1656" s="190" t="str">
        <f t="shared" ref="CE1656:CL1656" si="2847">CE$22</f>
        <v>CE$18</v>
      </c>
      <c r="CF1656" s="190" t="str">
        <f t="shared" si="2847"/>
        <v>CF$18</v>
      </c>
      <c r="CG1656" s="190" t="str">
        <f t="shared" si="2847"/>
        <v>CG$18</v>
      </c>
      <c r="CH1656" s="190" t="str">
        <f t="shared" si="2847"/>
        <v>CH$18</v>
      </c>
      <c r="CI1656" s="190" t="str">
        <f t="shared" si="2847"/>
        <v>CI$18</v>
      </c>
      <c r="CJ1656" s="190" t="str">
        <f t="shared" si="2847"/>
        <v>CJ$18</v>
      </c>
      <c r="CK1656" s="190" t="str">
        <f t="shared" si="2847"/>
        <v>CK$18</v>
      </c>
      <c r="CL1656" s="190" t="str">
        <f t="shared" si="2847"/>
        <v>CL$18</v>
      </c>
      <c r="CN1656" s="201"/>
      <c r="CO1656" s="190" t="str">
        <f t="shared" ref="CO1656:DL1656" si="2848">CO$22</f>
        <v>CO$18</v>
      </c>
      <c r="CP1656" s="190" t="str">
        <f t="shared" si="2848"/>
        <v>CP$18</v>
      </c>
      <c r="CQ1656" s="190" t="str">
        <f t="shared" si="2848"/>
        <v>CQ$18</v>
      </c>
      <c r="CR1656" s="190" t="str">
        <f t="shared" si="2848"/>
        <v>CR$18</v>
      </c>
      <c r="CS1656" s="190" t="str">
        <f t="shared" si="2848"/>
        <v>CS$18</v>
      </c>
      <c r="CT1656" s="190" t="str">
        <f t="shared" si="2848"/>
        <v>CT$18</v>
      </c>
      <c r="CU1656" s="190" t="str">
        <f t="shared" si="2848"/>
        <v>CU$18</v>
      </c>
      <c r="CV1656" s="190" t="str">
        <f t="shared" si="2848"/>
        <v>CV$18</v>
      </c>
      <c r="CW1656" s="190" t="str">
        <f t="shared" si="2848"/>
        <v>CW$18</v>
      </c>
      <c r="CX1656" s="190" t="str">
        <f t="shared" si="2848"/>
        <v>CX$18</v>
      </c>
      <c r="CY1656" s="190" t="str">
        <f t="shared" si="2848"/>
        <v>CY$18</v>
      </c>
      <c r="CZ1656" s="190" t="str">
        <f t="shared" si="2848"/>
        <v>CZ$18</v>
      </c>
      <c r="DA1656" s="190" t="str">
        <f t="shared" si="2848"/>
        <v>DA$18</v>
      </c>
      <c r="DB1656" s="190" t="str">
        <f t="shared" si="2848"/>
        <v>DB$18</v>
      </c>
      <c r="DC1656" s="190" t="str">
        <f t="shared" si="2848"/>
        <v>DC$18</v>
      </c>
      <c r="DD1656" s="190" t="str">
        <f t="shared" si="2848"/>
        <v>DD$18</v>
      </c>
      <c r="DE1656" s="190" t="str">
        <f t="shared" si="2848"/>
        <v>DE$18</v>
      </c>
      <c r="DF1656" s="190" t="str">
        <f t="shared" si="2848"/>
        <v>DF$18</v>
      </c>
      <c r="DG1656" s="190" t="str">
        <f t="shared" si="2848"/>
        <v>DG$18</v>
      </c>
      <c r="DH1656" s="190" t="str">
        <f t="shared" si="2848"/>
        <v>DH$18</v>
      </c>
      <c r="DI1656" s="190" t="str">
        <f t="shared" si="2848"/>
        <v>DI$18</v>
      </c>
      <c r="DJ1656" s="190" t="str">
        <f t="shared" si="2848"/>
        <v>DJ$18</v>
      </c>
      <c r="DK1656" s="190" t="str">
        <f t="shared" si="2848"/>
        <v>DK$18</v>
      </c>
      <c r="DL1656" s="190" t="str">
        <f t="shared" si="2848"/>
        <v>DL$18</v>
      </c>
    </row>
    <row r="1657" spans="1:116" x14ac:dyDescent="0.35">
      <c r="A1657" s="174"/>
      <c r="E1657" s="8"/>
      <c r="G1657" s="175" t="s">
        <v>505</v>
      </c>
      <c r="H1657" s="200"/>
      <c r="I1657" s="201"/>
      <c r="J1657" s="201"/>
      <c r="K1657" s="202"/>
      <c r="L1657" s="202"/>
      <c r="M1657" s="202"/>
      <c r="N1657" s="202"/>
      <c r="O1657" s="202"/>
      <c r="P1657" s="202"/>
      <c r="R1657" s="202"/>
      <c r="S1657" s="190" t="str">
        <f t="shared" ref="S1657:AX1657" si="2849">S$23</f>
        <v>S$19</v>
      </c>
      <c r="T1657" s="190" t="str">
        <f t="shared" si="2849"/>
        <v>T$19</v>
      </c>
      <c r="U1657" s="190" t="str">
        <f t="shared" si="2849"/>
        <v>U$19</v>
      </c>
      <c r="V1657" s="190" t="str">
        <f t="shared" si="2849"/>
        <v>V$19</v>
      </c>
      <c r="W1657" s="190" t="str">
        <f t="shared" si="2849"/>
        <v>W$19</v>
      </c>
      <c r="X1657" s="190" t="str">
        <f t="shared" si="2849"/>
        <v>X$19</v>
      </c>
      <c r="Y1657" s="190" t="str">
        <f t="shared" si="2849"/>
        <v>Y$19</v>
      </c>
      <c r="Z1657" s="190" t="str">
        <f t="shared" si="2849"/>
        <v>Z$19</v>
      </c>
      <c r="AA1657" s="190" t="str">
        <f t="shared" si="2849"/>
        <v>AA$19</v>
      </c>
      <c r="AB1657" s="190" t="str">
        <f t="shared" si="2849"/>
        <v>AB$19</v>
      </c>
      <c r="AC1657" s="190" t="str">
        <f t="shared" si="2849"/>
        <v>AC$19</v>
      </c>
      <c r="AD1657" s="190" t="str">
        <f t="shared" si="2849"/>
        <v>AD$19</v>
      </c>
      <c r="AE1657" s="190" t="str">
        <f t="shared" si="2849"/>
        <v>AE$19</v>
      </c>
      <c r="AF1657" s="190" t="str">
        <f t="shared" si="2849"/>
        <v>AF$19</v>
      </c>
      <c r="AG1657" s="190" t="str">
        <f t="shared" si="2849"/>
        <v>AG$19</v>
      </c>
      <c r="AH1657" s="190" t="str">
        <f t="shared" si="2849"/>
        <v>AH$19</v>
      </c>
      <c r="AI1657" s="190" t="str">
        <f t="shared" si="2849"/>
        <v>AI$19</v>
      </c>
      <c r="AJ1657" s="190" t="str">
        <f t="shared" si="2849"/>
        <v>AJ$19</v>
      </c>
      <c r="AK1657" s="190" t="str">
        <f t="shared" si="2849"/>
        <v>AK$19</v>
      </c>
      <c r="AL1657" s="190" t="str">
        <f t="shared" si="2849"/>
        <v>AL$19</v>
      </c>
      <c r="AM1657" s="190" t="str">
        <f t="shared" si="2849"/>
        <v>AM$19</v>
      </c>
      <c r="AN1657" s="190" t="str">
        <f t="shared" si="2849"/>
        <v>AN$19</v>
      </c>
      <c r="AO1657" s="190" t="str">
        <f t="shared" si="2849"/>
        <v>AO$19</v>
      </c>
      <c r="AP1657" s="190" t="str">
        <f t="shared" si="2849"/>
        <v>AP$19</v>
      </c>
      <c r="AQ1657" s="190" t="str">
        <f t="shared" si="2849"/>
        <v>AQ$19</v>
      </c>
      <c r="AR1657" s="190" t="str">
        <f t="shared" si="2849"/>
        <v>AR$19</v>
      </c>
      <c r="AS1657" s="190" t="str">
        <f t="shared" si="2849"/>
        <v>AS$19</v>
      </c>
      <c r="AT1657" s="190" t="str">
        <f t="shared" si="2849"/>
        <v>AT$19</v>
      </c>
      <c r="AU1657" s="190" t="str">
        <f t="shared" si="2849"/>
        <v>AU$19</v>
      </c>
      <c r="AV1657" s="190" t="str">
        <f t="shared" si="2849"/>
        <v>AV$19</v>
      </c>
      <c r="AW1657" s="190" t="str">
        <f t="shared" si="2849"/>
        <v>AW$19</v>
      </c>
      <c r="AX1657" s="190" t="str">
        <f t="shared" si="2849"/>
        <v>AX$19</v>
      </c>
      <c r="AY1657" s="190" t="str">
        <f t="shared" ref="AY1657:CD1657" si="2850">AY$23</f>
        <v>AY$19</v>
      </c>
      <c r="AZ1657" s="190" t="str">
        <f t="shared" si="2850"/>
        <v>AZ$19</v>
      </c>
      <c r="BA1657" s="190" t="str">
        <f t="shared" si="2850"/>
        <v>BA$19</v>
      </c>
      <c r="BB1657" s="190" t="str">
        <f t="shared" si="2850"/>
        <v>BB$19</v>
      </c>
      <c r="BC1657" s="190" t="str">
        <f t="shared" si="2850"/>
        <v>BC$19</v>
      </c>
      <c r="BD1657" s="190" t="str">
        <f t="shared" si="2850"/>
        <v>BD$19</v>
      </c>
      <c r="BE1657" s="190" t="str">
        <f t="shared" si="2850"/>
        <v>BE$19</v>
      </c>
      <c r="BF1657" s="190" t="str">
        <f t="shared" si="2850"/>
        <v>BF$19</v>
      </c>
      <c r="BG1657" s="190" t="str">
        <f t="shared" si="2850"/>
        <v>BG$19</v>
      </c>
      <c r="BH1657" s="190" t="str">
        <f t="shared" si="2850"/>
        <v>BH$19</v>
      </c>
      <c r="BI1657" s="190" t="str">
        <f t="shared" si="2850"/>
        <v>BI$19</v>
      </c>
      <c r="BJ1657" s="190" t="str">
        <f t="shared" si="2850"/>
        <v>BJ$19</v>
      </c>
      <c r="BK1657" s="190" t="str">
        <f t="shared" si="2850"/>
        <v>BK$19</v>
      </c>
      <c r="BL1657" s="190" t="str">
        <f t="shared" si="2850"/>
        <v>BL$19</v>
      </c>
      <c r="BM1657" s="190" t="str">
        <f t="shared" si="2850"/>
        <v>BM$19</v>
      </c>
      <c r="BN1657" s="190" t="str">
        <f t="shared" si="2850"/>
        <v>BN$19</v>
      </c>
      <c r="BO1657" s="190" t="str">
        <f t="shared" si="2850"/>
        <v>BO$19</v>
      </c>
      <c r="BP1657" s="190" t="str">
        <f t="shared" si="2850"/>
        <v>BP$19</v>
      </c>
      <c r="BQ1657" s="190" t="str">
        <f t="shared" si="2850"/>
        <v>BQ$19</v>
      </c>
      <c r="BR1657" s="190" t="str">
        <f t="shared" si="2850"/>
        <v>BR$19</v>
      </c>
      <c r="BS1657" s="190" t="str">
        <f t="shared" si="2850"/>
        <v>BS$19</v>
      </c>
      <c r="BT1657" s="190" t="str">
        <f t="shared" si="2850"/>
        <v>BT$19</v>
      </c>
      <c r="BU1657" s="190" t="str">
        <f t="shared" si="2850"/>
        <v>BU$19</v>
      </c>
      <c r="BV1657" s="190" t="str">
        <f t="shared" si="2850"/>
        <v>BV$19</v>
      </c>
      <c r="BW1657" s="190" t="str">
        <f t="shared" si="2850"/>
        <v>BW$19</v>
      </c>
      <c r="BX1657" s="190" t="str">
        <f t="shared" si="2850"/>
        <v>BX$19</v>
      </c>
      <c r="BY1657" s="190" t="str">
        <f t="shared" si="2850"/>
        <v>BY$19</v>
      </c>
      <c r="BZ1657" s="190" t="str">
        <f t="shared" si="2850"/>
        <v>BZ$19</v>
      </c>
      <c r="CA1657" s="190" t="str">
        <f t="shared" si="2850"/>
        <v>CA$19</v>
      </c>
      <c r="CB1657" s="190" t="str">
        <f t="shared" si="2850"/>
        <v>CB$19</v>
      </c>
      <c r="CC1657" s="190" t="str">
        <f t="shared" si="2850"/>
        <v>CC$19</v>
      </c>
      <c r="CD1657" s="190" t="str">
        <f t="shared" si="2850"/>
        <v>CD$19</v>
      </c>
      <c r="CE1657" s="190" t="str">
        <f t="shared" ref="CE1657:CL1657" si="2851">CE$23</f>
        <v>CE$19</v>
      </c>
      <c r="CF1657" s="190" t="str">
        <f t="shared" si="2851"/>
        <v>CF$19</v>
      </c>
      <c r="CG1657" s="190" t="str">
        <f t="shared" si="2851"/>
        <v>CG$19</v>
      </c>
      <c r="CH1657" s="190" t="str">
        <f t="shared" si="2851"/>
        <v>CH$19</v>
      </c>
      <c r="CI1657" s="190" t="str">
        <f t="shared" si="2851"/>
        <v>CI$19</v>
      </c>
      <c r="CJ1657" s="190" t="str">
        <f t="shared" si="2851"/>
        <v>CJ$19</v>
      </c>
      <c r="CK1657" s="190" t="str">
        <f t="shared" si="2851"/>
        <v>CK$19</v>
      </c>
      <c r="CL1657" s="190" t="str">
        <f t="shared" si="2851"/>
        <v>CL$19</v>
      </c>
      <c r="CN1657" s="201"/>
      <c r="CO1657" s="190" t="str">
        <f t="shared" ref="CO1657:DL1657" si="2852">CO$23</f>
        <v>CO$19</v>
      </c>
      <c r="CP1657" s="190" t="str">
        <f t="shared" si="2852"/>
        <v>CP$19</v>
      </c>
      <c r="CQ1657" s="190" t="str">
        <f t="shared" si="2852"/>
        <v>CQ$19</v>
      </c>
      <c r="CR1657" s="190" t="str">
        <f t="shared" si="2852"/>
        <v>CR$19</v>
      </c>
      <c r="CS1657" s="190" t="str">
        <f t="shared" si="2852"/>
        <v>CS$19</v>
      </c>
      <c r="CT1657" s="190" t="str">
        <f t="shared" si="2852"/>
        <v>CT$19</v>
      </c>
      <c r="CU1657" s="190" t="str">
        <f t="shared" si="2852"/>
        <v>CU$19</v>
      </c>
      <c r="CV1657" s="190" t="str">
        <f t="shared" si="2852"/>
        <v>CV$19</v>
      </c>
      <c r="CW1657" s="190" t="str">
        <f t="shared" si="2852"/>
        <v>CW$19</v>
      </c>
      <c r="CX1657" s="190" t="str">
        <f t="shared" si="2852"/>
        <v>CX$19</v>
      </c>
      <c r="CY1657" s="190" t="str">
        <f t="shared" si="2852"/>
        <v>CY$19</v>
      </c>
      <c r="CZ1657" s="190" t="str">
        <f t="shared" si="2852"/>
        <v>CZ$19</v>
      </c>
      <c r="DA1657" s="190" t="str">
        <f t="shared" si="2852"/>
        <v>DA$19</v>
      </c>
      <c r="DB1657" s="190" t="str">
        <f t="shared" si="2852"/>
        <v>DB$19</v>
      </c>
      <c r="DC1657" s="190" t="str">
        <f t="shared" si="2852"/>
        <v>DC$19</v>
      </c>
      <c r="DD1657" s="190" t="str">
        <f t="shared" si="2852"/>
        <v>DD$19</v>
      </c>
      <c r="DE1657" s="190" t="str">
        <f t="shared" si="2852"/>
        <v>DE$19</v>
      </c>
      <c r="DF1657" s="190" t="str">
        <f t="shared" si="2852"/>
        <v>DF$19</v>
      </c>
      <c r="DG1657" s="190" t="str">
        <f t="shared" si="2852"/>
        <v>DG$19</v>
      </c>
      <c r="DH1657" s="190" t="str">
        <f t="shared" si="2852"/>
        <v>DH$19</v>
      </c>
      <c r="DI1657" s="190" t="str">
        <f t="shared" si="2852"/>
        <v>DI$19</v>
      </c>
      <c r="DJ1657" s="190" t="str">
        <f t="shared" si="2852"/>
        <v>DJ$19</v>
      </c>
      <c r="DK1657" s="190" t="str">
        <f t="shared" si="2852"/>
        <v>DK$19</v>
      </c>
      <c r="DL1657" s="190" t="str">
        <f t="shared" si="2852"/>
        <v>DL$19</v>
      </c>
    </row>
    <row r="1658" spans="1:116" x14ac:dyDescent="0.35">
      <c r="A1658" s="31" t="s">
        <v>218</v>
      </c>
      <c r="B1658" s="31" t="s">
        <v>243</v>
      </c>
      <c r="C1658" s="31"/>
      <c r="D1658" t="s">
        <v>425</v>
      </c>
      <c r="E1658" s="8" t="str">
        <f t="shared" ref="E1658:E1679" si="2853">ROW()&amp;" "&amp;D1658</f>
        <v>1658 FAPPE-F</v>
      </c>
      <c r="F1658" t="s">
        <v>348</v>
      </c>
      <c r="G1658" s="175" t="s">
        <v>463</v>
      </c>
      <c r="H1658" s="48"/>
      <c r="I1658" s="304"/>
      <c r="J1658" s="304"/>
      <c r="K1658" s="48"/>
      <c r="L1658" s="48"/>
      <c r="M1658" s="48"/>
      <c r="N1658" s="48"/>
      <c r="O1658" s="48"/>
      <c r="P1658" s="48"/>
      <c r="R1658" s="70"/>
      <c r="S1658" s="305"/>
      <c r="T1658" s="305"/>
      <c r="U1658" s="305"/>
      <c r="V1658" s="305"/>
      <c r="W1658" s="305"/>
      <c r="X1658" s="305"/>
      <c r="Y1658" s="305"/>
      <c r="Z1658" s="305"/>
      <c r="AA1658" s="305"/>
      <c r="AB1658" s="305"/>
      <c r="AC1658" s="305"/>
      <c r="AD1658" s="305"/>
      <c r="AE1658" s="305"/>
      <c r="AF1658" s="305"/>
      <c r="AG1658" s="305"/>
      <c r="AH1658" s="305"/>
      <c r="AI1658" s="305"/>
      <c r="AJ1658" s="305"/>
      <c r="AK1658" s="305"/>
      <c r="AL1658" s="305"/>
      <c r="AM1658" s="305"/>
      <c r="AN1658" s="305"/>
      <c r="AO1658" s="305"/>
      <c r="AP1658" s="305"/>
      <c r="AQ1658" s="305"/>
      <c r="AR1658" s="305"/>
      <c r="AS1658" s="305"/>
      <c r="AT1658" s="305"/>
      <c r="AU1658" s="305"/>
      <c r="AV1658" s="305"/>
      <c r="AW1658" s="305"/>
      <c r="AX1658" s="305"/>
      <c r="AY1658" s="305"/>
      <c r="AZ1658" s="305"/>
      <c r="BA1658" s="305"/>
      <c r="BB1658" s="305"/>
      <c r="BC1658" s="305"/>
      <c r="BD1658" s="305"/>
      <c r="BE1658" s="305"/>
      <c r="BF1658" s="305"/>
      <c r="BG1658" s="305"/>
      <c r="BH1658" s="305"/>
      <c r="BI1658" s="305"/>
      <c r="BJ1658" s="305"/>
      <c r="BK1658" s="305"/>
      <c r="BL1658" s="305"/>
      <c r="BM1658" s="305"/>
      <c r="BN1658" s="305"/>
      <c r="BO1658" s="305"/>
      <c r="BP1658" s="305"/>
      <c r="BQ1658" s="305"/>
      <c r="BR1658" s="305"/>
      <c r="BS1658" s="305"/>
      <c r="BT1658" s="305"/>
      <c r="BU1658" s="305"/>
      <c r="BV1658" s="305"/>
      <c r="BW1658" s="305"/>
      <c r="BX1658" s="305"/>
      <c r="BY1658" s="305"/>
      <c r="BZ1658" s="305"/>
      <c r="CA1658" s="305"/>
      <c r="CB1658" s="305"/>
      <c r="CC1658" s="305"/>
      <c r="CD1658" s="305"/>
      <c r="CE1658" s="305"/>
      <c r="CF1658" s="305"/>
      <c r="CG1658" s="305"/>
      <c r="CH1658" s="305"/>
      <c r="CI1658" s="305"/>
      <c r="CJ1658" s="305"/>
      <c r="CK1658" s="305"/>
      <c r="CL1658" s="305"/>
      <c r="CN1658" s="304"/>
      <c r="CO1658" s="305"/>
      <c r="CP1658" s="305"/>
      <c r="CQ1658" s="305"/>
      <c r="CR1658" s="305"/>
      <c r="CS1658" s="305"/>
      <c r="CT1658" s="305"/>
      <c r="CU1658" s="305"/>
      <c r="CV1658" s="305"/>
      <c r="CW1658" s="305"/>
      <c r="CX1658" s="305"/>
      <c r="CY1658" s="305"/>
      <c r="CZ1658" s="305"/>
      <c r="DA1658" s="305"/>
      <c r="DB1658" s="305"/>
      <c r="DC1658" s="305"/>
      <c r="DD1658" s="305"/>
      <c r="DE1658" s="305"/>
      <c r="DF1658" s="305"/>
      <c r="DG1658" s="305"/>
      <c r="DH1658" s="305"/>
      <c r="DI1658" s="305"/>
      <c r="DJ1658" s="305"/>
      <c r="DK1658" s="305"/>
      <c r="DL1658" s="305"/>
    </row>
    <row r="1659" spans="1:116" x14ac:dyDescent="0.35">
      <c r="B1659" t="str">
        <f>E1659</f>
        <v>1659 FAPPE-F</v>
      </c>
      <c r="D1659" t="s">
        <v>425</v>
      </c>
      <c r="E1659" s="8" t="str">
        <f t="shared" ref="E1659" si="2854">ROW()&amp;" "&amp;D1659</f>
        <v>1659 FAPPE-F</v>
      </c>
      <c r="G1659" s="175" t="s">
        <v>464</v>
      </c>
      <c r="I1659"/>
      <c r="J1659"/>
      <c r="R1659"/>
      <c r="S1659"/>
      <c r="T1659"/>
      <c r="U1659"/>
      <c r="V1659"/>
      <c r="W1659"/>
      <c r="X1659"/>
      <c r="Y1659"/>
      <c r="Z1659"/>
      <c r="AA1659"/>
      <c r="AB1659"/>
      <c r="AC1659"/>
      <c r="AD1659"/>
      <c r="AE1659"/>
      <c r="AF1659"/>
      <c r="AG1659"/>
      <c r="AH1659"/>
      <c r="AI1659"/>
      <c r="AJ1659"/>
      <c r="AK1659"/>
      <c r="AL1659"/>
      <c r="AM1659"/>
      <c r="AN1659"/>
      <c r="AO1659"/>
      <c r="AP1659"/>
      <c r="AQ1659"/>
      <c r="AR1659"/>
      <c r="AS1659"/>
      <c r="AT1659"/>
      <c r="AU1659"/>
      <c r="AV1659"/>
      <c r="AW1659"/>
      <c r="AX1659"/>
      <c r="AY1659"/>
      <c r="AZ1659"/>
      <c r="BA1659"/>
      <c r="BB1659"/>
      <c r="BC1659"/>
      <c r="BD1659"/>
      <c r="BE1659"/>
      <c r="BF1659"/>
      <c r="BG1659"/>
      <c r="BH1659"/>
      <c r="BI1659"/>
      <c r="BJ1659"/>
      <c r="BK1659"/>
      <c r="BL1659"/>
      <c r="BM1659"/>
      <c r="BN1659"/>
      <c r="BO1659"/>
      <c r="BP1659"/>
      <c r="BQ1659"/>
      <c r="BR1659"/>
      <c r="BS1659"/>
      <c r="BT1659"/>
      <c r="BU1659"/>
      <c r="BV1659"/>
      <c r="BW1659"/>
      <c r="BX1659"/>
      <c r="BY1659"/>
      <c r="BZ1659"/>
      <c r="CA1659"/>
      <c r="CB1659"/>
      <c r="CC1659"/>
      <c r="CD1659"/>
      <c r="CE1659"/>
      <c r="CF1659"/>
      <c r="CG1659"/>
      <c r="CH1659"/>
      <c r="CI1659"/>
      <c r="CJ1659"/>
      <c r="CK1659"/>
      <c r="CL1659"/>
      <c r="CN1659"/>
    </row>
    <row r="1660" spans="1:116" x14ac:dyDescent="0.35">
      <c r="B1660" t="str">
        <f>E1660</f>
        <v>1660 FAPPE-F</v>
      </c>
      <c r="D1660" t="s">
        <v>425</v>
      </c>
      <c r="E1660" s="8" t="str">
        <f t="shared" si="2853"/>
        <v>1660 FAPPE-F</v>
      </c>
      <c r="G1660" s="70" t="s">
        <v>281</v>
      </c>
      <c r="H1660" s="57">
        <v>5</v>
      </c>
      <c r="S1660" s="72"/>
      <c r="T1660" s="72"/>
      <c r="U1660" s="72"/>
      <c r="V1660" s="72"/>
      <c r="W1660" s="72"/>
      <c r="X1660" s="72"/>
      <c r="Y1660" s="72"/>
      <c r="Z1660" s="72"/>
      <c r="AA1660" s="72"/>
      <c r="AB1660" s="72"/>
      <c r="AC1660" s="72"/>
      <c r="AD1660" s="72"/>
      <c r="AE1660" s="72"/>
      <c r="AF1660" s="72"/>
      <c r="AG1660" s="72"/>
      <c r="AH1660" s="72"/>
      <c r="AI1660" s="72"/>
      <c r="AJ1660" s="72"/>
      <c r="AK1660" s="72"/>
      <c r="AL1660" s="72"/>
      <c r="AM1660" s="72"/>
      <c r="AN1660" s="72"/>
      <c r="AO1660" s="72"/>
      <c r="AP1660" s="72"/>
      <c r="AQ1660" s="72"/>
      <c r="AR1660" s="72"/>
      <c r="AS1660" s="72"/>
      <c r="AT1660" s="72"/>
      <c r="AU1660" s="72"/>
      <c r="AV1660" s="72"/>
      <c r="AW1660" s="72"/>
      <c r="AX1660" s="72"/>
      <c r="AY1660" s="72"/>
      <c r="AZ1660" s="72"/>
      <c r="BA1660" s="72"/>
      <c r="BB1660" s="72"/>
      <c r="BC1660" s="72"/>
      <c r="BD1660" s="72"/>
      <c r="BE1660" s="72"/>
      <c r="BF1660" s="72"/>
      <c r="BG1660" s="72"/>
      <c r="BH1660" s="72"/>
      <c r="BI1660" s="72"/>
      <c r="BJ1660" s="72"/>
      <c r="BK1660" s="72"/>
      <c r="BL1660" s="72"/>
      <c r="BM1660" s="72"/>
      <c r="BN1660" s="72"/>
      <c r="BO1660" s="72"/>
      <c r="BP1660" s="72"/>
      <c r="BQ1660" s="72"/>
      <c r="BR1660" s="72"/>
      <c r="BS1660" s="72"/>
      <c r="BT1660" s="72"/>
      <c r="BU1660" s="72"/>
      <c r="BV1660" s="72"/>
      <c r="BW1660" s="72"/>
      <c r="BX1660" s="72"/>
      <c r="BY1660" s="72"/>
      <c r="BZ1660" s="72"/>
      <c r="CA1660" s="72"/>
      <c r="CB1660" s="72"/>
      <c r="CC1660" s="72"/>
      <c r="CD1660" s="72"/>
      <c r="CE1660" s="72"/>
      <c r="CF1660" s="72"/>
      <c r="CG1660" s="72"/>
      <c r="CH1660" s="72"/>
      <c r="CI1660" s="72"/>
      <c r="CJ1660" s="72"/>
      <c r="CK1660" s="72"/>
      <c r="CL1660" s="72"/>
      <c r="CO1660" s="72"/>
      <c r="CP1660" s="72"/>
      <c r="CQ1660" s="72"/>
      <c r="CR1660" s="72"/>
      <c r="CS1660" s="72"/>
      <c r="CT1660" s="72"/>
      <c r="CU1660" s="72"/>
      <c r="CV1660" s="72"/>
      <c r="CW1660" s="72"/>
      <c r="CX1660" s="72"/>
      <c r="CY1660" s="72"/>
      <c r="CZ1660" s="72"/>
      <c r="DA1660" s="72"/>
      <c r="DB1660" s="72"/>
      <c r="DC1660" s="72"/>
      <c r="DD1660" s="72"/>
      <c r="DE1660" s="72"/>
      <c r="DF1660" s="72"/>
      <c r="DG1660" s="72"/>
      <c r="DH1660" s="72"/>
      <c r="DI1660" s="72"/>
      <c r="DJ1660" s="72"/>
      <c r="DK1660" s="72"/>
      <c r="DL1660" s="72"/>
    </row>
    <row r="1661" spans="1:116" x14ac:dyDescent="0.35">
      <c r="B1661" t="str">
        <f>E1661</f>
        <v>1661 FAPPE-F</v>
      </c>
      <c r="D1661" t="s">
        <v>425</v>
      </c>
      <c r="E1661" s="8" t="str">
        <f t="shared" si="2853"/>
        <v>1661 FAPPE-F</v>
      </c>
      <c r="G1661" s="95" t="str">
        <f>"Assumptions - "&amp;G1660</f>
        <v>Assumptions - Fixed secondary PPE:</v>
      </c>
      <c r="H1661" s="57">
        <v>3</v>
      </c>
      <c r="S1661" s="72"/>
      <c r="T1661" s="72"/>
      <c r="U1661" s="72"/>
      <c r="V1661" s="72"/>
      <c r="W1661" s="72"/>
      <c r="X1661" s="72"/>
      <c r="Y1661" s="72"/>
      <c r="Z1661" s="72"/>
      <c r="AA1661" s="72"/>
      <c r="AB1661" s="72"/>
      <c r="AC1661" s="72"/>
      <c r="AD1661" s="72"/>
      <c r="AE1661" s="72"/>
      <c r="AF1661" s="72"/>
      <c r="AG1661" s="72"/>
      <c r="AH1661" s="72"/>
      <c r="AI1661" s="72"/>
      <c r="AJ1661" s="72"/>
      <c r="AK1661" s="72"/>
      <c r="AL1661" s="72"/>
      <c r="AM1661" s="72"/>
      <c r="AN1661" s="72"/>
      <c r="AO1661" s="72"/>
      <c r="AP1661" s="72"/>
      <c r="AQ1661" s="72"/>
      <c r="AR1661" s="72"/>
      <c r="AS1661" s="72"/>
      <c r="AT1661" s="72"/>
      <c r="AU1661" s="72"/>
      <c r="AV1661" s="72"/>
      <c r="AW1661" s="72"/>
      <c r="AX1661" s="72"/>
      <c r="AY1661" s="72"/>
      <c r="AZ1661" s="72"/>
      <c r="BA1661" s="72"/>
      <c r="BB1661" s="72"/>
      <c r="BC1661" s="72"/>
      <c r="BD1661" s="72"/>
      <c r="BE1661" s="72"/>
      <c r="BF1661" s="72"/>
      <c r="BG1661" s="72"/>
      <c r="BH1661" s="72"/>
      <c r="BI1661" s="72"/>
      <c r="BJ1661" s="72"/>
      <c r="BK1661" s="72"/>
      <c r="BL1661" s="72"/>
      <c r="BM1661" s="72"/>
      <c r="BN1661" s="72"/>
      <c r="BO1661" s="72"/>
      <c r="BP1661" s="72"/>
      <c r="BQ1661" s="72"/>
      <c r="BR1661" s="72"/>
      <c r="BS1661" s="72"/>
      <c r="BT1661" s="72"/>
      <c r="BU1661" s="72"/>
      <c r="BV1661" s="72"/>
      <c r="BW1661" s="72"/>
      <c r="BX1661" s="72"/>
      <c r="BY1661" s="72"/>
      <c r="BZ1661" s="72"/>
      <c r="CA1661" s="72"/>
      <c r="CB1661" s="72"/>
      <c r="CC1661" s="72"/>
      <c r="CD1661" s="72"/>
      <c r="CE1661" s="72"/>
      <c r="CF1661" s="72"/>
      <c r="CG1661" s="72"/>
      <c r="CH1661" s="72"/>
      <c r="CI1661" s="72"/>
      <c r="CJ1661" s="72"/>
      <c r="CK1661" s="72"/>
      <c r="CL1661" s="72"/>
      <c r="CO1661" s="72"/>
      <c r="CP1661" s="72"/>
      <c r="CQ1661" s="72"/>
      <c r="CR1661" s="72"/>
      <c r="CS1661" s="72"/>
      <c r="CT1661" s="72"/>
      <c r="CU1661" s="72"/>
      <c r="CV1661" s="72"/>
      <c r="CW1661" s="72"/>
      <c r="CX1661" s="72"/>
      <c r="CY1661" s="72"/>
      <c r="CZ1661" s="72"/>
      <c r="DA1661" s="72"/>
      <c r="DB1661" s="72"/>
      <c r="DC1661" s="72"/>
      <c r="DD1661" s="72"/>
      <c r="DE1661" s="72"/>
      <c r="DF1661" s="72"/>
      <c r="DG1661" s="72"/>
      <c r="DH1661" s="72"/>
      <c r="DI1661" s="72"/>
      <c r="DJ1661" s="72"/>
      <c r="DK1661" s="72"/>
      <c r="DL1661" s="72"/>
    </row>
    <row r="1662" spans="1:116" x14ac:dyDescent="0.35">
      <c r="D1662" t="s">
        <v>425</v>
      </c>
      <c r="E1662" s="8" t="str">
        <f t="shared" si="2853"/>
        <v>1662 FAPPE-F</v>
      </c>
      <c r="G1662" s="145" t="s">
        <v>206</v>
      </c>
      <c r="S1662" s="72"/>
      <c r="T1662" s="72"/>
      <c r="U1662" s="72"/>
      <c r="V1662" s="72"/>
      <c r="W1662" s="72"/>
      <c r="X1662" s="72"/>
      <c r="Y1662" s="72"/>
      <c r="Z1662" s="72"/>
      <c r="AA1662" s="72"/>
      <c r="AB1662" s="72"/>
      <c r="AC1662" s="72"/>
      <c r="AD1662" s="72"/>
      <c r="AE1662" s="72"/>
      <c r="AF1662" s="72"/>
      <c r="AG1662" s="72"/>
      <c r="AH1662" s="72"/>
      <c r="AI1662" s="72"/>
      <c r="AJ1662" s="72"/>
      <c r="AK1662" s="72"/>
      <c r="AL1662" s="72"/>
      <c r="AM1662" s="72"/>
      <c r="AN1662" s="72"/>
      <c r="AO1662" s="72"/>
      <c r="AP1662" s="72"/>
      <c r="AQ1662" s="72"/>
      <c r="AR1662" s="72"/>
      <c r="AS1662" s="72"/>
      <c r="AT1662" s="72"/>
      <c r="AU1662" s="72"/>
      <c r="AV1662" s="72"/>
      <c r="AW1662" s="72"/>
      <c r="AX1662" s="72"/>
      <c r="AY1662" s="72"/>
      <c r="AZ1662" s="72"/>
      <c r="BA1662" s="72"/>
      <c r="BB1662" s="72"/>
      <c r="BC1662" s="72"/>
      <c r="BD1662" s="72"/>
      <c r="BE1662" s="72"/>
      <c r="BF1662" s="72"/>
      <c r="BG1662" s="72"/>
      <c r="BH1662" s="72"/>
      <c r="BI1662" s="72"/>
      <c r="BJ1662" s="72"/>
      <c r="BK1662" s="72"/>
      <c r="BL1662" s="72"/>
      <c r="BM1662" s="72"/>
      <c r="BN1662" s="72"/>
      <c r="BO1662" s="72"/>
      <c r="BP1662" s="72"/>
      <c r="BQ1662" s="72"/>
      <c r="BR1662" s="72"/>
      <c r="BS1662" s="72"/>
      <c r="BT1662" s="72"/>
      <c r="BU1662" s="72"/>
      <c r="BV1662" s="72"/>
      <c r="BW1662" s="72"/>
      <c r="BX1662" s="72"/>
      <c r="BY1662" s="72"/>
      <c r="BZ1662" s="72"/>
      <c r="CA1662" s="72"/>
      <c r="CB1662" s="72"/>
      <c r="CC1662" s="72"/>
      <c r="CD1662" s="72"/>
      <c r="CE1662" s="72"/>
      <c r="CF1662" s="72"/>
      <c r="CG1662" s="72"/>
      <c r="CH1662" s="72"/>
      <c r="CI1662" s="72"/>
      <c r="CJ1662" s="72"/>
      <c r="CK1662" s="72"/>
      <c r="CL1662" s="72"/>
      <c r="CO1662" s="72"/>
      <c r="CP1662" s="72"/>
      <c r="CQ1662" s="72"/>
      <c r="CR1662" s="72"/>
      <c r="CS1662" s="72"/>
      <c r="CT1662" s="72"/>
      <c r="CU1662" s="72"/>
      <c r="CV1662" s="72"/>
      <c r="CW1662" s="72"/>
      <c r="CX1662" s="72"/>
      <c r="CY1662" s="72"/>
      <c r="CZ1662" s="72"/>
      <c r="DA1662" s="72"/>
      <c r="DB1662" s="72"/>
      <c r="DC1662" s="72"/>
      <c r="DD1662" s="72"/>
      <c r="DE1662" s="72"/>
      <c r="DF1662" s="72"/>
      <c r="DG1662" s="72"/>
      <c r="DH1662" s="72"/>
      <c r="DI1662" s="72"/>
      <c r="DJ1662" s="72"/>
      <c r="DK1662" s="72"/>
      <c r="DL1662" s="72"/>
    </row>
    <row r="1663" spans="1:116" x14ac:dyDescent="0.35">
      <c r="B1663" t="str">
        <f>E1663</f>
        <v>1663 FAPPE-F</v>
      </c>
      <c r="C1663" t="s">
        <v>235</v>
      </c>
      <c r="D1663" t="s">
        <v>425</v>
      </c>
      <c r="E1663" s="8" t="str">
        <f t="shared" si="2853"/>
        <v>1663 FAPPE-F</v>
      </c>
      <c r="G1663" s="145" t="s">
        <v>207</v>
      </c>
      <c r="I1663" s="74"/>
      <c r="J1663" s="74"/>
      <c r="K1663" s="23">
        <v>-1000</v>
      </c>
      <c r="L1663" s="23">
        <v>-2000</v>
      </c>
      <c r="M1663" s="23">
        <v>-4000</v>
      </c>
      <c r="N1663" s="23">
        <v>-8000</v>
      </c>
      <c r="O1663" s="23">
        <v>-16000</v>
      </c>
      <c r="P1663" s="23">
        <v>-32000</v>
      </c>
      <c r="R1663" s="24"/>
      <c r="S1663" s="80" cm="1">
        <f t="array" ref="S1663">INDEX($K:$Q,ROW(),MATCH(S$3,$K$2:$Q$2,0))/12</f>
        <v>-83.333333333333329</v>
      </c>
      <c r="T1663" s="80" cm="1">
        <f t="array" ref="T1663">INDEX($K:$Q,ROW(),MATCH(T$3,$K$2:$Q$2,0))/12</f>
        <v>-83.333333333333329</v>
      </c>
      <c r="U1663" s="80" cm="1">
        <f t="array" ref="U1663">INDEX($K:$Q,ROW(),MATCH(U$3,$K$2:$Q$2,0))/12</f>
        <v>-83.333333333333329</v>
      </c>
      <c r="V1663" s="80" cm="1">
        <f t="array" ref="V1663">INDEX($K:$Q,ROW(),MATCH(V$3,$K$2:$Q$2,0))/12</f>
        <v>-83.333333333333329</v>
      </c>
      <c r="W1663" s="80" cm="1">
        <f t="array" ref="W1663">INDEX($K:$Q,ROW(),MATCH(W$3,$K$2:$Q$2,0))/12</f>
        <v>-83.333333333333329</v>
      </c>
      <c r="X1663" s="80" cm="1">
        <f t="array" ref="X1663">INDEX($K:$Q,ROW(),MATCH(X$3,$K$2:$Q$2,0))/12</f>
        <v>-83.333333333333329</v>
      </c>
      <c r="Y1663" s="80" cm="1">
        <f t="array" ref="Y1663">INDEX($K:$Q,ROW(),MATCH(Y$3,$K$2:$Q$2,0))/12</f>
        <v>-83.333333333333329</v>
      </c>
      <c r="Z1663" s="80" cm="1">
        <f t="array" ref="Z1663">INDEX($K:$Q,ROW(),MATCH(Z$3,$K$2:$Q$2,0))/12</f>
        <v>-83.333333333333329</v>
      </c>
      <c r="AA1663" s="80" cm="1">
        <f t="array" ref="AA1663">INDEX($K:$Q,ROW(),MATCH(AA$3,$K$2:$Q$2,0))/12</f>
        <v>-83.333333333333329</v>
      </c>
      <c r="AB1663" s="80" cm="1">
        <f t="array" ref="AB1663">INDEX($K:$Q,ROW(),MATCH(AB$3,$K$2:$Q$2,0))/12</f>
        <v>-83.333333333333329</v>
      </c>
      <c r="AC1663" s="80" cm="1">
        <f t="array" ref="AC1663">INDEX($K:$Q,ROW(),MATCH(AC$3,$K$2:$Q$2,0))/12</f>
        <v>-83.333333333333329</v>
      </c>
      <c r="AD1663" s="80" cm="1">
        <f t="array" ref="AD1663">INDEX($K:$Q,ROW(),MATCH(AD$3,$K$2:$Q$2,0))/12</f>
        <v>-83.333333333333329</v>
      </c>
      <c r="AE1663" s="80" cm="1">
        <f t="array" ref="AE1663">INDEX($K:$Q,ROW(),MATCH(AE$3,$K$2:$Q$2,0))/12</f>
        <v>-166.66666666666666</v>
      </c>
      <c r="AF1663" s="80" cm="1">
        <f t="array" ref="AF1663">INDEX($K:$Q,ROW(),MATCH(AF$3,$K$2:$Q$2,0))/12</f>
        <v>-166.66666666666666</v>
      </c>
      <c r="AG1663" s="80" cm="1">
        <f t="array" ref="AG1663">INDEX($K:$Q,ROW(),MATCH(AG$3,$K$2:$Q$2,0))/12</f>
        <v>-166.66666666666666</v>
      </c>
      <c r="AH1663" s="80" cm="1">
        <f t="array" ref="AH1663">INDEX($K:$Q,ROW(),MATCH(AH$3,$K$2:$Q$2,0))/12</f>
        <v>-166.66666666666666</v>
      </c>
      <c r="AI1663" s="80" cm="1">
        <f t="array" ref="AI1663">INDEX($K:$Q,ROW(),MATCH(AI$3,$K$2:$Q$2,0))/12</f>
        <v>-166.66666666666666</v>
      </c>
      <c r="AJ1663" s="80" cm="1">
        <f t="array" ref="AJ1663">INDEX($K:$Q,ROW(),MATCH(AJ$3,$K$2:$Q$2,0))/12</f>
        <v>-166.66666666666666</v>
      </c>
      <c r="AK1663" s="80" cm="1">
        <f t="array" ref="AK1663">INDEX($K:$Q,ROW(),MATCH(AK$3,$K$2:$Q$2,0))/12</f>
        <v>-166.66666666666666</v>
      </c>
      <c r="AL1663" s="80" cm="1">
        <f t="array" ref="AL1663">INDEX($K:$Q,ROW(),MATCH(AL$3,$K$2:$Q$2,0))/12</f>
        <v>-166.66666666666666</v>
      </c>
      <c r="AM1663" s="80" cm="1">
        <f t="array" ref="AM1663">INDEX($K:$Q,ROW(),MATCH(AM$3,$K$2:$Q$2,0))/12</f>
        <v>-166.66666666666666</v>
      </c>
      <c r="AN1663" s="80" cm="1">
        <f t="array" ref="AN1663">INDEX($K:$Q,ROW(),MATCH(AN$3,$K$2:$Q$2,0))/12</f>
        <v>-166.66666666666666</v>
      </c>
      <c r="AO1663" s="80" cm="1">
        <f t="array" ref="AO1663">INDEX($K:$Q,ROW(),MATCH(AO$3,$K$2:$Q$2,0))/12</f>
        <v>-166.66666666666666</v>
      </c>
      <c r="AP1663" s="80" cm="1">
        <f t="array" ref="AP1663">INDEX($K:$Q,ROW(),MATCH(AP$3,$K$2:$Q$2,0))/12</f>
        <v>-166.66666666666666</v>
      </c>
      <c r="AQ1663" s="80" cm="1">
        <f t="array" ref="AQ1663">INDEX($K:$Q,ROW(),MATCH(AQ$3,$K$2:$Q$2,0))/12</f>
        <v>-333.33333333333331</v>
      </c>
      <c r="AR1663" s="80" cm="1">
        <f t="array" ref="AR1663">INDEX($K:$Q,ROW(),MATCH(AR$3,$K$2:$Q$2,0))/12</f>
        <v>-333.33333333333331</v>
      </c>
      <c r="AS1663" s="80" cm="1">
        <f t="array" ref="AS1663">INDEX($K:$Q,ROW(),MATCH(AS$3,$K$2:$Q$2,0))/12</f>
        <v>-333.33333333333331</v>
      </c>
      <c r="AT1663" s="80" cm="1">
        <f t="array" ref="AT1663">INDEX($K:$Q,ROW(),MATCH(AT$3,$K$2:$Q$2,0))/12</f>
        <v>-333.33333333333331</v>
      </c>
      <c r="AU1663" s="80" cm="1">
        <f t="array" ref="AU1663">INDEX($K:$Q,ROW(),MATCH(AU$3,$K$2:$Q$2,0))/12</f>
        <v>-333.33333333333331</v>
      </c>
      <c r="AV1663" s="80" cm="1">
        <f t="array" ref="AV1663">INDEX($K:$Q,ROW(),MATCH(AV$3,$K$2:$Q$2,0))/12</f>
        <v>-333.33333333333331</v>
      </c>
      <c r="AW1663" s="80" cm="1">
        <f t="array" ref="AW1663">INDEX($K:$Q,ROW(),MATCH(AW$3,$K$2:$Q$2,0))/12</f>
        <v>-333.33333333333331</v>
      </c>
      <c r="AX1663" s="80" cm="1">
        <f t="array" ref="AX1663">INDEX($K:$Q,ROW(),MATCH(AX$3,$K$2:$Q$2,0))/12</f>
        <v>-333.33333333333331</v>
      </c>
      <c r="AY1663" s="80" cm="1">
        <f t="array" ref="AY1663">INDEX($K:$Q,ROW(),MATCH(AY$3,$K$2:$Q$2,0))/12</f>
        <v>-333.33333333333331</v>
      </c>
      <c r="AZ1663" s="80" cm="1">
        <f t="array" ref="AZ1663">INDEX($K:$Q,ROW(),MATCH(AZ$3,$K$2:$Q$2,0))/12</f>
        <v>-333.33333333333331</v>
      </c>
      <c r="BA1663" s="80" cm="1">
        <f t="array" ref="BA1663">INDEX($K:$Q,ROW(),MATCH(BA$3,$K$2:$Q$2,0))/12</f>
        <v>-333.33333333333331</v>
      </c>
      <c r="BB1663" s="80" cm="1">
        <f t="array" ref="BB1663">INDEX($K:$Q,ROW(),MATCH(BB$3,$K$2:$Q$2,0))/12</f>
        <v>-333.33333333333331</v>
      </c>
      <c r="BC1663" s="80" cm="1">
        <f t="array" ref="BC1663">INDEX($K:$Q,ROW(),MATCH(BC$3,$K$2:$Q$2,0))/12</f>
        <v>-666.66666666666663</v>
      </c>
      <c r="BD1663" s="80" cm="1">
        <f t="array" ref="BD1663">INDEX($K:$Q,ROW(),MATCH(BD$3,$K$2:$Q$2,0))/12</f>
        <v>-666.66666666666663</v>
      </c>
      <c r="BE1663" s="80" cm="1">
        <f t="array" ref="BE1663">INDEX($K:$Q,ROW(),MATCH(BE$3,$K$2:$Q$2,0))/12</f>
        <v>-666.66666666666663</v>
      </c>
      <c r="BF1663" s="80" cm="1">
        <f t="array" ref="BF1663">INDEX($K:$Q,ROW(),MATCH(BF$3,$K$2:$Q$2,0))/12</f>
        <v>-666.66666666666663</v>
      </c>
      <c r="BG1663" s="80" cm="1">
        <f t="array" ref="BG1663">INDEX($K:$Q,ROW(),MATCH(BG$3,$K$2:$Q$2,0))/12</f>
        <v>-666.66666666666663</v>
      </c>
      <c r="BH1663" s="80" cm="1">
        <f t="array" ref="BH1663">INDEX($K:$Q,ROW(),MATCH(BH$3,$K$2:$Q$2,0))/12</f>
        <v>-666.66666666666663</v>
      </c>
      <c r="BI1663" s="80" cm="1">
        <f t="array" ref="BI1663">INDEX($K:$Q,ROW(),MATCH(BI$3,$K$2:$Q$2,0))/12</f>
        <v>-666.66666666666663</v>
      </c>
      <c r="BJ1663" s="80" cm="1">
        <f t="array" ref="BJ1663">INDEX($K:$Q,ROW(),MATCH(BJ$3,$K$2:$Q$2,0))/12</f>
        <v>-666.66666666666663</v>
      </c>
      <c r="BK1663" s="80" cm="1">
        <f t="array" ref="BK1663">INDEX($K:$Q,ROW(),MATCH(BK$3,$K$2:$Q$2,0))/12</f>
        <v>-666.66666666666663</v>
      </c>
      <c r="BL1663" s="80" cm="1">
        <f t="array" ref="BL1663">INDEX($K:$Q,ROW(),MATCH(BL$3,$K$2:$Q$2,0))/12</f>
        <v>-666.66666666666663</v>
      </c>
      <c r="BM1663" s="80" cm="1">
        <f t="array" ref="BM1663">INDEX($K:$Q,ROW(),MATCH(BM$3,$K$2:$Q$2,0))/12</f>
        <v>-666.66666666666663</v>
      </c>
      <c r="BN1663" s="80" cm="1">
        <f t="array" ref="BN1663">INDEX($K:$Q,ROW(),MATCH(BN$3,$K$2:$Q$2,0))/12</f>
        <v>-666.66666666666663</v>
      </c>
      <c r="BO1663" s="80" cm="1">
        <f t="array" ref="BO1663">INDEX($K:$Q,ROW(),MATCH(BO$3,$K$2:$Q$2,0))/12</f>
        <v>-1333.3333333333333</v>
      </c>
      <c r="BP1663" s="80" cm="1">
        <f t="array" ref="BP1663">INDEX($K:$Q,ROW(),MATCH(BP$3,$K$2:$Q$2,0))/12</f>
        <v>-1333.3333333333333</v>
      </c>
      <c r="BQ1663" s="80" cm="1">
        <f t="array" ref="BQ1663">INDEX($K:$Q,ROW(),MATCH(BQ$3,$K$2:$Q$2,0))/12</f>
        <v>-1333.3333333333333</v>
      </c>
      <c r="BR1663" s="80" cm="1">
        <f t="array" ref="BR1663">INDEX($K:$Q,ROW(),MATCH(BR$3,$K$2:$Q$2,0))/12</f>
        <v>-1333.3333333333333</v>
      </c>
      <c r="BS1663" s="80" cm="1">
        <f t="array" ref="BS1663">INDEX($K:$Q,ROW(),MATCH(BS$3,$K$2:$Q$2,0))/12</f>
        <v>-1333.3333333333333</v>
      </c>
      <c r="BT1663" s="80" cm="1">
        <f t="array" ref="BT1663">INDEX($K:$Q,ROW(),MATCH(BT$3,$K$2:$Q$2,0))/12</f>
        <v>-1333.3333333333333</v>
      </c>
      <c r="BU1663" s="80" cm="1">
        <f t="array" ref="BU1663">INDEX($K:$Q,ROW(),MATCH(BU$3,$K$2:$Q$2,0))/12</f>
        <v>-1333.3333333333333</v>
      </c>
      <c r="BV1663" s="80" cm="1">
        <f t="array" ref="BV1663">INDEX($K:$Q,ROW(),MATCH(BV$3,$K$2:$Q$2,0))/12</f>
        <v>-1333.3333333333333</v>
      </c>
      <c r="BW1663" s="80" cm="1">
        <f t="array" ref="BW1663">INDEX($K:$Q,ROW(),MATCH(BW$3,$K$2:$Q$2,0))/12</f>
        <v>-1333.3333333333333</v>
      </c>
      <c r="BX1663" s="80" cm="1">
        <f t="array" ref="BX1663">INDEX($K:$Q,ROW(),MATCH(BX$3,$K$2:$Q$2,0))/12</f>
        <v>-1333.3333333333333</v>
      </c>
      <c r="BY1663" s="80" cm="1">
        <f t="array" ref="BY1663">INDEX($K:$Q,ROW(),MATCH(BY$3,$K$2:$Q$2,0))/12</f>
        <v>-1333.3333333333333</v>
      </c>
      <c r="BZ1663" s="80" cm="1">
        <f t="array" ref="BZ1663">INDEX($K:$Q,ROW(),MATCH(BZ$3,$K$2:$Q$2,0))/12</f>
        <v>-1333.3333333333333</v>
      </c>
      <c r="CA1663" s="80" cm="1">
        <f t="array" ref="CA1663">INDEX($K:$Q,ROW(),MATCH(CA$3,$K$2:$Q$2,0))/12</f>
        <v>-2666.6666666666665</v>
      </c>
      <c r="CB1663" s="80" cm="1">
        <f t="array" ref="CB1663">INDEX($K:$Q,ROW(),MATCH(CB$3,$K$2:$Q$2,0))/12</f>
        <v>-2666.6666666666665</v>
      </c>
      <c r="CC1663" s="80" cm="1">
        <f t="array" ref="CC1663">INDEX($K:$Q,ROW(),MATCH(CC$3,$K$2:$Q$2,0))/12</f>
        <v>-2666.6666666666665</v>
      </c>
      <c r="CD1663" s="80" cm="1">
        <f t="array" ref="CD1663">INDEX($K:$Q,ROW(),MATCH(CD$3,$K$2:$Q$2,0))/12</f>
        <v>-2666.6666666666665</v>
      </c>
      <c r="CE1663" s="80" cm="1">
        <f t="array" ref="CE1663">INDEX($K:$Q,ROW(),MATCH(CE$3,$K$2:$Q$2,0))/12</f>
        <v>-2666.6666666666665</v>
      </c>
      <c r="CF1663" s="80" cm="1">
        <f t="array" ref="CF1663">INDEX($K:$Q,ROW(),MATCH(CF$3,$K$2:$Q$2,0))/12</f>
        <v>-2666.6666666666665</v>
      </c>
      <c r="CG1663" s="80" cm="1">
        <f t="array" ref="CG1663">INDEX($K:$Q,ROW(),MATCH(CG$3,$K$2:$Q$2,0))/12</f>
        <v>-2666.6666666666665</v>
      </c>
      <c r="CH1663" s="80" cm="1">
        <f t="array" ref="CH1663">INDEX($K:$Q,ROW(),MATCH(CH$3,$K$2:$Q$2,0))/12</f>
        <v>-2666.6666666666665</v>
      </c>
      <c r="CI1663" s="80" cm="1">
        <f t="array" ref="CI1663">INDEX($K:$Q,ROW(),MATCH(CI$3,$K$2:$Q$2,0))/12</f>
        <v>-2666.6666666666665</v>
      </c>
      <c r="CJ1663" s="80" cm="1">
        <f t="array" ref="CJ1663">INDEX($K:$Q,ROW(),MATCH(CJ$3,$K$2:$Q$2,0))/12</f>
        <v>-2666.6666666666665</v>
      </c>
      <c r="CK1663" s="80" cm="1">
        <f t="array" ref="CK1663">INDEX($K:$Q,ROW(),MATCH(CK$3,$K$2:$Q$2,0))/12</f>
        <v>-2666.6666666666665</v>
      </c>
      <c r="CL1663" s="80" cm="1">
        <f t="array" ref="CL1663">INDEX($K:$Q,ROW(),MATCH(CL$3,$K$2:$Q$2,0))/12</f>
        <v>-2666.6666666666665</v>
      </c>
      <c r="CN1663" s="74"/>
      <c r="CO1663" s="80" t="e" cm="1">
        <f t="array" ref="CO1663">INDEX($K:$Q,ROW(),MATCH(CO$3,$K$2:$Q$2,0))/CO$5</f>
        <v>#N/A</v>
      </c>
      <c r="CP1663" s="80" t="e" cm="1">
        <f t="array" ref="CP1663">INDEX($K:$Q,ROW(),MATCH(CP$3,$K$2:$Q$2,0))/CP$5</f>
        <v>#N/A</v>
      </c>
      <c r="CQ1663" s="80" t="e" cm="1">
        <f t="array" ref="CQ1663">INDEX($K:$Q,ROW(),MATCH(CQ$3,$K$2:$Q$2,0))/CQ$5</f>
        <v>#N/A</v>
      </c>
      <c r="CR1663" s="80" t="e" cm="1">
        <f t="array" ref="CR1663">INDEX($K:$Q,ROW(),MATCH(CR$3,$K$2:$Q$2,0))/CR$5</f>
        <v>#N/A</v>
      </c>
      <c r="CS1663" s="80" t="e" cm="1">
        <f t="array" ref="CS1663">INDEX($K:$Q,ROW(),MATCH(CS$3,$K$2:$Q$2,0))/CS$5</f>
        <v>#N/A</v>
      </c>
      <c r="CT1663" s="80" t="e" cm="1">
        <f t="array" ref="CT1663">INDEX($K:$Q,ROW(),MATCH(CT$3,$K$2:$Q$2,0))/CT$5</f>
        <v>#N/A</v>
      </c>
      <c r="CU1663" s="80" t="e" cm="1">
        <f t="array" ref="CU1663">INDEX($K:$Q,ROW(),MATCH(CU$3,$K$2:$Q$2,0))/CU$5</f>
        <v>#N/A</v>
      </c>
      <c r="CV1663" s="80" t="e" cm="1">
        <f t="array" ref="CV1663">INDEX($K:$Q,ROW(),MATCH(CV$3,$K$2:$Q$2,0))/CV$5</f>
        <v>#N/A</v>
      </c>
      <c r="CW1663" s="80" t="e" cm="1">
        <f t="array" ref="CW1663">INDEX($K:$Q,ROW(),MATCH(CW$3,$K$2:$Q$2,0))/CW$5</f>
        <v>#N/A</v>
      </c>
      <c r="CX1663" s="80" t="e" cm="1">
        <f t="array" ref="CX1663">INDEX($K:$Q,ROW(),MATCH(CX$3,$K$2:$Q$2,0))/CX$5</f>
        <v>#N/A</v>
      </c>
      <c r="CY1663" s="80" t="e" cm="1">
        <f t="array" ref="CY1663">INDEX($K:$Q,ROW(),MATCH(CY$3,$K$2:$Q$2,0))/CL$5</f>
        <v>#N/A</v>
      </c>
      <c r="CZ1663" s="80" t="e" cm="1">
        <f t="array" ref="CZ1663">INDEX($K:$Q,ROW(),MATCH(CZ$3,$K$2:$Q$2,0))/CZ$5</f>
        <v>#N/A</v>
      </c>
      <c r="DA1663" s="80" t="e" cm="1">
        <f t="array" ref="DA1663">INDEX($K:$Q,ROW(),MATCH(DA$3,$K$2:$Q$2,0))/DA$5</f>
        <v>#N/A</v>
      </c>
      <c r="DB1663" s="80" t="e" cm="1">
        <f t="array" ref="DB1663">INDEX($K:$Q,ROW(),MATCH(DB$3,$K$2:$Q$2,0))/DB$5</f>
        <v>#N/A</v>
      </c>
      <c r="DC1663" s="80" t="e" cm="1">
        <f t="array" ref="DC1663">INDEX($K:$Q,ROW(),MATCH(DC$3,$K$2:$Q$2,0))/DC$5</f>
        <v>#N/A</v>
      </c>
      <c r="DD1663" s="80" t="e" cm="1">
        <f t="array" ref="DD1663">INDEX($K:$Q,ROW(),MATCH(DD$3,$K$2:$Q$2,0))/DD$5</f>
        <v>#N/A</v>
      </c>
      <c r="DE1663" s="80" t="e" cm="1">
        <f t="array" ref="DE1663">INDEX($K:$Q,ROW(),MATCH(DE$3,$K$2:$Q$2,0))/DE$5</f>
        <v>#N/A</v>
      </c>
      <c r="DF1663" s="80" t="e" cm="1">
        <f t="array" ref="DF1663">INDEX($K:$Q,ROW(),MATCH(DF$3,$K$2:$Q$2,0))/DF$5</f>
        <v>#N/A</v>
      </c>
      <c r="DG1663" s="80" t="e" cm="1">
        <f t="array" ref="DG1663">INDEX($K:$Q,ROW(),MATCH(DG$3,$K$2:$Q$2,0))/DG$5</f>
        <v>#N/A</v>
      </c>
      <c r="DH1663" s="80" t="e" cm="1">
        <f t="array" ref="DH1663">INDEX($K:$Q,ROW(),MATCH(DH$3,$K$2:$Q$2,0))/DH$5</f>
        <v>#N/A</v>
      </c>
      <c r="DI1663" s="80" t="e" cm="1">
        <f t="array" ref="DI1663">INDEX($K:$Q,ROW(),MATCH(DI$3,$K$2:$Q$2,0))/DI$5</f>
        <v>#N/A</v>
      </c>
      <c r="DJ1663" s="80" t="e" cm="1">
        <f t="array" ref="DJ1663">INDEX($K:$Q,ROW(),MATCH(DJ$3,$K$2:$Q$2,0))/DJ$5</f>
        <v>#N/A</v>
      </c>
      <c r="DK1663" s="80" t="e" cm="1">
        <f t="array" ref="DK1663">INDEX($K:$Q,ROW(),MATCH(DK$3,$K$2:$Q$2,0))/DK$5</f>
        <v>#N/A</v>
      </c>
      <c r="DL1663" s="80" t="e" cm="1">
        <f t="array" ref="DL1663">INDEX($K:$Q,ROW(),MATCH(DL$3,$K$2:$Q$2,0))/DL$5</f>
        <v>#N/A</v>
      </c>
    </row>
    <row r="1664" spans="1:116" x14ac:dyDescent="0.35">
      <c r="D1664" t="s">
        <v>425</v>
      </c>
      <c r="E1664" s="8" t="str">
        <f t="shared" si="2853"/>
        <v>1664 FAPPE-F</v>
      </c>
      <c r="S1664" s="80"/>
      <c r="T1664" s="72"/>
      <c r="U1664" s="72"/>
      <c r="V1664" s="72"/>
      <c r="W1664" s="72"/>
      <c r="X1664" s="72"/>
      <c r="Y1664" s="72"/>
      <c r="Z1664" s="72"/>
      <c r="AA1664" s="72"/>
      <c r="AB1664" s="72"/>
      <c r="AC1664" s="72"/>
      <c r="AD1664" s="72"/>
      <c r="AE1664" s="72"/>
      <c r="AF1664" s="72"/>
      <c r="AG1664" s="72"/>
      <c r="AH1664" s="72"/>
      <c r="AI1664" s="72"/>
      <c r="AJ1664" s="72"/>
      <c r="AK1664" s="72"/>
      <c r="AL1664" s="72"/>
      <c r="AM1664" s="72"/>
      <c r="AN1664" s="72"/>
      <c r="AO1664" s="72"/>
      <c r="AP1664" s="72"/>
      <c r="AQ1664" s="72"/>
      <c r="AR1664" s="72"/>
      <c r="AS1664" s="72"/>
      <c r="AT1664" s="72"/>
      <c r="AU1664" s="72"/>
      <c r="AV1664" s="72"/>
      <c r="AW1664" s="72"/>
      <c r="AX1664" s="72"/>
      <c r="AY1664" s="72"/>
      <c r="AZ1664" s="72"/>
      <c r="BA1664" s="72"/>
      <c r="BB1664" s="72"/>
      <c r="BC1664" s="72"/>
      <c r="BD1664" s="72"/>
      <c r="BE1664" s="72"/>
      <c r="BF1664" s="72"/>
      <c r="BG1664" s="72"/>
      <c r="BH1664" s="72"/>
      <c r="BI1664" s="72"/>
      <c r="BJ1664" s="72"/>
      <c r="BK1664" s="72"/>
      <c r="BL1664" s="72"/>
      <c r="BM1664" s="72"/>
      <c r="BN1664" s="72"/>
      <c r="BO1664" s="72"/>
      <c r="BP1664" s="72"/>
      <c r="BQ1664" s="72"/>
      <c r="BR1664" s="72"/>
      <c r="BS1664" s="72"/>
      <c r="BT1664" s="72"/>
      <c r="BU1664" s="72"/>
      <c r="BV1664" s="72"/>
      <c r="BW1664" s="72"/>
      <c r="BX1664" s="72"/>
      <c r="BY1664" s="72"/>
      <c r="BZ1664" s="72"/>
      <c r="CA1664" s="72"/>
      <c r="CB1664" s="72"/>
      <c r="CC1664" s="72"/>
      <c r="CD1664" s="72"/>
      <c r="CE1664" s="72"/>
      <c r="CF1664" s="72"/>
      <c r="CG1664" s="72"/>
      <c r="CH1664" s="72"/>
      <c r="CI1664" s="72"/>
      <c r="CJ1664" s="72"/>
      <c r="CK1664" s="72"/>
      <c r="CL1664" s="72"/>
      <c r="CO1664" s="72"/>
      <c r="CP1664" s="72"/>
      <c r="CQ1664" s="72"/>
      <c r="CR1664" s="72"/>
      <c r="CS1664" s="72"/>
      <c r="CT1664" s="72"/>
      <c r="CU1664" s="72"/>
      <c r="CV1664" s="72"/>
      <c r="CW1664" s="72"/>
      <c r="CX1664" s="72"/>
      <c r="CY1664" s="72"/>
      <c r="CZ1664" s="72"/>
      <c r="DA1664" s="72"/>
      <c r="DB1664" s="72"/>
      <c r="DC1664" s="72"/>
      <c r="DD1664" s="72"/>
      <c r="DE1664" s="72"/>
      <c r="DF1664" s="72"/>
      <c r="DG1664" s="72"/>
      <c r="DH1664" s="72"/>
      <c r="DI1664" s="72"/>
      <c r="DJ1664" s="72"/>
      <c r="DK1664" s="72"/>
      <c r="DL1664" s="72"/>
    </row>
    <row r="1665" spans="2:116" x14ac:dyDescent="0.35">
      <c r="D1665" t="s">
        <v>425</v>
      </c>
      <c r="E1665" s="8" t="str">
        <f t="shared" si="2853"/>
        <v>1665 FAPPE-F</v>
      </c>
      <c r="G1665" s="125" t="str">
        <f>"Capital expenditures - "&amp;SUBSTITUTE(G1660,":","")</f>
        <v>Capital expenditures - Fixed secondary PPE</v>
      </c>
      <c r="H1665" s="12"/>
      <c r="S1665" s="72"/>
      <c r="T1665" s="72"/>
      <c r="U1665" s="72"/>
      <c r="V1665" s="72"/>
      <c r="W1665" s="72"/>
      <c r="X1665" s="72"/>
      <c r="Y1665" s="72"/>
      <c r="Z1665" s="72"/>
      <c r="AA1665" s="72"/>
      <c r="AB1665" s="72"/>
      <c r="AC1665" s="72"/>
      <c r="AD1665" s="72"/>
      <c r="AE1665" s="72"/>
      <c r="AF1665" s="72"/>
      <c r="AG1665" s="72"/>
      <c r="AH1665" s="72"/>
      <c r="AI1665" s="72"/>
      <c r="AJ1665" s="72"/>
      <c r="AK1665" s="72"/>
      <c r="AL1665" s="72"/>
      <c r="AM1665" s="72"/>
      <c r="AN1665" s="72"/>
      <c r="AO1665" s="72"/>
      <c r="AP1665" s="72"/>
      <c r="AQ1665" s="72"/>
      <c r="AR1665" s="72"/>
      <c r="AS1665" s="72"/>
      <c r="AT1665" s="72"/>
      <c r="AU1665" s="72"/>
      <c r="AV1665" s="72"/>
      <c r="AW1665" s="72"/>
      <c r="AX1665" s="72"/>
      <c r="AY1665" s="72"/>
      <c r="AZ1665" s="72"/>
      <c r="BA1665" s="72"/>
      <c r="BB1665" s="72"/>
      <c r="BC1665" s="72"/>
      <c r="BD1665" s="72"/>
      <c r="BE1665" s="72"/>
      <c r="BF1665" s="72"/>
      <c r="BG1665" s="72"/>
      <c r="BH1665" s="72"/>
      <c r="BI1665" s="72"/>
      <c r="BJ1665" s="72"/>
      <c r="BK1665" s="72"/>
      <c r="BL1665" s="72"/>
      <c r="BM1665" s="72"/>
      <c r="BN1665" s="72"/>
      <c r="BO1665" s="72"/>
      <c r="BP1665" s="72"/>
      <c r="BQ1665" s="72"/>
      <c r="BR1665" s="72"/>
      <c r="BS1665" s="72"/>
      <c r="BT1665" s="72"/>
      <c r="BU1665" s="72"/>
      <c r="BV1665" s="72"/>
      <c r="BW1665" s="72"/>
      <c r="BX1665" s="72"/>
      <c r="BY1665" s="72"/>
      <c r="BZ1665" s="72"/>
      <c r="CA1665" s="72"/>
      <c r="CB1665" s="72"/>
      <c r="CC1665" s="72"/>
      <c r="CD1665" s="72"/>
      <c r="CE1665" s="72"/>
      <c r="CF1665" s="72"/>
      <c r="CG1665" s="72"/>
      <c r="CH1665" s="72"/>
      <c r="CI1665" s="72"/>
      <c r="CJ1665" s="72"/>
      <c r="CK1665" s="72"/>
      <c r="CL1665" s="72"/>
      <c r="CO1665" s="72"/>
      <c r="CP1665" s="72"/>
      <c r="CQ1665" s="72"/>
      <c r="CR1665" s="72"/>
      <c r="CS1665" s="72"/>
      <c r="CT1665" s="72"/>
      <c r="CU1665" s="72"/>
      <c r="CV1665" s="72"/>
      <c r="CW1665" s="72"/>
      <c r="CX1665" s="72"/>
      <c r="CY1665" s="72"/>
      <c r="CZ1665" s="72"/>
      <c r="DA1665" s="72"/>
      <c r="DB1665" s="72"/>
      <c r="DC1665" s="72"/>
      <c r="DD1665" s="72"/>
      <c r="DE1665" s="72"/>
      <c r="DF1665" s="72"/>
      <c r="DG1665" s="72"/>
      <c r="DH1665" s="72"/>
      <c r="DI1665" s="72"/>
      <c r="DJ1665" s="72"/>
      <c r="DK1665" s="72"/>
      <c r="DL1665" s="72"/>
    </row>
    <row r="1666" spans="2:116" x14ac:dyDescent="0.35">
      <c r="C1666" t="s">
        <v>233</v>
      </c>
      <c r="D1666" t="s">
        <v>425</v>
      </c>
      <c r="E1666" s="8" t="str">
        <f t="shared" si="2853"/>
        <v>1666 FAPPE-F</v>
      </c>
      <c r="G1666" s="125"/>
      <c r="J1666" s="80">
        <f>SUMIF($5:$5,I$2,1666:1666)</f>
        <v>0</v>
      </c>
      <c r="K1666" s="24">
        <f>SUMIF($3:$3,K$2,1666:1666)</f>
        <v>-128.33333333333334</v>
      </c>
      <c r="L1666" s="24">
        <f>SUMIF($3:$3,L$2,1666:1666)</f>
        <v>-436.66666666666663</v>
      </c>
      <c r="M1666" s="24">
        <f>SUMIF($3:$3,M$2,1666:1666)</f>
        <v>-1033.333333333333</v>
      </c>
      <c r="N1666" s="24">
        <f>SUMIF($3:$3,N$2,1666:1666)</f>
        <v>-2266.6666666666656</v>
      </c>
      <c r="O1666" s="24">
        <f>SUMIF($3:$3,O$2,1666:1666)</f>
        <v>-4733.3333333333294</v>
      </c>
      <c r="P1666" s="24">
        <f>SUMIF($3:$3,P$2,1666:1666)</f>
        <v>-9558.3333333333267</v>
      </c>
      <c r="R1666" s="24"/>
      <c r="S1666" s="80" cm="1">
        <f t="array" ref="S1666">(SUM(INDEX(1663:1663,1,MAX(COLUMN($R:$R),COLUMN()-($H1660*12-1))):S1663)/($H1660*12)+IF($R1668=0,0,SUM(INDEX(1668:1668,1,MAX(COLUMN($R:$R),COLUMN()-(($H1660-$H1661)*12))):S1668)/(($H1660)*12)))</f>
        <v>-3.0555555555555554</v>
      </c>
      <c r="T1666" s="80" cm="1">
        <f t="array" ref="T1666">(SUM(INDEX(1663:1663,1,MAX(COLUMN($R:$R),COLUMN()-($H1660*12-1))):T1663)/($H1660*12)+IF($R1668=0,0,SUM(INDEX(1668:1668,1,MAX(COLUMN($R:$R),COLUMN()-(($H1660-$H1661)*12))):T1668)/(($H1660)*12)))</f>
        <v>-4.4444444444444446</v>
      </c>
      <c r="U1666" s="80" cm="1">
        <f t="array" ref="U1666">(SUM(INDEX(1663:1663,1,MAX(COLUMN($R:$R),COLUMN()-($H1660*12-1))):U1663)/($H1660*12)+IF($R1668=0,0,SUM(INDEX(1668:1668,1,MAX(COLUMN($R:$R),COLUMN()-(($H1660-$H1661)*12))):U1668)/(($H1660)*12)))</f>
        <v>-5.8333333333333339</v>
      </c>
      <c r="V1666" s="80" cm="1">
        <f t="array" ref="V1666">(SUM(INDEX(1663:1663,1,MAX(COLUMN($R:$R),COLUMN()-($H1660*12-1))):V1663)/($H1660*12)+IF($R1668=0,0,SUM(INDEX(1668:1668,1,MAX(COLUMN($R:$R),COLUMN()-(($H1660-$H1661)*12))):V1668)/(($H1660)*12)))</f>
        <v>-7.2222222222222223</v>
      </c>
      <c r="W1666" s="80" cm="1">
        <f t="array" ref="W1666">(SUM(INDEX(1663:1663,1,MAX(COLUMN($R:$R),COLUMN()-($H1660*12-1))):W1663)/($H1660*12)+IF($R1668=0,0,SUM(INDEX(1668:1668,1,MAX(COLUMN($R:$R),COLUMN()-(($H1660-$H1661)*12))):W1668)/(($H1660)*12)))</f>
        <v>-8.6111111111111107</v>
      </c>
      <c r="X1666" s="80" cm="1">
        <f t="array" ref="X1666">(SUM(INDEX(1663:1663,1,MAX(COLUMN($R:$R),COLUMN()-($H1660*12-1))):X1663)/($H1660*12)+IF($R1668=0,0,SUM(INDEX(1668:1668,1,MAX(COLUMN($R:$R),COLUMN()-(($H1660-$H1661)*12))):X1668)/(($H1660)*12)))</f>
        <v>-9.9999999999999982</v>
      </c>
      <c r="Y1666" s="80" cm="1">
        <f t="array" ref="Y1666">(SUM(INDEX(1663:1663,1,MAX(COLUMN($R:$R),COLUMN()-($H1660*12-1))):Y1663)/($H1660*12)+IF($R1668=0,0,SUM(INDEX(1668:1668,1,MAX(COLUMN($R:$R),COLUMN()-(($H1660-$H1661)*12))):Y1668)/(($H1660)*12)))</f>
        <v>-11.388888888888888</v>
      </c>
      <c r="Z1666" s="80" cm="1">
        <f t="array" ref="Z1666">(SUM(INDEX(1663:1663,1,MAX(COLUMN($R:$R),COLUMN()-($H1660*12-1))):Z1663)/($H1660*12)+IF($R1668=0,0,SUM(INDEX(1668:1668,1,MAX(COLUMN($R:$R),COLUMN()-(($H1660-$H1661)*12))):Z1668)/(($H1660)*12)))</f>
        <v>-12.777777777777777</v>
      </c>
      <c r="AA1666" s="80" cm="1">
        <f t="array" ref="AA1666">(SUM(INDEX(1663:1663,1,MAX(COLUMN($R:$R),COLUMN()-($H1660*12-1))):AA1663)/($H1660*12)+IF($R1668=0,0,SUM(INDEX(1668:1668,1,MAX(COLUMN($R:$R),COLUMN()-(($H1660-$H1661)*12))):AA1668)/(($H1660)*12)))</f>
        <v>-14.166666666666666</v>
      </c>
      <c r="AB1666" s="80" cm="1">
        <f t="array" ref="AB1666">(SUM(INDEX(1663:1663,1,MAX(COLUMN($R:$R),COLUMN()-($H1660*12-1))):AB1663)/($H1660*12)+IF($R1668=0,0,SUM(INDEX(1668:1668,1,MAX(COLUMN($R:$R),COLUMN()-(($H1660-$H1661)*12))):AB1668)/(($H1660)*12)))</f>
        <v>-15.555555555555555</v>
      </c>
      <c r="AC1666" s="80" cm="1">
        <f t="array" ref="AC1666">(SUM(INDEX(1663:1663,1,MAX(COLUMN($R:$R),COLUMN()-($H1660*12-1))):AC1663)/($H1660*12)+IF($R1668=0,0,SUM(INDEX(1668:1668,1,MAX(COLUMN($R:$R),COLUMN()-(($H1660-$H1661)*12))):AC1668)/(($H1660)*12)))</f>
        <v>-16.944444444444446</v>
      </c>
      <c r="AD1666" s="80" cm="1">
        <f t="array" ref="AD1666">(SUM(INDEX(1663:1663,1,MAX(COLUMN($R:$R),COLUMN()-($H1660*12-1))):AD1663)/($H1660*12)+IF($R1668=0,0,SUM(INDEX(1668:1668,1,MAX(COLUMN($R:$R),COLUMN()-(($H1660-$H1661)*12))):AD1668)/(($H1660)*12)))</f>
        <v>-18.333333333333336</v>
      </c>
      <c r="AE1666" s="80" cm="1">
        <f t="array" ref="AE1666">(SUM(INDEX(1663:1663,1,MAX(COLUMN($R:$R),COLUMN()-($H1660*12-1))):AE1663)/($H1660*12)+IF($R1668=0,0,SUM(INDEX(1668:1668,1,MAX(COLUMN($R:$R),COLUMN()-(($H1660-$H1661)*12))):AE1668)/(($H1660)*12)))</f>
        <v>-21.111111111111114</v>
      </c>
      <c r="AF1666" s="80" cm="1">
        <f t="array" ref="AF1666">(SUM(INDEX(1663:1663,1,MAX(COLUMN($R:$R),COLUMN()-($H1660*12-1))):AF1663)/($H1660*12)+IF($R1668=0,0,SUM(INDEX(1668:1668,1,MAX(COLUMN($R:$R),COLUMN()-(($H1660-$H1661)*12))):AF1668)/(($H1660)*12)))</f>
        <v>-23.888888888888893</v>
      </c>
      <c r="AG1666" s="80" cm="1">
        <f t="array" ref="AG1666">(SUM(INDEX(1663:1663,1,MAX(COLUMN($R:$R),COLUMN()-($H1660*12-1))):AG1663)/($H1660*12)+IF($R1668=0,0,SUM(INDEX(1668:1668,1,MAX(COLUMN($R:$R),COLUMN()-(($H1660-$H1661)*12))):AG1668)/(($H1660)*12)))</f>
        <v>-26.666666666666671</v>
      </c>
      <c r="AH1666" s="80" cm="1">
        <f t="array" ref="AH1666">(SUM(INDEX(1663:1663,1,MAX(COLUMN($R:$R),COLUMN()-($H1660*12-1))):AH1663)/($H1660*12)+IF($R1668=0,0,SUM(INDEX(1668:1668,1,MAX(COLUMN($R:$R),COLUMN()-(($H1660-$H1661)*12))):AH1668)/(($H1660)*12)))</f>
        <v>-29.44444444444445</v>
      </c>
      <c r="AI1666" s="80" cm="1">
        <f t="array" ref="AI1666">(SUM(INDEX(1663:1663,1,MAX(COLUMN($R:$R),COLUMN()-($H1660*12-1))):AI1663)/($H1660*12)+IF($R1668=0,0,SUM(INDEX(1668:1668,1,MAX(COLUMN($R:$R),COLUMN()-(($H1660-$H1661)*12))):AI1668)/(($H1660)*12)))</f>
        <v>-32.222222222222229</v>
      </c>
      <c r="AJ1666" s="80" cm="1">
        <f t="array" ref="AJ1666">(SUM(INDEX(1663:1663,1,MAX(COLUMN($R:$R),COLUMN()-($H1660*12-1))):AJ1663)/($H1660*12)+IF($R1668=0,0,SUM(INDEX(1668:1668,1,MAX(COLUMN($R:$R),COLUMN()-(($H1660-$H1661)*12))):AJ1668)/(($H1660)*12)))</f>
        <v>-35.000000000000007</v>
      </c>
      <c r="AK1666" s="80" cm="1">
        <f t="array" ref="AK1666">(SUM(INDEX(1663:1663,1,MAX(COLUMN($R:$R),COLUMN()-($H1660*12-1))):AK1663)/($H1660*12)+IF($R1668=0,0,SUM(INDEX(1668:1668,1,MAX(COLUMN($R:$R),COLUMN()-(($H1660-$H1661)*12))):AK1668)/(($H1660)*12)))</f>
        <v>-37.777777777777779</v>
      </c>
      <c r="AL1666" s="80" cm="1">
        <f t="array" ref="AL1666">(SUM(INDEX(1663:1663,1,MAX(COLUMN($R:$R),COLUMN()-($H1660*12-1))):AL1663)/($H1660*12)+IF($R1668=0,0,SUM(INDEX(1668:1668,1,MAX(COLUMN($R:$R),COLUMN()-(($H1660-$H1661)*12))):AL1668)/(($H1660)*12)))</f>
        <v>-40.555555555555557</v>
      </c>
      <c r="AM1666" s="80" cm="1">
        <f t="array" ref="AM1666">(SUM(INDEX(1663:1663,1,MAX(COLUMN($R:$R),COLUMN()-($H1660*12-1))):AM1663)/($H1660*12)+IF($R1668=0,0,SUM(INDEX(1668:1668,1,MAX(COLUMN($R:$R),COLUMN()-(($H1660-$H1661)*12))):AM1668)/(($H1660)*12)))</f>
        <v>-43.333333333333329</v>
      </c>
      <c r="AN1666" s="80" cm="1">
        <f t="array" ref="AN1666">(SUM(INDEX(1663:1663,1,MAX(COLUMN($R:$R),COLUMN()-($H1660*12-1))):AN1663)/($H1660*12)+IF($R1668=0,0,SUM(INDEX(1668:1668,1,MAX(COLUMN($R:$R),COLUMN()-(($H1660-$H1661)*12))):AN1668)/(($H1660)*12)))</f>
        <v>-46.111111111111107</v>
      </c>
      <c r="AO1666" s="80" cm="1">
        <f t="array" ref="AO1666">(SUM(INDEX(1663:1663,1,MAX(COLUMN($R:$R),COLUMN()-($H1660*12-1))):AO1663)/($H1660*12)+IF($R1668=0,0,SUM(INDEX(1668:1668,1,MAX(COLUMN($R:$R),COLUMN()-(($H1660-$H1661)*12))):AO1668)/(($H1660)*12)))</f>
        <v>-48.888888888888879</v>
      </c>
      <c r="AP1666" s="80" cm="1">
        <f t="array" ref="AP1666">(SUM(INDEX(1663:1663,1,MAX(COLUMN($R:$R),COLUMN()-($H1660*12-1))):AP1663)/($H1660*12)+IF($R1668=0,0,SUM(INDEX(1668:1668,1,MAX(COLUMN($R:$R),COLUMN()-(($H1660-$H1661)*12))):AP1668)/(($H1660)*12)))</f>
        <v>-51.666666666666657</v>
      </c>
      <c r="AQ1666" s="80" cm="1">
        <f t="array" ref="AQ1666">(SUM(INDEX(1663:1663,1,MAX(COLUMN($R:$R),COLUMN()-($H1660*12-1))):AQ1663)/($H1660*12)+IF($R1668=0,0,SUM(INDEX(1668:1668,1,MAX(COLUMN($R:$R),COLUMN()-(($H1660-$H1661)*12))):AQ1668)/(($H1660)*12)))</f>
        <v>-55.55555555555555</v>
      </c>
      <c r="AR1666" s="80" cm="1">
        <f t="array" ref="AR1666">(SUM(INDEX(1663:1663,1,MAX(COLUMN($R:$R),COLUMN()-($H1660*12-1))):AR1663)/($H1660*12)+IF($R1668=0,0,SUM(INDEX(1668:1668,1,MAX(COLUMN($R:$R),COLUMN()-(($H1660-$H1661)*12))):AR1668)/(($H1660)*12)))</f>
        <v>-61.111111111111107</v>
      </c>
      <c r="AS1666" s="80" cm="1">
        <f t="array" ref="AS1666">(SUM(INDEX(1663:1663,1,MAX(COLUMN($R:$R),COLUMN()-($H1660*12-1))):AS1663)/($H1660*12)+IF($R1668=0,0,SUM(INDEX(1668:1668,1,MAX(COLUMN($R:$R),COLUMN()-(($H1660-$H1661)*12))):AS1668)/(($H1660)*12)))</f>
        <v>-66.666666666666671</v>
      </c>
      <c r="AT1666" s="80" cm="1">
        <f t="array" ref="AT1666">(SUM(INDEX(1663:1663,1,MAX(COLUMN($R:$R),COLUMN()-($H1660*12-1))):AT1663)/($H1660*12)+IF($R1668=0,0,SUM(INDEX(1668:1668,1,MAX(COLUMN($R:$R),COLUMN()-(($H1660-$H1661)*12))):AT1668)/(($H1660)*12)))</f>
        <v>-72.222222222222214</v>
      </c>
      <c r="AU1666" s="80" cm="1">
        <f t="array" ref="AU1666">(SUM(INDEX(1663:1663,1,MAX(COLUMN($R:$R),COLUMN()-($H1660*12-1))):AU1663)/($H1660*12)+IF($R1668=0,0,SUM(INDEX(1668:1668,1,MAX(COLUMN($R:$R),COLUMN()-(($H1660-$H1661)*12))):AU1668)/(($H1660)*12)))</f>
        <v>-77.777777777777771</v>
      </c>
      <c r="AV1666" s="80" cm="1">
        <f t="array" ref="AV1666">(SUM(INDEX(1663:1663,1,MAX(COLUMN($R:$R),COLUMN()-($H1660*12-1))):AV1663)/($H1660*12)+IF($R1668=0,0,SUM(INDEX(1668:1668,1,MAX(COLUMN($R:$R),COLUMN()-(($H1660-$H1661)*12))):AV1668)/(($H1660)*12)))</f>
        <v>-83.333333333333314</v>
      </c>
      <c r="AW1666" s="80" cm="1">
        <f t="array" ref="AW1666">(SUM(INDEX(1663:1663,1,MAX(COLUMN($R:$R),COLUMN()-($H1660*12-1))):AW1663)/($H1660*12)+IF($R1668=0,0,SUM(INDEX(1668:1668,1,MAX(COLUMN($R:$R),COLUMN()-(($H1660-$H1661)*12))):AW1668)/(($H1660)*12)))</f>
        <v>-88.888888888888872</v>
      </c>
      <c r="AX1666" s="80" cm="1">
        <f t="array" ref="AX1666">(SUM(INDEX(1663:1663,1,MAX(COLUMN($R:$R),COLUMN()-($H1660*12-1))):AX1663)/($H1660*12)+IF($R1668=0,0,SUM(INDEX(1668:1668,1,MAX(COLUMN($R:$R),COLUMN()-(($H1660-$H1661)*12))):AX1668)/(($H1660)*12)))</f>
        <v>-94.444444444444414</v>
      </c>
      <c r="AY1666" s="80" cm="1">
        <f t="array" ref="AY1666">(SUM(INDEX(1663:1663,1,MAX(COLUMN($R:$R),COLUMN()-($H1660*12-1))):AY1663)/($H1660*12)+IF($R1668=0,0,SUM(INDEX(1668:1668,1,MAX(COLUMN($R:$R),COLUMN()-(($H1660-$H1661)*12))):AY1668)/(($H1660)*12)))</f>
        <v>-99.999999999999972</v>
      </c>
      <c r="AZ1666" s="80" cm="1">
        <f t="array" ref="AZ1666">(SUM(INDEX(1663:1663,1,MAX(COLUMN($R:$R),COLUMN()-($H1660*12-1))):AZ1663)/($H1660*12)+IF($R1668=0,0,SUM(INDEX(1668:1668,1,MAX(COLUMN($R:$R),COLUMN()-(($H1660-$H1661)*12))):AZ1668)/(($H1660)*12)))</f>
        <v>-105.55555555555551</v>
      </c>
      <c r="BA1666" s="80" cm="1">
        <f t="array" ref="BA1666">(SUM(INDEX(1663:1663,1,MAX(COLUMN($R:$R),COLUMN()-($H1660*12-1))):BA1663)/($H1660*12)+IF($R1668=0,0,SUM(INDEX(1668:1668,1,MAX(COLUMN($R:$R),COLUMN()-(($H1660-$H1661)*12))):BA1668)/(($H1660)*12)))</f>
        <v>-111.11111111111107</v>
      </c>
      <c r="BB1666" s="80" cm="1">
        <f t="array" ref="BB1666">(SUM(INDEX(1663:1663,1,MAX(COLUMN($R:$R),COLUMN()-($H1660*12-1))):BB1663)/($H1660*12)+IF($R1668=0,0,SUM(INDEX(1668:1668,1,MAX(COLUMN($R:$R),COLUMN()-(($H1660-$H1661)*12))):BB1668)/(($H1660)*12)))</f>
        <v>-116.66666666666661</v>
      </c>
      <c r="BC1666" s="80" cm="1">
        <f t="array" ref="BC1666">(SUM(INDEX(1663:1663,1,MAX(COLUMN($R:$R),COLUMN()-($H1660*12-1))):BC1663)/($H1660*12)+IF($R1668=0,0,SUM(INDEX(1668:1668,1,MAX(COLUMN($R:$R),COLUMN()-(($H1660-$H1661)*12))):BC1668)/(($H1660)*12)))</f>
        <v>-127.77777777777774</v>
      </c>
      <c r="BD1666" s="80" cm="1">
        <f t="array" ref="BD1666">(SUM(INDEX(1663:1663,1,MAX(COLUMN($R:$R),COLUMN()-($H1660*12-1))):BD1663)/($H1660*12)+IF($R1668=0,0,SUM(INDEX(1668:1668,1,MAX(COLUMN($R:$R),COLUMN()-(($H1660-$H1661)*12))):BD1668)/(($H1660)*12)))</f>
        <v>-138.88888888888883</v>
      </c>
      <c r="BE1666" s="80" cm="1">
        <f t="array" ref="BE1666">(SUM(INDEX(1663:1663,1,MAX(COLUMN($R:$R),COLUMN()-($H1660*12-1))):BE1663)/($H1660*12)+IF($R1668=0,0,SUM(INDEX(1668:1668,1,MAX(COLUMN($R:$R),COLUMN()-(($H1660-$H1661)*12))):BE1668)/(($H1660)*12)))</f>
        <v>-149.99999999999994</v>
      </c>
      <c r="BF1666" s="80" cm="1">
        <f t="array" ref="BF1666">(SUM(INDEX(1663:1663,1,MAX(COLUMN($R:$R),COLUMN()-($H1660*12-1))):BF1663)/($H1660*12)+IF($R1668=0,0,SUM(INDEX(1668:1668,1,MAX(COLUMN($R:$R),COLUMN()-(($H1660-$H1661)*12))):BF1668)/(($H1660)*12)))</f>
        <v>-161.11111111111103</v>
      </c>
      <c r="BG1666" s="80" cm="1">
        <f t="array" ref="BG1666">(SUM(INDEX(1663:1663,1,MAX(COLUMN($R:$R),COLUMN()-($H1660*12-1))):BG1663)/($H1660*12)+IF($R1668=0,0,SUM(INDEX(1668:1668,1,MAX(COLUMN($R:$R),COLUMN()-(($H1660-$H1661)*12))):BG1668)/(($H1660)*12)))</f>
        <v>-172.22222222222214</v>
      </c>
      <c r="BH1666" s="80" cm="1">
        <f t="array" ref="BH1666">(SUM(INDEX(1663:1663,1,MAX(COLUMN($R:$R),COLUMN()-($H1660*12-1))):BH1663)/($H1660*12)+IF($R1668=0,0,SUM(INDEX(1668:1668,1,MAX(COLUMN($R:$R),COLUMN()-(($H1660-$H1661)*12))):BH1668)/(($H1660)*12)))</f>
        <v>-183.33333333333323</v>
      </c>
      <c r="BI1666" s="80" cm="1">
        <f t="array" ref="BI1666">(SUM(INDEX(1663:1663,1,MAX(COLUMN($R:$R),COLUMN()-($H1660*12-1))):BI1663)/($H1660*12)+IF($R1668=0,0,SUM(INDEX(1668:1668,1,MAX(COLUMN($R:$R),COLUMN()-(($H1660-$H1661)*12))):BI1668)/(($H1660)*12)))</f>
        <v>-194.44444444444434</v>
      </c>
      <c r="BJ1666" s="80" cm="1">
        <f t="array" ref="BJ1666">(SUM(INDEX(1663:1663,1,MAX(COLUMN($R:$R),COLUMN()-($H1660*12-1))):BJ1663)/($H1660*12)+IF($R1668=0,0,SUM(INDEX(1668:1668,1,MAX(COLUMN($R:$R),COLUMN()-(($H1660-$H1661)*12))):BJ1668)/(($H1660)*12)))</f>
        <v>-205.55555555555546</v>
      </c>
      <c r="BK1666" s="80" cm="1">
        <f t="array" ref="BK1666">(SUM(INDEX(1663:1663,1,MAX(COLUMN($R:$R),COLUMN()-($H1660*12-1))):BK1663)/($H1660*12)+IF($R1668=0,0,SUM(INDEX(1668:1668,1,MAX(COLUMN($R:$R),COLUMN()-(($H1660-$H1661)*12))):BK1668)/(($H1660)*12)))</f>
        <v>-216.66666666666654</v>
      </c>
      <c r="BL1666" s="80" cm="1">
        <f t="array" ref="BL1666">(SUM(INDEX(1663:1663,1,MAX(COLUMN($R:$R),COLUMN()-($H1660*12-1))):BL1663)/($H1660*12)+IF($R1668=0,0,SUM(INDEX(1668:1668,1,MAX(COLUMN($R:$R),COLUMN()-(($H1660-$H1661)*12))):BL1668)/(($H1660)*12)))</f>
        <v>-227.77777777777766</v>
      </c>
      <c r="BM1666" s="80" cm="1">
        <f t="array" ref="BM1666">(SUM(INDEX(1663:1663,1,MAX(COLUMN($R:$R),COLUMN()-($H1660*12-1))):BM1663)/($H1660*12)+IF($R1668=0,0,SUM(INDEX(1668:1668,1,MAX(COLUMN($R:$R),COLUMN()-(($H1660-$H1661)*12))):BM1668)/(($H1660)*12)))</f>
        <v>-238.88888888888874</v>
      </c>
      <c r="BN1666" s="80" cm="1">
        <f t="array" ref="BN1666">(SUM(INDEX(1663:1663,1,MAX(COLUMN($R:$R),COLUMN()-($H1660*12-1))):BN1663)/($H1660*12)+IF($R1668=0,0,SUM(INDEX(1668:1668,1,MAX(COLUMN($R:$R),COLUMN()-(($H1660-$H1661)*12))):BN1668)/(($H1660)*12)))</f>
        <v>-249.99999999999986</v>
      </c>
      <c r="BO1666" s="80" cm="1">
        <f t="array" ref="BO1666">(SUM(INDEX(1663:1663,1,MAX(COLUMN($R:$R),COLUMN()-($H1660*12-1))):BO1663)/($H1660*12)+IF($R1668=0,0,SUM(INDEX(1668:1668,1,MAX(COLUMN($R:$R),COLUMN()-(($H1660-$H1661)*12))):BO1668)/(($H1660)*12)))</f>
        <v>-272.22222222222206</v>
      </c>
      <c r="BP1666" s="80" cm="1">
        <f t="array" ref="BP1666">(SUM(INDEX(1663:1663,1,MAX(COLUMN($R:$R),COLUMN()-($H1660*12-1))):BP1663)/($H1660*12)+IF($R1668=0,0,SUM(INDEX(1668:1668,1,MAX(COLUMN($R:$R),COLUMN()-(($H1660-$H1661)*12))):BP1668)/(($H1660)*12)))</f>
        <v>-294.44444444444429</v>
      </c>
      <c r="BQ1666" s="80" cm="1">
        <f t="array" ref="BQ1666">(SUM(INDEX(1663:1663,1,MAX(COLUMN($R:$R),COLUMN()-($H1660*12-1))):BQ1663)/($H1660*12)+IF($R1668=0,0,SUM(INDEX(1668:1668,1,MAX(COLUMN($R:$R),COLUMN()-(($H1660-$H1661)*12))):BQ1668)/(($H1660)*12)))</f>
        <v>-316.66666666666646</v>
      </c>
      <c r="BR1666" s="80" cm="1">
        <f t="array" ref="BR1666">(SUM(INDEX(1663:1663,1,MAX(COLUMN($R:$R),COLUMN()-($H1660*12-1))):BR1663)/($H1660*12)+IF($R1668=0,0,SUM(INDEX(1668:1668,1,MAX(COLUMN($R:$R),COLUMN()-(($H1660-$H1661)*12))):BR1668)/(($H1660)*12)))</f>
        <v>-338.88888888888869</v>
      </c>
      <c r="BS1666" s="80" cm="1">
        <f t="array" ref="BS1666">(SUM(INDEX(1663:1663,1,MAX(COLUMN($R:$R),COLUMN()-($H1660*12-1))):BS1663)/($H1660*12)+IF($R1668=0,0,SUM(INDEX(1668:1668,1,MAX(COLUMN($R:$R),COLUMN()-(($H1660-$H1661)*12))):BS1668)/(($H1660)*12)))</f>
        <v>-361.11111111111092</v>
      </c>
      <c r="BT1666" s="80" cm="1">
        <f t="array" ref="BT1666">(SUM(INDEX(1663:1663,1,MAX(COLUMN($R:$R),COLUMN()-($H1660*12-1))):BT1663)/($H1660*12)+IF($R1668=0,0,SUM(INDEX(1668:1668,1,MAX(COLUMN($R:$R),COLUMN()-(($H1660-$H1661)*12))):BT1668)/(($H1660)*12)))</f>
        <v>-383.33333333333309</v>
      </c>
      <c r="BU1666" s="80" cm="1">
        <f t="array" ref="BU1666">(SUM(INDEX(1663:1663,1,MAX(COLUMN($R:$R),COLUMN()-($H1660*12-1))):BU1663)/($H1660*12)+IF($R1668=0,0,SUM(INDEX(1668:1668,1,MAX(COLUMN($R:$R),COLUMN()-(($H1660-$H1661)*12))):BU1668)/(($H1660)*12)))</f>
        <v>-405.55555555555532</v>
      </c>
      <c r="BV1666" s="80" cm="1">
        <f t="array" ref="BV1666">(SUM(INDEX(1663:1663,1,MAX(COLUMN($R:$R),COLUMN()-($H1660*12-1))):BV1663)/($H1660*12)+IF($R1668=0,0,SUM(INDEX(1668:1668,1,MAX(COLUMN($R:$R),COLUMN()-(($H1660-$H1661)*12))):BV1668)/(($H1660)*12)))</f>
        <v>-427.77777777777749</v>
      </c>
      <c r="BW1666" s="80" cm="1">
        <f t="array" ref="BW1666">(SUM(INDEX(1663:1663,1,MAX(COLUMN($R:$R),COLUMN()-($H1660*12-1))):BW1663)/($H1660*12)+IF($R1668=0,0,SUM(INDEX(1668:1668,1,MAX(COLUMN($R:$R),COLUMN()-(($H1660-$H1661)*12))):BW1668)/(($H1660)*12)))</f>
        <v>-449.99999999999972</v>
      </c>
      <c r="BX1666" s="80" cm="1">
        <f t="array" ref="BX1666">(SUM(INDEX(1663:1663,1,MAX(COLUMN($R:$R),COLUMN()-($H1660*12-1))):BX1663)/($H1660*12)+IF($R1668=0,0,SUM(INDEX(1668:1668,1,MAX(COLUMN($R:$R),COLUMN()-(($H1660-$H1661)*12))):BX1668)/(($H1660)*12)))</f>
        <v>-472.22222222222189</v>
      </c>
      <c r="BY1666" s="80" cm="1">
        <f t="array" ref="BY1666">(SUM(INDEX(1663:1663,1,MAX(COLUMN($R:$R),COLUMN()-($H1660*12-1))):BY1663)/($H1660*12)+IF($R1668=0,0,SUM(INDEX(1668:1668,1,MAX(COLUMN($R:$R),COLUMN()-(($H1660-$H1661)*12))):BY1668)/(($H1660)*12)))</f>
        <v>-494.44444444444412</v>
      </c>
      <c r="BZ1666" s="80" cm="1">
        <f t="array" ref="BZ1666">(SUM(INDEX(1663:1663,1,MAX(COLUMN($R:$R),COLUMN()-($H1660*12-1))):BZ1663)/($H1660*12)+IF($R1668=0,0,SUM(INDEX(1668:1668,1,MAX(COLUMN($R:$R),COLUMN()-(($H1660-$H1661)*12))):BZ1668)/(($H1660)*12)))</f>
        <v>-516.66666666666629</v>
      </c>
      <c r="CA1666" s="80" cm="1">
        <f t="array" ref="CA1666">(SUM(INDEX(1663:1663,1,MAX(COLUMN($R:$R),COLUMN()-($H1660*12-1))):CA1663)/($H1660*12)+IF($R1668=0,0,SUM(INDEX(1668:1668,1,MAX(COLUMN($R:$R),COLUMN()-(($H1660-$H1661)*12))):CA1668)/(($H1660)*12)))</f>
        <v>-559.72222222222194</v>
      </c>
      <c r="CB1666" s="80" cm="1">
        <f t="array" ref="CB1666">(SUM(INDEX(1663:1663,1,MAX(COLUMN($R:$R),COLUMN()-($H1660*12-1))):CB1663)/($H1660*12)+IF($R1668=0,0,SUM(INDEX(1668:1668,1,MAX(COLUMN($R:$R),COLUMN()-(($H1660-$H1661)*12))):CB1668)/(($H1660)*12)))</f>
        <v>-602.77777777777737</v>
      </c>
      <c r="CC1666" s="80" cm="1">
        <f t="array" ref="CC1666">(SUM(INDEX(1663:1663,1,MAX(COLUMN($R:$R),COLUMN()-($H1660*12-1))):CC1663)/($H1660*12)+IF($R1668=0,0,SUM(INDEX(1668:1668,1,MAX(COLUMN($R:$R),COLUMN()-(($H1660-$H1661)*12))):CC1668)/(($H1660)*12)))</f>
        <v>-645.83333333333292</v>
      </c>
      <c r="CD1666" s="80" cm="1">
        <f t="array" ref="CD1666">(SUM(INDEX(1663:1663,1,MAX(COLUMN($R:$R),COLUMN()-($H1660*12-1))):CD1663)/($H1660*12)+IF($R1668=0,0,SUM(INDEX(1668:1668,1,MAX(COLUMN($R:$R),COLUMN()-(($H1660-$H1661)*12))):CD1668)/(($H1660)*12)))</f>
        <v>-688.88888888888846</v>
      </c>
      <c r="CE1666" s="80" cm="1">
        <f t="array" ref="CE1666">(SUM(INDEX(1663:1663,1,MAX(COLUMN($R:$R),COLUMN()-($H1660*12-1))):CE1663)/($H1660*12)+IF($R1668=0,0,SUM(INDEX(1668:1668,1,MAX(COLUMN($R:$R),COLUMN()-(($H1660-$H1661)*12))):CE1668)/(($H1660)*12)))</f>
        <v>-731.94444444444389</v>
      </c>
      <c r="CF1666" s="80" cm="1">
        <f t="array" ref="CF1666">(SUM(INDEX(1663:1663,1,MAX(COLUMN($R:$R),COLUMN()-($H1660*12-1))):CF1663)/($H1660*12)+IF($R1668=0,0,SUM(INDEX(1668:1668,1,MAX(COLUMN($R:$R),COLUMN()-(($H1660-$H1661)*12))):CF1668)/(($H1660)*12)))</f>
        <v>-774.99999999999955</v>
      </c>
      <c r="CG1666" s="80" cm="1">
        <f t="array" ref="CG1666">(SUM(INDEX(1663:1663,1,MAX(COLUMN($R:$R),COLUMN()-($H1660*12-1))):CG1663)/($H1660*12)+IF($R1668=0,0,SUM(INDEX(1668:1668,1,MAX(COLUMN($R:$R),COLUMN()-(($H1660-$H1661)*12))):CG1668)/(($H1660)*12)))</f>
        <v>-818.05555555555497</v>
      </c>
      <c r="CH1666" s="80" cm="1">
        <f t="array" ref="CH1666">(SUM(INDEX(1663:1663,1,MAX(COLUMN($R:$R),COLUMN()-($H1660*12-1))):CH1663)/($H1660*12)+IF($R1668=0,0,SUM(INDEX(1668:1668,1,MAX(COLUMN($R:$R),COLUMN()-(($H1660-$H1661)*12))):CH1668)/(($H1660)*12)))</f>
        <v>-861.11111111111052</v>
      </c>
      <c r="CI1666" s="80" cm="1">
        <f t="array" ref="CI1666">(SUM(INDEX(1663:1663,1,MAX(COLUMN($R:$R),COLUMN()-($H1660*12-1))):CI1663)/($H1660*12)+IF($R1668=0,0,SUM(INDEX(1668:1668,1,MAX(COLUMN($R:$R),COLUMN()-(($H1660-$H1661)*12))):CI1668)/(($H1660)*12)))</f>
        <v>-904.16666666666606</v>
      </c>
      <c r="CJ1666" s="80" cm="1">
        <f t="array" ref="CJ1666">(SUM(INDEX(1663:1663,1,MAX(COLUMN($R:$R),COLUMN()-($H1660*12-1))):CJ1663)/($H1660*12)+IF($R1668=0,0,SUM(INDEX(1668:1668,1,MAX(COLUMN($R:$R),COLUMN()-(($H1660-$H1661)*12))):CJ1668)/(($H1660)*12)))</f>
        <v>-947.22222222222149</v>
      </c>
      <c r="CK1666" s="80" cm="1">
        <f t="array" ref="CK1666">(SUM(INDEX(1663:1663,1,MAX(COLUMN($R:$R),COLUMN()-($H1660*12-1))):CK1663)/($H1660*12)+IF($R1668=0,0,SUM(INDEX(1668:1668,1,MAX(COLUMN($R:$R),COLUMN()-(($H1660-$H1661)*12))):CK1668)/(($H1660)*12)))</f>
        <v>-990.27777777777715</v>
      </c>
      <c r="CL1666" s="80" cm="1">
        <f t="array" ref="CL1666">(SUM(INDEX(1663:1663,1,MAX(COLUMN($R:$R),COLUMN()-($H1660*12-1))):CL1663)/($H1660*12)+IF($R1668=0,0,SUM(INDEX(1668:1668,1,MAX(COLUMN($R:$R),COLUMN()-(($H1660-$H1661)*12))):CL1668)/(($H1660)*12)))</f>
        <v>-1033.3333333333326</v>
      </c>
      <c r="CN1666" s="80">
        <f>SUMIF($5:$5,CN$2,1666:1666)</f>
        <v>0</v>
      </c>
      <c r="CO1666" s="80" t="e" cm="1">
        <f t="array" ref="CO1666">(SUM(INDEX(1663:1663,1,MAX(COLUMN($CN:$CN),COLUMN()-($H1660*4-1))):CO1663)/($H1660*4)-IF($CN1668=0,0,SUM(INDEX(1668:1668,1,MAX(COLUMN($CN:$CN),COLUMN()-(($H1660-$H1661)*4))):CO1668)/(($H1660)*4)))</f>
        <v>#N/A</v>
      </c>
      <c r="CP1666" s="80" t="e" cm="1">
        <f t="array" ref="CP1666">(SUM(INDEX(1663:1663,1,MAX(COLUMN($CN:$CN),COLUMN()-($H1660*4-1))):CP1663)/($H1660*4)-IF($CN1668=0,0,SUM(INDEX(1668:1668,1,MAX(COLUMN($CN:$CN),COLUMN()-(($H1660-$H1661)*4))):CP1668)/(($H1660)*4)))</f>
        <v>#N/A</v>
      </c>
      <c r="CQ1666" s="80" t="e" cm="1">
        <f t="array" ref="CQ1666">(SUM(INDEX(1663:1663,1,MAX(COLUMN($CN:$CN),COLUMN()-($H1660*4-1))):CQ1663)/($H1660*4)-IF($CN1668=0,0,SUM(INDEX(1668:1668,1,MAX(COLUMN($CN:$CN),COLUMN()-(($H1660-$H1661)*4))):CQ1668)/(($H1660)*4)))</f>
        <v>#N/A</v>
      </c>
      <c r="CR1666" s="80" t="e" cm="1">
        <f t="array" ref="CR1666">(SUM(INDEX(1663:1663,1,MAX(COLUMN($CN:$CN),COLUMN()-($H1660*4-1))):CR1663)/($H1660*4)-IF($CN1668=0,0,SUM(INDEX(1668:1668,1,MAX(COLUMN($CN:$CN),COLUMN()-(($H1660-$H1661)*4))):CR1668)/(($H1660)*4)))</f>
        <v>#N/A</v>
      </c>
      <c r="CS1666" s="80" t="e" cm="1">
        <f t="array" ref="CS1666">(SUM(INDEX(1663:1663,1,MAX(COLUMN($CN:$CN),COLUMN()-($H1660*4-1))):CS1663)/($H1660*4)-IF($CN1668=0,0,SUM(INDEX(1668:1668,1,MAX(COLUMN($CN:$CN),COLUMN()-(($H1660-$H1661)*4))):CS1668)/(($H1660)*4)))</f>
        <v>#N/A</v>
      </c>
      <c r="CT1666" s="80" t="e" cm="1">
        <f t="array" ref="CT1666">(SUM(INDEX(1663:1663,1,MAX(COLUMN($CN:$CN),COLUMN()-($H1660*4-1))):CT1663)/($H1660*4)-IF($CN1668=0,0,SUM(INDEX(1668:1668,1,MAX(COLUMN($CN:$CN),COLUMN()-(($H1660-$H1661)*4))):CT1668)/(($H1660)*4)))</f>
        <v>#N/A</v>
      </c>
      <c r="CU1666" s="80" t="e" cm="1">
        <f t="array" ref="CU1666">(SUM(INDEX(1663:1663,1,MAX(COLUMN($CN:$CN),COLUMN()-($H1660*4-1))):CU1663)/($H1660*4)-IF($CN1668=0,0,SUM(INDEX(1668:1668,1,MAX(COLUMN($CN:$CN),COLUMN()-(($H1660-$H1661)*4))):CU1668)/(($H1660)*4)))</f>
        <v>#N/A</v>
      </c>
      <c r="CV1666" s="80" t="e" cm="1">
        <f t="array" ref="CV1666">(SUM(INDEX(1663:1663,1,MAX(COLUMN($CN:$CN),COLUMN()-($H1660*4-1))):CV1663)/($H1660*4)-IF($CN1668=0,0,SUM(INDEX(1668:1668,1,MAX(COLUMN($CN:$CN),COLUMN()-(($H1660-$H1661)*4))):CV1668)/(($H1660)*4)))</f>
        <v>#N/A</v>
      </c>
      <c r="CW1666" s="80" t="e" cm="1">
        <f t="array" ref="CW1666">(SUM(INDEX(1663:1663,1,MAX(COLUMN($CN:$CN),COLUMN()-($H1660*4-1))):CW1663)/($H1660*4)-IF($CN1668=0,0,SUM(INDEX(1668:1668,1,MAX(COLUMN($CN:$CN),COLUMN()-(($H1660-$H1661)*4))):CW1668)/(($H1660)*4)))</f>
        <v>#N/A</v>
      </c>
      <c r="CX1666" s="80" t="e" cm="1">
        <f t="array" ref="CX1666">(SUM(INDEX(1663:1663,1,MAX(COLUMN($CN:$CN),COLUMN()-($H1660*4-1))):CX1663)/($H1660*4)-IF($CN1668=0,0,SUM(INDEX(1668:1668,1,MAX(COLUMN($CN:$CN),COLUMN()-(($H1660-$H1661)*4))):CX1668)/(($H1660)*4)))</f>
        <v>#N/A</v>
      </c>
      <c r="CY1666" s="80" t="e" cm="1">
        <f t="array" ref="CY1666">(SUM(INDEX(1663:1663,1,MAX(COLUMN($CN:$CN),COLUMN()-($H1660*4-1))):CY1663)/($H1660*4)-IF($CN1668=0,0,SUM(INDEX(1668:1668,1,MAX(COLUMN($CN:$CN),COLUMN()-(($H1660-$H1661)*4))):CY1668)/(($H1660)*4)))</f>
        <v>#N/A</v>
      </c>
      <c r="CZ1666" s="80" t="e" cm="1">
        <f t="array" ref="CZ1666">(SUM(INDEX(1663:1663,1,MAX(COLUMN($CN:$CN),COLUMN()-($H1660*4-1))):CZ1663)/($H1660*4)-IF($CN1668=0,0,SUM(INDEX(1668:1668,1,MAX(COLUMN($CN:$CN),COLUMN()-(($H1660-$H1661)*4))):CZ1668)/(($H1660)*4)))</f>
        <v>#N/A</v>
      </c>
      <c r="DA1666" s="80" t="e" cm="1">
        <f t="array" ref="DA1666">(SUM(INDEX(1663:1663,1,MAX(COLUMN($CN:$CN),COLUMN()-($H1660*4-1))):DA1663)/($H1660*4)-IF($CN1668=0,0,SUM(INDEX(1668:1668,1,MAX(COLUMN($CN:$CN),COLUMN()-(($H1660-$H1661)*4))):DA1668)/(($H1660)*4)))</f>
        <v>#N/A</v>
      </c>
      <c r="DB1666" s="80" t="e" cm="1">
        <f t="array" ref="DB1666">(SUM(INDEX(1663:1663,1,MAX(COLUMN($CN:$CN),COLUMN()-($H1660*4-1))):DB1663)/($H1660*4)-IF($CN1668=0,0,SUM(INDEX(1668:1668,1,MAX(COLUMN($CN:$CN),COLUMN()-(($H1660-$H1661)*4))):DB1668)/(($H1660)*4)))</f>
        <v>#N/A</v>
      </c>
      <c r="DC1666" s="80" t="e" cm="1">
        <f t="array" ref="DC1666">(SUM(INDEX(1663:1663,1,MAX(COLUMN($CN:$CN),COLUMN()-($H1660*4-1))):DC1663)/($H1660*4)-IF($CN1668=0,0,SUM(INDEX(1668:1668,1,MAX(COLUMN($CN:$CN),COLUMN()-(($H1660-$H1661)*4))):DC1668)/(($H1660)*4)))</f>
        <v>#N/A</v>
      </c>
      <c r="DD1666" s="80" t="e" cm="1">
        <f t="array" ref="DD1666">(SUM(INDEX(1663:1663,1,MAX(COLUMN($CN:$CN),COLUMN()-($H1660*4-1))):DD1663)/($H1660*4)-IF($CN1668=0,0,SUM(INDEX(1668:1668,1,MAX(COLUMN($CN:$CN),COLUMN()-(($H1660-$H1661)*4))):DD1668)/(($H1660)*4)))</f>
        <v>#N/A</v>
      </c>
      <c r="DE1666" s="80" t="e" cm="1">
        <f t="array" ref="DE1666">(SUM(INDEX(1663:1663,1,MAX(COLUMN($CN:$CN),COLUMN()-($H1660*4-1))):DE1663)/($H1660*4)-IF($CN1668=0,0,SUM(INDEX(1668:1668,1,MAX(COLUMN($CN:$CN),COLUMN()-(($H1660-$H1661)*4))):DE1668)/(($H1660)*4)))</f>
        <v>#N/A</v>
      </c>
      <c r="DF1666" s="80" t="e" cm="1">
        <f t="array" ref="DF1666">(SUM(INDEX(1663:1663,1,MAX(COLUMN($CN:$CN),COLUMN()-($H1660*4-1))):DF1663)/($H1660*4)-IF($CN1668=0,0,SUM(INDEX(1668:1668,1,MAX(COLUMN($CN:$CN),COLUMN()-(($H1660-$H1661)*4))):DF1668)/(($H1660)*4)))</f>
        <v>#N/A</v>
      </c>
      <c r="DG1666" s="80" t="e" cm="1">
        <f t="array" ref="DG1666">(SUM(INDEX(1663:1663,1,MAX(COLUMN($CN:$CN),COLUMN()-($H1660*4-1))):DG1663)/($H1660*4)-IF($CN1668=0,0,SUM(INDEX(1668:1668,1,MAX(COLUMN($CN:$CN),COLUMN()-(($H1660-$H1661)*4))):DG1668)/(($H1660)*4)))</f>
        <v>#N/A</v>
      </c>
      <c r="DH1666" s="80" t="e" cm="1">
        <f t="array" ref="DH1666">(SUM(INDEX(1663:1663,1,MAX(COLUMN($CN:$CN),COLUMN()-($H1660*4-1))):DH1663)/($H1660*4)-IF($CN1668=0,0,SUM(INDEX(1668:1668,1,MAX(COLUMN($CN:$CN),COLUMN()-(($H1660-$H1661)*4))):DH1668)/(($H1660)*4)))</f>
        <v>#N/A</v>
      </c>
      <c r="DI1666" s="80" t="e" cm="1">
        <f t="array" ref="DI1666">(SUM(INDEX(1663:1663,1,MAX(COLUMN($CN:$CN),COLUMN()-($H1660*4-1))):DI1663)/($H1660*4)-IF($CN1668=0,0,SUM(INDEX(1668:1668,1,MAX(COLUMN($CN:$CN),COLUMN()-(($H1660-$H1661)*4))):DI1668)/(($H1660)*4)))</f>
        <v>#N/A</v>
      </c>
      <c r="DJ1666" s="80" t="e" cm="1">
        <f t="array" ref="DJ1666">(SUM(INDEX(1663:1663,1,MAX(COLUMN($CN:$CN),COLUMN()-($H1660*4-1))):DJ1663)/($H1660*4)-IF($CN1668=0,0,SUM(INDEX(1668:1668,1,MAX(COLUMN($CN:$CN),COLUMN()-(($H1660-$H1661)*4))):DJ1668)/(($H1660)*4)))</f>
        <v>#N/A</v>
      </c>
      <c r="DK1666" s="80" t="e" cm="1">
        <f t="array" ref="DK1666">(SUM(INDEX(1663:1663,1,MAX(COLUMN($CN:$CN),COLUMN()-($H1660*4-1))):DK1663)/($H1660*4)-IF($CN1668=0,0,SUM(INDEX(1668:1668,1,MAX(COLUMN($CN:$CN),COLUMN()-(($H1660-$H1661)*4))):DK1668)/(($H1660)*4)))</f>
        <v>#N/A</v>
      </c>
      <c r="DL1666" s="80" t="e" cm="1">
        <f t="array" ref="DL1666">(SUM(INDEX(1663:1663,1,MAX(COLUMN($CN:$CN),COLUMN()-($H1660*4-1))):DL1663)/($H1660*4)-IF($CN1668=0,0,SUM(INDEX(1668:1668,1,MAX(COLUMN($CN:$CN),COLUMN()-(($H1660-$H1661)*4))):DL1668)/(($H1660)*4)))</f>
        <v>#N/A</v>
      </c>
    </row>
    <row r="1667" spans="2:116" x14ac:dyDescent="0.35">
      <c r="D1667" t="s">
        <v>425</v>
      </c>
      <c r="E1667" s="8" t="str">
        <f t="shared" si="2853"/>
        <v>1667 FAPPE-F</v>
      </c>
      <c r="G1667" s="95" t="s">
        <v>204</v>
      </c>
      <c r="J1667" s="62"/>
      <c r="K1667" s="53"/>
      <c r="L1667" s="53"/>
      <c r="M1667" s="53"/>
      <c r="N1667" s="53"/>
      <c r="O1667" s="53"/>
      <c r="P1667" s="53"/>
      <c r="R1667" s="82"/>
      <c r="S1667" s="153"/>
      <c r="T1667" s="153"/>
      <c r="U1667" s="153"/>
      <c r="V1667" s="153"/>
      <c r="W1667" s="153"/>
      <c r="X1667" s="153"/>
      <c r="Y1667" s="153"/>
      <c r="Z1667" s="153"/>
      <c r="AA1667" s="153"/>
      <c r="AB1667" s="153"/>
      <c r="AC1667" s="153"/>
      <c r="AD1667" s="153"/>
      <c r="AE1667" s="153"/>
      <c r="AF1667" s="153"/>
      <c r="AG1667" s="153"/>
      <c r="AH1667" s="153"/>
      <c r="AI1667" s="153"/>
      <c r="AJ1667" s="153"/>
      <c r="AK1667" s="153"/>
      <c r="AL1667" s="153"/>
      <c r="AM1667" s="153"/>
      <c r="AN1667" s="153"/>
      <c r="AO1667" s="153"/>
      <c r="AP1667" s="153"/>
      <c r="AQ1667" s="153"/>
      <c r="AR1667" s="153"/>
      <c r="AS1667" s="153"/>
      <c r="AT1667" s="153"/>
      <c r="AU1667" s="153"/>
      <c r="AV1667" s="153"/>
      <c r="AW1667" s="153"/>
      <c r="AX1667" s="153"/>
      <c r="AY1667" s="153"/>
      <c r="AZ1667" s="153"/>
      <c r="BA1667" s="153"/>
      <c r="BB1667" s="153"/>
      <c r="BC1667" s="153"/>
      <c r="BD1667" s="153"/>
      <c r="BE1667" s="153"/>
      <c r="BF1667" s="153"/>
      <c r="BG1667" s="153"/>
      <c r="BH1667" s="153"/>
      <c r="BI1667" s="153"/>
      <c r="BJ1667" s="153"/>
      <c r="BK1667" s="153"/>
      <c r="BL1667" s="153"/>
      <c r="BM1667" s="153"/>
      <c r="BN1667" s="153"/>
      <c r="BO1667" s="153"/>
      <c r="BP1667" s="153"/>
      <c r="BQ1667" s="153"/>
      <c r="BR1667" s="153"/>
      <c r="BS1667" s="153"/>
      <c r="BT1667" s="153"/>
      <c r="BU1667" s="153"/>
      <c r="BV1667" s="153"/>
      <c r="BW1667" s="153"/>
      <c r="BX1667" s="153"/>
      <c r="BY1667" s="153"/>
      <c r="BZ1667" s="153"/>
      <c r="CA1667" s="153"/>
      <c r="CB1667" s="153"/>
      <c r="CC1667" s="153"/>
      <c r="CD1667" s="153"/>
      <c r="CE1667" s="153"/>
      <c r="CF1667" s="153"/>
      <c r="CG1667" s="153"/>
      <c r="CH1667" s="153"/>
      <c r="CI1667" s="153"/>
      <c r="CJ1667" s="153"/>
      <c r="CK1667" s="153"/>
      <c r="CL1667" s="153"/>
      <c r="CN1667" s="62"/>
      <c r="CO1667" s="153"/>
      <c r="CP1667" s="153"/>
      <c r="CQ1667" s="153"/>
      <c r="CR1667" s="153"/>
      <c r="CS1667" s="153"/>
      <c r="CT1667" s="153"/>
      <c r="CU1667" s="153"/>
      <c r="CV1667" s="153"/>
      <c r="CW1667" s="153"/>
      <c r="CX1667" s="153"/>
      <c r="CY1667" s="153"/>
      <c r="CZ1667" s="153"/>
      <c r="DA1667" s="153"/>
      <c r="DB1667" s="153"/>
      <c r="DC1667" s="153"/>
      <c r="DD1667" s="153"/>
      <c r="DE1667" s="153"/>
      <c r="DF1667" s="153"/>
      <c r="DG1667" s="153"/>
      <c r="DH1667" s="153"/>
      <c r="DI1667" s="153"/>
      <c r="DJ1667" s="153"/>
      <c r="DK1667" s="153"/>
      <c r="DL1667" s="153"/>
    </row>
    <row r="1668" spans="2:116" x14ac:dyDescent="0.35">
      <c r="B1668" t="str">
        <f>E1668</f>
        <v>1668 FAPPE-F</v>
      </c>
      <c r="D1668" t="s">
        <v>425</v>
      </c>
      <c r="E1668" s="8" t="str">
        <f t="shared" si="2853"/>
        <v>1668 FAPPE-F</v>
      </c>
      <c r="G1668" s="158" t="str">
        <f>"Depreciation - "&amp;SUBSTITUTE(G1660,":","")</f>
        <v>Depreciation - Fixed secondary PPE</v>
      </c>
      <c r="J1668" s="74">
        <v>100</v>
      </c>
      <c r="K1668" s="53"/>
      <c r="L1668" s="53"/>
      <c r="M1668" s="53"/>
      <c r="N1668" s="53"/>
      <c r="O1668" s="53"/>
      <c r="P1668" s="53"/>
      <c r="R1668" s="82">
        <f>-$J1668</f>
        <v>-100</v>
      </c>
      <c r="S1668" s="153"/>
      <c r="T1668" s="153"/>
      <c r="U1668" s="153"/>
      <c r="V1668" s="153"/>
      <c r="W1668" s="153"/>
      <c r="X1668" s="153"/>
      <c r="Y1668" s="153"/>
      <c r="Z1668" s="153"/>
      <c r="AA1668" s="153"/>
      <c r="AB1668" s="153"/>
      <c r="AC1668" s="153"/>
      <c r="AD1668" s="153"/>
      <c r="AE1668" s="153"/>
      <c r="AF1668" s="153"/>
      <c r="AG1668" s="153"/>
      <c r="AH1668" s="153"/>
      <c r="AI1668" s="153"/>
      <c r="AJ1668" s="153"/>
      <c r="AK1668" s="153"/>
      <c r="AL1668" s="153"/>
      <c r="AM1668" s="153"/>
      <c r="AN1668" s="153"/>
      <c r="AO1668" s="153"/>
      <c r="AP1668" s="153"/>
      <c r="AQ1668" s="153"/>
      <c r="AR1668" s="153"/>
      <c r="AS1668" s="153"/>
      <c r="AT1668" s="153"/>
      <c r="AU1668" s="153"/>
      <c r="AV1668" s="153"/>
      <c r="AW1668" s="153"/>
      <c r="AX1668" s="153"/>
      <c r="AY1668" s="153"/>
      <c r="AZ1668" s="153"/>
      <c r="BA1668" s="153"/>
      <c r="BB1668" s="153"/>
      <c r="BC1668" s="153"/>
      <c r="BD1668" s="153"/>
      <c r="BE1668" s="153"/>
      <c r="BF1668" s="153"/>
      <c r="BG1668" s="153"/>
      <c r="BH1668" s="153"/>
      <c r="BI1668" s="153"/>
      <c r="BJ1668" s="153"/>
      <c r="BK1668" s="153"/>
      <c r="BL1668" s="153"/>
      <c r="BM1668" s="153"/>
      <c r="BN1668" s="153"/>
      <c r="BO1668" s="153"/>
      <c r="BP1668" s="153"/>
      <c r="BQ1668" s="153"/>
      <c r="BR1668" s="153"/>
      <c r="BS1668" s="153"/>
      <c r="BT1668" s="153"/>
      <c r="BU1668" s="153"/>
      <c r="BV1668" s="153"/>
      <c r="BW1668" s="153"/>
      <c r="BX1668" s="153"/>
      <c r="BY1668" s="153"/>
      <c r="BZ1668" s="153"/>
      <c r="CA1668" s="153"/>
      <c r="CB1668" s="153"/>
      <c r="CC1668" s="153"/>
      <c r="CD1668" s="153"/>
      <c r="CE1668" s="153"/>
      <c r="CF1668" s="153"/>
      <c r="CG1668" s="153"/>
      <c r="CH1668" s="153"/>
      <c r="CI1668" s="153"/>
      <c r="CJ1668" s="153"/>
      <c r="CK1668" s="153"/>
      <c r="CL1668" s="153"/>
      <c r="CN1668" s="74">
        <f>J1668</f>
        <v>100</v>
      </c>
      <c r="CO1668" s="153"/>
      <c r="CP1668" s="153"/>
      <c r="CQ1668" s="153"/>
      <c r="CR1668" s="153"/>
      <c r="CS1668" s="153"/>
      <c r="CT1668" s="153"/>
      <c r="CU1668" s="153"/>
      <c r="CV1668" s="153"/>
      <c r="CW1668" s="153"/>
      <c r="CX1668" s="153"/>
      <c r="CY1668" s="153"/>
      <c r="CZ1668" s="153"/>
      <c r="DA1668" s="153"/>
      <c r="DB1668" s="153"/>
      <c r="DC1668" s="153"/>
      <c r="DD1668" s="153"/>
      <c r="DE1668" s="153"/>
      <c r="DF1668" s="153"/>
      <c r="DG1668" s="153"/>
      <c r="DH1668" s="153"/>
      <c r="DI1668" s="153"/>
      <c r="DJ1668" s="153"/>
      <c r="DK1668" s="153"/>
      <c r="DL1668" s="153"/>
    </row>
    <row r="1669" spans="2:116" x14ac:dyDescent="0.35">
      <c r="D1669" t="s">
        <v>425</v>
      </c>
      <c r="E1669" s="8" t="str">
        <f t="shared" si="2853"/>
        <v>1669 FAPPE-F</v>
      </c>
      <c r="G1669" s="125"/>
      <c r="S1669" s="72"/>
      <c r="T1669" s="72"/>
      <c r="U1669" s="72"/>
      <c r="V1669" s="72"/>
      <c r="W1669" s="72"/>
      <c r="X1669" s="72"/>
      <c r="Y1669" s="72"/>
      <c r="Z1669" s="72"/>
      <c r="AA1669" s="72"/>
      <c r="AB1669" s="72"/>
      <c r="AC1669" s="72"/>
      <c r="AD1669" s="72"/>
      <c r="AE1669" s="72"/>
      <c r="AF1669" s="72"/>
      <c r="AG1669" s="72"/>
      <c r="AH1669" s="72"/>
      <c r="AI1669" s="72"/>
      <c r="AJ1669" s="72"/>
      <c r="AK1669" s="72"/>
      <c r="AL1669" s="72"/>
      <c r="AM1669" s="72"/>
      <c r="AN1669" s="72"/>
      <c r="AO1669" s="72"/>
      <c r="AP1669" s="72"/>
      <c r="AQ1669" s="72"/>
      <c r="AR1669" s="72"/>
      <c r="AS1669" s="72"/>
      <c r="AT1669" s="72"/>
      <c r="AU1669" s="72"/>
      <c r="AV1669" s="72"/>
      <c r="AW1669" s="72"/>
      <c r="AX1669" s="72"/>
      <c r="AY1669" s="72"/>
      <c r="AZ1669" s="72"/>
      <c r="BA1669" s="72"/>
      <c r="BB1669" s="72"/>
      <c r="BC1669" s="72"/>
      <c r="BD1669" s="72"/>
      <c r="BE1669" s="72"/>
      <c r="BF1669" s="72"/>
      <c r="BG1669" s="72"/>
      <c r="BH1669" s="72"/>
      <c r="BI1669" s="72"/>
      <c r="BJ1669" s="72"/>
      <c r="BK1669" s="72"/>
      <c r="BL1669" s="72"/>
      <c r="BM1669" s="72"/>
      <c r="BN1669" s="72"/>
      <c r="BO1669" s="72"/>
      <c r="BP1669" s="72"/>
      <c r="BQ1669" s="72"/>
      <c r="BR1669" s="72"/>
      <c r="BS1669" s="72"/>
      <c r="BT1669" s="72"/>
      <c r="BU1669" s="72"/>
      <c r="BV1669" s="72"/>
      <c r="BW1669" s="72"/>
      <c r="BX1669" s="72"/>
      <c r="BY1669" s="72"/>
      <c r="BZ1669" s="72"/>
      <c r="CA1669" s="72"/>
      <c r="CB1669" s="72"/>
      <c r="CC1669" s="72"/>
      <c r="CD1669" s="72"/>
      <c r="CE1669" s="72"/>
      <c r="CF1669" s="72"/>
      <c r="CG1669" s="72"/>
      <c r="CH1669" s="72"/>
      <c r="CI1669" s="72"/>
      <c r="CJ1669" s="72"/>
      <c r="CK1669" s="72"/>
      <c r="CL1669" s="72"/>
      <c r="CO1669" s="72"/>
      <c r="CP1669" s="72"/>
      <c r="CQ1669" s="72"/>
      <c r="CR1669" s="72"/>
      <c r="CS1669" s="72"/>
      <c r="CT1669" s="72"/>
      <c r="CU1669" s="72"/>
      <c r="CV1669" s="72"/>
      <c r="CW1669" s="72"/>
      <c r="CX1669" s="72"/>
      <c r="CY1669" s="72"/>
      <c r="CZ1669" s="72"/>
      <c r="DA1669" s="72"/>
      <c r="DB1669" s="72"/>
      <c r="DC1669" s="72"/>
      <c r="DD1669" s="72"/>
      <c r="DE1669" s="72"/>
      <c r="DF1669" s="72"/>
      <c r="DG1669" s="72"/>
      <c r="DH1669" s="72"/>
      <c r="DI1669" s="72"/>
      <c r="DJ1669" s="72"/>
      <c r="DK1669" s="72"/>
      <c r="DL1669" s="72"/>
    </row>
    <row r="1670" spans="2:116" x14ac:dyDescent="0.35">
      <c r="D1670" t="s">
        <v>425</v>
      </c>
      <c r="E1670" s="8" t="str">
        <f t="shared" si="2853"/>
        <v>1670 FAPPE-F</v>
      </c>
      <c r="G1670" s="125" t="s">
        <v>219</v>
      </c>
      <c r="H1670" s="12"/>
      <c r="S1670" s="72"/>
      <c r="T1670" s="72"/>
      <c r="U1670" s="72"/>
      <c r="V1670" s="72"/>
      <c r="W1670" s="72"/>
      <c r="X1670" s="72"/>
      <c r="Y1670" s="72"/>
      <c r="Z1670" s="72"/>
      <c r="AA1670" s="72"/>
      <c r="AB1670" s="72"/>
      <c r="AC1670" s="72"/>
      <c r="AD1670" s="72"/>
      <c r="AE1670" s="72"/>
      <c r="AF1670" s="72"/>
      <c r="AG1670" s="72"/>
      <c r="AH1670" s="72"/>
      <c r="AI1670" s="72"/>
      <c r="AJ1670" s="72"/>
      <c r="AK1670" s="72"/>
      <c r="AL1670" s="72"/>
      <c r="AM1670" s="72"/>
      <c r="AN1670" s="72"/>
      <c r="AO1670" s="72"/>
      <c r="AP1670" s="72"/>
      <c r="AQ1670" s="72"/>
      <c r="AR1670" s="72"/>
      <c r="AS1670" s="72"/>
      <c r="AT1670" s="72"/>
      <c r="AU1670" s="72"/>
      <c r="AV1670" s="72"/>
      <c r="AW1670" s="72"/>
      <c r="AX1670" s="72"/>
      <c r="AY1670" s="72"/>
      <c r="AZ1670" s="72"/>
      <c r="BA1670" s="72"/>
      <c r="BB1670" s="72"/>
      <c r="BC1670" s="72"/>
      <c r="BD1670" s="72"/>
      <c r="BE1670" s="72"/>
      <c r="BF1670" s="72"/>
      <c r="BG1670" s="72"/>
      <c r="BH1670" s="72"/>
      <c r="BI1670" s="72"/>
      <c r="BJ1670" s="72"/>
      <c r="BK1670" s="72"/>
      <c r="BL1670" s="72"/>
      <c r="BM1670" s="72"/>
      <c r="BN1670" s="72"/>
      <c r="BO1670" s="72"/>
      <c r="BP1670" s="72"/>
      <c r="BQ1670" s="72"/>
      <c r="BR1670" s="72"/>
      <c r="BS1670" s="72"/>
      <c r="BT1670" s="72"/>
      <c r="BU1670" s="72"/>
      <c r="BV1670" s="72"/>
      <c r="BW1670" s="72"/>
      <c r="BX1670" s="72"/>
      <c r="BY1670" s="72"/>
      <c r="BZ1670" s="72"/>
      <c r="CA1670" s="72"/>
      <c r="CB1670" s="72"/>
      <c r="CC1670" s="72"/>
      <c r="CD1670" s="72"/>
      <c r="CE1670" s="72"/>
      <c r="CF1670" s="72"/>
      <c r="CG1670" s="72"/>
      <c r="CH1670" s="72"/>
      <c r="CI1670" s="72"/>
      <c r="CJ1670" s="72"/>
      <c r="CK1670" s="72"/>
      <c r="CL1670" s="72"/>
      <c r="CO1670" s="72"/>
      <c r="CP1670" s="72"/>
      <c r="CQ1670" s="72"/>
      <c r="CR1670" s="72"/>
      <c r="CS1670" s="72"/>
      <c r="CT1670" s="72"/>
      <c r="CU1670" s="72"/>
      <c r="CV1670" s="72"/>
      <c r="CW1670" s="72"/>
      <c r="CX1670" s="72"/>
      <c r="CY1670" s="72"/>
      <c r="CZ1670" s="72"/>
      <c r="DA1670" s="72"/>
      <c r="DB1670" s="72"/>
      <c r="DC1670" s="72"/>
      <c r="DD1670" s="72"/>
      <c r="DE1670" s="72"/>
      <c r="DF1670" s="72"/>
      <c r="DG1670" s="72"/>
      <c r="DH1670" s="72"/>
      <c r="DI1670" s="72"/>
      <c r="DJ1670" s="72"/>
      <c r="DK1670" s="72"/>
      <c r="DL1670" s="72"/>
    </row>
    <row r="1671" spans="2:116" x14ac:dyDescent="0.35">
      <c r="D1671" t="s">
        <v>425</v>
      </c>
      <c r="E1671" s="8" t="str">
        <f t="shared" si="2853"/>
        <v>1671 FAPPE-F</v>
      </c>
      <c r="G1671" s="125"/>
      <c r="J1671" s="80">
        <f>J1668</f>
        <v>100</v>
      </c>
      <c r="K1671" s="53">
        <f>SUMIF($4:$4,K$2,1671:1671)</f>
        <v>1100.0000000000002</v>
      </c>
      <c r="L1671" s="53">
        <f>SUMIF($4:$4,L$2,1671:1671)</f>
        <v>3099.9999999999995</v>
      </c>
      <c r="M1671" s="53">
        <f>SUMIF($4:$4,M$2,1671:1671)</f>
        <v>7099.9999999999973</v>
      </c>
      <c r="N1671" s="53">
        <f>SUMIF($4:$4,N$2,1671:1671)</f>
        <v>15099.999999999991</v>
      </c>
      <c r="O1671" s="53">
        <f>SUMIF($4:$4,O$2,1671:1671)</f>
        <v>31099.999999999978</v>
      </c>
      <c r="P1671" s="53">
        <f>SUMIF($4:$4,P$2,1671:1671)</f>
        <v>63099.999999999949</v>
      </c>
      <c r="R1671" s="24">
        <f>$J1671</f>
        <v>100</v>
      </c>
      <c r="S1671" s="80">
        <f t="shared" ref="S1671:AX1671" si="2855">-S1663+R1671</f>
        <v>183.33333333333331</v>
      </c>
      <c r="T1671" s="80">
        <f t="shared" si="2855"/>
        <v>266.66666666666663</v>
      </c>
      <c r="U1671" s="80">
        <f t="shared" si="2855"/>
        <v>349.99999999999994</v>
      </c>
      <c r="V1671" s="80">
        <f t="shared" si="2855"/>
        <v>433.33333333333326</v>
      </c>
      <c r="W1671" s="80">
        <f t="shared" si="2855"/>
        <v>516.66666666666663</v>
      </c>
      <c r="X1671" s="80">
        <f t="shared" si="2855"/>
        <v>600</v>
      </c>
      <c r="Y1671" s="80">
        <f t="shared" si="2855"/>
        <v>683.33333333333337</v>
      </c>
      <c r="Z1671" s="80">
        <f t="shared" si="2855"/>
        <v>766.66666666666674</v>
      </c>
      <c r="AA1671" s="80">
        <f t="shared" si="2855"/>
        <v>850.00000000000011</v>
      </c>
      <c r="AB1671" s="80">
        <f t="shared" si="2855"/>
        <v>933.33333333333348</v>
      </c>
      <c r="AC1671" s="80">
        <f t="shared" si="2855"/>
        <v>1016.6666666666669</v>
      </c>
      <c r="AD1671" s="80">
        <f t="shared" si="2855"/>
        <v>1100.0000000000002</v>
      </c>
      <c r="AE1671" s="80">
        <f t="shared" si="2855"/>
        <v>1266.666666666667</v>
      </c>
      <c r="AF1671" s="80">
        <f t="shared" si="2855"/>
        <v>1433.3333333333337</v>
      </c>
      <c r="AG1671" s="80">
        <f t="shared" si="2855"/>
        <v>1600.0000000000005</v>
      </c>
      <c r="AH1671" s="80">
        <f t="shared" si="2855"/>
        <v>1766.6666666666672</v>
      </c>
      <c r="AI1671" s="80">
        <f t="shared" si="2855"/>
        <v>1933.3333333333339</v>
      </c>
      <c r="AJ1671" s="80">
        <f t="shared" si="2855"/>
        <v>2100.0000000000005</v>
      </c>
      <c r="AK1671" s="80">
        <f t="shared" si="2855"/>
        <v>2266.666666666667</v>
      </c>
      <c r="AL1671" s="80">
        <f t="shared" si="2855"/>
        <v>2433.3333333333335</v>
      </c>
      <c r="AM1671" s="80">
        <f t="shared" si="2855"/>
        <v>2600</v>
      </c>
      <c r="AN1671" s="80">
        <f t="shared" si="2855"/>
        <v>2766.6666666666665</v>
      </c>
      <c r="AO1671" s="80">
        <f t="shared" si="2855"/>
        <v>2933.333333333333</v>
      </c>
      <c r="AP1671" s="80">
        <f t="shared" si="2855"/>
        <v>3099.9999999999995</v>
      </c>
      <c r="AQ1671" s="80">
        <f t="shared" si="2855"/>
        <v>3433.333333333333</v>
      </c>
      <c r="AR1671" s="80">
        <f t="shared" si="2855"/>
        <v>3766.6666666666665</v>
      </c>
      <c r="AS1671" s="80">
        <f t="shared" si="2855"/>
        <v>4100</v>
      </c>
      <c r="AT1671" s="80">
        <f t="shared" si="2855"/>
        <v>4433.333333333333</v>
      </c>
      <c r="AU1671" s="80">
        <f t="shared" si="2855"/>
        <v>4766.6666666666661</v>
      </c>
      <c r="AV1671" s="80">
        <f t="shared" si="2855"/>
        <v>5099.9999999999991</v>
      </c>
      <c r="AW1671" s="80">
        <f t="shared" si="2855"/>
        <v>5433.3333333333321</v>
      </c>
      <c r="AX1671" s="80">
        <f t="shared" si="2855"/>
        <v>5766.6666666666652</v>
      </c>
      <c r="AY1671" s="80">
        <f t="shared" ref="AY1671:CD1671" si="2856">-AY1663+AX1671</f>
        <v>6099.9999999999982</v>
      </c>
      <c r="AZ1671" s="80">
        <f t="shared" si="2856"/>
        <v>6433.3333333333312</v>
      </c>
      <c r="BA1671" s="80">
        <f t="shared" si="2856"/>
        <v>6766.6666666666642</v>
      </c>
      <c r="BB1671" s="80">
        <f t="shared" si="2856"/>
        <v>7099.9999999999973</v>
      </c>
      <c r="BC1671" s="80">
        <f t="shared" si="2856"/>
        <v>7766.6666666666642</v>
      </c>
      <c r="BD1671" s="80">
        <f t="shared" si="2856"/>
        <v>8433.3333333333303</v>
      </c>
      <c r="BE1671" s="80">
        <f t="shared" si="2856"/>
        <v>9099.9999999999964</v>
      </c>
      <c r="BF1671" s="80">
        <f t="shared" si="2856"/>
        <v>9766.6666666666624</v>
      </c>
      <c r="BG1671" s="80">
        <f t="shared" si="2856"/>
        <v>10433.333333333328</v>
      </c>
      <c r="BH1671" s="80">
        <f t="shared" si="2856"/>
        <v>11099.999999999995</v>
      </c>
      <c r="BI1671" s="80">
        <f t="shared" si="2856"/>
        <v>11766.666666666661</v>
      </c>
      <c r="BJ1671" s="80">
        <f t="shared" si="2856"/>
        <v>12433.333333333327</v>
      </c>
      <c r="BK1671" s="80">
        <f t="shared" si="2856"/>
        <v>13099.999999999993</v>
      </c>
      <c r="BL1671" s="80">
        <f t="shared" si="2856"/>
        <v>13766.666666666659</v>
      </c>
      <c r="BM1671" s="80">
        <f t="shared" si="2856"/>
        <v>14433.333333333325</v>
      </c>
      <c r="BN1671" s="80">
        <f t="shared" si="2856"/>
        <v>15099.999999999991</v>
      </c>
      <c r="BO1671" s="80">
        <f t="shared" si="2856"/>
        <v>16433.333333333325</v>
      </c>
      <c r="BP1671" s="80">
        <f t="shared" si="2856"/>
        <v>17766.666666666657</v>
      </c>
      <c r="BQ1671" s="80">
        <f t="shared" si="2856"/>
        <v>19099.999999999989</v>
      </c>
      <c r="BR1671" s="80">
        <f t="shared" si="2856"/>
        <v>20433.333333333321</v>
      </c>
      <c r="BS1671" s="80">
        <f t="shared" si="2856"/>
        <v>21766.666666666653</v>
      </c>
      <c r="BT1671" s="80">
        <f t="shared" si="2856"/>
        <v>23099.999999999985</v>
      </c>
      <c r="BU1671" s="80">
        <f t="shared" si="2856"/>
        <v>24433.333333333318</v>
      </c>
      <c r="BV1671" s="80">
        <f t="shared" si="2856"/>
        <v>25766.66666666665</v>
      </c>
      <c r="BW1671" s="80">
        <f t="shared" si="2856"/>
        <v>27099.999999999982</v>
      </c>
      <c r="BX1671" s="80">
        <f t="shared" si="2856"/>
        <v>28433.333333333314</v>
      </c>
      <c r="BY1671" s="80">
        <f t="shared" si="2856"/>
        <v>29766.666666666646</v>
      </c>
      <c r="BZ1671" s="80">
        <f t="shared" si="2856"/>
        <v>31099.999999999978</v>
      </c>
      <c r="CA1671" s="80">
        <f t="shared" si="2856"/>
        <v>33766.666666666642</v>
      </c>
      <c r="CB1671" s="80">
        <f t="shared" si="2856"/>
        <v>36433.333333333307</v>
      </c>
      <c r="CC1671" s="80">
        <f t="shared" si="2856"/>
        <v>39099.999999999971</v>
      </c>
      <c r="CD1671" s="80">
        <f t="shared" si="2856"/>
        <v>41766.666666666635</v>
      </c>
      <c r="CE1671" s="80">
        <f t="shared" ref="CE1671:CL1671" si="2857">-CE1663+CD1671</f>
        <v>44433.333333333299</v>
      </c>
      <c r="CF1671" s="80">
        <f t="shared" si="2857"/>
        <v>47099.999999999964</v>
      </c>
      <c r="CG1671" s="80">
        <f t="shared" si="2857"/>
        <v>49766.666666666628</v>
      </c>
      <c r="CH1671" s="80">
        <f t="shared" si="2857"/>
        <v>52433.333333333292</v>
      </c>
      <c r="CI1671" s="80">
        <f t="shared" si="2857"/>
        <v>55099.999999999956</v>
      </c>
      <c r="CJ1671" s="80">
        <f t="shared" si="2857"/>
        <v>57766.666666666621</v>
      </c>
      <c r="CK1671" s="80">
        <f t="shared" si="2857"/>
        <v>60433.333333333285</v>
      </c>
      <c r="CL1671" s="80">
        <f t="shared" si="2857"/>
        <v>63099.999999999949</v>
      </c>
      <c r="CN1671" s="80">
        <f>CN1668</f>
        <v>100</v>
      </c>
      <c r="CO1671" s="80" t="e">
        <f t="shared" ref="CO1671" si="2858">-CO1663+CN1671</f>
        <v>#N/A</v>
      </c>
      <c r="CP1671" s="80" t="e">
        <f t="shared" ref="CP1671" si="2859">-CP1663+CO1671</f>
        <v>#N/A</v>
      </c>
      <c r="CQ1671" s="80" t="e">
        <f t="shared" ref="CQ1671" si="2860">-CQ1663+CP1671</f>
        <v>#N/A</v>
      </c>
      <c r="CR1671" s="80" t="e">
        <f t="shared" ref="CR1671" si="2861">-CR1663+CQ1671</f>
        <v>#N/A</v>
      </c>
      <c r="CS1671" s="80" t="e">
        <f t="shared" ref="CS1671" si="2862">-CS1663+CR1671</f>
        <v>#N/A</v>
      </c>
      <c r="CT1671" s="80" t="e">
        <f t="shared" ref="CT1671" si="2863">-CT1663+CS1671</f>
        <v>#N/A</v>
      </c>
      <c r="CU1671" s="80" t="e">
        <f t="shared" ref="CU1671" si="2864">-CU1663+CT1671</f>
        <v>#N/A</v>
      </c>
      <c r="CV1671" s="80" t="e">
        <f t="shared" ref="CV1671" si="2865">-CV1663+CU1671</f>
        <v>#N/A</v>
      </c>
      <c r="CW1671" s="80" t="e">
        <f t="shared" ref="CW1671" si="2866">-CW1663+CV1671</f>
        <v>#N/A</v>
      </c>
      <c r="CX1671" s="80" t="e">
        <f t="shared" ref="CX1671" si="2867">-CX1663+CW1671</f>
        <v>#N/A</v>
      </c>
      <c r="CY1671" s="80" t="e">
        <f t="shared" ref="CY1671" si="2868">-CY1663+CX1671</f>
        <v>#N/A</v>
      </c>
      <c r="CZ1671" s="80" t="e">
        <f t="shared" ref="CZ1671" si="2869">-CZ1663+CY1671</f>
        <v>#N/A</v>
      </c>
      <c r="DA1671" s="80" t="e">
        <f t="shared" ref="DA1671" si="2870">-DA1663+CZ1671</f>
        <v>#N/A</v>
      </c>
      <c r="DB1671" s="80" t="e">
        <f t="shared" ref="DB1671" si="2871">-DB1663+DA1671</f>
        <v>#N/A</v>
      </c>
      <c r="DC1671" s="80" t="e">
        <f t="shared" ref="DC1671" si="2872">-DC1663+DB1671</f>
        <v>#N/A</v>
      </c>
      <c r="DD1671" s="80" t="e">
        <f t="shared" ref="DD1671" si="2873">-DD1663+DC1671</f>
        <v>#N/A</v>
      </c>
      <c r="DE1671" s="80" t="e">
        <f t="shared" ref="DE1671" si="2874">-DE1663+DD1671</f>
        <v>#N/A</v>
      </c>
      <c r="DF1671" s="80" t="e">
        <f t="shared" ref="DF1671" si="2875">-DF1663+DE1671</f>
        <v>#N/A</v>
      </c>
      <c r="DG1671" s="80" t="e">
        <f t="shared" ref="DG1671" si="2876">-DG1663+DF1671</f>
        <v>#N/A</v>
      </c>
      <c r="DH1671" s="80" t="e">
        <f t="shared" ref="DH1671" si="2877">-DH1663+DG1671</f>
        <v>#N/A</v>
      </c>
      <c r="DI1671" s="80" t="e">
        <f t="shared" ref="DI1671" si="2878">-DI1663+DH1671</f>
        <v>#N/A</v>
      </c>
      <c r="DJ1671" s="80" t="e">
        <f t="shared" ref="DJ1671" si="2879">-DJ1663+DI1671</f>
        <v>#N/A</v>
      </c>
      <c r="DK1671" s="80" t="e">
        <f t="shared" ref="DK1671:DL1671" si="2880">-DK1663+DJ1671</f>
        <v>#N/A</v>
      </c>
      <c r="DL1671" s="80" t="e">
        <f t="shared" si="2880"/>
        <v>#N/A</v>
      </c>
    </row>
    <row r="1672" spans="2:116" x14ac:dyDescent="0.35">
      <c r="D1672" t="s">
        <v>425</v>
      </c>
      <c r="E1672" s="8" t="str">
        <f t="shared" si="2853"/>
        <v>1672 FAPPE-F</v>
      </c>
      <c r="G1672" s="95" t="s">
        <v>205</v>
      </c>
      <c r="J1672" s="81">
        <f>-H1661/H1660*J1671</f>
        <v>-60</v>
      </c>
      <c r="K1672" s="43">
        <f>SUMIF($4:$4,K$2,1672:1672)</f>
        <v>-188.33333333333334</v>
      </c>
      <c r="L1672" s="43">
        <f>SUMIF($4:$4,L$2,1672:1672)</f>
        <v>-625</v>
      </c>
      <c r="M1672" s="43">
        <f>SUMIF($4:$4,M$2,1672:1672)</f>
        <v>-1658.3333333333328</v>
      </c>
      <c r="N1672" s="43">
        <f>SUMIF($4:$4,N$2,1672:1672)</f>
        <v>-3924.9999999999986</v>
      </c>
      <c r="O1672" s="43">
        <f>SUMIF($4:$4,O$2,1672:1672)</f>
        <v>-8658.3333333333303</v>
      </c>
      <c r="P1672" s="43">
        <f>SUMIF($4:$4,P$2,1672:1672)</f>
        <v>-18216.666666666657</v>
      </c>
      <c r="R1672" s="37">
        <f>$J1672</f>
        <v>-60</v>
      </c>
      <c r="S1672" s="81">
        <f>R1672+S1666</f>
        <v>-63.055555555555557</v>
      </c>
      <c r="T1672" s="81">
        <f t="shared" ref="T1672:CE1672" si="2881">S1672+T1666</f>
        <v>-67.5</v>
      </c>
      <c r="U1672" s="81">
        <f t="shared" si="2881"/>
        <v>-73.333333333333329</v>
      </c>
      <c r="V1672" s="81">
        <f t="shared" si="2881"/>
        <v>-80.555555555555557</v>
      </c>
      <c r="W1672" s="81">
        <f t="shared" si="2881"/>
        <v>-89.166666666666671</v>
      </c>
      <c r="X1672" s="81">
        <f t="shared" si="2881"/>
        <v>-99.166666666666671</v>
      </c>
      <c r="Y1672" s="81">
        <f t="shared" si="2881"/>
        <v>-110.55555555555556</v>
      </c>
      <c r="Z1672" s="81">
        <f t="shared" si="2881"/>
        <v>-123.33333333333333</v>
      </c>
      <c r="AA1672" s="81">
        <f t="shared" si="2881"/>
        <v>-137.5</v>
      </c>
      <c r="AB1672" s="81">
        <f t="shared" si="2881"/>
        <v>-153.05555555555554</v>
      </c>
      <c r="AC1672" s="81">
        <f t="shared" si="2881"/>
        <v>-170</v>
      </c>
      <c r="AD1672" s="81">
        <f t="shared" si="2881"/>
        <v>-188.33333333333334</v>
      </c>
      <c r="AE1672" s="81">
        <f t="shared" si="2881"/>
        <v>-209.44444444444446</v>
      </c>
      <c r="AF1672" s="81">
        <f t="shared" si="2881"/>
        <v>-233.33333333333334</v>
      </c>
      <c r="AG1672" s="81">
        <f t="shared" si="2881"/>
        <v>-260</v>
      </c>
      <c r="AH1672" s="81">
        <f t="shared" si="2881"/>
        <v>-289.44444444444446</v>
      </c>
      <c r="AI1672" s="81">
        <f t="shared" si="2881"/>
        <v>-321.66666666666669</v>
      </c>
      <c r="AJ1672" s="81">
        <f t="shared" si="2881"/>
        <v>-356.66666666666669</v>
      </c>
      <c r="AK1672" s="81">
        <f t="shared" si="2881"/>
        <v>-394.44444444444446</v>
      </c>
      <c r="AL1672" s="81">
        <f t="shared" si="2881"/>
        <v>-435</v>
      </c>
      <c r="AM1672" s="81">
        <f t="shared" si="2881"/>
        <v>-478.33333333333331</v>
      </c>
      <c r="AN1672" s="81">
        <f t="shared" si="2881"/>
        <v>-524.44444444444446</v>
      </c>
      <c r="AO1672" s="81">
        <f t="shared" si="2881"/>
        <v>-573.33333333333337</v>
      </c>
      <c r="AP1672" s="81">
        <f t="shared" si="2881"/>
        <v>-625</v>
      </c>
      <c r="AQ1672" s="81">
        <f t="shared" si="2881"/>
        <v>-680.55555555555554</v>
      </c>
      <c r="AR1672" s="81">
        <f t="shared" si="2881"/>
        <v>-741.66666666666663</v>
      </c>
      <c r="AS1672" s="81">
        <f t="shared" si="2881"/>
        <v>-808.33333333333326</v>
      </c>
      <c r="AT1672" s="81">
        <f t="shared" si="2881"/>
        <v>-880.55555555555543</v>
      </c>
      <c r="AU1672" s="81">
        <f t="shared" si="2881"/>
        <v>-958.33333333333326</v>
      </c>
      <c r="AV1672" s="81">
        <f t="shared" si="2881"/>
        <v>-1041.6666666666665</v>
      </c>
      <c r="AW1672" s="81">
        <f t="shared" si="2881"/>
        <v>-1130.5555555555554</v>
      </c>
      <c r="AX1672" s="81">
        <f t="shared" si="2881"/>
        <v>-1224.9999999999998</v>
      </c>
      <c r="AY1672" s="81">
        <f t="shared" si="2881"/>
        <v>-1324.9999999999998</v>
      </c>
      <c r="AZ1672" s="81">
        <f t="shared" si="2881"/>
        <v>-1430.5555555555552</v>
      </c>
      <c r="BA1672" s="81">
        <f t="shared" si="2881"/>
        <v>-1541.6666666666663</v>
      </c>
      <c r="BB1672" s="81">
        <f t="shared" si="2881"/>
        <v>-1658.3333333333328</v>
      </c>
      <c r="BC1672" s="81">
        <f t="shared" si="2881"/>
        <v>-1786.1111111111106</v>
      </c>
      <c r="BD1672" s="81">
        <f t="shared" si="2881"/>
        <v>-1924.9999999999995</v>
      </c>
      <c r="BE1672" s="81">
        <f t="shared" si="2881"/>
        <v>-2074.9999999999995</v>
      </c>
      <c r="BF1672" s="81">
        <f t="shared" si="2881"/>
        <v>-2236.1111111111104</v>
      </c>
      <c r="BG1672" s="81">
        <f t="shared" si="2881"/>
        <v>-2408.3333333333326</v>
      </c>
      <c r="BH1672" s="81">
        <f t="shared" si="2881"/>
        <v>-2591.6666666666656</v>
      </c>
      <c r="BI1672" s="81">
        <f t="shared" si="2881"/>
        <v>-2786.1111111111099</v>
      </c>
      <c r="BJ1672" s="81">
        <f t="shared" si="2881"/>
        <v>-2991.6666666666656</v>
      </c>
      <c r="BK1672" s="81">
        <f t="shared" si="2881"/>
        <v>-3208.3333333333321</v>
      </c>
      <c r="BL1672" s="81">
        <f t="shared" si="2881"/>
        <v>-3436.1111111111099</v>
      </c>
      <c r="BM1672" s="81">
        <f t="shared" si="2881"/>
        <v>-3674.9999999999986</v>
      </c>
      <c r="BN1672" s="81">
        <f t="shared" si="2881"/>
        <v>-3924.9999999999986</v>
      </c>
      <c r="BO1672" s="81">
        <f t="shared" si="2881"/>
        <v>-4197.2222222222208</v>
      </c>
      <c r="BP1672" s="81">
        <f t="shared" si="2881"/>
        <v>-4491.6666666666652</v>
      </c>
      <c r="BQ1672" s="81">
        <f t="shared" si="2881"/>
        <v>-4808.3333333333312</v>
      </c>
      <c r="BR1672" s="81">
        <f t="shared" si="2881"/>
        <v>-5147.2222222222199</v>
      </c>
      <c r="BS1672" s="81">
        <f t="shared" si="2881"/>
        <v>-5508.3333333333312</v>
      </c>
      <c r="BT1672" s="81">
        <f t="shared" si="2881"/>
        <v>-5891.6666666666642</v>
      </c>
      <c r="BU1672" s="81">
        <f t="shared" si="2881"/>
        <v>-6297.2222222222199</v>
      </c>
      <c r="BV1672" s="81">
        <f t="shared" si="2881"/>
        <v>-6724.9999999999973</v>
      </c>
      <c r="BW1672" s="81">
        <f t="shared" si="2881"/>
        <v>-7174.9999999999973</v>
      </c>
      <c r="BX1672" s="81">
        <f t="shared" si="2881"/>
        <v>-7647.222222222219</v>
      </c>
      <c r="BY1672" s="81">
        <f t="shared" si="2881"/>
        <v>-8141.6666666666633</v>
      </c>
      <c r="BZ1672" s="81">
        <f t="shared" si="2881"/>
        <v>-8658.3333333333303</v>
      </c>
      <c r="CA1672" s="81">
        <f t="shared" si="2881"/>
        <v>-9218.0555555555529</v>
      </c>
      <c r="CB1672" s="81">
        <f t="shared" si="2881"/>
        <v>-9820.8333333333303</v>
      </c>
      <c r="CC1672" s="81">
        <f t="shared" si="2881"/>
        <v>-10466.666666666662</v>
      </c>
      <c r="CD1672" s="81">
        <f t="shared" si="2881"/>
        <v>-11155.555555555551</v>
      </c>
      <c r="CE1672" s="81">
        <f t="shared" si="2881"/>
        <v>-11887.499999999995</v>
      </c>
      <c r="CF1672" s="81">
        <f t="shared" ref="CF1672:CL1672" si="2882">CE1672+CF1666</f>
        <v>-12662.499999999995</v>
      </c>
      <c r="CG1672" s="81">
        <f t="shared" si="2882"/>
        <v>-13480.555555555549</v>
      </c>
      <c r="CH1672" s="81">
        <f t="shared" si="2882"/>
        <v>-14341.666666666661</v>
      </c>
      <c r="CI1672" s="81">
        <f t="shared" si="2882"/>
        <v>-15245.833333333327</v>
      </c>
      <c r="CJ1672" s="81">
        <f t="shared" si="2882"/>
        <v>-16193.055555555547</v>
      </c>
      <c r="CK1672" s="81">
        <f t="shared" si="2882"/>
        <v>-17183.333333333325</v>
      </c>
      <c r="CL1672" s="81">
        <f t="shared" si="2882"/>
        <v>-18216.666666666657</v>
      </c>
      <c r="CN1672" s="245">
        <f>-H1661/H1660*CN1671</f>
        <v>-60</v>
      </c>
      <c r="CO1672" s="81" t="e">
        <f t="shared" ref="CO1672" si="2883">CN1672+CO1666</f>
        <v>#N/A</v>
      </c>
      <c r="CP1672" s="81" t="e">
        <f t="shared" ref="CP1672" si="2884">CO1672+CP1666</f>
        <v>#N/A</v>
      </c>
      <c r="CQ1672" s="81" t="e">
        <f t="shared" ref="CQ1672" si="2885">CP1672+CQ1666</f>
        <v>#N/A</v>
      </c>
      <c r="CR1672" s="81" t="e">
        <f t="shared" ref="CR1672" si="2886">CQ1672+CR1666</f>
        <v>#N/A</v>
      </c>
      <c r="CS1672" s="81" t="e">
        <f t="shared" ref="CS1672" si="2887">CR1672+CS1666</f>
        <v>#N/A</v>
      </c>
      <c r="CT1672" s="81" t="e">
        <f t="shared" ref="CT1672" si="2888">CS1672+CT1666</f>
        <v>#N/A</v>
      </c>
      <c r="CU1672" s="81" t="e">
        <f t="shared" ref="CU1672" si="2889">CT1672+CU1666</f>
        <v>#N/A</v>
      </c>
      <c r="CV1672" s="81" t="e">
        <f t="shared" ref="CV1672" si="2890">CU1672+CV1666</f>
        <v>#N/A</v>
      </c>
      <c r="CW1672" s="81" t="e">
        <f t="shared" ref="CW1672" si="2891">CV1672+CW1666</f>
        <v>#N/A</v>
      </c>
      <c r="CX1672" s="81" t="e">
        <f t="shared" ref="CX1672" si="2892">CW1672+CX1666</f>
        <v>#N/A</v>
      </c>
      <c r="CY1672" s="81" t="e">
        <f t="shared" ref="CY1672" si="2893">CX1672+CY1666</f>
        <v>#N/A</v>
      </c>
      <c r="CZ1672" s="81" t="e">
        <f t="shared" ref="CZ1672" si="2894">CY1672+CZ1666</f>
        <v>#N/A</v>
      </c>
      <c r="DA1672" s="81" t="e">
        <f t="shared" ref="DA1672" si="2895">CZ1672+DA1666</f>
        <v>#N/A</v>
      </c>
      <c r="DB1672" s="81" t="e">
        <f t="shared" ref="DB1672" si="2896">DA1672+DB1666</f>
        <v>#N/A</v>
      </c>
      <c r="DC1672" s="81" t="e">
        <f t="shared" ref="DC1672" si="2897">DB1672+DC1666</f>
        <v>#N/A</v>
      </c>
      <c r="DD1672" s="81" t="e">
        <f t="shared" ref="DD1672" si="2898">DC1672+DD1666</f>
        <v>#N/A</v>
      </c>
      <c r="DE1672" s="81" t="e">
        <f t="shared" ref="DE1672" si="2899">DD1672+DE1666</f>
        <v>#N/A</v>
      </c>
      <c r="DF1672" s="81" t="e">
        <f t="shared" ref="DF1672" si="2900">DE1672+DF1666</f>
        <v>#N/A</v>
      </c>
      <c r="DG1672" s="81" t="e">
        <f t="shared" ref="DG1672" si="2901">DF1672+DG1666</f>
        <v>#N/A</v>
      </c>
      <c r="DH1672" s="81" t="e">
        <f t="shared" ref="DH1672" si="2902">DG1672+DH1666</f>
        <v>#N/A</v>
      </c>
      <c r="DI1672" s="81" t="e">
        <f t="shared" ref="DI1672" si="2903">DH1672+DI1666</f>
        <v>#N/A</v>
      </c>
      <c r="DJ1672" s="81" t="e">
        <f t="shared" ref="DJ1672" si="2904">DI1672+DJ1666</f>
        <v>#N/A</v>
      </c>
      <c r="DK1672" s="81" t="e">
        <f t="shared" ref="DK1672:DL1672" si="2905">DJ1672+DK1666</f>
        <v>#N/A</v>
      </c>
      <c r="DL1672" s="81" t="e">
        <f t="shared" si="2905"/>
        <v>#N/A</v>
      </c>
    </row>
    <row r="1673" spans="2:116" x14ac:dyDescent="0.35">
      <c r="C1673" t="s">
        <v>240</v>
      </c>
      <c r="D1673" t="s">
        <v>425</v>
      </c>
      <c r="E1673" s="8" t="str">
        <f t="shared" si="2853"/>
        <v>1673 FAPPE-F</v>
      </c>
      <c r="G1673" s="158" t="str">
        <f>"Gross PP&amp;E - "&amp;SUBSTITUTE(G1660,":","")</f>
        <v>Gross PP&amp;E - Fixed secondary PPE</v>
      </c>
      <c r="H1673" s="27"/>
      <c r="J1673" s="77">
        <f>SUM(J1671:J1672)</f>
        <v>40</v>
      </c>
      <c r="K1673" s="28">
        <f>SUMIF($3:$3,K$2,1673:1673)</f>
        <v>6344.4444444444453</v>
      </c>
      <c r="L1673" s="28">
        <f>SUMIF($3:$3,L$2,1673:1673)</f>
        <v>21498.888888888891</v>
      </c>
      <c r="M1673" s="28">
        <f>SUMIF($3:$3,M$2,1673:1673)</f>
        <v>49777.777777777766</v>
      </c>
      <c r="N1673" s="28">
        <f>SUMIF($3:$3,N$2,1673:1673)</f>
        <v>104155.55555555547</v>
      </c>
      <c r="O1673" s="28">
        <f>SUMIF($3:$3,O$2,1673:1673)</f>
        <v>210511.11111111098</v>
      </c>
      <c r="P1673" s="28">
        <f>SUMIF($3:$3,P$2,1673:1673)</f>
        <v>421327.7777777774</v>
      </c>
      <c r="R1673" s="33">
        <f>$J1673</f>
        <v>40</v>
      </c>
      <c r="S1673" s="77">
        <f t="shared" ref="S1673:CB1673" si="2906">SUM(S1671:S1672)</f>
        <v>120.27777777777776</v>
      </c>
      <c r="T1673" s="77">
        <f t="shared" si="2906"/>
        <v>199.16666666666663</v>
      </c>
      <c r="U1673" s="77">
        <f t="shared" si="2906"/>
        <v>276.66666666666663</v>
      </c>
      <c r="V1673" s="77">
        <f t="shared" si="2906"/>
        <v>352.77777777777771</v>
      </c>
      <c r="W1673" s="77">
        <f t="shared" si="2906"/>
        <v>427.49999999999994</v>
      </c>
      <c r="X1673" s="77">
        <f t="shared" si="2906"/>
        <v>500.83333333333331</v>
      </c>
      <c r="Y1673" s="77">
        <f t="shared" si="2906"/>
        <v>572.77777777777783</v>
      </c>
      <c r="Z1673" s="77">
        <f t="shared" si="2906"/>
        <v>643.33333333333337</v>
      </c>
      <c r="AA1673" s="77">
        <f t="shared" si="2906"/>
        <v>712.50000000000011</v>
      </c>
      <c r="AB1673" s="77">
        <f t="shared" si="2906"/>
        <v>780.27777777777794</v>
      </c>
      <c r="AC1673" s="77">
        <f t="shared" si="2906"/>
        <v>846.66666666666686</v>
      </c>
      <c r="AD1673" s="77">
        <f t="shared" si="2906"/>
        <v>911.66666666666686</v>
      </c>
      <c r="AE1673" s="77">
        <f t="shared" si="2906"/>
        <v>1057.2222222222226</v>
      </c>
      <c r="AF1673" s="77">
        <f t="shared" si="2906"/>
        <v>1200.0000000000005</v>
      </c>
      <c r="AG1673" s="77">
        <f t="shared" si="2906"/>
        <v>1340.0000000000005</v>
      </c>
      <c r="AH1673" s="77">
        <f t="shared" si="2906"/>
        <v>1477.2222222222226</v>
      </c>
      <c r="AI1673" s="77">
        <f t="shared" si="2906"/>
        <v>1611.6666666666672</v>
      </c>
      <c r="AJ1673" s="77">
        <f t="shared" si="2906"/>
        <v>1743.3333333333337</v>
      </c>
      <c r="AK1673" s="77">
        <f t="shared" si="2906"/>
        <v>1872.2222222222226</v>
      </c>
      <c r="AL1673" s="77">
        <f t="shared" si="2906"/>
        <v>1998.3333333333335</v>
      </c>
      <c r="AM1673" s="77">
        <f t="shared" si="2906"/>
        <v>2121.6666666666665</v>
      </c>
      <c r="AN1673" s="77">
        <f t="shared" si="2906"/>
        <v>2242.2222222222222</v>
      </c>
      <c r="AO1673" s="77">
        <f t="shared" si="2906"/>
        <v>2359.9999999999995</v>
      </c>
      <c r="AP1673" s="77">
        <f t="shared" si="2906"/>
        <v>2474.9999999999995</v>
      </c>
      <c r="AQ1673" s="77">
        <f t="shared" si="2906"/>
        <v>2752.7777777777774</v>
      </c>
      <c r="AR1673" s="77">
        <f t="shared" si="2906"/>
        <v>3025</v>
      </c>
      <c r="AS1673" s="77">
        <f t="shared" si="2906"/>
        <v>3291.666666666667</v>
      </c>
      <c r="AT1673" s="77">
        <f t="shared" si="2906"/>
        <v>3552.7777777777774</v>
      </c>
      <c r="AU1673" s="77">
        <f t="shared" si="2906"/>
        <v>3808.333333333333</v>
      </c>
      <c r="AV1673" s="77">
        <f t="shared" si="2906"/>
        <v>4058.3333333333326</v>
      </c>
      <c r="AW1673" s="77">
        <f t="shared" si="2906"/>
        <v>4302.7777777777765</v>
      </c>
      <c r="AX1673" s="77">
        <f t="shared" si="2906"/>
        <v>4541.6666666666652</v>
      </c>
      <c r="AY1673" s="77">
        <f t="shared" si="2906"/>
        <v>4774.9999999999982</v>
      </c>
      <c r="AZ1673" s="77">
        <f t="shared" si="2906"/>
        <v>5002.7777777777756</v>
      </c>
      <c r="BA1673" s="77">
        <f t="shared" si="2906"/>
        <v>5224.9999999999982</v>
      </c>
      <c r="BB1673" s="77">
        <f t="shared" si="2906"/>
        <v>5441.6666666666642</v>
      </c>
      <c r="BC1673" s="77">
        <f t="shared" si="2906"/>
        <v>5980.5555555555538</v>
      </c>
      <c r="BD1673" s="77">
        <f t="shared" si="2906"/>
        <v>6508.3333333333303</v>
      </c>
      <c r="BE1673" s="77">
        <f t="shared" si="2906"/>
        <v>7024.9999999999964</v>
      </c>
      <c r="BF1673" s="77">
        <f t="shared" si="2906"/>
        <v>7530.555555555552</v>
      </c>
      <c r="BG1673" s="77">
        <f t="shared" si="2906"/>
        <v>8024.9999999999964</v>
      </c>
      <c r="BH1673" s="77">
        <f t="shared" si="2906"/>
        <v>8508.3333333333285</v>
      </c>
      <c r="BI1673" s="77">
        <f t="shared" si="2906"/>
        <v>8980.5555555555511</v>
      </c>
      <c r="BJ1673" s="77">
        <f t="shared" si="2906"/>
        <v>9441.6666666666606</v>
      </c>
      <c r="BK1673" s="77">
        <f t="shared" si="2906"/>
        <v>9891.6666666666606</v>
      </c>
      <c r="BL1673" s="77">
        <f t="shared" si="2906"/>
        <v>10330.555555555549</v>
      </c>
      <c r="BM1673" s="77">
        <f t="shared" si="2906"/>
        <v>10758.333333333327</v>
      </c>
      <c r="BN1673" s="77">
        <f t="shared" si="2906"/>
        <v>11174.999999999993</v>
      </c>
      <c r="BO1673" s="77">
        <f t="shared" si="2906"/>
        <v>12236.111111111104</v>
      </c>
      <c r="BP1673" s="77">
        <f t="shared" si="2906"/>
        <v>13274.999999999993</v>
      </c>
      <c r="BQ1673" s="77">
        <f t="shared" si="2906"/>
        <v>14291.666666666657</v>
      </c>
      <c r="BR1673" s="77">
        <f t="shared" si="2906"/>
        <v>15286.111111111102</v>
      </c>
      <c r="BS1673" s="77">
        <f t="shared" si="2906"/>
        <v>16258.333333333321</v>
      </c>
      <c r="BT1673" s="77">
        <f t="shared" si="2906"/>
        <v>17208.333333333321</v>
      </c>
      <c r="BU1673" s="77">
        <f t="shared" si="2906"/>
        <v>18136.111111111099</v>
      </c>
      <c r="BV1673" s="77">
        <f t="shared" si="2906"/>
        <v>19041.666666666653</v>
      </c>
      <c r="BW1673" s="77">
        <f t="shared" si="2906"/>
        <v>19924.999999999985</v>
      </c>
      <c r="BX1673" s="77">
        <f t="shared" si="2906"/>
        <v>20786.111111111095</v>
      </c>
      <c r="BY1673" s="77">
        <f t="shared" si="2906"/>
        <v>21624.999999999982</v>
      </c>
      <c r="BZ1673" s="77">
        <f t="shared" si="2906"/>
        <v>22441.66666666665</v>
      </c>
      <c r="CA1673" s="77">
        <f t="shared" si="2906"/>
        <v>24548.611111111088</v>
      </c>
      <c r="CB1673" s="77">
        <f t="shared" si="2906"/>
        <v>26612.499999999978</v>
      </c>
      <c r="CC1673" s="77">
        <f t="shared" ref="CC1673:CL1673" si="2907">SUM(CC1671:CC1672)</f>
        <v>28633.333333333307</v>
      </c>
      <c r="CD1673" s="77">
        <f t="shared" si="2907"/>
        <v>30611.111111111084</v>
      </c>
      <c r="CE1673" s="77">
        <f t="shared" si="2907"/>
        <v>32545.833333333307</v>
      </c>
      <c r="CF1673" s="77">
        <f t="shared" si="2907"/>
        <v>34437.499999999971</v>
      </c>
      <c r="CG1673" s="77">
        <f t="shared" si="2907"/>
        <v>36286.11111111108</v>
      </c>
      <c r="CH1673" s="77">
        <f t="shared" si="2907"/>
        <v>38091.666666666628</v>
      </c>
      <c r="CI1673" s="77">
        <f t="shared" si="2907"/>
        <v>39854.166666666628</v>
      </c>
      <c r="CJ1673" s="77">
        <f t="shared" si="2907"/>
        <v>41573.611111111073</v>
      </c>
      <c r="CK1673" s="77">
        <f t="shared" si="2907"/>
        <v>43249.999999999956</v>
      </c>
      <c r="CL1673" s="77">
        <f t="shared" si="2907"/>
        <v>44883.333333333292</v>
      </c>
      <c r="CN1673" s="77">
        <f>SUM(CN1671:CN1672)</f>
        <v>40</v>
      </c>
      <c r="CO1673" s="77" t="e">
        <f t="shared" ref="CO1673:DK1673" si="2908">SUM(CO1671:CO1672)</f>
        <v>#N/A</v>
      </c>
      <c r="CP1673" s="77" t="e">
        <f t="shared" si="2908"/>
        <v>#N/A</v>
      </c>
      <c r="CQ1673" s="77" t="e">
        <f t="shared" si="2908"/>
        <v>#N/A</v>
      </c>
      <c r="CR1673" s="77" t="e">
        <f t="shared" si="2908"/>
        <v>#N/A</v>
      </c>
      <c r="CS1673" s="77" t="e">
        <f t="shared" si="2908"/>
        <v>#N/A</v>
      </c>
      <c r="CT1673" s="77" t="e">
        <f t="shared" si="2908"/>
        <v>#N/A</v>
      </c>
      <c r="CU1673" s="77" t="e">
        <f t="shared" si="2908"/>
        <v>#N/A</v>
      </c>
      <c r="CV1673" s="77" t="e">
        <f t="shared" si="2908"/>
        <v>#N/A</v>
      </c>
      <c r="CW1673" s="77" t="e">
        <f t="shared" si="2908"/>
        <v>#N/A</v>
      </c>
      <c r="CX1673" s="77" t="e">
        <f t="shared" si="2908"/>
        <v>#N/A</v>
      </c>
      <c r="CY1673" s="77" t="e">
        <f t="shared" si="2908"/>
        <v>#N/A</v>
      </c>
      <c r="CZ1673" s="77" t="e">
        <f t="shared" si="2908"/>
        <v>#N/A</v>
      </c>
      <c r="DA1673" s="77" t="e">
        <f t="shared" si="2908"/>
        <v>#N/A</v>
      </c>
      <c r="DB1673" s="77" t="e">
        <f t="shared" si="2908"/>
        <v>#N/A</v>
      </c>
      <c r="DC1673" s="77" t="e">
        <f t="shared" si="2908"/>
        <v>#N/A</v>
      </c>
      <c r="DD1673" s="77" t="e">
        <f t="shared" si="2908"/>
        <v>#N/A</v>
      </c>
      <c r="DE1673" s="77" t="e">
        <f t="shared" si="2908"/>
        <v>#N/A</v>
      </c>
      <c r="DF1673" s="77" t="e">
        <f t="shared" si="2908"/>
        <v>#N/A</v>
      </c>
      <c r="DG1673" s="77" t="e">
        <f t="shared" si="2908"/>
        <v>#N/A</v>
      </c>
      <c r="DH1673" s="77" t="e">
        <f t="shared" si="2908"/>
        <v>#N/A</v>
      </c>
      <c r="DI1673" s="77" t="e">
        <f t="shared" si="2908"/>
        <v>#N/A</v>
      </c>
      <c r="DJ1673" s="77" t="e">
        <f t="shared" si="2908"/>
        <v>#N/A</v>
      </c>
      <c r="DK1673" s="77" t="e">
        <f t="shared" si="2908"/>
        <v>#N/A</v>
      </c>
      <c r="DL1673" s="77" t="e">
        <f t="shared" ref="DL1673" si="2909">SUM(DL1671:DL1672)</f>
        <v>#N/A</v>
      </c>
    </row>
    <row r="1674" spans="2:116" x14ac:dyDescent="0.35">
      <c r="D1674" t="s">
        <v>425</v>
      </c>
      <c r="E1674" s="8" t="str">
        <f t="shared" ref="E1674" si="2910">ROW()&amp;" "&amp;D1674</f>
        <v>1674 FAPPE-F</v>
      </c>
      <c r="G1674" s="158" t="str">
        <f>"Accumulated depreciation - "&amp;SUBSTITUTE(G1660,":","")</f>
        <v>Accumulated depreciation - Fixed secondary PPE</v>
      </c>
      <c r="H1674" s="27"/>
      <c r="J1674" s="77"/>
      <c r="K1674" s="28"/>
      <c r="L1674" s="28"/>
      <c r="M1674" s="28"/>
      <c r="N1674" s="28"/>
      <c r="O1674" s="28"/>
      <c r="P1674" s="28"/>
      <c r="R1674" s="33"/>
      <c r="S1674" s="77"/>
      <c r="T1674" s="77"/>
      <c r="U1674" s="77"/>
      <c r="V1674" s="77"/>
      <c r="W1674" s="77"/>
      <c r="X1674" s="77"/>
      <c r="Y1674" s="77"/>
      <c r="Z1674" s="77"/>
      <c r="AA1674" s="77"/>
      <c r="AB1674" s="77"/>
      <c r="AC1674" s="77"/>
      <c r="AD1674" s="77"/>
      <c r="AE1674" s="77"/>
      <c r="AF1674" s="77"/>
      <c r="AG1674" s="77"/>
      <c r="AH1674" s="77"/>
      <c r="AI1674" s="77"/>
      <c r="AJ1674" s="77"/>
      <c r="AK1674" s="77"/>
      <c r="AL1674" s="77"/>
      <c r="AM1674" s="77"/>
      <c r="AN1674" s="77"/>
      <c r="AO1674" s="77"/>
      <c r="AP1674" s="77"/>
      <c r="AQ1674" s="77"/>
      <c r="AR1674" s="77"/>
      <c r="AS1674" s="77"/>
      <c r="AT1674" s="77"/>
      <c r="AU1674" s="77"/>
      <c r="AV1674" s="77"/>
      <c r="AW1674" s="77"/>
      <c r="AX1674" s="77"/>
      <c r="AY1674" s="77"/>
      <c r="AZ1674" s="77"/>
      <c r="BA1674" s="77"/>
      <c r="BB1674" s="77"/>
      <c r="BC1674" s="77"/>
      <c r="BD1674" s="77"/>
      <c r="BE1674" s="77"/>
      <c r="BF1674" s="77"/>
      <c r="BG1674" s="77"/>
      <c r="BH1674" s="77"/>
      <c r="BI1674" s="77"/>
      <c r="BJ1674" s="77"/>
      <c r="BK1674" s="77"/>
      <c r="BL1674" s="77"/>
      <c r="BM1674" s="77"/>
      <c r="BN1674" s="77"/>
      <c r="BO1674" s="77"/>
      <c r="BP1674" s="77"/>
      <c r="BQ1674" s="77"/>
      <c r="BR1674" s="77"/>
      <c r="BS1674" s="77"/>
      <c r="BT1674" s="77"/>
      <c r="BU1674" s="77"/>
      <c r="BV1674" s="77"/>
      <c r="BW1674" s="77"/>
      <c r="BX1674" s="77"/>
      <c r="BY1674" s="77"/>
      <c r="BZ1674" s="77"/>
      <c r="CA1674" s="77"/>
      <c r="CB1674" s="77"/>
      <c r="CC1674" s="77"/>
      <c r="CD1674" s="77"/>
      <c r="CE1674" s="77"/>
      <c r="CF1674" s="77"/>
      <c r="CG1674" s="77"/>
      <c r="CH1674" s="77"/>
      <c r="CI1674" s="77"/>
      <c r="CJ1674" s="77"/>
      <c r="CK1674" s="77"/>
      <c r="CL1674" s="77"/>
      <c r="CN1674" s="77"/>
      <c r="CO1674" s="77"/>
      <c r="CP1674" s="77"/>
      <c r="CQ1674" s="77"/>
      <c r="CR1674" s="77"/>
      <c r="CS1674" s="77"/>
      <c r="CT1674" s="77"/>
      <c r="CU1674" s="77"/>
      <c r="CV1674" s="77"/>
      <c r="CW1674" s="77"/>
      <c r="CX1674" s="77"/>
      <c r="CY1674" s="77"/>
      <c r="CZ1674" s="77"/>
      <c r="DA1674" s="77"/>
      <c r="DB1674" s="77"/>
      <c r="DC1674" s="77"/>
      <c r="DD1674" s="77"/>
      <c r="DE1674" s="77"/>
      <c r="DF1674" s="77"/>
      <c r="DG1674" s="77"/>
      <c r="DH1674" s="77"/>
      <c r="DI1674" s="77"/>
      <c r="DJ1674" s="77"/>
      <c r="DK1674" s="77"/>
      <c r="DL1674" s="77"/>
    </row>
    <row r="1675" spans="2:116" x14ac:dyDescent="0.35">
      <c r="B1675" t="s">
        <v>332</v>
      </c>
      <c r="D1675" t="s">
        <v>425</v>
      </c>
      <c r="E1675" s="8" t="str">
        <f t="shared" si="2853"/>
        <v>1675 FAPPE-F</v>
      </c>
      <c r="G1675" s="126" t="str">
        <f>"Net PP&amp;E - "&amp;SUBSTITUTE(G1660,":","")</f>
        <v>Net PP&amp;E - Fixed secondary PPE</v>
      </c>
      <c r="H1675" s="27"/>
      <c r="I1675" s="78"/>
      <c r="J1675" s="78"/>
      <c r="K1675" s="33"/>
      <c r="L1675" s="33"/>
      <c r="M1675" s="33"/>
      <c r="N1675" s="33"/>
      <c r="O1675" s="33"/>
      <c r="P1675" s="33"/>
      <c r="R1675" s="33"/>
      <c r="S1675" s="77"/>
      <c r="T1675" s="77"/>
      <c r="U1675" s="77"/>
      <c r="V1675" s="77"/>
      <c r="W1675" s="77"/>
      <c r="X1675" s="77"/>
      <c r="Y1675" s="77"/>
      <c r="Z1675" s="77"/>
      <c r="AA1675" s="77"/>
      <c r="AB1675" s="77"/>
      <c r="AC1675" s="77"/>
      <c r="AD1675" s="77"/>
      <c r="AE1675" s="77"/>
      <c r="AF1675" s="77"/>
      <c r="AG1675" s="77"/>
      <c r="AH1675" s="77"/>
      <c r="AI1675" s="77"/>
      <c r="AJ1675" s="77"/>
      <c r="AK1675" s="77"/>
      <c r="AL1675" s="77"/>
      <c r="AM1675" s="77"/>
      <c r="AN1675" s="77"/>
      <c r="AO1675" s="77"/>
      <c r="AP1675" s="77"/>
      <c r="AQ1675" s="77"/>
      <c r="AR1675" s="77"/>
      <c r="AS1675" s="77"/>
      <c r="AT1675" s="77"/>
      <c r="AU1675" s="77"/>
      <c r="AV1675" s="77"/>
      <c r="AW1675" s="77"/>
      <c r="AX1675" s="77"/>
      <c r="AY1675" s="77"/>
      <c r="AZ1675" s="77"/>
      <c r="BA1675" s="77"/>
      <c r="BB1675" s="77"/>
      <c r="BC1675" s="77"/>
      <c r="BD1675" s="77"/>
      <c r="BE1675" s="77"/>
      <c r="BF1675" s="77"/>
      <c r="BG1675" s="77"/>
      <c r="BH1675" s="77"/>
      <c r="BI1675" s="77"/>
      <c r="BJ1675" s="77"/>
      <c r="BK1675" s="77"/>
      <c r="BL1675" s="77"/>
      <c r="BM1675" s="77"/>
      <c r="BN1675" s="77"/>
      <c r="BO1675" s="77"/>
      <c r="BP1675" s="77"/>
      <c r="BQ1675" s="77"/>
      <c r="BR1675" s="77"/>
      <c r="BS1675" s="77"/>
      <c r="BT1675" s="77"/>
      <c r="BU1675" s="77"/>
      <c r="BV1675" s="77"/>
      <c r="BW1675" s="77"/>
      <c r="BX1675" s="77"/>
      <c r="BY1675" s="77"/>
      <c r="BZ1675" s="77"/>
      <c r="CA1675" s="77"/>
      <c r="CB1675" s="77"/>
      <c r="CC1675" s="77"/>
      <c r="CD1675" s="77"/>
      <c r="CE1675" s="77"/>
      <c r="CF1675" s="77"/>
      <c r="CG1675" s="77"/>
      <c r="CH1675" s="77"/>
      <c r="CI1675" s="77"/>
      <c r="CJ1675" s="77"/>
      <c r="CK1675" s="77"/>
      <c r="CL1675" s="77"/>
      <c r="CN1675" s="78"/>
      <c r="CO1675" s="77"/>
      <c r="CP1675" s="77"/>
      <c r="CQ1675" s="77"/>
      <c r="CR1675" s="77"/>
      <c r="CS1675" s="77"/>
      <c r="CT1675" s="77"/>
      <c r="CU1675" s="77"/>
      <c r="CV1675" s="77"/>
      <c r="CW1675" s="77"/>
      <c r="CX1675" s="77"/>
      <c r="CY1675" s="77"/>
      <c r="CZ1675" s="77"/>
      <c r="DA1675" s="77"/>
      <c r="DB1675" s="77"/>
      <c r="DC1675" s="77"/>
      <c r="DD1675" s="77"/>
      <c r="DE1675" s="77"/>
      <c r="DF1675" s="77"/>
      <c r="DG1675" s="77"/>
      <c r="DH1675" s="77"/>
      <c r="DI1675" s="77"/>
      <c r="DJ1675" s="77"/>
      <c r="DK1675" s="77"/>
      <c r="DL1675" s="77"/>
    </row>
    <row r="1676" spans="2:116" x14ac:dyDescent="0.35">
      <c r="B1676" t="s">
        <v>332</v>
      </c>
      <c r="D1676" t="s">
        <v>425</v>
      </c>
      <c r="E1676" s="8" t="str">
        <f t="shared" si="2853"/>
        <v>1676 FAPPE-F</v>
      </c>
      <c r="G1676" s="126"/>
      <c r="H1676" s="27"/>
      <c r="I1676" s="78"/>
      <c r="J1676" s="78"/>
      <c r="K1676" s="33"/>
      <c r="L1676" s="33"/>
      <c r="M1676" s="33"/>
      <c r="N1676" s="33"/>
      <c r="O1676" s="33"/>
      <c r="P1676" s="33"/>
      <c r="R1676" s="33"/>
      <c r="S1676" s="77"/>
      <c r="T1676" s="77"/>
      <c r="U1676" s="77"/>
      <c r="V1676" s="77"/>
      <c r="W1676" s="77"/>
      <c r="X1676" s="77"/>
      <c r="Y1676" s="77"/>
      <c r="Z1676" s="77"/>
      <c r="AA1676" s="77"/>
      <c r="AB1676" s="77"/>
      <c r="AC1676" s="77"/>
      <c r="AD1676" s="77"/>
      <c r="AE1676" s="77"/>
      <c r="AF1676" s="77"/>
      <c r="AG1676" s="77"/>
      <c r="AH1676" s="77"/>
      <c r="AI1676" s="77"/>
      <c r="AJ1676" s="77"/>
      <c r="AK1676" s="77"/>
      <c r="AL1676" s="77"/>
      <c r="AM1676" s="77"/>
      <c r="AN1676" s="77"/>
      <c r="AO1676" s="77"/>
      <c r="AP1676" s="77"/>
      <c r="AQ1676" s="77"/>
      <c r="AR1676" s="77"/>
      <c r="AS1676" s="77"/>
      <c r="AT1676" s="77"/>
      <c r="AU1676" s="77"/>
      <c r="AV1676" s="77"/>
      <c r="AW1676" s="77"/>
      <c r="AX1676" s="77"/>
      <c r="AY1676" s="77"/>
      <c r="AZ1676" s="77"/>
      <c r="BA1676" s="77"/>
      <c r="BB1676" s="77"/>
      <c r="BC1676" s="77"/>
      <c r="BD1676" s="77"/>
      <c r="BE1676" s="77"/>
      <c r="BF1676" s="77"/>
      <c r="BG1676" s="77"/>
      <c r="BH1676" s="77"/>
      <c r="BI1676" s="77"/>
      <c r="BJ1676" s="77"/>
      <c r="BK1676" s="77"/>
      <c r="BL1676" s="77"/>
      <c r="BM1676" s="77"/>
      <c r="BN1676" s="77"/>
      <c r="BO1676" s="77"/>
      <c r="BP1676" s="77"/>
      <c r="BQ1676" s="77"/>
      <c r="BR1676" s="77"/>
      <c r="BS1676" s="77"/>
      <c r="BT1676" s="77"/>
      <c r="BU1676" s="77"/>
      <c r="BV1676" s="77"/>
      <c r="BW1676" s="77"/>
      <c r="BX1676" s="77"/>
      <c r="BY1676" s="77"/>
      <c r="BZ1676" s="77"/>
      <c r="CA1676" s="77"/>
      <c r="CB1676" s="77"/>
      <c r="CC1676" s="77"/>
      <c r="CD1676" s="77"/>
      <c r="CE1676" s="77"/>
      <c r="CF1676" s="77"/>
      <c r="CG1676" s="77"/>
      <c r="CH1676" s="77"/>
      <c r="CI1676" s="77"/>
      <c r="CJ1676" s="77"/>
      <c r="CK1676" s="77"/>
      <c r="CL1676" s="77"/>
      <c r="CN1676" s="78"/>
      <c r="CO1676" s="77"/>
      <c r="CP1676" s="77"/>
      <c r="CQ1676" s="77"/>
      <c r="CR1676" s="77"/>
      <c r="CS1676" s="77"/>
      <c r="CT1676" s="77"/>
      <c r="CU1676" s="77"/>
      <c r="CV1676" s="77"/>
      <c r="CW1676" s="77"/>
      <c r="CX1676" s="77"/>
      <c r="CY1676" s="77"/>
      <c r="CZ1676" s="77"/>
      <c r="DA1676" s="77"/>
      <c r="DB1676" s="77"/>
      <c r="DC1676" s="77"/>
      <c r="DD1676" s="77"/>
      <c r="DE1676" s="77"/>
      <c r="DF1676" s="77"/>
      <c r="DG1676" s="77"/>
      <c r="DH1676" s="77"/>
      <c r="DI1676" s="77"/>
      <c r="DJ1676" s="77"/>
      <c r="DK1676" s="77"/>
      <c r="DL1676" s="77"/>
    </row>
    <row r="1677" spans="2:116" x14ac:dyDescent="0.35">
      <c r="B1677" t="s">
        <v>332</v>
      </c>
      <c r="D1677" t="s">
        <v>425</v>
      </c>
      <c r="E1677" s="8" t="str">
        <f t="shared" si="2853"/>
        <v>1677 FAPPE-F</v>
      </c>
      <c r="G1677" s="136" t="str">
        <f>G1652</f>
        <v>(Primary label)</v>
      </c>
      <c r="K1677" s="53"/>
      <c r="L1677" s="53"/>
      <c r="M1677" s="53"/>
      <c r="N1677" s="53"/>
      <c r="O1677" s="53"/>
      <c r="P1677" s="53"/>
      <c r="R1677" s="24"/>
      <c r="S1677" s="179" t="str">
        <f t="shared" ref="S1677:AX1677" si="2911">S1652</f>
        <v>S$16</v>
      </c>
      <c r="T1677" s="179" t="str">
        <f t="shared" si="2911"/>
        <v>T$16</v>
      </c>
      <c r="U1677" s="179" t="str">
        <f t="shared" si="2911"/>
        <v>U$16</v>
      </c>
      <c r="V1677" s="179" t="str">
        <f t="shared" si="2911"/>
        <v>V$16</v>
      </c>
      <c r="W1677" s="179" t="str">
        <f t="shared" si="2911"/>
        <v>W$16</v>
      </c>
      <c r="X1677" s="179" t="str">
        <f t="shared" si="2911"/>
        <v>X$16</v>
      </c>
      <c r="Y1677" s="179" t="str">
        <f t="shared" si="2911"/>
        <v>Y$16</v>
      </c>
      <c r="Z1677" s="179" t="str">
        <f t="shared" si="2911"/>
        <v>Z$16</v>
      </c>
      <c r="AA1677" s="179" t="str">
        <f t="shared" si="2911"/>
        <v>AA$16</v>
      </c>
      <c r="AB1677" s="179" t="str">
        <f t="shared" si="2911"/>
        <v>AB$16</v>
      </c>
      <c r="AC1677" s="179" t="str">
        <f t="shared" si="2911"/>
        <v>AC$16</v>
      </c>
      <c r="AD1677" s="179" t="str">
        <f t="shared" si="2911"/>
        <v>AD$16</v>
      </c>
      <c r="AE1677" s="179" t="str">
        <f t="shared" si="2911"/>
        <v>AE$16</v>
      </c>
      <c r="AF1677" s="179" t="str">
        <f t="shared" si="2911"/>
        <v>AF$16</v>
      </c>
      <c r="AG1677" s="179" t="str">
        <f t="shared" si="2911"/>
        <v>AG$16</v>
      </c>
      <c r="AH1677" s="179" t="str">
        <f t="shared" si="2911"/>
        <v>AH$16</v>
      </c>
      <c r="AI1677" s="179" t="str">
        <f t="shared" si="2911"/>
        <v>AI$16</v>
      </c>
      <c r="AJ1677" s="179" t="str">
        <f t="shared" si="2911"/>
        <v>AJ$16</v>
      </c>
      <c r="AK1677" s="179" t="str">
        <f t="shared" si="2911"/>
        <v>AK$16</v>
      </c>
      <c r="AL1677" s="179" t="str">
        <f t="shared" si="2911"/>
        <v>AL$16</v>
      </c>
      <c r="AM1677" s="179" t="str">
        <f t="shared" si="2911"/>
        <v>AM$16</v>
      </c>
      <c r="AN1677" s="179" t="str">
        <f t="shared" si="2911"/>
        <v>AN$16</v>
      </c>
      <c r="AO1677" s="179" t="str">
        <f t="shared" si="2911"/>
        <v>AO$16</v>
      </c>
      <c r="AP1677" s="179" t="str">
        <f t="shared" si="2911"/>
        <v>AP$16</v>
      </c>
      <c r="AQ1677" s="179" t="str">
        <f t="shared" si="2911"/>
        <v>AQ$16</v>
      </c>
      <c r="AR1677" s="179" t="str">
        <f t="shared" si="2911"/>
        <v>AR$16</v>
      </c>
      <c r="AS1677" s="179" t="str">
        <f t="shared" si="2911"/>
        <v>AS$16</v>
      </c>
      <c r="AT1677" s="179" t="str">
        <f t="shared" si="2911"/>
        <v>AT$16</v>
      </c>
      <c r="AU1677" s="179" t="str">
        <f t="shared" si="2911"/>
        <v>AU$16</v>
      </c>
      <c r="AV1677" s="179" t="str">
        <f t="shared" si="2911"/>
        <v>AV$16</v>
      </c>
      <c r="AW1677" s="179" t="str">
        <f t="shared" si="2911"/>
        <v>AW$16</v>
      </c>
      <c r="AX1677" s="179" t="str">
        <f t="shared" si="2911"/>
        <v>AX$16</v>
      </c>
      <c r="AY1677" s="179" t="str">
        <f t="shared" ref="AY1677:CD1677" si="2912">AY1652</f>
        <v>AY$16</v>
      </c>
      <c r="AZ1677" s="179" t="str">
        <f t="shared" si="2912"/>
        <v>AZ$16</v>
      </c>
      <c r="BA1677" s="179" t="str">
        <f t="shared" si="2912"/>
        <v>BA$16</v>
      </c>
      <c r="BB1677" s="179" t="str">
        <f t="shared" si="2912"/>
        <v>BB$16</v>
      </c>
      <c r="BC1677" s="179" t="str">
        <f t="shared" si="2912"/>
        <v>BC$16</v>
      </c>
      <c r="BD1677" s="179" t="str">
        <f t="shared" si="2912"/>
        <v>BD$16</v>
      </c>
      <c r="BE1677" s="179" t="str">
        <f t="shared" si="2912"/>
        <v>BE$16</v>
      </c>
      <c r="BF1677" s="179" t="str">
        <f t="shared" si="2912"/>
        <v>BF$16</v>
      </c>
      <c r="BG1677" s="179" t="str">
        <f t="shared" si="2912"/>
        <v>BG$16</v>
      </c>
      <c r="BH1677" s="179" t="str">
        <f t="shared" si="2912"/>
        <v>BH$16</v>
      </c>
      <c r="BI1677" s="179" t="str">
        <f t="shared" si="2912"/>
        <v>BI$16</v>
      </c>
      <c r="BJ1677" s="179" t="str">
        <f t="shared" si="2912"/>
        <v>BJ$16</v>
      </c>
      <c r="BK1677" s="179" t="str">
        <f t="shared" si="2912"/>
        <v>BK$16</v>
      </c>
      <c r="BL1677" s="179" t="str">
        <f t="shared" si="2912"/>
        <v>BL$16</v>
      </c>
      <c r="BM1677" s="179" t="str">
        <f t="shared" si="2912"/>
        <v>BM$16</v>
      </c>
      <c r="BN1677" s="179" t="str">
        <f t="shared" si="2912"/>
        <v>BN$16</v>
      </c>
      <c r="BO1677" s="179" t="str">
        <f t="shared" si="2912"/>
        <v>BO$16</v>
      </c>
      <c r="BP1677" s="179" t="str">
        <f t="shared" si="2912"/>
        <v>BP$16</v>
      </c>
      <c r="BQ1677" s="179" t="str">
        <f t="shared" si="2912"/>
        <v>BQ$16</v>
      </c>
      <c r="BR1677" s="179" t="str">
        <f t="shared" si="2912"/>
        <v>BR$16</v>
      </c>
      <c r="BS1677" s="179" t="str">
        <f t="shared" si="2912"/>
        <v>BS$16</v>
      </c>
      <c r="BT1677" s="179" t="str">
        <f t="shared" si="2912"/>
        <v>BT$16</v>
      </c>
      <c r="BU1677" s="179" t="str">
        <f t="shared" si="2912"/>
        <v>BU$16</v>
      </c>
      <c r="BV1677" s="179" t="str">
        <f t="shared" si="2912"/>
        <v>BV$16</v>
      </c>
      <c r="BW1677" s="179" t="str">
        <f t="shared" si="2912"/>
        <v>BW$16</v>
      </c>
      <c r="BX1677" s="179" t="str">
        <f t="shared" si="2912"/>
        <v>BX$16</v>
      </c>
      <c r="BY1677" s="179" t="str">
        <f t="shared" si="2912"/>
        <v>BY$16</v>
      </c>
      <c r="BZ1677" s="179" t="str">
        <f t="shared" si="2912"/>
        <v>BZ$16</v>
      </c>
      <c r="CA1677" s="179" t="str">
        <f t="shared" si="2912"/>
        <v>CA$16</v>
      </c>
      <c r="CB1677" s="179" t="str">
        <f t="shared" si="2912"/>
        <v>CB$16</v>
      </c>
      <c r="CC1677" s="179" t="str">
        <f t="shared" si="2912"/>
        <v>CC$16</v>
      </c>
      <c r="CD1677" s="179" t="str">
        <f t="shared" si="2912"/>
        <v>CD$16</v>
      </c>
      <c r="CE1677" s="179" t="str">
        <f t="shared" ref="CE1677:CL1677" si="2913">CE1652</f>
        <v>CE$16</v>
      </c>
      <c r="CF1677" s="179" t="str">
        <f t="shared" si="2913"/>
        <v>CF$16</v>
      </c>
      <c r="CG1677" s="179" t="str">
        <f t="shared" si="2913"/>
        <v>CG$16</v>
      </c>
      <c r="CH1677" s="179" t="str">
        <f t="shared" si="2913"/>
        <v>CH$16</v>
      </c>
      <c r="CI1677" s="179" t="str">
        <f t="shared" si="2913"/>
        <v>CI$16</v>
      </c>
      <c r="CJ1677" s="179" t="str">
        <f t="shared" si="2913"/>
        <v>CJ$16</v>
      </c>
      <c r="CK1677" s="179" t="str">
        <f t="shared" si="2913"/>
        <v>CK$16</v>
      </c>
      <c r="CL1677" s="179" t="str">
        <f t="shared" si="2913"/>
        <v>CL$16</v>
      </c>
      <c r="CO1677" s="179" t="str">
        <f t="shared" ref="CO1677:DL1677" si="2914">CO1652</f>
        <v>CO$16</v>
      </c>
      <c r="CP1677" s="179" t="str">
        <f t="shared" si="2914"/>
        <v>CP$16</v>
      </c>
      <c r="CQ1677" s="179" t="str">
        <f t="shared" si="2914"/>
        <v>CQ$16</v>
      </c>
      <c r="CR1677" s="179" t="str">
        <f t="shared" si="2914"/>
        <v>CR$16</v>
      </c>
      <c r="CS1677" s="179" t="str">
        <f t="shared" si="2914"/>
        <v>CS$16</v>
      </c>
      <c r="CT1677" s="179" t="str">
        <f t="shared" si="2914"/>
        <v>CT$16</v>
      </c>
      <c r="CU1677" s="179" t="str">
        <f t="shared" si="2914"/>
        <v>CU$16</v>
      </c>
      <c r="CV1677" s="179" t="str">
        <f t="shared" si="2914"/>
        <v>CV$16</v>
      </c>
      <c r="CW1677" s="179" t="str">
        <f t="shared" si="2914"/>
        <v>CW$16</v>
      </c>
      <c r="CX1677" s="179" t="str">
        <f t="shared" si="2914"/>
        <v>CX$16</v>
      </c>
      <c r="CY1677" s="179" t="str">
        <f t="shared" si="2914"/>
        <v>CY$16</v>
      </c>
      <c r="CZ1677" s="179" t="str">
        <f t="shared" si="2914"/>
        <v>CZ$16</v>
      </c>
      <c r="DA1677" s="179" t="str">
        <f t="shared" si="2914"/>
        <v>DA$16</v>
      </c>
      <c r="DB1677" s="179" t="str">
        <f t="shared" si="2914"/>
        <v>DB$16</v>
      </c>
      <c r="DC1677" s="179" t="str">
        <f t="shared" si="2914"/>
        <v>DC$16</v>
      </c>
      <c r="DD1677" s="179" t="str">
        <f t="shared" si="2914"/>
        <v>DD$16</v>
      </c>
      <c r="DE1677" s="179" t="str">
        <f t="shared" si="2914"/>
        <v>DE$16</v>
      </c>
      <c r="DF1677" s="179" t="str">
        <f t="shared" si="2914"/>
        <v>DF$16</v>
      </c>
      <c r="DG1677" s="179" t="str">
        <f t="shared" si="2914"/>
        <v>DG$16</v>
      </c>
      <c r="DH1677" s="179" t="str">
        <f t="shared" si="2914"/>
        <v>DH$16</v>
      </c>
      <c r="DI1677" s="179" t="str">
        <f t="shared" si="2914"/>
        <v>DI$16</v>
      </c>
      <c r="DJ1677" s="179" t="str">
        <f t="shared" si="2914"/>
        <v>DJ$16</v>
      </c>
      <c r="DK1677" s="179" t="str">
        <f t="shared" si="2914"/>
        <v>DK$16</v>
      </c>
      <c r="DL1677" s="179" t="str">
        <f t="shared" si="2914"/>
        <v>DL$16</v>
      </c>
    </row>
    <row r="1678" spans="2:116" x14ac:dyDescent="0.35">
      <c r="B1678" t="s">
        <v>332</v>
      </c>
      <c r="D1678" t="s">
        <v>425</v>
      </c>
      <c r="E1678" s="8" t="str">
        <f t="shared" si="2853"/>
        <v>1678 FAPPE-F</v>
      </c>
      <c r="G1678" s="136" t="str">
        <f>G1653</f>
        <v>primary unit</v>
      </c>
      <c r="H1678" s="12"/>
      <c r="I1678" s="60"/>
      <c r="J1678" s="60"/>
      <c r="K1678" s="15"/>
      <c r="L1678" s="15"/>
      <c r="M1678" s="15"/>
      <c r="N1678" s="15"/>
      <c r="O1678" s="15"/>
      <c r="P1678" s="15"/>
      <c r="R1678" s="15"/>
      <c r="S1678" s="179" t="str">
        <f t="shared" ref="S1678:AX1678" si="2915">S1653</f>
        <v>S$17</v>
      </c>
      <c r="T1678" s="179" t="str">
        <f t="shared" si="2915"/>
        <v>T$17</v>
      </c>
      <c r="U1678" s="179" t="str">
        <f t="shared" si="2915"/>
        <v>U$17</v>
      </c>
      <c r="V1678" s="179" t="str">
        <f t="shared" si="2915"/>
        <v>V$17</v>
      </c>
      <c r="W1678" s="179" t="str">
        <f t="shared" si="2915"/>
        <v>W$17</v>
      </c>
      <c r="X1678" s="179" t="str">
        <f t="shared" si="2915"/>
        <v>X$17</v>
      </c>
      <c r="Y1678" s="179" t="str">
        <f t="shared" si="2915"/>
        <v>Y$17</v>
      </c>
      <c r="Z1678" s="179" t="str">
        <f t="shared" si="2915"/>
        <v>Z$17</v>
      </c>
      <c r="AA1678" s="179" t="str">
        <f t="shared" si="2915"/>
        <v>AA$17</v>
      </c>
      <c r="AB1678" s="179" t="str">
        <f t="shared" si="2915"/>
        <v>AB$17</v>
      </c>
      <c r="AC1678" s="179" t="str">
        <f t="shared" si="2915"/>
        <v>AC$17</v>
      </c>
      <c r="AD1678" s="179" t="str">
        <f t="shared" si="2915"/>
        <v>AD$17</v>
      </c>
      <c r="AE1678" s="179" t="str">
        <f t="shared" si="2915"/>
        <v>AE$17</v>
      </c>
      <c r="AF1678" s="179" t="str">
        <f t="shared" si="2915"/>
        <v>AF$17</v>
      </c>
      <c r="AG1678" s="179" t="str">
        <f t="shared" si="2915"/>
        <v>AG$17</v>
      </c>
      <c r="AH1678" s="179" t="str">
        <f t="shared" si="2915"/>
        <v>AH$17</v>
      </c>
      <c r="AI1678" s="179" t="str">
        <f t="shared" si="2915"/>
        <v>AI$17</v>
      </c>
      <c r="AJ1678" s="179" t="str">
        <f t="shared" si="2915"/>
        <v>AJ$17</v>
      </c>
      <c r="AK1678" s="179" t="str">
        <f t="shared" si="2915"/>
        <v>AK$17</v>
      </c>
      <c r="AL1678" s="179" t="str">
        <f t="shared" si="2915"/>
        <v>AL$17</v>
      </c>
      <c r="AM1678" s="179" t="str">
        <f t="shared" si="2915"/>
        <v>AM$17</v>
      </c>
      <c r="AN1678" s="179" t="str">
        <f t="shared" si="2915"/>
        <v>AN$17</v>
      </c>
      <c r="AO1678" s="179" t="str">
        <f t="shared" si="2915"/>
        <v>AO$17</v>
      </c>
      <c r="AP1678" s="179" t="str">
        <f t="shared" si="2915"/>
        <v>AP$17</v>
      </c>
      <c r="AQ1678" s="179" t="str">
        <f t="shared" si="2915"/>
        <v>AQ$17</v>
      </c>
      <c r="AR1678" s="179" t="str">
        <f t="shared" si="2915"/>
        <v>AR$17</v>
      </c>
      <c r="AS1678" s="179" t="str">
        <f t="shared" si="2915"/>
        <v>AS$17</v>
      </c>
      <c r="AT1678" s="179" t="str">
        <f t="shared" si="2915"/>
        <v>AT$17</v>
      </c>
      <c r="AU1678" s="179" t="str">
        <f t="shared" si="2915"/>
        <v>AU$17</v>
      </c>
      <c r="AV1678" s="179" t="str">
        <f t="shared" si="2915"/>
        <v>AV$17</v>
      </c>
      <c r="AW1678" s="179" t="str">
        <f t="shared" si="2915"/>
        <v>AW$17</v>
      </c>
      <c r="AX1678" s="179" t="str">
        <f t="shared" si="2915"/>
        <v>AX$17</v>
      </c>
      <c r="AY1678" s="179" t="str">
        <f t="shared" ref="AY1678:CD1678" si="2916">AY1653</f>
        <v>AY$17</v>
      </c>
      <c r="AZ1678" s="179" t="str">
        <f t="shared" si="2916"/>
        <v>AZ$17</v>
      </c>
      <c r="BA1678" s="179" t="str">
        <f t="shared" si="2916"/>
        <v>BA$17</v>
      </c>
      <c r="BB1678" s="179" t="str">
        <f t="shared" si="2916"/>
        <v>BB$17</v>
      </c>
      <c r="BC1678" s="179" t="str">
        <f t="shared" si="2916"/>
        <v>BC$17</v>
      </c>
      <c r="BD1678" s="179" t="str">
        <f t="shared" si="2916"/>
        <v>BD$17</v>
      </c>
      <c r="BE1678" s="179" t="str">
        <f t="shared" si="2916"/>
        <v>BE$17</v>
      </c>
      <c r="BF1678" s="179" t="str">
        <f t="shared" si="2916"/>
        <v>BF$17</v>
      </c>
      <c r="BG1678" s="179" t="str">
        <f t="shared" si="2916"/>
        <v>BG$17</v>
      </c>
      <c r="BH1678" s="179" t="str">
        <f t="shared" si="2916"/>
        <v>BH$17</v>
      </c>
      <c r="BI1678" s="179" t="str">
        <f t="shared" si="2916"/>
        <v>BI$17</v>
      </c>
      <c r="BJ1678" s="179" t="str">
        <f t="shared" si="2916"/>
        <v>BJ$17</v>
      </c>
      <c r="BK1678" s="179" t="str">
        <f t="shared" si="2916"/>
        <v>BK$17</v>
      </c>
      <c r="BL1678" s="179" t="str">
        <f t="shared" si="2916"/>
        <v>BL$17</v>
      </c>
      <c r="BM1678" s="179" t="str">
        <f t="shared" si="2916"/>
        <v>BM$17</v>
      </c>
      <c r="BN1678" s="179" t="str">
        <f t="shared" si="2916"/>
        <v>BN$17</v>
      </c>
      <c r="BO1678" s="179" t="str">
        <f t="shared" si="2916"/>
        <v>BO$17</v>
      </c>
      <c r="BP1678" s="179" t="str">
        <f t="shared" si="2916"/>
        <v>BP$17</v>
      </c>
      <c r="BQ1678" s="179" t="str">
        <f t="shared" si="2916"/>
        <v>BQ$17</v>
      </c>
      <c r="BR1678" s="179" t="str">
        <f t="shared" si="2916"/>
        <v>BR$17</v>
      </c>
      <c r="BS1678" s="179" t="str">
        <f t="shared" si="2916"/>
        <v>BS$17</v>
      </c>
      <c r="BT1678" s="179" t="str">
        <f t="shared" si="2916"/>
        <v>BT$17</v>
      </c>
      <c r="BU1678" s="179" t="str">
        <f t="shared" si="2916"/>
        <v>BU$17</v>
      </c>
      <c r="BV1678" s="179" t="str">
        <f t="shared" si="2916"/>
        <v>BV$17</v>
      </c>
      <c r="BW1678" s="179" t="str">
        <f t="shared" si="2916"/>
        <v>BW$17</v>
      </c>
      <c r="BX1678" s="179" t="str">
        <f t="shared" si="2916"/>
        <v>BX$17</v>
      </c>
      <c r="BY1678" s="179" t="str">
        <f t="shared" si="2916"/>
        <v>BY$17</v>
      </c>
      <c r="BZ1678" s="179" t="str">
        <f t="shared" si="2916"/>
        <v>BZ$17</v>
      </c>
      <c r="CA1678" s="179" t="str">
        <f t="shared" si="2916"/>
        <v>CA$17</v>
      </c>
      <c r="CB1678" s="179" t="str">
        <f t="shared" si="2916"/>
        <v>CB$17</v>
      </c>
      <c r="CC1678" s="179" t="str">
        <f t="shared" si="2916"/>
        <v>CC$17</v>
      </c>
      <c r="CD1678" s="179" t="str">
        <f t="shared" si="2916"/>
        <v>CD$17</v>
      </c>
      <c r="CE1678" s="179" t="str">
        <f t="shared" ref="CE1678:CL1678" si="2917">CE1653</f>
        <v>CE$17</v>
      </c>
      <c r="CF1678" s="179" t="str">
        <f t="shared" si="2917"/>
        <v>CF$17</v>
      </c>
      <c r="CG1678" s="179" t="str">
        <f t="shared" si="2917"/>
        <v>CG$17</v>
      </c>
      <c r="CH1678" s="179" t="str">
        <f t="shared" si="2917"/>
        <v>CH$17</v>
      </c>
      <c r="CI1678" s="179" t="str">
        <f t="shared" si="2917"/>
        <v>CI$17</v>
      </c>
      <c r="CJ1678" s="179" t="str">
        <f t="shared" si="2917"/>
        <v>CJ$17</v>
      </c>
      <c r="CK1678" s="179" t="str">
        <f t="shared" si="2917"/>
        <v>CK$17</v>
      </c>
      <c r="CL1678" s="179" t="str">
        <f t="shared" si="2917"/>
        <v>CL$17</v>
      </c>
      <c r="CN1678" s="60"/>
      <c r="CO1678" s="179" t="str">
        <f t="shared" ref="CO1678:DL1678" si="2918">CO1653</f>
        <v>CO$17</v>
      </c>
      <c r="CP1678" s="179" t="str">
        <f t="shared" si="2918"/>
        <v>CP$17</v>
      </c>
      <c r="CQ1678" s="179" t="str">
        <f t="shared" si="2918"/>
        <v>CQ$17</v>
      </c>
      <c r="CR1678" s="179" t="str">
        <f t="shared" si="2918"/>
        <v>CR$17</v>
      </c>
      <c r="CS1678" s="179" t="str">
        <f t="shared" si="2918"/>
        <v>CS$17</v>
      </c>
      <c r="CT1678" s="179" t="str">
        <f t="shared" si="2918"/>
        <v>CT$17</v>
      </c>
      <c r="CU1678" s="179" t="str">
        <f t="shared" si="2918"/>
        <v>CU$17</v>
      </c>
      <c r="CV1678" s="179" t="str">
        <f t="shared" si="2918"/>
        <v>CV$17</v>
      </c>
      <c r="CW1678" s="179" t="str">
        <f t="shared" si="2918"/>
        <v>CW$17</v>
      </c>
      <c r="CX1678" s="179" t="str">
        <f t="shared" si="2918"/>
        <v>CX$17</v>
      </c>
      <c r="CY1678" s="179" t="str">
        <f t="shared" si="2918"/>
        <v>CY$17</v>
      </c>
      <c r="CZ1678" s="179" t="str">
        <f t="shared" si="2918"/>
        <v>CZ$17</v>
      </c>
      <c r="DA1678" s="179" t="str">
        <f t="shared" si="2918"/>
        <v>DA$17</v>
      </c>
      <c r="DB1678" s="179" t="str">
        <f t="shared" si="2918"/>
        <v>DB$17</v>
      </c>
      <c r="DC1678" s="179" t="str">
        <f t="shared" si="2918"/>
        <v>DC$17</v>
      </c>
      <c r="DD1678" s="179" t="str">
        <f t="shared" si="2918"/>
        <v>DD$17</v>
      </c>
      <c r="DE1678" s="179" t="str">
        <f t="shared" si="2918"/>
        <v>DE$17</v>
      </c>
      <c r="DF1678" s="179" t="str">
        <f t="shared" si="2918"/>
        <v>DF$17</v>
      </c>
      <c r="DG1678" s="179" t="str">
        <f t="shared" si="2918"/>
        <v>DG$17</v>
      </c>
      <c r="DH1678" s="179" t="str">
        <f t="shared" si="2918"/>
        <v>DH$17</v>
      </c>
      <c r="DI1678" s="179" t="str">
        <f t="shared" si="2918"/>
        <v>DI$17</v>
      </c>
      <c r="DJ1678" s="179" t="str">
        <f t="shared" si="2918"/>
        <v>DJ$17</v>
      </c>
      <c r="DK1678" s="179" t="str">
        <f t="shared" si="2918"/>
        <v>DK$17</v>
      </c>
      <c r="DL1678" s="179" t="str">
        <f t="shared" si="2918"/>
        <v>DL$17</v>
      </c>
    </row>
    <row r="1679" spans="2:116" x14ac:dyDescent="0.35">
      <c r="B1679" t="s">
        <v>332</v>
      </c>
      <c r="D1679" t="s">
        <v>425</v>
      </c>
      <c r="E1679" s="8" t="str">
        <f t="shared" si="2853"/>
        <v>1679 FAPPE-F</v>
      </c>
      <c r="G1679" s="136" t="str">
        <f>G1654</f>
        <v>Primary revenue driver</v>
      </c>
      <c r="H1679" s="12"/>
      <c r="I1679" s="60"/>
      <c r="J1679" s="60"/>
      <c r="K1679" s="15"/>
      <c r="L1679" s="15"/>
      <c r="M1679" s="15"/>
      <c r="N1679" s="15"/>
      <c r="O1679" s="15"/>
      <c r="P1679" s="15"/>
      <c r="R1679" s="15"/>
      <c r="S1679" s="179">
        <f t="shared" ref="S1679:AX1679" si="2919">S1654</f>
        <v>0</v>
      </c>
      <c r="T1679" s="179">
        <f t="shared" si="2919"/>
        <v>0</v>
      </c>
      <c r="U1679" s="179">
        <f t="shared" si="2919"/>
        <v>0</v>
      </c>
      <c r="V1679" s="179">
        <f t="shared" si="2919"/>
        <v>0</v>
      </c>
      <c r="W1679" s="179">
        <f t="shared" si="2919"/>
        <v>0</v>
      </c>
      <c r="X1679" s="179">
        <f t="shared" si="2919"/>
        <v>0</v>
      </c>
      <c r="Y1679" s="179">
        <f t="shared" si="2919"/>
        <v>0</v>
      </c>
      <c r="Z1679" s="179">
        <f t="shared" si="2919"/>
        <v>0</v>
      </c>
      <c r="AA1679" s="179">
        <f t="shared" si="2919"/>
        <v>0</v>
      </c>
      <c r="AB1679" s="179">
        <f t="shared" si="2919"/>
        <v>0</v>
      </c>
      <c r="AC1679" s="179">
        <f t="shared" si="2919"/>
        <v>0</v>
      </c>
      <c r="AD1679" s="179">
        <f t="shared" si="2919"/>
        <v>0</v>
      </c>
      <c r="AE1679" s="179">
        <f t="shared" si="2919"/>
        <v>0</v>
      </c>
      <c r="AF1679" s="179">
        <f t="shared" si="2919"/>
        <v>0</v>
      </c>
      <c r="AG1679" s="179">
        <f t="shared" si="2919"/>
        <v>0</v>
      </c>
      <c r="AH1679" s="179">
        <f t="shared" si="2919"/>
        <v>0</v>
      </c>
      <c r="AI1679" s="179">
        <f t="shared" si="2919"/>
        <v>0</v>
      </c>
      <c r="AJ1679" s="179">
        <f t="shared" si="2919"/>
        <v>0</v>
      </c>
      <c r="AK1679" s="179">
        <f t="shared" si="2919"/>
        <v>0</v>
      </c>
      <c r="AL1679" s="179">
        <f t="shared" si="2919"/>
        <v>0</v>
      </c>
      <c r="AM1679" s="179">
        <f t="shared" si="2919"/>
        <v>0</v>
      </c>
      <c r="AN1679" s="179">
        <f t="shared" si="2919"/>
        <v>0</v>
      </c>
      <c r="AO1679" s="179">
        <f t="shared" si="2919"/>
        <v>0</v>
      </c>
      <c r="AP1679" s="179">
        <f t="shared" si="2919"/>
        <v>0</v>
      </c>
      <c r="AQ1679" s="179">
        <f t="shared" si="2919"/>
        <v>0</v>
      </c>
      <c r="AR1679" s="179">
        <f t="shared" si="2919"/>
        <v>0</v>
      </c>
      <c r="AS1679" s="179">
        <f t="shared" si="2919"/>
        <v>0</v>
      </c>
      <c r="AT1679" s="179">
        <f t="shared" si="2919"/>
        <v>0</v>
      </c>
      <c r="AU1679" s="179">
        <f t="shared" si="2919"/>
        <v>0</v>
      </c>
      <c r="AV1679" s="179">
        <f t="shared" si="2919"/>
        <v>0</v>
      </c>
      <c r="AW1679" s="179">
        <f t="shared" si="2919"/>
        <v>0</v>
      </c>
      <c r="AX1679" s="179">
        <f t="shared" si="2919"/>
        <v>0</v>
      </c>
      <c r="AY1679" s="179">
        <f t="shared" ref="AY1679:CD1679" si="2920">AY1654</f>
        <v>0</v>
      </c>
      <c r="AZ1679" s="179">
        <f t="shared" si="2920"/>
        <v>0</v>
      </c>
      <c r="BA1679" s="179">
        <f t="shared" si="2920"/>
        <v>0</v>
      </c>
      <c r="BB1679" s="179">
        <f t="shared" si="2920"/>
        <v>0</v>
      </c>
      <c r="BC1679" s="179">
        <f t="shared" si="2920"/>
        <v>0</v>
      </c>
      <c r="BD1679" s="179">
        <f t="shared" si="2920"/>
        <v>0</v>
      </c>
      <c r="BE1679" s="179">
        <f t="shared" si="2920"/>
        <v>0</v>
      </c>
      <c r="BF1679" s="179">
        <f t="shared" si="2920"/>
        <v>0</v>
      </c>
      <c r="BG1679" s="179">
        <f t="shared" si="2920"/>
        <v>0</v>
      </c>
      <c r="BH1679" s="179">
        <f t="shared" si="2920"/>
        <v>0</v>
      </c>
      <c r="BI1679" s="179">
        <f t="shared" si="2920"/>
        <v>0</v>
      </c>
      <c r="BJ1679" s="179">
        <f t="shared" si="2920"/>
        <v>0</v>
      </c>
      <c r="BK1679" s="179">
        <f t="shared" si="2920"/>
        <v>0</v>
      </c>
      <c r="BL1679" s="179">
        <f t="shared" si="2920"/>
        <v>0</v>
      </c>
      <c r="BM1679" s="179">
        <f t="shared" si="2920"/>
        <v>0</v>
      </c>
      <c r="BN1679" s="179">
        <f t="shared" si="2920"/>
        <v>0</v>
      </c>
      <c r="BO1679" s="179">
        <f t="shared" si="2920"/>
        <v>0</v>
      </c>
      <c r="BP1679" s="179">
        <f t="shared" si="2920"/>
        <v>0</v>
      </c>
      <c r="BQ1679" s="179">
        <f t="shared" si="2920"/>
        <v>0</v>
      </c>
      <c r="BR1679" s="179">
        <f t="shared" si="2920"/>
        <v>0</v>
      </c>
      <c r="BS1679" s="179">
        <f t="shared" si="2920"/>
        <v>0</v>
      </c>
      <c r="BT1679" s="179">
        <f t="shared" si="2920"/>
        <v>0</v>
      </c>
      <c r="BU1679" s="179">
        <f t="shared" si="2920"/>
        <v>0</v>
      </c>
      <c r="BV1679" s="179">
        <f t="shared" si="2920"/>
        <v>0</v>
      </c>
      <c r="BW1679" s="179">
        <f t="shared" si="2920"/>
        <v>0</v>
      </c>
      <c r="BX1679" s="179">
        <f t="shared" si="2920"/>
        <v>0</v>
      </c>
      <c r="BY1679" s="179">
        <f t="shared" si="2920"/>
        <v>0</v>
      </c>
      <c r="BZ1679" s="179">
        <f t="shared" si="2920"/>
        <v>0</v>
      </c>
      <c r="CA1679" s="179">
        <f t="shared" si="2920"/>
        <v>0</v>
      </c>
      <c r="CB1679" s="179">
        <f t="shared" si="2920"/>
        <v>0</v>
      </c>
      <c r="CC1679" s="179">
        <f t="shared" si="2920"/>
        <v>0</v>
      </c>
      <c r="CD1679" s="179">
        <f t="shared" si="2920"/>
        <v>0</v>
      </c>
      <c r="CE1679" s="179">
        <f t="shared" ref="CE1679:CL1679" si="2921">CE1654</f>
        <v>0</v>
      </c>
      <c r="CF1679" s="179">
        <f t="shared" si="2921"/>
        <v>0</v>
      </c>
      <c r="CG1679" s="179">
        <f t="shared" si="2921"/>
        <v>0</v>
      </c>
      <c r="CH1679" s="179">
        <f t="shared" si="2921"/>
        <v>0</v>
      </c>
      <c r="CI1679" s="179">
        <f t="shared" si="2921"/>
        <v>0</v>
      </c>
      <c r="CJ1679" s="179">
        <f t="shared" si="2921"/>
        <v>0</v>
      </c>
      <c r="CK1679" s="179">
        <f t="shared" si="2921"/>
        <v>0</v>
      </c>
      <c r="CL1679" s="179">
        <f t="shared" si="2921"/>
        <v>0</v>
      </c>
      <c r="CN1679" s="60"/>
      <c r="CO1679" s="179">
        <f t="shared" ref="CO1679:DL1679" si="2922">CO1654</f>
        <v>0</v>
      </c>
      <c r="CP1679" s="179">
        <f t="shared" si="2922"/>
        <v>0</v>
      </c>
      <c r="CQ1679" s="179">
        <f t="shared" si="2922"/>
        <v>0</v>
      </c>
      <c r="CR1679" s="179">
        <f t="shared" si="2922"/>
        <v>0</v>
      </c>
      <c r="CS1679" s="179">
        <f t="shared" si="2922"/>
        <v>0</v>
      </c>
      <c r="CT1679" s="179">
        <f t="shared" si="2922"/>
        <v>0</v>
      </c>
      <c r="CU1679" s="179">
        <f t="shared" si="2922"/>
        <v>0</v>
      </c>
      <c r="CV1679" s="179">
        <f t="shared" si="2922"/>
        <v>0</v>
      </c>
      <c r="CW1679" s="179">
        <f t="shared" si="2922"/>
        <v>0</v>
      </c>
      <c r="CX1679" s="179">
        <f t="shared" si="2922"/>
        <v>0</v>
      </c>
      <c r="CY1679" s="179">
        <f t="shared" si="2922"/>
        <v>0</v>
      </c>
      <c r="CZ1679" s="179">
        <f t="shared" si="2922"/>
        <v>0</v>
      </c>
      <c r="DA1679" s="179">
        <f t="shared" si="2922"/>
        <v>0</v>
      </c>
      <c r="DB1679" s="179">
        <f t="shared" si="2922"/>
        <v>0</v>
      </c>
      <c r="DC1679" s="179">
        <f t="shared" si="2922"/>
        <v>0</v>
      </c>
      <c r="DD1679" s="179">
        <f t="shared" si="2922"/>
        <v>0</v>
      </c>
      <c r="DE1679" s="179">
        <f t="shared" si="2922"/>
        <v>0</v>
      </c>
      <c r="DF1679" s="179">
        <f t="shared" si="2922"/>
        <v>0</v>
      </c>
      <c r="DG1679" s="179">
        <f t="shared" si="2922"/>
        <v>0</v>
      </c>
      <c r="DH1679" s="179">
        <f t="shared" si="2922"/>
        <v>0</v>
      </c>
      <c r="DI1679" s="179">
        <f t="shared" si="2922"/>
        <v>0</v>
      </c>
      <c r="DJ1679" s="179">
        <f t="shared" si="2922"/>
        <v>0</v>
      </c>
      <c r="DK1679" s="179">
        <f t="shared" si="2922"/>
        <v>0</v>
      </c>
      <c r="DL1679" s="179">
        <f t="shared" si="2922"/>
        <v>0</v>
      </c>
    </row>
    <row r="1680" spans="2:116" x14ac:dyDescent="0.35">
      <c r="B1680" t="s">
        <v>332</v>
      </c>
      <c r="D1680" t="s">
        <v>425</v>
      </c>
      <c r="E1680" s="8" t="str">
        <f t="shared" ref="E1680" si="2923">ROW()&amp;" "&amp;D1680</f>
        <v>1680 FAPPE-F</v>
      </c>
      <c r="G1680" s="136" t="str">
        <f>G1655</f>
        <v>Primary volume driver</v>
      </c>
      <c r="H1680" s="12"/>
      <c r="I1680" s="60"/>
      <c r="J1680" s="60"/>
      <c r="K1680" s="15"/>
      <c r="L1680" s="15"/>
      <c r="M1680" s="15"/>
      <c r="N1680" s="15"/>
      <c r="O1680" s="15"/>
      <c r="P1680" s="15"/>
      <c r="R1680" s="15"/>
      <c r="S1680" s="179"/>
      <c r="T1680" s="179"/>
      <c r="U1680" s="179"/>
      <c r="V1680" s="179"/>
      <c r="W1680" s="179"/>
      <c r="X1680" s="179"/>
      <c r="Y1680" s="179"/>
      <c r="Z1680" s="179"/>
      <c r="AA1680" s="179"/>
      <c r="AB1680" s="179"/>
      <c r="AC1680" s="179"/>
      <c r="AD1680" s="179"/>
      <c r="AE1680" s="179"/>
      <c r="AF1680" s="179"/>
      <c r="AG1680" s="179"/>
      <c r="AH1680" s="179"/>
      <c r="AI1680" s="179"/>
      <c r="AJ1680" s="179"/>
      <c r="AK1680" s="179"/>
      <c r="AL1680" s="179"/>
      <c r="AM1680" s="179"/>
      <c r="AN1680" s="179"/>
      <c r="AO1680" s="179"/>
      <c r="AP1680" s="179"/>
      <c r="AQ1680" s="179"/>
      <c r="AR1680" s="179"/>
      <c r="AS1680" s="179"/>
      <c r="AT1680" s="179"/>
      <c r="AU1680" s="179"/>
      <c r="AV1680" s="179"/>
      <c r="AW1680" s="179"/>
      <c r="AX1680" s="179"/>
      <c r="AY1680" s="179"/>
      <c r="AZ1680" s="179"/>
      <c r="BA1680" s="179"/>
      <c r="BB1680" s="179"/>
      <c r="BC1680" s="179"/>
      <c r="BD1680" s="179"/>
      <c r="BE1680" s="179"/>
      <c r="BF1680" s="179"/>
      <c r="BG1680" s="179"/>
      <c r="BH1680" s="179"/>
      <c r="BI1680" s="179"/>
      <c r="BJ1680" s="179"/>
      <c r="BK1680" s="179"/>
      <c r="BL1680" s="179"/>
      <c r="BM1680" s="179"/>
      <c r="BN1680" s="179"/>
      <c r="BO1680" s="179"/>
      <c r="BP1680" s="179"/>
      <c r="BQ1680" s="179"/>
      <c r="BR1680" s="179"/>
      <c r="BS1680" s="179"/>
      <c r="BT1680" s="179"/>
      <c r="BU1680" s="179"/>
      <c r="BV1680" s="179"/>
      <c r="BW1680" s="179"/>
      <c r="BX1680" s="179"/>
      <c r="BY1680" s="179"/>
      <c r="BZ1680" s="179"/>
      <c r="CA1680" s="179"/>
      <c r="CB1680" s="179"/>
      <c r="CC1680" s="179"/>
      <c r="CD1680" s="179"/>
      <c r="CE1680" s="179"/>
      <c r="CF1680" s="179"/>
      <c r="CG1680" s="179"/>
      <c r="CH1680" s="179"/>
      <c r="CI1680" s="179"/>
      <c r="CJ1680" s="179"/>
      <c r="CK1680" s="179"/>
      <c r="CL1680" s="179"/>
      <c r="CN1680" s="60"/>
      <c r="CO1680" s="179"/>
      <c r="CP1680" s="179"/>
      <c r="CQ1680" s="179"/>
      <c r="CR1680" s="179"/>
      <c r="CS1680" s="179"/>
      <c r="CT1680" s="179"/>
      <c r="CU1680" s="179"/>
      <c r="CV1680" s="179"/>
      <c r="CW1680" s="179"/>
      <c r="CX1680" s="179"/>
      <c r="CY1680" s="179"/>
      <c r="CZ1680" s="179"/>
      <c r="DA1680" s="179"/>
      <c r="DB1680" s="179"/>
      <c r="DC1680" s="179"/>
      <c r="DD1680" s="179"/>
      <c r="DE1680" s="179"/>
      <c r="DF1680" s="179"/>
      <c r="DG1680" s="179"/>
      <c r="DH1680" s="179"/>
      <c r="DI1680" s="179"/>
      <c r="DJ1680" s="179"/>
      <c r="DK1680" s="179"/>
      <c r="DL1680" s="179"/>
    </row>
    <row r="1681" spans="1:116" x14ac:dyDescent="0.35">
      <c r="A1681" s="3"/>
      <c r="B1681" t="s">
        <v>332</v>
      </c>
      <c r="D1681" t="s">
        <v>425</v>
      </c>
      <c r="E1681" s="8" t="str">
        <f>ROW()&amp;" "&amp;D1681</f>
        <v>1681 FAPPE-F</v>
      </c>
      <c r="G1681" s="191" t="str">
        <f>G1660</f>
        <v>Fixed secondary PPE:</v>
      </c>
      <c r="H1681" s="90"/>
      <c r="I1681" s="213"/>
      <c r="J1681" s="213"/>
      <c r="K1681" s="214"/>
      <c r="L1681" s="214"/>
      <c r="M1681" s="214"/>
      <c r="N1681" s="214"/>
      <c r="O1681" s="214"/>
      <c r="P1681" s="214"/>
      <c r="R1681" s="214"/>
      <c r="S1681" s="4" t="str">
        <f t="shared" ref="S1681:AX1681" si="2924">ADDRESS(ROW(S1673),COLUMN(S1673),2)</f>
        <v>S$1673</v>
      </c>
      <c r="T1681" s="4" t="str">
        <f t="shared" si="2924"/>
        <v>T$1673</v>
      </c>
      <c r="U1681" s="4" t="str">
        <f t="shared" si="2924"/>
        <v>U$1673</v>
      </c>
      <c r="V1681" s="4" t="str">
        <f t="shared" si="2924"/>
        <v>V$1673</v>
      </c>
      <c r="W1681" s="4" t="str">
        <f t="shared" si="2924"/>
        <v>W$1673</v>
      </c>
      <c r="X1681" s="4" t="str">
        <f t="shared" si="2924"/>
        <v>X$1673</v>
      </c>
      <c r="Y1681" s="4" t="str">
        <f t="shared" si="2924"/>
        <v>Y$1673</v>
      </c>
      <c r="Z1681" s="4" t="str">
        <f t="shared" si="2924"/>
        <v>Z$1673</v>
      </c>
      <c r="AA1681" s="4" t="str">
        <f t="shared" si="2924"/>
        <v>AA$1673</v>
      </c>
      <c r="AB1681" s="4" t="str">
        <f t="shared" si="2924"/>
        <v>AB$1673</v>
      </c>
      <c r="AC1681" s="4" t="str">
        <f t="shared" si="2924"/>
        <v>AC$1673</v>
      </c>
      <c r="AD1681" s="4" t="str">
        <f t="shared" si="2924"/>
        <v>AD$1673</v>
      </c>
      <c r="AE1681" s="4" t="str">
        <f t="shared" si="2924"/>
        <v>AE$1673</v>
      </c>
      <c r="AF1681" s="4" t="str">
        <f t="shared" si="2924"/>
        <v>AF$1673</v>
      </c>
      <c r="AG1681" s="4" t="str">
        <f t="shared" si="2924"/>
        <v>AG$1673</v>
      </c>
      <c r="AH1681" s="4" t="str">
        <f t="shared" si="2924"/>
        <v>AH$1673</v>
      </c>
      <c r="AI1681" s="4" t="str">
        <f t="shared" si="2924"/>
        <v>AI$1673</v>
      </c>
      <c r="AJ1681" s="4" t="str">
        <f t="shared" si="2924"/>
        <v>AJ$1673</v>
      </c>
      <c r="AK1681" s="4" t="str">
        <f t="shared" si="2924"/>
        <v>AK$1673</v>
      </c>
      <c r="AL1681" s="4" t="str">
        <f t="shared" si="2924"/>
        <v>AL$1673</v>
      </c>
      <c r="AM1681" s="4" t="str">
        <f t="shared" si="2924"/>
        <v>AM$1673</v>
      </c>
      <c r="AN1681" s="4" t="str">
        <f t="shared" si="2924"/>
        <v>AN$1673</v>
      </c>
      <c r="AO1681" s="4" t="str">
        <f t="shared" si="2924"/>
        <v>AO$1673</v>
      </c>
      <c r="AP1681" s="4" t="str">
        <f t="shared" si="2924"/>
        <v>AP$1673</v>
      </c>
      <c r="AQ1681" s="4" t="str">
        <f t="shared" si="2924"/>
        <v>AQ$1673</v>
      </c>
      <c r="AR1681" s="4" t="str">
        <f t="shared" si="2924"/>
        <v>AR$1673</v>
      </c>
      <c r="AS1681" s="4" t="str">
        <f t="shared" si="2924"/>
        <v>AS$1673</v>
      </c>
      <c r="AT1681" s="4" t="str">
        <f t="shared" si="2924"/>
        <v>AT$1673</v>
      </c>
      <c r="AU1681" s="4" t="str">
        <f t="shared" si="2924"/>
        <v>AU$1673</v>
      </c>
      <c r="AV1681" s="4" t="str">
        <f t="shared" si="2924"/>
        <v>AV$1673</v>
      </c>
      <c r="AW1681" s="4" t="str">
        <f t="shared" si="2924"/>
        <v>AW$1673</v>
      </c>
      <c r="AX1681" s="4" t="str">
        <f t="shared" si="2924"/>
        <v>AX$1673</v>
      </c>
      <c r="AY1681" s="4" t="str">
        <f t="shared" ref="AY1681:CD1681" si="2925">ADDRESS(ROW(AY1673),COLUMN(AY1673),2)</f>
        <v>AY$1673</v>
      </c>
      <c r="AZ1681" s="4" t="str">
        <f t="shared" si="2925"/>
        <v>AZ$1673</v>
      </c>
      <c r="BA1681" s="4" t="str">
        <f t="shared" si="2925"/>
        <v>BA$1673</v>
      </c>
      <c r="BB1681" s="4" t="str">
        <f t="shared" si="2925"/>
        <v>BB$1673</v>
      </c>
      <c r="BC1681" s="4" t="str">
        <f t="shared" si="2925"/>
        <v>BC$1673</v>
      </c>
      <c r="BD1681" s="4" t="str">
        <f t="shared" si="2925"/>
        <v>BD$1673</v>
      </c>
      <c r="BE1681" s="4" t="str">
        <f t="shared" si="2925"/>
        <v>BE$1673</v>
      </c>
      <c r="BF1681" s="4" t="str">
        <f t="shared" si="2925"/>
        <v>BF$1673</v>
      </c>
      <c r="BG1681" s="4" t="str">
        <f t="shared" si="2925"/>
        <v>BG$1673</v>
      </c>
      <c r="BH1681" s="4" t="str">
        <f t="shared" si="2925"/>
        <v>BH$1673</v>
      </c>
      <c r="BI1681" s="4" t="str">
        <f t="shared" si="2925"/>
        <v>BI$1673</v>
      </c>
      <c r="BJ1681" s="4" t="str">
        <f t="shared" si="2925"/>
        <v>BJ$1673</v>
      </c>
      <c r="BK1681" s="4" t="str">
        <f t="shared" si="2925"/>
        <v>BK$1673</v>
      </c>
      <c r="BL1681" s="4" t="str">
        <f t="shared" si="2925"/>
        <v>BL$1673</v>
      </c>
      <c r="BM1681" s="4" t="str">
        <f t="shared" si="2925"/>
        <v>BM$1673</v>
      </c>
      <c r="BN1681" s="4" t="str">
        <f t="shared" si="2925"/>
        <v>BN$1673</v>
      </c>
      <c r="BO1681" s="4" t="str">
        <f t="shared" si="2925"/>
        <v>BO$1673</v>
      </c>
      <c r="BP1681" s="4" t="str">
        <f t="shared" si="2925"/>
        <v>BP$1673</v>
      </c>
      <c r="BQ1681" s="4" t="str">
        <f t="shared" si="2925"/>
        <v>BQ$1673</v>
      </c>
      <c r="BR1681" s="4" t="str">
        <f t="shared" si="2925"/>
        <v>BR$1673</v>
      </c>
      <c r="BS1681" s="4" t="str">
        <f t="shared" si="2925"/>
        <v>BS$1673</v>
      </c>
      <c r="BT1681" s="4" t="str">
        <f t="shared" si="2925"/>
        <v>BT$1673</v>
      </c>
      <c r="BU1681" s="4" t="str">
        <f t="shared" si="2925"/>
        <v>BU$1673</v>
      </c>
      <c r="BV1681" s="4" t="str">
        <f t="shared" si="2925"/>
        <v>BV$1673</v>
      </c>
      <c r="BW1681" s="4" t="str">
        <f t="shared" si="2925"/>
        <v>BW$1673</v>
      </c>
      <c r="BX1681" s="4" t="str">
        <f t="shared" si="2925"/>
        <v>BX$1673</v>
      </c>
      <c r="BY1681" s="4" t="str">
        <f t="shared" si="2925"/>
        <v>BY$1673</v>
      </c>
      <c r="BZ1681" s="4" t="str">
        <f t="shared" si="2925"/>
        <v>BZ$1673</v>
      </c>
      <c r="CA1681" s="4" t="str">
        <f t="shared" si="2925"/>
        <v>CA$1673</v>
      </c>
      <c r="CB1681" s="4" t="str">
        <f t="shared" si="2925"/>
        <v>CB$1673</v>
      </c>
      <c r="CC1681" s="4" t="str">
        <f t="shared" si="2925"/>
        <v>CC$1673</v>
      </c>
      <c r="CD1681" s="4" t="str">
        <f t="shared" si="2925"/>
        <v>CD$1673</v>
      </c>
      <c r="CE1681" s="4" t="str">
        <f t="shared" ref="CE1681:CL1681" si="2926">ADDRESS(ROW(CE1673),COLUMN(CE1673),2)</f>
        <v>CE$1673</v>
      </c>
      <c r="CF1681" s="4" t="str">
        <f t="shared" si="2926"/>
        <v>CF$1673</v>
      </c>
      <c r="CG1681" s="4" t="str">
        <f t="shared" si="2926"/>
        <v>CG$1673</v>
      </c>
      <c r="CH1681" s="4" t="str">
        <f t="shared" si="2926"/>
        <v>CH$1673</v>
      </c>
      <c r="CI1681" s="4" t="str">
        <f t="shared" si="2926"/>
        <v>CI$1673</v>
      </c>
      <c r="CJ1681" s="4" t="str">
        <f t="shared" si="2926"/>
        <v>CJ$1673</v>
      </c>
      <c r="CK1681" s="4" t="str">
        <f t="shared" si="2926"/>
        <v>CK$1673</v>
      </c>
      <c r="CL1681" s="4" t="str">
        <f t="shared" si="2926"/>
        <v>CL$1673</v>
      </c>
      <c r="CN1681" s="213"/>
      <c r="CO1681" s="4" t="str">
        <f t="shared" ref="CO1681:DL1681" si="2927">ADDRESS(ROW(CO1673),COLUMN(CO1673),2)</f>
        <v>CO$1673</v>
      </c>
      <c r="CP1681" s="4" t="str">
        <f t="shared" si="2927"/>
        <v>CP$1673</v>
      </c>
      <c r="CQ1681" s="4" t="str">
        <f t="shared" si="2927"/>
        <v>CQ$1673</v>
      </c>
      <c r="CR1681" s="4" t="str">
        <f t="shared" si="2927"/>
        <v>CR$1673</v>
      </c>
      <c r="CS1681" s="4" t="str">
        <f t="shared" si="2927"/>
        <v>CS$1673</v>
      </c>
      <c r="CT1681" s="4" t="str">
        <f t="shared" si="2927"/>
        <v>CT$1673</v>
      </c>
      <c r="CU1681" s="4" t="str">
        <f t="shared" si="2927"/>
        <v>CU$1673</v>
      </c>
      <c r="CV1681" s="4" t="str">
        <f t="shared" si="2927"/>
        <v>CV$1673</v>
      </c>
      <c r="CW1681" s="4" t="str">
        <f t="shared" si="2927"/>
        <v>CW$1673</v>
      </c>
      <c r="CX1681" s="4" t="str">
        <f t="shared" si="2927"/>
        <v>CX$1673</v>
      </c>
      <c r="CY1681" s="4" t="str">
        <f t="shared" si="2927"/>
        <v>CY$1673</v>
      </c>
      <c r="CZ1681" s="4" t="str">
        <f t="shared" si="2927"/>
        <v>CZ$1673</v>
      </c>
      <c r="DA1681" s="4" t="str">
        <f t="shared" si="2927"/>
        <v>DA$1673</v>
      </c>
      <c r="DB1681" s="4" t="str">
        <f t="shared" si="2927"/>
        <v>DB$1673</v>
      </c>
      <c r="DC1681" s="4" t="str">
        <f t="shared" si="2927"/>
        <v>DC$1673</v>
      </c>
      <c r="DD1681" s="4" t="str">
        <f t="shared" si="2927"/>
        <v>DD$1673</v>
      </c>
      <c r="DE1681" s="4" t="str">
        <f t="shared" si="2927"/>
        <v>DE$1673</v>
      </c>
      <c r="DF1681" s="4" t="str">
        <f t="shared" si="2927"/>
        <v>DF$1673</v>
      </c>
      <c r="DG1681" s="4" t="str">
        <f t="shared" si="2927"/>
        <v>DG$1673</v>
      </c>
      <c r="DH1681" s="4" t="str">
        <f t="shared" si="2927"/>
        <v>DH$1673</v>
      </c>
      <c r="DI1681" s="4" t="str">
        <f t="shared" si="2927"/>
        <v>DI$1673</v>
      </c>
      <c r="DJ1681" s="4" t="str">
        <f t="shared" si="2927"/>
        <v>DJ$1673</v>
      </c>
      <c r="DK1681" s="4" t="str">
        <f t="shared" si="2927"/>
        <v>DK$1673</v>
      </c>
      <c r="DL1681" s="4" t="str">
        <f t="shared" si="2927"/>
        <v>DL$1673</v>
      </c>
    </row>
    <row r="1682" spans="1:116" x14ac:dyDescent="0.35">
      <c r="B1682" t="s">
        <v>332</v>
      </c>
      <c r="D1682" t="s">
        <v>425</v>
      </c>
      <c r="E1682" s="8" t="str">
        <f>ROW()&amp;" "&amp;D1682</f>
        <v>1682 FAPPE-F</v>
      </c>
      <c r="G1682" s="241" t="str">
        <f>IFERROR(SUBSTITUTE(TRIM(MID(G1660, SEARCH("-", G1660) + 1, LEN(G1660))),":",""),"no unit")</f>
        <v>no unit</v>
      </c>
      <c r="H1682" s="12"/>
      <c r="I1682" s="60"/>
      <c r="J1682" s="60"/>
      <c r="K1682" s="15"/>
      <c r="L1682" s="15"/>
      <c r="M1682" s="15"/>
      <c r="N1682" s="15"/>
      <c r="O1682" s="15"/>
      <c r="P1682" s="15"/>
      <c r="R1682" s="15"/>
      <c r="S1682" s="179" t="str">
        <f t="shared" ref="S1682:AX1682" si="2928">S1657</f>
        <v>S$19</v>
      </c>
      <c r="T1682" s="179" t="str">
        <f t="shared" si="2928"/>
        <v>T$19</v>
      </c>
      <c r="U1682" s="179" t="str">
        <f t="shared" si="2928"/>
        <v>U$19</v>
      </c>
      <c r="V1682" s="179" t="str">
        <f t="shared" si="2928"/>
        <v>V$19</v>
      </c>
      <c r="W1682" s="179" t="str">
        <f t="shared" si="2928"/>
        <v>W$19</v>
      </c>
      <c r="X1682" s="179" t="str">
        <f t="shared" si="2928"/>
        <v>X$19</v>
      </c>
      <c r="Y1682" s="179" t="str">
        <f t="shared" si="2928"/>
        <v>Y$19</v>
      </c>
      <c r="Z1682" s="179" t="str">
        <f t="shared" si="2928"/>
        <v>Z$19</v>
      </c>
      <c r="AA1682" s="179" t="str">
        <f t="shared" si="2928"/>
        <v>AA$19</v>
      </c>
      <c r="AB1682" s="179" t="str">
        <f t="shared" si="2928"/>
        <v>AB$19</v>
      </c>
      <c r="AC1682" s="179" t="str">
        <f t="shared" si="2928"/>
        <v>AC$19</v>
      </c>
      <c r="AD1682" s="179" t="str">
        <f t="shared" si="2928"/>
        <v>AD$19</v>
      </c>
      <c r="AE1682" s="179" t="str">
        <f t="shared" si="2928"/>
        <v>AE$19</v>
      </c>
      <c r="AF1682" s="179" t="str">
        <f t="shared" si="2928"/>
        <v>AF$19</v>
      </c>
      <c r="AG1682" s="179" t="str">
        <f t="shared" si="2928"/>
        <v>AG$19</v>
      </c>
      <c r="AH1682" s="179" t="str">
        <f t="shared" si="2928"/>
        <v>AH$19</v>
      </c>
      <c r="AI1682" s="179" t="str">
        <f t="shared" si="2928"/>
        <v>AI$19</v>
      </c>
      <c r="AJ1682" s="179" t="str">
        <f t="shared" si="2928"/>
        <v>AJ$19</v>
      </c>
      <c r="AK1682" s="179" t="str">
        <f t="shared" si="2928"/>
        <v>AK$19</v>
      </c>
      <c r="AL1682" s="179" t="str">
        <f t="shared" si="2928"/>
        <v>AL$19</v>
      </c>
      <c r="AM1682" s="179" t="str">
        <f t="shared" si="2928"/>
        <v>AM$19</v>
      </c>
      <c r="AN1682" s="179" t="str">
        <f t="shared" si="2928"/>
        <v>AN$19</v>
      </c>
      <c r="AO1682" s="179" t="str">
        <f t="shared" si="2928"/>
        <v>AO$19</v>
      </c>
      <c r="AP1682" s="179" t="str">
        <f t="shared" si="2928"/>
        <v>AP$19</v>
      </c>
      <c r="AQ1682" s="179" t="str">
        <f t="shared" si="2928"/>
        <v>AQ$19</v>
      </c>
      <c r="AR1682" s="179" t="str">
        <f t="shared" si="2928"/>
        <v>AR$19</v>
      </c>
      <c r="AS1682" s="179" t="str">
        <f t="shared" si="2928"/>
        <v>AS$19</v>
      </c>
      <c r="AT1682" s="179" t="str">
        <f t="shared" si="2928"/>
        <v>AT$19</v>
      </c>
      <c r="AU1682" s="179" t="str">
        <f t="shared" si="2928"/>
        <v>AU$19</v>
      </c>
      <c r="AV1682" s="179" t="str">
        <f t="shared" si="2928"/>
        <v>AV$19</v>
      </c>
      <c r="AW1682" s="179" t="str">
        <f t="shared" si="2928"/>
        <v>AW$19</v>
      </c>
      <c r="AX1682" s="179" t="str">
        <f t="shared" si="2928"/>
        <v>AX$19</v>
      </c>
      <c r="AY1682" s="179" t="str">
        <f t="shared" ref="AY1682:CD1682" si="2929">AY1657</f>
        <v>AY$19</v>
      </c>
      <c r="AZ1682" s="179" t="str">
        <f t="shared" si="2929"/>
        <v>AZ$19</v>
      </c>
      <c r="BA1682" s="179" t="str">
        <f t="shared" si="2929"/>
        <v>BA$19</v>
      </c>
      <c r="BB1682" s="179" t="str">
        <f t="shared" si="2929"/>
        <v>BB$19</v>
      </c>
      <c r="BC1682" s="179" t="str">
        <f t="shared" si="2929"/>
        <v>BC$19</v>
      </c>
      <c r="BD1682" s="179" t="str">
        <f t="shared" si="2929"/>
        <v>BD$19</v>
      </c>
      <c r="BE1682" s="179" t="str">
        <f t="shared" si="2929"/>
        <v>BE$19</v>
      </c>
      <c r="BF1682" s="179" t="str">
        <f t="shared" si="2929"/>
        <v>BF$19</v>
      </c>
      <c r="BG1682" s="179" t="str">
        <f t="shared" si="2929"/>
        <v>BG$19</v>
      </c>
      <c r="BH1682" s="179" t="str">
        <f t="shared" si="2929"/>
        <v>BH$19</v>
      </c>
      <c r="BI1682" s="179" t="str">
        <f t="shared" si="2929"/>
        <v>BI$19</v>
      </c>
      <c r="BJ1682" s="179" t="str">
        <f t="shared" si="2929"/>
        <v>BJ$19</v>
      </c>
      <c r="BK1682" s="179" t="str">
        <f t="shared" si="2929"/>
        <v>BK$19</v>
      </c>
      <c r="BL1682" s="179" t="str">
        <f t="shared" si="2929"/>
        <v>BL$19</v>
      </c>
      <c r="BM1682" s="179" t="str">
        <f t="shared" si="2929"/>
        <v>BM$19</v>
      </c>
      <c r="BN1682" s="179" t="str">
        <f t="shared" si="2929"/>
        <v>BN$19</v>
      </c>
      <c r="BO1682" s="179" t="str">
        <f t="shared" si="2929"/>
        <v>BO$19</v>
      </c>
      <c r="BP1682" s="179" t="str">
        <f t="shared" si="2929"/>
        <v>BP$19</v>
      </c>
      <c r="BQ1682" s="179" t="str">
        <f t="shared" si="2929"/>
        <v>BQ$19</v>
      </c>
      <c r="BR1682" s="179" t="str">
        <f t="shared" si="2929"/>
        <v>BR$19</v>
      </c>
      <c r="BS1682" s="179" t="str">
        <f t="shared" si="2929"/>
        <v>BS$19</v>
      </c>
      <c r="BT1682" s="179" t="str">
        <f t="shared" si="2929"/>
        <v>BT$19</v>
      </c>
      <c r="BU1682" s="179" t="str">
        <f t="shared" si="2929"/>
        <v>BU$19</v>
      </c>
      <c r="BV1682" s="179" t="str">
        <f t="shared" si="2929"/>
        <v>BV$19</v>
      </c>
      <c r="BW1682" s="179" t="str">
        <f t="shared" si="2929"/>
        <v>BW$19</v>
      </c>
      <c r="BX1682" s="179" t="str">
        <f t="shared" si="2929"/>
        <v>BX$19</v>
      </c>
      <c r="BY1682" s="179" t="str">
        <f t="shared" si="2929"/>
        <v>BY$19</v>
      </c>
      <c r="BZ1682" s="179" t="str">
        <f t="shared" si="2929"/>
        <v>BZ$19</v>
      </c>
      <c r="CA1682" s="179" t="str">
        <f t="shared" si="2929"/>
        <v>CA$19</v>
      </c>
      <c r="CB1682" s="179" t="str">
        <f t="shared" si="2929"/>
        <v>CB$19</v>
      </c>
      <c r="CC1682" s="179" t="str">
        <f t="shared" si="2929"/>
        <v>CC$19</v>
      </c>
      <c r="CD1682" s="179" t="str">
        <f t="shared" si="2929"/>
        <v>CD$19</v>
      </c>
      <c r="CE1682" s="179" t="str">
        <f t="shared" ref="CE1682:CL1682" si="2930">CE1657</f>
        <v>CE$19</v>
      </c>
      <c r="CF1682" s="179" t="str">
        <f t="shared" si="2930"/>
        <v>CF$19</v>
      </c>
      <c r="CG1682" s="179" t="str">
        <f t="shared" si="2930"/>
        <v>CG$19</v>
      </c>
      <c r="CH1682" s="179" t="str">
        <f t="shared" si="2930"/>
        <v>CH$19</v>
      </c>
      <c r="CI1682" s="179" t="str">
        <f t="shared" si="2930"/>
        <v>CI$19</v>
      </c>
      <c r="CJ1682" s="179" t="str">
        <f t="shared" si="2930"/>
        <v>CJ$19</v>
      </c>
      <c r="CK1682" s="179" t="str">
        <f t="shared" si="2930"/>
        <v>CK$19</v>
      </c>
      <c r="CL1682" s="179" t="str">
        <f t="shared" si="2930"/>
        <v>CL$19</v>
      </c>
      <c r="CN1682" s="60"/>
      <c r="CO1682" s="179" t="str">
        <f t="shared" ref="CO1682:DL1682" si="2931">CO1657</f>
        <v>CO$19</v>
      </c>
      <c r="CP1682" s="179" t="str">
        <f t="shared" si="2931"/>
        <v>CP$19</v>
      </c>
      <c r="CQ1682" s="179" t="str">
        <f t="shared" si="2931"/>
        <v>CQ$19</v>
      </c>
      <c r="CR1682" s="179" t="str">
        <f t="shared" si="2931"/>
        <v>CR$19</v>
      </c>
      <c r="CS1682" s="179" t="str">
        <f t="shared" si="2931"/>
        <v>CS$19</v>
      </c>
      <c r="CT1682" s="179" t="str">
        <f t="shared" si="2931"/>
        <v>CT$19</v>
      </c>
      <c r="CU1682" s="179" t="str">
        <f t="shared" si="2931"/>
        <v>CU$19</v>
      </c>
      <c r="CV1682" s="179" t="str">
        <f t="shared" si="2931"/>
        <v>CV$19</v>
      </c>
      <c r="CW1682" s="179" t="str">
        <f t="shared" si="2931"/>
        <v>CW$19</v>
      </c>
      <c r="CX1682" s="179" t="str">
        <f t="shared" si="2931"/>
        <v>CX$19</v>
      </c>
      <c r="CY1682" s="179" t="str">
        <f t="shared" si="2931"/>
        <v>CY$19</v>
      </c>
      <c r="CZ1682" s="179" t="str">
        <f t="shared" si="2931"/>
        <v>CZ$19</v>
      </c>
      <c r="DA1682" s="179" t="str">
        <f t="shared" si="2931"/>
        <v>DA$19</v>
      </c>
      <c r="DB1682" s="179" t="str">
        <f t="shared" si="2931"/>
        <v>DB$19</v>
      </c>
      <c r="DC1682" s="179" t="str">
        <f t="shared" si="2931"/>
        <v>DC$19</v>
      </c>
      <c r="DD1682" s="179" t="str">
        <f t="shared" si="2931"/>
        <v>DD$19</v>
      </c>
      <c r="DE1682" s="179" t="str">
        <f t="shared" si="2931"/>
        <v>DE$19</v>
      </c>
      <c r="DF1682" s="179" t="str">
        <f t="shared" si="2931"/>
        <v>DF$19</v>
      </c>
      <c r="DG1682" s="179" t="str">
        <f t="shared" si="2931"/>
        <v>DG$19</v>
      </c>
      <c r="DH1682" s="179" t="str">
        <f t="shared" si="2931"/>
        <v>DH$19</v>
      </c>
      <c r="DI1682" s="179" t="str">
        <f t="shared" si="2931"/>
        <v>DI$19</v>
      </c>
      <c r="DJ1682" s="179" t="str">
        <f t="shared" si="2931"/>
        <v>DJ$19</v>
      </c>
      <c r="DK1682" s="179" t="str">
        <f t="shared" si="2931"/>
        <v>DK$19</v>
      </c>
      <c r="DL1682" s="179" t="str">
        <f t="shared" si="2931"/>
        <v>DL$19</v>
      </c>
    </row>
    <row r="1683" spans="1:116" x14ac:dyDescent="0.35">
      <c r="A1683" s="27"/>
      <c r="B1683" s="27"/>
      <c r="C1683" s="27"/>
      <c r="D1683" s="27"/>
      <c r="E1683" s="27"/>
      <c r="F1683" s="27"/>
      <c r="G1683" s="191" t="str">
        <f>G1658</f>
        <v>Secondary revenue driver</v>
      </c>
      <c r="H1683" s="27"/>
      <c r="I1683" s="27"/>
      <c r="J1683" s="27"/>
      <c r="K1683" s="27"/>
      <c r="L1683" s="27"/>
      <c r="M1683" s="27"/>
      <c r="N1683" s="27"/>
      <c r="O1683" s="27"/>
      <c r="P1683" s="27"/>
      <c r="CN1683" s="27"/>
    </row>
    <row r="1684" spans="1:116" x14ac:dyDescent="0.35">
      <c r="A1684" s="174"/>
      <c r="E1684" s="8"/>
      <c r="G1684" s="136" t="str">
        <f>G1659</f>
        <v>Secondary volume driver</v>
      </c>
      <c r="H1684" s="174"/>
      <c r="I1684" s="176"/>
      <c r="J1684" s="176"/>
      <c r="K1684" s="197"/>
      <c r="L1684" s="197"/>
      <c r="M1684" s="197"/>
      <c r="N1684" s="197"/>
      <c r="O1684" s="197"/>
      <c r="P1684" s="197"/>
      <c r="R1684" s="198"/>
      <c r="S1684" s="174"/>
      <c r="T1684" s="174"/>
      <c r="U1684" s="174"/>
      <c r="V1684" s="174"/>
      <c r="W1684" s="174"/>
      <c r="X1684" s="174"/>
      <c r="Y1684" s="174"/>
      <c r="Z1684" s="174"/>
      <c r="AA1684" s="174"/>
      <c r="AB1684" s="174"/>
      <c r="AC1684" s="174"/>
      <c r="AD1684" s="174"/>
      <c r="AE1684" s="174"/>
      <c r="AF1684" s="174"/>
      <c r="AG1684" s="174"/>
      <c r="AH1684" s="174"/>
      <c r="AI1684" s="174"/>
      <c r="AJ1684" s="174"/>
      <c r="AK1684" s="174"/>
      <c r="AL1684" s="174"/>
      <c r="AM1684" s="174"/>
      <c r="AN1684" s="174"/>
      <c r="AO1684" s="174"/>
      <c r="AP1684" s="174"/>
      <c r="AQ1684" s="174"/>
      <c r="AR1684" s="174"/>
      <c r="AS1684" s="174"/>
      <c r="AT1684" s="174"/>
      <c r="AU1684" s="174"/>
      <c r="AV1684" s="174"/>
      <c r="AW1684" s="174"/>
      <c r="AX1684" s="174"/>
      <c r="AY1684" s="174"/>
      <c r="AZ1684" s="174"/>
      <c r="BA1684" s="174"/>
      <c r="BB1684" s="174"/>
      <c r="BC1684" s="174"/>
      <c r="BD1684" s="174"/>
      <c r="BE1684" s="174"/>
      <c r="BF1684" s="174"/>
      <c r="BG1684" s="174"/>
      <c r="BH1684" s="174"/>
      <c r="BI1684" s="174"/>
      <c r="BJ1684" s="174"/>
      <c r="BK1684" s="174"/>
      <c r="BL1684" s="174"/>
      <c r="BM1684" s="174"/>
      <c r="BN1684" s="174"/>
      <c r="BO1684" s="174"/>
      <c r="BP1684" s="174"/>
      <c r="BQ1684" s="174"/>
      <c r="BR1684" s="174"/>
      <c r="BS1684" s="174"/>
      <c r="BT1684" s="174"/>
      <c r="BU1684" s="174"/>
      <c r="BV1684" s="174"/>
      <c r="BW1684" s="174"/>
      <c r="BX1684" s="174"/>
      <c r="BY1684" s="174"/>
      <c r="BZ1684" s="174"/>
      <c r="CA1684" s="174"/>
      <c r="CB1684" s="174"/>
      <c r="CC1684" s="174"/>
      <c r="CD1684" s="174"/>
      <c r="CE1684" s="174"/>
      <c r="CF1684" s="174"/>
      <c r="CG1684" s="174"/>
      <c r="CH1684" s="174"/>
      <c r="CI1684" s="174"/>
      <c r="CJ1684" s="174"/>
      <c r="CK1684" s="174"/>
      <c r="CL1684" s="174"/>
      <c r="CN1684" s="176"/>
      <c r="CO1684" s="174"/>
      <c r="CP1684" s="174"/>
      <c r="CQ1684" s="174"/>
      <c r="CR1684" s="174"/>
      <c r="CS1684" s="174"/>
      <c r="CT1684" s="174"/>
      <c r="CU1684" s="174"/>
      <c r="CV1684" s="174"/>
      <c r="CW1684" s="174"/>
      <c r="CX1684" s="174"/>
      <c r="CY1684" s="174"/>
      <c r="CZ1684" s="174"/>
      <c r="DA1684" s="174"/>
      <c r="DB1684" s="174"/>
      <c r="DC1684" s="174"/>
      <c r="DD1684" s="174"/>
      <c r="DE1684" s="174"/>
      <c r="DF1684" s="174"/>
      <c r="DG1684" s="174"/>
      <c r="DH1684" s="174"/>
      <c r="DI1684" s="174"/>
      <c r="DJ1684" s="174"/>
      <c r="DK1684" s="174"/>
      <c r="DL1684" s="174"/>
    </row>
    <row r="1685" spans="1:116" x14ac:dyDescent="0.35">
      <c r="A1685" s="174"/>
      <c r="E1685" s="8"/>
      <c r="G1685" s="27"/>
      <c r="H1685" s="174"/>
      <c r="I1685" s="176"/>
      <c r="J1685" s="176"/>
      <c r="K1685" s="197"/>
      <c r="L1685" s="197"/>
      <c r="M1685" s="197"/>
      <c r="N1685" s="197"/>
      <c r="O1685" s="197"/>
      <c r="P1685" s="197"/>
      <c r="R1685" s="198"/>
      <c r="S1685" s="174"/>
      <c r="T1685" s="174"/>
      <c r="U1685" s="174"/>
      <c r="V1685" s="174"/>
      <c r="W1685" s="174"/>
      <c r="X1685" s="174"/>
      <c r="Y1685" s="174"/>
      <c r="Z1685" s="174"/>
      <c r="AA1685" s="174"/>
      <c r="AB1685" s="174"/>
      <c r="AC1685" s="174"/>
      <c r="AD1685" s="174"/>
      <c r="AE1685" s="174"/>
      <c r="AF1685" s="174"/>
      <c r="AG1685" s="174"/>
      <c r="AH1685" s="174"/>
      <c r="AI1685" s="174"/>
      <c r="AJ1685" s="174"/>
      <c r="AK1685" s="174"/>
      <c r="AL1685" s="174"/>
      <c r="AM1685" s="174"/>
      <c r="AN1685" s="174"/>
      <c r="AO1685" s="174"/>
      <c r="AP1685" s="174"/>
      <c r="AQ1685" s="174"/>
      <c r="AR1685" s="174"/>
      <c r="AS1685" s="174"/>
      <c r="AT1685" s="174"/>
      <c r="AU1685" s="174"/>
      <c r="AV1685" s="174"/>
      <c r="AW1685" s="174"/>
      <c r="AX1685" s="174"/>
      <c r="AY1685" s="174"/>
      <c r="AZ1685" s="174"/>
      <c r="BA1685" s="174"/>
      <c r="BB1685" s="174"/>
      <c r="BC1685" s="174"/>
      <c r="BD1685" s="174"/>
      <c r="BE1685" s="174"/>
      <c r="BF1685" s="174"/>
      <c r="BG1685" s="174"/>
      <c r="BH1685" s="174"/>
      <c r="BI1685" s="174"/>
      <c r="BJ1685" s="174"/>
      <c r="BK1685" s="174"/>
      <c r="BL1685" s="174"/>
      <c r="BM1685" s="174"/>
      <c r="BN1685" s="174"/>
      <c r="BO1685" s="174"/>
      <c r="BP1685" s="174"/>
      <c r="BQ1685" s="174"/>
      <c r="BR1685" s="174"/>
      <c r="BS1685" s="174"/>
      <c r="BT1685" s="174"/>
      <c r="BU1685" s="174"/>
      <c r="BV1685" s="174"/>
      <c r="BW1685" s="174"/>
      <c r="BX1685" s="174"/>
      <c r="BY1685" s="174"/>
      <c r="BZ1685" s="174"/>
      <c r="CA1685" s="174"/>
      <c r="CB1685" s="174"/>
      <c r="CC1685" s="174"/>
      <c r="CD1685" s="174"/>
      <c r="CE1685" s="174"/>
      <c r="CF1685" s="174"/>
      <c r="CG1685" s="174"/>
      <c r="CH1685" s="174"/>
      <c r="CI1685" s="174"/>
      <c r="CJ1685" s="174"/>
      <c r="CK1685" s="174"/>
      <c r="CL1685" s="174"/>
      <c r="CN1685" s="176"/>
      <c r="CO1685" s="174"/>
      <c r="CP1685" s="174"/>
      <c r="CQ1685" s="174"/>
      <c r="CR1685" s="174"/>
      <c r="CS1685" s="174"/>
      <c r="CT1685" s="174"/>
      <c r="CU1685" s="174"/>
      <c r="CV1685" s="174"/>
      <c r="CW1685" s="174"/>
      <c r="CX1685" s="174"/>
      <c r="CY1685" s="174"/>
      <c r="CZ1685" s="174"/>
      <c r="DA1685" s="174"/>
      <c r="DB1685" s="174"/>
      <c r="DC1685" s="174"/>
      <c r="DD1685" s="174"/>
      <c r="DE1685" s="174"/>
      <c r="DF1685" s="174"/>
      <c r="DG1685" s="174"/>
      <c r="DH1685" s="174"/>
      <c r="DI1685" s="174"/>
      <c r="DJ1685" s="174"/>
      <c r="DK1685" s="174"/>
      <c r="DL1685" s="174"/>
    </row>
    <row r="1686" spans="1:116" x14ac:dyDescent="0.35">
      <c r="A1686" s="174"/>
      <c r="E1686" s="8"/>
      <c r="G1686" s="175" t="s">
        <v>490</v>
      </c>
      <c r="H1686" s="174"/>
      <c r="I1686" s="176"/>
      <c r="J1686" s="176"/>
      <c r="K1686" s="197"/>
      <c r="L1686" s="197"/>
      <c r="M1686" s="197"/>
      <c r="N1686" s="197"/>
      <c r="O1686" s="197"/>
      <c r="P1686" s="197"/>
      <c r="R1686" s="198"/>
      <c r="S1686" s="199" t="str">
        <f t="shared" ref="S1686:AX1686" si="2932">S$20</f>
        <v>S$16</v>
      </c>
      <c r="T1686" s="199" t="str">
        <f t="shared" si="2932"/>
        <v>T$16</v>
      </c>
      <c r="U1686" s="199" t="str">
        <f t="shared" si="2932"/>
        <v>U$16</v>
      </c>
      <c r="V1686" s="199" t="str">
        <f t="shared" si="2932"/>
        <v>V$16</v>
      </c>
      <c r="W1686" s="199" t="str">
        <f t="shared" si="2932"/>
        <v>W$16</v>
      </c>
      <c r="X1686" s="199" t="str">
        <f t="shared" si="2932"/>
        <v>X$16</v>
      </c>
      <c r="Y1686" s="199" t="str">
        <f t="shared" si="2932"/>
        <v>Y$16</v>
      </c>
      <c r="Z1686" s="199" t="str">
        <f t="shared" si="2932"/>
        <v>Z$16</v>
      </c>
      <c r="AA1686" s="199" t="str">
        <f t="shared" si="2932"/>
        <v>AA$16</v>
      </c>
      <c r="AB1686" s="199" t="str">
        <f t="shared" si="2932"/>
        <v>AB$16</v>
      </c>
      <c r="AC1686" s="199" t="str">
        <f t="shared" si="2932"/>
        <v>AC$16</v>
      </c>
      <c r="AD1686" s="199" t="str">
        <f t="shared" si="2932"/>
        <v>AD$16</v>
      </c>
      <c r="AE1686" s="199" t="str">
        <f t="shared" si="2932"/>
        <v>AE$16</v>
      </c>
      <c r="AF1686" s="199" t="str">
        <f t="shared" si="2932"/>
        <v>AF$16</v>
      </c>
      <c r="AG1686" s="199" t="str">
        <f t="shared" si="2932"/>
        <v>AG$16</v>
      </c>
      <c r="AH1686" s="199" t="str">
        <f t="shared" si="2932"/>
        <v>AH$16</v>
      </c>
      <c r="AI1686" s="199" t="str">
        <f t="shared" si="2932"/>
        <v>AI$16</v>
      </c>
      <c r="AJ1686" s="199" t="str">
        <f t="shared" si="2932"/>
        <v>AJ$16</v>
      </c>
      <c r="AK1686" s="199" t="str">
        <f t="shared" si="2932"/>
        <v>AK$16</v>
      </c>
      <c r="AL1686" s="199" t="str">
        <f t="shared" si="2932"/>
        <v>AL$16</v>
      </c>
      <c r="AM1686" s="199" t="str">
        <f t="shared" si="2932"/>
        <v>AM$16</v>
      </c>
      <c r="AN1686" s="199" t="str">
        <f t="shared" si="2932"/>
        <v>AN$16</v>
      </c>
      <c r="AO1686" s="199" t="str">
        <f t="shared" si="2932"/>
        <v>AO$16</v>
      </c>
      <c r="AP1686" s="199" t="str">
        <f t="shared" si="2932"/>
        <v>AP$16</v>
      </c>
      <c r="AQ1686" s="199" t="str">
        <f t="shared" si="2932"/>
        <v>AQ$16</v>
      </c>
      <c r="AR1686" s="199" t="str">
        <f t="shared" si="2932"/>
        <v>AR$16</v>
      </c>
      <c r="AS1686" s="199" t="str">
        <f t="shared" si="2932"/>
        <v>AS$16</v>
      </c>
      <c r="AT1686" s="199" t="str">
        <f t="shared" si="2932"/>
        <v>AT$16</v>
      </c>
      <c r="AU1686" s="199" t="str">
        <f t="shared" si="2932"/>
        <v>AU$16</v>
      </c>
      <c r="AV1686" s="199" t="str">
        <f t="shared" si="2932"/>
        <v>AV$16</v>
      </c>
      <c r="AW1686" s="199" t="str">
        <f t="shared" si="2932"/>
        <v>AW$16</v>
      </c>
      <c r="AX1686" s="199" t="str">
        <f t="shared" si="2932"/>
        <v>AX$16</v>
      </c>
      <c r="AY1686" s="199" t="str">
        <f t="shared" ref="AY1686:CD1686" si="2933">AY$20</f>
        <v>AY$16</v>
      </c>
      <c r="AZ1686" s="199" t="str">
        <f t="shared" si="2933"/>
        <v>AZ$16</v>
      </c>
      <c r="BA1686" s="199" t="str">
        <f t="shared" si="2933"/>
        <v>BA$16</v>
      </c>
      <c r="BB1686" s="199" t="str">
        <f t="shared" si="2933"/>
        <v>BB$16</v>
      </c>
      <c r="BC1686" s="199" t="str">
        <f t="shared" si="2933"/>
        <v>BC$16</v>
      </c>
      <c r="BD1686" s="199" t="str">
        <f t="shared" si="2933"/>
        <v>BD$16</v>
      </c>
      <c r="BE1686" s="199" t="str">
        <f t="shared" si="2933"/>
        <v>BE$16</v>
      </c>
      <c r="BF1686" s="199" t="str">
        <f t="shared" si="2933"/>
        <v>BF$16</v>
      </c>
      <c r="BG1686" s="199" t="str">
        <f t="shared" si="2933"/>
        <v>BG$16</v>
      </c>
      <c r="BH1686" s="199" t="str">
        <f t="shared" si="2933"/>
        <v>BH$16</v>
      </c>
      <c r="BI1686" s="199" t="str">
        <f t="shared" si="2933"/>
        <v>BI$16</v>
      </c>
      <c r="BJ1686" s="199" t="str">
        <f t="shared" si="2933"/>
        <v>BJ$16</v>
      </c>
      <c r="BK1686" s="199" t="str">
        <f t="shared" si="2933"/>
        <v>BK$16</v>
      </c>
      <c r="BL1686" s="199" t="str">
        <f t="shared" si="2933"/>
        <v>BL$16</v>
      </c>
      <c r="BM1686" s="199" t="str">
        <f t="shared" si="2933"/>
        <v>BM$16</v>
      </c>
      <c r="BN1686" s="199" t="str">
        <f t="shared" si="2933"/>
        <v>BN$16</v>
      </c>
      <c r="BO1686" s="199" t="str">
        <f t="shared" si="2933"/>
        <v>BO$16</v>
      </c>
      <c r="BP1686" s="199" t="str">
        <f t="shared" si="2933"/>
        <v>BP$16</v>
      </c>
      <c r="BQ1686" s="199" t="str">
        <f t="shared" si="2933"/>
        <v>BQ$16</v>
      </c>
      <c r="BR1686" s="199" t="str">
        <f t="shared" si="2933"/>
        <v>BR$16</v>
      </c>
      <c r="BS1686" s="199" t="str">
        <f t="shared" si="2933"/>
        <v>BS$16</v>
      </c>
      <c r="BT1686" s="199" t="str">
        <f t="shared" si="2933"/>
        <v>BT$16</v>
      </c>
      <c r="BU1686" s="199" t="str">
        <f t="shared" si="2933"/>
        <v>BU$16</v>
      </c>
      <c r="BV1686" s="199" t="str">
        <f t="shared" si="2933"/>
        <v>BV$16</v>
      </c>
      <c r="BW1686" s="199" t="str">
        <f t="shared" si="2933"/>
        <v>BW$16</v>
      </c>
      <c r="BX1686" s="199" t="str">
        <f t="shared" si="2933"/>
        <v>BX$16</v>
      </c>
      <c r="BY1686" s="199" t="str">
        <f t="shared" si="2933"/>
        <v>BY$16</v>
      </c>
      <c r="BZ1686" s="199" t="str">
        <f t="shared" si="2933"/>
        <v>BZ$16</v>
      </c>
      <c r="CA1686" s="199" t="str">
        <f t="shared" si="2933"/>
        <v>CA$16</v>
      </c>
      <c r="CB1686" s="199" t="str">
        <f t="shared" si="2933"/>
        <v>CB$16</v>
      </c>
      <c r="CC1686" s="199" t="str">
        <f t="shared" si="2933"/>
        <v>CC$16</v>
      </c>
      <c r="CD1686" s="199" t="str">
        <f t="shared" si="2933"/>
        <v>CD$16</v>
      </c>
      <c r="CE1686" s="199" t="str">
        <f t="shared" ref="CE1686:CL1686" si="2934">CE$20</f>
        <v>CE$16</v>
      </c>
      <c r="CF1686" s="199" t="str">
        <f t="shared" si="2934"/>
        <v>CF$16</v>
      </c>
      <c r="CG1686" s="199" t="str">
        <f t="shared" si="2934"/>
        <v>CG$16</v>
      </c>
      <c r="CH1686" s="199" t="str">
        <f t="shared" si="2934"/>
        <v>CH$16</v>
      </c>
      <c r="CI1686" s="199" t="str">
        <f t="shared" si="2934"/>
        <v>CI$16</v>
      </c>
      <c r="CJ1686" s="199" t="str">
        <f t="shared" si="2934"/>
        <v>CJ$16</v>
      </c>
      <c r="CK1686" s="199" t="str">
        <f t="shared" si="2934"/>
        <v>CK$16</v>
      </c>
      <c r="CL1686" s="199" t="str">
        <f t="shared" si="2934"/>
        <v>CL$16</v>
      </c>
      <c r="CN1686" s="176"/>
      <c r="CO1686" s="199" t="str">
        <f t="shared" ref="CO1686:DL1686" si="2935">CO$20</f>
        <v>CO$16</v>
      </c>
      <c r="CP1686" s="199" t="str">
        <f t="shared" si="2935"/>
        <v>CP$16</v>
      </c>
      <c r="CQ1686" s="199" t="str">
        <f t="shared" si="2935"/>
        <v>CQ$16</v>
      </c>
      <c r="CR1686" s="199" t="str">
        <f t="shared" si="2935"/>
        <v>CR$16</v>
      </c>
      <c r="CS1686" s="199" t="str">
        <f t="shared" si="2935"/>
        <v>CS$16</v>
      </c>
      <c r="CT1686" s="199" t="str">
        <f t="shared" si="2935"/>
        <v>CT$16</v>
      </c>
      <c r="CU1686" s="199" t="str">
        <f t="shared" si="2935"/>
        <v>CU$16</v>
      </c>
      <c r="CV1686" s="199" t="str">
        <f t="shared" si="2935"/>
        <v>CV$16</v>
      </c>
      <c r="CW1686" s="199" t="str">
        <f t="shared" si="2935"/>
        <v>CW$16</v>
      </c>
      <c r="CX1686" s="199" t="str">
        <f t="shared" si="2935"/>
        <v>CX$16</v>
      </c>
      <c r="CY1686" s="199" t="str">
        <f t="shared" si="2935"/>
        <v>CY$16</v>
      </c>
      <c r="CZ1686" s="199" t="str">
        <f t="shared" si="2935"/>
        <v>CZ$16</v>
      </c>
      <c r="DA1686" s="199" t="str">
        <f t="shared" si="2935"/>
        <v>DA$16</v>
      </c>
      <c r="DB1686" s="199" t="str">
        <f t="shared" si="2935"/>
        <v>DB$16</v>
      </c>
      <c r="DC1686" s="199" t="str">
        <f t="shared" si="2935"/>
        <v>DC$16</v>
      </c>
      <c r="DD1686" s="199" t="str">
        <f t="shared" si="2935"/>
        <v>DD$16</v>
      </c>
      <c r="DE1686" s="199" t="str">
        <f t="shared" si="2935"/>
        <v>DE$16</v>
      </c>
      <c r="DF1686" s="199" t="str">
        <f t="shared" si="2935"/>
        <v>DF$16</v>
      </c>
      <c r="DG1686" s="199" t="str">
        <f t="shared" si="2935"/>
        <v>DG$16</v>
      </c>
      <c r="DH1686" s="199" t="str">
        <f t="shared" si="2935"/>
        <v>DH$16</v>
      </c>
      <c r="DI1686" s="199" t="str">
        <f t="shared" si="2935"/>
        <v>DI$16</v>
      </c>
      <c r="DJ1686" s="199" t="str">
        <f t="shared" si="2935"/>
        <v>DJ$16</v>
      </c>
      <c r="DK1686" s="199" t="str">
        <f t="shared" si="2935"/>
        <v>DK$16</v>
      </c>
      <c r="DL1686" s="199" t="str">
        <f t="shared" si="2935"/>
        <v>DL$16</v>
      </c>
    </row>
    <row r="1687" spans="1:116" x14ac:dyDescent="0.35">
      <c r="A1687" s="174"/>
      <c r="E1687" s="8"/>
      <c r="G1687" s="175" t="s">
        <v>492</v>
      </c>
      <c r="H1687" s="200"/>
      <c r="I1687" s="201"/>
      <c r="J1687" s="201"/>
      <c r="K1687" s="202"/>
      <c r="L1687" s="202"/>
      <c r="M1687" s="202"/>
      <c r="N1687" s="202"/>
      <c r="O1687" s="202"/>
      <c r="P1687" s="202"/>
      <c r="R1687" s="202"/>
      <c r="S1687" s="199" t="str">
        <f t="shared" ref="S1687:AX1687" si="2936">S$21</f>
        <v>S$17</v>
      </c>
      <c r="T1687" s="199" t="str">
        <f t="shared" si="2936"/>
        <v>T$17</v>
      </c>
      <c r="U1687" s="199" t="str">
        <f t="shared" si="2936"/>
        <v>U$17</v>
      </c>
      <c r="V1687" s="199" t="str">
        <f t="shared" si="2936"/>
        <v>V$17</v>
      </c>
      <c r="W1687" s="199" t="str">
        <f t="shared" si="2936"/>
        <v>W$17</v>
      </c>
      <c r="X1687" s="199" t="str">
        <f t="shared" si="2936"/>
        <v>X$17</v>
      </c>
      <c r="Y1687" s="199" t="str">
        <f t="shared" si="2936"/>
        <v>Y$17</v>
      </c>
      <c r="Z1687" s="199" t="str">
        <f t="shared" si="2936"/>
        <v>Z$17</v>
      </c>
      <c r="AA1687" s="199" t="str">
        <f t="shared" si="2936"/>
        <v>AA$17</v>
      </c>
      <c r="AB1687" s="199" t="str">
        <f t="shared" si="2936"/>
        <v>AB$17</v>
      </c>
      <c r="AC1687" s="199" t="str">
        <f t="shared" si="2936"/>
        <v>AC$17</v>
      </c>
      <c r="AD1687" s="199" t="str">
        <f t="shared" si="2936"/>
        <v>AD$17</v>
      </c>
      <c r="AE1687" s="199" t="str">
        <f t="shared" si="2936"/>
        <v>AE$17</v>
      </c>
      <c r="AF1687" s="199" t="str">
        <f t="shared" si="2936"/>
        <v>AF$17</v>
      </c>
      <c r="AG1687" s="199" t="str">
        <f t="shared" si="2936"/>
        <v>AG$17</v>
      </c>
      <c r="AH1687" s="199" t="str">
        <f t="shared" si="2936"/>
        <v>AH$17</v>
      </c>
      <c r="AI1687" s="199" t="str">
        <f t="shared" si="2936"/>
        <v>AI$17</v>
      </c>
      <c r="AJ1687" s="199" t="str">
        <f t="shared" si="2936"/>
        <v>AJ$17</v>
      </c>
      <c r="AK1687" s="199" t="str">
        <f t="shared" si="2936"/>
        <v>AK$17</v>
      </c>
      <c r="AL1687" s="199" t="str">
        <f t="shared" si="2936"/>
        <v>AL$17</v>
      </c>
      <c r="AM1687" s="199" t="str">
        <f t="shared" si="2936"/>
        <v>AM$17</v>
      </c>
      <c r="AN1687" s="199" t="str">
        <f t="shared" si="2936"/>
        <v>AN$17</v>
      </c>
      <c r="AO1687" s="199" t="str">
        <f t="shared" si="2936"/>
        <v>AO$17</v>
      </c>
      <c r="AP1687" s="199" t="str">
        <f t="shared" si="2936"/>
        <v>AP$17</v>
      </c>
      <c r="AQ1687" s="199" t="str">
        <f t="shared" si="2936"/>
        <v>AQ$17</v>
      </c>
      <c r="AR1687" s="199" t="str">
        <f t="shared" si="2936"/>
        <v>AR$17</v>
      </c>
      <c r="AS1687" s="199" t="str">
        <f t="shared" si="2936"/>
        <v>AS$17</v>
      </c>
      <c r="AT1687" s="199" t="str">
        <f t="shared" si="2936"/>
        <v>AT$17</v>
      </c>
      <c r="AU1687" s="199" t="str">
        <f t="shared" si="2936"/>
        <v>AU$17</v>
      </c>
      <c r="AV1687" s="199" t="str">
        <f t="shared" si="2936"/>
        <v>AV$17</v>
      </c>
      <c r="AW1687" s="199" t="str">
        <f t="shared" si="2936"/>
        <v>AW$17</v>
      </c>
      <c r="AX1687" s="199" t="str">
        <f t="shared" si="2936"/>
        <v>AX$17</v>
      </c>
      <c r="AY1687" s="199" t="str">
        <f t="shared" ref="AY1687:CD1687" si="2937">AY$21</f>
        <v>AY$17</v>
      </c>
      <c r="AZ1687" s="199" t="str">
        <f t="shared" si="2937"/>
        <v>AZ$17</v>
      </c>
      <c r="BA1687" s="199" t="str">
        <f t="shared" si="2937"/>
        <v>BA$17</v>
      </c>
      <c r="BB1687" s="199" t="str">
        <f t="shared" si="2937"/>
        <v>BB$17</v>
      </c>
      <c r="BC1687" s="199" t="str">
        <f t="shared" si="2937"/>
        <v>BC$17</v>
      </c>
      <c r="BD1687" s="199" t="str">
        <f t="shared" si="2937"/>
        <v>BD$17</v>
      </c>
      <c r="BE1687" s="199" t="str">
        <f t="shared" si="2937"/>
        <v>BE$17</v>
      </c>
      <c r="BF1687" s="199" t="str">
        <f t="shared" si="2937"/>
        <v>BF$17</v>
      </c>
      <c r="BG1687" s="199" t="str">
        <f t="shared" si="2937"/>
        <v>BG$17</v>
      </c>
      <c r="BH1687" s="199" t="str">
        <f t="shared" si="2937"/>
        <v>BH$17</v>
      </c>
      <c r="BI1687" s="199" t="str">
        <f t="shared" si="2937"/>
        <v>BI$17</v>
      </c>
      <c r="BJ1687" s="199" t="str">
        <f t="shared" si="2937"/>
        <v>BJ$17</v>
      </c>
      <c r="BK1687" s="199" t="str">
        <f t="shared" si="2937"/>
        <v>BK$17</v>
      </c>
      <c r="BL1687" s="199" t="str">
        <f t="shared" si="2937"/>
        <v>BL$17</v>
      </c>
      <c r="BM1687" s="199" t="str">
        <f t="shared" si="2937"/>
        <v>BM$17</v>
      </c>
      <c r="BN1687" s="199" t="str">
        <f t="shared" si="2937"/>
        <v>BN$17</v>
      </c>
      <c r="BO1687" s="199" t="str">
        <f t="shared" si="2937"/>
        <v>BO$17</v>
      </c>
      <c r="BP1687" s="199" t="str">
        <f t="shared" si="2937"/>
        <v>BP$17</v>
      </c>
      <c r="BQ1687" s="199" t="str">
        <f t="shared" si="2937"/>
        <v>BQ$17</v>
      </c>
      <c r="BR1687" s="199" t="str">
        <f t="shared" si="2937"/>
        <v>BR$17</v>
      </c>
      <c r="BS1687" s="199" t="str">
        <f t="shared" si="2937"/>
        <v>BS$17</v>
      </c>
      <c r="BT1687" s="199" t="str">
        <f t="shared" si="2937"/>
        <v>BT$17</v>
      </c>
      <c r="BU1687" s="199" t="str">
        <f t="shared" si="2937"/>
        <v>BU$17</v>
      </c>
      <c r="BV1687" s="199" t="str">
        <f t="shared" si="2937"/>
        <v>BV$17</v>
      </c>
      <c r="BW1687" s="199" t="str">
        <f t="shared" si="2937"/>
        <v>BW$17</v>
      </c>
      <c r="BX1687" s="199" t="str">
        <f t="shared" si="2937"/>
        <v>BX$17</v>
      </c>
      <c r="BY1687" s="199" t="str">
        <f t="shared" si="2937"/>
        <v>BY$17</v>
      </c>
      <c r="BZ1687" s="199" t="str">
        <f t="shared" si="2937"/>
        <v>BZ$17</v>
      </c>
      <c r="CA1687" s="199" t="str">
        <f t="shared" si="2937"/>
        <v>CA$17</v>
      </c>
      <c r="CB1687" s="199" t="str">
        <f t="shared" si="2937"/>
        <v>CB$17</v>
      </c>
      <c r="CC1687" s="199" t="str">
        <f t="shared" si="2937"/>
        <v>CC$17</v>
      </c>
      <c r="CD1687" s="199" t="str">
        <f t="shared" si="2937"/>
        <v>CD$17</v>
      </c>
      <c r="CE1687" s="199" t="str">
        <f t="shared" ref="CE1687:CL1687" si="2938">CE$21</f>
        <v>CE$17</v>
      </c>
      <c r="CF1687" s="199" t="str">
        <f t="shared" si="2938"/>
        <v>CF$17</v>
      </c>
      <c r="CG1687" s="199" t="str">
        <f t="shared" si="2938"/>
        <v>CG$17</v>
      </c>
      <c r="CH1687" s="199" t="str">
        <f t="shared" si="2938"/>
        <v>CH$17</v>
      </c>
      <c r="CI1687" s="199" t="str">
        <f t="shared" si="2938"/>
        <v>CI$17</v>
      </c>
      <c r="CJ1687" s="199" t="str">
        <f t="shared" si="2938"/>
        <v>CJ$17</v>
      </c>
      <c r="CK1687" s="199" t="str">
        <f t="shared" si="2938"/>
        <v>CK$17</v>
      </c>
      <c r="CL1687" s="199" t="str">
        <f t="shared" si="2938"/>
        <v>CL$17</v>
      </c>
      <c r="CN1687" s="201"/>
      <c r="CO1687" s="199" t="str">
        <f t="shared" ref="CO1687:DL1687" si="2939">CO$21</f>
        <v>CO$17</v>
      </c>
      <c r="CP1687" s="199" t="str">
        <f t="shared" si="2939"/>
        <v>CP$17</v>
      </c>
      <c r="CQ1687" s="199" t="str">
        <f t="shared" si="2939"/>
        <v>CQ$17</v>
      </c>
      <c r="CR1687" s="199" t="str">
        <f t="shared" si="2939"/>
        <v>CR$17</v>
      </c>
      <c r="CS1687" s="199" t="str">
        <f t="shared" si="2939"/>
        <v>CS$17</v>
      </c>
      <c r="CT1687" s="199" t="str">
        <f t="shared" si="2939"/>
        <v>CT$17</v>
      </c>
      <c r="CU1687" s="199" t="str">
        <f t="shared" si="2939"/>
        <v>CU$17</v>
      </c>
      <c r="CV1687" s="199" t="str">
        <f t="shared" si="2939"/>
        <v>CV$17</v>
      </c>
      <c r="CW1687" s="199" t="str">
        <f t="shared" si="2939"/>
        <v>CW$17</v>
      </c>
      <c r="CX1687" s="199" t="str">
        <f t="shared" si="2939"/>
        <v>CX$17</v>
      </c>
      <c r="CY1687" s="199" t="str">
        <f t="shared" si="2939"/>
        <v>CY$17</v>
      </c>
      <c r="CZ1687" s="199" t="str">
        <f t="shared" si="2939"/>
        <v>CZ$17</v>
      </c>
      <c r="DA1687" s="199" t="str">
        <f t="shared" si="2939"/>
        <v>DA$17</v>
      </c>
      <c r="DB1687" s="199" t="str">
        <f t="shared" si="2939"/>
        <v>DB$17</v>
      </c>
      <c r="DC1687" s="199" t="str">
        <f t="shared" si="2939"/>
        <v>DC$17</v>
      </c>
      <c r="DD1687" s="199" t="str">
        <f t="shared" si="2939"/>
        <v>DD$17</v>
      </c>
      <c r="DE1687" s="199" t="str">
        <f t="shared" si="2939"/>
        <v>DE$17</v>
      </c>
      <c r="DF1687" s="199" t="str">
        <f t="shared" si="2939"/>
        <v>DF$17</v>
      </c>
      <c r="DG1687" s="199" t="str">
        <f t="shared" si="2939"/>
        <v>DG$17</v>
      </c>
      <c r="DH1687" s="199" t="str">
        <f t="shared" si="2939"/>
        <v>DH$17</v>
      </c>
      <c r="DI1687" s="199" t="str">
        <f t="shared" si="2939"/>
        <v>DI$17</v>
      </c>
      <c r="DJ1687" s="199" t="str">
        <f t="shared" si="2939"/>
        <v>DJ$17</v>
      </c>
      <c r="DK1687" s="199" t="str">
        <f t="shared" si="2939"/>
        <v>DK$17</v>
      </c>
      <c r="DL1687" s="199" t="str">
        <f t="shared" si="2939"/>
        <v>DL$17</v>
      </c>
    </row>
    <row r="1688" spans="1:116" x14ac:dyDescent="0.35">
      <c r="A1688" s="174"/>
      <c r="E1688" s="8"/>
      <c r="G1688" s="175" t="s">
        <v>461</v>
      </c>
      <c r="H1688" s="200"/>
      <c r="I1688" s="201"/>
      <c r="J1688" s="201"/>
      <c r="K1688" s="202"/>
      <c r="L1688" s="202"/>
      <c r="M1688" s="202"/>
      <c r="N1688" s="202"/>
      <c r="O1688" s="202"/>
      <c r="P1688" s="202"/>
      <c r="R1688" s="202"/>
      <c r="S1688" s="190"/>
      <c r="T1688" s="190"/>
      <c r="U1688" s="190"/>
      <c r="V1688" s="190"/>
      <c r="W1688" s="190"/>
      <c r="X1688" s="190"/>
      <c r="Y1688" s="190"/>
      <c r="Z1688" s="190"/>
      <c r="AA1688" s="190"/>
      <c r="AB1688" s="190"/>
      <c r="AC1688" s="190"/>
      <c r="AD1688" s="190"/>
      <c r="AE1688" s="190"/>
      <c r="AF1688" s="190"/>
      <c r="AG1688" s="190"/>
      <c r="AH1688" s="190"/>
      <c r="AI1688" s="190"/>
      <c r="AJ1688" s="190"/>
      <c r="AK1688" s="190"/>
      <c r="AL1688" s="190"/>
      <c r="AM1688" s="190"/>
      <c r="AN1688" s="190"/>
      <c r="AO1688" s="190"/>
      <c r="AP1688" s="190"/>
      <c r="AQ1688" s="190"/>
      <c r="AR1688" s="190"/>
      <c r="AS1688" s="190"/>
      <c r="AT1688" s="190"/>
      <c r="AU1688" s="190"/>
      <c r="AV1688" s="190"/>
      <c r="AW1688" s="190"/>
      <c r="AX1688" s="190"/>
      <c r="AY1688" s="190"/>
      <c r="AZ1688" s="190"/>
      <c r="BA1688" s="190"/>
      <c r="BB1688" s="190"/>
      <c r="BC1688" s="190"/>
      <c r="BD1688" s="190"/>
      <c r="BE1688" s="190"/>
      <c r="BF1688" s="190"/>
      <c r="BG1688" s="190"/>
      <c r="BH1688" s="190"/>
      <c r="BI1688" s="190"/>
      <c r="BJ1688" s="190"/>
      <c r="BK1688" s="190"/>
      <c r="BL1688" s="190"/>
      <c r="BM1688" s="190"/>
      <c r="BN1688" s="190"/>
      <c r="BO1688" s="190"/>
      <c r="BP1688" s="190"/>
      <c r="BQ1688" s="190"/>
      <c r="BR1688" s="190"/>
      <c r="BS1688" s="190"/>
      <c r="BT1688" s="190"/>
      <c r="BU1688" s="190"/>
      <c r="BV1688" s="190"/>
      <c r="BW1688" s="190"/>
      <c r="BX1688" s="190"/>
      <c r="BY1688" s="190"/>
      <c r="BZ1688" s="190"/>
      <c r="CA1688" s="190"/>
      <c r="CB1688" s="190"/>
      <c r="CC1688" s="190"/>
      <c r="CD1688" s="190"/>
      <c r="CE1688" s="190"/>
      <c r="CF1688" s="190"/>
      <c r="CG1688" s="190"/>
      <c r="CH1688" s="190"/>
      <c r="CI1688" s="190"/>
      <c r="CJ1688" s="190"/>
      <c r="CK1688" s="190"/>
      <c r="CL1688" s="190"/>
      <c r="CN1688" s="201"/>
      <c r="CO1688" s="190"/>
      <c r="CP1688" s="190"/>
      <c r="CQ1688" s="190"/>
      <c r="CR1688" s="190"/>
      <c r="CS1688" s="190"/>
      <c r="CT1688" s="190"/>
      <c r="CU1688" s="190"/>
      <c r="CV1688" s="190"/>
      <c r="CW1688" s="190"/>
      <c r="CX1688" s="190"/>
      <c r="CY1688" s="190"/>
      <c r="CZ1688" s="190"/>
      <c r="DA1688" s="190"/>
      <c r="DB1688" s="190"/>
      <c r="DC1688" s="190"/>
      <c r="DD1688" s="190"/>
      <c r="DE1688" s="190"/>
      <c r="DF1688" s="190"/>
      <c r="DG1688" s="190"/>
      <c r="DH1688" s="190"/>
      <c r="DI1688" s="190"/>
      <c r="DJ1688" s="190"/>
      <c r="DK1688" s="190"/>
      <c r="DL1688" s="190"/>
    </row>
    <row r="1689" spans="1:116" x14ac:dyDescent="0.35">
      <c r="A1689" s="174"/>
      <c r="E1689" s="8"/>
      <c r="G1689" s="175" t="s">
        <v>462</v>
      </c>
      <c r="H1689" s="200"/>
      <c r="I1689" s="201"/>
      <c r="J1689" s="201"/>
      <c r="K1689" s="202"/>
      <c r="L1689" s="202"/>
      <c r="M1689" s="202"/>
      <c r="N1689" s="202"/>
      <c r="O1689" s="202"/>
      <c r="P1689" s="202"/>
      <c r="R1689" s="202"/>
      <c r="S1689" s="190"/>
      <c r="T1689" s="190"/>
      <c r="U1689" s="190"/>
      <c r="V1689" s="190"/>
      <c r="W1689" s="190"/>
      <c r="X1689" s="190"/>
      <c r="Y1689" s="190"/>
      <c r="Z1689" s="190"/>
      <c r="AA1689" s="190"/>
      <c r="AB1689" s="190"/>
      <c r="AC1689" s="190"/>
      <c r="AD1689" s="190"/>
      <c r="AE1689" s="190"/>
      <c r="AF1689" s="190"/>
      <c r="AG1689" s="190"/>
      <c r="AH1689" s="190"/>
      <c r="AI1689" s="190"/>
      <c r="AJ1689" s="190"/>
      <c r="AK1689" s="190"/>
      <c r="AL1689" s="190"/>
      <c r="AM1689" s="190"/>
      <c r="AN1689" s="190"/>
      <c r="AO1689" s="190"/>
      <c r="AP1689" s="190"/>
      <c r="AQ1689" s="190"/>
      <c r="AR1689" s="190"/>
      <c r="AS1689" s="190"/>
      <c r="AT1689" s="190"/>
      <c r="AU1689" s="190"/>
      <c r="AV1689" s="190"/>
      <c r="AW1689" s="190"/>
      <c r="AX1689" s="190"/>
      <c r="AY1689" s="190"/>
      <c r="AZ1689" s="190"/>
      <c r="BA1689" s="190"/>
      <c r="BB1689" s="190"/>
      <c r="BC1689" s="190"/>
      <c r="BD1689" s="190"/>
      <c r="BE1689" s="190"/>
      <c r="BF1689" s="190"/>
      <c r="BG1689" s="190"/>
      <c r="BH1689" s="190"/>
      <c r="BI1689" s="190"/>
      <c r="BJ1689" s="190"/>
      <c r="BK1689" s="190"/>
      <c r="BL1689" s="190"/>
      <c r="BM1689" s="190"/>
      <c r="BN1689" s="190"/>
      <c r="BO1689" s="190"/>
      <c r="BP1689" s="190"/>
      <c r="BQ1689" s="190"/>
      <c r="BR1689" s="190"/>
      <c r="BS1689" s="190"/>
      <c r="BT1689" s="190"/>
      <c r="BU1689" s="190"/>
      <c r="BV1689" s="190"/>
      <c r="BW1689" s="190"/>
      <c r="BX1689" s="190"/>
      <c r="BY1689" s="190"/>
      <c r="BZ1689" s="190"/>
      <c r="CA1689" s="190"/>
      <c r="CB1689" s="190"/>
      <c r="CC1689" s="190"/>
      <c r="CD1689" s="190"/>
      <c r="CE1689" s="190"/>
      <c r="CF1689" s="190"/>
      <c r="CG1689" s="190"/>
      <c r="CH1689" s="190"/>
      <c r="CI1689" s="190"/>
      <c r="CJ1689" s="190"/>
      <c r="CK1689" s="190"/>
      <c r="CL1689" s="190"/>
      <c r="CN1689" s="201"/>
      <c r="CO1689" s="190"/>
      <c r="CP1689" s="190"/>
      <c r="CQ1689" s="190"/>
      <c r="CR1689" s="190"/>
      <c r="CS1689" s="190"/>
      <c r="CT1689" s="190"/>
      <c r="CU1689" s="190"/>
      <c r="CV1689" s="190"/>
      <c r="CW1689" s="190"/>
      <c r="CX1689" s="190"/>
      <c r="CY1689" s="190"/>
      <c r="CZ1689" s="190"/>
      <c r="DA1689" s="190"/>
      <c r="DB1689" s="190"/>
      <c r="DC1689" s="190"/>
      <c r="DD1689" s="190"/>
      <c r="DE1689" s="190"/>
      <c r="DF1689" s="190"/>
      <c r="DG1689" s="190"/>
      <c r="DH1689" s="190"/>
      <c r="DI1689" s="190"/>
      <c r="DJ1689" s="190"/>
      <c r="DK1689" s="190"/>
      <c r="DL1689" s="190"/>
    </row>
    <row r="1690" spans="1:116" x14ac:dyDescent="0.35">
      <c r="A1690" s="174"/>
      <c r="E1690" s="8"/>
      <c r="G1690" s="175" t="s">
        <v>491</v>
      </c>
      <c r="H1690" s="200"/>
      <c r="I1690" s="201"/>
      <c r="J1690" s="201"/>
      <c r="K1690" s="202"/>
      <c r="L1690" s="202"/>
      <c r="M1690" s="202"/>
      <c r="N1690" s="202"/>
      <c r="O1690" s="202"/>
      <c r="P1690" s="202"/>
      <c r="R1690" s="202"/>
      <c r="S1690" s="190" t="str">
        <f t="shared" ref="S1690:AX1690" si="2940">S$22</f>
        <v>S$18</v>
      </c>
      <c r="T1690" s="190" t="str">
        <f t="shared" si="2940"/>
        <v>T$18</v>
      </c>
      <c r="U1690" s="190" t="str">
        <f t="shared" si="2940"/>
        <v>U$18</v>
      </c>
      <c r="V1690" s="190" t="str">
        <f t="shared" si="2940"/>
        <v>V$18</v>
      </c>
      <c r="W1690" s="190" t="str">
        <f t="shared" si="2940"/>
        <v>W$18</v>
      </c>
      <c r="X1690" s="190" t="str">
        <f t="shared" si="2940"/>
        <v>X$18</v>
      </c>
      <c r="Y1690" s="190" t="str">
        <f t="shared" si="2940"/>
        <v>Y$18</v>
      </c>
      <c r="Z1690" s="190" t="str">
        <f t="shared" si="2940"/>
        <v>Z$18</v>
      </c>
      <c r="AA1690" s="190" t="str">
        <f t="shared" si="2940"/>
        <v>AA$18</v>
      </c>
      <c r="AB1690" s="190" t="str">
        <f t="shared" si="2940"/>
        <v>AB$18</v>
      </c>
      <c r="AC1690" s="190" t="str">
        <f t="shared" si="2940"/>
        <v>AC$18</v>
      </c>
      <c r="AD1690" s="190" t="str">
        <f t="shared" si="2940"/>
        <v>AD$18</v>
      </c>
      <c r="AE1690" s="190" t="str">
        <f t="shared" si="2940"/>
        <v>AE$18</v>
      </c>
      <c r="AF1690" s="190" t="str">
        <f t="shared" si="2940"/>
        <v>AF$18</v>
      </c>
      <c r="AG1690" s="190" t="str">
        <f t="shared" si="2940"/>
        <v>AG$18</v>
      </c>
      <c r="AH1690" s="190" t="str">
        <f t="shared" si="2940"/>
        <v>AH$18</v>
      </c>
      <c r="AI1690" s="190" t="str">
        <f t="shared" si="2940"/>
        <v>AI$18</v>
      </c>
      <c r="AJ1690" s="190" t="str">
        <f t="shared" si="2940"/>
        <v>AJ$18</v>
      </c>
      <c r="AK1690" s="190" t="str">
        <f t="shared" si="2940"/>
        <v>AK$18</v>
      </c>
      <c r="AL1690" s="190" t="str">
        <f t="shared" si="2940"/>
        <v>AL$18</v>
      </c>
      <c r="AM1690" s="190" t="str">
        <f t="shared" si="2940"/>
        <v>AM$18</v>
      </c>
      <c r="AN1690" s="190" t="str">
        <f t="shared" si="2940"/>
        <v>AN$18</v>
      </c>
      <c r="AO1690" s="190" t="str">
        <f t="shared" si="2940"/>
        <v>AO$18</v>
      </c>
      <c r="AP1690" s="190" t="str">
        <f t="shared" si="2940"/>
        <v>AP$18</v>
      </c>
      <c r="AQ1690" s="190" t="str">
        <f t="shared" si="2940"/>
        <v>AQ$18</v>
      </c>
      <c r="AR1690" s="190" t="str">
        <f t="shared" si="2940"/>
        <v>AR$18</v>
      </c>
      <c r="AS1690" s="190" t="str">
        <f t="shared" si="2940"/>
        <v>AS$18</v>
      </c>
      <c r="AT1690" s="190" t="str">
        <f t="shared" si="2940"/>
        <v>AT$18</v>
      </c>
      <c r="AU1690" s="190" t="str">
        <f t="shared" si="2940"/>
        <v>AU$18</v>
      </c>
      <c r="AV1690" s="190" t="str">
        <f t="shared" si="2940"/>
        <v>AV$18</v>
      </c>
      <c r="AW1690" s="190" t="str">
        <f t="shared" si="2940"/>
        <v>AW$18</v>
      </c>
      <c r="AX1690" s="190" t="str">
        <f t="shared" si="2940"/>
        <v>AX$18</v>
      </c>
      <c r="AY1690" s="190" t="str">
        <f t="shared" ref="AY1690:CD1690" si="2941">AY$22</f>
        <v>AY$18</v>
      </c>
      <c r="AZ1690" s="190" t="str">
        <f t="shared" si="2941"/>
        <v>AZ$18</v>
      </c>
      <c r="BA1690" s="190" t="str">
        <f t="shared" si="2941"/>
        <v>BA$18</v>
      </c>
      <c r="BB1690" s="190" t="str">
        <f t="shared" si="2941"/>
        <v>BB$18</v>
      </c>
      <c r="BC1690" s="190" t="str">
        <f t="shared" si="2941"/>
        <v>BC$18</v>
      </c>
      <c r="BD1690" s="190" t="str">
        <f t="shared" si="2941"/>
        <v>BD$18</v>
      </c>
      <c r="BE1690" s="190" t="str">
        <f t="shared" si="2941"/>
        <v>BE$18</v>
      </c>
      <c r="BF1690" s="190" t="str">
        <f t="shared" si="2941"/>
        <v>BF$18</v>
      </c>
      <c r="BG1690" s="190" t="str">
        <f t="shared" si="2941"/>
        <v>BG$18</v>
      </c>
      <c r="BH1690" s="190" t="str">
        <f t="shared" si="2941"/>
        <v>BH$18</v>
      </c>
      <c r="BI1690" s="190" t="str">
        <f t="shared" si="2941"/>
        <v>BI$18</v>
      </c>
      <c r="BJ1690" s="190" t="str">
        <f t="shared" si="2941"/>
        <v>BJ$18</v>
      </c>
      <c r="BK1690" s="190" t="str">
        <f t="shared" si="2941"/>
        <v>BK$18</v>
      </c>
      <c r="BL1690" s="190" t="str">
        <f t="shared" si="2941"/>
        <v>BL$18</v>
      </c>
      <c r="BM1690" s="190" t="str">
        <f t="shared" si="2941"/>
        <v>BM$18</v>
      </c>
      <c r="BN1690" s="190" t="str">
        <f t="shared" si="2941"/>
        <v>BN$18</v>
      </c>
      <c r="BO1690" s="190" t="str">
        <f t="shared" si="2941"/>
        <v>BO$18</v>
      </c>
      <c r="BP1690" s="190" t="str">
        <f t="shared" si="2941"/>
        <v>BP$18</v>
      </c>
      <c r="BQ1690" s="190" t="str">
        <f t="shared" si="2941"/>
        <v>BQ$18</v>
      </c>
      <c r="BR1690" s="190" t="str">
        <f t="shared" si="2941"/>
        <v>BR$18</v>
      </c>
      <c r="BS1690" s="190" t="str">
        <f t="shared" si="2941"/>
        <v>BS$18</v>
      </c>
      <c r="BT1690" s="190" t="str">
        <f t="shared" si="2941"/>
        <v>BT$18</v>
      </c>
      <c r="BU1690" s="190" t="str">
        <f t="shared" si="2941"/>
        <v>BU$18</v>
      </c>
      <c r="BV1690" s="190" t="str">
        <f t="shared" si="2941"/>
        <v>BV$18</v>
      </c>
      <c r="BW1690" s="190" t="str">
        <f t="shared" si="2941"/>
        <v>BW$18</v>
      </c>
      <c r="BX1690" s="190" t="str">
        <f t="shared" si="2941"/>
        <v>BX$18</v>
      </c>
      <c r="BY1690" s="190" t="str">
        <f t="shared" si="2941"/>
        <v>BY$18</v>
      </c>
      <c r="BZ1690" s="190" t="str">
        <f t="shared" si="2941"/>
        <v>BZ$18</v>
      </c>
      <c r="CA1690" s="190" t="str">
        <f t="shared" si="2941"/>
        <v>CA$18</v>
      </c>
      <c r="CB1690" s="190" t="str">
        <f t="shared" si="2941"/>
        <v>CB$18</v>
      </c>
      <c r="CC1690" s="190" t="str">
        <f t="shared" si="2941"/>
        <v>CC$18</v>
      </c>
      <c r="CD1690" s="190" t="str">
        <f t="shared" si="2941"/>
        <v>CD$18</v>
      </c>
      <c r="CE1690" s="190" t="str">
        <f t="shared" ref="CE1690:CL1690" si="2942">CE$22</f>
        <v>CE$18</v>
      </c>
      <c r="CF1690" s="190" t="str">
        <f t="shared" si="2942"/>
        <v>CF$18</v>
      </c>
      <c r="CG1690" s="190" t="str">
        <f t="shared" si="2942"/>
        <v>CG$18</v>
      </c>
      <c r="CH1690" s="190" t="str">
        <f t="shared" si="2942"/>
        <v>CH$18</v>
      </c>
      <c r="CI1690" s="190" t="str">
        <f t="shared" si="2942"/>
        <v>CI$18</v>
      </c>
      <c r="CJ1690" s="190" t="str">
        <f t="shared" si="2942"/>
        <v>CJ$18</v>
      </c>
      <c r="CK1690" s="190" t="str">
        <f t="shared" si="2942"/>
        <v>CK$18</v>
      </c>
      <c r="CL1690" s="190" t="str">
        <f t="shared" si="2942"/>
        <v>CL$18</v>
      </c>
      <c r="CN1690" s="201"/>
      <c r="CO1690" s="190" t="str">
        <f t="shared" ref="CO1690:DL1690" si="2943">CO$22</f>
        <v>CO$18</v>
      </c>
      <c r="CP1690" s="190" t="str">
        <f t="shared" si="2943"/>
        <v>CP$18</v>
      </c>
      <c r="CQ1690" s="190" t="str">
        <f t="shared" si="2943"/>
        <v>CQ$18</v>
      </c>
      <c r="CR1690" s="190" t="str">
        <f t="shared" si="2943"/>
        <v>CR$18</v>
      </c>
      <c r="CS1690" s="190" t="str">
        <f t="shared" si="2943"/>
        <v>CS$18</v>
      </c>
      <c r="CT1690" s="190" t="str">
        <f t="shared" si="2943"/>
        <v>CT$18</v>
      </c>
      <c r="CU1690" s="190" t="str">
        <f t="shared" si="2943"/>
        <v>CU$18</v>
      </c>
      <c r="CV1690" s="190" t="str">
        <f t="shared" si="2943"/>
        <v>CV$18</v>
      </c>
      <c r="CW1690" s="190" t="str">
        <f t="shared" si="2943"/>
        <v>CW$18</v>
      </c>
      <c r="CX1690" s="190" t="str">
        <f t="shared" si="2943"/>
        <v>CX$18</v>
      </c>
      <c r="CY1690" s="190" t="str">
        <f t="shared" si="2943"/>
        <v>CY$18</v>
      </c>
      <c r="CZ1690" s="190" t="str">
        <f t="shared" si="2943"/>
        <v>CZ$18</v>
      </c>
      <c r="DA1690" s="190" t="str">
        <f t="shared" si="2943"/>
        <v>DA$18</v>
      </c>
      <c r="DB1690" s="190" t="str">
        <f t="shared" si="2943"/>
        <v>DB$18</v>
      </c>
      <c r="DC1690" s="190" t="str">
        <f t="shared" si="2943"/>
        <v>DC$18</v>
      </c>
      <c r="DD1690" s="190" t="str">
        <f t="shared" si="2943"/>
        <v>DD$18</v>
      </c>
      <c r="DE1690" s="190" t="str">
        <f t="shared" si="2943"/>
        <v>DE$18</v>
      </c>
      <c r="DF1690" s="190" t="str">
        <f t="shared" si="2943"/>
        <v>DF$18</v>
      </c>
      <c r="DG1690" s="190" t="str">
        <f t="shared" si="2943"/>
        <v>DG$18</v>
      </c>
      <c r="DH1690" s="190" t="str">
        <f t="shared" si="2943"/>
        <v>DH$18</v>
      </c>
      <c r="DI1690" s="190" t="str">
        <f t="shared" si="2943"/>
        <v>DI$18</v>
      </c>
      <c r="DJ1690" s="190" t="str">
        <f t="shared" si="2943"/>
        <v>DJ$18</v>
      </c>
      <c r="DK1690" s="190" t="str">
        <f t="shared" si="2943"/>
        <v>DK$18</v>
      </c>
      <c r="DL1690" s="190" t="str">
        <f t="shared" si="2943"/>
        <v>DL$18</v>
      </c>
    </row>
    <row r="1691" spans="1:116" x14ac:dyDescent="0.35">
      <c r="A1691" s="174"/>
      <c r="E1691" s="8"/>
      <c r="G1691" s="175" t="s">
        <v>505</v>
      </c>
      <c r="H1691" s="200"/>
      <c r="I1691" s="201"/>
      <c r="J1691" s="201"/>
      <c r="K1691" s="202"/>
      <c r="L1691" s="202"/>
      <c r="M1691" s="202"/>
      <c r="N1691" s="202"/>
      <c r="O1691" s="202"/>
      <c r="P1691" s="202"/>
      <c r="R1691" s="202"/>
      <c r="S1691" s="190" t="str">
        <f t="shared" ref="S1691:AX1691" si="2944">S$23</f>
        <v>S$19</v>
      </c>
      <c r="T1691" s="190" t="str">
        <f t="shared" si="2944"/>
        <v>T$19</v>
      </c>
      <c r="U1691" s="190" t="str">
        <f t="shared" si="2944"/>
        <v>U$19</v>
      </c>
      <c r="V1691" s="190" t="str">
        <f t="shared" si="2944"/>
        <v>V$19</v>
      </c>
      <c r="W1691" s="190" t="str">
        <f t="shared" si="2944"/>
        <v>W$19</v>
      </c>
      <c r="X1691" s="190" t="str">
        <f t="shared" si="2944"/>
        <v>X$19</v>
      </c>
      <c r="Y1691" s="190" t="str">
        <f t="shared" si="2944"/>
        <v>Y$19</v>
      </c>
      <c r="Z1691" s="190" t="str">
        <f t="shared" si="2944"/>
        <v>Z$19</v>
      </c>
      <c r="AA1691" s="190" t="str">
        <f t="shared" si="2944"/>
        <v>AA$19</v>
      </c>
      <c r="AB1691" s="190" t="str">
        <f t="shared" si="2944"/>
        <v>AB$19</v>
      </c>
      <c r="AC1691" s="190" t="str">
        <f t="shared" si="2944"/>
        <v>AC$19</v>
      </c>
      <c r="AD1691" s="190" t="str">
        <f t="shared" si="2944"/>
        <v>AD$19</v>
      </c>
      <c r="AE1691" s="190" t="str">
        <f t="shared" si="2944"/>
        <v>AE$19</v>
      </c>
      <c r="AF1691" s="190" t="str">
        <f t="shared" si="2944"/>
        <v>AF$19</v>
      </c>
      <c r="AG1691" s="190" t="str">
        <f t="shared" si="2944"/>
        <v>AG$19</v>
      </c>
      <c r="AH1691" s="190" t="str">
        <f t="shared" si="2944"/>
        <v>AH$19</v>
      </c>
      <c r="AI1691" s="190" t="str">
        <f t="shared" si="2944"/>
        <v>AI$19</v>
      </c>
      <c r="AJ1691" s="190" t="str">
        <f t="shared" si="2944"/>
        <v>AJ$19</v>
      </c>
      <c r="AK1691" s="190" t="str">
        <f t="shared" si="2944"/>
        <v>AK$19</v>
      </c>
      <c r="AL1691" s="190" t="str">
        <f t="shared" si="2944"/>
        <v>AL$19</v>
      </c>
      <c r="AM1691" s="190" t="str">
        <f t="shared" si="2944"/>
        <v>AM$19</v>
      </c>
      <c r="AN1691" s="190" t="str">
        <f t="shared" si="2944"/>
        <v>AN$19</v>
      </c>
      <c r="AO1691" s="190" t="str">
        <f t="shared" si="2944"/>
        <v>AO$19</v>
      </c>
      <c r="AP1691" s="190" t="str">
        <f t="shared" si="2944"/>
        <v>AP$19</v>
      </c>
      <c r="AQ1691" s="190" t="str">
        <f t="shared" si="2944"/>
        <v>AQ$19</v>
      </c>
      <c r="AR1691" s="190" t="str">
        <f t="shared" si="2944"/>
        <v>AR$19</v>
      </c>
      <c r="AS1691" s="190" t="str">
        <f t="shared" si="2944"/>
        <v>AS$19</v>
      </c>
      <c r="AT1691" s="190" t="str">
        <f t="shared" si="2944"/>
        <v>AT$19</v>
      </c>
      <c r="AU1691" s="190" t="str">
        <f t="shared" si="2944"/>
        <v>AU$19</v>
      </c>
      <c r="AV1691" s="190" t="str">
        <f t="shared" si="2944"/>
        <v>AV$19</v>
      </c>
      <c r="AW1691" s="190" t="str">
        <f t="shared" si="2944"/>
        <v>AW$19</v>
      </c>
      <c r="AX1691" s="190" t="str">
        <f t="shared" si="2944"/>
        <v>AX$19</v>
      </c>
      <c r="AY1691" s="190" t="str">
        <f t="shared" ref="AY1691:CD1691" si="2945">AY$23</f>
        <v>AY$19</v>
      </c>
      <c r="AZ1691" s="190" t="str">
        <f t="shared" si="2945"/>
        <v>AZ$19</v>
      </c>
      <c r="BA1691" s="190" t="str">
        <f t="shared" si="2945"/>
        <v>BA$19</v>
      </c>
      <c r="BB1691" s="190" t="str">
        <f t="shared" si="2945"/>
        <v>BB$19</v>
      </c>
      <c r="BC1691" s="190" t="str">
        <f t="shared" si="2945"/>
        <v>BC$19</v>
      </c>
      <c r="BD1691" s="190" t="str">
        <f t="shared" si="2945"/>
        <v>BD$19</v>
      </c>
      <c r="BE1691" s="190" t="str">
        <f t="shared" si="2945"/>
        <v>BE$19</v>
      </c>
      <c r="BF1691" s="190" t="str">
        <f t="shared" si="2945"/>
        <v>BF$19</v>
      </c>
      <c r="BG1691" s="190" t="str">
        <f t="shared" si="2945"/>
        <v>BG$19</v>
      </c>
      <c r="BH1691" s="190" t="str">
        <f t="shared" si="2945"/>
        <v>BH$19</v>
      </c>
      <c r="BI1691" s="190" t="str">
        <f t="shared" si="2945"/>
        <v>BI$19</v>
      </c>
      <c r="BJ1691" s="190" t="str">
        <f t="shared" si="2945"/>
        <v>BJ$19</v>
      </c>
      <c r="BK1691" s="190" t="str">
        <f t="shared" si="2945"/>
        <v>BK$19</v>
      </c>
      <c r="BL1691" s="190" t="str">
        <f t="shared" si="2945"/>
        <v>BL$19</v>
      </c>
      <c r="BM1691" s="190" t="str">
        <f t="shared" si="2945"/>
        <v>BM$19</v>
      </c>
      <c r="BN1691" s="190" t="str">
        <f t="shared" si="2945"/>
        <v>BN$19</v>
      </c>
      <c r="BO1691" s="190" t="str">
        <f t="shared" si="2945"/>
        <v>BO$19</v>
      </c>
      <c r="BP1691" s="190" t="str">
        <f t="shared" si="2945"/>
        <v>BP$19</v>
      </c>
      <c r="BQ1691" s="190" t="str">
        <f t="shared" si="2945"/>
        <v>BQ$19</v>
      </c>
      <c r="BR1691" s="190" t="str">
        <f t="shared" si="2945"/>
        <v>BR$19</v>
      </c>
      <c r="BS1691" s="190" t="str">
        <f t="shared" si="2945"/>
        <v>BS$19</v>
      </c>
      <c r="BT1691" s="190" t="str">
        <f t="shared" si="2945"/>
        <v>BT$19</v>
      </c>
      <c r="BU1691" s="190" t="str">
        <f t="shared" si="2945"/>
        <v>BU$19</v>
      </c>
      <c r="BV1691" s="190" t="str">
        <f t="shared" si="2945"/>
        <v>BV$19</v>
      </c>
      <c r="BW1691" s="190" t="str">
        <f t="shared" si="2945"/>
        <v>BW$19</v>
      </c>
      <c r="BX1691" s="190" t="str">
        <f t="shared" si="2945"/>
        <v>BX$19</v>
      </c>
      <c r="BY1691" s="190" t="str">
        <f t="shared" si="2945"/>
        <v>BY$19</v>
      </c>
      <c r="BZ1691" s="190" t="str">
        <f t="shared" si="2945"/>
        <v>BZ$19</v>
      </c>
      <c r="CA1691" s="190" t="str">
        <f t="shared" si="2945"/>
        <v>CA$19</v>
      </c>
      <c r="CB1691" s="190" t="str">
        <f t="shared" si="2945"/>
        <v>CB$19</v>
      </c>
      <c r="CC1691" s="190" t="str">
        <f t="shared" si="2945"/>
        <v>CC$19</v>
      </c>
      <c r="CD1691" s="190" t="str">
        <f t="shared" si="2945"/>
        <v>CD$19</v>
      </c>
      <c r="CE1691" s="190" t="str">
        <f t="shared" ref="CE1691:CL1691" si="2946">CE$23</f>
        <v>CE$19</v>
      </c>
      <c r="CF1691" s="190" t="str">
        <f t="shared" si="2946"/>
        <v>CF$19</v>
      </c>
      <c r="CG1691" s="190" t="str">
        <f t="shared" si="2946"/>
        <v>CG$19</v>
      </c>
      <c r="CH1691" s="190" t="str">
        <f t="shared" si="2946"/>
        <v>CH$19</v>
      </c>
      <c r="CI1691" s="190" t="str">
        <f t="shared" si="2946"/>
        <v>CI$19</v>
      </c>
      <c r="CJ1691" s="190" t="str">
        <f t="shared" si="2946"/>
        <v>CJ$19</v>
      </c>
      <c r="CK1691" s="190" t="str">
        <f t="shared" si="2946"/>
        <v>CK$19</v>
      </c>
      <c r="CL1691" s="190" t="str">
        <f t="shared" si="2946"/>
        <v>CL$19</v>
      </c>
      <c r="CN1691" s="201"/>
      <c r="CO1691" s="190" t="str">
        <f t="shared" ref="CO1691:DL1691" si="2947">CO$23</f>
        <v>CO$19</v>
      </c>
      <c r="CP1691" s="190" t="str">
        <f t="shared" si="2947"/>
        <v>CP$19</v>
      </c>
      <c r="CQ1691" s="190" t="str">
        <f t="shared" si="2947"/>
        <v>CQ$19</v>
      </c>
      <c r="CR1691" s="190" t="str">
        <f t="shared" si="2947"/>
        <v>CR$19</v>
      </c>
      <c r="CS1691" s="190" t="str">
        <f t="shared" si="2947"/>
        <v>CS$19</v>
      </c>
      <c r="CT1691" s="190" t="str">
        <f t="shared" si="2947"/>
        <v>CT$19</v>
      </c>
      <c r="CU1691" s="190" t="str">
        <f t="shared" si="2947"/>
        <v>CU$19</v>
      </c>
      <c r="CV1691" s="190" t="str">
        <f t="shared" si="2947"/>
        <v>CV$19</v>
      </c>
      <c r="CW1691" s="190" t="str">
        <f t="shared" si="2947"/>
        <v>CW$19</v>
      </c>
      <c r="CX1691" s="190" t="str">
        <f t="shared" si="2947"/>
        <v>CX$19</v>
      </c>
      <c r="CY1691" s="190" t="str">
        <f t="shared" si="2947"/>
        <v>CY$19</v>
      </c>
      <c r="CZ1691" s="190" t="str">
        <f t="shared" si="2947"/>
        <v>CZ$19</v>
      </c>
      <c r="DA1691" s="190" t="str">
        <f t="shared" si="2947"/>
        <v>DA$19</v>
      </c>
      <c r="DB1691" s="190" t="str">
        <f t="shared" si="2947"/>
        <v>DB$19</v>
      </c>
      <c r="DC1691" s="190" t="str">
        <f t="shared" si="2947"/>
        <v>DC$19</v>
      </c>
      <c r="DD1691" s="190" t="str">
        <f t="shared" si="2947"/>
        <v>DD$19</v>
      </c>
      <c r="DE1691" s="190" t="str">
        <f t="shared" si="2947"/>
        <v>DE$19</v>
      </c>
      <c r="DF1691" s="190" t="str">
        <f t="shared" si="2947"/>
        <v>DF$19</v>
      </c>
      <c r="DG1691" s="190" t="str">
        <f t="shared" si="2947"/>
        <v>DG$19</v>
      </c>
      <c r="DH1691" s="190" t="str">
        <f t="shared" si="2947"/>
        <v>DH$19</v>
      </c>
      <c r="DI1691" s="190" t="str">
        <f t="shared" si="2947"/>
        <v>DI$19</v>
      </c>
      <c r="DJ1691" s="190" t="str">
        <f t="shared" si="2947"/>
        <v>DJ$19</v>
      </c>
      <c r="DK1691" s="190" t="str">
        <f t="shared" si="2947"/>
        <v>DK$19</v>
      </c>
      <c r="DL1691" s="190" t="str">
        <f t="shared" si="2947"/>
        <v>DL$19</v>
      </c>
    </row>
    <row r="1692" spans="1:116" x14ac:dyDescent="0.35">
      <c r="A1692" s="31" t="s">
        <v>218</v>
      </c>
      <c r="B1692" s="31" t="s">
        <v>243</v>
      </c>
      <c r="C1692" s="31"/>
      <c r="D1692" t="s">
        <v>424</v>
      </c>
      <c r="E1692" s="8" t="str">
        <f t="shared" ref="E1692:E1716" si="2948">ROW()&amp;" "&amp;D1692</f>
        <v>1692 FAINT-F</v>
      </c>
      <c r="F1692" t="s">
        <v>347</v>
      </c>
      <c r="G1692" s="175" t="s">
        <v>463</v>
      </c>
      <c r="H1692" s="48"/>
      <c r="I1692" s="304"/>
      <c r="J1692" s="304"/>
      <c r="K1692" s="48"/>
      <c r="L1692" s="48"/>
      <c r="M1692" s="48"/>
      <c r="N1692" s="48"/>
      <c r="O1692" s="48"/>
      <c r="P1692" s="48"/>
      <c r="R1692" s="70"/>
      <c r="S1692" s="305"/>
      <c r="T1692" s="305"/>
      <c r="U1692" s="305"/>
      <c r="V1692" s="305"/>
      <c r="W1692" s="305"/>
      <c r="X1692" s="305"/>
      <c r="Y1692" s="305"/>
      <c r="Z1692" s="305"/>
      <c r="AA1692" s="305"/>
      <c r="AB1692" s="305"/>
      <c r="AC1692" s="305"/>
      <c r="AD1692" s="305"/>
      <c r="AE1692" s="305"/>
      <c r="AF1692" s="305"/>
      <c r="AG1692" s="305"/>
      <c r="AH1692" s="305"/>
      <c r="AI1692" s="305"/>
      <c r="AJ1692" s="305"/>
      <c r="AK1692" s="305"/>
      <c r="AL1692" s="305"/>
      <c r="AM1692" s="305"/>
      <c r="AN1692" s="305"/>
      <c r="AO1692" s="305"/>
      <c r="AP1692" s="305"/>
      <c r="AQ1692" s="305"/>
      <c r="AR1692" s="305"/>
      <c r="AS1692" s="305"/>
      <c r="AT1692" s="305"/>
      <c r="AU1692" s="305"/>
      <c r="AV1692" s="305"/>
      <c r="AW1692" s="305"/>
      <c r="AX1692" s="305"/>
      <c r="AY1692" s="305"/>
      <c r="AZ1692" s="305"/>
      <c r="BA1692" s="305"/>
      <c r="BB1692" s="305"/>
      <c r="BC1692" s="305"/>
      <c r="BD1692" s="305"/>
      <c r="BE1692" s="305"/>
      <c r="BF1692" s="305"/>
      <c r="BG1692" s="305"/>
      <c r="BH1692" s="305"/>
      <c r="BI1692" s="305"/>
      <c r="BJ1692" s="305"/>
      <c r="BK1692" s="305"/>
      <c r="BL1692" s="305"/>
      <c r="BM1692" s="305"/>
      <c r="BN1692" s="305"/>
      <c r="BO1692" s="305"/>
      <c r="BP1692" s="305"/>
      <c r="BQ1692" s="305"/>
      <c r="BR1692" s="305"/>
      <c r="BS1692" s="305"/>
      <c r="BT1692" s="305"/>
      <c r="BU1692" s="305"/>
      <c r="BV1692" s="305"/>
      <c r="BW1692" s="305"/>
      <c r="BX1692" s="305"/>
      <c r="BY1692" s="305"/>
      <c r="BZ1692" s="305"/>
      <c r="CA1692" s="305"/>
      <c r="CB1692" s="305"/>
      <c r="CC1692" s="305"/>
      <c r="CD1692" s="305"/>
      <c r="CE1692" s="305"/>
      <c r="CF1692" s="305"/>
      <c r="CG1692" s="305"/>
      <c r="CH1692" s="305"/>
      <c r="CI1692" s="305"/>
      <c r="CJ1692" s="305"/>
      <c r="CK1692" s="305"/>
      <c r="CL1692" s="305"/>
      <c r="CN1692" s="304"/>
      <c r="CO1692" s="305"/>
      <c r="CP1692" s="305"/>
      <c r="CQ1692" s="305"/>
      <c r="CR1692" s="305"/>
      <c r="CS1692" s="305"/>
      <c r="CT1692" s="305"/>
      <c r="CU1692" s="305"/>
      <c r="CV1692" s="305"/>
      <c r="CW1692" s="305"/>
      <c r="CX1692" s="305"/>
      <c r="CY1692" s="305"/>
      <c r="CZ1692" s="305"/>
      <c r="DA1692" s="305"/>
      <c r="DB1692" s="305"/>
      <c r="DC1692" s="305"/>
      <c r="DD1692" s="305"/>
      <c r="DE1692" s="305"/>
      <c r="DF1692" s="305"/>
      <c r="DG1692" s="305"/>
      <c r="DH1692" s="305"/>
      <c r="DI1692" s="305"/>
      <c r="DJ1692" s="305"/>
      <c r="DK1692" s="305"/>
      <c r="DL1692" s="305"/>
    </row>
    <row r="1693" spans="1:116" x14ac:dyDescent="0.35">
      <c r="A1693" s="31"/>
      <c r="B1693" t="str">
        <f>E1693</f>
        <v>1693 FAINT-F</v>
      </c>
      <c r="D1693" t="s">
        <v>424</v>
      </c>
      <c r="E1693" s="8" t="str">
        <f t="shared" ref="E1693" si="2949">ROW()&amp;" "&amp;D1693</f>
        <v>1693 FAINT-F</v>
      </c>
      <c r="G1693" s="175" t="s">
        <v>464</v>
      </c>
      <c r="H1693" s="31"/>
      <c r="I1693" s="73"/>
      <c r="J1693" s="73"/>
      <c r="K1693" s="31"/>
      <c r="L1693" s="31"/>
      <c r="M1693" s="31"/>
      <c r="N1693" s="31"/>
      <c r="O1693" s="31"/>
      <c r="P1693" s="31"/>
      <c r="R1693" s="67"/>
      <c r="S1693" s="156"/>
      <c r="T1693" s="156"/>
      <c r="U1693" s="156"/>
      <c r="V1693" s="156"/>
      <c r="W1693" s="156"/>
      <c r="X1693" s="156"/>
      <c r="Y1693" s="156"/>
      <c r="Z1693" s="156"/>
      <c r="AA1693" s="156"/>
      <c r="AB1693" s="156"/>
      <c r="AC1693" s="156"/>
      <c r="AD1693" s="156"/>
      <c r="AE1693" s="156"/>
      <c r="AF1693" s="156"/>
      <c r="AG1693" s="156"/>
      <c r="AH1693" s="156"/>
      <c r="AI1693" s="156"/>
      <c r="AJ1693" s="156"/>
      <c r="AK1693" s="156"/>
      <c r="AL1693" s="156"/>
      <c r="AM1693" s="156"/>
      <c r="AN1693" s="156"/>
      <c r="AO1693" s="156"/>
      <c r="AP1693" s="156"/>
      <c r="AQ1693" s="156"/>
      <c r="AR1693" s="156"/>
      <c r="AS1693" s="156"/>
      <c r="AT1693" s="156"/>
      <c r="AU1693" s="156"/>
      <c r="AV1693" s="156"/>
      <c r="AW1693" s="156"/>
      <c r="AX1693" s="156"/>
      <c r="AY1693" s="156"/>
      <c r="AZ1693" s="156"/>
      <c r="BA1693" s="156"/>
      <c r="BB1693" s="156"/>
      <c r="BC1693" s="156"/>
      <c r="BD1693" s="156"/>
      <c r="BE1693" s="156"/>
      <c r="BF1693" s="156"/>
      <c r="BG1693" s="156"/>
      <c r="BH1693" s="156"/>
      <c r="BI1693" s="156"/>
      <c r="BJ1693" s="156"/>
      <c r="BK1693" s="156"/>
      <c r="BL1693" s="156"/>
      <c r="BM1693" s="156"/>
      <c r="BN1693" s="156"/>
      <c r="BO1693" s="156"/>
      <c r="BP1693" s="156"/>
      <c r="BQ1693" s="156"/>
      <c r="BR1693" s="156"/>
      <c r="BS1693" s="156"/>
      <c r="BT1693" s="156"/>
      <c r="BU1693" s="156"/>
      <c r="BV1693" s="156"/>
      <c r="BW1693" s="156"/>
      <c r="BX1693" s="156"/>
      <c r="BY1693" s="156"/>
      <c r="BZ1693" s="156"/>
      <c r="CA1693" s="156"/>
      <c r="CB1693" s="156"/>
      <c r="CC1693" s="156"/>
      <c r="CD1693" s="156"/>
      <c r="CE1693" s="156"/>
      <c r="CF1693" s="156"/>
      <c r="CG1693" s="156"/>
      <c r="CH1693" s="156"/>
      <c r="CI1693" s="156"/>
      <c r="CJ1693" s="156"/>
      <c r="CK1693" s="156"/>
      <c r="CL1693" s="156"/>
      <c r="CN1693" s="73"/>
      <c r="CO1693" s="156"/>
      <c r="CP1693" s="156"/>
      <c r="CQ1693" s="156"/>
      <c r="CR1693" s="156"/>
      <c r="CS1693" s="156"/>
      <c r="CT1693" s="156"/>
      <c r="CU1693" s="156"/>
      <c r="CV1693" s="156"/>
      <c r="CW1693" s="156"/>
      <c r="CX1693" s="156"/>
      <c r="CY1693" s="156"/>
      <c r="CZ1693" s="156"/>
      <c r="DA1693" s="156"/>
      <c r="DB1693" s="156"/>
      <c r="DC1693" s="156"/>
      <c r="DD1693" s="156"/>
      <c r="DE1693" s="156"/>
      <c r="DF1693" s="156"/>
      <c r="DG1693" s="156"/>
      <c r="DH1693" s="156"/>
      <c r="DI1693" s="156"/>
      <c r="DJ1693" s="156"/>
      <c r="DK1693" s="156"/>
      <c r="DL1693" s="156"/>
    </row>
    <row r="1694" spans="1:116" x14ac:dyDescent="0.35">
      <c r="B1694" t="str">
        <f>E1694</f>
        <v>1694 FAINT-F</v>
      </c>
      <c r="D1694" t="s">
        <v>424</v>
      </c>
      <c r="E1694" s="8" t="str">
        <f t="shared" si="2948"/>
        <v>1694 FAINT-F</v>
      </c>
      <c r="G1694" s="70" t="s">
        <v>282</v>
      </c>
      <c r="H1694" s="57">
        <v>5</v>
      </c>
      <c r="S1694" s="72"/>
      <c r="T1694" s="72"/>
      <c r="U1694" s="72"/>
      <c r="V1694" s="72"/>
      <c r="W1694" s="72"/>
      <c r="X1694" s="72"/>
      <c r="Y1694" s="72"/>
      <c r="Z1694" s="72"/>
      <c r="AA1694" s="72"/>
      <c r="AB1694" s="72"/>
      <c r="AC1694" s="72"/>
      <c r="AD1694" s="72"/>
      <c r="AE1694" s="72"/>
      <c r="AF1694" s="72"/>
      <c r="AG1694" s="72"/>
      <c r="AH1694" s="72"/>
      <c r="AI1694" s="72"/>
      <c r="AJ1694" s="72"/>
      <c r="AK1694" s="72"/>
      <c r="AL1694" s="72"/>
      <c r="AM1694" s="72"/>
      <c r="AN1694" s="72"/>
      <c r="AO1694" s="72"/>
      <c r="AP1694" s="72"/>
      <c r="AQ1694" s="72"/>
      <c r="AR1694" s="72"/>
      <c r="AS1694" s="72"/>
      <c r="AT1694" s="72"/>
      <c r="AU1694" s="72"/>
      <c r="AV1694" s="72"/>
      <c r="AW1694" s="72"/>
      <c r="AX1694" s="72"/>
      <c r="AY1694" s="72"/>
      <c r="AZ1694" s="72"/>
      <c r="BA1694" s="72"/>
      <c r="BB1694" s="72"/>
      <c r="BC1694" s="72"/>
      <c r="BD1694" s="72"/>
      <c r="BE1694" s="72"/>
      <c r="BF1694" s="72"/>
      <c r="BG1694" s="72"/>
      <c r="BH1694" s="72"/>
      <c r="BI1694" s="72"/>
      <c r="BJ1694" s="72"/>
      <c r="BK1694" s="72"/>
      <c r="BL1694" s="72"/>
      <c r="BM1694" s="72"/>
      <c r="BN1694" s="72"/>
      <c r="BO1694" s="72"/>
      <c r="BP1694" s="72"/>
      <c r="BQ1694" s="72"/>
      <c r="BR1694" s="72"/>
      <c r="BS1694" s="72"/>
      <c r="BT1694" s="72"/>
      <c r="BU1694" s="72"/>
      <c r="BV1694" s="72"/>
      <c r="BW1694" s="72"/>
      <c r="BX1694" s="72"/>
      <c r="BY1694" s="72"/>
      <c r="BZ1694" s="72"/>
      <c r="CA1694" s="72"/>
      <c r="CB1694" s="72"/>
      <c r="CC1694" s="72"/>
      <c r="CD1694" s="72"/>
      <c r="CE1694" s="72"/>
      <c r="CF1694" s="72"/>
      <c r="CG1694" s="72"/>
      <c r="CH1694" s="72"/>
      <c r="CI1694" s="72"/>
      <c r="CJ1694" s="72"/>
      <c r="CK1694" s="72"/>
      <c r="CL1694" s="72"/>
      <c r="CO1694" s="72"/>
      <c r="CP1694" s="72"/>
      <c r="CQ1694" s="72"/>
      <c r="CR1694" s="72"/>
      <c r="CS1694" s="72"/>
      <c r="CT1694" s="72"/>
      <c r="CU1694" s="72"/>
      <c r="CV1694" s="72"/>
      <c r="CW1694" s="72"/>
      <c r="CX1694" s="72"/>
      <c r="CY1694" s="72"/>
      <c r="CZ1694" s="72"/>
      <c r="DA1694" s="72"/>
      <c r="DB1694" s="72"/>
      <c r="DC1694" s="72"/>
      <c r="DD1694" s="72"/>
      <c r="DE1694" s="72"/>
      <c r="DF1694" s="72"/>
      <c r="DG1694" s="72"/>
      <c r="DH1694" s="72"/>
      <c r="DI1694" s="72"/>
      <c r="DJ1694" s="72"/>
      <c r="DK1694" s="72"/>
      <c r="DL1694" s="72"/>
    </row>
    <row r="1695" spans="1:116" x14ac:dyDescent="0.35">
      <c r="B1695" t="str">
        <f>E1695</f>
        <v>1695 FAINT-F</v>
      </c>
      <c r="D1695" t="s">
        <v>424</v>
      </c>
      <c r="E1695" s="8" t="str">
        <f t="shared" si="2948"/>
        <v>1695 FAINT-F</v>
      </c>
      <c r="G1695" s="95" t="str">
        <f>"Assumptions - "&amp;G1694</f>
        <v>Assumptions - Fixed secondary intangible assets:</v>
      </c>
      <c r="H1695" s="57">
        <v>3</v>
      </c>
      <c r="S1695" s="72"/>
      <c r="T1695" s="72"/>
      <c r="U1695" s="72"/>
      <c r="V1695" s="72"/>
      <c r="W1695" s="72"/>
      <c r="X1695" s="72"/>
      <c r="Y1695" s="72"/>
      <c r="Z1695" s="72"/>
      <c r="AA1695" s="72"/>
      <c r="AB1695" s="72"/>
      <c r="AC1695" s="72"/>
      <c r="AD1695" s="72"/>
      <c r="AE1695" s="72"/>
      <c r="AF1695" s="72"/>
      <c r="AG1695" s="72"/>
      <c r="AH1695" s="72"/>
      <c r="AI1695" s="72"/>
      <c r="AJ1695" s="72"/>
      <c r="AK1695" s="72"/>
      <c r="AL1695" s="72"/>
      <c r="AM1695" s="72"/>
      <c r="AN1695" s="72"/>
      <c r="AO1695" s="72"/>
      <c r="AP1695" s="72"/>
      <c r="AQ1695" s="72"/>
      <c r="AR1695" s="72"/>
      <c r="AS1695" s="72"/>
      <c r="AT1695" s="72"/>
      <c r="AU1695" s="72"/>
      <c r="AV1695" s="72"/>
      <c r="AW1695" s="72"/>
      <c r="AX1695" s="72"/>
      <c r="AY1695" s="72"/>
      <c r="AZ1695" s="72"/>
      <c r="BA1695" s="72"/>
      <c r="BB1695" s="72"/>
      <c r="BC1695" s="72"/>
      <c r="BD1695" s="72"/>
      <c r="BE1695" s="72"/>
      <c r="BF1695" s="72"/>
      <c r="BG1695" s="72"/>
      <c r="BH1695" s="72"/>
      <c r="BI1695" s="72"/>
      <c r="BJ1695" s="72"/>
      <c r="BK1695" s="72"/>
      <c r="BL1695" s="72"/>
      <c r="BM1695" s="72"/>
      <c r="BN1695" s="72"/>
      <c r="BO1695" s="72"/>
      <c r="BP1695" s="72"/>
      <c r="BQ1695" s="72"/>
      <c r="BR1695" s="72"/>
      <c r="BS1695" s="72"/>
      <c r="BT1695" s="72"/>
      <c r="BU1695" s="72"/>
      <c r="BV1695" s="72"/>
      <c r="BW1695" s="72"/>
      <c r="BX1695" s="72"/>
      <c r="BY1695" s="72"/>
      <c r="BZ1695" s="72"/>
      <c r="CA1695" s="72"/>
      <c r="CB1695" s="72"/>
      <c r="CC1695" s="72"/>
      <c r="CD1695" s="72"/>
      <c r="CE1695" s="72"/>
      <c r="CF1695" s="72"/>
      <c r="CG1695" s="72"/>
      <c r="CH1695" s="72"/>
      <c r="CI1695" s="72"/>
      <c r="CJ1695" s="72"/>
      <c r="CK1695" s="72"/>
      <c r="CL1695" s="72"/>
      <c r="CO1695" s="72"/>
      <c r="CP1695" s="72"/>
      <c r="CQ1695" s="72"/>
      <c r="CR1695" s="72"/>
      <c r="CS1695" s="72"/>
      <c r="CT1695" s="72"/>
      <c r="CU1695" s="72"/>
      <c r="CV1695" s="72"/>
      <c r="CW1695" s="72"/>
      <c r="CX1695" s="72"/>
      <c r="CY1695" s="72"/>
      <c r="CZ1695" s="72"/>
      <c r="DA1695" s="72"/>
      <c r="DB1695" s="72"/>
      <c r="DC1695" s="72"/>
      <c r="DD1695" s="72"/>
      <c r="DE1695" s="72"/>
      <c r="DF1695" s="72"/>
      <c r="DG1695" s="72"/>
      <c r="DH1695" s="72"/>
      <c r="DI1695" s="72"/>
      <c r="DJ1695" s="72"/>
      <c r="DK1695" s="72"/>
      <c r="DL1695" s="72"/>
    </row>
    <row r="1696" spans="1:116" x14ac:dyDescent="0.35">
      <c r="D1696" t="s">
        <v>424</v>
      </c>
      <c r="E1696" s="8" t="str">
        <f t="shared" si="2948"/>
        <v>1696 FAINT-F</v>
      </c>
      <c r="G1696" s="145" t="s">
        <v>206</v>
      </c>
      <c r="S1696" s="72"/>
      <c r="T1696" s="72"/>
      <c r="U1696" s="72"/>
      <c r="V1696" s="72"/>
      <c r="W1696" s="72"/>
      <c r="X1696" s="72"/>
      <c r="Y1696" s="72"/>
      <c r="Z1696" s="72"/>
      <c r="AA1696" s="72"/>
      <c r="AB1696" s="72"/>
      <c r="AC1696" s="72"/>
      <c r="AD1696" s="72"/>
      <c r="AE1696" s="72"/>
      <c r="AF1696" s="72"/>
      <c r="AG1696" s="72"/>
      <c r="AH1696" s="72"/>
      <c r="AI1696" s="72"/>
      <c r="AJ1696" s="72"/>
      <c r="AK1696" s="72"/>
      <c r="AL1696" s="72"/>
      <c r="AM1696" s="72"/>
      <c r="AN1696" s="72"/>
      <c r="AO1696" s="72"/>
      <c r="AP1696" s="72"/>
      <c r="AQ1696" s="72"/>
      <c r="AR1696" s="72"/>
      <c r="AS1696" s="72"/>
      <c r="AT1696" s="72"/>
      <c r="AU1696" s="72"/>
      <c r="AV1696" s="72"/>
      <c r="AW1696" s="72"/>
      <c r="AX1696" s="72"/>
      <c r="AY1696" s="72"/>
      <c r="AZ1696" s="72"/>
      <c r="BA1696" s="72"/>
      <c r="BB1696" s="72"/>
      <c r="BC1696" s="72"/>
      <c r="BD1696" s="72"/>
      <c r="BE1696" s="72"/>
      <c r="BF1696" s="72"/>
      <c r="BG1696" s="72"/>
      <c r="BH1696" s="72"/>
      <c r="BI1696" s="72"/>
      <c r="BJ1696" s="72"/>
      <c r="BK1696" s="72"/>
      <c r="BL1696" s="72"/>
      <c r="BM1696" s="72"/>
      <c r="BN1696" s="72"/>
      <c r="BO1696" s="72"/>
      <c r="BP1696" s="72"/>
      <c r="BQ1696" s="72"/>
      <c r="BR1696" s="72"/>
      <c r="BS1696" s="72"/>
      <c r="BT1696" s="72"/>
      <c r="BU1696" s="72"/>
      <c r="BV1696" s="72"/>
      <c r="BW1696" s="72"/>
      <c r="BX1696" s="72"/>
      <c r="BY1696" s="72"/>
      <c r="BZ1696" s="72"/>
      <c r="CA1696" s="72"/>
      <c r="CB1696" s="72"/>
      <c r="CC1696" s="72"/>
      <c r="CD1696" s="72"/>
      <c r="CE1696" s="72"/>
      <c r="CF1696" s="72"/>
      <c r="CG1696" s="72"/>
      <c r="CH1696" s="72"/>
      <c r="CI1696" s="72"/>
      <c r="CJ1696" s="72"/>
      <c r="CK1696" s="72"/>
      <c r="CL1696" s="72"/>
      <c r="CO1696" s="72"/>
      <c r="CP1696" s="72"/>
      <c r="CQ1696" s="72"/>
      <c r="CR1696" s="72"/>
      <c r="CS1696" s="72"/>
      <c r="CT1696" s="72"/>
      <c r="CU1696" s="72"/>
      <c r="CV1696" s="72"/>
      <c r="CW1696" s="72"/>
      <c r="CX1696" s="72"/>
      <c r="CY1696" s="72"/>
      <c r="CZ1696" s="72"/>
      <c r="DA1696" s="72"/>
      <c r="DB1696" s="72"/>
      <c r="DC1696" s="72"/>
      <c r="DD1696" s="72"/>
      <c r="DE1696" s="72"/>
      <c r="DF1696" s="72"/>
      <c r="DG1696" s="72"/>
      <c r="DH1696" s="72"/>
      <c r="DI1696" s="72"/>
      <c r="DJ1696" s="72"/>
      <c r="DK1696" s="72"/>
      <c r="DL1696" s="72"/>
    </row>
    <row r="1697" spans="2:116" x14ac:dyDescent="0.35">
      <c r="B1697" t="str">
        <f>E1697</f>
        <v>1697 FAINT-F</v>
      </c>
      <c r="C1697" t="s">
        <v>235</v>
      </c>
      <c r="D1697" t="s">
        <v>424</v>
      </c>
      <c r="E1697" s="8" t="str">
        <f t="shared" si="2948"/>
        <v>1697 FAINT-F</v>
      </c>
      <c r="G1697" s="145" t="s">
        <v>207</v>
      </c>
      <c r="I1697" s="74"/>
      <c r="J1697" s="74"/>
      <c r="K1697" s="23">
        <v>-1000</v>
      </c>
      <c r="L1697" s="23">
        <v>-1000</v>
      </c>
      <c r="M1697" s="23">
        <v>-1000</v>
      </c>
      <c r="N1697" s="23">
        <v>-1000</v>
      </c>
      <c r="O1697" s="23">
        <v>-1000</v>
      </c>
      <c r="P1697" s="23">
        <v>-1000</v>
      </c>
      <c r="R1697" s="24"/>
      <c r="S1697" s="80" cm="1">
        <f t="array" ref="S1697">INDEX($K:$Q,ROW(),MATCH(S$3,$K$2:$Q$2,0))/12</f>
        <v>-83.333333333333329</v>
      </c>
      <c r="T1697" s="80" cm="1">
        <f t="array" ref="T1697">INDEX($K:$Q,ROW(),MATCH(T$3,$K$2:$Q$2,0))/12</f>
        <v>-83.333333333333329</v>
      </c>
      <c r="U1697" s="80" cm="1">
        <f t="array" ref="U1697">INDEX($K:$Q,ROW(),MATCH(U$3,$K$2:$Q$2,0))/12</f>
        <v>-83.333333333333329</v>
      </c>
      <c r="V1697" s="80" cm="1">
        <f t="array" ref="V1697">INDEX($K:$Q,ROW(),MATCH(V$3,$K$2:$Q$2,0))/12</f>
        <v>-83.333333333333329</v>
      </c>
      <c r="W1697" s="80" cm="1">
        <f t="array" ref="W1697">INDEX($K:$Q,ROW(),MATCH(W$3,$K$2:$Q$2,0))/12</f>
        <v>-83.333333333333329</v>
      </c>
      <c r="X1697" s="80" cm="1">
        <f t="array" ref="X1697">INDEX($K:$Q,ROW(),MATCH(X$3,$K$2:$Q$2,0))/12</f>
        <v>-83.333333333333329</v>
      </c>
      <c r="Y1697" s="80" cm="1">
        <f t="array" ref="Y1697">INDEX($K:$Q,ROW(),MATCH(Y$3,$K$2:$Q$2,0))/12</f>
        <v>-83.333333333333329</v>
      </c>
      <c r="Z1697" s="80" cm="1">
        <f t="array" ref="Z1697">INDEX($K:$Q,ROW(),MATCH(Z$3,$K$2:$Q$2,0))/12</f>
        <v>-83.333333333333329</v>
      </c>
      <c r="AA1697" s="80" cm="1">
        <f t="array" ref="AA1697">INDEX($K:$Q,ROW(),MATCH(AA$3,$K$2:$Q$2,0))/12</f>
        <v>-83.333333333333329</v>
      </c>
      <c r="AB1697" s="80" cm="1">
        <f t="array" ref="AB1697">INDEX($K:$Q,ROW(),MATCH(AB$3,$K$2:$Q$2,0))/12</f>
        <v>-83.333333333333329</v>
      </c>
      <c r="AC1697" s="80" cm="1">
        <f t="array" ref="AC1697">INDEX($K:$Q,ROW(),MATCH(AC$3,$K$2:$Q$2,0))/12</f>
        <v>-83.333333333333329</v>
      </c>
      <c r="AD1697" s="80" cm="1">
        <f t="array" ref="AD1697">INDEX($K:$Q,ROW(),MATCH(AD$3,$K$2:$Q$2,0))/12</f>
        <v>-83.333333333333329</v>
      </c>
      <c r="AE1697" s="80" cm="1">
        <f t="array" ref="AE1697">INDEX($K:$Q,ROW(),MATCH(AE$3,$K$2:$Q$2,0))/12</f>
        <v>-83.333333333333329</v>
      </c>
      <c r="AF1697" s="80" cm="1">
        <f t="array" ref="AF1697">INDEX($K:$Q,ROW(),MATCH(AF$3,$K$2:$Q$2,0))/12</f>
        <v>-83.333333333333329</v>
      </c>
      <c r="AG1697" s="80" cm="1">
        <f t="array" ref="AG1697">INDEX($K:$Q,ROW(),MATCH(AG$3,$K$2:$Q$2,0))/12</f>
        <v>-83.333333333333329</v>
      </c>
      <c r="AH1697" s="80" cm="1">
        <f t="array" ref="AH1697">INDEX($K:$Q,ROW(),MATCH(AH$3,$K$2:$Q$2,0))/12</f>
        <v>-83.333333333333329</v>
      </c>
      <c r="AI1697" s="80" cm="1">
        <f t="array" ref="AI1697">INDEX($K:$Q,ROW(),MATCH(AI$3,$K$2:$Q$2,0))/12</f>
        <v>-83.333333333333329</v>
      </c>
      <c r="AJ1697" s="80" cm="1">
        <f t="array" ref="AJ1697">INDEX($K:$Q,ROW(),MATCH(AJ$3,$K$2:$Q$2,0))/12</f>
        <v>-83.333333333333329</v>
      </c>
      <c r="AK1697" s="80" cm="1">
        <f t="array" ref="AK1697">INDEX($K:$Q,ROW(),MATCH(AK$3,$K$2:$Q$2,0))/12</f>
        <v>-83.333333333333329</v>
      </c>
      <c r="AL1697" s="80" cm="1">
        <f t="array" ref="AL1697">INDEX($K:$Q,ROW(),MATCH(AL$3,$K$2:$Q$2,0))/12</f>
        <v>-83.333333333333329</v>
      </c>
      <c r="AM1697" s="80" cm="1">
        <f t="array" ref="AM1697">INDEX($K:$Q,ROW(),MATCH(AM$3,$K$2:$Q$2,0))/12</f>
        <v>-83.333333333333329</v>
      </c>
      <c r="AN1697" s="80" cm="1">
        <f t="array" ref="AN1697">INDEX($K:$Q,ROW(),MATCH(AN$3,$K$2:$Q$2,0))/12</f>
        <v>-83.333333333333329</v>
      </c>
      <c r="AO1697" s="80" cm="1">
        <f t="array" ref="AO1697">INDEX($K:$Q,ROW(),MATCH(AO$3,$K$2:$Q$2,0))/12</f>
        <v>-83.333333333333329</v>
      </c>
      <c r="AP1697" s="80" cm="1">
        <f t="array" ref="AP1697">INDEX($K:$Q,ROW(),MATCH(AP$3,$K$2:$Q$2,0))/12</f>
        <v>-83.333333333333329</v>
      </c>
      <c r="AQ1697" s="80" cm="1">
        <f t="array" ref="AQ1697">INDEX($K:$Q,ROW(),MATCH(AQ$3,$K$2:$Q$2,0))/12</f>
        <v>-83.333333333333329</v>
      </c>
      <c r="AR1697" s="80" cm="1">
        <f t="array" ref="AR1697">INDEX($K:$Q,ROW(),MATCH(AR$3,$K$2:$Q$2,0))/12</f>
        <v>-83.333333333333329</v>
      </c>
      <c r="AS1697" s="80" cm="1">
        <f t="array" ref="AS1697">INDEX($K:$Q,ROW(),MATCH(AS$3,$K$2:$Q$2,0))/12</f>
        <v>-83.333333333333329</v>
      </c>
      <c r="AT1697" s="80" cm="1">
        <f t="array" ref="AT1697">INDEX($K:$Q,ROW(),MATCH(AT$3,$K$2:$Q$2,0))/12</f>
        <v>-83.333333333333329</v>
      </c>
      <c r="AU1697" s="80" cm="1">
        <f t="array" ref="AU1697">INDEX($K:$Q,ROW(),MATCH(AU$3,$K$2:$Q$2,0))/12</f>
        <v>-83.333333333333329</v>
      </c>
      <c r="AV1697" s="80" cm="1">
        <f t="array" ref="AV1697">INDEX($K:$Q,ROW(),MATCH(AV$3,$K$2:$Q$2,0))/12</f>
        <v>-83.333333333333329</v>
      </c>
      <c r="AW1697" s="80" cm="1">
        <f t="array" ref="AW1697">INDEX($K:$Q,ROW(),MATCH(AW$3,$K$2:$Q$2,0))/12</f>
        <v>-83.333333333333329</v>
      </c>
      <c r="AX1697" s="80" cm="1">
        <f t="array" ref="AX1697">INDEX($K:$Q,ROW(),MATCH(AX$3,$K$2:$Q$2,0))/12</f>
        <v>-83.333333333333329</v>
      </c>
      <c r="AY1697" s="80" cm="1">
        <f t="array" ref="AY1697">INDEX($K:$Q,ROW(),MATCH(AY$3,$K$2:$Q$2,0))/12</f>
        <v>-83.333333333333329</v>
      </c>
      <c r="AZ1697" s="80" cm="1">
        <f t="array" ref="AZ1697">INDEX($K:$Q,ROW(),MATCH(AZ$3,$K$2:$Q$2,0))/12</f>
        <v>-83.333333333333329</v>
      </c>
      <c r="BA1697" s="80" cm="1">
        <f t="array" ref="BA1697">INDEX($K:$Q,ROW(),MATCH(BA$3,$K$2:$Q$2,0))/12</f>
        <v>-83.333333333333329</v>
      </c>
      <c r="BB1697" s="80" cm="1">
        <f t="array" ref="BB1697">INDEX($K:$Q,ROW(),MATCH(BB$3,$K$2:$Q$2,0))/12</f>
        <v>-83.333333333333329</v>
      </c>
      <c r="BC1697" s="80" cm="1">
        <f t="array" ref="BC1697">INDEX($K:$Q,ROW(),MATCH(BC$3,$K$2:$Q$2,0))/12</f>
        <v>-83.333333333333329</v>
      </c>
      <c r="BD1697" s="80" cm="1">
        <f t="array" ref="BD1697">INDEX($K:$Q,ROW(),MATCH(BD$3,$K$2:$Q$2,0))/12</f>
        <v>-83.333333333333329</v>
      </c>
      <c r="BE1697" s="80" cm="1">
        <f t="array" ref="BE1697">INDEX($K:$Q,ROW(),MATCH(BE$3,$K$2:$Q$2,0))/12</f>
        <v>-83.333333333333329</v>
      </c>
      <c r="BF1697" s="80" cm="1">
        <f t="array" ref="BF1697">INDEX($K:$Q,ROW(),MATCH(BF$3,$K$2:$Q$2,0))/12</f>
        <v>-83.333333333333329</v>
      </c>
      <c r="BG1697" s="80" cm="1">
        <f t="array" ref="BG1697">INDEX($K:$Q,ROW(),MATCH(BG$3,$K$2:$Q$2,0))/12</f>
        <v>-83.333333333333329</v>
      </c>
      <c r="BH1697" s="80" cm="1">
        <f t="array" ref="BH1697">INDEX($K:$Q,ROW(),MATCH(BH$3,$K$2:$Q$2,0))/12</f>
        <v>-83.333333333333329</v>
      </c>
      <c r="BI1697" s="80" cm="1">
        <f t="array" ref="BI1697">INDEX($K:$Q,ROW(),MATCH(BI$3,$K$2:$Q$2,0))/12</f>
        <v>-83.333333333333329</v>
      </c>
      <c r="BJ1697" s="80" cm="1">
        <f t="array" ref="BJ1697">INDEX($K:$Q,ROW(),MATCH(BJ$3,$K$2:$Q$2,0))/12</f>
        <v>-83.333333333333329</v>
      </c>
      <c r="BK1697" s="80" cm="1">
        <f t="array" ref="BK1697">INDEX($K:$Q,ROW(),MATCH(BK$3,$K$2:$Q$2,0))/12</f>
        <v>-83.333333333333329</v>
      </c>
      <c r="BL1697" s="80" cm="1">
        <f t="array" ref="BL1697">INDEX($K:$Q,ROW(),MATCH(BL$3,$K$2:$Q$2,0))/12</f>
        <v>-83.333333333333329</v>
      </c>
      <c r="BM1697" s="80" cm="1">
        <f t="array" ref="BM1697">INDEX($K:$Q,ROW(),MATCH(BM$3,$K$2:$Q$2,0))/12</f>
        <v>-83.333333333333329</v>
      </c>
      <c r="BN1697" s="80" cm="1">
        <f t="array" ref="BN1697">INDEX($K:$Q,ROW(),MATCH(BN$3,$K$2:$Q$2,0))/12</f>
        <v>-83.333333333333329</v>
      </c>
      <c r="BO1697" s="80" cm="1">
        <f t="array" ref="BO1697">INDEX($K:$Q,ROW(),MATCH(BO$3,$K$2:$Q$2,0))/12</f>
        <v>-83.333333333333329</v>
      </c>
      <c r="BP1697" s="80" cm="1">
        <f t="array" ref="BP1697">INDEX($K:$Q,ROW(),MATCH(BP$3,$K$2:$Q$2,0))/12</f>
        <v>-83.333333333333329</v>
      </c>
      <c r="BQ1697" s="80" cm="1">
        <f t="array" ref="BQ1697">INDEX($K:$Q,ROW(),MATCH(BQ$3,$K$2:$Q$2,0))/12</f>
        <v>-83.333333333333329</v>
      </c>
      <c r="BR1697" s="80" cm="1">
        <f t="array" ref="BR1697">INDEX($K:$Q,ROW(),MATCH(BR$3,$K$2:$Q$2,0))/12</f>
        <v>-83.333333333333329</v>
      </c>
      <c r="BS1697" s="80" cm="1">
        <f t="array" ref="BS1697">INDEX($K:$Q,ROW(),MATCH(BS$3,$K$2:$Q$2,0))/12</f>
        <v>-83.333333333333329</v>
      </c>
      <c r="BT1697" s="80" cm="1">
        <f t="array" ref="BT1697">INDEX($K:$Q,ROW(),MATCH(BT$3,$K$2:$Q$2,0))/12</f>
        <v>-83.333333333333329</v>
      </c>
      <c r="BU1697" s="80" cm="1">
        <f t="array" ref="BU1697">INDEX($K:$Q,ROW(),MATCH(BU$3,$K$2:$Q$2,0))/12</f>
        <v>-83.333333333333329</v>
      </c>
      <c r="BV1697" s="80" cm="1">
        <f t="array" ref="BV1697">INDEX($K:$Q,ROW(),MATCH(BV$3,$K$2:$Q$2,0))/12</f>
        <v>-83.333333333333329</v>
      </c>
      <c r="BW1697" s="80" cm="1">
        <f t="array" ref="BW1697">INDEX($K:$Q,ROW(),MATCH(BW$3,$K$2:$Q$2,0))/12</f>
        <v>-83.333333333333329</v>
      </c>
      <c r="BX1697" s="80" cm="1">
        <f t="array" ref="BX1697">INDEX($K:$Q,ROW(),MATCH(BX$3,$K$2:$Q$2,0))/12</f>
        <v>-83.333333333333329</v>
      </c>
      <c r="BY1697" s="80" cm="1">
        <f t="array" ref="BY1697">INDEX($K:$Q,ROW(),MATCH(BY$3,$K$2:$Q$2,0))/12</f>
        <v>-83.333333333333329</v>
      </c>
      <c r="BZ1697" s="80" cm="1">
        <f t="array" ref="BZ1697">INDEX($K:$Q,ROW(),MATCH(BZ$3,$K$2:$Q$2,0))/12</f>
        <v>-83.333333333333329</v>
      </c>
      <c r="CA1697" s="80" cm="1">
        <f t="array" ref="CA1697">INDEX($K:$Q,ROW(),MATCH(CA$3,$K$2:$Q$2,0))/12</f>
        <v>-83.333333333333329</v>
      </c>
      <c r="CB1697" s="80" cm="1">
        <f t="array" ref="CB1697">INDEX($K:$Q,ROW(),MATCH(CB$3,$K$2:$Q$2,0))/12</f>
        <v>-83.333333333333329</v>
      </c>
      <c r="CC1697" s="80" cm="1">
        <f t="array" ref="CC1697">INDEX($K:$Q,ROW(),MATCH(CC$3,$K$2:$Q$2,0))/12</f>
        <v>-83.333333333333329</v>
      </c>
      <c r="CD1697" s="80" cm="1">
        <f t="array" ref="CD1697">INDEX($K:$Q,ROW(),MATCH(CD$3,$K$2:$Q$2,0))/12</f>
        <v>-83.333333333333329</v>
      </c>
      <c r="CE1697" s="80" cm="1">
        <f t="array" ref="CE1697">INDEX($K:$Q,ROW(),MATCH(CE$3,$K$2:$Q$2,0))/12</f>
        <v>-83.333333333333329</v>
      </c>
      <c r="CF1697" s="80" cm="1">
        <f t="array" ref="CF1697">INDEX($K:$Q,ROW(),MATCH(CF$3,$K$2:$Q$2,0))/12</f>
        <v>-83.333333333333329</v>
      </c>
      <c r="CG1697" s="80" cm="1">
        <f t="array" ref="CG1697">INDEX($K:$Q,ROW(),MATCH(CG$3,$K$2:$Q$2,0))/12</f>
        <v>-83.333333333333329</v>
      </c>
      <c r="CH1697" s="80" cm="1">
        <f t="array" ref="CH1697">INDEX($K:$Q,ROW(),MATCH(CH$3,$K$2:$Q$2,0))/12</f>
        <v>-83.333333333333329</v>
      </c>
      <c r="CI1697" s="80" cm="1">
        <f t="array" ref="CI1697">INDEX($K:$Q,ROW(),MATCH(CI$3,$K$2:$Q$2,0))/12</f>
        <v>-83.333333333333329</v>
      </c>
      <c r="CJ1697" s="80" cm="1">
        <f t="array" ref="CJ1697">INDEX($K:$Q,ROW(),MATCH(CJ$3,$K$2:$Q$2,0))/12</f>
        <v>-83.333333333333329</v>
      </c>
      <c r="CK1697" s="80" cm="1">
        <f t="array" ref="CK1697">INDEX($K:$Q,ROW(),MATCH(CK$3,$K$2:$Q$2,0))/12</f>
        <v>-83.333333333333329</v>
      </c>
      <c r="CL1697" s="80" cm="1">
        <f t="array" ref="CL1697">INDEX($K:$Q,ROW(),MATCH(CL$3,$K$2:$Q$2,0))/12</f>
        <v>-83.333333333333329</v>
      </c>
      <c r="CN1697" s="74"/>
      <c r="CO1697" s="80" t="e" cm="1">
        <f t="array" ref="CO1697">INDEX($K:$Q,ROW(),MATCH(CO$3,$K$2:$Q$2,0))/CO$5</f>
        <v>#N/A</v>
      </c>
      <c r="CP1697" s="80" t="e" cm="1">
        <f t="array" ref="CP1697">INDEX($K:$Q,ROW(),MATCH(CP$3,$K$2:$Q$2,0))/CP$5</f>
        <v>#N/A</v>
      </c>
      <c r="CQ1697" s="80" t="e" cm="1">
        <f t="array" ref="CQ1697">INDEX($K:$Q,ROW(),MATCH(CQ$3,$K$2:$Q$2,0))/CQ$5</f>
        <v>#N/A</v>
      </c>
      <c r="CR1697" s="80" t="e" cm="1">
        <f t="array" ref="CR1697">INDEX($K:$Q,ROW(),MATCH(CR$3,$K$2:$Q$2,0))/CR$5</f>
        <v>#N/A</v>
      </c>
      <c r="CS1697" s="80" t="e" cm="1">
        <f t="array" ref="CS1697">INDEX($K:$Q,ROW(),MATCH(CS$3,$K$2:$Q$2,0))/CS$5</f>
        <v>#N/A</v>
      </c>
      <c r="CT1697" s="80" t="e" cm="1">
        <f t="array" ref="CT1697">INDEX($K:$Q,ROW(),MATCH(CT$3,$K$2:$Q$2,0))/CT$5</f>
        <v>#N/A</v>
      </c>
      <c r="CU1697" s="80" t="e" cm="1">
        <f t="array" ref="CU1697">INDEX($K:$Q,ROW(),MATCH(CU$3,$K$2:$Q$2,0))/CU$5</f>
        <v>#N/A</v>
      </c>
      <c r="CV1697" s="80" t="e" cm="1">
        <f t="array" ref="CV1697">INDEX($K:$Q,ROW(),MATCH(CV$3,$K$2:$Q$2,0))/CV$5</f>
        <v>#N/A</v>
      </c>
      <c r="CW1697" s="80" t="e" cm="1">
        <f t="array" ref="CW1697">INDEX($K:$Q,ROW(),MATCH(CW$3,$K$2:$Q$2,0))/CW$5</f>
        <v>#N/A</v>
      </c>
      <c r="CX1697" s="80" t="e" cm="1">
        <f t="array" ref="CX1697">INDEX($K:$Q,ROW(),MATCH(CX$3,$K$2:$Q$2,0))/CX$5</f>
        <v>#N/A</v>
      </c>
      <c r="CY1697" s="80" t="e" cm="1">
        <f t="array" ref="CY1697">INDEX($K:$Q,ROW(),MATCH(CY$3,$K$2:$Q$2,0))/CL$5</f>
        <v>#N/A</v>
      </c>
      <c r="CZ1697" s="80" t="e" cm="1">
        <f t="array" ref="CZ1697">INDEX($K:$Q,ROW(),MATCH(CZ$3,$K$2:$Q$2,0))/CZ$5</f>
        <v>#N/A</v>
      </c>
      <c r="DA1697" s="80" t="e" cm="1">
        <f t="array" ref="DA1697">INDEX($K:$Q,ROW(),MATCH(DA$3,$K$2:$Q$2,0))/DA$5</f>
        <v>#N/A</v>
      </c>
      <c r="DB1697" s="80" t="e" cm="1">
        <f t="array" ref="DB1697">INDEX($K:$Q,ROW(),MATCH(DB$3,$K$2:$Q$2,0))/DB$5</f>
        <v>#N/A</v>
      </c>
      <c r="DC1697" s="80" t="e" cm="1">
        <f t="array" ref="DC1697">INDEX($K:$Q,ROW(),MATCH(DC$3,$K$2:$Q$2,0))/DC$5</f>
        <v>#N/A</v>
      </c>
      <c r="DD1697" s="80" t="e" cm="1">
        <f t="array" ref="DD1697">INDEX($K:$Q,ROW(),MATCH(DD$3,$K$2:$Q$2,0))/DD$5</f>
        <v>#N/A</v>
      </c>
      <c r="DE1697" s="80" t="e" cm="1">
        <f t="array" ref="DE1697">INDEX($K:$Q,ROW(),MATCH(DE$3,$K$2:$Q$2,0))/DE$5</f>
        <v>#N/A</v>
      </c>
      <c r="DF1697" s="80" t="e" cm="1">
        <f t="array" ref="DF1697">INDEX($K:$Q,ROW(),MATCH(DF$3,$K$2:$Q$2,0))/DF$5</f>
        <v>#N/A</v>
      </c>
      <c r="DG1697" s="80" t="e" cm="1">
        <f t="array" ref="DG1697">INDEX($K:$Q,ROW(),MATCH(DG$3,$K$2:$Q$2,0))/DG$5</f>
        <v>#N/A</v>
      </c>
      <c r="DH1697" s="80" t="e" cm="1">
        <f t="array" ref="DH1697">INDEX($K:$Q,ROW(),MATCH(DH$3,$K$2:$Q$2,0))/DH$5</f>
        <v>#N/A</v>
      </c>
      <c r="DI1697" s="80" t="e" cm="1">
        <f t="array" ref="DI1697">INDEX($K:$Q,ROW(),MATCH(DI$3,$K$2:$Q$2,0))/DI$5</f>
        <v>#N/A</v>
      </c>
      <c r="DJ1697" s="80" t="e" cm="1">
        <f t="array" ref="DJ1697">INDEX($K:$Q,ROW(),MATCH(DJ$3,$K$2:$Q$2,0))/DJ$5</f>
        <v>#N/A</v>
      </c>
      <c r="DK1697" s="80" t="e" cm="1">
        <f t="array" ref="DK1697">INDEX($K:$Q,ROW(),MATCH(DK$3,$K$2:$Q$2,0))/DK$5</f>
        <v>#N/A</v>
      </c>
      <c r="DL1697" s="80" t="e" cm="1">
        <f t="array" ref="DL1697">INDEX($K:$Q,ROW(),MATCH(DL$3,$K$2:$Q$2,0))/DL$5</f>
        <v>#N/A</v>
      </c>
    </row>
    <row r="1698" spans="2:116" x14ac:dyDescent="0.35">
      <c r="D1698" t="s">
        <v>424</v>
      </c>
      <c r="E1698" s="8" t="str">
        <f t="shared" si="2948"/>
        <v>1698 FAINT-F</v>
      </c>
      <c r="G1698" s="8" t="s">
        <v>339</v>
      </c>
      <c r="S1698" s="80"/>
      <c r="T1698" s="72"/>
      <c r="U1698" s="72"/>
      <c r="V1698" s="72"/>
      <c r="W1698" s="72"/>
      <c r="X1698" s="72"/>
      <c r="Y1698" s="72"/>
      <c r="Z1698" s="72"/>
      <c r="AA1698" s="72"/>
      <c r="AB1698" s="72"/>
      <c r="AC1698" s="72"/>
      <c r="AD1698" s="72"/>
      <c r="AE1698" s="72"/>
      <c r="AF1698" s="72"/>
      <c r="AG1698" s="72"/>
      <c r="AH1698" s="72"/>
      <c r="AI1698" s="72"/>
      <c r="AJ1698" s="72"/>
      <c r="AK1698" s="72"/>
      <c r="AL1698" s="72"/>
      <c r="AM1698" s="72"/>
      <c r="AN1698" s="72"/>
      <c r="AO1698" s="72"/>
      <c r="AP1698" s="72"/>
      <c r="AQ1698" s="72"/>
      <c r="AR1698" s="72"/>
      <c r="AS1698" s="72"/>
      <c r="AT1698" s="72"/>
      <c r="AU1698" s="72"/>
      <c r="AV1698" s="72"/>
      <c r="AW1698" s="72"/>
      <c r="AX1698" s="72"/>
      <c r="AY1698" s="72"/>
      <c r="AZ1698" s="72"/>
      <c r="BA1698" s="72"/>
      <c r="BB1698" s="72"/>
      <c r="BC1698" s="72"/>
      <c r="BD1698" s="72"/>
      <c r="BE1698" s="72"/>
      <c r="BF1698" s="72"/>
      <c r="BG1698" s="72"/>
      <c r="BH1698" s="72"/>
      <c r="BI1698" s="72"/>
      <c r="BJ1698" s="72"/>
      <c r="BK1698" s="72"/>
      <c r="BL1698" s="72"/>
      <c r="BM1698" s="72"/>
      <c r="BN1698" s="72"/>
      <c r="BO1698" s="72"/>
      <c r="BP1698" s="72"/>
      <c r="BQ1698" s="72"/>
      <c r="BR1698" s="72"/>
      <c r="BS1698" s="72"/>
      <c r="BT1698" s="72"/>
      <c r="BU1698" s="72"/>
      <c r="BV1698" s="72"/>
      <c r="BW1698" s="72"/>
      <c r="BX1698" s="72"/>
      <c r="BY1698" s="72"/>
      <c r="BZ1698" s="72"/>
      <c r="CA1698" s="72"/>
      <c r="CB1698" s="72"/>
      <c r="CC1698" s="72"/>
      <c r="CD1698" s="72"/>
      <c r="CE1698" s="72"/>
      <c r="CF1698" s="72"/>
      <c r="CG1698" s="72"/>
      <c r="CH1698" s="72"/>
      <c r="CI1698" s="72"/>
      <c r="CJ1698" s="72"/>
      <c r="CK1698" s="72"/>
      <c r="CL1698" s="72"/>
      <c r="CO1698" s="72"/>
      <c r="CP1698" s="72"/>
      <c r="CQ1698" s="72"/>
      <c r="CR1698" s="72"/>
      <c r="CS1698" s="72"/>
      <c r="CT1698" s="72"/>
      <c r="CU1698" s="72"/>
      <c r="CV1698" s="72"/>
      <c r="CW1698" s="72"/>
      <c r="CX1698" s="72"/>
      <c r="CY1698" s="72"/>
      <c r="CZ1698" s="72"/>
      <c r="DA1698" s="72"/>
      <c r="DB1698" s="72"/>
      <c r="DC1698" s="72"/>
      <c r="DD1698" s="72"/>
      <c r="DE1698" s="72"/>
      <c r="DF1698" s="72"/>
      <c r="DG1698" s="72"/>
      <c r="DH1698" s="72"/>
      <c r="DI1698" s="72"/>
      <c r="DJ1698" s="72"/>
      <c r="DK1698" s="72"/>
      <c r="DL1698" s="72"/>
    </row>
    <row r="1699" spans="2:116" x14ac:dyDescent="0.35">
      <c r="D1699" t="s">
        <v>424</v>
      </c>
      <c r="E1699" s="8" t="str">
        <f t="shared" si="2948"/>
        <v>1699 FAINT-F</v>
      </c>
      <c r="G1699" s="125" t="str">
        <f>"Investment in intangibles - "&amp;SUBSTITUTE(G1694,":","")</f>
        <v>Investment in intangibles - Fixed secondary intangible assets</v>
      </c>
      <c r="H1699" s="12"/>
      <c r="S1699" s="72"/>
      <c r="T1699" s="72"/>
      <c r="U1699" s="72"/>
      <c r="V1699" s="72"/>
      <c r="W1699" s="72"/>
      <c r="X1699" s="72"/>
      <c r="Y1699" s="72"/>
      <c r="Z1699" s="72"/>
      <c r="AA1699" s="72"/>
      <c r="AB1699" s="72"/>
      <c r="AC1699" s="72"/>
      <c r="AD1699" s="72"/>
      <c r="AE1699" s="72"/>
      <c r="AF1699" s="72"/>
      <c r="AG1699" s="72"/>
      <c r="AH1699" s="72"/>
      <c r="AI1699" s="72"/>
      <c r="AJ1699" s="72"/>
      <c r="AK1699" s="72"/>
      <c r="AL1699" s="72"/>
      <c r="AM1699" s="72"/>
      <c r="AN1699" s="72"/>
      <c r="AO1699" s="72"/>
      <c r="AP1699" s="72"/>
      <c r="AQ1699" s="72"/>
      <c r="AR1699" s="72"/>
      <c r="AS1699" s="72"/>
      <c r="AT1699" s="72"/>
      <c r="AU1699" s="72"/>
      <c r="AV1699" s="72"/>
      <c r="AW1699" s="72"/>
      <c r="AX1699" s="72"/>
      <c r="AY1699" s="72"/>
      <c r="AZ1699" s="72"/>
      <c r="BA1699" s="72"/>
      <c r="BB1699" s="72"/>
      <c r="BC1699" s="72"/>
      <c r="BD1699" s="72"/>
      <c r="BE1699" s="72"/>
      <c r="BF1699" s="72"/>
      <c r="BG1699" s="72"/>
      <c r="BH1699" s="72"/>
      <c r="BI1699" s="72"/>
      <c r="BJ1699" s="72"/>
      <c r="BK1699" s="72"/>
      <c r="BL1699" s="72"/>
      <c r="BM1699" s="72"/>
      <c r="BN1699" s="72"/>
      <c r="BO1699" s="72"/>
      <c r="BP1699" s="72"/>
      <c r="BQ1699" s="72"/>
      <c r="BR1699" s="72"/>
      <c r="BS1699" s="72"/>
      <c r="BT1699" s="72"/>
      <c r="BU1699" s="72"/>
      <c r="BV1699" s="72"/>
      <c r="BW1699" s="72"/>
      <c r="BX1699" s="72"/>
      <c r="BY1699" s="72"/>
      <c r="BZ1699" s="72"/>
      <c r="CA1699" s="72"/>
      <c r="CB1699" s="72"/>
      <c r="CC1699" s="72"/>
      <c r="CD1699" s="72"/>
      <c r="CE1699" s="72"/>
      <c r="CF1699" s="72"/>
      <c r="CG1699" s="72"/>
      <c r="CH1699" s="72"/>
      <c r="CI1699" s="72"/>
      <c r="CJ1699" s="72"/>
      <c r="CK1699" s="72"/>
      <c r="CL1699" s="72"/>
      <c r="CO1699" s="72"/>
      <c r="CP1699" s="72"/>
      <c r="CQ1699" s="72"/>
      <c r="CR1699" s="72"/>
      <c r="CS1699" s="72"/>
      <c r="CT1699" s="72"/>
      <c r="CU1699" s="72"/>
      <c r="CV1699" s="72"/>
      <c r="CW1699" s="72"/>
      <c r="CX1699" s="72"/>
      <c r="CY1699" s="72"/>
      <c r="CZ1699" s="72"/>
      <c r="DA1699" s="72"/>
      <c r="DB1699" s="72"/>
      <c r="DC1699" s="72"/>
      <c r="DD1699" s="72"/>
      <c r="DE1699" s="72"/>
      <c r="DF1699" s="72"/>
      <c r="DG1699" s="72"/>
      <c r="DH1699" s="72"/>
      <c r="DI1699" s="72"/>
      <c r="DJ1699" s="72"/>
      <c r="DK1699" s="72"/>
      <c r="DL1699" s="72"/>
    </row>
    <row r="1700" spans="2:116" x14ac:dyDescent="0.35">
      <c r="C1700" t="s">
        <v>233</v>
      </c>
      <c r="D1700" t="s">
        <v>424</v>
      </c>
      <c r="E1700" s="8" t="str">
        <f t="shared" si="2948"/>
        <v>1700 FAINT-F</v>
      </c>
      <c r="G1700" s="125"/>
      <c r="J1700" s="80">
        <f>SUMIF($3:$3,I$2,1700:1700)</f>
        <v>0</v>
      </c>
      <c r="K1700" s="80">
        <f>SUMIF($3:$3,K$2,1700:1700)</f>
        <v>-128.33333333333334</v>
      </c>
      <c r="L1700" s="80">
        <f>SUMIF($3:$3,L$2,1700:1700)</f>
        <v>-328.33333333333326</v>
      </c>
      <c r="M1700" s="80">
        <f>SUMIF($3:$3,M$2,1700:1700)</f>
        <v>-508.33333333333337</v>
      </c>
      <c r="N1700" s="80">
        <f>SUMIF($3:$3,N$2,1700:1700)</f>
        <v>-708.33333333333371</v>
      </c>
      <c r="O1700" s="80">
        <f>SUMIF($3:$3,O$2,1700:1700)</f>
        <v>-908.33333333333383</v>
      </c>
      <c r="P1700" s="80">
        <f>SUMIF($3:$3,P$2,1700:1700)</f>
        <v>-1000.0000000000001</v>
      </c>
      <c r="R1700" s="24"/>
      <c r="S1700" s="80" cm="1">
        <f t="array" ref="S1700">(SUM(INDEX(1697:1697,1,MAX(COLUMN($R:$R),COLUMN()-($H1694*12-1))):S1697)/($H1694*12)+IF($R1702=0,0,SUM(INDEX(1702:1702,1,MAX(COLUMN($R:$R),COLUMN()-(($H1694-$H1695)*12))):S1702)/(($H1694)*12)))</f>
        <v>-3.0555555555555554</v>
      </c>
      <c r="T1700" s="80" cm="1">
        <f t="array" ref="T1700">(SUM(INDEX(1697:1697,1,MAX(COLUMN($R:$R),COLUMN()-($H1694*12-1))):T1697)/($H1694*12)+IF($R1702=0,0,SUM(INDEX(1702:1702,1,MAX(COLUMN($R:$R),COLUMN()-(($H1694-$H1695)*12))):T1702)/(($H1694)*12)))</f>
        <v>-4.4444444444444446</v>
      </c>
      <c r="U1700" s="80" cm="1">
        <f t="array" ref="U1700">(SUM(INDEX(1697:1697,1,MAX(COLUMN($R:$R),COLUMN()-($H1694*12-1))):U1697)/($H1694*12)+IF($R1702=0,0,SUM(INDEX(1702:1702,1,MAX(COLUMN($R:$R),COLUMN()-(($H1694-$H1695)*12))):U1702)/(($H1694)*12)))</f>
        <v>-5.8333333333333339</v>
      </c>
      <c r="V1700" s="80" cm="1">
        <f t="array" ref="V1700">(SUM(INDEX(1697:1697,1,MAX(COLUMN($R:$R),COLUMN()-($H1694*12-1))):V1697)/($H1694*12)+IF($R1702=0,0,SUM(INDEX(1702:1702,1,MAX(COLUMN($R:$R),COLUMN()-(($H1694-$H1695)*12))):V1702)/(($H1694)*12)))</f>
        <v>-7.2222222222222223</v>
      </c>
      <c r="W1700" s="80" cm="1">
        <f t="array" ref="W1700">(SUM(INDEX(1697:1697,1,MAX(COLUMN($R:$R),COLUMN()-($H1694*12-1))):W1697)/($H1694*12)+IF($R1702=0,0,SUM(INDEX(1702:1702,1,MAX(COLUMN($R:$R),COLUMN()-(($H1694-$H1695)*12))):W1702)/(($H1694)*12)))</f>
        <v>-8.6111111111111107</v>
      </c>
      <c r="X1700" s="80" cm="1">
        <f t="array" ref="X1700">(SUM(INDEX(1697:1697,1,MAX(COLUMN($R:$R),COLUMN()-($H1694*12-1))):X1697)/($H1694*12)+IF($R1702=0,0,SUM(INDEX(1702:1702,1,MAX(COLUMN($R:$R),COLUMN()-(($H1694-$H1695)*12))):X1702)/(($H1694)*12)))</f>
        <v>-9.9999999999999982</v>
      </c>
      <c r="Y1700" s="80" cm="1">
        <f t="array" ref="Y1700">(SUM(INDEX(1697:1697,1,MAX(COLUMN($R:$R),COLUMN()-($H1694*12-1))):Y1697)/($H1694*12)+IF($R1702=0,0,SUM(INDEX(1702:1702,1,MAX(COLUMN($R:$R),COLUMN()-(($H1694-$H1695)*12))):Y1702)/(($H1694)*12)))</f>
        <v>-11.388888888888888</v>
      </c>
      <c r="Z1700" s="80" cm="1">
        <f t="array" ref="Z1700">(SUM(INDEX(1697:1697,1,MAX(COLUMN($R:$R),COLUMN()-($H1694*12-1))):Z1697)/($H1694*12)+IF($R1702=0,0,SUM(INDEX(1702:1702,1,MAX(COLUMN($R:$R),COLUMN()-(($H1694-$H1695)*12))):Z1702)/(($H1694)*12)))</f>
        <v>-12.777777777777777</v>
      </c>
      <c r="AA1700" s="80" cm="1">
        <f t="array" ref="AA1700">(SUM(INDEX(1697:1697,1,MAX(COLUMN($R:$R),COLUMN()-($H1694*12-1))):AA1697)/($H1694*12)+IF($R1702=0,0,SUM(INDEX(1702:1702,1,MAX(COLUMN($R:$R),COLUMN()-(($H1694-$H1695)*12))):AA1702)/(($H1694)*12)))</f>
        <v>-14.166666666666666</v>
      </c>
      <c r="AB1700" s="80" cm="1">
        <f t="array" ref="AB1700">(SUM(INDEX(1697:1697,1,MAX(COLUMN($R:$R),COLUMN()-($H1694*12-1))):AB1697)/($H1694*12)+IF($R1702=0,0,SUM(INDEX(1702:1702,1,MAX(COLUMN($R:$R),COLUMN()-(($H1694-$H1695)*12))):AB1702)/(($H1694)*12)))</f>
        <v>-15.555555555555555</v>
      </c>
      <c r="AC1700" s="80" cm="1">
        <f t="array" ref="AC1700">(SUM(INDEX(1697:1697,1,MAX(COLUMN($R:$R),COLUMN()-($H1694*12-1))):AC1697)/($H1694*12)+IF($R1702=0,0,SUM(INDEX(1702:1702,1,MAX(COLUMN($R:$R),COLUMN()-(($H1694-$H1695)*12))):AC1702)/(($H1694)*12)))</f>
        <v>-16.944444444444446</v>
      </c>
      <c r="AD1700" s="80" cm="1">
        <f t="array" ref="AD1700">(SUM(INDEX(1697:1697,1,MAX(COLUMN($R:$R),COLUMN()-($H1694*12-1))):AD1697)/($H1694*12)+IF($R1702=0,0,SUM(INDEX(1702:1702,1,MAX(COLUMN($R:$R),COLUMN()-(($H1694-$H1695)*12))):AD1702)/(($H1694)*12)))</f>
        <v>-18.333333333333336</v>
      </c>
      <c r="AE1700" s="80" cm="1">
        <f t="array" ref="AE1700">(SUM(INDEX(1697:1697,1,MAX(COLUMN($R:$R),COLUMN()-($H1694*12-1))):AE1697)/($H1694*12)+IF($R1702=0,0,SUM(INDEX(1702:1702,1,MAX(COLUMN($R:$R),COLUMN()-(($H1694-$H1695)*12))):AE1702)/(($H1694)*12)))</f>
        <v>-19.722222222222225</v>
      </c>
      <c r="AF1700" s="80" cm="1">
        <f t="array" ref="AF1700">(SUM(INDEX(1697:1697,1,MAX(COLUMN($R:$R),COLUMN()-($H1694*12-1))):AF1697)/($H1694*12)+IF($R1702=0,0,SUM(INDEX(1702:1702,1,MAX(COLUMN($R:$R),COLUMN()-(($H1694-$H1695)*12))):AF1702)/(($H1694)*12)))</f>
        <v>-21.111111111111114</v>
      </c>
      <c r="AG1700" s="80" cm="1">
        <f t="array" ref="AG1700">(SUM(INDEX(1697:1697,1,MAX(COLUMN($R:$R),COLUMN()-($H1694*12-1))):AG1697)/($H1694*12)+IF($R1702=0,0,SUM(INDEX(1702:1702,1,MAX(COLUMN($R:$R),COLUMN()-(($H1694-$H1695)*12))):AG1702)/(($H1694)*12)))</f>
        <v>-22.5</v>
      </c>
      <c r="AH1700" s="80" cm="1">
        <f t="array" ref="AH1700">(SUM(INDEX(1697:1697,1,MAX(COLUMN($R:$R),COLUMN()-($H1694*12-1))):AH1697)/($H1694*12)+IF($R1702=0,0,SUM(INDEX(1702:1702,1,MAX(COLUMN($R:$R),COLUMN()-(($H1694-$H1695)*12))):AH1702)/(($H1694)*12)))</f>
        <v>-23.888888888888889</v>
      </c>
      <c r="AI1700" s="80" cm="1">
        <f t="array" ref="AI1700">(SUM(INDEX(1697:1697,1,MAX(COLUMN($R:$R),COLUMN()-($H1694*12-1))):AI1697)/($H1694*12)+IF($R1702=0,0,SUM(INDEX(1702:1702,1,MAX(COLUMN($R:$R),COLUMN()-(($H1694-$H1695)*12))):AI1702)/(($H1694)*12)))</f>
        <v>-25.277777777777775</v>
      </c>
      <c r="AJ1700" s="80" cm="1">
        <f t="array" ref="AJ1700">(SUM(INDEX(1697:1697,1,MAX(COLUMN($R:$R),COLUMN()-($H1694*12-1))):AJ1697)/($H1694*12)+IF($R1702=0,0,SUM(INDEX(1702:1702,1,MAX(COLUMN($R:$R),COLUMN()-(($H1694-$H1695)*12))):AJ1702)/(($H1694)*12)))</f>
        <v>-26.666666666666664</v>
      </c>
      <c r="AK1700" s="80" cm="1">
        <f t="array" ref="AK1700">(SUM(INDEX(1697:1697,1,MAX(COLUMN($R:$R),COLUMN()-($H1694*12-1))):AK1697)/($H1694*12)+IF($R1702=0,0,SUM(INDEX(1702:1702,1,MAX(COLUMN($R:$R),COLUMN()-(($H1694-$H1695)*12))):AK1702)/(($H1694)*12)))</f>
        <v>-28.05555555555555</v>
      </c>
      <c r="AL1700" s="80" cm="1">
        <f t="array" ref="AL1700">(SUM(INDEX(1697:1697,1,MAX(COLUMN($R:$R),COLUMN()-($H1694*12-1))):AL1697)/($H1694*12)+IF($R1702=0,0,SUM(INDEX(1702:1702,1,MAX(COLUMN($R:$R),COLUMN()-(($H1694-$H1695)*12))):AL1702)/(($H1694)*12)))</f>
        <v>-29.444444444444439</v>
      </c>
      <c r="AM1700" s="80" cm="1">
        <f t="array" ref="AM1700">(SUM(INDEX(1697:1697,1,MAX(COLUMN($R:$R),COLUMN()-($H1694*12-1))):AM1697)/($H1694*12)+IF($R1702=0,0,SUM(INDEX(1702:1702,1,MAX(COLUMN($R:$R),COLUMN()-(($H1694-$H1695)*12))):AM1702)/(($H1694)*12)))</f>
        <v>-30.833333333333329</v>
      </c>
      <c r="AN1700" s="80" cm="1">
        <f t="array" ref="AN1700">(SUM(INDEX(1697:1697,1,MAX(COLUMN($R:$R),COLUMN()-($H1694*12-1))):AN1697)/($H1694*12)+IF($R1702=0,0,SUM(INDEX(1702:1702,1,MAX(COLUMN($R:$R),COLUMN()-(($H1694-$H1695)*12))):AN1702)/(($H1694)*12)))</f>
        <v>-32.222222222222214</v>
      </c>
      <c r="AO1700" s="80" cm="1">
        <f t="array" ref="AO1700">(SUM(INDEX(1697:1697,1,MAX(COLUMN($R:$R),COLUMN()-($H1694*12-1))):AO1697)/($H1694*12)+IF($R1702=0,0,SUM(INDEX(1702:1702,1,MAX(COLUMN($R:$R),COLUMN()-(($H1694-$H1695)*12))):AO1702)/(($H1694)*12)))</f>
        <v>-33.6111111111111</v>
      </c>
      <c r="AP1700" s="80" cm="1">
        <f t="array" ref="AP1700">(SUM(INDEX(1697:1697,1,MAX(COLUMN($R:$R),COLUMN()-($H1694*12-1))):AP1697)/($H1694*12)+IF($R1702=0,0,SUM(INDEX(1702:1702,1,MAX(COLUMN($R:$R),COLUMN()-(($H1694-$H1695)*12))):AP1702)/(($H1694)*12)))</f>
        <v>-34.999999999999986</v>
      </c>
      <c r="AQ1700" s="80" cm="1">
        <f t="array" ref="AQ1700">(SUM(INDEX(1697:1697,1,MAX(COLUMN($R:$R),COLUMN()-($H1694*12-1))):AQ1697)/($H1694*12)+IF($R1702=0,0,SUM(INDEX(1702:1702,1,MAX(COLUMN($R:$R),COLUMN()-(($H1694-$H1695)*12))):AQ1702)/(($H1694)*12)))</f>
        <v>-34.722222222222207</v>
      </c>
      <c r="AR1700" s="80" cm="1">
        <f t="array" ref="AR1700">(SUM(INDEX(1697:1697,1,MAX(COLUMN($R:$R),COLUMN()-($H1694*12-1))):AR1697)/($H1694*12)+IF($R1702=0,0,SUM(INDEX(1702:1702,1,MAX(COLUMN($R:$R),COLUMN()-(($H1694-$H1695)*12))):AR1702)/(($H1694)*12)))</f>
        <v>-36.1111111111111</v>
      </c>
      <c r="AS1700" s="80" cm="1">
        <f t="array" ref="AS1700">(SUM(INDEX(1697:1697,1,MAX(COLUMN($R:$R),COLUMN()-($H1694*12-1))):AS1697)/($H1694*12)+IF($R1702=0,0,SUM(INDEX(1702:1702,1,MAX(COLUMN($R:$R),COLUMN()-(($H1694-$H1695)*12))):AS1702)/(($H1694)*12)))</f>
        <v>-37.499999999999993</v>
      </c>
      <c r="AT1700" s="80" cm="1">
        <f t="array" ref="AT1700">(SUM(INDEX(1697:1697,1,MAX(COLUMN($R:$R),COLUMN()-($H1694*12-1))):AT1697)/($H1694*12)+IF($R1702=0,0,SUM(INDEX(1702:1702,1,MAX(COLUMN($R:$R),COLUMN()-(($H1694-$H1695)*12))):AT1702)/(($H1694)*12)))</f>
        <v>-38.888888888888886</v>
      </c>
      <c r="AU1700" s="80" cm="1">
        <f t="array" ref="AU1700">(SUM(INDEX(1697:1697,1,MAX(COLUMN($R:$R),COLUMN()-($H1694*12-1))):AU1697)/($H1694*12)+IF($R1702=0,0,SUM(INDEX(1702:1702,1,MAX(COLUMN($R:$R),COLUMN()-(($H1694-$H1695)*12))):AU1702)/(($H1694)*12)))</f>
        <v>-40.277777777777779</v>
      </c>
      <c r="AV1700" s="80" cm="1">
        <f t="array" ref="AV1700">(SUM(INDEX(1697:1697,1,MAX(COLUMN($R:$R),COLUMN()-($H1694*12-1))):AV1697)/($H1694*12)+IF($R1702=0,0,SUM(INDEX(1702:1702,1,MAX(COLUMN($R:$R),COLUMN()-(($H1694-$H1695)*12))):AV1702)/(($H1694)*12)))</f>
        <v>-41.666666666666664</v>
      </c>
      <c r="AW1700" s="80" cm="1">
        <f t="array" ref="AW1700">(SUM(INDEX(1697:1697,1,MAX(COLUMN($R:$R),COLUMN()-($H1694*12-1))):AW1697)/($H1694*12)+IF($R1702=0,0,SUM(INDEX(1702:1702,1,MAX(COLUMN($R:$R),COLUMN()-(($H1694-$H1695)*12))):AW1702)/(($H1694)*12)))</f>
        <v>-43.055555555555557</v>
      </c>
      <c r="AX1700" s="80" cm="1">
        <f t="array" ref="AX1700">(SUM(INDEX(1697:1697,1,MAX(COLUMN($R:$R),COLUMN()-($H1694*12-1))):AX1697)/($H1694*12)+IF($R1702=0,0,SUM(INDEX(1702:1702,1,MAX(COLUMN($R:$R),COLUMN()-(($H1694-$H1695)*12))):AX1702)/(($H1694)*12)))</f>
        <v>-44.44444444444445</v>
      </c>
      <c r="AY1700" s="80" cm="1">
        <f t="array" ref="AY1700">(SUM(INDEX(1697:1697,1,MAX(COLUMN($R:$R),COLUMN()-($H1694*12-1))):AY1697)/($H1694*12)+IF($R1702=0,0,SUM(INDEX(1702:1702,1,MAX(COLUMN($R:$R),COLUMN()-(($H1694-$H1695)*12))):AY1702)/(($H1694)*12)))</f>
        <v>-45.833333333333343</v>
      </c>
      <c r="AZ1700" s="80" cm="1">
        <f t="array" ref="AZ1700">(SUM(INDEX(1697:1697,1,MAX(COLUMN($R:$R),COLUMN()-($H1694*12-1))):AZ1697)/($H1694*12)+IF($R1702=0,0,SUM(INDEX(1702:1702,1,MAX(COLUMN($R:$R),COLUMN()-(($H1694-$H1695)*12))):AZ1702)/(($H1694)*12)))</f>
        <v>-47.222222222222236</v>
      </c>
      <c r="BA1700" s="80" cm="1">
        <f t="array" ref="BA1700">(SUM(INDEX(1697:1697,1,MAX(COLUMN($R:$R),COLUMN()-($H1694*12-1))):BA1697)/($H1694*12)+IF($R1702=0,0,SUM(INDEX(1702:1702,1,MAX(COLUMN($R:$R),COLUMN()-(($H1694-$H1695)*12))):BA1702)/(($H1694)*12)))</f>
        <v>-48.611111111111121</v>
      </c>
      <c r="BB1700" s="80" cm="1">
        <f t="array" ref="BB1700">(SUM(INDEX(1697:1697,1,MAX(COLUMN($R:$R),COLUMN()-($H1694*12-1))):BB1697)/($H1694*12)+IF($R1702=0,0,SUM(INDEX(1702:1702,1,MAX(COLUMN($R:$R),COLUMN()-(($H1694-$H1695)*12))):BB1702)/(($H1694)*12)))</f>
        <v>-50.000000000000014</v>
      </c>
      <c r="BC1700" s="80" cm="1">
        <f t="array" ref="BC1700">(SUM(INDEX(1697:1697,1,MAX(COLUMN($R:$R),COLUMN()-($H1694*12-1))):BC1697)/($H1694*12)+IF($R1702=0,0,SUM(INDEX(1702:1702,1,MAX(COLUMN($R:$R),COLUMN()-(($H1694-$H1695)*12))):BC1702)/(($H1694)*12)))</f>
        <v>-51.388888888888907</v>
      </c>
      <c r="BD1700" s="80" cm="1">
        <f t="array" ref="BD1700">(SUM(INDEX(1697:1697,1,MAX(COLUMN($R:$R),COLUMN()-($H1694*12-1))):BD1697)/($H1694*12)+IF($R1702=0,0,SUM(INDEX(1702:1702,1,MAX(COLUMN($R:$R),COLUMN()-(($H1694-$H1695)*12))):BD1702)/(($H1694)*12)))</f>
        <v>-52.7777777777778</v>
      </c>
      <c r="BE1700" s="80" cm="1">
        <f t="array" ref="BE1700">(SUM(INDEX(1697:1697,1,MAX(COLUMN($R:$R),COLUMN()-($H1694*12-1))):BE1697)/($H1694*12)+IF($R1702=0,0,SUM(INDEX(1702:1702,1,MAX(COLUMN($R:$R),COLUMN()-(($H1694-$H1695)*12))):BE1702)/(($H1694)*12)))</f>
        <v>-54.166666666666693</v>
      </c>
      <c r="BF1700" s="80" cm="1">
        <f t="array" ref="BF1700">(SUM(INDEX(1697:1697,1,MAX(COLUMN($R:$R),COLUMN()-($H1694*12-1))):BF1697)/($H1694*12)+IF($R1702=0,0,SUM(INDEX(1702:1702,1,MAX(COLUMN($R:$R),COLUMN()-(($H1694-$H1695)*12))):BF1702)/(($H1694)*12)))</f>
        <v>-55.555555555555578</v>
      </c>
      <c r="BG1700" s="80" cm="1">
        <f t="array" ref="BG1700">(SUM(INDEX(1697:1697,1,MAX(COLUMN($R:$R),COLUMN()-($H1694*12-1))):BG1697)/($H1694*12)+IF($R1702=0,0,SUM(INDEX(1702:1702,1,MAX(COLUMN($R:$R),COLUMN()-(($H1694-$H1695)*12))):BG1702)/(($H1694)*12)))</f>
        <v>-56.944444444444471</v>
      </c>
      <c r="BH1700" s="80" cm="1">
        <f t="array" ref="BH1700">(SUM(INDEX(1697:1697,1,MAX(COLUMN($R:$R),COLUMN()-($H1694*12-1))):BH1697)/($H1694*12)+IF($R1702=0,0,SUM(INDEX(1702:1702,1,MAX(COLUMN($R:$R),COLUMN()-(($H1694-$H1695)*12))):BH1702)/(($H1694)*12)))</f>
        <v>-58.333333333333364</v>
      </c>
      <c r="BI1700" s="80" cm="1">
        <f t="array" ref="BI1700">(SUM(INDEX(1697:1697,1,MAX(COLUMN($R:$R),COLUMN()-($H1694*12-1))):BI1697)/($H1694*12)+IF($R1702=0,0,SUM(INDEX(1702:1702,1,MAX(COLUMN($R:$R),COLUMN()-(($H1694-$H1695)*12))):BI1702)/(($H1694)*12)))</f>
        <v>-59.722222222222257</v>
      </c>
      <c r="BJ1700" s="80" cm="1">
        <f t="array" ref="BJ1700">(SUM(INDEX(1697:1697,1,MAX(COLUMN($R:$R),COLUMN()-($H1694*12-1))):BJ1697)/($H1694*12)+IF($R1702=0,0,SUM(INDEX(1702:1702,1,MAX(COLUMN($R:$R),COLUMN()-(($H1694-$H1695)*12))):BJ1702)/(($H1694)*12)))</f>
        <v>-61.11111111111115</v>
      </c>
      <c r="BK1700" s="80" cm="1">
        <f t="array" ref="BK1700">(SUM(INDEX(1697:1697,1,MAX(COLUMN($R:$R),COLUMN()-($H1694*12-1))):BK1697)/($H1694*12)+IF($R1702=0,0,SUM(INDEX(1702:1702,1,MAX(COLUMN($R:$R),COLUMN()-(($H1694-$H1695)*12))):BK1702)/(($H1694)*12)))</f>
        <v>-62.500000000000036</v>
      </c>
      <c r="BL1700" s="80" cm="1">
        <f t="array" ref="BL1700">(SUM(INDEX(1697:1697,1,MAX(COLUMN($R:$R),COLUMN()-($H1694*12-1))):BL1697)/($H1694*12)+IF($R1702=0,0,SUM(INDEX(1702:1702,1,MAX(COLUMN($R:$R),COLUMN()-(($H1694-$H1695)*12))):BL1702)/(($H1694)*12)))</f>
        <v>-63.888888888888928</v>
      </c>
      <c r="BM1700" s="80" cm="1">
        <f t="array" ref="BM1700">(SUM(INDEX(1697:1697,1,MAX(COLUMN($R:$R),COLUMN()-($H1694*12-1))):BM1697)/($H1694*12)+IF($R1702=0,0,SUM(INDEX(1702:1702,1,MAX(COLUMN($R:$R),COLUMN()-(($H1694-$H1695)*12))):BM1702)/(($H1694)*12)))</f>
        <v>-65.277777777777814</v>
      </c>
      <c r="BN1700" s="80" cm="1">
        <f t="array" ref="BN1700">(SUM(INDEX(1697:1697,1,MAX(COLUMN($R:$R),COLUMN()-($H1694*12-1))):BN1697)/($H1694*12)+IF($R1702=0,0,SUM(INDEX(1702:1702,1,MAX(COLUMN($R:$R),COLUMN()-(($H1694-$H1695)*12))):BN1702)/(($H1694)*12)))</f>
        <v>-66.666666666666714</v>
      </c>
      <c r="BO1700" s="80" cm="1">
        <f t="array" ref="BO1700">(SUM(INDEX(1697:1697,1,MAX(COLUMN($R:$R),COLUMN()-($H1694*12-1))):BO1697)/($H1694*12)+IF($R1702=0,0,SUM(INDEX(1702:1702,1,MAX(COLUMN($R:$R),COLUMN()-(($H1694-$H1695)*12))):BO1702)/(($H1694)*12)))</f>
        <v>-68.0555555555556</v>
      </c>
      <c r="BP1700" s="80" cm="1">
        <f t="array" ref="BP1700">(SUM(INDEX(1697:1697,1,MAX(COLUMN($R:$R),COLUMN()-($H1694*12-1))):BP1697)/($H1694*12)+IF($R1702=0,0,SUM(INDEX(1702:1702,1,MAX(COLUMN($R:$R),COLUMN()-(($H1694-$H1695)*12))):BP1702)/(($H1694)*12)))</f>
        <v>-69.4444444444445</v>
      </c>
      <c r="BQ1700" s="80" cm="1">
        <f t="array" ref="BQ1700">(SUM(INDEX(1697:1697,1,MAX(COLUMN($R:$R),COLUMN()-($H1694*12-1))):BQ1697)/($H1694*12)+IF($R1702=0,0,SUM(INDEX(1702:1702,1,MAX(COLUMN($R:$R),COLUMN()-(($H1694-$H1695)*12))):BQ1702)/(($H1694)*12)))</f>
        <v>-70.833333333333385</v>
      </c>
      <c r="BR1700" s="80" cm="1">
        <f t="array" ref="BR1700">(SUM(INDEX(1697:1697,1,MAX(COLUMN($R:$R),COLUMN()-($H1694*12-1))):BR1697)/($H1694*12)+IF($R1702=0,0,SUM(INDEX(1702:1702,1,MAX(COLUMN($R:$R),COLUMN()-(($H1694-$H1695)*12))):BR1702)/(($H1694)*12)))</f>
        <v>-72.222222222222257</v>
      </c>
      <c r="BS1700" s="80" cm="1">
        <f t="array" ref="BS1700">(SUM(INDEX(1697:1697,1,MAX(COLUMN($R:$R),COLUMN()-($H1694*12-1))):BS1697)/($H1694*12)+IF($R1702=0,0,SUM(INDEX(1702:1702,1,MAX(COLUMN($R:$R),COLUMN()-(($H1694-$H1695)*12))):BS1702)/(($H1694)*12)))</f>
        <v>-73.611111111111143</v>
      </c>
      <c r="BT1700" s="80" cm="1">
        <f t="array" ref="BT1700">(SUM(INDEX(1697:1697,1,MAX(COLUMN($R:$R),COLUMN()-($H1694*12-1))):BT1697)/($H1694*12)+IF($R1702=0,0,SUM(INDEX(1702:1702,1,MAX(COLUMN($R:$R),COLUMN()-(($H1694-$H1695)*12))):BT1702)/(($H1694)*12)))</f>
        <v>-75.000000000000028</v>
      </c>
      <c r="BU1700" s="80" cm="1">
        <f t="array" ref="BU1700">(SUM(INDEX(1697:1697,1,MAX(COLUMN($R:$R),COLUMN()-($H1694*12-1))):BU1697)/($H1694*12)+IF($R1702=0,0,SUM(INDEX(1702:1702,1,MAX(COLUMN($R:$R),COLUMN()-(($H1694-$H1695)*12))):BU1702)/(($H1694)*12)))</f>
        <v>-76.388888888888914</v>
      </c>
      <c r="BV1700" s="80" cm="1">
        <f t="array" ref="BV1700">(SUM(INDEX(1697:1697,1,MAX(COLUMN($R:$R),COLUMN()-($H1694*12-1))):BV1697)/($H1694*12)+IF($R1702=0,0,SUM(INDEX(1702:1702,1,MAX(COLUMN($R:$R),COLUMN()-(($H1694-$H1695)*12))):BV1702)/(($H1694)*12)))</f>
        <v>-77.7777777777778</v>
      </c>
      <c r="BW1700" s="80" cm="1">
        <f t="array" ref="BW1700">(SUM(INDEX(1697:1697,1,MAX(COLUMN($R:$R),COLUMN()-($H1694*12-1))):BW1697)/($H1694*12)+IF($R1702=0,0,SUM(INDEX(1702:1702,1,MAX(COLUMN($R:$R),COLUMN()-(($H1694-$H1695)*12))):BW1702)/(($H1694)*12)))</f>
        <v>-79.166666666666686</v>
      </c>
      <c r="BX1700" s="80" cm="1">
        <f t="array" ref="BX1700">(SUM(INDEX(1697:1697,1,MAX(COLUMN($R:$R),COLUMN()-($H1694*12-1))):BX1697)/($H1694*12)+IF($R1702=0,0,SUM(INDEX(1702:1702,1,MAX(COLUMN($R:$R),COLUMN()-(($H1694-$H1695)*12))):BX1702)/(($H1694)*12)))</f>
        <v>-80.555555555555571</v>
      </c>
      <c r="BY1700" s="80" cm="1">
        <f t="array" ref="BY1700">(SUM(INDEX(1697:1697,1,MAX(COLUMN($R:$R),COLUMN()-($H1694*12-1))):BY1697)/($H1694*12)+IF($R1702=0,0,SUM(INDEX(1702:1702,1,MAX(COLUMN($R:$R),COLUMN()-(($H1694-$H1695)*12))):BY1702)/(($H1694)*12)))</f>
        <v>-81.944444444444443</v>
      </c>
      <c r="BZ1700" s="80" cm="1">
        <f t="array" ref="BZ1700">(SUM(INDEX(1697:1697,1,MAX(COLUMN($R:$R),COLUMN()-($H1694*12-1))):BZ1697)/($H1694*12)+IF($R1702=0,0,SUM(INDEX(1702:1702,1,MAX(COLUMN($R:$R),COLUMN()-(($H1694-$H1695)*12))):BZ1702)/(($H1694)*12)))</f>
        <v>-83.333333333333329</v>
      </c>
      <c r="CA1700" s="80" cm="1">
        <f t="array" ref="CA1700">(SUM(INDEX(1697:1697,1,MAX(COLUMN($R:$R),COLUMN()-($H1694*12-1))):CA1697)/($H1694*12)+IF($R1702=0,0,SUM(INDEX(1702:1702,1,MAX(COLUMN($R:$R),COLUMN()-(($H1694-$H1695)*12))):CA1702)/(($H1694)*12)))</f>
        <v>-83.333333333333329</v>
      </c>
      <c r="CB1700" s="80" cm="1">
        <f t="array" ref="CB1700">(SUM(INDEX(1697:1697,1,MAX(COLUMN($R:$R),COLUMN()-($H1694*12-1))):CB1697)/($H1694*12)+IF($R1702=0,0,SUM(INDEX(1702:1702,1,MAX(COLUMN($R:$R),COLUMN()-(($H1694-$H1695)*12))):CB1702)/(($H1694)*12)))</f>
        <v>-83.333333333333329</v>
      </c>
      <c r="CC1700" s="80" cm="1">
        <f t="array" ref="CC1700">(SUM(INDEX(1697:1697,1,MAX(COLUMN($R:$R),COLUMN()-($H1694*12-1))):CC1697)/($H1694*12)+IF($R1702=0,0,SUM(INDEX(1702:1702,1,MAX(COLUMN($R:$R),COLUMN()-(($H1694-$H1695)*12))):CC1702)/(($H1694)*12)))</f>
        <v>-83.333333333333329</v>
      </c>
      <c r="CD1700" s="80" cm="1">
        <f t="array" ref="CD1700">(SUM(INDEX(1697:1697,1,MAX(COLUMN($R:$R),COLUMN()-($H1694*12-1))):CD1697)/($H1694*12)+IF($R1702=0,0,SUM(INDEX(1702:1702,1,MAX(COLUMN($R:$R),COLUMN()-(($H1694-$H1695)*12))):CD1702)/(($H1694)*12)))</f>
        <v>-83.333333333333329</v>
      </c>
      <c r="CE1700" s="80" cm="1">
        <f t="array" ref="CE1700">(SUM(INDEX(1697:1697,1,MAX(COLUMN($R:$R),COLUMN()-($H1694*12-1))):CE1697)/($H1694*12)+IF($R1702=0,0,SUM(INDEX(1702:1702,1,MAX(COLUMN($R:$R),COLUMN()-(($H1694-$H1695)*12))):CE1702)/(($H1694)*12)))</f>
        <v>-83.333333333333329</v>
      </c>
      <c r="CF1700" s="80" cm="1">
        <f t="array" ref="CF1700">(SUM(INDEX(1697:1697,1,MAX(COLUMN($R:$R),COLUMN()-($H1694*12-1))):CF1697)/($H1694*12)+IF($R1702=0,0,SUM(INDEX(1702:1702,1,MAX(COLUMN($R:$R),COLUMN()-(($H1694-$H1695)*12))):CF1702)/(($H1694)*12)))</f>
        <v>-83.333333333333329</v>
      </c>
      <c r="CG1700" s="80" cm="1">
        <f t="array" ref="CG1700">(SUM(INDEX(1697:1697,1,MAX(COLUMN($R:$R),COLUMN()-($H1694*12-1))):CG1697)/($H1694*12)+IF($R1702=0,0,SUM(INDEX(1702:1702,1,MAX(COLUMN($R:$R),COLUMN()-(($H1694-$H1695)*12))):CG1702)/(($H1694)*12)))</f>
        <v>-83.333333333333329</v>
      </c>
      <c r="CH1700" s="80" cm="1">
        <f t="array" ref="CH1700">(SUM(INDEX(1697:1697,1,MAX(COLUMN($R:$R),COLUMN()-($H1694*12-1))):CH1697)/($H1694*12)+IF($R1702=0,0,SUM(INDEX(1702:1702,1,MAX(COLUMN($R:$R),COLUMN()-(($H1694-$H1695)*12))):CH1702)/(($H1694)*12)))</f>
        <v>-83.333333333333329</v>
      </c>
      <c r="CI1700" s="80" cm="1">
        <f t="array" ref="CI1700">(SUM(INDEX(1697:1697,1,MAX(COLUMN($R:$R),COLUMN()-($H1694*12-1))):CI1697)/($H1694*12)+IF($R1702=0,0,SUM(INDEX(1702:1702,1,MAX(COLUMN($R:$R),COLUMN()-(($H1694-$H1695)*12))):CI1702)/(($H1694)*12)))</f>
        <v>-83.333333333333329</v>
      </c>
      <c r="CJ1700" s="80" cm="1">
        <f t="array" ref="CJ1700">(SUM(INDEX(1697:1697,1,MAX(COLUMN($R:$R),COLUMN()-($H1694*12-1))):CJ1697)/($H1694*12)+IF($R1702=0,0,SUM(INDEX(1702:1702,1,MAX(COLUMN($R:$R),COLUMN()-(($H1694-$H1695)*12))):CJ1702)/(($H1694)*12)))</f>
        <v>-83.333333333333329</v>
      </c>
      <c r="CK1700" s="80" cm="1">
        <f t="array" ref="CK1700">(SUM(INDEX(1697:1697,1,MAX(COLUMN($R:$R),COLUMN()-($H1694*12-1))):CK1697)/($H1694*12)+IF($R1702=0,0,SUM(INDEX(1702:1702,1,MAX(COLUMN($R:$R),COLUMN()-(($H1694-$H1695)*12))):CK1702)/(($H1694)*12)))</f>
        <v>-83.333333333333329</v>
      </c>
      <c r="CL1700" s="80" cm="1">
        <f t="array" ref="CL1700">(SUM(INDEX(1697:1697,1,MAX(COLUMN($R:$R),COLUMN()-($H1694*12-1))):CL1697)/($H1694*12)+IF($R1702=0,0,SUM(INDEX(1702:1702,1,MAX(COLUMN($R:$R),COLUMN()-(($H1694-$H1695)*12))):CL1702)/(($H1694)*12)))</f>
        <v>-83.333333333333329</v>
      </c>
      <c r="CN1700" s="80"/>
      <c r="CO1700" s="80" t="e" cm="1">
        <f t="array" ref="CO1700">(SUM(INDEX(1697:1697,1,MAX(COLUMN($CN:$CN),COLUMN()-($H1694*4-1))):CO1697)/($H1694*4)-IF($CN1702=0,0,SUM(INDEX(1702:1702,1,MAX(COLUMN($CN:$CN),COLUMN()-(($H1694-$H1695)*4))):CO1702)/(($H1694)*4)))</f>
        <v>#N/A</v>
      </c>
      <c r="CP1700" s="80" t="e" cm="1">
        <f t="array" ref="CP1700">(SUM(INDEX(1697:1697,1,MAX(COLUMN($CN:$CN),COLUMN()-($H1694*4-1))):CP1697)/($H1694*4)-IF($CN1702=0,0,SUM(INDEX(1702:1702,1,MAX(COLUMN($CN:$CN),COLUMN()-(($H1694-$H1695)*4))):CP1702)/(($H1694)*4)))</f>
        <v>#N/A</v>
      </c>
      <c r="CQ1700" s="80" t="e" cm="1">
        <f t="array" ref="CQ1700">(SUM(INDEX(1697:1697,1,MAX(COLUMN($CN:$CN),COLUMN()-($H1694*4-1))):CQ1697)/($H1694*4)-IF($CN1702=0,0,SUM(INDEX(1702:1702,1,MAX(COLUMN($CN:$CN),COLUMN()-(($H1694-$H1695)*4))):CQ1702)/(($H1694)*4)))</f>
        <v>#N/A</v>
      </c>
      <c r="CR1700" s="80" t="e" cm="1">
        <f t="array" ref="CR1700">(SUM(INDEX(1697:1697,1,MAX(COLUMN($CN:$CN),COLUMN()-($H1694*4-1))):CR1697)/($H1694*4)-IF($CN1702=0,0,SUM(INDEX(1702:1702,1,MAX(COLUMN($CN:$CN),COLUMN()-(($H1694-$H1695)*4))):CR1702)/(($H1694)*4)))</f>
        <v>#N/A</v>
      </c>
      <c r="CS1700" s="80" t="e" cm="1">
        <f t="array" ref="CS1700">(SUM(INDEX(1697:1697,1,MAX(COLUMN($CN:$CN),COLUMN()-($H1694*4-1))):CS1697)/($H1694*4)-IF($CN1702=0,0,SUM(INDEX(1702:1702,1,MAX(COLUMN($CN:$CN),COLUMN()-(($H1694-$H1695)*4))):CS1702)/(($H1694)*4)))</f>
        <v>#N/A</v>
      </c>
      <c r="CT1700" s="80" t="e" cm="1">
        <f t="array" ref="CT1700">(SUM(INDEX(1697:1697,1,MAX(COLUMN($CN:$CN),COLUMN()-($H1694*4-1))):CT1697)/($H1694*4)-IF($CN1702=0,0,SUM(INDEX(1702:1702,1,MAX(COLUMN($CN:$CN),COLUMN()-(($H1694-$H1695)*4))):CT1702)/(($H1694)*4)))</f>
        <v>#N/A</v>
      </c>
      <c r="CU1700" s="80" t="e" cm="1">
        <f t="array" ref="CU1700">(SUM(INDEX(1697:1697,1,MAX(COLUMN($CN:$CN),COLUMN()-($H1694*4-1))):CU1697)/($H1694*4)-IF($CN1702=0,0,SUM(INDEX(1702:1702,1,MAX(COLUMN($CN:$CN),COLUMN()-(($H1694-$H1695)*4))):CU1702)/(($H1694)*4)))</f>
        <v>#N/A</v>
      </c>
      <c r="CV1700" s="80" t="e" cm="1">
        <f t="array" ref="CV1700">(SUM(INDEX(1697:1697,1,MAX(COLUMN($CN:$CN),COLUMN()-($H1694*4-1))):CV1697)/($H1694*4)-IF($CN1702=0,0,SUM(INDEX(1702:1702,1,MAX(COLUMN($CN:$CN),COLUMN()-(($H1694-$H1695)*4))):CV1702)/(($H1694)*4)))</f>
        <v>#N/A</v>
      </c>
      <c r="CW1700" s="80" t="e" cm="1">
        <f t="array" ref="CW1700">(SUM(INDEX(1697:1697,1,MAX(COLUMN($CN:$CN),COLUMN()-($H1694*4-1))):CW1697)/($H1694*4)-IF($CN1702=0,0,SUM(INDEX(1702:1702,1,MAX(COLUMN($CN:$CN),COLUMN()-(($H1694-$H1695)*4))):CW1702)/(($H1694)*4)))</f>
        <v>#N/A</v>
      </c>
      <c r="CX1700" s="80" t="e" cm="1">
        <f t="array" ref="CX1700">(SUM(INDEX(1697:1697,1,MAX(COLUMN($CN:$CN),COLUMN()-($H1694*4-1))):CX1697)/($H1694*4)-IF($CN1702=0,0,SUM(INDEX(1702:1702,1,MAX(COLUMN($CN:$CN),COLUMN()-(($H1694-$H1695)*4))):CX1702)/(($H1694)*4)))</f>
        <v>#N/A</v>
      </c>
      <c r="CY1700" s="80" t="e" cm="1">
        <f t="array" ref="CY1700">(SUM(INDEX(1697:1697,1,MAX(COLUMN($CN:$CN),COLUMN()-($H1694*4-1))):CY1697)/($H1694*4)-IF($CN1702=0,0,SUM(INDEX(1702:1702,1,MAX(COLUMN($CN:$CN),COLUMN()-(($H1694-$H1695)*4))):CY1702)/(($H1694)*4)))</f>
        <v>#N/A</v>
      </c>
      <c r="CZ1700" s="80" t="e" cm="1">
        <f t="array" ref="CZ1700">(SUM(INDEX(1697:1697,1,MAX(COLUMN($CN:$CN),COLUMN()-($H1694*4-1))):CZ1697)/($H1694*4)-IF($CN1702=0,0,SUM(INDEX(1702:1702,1,MAX(COLUMN($CN:$CN),COLUMN()-(($H1694-$H1695)*4))):CZ1702)/(($H1694)*4)))</f>
        <v>#N/A</v>
      </c>
      <c r="DA1700" s="80" t="e" cm="1">
        <f t="array" ref="DA1700">(SUM(INDEX(1697:1697,1,MAX(COLUMN($CN:$CN),COLUMN()-($H1694*4-1))):DA1697)/($H1694*4)-IF($CN1702=0,0,SUM(INDEX(1702:1702,1,MAX(COLUMN($CN:$CN),COLUMN()-(($H1694-$H1695)*4))):DA1702)/(($H1694)*4)))</f>
        <v>#N/A</v>
      </c>
      <c r="DB1700" s="80" t="e" cm="1">
        <f t="array" ref="DB1700">(SUM(INDEX(1697:1697,1,MAX(COLUMN($CN:$CN),COLUMN()-($H1694*4-1))):DB1697)/($H1694*4)-IF($CN1702=0,0,SUM(INDEX(1702:1702,1,MAX(COLUMN($CN:$CN),COLUMN()-(($H1694-$H1695)*4))):DB1702)/(($H1694)*4)))</f>
        <v>#N/A</v>
      </c>
      <c r="DC1700" s="80" t="e" cm="1">
        <f t="array" ref="DC1700">(SUM(INDEX(1697:1697,1,MAX(COLUMN($CN:$CN),COLUMN()-($H1694*4-1))):DC1697)/($H1694*4)-IF($CN1702=0,0,SUM(INDEX(1702:1702,1,MAX(COLUMN($CN:$CN),COLUMN()-(($H1694-$H1695)*4))):DC1702)/(($H1694)*4)))</f>
        <v>#N/A</v>
      </c>
      <c r="DD1700" s="80" t="e" cm="1">
        <f t="array" ref="DD1700">(SUM(INDEX(1697:1697,1,MAX(COLUMN($CN:$CN),COLUMN()-($H1694*4-1))):DD1697)/($H1694*4)-IF($CN1702=0,0,SUM(INDEX(1702:1702,1,MAX(COLUMN($CN:$CN),COLUMN()-(($H1694-$H1695)*4))):DD1702)/(($H1694)*4)))</f>
        <v>#N/A</v>
      </c>
      <c r="DE1700" s="80" t="e" cm="1">
        <f t="array" ref="DE1700">(SUM(INDEX(1697:1697,1,MAX(COLUMN($CN:$CN),COLUMN()-($H1694*4-1))):DE1697)/($H1694*4)-IF($CN1702=0,0,SUM(INDEX(1702:1702,1,MAX(COLUMN($CN:$CN),COLUMN()-(($H1694-$H1695)*4))):DE1702)/(($H1694)*4)))</f>
        <v>#N/A</v>
      </c>
      <c r="DF1700" s="80" t="e" cm="1">
        <f t="array" ref="DF1700">(SUM(INDEX(1697:1697,1,MAX(COLUMN($CN:$CN),COLUMN()-($H1694*4-1))):DF1697)/($H1694*4)-IF($CN1702=0,0,SUM(INDEX(1702:1702,1,MAX(COLUMN($CN:$CN),COLUMN()-(($H1694-$H1695)*4))):DF1702)/(($H1694)*4)))</f>
        <v>#N/A</v>
      </c>
      <c r="DG1700" s="80" t="e" cm="1">
        <f t="array" ref="DG1700">(SUM(INDEX(1697:1697,1,MAX(COLUMN($CN:$CN),COLUMN()-($H1694*4-1))):DG1697)/($H1694*4)-IF($CN1702=0,0,SUM(INDEX(1702:1702,1,MAX(COLUMN($CN:$CN),COLUMN()-(($H1694-$H1695)*4))):DG1702)/(($H1694)*4)))</f>
        <v>#N/A</v>
      </c>
      <c r="DH1700" s="80" t="e" cm="1">
        <f t="array" ref="DH1700">(SUM(INDEX(1697:1697,1,MAX(COLUMN($CN:$CN),COLUMN()-($H1694*4-1))):DH1697)/($H1694*4)-IF($CN1702=0,0,SUM(INDEX(1702:1702,1,MAX(COLUMN($CN:$CN),COLUMN()-(($H1694-$H1695)*4))):DH1702)/(($H1694)*4)))</f>
        <v>#N/A</v>
      </c>
      <c r="DI1700" s="80" t="e" cm="1">
        <f t="array" ref="DI1700">(SUM(INDEX(1697:1697,1,MAX(COLUMN($CN:$CN),COLUMN()-($H1694*4-1))):DI1697)/($H1694*4)-IF($CN1702=0,0,SUM(INDEX(1702:1702,1,MAX(COLUMN($CN:$CN),COLUMN()-(($H1694-$H1695)*4))):DI1702)/(($H1694)*4)))</f>
        <v>#N/A</v>
      </c>
      <c r="DJ1700" s="80" t="e" cm="1">
        <f t="array" ref="DJ1700">(SUM(INDEX(1697:1697,1,MAX(COLUMN($CN:$CN),COLUMN()-($H1694*4-1))):DJ1697)/($H1694*4)-IF($CN1702=0,0,SUM(INDEX(1702:1702,1,MAX(COLUMN($CN:$CN),COLUMN()-(($H1694-$H1695)*4))):DJ1702)/(($H1694)*4)))</f>
        <v>#N/A</v>
      </c>
      <c r="DK1700" s="80" t="e" cm="1">
        <f t="array" ref="DK1700">(SUM(INDEX(1697:1697,1,MAX(COLUMN($CN:$CN),COLUMN()-($H1694*4-1))):DK1697)/($H1694*4)-IF($CN1702=0,0,SUM(INDEX(1702:1702,1,MAX(COLUMN($CN:$CN),COLUMN()-(($H1694-$H1695)*4))):DK1702)/(($H1694)*4)))</f>
        <v>#N/A</v>
      </c>
      <c r="DL1700" s="80" t="e" cm="1">
        <f t="array" ref="DL1700">(SUM(INDEX(1697:1697,1,MAX(COLUMN($CN:$CN),COLUMN()-($H1694*4-1))):DL1697)/($H1694*4)-IF($CN1702=0,0,SUM(INDEX(1702:1702,1,MAX(COLUMN($CN:$CN),COLUMN()-(($H1694-$H1695)*4))):DL1702)/(($H1694)*4)))</f>
        <v>#N/A</v>
      </c>
    </row>
    <row r="1701" spans="2:116" x14ac:dyDescent="0.35">
      <c r="D1701" t="s">
        <v>424</v>
      </c>
      <c r="E1701" s="8" t="str">
        <f t="shared" si="2948"/>
        <v>1701 FAINT-F</v>
      </c>
      <c r="G1701" s="95" t="s">
        <v>204</v>
      </c>
      <c r="J1701" s="62"/>
      <c r="K1701" s="53"/>
      <c r="L1701" s="53"/>
      <c r="M1701" s="53"/>
      <c r="N1701" s="53"/>
      <c r="O1701" s="53"/>
      <c r="P1701" s="53"/>
      <c r="R1701" s="82"/>
      <c r="S1701" s="153"/>
      <c r="T1701" s="153"/>
      <c r="U1701" s="153"/>
      <c r="V1701" s="153"/>
      <c r="W1701" s="153"/>
      <c r="X1701" s="153"/>
      <c r="Y1701" s="153"/>
      <c r="Z1701" s="153"/>
      <c r="AA1701" s="153"/>
      <c r="AB1701" s="153"/>
      <c r="AC1701" s="153"/>
      <c r="AD1701" s="153"/>
      <c r="AE1701" s="153"/>
      <c r="AF1701" s="153"/>
      <c r="AG1701" s="153"/>
      <c r="AH1701" s="153"/>
      <c r="AI1701" s="153"/>
      <c r="AJ1701" s="153"/>
      <c r="AK1701" s="153"/>
      <c r="AL1701" s="153"/>
      <c r="AM1701" s="153"/>
      <c r="AN1701" s="153"/>
      <c r="AO1701" s="153"/>
      <c r="AP1701" s="153"/>
      <c r="AQ1701" s="153"/>
      <c r="AR1701" s="153"/>
      <c r="AS1701" s="153"/>
      <c r="AT1701" s="153"/>
      <c r="AU1701" s="153"/>
      <c r="AV1701" s="153"/>
      <c r="AW1701" s="153"/>
      <c r="AX1701" s="153"/>
      <c r="AY1701" s="153"/>
      <c r="AZ1701" s="153"/>
      <c r="BA1701" s="153"/>
      <c r="BB1701" s="153"/>
      <c r="BC1701" s="153"/>
      <c r="BD1701" s="153"/>
      <c r="BE1701" s="153"/>
      <c r="BF1701" s="153"/>
      <c r="BG1701" s="153"/>
      <c r="BH1701" s="153"/>
      <c r="BI1701" s="153"/>
      <c r="BJ1701" s="153"/>
      <c r="BK1701" s="153"/>
      <c r="BL1701" s="153"/>
      <c r="BM1701" s="153"/>
      <c r="BN1701" s="153"/>
      <c r="BO1701" s="153"/>
      <c r="BP1701" s="153"/>
      <c r="BQ1701" s="153"/>
      <c r="BR1701" s="153"/>
      <c r="BS1701" s="153"/>
      <c r="BT1701" s="153"/>
      <c r="BU1701" s="153"/>
      <c r="BV1701" s="153"/>
      <c r="BW1701" s="153"/>
      <c r="BX1701" s="153"/>
      <c r="BY1701" s="153"/>
      <c r="BZ1701" s="153"/>
      <c r="CA1701" s="153"/>
      <c r="CB1701" s="153"/>
      <c r="CC1701" s="153"/>
      <c r="CD1701" s="153"/>
      <c r="CE1701" s="153"/>
      <c r="CF1701" s="153"/>
      <c r="CG1701" s="153"/>
      <c r="CH1701" s="153"/>
      <c r="CI1701" s="153"/>
      <c r="CJ1701" s="153"/>
      <c r="CK1701" s="153"/>
      <c r="CL1701" s="153"/>
      <c r="CN1701" s="62"/>
      <c r="CO1701" s="153"/>
      <c r="CP1701" s="153"/>
      <c r="CQ1701" s="153"/>
      <c r="CR1701" s="153"/>
      <c r="CS1701" s="153"/>
      <c r="CT1701" s="153"/>
      <c r="CU1701" s="153"/>
      <c r="CV1701" s="153"/>
      <c r="CW1701" s="153"/>
      <c r="CX1701" s="153"/>
      <c r="CY1701" s="153"/>
      <c r="CZ1701" s="153"/>
      <c r="DA1701" s="153"/>
      <c r="DB1701" s="153"/>
      <c r="DC1701" s="153"/>
      <c r="DD1701" s="153"/>
      <c r="DE1701" s="153"/>
      <c r="DF1701" s="153"/>
      <c r="DG1701" s="153"/>
      <c r="DH1701" s="153"/>
      <c r="DI1701" s="153"/>
      <c r="DJ1701" s="153"/>
      <c r="DK1701" s="153"/>
      <c r="DL1701" s="153"/>
    </row>
    <row r="1702" spans="2:116" x14ac:dyDescent="0.35">
      <c r="B1702" t="str">
        <f>E1702</f>
        <v>1702 FAINT-F</v>
      </c>
      <c r="D1702" t="s">
        <v>424</v>
      </c>
      <c r="E1702" s="8" t="str">
        <f t="shared" si="2948"/>
        <v>1702 FAINT-F</v>
      </c>
      <c r="G1702" s="125" t="str">
        <f>"Amortization - "&amp;SUBSTITUTE(G1694,":","")</f>
        <v>Amortization - Fixed secondary intangible assets</v>
      </c>
      <c r="J1702" s="74">
        <v>100</v>
      </c>
      <c r="K1702" s="53"/>
      <c r="L1702" s="53"/>
      <c r="M1702" s="53"/>
      <c r="N1702" s="53"/>
      <c r="O1702" s="53"/>
      <c r="P1702" s="53"/>
      <c r="R1702" s="82">
        <f>-$J1702</f>
        <v>-100</v>
      </c>
      <c r="S1702" s="153"/>
      <c r="T1702" s="153"/>
      <c r="U1702" s="153"/>
      <c r="V1702" s="153"/>
      <c r="W1702" s="153"/>
      <c r="X1702" s="153"/>
      <c r="Y1702" s="153"/>
      <c r="Z1702" s="153"/>
      <c r="AA1702" s="153"/>
      <c r="AB1702" s="153"/>
      <c r="AC1702" s="153"/>
      <c r="AD1702" s="153"/>
      <c r="AE1702" s="153"/>
      <c r="AF1702" s="153"/>
      <c r="AG1702" s="153"/>
      <c r="AH1702" s="153"/>
      <c r="AI1702" s="153"/>
      <c r="AJ1702" s="153"/>
      <c r="AK1702" s="153"/>
      <c r="AL1702" s="153"/>
      <c r="AM1702" s="153"/>
      <c r="AN1702" s="153"/>
      <c r="AO1702" s="153"/>
      <c r="AP1702" s="153"/>
      <c r="AQ1702" s="153"/>
      <c r="AR1702" s="153"/>
      <c r="AS1702" s="153"/>
      <c r="AT1702" s="153"/>
      <c r="AU1702" s="153"/>
      <c r="AV1702" s="153"/>
      <c r="AW1702" s="153"/>
      <c r="AX1702" s="153"/>
      <c r="AY1702" s="153"/>
      <c r="AZ1702" s="153"/>
      <c r="BA1702" s="153"/>
      <c r="BB1702" s="153"/>
      <c r="BC1702" s="153"/>
      <c r="BD1702" s="153"/>
      <c r="BE1702" s="153"/>
      <c r="BF1702" s="153"/>
      <c r="BG1702" s="153"/>
      <c r="BH1702" s="153"/>
      <c r="BI1702" s="153"/>
      <c r="BJ1702" s="153"/>
      <c r="BK1702" s="153"/>
      <c r="BL1702" s="153"/>
      <c r="BM1702" s="153"/>
      <c r="BN1702" s="153"/>
      <c r="BO1702" s="153"/>
      <c r="BP1702" s="153"/>
      <c r="BQ1702" s="153"/>
      <c r="BR1702" s="153"/>
      <c r="BS1702" s="153"/>
      <c r="BT1702" s="153"/>
      <c r="BU1702" s="153"/>
      <c r="BV1702" s="153"/>
      <c r="BW1702" s="153"/>
      <c r="BX1702" s="153"/>
      <c r="BY1702" s="153"/>
      <c r="BZ1702" s="153"/>
      <c r="CA1702" s="153"/>
      <c r="CB1702" s="153"/>
      <c r="CC1702" s="153"/>
      <c r="CD1702" s="153"/>
      <c r="CE1702" s="153"/>
      <c r="CF1702" s="153"/>
      <c r="CG1702" s="153"/>
      <c r="CH1702" s="153"/>
      <c r="CI1702" s="153"/>
      <c r="CJ1702" s="153"/>
      <c r="CK1702" s="153"/>
      <c r="CL1702" s="153"/>
      <c r="CN1702" s="74">
        <f>$J1702</f>
        <v>100</v>
      </c>
      <c r="CO1702" s="153"/>
      <c r="CP1702" s="153"/>
      <c r="CQ1702" s="153"/>
      <c r="CR1702" s="153"/>
      <c r="CS1702" s="153"/>
      <c r="CT1702" s="153"/>
      <c r="CU1702" s="153"/>
      <c r="CV1702" s="153"/>
      <c r="CW1702" s="153"/>
      <c r="CX1702" s="153"/>
      <c r="CY1702" s="153"/>
      <c r="CZ1702" s="153"/>
      <c r="DA1702" s="153"/>
      <c r="DB1702" s="153"/>
      <c r="DC1702" s="153"/>
      <c r="DD1702" s="153"/>
      <c r="DE1702" s="153"/>
      <c r="DF1702" s="153"/>
      <c r="DG1702" s="153"/>
      <c r="DH1702" s="153"/>
      <c r="DI1702" s="153"/>
      <c r="DJ1702" s="153"/>
      <c r="DK1702" s="153"/>
      <c r="DL1702" s="153"/>
    </row>
    <row r="1703" spans="2:116" x14ac:dyDescent="0.35">
      <c r="D1703" t="s">
        <v>424</v>
      </c>
      <c r="E1703" s="8" t="str">
        <f t="shared" si="2948"/>
        <v>1703 FAINT-F</v>
      </c>
      <c r="G1703" s="125"/>
      <c r="S1703" s="72"/>
      <c r="T1703" s="72"/>
      <c r="U1703" s="72"/>
      <c r="V1703" s="72"/>
      <c r="W1703" s="72"/>
      <c r="X1703" s="72"/>
      <c r="Y1703" s="72"/>
      <c r="Z1703" s="72"/>
      <c r="AA1703" s="72"/>
      <c r="AB1703" s="72"/>
      <c r="AC1703" s="72"/>
      <c r="AD1703" s="72"/>
      <c r="AE1703" s="72"/>
      <c r="AF1703" s="72"/>
      <c r="AG1703" s="72"/>
      <c r="AH1703" s="72"/>
      <c r="AI1703" s="72"/>
      <c r="AJ1703" s="72"/>
      <c r="AK1703" s="72"/>
      <c r="AL1703" s="72"/>
      <c r="AM1703" s="72"/>
      <c r="AN1703" s="72"/>
      <c r="AO1703" s="72"/>
      <c r="AP1703" s="72"/>
      <c r="AQ1703" s="72"/>
      <c r="AR1703" s="72"/>
      <c r="AS1703" s="72"/>
      <c r="AT1703" s="72"/>
      <c r="AU1703" s="72"/>
      <c r="AV1703" s="72"/>
      <c r="AW1703" s="72"/>
      <c r="AX1703" s="72"/>
      <c r="AY1703" s="72"/>
      <c r="AZ1703" s="72"/>
      <c r="BA1703" s="72"/>
      <c r="BB1703" s="72"/>
      <c r="BC1703" s="72"/>
      <c r="BD1703" s="72"/>
      <c r="BE1703" s="72"/>
      <c r="BF1703" s="72"/>
      <c r="BG1703" s="72"/>
      <c r="BH1703" s="72"/>
      <c r="BI1703" s="72"/>
      <c r="BJ1703" s="72"/>
      <c r="BK1703" s="72"/>
      <c r="BL1703" s="72"/>
      <c r="BM1703" s="72"/>
      <c r="BN1703" s="72"/>
      <c r="BO1703" s="72"/>
      <c r="BP1703" s="72"/>
      <c r="BQ1703" s="72"/>
      <c r="BR1703" s="72"/>
      <c r="BS1703" s="72"/>
      <c r="BT1703" s="72"/>
      <c r="BU1703" s="72"/>
      <c r="BV1703" s="72"/>
      <c r="BW1703" s="72"/>
      <c r="BX1703" s="72"/>
      <c r="BY1703" s="72"/>
      <c r="BZ1703" s="72"/>
      <c r="CA1703" s="72"/>
      <c r="CB1703" s="72"/>
      <c r="CC1703" s="72"/>
      <c r="CD1703" s="72"/>
      <c r="CE1703" s="72"/>
      <c r="CF1703" s="72"/>
      <c r="CG1703" s="72"/>
      <c r="CH1703" s="72"/>
      <c r="CI1703" s="72"/>
      <c r="CJ1703" s="72"/>
      <c r="CK1703" s="72"/>
      <c r="CL1703" s="72"/>
      <c r="CO1703" s="72"/>
      <c r="CP1703" s="72"/>
      <c r="CQ1703" s="72"/>
      <c r="CR1703" s="72"/>
      <c r="CS1703" s="72"/>
      <c r="CT1703" s="72"/>
      <c r="CU1703" s="72"/>
      <c r="CV1703" s="72"/>
      <c r="CW1703" s="72"/>
      <c r="CX1703" s="72"/>
      <c r="CY1703" s="72"/>
      <c r="CZ1703" s="72"/>
      <c r="DA1703" s="72"/>
      <c r="DB1703" s="72"/>
      <c r="DC1703" s="72"/>
      <c r="DD1703" s="72"/>
      <c r="DE1703" s="72"/>
      <c r="DF1703" s="72"/>
      <c r="DG1703" s="72"/>
      <c r="DH1703" s="72"/>
      <c r="DI1703" s="72"/>
      <c r="DJ1703" s="72"/>
      <c r="DK1703" s="72"/>
      <c r="DL1703" s="72"/>
    </row>
    <row r="1704" spans="2:116" x14ac:dyDescent="0.35">
      <c r="D1704" t="s">
        <v>424</v>
      </c>
      <c r="E1704" s="8" t="str">
        <f t="shared" si="2948"/>
        <v>1704 FAINT-F</v>
      </c>
      <c r="G1704" s="125" t="s">
        <v>219</v>
      </c>
      <c r="H1704" s="12"/>
      <c r="S1704" s="72"/>
      <c r="T1704" s="72"/>
      <c r="U1704" s="72"/>
      <c r="V1704" s="72"/>
      <c r="W1704" s="72"/>
      <c r="X1704" s="72"/>
      <c r="Y1704" s="72"/>
      <c r="Z1704" s="72"/>
      <c r="AA1704" s="72"/>
      <c r="AB1704" s="72"/>
      <c r="AC1704" s="72"/>
      <c r="AD1704" s="72"/>
      <c r="AE1704" s="72"/>
      <c r="AF1704" s="72"/>
      <c r="AG1704" s="72"/>
      <c r="AH1704" s="72"/>
      <c r="AI1704" s="72"/>
      <c r="AJ1704" s="72"/>
      <c r="AK1704" s="72"/>
      <c r="AL1704" s="72"/>
      <c r="AM1704" s="72"/>
      <c r="AN1704" s="72"/>
      <c r="AO1704" s="72"/>
      <c r="AP1704" s="72"/>
      <c r="AQ1704" s="72"/>
      <c r="AR1704" s="72"/>
      <c r="AS1704" s="72"/>
      <c r="AT1704" s="72"/>
      <c r="AU1704" s="72"/>
      <c r="AV1704" s="72"/>
      <c r="AW1704" s="72"/>
      <c r="AX1704" s="72"/>
      <c r="AY1704" s="72"/>
      <c r="AZ1704" s="72"/>
      <c r="BA1704" s="72"/>
      <c r="BB1704" s="72"/>
      <c r="BC1704" s="72"/>
      <c r="BD1704" s="72"/>
      <c r="BE1704" s="72"/>
      <c r="BF1704" s="72"/>
      <c r="BG1704" s="72"/>
      <c r="BH1704" s="72"/>
      <c r="BI1704" s="72"/>
      <c r="BJ1704" s="72"/>
      <c r="BK1704" s="72"/>
      <c r="BL1704" s="72"/>
      <c r="BM1704" s="72"/>
      <c r="BN1704" s="72"/>
      <c r="BO1704" s="72"/>
      <c r="BP1704" s="72"/>
      <c r="BQ1704" s="72"/>
      <c r="BR1704" s="72"/>
      <c r="BS1704" s="72"/>
      <c r="BT1704" s="72"/>
      <c r="BU1704" s="72"/>
      <c r="BV1704" s="72"/>
      <c r="BW1704" s="72"/>
      <c r="BX1704" s="72"/>
      <c r="BY1704" s="72"/>
      <c r="BZ1704" s="72"/>
      <c r="CA1704" s="72"/>
      <c r="CB1704" s="72"/>
      <c r="CC1704" s="72"/>
      <c r="CD1704" s="72"/>
      <c r="CE1704" s="72"/>
      <c r="CF1704" s="72"/>
      <c r="CG1704" s="72"/>
      <c r="CH1704" s="72"/>
      <c r="CI1704" s="72"/>
      <c r="CJ1704" s="72"/>
      <c r="CK1704" s="72"/>
      <c r="CL1704" s="72"/>
      <c r="CO1704" s="72"/>
      <c r="CP1704" s="72"/>
      <c r="CQ1704" s="72"/>
      <c r="CR1704" s="72"/>
      <c r="CS1704" s="72"/>
      <c r="CT1704" s="72"/>
      <c r="CU1704" s="72"/>
      <c r="CV1704" s="72"/>
      <c r="CW1704" s="72"/>
      <c r="CX1704" s="72"/>
      <c r="CY1704" s="72"/>
      <c r="CZ1704" s="72"/>
      <c r="DA1704" s="72"/>
      <c r="DB1704" s="72"/>
      <c r="DC1704" s="72"/>
      <c r="DD1704" s="72"/>
      <c r="DE1704" s="72"/>
      <c r="DF1704" s="72"/>
      <c r="DG1704" s="72"/>
      <c r="DH1704" s="72"/>
      <c r="DI1704" s="72"/>
      <c r="DJ1704" s="72"/>
      <c r="DK1704" s="72"/>
      <c r="DL1704" s="72"/>
    </row>
    <row r="1705" spans="2:116" x14ac:dyDescent="0.35">
      <c r="D1705" t="s">
        <v>424</v>
      </c>
      <c r="E1705" s="8" t="str">
        <f t="shared" ref="E1705:E1707" si="2950">ROW()&amp;" "&amp;D1705</f>
        <v>1705 FAINT-F</v>
      </c>
      <c r="G1705" s="125"/>
      <c r="J1705" s="80">
        <f>J1702</f>
        <v>100</v>
      </c>
      <c r="K1705" s="53">
        <f>SUMIF($4:$4,K$2,1705:1705)</f>
        <v>1100.0000000000002</v>
      </c>
      <c r="L1705" s="53">
        <f>SUMIF($4:$4,L$2,1705:1705)</f>
        <v>2099.9999999999995</v>
      </c>
      <c r="M1705" s="53">
        <f>SUMIF($4:$4,M$2,1705:1705)</f>
        <v>3100.0000000000014</v>
      </c>
      <c r="N1705" s="53">
        <f>SUMIF($4:$4,N$2,1705:1705)</f>
        <v>4100.0000000000027</v>
      </c>
      <c r="O1705" s="53">
        <f>SUMIF($4:$4,O$2,1705:1705)</f>
        <v>5099.9999999999991</v>
      </c>
      <c r="P1705" s="53">
        <f>SUMIF($4:$4,P$2,1705:1705)</f>
        <v>6099.9999999999955</v>
      </c>
      <c r="R1705" s="24">
        <f>$J1705</f>
        <v>100</v>
      </c>
      <c r="S1705" s="80">
        <f t="shared" ref="S1705:CC1705" si="2951">-S1697+R1705</f>
        <v>183.33333333333331</v>
      </c>
      <c r="T1705" s="80">
        <f t="shared" si="2951"/>
        <v>266.66666666666663</v>
      </c>
      <c r="U1705" s="80">
        <f t="shared" si="2951"/>
        <v>349.99999999999994</v>
      </c>
      <c r="V1705" s="80">
        <f t="shared" si="2951"/>
        <v>433.33333333333326</v>
      </c>
      <c r="W1705" s="80">
        <f t="shared" si="2951"/>
        <v>516.66666666666663</v>
      </c>
      <c r="X1705" s="80">
        <f t="shared" si="2951"/>
        <v>600</v>
      </c>
      <c r="Y1705" s="80">
        <f t="shared" si="2951"/>
        <v>683.33333333333337</v>
      </c>
      <c r="Z1705" s="80">
        <f t="shared" si="2951"/>
        <v>766.66666666666674</v>
      </c>
      <c r="AA1705" s="80">
        <f t="shared" si="2951"/>
        <v>850.00000000000011</v>
      </c>
      <c r="AB1705" s="80">
        <f t="shared" si="2951"/>
        <v>933.33333333333348</v>
      </c>
      <c r="AC1705" s="80">
        <f t="shared" si="2951"/>
        <v>1016.6666666666669</v>
      </c>
      <c r="AD1705" s="80">
        <f t="shared" si="2951"/>
        <v>1100.0000000000002</v>
      </c>
      <c r="AE1705" s="80">
        <f t="shared" si="2951"/>
        <v>1183.3333333333335</v>
      </c>
      <c r="AF1705" s="80">
        <f t="shared" si="2951"/>
        <v>1266.6666666666667</v>
      </c>
      <c r="AG1705" s="80">
        <f t="shared" si="2951"/>
        <v>1350</v>
      </c>
      <c r="AH1705" s="80">
        <f t="shared" si="2951"/>
        <v>1433.3333333333333</v>
      </c>
      <c r="AI1705" s="80">
        <f t="shared" si="2951"/>
        <v>1516.6666666666665</v>
      </c>
      <c r="AJ1705" s="80">
        <f t="shared" si="2951"/>
        <v>1599.9999999999998</v>
      </c>
      <c r="AK1705" s="80">
        <f t="shared" si="2951"/>
        <v>1683.333333333333</v>
      </c>
      <c r="AL1705" s="80">
        <f t="shared" si="2951"/>
        <v>1766.6666666666663</v>
      </c>
      <c r="AM1705" s="80">
        <f t="shared" si="2951"/>
        <v>1849.9999999999995</v>
      </c>
      <c r="AN1705" s="80">
        <f t="shared" si="2951"/>
        <v>1933.3333333333328</v>
      </c>
      <c r="AO1705" s="80">
        <f t="shared" si="2951"/>
        <v>2016.6666666666661</v>
      </c>
      <c r="AP1705" s="80">
        <f t="shared" si="2951"/>
        <v>2099.9999999999995</v>
      </c>
      <c r="AQ1705" s="80">
        <f t="shared" si="2951"/>
        <v>2183.333333333333</v>
      </c>
      <c r="AR1705" s="80">
        <f t="shared" si="2951"/>
        <v>2266.6666666666665</v>
      </c>
      <c r="AS1705" s="80">
        <f t="shared" si="2951"/>
        <v>2350</v>
      </c>
      <c r="AT1705" s="80">
        <f t="shared" si="2951"/>
        <v>2433.3333333333335</v>
      </c>
      <c r="AU1705" s="80">
        <f t="shared" si="2951"/>
        <v>2516.666666666667</v>
      </c>
      <c r="AV1705" s="80">
        <f t="shared" si="2951"/>
        <v>2600.0000000000005</v>
      </c>
      <c r="AW1705" s="80">
        <f t="shared" si="2951"/>
        <v>2683.3333333333339</v>
      </c>
      <c r="AX1705" s="80">
        <f t="shared" si="2951"/>
        <v>2766.6666666666674</v>
      </c>
      <c r="AY1705" s="80">
        <f t="shared" si="2951"/>
        <v>2850.0000000000009</v>
      </c>
      <c r="AZ1705" s="80">
        <f t="shared" si="2951"/>
        <v>2933.3333333333344</v>
      </c>
      <c r="BA1705" s="80">
        <f t="shared" si="2951"/>
        <v>3016.6666666666679</v>
      </c>
      <c r="BB1705" s="80">
        <f t="shared" si="2951"/>
        <v>3100.0000000000014</v>
      </c>
      <c r="BC1705" s="80">
        <f t="shared" si="2951"/>
        <v>3183.3333333333348</v>
      </c>
      <c r="BD1705" s="80">
        <f t="shared" si="2951"/>
        <v>3266.6666666666683</v>
      </c>
      <c r="BE1705" s="80">
        <f t="shared" si="2951"/>
        <v>3350.0000000000018</v>
      </c>
      <c r="BF1705" s="80">
        <f t="shared" si="2951"/>
        <v>3433.3333333333353</v>
      </c>
      <c r="BG1705" s="80">
        <f t="shared" si="2951"/>
        <v>3516.6666666666688</v>
      </c>
      <c r="BH1705" s="80">
        <f t="shared" si="2951"/>
        <v>3600.0000000000023</v>
      </c>
      <c r="BI1705" s="80">
        <f t="shared" si="2951"/>
        <v>3683.3333333333358</v>
      </c>
      <c r="BJ1705" s="80">
        <f t="shared" si="2951"/>
        <v>3766.6666666666692</v>
      </c>
      <c r="BK1705" s="80">
        <f t="shared" si="2951"/>
        <v>3850.0000000000027</v>
      </c>
      <c r="BL1705" s="80">
        <f t="shared" si="2951"/>
        <v>3933.3333333333362</v>
      </c>
      <c r="BM1705" s="80">
        <f t="shared" si="2951"/>
        <v>4016.6666666666697</v>
      </c>
      <c r="BN1705" s="80">
        <f t="shared" si="2951"/>
        <v>4100.0000000000027</v>
      </c>
      <c r="BO1705" s="80">
        <f t="shared" si="2951"/>
        <v>4183.3333333333358</v>
      </c>
      <c r="BP1705" s="80">
        <f t="shared" si="2951"/>
        <v>4266.6666666666688</v>
      </c>
      <c r="BQ1705" s="80">
        <f t="shared" si="2951"/>
        <v>4350.0000000000018</v>
      </c>
      <c r="BR1705" s="80">
        <f t="shared" si="2951"/>
        <v>4433.3333333333348</v>
      </c>
      <c r="BS1705" s="80">
        <f t="shared" si="2951"/>
        <v>4516.6666666666679</v>
      </c>
      <c r="BT1705" s="80">
        <f t="shared" si="2951"/>
        <v>4600.0000000000009</v>
      </c>
      <c r="BU1705" s="80">
        <f t="shared" si="2951"/>
        <v>4683.3333333333339</v>
      </c>
      <c r="BV1705" s="80">
        <f t="shared" si="2951"/>
        <v>4766.666666666667</v>
      </c>
      <c r="BW1705" s="80">
        <f t="shared" si="2951"/>
        <v>4850</v>
      </c>
      <c r="BX1705" s="80">
        <f t="shared" si="2951"/>
        <v>4933.333333333333</v>
      </c>
      <c r="BY1705" s="80">
        <f t="shared" si="2951"/>
        <v>5016.6666666666661</v>
      </c>
      <c r="BZ1705" s="80">
        <f t="shared" si="2951"/>
        <v>5099.9999999999991</v>
      </c>
      <c r="CA1705" s="80">
        <f t="shared" si="2951"/>
        <v>5183.3333333333321</v>
      </c>
      <c r="CB1705" s="80">
        <f t="shared" si="2951"/>
        <v>5266.6666666666652</v>
      </c>
      <c r="CC1705" s="80">
        <f t="shared" si="2951"/>
        <v>5349.9999999999982</v>
      </c>
      <c r="CD1705" s="80">
        <f t="shared" ref="CD1705:CL1705" si="2952">-CD1697+CC1705</f>
        <v>5433.3333333333312</v>
      </c>
      <c r="CE1705" s="80">
        <f t="shared" si="2952"/>
        <v>5516.6666666666642</v>
      </c>
      <c r="CF1705" s="80">
        <f t="shared" si="2952"/>
        <v>5599.9999999999973</v>
      </c>
      <c r="CG1705" s="80">
        <f t="shared" si="2952"/>
        <v>5683.3333333333303</v>
      </c>
      <c r="CH1705" s="80">
        <f t="shared" si="2952"/>
        <v>5766.6666666666633</v>
      </c>
      <c r="CI1705" s="80">
        <f t="shared" si="2952"/>
        <v>5849.9999999999964</v>
      </c>
      <c r="CJ1705" s="80">
        <f t="shared" si="2952"/>
        <v>5933.3333333333294</v>
      </c>
      <c r="CK1705" s="80">
        <f t="shared" si="2952"/>
        <v>6016.6666666666624</v>
      </c>
      <c r="CL1705" s="80">
        <f t="shared" si="2952"/>
        <v>6099.9999999999955</v>
      </c>
      <c r="CN1705" s="80">
        <f>CN1702</f>
        <v>100</v>
      </c>
      <c r="CO1705" s="80" t="e">
        <f t="shared" ref="CO1705" si="2953">-CO1697+CN1705</f>
        <v>#N/A</v>
      </c>
      <c r="CP1705" s="80" t="e">
        <f t="shared" ref="CP1705" si="2954">-CP1697+CO1705</f>
        <v>#N/A</v>
      </c>
      <c r="CQ1705" s="80" t="e">
        <f t="shared" ref="CQ1705" si="2955">-CQ1697+CP1705</f>
        <v>#N/A</v>
      </c>
      <c r="CR1705" s="80" t="e">
        <f t="shared" ref="CR1705" si="2956">-CR1697+CQ1705</f>
        <v>#N/A</v>
      </c>
      <c r="CS1705" s="80" t="e">
        <f t="shared" ref="CS1705" si="2957">-CS1697+CR1705</f>
        <v>#N/A</v>
      </c>
      <c r="CT1705" s="80" t="e">
        <f t="shared" ref="CT1705" si="2958">-CT1697+CS1705</f>
        <v>#N/A</v>
      </c>
      <c r="CU1705" s="80" t="e">
        <f t="shared" ref="CU1705" si="2959">-CU1697+CT1705</f>
        <v>#N/A</v>
      </c>
      <c r="CV1705" s="80" t="e">
        <f t="shared" ref="CV1705" si="2960">-CV1697+CU1705</f>
        <v>#N/A</v>
      </c>
      <c r="CW1705" s="80" t="e">
        <f t="shared" ref="CW1705" si="2961">-CW1697+CV1705</f>
        <v>#N/A</v>
      </c>
      <c r="CX1705" s="80" t="e">
        <f t="shared" ref="CX1705" si="2962">-CX1697+CW1705</f>
        <v>#N/A</v>
      </c>
      <c r="CY1705" s="80" t="e">
        <f t="shared" ref="CY1705" si="2963">-CY1697+CX1705</f>
        <v>#N/A</v>
      </c>
      <c r="CZ1705" s="80" t="e">
        <f t="shared" ref="CZ1705" si="2964">-CZ1697+CY1705</f>
        <v>#N/A</v>
      </c>
      <c r="DA1705" s="80" t="e">
        <f t="shared" ref="DA1705" si="2965">-DA1697+CZ1705</f>
        <v>#N/A</v>
      </c>
      <c r="DB1705" s="80" t="e">
        <f t="shared" ref="DB1705" si="2966">-DB1697+DA1705</f>
        <v>#N/A</v>
      </c>
      <c r="DC1705" s="80" t="e">
        <f t="shared" ref="DC1705" si="2967">-DC1697+DB1705</f>
        <v>#N/A</v>
      </c>
      <c r="DD1705" s="80" t="e">
        <f t="shared" ref="DD1705" si="2968">-DD1697+DC1705</f>
        <v>#N/A</v>
      </c>
      <c r="DE1705" s="80" t="e">
        <f t="shared" ref="DE1705" si="2969">-DE1697+DD1705</f>
        <v>#N/A</v>
      </c>
      <c r="DF1705" s="80" t="e">
        <f t="shared" ref="DF1705" si="2970">-DF1697+DE1705</f>
        <v>#N/A</v>
      </c>
      <c r="DG1705" s="80" t="e">
        <f t="shared" ref="DG1705" si="2971">-DG1697+DF1705</f>
        <v>#N/A</v>
      </c>
      <c r="DH1705" s="80" t="e">
        <f t="shared" ref="DH1705" si="2972">-DH1697+DG1705</f>
        <v>#N/A</v>
      </c>
      <c r="DI1705" s="80" t="e">
        <f t="shared" ref="DI1705" si="2973">-DI1697+DH1705</f>
        <v>#N/A</v>
      </c>
      <c r="DJ1705" s="80" t="e">
        <f t="shared" ref="DJ1705" si="2974">-DJ1697+DI1705</f>
        <v>#N/A</v>
      </c>
      <c r="DK1705" s="80" t="e">
        <f t="shared" ref="DK1705:DL1705" si="2975">-DK1697+DJ1705</f>
        <v>#N/A</v>
      </c>
      <c r="DL1705" s="80" t="e">
        <f t="shared" si="2975"/>
        <v>#N/A</v>
      </c>
    </row>
    <row r="1706" spans="2:116" x14ac:dyDescent="0.35">
      <c r="D1706" t="s">
        <v>424</v>
      </c>
      <c r="E1706" s="8" t="str">
        <f t="shared" si="2950"/>
        <v>1706 FAINT-F</v>
      </c>
      <c r="G1706" s="95" t="s">
        <v>205</v>
      </c>
      <c r="J1706" s="81">
        <f>-H1695/H1694*J1705</f>
        <v>-60</v>
      </c>
      <c r="K1706" s="43">
        <f>SUMIF($4:$4,K$2,1706:1706)</f>
        <v>-188.33333333333334</v>
      </c>
      <c r="L1706" s="43">
        <f>SUMIF($4:$4,L$2,1706:1706)</f>
        <v>-516.66666666666663</v>
      </c>
      <c r="M1706" s="43">
        <f>SUMIF($4:$4,M$2,1706:1706)</f>
        <v>-1025</v>
      </c>
      <c r="N1706" s="43">
        <f>SUMIF($4:$4,N$2,1706:1706)</f>
        <v>-1733.3333333333337</v>
      </c>
      <c r="O1706" s="43">
        <f>SUMIF($4:$4,O$2,1706:1706)</f>
        <v>-2641.6666666666674</v>
      </c>
      <c r="P1706" s="43">
        <f>SUMIF($4:$4,P$2,1706:1706)</f>
        <v>-3641.6666666666692</v>
      </c>
      <c r="R1706" s="37">
        <f>$J1706</f>
        <v>-60</v>
      </c>
      <c r="S1706" s="81">
        <f>R1706+S1700</f>
        <v>-63.055555555555557</v>
      </c>
      <c r="T1706" s="81">
        <f t="shared" ref="T1706:CE1706" si="2976">S1706+T1700</f>
        <v>-67.5</v>
      </c>
      <c r="U1706" s="81">
        <f t="shared" si="2976"/>
        <v>-73.333333333333329</v>
      </c>
      <c r="V1706" s="81">
        <f t="shared" si="2976"/>
        <v>-80.555555555555557</v>
      </c>
      <c r="W1706" s="81">
        <f t="shared" si="2976"/>
        <v>-89.166666666666671</v>
      </c>
      <c r="X1706" s="81">
        <f t="shared" si="2976"/>
        <v>-99.166666666666671</v>
      </c>
      <c r="Y1706" s="81">
        <f t="shared" si="2976"/>
        <v>-110.55555555555556</v>
      </c>
      <c r="Z1706" s="81">
        <f t="shared" si="2976"/>
        <v>-123.33333333333333</v>
      </c>
      <c r="AA1706" s="81">
        <f t="shared" si="2976"/>
        <v>-137.5</v>
      </c>
      <c r="AB1706" s="81">
        <f t="shared" si="2976"/>
        <v>-153.05555555555554</v>
      </c>
      <c r="AC1706" s="81">
        <f t="shared" si="2976"/>
        <v>-170</v>
      </c>
      <c r="AD1706" s="81">
        <f t="shared" si="2976"/>
        <v>-188.33333333333334</v>
      </c>
      <c r="AE1706" s="81">
        <f t="shared" si="2976"/>
        <v>-208.05555555555557</v>
      </c>
      <c r="AF1706" s="81">
        <f t="shared" si="2976"/>
        <v>-229.16666666666669</v>
      </c>
      <c r="AG1706" s="81">
        <f t="shared" si="2976"/>
        <v>-251.66666666666669</v>
      </c>
      <c r="AH1706" s="81">
        <f t="shared" si="2976"/>
        <v>-275.5555555555556</v>
      </c>
      <c r="AI1706" s="81">
        <f t="shared" si="2976"/>
        <v>-300.83333333333337</v>
      </c>
      <c r="AJ1706" s="81">
        <f t="shared" si="2976"/>
        <v>-327.50000000000006</v>
      </c>
      <c r="AK1706" s="81">
        <f t="shared" si="2976"/>
        <v>-355.5555555555556</v>
      </c>
      <c r="AL1706" s="81">
        <f t="shared" si="2976"/>
        <v>-385.00000000000006</v>
      </c>
      <c r="AM1706" s="81">
        <f t="shared" si="2976"/>
        <v>-415.83333333333337</v>
      </c>
      <c r="AN1706" s="81">
        <f t="shared" si="2976"/>
        <v>-448.0555555555556</v>
      </c>
      <c r="AO1706" s="81">
        <f t="shared" si="2976"/>
        <v>-481.66666666666669</v>
      </c>
      <c r="AP1706" s="81">
        <f t="shared" si="2976"/>
        <v>-516.66666666666663</v>
      </c>
      <c r="AQ1706" s="81">
        <f t="shared" si="2976"/>
        <v>-551.3888888888888</v>
      </c>
      <c r="AR1706" s="81">
        <f t="shared" si="2976"/>
        <v>-587.49999999999989</v>
      </c>
      <c r="AS1706" s="81">
        <f t="shared" si="2976"/>
        <v>-624.99999999999989</v>
      </c>
      <c r="AT1706" s="81">
        <f t="shared" si="2976"/>
        <v>-663.8888888888888</v>
      </c>
      <c r="AU1706" s="81">
        <f t="shared" si="2976"/>
        <v>-704.16666666666663</v>
      </c>
      <c r="AV1706" s="81">
        <f t="shared" si="2976"/>
        <v>-745.83333333333326</v>
      </c>
      <c r="AW1706" s="81">
        <f t="shared" si="2976"/>
        <v>-788.8888888888888</v>
      </c>
      <c r="AX1706" s="81">
        <f t="shared" si="2976"/>
        <v>-833.33333333333326</v>
      </c>
      <c r="AY1706" s="81">
        <f t="shared" si="2976"/>
        <v>-879.16666666666663</v>
      </c>
      <c r="AZ1706" s="81">
        <f t="shared" si="2976"/>
        <v>-926.38888888888891</v>
      </c>
      <c r="BA1706" s="81">
        <f t="shared" si="2976"/>
        <v>-975</v>
      </c>
      <c r="BB1706" s="81">
        <f t="shared" si="2976"/>
        <v>-1025</v>
      </c>
      <c r="BC1706" s="81">
        <f t="shared" si="2976"/>
        <v>-1076.3888888888889</v>
      </c>
      <c r="BD1706" s="81">
        <f t="shared" si="2976"/>
        <v>-1129.1666666666667</v>
      </c>
      <c r="BE1706" s="81">
        <f t="shared" si="2976"/>
        <v>-1183.3333333333335</v>
      </c>
      <c r="BF1706" s="81">
        <f t="shared" si="2976"/>
        <v>-1238.8888888888891</v>
      </c>
      <c r="BG1706" s="81">
        <f t="shared" si="2976"/>
        <v>-1295.8333333333337</v>
      </c>
      <c r="BH1706" s="81">
        <f t="shared" si="2976"/>
        <v>-1354.166666666667</v>
      </c>
      <c r="BI1706" s="81">
        <f t="shared" si="2976"/>
        <v>-1413.8888888888891</v>
      </c>
      <c r="BJ1706" s="81">
        <f t="shared" si="2976"/>
        <v>-1475.0000000000002</v>
      </c>
      <c r="BK1706" s="81">
        <f t="shared" si="2976"/>
        <v>-1537.5000000000002</v>
      </c>
      <c r="BL1706" s="81">
        <f t="shared" si="2976"/>
        <v>-1601.3888888888891</v>
      </c>
      <c r="BM1706" s="81">
        <f t="shared" si="2976"/>
        <v>-1666.666666666667</v>
      </c>
      <c r="BN1706" s="81">
        <f t="shared" si="2976"/>
        <v>-1733.3333333333337</v>
      </c>
      <c r="BO1706" s="81">
        <f t="shared" si="2976"/>
        <v>-1801.3888888888894</v>
      </c>
      <c r="BP1706" s="81">
        <f t="shared" si="2976"/>
        <v>-1870.8333333333339</v>
      </c>
      <c r="BQ1706" s="81">
        <f t="shared" si="2976"/>
        <v>-1941.6666666666674</v>
      </c>
      <c r="BR1706" s="81">
        <f t="shared" si="2976"/>
        <v>-2013.8888888888896</v>
      </c>
      <c r="BS1706" s="81">
        <f t="shared" si="2976"/>
        <v>-2087.5000000000009</v>
      </c>
      <c r="BT1706" s="81">
        <f t="shared" si="2976"/>
        <v>-2162.5000000000009</v>
      </c>
      <c r="BU1706" s="81">
        <f t="shared" si="2976"/>
        <v>-2238.8888888888896</v>
      </c>
      <c r="BV1706" s="81">
        <f t="shared" si="2976"/>
        <v>-2316.6666666666674</v>
      </c>
      <c r="BW1706" s="81">
        <f t="shared" si="2976"/>
        <v>-2395.8333333333339</v>
      </c>
      <c r="BX1706" s="81">
        <f t="shared" si="2976"/>
        <v>-2476.3888888888896</v>
      </c>
      <c r="BY1706" s="81">
        <f t="shared" si="2976"/>
        <v>-2558.3333333333339</v>
      </c>
      <c r="BZ1706" s="81">
        <f t="shared" si="2976"/>
        <v>-2641.6666666666674</v>
      </c>
      <c r="CA1706" s="81">
        <f t="shared" si="2976"/>
        <v>-2725.0000000000009</v>
      </c>
      <c r="CB1706" s="81">
        <f t="shared" si="2976"/>
        <v>-2808.3333333333344</v>
      </c>
      <c r="CC1706" s="81">
        <f t="shared" si="2976"/>
        <v>-2891.6666666666679</v>
      </c>
      <c r="CD1706" s="81">
        <f t="shared" si="2976"/>
        <v>-2975.0000000000014</v>
      </c>
      <c r="CE1706" s="81">
        <f t="shared" si="2976"/>
        <v>-3058.3333333333348</v>
      </c>
      <c r="CF1706" s="81">
        <f t="shared" ref="CF1706:CL1706" si="2977">CE1706+CF1700</f>
        <v>-3141.6666666666683</v>
      </c>
      <c r="CG1706" s="81">
        <f t="shared" si="2977"/>
        <v>-3225.0000000000018</v>
      </c>
      <c r="CH1706" s="81">
        <f t="shared" si="2977"/>
        <v>-3308.3333333333353</v>
      </c>
      <c r="CI1706" s="81">
        <f t="shared" si="2977"/>
        <v>-3391.6666666666688</v>
      </c>
      <c r="CJ1706" s="81">
        <f t="shared" si="2977"/>
        <v>-3475.0000000000023</v>
      </c>
      <c r="CK1706" s="81">
        <f t="shared" si="2977"/>
        <v>-3558.3333333333358</v>
      </c>
      <c r="CL1706" s="81">
        <f t="shared" si="2977"/>
        <v>-3641.6666666666692</v>
      </c>
      <c r="CN1706" s="81">
        <f>-H1695/H1694*CN1705</f>
        <v>-60</v>
      </c>
      <c r="CO1706" s="81" t="e">
        <f>CN1706+CO1700</f>
        <v>#N/A</v>
      </c>
      <c r="CP1706" s="81" t="e">
        <f t="shared" ref="CP1706:DL1706" si="2978">CO1706+CP1700</f>
        <v>#N/A</v>
      </c>
      <c r="CQ1706" s="81" t="e">
        <f t="shared" si="2978"/>
        <v>#N/A</v>
      </c>
      <c r="CR1706" s="81" t="e">
        <f t="shared" si="2978"/>
        <v>#N/A</v>
      </c>
      <c r="CS1706" s="81" t="e">
        <f t="shared" si="2978"/>
        <v>#N/A</v>
      </c>
      <c r="CT1706" s="81" t="e">
        <f t="shared" si="2978"/>
        <v>#N/A</v>
      </c>
      <c r="CU1706" s="81" t="e">
        <f t="shared" si="2978"/>
        <v>#N/A</v>
      </c>
      <c r="CV1706" s="81" t="e">
        <f t="shared" si="2978"/>
        <v>#N/A</v>
      </c>
      <c r="CW1706" s="81" t="e">
        <f t="shared" si="2978"/>
        <v>#N/A</v>
      </c>
      <c r="CX1706" s="81" t="e">
        <f t="shared" si="2978"/>
        <v>#N/A</v>
      </c>
      <c r="CY1706" s="81" t="e">
        <f t="shared" si="2978"/>
        <v>#N/A</v>
      </c>
      <c r="CZ1706" s="81" t="e">
        <f t="shared" si="2978"/>
        <v>#N/A</v>
      </c>
      <c r="DA1706" s="81" t="e">
        <f t="shared" si="2978"/>
        <v>#N/A</v>
      </c>
      <c r="DB1706" s="81" t="e">
        <f t="shared" si="2978"/>
        <v>#N/A</v>
      </c>
      <c r="DC1706" s="81" t="e">
        <f t="shared" si="2978"/>
        <v>#N/A</v>
      </c>
      <c r="DD1706" s="81" t="e">
        <f t="shared" si="2978"/>
        <v>#N/A</v>
      </c>
      <c r="DE1706" s="81" t="e">
        <f t="shared" si="2978"/>
        <v>#N/A</v>
      </c>
      <c r="DF1706" s="81" t="e">
        <f t="shared" si="2978"/>
        <v>#N/A</v>
      </c>
      <c r="DG1706" s="81" t="e">
        <f t="shared" si="2978"/>
        <v>#N/A</v>
      </c>
      <c r="DH1706" s="81" t="e">
        <f t="shared" si="2978"/>
        <v>#N/A</v>
      </c>
      <c r="DI1706" s="81" t="e">
        <f t="shared" si="2978"/>
        <v>#N/A</v>
      </c>
      <c r="DJ1706" s="81" t="e">
        <f t="shared" si="2978"/>
        <v>#N/A</v>
      </c>
      <c r="DK1706" s="81" t="e">
        <f t="shared" si="2978"/>
        <v>#N/A</v>
      </c>
      <c r="DL1706" s="81" t="e">
        <f t="shared" si="2978"/>
        <v>#N/A</v>
      </c>
    </row>
    <row r="1707" spans="2:116" x14ac:dyDescent="0.35">
      <c r="C1707" t="s">
        <v>240</v>
      </c>
      <c r="D1707" t="s">
        <v>424</v>
      </c>
      <c r="E1707" s="8" t="str">
        <f t="shared" si="2950"/>
        <v>1707 FAINT-F</v>
      </c>
      <c r="G1707" s="125" t="str">
        <f>"Gross Intangibles - "&amp;SUBSTITUTE(G1694,":","")</f>
        <v>Gross Intangibles - Fixed secondary intangible assets</v>
      </c>
      <c r="H1707" s="27"/>
      <c r="J1707" s="77">
        <f>SUM(J1705:J1706)</f>
        <v>40</v>
      </c>
      <c r="K1707" s="28">
        <f>SUMIF($3:$3,K$2,1707:1707)</f>
        <v>6344.4444444444453</v>
      </c>
      <c r="L1707" s="28">
        <f>SUMIF($3:$3,L$2,1707:1707)</f>
        <v>15504.444444444442</v>
      </c>
      <c r="M1707" s="28">
        <f>SUMIF($3:$3,M$2,1707:1707)</f>
        <v>22394.444444444453</v>
      </c>
      <c r="N1707" s="28">
        <f>SUMIF($3:$3,N$2,1707:1707)</f>
        <v>26994.444444444474</v>
      </c>
      <c r="O1707" s="28">
        <f>SUMIF($3:$3,O$2,1707:1707)</f>
        <v>29194.444444444445</v>
      </c>
      <c r="P1707" s="28">
        <f>SUMIF($3:$3,P$2,1707:1707)</f>
        <v>29499.999999999945</v>
      </c>
      <c r="R1707" s="33">
        <f>$J1707</f>
        <v>40</v>
      </c>
      <c r="S1707" s="77">
        <f t="shared" ref="S1707:CB1707" si="2979">SUM(S1705:S1706)</f>
        <v>120.27777777777776</v>
      </c>
      <c r="T1707" s="77">
        <f t="shared" si="2979"/>
        <v>199.16666666666663</v>
      </c>
      <c r="U1707" s="77">
        <f t="shared" si="2979"/>
        <v>276.66666666666663</v>
      </c>
      <c r="V1707" s="77">
        <f t="shared" si="2979"/>
        <v>352.77777777777771</v>
      </c>
      <c r="W1707" s="77">
        <f t="shared" si="2979"/>
        <v>427.49999999999994</v>
      </c>
      <c r="X1707" s="77">
        <f t="shared" si="2979"/>
        <v>500.83333333333331</v>
      </c>
      <c r="Y1707" s="77">
        <f t="shared" si="2979"/>
        <v>572.77777777777783</v>
      </c>
      <c r="Z1707" s="77">
        <f t="shared" si="2979"/>
        <v>643.33333333333337</v>
      </c>
      <c r="AA1707" s="77">
        <f t="shared" si="2979"/>
        <v>712.50000000000011</v>
      </c>
      <c r="AB1707" s="77">
        <f t="shared" si="2979"/>
        <v>780.27777777777794</v>
      </c>
      <c r="AC1707" s="77">
        <f t="shared" si="2979"/>
        <v>846.66666666666686</v>
      </c>
      <c r="AD1707" s="77">
        <f t="shared" si="2979"/>
        <v>911.66666666666686</v>
      </c>
      <c r="AE1707" s="77">
        <f t="shared" si="2979"/>
        <v>975.27777777777794</v>
      </c>
      <c r="AF1707" s="77">
        <f t="shared" si="2979"/>
        <v>1037.5</v>
      </c>
      <c r="AG1707" s="77">
        <f t="shared" si="2979"/>
        <v>1098.3333333333333</v>
      </c>
      <c r="AH1707" s="77">
        <f t="shared" si="2979"/>
        <v>1157.7777777777776</v>
      </c>
      <c r="AI1707" s="77">
        <f t="shared" si="2979"/>
        <v>1215.833333333333</v>
      </c>
      <c r="AJ1707" s="77">
        <f t="shared" si="2979"/>
        <v>1272.4999999999998</v>
      </c>
      <c r="AK1707" s="77">
        <f t="shared" si="2979"/>
        <v>1327.7777777777774</v>
      </c>
      <c r="AL1707" s="77">
        <f t="shared" si="2979"/>
        <v>1381.6666666666663</v>
      </c>
      <c r="AM1707" s="77">
        <f t="shared" si="2979"/>
        <v>1434.1666666666661</v>
      </c>
      <c r="AN1707" s="77">
        <f t="shared" si="2979"/>
        <v>1485.2777777777771</v>
      </c>
      <c r="AO1707" s="77">
        <f t="shared" si="2979"/>
        <v>1534.9999999999993</v>
      </c>
      <c r="AP1707" s="77">
        <f t="shared" si="2979"/>
        <v>1583.333333333333</v>
      </c>
      <c r="AQ1707" s="77">
        <f t="shared" si="2979"/>
        <v>1631.9444444444443</v>
      </c>
      <c r="AR1707" s="77">
        <f t="shared" si="2979"/>
        <v>1679.1666666666665</v>
      </c>
      <c r="AS1707" s="77">
        <f t="shared" si="2979"/>
        <v>1725</v>
      </c>
      <c r="AT1707" s="77">
        <f t="shared" si="2979"/>
        <v>1769.4444444444448</v>
      </c>
      <c r="AU1707" s="77">
        <f t="shared" si="2979"/>
        <v>1812.5000000000005</v>
      </c>
      <c r="AV1707" s="77">
        <f t="shared" si="2979"/>
        <v>1854.1666666666672</v>
      </c>
      <c r="AW1707" s="77">
        <f t="shared" si="2979"/>
        <v>1894.4444444444453</v>
      </c>
      <c r="AX1707" s="77">
        <f t="shared" si="2979"/>
        <v>1933.3333333333342</v>
      </c>
      <c r="AY1707" s="77">
        <f t="shared" si="2979"/>
        <v>1970.8333333333344</v>
      </c>
      <c r="AZ1707" s="77">
        <f t="shared" si="2979"/>
        <v>2006.9444444444455</v>
      </c>
      <c r="BA1707" s="77">
        <f t="shared" si="2979"/>
        <v>2041.6666666666679</v>
      </c>
      <c r="BB1707" s="77">
        <f t="shared" si="2979"/>
        <v>2075.0000000000014</v>
      </c>
      <c r="BC1707" s="77">
        <f t="shared" si="2979"/>
        <v>2106.9444444444462</v>
      </c>
      <c r="BD1707" s="77">
        <f t="shared" si="2979"/>
        <v>2137.5000000000018</v>
      </c>
      <c r="BE1707" s="77">
        <f t="shared" si="2979"/>
        <v>2166.6666666666683</v>
      </c>
      <c r="BF1707" s="77">
        <f t="shared" si="2979"/>
        <v>2194.4444444444462</v>
      </c>
      <c r="BG1707" s="77">
        <f t="shared" si="2979"/>
        <v>2220.8333333333348</v>
      </c>
      <c r="BH1707" s="77">
        <f t="shared" si="2979"/>
        <v>2245.8333333333353</v>
      </c>
      <c r="BI1707" s="77">
        <f t="shared" si="2979"/>
        <v>2269.4444444444466</v>
      </c>
      <c r="BJ1707" s="77">
        <f t="shared" si="2979"/>
        <v>2291.6666666666688</v>
      </c>
      <c r="BK1707" s="77">
        <f t="shared" si="2979"/>
        <v>2312.5000000000027</v>
      </c>
      <c r="BL1707" s="77">
        <f t="shared" si="2979"/>
        <v>2331.9444444444471</v>
      </c>
      <c r="BM1707" s="77">
        <f t="shared" si="2979"/>
        <v>2350.0000000000027</v>
      </c>
      <c r="BN1707" s="77">
        <f t="shared" si="2979"/>
        <v>2366.6666666666688</v>
      </c>
      <c r="BO1707" s="77">
        <f t="shared" si="2979"/>
        <v>2381.9444444444462</v>
      </c>
      <c r="BP1707" s="77">
        <f t="shared" si="2979"/>
        <v>2395.8333333333348</v>
      </c>
      <c r="BQ1707" s="77">
        <f t="shared" si="2979"/>
        <v>2408.3333333333344</v>
      </c>
      <c r="BR1707" s="77">
        <f t="shared" si="2979"/>
        <v>2419.4444444444453</v>
      </c>
      <c r="BS1707" s="77">
        <f t="shared" si="2979"/>
        <v>2429.166666666667</v>
      </c>
      <c r="BT1707" s="77">
        <f t="shared" si="2979"/>
        <v>2437.5</v>
      </c>
      <c r="BU1707" s="77">
        <f t="shared" si="2979"/>
        <v>2444.4444444444443</v>
      </c>
      <c r="BV1707" s="77">
        <f t="shared" si="2979"/>
        <v>2449.9999999999995</v>
      </c>
      <c r="BW1707" s="77">
        <f t="shared" si="2979"/>
        <v>2454.1666666666661</v>
      </c>
      <c r="BX1707" s="77">
        <f t="shared" si="2979"/>
        <v>2456.9444444444434</v>
      </c>
      <c r="BY1707" s="77">
        <f t="shared" si="2979"/>
        <v>2458.3333333333321</v>
      </c>
      <c r="BZ1707" s="77">
        <f t="shared" si="2979"/>
        <v>2458.3333333333317</v>
      </c>
      <c r="CA1707" s="77">
        <f t="shared" si="2979"/>
        <v>2458.3333333333312</v>
      </c>
      <c r="CB1707" s="77">
        <f t="shared" si="2979"/>
        <v>2458.3333333333308</v>
      </c>
      <c r="CC1707" s="77">
        <f>SUM(CC1705:CC1706)</f>
        <v>2458.3333333333303</v>
      </c>
      <c r="CD1707" s="77">
        <f t="shared" ref="CD1707:CL1707" si="2980">SUM(CD1705:CD1706)</f>
        <v>2458.3333333333298</v>
      </c>
      <c r="CE1707" s="77">
        <f t="shared" si="2980"/>
        <v>2458.3333333333294</v>
      </c>
      <c r="CF1707" s="77">
        <f t="shared" si="2980"/>
        <v>2458.3333333333289</v>
      </c>
      <c r="CG1707" s="77">
        <f t="shared" si="2980"/>
        <v>2458.3333333333285</v>
      </c>
      <c r="CH1707" s="77">
        <f t="shared" si="2980"/>
        <v>2458.333333333328</v>
      </c>
      <c r="CI1707" s="77">
        <f t="shared" si="2980"/>
        <v>2458.3333333333276</v>
      </c>
      <c r="CJ1707" s="77">
        <f t="shared" si="2980"/>
        <v>2458.3333333333271</v>
      </c>
      <c r="CK1707" s="77">
        <f t="shared" si="2980"/>
        <v>2458.3333333333267</v>
      </c>
      <c r="CL1707" s="77">
        <f t="shared" si="2980"/>
        <v>2458.3333333333262</v>
      </c>
      <c r="CN1707" s="77">
        <f>SUM(CN1705:CN1706)</f>
        <v>40</v>
      </c>
      <c r="CO1707" s="77" t="e">
        <f t="shared" ref="CO1707:DK1707" si="2981">SUM(CO1705:CO1706)</f>
        <v>#N/A</v>
      </c>
      <c r="CP1707" s="77" t="e">
        <f t="shared" si="2981"/>
        <v>#N/A</v>
      </c>
      <c r="CQ1707" s="77" t="e">
        <f t="shared" si="2981"/>
        <v>#N/A</v>
      </c>
      <c r="CR1707" s="77" t="e">
        <f t="shared" si="2981"/>
        <v>#N/A</v>
      </c>
      <c r="CS1707" s="77" t="e">
        <f t="shared" si="2981"/>
        <v>#N/A</v>
      </c>
      <c r="CT1707" s="77" t="e">
        <f t="shared" si="2981"/>
        <v>#N/A</v>
      </c>
      <c r="CU1707" s="77" t="e">
        <f t="shared" si="2981"/>
        <v>#N/A</v>
      </c>
      <c r="CV1707" s="77" t="e">
        <f t="shared" si="2981"/>
        <v>#N/A</v>
      </c>
      <c r="CW1707" s="77" t="e">
        <f t="shared" si="2981"/>
        <v>#N/A</v>
      </c>
      <c r="CX1707" s="77" t="e">
        <f t="shared" si="2981"/>
        <v>#N/A</v>
      </c>
      <c r="CY1707" s="77" t="e">
        <f t="shared" si="2981"/>
        <v>#N/A</v>
      </c>
      <c r="CZ1707" s="77" t="e">
        <f t="shared" si="2981"/>
        <v>#N/A</v>
      </c>
      <c r="DA1707" s="77" t="e">
        <f t="shared" si="2981"/>
        <v>#N/A</v>
      </c>
      <c r="DB1707" s="77" t="e">
        <f t="shared" si="2981"/>
        <v>#N/A</v>
      </c>
      <c r="DC1707" s="77" t="e">
        <f t="shared" si="2981"/>
        <v>#N/A</v>
      </c>
      <c r="DD1707" s="77" t="e">
        <f t="shared" si="2981"/>
        <v>#N/A</v>
      </c>
      <c r="DE1707" s="77" t="e">
        <f t="shared" si="2981"/>
        <v>#N/A</v>
      </c>
      <c r="DF1707" s="77" t="e">
        <f t="shared" si="2981"/>
        <v>#N/A</v>
      </c>
      <c r="DG1707" s="77" t="e">
        <f t="shared" si="2981"/>
        <v>#N/A</v>
      </c>
      <c r="DH1707" s="77" t="e">
        <f t="shared" si="2981"/>
        <v>#N/A</v>
      </c>
      <c r="DI1707" s="77" t="e">
        <f t="shared" si="2981"/>
        <v>#N/A</v>
      </c>
      <c r="DJ1707" s="77" t="e">
        <f t="shared" si="2981"/>
        <v>#N/A</v>
      </c>
      <c r="DK1707" s="77" t="e">
        <f t="shared" si="2981"/>
        <v>#N/A</v>
      </c>
      <c r="DL1707" s="77" t="e">
        <f t="shared" ref="DL1707" si="2982">SUM(DL1705:DL1706)</f>
        <v>#N/A</v>
      </c>
    </row>
    <row r="1708" spans="2:116" x14ac:dyDescent="0.35">
      <c r="D1708" t="s">
        <v>424</v>
      </c>
      <c r="E1708" s="8" t="str">
        <f t="shared" ref="E1708" si="2983">ROW()&amp;" "&amp;D1708</f>
        <v>1708 FAINT-F</v>
      </c>
      <c r="G1708" s="125" t="str">
        <f>"Accumulated amortization - "&amp;SUBSTITUTE(G1694,":","")</f>
        <v>Accumulated amortization - Fixed secondary intangible assets</v>
      </c>
      <c r="H1708" s="27"/>
      <c r="J1708" s="77"/>
      <c r="K1708" s="28"/>
      <c r="L1708" s="28"/>
      <c r="M1708" s="28"/>
      <c r="N1708" s="28"/>
      <c r="O1708" s="28"/>
      <c r="P1708" s="28"/>
      <c r="R1708" s="33"/>
      <c r="S1708" s="77"/>
      <c r="T1708" s="77"/>
      <c r="U1708" s="77"/>
      <c r="V1708" s="77"/>
      <c r="W1708" s="77"/>
      <c r="X1708" s="77"/>
      <c r="Y1708" s="77"/>
      <c r="Z1708" s="77"/>
      <c r="AA1708" s="77"/>
      <c r="AB1708" s="77"/>
      <c r="AC1708" s="77"/>
      <c r="AD1708" s="77"/>
      <c r="AE1708" s="77"/>
      <c r="AF1708" s="77"/>
      <c r="AG1708" s="77"/>
      <c r="AH1708" s="77"/>
      <c r="AI1708" s="77"/>
      <c r="AJ1708" s="77"/>
      <c r="AK1708" s="77"/>
      <c r="AL1708" s="77"/>
      <c r="AM1708" s="77"/>
      <c r="AN1708" s="77"/>
      <c r="AO1708" s="77"/>
      <c r="AP1708" s="77"/>
      <c r="AQ1708" s="77"/>
      <c r="AR1708" s="77"/>
      <c r="AS1708" s="77"/>
      <c r="AT1708" s="77"/>
      <c r="AU1708" s="77"/>
      <c r="AV1708" s="77"/>
      <c r="AW1708" s="77"/>
      <c r="AX1708" s="77"/>
      <c r="AY1708" s="77"/>
      <c r="AZ1708" s="77"/>
      <c r="BA1708" s="77"/>
      <c r="BB1708" s="77"/>
      <c r="BC1708" s="77"/>
      <c r="BD1708" s="77"/>
      <c r="BE1708" s="77"/>
      <c r="BF1708" s="77"/>
      <c r="BG1708" s="77"/>
      <c r="BH1708" s="77"/>
      <c r="BI1708" s="77"/>
      <c r="BJ1708" s="77"/>
      <c r="BK1708" s="77"/>
      <c r="BL1708" s="77"/>
      <c r="BM1708" s="77"/>
      <c r="BN1708" s="77"/>
      <c r="BO1708" s="77"/>
      <c r="BP1708" s="77"/>
      <c r="BQ1708" s="77"/>
      <c r="BR1708" s="77"/>
      <c r="BS1708" s="77"/>
      <c r="BT1708" s="77"/>
      <c r="BU1708" s="77"/>
      <c r="BV1708" s="77"/>
      <c r="BW1708" s="77"/>
      <c r="BX1708" s="77"/>
      <c r="BY1708" s="77"/>
      <c r="BZ1708" s="77"/>
      <c r="CA1708" s="77"/>
      <c r="CB1708" s="77"/>
      <c r="CC1708" s="77"/>
      <c r="CD1708" s="77"/>
      <c r="CE1708" s="77"/>
      <c r="CF1708" s="77"/>
      <c r="CG1708" s="77"/>
      <c r="CH1708" s="77"/>
      <c r="CI1708" s="77"/>
      <c r="CJ1708" s="77"/>
      <c r="CK1708" s="77"/>
      <c r="CL1708" s="77"/>
      <c r="CN1708" s="77"/>
      <c r="CO1708" s="77"/>
      <c r="CP1708" s="77"/>
      <c r="CQ1708" s="77"/>
      <c r="CR1708" s="77"/>
      <c r="CS1708" s="77"/>
      <c r="CT1708" s="77"/>
      <c r="CU1708" s="77"/>
      <c r="CV1708" s="77"/>
      <c r="CW1708" s="77"/>
      <c r="CX1708" s="77"/>
      <c r="CY1708" s="77"/>
      <c r="CZ1708" s="77"/>
      <c r="DA1708" s="77"/>
      <c r="DB1708" s="77"/>
      <c r="DC1708" s="77"/>
      <c r="DD1708" s="77"/>
      <c r="DE1708" s="77"/>
      <c r="DF1708" s="77"/>
      <c r="DG1708" s="77"/>
      <c r="DH1708" s="77"/>
      <c r="DI1708" s="77"/>
      <c r="DJ1708" s="77"/>
      <c r="DK1708" s="77"/>
      <c r="DL1708" s="77"/>
    </row>
    <row r="1709" spans="2:116" x14ac:dyDescent="0.35">
      <c r="B1709" t="s">
        <v>332</v>
      </c>
      <c r="D1709" t="s">
        <v>424</v>
      </c>
      <c r="E1709" s="8" t="str">
        <f t="shared" si="2948"/>
        <v>1709 FAINT-F</v>
      </c>
      <c r="G1709" s="126" t="str">
        <f>"Net Intangibles - "&amp;SUBSTITUTE(G1694,":","")</f>
        <v>Net Intangibles - Fixed secondary intangible assets</v>
      </c>
      <c r="H1709" s="27"/>
      <c r="I1709" s="78"/>
      <c r="J1709" s="78"/>
      <c r="K1709" s="33"/>
      <c r="L1709" s="33"/>
      <c r="M1709" s="33"/>
      <c r="N1709" s="33"/>
      <c r="O1709" s="33"/>
      <c r="P1709" s="33"/>
      <c r="R1709" s="33"/>
      <c r="S1709" s="77"/>
      <c r="T1709" s="77"/>
      <c r="U1709" s="77"/>
      <c r="V1709" s="77"/>
      <c r="W1709" s="77"/>
      <c r="X1709" s="77"/>
      <c r="Y1709" s="77"/>
      <c r="Z1709" s="77"/>
      <c r="AA1709" s="77"/>
      <c r="AB1709" s="77"/>
      <c r="AC1709" s="77"/>
      <c r="AD1709" s="77"/>
      <c r="AE1709" s="77"/>
      <c r="AF1709" s="77"/>
      <c r="AG1709" s="77"/>
      <c r="AH1709" s="77"/>
      <c r="AI1709" s="77"/>
      <c r="AJ1709" s="77"/>
      <c r="AK1709" s="77"/>
      <c r="AL1709" s="77"/>
      <c r="AM1709" s="77"/>
      <c r="AN1709" s="77"/>
      <c r="AO1709" s="77"/>
      <c r="AP1709" s="77"/>
      <c r="AQ1709" s="77"/>
      <c r="AR1709" s="77"/>
      <c r="AS1709" s="77"/>
      <c r="AT1709" s="77"/>
      <c r="AU1709" s="77"/>
      <c r="AV1709" s="77"/>
      <c r="AW1709" s="77"/>
      <c r="AX1709" s="77"/>
      <c r="AY1709" s="77"/>
      <c r="AZ1709" s="77"/>
      <c r="BA1709" s="77"/>
      <c r="BB1709" s="77"/>
      <c r="BC1709" s="77"/>
      <c r="BD1709" s="77"/>
      <c r="BE1709" s="77"/>
      <c r="BF1709" s="77"/>
      <c r="BG1709" s="77"/>
      <c r="BH1709" s="77"/>
      <c r="BI1709" s="77"/>
      <c r="BJ1709" s="77"/>
      <c r="BK1709" s="77"/>
      <c r="BL1709" s="77"/>
      <c r="BM1709" s="77"/>
      <c r="BN1709" s="77"/>
      <c r="BO1709" s="77"/>
      <c r="BP1709" s="77"/>
      <c r="BQ1709" s="77"/>
      <c r="BR1709" s="77"/>
      <c r="BS1709" s="77"/>
      <c r="BT1709" s="77"/>
      <c r="BU1709" s="77"/>
      <c r="BV1709" s="77"/>
      <c r="BW1709" s="77"/>
      <c r="BX1709" s="77"/>
      <c r="BY1709" s="77"/>
      <c r="BZ1709" s="77"/>
      <c r="CA1709" s="77"/>
      <c r="CB1709" s="77"/>
      <c r="CC1709" s="77"/>
      <c r="CD1709" s="77"/>
      <c r="CE1709" s="77"/>
      <c r="CF1709" s="77"/>
      <c r="CG1709" s="77"/>
      <c r="CH1709" s="77"/>
      <c r="CI1709" s="77"/>
      <c r="CJ1709" s="77"/>
      <c r="CK1709" s="77"/>
      <c r="CL1709" s="77"/>
      <c r="CN1709" s="78"/>
      <c r="CO1709" s="77"/>
      <c r="CP1709" s="77"/>
      <c r="CQ1709" s="77"/>
      <c r="CR1709" s="77"/>
      <c r="CS1709" s="77"/>
      <c r="CT1709" s="77"/>
      <c r="CU1709" s="77"/>
      <c r="CV1709" s="77"/>
      <c r="CW1709" s="77"/>
      <c r="CX1709" s="77"/>
      <c r="CY1709" s="77"/>
      <c r="CZ1709" s="77"/>
      <c r="DA1709" s="77"/>
      <c r="DB1709" s="77"/>
      <c r="DC1709" s="77"/>
      <c r="DD1709" s="77"/>
      <c r="DE1709" s="77"/>
      <c r="DF1709" s="77"/>
      <c r="DG1709" s="77"/>
      <c r="DH1709" s="77"/>
      <c r="DI1709" s="77"/>
      <c r="DJ1709" s="77"/>
      <c r="DK1709" s="77"/>
      <c r="DL1709" s="77"/>
    </row>
    <row r="1710" spans="2:116" x14ac:dyDescent="0.35">
      <c r="B1710" t="s">
        <v>332</v>
      </c>
      <c r="D1710" t="s">
        <v>424</v>
      </c>
      <c r="E1710" s="8" t="str">
        <f>ROW()&amp;" "&amp;D1710</f>
        <v>1710 FAINT-F</v>
      </c>
      <c r="G1710" s="126"/>
      <c r="S1710" s="72"/>
      <c r="T1710" s="72"/>
      <c r="U1710" s="72"/>
      <c r="V1710" s="72"/>
      <c r="W1710" s="72"/>
      <c r="X1710" s="72"/>
      <c r="Y1710" s="72"/>
      <c r="Z1710" s="72"/>
      <c r="AA1710" s="72"/>
      <c r="AB1710" s="72"/>
      <c r="AC1710" s="72"/>
      <c r="AD1710" s="72"/>
      <c r="AE1710" s="72"/>
      <c r="AF1710" s="72"/>
      <c r="AG1710" s="72"/>
      <c r="AH1710" s="72"/>
      <c r="AI1710" s="72"/>
      <c r="AJ1710" s="72"/>
      <c r="AK1710" s="72"/>
      <c r="AL1710" s="72"/>
      <c r="AM1710" s="72"/>
      <c r="AN1710" s="72"/>
      <c r="AO1710" s="72"/>
      <c r="AP1710" s="72"/>
      <c r="AQ1710" s="72"/>
      <c r="AR1710" s="72"/>
      <c r="AS1710" s="72"/>
      <c r="AT1710" s="72"/>
      <c r="AU1710" s="72"/>
      <c r="AV1710" s="72"/>
      <c r="AW1710" s="72"/>
      <c r="AX1710" s="72"/>
      <c r="AY1710" s="72"/>
      <c r="AZ1710" s="72"/>
      <c r="BA1710" s="72"/>
      <c r="BB1710" s="72"/>
      <c r="BC1710" s="72"/>
      <c r="BD1710" s="72"/>
      <c r="BE1710" s="72"/>
      <c r="BF1710" s="72"/>
      <c r="BG1710" s="72"/>
      <c r="BH1710" s="72"/>
      <c r="BI1710" s="72"/>
      <c r="BJ1710" s="72"/>
      <c r="BK1710" s="72"/>
      <c r="BL1710" s="72"/>
      <c r="BM1710" s="72"/>
      <c r="BN1710" s="72"/>
      <c r="BO1710" s="72"/>
      <c r="BP1710" s="72"/>
      <c r="BQ1710" s="72"/>
      <c r="BR1710" s="72"/>
      <c r="BS1710" s="72"/>
      <c r="BT1710" s="72"/>
      <c r="BU1710" s="72"/>
      <c r="BV1710" s="72"/>
      <c r="BW1710" s="72"/>
      <c r="BX1710" s="72"/>
      <c r="BY1710" s="72"/>
      <c r="BZ1710" s="72"/>
      <c r="CA1710" s="72"/>
      <c r="CB1710" s="72"/>
      <c r="CC1710" s="72"/>
      <c r="CD1710" s="72"/>
      <c r="CE1710" s="72"/>
      <c r="CF1710" s="72"/>
      <c r="CG1710" s="72"/>
      <c r="CH1710" s="72"/>
      <c r="CI1710" s="72"/>
      <c r="CJ1710" s="72"/>
      <c r="CK1710" s="72"/>
      <c r="CL1710" s="72"/>
      <c r="CO1710" s="72"/>
      <c r="CP1710" s="72"/>
      <c r="CQ1710" s="72"/>
      <c r="CR1710" s="72"/>
      <c r="CS1710" s="72"/>
      <c r="CT1710" s="72"/>
      <c r="CU1710" s="72"/>
      <c r="CV1710" s="72"/>
      <c r="CW1710" s="72"/>
      <c r="CX1710" s="72"/>
      <c r="CY1710" s="72"/>
      <c r="CZ1710" s="72"/>
      <c r="DA1710" s="72"/>
      <c r="DB1710" s="72"/>
      <c r="DC1710" s="72"/>
      <c r="DD1710" s="72"/>
      <c r="DE1710" s="72"/>
      <c r="DF1710" s="72"/>
      <c r="DG1710" s="72"/>
      <c r="DH1710" s="72"/>
      <c r="DI1710" s="72"/>
      <c r="DJ1710" s="72"/>
      <c r="DK1710" s="72"/>
      <c r="DL1710" s="72"/>
    </row>
    <row r="1711" spans="2:116" x14ac:dyDescent="0.35">
      <c r="B1711" t="s">
        <v>332</v>
      </c>
      <c r="D1711" t="s">
        <v>424</v>
      </c>
      <c r="E1711" s="8" t="str">
        <f t="shared" si="2948"/>
        <v>1711 FAINT-F</v>
      </c>
      <c r="G1711" s="136" t="str">
        <f>G1686</f>
        <v>(Primary label)</v>
      </c>
      <c r="K1711" s="53"/>
      <c r="L1711" s="53"/>
      <c r="M1711" s="53"/>
      <c r="N1711" s="53"/>
      <c r="O1711" s="53"/>
      <c r="P1711" s="53"/>
      <c r="R1711" s="24"/>
      <c r="S1711" s="179" t="str">
        <f t="shared" ref="S1711:AX1711" si="2984">S1686</f>
        <v>S$16</v>
      </c>
      <c r="T1711" s="179" t="str">
        <f t="shared" si="2984"/>
        <v>T$16</v>
      </c>
      <c r="U1711" s="179" t="str">
        <f t="shared" si="2984"/>
        <v>U$16</v>
      </c>
      <c r="V1711" s="179" t="str">
        <f t="shared" si="2984"/>
        <v>V$16</v>
      </c>
      <c r="W1711" s="179" t="str">
        <f t="shared" si="2984"/>
        <v>W$16</v>
      </c>
      <c r="X1711" s="179" t="str">
        <f t="shared" si="2984"/>
        <v>X$16</v>
      </c>
      <c r="Y1711" s="179" t="str">
        <f t="shared" si="2984"/>
        <v>Y$16</v>
      </c>
      <c r="Z1711" s="179" t="str">
        <f t="shared" si="2984"/>
        <v>Z$16</v>
      </c>
      <c r="AA1711" s="179" t="str">
        <f t="shared" si="2984"/>
        <v>AA$16</v>
      </c>
      <c r="AB1711" s="179" t="str">
        <f t="shared" si="2984"/>
        <v>AB$16</v>
      </c>
      <c r="AC1711" s="179" t="str">
        <f t="shared" si="2984"/>
        <v>AC$16</v>
      </c>
      <c r="AD1711" s="179" t="str">
        <f t="shared" si="2984"/>
        <v>AD$16</v>
      </c>
      <c r="AE1711" s="179" t="str">
        <f t="shared" si="2984"/>
        <v>AE$16</v>
      </c>
      <c r="AF1711" s="179" t="str">
        <f t="shared" si="2984"/>
        <v>AF$16</v>
      </c>
      <c r="AG1711" s="179" t="str">
        <f t="shared" si="2984"/>
        <v>AG$16</v>
      </c>
      <c r="AH1711" s="179" t="str">
        <f t="shared" si="2984"/>
        <v>AH$16</v>
      </c>
      <c r="AI1711" s="179" t="str">
        <f t="shared" si="2984"/>
        <v>AI$16</v>
      </c>
      <c r="AJ1711" s="179" t="str">
        <f t="shared" si="2984"/>
        <v>AJ$16</v>
      </c>
      <c r="AK1711" s="179" t="str">
        <f t="shared" si="2984"/>
        <v>AK$16</v>
      </c>
      <c r="AL1711" s="179" t="str">
        <f t="shared" si="2984"/>
        <v>AL$16</v>
      </c>
      <c r="AM1711" s="179" t="str">
        <f t="shared" si="2984"/>
        <v>AM$16</v>
      </c>
      <c r="AN1711" s="179" t="str">
        <f t="shared" si="2984"/>
        <v>AN$16</v>
      </c>
      <c r="AO1711" s="179" t="str">
        <f t="shared" si="2984"/>
        <v>AO$16</v>
      </c>
      <c r="AP1711" s="179" t="str">
        <f t="shared" si="2984"/>
        <v>AP$16</v>
      </c>
      <c r="AQ1711" s="179" t="str">
        <f t="shared" si="2984"/>
        <v>AQ$16</v>
      </c>
      <c r="AR1711" s="179" t="str">
        <f t="shared" si="2984"/>
        <v>AR$16</v>
      </c>
      <c r="AS1711" s="179" t="str">
        <f t="shared" si="2984"/>
        <v>AS$16</v>
      </c>
      <c r="AT1711" s="179" t="str">
        <f t="shared" si="2984"/>
        <v>AT$16</v>
      </c>
      <c r="AU1711" s="179" t="str">
        <f t="shared" si="2984"/>
        <v>AU$16</v>
      </c>
      <c r="AV1711" s="179" t="str">
        <f t="shared" si="2984"/>
        <v>AV$16</v>
      </c>
      <c r="AW1711" s="179" t="str">
        <f t="shared" si="2984"/>
        <v>AW$16</v>
      </c>
      <c r="AX1711" s="179" t="str">
        <f t="shared" si="2984"/>
        <v>AX$16</v>
      </c>
      <c r="AY1711" s="179" t="str">
        <f t="shared" ref="AY1711:CD1711" si="2985">AY1686</f>
        <v>AY$16</v>
      </c>
      <c r="AZ1711" s="179" t="str">
        <f t="shared" si="2985"/>
        <v>AZ$16</v>
      </c>
      <c r="BA1711" s="179" t="str">
        <f t="shared" si="2985"/>
        <v>BA$16</v>
      </c>
      <c r="BB1711" s="179" t="str">
        <f t="shared" si="2985"/>
        <v>BB$16</v>
      </c>
      <c r="BC1711" s="179" t="str">
        <f t="shared" si="2985"/>
        <v>BC$16</v>
      </c>
      <c r="BD1711" s="179" t="str">
        <f t="shared" si="2985"/>
        <v>BD$16</v>
      </c>
      <c r="BE1711" s="179" t="str">
        <f t="shared" si="2985"/>
        <v>BE$16</v>
      </c>
      <c r="BF1711" s="179" t="str">
        <f t="shared" si="2985"/>
        <v>BF$16</v>
      </c>
      <c r="BG1711" s="179" t="str">
        <f t="shared" si="2985"/>
        <v>BG$16</v>
      </c>
      <c r="BH1711" s="179" t="str">
        <f t="shared" si="2985"/>
        <v>BH$16</v>
      </c>
      <c r="BI1711" s="179" t="str">
        <f t="shared" si="2985"/>
        <v>BI$16</v>
      </c>
      <c r="BJ1711" s="179" t="str">
        <f t="shared" si="2985"/>
        <v>BJ$16</v>
      </c>
      <c r="BK1711" s="179" t="str">
        <f t="shared" si="2985"/>
        <v>BK$16</v>
      </c>
      <c r="BL1711" s="179" t="str">
        <f t="shared" si="2985"/>
        <v>BL$16</v>
      </c>
      <c r="BM1711" s="179" t="str">
        <f t="shared" si="2985"/>
        <v>BM$16</v>
      </c>
      <c r="BN1711" s="179" t="str">
        <f t="shared" si="2985"/>
        <v>BN$16</v>
      </c>
      <c r="BO1711" s="179" t="str">
        <f t="shared" si="2985"/>
        <v>BO$16</v>
      </c>
      <c r="BP1711" s="179" t="str">
        <f t="shared" si="2985"/>
        <v>BP$16</v>
      </c>
      <c r="BQ1711" s="179" t="str">
        <f t="shared" si="2985"/>
        <v>BQ$16</v>
      </c>
      <c r="BR1711" s="179" t="str">
        <f t="shared" si="2985"/>
        <v>BR$16</v>
      </c>
      <c r="BS1711" s="179" t="str">
        <f t="shared" si="2985"/>
        <v>BS$16</v>
      </c>
      <c r="BT1711" s="179" t="str">
        <f t="shared" si="2985"/>
        <v>BT$16</v>
      </c>
      <c r="BU1711" s="179" t="str">
        <f t="shared" si="2985"/>
        <v>BU$16</v>
      </c>
      <c r="BV1711" s="179" t="str">
        <f t="shared" si="2985"/>
        <v>BV$16</v>
      </c>
      <c r="BW1711" s="179" t="str">
        <f t="shared" si="2985"/>
        <v>BW$16</v>
      </c>
      <c r="BX1711" s="179" t="str">
        <f t="shared" si="2985"/>
        <v>BX$16</v>
      </c>
      <c r="BY1711" s="179" t="str">
        <f t="shared" si="2985"/>
        <v>BY$16</v>
      </c>
      <c r="BZ1711" s="179" t="str">
        <f t="shared" si="2985"/>
        <v>BZ$16</v>
      </c>
      <c r="CA1711" s="179" t="str">
        <f t="shared" si="2985"/>
        <v>CA$16</v>
      </c>
      <c r="CB1711" s="179" t="str">
        <f t="shared" si="2985"/>
        <v>CB$16</v>
      </c>
      <c r="CC1711" s="179" t="str">
        <f t="shared" si="2985"/>
        <v>CC$16</v>
      </c>
      <c r="CD1711" s="179" t="str">
        <f t="shared" si="2985"/>
        <v>CD$16</v>
      </c>
      <c r="CE1711" s="179" t="str">
        <f t="shared" ref="CE1711:CL1711" si="2986">CE1686</f>
        <v>CE$16</v>
      </c>
      <c r="CF1711" s="179" t="str">
        <f t="shared" si="2986"/>
        <v>CF$16</v>
      </c>
      <c r="CG1711" s="179" t="str">
        <f t="shared" si="2986"/>
        <v>CG$16</v>
      </c>
      <c r="CH1711" s="179" t="str">
        <f t="shared" si="2986"/>
        <v>CH$16</v>
      </c>
      <c r="CI1711" s="179" t="str">
        <f t="shared" si="2986"/>
        <v>CI$16</v>
      </c>
      <c r="CJ1711" s="179" t="str">
        <f t="shared" si="2986"/>
        <v>CJ$16</v>
      </c>
      <c r="CK1711" s="179" t="str">
        <f t="shared" si="2986"/>
        <v>CK$16</v>
      </c>
      <c r="CL1711" s="179" t="str">
        <f t="shared" si="2986"/>
        <v>CL$16</v>
      </c>
      <c r="CO1711" s="179" t="str">
        <f t="shared" ref="CO1711:DL1711" si="2987">CO1686</f>
        <v>CO$16</v>
      </c>
      <c r="CP1711" s="179" t="str">
        <f t="shared" si="2987"/>
        <v>CP$16</v>
      </c>
      <c r="CQ1711" s="179" t="str">
        <f t="shared" si="2987"/>
        <v>CQ$16</v>
      </c>
      <c r="CR1711" s="179" t="str">
        <f t="shared" si="2987"/>
        <v>CR$16</v>
      </c>
      <c r="CS1711" s="179" t="str">
        <f t="shared" si="2987"/>
        <v>CS$16</v>
      </c>
      <c r="CT1711" s="179" t="str">
        <f t="shared" si="2987"/>
        <v>CT$16</v>
      </c>
      <c r="CU1711" s="179" t="str">
        <f t="shared" si="2987"/>
        <v>CU$16</v>
      </c>
      <c r="CV1711" s="179" t="str">
        <f t="shared" si="2987"/>
        <v>CV$16</v>
      </c>
      <c r="CW1711" s="179" t="str">
        <f t="shared" si="2987"/>
        <v>CW$16</v>
      </c>
      <c r="CX1711" s="179" t="str">
        <f t="shared" si="2987"/>
        <v>CX$16</v>
      </c>
      <c r="CY1711" s="179" t="str">
        <f t="shared" si="2987"/>
        <v>CY$16</v>
      </c>
      <c r="CZ1711" s="179" t="str">
        <f t="shared" si="2987"/>
        <v>CZ$16</v>
      </c>
      <c r="DA1711" s="179" t="str">
        <f t="shared" si="2987"/>
        <v>DA$16</v>
      </c>
      <c r="DB1711" s="179" t="str">
        <f t="shared" si="2987"/>
        <v>DB$16</v>
      </c>
      <c r="DC1711" s="179" t="str">
        <f t="shared" si="2987"/>
        <v>DC$16</v>
      </c>
      <c r="DD1711" s="179" t="str">
        <f t="shared" si="2987"/>
        <v>DD$16</v>
      </c>
      <c r="DE1711" s="179" t="str">
        <f t="shared" si="2987"/>
        <v>DE$16</v>
      </c>
      <c r="DF1711" s="179" t="str">
        <f t="shared" si="2987"/>
        <v>DF$16</v>
      </c>
      <c r="DG1711" s="179" t="str">
        <f t="shared" si="2987"/>
        <v>DG$16</v>
      </c>
      <c r="DH1711" s="179" t="str">
        <f t="shared" si="2987"/>
        <v>DH$16</v>
      </c>
      <c r="DI1711" s="179" t="str">
        <f t="shared" si="2987"/>
        <v>DI$16</v>
      </c>
      <c r="DJ1711" s="179" t="str">
        <f t="shared" si="2987"/>
        <v>DJ$16</v>
      </c>
      <c r="DK1711" s="179" t="str">
        <f t="shared" si="2987"/>
        <v>DK$16</v>
      </c>
      <c r="DL1711" s="179" t="str">
        <f t="shared" si="2987"/>
        <v>DL$16</v>
      </c>
    </row>
    <row r="1712" spans="2:116" x14ac:dyDescent="0.35">
      <c r="B1712" t="s">
        <v>332</v>
      </c>
      <c r="D1712" t="s">
        <v>424</v>
      </c>
      <c r="E1712" s="8" t="str">
        <f t="shared" si="2948"/>
        <v>1712 FAINT-F</v>
      </c>
      <c r="G1712" s="136" t="str">
        <f>G1687</f>
        <v>primary unit</v>
      </c>
      <c r="H1712" s="12"/>
      <c r="I1712" s="60"/>
      <c r="J1712" s="60"/>
      <c r="K1712" s="15"/>
      <c r="L1712" s="15"/>
      <c r="M1712" s="15"/>
      <c r="N1712" s="15"/>
      <c r="O1712" s="15"/>
      <c r="P1712" s="15"/>
      <c r="R1712" s="15"/>
      <c r="S1712" s="179" t="str">
        <f t="shared" ref="S1712:AX1712" si="2988">S1687</f>
        <v>S$17</v>
      </c>
      <c r="T1712" s="179" t="str">
        <f t="shared" si="2988"/>
        <v>T$17</v>
      </c>
      <c r="U1712" s="179" t="str">
        <f t="shared" si="2988"/>
        <v>U$17</v>
      </c>
      <c r="V1712" s="179" t="str">
        <f t="shared" si="2988"/>
        <v>V$17</v>
      </c>
      <c r="W1712" s="179" t="str">
        <f t="shared" si="2988"/>
        <v>W$17</v>
      </c>
      <c r="X1712" s="179" t="str">
        <f t="shared" si="2988"/>
        <v>X$17</v>
      </c>
      <c r="Y1712" s="179" t="str">
        <f t="shared" si="2988"/>
        <v>Y$17</v>
      </c>
      <c r="Z1712" s="179" t="str">
        <f t="shared" si="2988"/>
        <v>Z$17</v>
      </c>
      <c r="AA1712" s="179" t="str">
        <f t="shared" si="2988"/>
        <v>AA$17</v>
      </c>
      <c r="AB1712" s="179" t="str">
        <f t="shared" si="2988"/>
        <v>AB$17</v>
      </c>
      <c r="AC1712" s="179" t="str">
        <f t="shared" si="2988"/>
        <v>AC$17</v>
      </c>
      <c r="AD1712" s="179" t="str">
        <f t="shared" si="2988"/>
        <v>AD$17</v>
      </c>
      <c r="AE1712" s="179" t="str">
        <f t="shared" si="2988"/>
        <v>AE$17</v>
      </c>
      <c r="AF1712" s="179" t="str">
        <f t="shared" si="2988"/>
        <v>AF$17</v>
      </c>
      <c r="AG1712" s="179" t="str">
        <f t="shared" si="2988"/>
        <v>AG$17</v>
      </c>
      <c r="AH1712" s="179" t="str">
        <f t="shared" si="2988"/>
        <v>AH$17</v>
      </c>
      <c r="AI1712" s="179" t="str">
        <f t="shared" si="2988"/>
        <v>AI$17</v>
      </c>
      <c r="AJ1712" s="179" t="str">
        <f t="shared" si="2988"/>
        <v>AJ$17</v>
      </c>
      <c r="AK1712" s="179" t="str">
        <f t="shared" si="2988"/>
        <v>AK$17</v>
      </c>
      <c r="AL1712" s="179" t="str">
        <f t="shared" si="2988"/>
        <v>AL$17</v>
      </c>
      <c r="AM1712" s="179" t="str">
        <f t="shared" si="2988"/>
        <v>AM$17</v>
      </c>
      <c r="AN1712" s="179" t="str">
        <f t="shared" si="2988"/>
        <v>AN$17</v>
      </c>
      <c r="AO1712" s="179" t="str">
        <f t="shared" si="2988"/>
        <v>AO$17</v>
      </c>
      <c r="AP1712" s="179" t="str">
        <f t="shared" si="2988"/>
        <v>AP$17</v>
      </c>
      <c r="AQ1712" s="179" t="str">
        <f t="shared" si="2988"/>
        <v>AQ$17</v>
      </c>
      <c r="AR1712" s="179" t="str">
        <f t="shared" si="2988"/>
        <v>AR$17</v>
      </c>
      <c r="AS1712" s="179" t="str">
        <f t="shared" si="2988"/>
        <v>AS$17</v>
      </c>
      <c r="AT1712" s="179" t="str">
        <f t="shared" si="2988"/>
        <v>AT$17</v>
      </c>
      <c r="AU1712" s="179" t="str">
        <f t="shared" si="2988"/>
        <v>AU$17</v>
      </c>
      <c r="AV1712" s="179" t="str">
        <f t="shared" si="2988"/>
        <v>AV$17</v>
      </c>
      <c r="AW1712" s="179" t="str">
        <f t="shared" si="2988"/>
        <v>AW$17</v>
      </c>
      <c r="AX1712" s="179" t="str">
        <f t="shared" si="2988"/>
        <v>AX$17</v>
      </c>
      <c r="AY1712" s="179" t="str">
        <f t="shared" ref="AY1712:CD1712" si="2989">AY1687</f>
        <v>AY$17</v>
      </c>
      <c r="AZ1712" s="179" t="str">
        <f t="shared" si="2989"/>
        <v>AZ$17</v>
      </c>
      <c r="BA1712" s="179" t="str">
        <f t="shared" si="2989"/>
        <v>BA$17</v>
      </c>
      <c r="BB1712" s="179" t="str">
        <f t="shared" si="2989"/>
        <v>BB$17</v>
      </c>
      <c r="BC1712" s="179" t="str">
        <f t="shared" si="2989"/>
        <v>BC$17</v>
      </c>
      <c r="BD1712" s="179" t="str">
        <f t="shared" si="2989"/>
        <v>BD$17</v>
      </c>
      <c r="BE1712" s="179" t="str">
        <f t="shared" si="2989"/>
        <v>BE$17</v>
      </c>
      <c r="BF1712" s="179" t="str">
        <f t="shared" si="2989"/>
        <v>BF$17</v>
      </c>
      <c r="BG1712" s="179" t="str">
        <f t="shared" si="2989"/>
        <v>BG$17</v>
      </c>
      <c r="BH1712" s="179" t="str">
        <f t="shared" si="2989"/>
        <v>BH$17</v>
      </c>
      <c r="BI1712" s="179" t="str">
        <f t="shared" si="2989"/>
        <v>BI$17</v>
      </c>
      <c r="BJ1712" s="179" t="str">
        <f t="shared" si="2989"/>
        <v>BJ$17</v>
      </c>
      <c r="BK1712" s="179" t="str">
        <f t="shared" si="2989"/>
        <v>BK$17</v>
      </c>
      <c r="BL1712" s="179" t="str">
        <f t="shared" si="2989"/>
        <v>BL$17</v>
      </c>
      <c r="BM1712" s="179" t="str">
        <f t="shared" si="2989"/>
        <v>BM$17</v>
      </c>
      <c r="BN1712" s="179" t="str">
        <f t="shared" si="2989"/>
        <v>BN$17</v>
      </c>
      <c r="BO1712" s="179" t="str">
        <f t="shared" si="2989"/>
        <v>BO$17</v>
      </c>
      <c r="BP1712" s="179" t="str">
        <f t="shared" si="2989"/>
        <v>BP$17</v>
      </c>
      <c r="BQ1712" s="179" t="str">
        <f t="shared" si="2989"/>
        <v>BQ$17</v>
      </c>
      <c r="BR1712" s="179" t="str">
        <f t="shared" si="2989"/>
        <v>BR$17</v>
      </c>
      <c r="BS1712" s="179" t="str">
        <f t="shared" si="2989"/>
        <v>BS$17</v>
      </c>
      <c r="BT1712" s="179" t="str">
        <f t="shared" si="2989"/>
        <v>BT$17</v>
      </c>
      <c r="BU1712" s="179" t="str">
        <f t="shared" si="2989"/>
        <v>BU$17</v>
      </c>
      <c r="BV1712" s="179" t="str">
        <f t="shared" si="2989"/>
        <v>BV$17</v>
      </c>
      <c r="BW1712" s="179" t="str">
        <f t="shared" si="2989"/>
        <v>BW$17</v>
      </c>
      <c r="BX1712" s="179" t="str">
        <f t="shared" si="2989"/>
        <v>BX$17</v>
      </c>
      <c r="BY1712" s="179" t="str">
        <f t="shared" si="2989"/>
        <v>BY$17</v>
      </c>
      <c r="BZ1712" s="179" t="str">
        <f t="shared" si="2989"/>
        <v>BZ$17</v>
      </c>
      <c r="CA1712" s="179" t="str">
        <f t="shared" si="2989"/>
        <v>CA$17</v>
      </c>
      <c r="CB1712" s="179" t="str">
        <f t="shared" si="2989"/>
        <v>CB$17</v>
      </c>
      <c r="CC1712" s="179" t="str">
        <f t="shared" si="2989"/>
        <v>CC$17</v>
      </c>
      <c r="CD1712" s="179" t="str">
        <f t="shared" si="2989"/>
        <v>CD$17</v>
      </c>
      <c r="CE1712" s="179" t="str">
        <f t="shared" ref="CE1712:CL1712" si="2990">CE1687</f>
        <v>CE$17</v>
      </c>
      <c r="CF1712" s="179" t="str">
        <f t="shared" si="2990"/>
        <v>CF$17</v>
      </c>
      <c r="CG1712" s="179" t="str">
        <f t="shared" si="2990"/>
        <v>CG$17</v>
      </c>
      <c r="CH1712" s="179" t="str">
        <f t="shared" si="2990"/>
        <v>CH$17</v>
      </c>
      <c r="CI1712" s="179" t="str">
        <f t="shared" si="2990"/>
        <v>CI$17</v>
      </c>
      <c r="CJ1712" s="179" t="str">
        <f t="shared" si="2990"/>
        <v>CJ$17</v>
      </c>
      <c r="CK1712" s="179" t="str">
        <f t="shared" si="2990"/>
        <v>CK$17</v>
      </c>
      <c r="CL1712" s="179" t="str">
        <f t="shared" si="2990"/>
        <v>CL$17</v>
      </c>
      <c r="CN1712" s="60"/>
      <c r="CO1712" s="179" t="str">
        <f t="shared" ref="CO1712:DL1712" si="2991">CO1687</f>
        <v>CO$17</v>
      </c>
      <c r="CP1712" s="179" t="str">
        <f t="shared" si="2991"/>
        <v>CP$17</v>
      </c>
      <c r="CQ1712" s="179" t="str">
        <f t="shared" si="2991"/>
        <v>CQ$17</v>
      </c>
      <c r="CR1712" s="179" t="str">
        <f t="shared" si="2991"/>
        <v>CR$17</v>
      </c>
      <c r="CS1712" s="179" t="str">
        <f t="shared" si="2991"/>
        <v>CS$17</v>
      </c>
      <c r="CT1712" s="179" t="str">
        <f t="shared" si="2991"/>
        <v>CT$17</v>
      </c>
      <c r="CU1712" s="179" t="str">
        <f t="shared" si="2991"/>
        <v>CU$17</v>
      </c>
      <c r="CV1712" s="179" t="str">
        <f t="shared" si="2991"/>
        <v>CV$17</v>
      </c>
      <c r="CW1712" s="179" t="str">
        <f t="shared" si="2991"/>
        <v>CW$17</v>
      </c>
      <c r="CX1712" s="179" t="str">
        <f t="shared" si="2991"/>
        <v>CX$17</v>
      </c>
      <c r="CY1712" s="179" t="str">
        <f t="shared" si="2991"/>
        <v>CY$17</v>
      </c>
      <c r="CZ1712" s="179" t="str">
        <f t="shared" si="2991"/>
        <v>CZ$17</v>
      </c>
      <c r="DA1712" s="179" t="str">
        <f t="shared" si="2991"/>
        <v>DA$17</v>
      </c>
      <c r="DB1712" s="179" t="str">
        <f t="shared" si="2991"/>
        <v>DB$17</v>
      </c>
      <c r="DC1712" s="179" t="str">
        <f t="shared" si="2991"/>
        <v>DC$17</v>
      </c>
      <c r="DD1712" s="179" t="str">
        <f t="shared" si="2991"/>
        <v>DD$17</v>
      </c>
      <c r="DE1712" s="179" t="str">
        <f t="shared" si="2991"/>
        <v>DE$17</v>
      </c>
      <c r="DF1712" s="179" t="str">
        <f t="shared" si="2991"/>
        <v>DF$17</v>
      </c>
      <c r="DG1712" s="179" t="str">
        <f t="shared" si="2991"/>
        <v>DG$17</v>
      </c>
      <c r="DH1712" s="179" t="str">
        <f t="shared" si="2991"/>
        <v>DH$17</v>
      </c>
      <c r="DI1712" s="179" t="str">
        <f t="shared" si="2991"/>
        <v>DI$17</v>
      </c>
      <c r="DJ1712" s="179" t="str">
        <f t="shared" si="2991"/>
        <v>DJ$17</v>
      </c>
      <c r="DK1712" s="179" t="str">
        <f t="shared" si="2991"/>
        <v>DK$17</v>
      </c>
      <c r="DL1712" s="179" t="str">
        <f t="shared" si="2991"/>
        <v>DL$17</v>
      </c>
    </row>
    <row r="1713" spans="1:116" x14ac:dyDescent="0.35">
      <c r="B1713" t="s">
        <v>332</v>
      </c>
      <c r="D1713" t="s">
        <v>424</v>
      </c>
      <c r="E1713" s="8" t="str">
        <f t="shared" si="2948"/>
        <v>1713 FAINT-F</v>
      </c>
      <c r="G1713" s="136" t="str">
        <f>G1688</f>
        <v>Primary revenue driver</v>
      </c>
      <c r="H1713" s="12"/>
      <c r="I1713" s="60"/>
      <c r="J1713" s="60"/>
      <c r="K1713" s="15"/>
      <c r="L1713" s="15"/>
      <c r="M1713" s="15"/>
      <c r="N1713" s="15"/>
      <c r="O1713" s="15"/>
      <c r="P1713" s="15"/>
      <c r="R1713" s="15"/>
      <c r="S1713" s="179">
        <f t="shared" ref="S1713:AX1713" si="2992">S1688</f>
        <v>0</v>
      </c>
      <c r="T1713" s="179">
        <f t="shared" si="2992"/>
        <v>0</v>
      </c>
      <c r="U1713" s="179">
        <f t="shared" si="2992"/>
        <v>0</v>
      </c>
      <c r="V1713" s="179">
        <f t="shared" si="2992"/>
        <v>0</v>
      </c>
      <c r="W1713" s="179">
        <f t="shared" si="2992"/>
        <v>0</v>
      </c>
      <c r="X1713" s="179">
        <f t="shared" si="2992"/>
        <v>0</v>
      </c>
      <c r="Y1713" s="179">
        <f t="shared" si="2992"/>
        <v>0</v>
      </c>
      <c r="Z1713" s="179">
        <f t="shared" si="2992"/>
        <v>0</v>
      </c>
      <c r="AA1713" s="179">
        <f t="shared" si="2992"/>
        <v>0</v>
      </c>
      <c r="AB1713" s="179">
        <f t="shared" si="2992"/>
        <v>0</v>
      </c>
      <c r="AC1713" s="179">
        <f t="shared" si="2992"/>
        <v>0</v>
      </c>
      <c r="AD1713" s="179">
        <f t="shared" si="2992"/>
        <v>0</v>
      </c>
      <c r="AE1713" s="179">
        <f t="shared" si="2992"/>
        <v>0</v>
      </c>
      <c r="AF1713" s="179">
        <f t="shared" si="2992"/>
        <v>0</v>
      </c>
      <c r="AG1713" s="179">
        <f t="shared" si="2992"/>
        <v>0</v>
      </c>
      <c r="AH1713" s="179">
        <f t="shared" si="2992"/>
        <v>0</v>
      </c>
      <c r="AI1713" s="179">
        <f t="shared" si="2992"/>
        <v>0</v>
      </c>
      <c r="AJ1713" s="179">
        <f t="shared" si="2992"/>
        <v>0</v>
      </c>
      <c r="AK1713" s="179">
        <f t="shared" si="2992"/>
        <v>0</v>
      </c>
      <c r="AL1713" s="179">
        <f t="shared" si="2992"/>
        <v>0</v>
      </c>
      <c r="AM1713" s="179">
        <f t="shared" si="2992"/>
        <v>0</v>
      </c>
      <c r="AN1713" s="179">
        <f t="shared" si="2992"/>
        <v>0</v>
      </c>
      <c r="AO1713" s="179">
        <f t="shared" si="2992"/>
        <v>0</v>
      </c>
      <c r="AP1713" s="179">
        <f t="shared" si="2992"/>
        <v>0</v>
      </c>
      <c r="AQ1713" s="179">
        <f t="shared" si="2992"/>
        <v>0</v>
      </c>
      <c r="AR1713" s="179">
        <f t="shared" si="2992"/>
        <v>0</v>
      </c>
      <c r="AS1713" s="179">
        <f t="shared" si="2992"/>
        <v>0</v>
      </c>
      <c r="AT1713" s="179">
        <f t="shared" si="2992"/>
        <v>0</v>
      </c>
      <c r="AU1713" s="179">
        <f t="shared" si="2992"/>
        <v>0</v>
      </c>
      <c r="AV1713" s="179">
        <f t="shared" si="2992"/>
        <v>0</v>
      </c>
      <c r="AW1713" s="179">
        <f t="shared" si="2992"/>
        <v>0</v>
      </c>
      <c r="AX1713" s="179">
        <f t="shared" si="2992"/>
        <v>0</v>
      </c>
      <c r="AY1713" s="179">
        <f t="shared" ref="AY1713:CD1713" si="2993">AY1688</f>
        <v>0</v>
      </c>
      <c r="AZ1713" s="179">
        <f t="shared" si="2993"/>
        <v>0</v>
      </c>
      <c r="BA1713" s="179">
        <f t="shared" si="2993"/>
        <v>0</v>
      </c>
      <c r="BB1713" s="179">
        <f t="shared" si="2993"/>
        <v>0</v>
      </c>
      <c r="BC1713" s="179">
        <f t="shared" si="2993"/>
        <v>0</v>
      </c>
      <c r="BD1713" s="179">
        <f t="shared" si="2993"/>
        <v>0</v>
      </c>
      <c r="BE1713" s="179">
        <f t="shared" si="2993"/>
        <v>0</v>
      </c>
      <c r="BF1713" s="179">
        <f t="shared" si="2993"/>
        <v>0</v>
      </c>
      <c r="BG1713" s="179">
        <f t="shared" si="2993"/>
        <v>0</v>
      </c>
      <c r="BH1713" s="179">
        <f t="shared" si="2993"/>
        <v>0</v>
      </c>
      <c r="BI1713" s="179">
        <f t="shared" si="2993"/>
        <v>0</v>
      </c>
      <c r="BJ1713" s="179">
        <f t="shared" si="2993"/>
        <v>0</v>
      </c>
      <c r="BK1713" s="179">
        <f t="shared" si="2993"/>
        <v>0</v>
      </c>
      <c r="BL1713" s="179">
        <f t="shared" si="2993"/>
        <v>0</v>
      </c>
      <c r="BM1713" s="179">
        <f t="shared" si="2993"/>
        <v>0</v>
      </c>
      <c r="BN1713" s="179">
        <f t="shared" si="2993"/>
        <v>0</v>
      </c>
      <c r="BO1713" s="179">
        <f t="shared" si="2993"/>
        <v>0</v>
      </c>
      <c r="BP1713" s="179">
        <f t="shared" si="2993"/>
        <v>0</v>
      </c>
      <c r="BQ1713" s="179">
        <f t="shared" si="2993"/>
        <v>0</v>
      </c>
      <c r="BR1713" s="179">
        <f t="shared" si="2993"/>
        <v>0</v>
      </c>
      <c r="BS1713" s="179">
        <f t="shared" si="2993"/>
        <v>0</v>
      </c>
      <c r="BT1713" s="179">
        <f t="shared" si="2993"/>
        <v>0</v>
      </c>
      <c r="BU1713" s="179">
        <f t="shared" si="2993"/>
        <v>0</v>
      </c>
      <c r="BV1713" s="179">
        <f t="shared" si="2993"/>
        <v>0</v>
      </c>
      <c r="BW1713" s="179">
        <f t="shared" si="2993"/>
        <v>0</v>
      </c>
      <c r="BX1713" s="179">
        <f t="shared" si="2993"/>
        <v>0</v>
      </c>
      <c r="BY1713" s="179">
        <f t="shared" si="2993"/>
        <v>0</v>
      </c>
      <c r="BZ1713" s="179">
        <f t="shared" si="2993"/>
        <v>0</v>
      </c>
      <c r="CA1713" s="179">
        <f t="shared" si="2993"/>
        <v>0</v>
      </c>
      <c r="CB1713" s="179">
        <f t="shared" si="2993"/>
        <v>0</v>
      </c>
      <c r="CC1713" s="179">
        <f t="shared" si="2993"/>
        <v>0</v>
      </c>
      <c r="CD1713" s="179">
        <f t="shared" si="2993"/>
        <v>0</v>
      </c>
      <c r="CE1713" s="179">
        <f t="shared" ref="CE1713:CL1713" si="2994">CE1688</f>
        <v>0</v>
      </c>
      <c r="CF1713" s="179">
        <f t="shared" si="2994"/>
        <v>0</v>
      </c>
      <c r="CG1713" s="179">
        <f t="shared" si="2994"/>
        <v>0</v>
      </c>
      <c r="CH1713" s="179">
        <f t="shared" si="2994"/>
        <v>0</v>
      </c>
      <c r="CI1713" s="179">
        <f t="shared" si="2994"/>
        <v>0</v>
      </c>
      <c r="CJ1713" s="179">
        <f t="shared" si="2994"/>
        <v>0</v>
      </c>
      <c r="CK1713" s="179">
        <f t="shared" si="2994"/>
        <v>0</v>
      </c>
      <c r="CL1713" s="179">
        <f t="shared" si="2994"/>
        <v>0</v>
      </c>
      <c r="CN1713" s="60"/>
      <c r="CO1713" s="179">
        <f t="shared" ref="CO1713:DL1713" si="2995">CO1688</f>
        <v>0</v>
      </c>
      <c r="CP1713" s="179">
        <f t="shared" si="2995"/>
        <v>0</v>
      </c>
      <c r="CQ1713" s="179">
        <f t="shared" si="2995"/>
        <v>0</v>
      </c>
      <c r="CR1713" s="179">
        <f t="shared" si="2995"/>
        <v>0</v>
      </c>
      <c r="CS1713" s="179">
        <f t="shared" si="2995"/>
        <v>0</v>
      </c>
      <c r="CT1713" s="179">
        <f t="shared" si="2995"/>
        <v>0</v>
      </c>
      <c r="CU1713" s="179">
        <f t="shared" si="2995"/>
        <v>0</v>
      </c>
      <c r="CV1713" s="179">
        <f t="shared" si="2995"/>
        <v>0</v>
      </c>
      <c r="CW1713" s="179">
        <f t="shared" si="2995"/>
        <v>0</v>
      </c>
      <c r="CX1713" s="179">
        <f t="shared" si="2995"/>
        <v>0</v>
      </c>
      <c r="CY1713" s="179">
        <f t="shared" si="2995"/>
        <v>0</v>
      </c>
      <c r="CZ1713" s="179">
        <f t="shared" si="2995"/>
        <v>0</v>
      </c>
      <c r="DA1713" s="179">
        <f t="shared" si="2995"/>
        <v>0</v>
      </c>
      <c r="DB1713" s="179">
        <f t="shared" si="2995"/>
        <v>0</v>
      </c>
      <c r="DC1713" s="179">
        <f t="shared" si="2995"/>
        <v>0</v>
      </c>
      <c r="DD1713" s="179">
        <f t="shared" si="2995"/>
        <v>0</v>
      </c>
      <c r="DE1713" s="179">
        <f t="shared" si="2995"/>
        <v>0</v>
      </c>
      <c r="DF1713" s="179">
        <f t="shared" si="2995"/>
        <v>0</v>
      </c>
      <c r="DG1713" s="179">
        <f t="shared" si="2995"/>
        <v>0</v>
      </c>
      <c r="DH1713" s="179">
        <f t="shared" si="2995"/>
        <v>0</v>
      </c>
      <c r="DI1713" s="179">
        <f t="shared" si="2995"/>
        <v>0</v>
      </c>
      <c r="DJ1713" s="179">
        <f t="shared" si="2995"/>
        <v>0</v>
      </c>
      <c r="DK1713" s="179">
        <f t="shared" si="2995"/>
        <v>0</v>
      </c>
      <c r="DL1713" s="179">
        <f t="shared" si="2995"/>
        <v>0</v>
      </c>
    </row>
    <row r="1714" spans="1:116" x14ac:dyDescent="0.35">
      <c r="B1714" t="s">
        <v>332</v>
      </c>
      <c r="D1714" t="s">
        <v>424</v>
      </c>
      <c r="E1714" s="8" t="str">
        <f t="shared" ref="E1714" si="2996">ROW()&amp;" "&amp;D1714</f>
        <v>1714 FAINT-F</v>
      </c>
      <c r="G1714" s="136" t="str">
        <f>G1689</f>
        <v>Primary volume driver</v>
      </c>
      <c r="H1714" s="12"/>
      <c r="I1714" s="60"/>
      <c r="J1714" s="60"/>
      <c r="K1714" s="15"/>
      <c r="L1714" s="15"/>
      <c r="M1714" s="15"/>
      <c r="N1714" s="15"/>
      <c r="O1714" s="15"/>
      <c r="P1714" s="15"/>
      <c r="R1714" s="15"/>
      <c r="S1714" s="179"/>
      <c r="T1714" s="179"/>
      <c r="U1714" s="179"/>
      <c r="V1714" s="179"/>
      <c r="W1714" s="179"/>
      <c r="X1714" s="179"/>
      <c r="Y1714" s="179"/>
      <c r="Z1714" s="179"/>
      <c r="AA1714" s="179"/>
      <c r="AB1714" s="179"/>
      <c r="AC1714" s="179"/>
      <c r="AD1714" s="179"/>
      <c r="AE1714" s="179"/>
      <c r="AF1714" s="179"/>
      <c r="AG1714" s="179"/>
      <c r="AH1714" s="179"/>
      <c r="AI1714" s="179"/>
      <c r="AJ1714" s="179"/>
      <c r="AK1714" s="179"/>
      <c r="AL1714" s="179"/>
      <c r="AM1714" s="179"/>
      <c r="AN1714" s="179"/>
      <c r="AO1714" s="179"/>
      <c r="AP1714" s="179"/>
      <c r="AQ1714" s="179"/>
      <c r="AR1714" s="179"/>
      <c r="AS1714" s="179"/>
      <c r="AT1714" s="179"/>
      <c r="AU1714" s="179"/>
      <c r="AV1714" s="179"/>
      <c r="AW1714" s="179"/>
      <c r="AX1714" s="179"/>
      <c r="AY1714" s="179"/>
      <c r="AZ1714" s="179"/>
      <c r="BA1714" s="179"/>
      <c r="BB1714" s="179"/>
      <c r="BC1714" s="179"/>
      <c r="BD1714" s="179"/>
      <c r="BE1714" s="179"/>
      <c r="BF1714" s="179"/>
      <c r="BG1714" s="179"/>
      <c r="BH1714" s="179"/>
      <c r="BI1714" s="179"/>
      <c r="BJ1714" s="179"/>
      <c r="BK1714" s="179"/>
      <c r="BL1714" s="179"/>
      <c r="BM1714" s="179"/>
      <c r="BN1714" s="179"/>
      <c r="BO1714" s="179"/>
      <c r="BP1714" s="179"/>
      <c r="BQ1714" s="179"/>
      <c r="BR1714" s="179"/>
      <c r="BS1714" s="179"/>
      <c r="BT1714" s="179"/>
      <c r="BU1714" s="179"/>
      <c r="BV1714" s="179"/>
      <c r="BW1714" s="179"/>
      <c r="BX1714" s="179"/>
      <c r="BY1714" s="179"/>
      <c r="BZ1714" s="179"/>
      <c r="CA1714" s="179"/>
      <c r="CB1714" s="179"/>
      <c r="CC1714" s="179"/>
      <c r="CD1714" s="179"/>
      <c r="CE1714" s="179"/>
      <c r="CF1714" s="179"/>
      <c r="CG1714" s="179"/>
      <c r="CH1714" s="179"/>
      <c r="CI1714" s="179"/>
      <c r="CJ1714" s="179"/>
      <c r="CK1714" s="179"/>
      <c r="CL1714" s="179"/>
      <c r="CN1714" s="60"/>
      <c r="CO1714" s="179"/>
      <c r="CP1714" s="179"/>
      <c r="CQ1714" s="179"/>
      <c r="CR1714" s="179"/>
      <c r="CS1714" s="179"/>
      <c r="CT1714" s="179"/>
      <c r="CU1714" s="179"/>
      <c r="CV1714" s="179"/>
      <c r="CW1714" s="179"/>
      <c r="CX1714" s="179"/>
      <c r="CY1714" s="179"/>
      <c r="CZ1714" s="179"/>
      <c r="DA1714" s="179"/>
      <c r="DB1714" s="179"/>
      <c r="DC1714" s="179"/>
      <c r="DD1714" s="179"/>
      <c r="DE1714" s="179"/>
      <c r="DF1714" s="179"/>
      <c r="DG1714" s="179"/>
      <c r="DH1714" s="179"/>
      <c r="DI1714" s="179"/>
      <c r="DJ1714" s="179"/>
      <c r="DK1714" s="179"/>
      <c r="DL1714" s="179"/>
    </row>
    <row r="1715" spans="1:116" x14ac:dyDescent="0.35">
      <c r="A1715" s="3"/>
      <c r="B1715" t="s">
        <v>332</v>
      </c>
      <c r="D1715" t="s">
        <v>424</v>
      </c>
      <c r="E1715" s="8" t="str">
        <f t="shared" si="2948"/>
        <v>1715 FAINT-F</v>
      </c>
      <c r="G1715" s="136" t="str">
        <f>G1694</f>
        <v>Fixed secondary intangible assets:</v>
      </c>
      <c r="H1715" s="90"/>
      <c r="I1715" s="213"/>
      <c r="J1715" s="213"/>
      <c r="K1715" s="214"/>
      <c r="L1715" s="214"/>
      <c r="M1715" s="214"/>
      <c r="N1715" s="214"/>
      <c r="O1715" s="214"/>
      <c r="P1715" s="214"/>
      <c r="R1715" s="214"/>
      <c r="S1715" s="4" t="str">
        <f t="shared" ref="S1715:AX1715" si="2997">ADDRESS(ROW(S1707),COLUMN(S1707),2)</f>
        <v>S$1707</v>
      </c>
      <c r="T1715" s="4" t="str">
        <f t="shared" si="2997"/>
        <v>T$1707</v>
      </c>
      <c r="U1715" s="4" t="str">
        <f t="shared" si="2997"/>
        <v>U$1707</v>
      </c>
      <c r="V1715" s="4" t="str">
        <f t="shared" si="2997"/>
        <v>V$1707</v>
      </c>
      <c r="W1715" s="4" t="str">
        <f t="shared" si="2997"/>
        <v>W$1707</v>
      </c>
      <c r="X1715" s="4" t="str">
        <f t="shared" si="2997"/>
        <v>X$1707</v>
      </c>
      <c r="Y1715" s="4" t="str">
        <f t="shared" si="2997"/>
        <v>Y$1707</v>
      </c>
      <c r="Z1715" s="4" t="str">
        <f t="shared" si="2997"/>
        <v>Z$1707</v>
      </c>
      <c r="AA1715" s="4" t="str">
        <f t="shared" si="2997"/>
        <v>AA$1707</v>
      </c>
      <c r="AB1715" s="4" t="str">
        <f t="shared" si="2997"/>
        <v>AB$1707</v>
      </c>
      <c r="AC1715" s="4" t="str">
        <f t="shared" si="2997"/>
        <v>AC$1707</v>
      </c>
      <c r="AD1715" s="4" t="str">
        <f t="shared" si="2997"/>
        <v>AD$1707</v>
      </c>
      <c r="AE1715" s="4" t="str">
        <f t="shared" si="2997"/>
        <v>AE$1707</v>
      </c>
      <c r="AF1715" s="4" t="str">
        <f t="shared" si="2997"/>
        <v>AF$1707</v>
      </c>
      <c r="AG1715" s="4" t="str">
        <f t="shared" si="2997"/>
        <v>AG$1707</v>
      </c>
      <c r="AH1715" s="4" t="str">
        <f t="shared" si="2997"/>
        <v>AH$1707</v>
      </c>
      <c r="AI1715" s="4" t="str">
        <f t="shared" si="2997"/>
        <v>AI$1707</v>
      </c>
      <c r="AJ1715" s="4" t="str">
        <f t="shared" si="2997"/>
        <v>AJ$1707</v>
      </c>
      <c r="AK1715" s="4" t="str">
        <f t="shared" si="2997"/>
        <v>AK$1707</v>
      </c>
      <c r="AL1715" s="4" t="str">
        <f t="shared" si="2997"/>
        <v>AL$1707</v>
      </c>
      <c r="AM1715" s="4" t="str">
        <f t="shared" si="2997"/>
        <v>AM$1707</v>
      </c>
      <c r="AN1715" s="4" t="str">
        <f t="shared" si="2997"/>
        <v>AN$1707</v>
      </c>
      <c r="AO1715" s="4" t="str">
        <f t="shared" si="2997"/>
        <v>AO$1707</v>
      </c>
      <c r="AP1715" s="4" t="str">
        <f t="shared" si="2997"/>
        <v>AP$1707</v>
      </c>
      <c r="AQ1715" s="4" t="str">
        <f t="shared" si="2997"/>
        <v>AQ$1707</v>
      </c>
      <c r="AR1715" s="4" t="str">
        <f t="shared" si="2997"/>
        <v>AR$1707</v>
      </c>
      <c r="AS1715" s="4" t="str">
        <f t="shared" si="2997"/>
        <v>AS$1707</v>
      </c>
      <c r="AT1715" s="4" t="str">
        <f t="shared" si="2997"/>
        <v>AT$1707</v>
      </c>
      <c r="AU1715" s="4" t="str">
        <f t="shared" si="2997"/>
        <v>AU$1707</v>
      </c>
      <c r="AV1715" s="4" t="str">
        <f t="shared" si="2997"/>
        <v>AV$1707</v>
      </c>
      <c r="AW1715" s="4" t="str">
        <f t="shared" si="2997"/>
        <v>AW$1707</v>
      </c>
      <c r="AX1715" s="4" t="str">
        <f t="shared" si="2997"/>
        <v>AX$1707</v>
      </c>
      <c r="AY1715" s="4" t="str">
        <f t="shared" ref="AY1715:CD1715" si="2998">ADDRESS(ROW(AY1707),COLUMN(AY1707),2)</f>
        <v>AY$1707</v>
      </c>
      <c r="AZ1715" s="4" t="str">
        <f t="shared" si="2998"/>
        <v>AZ$1707</v>
      </c>
      <c r="BA1715" s="4" t="str">
        <f t="shared" si="2998"/>
        <v>BA$1707</v>
      </c>
      <c r="BB1715" s="4" t="str">
        <f t="shared" si="2998"/>
        <v>BB$1707</v>
      </c>
      <c r="BC1715" s="4" t="str">
        <f t="shared" si="2998"/>
        <v>BC$1707</v>
      </c>
      <c r="BD1715" s="4" t="str">
        <f t="shared" si="2998"/>
        <v>BD$1707</v>
      </c>
      <c r="BE1715" s="4" t="str">
        <f t="shared" si="2998"/>
        <v>BE$1707</v>
      </c>
      <c r="BF1715" s="4" t="str">
        <f t="shared" si="2998"/>
        <v>BF$1707</v>
      </c>
      <c r="BG1715" s="4" t="str">
        <f t="shared" si="2998"/>
        <v>BG$1707</v>
      </c>
      <c r="BH1715" s="4" t="str">
        <f t="shared" si="2998"/>
        <v>BH$1707</v>
      </c>
      <c r="BI1715" s="4" t="str">
        <f t="shared" si="2998"/>
        <v>BI$1707</v>
      </c>
      <c r="BJ1715" s="4" t="str">
        <f t="shared" si="2998"/>
        <v>BJ$1707</v>
      </c>
      <c r="BK1715" s="4" t="str">
        <f t="shared" si="2998"/>
        <v>BK$1707</v>
      </c>
      <c r="BL1715" s="4" t="str">
        <f t="shared" si="2998"/>
        <v>BL$1707</v>
      </c>
      <c r="BM1715" s="4" t="str">
        <f t="shared" si="2998"/>
        <v>BM$1707</v>
      </c>
      <c r="BN1715" s="4" t="str">
        <f t="shared" si="2998"/>
        <v>BN$1707</v>
      </c>
      <c r="BO1715" s="4" t="str">
        <f t="shared" si="2998"/>
        <v>BO$1707</v>
      </c>
      <c r="BP1715" s="4" t="str">
        <f t="shared" si="2998"/>
        <v>BP$1707</v>
      </c>
      <c r="BQ1715" s="4" t="str">
        <f t="shared" si="2998"/>
        <v>BQ$1707</v>
      </c>
      <c r="BR1715" s="4" t="str">
        <f t="shared" si="2998"/>
        <v>BR$1707</v>
      </c>
      <c r="BS1715" s="4" t="str">
        <f t="shared" si="2998"/>
        <v>BS$1707</v>
      </c>
      <c r="BT1715" s="4" t="str">
        <f t="shared" si="2998"/>
        <v>BT$1707</v>
      </c>
      <c r="BU1715" s="4" t="str">
        <f t="shared" si="2998"/>
        <v>BU$1707</v>
      </c>
      <c r="BV1715" s="4" t="str">
        <f t="shared" si="2998"/>
        <v>BV$1707</v>
      </c>
      <c r="BW1715" s="4" t="str">
        <f t="shared" si="2998"/>
        <v>BW$1707</v>
      </c>
      <c r="BX1715" s="4" t="str">
        <f t="shared" si="2998"/>
        <v>BX$1707</v>
      </c>
      <c r="BY1715" s="4" t="str">
        <f t="shared" si="2998"/>
        <v>BY$1707</v>
      </c>
      <c r="BZ1715" s="4" t="str">
        <f t="shared" si="2998"/>
        <v>BZ$1707</v>
      </c>
      <c r="CA1715" s="4" t="str">
        <f t="shared" si="2998"/>
        <v>CA$1707</v>
      </c>
      <c r="CB1715" s="4" t="str">
        <f t="shared" si="2998"/>
        <v>CB$1707</v>
      </c>
      <c r="CC1715" s="4" t="str">
        <f t="shared" si="2998"/>
        <v>CC$1707</v>
      </c>
      <c r="CD1715" s="4" t="str">
        <f t="shared" si="2998"/>
        <v>CD$1707</v>
      </c>
      <c r="CE1715" s="4" t="str">
        <f t="shared" ref="CE1715:CL1715" si="2999">ADDRESS(ROW(CE1707),COLUMN(CE1707),2)</f>
        <v>CE$1707</v>
      </c>
      <c r="CF1715" s="4" t="str">
        <f t="shared" si="2999"/>
        <v>CF$1707</v>
      </c>
      <c r="CG1715" s="4" t="str">
        <f t="shared" si="2999"/>
        <v>CG$1707</v>
      </c>
      <c r="CH1715" s="4" t="str">
        <f t="shared" si="2999"/>
        <v>CH$1707</v>
      </c>
      <c r="CI1715" s="4" t="str">
        <f t="shared" si="2999"/>
        <v>CI$1707</v>
      </c>
      <c r="CJ1715" s="4" t="str">
        <f t="shared" si="2999"/>
        <v>CJ$1707</v>
      </c>
      <c r="CK1715" s="4" t="str">
        <f t="shared" si="2999"/>
        <v>CK$1707</v>
      </c>
      <c r="CL1715" s="4" t="str">
        <f t="shared" si="2999"/>
        <v>CL$1707</v>
      </c>
      <c r="CN1715" s="213"/>
      <c r="CO1715" s="4" t="str">
        <f t="shared" ref="CO1715:DL1715" si="3000">ADDRESS(ROW(CO1707),COLUMN(CO1707),2)</f>
        <v>CO$1707</v>
      </c>
      <c r="CP1715" s="4" t="str">
        <f t="shared" si="3000"/>
        <v>CP$1707</v>
      </c>
      <c r="CQ1715" s="4" t="str">
        <f t="shared" si="3000"/>
        <v>CQ$1707</v>
      </c>
      <c r="CR1715" s="4" t="str">
        <f t="shared" si="3000"/>
        <v>CR$1707</v>
      </c>
      <c r="CS1715" s="4" t="str">
        <f t="shared" si="3000"/>
        <v>CS$1707</v>
      </c>
      <c r="CT1715" s="4" t="str">
        <f t="shared" si="3000"/>
        <v>CT$1707</v>
      </c>
      <c r="CU1715" s="4" t="str">
        <f t="shared" si="3000"/>
        <v>CU$1707</v>
      </c>
      <c r="CV1715" s="4" t="str">
        <f t="shared" si="3000"/>
        <v>CV$1707</v>
      </c>
      <c r="CW1715" s="4" t="str">
        <f t="shared" si="3000"/>
        <v>CW$1707</v>
      </c>
      <c r="CX1715" s="4" t="str">
        <f t="shared" si="3000"/>
        <v>CX$1707</v>
      </c>
      <c r="CY1715" s="4" t="str">
        <f t="shared" si="3000"/>
        <v>CY$1707</v>
      </c>
      <c r="CZ1715" s="4" t="str">
        <f t="shared" si="3000"/>
        <v>CZ$1707</v>
      </c>
      <c r="DA1715" s="4" t="str">
        <f t="shared" si="3000"/>
        <v>DA$1707</v>
      </c>
      <c r="DB1715" s="4" t="str">
        <f t="shared" si="3000"/>
        <v>DB$1707</v>
      </c>
      <c r="DC1715" s="4" t="str">
        <f t="shared" si="3000"/>
        <v>DC$1707</v>
      </c>
      <c r="DD1715" s="4" t="str">
        <f t="shared" si="3000"/>
        <v>DD$1707</v>
      </c>
      <c r="DE1715" s="4" t="str">
        <f t="shared" si="3000"/>
        <v>DE$1707</v>
      </c>
      <c r="DF1715" s="4" t="str">
        <f t="shared" si="3000"/>
        <v>DF$1707</v>
      </c>
      <c r="DG1715" s="4" t="str">
        <f t="shared" si="3000"/>
        <v>DG$1707</v>
      </c>
      <c r="DH1715" s="4" t="str">
        <f t="shared" si="3000"/>
        <v>DH$1707</v>
      </c>
      <c r="DI1715" s="4" t="str">
        <f t="shared" si="3000"/>
        <v>DI$1707</v>
      </c>
      <c r="DJ1715" s="4" t="str">
        <f t="shared" si="3000"/>
        <v>DJ$1707</v>
      </c>
      <c r="DK1715" s="4" t="str">
        <f t="shared" si="3000"/>
        <v>DK$1707</v>
      </c>
      <c r="DL1715" s="4" t="str">
        <f t="shared" si="3000"/>
        <v>DL$1707</v>
      </c>
    </row>
    <row r="1716" spans="1:116" x14ac:dyDescent="0.35">
      <c r="B1716" t="s">
        <v>332</v>
      </c>
      <c r="D1716" t="s">
        <v>424</v>
      </c>
      <c r="E1716" s="8" t="str">
        <f t="shared" si="2948"/>
        <v>1716 FAINT-F</v>
      </c>
      <c r="G1716" s="241" t="str">
        <f>IFERROR(SUBSTITUTE(TRIM(MID(G1694, SEARCH("-", G1694) + 1, LEN(G1694))),":",""),"no unit")</f>
        <v>no unit</v>
      </c>
      <c r="H1716" s="12"/>
      <c r="I1716" s="60"/>
      <c r="J1716" s="60"/>
      <c r="K1716" s="15"/>
      <c r="L1716" s="15"/>
      <c r="M1716" s="15"/>
      <c r="N1716" s="15"/>
      <c r="O1716" s="15"/>
      <c r="P1716" s="15"/>
      <c r="R1716" s="15"/>
      <c r="S1716" s="179" t="str">
        <f t="shared" ref="S1716:AX1716" si="3001">S1691</f>
        <v>S$19</v>
      </c>
      <c r="T1716" s="179" t="str">
        <f t="shared" si="3001"/>
        <v>T$19</v>
      </c>
      <c r="U1716" s="179" t="str">
        <f t="shared" si="3001"/>
        <v>U$19</v>
      </c>
      <c r="V1716" s="179" t="str">
        <f t="shared" si="3001"/>
        <v>V$19</v>
      </c>
      <c r="W1716" s="179" t="str">
        <f t="shared" si="3001"/>
        <v>W$19</v>
      </c>
      <c r="X1716" s="179" t="str">
        <f t="shared" si="3001"/>
        <v>X$19</v>
      </c>
      <c r="Y1716" s="179" t="str">
        <f t="shared" si="3001"/>
        <v>Y$19</v>
      </c>
      <c r="Z1716" s="179" t="str">
        <f t="shared" si="3001"/>
        <v>Z$19</v>
      </c>
      <c r="AA1716" s="179" t="str">
        <f t="shared" si="3001"/>
        <v>AA$19</v>
      </c>
      <c r="AB1716" s="179" t="str">
        <f t="shared" si="3001"/>
        <v>AB$19</v>
      </c>
      <c r="AC1716" s="179" t="str">
        <f t="shared" si="3001"/>
        <v>AC$19</v>
      </c>
      <c r="AD1716" s="179" t="str">
        <f t="shared" si="3001"/>
        <v>AD$19</v>
      </c>
      <c r="AE1716" s="179" t="str">
        <f t="shared" si="3001"/>
        <v>AE$19</v>
      </c>
      <c r="AF1716" s="179" t="str">
        <f t="shared" si="3001"/>
        <v>AF$19</v>
      </c>
      <c r="AG1716" s="179" t="str">
        <f t="shared" si="3001"/>
        <v>AG$19</v>
      </c>
      <c r="AH1716" s="179" t="str">
        <f t="shared" si="3001"/>
        <v>AH$19</v>
      </c>
      <c r="AI1716" s="179" t="str">
        <f t="shared" si="3001"/>
        <v>AI$19</v>
      </c>
      <c r="AJ1716" s="179" t="str">
        <f t="shared" si="3001"/>
        <v>AJ$19</v>
      </c>
      <c r="AK1716" s="179" t="str">
        <f t="shared" si="3001"/>
        <v>AK$19</v>
      </c>
      <c r="AL1716" s="179" t="str">
        <f t="shared" si="3001"/>
        <v>AL$19</v>
      </c>
      <c r="AM1716" s="179" t="str">
        <f t="shared" si="3001"/>
        <v>AM$19</v>
      </c>
      <c r="AN1716" s="179" t="str">
        <f t="shared" si="3001"/>
        <v>AN$19</v>
      </c>
      <c r="AO1716" s="179" t="str">
        <f t="shared" si="3001"/>
        <v>AO$19</v>
      </c>
      <c r="AP1716" s="179" t="str">
        <f t="shared" si="3001"/>
        <v>AP$19</v>
      </c>
      <c r="AQ1716" s="179" t="str">
        <f t="shared" si="3001"/>
        <v>AQ$19</v>
      </c>
      <c r="AR1716" s="179" t="str">
        <f t="shared" si="3001"/>
        <v>AR$19</v>
      </c>
      <c r="AS1716" s="179" t="str">
        <f t="shared" si="3001"/>
        <v>AS$19</v>
      </c>
      <c r="AT1716" s="179" t="str">
        <f t="shared" si="3001"/>
        <v>AT$19</v>
      </c>
      <c r="AU1716" s="179" t="str">
        <f t="shared" si="3001"/>
        <v>AU$19</v>
      </c>
      <c r="AV1716" s="179" t="str">
        <f t="shared" si="3001"/>
        <v>AV$19</v>
      </c>
      <c r="AW1716" s="179" t="str">
        <f t="shared" si="3001"/>
        <v>AW$19</v>
      </c>
      <c r="AX1716" s="179" t="str">
        <f t="shared" si="3001"/>
        <v>AX$19</v>
      </c>
      <c r="AY1716" s="179" t="str">
        <f t="shared" ref="AY1716:CD1716" si="3002">AY1691</f>
        <v>AY$19</v>
      </c>
      <c r="AZ1716" s="179" t="str">
        <f t="shared" si="3002"/>
        <v>AZ$19</v>
      </c>
      <c r="BA1716" s="179" t="str">
        <f t="shared" si="3002"/>
        <v>BA$19</v>
      </c>
      <c r="BB1716" s="179" t="str">
        <f t="shared" si="3002"/>
        <v>BB$19</v>
      </c>
      <c r="BC1716" s="179" t="str">
        <f t="shared" si="3002"/>
        <v>BC$19</v>
      </c>
      <c r="BD1716" s="179" t="str">
        <f t="shared" si="3002"/>
        <v>BD$19</v>
      </c>
      <c r="BE1716" s="179" t="str">
        <f t="shared" si="3002"/>
        <v>BE$19</v>
      </c>
      <c r="BF1716" s="179" t="str">
        <f t="shared" si="3002"/>
        <v>BF$19</v>
      </c>
      <c r="BG1716" s="179" t="str">
        <f t="shared" si="3002"/>
        <v>BG$19</v>
      </c>
      <c r="BH1716" s="179" t="str">
        <f t="shared" si="3002"/>
        <v>BH$19</v>
      </c>
      <c r="BI1716" s="179" t="str">
        <f t="shared" si="3002"/>
        <v>BI$19</v>
      </c>
      <c r="BJ1716" s="179" t="str">
        <f t="shared" si="3002"/>
        <v>BJ$19</v>
      </c>
      <c r="BK1716" s="179" t="str">
        <f t="shared" si="3002"/>
        <v>BK$19</v>
      </c>
      <c r="BL1716" s="179" t="str">
        <f t="shared" si="3002"/>
        <v>BL$19</v>
      </c>
      <c r="BM1716" s="179" t="str">
        <f t="shared" si="3002"/>
        <v>BM$19</v>
      </c>
      <c r="BN1716" s="179" t="str">
        <f t="shared" si="3002"/>
        <v>BN$19</v>
      </c>
      <c r="BO1716" s="179" t="str">
        <f t="shared" si="3002"/>
        <v>BO$19</v>
      </c>
      <c r="BP1716" s="179" t="str">
        <f t="shared" si="3002"/>
        <v>BP$19</v>
      </c>
      <c r="BQ1716" s="179" t="str">
        <f t="shared" si="3002"/>
        <v>BQ$19</v>
      </c>
      <c r="BR1716" s="179" t="str">
        <f t="shared" si="3002"/>
        <v>BR$19</v>
      </c>
      <c r="BS1716" s="179" t="str">
        <f t="shared" si="3002"/>
        <v>BS$19</v>
      </c>
      <c r="BT1716" s="179" t="str">
        <f t="shared" si="3002"/>
        <v>BT$19</v>
      </c>
      <c r="BU1716" s="179" t="str">
        <f t="shared" si="3002"/>
        <v>BU$19</v>
      </c>
      <c r="BV1716" s="179" t="str">
        <f t="shared" si="3002"/>
        <v>BV$19</v>
      </c>
      <c r="BW1716" s="179" t="str">
        <f t="shared" si="3002"/>
        <v>BW$19</v>
      </c>
      <c r="BX1716" s="179" t="str">
        <f t="shared" si="3002"/>
        <v>BX$19</v>
      </c>
      <c r="BY1716" s="179" t="str">
        <f t="shared" si="3002"/>
        <v>BY$19</v>
      </c>
      <c r="BZ1716" s="179" t="str">
        <f t="shared" si="3002"/>
        <v>BZ$19</v>
      </c>
      <c r="CA1716" s="179" t="str">
        <f t="shared" si="3002"/>
        <v>CA$19</v>
      </c>
      <c r="CB1716" s="179" t="str">
        <f t="shared" si="3002"/>
        <v>CB$19</v>
      </c>
      <c r="CC1716" s="179" t="str">
        <f t="shared" si="3002"/>
        <v>CC$19</v>
      </c>
      <c r="CD1716" s="179" t="str">
        <f t="shared" si="3002"/>
        <v>CD$19</v>
      </c>
      <c r="CE1716" s="179" t="str">
        <f t="shared" ref="CE1716:CL1716" si="3003">CE1691</f>
        <v>CE$19</v>
      </c>
      <c r="CF1716" s="179" t="str">
        <f t="shared" si="3003"/>
        <v>CF$19</v>
      </c>
      <c r="CG1716" s="179" t="str">
        <f t="shared" si="3003"/>
        <v>CG$19</v>
      </c>
      <c r="CH1716" s="179" t="str">
        <f t="shared" si="3003"/>
        <v>CH$19</v>
      </c>
      <c r="CI1716" s="179" t="str">
        <f t="shared" si="3003"/>
        <v>CI$19</v>
      </c>
      <c r="CJ1716" s="179" t="str">
        <f t="shared" si="3003"/>
        <v>CJ$19</v>
      </c>
      <c r="CK1716" s="179" t="str">
        <f t="shared" si="3003"/>
        <v>CK$19</v>
      </c>
      <c r="CL1716" s="179" t="str">
        <f t="shared" si="3003"/>
        <v>CL$19</v>
      </c>
      <c r="CN1716" s="60"/>
      <c r="CO1716" s="179" t="str">
        <f t="shared" ref="CO1716:DL1716" si="3004">CO1691</f>
        <v>CO$19</v>
      </c>
      <c r="CP1716" s="179" t="str">
        <f t="shared" si="3004"/>
        <v>CP$19</v>
      </c>
      <c r="CQ1716" s="179" t="str">
        <f t="shared" si="3004"/>
        <v>CQ$19</v>
      </c>
      <c r="CR1716" s="179" t="str">
        <f t="shared" si="3004"/>
        <v>CR$19</v>
      </c>
      <c r="CS1716" s="179" t="str">
        <f t="shared" si="3004"/>
        <v>CS$19</v>
      </c>
      <c r="CT1716" s="179" t="str">
        <f t="shared" si="3004"/>
        <v>CT$19</v>
      </c>
      <c r="CU1716" s="179" t="str">
        <f t="shared" si="3004"/>
        <v>CU$19</v>
      </c>
      <c r="CV1716" s="179" t="str">
        <f t="shared" si="3004"/>
        <v>CV$19</v>
      </c>
      <c r="CW1716" s="179" t="str">
        <f t="shared" si="3004"/>
        <v>CW$19</v>
      </c>
      <c r="CX1716" s="179" t="str">
        <f t="shared" si="3004"/>
        <v>CX$19</v>
      </c>
      <c r="CY1716" s="179" t="str">
        <f t="shared" si="3004"/>
        <v>CY$19</v>
      </c>
      <c r="CZ1716" s="179" t="str">
        <f t="shared" si="3004"/>
        <v>CZ$19</v>
      </c>
      <c r="DA1716" s="179" t="str">
        <f t="shared" si="3004"/>
        <v>DA$19</v>
      </c>
      <c r="DB1716" s="179" t="str">
        <f t="shared" si="3004"/>
        <v>DB$19</v>
      </c>
      <c r="DC1716" s="179" t="str">
        <f t="shared" si="3004"/>
        <v>DC$19</v>
      </c>
      <c r="DD1716" s="179" t="str">
        <f t="shared" si="3004"/>
        <v>DD$19</v>
      </c>
      <c r="DE1716" s="179" t="str">
        <f t="shared" si="3004"/>
        <v>DE$19</v>
      </c>
      <c r="DF1716" s="179" t="str">
        <f t="shared" si="3004"/>
        <v>DF$19</v>
      </c>
      <c r="DG1716" s="179" t="str">
        <f t="shared" si="3004"/>
        <v>DG$19</v>
      </c>
      <c r="DH1716" s="179" t="str">
        <f t="shared" si="3004"/>
        <v>DH$19</v>
      </c>
      <c r="DI1716" s="179" t="str">
        <f t="shared" si="3004"/>
        <v>DI$19</v>
      </c>
      <c r="DJ1716" s="179" t="str">
        <f t="shared" si="3004"/>
        <v>DJ$19</v>
      </c>
      <c r="DK1716" s="179" t="str">
        <f t="shared" si="3004"/>
        <v>DK$19</v>
      </c>
      <c r="DL1716" s="179" t="str">
        <f t="shared" si="3004"/>
        <v>DL$19</v>
      </c>
    </row>
    <row r="1717" spans="1:116" x14ac:dyDescent="0.35">
      <c r="A1717" s="27"/>
      <c r="B1717" s="27"/>
      <c r="C1717" s="27"/>
      <c r="D1717" s="27"/>
      <c r="E1717" s="27"/>
      <c r="F1717" s="27"/>
      <c r="G1717" s="191" t="str">
        <f>G1692</f>
        <v>Secondary revenue driver</v>
      </c>
      <c r="H1717" s="27"/>
      <c r="I1717" s="27"/>
      <c r="J1717" s="27"/>
      <c r="K1717" s="27"/>
      <c r="L1717" s="27"/>
      <c r="M1717" s="27"/>
      <c r="N1717" s="27"/>
      <c r="O1717" s="27"/>
      <c r="P1717" s="27"/>
      <c r="CN1717" s="27"/>
    </row>
    <row r="1718" spans="1:116" x14ac:dyDescent="0.35">
      <c r="A1718" s="174"/>
      <c r="E1718" s="8"/>
      <c r="G1718" s="136" t="str">
        <f>G1693</f>
        <v>Secondary volume driver</v>
      </c>
      <c r="H1718" s="174"/>
      <c r="I1718" s="176"/>
      <c r="J1718" s="176"/>
      <c r="K1718" s="197"/>
      <c r="L1718" s="197"/>
      <c r="M1718" s="197"/>
      <c r="N1718" s="197"/>
      <c r="O1718" s="197"/>
      <c r="P1718" s="197"/>
      <c r="R1718" s="198"/>
      <c r="S1718" s="174"/>
      <c r="T1718" s="174"/>
      <c r="U1718" s="174"/>
      <c r="V1718" s="174"/>
      <c r="W1718" s="174"/>
      <c r="X1718" s="174"/>
      <c r="Y1718" s="174"/>
      <c r="Z1718" s="174"/>
      <c r="AA1718" s="174"/>
      <c r="AB1718" s="174"/>
      <c r="AC1718" s="174"/>
      <c r="AD1718" s="174"/>
      <c r="AE1718" s="174"/>
      <c r="AF1718" s="174"/>
      <c r="AG1718" s="174"/>
      <c r="AH1718" s="174"/>
      <c r="AI1718" s="174"/>
      <c r="AJ1718" s="174"/>
      <c r="AK1718" s="174"/>
      <c r="AL1718" s="174"/>
      <c r="AM1718" s="174"/>
      <c r="AN1718" s="174"/>
      <c r="AO1718" s="174"/>
      <c r="AP1718" s="174"/>
      <c r="AQ1718" s="174"/>
      <c r="AR1718" s="174"/>
      <c r="AS1718" s="174"/>
      <c r="AT1718" s="174"/>
      <c r="AU1718" s="174"/>
      <c r="AV1718" s="174"/>
      <c r="AW1718" s="174"/>
      <c r="AX1718" s="174"/>
      <c r="AY1718" s="174"/>
      <c r="AZ1718" s="174"/>
      <c r="BA1718" s="174"/>
      <c r="BB1718" s="174"/>
      <c r="BC1718" s="174"/>
      <c r="BD1718" s="174"/>
      <c r="BE1718" s="174"/>
      <c r="BF1718" s="174"/>
      <c r="BG1718" s="174"/>
      <c r="BH1718" s="174"/>
      <c r="BI1718" s="174"/>
      <c r="BJ1718" s="174"/>
      <c r="BK1718" s="174"/>
      <c r="BL1718" s="174"/>
      <c r="BM1718" s="174"/>
      <c r="BN1718" s="174"/>
      <c r="BO1718" s="174"/>
      <c r="BP1718" s="174"/>
      <c r="BQ1718" s="174"/>
      <c r="BR1718" s="174"/>
      <c r="BS1718" s="174"/>
      <c r="BT1718" s="174"/>
      <c r="BU1718" s="174"/>
      <c r="BV1718" s="174"/>
      <c r="BW1718" s="174"/>
      <c r="BX1718" s="174"/>
      <c r="BY1718" s="174"/>
      <c r="BZ1718" s="174"/>
      <c r="CA1718" s="174"/>
      <c r="CB1718" s="174"/>
      <c r="CC1718" s="174"/>
      <c r="CD1718" s="174"/>
      <c r="CE1718" s="174"/>
      <c r="CF1718" s="174"/>
      <c r="CG1718" s="174"/>
      <c r="CH1718" s="174"/>
      <c r="CI1718" s="174"/>
      <c r="CJ1718" s="174"/>
      <c r="CK1718" s="174"/>
      <c r="CL1718" s="174"/>
      <c r="CN1718" s="176"/>
      <c r="CO1718" s="174"/>
      <c r="CP1718" s="174"/>
      <c r="CQ1718" s="174"/>
      <c r="CR1718" s="174"/>
      <c r="CS1718" s="174"/>
      <c r="CT1718" s="174"/>
      <c r="CU1718" s="174"/>
      <c r="CV1718" s="174"/>
      <c r="CW1718" s="174"/>
      <c r="CX1718" s="174"/>
      <c r="CY1718" s="174"/>
      <c r="CZ1718" s="174"/>
      <c r="DA1718" s="174"/>
      <c r="DB1718" s="174"/>
      <c r="DC1718" s="174"/>
      <c r="DD1718" s="174"/>
      <c r="DE1718" s="174"/>
      <c r="DF1718" s="174"/>
      <c r="DG1718" s="174"/>
      <c r="DH1718" s="174"/>
      <c r="DI1718" s="174"/>
      <c r="DJ1718" s="174"/>
      <c r="DK1718" s="174"/>
      <c r="DL1718" s="174"/>
    </row>
    <row r="1719" spans="1:116" x14ac:dyDescent="0.35">
      <c r="A1719" s="174"/>
      <c r="E1719" s="8"/>
      <c r="G1719" s="27"/>
      <c r="H1719" s="174"/>
      <c r="I1719" s="176"/>
      <c r="J1719" s="176"/>
      <c r="K1719" s="197"/>
      <c r="L1719" s="197"/>
      <c r="M1719" s="197"/>
      <c r="N1719" s="197"/>
      <c r="O1719" s="197"/>
      <c r="P1719" s="197"/>
      <c r="R1719" s="198"/>
      <c r="S1719" s="174"/>
      <c r="T1719" s="174"/>
      <c r="U1719" s="174"/>
      <c r="V1719" s="174"/>
      <c r="W1719" s="174"/>
      <c r="X1719" s="174"/>
      <c r="Y1719" s="174"/>
      <c r="Z1719" s="174"/>
      <c r="AA1719" s="174"/>
      <c r="AB1719" s="174"/>
      <c r="AC1719" s="174"/>
      <c r="AD1719" s="174"/>
      <c r="AE1719" s="174"/>
      <c r="AF1719" s="174"/>
      <c r="AG1719" s="174"/>
      <c r="AH1719" s="174"/>
      <c r="AI1719" s="174"/>
      <c r="AJ1719" s="174"/>
      <c r="AK1719" s="174"/>
      <c r="AL1719" s="174"/>
      <c r="AM1719" s="174"/>
      <c r="AN1719" s="174"/>
      <c r="AO1719" s="174"/>
      <c r="AP1719" s="174"/>
      <c r="AQ1719" s="174"/>
      <c r="AR1719" s="174"/>
      <c r="AS1719" s="174"/>
      <c r="AT1719" s="174"/>
      <c r="AU1719" s="174"/>
      <c r="AV1719" s="174"/>
      <c r="AW1719" s="174"/>
      <c r="AX1719" s="174"/>
      <c r="AY1719" s="174"/>
      <c r="AZ1719" s="174"/>
      <c r="BA1719" s="174"/>
      <c r="BB1719" s="174"/>
      <c r="BC1719" s="174"/>
      <c r="BD1719" s="174"/>
      <c r="BE1719" s="174"/>
      <c r="BF1719" s="174"/>
      <c r="BG1719" s="174"/>
      <c r="BH1719" s="174"/>
      <c r="BI1719" s="174"/>
      <c r="BJ1719" s="174"/>
      <c r="BK1719" s="174"/>
      <c r="BL1719" s="174"/>
      <c r="BM1719" s="174"/>
      <c r="BN1719" s="174"/>
      <c r="BO1719" s="174"/>
      <c r="BP1719" s="174"/>
      <c r="BQ1719" s="174"/>
      <c r="BR1719" s="174"/>
      <c r="BS1719" s="174"/>
      <c r="BT1719" s="174"/>
      <c r="BU1719" s="174"/>
      <c r="BV1719" s="174"/>
      <c r="BW1719" s="174"/>
      <c r="BX1719" s="174"/>
      <c r="BY1719" s="174"/>
      <c r="BZ1719" s="174"/>
      <c r="CA1719" s="174"/>
      <c r="CB1719" s="174"/>
      <c r="CC1719" s="174"/>
      <c r="CD1719" s="174"/>
      <c r="CE1719" s="174"/>
      <c r="CF1719" s="174"/>
      <c r="CG1719" s="174"/>
      <c r="CH1719" s="174"/>
      <c r="CI1719" s="174"/>
      <c r="CJ1719" s="174"/>
      <c r="CK1719" s="174"/>
      <c r="CL1719" s="174"/>
      <c r="CN1719" s="176"/>
      <c r="CO1719" s="174"/>
      <c r="CP1719" s="174"/>
      <c r="CQ1719" s="174"/>
      <c r="CR1719" s="174"/>
      <c r="CS1719" s="174"/>
      <c r="CT1719" s="174"/>
      <c r="CU1719" s="174"/>
      <c r="CV1719" s="174"/>
      <c r="CW1719" s="174"/>
      <c r="CX1719" s="174"/>
      <c r="CY1719" s="174"/>
      <c r="CZ1719" s="174"/>
      <c r="DA1719" s="174"/>
      <c r="DB1719" s="174"/>
      <c r="DC1719" s="174"/>
      <c r="DD1719" s="174"/>
      <c r="DE1719" s="174"/>
      <c r="DF1719" s="174"/>
      <c r="DG1719" s="174"/>
      <c r="DH1719" s="174"/>
      <c r="DI1719" s="174"/>
      <c r="DJ1719" s="174"/>
      <c r="DK1719" s="174"/>
      <c r="DL1719" s="174"/>
    </row>
    <row r="1720" spans="1:116" x14ac:dyDescent="0.35">
      <c r="A1720" s="174"/>
      <c r="E1720" s="8"/>
      <c r="G1720" s="175" t="s">
        <v>490</v>
      </c>
      <c r="H1720" s="174"/>
      <c r="I1720" s="176"/>
      <c r="J1720" s="176"/>
      <c r="K1720" s="197"/>
      <c r="L1720" s="197"/>
      <c r="M1720" s="197"/>
      <c r="N1720" s="197"/>
      <c r="O1720" s="197"/>
      <c r="P1720" s="197"/>
      <c r="R1720" s="198"/>
      <c r="S1720" s="199" t="str">
        <f t="shared" ref="S1720:CD1720" si="3005">S$20</f>
        <v>S$16</v>
      </c>
      <c r="T1720" s="199" t="str">
        <f t="shared" si="3005"/>
        <v>T$16</v>
      </c>
      <c r="U1720" s="199" t="str">
        <f t="shared" si="3005"/>
        <v>U$16</v>
      </c>
      <c r="V1720" s="199" t="str">
        <f t="shared" si="3005"/>
        <v>V$16</v>
      </c>
      <c r="W1720" s="199" t="str">
        <f t="shared" si="3005"/>
        <v>W$16</v>
      </c>
      <c r="X1720" s="199" t="str">
        <f t="shared" si="3005"/>
        <v>X$16</v>
      </c>
      <c r="Y1720" s="199" t="str">
        <f t="shared" si="3005"/>
        <v>Y$16</v>
      </c>
      <c r="Z1720" s="199" t="str">
        <f t="shared" si="3005"/>
        <v>Z$16</v>
      </c>
      <c r="AA1720" s="199" t="str">
        <f t="shared" si="3005"/>
        <v>AA$16</v>
      </c>
      <c r="AB1720" s="199" t="str">
        <f t="shared" si="3005"/>
        <v>AB$16</v>
      </c>
      <c r="AC1720" s="199" t="str">
        <f t="shared" si="3005"/>
        <v>AC$16</v>
      </c>
      <c r="AD1720" s="199" t="str">
        <f t="shared" si="3005"/>
        <v>AD$16</v>
      </c>
      <c r="AE1720" s="199" t="str">
        <f t="shared" si="3005"/>
        <v>AE$16</v>
      </c>
      <c r="AF1720" s="199" t="str">
        <f t="shared" si="3005"/>
        <v>AF$16</v>
      </c>
      <c r="AG1720" s="199" t="str">
        <f t="shared" si="3005"/>
        <v>AG$16</v>
      </c>
      <c r="AH1720" s="199" t="str">
        <f t="shared" si="3005"/>
        <v>AH$16</v>
      </c>
      <c r="AI1720" s="199" t="str">
        <f t="shared" si="3005"/>
        <v>AI$16</v>
      </c>
      <c r="AJ1720" s="199" t="str">
        <f t="shared" si="3005"/>
        <v>AJ$16</v>
      </c>
      <c r="AK1720" s="199" t="str">
        <f t="shared" si="3005"/>
        <v>AK$16</v>
      </c>
      <c r="AL1720" s="199" t="str">
        <f t="shared" si="3005"/>
        <v>AL$16</v>
      </c>
      <c r="AM1720" s="199" t="str">
        <f t="shared" si="3005"/>
        <v>AM$16</v>
      </c>
      <c r="AN1720" s="199" t="str">
        <f t="shared" si="3005"/>
        <v>AN$16</v>
      </c>
      <c r="AO1720" s="199" t="str">
        <f t="shared" si="3005"/>
        <v>AO$16</v>
      </c>
      <c r="AP1720" s="199" t="str">
        <f t="shared" si="3005"/>
        <v>AP$16</v>
      </c>
      <c r="AQ1720" s="199" t="str">
        <f t="shared" si="3005"/>
        <v>AQ$16</v>
      </c>
      <c r="AR1720" s="199" t="str">
        <f t="shared" si="3005"/>
        <v>AR$16</v>
      </c>
      <c r="AS1720" s="199" t="str">
        <f t="shared" si="3005"/>
        <v>AS$16</v>
      </c>
      <c r="AT1720" s="199" t="str">
        <f t="shared" si="3005"/>
        <v>AT$16</v>
      </c>
      <c r="AU1720" s="199" t="str">
        <f t="shared" si="3005"/>
        <v>AU$16</v>
      </c>
      <c r="AV1720" s="199" t="str">
        <f t="shared" si="3005"/>
        <v>AV$16</v>
      </c>
      <c r="AW1720" s="199" t="str">
        <f t="shared" si="3005"/>
        <v>AW$16</v>
      </c>
      <c r="AX1720" s="199" t="str">
        <f t="shared" si="3005"/>
        <v>AX$16</v>
      </c>
      <c r="AY1720" s="199" t="str">
        <f t="shared" si="3005"/>
        <v>AY$16</v>
      </c>
      <c r="AZ1720" s="199" t="str">
        <f t="shared" si="3005"/>
        <v>AZ$16</v>
      </c>
      <c r="BA1720" s="199" t="str">
        <f t="shared" si="3005"/>
        <v>BA$16</v>
      </c>
      <c r="BB1720" s="199" t="str">
        <f t="shared" si="3005"/>
        <v>BB$16</v>
      </c>
      <c r="BC1720" s="199" t="str">
        <f t="shared" si="3005"/>
        <v>BC$16</v>
      </c>
      <c r="BD1720" s="199" t="str">
        <f t="shared" si="3005"/>
        <v>BD$16</v>
      </c>
      <c r="BE1720" s="199" t="str">
        <f t="shared" si="3005"/>
        <v>BE$16</v>
      </c>
      <c r="BF1720" s="199" t="str">
        <f t="shared" si="3005"/>
        <v>BF$16</v>
      </c>
      <c r="BG1720" s="199" t="str">
        <f t="shared" si="3005"/>
        <v>BG$16</v>
      </c>
      <c r="BH1720" s="199" t="str">
        <f t="shared" si="3005"/>
        <v>BH$16</v>
      </c>
      <c r="BI1720" s="199" t="str">
        <f t="shared" si="3005"/>
        <v>BI$16</v>
      </c>
      <c r="BJ1720" s="199" t="str">
        <f t="shared" si="3005"/>
        <v>BJ$16</v>
      </c>
      <c r="BK1720" s="199" t="str">
        <f t="shared" si="3005"/>
        <v>BK$16</v>
      </c>
      <c r="BL1720" s="199" t="str">
        <f t="shared" si="3005"/>
        <v>BL$16</v>
      </c>
      <c r="BM1720" s="199" t="str">
        <f t="shared" si="3005"/>
        <v>BM$16</v>
      </c>
      <c r="BN1720" s="199" t="str">
        <f t="shared" si="3005"/>
        <v>BN$16</v>
      </c>
      <c r="BO1720" s="199" t="str">
        <f t="shared" si="3005"/>
        <v>BO$16</v>
      </c>
      <c r="BP1720" s="199" t="str">
        <f t="shared" si="3005"/>
        <v>BP$16</v>
      </c>
      <c r="BQ1720" s="199" t="str">
        <f t="shared" si="3005"/>
        <v>BQ$16</v>
      </c>
      <c r="BR1720" s="199" t="str">
        <f t="shared" si="3005"/>
        <v>BR$16</v>
      </c>
      <c r="BS1720" s="199" t="str">
        <f t="shared" si="3005"/>
        <v>BS$16</v>
      </c>
      <c r="BT1720" s="199" t="str">
        <f t="shared" si="3005"/>
        <v>BT$16</v>
      </c>
      <c r="BU1720" s="199" t="str">
        <f t="shared" si="3005"/>
        <v>BU$16</v>
      </c>
      <c r="BV1720" s="199" t="str">
        <f t="shared" si="3005"/>
        <v>BV$16</v>
      </c>
      <c r="BW1720" s="199" t="str">
        <f t="shared" si="3005"/>
        <v>BW$16</v>
      </c>
      <c r="BX1720" s="199" t="str">
        <f t="shared" si="3005"/>
        <v>BX$16</v>
      </c>
      <c r="BY1720" s="199" t="str">
        <f t="shared" si="3005"/>
        <v>BY$16</v>
      </c>
      <c r="BZ1720" s="199" t="str">
        <f t="shared" si="3005"/>
        <v>BZ$16</v>
      </c>
      <c r="CA1720" s="199" t="str">
        <f t="shared" si="3005"/>
        <v>CA$16</v>
      </c>
      <c r="CB1720" s="199" t="str">
        <f t="shared" si="3005"/>
        <v>CB$16</v>
      </c>
      <c r="CC1720" s="199" t="str">
        <f t="shared" si="3005"/>
        <v>CC$16</v>
      </c>
      <c r="CD1720" s="199" t="str">
        <f t="shared" si="3005"/>
        <v>CD$16</v>
      </c>
      <c r="CE1720" s="199" t="str">
        <f t="shared" ref="CE1720:CL1720" si="3006">CE$20</f>
        <v>CE$16</v>
      </c>
      <c r="CF1720" s="199" t="str">
        <f t="shared" si="3006"/>
        <v>CF$16</v>
      </c>
      <c r="CG1720" s="199" t="str">
        <f t="shared" si="3006"/>
        <v>CG$16</v>
      </c>
      <c r="CH1720" s="199" t="str">
        <f t="shared" si="3006"/>
        <v>CH$16</v>
      </c>
      <c r="CI1720" s="199" t="str">
        <f t="shared" si="3006"/>
        <v>CI$16</v>
      </c>
      <c r="CJ1720" s="199" t="str">
        <f t="shared" si="3006"/>
        <v>CJ$16</v>
      </c>
      <c r="CK1720" s="199" t="str">
        <f t="shared" si="3006"/>
        <v>CK$16</v>
      </c>
      <c r="CL1720" s="199" t="str">
        <f t="shared" si="3006"/>
        <v>CL$16</v>
      </c>
      <c r="CN1720" s="176"/>
      <c r="CO1720" s="199" t="str">
        <f t="shared" ref="CO1720:DL1720" si="3007">CO$20</f>
        <v>CO$16</v>
      </c>
      <c r="CP1720" s="199" t="str">
        <f t="shared" si="3007"/>
        <v>CP$16</v>
      </c>
      <c r="CQ1720" s="199" t="str">
        <f t="shared" si="3007"/>
        <v>CQ$16</v>
      </c>
      <c r="CR1720" s="199" t="str">
        <f t="shared" si="3007"/>
        <v>CR$16</v>
      </c>
      <c r="CS1720" s="199" t="str">
        <f t="shared" si="3007"/>
        <v>CS$16</v>
      </c>
      <c r="CT1720" s="199" t="str">
        <f t="shared" si="3007"/>
        <v>CT$16</v>
      </c>
      <c r="CU1720" s="199" t="str">
        <f t="shared" si="3007"/>
        <v>CU$16</v>
      </c>
      <c r="CV1720" s="199" t="str">
        <f t="shared" si="3007"/>
        <v>CV$16</v>
      </c>
      <c r="CW1720" s="199" t="str">
        <f t="shared" si="3007"/>
        <v>CW$16</v>
      </c>
      <c r="CX1720" s="199" t="str">
        <f t="shared" si="3007"/>
        <v>CX$16</v>
      </c>
      <c r="CY1720" s="199" t="str">
        <f t="shared" si="3007"/>
        <v>CY$16</v>
      </c>
      <c r="CZ1720" s="199" t="str">
        <f t="shared" si="3007"/>
        <v>CZ$16</v>
      </c>
      <c r="DA1720" s="199" t="str">
        <f t="shared" si="3007"/>
        <v>DA$16</v>
      </c>
      <c r="DB1720" s="199" t="str">
        <f t="shared" si="3007"/>
        <v>DB$16</v>
      </c>
      <c r="DC1720" s="199" t="str">
        <f t="shared" si="3007"/>
        <v>DC$16</v>
      </c>
      <c r="DD1720" s="199" t="str">
        <f t="shared" si="3007"/>
        <v>DD$16</v>
      </c>
      <c r="DE1720" s="199" t="str">
        <f t="shared" si="3007"/>
        <v>DE$16</v>
      </c>
      <c r="DF1720" s="199" t="str">
        <f t="shared" si="3007"/>
        <v>DF$16</v>
      </c>
      <c r="DG1720" s="199" t="str">
        <f t="shared" si="3007"/>
        <v>DG$16</v>
      </c>
      <c r="DH1720" s="199" t="str">
        <f t="shared" si="3007"/>
        <v>DH$16</v>
      </c>
      <c r="DI1720" s="199" t="str">
        <f t="shared" si="3007"/>
        <v>DI$16</v>
      </c>
      <c r="DJ1720" s="199" t="str">
        <f t="shared" si="3007"/>
        <v>DJ$16</v>
      </c>
      <c r="DK1720" s="199" t="str">
        <f t="shared" si="3007"/>
        <v>DK$16</v>
      </c>
      <c r="DL1720" s="199" t="str">
        <f t="shared" si="3007"/>
        <v>DL$16</v>
      </c>
    </row>
    <row r="1721" spans="1:116" x14ac:dyDescent="0.35">
      <c r="A1721" s="174"/>
      <c r="E1721" s="8"/>
      <c r="G1721" s="175" t="s">
        <v>492</v>
      </c>
      <c r="H1721" s="200"/>
      <c r="I1721" s="201"/>
      <c r="J1721" s="201"/>
      <c r="K1721" s="202"/>
      <c r="L1721" s="202"/>
      <c r="M1721" s="202"/>
      <c r="N1721" s="202"/>
      <c r="O1721" s="202"/>
      <c r="P1721" s="202"/>
      <c r="R1721" s="202"/>
      <c r="S1721" s="199" t="str">
        <f t="shared" ref="S1721:CD1721" si="3008">S$21</f>
        <v>S$17</v>
      </c>
      <c r="T1721" s="199" t="str">
        <f t="shared" si="3008"/>
        <v>T$17</v>
      </c>
      <c r="U1721" s="199" t="str">
        <f t="shared" si="3008"/>
        <v>U$17</v>
      </c>
      <c r="V1721" s="199" t="str">
        <f t="shared" si="3008"/>
        <v>V$17</v>
      </c>
      <c r="W1721" s="199" t="str">
        <f t="shared" si="3008"/>
        <v>W$17</v>
      </c>
      <c r="X1721" s="199" t="str">
        <f t="shared" si="3008"/>
        <v>X$17</v>
      </c>
      <c r="Y1721" s="199" t="str">
        <f t="shared" si="3008"/>
        <v>Y$17</v>
      </c>
      <c r="Z1721" s="199" t="str">
        <f t="shared" si="3008"/>
        <v>Z$17</v>
      </c>
      <c r="AA1721" s="199" t="str">
        <f t="shared" si="3008"/>
        <v>AA$17</v>
      </c>
      <c r="AB1721" s="199" t="str">
        <f t="shared" si="3008"/>
        <v>AB$17</v>
      </c>
      <c r="AC1721" s="199" t="str">
        <f t="shared" si="3008"/>
        <v>AC$17</v>
      </c>
      <c r="AD1721" s="199" t="str">
        <f t="shared" si="3008"/>
        <v>AD$17</v>
      </c>
      <c r="AE1721" s="199" t="str">
        <f t="shared" si="3008"/>
        <v>AE$17</v>
      </c>
      <c r="AF1721" s="199" t="str">
        <f t="shared" si="3008"/>
        <v>AF$17</v>
      </c>
      <c r="AG1721" s="199" t="str">
        <f t="shared" si="3008"/>
        <v>AG$17</v>
      </c>
      <c r="AH1721" s="199" t="str">
        <f t="shared" si="3008"/>
        <v>AH$17</v>
      </c>
      <c r="AI1721" s="199" t="str">
        <f t="shared" si="3008"/>
        <v>AI$17</v>
      </c>
      <c r="AJ1721" s="199" t="str">
        <f t="shared" si="3008"/>
        <v>AJ$17</v>
      </c>
      <c r="AK1721" s="199" t="str">
        <f t="shared" si="3008"/>
        <v>AK$17</v>
      </c>
      <c r="AL1721" s="199" t="str">
        <f t="shared" si="3008"/>
        <v>AL$17</v>
      </c>
      <c r="AM1721" s="199" t="str">
        <f t="shared" si="3008"/>
        <v>AM$17</v>
      </c>
      <c r="AN1721" s="199" t="str">
        <f t="shared" si="3008"/>
        <v>AN$17</v>
      </c>
      <c r="AO1721" s="199" t="str">
        <f t="shared" si="3008"/>
        <v>AO$17</v>
      </c>
      <c r="AP1721" s="199" t="str">
        <f t="shared" si="3008"/>
        <v>AP$17</v>
      </c>
      <c r="AQ1721" s="199" t="str">
        <f t="shared" si="3008"/>
        <v>AQ$17</v>
      </c>
      <c r="AR1721" s="199" t="str">
        <f t="shared" si="3008"/>
        <v>AR$17</v>
      </c>
      <c r="AS1721" s="199" t="str">
        <f t="shared" si="3008"/>
        <v>AS$17</v>
      </c>
      <c r="AT1721" s="199" t="str">
        <f t="shared" si="3008"/>
        <v>AT$17</v>
      </c>
      <c r="AU1721" s="199" t="str">
        <f t="shared" si="3008"/>
        <v>AU$17</v>
      </c>
      <c r="AV1721" s="199" t="str">
        <f t="shared" si="3008"/>
        <v>AV$17</v>
      </c>
      <c r="AW1721" s="199" t="str">
        <f t="shared" si="3008"/>
        <v>AW$17</v>
      </c>
      <c r="AX1721" s="199" t="str">
        <f t="shared" si="3008"/>
        <v>AX$17</v>
      </c>
      <c r="AY1721" s="199" t="str">
        <f t="shared" si="3008"/>
        <v>AY$17</v>
      </c>
      <c r="AZ1721" s="199" t="str">
        <f t="shared" si="3008"/>
        <v>AZ$17</v>
      </c>
      <c r="BA1721" s="199" t="str">
        <f t="shared" si="3008"/>
        <v>BA$17</v>
      </c>
      <c r="BB1721" s="199" t="str">
        <f t="shared" si="3008"/>
        <v>BB$17</v>
      </c>
      <c r="BC1721" s="199" t="str">
        <f t="shared" si="3008"/>
        <v>BC$17</v>
      </c>
      <c r="BD1721" s="199" t="str">
        <f t="shared" si="3008"/>
        <v>BD$17</v>
      </c>
      <c r="BE1721" s="199" t="str">
        <f t="shared" si="3008"/>
        <v>BE$17</v>
      </c>
      <c r="BF1721" s="199" t="str">
        <f t="shared" si="3008"/>
        <v>BF$17</v>
      </c>
      <c r="BG1721" s="199" t="str">
        <f t="shared" si="3008"/>
        <v>BG$17</v>
      </c>
      <c r="BH1721" s="199" t="str">
        <f t="shared" si="3008"/>
        <v>BH$17</v>
      </c>
      <c r="BI1721" s="199" t="str">
        <f t="shared" si="3008"/>
        <v>BI$17</v>
      </c>
      <c r="BJ1721" s="199" t="str">
        <f t="shared" si="3008"/>
        <v>BJ$17</v>
      </c>
      <c r="BK1721" s="199" t="str">
        <f t="shared" si="3008"/>
        <v>BK$17</v>
      </c>
      <c r="BL1721" s="199" t="str">
        <f t="shared" si="3008"/>
        <v>BL$17</v>
      </c>
      <c r="BM1721" s="199" t="str">
        <f t="shared" si="3008"/>
        <v>BM$17</v>
      </c>
      <c r="BN1721" s="199" t="str">
        <f t="shared" si="3008"/>
        <v>BN$17</v>
      </c>
      <c r="BO1721" s="199" t="str">
        <f t="shared" si="3008"/>
        <v>BO$17</v>
      </c>
      <c r="BP1721" s="199" t="str">
        <f t="shared" si="3008"/>
        <v>BP$17</v>
      </c>
      <c r="BQ1721" s="199" t="str">
        <f t="shared" si="3008"/>
        <v>BQ$17</v>
      </c>
      <c r="BR1721" s="199" t="str">
        <f t="shared" si="3008"/>
        <v>BR$17</v>
      </c>
      <c r="BS1721" s="199" t="str">
        <f t="shared" si="3008"/>
        <v>BS$17</v>
      </c>
      <c r="BT1721" s="199" t="str">
        <f t="shared" si="3008"/>
        <v>BT$17</v>
      </c>
      <c r="BU1721" s="199" t="str">
        <f t="shared" si="3008"/>
        <v>BU$17</v>
      </c>
      <c r="BV1721" s="199" t="str">
        <f t="shared" si="3008"/>
        <v>BV$17</v>
      </c>
      <c r="BW1721" s="199" t="str">
        <f t="shared" si="3008"/>
        <v>BW$17</v>
      </c>
      <c r="BX1721" s="199" t="str">
        <f t="shared" si="3008"/>
        <v>BX$17</v>
      </c>
      <c r="BY1721" s="199" t="str">
        <f t="shared" si="3008"/>
        <v>BY$17</v>
      </c>
      <c r="BZ1721" s="199" t="str">
        <f t="shared" si="3008"/>
        <v>BZ$17</v>
      </c>
      <c r="CA1721" s="199" t="str">
        <f t="shared" si="3008"/>
        <v>CA$17</v>
      </c>
      <c r="CB1721" s="199" t="str">
        <f t="shared" si="3008"/>
        <v>CB$17</v>
      </c>
      <c r="CC1721" s="199" t="str">
        <f t="shared" si="3008"/>
        <v>CC$17</v>
      </c>
      <c r="CD1721" s="199" t="str">
        <f t="shared" si="3008"/>
        <v>CD$17</v>
      </c>
      <c r="CE1721" s="199" t="str">
        <f t="shared" ref="CE1721:CL1721" si="3009">CE$21</f>
        <v>CE$17</v>
      </c>
      <c r="CF1721" s="199" t="str">
        <f t="shared" si="3009"/>
        <v>CF$17</v>
      </c>
      <c r="CG1721" s="199" t="str">
        <f t="shared" si="3009"/>
        <v>CG$17</v>
      </c>
      <c r="CH1721" s="199" t="str">
        <f t="shared" si="3009"/>
        <v>CH$17</v>
      </c>
      <c r="CI1721" s="199" t="str">
        <f t="shared" si="3009"/>
        <v>CI$17</v>
      </c>
      <c r="CJ1721" s="199" t="str">
        <f t="shared" si="3009"/>
        <v>CJ$17</v>
      </c>
      <c r="CK1721" s="199" t="str">
        <f t="shared" si="3009"/>
        <v>CK$17</v>
      </c>
      <c r="CL1721" s="199" t="str">
        <f t="shared" si="3009"/>
        <v>CL$17</v>
      </c>
      <c r="CN1721" s="201"/>
      <c r="CO1721" s="199" t="str">
        <f t="shared" ref="CO1721:DL1721" si="3010">CO$21</f>
        <v>CO$17</v>
      </c>
      <c r="CP1721" s="199" t="str">
        <f t="shared" si="3010"/>
        <v>CP$17</v>
      </c>
      <c r="CQ1721" s="199" t="str">
        <f t="shared" si="3010"/>
        <v>CQ$17</v>
      </c>
      <c r="CR1721" s="199" t="str">
        <f t="shared" si="3010"/>
        <v>CR$17</v>
      </c>
      <c r="CS1721" s="199" t="str">
        <f t="shared" si="3010"/>
        <v>CS$17</v>
      </c>
      <c r="CT1721" s="199" t="str">
        <f t="shared" si="3010"/>
        <v>CT$17</v>
      </c>
      <c r="CU1721" s="199" t="str">
        <f t="shared" si="3010"/>
        <v>CU$17</v>
      </c>
      <c r="CV1721" s="199" t="str">
        <f t="shared" si="3010"/>
        <v>CV$17</v>
      </c>
      <c r="CW1721" s="199" t="str">
        <f t="shared" si="3010"/>
        <v>CW$17</v>
      </c>
      <c r="CX1721" s="199" t="str">
        <f t="shared" si="3010"/>
        <v>CX$17</v>
      </c>
      <c r="CY1721" s="199" t="str">
        <f t="shared" si="3010"/>
        <v>CY$17</v>
      </c>
      <c r="CZ1721" s="199" t="str">
        <f t="shared" si="3010"/>
        <v>CZ$17</v>
      </c>
      <c r="DA1721" s="199" t="str">
        <f t="shared" si="3010"/>
        <v>DA$17</v>
      </c>
      <c r="DB1721" s="199" t="str">
        <f t="shared" si="3010"/>
        <v>DB$17</v>
      </c>
      <c r="DC1721" s="199" t="str">
        <f t="shared" si="3010"/>
        <v>DC$17</v>
      </c>
      <c r="DD1721" s="199" t="str">
        <f t="shared" si="3010"/>
        <v>DD$17</v>
      </c>
      <c r="DE1721" s="199" t="str">
        <f t="shared" si="3010"/>
        <v>DE$17</v>
      </c>
      <c r="DF1721" s="199" t="str">
        <f t="shared" si="3010"/>
        <v>DF$17</v>
      </c>
      <c r="DG1721" s="199" t="str">
        <f t="shared" si="3010"/>
        <v>DG$17</v>
      </c>
      <c r="DH1721" s="199" t="str">
        <f t="shared" si="3010"/>
        <v>DH$17</v>
      </c>
      <c r="DI1721" s="199" t="str">
        <f t="shared" si="3010"/>
        <v>DI$17</v>
      </c>
      <c r="DJ1721" s="199" t="str">
        <f t="shared" si="3010"/>
        <v>DJ$17</v>
      </c>
      <c r="DK1721" s="199" t="str">
        <f t="shared" si="3010"/>
        <v>DK$17</v>
      </c>
      <c r="DL1721" s="199" t="str">
        <f t="shared" si="3010"/>
        <v>DL$17</v>
      </c>
    </row>
    <row r="1722" spans="1:116" x14ac:dyDescent="0.35">
      <c r="A1722" s="174"/>
      <c r="E1722" s="8"/>
      <c r="G1722" s="175" t="s">
        <v>461</v>
      </c>
      <c r="H1722" s="200"/>
      <c r="I1722" s="201"/>
      <c r="J1722" s="201"/>
      <c r="K1722" s="202"/>
      <c r="L1722" s="202"/>
      <c r="M1722" s="202"/>
      <c r="N1722" s="202"/>
      <c r="O1722" s="202"/>
      <c r="P1722" s="202"/>
      <c r="R1722" s="202"/>
      <c r="S1722" s="190"/>
      <c r="T1722" s="190"/>
      <c r="U1722" s="190"/>
      <c r="V1722" s="190"/>
      <c r="W1722" s="190"/>
      <c r="X1722" s="190"/>
      <c r="Y1722" s="190"/>
      <c r="Z1722" s="190"/>
      <c r="AA1722" s="190"/>
      <c r="AB1722" s="190"/>
      <c r="AC1722" s="190"/>
      <c r="AD1722" s="190"/>
      <c r="AE1722" s="190"/>
      <c r="AF1722" s="190"/>
      <c r="AG1722" s="190"/>
      <c r="AH1722" s="190"/>
      <c r="AI1722" s="190"/>
      <c r="AJ1722" s="190"/>
      <c r="AK1722" s="190"/>
      <c r="AL1722" s="190"/>
      <c r="AM1722" s="190"/>
      <c r="AN1722" s="190"/>
      <c r="AO1722" s="190"/>
      <c r="AP1722" s="190"/>
      <c r="AQ1722" s="190"/>
      <c r="AR1722" s="190"/>
      <c r="AS1722" s="190"/>
      <c r="AT1722" s="190"/>
      <c r="AU1722" s="190"/>
      <c r="AV1722" s="190"/>
      <c r="AW1722" s="190"/>
      <c r="AX1722" s="190"/>
      <c r="AY1722" s="190"/>
      <c r="AZ1722" s="190"/>
      <c r="BA1722" s="190"/>
      <c r="BB1722" s="190"/>
      <c r="BC1722" s="190"/>
      <c r="BD1722" s="190"/>
      <c r="BE1722" s="190"/>
      <c r="BF1722" s="190"/>
      <c r="BG1722" s="190"/>
      <c r="BH1722" s="190"/>
      <c r="BI1722" s="190"/>
      <c r="BJ1722" s="190"/>
      <c r="BK1722" s="190"/>
      <c r="BL1722" s="190"/>
      <c r="BM1722" s="190"/>
      <c r="BN1722" s="190"/>
      <c r="BO1722" s="190"/>
      <c r="BP1722" s="190"/>
      <c r="BQ1722" s="190"/>
      <c r="BR1722" s="190"/>
      <c r="BS1722" s="190"/>
      <c r="BT1722" s="190"/>
      <c r="BU1722" s="190"/>
      <c r="BV1722" s="190"/>
      <c r="BW1722" s="190"/>
      <c r="BX1722" s="190"/>
      <c r="BY1722" s="190"/>
      <c r="BZ1722" s="190"/>
      <c r="CA1722" s="190"/>
      <c r="CB1722" s="190"/>
      <c r="CC1722" s="190"/>
      <c r="CD1722" s="190"/>
      <c r="CE1722" s="190"/>
      <c r="CF1722" s="190"/>
      <c r="CG1722" s="190"/>
      <c r="CH1722" s="190"/>
      <c r="CI1722" s="190"/>
      <c r="CJ1722" s="190"/>
      <c r="CK1722" s="190"/>
      <c r="CL1722" s="190"/>
      <c r="CN1722" s="201"/>
      <c r="CO1722" s="190"/>
      <c r="CP1722" s="190"/>
      <c r="CQ1722" s="190"/>
      <c r="CR1722" s="190"/>
      <c r="CS1722" s="190"/>
      <c r="CT1722" s="190"/>
      <c r="CU1722" s="190"/>
      <c r="CV1722" s="190"/>
      <c r="CW1722" s="190"/>
      <c r="CX1722" s="190"/>
      <c r="CY1722" s="190"/>
      <c r="CZ1722" s="190"/>
      <c r="DA1722" s="190"/>
      <c r="DB1722" s="190"/>
      <c r="DC1722" s="190"/>
      <c r="DD1722" s="190"/>
      <c r="DE1722" s="190"/>
      <c r="DF1722" s="190"/>
      <c r="DG1722" s="190"/>
      <c r="DH1722" s="190"/>
      <c r="DI1722" s="190"/>
      <c r="DJ1722" s="190"/>
      <c r="DK1722" s="190"/>
      <c r="DL1722" s="190"/>
    </row>
    <row r="1723" spans="1:116" x14ac:dyDescent="0.35">
      <c r="A1723" s="174"/>
      <c r="E1723" s="8"/>
      <c r="G1723" s="175" t="s">
        <v>462</v>
      </c>
      <c r="H1723" s="200"/>
      <c r="I1723" s="201"/>
      <c r="J1723" s="201"/>
      <c r="K1723" s="202"/>
      <c r="L1723" s="202"/>
      <c r="M1723" s="202"/>
      <c r="N1723" s="202"/>
      <c r="O1723" s="202"/>
      <c r="P1723" s="202"/>
      <c r="R1723" s="202"/>
      <c r="S1723" s="190"/>
      <c r="T1723" s="190"/>
      <c r="U1723" s="190"/>
      <c r="V1723" s="190"/>
      <c r="W1723" s="190"/>
      <c r="X1723" s="190"/>
      <c r="Y1723" s="190"/>
      <c r="Z1723" s="190"/>
      <c r="AA1723" s="190"/>
      <c r="AB1723" s="190"/>
      <c r="AC1723" s="190"/>
      <c r="AD1723" s="190"/>
      <c r="AE1723" s="190"/>
      <c r="AF1723" s="190"/>
      <c r="AG1723" s="190"/>
      <c r="AH1723" s="190"/>
      <c r="AI1723" s="190"/>
      <c r="AJ1723" s="190"/>
      <c r="AK1723" s="190"/>
      <c r="AL1723" s="190"/>
      <c r="AM1723" s="190"/>
      <c r="AN1723" s="190"/>
      <c r="AO1723" s="190"/>
      <c r="AP1723" s="190"/>
      <c r="AQ1723" s="190"/>
      <c r="AR1723" s="190"/>
      <c r="AS1723" s="190"/>
      <c r="AT1723" s="190"/>
      <c r="AU1723" s="190"/>
      <c r="AV1723" s="190"/>
      <c r="AW1723" s="190"/>
      <c r="AX1723" s="190"/>
      <c r="AY1723" s="190"/>
      <c r="AZ1723" s="190"/>
      <c r="BA1723" s="190"/>
      <c r="BB1723" s="190"/>
      <c r="BC1723" s="190"/>
      <c r="BD1723" s="190"/>
      <c r="BE1723" s="190"/>
      <c r="BF1723" s="190"/>
      <c r="BG1723" s="190"/>
      <c r="BH1723" s="190"/>
      <c r="BI1723" s="190"/>
      <c r="BJ1723" s="190"/>
      <c r="BK1723" s="190"/>
      <c r="BL1723" s="190"/>
      <c r="BM1723" s="190"/>
      <c r="BN1723" s="190"/>
      <c r="BO1723" s="190"/>
      <c r="BP1723" s="190"/>
      <c r="BQ1723" s="190"/>
      <c r="BR1723" s="190"/>
      <c r="BS1723" s="190"/>
      <c r="BT1723" s="190"/>
      <c r="BU1723" s="190"/>
      <c r="BV1723" s="190"/>
      <c r="BW1723" s="190"/>
      <c r="BX1723" s="190"/>
      <c r="BY1723" s="190"/>
      <c r="BZ1723" s="190"/>
      <c r="CA1723" s="190"/>
      <c r="CB1723" s="190"/>
      <c r="CC1723" s="190"/>
      <c r="CD1723" s="190"/>
      <c r="CE1723" s="190"/>
      <c r="CF1723" s="190"/>
      <c r="CG1723" s="190"/>
      <c r="CH1723" s="190"/>
      <c r="CI1723" s="190"/>
      <c r="CJ1723" s="190"/>
      <c r="CK1723" s="190"/>
      <c r="CL1723" s="190"/>
      <c r="CN1723" s="201"/>
      <c r="CO1723" s="190"/>
      <c r="CP1723" s="190"/>
      <c r="CQ1723" s="190"/>
      <c r="CR1723" s="190"/>
      <c r="CS1723" s="190"/>
      <c r="CT1723" s="190"/>
      <c r="CU1723" s="190"/>
      <c r="CV1723" s="190"/>
      <c r="CW1723" s="190"/>
      <c r="CX1723" s="190"/>
      <c r="CY1723" s="190"/>
      <c r="CZ1723" s="190"/>
      <c r="DA1723" s="190"/>
      <c r="DB1723" s="190"/>
      <c r="DC1723" s="190"/>
      <c r="DD1723" s="190"/>
      <c r="DE1723" s="190"/>
      <c r="DF1723" s="190"/>
      <c r="DG1723" s="190"/>
      <c r="DH1723" s="190"/>
      <c r="DI1723" s="190"/>
      <c r="DJ1723" s="190"/>
      <c r="DK1723" s="190"/>
      <c r="DL1723" s="190"/>
    </row>
    <row r="1724" spans="1:116" x14ac:dyDescent="0.35">
      <c r="A1724" s="174"/>
      <c r="E1724" s="8"/>
      <c r="G1724" s="175" t="s">
        <v>491</v>
      </c>
      <c r="H1724" s="200"/>
      <c r="I1724" s="201"/>
      <c r="J1724" s="201"/>
      <c r="K1724" s="202"/>
      <c r="L1724" s="202"/>
      <c r="M1724" s="202"/>
      <c r="N1724" s="202"/>
      <c r="O1724" s="202"/>
      <c r="P1724" s="202"/>
      <c r="R1724" s="202"/>
      <c r="S1724" s="190" t="str">
        <f t="shared" ref="S1724:CD1724" si="3011">S$22</f>
        <v>S$18</v>
      </c>
      <c r="T1724" s="190" t="str">
        <f t="shared" si="3011"/>
        <v>T$18</v>
      </c>
      <c r="U1724" s="190" t="str">
        <f t="shared" si="3011"/>
        <v>U$18</v>
      </c>
      <c r="V1724" s="190" t="str">
        <f t="shared" si="3011"/>
        <v>V$18</v>
      </c>
      <c r="W1724" s="190" t="str">
        <f t="shared" si="3011"/>
        <v>W$18</v>
      </c>
      <c r="X1724" s="190" t="str">
        <f t="shared" si="3011"/>
        <v>X$18</v>
      </c>
      <c r="Y1724" s="190" t="str">
        <f t="shared" si="3011"/>
        <v>Y$18</v>
      </c>
      <c r="Z1724" s="190" t="str">
        <f t="shared" si="3011"/>
        <v>Z$18</v>
      </c>
      <c r="AA1724" s="190" t="str">
        <f t="shared" si="3011"/>
        <v>AA$18</v>
      </c>
      <c r="AB1724" s="190" t="str">
        <f t="shared" si="3011"/>
        <v>AB$18</v>
      </c>
      <c r="AC1724" s="190" t="str">
        <f t="shared" si="3011"/>
        <v>AC$18</v>
      </c>
      <c r="AD1724" s="190" t="str">
        <f t="shared" si="3011"/>
        <v>AD$18</v>
      </c>
      <c r="AE1724" s="190" t="str">
        <f t="shared" si="3011"/>
        <v>AE$18</v>
      </c>
      <c r="AF1724" s="190" t="str">
        <f t="shared" si="3011"/>
        <v>AF$18</v>
      </c>
      <c r="AG1724" s="190" t="str">
        <f t="shared" si="3011"/>
        <v>AG$18</v>
      </c>
      <c r="AH1724" s="190" t="str">
        <f t="shared" si="3011"/>
        <v>AH$18</v>
      </c>
      <c r="AI1724" s="190" t="str">
        <f t="shared" si="3011"/>
        <v>AI$18</v>
      </c>
      <c r="AJ1724" s="190" t="str">
        <f t="shared" si="3011"/>
        <v>AJ$18</v>
      </c>
      <c r="AK1724" s="190" t="str">
        <f t="shared" si="3011"/>
        <v>AK$18</v>
      </c>
      <c r="AL1724" s="190" t="str">
        <f t="shared" si="3011"/>
        <v>AL$18</v>
      </c>
      <c r="AM1724" s="190" t="str">
        <f t="shared" si="3011"/>
        <v>AM$18</v>
      </c>
      <c r="AN1724" s="190" t="str">
        <f t="shared" si="3011"/>
        <v>AN$18</v>
      </c>
      <c r="AO1724" s="190" t="str">
        <f t="shared" si="3011"/>
        <v>AO$18</v>
      </c>
      <c r="AP1724" s="190" t="str">
        <f t="shared" si="3011"/>
        <v>AP$18</v>
      </c>
      <c r="AQ1724" s="190" t="str">
        <f t="shared" si="3011"/>
        <v>AQ$18</v>
      </c>
      <c r="AR1724" s="190" t="str">
        <f t="shared" si="3011"/>
        <v>AR$18</v>
      </c>
      <c r="AS1724" s="190" t="str">
        <f t="shared" si="3011"/>
        <v>AS$18</v>
      </c>
      <c r="AT1724" s="190" t="str">
        <f t="shared" si="3011"/>
        <v>AT$18</v>
      </c>
      <c r="AU1724" s="190" t="str">
        <f t="shared" si="3011"/>
        <v>AU$18</v>
      </c>
      <c r="AV1724" s="190" t="str">
        <f t="shared" si="3011"/>
        <v>AV$18</v>
      </c>
      <c r="AW1724" s="190" t="str">
        <f t="shared" si="3011"/>
        <v>AW$18</v>
      </c>
      <c r="AX1724" s="190" t="str">
        <f t="shared" si="3011"/>
        <v>AX$18</v>
      </c>
      <c r="AY1724" s="190" t="str">
        <f t="shared" si="3011"/>
        <v>AY$18</v>
      </c>
      <c r="AZ1724" s="190" t="str">
        <f t="shared" si="3011"/>
        <v>AZ$18</v>
      </c>
      <c r="BA1724" s="190" t="str">
        <f t="shared" si="3011"/>
        <v>BA$18</v>
      </c>
      <c r="BB1724" s="190" t="str">
        <f t="shared" si="3011"/>
        <v>BB$18</v>
      </c>
      <c r="BC1724" s="190" t="str">
        <f t="shared" si="3011"/>
        <v>BC$18</v>
      </c>
      <c r="BD1724" s="190" t="str">
        <f t="shared" si="3011"/>
        <v>BD$18</v>
      </c>
      <c r="BE1724" s="190" t="str">
        <f t="shared" si="3011"/>
        <v>BE$18</v>
      </c>
      <c r="BF1724" s="190" t="str">
        <f t="shared" si="3011"/>
        <v>BF$18</v>
      </c>
      <c r="BG1724" s="190" t="str">
        <f t="shared" si="3011"/>
        <v>BG$18</v>
      </c>
      <c r="BH1724" s="190" t="str">
        <f t="shared" si="3011"/>
        <v>BH$18</v>
      </c>
      <c r="BI1724" s="190" t="str">
        <f t="shared" si="3011"/>
        <v>BI$18</v>
      </c>
      <c r="BJ1724" s="190" t="str">
        <f t="shared" si="3011"/>
        <v>BJ$18</v>
      </c>
      <c r="BK1724" s="190" t="str">
        <f t="shared" si="3011"/>
        <v>BK$18</v>
      </c>
      <c r="BL1724" s="190" t="str">
        <f t="shared" si="3011"/>
        <v>BL$18</v>
      </c>
      <c r="BM1724" s="190" t="str">
        <f t="shared" si="3011"/>
        <v>BM$18</v>
      </c>
      <c r="BN1724" s="190" t="str">
        <f t="shared" si="3011"/>
        <v>BN$18</v>
      </c>
      <c r="BO1724" s="190" t="str">
        <f t="shared" si="3011"/>
        <v>BO$18</v>
      </c>
      <c r="BP1724" s="190" t="str">
        <f t="shared" si="3011"/>
        <v>BP$18</v>
      </c>
      <c r="BQ1724" s="190" t="str">
        <f t="shared" si="3011"/>
        <v>BQ$18</v>
      </c>
      <c r="BR1724" s="190" t="str">
        <f t="shared" si="3011"/>
        <v>BR$18</v>
      </c>
      <c r="BS1724" s="190" t="str">
        <f t="shared" si="3011"/>
        <v>BS$18</v>
      </c>
      <c r="BT1724" s="190" t="str">
        <f t="shared" si="3011"/>
        <v>BT$18</v>
      </c>
      <c r="BU1724" s="190" t="str">
        <f t="shared" si="3011"/>
        <v>BU$18</v>
      </c>
      <c r="BV1724" s="190" t="str">
        <f t="shared" si="3011"/>
        <v>BV$18</v>
      </c>
      <c r="BW1724" s="190" t="str">
        <f t="shared" si="3011"/>
        <v>BW$18</v>
      </c>
      <c r="BX1724" s="190" t="str">
        <f t="shared" si="3011"/>
        <v>BX$18</v>
      </c>
      <c r="BY1724" s="190" t="str">
        <f t="shared" si="3011"/>
        <v>BY$18</v>
      </c>
      <c r="BZ1724" s="190" t="str">
        <f t="shared" si="3011"/>
        <v>BZ$18</v>
      </c>
      <c r="CA1724" s="190" t="str">
        <f t="shared" si="3011"/>
        <v>CA$18</v>
      </c>
      <c r="CB1724" s="190" t="str">
        <f t="shared" si="3011"/>
        <v>CB$18</v>
      </c>
      <c r="CC1724" s="190" t="str">
        <f t="shared" si="3011"/>
        <v>CC$18</v>
      </c>
      <c r="CD1724" s="190" t="str">
        <f t="shared" si="3011"/>
        <v>CD$18</v>
      </c>
      <c r="CE1724" s="190" t="str">
        <f t="shared" ref="CE1724:CL1724" si="3012">CE$22</f>
        <v>CE$18</v>
      </c>
      <c r="CF1724" s="190" t="str">
        <f t="shared" si="3012"/>
        <v>CF$18</v>
      </c>
      <c r="CG1724" s="190" t="str">
        <f t="shared" si="3012"/>
        <v>CG$18</v>
      </c>
      <c r="CH1724" s="190" t="str">
        <f t="shared" si="3012"/>
        <v>CH$18</v>
      </c>
      <c r="CI1724" s="190" t="str">
        <f t="shared" si="3012"/>
        <v>CI$18</v>
      </c>
      <c r="CJ1724" s="190" t="str">
        <f t="shared" si="3012"/>
        <v>CJ$18</v>
      </c>
      <c r="CK1724" s="190" t="str">
        <f t="shared" si="3012"/>
        <v>CK$18</v>
      </c>
      <c r="CL1724" s="190" t="str">
        <f t="shared" si="3012"/>
        <v>CL$18</v>
      </c>
      <c r="CN1724" s="201"/>
      <c r="CO1724" s="190" t="str">
        <f t="shared" ref="CO1724:DL1724" si="3013">CO$22</f>
        <v>CO$18</v>
      </c>
      <c r="CP1724" s="190" t="str">
        <f t="shared" si="3013"/>
        <v>CP$18</v>
      </c>
      <c r="CQ1724" s="190" t="str">
        <f t="shared" si="3013"/>
        <v>CQ$18</v>
      </c>
      <c r="CR1724" s="190" t="str">
        <f t="shared" si="3013"/>
        <v>CR$18</v>
      </c>
      <c r="CS1724" s="190" t="str">
        <f t="shared" si="3013"/>
        <v>CS$18</v>
      </c>
      <c r="CT1724" s="190" t="str">
        <f t="shared" si="3013"/>
        <v>CT$18</v>
      </c>
      <c r="CU1724" s="190" t="str">
        <f t="shared" si="3013"/>
        <v>CU$18</v>
      </c>
      <c r="CV1724" s="190" t="str">
        <f t="shared" si="3013"/>
        <v>CV$18</v>
      </c>
      <c r="CW1724" s="190" t="str">
        <f t="shared" si="3013"/>
        <v>CW$18</v>
      </c>
      <c r="CX1724" s="190" t="str">
        <f t="shared" si="3013"/>
        <v>CX$18</v>
      </c>
      <c r="CY1724" s="190" t="str">
        <f t="shared" si="3013"/>
        <v>CY$18</v>
      </c>
      <c r="CZ1724" s="190" t="str">
        <f t="shared" si="3013"/>
        <v>CZ$18</v>
      </c>
      <c r="DA1724" s="190" t="str">
        <f t="shared" si="3013"/>
        <v>DA$18</v>
      </c>
      <c r="DB1724" s="190" t="str">
        <f t="shared" si="3013"/>
        <v>DB$18</v>
      </c>
      <c r="DC1724" s="190" t="str">
        <f t="shared" si="3013"/>
        <v>DC$18</v>
      </c>
      <c r="DD1724" s="190" t="str">
        <f t="shared" si="3013"/>
        <v>DD$18</v>
      </c>
      <c r="DE1724" s="190" t="str">
        <f t="shared" si="3013"/>
        <v>DE$18</v>
      </c>
      <c r="DF1724" s="190" t="str">
        <f t="shared" si="3013"/>
        <v>DF$18</v>
      </c>
      <c r="DG1724" s="190" t="str">
        <f t="shared" si="3013"/>
        <v>DG$18</v>
      </c>
      <c r="DH1724" s="190" t="str">
        <f t="shared" si="3013"/>
        <v>DH$18</v>
      </c>
      <c r="DI1724" s="190" t="str">
        <f t="shared" si="3013"/>
        <v>DI$18</v>
      </c>
      <c r="DJ1724" s="190" t="str">
        <f t="shared" si="3013"/>
        <v>DJ$18</v>
      </c>
      <c r="DK1724" s="190" t="str">
        <f t="shared" si="3013"/>
        <v>DK$18</v>
      </c>
      <c r="DL1724" s="190" t="str">
        <f t="shared" si="3013"/>
        <v>DL$18</v>
      </c>
    </row>
    <row r="1725" spans="1:116" x14ac:dyDescent="0.35">
      <c r="A1725" s="174"/>
      <c r="E1725" s="8"/>
      <c r="G1725" s="175" t="s">
        <v>505</v>
      </c>
      <c r="H1725" s="200"/>
      <c r="I1725" s="201"/>
      <c r="J1725" s="201"/>
      <c r="K1725" s="202"/>
      <c r="L1725" s="202"/>
      <c r="M1725" s="202"/>
      <c r="N1725" s="202"/>
      <c r="O1725" s="202"/>
      <c r="P1725" s="202"/>
      <c r="R1725" s="202"/>
      <c r="S1725" s="190" t="str">
        <f t="shared" ref="S1725:CD1725" si="3014">S$23</f>
        <v>S$19</v>
      </c>
      <c r="T1725" s="190" t="str">
        <f t="shared" si="3014"/>
        <v>T$19</v>
      </c>
      <c r="U1725" s="190" t="str">
        <f t="shared" si="3014"/>
        <v>U$19</v>
      </c>
      <c r="V1725" s="190" t="str">
        <f t="shared" si="3014"/>
        <v>V$19</v>
      </c>
      <c r="W1725" s="190" t="str">
        <f t="shared" si="3014"/>
        <v>W$19</v>
      </c>
      <c r="X1725" s="190" t="str">
        <f t="shared" si="3014"/>
        <v>X$19</v>
      </c>
      <c r="Y1725" s="190" t="str">
        <f t="shared" si="3014"/>
        <v>Y$19</v>
      </c>
      <c r="Z1725" s="190" t="str">
        <f t="shared" si="3014"/>
        <v>Z$19</v>
      </c>
      <c r="AA1725" s="190" t="str">
        <f t="shared" si="3014"/>
        <v>AA$19</v>
      </c>
      <c r="AB1725" s="190" t="str">
        <f t="shared" si="3014"/>
        <v>AB$19</v>
      </c>
      <c r="AC1725" s="190" t="str">
        <f t="shared" si="3014"/>
        <v>AC$19</v>
      </c>
      <c r="AD1725" s="190" t="str">
        <f t="shared" si="3014"/>
        <v>AD$19</v>
      </c>
      <c r="AE1725" s="190" t="str">
        <f t="shared" si="3014"/>
        <v>AE$19</v>
      </c>
      <c r="AF1725" s="190" t="str">
        <f t="shared" si="3014"/>
        <v>AF$19</v>
      </c>
      <c r="AG1725" s="190" t="str">
        <f t="shared" si="3014"/>
        <v>AG$19</v>
      </c>
      <c r="AH1725" s="190" t="str">
        <f t="shared" si="3014"/>
        <v>AH$19</v>
      </c>
      <c r="AI1725" s="190" t="str">
        <f t="shared" si="3014"/>
        <v>AI$19</v>
      </c>
      <c r="AJ1725" s="190" t="str">
        <f t="shared" si="3014"/>
        <v>AJ$19</v>
      </c>
      <c r="AK1725" s="190" t="str">
        <f t="shared" si="3014"/>
        <v>AK$19</v>
      </c>
      <c r="AL1725" s="190" t="str">
        <f t="shared" si="3014"/>
        <v>AL$19</v>
      </c>
      <c r="AM1725" s="190" t="str">
        <f t="shared" si="3014"/>
        <v>AM$19</v>
      </c>
      <c r="AN1725" s="190" t="str">
        <f t="shared" si="3014"/>
        <v>AN$19</v>
      </c>
      <c r="AO1725" s="190" t="str">
        <f t="shared" si="3014"/>
        <v>AO$19</v>
      </c>
      <c r="AP1725" s="190" t="str">
        <f t="shared" si="3014"/>
        <v>AP$19</v>
      </c>
      <c r="AQ1725" s="190" t="str">
        <f t="shared" si="3014"/>
        <v>AQ$19</v>
      </c>
      <c r="AR1725" s="190" t="str">
        <f t="shared" si="3014"/>
        <v>AR$19</v>
      </c>
      <c r="AS1725" s="190" t="str">
        <f t="shared" si="3014"/>
        <v>AS$19</v>
      </c>
      <c r="AT1725" s="190" t="str">
        <f t="shared" si="3014"/>
        <v>AT$19</v>
      </c>
      <c r="AU1725" s="190" t="str">
        <f t="shared" si="3014"/>
        <v>AU$19</v>
      </c>
      <c r="AV1725" s="190" t="str">
        <f t="shared" si="3014"/>
        <v>AV$19</v>
      </c>
      <c r="AW1725" s="190" t="str">
        <f t="shared" si="3014"/>
        <v>AW$19</v>
      </c>
      <c r="AX1725" s="190" t="str">
        <f t="shared" si="3014"/>
        <v>AX$19</v>
      </c>
      <c r="AY1725" s="190" t="str">
        <f t="shared" si="3014"/>
        <v>AY$19</v>
      </c>
      <c r="AZ1725" s="190" t="str">
        <f t="shared" si="3014"/>
        <v>AZ$19</v>
      </c>
      <c r="BA1725" s="190" t="str">
        <f t="shared" si="3014"/>
        <v>BA$19</v>
      </c>
      <c r="BB1725" s="190" t="str">
        <f t="shared" si="3014"/>
        <v>BB$19</v>
      </c>
      <c r="BC1725" s="190" t="str">
        <f t="shared" si="3014"/>
        <v>BC$19</v>
      </c>
      <c r="BD1725" s="190" t="str">
        <f t="shared" si="3014"/>
        <v>BD$19</v>
      </c>
      <c r="BE1725" s="190" t="str">
        <f t="shared" si="3014"/>
        <v>BE$19</v>
      </c>
      <c r="BF1725" s="190" t="str">
        <f t="shared" si="3014"/>
        <v>BF$19</v>
      </c>
      <c r="BG1725" s="190" t="str">
        <f t="shared" si="3014"/>
        <v>BG$19</v>
      </c>
      <c r="BH1725" s="190" t="str">
        <f t="shared" si="3014"/>
        <v>BH$19</v>
      </c>
      <c r="BI1725" s="190" t="str">
        <f t="shared" si="3014"/>
        <v>BI$19</v>
      </c>
      <c r="BJ1725" s="190" t="str">
        <f t="shared" si="3014"/>
        <v>BJ$19</v>
      </c>
      <c r="BK1725" s="190" t="str">
        <f t="shared" si="3014"/>
        <v>BK$19</v>
      </c>
      <c r="BL1725" s="190" t="str">
        <f t="shared" si="3014"/>
        <v>BL$19</v>
      </c>
      <c r="BM1725" s="190" t="str">
        <f t="shared" si="3014"/>
        <v>BM$19</v>
      </c>
      <c r="BN1725" s="190" t="str">
        <f t="shared" si="3014"/>
        <v>BN$19</v>
      </c>
      <c r="BO1725" s="190" t="str">
        <f t="shared" si="3014"/>
        <v>BO$19</v>
      </c>
      <c r="BP1725" s="190" t="str">
        <f t="shared" si="3014"/>
        <v>BP$19</v>
      </c>
      <c r="BQ1725" s="190" t="str">
        <f t="shared" si="3014"/>
        <v>BQ$19</v>
      </c>
      <c r="BR1725" s="190" t="str">
        <f t="shared" si="3014"/>
        <v>BR$19</v>
      </c>
      <c r="BS1725" s="190" t="str">
        <f t="shared" si="3014"/>
        <v>BS$19</v>
      </c>
      <c r="BT1725" s="190" t="str">
        <f t="shared" si="3014"/>
        <v>BT$19</v>
      </c>
      <c r="BU1725" s="190" t="str">
        <f t="shared" si="3014"/>
        <v>BU$19</v>
      </c>
      <c r="BV1725" s="190" t="str">
        <f t="shared" si="3014"/>
        <v>BV$19</v>
      </c>
      <c r="BW1725" s="190" t="str">
        <f t="shared" si="3014"/>
        <v>BW$19</v>
      </c>
      <c r="BX1725" s="190" t="str">
        <f t="shared" si="3014"/>
        <v>BX$19</v>
      </c>
      <c r="BY1725" s="190" t="str">
        <f t="shared" si="3014"/>
        <v>BY$19</v>
      </c>
      <c r="BZ1725" s="190" t="str">
        <f t="shared" si="3014"/>
        <v>BZ$19</v>
      </c>
      <c r="CA1725" s="190" t="str">
        <f t="shared" si="3014"/>
        <v>CA$19</v>
      </c>
      <c r="CB1725" s="190" t="str">
        <f t="shared" si="3014"/>
        <v>CB$19</v>
      </c>
      <c r="CC1725" s="190" t="str">
        <f t="shared" si="3014"/>
        <v>CC$19</v>
      </c>
      <c r="CD1725" s="190" t="str">
        <f t="shared" si="3014"/>
        <v>CD$19</v>
      </c>
      <c r="CE1725" s="190" t="str">
        <f t="shared" ref="CE1725:CL1725" si="3015">CE$23</f>
        <v>CE$19</v>
      </c>
      <c r="CF1725" s="190" t="str">
        <f t="shared" si="3015"/>
        <v>CF$19</v>
      </c>
      <c r="CG1725" s="190" t="str">
        <f t="shared" si="3015"/>
        <v>CG$19</v>
      </c>
      <c r="CH1725" s="190" t="str">
        <f t="shared" si="3015"/>
        <v>CH$19</v>
      </c>
      <c r="CI1725" s="190" t="str">
        <f t="shared" si="3015"/>
        <v>CI$19</v>
      </c>
      <c r="CJ1725" s="190" t="str">
        <f t="shared" si="3015"/>
        <v>CJ$19</v>
      </c>
      <c r="CK1725" s="190" t="str">
        <f t="shared" si="3015"/>
        <v>CK$19</v>
      </c>
      <c r="CL1725" s="190" t="str">
        <f t="shared" si="3015"/>
        <v>CL$19</v>
      </c>
      <c r="CN1725" s="201"/>
      <c r="CO1725" s="190" t="str">
        <f t="shared" ref="CO1725:DL1725" si="3016">CO$23</f>
        <v>CO$19</v>
      </c>
      <c r="CP1725" s="190" t="str">
        <f t="shared" si="3016"/>
        <v>CP$19</v>
      </c>
      <c r="CQ1725" s="190" t="str">
        <f t="shared" si="3016"/>
        <v>CQ$19</v>
      </c>
      <c r="CR1725" s="190" t="str">
        <f t="shared" si="3016"/>
        <v>CR$19</v>
      </c>
      <c r="CS1725" s="190" t="str">
        <f t="shared" si="3016"/>
        <v>CS$19</v>
      </c>
      <c r="CT1725" s="190" t="str">
        <f t="shared" si="3016"/>
        <v>CT$19</v>
      </c>
      <c r="CU1725" s="190" t="str">
        <f t="shared" si="3016"/>
        <v>CU$19</v>
      </c>
      <c r="CV1725" s="190" t="str">
        <f t="shared" si="3016"/>
        <v>CV$19</v>
      </c>
      <c r="CW1725" s="190" t="str">
        <f t="shared" si="3016"/>
        <v>CW$19</v>
      </c>
      <c r="CX1725" s="190" t="str">
        <f t="shared" si="3016"/>
        <v>CX$19</v>
      </c>
      <c r="CY1725" s="190" t="str">
        <f t="shared" si="3016"/>
        <v>CY$19</v>
      </c>
      <c r="CZ1725" s="190" t="str">
        <f t="shared" si="3016"/>
        <v>CZ$19</v>
      </c>
      <c r="DA1725" s="190" t="str">
        <f t="shared" si="3016"/>
        <v>DA$19</v>
      </c>
      <c r="DB1725" s="190" t="str">
        <f t="shared" si="3016"/>
        <v>DB$19</v>
      </c>
      <c r="DC1725" s="190" t="str">
        <f t="shared" si="3016"/>
        <v>DC$19</v>
      </c>
      <c r="DD1725" s="190" t="str">
        <f t="shared" si="3016"/>
        <v>DD$19</v>
      </c>
      <c r="DE1725" s="190" t="str">
        <f t="shared" si="3016"/>
        <v>DE$19</v>
      </c>
      <c r="DF1725" s="190" t="str">
        <f t="shared" si="3016"/>
        <v>DF$19</v>
      </c>
      <c r="DG1725" s="190" t="str">
        <f t="shared" si="3016"/>
        <v>DG$19</v>
      </c>
      <c r="DH1725" s="190" t="str">
        <f t="shared" si="3016"/>
        <v>DH$19</v>
      </c>
      <c r="DI1725" s="190" t="str">
        <f t="shared" si="3016"/>
        <v>DI$19</v>
      </c>
      <c r="DJ1725" s="190" t="str">
        <f t="shared" si="3016"/>
        <v>DJ$19</v>
      </c>
      <c r="DK1725" s="190" t="str">
        <f t="shared" si="3016"/>
        <v>DK$19</v>
      </c>
      <c r="DL1725" s="190" t="str">
        <f t="shared" si="3016"/>
        <v>DL$19</v>
      </c>
    </row>
    <row r="1726" spans="1:116" x14ac:dyDescent="0.35">
      <c r="A1726" s="31" t="s">
        <v>218</v>
      </c>
      <c r="B1726" s="31" t="s">
        <v>243</v>
      </c>
      <c r="C1726" s="31"/>
      <c r="D1726" t="s">
        <v>564</v>
      </c>
      <c r="E1726" s="8" t="str">
        <f t="shared" ref="E1726:E1758" si="3017">ROW()&amp;" "&amp;D1726</f>
        <v>1726 FAPPELIST-F</v>
      </c>
      <c r="F1726" t="s">
        <v>570</v>
      </c>
      <c r="G1726" s="175" t="s">
        <v>463</v>
      </c>
      <c r="H1726" s="48"/>
      <c r="I1726" s="304"/>
      <c r="J1726" s="304"/>
      <c r="K1726" s="48"/>
      <c r="L1726" s="48"/>
      <c r="M1726" s="48"/>
      <c r="N1726" s="48"/>
      <c r="O1726" s="48"/>
      <c r="P1726" s="48"/>
      <c r="R1726" s="70"/>
      <c r="S1726" s="305"/>
      <c r="T1726" s="305"/>
      <c r="U1726" s="305"/>
      <c r="V1726" s="305"/>
      <c r="W1726" s="305"/>
      <c r="X1726" s="305"/>
      <c r="Y1726" s="305"/>
      <c r="Z1726" s="305"/>
      <c r="AA1726" s="305"/>
      <c r="AB1726" s="305"/>
      <c r="AC1726" s="305"/>
      <c r="AD1726" s="305"/>
      <c r="AE1726" s="305"/>
      <c r="AF1726" s="305"/>
      <c r="AG1726" s="305"/>
      <c r="AH1726" s="305"/>
      <c r="AI1726" s="305"/>
      <c r="AJ1726" s="305"/>
      <c r="AK1726" s="305"/>
      <c r="AL1726" s="305"/>
      <c r="AM1726" s="305"/>
      <c r="AN1726" s="305"/>
      <c r="AO1726" s="305"/>
      <c r="AP1726" s="305"/>
      <c r="AQ1726" s="305"/>
      <c r="AR1726" s="305"/>
      <c r="AS1726" s="305"/>
      <c r="AT1726" s="305"/>
      <c r="AU1726" s="305"/>
      <c r="AV1726" s="305"/>
      <c r="AW1726" s="305"/>
      <c r="AX1726" s="305"/>
      <c r="AY1726" s="305"/>
      <c r="AZ1726" s="305"/>
      <c r="BA1726" s="305"/>
      <c r="BB1726" s="305"/>
      <c r="BC1726" s="305"/>
      <c r="BD1726" s="305"/>
      <c r="BE1726" s="305"/>
      <c r="BF1726" s="305"/>
      <c r="BG1726" s="305"/>
      <c r="BH1726" s="305"/>
      <c r="BI1726" s="305"/>
      <c r="BJ1726" s="305"/>
      <c r="BK1726" s="305"/>
      <c r="BL1726" s="305"/>
      <c r="BM1726" s="305"/>
      <c r="BN1726" s="305"/>
      <c r="BO1726" s="305"/>
      <c r="BP1726" s="305"/>
      <c r="BQ1726" s="305"/>
      <c r="BR1726" s="305"/>
      <c r="BS1726" s="305"/>
      <c r="BT1726" s="305"/>
      <c r="BU1726" s="305"/>
      <c r="BV1726" s="305"/>
      <c r="BW1726" s="305"/>
      <c r="BX1726" s="305"/>
      <c r="BY1726" s="305"/>
      <c r="BZ1726" s="305"/>
      <c r="CA1726" s="305"/>
      <c r="CB1726" s="305"/>
      <c r="CC1726" s="305"/>
      <c r="CD1726" s="305"/>
      <c r="CE1726" s="305"/>
      <c r="CF1726" s="305"/>
      <c r="CG1726" s="305"/>
      <c r="CH1726" s="305"/>
      <c r="CI1726" s="305"/>
      <c r="CJ1726" s="305"/>
      <c r="CK1726" s="305"/>
      <c r="CL1726" s="305"/>
      <c r="CN1726" s="304"/>
      <c r="CO1726" s="305"/>
      <c r="CP1726" s="305"/>
      <c r="CQ1726" s="305"/>
      <c r="CR1726" s="305"/>
      <c r="CS1726" s="305"/>
      <c r="CT1726" s="305"/>
      <c r="CU1726" s="305"/>
      <c r="CV1726" s="305"/>
      <c r="CW1726" s="305"/>
      <c r="CX1726" s="305"/>
      <c r="CY1726" s="305"/>
      <c r="CZ1726" s="305"/>
      <c r="DA1726" s="305"/>
      <c r="DB1726" s="305"/>
      <c r="DC1726" s="305"/>
      <c r="DD1726" s="305"/>
      <c r="DE1726" s="305"/>
      <c r="DF1726" s="305"/>
      <c r="DG1726" s="305"/>
      <c r="DH1726" s="305"/>
      <c r="DI1726" s="305"/>
      <c r="DJ1726" s="305"/>
      <c r="DK1726" s="305"/>
      <c r="DL1726" s="305"/>
    </row>
    <row r="1727" spans="1:116" x14ac:dyDescent="0.35">
      <c r="B1727" t="str">
        <f>E1727</f>
        <v>1727 FAPPELIST-F</v>
      </c>
      <c r="D1727" t="s">
        <v>564</v>
      </c>
      <c r="E1727" s="8" t="str">
        <f t="shared" ref="E1727" si="3018">ROW()&amp;" "&amp;D1727</f>
        <v>1727 FAPPELIST-F</v>
      </c>
      <c r="G1727" s="175" t="s">
        <v>464</v>
      </c>
      <c r="I1727"/>
      <c r="J1727"/>
      <c r="R1727"/>
      <c r="S1727"/>
      <c r="T1727"/>
      <c r="U1727"/>
      <c r="V1727"/>
      <c r="W1727"/>
      <c r="X1727"/>
      <c r="Y1727"/>
      <c r="Z1727"/>
      <c r="AA1727"/>
      <c r="AB1727"/>
      <c r="AC1727"/>
      <c r="AD1727"/>
      <c r="AE1727"/>
      <c r="AF1727"/>
      <c r="AG1727"/>
      <c r="AH1727"/>
      <c r="AI1727"/>
      <c r="AJ1727"/>
      <c r="AK1727"/>
      <c r="AL1727"/>
      <c r="AM1727"/>
      <c r="AN1727"/>
      <c r="AO1727"/>
      <c r="AP1727"/>
      <c r="AQ1727"/>
      <c r="AR1727"/>
      <c r="AS1727"/>
      <c r="AT1727"/>
      <c r="AU1727"/>
      <c r="AV1727"/>
      <c r="AW1727"/>
      <c r="AX1727"/>
      <c r="AY1727"/>
      <c r="AZ1727"/>
      <c r="BA1727"/>
      <c r="BB1727"/>
      <c r="BC1727"/>
      <c r="BD1727"/>
      <c r="BE1727"/>
      <c r="BF1727"/>
      <c r="BG1727"/>
      <c r="BH1727"/>
      <c r="BI1727"/>
      <c r="BJ1727"/>
      <c r="BK1727"/>
      <c r="BL1727"/>
      <c r="BM1727"/>
      <c r="BN1727"/>
      <c r="BO1727"/>
      <c r="BP1727"/>
      <c r="BQ1727"/>
      <c r="BR1727"/>
      <c r="BS1727"/>
      <c r="BT1727"/>
      <c r="BU1727"/>
      <c r="BV1727"/>
      <c r="BW1727"/>
      <c r="BX1727"/>
      <c r="BY1727"/>
      <c r="BZ1727"/>
      <c r="CA1727"/>
      <c r="CB1727"/>
      <c r="CC1727"/>
      <c r="CD1727"/>
      <c r="CE1727"/>
      <c r="CF1727"/>
      <c r="CG1727"/>
      <c r="CH1727"/>
      <c r="CI1727"/>
      <c r="CJ1727"/>
      <c r="CK1727"/>
      <c r="CL1727"/>
      <c r="CN1727"/>
    </row>
    <row r="1728" spans="1:116" x14ac:dyDescent="0.35">
      <c r="B1728" t="str">
        <f>E1728</f>
        <v>1728 FAPPELIST-F</v>
      </c>
      <c r="D1728" t="s">
        <v>564</v>
      </c>
      <c r="E1728" s="8" t="str">
        <f t="shared" si="3017"/>
        <v>1728 FAPPELIST-F</v>
      </c>
      <c r="G1728" s="70" t="s">
        <v>281</v>
      </c>
      <c r="H1728" s="57">
        <v>5</v>
      </c>
      <c r="S1728" s="72"/>
      <c r="T1728" s="72"/>
      <c r="U1728" s="72"/>
      <c r="V1728" s="72"/>
      <c r="W1728" s="72"/>
      <c r="X1728" s="72"/>
      <c r="Y1728" s="72"/>
      <c r="Z1728" s="72"/>
      <c r="AA1728" s="72"/>
      <c r="AB1728" s="72"/>
      <c r="AC1728" s="72"/>
      <c r="AD1728" s="72"/>
      <c r="AE1728" s="72"/>
      <c r="AF1728" s="72"/>
      <c r="AG1728" s="72"/>
      <c r="AH1728" s="72"/>
      <c r="AI1728" s="72"/>
      <c r="AJ1728" s="72"/>
      <c r="AK1728" s="72"/>
      <c r="AL1728" s="72"/>
      <c r="AM1728" s="72"/>
      <c r="AN1728" s="72"/>
      <c r="AO1728" s="72"/>
      <c r="AP1728" s="72"/>
      <c r="AQ1728" s="72"/>
      <c r="AR1728" s="72"/>
      <c r="AS1728" s="72"/>
      <c r="AT1728" s="72"/>
      <c r="AU1728" s="72"/>
      <c r="AV1728" s="72"/>
      <c r="AW1728" s="72"/>
      <c r="AX1728" s="72"/>
      <c r="AY1728" s="72"/>
      <c r="AZ1728" s="72"/>
      <c r="BA1728" s="72"/>
      <c r="BB1728" s="72"/>
      <c r="BC1728" s="72"/>
      <c r="BD1728" s="72"/>
      <c r="BE1728" s="72"/>
      <c r="BF1728" s="72"/>
      <c r="BG1728" s="72"/>
      <c r="BH1728" s="72"/>
      <c r="BI1728" s="72"/>
      <c r="BJ1728" s="72"/>
      <c r="BK1728" s="72"/>
      <c r="BL1728" s="72"/>
      <c r="BM1728" s="72"/>
      <c r="BN1728" s="72"/>
      <c r="BO1728" s="72"/>
      <c r="BP1728" s="72"/>
      <c r="BQ1728" s="72"/>
      <c r="BR1728" s="72"/>
      <c r="BS1728" s="72"/>
      <c r="BT1728" s="72"/>
      <c r="BU1728" s="72"/>
      <c r="BV1728" s="72"/>
      <c r="BW1728" s="72"/>
      <c r="BX1728" s="72"/>
      <c r="BY1728" s="72"/>
      <c r="BZ1728" s="72"/>
      <c r="CA1728" s="72"/>
      <c r="CB1728" s="72"/>
      <c r="CC1728" s="72"/>
      <c r="CD1728" s="72"/>
      <c r="CE1728" s="72"/>
      <c r="CF1728" s="72"/>
      <c r="CG1728" s="72"/>
      <c r="CH1728" s="72"/>
      <c r="CI1728" s="72"/>
      <c r="CJ1728" s="72"/>
      <c r="CK1728" s="72"/>
      <c r="CL1728" s="72"/>
      <c r="CO1728" s="72"/>
      <c r="CP1728" s="72"/>
      <c r="CQ1728" s="72"/>
      <c r="CR1728" s="72"/>
      <c r="CS1728" s="72"/>
      <c r="CT1728" s="72"/>
      <c r="CU1728" s="72"/>
      <c r="CV1728" s="72"/>
      <c r="CW1728" s="72"/>
      <c r="CX1728" s="72"/>
      <c r="CY1728" s="72"/>
      <c r="CZ1728" s="72"/>
      <c r="DA1728" s="72"/>
      <c r="DB1728" s="72"/>
      <c r="DC1728" s="72"/>
      <c r="DD1728" s="72"/>
      <c r="DE1728" s="72"/>
      <c r="DF1728" s="72"/>
      <c r="DG1728" s="72"/>
      <c r="DH1728" s="72"/>
      <c r="DI1728" s="72"/>
      <c r="DJ1728" s="72"/>
      <c r="DK1728" s="72"/>
      <c r="DL1728" s="72"/>
    </row>
    <row r="1729" spans="2:116" x14ac:dyDescent="0.35">
      <c r="B1729" t="str">
        <f>E1729</f>
        <v>1729 FAPPELIST-F</v>
      </c>
      <c r="D1729" t="s">
        <v>564</v>
      </c>
      <c r="E1729" s="8" t="str">
        <f t="shared" si="3017"/>
        <v>1729 FAPPELIST-F</v>
      </c>
      <c r="G1729" s="95" t="str">
        <f>"Assumptions - "&amp;G1728</f>
        <v>Assumptions - Fixed secondary PPE:</v>
      </c>
      <c r="H1729" s="57">
        <v>3</v>
      </c>
      <c r="S1729" s="72"/>
      <c r="T1729" s="72"/>
      <c r="U1729" s="72"/>
      <c r="V1729" s="72"/>
      <c r="W1729" s="72"/>
      <c r="X1729" s="72"/>
      <c r="Y1729" s="72"/>
      <c r="Z1729" s="72"/>
      <c r="AA1729" s="72"/>
      <c r="AB1729" s="72"/>
      <c r="AC1729" s="72"/>
      <c r="AD1729" s="72"/>
      <c r="AE1729" s="72"/>
      <c r="AF1729" s="72"/>
      <c r="AG1729" s="72"/>
      <c r="AH1729" s="72"/>
      <c r="AI1729" s="72"/>
      <c r="AJ1729" s="72"/>
      <c r="AK1729" s="72"/>
      <c r="AL1729" s="72"/>
      <c r="AM1729" s="72"/>
      <c r="AN1729" s="72"/>
      <c r="AO1729" s="72"/>
      <c r="AP1729" s="72"/>
      <c r="AQ1729" s="72"/>
      <c r="AR1729" s="72"/>
      <c r="AS1729" s="72"/>
      <c r="AT1729" s="72"/>
      <c r="AU1729" s="72"/>
      <c r="AV1729" s="72"/>
      <c r="AW1729" s="72"/>
      <c r="AX1729" s="72"/>
      <c r="AY1729" s="72"/>
      <c r="AZ1729" s="72"/>
      <c r="BA1729" s="72"/>
      <c r="BB1729" s="72"/>
      <c r="BC1729" s="72"/>
      <c r="BD1729" s="72"/>
      <c r="BE1729" s="72"/>
      <c r="BF1729" s="72"/>
      <c r="BG1729" s="72"/>
      <c r="BH1729" s="72"/>
      <c r="BI1729" s="72"/>
      <c r="BJ1729" s="72"/>
      <c r="BK1729" s="72"/>
      <c r="BL1729" s="72"/>
      <c r="BM1729" s="72"/>
      <c r="BN1729" s="72"/>
      <c r="BO1729" s="72"/>
      <c r="BP1729" s="72"/>
      <c r="BQ1729" s="72"/>
      <c r="BR1729" s="72"/>
      <c r="BS1729" s="72"/>
      <c r="BT1729" s="72"/>
      <c r="BU1729" s="72"/>
      <c r="BV1729" s="72"/>
      <c r="BW1729" s="72"/>
      <c r="BX1729" s="72"/>
      <c r="BY1729" s="72"/>
      <c r="BZ1729" s="72"/>
      <c r="CA1729" s="72"/>
      <c r="CB1729" s="72"/>
      <c r="CC1729" s="72"/>
      <c r="CD1729" s="72"/>
      <c r="CE1729" s="72"/>
      <c r="CF1729" s="72"/>
      <c r="CG1729" s="72"/>
      <c r="CH1729" s="72"/>
      <c r="CI1729" s="72"/>
      <c r="CJ1729" s="72"/>
      <c r="CK1729" s="72"/>
      <c r="CL1729" s="72"/>
      <c r="CO1729" s="72"/>
      <c r="CP1729" s="72"/>
      <c r="CQ1729" s="72"/>
      <c r="CR1729" s="72"/>
      <c r="CS1729" s="72"/>
      <c r="CT1729" s="72"/>
      <c r="CU1729" s="72"/>
      <c r="CV1729" s="72"/>
      <c r="CW1729" s="72"/>
      <c r="CX1729" s="72"/>
      <c r="CY1729" s="72"/>
      <c r="CZ1729" s="72"/>
      <c r="DA1729" s="72"/>
      <c r="DB1729" s="72"/>
      <c r="DC1729" s="72"/>
      <c r="DD1729" s="72"/>
      <c r="DE1729" s="72"/>
      <c r="DF1729" s="72"/>
      <c r="DG1729" s="72"/>
      <c r="DH1729" s="72"/>
      <c r="DI1729" s="72"/>
      <c r="DJ1729" s="72"/>
      <c r="DK1729" s="72"/>
      <c r="DL1729" s="72"/>
    </row>
    <row r="1730" spans="2:116" x14ac:dyDescent="0.35">
      <c r="D1730" t="s">
        <v>564</v>
      </c>
      <c r="E1730" s="8" t="str">
        <f t="shared" si="3017"/>
        <v>1730 FAPPELIST-F</v>
      </c>
      <c r="G1730" s="145" t="s">
        <v>206</v>
      </c>
      <c r="S1730" s="72"/>
      <c r="T1730" s="72"/>
      <c r="U1730" s="72"/>
      <c r="V1730" s="72"/>
      <c r="W1730" s="72"/>
      <c r="X1730" s="72"/>
      <c r="Y1730" s="72"/>
      <c r="Z1730" s="72"/>
      <c r="AA1730" s="72"/>
      <c r="AB1730" s="72"/>
      <c r="AC1730" s="72"/>
      <c r="AD1730" s="72"/>
      <c r="AE1730" s="72"/>
      <c r="AF1730" s="72"/>
      <c r="AG1730" s="72"/>
      <c r="AH1730" s="72"/>
      <c r="AI1730" s="72"/>
      <c r="AJ1730" s="72"/>
      <c r="AK1730" s="72"/>
      <c r="AL1730" s="72"/>
      <c r="AM1730" s="72"/>
      <c r="AN1730" s="72"/>
      <c r="AO1730" s="72"/>
      <c r="AP1730" s="72"/>
      <c r="AQ1730" s="72"/>
      <c r="AR1730" s="72"/>
      <c r="AS1730" s="72"/>
      <c r="AT1730" s="72"/>
      <c r="AU1730" s="72"/>
      <c r="AV1730" s="72"/>
      <c r="AW1730" s="72"/>
      <c r="AX1730" s="72"/>
      <c r="AY1730" s="72"/>
      <c r="AZ1730" s="72"/>
      <c r="BA1730" s="72"/>
      <c r="BB1730" s="72"/>
      <c r="BC1730" s="72"/>
      <c r="BD1730" s="72"/>
      <c r="BE1730" s="72"/>
      <c r="BF1730" s="72"/>
      <c r="BG1730" s="72"/>
      <c r="BH1730" s="72"/>
      <c r="BI1730" s="72"/>
      <c r="BJ1730" s="72"/>
      <c r="BK1730" s="72"/>
      <c r="BL1730" s="72"/>
      <c r="BM1730" s="72"/>
      <c r="BN1730" s="72"/>
      <c r="BO1730" s="72"/>
      <c r="BP1730" s="72"/>
      <c r="BQ1730" s="72"/>
      <c r="BR1730" s="72"/>
      <c r="BS1730" s="72"/>
      <c r="BT1730" s="72"/>
      <c r="BU1730" s="72"/>
      <c r="BV1730" s="72"/>
      <c r="BW1730" s="72"/>
      <c r="BX1730" s="72"/>
      <c r="BY1730" s="72"/>
      <c r="BZ1730" s="72"/>
      <c r="CA1730" s="72"/>
      <c r="CB1730" s="72"/>
      <c r="CC1730" s="72"/>
      <c r="CD1730" s="72"/>
      <c r="CE1730" s="72"/>
      <c r="CF1730" s="72"/>
      <c r="CG1730" s="72"/>
      <c r="CH1730" s="72"/>
      <c r="CI1730" s="72"/>
      <c r="CJ1730" s="72"/>
      <c r="CK1730" s="72"/>
      <c r="CL1730" s="72"/>
      <c r="CO1730" s="72"/>
      <c r="CP1730" s="72"/>
      <c r="CQ1730" s="72"/>
      <c r="CR1730" s="72"/>
      <c r="CS1730" s="72"/>
      <c r="CT1730" s="72"/>
      <c r="CU1730" s="72"/>
      <c r="CV1730" s="72"/>
      <c r="CW1730" s="72"/>
      <c r="CX1730" s="72"/>
      <c r="CY1730" s="72"/>
      <c r="CZ1730" s="72"/>
      <c r="DA1730" s="72"/>
      <c r="DB1730" s="72"/>
      <c r="DC1730" s="72"/>
      <c r="DD1730" s="72"/>
      <c r="DE1730" s="72"/>
      <c r="DF1730" s="72"/>
      <c r="DG1730" s="72"/>
      <c r="DH1730" s="72"/>
      <c r="DI1730" s="72"/>
      <c r="DJ1730" s="72"/>
      <c r="DK1730" s="72"/>
      <c r="DL1730" s="72"/>
    </row>
    <row r="1731" spans="2:116" x14ac:dyDescent="0.35">
      <c r="D1731" t="s">
        <v>564</v>
      </c>
      <c r="E1731" s="8" t="str">
        <f t="shared" ref="E1731:E1740" si="3019">ROW()&amp;" "&amp;D1731</f>
        <v>1731 FAPPELIST-F</v>
      </c>
      <c r="G1731" s="145" t="s">
        <v>207</v>
      </c>
      <c r="S1731" s="72"/>
      <c r="T1731" s="72"/>
      <c r="U1731" s="72"/>
      <c r="V1731" s="72"/>
      <c r="W1731" s="72"/>
      <c r="X1731" s="72"/>
      <c r="Y1731" s="72"/>
      <c r="Z1731" s="72"/>
      <c r="AA1731" s="72"/>
      <c r="AB1731" s="72"/>
      <c r="AC1731" s="72"/>
      <c r="AD1731" s="72"/>
      <c r="AE1731" s="72"/>
      <c r="AF1731" s="72"/>
      <c r="AG1731" s="72"/>
      <c r="AH1731" s="72"/>
      <c r="AI1731" s="72"/>
      <c r="AJ1731" s="72"/>
      <c r="AK1731" s="72"/>
      <c r="AL1731" s="72"/>
      <c r="AM1731" s="72"/>
      <c r="AN1731" s="72"/>
      <c r="AO1731" s="72"/>
      <c r="AP1731" s="72"/>
      <c r="AQ1731" s="72"/>
      <c r="AR1731" s="72"/>
      <c r="AS1731" s="72"/>
      <c r="AT1731" s="72"/>
      <c r="AU1731" s="72"/>
      <c r="AV1731" s="72"/>
      <c r="AW1731" s="72"/>
      <c r="AX1731" s="72"/>
      <c r="AY1731" s="72"/>
      <c r="AZ1731" s="72"/>
      <c r="BA1731" s="72"/>
      <c r="BB1731" s="72"/>
      <c r="BC1731" s="72"/>
      <c r="BD1731" s="72"/>
      <c r="BE1731" s="72"/>
      <c r="BF1731" s="72"/>
      <c r="BG1731" s="72"/>
      <c r="BH1731" s="72"/>
      <c r="BI1731" s="72"/>
      <c r="BJ1731" s="72"/>
      <c r="BK1731" s="72"/>
      <c r="BL1731" s="72"/>
      <c r="BM1731" s="72"/>
      <c r="BN1731" s="72"/>
      <c r="BO1731" s="72"/>
      <c r="BP1731" s="72"/>
      <c r="BQ1731" s="72"/>
      <c r="BR1731" s="72"/>
      <c r="BS1731" s="72"/>
      <c r="BT1731" s="72"/>
      <c r="BU1731" s="72"/>
      <c r="BV1731" s="72"/>
      <c r="BW1731" s="72"/>
      <c r="BX1731" s="72"/>
      <c r="BY1731" s="72"/>
      <c r="BZ1731" s="72"/>
      <c r="CA1731" s="72"/>
      <c r="CB1731" s="72"/>
      <c r="CC1731" s="72"/>
      <c r="CD1731" s="72"/>
      <c r="CE1731" s="72"/>
      <c r="CF1731" s="72"/>
      <c r="CG1731" s="72"/>
      <c r="CH1731" s="72"/>
      <c r="CI1731" s="72"/>
      <c r="CJ1731" s="72"/>
      <c r="CK1731" s="72"/>
      <c r="CL1731" s="72"/>
      <c r="CO1731" s="72"/>
      <c r="CP1731" s="72"/>
      <c r="CQ1731" s="72"/>
      <c r="CR1731" s="72"/>
      <c r="CS1731" s="72"/>
      <c r="CT1731" s="72"/>
      <c r="CU1731" s="72"/>
      <c r="CV1731" s="72"/>
      <c r="CW1731" s="72"/>
      <c r="CX1731" s="72"/>
      <c r="CY1731" s="72"/>
      <c r="CZ1731" s="72"/>
      <c r="DA1731" s="72"/>
      <c r="DB1731" s="72"/>
      <c r="DC1731" s="72"/>
      <c r="DD1731" s="72"/>
      <c r="DE1731" s="72"/>
      <c r="DF1731" s="72"/>
      <c r="DG1731" s="72"/>
      <c r="DH1731" s="72"/>
      <c r="DI1731" s="72"/>
      <c r="DJ1731" s="72"/>
      <c r="DK1731" s="72"/>
      <c r="DL1731" s="72"/>
    </row>
    <row r="1732" spans="2:116" x14ac:dyDescent="0.35">
      <c r="D1732" t="s">
        <v>564</v>
      </c>
      <c r="E1732" s="8" t="str">
        <f t="shared" si="3019"/>
        <v>1732 FAPPELIST-F</v>
      </c>
      <c r="K1732" s="23">
        <v>-1000</v>
      </c>
      <c r="L1732" s="23">
        <v>-1000</v>
      </c>
      <c r="M1732" s="23">
        <v>-1000</v>
      </c>
      <c r="N1732" s="23">
        <v>-1000</v>
      </c>
      <c r="O1732" s="23">
        <v>-1000</v>
      </c>
      <c r="P1732" s="23">
        <v>-1000</v>
      </c>
      <c r="S1732" s="80" cm="1">
        <f t="array" ref="S1732">INDEX($K:$Q,ROW(),MATCH(S$3,$K$2:$Q$2,0))/12</f>
        <v>-83.333333333333329</v>
      </c>
      <c r="T1732" s="80" cm="1">
        <f t="array" ref="T1732">INDEX($K:$Q,ROW(),MATCH(T$3,$K$2:$Q$2,0))/12</f>
        <v>-83.333333333333329</v>
      </c>
      <c r="U1732" s="80" cm="1">
        <f t="array" ref="U1732">INDEX($K:$Q,ROW(),MATCH(U$3,$K$2:$Q$2,0))/12</f>
        <v>-83.333333333333329</v>
      </c>
      <c r="V1732" s="80" cm="1">
        <f t="array" ref="V1732">INDEX($K:$Q,ROW(),MATCH(V$3,$K$2:$Q$2,0))/12</f>
        <v>-83.333333333333329</v>
      </c>
      <c r="W1732" s="80" cm="1">
        <f t="array" ref="W1732">INDEX($K:$Q,ROW(),MATCH(W$3,$K$2:$Q$2,0))/12</f>
        <v>-83.333333333333329</v>
      </c>
      <c r="X1732" s="80" cm="1">
        <f t="array" ref="X1732">INDEX($K:$Q,ROW(),MATCH(X$3,$K$2:$Q$2,0))/12</f>
        <v>-83.333333333333329</v>
      </c>
      <c r="Y1732" s="80" cm="1">
        <f t="array" ref="Y1732">INDEX($K:$Q,ROW(),MATCH(Y$3,$K$2:$Q$2,0))/12</f>
        <v>-83.333333333333329</v>
      </c>
      <c r="Z1732" s="80" cm="1">
        <f t="array" ref="Z1732">INDEX($K:$Q,ROW(),MATCH(Z$3,$K$2:$Q$2,0))/12</f>
        <v>-83.333333333333329</v>
      </c>
      <c r="AA1732" s="80" cm="1">
        <f t="array" ref="AA1732">INDEX($K:$Q,ROW(),MATCH(AA$3,$K$2:$Q$2,0))/12</f>
        <v>-83.333333333333329</v>
      </c>
      <c r="AB1732" s="80" cm="1">
        <f t="array" ref="AB1732">INDEX($K:$Q,ROW(),MATCH(AB$3,$K$2:$Q$2,0))/12</f>
        <v>-83.333333333333329</v>
      </c>
      <c r="AC1732" s="80" cm="1">
        <f t="array" ref="AC1732">INDEX($K:$Q,ROW(),MATCH(AC$3,$K$2:$Q$2,0))/12</f>
        <v>-83.333333333333329</v>
      </c>
      <c r="AD1732" s="80" cm="1">
        <f t="array" ref="AD1732">INDEX($K:$Q,ROW(),MATCH(AD$3,$K$2:$Q$2,0))/12</f>
        <v>-83.333333333333329</v>
      </c>
      <c r="AE1732" s="80" cm="1">
        <f t="array" ref="AE1732">INDEX($K:$Q,ROW(),MATCH(AE$3,$K$2:$Q$2,0))/12</f>
        <v>-83.333333333333329</v>
      </c>
      <c r="AF1732" s="80" cm="1">
        <f t="array" ref="AF1732">INDEX($K:$Q,ROW(),MATCH(AF$3,$K$2:$Q$2,0))/12</f>
        <v>-83.333333333333329</v>
      </c>
      <c r="AG1732" s="80" cm="1">
        <f t="array" ref="AG1732">INDEX($K:$Q,ROW(),MATCH(AG$3,$K$2:$Q$2,0))/12</f>
        <v>-83.333333333333329</v>
      </c>
      <c r="AH1732" s="80" cm="1">
        <f t="array" ref="AH1732">INDEX($K:$Q,ROW(),MATCH(AH$3,$K$2:$Q$2,0))/12</f>
        <v>-83.333333333333329</v>
      </c>
      <c r="AI1732" s="80" cm="1">
        <f t="array" ref="AI1732">INDEX($K:$Q,ROW(),MATCH(AI$3,$K$2:$Q$2,0))/12</f>
        <v>-83.333333333333329</v>
      </c>
      <c r="AJ1732" s="80" cm="1">
        <f t="array" ref="AJ1732">INDEX($K:$Q,ROW(),MATCH(AJ$3,$K$2:$Q$2,0))/12</f>
        <v>-83.333333333333329</v>
      </c>
      <c r="AK1732" s="80" cm="1">
        <f t="array" ref="AK1732">INDEX($K:$Q,ROW(),MATCH(AK$3,$K$2:$Q$2,0))/12</f>
        <v>-83.333333333333329</v>
      </c>
      <c r="AL1732" s="80" cm="1">
        <f t="array" ref="AL1732">INDEX($K:$Q,ROW(),MATCH(AL$3,$K$2:$Q$2,0))/12</f>
        <v>-83.333333333333329</v>
      </c>
      <c r="AM1732" s="80" cm="1">
        <f t="array" ref="AM1732">INDEX($K:$Q,ROW(),MATCH(AM$3,$K$2:$Q$2,0))/12</f>
        <v>-83.333333333333329</v>
      </c>
      <c r="AN1732" s="80" cm="1">
        <f t="array" ref="AN1732">INDEX($K:$Q,ROW(),MATCH(AN$3,$K$2:$Q$2,0))/12</f>
        <v>-83.333333333333329</v>
      </c>
      <c r="AO1732" s="80" cm="1">
        <f t="array" ref="AO1732">INDEX($K:$Q,ROW(),MATCH(AO$3,$K$2:$Q$2,0))/12</f>
        <v>-83.333333333333329</v>
      </c>
      <c r="AP1732" s="80" cm="1">
        <f t="array" ref="AP1732">INDEX($K:$Q,ROW(),MATCH(AP$3,$K$2:$Q$2,0))/12</f>
        <v>-83.333333333333329</v>
      </c>
      <c r="AQ1732" s="80" cm="1">
        <f t="array" ref="AQ1732">INDEX($K:$Q,ROW(),MATCH(AQ$3,$K$2:$Q$2,0))/12</f>
        <v>-83.333333333333329</v>
      </c>
      <c r="AR1732" s="80" cm="1">
        <f t="array" ref="AR1732">INDEX($K:$Q,ROW(),MATCH(AR$3,$K$2:$Q$2,0))/12</f>
        <v>-83.333333333333329</v>
      </c>
      <c r="AS1732" s="80" cm="1">
        <f t="array" ref="AS1732">INDEX($K:$Q,ROW(),MATCH(AS$3,$K$2:$Q$2,0))/12</f>
        <v>-83.333333333333329</v>
      </c>
      <c r="AT1732" s="80" cm="1">
        <f t="array" ref="AT1732">INDEX($K:$Q,ROW(),MATCH(AT$3,$K$2:$Q$2,0))/12</f>
        <v>-83.333333333333329</v>
      </c>
      <c r="AU1732" s="80" cm="1">
        <f t="array" ref="AU1732">INDEX($K:$Q,ROW(),MATCH(AU$3,$K$2:$Q$2,0))/12</f>
        <v>-83.333333333333329</v>
      </c>
      <c r="AV1732" s="80" cm="1">
        <f t="array" ref="AV1732">INDEX($K:$Q,ROW(),MATCH(AV$3,$K$2:$Q$2,0))/12</f>
        <v>-83.333333333333329</v>
      </c>
      <c r="AW1732" s="80" cm="1">
        <f t="array" ref="AW1732">INDEX($K:$Q,ROW(),MATCH(AW$3,$K$2:$Q$2,0))/12</f>
        <v>-83.333333333333329</v>
      </c>
      <c r="AX1732" s="80" cm="1">
        <f t="array" ref="AX1732">INDEX($K:$Q,ROW(),MATCH(AX$3,$K$2:$Q$2,0))/12</f>
        <v>-83.333333333333329</v>
      </c>
      <c r="AY1732" s="80" cm="1">
        <f t="array" ref="AY1732">INDEX($K:$Q,ROW(),MATCH(AY$3,$K$2:$Q$2,0))/12</f>
        <v>-83.333333333333329</v>
      </c>
      <c r="AZ1732" s="80" cm="1">
        <f t="array" ref="AZ1732">INDEX($K:$Q,ROW(),MATCH(AZ$3,$K$2:$Q$2,0))/12</f>
        <v>-83.333333333333329</v>
      </c>
      <c r="BA1732" s="80" cm="1">
        <f t="array" ref="BA1732">INDEX($K:$Q,ROW(),MATCH(BA$3,$K$2:$Q$2,0))/12</f>
        <v>-83.333333333333329</v>
      </c>
      <c r="BB1732" s="80" cm="1">
        <f t="array" ref="BB1732">INDEX($K:$Q,ROW(),MATCH(BB$3,$K$2:$Q$2,0))/12</f>
        <v>-83.333333333333329</v>
      </c>
      <c r="BC1732" s="80" cm="1">
        <f t="array" ref="BC1732">INDEX($K:$Q,ROW(),MATCH(BC$3,$K$2:$Q$2,0))/12</f>
        <v>-83.333333333333329</v>
      </c>
      <c r="BD1732" s="80" cm="1">
        <f t="array" ref="BD1732">INDEX($K:$Q,ROW(),MATCH(BD$3,$K$2:$Q$2,0))/12</f>
        <v>-83.333333333333329</v>
      </c>
      <c r="BE1732" s="80" cm="1">
        <f t="array" ref="BE1732">INDEX($K:$Q,ROW(),MATCH(BE$3,$K$2:$Q$2,0))/12</f>
        <v>-83.333333333333329</v>
      </c>
      <c r="BF1732" s="80" cm="1">
        <f t="array" ref="BF1732">INDEX($K:$Q,ROW(),MATCH(BF$3,$K$2:$Q$2,0))/12</f>
        <v>-83.333333333333329</v>
      </c>
      <c r="BG1732" s="80" cm="1">
        <f t="array" ref="BG1732">INDEX($K:$Q,ROW(),MATCH(BG$3,$K$2:$Q$2,0))/12</f>
        <v>-83.333333333333329</v>
      </c>
      <c r="BH1732" s="80" cm="1">
        <f t="array" ref="BH1732">INDEX($K:$Q,ROW(),MATCH(BH$3,$K$2:$Q$2,0))/12</f>
        <v>-83.333333333333329</v>
      </c>
      <c r="BI1732" s="80" cm="1">
        <f t="array" ref="BI1732">INDEX($K:$Q,ROW(),MATCH(BI$3,$K$2:$Q$2,0))/12</f>
        <v>-83.333333333333329</v>
      </c>
      <c r="BJ1732" s="80" cm="1">
        <f t="array" ref="BJ1732">INDEX($K:$Q,ROW(),MATCH(BJ$3,$K$2:$Q$2,0))/12</f>
        <v>-83.333333333333329</v>
      </c>
      <c r="BK1732" s="80" cm="1">
        <f t="array" ref="BK1732">INDEX($K:$Q,ROW(),MATCH(BK$3,$K$2:$Q$2,0))/12</f>
        <v>-83.333333333333329</v>
      </c>
      <c r="BL1732" s="80" cm="1">
        <f t="array" ref="BL1732">INDEX($K:$Q,ROW(),MATCH(BL$3,$K$2:$Q$2,0))/12</f>
        <v>-83.333333333333329</v>
      </c>
      <c r="BM1732" s="80" cm="1">
        <f t="array" ref="BM1732">INDEX($K:$Q,ROW(),MATCH(BM$3,$K$2:$Q$2,0))/12</f>
        <v>-83.333333333333329</v>
      </c>
      <c r="BN1732" s="80" cm="1">
        <f t="array" ref="BN1732">INDEX($K:$Q,ROW(),MATCH(BN$3,$K$2:$Q$2,0))/12</f>
        <v>-83.333333333333329</v>
      </c>
      <c r="BO1732" s="80" cm="1">
        <f t="array" ref="BO1732">INDEX($K:$Q,ROW(),MATCH(BO$3,$K$2:$Q$2,0))/12</f>
        <v>-83.333333333333329</v>
      </c>
      <c r="BP1732" s="80" cm="1">
        <f t="array" ref="BP1732">INDEX($K:$Q,ROW(),MATCH(BP$3,$K$2:$Q$2,0))/12</f>
        <v>-83.333333333333329</v>
      </c>
      <c r="BQ1732" s="80" cm="1">
        <f t="array" ref="BQ1732">INDEX($K:$Q,ROW(),MATCH(BQ$3,$K$2:$Q$2,0))/12</f>
        <v>-83.333333333333329</v>
      </c>
      <c r="BR1732" s="80" cm="1">
        <f t="array" ref="BR1732">INDEX($K:$Q,ROW(),MATCH(BR$3,$K$2:$Q$2,0))/12</f>
        <v>-83.333333333333329</v>
      </c>
      <c r="BS1732" s="80" cm="1">
        <f t="array" ref="BS1732">INDEX($K:$Q,ROW(),MATCH(BS$3,$K$2:$Q$2,0))/12</f>
        <v>-83.333333333333329</v>
      </c>
      <c r="BT1732" s="80" cm="1">
        <f t="array" ref="BT1732">INDEX($K:$Q,ROW(),MATCH(BT$3,$K$2:$Q$2,0))/12</f>
        <v>-83.333333333333329</v>
      </c>
      <c r="BU1732" s="80" cm="1">
        <f t="array" ref="BU1732">INDEX($K:$Q,ROW(),MATCH(BU$3,$K$2:$Q$2,0))/12</f>
        <v>-83.333333333333329</v>
      </c>
      <c r="BV1732" s="80" cm="1">
        <f t="array" ref="BV1732">INDEX($K:$Q,ROW(),MATCH(BV$3,$K$2:$Q$2,0))/12</f>
        <v>-83.333333333333329</v>
      </c>
      <c r="BW1732" s="80" cm="1">
        <f t="array" ref="BW1732">INDEX($K:$Q,ROW(),MATCH(BW$3,$K$2:$Q$2,0))/12</f>
        <v>-83.333333333333329</v>
      </c>
      <c r="BX1732" s="80" cm="1">
        <f t="array" ref="BX1732">INDEX($K:$Q,ROW(),MATCH(BX$3,$K$2:$Q$2,0))/12</f>
        <v>-83.333333333333329</v>
      </c>
      <c r="BY1732" s="80" cm="1">
        <f t="array" ref="BY1732">INDEX($K:$Q,ROW(),MATCH(BY$3,$K$2:$Q$2,0))/12</f>
        <v>-83.333333333333329</v>
      </c>
      <c r="BZ1732" s="80" cm="1">
        <f t="array" ref="BZ1732">INDEX($K:$Q,ROW(),MATCH(BZ$3,$K$2:$Q$2,0))/12</f>
        <v>-83.333333333333329</v>
      </c>
      <c r="CA1732" s="80" cm="1">
        <f t="array" ref="CA1732">INDEX($K:$Q,ROW(),MATCH(CA$3,$K$2:$Q$2,0))/12</f>
        <v>-83.333333333333329</v>
      </c>
      <c r="CB1732" s="80" cm="1">
        <f t="array" ref="CB1732">INDEX($K:$Q,ROW(),MATCH(CB$3,$K$2:$Q$2,0))/12</f>
        <v>-83.333333333333329</v>
      </c>
      <c r="CC1732" s="80" cm="1">
        <f t="array" ref="CC1732">INDEX($K:$Q,ROW(),MATCH(CC$3,$K$2:$Q$2,0))/12</f>
        <v>-83.333333333333329</v>
      </c>
      <c r="CD1732" s="80" cm="1">
        <f t="array" ref="CD1732">INDEX($K:$Q,ROW(),MATCH(CD$3,$K$2:$Q$2,0))/12</f>
        <v>-83.333333333333329</v>
      </c>
      <c r="CE1732" s="80" cm="1">
        <f t="array" ref="CE1732">INDEX($K:$Q,ROW(),MATCH(CE$3,$K$2:$Q$2,0))/12</f>
        <v>-83.333333333333329</v>
      </c>
      <c r="CF1732" s="80" cm="1">
        <f t="array" ref="CF1732">INDEX($K:$Q,ROW(),MATCH(CF$3,$K$2:$Q$2,0))/12</f>
        <v>-83.333333333333329</v>
      </c>
      <c r="CG1732" s="80" cm="1">
        <f t="array" ref="CG1732">INDEX($K:$Q,ROW(),MATCH(CG$3,$K$2:$Q$2,0))/12</f>
        <v>-83.333333333333329</v>
      </c>
      <c r="CH1732" s="80" cm="1">
        <f t="array" ref="CH1732">INDEX($K:$Q,ROW(),MATCH(CH$3,$K$2:$Q$2,0))/12</f>
        <v>-83.333333333333329</v>
      </c>
      <c r="CI1732" s="80" cm="1">
        <f t="array" ref="CI1732">INDEX($K:$Q,ROW(),MATCH(CI$3,$K$2:$Q$2,0))/12</f>
        <v>-83.333333333333329</v>
      </c>
      <c r="CJ1732" s="80" cm="1">
        <f t="array" ref="CJ1732">INDEX($K:$Q,ROW(),MATCH(CJ$3,$K$2:$Q$2,0))/12</f>
        <v>-83.333333333333329</v>
      </c>
      <c r="CK1732" s="80" cm="1">
        <f t="array" ref="CK1732">INDEX($K:$Q,ROW(),MATCH(CK$3,$K$2:$Q$2,0))/12</f>
        <v>-83.333333333333329</v>
      </c>
      <c r="CL1732" s="80" cm="1">
        <f t="array" ref="CL1732">INDEX($K:$Q,ROW(),MATCH(CL$3,$K$2:$Q$2,0))/12</f>
        <v>-83.333333333333329</v>
      </c>
      <c r="CN1732" s="74"/>
      <c r="CO1732" s="80" t="e" cm="1">
        <f t="array" ref="CO1732">INDEX($K:$Q,ROW(),MATCH(CO$3,$K$2:$Q$2,0))/CO$5</f>
        <v>#N/A</v>
      </c>
      <c r="CP1732" s="80" t="e" cm="1">
        <f t="array" ref="CP1732">INDEX($K:$Q,ROW(),MATCH(CP$3,$K$2:$Q$2,0))/CP$5</f>
        <v>#N/A</v>
      </c>
      <c r="CQ1732" s="80" t="e" cm="1">
        <f t="array" ref="CQ1732">INDEX($K:$Q,ROW(),MATCH(CQ$3,$K$2:$Q$2,0))/CQ$5</f>
        <v>#N/A</v>
      </c>
      <c r="CR1732" s="80" t="e" cm="1">
        <f t="array" ref="CR1732">INDEX($K:$Q,ROW(),MATCH(CR$3,$K$2:$Q$2,0))/CR$5</f>
        <v>#N/A</v>
      </c>
      <c r="CS1732" s="80" t="e" cm="1">
        <f t="array" ref="CS1732">INDEX($K:$Q,ROW(),MATCH(CS$3,$K$2:$Q$2,0))/CS$5</f>
        <v>#N/A</v>
      </c>
      <c r="CT1732" s="80" t="e" cm="1">
        <f t="array" ref="CT1732">INDEX($K:$Q,ROW(),MATCH(CT$3,$K$2:$Q$2,0))/CT$5</f>
        <v>#N/A</v>
      </c>
      <c r="CU1732" s="80" t="e" cm="1">
        <f t="array" ref="CU1732">INDEX($K:$Q,ROW(),MATCH(CU$3,$K$2:$Q$2,0))/CU$5</f>
        <v>#N/A</v>
      </c>
      <c r="CV1732" s="80" t="e" cm="1">
        <f t="array" ref="CV1732">INDEX($K:$Q,ROW(),MATCH(CV$3,$K$2:$Q$2,0))/CV$5</f>
        <v>#N/A</v>
      </c>
      <c r="CW1732" s="80" t="e" cm="1">
        <f t="array" ref="CW1732">INDEX($K:$Q,ROW(),MATCH(CW$3,$K$2:$Q$2,0))/CW$5</f>
        <v>#N/A</v>
      </c>
      <c r="CX1732" s="80" t="e" cm="1">
        <f t="array" ref="CX1732">INDEX($K:$Q,ROW(),MATCH(CX$3,$K$2:$Q$2,0))/CX$5</f>
        <v>#N/A</v>
      </c>
      <c r="CY1732" s="80" t="e" cm="1">
        <f t="array" ref="CY1732">INDEX($K:$Q,ROW(),MATCH(CY$3,$K$2:$Q$2,0))/CL$5</f>
        <v>#N/A</v>
      </c>
      <c r="CZ1732" s="80" t="e" cm="1">
        <f t="array" ref="CZ1732">INDEX($K:$Q,ROW(),MATCH(CZ$3,$K$2:$Q$2,0))/CZ$5</f>
        <v>#N/A</v>
      </c>
      <c r="DA1732" s="80" t="e" cm="1">
        <f t="array" ref="DA1732">INDEX($K:$Q,ROW(),MATCH(DA$3,$K$2:$Q$2,0))/DA$5</f>
        <v>#N/A</v>
      </c>
      <c r="DB1732" s="80" t="e" cm="1">
        <f t="array" ref="DB1732">INDEX($K:$Q,ROW(),MATCH(DB$3,$K$2:$Q$2,0))/DB$5</f>
        <v>#N/A</v>
      </c>
      <c r="DC1732" s="80" t="e" cm="1">
        <f t="array" ref="DC1732">INDEX($K:$Q,ROW(),MATCH(DC$3,$K$2:$Q$2,0))/DC$5</f>
        <v>#N/A</v>
      </c>
      <c r="DD1732" s="80" t="e" cm="1">
        <f t="array" ref="DD1732">INDEX($K:$Q,ROW(),MATCH(DD$3,$K$2:$Q$2,0))/DD$5</f>
        <v>#N/A</v>
      </c>
      <c r="DE1732" s="80" t="e" cm="1">
        <f t="array" ref="DE1732">INDEX($K:$Q,ROW(),MATCH(DE$3,$K$2:$Q$2,0))/DE$5</f>
        <v>#N/A</v>
      </c>
      <c r="DF1732" s="80" t="e" cm="1">
        <f t="array" ref="DF1732">INDEX($K:$Q,ROW(),MATCH(DF$3,$K$2:$Q$2,0))/DF$5</f>
        <v>#N/A</v>
      </c>
      <c r="DG1732" s="80" t="e" cm="1">
        <f t="array" ref="DG1732">INDEX($K:$Q,ROW(),MATCH(DG$3,$K$2:$Q$2,0))/DG$5</f>
        <v>#N/A</v>
      </c>
      <c r="DH1732" s="80" t="e" cm="1">
        <f t="array" ref="DH1732">INDEX($K:$Q,ROW(),MATCH(DH$3,$K$2:$Q$2,0))/DH$5</f>
        <v>#N/A</v>
      </c>
      <c r="DI1732" s="80" t="e" cm="1">
        <f t="array" ref="DI1732">INDEX($K:$Q,ROW(),MATCH(DI$3,$K$2:$Q$2,0))/DI$5</f>
        <v>#N/A</v>
      </c>
      <c r="DJ1732" s="80" t="e" cm="1">
        <f t="array" ref="DJ1732">INDEX($K:$Q,ROW(),MATCH(DJ$3,$K$2:$Q$2,0))/DJ$5</f>
        <v>#N/A</v>
      </c>
      <c r="DK1732" s="80" t="e" cm="1">
        <f t="array" ref="DK1732">INDEX($K:$Q,ROW(),MATCH(DK$3,$K$2:$Q$2,0))/DK$5</f>
        <v>#N/A</v>
      </c>
      <c r="DL1732" s="80" t="e" cm="1">
        <f t="array" ref="DL1732">INDEX($K:$Q,ROW(),MATCH(DL$3,$K$2:$Q$2,0))/DL$5</f>
        <v>#N/A</v>
      </c>
    </row>
    <row r="1733" spans="2:116" x14ac:dyDescent="0.35">
      <c r="D1733" t="s">
        <v>564</v>
      </c>
      <c r="E1733" s="8" t="str">
        <f t="shared" si="3019"/>
        <v>1733 FAPPELIST-F</v>
      </c>
      <c r="G1733" s="13" t="str">
        <f>"Capital expenditures - "&amp;G1728</f>
        <v>Capital expenditures - Fixed secondary PPE:</v>
      </c>
      <c r="K1733" s="23">
        <v>-2000</v>
      </c>
      <c r="L1733" s="23">
        <v>-2000</v>
      </c>
      <c r="M1733" s="23">
        <v>-2000</v>
      </c>
      <c r="N1733" s="23">
        <v>-2000</v>
      </c>
      <c r="O1733" s="23">
        <v>-2000</v>
      </c>
      <c r="P1733" s="23">
        <v>-2000</v>
      </c>
      <c r="S1733" s="80" cm="1">
        <f t="array" ref="S1733">INDEX($K:$Q,ROW(),MATCH(S$3,$K$2:$Q$2,0))/12</f>
        <v>-166.66666666666666</v>
      </c>
      <c r="T1733" s="80" cm="1">
        <f t="array" ref="T1733">INDEX($K:$Q,ROW(),MATCH(T$3,$K$2:$Q$2,0))/12</f>
        <v>-166.66666666666666</v>
      </c>
      <c r="U1733" s="80" cm="1">
        <f t="array" ref="U1733">INDEX($K:$Q,ROW(),MATCH(U$3,$K$2:$Q$2,0))/12</f>
        <v>-166.66666666666666</v>
      </c>
      <c r="V1733" s="80" cm="1">
        <f t="array" ref="V1733">INDEX($K:$Q,ROW(),MATCH(V$3,$K$2:$Q$2,0))/12</f>
        <v>-166.66666666666666</v>
      </c>
      <c r="W1733" s="80" cm="1">
        <f t="array" ref="W1733">INDEX($K:$Q,ROW(),MATCH(W$3,$K$2:$Q$2,0))/12</f>
        <v>-166.66666666666666</v>
      </c>
      <c r="X1733" s="80" cm="1">
        <f t="array" ref="X1733">INDEX($K:$Q,ROW(),MATCH(X$3,$K$2:$Q$2,0))/12</f>
        <v>-166.66666666666666</v>
      </c>
      <c r="Y1733" s="80" cm="1">
        <f t="array" ref="Y1733">INDEX($K:$Q,ROW(),MATCH(Y$3,$K$2:$Q$2,0))/12</f>
        <v>-166.66666666666666</v>
      </c>
      <c r="Z1733" s="80" cm="1">
        <f t="array" ref="Z1733">INDEX($K:$Q,ROW(),MATCH(Z$3,$K$2:$Q$2,0))/12</f>
        <v>-166.66666666666666</v>
      </c>
      <c r="AA1733" s="80" cm="1">
        <f t="array" ref="AA1733">INDEX($K:$Q,ROW(),MATCH(AA$3,$K$2:$Q$2,0))/12</f>
        <v>-166.66666666666666</v>
      </c>
      <c r="AB1733" s="80" cm="1">
        <f t="array" ref="AB1733">INDEX($K:$Q,ROW(),MATCH(AB$3,$K$2:$Q$2,0))/12</f>
        <v>-166.66666666666666</v>
      </c>
      <c r="AC1733" s="80" cm="1">
        <f t="array" ref="AC1733">INDEX($K:$Q,ROW(),MATCH(AC$3,$K$2:$Q$2,0))/12</f>
        <v>-166.66666666666666</v>
      </c>
      <c r="AD1733" s="80" cm="1">
        <f t="array" ref="AD1733">INDEX($K:$Q,ROW(),MATCH(AD$3,$K$2:$Q$2,0))/12</f>
        <v>-166.66666666666666</v>
      </c>
      <c r="AE1733" s="80" cm="1">
        <f t="array" ref="AE1733">INDEX($K:$Q,ROW(),MATCH(AE$3,$K$2:$Q$2,0))/12</f>
        <v>-166.66666666666666</v>
      </c>
      <c r="AF1733" s="80" cm="1">
        <f t="array" ref="AF1733">INDEX($K:$Q,ROW(),MATCH(AF$3,$K$2:$Q$2,0))/12</f>
        <v>-166.66666666666666</v>
      </c>
      <c r="AG1733" s="80" cm="1">
        <f t="array" ref="AG1733">INDEX($K:$Q,ROW(),MATCH(AG$3,$K$2:$Q$2,0))/12</f>
        <v>-166.66666666666666</v>
      </c>
      <c r="AH1733" s="80" cm="1">
        <f t="array" ref="AH1733">INDEX($K:$Q,ROW(),MATCH(AH$3,$K$2:$Q$2,0))/12</f>
        <v>-166.66666666666666</v>
      </c>
      <c r="AI1733" s="80" cm="1">
        <f t="array" ref="AI1733">INDEX($K:$Q,ROW(),MATCH(AI$3,$K$2:$Q$2,0))/12</f>
        <v>-166.66666666666666</v>
      </c>
      <c r="AJ1733" s="80" cm="1">
        <f t="array" ref="AJ1733">INDEX($K:$Q,ROW(),MATCH(AJ$3,$K$2:$Q$2,0))/12</f>
        <v>-166.66666666666666</v>
      </c>
      <c r="AK1733" s="80" cm="1">
        <f t="array" ref="AK1733">INDEX($K:$Q,ROW(),MATCH(AK$3,$K$2:$Q$2,0))/12</f>
        <v>-166.66666666666666</v>
      </c>
      <c r="AL1733" s="80" cm="1">
        <f t="array" ref="AL1733">INDEX($K:$Q,ROW(),MATCH(AL$3,$K$2:$Q$2,0))/12</f>
        <v>-166.66666666666666</v>
      </c>
      <c r="AM1733" s="80" cm="1">
        <f t="array" ref="AM1733">INDEX($K:$Q,ROW(),MATCH(AM$3,$K$2:$Q$2,0))/12</f>
        <v>-166.66666666666666</v>
      </c>
      <c r="AN1733" s="80" cm="1">
        <f t="array" ref="AN1733">INDEX($K:$Q,ROW(),MATCH(AN$3,$K$2:$Q$2,0))/12</f>
        <v>-166.66666666666666</v>
      </c>
      <c r="AO1733" s="80" cm="1">
        <f t="array" ref="AO1733">INDEX($K:$Q,ROW(),MATCH(AO$3,$K$2:$Q$2,0))/12</f>
        <v>-166.66666666666666</v>
      </c>
      <c r="AP1733" s="80" cm="1">
        <f t="array" ref="AP1733">INDEX($K:$Q,ROW(),MATCH(AP$3,$K$2:$Q$2,0))/12</f>
        <v>-166.66666666666666</v>
      </c>
      <c r="AQ1733" s="80" cm="1">
        <f t="array" ref="AQ1733">INDEX($K:$Q,ROW(),MATCH(AQ$3,$K$2:$Q$2,0))/12</f>
        <v>-166.66666666666666</v>
      </c>
      <c r="AR1733" s="80" cm="1">
        <f t="array" ref="AR1733">INDEX($K:$Q,ROW(),MATCH(AR$3,$K$2:$Q$2,0))/12</f>
        <v>-166.66666666666666</v>
      </c>
      <c r="AS1733" s="80" cm="1">
        <f t="array" ref="AS1733">INDEX($K:$Q,ROW(),MATCH(AS$3,$K$2:$Q$2,0))/12</f>
        <v>-166.66666666666666</v>
      </c>
      <c r="AT1733" s="80" cm="1">
        <f t="array" ref="AT1733">INDEX($K:$Q,ROW(),MATCH(AT$3,$K$2:$Q$2,0))/12</f>
        <v>-166.66666666666666</v>
      </c>
      <c r="AU1733" s="80" cm="1">
        <f t="array" ref="AU1733">INDEX($K:$Q,ROW(),MATCH(AU$3,$K$2:$Q$2,0))/12</f>
        <v>-166.66666666666666</v>
      </c>
      <c r="AV1733" s="80" cm="1">
        <f t="array" ref="AV1733">INDEX($K:$Q,ROW(),MATCH(AV$3,$K$2:$Q$2,0))/12</f>
        <v>-166.66666666666666</v>
      </c>
      <c r="AW1733" s="80" cm="1">
        <f t="array" ref="AW1733">INDEX($K:$Q,ROW(),MATCH(AW$3,$K$2:$Q$2,0))/12</f>
        <v>-166.66666666666666</v>
      </c>
      <c r="AX1733" s="80" cm="1">
        <f t="array" ref="AX1733">INDEX($K:$Q,ROW(),MATCH(AX$3,$K$2:$Q$2,0))/12</f>
        <v>-166.66666666666666</v>
      </c>
      <c r="AY1733" s="80" cm="1">
        <f t="array" ref="AY1733">INDEX($K:$Q,ROW(),MATCH(AY$3,$K$2:$Q$2,0))/12</f>
        <v>-166.66666666666666</v>
      </c>
      <c r="AZ1733" s="80" cm="1">
        <f t="array" ref="AZ1733">INDEX($K:$Q,ROW(),MATCH(AZ$3,$K$2:$Q$2,0))/12</f>
        <v>-166.66666666666666</v>
      </c>
      <c r="BA1733" s="80" cm="1">
        <f t="array" ref="BA1733">INDEX($K:$Q,ROW(),MATCH(BA$3,$K$2:$Q$2,0))/12</f>
        <v>-166.66666666666666</v>
      </c>
      <c r="BB1733" s="80" cm="1">
        <f t="array" ref="BB1733">INDEX($K:$Q,ROW(),MATCH(BB$3,$K$2:$Q$2,0))/12</f>
        <v>-166.66666666666666</v>
      </c>
      <c r="BC1733" s="80" cm="1">
        <f t="array" ref="BC1733">INDEX($K:$Q,ROW(),MATCH(BC$3,$K$2:$Q$2,0))/12</f>
        <v>-166.66666666666666</v>
      </c>
      <c r="BD1733" s="80" cm="1">
        <f t="array" ref="BD1733">INDEX($K:$Q,ROW(),MATCH(BD$3,$K$2:$Q$2,0))/12</f>
        <v>-166.66666666666666</v>
      </c>
      <c r="BE1733" s="80" cm="1">
        <f t="array" ref="BE1733">INDEX($K:$Q,ROW(),MATCH(BE$3,$K$2:$Q$2,0))/12</f>
        <v>-166.66666666666666</v>
      </c>
      <c r="BF1733" s="80" cm="1">
        <f t="array" ref="BF1733">INDEX($K:$Q,ROW(),MATCH(BF$3,$K$2:$Q$2,0))/12</f>
        <v>-166.66666666666666</v>
      </c>
      <c r="BG1733" s="80" cm="1">
        <f t="array" ref="BG1733">INDEX($K:$Q,ROW(),MATCH(BG$3,$K$2:$Q$2,0))/12</f>
        <v>-166.66666666666666</v>
      </c>
      <c r="BH1733" s="80" cm="1">
        <f t="array" ref="BH1733">INDEX($K:$Q,ROW(),MATCH(BH$3,$K$2:$Q$2,0))/12</f>
        <v>-166.66666666666666</v>
      </c>
      <c r="BI1733" s="80" cm="1">
        <f t="array" ref="BI1733">INDEX($K:$Q,ROW(),MATCH(BI$3,$K$2:$Q$2,0))/12</f>
        <v>-166.66666666666666</v>
      </c>
      <c r="BJ1733" s="80" cm="1">
        <f t="array" ref="BJ1733">INDEX($K:$Q,ROW(),MATCH(BJ$3,$K$2:$Q$2,0))/12</f>
        <v>-166.66666666666666</v>
      </c>
      <c r="BK1733" s="80" cm="1">
        <f t="array" ref="BK1733">INDEX($K:$Q,ROW(),MATCH(BK$3,$K$2:$Q$2,0))/12</f>
        <v>-166.66666666666666</v>
      </c>
      <c r="BL1733" s="80" cm="1">
        <f t="array" ref="BL1733">INDEX($K:$Q,ROW(),MATCH(BL$3,$K$2:$Q$2,0))/12</f>
        <v>-166.66666666666666</v>
      </c>
      <c r="BM1733" s="80" cm="1">
        <f t="array" ref="BM1733">INDEX($K:$Q,ROW(),MATCH(BM$3,$K$2:$Q$2,0))/12</f>
        <v>-166.66666666666666</v>
      </c>
      <c r="BN1733" s="80" cm="1">
        <f t="array" ref="BN1733">INDEX($K:$Q,ROW(),MATCH(BN$3,$K$2:$Q$2,0))/12</f>
        <v>-166.66666666666666</v>
      </c>
      <c r="BO1733" s="80" cm="1">
        <f t="array" ref="BO1733">INDEX($K:$Q,ROW(),MATCH(BO$3,$K$2:$Q$2,0))/12</f>
        <v>-166.66666666666666</v>
      </c>
      <c r="BP1733" s="80" cm="1">
        <f t="array" ref="BP1733">INDEX($K:$Q,ROW(),MATCH(BP$3,$K$2:$Q$2,0))/12</f>
        <v>-166.66666666666666</v>
      </c>
      <c r="BQ1733" s="80" cm="1">
        <f t="array" ref="BQ1733">INDEX($K:$Q,ROW(),MATCH(BQ$3,$K$2:$Q$2,0))/12</f>
        <v>-166.66666666666666</v>
      </c>
      <c r="BR1733" s="80" cm="1">
        <f t="array" ref="BR1733">INDEX($K:$Q,ROW(),MATCH(BR$3,$K$2:$Q$2,0))/12</f>
        <v>-166.66666666666666</v>
      </c>
      <c r="BS1733" s="80" cm="1">
        <f t="array" ref="BS1733">INDEX($K:$Q,ROW(),MATCH(BS$3,$K$2:$Q$2,0))/12</f>
        <v>-166.66666666666666</v>
      </c>
      <c r="BT1733" s="80" cm="1">
        <f t="array" ref="BT1733">INDEX($K:$Q,ROW(),MATCH(BT$3,$K$2:$Q$2,0))/12</f>
        <v>-166.66666666666666</v>
      </c>
      <c r="BU1733" s="80" cm="1">
        <f t="array" ref="BU1733">INDEX($K:$Q,ROW(),MATCH(BU$3,$K$2:$Q$2,0))/12</f>
        <v>-166.66666666666666</v>
      </c>
      <c r="BV1733" s="80" cm="1">
        <f t="array" ref="BV1733">INDEX($K:$Q,ROW(),MATCH(BV$3,$K$2:$Q$2,0))/12</f>
        <v>-166.66666666666666</v>
      </c>
      <c r="BW1733" s="80" cm="1">
        <f t="array" ref="BW1733">INDEX($K:$Q,ROW(),MATCH(BW$3,$K$2:$Q$2,0))/12</f>
        <v>-166.66666666666666</v>
      </c>
      <c r="BX1733" s="80" cm="1">
        <f t="array" ref="BX1733">INDEX($K:$Q,ROW(),MATCH(BX$3,$K$2:$Q$2,0))/12</f>
        <v>-166.66666666666666</v>
      </c>
      <c r="BY1733" s="80" cm="1">
        <f t="array" ref="BY1733">INDEX($K:$Q,ROW(),MATCH(BY$3,$K$2:$Q$2,0))/12</f>
        <v>-166.66666666666666</v>
      </c>
      <c r="BZ1733" s="80" cm="1">
        <f t="array" ref="BZ1733">INDEX($K:$Q,ROW(),MATCH(BZ$3,$K$2:$Q$2,0))/12</f>
        <v>-166.66666666666666</v>
      </c>
      <c r="CA1733" s="80" cm="1">
        <f t="array" ref="CA1733">INDEX($K:$Q,ROW(),MATCH(CA$3,$K$2:$Q$2,0))/12</f>
        <v>-166.66666666666666</v>
      </c>
      <c r="CB1733" s="80" cm="1">
        <f t="array" ref="CB1733">INDEX($K:$Q,ROW(),MATCH(CB$3,$K$2:$Q$2,0))/12</f>
        <v>-166.66666666666666</v>
      </c>
      <c r="CC1733" s="80" cm="1">
        <f t="array" ref="CC1733">INDEX($K:$Q,ROW(),MATCH(CC$3,$K$2:$Q$2,0))/12</f>
        <v>-166.66666666666666</v>
      </c>
      <c r="CD1733" s="80" cm="1">
        <f t="array" ref="CD1733">INDEX($K:$Q,ROW(),MATCH(CD$3,$K$2:$Q$2,0))/12</f>
        <v>-166.66666666666666</v>
      </c>
      <c r="CE1733" s="80" cm="1">
        <f t="array" ref="CE1733">INDEX($K:$Q,ROW(),MATCH(CE$3,$K$2:$Q$2,0))/12</f>
        <v>-166.66666666666666</v>
      </c>
      <c r="CF1733" s="80" cm="1">
        <f t="array" ref="CF1733">INDEX($K:$Q,ROW(),MATCH(CF$3,$K$2:$Q$2,0))/12</f>
        <v>-166.66666666666666</v>
      </c>
      <c r="CG1733" s="80" cm="1">
        <f t="array" ref="CG1733">INDEX($K:$Q,ROW(),MATCH(CG$3,$K$2:$Q$2,0))/12</f>
        <v>-166.66666666666666</v>
      </c>
      <c r="CH1733" s="80" cm="1">
        <f t="array" ref="CH1733">INDEX($K:$Q,ROW(),MATCH(CH$3,$K$2:$Q$2,0))/12</f>
        <v>-166.66666666666666</v>
      </c>
      <c r="CI1733" s="80" cm="1">
        <f t="array" ref="CI1733">INDEX($K:$Q,ROW(),MATCH(CI$3,$K$2:$Q$2,0))/12</f>
        <v>-166.66666666666666</v>
      </c>
      <c r="CJ1733" s="80" cm="1">
        <f t="array" ref="CJ1733">INDEX($K:$Q,ROW(),MATCH(CJ$3,$K$2:$Q$2,0))/12</f>
        <v>-166.66666666666666</v>
      </c>
      <c r="CK1733" s="80" cm="1">
        <f t="array" ref="CK1733">INDEX($K:$Q,ROW(),MATCH(CK$3,$K$2:$Q$2,0))/12</f>
        <v>-166.66666666666666</v>
      </c>
      <c r="CL1733" s="80" cm="1">
        <f t="array" ref="CL1733">INDEX($K:$Q,ROW(),MATCH(CL$3,$K$2:$Q$2,0))/12</f>
        <v>-166.66666666666666</v>
      </c>
      <c r="CN1733" s="74"/>
      <c r="CO1733" s="80" t="e" cm="1">
        <f t="array" ref="CO1733">INDEX($K:$Q,ROW(),MATCH(CO$3,$K$2:$Q$2,0))/CO$5</f>
        <v>#N/A</v>
      </c>
      <c r="CP1733" s="80" t="e" cm="1">
        <f t="array" ref="CP1733">INDEX($K:$Q,ROW(),MATCH(CP$3,$K$2:$Q$2,0))/CP$5</f>
        <v>#N/A</v>
      </c>
      <c r="CQ1733" s="80" t="e" cm="1">
        <f t="array" ref="CQ1733">INDEX($K:$Q,ROW(),MATCH(CQ$3,$K$2:$Q$2,0))/CQ$5</f>
        <v>#N/A</v>
      </c>
      <c r="CR1733" s="80" t="e" cm="1">
        <f t="array" ref="CR1733">INDEX($K:$Q,ROW(),MATCH(CR$3,$K$2:$Q$2,0))/CR$5</f>
        <v>#N/A</v>
      </c>
      <c r="CS1733" s="80" t="e" cm="1">
        <f t="array" ref="CS1733">INDEX($K:$Q,ROW(),MATCH(CS$3,$K$2:$Q$2,0))/CS$5</f>
        <v>#N/A</v>
      </c>
      <c r="CT1733" s="80" t="e" cm="1">
        <f t="array" ref="CT1733">INDEX($K:$Q,ROW(),MATCH(CT$3,$K$2:$Q$2,0))/CT$5</f>
        <v>#N/A</v>
      </c>
      <c r="CU1733" s="80" t="e" cm="1">
        <f t="array" ref="CU1733">INDEX($K:$Q,ROW(),MATCH(CU$3,$K$2:$Q$2,0))/CU$5</f>
        <v>#N/A</v>
      </c>
      <c r="CV1733" s="80" t="e" cm="1">
        <f t="array" ref="CV1733">INDEX($K:$Q,ROW(),MATCH(CV$3,$K$2:$Q$2,0))/CV$5</f>
        <v>#N/A</v>
      </c>
      <c r="CW1733" s="80" t="e" cm="1">
        <f t="array" ref="CW1733">INDEX($K:$Q,ROW(),MATCH(CW$3,$K$2:$Q$2,0))/CW$5</f>
        <v>#N/A</v>
      </c>
      <c r="CX1733" s="80" t="e" cm="1">
        <f t="array" ref="CX1733">INDEX($K:$Q,ROW(),MATCH(CX$3,$K$2:$Q$2,0))/CX$5</f>
        <v>#N/A</v>
      </c>
      <c r="CY1733" s="80" t="e" cm="1">
        <f t="array" ref="CY1733">INDEX($K:$Q,ROW(),MATCH(CY$3,$K$2:$Q$2,0))/CL$5</f>
        <v>#N/A</v>
      </c>
      <c r="CZ1733" s="80" t="e" cm="1">
        <f t="array" ref="CZ1733">INDEX($K:$Q,ROW(),MATCH(CZ$3,$K$2:$Q$2,0))/CZ$5</f>
        <v>#N/A</v>
      </c>
      <c r="DA1733" s="80" t="e" cm="1">
        <f t="array" ref="DA1733">INDEX($K:$Q,ROW(),MATCH(DA$3,$K$2:$Q$2,0))/DA$5</f>
        <v>#N/A</v>
      </c>
      <c r="DB1733" s="80" t="e" cm="1">
        <f t="array" ref="DB1733">INDEX($K:$Q,ROW(),MATCH(DB$3,$K$2:$Q$2,0))/DB$5</f>
        <v>#N/A</v>
      </c>
      <c r="DC1733" s="80" t="e" cm="1">
        <f t="array" ref="DC1733">INDEX($K:$Q,ROW(),MATCH(DC$3,$K$2:$Q$2,0))/DC$5</f>
        <v>#N/A</v>
      </c>
      <c r="DD1733" s="80" t="e" cm="1">
        <f t="array" ref="DD1733">INDEX($K:$Q,ROW(),MATCH(DD$3,$K$2:$Q$2,0))/DD$5</f>
        <v>#N/A</v>
      </c>
      <c r="DE1733" s="80" t="e" cm="1">
        <f t="array" ref="DE1733">INDEX($K:$Q,ROW(),MATCH(DE$3,$K$2:$Q$2,0))/DE$5</f>
        <v>#N/A</v>
      </c>
      <c r="DF1733" s="80" t="e" cm="1">
        <f t="array" ref="DF1733">INDEX($K:$Q,ROW(),MATCH(DF$3,$K$2:$Q$2,0))/DF$5</f>
        <v>#N/A</v>
      </c>
      <c r="DG1733" s="80" t="e" cm="1">
        <f t="array" ref="DG1733">INDEX($K:$Q,ROW(),MATCH(DG$3,$K$2:$Q$2,0))/DG$5</f>
        <v>#N/A</v>
      </c>
      <c r="DH1733" s="80" t="e" cm="1">
        <f t="array" ref="DH1733">INDEX($K:$Q,ROW(),MATCH(DH$3,$K$2:$Q$2,0))/DH$5</f>
        <v>#N/A</v>
      </c>
      <c r="DI1733" s="80" t="e" cm="1">
        <f t="array" ref="DI1733">INDEX($K:$Q,ROW(),MATCH(DI$3,$K$2:$Q$2,0))/DI$5</f>
        <v>#N/A</v>
      </c>
      <c r="DJ1733" s="80" t="e" cm="1">
        <f t="array" ref="DJ1733">INDEX($K:$Q,ROW(),MATCH(DJ$3,$K$2:$Q$2,0))/DJ$5</f>
        <v>#N/A</v>
      </c>
      <c r="DK1733" s="80" t="e" cm="1">
        <f t="array" ref="DK1733">INDEX($K:$Q,ROW(),MATCH(DK$3,$K$2:$Q$2,0))/DK$5</f>
        <v>#N/A</v>
      </c>
      <c r="DL1733" s="80" t="e" cm="1">
        <f t="array" ref="DL1733">INDEX($K:$Q,ROW(),MATCH(DL$3,$K$2:$Q$2,0))/DL$5</f>
        <v>#N/A</v>
      </c>
    </row>
    <row r="1734" spans="2:116" x14ac:dyDescent="0.35">
      <c r="D1734" t="s">
        <v>564</v>
      </c>
      <c r="E1734" s="8" t="str">
        <f t="shared" si="3019"/>
        <v>1734 FAPPELIST-F</v>
      </c>
      <c r="G1734" s="141" t="s">
        <v>320</v>
      </c>
      <c r="K1734" s="23">
        <v>-4000</v>
      </c>
      <c r="L1734" s="23">
        <v>-4000</v>
      </c>
      <c r="M1734" s="23">
        <v>-4000</v>
      </c>
      <c r="N1734" s="23">
        <v>-4000</v>
      </c>
      <c r="O1734" s="23">
        <v>-4000</v>
      </c>
      <c r="P1734" s="23">
        <v>-4000</v>
      </c>
      <c r="S1734" s="80" cm="1">
        <f t="array" ref="S1734">INDEX($K:$Q,ROW(),MATCH(S$3,$K$2:$Q$2,0))/12</f>
        <v>-333.33333333333331</v>
      </c>
      <c r="T1734" s="80" cm="1">
        <f t="array" ref="T1734">INDEX($K:$Q,ROW(),MATCH(T$3,$K$2:$Q$2,0))/12</f>
        <v>-333.33333333333331</v>
      </c>
      <c r="U1734" s="80" cm="1">
        <f t="array" ref="U1734">INDEX($K:$Q,ROW(),MATCH(U$3,$K$2:$Q$2,0))/12</f>
        <v>-333.33333333333331</v>
      </c>
      <c r="V1734" s="80" cm="1">
        <f t="array" ref="V1734">INDEX($K:$Q,ROW(),MATCH(V$3,$K$2:$Q$2,0))/12</f>
        <v>-333.33333333333331</v>
      </c>
      <c r="W1734" s="80" cm="1">
        <f t="array" ref="W1734">INDEX($K:$Q,ROW(),MATCH(W$3,$K$2:$Q$2,0))/12</f>
        <v>-333.33333333333331</v>
      </c>
      <c r="X1734" s="80" cm="1">
        <f t="array" ref="X1734">INDEX($K:$Q,ROW(),MATCH(X$3,$K$2:$Q$2,0))/12</f>
        <v>-333.33333333333331</v>
      </c>
      <c r="Y1734" s="80" cm="1">
        <f t="array" ref="Y1734">INDEX($K:$Q,ROW(),MATCH(Y$3,$K$2:$Q$2,0))/12</f>
        <v>-333.33333333333331</v>
      </c>
      <c r="Z1734" s="80" cm="1">
        <f t="array" ref="Z1734">INDEX($K:$Q,ROW(),MATCH(Z$3,$K$2:$Q$2,0))/12</f>
        <v>-333.33333333333331</v>
      </c>
      <c r="AA1734" s="80" cm="1">
        <f t="array" ref="AA1734">INDEX($K:$Q,ROW(),MATCH(AA$3,$K$2:$Q$2,0))/12</f>
        <v>-333.33333333333331</v>
      </c>
      <c r="AB1734" s="80" cm="1">
        <f t="array" ref="AB1734">INDEX($K:$Q,ROW(),MATCH(AB$3,$K$2:$Q$2,0))/12</f>
        <v>-333.33333333333331</v>
      </c>
      <c r="AC1734" s="80" cm="1">
        <f t="array" ref="AC1734">INDEX($K:$Q,ROW(),MATCH(AC$3,$K$2:$Q$2,0))/12</f>
        <v>-333.33333333333331</v>
      </c>
      <c r="AD1734" s="80" cm="1">
        <f t="array" ref="AD1734">INDEX($K:$Q,ROW(),MATCH(AD$3,$K$2:$Q$2,0))/12</f>
        <v>-333.33333333333331</v>
      </c>
      <c r="AE1734" s="80" cm="1">
        <f t="array" ref="AE1734">INDEX($K:$Q,ROW(),MATCH(AE$3,$K$2:$Q$2,0))/12</f>
        <v>-333.33333333333331</v>
      </c>
      <c r="AF1734" s="80" cm="1">
        <f t="array" ref="AF1734">INDEX($K:$Q,ROW(),MATCH(AF$3,$K$2:$Q$2,0))/12</f>
        <v>-333.33333333333331</v>
      </c>
      <c r="AG1734" s="80" cm="1">
        <f t="array" ref="AG1734">INDEX($K:$Q,ROW(),MATCH(AG$3,$K$2:$Q$2,0))/12</f>
        <v>-333.33333333333331</v>
      </c>
      <c r="AH1734" s="80" cm="1">
        <f t="array" ref="AH1734">INDEX($K:$Q,ROW(),MATCH(AH$3,$K$2:$Q$2,0))/12</f>
        <v>-333.33333333333331</v>
      </c>
      <c r="AI1734" s="80" cm="1">
        <f t="array" ref="AI1734">INDEX($K:$Q,ROW(),MATCH(AI$3,$K$2:$Q$2,0))/12</f>
        <v>-333.33333333333331</v>
      </c>
      <c r="AJ1734" s="80" cm="1">
        <f t="array" ref="AJ1734">INDEX($K:$Q,ROW(),MATCH(AJ$3,$K$2:$Q$2,0))/12</f>
        <v>-333.33333333333331</v>
      </c>
      <c r="AK1734" s="80" cm="1">
        <f t="array" ref="AK1734">INDEX($K:$Q,ROW(),MATCH(AK$3,$K$2:$Q$2,0))/12</f>
        <v>-333.33333333333331</v>
      </c>
      <c r="AL1734" s="80" cm="1">
        <f t="array" ref="AL1734">INDEX($K:$Q,ROW(),MATCH(AL$3,$K$2:$Q$2,0))/12</f>
        <v>-333.33333333333331</v>
      </c>
      <c r="AM1734" s="80" cm="1">
        <f t="array" ref="AM1734">INDEX($K:$Q,ROW(),MATCH(AM$3,$K$2:$Q$2,0))/12</f>
        <v>-333.33333333333331</v>
      </c>
      <c r="AN1734" s="80" cm="1">
        <f t="array" ref="AN1734">INDEX($K:$Q,ROW(),MATCH(AN$3,$K$2:$Q$2,0))/12</f>
        <v>-333.33333333333331</v>
      </c>
      <c r="AO1734" s="80" cm="1">
        <f t="array" ref="AO1734">INDEX($K:$Q,ROW(),MATCH(AO$3,$K$2:$Q$2,0))/12</f>
        <v>-333.33333333333331</v>
      </c>
      <c r="AP1734" s="80" cm="1">
        <f t="array" ref="AP1734">INDEX($K:$Q,ROW(),MATCH(AP$3,$K$2:$Q$2,0))/12</f>
        <v>-333.33333333333331</v>
      </c>
      <c r="AQ1734" s="80" cm="1">
        <f t="array" ref="AQ1734">INDEX($K:$Q,ROW(),MATCH(AQ$3,$K$2:$Q$2,0))/12</f>
        <v>-333.33333333333331</v>
      </c>
      <c r="AR1734" s="80" cm="1">
        <f t="array" ref="AR1734">INDEX($K:$Q,ROW(),MATCH(AR$3,$K$2:$Q$2,0))/12</f>
        <v>-333.33333333333331</v>
      </c>
      <c r="AS1734" s="80" cm="1">
        <f t="array" ref="AS1734">INDEX($K:$Q,ROW(),MATCH(AS$3,$K$2:$Q$2,0))/12</f>
        <v>-333.33333333333331</v>
      </c>
      <c r="AT1734" s="80" cm="1">
        <f t="array" ref="AT1734">INDEX($K:$Q,ROW(),MATCH(AT$3,$K$2:$Q$2,0))/12</f>
        <v>-333.33333333333331</v>
      </c>
      <c r="AU1734" s="80" cm="1">
        <f t="array" ref="AU1734">INDEX($K:$Q,ROW(),MATCH(AU$3,$K$2:$Q$2,0))/12</f>
        <v>-333.33333333333331</v>
      </c>
      <c r="AV1734" s="80" cm="1">
        <f t="array" ref="AV1734">INDEX($K:$Q,ROW(),MATCH(AV$3,$K$2:$Q$2,0))/12</f>
        <v>-333.33333333333331</v>
      </c>
      <c r="AW1734" s="80" cm="1">
        <f t="array" ref="AW1734">INDEX($K:$Q,ROW(),MATCH(AW$3,$K$2:$Q$2,0))/12</f>
        <v>-333.33333333333331</v>
      </c>
      <c r="AX1734" s="80" cm="1">
        <f t="array" ref="AX1734">INDEX($K:$Q,ROW(),MATCH(AX$3,$K$2:$Q$2,0))/12</f>
        <v>-333.33333333333331</v>
      </c>
      <c r="AY1734" s="80" cm="1">
        <f t="array" ref="AY1734">INDEX($K:$Q,ROW(),MATCH(AY$3,$K$2:$Q$2,0))/12</f>
        <v>-333.33333333333331</v>
      </c>
      <c r="AZ1734" s="80" cm="1">
        <f t="array" ref="AZ1734">INDEX($K:$Q,ROW(),MATCH(AZ$3,$K$2:$Q$2,0))/12</f>
        <v>-333.33333333333331</v>
      </c>
      <c r="BA1734" s="80" cm="1">
        <f t="array" ref="BA1734">INDEX($K:$Q,ROW(),MATCH(BA$3,$K$2:$Q$2,0))/12</f>
        <v>-333.33333333333331</v>
      </c>
      <c r="BB1734" s="80" cm="1">
        <f t="array" ref="BB1734">INDEX($K:$Q,ROW(),MATCH(BB$3,$K$2:$Q$2,0))/12</f>
        <v>-333.33333333333331</v>
      </c>
      <c r="BC1734" s="80" cm="1">
        <f t="array" ref="BC1734">INDEX($K:$Q,ROW(),MATCH(BC$3,$K$2:$Q$2,0))/12</f>
        <v>-333.33333333333331</v>
      </c>
      <c r="BD1734" s="80" cm="1">
        <f t="array" ref="BD1734">INDEX($K:$Q,ROW(),MATCH(BD$3,$K$2:$Q$2,0))/12</f>
        <v>-333.33333333333331</v>
      </c>
      <c r="BE1734" s="80" cm="1">
        <f t="array" ref="BE1734">INDEX($K:$Q,ROW(),MATCH(BE$3,$K$2:$Q$2,0))/12</f>
        <v>-333.33333333333331</v>
      </c>
      <c r="BF1734" s="80" cm="1">
        <f t="array" ref="BF1734">INDEX($K:$Q,ROW(),MATCH(BF$3,$K$2:$Q$2,0))/12</f>
        <v>-333.33333333333331</v>
      </c>
      <c r="BG1734" s="80" cm="1">
        <f t="array" ref="BG1734">INDEX($K:$Q,ROW(),MATCH(BG$3,$K$2:$Q$2,0))/12</f>
        <v>-333.33333333333331</v>
      </c>
      <c r="BH1734" s="80" cm="1">
        <f t="array" ref="BH1734">INDEX($K:$Q,ROW(),MATCH(BH$3,$K$2:$Q$2,0))/12</f>
        <v>-333.33333333333331</v>
      </c>
      <c r="BI1734" s="80" cm="1">
        <f t="array" ref="BI1734">INDEX($K:$Q,ROW(),MATCH(BI$3,$K$2:$Q$2,0))/12</f>
        <v>-333.33333333333331</v>
      </c>
      <c r="BJ1734" s="80" cm="1">
        <f t="array" ref="BJ1734">INDEX($K:$Q,ROW(),MATCH(BJ$3,$K$2:$Q$2,0))/12</f>
        <v>-333.33333333333331</v>
      </c>
      <c r="BK1734" s="80" cm="1">
        <f t="array" ref="BK1734">INDEX($K:$Q,ROW(),MATCH(BK$3,$K$2:$Q$2,0))/12</f>
        <v>-333.33333333333331</v>
      </c>
      <c r="BL1734" s="80" cm="1">
        <f t="array" ref="BL1734">INDEX($K:$Q,ROW(),MATCH(BL$3,$K$2:$Q$2,0))/12</f>
        <v>-333.33333333333331</v>
      </c>
      <c r="BM1734" s="80" cm="1">
        <f t="array" ref="BM1734">INDEX($K:$Q,ROW(),MATCH(BM$3,$K$2:$Q$2,0))/12</f>
        <v>-333.33333333333331</v>
      </c>
      <c r="BN1734" s="80" cm="1">
        <f t="array" ref="BN1734">INDEX($K:$Q,ROW(),MATCH(BN$3,$K$2:$Q$2,0))/12</f>
        <v>-333.33333333333331</v>
      </c>
      <c r="BO1734" s="80" cm="1">
        <f t="array" ref="BO1734">INDEX($K:$Q,ROW(),MATCH(BO$3,$K$2:$Q$2,0))/12</f>
        <v>-333.33333333333331</v>
      </c>
      <c r="BP1734" s="80" cm="1">
        <f t="array" ref="BP1734">INDEX($K:$Q,ROW(),MATCH(BP$3,$K$2:$Q$2,0))/12</f>
        <v>-333.33333333333331</v>
      </c>
      <c r="BQ1734" s="80" cm="1">
        <f t="array" ref="BQ1734">INDEX($K:$Q,ROW(),MATCH(BQ$3,$K$2:$Q$2,0))/12</f>
        <v>-333.33333333333331</v>
      </c>
      <c r="BR1734" s="80" cm="1">
        <f t="array" ref="BR1734">INDEX($K:$Q,ROW(),MATCH(BR$3,$K$2:$Q$2,0))/12</f>
        <v>-333.33333333333331</v>
      </c>
      <c r="BS1734" s="80" cm="1">
        <f t="array" ref="BS1734">INDEX($K:$Q,ROW(),MATCH(BS$3,$K$2:$Q$2,0))/12</f>
        <v>-333.33333333333331</v>
      </c>
      <c r="BT1734" s="80" cm="1">
        <f t="array" ref="BT1734">INDEX($K:$Q,ROW(),MATCH(BT$3,$K$2:$Q$2,0))/12</f>
        <v>-333.33333333333331</v>
      </c>
      <c r="BU1734" s="80" cm="1">
        <f t="array" ref="BU1734">INDEX($K:$Q,ROW(),MATCH(BU$3,$K$2:$Q$2,0))/12</f>
        <v>-333.33333333333331</v>
      </c>
      <c r="BV1734" s="80" cm="1">
        <f t="array" ref="BV1734">INDEX($K:$Q,ROW(),MATCH(BV$3,$K$2:$Q$2,0))/12</f>
        <v>-333.33333333333331</v>
      </c>
      <c r="BW1734" s="80" cm="1">
        <f t="array" ref="BW1734">INDEX($K:$Q,ROW(),MATCH(BW$3,$K$2:$Q$2,0))/12</f>
        <v>-333.33333333333331</v>
      </c>
      <c r="BX1734" s="80" cm="1">
        <f t="array" ref="BX1734">INDEX($K:$Q,ROW(),MATCH(BX$3,$K$2:$Q$2,0))/12</f>
        <v>-333.33333333333331</v>
      </c>
      <c r="BY1734" s="80" cm="1">
        <f t="array" ref="BY1734">INDEX($K:$Q,ROW(),MATCH(BY$3,$K$2:$Q$2,0))/12</f>
        <v>-333.33333333333331</v>
      </c>
      <c r="BZ1734" s="80" cm="1">
        <f t="array" ref="BZ1734">INDEX($K:$Q,ROW(),MATCH(BZ$3,$K$2:$Q$2,0))/12</f>
        <v>-333.33333333333331</v>
      </c>
      <c r="CA1734" s="80" cm="1">
        <f t="array" ref="CA1734">INDEX($K:$Q,ROW(),MATCH(CA$3,$K$2:$Q$2,0))/12</f>
        <v>-333.33333333333331</v>
      </c>
      <c r="CB1734" s="80" cm="1">
        <f t="array" ref="CB1734">INDEX($K:$Q,ROW(),MATCH(CB$3,$K$2:$Q$2,0))/12</f>
        <v>-333.33333333333331</v>
      </c>
      <c r="CC1734" s="80" cm="1">
        <f t="array" ref="CC1734">INDEX($K:$Q,ROW(),MATCH(CC$3,$K$2:$Q$2,0))/12</f>
        <v>-333.33333333333331</v>
      </c>
      <c r="CD1734" s="80" cm="1">
        <f t="array" ref="CD1734">INDEX($K:$Q,ROW(),MATCH(CD$3,$K$2:$Q$2,0))/12</f>
        <v>-333.33333333333331</v>
      </c>
      <c r="CE1734" s="80" cm="1">
        <f t="array" ref="CE1734">INDEX($K:$Q,ROW(),MATCH(CE$3,$K$2:$Q$2,0))/12</f>
        <v>-333.33333333333331</v>
      </c>
      <c r="CF1734" s="80" cm="1">
        <f t="array" ref="CF1734">INDEX($K:$Q,ROW(),MATCH(CF$3,$K$2:$Q$2,0))/12</f>
        <v>-333.33333333333331</v>
      </c>
      <c r="CG1734" s="80" cm="1">
        <f t="array" ref="CG1734">INDEX($K:$Q,ROW(),MATCH(CG$3,$K$2:$Q$2,0))/12</f>
        <v>-333.33333333333331</v>
      </c>
      <c r="CH1734" s="80" cm="1">
        <f t="array" ref="CH1734">INDEX($K:$Q,ROW(),MATCH(CH$3,$K$2:$Q$2,0))/12</f>
        <v>-333.33333333333331</v>
      </c>
      <c r="CI1734" s="80" cm="1">
        <f t="array" ref="CI1734">INDEX($K:$Q,ROW(),MATCH(CI$3,$K$2:$Q$2,0))/12</f>
        <v>-333.33333333333331</v>
      </c>
      <c r="CJ1734" s="80" cm="1">
        <f t="array" ref="CJ1734">INDEX($K:$Q,ROW(),MATCH(CJ$3,$K$2:$Q$2,0))/12</f>
        <v>-333.33333333333331</v>
      </c>
      <c r="CK1734" s="80" cm="1">
        <f t="array" ref="CK1734">INDEX($K:$Q,ROW(),MATCH(CK$3,$K$2:$Q$2,0))/12</f>
        <v>-333.33333333333331</v>
      </c>
      <c r="CL1734" s="80" cm="1">
        <f t="array" ref="CL1734">INDEX($K:$Q,ROW(),MATCH(CL$3,$K$2:$Q$2,0))/12</f>
        <v>-333.33333333333331</v>
      </c>
      <c r="CN1734" s="74"/>
      <c r="CO1734" s="80" t="e" cm="1">
        <f t="array" ref="CO1734">INDEX($K:$Q,ROW(),MATCH(CO$3,$K$2:$Q$2,0))/CO$5</f>
        <v>#N/A</v>
      </c>
      <c r="CP1734" s="80" t="e" cm="1">
        <f t="array" ref="CP1734">INDEX($K:$Q,ROW(),MATCH(CP$3,$K$2:$Q$2,0))/CP$5</f>
        <v>#N/A</v>
      </c>
      <c r="CQ1734" s="80" t="e" cm="1">
        <f t="array" ref="CQ1734">INDEX($K:$Q,ROW(),MATCH(CQ$3,$K$2:$Q$2,0))/CQ$5</f>
        <v>#N/A</v>
      </c>
      <c r="CR1734" s="80" t="e" cm="1">
        <f t="array" ref="CR1734">INDEX($K:$Q,ROW(),MATCH(CR$3,$K$2:$Q$2,0))/CR$5</f>
        <v>#N/A</v>
      </c>
      <c r="CS1734" s="80" t="e" cm="1">
        <f t="array" ref="CS1734">INDEX($K:$Q,ROW(),MATCH(CS$3,$K$2:$Q$2,0))/CS$5</f>
        <v>#N/A</v>
      </c>
      <c r="CT1734" s="80" t="e" cm="1">
        <f t="array" ref="CT1734">INDEX($K:$Q,ROW(),MATCH(CT$3,$K$2:$Q$2,0))/CT$5</f>
        <v>#N/A</v>
      </c>
      <c r="CU1734" s="80" t="e" cm="1">
        <f t="array" ref="CU1734">INDEX($K:$Q,ROW(),MATCH(CU$3,$K$2:$Q$2,0))/CU$5</f>
        <v>#N/A</v>
      </c>
      <c r="CV1734" s="80" t="e" cm="1">
        <f t="array" ref="CV1734">INDEX($K:$Q,ROW(),MATCH(CV$3,$K$2:$Q$2,0))/CV$5</f>
        <v>#N/A</v>
      </c>
      <c r="CW1734" s="80" t="e" cm="1">
        <f t="array" ref="CW1734">INDEX($K:$Q,ROW(),MATCH(CW$3,$K$2:$Q$2,0))/CW$5</f>
        <v>#N/A</v>
      </c>
      <c r="CX1734" s="80" t="e" cm="1">
        <f t="array" ref="CX1734">INDEX($K:$Q,ROW(),MATCH(CX$3,$K$2:$Q$2,0))/CX$5</f>
        <v>#N/A</v>
      </c>
      <c r="CY1734" s="80" t="e" cm="1">
        <f t="array" ref="CY1734">INDEX($K:$Q,ROW(),MATCH(CY$3,$K$2:$Q$2,0))/CL$5</f>
        <v>#N/A</v>
      </c>
      <c r="CZ1734" s="80" t="e" cm="1">
        <f t="array" ref="CZ1734">INDEX($K:$Q,ROW(),MATCH(CZ$3,$K$2:$Q$2,0))/CZ$5</f>
        <v>#N/A</v>
      </c>
      <c r="DA1734" s="80" t="e" cm="1">
        <f t="array" ref="DA1734">INDEX($K:$Q,ROW(),MATCH(DA$3,$K$2:$Q$2,0))/DA$5</f>
        <v>#N/A</v>
      </c>
      <c r="DB1734" s="80" t="e" cm="1">
        <f t="array" ref="DB1734">INDEX($K:$Q,ROW(),MATCH(DB$3,$K$2:$Q$2,0))/DB$5</f>
        <v>#N/A</v>
      </c>
      <c r="DC1734" s="80" t="e" cm="1">
        <f t="array" ref="DC1734">INDEX($K:$Q,ROW(),MATCH(DC$3,$K$2:$Q$2,0))/DC$5</f>
        <v>#N/A</v>
      </c>
      <c r="DD1734" s="80" t="e" cm="1">
        <f t="array" ref="DD1734">INDEX($K:$Q,ROW(),MATCH(DD$3,$K$2:$Q$2,0))/DD$5</f>
        <v>#N/A</v>
      </c>
      <c r="DE1734" s="80" t="e" cm="1">
        <f t="array" ref="DE1734">INDEX($K:$Q,ROW(),MATCH(DE$3,$K$2:$Q$2,0))/DE$5</f>
        <v>#N/A</v>
      </c>
      <c r="DF1734" s="80" t="e" cm="1">
        <f t="array" ref="DF1734">INDEX($K:$Q,ROW(),MATCH(DF$3,$K$2:$Q$2,0))/DF$5</f>
        <v>#N/A</v>
      </c>
      <c r="DG1734" s="80" t="e" cm="1">
        <f t="array" ref="DG1734">INDEX($K:$Q,ROW(),MATCH(DG$3,$K$2:$Q$2,0))/DG$5</f>
        <v>#N/A</v>
      </c>
      <c r="DH1734" s="80" t="e" cm="1">
        <f t="array" ref="DH1734">INDEX($K:$Q,ROW(),MATCH(DH$3,$K$2:$Q$2,0))/DH$5</f>
        <v>#N/A</v>
      </c>
      <c r="DI1734" s="80" t="e" cm="1">
        <f t="array" ref="DI1734">INDEX($K:$Q,ROW(),MATCH(DI$3,$K$2:$Q$2,0))/DI$5</f>
        <v>#N/A</v>
      </c>
      <c r="DJ1734" s="80" t="e" cm="1">
        <f t="array" ref="DJ1734">INDEX($K:$Q,ROW(),MATCH(DJ$3,$K$2:$Q$2,0))/DJ$5</f>
        <v>#N/A</v>
      </c>
      <c r="DK1734" s="80" t="e" cm="1">
        <f t="array" ref="DK1734">INDEX($K:$Q,ROW(),MATCH(DK$3,$K$2:$Q$2,0))/DK$5</f>
        <v>#N/A</v>
      </c>
      <c r="DL1734" s="80" t="e" cm="1">
        <f t="array" ref="DL1734">INDEX($K:$Q,ROW(),MATCH(DL$3,$K$2:$Q$2,0))/DL$5</f>
        <v>#N/A</v>
      </c>
    </row>
    <row r="1735" spans="2:116" x14ac:dyDescent="0.35">
      <c r="D1735" t="s">
        <v>564</v>
      </c>
      <c r="E1735" s="8" t="str">
        <f t="shared" si="3019"/>
        <v>1735 FAPPELIST-F</v>
      </c>
      <c r="G1735" s="141" t="s">
        <v>321</v>
      </c>
      <c r="K1735" s="23">
        <v>-8000</v>
      </c>
      <c r="L1735" s="23">
        <v>-8000</v>
      </c>
      <c r="M1735" s="23">
        <v>-8000</v>
      </c>
      <c r="N1735" s="23">
        <v>-8000</v>
      </c>
      <c r="O1735" s="23">
        <v>-8000</v>
      </c>
      <c r="P1735" s="23">
        <v>-8000</v>
      </c>
      <c r="S1735" s="80" cm="1">
        <f t="array" ref="S1735">INDEX($K:$Q,ROW(),MATCH(S$3,$K$2:$Q$2,0))/12</f>
        <v>-666.66666666666663</v>
      </c>
      <c r="T1735" s="80" cm="1">
        <f t="array" ref="T1735">INDEX($K:$Q,ROW(),MATCH(T$3,$K$2:$Q$2,0))/12</f>
        <v>-666.66666666666663</v>
      </c>
      <c r="U1735" s="80" cm="1">
        <f t="array" ref="U1735">INDEX($K:$Q,ROW(),MATCH(U$3,$K$2:$Q$2,0))/12</f>
        <v>-666.66666666666663</v>
      </c>
      <c r="V1735" s="80" cm="1">
        <f t="array" ref="V1735">INDEX($K:$Q,ROW(),MATCH(V$3,$K$2:$Q$2,0))/12</f>
        <v>-666.66666666666663</v>
      </c>
      <c r="W1735" s="80" cm="1">
        <f t="array" ref="W1735">INDEX($K:$Q,ROW(),MATCH(W$3,$K$2:$Q$2,0))/12</f>
        <v>-666.66666666666663</v>
      </c>
      <c r="X1735" s="80" cm="1">
        <f t="array" ref="X1735">INDEX($K:$Q,ROW(),MATCH(X$3,$K$2:$Q$2,0))/12</f>
        <v>-666.66666666666663</v>
      </c>
      <c r="Y1735" s="80" cm="1">
        <f t="array" ref="Y1735">INDEX($K:$Q,ROW(),MATCH(Y$3,$K$2:$Q$2,0))/12</f>
        <v>-666.66666666666663</v>
      </c>
      <c r="Z1735" s="80" cm="1">
        <f t="array" ref="Z1735">INDEX($K:$Q,ROW(),MATCH(Z$3,$K$2:$Q$2,0))/12</f>
        <v>-666.66666666666663</v>
      </c>
      <c r="AA1735" s="80" cm="1">
        <f t="array" ref="AA1735">INDEX($K:$Q,ROW(),MATCH(AA$3,$K$2:$Q$2,0))/12</f>
        <v>-666.66666666666663</v>
      </c>
      <c r="AB1735" s="80" cm="1">
        <f t="array" ref="AB1735">INDEX($K:$Q,ROW(),MATCH(AB$3,$K$2:$Q$2,0))/12</f>
        <v>-666.66666666666663</v>
      </c>
      <c r="AC1735" s="80" cm="1">
        <f t="array" ref="AC1735">INDEX($K:$Q,ROW(),MATCH(AC$3,$K$2:$Q$2,0))/12</f>
        <v>-666.66666666666663</v>
      </c>
      <c r="AD1735" s="80" cm="1">
        <f t="array" ref="AD1735">INDEX($K:$Q,ROW(),MATCH(AD$3,$K$2:$Q$2,0))/12</f>
        <v>-666.66666666666663</v>
      </c>
      <c r="AE1735" s="80" cm="1">
        <f t="array" ref="AE1735">INDEX($K:$Q,ROW(),MATCH(AE$3,$K$2:$Q$2,0))/12</f>
        <v>-666.66666666666663</v>
      </c>
      <c r="AF1735" s="80" cm="1">
        <f t="array" ref="AF1735">INDEX($K:$Q,ROW(),MATCH(AF$3,$K$2:$Q$2,0))/12</f>
        <v>-666.66666666666663</v>
      </c>
      <c r="AG1735" s="80" cm="1">
        <f t="array" ref="AG1735">INDEX($K:$Q,ROW(),MATCH(AG$3,$K$2:$Q$2,0))/12</f>
        <v>-666.66666666666663</v>
      </c>
      <c r="AH1735" s="80" cm="1">
        <f t="array" ref="AH1735">INDEX($K:$Q,ROW(),MATCH(AH$3,$K$2:$Q$2,0))/12</f>
        <v>-666.66666666666663</v>
      </c>
      <c r="AI1735" s="80" cm="1">
        <f t="array" ref="AI1735">INDEX($K:$Q,ROW(),MATCH(AI$3,$K$2:$Q$2,0))/12</f>
        <v>-666.66666666666663</v>
      </c>
      <c r="AJ1735" s="80" cm="1">
        <f t="array" ref="AJ1735">INDEX($K:$Q,ROW(),MATCH(AJ$3,$K$2:$Q$2,0))/12</f>
        <v>-666.66666666666663</v>
      </c>
      <c r="AK1735" s="80" cm="1">
        <f t="array" ref="AK1735">INDEX($K:$Q,ROW(),MATCH(AK$3,$K$2:$Q$2,0))/12</f>
        <v>-666.66666666666663</v>
      </c>
      <c r="AL1735" s="80" cm="1">
        <f t="array" ref="AL1735">INDEX($K:$Q,ROW(),MATCH(AL$3,$K$2:$Q$2,0))/12</f>
        <v>-666.66666666666663</v>
      </c>
      <c r="AM1735" s="80" cm="1">
        <f t="array" ref="AM1735">INDEX($K:$Q,ROW(),MATCH(AM$3,$K$2:$Q$2,0))/12</f>
        <v>-666.66666666666663</v>
      </c>
      <c r="AN1735" s="80" cm="1">
        <f t="array" ref="AN1735">INDEX($K:$Q,ROW(),MATCH(AN$3,$K$2:$Q$2,0))/12</f>
        <v>-666.66666666666663</v>
      </c>
      <c r="AO1735" s="80" cm="1">
        <f t="array" ref="AO1735">INDEX($K:$Q,ROW(),MATCH(AO$3,$K$2:$Q$2,0))/12</f>
        <v>-666.66666666666663</v>
      </c>
      <c r="AP1735" s="80" cm="1">
        <f t="array" ref="AP1735">INDEX($K:$Q,ROW(),MATCH(AP$3,$K$2:$Q$2,0))/12</f>
        <v>-666.66666666666663</v>
      </c>
      <c r="AQ1735" s="80" cm="1">
        <f t="array" ref="AQ1735">INDEX($K:$Q,ROW(),MATCH(AQ$3,$K$2:$Q$2,0))/12</f>
        <v>-666.66666666666663</v>
      </c>
      <c r="AR1735" s="80" cm="1">
        <f t="array" ref="AR1735">INDEX($K:$Q,ROW(),MATCH(AR$3,$K$2:$Q$2,0))/12</f>
        <v>-666.66666666666663</v>
      </c>
      <c r="AS1735" s="80" cm="1">
        <f t="array" ref="AS1735">INDEX($K:$Q,ROW(),MATCH(AS$3,$K$2:$Q$2,0))/12</f>
        <v>-666.66666666666663</v>
      </c>
      <c r="AT1735" s="80" cm="1">
        <f t="array" ref="AT1735">INDEX($K:$Q,ROW(),MATCH(AT$3,$K$2:$Q$2,0))/12</f>
        <v>-666.66666666666663</v>
      </c>
      <c r="AU1735" s="80" cm="1">
        <f t="array" ref="AU1735">INDEX($K:$Q,ROW(),MATCH(AU$3,$K$2:$Q$2,0))/12</f>
        <v>-666.66666666666663</v>
      </c>
      <c r="AV1735" s="80" cm="1">
        <f t="array" ref="AV1735">INDEX($K:$Q,ROW(),MATCH(AV$3,$K$2:$Q$2,0))/12</f>
        <v>-666.66666666666663</v>
      </c>
      <c r="AW1735" s="80" cm="1">
        <f t="array" ref="AW1735">INDEX($K:$Q,ROW(),MATCH(AW$3,$K$2:$Q$2,0))/12</f>
        <v>-666.66666666666663</v>
      </c>
      <c r="AX1735" s="80" cm="1">
        <f t="array" ref="AX1735">INDEX($K:$Q,ROW(),MATCH(AX$3,$K$2:$Q$2,0))/12</f>
        <v>-666.66666666666663</v>
      </c>
      <c r="AY1735" s="80" cm="1">
        <f t="array" ref="AY1735">INDEX($K:$Q,ROW(),MATCH(AY$3,$K$2:$Q$2,0))/12</f>
        <v>-666.66666666666663</v>
      </c>
      <c r="AZ1735" s="80" cm="1">
        <f t="array" ref="AZ1735">INDEX($K:$Q,ROW(),MATCH(AZ$3,$K$2:$Q$2,0))/12</f>
        <v>-666.66666666666663</v>
      </c>
      <c r="BA1735" s="80" cm="1">
        <f t="array" ref="BA1735">INDEX($K:$Q,ROW(),MATCH(BA$3,$K$2:$Q$2,0))/12</f>
        <v>-666.66666666666663</v>
      </c>
      <c r="BB1735" s="80" cm="1">
        <f t="array" ref="BB1735">INDEX($K:$Q,ROW(),MATCH(BB$3,$K$2:$Q$2,0))/12</f>
        <v>-666.66666666666663</v>
      </c>
      <c r="BC1735" s="80" cm="1">
        <f t="array" ref="BC1735">INDEX($K:$Q,ROW(),MATCH(BC$3,$K$2:$Q$2,0))/12</f>
        <v>-666.66666666666663</v>
      </c>
      <c r="BD1735" s="80" cm="1">
        <f t="array" ref="BD1735">INDEX($K:$Q,ROW(),MATCH(BD$3,$K$2:$Q$2,0))/12</f>
        <v>-666.66666666666663</v>
      </c>
      <c r="BE1735" s="80" cm="1">
        <f t="array" ref="BE1735">INDEX($K:$Q,ROW(),MATCH(BE$3,$K$2:$Q$2,0))/12</f>
        <v>-666.66666666666663</v>
      </c>
      <c r="BF1735" s="80" cm="1">
        <f t="array" ref="BF1735">INDEX($K:$Q,ROW(),MATCH(BF$3,$K$2:$Q$2,0))/12</f>
        <v>-666.66666666666663</v>
      </c>
      <c r="BG1735" s="80" cm="1">
        <f t="array" ref="BG1735">INDEX($K:$Q,ROW(),MATCH(BG$3,$K$2:$Q$2,0))/12</f>
        <v>-666.66666666666663</v>
      </c>
      <c r="BH1735" s="80" cm="1">
        <f t="array" ref="BH1735">INDEX($K:$Q,ROW(),MATCH(BH$3,$K$2:$Q$2,0))/12</f>
        <v>-666.66666666666663</v>
      </c>
      <c r="BI1735" s="80" cm="1">
        <f t="array" ref="BI1735">INDEX($K:$Q,ROW(),MATCH(BI$3,$K$2:$Q$2,0))/12</f>
        <v>-666.66666666666663</v>
      </c>
      <c r="BJ1735" s="80" cm="1">
        <f t="array" ref="BJ1735">INDEX($K:$Q,ROW(),MATCH(BJ$3,$K$2:$Q$2,0))/12</f>
        <v>-666.66666666666663</v>
      </c>
      <c r="BK1735" s="80" cm="1">
        <f t="array" ref="BK1735">INDEX($K:$Q,ROW(),MATCH(BK$3,$K$2:$Q$2,0))/12</f>
        <v>-666.66666666666663</v>
      </c>
      <c r="BL1735" s="80" cm="1">
        <f t="array" ref="BL1735">INDEX($K:$Q,ROW(),MATCH(BL$3,$K$2:$Q$2,0))/12</f>
        <v>-666.66666666666663</v>
      </c>
      <c r="BM1735" s="80" cm="1">
        <f t="array" ref="BM1735">INDEX($K:$Q,ROW(),MATCH(BM$3,$K$2:$Q$2,0))/12</f>
        <v>-666.66666666666663</v>
      </c>
      <c r="BN1735" s="80" cm="1">
        <f t="array" ref="BN1735">INDEX($K:$Q,ROW(),MATCH(BN$3,$K$2:$Q$2,0))/12</f>
        <v>-666.66666666666663</v>
      </c>
      <c r="BO1735" s="80" cm="1">
        <f t="array" ref="BO1735">INDEX($K:$Q,ROW(),MATCH(BO$3,$K$2:$Q$2,0))/12</f>
        <v>-666.66666666666663</v>
      </c>
      <c r="BP1735" s="80" cm="1">
        <f t="array" ref="BP1735">INDEX($K:$Q,ROW(),MATCH(BP$3,$K$2:$Q$2,0))/12</f>
        <v>-666.66666666666663</v>
      </c>
      <c r="BQ1735" s="80" cm="1">
        <f t="array" ref="BQ1735">INDEX($K:$Q,ROW(),MATCH(BQ$3,$K$2:$Q$2,0))/12</f>
        <v>-666.66666666666663</v>
      </c>
      <c r="BR1735" s="80" cm="1">
        <f t="array" ref="BR1735">INDEX($K:$Q,ROW(),MATCH(BR$3,$K$2:$Q$2,0))/12</f>
        <v>-666.66666666666663</v>
      </c>
      <c r="BS1735" s="80" cm="1">
        <f t="array" ref="BS1735">INDEX($K:$Q,ROW(),MATCH(BS$3,$K$2:$Q$2,0))/12</f>
        <v>-666.66666666666663</v>
      </c>
      <c r="BT1735" s="80" cm="1">
        <f t="array" ref="BT1735">INDEX($K:$Q,ROW(),MATCH(BT$3,$K$2:$Q$2,0))/12</f>
        <v>-666.66666666666663</v>
      </c>
      <c r="BU1735" s="80" cm="1">
        <f t="array" ref="BU1735">INDEX($K:$Q,ROW(),MATCH(BU$3,$K$2:$Q$2,0))/12</f>
        <v>-666.66666666666663</v>
      </c>
      <c r="BV1735" s="80" cm="1">
        <f t="array" ref="BV1735">INDEX($K:$Q,ROW(),MATCH(BV$3,$K$2:$Q$2,0))/12</f>
        <v>-666.66666666666663</v>
      </c>
      <c r="BW1735" s="80" cm="1">
        <f t="array" ref="BW1735">INDEX($K:$Q,ROW(),MATCH(BW$3,$K$2:$Q$2,0))/12</f>
        <v>-666.66666666666663</v>
      </c>
      <c r="BX1735" s="80" cm="1">
        <f t="array" ref="BX1735">INDEX($K:$Q,ROW(),MATCH(BX$3,$K$2:$Q$2,0))/12</f>
        <v>-666.66666666666663</v>
      </c>
      <c r="BY1735" s="80" cm="1">
        <f t="array" ref="BY1735">INDEX($K:$Q,ROW(),MATCH(BY$3,$K$2:$Q$2,0))/12</f>
        <v>-666.66666666666663</v>
      </c>
      <c r="BZ1735" s="80" cm="1">
        <f t="array" ref="BZ1735">INDEX($K:$Q,ROW(),MATCH(BZ$3,$K$2:$Q$2,0))/12</f>
        <v>-666.66666666666663</v>
      </c>
      <c r="CA1735" s="80" cm="1">
        <f t="array" ref="CA1735">INDEX($K:$Q,ROW(),MATCH(CA$3,$K$2:$Q$2,0))/12</f>
        <v>-666.66666666666663</v>
      </c>
      <c r="CB1735" s="80" cm="1">
        <f t="array" ref="CB1735">INDEX($K:$Q,ROW(),MATCH(CB$3,$K$2:$Q$2,0))/12</f>
        <v>-666.66666666666663</v>
      </c>
      <c r="CC1735" s="80" cm="1">
        <f t="array" ref="CC1735">INDEX($K:$Q,ROW(),MATCH(CC$3,$K$2:$Q$2,0))/12</f>
        <v>-666.66666666666663</v>
      </c>
      <c r="CD1735" s="80" cm="1">
        <f t="array" ref="CD1735">INDEX($K:$Q,ROW(),MATCH(CD$3,$K$2:$Q$2,0))/12</f>
        <v>-666.66666666666663</v>
      </c>
      <c r="CE1735" s="80" cm="1">
        <f t="array" ref="CE1735">INDEX($K:$Q,ROW(),MATCH(CE$3,$K$2:$Q$2,0))/12</f>
        <v>-666.66666666666663</v>
      </c>
      <c r="CF1735" s="80" cm="1">
        <f t="array" ref="CF1735">INDEX($K:$Q,ROW(),MATCH(CF$3,$K$2:$Q$2,0))/12</f>
        <v>-666.66666666666663</v>
      </c>
      <c r="CG1735" s="80" cm="1">
        <f t="array" ref="CG1735">INDEX($K:$Q,ROW(),MATCH(CG$3,$K$2:$Q$2,0))/12</f>
        <v>-666.66666666666663</v>
      </c>
      <c r="CH1735" s="80" cm="1">
        <f t="array" ref="CH1735">INDEX($K:$Q,ROW(),MATCH(CH$3,$K$2:$Q$2,0))/12</f>
        <v>-666.66666666666663</v>
      </c>
      <c r="CI1735" s="80" cm="1">
        <f t="array" ref="CI1735">INDEX($K:$Q,ROW(),MATCH(CI$3,$K$2:$Q$2,0))/12</f>
        <v>-666.66666666666663</v>
      </c>
      <c r="CJ1735" s="80" cm="1">
        <f t="array" ref="CJ1735">INDEX($K:$Q,ROW(),MATCH(CJ$3,$K$2:$Q$2,0))/12</f>
        <v>-666.66666666666663</v>
      </c>
      <c r="CK1735" s="80" cm="1">
        <f t="array" ref="CK1735">INDEX($K:$Q,ROW(),MATCH(CK$3,$K$2:$Q$2,0))/12</f>
        <v>-666.66666666666663</v>
      </c>
      <c r="CL1735" s="80" cm="1">
        <f t="array" ref="CL1735">INDEX($K:$Q,ROW(),MATCH(CL$3,$K$2:$Q$2,0))/12</f>
        <v>-666.66666666666663</v>
      </c>
      <c r="CN1735" s="74"/>
      <c r="CO1735" s="80" t="e" cm="1">
        <f t="array" ref="CO1735">INDEX($K:$Q,ROW(),MATCH(CO$3,$K$2:$Q$2,0))/CO$5</f>
        <v>#N/A</v>
      </c>
      <c r="CP1735" s="80" t="e" cm="1">
        <f t="array" ref="CP1735">INDEX($K:$Q,ROW(),MATCH(CP$3,$K$2:$Q$2,0))/CP$5</f>
        <v>#N/A</v>
      </c>
      <c r="CQ1735" s="80" t="e" cm="1">
        <f t="array" ref="CQ1735">INDEX($K:$Q,ROW(),MATCH(CQ$3,$K$2:$Q$2,0))/CQ$5</f>
        <v>#N/A</v>
      </c>
      <c r="CR1735" s="80" t="e" cm="1">
        <f t="array" ref="CR1735">INDEX($K:$Q,ROW(),MATCH(CR$3,$K$2:$Q$2,0))/CR$5</f>
        <v>#N/A</v>
      </c>
      <c r="CS1735" s="80" t="e" cm="1">
        <f t="array" ref="CS1735">INDEX($K:$Q,ROW(),MATCH(CS$3,$K$2:$Q$2,0))/CS$5</f>
        <v>#N/A</v>
      </c>
      <c r="CT1735" s="80" t="e" cm="1">
        <f t="array" ref="CT1735">INDEX($K:$Q,ROW(),MATCH(CT$3,$K$2:$Q$2,0))/CT$5</f>
        <v>#N/A</v>
      </c>
      <c r="CU1735" s="80" t="e" cm="1">
        <f t="array" ref="CU1735">INDEX($K:$Q,ROW(),MATCH(CU$3,$K$2:$Q$2,0))/CU$5</f>
        <v>#N/A</v>
      </c>
      <c r="CV1735" s="80" t="e" cm="1">
        <f t="array" ref="CV1735">INDEX($K:$Q,ROW(),MATCH(CV$3,$K$2:$Q$2,0))/CV$5</f>
        <v>#N/A</v>
      </c>
      <c r="CW1735" s="80" t="e" cm="1">
        <f t="array" ref="CW1735">INDEX($K:$Q,ROW(),MATCH(CW$3,$K$2:$Q$2,0))/CW$5</f>
        <v>#N/A</v>
      </c>
      <c r="CX1735" s="80" t="e" cm="1">
        <f t="array" ref="CX1735">INDEX($K:$Q,ROW(),MATCH(CX$3,$K$2:$Q$2,0))/CX$5</f>
        <v>#N/A</v>
      </c>
      <c r="CY1735" s="80" t="e" cm="1">
        <f t="array" ref="CY1735">INDEX($K:$Q,ROW(),MATCH(CY$3,$K$2:$Q$2,0))/CL$5</f>
        <v>#N/A</v>
      </c>
      <c r="CZ1735" s="80" t="e" cm="1">
        <f t="array" ref="CZ1735">INDEX($K:$Q,ROW(),MATCH(CZ$3,$K$2:$Q$2,0))/CZ$5</f>
        <v>#N/A</v>
      </c>
      <c r="DA1735" s="80" t="e" cm="1">
        <f t="array" ref="DA1735">INDEX($K:$Q,ROW(),MATCH(DA$3,$K$2:$Q$2,0))/DA$5</f>
        <v>#N/A</v>
      </c>
      <c r="DB1735" s="80" t="e" cm="1">
        <f t="array" ref="DB1735">INDEX($K:$Q,ROW(),MATCH(DB$3,$K$2:$Q$2,0))/DB$5</f>
        <v>#N/A</v>
      </c>
      <c r="DC1735" s="80" t="e" cm="1">
        <f t="array" ref="DC1735">INDEX($K:$Q,ROW(),MATCH(DC$3,$K$2:$Q$2,0))/DC$5</f>
        <v>#N/A</v>
      </c>
      <c r="DD1735" s="80" t="e" cm="1">
        <f t="array" ref="DD1735">INDEX($K:$Q,ROW(),MATCH(DD$3,$K$2:$Q$2,0))/DD$5</f>
        <v>#N/A</v>
      </c>
      <c r="DE1735" s="80" t="e" cm="1">
        <f t="array" ref="DE1735">INDEX($K:$Q,ROW(),MATCH(DE$3,$K$2:$Q$2,0))/DE$5</f>
        <v>#N/A</v>
      </c>
      <c r="DF1735" s="80" t="e" cm="1">
        <f t="array" ref="DF1735">INDEX($K:$Q,ROW(),MATCH(DF$3,$K$2:$Q$2,0))/DF$5</f>
        <v>#N/A</v>
      </c>
      <c r="DG1735" s="80" t="e" cm="1">
        <f t="array" ref="DG1735">INDEX($K:$Q,ROW(),MATCH(DG$3,$K$2:$Q$2,0))/DG$5</f>
        <v>#N/A</v>
      </c>
      <c r="DH1735" s="80" t="e" cm="1">
        <f t="array" ref="DH1735">INDEX($K:$Q,ROW(),MATCH(DH$3,$K$2:$Q$2,0))/DH$5</f>
        <v>#N/A</v>
      </c>
      <c r="DI1735" s="80" t="e" cm="1">
        <f t="array" ref="DI1735">INDEX($K:$Q,ROW(),MATCH(DI$3,$K$2:$Q$2,0))/DI$5</f>
        <v>#N/A</v>
      </c>
      <c r="DJ1735" s="80" t="e" cm="1">
        <f t="array" ref="DJ1735">INDEX($K:$Q,ROW(),MATCH(DJ$3,$K$2:$Q$2,0))/DJ$5</f>
        <v>#N/A</v>
      </c>
      <c r="DK1735" s="80" t="e" cm="1">
        <f t="array" ref="DK1735">INDEX($K:$Q,ROW(),MATCH(DK$3,$K$2:$Q$2,0))/DK$5</f>
        <v>#N/A</v>
      </c>
      <c r="DL1735" s="80" t="e" cm="1">
        <f t="array" ref="DL1735">INDEX($K:$Q,ROW(),MATCH(DL$3,$K$2:$Q$2,0))/DL$5</f>
        <v>#N/A</v>
      </c>
    </row>
    <row r="1736" spans="2:116" x14ac:dyDescent="0.35">
      <c r="D1736" t="s">
        <v>564</v>
      </c>
      <c r="E1736" s="8" t="str">
        <f t="shared" si="3019"/>
        <v>1736 FAPPELIST-F</v>
      </c>
      <c r="G1736" s="141" t="s">
        <v>322</v>
      </c>
      <c r="K1736" s="23">
        <v>-16000</v>
      </c>
      <c r="L1736" s="23">
        <v>-16000</v>
      </c>
      <c r="M1736" s="23">
        <v>-16000</v>
      </c>
      <c r="N1736" s="23">
        <v>-16000</v>
      </c>
      <c r="O1736" s="23">
        <v>-16000</v>
      </c>
      <c r="P1736" s="23">
        <v>-16000</v>
      </c>
      <c r="S1736" s="80" cm="1">
        <f t="array" ref="S1736">INDEX($K:$Q,ROW(),MATCH(S$3,$K$2:$Q$2,0))/12</f>
        <v>-1333.3333333333333</v>
      </c>
      <c r="T1736" s="80" cm="1">
        <f t="array" ref="T1736">INDEX($K:$Q,ROW(),MATCH(T$3,$K$2:$Q$2,0))/12</f>
        <v>-1333.3333333333333</v>
      </c>
      <c r="U1736" s="80" cm="1">
        <f t="array" ref="U1736">INDEX($K:$Q,ROW(),MATCH(U$3,$K$2:$Q$2,0))/12</f>
        <v>-1333.3333333333333</v>
      </c>
      <c r="V1736" s="80" cm="1">
        <f t="array" ref="V1736">INDEX($K:$Q,ROW(),MATCH(V$3,$K$2:$Q$2,0))/12</f>
        <v>-1333.3333333333333</v>
      </c>
      <c r="W1736" s="80" cm="1">
        <f t="array" ref="W1736">INDEX($K:$Q,ROW(),MATCH(W$3,$K$2:$Q$2,0))/12</f>
        <v>-1333.3333333333333</v>
      </c>
      <c r="X1736" s="80" cm="1">
        <f t="array" ref="X1736">INDEX($K:$Q,ROW(),MATCH(X$3,$K$2:$Q$2,0))/12</f>
        <v>-1333.3333333333333</v>
      </c>
      <c r="Y1736" s="80" cm="1">
        <f t="array" ref="Y1736">INDEX($K:$Q,ROW(),MATCH(Y$3,$K$2:$Q$2,0))/12</f>
        <v>-1333.3333333333333</v>
      </c>
      <c r="Z1736" s="80" cm="1">
        <f t="array" ref="Z1736">INDEX($K:$Q,ROW(),MATCH(Z$3,$K$2:$Q$2,0))/12</f>
        <v>-1333.3333333333333</v>
      </c>
      <c r="AA1736" s="80" cm="1">
        <f t="array" ref="AA1736">INDEX($K:$Q,ROW(),MATCH(AA$3,$K$2:$Q$2,0))/12</f>
        <v>-1333.3333333333333</v>
      </c>
      <c r="AB1736" s="80" cm="1">
        <f t="array" ref="AB1736">INDEX($K:$Q,ROW(),MATCH(AB$3,$K$2:$Q$2,0))/12</f>
        <v>-1333.3333333333333</v>
      </c>
      <c r="AC1736" s="80" cm="1">
        <f t="array" ref="AC1736">INDEX($K:$Q,ROW(),MATCH(AC$3,$K$2:$Q$2,0))/12</f>
        <v>-1333.3333333333333</v>
      </c>
      <c r="AD1736" s="80" cm="1">
        <f t="array" ref="AD1736">INDEX($K:$Q,ROW(),MATCH(AD$3,$K$2:$Q$2,0))/12</f>
        <v>-1333.3333333333333</v>
      </c>
      <c r="AE1736" s="80" cm="1">
        <f t="array" ref="AE1736">INDEX($K:$Q,ROW(),MATCH(AE$3,$K$2:$Q$2,0))/12</f>
        <v>-1333.3333333333333</v>
      </c>
      <c r="AF1736" s="80" cm="1">
        <f t="array" ref="AF1736">INDEX($K:$Q,ROW(),MATCH(AF$3,$K$2:$Q$2,0))/12</f>
        <v>-1333.3333333333333</v>
      </c>
      <c r="AG1736" s="80" cm="1">
        <f t="array" ref="AG1736">INDEX($K:$Q,ROW(),MATCH(AG$3,$K$2:$Q$2,0))/12</f>
        <v>-1333.3333333333333</v>
      </c>
      <c r="AH1736" s="80" cm="1">
        <f t="array" ref="AH1736">INDEX($K:$Q,ROW(),MATCH(AH$3,$K$2:$Q$2,0))/12</f>
        <v>-1333.3333333333333</v>
      </c>
      <c r="AI1736" s="80" cm="1">
        <f t="array" ref="AI1736">INDEX($K:$Q,ROW(),MATCH(AI$3,$K$2:$Q$2,0))/12</f>
        <v>-1333.3333333333333</v>
      </c>
      <c r="AJ1736" s="80" cm="1">
        <f t="array" ref="AJ1736">INDEX($K:$Q,ROW(),MATCH(AJ$3,$K$2:$Q$2,0))/12</f>
        <v>-1333.3333333333333</v>
      </c>
      <c r="AK1736" s="80" cm="1">
        <f t="array" ref="AK1736">INDEX($K:$Q,ROW(),MATCH(AK$3,$K$2:$Q$2,0))/12</f>
        <v>-1333.3333333333333</v>
      </c>
      <c r="AL1736" s="80" cm="1">
        <f t="array" ref="AL1736">INDEX($K:$Q,ROW(),MATCH(AL$3,$K$2:$Q$2,0))/12</f>
        <v>-1333.3333333333333</v>
      </c>
      <c r="AM1736" s="80" cm="1">
        <f t="array" ref="AM1736">INDEX($K:$Q,ROW(),MATCH(AM$3,$K$2:$Q$2,0))/12</f>
        <v>-1333.3333333333333</v>
      </c>
      <c r="AN1736" s="80" cm="1">
        <f t="array" ref="AN1736">INDEX($K:$Q,ROW(),MATCH(AN$3,$K$2:$Q$2,0))/12</f>
        <v>-1333.3333333333333</v>
      </c>
      <c r="AO1736" s="80" cm="1">
        <f t="array" ref="AO1736">INDEX($K:$Q,ROW(),MATCH(AO$3,$K$2:$Q$2,0))/12</f>
        <v>-1333.3333333333333</v>
      </c>
      <c r="AP1736" s="80" cm="1">
        <f t="array" ref="AP1736">INDEX($K:$Q,ROW(),MATCH(AP$3,$K$2:$Q$2,0))/12</f>
        <v>-1333.3333333333333</v>
      </c>
      <c r="AQ1736" s="80" cm="1">
        <f t="array" ref="AQ1736">INDEX($K:$Q,ROW(),MATCH(AQ$3,$K$2:$Q$2,0))/12</f>
        <v>-1333.3333333333333</v>
      </c>
      <c r="AR1736" s="80" cm="1">
        <f t="array" ref="AR1736">INDEX($K:$Q,ROW(),MATCH(AR$3,$K$2:$Q$2,0))/12</f>
        <v>-1333.3333333333333</v>
      </c>
      <c r="AS1736" s="80" cm="1">
        <f t="array" ref="AS1736">INDEX($K:$Q,ROW(),MATCH(AS$3,$K$2:$Q$2,0))/12</f>
        <v>-1333.3333333333333</v>
      </c>
      <c r="AT1736" s="80" cm="1">
        <f t="array" ref="AT1736">INDEX($K:$Q,ROW(),MATCH(AT$3,$K$2:$Q$2,0))/12</f>
        <v>-1333.3333333333333</v>
      </c>
      <c r="AU1736" s="80" cm="1">
        <f t="array" ref="AU1736">INDEX($K:$Q,ROW(),MATCH(AU$3,$K$2:$Q$2,0))/12</f>
        <v>-1333.3333333333333</v>
      </c>
      <c r="AV1736" s="80" cm="1">
        <f t="array" ref="AV1736">INDEX($K:$Q,ROW(),MATCH(AV$3,$K$2:$Q$2,0))/12</f>
        <v>-1333.3333333333333</v>
      </c>
      <c r="AW1736" s="80" cm="1">
        <f t="array" ref="AW1736">INDEX($K:$Q,ROW(),MATCH(AW$3,$K$2:$Q$2,0))/12</f>
        <v>-1333.3333333333333</v>
      </c>
      <c r="AX1736" s="80" cm="1">
        <f t="array" ref="AX1736">INDEX($K:$Q,ROW(),MATCH(AX$3,$K$2:$Q$2,0))/12</f>
        <v>-1333.3333333333333</v>
      </c>
      <c r="AY1736" s="80" cm="1">
        <f t="array" ref="AY1736">INDEX($K:$Q,ROW(),MATCH(AY$3,$K$2:$Q$2,0))/12</f>
        <v>-1333.3333333333333</v>
      </c>
      <c r="AZ1736" s="80" cm="1">
        <f t="array" ref="AZ1736">INDEX($K:$Q,ROW(),MATCH(AZ$3,$K$2:$Q$2,0))/12</f>
        <v>-1333.3333333333333</v>
      </c>
      <c r="BA1736" s="80" cm="1">
        <f t="array" ref="BA1736">INDEX($K:$Q,ROW(),MATCH(BA$3,$K$2:$Q$2,0))/12</f>
        <v>-1333.3333333333333</v>
      </c>
      <c r="BB1736" s="80" cm="1">
        <f t="array" ref="BB1736">INDEX($K:$Q,ROW(),MATCH(BB$3,$K$2:$Q$2,0))/12</f>
        <v>-1333.3333333333333</v>
      </c>
      <c r="BC1736" s="80" cm="1">
        <f t="array" ref="BC1736">INDEX($K:$Q,ROW(),MATCH(BC$3,$K$2:$Q$2,0))/12</f>
        <v>-1333.3333333333333</v>
      </c>
      <c r="BD1736" s="80" cm="1">
        <f t="array" ref="BD1736">INDEX($K:$Q,ROW(),MATCH(BD$3,$K$2:$Q$2,0))/12</f>
        <v>-1333.3333333333333</v>
      </c>
      <c r="BE1736" s="80" cm="1">
        <f t="array" ref="BE1736">INDEX($K:$Q,ROW(),MATCH(BE$3,$K$2:$Q$2,0))/12</f>
        <v>-1333.3333333333333</v>
      </c>
      <c r="BF1736" s="80" cm="1">
        <f t="array" ref="BF1736">INDEX($K:$Q,ROW(),MATCH(BF$3,$K$2:$Q$2,0))/12</f>
        <v>-1333.3333333333333</v>
      </c>
      <c r="BG1736" s="80" cm="1">
        <f t="array" ref="BG1736">INDEX($K:$Q,ROW(),MATCH(BG$3,$K$2:$Q$2,0))/12</f>
        <v>-1333.3333333333333</v>
      </c>
      <c r="BH1736" s="80" cm="1">
        <f t="array" ref="BH1736">INDEX($K:$Q,ROW(),MATCH(BH$3,$K$2:$Q$2,0))/12</f>
        <v>-1333.3333333333333</v>
      </c>
      <c r="BI1736" s="80" cm="1">
        <f t="array" ref="BI1736">INDEX($K:$Q,ROW(),MATCH(BI$3,$K$2:$Q$2,0))/12</f>
        <v>-1333.3333333333333</v>
      </c>
      <c r="BJ1736" s="80" cm="1">
        <f t="array" ref="BJ1736">INDEX($K:$Q,ROW(),MATCH(BJ$3,$K$2:$Q$2,0))/12</f>
        <v>-1333.3333333333333</v>
      </c>
      <c r="BK1736" s="80" cm="1">
        <f t="array" ref="BK1736">INDEX($K:$Q,ROW(),MATCH(BK$3,$K$2:$Q$2,0))/12</f>
        <v>-1333.3333333333333</v>
      </c>
      <c r="BL1736" s="80" cm="1">
        <f t="array" ref="BL1736">INDEX($K:$Q,ROW(),MATCH(BL$3,$K$2:$Q$2,0))/12</f>
        <v>-1333.3333333333333</v>
      </c>
      <c r="BM1736" s="80" cm="1">
        <f t="array" ref="BM1736">INDEX($K:$Q,ROW(),MATCH(BM$3,$K$2:$Q$2,0))/12</f>
        <v>-1333.3333333333333</v>
      </c>
      <c r="BN1736" s="80" cm="1">
        <f t="array" ref="BN1736">INDEX($K:$Q,ROW(),MATCH(BN$3,$K$2:$Q$2,0))/12</f>
        <v>-1333.3333333333333</v>
      </c>
      <c r="BO1736" s="80" cm="1">
        <f t="array" ref="BO1736">INDEX($K:$Q,ROW(),MATCH(BO$3,$K$2:$Q$2,0))/12</f>
        <v>-1333.3333333333333</v>
      </c>
      <c r="BP1736" s="80" cm="1">
        <f t="array" ref="BP1736">INDEX($K:$Q,ROW(),MATCH(BP$3,$K$2:$Q$2,0))/12</f>
        <v>-1333.3333333333333</v>
      </c>
      <c r="BQ1736" s="80" cm="1">
        <f t="array" ref="BQ1736">INDEX($K:$Q,ROW(),MATCH(BQ$3,$K$2:$Q$2,0))/12</f>
        <v>-1333.3333333333333</v>
      </c>
      <c r="BR1736" s="80" cm="1">
        <f t="array" ref="BR1736">INDEX($K:$Q,ROW(),MATCH(BR$3,$K$2:$Q$2,0))/12</f>
        <v>-1333.3333333333333</v>
      </c>
      <c r="BS1736" s="80" cm="1">
        <f t="array" ref="BS1736">INDEX($K:$Q,ROW(),MATCH(BS$3,$K$2:$Q$2,0))/12</f>
        <v>-1333.3333333333333</v>
      </c>
      <c r="BT1736" s="80" cm="1">
        <f t="array" ref="BT1736">INDEX($K:$Q,ROW(),MATCH(BT$3,$K$2:$Q$2,0))/12</f>
        <v>-1333.3333333333333</v>
      </c>
      <c r="BU1736" s="80" cm="1">
        <f t="array" ref="BU1736">INDEX($K:$Q,ROW(),MATCH(BU$3,$K$2:$Q$2,0))/12</f>
        <v>-1333.3333333333333</v>
      </c>
      <c r="BV1736" s="80" cm="1">
        <f t="array" ref="BV1736">INDEX($K:$Q,ROW(),MATCH(BV$3,$K$2:$Q$2,0))/12</f>
        <v>-1333.3333333333333</v>
      </c>
      <c r="BW1736" s="80" cm="1">
        <f t="array" ref="BW1736">INDEX($K:$Q,ROW(),MATCH(BW$3,$K$2:$Q$2,0))/12</f>
        <v>-1333.3333333333333</v>
      </c>
      <c r="BX1736" s="80" cm="1">
        <f t="array" ref="BX1736">INDEX($K:$Q,ROW(),MATCH(BX$3,$K$2:$Q$2,0))/12</f>
        <v>-1333.3333333333333</v>
      </c>
      <c r="BY1736" s="80" cm="1">
        <f t="array" ref="BY1736">INDEX($K:$Q,ROW(),MATCH(BY$3,$K$2:$Q$2,0))/12</f>
        <v>-1333.3333333333333</v>
      </c>
      <c r="BZ1736" s="80" cm="1">
        <f t="array" ref="BZ1736">INDEX($K:$Q,ROW(),MATCH(BZ$3,$K$2:$Q$2,0))/12</f>
        <v>-1333.3333333333333</v>
      </c>
      <c r="CA1736" s="80" cm="1">
        <f t="array" ref="CA1736">INDEX($K:$Q,ROW(),MATCH(CA$3,$K$2:$Q$2,0))/12</f>
        <v>-1333.3333333333333</v>
      </c>
      <c r="CB1736" s="80" cm="1">
        <f t="array" ref="CB1736">INDEX($K:$Q,ROW(),MATCH(CB$3,$K$2:$Q$2,0))/12</f>
        <v>-1333.3333333333333</v>
      </c>
      <c r="CC1736" s="80" cm="1">
        <f t="array" ref="CC1736">INDEX($K:$Q,ROW(),MATCH(CC$3,$K$2:$Q$2,0))/12</f>
        <v>-1333.3333333333333</v>
      </c>
      <c r="CD1736" s="80" cm="1">
        <f t="array" ref="CD1736">INDEX($K:$Q,ROW(),MATCH(CD$3,$K$2:$Q$2,0))/12</f>
        <v>-1333.3333333333333</v>
      </c>
      <c r="CE1736" s="80" cm="1">
        <f t="array" ref="CE1736">INDEX($K:$Q,ROW(),MATCH(CE$3,$K$2:$Q$2,0))/12</f>
        <v>-1333.3333333333333</v>
      </c>
      <c r="CF1736" s="80" cm="1">
        <f t="array" ref="CF1736">INDEX($K:$Q,ROW(),MATCH(CF$3,$K$2:$Q$2,0))/12</f>
        <v>-1333.3333333333333</v>
      </c>
      <c r="CG1736" s="80" cm="1">
        <f t="array" ref="CG1736">INDEX($K:$Q,ROW(),MATCH(CG$3,$K$2:$Q$2,0))/12</f>
        <v>-1333.3333333333333</v>
      </c>
      <c r="CH1736" s="80" cm="1">
        <f t="array" ref="CH1736">INDEX($K:$Q,ROW(),MATCH(CH$3,$K$2:$Q$2,0))/12</f>
        <v>-1333.3333333333333</v>
      </c>
      <c r="CI1736" s="80" cm="1">
        <f t="array" ref="CI1736">INDEX($K:$Q,ROW(),MATCH(CI$3,$K$2:$Q$2,0))/12</f>
        <v>-1333.3333333333333</v>
      </c>
      <c r="CJ1736" s="80" cm="1">
        <f t="array" ref="CJ1736">INDEX($K:$Q,ROW(),MATCH(CJ$3,$K$2:$Q$2,0))/12</f>
        <v>-1333.3333333333333</v>
      </c>
      <c r="CK1736" s="80" cm="1">
        <f t="array" ref="CK1736">INDEX($K:$Q,ROW(),MATCH(CK$3,$K$2:$Q$2,0))/12</f>
        <v>-1333.3333333333333</v>
      </c>
      <c r="CL1736" s="80" cm="1">
        <f t="array" ref="CL1736">INDEX($K:$Q,ROW(),MATCH(CL$3,$K$2:$Q$2,0))/12</f>
        <v>-1333.3333333333333</v>
      </c>
      <c r="CN1736" s="74"/>
      <c r="CO1736" s="80" t="e" cm="1">
        <f t="array" ref="CO1736">INDEX($K:$Q,ROW(),MATCH(CO$3,$K$2:$Q$2,0))/CO$5</f>
        <v>#N/A</v>
      </c>
      <c r="CP1736" s="80" t="e" cm="1">
        <f t="array" ref="CP1736">INDEX($K:$Q,ROW(),MATCH(CP$3,$K$2:$Q$2,0))/CP$5</f>
        <v>#N/A</v>
      </c>
      <c r="CQ1736" s="80" t="e" cm="1">
        <f t="array" ref="CQ1736">INDEX($K:$Q,ROW(),MATCH(CQ$3,$K$2:$Q$2,0))/CQ$5</f>
        <v>#N/A</v>
      </c>
      <c r="CR1736" s="80" t="e" cm="1">
        <f t="array" ref="CR1736">INDEX($K:$Q,ROW(),MATCH(CR$3,$K$2:$Q$2,0))/CR$5</f>
        <v>#N/A</v>
      </c>
      <c r="CS1736" s="80" t="e" cm="1">
        <f t="array" ref="CS1736">INDEX($K:$Q,ROW(),MATCH(CS$3,$K$2:$Q$2,0))/CS$5</f>
        <v>#N/A</v>
      </c>
      <c r="CT1736" s="80" t="e" cm="1">
        <f t="array" ref="CT1736">INDEX($K:$Q,ROW(),MATCH(CT$3,$K$2:$Q$2,0))/CT$5</f>
        <v>#N/A</v>
      </c>
      <c r="CU1736" s="80" t="e" cm="1">
        <f t="array" ref="CU1736">INDEX($K:$Q,ROW(),MATCH(CU$3,$K$2:$Q$2,0))/CU$5</f>
        <v>#N/A</v>
      </c>
      <c r="CV1736" s="80" t="e" cm="1">
        <f t="array" ref="CV1736">INDEX($K:$Q,ROW(),MATCH(CV$3,$K$2:$Q$2,0))/CV$5</f>
        <v>#N/A</v>
      </c>
      <c r="CW1736" s="80" t="e" cm="1">
        <f t="array" ref="CW1736">INDEX($K:$Q,ROW(),MATCH(CW$3,$K$2:$Q$2,0))/CW$5</f>
        <v>#N/A</v>
      </c>
      <c r="CX1736" s="80" t="e" cm="1">
        <f t="array" ref="CX1736">INDEX($K:$Q,ROW(),MATCH(CX$3,$K$2:$Q$2,0))/CX$5</f>
        <v>#N/A</v>
      </c>
      <c r="CY1736" s="80" t="e" cm="1">
        <f t="array" ref="CY1736">INDEX($K:$Q,ROW(),MATCH(CY$3,$K$2:$Q$2,0))/CL$5</f>
        <v>#N/A</v>
      </c>
      <c r="CZ1736" s="80" t="e" cm="1">
        <f t="array" ref="CZ1736">INDEX($K:$Q,ROW(),MATCH(CZ$3,$K$2:$Q$2,0))/CZ$5</f>
        <v>#N/A</v>
      </c>
      <c r="DA1736" s="80" t="e" cm="1">
        <f t="array" ref="DA1736">INDEX($K:$Q,ROW(),MATCH(DA$3,$K$2:$Q$2,0))/DA$5</f>
        <v>#N/A</v>
      </c>
      <c r="DB1736" s="80" t="e" cm="1">
        <f t="array" ref="DB1736">INDEX($K:$Q,ROW(),MATCH(DB$3,$K$2:$Q$2,0))/DB$5</f>
        <v>#N/A</v>
      </c>
      <c r="DC1736" s="80" t="e" cm="1">
        <f t="array" ref="DC1736">INDEX($K:$Q,ROW(),MATCH(DC$3,$K$2:$Q$2,0))/DC$5</f>
        <v>#N/A</v>
      </c>
      <c r="DD1736" s="80" t="e" cm="1">
        <f t="array" ref="DD1736">INDEX($K:$Q,ROW(),MATCH(DD$3,$K$2:$Q$2,0))/DD$5</f>
        <v>#N/A</v>
      </c>
      <c r="DE1736" s="80" t="e" cm="1">
        <f t="array" ref="DE1736">INDEX($K:$Q,ROW(),MATCH(DE$3,$K$2:$Q$2,0))/DE$5</f>
        <v>#N/A</v>
      </c>
      <c r="DF1736" s="80" t="e" cm="1">
        <f t="array" ref="DF1736">INDEX($K:$Q,ROW(),MATCH(DF$3,$K$2:$Q$2,0))/DF$5</f>
        <v>#N/A</v>
      </c>
      <c r="DG1736" s="80" t="e" cm="1">
        <f t="array" ref="DG1736">INDEX($K:$Q,ROW(),MATCH(DG$3,$K$2:$Q$2,0))/DG$5</f>
        <v>#N/A</v>
      </c>
      <c r="DH1736" s="80" t="e" cm="1">
        <f t="array" ref="DH1736">INDEX($K:$Q,ROW(),MATCH(DH$3,$K$2:$Q$2,0))/DH$5</f>
        <v>#N/A</v>
      </c>
      <c r="DI1736" s="80" t="e" cm="1">
        <f t="array" ref="DI1736">INDEX($K:$Q,ROW(),MATCH(DI$3,$K$2:$Q$2,0))/DI$5</f>
        <v>#N/A</v>
      </c>
      <c r="DJ1736" s="80" t="e" cm="1">
        <f t="array" ref="DJ1736">INDEX($K:$Q,ROW(),MATCH(DJ$3,$K$2:$Q$2,0))/DJ$5</f>
        <v>#N/A</v>
      </c>
      <c r="DK1736" s="80" t="e" cm="1">
        <f t="array" ref="DK1736">INDEX($K:$Q,ROW(),MATCH(DK$3,$K$2:$Q$2,0))/DK$5</f>
        <v>#N/A</v>
      </c>
      <c r="DL1736" s="80" t="e" cm="1">
        <f t="array" ref="DL1736">INDEX($K:$Q,ROW(),MATCH(DL$3,$K$2:$Q$2,0))/DL$5</f>
        <v>#N/A</v>
      </c>
    </row>
    <row r="1737" spans="2:116" x14ac:dyDescent="0.35">
      <c r="D1737" t="s">
        <v>564</v>
      </c>
      <c r="E1737" s="8" t="str">
        <f t="shared" si="3019"/>
        <v>1737 FAPPELIST-F</v>
      </c>
      <c r="G1737" s="141" t="s">
        <v>323</v>
      </c>
      <c r="K1737" s="23">
        <v>-32000</v>
      </c>
      <c r="L1737" s="23">
        <v>-32000</v>
      </c>
      <c r="M1737" s="23">
        <v>-32000</v>
      </c>
      <c r="N1737" s="23">
        <v>-32000</v>
      </c>
      <c r="O1737" s="23">
        <v>-32000</v>
      </c>
      <c r="P1737" s="23">
        <v>-32000</v>
      </c>
      <c r="S1737" s="80" cm="1">
        <f t="array" ref="S1737">INDEX($K:$Q,ROW(),MATCH(S$3,$K$2:$Q$2,0))/12</f>
        <v>-2666.6666666666665</v>
      </c>
      <c r="T1737" s="80" cm="1">
        <f t="array" ref="T1737">INDEX($K:$Q,ROW(),MATCH(T$3,$K$2:$Q$2,0))/12</f>
        <v>-2666.6666666666665</v>
      </c>
      <c r="U1737" s="80" cm="1">
        <f t="array" ref="U1737">INDEX($K:$Q,ROW(),MATCH(U$3,$K$2:$Q$2,0))/12</f>
        <v>-2666.6666666666665</v>
      </c>
      <c r="V1737" s="80" cm="1">
        <f t="array" ref="V1737">INDEX($K:$Q,ROW(),MATCH(V$3,$K$2:$Q$2,0))/12</f>
        <v>-2666.6666666666665</v>
      </c>
      <c r="W1737" s="80" cm="1">
        <f t="array" ref="W1737">INDEX($K:$Q,ROW(),MATCH(W$3,$K$2:$Q$2,0))/12</f>
        <v>-2666.6666666666665</v>
      </c>
      <c r="X1737" s="80" cm="1">
        <f t="array" ref="X1737">INDEX($K:$Q,ROW(),MATCH(X$3,$K$2:$Q$2,0))/12</f>
        <v>-2666.6666666666665</v>
      </c>
      <c r="Y1737" s="80" cm="1">
        <f t="array" ref="Y1737">INDEX($K:$Q,ROW(),MATCH(Y$3,$K$2:$Q$2,0))/12</f>
        <v>-2666.6666666666665</v>
      </c>
      <c r="Z1737" s="80" cm="1">
        <f t="array" ref="Z1737">INDEX($K:$Q,ROW(),MATCH(Z$3,$K$2:$Q$2,0))/12</f>
        <v>-2666.6666666666665</v>
      </c>
      <c r="AA1737" s="80" cm="1">
        <f t="array" ref="AA1737">INDEX($K:$Q,ROW(),MATCH(AA$3,$K$2:$Q$2,0))/12</f>
        <v>-2666.6666666666665</v>
      </c>
      <c r="AB1737" s="80" cm="1">
        <f t="array" ref="AB1737">INDEX($K:$Q,ROW(),MATCH(AB$3,$K$2:$Q$2,0))/12</f>
        <v>-2666.6666666666665</v>
      </c>
      <c r="AC1737" s="80" cm="1">
        <f t="array" ref="AC1737">INDEX($K:$Q,ROW(),MATCH(AC$3,$K$2:$Q$2,0))/12</f>
        <v>-2666.6666666666665</v>
      </c>
      <c r="AD1737" s="80" cm="1">
        <f t="array" ref="AD1737">INDEX($K:$Q,ROW(),MATCH(AD$3,$K$2:$Q$2,0))/12</f>
        <v>-2666.6666666666665</v>
      </c>
      <c r="AE1737" s="80" cm="1">
        <f t="array" ref="AE1737">INDEX($K:$Q,ROW(),MATCH(AE$3,$K$2:$Q$2,0))/12</f>
        <v>-2666.6666666666665</v>
      </c>
      <c r="AF1737" s="80" cm="1">
        <f t="array" ref="AF1737">INDEX($K:$Q,ROW(),MATCH(AF$3,$K$2:$Q$2,0))/12</f>
        <v>-2666.6666666666665</v>
      </c>
      <c r="AG1737" s="80" cm="1">
        <f t="array" ref="AG1737">INDEX($K:$Q,ROW(),MATCH(AG$3,$K$2:$Q$2,0))/12</f>
        <v>-2666.6666666666665</v>
      </c>
      <c r="AH1737" s="80" cm="1">
        <f t="array" ref="AH1737">INDEX($K:$Q,ROW(),MATCH(AH$3,$K$2:$Q$2,0))/12</f>
        <v>-2666.6666666666665</v>
      </c>
      <c r="AI1737" s="80" cm="1">
        <f t="array" ref="AI1737">INDEX($K:$Q,ROW(),MATCH(AI$3,$K$2:$Q$2,0))/12</f>
        <v>-2666.6666666666665</v>
      </c>
      <c r="AJ1737" s="80" cm="1">
        <f t="array" ref="AJ1737">INDEX($K:$Q,ROW(),MATCH(AJ$3,$K$2:$Q$2,0))/12</f>
        <v>-2666.6666666666665</v>
      </c>
      <c r="AK1737" s="80" cm="1">
        <f t="array" ref="AK1737">INDEX($K:$Q,ROW(),MATCH(AK$3,$K$2:$Q$2,0))/12</f>
        <v>-2666.6666666666665</v>
      </c>
      <c r="AL1737" s="80" cm="1">
        <f t="array" ref="AL1737">INDEX($K:$Q,ROW(),MATCH(AL$3,$K$2:$Q$2,0))/12</f>
        <v>-2666.6666666666665</v>
      </c>
      <c r="AM1737" s="80" cm="1">
        <f t="array" ref="AM1737">INDEX($K:$Q,ROW(),MATCH(AM$3,$K$2:$Q$2,0))/12</f>
        <v>-2666.6666666666665</v>
      </c>
      <c r="AN1737" s="80" cm="1">
        <f t="array" ref="AN1737">INDEX($K:$Q,ROW(),MATCH(AN$3,$K$2:$Q$2,0))/12</f>
        <v>-2666.6666666666665</v>
      </c>
      <c r="AO1737" s="80" cm="1">
        <f t="array" ref="AO1737">INDEX($K:$Q,ROW(),MATCH(AO$3,$K$2:$Q$2,0))/12</f>
        <v>-2666.6666666666665</v>
      </c>
      <c r="AP1737" s="80" cm="1">
        <f t="array" ref="AP1737">INDEX($K:$Q,ROW(),MATCH(AP$3,$K$2:$Q$2,0))/12</f>
        <v>-2666.6666666666665</v>
      </c>
      <c r="AQ1737" s="80" cm="1">
        <f t="array" ref="AQ1737">INDEX($K:$Q,ROW(),MATCH(AQ$3,$K$2:$Q$2,0))/12</f>
        <v>-2666.6666666666665</v>
      </c>
      <c r="AR1737" s="80" cm="1">
        <f t="array" ref="AR1737">INDEX($K:$Q,ROW(),MATCH(AR$3,$K$2:$Q$2,0))/12</f>
        <v>-2666.6666666666665</v>
      </c>
      <c r="AS1737" s="80" cm="1">
        <f t="array" ref="AS1737">INDEX($K:$Q,ROW(),MATCH(AS$3,$K$2:$Q$2,0))/12</f>
        <v>-2666.6666666666665</v>
      </c>
      <c r="AT1737" s="80" cm="1">
        <f t="array" ref="AT1737">INDEX($K:$Q,ROW(),MATCH(AT$3,$K$2:$Q$2,0))/12</f>
        <v>-2666.6666666666665</v>
      </c>
      <c r="AU1737" s="80" cm="1">
        <f t="array" ref="AU1737">INDEX($K:$Q,ROW(),MATCH(AU$3,$K$2:$Q$2,0))/12</f>
        <v>-2666.6666666666665</v>
      </c>
      <c r="AV1737" s="80" cm="1">
        <f t="array" ref="AV1737">INDEX($K:$Q,ROW(),MATCH(AV$3,$K$2:$Q$2,0))/12</f>
        <v>-2666.6666666666665</v>
      </c>
      <c r="AW1737" s="80" cm="1">
        <f t="array" ref="AW1737">INDEX($K:$Q,ROW(),MATCH(AW$3,$K$2:$Q$2,0))/12</f>
        <v>-2666.6666666666665</v>
      </c>
      <c r="AX1737" s="80" cm="1">
        <f t="array" ref="AX1737">INDEX($K:$Q,ROW(),MATCH(AX$3,$K$2:$Q$2,0))/12</f>
        <v>-2666.6666666666665</v>
      </c>
      <c r="AY1737" s="80" cm="1">
        <f t="array" ref="AY1737">INDEX($K:$Q,ROW(),MATCH(AY$3,$K$2:$Q$2,0))/12</f>
        <v>-2666.6666666666665</v>
      </c>
      <c r="AZ1737" s="80" cm="1">
        <f t="array" ref="AZ1737">INDEX($K:$Q,ROW(),MATCH(AZ$3,$K$2:$Q$2,0))/12</f>
        <v>-2666.6666666666665</v>
      </c>
      <c r="BA1737" s="80" cm="1">
        <f t="array" ref="BA1737">INDEX($K:$Q,ROW(),MATCH(BA$3,$K$2:$Q$2,0))/12</f>
        <v>-2666.6666666666665</v>
      </c>
      <c r="BB1737" s="80" cm="1">
        <f t="array" ref="BB1737">INDEX($K:$Q,ROW(),MATCH(BB$3,$K$2:$Q$2,0))/12</f>
        <v>-2666.6666666666665</v>
      </c>
      <c r="BC1737" s="80" cm="1">
        <f t="array" ref="BC1737">INDEX($K:$Q,ROW(),MATCH(BC$3,$K$2:$Q$2,0))/12</f>
        <v>-2666.6666666666665</v>
      </c>
      <c r="BD1737" s="80" cm="1">
        <f t="array" ref="BD1737">INDEX($K:$Q,ROW(),MATCH(BD$3,$K$2:$Q$2,0))/12</f>
        <v>-2666.6666666666665</v>
      </c>
      <c r="BE1737" s="80" cm="1">
        <f t="array" ref="BE1737">INDEX($K:$Q,ROW(),MATCH(BE$3,$K$2:$Q$2,0))/12</f>
        <v>-2666.6666666666665</v>
      </c>
      <c r="BF1737" s="80" cm="1">
        <f t="array" ref="BF1737">INDEX($K:$Q,ROW(),MATCH(BF$3,$K$2:$Q$2,0))/12</f>
        <v>-2666.6666666666665</v>
      </c>
      <c r="BG1737" s="80" cm="1">
        <f t="array" ref="BG1737">INDEX($K:$Q,ROW(),MATCH(BG$3,$K$2:$Q$2,0))/12</f>
        <v>-2666.6666666666665</v>
      </c>
      <c r="BH1737" s="80" cm="1">
        <f t="array" ref="BH1737">INDEX($K:$Q,ROW(),MATCH(BH$3,$K$2:$Q$2,0))/12</f>
        <v>-2666.6666666666665</v>
      </c>
      <c r="BI1737" s="80" cm="1">
        <f t="array" ref="BI1737">INDEX($K:$Q,ROW(),MATCH(BI$3,$K$2:$Q$2,0))/12</f>
        <v>-2666.6666666666665</v>
      </c>
      <c r="BJ1737" s="80" cm="1">
        <f t="array" ref="BJ1737">INDEX($K:$Q,ROW(),MATCH(BJ$3,$K$2:$Q$2,0))/12</f>
        <v>-2666.6666666666665</v>
      </c>
      <c r="BK1737" s="80" cm="1">
        <f t="array" ref="BK1737">INDEX($K:$Q,ROW(),MATCH(BK$3,$K$2:$Q$2,0))/12</f>
        <v>-2666.6666666666665</v>
      </c>
      <c r="BL1737" s="80" cm="1">
        <f t="array" ref="BL1737">INDEX($K:$Q,ROW(),MATCH(BL$3,$K$2:$Q$2,0))/12</f>
        <v>-2666.6666666666665</v>
      </c>
      <c r="BM1737" s="80" cm="1">
        <f t="array" ref="BM1737">INDEX($K:$Q,ROW(),MATCH(BM$3,$K$2:$Q$2,0))/12</f>
        <v>-2666.6666666666665</v>
      </c>
      <c r="BN1737" s="80" cm="1">
        <f t="array" ref="BN1737">INDEX($K:$Q,ROW(),MATCH(BN$3,$K$2:$Q$2,0))/12</f>
        <v>-2666.6666666666665</v>
      </c>
      <c r="BO1737" s="80" cm="1">
        <f t="array" ref="BO1737">INDEX($K:$Q,ROW(),MATCH(BO$3,$K$2:$Q$2,0))/12</f>
        <v>-2666.6666666666665</v>
      </c>
      <c r="BP1737" s="80" cm="1">
        <f t="array" ref="BP1737">INDEX($K:$Q,ROW(),MATCH(BP$3,$K$2:$Q$2,0))/12</f>
        <v>-2666.6666666666665</v>
      </c>
      <c r="BQ1737" s="80" cm="1">
        <f t="array" ref="BQ1737">INDEX($K:$Q,ROW(),MATCH(BQ$3,$K$2:$Q$2,0))/12</f>
        <v>-2666.6666666666665</v>
      </c>
      <c r="BR1737" s="80" cm="1">
        <f t="array" ref="BR1737">INDEX($K:$Q,ROW(),MATCH(BR$3,$K$2:$Q$2,0))/12</f>
        <v>-2666.6666666666665</v>
      </c>
      <c r="BS1737" s="80" cm="1">
        <f t="array" ref="BS1737">INDEX($K:$Q,ROW(),MATCH(BS$3,$K$2:$Q$2,0))/12</f>
        <v>-2666.6666666666665</v>
      </c>
      <c r="BT1737" s="80" cm="1">
        <f t="array" ref="BT1737">INDEX($K:$Q,ROW(),MATCH(BT$3,$K$2:$Q$2,0))/12</f>
        <v>-2666.6666666666665</v>
      </c>
      <c r="BU1737" s="80" cm="1">
        <f t="array" ref="BU1737">INDEX($K:$Q,ROW(),MATCH(BU$3,$K$2:$Q$2,0))/12</f>
        <v>-2666.6666666666665</v>
      </c>
      <c r="BV1737" s="80" cm="1">
        <f t="array" ref="BV1737">INDEX($K:$Q,ROW(),MATCH(BV$3,$K$2:$Q$2,0))/12</f>
        <v>-2666.6666666666665</v>
      </c>
      <c r="BW1737" s="80" cm="1">
        <f t="array" ref="BW1737">INDEX($K:$Q,ROW(),MATCH(BW$3,$K$2:$Q$2,0))/12</f>
        <v>-2666.6666666666665</v>
      </c>
      <c r="BX1737" s="80" cm="1">
        <f t="array" ref="BX1737">INDEX($K:$Q,ROW(),MATCH(BX$3,$K$2:$Q$2,0))/12</f>
        <v>-2666.6666666666665</v>
      </c>
      <c r="BY1737" s="80" cm="1">
        <f t="array" ref="BY1737">INDEX($K:$Q,ROW(),MATCH(BY$3,$K$2:$Q$2,0))/12</f>
        <v>-2666.6666666666665</v>
      </c>
      <c r="BZ1737" s="80" cm="1">
        <f t="array" ref="BZ1737">INDEX($K:$Q,ROW(),MATCH(BZ$3,$K$2:$Q$2,0))/12</f>
        <v>-2666.6666666666665</v>
      </c>
      <c r="CA1737" s="80" cm="1">
        <f t="array" ref="CA1737">INDEX($K:$Q,ROW(),MATCH(CA$3,$K$2:$Q$2,0))/12</f>
        <v>-2666.6666666666665</v>
      </c>
      <c r="CB1737" s="80" cm="1">
        <f t="array" ref="CB1737">INDEX($K:$Q,ROW(),MATCH(CB$3,$K$2:$Q$2,0))/12</f>
        <v>-2666.6666666666665</v>
      </c>
      <c r="CC1737" s="80" cm="1">
        <f t="array" ref="CC1737">INDEX($K:$Q,ROW(),MATCH(CC$3,$K$2:$Q$2,0))/12</f>
        <v>-2666.6666666666665</v>
      </c>
      <c r="CD1737" s="80" cm="1">
        <f t="array" ref="CD1737">INDEX($K:$Q,ROW(),MATCH(CD$3,$K$2:$Q$2,0))/12</f>
        <v>-2666.6666666666665</v>
      </c>
      <c r="CE1737" s="80" cm="1">
        <f t="array" ref="CE1737">INDEX($K:$Q,ROW(),MATCH(CE$3,$K$2:$Q$2,0))/12</f>
        <v>-2666.6666666666665</v>
      </c>
      <c r="CF1737" s="80" cm="1">
        <f t="array" ref="CF1737">INDEX($K:$Q,ROW(),MATCH(CF$3,$K$2:$Q$2,0))/12</f>
        <v>-2666.6666666666665</v>
      </c>
      <c r="CG1737" s="80" cm="1">
        <f t="array" ref="CG1737">INDEX($K:$Q,ROW(),MATCH(CG$3,$K$2:$Q$2,0))/12</f>
        <v>-2666.6666666666665</v>
      </c>
      <c r="CH1737" s="80" cm="1">
        <f t="array" ref="CH1737">INDEX($K:$Q,ROW(),MATCH(CH$3,$K$2:$Q$2,0))/12</f>
        <v>-2666.6666666666665</v>
      </c>
      <c r="CI1737" s="80" cm="1">
        <f t="array" ref="CI1737">INDEX($K:$Q,ROW(),MATCH(CI$3,$K$2:$Q$2,0))/12</f>
        <v>-2666.6666666666665</v>
      </c>
      <c r="CJ1737" s="80" cm="1">
        <f t="array" ref="CJ1737">INDEX($K:$Q,ROW(),MATCH(CJ$3,$K$2:$Q$2,0))/12</f>
        <v>-2666.6666666666665</v>
      </c>
      <c r="CK1737" s="80" cm="1">
        <f t="array" ref="CK1737">INDEX($K:$Q,ROW(),MATCH(CK$3,$K$2:$Q$2,0))/12</f>
        <v>-2666.6666666666665</v>
      </c>
      <c r="CL1737" s="80" cm="1">
        <f t="array" ref="CL1737">INDEX($K:$Q,ROW(),MATCH(CL$3,$K$2:$Q$2,0))/12</f>
        <v>-2666.6666666666665</v>
      </c>
      <c r="CN1737" s="74"/>
      <c r="CO1737" s="80" t="e" cm="1">
        <f t="array" ref="CO1737">INDEX($K:$Q,ROW(),MATCH(CO$3,$K$2:$Q$2,0))/CO$5</f>
        <v>#N/A</v>
      </c>
      <c r="CP1737" s="80" t="e" cm="1">
        <f t="array" ref="CP1737">INDEX($K:$Q,ROW(),MATCH(CP$3,$K$2:$Q$2,0))/CP$5</f>
        <v>#N/A</v>
      </c>
      <c r="CQ1737" s="80" t="e" cm="1">
        <f t="array" ref="CQ1737">INDEX($K:$Q,ROW(),MATCH(CQ$3,$K$2:$Q$2,0))/CQ$5</f>
        <v>#N/A</v>
      </c>
      <c r="CR1737" s="80" t="e" cm="1">
        <f t="array" ref="CR1737">INDEX($K:$Q,ROW(),MATCH(CR$3,$K$2:$Q$2,0))/CR$5</f>
        <v>#N/A</v>
      </c>
      <c r="CS1737" s="80" t="e" cm="1">
        <f t="array" ref="CS1737">INDEX($K:$Q,ROW(),MATCH(CS$3,$K$2:$Q$2,0))/CS$5</f>
        <v>#N/A</v>
      </c>
      <c r="CT1737" s="80" t="e" cm="1">
        <f t="array" ref="CT1737">INDEX($K:$Q,ROW(),MATCH(CT$3,$K$2:$Q$2,0))/CT$5</f>
        <v>#N/A</v>
      </c>
      <c r="CU1737" s="80" t="e" cm="1">
        <f t="array" ref="CU1737">INDEX($K:$Q,ROW(),MATCH(CU$3,$K$2:$Q$2,0))/CU$5</f>
        <v>#N/A</v>
      </c>
      <c r="CV1737" s="80" t="e" cm="1">
        <f t="array" ref="CV1737">INDEX($K:$Q,ROW(),MATCH(CV$3,$K$2:$Q$2,0))/CV$5</f>
        <v>#N/A</v>
      </c>
      <c r="CW1737" s="80" t="e" cm="1">
        <f t="array" ref="CW1737">INDEX($K:$Q,ROW(),MATCH(CW$3,$K$2:$Q$2,0))/CW$5</f>
        <v>#N/A</v>
      </c>
      <c r="CX1737" s="80" t="e" cm="1">
        <f t="array" ref="CX1737">INDEX($K:$Q,ROW(),MATCH(CX$3,$K$2:$Q$2,0))/CX$5</f>
        <v>#N/A</v>
      </c>
      <c r="CY1737" s="80" t="e" cm="1">
        <f t="array" ref="CY1737">INDEX($K:$Q,ROW(),MATCH(CY$3,$K$2:$Q$2,0))/CL$5</f>
        <v>#N/A</v>
      </c>
      <c r="CZ1737" s="80" t="e" cm="1">
        <f t="array" ref="CZ1737">INDEX($K:$Q,ROW(),MATCH(CZ$3,$K$2:$Q$2,0))/CZ$5</f>
        <v>#N/A</v>
      </c>
      <c r="DA1737" s="80" t="e" cm="1">
        <f t="array" ref="DA1737">INDEX($K:$Q,ROW(),MATCH(DA$3,$K$2:$Q$2,0))/DA$5</f>
        <v>#N/A</v>
      </c>
      <c r="DB1737" s="80" t="e" cm="1">
        <f t="array" ref="DB1737">INDEX($K:$Q,ROW(),MATCH(DB$3,$K$2:$Q$2,0))/DB$5</f>
        <v>#N/A</v>
      </c>
      <c r="DC1737" s="80" t="e" cm="1">
        <f t="array" ref="DC1737">INDEX($K:$Q,ROW(),MATCH(DC$3,$K$2:$Q$2,0))/DC$5</f>
        <v>#N/A</v>
      </c>
      <c r="DD1737" s="80" t="e" cm="1">
        <f t="array" ref="DD1737">INDEX($K:$Q,ROW(),MATCH(DD$3,$K$2:$Q$2,0))/DD$5</f>
        <v>#N/A</v>
      </c>
      <c r="DE1737" s="80" t="e" cm="1">
        <f t="array" ref="DE1737">INDEX($K:$Q,ROW(),MATCH(DE$3,$K$2:$Q$2,0))/DE$5</f>
        <v>#N/A</v>
      </c>
      <c r="DF1737" s="80" t="e" cm="1">
        <f t="array" ref="DF1737">INDEX($K:$Q,ROW(),MATCH(DF$3,$K$2:$Q$2,0))/DF$5</f>
        <v>#N/A</v>
      </c>
      <c r="DG1737" s="80" t="e" cm="1">
        <f t="array" ref="DG1737">INDEX($K:$Q,ROW(),MATCH(DG$3,$K$2:$Q$2,0))/DG$5</f>
        <v>#N/A</v>
      </c>
      <c r="DH1737" s="80" t="e" cm="1">
        <f t="array" ref="DH1737">INDEX($K:$Q,ROW(),MATCH(DH$3,$K$2:$Q$2,0))/DH$5</f>
        <v>#N/A</v>
      </c>
      <c r="DI1737" s="80" t="e" cm="1">
        <f t="array" ref="DI1737">INDEX($K:$Q,ROW(),MATCH(DI$3,$K$2:$Q$2,0))/DI$5</f>
        <v>#N/A</v>
      </c>
      <c r="DJ1737" s="80" t="e" cm="1">
        <f t="array" ref="DJ1737">INDEX($K:$Q,ROW(),MATCH(DJ$3,$K$2:$Q$2,0))/DJ$5</f>
        <v>#N/A</v>
      </c>
      <c r="DK1737" s="80" t="e" cm="1">
        <f t="array" ref="DK1737">INDEX($K:$Q,ROW(),MATCH(DK$3,$K$2:$Q$2,0))/DK$5</f>
        <v>#N/A</v>
      </c>
      <c r="DL1737" s="80" t="e" cm="1">
        <f t="array" ref="DL1737">INDEX($K:$Q,ROW(),MATCH(DL$3,$K$2:$Q$2,0))/DL$5</f>
        <v>#N/A</v>
      </c>
    </row>
    <row r="1738" spans="2:116" x14ac:dyDescent="0.35">
      <c r="D1738" t="s">
        <v>564</v>
      </c>
      <c r="E1738" s="8" t="str">
        <f t="shared" si="3019"/>
        <v>1738 FAPPELIST-F</v>
      </c>
      <c r="G1738" s="141" t="s">
        <v>566</v>
      </c>
      <c r="K1738" s="23">
        <v>-64000</v>
      </c>
      <c r="L1738" s="23">
        <v>-64000</v>
      </c>
      <c r="M1738" s="23">
        <v>-64000</v>
      </c>
      <c r="N1738" s="23">
        <v>-64000</v>
      </c>
      <c r="O1738" s="23">
        <v>-64000</v>
      </c>
      <c r="P1738" s="23">
        <v>-64000</v>
      </c>
      <c r="S1738" s="80" cm="1">
        <f t="array" ref="S1738">INDEX($K:$Q,ROW(),MATCH(S$3,$K$2:$Q$2,0))/12</f>
        <v>-5333.333333333333</v>
      </c>
      <c r="T1738" s="80" cm="1">
        <f t="array" ref="T1738">INDEX($K:$Q,ROW(),MATCH(T$3,$K$2:$Q$2,0))/12</f>
        <v>-5333.333333333333</v>
      </c>
      <c r="U1738" s="80" cm="1">
        <f t="array" ref="U1738">INDEX($K:$Q,ROW(),MATCH(U$3,$K$2:$Q$2,0))/12</f>
        <v>-5333.333333333333</v>
      </c>
      <c r="V1738" s="80" cm="1">
        <f t="array" ref="V1738">INDEX($K:$Q,ROW(),MATCH(V$3,$K$2:$Q$2,0))/12</f>
        <v>-5333.333333333333</v>
      </c>
      <c r="W1738" s="80" cm="1">
        <f t="array" ref="W1738">INDEX($K:$Q,ROW(),MATCH(W$3,$K$2:$Q$2,0))/12</f>
        <v>-5333.333333333333</v>
      </c>
      <c r="X1738" s="80" cm="1">
        <f t="array" ref="X1738">INDEX($K:$Q,ROW(),MATCH(X$3,$K$2:$Q$2,0))/12</f>
        <v>-5333.333333333333</v>
      </c>
      <c r="Y1738" s="80" cm="1">
        <f t="array" ref="Y1738">INDEX($K:$Q,ROW(),MATCH(Y$3,$K$2:$Q$2,0))/12</f>
        <v>-5333.333333333333</v>
      </c>
      <c r="Z1738" s="80" cm="1">
        <f t="array" ref="Z1738">INDEX($K:$Q,ROW(),MATCH(Z$3,$K$2:$Q$2,0))/12</f>
        <v>-5333.333333333333</v>
      </c>
      <c r="AA1738" s="80" cm="1">
        <f t="array" ref="AA1738">INDEX($K:$Q,ROW(),MATCH(AA$3,$K$2:$Q$2,0))/12</f>
        <v>-5333.333333333333</v>
      </c>
      <c r="AB1738" s="80" cm="1">
        <f t="array" ref="AB1738">INDEX($K:$Q,ROW(),MATCH(AB$3,$K$2:$Q$2,0))/12</f>
        <v>-5333.333333333333</v>
      </c>
      <c r="AC1738" s="80" cm="1">
        <f t="array" ref="AC1738">INDEX($K:$Q,ROW(),MATCH(AC$3,$K$2:$Q$2,0))/12</f>
        <v>-5333.333333333333</v>
      </c>
      <c r="AD1738" s="80" cm="1">
        <f t="array" ref="AD1738">INDEX($K:$Q,ROW(),MATCH(AD$3,$K$2:$Q$2,0))/12</f>
        <v>-5333.333333333333</v>
      </c>
      <c r="AE1738" s="80" cm="1">
        <f t="array" ref="AE1738">INDEX($K:$Q,ROW(),MATCH(AE$3,$K$2:$Q$2,0))/12</f>
        <v>-5333.333333333333</v>
      </c>
      <c r="AF1738" s="80" cm="1">
        <f t="array" ref="AF1738">INDEX($K:$Q,ROW(),MATCH(AF$3,$K$2:$Q$2,0))/12</f>
        <v>-5333.333333333333</v>
      </c>
      <c r="AG1738" s="80" cm="1">
        <f t="array" ref="AG1738">INDEX($K:$Q,ROW(),MATCH(AG$3,$K$2:$Q$2,0))/12</f>
        <v>-5333.333333333333</v>
      </c>
      <c r="AH1738" s="80" cm="1">
        <f t="array" ref="AH1738">INDEX($K:$Q,ROW(),MATCH(AH$3,$K$2:$Q$2,0))/12</f>
        <v>-5333.333333333333</v>
      </c>
      <c r="AI1738" s="80" cm="1">
        <f t="array" ref="AI1738">INDEX($K:$Q,ROW(),MATCH(AI$3,$K$2:$Q$2,0))/12</f>
        <v>-5333.333333333333</v>
      </c>
      <c r="AJ1738" s="80" cm="1">
        <f t="array" ref="AJ1738">INDEX($K:$Q,ROW(),MATCH(AJ$3,$K$2:$Q$2,0))/12</f>
        <v>-5333.333333333333</v>
      </c>
      <c r="AK1738" s="80" cm="1">
        <f t="array" ref="AK1738">INDEX($K:$Q,ROW(),MATCH(AK$3,$K$2:$Q$2,0))/12</f>
        <v>-5333.333333333333</v>
      </c>
      <c r="AL1738" s="80" cm="1">
        <f t="array" ref="AL1738">INDEX($K:$Q,ROW(),MATCH(AL$3,$K$2:$Q$2,0))/12</f>
        <v>-5333.333333333333</v>
      </c>
      <c r="AM1738" s="80" cm="1">
        <f t="array" ref="AM1738">INDEX($K:$Q,ROW(),MATCH(AM$3,$K$2:$Q$2,0))/12</f>
        <v>-5333.333333333333</v>
      </c>
      <c r="AN1738" s="80" cm="1">
        <f t="array" ref="AN1738">INDEX($K:$Q,ROW(),MATCH(AN$3,$K$2:$Q$2,0))/12</f>
        <v>-5333.333333333333</v>
      </c>
      <c r="AO1738" s="80" cm="1">
        <f t="array" ref="AO1738">INDEX($K:$Q,ROW(),MATCH(AO$3,$K$2:$Q$2,0))/12</f>
        <v>-5333.333333333333</v>
      </c>
      <c r="AP1738" s="80" cm="1">
        <f t="array" ref="AP1738">INDEX($K:$Q,ROW(),MATCH(AP$3,$K$2:$Q$2,0))/12</f>
        <v>-5333.333333333333</v>
      </c>
      <c r="AQ1738" s="80" cm="1">
        <f t="array" ref="AQ1738">INDEX($K:$Q,ROW(),MATCH(AQ$3,$K$2:$Q$2,0))/12</f>
        <v>-5333.333333333333</v>
      </c>
      <c r="AR1738" s="80" cm="1">
        <f t="array" ref="AR1738">INDEX($K:$Q,ROW(),MATCH(AR$3,$K$2:$Q$2,0))/12</f>
        <v>-5333.333333333333</v>
      </c>
      <c r="AS1738" s="80" cm="1">
        <f t="array" ref="AS1738">INDEX($K:$Q,ROW(),MATCH(AS$3,$K$2:$Q$2,0))/12</f>
        <v>-5333.333333333333</v>
      </c>
      <c r="AT1738" s="80" cm="1">
        <f t="array" ref="AT1738">INDEX($K:$Q,ROW(),MATCH(AT$3,$K$2:$Q$2,0))/12</f>
        <v>-5333.333333333333</v>
      </c>
      <c r="AU1738" s="80" cm="1">
        <f t="array" ref="AU1738">INDEX($K:$Q,ROW(),MATCH(AU$3,$K$2:$Q$2,0))/12</f>
        <v>-5333.333333333333</v>
      </c>
      <c r="AV1738" s="80" cm="1">
        <f t="array" ref="AV1738">INDEX($K:$Q,ROW(),MATCH(AV$3,$K$2:$Q$2,0))/12</f>
        <v>-5333.333333333333</v>
      </c>
      <c r="AW1738" s="80" cm="1">
        <f t="array" ref="AW1738">INDEX($K:$Q,ROW(),MATCH(AW$3,$K$2:$Q$2,0))/12</f>
        <v>-5333.333333333333</v>
      </c>
      <c r="AX1738" s="80" cm="1">
        <f t="array" ref="AX1738">INDEX($K:$Q,ROW(),MATCH(AX$3,$K$2:$Q$2,0))/12</f>
        <v>-5333.333333333333</v>
      </c>
      <c r="AY1738" s="80" cm="1">
        <f t="array" ref="AY1738">INDEX($K:$Q,ROW(),MATCH(AY$3,$K$2:$Q$2,0))/12</f>
        <v>-5333.333333333333</v>
      </c>
      <c r="AZ1738" s="80" cm="1">
        <f t="array" ref="AZ1738">INDEX($K:$Q,ROW(),MATCH(AZ$3,$K$2:$Q$2,0))/12</f>
        <v>-5333.333333333333</v>
      </c>
      <c r="BA1738" s="80" cm="1">
        <f t="array" ref="BA1738">INDEX($K:$Q,ROW(),MATCH(BA$3,$K$2:$Q$2,0))/12</f>
        <v>-5333.333333333333</v>
      </c>
      <c r="BB1738" s="80" cm="1">
        <f t="array" ref="BB1738">INDEX($K:$Q,ROW(),MATCH(BB$3,$K$2:$Q$2,0))/12</f>
        <v>-5333.333333333333</v>
      </c>
      <c r="BC1738" s="80" cm="1">
        <f t="array" ref="BC1738">INDEX($K:$Q,ROW(),MATCH(BC$3,$K$2:$Q$2,0))/12</f>
        <v>-5333.333333333333</v>
      </c>
      <c r="BD1738" s="80" cm="1">
        <f t="array" ref="BD1738">INDEX($K:$Q,ROW(),MATCH(BD$3,$K$2:$Q$2,0))/12</f>
        <v>-5333.333333333333</v>
      </c>
      <c r="BE1738" s="80" cm="1">
        <f t="array" ref="BE1738">INDEX($K:$Q,ROW(),MATCH(BE$3,$K$2:$Q$2,0))/12</f>
        <v>-5333.333333333333</v>
      </c>
      <c r="BF1738" s="80" cm="1">
        <f t="array" ref="BF1738">INDEX($K:$Q,ROW(),MATCH(BF$3,$K$2:$Q$2,0))/12</f>
        <v>-5333.333333333333</v>
      </c>
      <c r="BG1738" s="80" cm="1">
        <f t="array" ref="BG1738">INDEX($K:$Q,ROW(),MATCH(BG$3,$K$2:$Q$2,0))/12</f>
        <v>-5333.333333333333</v>
      </c>
      <c r="BH1738" s="80" cm="1">
        <f t="array" ref="BH1738">INDEX($K:$Q,ROW(),MATCH(BH$3,$K$2:$Q$2,0))/12</f>
        <v>-5333.333333333333</v>
      </c>
      <c r="BI1738" s="80" cm="1">
        <f t="array" ref="BI1738">INDEX($K:$Q,ROW(),MATCH(BI$3,$K$2:$Q$2,0))/12</f>
        <v>-5333.333333333333</v>
      </c>
      <c r="BJ1738" s="80" cm="1">
        <f t="array" ref="BJ1738">INDEX($K:$Q,ROW(),MATCH(BJ$3,$K$2:$Q$2,0))/12</f>
        <v>-5333.333333333333</v>
      </c>
      <c r="BK1738" s="80" cm="1">
        <f t="array" ref="BK1738">INDEX($K:$Q,ROW(),MATCH(BK$3,$K$2:$Q$2,0))/12</f>
        <v>-5333.333333333333</v>
      </c>
      <c r="BL1738" s="80" cm="1">
        <f t="array" ref="BL1738">INDEX($K:$Q,ROW(),MATCH(BL$3,$K$2:$Q$2,0))/12</f>
        <v>-5333.333333333333</v>
      </c>
      <c r="BM1738" s="80" cm="1">
        <f t="array" ref="BM1738">INDEX($K:$Q,ROW(),MATCH(BM$3,$K$2:$Q$2,0))/12</f>
        <v>-5333.333333333333</v>
      </c>
      <c r="BN1738" s="80" cm="1">
        <f t="array" ref="BN1738">INDEX($K:$Q,ROW(),MATCH(BN$3,$K$2:$Q$2,0))/12</f>
        <v>-5333.333333333333</v>
      </c>
      <c r="BO1738" s="80" cm="1">
        <f t="array" ref="BO1738">INDEX($K:$Q,ROW(),MATCH(BO$3,$K$2:$Q$2,0))/12</f>
        <v>-5333.333333333333</v>
      </c>
      <c r="BP1738" s="80" cm="1">
        <f t="array" ref="BP1738">INDEX($K:$Q,ROW(),MATCH(BP$3,$K$2:$Q$2,0))/12</f>
        <v>-5333.333333333333</v>
      </c>
      <c r="BQ1738" s="80" cm="1">
        <f t="array" ref="BQ1738">INDEX($K:$Q,ROW(),MATCH(BQ$3,$K$2:$Q$2,0))/12</f>
        <v>-5333.333333333333</v>
      </c>
      <c r="BR1738" s="80" cm="1">
        <f t="array" ref="BR1738">INDEX($K:$Q,ROW(),MATCH(BR$3,$K$2:$Q$2,0))/12</f>
        <v>-5333.333333333333</v>
      </c>
      <c r="BS1738" s="80" cm="1">
        <f t="array" ref="BS1738">INDEX($K:$Q,ROW(),MATCH(BS$3,$K$2:$Q$2,0))/12</f>
        <v>-5333.333333333333</v>
      </c>
      <c r="BT1738" s="80" cm="1">
        <f t="array" ref="BT1738">INDEX($K:$Q,ROW(),MATCH(BT$3,$K$2:$Q$2,0))/12</f>
        <v>-5333.333333333333</v>
      </c>
      <c r="BU1738" s="80" cm="1">
        <f t="array" ref="BU1738">INDEX($K:$Q,ROW(),MATCH(BU$3,$K$2:$Q$2,0))/12</f>
        <v>-5333.333333333333</v>
      </c>
      <c r="BV1738" s="80" cm="1">
        <f t="array" ref="BV1738">INDEX($K:$Q,ROW(),MATCH(BV$3,$K$2:$Q$2,0))/12</f>
        <v>-5333.333333333333</v>
      </c>
      <c r="BW1738" s="80" cm="1">
        <f t="array" ref="BW1738">INDEX($K:$Q,ROW(),MATCH(BW$3,$K$2:$Q$2,0))/12</f>
        <v>-5333.333333333333</v>
      </c>
      <c r="BX1738" s="80" cm="1">
        <f t="array" ref="BX1738">INDEX($K:$Q,ROW(),MATCH(BX$3,$K$2:$Q$2,0))/12</f>
        <v>-5333.333333333333</v>
      </c>
      <c r="BY1738" s="80" cm="1">
        <f t="array" ref="BY1738">INDEX($K:$Q,ROW(),MATCH(BY$3,$K$2:$Q$2,0))/12</f>
        <v>-5333.333333333333</v>
      </c>
      <c r="BZ1738" s="80" cm="1">
        <f t="array" ref="BZ1738">INDEX($K:$Q,ROW(),MATCH(BZ$3,$K$2:$Q$2,0))/12</f>
        <v>-5333.333333333333</v>
      </c>
      <c r="CA1738" s="80" cm="1">
        <f t="array" ref="CA1738">INDEX($K:$Q,ROW(),MATCH(CA$3,$K$2:$Q$2,0))/12</f>
        <v>-5333.333333333333</v>
      </c>
      <c r="CB1738" s="80" cm="1">
        <f t="array" ref="CB1738">INDEX($K:$Q,ROW(),MATCH(CB$3,$K$2:$Q$2,0))/12</f>
        <v>-5333.333333333333</v>
      </c>
      <c r="CC1738" s="80" cm="1">
        <f t="array" ref="CC1738">INDEX($K:$Q,ROW(),MATCH(CC$3,$K$2:$Q$2,0))/12</f>
        <v>-5333.333333333333</v>
      </c>
      <c r="CD1738" s="80" cm="1">
        <f t="array" ref="CD1738">INDEX($K:$Q,ROW(),MATCH(CD$3,$K$2:$Q$2,0))/12</f>
        <v>-5333.333333333333</v>
      </c>
      <c r="CE1738" s="80" cm="1">
        <f t="array" ref="CE1738">INDEX($K:$Q,ROW(),MATCH(CE$3,$K$2:$Q$2,0))/12</f>
        <v>-5333.333333333333</v>
      </c>
      <c r="CF1738" s="80" cm="1">
        <f t="array" ref="CF1738">INDEX($K:$Q,ROW(),MATCH(CF$3,$K$2:$Q$2,0))/12</f>
        <v>-5333.333333333333</v>
      </c>
      <c r="CG1738" s="80" cm="1">
        <f t="array" ref="CG1738">INDEX($K:$Q,ROW(),MATCH(CG$3,$K$2:$Q$2,0))/12</f>
        <v>-5333.333333333333</v>
      </c>
      <c r="CH1738" s="80" cm="1">
        <f t="array" ref="CH1738">INDEX($K:$Q,ROW(),MATCH(CH$3,$K$2:$Q$2,0))/12</f>
        <v>-5333.333333333333</v>
      </c>
      <c r="CI1738" s="80" cm="1">
        <f t="array" ref="CI1738">INDEX($K:$Q,ROW(),MATCH(CI$3,$K$2:$Q$2,0))/12</f>
        <v>-5333.333333333333</v>
      </c>
      <c r="CJ1738" s="80" cm="1">
        <f t="array" ref="CJ1738">INDEX($K:$Q,ROW(),MATCH(CJ$3,$K$2:$Q$2,0))/12</f>
        <v>-5333.333333333333</v>
      </c>
      <c r="CK1738" s="80" cm="1">
        <f t="array" ref="CK1738">INDEX($K:$Q,ROW(),MATCH(CK$3,$K$2:$Q$2,0))/12</f>
        <v>-5333.333333333333</v>
      </c>
      <c r="CL1738" s="80" cm="1">
        <f t="array" ref="CL1738">INDEX($K:$Q,ROW(),MATCH(CL$3,$K$2:$Q$2,0))/12</f>
        <v>-5333.333333333333</v>
      </c>
      <c r="CN1738" s="74"/>
      <c r="CO1738" s="80" t="e" cm="1">
        <f t="array" ref="CO1738">INDEX($K:$Q,ROW(),MATCH(CO$3,$K$2:$Q$2,0))/CO$5</f>
        <v>#N/A</v>
      </c>
      <c r="CP1738" s="80" t="e" cm="1">
        <f t="array" ref="CP1738">INDEX($K:$Q,ROW(),MATCH(CP$3,$K$2:$Q$2,0))/CP$5</f>
        <v>#N/A</v>
      </c>
      <c r="CQ1738" s="80" t="e" cm="1">
        <f t="array" ref="CQ1738">INDEX($K:$Q,ROW(),MATCH(CQ$3,$K$2:$Q$2,0))/CQ$5</f>
        <v>#N/A</v>
      </c>
      <c r="CR1738" s="80" t="e" cm="1">
        <f t="array" ref="CR1738">INDEX($K:$Q,ROW(),MATCH(CR$3,$K$2:$Q$2,0))/CR$5</f>
        <v>#N/A</v>
      </c>
      <c r="CS1738" s="80" t="e" cm="1">
        <f t="array" ref="CS1738">INDEX($K:$Q,ROW(),MATCH(CS$3,$K$2:$Q$2,0))/CS$5</f>
        <v>#N/A</v>
      </c>
      <c r="CT1738" s="80" t="e" cm="1">
        <f t="array" ref="CT1738">INDEX($K:$Q,ROW(),MATCH(CT$3,$K$2:$Q$2,0))/CT$5</f>
        <v>#N/A</v>
      </c>
      <c r="CU1738" s="80" t="e" cm="1">
        <f t="array" ref="CU1738">INDEX($K:$Q,ROW(),MATCH(CU$3,$K$2:$Q$2,0))/CU$5</f>
        <v>#N/A</v>
      </c>
      <c r="CV1738" s="80" t="e" cm="1">
        <f t="array" ref="CV1738">INDEX($K:$Q,ROW(),MATCH(CV$3,$K$2:$Q$2,0))/CV$5</f>
        <v>#N/A</v>
      </c>
      <c r="CW1738" s="80" t="e" cm="1">
        <f t="array" ref="CW1738">INDEX($K:$Q,ROW(),MATCH(CW$3,$K$2:$Q$2,0))/CW$5</f>
        <v>#N/A</v>
      </c>
      <c r="CX1738" s="80" t="e" cm="1">
        <f t="array" ref="CX1738">INDEX($K:$Q,ROW(),MATCH(CX$3,$K$2:$Q$2,0))/CX$5</f>
        <v>#N/A</v>
      </c>
      <c r="CY1738" s="80" t="e" cm="1">
        <f t="array" ref="CY1738">INDEX($K:$Q,ROW(),MATCH(CY$3,$K$2:$Q$2,0))/CL$5</f>
        <v>#N/A</v>
      </c>
      <c r="CZ1738" s="80" t="e" cm="1">
        <f t="array" ref="CZ1738">INDEX($K:$Q,ROW(),MATCH(CZ$3,$K$2:$Q$2,0))/CZ$5</f>
        <v>#N/A</v>
      </c>
      <c r="DA1738" s="80" t="e" cm="1">
        <f t="array" ref="DA1738">INDEX($K:$Q,ROW(),MATCH(DA$3,$K$2:$Q$2,0))/DA$5</f>
        <v>#N/A</v>
      </c>
      <c r="DB1738" s="80" t="e" cm="1">
        <f t="array" ref="DB1738">INDEX($K:$Q,ROW(),MATCH(DB$3,$K$2:$Q$2,0))/DB$5</f>
        <v>#N/A</v>
      </c>
      <c r="DC1738" s="80" t="e" cm="1">
        <f t="array" ref="DC1738">INDEX($K:$Q,ROW(),MATCH(DC$3,$K$2:$Q$2,0))/DC$5</f>
        <v>#N/A</v>
      </c>
      <c r="DD1738" s="80" t="e" cm="1">
        <f t="array" ref="DD1738">INDEX($K:$Q,ROW(),MATCH(DD$3,$K$2:$Q$2,0))/DD$5</f>
        <v>#N/A</v>
      </c>
      <c r="DE1738" s="80" t="e" cm="1">
        <f t="array" ref="DE1738">INDEX($K:$Q,ROW(),MATCH(DE$3,$K$2:$Q$2,0))/DE$5</f>
        <v>#N/A</v>
      </c>
      <c r="DF1738" s="80" t="e" cm="1">
        <f t="array" ref="DF1738">INDEX($K:$Q,ROW(),MATCH(DF$3,$K$2:$Q$2,0))/DF$5</f>
        <v>#N/A</v>
      </c>
      <c r="DG1738" s="80" t="e" cm="1">
        <f t="array" ref="DG1738">INDEX($K:$Q,ROW(),MATCH(DG$3,$K$2:$Q$2,0))/DG$5</f>
        <v>#N/A</v>
      </c>
      <c r="DH1738" s="80" t="e" cm="1">
        <f t="array" ref="DH1738">INDEX($K:$Q,ROW(),MATCH(DH$3,$K$2:$Q$2,0))/DH$5</f>
        <v>#N/A</v>
      </c>
      <c r="DI1738" s="80" t="e" cm="1">
        <f t="array" ref="DI1738">INDEX($K:$Q,ROW(),MATCH(DI$3,$K$2:$Q$2,0))/DI$5</f>
        <v>#N/A</v>
      </c>
      <c r="DJ1738" s="80" t="e" cm="1">
        <f t="array" ref="DJ1738">INDEX($K:$Q,ROW(),MATCH(DJ$3,$K$2:$Q$2,0))/DJ$5</f>
        <v>#N/A</v>
      </c>
      <c r="DK1738" s="80" t="e" cm="1">
        <f t="array" ref="DK1738">INDEX($K:$Q,ROW(),MATCH(DK$3,$K$2:$Q$2,0))/DK$5</f>
        <v>#N/A</v>
      </c>
      <c r="DL1738" s="80" t="e" cm="1">
        <f t="array" ref="DL1738">INDEX($K:$Q,ROW(),MATCH(DL$3,$K$2:$Q$2,0))/DL$5</f>
        <v>#N/A</v>
      </c>
    </row>
    <row r="1739" spans="2:116" x14ac:dyDescent="0.35">
      <c r="D1739" t="s">
        <v>564</v>
      </c>
      <c r="E1739" s="8" t="str">
        <f t="shared" si="3019"/>
        <v>1739 FAPPELIST-F</v>
      </c>
      <c r="G1739" s="141" t="s">
        <v>567</v>
      </c>
      <c r="K1739" s="23">
        <v>-128000</v>
      </c>
      <c r="L1739" s="23">
        <v>-128000</v>
      </c>
      <c r="M1739" s="23">
        <v>-128000</v>
      </c>
      <c r="N1739" s="23">
        <v>-128000</v>
      </c>
      <c r="O1739" s="23">
        <v>-128000</v>
      </c>
      <c r="P1739" s="23">
        <v>-128000</v>
      </c>
      <c r="S1739" s="80" cm="1">
        <f t="array" ref="S1739">INDEX($K:$Q,ROW(),MATCH(S$3,$K$2:$Q$2,0))/12</f>
        <v>-10666.666666666666</v>
      </c>
      <c r="T1739" s="80" cm="1">
        <f t="array" ref="T1739">INDEX($K:$Q,ROW(),MATCH(T$3,$K$2:$Q$2,0))/12</f>
        <v>-10666.666666666666</v>
      </c>
      <c r="U1739" s="80" cm="1">
        <f t="array" ref="U1739">INDEX($K:$Q,ROW(),MATCH(U$3,$K$2:$Q$2,0))/12</f>
        <v>-10666.666666666666</v>
      </c>
      <c r="V1739" s="80" cm="1">
        <f t="array" ref="V1739">INDEX($K:$Q,ROW(),MATCH(V$3,$K$2:$Q$2,0))/12</f>
        <v>-10666.666666666666</v>
      </c>
      <c r="W1739" s="80" cm="1">
        <f t="array" ref="W1739">INDEX($K:$Q,ROW(),MATCH(W$3,$K$2:$Q$2,0))/12</f>
        <v>-10666.666666666666</v>
      </c>
      <c r="X1739" s="80" cm="1">
        <f t="array" ref="X1739">INDEX($K:$Q,ROW(),MATCH(X$3,$K$2:$Q$2,0))/12</f>
        <v>-10666.666666666666</v>
      </c>
      <c r="Y1739" s="80" cm="1">
        <f t="array" ref="Y1739">INDEX($K:$Q,ROW(),MATCH(Y$3,$K$2:$Q$2,0))/12</f>
        <v>-10666.666666666666</v>
      </c>
      <c r="Z1739" s="80" cm="1">
        <f t="array" ref="Z1739">INDEX($K:$Q,ROW(),MATCH(Z$3,$K$2:$Q$2,0))/12</f>
        <v>-10666.666666666666</v>
      </c>
      <c r="AA1739" s="80" cm="1">
        <f t="array" ref="AA1739">INDEX($K:$Q,ROW(),MATCH(AA$3,$K$2:$Q$2,0))/12</f>
        <v>-10666.666666666666</v>
      </c>
      <c r="AB1739" s="80" cm="1">
        <f t="array" ref="AB1739">INDEX($K:$Q,ROW(),MATCH(AB$3,$K$2:$Q$2,0))/12</f>
        <v>-10666.666666666666</v>
      </c>
      <c r="AC1739" s="80" cm="1">
        <f t="array" ref="AC1739">INDEX($K:$Q,ROW(),MATCH(AC$3,$K$2:$Q$2,0))/12</f>
        <v>-10666.666666666666</v>
      </c>
      <c r="AD1739" s="80" cm="1">
        <f t="array" ref="AD1739">INDEX($K:$Q,ROW(),MATCH(AD$3,$K$2:$Q$2,0))/12</f>
        <v>-10666.666666666666</v>
      </c>
      <c r="AE1739" s="80" cm="1">
        <f t="array" ref="AE1739">INDEX($K:$Q,ROW(),MATCH(AE$3,$K$2:$Q$2,0))/12</f>
        <v>-10666.666666666666</v>
      </c>
      <c r="AF1739" s="80" cm="1">
        <f t="array" ref="AF1739">INDEX($K:$Q,ROW(),MATCH(AF$3,$K$2:$Q$2,0))/12</f>
        <v>-10666.666666666666</v>
      </c>
      <c r="AG1739" s="80" cm="1">
        <f t="array" ref="AG1739">INDEX($K:$Q,ROW(),MATCH(AG$3,$K$2:$Q$2,0))/12</f>
        <v>-10666.666666666666</v>
      </c>
      <c r="AH1739" s="80" cm="1">
        <f t="array" ref="AH1739">INDEX($K:$Q,ROW(),MATCH(AH$3,$K$2:$Q$2,0))/12</f>
        <v>-10666.666666666666</v>
      </c>
      <c r="AI1739" s="80" cm="1">
        <f t="array" ref="AI1739">INDEX($K:$Q,ROW(),MATCH(AI$3,$K$2:$Q$2,0))/12</f>
        <v>-10666.666666666666</v>
      </c>
      <c r="AJ1739" s="80" cm="1">
        <f t="array" ref="AJ1739">INDEX($K:$Q,ROW(),MATCH(AJ$3,$K$2:$Q$2,0))/12</f>
        <v>-10666.666666666666</v>
      </c>
      <c r="AK1739" s="80" cm="1">
        <f t="array" ref="AK1739">INDEX($K:$Q,ROW(),MATCH(AK$3,$K$2:$Q$2,0))/12</f>
        <v>-10666.666666666666</v>
      </c>
      <c r="AL1739" s="80" cm="1">
        <f t="array" ref="AL1739">INDEX($K:$Q,ROW(),MATCH(AL$3,$K$2:$Q$2,0))/12</f>
        <v>-10666.666666666666</v>
      </c>
      <c r="AM1739" s="80" cm="1">
        <f t="array" ref="AM1739">INDEX($K:$Q,ROW(),MATCH(AM$3,$K$2:$Q$2,0))/12</f>
        <v>-10666.666666666666</v>
      </c>
      <c r="AN1739" s="80" cm="1">
        <f t="array" ref="AN1739">INDEX($K:$Q,ROW(),MATCH(AN$3,$K$2:$Q$2,0))/12</f>
        <v>-10666.666666666666</v>
      </c>
      <c r="AO1739" s="80" cm="1">
        <f t="array" ref="AO1739">INDEX($K:$Q,ROW(),MATCH(AO$3,$K$2:$Q$2,0))/12</f>
        <v>-10666.666666666666</v>
      </c>
      <c r="AP1739" s="80" cm="1">
        <f t="array" ref="AP1739">INDEX($K:$Q,ROW(),MATCH(AP$3,$K$2:$Q$2,0))/12</f>
        <v>-10666.666666666666</v>
      </c>
      <c r="AQ1739" s="80" cm="1">
        <f t="array" ref="AQ1739">INDEX($K:$Q,ROW(),MATCH(AQ$3,$K$2:$Q$2,0))/12</f>
        <v>-10666.666666666666</v>
      </c>
      <c r="AR1739" s="80" cm="1">
        <f t="array" ref="AR1739">INDEX($K:$Q,ROW(),MATCH(AR$3,$K$2:$Q$2,0))/12</f>
        <v>-10666.666666666666</v>
      </c>
      <c r="AS1739" s="80" cm="1">
        <f t="array" ref="AS1739">INDEX($K:$Q,ROW(),MATCH(AS$3,$K$2:$Q$2,0))/12</f>
        <v>-10666.666666666666</v>
      </c>
      <c r="AT1739" s="80" cm="1">
        <f t="array" ref="AT1739">INDEX($K:$Q,ROW(),MATCH(AT$3,$K$2:$Q$2,0))/12</f>
        <v>-10666.666666666666</v>
      </c>
      <c r="AU1739" s="80" cm="1">
        <f t="array" ref="AU1739">INDEX($K:$Q,ROW(),MATCH(AU$3,$K$2:$Q$2,0))/12</f>
        <v>-10666.666666666666</v>
      </c>
      <c r="AV1739" s="80" cm="1">
        <f t="array" ref="AV1739">INDEX($K:$Q,ROW(),MATCH(AV$3,$K$2:$Q$2,0))/12</f>
        <v>-10666.666666666666</v>
      </c>
      <c r="AW1739" s="80" cm="1">
        <f t="array" ref="AW1739">INDEX($K:$Q,ROW(),MATCH(AW$3,$K$2:$Q$2,0))/12</f>
        <v>-10666.666666666666</v>
      </c>
      <c r="AX1739" s="80" cm="1">
        <f t="array" ref="AX1739">INDEX($K:$Q,ROW(),MATCH(AX$3,$K$2:$Q$2,0))/12</f>
        <v>-10666.666666666666</v>
      </c>
      <c r="AY1739" s="80" cm="1">
        <f t="array" ref="AY1739">INDEX($K:$Q,ROW(),MATCH(AY$3,$K$2:$Q$2,0))/12</f>
        <v>-10666.666666666666</v>
      </c>
      <c r="AZ1739" s="80" cm="1">
        <f t="array" ref="AZ1739">INDEX($K:$Q,ROW(),MATCH(AZ$3,$K$2:$Q$2,0))/12</f>
        <v>-10666.666666666666</v>
      </c>
      <c r="BA1739" s="80" cm="1">
        <f t="array" ref="BA1739">INDEX($K:$Q,ROW(),MATCH(BA$3,$K$2:$Q$2,0))/12</f>
        <v>-10666.666666666666</v>
      </c>
      <c r="BB1739" s="80" cm="1">
        <f t="array" ref="BB1739">INDEX($K:$Q,ROW(),MATCH(BB$3,$K$2:$Q$2,0))/12</f>
        <v>-10666.666666666666</v>
      </c>
      <c r="BC1739" s="80" cm="1">
        <f t="array" ref="BC1739">INDEX($K:$Q,ROW(),MATCH(BC$3,$K$2:$Q$2,0))/12</f>
        <v>-10666.666666666666</v>
      </c>
      <c r="BD1739" s="80" cm="1">
        <f t="array" ref="BD1739">INDEX($K:$Q,ROW(),MATCH(BD$3,$K$2:$Q$2,0))/12</f>
        <v>-10666.666666666666</v>
      </c>
      <c r="BE1739" s="80" cm="1">
        <f t="array" ref="BE1739">INDEX($K:$Q,ROW(),MATCH(BE$3,$K$2:$Q$2,0))/12</f>
        <v>-10666.666666666666</v>
      </c>
      <c r="BF1739" s="80" cm="1">
        <f t="array" ref="BF1739">INDEX($K:$Q,ROW(),MATCH(BF$3,$K$2:$Q$2,0))/12</f>
        <v>-10666.666666666666</v>
      </c>
      <c r="BG1739" s="80" cm="1">
        <f t="array" ref="BG1739">INDEX($K:$Q,ROW(),MATCH(BG$3,$K$2:$Q$2,0))/12</f>
        <v>-10666.666666666666</v>
      </c>
      <c r="BH1739" s="80" cm="1">
        <f t="array" ref="BH1739">INDEX($K:$Q,ROW(),MATCH(BH$3,$K$2:$Q$2,0))/12</f>
        <v>-10666.666666666666</v>
      </c>
      <c r="BI1739" s="80" cm="1">
        <f t="array" ref="BI1739">INDEX($K:$Q,ROW(),MATCH(BI$3,$K$2:$Q$2,0))/12</f>
        <v>-10666.666666666666</v>
      </c>
      <c r="BJ1739" s="80" cm="1">
        <f t="array" ref="BJ1739">INDEX($K:$Q,ROW(),MATCH(BJ$3,$K$2:$Q$2,0))/12</f>
        <v>-10666.666666666666</v>
      </c>
      <c r="BK1739" s="80" cm="1">
        <f t="array" ref="BK1739">INDEX($K:$Q,ROW(),MATCH(BK$3,$K$2:$Q$2,0))/12</f>
        <v>-10666.666666666666</v>
      </c>
      <c r="BL1739" s="80" cm="1">
        <f t="array" ref="BL1739">INDEX($K:$Q,ROW(),MATCH(BL$3,$K$2:$Q$2,0))/12</f>
        <v>-10666.666666666666</v>
      </c>
      <c r="BM1739" s="80" cm="1">
        <f t="array" ref="BM1739">INDEX($K:$Q,ROW(),MATCH(BM$3,$K$2:$Q$2,0))/12</f>
        <v>-10666.666666666666</v>
      </c>
      <c r="BN1739" s="80" cm="1">
        <f t="array" ref="BN1739">INDEX($K:$Q,ROW(),MATCH(BN$3,$K$2:$Q$2,0))/12</f>
        <v>-10666.666666666666</v>
      </c>
      <c r="BO1739" s="80" cm="1">
        <f t="array" ref="BO1739">INDEX($K:$Q,ROW(),MATCH(BO$3,$K$2:$Q$2,0))/12</f>
        <v>-10666.666666666666</v>
      </c>
      <c r="BP1739" s="80" cm="1">
        <f t="array" ref="BP1739">INDEX($K:$Q,ROW(),MATCH(BP$3,$K$2:$Q$2,0))/12</f>
        <v>-10666.666666666666</v>
      </c>
      <c r="BQ1739" s="80" cm="1">
        <f t="array" ref="BQ1739">INDEX($K:$Q,ROW(),MATCH(BQ$3,$K$2:$Q$2,0))/12</f>
        <v>-10666.666666666666</v>
      </c>
      <c r="BR1739" s="80" cm="1">
        <f t="array" ref="BR1739">INDEX($K:$Q,ROW(),MATCH(BR$3,$K$2:$Q$2,0))/12</f>
        <v>-10666.666666666666</v>
      </c>
      <c r="BS1739" s="80" cm="1">
        <f t="array" ref="BS1739">INDEX($K:$Q,ROW(),MATCH(BS$3,$K$2:$Q$2,0))/12</f>
        <v>-10666.666666666666</v>
      </c>
      <c r="BT1739" s="80" cm="1">
        <f t="array" ref="BT1739">INDEX($K:$Q,ROW(),MATCH(BT$3,$K$2:$Q$2,0))/12</f>
        <v>-10666.666666666666</v>
      </c>
      <c r="BU1739" s="80" cm="1">
        <f t="array" ref="BU1739">INDEX($K:$Q,ROW(),MATCH(BU$3,$K$2:$Q$2,0))/12</f>
        <v>-10666.666666666666</v>
      </c>
      <c r="BV1739" s="80" cm="1">
        <f t="array" ref="BV1739">INDEX($K:$Q,ROW(),MATCH(BV$3,$K$2:$Q$2,0))/12</f>
        <v>-10666.666666666666</v>
      </c>
      <c r="BW1739" s="80" cm="1">
        <f t="array" ref="BW1739">INDEX($K:$Q,ROW(),MATCH(BW$3,$K$2:$Q$2,0))/12</f>
        <v>-10666.666666666666</v>
      </c>
      <c r="BX1739" s="80" cm="1">
        <f t="array" ref="BX1739">INDEX($K:$Q,ROW(),MATCH(BX$3,$K$2:$Q$2,0))/12</f>
        <v>-10666.666666666666</v>
      </c>
      <c r="BY1739" s="80" cm="1">
        <f t="array" ref="BY1739">INDEX($K:$Q,ROW(),MATCH(BY$3,$K$2:$Q$2,0))/12</f>
        <v>-10666.666666666666</v>
      </c>
      <c r="BZ1739" s="80" cm="1">
        <f t="array" ref="BZ1739">INDEX($K:$Q,ROW(),MATCH(BZ$3,$K$2:$Q$2,0))/12</f>
        <v>-10666.666666666666</v>
      </c>
      <c r="CA1739" s="80" cm="1">
        <f t="array" ref="CA1739">INDEX($K:$Q,ROW(),MATCH(CA$3,$K$2:$Q$2,0))/12</f>
        <v>-10666.666666666666</v>
      </c>
      <c r="CB1739" s="80" cm="1">
        <f t="array" ref="CB1739">INDEX($K:$Q,ROW(),MATCH(CB$3,$K$2:$Q$2,0))/12</f>
        <v>-10666.666666666666</v>
      </c>
      <c r="CC1739" s="80" cm="1">
        <f t="array" ref="CC1739">INDEX($K:$Q,ROW(),MATCH(CC$3,$K$2:$Q$2,0))/12</f>
        <v>-10666.666666666666</v>
      </c>
      <c r="CD1739" s="80" cm="1">
        <f t="array" ref="CD1739">INDEX($K:$Q,ROW(),MATCH(CD$3,$K$2:$Q$2,0))/12</f>
        <v>-10666.666666666666</v>
      </c>
      <c r="CE1739" s="80" cm="1">
        <f t="array" ref="CE1739">INDEX($K:$Q,ROW(),MATCH(CE$3,$K$2:$Q$2,0))/12</f>
        <v>-10666.666666666666</v>
      </c>
      <c r="CF1739" s="80" cm="1">
        <f t="array" ref="CF1739">INDEX($K:$Q,ROW(),MATCH(CF$3,$K$2:$Q$2,0))/12</f>
        <v>-10666.666666666666</v>
      </c>
      <c r="CG1739" s="80" cm="1">
        <f t="array" ref="CG1739">INDEX($K:$Q,ROW(),MATCH(CG$3,$K$2:$Q$2,0))/12</f>
        <v>-10666.666666666666</v>
      </c>
      <c r="CH1739" s="80" cm="1">
        <f t="array" ref="CH1739">INDEX($K:$Q,ROW(),MATCH(CH$3,$K$2:$Q$2,0))/12</f>
        <v>-10666.666666666666</v>
      </c>
      <c r="CI1739" s="80" cm="1">
        <f t="array" ref="CI1739">INDEX($K:$Q,ROW(),MATCH(CI$3,$K$2:$Q$2,0))/12</f>
        <v>-10666.666666666666</v>
      </c>
      <c r="CJ1739" s="80" cm="1">
        <f t="array" ref="CJ1739">INDEX($K:$Q,ROW(),MATCH(CJ$3,$K$2:$Q$2,0))/12</f>
        <v>-10666.666666666666</v>
      </c>
      <c r="CK1739" s="80" cm="1">
        <f t="array" ref="CK1739">INDEX($K:$Q,ROW(),MATCH(CK$3,$K$2:$Q$2,0))/12</f>
        <v>-10666.666666666666</v>
      </c>
      <c r="CL1739" s="80" cm="1">
        <f t="array" ref="CL1739">INDEX($K:$Q,ROW(),MATCH(CL$3,$K$2:$Q$2,0))/12</f>
        <v>-10666.666666666666</v>
      </c>
      <c r="CN1739" s="74"/>
      <c r="CO1739" s="80" t="e" cm="1">
        <f t="array" ref="CO1739">INDEX($K:$Q,ROW(),MATCH(CO$3,$K$2:$Q$2,0))/CO$5</f>
        <v>#N/A</v>
      </c>
      <c r="CP1739" s="80" t="e" cm="1">
        <f t="array" ref="CP1739">INDEX($K:$Q,ROW(),MATCH(CP$3,$K$2:$Q$2,0))/CP$5</f>
        <v>#N/A</v>
      </c>
      <c r="CQ1739" s="80" t="e" cm="1">
        <f t="array" ref="CQ1739">INDEX($K:$Q,ROW(),MATCH(CQ$3,$K$2:$Q$2,0))/CQ$5</f>
        <v>#N/A</v>
      </c>
      <c r="CR1739" s="80" t="e" cm="1">
        <f t="array" ref="CR1739">INDEX($K:$Q,ROW(),MATCH(CR$3,$K$2:$Q$2,0))/CR$5</f>
        <v>#N/A</v>
      </c>
      <c r="CS1739" s="80" t="e" cm="1">
        <f t="array" ref="CS1739">INDEX($K:$Q,ROW(),MATCH(CS$3,$K$2:$Q$2,0))/CS$5</f>
        <v>#N/A</v>
      </c>
      <c r="CT1739" s="80" t="e" cm="1">
        <f t="array" ref="CT1739">INDEX($K:$Q,ROW(),MATCH(CT$3,$K$2:$Q$2,0))/CT$5</f>
        <v>#N/A</v>
      </c>
      <c r="CU1739" s="80" t="e" cm="1">
        <f t="array" ref="CU1739">INDEX($K:$Q,ROW(),MATCH(CU$3,$K$2:$Q$2,0))/CU$5</f>
        <v>#N/A</v>
      </c>
      <c r="CV1739" s="80" t="e" cm="1">
        <f t="array" ref="CV1739">INDEX($K:$Q,ROW(),MATCH(CV$3,$K$2:$Q$2,0))/CV$5</f>
        <v>#N/A</v>
      </c>
      <c r="CW1739" s="80" t="e" cm="1">
        <f t="array" ref="CW1739">INDEX($K:$Q,ROW(),MATCH(CW$3,$K$2:$Q$2,0))/CW$5</f>
        <v>#N/A</v>
      </c>
      <c r="CX1739" s="80" t="e" cm="1">
        <f t="array" ref="CX1739">INDEX($K:$Q,ROW(),MATCH(CX$3,$K$2:$Q$2,0))/CX$5</f>
        <v>#N/A</v>
      </c>
      <c r="CY1739" s="80" t="e" cm="1">
        <f t="array" ref="CY1739">INDEX($K:$Q,ROW(),MATCH(CY$3,$K$2:$Q$2,0))/CL$5</f>
        <v>#N/A</v>
      </c>
      <c r="CZ1739" s="80" t="e" cm="1">
        <f t="array" ref="CZ1739">INDEX($K:$Q,ROW(),MATCH(CZ$3,$K$2:$Q$2,0))/CZ$5</f>
        <v>#N/A</v>
      </c>
      <c r="DA1739" s="80" t="e" cm="1">
        <f t="array" ref="DA1739">INDEX($K:$Q,ROW(),MATCH(DA$3,$K$2:$Q$2,0))/DA$5</f>
        <v>#N/A</v>
      </c>
      <c r="DB1739" s="80" t="e" cm="1">
        <f t="array" ref="DB1739">INDEX($K:$Q,ROW(),MATCH(DB$3,$K$2:$Q$2,0))/DB$5</f>
        <v>#N/A</v>
      </c>
      <c r="DC1739" s="80" t="e" cm="1">
        <f t="array" ref="DC1739">INDEX($K:$Q,ROW(),MATCH(DC$3,$K$2:$Q$2,0))/DC$5</f>
        <v>#N/A</v>
      </c>
      <c r="DD1739" s="80" t="e" cm="1">
        <f t="array" ref="DD1739">INDEX($K:$Q,ROW(),MATCH(DD$3,$K$2:$Q$2,0))/DD$5</f>
        <v>#N/A</v>
      </c>
      <c r="DE1739" s="80" t="e" cm="1">
        <f t="array" ref="DE1739">INDEX($K:$Q,ROW(),MATCH(DE$3,$K$2:$Q$2,0))/DE$5</f>
        <v>#N/A</v>
      </c>
      <c r="DF1739" s="80" t="e" cm="1">
        <f t="array" ref="DF1739">INDEX($K:$Q,ROW(),MATCH(DF$3,$K$2:$Q$2,0))/DF$5</f>
        <v>#N/A</v>
      </c>
      <c r="DG1739" s="80" t="e" cm="1">
        <f t="array" ref="DG1739">INDEX($K:$Q,ROW(),MATCH(DG$3,$K$2:$Q$2,0))/DG$5</f>
        <v>#N/A</v>
      </c>
      <c r="DH1739" s="80" t="e" cm="1">
        <f t="array" ref="DH1739">INDEX($K:$Q,ROW(),MATCH(DH$3,$K$2:$Q$2,0))/DH$5</f>
        <v>#N/A</v>
      </c>
      <c r="DI1739" s="80" t="e" cm="1">
        <f t="array" ref="DI1739">INDEX($K:$Q,ROW(),MATCH(DI$3,$K$2:$Q$2,0))/DI$5</f>
        <v>#N/A</v>
      </c>
      <c r="DJ1739" s="80" t="e" cm="1">
        <f t="array" ref="DJ1739">INDEX($K:$Q,ROW(),MATCH(DJ$3,$K$2:$Q$2,0))/DJ$5</f>
        <v>#N/A</v>
      </c>
      <c r="DK1739" s="80" t="e" cm="1">
        <f t="array" ref="DK1739">INDEX($K:$Q,ROW(),MATCH(DK$3,$K$2:$Q$2,0))/DK$5</f>
        <v>#N/A</v>
      </c>
      <c r="DL1739" s="80" t="e" cm="1">
        <f t="array" ref="DL1739">INDEX($K:$Q,ROW(),MATCH(DL$3,$K$2:$Q$2,0))/DL$5</f>
        <v>#N/A</v>
      </c>
    </row>
    <row r="1740" spans="2:116" x14ac:dyDescent="0.35">
      <c r="D1740" t="s">
        <v>564</v>
      </c>
      <c r="E1740" s="8" t="str">
        <f t="shared" si="3019"/>
        <v>1740 FAPPELIST-F</v>
      </c>
      <c r="G1740" s="141" t="s">
        <v>568</v>
      </c>
      <c r="K1740" s="23">
        <v>-256000</v>
      </c>
      <c r="L1740" s="23">
        <v>-256000</v>
      </c>
      <c r="M1740" s="23">
        <v>-256000</v>
      </c>
      <c r="N1740" s="23">
        <v>-256000</v>
      </c>
      <c r="O1740" s="23">
        <v>-256000</v>
      </c>
      <c r="P1740" s="23">
        <v>-256000</v>
      </c>
      <c r="S1740" s="80" cm="1">
        <f t="array" ref="S1740">INDEX($K:$Q,ROW(),MATCH(S$3,$K$2:$Q$2,0))/12</f>
        <v>-21333.333333333332</v>
      </c>
      <c r="T1740" s="80" cm="1">
        <f t="array" ref="T1740">INDEX($K:$Q,ROW(),MATCH(T$3,$K$2:$Q$2,0))/12</f>
        <v>-21333.333333333332</v>
      </c>
      <c r="U1740" s="80" cm="1">
        <f t="array" ref="U1740">INDEX($K:$Q,ROW(),MATCH(U$3,$K$2:$Q$2,0))/12</f>
        <v>-21333.333333333332</v>
      </c>
      <c r="V1740" s="80" cm="1">
        <f t="array" ref="V1740">INDEX($K:$Q,ROW(),MATCH(V$3,$K$2:$Q$2,0))/12</f>
        <v>-21333.333333333332</v>
      </c>
      <c r="W1740" s="80" cm="1">
        <f t="array" ref="W1740">INDEX($K:$Q,ROW(),MATCH(W$3,$K$2:$Q$2,0))/12</f>
        <v>-21333.333333333332</v>
      </c>
      <c r="X1740" s="80" cm="1">
        <f t="array" ref="X1740">INDEX($K:$Q,ROW(),MATCH(X$3,$K$2:$Q$2,0))/12</f>
        <v>-21333.333333333332</v>
      </c>
      <c r="Y1740" s="80" cm="1">
        <f t="array" ref="Y1740">INDEX($K:$Q,ROW(),MATCH(Y$3,$K$2:$Q$2,0))/12</f>
        <v>-21333.333333333332</v>
      </c>
      <c r="Z1740" s="80" cm="1">
        <f t="array" ref="Z1740">INDEX($K:$Q,ROW(),MATCH(Z$3,$K$2:$Q$2,0))/12</f>
        <v>-21333.333333333332</v>
      </c>
      <c r="AA1740" s="80" cm="1">
        <f t="array" ref="AA1740">INDEX($K:$Q,ROW(),MATCH(AA$3,$K$2:$Q$2,0))/12</f>
        <v>-21333.333333333332</v>
      </c>
      <c r="AB1740" s="80" cm="1">
        <f t="array" ref="AB1740">INDEX($K:$Q,ROW(),MATCH(AB$3,$K$2:$Q$2,0))/12</f>
        <v>-21333.333333333332</v>
      </c>
      <c r="AC1740" s="80" cm="1">
        <f t="array" ref="AC1740">INDEX($K:$Q,ROW(),MATCH(AC$3,$K$2:$Q$2,0))/12</f>
        <v>-21333.333333333332</v>
      </c>
      <c r="AD1740" s="80" cm="1">
        <f t="array" ref="AD1740">INDEX($K:$Q,ROW(),MATCH(AD$3,$K$2:$Q$2,0))/12</f>
        <v>-21333.333333333332</v>
      </c>
      <c r="AE1740" s="80" cm="1">
        <f t="array" ref="AE1740">INDEX($K:$Q,ROW(),MATCH(AE$3,$K$2:$Q$2,0))/12</f>
        <v>-21333.333333333332</v>
      </c>
      <c r="AF1740" s="80" cm="1">
        <f t="array" ref="AF1740">INDEX($K:$Q,ROW(),MATCH(AF$3,$K$2:$Q$2,0))/12</f>
        <v>-21333.333333333332</v>
      </c>
      <c r="AG1740" s="80" cm="1">
        <f t="array" ref="AG1740">INDEX($K:$Q,ROW(),MATCH(AG$3,$K$2:$Q$2,0))/12</f>
        <v>-21333.333333333332</v>
      </c>
      <c r="AH1740" s="80" cm="1">
        <f t="array" ref="AH1740">INDEX($K:$Q,ROW(),MATCH(AH$3,$K$2:$Q$2,0))/12</f>
        <v>-21333.333333333332</v>
      </c>
      <c r="AI1740" s="80" cm="1">
        <f t="array" ref="AI1740">INDEX($K:$Q,ROW(),MATCH(AI$3,$K$2:$Q$2,0))/12</f>
        <v>-21333.333333333332</v>
      </c>
      <c r="AJ1740" s="80" cm="1">
        <f t="array" ref="AJ1740">INDEX($K:$Q,ROW(),MATCH(AJ$3,$K$2:$Q$2,0))/12</f>
        <v>-21333.333333333332</v>
      </c>
      <c r="AK1740" s="80" cm="1">
        <f t="array" ref="AK1740">INDEX($K:$Q,ROW(),MATCH(AK$3,$K$2:$Q$2,0))/12</f>
        <v>-21333.333333333332</v>
      </c>
      <c r="AL1740" s="80" cm="1">
        <f t="array" ref="AL1740">INDEX($K:$Q,ROW(),MATCH(AL$3,$K$2:$Q$2,0))/12</f>
        <v>-21333.333333333332</v>
      </c>
      <c r="AM1740" s="80" cm="1">
        <f t="array" ref="AM1740">INDEX($K:$Q,ROW(),MATCH(AM$3,$K$2:$Q$2,0))/12</f>
        <v>-21333.333333333332</v>
      </c>
      <c r="AN1740" s="80" cm="1">
        <f t="array" ref="AN1740">INDEX($K:$Q,ROW(),MATCH(AN$3,$K$2:$Q$2,0))/12</f>
        <v>-21333.333333333332</v>
      </c>
      <c r="AO1740" s="80" cm="1">
        <f t="array" ref="AO1740">INDEX($K:$Q,ROW(),MATCH(AO$3,$K$2:$Q$2,0))/12</f>
        <v>-21333.333333333332</v>
      </c>
      <c r="AP1740" s="80" cm="1">
        <f t="array" ref="AP1740">INDEX($K:$Q,ROW(),MATCH(AP$3,$K$2:$Q$2,0))/12</f>
        <v>-21333.333333333332</v>
      </c>
      <c r="AQ1740" s="80" cm="1">
        <f t="array" ref="AQ1740">INDEX($K:$Q,ROW(),MATCH(AQ$3,$K$2:$Q$2,0))/12</f>
        <v>-21333.333333333332</v>
      </c>
      <c r="AR1740" s="80" cm="1">
        <f t="array" ref="AR1740">INDEX($K:$Q,ROW(),MATCH(AR$3,$K$2:$Q$2,0))/12</f>
        <v>-21333.333333333332</v>
      </c>
      <c r="AS1740" s="80" cm="1">
        <f t="array" ref="AS1740">INDEX($K:$Q,ROW(),MATCH(AS$3,$K$2:$Q$2,0))/12</f>
        <v>-21333.333333333332</v>
      </c>
      <c r="AT1740" s="80" cm="1">
        <f t="array" ref="AT1740">INDEX($K:$Q,ROW(),MATCH(AT$3,$K$2:$Q$2,0))/12</f>
        <v>-21333.333333333332</v>
      </c>
      <c r="AU1740" s="80" cm="1">
        <f t="array" ref="AU1740">INDEX($K:$Q,ROW(),MATCH(AU$3,$K$2:$Q$2,0))/12</f>
        <v>-21333.333333333332</v>
      </c>
      <c r="AV1740" s="80" cm="1">
        <f t="array" ref="AV1740">INDEX($K:$Q,ROW(),MATCH(AV$3,$K$2:$Q$2,0))/12</f>
        <v>-21333.333333333332</v>
      </c>
      <c r="AW1740" s="80" cm="1">
        <f t="array" ref="AW1740">INDEX($K:$Q,ROW(),MATCH(AW$3,$K$2:$Q$2,0))/12</f>
        <v>-21333.333333333332</v>
      </c>
      <c r="AX1740" s="80" cm="1">
        <f t="array" ref="AX1740">INDEX($K:$Q,ROW(),MATCH(AX$3,$K$2:$Q$2,0))/12</f>
        <v>-21333.333333333332</v>
      </c>
      <c r="AY1740" s="80" cm="1">
        <f t="array" ref="AY1740">INDEX($K:$Q,ROW(),MATCH(AY$3,$K$2:$Q$2,0))/12</f>
        <v>-21333.333333333332</v>
      </c>
      <c r="AZ1740" s="80" cm="1">
        <f t="array" ref="AZ1740">INDEX($K:$Q,ROW(),MATCH(AZ$3,$K$2:$Q$2,0))/12</f>
        <v>-21333.333333333332</v>
      </c>
      <c r="BA1740" s="80" cm="1">
        <f t="array" ref="BA1740">INDEX($K:$Q,ROW(),MATCH(BA$3,$K$2:$Q$2,0))/12</f>
        <v>-21333.333333333332</v>
      </c>
      <c r="BB1740" s="80" cm="1">
        <f t="array" ref="BB1740">INDEX($K:$Q,ROW(),MATCH(BB$3,$K$2:$Q$2,0))/12</f>
        <v>-21333.333333333332</v>
      </c>
      <c r="BC1740" s="80" cm="1">
        <f t="array" ref="BC1740">INDEX($K:$Q,ROW(),MATCH(BC$3,$K$2:$Q$2,0))/12</f>
        <v>-21333.333333333332</v>
      </c>
      <c r="BD1740" s="80" cm="1">
        <f t="array" ref="BD1740">INDEX($K:$Q,ROW(),MATCH(BD$3,$K$2:$Q$2,0))/12</f>
        <v>-21333.333333333332</v>
      </c>
      <c r="BE1740" s="80" cm="1">
        <f t="array" ref="BE1740">INDEX($K:$Q,ROW(),MATCH(BE$3,$K$2:$Q$2,0))/12</f>
        <v>-21333.333333333332</v>
      </c>
      <c r="BF1740" s="80" cm="1">
        <f t="array" ref="BF1740">INDEX($K:$Q,ROW(),MATCH(BF$3,$K$2:$Q$2,0))/12</f>
        <v>-21333.333333333332</v>
      </c>
      <c r="BG1740" s="80" cm="1">
        <f t="array" ref="BG1740">INDEX($K:$Q,ROW(),MATCH(BG$3,$K$2:$Q$2,0))/12</f>
        <v>-21333.333333333332</v>
      </c>
      <c r="BH1740" s="80" cm="1">
        <f t="array" ref="BH1740">INDEX($K:$Q,ROW(),MATCH(BH$3,$K$2:$Q$2,0))/12</f>
        <v>-21333.333333333332</v>
      </c>
      <c r="BI1740" s="80" cm="1">
        <f t="array" ref="BI1740">INDEX($K:$Q,ROW(),MATCH(BI$3,$K$2:$Q$2,0))/12</f>
        <v>-21333.333333333332</v>
      </c>
      <c r="BJ1740" s="80" cm="1">
        <f t="array" ref="BJ1740">INDEX($K:$Q,ROW(),MATCH(BJ$3,$K$2:$Q$2,0))/12</f>
        <v>-21333.333333333332</v>
      </c>
      <c r="BK1740" s="80" cm="1">
        <f t="array" ref="BK1740">INDEX($K:$Q,ROW(),MATCH(BK$3,$K$2:$Q$2,0))/12</f>
        <v>-21333.333333333332</v>
      </c>
      <c r="BL1740" s="80" cm="1">
        <f t="array" ref="BL1740">INDEX($K:$Q,ROW(),MATCH(BL$3,$K$2:$Q$2,0))/12</f>
        <v>-21333.333333333332</v>
      </c>
      <c r="BM1740" s="80" cm="1">
        <f t="array" ref="BM1740">INDEX($K:$Q,ROW(),MATCH(BM$3,$K$2:$Q$2,0))/12</f>
        <v>-21333.333333333332</v>
      </c>
      <c r="BN1740" s="80" cm="1">
        <f t="array" ref="BN1740">INDEX($K:$Q,ROW(),MATCH(BN$3,$K$2:$Q$2,0))/12</f>
        <v>-21333.333333333332</v>
      </c>
      <c r="BO1740" s="80" cm="1">
        <f t="array" ref="BO1740">INDEX($K:$Q,ROW(),MATCH(BO$3,$K$2:$Q$2,0))/12</f>
        <v>-21333.333333333332</v>
      </c>
      <c r="BP1740" s="80" cm="1">
        <f t="array" ref="BP1740">INDEX($K:$Q,ROW(),MATCH(BP$3,$K$2:$Q$2,0))/12</f>
        <v>-21333.333333333332</v>
      </c>
      <c r="BQ1740" s="80" cm="1">
        <f t="array" ref="BQ1740">INDEX($K:$Q,ROW(),MATCH(BQ$3,$K$2:$Q$2,0))/12</f>
        <v>-21333.333333333332</v>
      </c>
      <c r="BR1740" s="80" cm="1">
        <f t="array" ref="BR1740">INDEX($K:$Q,ROW(),MATCH(BR$3,$K$2:$Q$2,0))/12</f>
        <v>-21333.333333333332</v>
      </c>
      <c r="BS1740" s="80" cm="1">
        <f t="array" ref="BS1740">INDEX($K:$Q,ROW(),MATCH(BS$3,$K$2:$Q$2,0))/12</f>
        <v>-21333.333333333332</v>
      </c>
      <c r="BT1740" s="80" cm="1">
        <f t="array" ref="BT1740">INDEX($K:$Q,ROW(),MATCH(BT$3,$K$2:$Q$2,0))/12</f>
        <v>-21333.333333333332</v>
      </c>
      <c r="BU1740" s="80" cm="1">
        <f t="array" ref="BU1740">INDEX($K:$Q,ROW(),MATCH(BU$3,$K$2:$Q$2,0))/12</f>
        <v>-21333.333333333332</v>
      </c>
      <c r="BV1740" s="80" cm="1">
        <f t="array" ref="BV1740">INDEX($K:$Q,ROW(),MATCH(BV$3,$K$2:$Q$2,0))/12</f>
        <v>-21333.333333333332</v>
      </c>
      <c r="BW1740" s="80" cm="1">
        <f t="array" ref="BW1740">INDEX($K:$Q,ROW(),MATCH(BW$3,$K$2:$Q$2,0))/12</f>
        <v>-21333.333333333332</v>
      </c>
      <c r="BX1740" s="80" cm="1">
        <f t="array" ref="BX1740">INDEX($K:$Q,ROW(),MATCH(BX$3,$K$2:$Q$2,0))/12</f>
        <v>-21333.333333333332</v>
      </c>
      <c r="BY1740" s="80" cm="1">
        <f t="array" ref="BY1740">INDEX($K:$Q,ROW(),MATCH(BY$3,$K$2:$Q$2,0))/12</f>
        <v>-21333.333333333332</v>
      </c>
      <c r="BZ1740" s="80" cm="1">
        <f t="array" ref="BZ1740">INDEX($K:$Q,ROW(),MATCH(BZ$3,$K$2:$Q$2,0))/12</f>
        <v>-21333.333333333332</v>
      </c>
      <c r="CA1740" s="80" cm="1">
        <f t="array" ref="CA1740">INDEX($K:$Q,ROW(),MATCH(CA$3,$K$2:$Q$2,0))/12</f>
        <v>-21333.333333333332</v>
      </c>
      <c r="CB1740" s="80" cm="1">
        <f t="array" ref="CB1740">INDEX($K:$Q,ROW(),MATCH(CB$3,$K$2:$Q$2,0))/12</f>
        <v>-21333.333333333332</v>
      </c>
      <c r="CC1740" s="80" cm="1">
        <f t="array" ref="CC1740">INDEX($K:$Q,ROW(),MATCH(CC$3,$K$2:$Q$2,0))/12</f>
        <v>-21333.333333333332</v>
      </c>
      <c r="CD1740" s="80" cm="1">
        <f t="array" ref="CD1740">INDEX($K:$Q,ROW(),MATCH(CD$3,$K$2:$Q$2,0))/12</f>
        <v>-21333.333333333332</v>
      </c>
      <c r="CE1740" s="80" cm="1">
        <f t="array" ref="CE1740">INDEX($K:$Q,ROW(),MATCH(CE$3,$K$2:$Q$2,0))/12</f>
        <v>-21333.333333333332</v>
      </c>
      <c r="CF1740" s="80" cm="1">
        <f t="array" ref="CF1740">INDEX($K:$Q,ROW(),MATCH(CF$3,$K$2:$Q$2,0))/12</f>
        <v>-21333.333333333332</v>
      </c>
      <c r="CG1740" s="80" cm="1">
        <f t="array" ref="CG1740">INDEX($K:$Q,ROW(),MATCH(CG$3,$K$2:$Q$2,0))/12</f>
        <v>-21333.333333333332</v>
      </c>
      <c r="CH1740" s="80" cm="1">
        <f t="array" ref="CH1740">INDEX($K:$Q,ROW(),MATCH(CH$3,$K$2:$Q$2,0))/12</f>
        <v>-21333.333333333332</v>
      </c>
      <c r="CI1740" s="80" cm="1">
        <f t="array" ref="CI1740">INDEX($K:$Q,ROW(),MATCH(CI$3,$K$2:$Q$2,0))/12</f>
        <v>-21333.333333333332</v>
      </c>
      <c r="CJ1740" s="80" cm="1">
        <f t="array" ref="CJ1740">INDEX($K:$Q,ROW(),MATCH(CJ$3,$K$2:$Q$2,0))/12</f>
        <v>-21333.333333333332</v>
      </c>
      <c r="CK1740" s="80" cm="1">
        <f t="array" ref="CK1740">INDEX($K:$Q,ROW(),MATCH(CK$3,$K$2:$Q$2,0))/12</f>
        <v>-21333.333333333332</v>
      </c>
      <c r="CL1740" s="80" cm="1">
        <f t="array" ref="CL1740">INDEX($K:$Q,ROW(),MATCH(CL$3,$K$2:$Q$2,0))/12</f>
        <v>-21333.333333333332</v>
      </c>
      <c r="CN1740" s="74"/>
      <c r="CO1740" s="80" t="e" cm="1">
        <f t="array" ref="CO1740">INDEX($K:$Q,ROW(),MATCH(CO$3,$K$2:$Q$2,0))/CO$5</f>
        <v>#N/A</v>
      </c>
      <c r="CP1740" s="80" t="e" cm="1">
        <f t="array" ref="CP1740">INDEX($K:$Q,ROW(),MATCH(CP$3,$K$2:$Q$2,0))/CP$5</f>
        <v>#N/A</v>
      </c>
      <c r="CQ1740" s="80" t="e" cm="1">
        <f t="array" ref="CQ1740">INDEX($K:$Q,ROW(),MATCH(CQ$3,$K$2:$Q$2,0))/CQ$5</f>
        <v>#N/A</v>
      </c>
      <c r="CR1740" s="80" t="e" cm="1">
        <f t="array" ref="CR1740">INDEX($K:$Q,ROW(),MATCH(CR$3,$K$2:$Q$2,0))/CR$5</f>
        <v>#N/A</v>
      </c>
      <c r="CS1740" s="80" t="e" cm="1">
        <f t="array" ref="CS1740">INDEX($K:$Q,ROW(),MATCH(CS$3,$K$2:$Q$2,0))/CS$5</f>
        <v>#N/A</v>
      </c>
      <c r="CT1740" s="80" t="e" cm="1">
        <f t="array" ref="CT1740">INDEX($K:$Q,ROW(),MATCH(CT$3,$K$2:$Q$2,0))/CT$5</f>
        <v>#N/A</v>
      </c>
      <c r="CU1740" s="80" t="e" cm="1">
        <f t="array" ref="CU1740">INDEX($K:$Q,ROW(),MATCH(CU$3,$K$2:$Q$2,0))/CU$5</f>
        <v>#N/A</v>
      </c>
      <c r="CV1740" s="80" t="e" cm="1">
        <f t="array" ref="CV1740">INDEX($K:$Q,ROW(),MATCH(CV$3,$K$2:$Q$2,0))/CV$5</f>
        <v>#N/A</v>
      </c>
      <c r="CW1740" s="80" t="e" cm="1">
        <f t="array" ref="CW1740">INDEX($K:$Q,ROW(),MATCH(CW$3,$K$2:$Q$2,0))/CW$5</f>
        <v>#N/A</v>
      </c>
      <c r="CX1740" s="80" t="e" cm="1">
        <f t="array" ref="CX1740">INDEX($K:$Q,ROW(),MATCH(CX$3,$K$2:$Q$2,0))/CX$5</f>
        <v>#N/A</v>
      </c>
      <c r="CY1740" s="80" t="e" cm="1">
        <f t="array" ref="CY1740">INDEX($K:$Q,ROW(),MATCH(CY$3,$K$2:$Q$2,0))/CY$5</f>
        <v>#N/A</v>
      </c>
      <c r="CZ1740" s="80" t="e" cm="1">
        <f t="array" ref="CZ1740">INDEX($K:$Q,ROW(),MATCH(CZ$3,$K$2:$Q$2,0))/CZ$5</f>
        <v>#N/A</v>
      </c>
      <c r="DA1740" s="80" t="e" cm="1">
        <f t="array" ref="DA1740">INDEX($K:$Q,ROW(),MATCH(DA$3,$K$2:$Q$2,0))/DA$5</f>
        <v>#N/A</v>
      </c>
      <c r="DB1740" s="80" t="e" cm="1">
        <f t="array" ref="DB1740">INDEX($K:$Q,ROW(),MATCH(DB$3,$K$2:$Q$2,0))/DB$5</f>
        <v>#N/A</v>
      </c>
      <c r="DC1740" s="80" t="e" cm="1">
        <f t="array" ref="DC1740">INDEX($K:$Q,ROW(),MATCH(DC$3,$K$2:$Q$2,0))/DC$5</f>
        <v>#N/A</v>
      </c>
      <c r="DD1740" s="80" t="e" cm="1">
        <f t="array" ref="DD1740">INDEX($K:$Q,ROW(),MATCH(DD$3,$K$2:$Q$2,0))/DD$5</f>
        <v>#N/A</v>
      </c>
      <c r="DE1740" s="80" t="e" cm="1">
        <f t="array" ref="DE1740">INDEX($K:$Q,ROW(),MATCH(DE$3,$K$2:$Q$2,0))/DE$5</f>
        <v>#N/A</v>
      </c>
      <c r="DF1740" s="80" t="e" cm="1">
        <f t="array" ref="DF1740">INDEX($K:$Q,ROW(),MATCH(DF$3,$K$2:$Q$2,0))/DF$5</f>
        <v>#N/A</v>
      </c>
      <c r="DG1740" s="80" t="e" cm="1">
        <f t="array" ref="DG1740">INDEX($K:$Q,ROW(),MATCH(DG$3,$K$2:$Q$2,0))/DG$5</f>
        <v>#N/A</v>
      </c>
      <c r="DH1740" s="80" t="e" cm="1">
        <f t="array" ref="DH1740">INDEX($K:$Q,ROW(),MATCH(DH$3,$K$2:$Q$2,0))/DH$5</f>
        <v>#N/A</v>
      </c>
      <c r="DI1740" s="80" t="e" cm="1">
        <f t="array" ref="DI1740">INDEX($K:$Q,ROW(),MATCH(DI$3,$K$2:$Q$2,0))/DI$5</f>
        <v>#N/A</v>
      </c>
      <c r="DJ1740" s="80" t="e" cm="1">
        <f t="array" ref="DJ1740">INDEX($K:$Q,ROW(),MATCH(DJ$3,$K$2:$Q$2,0))/DJ$5</f>
        <v>#N/A</v>
      </c>
      <c r="DK1740" s="80" t="e" cm="1">
        <f t="array" ref="DK1740">INDEX($K:$Q,ROW(),MATCH(DK$3,$K$2:$Q$2,0))/DK$5</f>
        <v>#N/A</v>
      </c>
      <c r="DL1740" s="80" t="e" cm="1">
        <f t="array" ref="DL1740">INDEX($K:$Q,ROW(),MATCH(DL$3,$K$2:$Q$2,0))/DL$5</f>
        <v>#N/A</v>
      </c>
    </row>
    <row r="1741" spans="2:116" x14ac:dyDescent="0.35">
      <c r="B1741" t="str">
        <f>E1741</f>
        <v>1741 FAPPELIST-F</v>
      </c>
      <c r="C1741" t="s">
        <v>235</v>
      </c>
      <c r="D1741" t="s">
        <v>564</v>
      </c>
      <c r="E1741" s="8" t="str">
        <f t="shared" si="3017"/>
        <v>1741 FAPPELIST-F</v>
      </c>
      <c r="G1741" s="141" t="s">
        <v>569</v>
      </c>
      <c r="I1741" s="74"/>
      <c r="J1741" s="74"/>
      <c r="K1741" s="118">
        <f>SUMIF($3:$3,K$2,1741:1741)</f>
        <v>-510999.99999999983</v>
      </c>
      <c r="L1741" s="118">
        <f>SUMIF($3:$3,L$2,1741:1741)</f>
        <v>-510999.99999999983</v>
      </c>
      <c r="M1741" s="118">
        <f>SUMIF($3:$3,M$2,1741:1741)</f>
        <v>-510999.99999999983</v>
      </c>
      <c r="N1741" s="118">
        <f>SUMIF($3:$3,N$2,1741:1741)</f>
        <v>-510999.99999999983</v>
      </c>
      <c r="O1741" s="118">
        <f>SUMIF($3:$3,O$2,1741:1741)</f>
        <v>-510999.99999999983</v>
      </c>
      <c r="P1741" s="118">
        <f>SUMIF($3:$3,P$2,1741:1741)</f>
        <v>-510999.99999999983</v>
      </c>
      <c r="R1741" s="24"/>
      <c r="S1741" s="148">
        <f>SUM(S1732:S1740)</f>
        <v>-42583.333333333328</v>
      </c>
      <c r="T1741" s="148">
        <f t="shared" ref="T1741:CE1741" si="3020">SUM(T1732:T1740)</f>
        <v>-42583.333333333328</v>
      </c>
      <c r="U1741" s="148">
        <f t="shared" si="3020"/>
        <v>-42583.333333333328</v>
      </c>
      <c r="V1741" s="148">
        <f t="shared" si="3020"/>
        <v>-42583.333333333328</v>
      </c>
      <c r="W1741" s="148">
        <f t="shared" si="3020"/>
        <v>-42583.333333333328</v>
      </c>
      <c r="X1741" s="148">
        <f t="shared" si="3020"/>
        <v>-42583.333333333328</v>
      </c>
      <c r="Y1741" s="148">
        <f t="shared" si="3020"/>
        <v>-42583.333333333328</v>
      </c>
      <c r="Z1741" s="148">
        <f t="shared" si="3020"/>
        <v>-42583.333333333328</v>
      </c>
      <c r="AA1741" s="148">
        <f t="shared" si="3020"/>
        <v>-42583.333333333328</v>
      </c>
      <c r="AB1741" s="148">
        <f t="shared" si="3020"/>
        <v>-42583.333333333328</v>
      </c>
      <c r="AC1741" s="148">
        <f t="shared" si="3020"/>
        <v>-42583.333333333328</v>
      </c>
      <c r="AD1741" s="148">
        <f t="shared" si="3020"/>
        <v>-42583.333333333328</v>
      </c>
      <c r="AE1741" s="148">
        <f t="shared" si="3020"/>
        <v>-42583.333333333328</v>
      </c>
      <c r="AF1741" s="148">
        <f t="shared" si="3020"/>
        <v>-42583.333333333328</v>
      </c>
      <c r="AG1741" s="148">
        <f t="shared" si="3020"/>
        <v>-42583.333333333328</v>
      </c>
      <c r="AH1741" s="148">
        <f t="shared" si="3020"/>
        <v>-42583.333333333328</v>
      </c>
      <c r="AI1741" s="148">
        <f t="shared" si="3020"/>
        <v>-42583.333333333328</v>
      </c>
      <c r="AJ1741" s="148">
        <f t="shared" si="3020"/>
        <v>-42583.333333333328</v>
      </c>
      <c r="AK1741" s="148">
        <f t="shared" si="3020"/>
        <v>-42583.333333333328</v>
      </c>
      <c r="AL1741" s="148">
        <f t="shared" si="3020"/>
        <v>-42583.333333333328</v>
      </c>
      <c r="AM1741" s="148">
        <f t="shared" si="3020"/>
        <v>-42583.333333333328</v>
      </c>
      <c r="AN1741" s="148">
        <f t="shared" si="3020"/>
        <v>-42583.333333333328</v>
      </c>
      <c r="AO1741" s="148">
        <f t="shared" si="3020"/>
        <v>-42583.333333333328</v>
      </c>
      <c r="AP1741" s="148">
        <f t="shared" si="3020"/>
        <v>-42583.333333333328</v>
      </c>
      <c r="AQ1741" s="148">
        <f t="shared" si="3020"/>
        <v>-42583.333333333328</v>
      </c>
      <c r="AR1741" s="148">
        <f t="shared" si="3020"/>
        <v>-42583.333333333328</v>
      </c>
      <c r="AS1741" s="148">
        <f t="shared" si="3020"/>
        <v>-42583.333333333328</v>
      </c>
      <c r="AT1741" s="148">
        <f t="shared" si="3020"/>
        <v>-42583.333333333328</v>
      </c>
      <c r="AU1741" s="148">
        <f t="shared" si="3020"/>
        <v>-42583.333333333328</v>
      </c>
      <c r="AV1741" s="148">
        <f t="shared" si="3020"/>
        <v>-42583.333333333328</v>
      </c>
      <c r="AW1741" s="148">
        <f t="shared" si="3020"/>
        <v>-42583.333333333328</v>
      </c>
      <c r="AX1741" s="148">
        <f t="shared" si="3020"/>
        <v>-42583.333333333328</v>
      </c>
      <c r="AY1741" s="148">
        <f t="shared" si="3020"/>
        <v>-42583.333333333328</v>
      </c>
      <c r="AZ1741" s="148">
        <f t="shared" si="3020"/>
        <v>-42583.333333333328</v>
      </c>
      <c r="BA1741" s="148">
        <f t="shared" si="3020"/>
        <v>-42583.333333333328</v>
      </c>
      <c r="BB1741" s="148">
        <f t="shared" si="3020"/>
        <v>-42583.333333333328</v>
      </c>
      <c r="BC1741" s="148">
        <f t="shared" si="3020"/>
        <v>-42583.333333333328</v>
      </c>
      <c r="BD1741" s="148">
        <f t="shared" si="3020"/>
        <v>-42583.333333333328</v>
      </c>
      <c r="BE1741" s="148">
        <f t="shared" si="3020"/>
        <v>-42583.333333333328</v>
      </c>
      <c r="BF1741" s="148">
        <f t="shared" si="3020"/>
        <v>-42583.333333333328</v>
      </c>
      <c r="BG1741" s="148">
        <f t="shared" si="3020"/>
        <v>-42583.333333333328</v>
      </c>
      <c r="BH1741" s="148">
        <f t="shared" si="3020"/>
        <v>-42583.333333333328</v>
      </c>
      <c r="BI1741" s="148">
        <f t="shared" si="3020"/>
        <v>-42583.333333333328</v>
      </c>
      <c r="BJ1741" s="148">
        <f t="shared" si="3020"/>
        <v>-42583.333333333328</v>
      </c>
      <c r="BK1741" s="148">
        <f t="shared" si="3020"/>
        <v>-42583.333333333328</v>
      </c>
      <c r="BL1741" s="148">
        <f t="shared" si="3020"/>
        <v>-42583.333333333328</v>
      </c>
      <c r="BM1741" s="148">
        <f t="shared" si="3020"/>
        <v>-42583.333333333328</v>
      </c>
      <c r="BN1741" s="148">
        <f t="shared" si="3020"/>
        <v>-42583.333333333328</v>
      </c>
      <c r="BO1741" s="148">
        <f t="shared" si="3020"/>
        <v>-42583.333333333328</v>
      </c>
      <c r="BP1741" s="148">
        <f t="shared" si="3020"/>
        <v>-42583.333333333328</v>
      </c>
      <c r="BQ1741" s="148">
        <f t="shared" si="3020"/>
        <v>-42583.333333333328</v>
      </c>
      <c r="BR1741" s="148">
        <f t="shared" si="3020"/>
        <v>-42583.333333333328</v>
      </c>
      <c r="BS1741" s="148">
        <f t="shared" si="3020"/>
        <v>-42583.333333333328</v>
      </c>
      <c r="BT1741" s="148">
        <f t="shared" si="3020"/>
        <v>-42583.333333333328</v>
      </c>
      <c r="BU1741" s="148">
        <f t="shared" si="3020"/>
        <v>-42583.333333333328</v>
      </c>
      <c r="BV1741" s="148">
        <f t="shared" si="3020"/>
        <v>-42583.333333333328</v>
      </c>
      <c r="BW1741" s="148">
        <f t="shared" si="3020"/>
        <v>-42583.333333333328</v>
      </c>
      <c r="BX1741" s="148">
        <f t="shared" si="3020"/>
        <v>-42583.333333333328</v>
      </c>
      <c r="BY1741" s="148">
        <f t="shared" si="3020"/>
        <v>-42583.333333333328</v>
      </c>
      <c r="BZ1741" s="148">
        <f t="shared" si="3020"/>
        <v>-42583.333333333328</v>
      </c>
      <c r="CA1741" s="148">
        <f t="shared" si="3020"/>
        <v>-42583.333333333328</v>
      </c>
      <c r="CB1741" s="148">
        <f t="shared" si="3020"/>
        <v>-42583.333333333328</v>
      </c>
      <c r="CC1741" s="148">
        <f t="shared" si="3020"/>
        <v>-42583.333333333328</v>
      </c>
      <c r="CD1741" s="148">
        <f t="shared" si="3020"/>
        <v>-42583.333333333328</v>
      </c>
      <c r="CE1741" s="148">
        <f t="shared" si="3020"/>
        <v>-42583.333333333328</v>
      </c>
      <c r="CF1741" s="148">
        <f t="shared" ref="CF1741:CL1741" si="3021">SUM(CF1732:CF1740)</f>
        <v>-42583.333333333328</v>
      </c>
      <c r="CG1741" s="148">
        <f t="shared" si="3021"/>
        <v>-42583.333333333328</v>
      </c>
      <c r="CH1741" s="148">
        <f t="shared" si="3021"/>
        <v>-42583.333333333328</v>
      </c>
      <c r="CI1741" s="148">
        <f t="shared" si="3021"/>
        <v>-42583.333333333328</v>
      </c>
      <c r="CJ1741" s="148">
        <f t="shared" si="3021"/>
        <v>-42583.333333333328</v>
      </c>
      <c r="CK1741" s="148">
        <f t="shared" si="3021"/>
        <v>-42583.333333333328</v>
      </c>
      <c r="CL1741" s="148">
        <f t="shared" si="3021"/>
        <v>-42583.333333333328</v>
      </c>
      <c r="CN1741" s="74"/>
      <c r="CO1741" s="148" t="e">
        <f>SUM(CO1732:CO1740)</f>
        <v>#N/A</v>
      </c>
      <c r="CP1741" s="148" t="e">
        <f t="shared" ref="CP1741:DL1741" si="3022">SUM(CP1732:CP1740)</f>
        <v>#N/A</v>
      </c>
      <c r="CQ1741" s="148" t="e">
        <f t="shared" si="3022"/>
        <v>#N/A</v>
      </c>
      <c r="CR1741" s="148" t="e">
        <f t="shared" si="3022"/>
        <v>#N/A</v>
      </c>
      <c r="CS1741" s="148" t="e">
        <f t="shared" si="3022"/>
        <v>#N/A</v>
      </c>
      <c r="CT1741" s="148" t="e">
        <f t="shared" si="3022"/>
        <v>#N/A</v>
      </c>
      <c r="CU1741" s="148" t="e">
        <f t="shared" si="3022"/>
        <v>#N/A</v>
      </c>
      <c r="CV1741" s="148" t="e">
        <f t="shared" si="3022"/>
        <v>#N/A</v>
      </c>
      <c r="CW1741" s="148" t="e">
        <f t="shared" si="3022"/>
        <v>#N/A</v>
      </c>
      <c r="CX1741" s="148" t="e">
        <f t="shared" si="3022"/>
        <v>#N/A</v>
      </c>
      <c r="CY1741" s="148" t="e">
        <f t="shared" si="3022"/>
        <v>#N/A</v>
      </c>
      <c r="CZ1741" s="148" t="e">
        <f t="shared" si="3022"/>
        <v>#N/A</v>
      </c>
      <c r="DA1741" s="148" t="e">
        <f t="shared" si="3022"/>
        <v>#N/A</v>
      </c>
      <c r="DB1741" s="148" t="e">
        <f t="shared" si="3022"/>
        <v>#N/A</v>
      </c>
      <c r="DC1741" s="148" t="e">
        <f t="shared" si="3022"/>
        <v>#N/A</v>
      </c>
      <c r="DD1741" s="148" t="e">
        <f t="shared" si="3022"/>
        <v>#N/A</v>
      </c>
      <c r="DE1741" s="148" t="e">
        <f t="shared" si="3022"/>
        <v>#N/A</v>
      </c>
      <c r="DF1741" s="148" t="e">
        <f t="shared" si="3022"/>
        <v>#N/A</v>
      </c>
      <c r="DG1741" s="148" t="e">
        <f t="shared" si="3022"/>
        <v>#N/A</v>
      </c>
      <c r="DH1741" s="148" t="e">
        <f t="shared" si="3022"/>
        <v>#N/A</v>
      </c>
      <c r="DI1741" s="148" t="e">
        <f t="shared" si="3022"/>
        <v>#N/A</v>
      </c>
      <c r="DJ1741" s="148" t="e">
        <f t="shared" si="3022"/>
        <v>#N/A</v>
      </c>
      <c r="DK1741" s="148" t="e">
        <f t="shared" si="3022"/>
        <v>#N/A</v>
      </c>
      <c r="DL1741" s="148" t="e">
        <f t="shared" si="3022"/>
        <v>#N/A</v>
      </c>
    </row>
    <row r="1742" spans="2:116" x14ac:dyDescent="0.35">
      <c r="D1742" t="s">
        <v>564</v>
      </c>
      <c r="E1742" s="8" t="str">
        <f t="shared" si="3017"/>
        <v>1742 FAPPELIST-F</v>
      </c>
      <c r="G1742" s="141" t="s">
        <v>565</v>
      </c>
      <c r="S1742" s="80"/>
      <c r="T1742" s="72"/>
      <c r="U1742" s="72"/>
      <c r="V1742" s="72"/>
      <c r="W1742" s="72"/>
      <c r="X1742" s="72"/>
      <c r="Y1742" s="72"/>
      <c r="Z1742" s="72"/>
      <c r="AA1742" s="72"/>
      <c r="AB1742" s="72"/>
      <c r="AC1742" s="72"/>
      <c r="AD1742" s="72"/>
      <c r="AE1742" s="72"/>
      <c r="AF1742" s="72"/>
      <c r="AG1742" s="72"/>
      <c r="AH1742" s="72"/>
      <c r="AI1742" s="72"/>
      <c r="AJ1742" s="72"/>
      <c r="AK1742" s="72"/>
      <c r="AL1742" s="72"/>
      <c r="AM1742" s="72"/>
      <c r="AN1742" s="72"/>
      <c r="AO1742" s="72"/>
      <c r="AP1742" s="72"/>
      <c r="AQ1742" s="72"/>
      <c r="AR1742" s="72"/>
      <c r="AS1742" s="72"/>
      <c r="AT1742" s="72"/>
      <c r="AU1742" s="72"/>
      <c r="AV1742" s="72"/>
      <c r="AW1742" s="72"/>
      <c r="AX1742" s="72"/>
      <c r="AY1742" s="72"/>
      <c r="AZ1742" s="72"/>
      <c r="BA1742" s="72"/>
      <c r="BB1742" s="72"/>
      <c r="BC1742" s="72"/>
      <c r="BD1742" s="72"/>
      <c r="BE1742" s="72"/>
      <c r="BF1742" s="72"/>
      <c r="BG1742" s="72"/>
      <c r="BH1742" s="72"/>
      <c r="BI1742" s="72"/>
      <c r="BJ1742" s="72"/>
      <c r="BK1742" s="72"/>
      <c r="BL1742" s="72"/>
      <c r="BM1742" s="72"/>
      <c r="BN1742" s="72"/>
      <c r="BO1742" s="72"/>
      <c r="BP1742" s="72"/>
      <c r="BQ1742" s="72"/>
      <c r="BR1742" s="72"/>
      <c r="BS1742" s="72"/>
      <c r="BT1742" s="72"/>
      <c r="BU1742" s="72"/>
      <c r="BV1742" s="72"/>
      <c r="BW1742" s="72"/>
      <c r="BX1742" s="72"/>
      <c r="BY1742" s="72"/>
      <c r="BZ1742" s="72"/>
      <c r="CA1742" s="72"/>
      <c r="CB1742" s="72"/>
      <c r="CC1742" s="72"/>
      <c r="CD1742" s="72"/>
      <c r="CE1742" s="72"/>
      <c r="CF1742" s="72"/>
      <c r="CG1742" s="72"/>
      <c r="CH1742" s="72"/>
      <c r="CI1742" s="72"/>
      <c r="CJ1742" s="72"/>
      <c r="CK1742" s="72"/>
      <c r="CL1742" s="72"/>
      <c r="CO1742" s="72"/>
      <c r="CP1742" s="72"/>
      <c r="CQ1742" s="72"/>
      <c r="CR1742" s="72"/>
      <c r="CS1742" s="72"/>
      <c r="CT1742" s="72"/>
      <c r="CU1742" s="72"/>
      <c r="CV1742" s="72"/>
      <c r="CW1742" s="72"/>
      <c r="CX1742" s="72"/>
      <c r="CY1742" s="72"/>
      <c r="CZ1742" s="72"/>
      <c r="DA1742" s="72"/>
      <c r="DB1742" s="72"/>
      <c r="DC1742" s="72"/>
      <c r="DD1742" s="72"/>
      <c r="DE1742" s="72"/>
      <c r="DF1742" s="72"/>
      <c r="DG1742" s="72"/>
      <c r="DH1742" s="72"/>
      <c r="DI1742" s="72"/>
      <c r="DJ1742" s="72"/>
      <c r="DK1742" s="72"/>
      <c r="DL1742" s="72"/>
    </row>
    <row r="1743" spans="2:116" x14ac:dyDescent="0.35">
      <c r="D1743" t="s">
        <v>564</v>
      </c>
      <c r="E1743" s="8" t="str">
        <f t="shared" si="3017"/>
        <v>1743 FAPPELIST-F</v>
      </c>
      <c r="G1743" s="126" t="str">
        <f>"Total capital expenditures - "&amp;SUBSTITUTE(G1728,":","")</f>
        <v>Total capital expenditures - Fixed secondary PPE</v>
      </c>
      <c r="H1743" s="12"/>
      <c r="S1743" s="72"/>
      <c r="T1743" s="72"/>
      <c r="U1743" s="72"/>
      <c r="V1743" s="72"/>
      <c r="W1743" s="72"/>
      <c r="X1743" s="72"/>
      <c r="Y1743" s="72"/>
      <c r="Z1743" s="72"/>
      <c r="AA1743" s="72"/>
      <c r="AB1743" s="72"/>
      <c r="AC1743" s="72"/>
      <c r="AD1743" s="72"/>
      <c r="AE1743" s="72"/>
      <c r="AF1743" s="72"/>
      <c r="AG1743" s="72"/>
      <c r="AH1743" s="72"/>
      <c r="AI1743" s="72"/>
      <c r="AJ1743" s="72"/>
      <c r="AK1743" s="72"/>
      <c r="AL1743" s="72"/>
      <c r="AM1743" s="72"/>
      <c r="AN1743" s="72"/>
      <c r="AO1743" s="72"/>
      <c r="AP1743" s="72"/>
      <c r="AQ1743" s="72"/>
      <c r="AR1743" s="72"/>
      <c r="AS1743" s="72"/>
      <c r="AT1743" s="72"/>
      <c r="AU1743" s="72"/>
      <c r="AV1743" s="72"/>
      <c r="AW1743" s="72"/>
      <c r="AX1743" s="72"/>
      <c r="AY1743" s="72"/>
      <c r="AZ1743" s="72"/>
      <c r="BA1743" s="72"/>
      <c r="BB1743" s="72"/>
      <c r="BC1743" s="72"/>
      <c r="BD1743" s="72"/>
      <c r="BE1743" s="72"/>
      <c r="BF1743" s="72"/>
      <c r="BG1743" s="72"/>
      <c r="BH1743" s="72"/>
      <c r="BI1743" s="72"/>
      <c r="BJ1743" s="72"/>
      <c r="BK1743" s="72"/>
      <c r="BL1743" s="72"/>
      <c r="BM1743" s="72"/>
      <c r="BN1743" s="72"/>
      <c r="BO1743" s="72"/>
      <c r="BP1743" s="72"/>
      <c r="BQ1743" s="72"/>
      <c r="BR1743" s="72"/>
      <c r="BS1743" s="72"/>
      <c r="BT1743" s="72"/>
      <c r="BU1743" s="72"/>
      <c r="BV1743" s="72"/>
      <c r="BW1743" s="72"/>
      <c r="BX1743" s="72"/>
      <c r="BY1743" s="72"/>
      <c r="BZ1743" s="72"/>
      <c r="CA1743" s="72"/>
      <c r="CB1743" s="72"/>
      <c r="CC1743" s="72"/>
      <c r="CD1743" s="72"/>
      <c r="CE1743" s="72"/>
      <c r="CF1743" s="72"/>
      <c r="CG1743" s="72"/>
      <c r="CH1743" s="72"/>
      <c r="CI1743" s="72"/>
      <c r="CJ1743" s="72"/>
      <c r="CK1743" s="72"/>
      <c r="CL1743" s="72"/>
      <c r="CO1743" s="72"/>
      <c r="CP1743" s="72"/>
      <c r="CQ1743" s="72"/>
      <c r="CR1743" s="72"/>
      <c r="CS1743" s="72"/>
      <c r="CT1743" s="72"/>
      <c r="CU1743" s="72"/>
      <c r="CV1743" s="72"/>
      <c r="CW1743" s="72"/>
      <c r="CX1743" s="72"/>
      <c r="CY1743" s="72"/>
      <c r="CZ1743" s="72"/>
      <c r="DA1743" s="72"/>
      <c r="DB1743" s="72"/>
      <c r="DC1743" s="72"/>
      <c r="DD1743" s="72"/>
      <c r="DE1743" s="72"/>
      <c r="DF1743" s="72"/>
      <c r="DG1743" s="72"/>
      <c r="DH1743" s="72"/>
      <c r="DI1743" s="72"/>
      <c r="DJ1743" s="72"/>
      <c r="DK1743" s="72"/>
      <c r="DL1743" s="72"/>
    </row>
    <row r="1744" spans="2:116" x14ac:dyDescent="0.35">
      <c r="C1744" t="s">
        <v>233</v>
      </c>
      <c r="D1744" t="s">
        <v>564</v>
      </c>
      <c r="E1744" s="8" t="str">
        <f t="shared" si="3017"/>
        <v>1744 FAPPELIST-F</v>
      </c>
      <c r="G1744" s="125"/>
      <c r="J1744" s="80">
        <f>SUMIF($5:$5,I$2,1744:1744)</f>
        <v>0</v>
      </c>
      <c r="K1744" s="24">
        <f>SUMIF($3:$3,K$2,1744:1744)</f>
        <v>-55378.333333333314</v>
      </c>
      <c r="L1744" s="24">
        <f>SUMIF($3:$3,L$2,1744:1744)</f>
        <v>-157578.33333333331</v>
      </c>
      <c r="M1744" s="24">
        <f>SUMIF($3:$3,M$2,1744:1744)</f>
        <v>-259758.33333333326</v>
      </c>
      <c r="N1744" s="24">
        <f>SUMIF($3:$3,N$2,1744:1744)</f>
        <v>-361958.33333333308</v>
      </c>
      <c r="O1744" s="24">
        <f>SUMIF($3:$3,O$2,1744:1744)</f>
        <v>-464158.33333333308</v>
      </c>
      <c r="P1744" s="24">
        <f>SUMIF($3:$3,P$2,1744:1744)</f>
        <v>-510999.99999999994</v>
      </c>
      <c r="R1744" s="24"/>
      <c r="S1744" s="80" cm="1">
        <f t="array" ref="S1744">(SUM(INDEX(1741:1741,1,MAX(COLUMN($R:$R),COLUMN()-($H1728*12-1))):S1741)/($H1728*12)+IF($R1746=0,0,SUM(INDEX(1746:1746,1,MAX(COLUMN($R:$R),COLUMN()-(($H1728-$H1729)*12))):S1746)/(($H1728)*12)))</f>
        <v>-711.3888888888888</v>
      </c>
      <c r="T1744" s="80" cm="1">
        <f t="array" ref="T1744">(SUM(INDEX(1741:1741,1,MAX(COLUMN($R:$R),COLUMN()-($H1728*12-1))):T1741)/($H1728*12)+IF($R1746=0,0,SUM(INDEX(1746:1746,1,MAX(COLUMN($R:$R),COLUMN()-(($H1728-$H1729)*12))):T1746)/(($H1728)*12)))</f>
        <v>-1421.1111111111111</v>
      </c>
      <c r="U1744" s="80" cm="1">
        <f t="array" ref="U1744">(SUM(INDEX(1741:1741,1,MAX(COLUMN($R:$R),COLUMN()-($H1728*12-1))):U1741)/($H1728*12)+IF($R1746=0,0,SUM(INDEX(1746:1746,1,MAX(COLUMN($R:$R),COLUMN()-(($H1728-$H1729)*12))):U1746)/(($H1728)*12)))</f>
        <v>-2130.833333333333</v>
      </c>
      <c r="V1744" s="80" cm="1">
        <f t="array" ref="V1744">(SUM(INDEX(1741:1741,1,MAX(COLUMN($R:$R),COLUMN()-($H1728*12-1))):V1741)/($H1728*12)+IF($R1746=0,0,SUM(INDEX(1746:1746,1,MAX(COLUMN($R:$R),COLUMN()-(($H1728-$H1729)*12))):V1746)/(($H1728)*12)))</f>
        <v>-2840.5555555555552</v>
      </c>
      <c r="W1744" s="80" cm="1">
        <f t="array" ref="W1744">(SUM(INDEX(1741:1741,1,MAX(COLUMN($R:$R),COLUMN()-($H1728*12-1))):W1741)/($H1728*12)+IF($R1746=0,0,SUM(INDEX(1746:1746,1,MAX(COLUMN($R:$R),COLUMN()-(($H1728-$H1729)*12))):W1746)/(($H1728)*12)))</f>
        <v>-3550.2777777777769</v>
      </c>
      <c r="X1744" s="80" cm="1">
        <f t="array" ref="X1744">(SUM(INDEX(1741:1741,1,MAX(COLUMN($R:$R),COLUMN()-($H1728*12-1))):X1741)/($H1728*12)+IF($R1746=0,0,SUM(INDEX(1746:1746,1,MAX(COLUMN($R:$R),COLUMN()-(($H1728-$H1729)*12))):X1746)/(($H1728)*12)))</f>
        <v>-4259.9999999999991</v>
      </c>
      <c r="Y1744" s="80" cm="1">
        <f t="array" ref="Y1744">(SUM(INDEX(1741:1741,1,MAX(COLUMN($R:$R),COLUMN()-($H1728*12-1))):Y1741)/($H1728*12)+IF($R1746=0,0,SUM(INDEX(1746:1746,1,MAX(COLUMN($R:$R),COLUMN()-(($H1728-$H1729)*12))):Y1746)/(($H1728)*12)))</f>
        <v>-4969.7222222222208</v>
      </c>
      <c r="Z1744" s="80" cm="1">
        <f t="array" ref="Z1744">(SUM(INDEX(1741:1741,1,MAX(COLUMN($R:$R),COLUMN()-($H1728*12-1))):Z1741)/($H1728*12)+IF($R1746=0,0,SUM(INDEX(1746:1746,1,MAX(COLUMN($R:$R),COLUMN()-(($H1728-$H1729)*12))):Z1746)/(($H1728)*12)))</f>
        <v>-5679.4444444444434</v>
      </c>
      <c r="AA1744" s="80" cm="1">
        <f t="array" ref="AA1744">(SUM(INDEX(1741:1741,1,MAX(COLUMN($R:$R),COLUMN()-($H1728*12-1))):AA1741)/($H1728*12)+IF($R1746=0,0,SUM(INDEX(1746:1746,1,MAX(COLUMN($R:$R),COLUMN()-(($H1728-$H1729)*12))):AA1746)/(($H1728)*12)))</f>
        <v>-6389.1666666666652</v>
      </c>
      <c r="AB1744" s="80" cm="1">
        <f t="array" ref="AB1744">(SUM(INDEX(1741:1741,1,MAX(COLUMN($R:$R),COLUMN()-($H1728*12-1))):AB1741)/($H1728*12)+IF($R1746=0,0,SUM(INDEX(1746:1746,1,MAX(COLUMN($R:$R),COLUMN()-(($H1728-$H1729)*12))):AB1746)/(($H1728)*12)))</f>
        <v>-7098.8888888888869</v>
      </c>
      <c r="AC1744" s="80" cm="1">
        <f t="array" ref="AC1744">(SUM(INDEX(1741:1741,1,MAX(COLUMN($R:$R),COLUMN()-($H1728*12-1))):AC1741)/($H1728*12)+IF($R1746=0,0,SUM(INDEX(1746:1746,1,MAX(COLUMN($R:$R),COLUMN()-(($H1728-$H1729)*12))):AC1746)/(($H1728)*12)))</f>
        <v>-7808.6111111111086</v>
      </c>
      <c r="AD1744" s="80" cm="1">
        <f t="array" ref="AD1744">(SUM(INDEX(1741:1741,1,MAX(COLUMN($R:$R),COLUMN()-($H1728*12-1))):AD1741)/($H1728*12)+IF($R1746=0,0,SUM(INDEX(1746:1746,1,MAX(COLUMN($R:$R),COLUMN()-(($H1728-$H1729)*12))):AD1746)/(($H1728)*12)))</f>
        <v>-8518.3333333333303</v>
      </c>
      <c r="AE1744" s="80" cm="1">
        <f t="array" ref="AE1744">(SUM(INDEX(1741:1741,1,MAX(COLUMN($R:$R),COLUMN()-($H1728*12-1))):AE1741)/($H1728*12)+IF($R1746=0,0,SUM(INDEX(1746:1746,1,MAX(COLUMN($R:$R),COLUMN()-(($H1728-$H1729)*12))):AE1746)/(($H1728)*12)))</f>
        <v>-9228.0555555555511</v>
      </c>
      <c r="AF1744" s="80" cm="1">
        <f t="array" ref="AF1744">(SUM(INDEX(1741:1741,1,MAX(COLUMN($R:$R),COLUMN()-($H1728*12-1))):AF1741)/($H1728*12)+IF($R1746=0,0,SUM(INDEX(1746:1746,1,MAX(COLUMN($R:$R),COLUMN()-(($H1728-$H1729)*12))):AF1746)/(($H1728)*12)))</f>
        <v>-9937.7777777777737</v>
      </c>
      <c r="AG1744" s="80" cm="1">
        <f t="array" ref="AG1744">(SUM(INDEX(1741:1741,1,MAX(COLUMN($R:$R),COLUMN()-($H1728*12-1))):AG1741)/($H1728*12)+IF($R1746=0,0,SUM(INDEX(1746:1746,1,MAX(COLUMN($R:$R),COLUMN()-(($H1728-$H1729)*12))):AG1746)/(($H1728)*12)))</f>
        <v>-10647.499999999998</v>
      </c>
      <c r="AH1744" s="80" cm="1">
        <f t="array" ref="AH1744">(SUM(INDEX(1741:1741,1,MAX(COLUMN($R:$R),COLUMN()-($H1728*12-1))):AH1741)/($H1728*12)+IF($R1746=0,0,SUM(INDEX(1746:1746,1,MAX(COLUMN($R:$R),COLUMN()-(($H1728-$H1729)*12))):AH1746)/(($H1728)*12)))</f>
        <v>-11357.222222222221</v>
      </c>
      <c r="AI1744" s="80" cm="1">
        <f t="array" ref="AI1744">(SUM(INDEX(1741:1741,1,MAX(COLUMN($R:$R),COLUMN()-($H1728*12-1))):AI1741)/($H1728*12)+IF($R1746=0,0,SUM(INDEX(1746:1746,1,MAX(COLUMN($R:$R),COLUMN()-(($H1728-$H1729)*12))):AI1746)/(($H1728)*12)))</f>
        <v>-12066.944444444443</v>
      </c>
      <c r="AJ1744" s="80" cm="1">
        <f t="array" ref="AJ1744">(SUM(INDEX(1741:1741,1,MAX(COLUMN($R:$R),COLUMN()-($H1728*12-1))):AJ1741)/($H1728*12)+IF($R1746=0,0,SUM(INDEX(1746:1746,1,MAX(COLUMN($R:$R),COLUMN()-(($H1728-$H1729)*12))):AJ1746)/(($H1728)*12)))</f>
        <v>-12776.666666666666</v>
      </c>
      <c r="AK1744" s="80" cm="1">
        <f t="array" ref="AK1744">(SUM(INDEX(1741:1741,1,MAX(COLUMN($R:$R),COLUMN()-($H1728*12-1))):AK1741)/($H1728*12)+IF($R1746=0,0,SUM(INDEX(1746:1746,1,MAX(COLUMN($R:$R),COLUMN()-(($H1728-$H1729)*12))):AK1746)/(($H1728)*12)))</f>
        <v>-13486.388888888889</v>
      </c>
      <c r="AL1744" s="80" cm="1">
        <f t="array" ref="AL1744">(SUM(INDEX(1741:1741,1,MAX(COLUMN($R:$R),COLUMN()-($H1728*12-1))):AL1741)/($H1728*12)+IF($R1746=0,0,SUM(INDEX(1746:1746,1,MAX(COLUMN($R:$R),COLUMN()-(($H1728-$H1729)*12))):AL1746)/(($H1728)*12)))</f>
        <v>-14196.111111111111</v>
      </c>
      <c r="AM1744" s="80" cm="1">
        <f t="array" ref="AM1744">(SUM(INDEX(1741:1741,1,MAX(COLUMN($R:$R),COLUMN()-($H1728*12-1))):AM1741)/($H1728*12)+IF($R1746=0,0,SUM(INDEX(1746:1746,1,MAX(COLUMN($R:$R),COLUMN()-(($H1728-$H1729)*12))):AM1746)/(($H1728)*12)))</f>
        <v>-14905.833333333334</v>
      </c>
      <c r="AN1744" s="80" cm="1">
        <f t="array" ref="AN1744">(SUM(INDEX(1741:1741,1,MAX(COLUMN($R:$R),COLUMN()-($H1728*12-1))):AN1741)/($H1728*12)+IF($R1746=0,0,SUM(INDEX(1746:1746,1,MAX(COLUMN($R:$R),COLUMN()-(($H1728-$H1729)*12))):AN1746)/(($H1728)*12)))</f>
        <v>-15615.555555555558</v>
      </c>
      <c r="AO1744" s="80" cm="1">
        <f t="array" ref="AO1744">(SUM(INDEX(1741:1741,1,MAX(COLUMN($R:$R),COLUMN()-($H1728*12-1))):AO1741)/($H1728*12)+IF($R1746=0,0,SUM(INDEX(1746:1746,1,MAX(COLUMN($R:$R),COLUMN()-(($H1728-$H1729)*12))):AO1746)/(($H1728)*12)))</f>
        <v>-16325.277777777781</v>
      </c>
      <c r="AP1744" s="80" cm="1">
        <f t="array" ref="AP1744">(SUM(INDEX(1741:1741,1,MAX(COLUMN($R:$R),COLUMN()-($H1728*12-1))):AP1741)/($H1728*12)+IF($R1746=0,0,SUM(INDEX(1746:1746,1,MAX(COLUMN($R:$R),COLUMN()-(($H1728-$H1729)*12))):AP1746)/(($H1728)*12)))</f>
        <v>-17035.000000000004</v>
      </c>
      <c r="AQ1744" s="80" cm="1">
        <f t="array" ref="AQ1744">(SUM(INDEX(1741:1741,1,MAX(COLUMN($R:$R),COLUMN()-($H1728*12-1))):AQ1741)/($H1728*12)+IF($R1746=0,0,SUM(INDEX(1746:1746,1,MAX(COLUMN($R:$R),COLUMN()-(($H1728-$H1729)*12))):AQ1746)/(($H1728)*12)))</f>
        <v>-17743.055555555558</v>
      </c>
      <c r="AR1744" s="80" cm="1">
        <f t="array" ref="AR1744">(SUM(INDEX(1741:1741,1,MAX(COLUMN($R:$R),COLUMN()-($H1728*12-1))):AR1741)/($H1728*12)+IF($R1746=0,0,SUM(INDEX(1746:1746,1,MAX(COLUMN($R:$R),COLUMN()-(($H1728-$H1729)*12))):AR1746)/(($H1728)*12)))</f>
        <v>-18452.777777777777</v>
      </c>
      <c r="AS1744" s="80" cm="1">
        <f t="array" ref="AS1744">(SUM(INDEX(1741:1741,1,MAX(COLUMN($R:$R),COLUMN()-($H1728*12-1))):AS1741)/($H1728*12)+IF($R1746=0,0,SUM(INDEX(1746:1746,1,MAX(COLUMN($R:$R),COLUMN()-(($H1728-$H1729)*12))):AS1746)/(($H1728)*12)))</f>
        <v>-19162.5</v>
      </c>
      <c r="AT1744" s="80" cm="1">
        <f t="array" ref="AT1744">(SUM(INDEX(1741:1741,1,MAX(COLUMN($R:$R),COLUMN()-($H1728*12-1))):AT1741)/($H1728*12)+IF($R1746=0,0,SUM(INDEX(1746:1746,1,MAX(COLUMN($R:$R),COLUMN()-(($H1728-$H1729)*12))):AT1746)/(($H1728)*12)))</f>
        <v>-19872.222222222223</v>
      </c>
      <c r="AU1744" s="80" cm="1">
        <f t="array" ref="AU1744">(SUM(INDEX(1741:1741,1,MAX(COLUMN($R:$R),COLUMN()-($H1728*12-1))):AU1741)/($H1728*12)+IF($R1746=0,0,SUM(INDEX(1746:1746,1,MAX(COLUMN($R:$R),COLUMN()-(($H1728-$H1729)*12))):AU1746)/(($H1728)*12)))</f>
        <v>-20581.944444444442</v>
      </c>
      <c r="AV1744" s="80" cm="1">
        <f t="array" ref="AV1744">(SUM(INDEX(1741:1741,1,MAX(COLUMN($R:$R),COLUMN()-($H1728*12-1))):AV1741)/($H1728*12)+IF($R1746=0,0,SUM(INDEX(1746:1746,1,MAX(COLUMN($R:$R),COLUMN()-(($H1728-$H1729)*12))):AV1746)/(($H1728)*12)))</f>
        <v>-21291.666666666664</v>
      </c>
      <c r="AW1744" s="80" cm="1">
        <f t="array" ref="AW1744">(SUM(INDEX(1741:1741,1,MAX(COLUMN($R:$R),COLUMN()-($H1728*12-1))):AW1741)/($H1728*12)+IF($R1746=0,0,SUM(INDEX(1746:1746,1,MAX(COLUMN($R:$R),COLUMN()-(($H1728-$H1729)*12))):AW1746)/(($H1728)*12)))</f>
        <v>-22001.388888888883</v>
      </c>
      <c r="AX1744" s="80" cm="1">
        <f t="array" ref="AX1744">(SUM(INDEX(1741:1741,1,MAX(COLUMN($R:$R),COLUMN()-($H1728*12-1))):AX1741)/($H1728*12)+IF($R1746=0,0,SUM(INDEX(1746:1746,1,MAX(COLUMN($R:$R),COLUMN()-(($H1728-$H1729)*12))):AX1746)/(($H1728)*12)))</f>
        <v>-22711.111111111106</v>
      </c>
      <c r="AY1744" s="80" cm="1">
        <f t="array" ref="AY1744">(SUM(INDEX(1741:1741,1,MAX(COLUMN($R:$R),COLUMN()-($H1728*12-1))):AY1741)/($H1728*12)+IF($R1746=0,0,SUM(INDEX(1746:1746,1,MAX(COLUMN($R:$R),COLUMN()-(($H1728-$H1729)*12))):AY1746)/(($H1728)*12)))</f>
        <v>-23420.833333333325</v>
      </c>
      <c r="AZ1744" s="80" cm="1">
        <f t="array" ref="AZ1744">(SUM(INDEX(1741:1741,1,MAX(COLUMN($R:$R),COLUMN()-($H1728*12-1))):AZ1741)/($H1728*12)+IF($R1746=0,0,SUM(INDEX(1746:1746,1,MAX(COLUMN($R:$R),COLUMN()-(($H1728-$H1729)*12))):AZ1746)/(($H1728)*12)))</f>
        <v>-24130.555555555547</v>
      </c>
      <c r="BA1744" s="80" cm="1">
        <f t="array" ref="BA1744">(SUM(INDEX(1741:1741,1,MAX(COLUMN($R:$R),COLUMN()-($H1728*12-1))):BA1741)/($H1728*12)+IF($R1746=0,0,SUM(INDEX(1746:1746,1,MAX(COLUMN($R:$R),COLUMN()-(($H1728-$H1729)*12))):BA1746)/(($H1728)*12)))</f>
        <v>-24840.277777777766</v>
      </c>
      <c r="BB1744" s="80" cm="1">
        <f t="array" ref="BB1744">(SUM(INDEX(1741:1741,1,MAX(COLUMN($R:$R),COLUMN()-($H1728*12-1))):BB1741)/($H1728*12)+IF($R1746=0,0,SUM(INDEX(1746:1746,1,MAX(COLUMN($R:$R),COLUMN()-(($H1728-$H1729)*12))):BB1746)/(($H1728)*12)))</f>
        <v>-25549.999999999989</v>
      </c>
      <c r="BC1744" s="80" cm="1">
        <f t="array" ref="BC1744">(SUM(INDEX(1741:1741,1,MAX(COLUMN($R:$R),COLUMN()-($H1728*12-1))):BC1741)/($H1728*12)+IF($R1746=0,0,SUM(INDEX(1746:1746,1,MAX(COLUMN($R:$R),COLUMN()-(($H1728-$H1729)*12))):BC1746)/(($H1728)*12)))</f>
        <v>-26259.722222222208</v>
      </c>
      <c r="BD1744" s="80" cm="1">
        <f t="array" ref="BD1744">(SUM(INDEX(1741:1741,1,MAX(COLUMN($R:$R),COLUMN()-($H1728*12-1))):BD1741)/($H1728*12)+IF($R1746=0,0,SUM(INDEX(1746:1746,1,MAX(COLUMN($R:$R),COLUMN()-(($H1728-$H1729)*12))):BD1746)/(($H1728)*12)))</f>
        <v>-26969.444444444431</v>
      </c>
      <c r="BE1744" s="80" cm="1">
        <f t="array" ref="BE1744">(SUM(INDEX(1741:1741,1,MAX(COLUMN($R:$R),COLUMN()-($H1728*12-1))):BE1741)/($H1728*12)+IF($R1746=0,0,SUM(INDEX(1746:1746,1,MAX(COLUMN($R:$R),COLUMN()-(($H1728-$H1729)*12))):BE1746)/(($H1728)*12)))</f>
        <v>-27679.16666666665</v>
      </c>
      <c r="BF1744" s="80" cm="1">
        <f t="array" ref="BF1744">(SUM(INDEX(1741:1741,1,MAX(COLUMN($R:$R),COLUMN()-($H1728*12-1))):BF1741)/($H1728*12)+IF($R1746=0,0,SUM(INDEX(1746:1746,1,MAX(COLUMN($R:$R),COLUMN()-(($H1728-$H1729)*12))):BF1746)/(($H1728)*12)))</f>
        <v>-28388.888888888872</v>
      </c>
      <c r="BG1744" s="80" cm="1">
        <f t="array" ref="BG1744">(SUM(INDEX(1741:1741,1,MAX(COLUMN($R:$R),COLUMN()-($H1728*12-1))):BG1741)/($H1728*12)+IF($R1746=0,0,SUM(INDEX(1746:1746,1,MAX(COLUMN($R:$R),COLUMN()-(($H1728-$H1729)*12))):BG1746)/(($H1728)*12)))</f>
        <v>-29098.611111111091</v>
      </c>
      <c r="BH1744" s="80" cm="1">
        <f t="array" ref="BH1744">(SUM(INDEX(1741:1741,1,MAX(COLUMN($R:$R),COLUMN()-($H1728*12-1))):BH1741)/($H1728*12)+IF($R1746=0,0,SUM(INDEX(1746:1746,1,MAX(COLUMN($R:$R),COLUMN()-(($H1728-$H1729)*12))):BH1746)/(($H1728)*12)))</f>
        <v>-29808.333333333314</v>
      </c>
      <c r="BI1744" s="80" cm="1">
        <f t="array" ref="BI1744">(SUM(INDEX(1741:1741,1,MAX(COLUMN($R:$R),COLUMN()-($H1728*12-1))):BI1741)/($H1728*12)+IF($R1746=0,0,SUM(INDEX(1746:1746,1,MAX(COLUMN($R:$R),COLUMN()-(($H1728-$H1729)*12))):BI1746)/(($H1728)*12)))</f>
        <v>-30518.055555555537</v>
      </c>
      <c r="BJ1744" s="80" cm="1">
        <f t="array" ref="BJ1744">(SUM(INDEX(1741:1741,1,MAX(COLUMN($R:$R),COLUMN()-($H1728*12-1))):BJ1741)/($H1728*12)+IF($R1746=0,0,SUM(INDEX(1746:1746,1,MAX(COLUMN($R:$R),COLUMN()-(($H1728-$H1729)*12))):BJ1746)/(($H1728)*12)))</f>
        <v>-31227.777777777756</v>
      </c>
      <c r="BK1744" s="80" cm="1">
        <f t="array" ref="BK1744">(SUM(INDEX(1741:1741,1,MAX(COLUMN($R:$R),COLUMN()-($H1728*12-1))):BK1741)/($H1728*12)+IF($R1746=0,0,SUM(INDEX(1746:1746,1,MAX(COLUMN($R:$R),COLUMN()-(($H1728-$H1729)*12))):BK1746)/(($H1728)*12)))</f>
        <v>-31937.499999999978</v>
      </c>
      <c r="BL1744" s="80" cm="1">
        <f t="array" ref="BL1744">(SUM(INDEX(1741:1741,1,MAX(COLUMN($R:$R),COLUMN()-($H1728*12-1))):BL1741)/($H1728*12)+IF($R1746=0,0,SUM(INDEX(1746:1746,1,MAX(COLUMN($R:$R),COLUMN()-(($H1728-$H1729)*12))):BL1746)/(($H1728)*12)))</f>
        <v>-32647.222222222197</v>
      </c>
      <c r="BM1744" s="80" cm="1">
        <f t="array" ref="BM1744">(SUM(INDEX(1741:1741,1,MAX(COLUMN($R:$R),COLUMN()-($H1728*12-1))):BM1741)/($H1728*12)+IF($R1746=0,0,SUM(INDEX(1746:1746,1,MAX(COLUMN($R:$R),COLUMN()-(($H1728-$H1729)*12))):BM1746)/(($H1728)*12)))</f>
        <v>-33356.944444444416</v>
      </c>
      <c r="BN1744" s="80" cm="1">
        <f t="array" ref="BN1744">(SUM(INDEX(1741:1741,1,MAX(COLUMN($R:$R),COLUMN()-($H1728*12-1))):BN1741)/($H1728*12)+IF($R1746=0,0,SUM(INDEX(1746:1746,1,MAX(COLUMN($R:$R),COLUMN()-(($H1728-$H1729)*12))):BN1746)/(($H1728)*12)))</f>
        <v>-34066.666666666642</v>
      </c>
      <c r="BO1744" s="80" cm="1">
        <f t="array" ref="BO1744">(SUM(INDEX(1741:1741,1,MAX(COLUMN($R:$R),COLUMN()-($H1728*12-1))):BO1741)/($H1728*12)+IF($R1746=0,0,SUM(INDEX(1746:1746,1,MAX(COLUMN($R:$R),COLUMN()-(($H1728-$H1729)*12))):BO1746)/(($H1728)*12)))</f>
        <v>-34776.388888888861</v>
      </c>
      <c r="BP1744" s="80" cm="1">
        <f t="array" ref="BP1744">(SUM(INDEX(1741:1741,1,MAX(COLUMN($R:$R),COLUMN()-($H1728*12-1))):BP1741)/($H1728*12)+IF($R1746=0,0,SUM(INDEX(1746:1746,1,MAX(COLUMN($R:$R),COLUMN()-(($H1728-$H1729)*12))):BP1746)/(($H1728)*12)))</f>
        <v>-35486.111111111088</v>
      </c>
      <c r="BQ1744" s="80" cm="1">
        <f t="array" ref="BQ1744">(SUM(INDEX(1741:1741,1,MAX(COLUMN($R:$R),COLUMN()-($H1728*12-1))):BQ1741)/($H1728*12)+IF($R1746=0,0,SUM(INDEX(1746:1746,1,MAX(COLUMN($R:$R),COLUMN()-(($H1728-$H1729)*12))):BQ1746)/(($H1728)*12)))</f>
        <v>-36195.833333333307</v>
      </c>
      <c r="BR1744" s="80" cm="1">
        <f t="array" ref="BR1744">(SUM(INDEX(1741:1741,1,MAX(COLUMN($R:$R),COLUMN()-($H1728*12-1))):BR1741)/($H1728*12)+IF($R1746=0,0,SUM(INDEX(1746:1746,1,MAX(COLUMN($R:$R),COLUMN()-(($H1728-$H1729)*12))):BR1746)/(($H1728)*12)))</f>
        <v>-36905.555555555533</v>
      </c>
      <c r="BS1744" s="80" cm="1">
        <f t="array" ref="BS1744">(SUM(INDEX(1741:1741,1,MAX(COLUMN($R:$R),COLUMN()-($H1728*12-1))):BS1741)/($H1728*12)+IF($R1746=0,0,SUM(INDEX(1746:1746,1,MAX(COLUMN($R:$R),COLUMN()-(($H1728-$H1729)*12))):BS1746)/(($H1728)*12)))</f>
        <v>-37615.277777777759</v>
      </c>
      <c r="BT1744" s="80" cm="1">
        <f t="array" ref="BT1744">(SUM(INDEX(1741:1741,1,MAX(COLUMN($R:$R),COLUMN()-($H1728*12-1))):BT1741)/($H1728*12)+IF($R1746=0,0,SUM(INDEX(1746:1746,1,MAX(COLUMN($R:$R),COLUMN()-(($H1728-$H1729)*12))):BT1746)/(($H1728)*12)))</f>
        <v>-38324.999999999985</v>
      </c>
      <c r="BU1744" s="80" cm="1">
        <f t="array" ref="BU1744">(SUM(INDEX(1741:1741,1,MAX(COLUMN($R:$R),COLUMN()-($H1728*12-1))):BU1741)/($H1728*12)+IF($R1746=0,0,SUM(INDEX(1746:1746,1,MAX(COLUMN($R:$R),COLUMN()-(($H1728-$H1729)*12))):BU1746)/(($H1728)*12)))</f>
        <v>-39034.722222222212</v>
      </c>
      <c r="BV1744" s="80" cm="1">
        <f t="array" ref="BV1744">(SUM(INDEX(1741:1741,1,MAX(COLUMN($R:$R),COLUMN()-($H1728*12-1))):BV1741)/($H1728*12)+IF($R1746=0,0,SUM(INDEX(1746:1746,1,MAX(COLUMN($R:$R),COLUMN()-(($H1728-$H1729)*12))):BV1746)/(($H1728)*12)))</f>
        <v>-39744.444444444431</v>
      </c>
      <c r="BW1744" s="80" cm="1">
        <f t="array" ref="BW1744">(SUM(INDEX(1741:1741,1,MAX(COLUMN($R:$R),COLUMN()-($H1728*12-1))):BW1741)/($H1728*12)+IF($R1746=0,0,SUM(INDEX(1746:1746,1,MAX(COLUMN($R:$R),COLUMN()-(($H1728-$H1729)*12))):BW1746)/(($H1728)*12)))</f>
        <v>-40454.166666666657</v>
      </c>
      <c r="BX1744" s="80" cm="1">
        <f t="array" ref="BX1744">(SUM(INDEX(1741:1741,1,MAX(COLUMN($R:$R),COLUMN()-($H1728*12-1))):BX1741)/($H1728*12)+IF($R1746=0,0,SUM(INDEX(1746:1746,1,MAX(COLUMN($R:$R),COLUMN()-(($H1728-$H1729)*12))):BX1746)/(($H1728)*12)))</f>
        <v>-41163.888888888883</v>
      </c>
      <c r="BY1744" s="80" cm="1">
        <f t="array" ref="BY1744">(SUM(INDEX(1741:1741,1,MAX(COLUMN($R:$R),COLUMN()-($H1728*12-1))):BY1741)/($H1728*12)+IF($R1746=0,0,SUM(INDEX(1746:1746,1,MAX(COLUMN($R:$R),COLUMN()-(($H1728-$H1729)*12))):BY1746)/(($H1728)*12)))</f>
        <v>-41873.611111111109</v>
      </c>
      <c r="BZ1744" s="80" cm="1">
        <f t="array" ref="BZ1744">(SUM(INDEX(1741:1741,1,MAX(COLUMN($R:$R),COLUMN()-($H1728*12-1))):BZ1741)/($H1728*12)+IF($R1746=0,0,SUM(INDEX(1746:1746,1,MAX(COLUMN($R:$R),COLUMN()-(($H1728-$H1729)*12))):BZ1746)/(($H1728)*12)))</f>
        <v>-42583.333333333336</v>
      </c>
      <c r="CA1744" s="80" cm="1">
        <f t="array" ref="CA1744">(SUM(INDEX(1741:1741,1,MAX(COLUMN($R:$R),COLUMN()-($H1728*12-1))):CA1741)/($H1728*12)+IF($R1746=0,0,SUM(INDEX(1746:1746,1,MAX(COLUMN($R:$R),COLUMN()-(($H1728-$H1729)*12))):CA1746)/(($H1728)*12)))</f>
        <v>-42583.333333333336</v>
      </c>
      <c r="CB1744" s="80" cm="1">
        <f t="array" ref="CB1744">(SUM(INDEX(1741:1741,1,MAX(COLUMN($R:$R),COLUMN()-($H1728*12-1))):CB1741)/($H1728*12)+IF($R1746=0,0,SUM(INDEX(1746:1746,1,MAX(COLUMN($R:$R),COLUMN()-(($H1728-$H1729)*12))):CB1746)/(($H1728)*12)))</f>
        <v>-42583.333333333336</v>
      </c>
      <c r="CC1744" s="80" cm="1">
        <f t="array" ref="CC1744">(SUM(INDEX(1741:1741,1,MAX(COLUMN($R:$R),COLUMN()-($H1728*12-1))):CC1741)/($H1728*12)+IF($R1746=0,0,SUM(INDEX(1746:1746,1,MAX(COLUMN($R:$R),COLUMN()-(($H1728-$H1729)*12))):CC1746)/(($H1728)*12)))</f>
        <v>-42583.333333333336</v>
      </c>
      <c r="CD1744" s="80" cm="1">
        <f t="array" ref="CD1744">(SUM(INDEX(1741:1741,1,MAX(COLUMN($R:$R),COLUMN()-($H1728*12-1))):CD1741)/($H1728*12)+IF($R1746=0,0,SUM(INDEX(1746:1746,1,MAX(COLUMN($R:$R),COLUMN()-(($H1728-$H1729)*12))):CD1746)/(($H1728)*12)))</f>
        <v>-42583.333333333336</v>
      </c>
      <c r="CE1744" s="80" cm="1">
        <f t="array" ref="CE1744">(SUM(INDEX(1741:1741,1,MAX(COLUMN($R:$R),COLUMN()-($H1728*12-1))):CE1741)/($H1728*12)+IF($R1746=0,0,SUM(INDEX(1746:1746,1,MAX(COLUMN($R:$R),COLUMN()-(($H1728-$H1729)*12))):CE1746)/(($H1728)*12)))</f>
        <v>-42583.333333333336</v>
      </c>
      <c r="CF1744" s="80" cm="1">
        <f t="array" ref="CF1744">(SUM(INDEX(1741:1741,1,MAX(COLUMN($R:$R),COLUMN()-($H1728*12-1))):CF1741)/($H1728*12)+IF($R1746=0,0,SUM(INDEX(1746:1746,1,MAX(COLUMN($R:$R),COLUMN()-(($H1728-$H1729)*12))):CF1746)/(($H1728)*12)))</f>
        <v>-42583.333333333336</v>
      </c>
      <c r="CG1744" s="80" cm="1">
        <f t="array" ref="CG1744">(SUM(INDEX(1741:1741,1,MAX(COLUMN($R:$R),COLUMN()-($H1728*12-1))):CG1741)/($H1728*12)+IF($R1746=0,0,SUM(INDEX(1746:1746,1,MAX(COLUMN($R:$R),COLUMN()-(($H1728-$H1729)*12))):CG1746)/(($H1728)*12)))</f>
        <v>-42583.333333333336</v>
      </c>
      <c r="CH1744" s="80" cm="1">
        <f t="array" ref="CH1744">(SUM(INDEX(1741:1741,1,MAX(COLUMN($R:$R),COLUMN()-($H1728*12-1))):CH1741)/($H1728*12)+IF($R1746=0,0,SUM(INDEX(1746:1746,1,MAX(COLUMN($R:$R),COLUMN()-(($H1728-$H1729)*12))):CH1746)/(($H1728)*12)))</f>
        <v>-42583.333333333336</v>
      </c>
      <c r="CI1744" s="80" cm="1">
        <f t="array" ref="CI1744">(SUM(INDEX(1741:1741,1,MAX(COLUMN($R:$R),COLUMN()-($H1728*12-1))):CI1741)/($H1728*12)+IF($R1746=0,0,SUM(INDEX(1746:1746,1,MAX(COLUMN($R:$R),COLUMN()-(($H1728-$H1729)*12))):CI1746)/(($H1728)*12)))</f>
        <v>-42583.333333333336</v>
      </c>
      <c r="CJ1744" s="80" cm="1">
        <f t="array" ref="CJ1744">(SUM(INDEX(1741:1741,1,MAX(COLUMN($R:$R),COLUMN()-($H1728*12-1))):CJ1741)/($H1728*12)+IF($R1746=0,0,SUM(INDEX(1746:1746,1,MAX(COLUMN($R:$R),COLUMN()-(($H1728-$H1729)*12))):CJ1746)/(($H1728)*12)))</f>
        <v>-42583.333333333336</v>
      </c>
      <c r="CK1744" s="80" cm="1">
        <f t="array" ref="CK1744">(SUM(INDEX(1741:1741,1,MAX(COLUMN($R:$R),COLUMN()-($H1728*12-1))):CK1741)/($H1728*12)+IF($R1746=0,0,SUM(INDEX(1746:1746,1,MAX(COLUMN($R:$R),COLUMN()-(($H1728-$H1729)*12))):CK1746)/(($H1728)*12)))</f>
        <v>-42583.333333333336</v>
      </c>
      <c r="CL1744" s="80" cm="1">
        <f t="array" ref="CL1744">(SUM(INDEX(1741:1741,1,MAX(COLUMN($R:$R),COLUMN()-($H1728*12-1))):CL1741)/($H1728*12)+IF($R1746=0,0,SUM(INDEX(1746:1746,1,MAX(COLUMN($R:$R),COLUMN()-(($H1728-$H1729)*12))):CL1746)/(($H1728)*12)))</f>
        <v>-42583.333333333336</v>
      </c>
      <c r="CN1744" s="80">
        <f>SUMIF($5:$5,CN$2,1744:1744)</f>
        <v>0</v>
      </c>
      <c r="CO1744" s="80" t="e" cm="1">
        <f t="array" ref="CO1744">(SUM(INDEX(1741:1741,1,MAX(COLUMN($CN:$CN),COLUMN()-($H1728*4-1))):CO1741)/($H1728*4)-IF($CN1746=0,0,SUM(INDEX(1746:1746,1,MAX(COLUMN($CN:$CN),COLUMN()-(($H1728-$H1729)*4))):CO1746)/(($H1728)*4)))</f>
        <v>#N/A</v>
      </c>
      <c r="CP1744" s="80" t="e" cm="1">
        <f t="array" ref="CP1744">(SUM(INDEX(1741:1741,1,MAX(COLUMN($CN:$CN),COLUMN()-($H1728*4-1))):CP1741)/($H1728*4)-IF($CN1746=0,0,SUM(INDEX(1746:1746,1,MAX(COLUMN($CN:$CN),COLUMN()-(($H1728-$H1729)*4))):CP1746)/(($H1728)*4)))</f>
        <v>#N/A</v>
      </c>
      <c r="CQ1744" s="80" t="e" cm="1">
        <f t="array" ref="CQ1744">(SUM(INDEX(1741:1741,1,MAX(COLUMN($CN:$CN),COLUMN()-($H1728*4-1))):CQ1741)/($H1728*4)-IF($CN1746=0,0,SUM(INDEX(1746:1746,1,MAX(COLUMN($CN:$CN),COLUMN()-(($H1728-$H1729)*4))):CQ1746)/(($H1728)*4)))</f>
        <v>#N/A</v>
      </c>
      <c r="CR1744" s="80" t="e" cm="1">
        <f t="array" ref="CR1744">(SUM(INDEX(1741:1741,1,MAX(COLUMN($CN:$CN),COLUMN()-($H1728*4-1))):CR1741)/($H1728*4)-IF($CN1746=0,0,SUM(INDEX(1746:1746,1,MAX(COLUMN($CN:$CN),COLUMN()-(($H1728-$H1729)*4))):CR1746)/(($H1728)*4)))</f>
        <v>#N/A</v>
      </c>
      <c r="CS1744" s="80" t="e" cm="1">
        <f t="array" ref="CS1744">(SUM(INDEX(1741:1741,1,MAX(COLUMN($CN:$CN),COLUMN()-($H1728*4-1))):CS1741)/($H1728*4)-IF($CN1746=0,0,SUM(INDEX(1746:1746,1,MAX(COLUMN($CN:$CN),COLUMN()-(($H1728-$H1729)*4))):CS1746)/(($H1728)*4)))</f>
        <v>#N/A</v>
      </c>
      <c r="CT1744" s="80" t="e" cm="1">
        <f t="array" ref="CT1744">(SUM(INDEX(1741:1741,1,MAX(COLUMN($CN:$CN),COLUMN()-($H1728*4-1))):CT1741)/($H1728*4)-IF($CN1746=0,0,SUM(INDEX(1746:1746,1,MAX(COLUMN($CN:$CN),COLUMN()-(($H1728-$H1729)*4))):CT1746)/(($H1728)*4)))</f>
        <v>#N/A</v>
      </c>
      <c r="CU1744" s="80" t="e" cm="1">
        <f t="array" ref="CU1744">(SUM(INDEX(1741:1741,1,MAX(COLUMN($CN:$CN),COLUMN()-($H1728*4-1))):CU1741)/($H1728*4)-IF($CN1746=0,0,SUM(INDEX(1746:1746,1,MAX(COLUMN($CN:$CN),COLUMN()-(($H1728-$H1729)*4))):CU1746)/(($H1728)*4)))</f>
        <v>#N/A</v>
      </c>
      <c r="CV1744" s="80" t="e" cm="1">
        <f t="array" ref="CV1744">(SUM(INDEX(1741:1741,1,MAX(COLUMN($CN:$CN),COLUMN()-($H1728*4-1))):CV1741)/($H1728*4)-IF($CN1746=0,0,SUM(INDEX(1746:1746,1,MAX(COLUMN($CN:$CN),COLUMN()-(($H1728-$H1729)*4))):CV1746)/(($H1728)*4)))</f>
        <v>#N/A</v>
      </c>
      <c r="CW1744" s="80" t="e" cm="1">
        <f t="array" ref="CW1744">(SUM(INDEX(1741:1741,1,MAX(COLUMN($CN:$CN),COLUMN()-($H1728*4-1))):CW1741)/($H1728*4)-IF($CN1746=0,0,SUM(INDEX(1746:1746,1,MAX(COLUMN($CN:$CN),COLUMN()-(($H1728-$H1729)*4))):CW1746)/(($H1728)*4)))</f>
        <v>#N/A</v>
      </c>
      <c r="CX1744" s="80" t="e" cm="1">
        <f t="array" ref="CX1744">(SUM(INDEX(1741:1741,1,MAX(COLUMN($CN:$CN),COLUMN()-($H1728*4-1))):CX1741)/($H1728*4)-IF($CN1746=0,0,SUM(INDEX(1746:1746,1,MAX(COLUMN($CN:$CN),COLUMN()-(($H1728-$H1729)*4))):CX1746)/(($H1728)*4)))</f>
        <v>#N/A</v>
      </c>
      <c r="CY1744" s="80" t="e" cm="1">
        <f t="array" ref="CY1744">(SUM(INDEX(1741:1741,1,MAX(COLUMN($CN:$CN),COLUMN()-($H1728*4-1))):CY1741)/($H1728*4)-IF($CN1746=0,0,SUM(INDEX(1746:1746,1,MAX(COLUMN($CN:$CN),COLUMN()-(($H1728-$H1729)*4))):CY1746)/(($H1728)*4)))</f>
        <v>#N/A</v>
      </c>
      <c r="CZ1744" s="80" t="e" cm="1">
        <f t="array" ref="CZ1744">(SUM(INDEX(1741:1741,1,MAX(COLUMN($CN:$CN),COLUMN()-($H1728*4-1))):CZ1741)/($H1728*4)-IF($CN1746=0,0,SUM(INDEX(1746:1746,1,MAX(COLUMN($CN:$CN),COLUMN()-(($H1728-$H1729)*4))):CZ1746)/(($H1728)*4)))</f>
        <v>#N/A</v>
      </c>
      <c r="DA1744" s="80" t="e" cm="1">
        <f t="array" ref="DA1744">(SUM(INDEX(1741:1741,1,MAX(COLUMN($CN:$CN),COLUMN()-($H1728*4-1))):DA1741)/($H1728*4)-IF($CN1746=0,0,SUM(INDEX(1746:1746,1,MAX(COLUMN($CN:$CN),COLUMN()-(($H1728-$H1729)*4))):DA1746)/(($H1728)*4)))</f>
        <v>#N/A</v>
      </c>
      <c r="DB1744" s="80" t="e" cm="1">
        <f t="array" ref="DB1744">(SUM(INDEX(1741:1741,1,MAX(COLUMN($CN:$CN),COLUMN()-($H1728*4-1))):DB1741)/($H1728*4)-IF($CN1746=0,0,SUM(INDEX(1746:1746,1,MAX(COLUMN($CN:$CN),COLUMN()-(($H1728-$H1729)*4))):DB1746)/(($H1728)*4)))</f>
        <v>#N/A</v>
      </c>
      <c r="DC1744" s="80" t="e" cm="1">
        <f t="array" ref="DC1744">(SUM(INDEX(1741:1741,1,MAX(COLUMN($CN:$CN),COLUMN()-($H1728*4-1))):DC1741)/($H1728*4)-IF($CN1746=0,0,SUM(INDEX(1746:1746,1,MAX(COLUMN($CN:$CN),COLUMN()-(($H1728-$H1729)*4))):DC1746)/(($H1728)*4)))</f>
        <v>#N/A</v>
      </c>
      <c r="DD1744" s="80" t="e" cm="1">
        <f t="array" ref="DD1744">(SUM(INDEX(1741:1741,1,MAX(COLUMN($CN:$CN),COLUMN()-($H1728*4-1))):DD1741)/($H1728*4)-IF($CN1746=0,0,SUM(INDEX(1746:1746,1,MAX(COLUMN($CN:$CN),COLUMN()-(($H1728-$H1729)*4))):DD1746)/(($H1728)*4)))</f>
        <v>#N/A</v>
      </c>
      <c r="DE1744" s="80" t="e" cm="1">
        <f t="array" ref="DE1744">(SUM(INDEX(1741:1741,1,MAX(COLUMN($CN:$CN),COLUMN()-($H1728*4-1))):DE1741)/($H1728*4)-IF($CN1746=0,0,SUM(INDEX(1746:1746,1,MAX(COLUMN($CN:$CN),COLUMN()-(($H1728-$H1729)*4))):DE1746)/(($H1728)*4)))</f>
        <v>#N/A</v>
      </c>
      <c r="DF1744" s="80" t="e" cm="1">
        <f t="array" ref="DF1744">(SUM(INDEX(1741:1741,1,MAX(COLUMN($CN:$CN),COLUMN()-($H1728*4-1))):DF1741)/($H1728*4)-IF($CN1746=0,0,SUM(INDEX(1746:1746,1,MAX(COLUMN($CN:$CN),COLUMN()-(($H1728-$H1729)*4))):DF1746)/(($H1728)*4)))</f>
        <v>#N/A</v>
      </c>
      <c r="DG1744" s="80" t="e" cm="1">
        <f t="array" ref="DG1744">(SUM(INDEX(1741:1741,1,MAX(COLUMN($CN:$CN),COLUMN()-($H1728*4-1))):DG1741)/($H1728*4)-IF($CN1746=0,0,SUM(INDEX(1746:1746,1,MAX(COLUMN($CN:$CN),COLUMN()-(($H1728-$H1729)*4))):DG1746)/(($H1728)*4)))</f>
        <v>#N/A</v>
      </c>
      <c r="DH1744" s="80" t="e" cm="1">
        <f t="array" ref="DH1744">(SUM(INDEX(1741:1741,1,MAX(COLUMN($CN:$CN),COLUMN()-($H1728*4-1))):DH1741)/($H1728*4)-IF($CN1746=0,0,SUM(INDEX(1746:1746,1,MAX(COLUMN($CN:$CN),COLUMN()-(($H1728-$H1729)*4))):DH1746)/(($H1728)*4)))</f>
        <v>#N/A</v>
      </c>
      <c r="DI1744" s="80" t="e" cm="1">
        <f t="array" ref="DI1744">(SUM(INDEX(1741:1741,1,MAX(COLUMN($CN:$CN),COLUMN()-($H1728*4-1))):DI1741)/($H1728*4)-IF($CN1746=0,0,SUM(INDEX(1746:1746,1,MAX(COLUMN($CN:$CN),COLUMN()-(($H1728-$H1729)*4))):DI1746)/(($H1728)*4)))</f>
        <v>#N/A</v>
      </c>
      <c r="DJ1744" s="80" t="e" cm="1">
        <f t="array" ref="DJ1744">(SUM(INDEX(1741:1741,1,MAX(COLUMN($CN:$CN),COLUMN()-($H1728*4-1))):DJ1741)/($H1728*4)-IF($CN1746=0,0,SUM(INDEX(1746:1746,1,MAX(COLUMN($CN:$CN),COLUMN()-(($H1728-$H1729)*4))):DJ1746)/(($H1728)*4)))</f>
        <v>#N/A</v>
      </c>
      <c r="DK1744" s="80" t="e" cm="1">
        <f t="array" ref="DK1744">(SUM(INDEX(1741:1741,1,MAX(COLUMN($CN:$CN),COLUMN()-($H1728*4-1))):DK1741)/($H1728*4)-IF($CN1746=0,0,SUM(INDEX(1746:1746,1,MAX(COLUMN($CN:$CN),COLUMN()-(($H1728-$H1729)*4))):DK1746)/(($H1728)*4)))</f>
        <v>#N/A</v>
      </c>
      <c r="DL1744" s="80" t="e" cm="1">
        <f t="array" ref="DL1744">(SUM(INDEX(1741:1741,1,MAX(COLUMN($CN:$CN),COLUMN()-($H1728*4-1))):DL1741)/($H1728*4)-IF($CN1746=0,0,SUM(INDEX(1746:1746,1,MAX(COLUMN($CN:$CN),COLUMN()-(($H1728-$H1729)*4))):DL1746)/(($H1728)*4)))</f>
        <v>#N/A</v>
      </c>
    </row>
    <row r="1745" spans="2:116" x14ac:dyDescent="0.35">
      <c r="D1745" t="s">
        <v>564</v>
      </c>
      <c r="E1745" s="8" t="str">
        <f t="shared" si="3017"/>
        <v>1745 FAPPELIST-F</v>
      </c>
      <c r="G1745" s="95" t="s">
        <v>204</v>
      </c>
      <c r="J1745" s="62"/>
      <c r="K1745" s="53"/>
      <c r="L1745" s="53"/>
      <c r="M1745" s="53"/>
      <c r="N1745" s="53"/>
      <c r="O1745" s="53"/>
      <c r="P1745" s="53"/>
      <c r="R1745" s="82"/>
      <c r="S1745" s="153"/>
      <c r="T1745" s="153"/>
      <c r="U1745" s="153"/>
      <c r="V1745" s="153"/>
      <c r="W1745" s="153"/>
      <c r="X1745" s="153"/>
      <c r="Y1745" s="153"/>
      <c r="Z1745" s="153"/>
      <c r="AA1745" s="153"/>
      <c r="AB1745" s="153"/>
      <c r="AC1745" s="153"/>
      <c r="AD1745" s="153"/>
      <c r="AE1745" s="153"/>
      <c r="AF1745" s="153"/>
      <c r="AG1745" s="153"/>
      <c r="AH1745" s="153"/>
      <c r="AI1745" s="153"/>
      <c r="AJ1745" s="153"/>
      <c r="AK1745" s="153"/>
      <c r="AL1745" s="153"/>
      <c r="AM1745" s="153"/>
      <c r="AN1745" s="153"/>
      <c r="AO1745" s="153"/>
      <c r="AP1745" s="153"/>
      <c r="AQ1745" s="153"/>
      <c r="AR1745" s="153"/>
      <c r="AS1745" s="153"/>
      <c r="AT1745" s="153"/>
      <c r="AU1745" s="153"/>
      <c r="AV1745" s="153"/>
      <c r="AW1745" s="153"/>
      <c r="AX1745" s="153"/>
      <c r="AY1745" s="153"/>
      <c r="AZ1745" s="153"/>
      <c r="BA1745" s="153"/>
      <c r="BB1745" s="153"/>
      <c r="BC1745" s="153"/>
      <c r="BD1745" s="153"/>
      <c r="BE1745" s="153"/>
      <c r="BF1745" s="153"/>
      <c r="BG1745" s="153"/>
      <c r="BH1745" s="153"/>
      <c r="BI1745" s="153"/>
      <c r="BJ1745" s="153"/>
      <c r="BK1745" s="153"/>
      <c r="BL1745" s="153"/>
      <c r="BM1745" s="153"/>
      <c r="BN1745" s="153"/>
      <c r="BO1745" s="153"/>
      <c r="BP1745" s="153"/>
      <c r="BQ1745" s="153"/>
      <c r="BR1745" s="153"/>
      <c r="BS1745" s="153"/>
      <c r="BT1745" s="153"/>
      <c r="BU1745" s="153"/>
      <c r="BV1745" s="153"/>
      <c r="BW1745" s="153"/>
      <c r="BX1745" s="153"/>
      <c r="BY1745" s="153"/>
      <c r="BZ1745" s="153"/>
      <c r="CA1745" s="153"/>
      <c r="CB1745" s="153"/>
      <c r="CC1745" s="153"/>
      <c r="CD1745" s="153"/>
      <c r="CE1745" s="153"/>
      <c r="CF1745" s="153"/>
      <c r="CG1745" s="153"/>
      <c r="CH1745" s="153"/>
      <c r="CI1745" s="153"/>
      <c r="CJ1745" s="153"/>
      <c r="CK1745" s="153"/>
      <c r="CL1745" s="153"/>
      <c r="CN1745" s="62"/>
      <c r="CO1745" s="153"/>
      <c r="CP1745" s="153"/>
      <c r="CQ1745" s="153"/>
      <c r="CR1745" s="153"/>
      <c r="CS1745" s="153"/>
      <c r="CT1745" s="153"/>
      <c r="CU1745" s="153"/>
      <c r="CV1745" s="153"/>
      <c r="CW1745" s="153"/>
      <c r="CX1745" s="153"/>
      <c r="CY1745" s="153"/>
      <c r="CZ1745" s="153"/>
      <c r="DA1745" s="153"/>
      <c r="DB1745" s="153"/>
      <c r="DC1745" s="153"/>
      <c r="DD1745" s="153"/>
      <c r="DE1745" s="153"/>
      <c r="DF1745" s="153"/>
      <c r="DG1745" s="153"/>
      <c r="DH1745" s="153"/>
      <c r="DI1745" s="153"/>
      <c r="DJ1745" s="153"/>
      <c r="DK1745" s="153"/>
      <c r="DL1745" s="153"/>
    </row>
    <row r="1746" spans="2:116" x14ac:dyDescent="0.35">
      <c r="B1746" t="str">
        <f>E1746</f>
        <v>1746 FAPPELIST-F</v>
      </c>
      <c r="D1746" t="s">
        <v>564</v>
      </c>
      <c r="E1746" s="8" t="str">
        <f t="shared" si="3017"/>
        <v>1746 FAPPELIST-F</v>
      </c>
      <c r="G1746" s="158" t="str">
        <f>"Depreciation - "&amp;SUBSTITUTE(G1728,":","")</f>
        <v>Depreciation - Fixed secondary PPE</v>
      </c>
      <c r="J1746" s="74">
        <v>100</v>
      </c>
      <c r="K1746" s="53"/>
      <c r="L1746" s="53"/>
      <c r="M1746" s="53"/>
      <c r="N1746" s="53"/>
      <c r="O1746" s="53"/>
      <c r="P1746" s="53"/>
      <c r="R1746" s="82">
        <f>-$J1746</f>
        <v>-100</v>
      </c>
      <c r="S1746" s="153"/>
      <c r="T1746" s="153"/>
      <c r="U1746" s="153"/>
      <c r="V1746" s="153"/>
      <c r="W1746" s="153"/>
      <c r="X1746" s="153"/>
      <c r="Y1746" s="153"/>
      <c r="Z1746" s="153"/>
      <c r="AA1746" s="153"/>
      <c r="AB1746" s="153"/>
      <c r="AC1746" s="153"/>
      <c r="AD1746" s="153"/>
      <c r="AE1746" s="153"/>
      <c r="AF1746" s="153"/>
      <c r="AG1746" s="153"/>
      <c r="AH1746" s="153"/>
      <c r="AI1746" s="153"/>
      <c r="AJ1746" s="153"/>
      <c r="AK1746" s="153"/>
      <c r="AL1746" s="153"/>
      <c r="AM1746" s="153"/>
      <c r="AN1746" s="153"/>
      <c r="AO1746" s="153"/>
      <c r="AP1746" s="153"/>
      <c r="AQ1746" s="153"/>
      <c r="AR1746" s="153"/>
      <c r="AS1746" s="153"/>
      <c r="AT1746" s="153"/>
      <c r="AU1746" s="153"/>
      <c r="AV1746" s="153"/>
      <c r="AW1746" s="153"/>
      <c r="AX1746" s="153"/>
      <c r="AY1746" s="153"/>
      <c r="AZ1746" s="153"/>
      <c r="BA1746" s="153"/>
      <c r="BB1746" s="153"/>
      <c r="BC1746" s="153"/>
      <c r="BD1746" s="153"/>
      <c r="BE1746" s="153"/>
      <c r="BF1746" s="153"/>
      <c r="BG1746" s="153"/>
      <c r="BH1746" s="153"/>
      <c r="BI1746" s="153"/>
      <c r="BJ1746" s="153"/>
      <c r="BK1746" s="153"/>
      <c r="BL1746" s="153"/>
      <c r="BM1746" s="153"/>
      <c r="BN1746" s="153"/>
      <c r="BO1746" s="153"/>
      <c r="BP1746" s="153"/>
      <c r="BQ1746" s="153"/>
      <c r="BR1746" s="153"/>
      <c r="BS1746" s="153"/>
      <c r="BT1746" s="153"/>
      <c r="BU1746" s="153"/>
      <c r="BV1746" s="153"/>
      <c r="BW1746" s="153"/>
      <c r="BX1746" s="153"/>
      <c r="BY1746" s="153"/>
      <c r="BZ1746" s="153"/>
      <c r="CA1746" s="153"/>
      <c r="CB1746" s="153"/>
      <c r="CC1746" s="153"/>
      <c r="CD1746" s="153"/>
      <c r="CE1746" s="153"/>
      <c r="CF1746" s="153"/>
      <c r="CG1746" s="153"/>
      <c r="CH1746" s="153"/>
      <c r="CI1746" s="153"/>
      <c r="CJ1746" s="153"/>
      <c r="CK1746" s="153"/>
      <c r="CL1746" s="153"/>
      <c r="CN1746" s="74">
        <f>J1746</f>
        <v>100</v>
      </c>
      <c r="CO1746" s="153"/>
      <c r="CP1746" s="153"/>
      <c r="CQ1746" s="153"/>
      <c r="CR1746" s="153"/>
      <c r="CS1746" s="153"/>
      <c r="CT1746" s="153"/>
      <c r="CU1746" s="153"/>
      <c r="CV1746" s="153"/>
      <c r="CW1746" s="153"/>
      <c r="CX1746" s="153"/>
      <c r="CY1746" s="153"/>
      <c r="CZ1746" s="153"/>
      <c r="DA1746" s="153"/>
      <c r="DB1746" s="153"/>
      <c r="DC1746" s="153"/>
      <c r="DD1746" s="153"/>
      <c r="DE1746" s="153"/>
      <c r="DF1746" s="153"/>
      <c r="DG1746" s="153"/>
      <c r="DH1746" s="153"/>
      <c r="DI1746" s="153"/>
      <c r="DJ1746" s="153"/>
      <c r="DK1746" s="153"/>
      <c r="DL1746" s="153"/>
    </row>
    <row r="1747" spans="2:116" x14ac:dyDescent="0.35">
      <c r="D1747" t="s">
        <v>564</v>
      </c>
      <c r="E1747" s="8" t="str">
        <f t="shared" si="3017"/>
        <v>1747 FAPPELIST-F</v>
      </c>
      <c r="G1747" s="125"/>
      <c r="S1747" s="72"/>
      <c r="T1747" s="72"/>
      <c r="U1747" s="72"/>
      <c r="V1747" s="72"/>
      <c r="W1747" s="72"/>
      <c r="X1747" s="72"/>
      <c r="Y1747" s="72"/>
      <c r="Z1747" s="72"/>
      <c r="AA1747" s="72"/>
      <c r="AB1747" s="72"/>
      <c r="AC1747" s="72"/>
      <c r="AD1747" s="72"/>
      <c r="AE1747" s="72"/>
      <c r="AF1747" s="72"/>
      <c r="AG1747" s="72"/>
      <c r="AH1747" s="72"/>
      <c r="AI1747" s="72"/>
      <c r="AJ1747" s="72"/>
      <c r="AK1747" s="72"/>
      <c r="AL1747" s="72"/>
      <c r="AM1747" s="72"/>
      <c r="AN1747" s="72"/>
      <c r="AO1747" s="72"/>
      <c r="AP1747" s="72"/>
      <c r="AQ1747" s="72"/>
      <c r="AR1747" s="72"/>
      <c r="AS1747" s="72"/>
      <c r="AT1747" s="72"/>
      <c r="AU1747" s="72"/>
      <c r="AV1747" s="72"/>
      <c r="AW1747" s="72"/>
      <c r="AX1747" s="72"/>
      <c r="AY1747" s="72"/>
      <c r="AZ1747" s="72"/>
      <c r="BA1747" s="72"/>
      <c r="BB1747" s="72"/>
      <c r="BC1747" s="72"/>
      <c r="BD1747" s="72"/>
      <c r="BE1747" s="72"/>
      <c r="BF1747" s="72"/>
      <c r="BG1747" s="72"/>
      <c r="BH1747" s="72"/>
      <c r="BI1747" s="72"/>
      <c r="BJ1747" s="72"/>
      <c r="BK1747" s="72"/>
      <c r="BL1747" s="72"/>
      <c r="BM1747" s="72"/>
      <c r="BN1747" s="72"/>
      <c r="BO1747" s="72"/>
      <c r="BP1747" s="72"/>
      <c r="BQ1747" s="72"/>
      <c r="BR1747" s="72"/>
      <c r="BS1747" s="72"/>
      <c r="BT1747" s="72"/>
      <c r="BU1747" s="72"/>
      <c r="BV1747" s="72"/>
      <c r="BW1747" s="72"/>
      <c r="BX1747" s="72"/>
      <c r="BY1747" s="72"/>
      <c r="BZ1747" s="72"/>
      <c r="CA1747" s="72"/>
      <c r="CB1747" s="72"/>
      <c r="CC1747" s="72"/>
      <c r="CD1747" s="72"/>
      <c r="CE1747" s="72"/>
      <c r="CF1747" s="72"/>
      <c r="CG1747" s="72"/>
      <c r="CH1747" s="72"/>
      <c r="CI1747" s="72"/>
      <c r="CJ1747" s="72"/>
      <c r="CK1747" s="72"/>
      <c r="CL1747" s="72"/>
      <c r="CO1747" s="72"/>
      <c r="CP1747" s="72"/>
      <c r="CQ1747" s="72"/>
      <c r="CR1747" s="72"/>
      <c r="CS1747" s="72"/>
      <c r="CT1747" s="72"/>
      <c r="CU1747" s="72"/>
      <c r="CV1747" s="72"/>
      <c r="CW1747" s="72"/>
      <c r="CX1747" s="72"/>
      <c r="CY1747" s="72"/>
      <c r="CZ1747" s="72"/>
      <c r="DA1747" s="72"/>
      <c r="DB1747" s="72"/>
      <c r="DC1747" s="72"/>
      <c r="DD1747" s="72"/>
      <c r="DE1747" s="72"/>
      <c r="DF1747" s="72"/>
      <c r="DG1747" s="72"/>
      <c r="DH1747" s="72"/>
      <c r="DI1747" s="72"/>
      <c r="DJ1747" s="72"/>
      <c r="DK1747" s="72"/>
      <c r="DL1747" s="72"/>
    </row>
    <row r="1748" spans="2:116" x14ac:dyDescent="0.35">
      <c r="D1748" t="s">
        <v>564</v>
      </c>
      <c r="E1748" s="8" t="str">
        <f t="shared" si="3017"/>
        <v>1748 FAPPELIST-F</v>
      </c>
      <c r="G1748" s="125" t="s">
        <v>219</v>
      </c>
      <c r="H1748" s="12"/>
      <c r="S1748" s="72"/>
      <c r="T1748" s="72"/>
      <c r="U1748" s="72"/>
      <c r="V1748" s="72"/>
      <c r="W1748" s="72"/>
      <c r="X1748" s="72"/>
      <c r="Y1748" s="72"/>
      <c r="Z1748" s="72"/>
      <c r="AA1748" s="72"/>
      <c r="AB1748" s="72"/>
      <c r="AC1748" s="72"/>
      <c r="AD1748" s="72"/>
      <c r="AE1748" s="72"/>
      <c r="AF1748" s="72"/>
      <c r="AG1748" s="72"/>
      <c r="AH1748" s="72"/>
      <c r="AI1748" s="72"/>
      <c r="AJ1748" s="72"/>
      <c r="AK1748" s="72"/>
      <c r="AL1748" s="72"/>
      <c r="AM1748" s="72"/>
      <c r="AN1748" s="72"/>
      <c r="AO1748" s="72"/>
      <c r="AP1748" s="72"/>
      <c r="AQ1748" s="72"/>
      <c r="AR1748" s="72"/>
      <c r="AS1748" s="72"/>
      <c r="AT1748" s="72"/>
      <c r="AU1748" s="72"/>
      <c r="AV1748" s="72"/>
      <c r="AW1748" s="72"/>
      <c r="AX1748" s="72"/>
      <c r="AY1748" s="72"/>
      <c r="AZ1748" s="72"/>
      <c r="BA1748" s="72"/>
      <c r="BB1748" s="72"/>
      <c r="BC1748" s="72"/>
      <c r="BD1748" s="72"/>
      <c r="BE1748" s="72"/>
      <c r="BF1748" s="72"/>
      <c r="BG1748" s="72"/>
      <c r="BH1748" s="72"/>
      <c r="BI1748" s="72"/>
      <c r="BJ1748" s="72"/>
      <c r="BK1748" s="72"/>
      <c r="BL1748" s="72"/>
      <c r="BM1748" s="72"/>
      <c r="BN1748" s="72"/>
      <c r="BO1748" s="72"/>
      <c r="BP1748" s="72"/>
      <c r="BQ1748" s="72"/>
      <c r="BR1748" s="72"/>
      <c r="BS1748" s="72"/>
      <c r="BT1748" s="72"/>
      <c r="BU1748" s="72"/>
      <c r="BV1748" s="72"/>
      <c r="BW1748" s="72"/>
      <c r="BX1748" s="72"/>
      <c r="BY1748" s="72"/>
      <c r="BZ1748" s="72"/>
      <c r="CA1748" s="72"/>
      <c r="CB1748" s="72"/>
      <c r="CC1748" s="72"/>
      <c r="CD1748" s="72"/>
      <c r="CE1748" s="72"/>
      <c r="CF1748" s="72"/>
      <c r="CG1748" s="72"/>
      <c r="CH1748" s="72"/>
      <c r="CI1748" s="72"/>
      <c r="CJ1748" s="72"/>
      <c r="CK1748" s="72"/>
      <c r="CL1748" s="72"/>
      <c r="CO1748" s="72"/>
      <c r="CP1748" s="72"/>
      <c r="CQ1748" s="72"/>
      <c r="CR1748" s="72"/>
      <c r="CS1748" s="72"/>
      <c r="CT1748" s="72"/>
      <c r="CU1748" s="72"/>
      <c r="CV1748" s="72"/>
      <c r="CW1748" s="72"/>
      <c r="CX1748" s="72"/>
      <c r="CY1748" s="72"/>
      <c r="CZ1748" s="72"/>
      <c r="DA1748" s="72"/>
      <c r="DB1748" s="72"/>
      <c r="DC1748" s="72"/>
      <c r="DD1748" s="72"/>
      <c r="DE1748" s="72"/>
      <c r="DF1748" s="72"/>
      <c r="DG1748" s="72"/>
      <c r="DH1748" s="72"/>
      <c r="DI1748" s="72"/>
      <c r="DJ1748" s="72"/>
      <c r="DK1748" s="72"/>
      <c r="DL1748" s="72"/>
    </row>
    <row r="1749" spans="2:116" x14ac:dyDescent="0.35">
      <c r="D1749" t="s">
        <v>564</v>
      </c>
      <c r="E1749" s="8" t="str">
        <f t="shared" si="3017"/>
        <v>1749 FAPPELIST-F</v>
      </c>
      <c r="G1749" s="125"/>
      <c r="J1749" s="80">
        <f>J1746</f>
        <v>100</v>
      </c>
      <c r="K1749" s="53">
        <f>SUMIF($4:$4,K$2,1749:1749)</f>
        <v>511099.99999999983</v>
      </c>
      <c r="L1749" s="53">
        <f>SUMIF($4:$4,L$2,1749:1749)</f>
        <v>1022100.0000000002</v>
      </c>
      <c r="M1749" s="53">
        <f>SUMIF($4:$4,M$2,1749:1749)</f>
        <v>1533099.9999999993</v>
      </c>
      <c r="N1749" s="53">
        <f>SUMIF($4:$4,N$2,1749:1749)</f>
        <v>2044099.9999999984</v>
      </c>
      <c r="O1749" s="53">
        <f>SUMIF($4:$4,O$2,1749:1749)</f>
        <v>2555100</v>
      </c>
      <c r="P1749" s="53">
        <f>SUMIF($4:$4,P$2,1749:1749)</f>
        <v>3066100.0000000019</v>
      </c>
      <c r="R1749" s="24">
        <f>$J1749</f>
        <v>100</v>
      </c>
      <c r="S1749" s="80">
        <f t="shared" ref="S1749:AX1749" si="3023">-S1741+R1749</f>
        <v>42683.333333333328</v>
      </c>
      <c r="T1749" s="80">
        <f t="shared" si="3023"/>
        <v>85266.666666666657</v>
      </c>
      <c r="U1749" s="80">
        <f t="shared" si="3023"/>
        <v>127849.99999999999</v>
      </c>
      <c r="V1749" s="80">
        <f t="shared" si="3023"/>
        <v>170433.33333333331</v>
      </c>
      <c r="W1749" s="80">
        <f t="shared" si="3023"/>
        <v>213016.66666666663</v>
      </c>
      <c r="X1749" s="80">
        <f t="shared" si="3023"/>
        <v>255599.99999999994</v>
      </c>
      <c r="Y1749" s="80">
        <f t="shared" si="3023"/>
        <v>298183.33333333326</v>
      </c>
      <c r="Z1749" s="80">
        <f t="shared" si="3023"/>
        <v>340766.66666666657</v>
      </c>
      <c r="AA1749" s="80">
        <f t="shared" si="3023"/>
        <v>383349.99999999988</v>
      </c>
      <c r="AB1749" s="80">
        <f t="shared" si="3023"/>
        <v>425933.3333333332</v>
      </c>
      <c r="AC1749" s="80">
        <f t="shared" si="3023"/>
        <v>468516.66666666651</v>
      </c>
      <c r="AD1749" s="80">
        <f t="shared" si="3023"/>
        <v>511099.99999999983</v>
      </c>
      <c r="AE1749" s="80">
        <f t="shared" si="3023"/>
        <v>553683.33333333314</v>
      </c>
      <c r="AF1749" s="80">
        <f t="shared" si="3023"/>
        <v>596266.66666666651</v>
      </c>
      <c r="AG1749" s="80">
        <f t="shared" si="3023"/>
        <v>638849.99999999988</v>
      </c>
      <c r="AH1749" s="80">
        <f t="shared" si="3023"/>
        <v>681433.33333333326</v>
      </c>
      <c r="AI1749" s="80">
        <f t="shared" si="3023"/>
        <v>724016.66666666663</v>
      </c>
      <c r="AJ1749" s="80">
        <f t="shared" si="3023"/>
        <v>766600</v>
      </c>
      <c r="AK1749" s="80">
        <f t="shared" si="3023"/>
        <v>809183.33333333337</v>
      </c>
      <c r="AL1749" s="80">
        <f t="shared" si="3023"/>
        <v>851766.66666666674</v>
      </c>
      <c r="AM1749" s="80">
        <f t="shared" si="3023"/>
        <v>894350.00000000012</v>
      </c>
      <c r="AN1749" s="80">
        <f t="shared" si="3023"/>
        <v>936933.33333333349</v>
      </c>
      <c r="AO1749" s="80">
        <f t="shared" si="3023"/>
        <v>979516.66666666686</v>
      </c>
      <c r="AP1749" s="80">
        <f t="shared" si="3023"/>
        <v>1022100.0000000002</v>
      </c>
      <c r="AQ1749" s="80">
        <f t="shared" si="3023"/>
        <v>1064683.3333333335</v>
      </c>
      <c r="AR1749" s="80">
        <f t="shared" si="3023"/>
        <v>1107266.6666666667</v>
      </c>
      <c r="AS1749" s="80">
        <f t="shared" si="3023"/>
        <v>1149850</v>
      </c>
      <c r="AT1749" s="80">
        <f t="shared" si="3023"/>
        <v>1192433.3333333333</v>
      </c>
      <c r="AU1749" s="80">
        <f t="shared" si="3023"/>
        <v>1235016.6666666665</v>
      </c>
      <c r="AV1749" s="80">
        <f t="shared" si="3023"/>
        <v>1277599.9999999998</v>
      </c>
      <c r="AW1749" s="80">
        <f t="shared" si="3023"/>
        <v>1320183.333333333</v>
      </c>
      <c r="AX1749" s="80">
        <f t="shared" si="3023"/>
        <v>1362766.6666666663</v>
      </c>
      <c r="AY1749" s="80">
        <f t="shared" ref="AY1749:CD1749" si="3024">-AY1741+AX1749</f>
        <v>1405349.9999999995</v>
      </c>
      <c r="AZ1749" s="80">
        <f t="shared" si="3024"/>
        <v>1447933.3333333328</v>
      </c>
      <c r="BA1749" s="80">
        <f t="shared" si="3024"/>
        <v>1490516.666666666</v>
      </c>
      <c r="BB1749" s="80">
        <f t="shared" si="3024"/>
        <v>1533099.9999999993</v>
      </c>
      <c r="BC1749" s="80">
        <f t="shared" si="3024"/>
        <v>1575683.3333333326</v>
      </c>
      <c r="BD1749" s="80">
        <f t="shared" si="3024"/>
        <v>1618266.6666666658</v>
      </c>
      <c r="BE1749" s="80">
        <f t="shared" si="3024"/>
        <v>1660849.9999999991</v>
      </c>
      <c r="BF1749" s="80">
        <f t="shared" si="3024"/>
        <v>1703433.3333333323</v>
      </c>
      <c r="BG1749" s="80">
        <f t="shared" si="3024"/>
        <v>1746016.6666666656</v>
      </c>
      <c r="BH1749" s="80">
        <f t="shared" si="3024"/>
        <v>1788599.9999999988</v>
      </c>
      <c r="BI1749" s="80">
        <f t="shared" si="3024"/>
        <v>1831183.3333333321</v>
      </c>
      <c r="BJ1749" s="80">
        <f t="shared" si="3024"/>
        <v>1873766.6666666653</v>
      </c>
      <c r="BK1749" s="80">
        <f t="shared" si="3024"/>
        <v>1916349.9999999986</v>
      </c>
      <c r="BL1749" s="80">
        <f t="shared" si="3024"/>
        <v>1958933.3333333319</v>
      </c>
      <c r="BM1749" s="80">
        <f t="shared" si="3024"/>
        <v>2001516.6666666651</v>
      </c>
      <c r="BN1749" s="80">
        <f t="shared" si="3024"/>
        <v>2044099.9999999984</v>
      </c>
      <c r="BO1749" s="80">
        <f t="shared" si="3024"/>
        <v>2086683.3333333316</v>
      </c>
      <c r="BP1749" s="80">
        <f t="shared" si="3024"/>
        <v>2129266.6666666651</v>
      </c>
      <c r="BQ1749" s="80">
        <f t="shared" si="3024"/>
        <v>2171849.9999999986</v>
      </c>
      <c r="BR1749" s="80">
        <f t="shared" si="3024"/>
        <v>2214433.3333333321</v>
      </c>
      <c r="BS1749" s="80">
        <f t="shared" si="3024"/>
        <v>2257016.6666666656</v>
      </c>
      <c r="BT1749" s="80">
        <f t="shared" si="3024"/>
        <v>2299599.9999999991</v>
      </c>
      <c r="BU1749" s="80">
        <f t="shared" si="3024"/>
        <v>2342183.3333333326</v>
      </c>
      <c r="BV1749" s="80">
        <f t="shared" si="3024"/>
        <v>2384766.666666666</v>
      </c>
      <c r="BW1749" s="80">
        <f t="shared" si="3024"/>
        <v>2427349.9999999995</v>
      </c>
      <c r="BX1749" s="80">
        <f t="shared" si="3024"/>
        <v>2469933.333333333</v>
      </c>
      <c r="BY1749" s="80">
        <f t="shared" si="3024"/>
        <v>2512516.6666666665</v>
      </c>
      <c r="BZ1749" s="80">
        <f t="shared" si="3024"/>
        <v>2555100</v>
      </c>
      <c r="CA1749" s="80">
        <f t="shared" si="3024"/>
        <v>2597683.3333333335</v>
      </c>
      <c r="CB1749" s="80">
        <f t="shared" si="3024"/>
        <v>2640266.666666667</v>
      </c>
      <c r="CC1749" s="80">
        <f t="shared" si="3024"/>
        <v>2682850.0000000005</v>
      </c>
      <c r="CD1749" s="80">
        <f t="shared" si="3024"/>
        <v>2725433.333333334</v>
      </c>
      <c r="CE1749" s="80">
        <f t="shared" ref="CE1749:CL1749" si="3025">-CE1741+CD1749</f>
        <v>2768016.6666666674</v>
      </c>
      <c r="CF1749" s="80">
        <f t="shared" si="3025"/>
        <v>2810600.0000000009</v>
      </c>
      <c r="CG1749" s="80">
        <f t="shared" si="3025"/>
        <v>2853183.3333333344</v>
      </c>
      <c r="CH1749" s="80">
        <f t="shared" si="3025"/>
        <v>2895766.6666666679</v>
      </c>
      <c r="CI1749" s="80">
        <f t="shared" si="3025"/>
        <v>2938350.0000000014</v>
      </c>
      <c r="CJ1749" s="80">
        <f t="shared" si="3025"/>
        <v>2980933.3333333349</v>
      </c>
      <c r="CK1749" s="80">
        <f t="shared" si="3025"/>
        <v>3023516.6666666684</v>
      </c>
      <c r="CL1749" s="80">
        <f t="shared" si="3025"/>
        <v>3066100.0000000019</v>
      </c>
      <c r="CN1749" s="80">
        <f>CN1746</f>
        <v>100</v>
      </c>
      <c r="CO1749" s="80" t="e">
        <f t="shared" ref="CO1749:DL1749" si="3026">-CO1741+CN1749</f>
        <v>#N/A</v>
      </c>
      <c r="CP1749" s="80" t="e">
        <f t="shared" si="3026"/>
        <v>#N/A</v>
      </c>
      <c r="CQ1749" s="80" t="e">
        <f t="shared" si="3026"/>
        <v>#N/A</v>
      </c>
      <c r="CR1749" s="80" t="e">
        <f t="shared" si="3026"/>
        <v>#N/A</v>
      </c>
      <c r="CS1749" s="80" t="e">
        <f t="shared" si="3026"/>
        <v>#N/A</v>
      </c>
      <c r="CT1749" s="80" t="e">
        <f t="shared" si="3026"/>
        <v>#N/A</v>
      </c>
      <c r="CU1749" s="80" t="e">
        <f t="shared" si="3026"/>
        <v>#N/A</v>
      </c>
      <c r="CV1749" s="80" t="e">
        <f t="shared" si="3026"/>
        <v>#N/A</v>
      </c>
      <c r="CW1749" s="80" t="e">
        <f t="shared" si="3026"/>
        <v>#N/A</v>
      </c>
      <c r="CX1749" s="80" t="e">
        <f t="shared" si="3026"/>
        <v>#N/A</v>
      </c>
      <c r="CY1749" s="80" t="e">
        <f t="shared" si="3026"/>
        <v>#N/A</v>
      </c>
      <c r="CZ1749" s="80" t="e">
        <f t="shared" si="3026"/>
        <v>#N/A</v>
      </c>
      <c r="DA1749" s="80" t="e">
        <f t="shared" si="3026"/>
        <v>#N/A</v>
      </c>
      <c r="DB1749" s="80" t="e">
        <f t="shared" si="3026"/>
        <v>#N/A</v>
      </c>
      <c r="DC1749" s="80" t="e">
        <f t="shared" si="3026"/>
        <v>#N/A</v>
      </c>
      <c r="DD1749" s="80" t="e">
        <f t="shared" si="3026"/>
        <v>#N/A</v>
      </c>
      <c r="DE1749" s="80" t="e">
        <f t="shared" si="3026"/>
        <v>#N/A</v>
      </c>
      <c r="DF1749" s="80" t="e">
        <f t="shared" si="3026"/>
        <v>#N/A</v>
      </c>
      <c r="DG1749" s="80" t="e">
        <f t="shared" si="3026"/>
        <v>#N/A</v>
      </c>
      <c r="DH1749" s="80" t="e">
        <f t="shared" si="3026"/>
        <v>#N/A</v>
      </c>
      <c r="DI1749" s="80" t="e">
        <f t="shared" si="3026"/>
        <v>#N/A</v>
      </c>
      <c r="DJ1749" s="80" t="e">
        <f t="shared" si="3026"/>
        <v>#N/A</v>
      </c>
      <c r="DK1749" s="80" t="e">
        <f t="shared" si="3026"/>
        <v>#N/A</v>
      </c>
      <c r="DL1749" s="80" t="e">
        <f t="shared" si="3026"/>
        <v>#N/A</v>
      </c>
    </row>
    <row r="1750" spans="2:116" x14ac:dyDescent="0.35">
      <c r="D1750" t="s">
        <v>564</v>
      </c>
      <c r="E1750" s="8" t="str">
        <f t="shared" si="3017"/>
        <v>1750 FAPPELIST-F</v>
      </c>
      <c r="G1750" s="95" t="s">
        <v>205</v>
      </c>
      <c r="J1750" s="81">
        <f>-H1729/H1728*J1749</f>
        <v>-60</v>
      </c>
      <c r="K1750" s="43">
        <f>SUMIF($4:$4,K$2,1750:1750)</f>
        <v>-55438.333333333314</v>
      </c>
      <c r="L1750" s="43">
        <f>SUMIF($4:$4,L$2,1750:1750)</f>
        <v>-213016.66666666666</v>
      </c>
      <c r="M1750" s="43">
        <f>SUMIF($4:$4,M$2,1750:1750)</f>
        <v>-472775</v>
      </c>
      <c r="N1750" s="43">
        <f>SUMIF($4:$4,N$2,1750:1750)</f>
        <v>-834733.33333333302</v>
      </c>
      <c r="O1750" s="43">
        <f>SUMIF($4:$4,O$2,1750:1750)</f>
        <v>-1298891.6666666663</v>
      </c>
      <c r="P1750" s="43">
        <f>SUMIF($4:$4,P$2,1750:1750)</f>
        <v>-1809891.6666666653</v>
      </c>
      <c r="R1750" s="37">
        <f>$J1750</f>
        <v>-60</v>
      </c>
      <c r="S1750" s="81">
        <f t="shared" ref="S1750:AX1750" si="3027">R1750+S1744</f>
        <v>-771.3888888888888</v>
      </c>
      <c r="T1750" s="81">
        <f t="shared" si="3027"/>
        <v>-2192.5</v>
      </c>
      <c r="U1750" s="81">
        <f t="shared" si="3027"/>
        <v>-4323.333333333333</v>
      </c>
      <c r="V1750" s="81">
        <f t="shared" si="3027"/>
        <v>-7163.8888888888887</v>
      </c>
      <c r="W1750" s="81">
        <f t="shared" si="3027"/>
        <v>-10714.166666666666</v>
      </c>
      <c r="X1750" s="81">
        <f t="shared" si="3027"/>
        <v>-14974.166666666664</v>
      </c>
      <c r="Y1750" s="81">
        <f t="shared" si="3027"/>
        <v>-19943.888888888883</v>
      </c>
      <c r="Z1750" s="81">
        <f t="shared" si="3027"/>
        <v>-25623.333333333328</v>
      </c>
      <c r="AA1750" s="81">
        <f t="shared" si="3027"/>
        <v>-32012.499999999993</v>
      </c>
      <c r="AB1750" s="81">
        <f t="shared" si="3027"/>
        <v>-39111.388888888876</v>
      </c>
      <c r="AC1750" s="81">
        <f t="shared" si="3027"/>
        <v>-46919.999999999985</v>
      </c>
      <c r="AD1750" s="81">
        <f t="shared" si="3027"/>
        <v>-55438.333333333314</v>
      </c>
      <c r="AE1750" s="81">
        <f t="shared" si="3027"/>
        <v>-64666.388888888861</v>
      </c>
      <c r="AF1750" s="81">
        <f t="shared" si="3027"/>
        <v>-74604.166666666628</v>
      </c>
      <c r="AG1750" s="81">
        <f t="shared" si="3027"/>
        <v>-85251.666666666628</v>
      </c>
      <c r="AH1750" s="81">
        <f t="shared" si="3027"/>
        <v>-96608.888888888847</v>
      </c>
      <c r="AI1750" s="81">
        <f t="shared" si="3027"/>
        <v>-108675.83333333328</v>
      </c>
      <c r="AJ1750" s="81">
        <f t="shared" si="3027"/>
        <v>-121452.49999999996</v>
      </c>
      <c r="AK1750" s="81">
        <f t="shared" si="3027"/>
        <v>-134938.88888888885</v>
      </c>
      <c r="AL1750" s="81">
        <f t="shared" si="3027"/>
        <v>-149134.99999999997</v>
      </c>
      <c r="AM1750" s="81">
        <f t="shared" si="3027"/>
        <v>-164040.83333333331</v>
      </c>
      <c r="AN1750" s="81">
        <f t="shared" si="3027"/>
        <v>-179656.38888888888</v>
      </c>
      <c r="AO1750" s="81">
        <f t="shared" si="3027"/>
        <v>-195981.66666666666</v>
      </c>
      <c r="AP1750" s="81">
        <f t="shared" si="3027"/>
        <v>-213016.66666666666</v>
      </c>
      <c r="AQ1750" s="81">
        <f t="shared" si="3027"/>
        <v>-230759.72222222222</v>
      </c>
      <c r="AR1750" s="81">
        <f t="shared" si="3027"/>
        <v>-249212.5</v>
      </c>
      <c r="AS1750" s="81">
        <f t="shared" si="3027"/>
        <v>-268375</v>
      </c>
      <c r="AT1750" s="81">
        <f t="shared" si="3027"/>
        <v>-288247.22222222225</v>
      </c>
      <c r="AU1750" s="81">
        <f t="shared" si="3027"/>
        <v>-308829.16666666669</v>
      </c>
      <c r="AV1750" s="81">
        <f t="shared" si="3027"/>
        <v>-330120.83333333337</v>
      </c>
      <c r="AW1750" s="81">
        <f t="shared" si="3027"/>
        <v>-352122.22222222225</v>
      </c>
      <c r="AX1750" s="81">
        <f t="shared" si="3027"/>
        <v>-374833.33333333337</v>
      </c>
      <c r="AY1750" s="81">
        <f t="shared" ref="AY1750:CD1750" si="3028">AX1750+AY1744</f>
        <v>-398254.16666666669</v>
      </c>
      <c r="AZ1750" s="81">
        <f t="shared" si="3028"/>
        <v>-422384.72222222225</v>
      </c>
      <c r="BA1750" s="81">
        <f t="shared" si="3028"/>
        <v>-447225</v>
      </c>
      <c r="BB1750" s="81">
        <f t="shared" si="3028"/>
        <v>-472775</v>
      </c>
      <c r="BC1750" s="81">
        <f t="shared" si="3028"/>
        <v>-499034.72222222219</v>
      </c>
      <c r="BD1750" s="81">
        <f t="shared" si="3028"/>
        <v>-526004.16666666663</v>
      </c>
      <c r="BE1750" s="81">
        <f t="shared" si="3028"/>
        <v>-553683.33333333326</v>
      </c>
      <c r="BF1750" s="81">
        <f t="shared" si="3028"/>
        <v>-582072.22222222213</v>
      </c>
      <c r="BG1750" s="81">
        <f t="shared" si="3028"/>
        <v>-611170.83333333326</v>
      </c>
      <c r="BH1750" s="81">
        <f t="shared" si="3028"/>
        <v>-640979.16666666651</v>
      </c>
      <c r="BI1750" s="81">
        <f t="shared" si="3028"/>
        <v>-671497.22222222202</v>
      </c>
      <c r="BJ1750" s="81">
        <f t="shared" si="3028"/>
        <v>-702724.99999999977</v>
      </c>
      <c r="BK1750" s="81">
        <f t="shared" si="3028"/>
        <v>-734662.49999999977</v>
      </c>
      <c r="BL1750" s="81">
        <f t="shared" si="3028"/>
        <v>-767309.72222222202</v>
      </c>
      <c r="BM1750" s="81">
        <f t="shared" si="3028"/>
        <v>-800666.6666666664</v>
      </c>
      <c r="BN1750" s="81">
        <f t="shared" si="3028"/>
        <v>-834733.33333333302</v>
      </c>
      <c r="BO1750" s="81">
        <f t="shared" si="3028"/>
        <v>-869509.7222222219</v>
      </c>
      <c r="BP1750" s="81">
        <f t="shared" si="3028"/>
        <v>-904995.83333333302</v>
      </c>
      <c r="BQ1750" s="81">
        <f t="shared" si="3028"/>
        <v>-941191.66666666628</v>
      </c>
      <c r="BR1750" s="81">
        <f t="shared" si="3028"/>
        <v>-978097.22222222178</v>
      </c>
      <c r="BS1750" s="81">
        <f t="shared" si="3028"/>
        <v>-1015712.4999999995</v>
      </c>
      <c r="BT1750" s="81">
        <f t="shared" si="3028"/>
        <v>-1054037.4999999995</v>
      </c>
      <c r="BU1750" s="81">
        <f t="shared" si="3028"/>
        <v>-1093072.2222222218</v>
      </c>
      <c r="BV1750" s="81">
        <f t="shared" si="3028"/>
        <v>-1132816.6666666663</v>
      </c>
      <c r="BW1750" s="81">
        <f t="shared" si="3028"/>
        <v>-1173270.833333333</v>
      </c>
      <c r="BX1750" s="81">
        <f t="shared" si="3028"/>
        <v>-1214434.722222222</v>
      </c>
      <c r="BY1750" s="81">
        <f t="shared" si="3028"/>
        <v>-1256308.333333333</v>
      </c>
      <c r="BZ1750" s="81">
        <f t="shared" si="3028"/>
        <v>-1298891.6666666663</v>
      </c>
      <c r="CA1750" s="81">
        <f t="shared" si="3028"/>
        <v>-1341474.9999999995</v>
      </c>
      <c r="CB1750" s="81">
        <f t="shared" si="3028"/>
        <v>-1384058.3333333328</v>
      </c>
      <c r="CC1750" s="81">
        <f t="shared" si="3028"/>
        <v>-1426641.666666666</v>
      </c>
      <c r="CD1750" s="81">
        <f t="shared" si="3028"/>
        <v>-1469224.9999999993</v>
      </c>
      <c r="CE1750" s="81">
        <f t="shared" ref="CE1750:CL1750" si="3029">CD1750+CE1744</f>
        <v>-1511808.3333333326</v>
      </c>
      <c r="CF1750" s="81">
        <f t="shared" si="3029"/>
        <v>-1554391.6666666658</v>
      </c>
      <c r="CG1750" s="81">
        <f t="shared" si="3029"/>
        <v>-1596974.9999999991</v>
      </c>
      <c r="CH1750" s="81">
        <f t="shared" si="3029"/>
        <v>-1639558.3333333323</v>
      </c>
      <c r="CI1750" s="81">
        <f t="shared" si="3029"/>
        <v>-1682141.6666666656</v>
      </c>
      <c r="CJ1750" s="81">
        <f t="shared" si="3029"/>
        <v>-1724724.9999999988</v>
      </c>
      <c r="CK1750" s="81">
        <f t="shared" si="3029"/>
        <v>-1767308.3333333321</v>
      </c>
      <c r="CL1750" s="81">
        <f t="shared" si="3029"/>
        <v>-1809891.6666666653</v>
      </c>
      <c r="CN1750" s="245">
        <f>-H1729/H1728*CN1749</f>
        <v>-60</v>
      </c>
      <c r="CO1750" s="81" t="e">
        <f t="shared" ref="CO1750:DL1750" si="3030">CN1750+CO1744</f>
        <v>#N/A</v>
      </c>
      <c r="CP1750" s="81" t="e">
        <f t="shared" si="3030"/>
        <v>#N/A</v>
      </c>
      <c r="CQ1750" s="81" t="e">
        <f t="shared" si="3030"/>
        <v>#N/A</v>
      </c>
      <c r="CR1750" s="81" t="e">
        <f t="shared" si="3030"/>
        <v>#N/A</v>
      </c>
      <c r="CS1750" s="81" t="e">
        <f t="shared" si="3030"/>
        <v>#N/A</v>
      </c>
      <c r="CT1750" s="81" t="e">
        <f t="shared" si="3030"/>
        <v>#N/A</v>
      </c>
      <c r="CU1750" s="81" t="e">
        <f t="shared" si="3030"/>
        <v>#N/A</v>
      </c>
      <c r="CV1750" s="81" t="e">
        <f t="shared" si="3030"/>
        <v>#N/A</v>
      </c>
      <c r="CW1750" s="81" t="e">
        <f t="shared" si="3030"/>
        <v>#N/A</v>
      </c>
      <c r="CX1750" s="81" t="e">
        <f t="shared" si="3030"/>
        <v>#N/A</v>
      </c>
      <c r="CY1750" s="81" t="e">
        <f t="shared" si="3030"/>
        <v>#N/A</v>
      </c>
      <c r="CZ1750" s="81" t="e">
        <f t="shared" si="3030"/>
        <v>#N/A</v>
      </c>
      <c r="DA1750" s="81" t="e">
        <f t="shared" si="3030"/>
        <v>#N/A</v>
      </c>
      <c r="DB1750" s="81" t="e">
        <f t="shared" si="3030"/>
        <v>#N/A</v>
      </c>
      <c r="DC1750" s="81" t="e">
        <f t="shared" si="3030"/>
        <v>#N/A</v>
      </c>
      <c r="DD1750" s="81" t="e">
        <f t="shared" si="3030"/>
        <v>#N/A</v>
      </c>
      <c r="DE1750" s="81" t="e">
        <f t="shared" si="3030"/>
        <v>#N/A</v>
      </c>
      <c r="DF1750" s="81" t="e">
        <f t="shared" si="3030"/>
        <v>#N/A</v>
      </c>
      <c r="DG1750" s="81" t="e">
        <f t="shared" si="3030"/>
        <v>#N/A</v>
      </c>
      <c r="DH1750" s="81" t="e">
        <f t="shared" si="3030"/>
        <v>#N/A</v>
      </c>
      <c r="DI1750" s="81" t="e">
        <f t="shared" si="3030"/>
        <v>#N/A</v>
      </c>
      <c r="DJ1750" s="81" t="e">
        <f t="shared" si="3030"/>
        <v>#N/A</v>
      </c>
      <c r="DK1750" s="81" t="e">
        <f t="shared" si="3030"/>
        <v>#N/A</v>
      </c>
      <c r="DL1750" s="81" t="e">
        <f t="shared" si="3030"/>
        <v>#N/A</v>
      </c>
    </row>
    <row r="1751" spans="2:116" x14ac:dyDescent="0.35">
      <c r="C1751" t="s">
        <v>240</v>
      </c>
      <c r="D1751" t="s">
        <v>564</v>
      </c>
      <c r="E1751" s="8" t="str">
        <f t="shared" si="3017"/>
        <v>1751 FAPPELIST-F</v>
      </c>
      <c r="G1751" s="158" t="str">
        <f>"Gross PP&amp;E - "&amp;SUBSTITUTE(G1728,":","")</f>
        <v>Gross PP&amp;E - Fixed secondary PPE</v>
      </c>
      <c r="H1751" s="27"/>
      <c r="J1751" s="77">
        <f>SUM(J1749:J1750)</f>
        <v>40</v>
      </c>
      <c r="K1751" s="28">
        <f>SUMIF($3:$3,K$2,1751:1751)</f>
        <v>3063511.1111111105</v>
      </c>
      <c r="L1751" s="28">
        <f>SUMIF($3:$3,L$2,1751:1751)</f>
        <v>7866671.1111111129</v>
      </c>
      <c r="M1751" s="28">
        <f>SUMIF($3:$3,M$2,1751:1751)</f>
        <v>11443561.111111108</v>
      </c>
      <c r="N1751" s="28">
        <f>SUMIF($3:$3,N$2,1751:1751)</f>
        <v>13794161.111111097</v>
      </c>
      <c r="O1751" s="28">
        <f>SUMIF($3:$3,O$2,1751:1751)</f>
        <v>14918361.111111104</v>
      </c>
      <c r="P1751" s="28">
        <f>SUMIF($3:$3,P$2,1751:1751)</f>
        <v>15074500.00000002</v>
      </c>
      <c r="R1751" s="33">
        <f>$J1751</f>
        <v>40</v>
      </c>
      <c r="S1751" s="77">
        <f t="shared" ref="S1751:CD1751" si="3031">SUM(S1749:S1750)</f>
        <v>41911.944444444438</v>
      </c>
      <c r="T1751" s="77">
        <f t="shared" si="3031"/>
        <v>83074.166666666657</v>
      </c>
      <c r="U1751" s="77">
        <f t="shared" si="3031"/>
        <v>123526.66666666666</v>
      </c>
      <c r="V1751" s="77">
        <f t="shared" si="3031"/>
        <v>163269.44444444444</v>
      </c>
      <c r="W1751" s="77">
        <f t="shared" si="3031"/>
        <v>202302.49999999997</v>
      </c>
      <c r="X1751" s="77">
        <f t="shared" si="3031"/>
        <v>240625.83333333328</v>
      </c>
      <c r="Y1751" s="77">
        <f t="shared" si="3031"/>
        <v>278239.44444444438</v>
      </c>
      <c r="Z1751" s="77">
        <f t="shared" si="3031"/>
        <v>315143.33333333326</v>
      </c>
      <c r="AA1751" s="77">
        <f t="shared" si="3031"/>
        <v>351337.49999999988</v>
      </c>
      <c r="AB1751" s="77">
        <f t="shared" si="3031"/>
        <v>386821.94444444432</v>
      </c>
      <c r="AC1751" s="77">
        <f t="shared" si="3031"/>
        <v>421596.66666666651</v>
      </c>
      <c r="AD1751" s="77">
        <f t="shared" si="3031"/>
        <v>455661.66666666651</v>
      </c>
      <c r="AE1751" s="77">
        <f t="shared" si="3031"/>
        <v>489016.94444444426</v>
      </c>
      <c r="AF1751" s="77">
        <f t="shared" si="3031"/>
        <v>521662.49999999988</v>
      </c>
      <c r="AG1751" s="77">
        <f t="shared" si="3031"/>
        <v>553598.33333333326</v>
      </c>
      <c r="AH1751" s="77">
        <f t="shared" si="3031"/>
        <v>584824.44444444438</v>
      </c>
      <c r="AI1751" s="77">
        <f t="shared" si="3031"/>
        <v>615340.83333333337</v>
      </c>
      <c r="AJ1751" s="77">
        <f t="shared" si="3031"/>
        <v>645147.5</v>
      </c>
      <c r="AK1751" s="77">
        <f t="shared" si="3031"/>
        <v>674244.4444444445</v>
      </c>
      <c r="AL1751" s="77">
        <f t="shared" si="3031"/>
        <v>702631.66666666674</v>
      </c>
      <c r="AM1751" s="77">
        <f t="shared" si="3031"/>
        <v>730309.16666666674</v>
      </c>
      <c r="AN1751" s="77">
        <f t="shared" si="3031"/>
        <v>757276.94444444461</v>
      </c>
      <c r="AO1751" s="77">
        <f t="shared" si="3031"/>
        <v>783535.00000000023</v>
      </c>
      <c r="AP1751" s="77">
        <f t="shared" si="3031"/>
        <v>809083.3333333336</v>
      </c>
      <c r="AQ1751" s="77">
        <f t="shared" si="3031"/>
        <v>833923.61111111124</v>
      </c>
      <c r="AR1751" s="77">
        <f t="shared" si="3031"/>
        <v>858054.16666666674</v>
      </c>
      <c r="AS1751" s="77">
        <f t="shared" si="3031"/>
        <v>881475</v>
      </c>
      <c r="AT1751" s="77">
        <f t="shared" si="3031"/>
        <v>904186.11111111101</v>
      </c>
      <c r="AU1751" s="77">
        <f t="shared" si="3031"/>
        <v>926187.49999999977</v>
      </c>
      <c r="AV1751" s="77">
        <f t="shared" si="3031"/>
        <v>947479.1666666664</v>
      </c>
      <c r="AW1751" s="77">
        <f t="shared" si="3031"/>
        <v>968061.11111111077</v>
      </c>
      <c r="AX1751" s="77">
        <f t="shared" si="3031"/>
        <v>987933.33333333291</v>
      </c>
      <c r="AY1751" s="77">
        <f t="shared" si="3031"/>
        <v>1007095.8333333328</v>
      </c>
      <c r="AZ1751" s="77">
        <f t="shared" si="3031"/>
        <v>1025548.6111111105</v>
      </c>
      <c r="BA1751" s="77">
        <f t="shared" si="3031"/>
        <v>1043291.666666666</v>
      </c>
      <c r="BB1751" s="77">
        <f t="shared" si="3031"/>
        <v>1060324.9999999993</v>
      </c>
      <c r="BC1751" s="77">
        <f t="shared" si="3031"/>
        <v>1076648.6111111103</v>
      </c>
      <c r="BD1751" s="77">
        <f t="shared" si="3031"/>
        <v>1092262.4999999991</v>
      </c>
      <c r="BE1751" s="77">
        <f t="shared" si="3031"/>
        <v>1107166.6666666658</v>
      </c>
      <c r="BF1751" s="77">
        <f t="shared" si="3031"/>
        <v>1121361.1111111101</v>
      </c>
      <c r="BG1751" s="77">
        <f t="shared" si="3031"/>
        <v>1134845.8333333323</v>
      </c>
      <c r="BH1751" s="77">
        <f t="shared" si="3031"/>
        <v>1147620.8333333323</v>
      </c>
      <c r="BI1751" s="77">
        <f t="shared" si="3031"/>
        <v>1159686.1111111101</v>
      </c>
      <c r="BJ1751" s="77">
        <f t="shared" si="3031"/>
        <v>1171041.6666666656</v>
      </c>
      <c r="BK1751" s="77">
        <f t="shared" si="3031"/>
        <v>1181687.4999999988</v>
      </c>
      <c r="BL1751" s="77">
        <f t="shared" si="3031"/>
        <v>1191623.6111111098</v>
      </c>
      <c r="BM1751" s="77">
        <f t="shared" si="3031"/>
        <v>1200849.9999999986</v>
      </c>
      <c r="BN1751" s="77">
        <f t="shared" si="3031"/>
        <v>1209366.6666666653</v>
      </c>
      <c r="BO1751" s="77">
        <f t="shared" si="3031"/>
        <v>1217173.6111111096</v>
      </c>
      <c r="BP1751" s="77">
        <f t="shared" si="3031"/>
        <v>1224270.8333333321</v>
      </c>
      <c r="BQ1751" s="77">
        <f t="shared" si="3031"/>
        <v>1230658.3333333323</v>
      </c>
      <c r="BR1751" s="77">
        <f t="shared" si="3031"/>
        <v>1236336.1111111103</v>
      </c>
      <c r="BS1751" s="77">
        <f t="shared" si="3031"/>
        <v>1241304.166666666</v>
      </c>
      <c r="BT1751" s="77">
        <f t="shared" si="3031"/>
        <v>1245562.4999999995</v>
      </c>
      <c r="BU1751" s="77">
        <f t="shared" si="3031"/>
        <v>1249111.1111111108</v>
      </c>
      <c r="BV1751" s="77">
        <f t="shared" si="3031"/>
        <v>1251949.9999999998</v>
      </c>
      <c r="BW1751" s="77">
        <f t="shared" si="3031"/>
        <v>1254079.1666666665</v>
      </c>
      <c r="BX1751" s="77">
        <f t="shared" si="3031"/>
        <v>1255498.611111111</v>
      </c>
      <c r="BY1751" s="77">
        <f t="shared" si="3031"/>
        <v>1256208.3333333335</v>
      </c>
      <c r="BZ1751" s="77">
        <f t="shared" si="3031"/>
        <v>1256208.3333333337</v>
      </c>
      <c r="CA1751" s="77">
        <f t="shared" si="3031"/>
        <v>1256208.333333334</v>
      </c>
      <c r="CB1751" s="77">
        <f t="shared" si="3031"/>
        <v>1256208.3333333342</v>
      </c>
      <c r="CC1751" s="77">
        <f t="shared" si="3031"/>
        <v>1256208.3333333344</v>
      </c>
      <c r="CD1751" s="77">
        <f t="shared" si="3031"/>
        <v>1256208.3333333347</v>
      </c>
      <c r="CE1751" s="77">
        <f t="shared" ref="CE1751:CL1751" si="3032">SUM(CE1749:CE1750)</f>
        <v>1256208.3333333349</v>
      </c>
      <c r="CF1751" s="77">
        <f t="shared" si="3032"/>
        <v>1256208.3333333351</v>
      </c>
      <c r="CG1751" s="77">
        <f t="shared" si="3032"/>
        <v>1256208.3333333354</v>
      </c>
      <c r="CH1751" s="77">
        <f t="shared" si="3032"/>
        <v>1256208.3333333356</v>
      </c>
      <c r="CI1751" s="77">
        <f t="shared" si="3032"/>
        <v>1256208.3333333358</v>
      </c>
      <c r="CJ1751" s="77">
        <f t="shared" si="3032"/>
        <v>1256208.333333336</v>
      </c>
      <c r="CK1751" s="77">
        <f t="shared" si="3032"/>
        <v>1256208.3333333363</v>
      </c>
      <c r="CL1751" s="77">
        <f t="shared" si="3032"/>
        <v>1256208.3333333365</v>
      </c>
      <c r="CN1751" s="77">
        <f>SUM(CN1749:CN1750)</f>
        <v>40</v>
      </c>
      <c r="CO1751" s="77" t="e">
        <f t="shared" ref="CO1751:DL1751" si="3033">SUM(CO1749:CO1750)</f>
        <v>#N/A</v>
      </c>
      <c r="CP1751" s="77" t="e">
        <f t="shared" si="3033"/>
        <v>#N/A</v>
      </c>
      <c r="CQ1751" s="77" t="e">
        <f t="shared" si="3033"/>
        <v>#N/A</v>
      </c>
      <c r="CR1751" s="77" t="e">
        <f t="shared" si="3033"/>
        <v>#N/A</v>
      </c>
      <c r="CS1751" s="77" t="e">
        <f t="shared" si="3033"/>
        <v>#N/A</v>
      </c>
      <c r="CT1751" s="77" t="e">
        <f t="shared" si="3033"/>
        <v>#N/A</v>
      </c>
      <c r="CU1751" s="77" t="e">
        <f t="shared" si="3033"/>
        <v>#N/A</v>
      </c>
      <c r="CV1751" s="77" t="e">
        <f t="shared" si="3033"/>
        <v>#N/A</v>
      </c>
      <c r="CW1751" s="77" t="e">
        <f t="shared" si="3033"/>
        <v>#N/A</v>
      </c>
      <c r="CX1751" s="77" t="e">
        <f t="shared" si="3033"/>
        <v>#N/A</v>
      </c>
      <c r="CY1751" s="77" t="e">
        <f t="shared" si="3033"/>
        <v>#N/A</v>
      </c>
      <c r="CZ1751" s="77" t="e">
        <f t="shared" si="3033"/>
        <v>#N/A</v>
      </c>
      <c r="DA1751" s="77" t="e">
        <f t="shared" si="3033"/>
        <v>#N/A</v>
      </c>
      <c r="DB1751" s="77" t="e">
        <f t="shared" si="3033"/>
        <v>#N/A</v>
      </c>
      <c r="DC1751" s="77" t="e">
        <f t="shared" si="3033"/>
        <v>#N/A</v>
      </c>
      <c r="DD1751" s="77" t="e">
        <f t="shared" si="3033"/>
        <v>#N/A</v>
      </c>
      <c r="DE1751" s="77" t="e">
        <f t="shared" si="3033"/>
        <v>#N/A</v>
      </c>
      <c r="DF1751" s="77" t="e">
        <f t="shared" si="3033"/>
        <v>#N/A</v>
      </c>
      <c r="DG1751" s="77" t="e">
        <f t="shared" si="3033"/>
        <v>#N/A</v>
      </c>
      <c r="DH1751" s="77" t="e">
        <f t="shared" si="3033"/>
        <v>#N/A</v>
      </c>
      <c r="DI1751" s="77" t="e">
        <f t="shared" si="3033"/>
        <v>#N/A</v>
      </c>
      <c r="DJ1751" s="77" t="e">
        <f t="shared" si="3033"/>
        <v>#N/A</v>
      </c>
      <c r="DK1751" s="77" t="e">
        <f t="shared" si="3033"/>
        <v>#N/A</v>
      </c>
      <c r="DL1751" s="77" t="e">
        <f t="shared" si="3033"/>
        <v>#N/A</v>
      </c>
    </row>
    <row r="1752" spans="2:116" x14ac:dyDescent="0.35">
      <c r="D1752" t="s">
        <v>564</v>
      </c>
      <c r="E1752" s="8" t="str">
        <f t="shared" ref="E1752" si="3034">ROW()&amp;" "&amp;D1752</f>
        <v>1752 FAPPELIST-F</v>
      </c>
      <c r="G1752" s="158" t="str">
        <f>"Accumulated depreciation - "&amp;SUBSTITUTE(G1728,":","")</f>
        <v>Accumulated depreciation - Fixed secondary PPE</v>
      </c>
      <c r="H1752" s="27"/>
      <c r="J1752" s="77"/>
      <c r="K1752" s="28"/>
      <c r="L1752" s="28"/>
      <c r="M1752" s="28"/>
      <c r="N1752" s="28"/>
      <c r="O1752" s="28"/>
      <c r="P1752" s="28"/>
      <c r="R1752" s="33"/>
      <c r="S1752" s="77"/>
      <c r="T1752" s="77"/>
      <c r="U1752" s="77"/>
      <c r="V1752" s="77"/>
      <c r="W1752" s="77"/>
      <c r="X1752" s="77"/>
      <c r="Y1752" s="77"/>
      <c r="Z1752" s="77"/>
      <c r="AA1752" s="77"/>
      <c r="AB1752" s="77"/>
      <c r="AC1752" s="77"/>
      <c r="AD1752" s="77"/>
      <c r="AE1752" s="77"/>
      <c r="AF1752" s="77"/>
      <c r="AG1752" s="77"/>
      <c r="AH1752" s="77"/>
      <c r="AI1752" s="77"/>
      <c r="AJ1752" s="77"/>
      <c r="AK1752" s="77"/>
      <c r="AL1752" s="77"/>
      <c r="AM1752" s="77"/>
      <c r="AN1752" s="77"/>
      <c r="AO1752" s="77"/>
      <c r="AP1752" s="77"/>
      <c r="AQ1752" s="77"/>
      <c r="AR1752" s="77"/>
      <c r="AS1752" s="77"/>
      <c r="AT1752" s="77"/>
      <c r="AU1752" s="77"/>
      <c r="AV1752" s="77"/>
      <c r="AW1752" s="77"/>
      <c r="AX1752" s="77"/>
      <c r="AY1752" s="77"/>
      <c r="AZ1752" s="77"/>
      <c r="BA1752" s="77"/>
      <c r="BB1752" s="77"/>
      <c r="BC1752" s="77"/>
      <c r="BD1752" s="77"/>
      <c r="BE1752" s="77"/>
      <c r="BF1752" s="77"/>
      <c r="BG1752" s="77"/>
      <c r="BH1752" s="77"/>
      <c r="BI1752" s="77"/>
      <c r="BJ1752" s="77"/>
      <c r="BK1752" s="77"/>
      <c r="BL1752" s="77"/>
      <c r="BM1752" s="77"/>
      <c r="BN1752" s="77"/>
      <c r="BO1752" s="77"/>
      <c r="BP1752" s="77"/>
      <c r="BQ1752" s="77"/>
      <c r="BR1752" s="77"/>
      <c r="BS1752" s="77"/>
      <c r="BT1752" s="77"/>
      <c r="BU1752" s="77"/>
      <c r="BV1752" s="77"/>
      <c r="BW1752" s="77"/>
      <c r="BX1752" s="77"/>
      <c r="BY1752" s="77"/>
      <c r="BZ1752" s="77"/>
      <c r="CA1752" s="77"/>
      <c r="CB1752" s="77"/>
      <c r="CC1752" s="77"/>
      <c r="CD1752" s="77"/>
      <c r="CE1752" s="77"/>
      <c r="CF1752" s="77"/>
      <c r="CG1752" s="77"/>
      <c r="CH1752" s="77"/>
      <c r="CI1752" s="77"/>
      <c r="CJ1752" s="77"/>
      <c r="CK1752" s="77"/>
      <c r="CL1752" s="77"/>
      <c r="CN1752" s="77"/>
      <c r="CO1752" s="77"/>
      <c r="CP1752" s="77"/>
      <c r="CQ1752" s="77"/>
      <c r="CR1752" s="77"/>
      <c r="CS1752" s="77"/>
      <c r="CT1752" s="77"/>
      <c r="CU1752" s="77"/>
      <c r="CV1752" s="77"/>
      <c r="CW1752" s="77"/>
      <c r="CX1752" s="77"/>
      <c r="CY1752" s="77"/>
      <c r="CZ1752" s="77"/>
      <c r="DA1752" s="77"/>
      <c r="DB1752" s="77"/>
      <c r="DC1752" s="77"/>
      <c r="DD1752" s="77"/>
      <c r="DE1752" s="77"/>
      <c r="DF1752" s="77"/>
      <c r="DG1752" s="77"/>
      <c r="DH1752" s="77"/>
      <c r="DI1752" s="77"/>
      <c r="DJ1752" s="77"/>
      <c r="DK1752" s="77"/>
      <c r="DL1752" s="77"/>
    </row>
    <row r="1753" spans="2:116" x14ac:dyDescent="0.35">
      <c r="B1753" t="s">
        <v>332</v>
      </c>
      <c r="D1753" t="s">
        <v>564</v>
      </c>
      <c r="E1753" s="8" t="str">
        <f t="shared" si="3017"/>
        <v>1753 FAPPELIST-F</v>
      </c>
      <c r="G1753" s="126" t="str">
        <f>"Net PP&amp;E - "&amp;SUBSTITUTE(G1728,":","")</f>
        <v>Net PP&amp;E - Fixed secondary PPE</v>
      </c>
      <c r="H1753" s="27"/>
      <c r="I1753" s="78"/>
      <c r="J1753" s="78"/>
      <c r="K1753" s="33"/>
      <c r="L1753" s="33"/>
      <c r="M1753" s="33"/>
      <c r="N1753" s="33"/>
      <c r="O1753" s="33"/>
      <c r="P1753" s="33"/>
      <c r="R1753" s="33"/>
      <c r="S1753" s="77"/>
      <c r="T1753" s="77"/>
      <c r="U1753" s="77"/>
      <c r="V1753" s="77"/>
      <c r="W1753" s="77"/>
      <c r="X1753" s="77"/>
      <c r="Y1753" s="77"/>
      <c r="Z1753" s="77"/>
      <c r="AA1753" s="77"/>
      <c r="AB1753" s="77"/>
      <c r="AC1753" s="77"/>
      <c r="AD1753" s="77"/>
      <c r="AE1753" s="77"/>
      <c r="AF1753" s="77"/>
      <c r="AG1753" s="77"/>
      <c r="AH1753" s="77"/>
      <c r="AI1753" s="77"/>
      <c r="AJ1753" s="77"/>
      <c r="AK1753" s="77"/>
      <c r="AL1753" s="77"/>
      <c r="AM1753" s="77"/>
      <c r="AN1753" s="77"/>
      <c r="AO1753" s="77"/>
      <c r="AP1753" s="77"/>
      <c r="AQ1753" s="77"/>
      <c r="AR1753" s="77"/>
      <c r="AS1753" s="77"/>
      <c r="AT1753" s="77"/>
      <c r="AU1753" s="77"/>
      <c r="AV1753" s="77"/>
      <c r="AW1753" s="77"/>
      <c r="AX1753" s="77"/>
      <c r="AY1753" s="77"/>
      <c r="AZ1753" s="77"/>
      <c r="BA1753" s="77"/>
      <c r="BB1753" s="77"/>
      <c r="BC1753" s="77"/>
      <c r="BD1753" s="77"/>
      <c r="BE1753" s="77"/>
      <c r="BF1753" s="77"/>
      <c r="BG1753" s="77"/>
      <c r="BH1753" s="77"/>
      <c r="BI1753" s="77"/>
      <c r="BJ1753" s="77"/>
      <c r="BK1753" s="77"/>
      <c r="BL1753" s="77"/>
      <c r="BM1753" s="77"/>
      <c r="BN1753" s="77"/>
      <c r="BO1753" s="77"/>
      <c r="BP1753" s="77"/>
      <c r="BQ1753" s="77"/>
      <c r="BR1753" s="77"/>
      <c r="BS1753" s="77"/>
      <c r="BT1753" s="77"/>
      <c r="BU1753" s="77"/>
      <c r="BV1753" s="77"/>
      <c r="BW1753" s="77"/>
      <c r="BX1753" s="77"/>
      <c r="BY1753" s="77"/>
      <c r="BZ1753" s="77"/>
      <c r="CA1753" s="77"/>
      <c r="CB1753" s="77"/>
      <c r="CC1753" s="77"/>
      <c r="CD1753" s="77"/>
      <c r="CE1753" s="77"/>
      <c r="CF1753" s="77"/>
      <c r="CG1753" s="77"/>
      <c r="CH1753" s="77"/>
      <c r="CI1753" s="77"/>
      <c r="CJ1753" s="77"/>
      <c r="CK1753" s="77"/>
      <c r="CL1753" s="77"/>
      <c r="CN1753" s="78"/>
      <c r="CO1753" s="77"/>
      <c r="CP1753" s="77"/>
      <c r="CQ1753" s="77"/>
      <c r="CR1753" s="77"/>
      <c r="CS1753" s="77"/>
      <c r="CT1753" s="77"/>
      <c r="CU1753" s="77"/>
      <c r="CV1753" s="77"/>
      <c r="CW1753" s="77"/>
      <c r="CX1753" s="77"/>
      <c r="CY1753" s="77"/>
      <c r="CZ1753" s="77"/>
      <c r="DA1753" s="77"/>
      <c r="DB1753" s="77"/>
      <c r="DC1753" s="77"/>
      <c r="DD1753" s="77"/>
      <c r="DE1753" s="77"/>
      <c r="DF1753" s="77"/>
      <c r="DG1753" s="77"/>
      <c r="DH1753" s="77"/>
      <c r="DI1753" s="77"/>
      <c r="DJ1753" s="77"/>
      <c r="DK1753" s="77"/>
      <c r="DL1753" s="77"/>
    </row>
    <row r="1754" spans="2:116" x14ac:dyDescent="0.35">
      <c r="B1754" t="s">
        <v>332</v>
      </c>
      <c r="D1754" t="s">
        <v>564</v>
      </c>
      <c r="E1754" s="8" t="str">
        <f t="shared" si="3017"/>
        <v>1754 FAPPELIST-F</v>
      </c>
      <c r="G1754" s="126"/>
      <c r="H1754" s="27"/>
      <c r="I1754" s="78"/>
      <c r="J1754" s="78"/>
      <c r="K1754" s="33"/>
      <c r="L1754" s="33"/>
      <c r="M1754" s="33"/>
      <c r="N1754" s="33"/>
      <c r="O1754" s="33"/>
      <c r="P1754" s="33"/>
      <c r="R1754" s="33"/>
      <c r="CN1754" s="78"/>
      <c r="CO1754" s="77"/>
      <c r="CP1754" s="77"/>
      <c r="CQ1754" s="77"/>
      <c r="CR1754" s="77"/>
      <c r="CS1754" s="77"/>
      <c r="CT1754" s="77"/>
      <c r="CU1754" s="77"/>
      <c r="CV1754" s="77"/>
      <c r="CW1754" s="77"/>
      <c r="CX1754" s="77"/>
      <c r="CY1754" s="77"/>
      <c r="CZ1754" s="77"/>
      <c r="DA1754" s="77"/>
      <c r="DB1754" s="77"/>
      <c r="DC1754" s="77"/>
      <c r="DD1754" s="77"/>
      <c r="DE1754" s="77"/>
      <c r="DF1754" s="77"/>
      <c r="DG1754" s="77"/>
      <c r="DH1754" s="77"/>
      <c r="DI1754" s="77"/>
      <c r="DJ1754" s="77"/>
      <c r="DK1754" s="77"/>
      <c r="DL1754" s="77"/>
    </row>
    <row r="1755" spans="2:116" x14ac:dyDescent="0.35">
      <c r="B1755" t="s">
        <v>332</v>
      </c>
      <c r="D1755" t="s">
        <v>564</v>
      </c>
      <c r="E1755" s="8" t="str">
        <f t="shared" si="3017"/>
        <v>1755 FAPPELIST-F</v>
      </c>
      <c r="G1755" s="136" t="str">
        <f t="shared" ref="G1755:G1762" si="3035">G1720</f>
        <v>(Primary label)</v>
      </c>
      <c r="K1755" s="53"/>
      <c r="L1755" s="53"/>
      <c r="M1755" s="53"/>
      <c r="N1755" s="53"/>
      <c r="O1755" s="53"/>
      <c r="P1755" s="53"/>
      <c r="R1755" s="24"/>
      <c r="S1755" s="80" t="str">
        <f t="shared" ref="S1755:AX1755" si="3036">S1720</f>
        <v>S$16</v>
      </c>
      <c r="T1755" s="80" t="str">
        <f t="shared" si="3036"/>
        <v>T$16</v>
      </c>
      <c r="U1755" s="80" t="str">
        <f t="shared" si="3036"/>
        <v>U$16</v>
      </c>
      <c r="V1755" s="80" t="str">
        <f t="shared" si="3036"/>
        <v>V$16</v>
      </c>
      <c r="W1755" s="80" t="str">
        <f t="shared" si="3036"/>
        <v>W$16</v>
      </c>
      <c r="X1755" s="80" t="str">
        <f t="shared" si="3036"/>
        <v>X$16</v>
      </c>
      <c r="Y1755" s="80" t="str">
        <f t="shared" si="3036"/>
        <v>Y$16</v>
      </c>
      <c r="Z1755" s="80" t="str">
        <f t="shared" si="3036"/>
        <v>Z$16</v>
      </c>
      <c r="AA1755" s="80" t="str">
        <f t="shared" si="3036"/>
        <v>AA$16</v>
      </c>
      <c r="AB1755" s="80" t="str">
        <f t="shared" si="3036"/>
        <v>AB$16</v>
      </c>
      <c r="AC1755" s="80" t="str">
        <f t="shared" si="3036"/>
        <v>AC$16</v>
      </c>
      <c r="AD1755" s="80" t="str">
        <f t="shared" si="3036"/>
        <v>AD$16</v>
      </c>
      <c r="AE1755" s="80" t="str">
        <f t="shared" si="3036"/>
        <v>AE$16</v>
      </c>
      <c r="AF1755" s="80" t="str">
        <f t="shared" si="3036"/>
        <v>AF$16</v>
      </c>
      <c r="AG1755" s="80" t="str">
        <f t="shared" si="3036"/>
        <v>AG$16</v>
      </c>
      <c r="AH1755" s="80" t="str">
        <f t="shared" si="3036"/>
        <v>AH$16</v>
      </c>
      <c r="AI1755" s="80" t="str">
        <f t="shared" si="3036"/>
        <v>AI$16</v>
      </c>
      <c r="AJ1755" s="80" t="str">
        <f t="shared" si="3036"/>
        <v>AJ$16</v>
      </c>
      <c r="AK1755" s="80" t="str">
        <f t="shared" si="3036"/>
        <v>AK$16</v>
      </c>
      <c r="AL1755" s="80" t="str">
        <f t="shared" si="3036"/>
        <v>AL$16</v>
      </c>
      <c r="AM1755" s="80" t="str">
        <f t="shared" si="3036"/>
        <v>AM$16</v>
      </c>
      <c r="AN1755" s="80" t="str">
        <f t="shared" si="3036"/>
        <v>AN$16</v>
      </c>
      <c r="AO1755" s="80" t="str">
        <f t="shared" si="3036"/>
        <v>AO$16</v>
      </c>
      <c r="AP1755" s="80" t="str">
        <f t="shared" si="3036"/>
        <v>AP$16</v>
      </c>
      <c r="AQ1755" s="80" t="str">
        <f t="shared" si="3036"/>
        <v>AQ$16</v>
      </c>
      <c r="AR1755" s="80" t="str">
        <f t="shared" si="3036"/>
        <v>AR$16</v>
      </c>
      <c r="AS1755" s="80" t="str">
        <f t="shared" si="3036"/>
        <v>AS$16</v>
      </c>
      <c r="AT1755" s="80" t="str">
        <f t="shared" si="3036"/>
        <v>AT$16</v>
      </c>
      <c r="AU1755" s="80" t="str">
        <f t="shared" si="3036"/>
        <v>AU$16</v>
      </c>
      <c r="AV1755" s="80" t="str">
        <f t="shared" si="3036"/>
        <v>AV$16</v>
      </c>
      <c r="AW1755" s="80" t="str">
        <f t="shared" si="3036"/>
        <v>AW$16</v>
      </c>
      <c r="AX1755" s="80" t="str">
        <f t="shared" si="3036"/>
        <v>AX$16</v>
      </c>
      <c r="AY1755" s="80" t="str">
        <f t="shared" ref="AY1755:CD1755" si="3037">AY1720</f>
        <v>AY$16</v>
      </c>
      <c r="AZ1755" s="80" t="str">
        <f t="shared" si="3037"/>
        <v>AZ$16</v>
      </c>
      <c r="BA1755" s="80" t="str">
        <f t="shared" si="3037"/>
        <v>BA$16</v>
      </c>
      <c r="BB1755" s="80" t="str">
        <f t="shared" si="3037"/>
        <v>BB$16</v>
      </c>
      <c r="BC1755" s="80" t="str">
        <f t="shared" si="3037"/>
        <v>BC$16</v>
      </c>
      <c r="BD1755" s="80" t="str">
        <f t="shared" si="3037"/>
        <v>BD$16</v>
      </c>
      <c r="BE1755" s="80" t="str">
        <f t="shared" si="3037"/>
        <v>BE$16</v>
      </c>
      <c r="BF1755" s="80" t="str">
        <f t="shared" si="3037"/>
        <v>BF$16</v>
      </c>
      <c r="BG1755" s="80" t="str">
        <f t="shared" si="3037"/>
        <v>BG$16</v>
      </c>
      <c r="BH1755" s="80" t="str">
        <f t="shared" si="3037"/>
        <v>BH$16</v>
      </c>
      <c r="BI1755" s="80" t="str">
        <f t="shared" si="3037"/>
        <v>BI$16</v>
      </c>
      <c r="BJ1755" s="80" t="str">
        <f t="shared" si="3037"/>
        <v>BJ$16</v>
      </c>
      <c r="BK1755" s="80" t="str">
        <f t="shared" si="3037"/>
        <v>BK$16</v>
      </c>
      <c r="BL1755" s="80" t="str">
        <f t="shared" si="3037"/>
        <v>BL$16</v>
      </c>
      <c r="BM1755" s="80" t="str">
        <f t="shared" si="3037"/>
        <v>BM$16</v>
      </c>
      <c r="BN1755" s="80" t="str">
        <f t="shared" si="3037"/>
        <v>BN$16</v>
      </c>
      <c r="BO1755" s="80" t="str">
        <f t="shared" si="3037"/>
        <v>BO$16</v>
      </c>
      <c r="BP1755" s="80" t="str">
        <f t="shared" si="3037"/>
        <v>BP$16</v>
      </c>
      <c r="BQ1755" s="80" t="str">
        <f t="shared" si="3037"/>
        <v>BQ$16</v>
      </c>
      <c r="BR1755" s="80" t="str">
        <f t="shared" si="3037"/>
        <v>BR$16</v>
      </c>
      <c r="BS1755" s="80" t="str">
        <f t="shared" si="3037"/>
        <v>BS$16</v>
      </c>
      <c r="BT1755" s="80" t="str">
        <f t="shared" si="3037"/>
        <v>BT$16</v>
      </c>
      <c r="BU1755" s="80" t="str">
        <f t="shared" si="3037"/>
        <v>BU$16</v>
      </c>
      <c r="BV1755" s="80" t="str">
        <f t="shared" si="3037"/>
        <v>BV$16</v>
      </c>
      <c r="BW1755" s="80" t="str">
        <f t="shared" si="3037"/>
        <v>BW$16</v>
      </c>
      <c r="BX1755" s="80" t="str">
        <f t="shared" si="3037"/>
        <v>BX$16</v>
      </c>
      <c r="BY1755" s="80" t="str">
        <f t="shared" si="3037"/>
        <v>BY$16</v>
      </c>
      <c r="BZ1755" s="80" t="str">
        <f t="shared" si="3037"/>
        <v>BZ$16</v>
      </c>
      <c r="CA1755" s="80" t="str">
        <f t="shared" si="3037"/>
        <v>CA$16</v>
      </c>
      <c r="CB1755" s="80" t="str">
        <f t="shared" si="3037"/>
        <v>CB$16</v>
      </c>
      <c r="CC1755" s="80" t="str">
        <f t="shared" si="3037"/>
        <v>CC$16</v>
      </c>
      <c r="CD1755" s="80" t="str">
        <f t="shared" si="3037"/>
        <v>CD$16</v>
      </c>
      <c r="CE1755" s="80" t="str">
        <f t="shared" ref="CE1755:CL1755" si="3038">CE1720</f>
        <v>CE$16</v>
      </c>
      <c r="CF1755" s="80" t="str">
        <f t="shared" si="3038"/>
        <v>CF$16</v>
      </c>
      <c r="CG1755" s="80" t="str">
        <f t="shared" si="3038"/>
        <v>CG$16</v>
      </c>
      <c r="CH1755" s="80" t="str">
        <f t="shared" si="3038"/>
        <v>CH$16</v>
      </c>
      <c r="CI1755" s="80" t="str">
        <f t="shared" si="3038"/>
        <v>CI$16</v>
      </c>
      <c r="CJ1755" s="80" t="str">
        <f t="shared" si="3038"/>
        <v>CJ$16</v>
      </c>
      <c r="CK1755" s="80" t="str">
        <f t="shared" si="3038"/>
        <v>CK$16</v>
      </c>
      <c r="CL1755" s="80" t="str">
        <f t="shared" si="3038"/>
        <v>CL$16</v>
      </c>
      <c r="CO1755" s="179" t="str">
        <f t="shared" ref="CO1755:DL1755" si="3039">CO1712</f>
        <v>CO$17</v>
      </c>
      <c r="CP1755" s="179" t="str">
        <f t="shared" si="3039"/>
        <v>CP$17</v>
      </c>
      <c r="CQ1755" s="179" t="str">
        <f t="shared" si="3039"/>
        <v>CQ$17</v>
      </c>
      <c r="CR1755" s="179" t="str">
        <f t="shared" si="3039"/>
        <v>CR$17</v>
      </c>
      <c r="CS1755" s="179" t="str">
        <f t="shared" si="3039"/>
        <v>CS$17</v>
      </c>
      <c r="CT1755" s="179" t="str">
        <f t="shared" si="3039"/>
        <v>CT$17</v>
      </c>
      <c r="CU1755" s="179" t="str">
        <f t="shared" si="3039"/>
        <v>CU$17</v>
      </c>
      <c r="CV1755" s="179" t="str">
        <f t="shared" si="3039"/>
        <v>CV$17</v>
      </c>
      <c r="CW1755" s="179" t="str">
        <f t="shared" si="3039"/>
        <v>CW$17</v>
      </c>
      <c r="CX1755" s="179" t="str">
        <f t="shared" si="3039"/>
        <v>CX$17</v>
      </c>
      <c r="CY1755" s="179" t="str">
        <f t="shared" si="3039"/>
        <v>CY$17</v>
      </c>
      <c r="CZ1755" s="179" t="str">
        <f t="shared" si="3039"/>
        <v>CZ$17</v>
      </c>
      <c r="DA1755" s="179" t="str">
        <f t="shared" si="3039"/>
        <v>DA$17</v>
      </c>
      <c r="DB1755" s="179" t="str">
        <f t="shared" si="3039"/>
        <v>DB$17</v>
      </c>
      <c r="DC1755" s="179" t="str">
        <f t="shared" si="3039"/>
        <v>DC$17</v>
      </c>
      <c r="DD1755" s="179" t="str">
        <f t="shared" si="3039"/>
        <v>DD$17</v>
      </c>
      <c r="DE1755" s="179" t="str">
        <f t="shared" si="3039"/>
        <v>DE$17</v>
      </c>
      <c r="DF1755" s="179" t="str">
        <f t="shared" si="3039"/>
        <v>DF$17</v>
      </c>
      <c r="DG1755" s="179" t="str">
        <f t="shared" si="3039"/>
        <v>DG$17</v>
      </c>
      <c r="DH1755" s="179" t="str">
        <f t="shared" si="3039"/>
        <v>DH$17</v>
      </c>
      <c r="DI1755" s="179" t="str">
        <f t="shared" si="3039"/>
        <v>DI$17</v>
      </c>
      <c r="DJ1755" s="179" t="str">
        <f t="shared" si="3039"/>
        <v>DJ$17</v>
      </c>
      <c r="DK1755" s="179" t="str">
        <f t="shared" si="3039"/>
        <v>DK$17</v>
      </c>
      <c r="DL1755" s="179" t="str">
        <f t="shared" si="3039"/>
        <v>DL$17</v>
      </c>
    </row>
    <row r="1756" spans="2:116" x14ac:dyDescent="0.35">
      <c r="B1756" t="s">
        <v>332</v>
      </c>
      <c r="D1756" t="s">
        <v>564</v>
      </c>
      <c r="E1756" s="8" t="str">
        <f t="shared" si="3017"/>
        <v>1756 FAPPELIST-F</v>
      </c>
      <c r="G1756" s="136" t="str">
        <f t="shared" si="3035"/>
        <v>primary unit</v>
      </c>
      <c r="H1756" s="12"/>
      <c r="I1756" s="60"/>
      <c r="J1756" s="60"/>
      <c r="K1756" s="15"/>
      <c r="L1756" s="15"/>
      <c r="M1756" s="15"/>
      <c r="N1756" s="15"/>
      <c r="O1756" s="15"/>
      <c r="P1756" s="15"/>
      <c r="R1756" s="15"/>
      <c r="S1756" s="80" t="str">
        <f t="shared" ref="S1756:AX1756" si="3040">S1721</f>
        <v>S$17</v>
      </c>
      <c r="T1756" s="80" t="str">
        <f t="shared" si="3040"/>
        <v>T$17</v>
      </c>
      <c r="U1756" s="80" t="str">
        <f t="shared" si="3040"/>
        <v>U$17</v>
      </c>
      <c r="V1756" s="80" t="str">
        <f t="shared" si="3040"/>
        <v>V$17</v>
      </c>
      <c r="W1756" s="80" t="str">
        <f t="shared" si="3040"/>
        <v>W$17</v>
      </c>
      <c r="X1756" s="80" t="str">
        <f t="shared" si="3040"/>
        <v>X$17</v>
      </c>
      <c r="Y1756" s="80" t="str">
        <f t="shared" si="3040"/>
        <v>Y$17</v>
      </c>
      <c r="Z1756" s="80" t="str">
        <f t="shared" si="3040"/>
        <v>Z$17</v>
      </c>
      <c r="AA1756" s="80" t="str">
        <f t="shared" si="3040"/>
        <v>AA$17</v>
      </c>
      <c r="AB1756" s="80" t="str">
        <f t="shared" si="3040"/>
        <v>AB$17</v>
      </c>
      <c r="AC1756" s="80" t="str">
        <f t="shared" si="3040"/>
        <v>AC$17</v>
      </c>
      <c r="AD1756" s="80" t="str">
        <f t="shared" si="3040"/>
        <v>AD$17</v>
      </c>
      <c r="AE1756" s="80" t="str">
        <f t="shared" si="3040"/>
        <v>AE$17</v>
      </c>
      <c r="AF1756" s="80" t="str">
        <f t="shared" si="3040"/>
        <v>AF$17</v>
      </c>
      <c r="AG1756" s="80" t="str">
        <f t="shared" si="3040"/>
        <v>AG$17</v>
      </c>
      <c r="AH1756" s="80" t="str">
        <f t="shared" si="3040"/>
        <v>AH$17</v>
      </c>
      <c r="AI1756" s="80" t="str">
        <f t="shared" si="3040"/>
        <v>AI$17</v>
      </c>
      <c r="AJ1756" s="80" t="str">
        <f t="shared" si="3040"/>
        <v>AJ$17</v>
      </c>
      <c r="AK1756" s="80" t="str">
        <f t="shared" si="3040"/>
        <v>AK$17</v>
      </c>
      <c r="AL1756" s="80" t="str">
        <f t="shared" si="3040"/>
        <v>AL$17</v>
      </c>
      <c r="AM1756" s="80" t="str">
        <f t="shared" si="3040"/>
        <v>AM$17</v>
      </c>
      <c r="AN1756" s="80" t="str">
        <f t="shared" si="3040"/>
        <v>AN$17</v>
      </c>
      <c r="AO1756" s="80" t="str">
        <f t="shared" si="3040"/>
        <v>AO$17</v>
      </c>
      <c r="AP1756" s="80" t="str">
        <f t="shared" si="3040"/>
        <v>AP$17</v>
      </c>
      <c r="AQ1756" s="80" t="str">
        <f t="shared" si="3040"/>
        <v>AQ$17</v>
      </c>
      <c r="AR1756" s="80" t="str">
        <f t="shared" si="3040"/>
        <v>AR$17</v>
      </c>
      <c r="AS1756" s="80" t="str">
        <f t="shared" si="3040"/>
        <v>AS$17</v>
      </c>
      <c r="AT1756" s="80" t="str">
        <f t="shared" si="3040"/>
        <v>AT$17</v>
      </c>
      <c r="AU1756" s="80" t="str">
        <f t="shared" si="3040"/>
        <v>AU$17</v>
      </c>
      <c r="AV1756" s="80" t="str">
        <f t="shared" si="3040"/>
        <v>AV$17</v>
      </c>
      <c r="AW1756" s="80" t="str">
        <f t="shared" si="3040"/>
        <v>AW$17</v>
      </c>
      <c r="AX1756" s="80" t="str">
        <f t="shared" si="3040"/>
        <v>AX$17</v>
      </c>
      <c r="AY1756" s="80" t="str">
        <f t="shared" ref="AY1756:CD1756" si="3041">AY1721</f>
        <v>AY$17</v>
      </c>
      <c r="AZ1756" s="80" t="str">
        <f t="shared" si="3041"/>
        <v>AZ$17</v>
      </c>
      <c r="BA1756" s="80" t="str">
        <f t="shared" si="3041"/>
        <v>BA$17</v>
      </c>
      <c r="BB1756" s="80" t="str">
        <f t="shared" si="3041"/>
        <v>BB$17</v>
      </c>
      <c r="BC1756" s="80" t="str">
        <f t="shared" si="3041"/>
        <v>BC$17</v>
      </c>
      <c r="BD1756" s="80" t="str">
        <f t="shared" si="3041"/>
        <v>BD$17</v>
      </c>
      <c r="BE1756" s="80" t="str">
        <f t="shared" si="3041"/>
        <v>BE$17</v>
      </c>
      <c r="BF1756" s="80" t="str">
        <f t="shared" si="3041"/>
        <v>BF$17</v>
      </c>
      <c r="BG1756" s="80" t="str">
        <f t="shared" si="3041"/>
        <v>BG$17</v>
      </c>
      <c r="BH1756" s="80" t="str">
        <f t="shared" si="3041"/>
        <v>BH$17</v>
      </c>
      <c r="BI1756" s="80" t="str">
        <f t="shared" si="3041"/>
        <v>BI$17</v>
      </c>
      <c r="BJ1756" s="80" t="str">
        <f t="shared" si="3041"/>
        <v>BJ$17</v>
      </c>
      <c r="BK1756" s="80" t="str">
        <f t="shared" si="3041"/>
        <v>BK$17</v>
      </c>
      <c r="BL1756" s="80" t="str">
        <f t="shared" si="3041"/>
        <v>BL$17</v>
      </c>
      <c r="BM1756" s="80" t="str">
        <f t="shared" si="3041"/>
        <v>BM$17</v>
      </c>
      <c r="BN1756" s="80" t="str">
        <f t="shared" si="3041"/>
        <v>BN$17</v>
      </c>
      <c r="BO1756" s="80" t="str">
        <f t="shared" si="3041"/>
        <v>BO$17</v>
      </c>
      <c r="BP1756" s="80" t="str">
        <f t="shared" si="3041"/>
        <v>BP$17</v>
      </c>
      <c r="BQ1756" s="80" t="str">
        <f t="shared" si="3041"/>
        <v>BQ$17</v>
      </c>
      <c r="BR1756" s="80" t="str">
        <f t="shared" si="3041"/>
        <v>BR$17</v>
      </c>
      <c r="BS1756" s="80" t="str">
        <f t="shared" si="3041"/>
        <v>BS$17</v>
      </c>
      <c r="BT1756" s="80" t="str">
        <f t="shared" si="3041"/>
        <v>BT$17</v>
      </c>
      <c r="BU1756" s="80" t="str">
        <f t="shared" si="3041"/>
        <v>BU$17</v>
      </c>
      <c r="BV1756" s="80" t="str">
        <f t="shared" si="3041"/>
        <v>BV$17</v>
      </c>
      <c r="BW1756" s="80" t="str">
        <f t="shared" si="3041"/>
        <v>BW$17</v>
      </c>
      <c r="BX1756" s="80" t="str">
        <f t="shared" si="3041"/>
        <v>BX$17</v>
      </c>
      <c r="BY1756" s="80" t="str">
        <f t="shared" si="3041"/>
        <v>BY$17</v>
      </c>
      <c r="BZ1756" s="80" t="str">
        <f t="shared" si="3041"/>
        <v>BZ$17</v>
      </c>
      <c r="CA1756" s="80" t="str">
        <f t="shared" si="3041"/>
        <v>CA$17</v>
      </c>
      <c r="CB1756" s="80" t="str">
        <f t="shared" si="3041"/>
        <v>CB$17</v>
      </c>
      <c r="CC1756" s="80" t="str">
        <f t="shared" si="3041"/>
        <v>CC$17</v>
      </c>
      <c r="CD1756" s="80" t="str">
        <f t="shared" si="3041"/>
        <v>CD$17</v>
      </c>
      <c r="CE1756" s="80" t="str">
        <f t="shared" ref="CE1756:CL1756" si="3042">CE1721</f>
        <v>CE$17</v>
      </c>
      <c r="CF1756" s="80" t="str">
        <f t="shared" si="3042"/>
        <v>CF$17</v>
      </c>
      <c r="CG1756" s="80" t="str">
        <f t="shared" si="3042"/>
        <v>CG$17</v>
      </c>
      <c r="CH1756" s="80" t="str">
        <f t="shared" si="3042"/>
        <v>CH$17</v>
      </c>
      <c r="CI1756" s="80" t="str">
        <f t="shared" si="3042"/>
        <v>CI$17</v>
      </c>
      <c r="CJ1756" s="80" t="str">
        <f t="shared" si="3042"/>
        <v>CJ$17</v>
      </c>
      <c r="CK1756" s="80" t="str">
        <f t="shared" si="3042"/>
        <v>CK$17</v>
      </c>
      <c r="CL1756" s="80" t="str">
        <f t="shared" si="3042"/>
        <v>CL$17</v>
      </c>
      <c r="CN1756" s="60"/>
      <c r="CO1756" s="179">
        <f t="shared" ref="CO1756:DL1756" si="3043">CO1713</f>
        <v>0</v>
      </c>
      <c r="CP1756" s="179">
        <f t="shared" si="3043"/>
        <v>0</v>
      </c>
      <c r="CQ1756" s="179">
        <f t="shared" si="3043"/>
        <v>0</v>
      </c>
      <c r="CR1756" s="179">
        <f t="shared" si="3043"/>
        <v>0</v>
      </c>
      <c r="CS1756" s="179">
        <f t="shared" si="3043"/>
        <v>0</v>
      </c>
      <c r="CT1756" s="179">
        <f t="shared" si="3043"/>
        <v>0</v>
      </c>
      <c r="CU1756" s="179">
        <f t="shared" si="3043"/>
        <v>0</v>
      </c>
      <c r="CV1756" s="179">
        <f t="shared" si="3043"/>
        <v>0</v>
      </c>
      <c r="CW1756" s="179">
        <f t="shared" si="3043"/>
        <v>0</v>
      </c>
      <c r="CX1756" s="179">
        <f t="shared" si="3043"/>
        <v>0</v>
      </c>
      <c r="CY1756" s="179">
        <f t="shared" si="3043"/>
        <v>0</v>
      </c>
      <c r="CZ1756" s="179">
        <f t="shared" si="3043"/>
        <v>0</v>
      </c>
      <c r="DA1756" s="179">
        <f t="shared" si="3043"/>
        <v>0</v>
      </c>
      <c r="DB1756" s="179">
        <f t="shared" si="3043"/>
        <v>0</v>
      </c>
      <c r="DC1756" s="179">
        <f t="shared" si="3043"/>
        <v>0</v>
      </c>
      <c r="DD1756" s="179">
        <f t="shared" si="3043"/>
        <v>0</v>
      </c>
      <c r="DE1756" s="179">
        <f t="shared" si="3043"/>
        <v>0</v>
      </c>
      <c r="DF1756" s="179">
        <f t="shared" si="3043"/>
        <v>0</v>
      </c>
      <c r="DG1756" s="179">
        <f t="shared" si="3043"/>
        <v>0</v>
      </c>
      <c r="DH1756" s="179">
        <f t="shared" si="3043"/>
        <v>0</v>
      </c>
      <c r="DI1756" s="179">
        <f t="shared" si="3043"/>
        <v>0</v>
      </c>
      <c r="DJ1756" s="179">
        <f t="shared" si="3043"/>
        <v>0</v>
      </c>
      <c r="DK1756" s="179">
        <f t="shared" si="3043"/>
        <v>0</v>
      </c>
      <c r="DL1756" s="179">
        <f t="shared" si="3043"/>
        <v>0</v>
      </c>
    </row>
    <row r="1757" spans="2:116" x14ac:dyDescent="0.35">
      <c r="B1757" t="s">
        <v>332</v>
      </c>
      <c r="D1757" t="s">
        <v>564</v>
      </c>
      <c r="E1757" s="8" t="str">
        <f t="shared" si="3017"/>
        <v>1757 FAPPELIST-F</v>
      </c>
      <c r="G1757" s="136" t="str">
        <f t="shared" si="3035"/>
        <v>Primary revenue driver</v>
      </c>
      <c r="H1757" s="12"/>
      <c r="I1757" s="60"/>
      <c r="J1757" s="60"/>
      <c r="K1757" s="15"/>
      <c r="L1757" s="15"/>
      <c r="M1757" s="15"/>
      <c r="N1757" s="15"/>
      <c r="O1757" s="15"/>
      <c r="P1757" s="15"/>
      <c r="R1757" s="15"/>
      <c r="S1757" s="179"/>
      <c r="T1757" s="179"/>
      <c r="U1757" s="179"/>
      <c r="V1757" s="179"/>
      <c r="W1757" s="179"/>
      <c r="X1757" s="179"/>
      <c r="Y1757" s="179"/>
      <c r="Z1757" s="179"/>
      <c r="AA1757" s="179"/>
      <c r="AB1757" s="179"/>
      <c r="AC1757" s="179"/>
      <c r="AD1757" s="179"/>
      <c r="AE1757" s="179"/>
      <c r="AF1757" s="179"/>
      <c r="AG1757" s="179"/>
      <c r="AH1757" s="179"/>
      <c r="AI1757" s="179"/>
      <c r="AJ1757" s="179"/>
      <c r="AK1757" s="179"/>
      <c r="AL1757" s="179"/>
      <c r="AM1757" s="179"/>
      <c r="AN1757" s="179"/>
      <c r="AO1757" s="179"/>
      <c r="AP1757" s="179"/>
      <c r="AQ1757" s="179"/>
      <c r="AR1757" s="179"/>
      <c r="AS1757" s="179"/>
      <c r="AT1757" s="179"/>
      <c r="AU1757" s="179"/>
      <c r="AV1757" s="179"/>
      <c r="AW1757" s="179"/>
      <c r="AX1757" s="179"/>
      <c r="AY1757" s="179"/>
      <c r="AZ1757" s="179"/>
      <c r="BA1757" s="179"/>
      <c r="BB1757" s="179"/>
      <c r="BC1757" s="179"/>
      <c r="BD1757" s="179"/>
      <c r="BE1757" s="179"/>
      <c r="BF1757" s="179"/>
      <c r="BG1757" s="179"/>
      <c r="BH1757" s="179"/>
      <c r="BI1757" s="179"/>
      <c r="BJ1757" s="179"/>
      <c r="BK1757" s="179"/>
      <c r="BL1757" s="179"/>
      <c r="BM1757" s="179"/>
      <c r="BN1757" s="179"/>
      <c r="BO1757" s="179"/>
      <c r="BP1757" s="179"/>
      <c r="BQ1757" s="179"/>
      <c r="BR1757" s="179"/>
      <c r="BS1757" s="179"/>
      <c r="BT1757" s="179"/>
      <c r="BU1757" s="179"/>
      <c r="BV1757" s="179"/>
      <c r="BW1757" s="179"/>
      <c r="BX1757" s="179"/>
      <c r="BY1757" s="179"/>
      <c r="BZ1757" s="179"/>
      <c r="CA1757" s="179"/>
      <c r="CB1757" s="179"/>
      <c r="CC1757" s="179"/>
      <c r="CD1757" s="179"/>
      <c r="CE1757" s="179"/>
      <c r="CF1757" s="179"/>
      <c r="CG1757" s="179"/>
      <c r="CH1757" s="179"/>
      <c r="CI1757" s="179"/>
      <c r="CJ1757" s="179"/>
      <c r="CK1757" s="179"/>
      <c r="CL1757" s="179"/>
      <c r="CN1757" s="60"/>
      <c r="CO1757" s="179">
        <f t="shared" ref="CO1757:DL1757" si="3044">CO1714</f>
        <v>0</v>
      </c>
      <c r="CP1757" s="179">
        <f t="shared" si="3044"/>
        <v>0</v>
      </c>
      <c r="CQ1757" s="179">
        <f t="shared" si="3044"/>
        <v>0</v>
      </c>
      <c r="CR1757" s="179">
        <f t="shared" si="3044"/>
        <v>0</v>
      </c>
      <c r="CS1757" s="179">
        <f t="shared" si="3044"/>
        <v>0</v>
      </c>
      <c r="CT1757" s="179">
        <f t="shared" si="3044"/>
        <v>0</v>
      </c>
      <c r="CU1757" s="179">
        <f t="shared" si="3044"/>
        <v>0</v>
      </c>
      <c r="CV1757" s="179">
        <f t="shared" si="3044"/>
        <v>0</v>
      </c>
      <c r="CW1757" s="179">
        <f t="shared" si="3044"/>
        <v>0</v>
      </c>
      <c r="CX1757" s="179">
        <f t="shared" si="3044"/>
        <v>0</v>
      </c>
      <c r="CY1757" s="179">
        <f t="shared" si="3044"/>
        <v>0</v>
      </c>
      <c r="CZ1757" s="179">
        <f t="shared" si="3044"/>
        <v>0</v>
      </c>
      <c r="DA1757" s="179">
        <f t="shared" si="3044"/>
        <v>0</v>
      </c>
      <c r="DB1757" s="179">
        <f t="shared" si="3044"/>
        <v>0</v>
      </c>
      <c r="DC1757" s="179">
        <f t="shared" si="3044"/>
        <v>0</v>
      </c>
      <c r="DD1757" s="179">
        <f t="shared" si="3044"/>
        <v>0</v>
      </c>
      <c r="DE1757" s="179">
        <f t="shared" si="3044"/>
        <v>0</v>
      </c>
      <c r="DF1757" s="179">
        <f t="shared" si="3044"/>
        <v>0</v>
      </c>
      <c r="DG1757" s="179">
        <f t="shared" si="3044"/>
        <v>0</v>
      </c>
      <c r="DH1757" s="179">
        <f t="shared" si="3044"/>
        <v>0</v>
      </c>
      <c r="DI1757" s="179">
        <f t="shared" si="3044"/>
        <v>0</v>
      </c>
      <c r="DJ1757" s="179">
        <f t="shared" si="3044"/>
        <v>0</v>
      </c>
      <c r="DK1757" s="179">
        <f t="shared" si="3044"/>
        <v>0</v>
      </c>
      <c r="DL1757" s="179">
        <f t="shared" si="3044"/>
        <v>0</v>
      </c>
    </row>
    <row r="1758" spans="2:116" x14ac:dyDescent="0.35">
      <c r="B1758" t="s">
        <v>332</v>
      </c>
      <c r="D1758" t="s">
        <v>564</v>
      </c>
      <c r="E1758" s="8" t="str">
        <f t="shared" si="3017"/>
        <v>1758 FAPPELIST-F</v>
      </c>
      <c r="G1758" s="136" t="str">
        <f t="shared" si="3035"/>
        <v>Primary volume driver</v>
      </c>
      <c r="H1758" s="12"/>
      <c r="I1758" s="60"/>
      <c r="J1758" s="60"/>
      <c r="K1758" s="15"/>
      <c r="L1758" s="15"/>
      <c r="M1758" s="15"/>
      <c r="N1758" s="15"/>
      <c r="O1758" s="15"/>
      <c r="P1758" s="15"/>
      <c r="R1758" s="15"/>
      <c r="S1758" s="80"/>
      <c r="T1758" s="80"/>
      <c r="U1758" s="80"/>
      <c r="V1758" s="80"/>
      <c r="W1758" s="80"/>
      <c r="X1758" s="80"/>
      <c r="Y1758" s="80"/>
      <c r="Z1758" s="80"/>
      <c r="AA1758" s="80"/>
      <c r="AB1758" s="80"/>
      <c r="AC1758" s="80"/>
      <c r="AD1758" s="80"/>
      <c r="AE1758" s="80"/>
      <c r="AF1758" s="80"/>
      <c r="AG1758" s="80"/>
      <c r="AH1758" s="80"/>
      <c r="AI1758" s="80"/>
      <c r="AJ1758" s="80"/>
      <c r="AK1758" s="80"/>
      <c r="AL1758" s="80"/>
      <c r="AM1758" s="80"/>
      <c r="AN1758" s="80"/>
      <c r="AO1758" s="80"/>
      <c r="AP1758" s="80"/>
      <c r="AQ1758" s="80"/>
      <c r="AR1758" s="80"/>
      <c r="AS1758" s="80"/>
      <c r="AT1758" s="80"/>
      <c r="AU1758" s="80"/>
      <c r="AV1758" s="80"/>
      <c r="AW1758" s="80"/>
      <c r="AX1758" s="80"/>
      <c r="AY1758" s="80"/>
      <c r="AZ1758" s="80"/>
      <c r="BA1758" s="80"/>
      <c r="BB1758" s="80"/>
      <c r="BC1758" s="80"/>
      <c r="BD1758" s="80"/>
      <c r="BE1758" s="80"/>
      <c r="BF1758" s="80"/>
      <c r="BG1758" s="80"/>
      <c r="BH1758" s="80"/>
      <c r="BI1758" s="80"/>
      <c r="BJ1758" s="80"/>
      <c r="BK1758" s="80"/>
      <c r="BL1758" s="80"/>
      <c r="BM1758" s="80"/>
      <c r="BN1758" s="80"/>
      <c r="BO1758" s="80"/>
      <c r="BP1758" s="80"/>
      <c r="BQ1758" s="80"/>
      <c r="BR1758" s="80"/>
      <c r="BS1758" s="80"/>
      <c r="BT1758" s="80"/>
      <c r="BU1758" s="80"/>
      <c r="BV1758" s="80"/>
      <c r="BW1758" s="80"/>
      <c r="BX1758" s="80"/>
      <c r="BY1758" s="80"/>
      <c r="BZ1758" s="80"/>
      <c r="CA1758" s="80"/>
      <c r="CB1758" s="80"/>
      <c r="CC1758" s="80"/>
      <c r="CD1758" s="80"/>
      <c r="CE1758" s="80"/>
      <c r="CF1758" s="80"/>
      <c r="CG1758" s="80"/>
      <c r="CH1758" s="80"/>
      <c r="CI1758" s="80"/>
      <c r="CJ1758" s="80"/>
      <c r="CK1758" s="80"/>
      <c r="CL1758" s="80"/>
      <c r="CN1758" s="60"/>
      <c r="CO1758" s="179"/>
      <c r="CP1758" s="179"/>
      <c r="CQ1758" s="179"/>
      <c r="CR1758" s="179"/>
      <c r="CS1758" s="179"/>
      <c r="CT1758" s="179"/>
      <c r="CU1758" s="179"/>
      <c r="CV1758" s="179"/>
      <c r="CW1758" s="179"/>
      <c r="CX1758" s="179"/>
      <c r="CY1758" s="179"/>
      <c r="CZ1758" s="179"/>
      <c r="DA1758" s="179"/>
      <c r="DB1758" s="179"/>
      <c r="DC1758" s="179"/>
      <c r="DD1758" s="179"/>
      <c r="DE1758" s="179"/>
      <c r="DF1758" s="179"/>
      <c r="DG1758" s="179"/>
      <c r="DH1758" s="179"/>
      <c r="DI1758" s="179"/>
      <c r="DJ1758" s="179"/>
      <c r="DK1758" s="179"/>
      <c r="DL1758" s="179"/>
    </row>
    <row r="1759" spans="2:116" x14ac:dyDescent="0.35">
      <c r="B1759" t="s">
        <v>332</v>
      </c>
      <c r="D1759" t="s">
        <v>564</v>
      </c>
      <c r="E1759" s="8" t="str">
        <f>ROW()&amp;" "&amp;D1759</f>
        <v>1759 FAPPELIST-F</v>
      </c>
      <c r="G1759" s="136" t="str">
        <f t="shared" si="3035"/>
        <v>(Secondary label)</v>
      </c>
      <c r="H1759" s="12"/>
      <c r="I1759" s="60"/>
      <c r="J1759" s="60"/>
      <c r="K1759" s="15"/>
      <c r="L1759" s="15"/>
      <c r="M1759" s="15"/>
      <c r="N1759" s="15"/>
      <c r="O1759" s="15"/>
      <c r="P1759" s="15"/>
      <c r="R1759" s="15"/>
      <c r="S1759" s="80" t="str">
        <f t="shared" ref="S1759:AX1759" si="3045">S1724</f>
        <v>S$18</v>
      </c>
      <c r="T1759" s="80" t="str">
        <f t="shared" si="3045"/>
        <v>T$18</v>
      </c>
      <c r="U1759" s="80" t="str">
        <f t="shared" si="3045"/>
        <v>U$18</v>
      </c>
      <c r="V1759" s="80" t="str">
        <f t="shared" si="3045"/>
        <v>V$18</v>
      </c>
      <c r="W1759" s="80" t="str">
        <f t="shared" si="3045"/>
        <v>W$18</v>
      </c>
      <c r="X1759" s="80" t="str">
        <f t="shared" si="3045"/>
        <v>X$18</v>
      </c>
      <c r="Y1759" s="80" t="str">
        <f t="shared" si="3045"/>
        <v>Y$18</v>
      </c>
      <c r="Z1759" s="80" t="str">
        <f t="shared" si="3045"/>
        <v>Z$18</v>
      </c>
      <c r="AA1759" s="80" t="str">
        <f t="shared" si="3045"/>
        <v>AA$18</v>
      </c>
      <c r="AB1759" s="80" t="str">
        <f t="shared" si="3045"/>
        <v>AB$18</v>
      </c>
      <c r="AC1759" s="80" t="str">
        <f t="shared" si="3045"/>
        <v>AC$18</v>
      </c>
      <c r="AD1759" s="80" t="str">
        <f t="shared" si="3045"/>
        <v>AD$18</v>
      </c>
      <c r="AE1759" s="80" t="str">
        <f t="shared" si="3045"/>
        <v>AE$18</v>
      </c>
      <c r="AF1759" s="80" t="str">
        <f t="shared" si="3045"/>
        <v>AF$18</v>
      </c>
      <c r="AG1759" s="80" t="str">
        <f t="shared" si="3045"/>
        <v>AG$18</v>
      </c>
      <c r="AH1759" s="80" t="str">
        <f t="shared" si="3045"/>
        <v>AH$18</v>
      </c>
      <c r="AI1759" s="80" t="str">
        <f t="shared" si="3045"/>
        <v>AI$18</v>
      </c>
      <c r="AJ1759" s="80" t="str">
        <f t="shared" si="3045"/>
        <v>AJ$18</v>
      </c>
      <c r="AK1759" s="80" t="str">
        <f t="shared" si="3045"/>
        <v>AK$18</v>
      </c>
      <c r="AL1759" s="80" t="str">
        <f t="shared" si="3045"/>
        <v>AL$18</v>
      </c>
      <c r="AM1759" s="80" t="str">
        <f t="shared" si="3045"/>
        <v>AM$18</v>
      </c>
      <c r="AN1759" s="80" t="str">
        <f t="shared" si="3045"/>
        <v>AN$18</v>
      </c>
      <c r="AO1759" s="80" t="str">
        <f t="shared" si="3045"/>
        <v>AO$18</v>
      </c>
      <c r="AP1759" s="80" t="str">
        <f t="shared" si="3045"/>
        <v>AP$18</v>
      </c>
      <c r="AQ1759" s="80" t="str">
        <f t="shared" si="3045"/>
        <v>AQ$18</v>
      </c>
      <c r="AR1759" s="80" t="str">
        <f t="shared" si="3045"/>
        <v>AR$18</v>
      </c>
      <c r="AS1759" s="80" t="str">
        <f t="shared" si="3045"/>
        <v>AS$18</v>
      </c>
      <c r="AT1759" s="80" t="str">
        <f t="shared" si="3045"/>
        <v>AT$18</v>
      </c>
      <c r="AU1759" s="80" t="str">
        <f t="shared" si="3045"/>
        <v>AU$18</v>
      </c>
      <c r="AV1759" s="80" t="str">
        <f t="shared" si="3045"/>
        <v>AV$18</v>
      </c>
      <c r="AW1759" s="80" t="str">
        <f t="shared" si="3045"/>
        <v>AW$18</v>
      </c>
      <c r="AX1759" s="80" t="str">
        <f t="shared" si="3045"/>
        <v>AX$18</v>
      </c>
      <c r="AY1759" s="80" t="str">
        <f t="shared" ref="AY1759:CD1759" si="3046">AY1724</f>
        <v>AY$18</v>
      </c>
      <c r="AZ1759" s="80" t="str">
        <f t="shared" si="3046"/>
        <v>AZ$18</v>
      </c>
      <c r="BA1759" s="80" t="str">
        <f t="shared" si="3046"/>
        <v>BA$18</v>
      </c>
      <c r="BB1759" s="80" t="str">
        <f t="shared" si="3046"/>
        <v>BB$18</v>
      </c>
      <c r="BC1759" s="80" t="str">
        <f t="shared" si="3046"/>
        <v>BC$18</v>
      </c>
      <c r="BD1759" s="80" t="str">
        <f t="shared" si="3046"/>
        <v>BD$18</v>
      </c>
      <c r="BE1759" s="80" t="str">
        <f t="shared" si="3046"/>
        <v>BE$18</v>
      </c>
      <c r="BF1759" s="80" t="str">
        <f t="shared" si="3046"/>
        <v>BF$18</v>
      </c>
      <c r="BG1759" s="80" t="str">
        <f t="shared" si="3046"/>
        <v>BG$18</v>
      </c>
      <c r="BH1759" s="80" t="str">
        <f t="shared" si="3046"/>
        <v>BH$18</v>
      </c>
      <c r="BI1759" s="80" t="str">
        <f t="shared" si="3046"/>
        <v>BI$18</v>
      </c>
      <c r="BJ1759" s="80" t="str">
        <f t="shared" si="3046"/>
        <v>BJ$18</v>
      </c>
      <c r="BK1759" s="80" t="str">
        <f t="shared" si="3046"/>
        <v>BK$18</v>
      </c>
      <c r="BL1759" s="80" t="str">
        <f t="shared" si="3046"/>
        <v>BL$18</v>
      </c>
      <c r="BM1759" s="80" t="str">
        <f t="shared" si="3046"/>
        <v>BM$18</v>
      </c>
      <c r="BN1759" s="80" t="str">
        <f t="shared" si="3046"/>
        <v>BN$18</v>
      </c>
      <c r="BO1759" s="80" t="str">
        <f t="shared" si="3046"/>
        <v>BO$18</v>
      </c>
      <c r="BP1759" s="80" t="str">
        <f t="shared" si="3046"/>
        <v>BP$18</v>
      </c>
      <c r="BQ1759" s="80" t="str">
        <f t="shared" si="3046"/>
        <v>BQ$18</v>
      </c>
      <c r="BR1759" s="80" t="str">
        <f t="shared" si="3046"/>
        <v>BR$18</v>
      </c>
      <c r="BS1759" s="80" t="str">
        <f t="shared" si="3046"/>
        <v>BS$18</v>
      </c>
      <c r="BT1759" s="80" t="str">
        <f t="shared" si="3046"/>
        <v>BT$18</v>
      </c>
      <c r="BU1759" s="80" t="str">
        <f t="shared" si="3046"/>
        <v>BU$18</v>
      </c>
      <c r="BV1759" s="80" t="str">
        <f t="shared" si="3046"/>
        <v>BV$18</v>
      </c>
      <c r="BW1759" s="80" t="str">
        <f t="shared" si="3046"/>
        <v>BW$18</v>
      </c>
      <c r="BX1759" s="80" t="str">
        <f t="shared" si="3046"/>
        <v>BX$18</v>
      </c>
      <c r="BY1759" s="80" t="str">
        <f t="shared" si="3046"/>
        <v>BY$18</v>
      </c>
      <c r="BZ1759" s="80" t="str">
        <f t="shared" si="3046"/>
        <v>BZ$18</v>
      </c>
      <c r="CA1759" s="80" t="str">
        <f t="shared" si="3046"/>
        <v>CA$18</v>
      </c>
      <c r="CB1759" s="80" t="str">
        <f t="shared" si="3046"/>
        <v>CB$18</v>
      </c>
      <c r="CC1759" s="80" t="str">
        <f t="shared" si="3046"/>
        <v>CC$18</v>
      </c>
      <c r="CD1759" s="80" t="str">
        <f t="shared" si="3046"/>
        <v>CD$18</v>
      </c>
      <c r="CE1759" s="80" t="str">
        <f t="shared" ref="CE1759:CL1759" si="3047">CE1724</f>
        <v>CE$18</v>
      </c>
      <c r="CF1759" s="80" t="str">
        <f t="shared" si="3047"/>
        <v>CF$18</v>
      </c>
      <c r="CG1759" s="80" t="str">
        <f t="shared" si="3047"/>
        <v>CG$18</v>
      </c>
      <c r="CH1759" s="80" t="str">
        <f t="shared" si="3047"/>
        <v>CH$18</v>
      </c>
      <c r="CI1759" s="80" t="str">
        <f t="shared" si="3047"/>
        <v>CI$18</v>
      </c>
      <c r="CJ1759" s="80" t="str">
        <f t="shared" si="3047"/>
        <v>CJ$18</v>
      </c>
      <c r="CK1759" s="80" t="str">
        <f t="shared" si="3047"/>
        <v>CK$18</v>
      </c>
      <c r="CL1759" s="80" t="str">
        <f t="shared" si="3047"/>
        <v>CL$18</v>
      </c>
      <c r="CN1759" s="60"/>
      <c r="CO1759" s="1" t="str">
        <f t="shared" ref="CO1759:DL1759" si="3048">ADDRESS(ROW(CO1751),COLUMN(CO1751),2)</f>
        <v>CO$1751</v>
      </c>
      <c r="CP1759" s="1" t="str">
        <f t="shared" si="3048"/>
        <v>CP$1751</v>
      </c>
      <c r="CQ1759" s="1" t="str">
        <f t="shared" si="3048"/>
        <v>CQ$1751</v>
      </c>
      <c r="CR1759" s="1" t="str">
        <f t="shared" si="3048"/>
        <v>CR$1751</v>
      </c>
      <c r="CS1759" s="1" t="str">
        <f t="shared" si="3048"/>
        <v>CS$1751</v>
      </c>
      <c r="CT1759" s="1" t="str">
        <f t="shared" si="3048"/>
        <v>CT$1751</v>
      </c>
      <c r="CU1759" s="1" t="str">
        <f t="shared" si="3048"/>
        <v>CU$1751</v>
      </c>
      <c r="CV1759" s="1" t="str">
        <f t="shared" si="3048"/>
        <v>CV$1751</v>
      </c>
      <c r="CW1759" s="1" t="str">
        <f t="shared" si="3048"/>
        <v>CW$1751</v>
      </c>
      <c r="CX1759" s="1" t="str">
        <f t="shared" si="3048"/>
        <v>CX$1751</v>
      </c>
      <c r="CY1759" s="1" t="str">
        <f t="shared" si="3048"/>
        <v>CY$1751</v>
      </c>
      <c r="CZ1759" s="1" t="str">
        <f t="shared" si="3048"/>
        <v>CZ$1751</v>
      </c>
      <c r="DA1759" s="1" t="str">
        <f t="shared" si="3048"/>
        <v>DA$1751</v>
      </c>
      <c r="DB1759" s="1" t="str">
        <f t="shared" si="3048"/>
        <v>DB$1751</v>
      </c>
      <c r="DC1759" s="1" t="str">
        <f t="shared" si="3048"/>
        <v>DC$1751</v>
      </c>
      <c r="DD1759" s="1" t="str">
        <f t="shared" si="3048"/>
        <v>DD$1751</v>
      </c>
      <c r="DE1759" s="1" t="str">
        <f t="shared" si="3048"/>
        <v>DE$1751</v>
      </c>
      <c r="DF1759" s="1" t="str">
        <f t="shared" si="3048"/>
        <v>DF$1751</v>
      </c>
      <c r="DG1759" s="1" t="str">
        <f t="shared" si="3048"/>
        <v>DG$1751</v>
      </c>
      <c r="DH1759" s="1" t="str">
        <f t="shared" si="3048"/>
        <v>DH$1751</v>
      </c>
      <c r="DI1759" s="1" t="str">
        <f t="shared" si="3048"/>
        <v>DI$1751</v>
      </c>
      <c r="DJ1759" s="1" t="str">
        <f t="shared" si="3048"/>
        <v>DJ$1751</v>
      </c>
      <c r="DK1759" s="1" t="str">
        <f t="shared" si="3048"/>
        <v>DK$1751</v>
      </c>
      <c r="DL1759" s="1" t="str">
        <f t="shared" si="3048"/>
        <v>DL$1751</v>
      </c>
    </row>
    <row r="1760" spans="2:116" x14ac:dyDescent="0.35">
      <c r="B1760" t="s">
        <v>332</v>
      </c>
      <c r="D1760" t="s">
        <v>564</v>
      </c>
      <c r="E1760" s="8" t="str">
        <f>ROW()&amp;" "&amp;D1760</f>
        <v>1760 FAPPELIST-F</v>
      </c>
      <c r="G1760" s="136" t="str">
        <f t="shared" si="3035"/>
        <v xml:space="preserve">secondary unit </v>
      </c>
      <c r="H1760" s="12"/>
      <c r="I1760" s="60"/>
      <c r="J1760" s="60"/>
      <c r="K1760" s="15"/>
      <c r="L1760" s="15"/>
      <c r="M1760" s="15"/>
      <c r="N1760" s="15"/>
      <c r="O1760" s="15"/>
      <c r="P1760" s="15"/>
      <c r="R1760" s="15"/>
      <c r="S1760" s="80" t="str">
        <f t="shared" ref="S1760:AX1760" si="3049">S1725</f>
        <v>S$19</v>
      </c>
      <c r="T1760" s="80" t="str">
        <f t="shared" si="3049"/>
        <v>T$19</v>
      </c>
      <c r="U1760" s="80" t="str">
        <f t="shared" si="3049"/>
        <v>U$19</v>
      </c>
      <c r="V1760" s="80" t="str">
        <f t="shared" si="3049"/>
        <v>V$19</v>
      </c>
      <c r="W1760" s="80" t="str">
        <f t="shared" si="3049"/>
        <v>W$19</v>
      </c>
      <c r="X1760" s="80" t="str">
        <f t="shared" si="3049"/>
        <v>X$19</v>
      </c>
      <c r="Y1760" s="80" t="str">
        <f t="shared" si="3049"/>
        <v>Y$19</v>
      </c>
      <c r="Z1760" s="80" t="str">
        <f t="shared" si="3049"/>
        <v>Z$19</v>
      </c>
      <c r="AA1760" s="80" t="str">
        <f t="shared" si="3049"/>
        <v>AA$19</v>
      </c>
      <c r="AB1760" s="80" t="str">
        <f t="shared" si="3049"/>
        <v>AB$19</v>
      </c>
      <c r="AC1760" s="80" t="str">
        <f t="shared" si="3049"/>
        <v>AC$19</v>
      </c>
      <c r="AD1760" s="80" t="str">
        <f t="shared" si="3049"/>
        <v>AD$19</v>
      </c>
      <c r="AE1760" s="80" t="str">
        <f t="shared" si="3049"/>
        <v>AE$19</v>
      </c>
      <c r="AF1760" s="80" t="str">
        <f t="shared" si="3049"/>
        <v>AF$19</v>
      </c>
      <c r="AG1760" s="80" t="str">
        <f t="shared" si="3049"/>
        <v>AG$19</v>
      </c>
      <c r="AH1760" s="80" t="str">
        <f t="shared" si="3049"/>
        <v>AH$19</v>
      </c>
      <c r="AI1760" s="80" t="str">
        <f t="shared" si="3049"/>
        <v>AI$19</v>
      </c>
      <c r="AJ1760" s="80" t="str">
        <f t="shared" si="3049"/>
        <v>AJ$19</v>
      </c>
      <c r="AK1760" s="80" t="str">
        <f t="shared" si="3049"/>
        <v>AK$19</v>
      </c>
      <c r="AL1760" s="80" t="str">
        <f t="shared" si="3049"/>
        <v>AL$19</v>
      </c>
      <c r="AM1760" s="80" t="str">
        <f t="shared" si="3049"/>
        <v>AM$19</v>
      </c>
      <c r="AN1760" s="80" t="str">
        <f t="shared" si="3049"/>
        <v>AN$19</v>
      </c>
      <c r="AO1760" s="80" t="str">
        <f t="shared" si="3049"/>
        <v>AO$19</v>
      </c>
      <c r="AP1760" s="80" t="str">
        <f t="shared" si="3049"/>
        <v>AP$19</v>
      </c>
      <c r="AQ1760" s="80" t="str">
        <f t="shared" si="3049"/>
        <v>AQ$19</v>
      </c>
      <c r="AR1760" s="80" t="str">
        <f t="shared" si="3049"/>
        <v>AR$19</v>
      </c>
      <c r="AS1760" s="80" t="str">
        <f t="shared" si="3049"/>
        <v>AS$19</v>
      </c>
      <c r="AT1760" s="80" t="str">
        <f t="shared" si="3049"/>
        <v>AT$19</v>
      </c>
      <c r="AU1760" s="80" t="str">
        <f t="shared" si="3049"/>
        <v>AU$19</v>
      </c>
      <c r="AV1760" s="80" t="str">
        <f t="shared" si="3049"/>
        <v>AV$19</v>
      </c>
      <c r="AW1760" s="80" t="str">
        <f t="shared" si="3049"/>
        <v>AW$19</v>
      </c>
      <c r="AX1760" s="80" t="str">
        <f t="shared" si="3049"/>
        <v>AX$19</v>
      </c>
      <c r="AY1760" s="80" t="str">
        <f t="shared" ref="AY1760:CD1760" si="3050">AY1725</f>
        <v>AY$19</v>
      </c>
      <c r="AZ1760" s="80" t="str">
        <f t="shared" si="3050"/>
        <v>AZ$19</v>
      </c>
      <c r="BA1760" s="80" t="str">
        <f t="shared" si="3050"/>
        <v>BA$19</v>
      </c>
      <c r="BB1760" s="80" t="str">
        <f t="shared" si="3050"/>
        <v>BB$19</v>
      </c>
      <c r="BC1760" s="80" t="str">
        <f t="shared" si="3050"/>
        <v>BC$19</v>
      </c>
      <c r="BD1760" s="80" t="str">
        <f t="shared" si="3050"/>
        <v>BD$19</v>
      </c>
      <c r="BE1760" s="80" t="str">
        <f t="shared" si="3050"/>
        <v>BE$19</v>
      </c>
      <c r="BF1760" s="80" t="str">
        <f t="shared" si="3050"/>
        <v>BF$19</v>
      </c>
      <c r="BG1760" s="80" t="str">
        <f t="shared" si="3050"/>
        <v>BG$19</v>
      </c>
      <c r="BH1760" s="80" t="str">
        <f t="shared" si="3050"/>
        <v>BH$19</v>
      </c>
      <c r="BI1760" s="80" t="str">
        <f t="shared" si="3050"/>
        <v>BI$19</v>
      </c>
      <c r="BJ1760" s="80" t="str">
        <f t="shared" si="3050"/>
        <v>BJ$19</v>
      </c>
      <c r="BK1760" s="80" t="str">
        <f t="shared" si="3050"/>
        <v>BK$19</v>
      </c>
      <c r="BL1760" s="80" t="str">
        <f t="shared" si="3050"/>
        <v>BL$19</v>
      </c>
      <c r="BM1760" s="80" t="str">
        <f t="shared" si="3050"/>
        <v>BM$19</v>
      </c>
      <c r="BN1760" s="80" t="str">
        <f t="shared" si="3050"/>
        <v>BN$19</v>
      </c>
      <c r="BO1760" s="80" t="str">
        <f t="shared" si="3050"/>
        <v>BO$19</v>
      </c>
      <c r="BP1760" s="80" t="str">
        <f t="shared" si="3050"/>
        <v>BP$19</v>
      </c>
      <c r="BQ1760" s="80" t="str">
        <f t="shared" si="3050"/>
        <v>BQ$19</v>
      </c>
      <c r="BR1760" s="80" t="str">
        <f t="shared" si="3050"/>
        <v>BR$19</v>
      </c>
      <c r="BS1760" s="80" t="str">
        <f t="shared" si="3050"/>
        <v>BS$19</v>
      </c>
      <c r="BT1760" s="80" t="str">
        <f t="shared" si="3050"/>
        <v>BT$19</v>
      </c>
      <c r="BU1760" s="80" t="str">
        <f t="shared" si="3050"/>
        <v>BU$19</v>
      </c>
      <c r="BV1760" s="80" t="str">
        <f t="shared" si="3050"/>
        <v>BV$19</v>
      </c>
      <c r="BW1760" s="80" t="str">
        <f t="shared" si="3050"/>
        <v>BW$19</v>
      </c>
      <c r="BX1760" s="80" t="str">
        <f t="shared" si="3050"/>
        <v>BX$19</v>
      </c>
      <c r="BY1760" s="80" t="str">
        <f t="shared" si="3050"/>
        <v>BY$19</v>
      </c>
      <c r="BZ1760" s="80" t="str">
        <f t="shared" si="3050"/>
        <v>BZ$19</v>
      </c>
      <c r="CA1760" s="80" t="str">
        <f t="shared" si="3050"/>
        <v>CA$19</v>
      </c>
      <c r="CB1760" s="80" t="str">
        <f t="shared" si="3050"/>
        <v>CB$19</v>
      </c>
      <c r="CC1760" s="80" t="str">
        <f t="shared" si="3050"/>
        <v>CC$19</v>
      </c>
      <c r="CD1760" s="80" t="str">
        <f t="shared" si="3050"/>
        <v>CD$19</v>
      </c>
      <c r="CE1760" s="80" t="str">
        <f t="shared" ref="CE1760:CL1760" si="3051">CE1725</f>
        <v>CE$19</v>
      </c>
      <c r="CF1760" s="80" t="str">
        <f t="shared" si="3051"/>
        <v>CF$19</v>
      </c>
      <c r="CG1760" s="80" t="str">
        <f t="shared" si="3051"/>
        <v>CG$19</v>
      </c>
      <c r="CH1760" s="80" t="str">
        <f t="shared" si="3051"/>
        <v>CH$19</v>
      </c>
      <c r="CI1760" s="80" t="str">
        <f t="shared" si="3051"/>
        <v>CI$19</v>
      </c>
      <c r="CJ1760" s="80" t="str">
        <f t="shared" si="3051"/>
        <v>CJ$19</v>
      </c>
      <c r="CK1760" s="80" t="str">
        <f t="shared" si="3051"/>
        <v>CK$19</v>
      </c>
      <c r="CL1760" s="80" t="str">
        <f t="shared" si="3051"/>
        <v>CL$19</v>
      </c>
      <c r="CN1760" s="60"/>
      <c r="CO1760" s="179">
        <f t="shared" ref="CO1760:DL1760" si="3052">CO1717</f>
        <v>0</v>
      </c>
      <c r="CP1760" s="179">
        <f t="shared" si="3052"/>
        <v>0</v>
      </c>
      <c r="CQ1760" s="179">
        <f t="shared" si="3052"/>
        <v>0</v>
      </c>
      <c r="CR1760" s="179">
        <f t="shared" si="3052"/>
        <v>0</v>
      </c>
      <c r="CS1760" s="179">
        <f t="shared" si="3052"/>
        <v>0</v>
      </c>
      <c r="CT1760" s="179">
        <f t="shared" si="3052"/>
        <v>0</v>
      </c>
      <c r="CU1760" s="179">
        <f t="shared" si="3052"/>
        <v>0</v>
      </c>
      <c r="CV1760" s="179">
        <f t="shared" si="3052"/>
        <v>0</v>
      </c>
      <c r="CW1760" s="179">
        <f t="shared" si="3052"/>
        <v>0</v>
      </c>
      <c r="CX1760" s="179">
        <f t="shared" si="3052"/>
        <v>0</v>
      </c>
      <c r="CY1760" s="179">
        <f t="shared" si="3052"/>
        <v>0</v>
      </c>
      <c r="CZ1760" s="179">
        <f t="shared" si="3052"/>
        <v>0</v>
      </c>
      <c r="DA1760" s="179">
        <f t="shared" si="3052"/>
        <v>0</v>
      </c>
      <c r="DB1760" s="179">
        <f t="shared" si="3052"/>
        <v>0</v>
      </c>
      <c r="DC1760" s="179">
        <f t="shared" si="3052"/>
        <v>0</v>
      </c>
      <c r="DD1760" s="179">
        <f t="shared" si="3052"/>
        <v>0</v>
      </c>
      <c r="DE1760" s="179">
        <f t="shared" si="3052"/>
        <v>0</v>
      </c>
      <c r="DF1760" s="179">
        <f t="shared" si="3052"/>
        <v>0</v>
      </c>
      <c r="DG1760" s="179">
        <f t="shared" si="3052"/>
        <v>0</v>
      </c>
      <c r="DH1760" s="179">
        <f t="shared" si="3052"/>
        <v>0</v>
      </c>
      <c r="DI1760" s="179">
        <f t="shared" si="3052"/>
        <v>0</v>
      </c>
      <c r="DJ1760" s="179">
        <f t="shared" si="3052"/>
        <v>0</v>
      </c>
      <c r="DK1760" s="179">
        <f t="shared" si="3052"/>
        <v>0</v>
      </c>
      <c r="DL1760" s="179">
        <f t="shared" si="3052"/>
        <v>0</v>
      </c>
    </row>
    <row r="1761" spans="1:116" x14ac:dyDescent="0.35">
      <c r="E1761" s="8"/>
      <c r="G1761" s="136" t="str">
        <f t="shared" si="3035"/>
        <v>Secondary revenue driver</v>
      </c>
      <c r="H1761" s="12"/>
      <c r="I1761" s="60"/>
      <c r="J1761" s="60"/>
      <c r="K1761" s="15"/>
      <c r="L1761" s="15"/>
      <c r="M1761" s="15"/>
      <c r="N1761" s="15"/>
      <c r="O1761" s="15"/>
      <c r="P1761" s="15"/>
      <c r="R1761" s="15"/>
      <c r="S1761" s="80"/>
      <c r="T1761" s="80"/>
      <c r="U1761" s="80"/>
      <c r="V1761" s="80"/>
      <c r="W1761" s="80"/>
      <c r="X1761" s="80"/>
      <c r="Y1761" s="80"/>
      <c r="Z1761" s="80"/>
      <c r="AA1761" s="80"/>
      <c r="AB1761" s="80"/>
      <c r="AC1761" s="80"/>
      <c r="AD1761" s="80"/>
      <c r="AE1761" s="80"/>
      <c r="AF1761" s="80"/>
      <c r="AG1761" s="80"/>
      <c r="AH1761" s="80"/>
      <c r="AI1761" s="80"/>
      <c r="AJ1761" s="80"/>
      <c r="AK1761" s="80"/>
      <c r="AL1761" s="80"/>
      <c r="AM1761" s="80"/>
      <c r="AN1761" s="80"/>
      <c r="AO1761" s="80"/>
      <c r="AP1761" s="80"/>
      <c r="AQ1761" s="80"/>
      <c r="AR1761" s="80"/>
      <c r="AS1761" s="80"/>
      <c r="AT1761" s="80"/>
      <c r="AU1761" s="80"/>
      <c r="AV1761" s="80"/>
      <c r="AW1761" s="80"/>
      <c r="AX1761" s="80"/>
      <c r="AY1761" s="80"/>
      <c r="AZ1761" s="80"/>
      <c r="BA1761" s="80"/>
      <c r="BB1761" s="80"/>
      <c r="BC1761" s="80"/>
      <c r="BD1761" s="80"/>
      <c r="BE1761" s="80"/>
      <c r="BF1761" s="80"/>
      <c r="BG1761" s="80"/>
      <c r="BH1761" s="80"/>
      <c r="BI1761" s="80"/>
      <c r="BJ1761" s="80"/>
      <c r="BK1761" s="80"/>
      <c r="BL1761" s="80"/>
      <c r="BM1761" s="80"/>
      <c r="BN1761" s="80"/>
      <c r="BO1761" s="80"/>
      <c r="BP1761" s="80"/>
      <c r="BQ1761" s="80"/>
      <c r="BR1761" s="80"/>
      <c r="BS1761" s="80"/>
      <c r="BT1761" s="80"/>
      <c r="BU1761" s="80"/>
      <c r="BV1761" s="80"/>
      <c r="BW1761" s="80"/>
      <c r="BX1761" s="80"/>
      <c r="BY1761" s="80"/>
      <c r="BZ1761" s="80"/>
      <c r="CA1761" s="80"/>
      <c r="CB1761" s="80"/>
      <c r="CC1761" s="80"/>
      <c r="CD1761" s="80"/>
      <c r="CE1761" s="80"/>
      <c r="CF1761" s="80"/>
      <c r="CG1761" s="80"/>
      <c r="CH1761" s="80"/>
      <c r="CI1761" s="80"/>
      <c r="CJ1761" s="80"/>
      <c r="CK1761" s="80"/>
      <c r="CL1761" s="80"/>
      <c r="CN1761" s="60"/>
      <c r="CO1761" s="179"/>
      <c r="CP1761" s="179"/>
      <c r="CQ1761" s="179"/>
      <c r="CR1761" s="179"/>
      <c r="CS1761" s="179"/>
      <c r="CT1761" s="179"/>
      <c r="CU1761" s="179"/>
      <c r="CV1761" s="179"/>
      <c r="CW1761" s="179"/>
      <c r="CX1761" s="179"/>
      <c r="CY1761" s="179"/>
      <c r="CZ1761" s="179"/>
      <c r="DA1761" s="179"/>
      <c r="DB1761" s="179"/>
      <c r="DC1761" s="179"/>
      <c r="DD1761" s="179"/>
      <c r="DE1761" s="179"/>
      <c r="DF1761" s="179"/>
      <c r="DG1761" s="179"/>
      <c r="DH1761" s="179"/>
      <c r="DI1761" s="179"/>
      <c r="DJ1761" s="179"/>
      <c r="DK1761" s="179"/>
      <c r="DL1761" s="179"/>
    </row>
    <row r="1762" spans="1:116" x14ac:dyDescent="0.35">
      <c r="A1762" s="174"/>
      <c r="E1762" s="8"/>
      <c r="G1762" s="136" t="str">
        <f t="shared" si="3035"/>
        <v>Secondary volume driver</v>
      </c>
      <c r="H1762" s="174"/>
      <c r="I1762" s="176"/>
      <c r="J1762" s="176"/>
      <c r="K1762" s="197"/>
      <c r="L1762" s="197"/>
      <c r="M1762" s="197"/>
      <c r="N1762" s="197"/>
      <c r="O1762" s="197"/>
      <c r="P1762" s="197"/>
      <c r="R1762" s="198"/>
      <c r="S1762" s="174"/>
      <c r="T1762" s="174"/>
      <c r="U1762" s="174"/>
      <c r="V1762" s="174"/>
      <c r="W1762" s="174"/>
      <c r="X1762" s="174"/>
      <c r="Y1762" s="174"/>
      <c r="Z1762" s="174"/>
      <c r="AA1762" s="174"/>
      <c r="AB1762" s="174"/>
      <c r="AC1762" s="174"/>
      <c r="AD1762" s="174"/>
      <c r="AE1762" s="174"/>
      <c r="AF1762" s="174"/>
      <c r="AG1762" s="174"/>
      <c r="AH1762" s="174"/>
      <c r="AI1762" s="174"/>
      <c r="AJ1762" s="174"/>
      <c r="AK1762" s="174"/>
      <c r="AL1762" s="174"/>
      <c r="AM1762" s="174"/>
      <c r="AN1762" s="174"/>
      <c r="AO1762" s="174"/>
      <c r="AP1762" s="174"/>
      <c r="AQ1762" s="174"/>
      <c r="AR1762" s="174"/>
      <c r="AS1762" s="174"/>
      <c r="AT1762" s="174"/>
      <c r="AU1762" s="174"/>
      <c r="AV1762" s="174"/>
      <c r="AW1762" s="174"/>
      <c r="AX1762" s="174"/>
      <c r="AY1762" s="174"/>
      <c r="AZ1762" s="174"/>
      <c r="BA1762" s="174"/>
      <c r="BB1762" s="174"/>
      <c r="BC1762" s="174"/>
      <c r="BD1762" s="174"/>
      <c r="BE1762" s="174"/>
      <c r="BF1762" s="174"/>
      <c r="BG1762" s="174"/>
      <c r="BH1762" s="174"/>
      <c r="BI1762" s="174"/>
      <c r="BJ1762" s="174"/>
      <c r="BK1762" s="174"/>
      <c r="BL1762" s="174"/>
      <c r="BM1762" s="174"/>
      <c r="BN1762" s="174"/>
      <c r="BO1762" s="174"/>
      <c r="BP1762" s="174"/>
      <c r="BQ1762" s="174"/>
      <c r="BR1762" s="174"/>
      <c r="BS1762" s="174"/>
      <c r="BT1762" s="174"/>
      <c r="BU1762" s="174"/>
      <c r="BV1762" s="174"/>
      <c r="BW1762" s="174"/>
      <c r="BX1762" s="174"/>
      <c r="BY1762" s="174"/>
      <c r="BZ1762" s="174"/>
      <c r="CA1762" s="174"/>
      <c r="CB1762" s="174"/>
      <c r="CC1762" s="174"/>
      <c r="CD1762" s="174"/>
      <c r="CE1762" s="174"/>
      <c r="CF1762" s="174"/>
      <c r="CG1762" s="174"/>
      <c r="CH1762" s="174"/>
      <c r="CI1762" s="174"/>
      <c r="CJ1762" s="174"/>
      <c r="CK1762" s="174"/>
      <c r="CL1762" s="174"/>
      <c r="CN1762" s="176"/>
      <c r="CO1762" s="174"/>
      <c r="CP1762" s="174"/>
      <c r="CQ1762" s="174"/>
      <c r="CR1762" s="174"/>
      <c r="CS1762" s="174"/>
      <c r="CT1762" s="174"/>
      <c r="CU1762" s="174"/>
      <c r="CV1762" s="174"/>
      <c r="CW1762" s="174"/>
      <c r="CX1762" s="174"/>
      <c r="CY1762" s="174"/>
      <c r="CZ1762" s="174"/>
      <c r="DA1762" s="174"/>
      <c r="DB1762" s="174"/>
      <c r="DC1762" s="174"/>
      <c r="DD1762" s="174"/>
      <c r="DE1762" s="174"/>
      <c r="DF1762" s="174"/>
      <c r="DG1762" s="174"/>
      <c r="DH1762" s="174"/>
      <c r="DI1762" s="174"/>
      <c r="DJ1762" s="174"/>
      <c r="DK1762" s="174"/>
      <c r="DL1762" s="174"/>
    </row>
    <row r="1763" spans="1:116" x14ac:dyDescent="0.35">
      <c r="A1763" s="174"/>
      <c r="E1763" s="8"/>
      <c r="G1763" s="136"/>
      <c r="H1763" s="174"/>
      <c r="I1763" s="176"/>
      <c r="J1763" s="176"/>
      <c r="K1763" s="197"/>
      <c r="L1763" s="197"/>
      <c r="M1763" s="197"/>
      <c r="N1763" s="197"/>
      <c r="O1763" s="197"/>
      <c r="P1763" s="197"/>
      <c r="R1763" s="198"/>
      <c r="S1763" s="174"/>
      <c r="T1763" s="174"/>
      <c r="U1763" s="174"/>
      <c r="V1763" s="174"/>
      <c r="W1763" s="174"/>
      <c r="X1763" s="174"/>
      <c r="Y1763" s="174"/>
      <c r="Z1763" s="174"/>
      <c r="AA1763" s="174"/>
      <c r="AB1763" s="174"/>
      <c r="AC1763" s="174"/>
      <c r="AD1763" s="174"/>
      <c r="AE1763" s="174"/>
      <c r="AF1763" s="174"/>
      <c r="AG1763" s="174"/>
      <c r="AH1763" s="174"/>
      <c r="AI1763" s="174"/>
      <c r="AJ1763" s="174"/>
      <c r="AK1763" s="174"/>
      <c r="AL1763" s="174"/>
      <c r="AM1763" s="174"/>
      <c r="AN1763" s="174"/>
      <c r="AO1763" s="174"/>
      <c r="AP1763" s="174"/>
      <c r="AQ1763" s="174"/>
      <c r="AR1763" s="174"/>
      <c r="AS1763" s="174"/>
      <c r="AT1763" s="174"/>
      <c r="AU1763" s="174"/>
      <c r="AV1763" s="174"/>
      <c r="AW1763" s="174"/>
      <c r="AX1763" s="174"/>
      <c r="AY1763" s="174"/>
      <c r="AZ1763" s="174"/>
      <c r="BA1763" s="174"/>
      <c r="BB1763" s="174"/>
      <c r="BC1763" s="174"/>
      <c r="BD1763" s="174"/>
      <c r="BE1763" s="174"/>
      <c r="BF1763" s="174"/>
      <c r="BG1763" s="174"/>
      <c r="BH1763" s="174"/>
      <c r="BI1763" s="174"/>
      <c r="BJ1763" s="174"/>
      <c r="BK1763" s="174"/>
      <c r="BL1763" s="174"/>
      <c r="BM1763" s="174"/>
      <c r="BN1763" s="174"/>
      <c r="BO1763" s="174"/>
      <c r="BP1763" s="174"/>
      <c r="BQ1763" s="174"/>
      <c r="BR1763" s="174"/>
      <c r="BS1763" s="174"/>
      <c r="BT1763" s="174"/>
      <c r="BU1763" s="174"/>
      <c r="BV1763" s="174"/>
      <c r="BW1763" s="174"/>
      <c r="BX1763" s="174"/>
      <c r="BY1763" s="174"/>
      <c r="BZ1763" s="174"/>
      <c r="CA1763" s="174"/>
      <c r="CB1763" s="174"/>
      <c r="CC1763" s="174"/>
      <c r="CD1763" s="174"/>
      <c r="CE1763" s="174"/>
      <c r="CF1763" s="174"/>
      <c r="CG1763" s="174"/>
      <c r="CH1763" s="174"/>
      <c r="CI1763" s="174"/>
      <c r="CJ1763" s="174"/>
      <c r="CK1763" s="174"/>
      <c r="CL1763" s="174"/>
      <c r="CN1763" s="176"/>
      <c r="CO1763" s="174"/>
      <c r="CP1763" s="174"/>
      <c r="CQ1763" s="174"/>
      <c r="CR1763" s="174"/>
      <c r="CS1763" s="174"/>
      <c r="CT1763" s="174"/>
      <c r="CU1763" s="174"/>
      <c r="CV1763" s="174"/>
      <c r="CW1763" s="174"/>
      <c r="CX1763" s="174"/>
      <c r="CY1763" s="174"/>
      <c r="CZ1763" s="174"/>
      <c r="DA1763" s="174"/>
      <c r="DB1763" s="174"/>
      <c r="DC1763" s="174"/>
      <c r="DD1763" s="174"/>
      <c r="DE1763" s="174"/>
      <c r="DF1763" s="174"/>
      <c r="DG1763" s="174"/>
      <c r="DH1763" s="174"/>
      <c r="DI1763" s="174"/>
      <c r="DJ1763" s="174"/>
      <c r="DK1763" s="174"/>
      <c r="DL1763" s="174"/>
    </row>
    <row r="1764" spans="1:116" x14ac:dyDescent="0.35">
      <c r="A1764" s="174"/>
      <c r="E1764" s="8"/>
      <c r="G1764" s="175" t="s">
        <v>490</v>
      </c>
      <c r="H1764" s="174"/>
      <c r="I1764" s="176"/>
      <c r="J1764" s="176"/>
      <c r="K1764" s="197"/>
      <c r="L1764" s="197"/>
      <c r="M1764" s="197"/>
      <c r="N1764" s="197"/>
      <c r="O1764" s="197"/>
      <c r="P1764" s="197"/>
      <c r="R1764" s="198"/>
      <c r="S1764" s="199" t="str">
        <f t="shared" ref="S1764:CD1764" si="3053">S$20</f>
        <v>S$16</v>
      </c>
      <c r="T1764" s="199" t="str">
        <f t="shared" si="3053"/>
        <v>T$16</v>
      </c>
      <c r="U1764" s="199" t="str">
        <f t="shared" si="3053"/>
        <v>U$16</v>
      </c>
      <c r="V1764" s="199" t="str">
        <f t="shared" si="3053"/>
        <v>V$16</v>
      </c>
      <c r="W1764" s="199" t="str">
        <f t="shared" si="3053"/>
        <v>W$16</v>
      </c>
      <c r="X1764" s="199" t="str">
        <f t="shared" si="3053"/>
        <v>X$16</v>
      </c>
      <c r="Y1764" s="199" t="str">
        <f t="shared" si="3053"/>
        <v>Y$16</v>
      </c>
      <c r="Z1764" s="199" t="str">
        <f t="shared" si="3053"/>
        <v>Z$16</v>
      </c>
      <c r="AA1764" s="199" t="str">
        <f t="shared" si="3053"/>
        <v>AA$16</v>
      </c>
      <c r="AB1764" s="199" t="str">
        <f t="shared" si="3053"/>
        <v>AB$16</v>
      </c>
      <c r="AC1764" s="199" t="str">
        <f t="shared" si="3053"/>
        <v>AC$16</v>
      </c>
      <c r="AD1764" s="199" t="str">
        <f t="shared" si="3053"/>
        <v>AD$16</v>
      </c>
      <c r="AE1764" s="199" t="str">
        <f t="shared" si="3053"/>
        <v>AE$16</v>
      </c>
      <c r="AF1764" s="199" t="str">
        <f t="shared" si="3053"/>
        <v>AF$16</v>
      </c>
      <c r="AG1764" s="199" t="str">
        <f t="shared" si="3053"/>
        <v>AG$16</v>
      </c>
      <c r="AH1764" s="199" t="str">
        <f t="shared" si="3053"/>
        <v>AH$16</v>
      </c>
      <c r="AI1764" s="199" t="str">
        <f t="shared" si="3053"/>
        <v>AI$16</v>
      </c>
      <c r="AJ1764" s="199" t="str">
        <f t="shared" si="3053"/>
        <v>AJ$16</v>
      </c>
      <c r="AK1764" s="199" t="str">
        <f t="shared" si="3053"/>
        <v>AK$16</v>
      </c>
      <c r="AL1764" s="199" t="str">
        <f t="shared" si="3053"/>
        <v>AL$16</v>
      </c>
      <c r="AM1764" s="199" t="str">
        <f t="shared" si="3053"/>
        <v>AM$16</v>
      </c>
      <c r="AN1764" s="199" t="str">
        <f t="shared" si="3053"/>
        <v>AN$16</v>
      </c>
      <c r="AO1764" s="199" t="str">
        <f t="shared" si="3053"/>
        <v>AO$16</v>
      </c>
      <c r="AP1764" s="199" t="str">
        <f t="shared" si="3053"/>
        <v>AP$16</v>
      </c>
      <c r="AQ1764" s="199" t="str">
        <f t="shared" si="3053"/>
        <v>AQ$16</v>
      </c>
      <c r="AR1764" s="199" t="str">
        <f t="shared" si="3053"/>
        <v>AR$16</v>
      </c>
      <c r="AS1764" s="199" t="str">
        <f t="shared" si="3053"/>
        <v>AS$16</v>
      </c>
      <c r="AT1764" s="199" t="str">
        <f t="shared" si="3053"/>
        <v>AT$16</v>
      </c>
      <c r="AU1764" s="199" t="str">
        <f t="shared" si="3053"/>
        <v>AU$16</v>
      </c>
      <c r="AV1764" s="199" t="str">
        <f t="shared" si="3053"/>
        <v>AV$16</v>
      </c>
      <c r="AW1764" s="199" t="str">
        <f t="shared" si="3053"/>
        <v>AW$16</v>
      </c>
      <c r="AX1764" s="199" t="str">
        <f t="shared" si="3053"/>
        <v>AX$16</v>
      </c>
      <c r="AY1764" s="199" t="str">
        <f t="shared" si="3053"/>
        <v>AY$16</v>
      </c>
      <c r="AZ1764" s="199" t="str">
        <f t="shared" si="3053"/>
        <v>AZ$16</v>
      </c>
      <c r="BA1764" s="199" t="str">
        <f t="shared" si="3053"/>
        <v>BA$16</v>
      </c>
      <c r="BB1764" s="199" t="str">
        <f t="shared" si="3053"/>
        <v>BB$16</v>
      </c>
      <c r="BC1764" s="199" t="str">
        <f t="shared" si="3053"/>
        <v>BC$16</v>
      </c>
      <c r="BD1764" s="199" t="str">
        <f t="shared" si="3053"/>
        <v>BD$16</v>
      </c>
      <c r="BE1764" s="199" t="str">
        <f t="shared" si="3053"/>
        <v>BE$16</v>
      </c>
      <c r="BF1764" s="199" t="str">
        <f t="shared" si="3053"/>
        <v>BF$16</v>
      </c>
      <c r="BG1764" s="199" t="str">
        <f t="shared" si="3053"/>
        <v>BG$16</v>
      </c>
      <c r="BH1764" s="199" t="str">
        <f t="shared" si="3053"/>
        <v>BH$16</v>
      </c>
      <c r="BI1764" s="199" t="str">
        <f t="shared" si="3053"/>
        <v>BI$16</v>
      </c>
      <c r="BJ1764" s="199" t="str">
        <f t="shared" si="3053"/>
        <v>BJ$16</v>
      </c>
      <c r="BK1764" s="199" t="str">
        <f t="shared" si="3053"/>
        <v>BK$16</v>
      </c>
      <c r="BL1764" s="199" t="str">
        <f t="shared" si="3053"/>
        <v>BL$16</v>
      </c>
      <c r="BM1764" s="199" t="str">
        <f t="shared" si="3053"/>
        <v>BM$16</v>
      </c>
      <c r="BN1764" s="199" t="str">
        <f t="shared" si="3053"/>
        <v>BN$16</v>
      </c>
      <c r="BO1764" s="199" t="str">
        <f t="shared" si="3053"/>
        <v>BO$16</v>
      </c>
      <c r="BP1764" s="199" t="str">
        <f t="shared" si="3053"/>
        <v>BP$16</v>
      </c>
      <c r="BQ1764" s="199" t="str">
        <f t="shared" si="3053"/>
        <v>BQ$16</v>
      </c>
      <c r="BR1764" s="199" t="str">
        <f t="shared" si="3053"/>
        <v>BR$16</v>
      </c>
      <c r="BS1764" s="199" t="str">
        <f t="shared" si="3053"/>
        <v>BS$16</v>
      </c>
      <c r="BT1764" s="199" t="str">
        <f t="shared" si="3053"/>
        <v>BT$16</v>
      </c>
      <c r="BU1764" s="199" t="str">
        <f t="shared" si="3053"/>
        <v>BU$16</v>
      </c>
      <c r="BV1764" s="199" t="str">
        <f t="shared" si="3053"/>
        <v>BV$16</v>
      </c>
      <c r="BW1764" s="199" t="str">
        <f t="shared" si="3053"/>
        <v>BW$16</v>
      </c>
      <c r="BX1764" s="199" t="str">
        <f t="shared" si="3053"/>
        <v>BX$16</v>
      </c>
      <c r="BY1764" s="199" t="str">
        <f t="shared" si="3053"/>
        <v>BY$16</v>
      </c>
      <c r="BZ1764" s="199" t="str">
        <f t="shared" si="3053"/>
        <v>BZ$16</v>
      </c>
      <c r="CA1764" s="199" t="str">
        <f t="shared" si="3053"/>
        <v>CA$16</v>
      </c>
      <c r="CB1764" s="199" t="str">
        <f t="shared" si="3053"/>
        <v>CB$16</v>
      </c>
      <c r="CC1764" s="199" t="str">
        <f t="shared" si="3053"/>
        <v>CC$16</v>
      </c>
      <c r="CD1764" s="199" t="str">
        <f t="shared" si="3053"/>
        <v>CD$16</v>
      </c>
      <c r="CE1764" s="199" t="str">
        <f t="shared" ref="CE1764:CL1764" si="3054">CE$20</f>
        <v>CE$16</v>
      </c>
      <c r="CF1764" s="199" t="str">
        <f t="shared" si="3054"/>
        <v>CF$16</v>
      </c>
      <c r="CG1764" s="199" t="str">
        <f t="shared" si="3054"/>
        <v>CG$16</v>
      </c>
      <c r="CH1764" s="199" t="str">
        <f t="shared" si="3054"/>
        <v>CH$16</v>
      </c>
      <c r="CI1764" s="199" t="str">
        <f t="shared" si="3054"/>
        <v>CI$16</v>
      </c>
      <c r="CJ1764" s="199" t="str">
        <f t="shared" si="3054"/>
        <v>CJ$16</v>
      </c>
      <c r="CK1764" s="199" t="str">
        <f t="shared" si="3054"/>
        <v>CK$16</v>
      </c>
      <c r="CL1764" s="199" t="str">
        <f t="shared" si="3054"/>
        <v>CL$16</v>
      </c>
      <c r="CN1764" s="176"/>
      <c r="CO1764" s="199" t="str">
        <f t="shared" ref="CO1764:DL1764" si="3055">CO$20</f>
        <v>CO$16</v>
      </c>
      <c r="CP1764" s="199" t="str">
        <f t="shared" si="3055"/>
        <v>CP$16</v>
      </c>
      <c r="CQ1764" s="199" t="str">
        <f t="shared" si="3055"/>
        <v>CQ$16</v>
      </c>
      <c r="CR1764" s="199" t="str">
        <f t="shared" si="3055"/>
        <v>CR$16</v>
      </c>
      <c r="CS1764" s="199" t="str">
        <f t="shared" si="3055"/>
        <v>CS$16</v>
      </c>
      <c r="CT1764" s="199" t="str">
        <f t="shared" si="3055"/>
        <v>CT$16</v>
      </c>
      <c r="CU1764" s="199" t="str">
        <f t="shared" si="3055"/>
        <v>CU$16</v>
      </c>
      <c r="CV1764" s="199" t="str">
        <f t="shared" si="3055"/>
        <v>CV$16</v>
      </c>
      <c r="CW1764" s="199" t="str">
        <f t="shared" si="3055"/>
        <v>CW$16</v>
      </c>
      <c r="CX1764" s="199" t="str">
        <f t="shared" si="3055"/>
        <v>CX$16</v>
      </c>
      <c r="CY1764" s="199" t="str">
        <f t="shared" si="3055"/>
        <v>CY$16</v>
      </c>
      <c r="CZ1764" s="199" t="str">
        <f t="shared" si="3055"/>
        <v>CZ$16</v>
      </c>
      <c r="DA1764" s="199" t="str">
        <f t="shared" si="3055"/>
        <v>DA$16</v>
      </c>
      <c r="DB1764" s="199" t="str">
        <f t="shared" si="3055"/>
        <v>DB$16</v>
      </c>
      <c r="DC1764" s="199" t="str">
        <f t="shared" si="3055"/>
        <v>DC$16</v>
      </c>
      <c r="DD1764" s="199" t="str">
        <f t="shared" si="3055"/>
        <v>DD$16</v>
      </c>
      <c r="DE1764" s="199" t="str">
        <f t="shared" si="3055"/>
        <v>DE$16</v>
      </c>
      <c r="DF1764" s="199" t="str">
        <f t="shared" si="3055"/>
        <v>DF$16</v>
      </c>
      <c r="DG1764" s="199" t="str">
        <f t="shared" si="3055"/>
        <v>DG$16</v>
      </c>
      <c r="DH1764" s="199" t="str">
        <f t="shared" si="3055"/>
        <v>DH$16</v>
      </c>
      <c r="DI1764" s="199" t="str">
        <f t="shared" si="3055"/>
        <v>DI$16</v>
      </c>
      <c r="DJ1764" s="199" t="str">
        <f t="shared" si="3055"/>
        <v>DJ$16</v>
      </c>
      <c r="DK1764" s="199" t="str">
        <f t="shared" si="3055"/>
        <v>DK$16</v>
      </c>
      <c r="DL1764" s="199" t="str">
        <f t="shared" si="3055"/>
        <v>DL$16</v>
      </c>
    </row>
    <row r="1765" spans="1:116" x14ac:dyDescent="0.35">
      <c r="A1765" s="174"/>
      <c r="E1765" s="8"/>
      <c r="G1765" s="175" t="s">
        <v>492</v>
      </c>
      <c r="H1765" s="200"/>
      <c r="I1765" s="201"/>
      <c r="J1765" s="201"/>
      <c r="K1765" s="202"/>
      <c r="L1765" s="202"/>
      <c r="M1765" s="202"/>
      <c r="N1765" s="202"/>
      <c r="O1765" s="202"/>
      <c r="P1765" s="202"/>
      <c r="R1765" s="202"/>
      <c r="S1765" s="199" t="str">
        <f t="shared" ref="S1765:CD1765" si="3056">S$21</f>
        <v>S$17</v>
      </c>
      <c r="T1765" s="199" t="str">
        <f t="shared" si="3056"/>
        <v>T$17</v>
      </c>
      <c r="U1765" s="199" t="str">
        <f t="shared" si="3056"/>
        <v>U$17</v>
      </c>
      <c r="V1765" s="199" t="str">
        <f t="shared" si="3056"/>
        <v>V$17</v>
      </c>
      <c r="W1765" s="199" t="str">
        <f t="shared" si="3056"/>
        <v>W$17</v>
      </c>
      <c r="X1765" s="199" t="str">
        <f t="shared" si="3056"/>
        <v>X$17</v>
      </c>
      <c r="Y1765" s="199" t="str">
        <f t="shared" si="3056"/>
        <v>Y$17</v>
      </c>
      <c r="Z1765" s="199" t="str">
        <f t="shared" si="3056"/>
        <v>Z$17</v>
      </c>
      <c r="AA1765" s="199" t="str">
        <f t="shared" si="3056"/>
        <v>AA$17</v>
      </c>
      <c r="AB1765" s="199" t="str">
        <f t="shared" si="3056"/>
        <v>AB$17</v>
      </c>
      <c r="AC1765" s="199" t="str">
        <f t="shared" si="3056"/>
        <v>AC$17</v>
      </c>
      <c r="AD1765" s="199" t="str">
        <f t="shared" si="3056"/>
        <v>AD$17</v>
      </c>
      <c r="AE1765" s="199" t="str">
        <f t="shared" si="3056"/>
        <v>AE$17</v>
      </c>
      <c r="AF1765" s="199" t="str">
        <f t="shared" si="3056"/>
        <v>AF$17</v>
      </c>
      <c r="AG1765" s="199" t="str">
        <f t="shared" si="3056"/>
        <v>AG$17</v>
      </c>
      <c r="AH1765" s="199" t="str">
        <f t="shared" si="3056"/>
        <v>AH$17</v>
      </c>
      <c r="AI1765" s="199" t="str">
        <f t="shared" si="3056"/>
        <v>AI$17</v>
      </c>
      <c r="AJ1765" s="199" t="str">
        <f t="shared" si="3056"/>
        <v>AJ$17</v>
      </c>
      <c r="AK1765" s="199" t="str">
        <f t="shared" si="3056"/>
        <v>AK$17</v>
      </c>
      <c r="AL1765" s="199" t="str">
        <f t="shared" si="3056"/>
        <v>AL$17</v>
      </c>
      <c r="AM1765" s="199" t="str">
        <f t="shared" si="3056"/>
        <v>AM$17</v>
      </c>
      <c r="AN1765" s="199" t="str">
        <f t="shared" si="3056"/>
        <v>AN$17</v>
      </c>
      <c r="AO1765" s="199" t="str">
        <f t="shared" si="3056"/>
        <v>AO$17</v>
      </c>
      <c r="AP1765" s="199" t="str">
        <f t="shared" si="3056"/>
        <v>AP$17</v>
      </c>
      <c r="AQ1765" s="199" t="str">
        <f t="shared" si="3056"/>
        <v>AQ$17</v>
      </c>
      <c r="AR1765" s="199" t="str">
        <f t="shared" si="3056"/>
        <v>AR$17</v>
      </c>
      <c r="AS1765" s="199" t="str">
        <f t="shared" si="3056"/>
        <v>AS$17</v>
      </c>
      <c r="AT1765" s="199" t="str">
        <f t="shared" si="3056"/>
        <v>AT$17</v>
      </c>
      <c r="AU1765" s="199" t="str">
        <f t="shared" si="3056"/>
        <v>AU$17</v>
      </c>
      <c r="AV1765" s="199" t="str">
        <f t="shared" si="3056"/>
        <v>AV$17</v>
      </c>
      <c r="AW1765" s="199" t="str">
        <f t="shared" si="3056"/>
        <v>AW$17</v>
      </c>
      <c r="AX1765" s="199" t="str">
        <f t="shared" si="3056"/>
        <v>AX$17</v>
      </c>
      <c r="AY1765" s="199" t="str">
        <f t="shared" si="3056"/>
        <v>AY$17</v>
      </c>
      <c r="AZ1765" s="199" t="str">
        <f t="shared" si="3056"/>
        <v>AZ$17</v>
      </c>
      <c r="BA1765" s="199" t="str">
        <f t="shared" si="3056"/>
        <v>BA$17</v>
      </c>
      <c r="BB1765" s="199" t="str">
        <f t="shared" si="3056"/>
        <v>BB$17</v>
      </c>
      <c r="BC1765" s="199" t="str">
        <f t="shared" si="3056"/>
        <v>BC$17</v>
      </c>
      <c r="BD1765" s="199" t="str">
        <f t="shared" si="3056"/>
        <v>BD$17</v>
      </c>
      <c r="BE1765" s="199" t="str">
        <f t="shared" si="3056"/>
        <v>BE$17</v>
      </c>
      <c r="BF1765" s="199" t="str">
        <f t="shared" si="3056"/>
        <v>BF$17</v>
      </c>
      <c r="BG1765" s="199" t="str">
        <f t="shared" si="3056"/>
        <v>BG$17</v>
      </c>
      <c r="BH1765" s="199" t="str">
        <f t="shared" si="3056"/>
        <v>BH$17</v>
      </c>
      <c r="BI1765" s="199" t="str">
        <f t="shared" si="3056"/>
        <v>BI$17</v>
      </c>
      <c r="BJ1765" s="199" t="str">
        <f t="shared" si="3056"/>
        <v>BJ$17</v>
      </c>
      <c r="BK1765" s="199" t="str">
        <f t="shared" si="3056"/>
        <v>BK$17</v>
      </c>
      <c r="BL1765" s="199" t="str">
        <f t="shared" si="3056"/>
        <v>BL$17</v>
      </c>
      <c r="BM1765" s="199" t="str">
        <f t="shared" si="3056"/>
        <v>BM$17</v>
      </c>
      <c r="BN1765" s="199" t="str">
        <f t="shared" si="3056"/>
        <v>BN$17</v>
      </c>
      <c r="BO1765" s="199" t="str">
        <f t="shared" si="3056"/>
        <v>BO$17</v>
      </c>
      <c r="BP1765" s="199" t="str">
        <f t="shared" si="3056"/>
        <v>BP$17</v>
      </c>
      <c r="BQ1765" s="199" t="str">
        <f t="shared" si="3056"/>
        <v>BQ$17</v>
      </c>
      <c r="BR1765" s="199" t="str">
        <f t="shared" si="3056"/>
        <v>BR$17</v>
      </c>
      <c r="BS1765" s="199" t="str">
        <f t="shared" si="3056"/>
        <v>BS$17</v>
      </c>
      <c r="BT1765" s="199" t="str">
        <f t="shared" si="3056"/>
        <v>BT$17</v>
      </c>
      <c r="BU1765" s="199" t="str">
        <f t="shared" si="3056"/>
        <v>BU$17</v>
      </c>
      <c r="BV1765" s="199" t="str">
        <f t="shared" si="3056"/>
        <v>BV$17</v>
      </c>
      <c r="BW1765" s="199" t="str">
        <f t="shared" si="3056"/>
        <v>BW$17</v>
      </c>
      <c r="BX1765" s="199" t="str">
        <f t="shared" si="3056"/>
        <v>BX$17</v>
      </c>
      <c r="BY1765" s="199" t="str">
        <f t="shared" si="3056"/>
        <v>BY$17</v>
      </c>
      <c r="BZ1765" s="199" t="str">
        <f t="shared" si="3056"/>
        <v>BZ$17</v>
      </c>
      <c r="CA1765" s="199" t="str">
        <f t="shared" si="3056"/>
        <v>CA$17</v>
      </c>
      <c r="CB1765" s="199" t="str">
        <f t="shared" si="3056"/>
        <v>CB$17</v>
      </c>
      <c r="CC1765" s="199" t="str">
        <f t="shared" si="3056"/>
        <v>CC$17</v>
      </c>
      <c r="CD1765" s="199" t="str">
        <f t="shared" si="3056"/>
        <v>CD$17</v>
      </c>
      <c r="CE1765" s="199" t="str">
        <f t="shared" ref="CE1765:CL1765" si="3057">CE$21</f>
        <v>CE$17</v>
      </c>
      <c r="CF1765" s="199" t="str">
        <f t="shared" si="3057"/>
        <v>CF$17</v>
      </c>
      <c r="CG1765" s="199" t="str">
        <f t="shared" si="3057"/>
        <v>CG$17</v>
      </c>
      <c r="CH1765" s="199" t="str">
        <f t="shared" si="3057"/>
        <v>CH$17</v>
      </c>
      <c r="CI1765" s="199" t="str">
        <f t="shared" si="3057"/>
        <v>CI$17</v>
      </c>
      <c r="CJ1765" s="199" t="str">
        <f t="shared" si="3057"/>
        <v>CJ$17</v>
      </c>
      <c r="CK1765" s="199" t="str">
        <f t="shared" si="3057"/>
        <v>CK$17</v>
      </c>
      <c r="CL1765" s="199" t="str">
        <f t="shared" si="3057"/>
        <v>CL$17</v>
      </c>
      <c r="CN1765" s="201"/>
      <c r="CO1765" s="199" t="str">
        <f t="shared" ref="CO1765:DL1765" si="3058">CO$21</f>
        <v>CO$17</v>
      </c>
      <c r="CP1765" s="199" t="str">
        <f t="shared" si="3058"/>
        <v>CP$17</v>
      </c>
      <c r="CQ1765" s="199" t="str">
        <f t="shared" si="3058"/>
        <v>CQ$17</v>
      </c>
      <c r="CR1765" s="199" t="str">
        <f t="shared" si="3058"/>
        <v>CR$17</v>
      </c>
      <c r="CS1765" s="199" t="str">
        <f t="shared" si="3058"/>
        <v>CS$17</v>
      </c>
      <c r="CT1765" s="199" t="str">
        <f t="shared" si="3058"/>
        <v>CT$17</v>
      </c>
      <c r="CU1765" s="199" t="str">
        <f t="shared" si="3058"/>
        <v>CU$17</v>
      </c>
      <c r="CV1765" s="199" t="str">
        <f t="shared" si="3058"/>
        <v>CV$17</v>
      </c>
      <c r="CW1765" s="199" t="str">
        <f t="shared" si="3058"/>
        <v>CW$17</v>
      </c>
      <c r="CX1765" s="199" t="str">
        <f t="shared" si="3058"/>
        <v>CX$17</v>
      </c>
      <c r="CY1765" s="199" t="str">
        <f t="shared" si="3058"/>
        <v>CY$17</v>
      </c>
      <c r="CZ1765" s="199" t="str">
        <f t="shared" si="3058"/>
        <v>CZ$17</v>
      </c>
      <c r="DA1765" s="199" t="str">
        <f t="shared" si="3058"/>
        <v>DA$17</v>
      </c>
      <c r="DB1765" s="199" t="str">
        <f t="shared" si="3058"/>
        <v>DB$17</v>
      </c>
      <c r="DC1765" s="199" t="str">
        <f t="shared" si="3058"/>
        <v>DC$17</v>
      </c>
      <c r="DD1765" s="199" t="str">
        <f t="shared" si="3058"/>
        <v>DD$17</v>
      </c>
      <c r="DE1765" s="199" t="str">
        <f t="shared" si="3058"/>
        <v>DE$17</v>
      </c>
      <c r="DF1765" s="199" t="str">
        <f t="shared" si="3058"/>
        <v>DF$17</v>
      </c>
      <c r="DG1765" s="199" t="str">
        <f t="shared" si="3058"/>
        <v>DG$17</v>
      </c>
      <c r="DH1765" s="199" t="str">
        <f t="shared" si="3058"/>
        <v>DH$17</v>
      </c>
      <c r="DI1765" s="199" t="str">
        <f t="shared" si="3058"/>
        <v>DI$17</v>
      </c>
      <c r="DJ1765" s="199" t="str">
        <f t="shared" si="3058"/>
        <v>DJ$17</v>
      </c>
      <c r="DK1765" s="199" t="str">
        <f t="shared" si="3058"/>
        <v>DK$17</v>
      </c>
      <c r="DL1765" s="199" t="str">
        <f t="shared" si="3058"/>
        <v>DL$17</v>
      </c>
    </row>
    <row r="1766" spans="1:116" x14ac:dyDescent="0.35">
      <c r="A1766" s="174"/>
      <c r="E1766" s="8"/>
      <c r="G1766" s="175" t="s">
        <v>461</v>
      </c>
      <c r="H1766" s="200"/>
      <c r="I1766" s="201"/>
      <c r="J1766" s="201"/>
      <c r="K1766" s="202"/>
      <c r="L1766" s="202"/>
      <c r="M1766" s="202"/>
      <c r="N1766" s="202"/>
      <c r="O1766" s="202"/>
      <c r="P1766" s="202"/>
      <c r="R1766" s="202"/>
      <c r="S1766" s="190"/>
      <c r="T1766" s="190"/>
      <c r="U1766" s="190"/>
      <c r="V1766" s="190"/>
      <c r="W1766" s="190"/>
      <c r="X1766" s="190"/>
      <c r="Y1766" s="190"/>
      <c r="Z1766" s="190"/>
      <c r="AA1766" s="190"/>
      <c r="AB1766" s="190"/>
      <c r="AC1766" s="190"/>
      <c r="AD1766" s="190"/>
      <c r="AE1766" s="190"/>
      <c r="AF1766" s="190"/>
      <c r="AG1766" s="190"/>
      <c r="AH1766" s="190"/>
      <c r="AI1766" s="190"/>
      <c r="AJ1766" s="190"/>
      <c r="AK1766" s="190"/>
      <c r="AL1766" s="190"/>
      <c r="AM1766" s="190"/>
      <c r="AN1766" s="190"/>
      <c r="AO1766" s="190"/>
      <c r="AP1766" s="190"/>
      <c r="AQ1766" s="190"/>
      <c r="AR1766" s="190"/>
      <c r="AS1766" s="190"/>
      <c r="AT1766" s="190"/>
      <c r="AU1766" s="190"/>
      <c r="AV1766" s="190"/>
      <c r="AW1766" s="190"/>
      <c r="AX1766" s="190"/>
      <c r="AY1766" s="190"/>
      <c r="AZ1766" s="190"/>
      <c r="BA1766" s="190"/>
      <c r="BB1766" s="190"/>
      <c r="BC1766" s="190"/>
      <c r="BD1766" s="190"/>
      <c r="BE1766" s="190"/>
      <c r="BF1766" s="190"/>
      <c r="BG1766" s="190"/>
      <c r="BH1766" s="190"/>
      <c r="BI1766" s="190"/>
      <c r="BJ1766" s="190"/>
      <c r="BK1766" s="190"/>
      <c r="BL1766" s="190"/>
      <c r="BM1766" s="190"/>
      <c r="BN1766" s="190"/>
      <c r="BO1766" s="190"/>
      <c r="BP1766" s="190"/>
      <c r="BQ1766" s="190"/>
      <c r="BR1766" s="190"/>
      <c r="BS1766" s="190"/>
      <c r="BT1766" s="190"/>
      <c r="BU1766" s="190"/>
      <c r="BV1766" s="190"/>
      <c r="BW1766" s="190"/>
      <c r="BX1766" s="190"/>
      <c r="BY1766" s="190"/>
      <c r="BZ1766" s="190"/>
      <c r="CA1766" s="190"/>
      <c r="CB1766" s="190"/>
      <c r="CC1766" s="190"/>
      <c r="CD1766" s="190"/>
      <c r="CE1766" s="190"/>
      <c r="CF1766" s="190"/>
      <c r="CG1766" s="190"/>
      <c r="CH1766" s="190"/>
      <c r="CI1766" s="190"/>
      <c r="CJ1766" s="190"/>
      <c r="CK1766" s="190"/>
      <c r="CL1766" s="190"/>
      <c r="CN1766" s="201"/>
      <c r="CO1766" s="190"/>
      <c r="CP1766" s="190"/>
      <c r="CQ1766" s="190"/>
      <c r="CR1766" s="190"/>
      <c r="CS1766" s="190"/>
      <c r="CT1766" s="190"/>
      <c r="CU1766" s="190"/>
      <c r="CV1766" s="190"/>
      <c r="CW1766" s="190"/>
      <c r="CX1766" s="190"/>
      <c r="CY1766" s="190"/>
      <c r="CZ1766" s="190"/>
      <c r="DA1766" s="190"/>
      <c r="DB1766" s="190"/>
      <c r="DC1766" s="190"/>
      <c r="DD1766" s="190"/>
      <c r="DE1766" s="190"/>
      <c r="DF1766" s="190"/>
      <c r="DG1766" s="190"/>
      <c r="DH1766" s="190"/>
      <c r="DI1766" s="190"/>
      <c r="DJ1766" s="190"/>
      <c r="DK1766" s="190"/>
      <c r="DL1766" s="190"/>
    </row>
    <row r="1767" spans="1:116" x14ac:dyDescent="0.35">
      <c r="A1767" s="174"/>
      <c r="E1767" s="8"/>
      <c r="G1767" s="175" t="s">
        <v>462</v>
      </c>
      <c r="H1767" s="200"/>
      <c r="I1767" s="201"/>
      <c r="J1767" s="201"/>
      <c r="K1767" s="202"/>
      <c r="L1767" s="202"/>
      <c r="M1767" s="202"/>
      <c r="N1767" s="202"/>
      <c r="O1767" s="202"/>
      <c r="P1767" s="202"/>
      <c r="R1767" s="202"/>
      <c r="S1767" s="190"/>
      <c r="T1767" s="190"/>
      <c r="U1767" s="190"/>
      <c r="V1767" s="190"/>
      <c r="W1767" s="190"/>
      <c r="X1767" s="190"/>
      <c r="Y1767" s="190"/>
      <c r="Z1767" s="190"/>
      <c r="AA1767" s="190"/>
      <c r="AB1767" s="190"/>
      <c r="AC1767" s="190"/>
      <c r="AD1767" s="190"/>
      <c r="AE1767" s="190"/>
      <c r="AF1767" s="190"/>
      <c r="AG1767" s="190"/>
      <c r="AH1767" s="190"/>
      <c r="AI1767" s="190"/>
      <c r="AJ1767" s="190"/>
      <c r="AK1767" s="190"/>
      <c r="AL1767" s="190"/>
      <c r="AM1767" s="190"/>
      <c r="AN1767" s="190"/>
      <c r="AO1767" s="190"/>
      <c r="AP1767" s="190"/>
      <c r="AQ1767" s="190"/>
      <c r="AR1767" s="190"/>
      <c r="AS1767" s="190"/>
      <c r="AT1767" s="190"/>
      <c r="AU1767" s="190"/>
      <c r="AV1767" s="190"/>
      <c r="AW1767" s="190"/>
      <c r="AX1767" s="190"/>
      <c r="AY1767" s="190"/>
      <c r="AZ1767" s="190"/>
      <c r="BA1767" s="190"/>
      <c r="BB1767" s="190"/>
      <c r="BC1767" s="190"/>
      <c r="BD1767" s="190"/>
      <c r="BE1767" s="190"/>
      <c r="BF1767" s="190"/>
      <c r="BG1767" s="190"/>
      <c r="BH1767" s="190"/>
      <c r="BI1767" s="190"/>
      <c r="BJ1767" s="190"/>
      <c r="BK1767" s="190"/>
      <c r="BL1767" s="190"/>
      <c r="BM1767" s="190"/>
      <c r="BN1767" s="190"/>
      <c r="BO1767" s="190"/>
      <c r="BP1767" s="190"/>
      <c r="BQ1767" s="190"/>
      <c r="BR1767" s="190"/>
      <c r="BS1767" s="190"/>
      <c r="BT1767" s="190"/>
      <c r="BU1767" s="190"/>
      <c r="BV1767" s="190"/>
      <c r="BW1767" s="190"/>
      <c r="BX1767" s="190"/>
      <c r="BY1767" s="190"/>
      <c r="BZ1767" s="190"/>
      <c r="CA1767" s="190"/>
      <c r="CB1767" s="190"/>
      <c r="CC1767" s="190"/>
      <c r="CD1767" s="190"/>
      <c r="CE1767" s="190"/>
      <c r="CF1767" s="190"/>
      <c r="CG1767" s="190"/>
      <c r="CH1767" s="190"/>
      <c r="CI1767" s="190"/>
      <c r="CJ1767" s="190"/>
      <c r="CK1767" s="190"/>
      <c r="CL1767" s="190"/>
      <c r="CN1767" s="201"/>
      <c r="CO1767" s="190"/>
      <c r="CP1767" s="190"/>
      <c r="CQ1767" s="190"/>
      <c r="CR1767" s="190"/>
      <c r="CS1767" s="190"/>
      <c r="CT1767" s="190"/>
      <c r="CU1767" s="190"/>
      <c r="CV1767" s="190"/>
      <c r="CW1767" s="190"/>
      <c r="CX1767" s="190"/>
      <c r="CY1767" s="190"/>
      <c r="CZ1767" s="190"/>
      <c r="DA1767" s="190"/>
      <c r="DB1767" s="190"/>
      <c r="DC1767" s="190"/>
      <c r="DD1767" s="190"/>
      <c r="DE1767" s="190"/>
      <c r="DF1767" s="190"/>
      <c r="DG1767" s="190"/>
      <c r="DH1767" s="190"/>
      <c r="DI1767" s="190"/>
      <c r="DJ1767" s="190"/>
      <c r="DK1767" s="190"/>
      <c r="DL1767" s="190"/>
    </row>
    <row r="1768" spans="1:116" x14ac:dyDescent="0.35">
      <c r="A1768" s="174"/>
      <c r="E1768" s="8"/>
      <c r="G1768" s="175" t="s">
        <v>491</v>
      </c>
      <c r="H1768" s="200"/>
      <c r="I1768" s="201"/>
      <c r="J1768" s="201"/>
      <c r="K1768" s="202"/>
      <c r="L1768" s="202"/>
      <c r="M1768" s="202"/>
      <c r="N1768" s="202"/>
      <c r="O1768" s="202"/>
      <c r="P1768" s="202"/>
      <c r="R1768" s="202"/>
      <c r="S1768" s="190" t="str">
        <f t="shared" ref="S1768:CD1768" si="3059">S$22</f>
        <v>S$18</v>
      </c>
      <c r="T1768" s="190" t="str">
        <f t="shared" si="3059"/>
        <v>T$18</v>
      </c>
      <c r="U1768" s="190" t="str">
        <f t="shared" si="3059"/>
        <v>U$18</v>
      </c>
      <c r="V1768" s="190" t="str">
        <f t="shared" si="3059"/>
        <v>V$18</v>
      </c>
      <c r="W1768" s="190" t="str">
        <f t="shared" si="3059"/>
        <v>W$18</v>
      </c>
      <c r="X1768" s="190" t="str">
        <f t="shared" si="3059"/>
        <v>X$18</v>
      </c>
      <c r="Y1768" s="190" t="str">
        <f t="shared" si="3059"/>
        <v>Y$18</v>
      </c>
      <c r="Z1768" s="190" t="str">
        <f t="shared" si="3059"/>
        <v>Z$18</v>
      </c>
      <c r="AA1768" s="190" t="str">
        <f t="shared" si="3059"/>
        <v>AA$18</v>
      </c>
      <c r="AB1768" s="190" t="str">
        <f t="shared" si="3059"/>
        <v>AB$18</v>
      </c>
      <c r="AC1768" s="190" t="str">
        <f t="shared" si="3059"/>
        <v>AC$18</v>
      </c>
      <c r="AD1768" s="190" t="str">
        <f t="shared" si="3059"/>
        <v>AD$18</v>
      </c>
      <c r="AE1768" s="190" t="str">
        <f t="shared" si="3059"/>
        <v>AE$18</v>
      </c>
      <c r="AF1768" s="190" t="str">
        <f t="shared" si="3059"/>
        <v>AF$18</v>
      </c>
      <c r="AG1768" s="190" t="str">
        <f t="shared" si="3059"/>
        <v>AG$18</v>
      </c>
      <c r="AH1768" s="190" t="str">
        <f t="shared" si="3059"/>
        <v>AH$18</v>
      </c>
      <c r="AI1768" s="190" t="str">
        <f t="shared" si="3059"/>
        <v>AI$18</v>
      </c>
      <c r="AJ1768" s="190" t="str">
        <f t="shared" si="3059"/>
        <v>AJ$18</v>
      </c>
      <c r="AK1768" s="190" t="str">
        <f t="shared" si="3059"/>
        <v>AK$18</v>
      </c>
      <c r="AL1768" s="190" t="str">
        <f t="shared" si="3059"/>
        <v>AL$18</v>
      </c>
      <c r="AM1768" s="190" t="str">
        <f t="shared" si="3059"/>
        <v>AM$18</v>
      </c>
      <c r="AN1768" s="190" t="str">
        <f t="shared" si="3059"/>
        <v>AN$18</v>
      </c>
      <c r="AO1768" s="190" t="str">
        <f t="shared" si="3059"/>
        <v>AO$18</v>
      </c>
      <c r="AP1768" s="190" t="str">
        <f t="shared" si="3059"/>
        <v>AP$18</v>
      </c>
      <c r="AQ1768" s="190" t="str">
        <f t="shared" si="3059"/>
        <v>AQ$18</v>
      </c>
      <c r="AR1768" s="190" t="str">
        <f t="shared" si="3059"/>
        <v>AR$18</v>
      </c>
      <c r="AS1768" s="190" t="str">
        <f t="shared" si="3059"/>
        <v>AS$18</v>
      </c>
      <c r="AT1768" s="190" t="str">
        <f t="shared" si="3059"/>
        <v>AT$18</v>
      </c>
      <c r="AU1768" s="190" t="str">
        <f t="shared" si="3059"/>
        <v>AU$18</v>
      </c>
      <c r="AV1768" s="190" t="str">
        <f t="shared" si="3059"/>
        <v>AV$18</v>
      </c>
      <c r="AW1768" s="190" t="str">
        <f t="shared" si="3059"/>
        <v>AW$18</v>
      </c>
      <c r="AX1768" s="190" t="str">
        <f t="shared" si="3059"/>
        <v>AX$18</v>
      </c>
      <c r="AY1768" s="190" t="str">
        <f t="shared" si="3059"/>
        <v>AY$18</v>
      </c>
      <c r="AZ1768" s="190" t="str">
        <f t="shared" si="3059"/>
        <v>AZ$18</v>
      </c>
      <c r="BA1768" s="190" t="str">
        <f t="shared" si="3059"/>
        <v>BA$18</v>
      </c>
      <c r="BB1768" s="190" t="str">
        <f t="shared" si="3059"/>
        <v>BB$18</v>
      </c>
      <c r="BC1768" s="190" t="str">
        <f t="shared" si="3059"/>
        <v>BC$18</v>
      </c>
      <c r="BD1768" s="190" t="str">
        <f t="shared" si="3059"/>
        <v>BD$18</v>
      </c>
      <c r="BE1768" s="190" t="str">
        <f t="shared" si="3059"/>
        <v>BE$18</v>
      </c>
      <c r="BF1768" s="190" t="str">
        <f t="shared" si="3059"/>
        <v>BF$18</v>
      </c>
      <c r="BG1768" s="190" t="str">
        <f t="shared" si="3059"/>
        <v>BG$18</v>
      </c>
      <c r="BH1768" s="190" t="str">
        <f t="shared" si="3059"/>
        <v>BH$18</v>
      </c>
      <c r="BI1768" s="190" t="str">
        <f t="shared" si="3059"/>
        <v>BI$18</v>
      </c>
      <c r="BJ1768" s="190" t="str">
        <f t="shared" si="3059"/>
        <v>BJ$18</v>
      </c>
      <c r="BK1768" s="190" t="str">
        <f t="shared" si="3059"/>
        <v>BK$18</v>
      </c>
      <c r="BL1768" s="190" t="str">
        <f t="shared" si="3059"/>
        <v>BL$18</v>
      </c>
      <c r="BM1768" s="190" t="str">
        <f t="shared" si="3059"/>
        <v>BM$18</v>
      </c>
      <c r="BN1768" s="190" t="str">
        <f t="shared" si="3059"/>
        <v>BN$18</v>
      </c>
      <c r="BO1768" s="190" t="str">
        <f t="shared" si="3059"/>
        <v>BO$18</v>
      </c>
      <c r="BP1768" s="190" t="str">
        <f t="shared" si="3059"/>
        <v>BP$18</v>
      </c>
      <c r="BQ1768" s="190" t="str">
        <f t="shared" si="3059"/>
        <v>BQ$18</v>
      </c>
      <c r="BR1768" s="190" t="str">
        <f t="shared" si="3059"/>
        <v>BR$18</v>
      </c>
      <c r="BS1768" s="190" t="str">
        <f t="shared" si="3059"/>
        <v>BS$18</v>
      </c>
      <c r="BT1768" s="190" t="str">
        <f t="shared" si="3059"/>
        <v>BT$18</v>
      </c>
      <c r="BU1768" s="190" t="str">
        <f t="shared" si="3059"/>
        <v>BU$18</v>
      </c>
      <c r="BV1768" s="190" t="str">
        <f t="shared" si="3059"/>
        <v>BV$18</v>
      </c>
      <c r="BW1768" s="190" t="str">
        <f t="shared" si="3059"/>
        <v>BW$18</v>
      </c>
      <c r="BX1768" s="190" t="str">
        <f t="shared" si="3059"/>
        <v>BX$18</v>
      </c>
      <c r="BY1768" s="190" t="str">
        <f t="shared" si="3059"/>
        <v>BY$18</v>
      </c>
      <c r="BZ1768" s="190" t="str">
        <f t="shared" si="3059"/>
        <v>BZ$18</v>
      </c>
      <c r="CA1768" s="190" t="str">
        <f t="shared" si="3059"/>
        <v>CA$18</v>
      </c>
      <c r="CB1768" s="190" t="str">
        <f t="shared" si="3059"/>
        <v>CB$18</v>
      </c>
      <c r="CC1768" s="190" t="str">
        <f t="shared" si="3059"/>
        <v>CC$18</v>
      </c>
      <c r="CD1768" s="190" t="str">
        <f t="shared" si="3059"/>
        <v>CD$18</v>
      </c>
      <c r="CE1768" s="190" t="str">
        <f t="shared" ref="CE1768:CL1768" si="3060">CE$22</f>
        <v>CE$18</v>
      </c>
      <c r="CF1768" s="190" t="str">
        <f t="shared" si="3060"/>
        <v>CF$18</v>
      </c>
      <c r="CG1768" s="190" t="str">
        <f t="shared" si="3060"/>
        <v>CG$18</v>
      </c>
      <c r="CH1768" s="190" t="str">
        <f t="shared" si="3060"/>
        <v>CH$18</v>
      </c>
      <c r="CI1768" s="190" t="str">
        <f t="shared" si="3060"/>
        <v>CI$18</v>
      </c>
      <c r="CJ1768" s="190" t="str">
        <f t="shared" si="3060"/>
        <v>CJ$18</v>
      </c>
      <c r="CK1768" s="190" t="str">
        <f t="shared" si="3060"/>
        <v>CK$18</v>
      </c>
      <c r="CL1768" s="190" t="str">
        <f t="shared" si="3060"/>
        <v>CL$18</v>
      </c>
      <c r="CN1768" s="201"/>
      <c r="CO1768" s="190" t="str">
        <f t="shared" ref="CO1768:DL1768" si="3061">CO$22</f>
        <v>CO$18</v>
      </c>
      <c r="CP1768" s="190" t="str">
        <f t="shared" si="3061"/>
        <v>CP$18</v>
      </c>
      <c r="CQ1768" s="190" t="str">
        <f t="shared" si="3061"/>
        <v>CQ$18</v>
      </c>
      <c r="CR1768" s="190" t="str">
        <f t="shared" si="3061"/>
        <v>CR$18</v>
      </c>
      <c r="CS1768" s="190" t="str">
        <f t="shared" si="3061"/>
        <v>CS$18</v>
      </c>
      <c r="CT1768" s="190" t="str">
        <f t="shared" si="3061"/>
        <v>CT$18</v>
      </c>
      <c r="CU1768" s="190" t="str">
        <f t="shared" si="3061"/>
        <v>CU$18</v>
      </c>
      <c r="CV1768" s="190" t="str">
        <f t="shared" si="3061"/>
        <v>CV$18</v>
      </c>
      <c r="CW1768" s="190" t="str">
        <f t="shared" si="3061"/>
        <v>CW$18</v>
      </c>
      <c r="CX1768" s="190" t="str">
        <f t="shared" si="3061"/>
        <v>CX$18</v>
      </c>
      <c r="CY1768" s="190" t="str">
        <f t="shared" si="3061"/>
        <v>CY$18</v>
      </c>
      <c r="CZ1768" s="190" t="str">
        <f t="shared" si="3061"/>
        <v>CZ$18</v>
      </c>
      <c r="DA1768" s="190" t="str">
        <f t="shared" si="3061"/>
        <v>DA$18</v>
      </c>
      <c r="DB1768" s="190" t="str">
        <f t="shared" si="3061"/>
        <v>DB$18</v>
      </c>
      <c r="DC1768" s="190" t="str">
        <f t="shared" si="3061"/>
        <v>DC$18</v>
      </c>
      <c r="DD1768" s="190" t="str">
        <f t="shared" si="3061"/>
        <v>DD$18</v>
      </c>
      <c r="DE1768" s="190" t="str">
        <f t="shared" si="3061"/>
        <v>DE$18</v>
      </c>
      <c r="DF1768" s="190" t="str">
        <f t="shared" si="3061"/>
        <v>DF$18</v>
      </c>
      <c r="DG1768" s="190" t="str">
        <f t="shared" si="3061"/>
        <v>DG$18</v>
      </c>
      <c r="DH1768" s="190" t="str">
        <f t="shared" si="3061"/>
        <v>DH$18</v>
      </c>
      <c r="DI1768" s="190" t="str">
        <f t="shared" si="3061"/>
        <v>DI$18</v>
      </c>
      <c r="DJ1768" s="190" t="str">
        <f t="shared" si="3061"/>
        <v>DJ$18</v>
      </c>
      <c r="DK1768" s="190" t="str">
        <f t="shared" si="3061"/>
        <v>DK$18</v>
      </c>
      <c r="DL1768" s="190" t="str">
        <f t="shared" si="3061"/>
        <v>DL$18</v>
      </c>
    </row>
    <row r="1769" spans="1:116" x14ac:dyDescent="0.35">
      <c r="A1769" s="174"/>
      <c r="E1769" s="8"/>
      <c r="G1769" s="175" t="s">
        <v>505</v>
      </c>
      <c r="H1769" s="200"/>
      <c r="I1769" s="201"/>
      <c r="J1769" s="201"/>
      <c r="K1769" s="202"/>
      <c r="L1769" s="202"/>
      <c r="M1769" s="202"/>
      <c r="N1769" s="202"/>
      <c r="O1769" s="202"/>
      <c r="P1769" s="202"/>
      <c r="R1769" s="202"/>
      <c r="S1769" s="190" t="str">
        <f t="shared" ref="S1769:CD1769" si="3062">S$23</f>
        <v>S$19</v>
      </c>
      <c r="T1769" s="190" t="str">
        <f t="shared" si="3062"/>
        <v>T$19</v>
      </c>
      <c r="U1769" s="190" t="str">
        <f t="shared" si="3062"/>
        <v>U$19</v>
      </c>
      <c r="V1769" s="190" t="str">
        <f t="shared" si="3062"/>
        <v>V$19</v>
      </c>
      <c r="W1769" s="190" t="str">
        <f t="shared" si="3062"/>
        <v>W$19</v>
      </c>
      <c r="X1769" s="190" t="str">
        <f t="shared" si="3062"/>
        <v>X$19</v>
      </c>
      <c r="Y1769" s="190" t="str">
        <f t="shared" si="3062"/>
        <v>Y$19</v>
      </c>
      <c r="Z1769" s="190" t="str">
        <f t="shared" si="3062"/>
        <v>Z$19</v>
      </c>
      <c r="AA1769" s="190" t="str">
        <f t="shared" si="3062"/>
        <v>AA$19</v>
      </c>
      <c r="AB1769" s="190" t="str">
        <f t="shared" si="3062"/>
        <v>AB$19</v>
      </c>
      <c r="AC1769" s="190" t="str">
        <f t="shared" si="3062"/>
        <v>AC$19</v>
      </c>
      <c r="AD1769" s="190" t="str">
        <f t="shared" si="3062"/>
        <v>AD$19</v>
      </c>
      <c r="AE1769" s="190" t="str">
        <f t="shared" si="3062"/>
        <v>AE$19</v>
      </c>
      <c r="AF1769" s="190" t="str">
        <f t="shared" si="3062"/>
        <v>AF$19</v>
      </c>
      <c r="AG1769" s="190" t="str">
        <f t="shared" si="3062"/>
        <v>AG$19</v>
      </c>
      <c r="AH1769" s="190" t="str">
        <f t="shared" si="3062"/>
        <v>AH$19</v>
      </c>
      <c r="AI1769" s="190" t="str">
        <f t="shared" si="3062"/>
        <v>AI$19</v>
      </c>
      <c r="AJ1769" s="190" t="str">
        <f t="shared" si="3062"/>
        <v>AJ$19</v>
      </c>
      <c r="AK1769" s="190" t="str">
        <f t="shared" si="3062"/>
        <v>AK$19</v>
      </c>
      <c r="AL1769" s="190" t="str">
        <f t="shared" si="3062"/>
        <v>AL$19</v>
      </c>
      <c r="AM1769" s="190" t="str">
        <f t="shared" si="3062"/>
        <v>AM$19</v>
      </c>
      <c r="AN1769" s="190" t="str">
        <f t="shared" si="3062"/>
        <v>AN$19</v>
      </c>
      <c r="AO1769" s="190" t="str">
        <f t="shared" si="3062"/>
        <v>AO$19</v>
      </c>
      <c r="AP1769" s="190" t="str">
        <f t="shared" si="3062"/>
        <v>AP$19</v>
      </c>
      <c r="AQ1769" s="190" t="str">
        <f t="shared" si="3062"/>
        <v>AQ$19</v>
      </c>
      <c r="AR1769" s="190" t="str">
        <f t="shared" si="3062"/>
        <v>AR$19</v>
      </c>
      <c r="AS1769" s="190" t="str">
        <f t="shared" si="3062"/>
        <v>AS$19</v>
      </c>
      <c r="AT1769" s="190" t="str">
        <f t="shared" si="3062"/>
        <v>AT$19</v>
      </c>
      <c r="AU1769" s="190" t="str">
        <f t="shared" si="3062"/>
        <v>AU$19</v>
      </c>
      <c r="AV1769" s="190" t="str">
        <f t="shared" si="3062"/>
        <v>AV$19</v>
      </c>
      <c r="AW1769" s="190" t="str">
        <f t="shared" si="3062"/>
        <v>AW$19</v>
      </c>
      <c r="AX1769" s="190" t="str">
        <f t="shared" si="3062"/>
        <v>AX$19</v>
      </c>
      <c r="AY1769" s="190" t="str">
        <f t="shared" si="3062"/>
        <v>AY$19</v>
      </c>
      <c r="AZ1769" s="190" t="str">
        <f t="shared" si="3062"/>
        <v>AZ$19</v>
      </c>
      <c r="BA1769" s="190" t="str">
        <f t="shared" si="3062"/>
        <v>BA$19</v>
      </c>
      <c r="BB1769" s="190" t="str">
        <f t="shared" si="3062"/>
        <v>BB$19</v>
      </c>
      <c r="BC1769" s="190" t="str">
        <f t="shared" si="3062"/>
        <v>BC$19</v>
      </c>
      <c r="BD1769" s="190" t="str">
        <f t="shared" si="3062"/>
        <v>BD$19</v>
      </c>
      <c r="BE1769" s="190" t="str">
        <f t="shared" si="3062"/>
        <v>BE$19</v>
      </c>
      <c r="BF1769" s="190" t="str">
        <f t="shared" si="3062"/>
        <v>BF$19</v>
      </c>
      <c r="BG1769" s="190" t="str">
        <f t="shared" si="3062"/>
        <v>BG$19</v>
      </c>
      <c r="BH1769" s="190" t="str">
        <f t="shared" si="3062"/>
        <v>BH$19</v>
      </c>
      <c r="BI1769" s="190" t="str">
        <f t="shared" si="3062"/>
        <v>BI$19</v>
      </c>
      <c r="BJ1769" s="190" t="str">
        <f t="shared" si="3062"/>
        <v>BJ$19</v>
      </c>
      <c r="BK1769" s="190" t="str">
        <f t="shared" si="3062"/>
        <v>BK$19</v>
      </c>
      <c r="BL1769" s="190" t="str">
        <f t="shared" si="3062"/>
        <v>BL$19</v>
      </c>
      <c r="BM1769" s="190" t="str">
        <f t="shared" si="3062"/>
        <v>BM$19</v>
      </c>
      <c r="BN1769" s="190" t="str">
        <f t="shared" si="3062"/>
        <v>BN$19</v>
      </c>
      <c r="BO1769" s="190" t="str">
        <f t="shared" si="3062"/>
        <v>BO$19</v>
      </c>
      <c r="BP1769" s="190" t="str">
        <f t="shared" si="3062"/>
        <v>BP$19</v>
      </c>
      <c r="BQ1769" s="190" t="str">
        <f t="shared" si="3062"/>
        <v>BQ$19</v>
      </c>
      <c r="BR1769" s="190" t="str">
        <f t="shared" si="3062"/>
        <v>BR$19</v>
      </c>
      <c r="BS1769" s="190" t="str">
        <f t="shared" si="3062"/>
        <v>BS$19</v>
      </c>
      <c r="BT1769" s="190" t="str">
        <f t="shared" si="3062"/>
        <v>BT$19</v>
      </c>
      <c r="BU1769" s="190" t="str">
        <f t="shared" si="3062"/>
        <v>BU$19</v>
      </c>
      <c r="BV1769" s="190" t="str">
        <f t="shared" si="3062"/>
        <v>BV$19</v>
      </c>
      <c r="BW1769" s="190" t="str">
        <f t="shared" si="3062"/>
        <v>BW$19</v>
      </c>
      <c r="BX1769" s="190" t="str">
        <f t="shared" si="3062"/>
        <v>BX$19</v>
      </c>
      <c r="BY1769" s="190" t="str">
        <f t="shared" si="3062"/>
        <v>BY$19</v>
      </c>
      <c r="BZ1769" s="190" t="str">
        <f t="shared" si="3062"/>
        <v>BZ$19</v>
      </c>
      <c r="CA1769" s="190" t="str">
        <f t="shared" si="3062"/>
        <v>CA$19</v>
      </c>
      <c r="CB1769" s="190" t="str">
        <f t="shared" si="3062"/>
        <v>CB$19</v>
      </c>
      <c r="CC1769" s="190" t="str">
        <f t="shared" si="3062"/>
        <v>CC$19</v>
      </c>
      <c r="CD1769" s="190" t="str">
        <f t="shared" si="3062"/>
        <v>CD$19</v>
      </c>
      <c r="CE1769" s="190" t="str">
        <f t="shared" ref="CE1769:CL1769" si="3063">CE$23</f>
        <v>CE$19</v>
      </c>
      <c r="CF1769" s="190" t="str">
        <f t="shared" si="3063"/>
        <v>CF$19</v>
      </c>
      <c r="CG1769" s="190" t="str">
        <f t="shared" si="3063"/>
        <v>CG$19</v>
      </c>
      <c r="CH1769" s="190" t="str">
        <f t="shared" si="3063"/>
        <v>CH$19</v>
      </c>
      <c r="CI1769" s="190" t="str">
        <f t="shared" si="3063"/>
        <v>CI$19</v>
      </c>
      <c r="CJ1769" s="190" t="str">
        <f t="shared" si="3063"/>
        <v>CJ$19</v>
      </c>
      <c r="CK1769" s="190" t="str">
        <f t="shared" si="3063"/>
        <v>CK$19</v>
      </c>
      <c r="CL1769" s="190" t="str">
        <f t="shared" si="3063"/>
        <v>CL$19</v>
      </c>
      <c r="CN1769" s="201"/>
      <c r="CO1769" s="190" t="str">
        <f t="shared" ref="CO1769:DL1769" si="3064">CO$23</f>
        <v>CO$19</v>
      </c>
      <c r="CP1769" s="190" t="str">
        <f t="shared" si="3064"/>
        <v>CP$19</v>
      </c>
      <c r="CQ1769" s="190" t="str">
        <f t="shared" si="3064"/>
        <v>CQ$19</v>
      </c>
      <c r="CR1769" s="190" t="str">
        <f t="shared" si="3064"/>
        <v>CR$19</v>
      </c>
      <c r="CS1769" s="190" t="str">
        <f t="shared" si="3064"/>
        <v>CS$19</v>
      </c>
      <c r="CT1769" s="190" t="str">
        <f t="shared" si="3064"/>
        <v>CT$19</v>
      </c>
      <c r="CU1769" s="190" t="str">
        <f t="shared" si="3064"/>
        <v>CU$19</v>
      </c>
      <c r="CV1769" s="190" t="str">
        <f t="shared" si="3064"/>
        <v>CV$19</v>
      </c>
      <c r="CW1769" s="190" t="str">
        <f t="shared" si="3064"/>
        <v>CW$19</v>
      </c>
      <c r="CX1769" s="190" t="str">
        <f t="shared" si="3064"/>
        <v>CX$19</v>
      </c>
      <c r="CY1769" s="190" t="str">
        <f t="shared" si="3064"/>
        <v>CY$19</v>
      </c>
      <c r="CZ1769" s="190" t="str">
        <f t="shared" si="3064"/>
        <v>CZ$19</v>
      </c>
      <c r="DA1769" s="190" t="str">
        <f t="shared" si="3064"/>
        <v>DA$19</v>
      </c>
      <c r="DB1769" s="190" t="str">
        <f t="shared" si="3064"/>
        <v>DB$19</v>
      </c>
      <c r="DC1769" s="190" t="str">
        <f t="shared" si="3064"/>
        <v>DC$19</v>
      </c>
      <c r="DD1769" s="190" t="str">
        <f t="shared" si="3064"/>
        <v>DD$19</v>
      </c>
      <c r="DE1769" s="190" t="str">
        <f t="shared" si="3064"/>
        <v>DE$19</v>
      </c>
      <c r="DF1769" s="190" t="str">
        <f t="shared" si="3064"/>
        <v>DF$19</v>
      </c>
      <c r="DG1769" s="190" t="str">
        <f t="shared" si="3064"/>
        <v>DG$19</v>
      </c>
      <c r="DH1769" s="190" t="str">
        <f t="shared" si="3064"/>
        <v>DH$19</v>
      </c>
      <c r="DI1769" s="190" t="str">
        <f t="shared" si="3064"/>
        <v>DI$19</v>
      </c>
      <c r="DJ1769" s="190" t="str">
        <f t="shared" si="3064"/>
        <v>DJ$19</v>
      </c>
      <c r="DK1769" s="190" t="str">
        <f t="shared" si="3064"/>
        <v>DK$19</v>
      </c>
      <c r="DL1769" s="190" t="str">
        <f t="shared" si="3064"/>
        <v>DL$19</v>
      </c>
    </row>
    <row r="1770" spans="1:116" x14ac:dyDescent="0.35">
      <c r="E1770" s="8"/>
      <c r="G1770" s="175" t="s">
        <v>463</v>
      </c>
      <c r="H1770" s="12"/>
      <c r="I1770" s="60"/>
      <c r="J1770" s="60"/>
      <c r="K1770" s="15"/>
      <c r="L1770" s="15"/>
      <c r="M1770" s="15"/>
      <c r="N1770" s="15"/>
      <c r="O1770" s="15"/>
      <c r="P1770" s="15"/>
      <c r="R1770" s="15"/>
      <c r="S1770" s="80"/>
      <c r="T1770" s="80"/>
      <c r="U1770" s="80"/>
      <c r="V1770" s="80"/>
      <c r="W1770" s="80"/>
      <c r="X1770" s="80"/>
      <c r="Y1770" s="80"/>
      <c r="Z1770" s="80"/>
      <c r="AA1770" s="80"/>
      <c r="AB1770" s="80"/>
      <c r="AC1770" s="80"/>
      <c r="AD1770" s="80"/>
      <c r="AE1770" s="80"/>
      <c r="AF1770" s="80"/>
      <c r="AG1770" s="80"/>
      <c r="AH1770" s="80"/>
      <c r="AI1770" s="80"/>
      <c r="AJ1770" s="80"/>
      <c r="AK1770" s="80"/>
      <c r="AL1770" s="80"/>
      <c r="AM1770" s="80"/>
      <c r="AN1770" s="80"/>
      <c r="AO1770" s="80"/>
      <c r="AP1770" s="80"/>
      <c r="AQ1770" s="80"/>
      <c r="AR1770" s="80"/>
      <c r="AS1770" s="80"/>
      <c r="AT1770" s="80"/>
      <c r="AU1770" s="80"/>
      <c r="AV1770" s="80"/>
      <c r="AW1770" s="80"/>
      <c r="AX1770" s="80"/>
      <c r="AY1770" s="80"/>
      <c r="AZ1770" s="80"/>
      <c r="BA1770" s="80"/>
      <c r="BB1770" s="80"/>
      <c r="BC1770" s="80"/>
      <c r="BD1770" s="80"/>
      <c r="BE1770" s="80"/>
      <c r="BF1770" s="80"/>
      <c r="BG1770" s="80"/>
      <c r="BH1770" s="80"/>
      <c r="BI1770" s="80"/>
      <c r="BJ1770" s="80"/>
      <c r="BK1770" s="80"/>
      <c r="BL1770" s="80"/>
      <c r="BM1770" s="80"/>
      <c r="BN1770" s="80"/>
      <c r="BO1770" s="80"/>
      <c r="BP1770" s="80"/>
      <c r="BQ1770" s="80"/>
      <c r="BR1770" s="80"/>
      <c r="BS1770" s="80"/>
      <c r="BT1770" s="80"/>
      <c r="BU1770" s="80"/>
      <c r="BV1770" s="80"/>
      <c r="BW1770" s="80"/>
      <c r="BX1770" s="80"/>
      <c r="BY1770" s="80"/>
      <c r="BZ1770" s="80"/>
      <c r="CA1770" s="80"/>
      <c r="CB1770" s="80"/>
      <c r="CC1770" s="80"/>
      <c r="CD1770" s="80"/>
      <c r="CE1770" s="80"/>
      <c r="CF1770" s="80"/>
      <c r="CG1770" s="80"/>
      <c r="CH1770" s="80"/>
      <c r="CI1770" s="80"/>
      <c r="CJ1770" s="80"/>
      <c r="CK1770" s="80"/>
      <c r="CL1770" s="80"/>
      <c r="CN1770" s="60"/>
      <c r="CO1770" s="179"/>
      <c r="CP1770" s="179"/>
      <c r="CQ1770" s="179"/>
      <c r="CR1770" s="179"/>
      <c r="CS1770" s="179"/>
      <c r="CT1770" s="179"/>
      <c r="CU1770" s="179"/>
      <c r="CV1770" s="179"/>
      <c r="CW1770" s="179"/>
      <c r="CX1770" s="179"/>
      <c r="CY1770" s="179"/>
      <c r="CZ1770" s="179"/>
      <c r="DA1770" s="179"/>
      <c r="DB1770" s="179"/>
      <c r="DC1770" s="179"/>
      <c r="DD1770" s="179"/>
      <c r="DE1770" s="179"/>
      <c r="DF1770" s="179"/>
      <c r="DG1770" s="179"/>
      <c r="DH1770" s="179"/>
      <c r="DI1770" s="179"/>
      <c r="DJ1770" s="179"/>
      <c r="DK1770" s="179"/>
      <c r="DL1770" s="179"/>
    </row>
    <row r="1771" spans="1:116" x14ac:dyDescent="0.35">
      <c r="E1771" s="8"/>
      <c r="G1771" s="175" t="s">
        <v>464</v>
      </c>
      <c r="H1771" s="12"/>
      <c r="I1771" s="60"/>
      <c r="J1771" s="60"/>
      <c r="K1771" s="15"/>
      <c r="L1771" s="15"/>
      <c r="M1771" s="15"/>
      <c r="N1771" s="15"/>
      <c r="O1771" s="15"/>
      <c r="P1771" s="15"/>
      <c r="R1771" s="15"/>
      <c r="S1771" s="80"/>
      <c r="T1771" s="80"/>
      <c r="U1771" s="80"/>
      <c r="V1771" s="80"/>
      <c r="W1771" s="80"/>
      <c r="X1771" s="80"/>
      <c r="Y1771" s="80"/>
      <c r="Z1771" s="80"/>
      <c r="AA1771" s="80"/>
      <c r="AB1771" s="80"/>
      <c r="AC1771" s="80"/>
      <c r="AD1771" s="80"/>
      <c r="AE1771" s="80"/>
      <c r="AF1771" s="80"/>
      <c r="AG1771" s="80"/>
      <c r="AH1771" s="80"/>
      <c r="AI1771" s="80"/>
      <c r="AJ1771" s="80"/>
      <c r="AK1771" s="80"/>
      <c r="AL1771" s="80"/>
      <c r="AM1771" s="80"/>
      <c r="AN1771" s="80"/>
      <c r="AO1771" s="80"/>
      <c r="AP1771" s="80"/>
      <c r="AQ1771" s="80"/>
      <c r="AR1771" s="80"/>
      <c r="AS1771" s="80"/>
      <c r="AT1771" s="80"/>
      <c r="AU1771" s="80"/>
      <c r="AV1771" s="80"/>
      <c r="AW1771" s="80"/>
      <c r="AX1771" s="80"/>
      <c r="AY1771" s="80"/>
      <c r="AZ1771" s="80"/>
      <c r="BA1771" s="80"/>
      <c r="BB1771" s="80"/>
      <c r="BC1771" s="80"/>
      <c r="BD1771" s="80"/>
      <c r="BE1771" s="80"/>
      <c r="BF1771" s="80"/>
      <c r="BG1771" s="80"/>
      <c r="BH1771" s="80"/>
      <c r="BI1771" s="80"/>
      <c r="BJ1771" s="80"/>
      <c r="BK1771" s="80"/>
      <c r="BL1771" s="80"/>
      <c r="BM1771" s="80"/>
      <c r="BN1771" s="80"/>
      <c r="BO1771" s="80"/>
      <c r="BP1771" s="80"/>
      <c r="BQ1771" s="80"/>
      <c r="BR1771" s="80"/>
      <c r="BS1771" s="80"/>
      <c r="BT1771" s="80"/>
      <c r="BU1771" s="80"/>
      <c r="BV1771" s="80"/>
      <c r="BW1771" s="80"/>
      <c r="BX1771" s="80"/>
      <c r="BY1771" s="80"/>
      <c r="BZ1771" s="80"/>
      <c r="CA1771" s="80"/>
      <c r="CB1771" s="80"/>
      <c r="CC1771" s="80"/>
      <c r="CD1771" s="80"/>
      <c r="CE1771" s="80"/>
      <c r="CF1771" s="80"/>
      <c r="CG1771" s="80"/>
      <c r="CH1771" s="80"/>
      <c r="CI1771" s="80"/>
      <c r="CJ1771" s="80"/>
      <c r="CK1771" s="80"/>
      <c r="CL1771" s="80"/>
      <c r="CN1771" s="60"/>
      <c r="CO1771" s="179"/>
      <c r="CP1771" s="179"/>
      <c r="CQ1771" s="179"/>
      <c r="CR1771" s="179"/>
      <c r="CS1771" s="179"/>
      <c r="CT1771" s="179"/>
      <c r="CU1771" s="179"/>
      <c r="CV1771" s="179"/>
      <c r="CW1771" s="179"/>
      <c r="CX1771" s="179"/>
      <c r="CY1771" s="179"/>
      <c r="CZ1771" s="179"/>
      <c r="DA1771" s="179"/>
      <c r="DB1771" s="179"/>
      <c r="DC1771" s="179"/>
      <c r="DD1771" s="179"/>
      <c r="DE1771" s="179"/>
      <c r="DF1771" s="179"/>
      <c r="DG1771" s="179"/>
      <c r="DH1771" s="179"/>
      <c r="DI1771" s="179"/>
      <c r="DJ1771" s="179"/>
      <c r="DK1771" s="179"/>
      <c r="DL1771" s="179"/>
    </row>
    <row r="1772" spans="1:116" x14ac:dyDescent="0.35">
      <c r="E1772" s="8"/>
      <c r="G1772" s="136"/>
      <c r="H1772" s="12"/>
      <c r="I1772" s="60"/>
      <c r="J1772" s="60"/>
      <c r="K1772" s="15"/>
      <c r="L1772" s="15"/>
      <c r="M1772" s="15"/>
      <c r="N1772" s="15"/>
      <c r="O1772" s="15"/>
      <c r="P1772" s="15"/>
      <c r="R1772" s="15"/>
      <c r="S1772" s="80"/>
      <c r="T1772" s="80"/>
      <c r="U1772" s="80"/>
      <c r="V1772" s="80"/>
      <c r="W1772" s="80"/>
      <c r="X1772" s="80"/>
      <c r="Y1772" s="80"/>
      <c r="Z1772" s="80"/>
      <c r="AA1772" s="80"/>
      <c r="AB1772" s="80"/>
      <c r="AC1772" s="80"/>
      <c r="AD1772" s="80"/>
      <c r="AE1772" s="80"/>
      <c r="AF1772" s="80"/>
      <c r="AG1772" s="80"/>
      <c r="AH1772" s="80"/>
      <c r="AI1772" s="80"/>
      <c r="AJ1772" s="80"/>
      <c r="AK1772" s="80"/>
      <c r="AL1772" s="80"/>
      <c r="AM1772" s="80"/>
      <c r="AN1772" s="80"/>
      <c r="AO1772" s="80"/>
      <c r="AP1772" s="80"/>
      <c r="AQ1772" s="80"/>
      <c r="AR1772" s="80"/>
      <c r="AS1772" s="80"/>
      <c r="AT1772" s="80"/>
      <c r="AU1772" s="80"/>
      <c r="AV1772" s="80"/>
      <c r="AW1772" s="80"/>
      <c r="AX1772" s="80"/>
      <c r="AY1772" s="80"/>
      <c r="AZ1772" s="80"/>
      <c r="BA1772" s="80"/>
      <c r="BB1772" s="80"/>
      <c r="BC1772" s="80"/>
      <c r="BD1772" s="80"/>
      <c r="BE1772" s="80"/>
      <c r="BF1772" s="80"/>
      <c r="BG1772" s="80"/>
      <c r="BH1772" s="80"/>
      <c r="BI1772" s="80"/>
      <c r="BJ1772" s="80"/>
      <c r="BK1772" s="80"/>
      <c r="BL1772" s="80"/>
      <c r="BM1772" s="80"/>
      <c r="BN1772" s="80"/>
      <c r="BO1772" s="80"/>
      <c r="BP1772" s="80"/>
      <c r="BQ1772" s="80"/>
      <c r="BR1772" s="80"/>
      <c r="BS1772" s="80"/>
      <c r="BT1772" s="80"/>
      <c r="BU1772" s="80"/>
      <c r="BV1772" s="80"/>
      <c r="BW1772" s="80"/>
      <c r="BX1772" s="80"/>
      <c r="BY1772" s="80"/>
      <c r="BZ1772" s="80"/>
      <c r="CA1772" s="80"/>
      <c r="CB1772" s="80"/>
      <c r="CC1772" s="80"/>
      <c r="CD1772" s="80"/>
      <c r="CE1772" s="80"/>
      <c r="CF1772" s="80"/>
      <c r="CG1772" s="80"/>
      <c r="CH1772" s="80"/>
      <c r="CI1772" s="80"/>
      <c r="CJ1772" s="80"/>
      <c r="CK1772" s="80"/>
      <c r="CL1772" s="80"/>
      <c r="CN1772" s="60"/>
      <c r="CO1772" s="179"/>
      <c r="CP1772" s="179"/>
      <c r="CQ1772" s="179"/>
      <c r="CR1772" s="179"/>
      <c r="CS1772" s="179"/>
      <c r="CT1772" s="179"/>
      <c r="CU1772" s="179"/>
      <c r="CV1772" s="179"/>
      <c r="CW1772" s="179"/>
      <c r="CX1772" s="179"/>
      <c r="CY1772" s="179"/>
      <c r="CZ1772" s="179"/>
      <c r="DA1772" s="179"/>
      <c r="DB1772" s="179"/>
      <c r="DC1772" s="179"/>
      <c r="DD1772" s="179"/>
      <c r="DE1772" s="179"/>
      <c r="DF1772" s="179"/>
      <c r="DG1772" s="179"/>
      <c r="DH1772" s="179"/>
      <c r="DI1772" s="179"/>
      <c r="DJ1772" s="179"/>
      <c r="DK1772" s="179"/>
      <c r="DL1772" s="179"/>
    </row>
    <row r="1773" spans="1:116" x14ac:dyDescent="0.35">
      <c r="E1773" s="8"/>
      <c r="G1773" s="136"/>
      <c r="H1773" s="12"/>
      <c r="I1773" s="60"/>
      <c r="J1773" s="60"/>
      <c r="K1773" s="15"/>
      <c r="L1773" s="15"/>
      <c r="M1773" s="15"/>
      <c r="N1773" s="15"/>
      <c r="O1773" s="15"/>
      <c r="P1773" s="15"/>
      <c r="R1773" s="15"/>
      <c r="S1773" s="80"/>
      <c r="T1773" s="80"/>
      <c r="U1773" s="80"/>
      <c r="V1773" s="80"/>
      <c r="W1773" s="80"/>
      <c r="X1773" s="80"/>
      <c r="Y1773" s="80"/>
      <c r="Z1773" s="80"/>
      <c r="AA1773" s="80"/>
      <c r="AB1773" s="80"/>
      <c r="AC1773" s="80"/>
      <c r="AD1773" s="80"/>
      <c r="AE1773" s="80"/>
      <c r="AF1773" s="80"/>
      <c r="AG1773" s="80"/>
      <c r="AH1773" s="80"/>
      <c r="AI1773" s="80"/>
      <c r="AJ1773" s="80"/>
      <c r="AK1773" s="80"/>
      <c r="AL1773" s="80"/>
      <c r="AM1773" s="80"/>
      <c r="AN1773" s="80"/>
      <c r="AO1773" s="80"/>
      <c r="AP1773" s="80"/>
      <c r="AQ1773" s="80"/>
      <c r="AR1773" s="80"/>
      <c r="AS1773" s="80"/>
      <c r="AT1773" s="80"/>
      <c r="AU1773" s="80"/>
      <c r="AV1773" s="80"/>
      <c r="AW1773" s="80"/>
      <c r="AX1773" s="80"/>
      <c r="AY1773" s="80"/>
      <c r="AZ1773" s="80"/>
      <c r="BA1773" s="80"/>
      <c r="BB1773" s="80"/>
      <c r="BC1773" s="80"/>
      <c r="BD1773" s="80"/>
      <c r="BE1773" s="80"/>
      <c r="BF1773" s="80"/>
      <c r="BG1773" s="80"/>
      <c r="BH1773" s="80"/>
      <c r="BI1773" s="80"/>
      <c r="BJ1773" s="80"/>
      <c r="BK1773" s="80"/>
      <c r="BL1773" s="80"/>
      <c r="BM1773" s="80"/>
      <c r="BN1773" s="80"/>
      <c r="BO1773" s="80"/>
      <c r="BP1773" s="80"/>
      <c r="BQ1773" s="80"/>
      <c r="BR1773" s="80"/>
      <c r="BS1773" s="80"/>
      <c r="BT1773" s="80"/>
      <c r="BU1773" s="80"/>
      <c r="BV1773" s="80"/>
      <c r="BW1773" s="80"/>
      <c r="BX1773" s="80"/>
      <c r="BY1773" s="80"/>
      <c r="BZ1773" s="80"/>
      <c r="CA1773" s="80"/>
      <c r="CB1773" s="80"/>
      <c r="CC1773" s="80"/>
      <c r="CD1773" s="80"/>
      <c r="CE1773" s="80"/>
      <c r="CF1773" s="80"/>
      <c r="CG1773" s="80"/>
      <c r="CH1773" s="80"/>
      <c r="CI1773" s="80"/>
      <c r="CJ1773" s="80"/>
      <c r="CK1773" s="80"/>
      <c r="CL1773" s="80"/>
      <c r="CN1773" s="60"/>
      <c r="CO1773" s="179"/>
      <c r="CP1773" s="179"/>
      <c r="CQ1773" s="179"/>
      <c r="CR1773" s="179"/>
      <c r="CS1773" s="179"/>
      <c r="CT1773" s="179"/>
      <c r="CU1773" s="179"/>
      <c r="CV1773" s="179"/>
      <c r="CW1773" s="179"/>
      <c r="CX1773" s="179"/>
      <c r="CY1773" s="179"/>
      <c r="CZ1773" s="179"/>
      <c r="DA1773" s="179"/>
      <c r="DB1773" s="179"/>
      <c r="DC1773" s="179"/>
      <c r="DD1773" s="179"/>
      <c r="DE1773" s="179"/>
      <c r="DF1773" s="179"/>
      <c r="DG1773" s="179"/>
      <c r="DH1773" s="179"/>
      <c r="DI1773" s="179"/>
      <c r="DJ1773" s="179"/>
      <c r="DK1773" s="179"/>
      <c r="DL1773" s="179"/>
    </row>
    <row r="1774" spans="1:116" x14ac:dyDescent="0.35">
      <c r="E1774" s="8"/>
      <c r="G1774" s="136"/>
      <c r="H1774" s="12"/>
      <c r="I1774" s="60"/>
      <c r="J1774" s="60"/>
      <c r="K1774" s="15"/>
      <c r="L1774" s="15"/>
      <c r="M1774" s="15"/>
      <c r="N1774" s="15"/>
      <c r="O1774" s="15"/>
      <c r="P1774" s="15"/>
      <c r="R1774" s="15"/>
      <c r="S1774" s="80"/>
      <c r="T1774" s="80"/>
      <c r="U1774" s="80"/>
      <c r="V1774" s="80"/>
      <c r="W1774" s="80"/>
      <c r="X1774" s="80"/>
      <c r="Y1774" s="80"/>
      <c r="Z1774" s="80"/>
      <c r="AA1774" s="80"/>
      <c r="AB1774" s="80"/>
      <c r="AC1774" s="80"/>
      <c r="AD1774" s="80"/>
      <c r="AE1774" s="80"/>
      <c r="AF1774" s="80"/>
      <c r="AG1774" s="80"/>
      <c r="AH1774" s="80"/>
      <c r="AI1774" s="80"/>
      <c r="AJ1774" s="80"/>
      <c r="AK1774" s="80"/>
      <c r="AL1774" s="80"/>
      <c r="AM1774" s="80"/>
      <c r="AN1774" s="80"/>
      <c r="AO1774" s="80"/>
      <c r="AP1774" s="80"/>
      <c r="AQ1774" s="80"/>
      <c r="AR1774" s="80"/>
      <c r="AS1774" s="80"/>
      <c r="AT1774" s="80"/>
      <c r="AU1774" s="80"/>
      <c r="AV1774" s="80"/>
      <c r="AW1774" s="80"/>
      <c r="AX1774" s="80"/>
      <c r="AY1774" s="80"/>
      <c r="AZ1774" s="80"/>
      <c r="BA1774" s="80"/>
      <c r="BB1774" s="80"/>
      <c r="BC1774" s="80"/>
      <c r="BD1774" s="80"/>
      <c r="BE1774" s="80"/>
      <c r="BF1774" s="80"/>
      <c r="BG1774" s="80"/>
      <c r="BH1774" s="80"/>
      <c r="BI1774" s="80"/>
      <c r="BJ1774" s="80"/>
      <c r="BK1774" s="80"/>
      <c r="BL1774" s="80"/>
      <c r="BM1774" s="80"/>
      <c r="BN1774" s="80"/>
      <c r="BO1774" s="80"/>
      <c r="BP1774" s="80"/>
      <c r="BQ1774" s="80"/>
      <c r="BR1774" s="80"/>
      <c r="BS1774" s="80"/>
      <c r="BT1774" s="80"/>
      <c r="BU1774" s="80"/>
      <c r="BV1774" s="80"/>
      <c r="BW1774" s="80"/>
      <c r="BX1774" s="80"/>
      <c r="BY1774" s="80"/>
      <c r="BZ1774" s="80"/>
      <c r="CA1774" s="80"/>
      <c r="CB1774" s="80"/>
      <c r="CC1774" s="80"/>
      <c r="CD1774" s="80"/>
      <c r="CE1774" s="80"/>
      <c r="CF1774" s="80"/>
      <c r="CG1774" s="80"/>
      <c r="CH1774" s="80"/>
      <c r="CI1774" s="80"/>
      <c r="CJ1774" s="80"/>
      <c r="CK1774" s="80"/>
      <c r="CL1774" s="80"/>
      <c r="CN1774" s="60"/>
      <c r="CO1774" s="179"/>
      <c r="CP1774" s="179"/>
      <c r="CQ1774" s="179"/>
      <c r="CR1774" s="179"/>
      <c r="CS1774" s="179"/>
      <c r="CT1774" s="179"/>
      <c r="CU1774" s="179"/>
      <c r="CV1774" s="179"/>
      <c r="CW1774" s="179"/>
      <c r="CX1774" s="179"/>
      <c r="CY1774" s="179"/>
      <c r="CZ1774" s="179"/>
      <c r="DA1774" s="179"/>
      <c r="DB1774" s="179"/>
      <c r="DC1774" s="179"/>
      <c r="DD1774" s="179"/>
      <c r="DE1774" s="179"/>
      <c r="DF1774" s="179"/>
      <c r="DG1774" s="179"/>
      <c r="DH1774" s="179"/>
      <c r="DI1774" s="179"/>
      <c r="DJ1774" s="179"/>
      <c r="DK1774" s="179"/>
      <c r="DL1774" s="179"/>
    </row>
    <row r="1775" spans="1:116" x14ac:dyDescent="0.35">
      <c r="E1775" s="8"/>
      <c r="G1775" s="136"/>
      <c r="H1775" s="12"/>
      <c r="I1775" s="60"/>
      <c r="J1775" s="60"/>
      <c r="K1775" s="15"/>
      <c r="L1775" s="15"/>
      <c r="M1775" s="15"/>
      <c r="N1775" s="15"/>
      <c r="O1775" s="15"/>
      <c r="P1775" s="15"/>
      <c r="R1775" s="15"/>
      <c r="S1775" s="80"/>
      <c r="T1775" s="80"/>
      <c r="U1775" s="80"/>
      <c r="V1775" s="80"/>
      <c r="W1775" s="80"/>
      <c r="X1775" s="80"/>
      <c r="Y1775" s="80"/>
      <c r="Z1775" s="80"/>
      <c r="AA1775" s="80"/>
      <c r="AB1775" s="80"/>
      <c r="AC1775" s="80"/>
      <c r="AD1775" s="80"/>
      <c r="AE1775" s="80"/>
      <c r="AF1775" s="80"/>
      <c r="AG1775" s="80"/>
      <c r="AH1775" s="80"/>
      <c r="AI1775" s="80"/>
      <c r="AJ1775" s="80"/>
      <c r="AK1775" s="80"/>
      <c r="AL1775" s="80"/>
      <c r="AM1775" s="80"/>
      <c r="AN1775" s="80"/>
      <c r="AO1775" s="80"/>
      <c r="AP1775" s="80"/>
      <c r="AQ1775" s="80"/>
      <c r="AR1775" s="80"/>
      <c r="AS1775" s="80"/>
      <c r="AT1775" s="80"/>
      <c r="AU1775" s="80"/>
      <c r="AV1775" s="80"/>
      <c r="AW1775" s="80"/>
      <c r="AX1775" s="80"/>
      <c r="AY1775" s="80"/>
      <c r="AZ1775" s="80"/>
      <c r="BA1775" s="80"/>
      <c r="BB1775" s="80"/>
      <c r="BC1775" s="80"/>
      <c r="BD1775" s="80"/>
      <c r="BE1775" s="80"/>
      <c r="BF1775" s="80"/>
      <c r="BG1775" s="80"/>
      <c r="BH1775" s="80"/>
      <c r="BI1775" s="80"/>
      <c r="BJ1775" s="80"/>
      <c r="BK1775" s="80"/>
      <c r="BL1775" s="80"/>
      <c r="BM1775" s="80"/>
      <c r="BN1775" s="80"/>
      <c r="BO1775" s="80"/>
      <c r="BP1775" s="80"/>
      <c r="BQ1775" s="80"/>
      <c r="BR1775" s="80"/>
      <c r="BS1775" s="80"/>
      <c r="BT1775" s="80"/>
      <c r="BU1775" s="80"/>
      <c r="BV1775" s="80"/>
      <c r="BW1775" s="80"/>
      <c r="BX1775" s="80"/>
      <c r="BY1775" s="80"/>
      <c r="BZ1775" s="80"/>
      <c r="CA1775" s="80"/>
      <c r="CB1775" s="80"/>
      <c r="CC1775" s="80"/>
      <c r="CD1775" s="80"/>
      <c r="CE1775" s="80"/>
      <c r="CF1775" s="80"/>
      <c r="CG1775" s="80"/>
      <c r="CH1775" s="80"/>
      <c r="CI1775" s="80"/>
      <c r="CJ1775" s="80"/>
      <c r="CK1775" s="80"/>
      <c r="CL1775" s="80"/>
      <c r="CN1775" s="60"/>
      <c r="CO1775" s="179"/>
      <c r="CP1775" s="179"/>
      <c r="CQ1775" s="179"/>
      <c r="CR1775" s="179"/>
      <c r="CS1775" s="179"/>
      <c r="CT1775" s="179"/>
      <c r="CU1775" s="179"/>
      <c r="CV1775" s="179"/>
      <c r="CW1775" s="179"/>
      <c r="CX1775" s="179"/>
      <c r="CY1775" s="179"/>
      <c r="CZ1775" s="179"/>
      <c r="DA1775" s="179"/>
      <c r="DB1775" s="179"/>
      <c r="DC1775" s="179"/>
      <c r="DD1775" s="179"/>
      <c r="DE1775" s="179"/>
      <c r="DF1775" s="179"/>
      <c r="DG1775" s="179"/>
      <c r="DH1775" s="179"/>
      <c r="DI1775" s="179"/>
      <c r="DJ1775" s="179"/>
      <c r="DK1775" s="179"/>
      <c r="DL1775" s="179"/>
    </row>
    <row r="1776" spans="1:116" x14ac:dyDescent="0.35">
      <c r="E1776" s="8"/>
      <c r="G1776" s="136"/>
      <c r="H1776" s="12"/>
      <c r="I1776" s="60"/>
      <c r="J1776" s="60"/>
      <c r="K1776" s="15"/>
      <c r="L1776" s="15"/>
      <c r="M1776" s="15"/>
      <c r="N1776" s="15"/>
      <c r="O1776" s="15"/>
      <c r="P1776" s="15"/>
      <c r="R1776" s="15"/>
      <c r="S1776" s="80"/>
      <c r="T1776" s="80"/>
      <c r="U1776" s="80"/>
      <c r="V1776" s="80"/>
      <c r="W1776" s="80"/>
      <c r="X1776" s="80"/>
      <c r="Y1776" s="80"/>
      <c r="Z1776" s="80"/>
      <c r="AA1776" s="80"/>
      <c r="AB1776" s="80"/>
      <c r="AC1776" s="80"/>
      <c r="AD1776" s="80"/>
      <c r="AE1776" s="80"/>
      <c r="AF1776" s="80"/>
      <c r="AG1776" s="80"/>
      <c r="AH1776" s="80"/>
      <c r="AI1776" s="80"/>
      <c r="AJ1776" s="80"/>
      <c r="AK1776" s="80"/>
      <c r="AL1776" s="80"/>
      <c r="AM1776" s="80"/>
      <c r="AN1776" s="80"/>
      <c r="AO1776" s="80"/>
      <c r="AP1776" s="80"/>
      <c r="AQ1776" s="80"/>
      <c r="AR1776" s="80"/>
      <c r="AS1776" s="80"/>
      <c r="AT1776" s="80"/>
      <c r="AU1776" s="80"/>
      <c r="AV1776" s="80"/>
      <c r="AW1776" s="80"/>
      <c r="AX1776" s="80"/>
      <c r="AY1776" s="80"/>
      <c r="AZ1776" s="80"/>
      <c r="BA1776" s="80"/>
      <c r="BB1776" s="80"/>
      <c r="BC1776" s="80"/>
      <c r="BD1776" s="80"/>
      <c r="BE1776" s="80"/>
      <c r="BF1776" s="80"/>
      <c r="BG1776" s="80"/>
      <c r="BH1776" s="80"/>
      <c r="BI1776" s="80"/>
      <c r="BJ1776" s="80"/>
      <c r="BK1776" s="80"/>
      <c r="BL1776" s="80"/>
      <c r="BM1776" s="80"/>
      <c r="BN1776" s="80"/>
      <c r="BO1776" s="80"/>
      <c r="BP1776" s="80"/>
      <c r="BQ1776" s="80"/>
      <c r="BR1776" s="80"/>
      <c r="BS1776" s="80"/>
      <c r="BT1776" s="80"/>
      <c r="BU1776" s="80"/>
      <c r="BV1776" s="80"/>
      <c r="BW1776" s="80"/>
      <c r="BX1776" s="80"/>
      <c r="BY1776" s="80"/>
      <c r="BZ1776" s="80"/>
      <c r="CA1776" s="80"/>
      <c r="CB1776" s="80"/>
      <c r="CC1776" s="80"/>
      <c r="CD1776" s="80"/>
      <c r="CE1776" s="80"/>
      <c r="CF1776" s="80"/>
      <c r="CG1776" s="80"/>
      <c r="CH1776" s="80"/>
      <c r="CI1776" s="80"/>
      <c r="CJ1776" s="80"/>
      <c r="CK1776" s="80"/>
      <c r="CL1776" s="80"/>
      <c r="CN1776" s="60"/>
      <c r="CO1776" s="179"/>
      <c r="CP1776" s="179"/>
      <c r="CQ1776" s="179"/>
      <c r="CR1776" s="179"/>
      <c r="CS1776" s="179"/>
      <c r="CT1776" s="179"/>
      <c r="CU1776" s="179"/>
      <c r="CV1776" s="179"/>
      <c r="CW1776" s="179"/>
      <c r="CX1776" s="179"/>
      <c r="CY1776" s="179"/>
      <c r="CZ1776" s="179"/>
      <c r="DA1776" s="179"/>
      <c r="DB1776" s="179"/>
      <c r="DC1776" s="179"/>
      <c r="DD1776" s="179"/>
      <c r="DE1776" s="179"/>
      <c r="DF1776" s="179"/>
      <c r="DG1776" s="179"/>
      <c r="DH1776" s="179"/>
      <c r="DI1776" s="179"/>
      <c r="DJ1776" s="179"/>
      <c r="DK1776" s="179"/>
      <c r="DL1776" s="179"/>
    </row>
    <row r="1777" spans="1:116" x14ac:dyDescent="0.35">
      <c r="E1777" s="8"/>
      <c r="G1777" s="136"/>
      <c r="H1777" s="12"/>
      <c r="I1777" s="60"/>
      <c r="J1777" s="60"/>
      <c r="K1777" s="15"/>
      <c r="L1777" s="15"/>
      <c r="M1777" s="15"/>
      <c r="N1777" s="15"/>
      <c r="O1777" s="15"/>
      <c r="P1777" s="15"/>
      <c r="R1777" s="15"/>
      <c r="S1777" s="80"/>
      <c r="T1777" s="80"/>
      <c r="U1777" s="80"/>
      <c r="V1777" s="80"/>
      <c r="W1777" s="80"/>
      <c r="X1777" s="80"/>
      <c r="Y1777" s="80"/>
      <c r="Z1777" s="80"/>
      <c r="AA1777" s="80"/>
      <c r="AB1777" s="80"/>
      <c r="AC1777" s="80"/>
      <c r="AD1777" s="80"/>
      <c r="AE1777" s="80"/>
      <c r="AF1777" s="80"/>
      <c r="AG1777" s="80"/>
      <c r="AH1777" s="80"/>
      <c r="AI1777" s="80"/>
      <c r="AJ1777" s="80"/>
      <c r="AK1777" s="80"/>
      <c r="AL1777" s="80"/>
      <c r="AM1777" s="80"/>
      <c r="AN1777" s="80"/>
      <c r="AO1777" s="80"/>
      <c r="AP1777" s="80"/>
      <c r="AQ1777" s="80"/>
      <c r="AR1777" s="80"/>
      <c r="AS1777" s="80"/>
      <c r="AT1777" s="80"/>
      <c r="AU1777" s="80"/>
      <c r="AV1777" s="80"/>
      <c r="AW1777" s="80"/>
      <c r="AX1777" s="80"/>
      <c r="AY1777" s="80"/>
      <c r="AZ1777" s="80"/>
      <c r="BA1777" s="80"/>
      <c r="BB1777" s="80"/>
      <c r="BC1777" s="80"/>
      <c r="BD1777" s="80"/>
      <c r="BE1777" s="80"/>
      <c r="BF1777" s="80"/>
      <c r="BG1777" s="80"/>
      <c r="BH1777" s="80"/>
      <c r="BI1777" s="80"/>
      <c r="BJ1777" s="80"/>
      <c r="BK1777" s="80"/>
      <c r="BL1777" s="80"/>
      <c r="BM1777" s="80"/>
      <c r="BN1777" s="80"/>
      <c r="BO1777" s="80"/>
      <c r="BP1777" s="80"/>
      <c r="BQ1777" s="80"/>
      <c r="BR1777" s="80"/>
      <c r="BS1777" s="80"/>
      <c r="BT1777" s="80"/>
      <c r="BU1777" s="80"/>
      <c r="BV1777" s="80"/>
      <c r="BW1777" s="80"/>
      <c r="BX1777" s="80"/>
      <c r="BY1777" s="80"/>
      <c r="BZ1777" s="80"/>
      <c r="CA1777" s="80"/>
      <c r="CB1777" s="80"/>
      <c r="CC1777" s="80"/>
      <c r="CD1777" s="80"/>
      <c r="CE1777" s="80"/>
      <c r="CF1777" s="80"/>
      <c r="CG1777" s="80"/>
      <c r="CH1777" s="80"/>
      <c r="CI1777" s="80"/>
      <c r="CJ1777" s="80"/>
      <c r="CK1777" s="80"/>
      <c r="CL1777" s="80"/>
      <c r="CN1777" s="60"/>
      <c r="CO1777" s="179"/>
      <c r="CP1777" s="179"/>
      <c r="CQ1777" s="179"/>
      <c r="CR1777" s="179"/>
      <c r="CS1777" s="179"/>
      <c r="CT1777" s="179"/>
      <c r="CU1777" s="179"/>
      <c r="CV1777" s="179"/>
      <c r="CW1777" s="179"/>
      <c r="CX1777" s="179"/>
      <c r="CY1777" s="179"/>
      <c r="CZ1777" s="179"/>
      <c r="DA1777" s="179"/>
      <c r="DB1777" s="179"/>
      <c r="DC1777" s="179"/>
      <c r="DD1777" s="179"/>
      <c r="DE1777" s="179"/>
      <c r="DF1777" s="179"/>
      <c r="DG1777" s="179"/>
      <c r="DH1777" s="179"/>
      <c r="DI1777" s="179"/>
      <c r="DJ1777" s="179"/>
      <c r="DK1777" s="179"/>
      <c r="DL1777" s="179"/>
    </row>
    <row r="1778" spans="1:116" x14ac:dyDescent="0.35">
      <c r="E1778" s="8"/>
      <c r="G1778" s="136"/>
      <c r="H1778" s="12"/>
      <c r="I1778" s="60"/>
      <c r="J1778" s="60"/>
      <c r="K1778" s="15"/>
      <c r="L1778" s="15"/>
      <c r="M1778" s="15"/>
      <c r="N1778" s="15"/>
      <c r="O1778" s="15"/>
      <c r="P1778" s="15"/>
      <c r="R1778" s="15"/>
      <c r="S1778" s="80"/>
      <c r="T1778" s="80"/>
      <c r="U1778" s="80"/>
      <c r="V1778" s="80"/>
      <c r="W1778" s="80"/>
      <c r="X1778" s="80"/>
      <c r="Y1778" s="80"/>
      <c r="Z1778" s="80"/>
      <c r="AA1778" s="80"/>
      <c r="AB1778" s="80"/>
      <c r="AC1778" s="80"/>
      <c r="AD1778" s="80"/>
      <c r="AE1778" s="80"/>
      <c r="AF1778" s="80"/>
      <c r="AG1778" s="80"/>
      <c r="AH1778" s="80"/>
      <c r="AI1778" s="80"/>
      <c r="AJ1778" s="80"/>
      <c r="AK1778" s="80"/>
      <c r="AL1778" s="80"/>
      <c r="AM1778" s="80"/>
      <c r="AN1778" s="80"/>
      <c r="AO1778" s="80"/>
      <c r="AP1778" s="80"/>
      <c r="AQ1778" s="80"/>
      <c r="AR1778" s="80"/>
      <c r="AS1778" s="80"/>
      <c r="AT1778" s="80"/>
      <c r="AU1778" s="80"/>
      <c r="AV1778" s="80"/>
      <c r="AW1778" s="80"/>
      <c r="AX1778" s="80"/>
      <c r="AY1778" s="80"/>
      <c r="AZ1778" s="80"/>
      <c r="BA1778" s="80"/>
      <c r="BB1778" s="80"/>
      <c r="BC1778" s="80"/>
      <c r="BD1778" s="80"/>
      <c r="BE1778" s="80"/>
      <c r="BF1778" s="80"/>
      <c r="BG1778" s="80"/>
      <c r="BH1778" s="80"/>
      <c r="BI1778" s="80"/>
      <c r="BJ1778" s="80"/>
      <c r="BK1778" s="80"/>
      <c r="BL1778" s="80"/>
      <c r="BM1778" s="80"/>
      <c r="BN1778" s="80"/>
      <c r="BO1778" s="80"/>
      <c r="BP1778" s="80"/>
      <c r="BQ1778" s="80"/>
      <c r="BR1778" s="80"/>
      <c r="BS1778" s="80"/>
      <c r="BT1778" s="80"/>
      <c r="BU1778" s="80"/>
      <c r="BV1778" s="80"/>
      <c r="BW1778" s="80"/>
      <c r="BX1778" s="80"/>
      <c r="BY1778" s="80"/>
      <c r="BZ1778" s="80"/>
      <c r="CA1778" s="80"/>
      <c r="CB1778" s="80"/>
      <c r="CC1778" s="80"/>
      <c r="CD1778" s="80"/>
      <c r="CE1778" s="80"/>
      <c r="CF1778" s="80"/>
      <c r="CG1778" s="80"/>
      <c r="CH1778" s="80"/>
      <c r="CI1778" s="80"/>
      <c r="CJ1778" s="80"/>
      <c r="CK1778" s="80"/>
      <c r="CL1778" s="80"/>
      <c r="CN1778" s="60"/>
      <c r="CO1778" s="179"/>
      <c r="CP1778" s="179"/>
      <c r="CQ1778" s="179"/>
      <c r="CR1778" s="179"/>
      <c r="CS1778" s="179"/>
      <c r="CT1778" s="179"/>
      <c r="CU1778" s="179"/>
      <c r="CV1778" s="179"/>
      <c r="CW1778" s="179"/>
      <c r="CX1778" s="179"/>
      <c r="CY1778" s="179"/>
      <c r="CZ1778" s="179"/>
      <c r="DA1778" s="179"/>
      <c r="DB1778" s="179"/>
      <c r="DC1778" s="179"/>
      <c r="DD1778" s="179"/>
      <c r="DE1778" s="179"/>
      <c r="DF1778" s="179"/>
      <c r="DG1778" s="179"/>
      <c r="DH1778" s="179"/>
      <c r="DI1778" s="179"/>
      <c r="DJ1778" s="179"/>
      <c r="DK1778" s="179"/>
      <c r="DL1778" s="179"/>
    </row>
    <row r="1779" spans="1:116" x14ac:dyDescent="0.35">
      <c r="E1779" s="8"/>
      <c r="G1779" s="136"/>
      <c r="H1779" s="12"/>
      <c r="I1779" s="60"/>
      <c r="J1779" s="60"/>
      <c r="K1779" s="15"/>
      <c r="L1779" s="15"/>
      <c r="M1779" s="15"/>
      <c r="N1779" s="15"/>
      <c r="O1779" s="15"/>
      <c r="P1779" s="15"/>
      <c r="R1779" s="15"/>
      <c r="S1779" s="80"/>
      <c r="T1779" s="80"/>
      <c r="U1779" s="80"/>
      <c r="V1779" s="80"/>
      <c r="W1779" s="80"/>
      <c r="X1779" s="80"/>
      <c r="Y1779" s="80"/>
      <c r="Z1779" s="80"/>
      <c r="AA1779" s="80"/>
      <c r="AB1779" s="80"/>
      <c r="AC1779" s="80"/>
      <c r="AD1779" s="80"/>
      <c r="AE1779" s="80"/>
      <c r="AF1779" s="80"/>
      <c r="AG1779" s="80"/>
      <c r="AH1779" s="80"/>
      <c r="AI1779" s="80"/>
      <c r="AJ1779" s="80"/>
      <c r="AK1779" s="80"/>
      <c r="AL1779" s="80"/>
      <c r="AM1779" s="80"/>
      <c r="AN1779" s="80"/>
      <c r="AO1779" s="80"/>
      <c r="AP1779" s="80"/>
      <c r="AQ1779" s="80"/>
      <c r="AR1779" s="80"/>
      <c r="AS1779" s="80"/>
      <c r="AT1779" s="80"/>
      <c r="AU1779" s="80"/>
      <c r="AV1779" s="80"/>
      <c r="AW1779" s="80"/>
      <c r="AX1779" s="80"/>
      <c r="AY1779" s="80"/>
      <c r="AZ1779" s="80"/>
      <c r="BA1779" s="80"/>
      <c r="BB1779" s="80"/>
      <c r="BC1779" s="80"/>
      <c r="BD1779" s="80"/>
      <c r="BE1779" s="80"/>
      <c r="BF1779" s="80"/>
      <c r="BG1779" s="80"/>
      <c r="BH1779" s="80"/>
      <c r="BI1779" s="80"/>
      <c r="BJ1779" s="80"/>
      <c r="BK1779" s="80"/>
      <c r="BL1779" s="80"/>
      <c r="BM1779" s="80"/>
      <c r="BN1779" s="80"/>
      <c r="BO1779" s="80"/>
      <c r="BP1779" s="80"/>
      <c r="BQ1779" s="80"/>
      <c r="BR1779" s="80"/>
      <c r="BS1779" s="80"/>
      <c r="BT1779" s="80"/>
      <c r="BU1779" s="80"/>
      <c r="BV1779" s="80"/>
      <c r="BW1779" s="80"/>
      <c r="BX1779" s="80"/>
      <c r="BY1779" s="80"/>
      <c r="BZ1779" s="80"/>
      <c r="CA1779" s="80"/>
      <c r="CB1779" s="80"/>
      <c r="CC1779" s="80"/>
      <c r="CD1779" s="80"/>
      <c r="CE1779" s="80"/>
      <c r="CF1779" s="80"/>
      <c r="CG1779" s="80"/>
      <c r="CH1779" s="80"/>
      <c r="CI1779" s="80"/>
      <c r="CJ1779" s="80"/>
      <c r="CK1779" s="80"/>
      <c r="CL1779" s="80"/>
      <c r="CN1779" s="60"/>
      <c r="CO1779" s="179"/>
      <c r="CP1779" s="179"/>
      <c r="CQ1779" s="179"/>
      <c r="CR1779" s="179"/>
      <c r="CS1779" s="179"/>
      <c r="CT1779" s="179"/>
      <c r="CU1779" s="179"/>
      <c r="CV1779" s="179"/>
      <c r="CW1779" s="179"/>
      <c r="CX1779" s="179"/>
      <c r="CY1779" s="179"/>
      <c r="CZ1779" s="179"/>
      <c r="DA1779" s="179"/>
      <c r="DB1779" s="179"/>
      <c r="DC1779" s="179"/>
      <c r="DD1779" s="179"/>
      <c r="DE1779" s="179"/>
      <c r="DF1779" s="179"/>
      <c r="DG1779" s="179"/>
      <c r="DH1779" s="179"/>
      <c r="DI1779" s="179"/>
      <c r="DJ1779" s="179"/>
      <c r="DK1779" s="179"/>
      <c r="DL1779" s="179"/>
    </row>
    <row r="1780" spans="1:116" x14ac:dyDescent="0.35">
      <c r="A1780" s="27"/>
      <c r="B1780" s="27"/>
      <c r="C1780" s="27"/>
      <c r="D1780" s="27"/>
      <c r="E1780" s="27"/>
      <c r="F1780" s="27"/>
      <c r="G1780" s="136"/>
      <c r="H1780" s="27"/>
      <c r="I1780" s="27"/>
      <c r="J1780" s="27"/>
      <c r="K1780" s="27"/>
      <c r="L1780" s="27"/>
      <c r="M1780" s="27"/>
      <c r="N1780" s="27"/>
      <c r="O1780" s="27"/>
      <c r="P1780" s="27"/>
      <c r="CN1780" s="27"/>
    </row>
    <row r="1781" spans="1:116" x14ac:dyDescent="0.35">
      <c r="G1781" s="136"/>
    </row>
    <row r="1782" spans="1:116" x14ac:dyDescent="0.35">
      <c r="G1782" s="27"/>
    </row>
    <row r="1787" spans="1:116" x14ac:dyDescent="0.35">
      <c r="A1787" s="27"/>
      <c r="B1787" s="27"/>
      <c r="C1787" s="27"/>
      <c r="D1787" s="27"/>
      <c r="E1787" s="27"/>
      <c r="F1787" s="27"/>
      <c r="H1787" s="27"/>
      <c r="I1787" s="27"/>
      <c r="J1787" s="27"/>
      <c r="K1787" s="27"/>
      <c r="L1787" s="27"/>
      <c r="M1787" s="27"/>
      <c r="N1787" s="27"/>
      <c r="O1787" s="27"/>
      <c r="P1787" s="27"/>
      <c r="CN1787" s="27"/>
    </row>
    <row r="1788" spans="1:116" x14ac:dyDescent="0.35">
      <c r="A1788" s="27"/>
      <c r="B1788" s="27"/>
      <c r="C1788" s="27"/>
      <c r="D1788" s="27"/>
      <c r="E1788" s="27"/>
      <c r="F1788" s="27"/>
      <c r="H1788" s="27"/>
      <c r="I1788" s="27"/>
      <c r="J1788" s="27"/>
      <c r="K1788" s="27"/>
      <c r="L1788" s="27"/>
      <c r="M1788" s="27"/>
      <c r="N1788" s="27"/>
      <c r="O1788" s="27"/>
      <c r="P1788" s="27"/>
      <c r="CN1788" s="27"/>
    </row>
    <row r="1789" spans="1:116" x14ac:dyDescent="0.35">
      <c r="A1789" s="27"/>
      <c r="B1789" s="27"/>
      <c r="C1789" s="27"/>
      <c r="D1789" s="27"/>
      <c r="E1789" s="27"/>
      <c r="F1789" s="27"/>
      <c r="G1789" s="27"/>
      <c r="H1789" s="27"/>
      <c r="I1789" s="27"/>
      <c r="J1789" s="27"/>
      <c r="K1789" s="27"/>
      <c r="L1789" s="27"/>
      <c r="M1789" s="27"/>
      <c r="N1789" s="27"/>
      <c r="O1789" s="27"/>
      <c r="P1789" s="27"/>
      <c r="CN1789" s="27"/>
    </row>
    <row r="1790" spans="1:116" x14ac:dyDescent="0.35">
      <c r="A1790" s="27"/>
      <c r="B1790" s="27"/>
      <c r="C1790" s="27"/>
      <c r="D1790" s="27"/>
      <c r="E1790" s="27"/>
      <c r="F1790" s="27"/>
      <c r="G1790" s="27"/>
      <c r="H1790" s="27"/>
      <c r="I1790" s="27"/>
      <c r="J1790" s="27"/>
      <c r="K1790" s="27"/>
      <c r="L1790" s="27"/>
      <c r="M1790" s="27"/>
      <c r="N1790" s="27"/>
      <c r="O1790" s="27"/>
      <c r="P1790" s="27"/>
      <c r="CN1790" s="27"/>
    </row>
    <row r="1791" spans="1:116" x14ac:dyDescent="0.35">
      <c r="A1791" s="27"/>
      <c r="B1791" s="27"/>
      <c r="C1791" s="27"/>
      <c r="D1791" s="27"/>
      <c r="E1791" s="27"/>
      <c r="F1791" s="27"/>
      <c r="G1791" s="27"/>
      <c r="H1791" s="27"/>
      <c r="I1791" s="27"/>
      <c r="J1791" s="27"/>
      <c r="K1791" s="27"/>
      <c r="L1791" s="27"/>
      <c r="M1791" s="27"/>
      <c r="N1791" s="27"/>
      <c r="O1791" s="27"/>
      <c r="P1791" s="27"/>
      <c r="CN1791" s="27"/>
    </row>
    <row r="1792" spans="1:116" x14ac:dyDescent="0.35">
      <c r="A1792" s="27"/>
      <c r="B1792" s="27"/>
      <c r="C1792" s="27"/>
      <c r="D1792" s="27"/>
      <c r="E1792" s="27"/>
      <c r="F1792" s="27"/>
      <c r="G1792" s="27"/>
      <c r="H1792" s="27"/>
      <c r="I1792" s="27"/>
      <c r="J1792" s="27"/>
      <c r="K1792" s="27"/>
      <c r="L1792" s="27"/>
      <c r="M1792" s="27"/>
      <c r="N1792" s="27"/>
      <c r="O1792" s="27"/>
      <c r="P1792" s="27"/>
      <c r="CN1792" s="27"/>
    </row>
    <row r="1793" spans="1:116" x14ac:dyDescent="0.35">
      <c r="A1793" s="27"/>
      <c r="B1793" s="27"/>
      <c r="C1793" s="27"/>
      <c r="D1793" s="27"/>
      <c r="E1793" s="27"/>
      <c r="F1793" s="27"/>
      <c r="G1793" s="27"/>
      <c r="H1793" s="27"/>
      <c r="I1793" s="27"/>
      <c r="J1793" s="27"/>
      <c r="K1793" s="27"/>
      <c r="L1793" s="27"/>
      <c r="M1793" s="27"/>
      <c r="N1793" s="27"/>
      <c r="O1793" s="27"/>
      <c r="P1793" s="27"/>
      <c r="CN1793" s="27"/>
    </row>
    <row r="1794" spans="1:116" x14ac:dyDescent="0.35">
      <c r="A1794" s="27"/>
      <c r="B1794" s="27"/>
      <c r="C1794" s="27"/>
      <c r="D1794" s="27"/>
      <c r="E1794" s="27"/>
      <c r="F1794" s="27"/>
      <c r="G1794" s="27"/>
      <c r="H1794" s="27"/>
      <c r="I1794" s="27"/>
      <c r="J1794" s="27"/>
      <c r="K1794" s="27"/>
      <c r="L1794" s="27"/>
      <c r="M1794" s="27"/>
      <c r="N1794" s="27"/>
      <c r="O1794" s="27"/>
      <c r="P1794" s="27"/>
      <c r="CN1794" s="27"/>
    </row>
    <row r="1795" spans="1:116" x14ac:dyDescent="0.35">
      <c r="A1795" s="27"/>
      <c r="B1795" s="27"/>
      <c r="C1795" s="27"/>
      <c r="D1795" s="27"/>
      <c r="E1795" s="27"/>
      <c r="F1795" s="27"/>
      <c r="G1795" s="27"/>
      <c r="H1795" s="27"/>
      <c r="I1795" s="27"/>
      <c r="J1795" s="27"/>
      <c r="K1795" s="27"/>
      <c r="L1795" s="27"/>
      <c r="M1795" s="27"/>
      <c r="N1795" s="27"/>
      <c r="O1795" s="27"/>
      <c r="P1795" s="27"/>
      <c r="CN1795" s="27"/>
    </row>
    <row r="1796" spans="1:116" x14ac:dyDescent="0.35">
      <c r="A1796" s="27"/>
      <c r="B1796" s="27"/>
      <c r="C1796" s="27"/>
      <c r="D1796" s="27"/>
      <c r="E1796" s="27"/>
      <c r="F1796" s="27"/>
      <c r="G1796" s="27"/>
      <c r="H1796" s="27"/>
      <c r="I1796" s="27"/>
      <c r="J1796" s="27"/>
      <c r="K1796" s="27"/>
      <c r="L1796" s="27"/>
      <c r="M1796" s="27"/>
      <c r="N1796" s="27"/>
      <c r="O1796" s="27"/>
      <c r="P1796" s="27"/>
      <c r="CN1796" s="27"/>
    </row>
    <row r="1797" spans="1:116" x14ac:dyDescent="0.35">
      <c r="A1797" s="27"/>
      <c r="B1797" s="27"/>
      <c r="C1797" s="27"/>
      <c r="D1797" s="27"/>
      <c r="E1797" s="27"/>
      <c r="F1797" s="27"/>
      <c r="G1797" s="27"/>
      <c r="H1797" s="27"/>
      <c r="I1797" s="27"/>
      <c r="J1797" s="27"/>
      <c r="K1797" s="27"/>
      <c r="L1797" s="27"/>
      <c r="M1797" s="27"/>
      <c r="N1797" s="27"/>
      <c r="O1797" s="27"/>
      <c r="P1797" s="27"/>
      <c r="CN1797" s="27"/>
    </row>
    <row r="1798" spans="1:116" x14ac:dyDescent="0.35">
      <c r="E1798" s="8"/>
      <c r="G1798" s="27"/>
      <c r="H1798" s="12"/>
      <c r="I1798" s="60"/>
      <c r="J1798" s="60"/>
      <c r="K1798" s="15"/>
      <c r="L1798" s="15"/>
      <c r="M1798" s="15"/>
      <c r="N1798" s="15"/>
      <c r="O1798" s="15"/>
      <c r="P1798" s="15"/>
      <c r="R1798" s="15"/>
      <c r="S1798" s="179"/>
      <c r="T1798" s="179"/>
      <c r="U1798" s="179"/>
      <c r="V1798" s="179"/>
      <c r="W1798" s="179"/>
      <c r="X1798" s="179"/>
      <c r="Y1798" s="179"/>
      <c r="Z1798" s="179"/>
      <c r="AA1798" s="179"/>
      <c r="AB1798" s="179"/>
      <c r="AC1798" s="179"/>
      <c r="AD1798" s="179"/>
      <c r="AE1798" s="179"/>
      <c r="AF1798" s="179"/>
      <c r="AG1798" s="179"/>
      <c r="AH1798" s="179"/>
      <c r="AI1798" s="179"/>
      <c r="AJ1798" s="179"/>
      <c r="AK1798" s="179"/>
      <c r="AL1798" s="179"/>
      <c r="AM1798" s="179"/>
      <c r="AN1798" s="179"/>
      <c r="AO1798" s="179"/>
      <c r="AP1798" s="179"/>
      <c r="AQ1798" s="179"/>
      <c r="AR1798" s="179"/>
      <c r="AS1798" s="179"/>
      <c r="AT1798" s="179"/>
      <c r="AU1798" s="179"/>
      <c r="AV1798" s="179"/>
      <c r="AW1798" s="179"/>
      <c r="AX1798" s="179"/>
      <c r="AY1798" s="179"/>
      <c r="AZ1798" s="179"/>
      <c r="BA1798" s="179"/>
      <c r="BB1798" s="179"/>
      <c r="BC1798" s="179"/>
      <c r="BD1798" s="179"/>
      <c r="BE1798" s="179"/>
      <c r="BF1798" s="179"/>
      <c r="BG1798" s="179"/>
      <c r="BH1798" s="179"/>
      <c r="BI1798" s="179"/>
      <c r="BJ1798" s="179"/>
      <c r="BK1798" s="179"/>
      <c r="BL1798" s="179"/>
      <c r="BM1798" s="179"/>
      <c r="BN1798" s="179"/>
      <c r="BO1798" s="179"/>
      <c r="BP1798" s="179"/>
      <c r="BQ1798" s="179"/>
      <c r="BR1798" s="179"/>
      <c r="BS1798" s="179"/>
      <c r="BT1798" s="179"/>
      <c r="BU1798" s="179"/>
      <c r="BV1798" s="179"/>
      <c r="BW1798" s="179"/>
      <c r="BX1798" s="179"/>
      <c r="BY1798" s="179"/>
      <c r="BZ1798" s="179"/>
      <c r="CA1798" s="179"/>
      <c r="CB1798" s="179"/>
      <c r="CC1798" s="179"/>
      <c r="CD1798" s="179"/>
      <c r="CE1798" s="179"/>
      <c r="CF1798" s="179"/>
      <c r="CG1798" s="179"/>
      <c r="CH1798" s="179"/>
      <c r="CI1798" s="179"/>
      <c r="CJ1798" s="179"/>
      <c r="CK1798" s="179"/>
      <c r="CL1798" s="179"/>
      <c r="CN1798" s="60"/>
      <c r="CO1798" s="179"/>
      <c r="CP1798" s="179"/>
      <c r="CQ1798" s="179"/>
      <c r="CR1798" s="179"/>
      <c r="CS1798" s="179"/>
      <c r="CT1798" s="179"/>
      <c r="CU1798" s="179"/>
      <c r="CV1798" s="179"/>
      <c r="CW1798" s="179"/>
      <c r="CX1798" s="179"/>
      <c r="CY1798" s="179"/>
      <c r="CZ1798" s="179"/>
      <c r="DA1798" s="179"/>
      <c r="DB1798" s="179"/>
      <c r="DC1798" s="179"/>
      <c r="DD1798" s="179"/>
      <c r="DE1798" s="179"/>
      <c r="DF1798" s="179"/>
      <c r="DG1798" s="179"/>
      <c r="DH1798" s="179"/>
      <c r="DI1798" s="179"/>
      <c r="DJ1798" s="179"/>
      <c r="DK1798" s="179"/>
      <c r="DL1798" s="179"/>
    </row>
    <row r="1799" spans="1:116" x14ac:dyDescent="0.35">
      <c r="E1799" s="8"/>
      <c r="G1799" s="27"/>
      <c r="H1799" s="12"/>
      <c r="I1799" s="60"/>
      <c r="J1799" s="60"/>
      <c r="K1799" s="15"/>
      <c r="L1799" s="15"/>
      <c r="M1799" s="15"/>
      <c r="N1799" s="15"/>
      <c r="O1799" s="15"/>
      <c r="P1799" s="15"/>
      <c r="R1799" s="15"/>
      <c r="S1799" s="179"/>
      <c r="T1799" s="179"/>
      <c r="U1799" s="179"/>
      <c r="V1799" s="179"/>
      <c r="W1799" s="179"/>
      <c r="X1799" s="179"/>
      <c r="Y1799" s="179"/>
      <c r="Z1799" s="179"/>
      <c r="AA1799" s="179"/>
      <c r="AB1799" s="179"/>
      <c r="AC1799" s="179"/>
      <c r="AD1799" s="179"/>
      <c r="AE1799" s="179"/>
      <c r="AF1799" s="179"/>
      <c r="AG1799" s="179"/>
      <c r="AH1799" s="179"/>
      <c r="AI1799" s="179"/>
      <c r="AJ1799" s="179"/>
      <c r="AK1799" s="179"/>
      <c r="AL1799" s="179"/>
      <c r="AM1799" s="179"/>
      <c r="AN1799" s="179"/>
      <c r="AO1799" s="179"/>
      <c r="AP1799" s="179"/>
      <c r="AQ1799" s="179"/>
      <c r="AR1799" s="179"/>
      <c r="AS1799" s="179"/>
      <c r="AT1799" s="179"/>
      <c r="AU1799" s="179"/>
      <c r="AV1799" s="179"/>
      <c r="AW1799" s="179"/>
      <c r="AX1799" s="179"/>
      <c r="AY1799" s="179"/>
      <c r="AZ1799" s="179"/>
      <c r="BA1799" s="179"/>
      <c r="BB1799" s="179"/>
      <c r="BC1799" s="179"/>
      <c r="BD1799" s="179"/>
      <c r="BE1799" s="179"/>
      <c r="BF1799" s="179"/>
      <c r="BG1799" s="179"/>
      <c r="BH1799" s="179"/>
      <c r="BI1799" s="179"/>
      <c r="BJ1799" s="179"/>
      <c r="BK1799" s="179"/>
      <c r="BL1799" s="179"/>
      <c r="BM1799" s="179"/>
      <c r="BN1799" s="179"/>
      <c r="BO1799" s="179"/>
      <c r="BP1799" s="179"/>
      <c r="BQ1799" s="179"/>
      <c r="BR1799" s="179"/>
      <c r="BS1799" s="179"/>
      <c r="BT1799" s="179"/>
      <c r="BU1799" s="179"/>
      <c r="BV1799" s="179"/>
      <c r="BW1799" s="179"/>
      <c r="BX1799" s="179"/>
      <c r="BY1799" s="179"/>
      <c r="BZ1799" s="179"/>
      <c r="CA1799" s="179"/>
      <c r="CB1799" s="179"/>
      <c r="CC1799" s="179"/>
      <c r="CD1799" s="179"/>
      <c r="CE1799" s="179"/>
      <c r="CF1799" s="179"/>
      <c r="CG1799" s="179"/>
      <c r="CH1799" s="179"/>
      <c r="CI1799" s="179"/>
      <c r="CJ1799" s="179"/>
      <c r="CK1799" s="179"/>
      <c r="CL1799" s="179"/>
      <c r="CN1799" s="60"/>
      <c r="CO1799" s="179"/>
      <c r="CP1799" s="179"/>
      <c r="CQ1799" s="179"/>
      <c r="CR1799" s="179"/>
      <c r="CS1799" s="179"/>
      <c r="CT1799" s="179"/>
      <c r="CU1799" s="179"/>
      <c r="CV1799" s="179"/>
      <c r="CW1799" s="179"/>
      <c r="CX1799" s="179"/>
      <c r="CY1799" s="179"/>
      <c r="CZ1799" s="179"/>
      <c r="DA1799" s="179"/>
      <c r="DB1799" s="179"/>
      <c r="DC1799" s="179"/>
      <c r="DD1799" s="179"/>
      <c r="DE1799" s="179"/>
      <c r="DF1799" s="179"/>
      <c r="DG1799" s="179"/>
      <c r="DH1799" s="179"/>
      <c r="DI1799" s="179"/>
      <c r="DJ1799" s="179"/>
      <c r="DK1799" s="179"/>
      <c r="DL1799" s="179"/>
    </row>
    <row r="1800" spans="1:116" x14ac:dyDescent="0.35">
      <c r="E1800" s="8"/>
      <c r="G1800" s="136"/>
      <c r="H1800" s="12"/>
      <c r="I1800" s="60"/>
      <c r="J1800" s="60"/>
      <c r="K1800" s="15"/>
      <c r="L1800" s="15"/>
      <c r="M1800" s="15"/>
      <c r="N1800" s="15"/>
      <c r="O1800" s="15"/>
      <c r="P1800" s="15"/>
      <c r="R1800" s="15"/>
      <c r="S1800" s="179"/>
      <c r="T1800" s="179"/>
      <c r="U1800" s="179"/>
      <c r="V1800" s="179"/>
      <c r="W1800" s="179"/>
      <c r="X1800" s="179"/>
      <c r="Y1800" s="179"/>
      <c r="Z1800" s="179"/>
      <c r="AA1800" s="179"/>
      <c r="AB1800" s="179"/>
      <c r="AC1800" s="179"/>
      <c r="AD1800" s="179"/>
      <c r="AE1800" s="179"/>
      <c r="AF1800" s="179"/>
      <c r="AG1800" s="179"/>
      <c r="AH1800" s="179"/>
      <c r="AI1800" s="179"/>
      <c r="AJ1800" s="179"/>
      <c r="AK1800" s="179"/>
      <c r="AL1800" s="179"/>
      <c r="AM1800" s="179"/>
      <c r="AN1800" s="179"/>
      <c r="AO1800" s="179"/>
      <c r="AP1800" s="179"/>
      <c r="AQ1800" s="179"/>
      <c r="AR1800" s="179"/>
      <c r="AS1800" s="179"/>
      <c r="AT1800" s="179"/>
      <c r="AU1800" s="179"/>
      <c r="AV1800" s="179"/>
      <c r="AW1800" s="179"/>
      <c r="AX1800" s="179"/>
      <c r="AY1800" s="179"/>
      <c r="AZ1800" s="179"/>
      <c r="BA1800" s="179"/>
      <c r="BB1800" s="179"/>
      <c r="BC1800" s="179"/>
      <c r="BD1800" s="179"/>
      <c r="BE1800" s="179"/>
      <c r="BF1800" s="179"/>
      <c r="BG1800" s="179"/>
      <c r="BH1800" s="179"/>
      <c r="BI1800" s="179"/>
      <c r="BJ1800" s="179"/>
      <c r="BK1800" s="179"/>
      <c r="BL1800" s="179"/>
      <c r="BM1800" s="179"/>
      <c r="BN1800" s="179"/>
      <c r="BO1800" s="179"/>
      <c r="BP1800" s="179"/>
      <c r="BQ1800" s="179"/>
      <c r="BR1800" s="179"/>
      <c r="BS1800" s="179"/>
      <c r="BT1800" s="179"/>
      <c r="BU1800" s="179"/>
      <c r="BV1800" s="179"/>
      <c r="BW1800" s="179"/>
      <c r="BX1800" s="179"/>
      <c r="BY1800" s="179"/>
      <c r="BZ1800" s="179"/>
      <c r="CA1800" s="179"/>
      <c r="CB1800" s="179"/>
      <c r="CC1800" s="179"/>
      <c r="CD1800" s="179"/>
      <c r="CE1800" s="179"/>
      <c r="CF1800" s="179"/>
      <c r="CG1800" s="179"/>
      <c r="CH1800" s="179"/>
      <c r="CI1800" s="179"/>
      <c r="CJ1800" s="179"/>
      <c r="CK1800" s="179"/>
      <c r="CL1800" s="179"/>
      <c r="CN1800" s="60"/>
      <c r="CO1800" s="179"/>
      <c r="CP1800" s="179"/>
      <c r="CQ1800" s="179"/>
      <c r="CR1800" s="179"/>
      <c r="CS1800" s="179"/>
      <c r="CT1800" s="179"/>
      <c r="CU1800" s="179"/>
      <c r="CV1800" s="179"/>
      <c r="CW1800" s="179"/>
      <c r="CX1800" s="179"/>
      <c r="CY1800" s="179"/>
      <c r="CZ1800" s="179"/>
      <c r="DA1800" s="179"/>
      <c r="DB1800" s="179"/>
      <c r="DC1800" s="179"/>
      <c r="DD1800" s="179"/>
      <c r="DE1800" s="179"/>
      <c r="DF1800" s="179"/>
      <c r="DG1800" s="179"/>
      <c r="DH1800" s="179"/>
      <c r="DI1800" s="179"/>
      <c r="DJ1800" s="179"/>
      <c r="DK1800" s="179"/>
      <c r="DL1800" s="179"/>
    </row>
    <row r="1801" spans="1:116" x14ac:dyDescent="0.35">
      <c r="E1801" s="8"/>
      <c r="G1801" s="136"/>
      <c r="H1801" s="12"/>
      <c r="I1801" s="60"/>
      <c r="J1801" s="60"/>
      <c r="K1801" s="15"/>
      <c r="L1801" s="15"/>
      <c r="M1801" s="15"/>
      <c r="N1801" s="15"/>
      <c r="O1801" s="15"/>
      <c r="P1801" s="15"/>
      <c r="R1801" s="15"/>
      <c r="S1801" s="179"/>
      <c r="T1801" s="179"/>
      <c r="U1801" s="179"/>
      <c r="V1801" s="179"/>
      <c r="W1801" s="179"/>
      <c r="X1801" s="179"/>
      <c r="Y1801" s="179"/>
      <c r="Z1801" s="179"/>
      <c r="AA1801" s="179"/>
      <c r="AB1801" s="179"/>
      <c r="AC1801" s="179"/>
      <c r="AD1801" s="179"/>
      <c r="AE1801" s="179"/>
      <c r="AF1801" s="179"/>
      <c r="AG1801" s="179"/>
      <c r="AH1801" s="179"/>
      <c r="AI1801" s="179"/>
      <c r="AJ1801" s="179"/>
      <c r="AK1801" s="179"/>
      <c r="AL1801" s="179"/>
      <c r="AM1801" s="179"/>
      <c r="AN1801" s="179"/>
      <c r="AO1801" s="179"/>
      <c r="AP1801" s="179"/>
      <c r="AQ1801" s="179"/>
      <c r="AR1801" s="179"/>
      <c r="AS1801" s="179"/>
      <c r="AT1801" s="179"/>
      <c r="AU1801" s="179"/>
      <c r="AV1801" s="179"/>
      <c r="AW1801" s="179"/>
      <c r="AX1801" s="179"/>
      <c r="AY1801" s="179"/>
      <c r="AZ1801" s="179"/>
      <c r="BA1801" s="179"/>
      <c r="BB1801" s="179"/>
      <c r="BC1801" s="179"/>
      <c r="BD1801" s="179"/>
      <c r="BE1801" s="179"/>
      <c r="BF1801" s="179"/>
      <c r="BG1801" s="179"/>
      <c r="BH1801" s="179"/>
      <c r="BI1801" s="179"/>
      <c r="BJ1801" s="179"/>
      <c r="BK1801" s="179"/>
      <c r="BL1801" s="179"/>
      <c r="BM1801" s="179"/>
      <c r="BN1801" s="179"/>
      <c r="BO1801" s="179"/>
      <c r="BP1801" s="179"/>
      <c r="BQ1801" s="179"/>
      <c r="BR1801" s="179"/>
      <c r="BS1801" s="179"/>
      <c r="BT1801" s="179"/>
      <c r="BU1801" s="179"/>
      <c r="BV1801" s="179"/>
      <c r="BW1801" s="179"/>
      <c r="BX1801" s="179"/>
      <c r="BY1801" s="179"/>
      <c r="BZ1801" s="179"/>
      <c r="CA1801" s="179"/>
      <c r="CB1801" s="179"/>
      <c r="CC1801" s="179"/>
      <c r="CD1801" s="179"/>
      <c r="CE1801" s="179"/>
      <c r="CF1801" s="179"/>
      <c r="CG1801" s="179"/>
      <c r="CH1801" s="179"/>
      <c r="CI1801" s="179"/>
      <c r="CJ1801" s="179"/>
      <c r="CK1801" s="179"/>
      <c r="CL1801" s="179"/>
      <c r="CN1801" s="60"/>
      <c r="CO1801" s="179"/>
      <c r="CP1801" s="179"/>
      <c r="CQ1801" s="179"/>
      <c r="CR1801" s="179"/>
      <c r="CS1801" s="179"/>
      <c r="CT1801" s="179"/>
      <c r="CU1801" s="179"/>
      <c r="CV1801" s="179"/>
      <c r="CW1801" s="179"/>
      <c r="CX1801" s="179"/>
      <c r="CY1801" s="179"/>
      <c r="CZ1801" s="179"/>
      <c r="DA1801" s="179"/>
      <c r="DB1801" s="179"/>
      <c r="DC1801" s="179"/>
      <c r="DD1801" s="179"/>
      <c r="DE1801" s="179"/>
      <c r="DF1801" s="179"/>
      <c r="DG1801" s="179"/>
      <c r="DH1801" s="179"/>
      <c r="DI1801" s="179"/>
      <c r="DJ1801" s="179"/>
      <c r="DK1801" s="179"/>
      <c r="DL1801" s="179"/>
    </row>
    <row r="1802" spans="1:116" x14ac:dyDescent="0.35">
      <c r="E1802" s="8"/>
      <c r="G1802" s="136"/>
      <c r="H1802" s="12"/>
      <c r="I1802" s="60"/>
      <c r="J1802" s="60"/>
      <c r="K1802" s="15"/>
      <c r="L1802" s="15"/>
      <c r="M1802" s="15"/>
      <c r="N1802" s="15"/>
      <c r="O1802" s="15"/>
      <c r="P1802" s="15"/>
      <c r="R1802" s="15"/>
      <c r="S1802" s="179"/>
      <c r="T1802" s="179"/>
      <c r="U1802" s="179"/>
      <c r="V1802" s="179"/>
      <c r="W1802" s="179"/>
      <c r="X1802" s="179"/>
      <c r="Y1802" s="179"/>
      <c r="Z1802" s="179"/>
      <c r="AA1802" s="179"/>
      <c r="AB1802" s="179"/>
      <c r="AC1802" s="179"/>
      <c r="AD1802" s="179"/>
      <c r="AE1802" s="179"/>
      <c r="AF1802" s="179"/>
      <c r="AG1802" s="179"/>
      <c r="AH1802" s="179"/>
      <c r="AI1802" s="179"/>
      <c r="AJ1802" s="179"/>
      <c r="AK1802" s="179"/>
      <c r="AL1802" s="179"/>
      <c r="AM1802" s="179"/>
      <c r="AN1802" s="179"/>
      <c r="AO1802" s="179"/>
      <c r="AP1802" s="179"/>
      <c r="AQ1802" s="179"/>
      <c r="AR1802" s="179"/>
      <c r="AS1802" s="179"/>
      <c r="AT1802" s="179"/>
      <c r="AU1802" s="179"/>
      <c r="AV1802" s="179"/>
      <c r="AW1802" s="179"/>
      <c r="AX1802" s="179"/>
      <c r="AY1802" s="179"/>
      <c r="AZ1802" s="179"/>
      <c r="BA1802" s="179"/>
      <c r="BB1802" s="179"/>
      <c r="BC1802" s="179"/>
      <c r="BD1802" s="179"/>
      <c r="BE1802" s="179"/>
      <c r="BF1802" s="179"/>
      <c r="BG1802" s="179"/>
      <c r="BH1802" s="179"/>
      <c r="BI1802" s="179"/>
      <c r="BJ1802" s="179"/>
      <c r="BK1802" s="179"/>
      <c r="BL1802" s="179"/>
      <c r="BM1802" s="179"/>
      <c r="BN1802" s="179"/>
      <c r="BO1802" s="179"/>
      <c r="BP1802" s="179"/>
      <c r="BQ1802" s="179"/>
      <c r="BR1802" s="179"/>
      <c r="BS1802" s="179"/>
      <c r="BT1802" s="179"/>
      <c r="BU1802" s="179"/>
      <c r="BV1802" s="179"/>
      <c r="BW1802" s="179"/>
      <c r="BX1802" s="179"/>
      <c r="BY1802" s="179"/>
      <c r="BZ1802" s="179"/>
      <c r="CA1802" s="179"/>
      <c r="CB1802" s="179"/>
      <c r="CC1802" s="179"/>
      <c r="CD1802" s="179"/>
      <c r="CE1802" s="179"/>
      <c r="CF1802" s="179"/>
      <c r="CG1802" s="179"/>
      <c r="CH1802" s="179"/>
      <c r="CI1802" s="179"/>
      <c r="CJ1802" s="179"/>
      <c r="CK1802" s="179"/>
      <c r="CL1802" s="179"/>
      <c r="CN1802" s="60"/>
      <c r="CO1802" s="179"/>
      <c r="CP1802" s="179"/>
      <c r="CQ1802" s="179"/>
      <c r="CR1802" s="179"/>
      <c r="CS1802" s="179"/>
      <c r="CT1802" s="179"/>
      <c r="CU1802" s="179"/>
      <c r="CV1802" s="179"/>
      <c r="CW1802" s="179"/>
      <c r="CX1802" s="179"/>
      <c r="CY1802" s="179"/>
      <c r="CZ1802" s="179"/>
      <c r="DA1802" s="179"/>
      <c r="DB1802" s="179"/>
      <c r="DC1802" s="179"/>
      <c r="DD1802" s="179"/>
      <c r="DE1802" s="179"/>
      <c r="DF1802" s="179"/>
      <c r="DG1802" s="179"/>
      <c r="DH1802" s="179"/>
      <c r="DI1802" s="179"/>
      <c r="DJ1802" s="179"/>
      <c r="DK1802" s="179"/>
      <c r="DL1802" s="179"/>
    </row>
    <row r="1803" spans="1:116" x14ac:dyDescent="0.35">
      <c r="E1803" s="8"/>
      <c r="G1803" s="136"/>
      <c r="H1803" s="12"/>
      <c r="I1803" s="60"/>
      <c r="J1803" s="60"/>
      <c r="K1803" s="15"/>
      <c r="L1803" s="15"/>
      <c r="M1803" s="15"/>
      <c r="N1803" s="15"/>
      <c r="O1803" s="15"/>
      <c r="P1803" s="15"/>
      <c r="R1803" s="15"/>
      <c r="S1803" s="179"/>
      <c r="T1803" s="179"/>
      <c r="U1803" s="179"/>
      <c r="V1803" s="179"/>
      <c r="W1803" s="179"/>
      <c r="X1803" s="179"/>
      <c r="Y1803" s="179"/>
      <c r="Z1803" s="179"/>
      <c r="AA1803" s="179"/>
      <c r="AB1803" s="179"/>
      <c r="AC1803" s="179"/>
      <c r="AD1803" s="179"/>
      <c r="AE1803" s="179"/>
      <c r="AF1803" s="179"/>
      <c r="AG1803" s="179"/>
      <c r="AH1803" s="179"/>
      <c r="AI1803" s="179"/>
      <c r="AJ1803" s="179"/>
      <c r="AK1803" s="179"/>
      <c r="AL1803" s="179"/>
      <c r="AM1803" s="179"/>
      <c r="AN1803" s="179"/>
      <c r="AO1803" s="179"/>
      <c r="AP1803" s="179"/>
      <c r="AQ1803" s="179"/>
      <c r="AR1803" s="179"/>
      <c r="AS1803" s="179"/>
      <c r="AT1803" s="179"/>
      <c r="AU1803" s="179"/>
      <c r="AV1803" s="179"/>
      <c r="AW1803" s="179"/>
      <c r="AX1803" s="179"/>
      <c r="AY1803" s="179"/>
      <c r="AZ1803" s="179"/>
      <c r="BA1803" s="179"/>
      <c r="BB1803" s="179"/>
      <c r="BC1803" s="179"/>
      <c r="BD1803" s="179"/>
      <c r="BE1803" s="179"/>
      <c r="BF1803" s="179"/>
      <c r="BG1803" s="179"/>
      <c r="BH1803" s="179"/>
      <c r="BI1803" s="179"/>
      <c r="BJ1803" s="179"/>
      <c r="BK1803" s="179"/>
      <c r="BL1803" s="179"/>
      <c r="BM1803" s="179"/>
      <c r="BN1803" s="179"/>
      <c r="BO1803" s="179"/>
      <c r="BP1803" s="179"/>
      <c r="BQ1803" s="179"/>
      <c r="BR1803" s="179"/>
      <c r="BS1803" s="179"/>
      <c r="BT1803" s="179"/>
      <c r="BU1803" s="179"/>
      <c r="BV1803" s="179"/>
      <c r="BW1803" s="179"/>
      <c r="BX1803" s="179"/>
      <c r="BY1803" s="179"/>
      <c r="BZ1803" s="179"/>
      <c r="CA1803" s="179"/>
      <c r="CB1803" s="179"/>
      <c r="CC1803" s="179"/>
      <c r="CD1803" s="179"/>
      <c r="CE1803" s="179"/>
      <c r="CF1803" s="179"/>
      <c r="CG1803" s="179"/>
      <c r="CH1803" s="179"/>
      <c r="CI1803" s="179"/>
      <c r="CJ1803" s="179"/>
      <c r="CK1803" s="179"/>
      <c r="CL1803" s="179"/>
      <c r="CN1803" s="60"/>
      <c r="CO1803" s="179"/>
      <c r="CP1803" s="179"/>
      <c r="CQ1803" s="179"/>
      <c r="CR1803" s="179"/>
      <c r="CS1803" s="179"/>
      <c r="CT1803" s="179"/>
      <c r="CU1803" s="179"/>
      <c r="CV1803" s="179"/>
      <c r="CW1803" s="179"/>
      <c r="CX1803" s="179"/>
      <c r="CY1803" s="179"/>
      <c r="CZ1803" s="179"/>
      <c r="DA1803" s="179"/>
      <c r="DB1803" s="179"/>
      <c r="DC1803" s="179"/>
      <c r="DD1803" s="179"/>
      <c r="DE1803" s="179"/>
      <c r="DF1803" s="179"/>
      <c r="DG1803" s="179"/>
      <c r="DH1803" s="179"/>
      <c r="DI1803" s="179"/>
      <c r="DJ1803" s="179"/>
      <c r="DK1803" s="179"/>
      <c r="DL1803" s="179"/>
    </row>
    <row r="1804" spans="1:116" x14ac:dyDescent="0.35">
      <c r="E1804" s="8"/>
      <c r="G1804" s="136"/>
      <c r="H1804" s="12"/>
      <c r="I1804" s="60"/>
      <c r="J1804" s="60"/>
      <c r="K1804" s="15"/>
      <c r="L1804" s="15"/>
      <c r="M1804" s="15"/>
      <c r="N1804" s="15"/>
      <c r="O1804" s="15"/>
      <c r="P1804" s="15"/>
      <c r="R1804" s="15"/>
      <c r="S1804" s="179"/>
      <c r="T1804" s="179"/>
      <c r="U1804" s="179"/>
      <c r="V1804" s="179"/>
      <c r="W1804" s="179"/>
      <c r="X1804" s="179"/>
      <c r="Y1804" s="179"/>
      <c r="Z1804" s="179"/>
      <c r="AA1804" s="179"/>
      <c r="AB1804" s="179"/>
      <c r="AC1804" s="179"/>
      <c r="AD1804" s="179"/>
      <c r="AE1804" s="179"/>
      <c r="AF1804" s="179"/>
      <c r="AG1804" s="179"/>
      <c r="AH1804" s="179"/>
      <c r="AI1804" s="179"/>
      <c r="AJ1804" s="179"/>
      <c r="AK1804" s="179"/>
      <c r="AL1804" s="179"/>
      <c r="AM1804" s="179"/>
      <c r="AN1804" s="179"/>
      <c r="AO1804" s="179"/>
      <c r="AP1804" s="179"/>
      <c r="AQ1804" s="179"/>
      <c r="AR1804" s="179"/>
      <c r="AS1804" s="179"/>
      <c r="AT1804" s="179"/>
      <c r="AU1804" s="179"/>
      <c r="AV1804" s="179"/>
      <c r="AW1804" s="179"/>
      <c r="AX1804" s="179"/>
      <c r="AY1804" s="179"/>
      <c r="AZ1804" s="179"/>
      <c r="BA1804" s="179"/>
      <c r="BB1804" s="179"/>
      <c r="BC1804" s="179"/>
      <c r="BD1804" s="179"/>
      <c r="BE1804" s="179"/>
      <c r="BF1804" s="179"/>
      <c r="BG1804" s="179"/>
      <c r="BH1804" s="179"/>
      <c r="BI1804" s="179"/>
      <c r="BJ1804" s="179"/>
      <c r="BK1804" s="179"/>
      <c r="BL1804" s="179"/>
      <c r="BM1804" s="179"/>
      <c r="BN1804" s="179"/>
      <c r="BO1804" s="179"/>
      <c r="BP1804" s="179"/>
      <c r="BQ1804" s="179"/>
      <c r="BR1804" s="179"/>
      <c r="BS1804" s="179"/>
      <c r="BT1804" s="179"/>
      <c r="BU1804" s="179"/>
      <c r="BV1804" s="179"/>
      <c r="BW1804" s="179"/>
      <c r="BX1804" s="179"/>
      <c r="BY1804" s="179"/>
      <c r="BZ1804" s="179"/>
      <c r="CA1804" s="179"/>
      <c r="CB1804" s="179"/>
      <c r="CC1804" s="179"/>
      <c r="CD1804" s="179"/>
      <c r="CE1804" s="179"/>
      <c r="CF1804" s="179"/>
      <c r="CG1804" s="179"/>
      <c r="CH1804" s="179"/>
      <c r="CI1804" s="179"/>
      <c r="CJ1804" s="179"/>
      <c r="CK1804" s="179"/>
      <c r="CL1804" s="179"/>
      <c r="CN1804" s="60"/>
      <c r="CO1804" s="179"/>
      <c r="CP1804" s="179"/>
      <c r="CQ1804" s="179"/>
      <c r="CR1804" s="179"/>
      <c r="CS1804" s="179"/>
      <c r="CT1804" s="179"/>
      <c r="CU1804" s="179"/>
      <c r="CV1804" s="179"/>
      <c r="CW1804" s="179"/>
      <c r="CX1804" s="179"/>
      <c r="CY1804" s="179"/>
      <c r="CZ1804" s="179"/>
      <c r="DA1804" s="179"/>
      <c r="DB1804" s="179"/>
      <c r="DC1804" s="179"/>
      <c r="DD1804" s="179"/>
      <c r="DE1804" s="179"/>
      <c r="DF1804" s="179"/>
      <c r="DG1804" s="179"/>
      <c r="DH1804" s="179"/>
      <c r="DI1804" s="179"/>
      <c r="DJ1804" s="179"/>
      <c r="DK1804" s="179"/>
      <c r="DL1804" s="179"/>
    </row>
    <row r="1805" spans="1:116" x14ac:dyDescent="0.35">
      <c r="E1805" s="8"/>
      <c r="G1805" s="136"/>
      <c r="H1805" s="12"/>
      <c r="I1805" s="60"/>
      <c r="J1805" s="60"/>
      <c r="K1805" s="15"/>
      <c r="L1805" s="15"/>
      <c r="M1805" s="15"/>
      <c r="N1805" s="15"/>
      <c r="O1805" s="15"/>
      <c r="P1805" s="15"/>
      <c r="R1805" s="15"/>
      <c r="S1805" s="179"/>
      <c r="T1805" s="179"/>
      <c r="U1805" s="179"/>
      <c r="V1805" s="179"/>
      <c r="W1805" s="179"/>
      <c r="X1805" s="179"/>
      <c r="Y1805" s="179"/>
      <c r="Z1805" s="179"/>
      <c r="AA1805" s="179"/>
      <c r="AB1805" s="179"/>
      <c r="AC1805" s="179"/>
      <c r="AD1805" s="179"/>
      <c r="AE1805" s="179"/>
      <c r="AF1805" s="179"/>
      <c r="AG1805" s="179"/>
      <c r="AH1805" s="179"/>
      <c r="AI1805" s="179"/>
      <c r="AJ1805" s="179"/>
      <c r="AK1805" s="179"/>
      <c r="AL1805" s="179"/>
      <c r="AM1805" s="179"/>
      <c r="AN1805" s="179"/>
      <c r="AO1805" s="179"/>
      <c r="AP1805" s="179"/>
      <c r="AQ1805" s="179"/>
      <c r="AR1805" s="179"/>
      <c r="AS1805" s="179"/>
      <c r="AT1805" s="179"/>
      <c r="AU1805" s="179"/>
      <c r="AV1805" s="179"/>
      <c r="AW1805" s="179"/>
      <c r="AX1805" s="179"/>
      <c r="AY1805" s="179"/>
      <c r="AZ1805" s="179"/>
      <c r="BA1805" s="179"/>
      <c r="BB1805" s="179"/>
      <c r="BC1805" s="179"/>
      <c r="BD1805" s="179"/>
      <c r="BE1805" s="179"/>
      <c r="BF1805" s="179"/>
      <c r="BG1805" s="179"/>
      <c r="BH1805" s="179"/>
      <c r="BI1805" s="179"/>
      <c r="BJ1805" s="179"/>
      <c r="BK1805" s="179"/>
      <c r="BL1805" s="179"/>
      <c r="BM1805" s="179"/>
      <c r="BN1805" s="179"/>
      <c r="BO1805" s="179"/>
      <c r="BP1805" s="179"/>
      <c r="BQ1805" s="179"/>
      <c r="BR1805" s="179"/>
      <c r="BS1805" s="179"/>
      <c r="BT1805" s="179"/>
      <c r="BU1805" s="179"/>
      <c r="BV1805" s="179"/>
      <c r="BW1805" s="179"/>
      <c r="BX1805" s="179"/>
      <c r="BY1805" s="179"/>
      <c r="BZ1805" s="179"/>
      <c r="CA1805" s="179"/>
      <c r="CB1805" s="179"/>
      <c r="CC1805" s="179"/>
      <c r="CD1805" s="179"/>
      <c r="CE1805" s="179"/>
      <c r="CF1805" s="179"/>
      <c r="CG1805" s="179"/>
      <c r="CH1805" s="179"/>
      <c r="CI1805" s="179"/>
      <c r="CJ1805" s="179"/>
      <c r="CK1805" s="179"/>
      <c r="CL1805" s="179"/>
      <c r="CN1805" s="60"/>
      <c r="CO1805" s="179"/>
      <c r="CP1805" s="179"/>
      <c r="CQ1805" s="179"/>
      <c r="CR1805" s="179"/>
      <c r="CS1805" s="179"/>
      <c r="CT1805" s="179"/>
      <c r="CU1805" s="179"/>
      <c r="CV1805" s="179"/>
      <c r="CW1805" s="179"/>
      <c r="CX1805" s="179"/>
      <c r="CY1805" s="179"/>
      <c r="CZ1805" s="179"/>
      <c r="DA1805" s="179"/>
      <c r="DB1805" s="179"/>
      <c r="DC1805" s="179"/>
      <c r="DD1805" s="179"/>
      <c r="DE1805" s="179"/>
      <c r="DF1805" s="179"/>
      <c r="DG1805" s="179"/>
      <c r="DH1805" s="179"/>
      <c r="DI1805" s="179"/>
      <c r="DJ1805" s="179"/>
      <c r="DK1805" s="179"/>
      <c r="DL1805" s="179"/>
    </row>
    <row r="1806" spans="1:116" x14ac:dyDescent="0.35">
      <c r="G1806" s="136"/>
      <c r="CO1806" s="8"/>
      <c r="CP1806" s="8"/>
      <c r="CQ1806" s="8"/>
      <c r="CR1806" s="8"/>
      <c r="CS1806" s="8"/>
      <c r="CT1806" s="8"/>
      <c r="CU1806" s="8"/>
      <c r="CV1806" s="8"/>
      <c r="CW1806" s="8"/>
      <c r="CX1806" s="8"/>
      <c r="CY1806" s="8"/>
      <c r="CZ1806" s="8"/>
      <c r="DA1806" s="8"/>
      <c r="DB1806" s="8"/>
      <c r="DC1806" s="8"/>
      <c r="DD1806" s="8"/>
      <c r="DE1806" s="8"/>
      <c r="DF1806" s="8"/>
      <c r="DG1806" s="8"/>
      <c r="DH1806" s="8"/>
      <c r="DI1806" s="8"/>
      <c r="DJ1806" s="8"/>
      <c r="DK1806" s="8"/>
      <c r="DL1806" s="8"/>
    </row>
    <row r="1807" spans="1:116" x14ac:dyDescent="0.35">
      <c r="G1807" s="136"/>
      <c r="CO1807" s="8"/>
      <c r="CP1807" s="8"/>
      <c r="CQ1807" s="8"/>
      <c r="CR1807" s="8"/>
      <c r="CS1807" s="8"/>
      <c r="CT1807" s="8"/>
      <c r="CU1807" s="8"/>
      <c r="CV1807" s="8"/>
      <c r="CW1807" s="8"/>
      <c r="CX1807" s="8"/>
      <c r="CY1807" s="8"/>
      <c r="CZ1807" s="8"/>
      <c r="DA1807" s="8"/>
      <c r="DB1807" s="8"/>
      <c r="DC1807" s="8"/>
      <c r="DD1807" s="8"/>
      <c r="DE1807" s="8"/>
      <c r="DF1807" s="8"/>
      <c r="DG1807" s="8"/>
      <c r="DH1807" s="8"/>
      <c r="DI1807" s="8"/>
      <c r="DJ1807" s="8"/>
      <c r="DK1807" s="8"/>
      <c r="DL1807" s="8"/>
    </row>
    <row r="1808" spans="1:116" x14ac:dyDescent="0.35">
      <c r="CO1808" s="8"/>
      <c r="CP1808" s="8"/>
      <c r="CQ1808" s="8"/>
      <c r="CR1808" s="8"/>
      <c r="CS1808" s="8"/>
      <c r="CT1808" s="8"/>
      <c r="CU1808" s="8"/>
      <c r="CV1808" s="8"/>
      <c r="CW1808" s="8"/>
      <c r="CX1808" s="8"/>
      <c r="CY1808" s="8"/>
      <c r="CZ1808" s="8"/>
      <c r="DA1808" s="8"/>
      <c r="DB1808" s="8"/>
      <c r="DC1808" s="8"/>
      <c r="DD1808" s="8"/>
      <c r="DE1808" s="8"/>
      <c r="DF1808" s="8"/>
      <c r="DG1808" s="8"/>
      <c r="DH1808" s="8"/>
      <c r="DI1808" s="8"/>
      <c r="DJ1808" s="8"/>
      <c r="DK1808" s="8"/>
      <c r="DL1808" s="8"/>
    </row>
    <row r="1809" spans="1:116" x14ac:dyDescent="0.35">
      <c r="CO1809" s="8"/>
      <c r="CP1809" s="8"/>
      <c r="CQ1809" s="8"/>
      <c r="CR1809" s="8"/>
      <c r="CS1809" s="8"/>
      <c r="CT1809" s="8"/>
      <c r="CU1809" s="8"/>
      <c r="CV1809" s="8"/>
      <c r="CW1809" s="8"/>
      <c r="CX1809" s="8"/>
      <c r="CY1809" s="8"/>
      <c r="CZ1809" s="8"/>
      <c r="DA1809" s="8"/>
      <c r="DB1809" s="8"/>
      <c r="DC1809" s="8"/>
      <c r="DD1809" s="8"/>
      <c r="DE1809" s="8"/>
      <c r="DF1809" s="8"/>
      <c r="DG1809" s="8"/>
      <c r="DH1809" s="8"/>
      <c r="DI1809" s="8"/>
      <c r="DJ1809" s="8"/>
      <c r="DK1809" s="8"/>
      <c r="DL1809" s="8"/>
    </row>
    <row r="1810" spans="1:116" x14ac:dyDescent="0.35">
      <c r="CO1810" s="8"/>
      <c r="CP1810" s="8"/>
      <c r="CQ1810" s="8"/>
      <c r="CR1810" s="8"/>
      <c r="CS1810" s="8"/>
      <c r="CT1810" s="8"/>
      <c r="CU1810" s="8"/>
      <c r="CV1810" s="8"/>
      <c r="CW1810" s="8"/>
      <c r="CX1810" s="8"/>
      <c r="CY1810" s="8"/>
      <c r="CZ1810" s="8"/>
      <c r="DA1810" s="8"/>
      <c r="DB1810" s="8"/>
      <c r="DC1810" s="8"/>
      <c r="DD1810" s="8"/>
      <c r="DE1810" s="8"/>
      <c r="DF1810" s="8"/>
      <c r="DG1810" s="8"/>
      <c r="DH1810" s="8"/>
      <c r="DI1810" s="8"/>
      <c r="DJ1810" s="8"/>
      <c r="DK1810" s="8"/>
      <c r="DL1810" s="8"/>
    </row>
    <row r="1811" spans="1:116" x14ac:dyDescent="0.35">
      <c r="A1811" s="206" t="s">
        <v>480</v>
      </c>
      <c r="B1811" s="27" t="s">
        <v>480</v>
      </c>
      <c r="C1811" s="27"/>
      <c r="D1811" s="27"/>
      <c r="E1811" s="27" t="s">
        <v>480</v>
      </c>
      <c r="F1811" s="27" t="s">
        <v>480</v>
      </c>
      <c r="H1811" s="206" t="s">
        <v>480</v>
      </c>
      <c r="I1811" s="207" t="s">
        <v>480</v>
      </c>
      <c r="J1811" s="207"/>
      <c r="K1811" s="206" t="s">
        <v>480</v>
      </c>
      <c r="L1811" s="206" t="s">
        <v>480</v>
      </c>
      <c r="M1811" s="206" t="s">
        <v>480</v>
      </c>
      <c r="N1811" s="206" t="s">
        <v>480</v>
      </c>
      <c r="O1811" s="206" t="s">
        <v>480</v>
      </c>
      <c r="P1811" s="206" t="s">
        <v>480</v>
      </c>
      <c r="R1811" s="206" t="s">
        <v>480</v>
      </c>
      <c r="S1811" s="206" t="s">
        <v>480</v>
      </c>
      <c r="T1811" s="206" t="s">
        <v>480</v>
      </c>
      <c r="U1811" s="206" t="s">
        <v>480</v>
      </c>
      <c r="V1811" s="206" t="s">
        <v>480</v>
      </c>
      <c r="W1811" s="206" t="s">
        <v>480</v>
      </c>
      <c r="X1811" s="206" t="s">
        <v>480</v>
      </c>
      <c r="Y1811" s="206" t="s">
        <v>480</v>
      </c>
      <c r="Z1811" s="206" t="s">
        <v>480</v>
      </c>
      <c r="AA1811" s="206" t="s">
        <v>480</v>
      </c>
      <c r="AB1811" s="206" t="s">
        <v>480</v>
      </c>
      <c r="AC1811" s="206" t="s">
        <v>480</v>
      </c>
      <c r="AD1811" s="206" t="s">
        <v>480</v>
      </c>
      <c r="AE1811" s="206" t="s">
        <v>480</v>
      </c>
      <c r="AF1811" s="206" t="s">
        <v>480</v>
      </c>
      <c r="AG1811" s="206" t="s">
        <v>480</v>
      </c>
      <c r="AH1811" s="206" t="s">
        <v>480</v>
      </c>
      <c r="AI1811" s="206" t="s">
        <v>480</v>
      </c>
      <c r="AJ1811" s="206" t="s">
        <v>480</v>
      </c>
      <c r="AK1811" s="206" t="s">
        <v>480</v>
      </c>
      <c r="AL1811" s="206" t="s">
        <v>480</v>
      </c>
      <c r="AM1811" s="206" t="s">
        <v>480</v>
      </c>
      <c r="AN1811" s="206" t="s">
        <v>480</v>
      </c>
      <c r="AO1811" s="206" t="s">
        <v>480</v>
      </c>
      <c r="AP1811" s="206" t="s">
        <v>480</v>
      </c>
      <c r="AQ1811" s="206" t="s">
        <v>480</v>
      </c>
      <c r="AR1811" s="206" t="s">
        <v>480</v>
      </c>
      <c r="AS1811" s="206" t="s">
        <v>480</v>
      </c>
      <c r="AT1811" s="206" t="s">
        <v>480</v>
      </c>
      <c r="AU1811" s="206" t="s">
        <v>480</v>
      </c>
      <c r="AV1811" s="206" t="s">
        <v>480</v>
      </c>
      <c r="AW1811" s="206" t="s">
        <v>480</v>
      </c>
      <c r="AX1811" s="206" t="s">
        <v>480</v>
      </c>
      <c r="AY1811" s="206" t="s">
        <v>480</v>
      </c>
      <c r="AZ1811" s="206" t="s">
        <v>480</v>
      </c>
      <c r="BA1811" s="206" t="s">
        <v>480</v>
      </c>
      <c r="BB1811" s="206" t="s">
        <v>480</v>
      </c>
      <c r="BC1811" s="206" t="s">
        <v>480</v>
      </c>
      <c r="BD1811" s="206" t="s">
        <v>480</v>
      </c>
      <c r="BE1811" s="206" t="s">
        <v>480</v>
      </c>
      <c r="BF1811" s="206" t="s">
        <v>480</v>
      </c>
      <c r="BG1811" s="206" t="s">
        <v>480</v>
      </c>
      <c r="BH1811" s="206" t="s">
        <v>480</v>
      </c>
      <c r="BI1811" s="206" t="s">
        <v>480</v>
      </c>
      <c r="BJ1811" s="206" t="s">
        <v>480</v>
      </c>
      <c r="BK1811" s="206" t="s">
        <v>480</v>
      </c>
      <c r="BL1811" s="206" t="s">
        <v>480</v>
      </c>
      <c r="BM1811" s="206" t="s">
        <v>480</v>
      </c>
      <c r="BN1811" s="206" t="s">
        <v>480</v>
      </c>
      <c r="BO1811" s="206" t="s">
        <v>480</v>
      </c>
      <c r="BP1811" s="206" t="s">
        <v>480</v>
      </c>
      <c r="BQ1811" s="206" t="s">
        <v>480</v>
      </c>
      <c r="BR1811" s="206" t="s">
        <v>480</v>
      </c>
      <c r="BS1811" s="206" t="s">
        <v>480</v>
      </c>
      <c r="BT1811" s="206" t="s">
        <v>480</v>
      </c>
      <c r="BU1811" s="206" t="s">
        <v>480</v>
      </c>
      <c r="BV1811" s="206" t="s">
        <v>480</v>
      </c>
      <c r="BW1811" s="206" t="s">
        <v>480</v>
      </c>
      <c r="BX1811" s="206" t="s">
        <v>480</v>
      </c>
      <c r="BY1811" s="206" t="s">
        <v>480</v>
      </c>
      <c r="BZ1811" s="206" t="s">
        <v>480</v>
      </c>
      <c r="CA1811" s="206" t="s">
        <v>480</v>
      </c>
      <c r="CB1811" s="206" t="s">
        <v>480</v>
      </c>
      <c r="CC1811" s="206" t="s">
        <v>480</v>
      </c>
      <c r="CD1811" s="206" t="s">
        <v>480</v>
      </c>
      <c r="CE1811" s="206" t="s">
        <v>480</v>
      </c>
      <c r="CF1811" s="206" t="s">
        <v>480</v>
      </c>
      <c r="CG1811" s="206" t="s">
        <v>480</v>
      </c>
      <c r="CH1811" s="206" t="s">
        <v>480</v>
      </c>
      <c r="CI1811" s="206" t="s">
        <v>480</v>
      </c>
      <c r="CJ1811" s="206" t="s">
        <v>480</v>
      </c>
      <c r="CK1811" s="206" t="s">
        <v>480</v>
      </c>
      <c r="CL1811" s="206" t="s">
        <v>480</v>
      </c>
      <c r="CN1811" s="207" t="s">
        <v>480</v>
      </c>
      <c r="CO1811" s="206" t="s">
        <v>480</v>
      </c>
      <c r="CP1811" s="206" t="s">
        <v>480</v>
      </c>
      <c r="CQ1811" s="206" t="s">
        <v>480</v>
      </c>
      <c r="CR1811" s="206" t="s">
        <v>480</v>
      </c>
      <c r="CS1811" s="206" t="s">
        <v>480</v>
      </c>
      <c r="CT1811" s="206" t="s">
        <v>480</v>
      </c>
      <c r="CU1811" s="206" t="s">
        <v>480</v>
      </c>
      <c r="CV1811" s="206" t="s">
        <v>480</v>
      </c>
      <c r="CW1811" s="206" t="s">
        <v>480</v>
      </c>
      <c r="CX1811" s="206" t="s">
        <v>480</v>
      </c>
      <c r="CY1811" s="206" t="s">
        <v>480</v>
      </c>
      <c r="CZ1811" s="206" t="s">
        <v>480</v>
      </c>
      <c r="DA1811" s="206" t="s">
        <v>480</v>
      </c>
      <c r="DB1811" s="206" t="s">
        <v>480</v>
      </c>
      <c r="DC1811" s="206" t="s">
        <v>480</v>
      </c>
      <c r="DD1811" s="206" t="s">
        <v>480</v>
      </c>
      <c r="DE1811" s="206" t="s">
        <v>480</v>
      </c>
      <c r="DF1811" s="206" t="s">
        <v>480</v>
      </c>
      <c r="DG1811" s="206" t="s">
        <v>480</v>
      </c>
      <c r="DH1811" s="206" t="s">
        <v>480</v>
      </c>
      <c r="DI1811" s="206" t="s">
        <v>480</v>
      </c>
      <c r="DJ1811" s="206" t="s">
        <v>480</v>
      </c>
      <c r="DK1811" s="206" t="s">
        <v>480</v>
      </c>
      <c r="DL1811" s="206" t="s">
        <v>480</v>
      </c>
    </row>
    <row r="1812" spans="1:116" x14ac:dyDescent="0.35">
      <c r="CO1812" s="8"/>
      <c r="CP1812" s="8"/>
      <c r="CQ1812" s="8"/>
      <c r="CR1812" s="8"/>
      <c r="CS1812" s="8"/>
      <c r="CT1812" s="8"/>
      <c r="CU1812" s="8"/>
      <c r="CV1812" s="8"/>
      <c r="CW1812" s="8"/>
      <c r="CX1812" s="8"/>
      <c r="CY1812" s="8"/>
      <c r="CZ1812" s="8"/>
      <c r="DA1812" s="8"/>
      <c r="DB1812" s="8"/>
      <c r="DC1812" s="8"/>
      <c r="DD1812" s="8"/>
      <c r="DE1812" s="8"/>
      <c r="DF1812" s="8"/>
      <c r="DG1812" s="8"/>
      <c r="DH1812" s="8"/>
      <c r="DI1812" s="8"/>
      <c r="DJ1812" s="8"/>
      <c r="DK1812" s="8"/>
      <c r="DL1812" s="8"/>
    </row>
    <row r="1813" spans="1:116" x14ac:dyDescent="0.35">
      <c r="A1813" s="174"/>
      <c r="E1813" s="8"/>
      <c r="G1813" s="206" t="s">
        <v>480</v>
      </c>
      <c r="H1813" s="174"/>
      <c r="I1813" s="176"/>
      <c r="J1813" s="176"/>
      <c r="K1813" s="197"/>
      <c r="L1813" s="197"/>
      <c r="M1813" s="197"/>
      <c r="N1813" s="197"/>
      <c r="O1813" s="197"/>
      <c r="P1813" s="197"/>
      <c r="R1813" s="198"/>
      <c r="S1813" s="174"/>
      <c r="T1813" s="174"/>
      <c r="U1813" s="174"/>
      <c r="V1813" s="174"/>
      <c r="W1813" s="174"/>
      <c r="X1813" s="174"/>
      <c r="Y1813" s="174"/>
      <c r="Z1813" s="174"/>
      <c r="AA1813" s="174"/>
      <c r="AB1813" s="174"/>
      <c r="AC1813" s="174"/>
      <c r="AD1813" s="174"/>
      <c r="AE1813" s="174"/>
      <c r="AF1813" s="174"/>
      <c r="AG1813" s="174"/>
      <c r="AH1813" s="174"/>
      <c r="AI1813" s="174"/>
      <c r="AJ1813" s="174"/>
      <c r="AK1813" s="174"/>
      <c r="AL1813" s="174"/>
      <c r="AM1813" s="174"/>
      <c r="AN1813" s="174"/>
      <c r="AO1813" s="174"/>
      <c r="AP1813" s="174"/>
      <c r="AQ1813" s="174"/>
      <c r="AR1813" s="174"/>
      <c r="AS1813" s="174"/>
      <c r="AT1813" s="174"/>
      <c r="AU1813" s="174"/>
      <c r="AV1813" s="174"/>
      <c r="AW1813" s="174"/>
      <c r="AX1813" s="174"/>
      <c r="AY1813" s="174"/>
      <c r="AZ1813" s="174"/>
      <c r="BA1813" s="174"/>
      <c r="BB1813" s="174"/>
      <c r="BC1813" s="174"/>
      <c r="BD1813" s="174"/>
      <c r="BE1813" s="174"/>
      <c r="BF1813" s="174"/>
      <c r="BG1813" s="174"/>
      <c r="BH1813" s="174"/>
      <c r="BI1813" s="174"/>
      <c r="BJ1813" s="174"/>
      <c r="BK1813" s="174"/>
      <c r="BL1813" s="174"/>
      <c r="BM1813" s="174"/>
      <c r="BN1813" s="174"/>
      <c r="BO1813" s="174"/>
      <c r="BP1813" s="174"/>
      <c r="BQ1813" s="174"/>
      <c r="BR1813" s="174"/>
      <c r="BS1813" s="174"/>
      <c r="BT1813" s="174"/>
      <c r="BU1813" s="174"/>
      <c r="BV1813" s="174"/>
      <c r="BW1813" s="174"/>
      <c r="BX1813" s="174"/>
      <c r="BY1813" s="174"/>
      <c r="BZ1813" s="174"/>
      <c r="CA1813" s="174"/>
      <c r="CB1813" s="174"/>
      <c r="CC1813" s="174"/>
      <c r="CD1813" s="174"/>
      <c r="CE1813" s="174"/>
      <c r="CF1813" s="174"/>
      <c r="CG1813" s="174"/>
      <c r="CH1813" s="174"/>
      <c r="CI1813" s="174"/>
      <c r="CJ1813" s="174"/>
      <c r="CK1813" s="174"/>
      <c r="CL1813" s="174"/>
      <c r="CN1813" s="176"/>
      <c r="CO1813" s="174"/>
      <c r="CP1813" s="174"/>
      <c r="CQ1813" s="174"/>
      <c r="CR1813" s="174"/>
      <c r="CS1813" s="174"/>
      <c r="CT1813" s="174"/>
      <c r="CU1813" s="174"/>
      <c r="CV1813" s="174"/>
      <c r="CW1813" s="174"/>
      <c r="CX1813" s="174"/>
      <c r="CY1813" s="174"/>
      <c r="CZ1813" s="174"/>
      <c r="DA1813" s="174"/>
      <c r="DB1813" s="174"/>
      <c r="DC1813" s="174"/>
      <c r="DD1813" s="174"/>
      <c r="DE1813" s="174"/>
      <c r="DF1813" s="174"/>
      <c r="DG1813" s="174"/>
      <c r="DH1813" s="174"/>
      <c r="DI1813" s="174"/>
      <c r="DJ1813" s="174"/>
      <c r="DK1813" s="174"/>
      <c r="DL1813" s="174"/>
    </row>
    <row r="1814" spans="1:116" x14ac:dyDescent="0.35">
      <c r="A1814" s="174"/>
      <c r="E1814" s="8"/>
      <c r="H1814" s="174"/>
      <c r="I1814" s="176"/>
      <c r="J1814" s="176"/>
      <c r="K1814" s="197"/>
      <c r="L1814" s="197"/>
      <c r="M1814" s="197"/>
      <c r="N1814" s="197"/>
      <c r="O1814" s="197"/>
      <c r="P1814" s="197"/>
      <c r="R1814" s="198"/>
      <c r="S1814" s="174"/>
      <c r="T1814" s="174"/>
      <c r="U1814" s="174"/>
      <c r="V1814" s="174"/>
      <c r="W1814" s="174"/>
      <c r="X1814" s="174"/>
      <c r="Y1814" s="174"/>
      <c r="Z1814" s="174"/>
      <c r="AA1814" s="174"/>
      <c r="AB1814" s="174"/>
      <c r="AC1814" s="174"/>
      <c r="AD1814" s="174"/>
      <c r="AE1814" s="174"/>
      <c r="AF1814" s="174"/>
      <c r="AG1814" s="174"/>
      <c r="AH1814" s="174"/>
      <c r="AI1814" s="174"/>
      <c r="AJ1814" s="174"/>
      <c r="AK1814" s="174"/>
      <c r="AL1814" s="174"/>
      <c r="AM1814" s="174"/>
      <c r="AN1814" s="174"/>
      <c r="AO1814" s="174"/>
      <c r="AP1814" s="174"/>
      <c r="AQ1814" s="174"/>
      <c r="AR1814" s="174"/>
      <c r="AS1814" s="174"/>
      <c r="AT1814" s="174"/>
      <c r="AU1814" s="174"/>
      <c r="AV1814" s="174"/>
      <c r="AW1814" s="174"/>
      <c r="AX1814" s="174"/>
      <c r="AY1814" s="174"/>
      <c r="AZ1814" s="174"/>
      <c r="BA1814" s="174"/>
      <c r="BB1814" s="174"/>
      <c r="BC1814" s="174"/>
      <c r="BD1814" s="174"/>
      <c r="BE1814" s="174"/>
      <c r="BF1814" s="174"/>
      <c r="BG1814" s="174"/>
      <c r="BH1814" s="174"/>
      <c r="BI1814" s="174"/>
      <c r="BJ1814" s="174"/>
      <c r="BK1814" s="174"/>
      <c r="BL1814" s="174"/>
      <c r="BM1814" s="174"/>
      <c r="BN1814" s="174"/>
      <c r="BO1814" s="174"/>
      <c r="BP1814" s="174"/>
      <c r="BQ1814" s="174"/>
      <c r="BR1814" s="174"/>
      <c r="BS1814" s="174"/>
      <c r="BT1814" s="174"/>
      <c r="BU1814" s="174"/>
      <c r="BV1814" s="174"/>
      <c r="BW1814" s="174"/>
      <c r="BX1814" s="174"/>
      <c r="BY1814" s="174"/>
      <c r="BZ1814" s="174"/>
      <c r="CA1814" s="174"/>
      <c r="CB1814" s="174"/>
      <c r="CC1814" s="174"/>
      <c r="CD1814" s="174"/>
      <c r="CE1814" s="174"/>
      <c r="CF1814" s="174"/>
      <c r="CG1814" s="174"/>
      <c r="CH1814" s="174"/>
      <c r="CI1814" s="174"/>
      <c r="CJ1814" s="174"/>
      <c r="CK1814" s="174"/>
      <c r="CL1814" s="174"/>
      <c r="CN1814" s="176"/>
      <c r="CO1814" s="174"/>
      <c r="CP1814" s="174"/>
      <c r="CQ1814" s="174"/>
      <c r="CR1814" s="174"/>
      <c r="CS1814" s="174"/>
      <c r="CT1814" s="174"/>
      <c r="CU1814" s="174"/>
      <c r="CV1814" s="174"/>
      <c r="CW1814" s="174"/>
      <c r="CX1814" s="174"/>
      <c r="CY1814" s="174"/>
      <c r="CZ1814" s="174"/>
      <c r="DA1814" s="174"/>
      <c r="DB1814" s="174"/>
      <c r="DC1814" s="174"/>
      <c r="DD1814" s="174"/>
      <c r="DE1814" s="174"/>
      <c r="DF1814" s="174"/>
      <c r="DG1814" s="174"/>
      <c r="DH1814" s="174"/>
      <c r="DI1814" s="174"/>
      <c r="DJ1814" s="174"/>
      <c r="DK1814" s="174"/>
      <c r="DL1814" s="174"/>
    </row>
    <row r="1815" spans="1:116" x14ac:dyDescent="0.35">
      <c r="A1815" s="174"/>
      <c r="E1815" s="8"/>
      <c r="G1815" s="175" t="s">
        <v>490</v>
      </c>
      <c r="H1815" s="174"/>
      <c r="I1815" s="176"/>
      <c r="J1815" s="176"/>
      <c r="K1815" s="197"/>
      <c r="L1815" s="197"/>
      <c r="M1815" s="197"/>
      <c r="N1815" s="197"/>
      <c r="O1815" s="197"/>
      <c r="P1815" s="197"/>
      <c r="R1815" s="198"/>
      <c r="S1815" s="199" t="str">
        <f t="shared" ref="S1815:AX1815" si="3065">S$20</f>
        <v>S$16</v>
      </c>
      <c r="T1815" s="199" t="str">
        <f t="shared" si="3065"/>
        <v>T$16</v>
      </c>
      <c r="U1815" s="199" t="str">
        <f t="shared" si="3065"/>
        <v>U$16</v>
      </c>
      <c r="V1815" s="199" t="str">
        <f t="shared" si="3065"/>
        <v>V$16</v>
      </c>
      <c r="W1815" s="199" t="str">
        <f t="shared" si="3065"/>
        <v>W$16</v>
      </c>
      <c r="X1815" s="199" t="str">
        <f t="shared" si="3065"/>
        <v>X$16</v>
      </c>
      <c r="Y1815" s="199" t="str">
        <f t="shared" si="3065"/>
        <v>Y$16</v>
      </c>
      <c r="Z1815" s="199" t="str">
        <f t="shared" si="3065"/>
        <v>Z$16</v>
      </c>
      <c r="AA1815" s="199" t="str">
        <f t="shared" si="3065"/>
        <v>AA$16</v>
      </c>
      <c r="AB1815" s="199" t="str">
        <f t="shared" si="3065"/>
        <v>AB$16</v>
      </c>
      <c r="AC1815" s="199" t="str">
        <f t="shared" si="3065"/>
        <v>AC$16</v>
      </c>
      <c r="AD1815" s="199" t="str">
        <f t="shared" si="3065"/>
        <v>AD$16</v>
      </c>
      <c r="AE1815" s="199" t="str">
        <f t="shared" si="3065"/>
        <v>AE$16</v>
      </c>
      <c r="AF1815" s="199" t="str">
        <f t="shared" si="3065"/>
        <v>AF$16</v>
      </c>
      <c r="AG1815" s="199" t="str">
        <f t="shared" si="3065"/>
        <v>AG$16</v>
      </c>
      <c r="AH1815" s="199" t="str">
        <f t="shared" si="3065"/>
        <v>AH$16</v>
      </c>
      <c r="AI1815" s="199" t="str">
        <f t="shared" si="3065"/>
        <v>AI$16</v>
      </c>
      <c r="AJ1815" s="199" t="str">
        <f t="shared" si="3065"/>
        <v>AJ$16</v>
      </c>
      <c r="AK1815" s="199" t="str">
        <f t="shared" si="3065"/>
        <v>AK$16</v>
      </c>
      <c r="AL1815" s="199" t="str">
        <f t="shared" si="3065"/>
        <v>AL$16</v>
      </c>
      <c r="AM1815" s="199" t="str">
        <f t="shared" si="3065"/>
        <v>AM$16</v>
      </c>
      <c r="AN1815" s="199" t="str">
        <f t="shared" si="3065"/>
        <v>AN$16</v>
      </c>
      <c r="AO1815" s="199" t="str">
        <f t="shared" si="3065"/>
        <v>AO$16</v>
      </c>
      <c r="AP1815" s="199" t="str">
        <f t="shared" si="3065"/>
        <v>AP$16</v>
      </c>
      <c r="AQ1815" s="199" t="str">
        <f t="shared" si="3065"/>
        <v>AQ$16</v>
      </c>
      <c r="AR1815" s="199" t="str">
        <f t="shared" si="3065"/>
        <v>AR$16</v>
      </c>
      <c r="AS1815" s="199" t="str">
        <f t="shared" si="3065"/>
        <v>AS$16</v>
      </c>
      <c r="AT1815" s="199" t="str">
        <f t="shared" si="3065"/>
        <v>AT$16</v>
      </c>
      <c r="AU1815" s="199" t="str">
        <f t="shared" si="3065"/>
        <v>AU$16</v>
      </c>
      <c r="AV1815" s="199" t="str">
        <f t="shared" si="3065"/>
        <v>AV$16</v>
      </c>
      <c r="AW1815" s="199" t="str">
        <f t="shared" si="3065"/>
        <v>AW$16</v>
      </c>
      <c r="AX1815" s="199" t="str">
        <f t="shared" si="3065"/>
        <v>AX$16</v>
      </c>
      <c r="AY1815" s="199" t="str">
        <f t="shared" ref="AY1815:CD1815" si="3066">AY$20</f>
        <v>AY$16</v>
      </c>
      <c r="AZ1815" s="199" t="str">
        <f t="shared" si="3066"/>
        <v>AZ$16</v>
      </c>
      <c r="BA1815" s="199" t="str">
        <f t="shared" si="3066"/>
        <v>BA$16</v>
      </c>
      <c r="BB1815" s="199" t="str">
        <f t="shared" si="3066"/>
        <v>BB$16</v>
      </c>
      <c r="BC1815" s="199" t="str">
        <f t="shared" si="3066"/>
        <v>BC$16</v>
      </c>
      <c r="BD1815" s="199" t="str">
        <f t="shared" si="3066"/>
        <v>BD$16</v>
      </c>
      <c r="BE1815" s="199" t="str">
        <f t="shared" si="3066"/>
        <v>BE$16</v>
      </c>
      <c r="BF1815" s="199" t="str">
        <f t="shared" si="3066"/>
        <v>BF$16</v>
      </c>
      <c r="BG1815" s="199" t="str">
        <f t="shared" si="3066"/>
        <v>BG$16</v>
      </c>
      <c r="BH1815" s="199" t="str">
        <f t="shared" si="3066"/>
        <v>BH$16</v>
      </c>
      <c r="BI1815" s="199" t="str">
        <f t="shared" si="3066"/>
        <v>BI$16</v>
      </c>
      <c r="BJ1815" s="199" t="str">
        <f t="shared" si="3066"/>
        <v>BJ$16</v>
      </c>
      <c r="BK1815" s="199" t="str">
        <f t="shared" si="3066"/>
        <v>BK$16</v>
      </c>
      <c r="BL1815" s="199" t="str">
        <f t="shared" si="3066"/>
        <v>BL$16</v>
      </c>
      <c r="BM1815" s="199" t="str">
        <f t="shared" si="3066"/>
        <v>BM$16</v>
      </c>
      <c r="BN1815" s="199" t="str">
        <f t="shared" si="3066"/>
        <v>BN$16</v>
      </c>
      <c r="BO1815" s="199" t="str">
        <f t="shared" si="3066"/>
        <v>BO$16</v>
      </c>
      <c r="BP1815" s="199" t="str">
        <f t="shared" si="3066"/>
        <v>BP$16</v>
      </c>
      <c r="BQ1815" s="199" t="str">
        <f t="shared" si="3066"/>
        <v>BQ$16</v>
      </c>
      <c r="BR1815" s="199" t="str">
        <f t="shared" si="3066"/>
        <v>BR$16</v>
      </c>
      <c r="BS1815" s="199" t="str">
        <f t="shared" si="3066"/>
        <v>BS$16</v>
      </c>
      <c r="BT1815" s="199" t="str">
        <f t="shared" si="3066"/>
        <v>BT$16</v>
      </c>
      <c r="BU1815" s="199" t="str">
        <f t="shared" si="3066"/>
        <v>BU$16</v>
      </c>
      <c r="BV1815" s="199" t="str">
        <f t="shared" si="3066"/>
        <v>BV$16</v>
      </c>
      <c r="BW1815" s="199" t="str">
        <f t="shared" si="3066"/>
        <v>BW$16</v>
      </c>
      <c r="BX1815" s="199" t="str">
        <f t="shared" si="3066"/>
        <v>BX$16</v>
      </c>
      <c r="BY1815" s="199" t="str">
        <f t="shared" si="3066"/>
        <v>BY$16</v>
      </c>
      <c r="BZ1815" s="199" t="str">
        <f t="shared" si="3066"/>
        <v>BZ$16</v>
      </c>
      <c r="CA1815" s="199" t="str">
        <f t="shared" si="3066"/>
        <v>CA$16</v>
      </c>
      <c r="CB1815" s="199" t="str">
        <f t="shared" si="3066"/>
        <v>CB$16</v>
      </c>
      <c r="CC1815" s="199" t="str">
        <f t="shared" si="3066"/>
        <v>CC$16</v>
      </c>
      <c r="CD1815" s="199" t="str">
        <f t="shared" si="3066"/>
        <v>CD$16</v>
      </c>
      <c r="CE1815" s="199" t="str">
        <f t="shared" ref="CE1815:CL1815" si="3067">CE$20</f>
        <v>CE$16</v>
      </c>
      <c r="CF1815" s="199" t="str">
        <f t="shared" si="3067"/>
        <v>CF$16</v>
      </c>
      <c r="CG1815" s="199" t="str">
        <f t="shared" si="3067"/>
        <v>CG$16</v>
      </c>
      <c r="CH1815" s="199" t="str">
        <f t="shared" si="3067"/>
        <v>CH$16</v>
      </c>
      <c r="CI1815" s="199" t="str">
        <f t="shared" si="3067"/>
        <v>CI$16</v>
      </c>
      <c r="CJ1815" s="199" t="str">
        <f t="shared" si="3067"/>
        <v>CJ$16</v>
      </c>
      <c r="CK1815" s="199" t="str">
        <f t="shared" si="3067"/>
        <v>CK$16</v>
      </c>
      <c r="CL1815" s="199" t="str">
        <f t="shared" si="3067"/>
        <v>CL$16</v>
      </c>
      <c r="CN1815" s="176"/>
      <c r="CO1815" s="199" t="str">
        <f t="shared" ref="CO1815:DL1815" si="3068">CO$20</f>
        <v>CO$16</v>
      </c>
      <c r="CP1815" s="199" t="str">
        <f t="shared" si="3068"/>
        <v>CP$16</v>
      </c>
      <c r="CQ1815" s="199" t="str">
        <f t="shared" si="3068"/>
        <v>CQ$16</v>
      </c>
      <c r="CR1815" s="199" t="str">
        <f t="shared" si="3068"/>
        <v>CR$16</v>
      </c>
      <c r="CS1815" s="199" t="str">
        <f t="shared" si="3068"/>
        <v>CS$16</v>
      </c>
      <c r="CT1815" s="199" t="str">
        <f t="shared" si="3068"/>
        <v>CT$16</v>
      </c>
      <c r="CU1815" s="199" t="str">
        <f t="shared" si="3068"/>
        <v>CU$16</v>
      </c>
      <c r="CV1815" s="199" t="str">
        <f t="shared" si="3068"/>
        <v>CV$16</v>
      </c>
      <c r="CW1815" s="199" t="str">
        <f t="shared" si="3068"/>
        <v>CW$16</v>
      </c>
      <c r="CX1815" s="199" t="str">
        <f t="shared" si="3068"/>
        <v>CX$16</v>
      </c>
      <c r="CY1815" s="199" t="str">
        <f t="shared" si="3068"/>
        <v>CY$16</v>
      </c>
      <c r="CZ1815" s="199" t="str">
        <f t="shared" si="3068"/>
        <v>CZ$16</v>
      </c>
      <c r="DA1815" s="199" t="str">
        <f t="shared" si="3068"/>
        <v>DA$16</v>
      </c>
      <c r="DB1815" s="199" t="str">
        <f t="shared" si="3068"/>
        <v>DB$16</v>
      </c>
      <c r="DC1815" s="199" t="str">
        <f t="shared" si="3068"/>
        <v>DC$16</v>
      </c>
      <c r="DD1815" s="199" t="str">
        <f t="shared" si="3068"/>
        <v>DD$16</v>
      </c>
      <c r="DE1815" s="199" t="str">
        <f t="shared" si="3068"/>
        <v>DE$16</v>
      </c>
      <c r="DF1815" s="199" t="str">
        <f t="shared" si="3068"/>
        <v>DF$16</v>
      </c>
      <c r="DG1815" s="199" t="str">
        <f t="shared" si="3068"/>
        <v>DG$16</v>
      </c>
      <c r="DH1815" s="199" t="str">
        <f t="shared" si="3068"/>
        <v>DH$16</v>
      </c>
      <c r="DI1815" s="199" t="str">
        <f t="shared" si="3068"/>
        <v>DI$16</v>
      </c>
      <c r="DJ1815" s="199" t="str">
        <f t="shared" si="3068"/>
        <v>DJ$16</v>
      </c>
      <c r="DK1815" s="199" t="str">
        <f t="shared" si="3068"/>
        <v>DK$16</v>
      </c>
      <c r="DL1815" s="199" t="str">
        <f t="shared" si="3068"/>
        <v>DL$16</v>
      </c>
    </row>
    <row r="1816" spans="1:116" x14ac:dyDescent="0.35">
      <c r="A1816" s="174"/>
      <c r="E1816" s="8"/>
      <c r="G1816" s="175" t="s">
        <v>492</v>
      </c>
      <c r="H1816" s="200"/>
      <c r="I1816" s="201"/>
      <c r="J1816" s="201"/>
      <c r="K1816" s="202"/>
      <c r="L1816" s="202"/>
      <c r="M1816" s="202"/>
      <c r="N1816" s="202"/>
      <c r="O1816" s="202"/>
      <c r="P1816" s="202"/>
      <c r="R1816" s="202"/>
      <c r="S1816" s="199" t="str">
        <f t="shared" ref="S1816:AX1816" si="3069">S$21</f>
        <v>S$17</v>
      </c>
      <c r="T1816" s="199" t="str">
        <f t="shared" si="3069"/>
        <v>T$17</v>
      </c>
      <c r="U1816" s="199" t="str">
        <f t="shared" si="3069"/>
        <v>U$17</v>
      </c>
      <c r="V1816" s="199" t="str">
        <f t="shared" si="3069"/>
        <v>V$17</v>
      </c>
      <c r="W1816" s="199" t="str">
        <f t="shared" si="3069"/>
        <v>W$17</v>
      </c>
      <c r="X1816" s="199" t="str">
        <f t="shared" si="3069"/>
        <v>X$17</v>
      </c>
      <c r="Y1816" s="199" t="str">
        <f t="shared" si="3069"/>
        <v>Y$17</v>
      </c>
      <c r="Z1816" s="199" t="str">
        <f t="shared" si="3069"/>
        <v>Z$17</v>
      </c>
      <c r="AA1816" s="199" t="str">
        <f t="shared" si="3069"/>
        <v>AA$17</v>
      </c>
      <c r="AB1816" s="199" t="str">
        <f t="shared" si="3069"/>
        <v>AB$17</v>
      </c>
      <c r="AC1816" s="199" t="str">
        <f t="shared" si="3069"/>
        <v>AC$17</v>
      </c>
      <c r="AD1816" s="199" t="str">
        <f t="shared" si="3069"/>
        <v>AD$17</v>
      </c>
      <c r="AE1816" s="199" t="str">
        <f t="shared" si="3069"/>
        <v>AE$17</v>
      </c>
      <c r="AF1816" s="199" t="str">
        <f t="shared" si="3069"/>
        <v>AF$17</v>
      </c>
      <c r="AG1816" s="199" t="str">
        <f t="shared" si="3069"/>
        <v>AG$17</v>
      </c>
      <c r="AH1816" s="199" t="str">
        <f t="shared" si="3069"/>
        <v>AH$17</v>
      </c>
      <c r="AI1816" s="199" t="str">
        <f t="shared" si="3069"/>
        <v>AI$17</v>
      </c>
      <c r="AJ1816" s="199" t="str">
        <f t="shared" si="3069"/>
        <v>AJ$17</v>
      </c>
      <c r="AK1816" s="199" t="str">
        <f t="shared" si="3069"/>
        <v>AK$17</v>
      </c>
      <c r="AL1816" s="199" t="str">
        <f t="shared" si="3069"/>
        <v>AL$17</v>
      </c>
      <c r="AM1816" s="199" t="str">
        <f t="shared" si="3069"/>
        <v>AM$17</v>
      </c>
      <c r="AN1816" s="199" t="str">
        <f t="shared" si="3069"/>
        <v>AN$17</v>
      </c>
      <c r="AO1816" s="199" t="str">
        <f t="shared" si="3069"/>
        <v>AO$17</v>
      </c>
      <c r="AP1816" s="199" t="str">
        <f t="shared" si="3069"/>
        <v>AP$17</v>
      </c>
      <c r="AQ1816" s="199" t="str">
        <f t="shared" si="3069"/>
        <v>AQ$17</v>
      </c>
      <c r="AR1816" s="199" t="str">
        <f t="shared" si="3069"/>
        <v>AR$17</v>
      </c>
      <c r="AS1816" s="199" t="str">
        <f t="shared" si="3069"/>
        <v>AS$17</v>
      </c>
      <c r="AT1816" s="199" t="str">
        <f t="shared" si="3069"/>
        <v>AT$17</v>
      </c>
      <c r="AU1816" s="199" t="str">
        <f t="shared" si="3069"/>
        <v>AU$17</v>
      </c>
      <c r="AV1816" s="199" t="str">
        <f t="shared" si="3069"/>
        <v>AV$17</v>
      </c>
      <c r="AW1816" s="199" t="str">
        <f t="shared" si="3069"/>
        <v>AW$17</v>
      </c>
      <c r="AX1816" s="199" t="str">
        <f t="shared" si="3069"/>
        <v>AX$17</v>
      </c>
      <c r="AY1816" s="199" t="str">
        <f t="shared" ref="AY1816:CD1816" si="3070">AY$21</f>
        <v>AY$17</v>
      </c>
      <c r="AZ1816" s="199" t="str">
        <f t="shared" si="3070"/>
        <v>AZ$17</v>
      </c>
      <c r="BA1816" s="199" t="str">
        <f t="shared" si="3070"/>
        <v>BA$17</v>
      </c>
      <c r="BB1816" s="199" t="str">
        <f t="shared" si="3070"/>
        <v>BB$17</v>
      </c>
      <c r="BC1816" s="199" t="str">
        <f t="shared" si="3070"/>
        <v>BC$17</v>
      </c>
      <c r="BD1816" s="199" t="str">
        <f t="shared" si="3070"/>
        <v>BD$17</v>
      </c>
      <c r="BE1816" s="199" t="str">
        <f t="shared" si="3070"/>
        <v>BE$17</v>
      </c>
      <c r="BF1816" s="199" t="str">
        <f t="shared" si="3070"/>
        <v>BF$17</v>
      </c>
      <c r="BG1816" s="199" t="str">
        <f t="shared" si="3070"/>
        <v>BG$17</v>
      </c>
      <c r="BH1816" s="199" t="str">
        <f t="shared" si="3070"/>
        <v>BH$17</v>
      </c>
      <c r="BI1816" s="199" t="str">
        <f t="shared" si="3070"/>
        <v>BI$17</v>
      </c>
      <c r="BJ1816" s="199" t="str">
        <f t="shared" si="3070"/>
        <v>BJ$17</v>
      </c>
      <c r="BK1816" s="199" t="str">
        <f t="shared" si="3070"/>
        <v>BK$17</v>
      </c>
      <c r="BL1816" s="199" t="str">
        <f t="shared" si="3070"/>
        <v>BL$17</v>
      </c>
      <c r="BM1816" s="199" t="str">
        <f t="shared" si="3070"/>
        <v>BM$17</v>
      </c>
      <c r="BN1816" s="199" t="str">
        <f t="shared" si="3070"/>
        <v>BN$17</v>
      </c>
      <c r="BO1816" s="199" t="str">
        <f t="shared" si="3070"/>
        <v>BO$17</v>
      </c>
      <c r="BP1816" s="199" t="str">
        <f t="shared" si="3070"/>
        <v>BP$17</v>
      </c>
      <c r="BQ1816" s="199" t="str">
        <f t="shared" si="3070"/>
        <v>BQ$17</v>
      </c>
      <c r="BR1816" s="199" t="str">
        <f t="shared" si="3070"/>
        <v>BR$17</v>
      </c>
      <c r="BS1816" s="199" t="str">
        <f t="shared" si="3070"/>
        <v>BS$17</v>
      </c>
      <c r="BT1816" s="199" t="str">
        <f t="shared" si="3070"/>
        <v>BT$17</v>
      </c>
      <c r="BU1816" s="199" t="str">
        <f t="shared" si="3070"/>
        <v>BU$17</v>
      </c>
      <c r="BV1816" s="199" t="str">
        <f t="shared" si="3070"/>
        <v>BV$17</v>
      </c>
      <c r="BW1816" s="199" t="str">
        <f t="shared" si="3070"/>
        <v>BW$17</v>
      </c>
      <c r="BX1816" s="199" t="str">
        <f t="shared" si="3070"/>
        <v>BX$17</v>
      </c>
      <c r="BY1816" s="199" t="str">
        <f t="shared" si="3070"/>
        <v>BY$17</v>
      </c>
      <c r="BZ1816" s="199" t="str">
        <f t="shared" si="3070"/>
        <v>BZ$17</v>
      </c>
      <c r="CA1816" s="199" t="str">
        <f t="shared" si="3070"/>
        <v>CA$17</v>
      </c>
      <c r="CB1816" s="199" t="str">
        <f t="shared" si="3070"/>
        <v>CB$17</v>
      </c>
      <c r="CC1816" s="199" t="str">
        <f t="shared" si="3070"/>
        <v>CC$17</v>
      </c>
      <c r="CD1816" s="199" t="str">
        <f t="shared" si="3070"/>
        <v>CD$17</v>
      </c>
      <c r="CE1816" s="199" t="str">
        <f t="shared" ref="CE1816:CL1816" si="3071">CE$21</f>
        <v>CE$17</v>
      </c>
      <c r="CF1816" s="199" t="str">
        <f t="shared" si="3071"/>
        <v>CF$17</v>
      </c>
      <c r="CG1816" s="199" t="str">
        <f t="shared" si="3071"/>
        <v>CG$17</v>
      </c>
      <c r="CH1816" s="199" t="str">
        <f t="shared" si="3071"/>
        <v>CH$17</v>
      </c>
      <c r="CI1816" s="199" t="str">
        <f t="shared" si="3071"/>
        <v>CI$17</v>
      </c>
      <c r="CJ1816" s="199" t="str">
        <f t="shared" si="3071"/>
        <v>CJ$17</v>
      </c>
      <c r="CK1816" s="199" t="str">
        <f t="shared" si="3071"/>
        <v>CK$17</v>
      </c>
      <c r="CL1816" s="199" t="str">
        <f t="shared" si="3071"/>
        <v>CL$17</v>
      </c>
      <c r="CN1816" s="201"/>
      <c r="CO1816" s="199" t="str">
        <f t="shared" ref="CO1816:DL1816" si="3072">CO$21</f>
        <v>CO$17</v>
      </c>
      <c r="CP1816" s="199" t="str">
        <f t="shared" si="3072"/>
        <v>CP$17</v>
      </c>
      <c r="CQ1816" s="199" t="str">
        <f t="shared" si="3072"/>
        <v>CQ$17</v>
      </c>
      <c r="CR1816" s="199" t="str">
        <f t="shared" si="3072"/>
        <v>CR$17</v>
      </c>
      <c r="CS1816" s="199" t="str">
        <f t="shared" si="3072"/>
        <v>CS$17</v>
      </c>
      <c r="CT1816" s="199" t="str">
        <f t="shared" si="3072"/>
        <v>CT$17</v>
      </c>
      <c r="CU1816" s="199" t="str">
        <f t="shared" si="3072"/>
        <v>CU$17</v>
      </c>
      <c r="CV1816" s="199" t="str">
        <f t="shared" si="3072"/>
        <v>CV$17</v>
      </c>
      <c r="CW1816" s="199" t="str">
        <f t="shared" si="3072"/>
        <v>CW$17</v>
      </c>
      <c r="CX1816" s="199" t="str">
        <f t="shared" si="3072"/>
        <v>CX$17</v>
      </c>
      <c r="CY1816" s="199" t="str">
        <f t="shared" si="3072"/>
        <v>CY$17</v>
      </c>
      <c r="CZ1816" s="199" t="str">
        <f t="shared" si="3072"/>
        <v>CZ$17</v>
      </c>
      <c r="DA1816" s="199" t="str">
        <f t="shared" si="3072"/>
        <v>DA$17</v>
      </c>
      <c r="DB1816" s="199" t="str">
        <f t="shared" si="3072"/>
        <v>DB$17</v>
      </c>
      <c r="DC1816" s="199" t="str">
        <f t="shared" si="3072"/>
        <v>DC$17</v>
      </c>
      <c r="DD1816" s="199" t="str">
        <f t="shared" si="3072"/>
        <v>DD$17</v>
      </c>
      <c r="DE1816" s="199" t="str">
        <f t="shared" si="3072"/>
        <v>DE$17</v>
      </c>
      <c r="DF1816" s="199" t="str">
        <f t="shared" si="3072"/>
        <v>DF$17</v>
      </c>
      <c r="DG1816" s="199" t="str">
        <f t="shared" si="3072"/>
        <v>DG$17</v>
      </c>
      <c r="DH1816" s="199" t="str">
        <f t="shared" si="3072"/>
        <v>DH$17</v>
      </c>
      <c r="DI1816" s="199" t="str">
        <f t="shared" si="3072"/>
        <v>DI$17</v>
      </c>
      <c r="DJ1816" s="199" t="str">
        <f t="shared" si="3072"/>
        <v>DJ$17</v>
      </c>
      <c r="DK1816" s="199" t="str">
        <f t="shared" si="3072"/>
        <v>DK$17</v>
      </c>
      <c r="DL1816" s="199" t="str">
        <f t="shared" si="3072"/>
        <v>DL$17</v>
      </c>
    </row>
    <row r="1817" spans="1:116" x14ac:dyDescent="0.35">
      <c r="A1817" s="174"/>
      <c r="E1817" s="8"/>
      <c r="G1817" s="175" t="s">
        <v>461</v>
      </c>
      <c r="H1817" s="200"/>
      <c r="I1817" s="201"/>
      <c r="J1817" s="201"/>
      <c r="K1817" s="202"/>
      <c r="L1817" s="202"/>
      <c r="M1817" s="202"/>
      <c r="N1817" s="202"/>
      <c r="O1817" s="202"/>
      <c r="P1817" s="202"/>
      <c r="R1817" s="202"/>
      <c r="S1817" s="190"/>
      <c r="T1817" s="190"/>
      <c r="U1817" s="190"/>
      <c r="V1817" s="190"/>
      <c r="W1817" s="190"/>
      <c r="X1817" s="190"/>
      <c r="Y1817" s="190"/>
      <c r="Z1817" s="190"/>
      <c r="AA1817" s="190"/>
      <c r="AB1817" s="190"/>
      <c r="AC1817" s="190"/>
      <c r="AD1817" s="190"/>
      <c r="AE1817" s="190"/>
      <c r="AF1817" s="190"/>
      <c r="AG1817" s="190"/>
      <c r="AH1817" s="190"/>
      <c r="AI1817" s="190"/>
      <c r="AJ1817" s="190"/>
      <c r="AK1817" s="190"/>
      <c r="AL1817" s="190"/>
      <c r="AM1817" s="190"/>
      <c r="AN1817" s="190"/>
      <c r="AO1817" s="190"/>
      <c r="AP1817" s="190"/>
      <c r="AQ1817" s="190"/>
      <c r="AR1817" s="190"/>
      <c r="AS1817" s="190"/>
      <c r="AT1817" s="190"/>
      <c r="AU1817" s="190"/>
      <c r="AV1817" s="190"/>
      <c r="AW1817" s="190"/>
      <c r="AX1817" s="190"/>
      <c r="AY1817" s="190"/>
      <c r="AZ1817" s="190"/>
      <c r="BA1817" s="190"/>
      <c r="BB1817" s="190"/>
      <c r="BC1817" s="190"/>
      <c r="BD1817" s="190"/>
      <c r="BE1817" s="190"/>
      <c r="BF1817" s="190"/>
      <c r="BG1817" s="190"/>
      <c r="BH1817" s="190"/>
      <c r="BI1817" s="190"/>
      <c r="BJ1817" s="190"/>
      <c r="BK1817" s="190"/>
      <c r="BL1817" s="190"/>
      <c r="BM1817" s="190"/>
      <c r="BN1817" s="190"/>
      <c r="BO1817" s="190"/>
      <c r="BP1817" s="190"/>
      <c r="BQ1817" s="190"/>
      <c r="BR1817" s="190"/>
      <c r="BS1817" s="190"/>
      <c r="BT1817" s="190"/>
      <c r="BU1817" s="190"/>
      <c r="BV1817" s="190"/>
      <c r="BW1817" s="190"/>
      <c r="BX1817" s="190"/>
      <c r="BY1817" s="190"/>
      <c r="BZ1817" s="190"/>
      <c r="CA1817" s="190"/>
      <c r="CB1817" s="190"/>
      <c r="CC1817" s="190"/>
      <c r="CD1817" s="190"/>
      <c r="CE1817" s="190"/>
      <c r="CF1817" s="190"/>
      <c r="CG1817" s="190"/>
      <c r="CH1817" s="190"/>
      <c r="CI1817" s="190"/>
      <c r="CJ1817" s="190"/>
      <c r="CK1817" s="190"/>
      <c r="CL1817" s="190"/>
      <c r="CN1817" s="201"/>
      <c r="CO1817" s="190"/>
      <c r="CP1817" s="190"/>
      <c r="CQ1817" s="190"/>
      <c r="CR1817" s="190"/>
      <c r="CS1817" s="190"/>
      <c r="CT1817" s="190"/>
      <c r="CU1817" s="190"/>
      <c r="CV1817" s="190"/>
      <c r="CW1817" s="190"/>
      <c r="CX1817" s="190"/>
      <c r="CY1817" s="190"/>
      <c r="CZ1817" s="190"/>
      <c r="DA1817" s="190"/>
      <c r="DB1817" s="190"/>
      <c r="DC1817" s="190"/>
      <c r="DD1817" s="190"/>
      <c r="DE1817" s="190"/>
      <c r="DF1817" s="190"/>
      <c r="DG1817" s="190"/>
      <c r="DH1817" s="190"/>
      <c r="DI1817" s="190"/>
      <c r="DJ1817" s="190"/>
      <c r="DK1817" s="190"/>
      <c r="DL1817" s="190"/>
    </row>
    <row r="1818" spans="1:116" x14ac:dyDescent="0.35">
      <c r="A1818" s="174"/>
      <c r="E1818" s="8"/>
      <c r="G1818" s="175" t="s">
        <v>462</v>
      </c>
      <c r="H1818" s="200"/>
      <c r="I1818" s="201"/>
      <c r="J1818" s="201"/>
      <c r="K1818" s="202"/>
      <c r="L1818" s="202"/>
      <c r="M1818" s="202"/>
      <c r="N1818" s="202"/>
      <c r="O1818" s="202"/>
      <c r="P1818" s="202"/>
      <c r="R1818" s="202"/>
      <c r="S1818" s="190"/>
      <c r="T1818" s="190"/>
      <c r="U1818" s="190"/>
      <c r="V1818" s="190"/>
      <c r="W1818" s="190"/>
      <c r="X1818" s="190"/>
      <c r="Y1818" s="190"/>
      <c r="Z1818" s="190"/>
      <c r="AA1818" s="190"/>
      <c r="AB1818" s="190"/>
      <c r="AC1818" s="190"/>
      <c r="AD1818" s="190"/>
      <c r="AE1818" s="190"/>
      <c r="AF1818" s="190"/>
      <c r="AG1818" s="190"/>
      <c r="AH1818" s="190"/>
      <c r="AI1818" s="190"/>
      <c r="AJ1818" s="190"/>
      <c r="AK1818" s="190"/>
      <c r="AL1818" s="190"/>
      <c r="AM1818" s="190"/>
      <c r="AN1818" s="190"/>
      <c r="AO1818" s="190"/>
      <c r="AP1818" s="190"/>
      <c r="AQ1818" s="190"/>
      <c r="AR1818" s="190"/>
      <c r="AS1818" s="190"/>
      <c r="AT1818" s="190"/>
      <c r="AU1818" s="190"/>
      <c r="AV1818" s="190"/>
      <c r="AW1818" s="190"/>
      <c r="AX1818" s="190"/>
      <c r="AY1818" s="190"/>
      <c r="AZ1818" s="190"/>
      <c r="BA1818" s="190"/>
      <c r="BB1818" s="190"/>
      <c r="BC1818" s="190"/>
      <c r="BD1818" s="190"/>
      <c r="BE1818" s="190"/>
      <c r="BF1818" s="190"/>
      <c r="BG1818" s="190"/>
      <c r="BH1818" s="190"/>
      <c r="BI1818" s="190"/>
      <c r="BJ1818" s="190"/>
      <c r="BK1818" s="190"/>
      <c r="BL1818" s="190"/>
      <c r="BM1818" s="190"/>
      <c r="BN1818" s="190"/>
      <c r="BO1818" s="190"/>
      <c r="BP1818" s="190"/>
      <c r="BQ1818" s="190"/>
      <c r="BR1818" s="190"/>
      <c r="BS1818" s="190"/>
      <c r="BT1818" s="190"/>
      <c r="BU1818" s="190"/>
      <c r="BV1818" s="190"/>
      <c r="BW1818" s="190"/>
      <c r="BX1818" s="190"/>
      <c r="BY1818" s="190"/>
      <c r="BZ1818" s="190"/>
      <c r="CA1818" s="190"/>
      <c r="CB1818" s="190"/>
      <c r="CC1818" s="190"/>
      <c r="CD1818" s="190"/>
      <c r="CE1818" s="190"/>
      <c r="CF1818" s="190"/>
      <c r="CG1818" s="190"/>
      <c r="CH1818" s="190"/>
      <c r="CI1818" s="190"/>
      <c r="CJ1818" s="190"/>
      <c r="CK1818" s="190"/>
      <c r="CL1818" s="190"/>
      <c r="CN1818" s="201"/>
      <c r="CO1818" s="190"/>
      <c r="CP1818" s="190"/>
      <c r="CQ1818" s="190"/>
      <c r="CR1818" s="190"/>
      <c r="CS1818" s="190"/>
      <c r="CT1818" s="190"/>
      <c r="CU1818" s="190"/>
      <c r="CV1818" s="190"/>
      <c r="CW1818" s="190"/>
      <c r="CX1818" s="190"/>
      <c r="CY1818" s="190"/>
      <c r="CZ1818" s="190"/>
      <c r="DA1818" s="190"/>
      <c r="DB1818" s="190"/>
      <c r="DC1818" s="190"/>
      <c r="DD1818" s="190"/>
      <c r="DE1818" s="190"/>
      <c r="DF1818" s="190"/>
      <c r="DG1818" s="190"/>
      <c r="DH1818" s="190"/>
      <c r="DI1818" s="190"/>
      <c r="DJ1818" s="190"/>
      <c r="DK1818" s="190"/>
      <c r="DL1818" s="190"/>
    </row>
    <row r="1819" spans="1:116" x14ac:dyDescent="0.35">
      <c r="A1819" s="174"/>
      <c r="E1819" s="8"/>
      <c r="G1819" s="175" t="s">
        <v>491</v>
      </c>
      <c r="H1819" s="200"/>
      <c r="I1819" s="201"/>
      <c r="J1819" s="201"/>
      <c r="K1819" s="202"/>
      <c r="L1819" s="202"/>
      <c r="M1819" s="202"/>
      <c r="N1819" s="202"/>
      <c r="O1819" s="202"/>
      <c r="P1819" s="202"/>
      <c r="R1819" s="202"/>
      <c r="S1819" s="190" t="str">
        <f t="shared" ref="S1819:AX1819" si="3073">S$22</f>
        <v>S$18</v>
      </c>
      <c r="T1819" s="190" t="str">
        <f t="shared" si="3073"/>
        <v>T$18</v>
      </c>
      <c r="U1819" s="190" t="str">
        <f t="shared" si="3073"/>
        <v>U$18</v>
      </c>
      <c r="V1819" s="190" t="str">
        <f t="shared" si="3073"/>
        <v>V$18</v>
      </c>
      <c r="W1819" s="190" t="str">
        <f t="shared" si="3073"/>
        <v>W$18</v>
      </c>
      <c r="X1819" s="190" t="str">
        <f t="shared" si="3073"/>
        <v>X$18</v>
      </c>
      <c r="Y1819" s="190" t="str">
        <f t="shared" si="3073"/>
        <v>Y$18</v>
      </c>
      <c r="Z1819" s="190" t="str">
        <f t="shared" si="3073"/>
        <v>Z$18</v>
      </c>
      <c r="AA1819" s="190" t="str">
        <f t="shared" si="3073"/>
        <v>AA$18</v>
      </c>
      <c r="AB1819" s="190" t="str">
        <f t="shared" si="3073"/>
        <v>AB$18</v>
      </c>
      <c r="AC1819" s="190" t="str">
        <f t="shared" si="3073"/>
        <v>AC$18</v>
      </c>
      <c r="AD1819" s="190" t="str">
        <f t="shared" si="3073"/>
        <v>AD$18</v>
      </c>
      <c r="AE1819" s="190" t="str">
        <f t="shared" si="3073"/>
        <v>AE$18</v>
      </c>
      <c r="AF1819" s="190" t="str">
        <f t="shared" si="3073"/>
        <v>AF$18</v>
      </c>
      <c r="AG1819" s="190" t="str">
        <f t="shared" si="3073"/>
        <v>AG$18</v>
      </c>
      <c r="AH1819" s="190" t="str">
        <f t="shared" si="3073"/>
        <v>AH$18</v>
      </c>
      <c r="AI1819" s="190" t="str">
        <f t="shared" si="3073"/>
        <v>AI$18</v>
      </c>
      <c r="AJ1819" s="190" t="str">
        <f t="shared" si="3073"/>
        <v>AJ$18</v>
      </c>
      <c r="AK1819" s="190" t="str">
        <f t="shared" si="3073"/>
        <v>AK$18</v>
      </c>
      <c r="AL1819" s="190" t="str">
        <f t="shared" si="3073"/>
        <v>AL$18</v>
      </c>
      <c r="AM1819" s="190" t="str">
        <f t="shared" si="3073"/>
        <v>AM$18</v>
      </c>
      <c r="AN1819" s="190" t="str">
        <f t="shared" si="3073"/>
        <v>AN$18</v>
      </c>
      <c r="AO1819" s="190" t="str">
        <f t="shared" si="3073"/>
        <v>AO$18</v>
      </c>
      <c r="AP1819" s="190" t="str">
        <f t="shared" si="3073"/>
        <v>AP$18</v>
      </c>
      <c r="AQ1819" s="190" t="str">
        <f t="shared" si="3073"/>
        <v>AQ$18</v>
      </c>
      <c r="AR1819" s="190" t="str">
        <f t="shared" si="3073"/>
        <v>AR$18</v>
      </c>
      <c r="AS1819" s="190" t="str">
        <f t="shared" si="3073"/>
        <v>AS$18</v>
      </c>
      <c r="AT1819" s="190" t="str">
        <f t="shared" si="3073"/>
        <v>AT$18</v>
      </c>
      <c r="AU1819" s="190" t="str">
        <f t="shared" si="3073"/>
        <v>AU$18</v>
      </c>
      <c r="AV1819" s="190" t="str">
        <f t="shared" si="3073"/>
        <v>AV$18</v>
      </c>
      <c r="AW1819" s="190" t="str">
        <f t="shared" si="3073"/>
        <v>AW$18</v>
      </c>
      <c r="AX1819" s="190" t="str">
        <f t="shared" si="3073"/>
        <v>AX$18</v>
      </c>
      <c r="AY1819" s="190" t="str">
        <f t="shared" ref="AY1819:CD1819" si="3074">AY$22</f>
        <v>AY$18</v>
      </c>
      <c r="AZ1819" s="190" t="str">
        <f t="shared" si="3074"/>
        <v>AZ$18</v>
      </c>
      <c r="BA1819" s="190" t="str">
        <f t="shared" si="3074"/>
        <v>BA$18</v>
      </c>
      <c r="BB1819" s="190" t="str">
        <f t="shared" si="3074"/>
        <v>BB$18</v>
      </c>
      <c r="BC1819" s="190" t="str">
        <f t="shared" si="3074"/>
        <v>BC$18</v>
      </c>
      <c r="BD1819" s="190" t="str">
        <f t="shared" si="3074"/>
        <v>BD$18</v>
      </c>
      <c r="BE1819" s="190" t="str">
        <f t="shared" si="3074"/>
        <v>BE$18</v>
      </c>
      <c r="BF1819" s="190" t="str">
        <f t="shared" si="3074"/>
        <v>BF$18</v>
      </c>
      <c r="BG1819" s="190" t="str">
        <f t="shared" si="3074"/>
        <v>BG$18</v>
      </c>
      <c r="BH1819" s="190" t="str">
        <f t="shared" si="3074"/>
        <v>BH$18</v>
      </c>
      <c r="BI1819" s="190" t="str">
        <f t="shared" si="3074"/>
        <v>BI$18</v>
      </c>
      <c r="BJ1819" s="190" t="str">
        <f t="shared" si="3074"/>
        <v>BJ$18</v>
      </c>
      <c r="BK1819" s="190" t="str">
        <f t="shared" si="3074"/>
        <v>BK$18</v>
      </c>
      <c r="BL1819" s="190" t="str">
        <f t="shared" si="3074"/>
        <v>BL$18</v>
      </c>
      <c r="BM1819" s="190" t="str">
        <f t="shared" si="3074"/>
        <v>BM$18</v>
      </c>
      <c r="BN1819" s="190" t="str">
        <f t="shared" si="3074"/>
        <v>BN$18</v>
      </c>
      <c r="BO1819" s="190" t="str">
        <f t="shared" si="3074"/>
        <v>BO$18</v>
      </c>
      <c r="BP1819" s="190" t="str">
        <f t="shared" si="3074"/>
        <v>BP$18</v>
      </c>
      <c r="BQ1819" s="190" t="str">
        <f t="shared" si="3074"/>
        <v>BQ$18</v>
      </c>
      <c r="BR1819" s="190" t="str">
        <f t="shared" si="3074"/>
        <v>BR$18</v>
      </c>
      <c r="BS1819" s="190" t="str">
        <f t="shared" si="3074"/>
        <v>BS$18</v>
      </c>
      <c r="BT1819" s="190" t="str">
        <f t="shared" si="3074"/>
        <v>BT$18</v>
      </c>
      <c r="BU1819" s="190" t="str">
        <f t="shared" si="3074"/>
        <v>BU$18</v>
      </c>
      <c r="BV1819" s="190" t="str">
        <f t="shared" si="3074"/>
        <v>BV$18</v>
      </c>
      <c r="BW1819" s="190" t="str">
        <f t="shared" si="3074"/>
        <v>BW$18</v>
      </c>
      <c r="BX1819" s="190" t="str">
        <f t="shared" si="3074"/>
        <v>BX$18</v>
      </c>
      <c r="BY1819" s="190" t="str">
        <f t="shared" si="3074"/>
        <v>BY$18</v>
      </c>
      <c r="BZ1819" s="190" t="str">
        <f t="shared" si="3074"/>
        <v>BZ$18</v>
      </c>
      <c r="CA1819" s="190" t="str">
        <f t="shared" si="3074"/>
        <v>CA$18</v>
      </c>
      <c r="CB1819" s="190" t="str">
        <f t="shared" si="3074"/>
        <v>CB$18</v>
      </c>
      <c r="CC1819" s="190" t="str">
        <f t="shared" si="3074"/>
        <v>CC$18</v>
      </c>
      <c r="CD1819" s="190" t="str">
        <f t="shared" si="3074"/>
        <v>CD$18</v>
      </c>
      <c r="CE1819" s="190" t="str">
        <f t="shared" ref="CE1819:CL1819" si="3075">CE$22</f>
        <v>CE$18</v>
      </c>
      <c r="CF1819" s="190" t="str">
        <f t="shared" si="3075"/>
        <v>CF$18</v>
      </c>
      <c r="CG1819" s="190" t="str">
        <f t="shared" si="3075"/>
        <v>CG$18</v>
      </c>
      <c r="CH1819" s="190" t="str">
        <f t="shared" si="3075"/>
        <v>CH$18</v>
      </c>
      <c r="CI1819" s="190" t="str">
        <f t="shared" si="3075"/>
        <v>CI$18</v>
      </c>
      <c r="CJ1819" s="190" t="str">
        <f t="shared" si="3075"/>
        <v>CJ$18</v>
      </c>
      <c r="CK1819" s="190" t="str">
        <f t="shared" si="3075"/>
        <v>CK$18</v>
      </c>
      <c r="CL1819" s="190" t="str">
        <f t="shared" si="3075"/>
        <v>CL$18</v>
      </c>
      <c r="CN1819" s="201"/>
      <c r="CO1819" s="190" t="str">
        <f t="shared" ref="CO1819:DL1819" si="3076">CO$22</f>
        <v>CO$18</v>
      </c>
      <c r="CP1819" s="190" t="str">
        <f t="shared" si="3076"/>
        <v>CP$18</v>
      </c>
      <c r="CQ1819" s="190" t="str">
        <f t="shared" si="3076"/>
        <v>CQ$18</v>
      </c>
      <c r="CR1819" s="190" t="str">
        <f t="shared" si="3076"/>
        <v>CR$18</v>
      </c>
      <c r="CS1819" s="190" t="str">
        <f t="shared" si="3076"/>
        <v>CS$18</v>
      </c>
      <c r="CT1819" s="190" t="str">
        <f t="shared" si="3076"/>
        <v>CT$18</v>
      </c>
      <c r="CU1819" s="190" t="str">
        <f t="shared" si="3076"/>
        <v>CU$18</v>
      </c>
      <c r="CV1819" s="190" t="str">
        <f t="shared" si="3076"/>
        <v>CV$18</v>
      </c>
      <c r="CW1819" s="190" t="str">
        <f t="shared" si="3076"/>
        <v>CW$18</v>
      </c>
      <c r="CX1819" s="190" t="str">
        <f t="shared" si="3076"/>
        <v>CX$18</v>
      </c>
      <c r="CY1819" s="190" t="str">
        <f t="shared" si="3076"/>
        <v>CY$18</v>
      </c>
      <c r="CZ1819" s="190" t="str">
        <f t="shared" si="3076"/>
        <v>CZ$18</v>
      </c>
      <c r="DA1819" s="190" t="str">
        <f t="shared" si="3076"/>
        <v>DA$18</v>
      </c>
      <c r="DB1819" s="190" t="str">
        <f t="shared" si="3076"/>
        <v>DB$18</v>
      </c>
      <c r="DC1819" s="190" t="str">
        <f t="shared" si="3076"/>
        <v>DC$18</v>
      </c>
      <c r="DD1819" s="190" t="str">
        <f t="shared" si="3076"/>
        <v>DD$18</v>
      </c>
      <c r="DE1819" s="190" t="str">
        <f t="shared" si="3076"/>
        <v>DE$18</v>
      </c>
      <c r="DF1819" s="190" t="str">
        <f t="shared" si="3076"/>
        <v>DF$18</v>
      </c>
      <c r="DG1819" s="190" t="str">
        <f t="shared" si="3076"/>
        <v>DG$18</v>
      </c>
      <c r="DH1819" s="190" t="str">
        <f t="shared" si="3076"/>
        <v>DH$18</v>
      </c>
      <c r="DI1819" s="190" t="str">
        <f t="shared" si="3076"/>
        <v>DI$18</v>
      </c>
      <c r="DJ1819" s="190" t="str">
        <f t="shared" si="3076"/>
        <v>DJ$18</v>
      </c>
      <c r="DK1819" s="190" t="str">
        <f t="shared" si="3076"/>
        <v>DK$18</v>
      </c>
      <c r="DL1819" s="190" t="str">
        <f t="shared" si="3076"/>
        <v>DL$18</v>
      </c>
    </row>
    <row r="1820" spans="1:116" x14ac:dyDescent="0.35">
      <c r="A1820" s="174"/>
      <c r="E1820" s="8"/>
      <c r="G1820" s="175" t="s">
        <v>505</v>
      </c>
      <c r="H1820" s="200"/>
      <c r="I1820" s="201"/>
      <c r="J1820" s="201"/>
      <c r="K1820" s="202"/>
      <c r="L1820" s="202"/>
      <c r="M1820" s="202"/>
      <c r="N1820" s="202"/>
      <c r="O1820" s="202"/>
      <c r="P1820" s="202"/>
      <c r="R1820" s="202"/>
      <c r="S1820" s="190" t="str">
        <f t="shared" ref="S1820:AX1820" si="3077">S$23</f>
        <v>S$19</v>
      </c>
      <c r="T1820" s="190" t="str">
        <f t="shared" si="3077"/>
        <v>T$19</v>
      </c>
      <c r="U1820" s="190" t="str">
        <f t="shared" si="3077"/>
        <v>U$19</v>
      </c>
      <c r="V1820" s="190" t="str">
        <f t="shared" si="3077"/>
        <v>V$19</v>
      </c>
      <c r="W1820" s="190" t="str">
        <f t="shared" si="3077"/>
        <v>W$19</v>
      </c>
      <c r="X1820" s="190" t="str">
        <f t="shared" si="3077"/>
        <v>X$19</v>
      </c>
      <c r="Y1820" s="190" t="str">
        <f t="shared" si="3077"/>
        <v>Y$19</v>
      </c>
      <c r="Z1820" s="190" t="str">
        <f t="shared" si="3077"/>
        <v>Z$19</v>
      </c>
      <c r="AA1820" s="190" t="str">
        <f t="shared" si="3077"/>
        <v>AA$19</v>
      </c>
      <c r="AB1820" s="190" t="str">
        <f t="shared" si="3077"/>
        <v>AB$19</v>
      </c>
      <c r="AC1820" s="190" t="str">
        <f t="shared" si="3077"/>
        <v>AC$19</v>
      </c>
      <c r="AD1820" s="190" t="str">
        <f t="shared" si="3077"/>
        <v>AD$19</v>
      </c>
      <c r="AE1820" s="190" t="str">
        <f t="shared" si="3077"/>
        <v>AE$19</v>
      </c>
      <c r="AF1820" s="190" t="str">
        <f t="shared" si="3077"/>
        <v>AF$19</v>
      </c>
      <c r="AG1820" s="190" t="str">
        <f t="shared" si="3077"/>
        <v>AG$19</v>
      </c>
      <c r="AH1820" s="190" t="str">
        <f t="shared" si="3077"/>
        <v>AH$19</v>
      </c>
      <c r="AI1820" s="190" t="str">
        <f t="shared" si="3077"/>
        <v>AI$19</v>
      </c>
      <c r="AJ1820" s="190" t="str">
        <f t="shared" si="3077"/>
        <v>AJ$19</v>
      </c>
      <c r="AK1820" s="190" t="str">
        <f t="shared" si="3077"/>
        <v>AK$19</v>
      </c>
      <c r="AL1820" s="190" t="str">
        <f t="shared" si="3077"/>
        <v>AL$19</v>
      </c>
      <c r="AM1820" s="190" t="str">
        <f t="shared" si="3077"/>
        <v>AM$19</v>
      </c>
      <c r="AN1820" s="190" t="str">
        <f t="shared" si="3077"/>
        <v>AN$19</v>
      </c>
      <c r="AO1820" s="190" t="str">
        <f t="shared" si="3077"/>
        <v>AO$19</v>
      </c>
      <c r="AP1820" s="190" t="str">
        <f t="shared" si="3077"/>
        <v>AP$19</v>
      </c>
      <c r="AQ1820" s="190" t="str">
        <f t="shared" si="3077"/>
        <v>AQ$19</v>
      </c>
      <c r="AR1820" s="190" t="str">
        <f t="shared" si="3077"/>
        <v>AR$19</v>
      </c>
      <c r="AS1820" s="190" t="str">
        <f t="shared" si="3077"/>
        <v>AS$19</v>
      </c>
      <c r="AT1820" s="190" t="str">
        <f t="shared" si="3077"/>
        <v>AT$19</v>
      </c>
      <c r="AU1820" s="190" t="str">
        <f t="shared" si="3077"/>
        <v>AU$19</v>
      </c>
      <c r="AV1820" s="190" t="str">
        <f t="shared" si="3077"/>
        <v>AV$19</v>
      </c>
      <c r="AW1820" s="190" t="str">
        <f t="shared" si="3077"/>
        <v>AW$19</v>
      </c>
      <c r="AX1820" s="190" t="str">
        <f t="shared" si="3077"/>
        <v>AX$19</v>
      </c>
      <c r="AY1820" s="190" t="str">
        <f t="shared" ref="AY1820:CD1820" si="3078">AY$23</f>
        <v>AY$19</v>
      </c>
      <c r="AZ1820" s="190" t="str">
        <f t="shared" si="3078"/>
        <v>AZ$19</v>
      </c>
      <c r="BA1820" s="190" t="str">
        <f t="shared" si="3078"/>
        <v>BA$19</v>
      </c>
      <c r="BB1820" s="190" t="str">
        <f t="shared" si="3078"/>
        <v>BB$19</v>
      </c>
      <c r="BC1820" s="190" t="str">
        <f t="shared" si="3078"/>
        <v>BC$19</v>
      </c>
      <c r="BD1820" s="190" t="str">
        <f t="shared" si="3078"/>
        <v>BD$19</v>
      </c>
      <c r="BE1820" s="190" t="str">
        <f t="shared" si="3078"/>
        <v>BE$19</v>
      </c>
      <c r="BF1820" s="190" t="str">
        <f t="shared" si="3078"/>
        <v>BF$19</v>
      </c>
      <c r="BG1820" s="190" t="str">
        <f t="shared" si="3078"/>
        <v>BG$19</v>
      </c>
      <c r="BH1820" s="190" t="str">
        <f t="shared" si="3078"/>
        <v>BH$19</v>
      </c>
      <c r="BI1820" s="190" t="str">
        <f t="shared" si="3078"/>
        <v>BI$19</v>
      </c>
      <c r="BJ1820" s="190" t="str">
        <f t="shared" si="3078"/>
        <v>BJ$19</v>
      </c>
      <c r="BK1820" s="190" t="str">
        <f t="shared" si="3078"/>
        <v>BK$19</v>
      </c>
      <c r="BL1820" s="190" t="str">
        <f t="shared" si="3078"/>
        <v>BL$19</v>
      </c>
      <c r="BM1820" s="190" t="str">
        <f t="shared" si="3078"/>
        <v>BM$19</v>
      </c>
      <c r="BN1820" s="190" t="str">
        <f t="shared" si="3078"/>
        <v>BN$19</v>
      </c>
      <c r="BO1820" s="190" t="str">
        <f t="shared" si="3078"/>
        <v>BO$19</v>
      </c>
      <c r="BP1820" s="190" t="str">
        <f t="shared" si="3078"/>
        <v>BP$19</v>
      </c>
      <c r="BQ1820" s="190" t="str">
        <f t="shared" si="3078"/>
        <v>BQ$19</v>
      </c>
      <c r="BR1820" s="190" t="str">
        <f t="shared" si="3078"/>
        <v>BR$19</v>
      </c>
      <c r="BS1820" s="190" t="str">
        <f t="shared" si="3078"/>
        <v>BS$19</v>
      </c>
      <c r="BT1820" s="190" t="str">
        <f t="shared" si="3078"/>
        <v>BT$19</v>
      </c>
      <c r="BU1820" s="190" t="str">
        <f t="shared" si="3078"/>
        <v>BU$19</v>
      </c>
      <c r="BV1820" s="190" t="str">
        <f t="shared" si="3078"/>
        <v>BV$19</v>
      </c>
      <c r="BW1820" s="190" t="str">
        <f t="shared" si="3078"/>
        <v>BW$19</v>
      </c>
      <c r="BX1820" s="190" t="str">
        <f t="shared" si="3078"/>
        <v>BX$19</v>
      </c>
      <c r="BY1820" s="190" t="str">
        <f t="shared" si="3078"/>
        <v>BY$19</v>
      </c>
      <c r="BZ1820" s="190" t="str">
        <f t="shared" si="3078"/>
        <v>BZ$19</v>
      </c>
      <c r="CA1820" s="190" t="str">
        <f t="shared" si="3078"/>
        <v>CA$19</v>
      </c>
      <c r="CB1820" s="190" t="str">
        <f t="shared" si="3078"/>
        <v>CB$19</v>
      </c>
      <c r="CC1820" s="190" t="str">
        <f t="shared" si="3078"/>
        <v>CC$19</v>
      </c>
      <c r="CD1820" s="190" t="str">
        <f t="shared" si="3078"/>
        <v>CD$19</v>
      </c>
      <c r="CE1820" s="190" t="str">
        <f t="shared" ref="CE1820:CL1820" si="3079">CE$23</f>
        <v>CE$19</v>
      </c>
      <c r="CF1820" s="190" t="str">
        <f t="shared" si="3079"/>
        <v>CF$19</v>
      </c>
      <c r="CG1820" s="190" t="str">
        <f t="shared" si="3079"/>
        <v>CG$19</v>
      </c>
      <c r="CH1820" s="190" t="str">
        <f t="shared" si="3079"/>
        <v>CH$19</v>
      </c>
      <c r="CI1820" s="190" t="str">
        <f t="shared" si="3079"/>
        <v>CI$19</v>
      </c>
      <c r="CJ1820" s="190" t="str">
        <f t="shared" si="3079"/>
        <v>CJ$19</v>
      </c>
      <c r="CK1820" s="190" t="str">
        <f t="shared" si="3079"/>
        <v>CK$19</v>
      </c>
      <c r="CL1820" s="190" t="str">
        <f t="shared" si="3079"/>
        <v>CL$19</v>
      </c>
      <c r="CN1820" s="201"/>
      <c r="CO1820" s="190" t="str">
        <f t="shared" ref="CO1820:DL1820" si="3080">CO$23</f>
        <v>CO$19</v>
      </c>
      <c r="CP1820" s="190" t="str">
        <f t="shared" si="3080"/>
        <v>CP$19</v>
      </c>
      <c r="CQ1820" s="190" t="str">
        <f t="shared" si="3080"/>
        <v>CQ$19</v>
      </c>
      <c r="CR1820" s="190" t="str">
        <f t="shared" si="3080"/>
        <v>CR$19</v>
      </c>
      <c r="CS1820" s="190" t="str">
        <f t="shared" si="3080"/>
        <v>CS$19</v>
      </c>
      <c r="CT1820" s="190" t="str">
        <f t="shared" si="3080"/>
        <v>CT$19</v>
      </c>
      <c r="CU1820" s="190" t="str">
        <f t="shared" si="3080"/>
        <v>CU$19</v>
      </c>
      <c r="CV1820" s="190" t="str">
        <f t="shared" si="3080"/>
        <v>CV$19</v>
      </c>
      <c r="CW1820" s="190" t="str">
        <f t="shared" si="3080"/>
        <v>CW$19</v>
      </c>
      <c r="CX1820" s="190" t="str">
        <f t="shared" si="3080"/>
        <v>CX$19</v>
      </c>
      <c r="CY1820" s="190" t="str">
        <f t="shared" si="3080"/>
        <v>CY$19</v>
      </c>
      <c r="CZ1820" s="190" t="str">
        <f t="shared" si="3080"/>
        <v>CZ$19</v>
      </c>
      <c r="DA1820" s="190" t="str">
        <f t="shared" si="3080"/>
        <v>DA$19</v>
      </c>
      <c r="DB1820" s="190" t="str">
        <f t="shared" si="3080"/>
        <v>DB$19</v>
      </c>
      <c r="DC1820" s="190" t="str">
        <f t="shared" si="3080"/>
        <v>DC$19</v>
      </c>
      <c r="DD1820" s="190" t="str">
        <f t="shared" si="3080"/>
        <v>DD$19</v>
      </c>
      <c r="DE1820" s="190" t="str">
        <f t="shared" si="3080"/>
        <v>DE$19</v>
      </c>
      <c r="DF1820" s="190" t="str">
        <f t="shared" si="3080"/>
        <v>DF$19</v>
      </c>
      <c r="DG1820" s="190" t="str">
        <f t="shared" si="3080"/>
        <v>DG$19</v>
      </c>
      <c r="DH1820" s="190" t="str">
        <f t="shared" si="3080"/>
        <v>DH$19</v>
      </c>
      <c r="DI1820" s="190" t="str">
        <f t="shared" si="3080"/>
        <v>DI$19</v>
      </c>
      <c r="DJ1820" s="190" t="str">
        <f t="shared" si="3080"/>
        <v>DJ$19</v>
      </c>
      <c r="DK1820" s="190" t="str">
        <f t="shared" si="3080"/>
        <v>DK$19</v>
      </c>
      <c r="DL1820" s="190" t="str">
        <f t="shared" si="3080"/>
        <v>DL$19</v>
      </c>
    </row>
    <row r="1821" spans="1:116" x14ac:dyDescent="0.35">
      <c r="A1821" s="48" t="s">
        <v>218</v>
      </c>
      <c r="B1821" s="31" t="s">
        <v>81</v>
      </c>
      <c r="C1821" s="31"/>
      <c r="D1821" t="s">
        <v>479</v>
      </c>
      <c r="E1821" s="8" t="str">
        <f>ROW()&amp;" "&amp;D1821</f>
        <v>1821 AOV-TR-RV</v>
      </c>
      <c r="F1821" t="s">
        <v>416</v>
      </c>
      <c r="G1821" s="175" t="s">
        <v>463</v>
      </c>
      <c r="H1821" s="48"/>
      <c r="I1821" s="304"/>
      <c r="J1821" s="304"/>
      <c r="K1821" s="48"/>
      <c r="L1821" s="48"/>
      <c r="M1821" s="48"/>
      <c r="N1821" s="48"/>
      <c r="O1821" s="48"/>
      <c r="P1821" s="48"/>
      <c r="R1821" s="70"/>
      <c r="S1821" s="305"/>
      <c r="T1821" s="305"/>
      <c r="U1821" s="305"/>
      <c r="V1821" s="305"/>
      <c r="W1821" s="305"/>
      <c r="X1821" s="305"/>
      <c r="Y1821" s="305"/>
      <c r="Z1821" s="305"/>
      <c r="AA1821" s="305"/>
      <c r="AB1821" s="305"/>
      <c r="AC1821" s="305"/>
      <c r="AD1821" s="305"/>
      <c r="AE1821" s="305"/>
      <c r="AF1821" s="305"/>
      <c r="AG1821" s="305"/>
      <c r="AH1821" s="305"/>
      <c r="AI1821" s="305"/>
      <c r="AJ1821" s="305"/>
      <c r="AK1821" s="305"/>
      <c r="AL1821" s="305"/>
      <c r="AM1821" s="305"/>
      <c r="AN1821" s="305"/>
      <c r="AO1821" s="305"/>
      <c r="AP1821" s="305"/>
      <c r="AQ1821" s="305"/>
      <c r="AR1821" s="305"/>
      <c r="AS1821" s="305"/>
      <c r="AT1821" s="305"/>
      <c r="AU1821" s="305"/>
      <c r="AV1821" s="305"/>
      <c r="AW1821" s="305"/>
      <c r="AX1821" s="305"/>
      <c r="AY1821" s="305"/>
      <c r="AZ1821" s="305"/>
      <c r="BA1821" s="305"/>
      <c r="BB1821" s="305"/>
      <c r="BC1821" s="305"/>
      <c r="BD1821" s="305"/>
      <c r="BE1821" s="305"/>
      <c r="BF1821" s="305"/>
      <c r="BG1821" s="305"/>
      <c r="BH1821" s="305"/>
      <c r="BI1821" s="305"/>
      <c r="BJ1821" s="305"/>
      <c r="BK1821" s="305"/>
      <c r="BL1821" s="305"/>
      <c r="BM1821" s="305"/>
      <c r="BN1821" s="305"/>
      <c r="BO1821" s="305"/>
      <c r="BP1821" s="305"/>
      <c r="BQ1821" s="305"/>
      <c r="BR1821" s="305"/>
      <c r="BS1821" s="305"/>
      <c r="BT1821" s="305"/>
      <c r="BU1821" s="305"/>
      <c r="BV1821" s="305"/>
      <c r="BW1821" s="305"/>
      <c r="BX1821" s="305"/>
      <c r="BY1821" s="305"/>
      <c r="BZ1821" s="305"/>
      <c r="CA1821" s="305"/>
      <c r="CB1821" s="305"/>
      <c r="CC1821" s="305"/>
      <c r="CD1821" s="305"/>
      <c r="CE1821" s="305"/>
      <c r="CF1821" s="305"/>
      <c r="CG1821" s="305"/>
      <c r="CH1821" s="305"/>
      <c r="CI1821" s="305"/>
      <c r="CJ1821" s="305"/>
      <c r="CK1821" s="305"/>
      <c r="CL1821" s="305"/>
      <c r="CN1821" s="304"/>
      <c r="CO1821" s="305"/>
      <c r="CP1821" s="305"/>
      <c r="CQ1821" s="305"/>
      <c r="CR1821" s="305"/>
      <c r="CS1821" s="305"/>
      <c r="CT1821" s="305"/>
      <c r="CU1821" s="305"/>
      <c r="CV1821" s="305"/>
      <c r="CW1821" s="305"/>
      <c r="CX1821" s="305"/>
      <c r="CY1821" s="305"/>
      <c r="CZ1821" s="305"/>
      <c r="DA1821" s="305"/>
      <c r="DB1821" s="305"/>
      <c r="DC1821" s="305"/>
      <c r="DD1821" s="305"/>
      <c r="DE1821" s="305"/>
      <c r="DF1821" s="305"/>
      <c r="DG1821" s="305"/>
      <c r="DH1821" s="305"/>
      <c r="DI1821" s="305"/>
      <c r="DJ1821" s="305"/>
      <c r="DK1821" s="305"/>
      <c r="DL1821" s="305"/>
    </row>
    <row r="1822" spans="1:116" x14ac:dyDescent="0.35">
      <c r="B1822" t="str">
        <f>E1822</f>
        <v>1822 AOV-TR-RV</v>
      </c>
      <c r="D1822" t="s">
        <v>479</v>
      </c>
      <c r="E1822" s="8" t="str">
        <f t="shared" ref="E1822:E1824" si="3081">ROW()&amp;" "&amp;D1822</f>
        <v>1822 AOV-TR-RV</v>
      </c>
      <c r="G1822" s="175" t="s">
        <v>464</v>
      </c>
      <c r="H1822" s="27"/>
      <c r="I1822" s="78"/>
      <c r="J1822" s="78"/>
      <c r="K1822" s="33"/>
      <c r="L1822" s="33"/>
      <c r="M1822" s="33"/>
      <c r="N1822" s="33"/>
      <c r="O1822" s="33"/>
      <c r="P1822" s="33"/>
      <c r="R1822" s="33"/>
      <c r="S1822" s="77"/>
      <c r="T1822" s="77"/>
      <c r="U1822" s="77"/>
      <c r="V1822" s="77"/>
      <c r="W1822" s="77"/>
      <c r="X1822" s="77"/>
      <c r="Y1822" s="77"/>
      <c r="Z1822" s="77"/>
      <c r="AA1822" s="77"/>
      <c r="AB1822" s="77"/>
      <c r="AC1822" s="77"/>
      <c r="AD1822" s="77"/>
      <c r="AE1822" s="77"/>
      <c r="AF1822" s="77"/>
      <c r="AG1822" s="77"/>
      <c r="AH1822" s="77"/>
      <c r="AI1822" s="77"/>
      <c r="AJ1822" s="77"/>
      <c r="AK1822" s="77"/>
      <c r="AL1822" s="77"/>
      <c r="AM1822" s="77"/>
      <c r="AN1822" s="77"/>
      <c r="AO1822" s="77"/>
      <c r="AP1822" s="77"/>
      <c r="AQ1822" s="77"/>
      <c r="AR1822" s="77"/>
      <c r="AS1822" s="77"/>
      <c r="AT1822" s="77"/>
      <c r="AU1822" s="77"/>
      <c r="AV1822" s="77"/>
      <c r="AW1822" s="77"/>
      <c r="AX1822" s="77"/>
      <c r="AY1822" s="77"/>
      <c r="AZ1822" s="77"/>
      <c r="BA1822" s="77"/>
      <c r="BB1822" s="77"/>
      <c r="BC1822" s="77"/>
      <c r="BD1822" s="77"/>
      <c r="BE1822" s="77"/>
      <c r="BF1822" s="77"/>
      <c r="BG1822" s="77"/>
      <c r="BH1822" s="77"/>
      <c r="BI1822" s="77"/>
      <c r="BJ1822" s="77"/>
      <c r="BK1822" s="77"/>
      <c r="BL1822" s="77"/>
      <c r="BM1822" s="77"/>
      <c r="BN1822" s="77"/>
      <c r="BO1822" s="77"/>
      <c r="BP1822" s="77"/>
      <c r="BQ1822" s="77"/>
      <c r="BR1822" s="77"/>
      <c r="BS1822" s="77"/>
      <c r="BT1822" s="77"/>
      <c r="BU1822" s="77"/>
      <c r="BV1822" s="77"/>
      <c r="BW1822" s="77"/>
      <c r="BX1822" s="77"/>
      <c r="BY1822" s="77"/>
      <c r="BZ1822" s="77"/>
      <c r="CA1822" s="77"/>
      <c r="CB1822" s="77"/>
      <c r="CC1822" s="77"/>
      <c r="CD1822" s="77"/>
      <c r="CE1822" s="77"/>
      <c r="CF1822" s="77"/>
      <c r="CG1822" s="77"/>
      <c r="CH1822" s="77"/>
      <c r="CI1822" s="77"/>
      <c r="CJ1822" s="77"/>
      <c r="CK1822" s="77"/>
      <c r="CL1822" s="77"/>
      <c r="CN1822" s="78"/>
      <c r="CO1822" s="77"/>
      <c r="CP1822" s="77"/>
      <c r="CQ1822" s="77"/>
      <c r="CR1822" s="77"/>
      <c r="CS1822" s="77"/>
      <c r="CT1822" s="77"/>
      <c r="CU1822" s="77"/>
      <c r="CV1822" s="77"/>
      <c r="CW1822" s="77"/>
      <c r="CX1822" s="77"/>
      <c r="CY1822" s="77"/>
      <c r="CZ1822" s="77"/>
      <c r="DA1822" s="77"/>
      <c r="DB1822" s="77"/>
      <c r="DC1822" s="77"/>
      <c r="DD1822" s="77"/>
      <c r="DE1822" s="77"/>
      <c r="DF1822" s="77"/>
      <c r="DG1822" s="77"/>
      <c r="DH1822" s="77"/>
      <c r="DI1822" s="77"/>
      <c r="DJ1822" s="77"/>
      <c r="DK1822" s="77"/>
      <c r="DL1822" s="77"/>
    </row>
    <row r="1823" spans="1:116" x14ac:dyDescent="0.35">
      <c r="B1823" t="str">
        <f>E1823</f>
        <v>1823 AOV-TR-RV</v>
      </c>
      <c r="C1823" t="s">
        <v>80</v>
      </c>
      <c r="D1823" t="s">
        <v>479</v>
      </c>
      <c r="E1823" s="8" t="str">
        <f t="shared" si="3081"/>
        <v>1823 AOV-TR-RV</v>
      </c>
      <c r="G1823" s="70" t="s">
        <v>437</v>
      </c>
      <c r="H1823" s="12"/>
      <c r="I1823" s="60"/>
      <c r="J1823" s="60"/>
      <c r="K1823" s="15">
        <f ca="1">SUMIF($3:$3,K$2,1823:1823)</f>
        <v>12000</v>
      </c>
      <c r="L1823" s="15">
        <f ca="1">SUMIF($3:$3,L$2,1823:1823)</f>
        <v>12000</v>
      </c>
      <c r="M1823" s="15">
        <f ca="1">SUMIF($3:$3,M$2,1823:1823)</f>
        <v>12000</v>
      </c>
      <c r="N1823" s="15">
        <f ca="1">SUMIF($3:$3,N$2,1823:1823)</f>
        <v>12000</v>
      </c>
      <c r="O1823" s="15">
        <f ca="1">SUMIF($3:$3,O$2,1823:1823)</f>
        <v>12000</v>
      </c>
      <c r="P1823" s="15">
        <f ca="1">SUMIF($3:$3,P$2,1823:1823)</f>
        <v>12000</v>
      </c>
      <c r="R1823" s="15"/>
      <c r="S1823" s="76" cm="1">
        <f t="array" aca="1" ref="S1823" ca="1">INDIRECT(S1827)/S1824</f>
        <v>1000</v>
      </c>
      <c r="T1823" s="76" cm="1">
        <f t="array" aca="1" ref="T1823" ca="1">INDIRECT(T1827)/T1824</f>
        <v>1000</v>
      </c>
      <c r="U1823" s="76" cm="1">
        <f t="array" aca="1" ref="U1823" ca="1">INDIRECT(U1827)/U1824</f>
        <v>1000</v>
      </c>
      <c r="V1823" s="76" cm="1">
        <f t="array" aca="1" ref="V1823" ca="1">INDIRECT(V1827)/V1824</f>
        <v>1000</v>
      </c>
      <c r="W1823" s="76" cm="1">
        <f t="array" aca="1" ref="W1823" ca="1">INDIRECT(W1827)/W1824</f>
        <v>1000</v>
      </c>
      <c r="X1823" s="76" cm="1">
        <f t="array" aca="1" ref="X1823" ca="1">INDIRECT(X1827)/X1824</f>
        <v>1000</v>
      </c>
      <c r="Y1823" s="76" cm="1">
        <f t="array" aca="1" ref="Y1823" ca="1">INDIRECT(Y1827)/Y1824</f>
        <v>1000</v>
      </c>
      <c r="Z1823" s="76" cm="1">
        <f t="array" aca="1" ref="Z1823" ca="1">INDIRECT(Z1827)/Z1824</f>
        <v>1000</v>
      </c>
      <c r="AA1823" s="76" cm="1">
        <f t="array" aca="1" ref="AA1823" ca="1">INDIRECT(AA1827)/AA1824</f>
        <v>1000</v>
      </c>
      <c r="AB1823" s="76" cm="1">
        <f t="array" aca="1" ref="AB1823" ca="1">INDIRECT(AB1827)/AB1824</f>
        <v>1000</v>
      </c>
      <c r="AC1823" s="76" cm="1">
        <f t="array" aca="1" ref="AC1823" ca="1">INDIRECT(AC1827)/AC1824</f>
        <v>1000</v>
      </c>
      <c r="AD1823" s="76" cm="1">
        <f t="array" aca="1" ref="AD1823" ca="1">INDIRECT(AD1827)/AD1824</f>
        <v>1000</v>
      </c>
      <c r="AE1823" s="76" cm="1">
        <f t="array" aca="1" ref="AE1823" ca="1">INDIRECT(AE1827)/AE1824</f>
        <v>1000</v>
      </c>
      <c r="AF1823" s="76" cm="1">
        <f t="array" aca="1" ref="AF1823" ca="1">INDIRECT(AF1827)/AF1824</f>
        <v>1000</v>
      </c>
      <c r="AG1823" s="76" cm="1">
        <f t="array" aca="1" ref="AG1823" ca="1">INDIRECT(AG1827)/AG1824</f>
        <v>1000</v>
      </c>
      <c r="AH1823" s="76" cm="1">
        <f t="array" aca="1" ref="AH1823" ca="1">INDIRECT(AH1827)/AH1824</f>
        <v>1000</v>
      </c>
      <c r="AI1823" s="76" cm="1">
        <f t="array" aca="1" ref="AI1823" ca="1">INDIRECT(AI1827)/AI1824</f>
        <v>1000</v>
      </c>
      <c r="AJ1823" s="76" cm="1">
        <f t="array" aca="1" ref="AJ1823" ca="1">INDIRECT(AJ1827)/AJ1824</f>
        <v>1000</v>
      </c>
      <c r="AK1823" s="76" cm="1">
        <f t="array" aca="1" ref="AK1823" ca="1">INDIRECT(AK1827)/AK1824</f>
        <v>1000</v>
      </c>
      <c r="AL1823" s="76" cm="1">
        <f t="array" aca="1" ref="AL1823" ca="1">INDIRECT(AL1827)/AL1824</f>
        <v>1000</v>
      </c>
      <c r="AM1823" s="76" cm="1">
        <f t="array" aca="1" ref="AM1823" ca="1">INDIRECT(AM1827)/AM1824</f>
        <v>1000</v>
      </c>
      <c r="AN1823" s="76" cm="1">
        <f t="array" aca="1" ref="AN1823" ca="1">INDIRECT(AN1827)/AN1824</f>
        <v>1000</v>
      </c>
      <c r="AO1823" s="76" cm="1">
        <f t="array" aca="1" ref="AO1823" ca="1">INDIRECT(AO1827)/AO1824</f>
        <v>1000</v>
      </c>
      <c r="AP1823" s="76" cm="1">
        <f t="array" aca="1" ref="AP1823" ca="1">INDIRECT(AP1827)/AP1824</f>
        <v>1000</v>
      </c>
      <c r="AQ1823" s="76" cm="1">
        <f t="array" aca="1" ref="AQ1823" ca="1">INDIRECT(AQ1827)/AQ1824</f>
        <v>1000</v>
      </c>
      <c r="AR1823" s="76" cm="1">
        <f t="array" aca="1" ref="AR1823" ca="1">INDIRECT(AR1827)/AR1824</f>
        <v>1000</v>
      </c>
      <c r="AS1823" s="76" cm="1">
        <f t="array" aca="1" ref="AS1823" ca="1">INDIRECT(AS1827)/AS1824</f>
        <v>1000</v>
      </c>
      <c r="AT1823" s="76" cm="1">
        <f t="array" aca="1" ref="AT1823" ca="1">INDIRECT(AT1827)/AT1824</f>
        <v>1000</v>
      </c>
      <c r="AU1823" s="76" cm="1">
        <f t="array" aca="1" ref="AU1823" ca="1">INDIRECT(AU1827)/AU1824</f>
        <v>1000</v>
      </c>
      <c r="AV1823" s="76" cm="1">
        <f t="array" aca="1" ref="AV1823" ca="1">INDIRECT(AV1827)/AV1824</f>
        <v>1000</v>
      </c>
      <c r="AW1823" s="76" cm="1">
        <f t="array" aca="1" ref="AW1823" ca="1">INDIRECT(AW1827)/AW1824</f>
        <v>1000</v>
      </c>
      <c r="AX1823" s="76" cm="1">
        <f t="array" aca="1" ref="AX1823" ca="1">INDIRECT(AX1827)/AX1824</f>
        <v>1000</v>
      </c>
      <c r="AY1823" s="76" cm="1">
        <f t="array" aca="1" ref="AY1823" ca="1">INDIRECT(AY1827)/AY1824</f>
        <v>1000</v>
      </c>
      <c r="AZ1823" s="76" cm="1">
        <f t="array" aca="1" ref="AZ1823" ca="1">INDIRECT(AZ1827)/AZ1824</f>
        <v>1000</v>
      </c>
      <c r="BA1823" s="76" cm="1">
        <f t="array" aca="1" ref="BA1823" ca="1">INDIRECT(BA1827)/BA1824</f>
        <v>1000</v>
      </c>
      <c r="BB1823" s="76" cm="1">
        <f t="array" aca="1" ref="BB1823" ca="1">INDIRECT(BB1827)/BB1824</f>
        <v>1000</v>
      </c>
      <c r="BC1823" s="76" cm="1">
        <f t="array" aca="1" ref="BC1823" ca="1">INDIRECT(BC1827)/BC1824</f>
        <v>1000</v>
      </c>
      <c r="BD1823" s="76" cm="1">
        <f t="array" aca="1" ref="BD1823" ca="1">INDIRECT(BD1827)/BD1824</f>
        <v>1000</v>
      </c>
      <c r="BE1823" s="76" cm="1">
        <f t="array" aca="1" ref="BE1823" ca="1">INDIRECT(BE1827)/BE1824</f>
        <v>1000</v>
      </c>
      <c r="BF1823" s="76" cm="1">
        <f t="array" aca="1" ref="BF1823" ca="1">INDIRECT(BF1827)/BF1824</f>
        <v>1000</v>
      </c>
      <c r="BG1823" s="76" cm="1">
        <f t="array" aca="1" ref="BG1823" ca="1">INDIRECT(BG1827)/BG1824</f>
        <v>1000</v>
      </c>
      <c r="BH1823" s="76" cm="1">
        <f t="array" aca="1" ref="BH1823" ca="1">INDIRECT(BH1827)/BH1824</f>
        <v>1000</v>
      </c>
      <c r="BI1823" s="76" cm="1">
        <f t="array" aca="1" ref="BI1823" ca="1">INDIRECT(BI1827)/BI1824</f>
        <v>1000</v>
      </c>
      <c r="BJ1823" s="76" cm="1">
        <f t="array" aca="1" ref="BJ1823" ca="1">INDIRECT(BJ1827)/BJ1824</f>
        <v>1000</v>
      </c>
      <c r="BK1823" s="76" cm="1">
        <f t="array" aca="1" ref="BK1823" ca="1">INDIRECT(BK1827)/BK1824</f>
        <v>1000</v>
      </c>
      <c r="BL1823" s="76" cm="1">
        <f t="array" aca="1" ref="BL1823" ca="1">INDIRECT(BL1827)/BL1824</f>
        <v>1000</v>
      </c>
      <c r="BM1823" s="76" cm="1">
        <f t="array" aca="1" ref="BM1823" ca="1">INDIRECT(BM1827)/BM1824</f>
        <v>1000</v>
      </c>
      <c r="BN1823" s="76" cm="1">
        <f t="array" aca="1" ref="BN1823" ca="1">INDIRECT(BN1827)/BN1824</f>
        <v>1000</v>
      </c>
      <c r="BO1823" s="76" cm="1">
        <f t="array" aca="1" ref="BO1823" ca="1">INDIRECT(BO1827)/BO1824</f>
        <v>1000</v>
      </c>
      <c r="BP1823" s="76" cm="1">
        <f t="array" aca="1" ref="BP1823" ca="1">INDIRECT(BP1827)/BP1824</f>
        <v>1000</v>
      </c>
      <c r="BQ1823" s="76" cm="1">
        <f t="array" aca="1" ref="BQ1823" ca="1">INDIRECT(BQ1827)/BQ1824</f>
        <v>1000</v>
      </c>
      <c r="BR1823" s="76" cm="1">
        <f t="array" aca="1" ref="BR1823" ca="1">INDIRECT(BR1827)/BR1824</f>
        <v>1000</v>
      </c>
      <c r="BS1823" s="76" cm="1">
        <f t="array" aca="1" ref="BS1823" ca="1">INDIRECT(BS1827)/BS1824</f>
        <v>1000</v>
      </c>
      <c r="BT1823" s="76" cm="1">
        <f t="array" aca="1" ref="BT1823" ca="1">INDIRECT(BT1827)/BT1824</f>
        <v>1000</v>
      </c>
      <c r="BU1823" s="76" cm="1">
        <f t="array" aca="1" ref="BU1823" ca="1">INDIRECT(BU1827)/BU1824</f>
        <v>1000</v>
      </c>
      <c r="BV1823" s="76" cm="1">
        <f t="array" aca="1" ref="BV1823" ca="1">INDIRECT(BV1827)/BV1824</f>
        <v>1000</v>
      </c>
      <c r="BW1823" s="76" cm="1">
        <f t="array" aca="1" ref="BW1823" ca="1">INDIRECT(BW1827)/BW1824</f>
        <v>1000</v>
      </c>
      <c r="BX1823" s="76" cm="1">
        <f t="array" aca="1" ref="BX1823" ca="1">INDIRECT(BX1827)/BX1824</f>
        <v>1000</v>
      </c>
      <c r="BY1823" s="76" cm="1">
        <f t="array" aca="1" ref="BY1823" ca="1">INDIRECT(BY1827)/BY1824</f>
        <v>1000</v>
      </c>
      <c r="BZ1823" s="76" cm="1">
        <f t="array" aca="1" ref="BZ1823" ca="1">INDIRECT(BZ1827)/BZ1824</f>
        <v>1000</v>
      </c>
      <c r="CA1823" s="76" cm="1">
        <f t="array" aca="1" ref="CA1823" ca="1">INDIRECT(CA1827)/CA1824</f>
        <v>1000</v>
      </c>
      <c r="CB1823" s="76" cm="1">
        <f t="array" aca="1" ref="CB1823" ca="1">INDIRECT(CB1827)/CB1824</f>
        <v>1000</v>
      </c>
      <c r="CC1823" s="76" cm="1">
        <f t="array" aca="1" ref="CC1823" ca="1">INDIRECT(CC1827)/CC1824</f>
        <v>1000</v>
      </c>
      <c r="CD1823" s="76" cm="1">
        <f t="array" aca="1" ref="CD1823" ca="1">INDIRECT(CD1827)/CD1824</f>
        <v>1000</v>
      </c>
      <c r="CE1823" s="76" cm="1">
        <f t="array" aca="1" ref="CE1823" ca="1">INDIRECT(CE1827)/CE1824</f>
        <v>1000</v>
      </c>
      <c r="CF1823" s="76" cm="1">
        <f t="array" aca="1" ref="CF1823" ca="1">INDIRECT(CF1827)/CF1824</f>
        <v>1000</v>
      </c>
      <c r="CG1823" s="76" cm="1">
        <f t="array" aca="1" ref="CG1823" ca="1">INDIRECT(CG1827)/CG1824</f>
        <v>1000</v>
      </c>
      <c r="CH1823" s="76" cm="1">
        <f t="array" aca="1" ref="CH1823" ca="1">INDIRECT(CH1827)/CH1824</f>
        <v>1000</v>
      </c>
      <c r="CI1823" s="76" cm="1">
        <f t="array" aca="1" ref="CI1823" ca="1">INDIRECT(CI1827)/CI1824</f>
        <v>1000</v>
      </c>
      <c r="CJ1823" s="76" cm="1">
        <f t="array" aca="1" ref="CJ1823" ca="1">INDIRECT(CJ1827)/CJ1824</f>
        <v>1000</v>
      </c>
      <c r="CK1823" s="76" cm="1">
        <f t="array" aca="1" ref="CK1823" ca="1">INDIRECT(CK1827)/CK1824</f>
        <v>1000</v>
      </c>
      <c r="CL1823" s="76" cm="1">
        <f t="array" aca="1" ref="CL1823" ca="1">INDIRECT(CL1827)/CL1824</f>
        <v>1000</v>
      </c>
      <c r="CN1823" s="60"/>
      <c r="CO1823" s="76" t="e" cm="1">
        <f t="array" aca="1" ref="CO1823" ca="1">INDIRECT(CO1827)/CO1824</f>
        <v>#N/A</v>
      </c>
      <c r="CP1823" s="76" t="e" cm="1">
        <f t="array" aca="1" ref="CP1823" ca="1">INDIRECT(CP1827)/CP1824</f>
        <v>#N/A</v>
      </c>
      <c r="CQ1823" s="76" t="e" cm="1">
        <f t="array" aca="1" ref="CQ1823" ca="1">INDIRECT(CQ1827)/CQ1824</f>
        <v>#N/A</v>
      </c>
      <c r="CR1823" s="76" t="e" cm="1">
        <f t="array" aca="1" ref="CR1823" ca="1">INDIRECT(CR1827)/CR1824</f>
        <v>#N/A</v>
      </c>
      <c r="CS1823" s="76" t="e" cm="1">
        <f t="array" aca="1" ref="CS1823" ca="1">INDIRECT(CS1827)/CS1824</f>
        <v>#N/A</v>
      </c>
      <c r="CT1823" s="76" t="e" cm="1">
        <f t="array" aca="1" ref="CT1823" ca="1">INDIRECT(CT1827)/CT1824</f>
        <v>#N/A</v>
      </c>
      <c r="CU1823" s="76" t="e" cm="1">
        <f t="array" aca="1" ref="CU1823" ca="1">INDIRECT(CU1827)/CU1824</f>
        <v>#N/A</v>
      </c>
      <c r="CV1823" s="76" t="e" cm="1">
        <f t="array" aca="1" ref="CV1823" ca="1">INDIRECT(CV1827)/CV1824</f>
        <v>#N/A</v>
      </c>
      <c r="CW1823" s="76" t="e" cm="1">
        <f t="array" aca="1" ref="CW1823" ca="1">INDIRECT(CW1827)/CW1824</f>
        <v>#N/A</v>
      </c>
      <c r="CX1823" s="76" t="e" cm="1">
        <f t="array" aca="1" ref="CX1823" ca="1">INDIRECT(CX1827)/CX1824</f>
        <v>#N/A</v>
      </c>
      <c r="CY1823" s="76" t="e" cm="1">
        <f t="array" aca="1" ref="CY1823" ca="1">INDIRECT(CY1827)/CY1824</f>
        <v>#N/A</v>
      </c>
      <c r="CZ1823" s="76" t="e" cm="1">
        <f t="array" aca="1" ref="CZ1823" ca="1">INDIRECT(CZ1827)/CZ1824</f>
        <v>#N/A</v>
      </c>
      <c r="DA1823" s="76" t="e" cm="1">
        <f t="array" aca="1" ref="DA1823" ca="1">INDIRECT(DA1827)/DA1824</f>
        <v>#N/A</v>
      </c>
      <c r="DB1823" s="76" t="e" cm="1">
        <f t="array" aca="1" ref="DB1823" ca="1">INDIRECT(DB1827)/DB1824</f>
        <v>#N/A</v>
      </c>
      <c r="DC1823" s="76" t="e" cm="1">
        <f t="array" aca="1" ref="DC1823" ca="1">INDIRECT(DC1827)/DC1824</f>
        <v>#N/A</v>
      </c>
      <c r="DD1823" s="76" t="e" cm="1">
        <f t="array" aca="1" ref="DD1823" ca="1">INDIRECT(DD1827)/DD1824</f>
        <v>#N/A</v>
      </c>
      <c r="DE1823" s="76" t="e" cm="1">
        <f t="array" aca="1" ref="DE1823" ca="1">INDIRECT(DE1827)/DE1824</f>
        <v>#N/A</v>
      </c>
      <c r="DF1823" s="76" t="e" cm="1">
        <f t="array" aca="1" ref="DF1823" ca="1">INDIRECT(DF1827)/DF1824</f>
        <v>#N/A</v>
      </c>
      <c r="DG1823" s="76" t="e" cm="1">
        <f t="array" aca="1" ref="DG1823" ca="1">INDIRECT(DG1827)/DG1824</f>
        <v>#N/A</v>
      </c>
      <c r="DH1823" s="76" t="e" cm="1">
        <f t="array" aca="1" ref="DH1823" ca="1">INDIRECT(DH1827)/DH1824</f>
        <v>#N/A</v>
      </c>
      <c r="DI1823" s="76" t="e" cm="1">
        <f t="array" aca="1" ref="DI1823" ca="1">INDIRECT(DI1827)/DI1824</f>
        <v>#N/A</v>
      </c>
      <c r="DJ1823" s="76" t="e" cm="1">
        <f t="array" aca="1" ref="DJ1823" ca="1">INDIRECT(DJ1827)/DJ1824</f>
        <v>#N/A</v>
      </c>
      <c r="DK1823" s="76" t="e" cm="1">
        <f t="array" aca="1" ref="DK1823" ca="1">INDIRECT(DK1827)/DK1824</f>
        <v>#N/A</v>
      </c>
      <c r="DL1823" s="76" t="e" cm="1">
        <f t="array" aca="1" ref="DL1823" ca="1">INDIRECT(DL1827)/DL1824</f>
        <v>#N/A</v>
      </c>
    </row>
    <row r="1824" spans="1:116" x14ac:dyDescent="0.35">
      <c r="B1824" t="str">
        <f>E1824</f>
        <v>1824 AOV-TR-RV</v>
      </c>
      <c r="D1824" t="s">
        <v>479</v>
      </c>
      <c r="E1824" s="8" t="str">
        <f t="shared" si="3081"/>
        <v>1824 AOV-TR-RV</v>
      </c>
      <c r="G1824" s="95" t="s">
        <v>343</v>
      </c>
      <c r="H1824" s="12"/>
      <c r="I1824" s="60"/>
      <c r="J1824" s="60"/>
      <c r="K1824" s="18">
        <v>10</v>
      </c>
      <c r="L1824" s="18">
        <v>10</v>
      </c>
      <c r="M1824" s="18">
        <v>10</v>
      </c>
      <c r="N1824" s="18">
        <v>10</v>
      </c>
      <c r="O1824" s="18">
        <v>10</v>
      </c>
      <c r="P1824" s="18">
        <v>10</v>
      </c>
      <c r="R1824" s="19"/>
      <c r="S1824" s="147" cm="1">
        <f t="array" ref="S1824">INDEX($K:$P,ROW(),MATCH(S$3,$K$2:$P$2,0))</f>
        <v>10</v>
      </c>
      <c r="T1824" s="147" cm="1">
        <f t="array" ref="T1824">INDEX($K:$P,ROW(),MATCH(T$3,$K$2:$P$2,0))</f>
        <v>10</v>
      </c>
      <c r="U1824" s="147" cm="1">
        <f t="array" ref="U1824">INDEX($K:$P,ROW(),MATCH(U$3,$K$2:$P$2,0))</f>
        <v>10</v>
      </c>
      <c r="V1824" s="147" cm="1">
        <f t="array" ref="V1824">INDEX($K:$P,ROW(),MATCH(V$3,$K$2:$P$2,0))</f>
        <v>10</v>
      </c>
      <c r="W1824" s="147" cm="1">
        <f t="array" ref="W1824">INDEX($K:$P,ROW(),MATCH(W$3,$K$2:$P$2,0))</f>
        <v>10</v>
      </c>
      <c r="X1824" s="147" cm="1">
        <f t="array" ref="X1824">INDEX($K:$P,ROW(),MATCH(X$3,$K$2:$P$2,0))</f>
        <v>10</v>
      </c>
      <c r="Y1824" s="147" cm="1">
        <f t="array" ref="Y1824">INDEX($K:$P,ROW(),MATCH(Y$3,$K$2:$P$2,0))</f>
        <v>10</v>
      </c>
      <c r="Z1824" s="147" cm="1">
        <f t="array" ref="Z1824">INDEX($K:$P,ROW(),MATCH(Z$3,$K$2:$P$2,0))</f>
        <v>10</v>
      </c>
      <c r="AA1824" s="147" cm="1">
        <f t="array" ref="AA1824">INDEX($K:$P,ROW(),MATCH(AA$3,$K$2:$P$2,0))</f>
        <v>10</v>
      </c>
      <c r="AB1824" s="147" cm="1">
        <f t="array" ref="AB1824">INDEX($K:$P,ROW(),MATCH(AB$3,$K$2:$P$2,0))</f>
        <v>10</v>
      </c>
      <c r="AC1824" s="147" cm="1">
        <f t="array" ref="AC1824">INDEX($K:$P,ROW(),MATCH(AC$3,$K$2:$P$2,0))</f>
        <v>10</v>
      </c>
      <c r="AD1824" s="147" cm="1">
        <f t="array" ref="AD1824">INDEX($K:$P,ROW(),MATCH(AD$3,$K$2:$P$2,0))</f>
        <v>10</v>
      </c>
      <c r="AE1824" s="147" cm="1">
        <f t="array" ref="AE1824">INDEX($K:$P,ROW(),MATCH(AE$3,$K$2:$P$2,0))</f>
        <v>10</v>
      </c>
      <c r="AF1824" s="147" cm="1">
        <f t="array" ref="AF1824">INDEX($K:$P,ROW(),MATCH(AF$3,$K$2:$P$2,0))</f>
        <v>10</v>
      </c>
      <c r="AG1824" s="147" cm="1">
        <f t="array" ref="AG1824">INDEX($K:$P,ROW(),MATCH(AG$3,$K$2:$P$2,0))</f>
        <v>10</v>
      </c>
      <c r="AH1824" s="147" cm="1">
        <f t="array" ref="AH1824">INDEX($K:$P,ROW(),MATCH(AH$3,$K$2:$P$2,0))</f>
        <v>10</v>
      </c>
      <c r="AI1824" s="147" cm="1">
        <f t="array" ref="AI1824">INDEX($K:$P,ROW(),MATCH(AI$3,$K$2:$P$2,0))</f>
        <v>10</v>
      </c>
      <c r="AJ1824" s="147" cm="1">
        <f t="array" ref="AJ1824">INDEX($K:$P,ROW(),MATCH(AJ$3,$K$2:$P$2,0))</f>
        <v>10</v>
      </c>
      <c r="AK1824" s="147" cm="1">
        <f t="array" ref="AK1824">INDEX($K:$P,ROW(),MATCH(AK$3,$K$2:$P$2,0))</f>
        <v>10</v>
      </c>
      <c r="AL1824" s="147" cm="1">
        <f t="array" ref="AL1824">INDEX($K:$P,ROW(),MATCH(AL$3,$K$2:$P$2,0))</f>
        <v>10</v>
      </c>
      <c r="AM1824" s="147" cm="1">
        <f t="array" ref="AM1824">INDEX($K:$P,ROW(),MATCH(AM$3,$K$2:$P$2,0))</f>
        <v>10</v>
      </c>
      <c r="AN1824" s="147" cm="1">
        <f t="array" ref="AN1824">INDEX($K:$P,ROW(),MATCH(AN$3,$K$2:$P$2,0))</f>
        <v>10</v>
      </c>
      <c r="AO1824" s="147" cm="1">
        <f t="array" ref="AO1824">INDEX($K:$P,ROW(),MATCH(AO$3,$K$2:$P$2,0))</f>
        <v>10</v>
      </c>
      <c r="AP1824" s="147" cm="1">
        <f t="array" ref="AP1824">INDEX($K:$P,ROW(),MATCH(AP$3,$K$2:$P$2,0))</f>
        <v>10</v>
      </c>
      <c r="AQ1824" s="147" cm="1">
        <f t="array" ref="AQ1824">INDEX($K:$P,ROW(),MATCH(AQ$3,$K$2:$P$2,0))</f>
        <v>10</v>
      </c>
      <c r="AR1824" s="147" cm="1">
        <f t="array" ref="AR1824">INDEX($K:$P,ROW(),MATCH(AR$3,$K$2:$P$2,0))</f>
        <v>10</v>
      </c>
      <c r="AS1824" s="147" cm="1">
        <f t="array" ref="AS1824">INDEX($K:$P,ROW(),MATCH(AS$3,$K$2:$P$2,0))</f>
        <v>10</v>
      </c>
      <c r="AT1824" s="147" cm="1">
        <f t="array" ref="AT1824">INDEX($K:$P,ROW(),MATCH(AT$3,$K$2:$P$2,0))</f>
        <v>10</v>
      </c>
      <c r="AU1824" s="147" cm="1">
        <f t="array" ref="AU1824">INDEX($K:$P,ROW(),MATCH(AU$3,$K$2:$P$2,0))</f>
        <v>10</v>
      </c>
      <c r="AV1824" s="147" cm="1">
        <f t="array" ref="AV1824">INDEX($K:$P,ROW(),MATCH(AV$3,$K$2:$P$2,0))</f>
        <v>10</v>
      </c>
      <c r="AW1824" s="147" cm="1">
        <f t="array" ref="AW1824">INDEX($K:$P,ROW(),MATCH(AW$3,$K$2:$P$2,0))</f>
        <v>10</v>
      </c>
      <c r="AX1824" s="147" cm="1">
        <f t="array" ref="AX1824">INDEX($K:$P,ROW(),MATCH(AX$3,$K$2:$P$2,0))</f>
        <v>10</v>
      </c>
      <c r="AY1824" s="147" cm="1">
        <f t="array" ref="AY1824">INDEX($K:$P,ROW(),MATCH(AY$3,$K$2:$P$2,0))</f>
        <v>10</v>
      </c>
      <c r="AZ1824" s="147" cm="1">
        <f t="array" ref="AZ1824">INDEX($K:$P,ROW(),MATCH(AZ$3,$K$2:$P$2,0))</f>
        <v>10</v>
      </c>
      <c r="BA1824" s="147" cm="1">
        <f t="array" ref="BA1824">INDEX($K:$P,ROW(),MATCH(BA$3,$K$2:$P$2,0))</f>
        <v>10</v>
      </c>
      <c r="BB1824" s="147" cm="1">
        <f t="array" ref="BB1824">INDEX($K:$P,ROW(),MATCH(BB$3,$K$2:$P$2,0))</f>
        <v>10</v>
      </c>
      <c r="BC1824" s="147" cm="1">
        <f t="array" ref="BC1824">INDEX($K:$P,ROW(),MATCH(BC$3,$K$2:$P$2,0))</f>
        <v>10</v>
      </c>
      <c r="BD1824" s="147" cm="1">
        <f t="array" ref="BD1824">INDEX($K:$P,ROW(),MATCH(BD$3,$K$2:$P$2,0))</f>
        <v>10</v>
      </c>
      <c r="BE1824" s="147" cm="1">
        <f t="array" ref="BE1824">INDEX($K:$P,ROW(),MATCH(BE$3,$K$2:$P$2,0))</f>
        <v>10</v>
      </c>
      <c r="BF1824" s="147" cm="1">
        <f t="array" ref="BF1824">INDEX($K:$P,ROW(),MATCH(BF$3,$K$2:$P$2,0))</f>
        <v>10</v>
      </c>
      <c r="BG1824" s="147" cm="1">
        <f t="array" ref="BG1824">INDEX($K:$P,ROW(),MATCH(BG$3,$K$2:$P$2,0))</f>
        <v>10</v>
      </c>
      <c r="BH1824" s="147" cm="1">
        <f t="array" ref="BH1824">INDEX($K:$P,ROW(),MATCH(BH$3,$K$2:$P$2,0))</f>
        <v>10</v>
      </c>
      <c r="BI1824" s="147" cm="1">
        <f t="array" ref="BI1824">INDEX($K:$P,ROW(),MATCH(BI$3,$K$2:$P$2,0))</f>
        <v>10</v>
      </c>
      <c r="BJ1824" s="147" cm="1">
        <f t="array" ref="BJ1824">INDEX($K:$P,ROW(),MATCH(BJ$3,$K$2:$P$2,0))</f>
        <v>10</v>
      </c>
      <c r="BK1824" s="147" cm="1">
        <f t="array" ref="BK1824">INDEX($K:$P,ROW(),MATCH(BK$3,$K$2:$P$2,0))</f>
        <v>10</v>
      </c>
      <c r="BL1824" s="147" cm="1">
        <f t="array" ref="BL1824">INDEX($K:$P,ROW(),MATCH(BL$3,$K$2:$P$2,0))</f>
        <v>10</v>
      </c>
      <c r="BM1824" s="147" cm="1">
        <f t="array" ref="BM1824">INDEX($K:$P,ROW(),MATCH(BM$3,$K$2:$P$2,0))</f>
        <v>10</v>
      </c>
      <c r="BN1824" s="147" cm="1">
        <f t="array" ref="BN1824">INDEX($K:$P,ROW(),MATCH(BN$3,$K$2:$P$2,0))</f>
        <v>10</v>
      </c>
      <c r="BO1824" s="147" cm="1">
        <f t="array" ref="BO1824">INDEX($K:$P,ROW(),MATCH(BO$3,$K$2:$P$2,0))</f>
        <v>10</v>
      </c>
      <c r="BP1824" s="147" cm="1">
        <f t="array" ref="BP1824">INDEX($K:$P,ROW(),MATCH(BP$3,$K$2:$P$2,0))</f>
        <v>10</v>
      </c>
      <c r="BQ1824" s="147" cm="1">
        <f t="array" ref="BQ1824">INDEX($K:$P,ROW(),MATCH(BQ$3,$K$2:$P$2,0))</f>
        <v>10</v>
      </c>
      <c r="BR1824" s="147" cm="1">
        <f t="array" ref="BR1824">INDEX($K:$P,ROW(),MATCH(BR$3,$K$2:$P$2,0))</f>
        <v>10</v>
      </c>
      <c r="BS1824" s="147" cm="1">
        <f t="array" ref="BS1824">INDEX($K:$P,ROW(),MATCH(BS$3,$K$2:$P$2,0))</f>
        <v>10</v>
      </c>
      <c r="BT1824" s="147" cm="1">
        <f t="array" ref="BT1824">INDEX($K:$P,ROW(),MATCH(BT$3,$K$2:$P$2,0))</f>
        <v>10</v>
      </c>
      <c r="BU1824" s="147" cm="1">
        <f t="array" ref="BU1824">INDEX($K:$P,ROW(),MATCH(BU$3,$K$2:$P$2,0))</f>
        <v>10</v>
      </c>
      <c r="BV1824" s="147" cm="1">
        <f t="array" ref="BV1824">INDEX($K:$P,ROW(),MATCH(BV$3,$K$2:$P$2,0))</f>
        <v>10</v>
      </c>
      <c r="BW1824" s="147" cm="1">
        <f t="array" ref="BW1824">INDEX($K:$P,ROW(),MATCH(BW$3,$K$2:$P$2,0))</f>
        <v>10</v>
      </c>
      <c r="BX1824" s="147" cm="1">
        <f t="array" ref="BX1824">INDEX($K:$P,ROW(),MATCH(BX$3,$K$2:$P$2,0))</f>
        <v>10</v>
      </c>
      <c r="BY1824" s="147" cm="1">
        <f t="array" ref="BY1824">INDEX($K:$P,ROW(),MATCH(BY$3,$K$2:$P$2,0))</f>
        <v>10</v>
      </c>
      <c r="BZ1824" s="147" cm="1">
        <f t="array" ref="BZ1824">INDEX($K:$P,ROW(),MATCH(BZ$3,$K$2:$P$2,0))</f>
        <v>10</v>
      </c>
      <c r="CA1824" s="147" cm="1">
        <f t="array" ref="CA1824">INDEX($K:$P,ROW(),MATCH(CA$3,$K$2:$P$2,0))</f>
        <v>10</v>
      </c>
      <c r="CB1824" s="147" cm="1">
        <f t="array" ref="CB1824">INDEX($K:$P,ROW(),MATCH(CB$3,$K$2:$P$2,0))</f>
        <v>10</v>
      </c>
      <c r="CC1824" s="147" cm="1">
        <f t="array" ref="CC1824">INDEX($K:$P,ROW(),MATCH(CC$3,$K$2:$P$2,0))</f>
        <v>10</v>
      </c>
      <c r="CD1824" s="147" cm="1">
        <f t="array" ref="CD1824">INDEX($K:$P,ROW(),MATCH(CD$3,$K$2:$P$2,0))</f>
        <v>10</v>
      </c>
      <c r="CE1824" s="147" cm="1">
        <f t="array" ref="CE1824">INDEX($K:$P,ROW(),MATCH(CE$3,$K$2:$P$2,0))</f>
        <v>10</v>
      </c>
      <c r="CF1824" s="147" cm="1">
        <f t="array" ref="CF1824">INDEX($K:$P,ROW(),MATCH(CF$3,$K$2:$P$2,0))</f>
        <v>10</v>
      </c>
      <c r="CG1824" s="147" cm="1">
        <f t="array" ref="CG1824">INDEX($K:$P,ROW(),MATCH(CG$3,$K$2:$P$2,0))</f>
        <v>10</v>
      </c>
      <c r="CH1824" s="147" cm="1">
        <f t="array" ref="CH1824">INDEX($K:$P,ROW(),MATCH(CH$3,$K$2:$P$2,0))</f>
        <v>10</v>
      </c>
      <c r="CI1824" s="147" cm="1">
        <f t="array" ref="CI1824">INDEX($K:$P,ROW(),MATCH(CI$3,$K$2:$P$2,0))</f>
        <v>10</v>
      </c>
      <c r="CJ1824" s="147" cm="1">
        <f t="array" ref="CJ1824">INDEX($K:$P,ROW(),MATCH(CJ$3,$K$2:$P$2,0))</f>
        <v>10</v>
      </c>
      <c r="CK1824" s="147" cm="1">
        <f t="array" ref="CK1824">INDEX($K:$P,ROW(),MATCH(CK$3,$K$2:$P$2,0))</f>
        <v>10</v>
      </c>
      <c r="CL1824" s="147" cm="1">
        <f t="array" ref="CL1824">INDEX($K:$P,ROW(),MATCH(CL$3,$K$2:$P$2,0))</f>
        <v>10</v>
      </c>
      <c r="CN1824" s="60"/>
      <c r="CO1824" s="147" t="e" cm="1">
        <f t="array" ref="CO1824">INDEX($K:$P,ROW(),MATCH(CO$3,$K$2:$P$2,0))</f>
        <v>#N/A</v>
      </c>
      <c r="CP1824" s="147" t="e" cm="1">
        <f t="array" ref="CP1824">INDEX($K:$P,ROW(),MATCH(CP$3,$K$2:$P$2,0))</f>
        <v>#N/A</v>
      </c>
      <c r="CQ1824" s="147" t="e" cm="1">
        <f t="array" ref="CQ1824">INDEX($K:$P,ROW(),MATCH(CQ$3,$K$2:$P$2,0))</f>
        <v>#N/A</v>
      </c>
      <c r="CR1824" s="147" t="e" cm="1">
        <f t="array" ref="CR1824">INDEX($K:$P,ROW(),MATCH(CR$3,$K$2:$P$2,0))</f>
        <v>#N/A</v>
      </c>
      <c r="CS1824" s="147" t="e" cm="1">
        <f t="array" ref="CS1824">INDEX($K:$P,ROW(),MATCH(CS$3,$K$2:$P$2,0))</f>
        <v>#N/A</v>
      </c>
      <c r="CT1824" s="147" t="e" cm="1">
        <f t="array" ref="CT1824">INDEX($K:$P,ROW(),MATCH(CT$3,$K$2:$P$2,0))</f>
        <v>#N/A</v>
      </c>
      <c r="CU1824" s="147" t="e" cm="1">
        <f t="array" ref="CU1824">INDEX($K:$P,ROW(),MATCH(CU$3,$K$2:$P$2,0))</f>
        <v>#N/A</v>
      </c>
      <c r="CV1824" s="147" t="e" cm="1">
        <f t="array" ref="CV1824">INDEX($K:$P,ROW(),MATCH(CV$3,$K$2:$P$2,0))</f>
        <v>#N/A</v>
      </c>
      <c r="CW1824" s="147" t="e" cm="1">
        <f t="array" ref="CW1824">INDEX($K:$P,ROW(),MATCH(CW$3,$K$2:$P$2,0))</f>
        <v>#N/A</v>
      </c>
      <c r="CX1824" s="147" t="e" cm="1">
        <f t="array" ref="CX1824">INDEX($K:$P,ROW(),MATCH(CX$3,$K$2:$P$2,0))</f>
        <v>#N/A</v>
      </c>
      <c r="CY1824" s="147" t="e" cm="1">
        <f t="array" ref="CY1824">INDEX($K:$P,ROW(),MATCH(CY$3,$K$2:$P$2,0))</f>
        <v>#N/A</v>
      </c>
      <c r="CZ1824" s="147" t="e" cm="1">
        <f t="array" ref="CZ1824">INDEX($K:$P,ROW(),MATCH(CZ$3,$K$2:$P$2,0))</f>
        <v>#N/A</v>
      </c>
      <c r="DA1824" s="147" t="e" cm="1">
        <f t="array" ref="DA1824">INDEX($K:$P,ROW(),MATCH(DA$3,$K$2:$P$2,0))</f>
        <v>#N/A</v>
      </c>
      <c r="DB1824" s="147" t="e" cm="1">
        <f t="array" ref="DB1824">INDEX($K:$P,ROW(),MATCH(DB$3,$K$2:$P$2,0))</f>
        <v>#N/A</v>
      </c>
      <c r="DC1824" s="147" t="e" cm="1">
        <f t="array" ref="DC1824">INDEX($K:$P,ROW(),MATCH(DC$3,$K$2:$P$2,0))</f>
        <v>#N/A</v>
      </c>
      <c r="DD1824" s="147" t="e" cm="1">
        <f t="array" ref="DD1824">INDEX($K:$P,ROW(),MATCH(DD$3,$K$2:$P$2,0))</f>
        <v>#N/A</v>
      </c>
      <c r="DE1824" s="147" t="e" cm="1">
        <f t="array" ref="DE1824">INDEX($K:$P,ROW(),MATCH(DE$3,$K$2:$P$2,0))</f>
        <v>#N/A</v>
      </c>
      <c r="DF1824" s="147" t="e" cm="1">
        <f t="array" ref="DF1824">INDEX($K:$P,ROW(),MATCH(DF$3,$K$2:$P$2,0))</f>
        <v>#N/A</v>
      </c>
      <c r="DG1824" s="147" t="e" cm="1">
        <f t="array" ref="DG1824">INDEX($K:$P,ROW(),MATCH(DG$3,$K$2:$P$2,0))</f>
        <v>#N/A</v>
      </c>
      <c r="DH1824" s="147" t="e" cm="1">
        <f t="array" ref="DH1824">INDEX($K:$P,ROW(),MATCH(DH$3,$K$2:$P$2,0))</f>
        <v>#N/A</v>
      </c>
      <c r="DI1824" s="147" t="e" cm="1">
        <f t="array" ref="DI1824">INDEX($K:$P,ROW(),MATCH(DI$3,$K$2:$P$2,0))</f>
        <v>#N/A</v>
      </c>
      <c r="DJ1824" s="147" t="e" cm="1">
        <f t="array" ref="DJ1824">INDEX($K:$P,ROW(),MATCH(DJ$3,$K$2:$P$2,0))</f>
        <v>#N/A</v>
      </c>
      <c r="DK1824" s="147" t="e" cm="1">
        <f t="array" ref="DK1824">INDEX($K:$P,ROW(),MATCH(DK$3,$K$2:$P$2,0))</f>
        <v>#N/A</v>
      </c>
      <c r="DL1824" s="147" t="e" cm="1">
        <f t="array" ref="DL1824">INDEX($K:$P,ROW(),MATCH(DL$3,$K$2:$P$2,0))</f>
        <v>#N/A</v>
      </c>
    </row>
    <row r="1825" spans="1:116" x14ac:dyDescent="0.35">
      <c r="B1825" t="s">
        <v>332</v>
      </c>
      <c r="D1825" t="s">
        <v>479</v>
      </c>
      <c r="E1825" s="8" t="str">
        <f t="shared" ref="E1825:E1832" si="3082">ROW()&amp;" "&amp;D1825</f>
        <v>1825 AOV-TR-RV</v>
      </c>
      <c r="G1825" s="145" t="s">
        <v>76</v>
      </c>
      <c r="H1825" s="27"/>
      <c r="I1825" s="78"/>
      <c r="J1825" s="78"/>
      <c r="K1825" s="33"/>
      <c r="L1825" s="33"/>
      <c r="M1825" s="33"/>
      <c r="N1825" s="33"/>
      <c r="O1825" s="33"/>
      <c r="P1825" s="33"/>
      <c r="R1825" s="33"/>
      <c r="S1825" s="77"/>
      <c r="T1825" s="77"/>
      <c r="U1825" s="77"/>
      <c r="V1825" s="77"/>
      <c r="W1825" s="77"/>
      <c r="X1825" s="77"/>
      <c r="Y1825" s="77"/>
      <c r="Z1825" s="77"/>
      <c r="AA1825" s="77"/>
      <c r="AB1825" s="77"/>
      <c r="AC1825" s="77"/>
      <c r="AD1825" s="77"/>
      <c r="AE1825" s="77"/>
      <c r="AF1825" s="77"/>
      <c r="AG1825" s="77"/>
      <c r="AH1825" s="77"/>
      <c r="AI1825" s="77"/>
      <c r="AJ1825" s="77"/>
      <c r="AK1825" s="77"/>
      <c r="AL1825" s="77"/>
      <c r="AM1825" s="77"/>
      <c r="AN1825" s="77"/>
      <c r="AO1825" s="77"/>
      <c r="AP1825" s="77"/>
      <c r="AQ1825" s="77"/>
      <c r="AR1825" s="77"/>
      <c r="AS1825" s="77"/>
      <c r="AT1825" s="77"/>
      <c r="AU1825" s="77"/>
      <c r="AV1825" s="77"/>
      <c r="AW1825" s="77"/>
      <c r="AX1825" s="77"/>
      <c r="AY1825" s="77"/>
      <c r="AZ1825" s="77"/>
      <c r="BA1825" s="77"/>
      <c r="BB1825" s="77"/>
      <c r="BC1825" s="77"/>
      <c r="BD1825" s="77"/>
      <c r="BE1825" s="77"/>
      <c r="BF1825" s="77"/>
      <c r="BG1825" s="77"/>
      <c r="BH1825" s="77"/>
      <c r="BI1825" s="77"/>
      <c r="BJ1825" s="77"/>
      <c r="BK1825" s="77"/>
      <c r="BL1825" s="77"/>
      <c r="BM1825" s="77"/>
      <c r="BN1825" s="77"/>
      <c r="BO1825" s="77"/>
      <c r="BP1825" s="77"/>
      <c r="BQ1825" s="77"/>
      <c r="BR1825" s="77"/>
      <c r="BS1825" s="77"/>
      <c r="BT1825" s="77"/>
      <c r="BU1825" s="77"/>
      <c r="BV1825" s="77"/>
      <c r="BW1825" s="77"/>
      <c r="BX1825" s="77"/>
      <c r="BY1825" s="77"/>
      <c r="BZ1825" s="77"/>
      <c r="CA1825" s="77"/>
      <c r="CB1825" s="77"/>
      <c r="CC1825" s="77"/>
      <c r="CD1825" s="77"/>
      <c r="CE1825" s="77"/>
      <c r="CF1825" s="77"/>
      <c r="CG1825" s="77"/>
      <c r="CH1825" s="77"/>
      <c r="CI1825" s="77"/>
      <c r="CJ1825" s="77"/>
      <c r="CK1825" s="77"/>
      <c r="CL1825" s="77"/>
      <c r="CN1825" s="78"/>
      <c r="CO1825" s="77"/>
      <c r="CP1825" s="77"/>
      <c r="CQ1825" s="77"/>
      <c r="CR1825" s="77"/>
      <c r="CS1825" s="77"/>
      <c r="CT1825" s="77"/>
      <c r="CU1825" s="77"/>
      <c r="CV1825" s="77"/>
      <c r="CW1825" s="77"/>
      <c r="CX1825" s="77"/>
      <c r="CY1825" s="77"/>
      <c r="CZ1825" s="77"/>
      <c r="DA1825" s="77"/>
      <c r="DB1825" s="77"/>
      <c r="DC1825" s="77"/>
      <c r="DD1825" s="77"/>
      <c r="DE1825" s="77"/>
      <c r="DF1825" s="77"/>
      <c r="DG1825" s="77"/>
      <c r="DH1825" s="77"/>
      <c r="DI1825" s="77"/>
      <c r="DJ1825" s="77"/>
      <c r="DK1825" s="77"/>
      <c r="DL1825" s="77"/>
    </row>
    <row r="1826" spans="1:116" x14ac:dyDescent="0.35">
      <c r="B1826" t="s">
        <v>332</v>
      </c>
      <c r="D1826" t="s">
        <v>479</v>
      </c>
      <c r="E1826" s="8" t="str">
        <f>ROW()&amp;" "&amp;D1826</f>
        <v>1826 AOV-TR-RV</v>
      </c>
      <c r="G1826" s="145" t="s">
        <v>77</v>
      </c>
      <c r="H1826" s="27"/>
      <c r="I1826" s="78"/>
      <c r="J1826" s="78"/>
      <c r="K1826" s="33"/>
      <c r="L1826" s="33"/>
      <c r="M1826" s="33"/>
      <c r="N1826" s="33"/>
      <c r="O1826" s="33"/>
      <c r="P1826" s="33"/>
      <c r="R1826" s="33"/>
      <c r="S1826" s="77"/>
      <c r="T1826" s="77"/>
      <c r="U1826" s="77"/>
      <c r="V1826" s="77"/>
      <c r="W1826" s="77"/>
      <c r="X1826" s="77"/>
      <c r="Y1826" s="77"/>
      <c r="Z1826" s="77"/>
      <c r="AA1826" s="77"/>
      <c r="AB1826" s="77"/>
      <c r="AC1826" s="77"/>
      <c r="AD1826" s="77"/>
      <c r="AE1826" s="77"/>
      <c r="AF1826" s="77"/>
      <c r="AG1826" s="77"/>
      <c r="AH1826" s="77"/>
      <c r="AI1826" s="77"/>
      <c r="AJ1826" s="77"/>
      <c r="AK1826" s="77"/>
      <c r="AL1826" s="77"/>
      <c r="AM1826" s="77"/>
      <c r="AN1826" s="77"/>
      <c r="AO1826" s="77"/>
      <c r="AP1826" s="77"/>
      <c r="AQ1826" s="77"/>
      <c r="AR1826" s="77"/>
      <c r="AS1826" s="77"/>
      <c r="AT1826" s="77"/>
      <c r="AU1826" s="77"/>
      <c r="AV1826" s="77"/>
      <c r="AW1826" s="77"/>
      <c r="AX1826" s="77"/>
      <c r="AY1826" s="77"/>
      <c r="AZ1826" s="77"/>
      <c r="BA1826" s="77"/>
      <c r="BB1826" s="77"/>
      <c r="BC1826" s="77"/>
      <c r="BD1826" s="77"/>
      <c r="BE1826" s="77"/>
      <c r="BF1826" s="77"/>
      <c r="BG1826" s="77"/>
      <c r="BH1826" s="77"/>
      <c r="BI1826" s="77"/>
      <c r="BJ1826" s="77"/>
      <c r="BK1826" s="77"/>
      <c r="BL1826" s="77"/>
      <c r="BM1826" s="77"/>
      <c r="BN1826" s="77"/>
      <c r="BO1826" s="77"/>
      <c r="BP1826" s="77"/>
      <c r="BQ1826" s="77"/>
      <c r="BR1826" s="77"/>
      <c r="BS1826" s="77"/>
      <c r="BT1826" s="77"/>
      <c r="BU1826" s="77"/>
      <c r="BV1826" s="77"/>
      <c r="BW1826" s="77"/>
      <c r="BX1826" s="77"/>
      <c r="BY1826" s="77"/>
      <c r="BZ1826" s="77"/>
      <c r="CA1826" s="77"/>
      <c r="CB1826" s="77"/>
      <c r="CC1826" s="77"/>
      <c r="CD1826" s="77"/>
      <c r="CE1826" s="77"/>
      <c r="CF1826" s="77"/>
      <c r="CG1826" s="77"/>
      <c r="CH1826" s="77"/>
      <c r="CI1826" s="77"/>
      <c r="CJ1826" s="77"/>
      <c r="CK1826" s="77"/>
      <c r="CL1826" s="77"/>
      <c r="CN1826" s="78"/>
      <c r="CO1826" s="77"/>
      <c r="CP1826" s="77"/>
      <c r="CQ1826" s="77"/>
      <c r="CR1826" s="77"/>
      <c r="CS1826" s="77"/>
      <c r="CT1826" s="77"/>
      <c r="CU1826" s="77"/>
      <c r="CV1826" s="77"/>
      <c r="CW1826" s="77"/>
      <c r="CX1826" s="77"/>
      <c r="CY1826" s="77"/>
      <c r="CZ1826" s="77"/>
      <c r="DA1826" s="77"/>
      <c r="DB1826" s="77"/>
      <c r="DC1826" s="77"/>
      <c r="DD1826" s="77"/>
      <c r="DE1826" s="77"/>
      <c r="DF1826" s="77"/>
      <c r="DG1826" s="77"/>
      <c r="DH1826" s="77"/>
      <c r="DI1826" s="77"/>
      <c r="DJ1826" s="77"/>
      <c r="DK1826" s="77"/>
      <c r="DL1826" s="77"/>
    </row>
    <row r="1827" spans="1:116" x14ac:dyDescent="0.35">
      <c r="B1827" t="s">
        <v>332</v>
      </c>
      <c r="D1827" t="s">
        <v>479</v>
      </c>
      <c r="E1827" s="8" t="str">
        <f t="shared" si="3082"/>
        <v>1827 AOV-TR-RV</v>
      </c>
      <c r="G1827" s="136" t="str">
        <f>G1815</f>
        <v>(Primary label)</v>
      </c>
      <c r="K1827" s="53"/>
      <c r="L1827" s="53"/>
      <c r="M1827" s="53"/>
      <c r="N1827" s="53"/>
      <c r="O1827" s="53"/>
      <c r="P1827" s="53"/>
      <c r="R1827" s="24"/>
      <c r="S1827" s="76" t="str">
        <f t="shared" ref="S1827:AX1827" si="3083">S1815</f>
        <v>S$16</v>
      </c>
      <c r="T1827" s="76" t="str">
        <f t="shared" si="3083"/>
        <v>T$16</v>
      </c>
      <c r="U1827" s="76" t="str">
        <f t="shared" si="3083"/>
        <v>U$16</v>
      </c>
      <c r="V1827" s="76" t="str">
        <f t="shared" si="3083"/>
        <v>V$16</v>
      </c>
      <c r="W1827" s="76" t="str">
        <f t="shared" si="3083"/>
        <v>W$16</v>
      </c>
      <c r="X1827" s="76" t="str">
        <f t="shared" si="3083"/>
        <v>X$16</v>
      </c>
      <c r="Y1827" s="76" t="str">
        <f t="shared" si="3083"/>
        <v>Y$16</v>
      </c>
      <c r="Z1827" s="76" t="str">
        <f t="shared" si="3083"/>
        <v>Z$16</v>
      </c>
      <c r="AA1827" s="76" t="str">
        <f t="shared" si="3083"/>
        <v>AA$16</v>
      </c>
      <c r="AB1827" s="76" t="str">
        <f t="shared" si="3083"/>
        <v>AB$16</v>
      </c>
      <c r="AC1827" s="76" t="str">
        <f t="shared" si="3083"/>
        <v>AC$16</v>
      </c>
      <c r="AD1827" s="76" t="str">
        <f t="shared" si="3083"/>
        <v>AD$16</v>
      </c>
      <c r="AE1827" s="76" t="str">
        <f t="shared" si="3083"/>
        <v>AE$16</v>
      </c>
      <c r="AF1827" s="76" t="str">
        <f t="shared" si="3083"/>
        <v>AF$16</v>
      </c>
      <c r="AG1827" s="76" t="str">
        <f t="shared" si="3083"/>
        <v>AG$16</v>
      </c>
      <c r="AH1827" s="76" t="str">
        <f t="shared" si="3083"/>
        <v>AH$16</v>
      </c>
      <c r="AI1827" s="76" t="str">
        <f t="shared" si="3083"/>
        <v>AI$16</v>
      </c>
      <c r="AJ1827" s="76" t="str">
        <f t="shared" si="3083"/>
        <v>AJ$16</v>
      </c>
      <c r="AK1827" s="76" t="str">
        <f t="shared" si="3083"/>
        <v>AK$16</v>
      </c>
      <c r="AL1827" s="76" t="str">
        <f t="shared" si="3083"/>
        <v>AL$16</v>
      </c>
      <c r="AM1827" s="76" t="str">
        <f t="shared" si="3083"/>
        <v>AM$16</v>
      </c>
      <c r="AN1827" s="76" t="str">
        <f t="shared" si="3083"/>
        <v>AN$16</v>
      </c>
      <c r="AO1827" s="76" t="str">
        <f t="shared" si="3083"/>
        <v>AO$16</v>
      </c>
      <c r="AP1827" s="76" t="str">
        <f t="shared" si="3083"/>
        <v>AP$16</v>
      </c>
      <c r="AQ1827" s="76" t="str">
        <f t="shared" si="3083"/>
        <v>AQ$16</v>
      </c>
      <c r="AR1827" s="76" t="str">
        <f t="shared" si="3083"/>
        <v>AR$16</v>
      </c>
      <c r="AS1827" s="76" t="str">
        <f t="shared" si="3083"/>
        <v>AS$16</v>
      </c>
      <c r="AT1827" s="76" t="str">
        <f t="shared" si="3083"/>
        <v>AT$16</v>
      </c>
      <c r="AU1827" s="76" t="str">
        <f t="shared" si="3083"/>
        <v>AU$16</v>
      </c>
      <c r="AV1827" s="76" t="str">
        <f t="shared" si="3083"/>
        <v>AV$16</v>
      </c>
      <c r="AW1827" s="76" t="str">
        <f t="shared" si="3083"/>
        <v>AW$16</v>
      </c>
      <c r="AX1827" s="76" t="str">
        <f t="shared" si="3083"/>
        <v>AX$16</v>
      </c>
      <c r="AY1827" s="76" t="str">
        <f t="shared" ref="AY1827:CD1827" si="3084">AY1815</f>
        <v>AY$16</v>
      </c>
      <c r="AZ1827" s="76" t="str">
        <f t="shared" si="3084"/>
        <v>AZ$16</v>
      </c>
      <c r="BA1827" s="76" t="str">
        <f t="shared" si="3084"/>
        <v>BA$16</v>
      </c>
      <c r="BB1827" s="76" t="str">
        <f t="shared" si="3084"/>
        <v>BB$16</v>
      </c>
      <c r="BC1827" s="76" t="str">
        <f t="shared" si="3084"/>
        <v>BC$16</v>
      </c>
      <c r="BD1827" s="76" t="str">
        <f t="shared" si="3084"/>
        <v>BD$16</v>
      </c>
      <c r="BE1827" s="76" t="str">
        <f t="shared" si="3084"/>
        <v>BE$16</v>
      </c>
      <c r="BF1827" s="76" t="str">
        <f t="shared" si="3084"/>
        <v>BF$16</v>
      </c>
      <c r="BG1827" s="76" t="str">
        <f t="shared" si="3084"/>
        <v>BG$16</v>
      </c>
      <c r="BH1827" s="76" t="str">
        <f t="shared" si="3084"/>
        <v>BH$16</v>
      </c>
      <c r="BI1827" s="76" t="str">
        <f t="shared" si="3084"/>
        <v>BI$16</v>
      </c>
      <c r="BJ1827" s="76" t="str">
        <f t="shared" si="3084"/>
        <v>BJ$16</v>
      </c>
      <c r="BK1827" s="76" t="str">
        <f t="shared" si="3084"/>
        <v>BK$16</v>
      </c>
      <c r="BL1827" s="76" t="str">
        <f t="shared" si="3084"/>
        <v>BL$16</v>
      </c>
      <c r="BM1827" s="76" t="str">
        <f t="shared" si="3084"/>
        <v>BM$16</v>
      </c>
      <c r="BN1827" s="76" t="str">
        <f t="shared" si="3084"/>
        <v>BN$16</v>
      </c>
      <c r="BO1827" s="76" t="str">
        <f t="shared" si="3084"/>
        <v>BO$16</v>
      </c>
      <c r="BP1827" s="76" t="str">
        <f t="shared" si="3084"/>
        <v>BP$16</v>
      </c>
      <c r="BQ1827" s="76" t="str">
        <f t="shared" si="3084"/>
        <v>BQ$16</v>
      </c>
      <c r="BR1827" s="76" t="str">
        <f t="shared" si="3084"/>
        <v>BR$16</v>
      </c>
      <c r="BS1827" s="76" t="str">
        <f t="shared" si="3084"/>
        <v>BS$16</v>
      </c>
      <c r="BT1827" s="76" t="str">
        <f t="shared" si="3084"/>
        <v>BT$16</v>
      </c>
      <c r="BU1827" s="76" t="str">
        <f t="shared" si="3084"/>
        <v>BU$16</v>
      </c>
      <c r="BV1827" s="76" t="str">
        <f t="shared" si="3084"/>
        <v>BV$16</v>
      </c>
      <c r="BW1827" s="76" t="str">
        <f t="shared" si="3084"/>
        <v>BW$16</v>
      </c>
      <c r="BX1827" s="76" t="str">
        <f t="shared" si="3084"/>
        <v>BX$16</v>
      </c>
      <c r="BY1827" s="76" t="str">
        <f t="shared" si="3084"/>
        <v>BY$16</v>
      </c>
      <c r="BZ1827" s="76" t="str">
        <f t="shared" si="3084"/>
        <v>BZ$16</v>
      </c>
      <c r="CA1827" s="76" t="str">
        <f t="shared" si="3084"/>
        <v>CA$16</v>
      </c>
      <c r="CB1827" s="76" t="str">
        <f t="shared" si="3084"/>
        <v>CB$16</v>
      </c>
      <c r="CC1827" s="76" t="str">
        <f t="shared" si="3084"/>
        <v>CC$16</v>
      </c>
      <c r="CD1827" s="76" t="str">
        <f t="shared" si="3084"/>
        <v>CD$16</v>
      </c>
      <c r="CE1827" s="76" t="str">
        <f t="shared" ref="CE1827:CL1827" si="3085">CE1815</f>
        <v>CE$16</v>
      </c>
      <c r="CF1827" s="76" t="str">
        <f t="shared" si="3085"/>
        <v>CF$16</v>
      </c>
      <c r="CG1827" s="76" t="str">
        <f t="shared" si="3085"/>
        <v>CG$16</v>
      </c>
      <c r="CH1827" s="76" t="str">
        <f t="shared" si="3085"/>
        <v>CH$16</v>
      </c>
      <c r="CI1827" s="76" t="str">
        <f t="shared" si="3085"/>
        <v>CI$16</v>
      </c>
      <c r="CJ1827" s="76" t="str">
        <f t="shared" si="3085"/>
        <v>CJ$16</v>
      </c>
      <c r="CK1827" s="76" t="str">
        <f t="shared" si="3085"/>
        <v>CK$16</v>
      </c>
      <c r="CL1827" s="76" t="str">
        <f t="shared" si="3085"/>
        <v>CL$16</v>
      </c>
      <c r="CO1827" s="76" t="str">
        <f t="shared" ref="CO1827:DL1827" si="3086">CO1815</f>
        <v>CO$16</v>
      </c>
      <c r="CP1827" s="76" t="str">
        <f t="shared" si="3086"/>
        <v>CP$16</v>
      </c>
      <c r="CQ1827" s="76" t="str">
        <f t="shared" si="3086"/>
        <v>CQ$16</v>
      </c>
      <c r="CR1827" s="76" t="str">
        <f t="shared" si="3086"/>
        <v>CR$16</v>
      </c>
      <c r="CS1827" s="76" t="str">
        <f t="shared" si="3086"/>
        <v>CS$16</v>
      </c>
      <c r="CT1827" s="76" t="str">
        <f t="shared" si="3086"/>
        <v>CT$16</v>
      </c>
      <c r="CU1827" s="76" t="str">
        <f t="shared" si="3086"/>
        <v>CU$16</v>
      </c>
      <c r="CV1827" s="76" t="str">
        <f t="shared" si="3086"/>
        <v>CV$16</v>
      </c>
      <c r="CW1827" s="76" t="str">
        <f t="shared" si="3086"/>
        <v>CW$16</v>
      </c>
      <c r="CX1827" s="76" t="str">
        <f t="shared" si="3086"/>
        <v>CX$16</v>
      </c>
      <c r="CY1827" s="76" t="str">
        <f t="shared" si="3086"/>
        <v>CY$16</v>
      </c>
      <c r="CZ1827" s="76" t="str">
        <f t="shared" si="3086"/>
        <v>CZ$16</v>
      </c>
      <c r="DA1827" s="76" t="str">
        <f t="shared" si="3086"/>
        <v>DA$16</v>
      </c>
      <c r="DB1827" s="76" t="str">
        <f t="shared" si="3086"/>
        <v>DB$16</v>
      </c>
      <c r="DC1827" s="76" t="str">
        <f t="shared" si="3086"/>
        <v>DC$16</v>
      </c>
      <c r="DD1827" s="76" t="str">
        <f t="shared" si="3086"/>
        <v>DD$16</v>
      </c>
      <c r="DE1827" s="76" t="str">
        <f t="shared" si="3086"/>
        <v>DE$16</v>
      </c>
      <c r="DF1827" s="76" t="str">
        <f t="shared" si="3086"/>
        <v>DF$16</v>
      </c>
      <c r="DG1827" s="76" t="str">
        <f t="shared" si="3086"/>
        <v>DG$16</v>
      </c>
      <c r="DH1827" s="76" t="str">
        <f t="shared" si="3086"/>
        <v>DH$16</v>
      </c>
      <c r="DI1827" s="76" t="str">
        <f t="shared" si="3086"/>
        <v>DI$16</v>
      </c>
      <c r="DJ1827" s="76" t="str">
        <f t="shared" si="3086"/>
        <v>DJ$16</v>
      </c>
      <c r="DK1827" s="76" t="str">
        <f t="shared" si="3086"/>
        <v>DK$16</v>
      </c>
      <c r="DL1827" s="76" t="str">
        <f t="shared" si="3086"/>
        <v>DL$16</v>
      </c>
    </row>
    <row r="1828" spans="1:116" x14ac:dyDescent="0.35">
      <c r="B1828" t="s">
        <v>332</v>
      </c>
      <c r="D1828" t="s">
        <v>479</v>
      </c>
      <c r="E1828" s="8" t="str">
        <f t="shared" si="3082"/>
        <v>1828 AOV-TR-RV</v>
      </c>
      <c r="G1828" s="136" t="str">
        <f>G1816</f>
        <v>primary unit</v>
      </c>
      <c r="H1828" s="12"/>
      <c r="I1828" s="60"/>
      <c r="J1828" s="60"/>
      <c r="K1828" s="15"/>
      <c r="L1828" s="15"/>
      <c r="M1828" s="15"/>
      <c r="N1828" s="15"/>
      <c r="O1828" s="15"/>
      <c r="P1828" s="15"/>
      <c r="R1828" s="15"/>
      <c r="S1828" s="76" t="str">
        <f t="shared" ref="S1828:AX1828" si="3087">S1816</f>
        <v>S$17</v>
      </c>
      <c r="T1828" s="76" t="str">
        <f t="shared" si="3087"/>
        <v>T$17</v>
      </c>
      <c r="U1828" s="76" t="str">
        <f t="shared" si="3087"/>
        <v>U$17</v>
      </c>
      <c r="V1828" s="76" t="str">
        <f t="shared" si="3087"/>
        <v>V$17</v>
      </c>
      <c r="W1828" s="76" t="str">
        <f t="shared" si="3087"/>
        <v>W$17</v>
      </c>
      <c r="X1828" s="76" t="str">
        <f t="shared" si="3087"/>
        <v>X$17</v>
      </c>
      <c r="Y1828" s="76" t="str">
        <f t="shared" si="3087"/>
        <v>Y$17</v>
      </c>
      <c r="Z1828" s="76" t="str">
        <f t="shared" si="3087"/>
        <v>Z$17</v>
      </c>
      <c r="AA1828" s="76" t="str">
        <f t="shared" si="3087"/>
        <v>AA$17</v>
      </c>
      <c r="AB1828" s="76" t="str">
        <f t="shared" si="3087"/>
        <v>AB$17</v>
      </c>
      <c r="AC1828" s="76" t="str">
        <f t="shared" si="3087"/>
        <v>AC$17</v>
      </c>
      <c r="AD1828" s="76" t="str">
        <f t="shared" si="3087"/>
        <v>AD$17</v>
      </c>
      <c r="AE1828" s="76" t="str">
        <f t="shared" si="3087"/>
        <v>AE$17</v>
      </c>
      <c r="AF1828" s="76" t="str">
        <f t="shared" si="3087"/>
        <v>AF$17</v>
      </c>
      <c r="AG1828" s="76" t="str">
        <f t="shared" si="3087"/>
        <v>AG$17</v>
      </c>
      <c r="AH1828" s="76" t="str">
        <f t="shared" si="3087"/>
        <v>AH$17</v>
      </c>
      <c r="AI1828" s="76" t="str">
        <f t="shared" si="3087"/>
        <v>AI$17</v>
      </c>
      <c r="AJ1828" s="76" t="str">
        <f t="shared" si="3087"/>
        <v>AJ$17</v>
      </c>
      <c r="AK1828" s="76" t="str">
        <f t="shared" si="3087"/>
        <v>AK$17</v>
      </c>
      <c r="AL1828" s="76" t="str">
        <f t="shared" si="3087"/>
        <v>AL$17</v>
      </c>
      <c r="AM1828" s="76" t="str">
        <f t="shared" si="3087"/>
        <v>AM$17</v>
      </c>
      <c r="AN1828" s="76" t="str">
        <f t="shared" si="3087"/>
        <v>AN$17</v>
      </c>
      <c r="AO1828" s="76" t="str">
        <f t="shared" si="3087"/>
        <v>AO$17</v>
      </c>
      <c r="AP1828" s="76" t="str">
        <f t="shared" si="3087"/>
        <v>AP$17</v>
      </c>
      <c r="AQ1828" s="76" t="str">
        <f t="shared" si="3087"/>
        <v>AQ$17</v>
      </c>
      <c r="AR1828" s="76" t="str">
        <f t="shared" si="3087"/>
        <v>AR$17</v>
      </c>
      <c r="AS1828" s="76" t="str">
        <f t="shared" si="3087"/>
        <v>AS$17</v>
      </c>
      <c r="AT1828" s="76" t="str">
        <f t="shared" si="3087"/>
        <v>AT$17</v>
      </c>
      <c r="AU1828" s="76" t="str">
        <f t="shared" si="3087"/>
        <v>AU$17</v>
      </c>
      <c r="AV1828" s="76" t="str">
        <f t="shared" si="3087"/>
        <v>AV$17</v>
      </c>
      <c r="AW1828" s="76" t="str">
        <f t="shared" si="3087"/>
        <v>AW$17</v>
      </c>
      <c r="AX1828" s="76" t="str">
        <f t="shared" si="3087"/>
        <v>AX$17</v>
      </c>
      <c r="AY1828" s="76" t="str">
        <f t="shared" ref="AY1828:CD1828" si="3088">AY1816</f>
        <v>AY$17</v>
      </c>
      <c r="AZ1828" s="76" t="str">
        <f t="shared" si="3088"/>
        <v>AZ$17</v>
      </c>
      <c r="BA1828" s="76" t="str">
        <f t="shared" si="3088"/>
        <v>BA$17</v>
      </c>
      <c r="BB1828" s="76" t="str">
        <f t="shared" si="3088"/>
        <v>BB$17</v>
      </c>
      <c r="BC1828" s="76" t="str">
        <f t="shared" si="3088"/>
        <v>BC$17</v>
      </c>
      <c r="BD1828" s="76" t="str">
        <f t="shared" si="3088"/>
        <v>BD$17</v>
      </c>
      <c r="BE1828" s="76" t="str">
        <f t="shared" si="3088"/>
        <v>BE$17</v>
      </c>
      <c r="BF1828" s="76" t="str">
        <f t="shared" si="3088"/>
        <v>BF$17</v>
      </c>
      <c r="BG1828" s="76" t="str">
        <f t="shared" si="3088"/>
        <v>BG$17</v>
      </c>
      <c r="BH1828" s="76" t="str">
        <f t="shared" si="3088"/>
        <v>BH$17</v>
      </c>
      <c r="BI1828" s="76" t="str">
        <f t="shared" si="3088"/>
        <v>BI$17</v>
      </c>
      <c r="BJ1828" s="76" t="str">
        <f t="shared" si="3088"/>
        <v>BJ$17</v>
      </c>
      <c r="BK1828" s="76" t="str">
        <f t="shared" si="3088"/>
        <v>BK$17</v>
      </c>
      <c r="BL1828" s="76" t="str">
        <f t="shared" si="3088"/>
        <v>BL$17</v>
      </c>
      <c r="BM1828" s="76" t="str">
        <f t="shared" si="3088"/>
        <v>BM$17</v>
      </c>
      <c r="BN1828" s="76" t="str">
        <f t="shared" si="3088"/>
        <v>BN$17</v>
      </c>
      <c r="BO1828" s="76" t="str">
        <f t="shared" si="3088"/>
        <v>BO$17</v>
      </c>
      <c r="BP1828" s="76" t="str">
        <f t="shared" si="3088"/>
        <v>BP$17</v>
      </c>
      <c r="BQ1828" s="76" t="str">
        <f t="shared" si="3088"/>
        <v>BQ$17</v>
      </c>
      <c r="BR1828" s="76" t="str">
        <f t="shared" si="3088"/>
        <v>BR$17</v>
      </c>
      <c r="BS1828" s="76" t="str">
        <f t="shared" si="3088"/>
        <v>BS$17</v>
      </c>
      <c r="BT1828" s="76" t="str">
        <f t="shared" si="3088"/>
        <v>BT$17</v>
      </c>
      <c r="BU1828" s="76" t="str">
        <f t="shared" si="3088"/>
        <v>BU$17</v>
      </c>
      <c r="BV1828" s="76" t="str">
        <f t="shared" si="3088"/>
        <v>BV$17</v>
      </c>
      <c r="BW1828" s="76" t="str">
        <f t="shared" si="3088"/>
        <v>BW$17</v>
      </c>
      <c r="BX1828" s="76" t="str">
        <f t="shared" si="3088"/>
        <v>BX$17</v>
      </c>
      <c r="BY1828" s="76" t="str">
        <f t="shared" si="3088"/>
        <v>BY$17</v>
      </c>
      <c r="BZ1828" s="76" t="str">
        <f t="shared" si="3088"/>
        <v>BZ$17</v>
      </c>
      <c r="CA1828" s="76" t="str">
        <f t="shared" si="3088"/>
        <v>CA$17</v>
      </c>
      <c r="CB1828" s="76" t="str">
        <f t="shared" si="3088"/>
        <v>CB$17</v>
      </c>
      <c r="CC1828" s="76" t="str">
        <f t="shared" si="3088"/>
        <v>CC$17</v>
      </c>
      <c r="CD1828" s="76" t="str">
        <f t="shared" si="3088"/>
        <v>CD$17</v>
      </c>
      <c r="CE1828" s="76" t="str">
        <f t="shared" ref="CE1828:CL1828" si="3089">CE1816</f>
        <v>CE$17</v>
      </c>
      <c r="CF1828" s="76" t="str">
        <f t="shared" si="3089"/>
        <v>CF$17</v>
      </c>
      <c r="CG1828" s="76" t="str">
        <f t="shared" si="3089"/>
        <v>CG$17</v>
      </c>
      <c r="CH1828" s="76" t="str">
        <f t="shared" si="3089"/>
        <v>CH$17</v>
      </c>
      <c r="CI1828" s="76" t="str">
        <f t="shared" si="3089"/>
        <v>CI$17</v>
      </c>
      <c r="CJ1828" s="76" t="str">
        <f t="shared" si="3089"/>
        <v>CJ$17</v>
      </c>
      <c r="CK1828" s="76" t="str">
        <f t="shared" si="3089"/>
        <v>CK$17</v>
      </c>
      <c r="CL1828" s="76" t="str">
        <f t="shared" si="3089"/>
        <v>CL$17</v>
      </c>
      <c r="CN1828" s="60"/>
      <c r="CO1828" s="76" t="str">
        <f t="shared" ref="CO1828:DL1828" si="3090">CO1816</f>
        <v>CO$17</v>
      </c>
      <c r="CP1828" s="76" t="str">
        <f t="shared" si="3090"/>
        <v>CP$17</v>
      </c>
      <c r="CQ1828" s="76" t="str">
        <f t="shared" si="3090"/>
        <v>CQ$17</v>
      </c>
      <c r="CR1828" s="76" t="str">
        <f t="shared" si="3090"/>
        <v>CR$17</v>
      </c>
      <c r="CS1828" s="76" t="str">
        <f t="shared" si="3090"/>
        <v>CS$17</v>
      </c>
      <c r="CT1828" s="76" t="str">
        <f t="shared" si="3090"/>
        <v>CT$17</v>
      </c>
      <c r="CU1828" s="76" t="str">
        <f t="shared" si="3090"/>
        <v>CU$17</v>
      </c>
      <c r="CV1828" s="76" t="str">
        <f t="shared" si="3090"/>
        <v>CV$17</v>
      </c>
      <c r="CW1828" s="76" t="str">
        <f t="shared" si="3090"/>
        <v>CW$17</v>
      </c>
      <c r="CX1828" s="76" t="str">
        <f t="shared" si="3090"/>
        <v>CX$17</v>
      </c>
      <c r="CY1828" s="76" t="str">
        <f t="shared" si="3090"/>
        <v>CY$17</v>
      </c>
      <c r="CZ1828" s="76" t="str">
        <f t="shared" si="3090"/>
        <v>CZ$17</v>
      </c>
      <c r="DA1828" s="76" t="str">
        <f t="shared" si="3090"/>
        <v>DA$17</v>
      </c>
      <c r="DB1828" s="76" t="str">
        <f t="shared" si="3090"/>
        <v>DB$17</v>
      </c>
      <c r="DC1828" s="76" t="str">
        <f t="shared" si="3090"/>
        <v>DC$17</v>
      </c>
      <c r="DD1828" s="76" t="str">
        <f t="shared" si="3090"/>
        <v>DD$17</v>
      </c>
      <c r="DE1828" s="76" t="str">
        <f t="shared" si="3090"/>
        <v>DE$17</v>
      </c>
      <c r="DF1828" s="76" t="str">
        <f t="shared" si="3090"/>
        <v>DF$17</v>
      </c>
      <c r="DG1828" s="76" t="str">
        <f t="shared" si="3090"/>
        <v>DG$17</v>
      </c>
      <c r="DH1828" s="76" t="str">
        <f t="shared" si="3090"/>
        <v>DH$17</v>
      </c>
      <c r="DI1828" s="76" t="str">
        <f t="shared" si="3090"/>
        <v>DI$17</v>
      </c>
      <c r="DJ1828" s="76" t="str">
        <f t="shared" si="3090"/>
        <v>DJ$17</v>
      </c>
      <c r="DK1828" s="76" t="str">
        <f t="shared" si="3090"/>
        <v>DK$17</v>
      </c>
      <c r="DL1828" s="76" t="str">
        <f t="shared" si="3090"/>
        <v>DL$17</v>
      </c>
    </row>
    <row r="1829" spans="1:116" x14ac:dyDescent="0.35">
      <c r="B1829" t="s">
        <v>332</v>
      </c>
      <c r="D1829" t="s">
        <v>479</v>
      </c>
      <c r="E1829" s="8" t="str">
        <f t="shared" si="3082"/>
        <v>1829 AOV-TR-RV</v>
      </c>
      <c r="G1829" s="136" t="str">
        <f>G1817</f>
        <v>Primary revenue driver</v>
      </c>
      <c r="H1829" s="12"/>
      <c r="I1829" s="60"/>
      <c r="J1829" s="60"/>
      <c r="K1829" s="15"/>
      <c r="L1829" s="15"/>
      <c r="M1829" s="15"/>
      <c r="N1829" s="15"/>
      <c r="O1829" s="15"/>
      <c r="P1829" s="15"/>
      <c r="R1829" s="15"/>
      <c r="S1829" s="76">
        <f t="shared" ref="S1829:AX1829" si="3091">S1817</f>
        <v>0</v>
      </c>
      <c r="T1829" s="76">
        <f t="shared" si="3091"/>
        <v>0</v>
      </c>
      <c r="U1829" s="76">
        <f t="shared" si="3091"/>
        <v>0</v>
      </c>
      <c r="V1829" s="76">
        <f t="shared" si="3091"/>
        <v>0</v>
      </c>
      <c r="W1829" s="76">
        <f t="shared" si="3091"/>
        <v>0</v>
      </c>
      <c r="X1829" s="76">
        <f t="shared" si="3091"/>
        <v>0</v>
      </c>
      <c r="Y1829" s="76">
        <f t="shared" si="3091"/>
        <v>0</v>
      </c>
      <c r="Z1829" s="76">
        <f t="shared" si="3091"/>
        <v>0</v>
      </c>
      <c r="AA1829" s="76">
        <f t="shared" si="3091"/>
        <v>0</v>
      </c>
      <c r="AB1829" s="76">
        <f t="shared" si="3091"/>
        <v>0</v>
      </c>
      <c r="AC1829" s="76">
        <f t="shared" si="3091"/>
        <v>0</v>
      </c>
      <c r="AD1829" s="76">
        <f t="shared" si="3091"/>
        <v>0</v>
      </c>
      <c r="AE1829" s="76">
        <f t="shared" si="3091"/>
        <v>0</v>
      </c>
      <c r="AF1829" s="76">
        <f t="shared" si="3091"/>
        <v>0</v>
      </c>
      <c r="AG1829" s="76">
        <f t="shared" si="3091"/>
        <v>0</v>
      </c>
      <c r="AH1829" s="76">
        <f t="shared" si="3091"/>
        <v>0</v>
      </c>
      <c r="AI1829" s="76">
        <f t="shared" si="3091"/>
        <v>0</v>
      </c>
      <c r="AJ1829" s="76">
        <f t="shared" si="3091"/>
        <v>0</v>
      </c>
      <c r="AK1829" s="76">
        <f t="shared" si="3091"/>
        <v>0</v>
      </c>
      <c r="AL1829" s="76">
        <f t="shared" si="3091"/>
        <v>0</v>
      </c>
      <c r="AM1829" s="76">
        <f t="shared" si="3091"/>
        <v>0</v>
      </c>
      <c r="AN1829" s="76">
        <f t="shared" si="3091"/>
        <v>0</v>
      </c>
      <c r="AO1829" s="76">
        <f t="shared" si="3091"/>
        <v>0</v>
      </c>
      <c r="AP1829" s="76">
        <f t="shared" si="3091"/>
        <v>0</v>
      </c>
      <c r="AQ1829" s="76">
        <f t="shared" si="3091"/>
        <v>0</v>
      </c>
      <c r="AR1829" s="76">
        <f t="shared" si="3091"/>
        <v>0</v>
      </c>
      <c r="AS1829" s="76">
        <f t="shared" si="3091"/>
        <v>0</v>
      </c>
      <c r="AT1829" s="76">
        <f t="shared" si="3091"/>
        <v>0</v>
      </c>
      <c r="AU1829" s="76">
        <f t="shared" si="3091"/>
        <v>0</v>
      </c>
      <c r="AV1829" s="76">
        <f t="shared" si="3091"/>
        <v>0</v>
      </c>
      <c r="AW1829" s="76">
        <f t="shared" si="3091"/>
        <v>0</v>
      </c>
      <c r="AX1829" s="76">
        <f t="shared" si="3091"/>
        <v>0</v>
      </c>
      <c r="AY1829" s="76">
        <f t="shared" ref="AY1829:CD1829" si="3092">AY1817</f>
        <v>0</v>
      </c>
      <c r="AZ1829" s="76">
        <f t="shared" si="3092"/>
        <v>0</v>
      </c>
      <c r="BA1829" s="76">
        <f t="shared" si="3092"/>
        <v>0</v>
      </c>
      <c r="BB1829" s="76">
        <f t="shared" si="3092"/>
        <v>0</v>
      </c>
      <c r="BC1829" s="76">
        <f t="shared" si="3092"/>
        <v>0</v>
      </c>
      <c r="BD1829" s="76">
        <f t="shared" si="3092"/>
        <v>0</v>
      </c>
      <c r="BE1829" s="76">
        <f t="shared" si="3092"/>
        <v>0</v>
      </c>
      <c r="BF1829" s="76">
        <f t="shared" si="3092"/>
        <v>0</v>
      </c>
      <c r="BG1829" s="76">
        <f t="shared" si="3092"/>
        <v>0</v>
      </c>
      <c r="BH1829" s="76">
        <f t="shared" si="3092"/>
        <v>0</v>
      </c>
      <c r="BI1829" s="76">
        <f t="shared" si="3092"/>
        <v>0</v>
      </c>
      <c r="BJ1829" s="76">
        <f t="shared" si="3092"/>
        <v>0</v>
      </c>
      <c r="BK1829" s="76">
        <f t="shared" si="3092"/>
        <v>0</v>
      </c>
      <c r="BL1829" s="76">
        <f t="shared" si="3092"/>
        <v>0</v>
      </c>
      <c r="BM1829" s="76">
        <f t="shared" si="3092"/>
        <v>0</v>
      </c>
      <c r="BN1829" s="76">
        <f t="shared" si="3092"/>
        <v>0</v>
      </c>
      <c r="BO1829" s="76">
        <f t="shared" si="3092"/>
        <v>0</v>
      </c>
      <c r="BP1829" s="76">
        <f t="shared" si="3092"/>
        <v>0</v>
      </c>
      <c r="BQ1829" s="76">
        <f t="shared" si="3092"/>
        <v>0</v>
      </c>
      <c r="BR1829" s="76">
        <f t="shared" si="3092"/>
        <v>0</v>
      </c>
      <c r="BS1829" s="76">
        <f t="shared" si="3092"/>
        <v>0</v>
      </c>
      <c r="BT1829" s="76">
        <f t="shared" si="3092"/>
        <v>0</v>
      </c>
      <c r="BU1829" s="76">
        <f t="shared" si="3092"/>
        <v>0</v>
      </c>
      <c r="BV1829" s="76">
        <f t="shared" si="3092"/>
        <v>0</v>
      </c>
      <c r="BW1829" s="76">
        <f t="shared" si="3092"/>
        <v>0</v>
      </c>
      <c r="BX1829" s="76">
        <f t="shared" si="3092"/>
        <v>0</v>
      </c>
      <c r="BY1829" s="76">
        <f t="shared" si="3092"/>
        <v>0</v>
      </c>
      <c r="BZ1829" s="76">
        <f t="shared" si="3092"/>
        <v>0</v>
      </c>
      <c r="CA1829" s="76">
        <f t="shared" si="3092"/>
        <v>0</v>
      </c>
      <c r="CB1829" s="76">
        <f t="shared" si="3092"/>
        <v>0</v>
      </c>
      <c r="CC1829" s="76">
        <f t="shared" si="3092"/>
        <v>0</v>
      </c>
      <c r="CD1829" s="76">
        <f t="shared" si="3092"/>
        <v>0</v>
      </c>
      <c r="CE1829" s="76">
        <f t="shared" ref="CE1829:CL1829" si="3093">CE1817</f>
        <v>0</v>
      </c>
      <c r="CF1829" s="76">
        <f t="shared" si="3093"/>
        <v>0</v>
      </c>
      <c r="CG1829" s="76">
        <f t="shared" si="3093"/>
        <v>0</v>
      </c>
      <c r="CH1829" s="76">
        <f t="shared" si="3093"/>
        <v>0</v>
      </c>
      <c r="CI1829" s="76">
        <f t="shared" si="3093"/>
        <v>0</v>
      </c>
      <c r="CJ1829" s="76">
        <f t="shared" si="3093"/>
        <v>0</v>
      </c>
      <c r="CK1829" s="76">
        <f t="shared" si="3093"/>
        <v>0</v>
      </c>
      <c r="CL1829" s="76">
        <f t="shared" si="3093"/>
        <v>0</v>
      </c>
      <c r="CN1829" s="60"/>
      <c r="CO1829" s="76">
        <f t="shared" ref="CO1829:DL1829" si="3094">CO1817</f>
        <v>0</v>
      </c>
      <c r="CP1829" s="76">
        <f t="shared" si="3094"/>
        <v>0</v>
      </c>
      <c r="CQ1829" s="76">
        <f t="shared" si="3094"/>
        <v>0</v>
      </c>
      <c r="CR1829" s="76">
        <f t="shared" si="3094"/>
        <v>0</v>
      </c>
      <c r="CS1829" s="76">
        <f t="shared" si="3094"/>
        <v>0</v>
      </c>
      <c r="CT1829" s="76">
        <f t="shared" si="3094"/>
        <v>0</v>
      </c>
      <c r="CU1829" s="76">
        <f t="shared" si="3094"/>
        <v>0</v>
      </c>
      <c r="CV1829" s="76">
        <f t="shared" si="3094"/>
        <v>0</v>
      </c>
      <c r="CW1829" s="76">
        <f t="shared" si="3094"/>
        <v>0</v>
      </c>
      <c r="CX1829" s="76">
        <f t="shared" si="3094"/>
        <v>0</v>
      </c>
      <c r="CY1829" s="76">
        <f t="shared" si="3094"/>
        <v>0</v>
      </c>
      <c r="CZ1829" s="76">
        <f t="shared" si="3094"/>
        <v>0</v>
      </c>
      <c r="DA1829" s="76">
        <f t="shared" si="3094"/>
        <v>0</v>
      </c>
      <c r="DB1829" s="76">
        <f t="shared" si="3094"/>
        <v>0</v>
      </c>
      <c r="DC1829" s="76">
        <f t="shared" si="3094"/>
        <v>0</v>
      </c>
      <c r="DD1829" s="76">
        <f t="shared" si="3094"/>
        <v>0</v>
      </c>
      <c r="DE1829" s="76">
        <f t="shared" si="3094"/>
        <v>0</v>
      </c>
      <c r="DF1829" s="76">
        <f t="shared" si="3094"/>
        <v>0</v>
      </c>
      <c r="DG1829" s="76">
        <f t="shared" si="3094"/>
        <v>0</v>
      </c>
      <c r="DH1829" s="76">
        <f t="shared" si="3094"/>
        <v>0</v>
      </c>
      <c r="DI1829" s="76">
        <f t="shared" si="3094"/>
        <v>0</v>
      </c>
      <c r="DJ1829" s="76">
        <f t="shared" si="3094"/>
        <v>0</v>
      </c>
      <c r="DK1829" s="76">
        <f t="shared" si="3094"/>
        <v>0</v>
      </c>
      <c r="DL1829" s="76">
        <f t="shared" si="3094"/>
        <v>0</v>
      </c>
    </row>
    <row r="1830" spans="1:116" x14ac:dyDescent="0.35">
      <c r="B1830" t="s">
        <v>332</v>
      </c>
      <c r="D1830" t="s">
        <v>479</v>
      </c>
      <c r="E1830" s="8" t="str">
        <f t="shared" ref="E1830" si="3095">ROW()&amp;" "&amp;D1830</f>
        <v>1830 AOV-TR-RV</v>
      </c>
      <c r="G1830" s="136" t="str">
        <f>G1818</f>
        <v>Primary volume driver</v>
      </c>
      <c r="H1830" s="12"/>
      <c r="I1830" s="60"/>
      <c r="J1830" s="60"/>
      <c r="K1830" s="15"/>
      <c r="L1830" s="15"/>
      <c r="M1830" s="15"/>
      <c r="N1830" s="15"/>
      <c r="O1830" s="15"/>
      <c r="P1830" s="15"/>
      <c r="R1830" s="15"/>
      <c r="S1830" s="76"/>
      <c r="T1830" s="76"/>
      <c r="U1830" s="76"/>
      <c r="V1830" s="76"/>
      <c r="W1830" s="76"/>
      <c r="X1830" s="76"/>
      <c r="Y1830" s="76"/>
      <c r="Z1830" s="76"/>
      <c r="AA1830" s="76"/>
      <c r="AB1830" s="76"/>
      <c r="AC1830" s="76"/>
      <c r="AD1830" s="76"/>
      <c r="AE1830" s="76"/>
      <c r="AF1830" s="76"/>
      <c r="AG1830" s="76"/>
      <c r="AH1830" s="76"/>
      <c r="AI1830" s="76"/>
      <c r="AJ1830" s="76"/>
      <c r="AK1830" s="76"/>
      <c r="AL1830" s="76"/>
      <c r="AM1830" s="76"/>
      <c r="AN1830" s="76"/>
      <c r="AO1830" s="76"/>
      <c r="AP1830" s="76"/>
      <c r="AQ1830" s="76"/>
      <c r="AR1830" s="76"/>
      <c r="AS1830" s="76"/>
      <c r="AT1830" s="76"/>
      <c r="AU1830" s="76"/>
      <c r="AV1830" s="76"/>
      <c r="AW1830" s="76"/>
      <c r="AX1830" s="76"/>
      <c r="AY1830" s="76"/>
      <c r="AZ1830" s="76"/>
      <c r="BA1830" s="76"/>
      <c r="BB1830" s="76"/>
      <c r="BC1830" s="76"/>
      <c r="BD1830" s="76"/>
      <c r="BE1830" s="76"/>
      <c r="BF1830" s="76"/>
      <c r="BG1830" s="76"/>
      <c r="BH1830" s="76"/>
      <c r="BI1830" s="76"/>
      <c r="BJ1830" s="76"/>
      <c r="BK1830" s="76"/>
      <c r="BL1830" s="76"/>
      <c r="BM1830" s="76"/>
      <c r="BN1830" s="76"/>
      <c r="BO1830" s="76"/>
      <c r="BP1830" s="76"/>
      <c r="BQ1830" s="76"/>
      <c r="BR1830" s="76"/>
      <c r="BS1830" s="76"/>
      <c r="BT1830" s="76"/>
      <c r="BU1830" s="76"/>
      <c r="BV1830" s="76"/>
      <c r="BW1830" s="76"/>
      <c r="BX1830" s="76"/>
      <c r="BY1830" s="76"/>
      <c r="BZ1830" s="76"/>
      <c r="CA1830" s="76"/>
      <c r="CB1830" s="76"/>
      <c r="CC1830" s="76"/>
      <c r="CD1830" s="76"/>
      <c r="CE1830" s="76"/>
      <c r="CF1830" s="76"/>
      <c r="CG1830" s="76"/>
      <c r="CH1830" s="76"/>
      <c r="CI1830" s="76"/>
      <c r="CJ1830" s="76"/>
      <c r="CK1830" s="76"/>
      <c r="CL1830" s="76"/>
      <c r="CN1830" s="60"/>
      <c r="CO1830" s="76"/>
      <c r="CP1830" s="76"/>
      <c r="CQ1830" s="76"/>
      <c r="CR1830" s="76"/>
      <c r="CS1830" s="76"/>
      <c r="CT1830" s="76"/>
      <c r="CU1830" s="76"/>
      <c r="CV1830" s="76"/>
      <c r="CW1830" s="76"/>
      <c r="CX1830" s="76"/>
      <c r="CY1830" s="76"/>
      <c r="CZ1830" s="76"/>
      <c r="DA1830" s="76"/>
      <c r="DB1830" s="76"/>
      <c r="DC1830" s="76"/>
      <c r="DD1830" s="76"/>
      <c r="DE1830" s="76"/>
      <c r="DF1830" s="76"/>
      <c r="DG1830" s="76"/>
      <c r="DH1830" s="76"/>
      <c r="DI1830" s="76"/>
      <c r="DJ1830" s="76"/>
      <c r="DK1830" s="76"/>
      <c r="DL1830" s="76"/>
    </row>
    <row r="1831" spans="1:116" x14ac:dyDescent="0.35">
      <c r="B1831" t="s">
        <v>332</v>
      </c>
      <c r="D1831" t="s">
        <v>479</v>
      </c>
      <c r="E1831" s="8" t="str">
        <f t="shared" si="3082"/>
        <v>1831 AOV-TR-RV</v>
      </c>
      <c r="G1831" s="191" t="str">
        <f>G1823</f>
        <v>Average Order Value - Secondary volume driver:</v>
      </c>
      <c r="H1831" s="12"/>
      <c r="I1831" s="60"/>
      <c r="J1831" s="60"/>
      <c r="K1831" s="15"/>
      <c r="L1831" s="15"/>
      <c r="M1831" s="15"/>
      <c r="N1831" s="15"/>
      <c r="O1831" s="15"/>
      <c r="P1831" s="15"/>
      <c r="R1831" s="15"/>
      <c r="S1831" s="212" t="str">
        <f t="shared" ref="S1831:AX1831" si="3096">ADDRESS(ROW(S1824),COLUMN(S1824),2)</f>
        <v>S$1824</v>
      </c>
      <c r="T1831" s="212" t="str">
        <f t="shared" si="3096"/>
        <v>T$1824</v>
      </c>
      <c r="U1831" s="212" t="str">
        <f t="shared" si="3096"/>
        <v>U$1824</v>
      </c>
      <c r="V1831" s="212" t="str">
        <f t="shared" si="3096"/>
        <v>V$1824</v>
      </c>
      <c r="W1831" s="212" t="str">
        <f t="shared" si="3096"/>
        <v>W$1824</v>
      </c>
      <c r="X1831" s="212" t="str">
        <f t="shared" si="3096"/>
        <v>X$1824</v>
      </c>
      <c r="Y1831" s="212" t="str">
        <f t="shared" si="3096"/>
        <v>Y$1824</v>
      </c>
      <c r="Z1831" s="212" t="str">
        <f t="shared" si="3096"/>
        <v>Z$1824</v>
      </c>
      <c r="AA1831" s="212" t="str">
        <f t="shared" si="3096"/>
        <v>AA$1824</v>
      </c>
      <c r="AB1831" s="212" t="str">
        <f t="shared" si="3096"/>
        <v>AB$1824</v>
      </c>
      <c r="AC1831" s="212" t="str">
        <f t="shared" si="3096"/>
        <v>AC$1824</v>
      </c>
      <c r="AD1831" s="212" t="str">
        <f t="shared" si="3096"/>
        <v>AD$1824</v>
      </c>
      <c r="AE1831" s="212" t="str">
        <f t="shared" si="3096"/>
        <v>AE$1824</v>
      </c>
      <c r="AF1831" s="212" t="str">
        <f t="shared" si="3096"/>
        <v>AF$1824</v>
      </c>
      <c r="AG1831" s="212" t="str">
        <f t="shared" si="3096"/>
        <v>AG$1824</v>
      </c>
      <c r="AH1831" s="212" t="str">
        <f t="shared" si="3096"/>
        <v>AH$1824</v>
      </c>
      <c r="AI1831" s="212" t="str">
        <f t="shared" si="3096"/>
        <v>AI$1824</v>
      </c>
      <c r="AJ1831" s="212" t="str">
        <f t="shared" si="3096"/>
        <v>AJ$1824</v>
      </c>
      <c r="AK1831" s="212" t="str">
        <f t="shared" si="3096"/>
        <v>AK$1824</v>
      </c>
      <c r="AL1831" s="212" t="str">
        <f t="shared" si="3096"/>
        <v>AL$1824</v>
      </c>
      <c r="AM1831" s="212" t="str">
        <f t="shared" si="3096"/>
        <v>AM$1824</v>
      </c>
      <c r="AN1831" s="212" t="str">
        <f t="shared" si="3096"/>
        <v>AN$1824</v>
      </c>
      <c r="AO1831" s="212" t="str">
        <f t="shared" si="3096"/>
        <v>AO$1824</v>
      </c>
      <c r="AP1831" s="212" t="str">
        <f t="shared" si="3096"/>
        <v>AP$1824</v>
      </c>
      <c r="AQ1831" s="212" t="str">
        <f t="shared" si="3096"/>
        <v>AQ$1824</v>
      </c>
      <c r="AR1831" s="212" t="str">
        <f t="shared" si="3096"/>
        <v>AR$1824</v>
      </c>
      <c r="AS1831" s="212" t="str">
        <f t="shared" si="3096"/>
        <v>AS$1824</v>
      </c>
      <c r="AT1831" s="212" t="str">
        <f t="shared" si="3096"/>
        <v>AT$1824</v>
      </c>
      <c r="AU1831" s="212" t="str">
        <f t="shared" si="3096"/>
        <v>AU$1824</v>
      </c>
      <c r="AV1831" s="212" t="str">
        <f t="shared" si="3096"/>
        <v>AV$1824</v>
      </c>
      <c r="AW1831" s="212" t="str">
        <f t="shared" si="3096"/>
        <v>AW$1824</v>
      </c>
      <c r="AX1831" s="212" t="str">
        <f t="shared" si="3096"/>
        <v>AX$1824</v>
      </c>
      <c r="AY1831" s="212" t="str">
        <f t="shared" ref="AY1831:CD1831" si="3097">ADDRESS(ROW(AY1824),COLUMN(AY1824),2)</f>
        <v>AY$1824</v>
      </c>
      <c r="AZ1831" s="212" t="str">
        <f t="shared" si="3097"/>
        <v>AZ$1824</v>
      </c>
      <c r="BA1831" s="212" t="str">
        <f t="shared" si="3097"/>
        <v>BA$1824</v>
      </c>
      <c r="BB1831" s="212" t="str">
        <f t="shared" si="3097"/>
        <v>BB$1824</v>
      </c>
      <c r="BC1831" s="212" t="str">
        <f t="shared" si="3097"/>
        <v>BC$1824</v>
      </c>
      <c r="BD1831" s="212" t="str">
        <f t="shared" si="3097"/>
        <v>BD$1824</v>
      </c>
      <c r="BE1831" s="212" t="str">
        <f t="shared" si="3097"/>
        <v>BE$1824</v>
      </c>
      <c r="BF1831" s="212" t="str">
        <f t="shared" si="3097"/>
        <v>BF$1824</v>
      </c>
      <c r="BG1831" s="212" t="str">
        <f t="shared" si="3097"/>
        <v>BG$1824</v>
      </c>
      <c r="BH1831" s="212" t="str">
        <f t="shared" si="3097"/>
        <v>BH$1824</v>
      </c>
      <c r="BI1831" s="212" t="str">
        <f t="shared" si="3097"/>
        <v>BI$1824</v>
      </c>
      <c r="BJ1831" s="212" t="str">
        <f t="shared" si="3097"/>
        <v>BJ$1824</v>
      </c>
      <c r="BK1831" s="212" t="str">
        <f t="shared" si="3097"/>
        <v>BK$1824</v>
      </c>
      <c r="BL1831" s="212" t="str">
        <f t="shared" si="3097"/>
        <v>BL$1824</v>
      </c>
      <c r="BM1831" s="212" t="str">
        <f t="shared" si="3097"/>
        <v>BM$1824</v>
      </c>
      <c r="BN1831" s="212" t="str">
        <f t="shared" si="3097"/>
        <v>BN$1824</v>
      </c>
      <c r="BO1831" s="212" t="str">
        <f t="shared" si="3097"/>
        <v>BO$1824</v>
      </c>
      <c r="BP1831" s="212" t="str">
        <f t="shared" si="3097"/>
        <v>BP$1824</v>
      </c>
      <c r="BQ1831" s="212" t="str">
        <f t="shared" si="3097"/>
        <v>BQ$1824</v>
      </c>
      <c r="BR1831" s="212" t="str">
        <f t="shared" si="3097"/>
        <v>BR$1824</v>
      </c>
      <c r="BS1831" s="212" t="str">
        <f t="shared" si="3097"/>
        <v>BS$1824</v>
      </c>
      <c r="BT1831" s="212" t="str">
        <f t="shared" si="3097"/>
        <v>BT$1824</v>
      </c>
      <c r="BU1831" s="212" t="str">
        <f t="shared" si="3097"/>
        <v>BU$1824</v>
      </c>
      <c r="BV1831" s="212" t="str">
        <f t="shared" si="3097"/>
        <v>BV$1824</v>
      </c>
      <c r="BW1831" s="212" t="str">
        <f t="shared" si="3097"/>
        <v>BW$1824</v>
      </c>
      <c r="BX1831" s="212" t="str">
        <f t="shared" si="3097"/>
        <v>BX$1824</v>
      </c>
      <c r="BY1831" s="212" t="str">
        <f t="shared" si="3097"/>
        <v>BY$1824</v>
      </c>
      <c r="BZ1831" s="212" t="str">
        <f t="shared" si="3097"/>
        <v>BZ$1824</v>
      </c>
      <c r="CA1831" s="212" t="str">
        <f t="shared" si="3097"/>
        <v>CA$1824</v>
      </c>
      <c r="CB1831" s="212" t="str">
        <f t="shared" si="3097"/>
        <v>CB$1824</v>
      </c>
      <c r="CC1831" s="212" t="str">
        <f t="shared" si="3097"/>
        <v>CC$1824</v>
      </c>
      <c r="CD1831" s="212" t="str">
        <f t="shared" si="3097"/>
        <v>CD$1824</v>
      </c>
      <c r="CE1831" s="212" t="str">
        <f t="shared" ref="CE1831:CL1831" si="3098">ADDRESS(ROW(CE1824),COLUMN(CE1824),2)</f>
        <v>CE$1824</v>
      </c>
      <c r="CF1831" s="212" t="str">
        <f t="shared" si="3098"/>
        <v>CF$1824</v>
      </c>
      <c r="CG1831" s="212" t="str">
        <f t="shared" si="3098"/>
        <v>CG$1824</v>
      </c>
      <c r="CH1831" s="212" t="str">
        <f t="shared" si="3098"/>
        <v>CH$1824</v>
      </c>
      <c r="CI1831" s="212" t="str">
        <f t="shared" si="3098"/>
        <v>CI$1824</v>
      </c>
      <c r="CJ1831" s="212" t="str">
        <f t="shared" si="3098"/>
        <v>CJ$1824</v>
      </c>
      <c r="CK1831" s="212" t="str">
        <f t="shared" si="3098"/>
        <v>CK$1824</v>
      </c>
      <c r="CL1831" s="212" t="str">
        <f t="shared" si="3098"/>
        <v>CL$1824</v>
      </c>
      <c r="CN1831" s="60"/>
      <c r="CO1831" s="212" t="str">
        <f t="shared" ref="CO1831:DL1831" si="3099">ADDRESS(ROW(CO1824),COLUMN(CO1824),2)</f>
        <v>CO$1824</v>
      </c>
      <c r="CP1831" s="212" t="str">
        <f t="shared" si="3099"/>
        <v>CP$1824</v>
      </c>
      <c r="CQ1831" s="212" t="str">
        <f t="shared" si="3099"/>
        <v>CQ$1824</v>
      </c>
      <c r="CR1831" s="212" t="str">
        <f t="shared" si="3099"/>
        <v>CR$1824</v>
      </c>
      <c r="CS1831" s="212" t="str">
        <f t="shared" si="3099"/>
        <v>CS$1824</v>
      </c>
      <c r="CT1831" s="212" t="str">
        <f t="shared" si="3099"/>
        <v>CT$1824</v>
      </c>
      <c r="CU1831" s="212" t="str">
        <f t="shared" si="3099"/>
        <v>CU$1824</v>
      </c>
      <c r="CV1831" s="212" t="str">
        <f t="shared" si="3099"/>
        <v>CV$1824</v>
      </c>
      <c r="CW1831" s="212" t="str">
        <f t="shared" si="3099"/>
        <v>CW$1824</v>
      </c>
      <c r="CX1831" s="212" t="str">
        <f t="shared" si="3099"/>
        <v>CX$1824</v>
      </c>
      <c r="CY1831" s="212" t="str">
        <f t="shared" si="3099"/>
        <v>CY$1824</v>
      </c>
      <c r="CZ1831" s="212" t="str">
        <f t="shared" si="3099"/>
        <v>CZ$1824</v>
      </c>
      <c r="DA1831" s="212" t="str">
        <f t="shared" si="3099"/>
        <v>DA$1824</v>
      </c>
      <c r="DB1831" s="212" t="str">
        <f t="shared" si="3099"/>
        <v>DB$1824</v>
      </c>
      <c r="DC1831" s="212" t="str">
        <f t="shared" si="3099"/>
        <v>DC$1824</v>
      </c>
      <c r="DD1831" s="212" t="str">
        <f t="shared" si="3099"/>
        <v>DD$1824</v>
      </c>
      <c r="DE1831" s="212" t="str">
        <f t="shared" si="3099"/>
        <v>DE$1824</v>
      </c>
      <c r="DF1831" s="212" t="str">
        <f t="shared" si="3099"/>
        <v>DF$1824</v>
      </c>
      <c r="DG1831" s="212" t="str">
        <f t="shared" si="3099"/>
        <v>DG$1824</v>
      </c>
      <c r="DH1831" s="212" t="str">
        <f t="shared" si="3099"/>
        <v>DH$1824</v>
      </c>
      <c r="DI1831" s="212" t="str">
        <f t="shared" si="3099"/>
        <v>DI$1824</v>
      </c>
      <c r="DJ1831" s="212" t="str">
        <f t="shared" si="3099"/>
        <v>DJ$1824</v>
      </c>
      <c r="DK1831" s="212" t="str">
        <f t="shared" si="3099"/>
        <v>DK$1824</v>
      </c>
      <c r="DL1831" s="212" t="str">
        <f t="shared" si="3099"/>
        <v>DL$1824</v>
      </c>
    </row>
    <row r="1832" spans="1:116" x14ac:dyDescent="0.35">
      <c r="B1832" t="s">
        <v>332</v>
      </c>
      <c r="D1832" t="s">
        <v>479</v>
      </c>
      <c r="E1832" s="8" t="str">
        <f t="shared" si="3082"/>
        <v>1832 AOV-TR-RV</v>
      </c>
      <c r="G1832" s="241" t="str">
        <f>IFERROR(SUBSTITUTE(TRIM(MID(G1823, SEARCH("-", G1823) + 1, LEN(G1823))),":",""),"no unit")</f>
        <v>Secondary volume driver</v>
      </c>
      <c r="H1832" s="12"/>
      <c r="I1832" s="60"/>
      <c r="J1832" s="60"/>
      <c r="K1832" s="15"/>
      <c r="L1832" s="15"/>
      <c r="M1832" s="15"/>
      <c r="N1832" s="15"/>
      <c r="O1832" s="15"/>
      <c r="P1832" s="15"/>
      <c r="R1832" s="15"/>
      <c r="S1832" s="212" t="str">
        <f t="shared" ref="S1832:AX1832" si="3100">ADDRESS(ROW(S1823),COLUMN(S1823),2)</f>
        <v>S$1823</v>
      </c>
      <c r="T1832" s="212" t="str">
        <f t="shared" si="3100"/>
        <v>T$1823</v>
      </c>
      <c r="U1832" s="212" t="str">
        <f t="shared" si="3100"/>
        <v>U$1823</v>
      </c>
      <c r="V1832" s="212" t="str">
        <f t="shared" si="3100"/>
        <v>V$1823</v>
      </c>
      <c r="W1832" s="212" t="str">
        <f t="shared" si="3100"/>
        <v>W$1823</v>
      </c>
      <c r="X1832" s="212" t="str">
        <f t="shared" si="3100"/>
        <v>X$1823</v>
      </c>
      <c r="Y1832" s="212" t="str">
        <f t="shared" si="3100"/>
        <v>Y$1823</v>
      </c>
      <c r="Z1832" s="212" t="str">
        <f t="shared" si="3100"/>
        <v>Z$1823</v>
      </c>
      <c r="AA1832" s="212" t="str">
        <f t="shared" si="3100"/>
        <v>AA$1823</v>
      </c>
      <c r="AB1832" s="212" t="str">
        <f t="shared" si="3100"/>
        <v>AB$1823</v>
      </c>
      <c r="AC1832" s="212" t="str">
        <f t="shared" si="3100"/>
        <v>AC$1823</v>
      </c>
      <c r="AD1832" s="212" t="str">
        <f t="shared" si="3100"/>
        <v>AD$1823</v>
      </c>
      <c r="AE1832" s="212" t="str">
        <f t="shared" si="3100"/>
        <v>AE$1823</v>
      </c>
      <c r="AF1832" s="212" t="str">
        <f t="shared" si="3100"/>
        <v>AF$1823</v>
      </c>
      <c r="AG1832" s="212" t="str">
        <f t="shared" si="3100"/>
        <v>AG$1823</v>
      </c>
      <c r="AH1832" s="212" t="str">
        <f t="shared" si="3100"/>
        <v>AH$1823</v>
      </c>
      <c r="AI1832" s="212" t="str">
        <f t="shared" si="3100"/>
        <v>AI$1823</v>
      </c>
      <c r="AJ1832" s="212" t="str">
        <f t="shared" si="3100"/>
        <v>AJ$1823</v>
      </c>
      <c r="AK1832" s="212" t="str">
        <f t="shared" si="3100"/>
        <v>AK$1823</v>
      </c>
      <c r="AL1832" s="212" t="str">
        <f t="shared" si="3100"/>
        <v>AL$1823</v>
      </c>
      <c r="AM1832" s="212" t="str">
        <f t="shared" si="3100"/>
        <v>AM$1823</v>
      </c>
      <c r="AN1832" s="212" t="str">
        <f t="shared" si="3100"/>
        <v>AN$1823</v>
      </c>
      <c r="AO1832" s="212" t="str">
        <f t="shared" si="3100"/>
        <v>AO$1823</v>
      </c>
      <c r="AP1832" s="212" t="str">
        <f t="shared" si="3100"/>
        <v>AP$1823</v>
      </c>
      <c r="AQ1832" s="212" t="str">
        <f t="shared" si="3100"/>
        <v>AQ$1823</v>
      </c>
      <c r="AR1832" s="212" t="str">
        <f t="shared" si="3100"/>
        <v>AR$1823</v>
      </c>
      <c r="AS1832" s="212" t="str">
        <f t="shared" si="3100"/>
        <v>AS$1823</v>
      </c>
      <c r="AT1832" s="212" t="str">
        <f t="shared" si="3100"/>
        <v>AT$1823</v>
      </c>
      <c r="AU1832" s="212" t="str">
        <f t="shared" si="3100"/>
        <v>AU$1823</v>
      </c>
      <c r="AV1832" s="212" t="str">
        <f t="shared" si="3100"/>
        <v>AV$1823</v>
      </c>
      <c r="AW1832" s="212" t="str">
        <f t="shared" si="3100"/>
        <v>AW$1823</v>
      </c>
      <c r="AX1832" s="212" t="str">
        <f t="shared" si="3100"/>
        <v>AX$1823</v>
      </c>
      <c r="AY1832" s="212" t="str">
        <f t="shared" ref="AY1832:CD1832" si="3101">ADDRESS(ROW(AY1823),COLUMN(AY1823),2)</f>
        <v>AY$1823</v>
      </c>
      <c r="AZ1832" s="212" t="str">
        <f t="shared" si="3101"/>
        <v>AZ$1823</v>
      </c>
      <c r="BA1832" s="212" t="str">
        <f t="shared" si="3101"/>
        <v>BA$1823</v>
      </c>
      <c r="BB1832" s="212" t="str">
        <f t="shared" si="3101"/>
        <v>BB$1823</v>
      </c>
      <c r="BC1832" s="212" t="str">
        <f t="shared" si="3101"/>
        <v>BC$1823</v>
      </c>
      <c r="BD1832" s="212" t="str">
        <f t="shared" si="3101"/>
        <v>BD$1823</v>
      </c>
      <c r="BE1832" s="212" t="str">
        <f t="shared" si="3101"/>
        <v>BE$1823</v>
      </c>
      <c r="BF1832" s="212" t="str">
        <f t="shared" si="3101"/>
        <v>BF$1823</v>
      </c>
      <c r="BG1832" s="212" t="str">
        <f t="shared" si="3101"/>
        <v>BG$1823</v>
      </c>
      <c r="BH1832" s="212" t="str">
        <f t="shared" si="3101"/>
        <v>BH$1823</v>
      </c>
      <c r="BI1832" s="212" t="str">
        <f t="shared" si="3101"/>
        <v>BI$1823</v>
      </c>
      <c r="BJ1832" s="212" t="str">
        <f t="shared" si="3101"/>
        <v>BJ$1823</v>
      </c>
      <c r="BK1832" s="212" t="str">
        <f t="shared" si="3101"/>
        <v>BK$1823</v>
      </c>
      <c r="BL1832" s="212" t="str">
        <f t="shared" si="3101"/>
        <v>BL$1823</v>
      </c>
      <c r="BM1832" s="212" t="str">
        <f t="shared" si="3101"/>
        <v>BM$1823</v>
      </c>
      <c r="BN1832" s="212" t="str">
        <f t="shared" si="3101"/>
        <v>BN$1823</v>
      </c>
      <c r="BO1832" s="212" t="str">
        <f t="shared" si="3101"/>
        <v>BO$1823</v>
      </c>
      <c r="BP1832" s="212" t="str">
        <f t="shared" si="3101"/>
        <v>BP$1823</v>
      </c>
      <c r="BQ1832" s="212" t="str">
        <f t="shared" si="3101"/>
        <v>BQ$1823</v>
      </c>
      <c r="BR1832" s="212" t="str">
        <f t="shared" si="3101"/>
        <v>BR$1823</v>
      </c>
      <c r="BS1832" s="212" t="str">
        <f t="shared" si="3101"/>
        <v>BS$1823</v>
      </c>
      <c r="BT1832" s="212" t="str">
        <f t="shared" si="3101"/>
        <v>BT$1823</v>
      </c>
      <c r="BU1832" s="212" t="str">
        <f t="shared" si="3101"/>
        <v>BU$1823</v>
      </c>
      <c r="BV1832" s="212" t="str">
        <f t="shared" si="3101"/>
        <v>BV$1823</v>
      </c>
      <c r="BW1832" s="212" t="str">
        <f t="shared" si="3101"/>
        <v>BW$1823</v>
      </c>
      <c r="BX1832" s="212" t="str">
        <f t="shared" si="3101"/>
        <v>BX$1823</v>
      </c>
      <c r="BY1832" s="212" t="str">
        <f t="shared" si="3101"/>
        <v>BY$1823</v>
      </c>
      <c r="BZ1832" s="212" t="str">
        <f t="shared" si="3101"/>
        <v>BZ$1823</v>
      </c>
      <c r="CA1832" s="212" t="str">
        <f t="shared" si="3101"/>
        <v>CA$1823</v>
      </c>
      <c r="CB1832" s="212" t="str">
        <f t="shared" si="3101"/>
        <v>CB$1823</v>
      </c>
      <c r="CC1832" s="212" t="str">
        <f t="shared" si="3101"/>
        <v>CC$1823</v>
      </c>
      <c r="CD1832" s="212" t="str">
        <f t="shared" si="3101"/>
        <v>CD$1823</v>
      </c>
      <c r="CE1832" s="212" t="str">
        <f t="shared" ref="CE1832:CL1832" si="3102">ADDRESS(ROW(CE1823),COLUMN(CE1823),2)</f>
        <v>CE$1823</v>
      </c>
      <c r="CF1832" s="212" t="str">
        <f t="shared" si="3102"/>
        <v>CF$1823</v>
      </c>
      <c r="CG1832" s="212" t="str">
        <f t="shared" si="3102"/>
        <v>CG$1823</v>
      </c>
      <c r="CH1832" s="212" t="str">
        <f t="shared" si="3102"/>
        <v>CH$1823</v>
      </c>
      <c r="CI1832" s="212" t="str">
        <f t="shared" si="3102"/>
        <v>CI$1823</v>
      </c>
      <c r="CJ1832" s="212" t="str">
        <f t="shared" si="3102"/>
        <v>CJ$1823</v>
      </c>
      <c r="CK1832" s="212" t="str">
        <f t="shared" si="3102"/>
        <v>CK$1823</v>
      </c>
      <c r="CL1832" s="212" t="str">
        <f t="shared" si="3102"/>
        <v>CL$1823</v>
      </c>
      <c r="CN1832" s="60"/>
      <c r="CO1832" s="212" t="str">
        <f t="shared" ref="CO1832:DL1832" si="3103">ADDRESS(ROW(CO1823),COLUMN(CO1823),2)</f>
        <v>CO$1823</v>
      </c>
      <c r="CP1832" s="212" t="str">
        <f t="shared" si="3103"/>
        <v>CP$1823</v>
      </c>
      <c r="CQ1832" s="212" t="str">
        <f t="shared" si="3103"/>
        <v>CQ$1823</v>
      </c>
      <c r="CR1832" s="212" t="str">
        <f t="shared" si="3103"/>
        <v>CR$1823</v>
      </c>
      <c r="CS1832" s="212" t="str">
        <f t="shared" si="3103"/>
        <v>CS$1823</v>
      </c>
      <c r="CT1832" s="212" t="str">
        <f t="shared" si="3103"/>
        <v>CT$1823</v>
      </c>
      <c r="CU1832" s="212" t="str">
        <f t="shared" si="3103"/>
        <v>CU$1823</v>
      </c>
      <c r="CV1832" s="212" t="str">
        <f t="shared" si="3103"/>
        <v>CV$1823</v>
      </c>
      <c r="CW1832" s="212" t="str">
        <f t="shared" si="3103"/>
        <v>CW$1823</v>
      </c>
      <c r="CX1832" s="212" t="str">
        <f t="shared" si="3103"/>
        <v>CX$1823</v>
      </c>
      <c r="CY1832" s="212" t="str">
        <f t="shared" si="3103"/>
        <v>CY$1823</v>
      </c>
      <c r="CZ1832" s="212" t="str">
        <f t="shared" si="3103"/>
        <v>CZ$1823</v>
      </c>
      <c r="DA1832" s="212" t="str">
        <f t="shared" si="3103"/>
        <v>DA$1823</v>
      </c>
      <c r="DB1832" s="212" t="str">
        <f t="shared" si="3103"/>
        <v>DB$1823</v>
      </c>
      <c r="DC1832" s="212" t="str">
        <f t="shared" si="3103"/>
        <v>DC$1823</v>
      </c>
      <c r="DD1832" s="212" t="str">
        <f t="shared" si="3103"/>
        <v>DD$1823</v>
      </c>
      <c r="DE1832" s="212" t="str">
        <f t="shared" si="3103"/>
        <v>DE$1823</v>
      </c>
      <c r="DF1832" s="212" t="str">
        <f t="shared" si="3103"/>
        <v>DF$1823</v>
      </c>
      <c r="DG1832" s="212" t="str">
        <f t="shared" si="3103"/>
        <v>DG$1823</v>
      </c>
      <c r="DH1832" s="212" t="str">
        <f t="shared" si="3103"/>
        <v>DH$1823</v>
      </c>
      <c r="DI1832" s="212" t="str">
        <f t="shared" si="3103"/>
        <v>DI$1823</v>
      </c>
      <c r="DJ1832" s="212" t="str">
        <f t="shared" si="3103"/>
        <v>DJ$1823</v>
      </c>
      <c r="DK1832" s="212" t="str">
        <f t="shared" si="3103"/>
        <v>DK$1823</v>
      </c>
      <c r="DL1832" s="212" t="str">
        <f t="shared" si="3103"/>
        <v>DL$1823</v>
      </c>
    </row>
    <row r="1833" spans="1:116" x14ac:dyDescent="0.35">
      <c r="G1833" s="136" t="str">
        <f>G1821</f>
        <v>Secondary revenue driver</v>
      </c>
      <c r="CO1833" s="8"/>
      <c r="CP1833" s="8"/>
      <c r="CQ1833" s="8"/>
      <c r="CR1833" s="8"/>
      <c r="CS1833" s="8"/>
      <c r="CT1833" s="8"/>
      <c r="CU1833" s="8"/>
      <c r="CV1833" s="8"/>
      <c r="CW1833" s="8"/>
      <c r="CX1833" s="8"/>
      <c r="CY1833" s="8"/>
      <c r="CZ1833" s="8"/>
      <c r="DA1833" s="8"/>
      <c r="DB1833" s="8"/>
      <c r="DC1833" s="8"/>
      <c r="DD1833" s="8"/>
      <c r="DE1833" s="8"/>
      <c r="DF1833" s="8"/>
      <c r="DG1833" s="8"/>
      <c r="DH1833" s="8"/>
      <c r="DI1833" s="8"/>
      <c r="DJ1833" s="8"/>
      <c r="DK1833" s="8"/>
      <c r="DL1833" s="8"/>
    </row>
    <row r="1834" spans="1:116" x14ac:dyDescent="0.35">
      <c r="A1834" s="174"/>
      <c r="E1834" s="8"/>
      <c r="G1834" s="136" t="str">
        <f>G1822</f>
        <v>Secondary volume driver</v>
      </c>
      <c r="H1834" s="174"/>
      <c r="I1834" s="176"/>
      <c r="J1834" s="176"/>
      <c r="K1834" s="197"/>
      <c r="L1834" s="197"/>
      <c r="M1834" s="197"/>
      <c r="N1834" s="197"/>
      <c r="O1834" s="197"/>
      <c r="P1834" s="197"/>
      <c r="R1834" s="198"/>
      <c r="S1834" s="174"/>
      <c r="T1834" s="174"/>
      <c r="U1834" s="174"/>
      <c r="V1834" s="174"/>
      <c r="W1834" s="174"/>
      <c r="X1834" s="174"/>
      <c r="Y1834" s="174"/>
      <c r="Z1834" s="174"/>
      <c r="AA1834" s="174"/>
      <c r="AB1834" s="174"/>
      <c r="AC1834" s="174"/>
      <c r="AD1834" s="174"/>
      <c r="AE1834" s="174"/>
      <c r="AF1834" s="174"/>
      <c r="AG1834" s="174"/>
      <c r="AH1834" s="174"/>
      <c r="AI1834" s="174"/>
      <c r="AJ1834" s="174"/>
      <c r="AK1834" s="174"/>
      <c r="AL1834" s="174"/>
      <c r="AM1834" s="174"/>
      <c r="AN1834" s="174"/>
      <c r="AO1834" s="174"/>
      <c r="AP1834" s="174"/>
      <c r="AQ1834" s="174"/>
      <c r="AR1834" s="174"/>
      <c r="AS1834" s="174"/>
      <c r="AT1834" s="174"/>
      <c r="AU1834" s="174"/>
      <c r="AV1834" s="174"/>
      <c r="AW1834" s="174"/>
      <c r="AX1834" s="174"/>
      <c r="AY1834" s="174"/>
      <c r="AZ1834" s="174"/>
      <c r="BA1834" s="174"/>
      <c r="BB1834" s="174"/>
      <c r="BC1834" s="174"/>
      <c r="BD1834" s="174"/>
      <c r="BE1834" s="174"/>
      <c r="BF1834" s="174"/>
      <c r="BG1834" s="174"/>
      <c r="BH1834" s="174"/>
      <c r="BI1834" s="174"/>
      <c r="BJ1834" s="174"/>
      <c r="BK1834" s="174"/>
      <c r="BL1834" s="174"/>
      <c r="BM1834" s="174"/>
      <c r="BN1834" s="174"/>
      <c r="BO1834" s="174"/>
      <c r="BP1834" s="174"/>
      <c r="BQ1834" s="174"/>
      <c r="BR1834" s="174"/>
      <c r="BS1834" s="174"/>
      <c r="BT1834" s="174"/>
      <c r="BU1834" s="174"/>
      <c r="BV1834" s="174"/>
      <c r="BW1834" s="174"/>
      <c r="BX1834" s="174"/>
      <c r="BY1834" s="174"/>
      <c r="BZ1834" s="174"/>
      <c r="CA1834" s="174"/>
      <c r="CB1834" s="174"/>
      <c r="CC1834" s="174"/>
      <c r="CD1834" s="174"/>
      <c r="CE1834" s="174"/>
      <c r="CF1834" s="174"/>
      <c r="CG1834" s="174"/>
      <c r="CH1834" s="174"/>
      <c r="CI1834" s="174"/>
      <c r="CJ1834" s="174"/>
      <c r="CK1834" s="174"/>
      <c r="CL1834" s="174"/>
      <c r="CN1834" s="176"/>
      <c r="CO1834" s="174"/>
      <c r="CP1834" s="174"/>
      <c r="CQ1834" s="174"/>
      <c r="CR1834" s="174"/>
      <c r="CS1834" s="174"/>
      <c r="CT1834" s="174"/>
      <c r="CU1834" s="174"/>
      <c r="CV1834" s="174"/>
      <c r="CW1834" s="174"/>
      <c r="CX1834" s="174"/>
      <c r="CY1834" s="174"/>
      <c r="CZ1834" s="174"/>
      <c r="DA1834" s="174"/>
      <c r="DB1834" s="174"/>
      <c r="DC1834" s="174"/>
      <c r="DD1834" s="174"/>
      <c r="DE1834" s="174"/>
      <c r="DF1834" s="174"/>
      <c r="DG1834" s="174"/>
      <c r="DH1834" s="174"/>
      <c r="DI1834" s="174"/>
      <c r="DJ1834" s="174"/>
      <c r="DK1834" s="174"/>
      <c r="DL1834" s="174"/>
    </row>
    <row r="1835" spans="1:116" x14ac:dyDescent="0.35">
      <c r="A1835" s="174"/>
      <c r="E1835" s="8"/>
      <c r="H1835" s="174"/>
      <c r="I1835" s="176"/>
      <c r="J1835" s="176"/>
      <c r="K1835" s="197"/>
      <c r="L1835" s="197"/>
      <c r="M1835" s="197"/>
      <c r="N1835" s="197"/>
      <c r="O1835" s="197"/>
      <c r="P1835" s="197"/>
      <c r="R1835" s="198"/>
      <c r="S1835" s="174"/>
      <c r="T1835" s="174"/>
      <c r="U1835" s="174"/>
      <c r="V1835" s="174"/>
      <c r="W1835" s="174"/>
      <c r="X1835" s="174"/>
      <c r="Y1835" s="174"/>
      <c r="Z1835" s="174"/>
      <c r="AA1835" s="174"/>
      <c r="AB1835" s="174"/>
      <c r="AC1835" s="174"/>
      <c r="AD1835" s="174"/>
      <c r="AE1835" s="174"/>
      <c r="AF1835" s="174"/>
      <c r="AG1835" s="174"/>
      <c r="AH1835" s="174"/>
      <c r="AI1835" s="174"/>
      <c r="AJ1835" s="174"/>
      <c r="AK1835" s="174"/>
      <c r="AL1835" s="174"/>
      <c r="AM1835" s="174"/>
      <c r="AN1835" s="174"/>
      <c r="AO1835" s="174"/>
      <c r="AP1835" s="174"/>
      <c r="AQ1835" s="174"/>
      <c r="AR1835" s="174"/>
      <c r="AS1835" s="174"/>
      <c r="AT1835" s="174"/>
      <c r="AU1835" s="174"/>
      <c r="AV1835" s="174"/>
      <c r="AW1835" s="174"/>
      <c r="AX1835" s="174"/>
      <c r="AY1835" s="174"/>
      <c r="AZ1835" s="174"/>
      <c r="BA1835" s="174"/>
      <c r="BB1835" s="174"/>
      <c r="BC1835" s="174"/>
      <c r="BD1835" s="174"/>
      <c r="BE1835" s="174"/>
      <c r="BF1835" s="174"/>
      <c r="BG1835" s="174"/>
      <c r="BH1835" s="174"/>
      <c r="BI1835" s="174"/>
      <c r="BJ1835" s="174"/>
      <c r="BK1835" s="174"/>
      <c r="BL1835" s="174"/>
      <c r="BM1835" s="174"/>
      <c r="BN1835" s="174"/>
      <c r="BO1835" s="174"/>
      <c r="BP1835" s="174"/>
      <c r="BQ1835" s="174"/>
      <c r="BR1835" s="174"/>
      <c r="BS1835" s="174"/>
      <c r="BT1835" s="174"/>
      <c r="BU1835" s="174"/>
      <c r="BV1835" s="174"/>
      <c r="BW1835" s="174"/>
      <c r="BX1835" s="174"/>
      <c r="BY1835" s="174"/>
      <c r="BZ1835" s="174"/>
      <c r="CA1835" s="174"/>
      <c r="CB1835" s="174"/>
      <c r="CC1835" s="174"/>
      <c r="CD1835" s="174"/>
      <c r="CE1835" s="174"/>
      <c r="CF1835" s="174"/>
      <c r="CG1835" s="174"/>
      <c r="CH1835" s="174"/>
      <c r="CI1835" s="174"/>
      <c r="CJ1835" s="174"/>
      <c r="CK1835" s="174"/>
      <c r="CL1835" s="174"/>
      <c r="CN1835" s="176"/>
      <c r="CO1835" s="174"/>
      <c r="CP1835" s="174"/>
      <c r="CQ1835" s="174"/>
      <c r="CR1835" s="174"/>
      <c r="CS1835" s="174"/>
      <c r="CT1835" s="174"/>
      <c r="CU1835" s="174"/>
      <c r="CV1835" s="174"/>
      <c r="CW1835" s="174"/>
      <c r="CX1835" s="174"/>
      <c r="CY1835" s="174"/>
      <c r="CZ1835" s="174"/>
      <c r="DA1835" s="174"/>
      <c r="DB1835" s="174"/>
      <c r="DC1835" s="174"/>
      <c r="DD1835" s="174"/>
      <c r="DE1835" s="174"/>
      <c r="DF1835" s="174"/>
      <c r="DG1835" s="174"/>
      <c r="DH1835" s="174"/>
      <c r="DI1835" s="174"/>
      <c r="DJ1835" s="174"/>
      <c r="DK1835" s="174"/>
      <c r="DL1835" s="174"/>
    </row>
    <row r="1836" spans="1:116" x14ac:dyDescent="0.35">
      <c r="A1836" s="174"/>
      <c r="E1836" s="8"/>
      <c r="G1836" s="175" t="s">
        <v>503</v>
      </c>
      <c r="H1836" s="174"/>
      <c r="I1836" s="176"/>
      <c r="J1836" s="176"/>
      <c r="K1836" s="197"/>
      <c r="L1836" s="197"/>
      <c r="M1836" s="197"/>
      <c r="N1836" s="197"/>
      <c r="O1836" s="197"/>
      <c r="P1836" s="197"/>
      <c r="R1836" s="198"/>
      <c r="S1836" s="199" t="str">
        <f t="shared" ref="S1836:CD1836" si="3104">S$20</f>
        <v>S$16</v>
      </c>
      <c r="T1836" s="199" t="str">
        <f t="shared" si="3104"/>
        <v>T$16</v>
      </c>
      <c r="U1836" s="199" t="str">
        <f t="shared" si="3104"/>
        <v>U$16</v>
      </c>
      <c r="V1836" s="199" t="str">
        <f t="shared" si="3104"/>
        <v>V$16</v>
      </c>
      <c r="W1836" s="199" t="str">
        <f t="shared" si="3104"/>
        <v>W$16</v>
      </c>
      <c r="X1836" s="199" t="str">
        <f t="shared" si="3104"/>
        <v>X$16</v>
      </c>
      <c r="Y1836" s="199" t="str">
        <f t="shared" si="3104"/>
        <v>Y$16</v>
      </c>
      <c r="Z1836" s="199" t="str">
        <f t="shared" si="3104"/>
        <v>Z$16</v>
      </c>
      <c r="AA1836" s="199" t="str">
        <f t="shared" si="3104"/>
        <v>AA$16</v>
      </c>
      <c r="AB1836" s="199" t="str">
        <f t="shared" si="3104"/>
        <v>AB$16</v>
      </c>
      <c r="AC1836" s="199" t="str">
        <f t="shared" si="3104"/>
        <v>AC$16</v>
      </c>
      <c r="AD1836" s="199" t="str">
        <f t="shared" si="3104"/>
        <v>AD$16</v>
      </c>
      <c r="AE1836" s="199" t="str">
        <f t="shared" si="3104"/>
        <v>AE$16</v>
      </c>
      <c r="AF1836" s="199" t="str">
        <f t="shared" si="3104"/>
        <v>AF$16</v>
      </c>
      <c r="AG1836" s="199" t="str">
        <f t="shared" si="3104"/>
        <v>AG$16</v>
      </c>
      <c r="AH1836" s="199" t="str">
        <f t="shared" si="3104"/>
        <v>AH$16</v>
      </c>
      <c r="AI1836" s="199" t="str">
        <f t="shared" si="3104"/>
        <v>AI$16</v>
      </c>
      <c r="AJ1836" s="199" t="str">
        <f t="shared" si="3104"/>
        <v>AJ$16</v>
      </c>
      <c r="AK1836" s="199" t="str">
        <f t="shared" si="3104"/>
        <v>AK$16</v>
      </c>
      <c r="AL1836" s="199" t="str">
        <f t="shared" si="3104"/>
        <v>AL$16</v>
      </c>
      <c r="AM1836" s="199" t="str">
        <f t="shared" si="3104"/>
        <v>AM$16</v>
      </c>
      <c r="AN1836" s="199" t="str">
        <f t="shared" si="3104"/>
        <v>AN$16</v>
      </c>
      <c r="AO1836" s="199" t="str">
        <f t="shared" si="3104"/>
        <v>AO$16</v>
      </c>
      <c r="AP1836" s="199" t="str">
        <f t="shared" si="3104"/>
        <v>AP$16</v>
      </c>
      <c r="AQ1836" s="199" t="str">
        <f t="shared" si="3104"/>
        <v>AQ$16</v>
      </c>
      <c r="AR1836" s="199" t="str">
        <f t="shared" si="3104"/>
        <v>AR$16</v>
      </c>
      <c r="AS1836" s="199" t="str">
        <f t="shared" si="3104"/>
        <v>AS$16</v>
      </c>
      <c r="AT1836" s="199" t="str">
        <f t="shared" si="3104"/>
        <v>AT$16</v>
      </c>
      <c r="AU1836" s="199" t="str">
        <f t="shared" si="3104"/>
        <v>AU$16</v>
      </c>
      <c r="AV1836" s="199" t="str">
        <f t="shared" si="3104"/>
        <v>AV$16</v>
      </c>
      <c r="AW1836" s="199" t="str">
        <f t="shared" si="3104"/>
        <v>AW$16</v>
      </c>
      <c r="AX1836" s="199" t="str">
        <f t="shared" si="3104"/>
        <v>AX$16</v>
      </c>
      <c r="AY1836" s="199" t="str">
        <f t="shared" si="3104"/>
        <v>AY$16</v>
      </c>
      <c r="AZ1836" s="199" t="str">
        <f t="shared" si="3104"/>
        <v>AZ$16</v>
      </c>
      <c r="BA1836" s="199" t="str">
        <f t="shared" si="3104"/>
        <v>BA$16</v>
      </c>
      <c r="BB1836" s="199" t="str">
        <f t="shared" si="3104"/>
        <v>BB$16</v>
      </c>
      <c r="BC1836" s="199" t="str">
        <f t="shared" si="3104"/>
        <v>BC$16</v>
      </c>
      <c r="BD1836" s="199" t="str">
        <f t="shared" si="3104"/>
        <v>BD$16</v>
      </c>
      <c r="BE1836" s="199" t="str">
        <f t="shared" si="3104"/>
        <v>BE$16</v>
      </c>
      <c r="BF1836" s="199" t="str">
        <f t="shared" si="3104"/>
        <v>BF$16</v>
      </c>
      <c r="BG1836" s="199" t="str">
        <f t="shared" si="3104"/>
        <v>BG$16</v>
      </c>
      <c r="BH1836" s="199" t="str">
        <f t="shared" si="3104"/>
        <v>BH$16</v>
      </c>
      <c r="BI1836" s="199" t="str">
        <f t="shared" si="3104"/>
        <v>BI$16</v>
      </c>
      <c r="BJ1836" s="199" t="str">
        <f t="shared" si="3104"/>
        <v>BJ$16</v>
      </c>
      <c r="BK1836" s="199" t="str">
        <f t="shared" si="3104"/>
        <v>BK$16</v>
      </c>
      <c r="BL1836" s="199" t="str">
        <f t="shared" si="3104"/>
        <v>BL$16</v>
      </c>
      <c r="BM1836" s="199" t="str">
        <f t="shared" si="3104"/>
        <v>BM$16</v>
      </c>
      <c r="BN1836" s="199" t="str">
        <f t="shared" si="3104"/>
        <v>BN$16</v>
      </c>
      <c r="BO1836" s="199" t="str">
        <f t="shared" si="3104"/>
        <v>BO$16</v>
      </c>
      <c r="BP1836" s="199" t="str">
        <f t="shared" si="3104"/>
        <v>BP$16</v>
      </c>
      <c r="BQ1836" s="199" t="str">
        <f t="shared" si="3104"/>
        <v>BQ$16</v>
      </c>
      <c r="BR1836" s="199" t="str">
        <f t="shared" si="3104"/>
        <v>BR$16</v>
      </c>
      <c r="BS1836" s="199" t="str">
        <f t="shared" si="3104"/>
        <v>BS$16</v>
      </c>
      <c r="BT1836" s="199" t="str">
        <f t="shared" si="3104"/>
        <v>BT$16</v>
      </c>
      <c r="BU1836" s="199" t="str">
        <f t="shared" si="3104"/>
        <v>BU$16</v>
      </c>
      <c r="BV1836" s="199" t="str">
        <f t="shared" si="3104"/>
        <v>BV$16</v>
      </c>
      <c r="BW1836" s="199" t="str">
        <f t="shared" si="3104"/>
        <v>BW$16</v>
      </c>
      <c r="BX1836" s="199" t="str">
        <f t="shared" si="3104"/>
        <v>BX$16</v>
      </c>
      <c r="BY1836" s="199" t="str">
        <f t="shared" si="3104"/>
        <v>BY$16</v>
      </c>
      <c r="BZ1836" s="199" t="str">
        <f t="shared" si="3104"/>
        <v>BZ$16</v>
      </c>
      <c r="CA1836" s="199" t="str">
        <f t="shared" si="3104"/>
        <v>CA$16</v>
      </c>
      <c r="CB1836" s="199" t="str">
        <f t="shared" si="3104"/>
        <v>CB$16</v>
      </c>
      <c r="CC1836" s="199" t="str">
        <f t="shared" si="3104"/>
        <v>CC$16</v>
      </c>
      <c r="CD1836" s="199" t="str">
        <f t="shared" si="3104"/>
        <v>CD$16</v>
      </c>
      <c r="CE1836" s="199" t="str">
        <f t="shared" ref="CE1836:CL1836" si="3105">CE$20</f>
        <v>CE$16</v>
      </c>
      <c r="CF1836" s="199" t="str">
        <f t="shared" si="3105"/>
        <v>CF$16</v>
      </c>
      <c r="CG1836" s="199" t="str">
        <f t="shared" si="3105"/>
        <v>CG$16</v>
      </c>
      <c r="CH1836" s="199" t="str">
        <f t="shared" si="3105"/>
        <v>CH$16</v>
      </c>
      <c r="CI1836" s="199" t="str">
        <f t="shared" si="3105"/>
        <v>CI$16</v>
      </c>
      <c r="CJ1836" s="199" t="str">
        <f t="shared" si="3105"/>
        <v>CJ$16</v>
      </c>
      <c r="CK1836" s="199" t="str">
        <f t="shared" si="3105"/>
        <v>CK$16</v>
      </c>
      <c r="CL1836" s="199" t="str">
        <f t="shared" si="3105"/>
        <v>CL$16</v>
      </c>
      <c r="CN1836" s="176"/>
      <c r="CO1836" s="199" t="str">
        <f t="shared" ref="CO1836:DL1836" si="3106">CO$20</f>
        <v>CO$16</v>
      </c>
      <c r="CP1836" s="199" t="str">
        <f t="shared" si="3106"/>
        <v>CP$16</v>
      </c>
      <c r="CQ1836" s="199" t="str">
        <f t="shared" si="3106"/>
        <v>CQ$16</v>
      </c>
      <c r="CR1836" s="199" t="str">
        <f t="shared" si="3106"/>
        <v>CR$16</v>
      </c>
      <c r="CS1836" s="199" t="str">
        <f t="shared" si="3106"/>
        <v>CS$16</v>
      </c>
      <c r="CT1836" s="199" t="str">
        <f t="shared" si="3106"/>
        <v>CT$16</v>
      </c>
      <c r="CU1836" s="199" t="str">
        <f t="shared" si="3106"/>
        <v>CU$16</v>
      </c>
      <c r="CV1836" s="199" t="str">
        <f t="shared" si="3106"/>
        <v>CV$16</v>
      </c>
      <c r="CW1836" s="199" t="str">
        <f t="shared" si="3106"/>
        <v>CW$16</v>
      </c>
      <c r="CX1836" s="199" t="str">
        <f t="shared" si="3106"/>
        <v>CX$16</v>
      </c>
      <c r="CY1836" s="199" t="str">
        <f t="shared" si="3106"/>
        <v>CY$16</v>
      </c>
      <c r="CZ1836" s="199" t="str">
        <f t="shared" si="3106"/>
        <v>CZ$16</v>
      </c>
      <c r="DA1836" s="199" t="str">
        <f t="shared" si="3106"/>
        <v>DA$16</v>
      </c>
      <c r="DB1836" s="199" t="str">
        <f t="shared" si="3106"/>
        <v>DB$16</v>
      </c>
      <c r="DC1836" s="199" t="str">
        <f t="shared" si="3106"/>
        <v>DC$16</v>
      </c>
      <c r="DD1836" s="199" t="str">
        <f t="shared" si="3106"/>
        <v>DD$16</v>
      </c>
      <c r="DE1836" s="199" t="str">
        <f t="shared" si="3106"/>
        <v>DE$16</v>
      </c>
      <c r="DF1836" s="199" t="str">
        <f t="shared" si="3106"/>
        <v>DF$16</v>
      </c>
      <c r="DG1836" s="199" t="str">
        <f t="shared" si="3106"/>
        <v>DG$16</v>
      </c>
      <c r="DH1836" s="199" t="str">
        <f t="shared" si="3106"/>
        <v>DH$16</v>
      </c>
      <c r="DI1836" s="199" t="str">
        <f t="shared" si="3106"/>
        <v>DI$16</v>
      </c>
      <c r="DJ1836" s="199" t="str">
        <f t="shared" si="3106"/>
        <v>DJ$16</v>
      </c>
      <c r="DK1836" s="199" t="str">
        <f t="shared" si="3106"/>
        <v>DK$16</v>
      </c>
      <c r="DL1836" s="199" t="str">
        <f t="shared" si="3106"/>
        <v>DL$16</v>
      </c>
    </row>
    <row r="1837" spans="1:116" x14ac:dyDescent="0.35">
      <c r="A1837" s="174"/>
      <c r="E1837" s="8"/>
      <c r="G1837" s="175" t="s">
        <v>504</v>
      </c>
      <c r="H1837" s="200"/>
      <c r="I1837" s="201"/>
      <c r="J1837" s="201"/>
      <c r="K1837" s="202"/>
      <c r="L1837" s="202"/>
      <c r="M1837" s="202"/>
      <c r="N1837" s="202"/>
      <c r="O1837" s="202"/>
      <c r="P1837" s="202"/>
      <c r="R1837" s="202"/>
      <c r="S1837" s="199" t="str">
        <f t="shared" ref="S1837:CD1837" si="3107">S$21</f>
        <v>S$17</v>
      </c>
      <c r="T1837" s="199" t="str">
        <f t="shared" si="3107"/>
        <v>T$17</v>
      </c>
      <c r="U1837" s="199" t="str">
        <f t="shared" si="3107"/>
        <v>U$17</v>
      </c>
      <c r="V1837" s="199" t="str">
        <f t="shared" si="3107"/>
        <v>V$17</v>
      </c>
      <c r="W1837" s="199" t="str">
        <f t="shared" si="3107"/>
        <v>W$17</v>
      </c>
      <c r="X1837" s="199" t="str">
        <f t="shared" si="3107"/>
        <v>X$17</v>
      </c>
      <c r="Y1837" s="199" t="str">
        <f t="shared" si="3107"/>
        <v>Y$17</v>
      </c>
      <c r="Z1837" s="199" t="str">
        <f t="shared" si="3107"/>
        <v>Z$17</v>
      </c>
      <c r="AA1837" s="199" t="str">
        <f t="shared" si="3107"/>
        <v>AA$17</v>
      </c>
      <c r="AB1837" s="199" t="str">
        <f t="shared" si="3107"/>
        <v>AB$17</v>
      </c>
      <c r="AC1837" s="199" t="str">
        <f t="shared" si="3107"/>
        <v>AC$17</v>
      </c>
      <c r="AD1837" s="199" t="str">
        <f t="shared" si="3107"/>
        <v>AD$17</v>
      </c>
      <c r="AE1837" s="199" t="str">
        <f t="shared" si="3107"/>
        <v>AE$17</v>
      </c>
      <c r="AF1837" s="199" t="str">
        <f t="shared" si="3107"/>
        <v>AF$17</v>
      </c>
      <c r="AG1837" s="199" t="str">
        <f t="shared" si="3107"/>
        <v>AG$17</v>
      </c>
      <c r="AH1837" s="199" t="str">
        <f t="shared" si="3107"/>
        <v>AH$17</v>
      </c>
      <c r="AI1837" s="199" t="str">
        <f t="shared" si="3107"/>
        <v>AI$17</v>
      </c>
      <c r="AJ1837" s="199" t="str">
        <f t="shared" si="3107"/>
        <v>AJ$17</v>
      </c>
      <c r="AK1837" s="199" t="str">
        <f t="shared" si="3107"/>
        <v>AK$17</v>
      </c>
      <c r="AL1837" s="199" t="str">
        <f t="shared" si="3107"/>
        <v>AL$17</v>
      </c>
      <c r="AM1837" s="199" t="str">
        <f t="shared" si="3107"/>
        <v>AM$17</v>
      </c>
      <c r="AN1837" s="199" t="str">
        <f t="shared" si="3107"/>
        <v>AN$17</v>
      </c>
      <c r="AO1837" s="199" t="str">
        <f t="shared" si="3107"/>
        <v>AO$17</v>
      </c>
      <c r="AP1837" s="199" t="str">
        <f t="shared" si="3107"/>
        <v>AP$17</v>
      </c>
      <c r="AQ1837" s="199" t="str">
        <f t="shared" si="3107"/>
        <v>AQ$17</v>
      </c>
      <c r="AR1837" s="199" t="str">
        <f t="shared" si="3107"/>
        <v>AR$17</v>
      </c>
      <c r="AS1837" s="199" t="str">
        <f t="shared" si="3107"/>
        <v>AS$17</v>
      </c>
      <c r="AT1837" s="199" t="str">
        <f t="shared" si="3107"/>
        <v>AT$17</v>
      </c>
      <c r="AU1837" s="199" t="str">
        <f t="shared" si="3107"/>
        <v>AU$17</v>
      </c>
      <c r="AV1837" s="199" t="str">
        <f t="shared" si="3107"/>
        <v>AV$17</v>
      </c>
      <c r="AW1837" s="199" t="str">
        <f t="shared" si="3107"/>
        <v>AW$17</v>
      </c>
      <c r="AX1837" s="199" t="str">
        <f t="shared" si="3107"/>
        <v>AX$17</v>
      </c>
      <c r="AY1837" s="199" t="str">
        <f t="shared" si="3107"/>
        <v>AY$17</v>
      </c>
      <c r="AZ1837" s="199" t="str">
        <f t="shared" si="3107"/>
        <v>AZ$17</v>
      </c>
      <c r="BA1837" s="199" t="str">
        <f t="shared" si="3107"/>
        <v>BA$17</v>
      </c>
      <c r="BB1837" s="199" t="str">
        <f t="shared" si="3107"/>
        <v>BB$17</v>
      </c>
      <c r="BC1837" s="199" t="str">
        <f t="shared" si="3107"/>
        <v>BC$17</v>
      </c>
      <c r="BD1837" s="199" t="str">
        <f t="shared" si="3107"/>
        <v>BD$17</v>
      </c>
      <c r="BE1837" s="199" t="str">
        <f t="shared" si="3107"/>
        <v>BE$17</v>
      </c>
      <c r="BF1837" s="199" t="str">
        <f t="shared" si="3107"/>
        <v>BF$17</v>
      </c>
      <c r="BG1837" s="199" t="str">
        <f t="shared" si="3107"/>
        <v>BG$17</v>
      </c>
      <c r="BH1837" s="199" t="str">
        <f t="shared" si="3107"/>
        <v>BH$17</v>
      </c>
      <c r="BI1837" s="199" t="str">
        <f t="shared" si="3107"/>
        <v>BI$17</v>
      </c>
      <c r="BJ1837" s="199" t="str">
        <f t="shared" si="3107"/>
        <v>BJ$17</v>
      </c>
      <c r="BK1837" s="199" t="str">
        <f t="shared" si="3107"/>
        <v>BK$17</v>
      </c>
      <c r="BL1837" s="199" t="str">
        <f t="shared" si="3107"/>
        <v>BL$17</v>
      </c>
      <c r="BM1837" s="199" t="str">
        <f t="shared" si="3107"/>
        <v>BM$17</v>
      </c>
      <c r="BN1837" s="199" t="str">
        <f t="shared" si="3107"/>
        <v>BN$17</v>
      </c>
      <c r="BO1837" s="199" t="str">
        <f t="shared" si="3107"/>
        <v>BO$17</v>
      </c>
      <c r="BP1837" s="199" t="str">
        <f t="shared" si="3107"/>
        <v>BP$17</v>
      </c>
      <c r="BQ1837" s="199" t="str">
        <f t="shared" si="3107"/>
        <v>BQ$17</v>
      </c>
      <c r="BR1837" s="199" t="str">
        <f t="shared" si="3107"/>
        <v>BR$17</v>
      </c>
      <c r="BS1837" s="199" t="str">
        <f t="shared" si="3107"/>
        <v>BS$17</v>
      </c>
      <c r="BT1837" s="199" t="str">
        <f t="shared" si="3107"/>
        <v>BT$17</v>
      </c>
      <c r="BU1837" s="199" t="str">
        <f t="shared" si="3107"/>
        <v>BU$17</v>
      </c>
      <c r="BV1837" s="199" t="str">
        <f t="shared" si="3107"/>
        <v>BV$17</v>
      </c>
      <c r="BW1837" s="199" t="str">
        <f t="shared" si="3107"/>
        <v>BW$17</v>
      </c>
      <c r="BX1837" s="199" t="str">
        <f t="shared" si="3107"/>
        <v>BX$17</v>
      </c>
      <c r="BY1837" s="199" t="str">
        <f t="shared" si="3107"/>
        <v>BY$17</v>
      </c>
      <c r="BZ1837" s="199" t="str">
        <f t="shared" si="3107"/>
        <v>BZ$17</v>
      </c>
      <c r="CA1837" s="199" t="str">
        <f t="shared" si="3107"/>
        <v>CA$17</v>
      </c>
      <c r="CB1837" s="199" t="str">
        <f t="shared" si="3107"/>
        <v>CB$17</v>
      </c>
      <c r="CC1837" s="199" t="str">
        <f t="shared" si="3107"/>
        <v>CC$17</v>
      </c>
      <c r="CD1837" s="199" t="str">
        <f t="shared" si="3107"/>
        <v>CD$17</v>
      </c>
      <c r="CE1837" s="199" t="str">
        <f t="shared" ref="CE1837:CL1837" si="3108">CE$21</f>
        <v>CE$17</v>
      </c>
      <c r="CF1837" s="199" t="str">
        <f t="shared" si="3108"/>
        <v>CF$17</v>
      </c>
      <c r="CG1837" s="199" t="str">
        <f t="shared" si="3108"/>
        <v>CG$17</v>
      </c>
      <c r="CH1837" s="199" t="str">
        <f t="shared" si="3108"/>
        <v>CH$17</v>
      </c>
      <c r="CI1837" s="199" t="str">
        <f t="shared" si="3108"/>
        <v>CI$17</v>
      </c>
      <c r="CJ1837" s="199" t="str">
        <f t="shared" si="3108"/>
        <v>CJ$17</v>
      </c>
      <c r="CK1837" s="199" t="str">
        <f t="shared" si="3108"/>
        <v>CK$17</v>
      </c>
      <c r="CL1837" s="199" t="str">
        <f t="shared" si="3108"/>
        <v>CL$17</v>
      </c>
      <c r="CN1837" s="201"/>
      <c r="CO1837" s="199" t="str">
        <f t="shared" ref="CO1837:DL1837" si="3109">CO$21</f>
        <v>CO$17</v>
      </c>
      <c r="CP1837" s="199" t="str">
        <f t="shared" si="3109"/>
        <v>CP$17</v>
      </c>
      <c r="CQ1837" s="199" t="str">
        <f t="shared" si="3109"/>
        <v>CQ$17</v>
      </c>
      <c r="CR1837" s="199" t="str">
        <f t="shared" si="3109"/>
        <v>CR$17</v>
      </c>
      <c r="CS1837" s="199" t="str">
        <f t="shared" si="3109"/>
        <v>CS$17</v>
      </c>
      <c r="CT1837" s="199" t="str">
        <f t="shared" si="3109"/>
        <v>CT$17</v>
      </c>
      <c r="CU1837" s="199" t="str">
        <f t="shared" si="3109"/>
        <v>CU$17</v>
      </c>
      <c r="CV1837" s="199" t="str">
        <f t="shared" si="3109"/>
        <v>CV$17</v>
      </c>
      <c r="CW1837" s="199" t="str">
        <f t="shared" si="3109"/>
        <v>CW$17</v>
      </c>
      <c r="CX1837" s="199" t="str">
        <f t="shared" si="3109"/>
        <v>CX$17</v>
      </c>
      <c r="CY1837" s="199" t="str">
        <f t="shared" si="3109"/>
        <v>CY$17</v>
      </c>
      <c r="CZ1837" s="199" t="str">
        <f t="shared" si="3109"/>
        <v>CZ$17</v>
      </c>
      <c r="DA1837" s="199" t="str">
        <f t="shared" si="3109"/>
        <v>DA$17</v>
      </c>
      <c r="DB1837" s="199" t="str">
        <f t="shared" si="3109"/>
        <v>DB$17</v>
      </c>
      <c r="DC1837" s="199" t="str">
        <f t="shared" si="3109"/>
        <v>DC$17</v>
      </c>
      <c r="DD1837" s="199" t="str">
        <f t="shared" si="3109"/>
        <v>DD$17</v>
      </c>
      <c r="DE1837" s="199" t="str">
        <f t="shared" si="3109"/>
        <v>DE$17</v>
      </c>
      <c r="DF1837" s="199" t="str">
        <f t="shared" si="3109"/>
        <v>DF$17</v>
      </c>
      <c r="DG1837" s="199" t="str">
        <f t="shared" si="3109"/>
        <v>DG$17</v>
      </c>
      <c r="DH1837" s="199" t="str">
        <f t="shared" si="3109"/>
        <v>DH$17</v>
      </c>
      <c r="DI1837" s="199" t="str">
        <f t="shared" si="3109"/>
        <v>DI$17</v>
      </c>
      <c r="DJ1837" s="199" t="str">
        <f t="shared" si="3109"/>
        <v>DJ$17</v>
      </c>
      <c r="DK1837" s="199" t="str">
        <f t="shared" si="3109"/>
        <v>DK$17</v>
      </c>
      <c r="DL1837" s="199" t="str">
        <f t="shared" si="3109"/>
        <v>DL$17</v>
      </c>
    </row>
    <row r="1838" spans="1:116" x14ac:dyDescent="0.35">
      <c r="A1838" s="174"/>
      <c r="E1838" s="8"/>
      <c r="G1838" s="175" t="s">
        <v>461</v>
      </c>
      <c r="H1838" s="200"/>
      <c r="I1838" s="201"/>
      <c r="J1838" s="201"/>
      <c r="K1838" s="202"/>
      <c r="L1838" s="202"/>
      <c r="M1838" s="202"/>
      <c r="N1838" s="202"/>
      <c r="O1838" s="202"/>
      <c r="P1838" s="202"/>
      <c r="R1838" s="202"/>
      <c r="S1838" s="190"/>
      <c r="T1838" s="190"/>
      <c r="U1838" s="190"/>
      <c r="V1838" s="190"/>
      <c r="W1838" s="190"/>
      <c r="X1838" s="190"/>
      <c r="Y1838" s="190"/>
      <c r="Z1838" s="190"/>
      <c r="AA1838" s="190"/>
      <c r="AB1838" s="190"/>
      <c r="AC1838" s="190"/>
      <c r="AD1838" s="190"/>
      <c r="AE1838" s="190"/>
      <c r="AF1838" s="190"/>
      <c r="AG1838" s="190"/>
      <c r="AH1838" s="190"/>
      <c r="AI1838" s="190"/>
      <c r="AJ1838" s="190"/>
      <c r="AK1838" s="190"/>
      <c r="AL1838" s="190"/>
      <c r="AM1838" s="190"/>
      <c r="AN1838" s="190"/>
      <c r="AO1838" s="190"/>
      <c r="AP1838" s="190"/>
      <c r="AQ1838" s="190"/>
      <c r="AR1838" s="190"/>
      <c r="AS1838" s="190"/>
      <c r="AT1838" s="190"/>
      <c r="AU1838" s="190"/>
      <c r="AV1838" s="190"/>
      <c r="AW1838" s="190"/>
      <c r="AX1838" s="190"/>
      <c r="AY1838" s="190"/>
      <c r="AZ1838" s="190"/>
      <c r="BA1838" s="190"/>
      <c r="BB1838" s="190"/>
      <c r="BC1838" s="190"/>
      <c r="BD1838" s="190"/>
      <c r="BE1838" s="190"/>
      <c r="BF1838" s="190"/>
      <c r="BG1838" s="190"/>
      <c r="BH1838" s="190"/>
      <c r="BI1838" s="190"/>
      <c r="BJ1838" s="190"/>
      <c r="BK1838" s="190"/>
      <c r="BL1838" s="190"/>
      <c r="BM1838" s="190"/>
      <c r="BN1838" s="190"/>
      <c r="BO1838" s="190"/>
      <c r="BP1838" s="190"/>
      <c r="BQ1838" s="190"/>
      <c r="BR1838" s="190"/>
      <c r="BS1838" s="190"/>
      <c r="BT1838" s="190"/>
      <c r="BU1838" s="190"/>
      <c r="BV1838" s="190"/>
      <c r="BW1838" s="190"/>
      <c r="BX1838" s="190"/>
      <c r="BY1838" s="190"/>
      <c r="BZ1838" s="190"/>
      <c r="CA1838" s="190"/>
      <c r="CB1838" s="190"/>
      <c r="CC1838" s="190"/>
      <c r="CD1838" s="190"/>
      <c r="CE1838" s="190"/>
      <c r="CF1838" s="190"/>
      <c r="CG1838" s="190"/>
      <c r="CH1838" s="190"/>
      <c r="CI1838" s="190"/>
      <c r="CJ1838" s="190"/>
      <c r="CK1838" s="190"/>
      <c r="CL1838" s="190"/>
      <c r="CN1838" s="201"/>
      <c r="CO1838" s="190"/>
      <c r="CP1838" s="190"/>
      <c r="CQ1838" s="190"/>
      <c r="CR1838" s="190"/>
      <c r="CS1838" s="190"/>
      <c r="CT1838" s="190"/>
      <c r="CU1838" s="190"/>
      <c r="CV1838" s="190"/>
      <c r="CW1838" s="190"/>
      <c r="CX1838" s="190"/>
      <c r="CY1838" s="190"/>
      <c r="CZ1838" s="190"/>
      <c r="DA1838" s="190"/>
      <c r="DB1838" s="190"/>
      <c r="DC1838" s="190"/>
      <c r="DD1838" s="190"/>
      <c r="DE1838" s="190"/>
      <c r="DF1838" s="190"/>
      <c r="DG1838" s="190"/>
      <c r="DH1838" s="190"/>
      <c r="DI1838" s="190"/>
      <c r="DJ1838" s="190"/>
      <c r="DK1838" s="190"/>
      <c r="DL1838" s="190"/>
    </row>
    <row r="1839" spans="1:116" x14ac:dyDescent="0.35">
      <c r="A1839" s="174"/>
      <c r="E1839" s="8"/>
      <c r="G1839" s="175" t="s">
        <v>462</v>
      </c>
      <c r="H1839" s="200"/>
      <c r="I1839" s="201"/>
      <c r="J1839" s="201"/>
      <c r="K1839" s="202"/>
      <c r="L1839" s="202"/>
      <c r="M1839" s="202"/>
      <c r="N1839" s="202"/>
      <c r="O1839" s="202"/>
      <c r="P1839" s="202"/>
      <c r="R1839" s="202"/>
      <c r="S1839" s="190"/>
      <c r="T1839" s="190"/>
      <c r="U1839" s="190"/>
      <c r="V1839" s="190"/>
      <c r="W1839" s="190"/>
      <c r="X1839" s="190"/>
      <c r="Y1839" s="190"/>
      <c r="Z1839" s="190"/>
      <c r="AA1839" s="190"/>
      <c r="AB1839" s="190"/>
      <c r="AC1839" s="190"/>
      <c r="AD1839" s="190"/>
      <c r="AE1839" s="190"/>
      <c r="AF1839" s="190"/>
      <c r="AG1839" s="190"/>
      <c r="AH1839" s="190"/>
      <c r="AI1839" s="190"/>
      <c r="AJ1839" s="190"/>
      <c r="AK1839" s="190"/>
      <c r="AL1839" s="190"/>
      <c r="AM1839" s="190"/>
      <c r="AN1839" s="190"/>
      <c r="AO1839" s="190"/>
      <c r="AP1839" s="190"/>
      <c r="AQ1839" s="190"/>
      <c r="AR1839" s="190"/>
      <c r="AS1839" s="190"/>
      <c r="AT1839" s="190"/>
      <c r="AU1839" s="190"/>
      <c r="AV1839" s="190"/>
      <c r="AW1839" s="190"/>
      <c r="AX1839" s="190"/>
      <c r="AY1839" s="190"/>
      <c r="AZ1839" s="190"/>
      <c r="BA1839" s="190"/>
      <c r="BB1839" s="190"/>
      <c r="BC1839" s="190"/>
      <c r="BD1839" s="190"/>
      <c r="BE1839" s="190"/>
      <c r="BF1839" s="190"/>
      <c r="BG1839" s="190"/>
      <c r="BH1839" s="190"/>
      <c r="BI1839" s="190"/>
      <c r="BJ1839" s="190"/>
      <c r="BK1839" s="190"/>
      <c r="BL1839" s="190"/>
      <c r="BM1839" s="190"/>
      <c r="BN1839" s="190"/>
      <c r="BO1839" s="190"/>
      <c r="BP1839" s="190"/>
      <c r="BQ1839" s="190"/>
      <c r="BR1839" s="190"/>
      <c r="BS1839" s="190"/>
      <c r="BT1839" s="190"/>
      <c r="BU1839" s="190"/>
      <c r="BV1839" s="190"/>
      <c r="BW1839" s="190"/>
      <c r="BX1839" s="190"/>
      <c r="BY1839" s="190"/>
      <c r="BZ1839" s="190"/>
      <c r="CA1839" s="190"/>
      <c r="CB1839" s="190"/>
      <c r="CC1839" s="190"/>
      <c r="CD1839" s="190"/>
      <c r="CE1839" s="190"/>
      <c r="CF1839" s="190"/>
      <c r="CG1839" s="190"/>
      <c r="CH1839" s="190"/>
      <c r="CI1839" s="190"/>
      <c r="CJ1839" s="190"/>
      <c r="CK1839" s="190"/>
      <c r="CL1839" s="190"/>
      <c r="CN1839" s="201"/>
      <c r="CO1839" s="190"/>
      <c r="CP1839" s="190"/>
      <c r="CQ1839" s="190"/>
      <c r="CR1839" s="190"/>
      <c r="CS1839" s="190"/>
      <c r="CT1839" s="190"/>
      <c r="CU1839" s="190"/>
      <c r="CV1839" s="190"/>
      <c r="CW1839" s="190"/>
      <c r="CX1839" s="190"/>
      <c r="CY1839" s="190"/>
      <c r="CZ1839" s="190"/>
      <c r="DA1839" s="190"/>
      <c r="DB1839" s="190"/>
      <c r="DC1839" s="190"/>
      <c r="DD1839" s="190"/>
      <c r="DE1839" s="190"/>
      <c r="DF1839" s="190"/>
      <c r="DG1839" s="190"/>
      <c r="DH1839" s="190"/>
      <c r="DI1839" s="190"/>
      <c r="DJ1839" s="190"/>
      <c r="DK1839" s="190"/>
      <c r="DL1839" s="190"/>
    </row>
    <row r="1840" spans="1:116" x14ac:dyDescent="0.35">
      <c r="A1840" s="174"/>
      <c r="E1840" s="8"/>
      <c r="G1840" s="175" t="s">
        <v>491</v>
      </c>
      <c r="H1840" s="200"/>
      <c r="I1840" s="201"/>
      <c r="J1840" s="201"/>
      <c r="K1840" s="202"/>
      <c r="L1840" s="202"/>
      <c r="M1840" s="202"/>
      <c r="N1840" s="202"/>
      <c r="O1840" s="202"/>
      <c r="P1840" s="202"/>
      <c r="R1840" s="202"/>
      <c r="S1840" s="190" t="str">
        <f t="shared" ref="S1840:CD1840" si="3110">S$22</f>
        <v>S$18</v>
      </c>
      <c r="T1840" s="190" t="str">
        <f t="shared" si="3110"/>
        <v>T$18</v>
      </c>
      <c r="U1840" s="190" t="str">
        <f t="shared" si="3110"/>
        <v>U$18</v>
      </c>
      <c r="V1840" s="190" t="str">
        <f t="shared" si="3110"/>
        <v>V$18</v>
      </c>
      <c r="W1840" s="190" t="str">
        <f t="shared" si="3110"/>
        <v>W$18</v>
      </c>
      <c r="X1840" s="190" t="str">
        <f t="shared" si="3110"/>
        <v>X$18</v>
      </c>
      <c r="Y1840" s="190" t="str">
        <f t="shared" si="3110"/>
        <v>Y$18</v>
      </c>
      <c r="Z1840" s="190" t="str">
        <f t="shared" si="3110"/>
        <v>Z$18</v>
      </c>
      <c r="AA1840" s="190" t="str">
        <f t="shared" si="3110"/>
        <v>AA$18</v>
      </c>
      <c r="AB1840" s="190" t="str">
        <f t="shared" si="3110"/>
        <v>AB$18</v>
      </c>
      <c r="AC1840" s="190" t="str">
        <f t="shared" si="3110"/>
        <v>AC$18</v>
      </c>
      <c r="AD1840" s="190" t="str">
        <f t="shared" si="3110"/>
        <v>AD$18</v>
      </c>
      <c r="AE1840" s="190" t="str">
        <f t="shared" si="3110"/>
        <v>AE$18</v>
      </c>
      <c r="AF1840" s="190" t="str">
        <f t="shared" si="3110"/>
        <v>AF$18</v>
      </c>
      <c r="AG1840" s="190" t="str">
        <f t="shared" si="3110"/>
        <v>AG$18</v>
      </c>
      <c r="AH1840" s="190" t="str">
        <f t="shared" si="3110"/>
        <v>AH$18</v>
      </c>
      <c r="AI1840" s="190" t="str">
        <f t="shared" si="3110"/>
        <v>AI$18</v>
      </c>
      <c r="AJ1840" s="190" t="str">
        <f t="shared" si="3110"/>
        <v>AJ$18</v>
      </c>
      <c r="AK1840" s="190" t="str">
        <f t="shared" si="3110"/>
        <v>AK$18</v>
      </c>
      <c r="AL1840" s="190" t="str">
        <f t="shared" si="3110"/>
        <v>AL$18</v>
      </c>
      <c r="AM1840" s="190" t="str">
        <f t="shared" si="3110"/>
        <v>AM$18</v>
      </c>
      <c r="AN1840" s="190" t="str">
        <f t="shared" si="3110"/>
        <v>AN$18</v>
      </c>
      <c r="AO1840" s="190" t="str">
        <f t="shared" si="3110"/>
        <v>AO$18</v>
      </c>
      <c r="AP1840" s="190" t="str">
        <f t="shared" si="3110"/>
        <v>AP$18</v>
      </c>
      <c r="AQ1840" s="190" t="str">
        <f t="shared" si="3110"/>
        <v>AQ$18</v>
      </c>
      <c r="AR1840" s="190" t="str">
        <f t="shared" si="3110"/>
        <v>AR$18</v>
      </c>
      <c r="AS1840" s="190" t="str">
        <f t="shared" si="3110"/>
        <v>AS$18</v>
      </c>
      <c r="AT1840" s="190" t="str">
        <f t="shared" si="3110"/>
        <v>AT$18</v>
      </c>
      <c r="AU1840" s="190" t="str">
        <f t="shared" si="3110"/>
        <v>AU$18</v>
      </c>
      <c r="AV1840" s="190" t="str">
        <f t="shared" si="3110"/>
        <v>AV$18</v>
      </c>
      <c r="AW1840" s="190" t="str">
        <f t="shared" si="3110"/>
        <v>AW$18</v>
      </c>
      <c r="AX1840" s="190" t="str">
        <f t="shared" si="3110"/>
        <v>AX$18</v>
      </c>
      <c r="AY1840" s="190" t="str">
        <f t="shared" si="3110"/>
        <v>AY$18</v>
      </c>
      <c r="AZ1840" s="190" t="str">
        <f t="shared" si="3110"/>
        <v>AZ$18</v>
      </c>
      <c r="BA1840" s="190" t="str">
        <f t="shared" si="3110"/>
        <v>BA$18</v>
      </c>
      <c r="BB1840" s="190" t="str">
        <f t="shared" si="3110"/>
        <v>BB$18</v>
      </c>
      <c r="BC1840" s="190" t="str">
        <f t="shared" si="3110"/>
        <v>BC$18</v>
      </c>
      <c r="BD1840" s="190" t="str">
        <f t="shared" si="3110"/>
        <v>BD$18</v>
      </c>
      <c r="BE1840" s="190" t="str">
        <f t="shared" si="3110"/>
        <v>BE$18</v>
      </c>
      <c r="BF1840" s="190" t="str">
        <f t="shared" si="3110"/>
        <v>BF$18</v>
      </c>
      <c r="BG1840" s="190" t="str">
        <f t="shared" si="3110"/>
        <v>BG$18</v>
      </c>
      <c r="BH1840" s="190" t="str">
        <f t="shared" si="3110"/>
        <v>BH$18</v>
      </c>
      <c r="BI1840" s="190" t="str">
        <f t="shared" si="3110"/>
        <v>BI$18</v>
      </c>
      <c r="BJ1840" s="190" t="str">
        <f t="shared" si="3110"/>
        <v>BJ$18</v>
      </c>
      <c r="BK1840" s="190" t="str">
        <f t="shared" si="3110"/>
        <v>BK$18</v>
      </c>
      <c r="BL1840" s="190" t="str">
        <f t="shared" si="3110"/>
        <v>BL$18</v>
      </c>
      <c r="BM1840" s="190" t="str">
        <f t="shared" si="3110"/>
        <v>BM$18</v>
      </c>
      <c r="BN1840" s="190" t="str">
        <f t="shared" si="3110"/>
        <v>BN$18</v>
      </c>
      <c r="BO1840" s="190" t="str">
        <f t="shared" si="3110"/>
        <v>BO$18</v>
      </c>
      <c r="BP1840" s="190" t="str">
        <f t="shared" si="3110"/>
        <v>BP$18</v>
      </c>
      <c r="BQ1840" s="190" t="str">
        <f t="shared" si="3110"/>
        <v>BQ$18</v>
      </c>
      <c r="BR1840" s="190" t="str">
        <f t="shared" si="3110"/>
        <v>BR$18</v>
      </c>
      <c r="BS1840" s="190" t="str">
        <f t="shared" si="3110"/>
        <v>BS$18</v>
      </c>
      <c r="BT1840" s="190" t="str">
        <f t="shared" si="3110"/>
        <v>BT$18</v>
      </c>
      <c r="BU1840" s="190" t="str">
        <f t="shared" si="3110"/>
        <v>BU$18</v>
      </c>
      <c r="BV1840" s="190" t="str">
        <f t="shared" si="3110"/>
        <v>BV$18</v>
      </c>
      <c r="BW1840" s="190" t="str">
        <f t="shared" si="3110"/>
        <v>BW$18</v>
      </c>
      <c r="BX1840" s="190" t="str">
        <f t="shared" si="3110"/>
        <v>BX$18</v>
      </c>
      <c r="BY1840" s="190" t="str">
        <f t="shared" si="3110"/>
        <v>BY$18</v>
      </c>
      <c r="BZ1840" s="190" t="str">
        <f t="shared" si="3110"/>
        <v>BZ$18</v>
      </c>
      <c r="CA1840" s="190" t="str">
        <f t="shared" si="3110"/>
        <v>CA$18</v>
      </c>
      <c r="CB1840" s="190" t="str">
        <f t="shared" si="3110"/>
        <v>CB$18</v>
      </c>
      <c r="CC1840" s="190" t="str">
        <f t="shared" si="3110"/>
        <v>CC$18</v>
      </c>
      <c r="CD1840" s="190" t="str">
        <f t="shared" si="3110"/>
        <v>CD$18</v>
      </c>
      <c r="CE1840" s="190" t="str">
        <f t="shared" ref="CE1840:CL1840" si="3111">CE$22</f>
        <v>CE$18</v>
      </c>
      <c r="CF1840" s="190" t="str">
        <f t="shared" si="3111"/>
        <v>CF$18</v>
      </c>
      <c r="CG1840" s="190" t="str">
        <f t="shared" si="3111"/>
        <v>CG$18</v>
      </c>
      <c r="CH1840" s="190" t="str">
        <f t="shared" si="3111"/>
        <v>CH$18</v>
      </c>
      <c r="CI1840" s="190" t="str">
        <f t="shared" si="3111"/>
        <v>CI$18</v>
      </c>
      <c r="CJ1840" s="190" t="str">
        <f t="shared" si="3111"/>
        <v>CJ$18</v>
      </c>
      <c r="CK1840" s="190" t="str">
        <f t="shared" si="3111"/>
        <v>CK$18</v>
      </c>
      <c r="CL1840" s="190" t="str">
        <f t="shared" si="3111"/>
        <v>CL$18</v>
      </c>
      <c r="CN1840" s="201"/>
      <c r="CO1840" s="190" t="str">
        <f t="shared" ref="CO1840:DL1840" si="3112">CO$22</f>
        <v>CO$18</v>
      </c>
      <c r="CP1840" s="190" t="str">
        <f t="shared" si="3112"/>
        <v>CP$18</v>
      </c>
      <c r="CQ1840" s="190" t="str">
        <f t="shared" si="3112"/>
        <v>CQ$18</v>
      </c>
      <c r="CR1840" s="190" t="str">
        <f t="shared" si="3112"/>
        <v>CR$18</v>
      </c>
      <c r="CS1840" s="190" t="str">
        <f t="shared" si="3112"/>
        <v>CS$18</v>
      </c>
      <c r="CT1840" s="190" t="str">
        <f t="shared" si="3112"/>
        <v>CT$18</v>
      </c>
      <c r="CU1840" s="190" t="str">
        <f t="shared" si="3112"/>
        <v>CU$18</v>
      </c>
      <c r="CV1840" s="190" t="str">
        <f t="shared" si="3112"/>
        <v>CV$18</v>
      </c>
      <c r="CW1840" s="190" t="str">
        <f t="shared" si="3112"/>
        <v>CW$18</v>
      </c>
      <c r="CX1840" s="190" t="str">
        <f t="shared" si="3112"/>
        <v>CX$18</v>
      </c>
      <c r="CY1840" s="190" t="str">
        <f t="shared" si="3112"/>
        <v>CY$18</v>
      </c>
      <c r="CZ1840" s="190" t="str">
        <f t="shared" si="3112"/>
        <v>CZ$18</v>
      </c>
      <c r="DA1840" s="190" t="str">
        <f t="shared" si="3112"/>
        <v>DA$18</v>
      </c>
      <c r="DB1840" s="190" t="str">
        <f t="shared" si="3112"/>
        <v>DB$18</v>
      </c>
      <c r="DC1840" s="190" t="str">
        <f t="shared" si="3112"/>
        <v>DC$18</v>
      </c>
      <c r="DD1840" s="190" t="str">
        <f t="shared" si="3112"/>
        <v>DD$18</v>
      </c>
      <c r="DE1840" s="190" t="str">
        <f t="shared" si="3112"/>
        <v>DE$18</v>
      </c>
      <c r="DF1840" s="190" t="str">
        <f t="shared" si="3112"/>
        <v>DF$18</v>
      </c>
      <c r="DG1840" s="190" t="str">
        <f t="shared" si="3112"/>
        <v>DG$18</v>
      </c>
      <c r="DH1840" s="190" t="str">
        <f t="shared" si="3112"/>
        <v>DH$18</v>
      </c>
      <c r="DI1840" s="190" t="str">
        <f t="shared" si="3112"/>
        <v>DI$18</v>
      </c>
      <c r="DJ1840" s="190" t="str">
        <f t="shared" si="3112"/>
        <v>DJ$18</v>
      </c>
      <c r="DK1840" s="190" t="str">
        <f t="shared" si="3112"/>
        <v>DK$18</v>
      </c>
      <c r="DL1840" s="190" t="str">
        <f t="shared" si="3112"/>
        <v>DL$18</v>
      </c>
    </row>
    <row r="1841" spans="1:116" x14ac:dyDescent="0.35">
      <c r="A1841" s="174"/>
      <c r="E1841" s="8"/>
      <c r="G1841" s="175" t="s">
        <v>505</v>
      </c>
      <c r="H1841" s="200"/>
      <c r="I1841" s="201"/>
      <c r="J1841" s="201"/>
      <c r="K1841" s="202"/>
      <c r="L1841" s="202"/>
      <c r="M1841" s="202"/>
      <c r="N1841" s="202"/>
      <c r="O1841" s="202"/>
      <c r="P1841" s="202"/>
      <c r="R1841" s="202"/>
      <c r="S1841" s="190" t="str">
        <f t="shared" ref="S1841:CD1841" si="3113">S$23</f>
        <v>S$19</v>
      </c>
      <c r="T1841" s="190" t="str">
        <f t="shared" si="3113"/>
        <v>T$19</v>
      </c>
      <c r="U1841" s="190" t="str">
        <f t="shared" si="3113"/>
        <v>U$19</v>
      </c>
      <c r="V1841" s="190" t="str">
        <f t="shared" si="3113"/>
        <v>V$19</v>
      </c>
      <c r="W1841" s="190" t="str">
        <f t="shared" si="3113"/>
        <v>W$19</v>
      </c>
      <c r="X1841" s="190" t="str">
        <f t="shared" si="3113"/>
        <v>X$19</v>
      </c>
      <c r="Y1841" s="190" t="str">
        <f t="shared" si="3113"/>
        <v>Y$19</v>
      </c>
      <c r="Z1841" s="190" t="str">
        <f t="shared" si="3113"/>
        <v>Z$19</v>
      </c>
      <c r="AA1841" s="190" t="str">
        <f t="shared" si="3113"/>
        <v>AA$19</v>
      </c>
      <c r="AB1841" s="190" t="str">
        <f t="shared" si="3113"/>
        <v>AB$19</v>
      </c>
      <c r="AC1841" s="190" t="str">
        <f t="shared" si="3113"/>
        <v>AC$19</v>
      </c>
      <c r="AD1841" s="190" t="str">
        <f t="shared" si="3113"/>
        <v>AD$19</v>
      </c>
      <c r="AE1841" s="190" t="str">
        <f t="shared" si="3113"/>
        <v>AE$19</v>
      </c>
      <c r="AF1841" s="190" t="str">
        <f t="shared" si="3113"/>
        <v>AF$19</v>
      </c>
      <c r="AG1841" s="190" t="str">
        <f t="shared" si="3113"/>
        <v>AG$19</v>
      </c>
      <c r="AH1841" s="190" t="str">
        <f t="shared" si="3113"/>
        <v>AH$19</v>
      </c>
      <c r="AI1841" s="190" t="str">
        <f t="shared" si="3113"/>
        <v>AI$19</v>
      </c>
      <c r="AJ1841" s="190" t="str">
        <f t="shared" si="3113"/>
        <v>AJ$19</v>
      </c>
      <c r="AK1841" s="190" t="str">
        <f t="shared" si="3113"/>
        <v>AK$19</v>
      </c>
      <c r="AL1841" s="190" t="str">
        <f t="shared" si="3113"/>
        <v>AL$19</v>
      </c>
      <c r="AM1841" s="190" t="str">
        <f t="shared" si="3113"/>
        <v>AM$19</v>
      </c>
      <c r="AN1841" s="190" t="str">
        <f t="shared" si="3113"/>
        <v>AN$19</v>
      </c>
      <c r="AO1841" s="190" t="str">
        <f t="shared" si="3113"/>
        <v>AO$19</v>
      </c>
      <c r="AP1841" s="190" t="str">
        <f t="shared" si="3113"/>
        <v>AP$19</v>
      </c>
      <c r="AQ1841" s="190" t="str">
        <f t="shared" si="3113"/>
        <v>AQ$19</v>
      </c>
      <c r="AR1841" s="190" t="str">
        <f t="shared" si="3113"/>
        <v>AR$19</v>
      </c>
      <c r="AS1841" s="190" t="str">
        <f t="shared" si="3113"/>
        <v>AS$19</v>
      </c>
      <c r="AT1841" s="190" t="str">
        <f t="shared" si="3113"/>
        <v>AT$19</v>
      </c>
      <c r="AU1841" s="190" t="str">
        <f t="shared" si="3113"/>
        <v>AU$19</v>
      </c>
      <c r="AV1841" s="190" t="str">
        <f t="shared" si="3113"/>
        <v>AV$19</v>
      </c>
      <c r="AW1841" s="190" t="str">
        <f t="shared" si="3113"/>
        <v>AW$19</v>
      </c>
      <c r="AX1841" s="190" t="str">
        <f t="shared" si="3113"/>
        <v>AX$19</v>
      </c>
      <c r="AY1841" s="190" t="str">
        <f t="shared" si="3113"/>
        <v>AY$19</v>
      </c>
      <c r="AZ1841" s="190" t="str">
        <f t="shared" si="3113"/>
        <v>AZ$19</v>
      </c>
      <c r="BA1841" s="190" t="str">
        <f t="shared" si="3113"/>
        <v>BA$19</v>
      </c>
      <c r="BB1841" s="190" t="str">
        <f t="shared" si="3113"/>
        <v>BB$19</v>
      </c>
      <c r="BC1841" s="190" t="str">
        <f t="shared" si="3113"/>
        <v>BC$19</v>
      </c>
      <c r="BD1841" s="190" t="str">
        <f t="shared" si="3113"/>
        <v>BD$19</v>
      </c>
      <c r="BE1841" s="190" t="str">
        <f t="shared" si="3113"/>
        <v>BE$19</v>
      </c>
      <c r="BF1841" s="190" t="str">
        <f t="shared" si="3113"/>
        <v>BF$19</v>
      </c>
      <c r="BG1841" s="190" t="str">
        <f t="shared" si="3113"/>
        <v>BG$19</v>
      </c>
      <c r="BH1841" s="190" t="str">
        <f t="shared" si="3113"/>
        <v>BH$19</v>
      </c>
      <c r="BI1841" s="190" t="str">
        <f t="shared" si="3113"/>
        <v>BI$19</v>
      </c>
      <c r="BJ1841" s="190" t="str">
        <f t="shared" si="3113"/>
        <v>BJ$19</v>
      </c>
      <c r="BK1841" s="190" t="str">
        <f t="shared" si="3113"/>
        <v>BK$19</v>
      </c>
      <c r="BL1841" s="190" t="str">
        <f t="shared" si="3113"/>
        <v>BL$19</v>
      </c>
      <c r="BM1841" s="190" t="str">
        <f t="shared" si="3113"/>
        <v>BM$19</v>
      </c>
      <c r="BN1841" s="190" t="str">
        <f t="shared" si="3113"/>
        <v>BN$19</v>
      </c>
      <c r="BO1841" s="190" t="str">
        <f t="shared" si="3113"/>
        <v>BO$19</v>
      </c>
      <c r="BP1841" s="190" t="str">
        <f t="shared" si="3113"/>
        <v>BP$19</v>
      </c>
      <c r="BQ1841" s="190" t="str">
        <f t="shared" si="3113"/>
        <v>BQ$19</v>
      </c>
      <c r="BR1841" s="190" t="str">
        <f t="shared" si="3113"/>
        <v>BR$19</v>
      </c>
      <c r="BS1841" s="190" t="str">
        <f t="shared" si="3113"/>
        <v>BS$19</v>
      </c>
      <c r="BT1841" s="190" t="str">
        <f t="shared" si="3113"/>
        <v>BT$19</v>
      </c>
      <c r="BU1841" s="190" t="str">
        <f t="shared" si="3113"/>
        <v>BU$19</v>
      </c>
      <c r="BV1841" s="190" t="str">
        <f t="shared" si="3113"/>
        <v>BV$19</v>
      </c>
      <c r="BW1841" s="190" t="str">
        <f t="shared" si="3113"/>
        <v>BW$19</v>
      </c>
      <c r="BX1841" s="190" t="str">
        <f t="shared" si="3113"/>
        <v>BX$19</v>
      </c>
      <c r="BY1841" s="190" t="str">
        <f t="shared" si="3113"/>
        <v>BY$19</v>
      </c>
      <c r="BZ1841" s="190" t="str">
        <f t="shared" si="3113"/>
        <v>BZ$19</v>
      </c>
      <c r="CA1841" s="190" t="str">
        <f t="shared" si="3113"/>
        <v>CA$19</v>
      </c>
      <c r="CB1841" s="190" t="str">
        <f t="shared" si="3113"/>
        <v>CB$19</v>
      </c>
      <c r="CC1841" s="190" t="str">
        <f t="shared" si="3113"/>
        <v>CC$19</v>
      </c>
      <c r="CD1841" s="190" t="str">
        <f t="shared" si="3113"/>
        <v>CD$19</v>
      </c>
      <c r="CE1841" s="190" t="str">
        <f t="shared" ref="CE1841:CL1841" si="3114">CE$23</f>
        <v>CE$19</v>
      </c>
      <c r="CF1841" s="190" t="str">
        <f t="shared" si="3114"/>
        <v>CF$19</v>
      </c>
      <c r="CG1841" s="190" t="str">
        <f t="shared" si="3114"/>
        <v>CG$19</v>
      </c>
      <c r="CH1841" s="190" t="str">
        <f t="shared" si="3114"/>
        <v>CH$19</v>
      </c>
      <c r="CI1841" s="190" t="str">
        <f t="shared" si="3114"/>
        <v>CI$19</v>
      </c>
      <c r="CJ1841" s="190" t="str">
        <f t="shared" si="3114"/>
        <v>CJ$19</v>
      </c>
      <c r="CK1841" s="190" t="str">
        <f t="shared" si="3114"/>
        <v>CK$19</v>
      </c>
      <c r="CL1841" s="190" t="str">
        <f t="shared" si="3114"/>
        <v>CL$19</v>
      </c>
      <c r="CN1841" s="201"/>
      <c r="CO1841" s="190" t="str">
        <f t="shared" ref="CO1841:DL1841" si="3115">CO$23</f>
        <v>CO$19</v>
      </c>
      <c r="CP1841" s="190" t="str">
        <f t="shared" si="3115"/>
        <v>CP$19</v>
      </c>
      <c r="CQ1841" s="190" t="str">
        <f t="shared" si="3115"/>
        <v>CQ$19</v>
      </c>
      <c r="CR1841" s="190" t="str">
        <f t="shared" si="3115"/>
        <v>CR$19</v>
      </c>
      <c r="CS1841" s="190" t="str">
        <f t="shared" si="3115"/>
        <v>CS$19</v>
      </c>
      <c r="CT1841" s="190" t="str">
        <f t="shared" si="3115"/>
        <v>CT$19</v>
      </c>
      <c r="CU1841" s="190" t="str">
        <f t="shared" si="3115"/>
        <v>CU$19</v>
      </c>
      <c r="CV1841" s="190" t="str">
        <f t="shared" si="3115"/>
        <v>CV$19</v>
      </c>
      <c r="CW1841" s="190" t="str">
        <f t="shared" si="3115"/>
        <v>CW$19</v>
      </c>
      <c r="CX1841" s="190" t="str">
        <f t="shared" si="3115"/>
        <v>CX$19</v>
      </c>
      <c r="CY1841" s="190" t="str">
        <f t="shared" si="3115"/>
        <v>CY$19</v>
      </c>
      <c r="CZ1841" s="190" t="str">
        <f t="shared" si="3115"/>
        <v>CZ$19</v>
      </c>
      <c r="DA1841" s="190" t="str">
        <f t="shared" si="3115"/>
        <v>DA$19</v>
      </c>
      <c r="DB1841" s="190" t="str">
        <f t="shared" si="3115"/>
        <v>DB$19</v>
      </c>
      <c r="DC1841" s="190" t="str">
        <f t="shared" si="3115"/>
        <v>DC$19</v>
      </c>
      <c r="DD1841" s="190" t="str">
        <f t="shared" si="3115"/>
        <v>DD$19</v>
      </c>
      <c r="DE1841" s="190" t="str">
        <f t="shared" si="3115"/>
        <v>DE$19</v>
      </c>
      <c r="DF1841" s="190" t="str">
        <f t="shared" si="3115"/>
        <v>DF$19</v>
      </c>
      <c r="DG1841" s="190" t="str">
        <f t="shared" si="3115"/>
        <v>DG$19</v>
      </c>
      <c r="DH1841" s="190" t="str">
        <f t="shared" si="3115"/>
        <v>DH$19</v>
      </c>
      <c r="DI1841" s="190" t="str">
        <f t="shared" si="3115"/>
        <v>DI$19</v>
      </c>
      <c r="DJ1841" s="190" t="str">
        <f t="shared" si="3115"/>
        <v>DJ$19</v>
      </c>
      <c r="DK1841" s="190" t="str">
        <f t="shared" si="3115"/>
        <v>DK$19</v>
      </c>
      <c r="DL1841" s="190" t="str">
        <f t="shared" si="3115"/>
        <v>DL$19</v>
      </c>
    </row>
    <row r="1842" spans="1:116" x14ac:dyDescent="0.35">
      <c r="A1842" s="142" t="s">
        <v>218</v>
      </c>
      <c r="B1842" s="31" t="s">
        <v>81</v>
      </c>
      <c r="C1842" s="31"/>
      <c r="D1842" t="s">
        <v>510</v>
      </c>
      <c r="E1842" s="8" t="str">
        <f t="shared" ref="E1842:E1845" si="3116">ROW()&amp;" "&amp;D1842</f>
        <v>1842 VOV-TV-V</v>
      </c>
      <c r="F1842" t="s">
        <v>511</v>
      </c>
      <c r="G1842" s="175" t="s">
        <v>463</v>
      </c>
      <c r="H1842" s="142"/>
      <c r="I1842" s="144"/>
      <c r="J1842" s="144"/>
      <c r="K1842" s="142"/>
      <c r="L1842" s="142"/>
      <c r="M1842" s="142"/>
      <c r="N1842" s="142"/>
      <c r="O1842" s="142"/>
      <c r="P1842" s="142"/>
      <c r="R1842" s="143"/>
      <c r="S1842" s="168"/>
      <c r="T1842" s="168"/>
      <c r="U1842" s="168"/>
      <c r="V1842" s="168"/>
      <c r="W1842" s="168"/>
      <c r="X1842" s="168"/>
      <c r="Y1842" s="168"/>
      <c r="Z1842" s="168"/>
      <c r="AA1842" s="168"/>
      <c r="AB1842" s="168"/>
      <c r="AC1842" s="168"/>
      <c r="AD1842" s="168"/>
      <c r="AE1842" s="168"/>
      <c r="AF1842" s="168"/>
      <c r="AG1842" s="168"/>
      <c r="AH1842" s="168"/>
      <c r="AI1842" s="168"/>
      <c r="AJ1842" s="168"/>
      <c r="AK1842" s="168"/>
      <c r="AL1842" s="168"/>
      <c r="AM1842" s="168"/>
      <c r="AN1842" s="168"/>
      <c r="AO1842" s="168"/>
      <c r="AP1842" s="168"/>
      <c r="AQ1842" s="168"/>
      <c r="AR1842" s="168"/>
      <c r="AS1842" s="168"/>
      <c r="AT1842" s="168"/>
      <c r="AU1842" s="168"/>
      <c r="AV1842" s="168"/>
      <c r="AW1842" s="168"/>
      <c r="AX1842" s="168"/>
      <c r="AY1842" s="168"/>
      <c r="AZ1842" s="168"/>
      <c r="BA1842" s="168"/>
      <c r="BB1842" s="168"/>
      <c r="BC1842" s="168"/>
      <c r="BD1842" s="168"/>
      <c r="BE1842" s="168"/>
      <c r="BF1842" s="168"/>
      <c r="BG1842" s="168"/>
      <c r="BH1842" s="168"/>
      <c r="BI1842" s="168"/>
      <c r="BJ1842" s="168"/>
      <c r="BK1842" s="168"/>
      <c r="BL1842" s="168"/>
      <c r="BM1842" s="168"/>
      <c r="BN1842" s="168"/>
      <c r="BO1842" s="168"/>
      <c r="BP1842" s="168"/>
      <c r="BQ1842" s="168"/>
      <c r="BR1842" s="168"/>
      <c r="BS1842" s="168"/>
      <c r="BT1842" s="168"/>
      <c r="BU1842" s="168"/>
      <c r="BV1842" s="168"/>
      <c r="BW1842" s="168"/>
      <c r="BX1842" s="168"/>
      <c r="BY1842" s="168"/>
      <c r="BZ1842" s="168"/>
      <c r="CA1842" s="168"/>
      <c r="CB1842" s="168"/>
      <c r="CC1842" s="168"/>
      <c r="CD1842" s="168"/>
      <c r="CE1842" s="168"/>
      <c r="CF1842" s="168"/>
      <c r="CG1842" s="168"/>
      <c r="CH1842" s="168"/>
      <c r="CI1842" s="168"/>
      <c r="CJ1842" s="168"/>
      <c r="CK1842" s="168"/>
      <c r="CL1842" s="168"/>
      <c r="CN1842" s="144"/>
      <c r="CO1842" s="168"/>
      <c r="CP1842" s="168"/>
      <c r="CQ1842" s="168"/>
      <c r="CR1842" s="168"/>
      <c r="CS1842" s="168"/>
      <c r="CT1842" s="168"/>
      <c r="CU1842" s="168"/>
      <c r="CV1842" s="168"/>
      <c r="CW1842" s="168"/>
      <c r="CX1842" s="168"/>
      <c r="CY1842" s="168"/>
      <c r="CZ1842" s="168"/>
      <c r="DA1842" s="168"/>
      <c r="DB1842" s="168"/>
      <c r="DC1842" s="168"/>
      <c r="DD1842" s="168"/>
      <c r="DE1842" s="168"/>
      <c r="DF1842" s="168"/>
      <c r="DG1842" s="168"/>
      <c r="DH1842" s="168"/>
      <c r="DI1842" s="168"/>
      <c r="DJ1842" s="168"/>
      <c r="DK1842" s="168"/>
      <c r="DL1842" s="168"/>
    </row>
    <row r="1843" spans="1:116" x14ac:dyDescent="0.35">
      <c r="A1843" s="12"/>
      <c r="B1843" s="12" t="s">
        <v>332</v>
      </c>
      <c r="C1843" s="12"/>
      <c r="D1843" t="s">
        <v>510</v>
      </c>
      <c r="E1843" s="8" t="str">
        <f t="shared" si="3116"/>
        <v>1843 VOV-TV-V</v>
      </c>
      <c r="G1843" s="175" t="s">
        <v>464</v>
      </c>
      <c r="H1843" s="12"/>
      <c r="I1843" s="60"/>
      <c r="J1843" s="60"/>
      <c r="K1843" s="12"/>
      <c r="L1843" s="12"/>
      <c r="M1843" s="12"/>
      <c r="N1843" s="12"/>
      <c r="O1843" s="12"/>
      <c r="P1843" s="12"/>
      <c r="R1843" s="13"/>
      <c r="S1843" s="76"/>
      <c r="T1843" s="76"/>
      <c r="U1843" s="76"/>
      <c r="V1843" s="76"/>
      <c r="W1843" s="76"/>
      <c r="X1843" s="76"/>
      <c r="Y1843" s="76"/>
      <c r="Z1843" s="76"/>
      <c r="AA1843" s="76"/>
      <c r="AB1843" s="76"/>
      <c r="AC1843" s="76"/>
      <c r="AD1843" s="76"/>
      <c r="AE1843" s="76"/>
      <c r="AF1843" s="76"/>
      <c r="AG1843" s="76"/>
      <c r="AH1843" s="76"/>
      <c r="AI1843" s="76"/>
      <c r="AJ1843" s="76"/>
      <c r="AK1843" s="76"/>
      <c r="AL1843" s="76"/>
      <c r="AM1843" s="76"/>
      <c r="AN1843" s="76"/>
      <c r="AO1843" s="76"/>
      <c r="AP1843" s="76"/>
      <c r="AQ1843" s="76"/>
      <c r="AR1843" s="76"/>
      <c r="AS1843" s="76"/>
      <c r="AT1843" s="76"/>
      <c r="AU1843" s="76"/>
      <c r="AV1843" s="76"/>
      <c r="AW1843" s="76"/>
      <c r="AX1843" s="76"/>
      <c r="AY1843" s="76"/>
      <c r="AZ1843" s="76"/>
      <c r="BA1843" s="76"/>
      <c r="BB1843" s="76"/>
      <c r="BC1843" s="76"/>
      <c r="BD1843" s="76"/>
      <c r="BE1843" s="76"/>
      <c r="BF1843" s="76"/>
      <c r="BG1843" s="76"/>
      <c r="BH1843" s="76"/>
      <c r="BI1843" s="76"/>
      <c r="BJ1843" s="76"/>
      <c r="BK1843" s="76"/>
      <c r="BL1843" s="76"/>
      <c r="BM1843" s="76"/>
      <c r="BN1843" s="76"/>
      <c r="BO1843" s="76"/>
      <c r="BP1843" s="76"/>
      <c r="BQ1843" s="76"/>
      <c r="BR1843" s="76"/>
      <c r="BS1843" s="76"/>
      <c r="BT1843" s="76"/>
      <c r="BU1843" s="76"/>
      <c r="BV1843" s="76"/>
      <c r="BW1843" s="76"/>
      <c r="BX1843" s="76"/>
      <c r="BY1843" s="76"/>
      <c r="BZ1843" s="76"/>
      <c r="CA1843" s="76"/>
      <c r="CB1843" s="76"/>
      <c r="CC1843" s="76"/>
      <c r="CD1843" s="76"/>
      <c r="CE1843" s="76"/>
      <c r="CF1843" s="76"/>
      <c r="CG1843" s="76"/>
      <c r="CH1843" s="76"/>
      <c r="CI1843" s="76"/>
      <c r="CJ1843" s="76"/>
      <c r="CK1843" s="76"/>
      <c r="CL1843" s="76"/>
      <c r="CN1843" s="60"/>
      <c r="CO1843" s="239"/>
      <c r="CP1843" s="239"/>
      <c r="CQ1843" s="239"/>
      <c r="CR1843" s="239"/>
      <c r="CS1843" s="239"/>
      <c r="CT1843" s="239"/>
      <c r="CU1843" s="239"/>
      <c r="CV1843" s="239"/>
      <c r="CW1843" s="239"/>
      <c r="CX1843" s="239"/>
      <c r="CY1843" s="239"/>
      <c r="CZ1843" s="239"/>
      <c r="DA1843" s="239"/>
      <c r="DB1843" s="239"/>
      <c r="DC1843" s="239"/>
      <c r="DD1843" s="239"/>
      <c r="DE1843" s="239"/>
      <c r="DF1843" s="239"/>
      <c r="DG1843" s="239"/>
      <c r="DH1843" s="239"/>
      <c r="DI1843" s="239"/>
      <c r="DJ1843" s="239"/>
      <c r="DK1843" s="239"/>
      <c r="DL1843" s="239"/>
    </row>
    <row r="1844" spans="1:116" x14ac:dyDescent="0.35">
      <c r="A1844" s="31"/>
      <c r="B1844" s="31"/>
      <c r="C1844" s="31"/>
      <c r="D1844" t="s">
        <v>510</v>
      </c>
      <c r="E1844" s="8" t="str">
        <f t="shared" si="3116"/>
        <v>1844 VOV-TV-V</v>
      </c>
      <c r="G1844" s="143" t="s">
        <v>509</v>
      </c>
      <c r="H1844" s="31"/>
      <c r="I1844" s="73"/>
      <c r="J1844" s="73"/>
      <c r="K1844" s="12">
        <v>2</v>
      </c>
      <c r="L1844" s="12">
        <v>2</v>
      </c>
      <c r="M1844" s="12">
        <v>2</v>
      </c>
      <c r="N1844" s="12">
        <v>2</v>
      </c>
      <c r="O1844" s="12">
        <v>2</v>
      </c>
      <c r="P1844" s="12">
        <v>2</v>
      </c>
      <c r="R1844" s="67"/>
      <c r="S1844" s="76" cm="1">
        <f t="array" ref="S1844">INDEX($K:$P,ROW(),MATCH(S$3,$K$2:$P$2,0))</f>
        <v>2</v>
      </c>
      <c r="T1844" s="76" cm="1">
        <f t="array" ref="T1844">INDEX($K:$P,ROW(),MATCH(T$3,$K$2:$P$2,0))</f>
        <v>2</v>
      </c>
      <c r="U1844" s="76" cm="1">
        <f t="array" ref="U1844">INDEX($K:$P,ROW(),MATCH(U$3,$K$2:$P$2,0))</f>
        <v>2</v>
      </c>
      <c r="V1844" s="76" cm="1">
        <f t="array" ref="V1844">INDEX($K:$P,ROW(),MATCH(V$3,$K$2:$P$2,0))</f>
        <v>2</v>
      </c>
      <c r="W1844" s="76" cm="1">
        <f t="array" ref="W1844">INDEX($K:$P,ROW(),MATCH(W$3,$K$2:$P$2,0))</f>
        <v>2</v>
      </c>
      <c r="X1844" s="76" cm="1">
        <f t="array" ref="X1844">INDEX($K:$P,ROW(),MATCH(X$3,$K$2:$P$2,0))</f>
        <v>2</v>
      </c>
      <c r="Y1844" s="76" cm="1">
        <f t="array" ref="Y1844">INDEX($K:$P,ROW(),MATCH(Y$3,$K$2:$P$2,0))</f>
        <v>2</v>
      </c>
      <c r="Z1844" s="76" cm="1">
        <f t="array" ref="Z1844">INDEX($K:$P,ROW(),MATCH(Z$3,$K$2:$P$2,0))</f>
        <v>2</v>
      </c>
      <c r="AA1844" s="76" cm="1">
        <f t="array" ref="AA1844">INDEX($K:$P,ROW(),MATCH(AA$3,$K$2:$P$2,0))</f>
        <v>2</v>
      </c>
      <c r="AB1844" s="76" cm="1">
        <f t="array" ref="AB1844">INDEX($K:$P,ROW(),MATCH(AB$3,$K$2:$P$2,0))</f>
        <v>2</v>
      </c>
      <c r="AC1844" s="76" cm="1">
        <f t="array" ref="AC1844">INDEX($K:$P,ROW(),MATCH(AC$3,$K$2:$P$2,0))</f>
        <v>2</v>
      </c>
      <c r="AD1844" s="76" cm="1">
        <f t="array" ref="AD1844">INDEX($K:$P,ROW(),MATCH(AD$3,$K$2:$P$2,0))</f>
        <v>2</v>
      </c>
      <c r="AE1844" s="76" cm="1">
        <f t="array" ref="AE1844">INDEX($K:$P,ROW(),MATCH(AE$3,$K$2:$P$2,0))</f>
        <v>2</v>
      </c>
      <c r="AF1844" s="76" cm="1">
        <f t="array" ref="AF1844">INDEX($K:$P,ROW(),MATCH(AF$3,$K$2:$P$2,0))</f>
        <v>2</v>
      </c>
      <c r="AG1844" s="76" cm="1">
        <f t="array" ref="AG1844">INDEX($K:$P,ROW(),MATCH(AG$3,$K$2:$P$2,0))</f>
        <v>2</v>
      </c>
      <c r="AH1844" s="76" cm="1">
        <f t="array" ref="AH1844">INDEX($K:$P,ROW(),MATCH(AH$3,$K$2:$P$2,0))</f>
        <v>2</v>
      </c>
      <c r="AI1844" s="76" cm="1">
        <f t="array" ref="AI1844">INDEX($K:$P,ROW(),MATCH(AI$3,$K$2:$P$2,0))</f>
        <v>2</v>
      </c>
      <c r="AJ1844" s="76" cm="1">
        <f t="array" ref="AJ1844">INDEX($K:$P,ROW(),MATCH(AJ$3,$K$2:$P$2,0))</f>
        <v>2</v>
      </c>
      <c r="AK1844" s="76" cm="1">
        <f t="array" ref="AK1844">INDEX($K:$P,ROW(),MATCH(AK$3,$K$2:$P$2,0))</f>
        <v>2</v>
      </c>
      <c r="AL1844" s="76" cm="1">
        <f t="array" ref="AL1844">INDEX($K:$P,ROW(),MATCH(AL$3,$K$2:$P$2,0))</f>
        <v>2</v>
      </c>
      <c r="AM1844" s="76" cm="1">
        <f t="array" ref="AM1844">INDEX($K:$P,ROW(),MATCH(AM$3,$K$2:$P$2,0))</f>
        <v>2</v>
      </c>
      <c r="AN1844" s="76" cm="1">
        <f t="array" ref="AN1844">INDEX($K:$P,ROW(),MATCH(AN$3,$K$2:$P$2,0))</f>
        <v>2</v>
      </c>
      <c r="AO1844" s="76" cm="1">
        <f t="array" ref="AO1844">INDEX($K:$P,ROW(),MATCH(AO$3,$K$2:$P$2,0))</f>
        <v>2</v>
      </c>
      <c r="AP1844" s="76" cm="1">
        <f t="array" ref="AP1844">INDEX($K:$P,ROW(),MATCH(AP$3,$K$2:$P$2,0))</f>
        <v>2</v>
      </c>
      <c r="AQ1844" s="76" cm="1">
        <f t="array" ref="AQ1844">INDEX($K:$P,ROW(),MATCH(AQ$3,$K$2:$P$2,0))</f>
        <v>2</v>
      </c>
      <c r="AR1844" s="76" cm="1">
        <f t="array" ref="AR1844">INDEX($K:$P,ROW(),MATCH(AR$3,$K$2:$P$2,0))</f>
        <v>2</v>
      </c>
      <c r="AS1844" s="76" cm="1">
        <f t="array" ref="AS1844">INDEX($K:$P,ROW(),MATCH(AS$3,$K$2:$P$2,0))</f>
        <v>2</v>
      </c>
      <c r="AT1844" s="76" cm="1">
        <f t="array" ref="AT1844">INDEX($K:$P,ROW(),MATCH(AT$3,$K$2:$P$2,0))</f>
        <v>2</v>
      </c>
      <c r="AU1844" s="76" cm="1">
        <f t="array" ref="AU1844">INDEX($K:$P,ROW(),MATCH(AU$3,$K$2:$P$2,0))</f>
        <v>2</v>
      </c>
      <c r="AV1844" s="76" cm="1">
        <f t="array" ref="AV1844">INDEX($K:$P,ROW(),MATCH(AV$3,$K$2:$P$2,0))</f>
        <v>2</v>
      </c>
      <c r="AW1844" s="76" cm="1">
        <f t="array" ref="AW1844">INDEX($K:$P,ROW(),MATCH(AW$3,$K$2:$P$2,0))</f>
        <v>2</v>
      </c>
      <c r="AX1844" s="76" cm="1">
        <f t="array" ref="AX1844">INDEX($K:$P,ROW(),MATCH(AX$3,$K$2:$P$2,0))</f>
        <v>2</v>
      </c>
      <c r="AY1844" s="76" cm="1">
        <f t="array" ref="AY1844">INDEX($K:$P,ROW(),MATCH(AY$3,$K$2:$P$2,0))</f>
        <v>2</v>
      </c>
      <c r="AZ1844" s="76" cm="1">
        <f t="array" ref="AZ1844">INDEX($K:$P,ROW(),MATCH(AZ$3,$K$2:$P$2,0))</f>
        <v>2</v>
      </c>
      <c r="BA1844" s="76" cm="1">
        <f t="array" ref="BA1844">INDEX($K:$P,ROW(),MATCH(BA$3,$K$2:$P$2,0))</f>
        <v>2</v>
      </c>
      <c r="BB1844" s="76" cm="1">
        <f t="array" ref="BB1844">INDEX($K:$P,ROW(),MATCH(BB$3,$K$2:$P$2,0))</f>
        <v>2</v>
      </c>
      <c r="BC1844" s="76" cm="1">
        <f t="array" ref="BC1844">INDEX($K:$P,ROW(),MATCH(BC$3,$K$2:$P$2,0))</f>
        <v>2</v>
      </c>
      <c r="BD1844" s="76" cm="1">
        <f t="array" ref="BD1844">INDEX($K:$P,ROW(),MATCH(BD$3,$K$2:$P$2,0))</f>
        <v>2</v>
      </c>
      <c r="BE1844" s="76" cm="1">
        <f t="array" ref="BE1844">INDEX($K:$P,ROW(),MATCH(BE$3,$K$2:$P$2,0))</f>
        <v>2</v>
      </c>
      <c r="BF1844" s="76" cm="1">
        <f t="array" ref="BF1844">INDEX($K:$P,ROW(),MATCH(BF$3,$K$2:$P$2,0))</f>
        <v>2</v>
      </c>
      <c r="BG1844" s="76" cm="1">
        <f t="array" ref="BG1844">INDEX($K:$P,ROW(),MATCH(BG$3,$K$2:$P$2,0))</f>
        <v>2</v>
      </c>
      <c r="BH1844" s="76" cm="1">
        <f t="array" ref="BH1844">INDEX($K:$P,ROW(),MATCH(BH$3,$K$2:$P$2,0))</f>
        <v>2</v>
      </c>
      <c r="BI1844" s="76" cm="1">
        <f t="array" ref="BI1844">INDEX($K:$P,ROW(),MATCH(BI$3,$K$2:$P$2,0))</f>
        <v>2</v>
      </c>
      <c r="BJ1844" s="76" cm="1">
        <f t="array" ref="BJ1844">INDEX($K:$P,ROW(),MATCH(BJ$3,$K$2:$P$2,0))</f>
        <v>2</v>
      </c>
      <c r="BK1844" s="76" cm="1">
        <f t="array" ref="BK1844">INDEX($K:$P,ROW(),MATCH(BK$3,$K$2:$P$2,0))</f>
        <v>2</v>
      </c>
      <c r="BL1844" s="76" cm="1">
        <f t="array" ref="BL1844">INDEX($K:$P,ROW(),MATCH(BL$3,$K$2:$P$2,0))</f>
        <v>2</v>
      </c>
      <c r="BM1844" s="76" cm="1">
        <f t="array" ref="BM1844">INDEX($K:$P,ROW(),MATCH(BM$3,$K$2:$P$2,0))</f>
        <v>2</v>
      </c>
      <c r="BN1844" s="76" cm="1">
        <f t="array" ref="BN1844">INDEX($K:$P,ROW(),MATCH(BN$3,$K$2:$P$2,0))</f>
        <v>2</v>
      </c>
      <c r="BO1844" s="76" cm="1">
        <f t="array" ref="BO1844">INDEX($K:$P,ROW(),MATCH(BO$3,$K$2:$P$2,0))</f>
        <v>2</v>
      </c>
      <c r="BP1844" s="76" cm="1">
        <f t="array" ref="BP1844">INDEX($K:$P,ROW(),MATCH(BP$3,$K$2:$P$2,0))</f>
        <v>2</v>
      </c>
      <c r="BQ1844" s="76" cm="1">
        <f t="array" ref="BQ1844">INDEX($K:$P,ROW(),MATCH(BQ$3,$K$2:$P$2,0))</f>
        <v>2</v>
      </c>
      <c r="BR1844" s="76" cm="1">
        <f t="array" ref="BR1844">INDEX($K:$P,ROW(),MATCH(BR$3,$K$2:$P$2,0))</f>
        <v>2</v>
      </c>
      <c r="BS1844" s="76" cm="1">
        <f t="array" ref="BS1844">INDEX($K:$P,ROW(),MATCH(BS$3,$K$2:$P$2,0))</f>
        <v>2</v>
      </c>
      <c r="BT1844" s="76" cm="1">
        <f t="array" ref="BT1844">INDEX($K:$P,ROW(),MATCH(BT$3,$K$2:$P$2,0))</f>
        <v>2</v>
      </c>
      <c r="BU1844" s="76" cm="1">
        <f t="array" ref="BU1844">INDEX($K:$P,ROW(),MATCH(BU$3,$K$2:$P$2,0))</f>
        <v>2</v>
      </c>
      <c r="BV1844" s="76" cm="1">
        <f t="array" ref="BV1844">INDEX($K:$P,ROW(),MATCH(BV$3,$K$2:$P$2,0))</f>
        <v>2</v>
      </c>
      <c r="BW1844" s="76" cm="1">
        <f t="array" ref="BW1844">INDEX($K:$P,ROW(),MATCH(BW$3,$K$2:$P$2,0))</f>
        <v>2</v>
      </c>
      <c r="BX1844" s="76" cm="1">
        <f t="array" ref="BX1844">INDEX($K:$P,ROW(),MATCH(BX$3,$K$2:$P$2,0))</f>
        <v>2</v>
      </c>
      <c r="BY1844" s="76" cm="1">
        <f t="array" ref="BY1844">INDEX($K:$P,ROW(),MATCH(BY$3,$K$2:$P$2,0))</f>
        <v>2</v>
      </c>
      <c r="BZ1844" s="76" cm="1">
        <f t="array" ref="BZ1844">INDEX($K:$P,ROW(),MATCH(BZ$3,$K$2:$P$2,0))</f>
        <v>2</v>
      </c>
      <c r="CA1844" s="76" cm="1">
        <f t="array" ref="CA1844">INDEX($K:$P,ROW(),MATCH(CA$3,$K$2:$P$2,0))</f>
        <v>2</v>
      </c>
      <c r="CB1844" s="76" cm="1">
        <f t="array" ref="CB1844">INDEX($K:$P,ROW(),MATCH(CB$3,$K$2:$P$2,0))</f>
        <v>2</v>
      </c>
      <c r="CC1844" s="76" cm="1">
        <f t="array" ref="CC1844">INDEX($K:$P,ROW(),MATCH(CC$3,$K$2:$P$2,0))</f>
        <v>2</v>
      </c>
      <c r="CD1844" s="76" cm="1">
        <f t="array" ref="CD1844">INDEX($K:$P,ROW(),MATCH(CD$3,$K$2:$P$2,0))</f>
        <v>2</v>
      </c>
      <c r="CE1844" s="76" cm="1">
        <f t="array" ref="CE1844">INDEX($K:$P,ROW(),MATCH(CE$3,$K$2:$P$2,0))</f>
        <v>2</v>
      </c>
      <c r="CF1844" s="76" cm="1">
        <f t="array" ref="CF1844">INDEX($K:$P,ROW(),MATCH(CF$3,$K$2:$P$2,0))</f>
        <v>2</v>
      </c>
      <c r="CG1844" s="76" cm="1">
        <f t="array" ref="CG1844">INDEX($K:$P,ROW(),MATCH(CG$3,$K$2:$P$2,0))</f>
        <v>2</v>
      </c>
      <c r="CH1844" s="76" cm="1">
        <f t="array" ref="CH1844">INDEX($K:$P,ROW(),MATCH(CH$3,$K$2:$P$2,0))</f>
        <v>2</v>
      </c>
      <c r="CI1844" s="76" cm="1">
        <f t="array" ref="CI1844">INDEX($K:$P,ROW(),MATCH(CI$3,$K$2:$P$2,0))</f>
        <v>2</v>
      </c>
      <c r="CJ1844" s="76" cm="1">
        <f t="array" ref="CJ1844">INDEX($K:$P,ROW(),MATCH(CJ$3,$K$2:$P$2,0))</f>
        <v>2</v>
      </c>
      <c r="CK1844" s="76" cm="1">
        <f t="array" ref="CK1844">INDEX($K:$P,ROW(),MATCH(CK$3,$K$2:$P$2,0))</f>
        <v>2</v>
      </c>
      <c r="CL1844" s="76" cm="1">
        <f t="array" ref="CL1844">INDEX($K:$P,ROW(),MATCH(CL$3,$K$2:$P$2,0))</f>
        <v>2</v>
      </c>
      <c r="CN1844" s="76"/>
      <c r="CO1844" s="76" t="e" cm="1">
        <f t="array" ref="CO1844">INDEX($K:$P,ROW(),MATCH(CO$3,$K$2:$P$2,0))</f>
        <v>#N/A</v>
      </c>
      <c r="CP1844" s="76" t="e" cm="1">
        <f t="array" ref="CP1844">INDEX($K:$P,ROW(),MATCH(CP$3,$K$2:$P$2,0))</f>
        <v>#N/A</v>
      </c>
      <c r="CQ1844" s="76" t="e" cm="1">
        <f t="array" ref="CQ1844">INDEX($K:$P,ROW(),MATCH(CQ$3,$K$2:$P$2,0))</f>
        <v>#N/A</v>
      </c>
      <c r="CR1844" s="76" t="e" cm="1">
        <f t="array" ref="CR1844">INDEX($K:$P,ROW(),MATCH(CR$3,$K$2:$P$2,0))</f>
        <v>#N/A</v>
      </c>
      <c r="CS1844" s="76" t="e" cm="1">
        <f t="array" ref="CS1844">INDEX($K:$P,ROW(),MATCH(CS$3,$K$2:$P$2,0))</f>
        <v>#N/A</v>
      </c>
      <c r="CT1844" s="76" t="e" cm="1">
        <f t="array" ref="CT1844">INDEX($K:$P,ROW(),MATCH(CT$3,$K$2:$P$2,0))</f>
        <v>#N/A</v>
      </c>
      <c r="CU1844" s="76" t="e" cm="1">
        <f t="array" ref="CU1844">INDEX($K:$P,ROW(),MATCH(CU$3,$K$2:$P$2,0))</f>
        <v>#N/A</v>
      </c>
      <c r="CV1844" s="76" t="e" cm="1">
        <f t="array" ref="CV1844">INDEX($K:$P,ROW(),MATCH(CV$3,$K$2:$P$2,0))</f>
        <v>#N/A</v>
      </c>
      <c r="CW1844" s="76" t="e" cm="1">
        <f t="array" ref="CW1844">INDEX($K:$P,ROW(),MATCH(CW$3,$K$2:$P$2,0))</f>
        <v>#N/A</v>
      </c>
      <c r="CX1844" s="76" t="e" cm="1">
        <f t="array" ref="CX1844">INDEX($K:$P,ROW(),MATCH(CX$3,$K$2:$P$2,0))</f>
        <v>#N/A</v>
      </c>
      <c r="CY1844" s="76" t="e" cm="1">
        <f t="array" ref="CY1844">INDEX($K:$P,ROW(),MATCH(CY$3,$K$2:$P$2,0))</f>
        <v>#N/A</v>
      </c>
      <c r="CZ1844" s="76" t="e" cm="1">
        <f t="array" ref="CZ1844">INDEX($K:$P,ROW(),MATCH(CZ$3,$K$2:$P$2,0))</f>
        <v>#N/A</v>
      </c>
      <c r="DA1844" s="76" t="e" cm="1">
        <f t="array" ref="DA1844">INDEX($K:$P,ROW(),MATCH(DA$3,$K$2:$P$2,0))</f>
        <v>#N/A</v>
      </c>
      <c r="DB1844" s="76" t="e" cm="1">
        <f t="array" ref="DB1844">INDEX($K:$P,ROW(),MATCH(DB$3,$K$2:$P$2,0))</f>
        <v>#N/A</v>
      </c>
      <c r="DC1844" s="76" t="e" cm="1">
        <f t="array" ref="DC1844">INDEX($K:$P,ROW(),MATCH(DC$3,$K$2:$P$2,0))</f>
        <v>#N/A</v>
      </c>
      <c r="DD1844" s="76" t="e" cm="1">
        <f t="array" ref="DD1844">INDEX($K:$P,ROW(),MATCH(DD$3,$K$2:$P$2,0))</f>
        <v>#N/A</v>
      </c>
      <c r="DE1844" s="76" t="e" cm="1">
        <f t="array" ref="DE1844">INDEX($K:$P,ROW(),MATCH(DE$3,$K$2:$P$2,0))</f>
        <v>#N/A</v>
      </c>
      <c r="DF1844" s="76" t="e" cm="1">
        <f t="array" ref="DF1844">INDEX($K:$P,ROW(),MATCH(DF$3,$K$2:$P$2,0))</f>
        <v>#N/A</v>
      </c>
      <c r="DG1844" s="76" t="e" cm="1">
        <f t="array" ref="DG1844">INDEX($K:$P,ROW(),MATCH(DG$3,$K$2:$P$2,0))</f>
        <v>#N/A</v>
      </c>
      <c r="DH1844" s="76" t="e" cm="1">
        <f t="array" ref="DH1844">INDEX($K:$P,ROW(),MATCH(DH$3,$K$2:$P$2,0))</f>
        <v>#N/A</v>
      </c>
      <c r="DI1844" s="76" t="e" cm="1">
        <f t="array" ref="DI1844">INDEX($K:$P,ROW(),MATCH(DI$3,$K$2:$P$2,0))</f>
        <v>#N/A</v>
      </c>
      <c r="DJ1844" s="76" t="e" cm="1">
        <f t="array" ref="DJ1844">INDEX($K:$P,ROW(),MATCH(DJ$3,$K$2:$P$2,0))</f>
        <v>#N/A</v>
      </c>
      <c r="DK1844" s="76" t="e" cm="1">
        <f t="array" ref="DK1844">INDEX($K:$P,ROW(),MATCH(DK$3,$K$2:$P$2,0))</f>
        <v>#N/A</v>
      </c>
      <c r="DL1844" s="76" t="e" cm="1">
        <f t="array" ref="DL1844">INDEX($K:$P,ROW(),MATCH(DL$3,$K$2:$P$2,0))</f>
        <v>#N/A</v>
      </c>
    </row>
    <row r="1845" spans="1:116" x14ac:dyDescent="0.35">
      <c r="D1845" t="s">
        <v>510</v>
      </c>
      <c r="E1845" s="8" t="str">
        <f t="shared" si="3116"/>
        <v>1845 VOV-TV-V</v>
      </c>
      <c r="G1845" s="95" t="str">
        <f>"# of "&amp;G1837&amp;"s"</f>
        <v># of procedures</v>
      </c>
      <c r="H1845" s="12"/>
      <c r="I1845" s="60"/>
      <c r="J1845" s="60"/>
      <c r="K1845" s="117">
        <f ca="1">SUMIF($3:$3,K$2,1845:1845)</f>
        <v>120000</v>
      </c>
      <c r="L1845" s="117">
        <f ca="1">SUMIF($3:$3,L$2,1845:1845)</f>
        <v>120000</v>
      </c>
      <c r="M1845" s="117">
        <f ca="1">SUMIF($3:$3,M$2,1845:1845)</f>
        <v>120000</v>
      </c>
      <c r="N1845" s="117">
        <f ca="1">SUMIF($3:$3,N$2,1845:1845)</f>
        <v>120000</v>
      </c>
      <c r="O1845" s="117">
        <f ca="1">SUMIF($3:$3,O$2,1845:1845)</f>
        <v>120000</v>
      </c>
      <c r="P1845" s="117">
        <f ca="1">SUMIF($3:$3,P$2,1845:1845)</f>
        <v>120000</v>
      </c>
      <c r="R1845" s="15"/>
      <c r="S1845" s="151" cm="1">
        <f t="array" aca="1" ref="S1845" ca="1">INDIRECT(S1837)*S1844</f>
        <v>10000</v>
      </c>
      <c r="T1845" s="151" cm="1">
        <f t="array" aca="1" ref="T1845" ca="1">INDIRECT(T1837)*T1844</f>
        <v>10000</v>
      </c>
      <c r="U1845" s="151" cm="1">
        <f t="array" aca="1" ref="U1845" ca="1">INDIRECT(U1837)*U1844</f>
        <v>10000</v>
      </c>
      <c r="V1845" s="151" cm="1">
        <f t="array" aca="1" ref="V1845" ca="1">INDIRECT(V1837)*V1844</f>
        <v>10000</v>
      </c>
      <c r="W1845" s="151" cm="1">
        <f t="array" aca="1" ref="W1845" ca="1">INDIRECT(W1837)*W1844</f>
        <v>10000</v>
      </c>
      <c r="X1845" s="151" cm="1">
        <f t="array" aca="1" ref="X1845" ca="1">INDIRECT(X1837)*X1844</f>
        <v>10000</v>
      </c>
      <c r="Y1845" s="151" cm="1">
        <f t="array" aca="1" ref="Y1845" ca="1">INDIRECT(Y1837)*Y1844</f>
        <v>10000</v>
      </c>
      <c r="Z1845" s="151" cm="1">
        <f t="array" aca="1" ref="Z1845" ca="1">INDIRECT(Z1837)*Z1844</f>
        <v>10000</v>
      </c>
      <c r="AA1845" s="151" cm="1">
        <f t="array" aca="1" ref="AA1845" ca="1">INDIRECT(AA1837)*AA1844</f>
        <v>10000</v>
      </c>
      <c r="AB1845" s="151" cm="1">
        <f t="array" aca="1" ref="AB1845" ca="1">INDIRECT(AB1837)*AB1844</f>
        <v>10000</v>
      </c>
      <c r="AC1845" s="151" cm="1">
        <f t="array" aca="1" ref="AC1845" ca="1">INDIRECT(AC1837)*AC1844</f>
        <v>10000</v>
      </c>
      <c r="AD1845" s="151" cm="1">
        <f t="array" aca="1" ref="AD1845" ca="1">INDIRECT(AD1837)*AD1844</f>
        <v>10000</v>
      </c>
      <c r="AE1845" s="151" cm="1">
        <f t="array" aca="1" ref="AE1845" ca="1">INDIRECT(AE1837)*AE1844</f>
        <v>10000</v>
      </c>
      <c r="AF1845" s="151" cm="1">
        <f t="array" aca="1" ref="AF1845" ca="1">INDIRECT(AF1837)*AF1844</f>
        <v>10000</v>
      </c>
      <c r="AG1845" s="151" cm="1">
        <f t="array" aca="1" ref="AG1845" ca="1">INDIRECT(AG1837)*AG1844</f>
        <v>10000</v>
      </c>
      <c r="AH1845" s="151" cm="1">
        <f t="array" aca="1" ref="AH1845" ca="1">INDIRECT(AH1837)*AH1844</f>
        <v>10000</v>
      </c>
      <c r="AI1845" s="151" cm="1">
        <f t="array" aca="1" ref="AI1845" ca="1">INDIRECT(AI1837)*AI1844</f>
        <v>10000</v>
      </c>
      <c r="AJ1845" s="151" cm="1">
        <f t="array" aca="1" ref="AJ1845" ca="1">INDIRECT(AJ1837)*AJ1844</f>
        <v>10000</v>
      </c>
      <c r="AK1845" s="151" cm="1">
        <f t="array" aca="1" ref="AK1845" ca="1">INDIRECT(AK1837)*AK1844</f>
        <v>10000</v>
      </c>
      <c r="AL1845" s="151" cm="1">
        <f t="array" aca="1" ref="AL1845" ca="1">INDIRECT(AL1837)*AL1844</f>
        <v>10000</v>
      </c>
      <c r="AM1845" s="151" cm="1">
        <f t="array" aca="1" ref="AM1845" ca="1">INDIRECT(AM1837)*AM1844</f>
        <v>10000</v>
      </c>
      <c r="AN1845" s="151" cm="1">
        <f t="array" aca="1" ref="AN1845" ca="1">INDIRECT(AN1837)*AN1844</f>
        <v>10000</v>
      </c>
      <c r="AO1845" s="151" cm="1">
        <f t="array" aca="1" ref="AO1845" ca="1">INDIRECT(AO1837)*AO1844</f>
        <v>10000</v>
      </c>
      <c r="AP1845" s="151" cm="1">
        <f t="array" aca="1" ref="AP1845" ca="1">INDIRECT(AP1837)*AP1844</f>
        <v>10000</v>
      </c>
      <c r="AQ1845" s="151" cm="1">
        <f t="array" aca="1" ref="AQ1845" ca="1">INDIRECT(AQ1837)*AQ1844</f>
        <v>10000</v>
      </c>
      <c r="AR1845" s="151" cm="1">
        <f t="array" aca="1" ref="AR1845" ca="1">INDIRECT(AR1837)*AR1844</f>
        <v>10000</v>
      </c>
      <c r="AS1845" s="151" cm="1">
        <f t="array" aca="1" ref="AS1845" ca="1">INDIRECT(AS1837)*AS1844</f>
        <v>10000</v>
      </c>
      <c r="AT1845" s="151" cm="1">
        <f t="array" aca="1" ref="AT1845" ca="1">INDIRECT(AT1837)*AT1844</f>
        <v>10000</v>
      </c>
      <c r="AU1845" s="151" cm="1">
        <f t="array" aca="1" ref="AU1845" ca="1">INDIRECT(AU1837)*AU1844</f>
        <v>10000</v>
      </c>
      <c r="AV1845" s="151" cm="1">
        <f t="array" aca="1" ref="AV1845" ca="1">INDIRECT(AV1837)*AV1844</f>
        <v>10000</v>
      </c>
      <c r="AW1845" s="151" cm="1">
        <f t="array" aca="1" ref="AW1845" ca="1">INDIRECT(AW1837)*AW1844</f>
        <v>10000</v>
      </c>
      <c r="AX1845" s="151" cm="1">
        <f t="array" aca="1" ref="AX1845" ca="1">INDIRECT(AX1837)*AX1844</f>
        <v>10000</v>
      </c>
      <c r="AY1845" s="151" cm="1">
        <f t="array" aca="1" ref="AY1845" ca="1">INDIRECT(AY1837)*AY1844</f>
        <v>10000</v>
      </c>
      <c r="AZ1845" s="151" cm="1">
        <f t="array" aca="1" ref="AZ1845" ca="1">INDIRECT(AZ1837)*AZ1844</f>
        <v>10000</v>
      </c>
      <c r="BA1845" s="151" cm="1">
        <f t="array" aca="1" ref="BA1845" ca="1">INDIRECT(BA1837)*BA1844</f>
        <v>10000</v>
      </c>
      <c r="BB1845" s="151" cm="1">
        <f t="array" aca="1" ref="BB1845" ca="1">INDIRECT(BB1837)*BB1844</f>
        <v>10000</v>
      </c>
      <c r="BC1845" s="151" cm="1">
        <f t="array" aca="1" ref="BC1845" ca="1">INDIRECT(BC1837)*BC1844</f>
        <v>10000</v>
      </c>
      <c r="BD1845" s="151" cm="1">
        <f t="array" aca="1" ref="BD1845" ca="1">INDIRECT(BD1837)*BD1844</f>
        <v>10000</v>
      </c>
      <c r="BE1845" s="151" cm="1">
        <f t="array" aca="1" ref="BE1845" ca="1">INDIRECT(BE1837)*BE1844</f>
        <v>10000</v>
      </c>
      <c r="BF1845" s="151" cm="1">
        <f t="array" aca="1" ref="BF1845" ca="1">INDIRECT(BF1837)*BF1844</f>
        <v>10000</v>
      </c>
      <c r="BG1845" s="151" cm="1">
        <f t="array" aca="1" ref="BG1845" ca="1">INDIRECT(BG1837)*BG1844</f>
        <v>10000</v>
      </c>
      <c r="BH1845" s="151" cm="1">
        <f t="array" aca="1" ref="BH1845" ca="1">INDIRECT(BH1837)*BH1844</f>
        <v>10000</v>
      </c>
      <c r="BI1845" s="151" cm="1">
        <f t="array" aca="1" ref="BI1845" ca="1">INDIRECT(BI1837)*BI1844</f>
        <v>10000</v>
      </c>
      <c r="BJ1845" s="151" cm="1">
        <f t="array" aca="1" ref="BJ1845" ca="1">INDIRECT(BJ1837)*BJ1844</f>
        <v>10000</v>
      </c>
      <c r="BK1845" s="151" cm="1">
        <f t="array" aca="1" ref="BK1845" ca="1">INDIRECT(BK1837)*BK1844</f>
        <v>10000</v>
      </c>
      <c r="BL1845" s="151" cm="1">
        <f t="array" aca="1" ref="BL1845" ca="1">INDIRECT(BL1837)*BL1844</f>
        <v>10000</v>
      </c>
      <c r="BM1845" s="151" cm="1">
        <f t="array" aca="1" ref="BM1845" ca="1">INDIRECT(BM1837)*BM1844</f>
        <v>10000</v>
      </c>
      <c r="BN1845" s="151" cm="1">
        <f t="array" aca="1" ref="BN1845" ca="1">INDIRECT(BN1837)*BN1844</f>
        <v>10000</v>
      </c>
      <c r="BO1845" s="151" cm="1">
        <f t="array" aca="1" ref="BO1845" ca="1">INDIRECT(BO1837)*BO1844</f>
        <v>10000</v>
      </c>
      <c r="BP1845" s="151" cm="1">
        <f t="array" aca="1" ref="BP1845" ca="1">INDIRECT(BP1837)*BP1844</f>
        <v>10000</v>
      </c>
      <c r="BQ1845" s="151" cm="1">
        <f t="array" aca="1" ref="BQ1845" ca="1">INDIRECT(BQ1837)*BQ1844</f>
        <v>10000</v>
      </c>
      <c r="BR1845" s="151" cm="1">
        <f t="array" aca="1" ref="BR1845" ca="1">INDIRECT(BR1837)*BR1844</f>
        <v>10000</v>
      </c>
      <c r="BS1845" s="151" cm="1">
        <f t="array" aca="1" ref="BS1845" ca="1">INDIRECT(BS1837)*BS1844</f>
        <v>10000</v>
      </c>
      <c r="BT1845" s="151" cm="1">
        <f t="array" aca="1" ref="BT1845" ca="1">INDIRECT(BT1837)*BT1844</f>
        <v>10000</v>
      </c>
      <c r="BU1845" s="151" cm="1">
        <f t="array" aca="1" ref="BU1845" ca="1">INDIRECT(BU1837)*BU1844</f>
        <v>10000</v>
      </c>
      <c r="BV1845" s="151" cm="1">
        <f t="array" aca="1" ref="BV1845" ca="1">INDIRECT(BV1837)*BV1844</f>
        <v>10000</v>
      </c>
      <c r="BW1845" s="151" cm="1">
        <f t="array" aca="1" ref="BW1845" ca="1">INDIRECT(BW1837)*BW1844</f>
        <v>10000</v>
      </c>
      <c r="BX1845" s="151" cm="1">
        <f t="array" aca="1" ref="BX1845" ca="1">INDIRECT(BX1837)*BX1844</f>
        <v>10000</v>
      </c>
      <c r="BY1845" s="151" cm="1">
        <f t="array" aca="1" ref="BY1845" ca="1">INDIRECT(BY1837)*BY1844</f>
        <v>10000</v>
      </c>
      <c r="BZ1845" s="151" cm="1">
        <f t="array" aca="1" ref="BZ1845" ca="1">INDIRECT(BZ1837)*BZ1844</f>
        <v>10000</v>
      </c>
      <c r="CA1845" s="151" cm="1">
        <f t="array" aca="1" ref="CA1845" ca="1">INDIRECT(CA1837)*CA1844</f>
        <v>10000</v>
      </c>
      <c r="CB1845" s="151" cm="1">
        <f t="array" aca="1" ref="CB1845" ca="1">INDIRECT(CB1837)*CB1844</f>
        <v>10000</v>
      </c>
      <c r="CC1845" s="151" cm="1">
        <f t="array" aca="1" ref="CC1845" ca="1">INDIRECT(CC1837)*CC1844</f>
        <v>10000</v>
      </c>
      <c r="CD1845" s="151" cm="1">
        <f t="array" aca="1" ref="CD1845" ca="1">INDIRECT(CD1837)*CD1844</f>
        <v>10000</v>
      </c>
      <c r="CE1845" s="151" cm="1">
        <f t="array" aca="1" ref="CE1845" ca="1">INDIRECT(CE1837)*CE1844</f>
        <v>10000</v>
      </c>
      <c r="CF1845" s="151" cm="1">
        <f t="array" aca="1" ref="CF1845" ca="1">INDIRECT(CF1837)*CF1844</f>
        <v>10000</v>
      </c>
      <c r="CG1845" s="151" cm="1">
        <f t="array" aca="1" ref="CG1845" ca="1">INDIRECT(CG1837)*CG1844</f>
        <v>10000</v>
      </c>
      <c r="CH1845" s="151" cm="1">
        <f t="array" aca="1" ref="CH1845" ca="1">INDIRECT(CH1837)*CH1844</f>
        <v>10000</v>
      </c>
      <c r="CI1845" s="151" cm="1">
        <f t="array" aca="1" ref="CI1845" ca="1">INDIRECT(CI1837)*CI1844</f>
        <v>10000</v>
      </c>
      <c r="CJ1845" s="151" cm="1">
        <f t="array" aca="1" ref="CJ1845" ca="1">INDIRECT(CJ1837)*CJ1844</f>
        <v>10000</v>
      </c>
      <c r="CK1845" s="151" cm="1">
        <f t="array" aca="1" ref="CK1845" ca="1">INDIRECT(CK1837)*CK1844</f>
        <v>10000</v>
      </c>
      <c r="CL1845" s="151" cm="1">
        <f t="array" aca="1" ref="CL1845" ca="1">INDIRECT(CL1837)*CL1844</f>
        <v>10000</v>
      </c>
      <c r="CN1845" s="240"/>
      <c r="CO1845" s="151" t="e" cm="1">
        <f t="array" aca="1" ref="CO1845" ca="1">INDIRECT(CO1837)*CO1844</f>
        <v>#N/A</v>
      </c>
      <c r="CP1845" s="151" t="e" cm="1">
        <f t="array" aca="1" ref="CP1845" ca="1">INDIRECT(CP1837)*CP1844</f>
        <v>#N/A</v>
      </c>
      <c r="CQ1845" s="151" t="e" cm="1">
        <f t="array" aca="1" ref="CQ1845" ca="1">INDIRECT(CQ1837)*CQ1844</f>
        <v>#N/A</v>
      </c>
      <c r="CR1845" s="151" t="e" cm="1">
        <f t="array" aca="1" ref="CR1845" ca="1">INDIRECT(CR1837)*CR1844</f>
        <v>#N/A</v>
      </c>
      <c r="CS1845" s="151" t="e" cm="1">
        <f t="array" aca="1" ref="CS1845" ca="1">INDIRECT(CS1837)*CS1844</f>
        <v>#N/A</v>
      </c>
      <c r="CT1845" s="151" t="e" cm="1">
        <f t="array" aca="1" ref="CT1845" ca="1">INDIRECT(CT1837)*CT1844</f>
        <v>#N/A</v>
      </c>
      <c r="CU1845" s="151" t="e" cm="1">
        <f t="array" aca="1" ref="CU1845" ca="1">INDIRECT(CU1837)*CU1844</f>
        <v>#N/A</v>
      </c>
      <c r="CV1845" s="151" t="e" cm="1">
        <f t="array" aca="1" ref="CV1845" ca="1">INDIRECT(CV1837)*CV1844</f>
        <v>#N/A</v>
      </c>
      <c r="CW1845" s="151" t="e" cm="1">
        <f t="array" aca="1" ref="CW1845" ca="1">INDIRECT(CW1837)*CW1844</f>
        <v>#N/A</v>
      </c>
      <c r="CX1845" s="151" t="e" cm="1">
        <f t="array" aca="1" ref="CX1845" ca="1">INDIRECT(CX1837)*CX1844</f>
        <v>#N/A</v>
      </c>
      <c r="CY1845" s="151" t="e" cm="1">
        <f t="array" aca="1" ref="CY1845" ca="1">INDIRECT(CY1837)*CY1844</f>
        <v>#N/A</v>
      </c>
      <c r="CZ1845" s="151" t="e" cm="1">
        <f t="array" aca="1" ref="CZ1845" ca="1">INDIRECT(CZ1837)*CZ1844</f>
        <v>#N/A</v>
      </c>
      <c r="DA1845" s="151" t="e" cm="1">
        <f t="array" aca="1" ref="DA1845" ca="1">INDIRECT(DA1837)*DA1844</f>
        <v>#N/A</v>
      </c>
      <c r="DB1845" s="151" t="e" cm="1">
        <f t="array" aca="1" ref="DB1845" ca="1">INDIRECT(DB1837)*DB1844</f>
        <v>#N/A</v>
      </c>
      <c r="DC1845" s="151" t="e" cm="1">
        <f t="array" aca="1" ref="DC1845" ca="1">INDIRECT(DC1837)*DC1844</f>
        <v>#N/A</v>
      </c>
      <c r="DD1845" s="151" t="e" cm="1">
        <f t="array" aca="1" ref="DD1845" ca="1">INDIRECT(DD1837)*DD1844</f>
        <v>#N/A</v>
      </c>
      <c r="DE1845" s="151" t="e" cm="1">
        <f t="array" aca="1" ref="DE1845" ca="1">INDIRECT(DE1837)*DE1844</f>
        <v>#N/A</v>
      </c>
      <c r="DF1845" s="151" t="e" cm="1">
        <f t="array" aca="1" ref="DF1845" ca="1">INDIRECT(DF1837)*DF1844</f>
        <v>#N/A</v>
      </c>
      <c r="DG1845" s="151" t="e" cm="1">
        <f t="array" aca="1" ref="DG1845" ca="1">INDIRECT(DG1837)*DG1844</f>
        <v>#N/A</v>
      </c>
      <c r="DH1845" s="151" t="e" cm="1">
        <f t="array" aca="1" ref="DH1845" ca="1">INDIRECT(DH1837)*DH1844</f>
        <v>#N/A</v>
      </c>
      <c r="DI1845" s="151" t="e" cm="1">
        <f t="array" aca="1" ref="DI1845" ca="1">INDIRECT(DI1837)*DI1844</f>
        <v>#N/A</v>
      </c>
      <c r="DJ1845" s="151" t="e" cm="1">
        <f t="array" aca="1" ref="DJ1845" ca="1">INDIRECT(DJ1837)*DJ1844</f>
        <v>#N/A</v>
      </c>
      <c r="DK1845" s="151" t="e" cm="1">
        <f t="array" aca="1" ref="DK1845" ca="1">INDIRECT(DK1837)*DK1844</f>
        <v>#N/A</v>
      </c>
      <c r="DL1845" s="151" t="e" cm="1">
        <f t="array" aca="1" ref="DL1845" ca="1">INDIRECT(DL1837)*DL1844</f>
        <v>#N/A</v>
      </c>
    </row>
    <row r="1846" spans="1:116" x14ac:dyDescent="0.35">
      <c r="B1846" t="s">
        <v>332</v>
      </c>
      <c r="D1846" t="s">
        <v>510</v>
      </c>
      <c r="E1846" s="8" t="str">
        <f t="shared" ref="E1846" si="3117">ROW()&amp;" "&amp;D1846</f>
        <v>1846 VOV-TV-V</v>
      </c>
      <c r="G1846" s="145" t="str">
        <f>"# of "&amp;G1849&amp;"s/"&amp;G1837</f>
        <v># of implants/procedure</v>
      </c>
      <c r="H1846" s="12"/>
      <c r="I1846" s="60"/>
      <c r="J1846" s="60"/>
      <c r="K1846" s="38"/>
      <c r="L1846" s="38"/>
      <c r="M1846" s="38"/>
      <c r="N1846" s="38"/>
      <c r="O1846" s="38"/>
      <c r="P1846" s="38"/>
      <c r="R1846" s="15"/>
      <c r="S1846" s="240"/>
      <c r="T1846" s="240"/>
      <c r="U1846" s="240"/>
      <c r="V1846" s="240"/>
      <c r="W1846" s="240"/>
      <c r="X1846" s="240"/>
      <c r="Y1846" s="240"/>
      <c r="Z1846" s="240"/>
      <c r="AA1846" s="240"/>
      <c r="AB1846" s="240"/>
      <c r="AC1846" s="240"/>
      <c r="AD1846" s="240"/>
      <c r="AE1846" s="240"/>
      <c r="AF1846" s="240"/>
      <c r="AG1846" s="240"/>
      <c r="AH1846" s="240"/>
      <c r="AI1846" s="240"/>
      <c r="AJ1846" s="240"/>
      <c r="AK1846" s="240"/>
      <c r="AL1846" s="240"/>
      <c r="AM1846" s="240"/>
      <c r="AN1846" s="240"/>
      <c r="AO1846" s="240"/>
      <c r="AP1846" s="240"/>
      <c r="AQ1846" s="240"/>
      <c r="AR1846" s="240"/>
      <c r="AS1846" s="240"/>
      <c r="AT1846" s="240"/>
      <c r="AU1846" s="240"/>
      <c r="AV1846" s="240"/>
      <c r="AW1846" s="240"/>
      <c r="AX1846" s="240"/>
      <c r="AY1846" s="240"/>
      <c r="AZ1846" s="240"/>
      <c r="BA1846" s="240"/>
      <c r="BB1846" s="240"/>
      <c r="BC1846" s="240"/>
      <c r="BD1846" s="240"/>
      <c r="BE1846" s="240"/>
      <c r="BF1846" s="240"/>
      <c r="BG1846" s="240"/>
      <c r="BH1846" s="240"/>
      <c r="BI1846" s="240"/>
      <c r="BJ1846" s="240"/>
      <c r="BK1846" s="240"/>
      <c r="BL1846" s="240"/>
      <c r="BM1846" s="240"/>
      <c r="BN1846" s="240"/>
      <c r="BO1846" s="240"/>
      <c r="BP1846" s="240"/>
      <c r="BQ1846" s="240"/>
      <c r="BR1846" s="240"/>
      <c r="BS1846" s="240"/>
      <c r="BT1846" s="240"/>
      <c r="BU1846" s="240"/>
      <c r="BV1846" s="240"/>
      <c r="BW1846" s="240"/>
      <c r="BX1846" s="240"/>
      <c r="BY1846" s="240"/>
      <c r="BZ1846" s="240"/>
      <c r="CA1846" s="240"/>
      <c r="CB1846" s="240"/>
      <c r="CC1846" s="240"/>
      <c r="CD1846" s="240"/>
      <c r="CE1846" s="240"/>
      <c r="CF1846" s="240"/>
      <c r="CG1846" s="240"/>
      <c r="CH1846" s="240"/>
      <c r="CI1846" s="240"/>
      <c r="CJ1846" s="240"/>
      <c r="CK1846" s="240"/>
      <c r="CL1846" s="240"/>
      <c r="CN1846" s="60"/>
      <c r="CO1846" s="76"/>
      <c r="CP1846" s="76"/>
      <c r="CQ1846" s="76"/>
      <c r="CR1846" s="76"/>
      <c r="CS1846" s="76"/>
      <c r="CT1846" s="76"/>
      <c r="CU1846" s="76"/>
      <c r="CV1846" s="76"/>
      <c r="CW1846" s="76"/>
      <c r="CX1846" s="76"/>
      <c r="CY1846" s="76"/>
      <c r="CZ1846" s="76"/>
      <c r="DA1846" s="76"/>
      <c r="DB1846" s="76"/>
      <c r="DC1846" s="76"/>
      <c r="DD1846" s="76"/>
      <c r="DE1846" s="76"/>
      <c r="DF1846" s="76"/>
      <c r="DG1846" s="76"/>
      <c r="DH1846" s="76"/>
      <c r="DI1846" s="76"/>
      <c r="DJ1846" s="76"/>
      <c r="DK1846" s="76"/>
      <c r="DL1846" s="76"/>
    </row>
    <row r="1847" spans="1:116" x14ac:dyDescent="0.35">
      <c r="B1847" t="s">
        <v>332</v>
      </c>
      <c r="D1847" t="s">
        <v>510</v>
      </c>
      <c r="E1847" s="8" t="str">
        <f>ROW()&amp;" "&amp;D1847</f>
        <v>1847 VOV-TV-V</v>
      </c>
      <c r="G1847" s="127" t="str">
        <f>"# of "&amp;G1849&amp;"s"</f>
        <v># of implants</v>
      </c>
      <c r="H1847" s="27"/>
      <c r="I1847" s="78"/>
      <c r="J1847" s="78"/>
      <c r="K1847" s="33"/>
      <c r="L1847" s="33"/>
      <c r="M1847" s="33"/>
      <c r="N1847" s="33"/>
      <c r="O1847" s="33"/>
      <c r="P1847" s="33"/>
      <c r="R1847" s="33"/>
      <c r="S1847" s="80"/>
      <c r="T1847" s="80"/>
      <c r="U1847" s="80"/>
      <c r="V1847" s="80"/>
      <c r="W1847" s="80"/>
      <c r="X1847" s="80"/>
      <c r="Y1847" s="80"/>
      <c r="Z1847" s="80"/>
      <c r="AA1847" s="80"/>
      <c r="AB1847" s="80"/>
      <c r="AC1847" s="80"/>
      <c r="AD1847" s="80"/>
      <c r="AE1847" s="80"/>
      <c r="AF1847" s="80"/>
      <c r="AG1847" s="80"/>
      <c r="AH1847" s="80"/>
      <c r="AI1847" s="80"/>
      <c r="AJ1847" s="80"/>
      <c r="AK1847" s="80"/>
      <c r="AL1847" s="80"/>
      <c r="AM1847" s="80"/>
      <c r="AN1847" s="80"/>
      <c r="AO1847" s="80"/>
      <c r="AP1847" s="80"/>
      <c r="AQ1847" s="80"/>
      <c r="AR1847" s="80"/>
      <c r="AS1847" s="80"/>
      <c r="AT1847" s="80"/>
      <c r="AU1847" s="80"/>
      <c r="AV1847" s="80"/>
      <c r="AW1847" s="80"/>
      <c r="AX1847" s="80"/>
      <c r="AY1847" s="80"/>
      <c r="AZ1847" s="80"/>
      <c r="BA1847" s="80"/>
      <c r="BB1847" s="80"/>
      <c r="BC1847" s="80"/>
      <c r="BD1847" s="80"/>
      <c r="BE1847" s="80"/>
      <c r="BF1847" s="80"/>
      <c r="BG1847" s="80"/>
      <c r="BH1847" s="80"/>
      <c r="BI1847" s="80"/>
      <c r="BJ1847" s="80"/>
      <c r="BK1847" s="80"/>
      <c r="BL1847" s="80"/>
      <c r="BM1847" s="80"/>
      <c r="BN1847" s="80"/>
      <c r="BO1847" s="80"/>
      <c r="BP1847" s="80"/>
      <c r="BQ1847" s="80"/>
      <c r="BR1847" s="80"/>
      <c r="BS1847" s="80"/>
      <c r="BT1847" s="80"/>
      <c r="BU1847" s="80"/>
      <c r="BV1847" s="80"/>
      <c r="BW1847" s="80"/>
      <c r="BX1847" s="80"/>
      <c r="BY1847" s="80"/>
      <c r="BZ1847" s="80"/>
      <c r="CA1847" s="80"/>
      <c r="CB1847" s="80"/>
      <c r="CC1847" s="80"/>
      <c r="CD1847" s="80"/>
      <c r="CE1847" s="80"/>
      <c r="CF1847" s="80"/>
      <c r="CG1847" s="80"/>
      <c r="CH1847" s="80"/>
      <c r="CI1847" s="80"/>
      <c r="CJ1847" s="80"/>
      <c r="CK1847" s="80"/>
      <c r="CL1847" s="80"/>
      <c r="CN1847" s="78"/>
      <c r="CO1847" s="77"/>
      <c r="CP1847" s="77"/>
      <c r="CQ1847" s="77"/>
      <c r="CR1847" s="77"/>
      <c r="CS1847" s="77"/>
      <c r="CT1847" s="77"/>
      <c r="CU1847" s="77"/>
      <c r="CV1847" s="77"/>
      <c r="CW1847" s="77"/>
      <c r="CX1847" s="77"/>
      <c r="CY1847" s="77"/>
      <c r="CZ1847" s="77"/>
      <c r="DA1847" s="77"/>
      <c r="DB1847" s="77"/>
      <c r="DC1847" s="77"/>
      <c r="DD1847" s="77"/>
      <c r="DE1847" s="77"/>
      <c r="DF1847" s="77"/>
      <c r="DG1847" s="77"/>
      <c r="DH1847" s="77"/>
      <c r="DI1847" s="77"/>
      <c r="DJ1847" s="77"/>
      <c r="DK1847" s="77"/>
      <c r="DL1847" s="77"/>
    </row>
    <row r="1848" spans="1:116" x14ac:dyDescent="0.35">
      <c r="B1848" t="s">
        <v>332</v>
      </c>
      <c r="D1848" t="s">
        <v>510</v>
      </c>
      <c r="E1848" s="8" t="str">
        <f t="shared" ref="E1848:E1853" si="3118">ROW()&amp;" "&amp;D1848</f>
        <v>1848 VOV-TV-V</v>
      </c>
      <c r="G1848" s="136" t="str">
        <f>G1836</f>
        <v>Surgical procedures</v>
      </c>
      <c r="H1848" s="27"/>
      <c r="I1848" s="78"/>
      <c r="J1848" s="78"/>
      <c r="K1848" s="33"/>
      <c r="L1848" s="33"/>
      <c r="M1848" s="33"/>
      <c r="N1848" s="33"/>
      <c r="O1848" s="33"/>
      <c r="P1848" s="33"/>
      <c r="R1848" s="33"/>
      <c r="S1848" s="80" t="str">
        <f>S1836</f>
        <v>S$16</v>
      </c>
      <c r="T1848" s="80" t="str">
        <f t="shared" ref="T1848:CE1848" si="3119">T1836</f>
        <v>T$16</v>
      </c>
      <c r="U1848" s="80" t="str">
        <f t="shared" si="3119"/>
        <v>U$16</v>
      </c>
      <c r="V1848" s="80" t="str">
        <f t="shared" si="3119"/>
        <v>V$16</v>
      </c>
      <c r="W1848" s="80" t="str">
        <f t="shared" si="3119"/>
        <v>W$16</v>
      </c>
      <c r="X1848" s="80" t="str">
        <f t="shared" si="3119"/>
        <v>X$16</v>
      </c>
      <c r="Y1848" s="80" t="str">
        <f t="shared" si="3119"/>
        <v>Y$16</v>
      </c>
      <c r="Z1848" s="80" t="str">
        <f t="shared" si="3119"/>
        <v>Z$16</v>
      </c>
      <c r="AA1848" s="80" t="str">
        <f t="shared" si="3119"/>
        <v>AA$16</v>
      </c>
      <c r="AB1848" s="80" t="str">
        <f t="shared" si="3119"/>
        <v>AB$16</v>
      </c>
      <c r="AC1848" s="80" t="str">
        <f t="shared" si="3119"/>
        <v>AC$16</v>
      </c>
      <c r="AD1848" s="80" t="str">
        <f t="shared" si="3119"/>
        <v>AD$16</v>
      </c>
      <c r="AE1848" s="80" t="str">
        <f t="shared" si="3119"/>
        <v>AE$16</v>
      </c>
      <c r="AF1848" s="80" t="str">
        <f t="shared" si="3119"/>
        <v>AF$16</v>
      </c>
      <c r="AG1848" s="80" t="str">
        <f t="shared" si="3119"/>
        <v>AG$16</v>
      </c>
      <c r="AH1848" s="80" t="str">
        <f t="shared" si="3119"/>
        <v>AH$16</v>
      </c>
      <c r="AI1848" s="80" t="str">
        <f t="shared" si="3119"/>
        <v>AI$16</v>
      </c>
      <c r="AJ1848" s="80" t="str">
        <f t="shared" si="3119"/>
        <v>AJ$16</v>
      </c>
      <c r="AK1848" s="80" t="str">
        <f t="shared" si="3119"/>
        <v>AK$16</v>
      </c>
      <c r="AL1848" s="80" t="str">
        <f t="shared" si="3119"/>
        <v>AL$16</v>
      </c>
      <c r="AM1848" s="80" t="str">
        <f t="shared" si="3119"/>
        <v>AM$16</v>
      </c>
      <c r="AN1848" s="80" t="str">
        <f t="shared" si="3119"/>
        <v>AN$16</v>
      </c>
      <c r="AO1848" s="80" t="str">
        <f t="shared" si="3119"/>
        <v>AO$16</v>
      </c>
      <c r="AP1848" s="80" t="str">
        <f t="shared" si="3119"/>
        <v>AP$16</v>
      </c>
      <c r="AQ1848" s="80" t="str">
        <f t="shared" si="3119"/>
        <v>AQ$16</v>
      </c>
      <c r="AR1848" s="80" t="str">
        <f t="shared" si="3119"/>
        <v>AR$16</v>
      </c>
      <c r="AS1848" s="80" t="str">
        <f t="shared" si="3119"/>
        <v>AS$16</v>
      </c>
      <c r="AT1848" s="80" t="str">
        <f t="shared" si="3119"/>
        <v>AT$16</v>
      </c>
      <c r="AU1848" s="80" t="str">
        <f t="shared" si="3119"/>
        <v>AU$16</v>
      </c>
      <c r="AV1848" s="80" t="str">
        <f t="shared" si="3119"/>
        <v>AV$16</v>
      </c>
      <c r="AW1848" s="80" t="str">
        <f t="shared" si="3119"/>
        <v>AW$16</v>
      </c>
      <c r="AX1848" s="80" t="str">
        <f t="shared" si="3119"/>
        <v>AX$16</v>
      </c>
      <c r="AY1848" s="80" t="str">
        <f t="shared" si="3119"/>
        <v>AY$16</v>
      </c>
      <c r="AZ1848" s="80" t="str">
        <f t="shared" si="3119"/>
        <v>AZ$16</v>
      </c>
      <c r="BA1848" s="80" t="str">
        <f t="shared" si="3119"/>
        <v>BA$16</v>
      </c>
      <c r="BB1848" s="80" t="str">
        <f t="shared" si="3119"/>
        <v>BB$16</v>
      </c>
      <c r="BC1848" s="80" t="str">
        <f t="shared" si="3119"/>
        <v>BC$16</v>
      </c>
      <c r="BD1848" s="80" t="str">
        <f t="shared" si="3119"/>
        <v>BD$16</v>
      </c>
      <c r="BE1848" s="80" t="str">
        <f t="shared" si="3119"/>
        <v>BE$16</v>
      </c>
      <c r="BF1848" s="80" t="str">
        <f t="shared" si="3119"/>
        <v>BF$16</v>
      </c>
      <c r="BG1848" s="80" t="str">
        <f t="shared" si="3119"/>
        <v>BG$16</v>
      </c>
      <c r="BH1848" s="80" t="str">
        <f t="shared" si="3119"/>
        <v>BH$16</v>
      </c>
      <c r="BI1848" s="80" t="str">
        <f t="shared" si="3119"/>
        <v>BI$16</v>
      </c>
      <c r="BJ1848" s="80" t="str">
        <f t="shared" si="3119"/>
        <v>BJ$16</v>
      </c>
      <c r="BK1848" s="80" t="str">
        <f t="shared" si="3119"/>
        <v>BK$16</v>
      </c>
      <c r="BL1848" s="80" t="str">
        <f t="shared" si="3119"/>
        <v>BL$16</v>
      </c>
      <c r="BM1848" s="80" t="str">
        <f t="shared" si="3119"/>
        <v>BM$16</v>
      </c>
      <c r="BN1848" s="80" t="str">
        <f t="shared" si="3119"/>
        <v>BN$16</v>
      </c>
      <c r="BO1848" s="80" t="str">
        <f t="shared" si="3119"/>
        <v>BO$16</v>
      </c>
      <c r="BP1848" s="80" t="str">
        <f t="shared" si="3119"/>
        <v>BP$16</v>
      </c>
      <c r="BQ1848" s="80" t="str">
        <f t="shared" si="3119"/>
        <v>BQ$16</v>
      </c>
      <c r="BR1848" s="80" t="str">
        <f t="shared" si="3119"/>
        <v>BR$16</v>
      </c>
      <c r="BS1848" s="80" t="str">
        <f t="shared" si="3119"/>
        <v>BS$16</v>
      </c>
      <c r="BT1848" s="80" t="str">
        <f t="shared" si="3119"/>
        <v>BT$16</v>
      </c>
      <c r="BU1848" s="80" t="str">
        <f t="shared" si="3119"/>
        <v>BU$16</v>
      </c>
      <c r="BV1848" s="80" t="str">
        <f t="shared" si="3119"/>
        <v>BV$16</v>
      </c>
      <c r="BW1848" s="80" t="str">
        <f t="shared" si="3119"/>
        <v>BW$16</v>
      </c>
      <c r="BX1848" s="80" t="str">
        <f t="shared" si="3119"/>
        <v>BX$16</v>
      </c>
      <c r="BY1848" s="80" t="str">
        <f t="shared" si="3119"/>
        <v>BY$16</v>
      </c>
      <c r="BZ1848" s="80" t="str">
        <f t="shared" si="3119"/>
        <v>BZ$16</v>
      </c>
      <c r="CA1848" s="80" t="str">
        <f t="shared" si="3119"/>
        <v>CA$16</v>
      </c>
      <c r="CB1848" s="80" t="str">
        <f t="shared" si="3119"/>
        <v>CB$16</v>
      </c>
      <c r="CC1848" s="80" t="str">
        <f t="shared" si="3119"/>
        <v>CC$16</v>
      </c>
      <c r="CD1848" s="80" t="str">
        <f t="shared" si="3119"/>
        <v>CD$16</v>
      </c>
      <c r="CE1848" s="80" t="str">
        <f t="shared" si="3119"/>
        <v>CE$16</v>
      </c>
      <c r="CF1848" s="80" t="str">
        <f t="shared" ref="CF1848:CL1848" si="3120">CF1836</f>
        <v>CF$16</v>
      </c>
      <c r="CG1848" s="80" t="str">
        <f t="shared" si="3120"/>
        <v>CG$16</v>
      </c>
      <c r="CH1848" s="80" t="str">
        <f t="shared" si="3120"/>
        <v>CH$16</v>
      </c>
      <c r="CI1848" s="80" t="str">
        <f t="shared" si="3120"/>
        <v>CI$16</v>
      </c>
      <c r="CJ1848" s="80" t="str">
        <f t="shared" si="3120"/>
        <v>CJ$16</v>
      </c>
      <c r="CK1848" s="80" t="str">
        <f t="shared" si="3120"/>
        <v>CK$16</v>
      </c>
      <c r="CL1848" s="80" t="str">
        <f t="shared" si="3120"/>
        <v>CL$16</v>
      </c>
      <c r="CN1848" s="78"/>
      <c r="CO1848" s="80" t="str">
        <f t="shared" ref="CO1848:DL1848" si="3121">CO1836</f>
        <v>CO$16</v>
      </c>
      <c r="CP1848" s="80" t="str">
        <f t="shared" si="3121"/>
        <v>CP$16</v>
      </c>
      <c r="CQ1848" s="80" t="str">
        <f t="shared" si="3121"/>
        <v>CQ$16</v>
      </c>
      <c r="CR1848" s="80" t="str">
        <f t="shared" si="3121"/>
        <v>CR$16</v>
      </c>
      <c r="CS1848" s="80" t="str">
        <f t="shared" si="3121"/>
        <v>CS$16</v>
      </c>
      <c r="CT1848" s="80" t="str">
        <f t="shared" si="3121"/>
        <v>CT$16</v>
      </c>
      <c r="CU1848" s="80" t="str">
        <f t="shared" si="3121"/>
        <v>CU$16</v>
      </c>
      <c r="CV1848" s="80" t="str">
        <f t="shared" si="3121"/>
        <v>CV$16</v>
      </c>
      <c r="CW1848" s="80" t="str">
        <f t="shared" si="3121"/>
        <v>CW$16</v>
      </c>
      <c r="CX1848" s="80" t="str">
        <f t="shared" si="3121"/>
        <v>CX$16</v>
      </c>
      <c r="CY1848" s="80" t="str">
        <f t="shared" si="3121"/>
        <v>CY$16</v>
      </c>
      <c r="CZ1848" s="80" t="str">
        <f t="shared" si="3121"/>
        <v>CZ$16</v>
      </c>
      <c r="DA1848" s="80" t="str">
        <f t="shared" si="3121"/>
        <v>DA$16</v>
      </c>
      <c r="DB1848" s="80" t="str">
        <f t="shared" si="3121"/>
        <v>DB$16</v>
      </c>
      <c r="DC1848" s="80" t="str">
        <f t="shared" si="3121"/>
        <v>DC$16</v>
      </c>
      <c r="DD1848" s="80" t="str">
        <f t="shared" si="3121"/>
        <v>DD$16</v>
      </c>
      <c r="DE1848" s="80" t="str">
        <f t="shared" si="3121"/>
        <v>DE$16</v>
      </c>
      <c r="DF1848" s="80" t="str">
        <f t="shared" si="3121"/>
        <v>DF$16</v>
      </c>
      <c r="DG1848" s="80" t="str">
        <f t="shared" si="3121"/>
        <v>DG$16</v>
      </c>
      <c r="DH1848" s="80" t="str">
        <f t="shared" si="3121"/>
        <v>DH$16</v>
      </c>
      <c r="DI1848" s="80" t="str">
        <f t="shared" si="3121"/>
        <v>DI$16</v>
      </c>
      <c r="DJ1848" s="80" t="str">
        <f t="shared" si="3121"/>
        <v>DJ$16</v>
      </c>
      <c r="DK1848" s="80" t="str">
        <f t="shared" si="3121"/>
        <v>DK$16</v>
      </c>
      <c r="DL1848" s="80" t="str">
        <f t="shared" si="3121"/>
        <v>DL$16</v>
      </c>
    </row>
    <row r="1849" spans="1:116" x14ac:dyDescent="0.35">
      <c r="B1849" t="s">
        <v>332</v>
      </c>
      <c r="D1849" t="s">
        <v>510</v>
      </c>
      <c r="E1849" s="8" t="str">
        <f t="shared" si="3118"/>
        <v>1849 VOV-TV-V</v>
      </c>
      <c r="G1849" s="191" t="str">
        <f>IFERROR(SUBSTITUTE(TRIM(MID(G1844, SEARCH("-", G1844) + 1, LEN(G1844))),":",""),"no unit")</f>
        <v>implant</v>
      </c>
      <c r="K1849" s="53"/>
      <c r="L1849" s="53"/>
      <c r="M1849" s="53"/>
      <c r="N1849" s="53"/>
      <c r="O1849" s="53"/>
      <c r="P1849" s="53"/>
      <c r="R1849" s="24"/>
      <c r="S1849" s="212" t="str">
        <f>ADDRESS(ROW(S1845),COLUMN(S1845),2)</f>
        <v>S$1845</v>
      </c>
      <c r="T1849" s="212" t="str">
        <f t="shared" ref="T1849:CE1849" si="3122">ADDRESS(ROW(T1845),COLUMN(T1845),2)</f>
        <v>T$1845</v>
      </c>
      <c r="U1849" s="212" t="str">
        <f t="shared" si="3122"/>
        <v>U$1845</v>
      </c>
      <c r="V1849" s="212" t="str">
        <f t="shared" si="3122"/>
        <v>V$1845</v>
      </c>
      <c r="W1849" s="212" t="str">
        <f t="shared" si="3122"/>
        <v>W$1845</v>
      </c>
      <c r="X1849" s="212" t="str">
        <f t="shared" si="3122"/>
        <v>X$1845</v>
      </c>
      <c r="Y1849" s="212" t="str">
        <f t="shared" si="3122"/>
        <v>Y$1845</v>
      </c>
      <c r="Z1849" s="212" t="str">
        <f t="shared" si="3122"/>
        <v>Z$1845</v>
      </c>
      <c r="AA1849" s="212" t="str">
        <f t="shared" si="3122"/>
        <v>AA$1845</v>
      </c>
      <c r="AB1849" s="212" t="str">
        <f t="shared" si="3122"/>
        <v>AB$1845</v>
      </c>
      <c r="AC1849" s="212" t="str">
        <f t="shared" si="3122"/>
        <v>AC$1845</v>
      </c>
      <c r="AD1849" s="212" t="str">
        <f t="shared" si="3122"/>
        <v>AD$1845</v>
      </c>
      <c r="AE1849" s="212" t="str">
        <f t="shared" si="3122"/>
        <v>AE$1845</v>
      </c>
      <c r="AF1849" s="212" t="str">
        <f t="shared" si="3122"/>
        <v>AF$1845</v>
      </c>
      <c r="AG1849" s="212" t="str">
        <f t="shared" si="3122"/>
        <v>AG$1845</v>
      </c>
      <c r="AH1849" s="212" t="str">
        <f t="shared" si="3122"/>
        <v>AH$1845</v>
      </c>
      <c r="AI1849" s="212" t="str">
        <f t="shared" si="3122"/>
        <v>AI$1845</v>
      </c>
      <c r="AJ1849" s="212" t="str">
        <f t="shared" si="3122"/>
        <v>AJ$1845</v>
      </c>
      <c r="AK1849" s="212" t="str">
        <f t="shared" si="3122"/>
        <v>AK$1845</v>
      </c>
      <c r="AL1849" s="212" t="str">
        <f t="shared" si="3122"/>
        <v>AL$1845</v>
      </c>
      <c r="AM1849" s="212" t="str">
        <f t="shared" si="3122"/>
        <v>AM$1845</v>
      </c>
      <c r="AN1849" s="212" t="str">
        <f t="shared" si="3122"/>
        <v>AN$1845</v>
      </c>
      <c r="AO1849" s="212" t="str">
        <f t="shared" si="3122"/>
        <v>AO$1845</v>
      </c>
      <c r="AP1849" s="212" t="str">
        <f t="shared" si="3122"/>
        <v>AP$1845</v>
      </c>
      <c r="AQ1849" s="212" t="str">
        <f t="shared" si="3122"/>
        <v>AQ$1845</v>
      </c>
      <c r="AR1849" s="212" t="str">
        <f t="shared" si="3122"/>
        <v>AR$1845</v>
      </c>
      <c r="AS1849" s="212" t="str">
        <f t="shared" si="3122"/>
        <v>AS$1845</v>
      </c>
      <c r="AT1849" s="212" t="str">
        <f t="shared" si="3122"/>
        <v>AT$1845</v>
      </c>
      <c r="AU1849" s="212" t="str">
        <f t="shared" si="3122"/>
        <v>AU$1845</v>
      </c>
      <c r="AV1849" s="212" t="str">
        <f t="shared" si="3122"/>
        <v>AV$1845</v>
      </c>
      <c r="AW1849" s="212" t="str">
        <f t="shared" si="3122"/>
        <v>AW$1845</v>
      </c>
      <c r="AX1849" s="212" t="str">
        <f t="shared" si="3122"/>
        <v>AX$1845</v>
      </c>
      <c r="AY1849" s="212" t="str">
        <f t="shared" si="3122"/>
        <v>AY$1845</v>
      </c>
      <c r="AZ1849" s="212" t="str">
        <f t="shared" si="3122"/>
        <v>AZ$1845</v>
      </c>
      <c r="BA1849" s="212" t="str">
        <f t="shared" si="3122"/>
        <v>BA$1845</v>
      </c>
      <c r="BB1849" s="212" t="str">
        <f t="shared" si="3122"/>
        <v>BB$1845</v>
      </c>
      <c r="BC1849" s="212" t="str">
        <f t="shared" si="3122"/>
        <v>BC$1845</v>
      </c>
      <c r="BD1849" s="212" t="str">
        <f t="shared" si="3122"/>
        <v>BD$1845</v>
      </c>
      <c r="BE1849" s="212" t="str">
        <f t="shared" si="3122"/>
        <v>BE$1845</v>
      </c>
      <c r="BF1849" s="212" t="str">
        <f t="shared" si="3122"/>
        <v>BF$1845</v>
      </c>
      <c r="BG1849" s="212" t="str">
        <f t="shared" si="3122"/>
        <v>BG$1845</v>
      </c>
      <c r="BH1849" s="212" t="str">
        <f t="shared" si="3122"/>
        <v>BH$1845</v>
      </c>
      <c r="BI1849" s="212" t="str">
        <f t="shared" si="3122"/>
        <v>BI$1845</v>
      </c>
      <c r="BJ1849" s="212" t="str">
        <f t="shared" si="3122"/>
        <v>BJ$1845</v>
      </c>
      <c r="BK1849" s="212" t="str">
        <f t="shared" si="3122"/>
        <v>BK$1845</v>
      </c>
      <c r="BL1849" s="212" t="str">
        <f t="shared" si="3122"/>
        <v>BL$1845</v>
      </c>
      <c r="BM1849" s="212" t="str">
        <f t="shared" si="3122"/>
        <v>BM$1845</v>
      </c>
      <c r="BN1849" s="212" t="str">
        <f t="shared" si="3122"/>
        <v>BN$1845</v>
      </c>
      <c r="BO1849" s="212" t="str">
        <f t="shared" si="3122"/>
        <v>BO$1845</v>
      </c>
      <c r="BP1849" s="212" t="str">
        <f t="shared" si="3122"/>
        <v>BP$1845</v>
      </c>
      <c r="BQ1849" s="212" t="str">
        <f t="shared" si="3122"/>
        <v>BQ$1845</v>
      </c>
      <c r="BR1849" s="212" t="str">
        <f t="shared" si="3122"/>
        <v>BR$1845</v>
      </c>
      <c r="BS1849" s="212" t="str">
        <f t="shared" si="3122"/>
        <v>BS$1845</v>
      </c>
      <c r="BT1849" s="212" t="str">
        <f t="shared" si="3122"/>
        <v>BT$1845</v>
      </c>
      <c r="BU1849" s="212" t="str">
        <f t="shared" si="3122"/>
        <v>BU$1845</v>
      </c>
      <c r="BV1849" s="212" t="str">
        <f t="shared" si="3122"/>
        <v>BV$1845</v>
      </c>
      <c r="BW1849" s="212" t="str">
        <f t="shared" si="3122"/>
        <v>BW$1845</v>
      </c>
      <c r="BX1849" s="212" t="str">
        <f t="shared" si="3122"/>
        <v>BX$1845</v>
      </c>
      <c r="BY1849" s="212" t="str">
        <f t="shared" si="3122"/>
        <v>BY$1845</v>
      </c>
      <c r="BZ1849" s="212" t="str">
        <f t="shared" si="3122"/>
        <v>BZ$1845</v>
      </c>
      <c r="CA1849" s="212" t="str">
        <f t="shared" si="3122"/>
        <v>CA$1845</v>
      </c>
      <c r="CB1849" s="212" t="str">
        <f t="shared" si="3122"/>
        <v>CB$1845</v>
      </c>
      <c r="CC1849" s="212" t="str">
        <f t="shared" si="3122"/>
        <v>CC$1845</v>
      </c>
      <c r="CD1849" s="212" t="str">
        <f t="shared" si="3122"/>
        <v>CD$1845</v>
      </c>
      <c r="CE1849" s="212" t="str">
        <f t="shared" si="3122"/>
        <v>CE$1845</v>
      </c>
      <c r="CF1849" s="212" t="str">
        <f t="shared" ref="CF1849:CL1849" si="3123">ADDRESS(ROW(CF1845),COLUMN(CF1845),2)</f>
        <v>CF$1845</v>
      </c>
      <c r="CG1849" s="212" t="str">
        <f t="shared" si="3123"/>
        <v>CG$1845</v>
      </c>
      <c r="CH1849" s="212" t="str">
        <f t="shared" si="3123"/>
        <v>CH$1845</v>
      </c>
      <c r="CI1849" s="212" t="str">
        <f t="shared" si="3123"/>
        <v>CI$1845</v>
      </c>
      <c r="CJ1849" s="212" t="str">
        <f t="shared" si="3123"/>
        <v>CJ$1845</v>
      </c>
      <c r="CK1849" s="212" t="str">
        <f t="shared" si="3123"/>
        <v>CK$1845</v>
      </c>
      <c r="CL1849" s="212" t="str">
        <f t="shared" si="3123"/>
        <v>CL$1845</v>
      </c>
      <c r="CO1849" s="212" t="str">
        <f t="shared" ref="CO1849:DL1849" si="3124">ADDRESS(ROW(CO1845),COLUMN(CO1845),2)</f>
        <v>CO$1845</v>
      </c>
      <c r="CP1849" s="212" t="str">
        <f t="shared" si="3124"/>
        <v>CP$1845</v>
      </c>
      <c r="CQ1849" s="212" t="str">
        <f t="shared" si="3124"/>
        <v>CQ$1845</v>
      </c>
      <c r="CR1849" s="212" t="str">
        <f t="shared" si="3124"/>
        <v>CR$1845</v>
      </c>
      <c r="CS1849" s="212" t="str">
        <f t="shared" si="3124"/>
        <v>CS$1845</v>
      </c>
      <c r="CT1849" s="212" t="str">
        <f t="shared" si="3124"/>
        <v>CT$1845</v>
      </c>
      <c r="CU1849" s="212" t="str">
        <f t="shared" si="3124"/>
        <v>CU$1845</v>
      </c>
      <c r="CV1849" s="212" t="str">
        <f t="shared" si="3124"/>
        <v>CV$1845</v>
      </c>
      <c r="CW1849" s="212" t="str">
        <f t="shared" si="3124"/>
        <v>CW$1845</v>
      </c>
      <c r="CX1849" s="212" t="str">
        <f t="shared" si="3124"/>
        <v>CX$1845</v>
      </c>
      <c r="CY1849" s="212" t="str">
        <f t="shared" si="3124"/>
        <v>CY$1845</v>
      </c>
      <c r="CZ1849" s="212" t="str">
        <f t="shared" si="3124"/>
        <v>CZ$1845</v>
      </c>
      <c r="DA1849" s="212" t="str">
        <f t="shared" si="3124"/>
        <v>DA$1845</v>
      </c>
      <c r="DB1849" s="212" t="str">
        <f t="shared" si="3124"/>
        <v>DB$1845</v>
      </c>
      <c r="DC1849" s="212" t="str">
        <f t="shared" si="3124"/>
        <v>DC$1845</v>
      </c>
      <c r="DD1849" s="212" t="str">
        <f t="shared" si="3124"/>
        <v>DD$1845</v>
      </c>
      <c r="DE1849" s="212" t="str">
        <f t="shared" si="3124"/>
        <v>DE$1845</v>
      </c>
      <c r="DF1849" s="212" t="str">
        <f t="shared" si="3124"/>
        <v>DF$1845</v>
      </c>
      <c r="DG1849" s="212" t="str">
        <f t="shared" si="3124"/>
        <v>DG$1845</v>
      </c>
      <c r="DH1849" s="212" t="str">
        <f t="shared" si="3124"/>
        <v>DH$1845</v>
      </c>
      <c r="DI1849" s="212" t="str">
        <f t="shared" si="3124"/>
        <v>DI$1845</v>
      </c>
      <c r="DJ1849" s="212" t="str">
        <f t="shared" si="3124"/>
        <v>DJ$1845</v>
      </c>
      <c r="DK1849" s="212" t="str">
        <f t="shared" si="3124"/>
        <v>DK$1845</v>
      </c>
      <c r="DL1849" s="212" t="str">
        <f t="shared" si="3124"/>
        <v>DL$1845</v>
      </c>
    </row>
    <row r="1850" spans="1:116" x14ac:dyDescent="0.35">
      <c r="B1850" t="s">
        <v>332</v>
      </c>
      <c r="D1850" t="s">
        <v>510</v>
      </c>
      <c r="E1850" s="8" t="str">
        <f t="shared" si="3118"/>
        <v>1850 VOV-TV-V</v>
      </c>
      <c r="G1850" s="136" t="s">
        <v>461</v>
      </c>
      <c r="H1850" s="12"/>
      <c r="I1850" s="60"/>
      <c r="J1850" s="60"/>
      <c r="K1850" s="15"/>
      <c r="L1850" s="15"/>
      <c r="M1850" s="15"/>
      <c r="N1850" s="15"/>
      <c r="O1850" s="15"/>
      <c r="P1850" s="15"/>
      <c r="R1850" s="15"/>
      <c r="S1850" s="80"/>
      <c r="T1850" s="80"/>
      <c r="U1850" s="80"/>
      <c r="V1850" s="80"/>
      <c r="W1850" s="80"/>
      <c r="X1850" s="80"/>
      <c r="Y1850" s="80"/>
      <c r="Z1850" s="80"/>
      <c r="AA1850" s="80"/>
      <c r="AB1850" s="80"/>
      <c r="AC1850" s="80"/>
      <c r="AD1850" s="80"/>
      <c r="AE1850" s="80"/>
      <c r="AF1850" s="80"/>
      <c r="AG1850" s="80"/>
      <c r="AH1850" s="80"/>
      <c r="AI1850" s="80"/>
      <c r="AJ1850" s="80"/>
      <c r="AK1850" s="80"/>
      <c r="AL1850" s="80"/>
      <c r="AM1850" s="80"/>
      <c r="AN1850" s="80"/>
      <c r="AO1850" s="80"/>
      <c r="AP1850" s="80"/>
      <c r="AQ1850" s="80"/>
      <c r="AR1850" s="80"/>
      <c r="AS1850" s="80"/>
      <c r="AT1850" s="80"/>
      <c r="AU1850" s="80"/>
      <c r="AV1850" s="80"/>
      <c r="AW1850" s="80"/>
      <c r="AX1850" s="80"/>
      <c r="AY1850" s="80"/>
      <c r="AZ1850" s="80"/>
      <c r="BA1850" s="80"/>
      <c r="BB1850" s="80"/>
      <c r="BC1850" s="80"/>
      <c r="BD1850" s="80"/>
      <c r="BE1850" s="80"/>
      <c r="BF1850" s="80"/>
      <c r="BG1850" s="80"/>
      <c r="BH1850" s="80"/>
      <c r="BI1850" s="80"/>
      <c r="BJ1850" s="80"/>
      <c r="BK1850" s="80"/>
      <c r="BL1850" s="80"/>
      <c r="BM1850" s="80"/>
      <c r="BN1850" s="80"/>
      <c r="BO1850" s="80"/>
      <c r="BP1850" s="80"/>
      <c r="BQ1850" s="80"/>
      <c r="BR1850" s="80"/>
      <c r="BS1850" s="80"/>
      <c r="BT1850" s="80"/>
      <c r="BU1850" s="80"/>
      <c r="BV1850" s="80"/>
      <c r="BW1850" s="80"/>
      <c r="BX1850" s="80"/>
      <c r="BY1850" s="80"/>
      <c r="BZ1850" s="80"/>
      <c r="CA1850" s="80"/>
      <c r="CB1850" s="80"/>
      <c r="CC1850" s="80"/>
      <c r="CD1850" s="80"/>
      <c r="CE1850" s="80"/>
      <c r="CF1850" s="80"/>
      <c r="CG1850" s="80"/>
      <c r="CH1850" s="80"/>
      <c r="CI1850" s="80"/>
      <c r="CJ1850" s="80"/>
      <c r="CK1850" s="80"/>
      <c r="CL1850" s="80"/>
      <c r="CN1850" s="60"/>
    </row>
    <row r="1851" spans="1:116" x14ac:dyDescent="0.35">
      <c r="B1851" t="s">
        <v>332</v>
      </c>
      <c r="D1851" t="s">
        <v>510</v>
      </c>
      <c r="E1851" s="8" t="str">
        <f t="shared" si="3118"/>
        <v>1851 VOV-TV-V</v>
      </c>
      <c r="G1851" s="191" t="s">
        <v>462</v>
      </c>
      <c r="H1851" s="12"/>
      <c r="I1851" s="60"/>
      <c r="J1851" s="60"/>
      <c r="K1851" s="15"/>
      <c r="L1851" s="15"/>
      <c r="M1851" s="15"/>
      <c r="N1851" s="15"/>
      <c r="O1851" s="15"/>
      <c r="P1851" s="15"/>
      <c r="R1851" s="15"/>
      <c r="S1851" s="76"/>
      <c r="T1851" s="76"/>
      <c r="U1851" s="76"/>
      <c r="V1851" s="76"/>
      <c r="W1851" s="76"/>
      <c r="X1851" s="76"/>
      <c r="Y1851" s="76"/>
      <c r="Z1851" s="76"/>
      <c r="AA1851" s="76"/>
      <c r="AB1851" s="76"/>
      <c r="AC1851" s="76"/>
      <c r="AD1851" s="76"/>
      <c r="AE1851" s="76"/>
      <c r="AF1851" s="76"/>
      <c r="AG1851" s="76"/>
      <c r="AH1851" s="76"/>
      <c r="AI1851" s="76"/>
      <c r="AJ1851" s="76"/>
      <c r="AK1851" s="76"/>
      <c r="AL1851" s="76"/>
      <c r="AM1851" s="76"/>
      <c r="AN1851" s="76"/>
      <c r="AO1851" s="76"/>
      <c r="AP1851" s="76"/>
      <c r="AQ1851" s="76"/>
      <c r="AR1851" s="76"/>
      <c r="AS1851" s="76"/>
      <c r="AT1851" s="76"/>
      <c r="AU1851" s="76"/>
      <c r="AV1851" s="76"/>
      <c r="AW1851" s="76"/>
      <c r="AX1851" s="76"/>
      <c r="AY1851" s="76"/>
      <c r="AZ1851" s="76"/>
      <c r="BA1851" s="76"/>
      <c r="BB1851" s="76"/>
      <c r="BC1851" s="76"/>
      <c r="BD1851" s="76"/>
      <c r="BE1851" s="76"/>
      <c r="BF1851" s="76"/>
      <c r="BG1851" s="76"/>
      <c r="BH1851" s="76"/>
      <c r="BI1851" s="76"/>
      <c r="BJ1851" s="76"/>
      <c r="BK1851" s="76"/>
      <c r="BL1851" s="76"/>
      <c r="BM1851" s="76"/>
      <c r="BN1851" s="76"/>
      <c r="BO1851" s="76"/>
      <c r="BP1851" s="76"/>
      <c r="BQ1851" s="76"/>
      <c r="BR1851" s="76"/>
      <c r="BS1851" s="76"/>
      <c r="BT1851" s="76"/>
      <c r="BU1851" s="76"/>
      <c r="BV1851" s="76"/>
      <c r="BW1851" s="76"/>
      <c r="BX1851" s="76"/>
      <c r="BY1851" s="76"/>
      <c r="BZ1851" s="76"/>
      <c r="CA1851" s="76"/>
      <c r="CB1851" s="76"/>
      <c r="CC1851" s="76"/>
      <c r="CD1851" s="76"/>
      <c r="CE1851" s="76"/>
      <c r="CF1851" s="76"/>
      <c r="CG1851" s="76"/>
      <c r="CH1851" s="76"/>
      <c r="CI1851" s="76"/>
      <c r="CJ1851" s="76"/>
      <c r="CK1851" s="76"/>
      <c r="CL1851" s="76"/>
      <c r="CN1851" s="60"/>
      <c r="CO1851" s="76"/>
      <c r="CP1851" s="76"/>
      <c r="CQ1851" s="76"/>
      <c r="CR1851" s="76"/>
      <c r="CS1851" s="76"/>
      <c r="CT1851" s="76"/>
      <c r="CU1851" s="76"/>
      <c r="CV1851" s="76"/>
      <c r="CW1851" s="76"/>
      <c r="CX1851" s="76"/>
      <c r="CY1851" s="76"/>
      <c r="CZ1851" s="76"/>
      <c r="DA1851" s="76"/>
      <c r="DB1851" s="76"/>
      <c r="DC1851" s="76"/>
      <c r="DD1851" s="76"/>
      <c r="DE1851" s="76"/>
      <c r="DF1851" s="76"/>
      <c r="DG1851" s="76"/>
      <c r="DH1851" s="76"/>
      <c r="DI1851" s="76"/>
      <c r="DJ1851" s="76"/>
      <c r="DK1851" s="76"/>
      <c r="DL1851" s="76"/>
    </row>
    <row r="1852" spans="1:116" x14ac:dyDescent="0.35">
      <c r="B1852" t="s">
        <v>332</v>
      </c>
      <c r="D1852" t="s">
        <v>510</v>
      </c>
      <c r="E1852" s="8" t="str">
        <f t="shared" si="3118"/>
        <v>1852 VOV-TV-V</v>
      </c>
      <c r="G1852" s="191" t="str">
        <f>G1844</f>
        <v>Volume of a volume modifier - implant</v>
      </c>
      <c r="H1852" s="12"/>
      <c r="I1852" s="60"/>
      <c r="J1852" s="60"/>
      <c r="K1852" s="15"/>
      <c r="L1852" s="15"/>
      <c r="M1852" s="15"/>
      <c r="N1852" s="15"/>
      <c r="O1852" s="15"/>
      <c r="P1852" s="15"/>
      <c r="R1852" s="15"/>
      <c r="S1852" s="76"/>
      <c r="T1852" s="76"/>
      <c r="U1852" s="76"/>
      <c r="V1852" s="76"/>
      <c r="W1852" s="76"/>
      <c r="X1852" s="76"/>
      <c r="Y1852" s="76"/>
      <c r="Z1852" s="76"/>
      <c r="AA1852" s="76"/>
      <c r="AB1852" s="76"/>
      <c r="AC1852" s="76"/>
      <c r="AD1852" s="76"/>
      <c r="AE1852" s="76"/>
      <c r="AF1852" s="76"/>
      <c r="AG1852" s="76"/>
      <c r="AH1852" s="76"/>
      <c r="AI1852" s="76"/>
      <c r="AJ1852" s="76"/>
      <c r="AK1852" s="76"/>
      <c r="AL1852" s="76"/>
      <c r="AM1852" s="76"/>
      <c r="AN1852" s="76"/>
      <c r="AO1852" s="76"/>
      <c r="AP1852" s="76"/>
      <c r="AQ1852" s="76"/>
      <c r="AR1852" s="76"/>
      <c r="AS1852" s="76"/>
      <c r="AT1852" s="76"/>
      <c r="AU1852" s="76"/>
      <c r="AV1852" s="76"/>
      <c r="AW1852" s="76"/>
      <c r="AX1852" s="76"/>
      <c r="AY1852" s="76"/>
      <c r="AZ1852" s="76"/>
      <c r="BA1852" s="76"/>
      <c r="BB1852" s="76"/>
      <c r="BC1852" s="76"/>
      <c r="BD1852" s="76"/>
      <c r="BE1852" s="76"/>
      <c r="BF1852" s="76"/>
      <c r="BG1852" s="76"/>
      <c r="BH1852" s="76"/>
      <c r="BI1852" s="76"/>
      <c r="BJ1852" s="76"/>
      <c r="BK1852" s="76"/>
      <c r="BL1852" s="76"/>
      <c r="BM1852" s="76"/>
      <c r="BN1852" s="76"/>
      <c r="BO1852" s="76"/>
      <c r="BP1852" s="76"/>
      <c r="BQ1852" s="76"/>
      <c r="BR1852" s="76"/>
      <c r="BS1852" s="76"/>
      <c r="BT1852" s="76"/>
      <c r="BU1852" s="76"/>
      <c r="BV1852" s="76"/>
      <c r="BW1852" s="76"/>
      <c r="BX1852" s="76"/>
      <c r="BY1852" s="76"/>
      <c r="BZ1852" s="76"/>
      <c r="CA1852" s="76"/>
      <c r="CB1852" s="76"/>
      <c r="CC1852" s="76"/>
      <c r="CD1852" s="76"/>
      <c r="CE1852" s="76"/>
      <c r="CF1852" s="76"/>
      <c r="CG1852" s="76"/>
      <c r="CH1852" s="76"/>
      <c r="CI1852" s="76"/>
      <c r="CJ1852" s="76"/>
      <c r="CK1852" s="76"/>
      <c r="CL1852" s="76"/>
      <c r="CN1852" s="60"/>
      <c r="CO1852" s="76"/>
      <c r="CP1852" s="76"/>
      <c r="CQ1852" s="76"/>
      <c r="CR1852" s="76"/>
      <c r="CS1852" s="76"/>
      <c r="CT1852" s="76"/>
      <c r="CU1852" s="76"/>
      <c r="CV1852" s="76"/>
      <c r="CW1852" s="76"/>
      <c r="CX1852" s="76"/>
      <c r="CY1852" s="76"/>
      <c r="CZ1852" s="76"/>
      <c r="DA1852" s="76"/>
      <c r="DB1852" s="76"/>
      <c r="DC1852" s="76"/>
      <c r="DD1852" s="76"/>
      <c r="DE1852" s="76"/>
      <c r="DF1852" s="76"/>
      <c r="DG1852" s="76"/>
      <c r="DH1852" s="76"/>
      <c r="DI1852" s="76"/>
      <c r="DJ1852" s="76"/>
      <c r="DK1852" s="76"/>
      <c r="DL1852" s="76"/>
    </row>
    <row r="1853" spans="1:116" x14ac:dyDescent="0.35">
      <c r="B1853" t="s">
        <v>332</v>
      </c>
      <c r="D1853" t="s">
        <v>510</v>
      </c>
      <c r="E1853" s="8" t="str">
        <f t="shared" si="3118"/>
        <v>1853 VOV-TV-V</v>
      </c>
      <c r="G1853" s="136" t="str">
        <f>G1841</f>
        <v xml:space="preserve">secondary unit </v>
      </c>
      <c r="H1853" s="12"/>
      <c r="I1853" s="60"/>
      <c r="J1853" s="60"/>
      <c r="K1853" s="15"/>
      <c r="L1853" s="15"/>
      <c r="M1853" s="15"/>
      <c r="N1853" s="15"/>
      <c r="O1853" s="15"/>
      <c r="P1853" s="15"/>
      <c r="R1853" s="15"/>
      <c r="S1853" s="179"/>
      <c r="T1853" s="179"/>
      <c r="U1853" s="179"/>
      <c r="V1853" s="179"/>
      <c r="W1853" s="179"/>
      <c r="X1853" s="179"/>
      <c r="Y1853" s="179"/>
      <c r="Z1853" s="179"/>
      <c r="AA1853" s="179"/>
      <c r="AB1853" s="179"/>
      <c r="AC1853" s="179"/>
      <c r="AD1853" s="179"/>
      <c r="AE1853" s="179"/>
      <c r="AF1853" s="179"/>
      <c r="AG1853" s="179"/>
      <c r="AH1853" s="179"/>
      <c r="AI1853" s="179"/>
      <c r="AJ1853" s="179"/>
      <c r="AK1853" s="179"/>
      <c r="AL1853" s="179"/>
      <c r="AM1853" s="179"/>
      <c r="AN1853" s="179"/>
      <c r="AO1853" s="179"/>
      <c r="AP1853" s="179"/>
      <c r="AQ1853" s="179"/>
      <c r="AR1853" s="179"/>
      <c r="AS1853" s="179"/>
      <c r="AT1853" s="179"/>
      <c r="AU1853" s="179"/>
      <c r="AV1853" s="179"/>
      <c r="AW1853" s="179"/>
      <c r="AX1853" s="179"/>
      <c r="AY1853" s="179"/>
      <c r="AZ1853" s="179"/>
      <c r="BA1853" s="179"/>
      <c r="BB1853" s="179"/>
      <c r="BC1853" s="179"/>
      <c r="BD1853" s="179"/>
      <c r="BE1853" s="179"/>
      <c r="BF1853" s="179"/>
      <c r="BG1853" s="179"/>
      <c r="BH1853" s="179"/>
      <c r="BI1853" s="179"/>
      <c r="BJ1853" s="179"/>
      <c r="BK1853" s="179"/>
      <c r="BL1853" s="179"/>
      <c r="BM1853" s="179"/>
      <c r="BN1853" s="179"/>
      <c r="BO1853" s="179"/>
      <c r="BP1853" s="179"/>
      <c r="BQ1853" s="179"/>
      <c r="BR1853" s="179"/>
      <c r="BS1853" s="179"/>
      <c r="BT1853" s="179"/>
      <c r="BU1853" s="179"/>
      <c r="BV1853" s="179"/>
      <c r="BW1853" s="179"/>
      <c r="BX1853" s="179"/>
      <c r="BY1853" s="179"/>
      <c r="BZ1853" s="179"/>
      <c r="CA1853" s="179"/>
      <c r="CB1853" s="179"/>
      <c r="CC1853" s="179"/>
      <c r="CD1853" s="179"/>
      <c r="CE1853" s="179"/>
      <c r="CF1853" s="179"/>
      <c r="CG1853" s="179"/>
      <c r="CH1853" s="179"/>
      <c r="CI1853" s="179"/>
      <c r="CJ1853" s="179"/>
      <c r="CK1853" s="179"/>
      <c r="CL1853" s="179"/>
      <c r="CN1853" s="60"/>
      <c r="CO1853" s="179"/>
      <c r="CP1853" s="179"/>
      <c r="CQ1853" s="179"/>
      <c r="CR1853" s="179"/>
      <c r="CS1853" s="179"/>
      <c r="CT1853" s="179"/>
      <c r="CU1853" s="179"/>
      <c r="CV1853" s="179"/>
      <c r="CW1853" s="179"/>
      <c r="CX1853" s="179"/>
      <c r="CY1853" s="179"/>
      <c r="CZ1853" s="179"/>
      <c r="DA1853" s="179"/>
      <c r="DB1853" s="179"/>
      <c r="DC1853" s="179"/>
      <c r="DD1853" s="179"/>
      <c r="DE1853" s="179"/>
      <c r="DF1853" s="179"/>
      <c r="DG1853" s="179"/>
      <c r="DH1853" s="179"/>
      <c r="DI1853" s="179"/>
      <c r="DJ1853" s="179"/>
      <c r="DK1853" s="179"/>
      <c r="DL1853" s="179"/>
    </row>
    <row r="1854" spans="1:116" x14ac:dyDescent="0.35">
      <c r="E1854" s="8"/>
      <c r="G1854" s="136" t="str">
        <f>G1842</f>
        <v>Secondary revenue driver</v>
      </c>
      <c r="H1854" s="12"/>
      <c r="I1854" s="60"/>
      <c r="J1854" s="60"/>
      <c r="K1854" s="15"/>
      <c r="L1854" s="15"/>
      <c r="M1854" s="15"/>
      <c r="N1854" s="15"/>
      <c r="O1854" s="15"/>
      <c r="P1854" s="15"/>
      <c r="R1854" s="15"/>
      <c r="S1854" s="179"/>
      <c r="T1854" s="179"/>
      <c r="U1854" s="179"/>
      <c r="V1854" s="179"/>
      <c r="W1854" s="179"/>
      <c r="X1854" s="179"/>
      <c r="Y1854" s="179"/>
      <c r="Z1854" s="179"/>
      <c r="AA1854" s="179"/>
      <c r="AB1854" s="179"/>
      <c r="AC1854" s="179"/>
      <c r="AD1854" s="179"/>
      <c r="AE1854" s="179"/>
      <c r="AF1854" s="179"/>
      <c r="AG1854" s="179"/>
      <c r="AH1854" s="179"/>
      <c r="AI1854" s="179"/>
      <c r="AJ1854" s="179"/>
      <c r="AK1854" s="179"/>
      <c r="AL1854" s="179"/>
      <c r="AM1854" s="179"/>
      <c r="AN1854" s="179"/>
      <c r="AO1854" s="179"/>
      <c r="AP1854" s="179"/>
      <c r="AQ1854" s="179"/>
      <c r="AR1854" s="179"/>
      <c r="AS1854" s="179"/>
      <c r="AT1854" s="179"/>
      <c r="AU1854" s="179"/>
      <c r="AV1854" s="179"/>
      <c r="AW1854" s="179"/>
      <c r="AX1854" s="179"/>
      <c r="AY1854" s="179"/>
      <c r="AZ1854" s="179"/>
      <c r="BA1854" s="179"/>
      <c r="BB1854" s="179"/>
      <c r="BC1854" s="179"/>
      <c r="BD1854" s="179"/>
      <c r="BE1854" s="179"/>
      <c r="BF1854" s="179"/>
      <c r="BG1854" s="179"/>
      <c r="BH1854" s="179"/>
      <c r="BI1854" s="179"/>
      <c r="BJ1854" s="179"/>
      <c r="BK1854" s="179"/>
      <c r="BL1854" s="179"/>
      <c r="BM1854" s="179"/>
      <c r="BN1854" s="179"/>
      <c r="BO1854" s="179"/>
      <c r="BP1854" s="179"/>
      <c r="BQ1854" s="179"/>
      <c r="BR1854" s="179"/>
      <c r="BS1854" s="179"/>
      <c r="BT1854" s="179"/>
      <c r="BU1854" s="179"/>
      <c r="BV1854" s="179"/>
      <c r="BW1854" s="179"/>
      <c r="BX1854" s="179"/>
      <c r="BY1854" s="179"/>
      <c r="BZ1854" s="179"/>
      <c r="CA1854" s="179"/>
      <c r="CB1854" s="179"/>
      <c r="CC1854" s="179"/>
      <c r="CD1854" s="179"/>
      <c r="CE1854" s="179"/>
      <c r="CF1854" s="179"/>
      <c r="CG1854" s="179"/>
      <c r="CH1854" s="179"/>
      <c r="CI1854" s="179"/>
      <c r="CJ1854" s="179"/>
      <c r="CK1854" s="179"/>
      <c r="CL1854" s="179"/>
      <c r="CN1854" s="60"/>
      <c r="CO1854" s="179"/>
      <c r="CP1854" s="179"/>
      <c r="CQ1854" s="179"/>
      <c r="CR1854" s="179"/>
      <c r="CS1854" s="179"/>
      <c r="CT1854" s="179"/>
      <c r="CU1854" s="179"/>
      <c r="CV1854" s="179"/>
      <c r="CW1854" s="179"/>
      <c r="CX1854" s="179"/>
      <c r="CY1854" s="179"/>
      <c r="CZ1854" s="179"/>
      <c r="DA1854" s="179"/>
      <c r="DB1854" s="179"/>
      <c r="DC1854" s="179"/>
      <c r="DD1854" s="179"/>
      <c r="DE1854" s="179"/>
      <c r="DF1854" s="179"/>
      <c r="DG1854" s="179"/>
      <c r="DH1854" s="179"/>
      <c r="DI1854" s="179"/>
      <c r="DJ1854" s="179"/>
      <c r="DK1854" s="179"/>
      <c r="DL1854" s="179"/>
    </row>
    <row r="1855" spans="1:116" x14ac:dyDescent="0.35">
      <c r="A1855" s="174"/>
      <c r="E1855" s="8"/>
      <c r="G1855" s="136" t="str">
        <f>G1843</f>
        <v>Secondary volume driver</v>
      </c>
      <c r="H1855" s="174"/>
      <c r="I1855" s="176"/>
      <c r="J1855" s="176"/>
      <c r="K1855" s="197"/>
      <c r="L1855" s="197"/>
      <c r="M1855" s="197"/>
      <c r="N1855" s="197"/>
      <c r="O1855" s="197"/>
      <c r="P1855" s="197"/>
      <c r="R1855" s="198"/>
      <c r="S1855" s="174"/>
      <c r="T1855" s="174"/>
      <c r="U1855" s="174"/>
      <c r="V1855" s="174"/>
      <c r="W1855" s="174"/>
      <c r="X1855" s="174"/>
      <c r="Y1855" s="174"/>
      <c r="Z1855" s="174"/>
      <c r="AA1855" s="174"/>
      <c r="AB1855" s="174"/>
      <c r="AC1855" s="174"/>
      <c r="AD1855" s="174"/>
      <c r="AE1855" s="174"/>
      <c r="AF1855" s="174"/>
      <c r="AG1855" s="174"/>
      <c r="AH1855" s="174"/>
      <c r="AI1855" s="174"/>
      <c r="AJ1855" s="174"/>
      <c r="AK1855" s="174"/>
      <c r="AL1855" s="174"/>
      <c r="AM1855" s="174"/>
      <c r="AN1855" s="174"/>
      <c r="AO1855" s="174"/>
      <c r="AP1855" s="174"/>
      <c r="AQ1855" s="174"/>
      <c r="AR1855" s="174"/>
      <c r="AS1855" s="174"/>
      <c r="AT1855" s="174"/>
      <c r="AU1855" s="174"/>
      <c r="AV1855" s="174"/>
      <c r="AW1855" s="174"/>
      <c r="AX1855" s="174"/>
      <c r="AY1855" s="174"/>
      <c r="AZ1855" s="174"/>
      <c r="BA1855" s="174"/>
      <c r="BB1855" s="174"/>
      <c r="BC1855" s="174"/>
      <c r="BD1855" s="174"/>
      <c r="BE1855" s="174"/>
      <c r="BF1855" s="174"/>
      <c r="BG1855" s="174"/>
      <c r="BH1855" s="174"/>
      <c r="BI1855" s="174"/>
      <c r="BJ1855" s="174"/>
      <c r="BK1855" s="174"/>
      <c r="BL1855" s="174"/>
      <c r="BM1855" s="174"/>
      <c r="BN1855" s="174"/>
      <c r="BO1855" s="174"/>
      <c r="BP1855" s="174"/>
      <c r="BQ1855" s="174"/>
      <c r="BR1855" s="174"/>
      <c r="BS1855" s="174"/>
      <c r="BT1855" s="174"/>
      <c r="BU1855" s="174"/>
      <c r="BV1855" s="174"/>
      <c r="BW1855" s="174"/>
      <c r="BX1855" s="174"/>
      <c r="BY1855" s="174"/>
      <c r="BZ1855" s="174"/>
      <c r="CA1855" s="174"/>
      <c r="CB1855" s="174"/>
      <c r="CC1855" s="174"/>
      <c r="CD1855" s="174"/>
      <c r="CE1855" s="174"/>
      <c r="CF1855" s="174"/>
      <c r="CG1855" s="174"/>
      <c r="CH1855" s="174"/>
      <c r="CI1855" s="174"/>
      <c r="CJ1855" s="174"/>
      <c r="CK1855" s="174"/>
      <c r="CL1855" s="174"/>
      <c r="CN1855" s="176"/>
      <c r="CO1855" s="174"/>
      <c r="CP1855" s="174"/>
      <c r="CQ1855" s="174"/>
      <c r="CR1855" s="174"/>
      <c r="CS1855" s="174"/>
      <c r="CT1855" s="174"/>
      <c r="CU1855" s="174"/>
      <c r="CV1855" s="174"/>
      <c r="CW1855" s="174"/>
      <c r="CX1855" s="174"/>
      <c r="CY1855" s="174"/>
      <c r="CZ1855" s="174"/>
      <c r="DA1855" s="174"/>
      <c r="DB1855" s="174"/>
      <c r="DC1855" s="174"/>
      <c r="DD1855" s="174"/>
      <c r="DE1855" s="174"/>
      <c r="DF1855" s="174"/>
      <c r="DG1855" s="174"/>
      <c r="DH1855" s="174"/>
      <c r="DI1855" s="174"/>
      <c r="DJ1855" s="174"/>
      <c r="DK1855" s="174"/>
      <c r="DL1855" s="174"/>
    </row>
    <row r="1856" spans="1:116" x14ac:dyDescent="0.35">
      <c r="A1856" s="174"/>
      <c r="E1856" s="8"/>
      <c r="G1856" s="136"/>
      <c r="H1856" s="174"/>
      <c r="I1856" s="176"/>
      <c r="J1856" s="176"/>
      <c r="K1856" s="197"/>
      <c r="L1856" s="197"/>
      <c r="M1856" s="197"/>
      <c r="N1856" s="197"/>
      <c r="O1856" s="197"/>
      <c r="P1856" s="197"/>
      <c r="R1856" s="198"/>
      <c r="S1856" s="174"/>
      <c r="T1856" s="174"/>
      <c r="U1856" s="174"/>
      <c r="V1856" s="174"/>
      <c r="W1856" s="174"/>
      <c r="X1856" s="174"/>
      <c r="Y1856" s="174"/>
      <c r="Z1856" s="174"/>
      <c r="AA1856" s="174"/>
      <c r="AB1856" s="174"/>
      <c r="AC1856" s="174"/>
      <c r="AD1856" s="174"/>
      <c r="AE1856" s="174"/>
      <c r="AF1856" s="174"/>
      <c r="AG1856" s="174"/>
      <c r="AH1856" s="174"/>
      <c r="AI1856" s="174"/>
      <c r="AJ1856" s="174"/>
      <c r="AK1856" s="174"/>
      <c r="AL1856" s="174"/>
      <c r="AM1856" s="174"/>
      <c r="AN1856" s="174"/>
      <c r="AO1856" s="174"/>
      <c r="AP1856" s="174"/>
      <c r="AQ1856" s="174"/>
      <c r="AR1856" s="174"/>
      <c r="AS1856" s="174"/>
      <c r="AT1856" s="174"/>
      <c r="AU1856" s="174"/>
      <c r="AV1856" s="174"/>
      <c r="AW1856" s="174"/>
      <c r="AX1856" s="174"/>
      <c r="AY1856" s="174"/>
      <c r="AZ1856" s="174"/>
      <c r="BA1856" s="174"/>
      <c r="BB1856" s="174"/>
      <c r="BC1856" s="174"/>
      <c r="BD1856" s="174"/>
      <c r="BE1856" s="174"/>
      <c r="BF1856" s="174"/>
      <c r="BG1856" s="174"/>
      <c r="BH1856" s="174"/>
      <c r="BI1856" s="174"/>
      <c r="BJ1856" s="174"/>
      <c r="BK1856" s="174"/>
      <c r="BL1856" s="174"/>
      <c r="BM1856" s="174"/>
      <c r="BN1856" s="174"/>
      <c r="BO1856" s="174"/>
      <c r="BP1856" s="174"/>
      <c r="BQ1856" s="174"/>
      <c r="BR1856" s="174"/>
      <c r="BS1856" s="174"/>
      <c r="BT1856" s="174"/>
      <c r="BU1856" s="174"/>
      <c r="BV1856" s="174"/>
      <c r="BW1856" s="174"/>
      <c r="BX1856" s="174"/>
      <c r="BY1856" s="174"/>
      <c r="BZ1856" s="174"/>
      <c r="CA1856" s="174"/>
      <c r="CB1856" s="174"/>
      <c r="CC1856" s="174"/>
      <c r="CD1856" s="174"/>
      <c r="CE1856" s="174"/>
      <c r="CF1856" s="174"/>
      <c r="CG1856" s="174"/>
      <c r="CH1856" s="174"/>
      <c r="CI1856" s="174"/>
      <c r="CJ1856" s="174"/>
      <c r="CK1856" s="174"/>
      <c r="CL1856" s="174"/>
      <c r="CN1856" s="176"/>
      <c r="CO1856" s="174"/>
      <c r="CP1856" s="174"/>
      <c r="CQ1856" s="174"/>
      <c r="CR1856" s="174"/>
      <c r="CS1856" s="174"/>
      <c r="CT1856" s="174"/>
      <c r="CU1856" s="174"/>
      <c r="CV1856" s="174"/>
      <c r="CW1856" s="174"/>
      <c r="CX1856" s="174"/>
      <c r="CY1856" s="174"/>
      <c r="CZ1856" s="174"/>
      <c r="DA1856" s="174"/>
      <c r="DB1856" s="174"/>
      <c r="DC1856" s="174"/>
      <c r="DD1856" s="174"/>
      <c r="DE1856" s="174"/>
      <c r="DF1856" s="174"/>
      <c r="DG1856" s="174"/>
      <c r="DH1856" s="174"/>
      <c r="DI1856" s="174"/>
      <c r="DJ1856" s="174"/>
      <c r="DK1856" s="174"/>
      <c r="DL1856" s="174"/>
    </row>
    <row r="1857" spans="1:116" x14ac:dyDescent="0.35">
      <c r="A1857" s="174"/>
      <c r="E1857" s="8"/>
      <c r="G1857" s="175" t="s">
        <v>503</v>
      </c>
      <c r="H1857" s="174"/>
      <c r="I1857" s="176"/>
      <c r="J1857" s="176"/>
      <c r="K1857" s="197"/>
      <c r="L1857" s="197"/>
      <c r="M1857" s="197"/>
      <c r="N1857" s="197"/>
      <c r="O1857" s="197"/>
      <c r="P1857" s="197"/>
      <c r="R1857" s="198"/>
      <c r="S1857" s="199" t="str">
        <f t="shared" ref="S1857:CD1857" si="3125">S$20</f>
        <v>S$16</v>
      </c>
      <c r="T1857" s="199" t="str">
        <f t="shared" si="3125"/>
        <v>T$16</v>
      </c>
      <c r="U1857" s="199" t="str">
        <f t="shared" si="3125"/>
        <v>U$16</v>
      </c>
      <c r="V1857" s="199" t="str">
        <f t="shared" si="3125"/>
        <v>V$16</v>
      </c>
      <c r="W1857" s="199" t="str">
        <f t="shared" si="3125"/>
        <v>W$16</v>
      </c>
      <c r="X1857" s="199" t="str">
        <f t="shared" si="3125"/>
        <v>X$16</v>
      </c>
      <c r="Y1857" s="199" t="str">
        <f t="shared" si="3125"/>
        <v>Y$16</v>
      </c>
      <c r="Z1857" s="199" t="str">
        <f t="shared" si="3125"/>
        <v>Z$16</v>
      </c>
      <c r="AA1857" s="199" t="str">
        <f t="shared" si="3125"/>
        <v>AA$16</v>
      </c>
      <c r="AB1857" s="199" t="str">
        <f t="shared" si="3125"/>
        <v>AB$16</v>
      </c>
      <c r="AC1857" s="199" t="str">
        <f t="shared" si="3125"/>
        <v>AC$16</v>
      </c>
      <c r="AD1857" s="199" t="str">
        <f t="shared" si="3125"/>
        <v>AD$16</v>
      </c>
      <c r="AE1857" s="199" t="str">
        <f t="shared" si="3125"/>
        <v>AE$16</v>
      </c>
      <c r="AF1857" s="199" t="str">
        <f t="shared" si="3125"/>
        <v>AF$16</v>
      </c>
      <c r="AG1857" s="199" t="str">
        <f t="shared" si="3125"/>
        <v>AG$16</v>
      </c>
      <c r="AH1857" s="199" t="str">
        <f t="shared" si="3125"/>
        <v>AH$16</v>
      </c>
      <c r="AI1857" s="199" t="str">
        <f t="shared" si="3125"/>
        <v>AI$16</v>
      </c>
      <c r="AJ1857" s="199" t="str">
        <f t="shared" si="3125"/>
        <v>AJ$16</v>
      </c>
      <c r="AK1857" s="199" t="str">
        <f t="shared" si="3125"/>
        <v>AK$16</v>
      </c>
      <c r="AL1857" s="199" t="str">
        <f t="shared" si="3125"/>
        <v>AL$16</v>
      </c>
      <c r="AM1857" s="199" t="str">
        <f t="shared" si="3125"/>
        <v>AM$16</v>
      </c>
      <c r="AN1857" s="199" t="str">
        <f t="shared" si="3125"/>
        <v>AN$16</v>
      </c>
      <c r="AO1857" s="199" t="str">
        <f t="shared" si="3125"/>
        <v>AO$16</v>
      </c>
      <c r="AP1857" s="199" t="str">
        <f t="shared" si="3125"/>
        <v>AP$16</v>
      </c>
      <c r="AQ1857" s="199" t="str">
        <f t="shared" si="3125"/>
        <v>AQ$16</v>
      </c>
      <c r="AR1857" s="199" t="str">
        <f t="shared" si="3125"/>
        <v>AR$16</v>
      </c>
      <c r="AS1857" s="199" t="str">
        <f t="shared" si="3125"/>
        <v>AS$16</v>
      </c>
      <c r="AT1857" s="199" t="str">
        <f t="shared" si="3125"/>
        <v>AT$16</v>
      </c>
      <c r="AU1857" s="199" t="str">
        <f t="shared" si="3125"/>
        <v>AU$16</v>
      </c>
      <c r="AV1857" s="199" t="str">
        <f t="shared" si="3125"/>
        <v>AV$16</v>
      </c>
      <c r="AW1857" s="199" t="str">
        <f t="shared" si="3125"/>
        <v>AW$16</v>
      </c>
      <c r="AX1857" s="199" t="str">
        <f t="shared" si="3125"/>
        <v>AX$16</v>
      </c>
      <c r="AY1857" s="199" t="str">
        <f t="shared" si="3125"/>
        <v>AY$16</v>
      </c>
      <c r="AZ1857" s="199" t="str">
        <f t="shared" si="3125"/>
        <v>AZ$16</v>
      </c>
      <c r="BA1857" s="199" t="str">
        <f t="shared" si="3125"/>
        <v>BA$16</v>
      </c>
      <c r="BB1857" s="199" t="str">
        <f t="shared" si="3125"/>
        <v>BB$16</v>
      </c>
      <c r="BC1857" s="199" t="str">
        <f t="shared" si="3125"/>
        <v>BC$16</v>
      </c>
      <c r="BD1857" s="199" t="str">
        <f t="shared" si="3125"/>
        <v>BD$16</v>
      </c>
      <c r="BE1857" s="199" t="str">
        <f t="shared" si="3125"/>
        <v>BE$16</v>
      </c>
      <c r="BF1857" s="199" t="str">
        <f t="shared" si="3125"/>
        <v>BF$16</v>
      </c>
      <c r="BG1857" s="199" t="str">
        <f t="shared" si="3125"/>
        <v>BG$16</v>
      </c>
      <c r="BH1857" s="199" t="str">
        <f t="shared" si="3125"/>
        <v>BH$16</v>
      </c>
      <c r="BI1857" s="199" t="str">
        <f t="shared" si="3125"/>
        <v>BI$16</v>
      </c>
      <c r="BJ1857" s="199" t="str">
        <f t="shared" si="3125"/>
        <v>BJ$16</v>
      </c>
      <c r="BK1857" s="199" t="str">
        <f t="shared" si="3125"/>
        <v>BK$16</v>
      </c>
      <c r="BL1857" s="199" t="str">
        <f t="shared" si="3125"/>
        <v>BL$16</v>
      </c>
      <c r="BM1857" s="199" t="str">
        <f t="shared" si="3125"/>
        <v>BM$16</v>
      </c>
      <c r="BN1857" s="199" t="str">
        <f t="shared" si="3125"/>
        <v>BN$16</v>
      </c>
      <c r="BO1857" s="199" t="str">
        <f t="shared" si="3125"/>
        <v>BO$16</v>
      </c>
      <c r="BP1857" s="199" t="str">
        <f t="shared" si="3125"/>
        <v>BP$16</v>
      </c>
      <c r="BQ1857" s="199" t="str">
        <f t="shared" si="3125"/>
        <v>BQ$16</v>
      </c>
      <c r="BR1857" s="199" t="str">
        <f t="shared" si="3125"/>
        <v>BR$16</v>
      </c>
      <c r="BS1857" s="199" t="str">
        <f t="shared" si="3125"/>
        <v>BS$16</v>
      </c>
      <c r="BT1857" s="199" t="str">
        <f t="shared" si="3125"/>
        <v>BT$16</v>
      </c>
      <c r="BU1857" s="199" t="str">
        <f t="shared" si="3125"/>
        <v>BU$16</v>
      </c>
      <c r="BV1857" s="199" t="str">
        <f t="shared" si="3125"/>
        <v>BV$16</v>
      </c>
      <c r="BW1857" s="199" t="str">
        <f t="shared" si="3125"/>
        <v>BW$16</v>
      </c>
      <c r="BX1857" s="199" t="str">
        <f t="shared" si="3125"/>
        <v>BX$16</v>
      </c>
      <c r="BY1857" s="199" t="str">
        <f t="shared" si="3125"/>
        <v>BY$16</v>
      </c>
      <c r="BZ1857" s="199" t="str">
        <f t="shared" si="3125"/>
        <v>BZ$16</v>
      </c>
      <c r="CA1857" s="199" t="str">
        <f t="shared" si="3125"/>
        <v>CA$16</v>
      </c>
      <c r="CB1857" s="199" t="str">
        <f t="shared" si="3125"/>
        <v>CB$16</v>
      </c>
      <c r="CC1857" s="199" t="str">
        <f t="shared" si="3125"/>
        <v>CC$16</v>
      </c>
      <c r="CD1857" s="199" t="str">
        <f t="shared" si="3125"/>
        <v>CD$16</v>
      </c>
      <c r="CE1857" s="199" t="str">
        <f t="shared" ref="CE1857:CL1857" si="3126">CE$20</f>
        <v>CE$16</v>
      </c>
      <c r="CF1857" s="199" t="str">
        <f t="shared" si="3126"/>
        <v>CF$16</v>
      </c>
      <c r="CG1857" s="199" t="str">
        <f t="shared" si="3126"/>
        <v>CG$16</v>
      </c>
      <c r="CH1857" s="199" t="str">
        <f t="shared" si="3126"/>
        <v>CH$16</v>
      </c>
      <c r="CI1857" s="199" t="str">
        <f t="shared" si="3126"/>
        <v>CI$16</v>
      </c>
      <c r="CJ1857" s="199" t="str">
        <f t="shared" si="3126"/>
        <v>CJ$16</v>
      </c>
      <c r="CK1857" s="199" t="str">
        <f t="shared" si="3126"/>
        <v>CK$16</v>
      </c>
      <c r="CL1857" s="199" t="str">
        <f t="shared" si="3126"/>
        <v>CL$16</v>
      </c>
      <c r="CN1857" s="176"/>
      <c r="CO1857" s="199" t="str">
        <f t="shared" ref="CO1857:DL1857" si="3127">CO$20</f>
        <v>CO$16</v>
      </c>
      <c r="CP1857" s="199" t="str">
        <f t="shared" si="3127"/>
        <v>CP$16</v>
      </c>
      <c r="CQ1857" s="199" t="str">
        <f t="shared" si="3127"/>
        <v>CQ$16</v>
      </c>
      <c r="CR1857" s="199" t="str">
        <f t="shared" si="3127"/>
        <v>CR$16</v>
      </c>
      <c r="CS1857" s="199" t="str">
        <f t="shared" si="3127"/>
        <v>CS$16</v>
      </c>
      <c r="CT1857" s="199" t="str">
        <f t="shared" si="3127"/>
        <v>CT$16</v>
      </c>
      <c r="CU1857" s="199" t="str">
        <f t="shared" si="3127"/>
        <v>CU$16</v>
      </c>
      <c r="CV1857" s="199" t="str">
        <f t="shared" si="3127"/>
        <v>CV$16</v>
      </c>
      <c r="CW1857" s="199" t="str">
        <f t="shared" si="3127"/>
        <v>CW$16</v>
      </c>
      <c r="CX1857" s="199" t="str">
        <f t="shared" si="3127"/>
        <v>CX$16</v>
      </c>
      <c r="CY1857" s="199" t="str">
        <f t="shared" si="3127"/>
        <v>CY$16</v>
      </c>
      <c r="CZ1857" s="199" t="str">
        <f t="shared" si="3127"/>
        <v>CZ$16</v>
      </c>
      <c r="DA1857" s="199" t="str">
        <f t="shared" si="3127"/>
        <v>DA$16</v>
      </c>
      <c r="DB1857" s="199" t="str">
        <f t="shared" si="3127"/>
        <v>DB$16</v>
      </c>
      <c r="DC1857" s="199" t="str">
        <f t="shared" si="3127"/>
        <v>DC$16</v>
      </c>
      <c r="DD1857" s="199" t="str">
        <f t="shared" si="3127"/>
        <v>DD$16</v>
      </c>
      <c r="DE1857" s="199" t="str">
        <f t="shared" si="3127"/>
        <v>DE$16</v>
      </c>
      <c r="DF1857" s="199" t="str">
        <f t="shared" si="3127"/>
        <v>DF$16</v>
      </c>
      <c r="DG1857" s="199" t="str">
        <f t="shared" si="3127"/>
        <v>DG$16</v>
      </c>
      <c r="DH1857" s="199" t="str">
        <f t="shared" si="3127"/>
        <v>DH$16</v>
      </c>
      <c r="DI1857" s="199" t="str">
        <f t="shared" si="3127"/>
        <v>DI$16</v>
      </c>
      <c r="DJ1857" s="199" t="str">
        <f t="shared" si="3127"/>
        <v>DJ$16</v>
      </c>
      <c r="DK1857" s="199" t="str">
        <f t="shared" si="3127"/>
        <v>DK$16</v>
      </c>
      <c r="DL1857" s="199" t="str">
        <f t="shared" si="3127"/>
        <v>DL$16</v>
      </c>
    </row>
    <row r="1858" spans="1:116" x14ac:dyDescent="0.35">
      <c r="A1858" s="174"/>
      <c r="E1858" s="8"/>
      <c r="G1858" s="175" t="s">
        <v>504</v>
      </c>
      <c r="H1858" s="200"/>
      <c r="I1858" s="201"/>
      <c r="J1858" s="201"/>
      <c r="K1858" s="202"/>
      <c r="L1858" s="202"/>
      <c r="M1858" s="202"/>
      <c r="N1858" s="202"/>
      <c r="O1858" s="202"/>
      <c r="P1858" s="202"/>
      <c r="R1858" s="202"/>
      <c r="S1858" s="199" t="str">
        <f t="shared" ref="S1858:CD1858" si="3128">S$21</f>
        <v>S$17</v>
      </c>
      <c r="T1858" s="199" t="str">
        <f t="shared" si="3128"/>
        <v>T$17</v>
      </c>
      <c r="U1858" s="199" t="str">
        <f t="shared" si="3128"/>
        <v>U$17</v>
      </c>
      <c r="V1858" s="199" t="str">
        <f t="shared" si="3128"/>
        <v>V$17</v>
      </c>
      <c r="W1858" s="199" t="str">
        <f t="shared" si="3128"/>
        <v>W$17</v>
      </c>
      <c r="X1858" s="199" t="str">
        <f t="shared" si="3128"/>
        <v>X$17</v>
      </c>
      <c r="Y1858" s="199" t="str">
        <f t="shared" si="3128"/>
        <v>Y$17</v>
      </c>
      <c r="Z1858" s="199" t="str">
        <f t="shared" si="3128"/>
        <v>Z$17</v>
      </c>
      <c r="AA1858" s="199" t="str">
        <f t="shared" si="3128"/>
        <v>AA$17</v>
      </c>
      <c r="AB1858" s="199" t="str">
        <f t="shared" si="3128"/>
        <v>AB$17</v>
      </c>
      <c r="AC1858" s="199" t="str">
        <f t="shared" si="3128"/>
        <v>AC$17</v>
      </c>
      <c r="AD1858" s="199" t="str">
        <f t="shared" si="3128"/>
        <v>AD$17</v>
      </c>
      <c r="AE1858" s="199" t="str">
        <f t="shared" si="3128"/>
        <v>AE$17</v>
      </c>
      <c r="AF1858" s="199" t="str">
        <f t="shared" si="3128"/>
        <v>AF$17</v>
      </c>
      <c r="AG1858" s="199" t="str">
        <f t="shared" si="3128"/>
        <v>AG$17</v>
      </c>
      <c r="AH1858" s="199" t="str">
        <f t="shared" si="3128"/>
        <v>AH$17</v>
      </c>
      <c r="AI1858" s="199" t="str">
        <f t="shared" si="3128"/>
        <v>AI$17</v>
      </c>
      <c r="AJ1858" s="199" t="str">
        <f t="shared" si="3128"/>
        <v>AJ$17</v>
      </c>
      <c r="AK1858" s="199" t="str">
        <f t="shared" si="3128"/>
        <v>AK$17</v>
      </c>
      <c r="AL1858" s="199" t="str">
        <f t="shared" si="3128"/>
        <v>AL$17</v>
      </c>
      <c r="AM1858" s="199" t="str">
        <f t="shared" si="3128"/>
        <v>AM$17</v>
      </c>
      <c r="AN1858" s="199" t="str">
        <f t="shared" si="3128"/>
        <v>AN$17</v>
      </c>
      <c r="AO1858" s="199" t="str">
        <f t="shared" si="3128"/>
        <v>AO$17</v>
      </c>
      <c r="AP1858" s="199" t="str">
        <f t="shared" si="3128"/>
        <v>AP$17</v>
      </c>
      <c r="AQ1858" s="199" t="str">
        <f t="shared" si="3128"/>
        <v>AQ$17</v>
      </c>
      <c r="AR1858" s="199" t="str">
        <f t="shared" si="3128"/>
        <v>AR$17</v>
      </c>
      <c r="AS1858" s="199" t="str">
        <f t="shared" si="3128"/>
        <v>AS$17</v>
      </c>
      <c r="AT1858" s="199" t="str">
        <f t="shared" si="3128"/>
        <v>AT$17</v>
      </c>
      <c r="AU1858" s="199" t="str">
        <f t="shared" si="3128"/>
        <v>AU$17</v>
      </c>
      <c r="AV1858" s="199" t="str">
        <f t="shared" si="3128"/>
        <v>AV$17</v>
      </c>
      <c r="AW1858" s="199" t="str">
        <f t="shared" si="3128"/>
        <v>AW$17</v>
      </c>
      <c r="AX1858" s="199" t="str">
        <f t="shared" si="3128"/>
        <v>AX$17</v>
      </c>
      <c r="AY1858" s="199" t="str">
        <f t="shared" si="3128"/>
        <v>AY$17</v>
      </c>
      <c r="AZ1858" s="199" t="str">
        <f t="shared" si="3128"/>
        <v>AZ$17</v>
      </c>
      <c r="BA1858" s="199" t="str">
        <f t="shared" si="3128"/>
        <v>BA$17</v>
      </c>
      <c r="BB1858" s="199" t="str">
        <f t="shared" si="3128"/>
        <v>BB$17</v>
      </c>
      <c r="BC1858" s="199" t="str">
        <f t="shared" si="3128"/>
        <v>BC$17</v>
      </c>
      <c r="BD1858" s="199" t="str">
        <f t="shared" si="3128"/>
        <v>BD$17</v>
      </c>
      <c r="BE1858" s="199" t="str">
        <f t="shared" si="3128"/>
        <v>BE$17</v>
      </c>
      <c r="BF1858" s="199" t="str">
        <f t="shared" si="3128"/>
        <v>BF$17</v>
      </c>
      <c r="BG1858" s="199" t="str">
        <f t="shared" si="3128"/>
        <v>BG$17</v>
      </c>
      <c r="BH1858" s="199" t="str">
        <f t="shared" si="3128"/>
        <v>BH$17</v>
      </c>
      <c r="BI1858" s="199" t="str">
        <f t="shared" si="3128"/>
        <v>BI$17</v>
      </c>
      <c r="BJ1858" s="199" t="str">
        <f t="shared" si="3128"/>
        <v>BJ$17</v>
      </c>
      <c r="BK1858" s="199" t="str">
        <f t="shared" si="3128"/>
        <v>BK$17</v>
      </c>
      <c r="BL1858" s="199" t="str">
        <f t="shared" si="3128"/>
        <v>BL$17</v>
      </c>
      <c r="BM1858" s="199" t="str">
        <f t="shared" si="3128"/>
        <v>BM$17</v>
      </c>
      <c r="BN1858" s="199" t="str">
        <f t="shared" si="3128"/>
        <v>BN$17</v>
      </c>
      <c r="BO1858" s="199" t="str">
        <f t="shared" si="3128"/>
        <v>BO$17</v>
      </c>
      <c r="BP1858" s="199" t="str">
        <f t="shared" si="3128"/>
        <v>BP$17</v>
      </c>
      <c r="BQ1858" s="199" t="str">
        <f t="shared" si="3128"/>
        <v>BQ$17</v>
      </c>
      <c r="BR1858" s="199" t="str">
        <f t="shared" si="3128"/>
        <v>BR$17</v>
      </c>
      <c r="BS1858" s="199" t="str">
        <f t="shared" si="3128"/>
        <v>BS$17</v>
      </c>
      <c r="BT1858" s="199" t="str">
        <f t="shared" si="3128"/>
        <v>BT$17</v>
      </c>
      <c r="BU1858" s="199" t="str">
        <f t="shared" si="3128"/>
        <v>BU$17</v>
      </c>
      <c r="BV1858" s="199" t="str">
        <f t="shared" si="3128"/>
        <v>BV$17</v>
      </c>
      <c r="BW1858" s="199" t="str">
        <f t="shared" si="3128"/>
        <v>BW$17</v>
      </c>
      <c r="BX1858" s="199" t="str">
        <f t="shared" si="3128"/>
        <v>BX$17</v>
      </c>
      <c r="BY1858" s="199" t="str">
        <f t="shared" si="3128"/>
        <v>BY$17</v>
      </c>
      <c r="BZ1858" s="199" t="str">
        <f t="shared" si="3128"/>
        <v>BZ$17</v>
      </c>
      <c r="CA1858" s="199" t="str">
        <f t="shared" si="3128"/>
        <v>CA$17</v>
      </c>
      <c r="CB1858" s="199" t="str">
        <f t="shared" si="3128"/>
        <v>CB$17</v>
      </c>
      <c r="CC1858" s="199" t="str">
        <f t="shared" si="3128"/>
        <v>CC$17</v>
      </c>
      <c r="CD1858" s="199" t="str">
        <f t="shared" si="3128"/>
        <v>CD$17</v>
      </c>
      <c r="CE1858" s="199" t="str">
        <f t="shared" ref="CE1858:CL1858" si="3129">CE$21</f>
        <v>CE$17</v>
      </c>
      <c r="CF1858" s="199" t="str">
        <f t="shared" si="3129"/>
        <v>CF$17</v>
      </c>
      <c r="CG1858" s="199" t="str">
        <f t="shared" si="3129"/>
        <v>CG$17</v>
      </c>
      <c r="CH1858" s="199" t="str">
        <f t="shared" si="3129"/>
        <v>CH$17</v>
      </c>
      <c r="CI1858" s="199" t="str">
        <f t="shared" si="3129"/>
        <v>CI$17</v>
      </c>
      <c r="CJ1858" s="199" t="str">
        <f t="shared" si="3129"/>
        <v>CJ$17</v>
      </c>
      <c r="CK1858" s="199" t="str">
        <f t="shared" si="3129"/>
        <v>CK$17</v>
      </c>
      <c r="CL1858" s="199" t="str">
        <f t="shared" si="3129"/>
        <v>CL$17</v>
      </c>
      <c r="CN1858" s="201"/>
      <c r="CO1858" s="199" t="str">
        <f t="shared" ref="CO1858:DL1858" si="3130">CO$21</f>
        <v>CO$17</v>
      </c>
      <c r="CP1858" s="199" t="str">
        <f t="shared" si="3130"/>
        <v>CP$17</v>
      </c>
      <c r="CQ1858" s="199" t="str">
        <f t="shared" si="3130"/>
        <v>CQ$17</v>
      </c>
      <c r="CR1858" s="199" t="str">
        <f t="shared" si="3130"/>
        <v>CR$17</v>
      </c>
      <c r="CS1858" s="199" t="str">
        <f t="shared" si="3130"/>
        <v>CS$17</v>
      </c>
      <c r="CT1858" s="199" t="str">
        <f t="shared" si="3130"/>
        <v>CT$17</v>
      </c>
      <c r="CU1858" s="199" t="str">
        <f t="shared" si="3130"/>
        <v>CU$17</v>
      </c>
      <c r="CV1858" s="199" t="str">
        <f t="shared" si="3130"/>
        <v>CV$17</v>
      </c>
      <c r="CW1858" s="199" t="str">
        <f t="shared" si="3130"/>
        <v>CW$17</v>
      </c>
      <c r="CX1858" s="199" t="str">
        <f t="shared" si="3130"/>
        <v>CX$17</v>
      </c>
      <c r="CY1858" s="199" t="str">
        <f t="shared" si="3130"/>
        <v>CY$17</v>
      </c>
      <c r="CZ1858" s="199" t="str">
        <f t="shared" si="3130"/>
        <v>CZ$17</v>
      </c>
      <c r="DA1858" s="199" t="str">
        <f t="shared" si="3130"/>
        <v>DA$17</v>
      </c>
      <c r="DB1858" s="199" t="str">
        <f t="shared" si="3130"/>
        <v>DB$17</v>
      </c>
      <c r="DC1858" s="199" t="str">
        <f t="shared" si="3130"/>
        <v>DC$17</v>
      </c>
      <c r="DD1858" s="199" t="str">
        <f t="shared" si="3130"/>
        <v>DD$17</v>
      </c>
      <c r="DE1858" s="199" t="str">
        <f t="shared" si="3130"/>
        <v>DE$17</v>
      </c>
      <c r="DF1858" s="199" t="str">
        <f t="shared" si="3130"/>
        <v>DF$17</v>
      </c>
      <c r="DG1858" s="199" t="str">
        <f t="shared" si="3130"/>
        <v>DG$17</v>
      </c>
      <c r="DH1858" s="199" t="str">
        <f t="shared" si="3130"/>
        <v>DH$17</v>
      </c>
      <c r="DI1858" s="199" t="str">
        <f t="shared" si="3130"/>
        <v>DI$17</v>
      </c>
      <c r="DJ1858" s="199" t="str">
        <f t="shared" si="3130"/>
        <v>DJ$17</v>
      </c>
      <c r="DK1858" s="199" t="str">
        <f t="shared" si="3130"/>
        <v>DK$17</v>
      </c>
      <c r="DL1858" s="199" t="str">
        <f t="shared" si="3130"/>
        <v>DL$17</v>
      </c>
    </row>
    <row r="1859" spans="1:116" x14ac:dyDescent="0.35">
      <c r="A1859" s="174"/>
      <c r="E1859" s="8"/>
      <c r="G1859" s="175" t="s">
        <v>461</v>
      </c>
      <c r="H1859" s="200"/>
      <c r="I1859" s="201"/>
      <c r="J1859" s="201"/>
      <c r="K1859" s="202"/>
      <c r="L1859" s="202"/>
      <c r="M1859" s="202"/>
      <c r="N1859" s="202"/>
      <c r="O1859" s="202"/>
      <c r="P1859" s="202"/>
      <c r="R1859" s="202"/>
      <c r="S1859" s="190"/>
      <c r="T1859" s="190"/>
      <c r="U1859" s="190"/>
      <c r="V1859" s="190"/>
      <c r="W1859" s="190"/>
      <c r="X1859" s="190"/>
      <c r="Y1859" s="190"/>
      <c r="Z1859" s="190"/>
      <c r="AA1859" s="190"/>
      <c r="AB1859" s="190"/>
      <c r="AC1859" s="190"/>
      <c r="AD1859" s="190"/>
      <c r="AE1859" s="190"/>
      <c r="AF1859" s="190"/>
      <c r="AG1859" s="190"/>
      <c r="AH1859" s="190"/>
      <c r="AI1859" s="190"/>
      <c r="AJ1859" s="190"/>
      <c r="AK1859" s="190"/>
      <c r="AL1859" s="190"/>
      <c r="AM1859" s="190"/>
      <c r="AN1859" s="190"/>
      <c r="AO1859" s="190"/>
      <c r="AP1859" s="190"/>
      <c r="AQ1859" s="190"/>
      <c r="AR1859" s="190"/>
      <c r="AS1859" s="190"/>
      <c r="AT1859" s="190"/>
      <c r="AU1859" s="190"/>
      <c r="AV1859" s="190"/>
      <c r="AW1859" s="190"/>
      <c r="AX1859" s="190"/>
      <c r="AY1859" s="190"/>
      <c r="AZ1859" s="190"/>
      <c r="BA1859" s="190"/>
      <c r="BB1859" s="190"/>
      <c r="BC1859" s="190"/>
      <c r="BD1859" s="190"/>
      <c r="BE1859" s="190"/>
      <c r="BF1859" s="190"/>
      <c r="BG1859" s="190"/>
      <c r="BH1859" s="190"/>
      <c r="BI1859" s="190"/>
      <c r="BJ1859" s="190"/>
      <c r="BK1859" s="190"/>
      <c r="BL1859" s="190"/>
      <c r="BM1859" s="190"/>
      <c r="BN1859" s="190"/>
      <c r="BO1859" s="190"/>
      <c r="BP1859" s="190"/>
      <c r="BQ1859" s="190"/>
      <c r="BR1859" s="190"/>
      <c r="BS1859" s="190"/>
      <c r="BT1859" s="190"/>
      <c r="BU1859" s="190"/>
      <c r="BV1859" s="190"/>
      <c r="BW1859" s="190"/>
      <c r="BX1859" s="190"/>
      <c r="BY1859" s="190"/>
      <c r="BZ1859" s="190"/>
      <c r="CA1859" s="190"/>
      <c r="CB1859" s="190"/>
      <c r="CC1859" s="190"/>
      <c r="CD1859" s="190"/>
      <c r="CE1859" s="190"/>
      <c r="CF1859" s="190"/>
      <c r="CG1859" s="190"/>
      <c r="CH1859" s="190"/>
      <c r="CI1859" s="190"/>
      <c r="CJ1859" s="190"/>
      <c r="CK1859" s="190"/>
      <c r="CL1859" s="190"/>
      <c r="CN1859" s="201"/>
      <c r="CO1859" s="190"/>
      <c r="CP1859" s="190"/>
      <c r="CQ1859" s="190"/>
      <c r="CR1859" s="190"/>
      <c r="CS1859" s="190"/>
      <c r="CT1859" s="190"/>
      <c r="CU1859" s="190"/>
      <c r="CV1859" s="190"/>
      <c r="CW1859" s="190"/>
      <c r="CX1859" s="190"/>
      <c r="CY1859" s="190"/>
      <c r="CZ1859" s="190"/>
      <c r="DA1859" s="190"/>
      <c r="DB1859" s="190"/>
      <c r="DC1859" s="190"/>
      <c r="DD1859" s="190"/>
      <c r="DE1859" s="190"/>
      <c r="DF1859" s="190"/>
      <c r="DG1859" s="190"/>
      <c r="DH1859" s="190"/>
      <c r="DI1859" s="190"/>
      <c r="DJ1859" s="190"/>
      <c r="DK1859" s="190"/>
      <c r="DL1859" s="190"/>
    </row>
    <row r="1860" spans="1:116" x14ac:dyDescent="0.35">
      <c r="A1860" s="174"/>
      <c r="E1860" s="8"/>
      <c r="G1860" s="175" t="s">
        <v>462</v>
      </c>
      <c r="H1860" s="200"/>
      <c r="I1860" s="201"/>
      <c r="J1860" s="201"/>
      <c r="K1860" s="202"/>
      <c r="L1860" s="202"/>
      <c r="M1860" s="202"/>
      <c r="N1860" s="202"/>
      <c r="O1860" s="202"/>
      <c r="P1860" s="202"/>
      <c r="R1860" s="202"/>
      <c r="S1860" s="190"/>
      <c r="T1860" s="190"/>
      <c r="U1860" s="190"/>
      <c r="V1860" s="190"/>
      <c r="W1860" s="190"/>
      <c r="X1860" s="190"/>
      <c r="Y1860" s="190"/>
      <c r="Z1860" s="190"/>
      <c r="AA1860" s="190"/>
      <c r="AB1860" s="190"/>
      <c r="AC1860" s="190"/>
      <c r="AD1860" s="190"/>
      <c r="AE1860" s="190"/>
      <c r="AF1860" s="190"/>
      <c r="AG1860" s="190"/>
      <c r="AH1860" s="190"/>
      <c r="AI1860" s="190"/>
      <c r="AJ1860" s="190"/>
      <c r="AK1860" s="190"/>
      <c r="AL1860" s="190"/>
      <c r="AM1860" s="190"/>
      <c r="AN1860" s="190"/>
      <c r="AO1860" s="190"/>
      <c r="AP1860" s="190"/>
      <c r="AQ1860" s="190"/>
      <c r="AR1860" s="190"/>
      <c r="AS1860" s="190"/>
      <c r="AT1860" s="190"/>
      <c r="AU1860" s="190"/>
      <c r="AV1860" s="190"/>
      <c r="AW1860" s="190"/>
      <c r="AX1860" s="190"/>
      <c r="AY1860" s="190"/>
      <c r="AZ1860" s="190"/>
      <c r="BA1860" s="190"/>
      <c r="BB1860" s="190"/>
      <c r="BC1860" s="190"/>
      <c r="BD1860" s="190"/>
      <c r="BE1860" s="190"/>
      <c r="BF1860" s="190"/>
      <c r="BG1860" s="190"/>
      <c r="BH1860" s="190"/>
      <c r="BI1860" s="190"/>
      <c r="BJ1860" s="190"/>
      <c r="BK1860" s="190"/>
      <c r="BL1860" s="190"/>
      <c r="BM1860" s="190"/>
      <c r="BN1860" s="190"/>
      <c r="BO1860" s="190"/>
      <c r="BP1860" s="190"/>
      <c r="BQ1860" s="190"/>
      <c r="BR1860" s="190"/>
      <c r="BS1860" s="190"/>
      <c r="BT1860" s="190"/>
      <c r="BU1860" s="190"/>
      <c r="BV1860" s="190"/>
      <c r="BW1860" s="190"/>
      <c r="BX1860" s="190"/>
      <c r="BY1860" s="190"/>
      <c r="BZ1860" s="190"/>
      <c r="CA1860" s="190"/>
      <c r="CB1860" s="190"/>
      <c r="CC1860" s="190"/>
      <c r="CD1860" s="190"/>
      <c r="CE1860" s="190"/>
      <c r="CF1860" s="190"/>
      <c r="CG1860" s="190"/>
      <c r="CH1860" s="190"/>
      <c r="CI1860" s="190"/>
      <c r="CJ1860" s="190"/>
      <c r="CK1860" s="190"/>
      <c r="CL1860" s="190"/>
      <c r="CN1860" s="201"/>
      <c r="CO1860" s="190"/>
      <c r="CP1860" s="190"/>
      <c r="CQ1860" s="190"/>
      <c r="CR1860" s="190"/>
      <c r="CS1860" s="190"/>
      <c r="CT1860" s="190"/>
      <c r="CU1860" s="190"/>
      <c r="CV1860" s="190"/>
      <c r="CW1860" s="190"/>
      <c r="CX1860" s="190"/>
      <c r="CY1860" s="190"/>
      <c r="CZ1860" s="190"/>
      <c r="DA1860" s="190"/>
      <c r="DB1860" s="190"/>
      <c r="DC1860" s="190"/>
      <c r="DD1860" s="190"/>
      <c r="DE1860" s="190"/>
      <c r="DF1860" s="190"/>
      <c r="DG1860" s="190"/>
      <c r="DH1860" s="190"/>
      <c r="DI1860" s="190"/>
      <c r="DJ1860" s="190"/>
      <c r="DK1860" s="190"/>
      <c r="DL1860" s="190"/>
    </row>
    <row r="1861" spans="1:116" x14ac:dyDescent="0.35">
      <c r="A1861" s="174"/>
      <c r="E1861" s="8"/>
      <c r="G1861" s="175" t="s">
        <v>491</v>
      </c>
      <c r="H1861" s="200"/>
      <c r="I1861" s="201"/>
      <c r="J1861" s="201"/>
      <c r="K1861" s="202"/>
      <c r="L1861" s="202"/>
      <c r="M1861" s="202"/>
      <c r="N1861" s="202"/>
      <c r="O1861" s="202"/>
      <c r="P1861" s="202"/>
      <c r="R1861" s="202"/>
      <c r="S1861" s="190" t="str">
        <f t="shared" ref="S1861:CD1861" si="3131">S$22</f>
        <v>S$18</v>
      </c>
      <c r="T1861" s="190" t="str">
        <f t="shared" si="3131"/>
        <v>T$18</v>
      </c>
      <c r="U1861" s="190" t="str">
        <f t="shared" si="3131"/>
        <v>U$18</v>
      </c>
      <c r="V1861" s="190" t="str">
        <f t="shared" si="3131"/>
        <v>V$18</v>
      </c>
      <c r="W1861" s="190" t="str">
        <f t="shared" si="3131"/>
        <v>W$18</v>
      </c>
      <c r="X1861" s="190" t="str">
        <f t="shared" si="3131"/>
        <v>X$18</v>
      </c>
      <c r="Y1861" s="190" t="str">
        <f t="shared" si="3131"/>
        <v>Y$18</v>
      </c>
      <c r="Z1861" s="190" t="str">
        <f t="shared" si="3131"/>
        <v>Z$18</v>
      </c>
      <c r="AA1861" s="190" t="str">
        <f t="shared" si="3131"/>
        <v>AA$18</v>
      </c>
      <c r="AB1861" s="190" t="str">
        <f t="shared" si="3131"/>
        <v>AB$18</v>
      </c>
      <c r="AC1861" s="190" t="str">
        <f t="shared" si="3131"/>
        <v>AC$18</v>
      </c>
      <c r="AD1861" s="190" t="str">
        <f t="shared" si="3131"/>
        <v>AD$18</v>
      </c>
      <c r="AE1861" s="190" t="str">
        <f t="shared" si="3131"/>
        <v>AE$18</v>
      </c>
      <c r="AF1861" s="190" t="str">
        <f t="shared" si="3131"/>
        <v>AF$18</v>
      </c>
      <c r="AG1861" s="190" t="str">
        <f t="shared" si="3131"/>
        <v>AG$18</v>
      </c>
      <c r="AH1861" s="190" t="str">
        <f t="shared" si="3131"/>
        <v>AH$18</v>
      </c>
      <c r="AI1861" s="190" t="str">
        <f t="shared" si="3131"/>
        <v>AI$18</v>
      </c>
      <c r="AJ1861" s="190" t="str">
        <f t="shared" si="3131"/>
        <v>AJ$18</v>
      </c>
      <c r="AK1861" s="190" t="str">
        <f t="shared" si="3131"/>
        <v>AK$18</v>
      </c>
      <c r="AL1861" s="190" t="str">
        <f t="shared" si="3131"/>
        <v>AL$18</v>
      </c>
      <c r="AM1861" s="190" t="str">
        <f t="shared" si="3131"/>
        <v>AM$18</v>
      </c>
      <c r="AN1861" s="190" t="str">
        <f t="shared" si="3131"/>
        <v>AN$18</v>
      </c>
      <c r="AO1861" s="190" t="str">
        <f t="shared" si="3131"/>
        <v>AO$18</v>
      </c>
      <c r="AP1861" s="190" t="str">
        <f t="shared" si="3131"/>
        <v>AP$18</v>
      </c>
      <c r="AQ1861" s="190" t="str">
        <f t="shared" si="3131"/>
        <v>AQ$18</v>
      </c>
      <c r="AR1861" s="190" t="str">
        <f t="shared" si="3131"/>
        <v>AR$18</v>
      </c>
      <c r="AS1861" s="190" t="str">
        <f t="shared" si="3131"/>
        <v>AS$18</v>
      </c>
      <c r="AT1861" s="190" t="str">
        <f t="shared" si="3131"/>
        <v>AT$18</v>
      </c>
      <c r="AU1861" s="190" t="str">
        <f t="shared" si="3131"/>
        <v>AU$18</v>
      </c>
      <c r="AV1861" s="190" t="str">
        <f t="shared" si="3131"/>
        <v>AV$18</v>
      </c>
      <c r="AW1861" s="190" t="str">
        <f t="shared" si="3131"/>
        <v>AW$18</v>
      </c>
      <c r="AX1861" s="190" t="str">
        <f t="shared" si="3131"/>
        <v>AX$18</v>
      </c>
      <c r="AY1861" s="190" t="str">
        <f t="shared" si="3131"/>
        <v>AY$18</v>
      </c>
      <c r="AZ1861" s="190" t="str">
        <f t="shared" si="3131"/>
        <v>AZ$18</v>
      </c>
      <c r="BA1861" s="190" t="str">
        <f t="shared" si="3131"/>
        <v>BA$18</v>
      </c>
      <c r="BB1861" s="190" t="str">
        <f t="shared" si="3131"/>
        <v>BB$18</v>
      </c>
      <c r="BC1861" s="190" t="str">
        <f t="shared" si="3131"/>
        <v>BC$18</v>
      </c>
      <c r="BD1861" s="190" t="str">
        <f t="shared" si="3131"/>
        <v>BD$18</v>
      </c>
      <c r="BE1861" s="190" t="str">
        <f t="shared" si="3131"/>
        <v>BE$18</v>
      </c>
      <c r="BF1861" s="190" t="str">
        <f t="shared" si="3131"/>
        <v>BF$18</v>
      </c>
      <c r="BG1861" s="190" t="str">
        <f t="shared" si="3131"/>
        <v>BG$18</v>
      </c>
      <c r="BH1861" s="190" t="str">
        <f t="shared" si="3131"/>
        <v>BH$18</v>
      </c>
      <c r="BI1861" s="190" t="str">
        <f t="shared" si="3131"/>
        <v>BI$18</v>
      </c>
      <c r="BJ1861" s="190" t="str">
        <f t="shared" si="3131"/>
        <v>BJ$18</v>
      </c>
      <c r="BK1861" s="190" t="str">
        <f t="shared" si="3131"/>
        <v>BK$18</v>
      </c>
      <c r="BL1861" s="190" t="str">
        <f t="shared" si="3131"/>
        <v>BL$18</v>
      </c>
      <c r="BM1861" s="190" t="str">
        <f t="shared" si="3131"/>
        <v>BM$18</v>
      </c>
      <c r="BN1861" s="190" t="str">
        <f t="shared" si="3131"/>
        <v>BN$18</v>
      </c>
      <c r="BO1861" s="190" t="str">
        <f t="shared" si="3131"/>
        <v>BO$18</v>
      </c>
      <c r="BP1861" s="190" t="str">
        <f t="shared" si="3131"/>
        <v>BP$18</v>
      </c>
      <c r="BQ1861" s="190" t="str">
        <f t="shared" si="3131"/>
        <v>BQ$18</v>
      </c>
      <c r="BR1861" s="190" t="str">
        <f t="shared" si="3131"/>
        <v>BR$18</v>
      </c>
      <c r="BS1861" s="190" t="str">
        <f t="shared" si="3131"/>
        <v>BS$18</v>
      </c>
      <c r="BT1861" s="190" t="str">
        <f t="shared" si="3131"/>
        <v>BT$18</v>
      </c>
      <c r="BU1861" s="190" t="str">
        <f t="shared" si="3131"/>
        <v>BU$18</v>
      </c>
      <c r="BV1861" s="190" t="str">
        <f t="shared" si="3131"/>
        <v>BV$18</v>
      </c>
      <c r="BW1861" s="190" t="str">
        <f t="shared" si="3131"/>
        <v>BW$18</v>
      </c>
      <c r="BX1861" s="190" t="str">
        <f t="shared" si="3131"/>
        <v>BX$18</v>
      </c>
      <c r="BY1861" s="190" t="str">
        <f t="shared" si="3131"/>
        <v>BY$18</v>
      </c>
      <c r="BZ1861" s="190" t="str">
        <f t="shared" si="3131"/>
        <v>BZ$18</v>
      </c>
      <c r="CA1861" s="190" t="str">
        <f t="shared" si="3131"/>
        <v>CA$18</v>
      </c>
      <c r="CB1861" s="190" t="str">
        <f t="shared" si="3131"/>
        <v>CB$18</v>
      </c>
      <c r="CC1861" s="190" t="str">
        <f t="shared" si="3131"/>
        <v>CC$18</v>
      </c>
      <c r="CD1861" s="190" t="str">
        <f t="shared" si="3131"/>
        <v>CD$18</v>
      </c>
      <c r="CE1861" s="190" t="str">
        <f t="shared" ref="CE1861:CL1861" si="3132">CE$22</f>
        <v>CE$18</v>
      </c>
      <c r="CF1861" s="190" t="str">
        <f t="shared" si="3132"/>
        <v>CF$18</v>
      </c>
      <c r="CG1861" s="190" t="str">
        <f t="shared" si="3132"/>
        <v>CG$18</v>
      </c>
      <c r="CH1861" s="190" t="str">
        <f t="shared" si="3132"/>
        <v>CH$18</v>
      </c>
      <c r="CI1861" s="190" t="str">
        <f t="shared" si="3132"/>
        <v>CI$18</v>
      </c>
      <c r="CJ1861" s="190" t="str">
        <f t="shared" si="3132"/>
        <v>CJ$18</v>
      </c>
      <c r="CK1861" s="190" t="str">
        <f t="shared" si="3132"/>
        <v>CK$18</v>
      </c>
      <c r="CL1861" s="190" t="str">
        <f t="shared" si="3132"/>
        <v>CL$18</v>
      </c>
      <c r="CN1861" s="201"/>
      <c r="CO1861" s="190" t="str">
        <f t="shared" ref="CO1861:DL1861" si="3133">CO$22</f>
        <v>CO$18</v>
      </c>
      <c r="CP1861" s="190" t="str">
        <f t="shared" si="3133"/>
        <v>CP$18</v>
      </c>
      <c r="CQ1861" s="190" t="str">
        <f t="shared" si="3133"/>
        <v>CQ$18</v>
      </c>
      <c r="CR1861" s="190" t="str">
        <f t="shared" si="3133"/>
        <v>CR$18</v>
      </c>
      <c r="CS1861" s="190" t="str">
        <f t="shared" si="3133"/>
        <v>CS$18</v>
      </c>
      <c r="CT1861" s="190" t="str">
        <f t="shared" si="3133"/>
        <v>CT$18</v>
      </c>
      <c r="CU1861" s="190" t="str">
        <f t="shared" si="3133"/>
        <v>CU$18</v>
      </c>
      <c r="CV1861" s="190" t="str">
        <f t="shared" si="3133"/>
        <v>CV$18</v>
      </c>
      <c r="CW1861" s="190" t="str">
        <f t="shared" si="3133"/>
        <v>CW$18</v>
      </c>
      <c r="CX1861" s="190" t="str">
        <f t="shared" si="3133"/>
        <v>CX$18</v>
      </c>
      <c r="CY1861" s="190" t="str">
        <f t="shared" si="3133"/>
        <v>CY$18</v>
      </c>
      <c r="CZ1861" s="190" t="str">
        <f t="shared" si="3133"/>
        <v>CZ$18</v>
      </c>
      <c r="DA1861" s="190" t="str">
        <f t="shared" si="3133"/>
        <v>DA$18</v>
      </c>
      <c r="DB1861" s="190" t="str">
        <f t="shared" si="3133"/>
        <v>DB$18</v>
      </c>
      <c r="DC1861" s="190" t="str">
        <f t="shared" si="3133"/>
        <v>DC$18</v>
      </c>
      <c r="DD1861" s="190" t="str">
        <f t="shared" si="3133"/>
        <v>DD$18</v>
      </c>
      <c r="DE1861" s="190" t="str">
        <f t="shared" si="3133"/>
        <v>DE$18</v>
      </c>
      <c r="DF1861" s="190" t="str">
        <f t="shared" si="3133"/>
        <v>DF$18</v>
      </c>
      <c r="DG1861" s="190" t="str">
        <f t="shared" si="3133"/>
        <v>DG$18</v>
      </c>
      <c r="DH1861" s="190" t="str">
        <f t="shared" si="3133"/>
        <v>DH$18</v>
      </c>
      <c r="DI1861" s="190" t="str">
        <f t="shared" si="3133"/>
        <v>DI$18</v>
      </c>
      <c r="DJ1861" s="190" t="str">
        <f t="shared" si="3133"/>
        <v>DJ$18</v>
      </c>
      <c r="DK1861" s="190" t="str">
        <f t="shared" si="3133"/>
        <v>DK$18</v>
      </c>
      <c r="DL1861" s="190" t="str">
        <f t="shared" si="3133"/>
        <v>DL$18</v>
      </c>
    </row>
    <row r="1862" spans="1:116" x14ac:dyDescent="0.35">
      <c r="A1862" s="174"/>
      <c r="E1862" s="8"/>
      <c r="G1862" s="175" t="s">
        <v>505</v>
      </c>
      <c r="H1862" s="200"/>
      <c r="I1862" s="201"/>
      <c r="J1862" s="201"/>
      <c r="K1862" s="202"/>
      <c r="L1862" s="202"/>
      <c r="M1862" s="202"/>
      <c r="N1862" s="202"/>
      <c r="O1862" s="202"/>
      <c r="P1862" s="202"/>
      <c r="R1862" s="202"/>
      <c r="S1862" s="190" t="str">
        <f t="shared" ref="S1862:CD1862" si="3134">S$23</f>
        <v>S$19</v>
      </c>
      <c r="T1862" s="190" t="str">
        <f t="shared" si="3134"/>
        <v>T$19</v>
      </c>
      <c r="U1862" s="190" t="str">
        <f t="shared" si="3134"/>
        <v>U$19</v>
      </c>
      <c r="V1862" s="190" t="str">
        <f t="shared" si="3134"/>
        <v>V$19</v>
      </c>
      <c r="W1862" s="190" t="str">
        <f t="shared" si="3134"/>
        <v>W$19</v>
      </c>
      <c r="X1862" s="190" t="str">
        <f t="shared" si="3134"/>
        <v>X$19</v>
      </c>
      <c r="Y1862" s="190" t="str">
        <f t="shared" si="3134"/>
        <v>Y$19</v>
      </c>
      <c r="Z1862" s="190" t="str">
        <f t="shared" si="3134"/>
        <v>Z$19</v>
      </c>
      <c r="AA1862" s="190" t="str">
        <f t="shared" si="3134"/>
        <v>AA$19</v>
      </c>
      <c r="AB1862" s="190" t="str">
        <f t="shared" si="3134"/>
        <v>AB$19</v>
      </c>
      <c r="AC1862" s="190" t="str">
        <f t="shared" si="3134"/>
        <v>AC$19</v>
      </c>
      <c r="AD1862" s="190" t="str">
        <f t="shared" si="3134"/>
        <v>AD$19</v>
      </c>
      <c r="AE1862" s="190" t="str">
        <f t="shared" si="3134"/>
        <v>AE$19</v>
      </c>
      <c r="AF1862" s="190" t="str">
        <f t="shared" si="3134"/>
        <v>AF$19</v>
      </c>
      <c r="AG1862" s="190" t="str">
        <f t="shared" si="3134"/>
        <v>AG$19</v>
      </c>
      <c r="AH1862" s="190" t="str">
        <f t="shared" si="3134"/>
        <v>AH$19</v>
      </c>
      <c r="AI1862" s="190" t="str">
        <f t="shared" si="3134"/>
        <v>AI$19</v>
      </c>
      <c r="AJ1862" s="190" t="str">
        <f t="shared" si="3134"/>
        <v>AJ$19</v>
      </c>
      <c r="AK1862" s="190" t="str">
        <f t="shared" si="3134"/>
        <v>AK$19</v>
      </c>
      <c r="AL1862" s="190" t="str">
        <f t="shared" si="3134"/>
        <v>AL$19</v>
      </c>
      <c r="AM1862" s="190" t="str">
        <f t="shared" si="3134"/>
        <v>AM$19</v>
      </c>
      <c r="AN1862" s="190" t="str">
        <f t="shared" si="3134"/>
        <v>AN$19</v>
      </c>
      <c r="AO1862" s="190" t="str">
        <f t="shared" si="3134"/>
        <v>AO$19</v>
      </c>
      <c r="AP1862" s="190" t="str">
        <f t="shared" si="3134"/>
        <v>AP$19</v>
      </c>
      <c r="AQ1862" s="190" t="str">
        <f t="shared" si="3134"/>
        <v>AQ$19</v>
      </c>
      <c r="AR1862" s="190" t="str">
        <f t="shared" si="3134"/>
        <v>AR$19</v>
      </c>
      <c r="AS1862" s="190" t="str">
        <f t="shared" si="3134"/>
        <v>AS$19</v>
      </c>
      <c r="AT1862" s="190" t="str">
        <f t="shared" si="3134"/>
        <v>AT$19</v>
      </c>
      <c r="AU1862" s="190" t="str">
        <f t="shared" si="3134"/>
        <v>AU$19</v>
      </c>
      <c r="AV1862" s="190" t="str">
        <f t="shared" si="3134"/>
        <v>AV$19</v>
      </c>
      <c r="AW1862" s="190" t="str">
        <f t="shared" si="3134"/>
        <v>AW$19</v>
      </c>
      <c r="AX1862" s="190" t="str">
        <f t="shared" si="3134"/>
        <v>AX$19</v>
      </c>
      <c r="AY1862" s="190" t="str">
        <f t="shared" si="3134"/>
        <v>AY$19</v>
      </c>
      <c r="AZ1862" s="190" t="str">
        <f t="shared" si="3134"/>
        <v>AZ$19</v>
      </c>
      <c r="BA1862" s="190" t="str">
        <f t="shared" si="3134"/>
        <v>BA$19</v>
      </c>
      <c r="BB1862" s="190" t="str">
        <f t="shared" si="3134"/>
        <v>BB$19</v>
      </c>
      <c r="BC1862" s="190" t="str">
        <f t="shared" si="3134"/>
        <v>BC$19</v>
      </c>
      <c r="BD1862" s="190" t="str">
        <f t="shared" si="3134"/>
        <v>BD$19</v>
      </c>
      <c r="BE1862" s="190" t="str">
        <f t="shared" si="3134"/>
        <v>BE$19</v>
      </c>
      <c r="BF1862" s="190" t="str">
        <f t="shared" si="3134"/>
        <v>BF$19</v>
      </c>
      <c r="BG1862" s="190" t="str">
        <f t="shared" si="3134"/>
        <v>BG$19</v>
      </c>
      <c r="BH1862" s="190" t="str">
        <f t="shared" si="3134"/>
        <v>BH$19</v>
      </c>
      <c r="BI1862" s="190" t="str">
        <f t="shared" si="3134"/>
        <v>BI$19</v>
      </c>
      <c r="BJ1862" s="190" t="str">
        <f t="shared" si="3134"/>
        <v>BJ$19</v>
      </c>
      <c r="BK1862" s="190" t="str">
        <f t="shared" si="3134"/>
        <v>BK$19</v>
      </c>
      <c r="BL1862" s="190" t="str">
        <f t="shared" si="3134"/>
        <v>BL$19</v>
      </c>
      <c r="BM1862" s="190" t="str">
        <f t="shared" si="3134"/>
        <v>BM$19</v>
      </c>
      <c r="BN1862" s="190" t="str">
        <f t="shared" si="3134"/>
        <v>BN$19</v>
      </c>
      <c r="BO1862" s="190" t="str">
        <f t="shared" si="3134"/>
        <v>BO$19</v>
      </c>
      <c r="BP1862" s="190" t="str">
        <f t="shared" si="3134"/>
        <v>BP$19</v>
      </c>
      <c r="BQ1862" s="190" t="str">
        <f t="shared" si="3134"/>
        <v>BQ$19</v>
      </c>
      <c r="BR1862" s="190" t="str">
        <f t="shared" si="3134"/>
        <v>BR$19</v>
      </c>
      <c r="BS1862" s="190" t="str">
        <f t="shared" si="3134"/>
        <v>BS$19</v>
      </c>
      <c r="BT1862" s="190" t="str">
        <f t="shared" si="3134"/>
        <v>BT$19</v>
      </c>
      <c r="BU1862" s="190" t="str">
        <f t="shared" si="3134"/>
        <v>BU$19</v>
      </c>
      <c r="BV1862" s="190" t="str">
        <f t="shared" si="3134"/>
        <v>BV$19</v>
      </c>
      <c r="BW1862" s="190" t="str">
        <f t="shared" si="3134"/>
        <v>BW$19</v>
      </c>
      <c r="BX1862" s="190" t="str">
        <f t="shared" si="3134"/>
        <v>BX$19</v>
      </c>
      <c r="BY1862" s="190" t="str">
        <f t="shared" si="3134"/>
        <v>BY$19</v>
      </c>
      <c r="BZ1862" s="190" t="str">
        <f t="shared" si="3134"/>
        <v>BZ$19</v>
      </c>
      <c r="CA1862" s="190" t="str">
        <f t="shared" si="3134"/>
        <v>CA$19</v>
      </c>
      <c r="CB1862" s="190" t="str">
        <f t="shared" si="3134"/>
        <v>CB$19</v>
      </c>
      <c r="CC1862" s="190" t="str">
        <f t="shared" si="3134"/>
        <v>CC$19</v>
      </c>
      <c r="CD1862" s="190" t="str">
        <f t="shared" si="3134"/>
        <v>CD$19</v>
      </c>
      <c r="CE1862" s="190" t="str">
        <f t="shared" ref="CE1862:CL1862" si="3135">CE$23</f>
        <v>CE$19</v>
      </c>
      <c r="CF1862" s="190" t="str">
        <f t="shared" si="3135"/>
        <v>CF$19</v>
      </c>
      <c r="CG1862" s="190" t="str">
        <f t="shared" si="3135"/>
        <v>CG$19</v>
      </c>
      <c r="CH1862" s="190" t="str">
        <f t="shared" si="3135"/>
        <v>CH$19</v>
      </c>
      <c r="CI1862" s="190" t="str">
        <f t="shared" si="3135"/>
        <v>CI$19</v>
      </c>
      <c r="CJ1862" s="190" t="str">
        <f t="shared" si="3135"/>
        <v>CJ$19</v>
      </c>
      <c r="CK1862" s="190" t="str">
        <f t="shared" si="3135"/>
        <v>CK$19</v>
      </c>
      <c r="CL1862" s="190" t="str">
        <f t="shared" si="3135"/>
        <v>CL$19</v>
      </c>
      <c r="CN1862" s="201"/>
      <c r="CO1862" s="190" t="str">
        <f t="shared" ref="CO1862:DL1862" si="3136">CO$23</f>
        <v>CO$19</v>
      </c>
      <c r="CP1862" s="190" t="str">
        <f t="shared" si="3136"/>
        <v>CP$19</v>
      </c>
      <c r="CQ1862" s="190" t="str">
        <f t="shared" si="3136"/>
        <v>CQ$19</v>
      </c>
      <c r="CR1862" s="190" t="str">
        <f t="shared" si="3136"/>
        <v>CR$19</v>
      </c>
      <c r="CS1862" s="190" t="str">
        <f t="shared" si="3136"/>
        <v>CS$19</v>
      </c>
      <c r="CT1862" s="190" t="str">
        <f t="shared" si="3136"/>
        <v>CT$19</v>
      </c>
      <c r="CU1862" s="190" t="str">
        <f t="shared" si="3136"/>
        <v>CU$19</v>
      </c>
      <c r="CV1862" s="190" t="str">
        <f t="shared" si="3136"/>
        <v>CV$19</v>
      </c>
      <c r="CW1862" s="190" t="str">
        <f t="shared" si="3136"/>
        <v>CW$19</v>
      </c>
      <c r="CX1862" s="190" t="str">
        <f t="shared" si="3136"/>
        <v>CX$19</v>
      </c>
      <c r="CY1862" s="190" t="str">
        <f t="shared" si="3136"/>
        <v>CY$19</v>
      </c>
      <c r="CZ1862" s="190" t="str">
        <f t="shared" si="3136"/>
        <v>CZ$19</v>
      </c>
      <c r="DA1862" s="190" t="str">
        <f t="shared" si="3136"/>
        <v>DA$19</v>
      </c>
      <c r="DB1862" s="190" t="str">
        <f t="shared" si="3136"/>
        <v>DB$19</v>
      </c>
      <c r="DC1862" s="190" t="str">
        <f t="shared" si="3136"/>
        <v>DC$19</v>
      </c>
      <c r="DD1862" s="190" t="str">
        <f t="shared" si="3136"/>
        <v>DD$19</v>
      </c>
      <c r="DE1862" s="190" t="str">
        <f t="shared" si="3136"/>
        <v>DE$19</v>
      </c>
      <c r="DF1862" s="190" t="str">
        <f t="shared" si="3136"/>
        <v>DF$19</v>
      </c>
      <c r="DG1862" s="190" t="str">
        <f t="shared" si="3136"/>
        <v>DG$19</v>
      </c>
      <c r="DH1862" s="190" t="str">
        <f t="shared" si="3136"/>
        <v>DH$19</v>
      </c>
      <c r="DI1862" s="190" t="str">
        <f t="shared" si="3136"/>
        <v>DI$19</v>
      </c>
      <c r="DJ1862" s="190" t="str">
        <f t="shared" si="3136"/>
        <v>DJ$19</v>
      </c>
      <c r="DK1862" s="190" t="str">
        <f t="shared" si="3136"/>
        <v>DK$19</v>
      </c>
      <c r="DL1862" s="190" t="str">
        <f t="shared" si="3136"/>
        <v>DL$19</v>
      </c>
    </row>
    <row r="1863" spans="1:116" x14ac:dyDescent="0.35">
      <c r="A1863" s="142" t="s">
        <v>218</v>
      </c>
      <c r="B1863" s="31" t="s">
        <v>81</v>
      </c>
      <c r="C1863" s="31"/>
      <c r="D1863" t="s">
        <v>516</v>
      </c>
      <c r="E1863" s="8" t="str">
        <f t="shared" ref="E1863:E1867" si="3137">ROW()&amp;" "&amp;D1863</f>
        <v>1863 FAIL-TV-V</v>
      </c>
      <c r="F1863" t="s">
        <v>513</v>
      </c>
      <c r="G1863" s="175" t="s">
        <v>463</v>
      </c>
      <c r="H1863" s="142"/>
      <c r="I1863" s="144"/>
      <c r="J1863" s="144"/>
      <c r="K1863" s="142"/>
      <c r="L1863" s="142"/>
      <c r="M1863" s="142"/>
      <c r="N1863" s="142"/>
      <c r="O1863" s="142"/>
      <c r="P1863" s="142"/>
      <c r="R1863" s="143"/>
      <c r="S1863" s="168"/>
      <c r="T1863" s="168"/>
      <c r="U1863" s="168"/>
      <c r="V1863" s="168"/>
      <c r="W1863" s="168"/>
      <c r="X1863" s="168"/>
      <c r="Y1863" s="168"/>
      <c r="Z1863" s="168"/>
      <c r="AA1863" s="168"/>
      <c r="AB1863" s="168"/>
      <c r="AC1863" s="168"/>
      <c r="AD1863" s="168"/>
      <c r="AE1863" s="168"/>
      <c r="AF1863" s="168"/>
      <c r="AG1863" s="168"/>
      <c r="AH1863" s="168"/>
      <c r="AI1863" s="168"/>
      <c r="AJ1863" s="168"/>
      <c r="AK1863" s="168"/>
      <c r="AL1863" s="168"/>
      <c r="AM1863" s="168"/>
      <c r="AN1863" s="168"/>
      <c r="AO1863" s="168"/>
      <c r="AP1863" s="168"/>
      <c r="AQ1863" s="168"/>
      <c r="AR1863" s="168"/>
      <c r="AS1863" s="168"/>
      <c r="AT1863" s="168"/>
      <c r="AU1863" s="168"/>
      <c r="AV1863" s="168"/>
      <c r="AW1863" s="168"/>
      <c r="AX1863" s="168"/>
      <c r="AY1863" s="168"/>
      <c r="AZ1863" s="168"/>
      <c r="BA1863" s="168"/>
      <c r="BB1863" s="168"/>
      <c r="BC1863" s="168"/>
      <c r="BD1863" s="168"/>
      <c r="BE1863" s="168"/>
      <c r="BF1863" s="168"/>
      <c r="BG1863" s="168"/>
      <c r="BH1863" s="168"/>
      <c r="BI1863" s="168"/>
      <c r="BJ1863" s="168"/>
      <c r="BK1863" s="168"/>
      <c r="BL1863" s="168"/>
      <c r="BM1863" s="168"/>
      <c r="BN1863" s="168"/>
      <c r="BO1863" s="168"/>
      <c r="BP1863" s="168"/>
      <c r="BQ1863" s="168"/>
      <c r="BR1863" s="168"/>
      <c r="BS1863" s="168"/>
      <c r="BT1863" s="168"/>
      <c r="BU1863" s="168"/>
      <c r="BV1863" s="168"/>
      <c r="BW1863" s="168"/>
      <c r="BX1863" s="168"/>
      <c r="BY1863" s="168"/>
      <c r="BZ1863" s="168"/>
      <c r="CA1863" s="168"/>
      <c r="CB1863" s="168"/>
      <c r="CC1863" s="168"/>
      <c r="CD1863" s="168"/>
      <c r="CE1863" s="168"/>
      <c r="CF1863" s="168"/>
      <c r="CG1863" s="168"/>
      <c r="CH1863" s="168"/>
      <c r="CI1863" s="168"/>
      <c r="CJ1863" s="168"/>
      <c r="CK1863" s="168"/>
      <c r="CL1863" s="168"/>
      <c r="CN1863" s="144"/>
      <c r="CO1863" s="168"/>
      <c r="CP1863" s="168"/>
      <c r="CQ1863" s="168"/>
      <c r="CR1863" s="168"/>
      <c r="CS1863" s="168"/>
      <c r="CT1863" s="168"/>
      <c r="CU1863" s="168"/>
      <c r="CV1863" s="168"/>
      <c r="CW1863" s="168"/>
      <c r="CX1863" s="168"/>
      <c r="CY1863" s="168"/>
      <c r="CZ1863" s="168"/>
      <c r="DA1863" s="168"/>
      <c r="DB1863" s="168"/>
      <c r="DC1863" s="168"/>
      <c r="DD1863" s="168"/>
      <c r="DE1863" s="168"/>
      <c r="DF1863" s="168"/>
      <c r="DG1863" s="168"/>
      <c r="DH1863" s="168"/>
      <c r="DI1863" s="168"/>
      <c r="DJ1863" s="168"/>
      <c r="DK1863" s="168"/>
      <c r="DL1863" s="168"/>
    </row>
    <row r="1864" spans="1:116" x14ac:dyDescent="0.35">
      <c r="A1864" s="12"/>
      <c r="B1864" s="12" t="s">
        <v>332</v>
      </c>
      <c r="C1864" s="12"/>
      <c r="D1864" t="s">
        <v>516</v>
      </c>
      <c r="E1864" s="8" t="str">
        <f t="shared" si="3137"/>
        <v>1864 FAIL-TV-V</v>
      </c>
      <c r="G1864" s="175" t="s">
        <v>464</v>
      </c>
      <c r="H1864" s="12"/>
      <c r="I1864" s="60"/>
      <c r="J1864" s="60"/>
      <c r="K1864" s="12"/>
      <c r="L1864" s="12"/>
      <c r="M1864" s="12"/>
      <c r="N1864" s="12"/>
      <c r="O1864" s="12"/>
      <c r="P1864" s="12"/>
      <c r="R1864" s="13"/>
      <c r="S1864" s="76"/>
      <c r="T1864" s="76"/>
      <c r="U1864" s="76"/>
      <c r="V1864" s="76"/>
      <c r="W1864" s="76"/>
      <c r="X1864" s="76"/>
      <c r="Y1864" s="76"/>
      <c r="Z1864" s="76"/>
      <c r="AA1864" s="76"/>
      <c r="AB1864" s="76"/>
      <c r="AC1864" s="76"/>
      <c r="AD1864" s="76"/>
      <c r="AE1864" s="76"/>
      <c r="AF1864" s="76"/>
      <c r="AG1864" s="76"/>
      <c r="AH1864" s="76"/>
      <c r="AI1864" s="76"/>
      <c r="AJ1864" s="76"/>
      <c r="AK1864" s="76"/>
      <c r="AL1864" s="76"/>
      <c r="AM1864" s="76"/>
      <c r="AN1864" s="76"/>
      <c r="AO1864" s="76"/>
      <c r="AP1864" s="76"/>
      <c r="AQ1864" s="76"/>
      <c r="AR1864" s="76"/>
      <c r="AS1864" s="76"/>
      <c r="AT1864" s="76"/>
      <c r="AU1864" s="76"/>
      <c r="AV1864" s="76"/>
      <c r="AW1864" s="76"/>
      <c r="AX1864" s="76"/>
      <c r="AY1864" s="76"/>
      <c r="AZ1864" s="76"/>
      <c r="BA1864" s="76"/>
      <c r="BB1864" s="76"/>
      <c r="BC1864" s="76"/>
      <c r="BD1864" s="76"/>
      <c r="BE1864" s="76"/>
      <c r="BF1864" s="76"/>
      <c r="BG1864" s="76"/>
      <c r="BH1864" s="76"/>
      <c r="BI1864" s="76"/>
      <c r="BJ1864" s="76"/>
      <c r="BK1864" s="76"/>
      <c r="BL1864" s="76"/>
      <c r="BM1864" s="76"/>
      <c r="BN1864" s="76"/>
      <c r="BO1864" s="76"/>
      <c r="BP1864" s="76"/>
      <c r="BQ1864" s="76"/>
      <c r="BR1864" s="76"/>
      <c r="BS1864" s="76"/>
      <c r="BT1864" s="76"/>
      <c r="BU1864" s="76"/>
      <c r="BV1864" s="76"/>
      <c r="BW1864" s="76"/>
      <c r="BX1864" s="76"/>
      <c r="BY1864" s="76"/>
      <c r="BZ1864" s="76"/>
      <c r="CA1864" s="76"/>
      <c r="CB1864" s="76"/>
      <c r="CC1864" s="76"/>
      <c r="CD1864" s="76"/>
      <c r="CE1864" s="76"/>
      <c r="CF1864" s="76"/>
      <c r="CG1864" s="76"/>
      <c r="CH1864" s="76"/>
      <c r="CI1864" s="76"/>
      <c r="CJ1864" s="76"/>
      <c r="CK1864" s="76"/>
      <c r="CL1864" s="76"/>
      <c r="CN1864" s="60"/>
      <c r="CO1864" s="239"/>
      <c r="CP1864" s="239"/>
      <c r="CQ1864" s="239"/>
      <c r="CR1864" s="239"/>
      <c r="CS1864" s="239"/>
      <c r="CT1864" s="239"/>
      <c r="CU1864" s="239"/>
      <c r="CV1864" s="239"/>
      <c r="CW1864" s="239"/>
      <c r="CX1864" s="239"/>
      <c r="CY1864" s="239"/>
      <c r="CZ1864" s="239"/>
      <c r="DA1864" s="239"/>
      <c r="DB1864" s="239"/>
      <c r="DC1864" s="239"/>
      <c r="DD1864" s="239"/>
      <c r="DE1864" s="239"/>
      <c r="DF1864" s="239"/>
      <c r="DG1864" s="239"/>
      <c r="DH1864" s="239"/>
      <c r="DI1864" s="239"/>
      <c r="DJ1864" s="239"/>
      <c r="DK1864" s="239"/>
      <c r="DL1864" s="239"/>
    </row>
    <row r="1865" spans="1:116" x14ac:dyDescent="0.35">
      <c r="A1865" s="31"/>
      <c r="B1865" s="31"/>
      <c r="C1865" s="31"/>
      <c r="D1865" t="s">
        <v>516</v>
      </c>
      <c r="E1865" s="8" t="str">
        <f t="shared" si="3137"/>
        <v>1865 FAIL-TV-V</v>
      </c>
      <c r="G1865" s="143" t="s">
        <v>514</v>
      </c>
      <c r="H1865" s="31"/>
      <c r="I1865" s="73"/>
      <c r="J1865" s="73"/>
      <c r="K1865" s="21">
        <v>0.5</v>
      </c>
      <c r="L1865" s="21">
        <v>0.5</v>
      </c>
      <c r="M1865" s="21">
        <v>0.5</v>
      </c>
      <c r="N1865" s="21">
        <v>0.5</v>
      </c>
      <c r="O1865" s="21">
        <v>0.5</v>
      </c>
      <c r="P1865" s="21">
        <v>0.5</v>
      </c>
      <c r="R1865" s="67"/>
      <c r="S1865" s="150" cm="1">
        <f t="array" ref="S1865">INDEX($K:$P,ROW(),MATCH(S$3,$K$2:$P$2,0))</f>
        <v>0.5</v>
      </c>
      <c r="T1865" s="150" cm="1">
        <f t="array" ref="T1865">INDEX($K:$P,ROW(),MATCH(T$3,$K$2:$P$2,0))</f>
        <v>0.5</v>
      </c>
      <c r="U1865" s="150" cm="1">
        <f t="array" ref="U1865">INDEX($K:$P,ROW(),MATCH(U$3,$K$2:$P$2,0))</f>
        <v>0.5</v>
      </c>
      <c r="V1865" s="150" cm="1">
        <f t="array" ref="V1865">INDEX($K:$P,ROW(),MATCH(V$3,$K$2:$P$2,0))</f>
        <v>0.5</v>
      </c>
      <c r="W1865" s="150" cm="1">
        <f t="array" ref="W1865">INDEX($K:$P,ROW(),MATCH(W$3,$K$2:$P$2,0))</f>
        <v>0.5</v>
      </c>
      <c r="X1865" s="150" cm="1">
        <f t="array" ref="X1865">INDEX($K:$P,ROW(),MATCH(X$3,$K$2:$P$2,0))</f>
        <v>0.5</v>
      </c>
      <c r="Y1865" s="150" cm="1">
        <f t="array" ref="Y1865">INDEX($K:$P,ROW(),MATCH(Y$3,$K$2:$P$2,0))</f>
        <v>0.5</v>
      </c>
      <c r="Z1865" s="150" cm="1">
        <f t="array" ref="Z1865">INDEX($K:$P,ROW(),MATCH(Z$3,$K$2:$P$2,0))</f>
        <v>0.5</v>
      </c>
      <c r="AA1865" s="150" cm="1">
        <f t="array" ref="AA1865">INDEX($K:$P,ROW(),MATCH(AA$3,$K$2:$P$2,0))</f>
        <v>0.5</v>
      </c>
      <c r="AB1865" s="150" cm="1">
        <f t="array" ref="AB1865">INDEX($K:$P,ROW(),MATCH(AB$3,$K$2:$P$2,0))</f>
        <v>0.5</v>
      </c>
      <c r="AC1865" s="150" cm="1">
        <f t="array" ref="AC1865">INDEX($K:$P,ROW(),MATCH(AC$3,$K$2:$P$2,0))</f>
        <v>0.5</v>
      </c>
      <c r="AD1865" s="150" cm="1">
        <f t="array" ref="AD1865">INDEX($K:$P,ROW(),MATCH(AD$3,$K$2:$P$2,0))</f>
        <v>0.5</v>
      </c>
      <c r="AE1865" s="150" cm="1">
        <f t="array" ref="AE1865">INDEX($K:$P,ROW(),MATCH(AE$3,$K$2:$P$2,0))</f>
        <v>0.5</v>
      </c>
      <c r="AF1865" s="150" cm="1">
        <f t="array" ref="AF1865">INDEX($K:$P,ROW(),MATCH(AF$3,$K$2:$P$2,0))</f>
        <v>0.5</v>
      </c>
      <c r="AG1865" s="150" cm="1">
        <f t="array" ref="AG1865">INDEX($K:$P,ROW(),MATCH(AG$3,$K$2:$P$2,0))</f>
        <v>0.5</v>
      </c>
      <c r="AH1865" s="150" cm="1">
        <f t="array" ref="AH1865">INDEX($K:$P,ROW(),MATCH(AH$3,$K$2:$P$2,0))</f>
        <v>0.5</v>
      </c>
      <c r="AI1865" s="150" cm="1">
        <f t="array" ref="AI1865">INDEX($K:$P,ROW(),MATCH(AI$3,$K$2:$P$2,0))</f>
        <v>0.5</v>
      </c>
      <c r="AJ1865" s="150" cm="1">
        <f t="array" ref="AJ1865">INDEX($K:$P,ROW(),MATCH(AJ$3,$K$2:$P$2,0))</f>
        <v>0.5</v>
      </c>
      <c r="AK1865" s="150" cm="1">
        <f t="array" ref="AK1865">INDEX($K:$P,ROW(),MATCH(AK$3,$K$2:$P$2,0))</f>
        <v>0.5</v>
      </c>
      <c r="AL1865" s="150" cm="1">
        <f t="array" ref="AL1865">INDEX($K:$P,ROW(),MATCH(AL$3,$K$2:$P$2,0))</f>
        <v>0.5</v>
      </c>
      <c r="AM1865" s="150" cm="1">
        <f t="array" ref="AM1865">INDEX($K:$P,ROW(),MATCH(AM$3,$K$2:$P$2,0))</f>
        <v>0.5</v>
      </c>
      <c r="AN1865" s="150" cm="1">
        <f t="array" ref="AN1865">INDEX($K:$P,ROW(),MATCH(AN$3,$K$2:$P$2,0))</f>
        <v>0.5</v>
      </c>
      <c r="AO1865" s="150" cm="1">
        <f t="array" ref="AO1865">INDEX($K:$P,ROW(),MATCH(AO$3,$K$2:$P$2,0))</f>
        <v>0.5</v>
      </c>
      <c r="AP1865" s="150" cm="1">
        <f t="array" ref="AP1865">INDEX($K:$P,ROW(),MATCH(AP$3,$K$2:$P$2,0))</f>
        <v>0.5</v>
      </c>
      <c r="AQ1865" s="150" cm="1">
        <f t="array" ref="AQ1865">INDEX($K:$P,ROW(),MATCH(AQ$3,$K$2:$P$2,0))</f>
        <v>0.5</v>
      </c>
      <c r="AR1865" s="150" cm="1">
        <f t="array" ref="AR1865">INDEX($K:$P,ROW(),MATCH(AR$3,$K$2:$P$2,0))</f>
        <v>0.5</v>
      </c>
      <c r="AS1865" s="150" cm="1">
        <f t="array" ref="AS1865">INDEX($K:$P,ROW(),MATCH(AS$3,$K$2:$P$2,0))</f>
        <v>0.5</v>
      </c>
      <c r="AT1865" s="150" cm="1">
        <f t="array" ref="AT1865">INDEX($K:$P,ROW(),MATCH(AT$3,$K$2:$P$2,0))</f>
        <v>0.5</v>
      </c>
      <c r="AU1865" s="150" cm="1">
        <f t="array" ref="AU1865">INDEX($K:$P,ROW(),MATCH(AU$3,$K$2:$P$2,0))</f>
        <v>0.5</v>
      </c>
      <c r="AV1865" s="150" cm="1">
        <f t="array" ref="AV1865">INDEX($K:$P,ROW(),MATCH(AV$3,$K$2:$P$2,0))</f>
        <v>0.5</v>
      </c>
      <c r="AW1865" s="150" cm="1">
        <f t="array" ref="AW1865">INDEX($K:$P,ROW(),MATCH(AW$3,$K$2:$P$2,0))</f>
        <v>0.5</v>
      </c>
      <c r="AX1865" s="150" cm="1">
        <f t="array" ref="AX1865">INDEX($K:$P,ROW(),MATCH(AX$3,$K$2:$P$2,0))</f>
        <v>0.5</v>
      </c>
      <c r="AY1865" s="150" cm="1">
        <f t="array" ref="AY1865">INDEX($K:$P,ROW(),MATCH(AY$3,$K$2:$P$2,0))</f>
        <v>0.5</v>
      </c>
      <c r="AZ1865" s="150" cm="1">
        <f t="array" ref="AZ1865">INDEX($K:$P,ROW(),MATCH(AZ$3,$K$2:$P$2,0))</f>
        <v>0.5</v>
      </c>
      <c r="BA1865" s="150" cm="1">
        <f t="array" ref="BA1865">INDEX($K:$P,ROW(),MATCH(BA$3,$K$2:$P$2,0))</f>
        <v>0.5</v>
      </c>
      <c r="BB1865" s="150" cm="1">
        <f t="array" ref="BB1865">INDEX($K:$P,ROW(),MATCH(BB$3,$K$2:$P$2,0))</f>
        <v>0.5</v>
      </c>
      <c r="BC1865" s="150" cm="1">
        <f t="array" ref="BC1865">INDEX($K:$P,ROW(),MATCH(BC$3,$K$2:$P$2,0))</f>
        <v>0.5</v>
      </c>
      <c r="BD1865" s="150" cm="1">
        <f t="array" ref="BD1865">INDEX($K:$P,ROW(),MATCH(BD$3,$K$2:$P$2,0))</f>
        <v>0.5</v>
      </c>
      <c r="BE1865" s="150" cm="1">
        <f t="array" ref="BE1865">INDEX($K:$P,ROW(),MATCH(BE$3,$K$2:$P$2,0))</f>
        <v>0.5</v>
      </c>
      <c r="BF1865" s="150" cm="1">
        <f t="array" ref="BF1865">INDEX($K:$P,ROW(),MATCH(BF$3,$K$2:$P$2,0))</f>
        <v>0.5</v>
      </c>
      <c r="BG1865" s="150" cm="1">
        <f t="array" ref="BG1865">INDEX($K:$P,ROW(),MATCH(BG$3,$K$2:$P$2,0))</f>
        <v>0.5</v>
      </c>
      <c r="BH1865" s="150" cm="1">
        <f t="array" ref="BH1865">INDEX($K:$P,ROW(),MATCH(BH$3,$K$2:$P$2,0))</f>
        <v>0.5</v>
      </c>
      <c r="BI1865" s="150" cm="1">
        <f t="array" ref="BI1865">INDEX($K:$P,ROW(),MATCH(BI$3,$K$2:$P$2,0))</f>
        <v>0.5</v>
      </c>
      <c r="BJ1865" s="150" cm="1">
        <f t="array" ref="BJ1865">INDEX($K:$P,ROW(),MATCH(BJ$3,$K$2:$P$2,0))</f>
        <v>0.5</v>
      </c>
      <c r="BK1865" s="150" cm="1">
        <f t="array" ref="BK1865">INDEX($K:$P,ROW(),MATCH(BK$3,$K$2:$P$2,0))</f>
        <v>0.5</v>
      </c>
      <c r="BL1865" s="150" cm="1">
        <f t="array" ref="BL1865">INDEX($K:$P,ROW(),MATCH(BL$3,$K$2:$P$2,0))</f>
        <v>0.5</v>
      </c>
      <c r="BM1865" s="150" cm="1">
        <f t="array" ref="BM1865">INDEX($K:$P,ROW(),MATCH(BM$3,$K$2:$P$2,0))</f>
        <v>0.5</v>
      </c>
      <c r="BN1865" s="150" cm="1">
        <f t="array" ref="BN1865">INDEX($K:$P,ROW(),MATCH(BN$3,$K$2:$P$2,0))</f>
        <v>0.5</v>
      </c>
      <c r="BO1865" s="150" cm="1">
        <f t="array" ref="BO1865">INDEX($K:$P,ROW(),MATCH(BO$3,$K$2:$P$2,0))</f>
        <v>0.5</v>
      </c>
      <c r="BP1865" s="150" cm="1">
        <f t="array" ref="BP1865">INDEX($K:$P,ROW(),MATCH(BP$3,$K$2:$P$2,0))</f>
        <v>0.5</v>
      </c>
      <c r="BQ1865" s="150" cm="1">
        <f t="array" ref="BQ1865">INDEX($K:$P,ROW(),MATCH(BQ$3,$K$2:$P$2,0))</f>
        <v>0.5</v>
      </c>
      <c r="BR1865" s="150" cm="1">
        <f t="array" ref="BR1865">INDEX($K:$P,ROW(),MATCH(BR$3,$K$2:$P$2,0))</f>
        <v>0.5</v>
      </c>
      <c r="BS1865" s="150" cm="1">
        <f t="array" ref="BS1865">INDEX($K:$P,ROW(),MATCH(BS$3,$K$2:$P$2,0))</f>
        <v>0.5</v>
      </c>
      <c r="BT1865" s="150" cm="1">
        <f t="array" ref="BT1865">INDEX($K:$P,ROW(),MATCH(BT$3,$K$2:$P$2,0))</f>
        <v>0.5</v>
      </c>
      <c r="BU1865" s="150" cm="1">
        <f t="array" ref="BU1865">INDEX($K:$P,ROW(),MATCH(BU$3,$K$2:$P$2,0))</f>
        <v>0.5</v>
      </c>
      <c r="BV1865" s="150" cm="1">
        <f t="array" ref="BV1865">INDEX($K:$P,ROW(),MATCH(BV$3,$K$2:$P$2,0))</f>
        <v>0.5</v>
      </c>
      <c r="BW1865" s="150" cm="1">
        <f t="array" ref="BW1865">INDEX($K:$P,ROW(),MATCH(BW$3,$K$2:$P$2,0))</f>
        <v>0.5</v>
      </c>
      <c r="BX1865" s="150" cm="1">
        <f t="array" ref="BX1865">INDEX($K:$P,ROW(),MATCH(BX$3,$K$2:$P$2,0))</f>
        <v>0.5</v>
      </c>
      <c r="BY1865" s="150" cm="1">
        <f t="array" ref="BY1865">INDEX($K:$P,ROW(),MATCH(BY$3,$K$2:$P$2,0))</f>
        <v>0.5</v>
      </c>
      <c r="BZ1865" s="150" cm="1">
        <f t="array" ref="BZ1865">INDEX($K:$P,ROW(),MATCH(BZ$3,$K$2:$P$2,0))</f>
        <v>0.5</v>
      </c>
      <c r="CA1865" s="150" cm="1">
        <f t="array" ref="CA1865">INDEX($K:$P,ROW(),MATCH(CA$3,$K$2:$P$2,0))</f>
        <v>0.5</v>
      </c>
      <c r="CB1865" s="150" cm="1">
        <f t="array" ref="CB1865">INDEX($K:$P,ROW(),MATCH(CB$3,$K$2:$P$2,0))</f>
        <v>0.5</v>
      </c>
      <c r="CC1865" s="150" cm="1">
        <f t="array" ref="CC1865">INDEX($K:$P,ROW(),MATCH(CC$3,$K$2:$P$2,0))</f>
        <v>0.5</v>
      </c>
      <c r="CD1865" s="150" cm="1">
        <f t="array" ref="CD1865">INDEX($K:$P,ROW(),MATCH(CD$3,$K$2:$P$2,0))</f>
        <v>0.5</v>
      </c>
      <c r="CE1865" s="150" cm="1">
        <f t="array" ref="CE1865">INDEX($K:$P,ROW(),MATCH(CE$3,$K$2:$P$2,0))</f>
        <v>0.5</v>
      </c>
      <c r="CF1865" s="150" cm="1">
        <f t="array" ref="CF1865">INDEX($K:$P,ROW(),MATCH(CF$3,$K$2:$P$2,0))</f>
        <v>0.5</v>
      </c>
      <c r="CG1865" s="150" cm="1">
        <f t="array" ref="CG1865">INDEX($K:$P,ROW(),MATCH(CG$3,$K$2:$P$2,0))</f>
        <v>0.5</v>
      </c>
      <c r="CH1865" s="150" cm="1">
        <f t="array" ref="CH1865">INDEX($K:$P,ROW(),MATCH(CH$3,$K$2:$P$2,0))</f>
        <v>0.5</v>
      </c>
      <c r="CI1865" s="150" cm="1">
        <f t="array" ref="CI1865">INDEX($K:$P,ROW(),MATCH(CI$3,$K$2:$P$2,0))</f>
        <v>0.5</v>
      </c>
      <c r="CJ1865" s="150" cm="1">
        <f t="array" ref="CJ1865">INDEX($K:$P,ROW(),MATCH(CJ$3,$K$2:$P$2,0))</f>
        <v>0.5</v>
      </c>
      <c r="CK1865" s="150" cm="1">
        <f t="array" ref="CK1865">INDEX($K:$P,ROW(),MATCH(CK$3,$K$2:$P$2,0))</f>
        <v>0.5</v>
      </c>
      <c r="CL1865" s="150" cm="1">
        <f t="array" ref="CL1865">INDEX($K:$P,ROW(),MATCH(CL$3,$K$2:$P$2,0))</f>
        <v>0.5</v>
      </c>
      <c r="CN1865" s="150"/>
      <c r="CO1865" s="150" t="e" cm="1">
        <f t="array" ref="CO1865">INDEX($K:$P,ROW(),MATCH(CO$3,$K$2:$P$2,0))</f>
        <v>#N/A</v>
      </c>
      <c r="CP1865" s="150" t="e" cm="1">
        <f t="array" ref="CP1865">INDEX($K:$P,ROW(),MATCH(CP$3,$K$2:$P$2,0))</f>
        <v>#N/A</v>
      </c>
      <c r="CQ1865" s="150" t="e" cm="1">
        <f t="array" ref="CQ1865">INDEX($K:$P,ROW(),MATCH(CQ$3,$K$2:$P$2,0))</f>
        <v>#N/A</v>
      </c>
      <c r="CR1865" s="150" t="e" cm="1">
        <f t="array" ref="CR1865">INDEX($K:$P,ROW(),MATCH(CR$3,$K$2:$P$2,0))</f>
        <v>#N/A</v>
      </c>
      <c r="CS1865" s="150" t="e" cm="1">
        <f t="array" ref="CS1865">INDEX($K:$P,ROW(),MATCH(CS$3,$K$2:$P$2,0))</f>
        <v>#N/A</v>
      </c>
      <c r="CT1865" s="150" t="e" cm="1">
        <f t="array" ref="CT1865">INDEX($K:$P,ROW(),MATCH(CT$3,$K$2:$P$2,0))</f>
        <v>#N/A</v>
      </c>
      <c r="CU1865" s="150" t="e" cm="1">
        <f t="array" ref="CU1865">INDEX($K:$P,ROW(),MATCH(CU$3,$K$2:$P$2,0))</f>
        <v>#N/A</v>
      </c>
      <c r="CV1865" s="150" t="e" cm="1">
        <f t="array" ref="CV1865">INDEX($K:$P,ROW(),MATCH(CV$3,$K$2:$P$2,0))</f>
        <v>#N/A</v>
      </c>
      <c r="CW1865" s="150" t="e" cm="1">
        <f t="array" ref="CW1865">INDEX($K:$P,ROW(),MATCH(CW$3,$K$2:$P$2,0))</f>
        <v>#N/A</v>
      </c>
      <c r="CX1865" s="150" t="e" cm="1">
        <f t="array" ref="CX1865">INDEX($K:$P,ROW(),MATCH(CX$3,$K$2:$P$2,0))</f>
        <v>#N/A</v>
      </c>
      <c r="CY1865" s="150" t="e" cm="1">
        <f t="array" ref="CY1865">INDEX($K:$P,ROW(),MATCH(CY$3,$K$2:$P$2,0))</f>
        <v>#N/A</v>
      </c>
      <c r="CZ1865" s="150" t="e" cm="1">
        <f t="array" ref="CZ1865">INDEX($K:$P,ROW(),MATCH(CZ$3,$K$2:$P$2,0))</f>
        <v>#N/A</v>
      </c>
      <c r="DA1865" s="150" t="e" cm="1">
        <f t="array" ref="DA1865">INDEX($K:$P,ROW(),MATCH(DA$3,$K$2:$P$2,0))</f>
        <v>#N/A</v>
      </c>
      <c r="DB1865" s="150" t="e" cm="1">
        <f t="array" ref="DB1865">INDEX($K:$P,ROW(),MATCH(DB$3,$K$2:$P$2,0))</f>
        <v>#N/A</v>
      </c>
      <c r="DC1865" s="150" t="e" cm="1">
        <f t="array" ref="DC1865">INDEX($K:$P,ROW(),MATCH(DC$3,$K$2:$P$2,0))</f>
        <v>#N/A</v>
      </c>
      <c r="DD1865" s="150" t="e" cm="1">
        <f t="array" ref="DD1865">INDEX($K:$P,ROW(),MATCH(DD$3,$K$2:$P$2,0))</f>
        <v>#N/A</v>
      </c>
      <c r="DE1865" s="150" t="e" cm="1">
        <f t="array" ref="DE1865">INDEX($K:$P,ROW(),MATCH(DE$3,$K$2:$P$2,0))</f>
        <v>#N/A</v>
      </c>
      <c r="DF1865" s="150" t="e" cm="1">
        <f t="array" ref="DF1865">INDEX($K:$P,ROW(),MATCH(DF$3,$K$2:$P$2,0))</f>
        <v>#N/A</v>
      </c>
      <c r="DG1865" s="150" t="e" cm="1">
        <f t="array" ref="DG1865">INDEX($K:$P,ROW(),MATCH(DG$3,$K$2:$P$2,0))</f>
        <v>#N/A</v>
      </c>
      <c r="DH1865" s="150" t="e" cm="1">
        <f t="array" ref="DH1865">INDEX($K:$P,ROW(),MATCH(DH$3,$K$2:$P$2,0))</f>
        <v>#N/A</v>
      </c>
      <c r="DI1865" s="150" t="e" cm="1">
        <f t="array" ref="DI1865">INDEX($K:$P,ROW(),MATCH(DI$3,$K$2:$P$2,0))</f>
        <v>#N/A</v>
      </c>
      <c r="DJ1865" s="150" t="e" cm="1">
        <f t="array" ref="DJ1865">INDEX($K:$P,ROW(),MATCH(DJ$3,$K$2:$P$2,0))</f>
        <v>#N/A</v>
      </c>
      <c r="DK1865" s="150" t="e" cm="1">
        <f t="array" ref="DK1865">INDEX($K:$P,ROW(),MATCH(DK$3,$K$2:$P$2,0))</f>
        <v>#N/A</v>
      </c>
      <c r="DL1865" s="150" t="e" cm="1">
        <f t="array" ref="DL1865">INDEX($K:$P,ROW(),MATCH(DL$3,$K$2:$P$2,0))</f>
        <v>#N/A</v>
      </c>
    </row>
    <row r="1866" spans="1:116" x14ac:dyDescent="0.35">
      <c r="D1866" t="s">
        <v>516</v>
      </c>
      <c r="E1866" s="8" t="str">
        <f t="shared" si="3137"/>
        <v>1866 FAIL-TV-V</v>
      </c>
      <c r="G1866" s="95" t="str">
        <f>G1860</f>
        <v>Primary volume driver</v>
      </c>
      <c r="H1866" s="12"/>
      <c r="I1866" s="60"/>
      <c r="J1866" s="60"/>
      <c r="K1866" s="117">
        <f ca="1">SUMIF($3:$3,K$2,1866:1866)</f>
        <v>30000</v>
      </c>
      <c r="L1866" s="117">
        <f ca="1">SUMIF($3:$3,L$2,1866:1866)</f>
        <v>30000</v>
      </c>
      <c r="M1866" s="117">
        <f ca="1">SUMIF($3:$3,M$2,1866:1866)</f>
        <v>30000</v>
      </c>
      <c r="N1866" s="117">
        <f ca="1">SUMIF($3:$3,N$2,1866:1866)</f>
        <v>30000</v>
      </c>
      <c r="O1866" s="117">
        <f ca="1">SUMIF($3:$3,O$2,1866:1866)</f>
        <v>30000</v>
      </c>
      <c r="P1866" s="117">
        <f ca="1">SUMIF($3:$3,P$2,1866:1866)</f>
        <v>30000</v>
      </c>
      <c r="R1866" s="15"/>
      <c r="S1866" s="151" cm="1">
        <f t="array" aca="1" ref="S1866" ca="1">INDIRECT(S1858)*S1865</f>
        <v>2500</v>
      </c>
      <c r="T1866" s="151" cm="1">
        <f t="array" aca="1" ref="T1866" ca="1">INDIRECT(T1858)*T1865</f>
        <v>2500</v>
      </c>
      <c r="U1866" s="151" cm="1">
        <f t="array" aca="1" ref="U1866" ca="1">INDIRECT(U1858)*U1865</f>
        <v>2500</v>
      </c>
      <c r="V1866" s="151" cm="1">
        <f t="array" aca="1" ref="V1866" ca="1">INDIRECT(V1858)*V1865</f>
        <v>2500</v>
      </c>
      <c r="W1866" s="151" cm="1">
        <f t="array" aca="1" ref="W1866" ca="1">INDIRECT(W1858)*W1865</f>
        <v>2500</v>
      </c>
      <c r="X1866" s="151" cm="1">
        <f t="array" aca="1" ref="X1866" ca="1">INDIRECT(X1858)*X1865</f>
        <v>2500</v>
      </c>
      <c r="Y1866" s="151" cm="1">
        <f t="array" aca="1" ref="Y1866" ca="1">INDIRECT(Y1858)*Y1865</f>
        <v>2500</v>
      </c>
      <c r="Z1866" s="151" cm="1">
        <f t="array" aca="1" ref="Z1866" ca="1">INDIRECT(Z1858)*Z1865</f>
        <v>2500</v>
      </c>
      <c r="AA1866" s="151" cm="1">
        <f t="array" aca="1" ref="AA1866" ca="1">INDIRECT(AA1858)*AA1865</f>
        <v>2500</v>
      </c>
      <c r="AB1866" s="151" cm="1">
        <f t="array" aca="1" ref="AB1866" ca="1">INDIRECT(AB1858)*AB1865</f>
        <v>2500</v>
      </c>
      <c r="AC1866" s="151" cm="1">
        <f t="array" aca="1" ref="AC1866" ca="1">INDIRECT(AC1858)*AC1865</f>
        <v>2500</v>
      </c>
      <c r="AD1866" s="151" cm="1">
        <f t="array" aca="1" ref="AD1866" ca="1">INDIRECT(AD1858)*AD1865</f>
        <v>2500</v>
      </c>
      <c r="AE1866" s="151" cm="1">
        <f t="array" aca="1" ref="AE1866" ca="1">INDIRECT(AE1858)*AE1865</f>
        <v>2500</v>
      </c>
      <c r="AF1866" s="151" cm="1">
        <f t="array" aca="1" ref="AF1866" ca="1">INDIRECT(AF1858)*AF1865</f>
        <v>2500</v>
      </c>
      <c r="AG1866" s="151" cm="1">
        <f t="array" aca="1" ref="AG1866" ca="1">INDIRECT(AG1858)*AG1865</f>
        <v>2500</v>
      </c>
      <c r="AH1866" s="151" cm="1">
        <f t="array" aca="1" ref="AH1866" ca="1">INDIRECT(AH1858)*AH1865</f>
        <v>2500</v>
      </c>
      <c r="AI1866" s="151" cm="1">
        <f t="array" aca="1" ref="AI1866" ca="1">INDIRECT(AI1858)*AI1865</f>
        <v>2500</v>
      </c>
      <c r="AJ1866" s="151" cm="1">
        <f t="array" aca="1" ref="AJ1866" ca="1">INDIRECT(AJ1858)*AJ1865</f>
        <v>2500</v>
      </c>
      <c r="AK1866" s="151" cm="1">
        <f t="array" aca="1" ref="AK1866" ca="1">INDIRECT(AK1858)*AK1865</f>
        <v>2500</v>
      </c>
      <c r="AL1866" s="151" cm="1">
        <f t="array" aca="1" ref="AL1866" ca="1">INDIRECT(AL1858)*AL1865</f>
        <v>2500</v>
      </c>
      <c r="AM1866" s="151" cm="1">
        <f t="array" aca="1" ref="AM1866" ca="1">INDIRECT(AM1858)*AM1865</f>
        <v>2500</v>
      </c>
      <c r="AN1866" s="151" cm="1">
        <f t="array" aca="1" ref="AN1866" ca="1">INDIRECT(AN1858)*AN1865</f>
        <v>2500</v>
      </c>
      <c r="AO1866" s="151" cm="1">
        <f t="array" aca="1" ref="AO1866" ca="1">INDIRECT(AO1858)*AO1865</f>
        <v>2500</v>
      </c>
      <c r="AP1866" s="151" cm="1">
        <f t="array" aca="1" ref="AP1866" ca="1">INDIRECT(AP1858)*AP1865</f>
        <v>2500</v>
      </c>
      <c r="AQ1866" s="151" cm="1">
        <f t="array" aca="1" ref="AQ1866" ca="1">INDIRECT(AQ1858)*AQ1865</f>
        <v>2500</v>
      </c>
      <c r="AR1866" s="151" cm="1">
        <f t="array" aca="1" ref="AR1866" ca="1">INDIRECT(AR1858)*AR1865</f>
        <v>2500</v>
      </c>
      <c r="AS1866" s="151" cm="1">
        <f t="array" aca="1" ref="AS1866" ca="1">INDIRECT(AS1858)*AS1865</f>
        <v>2500</v>
      </c>
      <c r="AT1866" s="151" cm="1">
        <f t="array" aca="1" ref="AT1866" ca="1">INDIRECT(AT1858)*AT1865</f>
        <v>2500</v>
      </c>
      <c r="AU1866" s="151" cm="1">
        <f t="array" aca="1" ref="AU1866" ca="1">INDIRECT(AU1858)*AU1865</f>
        <v>2500</v>
      </c>
      <c r="AV1866" s="151" cm="1">
        <f t="array" aca="1" ref="AV1866" ca="1">INDIRECT(AV1858)*AV1865</f>
        <v>2500</v>
      </c>
      <c r="AW1866" s="151" cm="1">
        <f t="array" aca="1" ref="AW1866" ca="1">INDIRECT(AW1858)*AW1865</f>
        <v>2500</v>
      </c>
      <c r="AX1866" s="151" cm="1">
        <f t="array" aca="1" ref="AX1866" ca="1">INDIRECT(AX1858)*AX1865</f>
        <v>2500</v>
      </c>
      <c r="AY1866" s="151" cm="1">
        <f t="array" aca="1" ref="AY1866" ca="1">INDIRECT(AY1858)*AY1865</f>
        <v>2500</v>
      </c>
      <c r="AZ1866" s="151" cm="1">
        <f t="array" aca="1" ref="AZ1866" ca="1">INDIRECT(AZ1858)*AZ1865</f>
        <v>2500</v>
      </c>
      <c r="BA1866" s="151" cm="1">
        <f t="array" aca="1" ref="BA1866" ca="1">INDIRECT(BA1858)*BA1865</f>
        <v>2500</v>
      </c>
      <c r="BB1866" s="151" cm="1">
        <f t="array" aca="1" ref="BB1866" ca="1">INDIRECT(BB1858)*BB1865</f>
        <v>2500</v>
      </c>
      <c r="BC1866" s="151" cm="1">
        <f t="array" aca="1" ref="BC1866" ca="1">INDIRECT(BC1858)*BC1865</f>
        <v>2500</v>
      </c>
      <c r="BD1866" s="151" cm="1">
        <f t="array" aca="1" ref="BD1866" ca="1">INDIRECT(BD1858)*BD1865</f>
        <v>2500</v>
      </c>
      <c r="BE1866" s="151" cm="1">
        <f t="array" aca="1" ref="BE1866" ca="1">INDIRECT(BE1858)*BE1865</f>
        <v>2500</v>
      </c>
      <c r="BF1866" s="151" cm="1">
        <f t="array" aca="1" ref="BF1866" ca="1">INDIRECT(BF1858)*BF1865</f>
        <v>2500</v>
      </c>
      <c r="BG1866" s="151" cm="1">
        <f t="array" aca="1" ref="BG1866" ca="1">INDIRECT(BG1858)*BG1865</f>
        <v>2500</v>
      </c>
      <c r="BH1866" s="151" cm="1">
        <f t="array" aca="1" ref="BH1866" ca="1">INDIRECT(BH1858)*BH1865</f>
        <v>2500</v>
      </c>
      <c r="BI1866" s="151" cm="1">
        <f t="array" aca="1" ref="BI1866" ca="1">INDIRECT(BI1858)*BI1865</f>
        <v>2500</v>
      </c>
      <c r="BJ1866" s="151" cm="1">
        <f t="array" aca="1" ref="BJ1866" ca="1">INDIRECT(BJ1858)*BJ1865</f>
        <v>2500</v>
      </c>
      <c r="BK1866" s="151" cm="1">
        <f t="array" aca="1" ref="BK1866" ca="1">INDIRECT(BK1858)*BK1865</f>
        <v>2500</v>
      </c>
      <c r="BL1866" s="151" cm="1">
        <f t="array" aca="1" ref="BL1866" ca="1">INDIRECT(BL1858)*BL1865</f>
        <v>2500</v>
      </c>
      <c r="BM1866" s="151" cm="1">
        <f t="array" aca="1" ref="BM1866" ca="1">INDIRECT(BM1858)*BM1865</f>
        <v>2500</v>
      </c>
      <c r="BN1866" s="151" cm="1">
        <f t="array" aca="1" ref="BN1866" ca="1">INDIRECT(BN1858)*BN1865</f>
        <v>2500</v>
      </c>
      <c r="BO1866" s="151" cm="1">
        <f t="array" aca="1" ref="BO1866" ca="1">INDIRECT(BO1858)*BO1865</f>
        <v>2500</v>
      </c>
      <c r="BP1866" s="151" cm="1">
        <f t="array" aca="1" ref="BP1866" ca="1">INDIRECT(BP1858)*BP1865</f>
        <v>2500</v>
      </c>
      <c r="BQ1866" s="151" cm="1">
        <f t="array" aca="1" ref="BQ1866" ca="1">INDIRECT(BQ1858)*BQ1865</f>
        <v>2500</v>
      </c>
      <c r="BR1866" s="151" cm="1">
        <f t="array" aca="1" ref="BR1866" ca="1">INDIRECT(BR1858)*BR1865</f>
        <v>2500</v>
      </c>
      <c r="BS1866" s="151" cm="1">
        <f t="array" aca="1" ref="BS1866" ca="1">INDIRECT(BS1858)*BS1865</f>
        <v>2500</v>
      </c>
      <c r="BT1866" s="151" cm="1">
        <f t="array" aca="1" ref="BT1866" ca="1">INDIRECT(BT1858)*BT1865</f>
        <v>2500</v>
      </c>
      <c r="BU1866" s="151" cm="1">
        <f t="array" aca="1" ref="BU1866" ca="1">INDIRECT(BU1858)*BU1865</f>
        <v>2500</v>
      </c>
      <c r="BV1866" s="151" cm="1">
        <f t="array" aca="1" ref="BV1866" ca="1">INDIRECT(BV1858)*BV1865</f>
        <v>2500</v>
      </c>
      <c r="BW1866" s="151" cm="1">
        <f t="array" aca="1" ref="BW1866" ca="1">INDIRECT(BW1858)*BW1865</f>
        <v>2500</v>
      </c>
      <c r="BX1866" s="151" cm="1">
        <f t="array" aca="1" ref="BX1866" ca="1">INDIRECT(BX1858)*BX1865</f>
        <v>2500</v>
      </c>
      <c r="BY1866" s="151" cm="1">
        <f t="array" aca="1" ref="BY1866" ca="1">INDIRECT(BY1858)*BY1865</f>
        <v>2500</v>
      </c>
      <c r="BZ1866" s="151" cm="1">
        <f t="array" aca="1" ref="BZ1866" ca="1">INDIRECT(BZ1858)*BZ1865</f>
        <v>2500</v>
      </c>
      <c r="CA1866" s="151" cm="1">
        <f t="array" aca="1" ref="CA1866" ca="1">INDIRECT(CA1858)*CA1865</f>
        <v>2500</v>
      </c>
      <c r="CB1866" s="151" cm="1">
        <f t="array" aca="1" ref="CB1866" ca="1">INDIRECT(CB1858)*CB1865</f>
        <v>2500</v>
      </c>
      <c r="CC1866" s="151" cm="1">
        <f t="array" aca="1" ref="CC1866" ca="1">INDIRECT(CC1858)*CC1865</f>
        <v>2500</v>
      </c>
      <c r="CD1866" s="151" cm="1">
        <f t="array" aca="1" ref="CD1866" ca="1">INDIRECT(CD1858)*CD1865</f>
        <v>2500</v>
      </c>
      <c r="CE1866" s="151" cm="1">
        <f t="array" aca="1" ref="CE1866" ca="1">INDIRECT(CE1858)*CE1865</f>
        <v>2500</v>
      </c>
      <c r="CF1866" s="151" cm="1">
        <f t="array" aca="1" ref="CF1866" ca="1">INDIRECT(CF1858)*CF1865</f>
        <v>2500</v>
      </c>
      <c r="CG1866" s="151" cm="1">
        <f t="array" aca="1" ref="CG1866" ca="1">INDIRECT(CG1858)*CG1865</f>
        <v>2500</v>
      </c>
      <c r="CH1866" s="151" cm="1">
        <f t="array" aca="1" ref="CH1866" ca="1">INDIRECT(CH1858)*CH1865</f>
        <v>2500</v>
      </c>
      <c r="CI1866" s="151" cm="1">
        <f t="array" aca="1" ref="CI1866" ca="1">INDIRECT(CI1858)*CI1865</f>
        <v>2500</v>
      </c>
      <c r="CJ1866" s="151" cm="1">
        <f t="array" aca="1" ref="CJ1866" ca="1">INDIRECT(CJ1858)*CJ1865</f>
        <v>2500</v>
      </c>
      <c r="CK1866" s="151" cm="1">
        <f t="array" aca="1" ref="CK1866" ca="1">INDIRECT(CK1858)*CK1865</f>
        <v>2500</v>
      </c>
      <c r="CL1866" s="151" cm="1">
        <f t="array" aca="1" ref="CL1866" ca="1">INDIRECT(CL1858)*CL1865</f>
        <v>2500</v>
      </c>
      <c r="CN1866" s="240"/>
      <c r="CO1866" s="151" t="e" cm="1">
        <f t="array" aca="1" ref="CO1866" ca="1">INDIRECT(CO1858)*CO1865</f>
        <v>#N/A</v>
      </c>
      <c r="CP1866" s="151" t="e" cm="1">
        <f t="array" aca="1" ref="CP1866" ca="1">INDIRECT(CP1858)*CP1865</f>
        <v>#N/A</v>
      </c>
      <c r="CQ1866" s="151" t="e" cm="1">
        <f t="array" aca="1" ref="CQ1866" ca="1">INDIRECT(CQ1858)*CQ1865</f>
        <v>#N/A</v>
      </c>
      <c r="CR1866" s="151" t="e" cm="1">
        <f t="array" aca="1" ref="CR1866" ca="1">INDIRECT(CR1858)*CR1865</f>
        <v>#N/A</v>
      </c>
      <c r="CS1866" s="151" t="e" cm="1">
        <f t="array" aca="1" ref="CS1866" ca="1">INDIRECT(CS1858)*CS1865</f>
        <v>#N/A</v>
      </c>
      <c r="CT1866" s="151" t="e" cm="1">
        <f t="array" aca="1" ref="CT1866" ca="1">INDIRECT(CT1858)*CT1865</f>
        <v>#N/A</v>
      </c>
      <c r="CU1866" s="151" t="e" cm="1">
        <f t="array" aca="1" ref="CU1866" ca="1">INDIRECT(CU1858)*CU1865</f>
        <v>#N/A</v>
      </c>
      <c r="CV1866" s="151" t="e" cm="1">
        <f t="array" aca="1" ref="CV1866" ca="1">INDIRECT(CV1858)*CV1865</f>
        <v>#N/A</v>
      </c>
      <c r="CW1866" s="151" t="e" cm="1">
        <f t="array" aca="1" ref="CW1866" ca="1">INDIRECT(CW1858)*CW1865</f>
        <v>#N/A</v>
      </c>
      <c r="CX1866" s="151" t="e" cm="1">
        <f t="array" aca="1" ref="CX1866" ca="1">INDIRECT(CX1858)*CX1865</f>
        <v>#N/A</v>
      </c>
      <c r="CY1866" s="151" t="e" cm="1">
        <f t="array" aca="1" ref="CY1866" ca="1">INDIRECT(CY1858)*CY1865</f>
        <v>#N/A</v>
      </c>
      <c r="CZ1866" s="151" t="e" cm="1">
        <f t="array" aca="1" ref="CZ1866" ca="1">INDIRECT(CZ1858)*CZ1865</f>
        <v>#N/A</v>
      </c>
      <c r="DA1866" s="151" t="e" cm="1">
        <f t="array" aca="1" ref="DA1866" ca="1">INDIRECT(DA1858)*DA1865</f>
        <v>#N/A</v>
      </c>
      <c r="DB1866" s="151" t="e" cm="1">
        <f t="array" aca="1" ref="DB1866" ca="1">INDIRECT(DB1858)*DB1865</f>
        <v>#N/A</v>
      </c>
      <c r="DC1866" s="151" t="e" cm="1">
        <f t="array" aca="1" ref="DC1866" ca="1">INDIRECT(DC1858)*DC1865</f>
        <v>#N/A</v>
      </c>
      <c r="DD1866" s="151" t="e" cm="1">
        <f t="array" aca="1" ref="DD1866" ca="1">INDIRECT(DD1858)*DD1865</f>
        <v>#N/A</v>
      </c>
      <c r="DE1866" s="151" t="e" cm="1">
        <f t="array" aca="1" ref="DE1866" ca="1">INDIRECT(DE1858)*DE1865</f>
        <v>#N/A</v>
      </c>
      <c r="DF1866" s="151" t="e" cm="1">
        <f t="array" aca="1" ref="DF1866" ca="1">INDIRECT(DF1858)*DF1865</f>
        <v>#N/A</v>
      </c>
      <c r="DG1866" s="151" t="e" cm="1">
        <f t="array" aca="1" ref="DG1866" ca="1">INDIRECT(DG1858)*DG1865</f>
        <v>#N/A</v>
      </c>
      <c r="DH1866" s="151" t="e" cm="1">
        <f t="array" aca="1" ref="DH1866" ca="1">INDIRECT(DH1858)*DH1865</f>
        <v>#N/A</v>
      </c>
      <c r="DI1866" s="151" t="e" cm="1">
        <f t="array" aca="1" ref="DI1866" ca="1">INDIRECT(DI1858)*DI1865</f>
        <v>#N/A</v>
      </c>
      <c r="DJ1866" s="151" t="e" cm="1">
        <f t="array" aca="1" ref="DJ1866" ca="1">INDIRECT(DJ1858)*DJ1865</f>
        <v>#N/A</v>
      </c>
      <c r="DK1866" s="151" t="e" cm="1">
        <f t="array" aca="1" ref="DK1866" ca="1">INDIRECT(DK1858)*DK1865</f>
        <v>#N/A</v>
      </c>
      <c r="DL1866" s="151" t="e" cm="1">
        <f t="array" aca="1" ref="DL1866" ca="1">INDIRECT(DL1858)*DL1865</f>
        <v>#N/A</v>
      </c>
    </row>
    <row r="1867" spans="1:116" x14ac:dyDescent="0.35">
      <c r="B1867" t="s">
        <v>332</v>
      </c>
      <c r="D1867" t="s">
        <v>516</v>
      </c>
      <c r="E1867" s="8" t="str">
        <f t="shared" si="3137"/>
        <v>1867 FAIL-TV-V</v>
      </c>
      <c r="G1867" s="145" t="s">
        <v>515</v>
      </c>
      <c r="H1867" s="12"/>
      <c r="I1867" s="60"/>
      <c r="J1867" s="60"/>
      <c r="K1867" s="38"/>
      <c r="L1867" s="38"/>
      <c r="M1867" s="38"/>
      <c r="N1867" s="38"/>
      <c r="O1867" s="38"/>
      <c r="P1867" s="38"/>
      <c r="R1867" s="15"/>
      <c r="S1867" s="240"/>
      <c r="T1867" s="240"/>
      <c r="U1867" s="240"/>
      <c r="V1867" s="240"/>
      <c r="W1867" s="240"/>
      <c r="X1867" s="240"/>
      <c r="Y1867" s="240"/>
      <c r="Z1867" s="240"/>
      <c r="AA1867" s="240"/>
      <c r="AB1867" s="240"/>
      <c r="AC1867" s="240"/>
      <c r="AD1867" s="240"/>
      <c r="AE1867" s="240"/>
      <c r="AF1867" s="240"/>
      <c r="AG1867" s="240"/>
      <c r="AH1867" s="240"/>
      <c r="AI1867" s="240"/>
      <c r="AJ1867" s="240"/>
      <c r="AK1867" s="240"/>
      <c r="AL1867" s="240"/>
      <c r="AM1867" s="240"/>
      <c r="AN1867" s="240"/>
      <c r="AO1867" s="240"/>
      <c r="AP1867" s="240"/>
      <c r="AQ1867" s="240"/>
      <c r="AR1867" s="240"/>
      <c r="AS1867" s="240"/>
      <c r="AT1867" s="240"/>
      <c r="AU1867" s="240"/>
      <c r="AV1867" s="240"/>
      <c r="AW1867" s="240"/>
      <c r="AX1867" s="240"/>
      <c r="AY1867" s="240"/>
      <c r="AZ1867" s="240"/>
      <c r="BA1867" s="240"/>
      <c r="BB1867" s="240"/>
      <c r="BC1867" s="240"/>
      <c r="BD1867" s="240"/>
      <c r="BE1867" s="240"/>
      <c r="BF1867" s="240"/>
      <c r="BG1867" s="240"/>
      <c r="BH1867" s="240"/>
      <c r="BI1867" s="240"/>
      <c r="BJ1867" s="240"/>
      <c r="BK1867" s="240"/>
      <c r="BL1867" s="240"/>
      <c r="BM1867" s="240"/>
      <c r="BN1867" s="240"/>
      <c r="BO1867" s="240"/>
      <c r="BP1867" s="240"/>
      <c r="BQ1867" s="240"/>
      <c r="BR1867" s="240"/>
      <c r="BS1867" s="240"/>
      <c r="BT1867" s="240"/>
      <c r="BU1867" s="240"/>
      <c r="BV1867" s="240"/>
      <c r="BW1867" s="240"/>
      <c r="BX1867" s="240"/>
      <c r="BY1867" s="240"/>
      <c r="BZ1867" s="240"/>
      <c r="CA1867" s="240"/>
      <c r="CB1867" s="240"/>
      <c r="CC1867" s="240"/>
      <c r="CD1867" s="240"/>
      <c r="CE1867" s="240"/>
      <c r="CF1867" s="240"/>
      <c r="CG1867" s="240"/>
      <c r="CH1867" s="240"/>
      <c r="CI1867" s="240"/>
      <c r="CJ1867" s="240"/>
      <c r="CK1867" s="240"/>
      <c r="CL1867" s="240"/>
      <c r="CN1867" s="60"/>
      <c r="CO1867" s="76"/>
      <c r="CP1867" s="76"/>
      <c r="CQ1867" s="76"/>
      <c r="CR1867" s="76"/>
      <c r="CS1867" s="76"/>
      <c r="CT1867" s="76"/>
      <c r="CU1867" s="76"/>
      <c r="CV1867" s="76"/>
      <c r="CW1867" s="76"/>
      <c r="CX1867" s="76"/>
      <c r="CY1867" s="76"/>
      <c r="CZ1867" s="76"/>
      <c r="DA1867" s="76"/>
      <c r="DB1867" s="76"/>
      <c r="DC1867" s="76"/>
      <c r="DD1867" s="76"/>
      <c r="DE1867" s="76"/>
      <c r="DF1867" s="76"/>
      <c r="DG1867" s="76"/>
      <c r="DH1867" s="76"/>
      <c r="DI1867" s="76"/>
      <c r="DJ1867" s="76"/>
      <c r="DK1867" s="76"/>
      <c r="DL1867" s="76"/>
    </row>
    <row r="1868" spans="1:116" x14ac:dyDescent="0.35">
      <c r="B1868" t="s">
        <v>332</v>
      </c>
      <c r="D1868" t="s">
        <v>516</v>
      </c>
      <c r="E1868" s="8" t="str">
        <f>ROW()&amp;" "&amp;D1868</f>
        <v>1868 FAIL-TV-V</v>
      </c>
      <c r="G1868" s="127" t="str">
        <f>"# of "&amp;G1870&amp;"s"</f>
        <v># of in and outs (charged)s</v>
      </c>
      <c r="H1868" s="27"/>
      <c r="I1868" s="78"/>
      <c r="J1868" s="78"/>
      <c r="K1868" s="33"/>
      <c r="L1868" s="33"/>
      <c r="M1868" s="33"/>
      <c r="N1868" s="33"/>
      <c r="O1868" s="33"/>
      <c r="P1868" s="33"/>
      <c r="R1868" s="33"/>
      <c r="S1868" s="80"/>
      <c r="T1868" s="80"/>
      <c r="U1868" s="80"/>
      <c r="V1868" s="80"/>
      <c r="W1868" s="80"/>
      <c r="X1868" s="80"/>
      <c r="Y1868" s="80"/>
      <c r="Z1868" s="80"/>
      <c r="AA1868" s="80"/>
      <c r="AB1868" s="80"/>
      <c r="AC1868" s="80"/>
      <c r="AD1868" s="80"/>
      <c r="AE1868" s="80"/>
      <c r="AF1868" s="80"/>
      <c r="AG1868" s="80"/>
      <c r="AH1868" s="80"/>
      <c r="AI1868" s="80"/>
      <c r="AJ1868" s="80"/>
      <c r="AK1868" s="80"/>
      <c r="AL1868" s="80"/>
      <c r="AM1868" s="80"/>
      <c r="AN1868" s="80"/>
      <c r="AO1868" s="80"/>
      <c r="AP1868" s="80"/>
      <c r="AQ1868" s="80"/>
      <c r="AR1868" s="80"/>
      <c r="AS1868" s="80"/>
      <c r="AT1868" s="80"/>
      <c r="AU1868" s="80"/>
      <c r="AV1868" s="80"/>
      <c r="AW1868" s="80"/>
      <c r="AX1868" s="80"/>
      <c r="AY1868" s="80"/>
      <c r="AZ1868" s="80"/>
      <c r="BA1868" s="80"/>
      <c r="BB1868" s="80"/>
      <c r="BC1868" s="80"/>
      <c r="BD1868" s="80"/>
      <c r="BE1868" s="80"/>
      <c r="BF1868" s="80"/>
      <c r="BG1868" s="80"/>
      <c r="BH1868" s="80"/>
      <c r="BI1868" s="80"/>
      <c r="BJ1868" s="80"/>
      <c r="BK1868" s="80"/>
      <c r="BL1868" s="80"/>
      <c r="BM1868" s="80"/>
      <c r="BN1868" s="80"/>
      <c r="BO1868" s="80"/>
      <c r="BP1868" s="80"/>
      <c r="BQ1868" s="80"/>
      <c r="BR1868" s="80"/>
      <c r="BS1868" s="80"/>
      <c r="BT1868" s="80"/>
      <c r="BU1868" s="80"/>
      <c r="BV1868" s="80"/>
      <c r="BW1868" s="80"/>
      <c r="BX1868" s="80"/>
      <c r="BY1868" s="80"/>
      <c r="BZ1868" s="80"/>
      <c r="CA1868" s="80"/>
      <c r="CB1868" s="80"/>
      <c r="CC1868" s="80"/>
      <c r="CD1868" s="80"/>
      <c r="CE1868" s="80"/>
      <c r="CF1868" s="80"/>
      <c r="CG1868" s="80"/>
      <c r="CH1868" s="80"/>
      <c r="CI1868" s="80"/>
      <c r="CJ1868" s="80"/>
      <c r="CK1868" s="80"/>
      <c r="CL1868" s="80"/>
      <c r="CN1868" s="78"/>
      <c r="CO1868" s="77"/>
      <c r="CP1868" s="77"/>
      <c r="CQ1868" s="77"/>
      <c r="CR1868" s="77"/>
      <c r="CS1868" s="77"/>
      <c r="CT1868" s="77"/>
      <c r="CU1868" s="77"/>
      <c r="CV1868" s="77"/>
      <c r="CW1868" s="77"/>
      <c r="CX1868" s="77"/>
      <c r="CY1868" s="77"/>
      <c r="CZ1868" s="77"/>
      <c r="DA1868" s="77"/>
      <c r="DB1868" s="77"/>
      <c r="DC1868" s="77"/>
      <c r="DD1868" s="77"/>
      <c r="DE1868" s="77"/>
      <c r="DF1868" s="77"/>
      <c r="DG1868" s="77"/>
      <c r="DH1868" s="77"/>
      <c r="DI1868" s="77"/>
      <c r="DJ1868" s="77"/>
      <c r="DK1868" s="77"/>
      <c r="DL1868" s="77"/>
    </row>
    <row r="1869" spans="1:116" x14ac:dyDescent="0.35">
      <c r="B1869" t="s">
        <v>332</v>
      </c>
      <c r="D1869" t="s">
        <v>516</v>
      </c>
      <c r="E1869" s="8" t="str">
        <f t="shared" ref="E1869:E1874" si="3138">ROW()&amp;" "&amp;D1869</f>
        <v>1869 FAIL-TV-V</v>
      </c>
      <c r="G1869" s="136" t="str">
        <f>G1857</f>
        <v>Surgical procedures</v>
      </c>
      <c r="H1869" s="27"/>
      <c r="I1869" s="78"/>
      <c r="J1869" s="78"/>
      <c r="K1869" s="33"/>
      <c r="L1869" s="33"/>
      <c r="M1869" s="33"/>
      <c r="N1869" s="33"/>
      <c r="O1869" s="33"/>
      <c r="P1869" s="33"/>
      <c r="R1869" s="33"/>
      <c r="S1869" s="80" t="str">
        <f t="shared" ref="S1869:AX1869" si="3139">S1857</f>
        <v>S$16</v>
      </c>
      <c r="T1869" s="80" t="str">
        <f t="shared" si="3139"/>
        <v>T$16</v>
      </c>
      <c r="U1869" s="80" t="str">
        <f t="shared" si="3139"/>
        <v>U$16</v>
      </c>
      <c r="V1869" s="80" t="str">
        <f t="shared" si="3139"/>
        <v>V$16</v>
      </c>
      <c r="W1869" s="80" t="str">
        <f t="shared" si="3139"/>
        <v>W$16</v>
      </c>
      <c r="X1869" s="80" t="str">
        <f t="shared" si="3139"/>
        <v>X$16</v>
      </c>
      <c r="Y1869" s="80" t="str">
        <f t="shared" si="3139"/>
        <v>Y$16</v>
      </c>
      <c r="Z1869" s="80" t="str">
        <f t="shared" si="3139"/>
        <v>Z$16</v>
      </c>
      <c r="AA1869" s="80" t="str">
        <f t="shared" si="3139"/>
        <v>AA$16</v>
      </c>
      <c r="AB1869" s="80" t="str">
        <f t="shared" si="3139"/>
        <v>AB$16</v>
      </c>
      <c r="AC1869" s="80" t="str">
        <f t="shared" si="3139"/>
        <v>AC$16</v>
      </c>
      <c r="AD1869" s="80" t="str">
        <f t="shared" si="3139"/>
        <v>AD$16</v>
      </c>
      <c r="AE1869" s="80" t="str">
        <f t="shared" si="3139"/>
        <v>AE$16</v>
      </c>
      <c r="AF1869" s="80" t="str">
        <f t="shared" si="3139"/>
        <v>AF$16</v>
      </c>
      <c r="AG1869" s="80" t="str">
        <f t="shared" si="3139"/>
        <v>AG$16</v>
      </c>
      <c r="AH1869" s="80" t="str">
        <f t="shared" si="3139"/>
        <v>AH$16</v>
      </c>
      <c r="AI1869" s="80" t="str">
        <f t="shared" si="3139"/>
        <v>AI$16</v>
      </c>
      <c r="AJ1869" s="80" t="str">
        <f t="shared" si="3139"/>
        <v>AJ$16</v>
      </c>
      <c r="AK1869" s="80" t="str">
        <f t="shared" si="3139"/>
        <v>AK$16</v>
      </c>
      <c r="AL1869" s="80" t="str">
        <f t="shared" si="3139"/>
        <v>AL$16</v>
      </c>
      <c r="AM1869" s="80" t="str">
        <f t="shared" si="3139"/>
        <v>AM$16</v>
      </c>
      <c r="AN1869" s="80" t="str">
        <f t="shared" si="3139"/>
        <v>AN$16</v>
      </c>
      <c r="AO1869" s="80" t="str">
        <f t="shared" si="3139"/>
        <v>AO$16</v>
      </c>
      <c r="AP1869" s="80" t="str">
        <f t="shared" si="3139"/>
        <v>AP$16</v>
      </c>
      <c r="AQ1869" s="80" t="str">
        <f t="shared" si="3139"/>
        <v>AQ$16</v>
      </c>
      <c r="AR1869" s="80" t="str">
        <f t="shared" si="3139"/>
        <v>AR$16</v>
      </c>
      <c r="AS1869" s="80" t="str">
        <f t="shared" si="3139"/>
        <v>AS$16</v>
      </c>
      <c r="AT1869" s="80" t="str">
        <f t="shared" si="3139"/>
        <v>AT$16</v>
      </c>
      <c r="AU1869" s="80" t="str">
        <f t="shared" si="3139"/>
        <v>AU$16</v>
      </c>
      <c r="AV1869" s="80" t="str">
        <f t="shared" si="3139"/>
        <v>AV$16</v>
      </c>
      <c r="AW1869" s="80" t="str">
        <f t="shared" si="3139"/>
        <v>AW$16</v>
      </c>
      <c r="AX1869" s="80" t="str">
        <f t="shared" si="3139"/>
        <v>AX$16</v>
      </c>
      <c r="AY1869" s="80" t="str">
        <f t="shared" ref="AY1869:CD1869" si="3140">AY1857</f>
        <v>AY$16</v>
      </c>
      <c r="AZ1869" s="80" t="str">
        <f t="shared" si="3140"/>
        <v>AZ$16</v>
      </c>
      <c r="BA1869" s="80" t="str">
        <f t="shared" si="3140"/>
        <v>BA$16</v>
      </c>
      <c r="BB1869" s="80" t="str">
        <f t="shared" si="3140"/>
        <v>BB$16</v>
      </c>
      <c r="BC1869" s="80" t="str">
        <f t="shared" si="3140"/>
        <v>BC$16</v>
      </c>
      <c r="BD1869" s="80" t="str">
        <f t="shared" si="3140"/>
        <v>BD$16</v>
      </c>
      <c r="BE1869" s="80" t="str">
        <f t="shared" si="3140"/>
        <v>BE$16</v>
      </c>
      <c r="BF1869" s="80" t="str">
        <f t="shared" si="3140"/>
        <v>BF$16</v>
      </c>
      <c r="BG1869" s="80" t="str">
        <f t="shared" si="3140"/>
        <v>BG$16</v>
      </c>
      <c r="BH1869" s="80" t="str">
        <f t="shared" si="3140"/>
        <v>BH$16</v>
      </c>
      <c r="BI1869" s="80" t="str">
        <f t="shared" si="3140"/>
        <v>BI$16</v>
      </c>
      <c r="BJ1869" s="80" t="str">
        <f t="shared" si="3140"/>
        <v>BJ$16</v>
      </c>
      <c r="BK1869" s="80" t="str">
        <f t="shared" si="3140"/>
        <v>BK$16</v>
      </c>
      <c r="BL1869" s="80" t="str">
        <f t="shared" si="3140"/>
        <v>BL$16</v>
      </c>
      <c r="BM1869" s="80" t="str">
        <f t="shared" si="3140"/>
        <v>BM$16</v>
      </c>
      <c r="BN1869" s="80" t="str">
        <f t="shared" si="3140"/>
        <v>BN$16</v>
      </c>
      <c r="BO1869" s="80" t="str">
        <f t="shared" si="3140"/>
        <v>BO$16</v>
      </c>
      <c r="BP1869" s="80" t="str">
        <f t="shared" si="3140"/>
        <v>BP$16</v>
      </c>
      <c r="BQ1869" s="80" t="str">
        <f t="shared" si="3140"/>
        <v>BQ$16</v>
      </c>
      <c r="BR1869" s="80" t="str">
        <f t="shared" si="3140"/>
        <v>BR$16</v>
      </c>
      <c r="BS1869" s="80" t="str">
        <f t="shared" si="3140"/>
        <v>BS$16</v>
      </c>
      <c r="BT1869" s="80" t="str">
        <f t="shared" si="3140"/>
        <v>BT$16</v>
      </c>
      <c r="BU1869" s="80" t="str">
        <f t="shared" si="3140"/>
        <v>BU$16</v>
      </c>
      <c r="BV1869" s="80" t="str">
        <f t="shared" si="3140"/>
        <v>BV$16</v>
      </c>
      <c r="BW1869" s="80" t="str">
        <f t="shared" si="3140"/>
        <v>BW$16</v>
      </c>
      <c r="BX1869" s="80" t="str">
        <f t="shared" si="3140"/>
        <v>BX$16</v>
      </c>
      <c r="BY1869" s="80" t="str">
        <f t="shared" si="3140"/>
        <v>BY$16</v>
      </c>
      <c r="BZ1869" s="80" t="str">
        <f t="shared" si="3140"/>
        <v>BZ$16</v>
      </c>
      <c r="CA1869" s="80" t="str">
        <f t="shared" si="3140"/>
        <v>CA$16</v>
      </c>
      <c r="CB1869" s="80" t="str">
        <f t="shared" si="3140"/>
        <v>CB$16</v>
      </c>
      <c r="CC1869" s="80" t="str">
        <f t="shared" si="3140"/>
        <v>CC$16</v>
      </c>
      <c r="CD1869" s="80" t="str">
        <f t="shared" si="3140"/>
        <v>CD$16</v>
      </c>
      <c r="CE1869" s="80" t="str">
        <f t="shared" ref="CE1869:CL1869" si="3141">CE1857</f>
        <v>CE$16</v>
      </c>
      <c r="CF1869" s="80" t="str">
        <f t="shared" si="3141"/>
        <v>CF$16</v>
      </c>
      <c r="CG1869" s="80" t="str">
        <f t="shared" si="3141"/>
        <v>CG$16</v>
      </c>
      <c r="CH1869" s="80" t="str">
        <f t="shared" si="3141"/>
        <v>CH$16</v>
      </c>
      <c r="CI1869" s="80" t="str">
        <f t="shared" si="3141"/>
        <v>CI$16</v>
      </c>
      <c r="CJ1869" s="80" t="str">
        <f t="shared" si="3141"/>
        <v>CJ$16</v>
      </c>
      <c r="CK1869" s="80" t="str">
        <f t="shared" si="3141"/>
        <v>CK$16</v>
      </c>
      <c r="CL1869" s="80" t="str">
        <f t="shared" si="3141"/>
        <v>CL$16</v>
      </c>
      <c r="CN1869" s="78"/>
      <c r="CO1869" s="80" t="str">
        <f t="shared" ref="CO1869:DL1869" si="3142">CO1857</f>
        <v>CO$16</v>
      </c>
      <c r="CP1869" s="80" t="str">
        <f t="shared" si="3142"/>
        <v>CP$16</v>
      </c>
      <c r="CQ1869" s="80" t="str">
        <f t="shared" si="3142"/>
        <v>CQ$16</v>
      </c>
      <c r="CR1869" s="80" t="str">
        <f t="shared" si="3142"/>
        <v>CR$16</v>
      </c>
      <c r="CS1869" s="80" t="str">
        <f t="shared" si="3142"/>
        <v>CS$16</v>
      </c>
      <c r="CT1869" s="80" t="str">
        <f t="shared" si="3142"/>
        <v>CT$16</v>
      </c>
      <c r="CU1869" s="80" t="str">
        <f t="shared" si="3142"/>
        <v>CU$16</v>
      </c>
      <c r="CV1869" s="80" t="str">
        <f t="shared" si="3142"/>
        <v>CV$16</v>
      </c>
      <c r="CW1869" s="80" t="str">
        <f t="shared" si="3142"/>
        <v>CW$16</v>
      </c>
      <c r="CX1869" s="80" t="str">
        <f t="shared" si="3142"/>
        <v>CX$16</v>
      </c>
      <c r="CY1869" s="80" t="str">
        <f t="shared" si="3142"/>
        <v>CY$16</v>
      </c>
      <c r="CZ1869" s="80" t="str">
        <f t="shared" si="3142"/>
        <v>CZ$16</v>
      </c>
      <c r="DA1869" s="80" t="str">
        <f t="shared" si="3142"/>
        <v>DA$16</v>
      </c>
      <c r="DB1869" s="80" t="str">
        <f t="shared" si="3142"/>
        <v>DB$16</v>
      </c>
      <c r="DC1869" s="80" t="str">
        <f t="shared" si="3142"/>
        <v>DC$16</v>
      </c>
      <c r="DD1869" s="80" t="str">
        <f t="shared" si="3142"/>
        <v>DD$16</v>
      </c>
      <c r="DE1869" s="80" t="str">
        <f t="shared" si="3142"/>
        <v>DE$16</v>
      </c>
      <c r="DF1869" s="80" t="str">
        <f t="shared" si="3142"/>
        <v>DF$16</v>
      </c>
      <c r="DG1869" s="80" t="str">
        <f t="shared" si="3142"/>
        <v>DG$16</v>
      </c>
      <c r="DH1869" s="80" t="str">
        <f t="shared" si="3142"/>
        <v>DH$16</v>
      </c>
      <c r="DI1869" s="80" t="str">
        <f t="shared" si="3142"/>
        <v>DI$16</v>
      </c>
      <c r="DJ1869" s="80" t="str">
        <f t="shared" si="3142"/>
        <v>DJ$16</v>
      </c>
      <c r="DK1869" s="80" t="str">
        <f t="shared" si="3142"/>
        <v>DK$16</v>
      </c>
      <c r="DL1869" s="80" t="str">
        <f t="shared" si="3142"/>
        <v>DL$16</v>
      </c>
    </row>
    <row r="1870" spans="1:116" x14ac:dyDescent="0.35">
      <c r="B1870" t="s">
        <v>332</v>
      </c>
      <c r="D1870" t="s">
        <v>516</v>
      </c>
      <c r="E1870" s="8" t="str">
        <f t="shared" si="3138"/>
        <v>1870 FAIL-TV-V</v>
      </c>
      <c r="G1870" s="191" t="str">
        <f>SUBSTITUTE(TRIM(MID(G1865, SEARCH("-", G1865) + 1, LEN(G1865))),":","")</f>
        <v>in and outs (charged)</v>
      </c>
      <c r="K1870" s="53"/>
      <c r="L1870" s="53"/>
      <c r="M1870" s="53"/>
      <c r="N1870" s="53"/>
      <c r="O1870" s="53"/>
      <c r="P1870" s="53"/>
      <c r="R1870" s="24"/>
      <c r="S1870" s="212" t="str">
        <f>ADDRESS(ROW(S1866),COLUMN(S1866),2)</f>
        <v>S$1866</v>
      </c>
      <c r="T1870" s="212" t="str">
        <f t="shared" ref="T1870:CE1870" si="3143">ADDRESS(ROW(T1866),COLUMN(T1866),2)</f>
        <v>T$1866</v>
      </c>
      <c r="U1870" s="212" t="str">
        <f t="shared" si="3143"/>
        <v>U$1866</v>
      </c>
      <c r="V1870" s="212" t="str">
        <f t="shared" si="3143"/>
        <v>V$1866</v>
      </c>
      <c r="W1870" s="212" t="str">
        <f t="shared" si="3143"/>
        <v>W$1866</v>
      </c>
      <c r="X1870" s="212" t="str">
        <f t="shared" si="3143"/>
        <v>X$1866</v>
      </c>
      <c r="Y1870" s="212" t="str">
        <f t="shared" si="3143"/>
        <v>Y$1866</v>
      </c>
      <c r="Z1870" s="212" t="str">
        <f t="shared" si="3143"/>
        <v>Z$1866</v>
      </c>
      <c r="AA1870" s="212" t="str">
        <f t="shared" si="3143"/>
        <v>AA$1866</v>
      </c>
      <c r="AB1870" s="212" t="str">
        <f t="shared" si="3143"/>
        <v>AB$1866</v>
      </c>
      <c r="AC1870" s="212" t="str">
        <f t="shared" si="3143"/>
        <v>AC$1866</v>
      </c>
      <c r="AD1870" s="212" t="str">
        <f t="shared" si="3143"/>
        <v>AD$1866</v>
      </c>
      <c r="AE1870" s="212" t="str">
        <f t="shared" si="3143"/>
        <v>AE$1866</v>
      </c>
      <c r="AF1870" s="212" t="str">
        <f t="shared" si="3143"/>
        <v>AF$1866</v>
      </c>
      <c r="AG1870" s="212" t="str">
        <f t="shared" si="3143"/>
        <v>AG$1866</v>
      </c>
      <c r="AH1870" s="212" t="str">
        <f t="shared" si="3143"/>
        <v>AH$1866</v>
      </c>
      <c r="AI1870" s="212" t="str">
        <f t="shared" si="3143"/>
        <v>AI$1866</v>
      </c>
      <c r="AJ1870" s="212" t="str">
        <f t="shared" si="3143"/>
        <v>AJ$1866</v>
      </c>
      <c r="AK1870" s="212" t="str">
        <f t="shared" si="3143"/>
        <v>AK$1866</v>
      </c>
      <c r="AL1870" s="212" t="str">
        <f t="shared" si="3143"/>
        <v>AL$1866</v>
      </c>
      <c r="AM1870" s="212" t="str">
        <f t="shared" si="3143"/>
        <v>AM$1866</v>
      </c>
      <c r="AN1870" s="212" t="str">
        <f t="shared" si="3143"/>
        <v>AN$1866</v>
      </c>
      <c r="AO1870" s="212" t="str">
        <f t="shared" si="3143"/>
        <v>AO$1866</v>
      </c>
      <c r="AP1870" s="212" t="str">
        <f t="shared" si="3143"/>
        <v>AP$1866</v>
      </c>
      <c r="AQ1870" s="212" t="str">
        <f t="shared" si="3143"/>
        <v>AQ$1866</v>
      </c>
      <c r="AR1870" s="212" t="str">
        <f t="shared" si="3143"/>
        <v>AR$1866</v>
      </c>
      <c r="AS1870" s="212" t="str">
        <f t="shared" si="3143"/>
        <v>AS$1866</v>
      </c>
      <c r="AT1870" s="212" t="str">
        <f t="shared" si="3143"/>
        <v>AT$1866</v>
      </c>
      <c r="AU1870" s="212" t="str">
        <f t="shared" si="3143"/>
        <v>AU$1866</v>
      </c>
      <c r="AV1870" s="212" t="str">
        <f t="shared" si="3143"/>
        <v>AV$1866</v>
      </c>
      <c r="AW1870" s="212" t="str">
        <f t="shared" si="3143"/>
        <v>AW$1866</v>
      </c>
      <c r="AX1870" s="212" t="str">
        <f t="shared" si="3143"/>
        <v>AX$1866</v>
      </c>
      <c r="AY1870" s="212" t="str">
        <f t="shared" si="3143"/>
        <v>AY$1866</v>
      </c>
      <c r="AZ1870" s="212" t="str">
        <f t="shared" si="3143"/>
        <v>AZ$1866</v>
      </c>
      <c r="BA1870" s="212" t="str">
        <f t="shared" si="3143"/>
        <v>BA$1866</v>
      </c>
      <c r="BB1870" s="212" t="str">
        <f t="shared" si="3143"/>
        <v>BB$1866</v>
      </c>
      <c r="BC1870" s="212" t="str">
        <f t="shared" si="3143"/>
        <v>BC$1866</v>
      </c>
      <c r="BD1870" s="212" t="str">
        <f t="shared" si="3143"/>
        <v>BD$1866</v>
      </c>
      <c r="BE1870" s="212" t="str">
        <f t="shared" si="3143"/>
        <v>BE$1866</v>
      </c>
      <c r="BF1870" s="212" t="str">
        <f t="shared" si="3143"/>
        <v>BF$1866</v>
      </c>
      <c r="BG1870" s="212" t="str">
        <f t="shared" si="3143"/>
        <v>BG$1866</v>
      </c>
      <c r="BH1870" s="212" t="str">
        <f t="shared" si="3143"/>
        <v>BH$1866</v>
      </c>
      <c r="BI1870" s="212" t="str">
        <f t="shared" si="3143"/>
        <v>BI$1866</v>
      </c>
      <c r="BJ1870" s="212" t="str">
        <f t="shared" si="3143"/>
        <v>BJ$1866</v>
      </c>
      <c r="BK1870" s="212" t="str">
        <f t="shared" si="3143"/>
        <v>BK$1866</v>
      </c>
      <c r="BL1870" s="212" t="str">
        <f t="shared" si="3143"/>
        <v>BL$1866</v>
      </c>
      <c r="BM1870" s="212" t="str">
        <f t="shared" si="3143"/>
        <v>BM$1866</v>
      </c>
      <c r="BN1870" s="212" t="str">
        <f t="shared" si="3143"/>
        <v>BN$1866</v>
      </c>
      <c r="BO1870" s="212" t="str">
        <f t="shared" si="3143"/>
        <v>BO$1866</v>
      </c>
      <c r="BP1870" s="212" t="str">
        <f t="shared" si="3143"/>
        <v>BP$1866</v>
      </c>
      <c r="BQ1870" s="212" t="str">
        <f t="shared" si="3143"/>
        <v>BQ$1866</v>
      </c>
      <c r="BR1870" s="212" t="str">
        <f t="shared" si="3143"/>
        <v>BR$1866</v>
      </c>
      <c r="BS1870" s="212" t="str">
        <f t="shared" si="3143"/>
        <v>BS$1866</v>
      </c>
      <c r="BT1870" s="212" t="str">
        <f t="shared" si="3143"/>
        <v>BT$1866</v>
      </c>
      <c r="BU1870" s="212" t="str">
        <f t="shared" si="3143"/>
        <v>BU$1866</v>
      </c>
      <c r="BV1870" s="212" t="str">
        <f t="shared" si="3143"/>
        <v>BV$1866</v>
      </c>
      <c r="BW1870" s="212" t="str">
        <f t="shared" si="3143"/>
        <v>BW$1866</v>
      </c>
      <c r="BX1870" s="212" t="str">
        <f t="shared" si="3143"/>
        <v>BX$1866</v>
      </c>
      <c r="BY1870" s="212" t="str">
        <f t="shared" si="3143"/>
        <v>BY$1866</v>
      </c>
      <c r="BZ1870" s="212" t="str">
        <f t="shared" si="3143"/>
        <v>BZ$1866</v>
      </c>
      <c r="CA1870" s="212" t="str">
        <f t="shared" si="3143"/>
        <v>CA$1866</v>
      </c>
      <c r="CB1870" s="212" t="str">
        <f t="shared" si="3143"/>
        <v>CB$1866</v>
      </c>
      <c r="CC1870" s="212" t="str">
        <f t="shared" si="3143"/>
        <v>CC$1866</v>
      </c>
      <c r="CD1870" s="212" t="str">
        <f t="shared" si="3143"/>
        <v>CD$1866</v>
      </c>
      <c r="CE1870" s="212" t="str">
        <f t="shared" si="3143"/>
        <v>CE$1866</v>
      </c>
      <c r="CF1870" s="212" t="str">
        <f t="shared" ref="CF1870:CL1870" si="3144">ADDRESS(ROW(CF1866),COLUMN(CF1866),2)</f>
        <v>CF$1866</v>
      </c>
      <c r="CG1870" s="212" t="str">
        <f t="shared" si="3144"/>
        <v>CG$1866</v>
      </c>
      <c r="CH1870" s="212" t="str">
        <f t="shared" si="3144"/>
        <v>CH$1866</v>
      </c>
      <c r="CI1870" s="212" t="str">
        <f t="shared" si="3144"/>
        <v>CI$1866</v>
      </c>
      <c r="CJ1870" s="212" t="str">
        <f t="shared" si="3144"/>
        <v>CJ$1866</v>
      </c>
      <c r="CK1870" s="212" t="str">
        <f t="shared" si="3144"/>
        <v>CK$1866</v>
      </c>
      <c r="CL1870" s="212" t="str">
        <f t="shared" si="3144"/>
        <v>CL$1866</v>
      </c>
      <c r="CO1870" s="212" t="str">
        <f t="shared" ref="CO1870:DL1870" si="3145">ADDRESS(ROW(CO1866),COLUMN(CO1866),2)</f>
        <v>CO$1866</v>
      </c>
      <c r="CP1870" s="212" t="str">
        <f t="shared" si="3145"/>
        <v>CP$1866</v>
      </c>
      <c r="CQ1870" s="212" t="str">
        <f t="shared" si="3145"/>
        <v>CQ$1866</v>
      </c>
      <c r="CR1870" s="212" t="str">
        <f t="shared" si="3145"/>
        <v>CR$1866</v>
      </c>
      <c r="CS1870" s="212" t="str">
        <f t="shared" si="3145"/>
        <v>CS$1866</v>
      </c>
      <c r="CT1870" s="212" t="str">
        <f t="shared" si="3145"/>
        <v>CT$1866</v>
      </c>
      <c r="CU1870" s="212" t="str">
        <f t="shared" si="3145"/>
        <v>CU$1866</v>
      </c>
      <c r="CV1870" s="212" t="str">
        <f t="shared" si="3145"/>
        <v>CV$1866</v>
      </c>
      <c r="CW1870" s="212" t="str">
        <f t="shared" si="3145"/>
        <v>CW$1866</v>
      </c>
      <c r="CX1870" s="212" t="str">
        <f t="shared" si="3145"/>
        <v>CX$1866</v>
      </c>
      <c r="CY1870" s="212" t="str">
        <f t="shared" si="3145"/>
        <v>CY$1866</v>
      </c>
      <c r="CZ1870" s="212" t="str">
        <f t="shared" si="3145"/>
        <v>CZ$1866</v>
      </c>
      <c r="DA1870" s="212" t="str">
        <f t="shared" si="3145"/>
        <v>DA$1866</v>
      </c>
      <c r="DB1870" s="212" t="str">
        <f t="shared" si="3145"/>
        <v>DB$1866</v>
      </c>
      <c r="DC1870" s="212" t="str">
        <f t="shared" si="3145"/>
        <v>DC$1866</v>
      </c>
      <c r="DD1870" s="212" t="str">
        <f t="shared" si="3145"/>
        <v>DD$1866</v>
      </c>
      <c r="DE1870" s="212" t="str">
        <f t="shared" si="3145"/>
        <v>DE$1866</v>
      </c>
      <c r="DF1870" s="212" t="str">
        <f t="shared" si="3145"/>
        <v>DF$1866</v>
      </c>
      <c r="DG1870" s="212" t="str">
        <f t="shared" si="3145"/>
        <v>DG$1866</v>
      </c>
      <c r="DH1870" s="212" t="str">
        <f t="shared" si="3145"/>
        <v>DH$1866</v>
      </c>
      <c r="DI1870" s="212" t="str">
        <f t="shared" si="3145"/>
        <v>DI$1866</v>
      </c>
      <c r="DJ1870" s="212" t="str">
        <f t="shared" si="3145"/>
        <v>DJ$1866</v>
      </c>
      <c r="DK1870" s="212" t="str">
        <f t="shared" si="3145"/>
        <v>DK$1866</v>
      </c>
      <c r="DL1870" s="212" t="str">
        <f t="shared" si="3145"/>
        <v>DL$1866</v>
      </c>
    </row>
    <row r="1871" spans="1:116" x14ac:dyDescent="0.35">
      <c r="B1871" t="s">
        <v>332</v>
      </c>
      <c r="D1871" t="s">
        <v>516</v>
      </c>
      <c r="E1871" s="8" t="str">
        <f t="shared" si="3138"/>
        <v>1871 FAIL-TV-V</v>
      </c>
      <c r="G1871" s="136" t="s">
        <v>461</v>
      </c>
      <c r="H1871" s="12"/>
      <c r="I1871" s="60"/>
      <c r="J1871" s="60"/>
      <c r="K1871" s="15"/>
      <c r="L1871" s="15"/>
      <c r="M1871" s="15"/>
      <c r="N1871" s="15"/>
      <c r="O1871" s="15"/>
      <c r="P1871" s="15"/>
      <c r="R1871" s="15"/>
      <c r="S1871" s="80"/>
      <c r="T1871" s="80"/>
      <c r="U1871" s="80"/>
      <c r="V1871" s="80"/>
      <c r="W1871" s="80"/>
      <c r="X1871" s="80"/>
      <c r="Y1871" s="80"/>
      <c r="Z1871" s="80"/>
      <c r="AA1871" s="80"/>
      <c r="AB1871" s="80"/>
      <c r="AC1871" s="80"/>
      <c r="AD1871" s="80"/>
      <c r="AE1871" s="80"/>
      <c r="AF1871" s="80"/>
      <c r="AG1871" s="80"/>
      <c r="AH1871" s="80"/>
      <c r="AI1871" s="80"/>
      <c r="AJ1871" s="80"/>
      <c r="AK1871" s="80"/>
      <c r="AL1871" s="80"/>
      <c r="AM1871" s="80"/>
      <c r="AN1871" s="80"/>
      <c r="AO1871" s="80"/>
      <c r="AP1871" s="80"/>
      <c r="AQ1871" s="80"/>
      <c r="AR1871" s="80"/>
      <c r="AS1871" s="80"/>
      <c r="AT1871" s="80"/>
      <c r="AU1871" s="80"/>
      <c r="AV1871" s="80"/>
      <c r="AW1871" s="80"/>
      <c r="AX1871" s="80"/>
      <c r="AY1871" s="80"/>
      <c r="AZ1871" s="80"/>
      <c r="BA1871" s="80"/>
      <c r="BB1871" s="80"/>
      <c r="BC1871" s="80"/>
      <c r="BD1871" s="80"/>
      <c r="BE1871" s="80"/>
      <c r="BF1871" s="80"/>
      <c r="BG1871" s="80"/>
      <c r="BH1871" s="80"/>
      <c r="BI1871" s="80"/>
      <c r="BJ1871" s="80"/>
      <c r="BK1871" s="80"/>
      <c r="BL1871" s="80"/>
      <c r="BM1871" s="80"/>
      <c r="BN1871" s="80"/>
      <c r="BO1871" s="80"/>
      <c r="BP1871" s="80"/>
      <c r="BQ1871" s="80"/>
      <c r="BR1871" s="80"/>
      <c r="BS1871" s="80"/>
      <c r="BT1871" s="80"/>
      <c r="BU1871" s="80"/>
      <c r="BV1871" s="80"/>
      <c r="BW1871" s="80"/>
      <c r="BX1871" s="80"/>
      <c r="BY1871" s="80"/>
      <c r="BZ1871" s="80"/>
      <c r="CA1871" s="80"/>
      <c r="CB1871" s="80"/>
      <c r="CC1871" s="80"/>
      <c r="CD1871" s="80"/>
      <c r="CE1871" s="80"/>
      <c r="CF1871" s="80"/>
      <c r="CG1871" s="80"/>
      <c r="CH1871" s="80"/>
      <c r="CI1871" s="80"/>
      <c r="CJ1871" s="80"/>
      <c r="CK1871" s="80"/>
      <c r="CL1871" s="80"/>
      <c r="CN1871" s="60"/>
    </row>
    <row r="1872" spans="1:116" x14ac:dyDescent="0.35">
      <c r="B1872" t="s">
        <v>332</v>
      </c>
      <c r="D1872" t="s">
        <v>516</v>
      </c>
      <c r="E1872" s="8" t="str">
        <f t="shared" si="3138"/>
        <v>1872 FAIL-TV-V</v>
      </c>
      <c r="G1872" s="191" t="s">
        <v>462</v>
      </c>
      <c r="H1872" s="12"/>
      <c r="I1872" s="60"/>
      <c r="J1872" s="60"/>
      <c r="K1872" s="15"/>
      <c r="L1872" s="15"/>
      <c r="M1872" s="15"/>
      <c r="N1872" s="15"/>
      <c r="O1872" s="15"/>
      <c r="P1872" s="15"/>
      <c r="R1872" s="15"/>
      <c r="S1872" s="76"/>
      <c r="T1872" s="76"/>
      <c r="U1872" s="76"/>
      <c r="V1872" s="76"/>
      <c r="W1872" s="76"/>
      <c r="X1872" s="76"/>
      <c r="Y1872" s="76"/>
      <c r="Z1872" s="76"/>
      <c r="AA1872" s="76"/>
      <c r="AB1872" s="76"/>
      <c r="AC1872" s="76"/>
      <c r="AD1872" s="76"/>
      <c r="AE1872" s="76"/>
      <c r="AF1872" s="76"/>
      <c r="AG1872" s="76"/>
      <c r="AH1872" s="76"/>
      <c r="AI1872" s="76"/>
      <c r="AJ1872" s="76"/>
      <c r="AK1872" s="76"/>
      <c r="AL1872" s="76"/>
      <c r="AM1872" s="76"/>
      <c r="AN1872" s="76"/>
      <c r="AO1872" s="76"/>
      <c r="AP1872" s="76"/>
      <c r="AQ1872" s="76"/>
      <c r="AR1872" s="76"/>
      <c r="AS1872" s="76"/>
      <c r="AT1872" s="76"/>
      <c r="AU1872" s="76"/>
      <c r="AV1872" s="76"/>
      <c r="AW1872" s="76"/>
      <c r="AX1872" s="76"/>
      <c r="AY1872" s="76"/>
      <c r="AZ1872" s="76"/>
      <c r="BA1872" s="76"/>
      <c r="BB1872" s="76"/>
      <c r="BC1872" s="76"/>
      <c r="BD1872" s="76"/>
      <c r="BE1872" s="76"/>
      <c r="BF1872" s="76"/>
      <c r="BG1872" s="76"/>
      <c r="BH1872" s="76"/>
      <c r="BI1872" s="76"/>
      <c r="BJ1872" s="76"/>
      <c r="BK1872" s="76"/>
      <c r="BL1872" s="76"/>
      <c r="BM1872" s="76"/>
      <c r="BN1872" s="76"/>
      <c r="BO1872" s="76"/>
      <c r="BP1872" s="76"/>
      <c r="BQ1872" s="76"/>
      <c r="BR1872" s="76"/>
      <c r="BS1872" s="76"/>
      <c r="BT1872" s="76"/>
      <c r="BU1872" s="76"/>
      <c r="BV1872" s="76"/>
      <c r="BW1872" s="76"/>
      <c r="BX1872" s="76"/>
      <c r="BY1872" s="76"/>
      <c r="BZ1872" s="76"/>
      <c r="CA1872" s="76"/>
      <c r="CB1872" s="76"/>
      <c r="CC1872" s="76"/>
      <c r="CD1872" s="76"/>
      <c r="CE1872" s="76"/>
      <c r="CF1872" s="76"/>
      <c r="CG1872" s="76"/>
      <c r="CH1872" s="76"/>
      <c r="CI1872" s="76"/>
      <c r="CJ1872" s="76"/>
      <c r="CK1872" s="76"/>
      <c r="CL1872" s="76"/>
      <c r="CN1872" s="60"/>
      <c r="CO1872" s="76"/>
      <c r="CP1872" s="76"/>
      <c r="CQ1872" s="76"/>
      <c r="CR1872" s="76"/>
      <c r="CS1872" s="76"/>
      <c r="CT1872" s="76"/>
      <c r="CU1872" s="76"/>
      <c r="CV1872" s="76"/>
      <c r="CW1872" s="76"/>
      <c r="CX1872" s="76"/>
      <c r="CY1872" s="76"/>
      <c r="CZ1872" s="76"/>
      <c r="DA1872" s="76"/>
      <c r="DB1872" s="76"/>
      <c r="DC1872" s="76"/>
      <c r="DD1872" s="76"/>
      <c r="DE1872" s="76"/>
      <c r="DF1872" s="76"/>
      <c r="DG1872" s="76"/>
      <c r="DH1872" s="76"/>
      <c r="DI1872" s="76"/>
      <c r="DJ1872" s="76"/>
      <c r="DK1872" s="76"/>
      <c r="DL1872" s="76"/>
    </row>
    <row r="1873" spans="1:116" x14ac:dyDescent="0.35">
      <c r="B1873" t="s">
        <v>332</v>
      </c>
      <c r="D1873" t="s">
        <v>516</v>
      </c>
      <c r="E1873" s="8" t="str">
        <f t="shared" si="3138"/>
        <v>1873 FAIL-TV-V</v>
      </c>
      <c r="G1873" s="191" t="str">
        <f>G1865</f>
        <v>% failure - in and outs (charged)</v>
      </c>
      <c r="H1873" s="12"/>
      <c r="I1873" s="60"/>
      <c r="J1873" s="60"/>
      <c r="K1873" s="15"/>
      <c r="L1873" s="15"/>
      <c r="M1873" s="15"/>
      <c r="N1873" s="15"/>
      <c r="O1873" s="15"/>
      <c r="P1873" s="15"/>
      <c r="R1873" s="15"/>
      <c r="S1873" s="76"/>
      <c r="T1873" s="76"/>
      <c r="U1873" s="76"/>
      <c r="V1873" s="76"/>
      <c r="W1873" s="76"/>
      <c r="X1873" s="76"/>
      <c r="Y1873" s="76"/>
      <c r="Z1873" s="76"/>
      <c r="AA1873" s="76"/>
      <c r="AB1873" s="76"/>
      <c r="AC1873" s="76"/>
      <c r="AD1873" s="76"/>
      <c r="AE1873" s="76"/>
      <c r="AF1873" s="76"/>
      <c r="AG1873" s="76"/>
      <c r="AH1873" s="76"/>
      <c r="AI1873" s="76"/>
      <c r="AJ1873" s="76"/>
      <c r="AK1873" s="76"/>
      <c r="AL1873" s="76"/>
      <c r="AM1873" s="76"/>
      <c r="AN1873" s="76"/>
      <c r="AO1873" s="76"/>
      <c r="AP1873" s="76"/>
      <c r="AQ1873" s="76"/>
      <c r="AR1873" s="76"/>
      <c r="AS1873" s="76"/>
      <c r="AT1873" s="76"/>
      <c r="AU1873" s="76"/>
      <c r="AV1873" s="76"/>
      <c r="AW1873" s="76"/>
      <c r="AX1873" s="76"/>
      <c r="AY1873" s="76"/>
      <c r="AZ1873" s="76"/>
      <c r="BA1873" s="76"/>
      <c r="BB1873" s="76"/>
      <c r="BC1873" s="76"/>
      <c r="BD1873" s="76"/>
      <c r="BE1873" s="76"/>
      <c r="BF1873" s="76"/>
      <c r="BG1873" s="76"/>
      <c r="BH1873" s="76"/>
      <c r="BI1873" s="76"/>
      <c r="BJ1873" s="76"/>
      <c r="BK1873" s="76"/>
      <c r="BL1873" s="76"/>
      <c r="BM1873" s="76"/>
      <c r="BN1873" s="76"/>
      <c r="BO1873" s="76"/>
      <c r="BP1873" s="76"/>
      <c r="BQ1873" s="76"/>
      <c r="BR1873" s="76"/>
      <c r="BS1873" s="76"/>
      <c r="BT1873" s="76"/>
      <c r="BU1873" s="76"/>
      <c r="BV1873" s="76"/>
      <c r="BW1873" s="76"/>
      <c r="BX1873" s="76"/>
      <c r="BY1873" s="76"/>
      <c r="BZ1873" s="76"/>
      <c r="CA1873" s="76"/>
      <c r="CB1873" s="76"/>
      <c r="CC1873" s="76"/>
      <c r="CD1873" s="76"/>
      <c r="CE1873" s="76"/>
      <c r="CF1873" s="76"/>
      <c r="CG1873" s="76"/>
      <c r="CH1873" s="76"/>
      <c r="CI1873" s="76"/>
      <c r="CJ1873" s="76"/>
      <c r="CK1873" s="76"/>
      <c r="CL1873" s="76"/>
      <c r="CN1873" s="60"/>
      <c r="CO1873" s="76"/>
      <c r="CP1873" s="76"/>
      <c r="CQ1873" s="76"/>
      <c r="CR1873" s="76"/>
      <c r="CS1873" s="76"/>
      <c r="CT1873" s="76"/>
      <c r="CU1873" s="76"/>
      <c r="CV1873" s="76"/>
      <c r="CW1873" s="76"/>
      <c r="CX1873" s="76"/>
      <c r="CY1873" s="76"/>
      <c r="CZ1873" s="76"/>
      <c r="DA1873" s="76"/>
      <c r="DB1873" s="76"/>
      <c r="DC1873" s="76"/>
      <c r="DD1873" s="76"/>
      <c r="DE1873" s="76"/>
      <c r="DF1873" s="76"/>
      <c r="DG1873" s="76"/>
      <c r="DH1873" s="76"/>
      <c r="DI1873" s="76"/>
      <c r="DJ1873" s="76"/>
      <c r="DK1873" s="76"/>
      <c r="DL1873" s="76"/>
    </row>
    <row r="1874" spans="1:116" x14ac:dyDescent="0.35">
      <c r="B1874" t="s">
        <v>332</v>
      </c>
      <c r="D1874" t="s">
        <v>516</v>
      </c>
      <c r="E1874" s="8" t="str">
        <f t="shared" si="3138"/>
        <v>1874 FAIL-TV-V</v>
      </c>
      <c r="G1874" s="136" t="str">
        <f>G1862</f>
        <v xml:space="preserve">secondary unit </v>
      </c>
      <c r="H1874" s="12"/>
      <c r="I1874" s="60"/>
      <c r="J1874" s="60"/>
      <c r="K1874" s="15"/>
      <c r="L1874" s="15"/>
      <c r="M1874" s="15"/>
      <c r="N1874" s="15"/>
      <c r="O1874" s="15"/>
      <c r="P1874" s="15"/>
      <c r="R1874" s="15"/>
      <c r="S1874" s="179"/>
      <c r="T1874" s="179"/>
      <c r="U1874" s="179"/>
      <c r="V1874" s="179"/>
      <c r="W1874" s="179"/>
      <c r="X1874" s="179"/>
      <c r="Y1874" s="179"/>
      <c r="Z1874" s="179"/>
      <c r="AA1874" s="179"/>
      <c r="AB1874" s="179"/>
      <c r="AC1874" s="179"/>
      <c r="AD1874" s="179"/>
      <c r="AE1874" s="179"/>
      <c r="AF1874" s="179"/>
      <c r="AG1874" s="179"/>
      <c r="AH1874" s="179"/>
      <c r="AI1874" s="179"/>
      <c r="AJ1874" s="179"/>
      <c r="AK1874" s="179"/>
      <c r="AL1874" s="179"/>
      <c r="AM1874" s="179"/>
      <c r="AN1874" s="179"/>
      <c r="AO1874" s="179"/>
      <c r="AP1874" s="179"/>
      <c r="AQ1874" s="179"/>
      <c r="AR1874" s="179"/>
      <c r="AS1874" s="179"/>
      <c r="AT1874" s="179"/>
      <c r="AU1874" s="179"/>
      <c r="AV1874" s="179"/>
      <c r="AW1874" s="179"/>
      <c r="AX1874" s="179"/>
      <c r="AY1874" s="179"/>
      <c r="AZ1874" s="179"/>
      <c r="BA1874" s="179"/>
      <c r="BB1874" s="179"/>
      <c r="BC1874" s="179"/>
      <c r="BD1874" s="179"/>
      <c r="BE1874" s="179"/>
      <c r="BF1874" s="179"/>
      <c r="BG1874" s="179"/>
      <c r="BH1874" s="179"/>
      <c r="BI1874" s="179"/>
      <c r="BJ1874" s="179"/>
      <c r="BK1874" s="179"/>
      <c r="BL1874" s="179"/>
      <c r="BM1874" s="179"/>
      <c r="BN1874" s="179"/>
      <c r="BO1874" s="179"/>
      <c r="BP1874" s="179"/>
      <c r="BQ1874" s="179"/>
      <c r="BR1874" s="179"/>
      <c r="BS1874" s="179"/>
      <c r="BT1874" s="179"/>
      <c r="BU1874" s="179"/>
      <c r="BV1874" s="179"/>
      <c r="BW1874" s="179"/>
      <c r="BX1874" s="179"/>
      <c r="BY1874" s="179"/>
      <c r="BZ1874" s="179"/>
      <c r="CA1874" s="179"/>
      <c r="CB1874" s="179"/>
      <c r="CC1874" s="179"/>
      <c r="CD1874" s="179"/>
      <c r="CE1874" s="179"/>
      <c r="CF1874" s="179"/>
      <c r="CG1874" s="179"/>
      <c r="CH1874" s="179"/>
      <c r="CI1874" s="179"/>
      <c r="CJ1874" s="179"/>
      <c r="CK1874" s="179"/>
      <c r="CL1874" s="179"/>
      <c r="CN1874" s="60"/>
      <c r="CO1874" s="179"/>
      <c r="CP1874" s="179"/>
      <c r="CQ1874" s="179"/>
      <c r="CR1874" s="179"/>
      <c r="CS1874" s="179"/>
      <c r="CT1874" s="179"/>
      <c r="CU1874" s="179"/>
      <c r="CV1874" s="179"/>
      <c r="CW1874" s="179"/>
      <c r="CX1874" s="179"/>
      <c r="CY1874" s="179"/>
      <c r="CZ1874" s="179"/>
      <c r="DA1874" s="179"/>
      <c r="DB1874" s="179"/>
      <c r="DC1874" s="179"/>
      <c r="DD1874" s="179"/>
      <c r="DE1874" s="179"/>
      <c r="DF1874" s="179"/>
      <c r="DG1874" s="179"/>
      <c r="DH1874" s="179"/>
      <c r="DI1874" s="179"/>
      <c r="DJ1874" s="179"/>
      <c r="DK1874" s="179"/>
      <c r="DL1874" s="179"/>
    </row>
    <row r="1875" spans="1:116" x14ac:dyDescent="0.35">
      <c r="G1875" s="136" t="str">
        <f>G1863</f>
        <v>Secondary revenue driver</v>
      </c>
    </row>
    <row r="1876" spans="1:116" x14ac:dyDescent="0.35">
      <c r="A1876" s="174"/>
      <c r="E1876" s="8"/>
      <c r="G1876" s="136" t="str">
        <f>G1864</f>
        <v>Secondary volume driver</v>
      </c>
      <c r="H1876" s="174"/>
      <c r="I1876" s="176"/>
      <c r="J1876" s="176"/>
      <c r="K1876" s="197"/>
      <c r="L1876" s="197"/>
      <c r="M1876" s="197"/>
      <c r="N1876" s="197"/>
      <c r="O1876" s="197"/>
      <c r="P1876" s="197"/>
      <c r="R1876" s="198"/>
      <c r="S1876" s="174"/>
      <c r="T1876" s="174"/>
      <c r="U1876" s="174"/>
      <c r="V1876" s="174"/>
      <c r="W1876" s="174"/>
      <c r="X1876" s="174"/>
      <c r="Y1876" s="174"/>
      <c r="Z1876" s="174"/>
      <c r="AA1876" s="174"/>
      <c r="AB1876" s="174"/>
      <c r="AC1876" s="174"/>
      <c r="AD1876" s="174"/>
      <c r="AE1876" s="174"/>
      <c r="AF1876" s="174"/>
      <c r="AG1876" s="174"/>
      <c r="AH1876" s="174"/>
      <c r="AI1876" s="174"/>
      <c r="AJ1876" s="174"/>
      <c r="AK1876" s="174"/>
      <c r="AL1876" s="174"/>
      <c r="AM1876" s="174"/>
      <c r="AN1876" s="174"/>
      <c r="AO1876" s="174"/>
      <c r="AP1876" s="174"/>
      <c r="AQ1876" s="174"/>
      <c r="AR1876" s="174"/>
      <c r="AS1876" s="174"/>
      <c r="AT1876" s="174"/>
      <c r="AU1876" s="174"/>
      <c r="AV1876" s="174"/>
      <c r="AW1876" s="174"/>
      <c r="AX1876" s="174"/>
      <c r="AY1876" s="174"/>
      <c r="AZ1876" s="174"/>
      <c r="BA1876" s="174"/>
      <c r="BB1876" s="174"/>
      <c r="BC1876" s="174"/>
      <c r="BD1876" s="174"/>
      <c r="BE1876" s="174"/>
      <c r="BF1876" s="174"/>
      <c r="BG1876" s="174"/>
      <c r="BH1876" s="174"/>
      <c r="BI1876" s="174"/>
      <c r="BJ1876" s="174"/>
      <c r="BK1876" s="174"/>
      <c r="BL1876" s="174"/>
      <c r="BM1876" s="174"/>
      <c r="BN1876" s="174"/>
      <c r="BO1876" s="174"/>
      <c r="BP1876" s="174"/>
      <c r="BQ1876" s="174"/>
      <c r="BR1876" s="174"/>
      <c r="BS1876" s="174"/>
      <c r="BT1876" s="174"/>
      <c r="BU1876" s="174"/>
      <c r="BV1876" s="174"/>
      <c r="BW1876" s="174"/>
      <c r="BX1876" s="174"/>
      <c r="BY1876" s="174"/>
      <c r="BZ1876" s="174"/>
      <c r="CA1876" s="174"/>
      <c r="CB1876" s="174"/>
      <c r="CC1876" s="174"/>
      <c r="CD1876" s="174"/>
      <c r="CE1876" s="174"/>
      <c r="CF1876" s="174"/>
      <c r="CG1876" s="174"/>
      <c r="CH1876" s="174"/>
      <c r="CI1876" s="174"/>
      <c r="CJ1876" s="174"/>
      <c r="CK1876" s="174"/>
      <c r="CL1876" s="174"/>
      <c r="CN1876" s="176"/>
      <c r="CO1876" s="174"/>
      <c r="CP1876" s="174"/>
      <c r="CQ1876" s="174"/>
      <c r="CR1876" s="174"/>
      <c r="CS1876" s="174"/>
      <c r="CT1876" s="174"/>
      <c r="CU1876" s="174"/>
      <c r="CV1876" s="174"/>
      <c r="CW1876" s="174"/>
      <c r="CX1876" s="174"/>
      <c r="CY1876" s="174"/>
      <c r="CZ1876" s="174"/>
      <c r="DA1876" s="174"/>
      <c r="DB1876" s="174"/>
      <c r="DC1876" s="174"/>
      <c r="DD1876" s="174"/>
      <c r="DE1876" s="174"/>
      <c r="DF1876" s="174"/>
      <c r="DG1876" s="174"/>
      <c r="DH1876" s="174"/>
      <c r="DI1876" s="174"/>
      <c r="DJ1876" s="174"/>
      <c r="DK1876" s="174"/>
      <c r="DL1876" s="174"/>
    </row>
    <row r="1877" spans="1:116" x14ac:dyDescent="0.35">
      <c r="A1877" s="174"/>
      <c r="E1877" s="8"/>
      <c r="H1877" s="174"/>
      <c r="I1877" s="176"/>
      <c r="J1877" s="176"/>
      <c r="K1877" s="197"/>
      <c r="L1877" s="197"/>
      <c r="M1877" s="197"/>
      <c r="N1877" s="197"/>
      <c r="O1877" s="197"/>
      <c r="P1877" s="197"/>
      <c r="R1877" s="198"/>
      <c r="S1877" s="174"/>
      <c r="T1877" s="174"/>
      <c r="U1877" s="174"/>
      <c r="V1877" s="174"/>
      <c r="W1877" s="174"/>
      <c r="X1877" s="174"/>
      <c r="Y1877" s="174"/>
      <c r="Z1877" s="174"/>
      <c r="AA1877" s="174"/>
      <c r="AB1877" s="174"/>
      <c r="AC1877" s="174"/>
      <c r="AD1877" s="174"/>
      <c r="AE1877" s="174"/>
      <c r="AF1877" s="174"/>
      <c r="AG1877" s="174"/>
      <c r="AH1877" s="174"/>
      <c r="AI1877" s="174"/>
      <c r="AJ1877" s="174"/>
      <c r="AK1877" s="174"/>
      <c r="AL1877" s="174"/>
      <c r="AM1877" s="174"/>
      <c r="AN1877" s="174"/>
      <c r="AO1877" s="174"/>
      <c r="AP1877" s="174"/>
      <c r="AQ1877" s="174"/>
      <c r="AR1877" s="174"/>
      <c r="AS1877" s="174"/>
      <c r="AT1877" s="174"/>
      <c r="AU1877" s="174"/>
      <c r="AV1877" s="174"/>
      <c r="AW1877" s="174"/>
      <c r="AX1877" s="174"/>
      <c r="AY1877" s="174"/>
      <c r="AZ1877" s="174"/>
      <c r="BA1877" s="174"/>
      <c r="BB1877" s="174"/>
      <c r="BC1877" s="174"/>
      <c r="BD1877" s="174"/>
      <c r="BE1877" s="174"/>
      <c r="BF1877" s="174"/>
      <c r="BG1877" s="174"/>
      <c r="BH1877" s="174"/>
      <c r="BI1877" s="174"/>
      <c r="BJ1877" s="174"/>
      <c r="BK1877" s="174"/>
      <c r="BL1877" s="174"/>
      <c r="BM1877" s="174"/>
      <c r="BN1877" s="174"/>
      <c r="BO1877" s="174"/>
      <c r="BP1877" s="174"/>
      <c r="BQ1877" s="174"/>
      <c r="BR1877" s="174"/>
      <c r="BS1877" s="174"/>
      <c r="BT1877" s="174"/>
      <c r="BU1877" s="174"/>
      <c r="BV1877" s="174"/>
      <c r="BW1877" s="174"/>
      <c r="BX1877" s="174"/>
      <c r="BY1877" s="174"/>
      <c r="BZ1877" s="174"/>
      <c r="CA1877" s="174"/>
      <c r="CB1877" s="174"/>
      <c r="CC1877" s="174"/>
      <c r="CD1877" s="174"/>
      <c r="CE1877" s="174"/>
      <c r="CF1877" s="174"/>
      <c r="CG1877" s="174"/>
      <c r="CH1877" s="174"/>
      <c r="CI1877" s="174"/>
      <c r="CJ1877" s="174"/>
      <c r="CK1877" s="174"/>
      <c r="CL1877" s="174"/>
      <c r="CN1877" s="176"/>
      <c r="CO1877" s="174"/>
      <c r="CP1877" s="174"/>
      <c r="CQ1877" s="174"/>
      <c r="CR1877" s="174"/>
      <c r="CS1877" s="174"/>
      <c r="CT1877" s="174"/>
      <c r="CU1877" s="174"/>
      <c r="CV1877" s="174"/>
      <c r="CW1877" s="174"/>
      <c r="CX1877" s="174"/>
      <c r="CY1877" s="174"/>
      <c r="CZ1877" s="174"/>
      <c r="DA1877" s="174"/>
      <c r="DB1877" s="174"/>
      <c r="DC1877" s="174"/>
      <c r="DD1877" s="174"/>
      <c r="DE1877" s="174"/>
      <c r="DF1877" s="174"/>
      <c r="DG1877" s="174"/>
      <c r="DH1877" s="174"/>
      <c r="DI1877" s="174"/>
      <c r="DJ1877" s="174"/>
      <c r="DK1877" s="174"/>
      <c r="DL1877" s="174"/>
    </row>
    <row r="1878" spans="1:116" x14ac:dyDescent="0.35">
      <c r="A1878" s="174"/>
      <c r="E1878" s="8"/>
      <c r="G1878" s="175" t="s">
        <v>503</v>
      </c>
      <c r="H1878" s="174"/>
      <c r="I1878" s="176"/>
      <c r="J1878" s="176"/>
      <c r="K1878" s="197"/>
      <c r="L1878" s="197"/>
      <c r="M1878" s="197"/>
      <c r="N1878" s="197"/>
      <c r="O1878" s="197"/>
      <c r="P1878" s="197"/>
      <c r="R1878" s="198"/>
      <c r="S1878" s="199" t="str">
        <f t="shared" ref="S1878:CD1878" si="3146">S$20</f>
        <v>S$16</v>
      </c>
      <c r="T1878" s="199" t="str">
        <f t="shared" si="3146"/>
        <v>T$16</v>
      </c>
      <c r="U1878" s="199" t="str">
        <f t="shared" si="3146"/>
        <v>U$16</v>
      </c>
      <c r="V1878" s="199" t="str">
        <f t="shared" si="3146"/>
        <v>V$16</v>
      </c>
      <c r="W1878" s="199" t="str">
        <f t="shared" si="3146"/>
        <v>W$16</v>
      </c>
      <c r="X1878" s="199" t="str">
        <f t="shared" si="3146"/>
        <v>X$16</v>
      </c>
      <c r="Y1878" s="199" t="str">
        <f t="shared" si="3146"/>
        <v>Y$16</v>
      </c>
      <c r="Z1878" s="199" t="str">
        <f t="shared" si="3146"/>
        <v>Z$16</v>
      </c>
      <c r="AA1878" s="199" t="str">
        <f t="shared" si="3146"/>
        <v>AA$16</v>
      </c>
      <c r="AB1878" s="199" t="str">
        <f t="shared" si="3146"/>
        <v>AB$16</v>
      </c>
      <c r="AC1878" s="199" t="str">
        <f t="shared" si="3146"/>
        <v>AC$16</v>
      </c>
      <c r="AD1878" s="199" t="str">
        <f t="shared" si="3146"/>
        <v>AD$16</v>
      </c>
      <c r="AE1878" s="199" t="str">
        <f t="shared" si="3146"/>
        <v>AE$16</v>
      </c>
      <c r="AF1878" s="199" t="str">
        <f t="shared" si="3146"/>
        <v>AF$16</v>
      </c>
      <c r="AG1878" s="199" t="str">
        <f t="shared" si="3146"/>
        <v>AG$16</v>
      </c>
      <c r="AH1878" s="199" t="str">
        <f t="shared" si="3146"/>
        <v>AH$16</v>
      </c>
      <c r="AI1878" s="199" t="str">
        <f t="shared" si="3146"/>
        <v>AI$16</v>
      </c>
      <c r="AJ1878" s="199" t="str">
        <f t="shared" si="3146"/>
        <v>AJ$16</v>
      </c>
      <c r="AK1878" s="199" t="str">
        <f t="shared" si="3146"/>
        <v>AK$16</v>
      </c>
      <c r="AL1878" s="199" t="str">
        <f t="shared" si="3146"/>
        <v>AL$16</v>
      </c>
      <c r="AM1878" s="199" t="str">
        <f t="shared" si="3146"/>
        <v>AM$16</v>
      </c>
      <c r="AN1878" s="199" t="str">
        <f t="shared" si="3146"/>
        <v>AN$16</v>
      </c>
      <c r="AO1878" s="199" t="str">
        <f t="shared" si="3146"/>
        <v>AO$16</v>
      </c>
      <c r="AP1878" s="199" t="str">
        <f t="shared" si="3146"/>
        <v>AP$16</v>
      </c>
      <c r="AQ1878" s="199" t="str">
        <f t="shared" si="3146"/>
        <v>AQ$16</v>
      </c>
      <c r="AR1878" s="199" t="str">
        <f t="shared" si="3146"/>
        <v>AR$16</v>
      </c>
      <c r="AS1878" s="199" t="str">
        <f t="shared" si="3146"/>
        <v>AS$16</v>
      </c>
      <c r="AT1878" s="199" t="str">
        <f t="shared" si="3146"/>
        <v>AT$16</v>
      </c>
      <c r="AU1878" s="199" t="str">
        <f t="shared" si="3146"/>
        <v>AU$16</v>
      </c>
      <c r="AV1878" s="199" t="str">
        <f t="shared" si="3146"/>
        <v>AV$16</v>
      </c>
      <c r="AW1878" s="199" t="str">
        <f t="shared" si="3146"/>
        <v>AW$16</v>
      </c>
      <c r="AX1878" s="199" t="str">
        <f t="shared" si="3146"/>
        <v>AX$16</v>
      </c>
      <c r="AY1878" s="199" t="str">
        <f t="shared" si="3146"/>
        <v>AY$16</v>
      </c>
      <c r="AZ1878" s="199" t="str">
        <f t="shared" si="3146"/>
        <v>AZ$16</v>
      </c>
      <c r="BA1878" s="199" t="str">
        <f t="shared" si="3146"/>
        <v>BA$16</v>
      </c>
      <c r="BB1878" s="199" t="str">
        <f t="shared" si="3146"/>
        <v>BB$16</v>
      </c>
      <c r="BC1878" s="199" t="str">
        <f t="shared" si="3146"/>
        <v>BC$16</v>
      </c>
      <c r="BD1878" s="199" t="str">
        <f t="shared" si="3146"/>
        <v>BD$16</v>
      </c>
      <c r="BE1878" s="199" t="str">
        <f t="shared" si="3146"/>
        <v>BE$16</v>
      </c>
      <c r="BF1878" s="199" t="str">
        <f t="shared" si="3146"/>
        <v>BF$16</v>
      </c>
      <c r="BG1878" s="199" t="str">
        <f t="shared" si="3146"/>
        <v>BG$16</v>
      </c>
      <c r="BH1878" s="199" t="str">
        <f t="shared" si="3146"/>
        <v>BH$16</v>
      </c>
      <c r="BI1878" s="199" t="str">
        <f t="shared" si="3146"/>
        <v>BI$16</v>
      </c>
      <c r="BJ1878" s="199" t="str">
        <f t="shared" si="3146"/>
        <v>BJ$16</v>
      </c>
      <c r="BK1878" s="199" t="str">
        <f t="shared" si="3146"/>
        <v>BK$16</v>
      </c>
      <c r="BL1878" s="199" t="str">
        <f t="shared" si="3146"/>
        <v>BL$16</v>
      </c>
      <c r="BM1878" s="199" t="str">
        <f t="shared" si="3146"/>
        <v>BM$16</v>
      </c>
      <c r="BN1878" s="199" t="str">
        <f t="shared" si="3146"/>
        <v>BN$16</v>
      </c>
      <c r="BO1878" s="199" t="str">
        <f t="shared" si="3146"/>
        <v>BO$16</v>
      </c>
      <c r="BP1878" s="199" t="str">
        <f t="shared" si="3146"/>
        <v>BP$16</v>
      </c>
      <c r="BQ1878" s="199" t="str">
        <f t="shared" si="3146"/>
        <v>BQ$16</v>
      </c>
      <c r="BR1878" s="199" t="str">
        <f t="shared" si="3146"/>
        <v>BR$16</v>
      </c>
      <c r="BS1878" s="199" t="str">
        <f t="shared" si="3146"/>
        <v>BS$16</v>
      </c>
      <c r="BT1878" s="199" t="str">
        <f t="shared" si="3146"/>
        <v>BT$16</v>
      </c>
      <c r="BU1878" s="199" t="str">
        <f t="shared" si="3146"/>
        <v>BU$16</v>
      </c>
      <c r="BV1878" s="199" t="str">
        <f t="shared" si="3146"/>
        <v>BV$16</v>
      </c>
      <c r="BW1878" s="199" t="str">
        <f t="shared" si="3146"/>
        <v>BW$16</v>
      </c>
      <c r="BX1878" s="199" t="str">
        <f t="shared" si="3146"/>
        <v>BX$16</v>
      </c>
      <c r="BY1878" s="199" t="str">
        <f t="shared" si="3146"/>
        <v>BY$16</v>
      </c>
      <c r="BZ1878" s="199" t="str">
        <f t="shared" si="3146"/>
        <v>BZ$16</v>
      </c>
      <c r="CA1878" s="199" t="str">
        <f t="shared" si="3146"/>
        <v>CA$16</v>
      </c>
      <c r="CB1878" s="199" t="str">
        <f t="shared" si="3146"/>
        <v>CB$16</v>
      </c>
      <c r="CC1878" s="199" t="str">
        <f t="shared" si="3146"/>
        <v>CC$16</v>
      </c>
      <c r="CD1878" s="199" t="str">
        <f t="shared" si="3146"/>
        <v>CD$16</v>
      </c>
      <c r="CE1878" s="199" t="str">
        <f t="shared" ref="CE1878:CL1878" si="3147">CE$20</f>
        <v>CE$16</v>
      </c>
      <c r="CF1878" s="199" t="str">
        <f t="shared" si="3147"/>
        <v>CF$16</v>
      </c>
      <c r="CG1878" s="199" t="str">
        <f t="shared" si="3147"/>
        <v>CG$16</v>
      </c>
      <c r="CH1878" s="199" t="str">
        <f t="shared" si="3147"/>
        <v>CH$16</v>
      </c>
      <c r="CI1878" s="199" t="str">
        <f t="shared" si="3147"/>
        <v>CI$16</v>
      </c>
      <c r="CJ1878" s="199" t="str">
        <f t="shared" si="3147"/>
        <v>CJ$16</v>
      </c>
      <c r="CK1878" s="199" t="str">
        <f t="shared" si="3147"/>
        <v>CK$16</v>
      </c>
      <c r="CL1878" s="199" t="str">
        <f t="shared" si="3147"/>
        <v>CL$16</v>
      </c>
      <c r="CN1878" s="176"/>
      <c r="CO1878" s="199" t="str">
        <f t="shared" ref="CO1878:DL1878" si="3148">CO$20</f>
        <v>CO$16</v>
      </c>
      <c r="CP1878" s="199" t="str">
        <f t="shared" si="3148"/>
        <v>CP$16</v>
      </c>
      <c r="CQ1878" s="199" t="str">
        <f t="shared" si="3148"/>
        <v>CQ$16</v>
      </c>
      <c r="CR1878" s="199" t="str">
        <f t="shared" si="3148"/>
        <v>CR$16</v>
      </c>
      <c r="CS1878" s="199" t="str">
        <f t="shared" si="3148"/>
        <v>CS$16</v>
      </c>
      <c r="CT1878" s="199" t="str">
        <f t="shared" si="3148"/>
        <v>CT$16</v>
      </c>
      <c r="CU1878" s="199" t="str">
        <f t="shared" si="3148"/>
        <v>CU$16</v>
      </c>
      <c r="CV1878" s="199" t="str">
        <f t="shared" si="3148"/>
        <v>CV$16</v>
      </c>
      <c r="CW1878" s="199" t="str">
        <f t="shared" si="3148"/>
        <v>CW$16</v>
      </c>
      <c r="CX1878" s="199" t="str">
        <f t="shared" si="3148"/>
        <v>CX$16</v>
      </c>
      <c r="CY1878" s="199" t="str">
        <f t="shared" si="3148"/>
        <v>CY$16</v>
      </c>
      <c r="CZ1878" s="199" t="str">
        <f t="shared" si="3148"/>
        <v>CZ$16</v>
      </c>
      <c r="DA1878" s="199" t="str">
        <f t="shared" si="3148"/>
        <v>DA$16</v>
      </c>
      <c r="DB1878" s="199" t="str">
        <f t="shared" si="3148"/>
        <v>DB$16</v>
      </c>
      <c r="DC1878" s="199" t="str">
        <f t="shared" si="3148"/>
        <v>DC$16</v>
      </c>
      <c r="DD1878" s="199" t="str">
        <f t="shared" si="3148"/>
        <v>DD$16</v>
      </c>
      <c r="DE1878" s="199" t="str">
        <f t="shared" si="3148"/>
        <v>DE$16</v>
      </c>
      <c r="DF1878" s="199" t="str">
        <f t="shared" si="3148"/>
        <v>DF$16</v>
      </c>
      <c r="DG1878" s="199" t="str">
        <f t="shared" si="3148"/>
        <v>DG$16</v>
      </c>
      <c r="DH1878" s="199" t="str">
        <f t="shared" si="3148"/>
        <v>DH$16</v>
      </c>
      <c r="DI1878" s="199" t="str">
        <f t="shared" si="3148"/>
        <v>DI$16</v>
      </c>
      <c r="DJ1878" s="199" t="str">
        <f t="shared" si="3148"/>
        <v>DJ$16</v>
      </c>
      <c r="DK1878" s="199" t="str">
        <f t="shared" si="3148"/>
        <v>DK$16</v>
      </c>
      <c r="DL1878" s="199" t="str">
        <f t="shared" si="3148"/>
        <v>DL$16</v>
      </c>
    </row>
    <row r="1879" spans="1:116" x14ac:dyDescent="0.35">
      <c r="A1879" s="174"/>
      <c r="E1879" s="8"/>
      <c r="G1879" s="175" t="s">
        <v>504</v>
      </c>
      <c r="H1879" s="200"/>
      <c r="I1879" s="201"/>
      <c r="J1879" s="201"/>
      <c r="K1879" s="202"/>
      <c r="L1879" s="202"/>
      <c r="M1879" s="202"/>
      <c r="N1879" s="202"/>
      <c r="O1879" s="202"/>
      <c r="P1879" s="202"/>
      <c r="R1879" s="202"/>
      <c r="S1879" s="199" t="str">
        <f t="shared" ref="S1879:CD1879" si="3149">S$21</f>
        <v>S$17</v>
      </c>
      <c r="T1879" s="199" t="str">
        <f t="shared" si="3149"/>
        <v>T$17</v>
      </c>
      <c r="U1879" s="199" t="str">
        <f t="shared" si="3149"/>
        <v>U$17</v>
      </c>
      <c r="V1879" s="199" t="str">
        <f t="shared" si="3149"/>
        <v>V$17</v>
      </c>
      <c r="W1879" s="199" t="str">
        <f t="shared" si="3149"/>
        <v>W$17</v>
      </c>
      <c r="X1879" s="199" t="str">
        <f t="shared" si="3149"/>
        <v>X$17</v>
      </c>
      <c r="Y1879" s="199" t="str">
        <f t="shared" si="3149"/>
        <v>Y$17</v>
      </c>
      <c r="Z1879" s="199" t="str">
        <f t="shared" si="3149"/>
        <v>Z$17</v>
      </c>
      <c r="AA1879" s="199" t="str">
        <f t="shared" si="3149"/>
        <v>AA$17</v>
      </c>
      <c r="AB1879" s="199" t="str">
        <f t="shared" si="3149"/>
        <v>AB$17</v>
      </c>
      <c r="AC1879" s="199" t="str">
        <f t="shared" si="3149"/>
        <v>AC$17</v>
      </c>
      <c r="AD1879" s="199" t="str">
        <f t="shared" si="3149"/>
        <v>AD$17</v>
      </c>
      <c r="AE1879" s="199" t="str">
        <f t="shared" si="3149"/>
        <v>AE$17</v>
      </c>
      <c r="AF1879" s="199" t="str">
        <f t="shared" si="3149"/>
        <v>AF$17</v>
      </c>
      <c r="AG1879" s="199" t="str">
        <f t="shared" si="3149"/>
        <v>AG$17</v>
      </c>
      <c r="AH1879" s="199" t="str">
        <f t="shared" si="3149"/>
        <v>AH$17</v>
      </c>
      <c r="AI1879" s="199" t="str">
        <f t="shared" si="3149"/>
        <v>AI$17</v>
      </c>
      <c r="AJ1879" s="199" t="str">
        <f t="shared" si="3149"/>
        <v>AJ$17</v>
      </c>
      <c r="AK1879" s="199" t="str">
        <f t="shared" si="3149"/>
        <v>AK$17</v>
      </c>
      <c r="AL1879" s="199" t="str">
        <f t="shared" si="3149"/>
        <v>AL$17</v>
      </c>
      <c r="AM1879" s="199" t="str">
        <f t="shared" si="3149"/>
        <v>AM$17</v>
      </c>
      <c r="AN1879" s="199" t="str">
        <f t="shared" si="3149"/>
        <v>AN$17</v>
      </c>
      <c r="AO1879" s="199" t="str">
        <f t="shared" si="3149"/>
        <v>AO$17</v>
      </c>
      <c r="AP1879" s="199" t="str">
        <f t="shared" si="3149"/>
        <v>AP$17</v>
      </c>
      <c r="AQ1879" s="199" t="str">
        <f t="shared" si="3149"/>
        <v>AQ$17</v>
      </c>
      <c r="AR1879" s="199" t="str">
        <f t="shared" si="3149"/>
        <v>AR$17</v>
      </c>
      <c r="AS1879" s="199" t="str">
        <f t="shared" si="3149"/>
        <v>AS$17</v>
      </c>
      <c r="AT1879" s="199" t="str">
        <f t="shared" si="3149"/>
        <v>AT$17</v>
      </c>
      <c r="AU1879" s="199" t="str">
        <f t="shared" si="3149"/>
        <v>AU$17</v>
      </c>
      <c r="AV1879" s="199" t="str">
        <f t="shared" si="3149"/>
        <v>AV$17</v>
      </c>
      <c r="AW1879" s="199" t="str">
        <f t="shared" si="3149"/>
        <v>AW$17</v>
      </c>
      <c r="AX1879" s="199" t="str">
        <f t="shared" si="3149"/>
        <v>AX$17</v>
      </c>
      <c r="AY1879" s="199" t="str">
        <f t="shared" si="3149"/>
        <v>AY$17</v>
      </c>
      <c r="AZ1879" s="199" t="str">
        <f t="shared" si="3149"/>
        <v>AZ$17</v>
      </c>
      <c r="BA1879" s="199" t="str">
        <f t="shared" si="3149"/>
        <v>BA$17</v>
      </c>
      <c r="BB1879" s="199" t="str">
        <f t="shared" si="3149"/>
        <v>BB$17</v>
      </c>
      <c r="BC1879" s="199" t="str">
        <f t="shared" si="3149"/>
        <v>BC$17</v>
      </c>
      <c r="BD1879" s="199" t="str">
        <f t="shared" si="3149"/>
        <v>BD$17</v>
      </c>
      <c r="BE1879" s="199" t="str">
        <f t="shared" si="3149"/>
        <v>BE$17</v>
      </c>
      <c r="BF1879" s="199" t="str">
        <f t="shared" si="3149"/>
        <v>BF$17</v>
      </c>
      <c r="BG1879" s="199" t="str">
        <f t="shared" si="3149"/>
        <v>BG$17</v>
      </c>
      <c r="BH1879" s="199" t="str">
        <f t="shared" si="3149"/>
        <v>BH$17</v>
      </c>
      <c r="BI1879" s="199" t="str">
        <f t="shared" si="3149"/>
        <v>BI$17</v>
      </c>
      <c r="BJ1879" s="199" t="str">
        <f t="shared" si="3149"/>
        <v>BJ$17</v>
      </c>
      <c r="BK1879" s="199" t="str">
        <f t="shared" si="3149"/>
        <v>BK$17</v>
      </c>
      <c r="BL1879" s="199" t="str">
        <f t="shared" si="3149"/>
        <v>BL$17</v>
      </c>
      <c r="BM1879" s="199" t="str">
        <f t="shared" si="3149"/>
        <v>BM$17</v>
      </c>
      <c r="BN1879" s="199" t="str">
        <f t="shared" si="3149"/>
        <v>BN$17</v>
      </c>
      <c r="BO1879" s="199" t="str">
        <f t="shared" si="3149"/>
        <v>BO$17</v>
      </c>
      <c r="BP1879" s="199" t="str">
        <f t="shared" si="3149"/>
        <v>BP$17</v>
      </c>
      <c r="BQ1879" s="199" t="str">
        <f t="shared" si="3149"/>
        <v>BQ$17</v>
      </c>
      <c r="BR1879" s="199" t="str">
        <f t="shared" si="3149"/>
        <v>BR$17</v>
      </c>
      <c r="BS1879" s="199" t="str">
        <f t="shared" si="3149"/>
        <v>BS$17</v>
      </c>
      <c r="BT1879" s="199" t="str">
        <f t="shared" si="3149"/>
        <v>BT$17</v>
      </c>
      <c r="BU1879" s="199" t="str">
        <f t="shared" si="3149"/>
        <v>BU$17</v>
      </c>
      <c r="BV1879" s="199" t="str">
        <f t="shared" si="3149"/>
        <v>BV$17</v>
      </c>
      <c r="BW1879" s="199" t="str">
        <f t="shared" si="3149"/>
        <v>BW$17</v>
      </c>
      <c r="BX1879" s="199" t="str">
        <f t="shared" si="3149"/>
        <v>BX$17</v>
      </c>
      <c r="BY1879" s="199" t="str">
        <f t="shared" si="3149"/>
        <v>BY$17</v>
      </c>
      <c r="BZ1879" s="199" t="str">
        <f t="shared" si="3149"/>
        <v>BZ$17</v>
      </c>
      <c r="CA1879" s="199" t="str">
        <f t="shared" si="3149"/>
        <v>CA$17</v>
      </c>
      <c r="CB1879" s="199" t="str">
        <f t="shared" si="3149"/>
        <v>CB$17</v>
      </c>
      <c r="CC1879" s="199" t="str">
        <f t="shared" si="3149"/>
        <v>CC$17</v>
      </c>
      <c r="CD1879" s="199" t="str">
        <f t="shared" si="3149"/>
        <v>CD$17</v>
      </c>
      <c r="CE1879" s="199" t="str">
        <f t="shared" ref="CE1879:CL1879" si="3150">CE$21</f>
        <v>CE$17</v>
      </c>
      <c r="CF1879" s="199" t="str">
        <f t="shared" si="3150"/>
        <v>CF$17</v>
      </c>
      <c r="CG1879" s="199" t="str">
        <f t="shared" si="3150"/>
        <v>CG$17</v>
      </c>
      <c r="CH1879" s="199" t="str">
        <f t="shared" si="3150"/>
        <v>CH$17</v>
      </c>
      <c r="CI1879" s="199" t="str">
        <f t="shared" si="3150"/>
        <v>CI$17</v>
      </c>
      <c r="CJ1879" s="199" t="str">
        <f t="shared" si="3150"/>
        <v>CJ$17</v>
      </c>
      <c r="CK1879" s="199" t="str">
        <f t="shared" si="3150"/>
        <v>CK$17</v>
      </c>
      <c r="CL1879" s="199" t="str">
        <f t="shared" si="3150"/>
        <v>CL$17</v>
      </c>
      <c r="CN1879" s="201"/>
      <c r="CO1879" s="199" t="str">
        <f t="shared" ref="CO1879:DL1879" si="3151">CO$21</f>
        <v>CO$17</v>
      </c>
      <c r="CP1879" s="199" t="str">
        <f t="shared" si="3151"/>
        <v>CP$17</v>
      </c>
      <c r="CQ1879" s="199" t="str">
        <f t="shared" si="3151"/>
        <v>CQ$17</v>
      </c>
      <c r="CR1879" s="199" t="str">
        <f t="shared" si="3151"/>
        <v>CR$17</v>
      </c>
      <c r="CS1879" s="199" t="str">
        <f t="shared" si="3151"/>
        <v>CS$17</v>
      </c>
      <c r="CT1879" s="199" t="str">
        <f t="shared" si="3151"/>
        <v>CT$17</v>
      </c>
      <c r="CU1879" s="199" t="str">
        <f t="shared" si="3151"/>
        <v>CU$17</v>
      </c>
      <c r="CV1879" s="199" t="str">
        <f t="shared" si="3151"/>
        <v>CV$17</v>
      </c>
      <c r="CW1879" s="199" t="str">
        <f t="shared" si="3151"/>
        <v>CW$17</v>
      </c>
      <c r="CX1879" s="199" t="str">
        <f t="shared" si="3151"/>
        <v>CX$17</v>
      </c>
      <c r="CY1879" s="199" t="str">
        <f t="shared" si="3151"/>
        <v>CY$17</v>
      </c>
      <c r="CZ1879" s="199" t="str">
        <f t="shared" si="3151"/>
        <v>CZ$17</v>
      </c>
      <c r="DA1879" s="199" t="str">
        <f t="shared" si="3151"/>
        <v>DA$17</v>
      </c>
      <c r="DB1879" s="199" t="str">
        <f t="shared" si="3151"/>
        <v>DB$17</v>
      </c>
      <c r="DC1879" s="199" t="str">
        <f t="shared" si="3151"/>
        <v>DC$17</v>
      </c>
      <c r="DD1879" s="199" t="str">
        <f t="shared" si="3151"/>
        <v>DD$17</v>
      </c>
      <c r="DE1879" s="199" t="str">
        <f t="shared" si="3151"/>
        <v>DE$17</v>
      </c>
      <c r="DF1879" s="199" t="str">
        <f t="shared" si="3151"/>
        <v>DF$17</v>
      </c>
      <c r="DG1879" s="199" t="str">
        <f t="shared" si="3151"/>
        <v>DG$17</v>
      </c>
      <c r="DH1879" s="199" t="str">
        <f t="shared" si="3151"/>
        <v>DH$17</v>
      </c>
      <c r="DI1879" s="199" t="str">
        <f t="shared" si="3151"/>
        <v>DI$17</v>
      </c>
      <c r="DJ1879" s="199" t="str">
        <f t="shared" si="3151"/>
        <v>DJ$17</v>
      </c>
      <c r="DK1879" s="199" t="str">
        <f t="shared" si="3151"/>
        <v>DK$17</v>
      </c>
      <c r="DL1879" s="199" t="str">
        <f t="shared" si="3151"/>
        <v>DL$17</v>
      </c>
    </row>
    <row r="1880" spans="1:116" x14ac:dyDescent="0.35">
      <c r="A1880" s="174"/>
      <c r="E1880" s="8"/>
      <c r="G1880" s="175" t="s">
        <v>461</v>
      </c>
      <c r="H1880" s="200"/>
      <c r="I1880" s="201"/>
      <c r="J1880" s="201"/>
      <c r="K1880" s="202"/>
      <c r="L1880" s="202"/>
      <c r="M1880" s="202"/>
      <c r="N1880" s="202"/>
      <c r="O1880" s="202"/>
      <c r="P1880" s="202"/>
      <c r="R1880" s="202"/>
      <c r="S1880" s="190"/>
      <c r="T1880" s="190"/>
      <c r="U1880" s="190"/>
      <c r="V1880" s="190"/>
      <c r="W1880" s="190"/>
      <c r="X1880" s="190"/>
      <c r="Y1880" s="190"/>
      <c r="Z1880" s="190"/>
      <c r="AA1880" s="190"/>
      <c r="AB1880" s="190"/>
      <c r="AC1880" s="190"/>
      <c r="AD1880" s="190"/>
      <c r="AE1880" s="190"/>
      <c r="AF1880" s="190"/>
      <c r="AG1880" s="190"/>
      <c r="AH1880" s="190"/>
      <c r="AI1880" s="190"/>
      <c r="AJ1880" s="190"/>
      <c r="AK1880" s="190"/>
      <c r="AL1880" s="190"/>
      <c r="AM1880" s="190"/>
      <c r="AN1880" s="190"/>
      <c r="AO1880" s="190"/>
      <c r="AP1880" s="190"/>
      <c r="AQ1880" s="190"/>
      <c r="AR1880" s="190"/>
      <c r="AS1880" s="190"/>
      <c r="AT1880" s="190"/>
      <c r="AU1880" s="190"/>
      <c r="AV1880" s="190"/>
      <c r="AW1880" s="190"/>
      <c r="AX1880" s="190"/>
      <c r="AY1880" s="190"/>
      <c r="AZ1880" s="190"/>
      <c r="BA1880" s="190"/>
      <c r="BB1880" s="190"/>
      <c r="BC1880" s="190"/>
      <c r="BD1880" s="190"/>
      <c r="BE1880" s="190"/>
      <c r="BF1880" s="190"/>
      <c r="BG1880" s="190"/>
      <c r="BH1880" s="190"/>
      <c r="BI1880" s="190"/>
      <c r="BJ1880" s="190"/>
      <c r="BK1880" s="190"/>
      <c r="BL1880" s="190"/>
      <c r="BM1880" s="190"/>
      <c r="BN1880" s="190"/>
      <c r="BO1880" s="190"/>
      <c r="BP1880" s="190"/>
      <c r="BQ1880" s="190"/>
      <c r="BR1880" s="190"/>
      <c r="BS1880" s="190"/>
      <c r="BT1880" s="190"/>
      <c r="BU1880" s="190"/>
      <c r="BV1880" s="190"/>
      <c r="BW1880" s="190"/>
      <c r="BX1880" s="190"/>
      <c r="BY1880" s="190"/>
      <c r="BZ1880" s="190"/>
      <c r="CA1880" s="190"/>
      <c r="CB1880" s="190"/>
      <c r="CC1880" s="190"/>
      <c r="CD1880" s="190"/>
      <c r="CE1880" s="190"/>
      <c r="CF1880" s="190"/>
      <c r="CG1880" s="190"/>
      <c r="CH1880" s="190"/>
      <c r="CI1880" s="190"/>
      <c r="CJ1880" s="190"/>
      <c r="CK1880" s="190"/>
      <c r="CL1880" s="190"/>
      <c r="CN1880" s="201"/>
      <c r="CO1880" s="190"/>
      <c r="CP1880" s="190"/>
      <c r="CQ1880" s="190"/>
      <c r="CR1880" s="190"/>
      <c r="CS1880" s="190"/>
      <c r="CT1880" s="190"/>
      <c r="CU1880" s="190"/>
      <c r="CV1880" s="190"/>
      <c r="CW1880" s="190"/>
      <c r="CX1880" s="190"/>
      <c r="CY1880" s="190"/>
      <c r="CZ1880" s="190"/>
      <c r="DA1880" s="190"/>
      <c r="DB1880" s="190"/>
      <c r="DC1880" s="190"/>
      <c r="DD1880" s="190"/>
      <c r="DE1880" s="190"/>
      <c r="DF1880" s="190"/>
      <c r="DG1880" s="190"/>
      <c r="DH1880" s="190"/>
      <c r="DI1880" s="190"/>
      <c r="DJ1880" s="190"/>
      <c r="DK1880" s="190"/>
      <c r="DL1880" s="190"/>
    </row>
    <row r="1881" spans="1:116" x14ac:dyDescent="0.35">
      <c r="A1881" s="174"/>
      <c r="E1881" s="8"/>
      <c r="G1881" s="175" t="s">
        <v>462</v>
      </c>
      <c r="H1881" s="200"/>
      <c r="I1881" s="201"/>
      <c r="J1881" s="201"/>
      <c r="K1881" s="202"/>
      <c r="L1881" s="202"/>
      <c r="M1881" s="202"/>
      <c r="N1881" s="202"/>
      <c r="O1881" s="202"/>
      <c r="P1881" s="202"/>
      <c r="R1881" s="202"/>
      <c r="S1881" s="190"/>
      <c r="T1881" s="190"/>
      <c r="U1881" s="190"/>
      <c r="V1881" s="190"/>
      <c r="W1881" s="190"/>
      <c r="X1881" s="190"/>
      <c r="Y1881" s="190"/>
      <c r="Z1881" s="190"/>
      <c r="AA1881" s="190"/>
      <c r="AB1881" s="190"/>
      <c r="AC1881" s="190"/>
      <c r="AD1881" s="190"/>
      <c r="AE1881" s="190"/>
      <c r="AF1881" s="190"/>
      <c r="AG1881" s="190"/>
      <c r="AH1881" s="190"/>
      <c r="AI1881" s="190"/>
      <c r="AJ1881" s="190"/>
      <c r="AK1881" s="190"/>
      <c r="AL1881" s="190"/>
      <c r="AM1881" s="190"/>
      <c r="AN1881" s="190"/>
      <c r="AO1881" s="190"/>
      <c r="AP1881" s="190"/>
      <c r="AQ1881" s="190"/>
      <c r="AR1881" s="190"/>
      <c r="AS1881" s="190"/>
      <c r="AT1881" s="190"/>
      <c r="AU1881" s="190"/>
      <c r="AV1881" s="190"/>
      <c r="AW1881" s="190"/>
      <c r="AX1881" s="190"/>
      <c r="AY1881" s="190"/>
      <c r="AZ1881" s="190"/>
      <c r="BA1881" s="190"/>
      <c r="BB1881" s="190"/>
      <c r="BC1881" s="190"/>
      <c r="BD1881" s="190"/>
      <c r="BE1881" s="190"/>
      <c r="BF1881" s="190"/>
      <c r="BG1881" s="190"/>
      <c r="BH1881" s="190"/>
      <c r="BI1881" s="190"/>
      <c r="BJ1881" s="190"/>
      <c r="BK1881" s="190"/>
      <c r="BL1881" s="190"/>
      <c r="BM1881" s="190"/>
      <c r="BN1881" s="190"/>
      <c r="BO1881" s="190"/>
      <c r="BP1881" s="190"/>
      <c r="BQ1881" s="190"/>
      <c r="BR1881" s="190"/>
      <c r="BS1881" s="190"/>
      <c r="BT1881" s="190"/>
      <c r="BU1881" s="190"/>
      <c r="BV1881" s="190"/>
      <c r="BW1881" s="190"/>
      <c r="BX1881" s="190"/>
      <c r="BY1881" s="190"/>
      <c r="BZ1881" s="190"/>
      <c r="CA1881" s="190"/>
      <c r="CB1881" s="190"/>
      <c r="CC1881" s="190"/>
      <c r="CD1881" s="190"/>
      <c r="CE1881" s="190"/>
      <c r="CF1881" s="190"/>
      <c r="CG1881" s="190"/>
      <c r="CH1881" s="190"/>
      <c r="CI1881" s="190"/>
      <c r="CJ1881" s="190"/>
      <c r="CK1881" s="190"/>
      <c r="CL1881" s="190"/>
      <c r="CN1881" s="201"/>
      <c r="CO1881" s="190"/>
      <c r="CP1881" s="190"/>
      <c r="CQ1881" s="190"/>
      <c r="CR1881" s="190"/>
      <c r="CS1881" s="190"/>
      <c r="CT1881" s="190"/>
      <c r="CU1881" s="190"/>
      <c r="CV1881" s="190"/>
      <c r="CW1881" s="190"/>
      <c r="CX1881" s="190"/>
      <c r="CY1881" s="190"/>
      <c r="CZ1881" s="190"/>
      <c r="DA1881" s="190"/>
      <c r="DB1881" s="190"/>
      <c r="DC1881" s="190"/>
      <c r="DD1881" s="190"/>
      <c r="DE1881" s="190"/>
      <c r="DF1881" s="190"/>
      <c r="DG1881" s="190"/>
      <c r="DH1881" s="190"/>
      <c r="DI1881" s="190"/>
      <c r="DJ1881" s="190"/>
      <c r="DK1881" s="190"/>
      <c r="DL1881" s="190"/>
    </row>
    <row r="1882" spans="1:116" x14ac:dyDescent="0.35">
      <c r="A1882" s="174"/>
      <c r="E1882" s="8"/>
      <c r="G1882" s="175" t="s">
        <v>491</v>
      </c>
      <c r="H1882" s="200"/>
      <c r="I1882" s="201"/>
      <c r="J1882" s="201"/>
      <c r="K1882" s="202"/>
      <c r="L1882" s="202"/>
      <c r="M1882" s="202"/>
      <c r="N1882" s="202"/>
      <c r="O1882" s="202"/>
      <c r="P1882" s="202"/>
      <c r="R1882" s="202"/>
      <c r="S1882" s="190" t="str">
        <f t="shared" ref="S1882:CD1882" si="3152">S$22</f>
        <v>S$18</v>
      </c>
      <c r="T1882" s="190" t="str">
        <f t="shared" si="3152"/>
        <v>T$18</v>
      </c>
      <c r="U1882" s="190" t="str">
        <f t="shared" si="3152"/>
        <v>U$18</v>
      </c>
      <c r="V1882" s="190" t="str">
        <f t="shared" si="3152"/>
        <v>V$18</v>
      </c>
      <c r="W1882" s="190" t="str">
        <f t="shared" si="3152"/>
        <v>W$18</v>
      </c>
      <c r="X1882" s="190" t="str">
        <f t="shared" si="3152"/>
        <v>X$18</v>
      </c>
      <c r="Y1882" s="190" t="str">
        <f t="shared" si="3152"/>
        <v>Y$18</v>
      </c>
      <c r="Z1882" s="190" t="str">
        <f t="shared" si="3152"/>
        <v>Z$18</v>
      </c>
      <c r="AA1882" s="190" t="str">
        <f t="shared" si="3152"/>
        <v>AA$18</v>
      </c>
      <c r="AB1882" s="190" t="str">
        <f t="shared" si="3152"/>
        <v>AB$18</v>
      </c>
      <c r="AC1882" s="190" t="str">
        <f t="shared" si="3152"/>
        <v>AC$18</v>
      </c>
      <c r="AD1882" s="190" t="str">
        <f t="shared" si="3152"/>
        <v>AD$18</v>
      </c>
      <c r="AE1882" s="190" t="str">
        <f t="shared" si="3152"/>
        <v>AE$18</v>
      </c>
      <c r="AF1882" s="190" t="str">
        <f t="shared" si="3152"/>
        <v>AF$18</v>
      </c>
      <c r="AG1882" s="190" t="str">
        <f t="shared" si="3152"/>
        <v>AG$18</v>
      </c>
      <c r="AH1882" s="190" t="str">
        <f t="shared" si="3152"/>
        <v>AH$18</v>
      </c>
      <c r="AI1882" s="190" t="str">
        <f t="shared" si="3152"/>
        <v>AI$18</v>
      </c>
      <c r="AJ1882" s="190" t="str">
        <f t="shared" si="3152"/>
        <v>AJ$18</v>
      </c>
      <c r="AK1882" s="190" t="str">
        <f t="shared" si="3152"/>
        <v>AK$18</v>
      </c>
      <c r="AL1882" s="190" t="str">
        <f t="shared" si="3152"/>
        <v>AL$18</v>
      </c>
      <c r="AM1882" s="190" t="str">
        <f t="shared" si="3152"/>
        <v>AM$18</v>
      </c>
      <c r="AN1882" s="190" t="str">
        <f t="shared" si="3152"/>
        <v>AN$18</v>
      </c>
      <c r="AO1882" s="190" t="str">
        <f t="shared" si="3152"/>
        <v>AO$18</v>
      </c>
      <c r="AP1882" s="190" t="str">
        <f t="shared" si="3152"/>
        <v>AP$18</v>
      </c>
      <c r="AQ1882" s="190" t="str">
        <f t="shared" si="3152"/>
        <v>AQ$18</v>
      </c>
      <c r="AR1882" s="190" t="str">
        <f t="shared" si="3152"/>
        <v>AR$18</v>
      </c>
      <c r="AS1882" s="190" t="str">
        <f t="shared" si="3152"/>
        <v>AS$18</v>
      </c>
      <c r="AT1882" s="190" t="str">
        <f t="shared" si="3152"/>
        <v>AT$18</v>
      </c>
      <c r="AU1882" s="190" t="str">
        <f t="shared" si="3152"/>
        <v>AU$18</v>
      </c>
      <c r="AV1882" s="190" t="str">
        <f t="shared" si="3152"/>
        <v>AV$18</v>
      </c>
      <c r="AW1882" s="190" t="str">
        <f t="shared" si="3152"/>
        <v>AW$18</v>
      </c>
      <c r="AX1882" s="190" t="str">
        <f t="shared" si="3152"/>
        <v>AX$18</v>
      </c>
      <c r="AY1882" s="190" t="str">
        <f t="shared" si="3152"/>
        <v>AY$18</v>
      </c>
      <c r="AZ1882" s="190" t="str">
        <f t="shared" si="3152"/>
        <v>AZ$18</v>
      </c>
      <c r="BA1882" s="190" t="str">
        <f t="shared" si="3152"/>
        <v>BA$18</v>
      </c>
      <c r="BB1882" s="190" t="str">
        <f t="shared" si="3152"/>
        <v>BB$18</v>
      </c>
      <c r="BC1882" s="190" t="str">
        <f t="shared" si="3152"/>
        <v>BC$18</v>
      </c>
      <c r="BD1882" s="190" t="str">
        <f t="shared" si="3152"/>
        <v>BD$18</v>
      </c>
      <c r="BE1882" s="190" t="str">
        <f t="shared" si="3152"/>
        <v>BE$18</v>
      </c>
      <c r="BF1882" s="190" t="str">
        <f t="shared" si="3152"/>
        <v>BF$18</v>
      </c>
      <c r="BG1882" s="190" t="str">
        <f t="shared" si="3152"/>
        <v>BG$18</v>
      </c>
      <c r="BH1882" s="190" t="str">
        <f t="shared" si="3152"/>
        <v>BH$18</v>
      </c>
      <c r="BI1882" s="190" t="str">
        <f t="shared" si="3152"/>
        <v>BI$18</v>
      </c>
      <c r="BJ1882" s="190" t="str">
        <f t="shared" si="3152"/>
        <v>BJ$18</v>
      </c>
      <c r="BK1882" s="190" t="str">
        <f t="shared" si="3152"/>
        <v>BK$18</v>
      </c>
      <c r="BL1882" s="190" t="str">
        <f t="shared" si="3152"/>
        <v>BL$18</v>
      </c>
      <c r="BM1882" s="190" t="str">
        <f t="shared" si="3152"/>
        <v>BM$18</v>
      </c>
      <c r="BN1882" s="190" t="str">
        <f t="shared" si="3152"/>
        <v>BN$18</v>
      </c>
      <c r="BO1882" s="190" t="str">
        <f t="shared" si="3152"/>
        <v>BO$18</v>
      </c>
      <c r="BP1882" s="190" t="str">
        <f t="shared" si="3152"/>
        <v>BP$18</v>
      </c>
      <c r="BQ1882" s="190" t="str">
        <f t="shared" si="3152"/>
        <v>BQ$18</v>
      </c>
      <c r="BR1882" s="190" t="str">
        <f t="shared" si="3152"/>
        <v>BR$18</v>
      </c>
      <c r="BS1882" s="190" t="str">
        <f t="shared" si="3152"/>
        <v>BS$18</v>
      </c>
      <c r="BT1882" s="190" t="str">
        <f t="shared" si="3152"/>
        <v>BT$18</v>
      </c>
      <c r="BU1882" s="190" t="str">
        <f t="shared" si="3152"/>
        <v>BU$18</v>
      </c>
      <c r="BV1882" s="190" t="str">
        <f t="shared" si="3152"/>
        <v>BV$18</v>
      </c>
      <c r="BW1882" s="190" t="str">
        <f t="shared" si="3152"/>
        <v>BW$18</v>
      </c>
      <c r="BX1882" s="190" t="str">
        <f t="shared" si="3152"/>
        <v>BX$18</v>
      </c>
      <c r="BY1882" s="190" t="str">
        <f t="shared" si="3152"/>
        <v>BY$18</v>
      </c>
      <c r="BZ1882" s="190" t="str">
        <f t="shared" si="3152"/>
        <v>BZ$18</v>
      </c>
      <c r="CA1882" s="190" t="str">
        <f t="shared" si="3152"/>
        <v>CA$18</v>
      </c>
      <c r="CB1882" s="190" t="str">
        <f t="shared" si="3152"/>
        <v>CB$18</v>
      </c>
      <c r="CC1882" s="190" t="str">
        <f t="shared" si="3152"/>
        <v>CC$18</v>
      </c>
      <c r="CD1882" s="190" t="str">
        <f t="shared" si="3152"/>
        <v>CD$18</v>
      </c>
      <c r="CE1882" s="190" t="str">
        <f t="shared" ref="CE1882:CL1882" si="3153">CE$22</f>
        <v>CE$18</v>
      </c>
      <c r="CF1882" s="190" t="str">
        <f t="shared" si="3153"/>
        <v>CF$18</v>
      </c>
      <c r="CG1882" s="190" t="str">
        <f t="shared" si="3153"/>
        <v>CG$18</v>
      </c>
      <c r="CH1882" s="190" t="str">
        <f t="shared" si="3153"/>
        <v>CH$18</v>
      </c>
      <c r="CI1882" s="190" t="str">
        <f t="shared" si="3153"/>
        <v>CI$18</v>
      </c>
      <c r="CJ1882" s="190" t="str">
        <f t="shared" si="3153"/>
        <v>CJ$18</v>
      </c>
      <c r="CK1882" s="190" t="str">
        <f t="shared" si="3153"/>
        <v>CK$18</v>
      </c>
      <c r="CL1882" s="190" t="str">
        <f t="shared" si="3153"/>
        <v>CL$18</v>
      </c>
      <c r="CN1882" s="201"/>
      <c r="CO1882" s="190" t="str">
        <f t="shared" ref="CO1882:DL1882" si="3154">CO$22</f>
        <v>CO$18</v>
      </c>
      <c r="CP1882" s="190" t="str">
        <f t="shared" si="3154"/>
        <v>CP$18</v>
      </c>
      <c r="CQ1882" s="190" t="str">
        <f t="shared" si="3154"/>
        <v>CQ$18</v>
      </c>
      <c r="CR1882" s="190" t="str">
        <f t="shared" si="3154"/>
        <v>CR$18</v>
      </c>
      <c r="CS1882" s="190" t="str">
        <f t="shared" si="3154"/>
        <v>CS$18</v>
      </c>
      <c r="CT1882" s="190" t="str">
        <f t="shared" si="3154"/>
        <v>CT$18</v>
      </c>
      <c r="CU1882" s="190" t="str">
        <f t="shared" si="3154"/>
        <v>CU$18</v>
      </c>
      <c r="CV1882" s="190" t="str">
        <f t="shared" si="3154"/>
        <v>CV$18</v>
      </c>
      <c r="CW1882" s="190" t="str">
        <f t="shared" si="3154"/>
        <v>CW$18</v>
      </c>
      <c r="CX1882" s="190" t="str">
        <f t="shared" si="3154"/>
        <v>CX$18</v>
      </c>
      <c r="CY1882" s="190" t="str">
        <f t="shared" si="3154"/>
        <v>CY$18</v>
      </c>
      <c r="CZ1882" s="190" t="str">
        <f t="shared" si="3154"/>
        <v>CZ$18</v>
      </c>
      <c r="DA1882" s="190" t="str">
        <f t="shared" si="3154"/>
        <v>DA$18</v>
      </c>
      <c r="DB1882" s="190" t="str">
        <f t="shared" si="3154"/>
        <v>DB$18</v>
      </c>
      <c r="DC1882" s="190" t="str">
        <f t="shared" si="3154"/>
        <v>DC$18</v>
      </c>
      <c r="DD1882" s="190" t="str">
        <f t="shared" si="3154"/>
        <v>DD$18</v>
      </c>
      <c r="DE1882" s="190" t="str">
        <f t="shared" si="3154"/>
        <v>DE$18</v>
      </c>
      <c r="DF1882" s="190" t="str">
        <f t="shared" si="3154"/>
        <v>DF$18</v>
      </c>
      <c r="DG1882" s="190" t="str">
        <f t="shared" si="3154"/>
        <v>DG$18</v>
      </c>
      <c r="DH1882" s="190" t="str">
        <f t="shared" si="3154"/>
        <v>DH$18</v>
      </c>
      <c r="DI1882" s="190" t="str">
        <f t="shared" si="3154"/>
        <v>DI$18</v>
      </c>
      <c r="DJ1882" s="190" t="str">
        <f t="shared" si="3154"/>
        <v>DJ$18</v>
      </c>
      <c r="DK1882" s="190" t="str">
        <f t="shared" si="3154"/>
        <v>DK$18</v>
      </c>
      <c r="DL1882" s="190" t="str">
        <f t="shared" si="3154"/>
        <v>DL$18</v>
      </c>
    </row>
    <row r="1883" spans="1:116" x14ac:dyDescent="0.35">
      <c r="A1883" s="174"/>
      <c r="E1883" s="8"/>
      <c r="G1883" s="175" t="s">
        <v>505</v>
      </c>
      <c r="H1883" s="200"/>
      <c r="I1883" s="201"/>
      <c r="J1883" s="201"/>
      <c r="K1883" s="202"/>
      <c r="L1883" s="202"/>
      <c r="M1883" s="202"/>
      <c r="N1883" s="202"/>
      <c r="O1883" s="202"/>
      <c r="P1883" s="202"/>
      <c r="R1883" s="202"/>
      <c r="S1883" s="190" t="str">
        <f t="shared" ref="S1883:CD1883" si="3155">S$23</f>
        <v>S$19</v>
      </c>
      <c r="T1883" s="190" t="str">
        <f t="shared" si="3155"/>
        <v>T$19</v>
      </c>
      <c r="U1883" s="190" t="str">
        <f t="shared" si="3155"/>
        <v>U$19</v>
      </c>
      <c r="V1883" s="190" t="str">
        <f t="shared" si="3155"/>
        <v>V$19</v>
      </c>
      <c r="W1883" s="190" t="str">
        <f t="shared" si="3155"/>
        <v>W$19</v>
      </c>
      <c r="X1883" s="190" t="str">
        <f t="shared" si="3155"/>
        <v>X$19</v>
      </c>
      <c r="Y1883" s="190" t="str">
        <f t="shared" si="3155"/>
        <v>Y$19</v>
      </c>
      <c r="Z1883" s="190" t="str">
        <f t="shared" si="3155"/>
        <v>Z$19</v>
      </c>
      <c r="AA1883" s="190" t="str">
        <f t="shared" si="3155"/>
        <v>AA$19</v>
      </c>
      <c r="AB1883" s="190" t="str">
        <f t="shared" si="3155"/>
        <v>AB$19</v>
      </c>
      <c r="AC1883" s="190" t="str">
        <f t="shared" si="3155"/>
        <v>AC$19</v>
      </c>
      <c r="AD1883" s="190" t="str">
        <f t="shared" si="3155"/>
        <v>AD$19</v>
      </c>
      <c r="AE1883" s="190" t="str">
        <f t="shared" si="3155"/>
        <v>AE$19</v>
      </c>
      <c r="AF1883" s="190" t="str">
        <f t="shared" si="3155"/>
        <v>AF$19</v>
      </c>
      <c r="AG1883" s="190" t="str">
        <f t="shared" si="3155"/>
        <v>AG$19</v>
      </c>
      <c r="AH1883" s="190" t="str">
        <f t="shared" si="3155"/>
        <v>AH$19</v>
      </c>
      <c r="AI1883" s="190" t="str">
        <f t="shared" si="3155"/>
        <v>AI$19</v>
      </c>
      <c r="AJ1883" s="190" t="str">
        <f t="shared" si="3155"/>
        <v>AJ$19</v>
      </c>
      <c r="AK1883" s="190" t="str">
        <f t="shared" si="3155"/>
        <v>AK$19</v>
      </c>
      <c r="AL1883" s="190" t="str">
        <f t="shared" si="3155"/>
        <v>AL$19</v>
      </c>
      <c r="AM1883" s="190" t="str">
        <f t="shared" si="3155"/>
        <v>AM$19</v>
      </c>
      <c r="AN1883" s="190" t="str">
        <f t="shared" si="3155"/>
        <v>AN$19</v>
      </c>
      <c r="AO1883" s="190" t="str">
        <f t="shared" si="3155"/>
        <v>AO$19</v>
      </c>
      <c r="AP1883" s="190" t="str">
        <f t="shared" si="3155"/>
        <v>AP$19</v>
      </c>
      <c r="AQ1883" s="190" t="str">
        <f t="shared" si="3155"/>
        <v>AQ$19</v>
      </c>
      <c r="AR1883" s="190" t="str">
        <f t="shared" si="3155"/>
        <v>AR$19</v>
      </c>
      <c r="AS1883" s="190" t="str">
        <f t="shared" si="3155"/>
        <v>AS$19</v>
      </c>
      <c r="AT1883" s="190" t="str">
        <f t="shared" si="3155"/>
        <v>AT$19</v>
      </c>
      <c r="AU1883" s="190" t="str">
        <f t="shared" si="3155"/>
        <v>AU$19</v>
      </c>
      <c r="AV1883" s="190" t="str">
        <f t="shared" si="3155"/>
        <v>AV$19</v>
      </c>
      <c r="AW1883" s="190" t="str">
        <f t="shared" si="3155"/>
        <v>AW$19</v>
      </c>
      <c r="AX1883" s="190" t="str">
        <f t="shared" si="3155"/>
        <v>AX$19</v>
      </c>
      <c r="AY1883" s="190" t="str">
        <f t="shared" si="3155"/>
        <v>AY$19</v>
      </c>
      <c r="AZ1883" s="190" t="str">
        <f t="shared" si="3155"/>
        <v>AZ$19</v>
      </c>
      <c r="BA1883" s="190" t="str">
        <f t="shared" si="3155"/>
        <v>BA$19</v>
      </c>
      <c r="BB1883" s="190" t="str">
        <f t="shared" si="3155"/>
        <v>BB$19</v>
      </c>
      <c r="BC1883" s="190" t="str">
        <f t="shared" si="3155"/>
        <v>BC$19</v>
      </c>
      <c r="BD1883" s="190" t="str">
        <f t="shared" si="3155"/>
        <v>BD$19</v>
      </c>
      <c r="BE1883" s="190" t="str">
        <f t="shared" si="3155"/>
        <v>BE$19</v>
      </c>
      <c r="BF1883" s="190" t="str">
        <f t="shared" si="3155"/>
        <v>BF$19</v>
      </c>
      <c r="BG1883" s="190" t="str">
        <f t="shared" si="3155"/>
        <v>BG$19</v>
      </c>
      <c r="BH1883" s="190" t="str">
        <f t="shared" si="3155"/>
        <v>BH$19</v>
      </c>
      <c r="BI1883" s="190" t="str">
        <f t="shared" si="3155"/>
        <v>BI$19</v>
      </c>
      <c r="BJ1883" s="190" t="str">
        <f t="shared" si="3155"/>
        <v>BJ$19</v>
      </c>
      <c r="BK1883" s="190" t="str">
        <f t="shared" si="3155"/>
        <v>BK$19</v>
      </c>
      <c r="BL1883" s="190" t="str">
        <f t="shared" si="3155"/>
        <v>BL$19</v>
      </c>
      <c r="BM1883" s="190" t="str">
        <f t="shared" si="3155"/>
        <v>BM$19</v>
      </c>
      <c r="BN1883" s="190" t="str">
        <f t="shared" si="3155"/>
        <v>BN$19</v>
      </c>
      <c r="BO1883" s="190" t="str">
        <f t="shared" si="3155"/>
        <v>BO$19</v>
      </c>
      <c r="BP1883" s="190" t="str">
        <f t="shared" si="3155"/>
        <v>BP$19</v>
      </c>
      <c r="BQ1883" s="190" t="str">
        <f t="shared" si="3155"/>
        <v>BQ$19</v>
      </c>
      <c r="BR1883" s="190" t="str">
        <f t="shared" si="3155"/>
        <v>BR$19</v>
      </c>
      <c r="BS1883" s="190" t="str">
        <f t="shared" si="3155"/>
        <v>BS$19</v>
      </c>
      <c r="BT1883" s="190" t="str">
        <f t="shared" si="3155"/>
        <v>BT$19</v>
      </c>
      <c r="BU1883" s="190" t="str">
        <f t="shared" si="3155"/>
        <v>BU$19</v>
      </c>
      <c r="BV1883" s="190" t="str">
        <f t="shared" si="3155"/>
        <v>BV$19</v>
      </c>
      <c r="BW1883" s="190" t="str">
        <f t="shared" si="3155"/>
        <v>BW$19</v>
      </c>
      <c r="BX1883" s="190" t="str">
        <f t="shared" si="3155"/>
        <v>BX$19</v>
      </c>
      <c r="BY1883" s="190" t="str">
        <f t="shared" si="3155"/>
        <v>BY$19</v>
      </c>
      <c r="BZ1883" s="190" t="str">
        <f t="shared" si="3155"/>
        <v>BZ$19</v>
      </c>
      <c r="CA1883" s="190" t="str">
        <f t="shared" si="3155"/>
        <v>CA$19</v>
      </c>
      <c r="CB1883" s="190" t="str">
        <f t="shared" si="3155"/>
        <v>CB$19</v>
      </c>
      <c r="CC1883" s="190" t="str">
        <f t="shared" si="3155"/>
        <v>CC$19</v>
      </c>
      <c r="CD1883" s="190" t="str">
        <f t="shared" si="3155"/>
        <v>CD$19</v>
      </c>
      <c r="CE1883" s="190" t="str">
        <f t="shared" ref="CE1883:CL1883" si="3156">CE$23</f>
        <v>CE$19</v>
      </c>
      <c r="CF1883" s="190" t="str">
        <f t="shared" si="3156"/>
        <v>CF$19</v>
      </c>
      <c r="CG1883" s="190" t="str">
        <f t="shared" si="3156"/>
        <v>CG$19</v>
      </c>
      <c r="CH1883" s="190" t="str">
        <f t="shared" si="3156"/>
        <v>CH$19</v>
      </c>
      <c r="CI1883" s="190" t="str">
        <f t="shared" si="3156"/>
        <v>CI$19</v>
      </c>
      <c r="CJ1883" s="190" t="str">
        <f t="shared" si="3156"/>
        <v>CJ$19</v>
      </c>
      <c r="CK1883" s="190" t="str">
        <f t="shared" si="3156"/>
        <v>CK$19</v>
      </c>
      <c r="CL1883" s="190" t="str">
        <f t="shared" si="3156"/>
        <v>CL$19</v>
      </c>
      <c r="CN1883" s="201"/>
      <c r="CO1883" s="190" t="str">
        <f t="shared" ref="CO1883:DL1883" si="3157">CO$23</f>
        <v>CO$19</v>
      </c>
      <c r="CP1883" s="190" t="str">
        <f t="shared" si="3157"/>
        <v>CP$19</v>
      </c>
      <c r="CQ1883" s="190" t="str">
        <f t="shared" si="3157"/>
        <v>CQ$19</v>
      </c>
      <c r="CR1883" s="190" t="str">
        <f t="shared" si="3157"/>
        <v>CR$19</v>
      </c>
      <c r="CS1883" s="190" t="str">
        <f t="shared" si="3157"/>
        <v>CS$19</v>
      </c>
      <c r="CT1883" s="190" t="str">
        <f t="shared" si="3157"/>
        <v>CT$19</v>
      </c>
      <c r="CU1883" s="190" t="str">
        <f t="shared" si="3157"/>
        <v>CU$19</v>
      </c>
      <c r="CV1883" s="190" t="str">
        <f t="shared" si="3157"/>
        <v>CV$19</v>
      </c>
      <c r="CW1883" s="190" t="str">
        <f t="shared" si="3157"/>
        <v>CW$19</v>
      </c>
      <c r="CX1883" s="190" t="str">
        <f t="shared" si="3157"/>
        <v>CX$19</v>
      </c>
      <c r="CY1883" s="190" t="str">
        <f t="shared" si="3157"/>
        <v>CY$19</v>
      </c>
      <c r="CZ1883" s="190" t="str">
        <f t="shared" si="3157"/>
        <v>CZ$19</v>
      </c>
      <c r="DA1883" s="190" t="str">
        <f t="shared" si="3157"/>
        <v>DA$19</v>
      </c>
      <c r="DB1883" s="190" t="str">
        <f t="shared" si="3157"/>
        <v>DB$19</v>
      </c>
      <c r="DC1883" s="190" t="str">
        <f t="shared" si="3157"/>
        <v>DC$19</v>
      </c>
      <c r="DD1883" s="190" t="str">
        <f t="shared" si="3157"/>
        <v>DD$19</v>
      </c>
      <c r="DE1883" s="190" t="str">
        <f t="shared" si="3157"/>
        <v>DE$19</v>
      </c>
      <c r="DF1883" s="190" t="str">
        <f t="shared" si="3157"/>
        <v>DF$19</v>
      </c>
      <c r="DG1883" s="190" t="str">
        <f t="shared" si="3157"/>
        <v>DG$19</v>
      </c>
      <c r="DH1883" s="190" t="str">
        <f t="shared" si="3157"/>
        <v>DH$19</v>
      </c>
      <c r="DI1883" s="190" t="str">
        <f t="shared" si="3157"/>
        <v>DI$19</v>
      </c>
      <c r="DJ1883" s="190" t="str">
        <f t="shared" si="3157"/>
        <v>DJ$19</v>
      </c>
      <c r="DK1883" s="190" t="str">
        <f t="shared" si="3157"/>
        <v>DK$19</v>
      </c>
      <c r="DL1883" s="190" t="str">
        <f t="shared" si="3157"/>
        <v>DL$19</v>
      </c>
    </row>
    <row r="1884" spans="1:116" x14ac:dyDescent="0.35">
      <c r="A1884" s="142" t="s">
        <v>218</v>
      </c>
      <c r="B1884" s="31" t="s">
        <v>81</v>
      </c>
      <c r="C1884" s="31"/>
      <c r="D1884" t="s">
        <v>541</v>
      </c>
      <c r="E1884" s="8" t="str">
        <f t="shared" ref="E1884:E1902" si="3158">ROW()&amp;" "&amp;D1884</f>
        <v>1884 SEASON MONTHL-TV-V</v>
      </c>
      <c r="F1884" t="s">
        <v>553</v>
      </c>
      <c r="G1884" s="175" t="s">
        <v>463</v>
      </c>
      <c r="H1884" s="142"/>
      <c r="I1884" s="144"/>
      <c r="J1884" s="144"/>
      <c r="K1884" s="142"/>
      <c r="L1884" s="142"/>
      <c r="M1884" s="142"/>
      <c r="N1884" s="142"/>
      <c r="O1884" s="142"/>
      <c r="P1884" s="142"/>
      <c r="R1884" s="143"/>
      <c r="S1884" s="168"/>
      <c r="T1884" s="168"/>
      <c r="U1884" s="168"/>
      <c r="V1884" s="168"/>
      <c r="W1884" s="168"/>
      <c r="X1884" s="168"/>
      <c r="Y1884" s="168"/>
      <c r="Z1884" s="168"/>
      <c r="AA1884" s="168"/>
      <c r="AB1884" s="168"/>
      <c r="AC1884" s="168"/>
      <c r="AD1884" s="168"/>
      <c r="AE1884" s="168"/>
      <c r="AF1884" s="168"/>
      <c r="AG1884" s="168"/>
      <c r="AH1884" s="168"/>
      <c r="AI1884" s="168"/>
      <c r="AJ1884" s="168"/>
      <c r="AK1884" s="168"/>
      <c r="AL1884" s="168"/>
      <c r="AM1884" s="168"/>
      <c r="AN1884" s="168"/>
      <c r="AO1884" s="168"/>
      <c r="AP1884" s="168"/>
      <c r="AQ1884" s="168"/>
      <c r="AR1884" s="168"/>
      <c r="AS1884" s="168"/>
      <c r="AT1884" s="168"/>
      <c r="AU1884" s="168"/>
      <c r="AV1884" s="168"/>
      <c r="AW1884" s="168"/>
      <c r="AX1884" s="168"/>
      <c r="AY1884" s="168"/>
      <c r="AZ1884" s="168"/>
      <c r="BA1884" s="168"/>
      <c r="BB1884" s="168"/>
      <c r="BC1884" s="168"/>
      <c r="BD1884" s="168"/>
      <c r="BE1884" s="168"/>
      <c r="BF1884" s="168"/>
      <c r="BG1884" s="168"/>
      <c r="BH1884" s="168"/>
      <c r="BI1884" s="168"/>
      <c r="BJ1884" s="168"/>
      <c r="BK1884" s="168"/>
      <c r="BL1884" s="168"/>
      <c r="BM1884" s="168"/>
      <c r="BN1884" s="168"/>
      <c r="BO1884" s="168"/>
      <c r="BP1884" s="168"/>
      <c r="BQ1884" s="168"/>
      <c r="BR1884" s="168"/>
      <c r="BS1884" s="168"/>
      <c r="BT1884" s="168"/>
      <c r="BU1884" s="168"/>
      <c r="BV1884" s="168"/>
      <c r="BW1884" s="168"/>
      <c r="BX1884" s="168"/>
      <c r="BY1884" s="168"/>
      <c r="BZ1884" s="168"/>
      <c r="CA1884" s="168"/>
      <c r="CB1884" s="168"/>
      <c r="CC1884" s="168"/>
      <c r="CD1884" s="168"/>
      <c r="CE1884" s="168"/>
      <c r="CF1884" s="168"/>
      <c r="CG1884" s="168"/>
      <c r="CH1884" s="168"/>
      <c r="CI1884" s="168"/>
      <c r="CJ1884" s="168"/>
      <c r="CK1884" s="168"/>
      <c r="CL1884" s="168"/>
      <c r="CN1884" s="144"/>
      <c r="CO1884" s="168"/>
      <c r="CP1884" s="168"/>
      <c r="CQ1884" s="168"/>
      <c r="CR1884" s="168"/>
      <c r="CS1884" s="168"/>
      <c r="CT1884" s="168"/>
      <c r="CU1884" s="168"/>
      <c r="CV1884" s="168"/>
      <c r="CW1884" s="168"/>
      <c r="CX1884" s="168"/>
      <c r="CY1884" s="168"/>
      <c r="CZ1884" s="168"/>
      <c r="DA1884" s="168"/>
      <c r="DB1884" s="168"/>
      <c r="DC1884" s="168"/>
      <c r="DD1884" s="168"/>
      <c r="DE1884" s="168"/>
      <c r="DF1884" s="168"/>
      <c r="DG1884" s="168"/>
      <c r="DH1884" s="168"/>
      <c r="DI1884" s="168"/>
      <c r="DJ1884" s="168"/>
      <c r="DK1884" s="168"/>
      <c r="DL1884" s="168"/>
    </row>
    <row r="1885" spans="1:116" x14ac:dyDescent="0.35">
      <c r="A1885" s="12"/>
      <c r="B1885" s="12" t="s">
        <v>332</v>
      </c>
      <c r="C1885" s="12"/>
      <c r="D1885" t="s">
        <v>541</v>
      </c>
      <c r="E1885" s="8" t="str">
        <f t="shared" si="3158"/>
        <v>1885 SEASON MONTHL-TV-V</v>
      </c>
      <c r="G1885" s="175" t="s">
        <v>464</v>
      </c>
      <c r="H1885" s="12"/>
      <c r="I1885" s="60"/>
      <c r="J1885" s="60"/>
      <c r="K1885" s="12"/>
      <c r="L1885" s="12"/>
      <c r="M1885" s="12"/>
      <c r="N1885" s="12"/>
      <c r="O1885" s="12"/>
      <c r="P1885" s="12"/>
      <c r="R1885" s="13"/>
      <c r="S1885" s="76"/>
      <c r="T1885" s="76"/>
      <c r="U1885" s="76"/>
      <c r="V1885" s="76"/>
      <c r="W1885" s="76"/>
      <c r="X1885" s="76"/>
      <c r="Y1885" s="76"/>
      <c r="Z1885" s="76"/>
      <c r="AA1885" s="76"/>
      <c r="AB1885" s="76"/>
      <c r="AC1885" s="76"/>
      <c r="AD1885" s="76"/>
      <c r="AE1885" s="76"/>
      <c r="AF1885" s="76"/>
      <c r="AG1885" s="76"/>
      <c r="AH1885" s="76"/>
      <c r="AI1885" s="76"/>
      <c r="AJ1885" s="76"/>
      <c r="AK1885" s="76"/>
      <c r="AL1885" s="76"/>
      <c r="AM1885" s="76"/>
      <c r="AN1885" s="76"/>
      <c r="AO1885" s="76"/>
      <c r="AP1885" s="76"/>
      <c r="AQ1885" s="76"/>
      <c r="AR1885" s="76"/>
      <c r="AS1885" s="76"/>
      <c r="AT1885" s="76"/>
      <c r="AU1885" s="76"/>
      <c r="AV1885" s="76"/>
      <c r="AW1885" s="76"/>
      <c r="AX1885" s="76"/>
      <c r="AY1885" s="76"/>
      <c r="AZ1885" s="76"/>
      <c r="BA1885" s="76"/>
      <c r="BB1885" s="76"/>
      <c r="BC1885" s="76"/>
      <c r="BD1885" s="76"/>
      <c r="BE1885" s="76"/>
      <c r="BF1885" s="76"/>
      <c r="BG1885" s="76"/>
      <c r="BH1885" s="76"/>
      <c r="BI1885" s="76"/>
      <c r="BJ1885" s="76"/>
      <c r="BK1885" s="76"/>
      <c r="BL1885" s="76"/>
      <c r="BM1885" s="76"/>
      <c r="BN1885" s="76"/>
      <c r="BO1885" s="76"/>
      <c r="BP1885" s="76"/>
      <c r="BQ1885" s="76"/>
      <c r="BR1885" s="76"/>
      <c r="BS1885" s="76"/>
      <c r="BT1885" s="76"/>
      <c r="BU1885" s="76"/>
      <c r="BV1885" s="76"/>
      <c r="BW1885" s="76"/>
      <c r="BX1885" s="76"/>
      <c r="BY1885" s="76"/>
      <c r="BZ1885" s="76"/>
      <c r="CA1885" s="76"/>
      <c r="CB1885" s="76"/>
      <c r="CC1885" s="76"/>
      <c r="CD1885" s="76"/>
      <c r="CE1885" s="76"/>
      <c r="CF1885" s="76"/>
      <c r="CG1885" s="76"/>
      <c r="CH1885" s="76"/>
      <c r="CI1885" s="76"/>
      <c r="CJ1885" s="76"/>
      <c r="CK1885" s="76"/>
      <c r="CL1885" s="76"/>
      <c r="CN1885" s="60"/>
      <c r="CO1885" s="239"/>
      <c r="CP1885" s="239"/>
      <c r="CQ1885" s="239"/>
      <c r="CR1885" s="239"/>
      <c r="CS1885" s="239"/>
      <c r="CT1885" s="239"/>
      <c r="CU1885" s="239"/>
      <c r="CV1885" s="239"/>
      <c r="CW1885" s="239"/>
      <c r="CX1885" s="239"/>
      <c r="CY1885" s="239"/>
      <c r="CZ1885" s="239"/>
      <c r="DA1885" s="239"/>
      <c r="DB1885" s="239"/>
      <c r="DC1885" s="239"/>
      <c r="DD1885" s="239"/>
      <c r="DE1885" s="239"/>
      <c r="DF1885" s="239"/>
      <c r="DG1885" s="239"/>
      <c r="DH1885" s="239"/>
      <c r="DI1885" s="239"/>
      <c r="DJ1885" s="239"/>
      <c r="DK1885" s="239"/>
      <c r="DL1885" s="239"/>
    </row>
    <row r="1886" spans="1:116" x14ac:dyDescent="0.35">
      <c r="A1886" s="12"/>
      <c r="B1886" s="12"/>
      <c r="C1886" s="12"/>
      <c r="D1886" t="s">
        <v>541</v>
      </c>
      <c r="E1886" s="8"/>
      <c r="G1886" s="143" t="s">
        <v>543</v>
      </c>
      <c r="H1886" s="12"/>
      <c r="I1886" s="60"/>
      <c r="J1886" s="60"/>
      <c r="K1886" s="12"/>
      <c r="L1886" s="12"/>
      <c r="M1886" s="12"/>
      <c r="N1886" s="12"/>
      <c r="O1886" s="12"/>
      <c r="P1886" s="12"/>
      <c r="R1886" s="13"/>
      <c r="S1886" s="76" cm="1">
        <f t="array" aca="1" ref="S1886" ca="1">INDIRECT(S1879)*INDEX($H1889:$I1900,MATCH(S$7,$I1889:$I1900,0),1)*12</f>
        <v>5000</v>
      </c>
      <c r="T1886" s="76" cm="1">
        <f t="array" aca="1" ref="T1886" ca="1">INDIRECT(T1879)*INDEX($H1889:$I1900,MATCH(T$7,$I1889:$I1900,0),1)*12</f>
        <v>7500</v>
      </c>
      <c r="U1886" s="76" cm="1">
        <f t="array" aca="1" ref="U1886" ca="1">INDIRECT(U1879)*INDEX($H1889:$I1900,MATCH(U$7,$I1889:$I1900,0),1)*12</f>
        <v>2500</v>
      </c>
      <c r="V1886" s="76" cm="1">
        <f t="array" aca="1" ref="V1886" ca="1">INDIRECT(V1879)*INDEX($H1889:$I1900,MATCH(V$7,$I1889:$I1900,0),1)*12</f>
        <v>7500</v>
      </c>
      <c r="W1886" s="76" cm="1">
        <f t="array" aca="1" ref="W1886" ca="1">INDIRECT(W1879)*INDEX($H1889:$I1900,MATCH(W$7,$I1889:$I1900,0),1)*12</f>
        <v>2500</v>
      </c>
      <c r="X1886" s="76" cm="1">
        <f t="array" aca="1" ref="X1886" ca="1">INDIRECT(X1879)*INDEX($H1889:$I1900,MATCH(X$7,$I1889:$I1900,0),1)*12</f>
        <v>7500</v>
      </c>
      <c r="Y1886" s="76" cm="1">
        <f t="array" aca="1" ref="Y1886" ca="1">INDIRECT(Y1879)*INDEX($H1889:$I1900,MATCH(Y$7,$I1889:$I1900,0),1)*12</f>
        <v>2500</v>
      </c>
      <c r="Z1886" s="76" cm="1">
        <f t="array" aca="1" ref="Z1886" ca="1">INDIRECT(Z1879)*INDEX($H1889:$I1900,MATCH(Z$7,$I1889:$I1900,0),1)*12</f>
        <v>7500</v>
      </c>
      <c r="AA1886" s="76" cm="1">
        <f t="array" aca="1" ref="AA1886" ca="1">INDIRECT(AA1879)*INDEX($H1889:$I1900,MATCH(AA$7,$I1889:$I1900,0),1)*12</f>
        <v>2500</v>
      </c>
      <c r="AB1886" s="76" cm="1">
        <f t="array" aca="1" ref="AB1886" ca="1">INDIRECT(AB1879)*INDEX($H1889:$I1900,MATCH(AB$7,$I1889:$I1900,0),1)*12</f>
        <v>7500</v>
      </c>
      <c r="AC1886" s="76" cm="1">
        <f t="array" aca="1" ref="AC1886" ca="1">INDIRECT(AC1879)*INDEX($H1889:$I1900,MATCH(AC$7,$I1889:$I1900,0),1)*12</f>
        <v>2500</v>
      </c>
      <c r="AD1886" s="76" cm="1">
        <f t="array" aca="1" ref="AD1886" ca="1">INDIRECT(AD1879)*INDEX($H1889:$I1900,MATCH(AD$7,$I1889:$I1900,0),1)*12</f>
        <v>4980</v>
      </c>
      <c r="AE1886" s="76" cm="1">
        <f t="array" aca="1" ref="AE1886" ca="1">INDIRECT(AE1879)*INDEX($H1889:$I1900,MATCH(AE$7,$I1889:$I1900,0),1)*12</f>
        <v>5000</v>
      </c>
      <c r="AF1886" s="76" cm="1">
        <f t="array" aca="1" ref="AF1886" ca="1">INDIRECT(AF1879)*INDEX($H1889:$I1900,MATCH(AF$7,$I1889:$I1900,0),1)*12</f>
        <v>7500</v>
      </c>
      <c r="AG1886" s="76" cm="1">
        <f t="array" aca="1" ref="AG1886" ca="1">INDIRECT(AG1879)*INDEX($H1889:$I1900,MATCH(AG$7,$I1889:$I1900,0),1)*12</f>
        <v>2500</v>
      </c>
      <c r="AH1886" s="76" cm="1">
        <f t="array" aca="1" ref="AH1886" ca="1">INDIRECT(AH1879)*INDEX($H1889:$I1900,MATCH(AH$7,$I1889:$I1900,0),1)*12</f>
        <v>7500</v>
      </c>
      <c r="AI1886" s="76" cm="1">
        <f t="array" aca="1" ref="AI1886" ca="1">INDIRECT(AI1879)*INDEX($H1889:$I1900,MATCH(AI$7,$I1889:$I1900,0),1)*12</f>
        <v>2500</v>
      </c>
      <c r="AJ1886" s="76" cm="1">
        <f t="array" aca="1" ref="AJ1886" ca="1">INDIRECT(AJ1879)*INDEX($H1889:$I1900,MATCH(AJ$7,$I1889:$I1900,0),1)*12</f>
        <v>7500</v>
      </c>
      <c r="AK1886" s="76" cm="1">
        <f t="array" aca="1" ref="AK1886" ca="1">INDIRECT(AK1879)*INDEX($H1889:$I1900,MATCH(AK$7,$I1889:$I1900,0),1)*12</f>
        <v>2500</v>
      </c>
      <c r="AL1886" s="76" cm="1">
        <f t="array" aca="1" ref="AL1886" ca="1">INDIRECT(AL1879)*INDEX($H1889:$I1900,MATCH(AL$7,$I1889:$I1900,0),1)*12</f>
        <v>7500</v>
      </c>
      <c r="AM1886" s="76" cm="1">
        <f t="array" aca="1" ref="AM1886" ca="1">INDIRECT(AM1879)*INDEX($H1889:$I1900,MATCH(AM$7,$I1889:$I1900,0),1)*12</f>
        <v>2500</v>
      </c>
      <c r="AN1886" s="76" cm="1">
        <f t="array" aca="1" ref="AN1886" ca="1">INDIRECT(AN1879)*INDEX($H1889:$I1900,MATCH(AN$7,$I1889:$I1900,0),1)*12</f>
        <v>7500</v>
      </c>
      <c r="AO1886" s="76" cm="1">
        <f t="array" aca="1" ref="AO1886" ca="1">INDIRECT(AO1879)*INDEX($H1889:$I1900,MATCH(AO$7,$I1889:$I1900,0),1)*12</f>
        <v>2500</v>
      </c>
      <c r="AP1886" s="76" cm="1">
        <f t="array" aca="1" ref="AP1886" ca="1">INDIRECT(AP1879)*INDEX($H1889:$I1900,MATCH(AP$7,$I1889:$I1900,0),1)*12</f>
        <v>4980</v>
      </c>
      <c r="AQ1886" s="76" cm="1">
        <f t="array" aca="1" ref="AQ1886" ca="1">INDIRECT(AQ1879)*INDEX($H1889:$I1900,MATCH(AQ$7,$I1889:$I1900,0),1)*12</f>
        <v>5000</v>
      </c>
      <c r="AR1886" s="76" cm="1">
        <f t="array" aca="1" ref="AR1886" ca="1">INDIRECT(AR1879)*INDEX($H1889:$I1900,MATCH(AR$7,$I1889:$I1900,0),1)*12</f>
        <v>7500</v>
      </c>
      <c r="AS1886" s="76" cm="1">
        <f t="array" aca="1" ref="AS1886" ca="1">INDIRECT(AS1879)*INDEX($H1889:$I1900,MATCH(AS$7,$I1889:$I1900,0),1)*12</f>
        <v>2500</v>
      </c>
      <c r="AT1886" s="76" cm="1">
        <f t="array" aca="1" ref="AT1886" ca="1">INDIRECT(AT1879)*INDEX($H1889:$I1900,MATCH(AT$7,$I1889:$I1900,0),1)*12</f>
        <v>7500</v>
      </c>
      <c r="AU1886" s="76" cm="1">
        <f t="array" aca="1" ref="AU1886" ca="1">INDIRECT(AU1879)*INDEX($H1889:$I1900,MATCH(AU$7,$I1889:$I1900,0),1)*12</f>
        <v>2500</v>
      </c>
      <c r="AV1886" s="76" cm="1">
        <f t="array" aca="1" ref="AV1886" ca="1">INDIRECT(AV1879)*INDEX($H1889:$I1900,MATCH(AV$7,$I1889:$I1900,0),1)*12</f>
        <v>7500</v>
      </c>
      <c r="AW1886" s="76" cm="1">
        <f t="array" aca="1" ref="AW1886" ca="1">INDIRECT(AW1879)*INDEX($H1889:$I1900,MATCH(AW$7,$I1889:$I1900,0),1)*12</f>
        <v>2500</v>
      </c>
      <c r="AX1886" s="76" cm="1">
        <f t="array" aca="1" ref="AX1886" ca="1">INDIRECT(AX1879)*INDEX($H1889:$I1900,MATCH(AX$7,$I1889:$I1900,0),1)*12</f>
        <v>7500</v>
      </c>
      <c r="AY1886" s="76" cm="1">
        <f t="array" aca="1" ref="AY1886" ca="1">INDIRECT(AY1879)*INDEX($H1889:$I1900,MATCH(AY$7,$I1889:$I1900,0),1)*12</f>
        <v>2500</v>
      </c>
      <c r="AZ1886" s="76" cm="1">
        <f t="array" aca="1" ref="AZ1886" ca="1">INDIRECT(AZ1879)*INDEX($H1889:$I1900,MATCH(AZ$7,$I1889:$I1900,0),1)*12</f>
        <v>7500</v>
      </c>
      <c r="BA1886" s="76" cm="1">
        <f t="array" aca="1" ref="BA1886" ca="1">INDIRECT(BA1879)*INDEX($H1889:$I1900,MATCH(BA$7,$I1889:$I1900,0),1)*12</f>
        <v>2500</v>
      </c>
      <c r="BB1886" s="76" cm="1">
        <f t="array" aca="1" ref="BB1886" ca="1">INDIRECT(BB1879)*INDEX($H1889:$I1900,MATCH(BB$7,$I1889:$I1900,0),1)*12</f>
        <v>4980</v>
      </c>
      <c r="BC1886" s="76" cm="1">
        <f t="array" aca="1" ref="BC1886" ca="1">INDIRECT(BC1879)*INDEX($H1889:$I1900,MATCH(BC$7,$I1889:$I1900,0),1)*12</f>
        <v>5000</v>
      </c>
      <c r="BD1886" s="76" cm="1">
        <f t="array" aca="1" ref="BD1886" ca="1">INDIRECT(BD1879)*INDEX($H1889:$I1900,MATCH(BD$7,$I1889:$I1900,0),1)*12</f>
        <v>7500</v>
      </c>
      <c r="BE1886" s="76" cm="1">
        <f t="array" aca="1" ref="BE1886" ca="1">INDIRECT(BE1879)*INDEX($H1889:$I1900,MATCH(BE$7,$I1889:$I1900,0),1)*12</f>
        <v>2500</v>
      </c>
      <c r="BF1886" s="76" cm="1">
        <f t="array" aca="1" ref="BF1886" ca="1">INDIRECT(BF1879)*INDEX($H1889:$I1900,MATCH(BF$7,$I1889:$I1900,0),1)*12</f>
        <v>7500</v>
      </c>
      <c r="BG1886" s="76" cm="1">
        <f t="array" aca="1" ref="BG1886" ca="1">INDIRECT(BG1879)*INDEX($H1889:$I1900,MATCH(BG$7,$I1889:$I1900,0),1)*12</f>
        <v>2500</v>
      </c>
      <c r="BH1886" s="76" cm="1">
        <f t="array" aca="1" ref="BH1886" ca="1">INDIRECT(BH1879)*INDEX($H1889:$I1900,MATCH(BH$7,$I1889:$I1900,0),1)*12</f>
        <v>7500</v>
      </c>
      <c r="BI1886" s="76" cm="1">
        <f t="array" aca="1" ref="BI1886" ca="1">INDIRECT(BI1879)*INDEX($H1889:$I1900,MATCH(BI$7,$I1889:$I1900,0),1)*12</f>
        <v>2500</v>
      </c>
      <c r="BJ1886" s="76" cm="1">
        <f t="array" aca="1" ref="BJ1886" ca="1">INDIRECT(BJ1879)*INDEX($H1889:$I1900,MATCH(BJ$7,$I1889:$I1900,0),1)*12</f>
        <v>7500</v>
      </c>
      <c r="BK1886" s="76" cm="1">
        <f t="array" aca="1" ref="BK1886" ca="1">INDIRECT(BK1879)*INDEX($H1889:$I1900,MATCH(BK$7,$I1889:$I1900,0),1)*12</f>
        <v>2500</v>
      </c>
      <c r="BL1886" s="76" cm="1">
        <f t="array" aca="1" ref="BL1886" ca="1">INDIRECT(BL1879)*INDEX($H1889:$I1900,MATCH(BL$7,$I1889:$I1900,0),1)*12</f>
        <v>7500</v>
      </c>
      <c r="BM1886" s="76" cm="1">
        <f t="array" aca="1" ref="BM1886" ca="1">INDIRECT(BM1879)*INDEX($H1889:$I1900,MATCH(BM$7,$I1889:$I1900,0),1)*12</f>
        <v>2500</v>
      </c>
      <c r="BN1886" s="76" cm="1">
        <f t="array" aca="1" ref="BN1886" ca="1">INDIRECT(BN1879)*INDEX($H1889:$I1900,MATCH(BN$7,$I1889:$I1900,0),1)*12</f>
        <v>4980</v>
      </c>
      <c r="BO1886" s="76" cm="1">
        <f t="array" aca="1" ref="BO1886" ca="1">INDIRECT(BO1879)*INDEX($H1889:$I1900,MATCH(BO$7,$I1889:$I1900,0),1)*12</f>
        <v>5000</v>
      </c>
      <c r="BP1886" s="76" cm="1">
        <f t="array" aca="1" ref="BP1886" ca="1">INDIRECT(BP1879)*INDEX($H1889:$I1900,MATCH(BP$7,$I1889:$I1900,0),1)*12</f>
        <v>7500</v>
      </c>
      <c r="BQ1886" s="76" cm="1">
        <f t="array" aca="1" ref="BQ1886" ca="1">INDIRECT(BQ1879)*INDEX($H1889:$I1900,MATCH(BQ$7,$I1889:$I1900,0),1)*12</f>
        <v>2500</v>
      </c>
      <c r="BR1886" s="76" cm="1">
        <f t="array" aca="1" ref="BR1886" ca="1">INDIRECT(BR1879)*INDEX($H1889:$I1900,MATCH(BR$7,$I1889:$I1900,0),1)*12</f>
        <v>7500</v>
      </c>
      <c r="BS1886" s="76" cm="1">
        <f t="array" aca="1" ref="BS1886" ca="1">INDIRECT(BS1879)*INDEX($H1889:$I1900,MATCH(BS$7,$I1889:$I1900,0),1)*12</f>
        <v>2500</v>
      </c>
      <c r="BT1886" s="76" cm="1">
        <f t="array" aca="1" ref="BT1886" ca="1">INDIRECT(BT1879)*INDEX($H1889:$I1900,MATCH(BT$7,$I1889:$I1900,0),1)*12</f>
        <v>7500</v>
      </c>
      <c r="BU1886" s="76" cm="1">
        <f t="array" aca="1" ref="BU1886" ca="1">INDIRECT(BU1879)*INDEX($H1889:$I1900,MATCH(BU$7,$I1889:$I1900,0),1)*12</f>
        <v>2500</v>
      </c>
      <c r="BV1886" s="76" cm="1">
        <f t="array" aca="1" ref="BV1886" ca="1">INDIRECT(BV1879)*INDEX($H1889:$I1900,MATCH(BV$7,$I1889:$I1900,0),1)*12</f>
        <v>7500</v>
      </c>
      <c r="BW1886" s="76" cm="1">
        <f t="array" aca="1" ref="BW1886" ca="1">INDIRECT(BW1879)*INDEX($H1889:$I1900,MATCH(BW$7,$I1889:$I1900,0),1)*12</f>
        <v>2500</v>
      </c>
      <c r="BX1886" s="76" cm="1">
        <f t="array" aca="1" ref="BX1886" ca="1">INDIRECT(BX1879)*INDEX($H1889:$I1900,MATCH(BX$7,$I1889:$I1900,0),1)*12</f>
        <v>7500</v>
      </c>
      <c r="BY1886" s="76" cm="1">
        <f t="array" aca="1" ref="BY1886" ca="1">INDIRECT(BY1879)*INDEX($H1889:$I1900,MATCH(BY$7,$I1889:$I1900,0),1)*12</f>
        <v>2500</v>
      </c>
      <c r="BZ1886" s="76" cm="1">
        <f t="array" aca="1" ref="BZ1886" ca="1">INDIRECT(BZ1879)*INDEX($H1889:$I1900,MATCH(BZ$7,$I1889:$I1900,0),1)*12</f>
        <v>4980</v>
      </c>
      <c r="CA1886" s="76" cm="1">
        <f t="array" aca="1" ref="CA1886" ca="1">INDIRECT(CA1879)*INDEX($H1889:$I1900,MATCH(CA$7,$I1889:$I1900,0),1)*12</f>
        <v>5000</v>
      </c>
      <c r="CB1886" s="76" cm="1">
        <f t="array" aca="1" ref="CB1886" ca="1">INDIRECT(CB1879)*INDEX($H1889:$I1900,MATCH(CB$7,$I1889:$I1900,0),1)*12</f>
        <v>7500</v>
      </c>
      <c r="CC1886" s="76" cm="1">
        <f t="array" aca="1" ref="CC1886" ca="1">INDIRECT(CC1879)*INDEX($H1889:$I1900,MATCH(CC$7,$I1889:$I1900,0),1)*12</f>
        <v>2500</v>
      </c>
      <c r="CD1886" s="76" cm="1">
        <f t="array" aca="1" ref="CD1886" ca="1">INDIRECT(CD1879)*INDEX($H1889:$I1900,MATCH(CD$7,$I1889:$I1900,0),1)*12</f>
        <v>7500</v>
      </c>
      <c r="CE1886" s="76" cm="1">
        <f t="array" aca="1" ref="CE1886" ca="1">INDIRECT(CE1879)*INDEX($H1889:$I1900,MATCH(CE$7,$I1889:$I1900,0),1)*12</f>
        <v>2500</v>
      </c>
      <c r="CF1886" s="76" cm="1">
        <f t="array" aca="1" ref="CF1886" ca="1">INDIRECT(CF1879)*INDEX($H1889:$I1900,MATCH(CF$7,$I1889:$I1900,0),1)*12</f>
        <v>7500</v>
      </c>
      <c r="CG1886" s="76" cm="1">
        <f t="array" aca="1" ref="CG1886" ca="1">INDIRECT(CG1879)*INDEX($H1889:$I1900,MATCH(CG$7,$I1889:$I1900,0),1)*12</f>
        <v>2500</v>
      </c>
      <c r="CH1886" s="76" cm="1">
        <f t="array" aca="1" ref="CH1886" ca="1">INDIRECT(CH1879)*INDEX($H1889:$I1900,MATCH(CH$7,$I1889:$I1900,0),1)*12</f>
        <v>7500</v>
      </c>
      <c r="CI1886" s="76" cm="1">
        <f t="array" aca="1" ref="CI1886" ca="1">INDIRECT(CI1879)*INDEX($H1889:$I1900,MATCH(CI$7,$I1889:$I1900,0),1)*12</f>
        <v>2500</v>
      </c>
      <c r="CJ1886" s="76" cm="1">
        <f t="array" aca="1" ref="CJ1886" ca="1">INDIRECT(CJ1879)*INDEX($H1889:$I1900,MATCH(CJ$7,$I1889:$I1900,0),1)*12</f>
        <v>7500</v>
      </c>
      <c r="CK1886" s="76" cm="1">
        <f t="array" aca="1" ref="CK1886" ca="1">INDIRECT(CK1879)*INDEX($H1889:$I1900,MATCH(CK$7,$I1889:$I1900,0),1)*12</f>
        <v>2500</v>
      </c>
      <c r="CL1886" s="76" cm="1">
        <f t="array" aca="1" ref="CL1886" ca="1">INDIRECT(CL1879)*INDEX($H1889:$I1900,MATCH(CL$7,$I1889:$I1900,0),1)*12</f>
        <v>4980</v>
      </c>
      <c r="CN1886" s="60"/>
      <c r="CO1886" s="239"/>
      <c r="CP1886" s="239"/>
      <c r="CQ1886" s="239"/>
      <c r="CR1886" s="239"/>
      <c r="CS1886" s="239"/>
      <c r="CT1886" s="239"/>
      <c r="CU1886" s="239"/>
      <c r="CV1886" s="239"/>
      <c r="CW1886" s="239"/>
      <c r="CX1886" s="239"/>
      <c r="CY1886" s="239"/>
      <c r="CZ1886" s="239"/>
      <c r="DA1886" s="239"/>
      <c r="DB1886" s="239"/>
      <c r="DC1886" s="239"/>
      <c r="DD1886" s="239"/>
      <c r="DE1886" s="239"/>
      <c r="DF1886" s="239"/>
      <c r="DG1886" s="239"/>
      <c r="DH1886" s="239"/>
      <c r="DI1886" s="239"/>
      <c r="DJ1886" s="239"/>
      <c r="DK1886" s="239"/>
      <c r="DL1886" s="239"/>
    </row>
    <row r="1887" spans="1:116" x14ac:dyDescent="0.35">
      <c r="D1887" t="s">
        <v>541</v>
      </c>
      <c r="E1887" s="8"/>
      <c r="G1887" s="95" t="str">
        <f>G1881</f>
        <v>Primary volume driver</v>
      </c>
      <c r="H1887" s="12"/>
      <c r="I1887" s="60"/>
      <c r="J1887" s="60"/>
      <c r="K1887" s="38"/>
      <c r="L1887" s="38"/>
      <c r="M1887" s="38"/>
      <c r="N1887" s="38"/>
      <c r="O1887" s="38"/>
      <c r="P1887" s="38"/>
      <c r="R1887" s="15"/>
      <c r="S1887" s="240"/>
      <c r="T1887" s="240"/>
      <c r="U1887" s="240"/>
      <c r="V1887" s="240"/>
      <c r="W1887" s="240"/>
      <c r="X1887" s="240"/>
      <c r="Y1887" s="240"/>
      <c r="Z1887" s="240"/>
      <c r="AA1887" s="240"/>
      <c r="AB1887" s="240"/>
      <c r="AC1887" s="240"/>
      <c r="AD1887" s="240"/>
      <c r="AE1887" s="240"/>
      <c r="AF1887" s="240"/>
      <c r="AG1887" s="240"/>
      <c r="AH1887" s="240"/>
      <c r="AI1887" s="240"/>
      <c r="AJ1887" s="240"/>
      <c r="AK1887" s="240"/>
      <c r="AL1887" s="240"/>
      <c r="AM1887" s="240"/>
      <c r="AN1887" s="240"/>
      <c r="AO1887" s="240"/>
      <c r="AP1887" s="240"/>
      <c r="AQ1887" s="240"/>
      <c r="AR1887" s="240"/>
      <c r="AS1887" s="240"/>
      <c r="AT1887" s="240"/>
      <c r="AU1887" s="240"/>
      <c r="AV1887" s="240"/>
      <c r="AW1887" s="240"/>
      <c r="AX1887" s="240"/>
      <c r="AY1887" s="240"/>
      <c r="AZ1887" s="240"/>
      <c r="BA1887" s="240"/>
      <c r="BB1887" s="240"/>
      <c r="BC1887" s="240"/>
      <c r="BD1887" s="240"/>
      <c r="BE1887" s="240"/>
      <c r="BF1887" s="240"/>
      <c r="BG1887" s="240"/>
      <c r="BH1887" s="240"/>
      <c r="BI1887" s="240"/>
      <c r="BJ1887" s="240"/>
      <c r="BK1887" s="240"/>
      <c r="BL1887" s="240"/>
      <c r="BM1887" s="240"/>
      <c r="BN1887" s="240"/>
      <c r="BO1887" s="240"/>
      <c r="BP1887" s="240"/>
      <c r="BQ1887" s="240"/>
      <c r="BR1887" s="240"/>
      <c r="BS1887" s="240"/>
      <c r="BT1887" s="240"/>
      <c r="BU1887" s="240"/>
      <c r="BV1887" s="240"/>
      <c r="BW1887" s="240"/>
      <c r="BX1887" s="240"/>
      <c r="BY1887" s="240"/>
      <c r="BZ1887" s="240"/>
      <c r="CA1887" s="240"/>
      <c r="CB1887" s="240"/>
      <c r="CC1887" s="240"/>
      <c r="CD1887" s="240"/>
      <c r="CE1887" s="240"/>
      <c r="CF1887" s="240"/>
      <c r="CG1887" s="240"/>
      <c r="CH1887" s="240"/>
      <c r="CI1887" s="240"/>
      <c r="CJ1887" s="240"/>
      <c r="CK1887" s="240"/>
      <c r="CL1887" s="240"/>
      <c r="CN1887" s="240"/>
      <c r="CO1887" s="240"/>
      <c r="CP1887" s="240"/>
      <c r="CQ1887" s="240"/>
      <c r="CR1887" s="240"/>
      <c r="CS1887" s="240"/>
      <c r="CT1887" s="240"/>
      <c r="CU1887" s="240"/>
      <c r="CV1887" s="240"/>
      <c r="CW1887" s="240"/>
      <c r="CX1887" s="240"/>
      <c r="CY1887" s="240"/>
      <c r="CZ1887" s="240"/>
      <c r="DA1887" s="240"/>
      <c r="DB1887" s="240"/>
      <c r="DC1887" s="240"/>
      <c r="DD1887" s="240"/>
      <c r="DE1887" s="240"/>
      <c r="DF1887" s="240"/>
      <c r="DG1887" s="240"/>
      <c r="DH1887" s="240"/>
      <c r="DI1887" s="240"/>
      <c r="DJ1887" s="240"/>
      <c r="DK1887" s="240"/>
      <c r="DL1887" s="240"/>
    </row>
    <row r="1888" spans="1:116" x14ac:dyDescent="0.35">
      <c r="D1888" t="s">
        <v>541</v>
      </c>
      <c r="E1888" s="8"/>
      <c r="G1888" s="95" t="str">
        <f>"Seasonally adjusted # of "&amp;G1879&amp;"s"</f>
        <v>Seasonally adjusted # of procedures</v>
      </c>
      <c r="H1888" s="12"/>
      <c r="I1888" s="60"/>
      <c r="J1888" s="60"/>
      <c r="K1888" s="38"/>
      <c r="L1888" s="38"/>
      <c r="M1888" s="38"/>
      <c r="N1888" s="38"/>
      <c r="O1888" s="38"/>
      <c r="P1888" s="38"/>
      <c r="R1888" s="15"/>
      <c r="S1888" s="240"/>
      <c r="T1888" s="240"/>
      <c r="U1888" s="240"/>
      <c r="V1888" s="240"/>
      <c r="W1888" s="240"/>
      <c r="X1888" s="240"/>
      <c r="Y1888" s="240"/>
      <c r="Z1888" s="240"/>
      <c r="AA1888" s="240"/>
      <c r="AB1888" s="240"/>
      <c r="AC1888" s="240"/>
      <c r="AD1888" s="240"/>
      <c r="AE1888" s="240"/>
      <c r="AF1888" s="240"/>
      <c r="AG1888" s="240"/>
      <c r="AH1888" s="240"/>
      <c r="AI1888" s="240"/>
      <c r="AJ1888" s="240"/>
      <c r="AK1888" s="240"/>
      <c r="AL1888" s="240"/>
      <c r="AM1888" s="240"/>
      <c r="AN1888" s="240"/>
      <c r="AO1888" s="240"/>
      <c r="AP1888" s="240"/>
      <c r="AQ1888" s="240"/>
      <c r="AR1888" s="240"/>
      <c r="AS1888" s="240"/>
      <c r="AT1888" s="240"/>
      <c r="AU1888" s="240"/>
      <c r="AV1888" s="240"/>
      <c r="AW1888" s="240"/>
      <c r="AX1888" s="240"/>
      <c r="AY1888" s="240"/>
      <c r="AZ1888" s="240"/>
      <c r="BA1888" s="240"/>
      <c r="BB1888" s="240"/>
      <c r="BC1888" s="240"/>
      <c r="BD1888" s="240"/>
      <c r="BE1888" s="240"/>
      <c r="BF1888" s="240"/>
      <c r="BG1888" s="240"/>
      <c r="BH1888" s="240"/>
      <c r="BI1888" s="240"/>
      <c r="BJ1888" s="240"/>
      <c r="BK1888" s="240"/>
      <c r="BL1888" s="240"/>
      <c r="BM1888" s="240"/>
      <c r="BN1888" s="240"/>
      <c r="BO1888" s="240"/>
      <c r="BP1888" s="240"/>
      <c r="BQ1888" s="240"/>
      <c r="BR1888" s="240"/>
      <c r="BS1888" s="240"/>
      <c r="BT1888" s="240"/>
      <c r="BU1888" s="240"/>
      <c r="BV1888" s="240"/>
      <c r="BW1888" s="240"/>
      <c r="BX1888" s="240"/>
      <c r="BY1888" s="240"/>
      <c r="BZ1888" s="240"/>
      <c r="CA1888" s="240"/>
      <c r="CB1888" s="240"/>
      <c r="CC1888" s="240"/>
      <c r="CD1888" s="240"/>
      <c r="CE1888" s="240"/>
      <c r="CF1888" s="240"/>
      <c r="CG1888" s="240"/>
      <c r="CH1888" s="240"/>
      <c r="CI1888" s="240"/>
      <c r="CJ1888" s="240"/>
      <c r="CK1888" s="240"/>
      <c r="CL1888" s="240"/>
      <c r="CN1888" s="240"/>
      <c r="CO1888" s="240"/>
      <c r="CP1888" s="240"/>
      <c r="CQ1888" s="240"/>
      <c r="CR1888" s="240"/>
      <c r="CS1888" s="240"/>
      <c r="CT1888" s="240"/>
      <c r="CU1888" s="240"/>
      <c r="CV1888" s="240"/>
      <c r="CW1888" s="240"/>
      <c r="CX1888" s="240"/>
      <c r="CY1888" s="240"/>
      <c r="CZ1888" s="240"/>
      <c r="DA1888" s="240"/>
      <c r="DB1888" s="240"/>
      <c r="DC1888" s="240"/>
      <c r="DD1888" s="240"/>
      <c r="DE1888" s="240"/>
      <c r="DF1888" s="240"/>
      <c r="DG1888" s="240"/>
      <c r="DH1888" s="240"/>
      <c r="DI1888" s="240"/>
      <c r="DJ1888" s="240"/>
      <c r="DK1888" s="240"/>
      <c r="DL1888" s="240"/>
    </row>
    <row r="1889" spans="2:116" x14ac:dyDescent="0.35">
      <c r="D1889" t="s">
        <v>541</v>
      </c>
      <c r="E1889" s="8"/>
      <c r="G1889" s="127"/>
      <c r="H1889" s="16">
        <v>8.3333333333333329E-2</v>
      </c>
      <c r="I1889" s="60">
        <v>1</v>
      </c>
      <c r="J1889" s="60"/>
      <c r="K1889" s="38"/>
      <c r="L1889" s="38"/>
      <c r="M1889" s="38"/>
      <c r="N1889" s="38"/>
      <c r="O1889" s="38"/>
      <c r="P1889" s="38"/>
      <c r="R1889" s="15"/>
      <c r="S1889" s="240"/>
      <c r="T1889" s="240"/>
      <c r="U1889" s="240"/>
      <c r="V1889" s="240"/>
      <c r="W1889" s="240"/>
      <c r="X1889" s="240"/>
      <c r="Y1889" s="240"/>
      <c r="Z1889" s="240"/>
      <c r="AA1889" s="240"/>
      <c r="AB1889" s="240"/>
      <c r="AC1889" s="240"/>
      <c r="AD1889" s="240"/>
      <c r="AE1889" s="240"/>
      <c r="AF1889" s="240"/>
      <c r="AG1889" s="240"/>
      <c r="AH1889" s="240"/>
      <c r="AI1889" s="240"/>
      <c r="AJ1889" s="240"/>
      <c r="AK1889" s="240"/>
      <c r="AL1889" s="240"/>
      <c r="AM1889" s="240"/>
      <c r="AN1889" s="240"/>
      <c r="AO1889" s="240"/>
      <c r="AP1889" s="240"/>
      <c r="AQ1889" s="240"/>
      <c r="AR1889" s="240"/>
      <c r="AS1889" s="240"/>
      <c r="AT1889" s="240"/>
      <c r="AU1889" s="240"/>
      <c r="AV1889" s="240"/>
      <c r="AW1889" s="240"/>
      <c r="AX1889" s="240"/>
      <c r="AY1889" s="240"/>
      <c r="AZ1889" s="240"/>
      <c r="BA1889" s="240"/>
      <c r="BB1889" s="240"/>
      <c r="BC1889" s="240"/>
      <c r="BD1889" s="240"/>
      <c r="BE1889" s="240"/>
      <c r="BF1889" s="240"/>
      <c r="BG1889" s="240"/>
      <c r="BH1889" s="240"/>
      <c r="BI1889" s="240"/>
      <c r="BJ1889" s="240"/>
      <c r="BK1889" s="240"/>
      <c r="BL1889" s="240"/>
      <c r="BM1889" s="240"/>
      <c r="BN1889" s="240"/>
      <c r="BO1889" s="240"/>
      <c r="BP1889" s="240"/>
      <c r="BQ1889" s="240"/>
      <c r="BR1889" s="240"/>
      <c r="BS1889" s="240"/>
      <c r="BT1889" s="240"/>
      <c r="BU1889" s="240"/>
      <c r="BV1889" s="240"/>
      <c r="BW1889" s="240"/>
      <c r="BX1889" s="240"/>
      <c r="BY1889" s="240"/>
      <c r="BZ1889" s="240"/>
      <c r="CA1889" s="240"/>
      <c r="CB1889" s="240"/>
      <c r="CC1889" s="240"/>
      <c r="CD1889" s="240"/>
      <c r="CE1889" s="240"/>
      <c r="CF1889" s="240"/>
      <c r="CG1889" s="240"/>
      <c r="CH1889" s="240"/>
      <c r="CI1889" s="240"/>
      <c r="CJ1889" s="240"/>
      <c r="CK1889" s="240"/>
      <c r="CL1889" s="240"/>
      <c r="CN1889" s="240"/>
      <c r="CO1889" s="240"/>
      <c r="CP1889" s="240"/>
      <c r="CQ1889" s="240"/>
      <c r="CR1889" s="240"/>
      <c r="CS1889" s="240"/>
      <c r="CT1889" s="240"/>
      <c r="CU1889" s="240"/>
      <c r="CV1889" s="240"/>
      <c r="CW1889" s="240"/>
      <c r="CX1889" s="240"/>
      <c r="CY1889" s="240"/>
      <c r="CZ1889" s="240"/>
      <c r="DA1889" s="240"/>
      <c r="DB1889" s="240"/>
      <c r="DC1889" s="240"/>
      <c r="DD1889" s="240"/>
      <c r="DE1889" s="240"/>
      <c r="DF1889" s="240"/>
      <c r="DG1889" s="240"/>
      <c r="DH1889" s="240"/>
      <c r="DI1889" s="240"/>
      <c r="DJ1889" s="240"/>
      <c r="DK1889" s="240"/>
      <c r="DL1889" s="240"/>
    </row>
    <row r="1890" spans="2:116" x14ac:dyDescent="0.35">
      <c r="D1890" t="s">
        <v>541</v>
      </c>
      <c r="E1890" s="8"/>
      <c r="G1890" s="127" t="s">
        <v>542</v>
      </c>
      <c r="H1890" s="16">
        <v>0.125</v>
      </c>
      <c r="I1890" s="60">
        <f>I1889+1</f>
        <v>2</v>
      </c>
      <c r="J1890" s="60"/>
      <c r="K1890" s="38"/>
      <c r="L1890" s="38"/>
      <c r="M1890" s="38"/>
      <c r="N1890" s="38"/>
      <c r="O1890" s="38"/>
      <c r="P1890" s="38"/>
      <c r="R1890" s="15"/>
      <c r="S1890" s="240"/>
      <c r="T1890" s="240"/>
      <c r="U1890" s="240"/>
      <c r="V1890" s="240"/>
      <c r="W1890" s="240"/>
      <c r="X1890" s="240"/>
      <c r="Y1890" s="240"/>
      <c r="Z1890" s="240"/>
      <c r="AA1890" s="240"/>
      <c r="AB1890" s="240"/>
      <c r="AC1890" s="240"/>
      <c r="AD1890" s="240"/>
      <c r="AE1890" s="240"/>
      <c r="AF1890" s="240"/>
      <c r="AG1890" s="240"/>
      <c r="AH1890" s="240"/>
      <c r="AI1890" s="240"/>
      <c r="AJ1890" s="240"/>
      <c r="AK1890" s="240"/>
      <c r="AL1890" s="240"/>
      <c r="AM1890" s="240"/>
      <c r="AN1890" s="240"/>
      <c r="AO1890" s="240"/>
      <c r="AP1890" s="240"/>
      <c r="AQ1890" s="240"/>
      <c r="AR1890" s="240"/>
      <c r="AS1890" s="240"/>
      <c r="AT1890" s="240"/>
      <c r="AU1890" s="240"/>
      <c r="AV1890" s="240"/>
      <c r="AW1890" s="240"/>
      <c r="AX1890" s="240"/>
      <c r="AY1890" s="240"/>
      <c r="AZ1890" s="240"/>
      <c r="BA1890" s="240"/>
      <c r="BB1890" s="240"/>
      <c r="BC1890" s="240"/>
      <c r="BD1890" s="240"/>
      <c r="BE1890" s="240"/>
      <c r="BF1890" s="240"/>
      <c r="BG1890" s="240"/>
      <c r="BH1890" s="240"/>
      <c r="BI1890" s="240"/>
      <c r="BJ1890" s="240"/>
      <c r="BK1890" s="240"/>
      <c r="BL1890" s="240"/>
      <c r="BM1890" s="240"/>
      <c r="BN1890" s="240"/>
      <c r="BO1890" s="240"/>
      <c r="BP1890" s="240"/>
      <c r="BQ1890" s="240"/>
      <c r="BR1890" s="240"/>
      <c r="BS1890" s="240"/>
      <c r="BT1890" s="240"/>
      <c r="BU1890" s="240"/>
      <c r="BV1890" s="240"/>
      <c r="BW1890" s="240"/>
      <c r="BX1890" s="240"/>
      <c r="BY1890" s="240"/>
      <c r="BZ1890" s="240"/>
      <c r="CA1890" s="240"/>
      <c r="CB1890" s="240"/>
      <c r="CC1890" s="240"/>
      <c r="CD1890" s="240"/>
      <c r="CE1890" s="240"/>
      <c r="CF1890" s="240"/>
      <c r="CG1890" s="240"/>
      <c r="CH1890" s="240"/>
      <c r="CI1890" s="240"/>
      <c r="CJ1890" s="240"/>
      <c r="CK1890" s="240"/>
      <c r="CL1890" s="240"/>
      <c r="CN1890" s="240"/>
      <c r="CO1890" s="240"/>
      <c r="CP1890" s="240"/>
      <c r="CQ1890" s="240"/>
      <c r="CR1890" s="240"/>
      <c r="CS1890" s="240"/>
      <c r="CT1890" s="240"/>
      <c r="CU1890" s="240"/>
      <c r="CV1890" s="240"/>
      <c r="CW1890" s="240"/>
      <c r="CX1890" s="240"/>
      <c r="CY1890" s="240"/>
      <c r="CZ1890" s="240"/>
      <c r="DA1890" s="240"/>
      <c r="DB1890" s="240"/>
      <c r="DC1890" s="240"/>
      <c r="DD1890" s="240"/>
      <c r="DE1890" s="240"/>
      <c r="DF1890" s="240"/>
      <c r="DG1890" s="240"/>
      <c r="DH1890" s="240"/>
      <c r="DI1890" s="240"/>
      <c r="DJ1890" s="240"/>
      <c r="DK1890" s="240"/>
      <c r="DL1890" s="240"/>
    </row>
    <row r="1891" spans="2:116" x14ac:dyDescent="0.35">
      <c r="D1891" t="s">
        <v>541</v>
      </c>
      <c r="E1891" s="8"/>
      <c r="G1891" s="343">
        <v>45292</v>
      </c>
      <c r="H1891" s="16">
        <v>4.1666666666666664E-2</v>
      </c>
      <c r="I1891" s="60">
        <f t="shared" ref="I1891:I1900" si="3159">I1890+1</f>
        <v>3</v>
      </c>
      <c r="J1891" s="60"/>
      <c r="K1891" s="38"/>
      <c r="L1891" s="38"/>
      <c r="M1891" s="38"/>
      <c r="N1891" s="38"/>
      <c r="O1891" s="38"/>
      <c r="P1891" s="38"/>
      <c r="R1891" s="15"/>
      <c r="S1891" s="240"/>
      <c r="T1891" s="240"/>
      <c r="U1891" s="240"/>
      <c r="V1891" s="240"/>
      <c r="W1891" s="240"/>
      <c r="X1891" s="240"/>
      <c r="Y1891" s="240"/>
      <c r="Z1891" s="240"/>
      <c r="AA1891" s="240"/>
      <c r="AB1891" s="240"/>
      <c r="AC1891" s="240"/>
      <c r="AD1891" s="240"/>
      <c r="AE1891" s="240"/>
      <c r="AF1891" s="240"/>
      <c r="AG1891" s="240"/>
      <c r="AH1891" s="240"/>
      <c r="AI1891" s="240"/>
      <c r="AJ1891" s="240"/>
      <c r="AK1891" s="240"/>
      <c r="AL1891" s="240"/>
      <c r="AM1891" s="240"/>
      <c r="AN1891" s="240"/>
      <c r="AO1891" s="240"/>
      <c r="AP1891" s="240"/>
      <c r="AQ1891" s="240"/>
      <c r="AR1891" s="240"/>
      <c r="AS1891" s="240"/>
      <c r="AT1891" s="240"/>
      <c r="AU1891" s="240"/>
      <c r="AV1891" s="240"/>
      <c r="AW1891" s="240"/>
      <c r="AX1891" s="240"/>
      <c r="AY1891" s="240"/>
      <c r="AZ1891" s="240"/>
      <c r="BA1891" s="240"/>
      <c r="BB1891" s="240"/>
      <c r="BC1891" s="240"/>
      <c r="BD1891" s="240"/>
      <c r="BE1891" s="240"/>
      <c r="BF1891" s="240"/>
      <c r="BG1891" s="240"/>
      <c r="BH1891" s="240"/>
      <c r="BI1891" s="240"/>
      <c r="BJ1891" s="240"/>
      <c r="BK1891" s="240"/>
      <c r="BL1891" s="240"/>
      <c r="BM1891" s="240"/>
      <c r="BN1891" s="240"/>
      <c r="BO1891" s="240"/>
      <c r="BP1891" s="240"/>
      <c r="BQ1891" s="240"/>
      <c r="BR1891" s="240"/>
      <c r="BS1891" s="240"/>
      <c r="BT1891" s="240"/>
      <c r="BU1891" s="240"/>
      <c r="BV1891" s="240"/>
      <c r="BW1891" s="240"/>
      <c r="BX1891" s="240"/>
      <c r="BY1891" s="240"/>
      <c r="BZ1891" s="240"/>
      <c r="CA1891" s="240"/>
      <c r="CB1891" s="240"/>
      <c r="CC1891" s="240"/>
      <c r="CD1891" s="240"/>
      <c r="CE1891" s="240"/>
      <c r="CF1891" s="240"/>
      <c r="CG1891" s="240"/>
      <c r="CH1891" s="240"/>
      <c r="CI1891" s="240"/>
      <c r="CJ1891" s="240"/>
      <c r="CK1891" s="240"/>
      <c r="CL1891" s="240"/>
      <c r="CN1891" s="240"/>
      <c r="CO1891" s="240"/>
      <c r="CP1891" s="240"/>
      <c r="CQ1891" s="240"/>
      <c r="CR1891" s="240"/>
      <c r="CS1891" s="240"/>
      <c r="CT1891" s="240"/>
      <c r="CU1891" s="240"/>
      <c r="CV1891" s="240"/>
      <c r="CW1891" s="240"/>
      <c r="CX1891" s="240"/>
      <c r="CY1891" s="240"/>
      <c r="CZ1891" s="240"/>
      <c r="DA1891" s="240"/>
      <c r="DB1891" s="240"/>
      <c r="DC1891" s="240"/>
      <c r="DD1891" s="240"/>
      <c r="DE1891" s="240"/>
      <c r="DF1891" s="240"/>
      <c r="DG1891" s="240"/>
      <c r="DH1891" s="240"/>
      <c r="DI1891" s="240"/>
      <c r="DJ1891" s="240"/>
      <c r="DK1891" s="240"/>
      <c r="DL1891" s="240"/>
    </row>
    <row r="1892" spans="2:116" x14ac:dyDescent="0.35">
      <c r="D1892" t="s">
        <v>541</v>
      </c>
      <c r="E1892" s="8"/>
      <c r="G1892" s="343">
        <f>EOMONTH(G1891,1)</f>
        <v>45351</v>
      </c>
      <c r="H1892" s="16">
        <v>0.125</v>
      </c>
      <c r="I1892" s="60">
        <f t="shared" si="3159"/>
        <v>4</v>
      </c>
      <c r="J1892" s="60"/>
      <c r="K1892" s="38"/>
      <c r="L1892" s="38"/>
      <c r="M1892" s="38"/>
      <c r="N1892" s="38"/>
      <c r="O1892" s="38"/>
      <c r="P1892" s="38"/>
      <c r="R1892" s="15"/>
      <c r="S1892" s="240"/>
      <c r="T1892" s="240"/>
      <c r="U1892" s="240"/>
      <c r="V1892" s="240"/>
      <c r="W1892" s="240"/>
      <c r="X1892" s="240"/>
      <c r="Y1892" s="240"/>
      <c r="Z1892" s="240"/>
      <c r="AA1892" s="240"/>
      <c r="AB1892" s="240"/>
      <c r="AC1892" s="240"/>
      <c r="AD1892" s="240"/>
      <c r="AE1892" s="240"/>
      <c r="AF1892" s="240"/>
      <c r="AG1892" s="240"/>
      <c r="AH1892" s="240"/>
      <c r="AI1892" s="240"/>
      <c r="AJ1892" s="240"/>
      <c r="AK1892" s="240"/>
      <c r="AL1892" s="240"/>
      <c r="AM1892" s="240"/>
      <c r="AN1892" s="240"/>
      <c r="AO1892" s="240"/>
      <c r="AP1892" s="240"/>
      <c r="AQ1892" s="240"/>
      <c r="AR1892" s="240"/>
      <c r="AS1892" s="240"/>
      <c r="AT1892" s="240"/>
      <c r="AU1892" s="240"/>
      <c r="AV1892" s="240"/>
      <c r="AW1892" s="240"/>
      <c r="AX1892" s="240"/>
      <c r="AY1892" s="240"/>
      <c r="AZ1892" s="240"/>
      <c r="BA1892" s="240"/>
      <c r="BB1892" s="240"/>
      <c r="BC1892" s="240"/>
      <c r="BD1892" s="240"/>
      <c r="BE1892" s="240"/>
      <c r="BF1892" s="240"/>
      <c r="BG1892" s="240"/>
      <c r="BH1892" s="240"/>
      <c r="BI1892" s="240"/>
      <c r="BJ1892" s="240"/>
      <c r="BK1892" s="240"/>
      <c r="BL1892" s="240"/>
      <c r="BM1892" s="240"/>
      <c r="BN1892" s="240"/>
      <c r="BO1892" s="240"/>
      <c r="BP1892" s="240"/>
      <c r="BQ1892" s="240"/>
      <c r="BR1892" s="240"/>
      <c r="BS1892" s="240"/>
      <c r="BT1892" s="240"/>
      <c r="BU1892" s="240"/>
      <c r="BV1892" s="240"/>
      <c r="BW1892" s="240"/>
      <c r="BX1892" s="240"/>
      <c r="BY1892" s="240"/>
      <c r="BZ1892" s="240"/>
      <c r="CA1892" s="240"/>
      <c r="CB1892" s="240"/>
      <c r="CC1892" s="240"/>
      <c r="CD1892" s="240"/>
      <c r="CE1892" s="240"/>
      <c r="CF1892" s="240"/>
      <c r="CG1892" s="240"/>
      <c r="CH1892" s="240"/>
      <c r="CI1892" s="240"/>
      <c r="CJ1892" s="240"/>
      <c r="CK1892" s="240"/>
      <c r="CL1892" s="240"/>
      <c r="CN1892" s="240"/>
      <c r="CO1892" s="240"/>
      <c r="CP1892" s="240"/>
      <c r="CQ1892" s="240"/>
      <c r="CR1892" s="240"/>
      <c r="CS1892" s="240"/>
      <c r="CT1892" s="240"/>
      <c r="CU1892" s="240"/>
      <c r="CV1892" s="240"/>
      <c r="CW1892" s="240"/>
      <c r="CX1892" s="240"/>
      <c r="CY1892" s="240"/>
      <c r="CZ1892" s="240"/>
      <c r="DA1892" s="240"/>
      <c r="DB1892" s="240"/>
      <c r="DC1892" s="240"/>
      <c r="DD1892" s="240"/>
      <c r="DE1892" s="240"/>
      <c r="DF1892" s="240"/>
      <c r="DG1892" s="240"/>
      <c r="DH1892" s="240"/>
      <c r="DI1892" s="240"/>
      <c r="DJ1892" s="240"/>
      <c r="DK1892" s="240"/>
      <c r="DL1892" s="240"/>
    </row>
    <row r="1893" spans="2:116" x14ac:dyDescent="0.35">
      <c r="D1893" t="s">
        <v>541</v>
      </c>
      <c r="E1893" s="8"/>
      <c r="G1893" s="343">
        <f t="shared" ref="G1893:G1902" si="3160">EOMONTH(G1892,1)</f>
        <v>45382</v>
      </c>
      <c r="H1893" s="16">
        <v>4.1666666666666664E-2</v>
      </c>
      <c r="I1893" s="60">
        <f t="shared" si="3159"/>
        <v>5</v>
      </c>
      <c r="J1893" s="60"/>
      <c r="K1893" s="38"/>
      <c r="L1893" s="38"/>
      <c r="M1893" s="38"/>
      <c r="N1893" s="38"/>
      <c r="O1893" s="38"/>
      <c r="P1893" s="38"/>
      <c r="R1893" s="15"/>
      <c r="S1893" s="240"/>
      <c r="T1893" s="240"/>
      <c r="U1893" s="240"/>
      <c r="V1893" s="240"/>
      <c r="W1893" s="240"/>
      <c r="X1893" s="240"/>
      <c r="Y1893" s="240"/>
      <c r="Z1893" s="240"/>
      <c r="AA1893" s="240"/>
      <c r="AB1893" s="240"/>
      <c r="AC1893" s="240"/>
      <c r="AD1893" s="240"/>
      <c r="AE1893" s="240"/>
      <c r="AF1893" s="240"/>
      <c r="AG1893" s="240"/>
      <c r="AH1893" s="240"/>
      <c r="AI1893" s="240"/>
      <c r="AJ1893" s="240"/>
      <c r="AK1893" s="240"/>
      <c r="AL1893" s="240"/>
      <c r="AM1893" s="240"/>
      <c r="AN1893" s="240"/>
      <c r="AO1893" s="240"/>
      <c r="AP1893" s="240"/>
      <c r="AQ1893" s="240"/>
      <c r="AR1893" s="240"/>
      <c r="AS1893" s="240"/>
      <c r="AT1893" s="240"/>
      <c r="AU1893" s="240"/>
      <c r="AV1893" s="240"/>
      <c r="AW1893" s="240"/>
      <c r="AX1893" s="240"/>
      <c r="AY1893" s="240"/>
      <c r="AZ1893" s="240"/>
      <c r="BA1893" s="240"/>
      <c r="BB1893" s="240"/>
      <c r="BC1893" s="240"/>
      <c r="BD1893" s="240"/>
      <c r="BE1893" s="240"/>
      <c r="BF1893" s="240"/>
      <c r="BG1893" s="240"/>
      <c r="BH1893" s="240"/>
      <c r="BI1893" s="240"/>
      <c r="BJ1893" s="240"/>
      <c r="BK1893" s="240"/>
      <c r="BL1893" s="240"/>
      <c r="BM1893" s="240"/>
      <c r="BN1893" s="240"/>
      <c r="BO1893" s="240"/>
      <c r="BP1893" s="240"/>
      <c r="BQ1893" s="240"/>
      <c r="BR1893" s="240"/>
      <c r="BS1893" s="240"/>
      <c r="BT1893" s="240"/>
      <c r="BU1893" s="240"/>
      <c r="BV1893" s="240"/>
      <c r="BW1893" s="240"/>
      <c r="BX1893" s="240"/>
      <c r="BY1893" s="240"/>
      <c r="BZ1893" s="240"/>
      <c r="CA1893" s="240"/>
      <c r="CB1893" s="240"/>
      <c r="CC1893" s="240"/>
      <c r="CD1893" s="240"/>
      <c r="CE1893" s="240"/>
      <c r="CF1893" s="240"/>
      <c r="CG1893" s="240"/>
      <c r="CH1893" s="240"/>
      <c r="CI1893" s="240"/>
      <c r="CJ1893" s="240"/>
      <c r="CK1893" s="240"/>
      <c r="CL1893" s="240"/>
      <c r="CN1893" s="240"/>
      <c r="CO1893" s="240"/>
      <c r="CP1893" s="240"/>
      <c r="CQ1893" s="240"/>
      <c r="CR1893" s="240"/>
      <c r="CS1893" s="240"/>
      <c r="CT1893" s="240"/>
      <c r="CU1893" s="240"/>
      <c r="CV1893" s="240"/>
      <c r="CW1893" s="240"/>
      <c r="CX1893" s="240"/>
      <c r="CY1893" s="240"/>
      <c r="CZ1893" s="240"/>
      <c r="DA1893" s="240"/>
      <c r="DB1893" s="240"/>
      <c r="DC1893" s="240"/>
      <c r="DD1893" s="240"/>
      <c r="DE1893" s="240"/>
      <c r="DF1893" s="240"/>
      <c r="DG1893" s="240"/>
      <c r="DH1893" s="240"/>
      <c r="DI1893" s="240"/>
      <c r="DJ1893" s="240"/>
      <c r="DK1893" s="240"/>
      <c r="DL1893" s="240"/>
    </row>
    <row r="1894" spans="2:116" x14ac:dyDescent="0.35">
      <c r="D1894" t="s">
        <v>541</v>
      </c>
      <c r="E1894" s="8"/>
      <c r="G1894" s="343">
        <f t="shared" si="3160"/>
        <v>45412</v>
      </c>
      <c r="H1894" s="16">
        <v>0.125</v>
      </c>
      <c r="I1894" s="60">
        <f t="shared" si="3159"/>
        <v>6</v>
      </c>
      <c r="J1894" s="60"/>
      <c r="K1894" s="38"/>
      <c r="L1894" s="38"/>
      <c r="M1894" s="38"/>
      <c r="N1894" s="38"/>
      <c r="O1894" s="38"/>
      <c r="P1894" s="38"/>
      <c r="R1894" s="15"/>
      <c r="S1894" s="240"/>
      <c r="T1894" s="240"/>
      <c r="U1894" s="240"/>
      <c r="V1894" s="240"/>
      <c r="W1894" s="240"/>
      <c r="X1894" s="240"/>
      <c r="Y1894" s="240"/>
      <c r="Z1894" s="240"/>
      <c r="AA1894" s="240"/>
      <c r="AB1894" s="240"/>
      <c r="AC1894" s="240"/>
      <c r="AD1894" s="240"/>
      <c r="AE1894" s="240"/>
      <c r="AF1894" s="240"/>
      <c r="AG1894" s="240"/>
      <c r="AH1894" s="240"/>
      <c r="AI1894" s="240"/>
      <c r="AJ1894" s="240"/>
      <c r="AK1894" s="240"/>
      <c r="AL1894" s="240"/>
      <c r="AM1894" s="240"/>
      <c r="AN1894" s="240"/>
      <c r="AO1894" s="240"/>
      <c r="AP1894" s="240"/>
      <c r="AQ1894" s="240"/>
      <c r="AR1894" s="240"/>
      <c r="AS1894" s="240"/>
      <c r="AT1894" s="240"/>
      <c r="AU1894" s="240"/>
      <c r="AV1894" s="240"/>
      <c r="AW1894" s="240"/>
      <c r="AX1894" s="240"/>
      <c r="AY1894" s="240"/>
      <c r="AZ1894" s="240"/>
      <c r="BA1894" s="240"/>
      <c r="BB1894" s="240"/>
      <c r="BC1894" s="240"/>
      <c r="BD1894" s="240"/>
      <c r="BE1894" s="240"/>
      <c r="BF1894" s="240"/>
      <c r="BG1894" s="240"/>
      <c r="BH1894" s="240"/>
      <c r="BI1894" s="240"/>
      <c r="BJ1894" s="240"/>
      <c r="BK1894" s="240"/>
      <c r="BL1894" s="240"/>
      <c r="BM1894" s="240"/>
      <c r="BN1894" s="240"/>
      <c r="BO1894" s="240"/>
      <c r="BP1894" s="240"/>
      <c r="BQ1894" s="240"/>
      <c r="BR1894" s="240"/>
      <c r="BS1894" s="240"/>
      <c r="BT1894" s="240"/>
      <c r="BU1894" s="240"/>
      <c r="BV1894" s="240"/>
      <c r="BW1894" s="240"/>
      <c r="BX1894" s="240"/>
      <c r="BY1894" s="240"/>
      <c r="BZ1894" s="240"/>
      <c r="CA1894" s="240"/>
      <c r="CB1894" s="240"/>
      <c r="CC1894" s="240"/>
      <c r="CD1894" s="240"/>
      <c r="CE1894" s="240"/>
      <c r="CF1894" s="240"/>
      <c r="CG1894" s="240"/>
      <c r="CH1894" s="240"/>
      <c r="CI1894" s="240"/>
      <c r="CJ1894" s="240"/>
      <c r="CK1894" s="240"/>
      <c r="CL1894" s="240"/>
      <c r="CN1894" s="240"/>
      <c r="CO1894" s="240"/>
      <c r="CP1894" s="240"/>
      <c r="CQ1894" s="240"/>
      <c r="CR1894" s="240"/>
      <c r="CS1894" s="240"/>
      <c r="CT1894" s="240"/>
      <c r="CU1894" s="240"/>
      <c r="CV1894" s="240"/>
      <c r="CW1894" s="240"/>
      <c r="CX1894" s="240"/>
      <c r="CY1894" s="240"/>
      <c r="CZ1894" s="240"/>
      <c r="DA1894" s="240"/>
      <c r="DB1894" s="240"/>
      <c r="DC1894" s="240"/>
      <c r="DD1894" s="240"/>
      <c r="DE1894" s="240"/>
      <c r="DF1894" s="240"/>
      <c r="DG1894" s="240"/>
      <c r="DH1894" s="240"/>
      <c r="DI1894" s="240"/>
      <c r="DJ1894" s="240"/>
      <c r="DK1894" s="240"/>
      <c r="DL1894" s="240"/>
    </row>
    <row r="1895" spans="2:116" x14ac:dyDescent="0.35">
      <c r="D1895" t="s">
        <v>541</v>
      </c>
      <c r="E1895" s="8"/>
      <c r="G1895" s="343">
        <f t="shared" si="3160"/>
        <v>45443</v>
      </c>
      <c r="H1895" s="16">
        <v>4.1666666666666664E-2</v>
      </c>
      <c r="I1895" s="60">
        <f t="shared" si="3159"/>
        <v>7</v>
      </c>
      <c r="J1895" s="60"/>
      <c r="K1895" s="38"/>
      <c r="L1895" s="38"/>
      <c r="M1895" s="38"/>
      <c r="N1895" s="38"/>
      <c r="O1895" s="38"/>
      <c r="P1895" s="38"/>
      <c r="R1895" s="15"/>
      <c r="S1895" s="240"/>
      <c r="T1895" s="240"/>
      <c r="U1895" s="240"/>
      <c r="V1895" s="240"/>
      <c r="W1895" s="240"/>
      <c r="X1895" s="240"/>
      <c r="Y1895" s="240"/>
      <c r="Z1895" s="240"/>
      <c r="AA1895" s="240"/>
      <c r="AB1895" s="240"/>
      <c r="AC1895" s="240"/>
      <c r="AD1895" s="240"/>
      <c r="AE1895" s="240"/>
      <c r="AF1895" s="240"/>
      <c r="AG1895" s="240"/>
      <c r="AH1895" s="240"/>
      <c r="AI1895" s="240"/>
      <c r="AJ1895" s="240"/>
      <c r="AK1895" s="240"/>
      <c r="AL1895" s="240"/>
      <c r="AM1895" s="240"/>
      <c r="AN1895" s="240"/>
      <c r="AO1895" s="240"/>
      <c r="AP1895" s="240"/>
      <c r="AQ1895" s="240"/>
      <c r="AR1895" s="240"/>
      <c r="AS1895" s="240"/>
      <c r="AT1895" s="240"/>
      <c r="AU1895" s="240"/>
      <c r="AV1895" s="240"/>
      <c r="AW1895" s="240"/>
      <c r="AX1895" s="240"/>
      <c r="AY1895" s="240"/>
      <c r="AZ1895" s="240"/>
      <c r="BA1895" s="240"/>
      <c r="BB1895" s="240"/>
      <c r="BC1895" s="240"/>
      <c r="BD1895" s="240"/>
      <c r="BE1895" s="240"/>
      <c r="BF1895" s="240"/>
      <c r="BG1895" s="240"/>
      <c r="BH1895" s="240"/>
      <c r="BI1895" s="240"/>
      <c r="BJ1895" s="240"/>
      <c r="BK1895" s="240"/>
      <c r="BL1895" s="240"/>
      <c r="BM1895" s="240"/>
      <c r="BN1895" s="240"/>
      <c r="BO1895" s="240"/>
      <c r="BP1895" s="240"/>
      <c r="BQ1895" s="240"/>
      <c r="BR1895" s="240"/>
      <c r="BS1895" s="240"/>
      <c r="BT1895" s="240"/>
      <c r="BU1895" s="240"/>
      <c r="BV1895" s="240"/>
      <c r="BW1895" s="240"/>
      <c r="BX1895" s="240"/>
      <c r="BY1895" s="240"/>
      <c r="BZ1895" s="240"/>
      <c r="CA1895" s="240"/>
      <c r="CB1895" s="240"/>
      <c r="CC1895" s="240"/>
      <c r="CD1895" s="240"/>
      <c r="CE1895" s="240"/>
      <c r="CF1895" s="240"/>
      <c r="CG1895" s="240"/>
      <c r="CH1895" s="240"/>
      <c r="CI1895" s="240"/>
      <c r="CJ1895" s="240"/>
      <c r="CK1895" s="240"/>
      <c r="CL1895" s="240"/>
      <c r="CN1895" s="240"/>
      <c r="CO1895" s="240"/>
      <c r="CP1895" s="240"/>
      <c r="CQ1895" s="240"/>
      <c r="CR1895" s="240"/>
      <c r="CS1895" s="240"/>
      <c r="CT1895" s="240"/>
      <c r="CU1895" s="240"/>
      <c r="CV1895" s="240"/>
      <c r="CW1895" s="240"/>
      <c r="CX1895" s="240"/>
      <c r="CY1895" s="240"/>
      <c r="CZ1895" s="240"/>
      <c r="DA1895" s="240"/>
      <c r="DB1895" s="240"/>
      <c r="DC1895" s="240"/>
      <c r="DD1895" s="240"/>
      <c r="DE1895" s="240"/>
      <c r="DF1895" s="240"/>
      <c r="DG1895" s="240"/>
      <c r="DH1895" s="240"/>
      <c r="DI1895" s="240"/>
      <c r="DJ1895" s="240"/>
      <c r="DK1895" s="240"/>
      <c r="DL1895" s="240"/>
    </row>
    <row r="1896" spans="2:116" x14ac:dyDescent="0.35">
      <c r="D1896" t="s">
        <v>541</v>
      </c>
      <c r="E1896" s="8"/>
      <c r="G1896" s="343">
        <f t="shared" si="3160"/>
        <v>45473</v>
      </c>
      <c r="H1896" s="16">
        <v>0.125</v>
      </c>
      <c r="I1896" s="60">
        <f t="shared" si="3159"/>
        <v>8</v>
      </c>
      <c r="J1896" s="60"/>
      <c r="K1896" s="38"/>
      <c r="L1896" s="38"/>
      <c r="M1896" s="38"/>
      <c r="N1896" s="38"/>
      <c r="O1896" s="38"/>
      <c r="P1896" s="38"/>
      <c r="R1896" s="15"/>
      <c r="S1896" s="240"/>
      <c r="T1896" s="240"/>
      <c r="U1896" s="240"/>
      <c r="V1896" s="240"/>
      <c r="W1896" s="240"/>
      <c r="X1896" s="240"/>
      <c r="Y1896" s="240"/>
      <c r="Z1896" s="240"/>
      <c r="AA1896" s="240"/>
      <c r="AB1896" s="240"/>
      <c r="AC1896" s="240"/>
      <c r="AD1896" s="240"/>
      <c r="AE1896" s="240"/>
      <c r="AF1896" s="240"/>
      <c r="AG1896" s="240"/>
      <c r="AH1896" s="240"/>
      <c r="AI1896" s="240"/>
      <c r="AJ1896" s="240"/>
      <c r="AK1896" s="240"/>
      <c r="AL1896" s="240"/>
      <c r="AM1896" s="240"/>
      <c r="AN1896" s="240"/>
      <c r="AO1896" s="240"/>
      <c r="AP1896" s="240"/>
      <c r="AQ1896" s="240"/>
      <c r="AR1896" s="240"/>
      <c r="AS1896" s="240"/>
      <c r="AT1896" s="240"/>
      <c r="AU1896" s="240"/>
      <c r="AV1896" s="240"/>
      <c r="AW1896" s="240"/>
      <c r="AX1896" s="240"/>
      <c r="AY1896" s="240"/>
      <c r="AZ1896" s="240"/>
      <c r="BA1896" s="240"/>
      <c r="BB1896" s="240"/>
      <c r="BC1896" s="240"/>
      <c r="BD1896" s="240"/>
      <c r="BE1896" s="240"/>
      <c r="BF1896" s="240"/>
      <c r="BG1896" s="240"/>
      <c r="BH1896" s="240"/>
      <c r="BI1896" s="240"/>
      <c r="BJ1896" s="240"/>
      <c r="BK1896" s="240"/>
      <c r="BL1896" s="240"/>
      <c r="BM1896" s="240"/>
      <c r="BN1896" s="240"/>
      <c r="BO1896" s="240"/>
      <c r="BP1896" s="240"/>
      <c r="BQ1896" s="240"/>
      <c r="BR1896" s="240"/>
      <c r="BS1896" s="240"/>
      <c r="BT1896" s="240"/>
      <c r="BU1896" s="240"/>
      <c r="BV1896" s="240"/>
      <c r="BW1896" s="240"/>
      <c r="BX1896" s="240"/>
      <c r="BY1896" s="240"/>
      <c r="BZ1896" s="240"/>
      <c r="CA1896" s="240"/>
      <c r="CB1896" s="240"/>
      <c r="CC1896" s="240"/>
      <c r="CD1896" s="240"/>
      <c r="CE1896" s="240"/>
      <c r="CF1896" s="240"/>
      <c r="CG1896" s="240"/>
      <c r="CH1896" s="240"/>
      <c r="CI1896" s="240"/>
      <c r="CJ1896" s="240"/>
      <c r="CK1896" s="240"/>
      <c r="CL1896" s="240"/>
      <c r="CN1896" s="240"/>
      <c r="CO1896" s="240"/>
      <c r="CP1896" s="240"/>
      <c r="CQ1896" s="240"/>
      <c r="CR1896" s="240"/>
      <c r="CS1896" s="240"/>
      <c r="CT1896" s="240"/>
      <c r="CU1896" s="240"/>
      <c r="CV1896" s="240"/>
      <c r="CW1896" s="240"/>
      <c r="CX1896" s="240"/>
      <c r="CY1896" s="240"/>
      <c r="CZ1896" s="240"/>
      <c r="DA1896" s="240"/>
      <c r="DB1896" s="240"/>
      <c r="DC1896" s="240"/>
      <c r="DD1896" s="240"/>
      <c r="DE1896" s="240"/>
      <c r="DF1896" s="240"/>
      <c r="DG1896" s="240"/>
      <c r="DH1896" s="240"/>
      <c r="DI1896" s="240"/>
      <c r="DJ1896" s="240"/>
      <c r="DK1896" s="240"/>
      <c r="DL1896" s="240"/>
    </row>
    <row r="1897" spans="2:116" x14ac:dyDescent="0.35">
      <c r="D1897" t="s">
        <v>541</v>
      </c>
      <c r="E1897" s="8"/>
      <c r="G1897" s="343">
        <f t="shared" si="3160"/>
        <v>45504</v>
      </c>
      <c r="H1897" s="16">
        <v>4.1666666666666664E-2</v>
      </c>
      <c r="I1897" s="60">
        <f t="shared" si="3159"/>
        <v>9</v>
      </c>
      <c r="J1897" s="60"/>
      <c r="K1897" s="38"/>
      <c r="L1897" s="38"/>
      <c r="M1897" s="38"/>
      <c r="N1897" s="38"/>
      <c r="O1897" s="38"/>
      <c r="P1897" s="38"/>
      <c r="R1897" s="15"/>
      <c r="S1897" s="240"/>
      <c r="T1897" s="240"/>
      <c r="U1897" s="240"/>
      <c r="V1897" s="240"/>
      <c r="W1897" s="240"/>
      <c r="X1897" s="240"/>
      <c r="Y1897" s="240"/>
      <c r="Z1897" s="240"/>
      <c r="AA1897" s="240"/>
      <c r="AB1897" s="240"/>
      <c r="AC1897" s="240"/>
      <c r="AD1897" s="240"/>
      <c r="AE1897" s="240"/>
      <c r="AF1897" s="240"/>
      <c r="AG1897" s="240"/>
      <c r="AH1897" s="240"/>
      <c r="AI1897" s="240"/>
      <c r="AJ1897" s="240"/>
      <c r="AK1897" s="240"/>
      <c r="AL1897" s="240"/>
      <c r="AM1897" s="240"/>
      <c r="AN1897" s="240"/>
      <c r="AO1897" s="240"/>
      <c r="AP1897" s="240"/>
      <c r="AQ1897" s="240"/>
      <c r="AR1897" s="240"/>
      <c r="AS1897" s="240"/>
      <c r="AT1897" s="240"/>
      <c r="AU1897" s="240"/>
      <c r="AV1897" s="240"/>
      <c r="AW1897" s="240"/>
      <c r="AX1897" s="240"/>
      <c r="AY1897" s="240"/>
      <c r="AZ1897" s="240"/>
      <c r="BA1897" s="240"/>
      <c r="BB1897" s="240"/>
      <c r="BC1897" s="240"/>
      <c r="BD1897" s="240"/>
      <c r="BE1897" s="240"/>
      <c r="BF1897" s="240"/>
      <c r="BG1897" s="240"/>
      <c r="BH1897" s="240"/>
      <c r="BI1897" s="240"/>
      <c r="BJ1897" s="240"/>
      <c r="BK1897" s="240"/>
      <c r="BL1897" s="240"/>
      <c r="BM1897" s="240"/>
      <c r="BN1897" s="240"/>
      <c r="BO1897" s="240"/>
      <c r="BP1897" s="240"/>
      <c r="BQ1897" s="240"/>
      <c r="BR1897" s="240"/>
      <c r="BS1897" s="240"/>
      <c r="BT1897" s="240"/>
      <c r="BU1897" s="240"/>
      <c r="BV1897" s="240"/>
      <c r="BW1897" s="240"/>
      <c r="BX1897" s="240"/>
      <c r="BY1897" s="240"/>
      <c r="BZ1897" s="240"/>
      <c r="CA1897" s="240"/>
      <c r="CB1897" s="240"/>
      <c r="CC1897" s="240"/>
      <c r="CD1897" s="240"/>
      <c r="CE1897" s="240"/>
      <c r="CF1897" s="240"/>
      <c r="CG1897" s="240"/>
      <c r="CH1897" s="240"/>
      <c r="CI1897" s="240"/>
      <c r="CJ1897" s="240"/>
      <c r="CK1897" s="240"/>
      <c r="CL1897" s="240"/>
      <c r="CN1897" s="240"/>
      <c r="CO1897" s="240"/>
      <c r="CP1897" s="240"/>
      <c r="CQ1897" s="240"/>
      <c r="CR1897" s="240"/>
      <c r="CS1897" s="240"/>
      <c r="CT1897" s="240"/>
      <c r="CU1897" s="240"/>
      <c r="CV1897" s="240"/>
      <c r="CW1897" s="240"/>
      <c r="CX1897" s="240"/>
      <c r="CY1897" s="240"/>
      <c r="CZ1897" s="240"/>
      <c r="DA1897" s="240"/>
      <c r="DB1897" s="240"/>
      <c r="DC1897" s="240"/>
      <c r="DD1897" s="240"/>
      <c r="DE1897" s="240"/>
      <c r="DF1897" s="240"/>
      <c r="DG1897" s="240"/>
      <c r="DH1897" s="240"/>
      <c r="DI1897" s="240"/>
      <c r="DJ1897" s="240"/>
      <c r="DK1897" s="240"/>
      <c r="DL1897" s="240"/>
    </row>
    <row r="1898" spans="2:116" x14ac:dyDescent="0.35">
      <c r="D1898" t="s">
        <v>541</v>
      </c>
      <c r="E1898" s="8"/>
      <c r="G1898" s="343">
        <f t="shared" si="3160"/>
        <v>45535</v>
      </c>
      <c r="H1898" s="16">
        <v>0.125</v>
      </c>
      <c r="I1898" s="60">
        <f t="shared" si="3159"/>
        <v>10</v>
      </c>
      <c r="J1898" s="60"/>
      <c r="K1898" s="38"/>
      <c r="L1898" s="38"/>
      <c r="M1898" s="38"/>
      <c r="N1898" s="38"/>
      <c r="O1898" s="38"/>
      <c r="P1898" s="38"/>
      <c r="R1898" s="15"/>
      <c r="S1898" s="240"/>
      <c r="T1898" s="240"/>
      <c r="U1898" s="240"/>
      <c r="V1898" s="240"/>
      <c r="W1898" s="240"/>
      <c r="X1898" s="240"/>
      <c r="Y1898" s="240"/>
      <c r="Z1898" s="240"/>
      <c r="AA1898" s="240"/>
      <c r="AB1898" s="240"/>
      <c r="AC1898" s="240"/>
      <c r="AD1898" s="240"/>
      <c r="AE1898" s="240"/>
      <c r="AF1898" s="240"/>
      <c r="AG1898" s="240"/>
      <c r="AH1898" s="240"/>
      <c r="AI1898" s="240"/>
      <c r="AJ1898" s="240"/>
      <c r="AK1898" s="240"/>
      <c r="AL1898" s="240"/>
      <c r="AM1898" s="240"/>
      <c r="AN1898" s="240"/>
      <c r="AO1898" s="240"/>
      <c r="AP1898" s="240"/>
      <c r="AQ1898" s="240"/>
      <c r="AR1898" s="240"/>
      <c r="AS1898" s="240"/>
      <c r="AT1898" s="240"/>
      <c r="AU1898" s="240"/>
      <c r="AV1898" s="240"/>
      <c r="AW1898" s="240"/>
      <c r="AX1898" s="240"/>
      <c r="AY1898" s="240"/>
      <c r="AZ1898" s="240"/>
      <c r="BA1898" s="240"/>
      <c r="BB1898" s="240"/>
      <c r="BC1898" s="240"/>
      <c r="BD1898" s="240"/>
      <c r="BE1898" s="240"/>
      <c r="BF1898" s="240"/>
      <c r="BG1898" s="240"/>
      <c r="BH1898" s="240"/>
      <c r="BI1898" s="240"/>
      <c r="BJ1898" s="240"/>
      <c r="BK1898" s="240"/>
      <c r="BL1898" s="240"/>
      <c r="BM1898" s="240"/>
      <c r="BN1898" s="240"/>
      <c r="BO1898" s="240"/>
      <c r="BP1898" s="240"/>
      <c r="BQ1898" s="240"/>
      <c r="BR1898" s="240"/>
      <c r="BS1898" s="240"/>
      <c r="BT1898" s="240"/>
      <c r="BU1898" s="240"/>
      <c r="BV1898" s="240"/>
      <c r="BW1898" s="240"/>
      <c r="BX1898" s="240"/>
      <c r="BY1898" s="240"/>
      <c r="BZ1898" s="240"/>
      <c r="CA1898" s="240"/>
      <c r="CB1898" s="240"/>
      <c r="CC1898" s="240"/>
      <c r="CD1898" s="240"/>
      <c r="CE1898" s="240"/>
      <c r="CF1898" s="240"/>
      <c r="CG1898" s="240"/>
      <c r="CH1898" s="240"/>
      <c r="CI1898" s="240"/>
      <c r="CJ1898" s="240"/>
      <c r="CK1898" s="240"/>
      <c r="CL1898" s="240"/>
      <c r="CN1898" s="240"/>
      <c r="CO1898" s="240"/>
      <c r="CP1898" s="240"/>
      <c r="CQ1898" s="240"/>
      <c r="CR1898" s="240"/>
      <c r="CS1898" s="240"/>
      <c r="CT1898" s="240"/>
      <c r="CU1898" s="240"/>
      <c r="CV1898" s="240"/>
      <c r="CW1898" s="240"/>
      <c r="CX1898" s="240"/>
      <c r="CY1898" s="240"/>
      <c r="CZ1898" s="240"/>
      <c r="DA1898" s="240"/>
      <c r="DB1898" s="240"/>
      <c r="DC1898" s="240"/>
      <c r="DD1898" s="240"/>
      <c r="DE1898" s="240"/>
      <c r="DF1898" s="240"/>
      <c r="DG1898" s="240"/>
      <c r="DH1898" s="240"/>
      <c r="DI1898" s="240"/>
      <c r="DJ1898" s="240"/>
      <c r="DK1898" s="240"/>
      <c r="DL1898" s="240"/>
    </row>
    <row r="1899" spans="2:116" x14ac:dyDescent="0.35">
      <c r="D1899" t="s">
        <v>541</v>
      </c>
      <c r="E1899" s="8"/>
      <c r="G1899" s="343">
        <f t="shared" si="3160"/>
        <v>45565</v>
      </c>
      <c r="H1899" s="16">
        <v>4.1666666666666664E-2</v>
      </c>
      <c r="I1899" s="60">
        <f t="shared" si="3159"/>
        <v>11</v>
      </c>
      <c r="J1899" s="60"/>
      <c r="K1899" s="38"/>
      <c r="L1899" s="38"/>
      <c r="M1899" s="38"/>
      <c r="N1899" s="38"/>
      <c r="O1899" s="38"/>
      <c r="P1899" s="38"/>
      <c r="R1899" s="15"/>
      <c r="S1899" s="240"/>
      <c r="T1899" s="240"/>
      <c r="U1899" s="240"/>
      <c r="V1899" s="240"/>
      <c r="W1899" s="240"/>
      <c r="X1899" s="240"/>
      <c r="Y1899" s="240"/>
      <c r="Z1899" s="240"/>
      <c r="AA1899" s="240"/>
      <c r="AB1899" s="240"/>
      <c r="AC1899" s="240"/>
      <c r="AD1899" s="240"/>
      <c r="AE1899" s="240"/>
      <c r="AF1899" s="240"/>
      <c r="AG1899" s="240"/>
      <c r="AH1899" s="240"/>
      <c r="AI1899" s="240"/>
      <c r="AJ1899" s="240"/>
      <c r="AK1899" s="240"/>
      <c r="AL1899" s="240"/>
      <c r="AM1899" s="240"/>
      <c r="AN1899" s="240"/>
      <c r="AO1899" s="240"/>
      <c r="AP1899" s="240"/>
      <c r="AQ1899" s="240"/>
      <c r="AR1899" s="240"/>
      <c r="AS1899" s="240"/>
      <c r="AT1899" s="240"/>
      <c r="AU1899" s="240"/>
      <c r="AV1899" s="240"/>
      <c r="AW1899" s="240"/>
      <c r="AX1899" s="240"/>
      <c r="AY1899" s="240"/>
      <c r="AZ1899" s="240"/>
      <c r="BA1899" s="240"/>
      <c r="BB1899" s="240"/>
      <c r="BC1899" s="240"/>
      <c r="BD1899" s="240"/>
      <c r="BE1899" s="240"/>
      <c r="BF1899" s="240"/>
      <c r="BG1899" s="240"/>
      <c r="BH1899" s="240"/>
      <c r="BI1899" s="240"/>
      <c r="BJ1899" s="240"/>
      <c r="BK1899" s="240"/>
      <c r="BL1899" s="240"/>
      <c r="BM1899" s="240"/>
      <c r="BN1899" s="240"/>
      <c r="BO1899" s="240"/>
      <c r="BP1899" s="240"/>
      <c r="BQ1899" s="240"/>
      <c r="BR1899" s="240"/>
      <c r="BS1899" s="240"/>
      <c r="BT1899" s="240"/>
      <c r="BU1899" s="240"/>
      <c r="BV1899" s="240"/>
      <c r="BW1899" s="240"/>
      <c r="BX1899" s="240"/>
      <c r="BY1899" s="240"/>
      <c r="BZ1899" s="240"/>
      <c r="CA1899" s="240"/>
      <c r="CB1899" s="240"/>
      <c r="CC1899" s="240"/>
      <c r="CD1899" s="240"/>
      <c r="CE1899" s="240"/>
      <c r="CF1899" s="240"/>
      <c r="CG1899" s="240"/>
      <c r="CH1899" s="240"/>
      <c r="CI1899" s="240"/>
      <c r="CJ1899" s="240"/>
      <c r="CK1899" s="240"/>
      <c r="CL1899" s="240"/>
      <c r="CN1899" s="240"/>
      <c r="CO1899" s="240"/>
      <c r="CP1899" s="240"/>
      <c r="CQ1899" s="240"/>
      <c r="CR1899" s="240"/>
      <c r="CS1899" s="240"/>
      <c r="CT1899" s="240"/>
      <c r="CU1899" s="240"/>
      <c r="CV1899" s="240"/>
      <c r="CW1899" s="240"/>
      <c r="CX1899" s="240"/>
      <c r="CY1899" s="240"/>
      <c r="CZ1899" s="240"/>
      <c r="DA1899" s="240"/>
      <c r="DB1899" s="240"/>
      <c r="DC1899" s="240"/>
      <c r="DD1899" s="240"/>
      <c r="DE1899" s="240"/>
      <c r="DF1899" s="240"/>
      <c r="DG1899" s="240"/>
      <c r="DH1899" s="240"/>
      <c r="DI1899" s="240"/>
      <c r="DJ1899" s="240"/>
      <c r="DK1899" s="240"/>
      <c r="DL1899" s="240"/>
    </row>
    <row r="1900" spans="2:116" x14ac:dyDescent="0.35">
      <c r="D1900" t="s">
        <v>541</v>
      </c>
      <c r="E1900" s="8"/>
      <c r="G1900" s="343">
        <f t="shared" si="3160"/>
        <v>45596</v>
      </c>
      <c r="H1900" s="16">
        <v>8.3000000000000004E-2</v>
      </c>
      <c r="I1900" s="60">
        <f t="shared" si="3159"/>
        <v>12</v>
      </c>
      <c r="J1900" s="60"/>
      <c r="K1900" s="38"/>
      <c r="L1900" s="38"/>
      <c r="M1900" s="38"/>
      <c r="N1900" s="38"/>
      <c r="O1900" s="38"/>
      <c r="P1900" s="38"/>
      <c r="R1900" s="15"/>
      <c r="S1900" s="240"/>
      <c r="T1900" s="240"/>
      <c r="U1900" s="240"/>
      <c r="V1900" s="240"/>
      <c r="W1900" s="240"/>
      <c r="X1900" s="240"/>
      <c r="Y1900" s="240"/>
      <c r="Z1900" s="240"/>
      <c r="AA1900" s="240"/>
      <c r="AB1900" s="240"/>
      <c r="AC1900" s="240"/>
      <c r="AD1900" s="240"/>
      <c r="AE1900" s="240"/>
      <c r="AF1900" s="240"/>
      <c r="AG1900" s="240"/>
      <c r="AH1900" s="240"/>
      <c r="AI1900" s="240"/>
      <c r="AJ1900" s="240"/>
      <c r="AK1900" s="240"/>
      <c r="AL1900" s="240"/>
      <c r="AM1900" s="240"/>
      <c r="AN1900" s="240"/>
      <c r="AO1900" s="240"/>
      <c r="AP1900" s="240"/>
      <c r="AQ1900" s="240"/>
      <c r="AR1900" s="240"/>
      <c r="AS1900" s="240"/>
      <c r="AT1900" s="240"/>
      <c r="AU1900" s="240"/>
      <c r="AV1900" s="240"/>
      <c r="AW1900" s="240"/>
      <c r="AX1900" s="240"/>
      <c r="AY1900" s="240"/>
      <c r="AZ1900" s="240"/>
      <c r="BA1900" s="240"/>
      <c r="BB1900" s="240"/>
      <c r="BC1900" s="240"/>
      <c r="BD1900" s="240"/>
      <c r="BE1900" s="240"/>
      <c r="BF1900" s="240"/>
      <c r="BG1900" s="240"/>
      <c r="BH1900" s="240"/>
      <c r="BI1900" s="240"/>
      <c r="BJ1900" s="240"/>
      <c r="BK1900" s="240"/>
      <c r="BL1900" s="240"/>
      <c r="BM1900" s="240"/>
      <c r="BN1900" s="240"/>
      <c r="BO1900" s="240"/>
      <c r="BP1900" s="240"/>
      <c r="BQ1900" s="240"/>
      <c r="BR1900" s="240"/>
      <c r="BS1900" s="240"/>
      <c r="BT1900" s="240"/>
      <c r="BU1900" s="240"/>
      <c r="BV1900" s="240"/>
      <c r="BW1900" s="240"/>
      <c r="BX1900" s="240"/>
      <c r="BY1900" s="240"/>
      <c r="BZ1900" s="240"/>
      <c r="CA1900" s="240"/>
      <c r="CB1900" s="240"/>
      <c r="CC1900" s="240"/>
      <c r="CD1900" s="240"/>
      <c r="CE1900" s="240"/>
      <c r="CF1900" s="240"/>
      <c r="CG1900" s="240"/>
      <c r="CH1900" s="240"/>
      <c r="CI1900" s="240"/>
      <c r="CJ1900" s="240"/>
      <c r="CK1900" s="240"/>
      <c r="CL1900" s="240"/>
      <c r="CN1900" s="240"/>
      <c r="CO1900" s="240"/>
      <c r="CP1900" s="240"/>
      <c r="CQ1900" s="240"/>
      <c r="CR1900" s="240"/>
      <c r="CS1900" s="240"/>
      <c r="CT1900" s="240"/>
      <c r="CU1900" s="240"/>
      <c r="CV1900" s="240"/>
      <c r="CW1900" s="240"/>
      <c r="CX1900" s="240"/>
      <c r="CY1900" s="240"/>
      <c r="CZ1900" s="240"/>
      <c r="DA1900" s="240"/>
      <c r="DB1900" s="240"/>
      <c r="DC1900" s="240"/>
      <c r="DD1900" s="240"/>
      <c r="DE1900" s="240"/>
      <c r="DF1900" s="240"/>
      <c r="DG1900" s="240"/>
      <c r="DH1900" s="240"/>
      <c r="DI1900" s="240"/>
      <c r="DJ1900" s="240"/>
      <c r="DK1900" s="240"/>
      <c r="DL1900" s="240"/>
    </row>
    <row r="1901" spans="2:116" x14ac:dyDescent="0.35">
      <c r="D1901" t="s">
        <v>541</v>
      </c>
      <c r="E1901" s="8"/>
      <c r="G1901" s="343">
        <f t="shared" si="3160"/>
        <v>45626</v>
      </c>
      <c r="H1901" s="34">
        <f>1-SUM(H1889:H1900)</f>
        <v>3.3333333333340764E-4</v>
      </c>
      <c r="I1901" s="60"/>
      <c r="J1901" s="60"/>
      <c r="K1901" s="38"/>
      <c r="L1901" s="38"/>
      <c r="M1901" s="38"/>
      <c r="N1901" s="38"/>
      <c r="O1901" s="38"/>
      <c r="P1901" s="38"/>
      <c r="R1901" s="15"/>
      <c r="S1901" s="240"/>
      <c r="T1901" s="240"/>
      <c r="U1901" s="240"/>
      <c r="V1901" s="240"/>
      <c r="W1901" s="240"/>
      <c r="X1901" s="240"/>
      <c r="Y1901" s="240"/>
      <c r="Z1901" s="240"/>
      <c r="AA1901" s="240"/>
      <c r="AB1901" s="240"/>
      <c r="AC1901" s="240"/>
      <c r="AD1901" s="240"/>
      <c r="AE1901" s="240"/>
      <c r="AF1901" s="240"/>
      <c r="AG1901" s="240"/>
      <c r="AH1901" s="240"/>
      <c r="AI1901" s="240"/>
      <c r="AJ1901" s="240"/>
      <c r="AK1901" s="240"/>
      <c r="AL1901" s="240"/>
      <c r="AM1901" s="240"/>
      <c r="AN1901" s="240"/>
      <c r="AO1901" s="240"/>
      <c r="AP1901" s="240"/>
      <c r="AQ1901" s="240"/>
      <c r="AR1901" s="240"/>
      <c r="AS1901" s="240"/>
      <c r="AT1901" s="240"/>
      <c r="AU1901" s="240"/>
      <c r="AV1901" s="240"/>
      <c r="AW1901" s="240"/>
      <c r="AX1901" s="240"/>
      <c r="AY1901" s="240"/>
      <c r="AZ1901" s="240"/>
      <c r="BA1901" s="240"/>
      <c r="BB1901" s="240"/>
      <c r="BC1901" s="240"/>
      <c r="BD1901" s="240"/>
      <c r="BE1901" s="240"/>
      <c r="BF1901" s="240"/>
      <c r="BG1901" s="240"/>
      <c r="BH1901" s="240"/>
      <c r="BI1901" s="240"/>
      <c r="BJ1901" s="240"/>
      <c r="BK1901" s="240"/>
      <c r="BL1901" s="240"/>
      <c r="BM1901" s="240"/>
      <c r="BN1901" s="240"/>
      <c r="BO1901" s="240"/>
      <c r="BP1901" s="240"/>
      <c r="BQ1901" s="240"/>
      <c r="BR1901" s="240"/>
      <c r="BS1901" s="240"/>
      <c r="BT1901" s="240"/>
      <c r="BU1901" s="240"/>
      <c r="BV1901" s="240"/>
      <c r="BW1901" s="240"/>
      <c r="BX1901" s="240"/>
      <c r="BY1901" s="240"/>
      <c r="BZ1901" s="240"/>
      <c r="CA1901" s="240"/>
      <c r="CB1901" s="240"/>
      <c r="CC1901" s="240"/>
      <c r="CD1901" s="240"/>
      <c r="CE1901" s="240"/>
      <c r="CF1901" s="240"/>
      <c r="CG1901" s="240"/>
      <c r="CH1901" s="240"/>
      <c r="CI1901" s="240"/>
      <c r="CJ1901" s="240"/>
      <c r="CK1901" s="240"/>
      <c r="CL1901" s="240"/>
      <c r="CN1901" s="240"/>
      <c r="CO1901" s="240"/>
      <c r="CP1901" s="240"/>
      <c r="CQ1901" s="240"/>
      <c r="CR1901" s="240"/>
      <c r="CS1901" s="240"/>
      <c r="CT1901" s="240"/>
      <c r="CU1901" s="240"/>
      <c r="CV1901" s="240"/>
      <c r="CW1901" s="240"/>
      <c r="CX1901" s="240"/>
      <c r="CY1901" s="240"/>
      <c r="CZ1901" s="240"/>
      <c r="DA1901" s="240"/>
      <c r="DB1901" s="240"/>
      <c r="DC1901" s="240"/>
      <c r="DD1901" s="240"/>
      <c r="DE1901" s="240"/>
      <c r="DF1901" s="240"/>
      <c r="DG1901" s="240"/>
      <c r="DH1901" s="240"/>
      <c r="DI1901" s="240"/>
      <c r="DJ1901" s="240"/>
      <c r="DK1901" s="240"/>
      <c r="DL1901" s="240"/>
    </row>
    <row r="1902" spans="2:116" x14ac:dyDescent="0.35">
      <c r="B1902" t="s">
        <v>332</v>
      </c>
      <c r="D1902" t="s">
        <v>541</v>
      </c>
      <c r="E1902" s="8" t="str">
        <f t="shared" si="3158"/>
        <v>1902 SEASON MONTHL-TV-V</v>
      </c>
      <c r="G1902" s="343">
        <f t="shared" si="3160"/>
        <v>45657</v>
      </c>
      <c r="H1902" s="12"/>
      <c r="I1902" s="60"/>
      <c r="J1902" s="60"/>
      <c r="K1902" s="38"/>
      <c r="L1902" s="38"/>
      <c r="M1902" s="38"/>
      <c r="N1902" s="38"/>
      <c r="O1902" s="38"/>
      <c r="P1902" s="38"/>
      <c r="R1902" s="15"/>
      <c r="S1902" s="240"/>
      <c r="T1902" s="240"/>
      <c r="U1902" s="240"/>
      <c r="V1902" s="240"/>
      <c r="W1902" s="240"/>
      <c r="X1902" s="240"/>
      <c r="Y1902" s="240"/>
      <c r="Z1902" s="240"/>
      <c r="AA1902" s="240"/>
      <c r="AB1902" s="240"/>
      <c r="AC1902" s="240"/>
      <c r="AD1902" s="240"/>
      <c r="AE1902" s="240"/>
      <c r="AF1902" s="240"/>
      <c r="AG1902" s="240"/>
      <c r="AH1902" s="240"/>
      <c r="AI1902" s="240"/>
      <c r="AJ1902" s="240"/>
      <c r="AK1902" s="240"/>
      <c r="AL1902" s="240"/>
      <c r="AM1902" s="240"/>
      <c r="AN1902" s="240"/>
      <c r="AO1902" s="240"/>
      <c r="AP1902" s="240"/>
      <c r="AQ1902" s="240"/>
      <c r="AR1902" s="240"/>
      <c r="AS1902" s="240"/>
      <c r="AT1902" s="240"/>
      <c r="AU1902" s="240"/>
      <c r="AV1902" s="240"/>
      <c r="AW1902" s="240"/>
      <c r="AX1902" s="240"/>
      <c r="AY1902" s="240"/>
      <c r="AZ1902" s="240"/>
      <c r="BA1902" s="240"/>
      <c r="BB1902" s="240"/>
      <c r="BC1902" s="240"/>
      <c r="BD1902" s="240"/>
      <c r="BE1902" s="240"/>
      <c r="BF1902" s="240"/>
      <c r="BG1902" s="240"/>
      <c r="BH1902" s="240"/>
      <c r="BI1902" s="240"/>
      <c r="BJ1902" s="240"/>
      <c r="BK1902" s="240"/>
      <c r="BL1902" s="240"/>
      <c r="BM1902" s="240"/>
      <c r="BN1902" s="240"/>
      <c r="BO1902" s="240"/>
      <c r="BP1902" s="240"/>
      <c r="BQ1902" s="240"/>
      <c r="BR1902" s="240"/>
      <c r="BS1902" s="240"/>
      <c r="BT1902" s="240"/>
      <c r="BU1902" s="240"/>
      <c r="BV1902" s="240"/>
      <c r="BW1902" s="240"/>
      <c r="BX1902" s="240"/>
      <c r="BY1902" s="240"/>
      <c r="BZ1902" s="240"/>
      <c r="CA1902" s="240"/>
      <c r="CB1902" s="240"/>
      <c r="CC1902" s="240"/>
      <c r="CD1902" s="240"/>
      <c r="CE1902" s="240"/>
      <c r="CF1902" s="240"/>
      <c r="CG1902" s="240"/>
      <c r="CH1902" s="240"/>
      <c r="CI1902" s="240"/>
      <c r="CJ1902" s="240"/>
      <c r="CK1902" s="240"/>
      <c r="CL1902" s="240"/>
      <c r="CN1902" s="60"/>
      <c r="CO1902" s="76"/>
      <c r="CP1902" s="76"/>
      <c r="CQ1902" s="76"/>
      <c r="CR1902" s="76"/>
      <c r="CS1902" s="76"/>
      <c r="CT1902" s="76"/>
      <c r="CU1902" s="76"/>
      <c r="CV1902" s="76"/>
      <c r="CW1902" s="76"/>
      <c r="CX1902" s="76"/>
      <c r="CY1902" s="76"/>
      <c r="CZ1902" s="76"/>
      <c r="DA1902" s="76"/>
      <c r="DB1902" s="76"/>
      <c r="DC1902" s="76"/>
      <c r="DD1902" s="76"/>
      <c r="DE1902" s="76"/>
      <c r="DF1902" s="76"/>
      <c r="DG1902" s="76"/>
      <c r="DH1902" s="76"/>
      <c r="DI1902" s="76"/>
      <c r="DJ1902" s="76"/>
      <c r="DK1902" s="76"/>
      <c r="DL1902" s="76"/>
    </row>
    <row r="1903" spans="2:116" x14ac:dyDescent="0.35">
      <c r="B1903" t="s">
        <v>332</v>
      </c>
      <c r="D1903" t="s">
        <v>541</v>
      </c>
      <c r="E1903" s="8" t="str">
        <f>ROW()&amp;" "&amp;D1903</f>
        <v>1903 SEASON MONTHL-TV-V</v>
      </c>
      <c r="G1903" s="145" t="s">
        <v>62</v>
      </c>
      <c r="H1903" s="27"/>
      <c r="I1903" s="78"/>
      <c r="J1903" s="78"/>
      <c r="K1903" s="33"/>
      <c r="L1903" s="33"/>
      <c r="M1903" s="33"/>
      <c r="N1903" s="33"/>
      <c r="O1903" s="33"/>
      <c r="P1903" s="33"/>
      <c r="R1903" s="33"/>
      <c r="S1903" s="80"/>
      <c r="T1903" s="80"/>
      <c r="U1903" s="80"/>
      <c r="V1903" s="80"/>
      <c r="W1903" s="80"/>
      <c r="X1903" s="80"/>
      <c r="Y1903" s="80"/>
      <c r="Z1903" s="80"/>
      <c r="AA1903" s="80"/>
      <c r="AB1903" s="80"/>
      <c r="AC1903" s="80"/>
      <c r="AD1903" s="80"/>
      <c r="AE1903" s="80"/>
      <c r="AF1903" s="80"/>
      <c r="AG1903" s="80"/>
      <c r="AH1903" s="80"/>
      <c r="AI1903" s="80"/>
      <c r="AJ1903" s="80"/>
      <c r="AK1903" s="80"/>
      <c r="AL1903" s="80"/>
      <c r="AM1903" s="80"/>
      <c r="AN1903" s="80"/>
      <c r="AO1903" s="80"/>
      <c r="AP1903" s="80"/>
      <c r="AQ1903" s="80"/>
      <c r="AR1903" s="80"/>
      <c r="AS1903" s="80"/>
      <c r="AT1903" s="80"/>
      <c r="AU1903" s="80"/>
      <c r="AV1903" s="80"/>
      <c r="AW1903" s="80"/>
      <c r="AX1903" s="80"/>
      <c r="AY1903" s="80"/>
      <c r="AZ1903" s="80"/>
      <c r="BA1903" s="80"/>
      <c r="BB1903" s="80"/>
      <c r="BC1903" s="80"/>
      <c r="BD1903" s="80"/>
      <c r="BE1903" s="80"/>
      <c r="BF1903" s="80"/>
      <c r="BG1903" s="80"/>
      <c r="BH1903" s="80"/>
      <c r="BI1903" s="80"/>
      <c r="BJ1903" s="80"/>
      <c r="BK1903" s="80"/>
      <c r="BL1903" s="80"/>
      <c r="BM1903" s="80"/>
      <c r="BN1903" s="80"/>
      <c r="BO1903" s="80"/>
      <c r="BP1903" s="80"/>
      <c r="BQ1903" s="80"/>
      <c r="BR1903" s="80"/>
      <c r="BS1903" s="80"/>
      <c r="BT1903" s="80"/>
      <c r="BU1903" s="80"/>
      <c r="BV1903" s="80"/>
      <c r="BW1903" s="80"/>
      <c r="BX1903" s="80"/>
      <c r="BY1903" s="80"/>
      <c r="BZ1903" s="80"/>
      <c r="CA1903" s="80"/>
      <c r="CB1903" s="80"/>
      <c r="CC1903" s="80"/>
      <c r="CD1903" s="80"/>
      <c r="CE1903" s="80"/>
      <c r="CF1903" s="80"/>
      <c r="CG1903" s="80"/>
      <c r="CH1903" s="80"/>
      <c r="CI1903" s="80"/>
      <c r="CJ1903" s="80"/>
      <c r="CK1903" s="80"/>
      <c r="CL1903" s="80"/>
      <c r="CN1903" s="78"/>
      <c r="CO1903" s="77"/>
      <c r="CP1903" s="77"/>
      <c r="CQ1903" s="77"/>
      <c r="CR1903" s="77"/>
      <c r="CS1903" s="77"/>
      <c r="CT1903" s="77"/>
      <c r="CU1903" s="77"/>
      <c r="CV1903" s="77"/>
      <c r="CW1903" s="77"/>
      <c r="CX1903" s="77"/>
      <c r="CY1903" s="77"/>
      <c r="CZ1903" s="77"/>
      <c r="DA1903" s="77"/>
      <c r="DB1903" s="77"/>
      <c r="DC1903" s="77"/>
      <c r="DD1903" s="77"/>
      <c r="DE1903" s="77"/>
      <c r="DF1903" s="77"/>
      <c r="DG1903" s="77"/>
      <c r="DH1903" s="77"/>
      <c r="DI1903" s="77"/>
      <c r="DJ1903" s="77"/>
      <c r="DK1903" s="77"/>
      <c r="DL1903" s="77"/>
    </row>
    <row r="1904" spans="2:116" x14ac:dyDescent="0.35">
      <c r="B1904" t="s">
        <v>332</v>
      </c>
      <c r="D1904" t="s">
        <v>541</v>
      </c>
      <c r="E1904" s="8" t="str">
        <f t="shared" ref="E1904:E1909" si="3161">ROW()&amp;" "&amp;D1904</f>
        <v>1904 SEASON MONTHL-TV-V</v>
      </c>
      <c r="G1904" s="136" t="str">
        <f>G1878</f>
        <v>Surgical procedures</v>
      </c>
      <c r="H1904" s="27"/>
      <c r="I1904" s="78"/>
      <c r="J1904" s="78"/>
      <c r="K1904" s="33"/>
      <c r="L1904" s="33"/>
      <c r="M1904" s="33"/>
      <c r="N1904" s="33"/>
      <c r="O1904" s="33"/>
      <c r="P1904" s="33"/>
      <c r="R1904" s="33"/>
      <c r="S1904" s="80" t="str">
        <f>S1878</f>
        <v>S$16</v>
      </c>
      <c r="T1904" s="80" t="str">
        <f t="shared" ref="T1904:CE1904" si="3162">T1878</f>
        <v>T$16</v>
      </c>
      <c r="U1904" s="80" t="str">
        <f t="shared" si="3162"/>
        <v>U$16</v>
      </c>
      <c r="V1904" s="80" t="str">
        <f t="shared" si="3162"/>
        <v>V$16</v>
      </c>
      <c r="W1904" s="80" t="str">
        <f t="shared" si="3162"/>
        <v>W$16</v>
      </c>
      <c r="X1904" s="80" t="str">
        <f t="shared" si="3162"/>
        <v>X$16</v>
      </c>
      <c r="Y1904" s="80" t="str">
        <f t="shared" si="3162"/>
        <v>Y$16</v>
      </c>
      <c r="Z1904" s="80" t="str">
        <f t="shared" si="3162"/>
        <v>Z$16</v>
      </c>
      <c r="AA1904" s="80" t="str">
        <f t="shared" si="3162"/>
        <v>AA$16</v>
      </c>
      <c r="AB1904" s="80" t="str">
        <f t="shared" si="3162"/>
        <v>AB$16</v>
      </c>
      <c r="AC1904" s="80" t="str">
        <f t="shared" si="3162"/>
        <v>AC$16</v>
      </c>
      <c r="AD1904" s="80" t="str">
        <f t="shared" si="3162"/>
        <v>AD$16</v>
      </c>
      <c r="AE1904" s="80" t="str">
        <f t="shared" si="3162"/>
        <v>AE$16</v>
      </c>
      <c r="AF1904" s="80" t="str">
        <f t="shared" si="3162"/>
        <v>AF$16</v>
      </c>
      <c r="AG1904" s="80" t="str">
        <f t="shared" si="3162"/>
        <v>AG$16</v>
      </c>
      <c r="AH1904" s="80" t="str">
        <f t="shared" si="3162"/>
        <v>AH$16</v>
      </c>
      <c r="AI1904" s="80" t="str">
        <f t="shared" si="3162"/>
        <v>AI$16</v>
      </c>
      <c r="AJ1904" s="80" t="str">
        <f t="shared" si="3162"/>
        <v>AJ$16</v>
      </c>
      <c r="AK1904" s="80" t="str">
        <f t="shared" si="3162"/>
        <v>AK$16</v>
      </c>
      <c r="AL1904" s="80" t="str">
        <f t="shared" si="3162"/>
        <v>AL$16</v>
      </c>
      <c r="AM1904" s="80" t="str">
        <f t="shared" si="3162"/>
        <v>AM$16</v>
      </c>
      <c r="AN1904" s="80" t="str">
        <f t="shared" si="3162"/>
        <v>AN$16</v>
      </c>
      <c r="AO1904" s="80" t="str">
        <f t="shared" si="3162"/>
        <v>AO$16</v>
      </c>
      <c r="AP1904" s="80" t="str">
        <f t="shared" si="3162"/>
        <v>AP$16</v>
      </c>
      <c r="AQ1904" s="80" t="str">
        <f t="shared" si="3162"/>
        <v>AQ$16</v>
      </c>
      <c r="AR1904" s="80" t="str">
        <f t="shared" si="3162"/>
        <v>AR$16</v>
      </c>
      <c r="AS1904" s="80" t="str">
        <f t="shared" si="3162"/>
        <v>AS$16</v>
      </c>
      <c r="AT1904" s="80" t="str">
        <f t="shared" si="3162"/>
        <v>AT$16</v>
      </c>
      <c r="AU1904" s="80" t="str">
        <f t="shared" si="3162"/>
        <v>AU$16</v>
      </c>
      <c r="AV1904" s="80" t="str">
        <f t="shared" si="3162"/>
        <v>AV$16</v>
      </c>
      <c r="AW1904" s="80" t="str">
        <f t="shared" si="3162"/>
        <v>AW$16</v>
      </c>
      <c r="AX1904" s="80" t="str">
        <f t="shared" si="3162"/>
        <v>AX$16</v>
      </c>
      <c r="AY1904" s="80" t="str">
        <f t="shared" si="3162"/>
        <v>AY$16</v>
      </c>
      <c r="AZ1904" s="80" t="str">
        <f t="shared" si="3162"/>
        <v>AZ$16</v>
      </c>
      <c r="BA1904" s="80" t="str">
        <f t="shared" si="3162"/>
        <v>BA$16</v>
      </c>
      <c r="BB1904" s="80" t="str">
        <f t="shared" si="3162"/>
        <v>BB$16</v>
      </c>
      <c r="BC1904" s="80" t="str">
        <f t="shared" si="3162"/>
        <v>BC$16</v>
      </c>
      <c r="BD1904" s="80" t="str">
        <f t="shared" si="3162"/>
        <v>BD$16</v>
      </c>
      <c r="BE1904" s="80" t="str">
        <f t="shared" si="3162"/>
        <v>BE$16</v>
      </c>
      <c r="BF1904" s="80" t="str">
        <f t="shared" si="3162"/>
        <v>BF$16</v>
      </c>
      <c r="BG1904" s="80" t="str">
        <f t="shared" si="3162"/>
        <v>BG$16</v>
      </c>
      <c r="BH1904" s="80" t="str">
        <f t="shared" si="3162"/>
        <v>BH$16</v>
      </c>
      <c r="BI1904" s="80" t="str">
        <f t="shared" si="3162"/>
        <v>BI$16</v>
      </c>
      <c r="BJ1904" s="80" t="str">
        <f t="shared" si="3162"/>
        <v>BJ$16</v>
      </c>
      <c r="BK1904" s="80" t="str">
        <f t="shared" si="3162"/>
        <v>BK$16</v>
      </c>
      <c r="BL1904" s="80" t="str">
        <f t="shared" si="3162"/>
        <v>BL$16</v>
      </c>
      <c r="BM1904" s="80" t="str">
        <f t="shared" si="3162"/>
        <v>BM$16</v>
      </c>
      <c r="BN1904" s="80" t="str">
        <f t="shared" si="3162"/>
        <v>BN$16</v>
      </c>
      <c r="BO1904" s="80" t="str">
        <f t="shared" si="3162"/>
        <v>BO$16</v>
      </c>
      <c r="BP1904" s="80" t="str">
        <f t="shared" si="3162"/>
        <v>BP$16</v>
      </c>
      <c r="BQ1904" s="80" t="str">
        <f t="shared" si="3162"/>
        <v>BQ$16</v>
      </c>
      <c r="BR1904" s="80" t="str">
        <f t="shared" si="3162"/>
        <v>BR$16</v>
      </c>
      <c r="BS1904" s="80" t="str">
        <f t="shared" si="3162"/>
        <v>BS$16</v>
      </c>
      <c r="BT1904" s="80" t="str">
        <f t="shared" si="3162"/>
        <v>BT$16</v>
      </c>
      <c r="BU1904" s="80" t="str">
        <f t="shared" si="3162"/>
        <v>BU$16</v>
      </c>
      <c r="BV1904" s="80" t="str">
        <f t="shared" si="3162"/>
        <v>BV$16</v>
      </c>
      <c r="BW1904" s="80" t="str">
        <f t="shared" si="3162"/>
        <v>BW$16</v>
      </c>
      <c r="BX1904" s="80" t="str">
        <f t="shared" si="3162"/>
        <v>BX$16</v>
      </c>
      <c r="BY1904" s="80" t="str">
        <f t="shared" si="3162"/>
        <v>BY$16</v>
      </c>
      <c r="BZ1904" s="80" t="str">
        <f t="shared" si="3162"/>
        <v>BZ$16</v>
      </c>
      <c r="CA1904" s="80" t="str">
        <f t="shared" si="3162"/>
        <v>CA$16</v>
      </c>
      <c r="CB1904" s="80" t="str">
        <f t="shared" si="3162"/>
        <v>CB$16</v>
      </c>
      <c r="CC1904" s="80" t="str">
        <f t="shared" si="3162"/>
        <v>CC$16</v>
      </c>
      <c r="CD1904" s="80" t="str">
        <f t="shared" si="3162"/>
        <v>CD$16</v>
      </c>
      <c r="CE1904" s="80" t="str">
        <f t="shared" si="3162"/>
        <v>CE$16</v>
      </c>
      <c r="CF1904" s="80" t="str">
        <f t="shared" ref="CF1904:CL1904" si="3163">CF1878</f>
        <v>CF$16</v>
      </c>
      <c r="CG1904" s="80" t="str">
        <f t="shared" si="3163"/>
        <v>CG$16</v>
      </c>
      <c r="CH1904" s="80" t="str">
        <f t="shared" si="3163"/>
        <v>CH$16</v>
      </c>
      <c r="CI1904" s="80" t="str">
        <f t="shared" si="3163"/>
        <v>CI$16</v>
      </c>
      <c r="CJ1904" s="80" t="str">
        <f t="shared" si="3163"/>
        <v>CJ$16</v>
      </c>
      <c r="CK1904" s="80" t="str">
        <f t="shared" si="3163"/>
        <v>CK$16</v>
      </c>
      <c r="CL1904" s="80" t="str">
        <f t="shared" si="3163"/>
        <v>CL$16</v>
      </c>
      <c r="CN1904" s="78"/>
      <c r="CO1904" s="80" t="str">
        <f t="shared" ref="CO1904:DL1904" si="3164">CO1878</f>
        <v>CO$16</v>
      </c>
      <c r="CP1904" s="80" t="str">
        <f t="shared" si="3164"/>
        <v>CP$16</v>
      </c>
      <c r="CQ1904" s="80" t="str">
        <f t="shared" si="3164"/>
        <v>CQ$16</v>
      </c>
      <c r="CR1904" s="80" t="str">
        <f t="shared" si="3164"/>
        <v>CR$16</v>
      </c>
      <c r="CS1904" s="80" t="str">
        <f t="shared" si="3164"/>
        <v>CS$16</v>
      </c>
      <c r="CT1904" s="80" t="str">
        <f t="shared" si="3164"/>
        <v>CT$16</v>
      </c>
      <c r="CU1904" s="80" t="str">
        <f t="shared" si="3164"/>
        <v>CU$16</v>
      </c>
      <c r="CV1904" s="80" t="str">
        <f t="shared" si="3164"/>
        <v>CV$16</v>
      </c>
      <c r="CW1904" s="80" t="str">
        <f t="shared" si="3164"/>
        <v>CW$16</v>
      </c>
      <c r="CX1904" s="80" t="str">
        <f t="shared" si="3164"/>
        <v>CX$16</v>
      </c>
      <c r="CY1904" s="80" t="str">
        <f t="shared" si="3164"/>
        <v>CY$16</v>
      </c>
      <c r="CZ1904" s="80" t="str">
        <f t="shared" si="3164"/>
        <v>CZ$16</v>
      </c>
      <c r="DA1904" s="80" t="str">
        <f t="shared" si="3164"/>
        <v>DA$16</v>
      </c>
      <c r="DB1904" s="80" t="str">
        <f t="shared" si="3164"/>
        <v>DB$16</v>
      </c>
      <c r="DC1904" s="80" t="str">
        <f t="shared" si="3164"/>
        <v>DC$16</v>
      </c>
      <c r="DD1904" s="80" t="str">
        <f t="shared" si="3164"/>
        <v>DD$16</v>
      </c>
      <c r="DE1904" s="80" t="str">
        <f t="shared" si="3164"/>
        <v>DE$16</v>
      </c>
      <c r="DF1904" s="80" t="str">
        <f t="shared" si="3164"/>
        <v>DF$16</v>
      </c>
      <c r="DG1904" s="80" t="str">
        <f t="shared" si="3164"/>
        <v>DG$16</v>
      </c>
      <c r="DH1904" s="80" t="str">
        <f t="shared" si="3164"/>
        <v>DH$16</v>
      </c>
      <c r="DI1904" s="80" t="str">
        <f t="shared" si="3164"/>
        <v>DI$16</v>
      </c>
      <c r="DJ1904" s="80" t="str">
        <f t="shared" si="3164"/>
        <v>DJ$16</v>
      </c>
      <c r="DK1904" s="80" t="str">
        <f t="shared" si="3164"/>
        <v>DK$16</v>
      </c>
      <c r="DL1904" s="80" t="str">
        <f t="shared" si="3164"/>
        <v>DL$16</v>
      </c>
    </row>
    <row r="1905" spans="1:116" x14ac:dyDescent="0.35">
      <c r="B1905" t="s">
        <v>332</v>
      </c>
      <c r="D1905" t="s">
        <v>541</v>
      </c>
      <c r="E1905" s="8" t="str">
        <f t="shared" si="3161"/>
        <v>1905 SEASON MONTHL-TV-V</v>
      </c>
      <c r="G1905" s="136" t="str">
        <f t="shared" ref="G1905:G1911" si="3165">G1879</f>
        <v>procedure</v>
      </c>
      <c r="K1905" s="53"/>
      <c r="L1905" s="53"/>
      <c r="M1905" s="53"/>
      <c r="N1905" s="53"/>
      <c r="O1905" s="53"/>
      <c r="P1905" s="53"/>
      <c r="R1905" s="24"/>
      <c r="S1905" s="4" t="str">
        <f>ADDRESS(ROW(S1886),COLUMN(S1886),2)</f>
        <v>S$1886</v>
      </c>
      <c r="T1905" s="4" t="str">
        <f t="shared" ref="T1905:CE1905" si="3166">ADDRESS(ROW(T1886),COLUMN(T1886),2)</f>
        <v>T$1886</v>
      </c>
      <c r="U1905" s="4" t="str">
        <f t="shared" si="3166"/>
        <v>U$1886</v>
      </c>
      <c r="V1905" s="4" t="str">
        <f t="shared" si="3166"/>
        <v>V$1886</v>
      </c>
      <c r="W1905" s="4" t="str">
        <f t="shared" si="3166"/>
        <v>W$1886</v>
      </c>
      <c r="X1905" s="4" t="str">
        <f t="shared" si="3166"/>
        <v>X$1886</v>
      </c>
      <c r="Y1905" s="4" t="str">
        <f t="shared" si="3166"/>
        <v>Y$1886</v>
      </c>
      <c r="Z1905" s="4" t="str">
        <f t="shared" si="3166"/>
        <v>Z$1886</v>
      </c>
      <c r="AA1905" s="4" t="str">
        <f t="shared" si="3166"/>
        <v>AA$1886</v>
      </c>
      <c r="AB1905" s="4" t="str">
        <f t="shared" si="3166"/>
        <v>AB$1886</v>
      </c>
      <c r="AC1905" s="4" t="str">
        <f t="shared" si="3166"/>
        <v>AC$1886</v>
      </c>
      <c r="AD1905" s="4" t="str">
        <f t="shared" si="3166"/>
        <v>AD$1886</v>
      </c>
      <c r="AE1905" s="4" t="str">
        <f t="shared" si="3166"/>
        <v>AE$1886</v>
      </c>
      <c r="AF1905" s="4" t="str">
        <f t="shared" si="3166"/>
        <v>AF$1886</v>
      </c>
      <c r="AG1905" s="4" t="str">
        <f t="shared" si="3166"/>
        <v>AG$1886</v>
      </c>
      <c r="AH1905" s="4" t="str">
        <f t="shared" si="3166"/>
        <v>AH$1886</v>
      </c>
      <c r="AI1905" s="4" t="str">
        <f t="shared" si="3166"/>
        <v>AI$1886</v>
      </c>
      <c r="AJ1905" s="4" t="str">
        <f t="shared" si="3166"/>
        <v>AJ$1886</v>
      </c>
      <c r="AK1905" s="4" t="str">
        <f t="shared" si="3166"/>
        <v>AK$1886</v>
      </c>
      <c r="AL1905" s="4" t="str">
        <f t="shared" si="3166"/>
        <v>AL$1886</v>
      </c>
      <c r="AM1905" s="4" t="str">
        <f t="shared" si="3166"/>
        <v>AM$1886</v>
      </c>
      <c r="AN1905" s="4" t="str">
        <f t="shared" si="3166"/>
        <v>AN$1886</v>
      </c>
      <c r="AO1905" s="4" t="str">
        <f t="shared" si="3166"/>
        <v>AO$1886</v>
      </c>
      <c r="AP1905" s="4" t="str">
        <f t="shared" si="3166"/>
        <v>AP$1886</v>
      </c>
      <c r="AQ1905" s="4" t="str">
        <f t="shared" si="3166"/>
        <v>AQ$1886</v>
      </c>
      <c r="AR1905" s="4" t="str">
        <f t="shared" si="3166"/>
        <v>AR$1886</v>
      </c>
      <c r="AS1905" s="4" t="str">
        <f t="shared" si="3166"/>
        <v>AS$1886</v>
      </c>
      <c r="AT1905" s="4" t="str">
        <f t="shared" si="3166"/>
        <v>AT$1886</v>
      </c>
      <c r="AU1905" s="4" t="str">
        <f t="shared" si="3166"/>
        <v>AU$1886</v>
      </c>
      <c r="AV1905" s="4" t="str">
        <f t="shared" si="3166"/>
        <v>AV$1886</v>
      </c>
      <c r="AW1905" s="4" t="str">
        <f t="shared" si="3166"/>
        <v>AW$1886</v>
      </c>
      <c r="AX1905" s="4" t="str">
        <f t="shared" si="3166"/>
        <v>AX$1886</v>
      </c>
      <c r="AY1905" s="4" t="str">
        <f t="shared" si="3166"/>
        <v>AY$1886</v>
      </c>
      <c r="AZ1905" s="4" t="str">
        <f t="shared" si="3166"/>
        <v>AZ$1886</v>
      </c>
      <c r="BA1905" s="4" t="str">
        <f t="shared" si="3166"/>
        <v>BA$1886</v>
      </c>
      <c r="BB1905" s="4" t="str">
        <f t="shared" si="3166"/>
        <v>BB$1886</v>
      </c>
      <c r="BC1905" s="4" t="str">
        <f t="shared" si="3166"/>
        <v>BC$1886</v>
      </c>
      <c r="BD1905" s="4" t="str">
        <f t="shared" si="3166"/>
        <v>BD$1886</v>
      </c>
      <c r="BE1905" s="4" t="str">
        <f t="shared" si="3166"/>
        <v>BE$1886</v>
      </c>
      <c r="BF1905" s="4" t="str">
        <f t="shared" si="3166"/>
        <v>BF$1886</v>
      </c>
      <c r="BG1905" s="4" t="str">
        <f t="shared" si="3166"/>
        <v>BG$1886</v>
      </c>
      <c r="BH1905" s="4" t="str">
        <f t="shared" si="3166"/>
        <v>BH$1886</v>
      </c>
      <c r="BI1905" s="4" t="str">
        <f t="shared" si="3166"/>
        <v>BI$1886</v>
      </c>
      <c r="BJ1905" s="4" t="str">
        <f t="shared" si="3166"/>
        <v>BJ$1886</v>
      </c>
      <c r="BK1905" s="4" t="str">
        <f t="shared" si="3166"/>
        <v>BK$1886</v>
      </c>
      <c r="BL1905" s="4" t="str">
        <f t="shared" si="3166"/>
        <v>BL$1886</v>
      </c>
      <c r="BM1905" s="4" t="str">
        <f t="shared" si="3166"/>
        <v>BM$1886</v>
      </c>
      <c r="BN1905" s="4" t="str">
        <f t="shared" si="3166"/>
        <v>BN$1886</v>
      </c>
      <c r="BO1905" s="4" t="str">
        <f t="shared" si="3166"/>
        <v>BO$1886</v>
      </c>
      <c r="BP1905" s="4" t="str">
        <f t="shared" si="3166"/>
        <v>BP$1886</v>
      </c>
      <c r="BQ1905" s="4" t="str">
        <f t="shared" si="3166"/>
        <v>BQ$1886</v>
      </c>
      <c r="BR1905" s="4" t="str">
        <f t="shared" si="3166"/>
        <v>BR$1886</v>
      </c>
      <c r="BS1905" s="4" t="str">
        <f t="shared" si="3166"/>
        <v>BS$1886</v>
      </c>
      <c r="BT1905" s="4" t="str">
        <f t="shared" si="3166"/>
        <v>BT$1886</v>
      </c>
      <c r="BU1905" s="4" t="str">
        <f t="shared" si="3166"/>
        <v>BU$1886</v>
      </c>
      <c r="BV1905" s="4" t="str">
        <f t="shared" si="3166"/>
        <v>BV$1886</v>
      </c>
      <c r="BW1905" s="4" t="str">
        <f t="shared" si="3166"/>
        <v>BW$1886</v>
      </c>
      <c r="BX1905" s="4" t="str">
        <f t="shared" si="3166"/>
        <v>BX$1886</v>
      </c>
      <c r="BY1905" s="4" t="str">
        <f t="shared" si="3166"/>
        <v>BY$1886</v>
      </c>
      <c r="BZ1905" s="4" t="str">
        <f t="shared" si="3166"/>
        <v>BZ$1886</v>
      </c>
      <c r="CA1905" s="4" t="str">
        <f t="shared" si="3166"/>
        <v>CA$1886</v>
      </c>
      <c r="CB1905" s="4" t="str">
        <f t="shared" si="3166"/>
        <v>CB$1886</v>
      </c>
      <c r="CC1905" s="4" t="str">
        <f t="shared" si="3166"/>
        <v>CC$1886</v>
      </c>
      <c r="CD1905" s="4" t="str">
        <f t="shared" si="3166"/>
        <v>CD$1886</v>
      </c>
      <c r="CE1905" s="4" t="str">
        <f t="shared" si="3166"/>
        <v>CE$1886</v>
      </c>
      <c r="CF1905" s="4" t="str">
        <f t="shared" ref="CF1905:CL1905" si="3167">ADDRESS(ROW(CF1886),COLUMN(CF1886),2)</f>
        <v>CF$1886</v>
      </c>
      <c r="CG1905" s="4" t="str">
        <f t="shared" si="3167"/>
        <v>CG$1886</v>
      </c>
      <c r="CH1905" s="4" t="str">
        <f t="shared" si="3167"/>
        <v>CH$1886</v>
      </c>
      <c r="CI1905" s="4" t="str">
        <f t="shared" si="3167"/>
        <v>CI$1886</v>
      </c>
      <c r="CJ1905" s="4" t="str">
        <f t="shared" si="3167"/>
        <v>CJ$1886</v>
      </c>
      <c r="CK1905" s="4" t="str">
        <f t="shared" si="3167"/>
        <v>CK$1886</v>
      </c>
      <c r="CL1905" s="4" t="str">
        <f t="shared" si="3167"/>
        <v>CL$1886</v>
      </c>
      <c r="CO1905" s="212" t="e">
        <f>ADDRESS(ROW(#REF!),COLUMN(#REF!),2)</f>
        <v>#REF!</v>
      </c>
      <c r="CP1905" s="212" t="e">
        <f>ADDRESS(ROW(#REF!),COLUMN(#REF!),2)</f>
        <v>#REF!</v>
      </c>
      <c r="CQ1905" s="212" t="e">
        <f>ADDRESS(ROW(#REF!),COLUMN(#REF!),2)</f>
        <v>#REF!</v>
      </c>
      <c r="CR1905" s="212" t="e">
        <f>ADDRESS(ROW(#REF!),COLUMN(#REF!),2)</f>
        <v>#REF!</v>
      </c>
      <c r="CS1905" s="212" t="e">
        <f>ADDRESS(ROW(#REF!),COLUMN(#REF!),2)</f>
        <v>#REF!</v>
      </c>
      <c r="CT1905" s="212" t="e">
        <f>ADDRESS(ROW(#REF!),COLUMN(#REF!),2)</f>
        <v>#REF!</v>
      </c>
      <c r="CU1905" s="212" t="e">
        <f>ADDRESS(ROW(#REF!),COLUMN(#REF!),2)</f>
        <v>#REF!</v>
      </c>
      <c r="CV1905" s="212" t="e">
        <f>ADDRESS(ROW(#REF!),COLUMN(#REF!),2)</f>
        <v>#REF!</v>
      </c>
      <c r="CW1905" s="212" t="e">
        <f>ADDRESS(ROW(#REF!),COLUMN(#REF!),2)</f>
        <v>#REF!</v>
      </c>
      <c r="CX1905" s="212" t="e">
        <f>ADDRESS(ROW(#REF!),COLUMN(#REF!),2)</f>
        <v>#REF!</v>
      </c>
      <c r="CY1905" s="212" t="e">
        <f>ADDRESS(ROW(#REF!),COLUMN(#REF!),2)</f>
        <v>#REF!</v>
      </c>
      <c r="CZ1905" s="212" t="e">
        <f>ADDRESS(ROW(#REF!),COLUMN(#REF!),2)</f>
        <v>#REF!</v>
      </c>
      <c r="DA1905" s="212" t="e">
        <f>ADDRESS(ROW(#REF!),COLUMN(#REF!),2)</f>
        <v>#REF!</v>
      </c>
      <c r="DB1905" s="212" t="e">
        <f>ADDRESS(ROW(#REF!),COLUMN(#REF!),2)</f>
        <v>#REF!</v>
      </c>
      <c r="DC1905" s="212" t="e">
        <f>ADDRESS(ROW(#REF!),COLUMN(#REF!),2)</f>
        <v>#REF!</v>
      </c>
      <c r="DD1905" s="212" t="e">
        <f>ADDRESS(ROW(#REF!),COLUMN(#REF!),2)</f>
        <v>#REF!</v>
      </c>
      <c r="DE1905" s="212" t="e">
        <f>ADDRESS(ROW(#REF!),COLUMN(#REF!),2)</f>
        <v>#REF!</v>
      </c>
      <c r="DF1905" s="212" t="e">
        <f>ADDRESS(ROW(#REF!),COLUMN(#REF!),2)</f>
        <v>#REF!</v>
      </c>
      <c r="DG1905" s="212" t="e">
        <f>ADDRESS(ROW(#REF!),COLUMN(#REF!),2)</f>
        <v>#REF!</v>
      </c>
      <c r="DH1905" s="212" t="e">
        <f>ADDRESS(ROW(#REF!),COLUMN(#REF!),2)</f>
        <v>#REF!</v>
      </c>
      <c r="DI1905" s="212" t="e">
        <f>ADDRESS(ROW(#REF!),COLUMN(#REF!),2)</f>
        <v>#REF!</v>
      </c>
      <c r="DJ1905" s="212" t="e">
        <f>ADDRESS(ROW(#REF!),COLUMN(#REF!),2)</f>
        <v>#REF!</v>
      </c>
      <c r="DK1905" s="212" t="e">
        <f>ADDRESS(ROW(#REF!),COLUMN(#REF!),2)</f>
        <v>#REF!</v>
      </c>
      <c r="DL1905" s="212" t="e">
        <f>ADDRESS(ROW(#REF!),COLUMN(#REF!),2)</f>
        <v>#REF!</v>
      </c>
    </row>
    <row r="1906" spans="1:116" x14ac:dyDescent="0.35">
      <c r="B1906" t="s">
        <v>332</v>
      </c>
      <c r="D1906" t="s">
        <v>541</v>
      </c>
      <c r="E1906" s="8" t="str">
        <f t="shared" si="3161"/>
        <v>1906 SEASON MONTHL-TV-V</v>
      </c>
      <c r="G1906" s="136" t="str">
        <f t="shared" si="3165"/>
        <v>Primary revenue driver</v>
      </c>
      <c r="H1906" s="12"/>
      <c r="I1906" s="60"/>
      <c r="J1906" s="60"/>
      <c r="K1906" s="15"/>
      <c r="L1906" s="15"/>
      <c r="M1906" s="15"/>
      <c r="N1906" s="15"/>
      <c r="O1906" s="15"/>
      <c r="P1906" s="15"/>
      <c r="R1906" s="15"/>
      <c r="S1906" s="80"/>
      <c r="T1906" s="80"/>
      <c r="U1906" s="80"/>
      <c r="V1906" s="80"/>
      <c r="W1906" s="80"/>
      <c r="X1906" s="80"/>
      <c r="Y1906" s="80"/>
      <c r="Z1906" s="80"/>
      <c r="AA1906" s="80"/>
      <c r="AB1906" s="80"/>
      <c r="AC1906" s="80"/>
      <c r="AD1906" s="80"/>
      <c r="AE1906" s="80"/>
      <c r="AF1906" s="80"/>
      <c r="AG1906" s="80"/>
      <c r="AH1906" s="80"/>
      <c r="AI1906" s="80"/>
      <c r="AJ1906" s="80"/>
      <c r="AK1906" s="80"/>
      <c r="AL1906" s="80"/>
      <c r="AM1906" s="80"/>
      <c r="AN1906" s="80"/>
      <c r="AO1906" s="80"/>
      <c r="AP1906" s="80"/>
      <c r="AQ1906" s="80"/>
      <c r="AR1906" s="80"/>
      <c r="AS1906" s="80"/>
      <c r="AT1906" s="80"/>
      <c r="AU1906" s="80"/>
      <c r="AV1906" s="80"/>
      <c r="AW1906" s="80"/>
      <c r="AX1906" s="80"/>
      <c r="AY1906" s="80"/>
      <c r="AZ1906" s="80"/>
      <c r="BA1906" s="80"/>
      <c r="BB1906" s="80"/>
      <c r="BC1906" s="80"/>
      <c r="BD1906" s="80"/>
      <c r="BE1906" s="80"/>
      <c r="BF1906" s="80"/>
      <c r="BG1906" s="80"/>
      <c r="BH1906" s="80"/>
      <c r="BI1906" s="80"/>
      <c r="BJ1906" s="80"/>
      <c r="BK1906" s="80"/>
      <c r="BL1906" s="80"/>
      <c r="BM1906" s="80"/>
      <c r="BN1906" s="80"/>
      <c r="BO1906" s="80"/>
      <c r="BP1906" s="80"/>
      <c r="BQ1906" s="80"/>
      <c r="BR1906" s="80"/>
      <c r="BS1906" s="80"/>
      <c r="BT1906" s="80"/>
      <c r="BU1906" s="80"/>
      <c r="BV1906" s="80"/>
      <c r="BW1906" s="80"/>
      <c r="BX1906" s="80"/>
      <c r="BY1906" s="80"/>
      <c r="BZ1906" s="80"/>
      <c r="CA1906" s="80"/>
      <c r="CB1906" s="80"/>
      <c r="CC1906" s="80"/>
      <c r="CD1906" s="80"/>
      <c r="CE1906" s="80"/>
      <c r="CF1906" s="80"/>
      <c r="CG1906" s="80"/>
      <c r="CH1906" s="80"/>
      <c r="CI1906" s="80"/>
      <c r="CJ1906" s="80"/>
      <c r="CK1906" s="80"/>
      <c r="CL1906" s="80"/>
      <c r="CN1906" s="60"/>
    </row>
    <row r="1907" spans="1:116" x14ac:dyDescent="0.35">
      <c r="B1907" t="s">
        <v>332</v>
      </c>
      <c r="D1907" t="s">
        <v>541</v>
      </c>
      <c r="E1907" s="8" t="str">
        <f t="shared" si="3161"/>
        <v>1907 SEASON MONTHL-TV-V</v>
      </c>
      <c r="G1907" s="136" t="str">
        <f t="shared" si="3165"/>
        <v>Primary volume driver</v>
      </c>
      <c r="H1907" s="12"/>
      <c r="I1907" s="60"/>
      <c r="J1907" s="60"/>
      <c r="K1907" s="15"/>
      <c r="L1907" s="15"/>
      <c r="M1907" s="15"/>
      <c r="N1907" s="15"/>
      <c r="O1907" s="15"/>
      <c r="P1907" s="15"/>
      <c r="R1907" s="15"/>
      <c r="S1907" s="76"/>
      <c r="T1907" s="76"/>
      <c r="U1907" s="76"/>
      <c r="V1907" s="76"/>
      <c r="W1907" s="76"/>
      <c r="X1907" s="76"/>
      <c r="Y1907" s="76"/>
      <c r="Z1907" s="76"/>
      <c r="AA1907" s="76"/>
      <c r="AB1907" s="76"/>
      <c r="AC1907" s="76"/>
      <c r="AD1907" s="76"/>
      <c r="AE1907" s="76"/>
      <c r="AF1907" s="76"/>
      <c r="AG1907" s="76"/>
      <c r="AH1907" s="76"/>
      <c r="AI1907" s="76"/>
      <c r="AJ1907" s="76"/>
      <c r="AK1907" s="76"/>
      <c r="AL1907" s="76"/>
      <c r="AM1907" s="76"/>
      <c r="AN1907" s="76"/>
      <c r="AO1907" s="76"/>
      <c r="AP1907" s="76"/>
      <c r="AQ1907" s="76"/>
      <c r="AR1907" s="76"/>
      <c r="AS1907" s="76"/>
      <c r="AT1907" s="76"/>
      <c r="AU1907" s="76"/>
      <c r="AV1907" s="76"/>
      <c r="AW1907" s="76"/>
      <c r="AX1907" s="76"/>
      <c r="AY1907" s="76"/>
      <c r="AZ1907" s="76"/>
      <c r="BA1907" s="76"/>
      <c r="BB1907" s="76"/>
      <c r="BC1907" s="76"/>
      <c r="BD1907" s="76"/>
      <c r="BE1907" s="76"/>
      <c r="BF1907" s="76"/>
      <c r="BG1907" s="76"/>
      <c r="BH1907" s="76"/>
      <c r="BI1907" s="76"/>
      <c r="BJ1907" s="76"/>
      <c r="BK1907" s="76"/>
      <c r="BL1907" s="76"/>
      <c r="BM1907" s="76"/>
      <c r="BN1907" s="76"/>
      <c r="BO1907" s="76"/>
      <c r="BP1907" s="76"/>
      <c r="BQ1907" s="76"/>
      <c r="BR1907" s="76"/>
      <c r="BS1907" s="76"/>
      <c r="BT1907" s="76"/>
      <c r="BU1907" s="76"/>
      <c r="BV1907" s="76"/>
      <c r="BW1907" s="76"/>
      <c r="BX1907" s="76"/>
      <c r="BY1907" s="76"/>
      <c r="BZ1907" s="76"/>
      <c r="CA1907" s="76"/>
      <c r="CB1907" s="76"/>
      <c r="CC1907" s="76"/>
      <c r="CD1907" s="76"/>
      <c r="CE1907" s="76"/>
      <c r="CF1907" s="76"/>
      <c r="CG1907" s="76"/>
      <c r="CH1907" s="76"/>
      <c r="CI1907" s="76"/>
      <c r="CJ1907" s="76"/>
      <c r="CK1907" s="76"/>
      <c r="CL1907" s="76"/>
      <c r="CN1907" s="60"/>
      <c r="CO1907" s="76"/>
      <c r="CP1907" s="76"/>
      <c r="CQ1907" s="76"/>
      <c r="CR1907" s="76"/>
      <c r="CS1907" s="76"/>
      <c r="CT1907" s="76"/>
      <c r="CU1907" s="76"/>
      <c r="CV1907" s="76"/>
      <c r="CW1907" s="76"/>
      <c r="CX1907" s="76"/>
      <c r="CY1907" s="76"/>
      <c r="CZ1907" s="76"/>
      <c r="DA1907" s="76"/>
      <c r="DB1907" s="76"/>
      <c r="DC1907" s="76"/>
      <c r="DD1907" s="76"/>
      <c r="DE1907" s="76"/>
      <c r="DF1907" s="76"/>
      <c r="DG1907" s="76"/>
      <c r="DH1907" s="76"/>
      <c r="DI1907" s="76"/>
      <c r="DJ1907" s="76"/>
      <c r="DK1907" s="76"/>
      <c r="DL1907" s="76"/>
    </row>
    <row r="1908" spans="1:116" x14ac:dyDescent="0.35">
      <c r="B1908" t="s">
        <v>332</v>
      </c>
      <c r="D1908" t="s">
        <v>541</v>
      </c>
      <c r="E1908" s="8" t="str">
        <f t="shared" si="3161"/>
        <v>1908 SEASON MONTHL-TV-V</v>
      </c>
      <c r="G1908" s="136" t="str">
        <f t="shared" si="3165"/>
        <v>(Secondary label)</v>
      </c>
      <c r="H1908" s="12"/>
      <c r="I1908" s="60"/>
      <c r="J1908" s="60"/>
      <c r="K1908" s="15"/>
      <c r="L1908" s="15"/>
      <c r="M1908" s="15"/>
      <c r="N1908" s="15"/>
      <c r="O1908" s="15"/>
      <c r="P1908" s="15"/>
      <c r="R1908" s="15"/>
      <c r="S1908" s="80" t="str">
        <f>S1882</f>
        <v>S$18</v>
      </c>
      <c r="T1908" s="80" t="str">
        <f t="shared" ref="T1908:CE1908" si="3168">T1882</f>
        <v>T$18</v>
      </c>
      <c r="U1908" s="80" t="str">
        <f t="shared" si="3168"/>
        <v>U$18</v>
      </c>
      <c r="V1908" s="80" t="str">
        <f t="shared" si="3168"/>
        <v>V$18</v>
      </c>
      <c r="W1908" s="80" t="str">
        <f t="shared" si="3168"/>
        <v>W$18</v>
      </c>
      <c r="X1908" s="80" t="str">
        <f t="shared" si="3168"/>
        <v>X$18</v>
      </c>
      <c r="Y1908" s="80" t="str">
        <f t="shared" si="3168"/>
        <v>Y$18</v>
      </c>
      <c r="Z1908" s="80" t="str">
        <f t="shared" si="3168"/>
        <v>Z$18</v>
      </c>
      <c r="AA1908" s="80" t="str">
        <f t="shared" si="3168"/>
        <v>AA$18</v>
      </c>
      <c r="AB1908" s="80" t="str">
        <f t="shared" si="3168"/>
        <v>AB$18</v>
      </c>
      <c r="AC1908" s="80" t="str">
        <f t="shared" si="3168"/>
        <v>AC$18</v>
      </c>
      <c r="AD1908" s="80" t="str">
        <f t="shared" si="3168"/>
        <v>AD$18</v>
      </c>
      <c r="AE1908" s="80" t="str">
        <f t="shared" si="3168"/>
        <v>AE$18</v>
      </c>
      <c r="AF1908" s="80" t="str">
        <f t="shared" si="3168"/>
        <v>AF$18</v>
      </c>
      <c r="AG1908" s="80" t="str">
        <f t="shared" si="3168"/>
        <v>AG$18</v>
      </c>
      <c r="AH1908" s="80" t="str">
        <f t="shared" si="3168"/>
        <v>AH$18</v>
      </c>
      <c r="AI1908" s="80" t="str">
        <f t="shared" si="3168"/>
        <v>AI$18</v>
      </c>
      <c r="AJ1908" s="80" t="str">
        <f t="shared" si="3168"/>
        <v>AJ$18</v>
      </c>
      <c r="AK1908" s="80" t="str">
        <f t="shared" si="3168"/>
        <v>AK$18</v>
      </c>
      <c r="AL1908" s="80" t="str">
        <f t="shared" si="3168"/>
        <v>AL$18</v>
      </c>
      <c r="AM1908" s="80" t="str">
        <f t="shared" si="3168"/>
        <v>AM$18</v>
      </c>
      <c r="AN1908" s="80" t="str">
        <f t="shared" si="3168"/>
        <v>AN$18</v>
      </c>
      <c r="AO1908" s="80" t="str">
        <f t="shared" si="3168"/>
        <v>AO$18</v>
      </c>
      <c r="AP1908" s="80" t="str">
        <f t="shared" si="3168"/>
        <v>AP$18</v>
      </c>
      <c r="AQ1908" s="80" t="str">
        <f t="shared" si="3168"/>
        <v>AQ$18</v>
      </c>
      <c r="AR1908" s="80" t="str">
        <f t="shared" si="3168"/>
        <v>AR$18</v>
      </c>
      <c r="AS1908" s="80" t="str">
        <f t="shared" si="3168"/>
        <v>AS$18</v>
      </c>
      <c r="AT1908" s="80" t="str">
        <f t="shared" si="3168"/>
        <v>AT$18</v>
      </c>
      <c r="AU1908" s="80" t="str">
        <f t="shared" si="3168"/>
        <v>AU$18</v>
      </c>
      <c r="AV1908" s="80" t="str">
        <f t="shared" si="3168"/>
        <v>AV$18</v>
      </c>
      <c r="AW1908" s="80" t="str">
        <f t="shared" si="3168"/>
        <v>AW$18</v>
      </c>
      <c r="AX1908" s="80" t="str">
        <f t="shared" si="3168"/>
        <v>AX$18</v>
      </c>
      <c r="AY1908" s="80" t="str">
        <f t="shared" si="3168"/>
        <v>AY$18</v>
      </c>
      <c r="AZ1908" s="80" t="str">
        <f t="shared" si="3168"/>
        <v>AZ$18</v>
      </c>
      <c r="BA1908" s="80" t="str">
        <f t="shared" si="3168"/>
        <v>BA$18</v>
      </c>
      <c r="BB1908" s="80" t="str">
        <f t="shared" si="3168"/>
        <v>BB$18</v>
      </c>
      <c r="BC1908" s="80" t="str">
        <f t="shared" si="3168"/>
        <v>BC$18</v>
      </c>
      <c r="BD1908" s="80" t="str">
        <f t="shared" si="3168"/>
        <v>BD$18</v>
      </c>
      <c r="BE1908" s="80" t="str">
        <f t="shared" si="3168"/>
        <v>BE$18</v>
      </c>
      <c r="BF1908" s="80" t="str">
        <f t="shared" si="3168"/>
        <v>BF$18</v>
      </c>
      <c r="BG1908" s="80" t="str">
        <f t="shared" si="3168"/>
        <v>BG$18</v>
      </c>
      <c r="BH1908" s="80" t="str">
        <f t="shared" si="3168"/>
        <v>BH$18</v>
      </c>
      <c r="BI1908" s="80" t="str">
        <f t="shared" si="3168"/>
        <v>BI$18</v>
      </c>
      <c r="BJ1908" s="80" t="str">
        <f t="shared" si="3168"/>
        <v>BJ$18</v>
      </c>
      <c r="BK1908" s="80" t="str">
        <f t="shared" si="3168"/>
        <v>BK$18</v>
      </c>
      <c r="BL1908" s="80" t="str">
        <f t="shared" si="3168"/>
        <v>BL$18</v>
      </c>
      <c r="BM1908" s="80" t="str">
        <f t="shared" si="3168"/>
        <v>BM$18</v>
      </c>
      <c r="BN1908" s="80" t="str">
        <f t="shared" si="3168"/>
        <v>BN$18</v>
      </c>
      <c r="BO1908" s="80" t="str">
        <f t="shared" si="3168"/>
        <v>BO$18</v>
      </c>
      <c r="BP1908" s="80" t="str">
        <f t="shared" si="3168"/>
        <v>BP$18</v>
      </c>
      <c r="BQ1908" s="80" t="str">
        <f t="shared" si="3168"/>
        <v>BQ$18</v>
      </c>
      <c r="BR1908" s="80" t="str">
        <f t="shared" si="3168"/>
        <v>BR$18</v>
      </c>
      <c r="BS1908" s="80" t="str">
        <f t="shared" si="3168"/>
        <v>BS$18</v>
      </c>
      <c r="BT1908" s="80" t="str">
        <f t="shared" si="3168"/>
        <v>BT$18</v>
      </c>
      <c r="BU1908" s="80" t="str">
        <f t="shared" si="3168"/>
        <v>BU$18</v>
      </c>
      <c r="BV1908" s="80" t="str">
        <f t="shared" si="3168"/>
        <v>BV$18</v>
      </c>
      <c r="BW1908" s="80" t="str">
        <f t="shared" si="3168"/>
        <v>BW$18</v>
      </c>
      <c r="BX1908" s="80" t="str">
        <f t="shared" si="3168"/>
        <v>BX$18</v>
      </c>
      <c r="BY1908" s="80" t="str">
        <f t="shared" si="3168"/>
        <v>BY$18</v>
      </c>
      <c r="BZ1908" s="80" t="str">
        <f t="shared" si="3168"/>
        <v>BZ$18</v>
      </c>
      <c r="CA1908" s="80" t="str">
        <f t="shared" si="3168"/>
        <v>CA$18</v>
      </c>
      <c r="CB1908" s="80" t="str">
        <f t="shared" si="3168"/>
        <v>CB$18</v>
      </c>
      <c r="CC1908" s="80" t="str">
        <f t="shared" si="3168"/>
        <v>CC$18</v>
      </c>
      <c r="CD1908" s="80" t="str">
        <f t="shared" si="3168"/>
        <v>CD$18</v>
      </c>
      <c r="CE1908" s="80" t="str">
        <f t="shared" si="3168"/>
        <v>CE$18</v>
      </c>
      <c r="CF1908" s="80" t="str">
        <f t="shared" ref="CF1908:CL1908" si="3169">CF1882</f>
        <v>CF$18</v>
      </c>
      <c r="CG1908" s="80" t="str">
        <f t="shared" si="3169"/>
        <v>CG$18</v>
      </c>
      <c r="CH1908" s="80" t="str">
        <f t="shared" si="3169"/>
        <v>CH$18</v>
      </c>
      <c r="CI1908" s="80" t="str">
        <f t="shared" si="3169"/>
        <v>CI$18</v>
      </c>
      <c r="CJ1908" s="80" t="str">
        <f t="shared" si="3169"/>
        <v>CJ$18</v>
      </c>
      <c r="CK1908" s="80" t="str">
        <f t="shared" si="3169"/>
        <v>CK$18</v>
      </c>
      <c r="CL1908" s="80" t="str">
        <f t="shared" si="3169"/>
        <v>CL$18</v>
      </c>
      <c r="CN1908" s="60"/>
      <c r="CO1908" s="76"/>
      <c r="CP1908" s="76"/>
      <c r="CQ1908" s="76"/>
      <c r="CR1908" s="76"/>
      <c r="CS1908" s="76"/>
      <c r="CT1908" s="76"/>
      <c r="CU1908" s="76"/>
      <c r="CV1908" s="76"/>
      <c r="CW1908" s="76"/>
      <c r="CX1908" s="76"/>
      <c r="CY1908" s="76"/>
      <c r="CZ1908" s="76"/>
      <c r="DA1908" s="76"/>
      <c r="DB1908" s="76"/>
      <c r="DC1908" s="76"/>
      <c r="DD1908" s="76"/>
      <c r="DE1908" s="76"/>
      <c r="DF1908" s="76"/>
      <c r="DG1908" s="76"/>
      <c r="DH1908" s="76"/>
      <c r="DI1908" s="76"/>
      <c r="DJ1908" s="76"/>
      <c r="DK1908" s="76"/>
      <c r="DL1908" s="76"/>
    </row>
    <row r="1909" spans="1:116" x14ac:dyDescent="0.35">
      <c r="B1909" t="s">
        <v>332</v>
      </c>
      <c r="D1909" t="s">
        <v>541</v>
      </c>
      <c r="E1909" s="8" t="str">
        <f t="shared" si="3161"/>
        <v>1909 SEASON MONTHL-TV-V</v>
      </c>
      <c r="G1909" s="136" t="str">
        <f t="shared" si="3165"/>
        <v xml:space="preserve">secondary unit </v>
      </c>
      <c r="H1909" s="12"/>
      <c r="I1909" s="60"/>
      <c r="J1909" s="60"/>
      <c r="K1909" s="15"/>
      <c r="L1909" s="15"/>
      <c r="M1909" s="15"/>
      <c r="N1909" s="15"/>
      <c r="O1909" s="15"/>
      <c r="P1909" s="15"/>
      <c r="R1909" s="15"/>
      <c r="S1909" s="80" t="str">
        <f>S1883</f>
        <v>S$19</v>
      </c>
      <c r="T1909" s="80" t="str">
        <f t="shared" ref="T1909:CE1909" si="3170">T1883</f>
        <v>T$19</v>
      </c>
      <c r="U1909" s="80" t="str">
        <f t="shared" si="3170"/>
        <v>U$19</v>
      </c>
      <c r="V1909" s="80" t="str">
        <f t="shared" si="3170"/>
        <v>V$19</v>
      </c>
      <c r="W1909" s="80" t="str">
        <f t="shared" si="3170"/>
        <v>W$19</v>
      </c>
      <c r="X1909" s="80" t="str">
        <f t="shared" si="3170"/>
        <v>X$19</v>
      </c>
      <c r="Y1909" s="80" t="str">
        <f t="shared" si="3170"/>
        <v>Y$19</v>
      </c>
      <c r="Z1909" s="80" t="str">
        <f t="shared" si="3170"/>
        <v>Z$19</v>
      </c>
      <c r="AA1909" s="80" t="str">
        <f t="shared" si="3170"/>
        <v>AA$19</v>
      </c>
      <c r="AB1909" s="80" t="str">
        <f t="shared" si="3170"/>
        <v>AB$19</v>
      </c>
      <c r="AC1909" s="80" t="str">
        <f t="shared" si="3170"/>
        <v>AC$19</v>
      </c>
      <c r="AD1909" s="80" t="str">
        <f t="shared" si="3170"/>
        <v>AD$19</v>
      </c>
      <c r="AE1909" s="80" t="str">
        <f t="shared" si="3170"/>
        <v>AE$19</v>
      </c>
      <c r="AF1909" s="80" t="str">
        <f t="shared" si="3170"/>
        <v>AF$19</v>
      </c>
      <c r="AG1909" s="80" t="str">
        <f t="shared" si="3170"/>
        <v>AG$19</v>
      </c>
      <c r="AH1909" s="80" t="str">
        <f t="shared" si="3170"/>
        <v>AH$19</v>
      </c>
      <c r="AI1909" s="80" t="str">
        <f t="shared" si="3170"/>
        <v>AI$19</v>
      </c>
      <c r="AJ1909" s="80" t="str">
        <f t="shared" si="3170"/>
        <v>AJ$19</v>
      </c>
      <c r="AK1909" s="80" t="str">
        <f t="shared" si="3170"/>
        <v>AK$19</v>
      </c>
      <c r="AL1909" s="80" t="str">
        <f t="shared" si="3170"/>
        <v>AL$19</v>
      </c>
      <c r="AM1909" s="80" t="str">
        <f t="shared" si="3170"/>
        <v>AM$19</v>
      </c>
      <c r="AN1909" s="80" t="str">
        <f t="shared" si="3170"/>
        <v>AN$19</v>
      </c>
      <c r="AO1909" s="80" t="str">
        <f t="shared" si="3170"/>
        <v>AO$19</v>
      </c>
      <c r="AP1909" s="80" t="str">
        <f t="shared" si="3170"/>
        <v>AP$19</v>
      </c>
      <c r="AQ1909" s="80" t="str">
        <f t="shared" si="3170"/>
        <v>AQ$19</v>
      </c>
      <c r="AR1909" s="80" t="str">
        <f t="shared" si="3170"/>
        <v>AR$19</v>
      </c>
      <c r="AS1909" s="80" t="str">
        <f t="shared" si="3170"/>
        <v>AS$19</v>
      </c>
      <c r="AT1909" s="80" t="str">
        <f t="shared" si="3170"/>
        <v>AT$19</v>
      </c>
      <c r="AU1909" s="80" t="str">
        <f t="shared" si="3170"/>
        <v>AU$19</v>
      </c>
      <c r="AV1909" s="80" t="str">
        <f t="shared" si="3170"/>
        <v>AV$19</v>
      </c>
      <c r="AW1909" s="80" t="str">
        <f t="shared" si="3170"/>
        <v>AW$19</v>
      </c>
      <c r="AX1909" s="80" t="str">
        <f t="shared" si="3170"/>
        <v>AX$19</v>
      </c>
      <c r="AY1909" s="80" t="str">
        <f t="shared" si="3170"/>
        <v>AY$19</v>
      </c>
      <c r="AZ1909" s="80" t="str">
        <f t="shared" si="3170"/>
        <v>AZ$19</v>
      </c>
      <c r="BA1909" s="80" t="str">
        <f t="shared" si="3170"/>
        <v>BA$19</v>
      </c>
      <c r="BB1909" s="80" t="str">
        <f t="shared" si="3170"/>
        <v>BB$19</v>
      </c>
      <c r="BC1909" s="80" t="str">
        <f t="shared" si="3170"/>
        <v>BC$19</v>
      </c>
      <c r="BD1909" s="80" t="str">
        <f t="shared" si="3170"/>
        <v>BD$19</v>
      </c>
      <c r="BE1909" s="80" t="str">
        <f t="shared" si="3170"/>
        <v>BE$19</v>
      </c>
      <c r="BF1909" s="80" t="str">
        <f t="shared" si="3170"/>
        <v>BF$19</v>
      </c>
      <c r="BG1909" s="80" t="str">
        <f t="shared" si="3170"/>
        <v>BG$19</v>
      </c>
      <c r="BH1909" s="80" t="str">
        <f t="shared" si="3170"/>
        <v>BH$19</v>
      </c>
      <c r="BI1909" s="80" t="str">
        <f t="shared" si="3170"/>
        <v>BI$19</v>
      </c>
      <c r="BJ1909" s="80" t="str">
        <f t="shared" si="3170"/>
        <v>BJ$19</v>
      </c>
      <c r="BK1909" s="80" t="str">
        <f t="shared" si="3170"/>
        <v>BK$19</v>
      </c>
      <c r="BL1909" s="80" t="str">
        <f t="shared" si="3170"/>
        <v>BL$19</v>
      </c>
      <c r="BM1909" s="80" t="str">
        <f t="shared" si="3170"/>
        <v>BM$19</v>
      </c>
      <c r="BN1909" s="80" t="str">
        <f t="shared" si="3170"/>
        <v>BN$19</v>
      </c>
      <c r="BO1909" s="80" t="str">
        <f t="shared" si="3170"/>
        <v>BO$19</v>
      </c>
      <c r="BP1909" s="80" t="str">
        <f t="shared" si="3170"/>
        <v>BP$19</v>
      </c>
      <c r="BQ1909" s="80" t="str">
        <f t="shared" si="3170"/>
        <v>BQ$19</v>
      </c>
      <c r="BR1909" s="80" t="str">
        <f t="shared" si="3170"/>
        <v>BR$19</v>
      </c>
      <c r="BS1909" s="80" t="str">
        <f t="shared" si="3170"/>
        <v>BS$19</v>
      </c>
      <c r="BT1909" s="80" t="str">
        <f t="shared" si="3170"/>
        <v>BT$19</v>
      </c>
      <c r="BU1909" s="80" t="str">
        <f t="shared" si="3170"/>
        <v>BU$19</v>
      </c>
      <c r="BV1909" s="80" t="str">
        <f t="shared" si="3170"/>
        <v>BV$19</v>
      </c>
      <c r="BW1909" s="80" t="str">
        <f t="shared" si="3170"/>
        <v>BW$19</v>
      </c>
      <c r="BX1909" s="80" t="str">
        <f t="shared" si="3170"/>
        <v>BX$19</v>
      </c>
      <c r="BY1909" s="80" t="str">
        <f t="shared" si="3170"/>
        <v>BY$19</v>
      </c>
      <c r="BZ1909" s="80" t="str">
        <f t="shared" si="3170"/>
        <v>BZ$19</v>
      </c>
      <c r="CA1909" s="80" t="str">
        <f t="shared" si="3170"/>
        <v>CA$19</v>
      </c>
      <c r="CB1909" s="80" t="str">
        <f t="shared" si="3170"/>
        <v>CB$19</v>
      </c>
      <c r="CC1909" s="80" t="str">
        <f t="shared" si="3170"/>
        <v>CC$19</v>
      </c>
      <c r="CD1909" s="80" t="str">
        <f t="shared" si="3170"/>
        <v>CD$19</v>
      </c>
      <c r="CE1909" s="80" t="str">
        <f t="shared" si="3170"/>
        <v>CE$19</v>
      </c>
      <c r="CF1909" s="80" t="str">
        <f t="shared" ref="CF1909:CL1909" si="3171">CF1883</f>
        <v>CF$19</v>
      </c>
      <c r="CG1909" s="80" t="str">
        <f t="shared" si="3171"/>
        <v>CG$19</v>
      </c>
      <c r="CH1909" s="80" t="str">
        <f t="shared" si="3171"/>
        <v>CH$19</v>
      </c>
      <c r="CI1909" s="80" t="str">
        <f t="shared" si="3171"/>
        <v>CI$19</v>
      </c>
      <c r="CJ1909" s="80" t="str">
        <f t="shared" si="3171"/>
        <v>CJ$19</v>
      </c>
      <c r="CK1909" s="80" t="str">
        <f t="shared" si="3171"/>
        <v>CK$19</v>
      </c>
      <c r="CL1909" s="80" t="str">
        <f t="shared" si="3171"/>
        <v>CL$19</v>
      </c>
      <c r="CN1909" s="60"/>
      <c r="CO1909" s="179"/>
      <c r="CP1909" s="179"/>
      <c r="CQ1909" s="179"/>
      <c r="CR1909" s="179"/>
      <c r="CS1909" s="179"/>
      <c r="CT1909" s="179"/>
      <c r="CU1909" s="179"/>
      <c r="CV1909" s="179"/>
      <c r="CW1909" s="179"/>
      <c r="CX1909" s="179"/>
      <c r="CY1909" s="179"/>
      <c r="CZ1909" s="179"/>
      <c r="DA1909" s="179"/>
      <c r="DB1909" s="179"/>
      <c r="DC1909" s="179"/>
      <c r="DD1909" s="179"/>
      <c r="DE1909" s="179"/>
      <c r="DF1909" s="179"/>
      <c r="DG1909" s="179"/>
      <c r="DH1909" s="179"/>
      <c r="DI1909" s="179"/>
      <c r="DJ1909" s="179"/>
      <c r="DK1909" s="179"/>
      <c r="DL1909" s="179"/>
    </row>
    <row r="1910" spans="1:116" x14ac:dyDescent="0.35">
      <c r="A1910" s="174"/>
      <c r="E1910" s="8"/>
      <c r="G1910" s="136" t="str">
        <f t="shared" si="3165"/>
        <v>Secondary revenue driver</v>
      </c>
      <c r="H1910" s="174"/>
      <c r="I1910" s="176"/>
      <c r="J1910" s="176"/>
      <c r="K1910" s="197"/>
      <c r="L1910" s="197"/>
      <c r="M1910" s="197"/>
      <c r="N1910" s="197"/>
      <c r="O1910" s="197"/>
      <c r="P1910" s="197"/>
      <c r="R1910" s="198"/>
      <c r="S1910" s="174"/>
      <c r="T1910" s="174"/>
      <c r="U1910" s="174"/>
      <c r="V1910" s="174"/>
      <c r="W1910" s="174"/>
      <c r="X1910" s="174"/>
      <c r="Y1910" s="174"/>
      <c r="Z1910" s="174"/>
      <c r="AA1910" s="174"/>
      <c r="AB1910" s="174"/>
      <c r="AC1910" s="174"/>
      <c r="AD1910" s="174"/>
      <c r="AE1910" s="174"/>
      <c r="AF1910" s="174"/>
      <c r="AG1910" s="174"/>
      <c r="AH1910" s="174"/>
      <c r="AI1910" s="174"/>
      <c r="AJ1910" s="174"/>
      <c r="AK1910" s="174"/>
      <c r="AL1910" s="174"/>
      <c r="AM1910" s="174"/>
      <c r="AN1910" s="174"/>
      <c r="AO1910" s="174"/>
      <c r="AP1910" s="174"/>
      <c r="AQ1910" s="174"/>
      <c r="AR1910" s="174"/>
      <c r="AS1910" s="174"/>
      <c r="AT1910" s="174"/>
      <c r="AU1910" s="174"/>
      <c r="AV1910" s="174"/>
      <c r="AW1910" s="174"/>
      <c r="AX1910" s="174"/>
      <c r="AY1910" s="174"/>
      <c r="AZ1910" s="174"/>
      <c r="BA1910" s="174"/>
      <c r="BB1910" s="174"/>
      <c r="BC1910" s="174"/>
      <c r="BD1910" s="174"/>
      <c r="BE1910" s="174"/>
      <c r="BF1910" s="174"/>
      <c r="BG1910" s="174"/>
      <c r="BH1910" s="174"/>
      <c r="BI1910" s="174"/>
      <c r="BJ1910" s="174"/>
      <c r="BK1910" s="174"/>
      <c r="BL1910" s="174"/>
      <c r="BM1910" s="174"/>
      <c r="BN1910" s="174"/>
      <c r="BO1910" s="174"/>
      <c r="BP1910" s="174"/>
      <c r="BQ1910" s="174"/>
      <c r="BR1910" s="174"/>
      <c r="BS1910" s="174"/>
      <c r="BT1910" s="174"/>
      <c r="BU1910" s="174"/>
      <c r="BV1910" s="174"/>
      <c r="BW1910" s="174"/>
      <c r="BX1910" s="174"/>
      <c r="BY1910" s="174"/>
      <c r="BZ1910" s="174"/>
      <c r="CA1910" s="174"/>
      <c r="CB1910" s="174"/>
      <c r="CC1910" s="174"/>
      <c r="CD1910" s="174"/>
      <c r="CE1910" s="174"/>
      <c r="CF1910" s="174"/>
      <c r="CG1910" s="174"/>
      <c r="CH1910" s="174"/>
      <c r="CI1910" s="174"/>
      <c r="CJ1910" s="174"/>
      <c r="CK1910" s="174"/>
      <c r="CL1910" s="174"/>
      <c r="CN1910" s="176"/>
      <c r="CO1910" s="174"/>
      <c r="CP1910" s="174"/>
      <c r="CQ1910" s="174"/>
      <c r="CR1910" s="174"/>
      <c r="CS1910" s="174"/>
      <c r="CT1910" s="174"/>
      <c r="CU1910" s="174"/>
      <c r="CV1910" s="174"/>
      <c r="CW1910" s="174"/>
      <c r="CX1910" s="174"/>
      <c r="CY1910" s="174"/>
      <c r="CZ1910" s="174"/>
      <c r="DA1910" s="174"/>
      <c r="DB1910" s="174"/>
      <c r="DC1910" s="174"/>
      <c r="DD1910" s="174"/>
      <c r="DE1910" s="174"/>
      <c r="DF1910" s="174"/>
      <c r="DG1910" s="174"/>
      <c r="DH1910" s="174"/>
      <c r="DI1910" s="174"/>
      <c r="DJ1910" s="174"/>
      <c r="DK1910" s="174"/>
      <c r="DL1910" s="174"/>
    </row>
    <row r="1911" spans="1:116" x14ac:dyDescent="0.35">
      <c r="A1911" s="174"/>
      <c r="E1911" s="8"/>
      <c r="G1911" s="136" t="str">
        <f t="shared" si="3165"/>
        <v>Secondary volume driver</v>
      </c>
      <c r="H1911" s="174"/>
      <c r="I1911" s="176"/>
      <c r="J1911" s="176"/>
      <c r="K1911" s="197"/>
      <c r="L1911" s="197"/>
      <c r="M1911" s="197"/>
      <c r="N1911" s="197"/>
      <c r="O1911" s="197"/>
      <c r="P1911" s="197"/>
      <c r="R1911" s="198"/>
      <c r="S1911" s="174"/>
      <c r="T1911" s="174"/>
      <c r="U1911" s="174"/>
      <c r="V1911" s="174"/>
      <c r="W1911" s="174"/>
      <c r="X1911" s="174"/>
      <c r="Y1911" s="174"/>
      <c r="Z1911" s="174"/>
      <c r="AA1911" s="174"/>
      <c r="AB1911" s="174"/>
      <c r="AC1911" s="174"/>
      <c r="AD1911" s="174"/>
      <c r="AE1911" s="174"/>
      <c r="AF1911" s="174"/>
      <c r="AG1911" s="174"/>
      <c r="AH1911" s="174"/>
      <c r="AI1911" s="174"/>
      <c r="AJ1911" s="174"/>
      <c r="AK1911" s="174"/>
      <c r="AL1911" s="174"/>
      <c r="AM1911" s="174"/>
      <c r="AN1911" s="174"/>
      <c r="AO1911" s="174"/>
      <c r="AP1911" s="174"/>
      <c r="AQ1911" s="174"/>
      <c r="AR1911" s="174"/>
      <c r="AS1911" s="174"/>
      <c r="AT1911" s="174"/>
      <c r="AU1911" s="174"/>
      <c r="AV1911" s="174"/>
      <c r="AW1911" s="174"/>
      <c r="AX1911" s="174"/>
      <c r="AY1911" s="174"/>
      <c r="AZ1911" s="174"/>
      <c r="BA1911" s="174"/>
      <c r="BB1911" s="174"/>
      <c r="BC1911" s="174"/>
      <c r="BD1911" s="174"/>
      <c r="BE1911" s="174"/>
      <c r="BF1911" s="174"/>
      <c r="BG1911" s="174"/>
      <c r="BH1911" s="174"/>
      <c r="BI1911" s="174"/>
      <c r="BJ1911" s="174"/>
      <c r="BK1911" s="174"/>
      <c r="BL1911" s="174"/>
      <c r="BM1911" s="174"/>
      <c r="BN1911" s="174"/>
      <c r="BO1911" s="174"/>
      <c r="BP1911" s="174"/>
      <c r="BQ1911" s="174"/>
      <c r="BR1911" s="174"/>
      <c r="BS1911" s="174"/>
      <c r="BT1911" s="174"/>
      <c r="BU1911" s="174"/>
      <c r="BV1911" s="174"/>
      <c r="BW1911" s="174"/>
      <c r="BX1911" s="174"/>
      <c r="BY1911" s="174"/>
      <c r="BZ1911" s="174"/>
      <c r="CA1911" s="174"/>
      <c r="CB1911" s="174"/>
      <c r="CC1911" s="174"/>
      <c r="CD1911" s="174"/>
      <c r="CE1911" s="174"/>
      <c r="CF1911" s="174"/>
      <c r="CG1911" s="174"/>
      <c r="CH1911" s="174"/>
      <c r="CI1911" s="174"/>
      <c r="CJ1911" s="174"/>
      <c r="CK1911" s="174"/>
      <c r="CL1911" s="174"/>
      <c r="CN1911" s="176"/>
      <c r="CO1911" s="174"/>
      <c r="CP1911" s="174"/>
      <c r="CQ1911" s="174"/>
      <c r="CR1911" s="174"/>
      <c r="CS1911" s="174"/>
      <c r="CT1911" s="174"/>
      <c r="CU1911" s="174"/>
      <c r="CV1911" s="174"/>
      <c r="CW1911" s="174"/>
      <c r="CX1911" s="174"/>
      <c r="CY1911" s="174"/>
      <c r="CZ1911" s="174"/>
      <c r="DA1911" s="174"/>
      <c r="DB1911" s="174"/>
      <c r="DC1911" s="174"/>
      <c r="DD1911" s="174"/>
      <c r="DE1911" s="174"/>
      <c r="DF1911" s="174"/>
      <c r="DG1911" s="174"/>
      <c r="DH1911" s="174"/>
      <c r="DI1911" s="174"/>
      <c r="DJ1911" s="174"/>
      <c r="DK1911" s="174"/>
      <c r="DL1911" s="174"/>
    </row>
    <row r="1912" spans="1:116" x14ac:dyDescent="0.35">
      <c r="A1912" s="174"/>
      <c r="E1912" s="8"/>
      <c r="G1912" s="175" t="s">
        <v>503</v>
      </c>
      <c r="H1912" s="174"/>
      <c r="I1912" s="176"/>
      <c r="J1912" s="176"/>
      <c r="K1912" s="197"/>
      <c r="L1912" s="197"/>
      <c r="M1912" s="197"/>
      <c r="N1912" s="197"/>
      <c r="O1912" s="197"/>
      <c r="P1912" s="197"/>
      <c r="R1912" s="198"/>
      <c r="S1912" s="199" t="str">
        <f t="shared" ref="S1912:CD1912" si="3172">S$20</f>
        <v>S$16</v>
      </c>
      <c r="T1912" s="199" t="str">
        <f t="shared" si="3172"/>
        <v>T$16</v>
      </c>
      <c r="U1912" s="199" t="str">
        <f t="shared" si="3172"/>
        <v>U$16</v>
      </c>
      <c r="V1912" s="199" t="str">
        <f t="shared" si="3172"/>
        <v>V$16</v>
      </c>
      <c r="W1912" s="199" t="str">
        <f t="shared" si="3172"/>
        <v>W$16</v>
      </c>
      <c r="X1912" s="199" t="str">
        <f t="shared" si="3172"/>
        <v>X$16</v>
      </c>
      <c r="Y1912" s="199" t="str">
        <f t="shared" si="3172"/>
        <v>Y$16</v>
      </c>
      <c r="Z1912" s="199" t="str">
        <f t="shared" si="3172"/>
        <v>Z$16</v>
      </c>
      <c r="AA1912" s="199" t="str">
        <f t="shared" si="3172"/>
        <v>AA$16</v>
      </c>
      <c r="AB1912" s="199" t="str">
        <f t="shared" si="3172"/>
        <v>AB$16</v>
      </c>
      <c r="AC1912" s="199" t="str">
        <f t="shared" si="3172"/>
        <v>AC$16</v>
      </c>
      <c r="AD1912" s="199" t="str">
        <f t="shared" si="3172"/>
        <v>AD$16</v>
      </c>
      <c r="AE1912" s="199" t="str">
        <f t="shared" si="3172"/>
        <v>AE$16</v>
      </c>
      <c r="AF1912" s="199" t="str">
        <f t="shared" si="3172"/>
        <v>AF$16</v>
      </c>
      <c r="AG1912" s="199" t="str">
        <f t="shared" si="3172"/>
        <v>AG$16</v>
      </c>
      <c r="AH1912" s="199" t="str">
        <f t="shared" si="3172"/>
        <v>AH$16</v>
      </c>
      <c r="AI1912" s="199" t="str">
        <f t="shared" si="3172"/>
        <v>AI$16</v>
      </c>
      <c r="AJ1912" s="199" t="str">
        <f t="shared" si="3172"/>
        <v>AJ$16</v>
      </c>
      <c r="AK1912" s="199" t="str">
        <f t="shared" si="3172"/>
        <v>AK$16</v>
      </c>
      <c r="AL1912" s="199" t="str">
        <f t="shared" si="3172"/>
        <v>AL$16</v>
      </c>
      <c r="AM1912" s="199" t="str">
        <f t="shared" si="3172"/>
        <v>AM$16</v>
      </c>
      <c r="AN1912" s="199" t="str">
        <f t="shared" si="3172"/>
        <v>AN$16</v>
      </c>
      <c r="AO1912" s="199" t="str">
        <f t="shared" si="3172"/>
        <v>AO$16</v>
      </c>
      <c r="AP1912" s="199" t="str">
        <f t="shared" si="3172"/>
        <v>AP$16</v>
      </c>
      <c r="AQ1912" s="199" t="str">
        <f t="shared" si="3172"/>
        <v>AQ$16</v>
      </c>
      <c r="AR1912" s="199" t="str">
        <f t="shared" si="3172"/>
        <v>AR$16</v>
      </c>
      <c r="AS1912" s="199" t="str">
        <f t="shared" si="3172"/>
        <v>AS$16</v>
      </c>
      <c r="AT1912" s="199" t="str">
        <f t="shared" si="3172"/>
        <v>AT$16</v>
      </c>
      <c r="AU1912" s="199" t="str">
        <f t="shared" si="3172"/>
        <v>AU$16</v>
      </c>
      <c r="AV1912" s="199" t="str">
        <f t="shared" si="3172"/>
        <v>AV$16</v>
      </c>
      <c r="AW1912" s="199" t="str">
        <f t="shared" si="3172"/>
        <v>AW$16</v>
      </c>
      <c r="AX1912" s="199" t="str">
        <f t="shared" si="3172"/>
        <v>AX$16</v>
      </c>
      <c r="AY1912" s="199" t="str">
        <f t="shared" si="3172"/>
        <v>AY$16</v>
      </c>
      <c r="AZ1912" s="199" t="str">
        <f t="shared" si="3172"/>
        <v>AZ$16</v>
      </c>
      <c r="BA1912" s="199" t="str">
        <f t="shared" si="3172"/>
        <v>BA$16</v>
      </c>
      <c r="BB1912" s="199" t="str">
        <f t="shared" si="3172"/>
        <v>BB$16</v>
      </c>
      <c r="BC1912" s="199" t="str">
        <f t="shared" si="3172"/>
        <v>BC$16</v>
      </c>
      <c r="BD1912" s="199" t="str">
        <f t="shared" si="3172"/>
        <v>BD$16</v>
      </c>
      <c r="BE1912" s="199" t="str">
        <f t="shared" si="3172"/>
        <v>BE$16</v>
      </c>
      <c r="BF1912" s="199" t="str">
        <f t="shared" si="3172"/>
        <v>BF$16</v>
      </c>
      <c r="BG1912" s="199" t="str">
        <f t="shared" si="3172"/>
        <v>BG$16</v>
      </c>
      <c r="BH1912" s="199" t="str">
        <f t="shared" si="3172"/>
        <v>BH$16</v>
      </c>
      <c r="BI1912" s="199" t="str">
        <f t="shared" si="3172"/>
        <v>BI$16</v>
      </c>
      <c r="BJ1912" s="199" t="str">
        <f t="shared" si="3172"/>
        <v>BJ$16</v>
      </c>
      <c r="BK1912" s="199" t="str">
        <f t="shared" si="3172"/>
        <v>BK$16</v>
      </c>
      <c r="BL1912" s="199" t="str">
        <f t="shared" si="3172"/>
        <v>BL$16</v>
      </c>
      <c r="BM1912" s="199" t="str">
        <f t="shared" si="3172"/>
        <v>BM$16</v>
      </c>
      <c r="BN1912" s="199" t="str">
        <f t="shared" si="3172"/>
        <v>BN$16</v>
      </c>
      <c r="BO1912" s="199" t="str">
        <f t="shared" si="3172"/>
        <v>BO$16</v>
      </c>
      <c r="BP1912" s="199" t="str">
        <f t="shared" si="3172"/>
        <v>BP$16</v>
      </c>
      <c r="BQ1912" s="199" t="str">
        <f t="shared" si="3172"/>
        <v>BQ$16</v>
      </c>
      <c r="BR1912" s="199" t="str">
        <f t="shared" si="3172"/>
        <v>BR$16</v>
      </c>
      <c r="BS1912" s="199" t="str">
        <f t="shared" si="3172"/>
        <v>BS$16</v>
      </c>
      <c r="BT1912" s="199" t="str">
        <f t="shared" si="3172"/>
        <v>BT$16</v>
      </c>
      <c r="BU1912" s="199" t="str">
        <f t="shared" si="3172"/>
        <v>BU$16</v>
      </c>
      <c r="BV1912" s="199" t="str">
        <f t="shared" si="3172"/>
        <v>BV$16</v>
      </c>
      <c r="BW1912" s="199" t="str">
        <f t="shared" si="3172"/>
        <v>BW$16</v>
      </c>
      <c r="BX1912" s="199" t="str">
        <f t="shared" si="3172"/>
        <v>BX$16</v>
      </c>
      <c r="BY1912" s="199" t="str">
        <f t="shared" si="3172"/>
        <v>BY$16</v>
      </c>
      <c r="BZ1912" s="199" t="str">
        <f t="shared" si="3172"/>
        <v>BZ$16</v>
      </c>
      <c r="CA1912" s="199" t="str">
        <f t="shared" si="3172"/>
        <v>CA$16</v>
      </c>
      <c r="CB1912" s="199" t="str">
        <f t="shared" si="3172"/>
        <v>CB$16</v>
      </c>
      <c r="CC1912" s="199" t="str">
        <f t="shared" si="3172"/>
        <v>CC$16</v>
      </c>
      <c r="CD1912" s="199" t="str">
        <f t="shared" si="3172"/>
        <v>CD$16</v>
      </c>
      <c r="CE1912" s="199" t="str">
        <f t="shared" ref="CE1912:CL1912" si="3173">CE$20</f>
        <v>CE$16</v>
      </c>
      <c r="CF1912" s="199" t="str">
        <f t="shared" si="3173"/>
        <v>CF$16</v>
      </c>
      <c r="CG1912" s="199" t="str">
        <f t="shared" si="3173"/>
        <v>CG$16</v>
      </c>
      <c r="CH1912" s="199" t="str">
        <f t="shared" si="3173"/>
        <v>CH$16</v>
      </c>
      <c r="CI1912" s="199" t="str">
        <f t="shared" si="3173"/>
        <v>CI$16</v>
      </c>
      <c r="CJ1912" s="199" t="str">
        <f t="shared" si="3173"/>
        <v>CJ$16</v>
      </c>
      <c r="CK1912" s="199" t="str">
        <f t="shared" si="3173"/>
        <v>CK$16</v>
      </c>
      <c r="CL1912" s="199" t="str">
        <f t="shared" si="3173"/>
        <v>CL$16</v>
      </c>
      <c r="CN1912" s="176"/>
      <c r="CO1912" s="199" t="str">
        <f t="shared" ref="CO1912:DL1912" si="3174">CO$20</f>
        <v>CO$16</v>
      </c>
      <c r="CP1912" s="199" t="str">
        <f t="shared" si="3174"/>
        <v>CP$16</v>
      </c>
      <c r="CQ1912" s="199" t="str">
        <f t="shared" si="3174"/>
        <v>CQ$16</v>
      </c>
      <c r="CR1912" s="199" t="str">
        <f t="shared" si="3174"/>
        <v>CR$16</v>
      </c>
      <c r="CS1912" s="199" t="str">
        <f t="shared" si="3174"/>
        <v>CS$16</v>
      </c>
      <c r="CT1912" s="199" t="str">
        <f t="shared" si="3174"/>
        <v>CT$16</v>
      </c>
      <c r="CU1912" s="199" t="str">
        <f t="shared" si="3174"/>
        <v>CU$16</v>
      </c>
      <c r="CV1912" s="199" t="str">
        <f t="shared" si="3174"/>
        <v>CV$16</v>
      </c>
      <c r="CW1912" s="199" t="str">
        <f t="shared" si="3174"/>
        <v>CW$16</v>
      </c>
      <c r="CX1912" s="199" t="str">
        <f t="shared" si="3174"/>
        <v>CX$16</v>
      </c>
      <c r="CY1912" s="199" t="str">
        <f t="shared" si="3174"/>
        <v>CY$16</v>
      </c>
      <c r="CZ1912" s="199" t="str">
        <f t="shared" si="3174"/>
        <v>CZ$16</v>
      </c>
      <c r="DA1912" s="199" t="str">
        <f t="shared" si="3174"/>
        <v>DA$16</v>
      </c>
      <c r="DB1912" s="199" t="str">
        <f t="shared" si="3174"/>
        <v>DB$16</v>
      </c>
      <c r="DC1912" s="199" t="str">
        <f t="shared" si="3174"/>
        <v>DC$16</v>
      </c>
      <c r="DD1912" s="199" t="str">
        <f t="shared" si="3174"/>
        <v>DD$16</v>
      </c>
      <c r="DE1912" s="199" t="str">
        <f t="shared" si="3174"/>
        <v>DE$16</v>
      </c>
      <c r="DF1912" s="199" t="str">
        <f t="shared" si="3174"/>
        <v>DF$16</v>
      </c>
      <c r="DG1912" s="199" t="str">
        <f t="shared" si="3174"/>
        <v>DG$16</v>
      </c>
      <c r="DH1912" s="199" t="str">
        <f t="shared" si="3174"/>
        <v>DH$16</v>
      </c>
      <c r="DI1912" s="199" t="str">
        <f t="shared" si="3174"/>
        <v>DI$16</v>
      </c>
      <c r="DJ1912" s="199" t="str">
        <f t="shared" si="3174"/>
        <v>DJ$16</v>
      </c>
      <c r="DK1912" s="199" t="str">
        <f t="shared" si="3174"/>
        <v>DK$16</v>
      </c>
      <c r="DL1912" s="199" t="str">
        <f t="shared" si="3174"/>
        <v>DL$16</v>
      </c>
    </row>
    <row r="1913" spans="1:116" x14ac:dyDescent="0.35">
      <c r="A1913" s="174"/>
      <c r="E1913" s="8"/>
      <c r="G1913" s="175" t="s">
        <v>504</v>
      </c>
      <c r="H1913" s="200"/>
      <c r="I1913" s="201"/>
      <c r="J1913" s="201"/>
      <c r="K1913" s="202"/>
      <c r="L1913" s="202"/>
      <c r="M1913" s="202"/>
      <c r="N1913" s="202"/>
      <c r="O1913" s="202"/>
      <c r="P1913" s="202"/>
      <c r="R1913" s="202"/>
      <c r="S1913" s="199" t="str">
        <f t="shared" ref="S1913:CD1913" si="3175">S$21</f>
        <v>S$17</v>
      </c>
      <c r="T1913" s="199" t="str">
        <f t="shared" si="3175"/>
        <v>T$17</v>
      </c>
      <c r="U1913" s="199" t="str">
        <f t="shared" si="3175"/>
        <v>U$17</v>
      </c>
      <c r="V1913" s="199" t="str">
        <f t="shared" si="3175"/>
        <v>V$17</v>
      </c>
      <c r="W1913" s="199" t="str">
        <f t="shared" si="3175"/>
        <v>W$17</v>
      </c>
      <c r="X1913" s="199" t="str">
        <f t="shared" si="3175"/>
        <v>X$17</v>
      </c>
      <c r="Y1913" s="199" t="str">
        <f t="shared" si="3175"/>
        <v>Y$17</v>
      </c>
      <c r="Z1913" s="199" t="str">
        <f t="shared" si="3175"/>
        <v>Z$17</v>
      </c>
      <c r="AA1913" s="199" t="str">
        <f t="shared" si="3175"/>
        <v>AA$17</v>
      </c>
      <c r="AB1913" s="199" t="str">
        <f t="shared" si="3175"/>
        <v>AB$17</v>
      </c>
      <c r="AC1913" s="199" t="str">
        <f t="shared" si="3175"/>
        <v>AC$17</v>
      </c>
      <c r="AD1913" s="199" t="str">
        <f t="shared" si="3175"/>
        <v>AD$17</v>
      </c>
      <c r="AE1913" s="199" t="str">
        <f t="shared" si="3175"/>
        <v>AE$17</v>
      </c>
      <c r="AF1913" s="199" t="str">
        <f t="shared" si="3175"/>
        <v>AF$17</v>
      </c>
      <c r="AG1913" s="199" t="str">
        <f t="shared" si="3175"/>
        <v>AG$17</v>
      </c>
      <c r="AH1913" s="199" t="str">
        <f t="shared" si="3175"/>
        <v>AH$17</v>
      </c>
      <c r="AI1913" s="199" t="str">
        <f t="shared" si="3175"/>
        <v>AI$17</v>
      </c>
      <c r="AJ1913" s="199" t="str">
        <f t="shared" si="3175"/>
        <v>AJ$17</v>
      </c>
      <c r="AK1913" s="199" t="str">
        <f t="shared" si="3175"/>
        <v>AK$17</v>
      </c>
      <c r="AL1913" s="199" t="str">
        <f t="shared" si="3175"/>
        <v>AL$17</v>
      </c>
      <c r="AM1913" s="199" t="str">
        <f t="shared" si="3175"/>
        <v>AM$17</v>
      </c>
      <c r="AN1913" s="199" t="str">
        <f t="shared" si="3175"/>
        <v>AN$17</v>
      </c>
      <c r="AO1913" s="199" t="str">
        <f t="shared" si="3175"/>
        <v>AO$17</v>
      </c>
      <c r="AP1913" s="199" t="str">
        <f t="shared" si="3175"/>
        <v>AP$17</v>
      </c>
      <c r="AQ1913" s="199" t="str">
        <f t="shared" si="3175"/>
        <v>AQ$17</v>
      </c>
      <c r="AR1913" s="199" t="str">
        <f t="shared" si="3175"/>
        <v>AR$17</v>
      </c>
      <c r="AS1913" s="199" t="str">
        <f t="shared" si="3175"/>
        <v>AS$17</v>
      </c>
      <c r="AT1913" s="199" t="str">
        <f t="shared" si="3175"/>
        <v>AT$17</v>
      </c>
      <c r="AU1913" s="199" t="str">
        <f t="shared" si="3175"/>
        <v>AU$17</v>
      </c>
      <c r="AV1913" s="199" t="str">
        <f t="shared" si="3175"/>
        <v>AV$17</v>
      </c>
      <c r="AW1913" s="199" t="str">
        <f t="shared" si="3175"/>
        <v>AW$17</v>
      </c>
      <c r="AX1913" s="199" t="str">
        <f t="shared" si="3175"/>
        <v>AX$17</v>
      </c>
      <c r="AY1913" s="199" t="str">
        <f t="shared" si="3175"/>
        <v>AY$17</v>
      </c>
      <c r="AZ1913" s="199" t="str">
        <f t="shared" si="3175"/>
        <v>AZ$17</v>
      </c>
      <c r="BA1913" s="199" t="str">
        <f t="shared" si="3175"/>
        <v>BA$17</v>
      </c>
      <c r="BB1913" s="199" t="str">
        <f t="shared" si="3175"/>
        <v>BB$17</v>
      </c>
      <c r="BC1913" s="199" t="str">
        <f t="shared" si="3175"/>
        <v>BC$17</v>
      </c>
      <c r="BD1913" s="199" t="str">
        <f t="shared" si="3175"/>
        <v>BD$17</v>
      </c>
      <c r="BE1913" s="199" t="str">
        <f t="shared" si="3175"/>
        <v>BE$17</v>
      </c>
      <c r="BF1913" s="199" t="str">
        <f t="shared" si="3175"/>
        <v>BF$17</v>
      </c>
      <c r="BG1913" s="199" t="str">
        <f t="shared" si="3175"/>
        <v>BG$17</v>
      </c>
      <c r="BH1913" s="199" t="str">
        <f t="shared" si="3175"/>
        <v>BH$17</v>
      </c>
      <c r="BI1913" s="199" t="str">
        <f t="shared" si="3175"/>
        <v>BI$17</v>
      </c>
      <c r="BJ1913" s="199" t="str">
        <f t="shared" si="3175"/>
        <v>BJ$17</v>
      </c>
      <c r="BK1913" s="199" t="str">
        <f t="shared" si="3175"/>
        <v>BK$17</v>
      </c>
      <c r="BL1913" s="199" t="str">
        <f t="shared" si="3175"/>
        <v>BL$17</v>
      </c>
      <c r="BM1913" s="199" t="str">
        <f t="shared" si="3175"/>
        <v>BM$17</v>
      </c>
      <c r="BN1913" s="199" t="str">
        <f t="shared" si="3175"/>
        <v>BN$17</v>
      </c>
      <c r="BO1913" s="199" t="str">
        <f t="shared" si="3175"/>
        <v>BO$17</v>
      </c>
      <c r="BP1913" s="199" t="str">
        <f t="shared" si="3175"/>
        <v>BP$17</v>
      </c>
      <c r="BQ1913" s="199" t="str">
        <f t="shared" si="3175"/>
        <v>BQ$17</v>
      </c>
      <c r="BR1913" s="199" t="str">
        <f t="shared" si="3175"/>
        <v>BR$17</v>
      </c>
      <c r="BS1913" s="199" t="str">
        <f t="shared" si="3175"/>
        <v>BS$17</v>
      </c>
      <c r="BT1913" s="199" t="str">
        <f t="shared" si="3175"/>
        <v>BT$17</v>
      </c>
      <c r="BU1913" s="199" t="str">
        <f t="shared" si="3175"/>
        <v>BU$17</v>
      </c>
      <c r="BV1913" s="199" t="str">
        <f t="shared" si="3175"/>
        <v>BV$17</v>
      </c>
      <c r="BW1913" s="199" t="str">
        <f t="shared" si="3175"/>
        <v>BW$17</v>
      </c>
      <c r="BX1913" s="199" t="str">
        <f t="shared" si="3175"/>
        <v>BX$17</v>
      </c>
      <c r="BY1913" s="199" t="str">
        <f t="shared" si="3175"/>
        <v>BY$17</v>
      </c>
      <c r="BZ1913" s="199" t="str">
        <f t="shared" si="3175"/>
        <v>BZ$17</v>
      </c>
      <c r="CA1913" s="199" t="str">
        <f t="shared" si="3175"/>
        <v>CA$17</v>
      </c>
      <c r="CB1913" s="199" t="str">
        <f t="shared" si="3175"/>
        <v>CB$17</v>
      </c>
      <c r="CC1913" s="199" t="str">
        <f t="shared" si="3175"/>
        <v>CC$17</v>
      </c>
      <c r="CD1913" s="199" t="str">
        <f t="shared" si="3175"/>
        <v>CD$17</v>
      </c>
      <c r="CE1913" s="199" t="str">
        <f t="shared" ref="CE1913:CL1913" si="3176">CE$21</f>
        <v>CE$17</v>
      </c>
      <c r="CF1913" s="199" t="str">
        <f t="shared" si="3176"/>
        <v>CF$17</v>
      </c>
      <c r="CG1913" s="199" t="str">
        <f t="shared" si="3176"/>
        <v>CG$17</v>
      </c>
      <c r="CH1913" s="199" t="str">
        <f t="shared" si="3176"/>
        <v>CH$17</v>
      </c>
      <c r="CI1913" s="199" t="str">
        <f t="shared" si="3176"/>
        <v>CI$17</v>
      </c>
      <c r="CJ1913" s="199" t="str">
        <f t="shared" si="3176"/>
        <v>CJ$17</v>
      </c>
      <c r="CK1913" s="199" t="str">
        <f t="shared" si="3176"/>
        <v>CK$17</v>
      </c>
      <c r="CL1913" s="199" t="str">
        <f t="shared" si="3176"/>
        <v>CL$17</v>
      </c>
      <c r="CN1913" s="201"/>
      <c r="CO1913" s="199" t="str">
        <f t="shared" ref="CO1913:DL1913" si="3177">CO$21</f>
        <v>CO$17</v>
      </c>
      <c r="CP1913" s="199" t="str">
        <f t="shared" si="3177"/>
        <v>CP$17</v>
      </c>
      <c r="CQ1913" s="199" t="str">
        <f t="shared" si="3177"/>
        <v>CQ$17</v>
      </c>
      <c r="CR1913" s="199" t="str">
        <f t="shared" si="3177"/>
        <v>CR$17</v>
      </c>
      <c r="CS1913" s="199" t="str">
        <f t="shared" si="3177"/>
        <v>CS$17</v>
      </c>
      <c r="CT1913" s="199" t="str">
        <f t="shared" si="3177"/>
        <v>CT$17</v>
      </c>
      <c r="CU1913" s="199" t="str">
        <f t="shared" si="3177"/>
        <v>CU$17</v>
      </c>
      <c r="CV1913" s="199" t="str">
        <f t="shared" si="3177"/>
        <v>CV$17</v>
      </c>
      <c r="CW1913" s="199" t="str">
        <f t="shared" si="3177"/>
        <v>CW$17</v>
      </c>
      <c r="CX1913" s="199" t="str">
        <f t="shared" si="3177"/>
        <v>CX$17</v>
      </c>
      <c r="CY1913" s="199" t="str">
        <f t="shared" si="3177"/>
        <v>CY$17</v>
      </c>
      <c r="CZ1913" s="199" t="str">
        <f t="shared" si="3177"/>
        <v>CZ$17</v>
      </c>
      <c r="DA1913" s="199" t="str">
        <f t="shared" si="3177"/>
        <v>DA$17</v>
      </c>
      <c r="DB1913" s="199" t="str">
        <f t="shared" si="3177"/>
        <v>DB$17</v>
      </c>
      <c r="DC1913" s="199" t="str">
        <f t="shared" si="3177"/>
        <v>DC$17</v>
      </c>
      <c r="DD1913" s="199" t="str">
        <f t="shared" si="3177"/>
        <v>DD$17</v>
      </c>
      <c r="DE1913" s="199" t="str">
        <f t="shared" si="3177"/>
        <v>DE$17</v>
      </c>
      <c r="DF1913" s="199" t="str">
        <f t="shared" si="3177"/>
        <v>DF$17</v>
      </c>
      <c r="DG1913" s="199" t="str">
        <f t="shared" si="3177"/>
        <v>DG$17</v>
      </c>
      <c r="DH1913" s="199" t="str">
        <f t="shared" si="3177"/>
        <v>DH$17</v>
      </c>
      <c r="DI1913" s="199" t="str">
        <f t="shared" si="3177"/>
        <v>DI$17</v>
      </c>
      <c r="DJ1913" s="199" t="str">
        <f t="shared" si="3177"/>
        <v>DJ$17</v>
      </c>
      <c r="DK1913" s="199" t="str">
        <f t="shared" si="3177"/>
        <v>DK$17</v>
      </c>
      <c r="DL1913" s="199" t="str">
        <f t="shared" si="3177"/>
        <v>DL$17</v>
      </c>
    </row>
    <row r="1914" spans="1:116" x14ac:dyDescent="0.35">
      <c r="A1914" s="174"/>
      <c r="E1914" s="8"/>
      <c r="G1914" s="175" t="s">
        <v>461</v>
      </c>
      <c r="H1914" s="200"/>
      <c r="I1914" s="201"/>
      <c r="J1914" s="201"/>
      <c r="K1914" s="202"/>
      <c r="L1914" s="202"/>
      <c r="M1914" s="202"/>
      <c r="N1914" s="202"/>
      <c r="O1914" s="202"/>
      <c r="P1914" s="202"/>
      <c r="R1914" s="202"/>
      <c r="S1914" s="190"/>
      <c r="T1914" s="190"/>
      <c r="U1914" s="190"/>
      <c r="V1914" s="190"/>
      <c r="W1914" s="190"/>
      <c r="X1914" s="190"/>
      <c r="Y1914" s="190"/>
      <c r="Z1914" s="190"/>
      <c r="AA1914" s="190"/>
      <c r="AB1914" s="190"/>
      <c r="AC1914" s="190"/>
      <c r="AD1914" s="190"/>
      <c r="AE1914" s="190"/>
      <c r="AF1914" s="190"/>
      <c r="AG1914" s="190"/>
      <c r="AH1914" s="190"/>
      <c r="AI1914" s="190"/>
      <c r="AJ1914" s="190"/>
      <c r="AK1914" s="190"/>
      <c r="AL1914" s="190"/>
      <c r="AM1914" s="190"/>
      <c r="AN1914" s="190"/>
      <c r="AO1914" s="190"/>
      <c r="AP1914" s="190"/>
      <c r="AQ1914" s="190"/>
      <c r="AR1914" s="190"/>
      <c r="AS1914" s="190"/>
      <c r="AT1914" s="190"/>
      <c r="AU1914" s="190"/>
      <c r="AV1914" s="190"/>
      <c r="AW1914" s="190"/>
      <c r="AX1914" s="190"/>
      <c r="AY1914" s="190"/>
      <c r="AZ1914" s="190"/>
      <c r="BA1914" s="190"/>
      <c r="BB1914" s="190"/>
      <c r="BC1914" s="190"/>
      <c r="BD1914" s="190"/>
      <c r="BE1914" s="190"/>
      <c r="BF1914" s="190"/>
      <c r="BG1914" s="190"/>
      <c r="BH1914" s="190"/>
      <c r="BI1914" s="190"/>
      <c r="BJ1914" s="190"/>
      <c r="BK1914" s="190"/>
      <c r="BL1914" s="190"/>
      <c r="BM1914" s="190"/>
      <c r="BN1914" s="190"/>
      <c r="BO1914" s="190"/>
      <c r="BP1914" s="190"/>
      <c r="BQ1914" s="190"/>
      <c r="BR1914" s="190"/>
      <c r="BS1914" s="190"/>
      <c r="BT1914" s="190"/>
      <c r="BU1914" s="190"/>
      <c r="BV1914" s="190"/>
      <c r="BW1914" s="190"/>
      <c r="BX1914" s="190"/>
      <c r="BY1914" s="190"/>
      <c r="BZ1914" s="190"/>
      <c r="CA1914" s="190"/>
      <c r="CB1914" s="190"/>
      <c r="CC1914" s="190"/>
      <c r="CD1914" s="190"/>
      <c r="CE1914" s="190"/>
      <c r="CF1914" s="190"/>
      <c r="CG1914" s="190"/>
      <c r="CH1914" s="190"/>
      <c r="CI1914" s="190"/>
      <c r="CJ1914" s="190"/>
      <c r="CK1914" s="190"/>
      <c r="CL1914" s="190"/>
      <c r="CN1914" s="201"/>
      <c r="CO1914" s="190"/>
      <c r="CP1914" s="190"/>
      <c r="CQ1914" s="190"/>
      <c r="CR1914" s="190"/>
      <c r="CS1914" s="190"/>
      <c r="CT1914" s="190"/>
      <c r="CU1914" s="190"/>
      <c r="CV1914" s="190"/>
      <c r="CW1914" s="190"/>
      <c r="CX1914" s="190"/>
      <c r="CY1914" s="190"/>
      <c r="CZ1914" s="190"/>
      <c r="DA1914" s="190"/>
      <c r="DB1914" s="190"/>
      <c r="DC1914" s="190"/>
      <c r="DD1914" s="190"/>
      <c r="DE1914" s="190"/>
      <c r="DF1914" s="190"/>
      <c r="DG1914" s="190"/>
      <c r="DH1914" s="190"/>
      <c r="DI1914" s="190"/>
      <c r="DJ1914" s="190"/>
      <c r="DK1914" s="190"/>
      <c r="DL1914" s="190"/>
    </row>
    <row r="1915" spans="1:116" x14ac:dyDescent="0.35">
      <c r="A1915" s="174"/>
      <c r="E1915" s="8"/>
      <c r="G1915" s="175" t="s">
        <v>462</v>
      </c>
      <c r="H1915" s="200"/>
      <c r="I1915" s="201"/>
      <c r="J1915" s="201"/>
      <c r="K1915" s="202"/>
      <c r="L1915" s="202"/>
      <c r="M1915" s="202"/>
      <c r="N1915" s="202"/>
      <c r="O1915" s="202"/>
      <c r="P1915" s="202"/>
      <c r="R1915" s="202"/>
      <c r="S1915" s="190"/>
      <c r="T1915" s="190"/>
      <c r="U1915" s="190"/>
      <c r="V1915" s="190"/>
      <c r="W1915" s="190"/>
      <c r="X1915" s="190"/>
      <c r="Y1915" s="190"/>
      <c r="Z1915" s="190"/>
      <c r="AA1915" s="190"/>
      <c r="AB1915" s="190"/>
      <c r="AC1915" s="190"/>
      <c r="AD1915" s="190"/>
      <c r="AE1915" s="190"/>
      <c r="AF1915" s="190"/>
      <c r="AG1915" s="190"/>
      <c r="AH1915" s="190"/>
      <c r="AI1915" s="190"/>
      <c r="AJ1915" s="190"/>
      <c r="AK1915" s="190"/>
      <c r="AL1915" s="190"/>
      <c r="AM1915" s="190"/>
      <c r="AN1915" s="190"/>
      <c r="AO1915" s="190"/>
      <c r="AP1915" s="190"/>
      <c r="AQ1915" s="190"/>
      <c r="AR1915" s="190"/>
      <c r="AS1915" s="190"/>
      <c r="AT1915" s="190"/>
      <c r="AU1915" s="190"/>
      <c r="AV1915" s="190"/>
      <c r="AW1915" s="190"/>
      <c r="AX1915" s="190"/>
      <c r="AY1915" s="190"/>
      <c r="AZ1915" s="190"/>
      <c r="BA1915" s="190"/>
      <c r="BB1915" s="190"/>
      <c r="BC1915" s="190"/>
      <c r="BD1915" s="190"/>
      <c r="BE1915" s="190"/>
      <c r="BF1915" s="190"/>
      <c r="BG1915" s="190"/>
      <c r="BH1915" s="190"/>
      <c r="BI1915" s="190"/>
      <c r="BJ1915" s="190"/>
      <c r="BK1915" s="190"/>
      <c r="BL1915" s="190"/>
      <c r="BM1915" s="190"/>
      <c r="BN1915" s="190"/>
      <c r="BO1915" s="190"/>
      <c r="BP1915" s="190"/>
      <c r="BQ1915" s="190"/>
      <c r="BR1915" s="190"/>
      <c r="BS1915" s="190"/>
      <c r="BT1915" s="190"/>
      <c r="BU1915" s="190"/>
      <c r="BV1915" s="190"/>
      <c r="BW1915" s="190"/>
      <c r="BX1915" s="190"/>
      <c r="BY1915" s="190"/>
      <c r="BZ1915" s="190"/>
      <c r="CA1915" s="190"/>
      <c r="CB1915" s="190"/>
      <c r="CC1915" s="190"/>
      <c r="CD1915" s="190"/>
      <c r="CE1915" s="190"/>
      <c r="CF1915" s="190"/>
      <c r="CG1915" s="190"/>
      <c r="CH1915" s="190"/>
      <c r="CI1915" s="190"/>
      <c r="CJ1915" s="190"/>
      <c r="CK1915" s="190"/>
      <c r="CL1915" s="190"/>
      <c r="CN1915" s="201"/>
      <c r="CO1915" s="190"/>
      <c r="CP1915" s="190"/>
      <c r="CQ1915" s="190"/>
      <c r="CR1915" s="190"/>
      <c r="CS1915" s="190"/>
      <c r="CT1915" s="190"/>
      <c r="CU1915" s="190"/>
      <c r="CV1915" s="190"/>
      <c r="CW1915" s="190"/>
      <c r="CX1915" s="190"/>
      <c r="CY1915" s="190"/>
      <c r="CZ1915" s="190"/>
      <c r="DA1915" s="190"/>
      <c r="DB1915" s="190"/>
      <c r="DC1915" s="190"/>
      <c r="DD1915" s="190"/>
      <c r="DE1915" s="190"/>
      <c r="DF1915" s="190"/>
      <c r="DG1915" s="190"/>
      <c r="DH1915" s="190"/>
      <c r="DI1915" s="190"/>
      <c r="DJ1915" s="190"/>
      <c r="DK1915" s="190"/>
      <c r="DL1915" s="190"/>
    </row>
    <row r="1916" spans="1:116" x14ac:dyDescent="0.35">
      <c r="A1916" s="174"/>
      <c r="E1916" s="8"/>
      <c r="G1916" s="175" t="s">
        <v>491</v>
      </c>
      <c r="H1916" s="200"/>
      <c r="I1916" s="201"/>
      <c r="J1916" s="201"/>
      <c r="K1916" s="202"/>
      <c r="L1916" s="202"/>
      <c r="M1916" s="202"/>
      <c r="N1916" s="202"/>
      <c r="O1916" s="202"/>
      <c r="P1916" s="202"/>
      <c r="R1916" s="202"/>
      <c r="S1916" s="190" t="str">
        <f t="shared" ref="S1916:CD1916" si="3178">S$22</f>
        <v>S$18</v>
      </c>
      <c r="T1916" s="190" t="str">
        <f t="shared" si="3178"/>
        <v>T$18</v>
      </c>
      <c r="U1916" s="190" t="str">
        <f t="shared" si="3178"/>
        <v>U$18</v>
      </c>
      <c r="V1916" s="190" t="str">
        <f t="shared" si="3178"/>
        <v>V$18</v>
      </c>
      <c r="W1916" s="190" t="str">
        <f t="shared" si="3178"/>
        <v>W$18</v>
      </c>
      <c r="X1916" s="190" t="str">
        <f t="shared" si="3178"/>
        <v>X$18</v>
      </c>
      <c r="Y1916" s="190" t="str">
        <f t="shared" si="3178"/>
        <v>Y$18</v>
      </c>
      <c r="Z1916" s="190" t="str">
        <f t="shared" si="3178"/>
        <v>Z$18</v>
      </c>
      <c r="AA1916" s="190" t="str">
        <f t="shared" si="3178"/>
        <v>AA$18</v>
      </c>
      <c r="AB1916" s="190" t="str">
        <f t="shared" si="3178"/>
        <v>AB$18</v>
      </c>
      <c r="AC1916" s="190" t="str">
        <f t="shared" si="3178"/>
        <v>AC$18</v>
      </c>
      <c r="AD1916" s="190" t="str">
        <f t="shared" si="3178"/>
        <v>AD$18</v>
      </c>
      <c r="AE1916" s="190" t="str">
        <f t="shared" si="3178"/>
        <v>AE$18</v>
      </c>
      <c r="AF1916" s="190" t="str">
        <f t="shared" si="3178"/>
        <v>AF$18</v>
      </c>
      <c r="AG1916" s="190" t="str">
        <f t="shared" si="3178"/>
        <v>AG$18</v>
      </c>
      <c r="AH1916" s="190" t="str">
        <f t="shared" si="3178"/>
        <v>AH$18</v>
      </c>
      <c r="AI1916" s="190" t="str">
        <f t="shared" si="3178"/>
        <v>AI$18</v>
      </c>
      <c r="AJ1916" s="190" t="str">
        <f t="shared" si="3178"/>
        <v>AJ$18</v>
      </c>
      <c r="AK1916" s="190" t="str">
        <f t="shared" si="3178"/>
        <v>AK$18</v>
      </c>
      <c r="AL1916" s="190" t="str">
        <f t="shared" si="3178"/>
        <v>AL$18</v>
      </c>
      <c r="AM1916" s="190" t="str">
        <f t="shared" si="3178"/>
        <v>AM$18</v>
      </c>
      <c r="AN1916" s="190" t="str">
        <f t="shared" si="3178"/>
        <v>AN$18</v>
      </c>
      <c r="AO1916" s="190" t="str">
        <f t="shared" si="3178"/>
        <v>AO$18</v>
      </c>
      <c r="AP1916" s="190" t="str">
        <f t="shared" si="3178"/>
        <v>AP$18</v>
      </c>
      <c r="AQ1916" s="190" t="str">
        <f t="shared" si="3178"/>
        <v>AQ$18</v>
      </c>
      <c r="AR1916" s="190" t="str">
        <f t="shared" si="3178"/>
        <v>AR$18</v>
      </c>
      <c r="AS1916" s="190" t="str">
        <f t="shared" si="3178"/>
        <v>AS$18</v>
      </c>
      <c r="AT1916" s="190" t="str">
        <f t="shared" si="3178"/>
        <v>AT$18</v>
      </c>
      <c r="AU1916" s="190" t="str">
        <f t="shared" si="3178"/>
        <v>AU$18</v>
      </c>
      <c r="AV1916" s="190" t="str">
        <f t="shared" si="3178"/>
        <v>AV$18</v>
      </c>
      <c r="AW1916" s="190" t="str">
        <f t="shared" si="3178"/>
        <v>AW$18</v>
      </c>
      <c r="AX1916" s="190" t="str">
        <f t="shared" si="3178"/>
        <v>AX$18</v>
      </c>
      <c r="AY1916" s="190" t="str">
        <f t="shared" si="3178"/>
        <v>AY$18</v>
      </c>
      <c r="AZ1916" s="190" t="str">
        <f t="shared" si="3178"/>
        <v>AZ$18</v>
      </c>
      <c r="BA1916" s="190" t="str">
        <f t="shared" si="3178"/>
        <v>BA$18</v>
      </c>
      <c r="BB1916" s="190" t="str">
        <f t="shared" si="3178"/>
        <v>BB$18</v>
      </c>
      <c r="BC1916" s="190" t="str">
        <f t="shared" si="3178"/>
        <v>BC$18</v>
      </c>
      <c r="BD1916" s="190" t="str">
        <f t="shared" si="3178"/>
        <v>BD$18</v>
      </c>
      <c r="BE1916" s="190" t="str">
        <f t="shared" si="3178"/>
        <v>BE$18</v>
      </c>
      <c r="BF1916" s="190" t="str">
        <f t="shared" si="3178"/>
        <v>BF$18</v>
      </c>
      <c r="BG1916" s="190" t="str">
        <f t="shared" si="3178"/>
        <v>BG$18</v>
      </c>
      <c r="BH1916" s="190" t="str">
        <f t="shared" si="3178"/>
        <v>BH$18</v>
      </c>
      <c r="BI1916" s="190" t="str">
        <f t="shared" si="3178"/>
        <v>BI$18</v>
      </c>
      <c r="BJ1916" s="190" t="str">
        <f t="shared" si="3178"/>
        <v>BJ$18</v>
      </c>
      <c r="BK1916" s="190" t="str">
        <f t="shared" si="3178"/>
        <v>BK$18</v>
      </c>
      <c r="BL1916" s="190" t="str">
        <f t="shared" si="3178"/>
        <v>BL$18</v>
      </c>
      <c r="BM1916" s="190" t="str">
        <f t="shared" si="3178"/>
        <v>BM$18</v>
      </c>
      <c r="BN1916" s="190" t="str">
        <f t="shared" si="3178"/>
        <v>BN$18</v>
      </c>
      <c r="BO1916" s="190" t="str">
        <f t="shared" si="3178"/>
        <v>BO$18</v>
      </c>
      <c r="BP1916" s="190" t="str">
        <f t="shared" si="3178"/>
        <v>BP$18</v>
      </c>
      <c r="BQ1916" s="190" t="str">
        <f t="shared" si="3178"/>
        <v>BQ$18</v>
      </c>
      <c r="BR1916" s="190" t="str">
        <f t="shared" si="3178"/>
        <v>BR$18</v>
      </c>
      <c r="BS1916" s="190" t="str">
        <f t="shared" si="3178"/>
        <v>BS$18</v>
      </c>
      <c r="BT1916" s="190" t="str">
        <f t="shared" si="3178"/>
        <v>BT$18</v>
      </c>
      <c r="BU1916" s="190" t="str">
        <f t="shared" si="3178"/>
        <v>BU$18</v>
      </c>
      <c r="BV1916" s="190" t="str">
        <f t="shared" si="3178"/>
        <v>BV$18</v>
      </c>
      <c r="BW1916" s="190" t="str">
        <f t="shared" si="3178"/>
        <v>BW$18</v>
      </c>
      <c r="BX1916" s="190" t="str">
        <f t="shared" si="3178"/>
        <v>BX$18</v>
      </c>
      <c r="BY1916" s="190" t="str">
        <f t="shared" si="3178"/>
        <v>BY$18</v>
      </c>
      <c r="BZ1916" s="190" t="str">
        <f t="shared" si="3178"/>
        <v>BZ$18</v>
      </c>
      <c r="CA1916" s="190" t="str">
        <f t="shared" si="3178"/>
        <v>CA$18</v>
      </c>
      <c r="CB1916" s="190" t="str">
        <f t="shared" si="3178"/>
        <v>CB$18</v>
      </c>
      <c r="CC1916" s="190" t="str">
        <f t="shared" si="3178"/>
        <v>CC$18</v>
      </c>
      <c r="CD1916" s="190" t="str">
        <f t="shared" si="3178"/>
        <v>CD$18</v>
      </c>
      <c r="CE1916" s="190" t="str">
        <f t="shared" ref="CE1916:CL1916" si="3179">CE$22</f>
        <v>CE$18</v>
      </c>
      <c r="CF1916" s="190" t="str">
        <f t="shared" si="3179"/>
        <v>CF$18</v>
      </c>
      <c r="CG1916" s="190" t="str">
        <f t="shared" si="3179"/>
        <v>CG$18</v>
      </c>
      <c r="CH1916" s="190" t="str">
        <f t="shared" si="3179"/>
        <v>CH$18</v>
      </c>
      <c r="CI1916" s="190" t="str">
        <f t="shared" si="3179"/>
        <v>CI$18</v>
      </c>
      <c r="CJ1916" s="190" t="str">
        <f t="shared" si="3179"/>
        <v>CJ$18</v>
      </c>
      <c r="CK1916" s="190" t="str">
        <f t="shared" si="3179"/>
        <v>CK$18</v>
      </c>
      <c r="CL1916" s="190" t="str">
        <f t="shared" si="3179"/>
        <v>CL$18</v>
      </c>
      <c r="CN1916" s="201"/>
      <c r="CO1916" s="190" t="str">
        <f t="shared" ref="CO1916:DL1916" si="3180">CO$22</f>
        <v>CO$18</v>
      </c>
      <c r="CP1916" s="190" t="str">
        <f t="shared" si="3180"/>
        <v>CP$18</v>
      </c>
      <c r="CQ1916" s="190" t="str">
        <f t="shared" si="3180"/>
        <v>CQ$18</v>
      </c>
      <c r="CR1916" s="190" t="str">
        <f t="shared" si="3180"/>
        <v>CR$18</v>
      </c>
      <c r="CS1916" s="190" t="str">
        <f t="shared" si="3180"/>
        <v>CS$18</v>
      </c>
      <c r="CT1916" s="190" t="str">
        <f t="shared" si="3180"/>
        <v>CT$18</v>
      </c>
      <c r="CU1916" s="190" t="str">
        <f t="shared" si="3180"/>
        <v>CU$18</v>
      </c>
      <c r="CV1916" s="190" t="str">
        <f t="shared" si="3180"/>
        <v>CV$18</v>
      </c>
      <c r="CW1916" s="190" t="str">
        <f t="shared" si="3180"/>
        <v>CW$18</v>
      </c>
      <c r="CX1916" s="190" t="str">
        <f t="shared" si="3180"/>
        <v>CX$18</v>
      </c>
      <c r="CY1916" s="190" t="str">
        <f t="shared" si="3180"/>
        <v>CY$18</v>
      </c>
      <c r="CZ1916" s="190" t="str">
        <f t="shared" si="3180"/>
        <v>CZ$18</v>
      </c>
      <c r="DA1916" s="190" t="str">
        <f t="shared" si="3180"/>
        <v>DA$18</v>
      </c>
      <c r="DB1916" s="190" t="str">
        <f t="shared" si="3180"/>
        <v>DB$18</v>
      </c>
      <c r="DC1916" s="190" t="str">
        <f t="shared" si="3180"/>
        <v>DC$18</v>
      </c>
      <c r="DD1916" s="190" t="str">
        <f t="shared" si="3180"/>
        <v>DD$18</v>
      </c>
      <c r="DE1916" s="190" t="str">
        <f t="shared" si="3180"/>
        <v>DE$18</v>
      </c>
      <c r="DF1916" s="190" t="str">
        <f t="shared" si="3180"/>
        <v>DF$18</v>
      </c>
      <c r="DG1916" s="190" t="str">
        <f t="shared" si="3180"/>
        <v>DG$18</v>
      </c>
      <c r="DH1916" s="190" t="str">
        <f t="shared" si="3180"/>
        <v>DH$18</v>
      </c>
      <c r="DI1916" s="190" t="str">
        <f t="shared" si="3180"/>
        <v>DI$18</v>
      </c>
      <c r="DJ1916" s="190" t="str">
        <f t="shared" si="3180"/>
        <v>DJ$18</v>
      </c>
      <c r="DK1916" s="190" t="str">
        <f t="shared" si="3180"/>
        <v>DK$18</v>
      </c>
      <c r="DL1916" s="190" t="str">
        <f t="shared" si="3180"/>
        <v>DL$18</v>
      </c>
    </row>
    <row r="1917" spans="1:116" x14ac:dyDescent="0.35">
      <c r="A1917" s="174"/>
      <c r="E1917" s="8"/>
      <c r="G1917" s="175" t="s">
        <v>505</v>
      </c>
      <c r="H1917" s="200"/>
      <c r="I1917" s="201"/>
      <c r="J1917" s="201"/>
      <c r="K1917" s="202"/>
      <c r="L1917" s="202"/>
      <c r="M1917" s="202"/>
      <c r="N1917" s="202"/>
      <c r="O1917" s="202"/>
      <c r="P1917" s="202"/>
      <c r="R1917" s="202"/>
      <c r="S1917" s="190" t="str">
        <f t="shared" ref="S1917:CD1917" si="3181">S$23</f>
        <v>S$19</v>
      </c>
      <c r="T1917" s="190" t="str">
        <f t="shared" si="3181"/>
        <v>T$19</v>
      </c>
      <c r="U1917" s="190" t="str">
        <f t="shared" si="3181"/>
        <v>U$19</v>
      </c>
      <c r="V1917" s="190" t="str">
        <f t="shared" si="3181"/>
        <v>V$19</v>
      </c>
      <c r="W1917" s="190" t="str">
        <f t="shared" si="3181"/>
        <v>W$19</v>
      </c>
      <c r="X1917" s="190" t="str">
        <f t="shared" si="3181"/>
        <v>X$19</v>
      </c>
      <c r="Y1917" s="190" t="str">
        <f t="shared" si="3181"/>
        <v>Y$19</v>
      </c>
      <c r="Z1917" s="190" t="str">
        <f t="shared" si="3181"/>
        <v>Z$19</v>
      </c>
      <c r="AA1917" s="190" t="str">
        <f t="shared" si="3181"/>
        <v>AA$19</v>
      </c>
      <c r="AB1917" s="190" t="str">
        <f t="shared" si="3181"/>
        <v>AB$19</v>
      </c>
      <c r="AC1917" s="190" t="str">
        <f t="shared" si="3181"/>
        <v>AC$19</v>
      </c>
      <c r="AD1917" s="190" t="str">
        <f t="shared" si="3181"/>
        <v>AD$19</v>
      </c>
      <c r="AE1917" s="190" t="str">
        <f t="shared" si="3181"/>
        <v>AE$19</v>
      </c>
      <c r="AF1917" s="190" t="str">
        <f t="shared" si="3181"/>
        <v>AF$19</v>
      </c>
      <c r="AG1917" s="190" t="str">
        <f t="shared" si="3181"/>
        <v>AG$19</v>
      </c>
      <c r="AH1917" s="190" t="str">
        <f t="shared" si="3181"/>
        <v>AH$19</v>
      </c>
      <c r="AI1917" s="190" t="str">
        <f t="shared" si="3181"/>
        <v>AI$19</v>
      </c>
      <c r="AJ1917" s="190" t="str">
        <f t="shared" si="3181"/>
        <v>AJ$19</v>
      </c>
      <c r="AK1917" s="190" t="str">
        <f t="shared" si="3181"/>
        <v>AK$19</v>
      </c>
      <c r="AL1917" s="190" t="str">
        <f t="shared" si="3181"/>
        <v>AL$19</v>
      </c>
      <c r="AM1917" s="190" t="str">
        <f t="shared" si="3181"/>
        <v>AM$19</v>
      </c>
      <c r="AN1917" s="190" t="str">
        <f t="shared" si="3181"/>
        <v>AN$19</v>
      </c>
      <c r="AO1917" s="190" t="str">
        <f t="shared" si="3181"/>
        <v>AO$19</v>
      </c>
      <c r="AP1917" s="190" t="str">
        <f t="shared" si="3181"/>
        <v>AP$19</v>
      </c>
      <c r="AQ1917" s="190" t="str">
        <f t="shared" si="3181"/>
        <v>AQ$19</v>
      </c>
      <c r="AR1917" s="190" t="str">
        <f t="shared" si="3181"/>
        <v>AR$19</v>
      </c>
      <c r="AS1917" s="190" t="str">
        <f t="shared" si="3181"/>
        <v>AS$19</v>
      </c>
      <c r="AT1917" s="190" t="str">
        <f t="shared" si="3181"/>
        <v>AT$19</v>
      </c>
      <c r="AU1917" s="190" t="str">
        <f t="shared" si="3181"/>
        <v>AU$19</v>
      </c>
      <c r="AV1917" s="190" t="str">
        <f t="shared" si="3181"/>
        <v>AV$19</v>
      </c>
      <c r="AW1917" s="190" t="str">
        <f t="shared" si="3181"/>
        <v>AW$19</v>
      </c>
      <c r="AX1917" s="190" t="str">
        <f t="shared" si="3181"/>
        <v>AX$19</v>
      </c>
      <c r="AY1917" s="190" t="str">
        <f t="shared" si="3181"/>
        <v>AY$19</v>
      </c>
      <c r="AZ1917" s="190" t="str">
        <f t="shared" si="3181"/>
        <v>AZ$19</v>
      </c>
      <c r="BA1917" s="190" t="str">
        <f t="shared" si="3181"/>
        <v>BA$19</v>
      </c>
      <c r="BB1917" s="190" t="str">
        <f t="shared" si="3181"/>
        <v>BB$19</v>
      </c>
      <c r="BC1917" s="190" t="str">
        <f t="shared" si="3181"/>
        <v>BC$19</v>
      </c>
      <c r="BD1917" s="190" t="str">
        <f t="shared" si="3181"/>
        <v>BD$19</v>
      </c>
      <c r="BE1917" s="190" t="str">
        <f t="shared" si="3181"/>
        <v>BE$19</v>
      </c>
      <c r="BF1917" s="190" t="str">
        <f t="shared" si="3181"/>
        <v>BF$19</v>
      </c>
      <c r="BG1917" s="190" t="str">
        <f t="shared" si="3181"/>
        <v>BG$19</v>
      </c>
      <c r="BH1917" s="190" t="str">
        <f t="shared" si="3181"/>
        <v>BH$19</v>
      </c>
      <c r="BI1917" s="190" t="str">
        <f t="shared" si="3181"/>
        <v>BI$19</v>
      </c>
      <c r="BJ1917" s="190" t="str">
        <f t="shared" si="3181"/>
        <v>BJ$19</v>
      </c>
      <c r="BK1917" s="190" t="str">
        <f t="shared" si="3181"/>
        <v>BK$19</v>
      </c>
      <c r="BL1917" s="190" t="str">
        <f t="shared" si="3181"/>
        <v>BL$19</v>
      </c>
      <c r="BM1917" s="190" t="str">
        <f t="shared" si="3181"/>
        <v>BM$19</v>
      </c>
      <c r="BN1917" s="190" t="str">
        <f t="shared" si="3181"/>
        <v>BN$19</v>
      </c>
      <c r="BO1917" s="190" t="str">
        <f t="shared" si="3181"/>
        <v>BO$19</v>
      </c>
      <c r="BP1917" s="190" t="str">
        <f t="shared" si="3181"/>
        <v>BP$19</v>
      </c>
      <c r="BQ1917" s="190" t="str">
        <f t="shared" si="3181"/>
        <v>BQ$19</v>
      </c>
      <c r="BR1917" s="190" t="str">
        <f t="shared" si="3181"/>
        <v>BR$19</v>
      </c>
      <c r="BS1917" s="190" t="str">
        <f t="shared" si="3181"/>
        <v>BS$19</v>
      </c>
      <c r="BT1917" s="190" t="str">
        <f t="shared" si="3181"/>
        <v>BT$19</v>
      </c>
      <c r="BU1917" s="190" t="str">
        <f t="shared" si="3181"/>
        <v>BU$19</v>
      </c>
      <c r="BV1917" s="190" t="str">
        <f t="shared" si="3181"/>
        <v>BV$19</v>
      </c>
      <c r="BW1917" s="190" t="str">
        <f t="shared" si="3181"/>
        <v>BW$19</v>
      </c>
      <c r="BX1917" s="190" t="str">
        <f t="shared" si="3181"/>
        <v>BX$19</v>
      </c>
      <c r="BY1917" s="190" t="str">
        <f t="shared" si="3181"/>
        <v>BY$19</v>
      </c>
      <c r="BZ1917" s="190" t="str">
        <f t="shared" si="3181"/>
        <v>BZ$19</v>
      </c>
      <c r="CA1917" s="190" t="str">
        <f t="shared" si="3181"/>
        <v>CA$19</v>
      </c>
      <c r="CB1917" s="190" t="str">
        <f t="shared" si="3181"/>
        <v>CB$19</v>
      </c>
      <c r="CC1917" s="190" t="str">
        <f t="shared" si="3181"/>
        <v>CC$19</v>
      </c>
      <c r="CD1917" s="190" t="str">
        <f t="shared" si="3181"/>
        <v>CD$19</v>
      </c>
      <c r="CE1917" s="190" t="str">
        <f t="shared" ref="CE1917:CL1917" si="3182">CE$23</f>
        <v>CE$19</v>
      </c>
      <c r="CF1917" s="190" t="str">
        <f t="shared" si="3182"/>
        <v>CF$19</v>
      </c>
      <c r="CG1917" s="190" t="str">
        <f t="shared" si="3182"/>
        <v>CG$19</v>
      </c>
      <c r="CH1917" s="190" t="str">
        <f t="shared" si="3182"/>
        <v>CH$19</v>
      </c>
      <c r="CI1917" s="190" t="str">
        <f t="shared" si="3182"/>
        <v>CI$19</v>
      </c>
      <c r="CJ1917" s="190" t="str">
        <f t="shared" si="3182"/>
        <v>CJ$19</v>
      </c>
      <c r="CK1917" s="190" t="str">
        <f t="shared" si="3182"/>
        <v>CK$19</v>
      </c>
      <c r="CL1917" s="190" t="str">
        <f t="shared" si="3182"/>
        <v>CL$19</v>
      </c>
      <c r="CN1917" s="201"/>
      <c r="CO1917" s="190" t="str">
        <f t="shared" ref="CO1917:DL1917" si="3183">CO$23</f>
        <v>CO$19</v>
      </c>
      <c r="CP1917" s="190" t="str">
        <f t="shared" si="3183"/>
        <v>CP$19</v>
      </c>
      <c r="CQ1917" s="190" t="str">
        <f t="shared" si="3183"/>
        <v>CQ$19</v>
      </c>
      <c r="CR1917" s="190" t="str">
        <f t="shared" si="3183"/>
        <v>CR$19</v>
      </c>
      <c r="CS1917" s="190" t="str">
        <f t="shared" si="3183"/>
        <v>CS$19</v>
      </c>
      <c r="CT1917" s="190" t="str">
        <f t="shared" si="3183"/>
        <v>CT$19</v>
      </c>
      <c r="CU1917" s="190" t="str">
        <f t="shared" si="3183"/>
        <v>CU$19</v>
      </c>
      <c r="CV1917" s="190" t="str">
        <f t="shared" si="3183"/>
        <v>CV$19</v>
      </c>
      <c r="CW1917" s="190" t="str">
        <f t="shared" si="3183"/>
        <v>CW$19</v>
      </c>
      <c r="CX1917" s="190" t="str">
        <f t="shared" si="3183"/>
        <v>CX$19</v>
      </c>
      <c r="CY1917" s="190" t="str">
        <f t="shared" si="3183"/>
        <v>CY$19</v>
      </c>
      <c r="CZ1917" s="190" t="str">
        <f t="shared" si="3183"/>
        <v>CZ$19</v>
      </c>
      <c r="DA1917" s="190" t="str">
        <f t="shared" si="3183"/>
        <v>DA$19</v>
      </c>
      <c r="DB1917" s="190" t="str">
        <f t="shared" si="3183"/>
        <v>DB$19</v>
      </c>
      <c r="DC1917" s="190" t="str">
        <f t="shared" si="3183"/>
        <v>DC$19</v>
      </c>
      <c r="DD1917" s="190" t="str">
        <f t="shared" si="3183"/>
        <v>DD$19</v>
      </c>
      <c r="DE1917" s="190" t="str">
        <f t="shared" si="3183"/>
        <v>DE$19</v>
      </c>
      <c r="DF1917" s="190" t="str">
        <f t="shared" si="3183"/>
        <v>DF$19</v>
      </c>
      <c r="DG1917" s="190" t="str">
        <f t="shared" si="3183"/>
        <v>DG$19</v>
      </c>
      <c r="DH1917" s="190" t="str">
        <f t="shared" si="3183"/>
        <v>DH$19</v>
      </c>
      <c r="DI1917" s="190" t="str">
        <f t="shared" si="3183"/>
        <v>DI$19</v>
      </c>
      <c r="DJ1917" s="190" t="str">
        <f t="shared" si="3183"/>
        <v>DJ$19</v>
      </c>
      <c r="DK1917" s="190" t="str">
        <f t="shared" si="3183"/>
        <v>DK$19</v>
      </c>
      <c r="DL1917" s="190" t="str">
        <f t="shared" si="3183"/>
        <v>DL$19</v>
      </c>
    </row>
    <row r="1918" spans="1:116" x14ac:dyDescent="0.35">
      <c r="A1918" s="142" t="s">
        <v>218</v>
      </c>
      <c r="B1918" s="31" t="s">
        <v>81</v>
      </c>
      <c r="C1918" s="31"/>
      <c r="D1918" t="s">
        <v>545</v>
      </c>
      <c r="E1918" s="8" t="str">
        <f t="shared" ref="E1918:E1919" si="3184">ROW()&amp;" "&amp;D1918</f>
        <v>1918 SEASON MONTHL-TR-R</v>
      </c>
      <c r="F1918" t="s">
        <v>552</v>
      </c>
      <c r="G1918" s="175" t="s">
        <v>463</v>
      </c>
      <c r="H1918" s="142"/>
      <c r="I1918" s="144"/>
      <c r="J1918" s="144"/>
      <c r="K1918" s="142"/>
      <c r="L1918" s="142"/>
      <c r="M1918" s="142"/>
      <c r="N1918" s="142"/>
      <c r="O1918" s="142"/>
      <c r="P1918" s="142"/>
      <c r="R1918" s="143"/>
      <c r="S1918" s="168"/>
      <c r="T1918" s="168"/>
      <c r="U1918" s="168"/>
      <c r="V1918" s="168"/>
      <c r="W1918" s="168"/>
      <c r="X1918" s="168"/>
      <c r="Y1918" s="168"/>
      <c r="Z1918" s="168"/>
      <c r="AA1918" s="168"/>
      <c r="AB1918" s="168"/>
      <c r="AC1918" s="168"/>
      <c r="AD1918" s="168"/>
      <c r="AE1918" s="168"/>
      <c r="AF1918" s="168"/>
      <c r="AG1918" s="168"/>
      <c r="AH1918" s="168"/>
      <c r="AI1918" s="168"/>
      <c r="AJ1918" s="168"/>
      <c r="AK1918" s="168"/>
      <c r="AL1918" s="168"/>
      <c r="AM1918" s="168"/>
      <c r="AN1918" s="168"/>
      <c r="AO1918" s="168"/>
      <c r="AP1918" s="168"/>
      <c r="AQ1918" s="168"/>
      <c r="AR1918" s="168"/>
      <c r="AS1918" s="168"/>
      <c r="AT1918" s="168"/>
      <c r="AU1918" s="168"/>
      <c r="AV1918" s="168"/>
      <c r="AW1918" s="168"/>
      <c r="AX1918" s="168"/>
      <c r="AY1918" s="168"/>
      <c r="AZ1918" s="168"/>
      <c r="BA1918" s="168"/>
      <c r="BB1918" s="168"/>
      <c r="BC1918" s="168"/>
      <c r="BD1918" s="168"/>
      <c r="BE1918" s="168"/>
      <c r="BF1918" s="168"/>
      <c r="BG1918" s="168"/>
      <c r="BH1918" s="168"/>
      <c r="BI1918" s="168"/>
      <c r="BJ1918" s="168"/>
      <c r="BK1918" s="168"/>
      <c r="BL1918" s="168"/>
      <c r="BM1918" s="168"/>
      <c r="BN1918" s="168"/>
      <c r="BO1918" s="168"/>
      <c r="BP1918" s="168"/>
      <c r="BQ1918" s="168"/>
      <c r="BR1918" s="168"/>
      <c r="BS1918" s="168"/>
      <c r="BT1918" s="168"/>
      <c r="BU1918" s="168"/>
      <c r="BV1918" s="168"/>
      <c r="BW1918" s="168"/>
      <c r="BX1918" s="168"/>
      <c r="BY1918" s="168"/>
      <c r="BZ1918" s="168"/>
      <c r="CA1918" s="168"/>
      <c r="CB1918" s="168"/>
      <c r="CC1918" s="168"/>
      <c r="CD1918" s="168"/>
      <c r="CE1918" s="168"/>
      <c r="CF1918" s="168"/>
      <c r="CG1918" s="168"/>
      <c r="CH1918" s="168"/>
      <c r="CI1918" s="168"/>
      <c r="CJ1918" s="168"/>
      <c r="CK1918" s="168"/>
      <c r="CL1918" s="168"/>
      <c r="CN1918" s="144"/>
      <c r="CO1918" s="168"/>
      <c r="CP1918" s="168"/>
      <c r="CQ1918" s="168"/>
      <c r="CR1918" s="168"/>
      <c r="CS1918" s="168"/>
      <c r="CT1918" s="168"/>
      <c r="CU1918" s="168"/>
      <c r="CV1918" s="168"/>
      <c r="CW1918" s="168"/>
      <c r="CX1918" s="168"/>
      <c r="CY1918" s="168"/>
      <c r="CZ1918" s="168"/>
      <c r="DA1918" s="168"/>
      <c r="DB1918" s="168"/>
      <c r="DC1918" s="168"/>
      <c r="DD1918" s="168"/>
      <c r="DE1918" s="168"/>
      <c r="DF1918" s="168"/>
      <c r="DG1918" s="168"/>
      <c r="DH1918" s="168"/>
      <c r="DI1918" s="168"/>
      <c r="DJ1918" s="168"/>
      <c r="DK1918" s="168"/>
      <c r="DL1918" s="168"/>
    </row>
    <row r="1919" spans="1:116" x14ac:dyDescent="0.35">
      <c r="A1919" s="12"/>
      <c r="B1919" s="12" t="s">
        <v>332</v>
      </c>
      <c r="C1919" s="12"/>
      <c r="D1919" t="s">
        <v>545</v>
      </c>
      <c r="E1919" s="8" t="str">
        <f t="shared" si="3184"/>
        <v>1919 SEASON MONTHL-TR-R</v>
      </c>
      <c r="G1919" s="175" t="s">
        <v>464</v>
      </c>
      <c r="H1919" s="12"/>
      <c r="I1919" s="60"/>
      <c r="J1919" s="60"/>
      <c r="K1919" s="12"/>
      <c r="L1919" s="12"/>
      <c r="M1919" s="12"/>
      <c r="N1919" s="12"/>
      <c r="O1919" s="12"/>
      <c r="P1919" s="12"/>
      <c r="R1919" s="13"/>
      <c r="S1919" s="76"/>
      <c r="T1919" s="76"/>
      <c r="U1919" s="76"/>
      <c r="V1919" s="76"/>
      <c r="W1919" s="76"/>
      <c r="X1919" s="76"/>
      <c r="Y1919" s="76"/>
      <c r="Z1919" s="76"/>
      <c r="AA1919" s="76"/>
      <c r="AB1919" s="76"/>
      <c r="AC1919" s="76"/>
      <c r="AD1919" s="76"/>
      <c r="AE1919" s="76"/>
      <c r="AF1919" s="76"/>
      <c r="AG1919" s="76"/>
      <c r="AH1919" s="76"/>
      <c r="AI1919" s="76"/>
      <c r="AJ1919" s="76"/>
      <c r="AK1919" s="76"/>
      <c r="AL1919" s="76"/>
      <c r="AM1919" s="76"/>
      <c r="AN1919" s="76"/>
      <c r="AO1919" s="76"/>
      <c r="AP1919" s="76"/>
      <c r="AQ1919" s="76"/>
      <c r="AR1919" s="76"/>
      <c r="AS1919" s="76"/>
      <c r="AT1919" s="76"/>
      <c r="AU1919" s="76"/>
      <c r="AV1919" s="76"/>
      <c r="AW1919" s="76"/>
      <c r="AX1919" s="76"/>
      <c r="AY1919" s="76"/>
      <c r="AZ1919" s="76"/>
      <c r="BA1919" s="76"/>
      <c r="BB1919" s="76"/>
      <c r="BC1919" s="76"/>
      <c r="BD1919" s="76"/>
      <c r="BE1919" s="76"/>
      <c r="BF1919" s="76"/>
      <c r="BG1919" s="76"/>
      <c r="BH1919" s="76"/>
      <c r="BI1919" s="76"/>
      <c r="BJ1919" s="76"/>
      <c r="BK1919" s="76"/>
      <c r="BL1919" s="76"/>
      <c r="BM1919" s="76"/>
      <c r="BN1919" s="76"/>
      <c r="BO1919" s="76"/>
      <c r="BP1919" s="76"/>
      <c r="BQ1919" s="76"/>
      <c r="BR1919" s="76"/>
      <c r="BS1919" s="76"/>
      <c r="BT1919" s="76"/>
      <c r="BU1919" s="76"/>
      <c r="BV1919" s="76"/>
      <c r="BW1919" s="76"/>
      <c r="BX1919" s="76"/>
      <c r="BY1919" s="76"/>
      <c r="BZ1919" s="76"/>
      <c r="CA1919" s="76"/>
      <c r="CB1919" s="76"/>
      <c r="CC1919" s="76"/>
      <c r="CD1919" s="76"/>
      <c r="CE1919" s="76"/>
      <c r="CF1919" s="76"/>
      <c r="CG1919" s="76"/>
      <c r="CH1919" s="76"/>
      <c r="CI1919" s="76"/>
      <c r="CJ1919" s="76"/>
      <c r="CK1919" s="76"/>
      <c r="CL1919" s="76"/>
      <c r="CN1919" s="60"/>
      <c r="CO1919" s="239"/>
      <c r="CP1919" s="239"/>
      <c r="CQ1919" s="239"/>
      <c r="CR1919" s="239"/>
      <c r="CS1919" s="239"/>
      <c r="CT1919" s="239"/>
      <c r="CU1919" s="239"/>
      <c r="CV1919" s="239"/>
      <c r="CW1919" s="239"/>
      <c r="CX1919" s="239"/>
      <c r="CY1919" s="239"/>
      <c r="CZ1919" s="239"/>
      <c r="DA1919" s="239"/>
      <c r="DB1919" s="239"/>
      <c r="DC1919" s="239"/>
      <c r="DD1919" s="239"/>
      <c r="DE1919" s="239"/>
      <c r="DF1919" s="239"/>
      <c r="DG1919" s="239"/>
      <c r="DH1919" s="239"/>
      <c r="DI1919" s="239"/>
      <c r="DJ1919" s="239"/>
      <c r="DK1919" s="239"/>
      <c r="DL1919" s="239"/>
    </row>
    <row r="1920" spans="1:116" x14ac:dyDescent="0.35">
      <c r="A1920" s="12"/>
      <c r="B1920" s="12"/>
      <c r="C1920" s="12"/>
      <c r="D1920" t="s">
        <v>545</v>
      </c>
      <c r="E1920" s="8"/>
      <c r="G1920" s="143" t="s">
        <v>544</v>
      </c>
      <c r="H1920" s="12"/>
      <c r="I1920" s="60"/>
      <c r="J1920" s="60"/>
      <c r="K1920" s="12"/>
      <c r="L1920" s="12"/>
      <c r="M1920" s="12"/>
      <c r="N1920" s="12"/>
      <c r="O1920" s="12"/>
      <c r="P1920" s="12"/>
      <c r="R1920" s="13"/>
      <c r="S1920" s="77" cm="1">
        <f t="array" aca="1" ref="S1920" ca="1">INDIRECT(S1912)*INDEX($H1923:$I1934,MATCH(S$7,$I1923:$I1934,0),1)*12</f>
        <v>10000</v>
      </c>
      <c r="T1920" s="77" cm="1">
        <f t="array" aca="1" ref="T1920" ca="1">INDIRECT(T1912)*INDEX($H1923:$I1934,MATCH(T$7,$I1923:$I1934,0),1)*12</f>
        <v>15000</v>
      </c>
      <c r="U1920" s="77" cm="1">
        <f t="array" aca="1" ref="U1920" ca="1">INDIRECT(U1912)*INDEX($H1923:$I1934,MATCH(U$7,$I1923:$I1934,0),1)*12</f>
        <v>5000</v>
      </c>
      <c r="V1920" s="77" cm="1">
        <f t="array" aca="1" ref="V1920" ca="1">INDIRECT(V1912)*INDEX($H1923:$I1934,MATCH(V$7,$I1923:$I1934,0),1)*12</f>
        <v>15000</v>
      </c>
      <c r="W1920" s="77" cm="1">
        <f t="array" aca="1" ref="W1920" ca="1">INDIRECT(W1912)*INDEX($H1923:$I1934,MATCH(W$7,$I1923:$I1934,0),1)*12</f>
        <v>5000</v>
      </c>
      <c r="X1920" s="77" cm="1">
        <f t="array" aca="1" ref="X1920" ca="1">INDIRECT(X1912)*INDEX($H1923:$I1934,MATCH(X$7,$I1923:$I1934,0),1)*12</f>
        <v>15000</v>
      </c>
      <c r="Y1920" s="77" cm="1">
        <f t="array" aca="1" ref="Y1920" ca="1">INDIRECT(Y1912)*INDEX($H1923:$I1934,MATCH(Y$7,$I1923:$I1934,0),1)*12</f>
        <v>5000</v>
      </c>
      <c r="Z1920" s="77" cm="1">
        <f t="array" aca="1" ref="Z1920" ca="1">INDIRECT(Z1912)*INDEX($H1923:$I1934,MATCH(Z$7,$I1923:$I1934,0),1)*12</f>
        <v>15000</v>
      </c>
      <c r="AA1920" s="77" cm="1">
        <f t="array" aca="1" ref="AA1920" ca="1">INDIRECT(AA1912)*INDEX($H1923:$I1934,MATCH(AA$7,$I1923:$I1934,0),1)*12</f>
        <v>5000</v>
      </c>
      <c r="AB1920" s="77" cm="1">
        <f t="array" aca="1" ref="AB1920" ca="1">INDIRECT(AB1912)*INDEX($H1923:$I1934,MATCH(AB$7,$I1923:$I1934,0),1)*12</f>
        <v>15000</v>
      </c>
      <c r="AC1920" s="77" cm="1">
        <f t="array" aca="1" ref="AC1920" ca="1">INDIRECT(AC1912)*INDEX($H1923:$I1934,MATCH(AC$7,$I1923:$I1934,0),1)*12</f>
        <v>5000</v>
      </c>
      <c r="AD1920" s="77" cm="1">
        <f t="array" aca="1" ref="AD1920" ca="1">INDIRECT(AD1912)*INDEX($H1923:$I1934,MATCH(AD$7,$I1923:$I1934,0),1)*12</f>
        <v>9960</v>
      </c>
      <c r="AE1920" s="77" cm="1">
        <f t="array" aca="1" ref="AE1920" ca="1">INDIRECT(AE1912)*INDEX($H1923:$I1934,MATCH(AE$7,$I1923:$I1934,0),1)*12</f>
        <v>10000</v>
      </c>
      <c r="AF1920" s="77" cm="1">
        <f t="array" aca="1" ref="AF1920" ca="1">INDIRECT(AF1912)*INDEX($H1923:$I1934,MATCH(AF$7,$I1923:$I1934,0),1)*12</f>
        <v>15000</v>
      </c>
      <c r="AG1920" s="77" cm="1">
        <f t="array" aca="1" ref="AG1920" ca="1">INDIRECT(AG1912)*INDEX($H1923:$I1934,MATCH(AG$7,$I1923:$I1934,0),1)*12</f>
        <v>5000</v>
      </c>
      <c r="AH1920" s="77" cm="1">
        <f t="array" aca="1" ref="AH1920" ca="1">INDIRECT(AH1912)*INDEX($H1923:$I1934,MATCH(AH$7,$I1923:$I1934,0),1)*12</f>
        <v>15000</v>
      </c>
      <c r="AI1920" s="77" cm="1">
        <f t="array" aca="1" ref="AI1920" ca="1">INDIRECT(AI1912)*INDEX($H1923:$I1934,MATCH(AI$7,$I1923:$I1934,0),1)*12</f>
        <v>5000</v>
      </c>
      <c r="AJ1920" s="77" cm="1">
        <f t="array" aca="1" ref="AJ1920" ca="1">INDIRECT(AJ1912)*INDEX($H1923:$I1934,MATCH(AJ$7,$I1923:$I1934,0),1)*12</f>
        <v>15000</v>
      </c>
      <c r="AK1920" s="77" cm="1">
        <f t="array" aca="1" ref="AK1920" ca="1">INDIRECT(AK1912)*INDEX($H1923:$I1934,MATCH(AK$7,$I1923:$I1934,0),1)*12</f>
        <v>5000</v>
      </c>
      <c r="AL1920" s="77" cm="1">
        <f t="array" aca="1" ref="AL1920" ca="1">INDIRECT(AL1912)*INDEX($H1923:$I1934,MATCH(AL$7,$I1923:$I1934,0),1)*12</f>
        <v>15000</v>
      </c>
      <c r="AM1920" s="77" cm="1">
        <f t="array" aca="1" ref="AM1920" ca="1">INDIRECT(AM1912)*INDEX($H1923:$I1934,MATCH(AM$7,$I1923:$I1934,0),1)*12</f>
        <v>5000</v>
      </c>
      <c r="AN1920" s="77" cm="1">
        <f t="array" aca="1" ref="AN1920" ca="1">INDIRECT(AN1912)*INDEX($H1923:$I1934,MATCH(AN$7,$I1923:$I1934,0),1)*12</f>
        <v>15000</v>
      </c>
      <c r="AO1920" s="77" cm="1">
        <f t="array" aca="1" ref="AO1920" ca="1">INDIRECT(AO1912)*INDEX($H1923:$I1934,MATCH(AO$7,$I1923:$I1934,0),1)*12</f>
        <v>5000</v>
      </c>
      <c r="AP1920" s="77" cm="1">
        <f t="array" aca="1" ref="AP1920" ca="1">INDIRECT(AP1912)*INDEX($H1923:$I1934,MATCH(AP$7,$I1923:$I1934,0),1)*12</f>
        <v>9960</v>
      </c>
      <c r="AQ1920" s="77" cm="1">
        <f t="array" aca="1" ref="AQ1920" ca="1">INDIRECT(AQ1912)*INDEX($H1923:$I1934,MATCH(AQ$7,$I1923:$I1934,0),1)*12</f>
        <v>10000</v>
      </c>
      <c r="AR1920" s="77" cm="1">
        <f t="array" aca="1" ref="AR1920" ca="1">INDIRECT(AR1912)*INDEX($H1923:$I1934,MATCH(AR$7,$I1923:$I1934,0),1)*12</f>
        <v>15000</v>
      </c>
      <c r="AS1920" s="77" cm="1">
        <f t="array" aca="1" ref="AS1920" ca="1">INDIRECT(AS1912)*INDEX($H1923:$I1934,MATCH(AS$7,$I1923:$I1934,0),1)*12</f>
        <v>5000</v>
      </c>
      <c r="AT1920" s="77" cm="1">
        <f t="array" aca="1" ref="AT1920" ca="1">INDIRECT(AT1912)*INDEX($H1923:$I1934,MATCH(AT$7,$I1923:$I1934,0),1)*12</f>
        <v>15000</v>
      </c>
      <c r="AU1920" s="77" cm="1">
        <f t="array" aca="1" ref="AU1920" ca="1">INDIRECT(AU1912)*INDEX($H1923:$I1934,MATCH(AU$7,$I1923:$I1934,0),1)*12</f>
        <v>5000</v>
      </c>
      <c r="AV1920" s="77" cm="1">
        <f t="array" aca="1" ref="AV1920" ca="1">INDIRECT(AV1912)*INDEX($H1923:$I1934,MATCH(AV$7,$I1923:$I1934,0),1)*12</f>
        <v>15000</v>
      </c>
      <c r="AW1920" s="77" cm="1">
        <f t="array" aca="1" ref="AW1920" ca="1">INDIRECT(AW1912)*INDEX($H1923:$I1934,MATCH(AW$7,$I1923:$I1934,0),1)*12</f>
        <v>5000</v>
      </c>
      <c r="AX1920" s="77" cm="1">
        <f t="array" aca="1" ref="AX1920" ca="1">INDIRECT(AX1912)*INDEX($H1923:$I1934,MATCH(AX$7,$I1923:$I1934,0),1)*12</f>
        <v>15000</v>
      </c>
      <c r="AY1920" s="77" cm="1">
        <f t="array" aca="1" ref="AY1920" ca="1">INDIRECT(AY1912)*INDEX($H1923:$I1934,MATCH(AY$7,$I1923:$I1934,0),1)*12</f>
        <v>5000</v>
      </c>
      <c r="AZ1920" s="77" cm="1">
        <f t="array" aca="1" ref="AZ1920" ca="1">INDIRECT(AZ1912)*INDEX($H1923:$I1934,MATCH(AZ$7,$I1923:$I1934,0),1)*12</f>
        <v>15000</v>
      </c>
      <c r="BA1920" s="77" cm="1">
        <f t="array" aca="1" ref="BA1920" ca="1">INDIRECT(BA1912)*INDEX($H1923:$I1934,MATCH(BA$7,$I1923:$I1934,0),1)*12</f>
        <v>5000</v>
      </c>
      <c r="BB1920" s="77" cm="1">
        <f t="array" aca="1" ref="BB1920" ca="1">INDIRECT(BB1912)*INDEX($H1923:$I1934,MATCH(BB$7,$I1923:$I1934,0),1)*12</f>
        <v>9960</v>
      </c>
      <c r="BC1920" s="77" cm="1">
        <f t="array" aca="1" ref="BC1920" ca="1">INDIRECT(BC1912)*INDEX($H1923:$I1934,MATCH(BC$7,$I1923:$I1934,0),1)*12</f>
        <v>10000</v>
      </c>
      <c r="BD1920" s="77" cm="1">
        <f t="array" aca="1" ref="BD1920" ca="1">INDIRECT(BD1912)*INDEX($H1923:$I1934,MATCH(BD$7,$I1923:$I1934,0),1)*12</f>
        <v>15000</v>
      </c>
      <c r="BE1920" s="77" cm="1">
        <f t="array" aca="1" ref="BE1920" ca="1">INDIRECT(BE1912)*INDEX($H1923:$I1934,MATCH(BE$7,$I1923:$I1934,0),1)*12</f>
        <v>5000</v>
      </c>
      <c r="BF1920" s="77" cm="1">
        <f t="array" aca="1" ref="BF1920" ca="1">INDIRECT(BF1912)*INDEX($H1923:$I1934,MATCH(BF$7,$I1923:$I1934,0),1)*12</f>
        <v>15000</v>
      </c>
      <c r="BG1920" s="77" cm="1">
        <f t="array" aca="1" ref="BG1920" ca="1">INDIRECT(BG1912)*INDEX($H1923:$I1934,MATCH(BG$7,$I1923:$I1934,0),1)*12</f>
        <v>5000</v>
      </c>
      <c r="BH1920" s="77" cm="1">
        <f t="array" aca="1" ref="BH1920" ca="1">INDIRECT(BH1912)*INDEX($H1923:$I1934,MATCH(BH$7,$I1923:$I1934,0),1)*12</f>
        <v>15000</v>
      </c>
      <c r="BI1920" s="77" cm="1">
        <f t="array" aca="1" ref="BI1920" ca="1">INDIRECT(BI1912)*INDEX($H1923:$I1934,MATCH(BI$7,$I1923:$I1934,0),1)*12</f>
        <v>5000</v>
      </c>
      <c r="BJ1920" s="77" cm="1">
        <f t="array" aca="1" ref="BJ1920" ca="1">INDIRECT(BJ1912)*INDEX($H1923:$I1934,MATCH(BJ$7,$I1923:$I1934,0),1)*12</f>
        <v>15000</v>
      </c>
      <c r="BK1920" s="77" cm="1">
        <f t="array" aca="1" ref="BK1920" ca="1">INDIRECT(BK1912)*INDEX($H1923:$I1934,MATCH(BK$7,$I1923:$I1934,0),1)*12</f>
        <v>5000</v>
      </c>
      <c r="BL1920" s="77" cm="1">
        <f t="array" aca="1" ref="BL1920" ca="1">INDIRECT(BL1912)*INDEX($H1923:$I1934,MATCH(BL$7,$I1923:$I1934,0),1)*12</f>
        <v>15000</v>
      </c>
      <c r="BM1920" s="77" cm="1">
        <f t="array" aca="1" ref="BM1920" ca="1">INDIRECT(BM1912)*INDEX($H1923:$I1934,MATCH(BM$7,$I1923:$I1934,0),1)*12</f>
        <v>5000</v>
      </c>
      <c r="BN1920" s="77" cm="1">
        <f t="array" aca="1" ref="BN1920" ca="1">INDIRECT(BN1912)*INDEX($H1923:$I1934,MATCH(BN$7,$I1923:$I1934,0),1)*12</f>
        <v>9960</v>
      </c>
      <c r="BO1920" s="77" cm="1">
        <f t="array" aca="1" ref="BO1920" ca="1">INDIRECT(BO1912)*INDEX($H1923:$I1934,MATCH(BO$7,$I1923:$I1934,0),1)*12</f>
        <v>10000</v>
      </c>
      <c r="BP1920" s="77" cm="1">
        <f t="array" aca="1" ref="BP1920" ca="1">INDIRECT(BP1912)*INDEX($H1923:$I1934,MATCH(BP$7,$I1923:$I1934,0),1)*12</f>
        <v>15000</v>
      </c>
      <c r="BQ1920" s="77" cm="1">
        <f t="array" aca="1" ref="BQ1920" ca="1">INDIRECT(BQ1912)*INDEX($H1923:$I1934,MATCH(BQ$7,$I1923:$I1934,0),1)*12</f>
        <v>5000</v>
      </c>
      <c r="BR1920" s="77" cm="1">
        <f t="array" aca="1" ref="BR1920" ca="1">INDIRECT(BR1912)*INDEX($H1923:$I1934,MATCH(BR$7,$I1923:$I1934,0),1)*12</f>
        <v>15000</v>
      </c>
      <c r="BS1920" s="77" cm="1">
        <f t="array" aca="1" ref="BS1920" ca="1">INDIRECT(BS1912)*INDEX($H1923:$I1934,MATCH(BS$7,$I1923:$I1934,0),1)*12</f>
        <v>5000</v>
      </c>
      <c r="BT1920" s="77" cm="1">
        <f t="array" aca="1" ref="BT1920" ca="1">INDIRECT(BT1912)*INDEX($H1923:$I1934,MATCH(BT$7,$I1923:$I1934,0),1)*12</f>
        <v>15000</v>
      </c>
      <c r="BU1920" s="77" cm="1">
        <f t="array" aca="1" ref="BU1920" ca="1">INDIRECT(BU1912)*INDEX($H1923:$I1934,MATCH(BU$7,$I1923:$I1934,0),1)*12</f>
        <v>5000</v>
      </c>
      <c r="BV1920" s="77" cm="1">
        <f t="array" aca="1" ref="BV1920" ca="1">INDIRECT(BV1912)*INDEX($H1923:$I1934,MATCH(BV$7,$I1923:$I1934,0),1)*12</f>
        <v>15000</v>
      </c>
      <c r="BW1920" s="77" cm="1">
        <f t="array" aca="1" ref="BW1920" ca="1">INDIRECT(BW1912)*INDEX($H1923:$I1934,MATCH(BW$7,$I1923:$I1934,0),1)*12</f>
        <v>5000</v>
      </c>
      <c r="BX1920" s="77" cm="1">
        <f t="array" aca="1" ref="BX1920" ca="1">INDIRECT(BX1912)*INDEX($H1923:$I1934,MATCH(BX$7,$I1923:$I1934,0),1)*12</f>
        <v>15000</v>
      </c>
      <c r="BY1920" s="77" cm="1">
        <f t="array" aca="1" ref="BY1920" ca="1">INDIRECT(BY1912)*INDEX($H1923:$I1934,MATCH(BY$7,$I1923:$I1934,0),1)*12</f>
        <v>5000</v>
      </c>
      <c r="BZ1920" s="77" cm="1">
        <f t="array" aca="1" ref="BZ1920" ca="1">INDIRECT(BZ1912)*INDEX($H1923:$I1934,MATCH(BZ$7,$I1923:$I1934,0),1)*12</f>
        <v>9960</v>
      </c>
      <c r="CA1920" s="77" cm="1">
        <f t="array" aca="1" ref="CA1920" ca="1">INDIRECT(CA1912)*INDEX($H1923:$I1934,MATCH(CA$7,$I1923:$I1934,0),1)*12</f>
        <v>10000</v>
      </c>
      <c r="CB1920" s="77" cm="1">
        <f t="array" aca="1" ref="CB1920" ca="1">INDIRECT(CB1912)*INDEX($H1923:$I1934,MATCH(CB$7,$I1923:$I1934,0),1)*12</f>
        <v>15000</v>
      </c>
      <c r="CC1920" s="77" cm="1">
        <f t="array" aca="1" ref="CC1920" ca="1">INDIRECT(CC1912)*INDEX($H1923:$I1934,MATCH(CC$7,$I1923:$I1934,0),1)*12</f>
        <v>5000</v>
      </c>
      <c r="CD1920" s="77" cm="1">
        <f t="array" aca="1" ref="CD1920" ca="1">INDIRECT(CD1912)*INDEX($H1923:$I1934,MATCH(CD$7,$I1923:$I1934,0),1)*12</f>
        <v>15000</v>
      </c>
      <c r="CE1920" s="77" cm="1">
        <f t="array" aca="1" ref="CE1920" ca="1">INDIRECT(CE1912)*INDEX($H1923:$I1934,MATCH(CE$7,$I1923:$I1934,0),1)*12</f>
        <v>5000</v>
      </c>
      <c r="CF1920" s="77" cm="1">
        <f t="array" aca="1" ref="CF1920" ca="1">INDIRECT(CF1912)*INDEX($H1923:$I1934,MATCH(CF$7,$I1923:$I1934,0),1)*12</f>
        <v>15000</v>
      </c>
      <c r="CG1920" s="77" cm="1">
        <f t="array" aca="1" ref="CG1920" ca="1">INDIRECT(CG1912)*INDEX($H1923:$I1934,MATCH(CG$7,$I1923:$I1934,0),1)*12</f>
        <v>5000</v>
      </c>
      <c r="CH1920" s="77" cm="1">
        <f t="array" aca="1" ref="CH1920" ca="1">INDIRECT(CH1912)*INDEX($H1923:$I1934,MATCH(CH$7,$I1923:$I1934,0),1)*12</f>
        <v>15000</v>
      </c>
      <c r="CI1920" s="77" cm="1">
        <f t="array" aca="1" ref="CI1920" ca="1">INDIRECT(CI1912)*INDEX($H1923:$I1934,MATCH(CI$7,$I1923:$I1934,0),1)*12</f>
        <v>5000</v>
      </c>
      <c r="CJ1920" s="77" cm="1">
        <f t="array" aca="1" ref="CJ1920" ca="1">INDIRECT(CJ1912)*INDEX($H1923:$I1934,MATCH(CJ$7,$I1923:$I1934,0),1)*12</f>
        <v>15000</v>
      </c>
      <c r="CK1920" s="77" cm="1">
        <f t="array" aca="1" ref="CK1920" ca="1">INDIRECT(CK1912)*INDEX($H1923:$I1934,MATCH(CK$7,$I1923:$I1934,0),1)*12</f>
        <v>5000</v>
      </c>
      <c r="CL1920" s="77" cm="1">
        <f t="array" aca="1" ref="CL1920" ca="1">INDIRECT(CL1912)*INDEX($H1923:$I1934,MATCH(CL$7,$I1923:$I1934,0),1)*12</f>
        <v>9960</v>
      </c>
      <c r="CN1920" s="60"/>
      <c r="CO1920" s="239"/>
      <c r="CP1920" s="239"/>
      <c r="CQ1920" s="239"/>
      <c r="CR1920" s="239"/>
      <c r="CS1920" s="239"/>
      <c r="CT1920" s="239"/>
      <c r="CU1920" s="239"/>
      <c r="CV1920" s="239"/>
      <c r="CW1920" s="239"/>
      <c r="CX1920" s="239"/>
      <c r="CY1920" s="239"/>
      <c r="CZ1920" s="239"/>
      <c r="DA1920" s="239"/>
      <c r="DB1920" s="239"/>
      <c r="DC1920" s="239"/>
      <c r="DD1920" s="239"/>
      <c r="DE1920" s="239"/>
      <c r="DF1920" s="239"/>
      <c r="DG1920" s="239"/>
      <c r="DH1920" s="239"/>
      <c r="DI1920" s="239"/>
      <c r="DJ1920" s="239"/>
      <c r="DK1920" s="239"/>
      <c r="DL1920" s="239"/>
    </row>
    <row r="1921" spans="2:116" x14ac:dyDescent="0.35">
      <c r="D1921" t="s">
        <v>545</v>
      </c>
      <c r="E1921" s="8"/>
      <c r="G1921" s="95" t="str">
        <f>G1915</f>
        <v>Primary volume driver</v>
      </c>
      <c r="H1921" s="12"/>
      <c r="I1921" s="60"/>
      <c r="J1921" s="60"/>
      <c r="K1921" s="38"/>
      <c r="L1921" s="38"/>
      <c r="M1921" s="38"/>
      <c r="N1921" s="38"/>
      <c r="O1921" s="38"/>
      <c r="P1921" s="38"/>
      <c r="R1921" s="15"/>
      <c r="S1921" s="240"/>
      <c r="T1921" s="240"/>
      <c r="U1921" s="240"/>
      <c r="V1921" s="240"/>
      <c r="W1921" s="240"/>
      <c r="X1921" s="240"/>
      <c r="Y1921" s="240"/>
      <c r="Z1921" s="240"/>
      <c r="AA1921" s="240"/>
      <c r="AB1921" s="240"/>
      <c r="AC1921" s="240"/>
      <c r="AD1921" s="240"/>
      <c r="AE1921" s="240"/>
      <c r="AF1921" s="240"/>
      <c r="AG1921" s="240"/>
      <c r="AH1921" s="240"/>
      <c r="AI1921" s="240"/>
      <c r="AJ1921" s="240"/>
      <c r="AK1921" s="240"/>
      <c r="AL1921" s="240"/>
      <c r="AM1921" s="240"/>
      <c r="AN1921" s="240"/>
      <c r="AO1921" s="240"/>
      <c r="AP1921" s="240"/>
      <c r="AQ1921" s="240"/>
      <c r="AR1921" s="240"/>
      <c r="AS1921" s="240"/>
      <c r="AT1921" s="240"/>
      <c r="AU1921" s="240"/>
      <c r="AV1921" s="240"/>
      <c r="AW1921" s="240"/>
      <c r="AX1921" s="240"/>
      <c r="AY1921" s="240"/>
      <c r="AZ1921" s="240"/>
      <c r="BA1921" s="240"/>
      <c r="BB1921" s="240"/>
      <c r="BC1921" s="240"/>
      <c r="BD1921" s="240"/>
      <c r="BE1921" s="240"/>
      <c r="BF1921" s="240"/>
      <c r="BG1921" s="240"/>
      <c r="BH1921" s="240"/>
      <c r="BI1921" s="240"/>
      <c r="BJ1921" s="240"/>
      <c r="BK1921" s="240"/>
      <c r="BL1921" s="240"/>
      <c r="BM1921" s="240"/>
      <c r="BN1921" s="240"/>
      <c r="BO1921" s="240"/>
      <c r="BP1921" s="240"/>
      <c r="BQ1921" s="240"/>
      <c r="BR1921" s="240"/>
      <c r="BS1921" s="240"/>
      <c r="BT1921" s="240"/>
      <c r="BU1921" s="240"/>
      <c r="BV1921" s="240"/>
      <c r="BW1921" s="240"/>
      <c r="BX1921" s="240"/>
      <c r="BY1921" s="240"/>
      <c r="BZ1921" s="240"/>
      <c r="CA1921" s="240"/>
      <c r="CB1921" s="240"/>
      <c r="CC1921" s="240"/>
      <c r="CD1921" s="240"/>
      <c r="CE1921" s="240"/>
      <c r="CF1921" s="240"/>
      <c r="CG1921" s="240"/>
      <c r="CH1921" s="240"/>
      <c r="CI1921" s="240"/>
      <c r="CJ1921" s="240"/>
      <c r="CK1921" s="240"/>
      <c r="CL1921" s="240"/>
      <c r="CN1921" s="240"/>
      <c r="CO1921" s="240"/>
      <c r="CP1921" s="240"/>
      <c r="CQ1921" s="240"/>
      <c r="CR1921" s="240"/>
      <c r="CS1921" s="240"/>
      <c r="CT1921" s="240"/>
      <c r="CU1921" s="240"/>
      <c r="CV1921" s="240"/>
      <c r="CW1921" s="240"/>
      <c r="CX1921" s="240"/>
      <c r="CY1921" s="240"/>
      <c r="CZ1921" s="240"/>
      <c r="DA1921" s="240"/>
      <c r="DB1921" s="240"/>
      <c r="DC1921" s="240"/>
      <c r="DD1921" s="240"/>
      <c r="DE1921" s="240"/>
      <c r="DF1921" s="240"/>
      <c r="DG1921" s="240"/>
      <c r="DH1921" s="240"/>
      <c r="DI1921" s="240"/>
      <c r="DJ1921" s="240"/>
      <c r="DK1921" s="240"/>
      <c r="DL1921" s="240"/>
    </row>
    <row r="1922" spans="2:116" x14ac:dyDescent="0.35">
      <c r="D1922" t="s">
        <v>545</v>
      </c>
      <c r="E1922" s="8"/>
      <c r="G1922" s="126" t="str">
        <f>"Seasonally adjusted revenue - "&amp;G1912</f>
        <v>Seasonally adjusted revenue - Surgical procedures</v>
      </c>
      <c r="H1922" s="12"/>
      <c r="I1922" s="60"/>
      <c r="J1922" s="60"/>
      <c r="K1922" s="38"/>
      <c r="L1922" s="38"/>
      <c r="M1922" s="38"/>
      <c r="N1922" s="38"/>
      <c r="O1922" s="38"/>
      <c r="P1922" s="38"/>
      <c r="R1922" s="15"/>
      <c r="S1922" s="240"/>
      <c r="T1922" s="240"/>
      <c r="U1922" s="240"/>
      <c r="V1922" s="240"/>
      <c r="W1922" s="240"/>
      <c r="X1922" s="240"/>
      <c r="Y1922" s="240"/>
      <c r="Z1922" s="240"/>
      <c r="AA1922" s="240"/>
      <c r="AB1922" s="240"/>
      <c r="AC1922" s="240"/>
      <c r="AD1922" s="240"/>
      <c r="AE1922" s="240"/>
      <c r="AF1922" s="240"/>
      <c r="AG1922" s="240"/>
      <c r="AH1922" s="240"/>
      <c r="AI1922" s="240"/>
      <c r="AJ1922" s="240"/>
      <c r="AK1922" s="240"/>
      <c r="AL1922" s="240"/>
      <c r="AM1922" s="240"/>
      <c r="AN1922" s="240"/>
      <c r="AO1922" s="240"/>
      <c r="AP1922" s="240"/>
      <c r="AQ1922" s="240"/>
      <c r="AR1922" s="240"/>
      <c r="AS1922" s="240"/>
      <c r="AT1922" s="240"/>
      <c r="AU1922" s="240"/>
      <c r="AV1922" s="240"/>
      <c r="AW1922" s="240"/>
      <c r="AX1922" s="240"/>
      <c r="AY1922" s="240"/>
      <c r="AZ1922" s="240"/>
      <c r="BA1922" s="240"/>
      <c r="BB1922" s="240"/>
      <c r="BC1922" s="240"/>
      <c r="BD1922" s="240"/>
      <c r="BE1922" s="240"/>
      <c r="BF1922" s="240"/>
      <c r="BG1922" s="240"/>
      <c r="BH1922" s="240"/>
      <c r="BI1922" s="240"/>
      <c r="BJ1922" s="240"/>
      <c r="BK1922" s="240"/>
      <c r="BL1922" s="240"/>
      <c r="BM1922" s="240"/>
      <c r="BN1922" s="240"/>
      <c r="BO1922" s="240"/>
      <c r="BP1922" s="240"/>
      <c r="BQ1922" s="240"/>
      <c r="BR1922" s="240"/>
      <c r="BS1922" s="240"/>
      <c r="BT1922" s="240"/>
      <c r="BU1922" s="240"/>
      <c r="BV1922" s="240"/>
      <c r="BW1922" s="240"/>
      <c r="BX1922" s="240"/>
      <c r="BY1922" s="240"/>
      <c r="BZ1922" s="240"/>
      <c r="CA1922" s="240"/>
      <c r="CB1922" s="240"/>
      <c r="CC1922" s="240"/>
      <c r="CD1922" s="240"/>
      <c r="CE1922" s="240"/>
      <c r="CF1922" s="240"/>
      <c r="CG1922" s="240"/>
      <c r="CH1922" s="240"/>
      <c r="CI1922" s="240"/>
      <c r="CJ1922" s="240"/>
      <c r="CK1922" s="240"/>
      <c r="CL1922" s="240"/>
      <c r="CN1922" s="240"/>
      <c r="CO1922" s="240"/>
      <c r="CP1922" s="240"/>
      <c r="CQ1922" s="240"/>
      <c r="CR1922" s="240"/>
      <c r="CS1922" s="240"/>
      <c r="CT1922" s="240"/>
      <c r="CU1922" s="240"/>
      <c r="CV1922" s="240"/>
      <c r="CW1922" s="240"/>
      <c r="CX1922" s="240"/>
      <c r="CY1922" s="240"/>
      <c r="CZ1922" s="240"/>
      <c r="DA1922" s="240"/>
      <c r="DB1922" s="240"/>
      <c r="DC1922" s="240"/>
      <c r="DD1922" s="240"/>
      <c r="DE1922" s="240"/>
      <c r="DF1922" s="240"/>
      <c r="DG1922" s="240"/>
      <c r="DH1922" s="240"/>
      <c r="DI1922" s="240"/>
      <c r="DJ1922" s="240"/>
      <c r="DK1922" s="240"/>
      <c r="DL1922" s="240"/>
    </row>
    <row r="1923" spans="2:116" x14ac:dyDescent="0.35">
      <c r="D1923" t="s">
        <v>545</v>
      </c>
      <c r="E1923" s="8"/>
      <c r="G1923" s="127"/>
      <c r="H1923" s="16">
        <v>8.3333333333333329E-2</v>
      </c>
      <c r="I1923" s="60">
        <v>1</v>
      </c>
      <c r="J1923" s="60"/>
      <c r="K1923" s="38"/>
      <c r="L1923" s="38"/>
      <c r="M1923" s="38"/>
      <c r="N1923" s="38"/>
      <c r="O1923" s="38"/>
      <c r="P1923" s="38"/>
      <c r="R1923" s="15"/>
      <c r="S1923" s="240"/>
      <c r="T1923" s="240"/>
      <c r="U1923" s="240"/>
      <c r="V1923" s="240"/>
      <c r="W1923" s="240"/>
      <c r="X1923" s="240"/>
      <c r="Y1923" s="240"/>
      <c r="Z1923" s="240"/>
      <c r="AA1923" s="240"/>
      <c r="AB1923" s="240"/>
      <c r="AC1923" s="240"/>
      <c r="AD1923" s="240"/>
      <c r="AE1923" s="240"/>
      <c r="AF1923" s="240"/>
      <c r="AG1923" s="240"/>
      <c r="AH1923" s="240"/>
      <c r="AI1923" s="240"/>
      <c r="AJ1923" s="240"/>
      <c r="AK1923" s="240"/>
      <c r="AL1923" s="240"/>
      <c r="AM1923" s="240"/>
      <c r="AN1923" s="240"/>
      <c r="AO1923" s="240"/>
      <c r="AP1923" s="240"/>
      <c r="AQ1923" s="240"/>
      <c r="AR1923" s="240"/>
      <c r="AS1923" s="240"/>
      <c r="AT1923" s="240"/>
      <c r="AU1923" s="240"/>
      <c r="AV1923" s="240"/>
      <c r="AW1923" s="240"/>
      <c r="AX1923" s="240"/>
      <c r="AY1923" s="240"/>
      <c r="AZ1923" s="240"/>
      <c r="BA1923" s="240"/>
      <c r="BB1923" s="240"/>
      <c r="BC1923" s="240"/>
      <c r="BD1923" s="240"/>
      <c r="BE1923" s="240"/>
      <c r="BF1923" s="240"/>
      <c r="BG1923" s="240"/>
      <c r="BH1923" s="240"/>
      <c r="BI1923" s="240"/>
      <c r="BJ1923" s="240"/>
      <c r="BK1923" s="240"/>
      <c r="BL1923" s="240"/>
      <c r="BM1923" s="240"/>
      <c r="BN1923" s="240"/>
      <c r="BO1923" s="240"/>
      <c r="BP1923" s="240"/>
      <c r="BQ1923" s="240"/>
      <c r="BR1923" s="240"/>
      <c r="BS1923" s="240"/>
      <c r="BT1923" s="240"/>
      <c r="BU1923" s="240"/>
      <c r="BV1923" s="240"/>
      <c r="BW1923" s="240"/>
      <c r="BX1923" s="240"/>
      <c r="BY1923" s="240"/>
      <c r="BZ1923" s="240"/>
      <c r="CA1923" s="240"/>
      <c r="CB1923" s="240"/>
      <c r="CC1923" s="240"/>
      <c r="CD1923" s="240"/>
      <c r="CE1923" s="240"/>
      <c r="CF1923" s="240"/>
      <c r="CG1923" s="240"/>
      <c r="CH1923" s="240"/>
      <c r="CI1923" s="240"/>
      <c r="CJ1923" s="240"/>
      <c r="CK1923" s="240"/>
      <c r="CL1923" s="240"/>
      <c r="CN1923" s="240"/>
      <c r="CO1923" s="240"/>
      <c r="CP1923" s="240"/>
      <c r="CQ1923" s="240"/>
      <c r="CR1923" s="240"/>
      <c r="CS1923" s="240"/>
      <c r="CT1923" s="240"/>
      <c r="CU1923" s="240"/>
      <c r="CV1923" s="240"/>
      <c r="CW1923" s="240"/>
      <c r="CX1923" s="240"/>
      <c r="CY1923" s="240"/>
      <c r="CZ1923" s="240"/>
      <c r="DA1923" s="240"/>
      <c r="DB1923" s="240"/>
      <c r="DC1923" s="240"/>
      <c r="DD1923" s="240"/>
      <c r="DE1923" s="240"/>
      <c r="DF1923" s="240"/>
      <c r="DG1923" s="240"/>
      <c r="DH1923" s="240"/>
      <c r="DI1923" s="240"/>
      <c r="DJ1923" s="240"/>
      <c r="DK1923" s="240"/>
      <c r="DL1923" s="240"/>
    </row>
    <row r="1924" spans="2:116" x14ac:dyDescent="0.35">
      <c r="D1924" t="s">
        <v>545</v>
      </c>
      <c r="E1924" s="8"/>
      <c r="G1924" s="127" t="s">
        <v>542</v>
      </c>
      <c r="H1924" s="16">
        <v>0.125</v>
      </c>
      <c r="I1924" s="60">
        <f>I1923+1</f>
        <v>2</v>
      </c>
      <c r="J1924" s="60"/>
      <c r="K1924" s="38"/>
      <c r="L1924" s="38"/>
      <c r="M1924" s="38"/>
      <c r="N1924" s="38"/>
      <c r="O1924" s="38"/>
      <c r="P1924" s="38"/>
      <c r="R1924" s="15"/>
      <c r="S1924" s="240"/>
      <c r="T1924" s="240"/>
      <c r="U1924" s="240"/>
      <c r="V1924" s="240"/>
      <c r="W1924" s="240"/>
      <c r="X1924" s="240"/>
      <c r="Y1924" s="240"/>
      <c r="Z1924" s="240"/>
      <c r="AA1924" s="240"/>
      <c r="AB1924" s="240"/>
      <c r="AC1924" s="240"/>
      <c r="AD1924" s="240"/>
      <c r="AE1924" s="240"/>
      <c r="AF1924" s="240"/>
      <c r="AG1924" s="240"/>
      <c r="AH1924" s="240"/>
      <c r="AI1924" s="240"/>
      <c r="AJ1924" s="240"/>
      <c r="AK1924" s="240"/>
      <c r="AL1924" s="240"/>
      <c r="AM1924" s="240"/>
      <c r="AN1924" s="240"/>
      <c r="AO1924" s="240"/>
      <c r="AP1924" s="240"/>
      <c r="AQ1924" s="240"/>
      <c r="AR1924" s="240"/>
      <c r="AS1924" s="240"/>
      <c r="AT1924" s="240"/>
      <c r="AU1924" s="240"/>
      <c r="AV1924" s="240"/>
      <c r="AW1924" s="240"/>
      <c r="AX1924" s="240"/>
      <c r="AY1924" s="240"/>
      <c r="AZ1924" s="240"/>
      <c r="BA1924" s="240"/>
      <c r="BB1924" s="240"/>
      <c r="BC1924" s="240"/>
      <c r="BD1924" s="240"/>
      <c r="BE1924" s="240"/>
      <c r="BF1924" s="240"/>
      <c r="BG1924" s="240"/>
      <c r="BH1924" s="240"/>
      <c r="BI1924" s="240"/>
      <c r="BJ1924" s="240"/>
      <c r="BK1924" s="240"/>
      <c r="BL1924" s="240"/>
      <c r="BM1924" s="240"/>
      <c r="BN1924" s="240"/>
      <c r="BO1924" s="240"/>
      <c r="BP1924" s="240"/>
      <c r="BQ1924" s="240"/>
      <c r="BR1924" s="240"/>
      <c r="BS1924" s="240"/>
      <c r="BT1924" s="240"/>
      <c r="BU1924" s="240"/>
      <c r="BV1924" s="240"/>
      <c r="BW1924" s="240"/>
      <c r="BX1924" s="240"/>
      <c r="BY1924" s="240"/>
      <c r="BZ1924" s="240"/>
      <c r="CA1924" s="240"/>
      <c r="CB1924" s="240"/>
      <c r="CC1924" s="240"/>
      <c r="CD1924" s="240"/>
      <c r="CE1924" s="240"/>
      <c r="CF1924" s="240"/>
      <c r="CG1924" s="240"/>
      <c r="CH1924" s="240"/>
      <c r="CI1924" s="240"/>
      <c r="CJ1924" s="240"/>
      <c r="CK1924" s="240"/>
      <c r="CL1924" s="240"/>
      <c r="CN1924" s="240"/>
      <c r="CO1924" s="240"/>
      <c r="CP1924" s="240"/>
      <c r="CQ1924" s="240"/>
      <c r="CR1924" s="240"/>
      <c r="CS1924" s="240"/>
      <c r="CT1924" s="240"/>
      <c r="CU1924" s="240"/>
      <c r="CV1924" s="240"/>
      <c r="CW1924" s="240"/>
      <c r="CX1924" s="240"/>
      <c r="CY1924" s="240"/>
      <c r="CZ1924" s="240"/>
      <c r="DA1924" s="240"/>
      <c r="DB1924" s="240"/>
      <c r="DC1924" s="240"/>
      <c r="DD1924" s="240"/>
      <c r="DE1924" s="240"/>
      <c r="DF1924" s="240"/>
      <c r="DG1924" s="240"/>
      <c r="DH1924" s="240"/>
      <c r="DI1924" s="240"/>
      <c r="DJ1924" s="240"/>
      <c r="DK1924" s="240"/>
      <c r="DL1924" s="240"/>
    </row>
    <row r="1925" spans="2:116" x14ac:dyDescent="0.35">
      <c r="D1925" t="s">
        <v>545</v>
      </c>
      <c r="E1925" s="8"/>
      <c r="G1925" s="343">
        <v>45292</v>
      </c>
      <c r="H1925" s="16">
        <v>4.1666666666666664E-2</v>
      </c>
      <c r="I1925" s="60">
        <f t="shared" ref="I1925:I1934" si="3185">I1924+1</f>
        <v>3</v>
      </c>
      <c r="J1925" s="60"/>
      <c r="K1925" s="38"/>
      <c r="L1925" s="38"/>
      <c r="M1925" s="38"/>
      <c r="N1925" s="38"/>
      <c r="O1925" s="38"/>
      <c r="P1925" s="38"/>
      <c r="R1925" s="15"/>
      <c r="S1925" s="240"/>
      <c r="T1925" s="240"/>
      <c r="U1925" s="240"/>
      <c r="V1925" s="240"/>
      <c r="W1925" s="240"/>
      <c r="X1925" s="240"/>
      <c r="Y1925" s="240"/>
      <c r="Z1925" s="240"/>
      <c r="AA1925" s="240"/>
      <c r="AB1925" s="240"/>
      <c r="AC1925" s="240"/>
      <c r="AD1925" s="240"/>
      <c r="AE1925" s="240"/>
      <c r="AF1925" s="240"/>
      <c r="AG1925" s="240"/>
      <c r="AH1925" s="240"/>
      <c r="AI1925" s="240"/>
      <c r="AJ1925" s="240"/>
      <c r="AK1925" s="240"/>
      <c r="AL1925" s="240"/>
      <c r="AM1925" s="240"/>
      <c r="AN1925" s="240"/>
      <c r="AO1925" s="240"/>
      <c r="AP1925" s="240"/>
      <c r="AQ1925" s="240"/>
      <c r="AR1925" s="240"/>
      <c r="AS1925" s="240"/>
      <c r="AT1925" s="240"/>
      <c r="AU1925" s="240"/>
      <c r="AV1925" s="240"/>
      <c r="AW1925" s="240"/>
      <c r="AX1925" s="240"/>
      <c r="AY1925" s="240"/>
      <c r="AZ1925" s="240"/>
      <c r="BA1925" s="240"/>
      <c r="BB1925" s="240"/>
      <c r="BC1925" s="240"/>
      <c r="BD1925" s="240"/>
      <c r="BE1925" s="240"/>
      <c r="BF1925" s="240"/>
      <c r="BG1925" s="240"/>
      <c r="BH1925" s="240"/>
      <c r="BI1925" s="240"/>
      <c r="BJ1925" s="240"/>
      <c r="BK1925" s="240"/>
      <c r="BL1925" s="240"/>
      <c r="BM1925" s="240"/>
      <c r="BN1925" s="240"/>
      <c r="BO1925" s="240"/>
      <c r="BP1925" s="240"/>
      <c r="BQ1925" s="240"/>
      <c r="BR1925" s="240"/>
      <c r="BS1925" s="240"/>
      <c r="BT1925" s="240"/>
      <c r="BU1925" s="240"/>
      <c r="BV1925" s="240"/>
      <c r="BW1925" s="240"/>
      <c r="BX1925" s="240"/>
      <c r="BY1925" s="240"/>
      <c r="BZ1925" s="240"/>
      <c r="CA1925" s="240"/>
      <c r="CB1925" s="240"/>
      <c r="CC1925" s="240"/>
      <c r="CD1925" s="240"/>
      <c r="CE1925" s="240"/>
      <c r="CF1925" s="240"/>
      <c r="CG1925" s="240"/>
      <c r="CH1925" s="240"/>
      <c r="CI1925" s="240"/>
      <c r="CJ1925" s="240"/>
      <c r="CK1925" s="240"/>
      <c r="CL1925" s="240"/>
      <c r="CN1925" s="240"/>
      <c r="CO1925" s="240"/>
      <c r="CP1925" s="240"/>
      <c r="CQ1925" s="240"/>
      <c r="CR1925" s="240"/>
      <c r="CS1925" s="240"/>
      <c r="CT1925" s="240"/>
      <c r="CU1925" s="240"/>
      <c r="CV1925" s="240"/>
      <c r="CW1925" s="240"/>
      <c r="CX1925" s="240"/>
      <c r="CY1925" s="240"/>
      <c r="CZ1925" s="240"/>
      <c r="DA1925" s="240"/>
      <c r="DB1925" s="240"/>
      <c r="DC1925" s="240"/>
      <c r="DD1925" s="240"/>
      <c r="DE1925" s="240"/>
      <c r="DF1925" s="240"/>
      <c r="DG1925" s="240"/>
      <c r="DH1925" s="240"/>
      <c r="DI1925" s="240"/>
      <c r="DJ1925" s="240"/>
      <c r="DK1925" s="240"/>
      <c r="DL1925" s="240"/>
    </row>
    <row r="1926" spans="2:116" x14ac:dyDescent="0.35">
      <c r="D1926" t="s">
        <v>545</v>
      </c>
      <c r="E1926" s="8"/>
      <c r="G1926" s="343">
        <f>EOMONTH(G1925,1)</f>
        <v>45351</v>
      </c>
      <c r="H1926" s="16">
        <v>0.125</v>
      </c>
      <c r="I1926" s="60">
        <f t="shared" si="3185"/>
        <v>4</v>
      </c>
      <c r="J1926" s="60"/>
      <c r="K1926" s="38"/>
      <c r="L1926" s="38"/>
      <c r="M1926" s="38"/>
      <c r="N1926" s="38"/>
      <c r="O1926" s="38"/>
      <c r="P1926" s="38"/>
      <c r="R1926" s="15"/>
      <c r="S1926" s="240"/>
      <c r="T1926" s="240"/>
      <c r="U1926" s="240"/>
      <c r="V1926" s="240"/>
      <c r="W1926" s="240"/>
      <c r="X1926" s="240"/>
      <c r="Y1926" s="240"/>
      <c r="Z1926" s="240"/>
      <c r="AA1926" s="240"/>
      <c r="AB1926" s="240"/>
      <c r="AC1926" s="240"/>
      <c r="AD1926" s="240"/>
      <c r="AE1926" s="240"/>
      <c r="AF1926" s="240"/>
      <c r="AG1926" s="240"/>
      <c r="AH1926" s="240"/>
      <c r="AI1926" s="240"/>
      <c r="AJ1926" s="240"/>
      <c r="AK1926" s="240"/>
      <c r="AL1926" s="240"/>
      <c r="AM1926" s="240"/>
      <c r="AN1926" s="240"/>
      <c r="AO1926" s="240"/>
      <c r="AP1926" s="240"/>
      <c r="AQ1926" s="240"/>
      <c r="AR1926" s="240"/>
      <c r="AS1926" s="240"/>
      <c r="AT1926" s="240"/>
      <c r="AU1926" s="240"/>
      <c r="AV1926" s="240"/>
      <c r="AW1926" s="240"/>
      <c r="AX1926" s="240"/>
      <c r="AY1926" s="240"/>
      <c r="AZ1926" s="240"/>
      <c r="BA1926" s="240"/>
      <c r="BB1926" s="240"/>
      <c r="BC1926" s="240"/>
      <c r="BD1926" s="240"/>
      <c r="BE1926" s="240"/>
      <c r="BF1926" s="240"/>
      <c r="BG1926" s="240"/>
      <c r="BH1926" s="240"/>
      <c r="BI1926" s="240"/>
      <c r="BJ1926" s="240"/>
      <c r="BK1926" s="240"/>
      <c r="BL1926" s="240"/>
      <c r="BM1926" s="240"/>
      <c r="BN1926" s="240"/>
      <c r="BO1926" s="240"/>
      <c r="BP1926" s="240"/>
      <c r="BQ1926" s="240"/>
      <c r="BR1926" s="240"/>
      <c r="BS1926" s="240"/>
      <c r="BT1926" s="240"/>
      <c r="BU1926" s="240"/>
      <c r="BV1926" s="240"/>
      <c r="BW1926" s="240"/>
      <c r="BX1926" s="240"/>
      <c r="BY1926" s="240"/>
      <c r="BZ1926" s="240"/>
      <c r="CA1926" s="240"/>
      <c r="CB1926" s="240"/>
      <c r="CC1926" s="240"/>
      <c r="CD1926" s="240"/>
      <c r="CE1926" s="240"/>
      <c r="CF1926" s="240"/>
      <c r="CG1926" s="240"/>
      <c r="CH1926" s="240"/>
      <c r="CI1926" s="240"/>
      <c r="CJ1926" s="240"/>
      <c r="CK1926" s="240"/>
      <c r="CL1926" s="240"/>
      <c r="CN1926" s="240"/>
      <c r="CO1926" s="240"/>
      <c r="CP1926" s="240"/>
      <c r="CQ1926" s="240"/>
      <c r="CR1926" s="240"/>
      <c r="CS1926" s="240"/>
      <c r="CT1926" s="240"/>
      <c r="CU1926" s="240"/>
      <c r="CV1926" s="240"/>
      <c r="CW1926" s="240"/>
      <c r="CX1926" s="240"/>
      <c r="CY1926" s="240"/>
      <c r="CZ1926" s="240"/>
      <c r="DA1926" s="240"/>
      <c r="DB1926" s="240"/>
      <c r="DC1926" s="240"/>
      <c r="DD1926" s="240"/>
      <c r="DE1926" s="240"/>
      <c r="DF1926" s="240"/>
      <c r="DG1926" s="240"/>
      <c r="DH1926" s="240"/>
      <c r="DI1926" s="240"/>
      <c r="DJ1926" s="240"/>
      <c r="DK1926" s="240"/>
      <c r="DL1926" s="240"/>
    </row>
    <row r="1927" spans="2:116" x14ac:dyDescent="0.35">
      <c r="D1927" t="s">
        <v>545</v>
      </c>
      <c r="E1927" s="8"/>
      <c r="G1927" s="343">
        <f t="shared" ref="G1927:G1936" si="3186">EOMONTH(G1926,1)</f>
        <v>45382</v>
      </c>
      <c r="H1927" s="16">
        <v>4.1666666666666664E-2</v>
      </c>
      <c r="I1927" s="60">
        <f t="shared" si="3185"/>
        <v>5</v>
      </c>
      <c r="J1927" s="60"/>
      <c r="K1927" s="38"/>
      <c r="L1927" s="38"/>
      <c r="M1927" s="38"/>
      <c r="N1927" s="38"/>
      <c r="O1927" s="38"/>
      <c r="P1927" s="38"/>
      <c r="R1927" s="15"/>
      <c r="S1927" s="240"/>
      <c r="T1927" s="240"/>
      <c r="U1927" s="240"/>
      <c r="V1927" s="240"/>
      <c r="W1927" s="240"/>
      <c r="X1927" s="240"/>
      <c r="Y1927" s="240"/>
      <c r="Z1927" s="240"/>
      <c r="AA1927" s="240"/>
      <c r="AB1927" s="240"/>
      <c r="AC1927" s="240"/>
      <c r="AD1927" s="240"/>
      <c r="AE1927" s="240"/>
      <c r="AF1927" s="240"/>
      <c r="AG1927" s="240"/>
      <c r="AH1927" s="240"/>
      <c r="AI1927" s="240"/>
      <c r="AJ1927" s="240"/>
      <c r="AK1927" s="240"/>
      <c r="AL1927" s="240"/>
      <c r="AM1927" s="240"/>
      <c r="AN1927" s="240"/>
      <c r="AO1927" s="240"/>
      <c r="AP1927" s="240"/>
      <c r="AQ1927" s="240"/>
      <c r="AR1927" s="240"/>
      <c r="AS1927" s="240"/>
      <c r="AT1927" s="240"/>
      <c r="AU1927" s="240"/>
      <c r="AV1927" s="240"/>
      <c r="AW1927" s="240"/>
      <c r="AX1927" s="240"/>
      <c r="AY1927" s="240"/>
      <c r="AZ1927" s="240"/>
      <c r="BA1927" s="240"/>
      <c r="BB1927" s="240"/>
      <c r="BC1927" s="240"/>
      <c r="BD1927" s="240"/>
      <c r="BE1927" s="240"/>
      <c r="BF1927" s="240"/>
      <c r="BG1927" s="240"/>
      <c r="BH1927" s="240"/>
      <c r="BI1927" s="240"/>
      <c r="BJ1927" s="240"/>
      <c r="BK1927" s="240"/>
      <c r="BL1927" s="240"/>
      <c r="BM1927" s="240"/>
      <c r="BN1927" s="240"/>
      <c r="BO1927" s="240"/>
      <c r="BP1927" s="240"/>
      <c r="BQ1927" s="240"/>
      <c r="BR1927" s="240"/>
      <c r="BS1927" s="240"/>
      <c r="BT1927" s="240"/>
      <c r="BU1927" s="240"/>
      <c r="BV1927" s="240"/>
      <c r="BW1927" s="240"/>
      <c r="BX1927" s="240"/>
      <c r="BY1927" s="240"/>
      <c r="BZ1927" s="240"/>
      <c r="CA1927" s="240"/>
      <c r="CB1927" s="240"/>
      <c r="CC1927" s="240"/>
      <c r="CD1927" s="240"/>
      <c r="CE1927" s="240"/>
      <c r="CF1927" s="240"/>
      <c r="CG1927" s="240"/>
      <c r="CH1927" s="240"/>
      <c r="CI1927" s="240"/>
      <c r="CJ1927" s="240"/>
      <c r="CK1927" s="240"/>
      <c r="CL1927" s="240"/>
      <c r="CN1927" s="240"/>
      <c r="CO1927" s="240"/>
      <c r="CP1927" s="240"/>
      <c r="CQ1927" s="240"/>
      <c r="CR1927" s="240"/>
      <c r="CS1927" s="240"/>
      <c r="CT1927" s="240"/>
      <c r="CU1927" s="240"/>
      <c r="CV1927" s="240"/>
      <c r="CW1927" s="240"/>
      <c r="CX1927" s="240"/>
      <c r="CY1927" s="240"/>
      <c r="CZ1927" s="240"/>
      <c r="DA1927" s="240"/>
      <c r="DB1927" s="240"/>
      <c r="DC1927" s="240"/>
      <c r="DD1927" s="240"/>
      <c r="DE1927" s="240"/>
      <c r="DF1927" s="240"/>
      <c r="DG1927" s="240"/>
      <c r="DH1927" s="240"/>
      <c r="DI1927" s="240"/>
      <c r="DJ1927" s="240"/>
      <c r="DK1927" s="240"/>
      <c r="DL1927" s="240"/>
    </row>
    <row r="1928" spans="2:116" x14ac:dyDescent="0.35">
      <c r="D1928" t="s">
        <v>545</v>
      </c>
      <c r="E1928" s="8"/>
      <c r="G1928" s="343">
        <f t="shared" si="3186"/>
        <v>45412</v>
      </c>
      <c r="H1928" s="16">
        <v>0.125</v>
      </c>
      <c r="I1928" s="60">
        <f t="shared" si="3185"/>
        <v>6</v>
      </c>
      <c r="J1928" s="60"/>
      <c r="K1928" s="38"/>
      <c r="L1928" s="38"/>
      <c r="M1928" s="38"/>
      <c r="N1928" s="38"/>
      <c r="O1928" s="38"/>
      <c r="P1928" s="38"/>
      <c r="R1928" s="15"/>
      <c r="S1928" s="240"/>
      <c r="T1928" s="240"/>
      <c r="U1928" s="240"/>
      <c r="V1928" s="240"/>
      <c r="W1928" s="240"/>
      <c r="X1928" s="240"/>
      <c r="Y1928" s="240"/>
      <c r="Z1928" s="240"/>
      <c r="AA1928" s="240"/>
      <c r="AB1928" s="240"/>
      <c r="AC1928" s="240"/>
      <c r="AD1928" s="240"/>
      <c r="AE1928" s="240"/>
      <c r="AF1928" s="240"/>
      <c r="AG1928" s="240"/>
      <c r="AH1928" s="240"/>
      <c r="AI1928" s="240"/>
      <c r="AJ1928" s="240"/>
      <c r="AK1928" s="240"/>
      <c r="AL1928" s="240"/>
      <c r="AM1928" s="240"/>
      <c r="AN1928" s="240"/>
      <c r="AO1928" s="240"/>
      <c r="AP1928" s="240"/>
      <c r="AQ1928" s="240"/>
      <c r="AR1928" s="240"/>
      <c r="AS1928" s="240"/>
      <c r="AT1928" s="240"/>
      <c r="AU1928" s="240"/>
      <c r="AV1928" s="240"/>
      <c r="AW1928" s="240"/>
      <c r="AX1928" s="240"/>
      <c r="AY1928" s="240"/>
      <c r="AZ1928" s="240"/>
      <c r="BA1928" s="240"/>
      <c r="BB1928" s="240"/>
      <c r="BC1928" s="240"/>
      <c r="BD1928" s="240"/>
      <c r="BE1928" s="240"/>
      <c r="BF1928" s="240"/>
      <c r="BG1928" s="240"/>
      <c r="BH1928" s="240"/>
      <c r="BI1928" s="240"/>
      <c r="BJ1928" s="240"/>
      <c r="BK1928" s="240"/>
      <c r="BL1928" s="240"/>
      <c r="BM1928" s="240"/>
      <c r="BN1928" s="240"/>
      <c r="BO1928" s="240"/>
      <c r="BP1928" s="240"/>
      <c r="BQ1928" s="240"/>
      <c r="BR1928" s="240"/>
      <c r="BS1928" s="240"/>
      <c r="BT1928" s="240"/>
      <c r="BU1928" s="240"/>
      <c r="BV1928" s="240"/>
      <c r="BW1928" s="240"/>
      <c r="BX1928" s="240"/>
      <c r="BY1928" s="240"/>
      <c r="BZ1928" s="240"/>
      <c r="CA1928" s="240"/>
      <c r="CB1928" s="240"/>
      <c r="CC1928" s="240"/>
      <c r="CD1928" s="240"/>
      <c r="CE1928" s="240"/>
      <c r="CF1928" s="240"/>
      <c r="CG1928" s="240"/>
      <c r="CH1928" s="240"/>
      <c r="CI1928" s="240"/>
      <c r="CJ1928" s="240"/>
      <c r="CK1928" s="240"/>
      <c r="CL1928" s="240"/>
      <c r="CN1928" s="240"/>
      <c r="CO1928" s="240"/>
      <c r="CP1928" s="240"/>
      <c r="CQ1928" s="240"/>
      <c r="CR1928" s="240"/>
      <c r="CS1928" s="240"/>
      <c r="CT1928" s="240"/>
      <c r="CU1928" s="240"/>
      <c r="CV1928" s="240"/>
      <c r="CW1928" s="240"/>
      <c r="CX1928" s="240"/>
      <c r="CY1928" s="240"/>
      <c r="CZ1928" s="240"/>
      <c r="DA1928" s="240"/>
      <c r="DB1928" s="240"/>
      <c r="DC1928" s="240"/>
      <c r="DD1928" s="240"/>
      <c r="DE1928" s="240"/>
      <c r="DF1928" s="240"/>
      <c r="DG1928" s="240"/>
      <c r="DH1928" s="240"/>
      <c r="DI1928" s="240"/>
      <c r="DJ1928" s="240"/>
      <c r="DK1928" s="240"/>
      <c r="DL1928" s="240"/>
    </row>
    <row r="1929" spans="2:116" x14ac:dyDescent="0.35">
      <c r="D1929" t="s">
        <v>545</v>
      </c>
      <c r="E1929" s="8"/>
      <c r="G1929" s="343">
        <f t="shared" si="3186"/>
        <v>45443</v>
      </c>
      <c r="H1929" s="16">
        <v>4.1666666666666664E-2</v>
      </c>
      <c r="I1929" s="60">
        <f t="shared" si="3185"/>
        <v>7</v>
      </c>
      <c r="J1929" s="60"/>
      <c r="K1929" s="38"/>
      <c r="L1929" s="38"/>
      <c r="M1929" s="38"/>
      <c r="N1929" s="38"/>
      <c r="O1929" s="38"/>
      <c r="P1929" s="38"/>
      <c r="R1929" s="15"/>
      <c r="S1929" s="240"/>
      <c r="T1929" s="240"/>
      <c r="U1929" s="240"/>
      <c r="V1929" s="240"/>
      <c r="W1929" s="240"/>
      <c r="X1929" s="240"/>
      <c r="Y1929" s="240"/>
      <c r="Z1929" s="240"/>
      <c r="AA1929" s="240"/>
      <c r="AB1929" s="240"/>
      <c r="AC1929" s="240"/>
      <c r="AD1929" s="240"/>
      <c r="AE1929" s="240"/>
      <c r="AF1929" s="240"/>
      <c r="AG1929" s="240"/>
      <c r="AH1929" s="240"/>
      <c r="AI1929" s="240"/>
      <c r="AJ1929" s="240"/>
      <c r="AK1929" s="240"/>
      <c r="AL1929" s="240"/>
      <c r="AM1929" s="240"/>
      <c r="AN1929" s="240"/>
      <c r="AO1929" s="240"/>
      <c r="AP1929" s="240"/>
      <c r="AQ1929" s="240"/>
      <c r="AR1929" s="240"/>
      <c r="AS1929" s="240"/>
      <c r="AT1929" s="240"/>
      <c r="AU1929" s="240"/>
      <c r="AV1929" s="240"/>
      <c r="AW1929" s="240"/>
      <c r="AX1929" s="240"/>
      <c r="AY1929" s="240"/>
      <c r="AZ1929" s="240"/>
      <c r="BA1929" s="240"/>
      <c r="BB1929" s="240"/>
      <c r="BC1929" s="240"/>
      <c r="BD1929" s="240"/>
      <c r="BE1929" s="240"/>
      <c r="BF1929" s="240"/>
      <c r="BG1929" s="240"/>
      <c r="BH1929" s="240"/>
      <c r="BI1929" s="240"/>
      <c r="BJ1929" s="240"/>
      <c r="BK1929" s="240"/>
      <c r="BL1929" s="240"/>
      <c r="BM1929" s="240"/>
      <c r="BN1929" s="240"/>
      <c r="BO1929" s="240"/>
      <c r="BP1929" s="240"/>
      <c r="BQ1929" s="240"/>
      <c r="BR1929" s="240"/>
      <c r="BS1929" s="240"/>
      <c r="BT1929" s="240"/>
      <c r="BU1929" s="240"/>
      <c r="BV1929" s="240"/>
      <c r="BW1929" s="240"/>
      <c r="BX1929" s="240"/>
      <c r="BY1929" s="240"/>
      <c r="BZ1929" s="240"/>
      <c r="CA1929" s="240"/>
      <c r="CB1929" s="240"/>
      <c r="CC1929" s="240"/>
      <c r="CD1929" s="240"/>
      <c r="CE1929" s="240"/>
      <c r="CF1929" s="240"/>
      <c r="CG1929" s="240"/>
      <c r="CH1929" s="240"/>
      <c r="CI1929" s="240"/>
      <c r="CJ1929" s="240"/>
      <c r="CK1929" s="240"/>
      <c r="CL1929" s="240"/>
      <c r="CN1929" s="240"/>
      <c r="CO1929" s="240"/>
      <c r="CP1929" s="240"/>
      <c r="CQ1929" s="240"/>
      <c r="CR1929" s="240"/>
      <c r="CS1929" s="240"/>
      <c r="CT1929" s="240"/>
      <c r="CU1929" s="240"/>
      <c r="CV1929" s="240"/>
      <c r="CW1929" s="240"/>
      <c r="CX1929" s="240"/>
      <c r="CY1929" s="240"/>
      <c r="CZ1929" s="240"/>
      <c r="DA1929" s="240"/>
      <c r="DB1929" s="240"/>
      <c r="DC1929" s="240"/>
      <c r="DD1929" s="240"/>
      <c r="DE1929" s="240"/>
      <c r="DF1929" s="240"/>
      <c r="DG1929" s="240"/>
      <c r="DH1929" s="240"/>
      <c r="DI1929" s="240"/>
      <c r="DJ1929" s="240"/>
      <c r="DK1929" s="240"/>
      <c r="DL1929" s="240"/>
    </row>
    <row r="1930" spans="2:116" x14ac:dyDescent="0.35">
      <c r="D1930" t="s">
        <v>545</v>
      </c>
      <c r="E1930" s="8"/>
      <c r="G1930" s="343">
        <f t="shared" si="3186"/>
        <v>45473</v>
      </c>
      <c r="H1930" s="16">
        <v>0.125</v>
      </c>
      <c r="I1930" s="60">
        <f t="shared" si="3185"/>
        <v>8</v>
      </c>
      <c r="J1930" s="60"/>
      <c r="K1930" s="38"/>
      <c r="L1930" s="38"/>
      <c r="M1930" s="38"/>
      <c r="N1930" s="38"/>
      <c r="O1930" s="38"/>
      <c r="P1930" s="38"/>
      <c r="R1930" s="15"/>
      <c r="S1930" s="240"/>
      <c r="T1930" s="240"/>
      <c r="U1930" s="240"/>
      <c r="V1930" s="240"/>
      <c r="W1930" s="240"/>
      <c r="X1930" s="240"/>
      <c r="Y1930" s="240"/>
      <c r="Z1930" s="240"/>
      <c r="AA1930" s="240"/>
      <c r="AB1930" s="240"/>
      <c r="AC1930" s="240"/>
      <c r="AD1930" s="240"/>
      <c r="AE1930" s="240"/>
      <c r="AF1930" s="240"/>
      <c r="AG1930" s="240"/>
      <c r="AH1930" s="240"/>
      <c r="AI1930" s="240"/>
      <c r="AJ1930" s="240"/>
      <c r="AK1930" s="240"/>
      <c r="AL1930" s="240"/>
      <c r="AM1930" s="240"/>
      <c r="AN1930" s="240"/>
      <c r="AO1930" s="240"/>
      <c r="AP1930" s="240"/>
      <c r="AQ1930" s="240"/>
      <c r="AR1930" s="240"/>
      <c r="AS1930" s="240"/>
      <c r="AT1930" s="240"/>
      <c r="AU1930" s="240"/>
      <c r="AV1930" s="240"/>
      <c r="AW1930" s="240"/>
      <c r="AX1930" s="240"/>
      <c r="AY1930" s="240"/>
      <c r="AZ1930" s="240"/>
      <c r="BA1930" s="240"/>
      <c r="BB1930" s="240"/>
      <c r="BC1930" s="240"/>
      <c r="BD1930" s="240"/>
      <c r="BE1930" s="240"/>
      <c r="BF1930" s="240"/>
      <c r="BG1930" s="240"/>
      <c r="BH1930" s="240"/>
      <c r="BI1930" s="240"/>
      <c r="BJ1930" s="240"/>
      <c r="BK1930" s="240"/>
      <c r="BL1930" s="240"/>
      <c r="BM1930" s="240"/>
      <c r="BN1930" s="240"/>
      <c r="BO1930" s="240"/>
      <c r="BP1930" s="240"/>
      <c r="BQ1930" s="240"/>
      <c r="BR1930" s="240"/>
      <c r="BS1930" s="240"/>
      <c r="BT1930" s="240"/>
      <c r="BU1930" s="240"/>
      <c r="BV1930" s="240"/>
      <c r="BW1930" s="240"/>
      <c r="BX1930" s="240"/>
      <c r="BY1930" s="240"/>
      <c r="BZ1930" s="240"/>
      <c r="CA1930" s="240"/>
      <c r="CB1930" s="240"/>
      <c r="CC1930" s="240"/>
      <c r="CD1930" s="240"/>
      <c r="CE1930" s="240"/>
      <c r="CF1930" s="240"/>
      <c r="CG1930" s="240"/>
      <c r="CH1930" s="240"/>
      <c r="CI1930" s="240"/>
      <c r="CJ1930" s="240"/>
      <c r="CK1930" s="240"/>
      <c r="CL1930" s="240"/>
      <c r="CN1930" s="240"/>
      <c r="CO1930" s="240"/>
      <c r="CP1930" s="240"/>
      <c r="CQ1930" s="240"/>
      <c r="CR1930" s="240"/>
      <c r="CS1930" s="240"/>
      <c r="CT1930" s="240"/>
      <c r="CU1930" s="240"/>
      <c r="CV1930" s="240"/>
      <c r="CW1930" s="240"/>
      <c r="CX1930" s="240"/>
      <c r="CY1930" s="240"/>
      <c r="CZ1930" s="240"/>
      <c r="DA1930" s="240"/>
      <c r="DB1930" s="240"/>
      <c r="DC1930" s="240"/>
      <c r="DD1930" s="240"/>
      <c r="DE1930" s="240"/>
      <c r="DF1930" s="240"/>
      <c r="DG1930" s="240"/>
      <c r="DH1930" s="240"/>
      <c r="DI1930" s="240"/>
      <c r="DJ1930" s="240"/>
      <c r="DK1930" s="240"/>
      <c r="DL1930" s="240"/>
    </row>
    <row r="1931" spans="2:116" x14ac:dyDescent="0.35">
      <c r="D1931" t="s">
        <v>545</v>
      </c>
      <c r="E1931" s="8"/>
      <c r="G1931" s="343">
        <f t="shared" si="3186"/>
        <v>45504</v>
      </c>
      <c r="H1931" s="16">
        <v>4.1666666666666664E-2</v>
      </c>
      <c r="I1931" s="60">
        <f t="shared" si="3185"/>
        <v>9</v>
      </c>
      <c r="J1931" s="60"/>
      <c r="K1931" s="38"/>
      <c r="L1931" s="38"/>
      <c r="M1931" s="38"/>
      <c r="N1931" s="38"/>
      <c r="O1931" s="38"/>
      <c r="P1931" s="38"/>
      <c r="R1931" s="15"/>
      <c r="S1931" s="240"/>
      <c r="T1931" s="240"/>
      <c r="U1931" s="240"/>
      <c r="V1931" s="240"/>
      <c r="W1931" s="240"/>
      <c r="X1931" s="240"/>
      <c r="Y1931" s="240"/>
      <c r="Z1931" s="240"/>
      <c r="AA1931" s="240"/>
      <c r="AB1931" s="240"/>
      <c r="AC1931" s="240"/>
      <c r="AD1931" s="240"/>
      <c r="AE1931" s="240"/>
      <c r="AF1931" s="240"/>
      <c r="AG1931" s="240"/>
      <c r="AH1931" s="240"/>
      <c r="AI1931" s="240"/>
      <c r="AJ1931" s="240"/>
      <c r="AK1931" s="240"/>
      <c r="AL1931" s="240"/>
      <c r="AM1931" s="240"/>
      <c r="AN1931" s="240"/>
      <c r="AO1931" s="240"/>
      <c r="AP1931" s="240"/>
      <c r="AQ1931" s="240"/>
      <c r="AR1931" s="240"/>
      <c r="AS1931" s="240"/>
      <c r="AT1931" s="240"/>
      <c r="AU1931" s="240"/>
      <c r="AV1931" s="240"/>
      <c r="AW1931" s="240"/>
      <c r="AX1931" s="240"/>
      <c r="AY1931" s="240"/>
      <c r="AZ1931" s="240"/>
      <c r="BA1931" s="240"/>
      <c r="BB1931" s="240"/>
      <c r="BC1931" s="240"/>
      <c r="BD1931" s="240"/>
      <c r="BE1931" s="240"/>
      <c r="BF1931" s="240"/>
      <c r="BG1931" s="240"/>
      <c r="BH1931" s="240"/>
      <c r="BI1931" s="240"/>
      <c r="BJ1931" s="240"/>
      <c r="BK1931" s="240"/>
      <c r="BL1931" s="240"/>
      <c r="BM1931" s="240"/>
      <c r="BN1931" s="240"/>
      <c r="BO1931" s="240"/>
      <c r="BP1931" s="240"/>
      <c r="BQ1931" s="240"/>
      <c r="BR1931" s="240"/>
      <c r="BS1931" s="240"/>
      <c r="BT1931" s="240"/>
      <c r="BU1931" s="240"/>
      <c r="BV1931" s="240"/>
      <c r="BW1931" s="240"/>
      <c r="BX1931" s="240"/>
      <c r="BY1931" s="240"/>
      <c r="BZ1931" s="240"/>
      <c r="CA1931" s="240"/>
      <c r="CB1931" s="240"/>
      <c r="CC1931" s="240"/>
      <c r="CD1931" s="240"/>
      <c r="CE1931" s="240"/>
      <c r="CF1931" s="240"/>
      <c r="CG1931" s="240"/>
      <c r="CH1931" s="240"/>
      <c r="CI1931" s="240"/>
      <c r="CJ1931" s="240"/>
      <c r="CK1931" s="240"/>
      <c r="CL1931" s="240"/>
      <c r="CN1931" s="240"/>
      <c r="CO1931" s="240"/>
      <c r="CP1931" s="240"/>
      <c r="CQ1931" s="240"/>
      <c r="CR1931" s="240"/>
      <c r="CS1931" s="240"/>
      <c r="CT1931" s="240"/>
      <c r="CU1931" s="240"/>
      <c r="CV1931" s="240"/>
      <c r="CW1931" s="240"/>
      <c r="CX1931" s="240"/>
      <c r="CY1931" s="240"/>
      <c r="CZ1931" s="240"/>
      <c r="DA1931" s="240"/>
      <c r="DB1931" s="240"/>
      <c r="DC1931" s="240"/>
      <c r="DD1931" s="240"/>
      <c r="DE1931" s="240"/>
      <c r="DF1931" s="240"/>
      <c r="DG1931" s="240"/>
      <c r="DH1931" s="240"/>
      <c r="DI1931" s="240"/>
      <c r="DJ1931" s="240"/>
      <c r="DK1931" s="240"/>
      <c r="DL1931" s="240"/>
    </row>
    <row r="1932" spans="2:116" x14ac:dyDescent="0.35">
      <c r="D1932" t="s">
        <v>545</v>
      </c>
      <c r="E1932" s="8"/>
      <c r="G1932" s="343">
        <f t="shared" si="3186"/>
        <v>45535</v>
      </c>
      <c r="H1932" s="16">
        <v>0.125</v>
      </c>
      <c r="I1932" s="60">
        <f t="shared" si="3185"/>
        <v>10</v>
      </c>
      <c r="J1932" s="60"/>
      <c r="K1932" s="38"/>
      <c r="L1932" s="38"/>
      <c r="M1932" s="38"/>
      <c r="N1932" s="38"/>
      <c r="O1932" s="38"/>
      <c r="P1932" s="38"/>
      <c r="R1932" s="15"/>
      <c r="S1932" s="240"/>
      <c r="T1932" s="240"/>
      <c r="U1932" s="240"/>
      <c r="V1932" s="240"/>
      <c r="W1932" s="240"/>
      <c r="X1932" s="240"/>
      <c r="Y1932" s="240"/>
      <c r="Z1932" s="240"/>
      <c r="AA1932" s="240"/>
      <c r="AB1932" s="240"/>
      <c r="AC1932" s="240"/>
      <c r="AD1932" s="240"/>
      <c r="AE1932" s="240"/>
      <c r="AF1932" s="240"/>
      <c r="AG1932" s="240"/>
      <c r="AH1932" s="240"/>
      <c r="AI1932" s="240"/>
      <c r="AJ1932" s="240"/>
      <c r="AK1932" s="240"/>
      <c r="AL1932" s="240"/>
      <c r="AM1932" s="240"/>
      <c r="AN1932" s="240"/>
      <c r="AO1932" s="240"/>
      <c r="AP1932" s="240"/>
      <c r="AQ1932" s="240"/>
      <c r="AR1932" s="240"/>
      <c r="AS1932" s="240"/>
      <c r="AT1932" s="240"/>
      <c r="AU1932" s="240"/>
      <c r="AV1932" s="240"/>
      <c r="AW1932" s="240"/>
      <c r="AX1932" s="240"/>
      <c r="AY1932" s="240"/>
      <c r="AZ1932" s="240"/>
      <c r="BA1932" s="240"/>
      <c r="BB1932" s="240"/>
      <c r="BC1932" s="240"/>
      <c r="BD1932" s="240"/>
      <c r="BE1932" s="240"/>
      <c r="BF1932" s="240"/>
      <c r="BG1932" s="240"/>
      <c r="BH1932" s="240"/>
      <c r="BI1932" s="240"/>
      <c r="BJ1932" s="240"/>
      <c r="BK1932" s="240"/>
      <c r="BL1932" s="240"/>
      <c r="BM1932" s="240"/>
      <c r="BN1932" s="240"/>
      <c r="BO1932" s="240"/>
      <c r="BP1932" s="240"/>
      <c r="BQ1932" s="240"/>
      <c r="BR1932" s="240"/>
      <c r="BS1932" s="240"/>
      <c r="BT1932" s="240"/>
      <c r="BU1932" s="240"/>
      <c r="BV1932" s="240"/>
      <c r="BW1932" s="240"/>
      <c r="BX1932" s="240"/>
      <c r="BY1932" s="240"/>
      <c r="BZ1932" s="240"/>
      <c r="CA1932" s="240"/>
      <c r="CB1932" s="240"/>
      <c r="CC1932" s="240"/>
      <c r="CD1932" s="240"/>
      <c r="CE1932" s="240"/>
      <c r="CF1932" s="240"/>
      <c r="CG1932" s="240"/>
      <c r="CH1932" s="240"/>
      <c r="CI1932" s="240"/>
      <c r="CJ1932" s="240"/>
      <c r="CK1932" s="240"/>
      <c r="CL1932" s="240"/>
      <c r="CN1932" s="240"/>
      <c r="CO1932" s="240"/>
      <c r="CP1932" s="240"/>
      <c r="CQ1932" s="240"/>
      <c r="CR1932" s="240"/>
      <c r="CS1932" s="240"/>
      <c r="CT1932" s="240"/>
      <c r="CU1932" s="240"/>
      <c r="CV1932" s="240"/>
      <c r="CW1932" s="240"/>
      <c r="CX1932" s="240"/>
      <c r="CY1932" s="240"/>
      <c r="CZ1932" s="240"/>
      <c r="DA1932" s="240"/>
      <c r="DB1932" s="240"/>
      <c r="DC1932" s="240"/>
      <c r="DD1932" s="240"/>
      <c r="DE1932" s="240"/>
      <c r="DF1932" s="240"/>
      <c r="DG1932" s="240"/>
      <c r="DH1932" s="240"/>
      <c r="DI1932" s="240"/>
      <c r="DJ1932" s="240"/>
      <c r="DK1932" s="240"/>
      <c r="DL1932" s="240"/>
    </row>
    <row r="1933" spans="2:116" x14ac:dyDescent="0.35">
      <c r="D1933" t="s">
        <v>545</v>
      </c>
      <c r="E1933" s="8"/>
      <c r="G1933" s="343">
        <f t="shared" si="3186"/>
        <v>45565</v>
      </c>
      <c r="H1933" s="16">
        <v>4.1666666666666664E-2</v>
      </c>
      <c r="I1933" s="60">
        <f t="shared" si="3185"/>
        <v>11</v>
      </c>
      <c r="J1933" s="60"/>
      <c r="K1933" s="38"/>
      <c r="L1933" s="38"/>
      <c r="M1933" s="38"/>
      <c r="N1933" s="38"/>
      <c r="O1933" s="38"/>
      <c r="P1933" s="38"/>
      <c r="R1933" s="15"/>
      <c r="S1933" s="240"/>
      <c r="T1933" s="240"/>
      <c r="U1933" s="240"/>
      <c r="V1933" s="240"/>
      <c r="W1933" s="240"/>
      <c r="X1933" s="240"/>
      <c r="Y1933" s="240"/>
      <c r="Z1933" s="240"/>
      <c r="AA1933" s="240"/>
      <c r="AB1933" s="240"/>
      <c r="AC1933" s="240"/>
      <c r="AD1933" s="240"/>
      <c r="AE1933" s="240"/>
      <c r="AF1933" s="240"/>
      <c r="AG1933" s="240"/>
      <c r="AH1933" s="240"/>
      <c r="AI1933" s="240"/>
      <c r="AJ1933" s="240"/>
      <c r="AK1933" s="240"/>
      <c r="AL1933" s="240"/>
      <c r="AM1933" s="240"/>
      <c r="AN1933" s="240"/>
      <c r="AO1933" s="240"/>
      <c r="AP1933" s="240"/>
      <c r="AQ1933" s="240"/>
      <c r="AR1933" s="240"/>
      <c r="AS1933" s="240"/>
      <c r="AT1933" s="240"/>
      <c r="AU1933" s="240"/>
      <c r="AV1933" s="240"/>
      <c r="AW1933" s="240"/>
      <c r="AX1933" s="240"/>
      <c r="AY1933" s="240"/>
      <c r="AZ1933" s="240"/>
      <c r="BA1933" s="240"/>
      <c r="BB1933" s="240"/>
      <c r="BC1933" s="240"/>
      <c r="BD1933" s="240"/>
      <c r="BE1933" s="240"/>
      <c r="BF1933" s="240"/>
      <c r="BG1933" s="240"/>
      <c r="BH1933" s="240"/>
      <c r="BI1933" s="240"/>
      <c r="BJ1933" s="240"/>
      <c r="BK1933" s="240"/>
      <c r="BL1933" s="240"/>
      <c r="BM1933" s="240"/>
      <c r="BN1933" s="240"/>
      <c r="BO1933" s="240"/>
      <c r="BP1933" s="240"/>
      <c r="BQ1933" s="240"/>
      <c r="BR1933" s="240"/>
      <c r="BS1933" s="240"/>
      <c r="BT1933" s="240"/>
      <c r="BU1933" s="240"/>
      <c r="BV1933" s="240"/>
      <c r="BW1933" s="240"/>
      <c r="BX1933" s="240"/>
      <c r="BY1933" s="240"/>
      <c r="BZ1933" s="240"/>
      <c r="CA1933" s="240"/>
      <c r="CB1933" s="240"/>
      <c r="CC1933" s="240"/>
      <c r="CD1933" s="240"/>
      <c r="CE1933" s="240"/>
      <c r="CF1933" s="240"/>
      <c r="CG1933" s="240"/>
      <c r="CH1933" s="240"/>
      <c r="CI1933" s="240"/>
      <c r="CJ1933" s="240"/>
      <c r="CK1933" s="240"/>
      <c r="CL1933" s="240"/>
      <c r="CN1933" s="240"/>
      <c r="CO1933" s="240"/>
      <c r="CP1933" s="240"/>
      <c r="CQ1933" s="240"/>
      <c r="CR1933" s="240"/>
      <c r="CS1933" s="240"/>
      <c r="CT1933" s="240"/>
      <c r="CU1933" s="240"/>
      <c r="CV1933" s="240"/>
      <c r="CW1933" s="240"/>
      <c r="CX1933" s="240"/>
      <c r="CY1933" s="240"/>
      <c r="CZ1933" s="240"/>
      <c r="DA1933" s="240"/>
      <c r="DB1933" s="240"/>
      <c r="DC1933" s="240"/>
      <c r="DD1933" s="240"/>
      <c r="DE1933" s="240"/>
      <c r="DF1933" s="240"/>
      <c r="DG1933" s="240"/>
      <c r="DH1933" s="240"/>
      <c r="DI1933" s="240"/>
      <c r="DJ1933" s="240"/>
      <c r="DK1933" s="240"/>
      <c r="DL1933" s="240"/>
    </row>
    <row r="1934" spans="2:116" x14ac:dyDescent="0.35">
      <c r="D1934" t="s">
        <v>545</v>
      </c>
      <c r="E1934" s="8"/>
      <c r="G1934" s="343">
        <f t="shared" si="3186"/>
        <v>45596</v>
      </c>
      <c r="H1934" s="16">
        <v>8.3000000000000004E-2</v>
      </c>
      <c r="I1934" s="60">
        <f t="shared" si="3185"/>
        <v>12</v>
      </c>
      <c r="J1934" s="60"/>
      <c r="K1934" s="38"/>
      <c r="L1934" s="38"/>
      <c r="M1934" s="38"/>
      <c r="N1934" s="38"/>
      <c r="O1934" s="38"/>
      <c r="P1934" s="38"/>
      <c r="R1934" s="15"/>
      <c r="S1934" s="240"/>
      <c r="T1934" s="240"/>
      <c r="U1934" s="240"/>
      <c r="V1934" s="240"/>
      <c r="W1934" s="240"/>
      <c r="X1934" s="240"/>
      <c r="Y1934" s="240"/>
      <c r="Z1934" s="240"/>
      <c r="AA1934" s="240"/>
      <c r="AB1934" s="240"/>
      <c r="AC1934" s="240"/>
      <c r="AD1934" s="240"/>
      <c r="AE1934" s="240"/>
      <c r="AF1934" s="240"/>
      <c r="AG1934" s="240"/>
      <c r="AH1934" s="240"/>
      <c r="AI1934" s="240"/>
      <c r="AJ1934" s="240"/>
      <c r="AK1934" s="240"/>
      <c r="AL1934" s="240"/>
      <c r="AM1934" s="240"/>
      <c r="AN1934" s="240"/>
      <c r="AO1934" s="240"/>
      <c r="AP1934" s="240"/>
      <c r="AQ1934" s="240"/>
      <c r="AR1934" s="240"/>
      <c r="AS1934" s="240"/>
      <c r="AT1934" s="240"/>
      <c r="AU1934" s="240"/>
      <c r="AV1934" s="240"/>
      <c r="AW1934" s="240"/>
      <c r="AX1934" s="240"/>
      <c r="AY1934" s="240"/>
      <c r="AZ1934" s="240"/>
      <c r="BA1934" s="240"/>
      <c r="BB1934" s="240"/>
      <c r="BC1934" s="240"/>
      <c r="BD1934" s="240"/>
      <c r="BE1934" s="240"/>
      <c r="BF1934" s="240"/>
      <c r="BG1934" s="240"/>
      <c r="BH1934" s="240"/>
      <c r="BI1934" s="240"/>
      <c r="BJ1934" s="240"/>
      <c r="BK1934" s="240"/>
      <c r="BL1934" s="240"/>
      <c r="BM1934" s="240"/>
      <c r="BN1934" s="240"/>
      <c r="BO1934" s="240"/>
      <c r="BP1934" s="240"/>
      <c r="BQ1934" s="240"/>
      <c r="BR1934" s="240"/>
      <c r="BS1934" s="240"/>
      <c r="BT1934" s="240"/>
      <c r="BU1934" s="240"/>
      <c r="BV1934" s="240"/>
      <c r="BW1934" s="240"/>
      <c r="BX1934" s="240"/>
      <c r="BY1934" s="240"/>
      <c r="BZ1934" s="240"/>
      <c r="CA1934" s="240"/>
      <c r="CB1934" s="240"/>
      <c r="CC1934" s="240"/>
      <c r="CD1934" s="240"/>
      <c r="CE1934" s="240"/>
      <c r="CF1934" s="240"/>
      <c r="CG1934" s="240"/>
      <c r="CH1934" s="240"/>
      <c r="CI1934" s="240"/>
      <c r="CJ1934" s="240"/>
      <c r="CK1934" s="240"/>
      <c r="CL1934" s="240"/>
      <c r="CN1934" s="240"/>
      <c r="CO1934" s="240"/>
      <c r="CP1934" s="240"/>
      <c r="CQ1934" s="240"/>
      <c r="CR1934" s="240"/>
      <c r="CS1934" s="240"/>
      <c r="CT1934" s="240"/>
      <c r="CU1934" s="240"/>
      <c r="CV1934" s="240"/>
      <c r="CW1934" s="240"/>
      <c r="CX1934" s="240"/>
      <c r="CY1934" s="240"/>
      <c r="CZ1934" s="240"/>
      <c r="DA1934" s="240"/>
      <c r="DB1934" s="240"/>
      <c r="DC1934" s="240"/>
      <c r="DD1934" s="240"/>
      <c r="DE1934" s="240"/>
      <c r="DF1934" s="240"/>
      <c r="DG1934" s="240"/>
      <c r="DH1934" s="240"/>
      <c r="DI1934" s="240"/>
      <c r="DJ1934" s="240"/>
      <c r="DK1934" s="240"/>
      <c r="DL1934" s="240"/>
    </row>
    <row r="1935" spans="2:116" x14ac:dyDescent="0.35">
      <c r="D1935" t="s">
        <v>545</v>
      </c>
      <c r="E1935" s="8"/>
      <c r="G1935" s="343">
        <f t="shared" si="3186"/>
        <v>45626</v>
      </c>
      <c r="H1935" s="34">
        <f>1-SUM(H1923:H1934)</f>
        <v>3.3333333333340764E-4</v>
      </c>
      <c r="I1935" s="60"/>
      <c r="J1935" s="60"/>
      <c r="K1935" s="38"/>
      <c r="L1935" s="38"/>
      <c r="M1935" s="38"/>
      <c r="N1935" s="38"/>
      <c r="O1935" s="38"/>
      <c r="P1935" s="38"/>
      <c r="R1935" s="15"/>
      <c r="S1935" s="240"/>
      <c r="T1935" s="240"/>
      <c r="U1935" s="240"/>
      <c r="V1935" s="240"/>
      <c r="W1935" s="240"/>
      <c r="X1935" s="240"/>
      <c r="Y1935" s="240"/>
      <c r="Z1935" s="240"/>
      <c r="AA1935" s="240"/>
      <c r="AB1935" s="240"/>
      <c r="AC1935" s="240"/>
      <c r="AD1935" s="240"/>
      <c r="AE1935" s="240"/>
      <c r="AF1935" s="240"/>
      <c r="AG1935" s="240"/>
      <c r="AH1935" s="240"/>
      <c r="AI1935" s="240"/>
      <c r="AJ1935" s="240"/>
      <c r="AK1935" s="240"/>
      <c r="AL1935" s="240"/>
      <c r="AM1935" s="240"/>
      <c r="AN1935" s="240"/>
      <c r="AO1935" s="240"/>
      <c r="AP1935" s="240"/>
      <c r="AQ1935" s="240"/>
      <c r="AR1935" s="240"/>
      <c r="AS1935" s="240"/>
      <c r="AT1935" s="240"/>
      <c r="AU1935" s="240"/>
      <c r="AV1935" s="240"/>
      <c r="AW1935" s="240"/>
      <c r="AX1935" s="240"/>
      <c r="AY1935" s="240"/>
      <c r="AZ1935" s="240"/>
      <c r="BA1935" s="240"/>
      <c r="BB1935" s="240"/>
      <c r="BC1935" s="240"/>
      <c r="BD1935" s="240"/>
      <c r="BE1935" s="240"/>
      <c r="BF1935" s="240"/>
      <c r="BG1935" s="240"/>
      <c r="BH1935" s="240"/>
      <c r="BI1935" s="240"/>
      <c r="BJ1935" s="240"/>
      <c r="BK1935" s="240"/>
      <c r="BL1935" s="240"/>
      <c r="BM1935" s="240"/>
      <c r="BN1935" s="240"/>
      <c r="BO1935" s="240"/>
      <c r="BP1935" s="240"/>
      <c r="BQ1935" s="240"/>
      <c r="BR1935" s="240"/>
      <c r="BS1935" s="240"/>
      <c r="BT1935" s="240"/>
      <c r="BU1935" s="240"/>
      <c r="BV1935" s="240"/>
      <c r="BW1935" s="240"/>
      <c r="BX1935" s="240"/>
      <c r="BY1935" s="240"/>
      <c r="BZ1935" s="240"/>
      <c r="CA1935" s="240"/>
      <c r="CB1935" s="240"/>
      <c r="CC1935" s="240"/>
      <c r="CD1935" s="240"/>
      <c r="CE1935" s="240"/>
      <c r="CF1935" s="240"/>
      <c r="CG1935" s="240"/>
      <c r="CH1935" s="240"/>
      <c r="CI1935" s="240"/>
      <c r="CJ1935" s="240"/>
      <c r="CK1935" s="240"/>
      <c r="CL1935" s="240"/>
      <c r="CN1935" s="240"/>
      <c r="CO1935" s="240"/>
      <c r="CP1935" s="240"/>
      <c r="CQ1935" s="240"/>
      <c r="CR1935" s="240"/>
      <c r="CS1935" s="240"/>
      <c r="CT1935" s="240"/>
      <c r="CU1935" s="240"/>
      <c r="CV1935" s="240"/>
      <c r="CW1935" s="240"/>
      <c r="CX1935" s="240"/>
      <c r="CY1935" s="240"/>
      <c r="CZ1935" s="240"/>
      <c r="DA1935" s="240"/>
      <c r="DB1935" s="240"/>
      <c r="DC1935" s="240"/>
      <c r="DD1935" s="240"/>
      <c r="DE1935" s="240"/>
      <c r="DF1935" s="240"/>
      <c r="DG1935" s="240"/>
      <c r="DH1935" s="240"/>
      <c r="DI1935" s="240"/>
      <c r="DJ1935" s="240"/>
      <c r="DK1935" s="240"/>
      <c r="DL1935" s="240"/>
    </row>
    <row r="1936" spans="2:116" x14ac:dyDescent="0.35">
      <c r="B1936" t="s">
        <v>332</v>
      </c>
      <c r="D1936" t="s">
        <v>545</v>
      </c>
      <c r="E1936" s="8" t="str">
        <f t="shared" ref="E1936" si="3187">ROW()&amp;" "&amp;D1936</f>
        <v>1936 SEASON MONTHL-TR-R</v>
      </c>
      <c r="G1936" s="343">
        <f t="shared" si="3186"/>
        <v>45657</v>
      </c>
      <c r="H1936" s="12"/>
      <c r="I1936" s="60"/>
      <c r="J1936" s="60"/>
      <c r="K1936" s="38"/>
      <c r="L1936" s="38"/>
      <c r="M1936" s="38"/>
      <c r="N1936" s="38"/>
      <c r="O1936" s="38"/>
      <c r="P1936" s="38"/>
      <c r="R1936" s="15"/>
      <c r="S1936" s="240"/>
      <c r="T1936" s="240"/>
      <c r="U1936" s="240"/>
      <c r="V1936" s="240"/>
      <c r="W1936" s="240"/>
      <c r="X1936" s="240"/>
      <c r="Y1936" s="240"/>
      <c r="Z1936" s="240"/>
      <c r="AA1936" s="240"/>
      <c r="AB1936" s="240"/>
      <c r="AC1936" s="240"/>
      <c r="AD1936" s="240"/>
      <c r="AE1936" s="240"/>
      <c r="AF1936" s="240"/>
      <c r="AG1936" s="240"/>
      <c r="AH1936" s="240"/>
      <c r="AI1936" s="240"/>
      <c r="AJ1936" s="240"/>
      <c r="AK1936" s="240"/>
      <c r="AL1936" s="240"/>
      <c r="AM1936" s="240"/>
      <c r="AN1936" s="240"/>
      <c r="AO1936" s="240"/>
      <c r="AP1936" s="240"/>
      <c r="AQ1936" s="240"/>
      <c r="AR1936" s="240"/>
      <c r="AS1936" s="240"/>
      <c r="AT1936" s="240"/>
      <c r="AU1936" s="240"/>
      <c r="AV1936" s="240"/>
      <c r="AW1936" s="240"/>
      <c r="AX1936" s="240"/>
      <c r="AY1936" s="240"/>
      <c r="AZ1936" s="240"/>
      <c r="BA1936" s="240"/>
      <c r="BB1936" s="240"/>
      <c r="BC1936" s="240"/>
      <c r="BD1936" s="240"/>
      <c r="BE1936" s="240"/>
      <c r="BF1936" s="240"/>
      <c r="BG1936" s="240"/>
      <c r="BH1936" s="240"/>
      <c r="BI1936" s="240"/>
      <c r="BJ1936" s="240"/>
      <c r="BK1936" s="240"/>
      <c r="BL1936" s="240"/>
      <c r="BM1936" s="240"/>
      <c r="BN1936" s="240"/>
      <c r="BO1936" s="240"/>
      <c r="BP1936" s="240"/>
      <c r="BQ1936" s="240"/>
      <c r="BR1936" s="240"/>
      <c r="BS1936" s="240"/>
      <c r="BT1936" s="240"/>
      <c r="BU1936" s="240"/>
      <c r="BV1936" s="240"/>
      <c r="BW1936" s="240"/>
      <c r="BX1936" s="240"/>
      <c r="BY1936" s="240"/>
      <c r="BZ1936" s="240"/>
      <c r="CA1936" s="240"/>
      <c r="CB1936" s="240"/>
      <c r="CC1936" s="240"/>
      <c r="CD1936" s="240"/>
      <c r="CE1936" s="240"/>
      <c r="CF1936" s="240"/>
      <c r="CG1936" s="240"/>
      <c r="CH1936" s="240"/>
      <c r="CI1936" s="240"/>
      <c r="CJ1936" s="240"/>
      <c r="CK1936" s="240"/>
      <c r="CL1936" s="240"/>
      <c r="CN1936" s="60"/>
      <c r="CO1936" s="76"/>
      <c r="CP1936" s="76"/>
      <c r="CQ1936" s="76"/>
      <c r="CR1936" s="76"/>
      <c r="CS1936" s="76"/>
      <c r="CT1936" s="76"/>
      <c r="CU1936" s="76"/>
      <c r="CV1936" s="76"/>
      <c r="CW1936" s="76"/>
      <c r="CX1936" s="76"/>
      <c r="CY1936" s="76"/>
      <c r="CZ1936" s="76"/>
      <c r="DA1936" s="76"/>
      <c r="DB1936" s="76"/>
      <c r="DC1936" s="76"/>
      <c r="DD1936" s="76"/>
      <c r="DE1936" s="76"/>
      <c r="DF1936" s="76"/>
      <c r="DG1936" s="76"/>
      <c r="DH1936" s="76"/>
      <c r="DI1936" s="76"/>
      <c r="DJ1936" s="76"/>
      <c r="DK1936" s="76"/>
      <c r="DL1936" s="76"/>
    </row>
    <row r="1937" spans="1:116" x14ac:dyDescent="0.35">
      <c r="B1937" t="s">
        <v>332</v>
      </c>
      <c r="D1937" t="s">
        <v>545</v>
      </c>
      <c r="E1937" s="8" t="str">
        <f>ROW()&amp;" "&amp;D1937</f>
        <v>1937 SEASON MONTHL-TR-R</v>
      </c>
      <c r="G1937" s="145" t="s">
        <v>62</v>
      </c>
      <c r="H1937" s="27"/>
      <c r="I1937" s="78"/>
      <c r="J1937" s="78"/>
      <c r="K1937" s="33"/>
      <c r="L1937" s="33"/>
      <c r="M1937" s="33"/>
      <c r="N1937" s="33"/>
      <c r="O1937" s="33"/>
      <c r="P1937" s="33"/>
      <c r="R1937" s="33"/>
      <c r="S1937" s="80"/>
      <c r="T1937" s="80"/>
      <c r="U1937" s="80"/>
      <c r="V1937" s="80"/>
      <c r="W1937" s="80"/>
      <c r="X1937" s="80"/>
      <c r="Y1937" s="80"/>
      <c r="Z1937" s="80"/>
      <c r="AA1937" s="80"/>
      <c r="AB1937" s="80"/>
      <c r="AC1937" s="80"/>
      <c r="AD1937" s="80"/>
      <c r="AE1937" s="80"/>
      <c r="AF1937" s="80"/>
      <c r="AG1937" s="80"/>
      <c r="AH1937" s="80"/>
      <c r="AI1937" s="80"/>
      <c r="AJ1937" s="80"/>
      <c r="AK1937" s="80"/>
      <c r="AL1937" s="80"/>
      <c r="AM1937" s="80"/>
      <c r="AN1937" s="80"/>
      <c r="AO1937" s="80"/>
      <c r="AP1937" s="80"/>
      <c r="AQ1937" s="80"/>
      <c r="AR1937" s="80"/>
      <c r="AS1937" s="80"/>
      <c r="AT1937" s="80"/>
      <c r="AU1937" s="80"/>
      <c r="AV1937" s="80"/>
      <c r="AW1937" s="80"/>
      <c r="AX1937" s="80"/>
      <c r="AY1937" s="80"/>
      <c r="AZ1937" s="80"/>
      <c r="BA1937" s="80"/>
      <c r="BB1937" s="80"/>
      <c r="BC1937" s="80"/>
      <c r="BD1937" s="80"/>
      <c r="BE1937" s="80"/>
      <c r="BF1937" s="80"/>
      <c r="BG1937" s="80"/>
      <c r="BH1937" s="80"/>
      <c r="BI1937" s="80"/>
      <c r="BJ1937" s="80"/>
      <c r="BK1937" s="80"/>
      <c r="BL1937" s="80"/>
      <c r="BM1937" s="80"/>
      <c r="BN1937" s="80"/>
      <c r="BO1937" s="80"/>
      <c r="BP1937" s="80"/>
      <c r="BQ1937" s="80"/>
      <c r="BR1937" s="80"/>
      <c r="BS1937" s="80"/>
      <c r="BT1937" s="80"/>
      <c r="BU1937" s="80"/>
      <c r="BV1937" s="80"/>
      <c r="BW1937" s="80"/>
      <c r="BX1937" s="80"/>
      <c r="BY1937" s="80"/>
      <c r="BZ1937" s="80"/>
      <c r="CA1937" s="80"/>
      <c r="CB1937" s="80"/>
      <c r="CC1937" s="80"/>
      <c r="CD1937" s="80"/>
      <c r="CE1937" s="80"/>
      <c r="CF1937" s="80"/>
      <c r="CG1937" s="80"/>
      <c r="CH1937" s="80"/>
      <c r="CI1937" s="80"/>
      <c r="CJ1937" s="80"/>
      <c r="CK1937" s="80"/>
      <c r="CL1937" s="80"/>
      <c r="CN1937" s="78"/>
      <c r="CO1937" s="77"/>
      <c r="CP1937" s="77"/>
      <c r="CQ1937" s="77"/>
      <c r="CR1937" s="77"/>
      <c r="CS1937" s="77"/>
      <c r="CT1937" s="77"/>
      <c r="CU1937" s="77"/>
      <c r="CV1937" s="77"/>
      <c r="CW1937" s="77"/>
      <c r="CX1937" s="77"/>
      <c r="CY1937" s="77"/>
      <c r="CZ1937" s="77"/>
      <c r="DA1937" s="77"/>
      <c r="DB1937" s="77"/>
      <c r="DC1937" s="77"/>
      <c r="DD1937" s="77"/>
      <c r="DE1937" s="77"/>
      <c r="DF1937" s="77"/>
      <c r="DG1937" s="77"/>
      <c r="DH1937" s="77"/>
      <c r="DI1937" s="77"/>
      <c r="DJ1937" s="77"/>
      <c r="DK1937" s="77"/>
      <c r="DL1937" s="77"/>
    </row>
    <row r="1938" spans="1:116" x14ac:dyDescent="0.35">
      <c r="B1938" t="s">
        <v>332</v>
      </c>
      <c r="D1938" t="s">
        <v>545</v>
      </c>
      <c r="E1938" s="8" t="str">
        <f t="shared" ref="E1938:E1943" si="3188">ROW()&amp;" "&amp;D1938</f>
        <v>1938 SEASON MONTHL-TR-R</v>
      </c>
      <c r="G1938" s="136" t="str">
        <f>G1912</f>
        <v>Surgical procedures</v>
      </c>
      <c r="H1938" s="27"/>
      <c r="I1938" s="78"/>
      <c r="J1938" s="78"/>
      <c r="K1938" s="33"/>
      <c r="L1938" s="33"/>
      <c r="M1938" s="33"/>
      <c r="N1938" s="33"/>
      <c r="O1938" s="33"/>
      <c r="P1938" s="33"/>
      <c r="R1938" s="33"/>
      <c r="S1938" s="4" t="str">
        <f>ADDRESS(ROW(S1920),COLUMN(S1920),2)</f>
        <v>S$1920</v>
      </c>
      <c r="T1938" s="4" t="str">
        <f t="shared" ref="T1938:CE1938" si="3189">ADDRESS(ROW(T1920),COLUMN(T1920),2)</f>
        <v>T$1920</v>
      </c>
      <c r="U1938" s="4" t="str">
        <f t="shared" si="3189"/>
        <v>U$1920</v>
      </c>
      <c r="V1938" s="4" t="str">
        <f t="shared" si="3189"/>
        <v>V$1920</v>
      </c>
      <c r="W1938" s="4" t="str">
        <f t="shared" si="3189"/>
        <v>W$1920</v>
      </c>
      <c r="X1938" s="4" t="str">
        <f t="shared" si="3189"/>
        <v>X$1920</v>
      </c>
      <c r="Y1938" s="4" t="str">
        <f t="shared" si="3189"/>
        <v>Y$1920</v>
      </c>
      <c r="Z1938" s="4" t="str">
        <f t="shared" si="3189"/>
        <v>Z$1920</v>
      </c>
      <c r="AA1938" s="4" t="str">
        <f t="shared" si="3189"/>
        <v>AA$1920</v>
      </c>
      <c r="AB1938" s="4" t="str">
        <f t="shared" si="3189"/>
        <v>AB$1920</v>
      </c>
      <c r="AC1938" s="4" t="str">
        <f t="shared" si="3189"/>
        <v>AC$1920</v>
      </c>
      <c r="AD1938" s="4" t="str">
        <f t="shared" si="3189"/>
        <v>AD$1920</v>
      </c>
      <c r="AE1938" s="4" t="str">
        <f t="shared" si="3189"/>
        <v>AE$1920</v>
      </c>
      <c r="AF1938" s="4" t="str">
        <f t="shared" si="3189"/>
        <v>AF$1920</v>
      </c>
      <c r="AG1938" s="4" t="str">
        <f t="shared" si="3189"/>
        <v>AG$1920</v>
      </c>
      <c r="AH1938" s="4" t="str">
        <f t="shared" si="3189"/>
        <v>AH$1920</v>
      </c>
      <c r="AI1938" s="4" t="str">
        <f t="shared" si="3189"/>
        <v>AI$1920</v>
      </c>
      <c r="AJ1938" s="4" t="str">
        <f t="shared" si="3189"/>
        <v>AJ$1920</v>
      </c>
      <c r="AK1938" s="4" t="str">
        <f t="shared" si="3189"/>
        <v>AK$1920</v>
      </c>
      <c r="AL1938" s="4" t="str">
        <f t="shared" si="3189"/>
        <v>AL$1920</v>
      </c>
      <c r="AM1938" s="4" t="str">
        <f t="shared" si="3189"/>
        <v>AM$1920</v>
      </c>
      <c r="AN1938" s="4" t="str">
        <f t="shared" si="3189"/>
        <v>AN$1920</v>
      </c>
      <c r="AO1938" s="4" t="str">
        <f t="shared" si="3189"/>
        <v>AO$1920</v>
      </c>
      <c r="AP1938" s="4" t="str">
        <f t="shared" si="3189"/>
        <v>AP$1920</v>
      </c>
      <c r="AQ1938" s="4" t="str">
        <f t="shared" si="3189"/>
        <v>AQ$1920</v>
      </c>
      <c r="AR1938" s="4" t="str">
        <f t="shared" si="3189"/>
        <v>AR$1920</v>
      </c>
      <c r="AS1938" s="4" t="str">
        <f t="shared" si="3189"/>
        <v>AS$1920</v>
      </c>
      <c r="AT1938" s="4" t="str">
        <f t="shared" si="3189"/>
        <v>AT$1920</v>
      </c>
      <c r="AU1938" s="4" t="str">
        <f t="shared" si="3189"/>
        <v>AU$1920</v>
      </c>
      <c r="AV1938" s="4" t="str">
        <f t="shared" si="3189"/>
        <v>AV$1920</v>
      </c>
      <c r="AW1938" s="4" t="str">
        <f t="shared" si="3189"/>
        <v>AW$1920</v>
      </c>
      <c r="AX1938" s="4" t="str">
        <f t="shared" si="3189"/>
        <v>AX$1920</v>
      </c>
      <c r="AY1938" s="4" t="str">
        <f t="shared" si="3189"/>
        <v>AY$1920</v>
      </c>
      <c r="AZ1938" s="4" t="str">
        <f t="shared" si="3189"/>
        <v>AZ$1920</v>
      </c>
      <c r="BA1938" s="4" t="str">
        <f t="shared" si="3189"/>
        <v>BA$1920</v>
      </c>
      <c r="BB1938" s="4" t="str">
        <f t="shared" si="3189"/>
        <v>BB$1920</v>
      </c>
      <c r="BC1938" s="4" t="str">
        <f t="shared" si="3189"/>
        <v>BC$1920</v>
      </c>
      <c r="BD1938" s="4" t="str">
        <f t="shared" si="3189"/>
        <v>BD$1920</v>
      </c>
      <c r="BE1938" s="4" t="str">
        <f t="shared" si="3189"/>
        <v>BE$1920</v>
      </c>
      <c r="BF1938" s="4" t="str">
        <f t="shared" si="3189"/>
        <v>BF$1920</v>
      </c>
      <c r="BG1938" s="4" t="str">
        <f t="shared" si="3189"/>
        <v>BG$1920</v>
      </c>
      <c r="BH1938" s="4" t="str">
        <f t="shared" si="3189"/>
        <v>BH$1920</v>
      </c>
      <c r="BI1938" s="4" t="str">
        <f t="shared" si="3189"/>
        <v>BI$1920</v>
      </c>
      <c r="BJ1938" s="4" t="str">
        <f t="shared" si="3189"/>
        <v>BJ$1920</v>
      </c>
      <c r="BK1938" s="4" t="str">
        <f t="shared" si="3189"/>
        <v>BK$1920</v>
      </c>
      <c r="BL1938" s="4" t="str">
        <f t="shared" si="3189"/>
        <v>BL$1920</v>
      </c>
      <c r="BM1938" s="4" t="str">
        <f t="shared" si="3189"/>
        <v>BM$1920</v>
      </c>
      <c r="BN1938" s="4" t="str">
        <f t="shared" si="3189"/>
        <v>BN$1920</v>
      </c>
      <c r="BO1938" s="4" t="str">
        <f t="shared" si="3189"/>
        <v>BO$1920</v>
      </c>
      <c r="BP1938" s="4" t="str">
        <f t="shared" si="3189"/>
        <v>BP$1920</v>
      </c>
      <c r="BQ1938" s="4" t="str">
        <f t="shared" si="3189"/>
        <v>BQ$1920</v>
      </c>
      <c r="BR1938" s="4" t="str">
        <f t="shared" si="3189"/>
        <v>BR$1920</v>
      </c>
      <c r="BS1938" s="4" t="str">
        <f t="shared" si="3189"/>
        <v>BS$1920</v>
      </c>
      <c r="BT1938" s="4" t="str">
        <f t="shared" si="3189"/>
        <v>BT$1920</v>
      </c>
      <c r="BU1938" s="4" t="str">
        <f t="shared" si="3189"/>
        <v>BU$1920</v>
      </c>
      <c r="BV1938" s="4" t="str">
        <f t="shared" si="3189"/>
        <v>BV$1920</v>
      </c>
      <c r="BW1938" s="4" t="str">
        <f t="shared" si="3189"/>
        <v>BW$1920</v>
      </c>
      <c r="BX1938" s="4" t="str">
        <f t="shared" si="3189"/>
        <v>BX$1920</v>
      </c>
      <c r="BY1938" s="4" t="str">
        <f t="shared" si="3189"/>
        <v>BY$1920</v>
      </c>
      <c r="BZ1938" s="4" t="str">
        <f t="shared" si="3189"/>
        <v>BZ$1920</v>
      </c>
      <c r="CA1938" s="4" t="str">
        <f t="shared" si="3189"/>
        <v>CA$1920</v>
      </c>
      <c r="CB1938" s="4" t="str">
        <f t="shared" si="3189"/>
        <v>CB$1920</v>
      </c>
      <c r="CC1938" s="4" t="str">
        <f t="shared" si="3189"/>
        <v>CC$1920</v>
      </c>
      <c r="CD1938" s="4" t="str">
        <f t="shared" si="3189"/>
        <v>CD$1920</v>
      </c>
      <c r="CE1938" s="4" t="str">
        <f t="shared" si="3189"/>
        <v>CE$1920</v>
      </c>
      <c r="CF1938" s="4" t="str">
        <f t="shared" ref="CF1938:CL1938" si="3190">ADDRESS(ROW(CF1920),COLUMN(CF1920),2)</f>
        <v>CF$1920</v>
      </c>
      <c r="CG1938" s="4" t="str">
        <f t="shared" si="3190"/>
        <v>CG$1920</v>
      </c>
      <c r="CH1938" s="4" t="str">
        <f t="shared" si="3190"/>
        <v>CH$1920</v>
      </c>
      <c r="CI1938" s="4" t="str">
        <f t="shared" si="3190"/>
        <v>CI$1920</v>
      </c>
      <c r="CJ1938" s="4" t="str">
        <f t="shared" si="3190"/>
        <v>CJ$1920</v>
      </c>
      <c r="CK1938" s="4" t="str">
        <f t="shared" si="3190"/>
        <v>CK$1920</v>
      </c>
      <c r="CL1938" s="4" t="str">
        <f t="shared" si="3190"/>
        <v>CL$1920</v>
      </c>
      <c r="CN1938" s="78"/>
      <c r="CO1938" s="80" t="str">
        <f t="shared" ref="CO1938:DL1938" si="3191">CO1912</f>
        <v>CO$16</v>
      </c>
      <c r="CP1938" s="80" t="str">
        <f t="shared" si="3191"/>
        <v>CP$16</v>
      </c>
      <c r="CQ1938" s="80" t="str">
        <f t="shared" si="3191"/>
        <v>CQ$16</v>
      </c>
      <c r="CR1938" s="80" t="str">
        <f t="shared" si="3191"/>
        <v>CR$16</v>
      </c>
      <c r="CS1938" s="80" t="str">
        <f t="shared" si="3191"/>
        <v>CS$16</v>
      </c>
      <c r="CT1938" s="80" t="str">
        <f t="shared" si="3191"/>
        <v>CT$16</v>
      </c>
      <c r="CU1938" s="80" t="str">
        <f t="shared" si="3191"/>
        <v>CU$16</v>
      </c>
      <c r="CV1938" s="80" t="str">
        <f t="shared" si="3191"/>
        <v>CV$16</v>
      </c>
      <c r="CW1938" s="80" t="str">
        <f t="shared" si="3191"/>
        <v>CW$16</v>
      </c>
      <c r="CX1938" s="80" t="str">
        <f t="shared" si="3191"/>
        <v>CX$16</v>
      </c>
      <c r="CY1938" s="80" t="str">
        <f t="shared" si="3191"/>
        <v>CY$16</v>
      </c>
      <c r="CZ1938" s="80" t="str">
        <f t="shared" si="3191"/>
        <v>CZ$16</v>
      </c>
      <c r="DA1938" s="80" t="str">
        <f t="shared" si="3191"/>
        <v>DA$16</v>
      </c>
      <c r="DB1938" s="80" t="str">
        <f t="shared" si="3191"/>
        <v>DB$16</v>
      </c>
      <c r="DC1938" s="80" t="str">
        <f t="shared" si="3191"/>
        <v>DC$16</v>
      </c>
      <c r="DD1938" s="80" t="str">
        <f t="shared" si="3191"/>
        <v>DD$16</v>
      </c>
      <c r="DE1938" s="80" t="str">
        <f t="shared" si="3191"/>
        <v>DE$16</v>
      </c>
      <c r="DF1938" s="80" t="str">
        <f t="shared" si="3191"/>
        <v>DF$16</v>
      </c>
      <c r="DG1938" s="80" t="str">
        <f t="shared" si="3191"/>
        <v>DG$16</v>
      </c>
      <c r="DH1938" s="80" t="str">
        <f t="shared" si="3191"/>
        <v>DH$16</v>
      </c>
      <c r="DI1938" s="80" t="str">
        <f t="shared" si="3191"/>
        <v>DI$16</v>
      </c>
      <c r="DJ1938" s="80" t="str">
        <f t="shared" si="3191"/>
        <v>DJ$16</v>
      </c>
      <c r="DK1938" s="80" t="str">
        <f t="shared" si="3191"/>
        <v>DK$16</v>
      </c>
      <c r="DL1938" s="80" t="str">
        <f t="shared" si="3191"/>
        <v>DL$16</v>
      </c>
    </row>
    <row r="1939" spans="1:116" x14ac:dyDescent="0.35">
      <c r="B1939" t="s">
        <v>332</v>
      </c>
      <c r="D1939" t="s">
        <v>545</v>
      </c>
      <c r="E1939" s="8" t="str">
        <f t="shared" si="3188"/>
        <v>1939 SEASON MONTHL-TR-R</v>
      </c>
      <c r="G1939" s="136" t="str">
        <f t="shared" ref="G1939:G1945" si="3192">G1913</f>
        <v>procedure</v>
      </c>
      <c r="K1939" s="53"/>
      <c r="L1939" s="53"/>
      <c r="M1939" s="53"/>
      <c r="N1939" s="53"/>
      <c r="O1939" s="53"/>
      <c r="P1939" s="53"/>
      <c r="R1939" s="24"/>
      <c r="S1939" s="80" t="str">
        <f>S1913</f>
        <v>S$17</v>
      </c>
      <c r="T1939" s="80" t="str">
        <f t="shared" ref="T1939:CE1939" si="3193">T1913</f>
        <v>T$17</v>
      </c>
      <c r="U1939" s="80" t="str">
        <f t="shared" si="3193"/>
        <v>U$17</v>
      </c>
      <c r="V1939" s="80" t="str">
        <f t="shared" si="3193"/>
        <v>V$17</v>
      </c>
      <c r="W1939" s="80" t="str">
        <f t="shared" si="3193"/>
        <v>W$17</v>
      </c>
      <c r="X1939" s="80" t="str">
        <f t="shared" si="3193"/>
        <v>X$17</v>
      </c>
      <c r="Y1939" s="80" t="str">
        <f t="shared" si="3193"/>
        <v>Y$17</v>
      </c>
      <c r="Z1939" s="80" t="str">
        <f t="shared" si="3193"/>
        <v>Z$17</v>
      </c>
      <c r="AA1939" s="80" t="str">
        <f t="shared" si="3193"/>
        <v>AA$17</v>
      </c>
      <c r="AB1939" s="80" t="str">
        <f t="shared" si="3193"/>
        <v>AB$17</v>
      </c>
      <c r="AC1939" s="80" t="str">
        <f t="shared" si="3193"/>
        <v>AC$17</v>
      </c>
      <c r="AD1939" s="80" t="str">
        <f t="shared" si="3193"/>
        <v>AD$17</v>
      </c>
      <c r="AE1939" s="80" t="str">
        <f t="shared" si="3193"/>
        <v>AE$17</v>
      </c>
      <c r="AF1939" s="80" t="str">
        <f t="shared" si="3193"/>
        <v>AF$17</v>
      </c>
      <c r="AG1939" s="80" t="str">
        <f t="shared" si="3193"/>
        <v>AG$17</v>
      </c>
      <c r="AH1939" s="80" t="str">
        <f t="shared" si="3193"/>
        <v>AH$17</v>
      </c>
      <c r="AI1939" s="80" t="str">
        <f t="shared" si="3193"/>
        <v>AI$17</v>
      </c>
      <c r="AJ1939" s="80" t="str">
        <f t="shared" si="3193"/>
        <v>AJ$17</v>
      </c>
      <c r="AK1939" s="80" t="str">
        <f t="shared" si="3193"/>
        <v>AK$17</v>
      </c>
      <c r="AL1939" s="80" t="str">
        <f t="shared" si="3193"/>
        <v>AL$17</v>
      </c>
      <c r="AM1939" s="80" t="str">
        <f t="shared" si="3193"/>
        <v>AM$17</v>
      </c>
      <c r="AN1939" s="80" t="str">
        <f t="shared" si="3193"/>
        <v>AN$17</v>
      </c>
      <c r="AO1939" s="80" t="str">
        <f t="shared" si="3193"/>
        <v>AO$17</v>
      </c>
      <c r="AP1939" s="80" t="str">
        <f t="shared" si="3193"/>
        <v>AP$17</v>
      </c>
      <c r="AQ1939" s="80" t="str">
        <f t="shared" si="3193"/>
        <v>AQ$17</v>
      </c>
      <c r="AR1939" s="80" t="str">
        <f t="shared" si="3193"/>
        <v>AR$17</v>
      </c>
      <c r="AS1939" s="80" t="str">
        <f t="shared" si="3193"/>
        <v>AS$17</v>
      </c>
      <c r="AT1939" s="80" t="str">
        <f t="shared" si="3193"/>
        <v>AT$17</v>
      </c>
      <c r="AU1939" s="80" t="str">
        <f t="shared" si="3193"/>
        <v>AU$17</v>
      </c>
      <c r="AV1939" s="80" t="str">
        <f t="shared" si="3193"/>
        <v>AV$17</v>
      </c>
      <c r="AW1939" s="80" t="str">
        <f t="shared" si="3193"/>
        <v>AW$17</v>
      </c>
      <c r="AX1939" s="80" t="str">
        <f t="shared" si="3193"/>
        <v>AX$17</v>
      </c>
      <c r="AY1939" s="80" t="str">
        <f t="shared" si="3193"/>
        <v>AY$17</v>
      </c>
      <c r="AZ1939" s="80" t="str">
        <f t="shared" si="3193"/>
        <v>AZ$17</v>
      </c>
      <c r="BA1939" s="80" t="str">
        <f t="shared" si="3193"/>
        <v>BA$17</v>
      </c>
      <c r="BB1939" s="80" t="str">
        <f t="shared" si="3193"/>
        <v>BB$17</v>
      </c>
      <c r="BC1939" s="80" t="str">
        <f t="shared" si="3193"/>
        <v>BC$17</v>
      </c>
      <c r="BD1939" s="80" t="str">
        <f t="shared" si="3193"/>
        <v>BD$17</v>
      </c>
      <c r="BE1939" s="80" t="str">
        <f t="shared" si="3193"/>
        <v>BE$17</v>
      </c>
      <c r="BF1939" s="80" t="str">
        <f t="shared" si="3193"/>
        <v>BF$17</v>
      </c>
      <c r="BG1939" s="80" t="str">
        <f t="shared" si="3193"/>
        <v>BG$17</v>
      </c>
      <c r="BH1939" s="80" t="str">
        <f t="shared" si="3193"/>
        <v>BH$17</v>
      </c>
      <c r="BI1939" s="80" t="str">
        <f t="shared" si="3193"/>
        <v>BI$17</v>
      </c>
      <c r="BJ1939" s="80" t="str">
        <f t="shared" si="3193"/>
        <v>BJ$17</v>
      </c>
      <c r="BK1939" s="80" t="str">
        <f t="shared" si="3193"/>
        <v>BK$17</v>
      </c>
      <c r="BL1939" s="80" t="str">
        <f t="shared" si="3193"/>
        <v>BL$17</v>
      </c>
      <c r="BM1939" s="80" t="str">
        <f t="shared" si="3193"/>
        <v>BM$17</v>
      </c>
      <c r="BN1939" s="80" t="str">
        <f t="shared" si="3193"/>
        <v>BN$17</v>
      </c>
      <c r="BO1939" s="80" t="str">
        <f t="shared" si="3193"/>
        <v>BO$17</v>
      </c>
      <c r="BP1939" s="80" t="str">
        <f t="shared" si="3193"/>
        <v>BP$17</v>
      </c>
      <c r="BQ1939" s="80" t="str">
        <f t="shared" si="3193"/>
        <v>BQ$17</v>
      </c>
      <c r="BR1939" s="80" t="str">
        <f t="shared" si="3193"/>
        <v>BR$17</v>
      </c>
      <c r="BS1939" s="80" t="str">
        <f t="shared" si="3193"/>
        <v>BS$17</v>
      </c>
      <c r="BT1939" s="80" t="str">
        <f t="shared" si="3193"/>
        <v>BT$17</v>
      </c>
      <c r="BU1939" s="80" t="str">
        <f t="shared" si="3193"/>
        <v>BU$17</v>
      </c>
      <c r="BV1939" s="80" t="str">
        <f t="shared" si="3193"/>
        <v>BV$17</v>
      </c>
      <c r="BW1939" s="80" t="str">
        <f t="shared" si="3193"/>
        <v>BW$17</v>
      </c>
      <c r="BX1939" s="80" t="str">
        <f t="shared" si="3193"/>
        <v>BX$17</v>
      </c>
      <c r="BY1939" s="80" t="str">
        <f t="shared" si="3193"/>
        <v>BY$17</v>
      </c>
      <c r="BZ1939" s="80" t="str">
        <f t="shared" si="3193"/>
        <v>BZ$17</v>
      </c>
      <c r="CA1939" s="80" t="str">
        <f t="shared" si="3193"/>
        <v>CA$17</v>
      </c>
      <c r="CB1939" s="80" t="str">
        <f t="shared" si="3193"/>
        <v>CB$17</v>
      </c>
      <c r="CC1939" s="80" t="str">
        <f t="shared" si="3193"/>
        <v>CC$17</v>
      </c>
      <c r="CD1939" s="80" t="str">
        <f t="shared" si="3193"/>
        <v>CD$17</v>
      </c>
      <c r="CE1939" s="80" t="str">
        <f t="shared" si="3193"/>
        <v>CE$17</v>
      </c>
      <c r="CF1939" s="80" t="str">
        <f t="shared" ref="CF1939:CL1939" si="3194">CF1913</f>
        <v>CF$17</v>
      </c>
      <c r="CG1939" s="80" t="str">
        <f t="shared" si="3194"/>
        <v>CG$17</v>
      </c>
      <c r="CH1939" s="80" t="str">
        <f t="shared" si="3194"/>
        <v>CH$17</v>
      </c>
      <c r="CI1939" s="80" t="str">
        <f t="shared" si="3194"/>
        <v>CI$17</v>
      </c>
      <c r="CJ1939" s="80" t="str">
        <f t="shared" si="3194"/>
        <v>CJ$17</v>
      </c>
      <c r="CK1939" s="80" t="str">
        <f t="shared" si="3194"/>
        <v>CK$17</v>
      </c>
      <c r="CL1939" s="80" t="str">
        <f t="shared" si="3194"/>
        <v>CL$17</v>
      </c>
      <c r="CO1939" s="212" t="e">
        <f>ADDRESS(ROW(#REF!),COLUMN(#REF!),2)</f>
        <v>#REF!</v>
      </c>
      <c r="CP1939" s="212" t="e">
        <f>ADDRESS(ROW(#REF!),COLUMN(#REF!),2)</f>
        <v>#REF!</v>
      </c>
      <c r="CQ1939" s="212" t="e">
        <f>ADDRESS(ROW(#REF!),COLUMN(#REF!),2)</f>
        <v>#REF!</v>
      </c>
      <c r="CR1939" s="212" t="e">
        <f>ADDRESS(ROW(#REF!),COLUMN(#REF!),2)</f>
        <v>#REF!</v>
      </c>
      <c r="CS1939" s="212" t="e">
        <f>ADDRESS(ROW(#REF!),COLUMN(#REF!),2)</f>
        <v>#REF!</v>
      </c>
      <c r="CT1939" s="212" t="e">
        <f>ADDRESS(ROW(#REF!),COLUMN(#REF!),2)</f>
        <v>#REF!</v>
      </c>
      <c r="CU1939" s="212" t="e">
        <f>ADDRESS(ROW(#REF!),COLUMN(#REF!),2)</f>
        <v>#REF!</v>
      </c>
      <c r="CV1939" s="212" t="e">
        <f>ADDRESS(ROW(#REF!),COLUMN(#REF!),2)</f>
        <v>#REF!</v>
      </c>
      <c r="CW1939" s="212" t="e">
        <f>ADDRESS(ROW(#REF!),COLUMN(#REF!),2)</f>
        <v>#REF!</v>
      </c>
      <c r="CX1939" s="212" t="e">
        <f>ADDRESS(ROW(#REF!),COLUMN(#REF!),2)</f>
        <v>#REF!</v>
      </c>
      <c r="CY1939" s="212" t="e">
        <f>ADDRESS(ROW(#REF!),COLUMN(#REF!),2)</f>
        <v>#REF!</v>
      </c>
      <c r="CZ1939" s="212" t="e">
        <f>ADDRESS(ROW(#REF!),COLUMN(#REF!),2)</f>
        <v>#REF!</v>
      </c>
      <c r="DA1939" s="212" t="e">
        <f>ADDRESS(ROW(#REF!),COLUMN(#REF!),2)</f>
        <v>#REF!</v>
      </c>
      <c r="DB1939" s="212" t="e">
        <f>ADDRESS(ROW(#REF!),COLUMN(#REF!),2)</f>
        <v>#REF!</v>
      </c>
      <c r="DC1939" s="212" t="e">
        <f>ADDRESS(ROW(#REF!),COLUMN(#REF!),2)</f>
        <v>#REF!</v>
      </c>
      <c r="DD1939" s="212" t="e">
        <f>ADDRESS(ROW(#REF!),COLUMN(#REF!),2)</f>
        <v>#REF!</v>
      </c>
      <c r="DE1939" s="212" t="e">
        <f>ADDRESS(ROW(#REF!),COLUMN(#REF!),2)</f>
        <v>#REF!</v>
      </c>
      <c r="DF1939" s="212" t="e">
        <f>ADDRESS(ROW(#REF!),COLUMN(#REF!),2)</f>
        <v>#REF!</v>
      </c>
      <c r="DG1939" s="212" t="e">
        <f>ADDRESS(ROW(#REF!),COLUMN(#REF!),2)</f>
        <v>#REF!</v>
      </c>
      <c r="DH1939" s="212" t="e">
        <f>ADDRESS(ROW(#REF!),COLUMN(#REF!),2)</f>
        <v>#REF!</v>
      </c>
      <c r="DI1939" s="212" t="e">
        <f>ADDRESS(ROW(#REF!),COLUMN(#REF!),2)</f>
        <v>#REF!</v>
      </c>
      <c r="DJ1939" s="212" t="e">
        <f>ADDRESS(ROW(#REF!),COLUMN(#REF!),2)</f>
        <v>#REF!</v>
      </c>
      <c r="DK1939" s="212" t="e">
        <f>ADDRESS(ROW(#REF!),COLUMN(#REF!),2)</f>
        <v>#REF!</v>
      </c>
      <c r="DL1939" s="212" t="e">
        <f>ADDRESS(ROW(#REF!),COLUMN(#REF!),2)</f>
        <v>#REF!</v>
      </c>
    </row>
    <row r="1940" spans="1:116" x14ac:dyDescent="0.35">
      <c r="B1940" t="s">
        <v>332</v>
      </c>
      <c r="D1940" t="s">
        <v>545</v>
      </c>
      <c r="E1940" s="8" t="str">
        <f t="shared" si="3188"/>
        <v>1940 SEASON MONTHL-TR-R</v>
      </c>
      <c r="G1940" s="136" t="str">
        <f t="shared" si="3192"/>
        <v>Primary revenue driver</v>
      </c>
      <c r="H1940" s="12"/>
      <c r="I1940" s="60"/>
      <c r="J1940" s="60"/>
      <c r="K1940" s="15"/>
      <c r="L1940" s="15"/>
      <c r="M1940" s="15"/>
      <c r="N1940" s="15"/>
      <c r="O1940" s="15"/>
      <c r="P1940" s="15"/>
      <c r="R1940" s="15"/>
      <c r="S1940" s="80"/>
      <c r="T1940" s="80"/>
      <c r="U1940" s="80"/>
      <c r="V1940" s="80"/>
      <c r="W1940" s="80"/>
      <c r="X1940" s="80"/>
      <c r="Y1940" s="80"/>
      <c r="Z1940" s="80"/>
      <c r="AA1940" s="80"/>
      <c r="AB1940" s="80"/>
      <c r="AC1940" s="80"/>
      <c r="AD1940" s="80"/>
      <c r="AE1940" s="80"/>
      <c r="AF1940" s="80"/>
      <c r="AG1940" s="80"/>
      <c r="AH1940" s="80"/>
      <c r="AI1940" s="80"/>
      <c r="AJ1940" s="80"/>
      <c r="AK1940" s="80"/>
      <c r="AL1940" s="80"/>
      <c r="AM1940" s="80"/>
      <c r="AN1940" s="80"/>
      <c r="AO1940" s="80"/>
      <c r="AP1940" s="80"/>
      <c r="AQ1940" s="80"/>
      <c r="AR1940" s="80"/>
      <c r="AS1940" s="80"/>
      <c r="AT1940" s="80"/>
      <c r="AU1940" s="80"/>
      <c r="AV1940" s="80"/>
      <c r="AW1940" s="80"/>
      <c r="AX1940" s="80"/>
      <c r="AY1940" s="80"/>
      <c r="AZ1940" s="80"/>
      <c r="BA1940" s="80"/>
      <c r="BB1940" s="80"/>
      <c r="BC1940" s="80"/>
      <c r="BD1940" s="80"/>
      <c r="BE1940" s="80"/>
      <c r="BF1940" s="80"/>
      <c r="BG1940" s="80"/>
      <c r="BH1940" s="80"/>
      <c r="BI1940" s="80"/>
      <c r="BJ1940" s="80"/>
      <c r="BK1940" s="80"/>
      <c r="BL1940" s="80"/>
      <c r="BM1940" s="80"/>
      <c r="BN1940" s="80"/>
      <c r="BO1940" s="80"/>
      <c r="BP1940" s="80"/>
      <c r="BQ1940" s="80"/>
      <c r="BR1940" s="80"/>
      <c r="BS1940" s="80"/>
      <c r="BT1940" s="80"/>
      <c r="BU1940" s="80"/>
      <c r="BV1940" s="80"/>
      <c r="BW1940" s="80"/>
      <c r="BX1940" s="80"/>
      <c r="BY1940" s="80"/>
      <c r="BZ1940" s="80"/>
      <c r="CA1940" s="80"/>
      <c r="CB1940" s="80"/>
      <c r="CC1940" s="80"/>
      <c r="CD1940" s="80"/>
      <c r="CE1940" s="80"/>
      <c r="CF1940" s="80"/>
      <c r="CG1940" s="80"/>
      <c r="CH1940" s="80"/>
      <c r="CI1940" s="80"/>
      <c r="CJ1940" s="80"/>
      <c r="CK1940" s="80"/>
      <c r="CL1940" s="80"/>
      <c r="CN1940" s="60"/>
    </row>
    <row r="1941" spans="1:116" x14ac:dyDescent="0.35">
      <c r="B1941" t="s">
        <v>332</v>
      </c>
      <c r="D1941" t="s">
        <v>545</v>
      </c>
      <c r="E1941" s="8" t="str">
        <f t="shared" si="3188"/>
        <v>1941 SEASON MONTHL-TR-R</v>
      </c>
      <c r="G1941" s="136" t="str">
        <f t="shared" si="3192"/>
        <v>Primary volume driver</v>
      </c>
      <c r="H1941" s="12"/>
      <c r="I1941" s="60"/>
      <c r="J1941" s="60"/>
      <c r="K1941" s="15"/>
      <c r="L1941" s="15"/>
      <c r="M1941" s="15"/>
      <c r="N1941" s="15"/>
      <c r="O1941" s="15"/>
      <c r="P1941" s="15"/>
      <c r="R1941" s="15"/>
      <c r="S1941" s="76"/>
      <c r="T1941" s="76"/>
      <c r="U1941" s="76"/>
      <c r="V1941" s="76"/>
      <c r="W1941" s="76"/>
      <c r="X1941" s="76"/>
      <c r="Y1941" s="76"/>
      <c r="Z1941" s="76"/>
      <c r="AA1941" s="76"/>
      <c r="AB1941" s="76"/>
      <c r="AC1941" s="76"/>
      <c r="AD1941" s="76"/>
      <c r="AE1941" s="76"/>
      <c r="AF1941" s="76"/>
      <c r="AG1941" s="76"/>
      <c r="AH1941" s="76"/>
      <c r="AI1941" s="76"/>
      <c r="AJ1941" s="76"/>
      <c r="AK1941" s="76"/>
      <c r="AL1941" s="76"/>
      <c r="AM1941" s="76"/>
      <c r="AN1941" s="76"/>
      <c r="AO1941" s="76"/>
      <c r="AP1941" s="76"/>
      <c r="AQ1941" s="76"/>
      <c r="AR1941" s="76"/>
      <c r="AS1941" s="76"/>
      <c r="AT1941" s="76"/>
      <c r="AU1941" s="76"/>
      <c r="AV1941" s="76"/>
      <c r="AW1941" s="76"/>
      <c r="AX1941" s="76"/>
      <c r="AY1941" s="76"/>
      <c r="AZ1941" s="76"/>
      <c r="BA1941" s="76"/>
      <c r="BB1941" s="76"/>
      <c r="BC1941" s="76"/>
      <c r="BD1941" s="76"/>
      <c r="BE1941" s="76"/>
      <c r="BF1941" s="76"/>
      <c r="BG1941" s="76"/>
      <c r="BH1941" s="76"/>
      <c r="BI1941" s="76"/>
      <c r="BJ1941" s="76"/>
      <c r="BK1941" s="76"/>
      <c r="BL1941" s="76"/>
      <c r="BM1941" s="76"/>
      <c r="BN1941" s="76"/>
      <c r="BO1941" s="76"/>
      <c r="BP1941" s="76"/>
      <c r="BQ1941" s="76"/>
      <c r="BR1941" s="76"/>
      <c r="BS1941" s="76"/>
      <c r="BT1941" s="76"/>
      <c r="BU1941" s="76"/>
      <c r="BV1941" s="76"/>
      <c r="BW1941" s="76"/>
      <c r="BX1941" s="76"/>
      <c r="BY1941" s="76"/>
      <c r="BZ1941" s="76"/>
      <c r="CA1941" s="76"/>
      <c r="CB1941" s="76"/>
      <c r="CC1941" s="76"/>
      <c r="CD1941" s="76"/>
      <c r="CE1941" s="76"/>
      <c r="CF1941" s="76"/>
      <c r="CG1941" s="76"/>
      <c r="CH1941" s="76"/>
      <c r="CI1941" s="76"/>
      <c r="CJ1941" s="76"/>
      <c r="CK1941" s="76"/>
      <c r="CL1941" s="76"/>
      <c r="CN1941" s="60"/>
      <c r="CO1941" s="76"/>
      <c r="CP1941" s="76"/>
      <c r="CQ1941" s="76"/>
      <c r="CR1941" s="76"/>
      <c r="CS1941" s="76"/>
      <c r="CT1941" s="76"/>
      <c r="CU1941" s="76"/>
      <c r="CV1941" s="76"/>
      <c r="CW1941" s="76"/>
      <c r="CX1941" s="76"/>
      <c r="CY1941" s="76"/>
      <c r="CZ1941" s="76"/>
      <c r="DA1941" s="76"/>
      <c r="DB1941" s="76"/>
      <c r="DC1941" s="76"/>
      <c r="DD1941" s="76"/>
      <c r="DE1941" s="76"/>
      <c r="DF1941" s="76"/>
      <c r="DG1941" s="76"/>
      <c r="DH1941" s="76"/>
      <c r="DI1941" s="76"/>
      <c r="DJ1941" s="76"/>
      <c r="DK1941" s="76"/>
      <c r="DL1941" s="76"/>
    </row>
    <row r="1942" spans="1:116" x14ac:dyDescent="0.35">
      <c r="B1942" t="s">
        <v>332</v>
      </c>
      <c r="D1942" t="s">
        <v>545</v>
      </c>
      <c r="E1942" s="8" t="str">
        <f t="shared" si="3188"/>
        <v>1942 SEASON MONTHL-TR-R</v>
      </c>
      <c r="G1942" s="136" t="str">
        <f t="shared" si="3192"/>
        <v>(Secondary label)</v>
      </c>
      <c r="H1942" s="12"/>
      <c r="I1942" s="60"/>
      <c r="J1942" s="60"/>
      <c r="K1942" s="15"/>
      <c r="L1942" s="15"/>
      <c r="M1942" s="15"/>
      <c r="N1942" s="15"/>
      <c r="O1942" s="15"/>
      <c r="P1942" s="15"/>
      <c r="R1942" s="15"/>
      <c r="S1942" s="80" t="str">
        <f>S1916</f>
        <v>S$18</v>
      </c>
      <c r="T1942" s="80" t="str">
        <f t="shared" ref="T1942:CE1942" si="3195">T1916</f>
        <v>T$18</v>
      </c>
      <c r="U1942" s="80" t="str">
        <f t="shared" si="3195"/>
        <v>U$18</v>
      </c>
      <c r="V1942" s="80" t="str">
        <f t="shared" si="3195"/>
        <v>V$18</v>
      </c>
      <c r="W1942" s="80" t="str">
        <f t="shared" si="3195"/>
        <v>W$18</v>
      </c>
      <c r="X1942" s="80" t="str">
        <f t="shared" si="3195"/>
        <v>X$18</v>
      </c>
      <c r="Y1942" s="80" t="str">
        <f t="shared" si="3195"/>
        <v>Y$18</v>
      </c>
      <c r="Z1942" s="80" t="str">
        <f t="shared" si="3195"/>
        <v>Z$18</v>
      </c>
      <c r="AA1942" s="80" t="str">
        <f t="shared" si="3195"/>
        <v>AA$18</v>
      </c>
      <c r="AB1942" s="80" t="str">
        <f t="shared" si="3195"/>
        <v>AB$18</v>
      </c>
      <c r="AC1942" s="80" t="str">
        <f t="shared" si="3195"/>
        <v>AC$18</v>
      </c>
      <c r="AD1942" s="80" t="str">
        <f t="shared" si="3195"/>
        <v>AD$18</v>
      </c>
      <c r="AE1942" s="80" t="str">
        <f t="shared" si="3195"/>
        <v>AE$18</v>
      </c>
      <c r="AF1942" s="80" t="str">
        <f t="shared" si="3195"/>
        <v>AF$18</v>
      </c>
      <c r="AG1942" s="80" t="str">
        <f t="shared" si="3195"/>
        <v>AG$18</v>
      </c>
      <c r="AH1942" s="80" t="str">
        <f t="shared" si="3195"/>
        <v>AH$18</v>
      </c>
      <c r="AI1942" s="80" t="str">
        <f t="shared" si="3195"/>
        <v>AI$18</v>
      </c>
      <c r="AJ1942" s="80" t="str">
        <f t="shared" si="3195"/>
        <v>AJ$18</v>
      </c>
      <c r="AK1942" s="80" t="str">
        <f t="shared" si="3195"/>
        <v>AK$18</v>
      </c>
      <c r="AL1942" s="80" t="str">
        <f t="shared" si="3195"/>
        <v>AL$18</v>
      </c>
      <c r="AM1942" s="80" t="str">
        <f t="shared" si="3195"/>
        <v>AM$18</v>
      </c>
      <c r="AN1942" s="80" t="str">
        <f t="shared" si="3195"/>
        <v>AN$18</v>
      </c>
      <c r="AO1942" s="80" t="str">
        <f t="shared" si="3195"/>
        <v>AO$18</v>
      </c>
      <c r="AP1942" s="80" t="str">
        <f t="shared" si="3195"/>
        <v>AP$18</v>
      </c>
      <c r="AQ1942" s="80" t="str">
        <f t="shared" si="3195"/>
        <v>AQ$18</v>
      </c>
      <c r="AR1942" s="80" t="str">
        <f t="shared" si="3195"/>
        <v>AR$18</v>
      </c>
      <c r="AS1942" s="80" t="str">
        <f t="shared" si="3195"/>
        <v>AS$18</v>
      </c>
      <c r="AT1942" s="80" t="str">
        <f t="shared" si="3195"/>
        <v>AT$18</v>
      </c>
      <c r="AU1942" s="80" t="str">
        <f t="shared" si="3195"/>
        <v>AU$18</v>
      </c>
      <c r="AV1942" s="80" t="str">
        <f t="shared" si="3195"/>
        <v>AV$18</v>
      </c>
      <c r="AW1942" s="80" t="str">
        <f t="shared" si="3195"/>
        <v>AW$18</v>
      </c>
      <c r="AX1942" s="80" t="str">
        <f t="shared" si="3195"/>
        <v>AX$18</v>
      </c>
      <c r="AY1942" s="80" t="str">
        <f t="shared" si="3195"/>
        <v>AY$18</v>
      </c>
      <c r="AZ1942" s="80" t="str">
        <f t="shared" si="3195"/>
        <v>AZ$18</v>
      </c>
      <c r="BA1942" s="80" t="str">
        <f t="shared" si="3195"/>
        <v>BA$18</v>
      </c>
      <c r="BB1942" s="80" t="str">
        <f t="shared" si="3195"/>
        <v>BB$18</v>
      </c>
      <c r="BC1942" s="80" t="str">
        <f t="shared" si="3195"/>
        <v>BC$18</v>
      </c>
      <c r="BD1942" s="80" t="str">
        <f t="shared" si="3195"/>
        <v>BD$18</v>
      </c>
      <c r="BE1942" s="80" t="str">
        <f t="shared" si="3195"/>
        <v>BE$18</v>
      </c>
      <c r="BF1942" s="80" t="str">
        <f t="shared" si="3195"/>
        <v>BF$18</v>
      </c>
      <c r="BG1942" s="80" t="str">
        <f t="shared" si="3195"/>
        <v>BG$18</v>
      </c>
      <c r="BH1942" s="80" t="str">
        <f t="shared" si="3195"/>
        <v>BH$18</v>
      </c>
      <c r="BI1942" s="80" t="str">
        <f t="shared" si="3195"/>
        <v>BI$18</v>
      </c>
      <c r="BJ1942" s="80" t="str">
        <f t="shared" si="3195"/>
        <v>BJ$18</v>
      </c>
      <c r="BK1942" s="80" t="str">
        <f t="shared" si="3195"/>
        <v>BK$18</v>
      </c>
      <c r="BL1942" s="80" t="str">
        <f t="shared" si="3195"/>
        <v>BL$18</v>
      </c>
      <c r="BM1942" s="80" t="str">
        <f t="shared" si="3195"/>
        <v>BM$18</v>
      </c>
      <c r="BN1942" s="80" t="str">
        <f t="shared" si="3195"/>
        <v>BN$18</v>
      </c>
      <c r="BO1942" s="80" t="str">
        <f t="shared" si="3195"/>
        <v>BO$18</v>
      </c>
      <c r="BP1942" s="80" t="str">
        <f t="shared" si="3195"/>
        <v>BP$18</v>
      </c>
      <c r="BQ1942" s="80" t="str">
        <f t="shared" si="3195"/>
        <v>BQ$18</v>
      </c>
      <c r="BR1942" s="80" t="str">
        <f t="shared" si="3195"/>
        <v>BR$18</v>
      </c>
      <c r="BS1942" s="80" t="str">
        <f t="shared" si="3195"/>
        <v>BS$18</v>
      </c>
      <c r="BT1942" s="80" t="str">
        <f t="shared" si="3195"/>
        <v>BT$18</v>
      </c>
      <c r="BU1942" s="80" t="str">
        <f t="shared" si="3195"/>
        <v>BU$18</v>
      </c>
      <c r="BV1942" s="80" t="str">
        <f t="shared" si="3195"/>
        <v>BV$18</v>
      </c>
      <c r="BW1942" s="80" t="str">
        <f t="shared" si="3195"/>
        <v>BW$18</v>
      </c>
      <c r="BX1942" s="80" t="str">
        <f t="shared" si="3195"/>
        <v>BX$18</v>
      </c>
      <c r="BY1942" s="80" t="str">
        <f t="shared" si="3195"/>
        <v>BY$18</v>
      </c>
      <c r="BZ1942" s="80" t="str">
        <f t="shared" si="3195"/>
        <v>BZ$18</v>
      </c>
      <c r="CA1942" s="80" t="str">
        <f t="shared" si="3195"/>
        <v>CA$18</v>
      </c>
      <c r="CB1942" s="80" t="str">
        <f t="shared" si="3195"/>
        <v>CB$18</v>
      </c>
      <c r="CC1942" s="80" t="str">
        <f t="shared" si="3195"/>
        <v>CC$18</v>
      </c>
      <c r="CD1942" s="80" t="str">
        <f t="shared" si="3195"/>
        <v>CD$18</v>
      </c>
      <c r="CE1942" s="80" t="str">
        <f t="shared" si="3195"/>
        <v>CE$18</v>
      </c>
      <c r="CF1942" s="80" t="str">
        <f t="shared" ref="CF1942:CL1942" si="3196">CF1916</f>
        <v>CF$18</v>
      </c>
      <c r="CG1942" s="80" t="str">
        <f t="shared" si="3196"/>
        <v>CG$18</v>
      </c>
      <c r="CH1942" s="80" t="str">
        <f t="shared" si="3196"/>
        <v>CH$18</v>
      </c>
      <c r="CI1942" s="80" t="str">
        <f t="shared" si="3196"/>
        <v>CI$18</v>
      </c>
      <c r="CJ1942" s="80" t="str">
        <f t="shared" si="3196"/>
        <v>CJ$18</v>
      </c>
      <c r="CK1942" s="80" t="str">
        <f t="shared" si="3196"/>
        <v>CK$18</v>
      </c>
      <c r="CL1942" s="80" t="str">
        <f t="shared" si="3196"/>
        <v>CL$18</v>
      </c>
      <c r="CN1942" s="60"/>
      <c r="CO1942" s="76"/>
      <c r="CP1942" s="76"/>
      <c r="CQ1942" s="76"/>
      <c r="CR1942" s="76"/>
      <c r="CS1942" s="76"/>
      <c r="CT1942" s="76"/>
      <c r="CU1942" s="76"/>
      <c r="CV1942" s="76"/>
      <c r="CW1942" s="76"/>
      <c r="CX1942" s="76"/>
      <c r="CY1942" s="76"/>
      <c r="CZ1942" s="76"/>
      <c r="DA1942" s="76"/>
      <c r="DB1942" s="76"/>
      <c r="DC1942" s="76"/>
      <c r="DD1942" s="76"/>
      <c r="DE1942" s="76"/>
      <c r="DF1942" s="76"/>
      <c r="DG1942" s="76"/>
      <c r="DH1942" s="76"/>
      <c r="DI1942" s="76"/>
      <c r="DJ1942" s="76"/>
      <c r="DK1942" s="76"/>
      <c r="DL1942" s="76"/>
    </row>
    <row r="1943" spans="1:116" x14ac:dyDescent="0.35">
      <c r="B1943" t="s">
        <v>332</v>
      </c>
      <c r="D1943" t="s">
        <v>545</v>
      </c>
      <c r="E1943" s="8" t="str">
        <f t="shared" si="3188"/>
        <v>1943 SEASON MONTHL-TR-R</v>
      </c>
      <c r="G1943" s="136" t="str">
        <f t="shared" si="3192"/>
        <v xml:space="preserve">secondary unit </v>
      </c>
      <c r="H1943" s="12"/>
      <c r="I1943" s="60"/>
      <c r="J1943" s="60"/>
      <c r="K1943" s="15"/>
      <c r="L1943" s="15"/>
      <c r="M1943" s="15"/>
      <c r="N1943" s="15"/>
      <c r="O1943" s="15"/>
      <c r="P1943" s="15"/>
      <c r="R1943" s="15"/>
      <c r="S1943" s="80" t="str">
        <f>S1917</f>
        <v>S$19</v>
      </c>
      <c r="T1943" s="80" t="str">
        <f t="shared" ref="T1943:CE1943" si="3197">T1917</f>
        <v>T$19</v>
      </c>
      <c r="U1943" s="80" t="str">
        <f t="shared" si="3197"/>
        <v>U$19</v>
      </c>
      <c r="V1943" s="80" t="str">
        <f t="shared" si="3197"/>
        <v>V$19</v>
      </c>
      <c r="W1943" s="80" t="str">
        <f t="shared" si="3197"/>
        <v>W$19</v>
      </c>
      <c r="X1943" s="80" t="str">
        <f t="shared" si="3197"/>
        <v>X$19</v>
      </c>
      <c r="Y1943" s="80" t="str">
        <f t="shared" si="3197"/>
        <v>Y$19</v>
      </c>
      <c r="Z1943" s="80" t="str">
        <f t="shared" si="3197"/>
        <v>Z$19</v>
      </c>
      <c r="AA1943" s="80" t="str">
        <f t="shared" si="3197"/>
        <v>AA$19</v>
      </c>
      <c r="AB1943" s="80" t="str">
        <f t="shared" si="3197"/>
        <v>AB$19</v>
      </c>
      <c r="AC1943" s="80" t="str">
        <f t="shared" si="3197"/>
        <v>AC$19</v>
      </c>
      <c r="AD1943" s="80" t="str">
        <f t="shared" si="3197"/>
        <v>AD$19</v>
      </c>
      <c r="AE1943" s="80" t="str">
        <f t="shared" si="3197"/>
        <v>AE$19</v>
      </c>
      <c r="AF1943" s="80" t="str">
        <f t="shared" si="3197"/>
        <v>AF$19</v>
      </c>
      <c r="AG1943" s="80" t="str">
        <f t="shared" si="3197"/>
        <v>AG$19</v>
      </c>
      <c r="AH1943" s="80" t="str">
        <f t="shared" si="3197"/>
        <v>AH$19</v>
      </c>
      <c r="AI1943" s="80" t="str">
        <f t="shared" si="3197"/>
        <v>AI$19</v>
      </c>
      <c r="AJ1943" s="80" t="str">
        <f t="shared" si="3197"/>
        <v>AJ$19</v>
      </c>
      <c r="AK1943" s="80" t="str">
        <f t="shared" si="3197"/>
        <v>AK$19</v>
      </c>
      <c r="AL1943" s="80" t="str">
        <f t="shared" si="3197"/>
        <v>AL$19</v>
      </c>
      <c r="AM1943" s="80" t="str">
        <f t="shared" si="3197"/>
        <v>AM$19</v>
      </c>
      <c r="AN1943" s="80" t="str">
        <f t="shared" si="3197"/>
        <v>AN$19</v>
      </c>
      <c r="AO1943" s="80" t="str">
        <f t="shared" si="3197"/>
        <v>AO$19</v>
      </c>
      <c r="AP1943" s="80" t="str">
        <f t="shared" si="3197"/>
        <v>AP$19</v>
      </c>
      <c r="AQ1943" s="80" t="str">
        <f t="shared" si="3197"/>
        <v>AQ$19</v>
      </c>
      <c r="AR1943" s="80" t="str">
        <f t="shared" si="3197"/>
        <v>AR$19</v>
      </c>
      <c r="AS1943" s="80" t="str">
        <f t="shared" si="3197"/>
        <v>AS$19</v>
      </c>
      <c r="AT1943" s="80" t="str">
        <f t="shared" si="3197"/>
        <v>AT$19</v>
      </c>
      <c r="AU1943" s="80" t="str">
        <f t="shared" si="3197"/>
        <v>AU$19</v>
      </c>
      <c r="AV1943" s="80" t="str">
        <f t="shared" si="3197"/>
        <v>AV$19</v>
      </c>
      <c r="AW1943" s="80" t="str">
        <f t="shared" si="3197"/>
        <v>AW$19</v>
      </c>
      <c r="AX1943" s="80" t="str">
        <f t="shared" si="3197"/>
        <v>AX$19</v>
      </c>
      <c r="AY1943" s="80" t="str">
        <f t="shared" si="3197"/>
        <v>AY$19</v>
      </c>
      <c r="AZ1943" s="80" t="str">
        <f t="shared" si="3197"/>
        <v>AZ$19</v>
      </c>
      <c r="BA1943" s="80" t="str">
        <f t="shared" si="3197"/>
        <v>BA$19</v>
      </c>
      <c r="BB1943" s="80" t="str">
        <f t="shared" si="3197"/>
        <v>BB$19</v>
      </c>
      <c r="BC1943" s="80" t="str">
        <f t="shared" si="3197"/>
        <v>BC$19</v>
      </c>
      <c r="BD1943" s="80" t="str">
        <f t="shared" si="3197"/>
        <v>BD$19</v>
      </c>
      <c r="BE1943" s="80" t="str">
        <f t="shared" si="3197"/>
        <v>BE$19</v>
      </c>
      <c r="BF1943" s="80" t="str">
        <f t="shared" si="3197"/>
        <v>BF$19</v>
      </c>
      <c r="BG1943" s="80" t="str">
        <f t="shared" si="3197"/>
        <v>BG$19</v>
      </c>
      <c r="BH1943" s="80" t="str">
        <f t="shared" si="3197"/>
        <v>BH$19</v>
      </c>
      <c r="BI1943" s="80" t="str">
        <f t="shared" si="3197"/>
        <v>BI$19</v>
      </c>
      <c r="BJ1943" s="80" t="str">
        <f t="shared" si="3197"/>
        <v>BJ$19</v>
      </c>
      <c r="BK1943" s="80" t="str">
        <f t="shared" si="3197"/>
        <v>BK$19</v>
      </c>
      <c r="BL1943" s="80" t="str">
        <f t="shared" si="3197"/>
        <v>BL$19</v>
      </c>
      <c r="BM1943" s="80" t="str">
        <f t="shared" si="3197"/>
        <v>BM$19</v>
      </c>
      <c r="BN1943" s="80" t="str">
        <f t="shared" si="3197"/>
        <v>BN$19</v>
      </c>
      <c r="BO1943" s="80" t="str">
        <f t="shared" si="3197"/>
        <v>BO$19</v>
      </c>
      <c r="BP1943" s="80" t="str">
        <f t="shared" si="3197"/>
        <v>BP$19</v>
      </c>
      <c r="BQ1943" s="80" t="str">
        <f t="shared" si="3197"/>
        <v>BQ$19</v>
      </c>
      <c r="BR1943" s="80" t="str">
        <f t="shared" si="3197"/>
        <v>BR$19</v>
      </c>
      <c r="BS1943" s="80" t="str">
        <f t="shared" si="3197"/>
        <v>BS$19</v>
      </c>
      <c r="BT1943" s="80" t="str">
        <f t="shared" si="3197"/>
        <v>BT$19</v>
      </c>
      <c r="BU1943" s="80" t="str">
        <f t="shared" si="3197"/>
        <v>BU$19</v>
      </c>
      <c r="BV1943" s="80" t="str">
        <f t="shared" si="3197"/>
        <v>BV$19</v>
      </c>
      <c r="BW1943" s="80" t="str">
        <f t="shared" si="3197"/>
        <v>BW$19</v>
      </c>
      <c r="BX1943" s="80" t="str">
        <f t="shared" si="3197"/>
        <v>BX$19</v>
      </c>
      <c r="BY1943" s="80" t="str">
        <f t="shared" si="3197"/>
        <v>BY$19</v>
      </c>
      <c r="BZ1943" s="80" t="str">
        <f t="shared" si="3197"/>
        <v>BZ$19</v>
      </c>
      <c r="CA1943" s="80" t="str">
        <f t="shared" si="3197"/>
        <v>CA$19</v>
      </c>
      <c r="CB1943" s="80" t="str">
        <f t="shared" si="3197"/>
        <v>CB$19</v>
      </c>
      <c r="CC1943" s="80" t="str">
        <f t="shared" si="3197"/>
        <v>CC$19</v>
      </c>
      <c r="CD1943" s="80" t="str">
        <f t="shared" si="3197"/>
        <v>CD$19</v>
      </c>
      <c r="CE1943" s="80" t="str">
        <f t="shared" si="3197"/>
        <v>CE$19</v>
      </c>
      <c r="CF1943" s="80" t="str">
        <f t="shared" ref="CF1943:CL1943" si="3198">CF1917</f>
        <v>CF$19</v>
      </c>
      <c r="CG1943" s="80" t="str">
        <f t="shared" si="3198"/>
        <v>CG$19</v>
      </c>
      <c r="CH1943" s="80" t="str">
        <f t="shared" si="3198"/>
        <v>CH$19</v>
      </c>
      <c r="CI1943" s="80" t="str">
        <f t="shared" si="3198"/>
        <v>CI$19</v>
      </c>
      <c r="CJ1943" s="80" t="str">
        <f t="shared" si="3198"/>
        <v>CJ$19</v>
      </c>
      <c r="CK1943" s="80" t="str">
        <f t="shared" si="3198"/>
        <v>CK$19</v>
      </c>
      <c r="CL1943" s="80" t="str">
        <f t="shared" si="3198"/>
        <v>CL$19</v>
      </c>
      <c r="CN1943" s="60"/>
      <c r="CO1943" s="179"/>
      <c r="CP1943" s="179"/>
      <c r="CQ1943" s="179"/>
      <c r="CR1943" s="179"/>
      <c r="CS1943" s="179"/>
      <c r="CT1943" s="179"/>
      <c r="CU1943" s="179"/>
      <c r="CV1943" s="179"/>
      <c r="CW1943" s="179"/>
      <c r="CX1943" s="179"/>
      <c r="CY1943" s="179"/>
      <c r="CZ1943" s="179"/>
      <c r="DA1943" s="179"/>
      <c r="DB1943" s="179"/>
      <c r="DC1943" s="179"/>
      <c r="DD1943" s="179"/>
      <c r="DE1943" s="179"/>
      <c r="DF1943" s="179"/>
      <c r="DG1943" s="179"/>
      <c r="DH1943" s="179"/>
      <c r="DI1943" s="179"/>
      <c r="DJ1943" s="179"/>
      <c r="DK1943" s="179"/>
      <c r="DL1943" s="179"/>
    </row>
    <row r="1944" spans="1:116" x14ac:dyDescent="0.35">
      <c r="E1944" s="8"/>
      <c r="G1944" s="136" t="str">
        <f t="shared" si="3192"/>
        <v>Secondary revenue driver</v>
      </c>
      <c r="H1944" s="12"/>
      <c r="I1944" s="60"/>
      <c r="J1944" s="60"/>
      <c r="K1944" s="15"/>
      <c r="L1944" s="15"/>
      <c r="M1944" s="15"/>
      <c r="N1944" s="15"/>
      <c r="O1944" s="15"/>
      <c r="P1944" s="15"/>
      <c r="R1944" s="15"/>
      <c r="S1944" s="80"/>
      <c r="T1944" s="80"/>
      <c r="U1944" s="80"/>
      <c r="V1944" s="80"/>
      <c r="W1944" s="80"/>
      <c r="X1944" s="80"/>
      <c r="Y1944" s="80"/>
      <c r="Z1944" s="80"/>
      <c r="AA1944" s="80"/>
      <c r="AB1944" s="80"/>
      <c r="AC1944" s="80"/>
      <c r="AD1944" s="80"/>
      <c r="AE1944" s="80"/>
      <c r="AF1944" s="80"/>
      <c r="AG1944" s="80"/>
      <c r="AH1944" s="80"/>
      <c r="AI1944" s="80"/>
      <c r="AJ1944" s="80"/>
      <c r="AK1944" s="80"/>
      <c r="AL1944" s="80"/>
      <c r="AM1944" s="80"/>
      <c r="AN1944" s="80"/>
      <c r="AO1944" s="80"/>
      <c r="AP1944" s="80"/>
      <c r="AQ1944" s="80"/>
      <c r="AR1944" s="80"/>
      <c r="AS1944" s="80"/>
      <c r="AT1944" s="80"/>
      <c r="AU1944" s="80"/>
      <c r="AV1944" s="80"/>
      <c r="AW1944" s="80"/>
      <c r="AX1944" s="80"/>
      <c r="AY1944" s="80"/>
      <c r="AZ1944" s="80"/>
      <c r="BA1944" s="80"/>
      <c r="BB1944" s="80"/>
      <c r="BC1944" s="80"/>
      <c r="BD1944" s="80"/>
      <c r="BE1944" s="80"/>
      <c r="BF1944" s="80"/>
      <c r="BG1944" s="80"/>
      <c r="BH1944" s="80"/>
      <c r="BI1944" s="80"/>
      <c r="BJ1944" s="80"/>
      <c r="BK1944" s="80"/>
      <c r="BL1944" s="80"/>
      <c r="BM1944" s="80"/>
      <c r="BN1944" s="80"/>
      <c r="BO1944" s="80"/>
      <c r="BP1944" s="80"/>
      <c r="BQ1944" s="80"/>
      <c r="BR1944" s="80"/>
      <c r="BS1944" s="80"/>
      <c r="BT1944" s="80"/>
      <c r="BU1944" s="80"/>
      <c r="BV1944" s="80"/>
      <c r="BW1944" s="80"/>
      <c r="BX1944" s="80"/>
      <c r="BY1944" s="80"/>
      <c r="BZ1944" s="80"/>
      <c r="CA1944" s="80"/>
      <c r="CB1944" s="80"/>
      <c r="CC1944" s="80"/>
      <c r="CD1944" s="80"/>
      <c r="CE1944" s="80"/>
      <c r="CF1944" s="80"/>
      <c r="CG1944" s="80"/>
      <c r="CH1944" s="80"/>
      <c r="CI1944" s="80"/>
      <c r="CJ1944" s="80"/>
      <c r="CK1944" s="80"/>
      <c r="CL1944" s="80"/>
      <c r="CN1944" s="60"/>
      <c r="CO1944" s="179"/>
      <c r="CP1944" s="179"/>
      <c r="CQ1944" s="179"/>
      <c r="CR1944" s="179"/>
      <c r="CS1944" s="179"/>
      <c r="CT1944" s="179"/>
      <c r="CU1944" s="179"/>
      <c r="CV1944" s="179"/>
      <c r="CW1944" s="179"/>
      <c r="CX1944" s="179"/>
      <c r="CY1944" s="179"/>
      <c r="CZ1944" s="179"/>
      <c r="DA1944" s="179"/>
      <c r="DB1944" s="179"/>
      <c r="DC1944" s="179"/>
      <c r="DD1944" s="179"/>
      <c r="DE1944" s="179"/>
      <c r="DF1944" s="179"/>
      <c r="DG1944" s="179"/>
      <c r="DH1944" s="179"/>
      <c r="DI1944" s="179"/>
      <c r="DJ1944" s="179"/>
      <c r="DK1944" s="179"/>
      <c r="DL1944" s="179"/>
    </row>
    <row r="1945" spans="1:116" x14ac:dyDescent="0.35">
      <c r="A1945" s="174"/>
      <c r="E1945" s="8"/>
      <c r="G1945" s="136" t="str">
        <f t="shared" si="3192"/>
        <v>Secondary volume driver</v>
      </c>
      <c r="H1945" s="174"/>
      <c r="I1945" s="176"/>
      <c r="J1945" s="176"/>
      <c r="K1945" s="197"/>
      <c r="L1945" s="197"/>
      <c r="M1945" s="197"/>
      <c r="N1945" s="197"/>
      <c r="O1945" s="197"/>
      <c r="P1945" s="197"/>
      <c r="R1945" s="198"/>
      <c r="S1945" s="174"/>
      <c r="T1945" s="174"/>
      <c r="U1945" s="174"/>
      <c r="V1945" s="174"/>
      <c r="W1945" s="174"/>
      <c r="X1945" s="174"/>
      <c r="Y1945" s="174"/>
      <c r="Z1945" s="174"/>
      <c r="AA1945" s="174"/>
      <c r="AB1945" s="174"/>
      <c r="AC1945" s="174"/>
      <c r="AD1945" s="174"/>
      <c r="AE1945" s="174"/>
      <c r="AF1945" s="174"/>
      <c r="AG1945" s="174"/>
      <c r="AH1945" s="174"/>
      <c r="AI1945" s="174"/>
      <c r="AJ1945" s="174"/>
      <c r="AK1945" s="174"/>
      <c r="AL1945" s="174"/>
      <c r="AM1945" s="174"/>
      <c r="AN1945" s="174"/>
      <c r="AO1945" s="174"/>
      <c r="AP1945" s="174"/>
      <c r="AQ1945" s="174"/>
      <c r="AR1945" s="174"/>
      <c r="AS1945" s="174"/>
      <c r="AT1945" s="174"/>
      <c r="AU1945" s="174"/>
      <c r="AV1945" s="174"/>
      <c r="AW1945" s="174"/>
      <c r="AX1945" s="174"/>
      <c r="AY1945" s="174"/>
      <c r="AZ1945" s="174"/>
      <c r="BA1945" s="174"/>
      <c r="BB1945" s="174"/>
      <c r="BC1945" s="174"/>
      <c r="BD1945" s="174"/>
      <c r="BE1945" s="174"/>
      <c r="BF1945" s="174"/>
      <c r="BG1945" s="174"/>
      <c r="BH1945" s="174"/>
      <c r="BI1945" s="174"/>
      <c r="BJ1945" s="174"/>
      <c r="BK1945" s="174"/>
      <c r="BL1945" s="174"/>
      <c r="BM1945" s="174"/>
      <c r="BN1945" s="174"/>
      <c r="BO1945" s="174"/>
      <c r="BP1945" s="174"/>
      <c r="BQ1945" s="174"/>
      <c r="BR1945" s="174"/>
      <c r="BS1945" s="174"/>
      <c r="BT1945" s="174"/>
      <c r="BU1945" s="174"/>
      <c r="BV1945" s="174"/>
      <c r="BW1945" s="174"/>
      <c r="BX1945" s="174"/>
      <c r="BY1945" s="174"/>
      <c r="BZ1945" s="174"/>
      <c r="CA1945" s="174"/>
      <c r="CB1945" s="174"/>
      <c r="CC1945" s="174"/>
      <c r="CD1945" s="174"/>
      <c r="CE1945" s="174"/>
      <c r="CF1945" s="174"/>
      <c r="CG1945" s="174"/>
      <c r="CH1945" s="174"/>
      <c r="CI1945" s="174"/>
      <c r="CJ1945" s="174"/>
      <c r="CK1945" s="174"/>
      <c r="CL1945" s="174"/>
      <c r="CN1945" s="176"/>
      <c r="CO1945" s="174"/>
      <c r="CP1945" s="174"/>
      <c r="CQ1945" s="174"/>
      <c r="CR1945" s="174"/>
      <c r="CS1945" s="174"/>
      <c r="CT1945" s="174"/>
      <c r="CU1945" s="174"/>
      <c r="CV1945" s="174"/>
      <c r="CW1945" s="174"/>
      <c r="CX1945" s="174"/>
      <c r="CY1945" s="174"/>
      <c r="CZ1945" s="174"/>
      <c r="DA1945" s="174"/>
      <c r="DB1945" s="174"/>
      <c r="DC1945" s="174"/>
      <c r="DD1945" s="174"/>
      <c r="DE1945" s="174"/>
      <c r="DF1945" s="174"/>
      <c r="DG1945" s="174"/>
      <c r="DH1945" s="174"/>
      <c r="DI1945" s="174"/>
      <c r="DJ1945" s="174"/>
      <c r="DK1945" s="174"/>
      <c r="DL1945" s="174"/>
    </row>
    <row r="1946" spans="1:116" x14ac:dyDescent="0.35">
      <c r="A1946" s="174"/>
      <c r="E1946" s="8"/>
      <c r="G1946" s="136"/>
      <c r="H1946" s="174"/>
      <c r="I1946" s="176"/>
      <c r="J1946" s="176"/>
      <c r="K1946" s="197"/>
      <c r="L1946" s="197"/>
      <c r="M1946" s="197"/>
      <c r="N1946" s="197"/>
      <c r="O1946" s="197"/>
      <c r="P1946" s="197"/>
      <c r="R1946" s="198"/>
      <c r="S1946" s="174"/>
      <c r="T1946" s="174"/>
      <c r="U1946" s="174"/>
      <c r="V1946" s="174"/>
      <c r="W1946" s="174"/>
      <c r="X1946" s="174"/>
      <c r="Y1946" s="174"/>
      <c r="Z1946" s="174"/>
      <c r="AA1946" s="174"/>
      <c r="AB1946" s="174"/>
      <c r="AC1946" s="174"/>
      <c r="AD1946" s="174"/>
      <c r="AE1946" s="174"/>
      <c r="AF1946" s="174"/>
      <c r="AG1946" s="174"/>
      <c r="AH1946" s="174"/>
      <c r="AI1946" s="174"/>
      <c r="AJ1946" s="174"/>
      <c r="AK1946" s="174"/>
      <c r="AL1946" s="174"/>
      <c r="AM1946" s="174"/>
      <c r="AN1946" s="174"/>
      <c r="AO1946" s="174"/>
      <c r="AP1946" s="174"/>
      <c r="AQ1946" s="174"/>
      <c r="AR1946" s="174"/>
      <c r="AS1946" s="174"/>
      <c r="AT1946" s="174"/>
      <c r="AU1946" s="174"/>
      <c r="AV1946" s="174"/>
      <c r="AW1946" s="174"/>
      <c r="AX1946" s="174"/>
      <c r="AY1946" s="174"/>
      <c r="AZ1946" s="174"/>
      <c r="BA1946" s="174"/>
      <c r="BB1946" s="174"/>
      <c r="BC1946" s="174"/>
      <c r="BD1946" s="174"/>
      <c r="BE1946" s="174"/>
      <c r="BF1946" s="174"/>
      <c r="BG1946" s="174"/>
      <c r="BH1946" s="174"/>
      <c r="BI1946" s="174"/>
      <c r="BJ1946" s="174"/>
      <c r="BK1946" s="174"/>
      <c r="BL1946" s="174"/>
      <c r="BM1946" s="174"/>
      <c r="BN1946" s="174"/>
      <c r="BO1946" s="174"/>
      <c r="BP1946" s="174"/>
      <c r="BQ1946" s="174"/>
      <c r="BR1946" s="174"/>
      <c r="BS1946" s="174"/>
      <c r="BT1946" s="174"/>
      <c r="BU1946" s="174"/>
      <c r="BV1946" s="174"/>
      <c r="BW1946" s="174"/>
      <c r="BX1946" s="174"/>
      <c r="BY1946" s="174"/>
      <c r="BZ1946" s="174"/>
      <c r="CA1946" s="174"/>
      <c r="CB1946" s="174"/>
      <c r="CC1946" s="174"/>
      <c r="CD1946" s="174"/>
      <c r="CE1946" s="174"/>
      <c r="CF1946" s="174"/>
      <c r="CG1946" s="174"/>
      <c r="CH1946" s="174"/>
      <c r="CI1946" s="174"/>
      <c r="CJ1946" s="174"/>
      <c r="CK1946" s="174"/>
      <c r="CL1946" s="174"/>
      <c r="CN1946" s="176"/>
      <c r="CO1946" s="174"/>
      <c r="CP1946" s="174"/>
      <c r="CQ1946" s="174"/>
      <c r="CR1946" s="174"/>
      <c r="CS1946" s="174"/>
      <c r="CT1946" s="174"/>
      <c r="CU1946" s="174"/>
      <c r="CV1946" s="174"/>
      <c r="CW1946" s="174"/>
      <c r="CX1946" s="174"/>
      <c r="CY1946" s="174"/>
      <c r="CZ1946" s="174"/>
      <c r="DA1946" s="174"/>
      <c r="DB1946" s="174"/>
      <c r="DC1946" s="174"/>
      <c r="DD1946" s="174"/>
      <c r="DE1946" s="174"/>
      <c r="DF1946" s="174"/>
      <c r="DG1946" s="174"/>
      <c r="DH1946" s="174"/>
      <c r="DI1946" s="174"/>
      <c r="DJ1946" s="174"/>
      <c r="DK1946" s="174"/>
      <c r="DL1946" s="174"/>
    </row>
    <row r="1947" spans="1:116" x14ac:dyDescent="0.35">
      <c r="A1947" s="174"/>
      <c r="E1947" s="8"/>
      <c r="G1947" s="175" t="s">
        <v>503</v>
      </c>
      <c r="H1947" s="174"/>
      <c r="I1947" s="176"/>
      <c r="J1947" s="176"/>
      <c r="K1947" s="197"/>
      <c r="L1947" s="197"/>
      <c r="M1947" s="197"/>
      <c r="N1947" s="197"/>
      <c r="O1947" s="197"/>
      <c r="P1947" s="197"/>
      <c r="R1947" s="198"/>
      <c r="S1947" s="199" t="str">
        <f t="shared" ref="S1947:CD1947" si="3199">S$20</f>
        <v>S$16</v>
      </c>
      <c r="T1947" s="199" t="str">
        <f t="shared" si="3199"/>
        <v>T$16</v>
      </c>
      <c r="U1947" s="199" t="str">
        <f t="shared" si="3199"/>
        <v>U$16</v>
      </c>
      <c r="V1947" s="199" t="str">
        <f t="shared" si="3199"/>
        <v>V$16</v>
      </c>
      <c r="W1947" s="199" t="str">
        <f t="shared" si="3199"/>
        <v>W$16</v>
      </c>
      <c r="X1947" s="199" t="str">
        <f t="shared" si="3199"/>
        <v>X$16</v>
      </c>
      <c r="Y1947" s="199" t="str">
        <f t="shared" si="3199"/>
        <v>Y$16</v>
      </c>
      <c r="Z1947" s="199" t="str">
        <f t="shared" si="3199"/>
        <v>Z$16</v>
      </c>
      <c r="AA1947" s="199" t="str">
        <f t="shared" si="3199"/>
        <v>AA$16</v>
      </c>
      <c r="AB1947" s="199" t="str">
        <f t="shared" si="3199"/>
        <v>AB$16</v>
      </c>
      <c r="AC1947" s="199" t="str">
        <f t="shared" si="3199"/>
        <v>AC$16</v>
      </c>
      <c r="AD1947" s="199" t="str">
        <f t="shared" si="3199"/>
        <v>AD$16</v>
      </c>
      <c r="AE1947" s="199" t="str">
        <f t="shared" si="3199"/>
        <v>AE$16</v>
      </c>
      <c r="AF1947" s="199" t="str">
        <f t="shared" si="3199"/>
        <v>AF$16</v>
      </c>
      <c r="AG1947" s="199" t="str">
        <f t="shared" si="3199"/>
        <v>AG$16</v>
      </c>
      <c r="AH1947" s="199" t="str">
        <f t="shared" si="3199"/>
        <v>AH$16</v>
      </c>
      <c r="AI1947" s="199" t="str">
        <f t="shared" si="3199"/>
        <v>AI$16</v>
      </c>
      <c r="AJ1947" s="199" t="str">
        <f t="shared" si="3199"/>
        <v>AJ$16</v>
      </c>
      <c r="AK1947" s="199" t="str">
        <f t="shared" si="3199"/>
        <v>AK$16</v>
      </c>
      <c r="AL1947" s="199" t="str">
        <f t="shared" si="3199"/>
        <v>AL$16</v>
      </c>
      <c r="AM1947" s="199" t="str">
        <f t="shared" si="3199"/>
        <v>AM$16</v>
      </c>
      <c r="AN1947" s="199" t="str">
        <f t="shared" si="3199"/>
        <v>AN$16</v>
      </c>
      <c r="AO1947" s="199" t="str">
        <f t="shared" si="3199"/>
        <v>AO$16</v>
      </c>
      <c r="AP1947" s="199" t="str">
        <f t="shared" si="3199"/>
        <v>AP$16</v>
      </c>
      <c r="AQ1947" s="199" t="str">
        <f t="shared" si="3199"/>
        <v>AQ$16</v>
      </c>
      <c r="AR1947" s="199" t="str">
        <f t="shared" si="3199"/>
        <v>AR$16</v>
      </c>
      <c r="AS1947" s="199" t="str">
        <f t="shared" si="3199"/>
        <v>AS$16</v>
      </c>
      <c r="AT1947" s="199" t="str">
        <f t="shared" si="3199"/>
        <v>AT$16</v>
      </c>
      <c r="AU1947" s="199" t="str">
        <f t="shared" si="3199"/>
        <v>AU$16</v>
      </c>
      <c r="AV1947" s="199" t="str">
        <f t="shared" si="3199"/>
        <v>AV$16</v>
      </c>
      <c r="AW1947" s="199" t="str">
        <f t="shared" si="3199"/>
        <v>AW$16</v>
      </c>
      <c r="AX1947" s="199" t="str">
        <f t="shared" si="3199"/>
        <v>AX$16</v>
      </c>
      <c r="AY1947" s="199" t="str">
        <f t="shared" si="3199"/>
        <v>AY$16</v>
      </c>
      <c r="AZ1947" s="199" t="str">
        <f t="shared" si="3199"/>
        <v>AZ$16</v>
      </c>
      <c r="BA1947" s="199" t="str">
        <f t="shared" si="3199"/>
        <v>BA$16</v>
      </c>
      <c r="BB1947" s="199" t="str">
        <f t="shared" si="3199"/>
        <v>BB$16</v>
      </c>
      <c r="BC1947" s="199" t="str">
        <f t="shared" si="3199"/>
        <v>BC$16</v>
      </c>
      <c r="BD1947" s="199" t="str">
        <f t="shared" si="3199"/>
        <v>BD$16</v>
      </c>
      <c r="BE1947" s="199" t="str">
        <f t="shared" si="3199"/>
        <v>BE$16</v>
      </c>
      <c r="BF1947" s="199" t="str">
        <f t="shared" si="3199"/>
        <v>BF$16</v>
      </c>
      <c r="BG1947" s="199" t="str">
        <f t="shared" si="3199"/>
        <v>BG$16</v>
      </c>
      <c r="BH1947" s="199" t="str">
        <f t="shared" si="3199"/>
        <v>BH$16</v>
      </c>
      <c r="BI1947" s="199" t="str">
        <f t="shared" si="3199"/>
        <v>BI$16</v>
      </c>
      <c r="BJ1947" s="199" t="str">
        <f t="shared" si="3199"/>
        <v>BJ$16</v>
      </c>
      <c r="BK1947" s="199" t="str">
        <f t="shared" si="3199"/>
        <v>BK$16</v>
      </c>
      <c r="BL1947" s="199" t="str">
        <f t="shared" si="3199"/>
        <v>BL$16</v>
      </c>
      <c r="BM1947" s="199" t="str">
        <f t="shared" si="3199"/>
        <v>BM$16</v>
      </c>
      <c r="BN1947" s="199" t="str">
        <f t="shared" si="3199"/>
        <v>BN$16</v>
      </c>
      <c r="BO1947" s="199" t="str">
        <f t="shared" si="3199"/>
        <v>BO$16</v>
      </c>
      <c r="BP1947" s="199" t="str">
        <f t="shared" si="3199"/>
        <v>BP$16</v>
      </c>
      <c r="BQ1947" s="199" t="str">
        <f t="shared" si="3199"/>
        <v>BQ$16</v>
      </c>
      <c r="BR1947" s="199" t="str">
        <f t="shared" si="3199"/>
        <v>BR$16</v>
      </c>
      <c r="BS1947" s="199" t="str">
        <f t="shared" si="3199"/>
        <v>BS$16</v>
      </c>
      <c r="BT1947" s="199" t="str">
        <f t="shared" si="3199"/>
        <v>BT$16</v>
      </c>
      <c r="BU1947" s="199" t="str">
        <f t="shared" si="3199"/>
        <v>BU$16</v>
      </c>
      <c r="BV1947" s="199" t="str">
        <f t="shared" si="3199"/>
        <v>BV$16</v>
      </c>
      <c r="BW1947" s="199" t="str">
        <f t="shared" si="3199"/>
        <v>BW$16</v>
      </c>
      <c r="BX1947" s="199" t="str">
        <f t="shared" si="3199"/>
        <v>BX$16</v>
      </c>
      <c r="BY1947" s="199" t="str">
        <f t="shared" si="3199"/>
        <v>BY$16</v>
      </c>
      <c r="BZ1947" s="199" t="str">
        <f t="shared" si="3199"/>
        <v>BZ$16</v>
      </c>
      <c r="CA1947" s="199" t="str">
        <f t="shared" si="3199"/>
        <v>CA$16</v>
      </c>
      <c r="CB1947" s="199" t="str">
        <f t="shared" si="3199"/>
        <v>CB$16</v>
      </c>
      <c r="CC1947" s="199" t="str">
        <f t="shared" si="3199"/>
        <v>CC$16</v>
      </c>
      <c r="CD1947" s="199" t="str">
        <f t="shared" si="3199"/>
        <v>CD$16</v>
      </c>
      <c r="CE1947" s="199" t="str">
        <f t="shared" ref="CE1947:CL1947" si="3200">CE$20</f>
        <v>CE$16</v>
      </c>
      <c r="CF1947" s="199" t="str">
        <f t="shared" si="3200"/>
        <v>CF$16</v>
      </c>
      <c r="CG1947" s="199" t="str">
        <f t="shared" si="3200"/>
        <v>CG$16</v>
      </c>
      <c r="CH1947" s="199" t="str">
        <f t="shared" si="3200"/>
        <v>CH$16</v>
      </c>
      <c r="CI1947" s="199" t="str">
        <f t="shared" si="3200"/>
        <v>CI$16</v>
      </c>
      <c r="CJ1947" s="199" t="str">
        <f t="shared" si="3200"/>
        <v>CJ$16</v>
      </c>
      <c r="CK1947" s="199" t="str">
        <f t="shared" si="3200"/>
        <v>CK$16</v>
      </c>
      <c r="CL1947" s="199" t="str">
        <f t="shared" si="3200"/>
        <v>CL$16</v>
      </c>
      <c r="CN1947" s="176"/>
      <c r="CO1947" s="199" t="str">
        <f t="shared" ref="CO1947:DL1947" si="3201">CO$20</f>
        <v>CO$16</v>
      </c>
      <c r="CP1947" s="199" t="str">
        <f t="shared" si="3201"/>
        <v>CP$16</v>
      </c>
      <c r="CQ1947" s="199" t="str">
        <f t="shared" si="3201"/>
        <v>CQ$16</v>
      </c>
      <c r="CR1947" s="199" t="str">
        <f t="shared" si="3201"/>
        <v>CR$16</v>
      </c>
      <c r="CS1947" s="199" t="str">
        <f t="shared" si="3201"/>
        <v>CS$16</v>
      </c>
      <c r="CT1947" s="199" t="str">
        <f t="shared" si="3201"/>
        <v>CT$16</v>
      </c>
      <c r="CU1947" s="199" t="str">
        <f t="shared" si="3201"/>
        <v>CU$16</v>
      </c>
      <c r="CV1947" s="199" t="str">
        <f t="shared" si="3201"/>
        <v>CV$16</v>
      </c>
      <c r="CW1947" s="199" t="str">
        <f t="shared" si="3201"/>
        <v>CW$16</v>
      </c>
      <c r="CX1947" s="199" t="str">
        <f t="shared" si="3201"/>
        <v>CX$16</v>
      </c>
      <c r="CY1947" s="199" t="str">
        <f t="shared" si="3201"/>
        <v>CY$16</v>
      </c>
      <c r="CZ1947" s="199" t="str">
        <f t="shared" si="3201"/>
        <v>CZ$16</v>
      </c>
      <c r="DA1947" s="199" t="str">
        <f t="shared" si="3201"/>
        <v>DA$16</v>
      </c>
      <c r="DB1947" s="199" t="str">
        <f t="shared" si="3201"/>
        <v>DB$16</v>
      </c>
      <c r="DC1947" s="199" t="str">
        <f t="shared" si="3201"/>
        <v>DC$16</v>
      </c>
      <c r="DD1947" s="199" t="str">
        <f t="shared" si="3201"/>
        <v>DD$16</v>
      </c>
      <c r="DE1947" s="199" t="str">
        <f t="shared" si="3201"/>
        <v>DE$16</v>
      </c>
      <c r="DF1947" s="199" t="str">
        <f t="shared" si="3201"/>
        <v>DF$16</v>
      </c>
      <c r="DG1947" s="199" t="str">
        <f t="shared" si="3201"/>
        <v>DG$16</v>
      </c>
      <c r="DH1947" s="199" t="str">
        <f t="shared" si="3201"/>
        <v>DH$16</v>
      </c>
      <c r="DI1947" s="199" t="str">
        <f t="shared" si="3201"/>
        <v>DI$16</v>
      </c>
      <c r="DJ1947" s="199" t="str">
        <f t="shared" si="3201"/>
        <v>DJ$16</v>
      </c>
      <c r="DK1947" s="199" t="str">
        <f t="shared" si="3201"/>
        <v>DK$16</v>
      </c>
      <c r="DL1947" s="199" t="str">
        <f t="shared" si="3201"/>
        <v>DL$16</v>
      </c>
    </row>
    <row r="1948" spans="1:116" x14ac:dyDescent="0.35">
      <c r="A1948" s="174"/>
      <c r="E1948" s="8"/>
      <c r="G1948" s="175" t="s">
        <v>504</v>
      </c>
      <c r="H1948" s="200"/>
      <c r="I1948" s="201"/>
      <c r="J1948" s="201"/>
      <c r="K1948" s="202"/>
      <c r="L1948" s="202"/>
      <c r="M1948" s="202"/>
      <c r="N1948" s="202"/>
      <c r="O1948" s="202"/>
      <c r="P1948" s="202"/>
      <c r="R1948" s="202"/>
      <c r="S1948" s="199" t="str">
        <f t="shared" ref="S1948:CD1948" si="3202">S$21</f>
        <v>S$17</v>
      </c>
      <c r="T1948" s="199" t="str">
        <f t="shared" si="3202"/>
        <v>T$17</v>
      </c>
      <c r="U1948" s="199" t="str">
        <f t="shared" si="3202"/>
        <v>U$17</v>
      </c>
      <c r="V1948" s="199" t="str">
        <f t="shared" si="3202"/>
        <v>V$17</v>
      </c>
      <c r="W1948" s="199" t="str">
        <f t="shared" si="3202"/>
        <v>W$17</v>
      </c>
      <c r="X1948" s="199" t="str">
        <f t="shared" si="3202"/>
        <v>X$17</v>
      </c>
      <c r="Y1948" s="199" t="str">
        <f t="shared" si="3202"/>
        <v>Y$17</v>
      </c>
      <c r="Z1948" s="199" t="str">
        <f t="shared" si="3202"/>
        <v>Z$17</v>
      </c>
      <c r="AA1948" s="199" t="str">
        <f t="shared" si="3202"/>
        <v>AA$17</v>
      </c>
      <c r="AB1948" s="199" t="str">
        <f t="shared" si="3202"/>
        <v>AB$17</v>
      </c>
      <c r="AC1948" s="199" t="str">
        <f t="shared" si="3202"/>
        <v>AC$17</v>
      </c>
      <c r="AD1948" s="199" t="str">
        <f t="shared" si="3202"/>
        <v>AD$17</v>
      </c>
      <c r="AE1948" s="199" t="str">
        <f t="shared" si="3202"/>
        <v>AE$17</v>
      </c>
      <c r="AF1948" s="199" t="str">
        <f t="shared" si="3202"/>
        <v>AF$17</v>
      </c>
      <c r="AG1948" s="199" t="str">
        <f t="shared" si="3202"/>
        <v>AG$17</v>
      </c>
      <c r="AH1948" s="199" t="str">
        <f t="shared" si="3202"/>
        <v>AH$17</v>
      </c>
      <c r="AI1948" s="199" t="str">
        <f t="shared" si="3202"/>
        <v>AI$17</v>
      </c>
      <c r="AJ1948" s="199" t="str">
        <f t="shared" si="3202"/>
        <v>AJ$17</v>
      </c>
      <c r="AK1948" s="199" t="str">
        <f t="shared" si="3202"/>
        <v>AK$17</v>
      </c>
      <c r="AL1948" s="199" t="str">
        <f t="shared" si="3202"/>
        <v>AL$17</v>
      </c>
      <c r="AM1948" s="199" t="str">
        <f t="shared" si="3202"/>
        <v>AM$17</v>
      </c>
      <c r="AN1948" s="199" t="str">
        <f t="shared" si="3202"/>
        <v>AN$17</v>
      </c>
      <c r="AO1948" s="199" t="str">
        <f t="shared" si="3202"/>
        <v>AO$17</v>
      </c>
      <c r="AP1948" s="199" t="str">
        <f t="shared" si="3202"/>
        <v>AP$17</v>
      </c>
      <c r="AQ1948" s="199" t="str">
        <f t="shared" si="3202"/>
        <v>AQ$17</v>
      </c>
      <c r="AR1948" s="199" t="str">
        <f t="shared" si="3202"/>
        <v>AR$17</v>
      </c>
      <c r="AS1948" s="199" t="str">
        <f t="shared" si="3202"/>
        <v>AS$17</v>
      </c>
      <c r="AT1948" s="199" t="str">
        <f t="shared" si="3202"/>
        <v>AT$17</v>
      </c>
      <c r="AU1948" s="199" t="str">
        <f t="shared" si="3202"/>
        <v>AU$17</v>
      </c>
      <c r="AV1948" s="199" t="str">
        <f t="shared" si="3202"/>
        <v>AV$17</v>
      </c>
      <c r="AW1948" s="199" t="str">
        <f t="shared" si="3202"/>
        <v>AW$17</v>
      </c>
      <c r="AX1948" s="199" t="str">
        <f t="shared" si="3202"/>
        <v>AX$17</v>
      </c>
      <c r="AY1948" s="199" t="str">
        <f t="shared" si="3202"/>
        <v>AY$17</v>
      </c>
      <c r="AZ1948" s="199" t="str">
        <f t="shared" si="3202"/>
        <v>AZ$17</v>
      </c>
      <c r="BA1948" s="199" t="str">
        <f t="shared" si="3202"/>
        <v>BA$17</v>
      </c>
      <c r="BB1948" s="199" t="str">
        <f t="shared" si="3202"/>
        <v>BB$17</v>
      </c>
      <c r="BC1948" s="199" t="str">
        <f t="shared" si="3202"/>
        <v>BC$17</v>
      </c>
      <c r="BD1948" s="199" t="str">
        <f t="shared" si="3202"/>
        <v>BD$17</v>
      </c>
      <c r="BE1948" s="199" t="str">
        <f t="shared" si="3202"/>
        <v>BE$17</v>
      </c>
      <c r="BF1948" s="199" t="str">
        <f t="shared" si="3202"/>
        <v>BF$17</v>
      </c>
      <c r="BG1948" s="199" t="str">
        <f t="shared" si="3202"/>
        <v>BG$17</v>
      </c>
      <c r="BH1948" s="199" t="str">
        <f t="shared" si="3202"/>
        <v>BH$17</v>
      </c>
      <c r="BI1948" s="199" t="str">
        <f t="shared" si="3202"/>
        <v>BI$17</v>
      </c>
      <c r="BJ1948" s="199" t="str">
        <f t="shared" si="3202"/>
        <v>BJ$17</v>
      </c>
      <c r="BK1948" s="199" t="str">
        <f t="shared" si="3202"/>
        <v>BK$17</v>
      </c>
      <c r="BL1948" s="199" t="str">
        <f t="shared" si="3202"/>
        <v>BL$17</v>
      </c>
      <c r="BM1948" s="199" t="str">
        <f t="shared" si="3202"/>
        <v>BM$17</v>
      </c>
      <c r="BN1948" s="199" t="str">
        <f t="shared" si="3202"/>
        <v>BN$17</v>
      </c>
      <c r="BO1948" s="199" t="str">
        <f t="shared" si="3202"/>
        <v>BO$17</v>
      </c>
      <c r="BP1948" s="199" t="str">
        <f t="shared" si="3202"/>
        <v>BP$17</v>
      </c>
      <c r="BQ1948" s="199" t="str">
        <f t="shared" si="3202"/>
        <v>BQ$17</v>
      </c>
      <c r="BR1948" s="199" t="str">
        <f t="shared" si="3202"/>
        <v>BR$17</v>
      </c>
      <c r="BS1948" s="199" t="str">
        <f t="shared" si="3202"/>
        <v>BS$17</v>
      </c>
      <c r="BT1948" s="199" t="str">
        <f t="shared" si="3202"/>
        <v>BT$17</v>
      </c>
      <c r="BU1948" s="199" t="str">
        <f t="shared" si="3202"/>
        <v>BU$17</v>
      </c>
      <c r="BV1948" s="199" t="str">
        <f t="shared" si="3202"/>
        <v>BV$17</v>
      </c>
      <c r="BW1948" s="199" t="str">
        <f t="shared" si="3202"/>
        <v>BW$17</v>
      </c>
      <c r="BX1948" s="199" t="str">
        <f t="shared" si="3202"/>
        <v>BX$17</v>
      </c>
      <c r="BY1948" s="199" t="str">
        <f t="shared" si="3202"/>
        <v>BY$17</v>
      </c>
      <c r="BZ1948" s="199" t="str">
        <f t="shared" si="3202"/>
        <v>BZ$17</v>
      </c>
      <c r="CA1948" s="199" t="str">
        <f t="shared" si="3202"/>
        <v>CA$17</v>
      </c>
      <c r="CB1948" s="199" t="str">
        <f t="shared" si="3202"/>
        <v>CB$17</v>
      </c>
      <c r="CC1948" s="199" t="str">
        <f t="shared" si="3202"/>
        <v>CC$17</v>
      </c>
      <c r="CD1948" s="199" t="str">
        <f t="shared" si="3202"/>
        <v>CD$17</v>
      </c>
      <c r="CE1948" s="199" t="str">
        <f t="shared" ref="CE1948:CL1948" si="3203">CE$21</f>
        <v>CE$17</v>
      </c>
      <c r="CF1948" s="199" t="str">
        <f t="shared" si="3203"/>
        <v>CF$17</v>
      </c>
      <c r="CG1948" s="199" t="str">
        <f t="shared" si="3203"/>
        <v>CG$17</v>
      </c>
      <c r="CH1948" s="199" t="str">
        <f t="shared" si="3203"/>
        <v>CH$17</v>
      </c>
      <c r="CI1948" s="199" t="str">
        <f t="shared" si="3203"/>
        <v>CI$17</v>
      </c>
      <c r="CJ1948" s="199" t="str">
        <f t="shared" si="3203"/>
        <v>CJ$17</v>
      </c>
      <c r="CK1948" s="199" t="str">
        <f t="shared" si="3203"/>
        <v>CK$17</v>
      </c>
      <c r="CL1948" s="199" t="str">
        <f t="shared" si="3203"/>
        <v>CL$17</v>
      </c>
      <c r="CN1948" s="201"/>
      <c r="CO1948" s="199" t="str">
        <f t="shared" ref="CO1948:DL1948" si="3204">CO$21</f>
        <v>CO$17</v>
      </c>
      <c r="CP1948" s="199" t="str">
        <f t="shared" si="3204"/>
        <v>CP$17</v>
      </c>
      <c r="CQ1948" s="199" t="str">
        <f t="shared" si="3204"/>
        <v>CQ$17</v>
      </c>
      <c r="CR1948" s="199" t="str">
        <f t="shared" si="3204"/>
        <v>CR$17</v>
      </c>
      <c r="CS1948" s="199" t="str">
        <f t="shared" si="3204"/>
        <v>CS$17</v>
      </c>
      <c r="CT1948" s="199" t="str">
        <f t="shared" si="3204"/>
        <v>CT$17</v>
      </c>
      <c r="CU1948" s="199" t="str">
        <f t="shared" si="3204"/>
        <v>CU$17</v>
      </c>
      <c r="CV1948" s="199" t="str">
        <f t="shared" si="3204"/>
        <v>CV$17</v>
      </c>
      <c r="CW1948" s="199" t="str">
        <f t="shared" si="3204"/>
        <v>CW$17</v>
      </c>
      <c r="CX1948" s="199" t="str">
        <f t="shared" si="3204"/>
        <v>CX$17</v>
      </c>
      <c r="CY1948" s="199" t="str">
        <f t="shared" si="3204"/>
        <v>CY$17</v>
      </c>
      <c r="CZ1948" s="199" t="str">
        <f t="shared" si="3204"/>
        <v>CZ$17</v>
      </c>
      <c r="DA1948" s="199" t="str">
        <f t="shared" si="3204"/>
        <v>DA$17</v>
      </c>
      <c r="DB1948" s="199" t="str">
        <f t="shared" si="3204"/>
        <v>DB$17</v>
      </c>
      <c r="DC1948" s="199" t="str">
        <f t="shared" si="3204"/>
        <v>DC$17</v>
      </c>
      <c r="DD1948" s="199" t="str">
        <f t="shared" si="3204"/>
        <v>DD$17</v>
      </c>
      <c r="DE1948" s="199" t="str">
        <f t="shared" si="3204"/>
        <v>DE$17</v>
      </c>
      <c r="DF1948" s="199" t="str">
        <f t="shared" si="3204"/>
        <v>DF$17</v>
      </c>
      <c r="DG1948" s="199" t="str">
        <f t="shared" si="3204"/>
        <v>DG$17</v>
      </c>
      <c r="DH1948" s="199" t="str">
        <f t="shared" si="3204"/>
        <v>DH$17</v>
      </c>
      <c r="DI1948" s="199" t="str">
        <f t="shared" si="3204"/>
        <v>DI$17</v>
      </c>
      <c r="DJ1948" s="199" t="str">
        <f t="shared" si="3204"/>
        <v>DJ$17</v>
      </c>
      <c r="DK1948" s="199" t="str">
        <f t="shared" si="3204"/>
        <v>DK$17</v>
      </c>
      <c r="DL1948" s="199" t="str">
        <f t="shared" si="3204"/>
        <v>DL$17</v>
      </c>
    </row>
    <row r="1949" spans="1:116" x14ac:dyDescent="0.35">
      <c r="A1949" s="174"/>
      <c r="E1949" s="8"/>
      <c r="G1949" s="175" t="s">
        <v>461</v>
      </c>
      <c r="H1949" s="200"/>
      <c r="I1949" s="201"/>
      <c r="J1949" s="201"/>
      <c r="K1949" s="202"/>
      <c r="L1949" s="202"/>
      <c r="M1949" s="202"/>
      <c r="N1949" s="202"/>
      <c r="O1949" s="202"/>
      <c r="P1949" s="202"/>
      <c r="R1949" s="202"/>
      <c r="S1949" s="190"/>
      <c r="T1949" s="190"/>
      <c r="U1949" s="190"/>
      <c r="V1949" s="190"/>
      <c r="W1949" s="190"/>
      <c r="X1949" s="190"/>
      <c r="Y1949" s="190"/>
      <c r="Z1949" s="190"/>
      <c r="AA1949" s="190"/>
      <c r="AB1949" s="190"/>
      <c r="AC1949" s="190"/>
      <c r="AD1949" s="190"/>
      <c r="AE1949" s="190"/>
      <c r="AF1949" s="190"/>
      <c r="AG1949" s="190"/>
      <c r="AH1949" s="190"/>
      <c r="AI1949" s="190"/>
      <c r="AJ1949" s="190"/>
      <c r="AK1949" s="190"/>
      <c r="AL1949" s="190"/>
      <c r="AM1949" s="190"/>
      <c r="AN1949" s="190"/>
      <c r="AO1949" s="190"/>
      <c r="AP1949" s="190"/>
      <c r="AQ1949" s="190"/>
      <c r="AR1949" s="190"/>
      <c r="AS1949" s="190"/>
      <c r="AT1949" s="190"/>
      <c r="AU1949" s="190"/>
      <c r="AV1949" s="190"/>
      <c r="AW1949" s="190"/>
      <c r="AX1949" s="190"/>
      <c r="AY1949" s="190"/>
      <c r="AZ1949" s="190"/>
      <c r="BA1949" s="190"/>
      <c r="BB1949" s="190"/>
      <c r="BC1949" s="190"/>
      <c r="BD1949" s="190"/>
      <c r="BE1949" s="190"/>
      <c r="BF1949" s="190"/>
      <c r="BG1949" s="190"/>
      <c r="BH1949" s="190"/>
      <c r="BI1949" s="190"/>
      <c r="BJ1949" s="190"/>
      <c r="BK1949" s="190"/>
      <c r="BL1949" s="190"/>
      <c r="BM1949" s="190"/>
      <c r="BN1949" s="190"/>
      <c r="BO1949" s="190"/>
      <c r="BP1949" s="190"/>
      <c r="BQ1949" s="190"/>
      <c r="BR1949" s="190"/>
      <c r="BS1949" s="190"/>
      <c r="BT1949" s="190"/>
      <c r="BU1949" s="190"/>
      <c r="BV1949" s="190"/>
      <c r="BW1949" s="190"/>
      <c r="BX1949" s="190"/>
      <c r="BY1949" s="190"/>
      <c r="BZ1949" s="190"/>
      <c r="CA1949" s="190"/>
      <c r="CB1949" s="190"/>
      <c r="CC1949" s="190"/>
      <c r="CD1949" s="190"/>
      <c r="CE1949" s="190"/>
      <c r="CF1949" s="190"/>
      <c r="CG1949" s="190"/>
      <c r="CH1949" s="190"/>
      <c r="CI1949" s="190"/>
      <c r="CJ1949" s="190"/>
      <c r="CK1949" s="190"/>
      <c r="CL1949" s="190"/>
      <c r="CN1949" s="201"/>
      <c r="CO1949" s="190"/>
      <c r="CP1949" s="190"/>
      <c r="CQ1949" s="190"/>
      <c r="CR1949" s="190"/>
      <c r="CS1949" s="190"/>
      <c r="CT1949" s="190"/>
      <c r="CU1949" s="190"/>
      <c r="CV1949" s="190"/>
      <c r="CW1949" s="190"/>
      <c r="CX1949" s="190"/>
      <c r="CY1949" s="190"/>
      <c r="CZ1949" s="190"/>
      <c r="DA1949" s="190"/>
      <c r="DB1949" s="190"/>
      <c r="DC1949" s="190"/>
      <c r="DD1949" s="190"/>
      <c r="DE1949" s="190"/>
      <c r="DF1949" s="190"/>
      <c r="DG1949" s="190"/>
      <c r="DH1949" s="190"/>
      <c r="DI1949" s="190"/>
      <c r="DJ1949" s="190"/>
      <c r="DK1949" s="190"/>
      <c r="DL1949" s="190"/>
    </row>
    <row r="1950" spans="1:116" x14ac:dyDescent="0.35">
      <c r="A1950" s="174"/>
      <c r="E1950" s="8"/>
      <c r="G1950" s="175" t="s">
        <v>462</v>
      </c>
      <c r="H1950" s="200"/>
      <c r="I1950" s="201"/>
      <c r="J1950" s="201"/>
      <c r="K1950" s="202"/>
      <c r="L1950" s="202"/>
      <c r="M1950" s="202"/>
      <c r="N1950" s="202"/>
      <c r="O1950" s="202"/>
      <c r="P1950" s="202"/>
      <c r="R1950" s="202"/>
      <c r="S1950" s="190"/>
      <c r="T1950" s="190"/>
      <c r="U1950" s="190"/>
      <c r="V1950" s="190"/>
      <c r="W1950" s="190"/>
      <c r="X1950" s="190"/>
      <c r="Y1950" s="190"/>
      <c r="Z1950" s="190"/>
      <c r="AA1950" s="190"/>
      <c r="AB1950" s="190"/>
      <c r="AC1950" s="190"/>
      <c r="AD1950" s="190"/>
      <c r="AE1950" s="190"/>
      <c r="AF1950" s="190"/>
      <c r="AG1950" s="190"/>
      <c r="AH1950" s="190"/>
      <c r="AI1950" s="190"/>
      <c r="AJ1950" s="190"/>
      <c r="AK1950" s="190"/>
      <c r="AL1950" s="190"/>
      <c r="AM1950" s="190"/>
      <c r="AN1950" s="190"/>
      <c r="AO1950" s="190"/>
      <c r="AP1950" s="190"/>
      <c r="AQ1950" s="190"/>
      <c r="AR1950" s="190"/>
      <c r="AS1950" s="190"/>
      <c r="AT1950" s="190"/>
      <c r="AU1950" s="190"/>
      <c r="AV1950" s="190"/>
      <c r="AW1950" s="190"/>
      <c r="AX1950" s="190"/>
      <c r="AY1950" s="190"/>
      <c r="AZ1950" s="190"/>
      <c r="BA1950" s="190"/>
      <c r="BB1950" s="190"/>
      <c r="BC1950" s="190"/>
      <c r="BD1950" s="190"/>
      <c r="BE1950" s="190"/>
      <c r="BF1950" s="190"/>
      <c r="BG1950" s="190"/>
      <c r="BH1950" s="190"/>
      <c r="BI1950" s="190"/>
      <c r="BJ1950" s="190"/>
      <c r="BK1950" s="190"/>
      <c r="BL1950" s="190"/>
      <c r="BM1950" s="190"/>
      <c r="BN1950" s="190"/>
      <c r="BO1950" s="190"/>
      <c r="BP1950" s="190"/>
      <c r="BQ1950" s="190"/>
      <c r="BR1950" s="190"/>
      <c r="BS1950" s="190"/>
      <c r="BT1950" s="190"/>
      <c r="BU1950" s="190"/>
      <c r="BV1950" s="190"/>
      <c r="BW1950" s="190"/>
      <c r="BX1950" s="190"/>
      <c r="BY1950" s="190"/>
      <c r="BZ1950" s="190"/>
      <c r="CA1950" s="190"/>
      <c r="CB1950" s="190"/>
      <c r="CC1950" s="190"/>
      <c r="CD1950" s="190"/>
      <c r="CE1950" s="190"/>
      <c r="CF1950" s="190"/>
      <c r="CG1950" s="190"/>
      <c r="CH1950" s="190"/>
      <c r="CI1950" s="190"/>
      <c r="CJ1950" s="190"/>
      <c r="CK1950" s="190"/>
      <c r="CL1950" s="190"/>
      <c r="CN1950" s="201"/>
      <c r="CO1950" s="190"/>
      <c r="CP1950" s="190"/>
      <c r="CQ1950" s="190"/>
      <c r="CR1950" s="190"/>
      <c r="CS1950" s="190"/>
      <c r="CT1950" s="190"/>
      <c r="CU1950" s="190"/>
      <c r="CV1950" s="190"/>
      <c r="CW1950" s="190"/>
      <c r="CX1950" s="190"/>
      <c r="CY1950" s="190"/>
      <c r="CZ1950" s="190"/>
      <c r="DA1950" s="190"/>
      <c r="DB1950" s="190"/>
      <c r="DC1950" s="190"/>
      <c r="DD1950" s="190"/>
      <c r="DE1950" s="190"/>
      <c r="DF1950" s="190"/>
      <c r="DG1950" s="190"/>
      <c r="DH1950" s="190"/>
      <c r="DI1950" s="190"/>
      <c r="DJ1950" s="190"/>
      <c r="DK1950" s="190"/>
      <c r="DL1950" s="190"/>
    </row>
    <row r="1951" spans="1:116" x14ac:dyDescent="0.35">
      <c r="A1951" s="174"/>
      <c r="E1951" s="8"/>
      <c r="G1951" s="175" t="s">
        <v>491</v>
      </c>
      <c r="H1951" s="200"/>
      <c r="I1951" s="201"/>
      <c r="J1951" s="201"/>
      <c r="K1951" s="202"/>
      <c r="L1951" s="202"/>
      <c r="M1951" s="202"/>
      <c r="N1951" s="202"/>
      <c r="O1951" s="202"/>
      <c r="P1951" s="202"/>
      <c r="R1951" s="202"/>
      <c r="S1951" s="190" t="str">
        <f t="shared" ref="S1951:CD1951" si="3205">S$22</f>
        <v>S$18</v>
      </c>
      <c r="T1951" s="190" t="str">
        <f t="shared" si="3205"/>
        <v>T$18</v>
      </c>
      <c r="U1951" s="190" t="str">
        <f t="shared" si="3205"/>
        <v>U$18</v>
      </c>
      <c r="V1951" s="190" t="str">
        <f t="shared" si="3205"/>
        <v>V$18</v>
      </c>
      <c r="W1951" s="190" t="str">
        <f t="shared" si="3205"/>
        <v>W$18</v>
      </c>
      <c r="X1951" s="190" t="str">
        <f t="shared" si="3205"/>
        <v>X$18</v>
      </c>
      <c r="Y1951" s="190" t="str">
        <f t="shared" si="3205"/>
        <v>Y$18</v>
      </c>
      <c r="Z1951" s="190" t="str">
        <f t="shared" si="3205"/>
        <v>Z$18</v>
      </c>
      <c r="AA1951" s="190" t="str">
        <f t="shared" si="3205"/>
        <v>AA$18</v>
      </c>
      <c r="AB1951" s="190" t="str">
        <f t="shared" si="3205"/>
        <v>AB$18</v>
      </c>
      <c r="AC1951" s="190" t="str">
        <f t="shared" si="3205"/>
        <v>AC$18</v>
      </c>
      <c r="AD1951" s="190" t="str">
        <f t="shared" si="3205"/>
        <v>AD$18</v>
      </c>
      <c r="AE1951" s="190" t="str">
        <f t="shared" si="3205"/>
        <v>AE$18</v>
      </c>
      <c r="AF1951" s="190" t="str">
        <f t="shared" si="3205"/>
        <v>AF$18</v>
      </c>
      <c r="AG1951" s="190" t="str">
        <f t="shared" si="3205"/>
        <v>AG$18</v>
      </c>
      <c r="AH1951" s="190" t="str">
        <f t="shared" si="3205"/>
        <v>AH$18</v>
      </c>
      <c r="AI1951" s="190" t="str">
        <f t="shared" si="3205"/>
        <v>AI$18</v>
      </c>
      <c r="AJ1951" s="190" t="str">
        <f t="shared" si="3205"/>
        <v>AJ$18</v>
      </c>
      <c r="AK1951" s="190" t="str">
        <f t="shared" si="3205"/>
        <v>AK$18</v>
      </c>
      <c r="AL1951" s="190" t="str">
        <f t="shared" si="3205"/>
        <v>AL$18</v>
      </c>
      <c r="AM1951" s="190" t="str">
        <f t="shared" si="3205"/>
        <v>AM$18</v>
      </c>
      <c r="AN1951" s="190" t="str">
        <f t="shared" si="3205"/>
        <v>AN$18</v>
      </c>
      <c r="AO1951" s="190" t="str">
        <f t="shared" si="3205"/>
        <v>AO$18</v>
      </c>
      <c r="AP1951" s="190" t="str">
        <f t="shared" si="3205"/>
        <v>AP$18</v>
      </c>
      <c r="AQ1951" s="190" t="str">
        <f t="shared" si="3205"/>
        <v>AQ$18</v>
      </c>
      <c r="AR1951" s="190" t="str">
        <f t="shared" si="3205"/>
        <v>AR$18</v>
      </c>
      <c r="AS1951" s="190" t="str">
        <f t="shared" si="3205"/>
        <v>AS$18</v>
      </c>
      <c r="AT1951" s="190" t="str">
        <f t="shared" si="3205"/>
        <v>AT$18</v>
      </c>
      <c r="AU1951" s="190" t="str">
        <f t="shared" si="3205"/>
        <v>AU$18</v>
      </c>
      <c r="AV1951" s="190" t="str">
        <f t="shared" si="3205"/>
        <v>AV$18</v>
      </c>
      <c r="AW1951" s="190" t="str">
        <f t="shared" si="3205"/>
        <v>AW$18</v>
      </c>
      <c r="AX1951" s="190" t="str">
        <f t="shared" si="3205"/>
        <v>AX$18</v>
      </c>
      <c r="AY1951" s="190" t="str">
        <f t="shared" si="3205"/>
        <v>AY$18</v>
      </c>
      <c r="AZ1951" s="190" t="str">
        <f t="shared" si="3205"/>
        <v>AZ$18</v>
      </c>
      <c r="BA1951" s="190" t="str">
        <f t="shared" si="3205"/>
        <v>BA$18</v>
      </c>
      <c r="BB1951" s="190" t="str">
        <f t="shared" si="3205"/>
        <v>BB$18</v>
      </c>
      <c r="BC1951" s="190" t="str">
        <f t="shared" si="3205"/>
        <v>BC$18</v>
      </c>
      <c r="BD1951" s="190" t="str">
        <f t="shared" si="3205"/>
        <v>BD$18</v>
      </c>
      <c r="BE1951" s="190" t="str">
        <f t="shared" si="3205"/>
        <v>BE$18</v>
      </c>
      <c r="BF1951" s="190" t="str">
        <f t="shared" si="3205"/>
        <v>BF$18</v>
      </c>
      <c r="BG1951" s="190" t="str">
        <f t="shared" si="3205"/>
        <v>BG$18</v>
      </c>
      <c r="BH1951" s="190" t="str">
        <f t="shared" si="3205"/>
        <v>BH$18</v>
      </c>
      <c r="BI1951" s="190" t="str">
        <f t="shared" si="3205"/>
        <v>BI$18</v>
      </c>
      <c r="BJ1951" s="190" t="str">
        <f t="shared" si="3205"/>
        <v>BJ$18</v>
      </c>
      <c r="BK1951" s="190" t="str">
        <f t="shared" si="3205"/>
        <v>BK$18</v>
      </c>
      <c r="BL1951" s="190" t="str">
        <f t="shared" si="3205"/>
        <v>BL$18</v>
      </c>
      <c r="BM1951" s="190" t="str">
        <f t="shared" si="3205"/>
        <v>BM$18</v>
      </c>
      <c r="BN1951" s="190" t="str">
        <f t="shared" si="3205"/>
        <v>BN$18</v>
      </c>
      <c r="BO1951" s="190" t="str">
        <f t="shared" si="3205"/>
        <v>BO$18</v>
      </c>
      <c r="BP1951" s="190" t="str">
        <f t="shared" si="3205"/>
        <v>BP$18</v>
      </c>
      <c r="BQ1951" s="190" t="str">
        <f t="shared" si="3205"/>
        <v>BQ$18</v>
      </c>
      <c r="BR1951" s="190" t="str">
        <f t="shared" si="3205"/>
        <v>BR$18</v>
      </c>
      <c r="BS1951" s="190" t="str">
        <f t="shared" si="3205"/>
        <v>BS$18</v>
      </c>
      <c r="BT1951" s="190" t="str">
        <f t="shared" si="3205"/>
        <v>BT$18</v>
      </c>
      <c r="BU1951" s="190" t="str">
        <f t="shared" si="3205"/>
        <v>BU$18</v>
      </c>
      <c r="BV1951" s="190" t="str">
        <f t="shared" si="3205"/>
        <v>BV$18</v>
      </c>
      <c r="BW1951" s="190" t="str">
        <f t="shared" si="3205"/>
        <v>BW$18</v>
      </c>
      <c r="BX1951" s="190" t="str">
        <f t="shared" si="3205"/>
        <v>BX$18</v>
      </c>
      <c r="BY1951" s="190" t="str">
        <f t="shared" si="3205"/>
        <v>BY$18</v>
      </c>
      <c r="BZ1951" s="190" t="str">
        <f t="shared" si="3205"/>
        <v>BZ$18</v>
      </c>
      <c r="CA1951" s="190" t="str">
        <f t="shared" si="3205"/>
        <v>CA$18</v>
      </c>
      <c r="CB1951" s="190" t="str">
        <f t="shared" si="3205"/>
        <v>CB$18</v>
      </c>
      <c r="CC1951" s="190" t="str">
        <f t="shared" si="3205"/>
        <v>CC$18</v>
      </c>
      <c r="CD1951" s="190" t="str">
        <f t="shared" si="3205"/>
        <v>CD$18</v>
      </c>
      <c r="CE1951" s="190" t="str">
        <f t="shared" ref="CE1951:CL1951" si="3206">CE$22</f>
        <v>CE$18</v>
      </c>
      <c r="CF1951" s="190" t="str">
        <f t="shared" si="3206"/>
        <v>CF$18</v>
      </c>
      <c r="CG1951" s="190" t="str">
        <f t="shared" si="3206"/>
        <v>CG$18</v>
      </c>
      <c r="CH1951" s="190" t="str">
        <f t="shared" si="3206"/>
        <v>CH$18</v>
      </c>
      <c r="CI1951" s="190" t="str">
        <f t="shared" si="3206"/>
        <v>CI$18</v>
      </c>
      <c r="CJ1951" s="190" t="str">
        <f t="shared" si="3206"/>
        <v>CJ$18</v>
      </c>
      <c r="CK1951" s="190" t="str">
        <f t="shared" si="3206"/>
        <v>CK$18</v>
      </c>
      <c r="CL1951" s="190" t="str">
        <f t="shared" si="3206"/>
        <v>CL$18</v>
      </c>
      <c r="CN1951" s="201"/>
      <c r="CO1951" s="190" t="str">
        <f t="shared" ref="CO1951:DL1951" si="3207">CO$22</f>
        <v>CO$18</v>
      </c>
      <c r="CP1951" s="190" t="str">
        <f t="shared" si="3207"/>
        <v>CP$18</v>
      </c>
      <c r="CQ1951" s="190" t="str">
        <f t="shared" si="3207"/>
        <v>CQ$18</v>
      </c>
      <c r="CR1951" s="190" t="str">
        <f t="shared" si="3207"/>
        <v>CR$18</v>
      </c>
      <c r="CS1951" s="190" t="str">
        <f t="shared" si="3207"/>
        <v>CS$18</v>
      </c>
      <c r="CT1951" s="190" t="str">
        <f t="shared" si="3207"/>
        <v>CT$18</v>
      </c>
      <c r="CU1951" s="190" t="str">
        <f t="shared" si="3207"/>
        <v>CU$18</v>
      </c>
      <c r="CV1951" s="190" t="str">
        <f t="shared" si="3207"/>
        <v>CV$18</v>
      </c>
      <c r="CW1951" s="190" t="str">
        <f t="shared" si="3207"/>
        <v>CW$18</v>
      </c>
      <c r="CX1951" s="190" t="str">
        <f t="shared" si="3207"/>
        <v>CX$18</v>
      </c>
      <c r="CY1951" s="190" t="str">
        <f t="shared" si="3207"/>
        <v>CY$18</v>
      </c>
      <c r="CZ1951" s="190" t="str">
        <f t="shared" si="3207"/>
        <v>CZ$18</v>
      </c>
      <c r="DA1951" s="190" t="str">
        <f t="shared" si="3207"/>
        <v>DA$18</v>
      </c>
      <c r="DB1951" s="190" t="str">
        <f t="shared" si="3207"/>
        <v>DB$18</v>
      </c>
      <c r="DC1951" s="190" t="str">
        <f t="shared" si="3207"/>
        <v>DC$18</v>
      </c>
      <c r="DD1951" s="190" t="str">
        <f t="shared" si="3207"/>
        <v>DD$18</v>
      </c>
      <c r="DE1951" s="190" t="str">
        <f t="shared" si="3207"/>
        <v>DE$18</v>
      </c>
      <c r="DF1951" s="190" t="str">
        <f t="shared" si="3207"/>
        <v>DF$18</v>
      </c>
      <c r="DG1951" s="190" t="str">
        <f t="shared" si="3207"/>
        <v>DG$18</v>
      </c>
      <c r="DH1951" s="190" t="str">
        <f t="shared" si="3207"/>
        <v>DH$18</v>
      </c>
      <c r="DI1951" s="190" t="str">
        <f t="shared" si="3207"/>
        <v>DI$18</v>
      </c>
      <c r="DJ1951" s="190" t="str">
        <f t="shared" si="3207"/>
        <v>DJ$18</v>
      </c>
      <c r="DK1951" s="190" t="str">
        <f t="shared" si="3207"/>
        <v>DK$18</v>
      </c>
      <c r="DL1951" s="190" t="str">
        <f t="shared" si="3207"/>
        <v>DL$18</v>
      </c>
    </row>
    <row r="1952" spans="1:116" x14ac:dyDescent="0.35">
      <c r="A1952" s="174"/>
      <c r="E1952" s="8"/>
      <c r="G1952" s="175" t="s">
        <v>505</v>
      </c>
      <c r="H1952" s="200"/>
      <c r="I1952" s="201"/>
      <c r="J1952" s="201"/>
      <c r="K1952" s="202"/>
      <c r="L1952" s="202"/>
      <c r="M1952" s="202"/>
      <c r="N1952" s="202"/>
      <c r="O1952" s="202"/>
      <c r="P1952" s="202"/>
      <c r="R1952" s="202"/>
      <c r="S1952" s="190" t="str">
        <f t="shared" ref="S1952:CD1952" si="3208">S$23</f>
        <v>S$19</v>
      </c>
      <c r="T1952" s="190" t="str">
        <f t="shared" si="3208"/>
        <v>T$19</v>
      </c>
      <c r="U1952" s="190" t="str">
        <f t="shared" si="3208"/>
        <v>U$19</v>
      </c>
      <c r="V1952" s="190" t="str">
        <f t="shared" si="3208"/>
        <v>V$19</v>
      </c>
      <c r="W1952" s="190" t="str">
        <f t="shared" si="3208"/>
        <v>W$19</v>
      </c>
      <c r="X1952" s="190" t="str">
        <f t="shared" si="3208"/>
        <v>X$19</v>
      </c>
      <c r="Y1952" s="190" t="str">
        <f t="shared" si="3208"/>
        <v>Y$19</v>
      </c>
      <c r="Z1952" s="190" t="str">
        <f t="shared" si="3208"/>
        <v>Z$19</v>
      </c>
      <c r="AA1952" s="190" t="str">
        <f t="shared" si="3208"/>
        <v>AA$19</v>
      </c>
      <c r="AB1952" s="190" t="str">
        <f t="shared" si="3208"/>
        <v>AB$19</v>
      </c>
      <c r="AC1952" s="190" t="str">
        <f t="shared" si="3208"/>
        <v>AC$19</v>
      </c>
      <c r="AD1952" s="190" t="str">
        <f t="shared" si="3208"/>
        <v>AD$19</v>
      </c>
      <c r="AE1952" s="190" t="str">
        <f t="shared" si="3208"/>
        <v>AE$19</v>
      </c>
      <c r="AF1952" s="190" t="str">
        <f t="shared" si="3208"/>
        <v>AF$19</v>
      </c>
      <c r="AG1952" s="190" t="str">
        <f t="shared" si="3208"/>
        <v>AG$19</v>
      </c>
      <c r="AH1952" s="190" t="str">
        <f t="shared" si="3208"/>
        <v>AH$19</v>
      </c>
      <c r="AI1952" s="190" t="str">
        <f t="shared" si="3208"/>
        <v>AI$19</v>
      </c>
      <c r="AJ1952" s="190" t="str">
        <f t="shared" si="3208"/>
        <v>AJ$19</v>
      </c>
      <c r="AK1952" s="190" t="str">
        <f t="shared" si="3208"/>
        <v>AK$19</v>
      </c>
      <c r="AL1952" s="190" t="str">
        <f t="shared" si="3208"/>
        <v>AL$19</v>
      </c>
      <c r="AM1952" s="190" t="str">
        <f t="shared" si="3208"/>
        <v>AM$19</v>
      </c>
      <c r="AN1952" s="190" t="str">
        <f t="shared" si="3208"/>
        <v>AN$19</v>
      </c>
      <c r="AO1952" s="190" t="str">
        <f t="shared" si="3208"/>
        <v>AO$19</v>
      </c>
      <c r="AP1952" s="190" t="str">
        <f t="shared" si="3208"/>
        <v>AP$19</v>
      </c>
      <c r="AQ1952" s="190" t="str">
        <f t="shared" si="3208"/>
        <v>AQ$19</v>
      </c>
      <c r="AR1952" s="190" t="str">
        <f t="shared" si="3208"/>
        <v>AR$19</v>
      </c>
      <c r="AS1952" s="190" t="str">
        <f t="shared" si="3208"/>
        <v>AS$19</v>
      </c>
      <c r="AT1952" s="190" t="str">
        <f t="shared" si="3208"/>
        <v>AT$19</v>
      </c>
      <c r="AU1952" s="190" t="str">
        <f t="shared" si="3208"/>
        <v>AU$19</v>
      </c>
      <c r="AV1952" s="190" t="str">
        <f t="shared" si="3208"/>
        <v>AV$19</v>
      </c>
      <c r="AW1952" s="190" t="str">
        <f t="shared" si="3208"/>
        <v>AW$19</v>
      </c>
      <c r="AX1952" s="190" t="str">
        <f t="shared" si="3208"/>
        <v>AX$19</v>
      </c>
      <c r="AY1952" s="190" t="str">
        <f t="shared" si="3208"/>
        <v>AY$19</v>
      </c>
      <c r="AZ1952" s="190" t="str">
        <f t="shared" si="3208"/>
        <v>AZ$19</v>
      </c>
      <c r="BA1952" s="190" t="str">
        <f t="shared" si="3208"/>
        <v>BA$19</v>
      </c>
      <c r="BB1952" s="190" t="str">
        <f t="shared" si="3208"/>
        <v>BB$19</v>
      </c>
      <c r="BC1952" s="190" t="str">
        <f t="shared" si="3208"/>
        <v>BC$19</v>
      </c>
      <c r="BD1952" s="190" t="str">
        <f t="shared" si="3208"/>
        <v>BD$19</v>
      </c>
      <c r="BE1952" s="190" t="str">
        <f t="shared" si="3208"/>
        <v>BE$19</v>
      </c>
      <c r="BF1952" s="190" t="str">
        <f t="shared" si="3208"/>
        <v>BF$19</v>
      </c>
      <c r="BG1952" s="190" t="str">
        <f t="shared" si="3208"/>
        <v>BG$19</v>
      </c>
      <c r="BH1952" s="190" t="str">
        <f t="shared" si="3208"/>
        <v>BH$19</v>
      </c>
      <c r="BI1952" s="190" t="str">
        <f t="shared" si="3208"/>
        <v>BI$19</v>
      </c>
      <c r="BJ1952" s="190" t="str">
        <f t="shared" si="3208"/>
        <v>BJ$19</v>
      </c>
      <c r="BK1952" s="190" t="str">
        <f t="shared" si="3208"/>
        <v>BK$19</v>
      </c>
      <c r="BL1952" s="190" t="str">
        <f t="shared" si="3208"/>
        <v>BL$19</v>
      </c>
      <c r="BM1952" s="190" t="str">
        <f t="shared" si="3208"/>
        <v>BM$19</v>
      </c>
      <c r="BN1952" s="190" t="str">
        <f t="shared" si="3208"/>
        <v>BN$19</v>
      </c>
      <c r="BO1952" s="190" t="str">
        <f t="shared" si="3208"/>
        <v>BO$19</v>
      </c>
      <c r="BP1952" s="190" t="str">
        <f t="shared" si="3208"/>
        <v>BP$19</v>
      </c>
      <c r="BQ1952" s="190" t="str">
        <f t="shared" si="3208"/>
        <v>BQ$19</v>
      </c>
      <c r="BR1952" s="190" t="str">
        <f t="shared" si="3208"/>
        <v>BR$19</v>
      </c>
      <c r="BS1952" s="190" t="str">
        <f t="shared" si="3208"/>
        <v>BS$19</v>
      </c>
      <c r="BT1952" s="190" t="str">
        <f t="shared" si="3208"/>
        <v>BT$19</v>
      </c>
      <c r="BU1952" s="190" t="str">
        <f t="shared" si="3208"/>
        <v>BU$19</v>
      </c>
      <c r="BV1952" s="190" t="str">
        <f t="shared" si="3208"/>
        <v>BV$19</v>
      </c>
      <c r="BW1952" s="190" t="str">
        <f t="shared" si="3208"/>
        <v>BW$19</v>
      </c>
      <c r="BX1952" s="190" t="str">
        <f t="shared" si="3208"/>
        <v>BX$19</v>
      </c>
      <c r="BY1952" s="190" t="str">
        <f t="shared" si="3208"/>
        <v>BY$19</v>
      </c>
      <c r="BZ1952" s="190" t="str">
        <f t="shared" si="3208"/>
        <v>BZ$19</v>
      </c>
      <c r="CA1952" s="190" t="str">
        <f t="shared" si="3208"/>
        <v>CA$19</v>
      </c>
      <c r="CB1952" s="190" t="str">
        <f t="shared" si="3208"/>
        <v>CB$19</v>
      </c>
      <c r="CC1952" s="190" t="str">
        <f t="shared" si="3208"/>
        <v>CC$19</v>
      </c>
      <c r="CD1952" s="190" t="str">
        <f t="shared" si="3208"/>
        <v>CD$19</v>
      </c>
      <c r="CE1952" s="190" t="str">
        <f t="shared" ref="CE1952:CL1952" si="3209">CE$23</f>
        <v>CE$19</v>
      </c>
      <c r="CF1952" s="190" t="str">
        <f t="shared" si="3209"/>
        <v>CF$19</v>
      </c>
      <c r="CG1952" s="190" t="str">
        <f t="shared" si="3209"/>
        <v>CG$19</v>
      </c>
      <c r="CH1952" s="190" t="str">
        <f t="shared" si="3209"/>
        <v>CH$19</v>
      </c>
      <c r="CI1952" s="190" t="str">
        <f t="shared" si="3209"/>
        <v>CI$19</v>
      </c>
      <c r="CJ1952" s="190" t="str">
        <f t="shared" si="3209"/>
        <v>CJ$19</v>
      </c>
      <c r="CK1952" s="190" t="str">
        <f t="shared" si="3209"/>
        <v>CK$19</v>
      </c>
      <c r="CL1952" s="190" t="str">
        <f t="shared" si="3209"/>
        <v>CL$19</v>
      </c>
      <c r="CN1952" s="201"/>
      <c r="CO1952" s="190" t="str">
        <f t="shared" ref="CO1952:DL1952" si="3210">CO$23</f>
        <v>CO$19</v>
      </c>
      <c r="CP1952" s="190" t="str">
        <f t="shared" si="3210"/>
        <v>CP$19</v>
      </c>
      <c r="CQ1952" s="190" t="str">
        <f t="shared" si="3210"/>
        <v>CQ$19</v>
      </c>
      <c r="CR1952" s="190" t="str">
        <f t="shared" si="3210"/>
        <v>CR$19</v>
      </c>
      <c r="CS1952" s="190" t="str">
        <f t="shared" si="3210"/>
        <v>CS$19</v>
      </c>
      <c r="CT1952" s="190" t="str">
        <f t="shared" si="3210"/>
        <v>CT$19</v>
      </c>
      <c r="CU1952" s="190" t="str">
        <f t="shared" si="3210"/>
        <v>CU$19</v>
      </c>
      <c r="CV1952" s="190" t="str">
        <f t="shared" si="3210"/>
        <v>CV$19</v>
      </c>
      <c r="CW1952" s="190" t="str">
        <f t="shared" si="3210"/>
        <v>CW$19</v>
      </c>
      <c r="CX1952" s="190" t="str">
        <f t="shared" si="3210"/>
        <v>CX$19</v>
      </c>
      <c r="CY1952" s="190" t="str">
        <f t="shared" si="3210"/>
        <v>CY$19</v>
      </c>
      <c r="CZ1952" s="190" t="str">
        <f t="shared" si="3210"/>
        <v>CZ$19</v>
      </c>
      <c r="DA1952" s="190" t="str">
        <f t="shared" si="3210"/>
        <v>DA$19</v>
      </c>
      <c r="DB1952" s="190" t="str">
        <f t="shared" si="3210"/>
        <v>DB$19</v>
      </c>
      <c r="DC1952" s="190" t="str">
        <f t="shared" si="3210"/>
        <v>DC$19</v>
      </c>
      <c r="DD1952" s="190" t="str">
        <f t="shared" si="3210"/>
        <v>DD$19</v>
      </c>
      <c r="DE1952" s="190" t="str">
        <f t="shared" si="3210"/>
        <v>DE$19</v>
      </c>
      <c r="DF1952" s="190" t="str">
        <f t="shared" si="3210"/>
        <v>DF$19</v>
      </c>
      <c r="DG1952" s="190" t="str">
        <f t="shared" si="3210"/>
        <v>DG$19</v>
      </c>
      <c r="DH1952" s="190" t="str">
        <f t="shared" si="3210"/>
        <v>DH$19</v>
      </c>
      <c r="DI1952" s="190" t="str">
        <f t="shared" si="3210"/>
        <v>DI$19</v>
      </c>
      <c r="DJ1952" s="190" t="str">
        <f t="shared" si="3210"/>
        <v>DJ$19</v>
      </c>
      <c r="DK1952" s="190" t="str">
        <f t="shared" si="3210"/>
        <v>DK$19</v>
      </c>
      <c r="DL1952" s="190" t="str">
        <f t="shared" si="3210"/>
        <v>DL$19</v>
      </c>
    </row>
    <row r="1953" spans="1:116" x14ac:dyDescent="0.35">
      <c r="A1953" s="142" t="s">
        <v>218</v>
      </c>
      <c r="B1953" s="31" t="s">
        <v>81</v>
      </c>
      <c r="C1953" s="31"/>
      <c r="D1953" t="s">
        <v>554</v>
      </c>
      <c r="E1953" s="8" t="str">
        <f t="shared" ref="E1953:E1954" si="3211">ROW()&amp;" "&amp;D1953</f>
        <v>1953 SEASON QUARTER-TR-R</v>
      </c>
      <c r="F1953" t="s">
        <v>551</v>
      </c>
      <c r="G1953" s="175" t="s">
        <v>463</v>
      </c>
      <c r="H1953" s="142"/>
      <c r="I1953" s="144"/>
      <c r="J1953" s="144"/>
      <c r="K1953" s="142"/>
      <c r="L1953" s="142"/>
      <c r="M1953" s="142"/>
      <c r="N1953" s="142"/>
      <c r="O1953" s="142"/>
      <c r="P1953" s="142"/>
      <c r="R1953" s="143"/>
      <c r="S1953" s="168"/>
      <c r="T1953" s="168"/>
      <c r="U1953" s="168"/>
      <c r="V1953" s="168"/>
      <c r="W1953" s="168"/>
      <c r="X1953" s="168"/>
      <c r="Y1953" s="168"/>
      <c r="Z1953" s="168"/>
      <c r="AA1953" s="168"/>
      <c r="AB1953" s="168"/>
      <c r="AC1953" s="168"/>
      <c r="AD1953" s="168"/>
      <c r="AE1953" s="168"/>
      <c r="AF1953" s="168"/>
      <c r="AG1953" s="168"/>
      <c r="AH1953" s="168"/>
      <c r="AI1953" s="168"/>
      <c r="AJ1953" s="168"/>
      <c r="AK1953" s="168"/>
      <c r="AL1953" s="168"/>
      <c r="AM1953" s="168"/>
      <c r="AN1953" s="168"/>
      <c r="AO1953" s="168"/>
      <c r="AP1953" s="168"/>
      <c r="AQ1953" s="168"/>
      <c r="AR1953" s="168"/>
      <c r="AS1953" s="168"/>
      <c r="AT1953" s="168"/>
      <c r="AU1953" s="168"/>
      <c r="AV1953" s="168"/>
      <c r="AW1953" s="168"/>
      <c r="AX1953" s="168"/>
      <c r="AY1953" s="168"/>
      <c r="AZ1953" s="168"/>
      <c r="BA1953" s="168"/>
      <c r="BB1953" s="168"/>
      <c r="BC1953" s="168"/>
      <c r="BD1953" s="168"/>
      <c r="BE1953" s="168"/>
      <c r="BF1953" s="168"/>
      <c r="BG1953" s="168"/>
      <c r="BH1953" s="168"/>
      <c r="BI1953" s="168"/>
      <c r="BJ1953" s="168"/>
      <c r="BK1953" s="168"/>
      <c r="BL1953" s="168"/>
      <c r="BM1953" s="168"/>
      <c r="BN1953" s="168"/>
      <c r="BO1953" s="168"/>
      <c r="BP1953" s="168"/>
      <c r="BQ1953" s="168"/>
      <c r="BR1953" s="168"/>
      <c r="BS1953" s="168"/>
      <c r="BT1953" s="168"/>
      <c r="BU1953" s="168"/>
      <c r="BV1953" s="168"/>
      <c r="BW1953" s="168"/>
      <c r="BX1953" s="168"/>
      <c r="BY1953" s="168"/>
      <c r="BZ1953" s="168"/>
      <c r="CA1953" s="168"/>
      <c r="CB1953" s="168"/>
      <c r="CC1953" s="168"/>
      <c r="CD1953" s="168"/>
      <c r="CE1953" s="168"/>
      <c r="CF1953" s="168"/>
      <c r="CG1953" s="168"/>
      <c r="CH1953" s="168"/>
      <c r="CI1953" s="168"/>
      <c r="CJ1953" s="168"/>
      <c r="CK1953" s="168"/>
      <c r="CL1953" s="168"/>
      <c r="CN1953" s="144"/>
      <c r="CO1953" s="168"/>
      <c r="CP1953" s="168"/>
      <c r="CQ1953" s="168"/>
      <c r="CR1953" s="168"/>
      <c r="CS1953" s="168"/>
      <c r="CT1953" s="168"/>
      <c r="CU1953" s="168"/>
      <c r="CV1953" s="168"/>
      <c r="CW1953" s="168"/>
      <c r="CX1953" s="168"/>
      <c r="CY1953" s="168"/>
      <c r="CZ1953" s="168"/>
      <c r="DA1953" s="168"/>
      <c r="DB1953" s="168"/>
      <c r="DC1953" s="168"/>
      <c r="DD1953" s="168"/>
      <c r="DE1953" s="168"/>
      <c r="DF1953" s="168"/>
      <c r="DG1953" s="168"/>
      <c r="DH1953" s="168"/>
      <c r="DI1953" s="168"/>
      <c r="DJ1953" s="168"/>
      <c r="DK1953" s="168"/>
      <c r="DL1953" s="168"/>
    </row>
    <row r="1954" spans="1:116" x14ac:dyDescent="0.35">
      <c r="A1954" s="12"/>
      <c r="B1954" s="12" t="s">
        <v>332</v>
      </c>
      <c r="C1954" s="12"/>
      <c r="D1954" t="s">
        <v>554</v>
      </c>
      <c r="E1954" s="8" t="str">
        <f t="shared" si="3211"/>
        <v>1954 SEASON QUARTER-TR-R</v>
      </c>
      <c r="G1954" s="175" t="s">
        <v>464</v>
      </c>
      <c r="H1954" s="12"/>
      <c r="I1954" s="60"/>
      <c r="J1954" s="60"/>
      <c r="K1954" s="12"/>
      <c r="L1954" s="12"/>
      <c r="M1954" s="12"/>
      <c r="N1954" s="12"/>
      <c r="O1954" s="12"/>
      <c r="P1954" s="12"/>
      <c r="R1954" s="13"/>
      <c r="S1954" s="76"/>
      <c r="T1954" s="76"/>
      <c r="U1954" s="76"/>
      <c r="V1954" s="76"/>
      <c r="W1954" s="76"/>
      <c r="X1954" s="76"/>
      <c r="Y1954" s="76"/>
      <c r="Z1954" s="76"/>
      <c r="AA1954" s="76"/>
      <c r="AB1954" s="76"/>
      <c r="AC1954" s="76"/>
      <c r="AD1954" s="76"/>
      <c r="AE1954" s="76"/>
      <c r="AF1954" s="76"/>
      <c r="AG1954" s="76"/>
      <c r="AH1954" s="76"/>
      <c r="AI1954" s="76"/>
      <c r="AJ1954" s="76"/>
      <c r="AK1954" s="76"/>
      <c r="AL1954" s="76"/>
      <c r="AM1954" s="76"/>
      <c r="AN1954" s="76"/>
      <c r="AO1954" s="76"/>
      <c r="AP1954" s="76"/>
      <c r="AQ1954" s="76"/>
      <c r="AR1954" s="76"/>
      <c r="AS1954" s="76"/>
      <c r="AT1954" s="76"/>
      <c r="AU1954" s="76"/>
      <c r="AV1954" s="76"/>
      <c r="AW1954" s="76"/>
      <c r="AX1954" s="76"/>
      <c r="AY1954" s="76"/>
      <c r="AZ1954" s="76"/>
      <c r="BA1954" s="76"/>
      <c r="BB1954" s="76"/>
      <c r="BC1954" s="76"/>
      <c r="BD1954" s="76"/>
      <c r="BE1954" s="76"/>
      <c r="BF1954" s="76"/>
      <c r="BG1954" s="76"/>
      <c r="BH1954" s="76"/>
      <c r="BI1954" s="76"/>
      <c r="BJ1954" s="76"/>
      <c r="BK1954" s="76"/>
      <c r="BL1954" s="76"/>
      <c r="BM1954" s="76"/>
      <c r="BN1954" s="76"/>
      <c r="BO1954" s="76"/>
      <c r="BP1954" s="76"/>
      <c r="BQ1954" s="76"/>
      <c r="BR1954" s="76"/>
      <c r="BS1954" s="76"/>
      <c r="BT1954" s="76"/>
      <c r="BU1954" s="76"/>
      <c r="BV1954" s="76"/>
      <c r="BW1954" s="76"/>
      <c r="BX1954" s="76"/>
      <c r="BY1954" s="76"/>
      <c r="BZ1954" s="76"/>
      <c r="CA1954" s="76"/>
      <c r="CB1954" s="76"/>
      <c r="CC1954" s="76"/>
      <c r="CD1954" s="76"/>
      <c r="CE1954" s="76"/>
      <c r="CF1954" s="76"/>
      <c r="CG1954" s="76"/>
      <c r="CH1954" s="76"/>
      <c r="CI1954" s="76"/>
      <c r="CJ1954" s="76"/>
      <c r="CK1954" s="76"/>
      <c r="CL1954" s="76"/>
      <c r="CN1954" s="60"/>
      <c r="CO1954" s="239"/>
      <c r="CP1954" s="239"/>
      <c r="CQ1954" s="239"/>
      <c r="CR1954" s="239"/>
      <c r="CS1954" s="239"/>
      <c r="CT1954" s="239"/>
      <c r="CU1954" s="239"/>
      <c r="CV1954" s="239"/>
      <c r="CW1954" s="239"/>
      <c r="CX1954" s="239"/>
      <c r="CY1954" s="239"/>
      <c r="CZ1954" s="239"/>
      <c r="DA1954" s="239"/>
      <c r="DB1954" s="239"/>
      <c r="DC1954" s="239"/>
      <c r="DD1954" s="239"/>
      <c r="DE1954" s="239"/>
      <c r="DF1954" s="239"/>
      <c r="DG1954" s="239"/>
      <c r="DH1954" s="239"/>
      <c r="DI1954" s="239"/>
      <c r="DJ1954" s="239"/>
      <c r="DK1954" s="239"/>
      <c r="DL1954" s="239"/>
    </row>
    <row r="1955" spans="1:116" x14ac:dyDescent="0.35">
      <c r="A1955" s="12"/>
      <c r="B1955" s="12"/>
      <c r="C1955" s="12"/>
      <c r="D1955" t="s">
        <v>554</v>
      </c>
      <c r="E1955" s="8"/>
      <c r="G1955" s="143" t="s">
        <v>544</v>
      </c>
      <c r="H1955" s="12"/>
      <c r="I1955" s="60"/>
      <c r="J1955" s="60"/>
      <c r="K1955" s="12"/>
      <c r="L1955" s="12"/>
      <c r="M1955" s="12"/>
      <c r="N1955" s="12"/>
      <c r="O1955" s="12"/>
      <c r="P1955" s="12"/>
      <c r="R1955" s="13"/>
      <c r="S1955" s="76"/>
      <c r="T1955" s="76"/>
      <c r="U1955" s="76"/>
      <c r="V1955" s="76"/>
      <c r="W1955" s="76"/>
      <c r="X1955" s="76"/>
      <c r="Y1955" s="76"/>
      <c r="Z1955" s="76"/>
      <c r="AA1955" s="76"/>
      <c r="AB1955" s="76"/>
      <c r="AC1955" s="76"/>
      <c r="AD1955" s="76"/>
      <c r="AE1955" s="76"/>
      <c r="AF1955" s="76"/>
      <c r="AG1955" s="76"/>
      <c r="AH1955" s="76"/>
      <c r="AI1955" s="76"/>
      <c r="AJ1955" s="76"/>
      <c r="AK1955" s="76"/>
      <c r="AL1955" s="76"/>
      <c r="AM1955" s="76"/>
      <c r="AN1955" s="76"/>
      <c r="AO1955" s="76"/>
      <c r="AP1955" s="76"/>
      <c r="AQ1955" s="76"/>
      <c r="AR1955" s="76"/>
      <c r="AS1955" s="76"/>
      <c r="AT1955" s="76"/>
      <c r="AU1955" s="76"/>
      <c r="AV1955" s="76"/>
      <c r="AW1955" s="76"/>
      <c r="AX1955" s="76"/>
      <c r="AY1955" s="76"/>
      <c r="AZ1955" s="76"/>
      <c r="BA1955" s="76"/>
      <c r="BB1955" s="76"/>
      <c r="BC1955" s="76"/>
      <c r="BD1955" s="76"/>
      <c r="BE1955" s="76"/>
      <c r="BF1955" s="76"/>
      <c r="BG1955" s="76"/>
      <c r="BH1955" s="76"/>
      <c r="BI1955" s="76"/>
      <c r="BJ1955" s="76"/>
      <c r="BK1955" s="76"/>
      <c r="BL1955" s="76"/>
      <c r="BM1955" s="76"/>
      <c r="BN1955" s="76"/>
      <c r="BO1955" s="76"/>
      <c r="BP1955" s="76"/>
      <c r="BQ1955" s="76"/>
      <c r="BR1955" s="76"/>
      <c r="BS1955" s="76"/>
      <c r="BT1955" s="76"/>
      <c r="BU1955" s="76"/>
      <c r="BV1955" s="76"/>
      <c r="BW1955" s="76"/>
      <c r="BX1955" s="76"/>
      <c r="BY1955" s="76"/>
      <c r="BZ1955" s="76"/>
      <c r="CA1955" s="76"/>
      <c r="CB1955" s="76"/>
      <c r="CC1955" s="76"/>
      <c r="CD1955" s="76"/>
      <c r="CE1955" s="76"/>
      <c r="CF1955" s="76"/>
      <c r="CG1955" s="76"/>
      <c r="CH1955" s="76"/>
      <c r="CI1955" s="76"/>
      <c r="CJ1955" s="76"/>
      <c r="CK1955" s="76"/>
      <c r="CL1955" s="76"/>
      <c r="CN1955" s="76"/>
      <c r="CO1955" s="77" t="e" cm="1">
        <f t="array" aca="1" ref="CO1955" ca="1">INDIRECT(CO1947)*INDEX($H1958:$I1961,MATCH(CO$9,$I1958:$I1961,0),1)*CO$5</f>
        <v>#N/A</v>
      </c>
      <c r="CP1955" s="77" t="e" cm="1">
        <f t="array" aca="1" ref="CP1955" ca="1">INDIRECT(CP1947)*INDEX($H1958:$I1961,MATCH(CP$9,$I1958:$I1961,0),1)*CP$5</f>
        <v>#N/A</v>
      </c>
      <c r="CQ1955" s="77" t="e" cm="1">
        <f t="array" aca="1" ref="CQ1955" ca="1">INDIRECT(CQ1947)*INDEX($H1958:$I1961,MATCH(CQ$9,$I1958:$I1961,0),1)*CQ$5</f>
        <v>#N/A</v>
      </c>
      <c r="CR1955" s="77" t="e" cm="1">
        <f t="array" aca="1" ref="CR1955" ca="1">INDIRECT(CR1947)*INDEX($H1958:$I1961,MATCH(CR$9,$I1958:$I1961,0),1)*CR$5</f>
        <v>#N/A</v>
      </c>
      <c r="CS1955" s="77" t="e" cm="1">
        <f t="array" aca="1" ref="CS1955" ca="1">INDIRECT(CS1947)*INDEX($H1958:$I1961,MATCH(CS$9,$I1958:$I1961,0),1)*CS$5</f>
        <v>#N/A</v>
      </c>
      <c r="CT1955" s="77" t="e" cm="1">
        <f t="array" aca="1" ref="CT1955" ca="1">INDIRECT(CT1947)*INDEX($H1958:$I1961,MATCH(CT$9,$I1958:$I1961,0),1)*CT$5</f>
        <v>#N/A</v>
      </c>
      <c r="CU1955" s="77" t="e" cm="1">
        <f t="array" aca="1" ref="CU1955" ca="1">INDIRECT(CU1947)*INDEX($H1958:$I1961,MATCH(CU$9,$I1958:$I1961,0),1)*CU$5</f>
        <v>#N/A</v>
      </c>
      <c r="CV1955" s="77" t="e" cm="1">
        <f t="array" aca="1" ref="CV1955" ca="1">INDIRECT(CV1947)*INDEX($H1958:$I1961,MATCH(CV$9,$I1958:$I1961,0),1)*CV$5</f>
        <v>#N/A</v>
      </c>
      <c r="CW1955" s="77" t="e" cm="1">
        <f t="array" aca="1" ref="CW1955" ca="1">INDIRECT(CW1947)*INDEX($H1958:$I1961,MATCH(CW$9,$I1958:$I1961,0),1)*CW$5</f>
        <v>#N/A</v>
      </c>
      <c r="CX1955" s="77" t="e" cm="1">
        <f t="array" aca="1" ref="CX1955" ca="1">INDIRECT(CX1947)*INDEX($H1958:$I1961,MATCH(CX$9,$I1958:$I1961,0),1)*CX$5</f>
        <v>#N/A</v>
      </c>
      <c r="CY1955" s="77" t="e" cm="1">
        <f t="array" aca="1" ref="CY1955" ca="1">INDIRECT(CY1947)*INDEX($H1958:$I1961,MATCH(CY$9,$I1958:$I1961,0),1)*CY$5</f>
        <v>#N/A</v>
      </c>
      <c r="CZ1955" s="77" t="e" cm="1">
        <f t="array" aca="1" ref="CZ1955" ca="1">INDIRECT(CZ1947)*INDEX($H1958:$I1961,MATCH(CZ$9,$I1958:$I1961,0),1)*CZ$5</f>
        <v>#N/A</v>
      </c>
      <c r="DA1955" s="77" t="e" cm="1">
        <f t="array" aca="1" ref="DA1955" ca="1">INDIRECT(DA1947)*INDEX($H1958:$I1961,MATCH(DA$9,$I1958:$I1961,0),1)*DA$5</f>
        <v>#N/A</v>
      </c>
      <c r="DB1955" s="77" t="e" cm="1">
        <f t="array" aca="1" ref="DB1955" ca="1">INDIRECT(DB1947)*INDEX($H1958:$I1961,MATCH(DB$9,$I1958:$I1961,0),1)*DB$5</f>
        <v>#N/A</v>
      </c>
      <c r="DC1955" s="77" t="e" cm="1">
        <f t="array" aca="1" ref="DC1955" ca="1">INDIRECT(DC1947)*INDEX($H1958:$I1961,MATCH(DC$9,$I1958:$I1961,0),1)*DC$5</f>
        <v>#N/A</v>
      </c>
      <c r="DD1955" s="77" t="e" cm="1">
        <f t="array" aca="1" ref="DD1955" ca="1">INDIRECT(DD1947)*INDEX($H1958:$I1961,MATCH(DD$9,$I1958:$I1961,0),1)*DD$5</f>
        <v>#N/A</v>
      </c>
      <c r="DE1955" s="77" t="e" cm="1">
        <f t="array" aca="1" ref="DE1955" ca="1">INDIRECT(DE1947)*INDEX($H1958:$I1961,MATCH(DE$9,$I1958:$I1961,0),1)*DE$5</f>
        <v>#N/A</v>
      </c>
      <c r="DF1955" s="77" t="e" cm="1">
        <f t="array" aca="1" ref="DF1955" ca="1">INDIRECT(DF1947)*INDEX($H1958:$I1961,MATCH(DF$9,$I1958:$I1961,0),1)*DF$5</f>
        <v>#N/A</v>
      </c>
      <c r="DG1955" s="77" t="e" cm="1">
        <f t="array" aca="1" ref="DG1955" ca="1">INDIRECT(DG1947)*INDEX($H1958:$I1961,MATCH(DG$9,$I1958:$I1961,0),1)*DG$5</f>
        <v>#N/A</v>
      </c>
      <c r="DH1955" s="77" t="e" cm="1">
        <f t="array" aca="1" ref="DH1955" ca="1">INDIRECT(DH1947)*INDEX($H1958:$I1961,MATCH(DH$9,$I1958:$I1961,0),1)*DH$5</f>
        <v>#N/A</v>
      </c>
      <c r="DI1955" s="77" t="e" cm="1">
        <f t="array" aca="1" ref="DI1955" ca="1">INDIRECT(DI1947)*INDEX($H1958:$I1961,MATCH(DI$9,$I1958:$I1961,0),1)*DI$5</f>
        <v>#N/A</v>
      </c>
      <c r="DJ1955" s="77" t="e" cm="1">
        <f t="array" aca="1" ref="DJ1955" ca="1">INDIRECT(DJ1947)*INDEX($H1958:$I1961,MATCH(DJ$9,$I1958:$I1961,0),1)*DJ$5</f>
        <v>#N/A</v>
      </c>
      <c r="DK1955" s="77" t="e" cm="1">
        <f t="array" aca="1" ref="DK1955" ca="1">INDIRECT(DK1947)*INDEX($H1958:$I1961,MATCH(DK$9,$I1958:$I1961,0),1)*DK$5</f>
        <v>#N/A</v>
      </c>
      <c r="DL1955" s="77" t="e" cm="1">
        <f t="array" aca="1" ref="DL1955" ca="1">INDIRECT(DL1947)*INDEX($H1958:$I1961,MATCH(DL$9,$I1958:$I1961,0),1)*DL$5</f>
        <v>#N/A</v>
      </c>
    </row>
    <row r="1956" spans="1:116" x14ac:dyDescent="0.35">
      <c r="D1956" t="s">
        <v>554</v>
      </c>
      <c r="E1956" s="8"/>
      <c r="G1956" s="95" t="str">
        <f>G1950</f>
        <v>Primary volume driver</v>
      </c>
      <c r="H1956" s="12"/>
      <c r="I1956" s="60"/>
      <c r="J1956" s="60"/>
      <c r="K1956" s="38"/>
      <c r="L1956" s="38"/>
      <c r="M1956" s="38"/>
      <c r="N1956" s="38"/>
      <c r="O1956" s="38"/>
      <c r="P1956" s="38"/>
      <c r="R1956" s="15"/>
      <c r="S1956" s="240"/>
      <c r="T1956" s="240"/>
      <c r="U1956" s="240"/>
      <c r="V1956" s="240"/>
      <c r="W1956" s="240"/>
      <c r="X1956" s="240"/>
      <c r="Y1956" s="240"/>
      <c r="Z1956" s="240"/>
      <c r="AA1956" s="240"/>
      <c r="AB1956" s="240"/>
      <c r="AC1956" s="240"/>
      <c r="AD1956" s="240"/>
      <c r="AE1956" s="240"/>
      <c r="AF1956" s="240"/>
      <c r="AG1956" s="240"/>
      <c r="AH1956" s="240"/>
      <c r="AI1956" s="240"/>
      <c r="AJ1956" s="240"/>
      <c r="AK1956" s="240"/>
      <c r="AL1956" s="240"/>
      <c r="AM1956" s="240"/>
      <c r="AN1956" s="240"/>
      <c r="AO1956" s="240"/>
      <c r="AP1956" s="240"/>
      <c r="AQ1956" s="240"/>
      <c r="AR1956" s="240"/>
      <c r="AS1956" s="240"/>
      <c r="AT1956" s="240"/>
      <c r="AU1956" s="240"/>
      <c r="AV1956" s="240"/>
      <c r="AW1956" s="240"/>
      <c r="AX1956" s="240"/>
      <c r="AY1956" s="240"/>
      <c r="AZ1956" s="240"/>
      <c r="BA1956" s="240"/>
      <c r="BB1956" s="240"/>
      <c r="BC1956" s="240"/>
      <c r="BD1956" s="240"/>
      <c r="BE1956" s="240"/>
      <c r="BF1956" s="240"/>
      <c r="BG1956" s="240"/>
      <c r="BH1956" s="240"/>
      <c r="BI1956" s="240"/>
      <c r="BJ1956" s="240"/>
      <c r="BK1956" s="240"/>
      <c r="BL1956" s="240"/>
      <c r="BM1956" s="240"/>
      <c r="BN1956" s="240"/>
      <c r="BO1956" s="240"/>
      <c r="BP1956" s="240"/>
      <c r="BQ1956" s="240"/>
      <c r="BR1956" s="240"/>
      <c r="BS1956" s="240"/>
      <c r="BT1956" s="240"/>
      <c r="BU1956" s="240"/>
      <c r="BV1956" s="240"/>
      <c r="BW1956" s="240"/>
      <c r="BX1956" s="240"/>
      <c r="BY1956" s="240"/>
      <c r="BZ1956" s="240"/>
      <c r="CA1956" s="240"/>
      <c r="CB1956" s="240"/>
      <c r="CC1956" s="240"/>
      <c r="CD1956" s="240"/>
      <c r="CE1956" s="240"/>
      <c r="CF1956" s="240"/>
      <c r="CG1956" s="240"/>
      <c r="CH1956" s="240"/>
      <c r="CI1956" s="240"/>
      <c r="CJ1956" s="240"/>
      <c r="CK1956" s="240"/>
      <c r="CL1956" s="240"/>
      <c r="CN1956" s="240"/>
      <c r="CO1956" s="240"/>
      <c r="CP1956" s="240"/>
      <c r="CQ1956" s="240"/>
      <c r="CR1956" s="240"/>
      <c r="CS1956" s="240"/>
      <c r="CT1956" s="240"/>
      <c r="CU1956" s="240"/>
      <c r="CV1956" s="240"/>
      <c r="CW1956" s="240"/>
      <c r="CX1956" s="240"/>
      <c r="CY1956" s="240"/>
      <c r="CZ1956" s="240"/>
      <c r="DA1956" s="240"/>
      <c r="DB1956" s="240"/>
      <c r="DC1956" s="240"/>
      <c r="DD1956" s="240"/>
      <c r="DE1956" s="240"/>
      <c r="DF1956" s="240"/>
      <c r="DG1956" s="240"/>
      <c r="DH1956" s="240"/>
      <c r="DI1956" s="240"/>
      <c r="DJ1956" s="240"/>
      <c r="DK1956" s="240"/>
      <c r="DL1956" s="240"/>
    </row>
    <row r="1957" spans="1:116" x14ac:dyDescent="0.35">
      <c r="D1957" t="s">
        <v>554</v>
      </c>
      <c r="E1957" s="8"/>
      <c r="G1957" s="126" t="str">
        <f>"Seasonally adjusted revenue - "&amp;G1947</f>
        <v>Seasonally adjusted revenue - Surgical procedures</v>
      </c>
      <c r="H1957" s="12"/>
      <c r="I1957" s="60"/>
      <c r="J1957" s="60"/>
      <c r="K1957" s="38"/>
      <c r="L1957" s="38"/>
      <c r="M1957" s="38"/>
      <c r="N1957" s="38"/>
      <c r="O1957" s="38"/>
      <c r="P1957" s="38"/>
      <c r="R1957" s="15"/>
      <c r="S1957" s="240"/>
      <c r="T1957" s="240"/>
      <c r="U1957" s="240"/>
      <c r="V1957" s="240"/>
      <c r="W1957" s="240"/>
      <c r="X1957" s="240"/>
      <c r="Y1957" s="240"/>
      <c r="Z1957" s="240"/>
      <c r="AA1957" s="240"/>
      <c r="AB1957" s="240"/>
      <c r="AC1957" s="240"/>
      <c r="AD1957" s="240"/>
      <c r="AE1957" s="240"/>
      <c r="AF1957" s="240"/>
      <c r="AG1957" s="240"/>
      <c r="AH1957" s="240"/>
      <c r="AI1957" s="240"/>
      <c r="AJ1957" s="240"/>
      <c r="AK1957" s="240"/>
      <c r="AL1957" s="240"/>
      <c r="AM1957" s="240"/>
      <c r="AN1957" s="240"/>
      <c r="AO1957" s="240"/>
      <c r="AP1957" s="240"/>
      <c r="AQ1957" s="240"/>
      <c r="AR1957" s="240"/>
      <c r="AS1957" s="240"/>
      <c r="AT1957" s="240"/>
      <c r="AU1957" s="240"/>
      <c r="AV1957" s="240"/>
      <c r="AW1957" s="240"/>
      <c r="AX1957" s="240"/>
      <c r="AY1957" s="240"/>
      <c r="AZ1957" s="240"/>
      <c r="BA1957" s="240"/>
      <c r="BB1957" s="240"/>
      <c r="BC1957" s="240"/>
      <c r="BD1957" s="240"/>
      <c r="BE1957" s="240"/>
      <c r="BF1957" s="240"/>
      <c r="BG1957" s="240"/>
      <c r="BH1957" s="240"/>
      <c r="BI1957" s="240"/>
      <c r="BJ1957" s="240"/>
      <c r="BK1957" s="240"/>
      <c r="BL1957" s="240"/>
      <c r="BM1957" s="240"/>
      <c r="BN1957" s="240"/>
      <c r="BO1957" s="240"/>
      <c r="BP1957" s="240"/>
      <c r="BQ1957" s="240"/>
      <c r="BR1957" s="240"/>
      <c r="BS1957" s="240"/>
      <c r="BT1957" s="240"/>
      <c r="BU1957" s="240"/>
      <c r="BV1957" s="240"/>
      <c r="BW1957" s="240"/>
      <c r="BX1957" s="240"/>
      <c r="BY1957" s="240"/>
      <c r="BZ1957" s="240"/>
      <c r="CA1957" s="240"/>
      <c r="CB1957" s="240"/>
      <c r="CC1957" s="240"/>
      <c r="CD1957" s="240"/>
      <c r="CE1957" s="240"/>
      <c r="CF1957" s="240"/>
      <c r="CG1957" s="240"/>
      <c r="CH1957" s="240"/>
      <c r="CI1957" s="240"/>
      <c r="CJ1957" s="240"/>
      <c r="CK1957" s="240"/>
      <c r="CL1957" s="240"/>
      <c r="CN1957" s="240"/>
      <c r="CO1957" s="240"/>
      <c r="CP1957" s="240"/>
      <c r="CQ1957" s="240"/>
      <c r="CR1957" s="240"/>
      <c r="CS1957" s="240"/>
      <c r="CT1957" s="240"/>
      <c r="CU1957" s="240"/>
      <c r="CV1957" s="240"/>
      <c r="CW1957" s="240"/>
      <c r="CX1957" s="240"/>
      <c r="CY1957" s="240"/>
      <c r="CZ1957" s="240"/>
      <c r="DA1957" s="240"/>
      <c r="DB1957" s="240"/>
      <c r="DC1957" s="240"/>
      <c r="DD1957" s="240"/>
      <c r="DE1957" s="240"/>
      <c r="DF1957" s="240"/>
      <c r="DG1957" s="240"/>
      <c r="DH1957" s="240"/>
      <c r="DI1957" s="240"/>
      <c r="DJ1957" s="240"/>
      <c r="DK1957" s="240"/>
      <c r="DL1957" s="240"/>
    </row>
    <row r="1958" spans="1:116" x14ac:dyDescent="0.35">
      <c r="D1958" t="s">
        <v>554</v>
      </c>
      <c r="E1958" s="8"/>
      <c r="G1958" s="127"/>
      <c r="H1958" s="16">
        <v>0.1</v>
      </c>
      <c r="I1958">
        <v>1</v>
      </c>
      <c r="J1958"/>
      <c r="K1958" s="38"/>
      <c r="L1958" s="38"/>
      <c r="M1958" s="38"/>
      <c r="N1958" s="38"/>
      <c r="O1958" s="38"/>
      <c r="P1958" s="38"/>
      <c r="R1958" s="15"/>
      <c r="S1958" s="240"/>
      <c r="T1958" s="240"/>
      <c r="U1958" s="240"/>
      <c r="V1958" s="240"/>
      <c r="W1958" s="240"/>
      <c r="X1958" s="240"/>
      <c r="Y1958" s="240"/>
      <c r="Z1958" s="240"/>
      <c r="AA1958" s="240"/>
      <c r="AB1958" s="240"/>
      <c r="AC1958" s="240"/>
      <c r="AD1958" s="240"/>
      <c r="AE1958" s="240"/>
      <c r="AF1958" s="240"/>
      <c r="AG1958" s="240"/>
      <c r="AH1958" s="240"/>
      <c r="AI1958" s="240"/>
      <c r="AJ1958" s="240"/>
      <c r="AK1958" s="240"/>
      <c r="AL1958" s="240"/>
      <c r="AM1958" s="240"/>
      <c r="AN1958" s="240"/>
      <c r="AO1958" s="240"/>
      <c r="AP1958" s="240"/>
      <c r="AQ1958" s="240"/>
      <c r="AR1958" s="240"/>
      <c r="AS1958" s="240"/>
      <c r="AT1958" s="240"/>
      <c r="AU1958" s="240"/>
      <c r="AV1958" s="240"/>
      <c r="AW1958" s="240"/>
      <c r="AX1958" s="240"/>
      <c r="AY1958" s="240"/>
      <c r="AZ1958" s="240"/>
      <c r="BA1958" s="240"/>
      <c r="BB1958" s="240"/>
      <c r="BC1958" s="240"/>
      <c r="BD1958" s="240"/>
      <c r="BE1958" s="240"/>
      <c r="BF1958" s="240"/>
      <c r="BG1958" s="240"/>
      <c r="BH1958" s="240"/>
      <c r="BI1958" s="240"/>
      <c r="BJ1958" s="240"/>
      <c r="BK1958" s="240"/>
      <c r="BL1958" s="240"/>
      <c r="BM1958" s="240"/>
      <c r="BN1958" s="240"/>
      <c r="BO1958" s="240"/>
      <c r="BP1958" s="240"/>
      <c r="BQ1958" s="240"/>
      <c r="BR1958" s="240"/>
      <c r="BS1958" s="240"/>
      <c r="BT1958" s="240"/>
      <c r="BU1958" s="240"/>
      <c r="BV1958" s="240"/>
      <c r="BW1958" s="240"/>
      <c r="BX1958" s="240"/>
      <c r="BY1958" s="240"/>
      <c r="BZ1958" s="240"/>
      <c r="CA1958" s="240"/>
      <c r="CB1958" s="240"/>
      <c r="CC1958" s="240"/>
      <c r="CD1958" s="240"/>
      <c r="CE1958" s="240"/>
      <c r="CF1958" s="240"/>
      <c r="CG1958" s="240"/>
      <c r="CH1958" s="240"/>
      <c r="CI1958" s="240"/>
      <c r="CJ1958" s="240"/>
      <c r="CK1958" s="240"/>
      <c r="CL1958" s="240"/>
      <c r="CN1958" s="240"/>
      <c r="CO1958" s="240"/>
      <c r="CP1958" s="240"/>
      <c r="CQ1958" s="240"/>
      <c r="CR1958" s="240"/>
      <c r="CS1958" s="240"/>
      <c r="CT1958" s="240"/>
      <c r="CU1958" s="240"/>
      <c r="CV1958" s="240"/>
      <c r="CW1958" s="240"/>
      <c r="CX1958" s="240"/>
      <c r="CY1958" s="240"/>
      <c r="CZ1958" s="240"/>
      <c r="DA1958" s="240"/>
      <c r="DB1958" s="240"/>
      <c r="DC1958" s="240"/>
      <c r="DD1958" s="240"/>
      <c r="DE1958" s="240"/>
      <c r="DF1958" s="240"/>
      <c r="DG1958" s="240"/>
      <c r="DH1958" s="240"/>
      <c r="DI1958" s="240"/>
      <c r="DJ1958" s="240"/>
      <c r="DK1958" s="240"/>
      <c r="DL1958" s="240"/>
    </row>
    <row r="1959" spans="1:116" x14ac:dyDescent="0.35">
      <c r="D1959" t="s">
        <v>554</v>
      </c>
      <c r="E1959" s="8"/>
      <c r="G1959" s="127" t="s">
        <v>542</v>
      </c>
      <c r="H1959" s="16">
        <v>0.35</v>
      </c>
      <c r="I1959">
        <f>I1958+1</f>
        <v>2</v>
      </c>
      <c r="J1959"/>
      <c r="K1959" s="38"/>
      <c r="L1959" s="38"/>
      <c r="M1959" s="38"/>
      <c r="N1959" s="38"/>
      <c r="O1959" s="38"/>
      <c r="P1959" s="38"/>
      <c r="R1959" s="15"/>
      <c r="S1959" s="240"/>
      <c r="T1959" s="240"/>
      <c r="U1959" s="240"/>
      <c r="V1959" s="240"/>
      <c r="W1959" s="240"/>
      <c r="X1959" s="240"/>
      <c r="Y1959" s="240"/>
      <c r="Z1959" s="240"/>
      <c r="AA1959" s="240"/>
      <c r="AB1959" s="240"/>
      <c r="AC1959" s="240"/>
      <c r="AD1959" s="240"/>
      <c r="AE1959" s="240"/>
      <c r="AF1959" s="240"/>
      <c r="AG1959" s="240"/>
      <c r="AH1959" s="240"/>
      <c r="AI1959" s="240"/>
      <c r="AJ1959" s="240"/>
      <c r="AK1959" s="240"/>
      <c r="AL1959" s="240"/>
      <c r="AM1959" s="240"/>
      <c r="AN1959" s="240"/>
      <c r="AO1959" s="240"/>
      <c r="AP1959" s="240"/>
      <c r="AQ1959" s="240"/>
      <c r="AR1959" s="240"/>
      <c r="AS1959" s="240"/>
      <c r="AT1959" s="240"/>
      <c r="AU1959" s="240"/>
      <c r="AV1959" s="240"/>
      <c r="AW1959" s="240"/>
      <c r="AX1959" s="240"/>
      <c r="AY1959" s="240"/>
      <c r="AZ1959" s="240"/>
      <c r="BA1959" s="240"/>
      <c r="BB1959" s="240"/>
      <c r="BC1959" s="240"/>
      <c r="BD1959" s="240"/>
      <c r="BE1959" s="240"/>
      <c r="BF1959" s="240"/>
      <c r="BG1959" s="240"/>
      <c r="BH1959" s="240"/>
      <c r="BI1959" s="240"/>
      <c r="BJ1959" s="240"/>
      <c r="BK1959" s="240"/>
      <c r="BL1959" s="240"/>
      <c r="BM1959" s="240"/>
      <c r="BN1959" s="240"/>
      <c r="BO1959" s="240"/>
      <c r="BP1959" s="240"/>
      <c r="BQ1959" s="240"/>
      <c r="BR1959" s="240"/>
      <c r="BS1959" s="240"/>
      <c r="BT1959" s="240"/>
      <c r="BU1959" s="240"/>
      <c r="BV1959" s="240"/>
      <c r="BW1959" s="240"/>
      <c r="BX1959" s="240"/>
      <c r="BY1959" s="240"/>
      <c r="BZ1959" s="240"/>
      <c r="CA1959" s="240"/>
      <c r="CB1959" s="240"/>
      <c r="CC1959" s="240"/>
      <c r="CD1959" s="240"/>
      <c r="CE1959" s="240"/>
      <c r="CF1959" s="240"/>
      <c r="CG1959" s="240"/>
      <c r="CH1959" s="240"/>
      <c r="CI1959" s="240"/>
      <c r="CJ1959" s="240"/>
      <c r="CK1959" s="240"/>
      <c r="CL1959" s="240"/>
      <c r="CN1959" s="240"/>
      <c r="CO1959" s="240"/>
      <c r="CP1959" s="240"/>
      <c r="CQ1959" s="240"/>
      <c r="CR1959" s="240"/>
      <c r="CS1959" s="240"/>
      <c r="CT1959" s="240"/>
      <c r="CU1959" s="240"/>
      <c r="CV1959" s="240"/>
      <c r="CW1959" s="240"/>
      <c r="CX1959" s="240"/>
      <c r="CY1959" s="240"/>
      <c r="CZ1959" s="240"/>
      <c r="DA1959" s="240"/>
      <c r="DB1959" s="240"/>
      <c r="DC1959" s="240"/>
      <c r="DD1959" s="240"/>
      <c r="DE1959" s="240"/>
      <c r="DF1959" s="240"/>
      <c r="DG1959" s="240"/>
      <c r="DH1959" s="240"/>
      <c r="DI1959" s="240"/>
      <c r="DJ1959" s="240"/>
      <c r="DK1959" s="240"/>
      <c r="DL1959" s="240"/>
    </row>
    <row r="1960" spans="1:116" x14ac:dyDescent="0.35">
      <c r="D1960" t="s">
        <v>554</v>
      </c>
      <c r="E1960" s="8"/>
      <c r="G1960" s="343" t="s">
        <v>547</v>
      </c>
      <c r="H1960" s="16">
        <v>0.05</v>
      </c>
      <c r="I1960">
        <f t="shared" ref="I1960:I1961" si="3212">I1959+1</f>
        <v>3</v>
      </c>
      <c r="J1960"/>
      <c r="K1960" s="38"/>
      <c r="L1960" s="38"/>
      <c r="M1960" s="38"/>
      <c r="N1960" s="38"/>
      <c r="O1960" s="38"/>
      <c r="P1960" s="38"/>
      <c r="R1960" s="15"/>
      <c r="S1960" s="240"/>
      <c r="T1960" s="240"/>
      <c r="U1960" s="240"/>
      <c r="V1960" s="240"/>
      <c r="W1960" s="240"/>
      <c r="X1960" s="240"/>
      <c r="Y1960" s="240"/>
      <c r="Z1960" s="240"/>
      <c r="AA1960" s="240"/>
      <c r="AB1960" s="240"/>
      <c r="AC1960" s="240"/>
      <c r="AD1960" s="240"/>
      <c r="AE1960" s="240"/>
      <c r="AF1960" s="240"/>
      <c r="AG1960" s="240"/>
      <c r="AH1960" s="240"/>
      <c r="AI1960" s="240"/>
      <c r="AJ1960" s="240"/>
      <c r="AK1960" s="240"/>
      <c r="AL1960" s="240"/>
      <c r="AM1960" s="240"/>
      <c r="AN1960" s="240"/>
      <c r="AO1960" s="240"/>
      <c r="AP1960" s="240"/>
      <c r="AQ1960" s="240"/>
      <c r="AR1960" s="240"/>
      <c r="AS1960" s="240"/>
      <c r="AT1960" s="240"/>
      <c r="AU1960" s="240"/>
      <c r="AV1960" s="240"/>
      <c r="AW1960" s="240"/>
      <c r="AX1960" s="240"/>
      <c r="AY1960" s="240"/>
      <c r="AZ1960" s="240"/>
      <c r="BA1960" s="240"/>
      <c r="BB1960" s="240"/>
      <c r="BC1960" s="240"/>
      <c r="BD1960" s="240"/>
      <c r="BE1960" s="240"/>
      <c r="BF1960" s="240"/>
      <c r="BG1960" s="240"/>
      <c r="BH1960" s="240"/>
      <c r="BI1960" s="240"/>
      <c r="BJ1960" s="240"/>
      <c r="BK1960" s="240"/>
      <c r="BL1960" s="240"/>
      <c r="BM1960" s="240"/>
      <c r="BN1960" s="240"/>
      <c r="BO1960" s="240"/>
      <c r="BP1960" s="240"/>
      <c r="BQ1960" s="240"/>
      <c r="BR1960" s="240"/>
      <c r="BS1960" s="240"/>
      <c r="BT1960" s="240"/>
      <c r="BU1960" s="240"/>
      <c r="BV1960" s="240"/>
      <c r="BW1960" s="240"/>
      <c r="BX1960" s="240"/>
      <c r="BY1960" s="240"/>
      <c r="BZ1960" s="240"/>
      <c r="CA1960" s="240"/>
      <c r="CB1960" s="240"/>
      <c r="CC1960" s="240"/>
      <c r="CD1960" s="240"/>
      <c r="CE1960" s="240"/>
      <c r="CF1960" s="240"/>
      <c r="CG1960" s="240"/>
      <c r="CH1960" s="240"/>
      <c r="CI1960" s="240"/>
      <c r="CJ1960" s="240"/>
      <c r="CK1960" s="240"/>
      <c r="CL1960" s="240"/>
      <c r="CN1960" s="240"/>
      <c r="CO1960" s="240"/>
      <c r="CP1960" s="240"/>
      <c r="CQ1960" s="240"/>
      <c r="CR1960" s="240"/>
      <c r="CS1960" s="240"/>
      <c r="CT1960" s="240"/>
      <c r="CU1960" s="240"/>
      <c r="CV1960" s="240"/>
      <c r="CW1960" s="240"/>
      <c r="CX1960" s="240"/>
      <c r="CY1960" s="240"/>
      <c r="CZ1960" s="240"/>
      <c r="DA1960" s="240"/>
      <c r="DB1960" s="240"/>
      <c r="DC1960" s="240"/>
      <c r="DD1960" s="240"/>
      <c r="DE1960" s="240"/>
      <c r="DF1960" s="240"/>
      <c r="DG1960" s="240"/>
      <c r="DH1960" s="240"/>
      <c r="DI1960" s="240"/>
      <c r="DJ1960" s="240"/>
      <c r="DK1960" s="240"/>
      <c r="DL1960" s="240"/>
    </row>
    <row r="1961" spans="1:116" x14ac:dyDescent="0.35">
      <c r="D1961" t="s">
        <v>554</v>
      </c>
      <c r="E1961" s="8"/>
      <c r="G1961" s="343" t="s">
        <v>548</v>
      </c>
      <c r="H1961" s="16">
        <v>0.45</v>
      </c>
      <c r="I1961">
        <f t="shared" si="3212"/>
        <v>4</v>
      </c>
      <c r="J1961"/>
      <c r="K1961" s="38"/>
      <c r="L1961" s="38"/>
      <c r="M1961" s="38"/>
      <c r="N1961" s="38"/>
      <c r="O1961" s="38"/>
      <c r="P1961" s="38"/>
      <c r="R1961" s="15"/>
      <c r="S1961" s="240"/>
      <c r="T1961" s="240"/>
      <c r="U1961" s="240"/>
      <c r="V1961" s="240"/>
      <c r="W1961" s="240"/>
      <c r="X1961" s="240"/>
      <c r="Y1961" s="240"/>
      <c r="Z1961" s="240"/>
      <c r="AA1961" s="240"/>
      <c r="AB1961" s="240"/>
      <c r="AC1961" s="240"/>
      <c r="AD1961" s="240"/>
      <c r="AE1961" s="240"/>
      <c r="AF1961" s="240"/>
      <c r="AG1961" s="240"/>
      <c r="AH1961" s="240"/>
      <c r="AI1961" s="240"/>
      <c r="AJ1961" s="240"/>
      <c r="AK1961" s="240"/>
      <c r="AL1961" s="240"/>
      <c r="AM1961" s="240"/>
      <c r="AN1961" s="240"/>
      <c r="AO1961" s="240"/>
      <c r="AP1961" s="240"/>
      <c r="AQ1961" s="240"/>
      <c r="AR1961" s="240"/>
      <c r="AS1961" s="240"/>
      <c r="AT1961" s="240"/>
      <c r="AU1961" s="240"/>
      <c r="AV1961" s="240"/>
      <c r="AW1961" s="240"/>
      <c r="AX1961" s="240"/>
      <c r="AY1961" s="240"/>
      <c r="AZ1961" s="240"/>
      <c r="BA1961" s="240"/>
      <c r="BB1961" s="240"/>
      <c r="BC1961" s="240"/>
      <c r="BD1961" s="240"/>
      <c r="BE1961" s="240"/>
      <c r="BF1961" s="240"/>
      <c r="BG1961" s="240"/>
      <c r="BH1961" s="240"/>
      <c r="BI1961" s="240"/>
      <c r="BJ1961" s="240"/>
      <c r="BK1961" s="240"/>
      <c r="BL1961" s="240"/>
      <c r="BM1961" s="240"/>
      <c r="BN1961" s="240"/>
      <c r="BO1961" s="240"/>
      <c r="BP1961" s="240"/>
      <c r="BQ1961" s="240"/>
      <c r="BR1961" s="240"/>
      <c r="BS1961" s="240"/>
      <c r="BT1961" s="240"/>
      <c r="BU1961" s="240"/>
      <c r="BV1961" s="240"/>
      <c r="BW1961" s="240"/>
      <c r="BX1961" s="240"/>
      <c r="BY1961" s="240"/>
      <c r="BZ1961" s="240"/>
      <c r="CA1961" s="240"/>
      <c r="CB1961" s="240"/>
      <c r="CC1961" s="240"/>
      <c r="CD1961" s="240"/>
      <c r="CE1961" s="240"/>
      <c r="CF1961" s="240"/>
      <c r="CG1961" s="240"/>
      <c r="CH1961" s="240"/>
      <c r="CI1961" s="240"/>
      <c r="CJ1961" s="240"/>
      <c r="CK1961" s="240"/>
      <c r="CL1961" s="240"/>
      <c r="CN1961" s="240"/>
      <c r="CO1961" s="240"/>
      <c r="CP1961" s="240"/>
      <c r="CQ1961" s="240"/>
      <c r="CR1961" s="240"/>
      <c r="CS1961" s="240"/>
      <c r="CT1961" s="240"/>
      <c r="CU1961" s="240"/>
      <c r="CV1961" s="240"/>
      <c r="CW1961" s="240"/>
      <c r="CX1961" s="240"/>
      <c r="CY1961" s="240"/>
      <c r="CZ1961" s="240"/>
      <c r="DA1961" s="240"/>
      <c r="DB1961" s="240"/>
      <c r="DC1961" s="240"/>
      <c r="DD1961" s="240"/>
      <c r="DE1961" s="240"/>
      <c r="DF1961" s="240"/>
      <c r="DG1961" s="240"/>
      <c r="DH1961" s="240"/>
      <c r="DI1961" s="240"/>
      <c r="DJ1961" s="240"/>
      <c r="DK1961" s="240"/>
      <c r="DL1961" s="240"/>
    </row>
    <row r="1962" spans="1:116" x14ac:dyDescent="0.35">
      <c r="D1962" t="s">
        <v>554</v>
      </c>
      <c r="E1962" s="8"/>
      <c r="G1962" s="343" t="s">
        <v>550</v>
      </c>
      <c r="H1962" s="34">
        <f>1-SUM(H1958:H1961)</f>
        <v>5.0000000000000044E-2</v>
      </c>
      <c r="I1962" s="60"/>
      <c r="J1962" s="60"/>
      <c r="K1962" s="38"/>
      <c r="L1962" s="38"/>
      <c r="M1962" s="38"/>
      <c r="N1962" s="38"/>
      <c r="O1962" s="38"/>
      <c r="P1962" s="38"/>
      <c r="R1962" s="15"/>
      <c r="S1962" s="240"/>
      <c r="T1962" s="240"/>
      <c r="U1962" s="240"/>
      <c r="V1962" s="240"/>
      <c r="W1962" s="240"/>
      <c r="X1962" s="240"/>
      <c r="Y1962" s="240"/>
      <c r="Z1962" s="240"/>
      <c r="AA1962" s="240"/>
      <c r="AB1962" s="240"/>
      <c r="AC1962" s="240"/>
      <c r="AD1962" s="240"/>
      <c r="AE1962" s="240"/>
      <c r="AF1962" s="240"/>
      <c r="AG1962" s="240"/>
      <c r="AH1962" s="240"/>
      <c r="AI1962" s="240"/>
      <c r="AJ1962" s="240"/>
      <c r="AK1962" s="240"/>
      <c r="AL1962" s="240"/>
      <c r="AM1962" s="240"/>
      <c r="AN1962" s="240"/>
      <c r="AO1962" s="240"/>
      <c r="AP1962" s="240"/>
      <c r="AQ1962" s="240"/>
      <c r="AR1962" s="240"/>
      <c r="AS1962" s="240"/>
      <c r="AT1962" s="240"/>
      <c r="AU1962" s="240"/>
      <c r="AV1962" s="240"/>
      <c r="AW1962" s="240"/>
      <c r="AX1962" s="240"/>
      <c r="AY1962" s="240"/>
      <c r="AZ1962" s="240"/>
      <c r="BA1962" s="240"/>
      <c r="BB1962" s="240"/>
      <c r="BC1962" s="240"/>
      <c r="BD1962" s="240"/>
      <c r="BE1962" s="240"/>
      <c r="BF1962" s="240"/>
      <c r="BG1962" s="240"/>
      <c r="BH1962" s="240"/>
      <c r="BI1962" s="240"/>
      <c r="BJ1962" s="240"/>
      <c r="BK1962" s="240"/>
      <c r="BL1962" s="240"/>
      <c r="BM1962" s="240"/>
      <c r="BN1962" s="240"/>
      <c r="BO1962" s="240"/>
      <c r="BP1962" s="240"/>
      <c r="BQ1962" s="240"/>
      <c r="BR1962" s="240"/>
      <c r="BS1962" s="240"/>
      <c r="BT1962" s="240"/>
      <c r="BU1962" s="240"/>
      <c r="BV1962" s="240"/>
      <c r="BW1962" s="240"/>
      <c r="BX1962" s="240"/>
      <c r="BY1962" s="240"/>
      <c r="BZ1962" s="240"/>
      <c r="CA1962" s="240"/>
      <c r="CB1962" s="240"/>
      <c r="CC1962" s="240"/>
      <c r="CD1962" s="240"/>
      <c r="CE1962" s="240"/>
      <c r="CF1962" s="240"/>
      <c r="CG1962" s="240"/>
      <c r="CH1962" s="240"/>
      <c r="CI1962" s="240"/>
      <c r="CJ1962" s="240"/>
      <c r="CK1962" s="240"/>
      <c r="CL1962" s="240"/>
      <c r="CN1962" s="240"/>
      <c r="CO1962" s="240"/>
      <c r="CP1962" s="240"/>
      <c r="CQ1962" s="240"/>
      <c r="CR1962" s="240"/>
      <c r="CS1962" s="240"/>
      <c r="CT1962" s="240"/>
      <c r="CU1962" s="240"/>
      <c r="CV1962" s="240"/>
      <c r="CW1962" s="240"/>
      <c r="CX1962" s="240"/>
      <c r="CY1962" s="240"/>
      <c r="CZ1962" s="240"/>
      <c r="DA1962" s="240"/>
      <c r="DB1962" s="240"/>
      <c r="DC1962" s="240"/>
      <c r="DD1962" s="240"/>
      <c r="DE1962" s="240"/>
      <c r="DF1962" s="240"/>
      <c r="DG1962" s="240"/>
      <c r="DH1962" s="240"/>
      <c r="DI1962" s="240"/>
      <c r="DJ1962" s="240"/>
      <c r="DK1962" s="240"/>
      <c r="DL1962" s="240"/>
    </row>
    <row r="1963" spans="1:116" x14ac:dyDescent="0.35">
      <c r="B1963" t="s">
        <v>332</v>
      </c>
      <c r="D1963" t="s">
        <v>554</v>
      </c>
      <c r="E1963" s="8" t="str">
        <f t="shared" ref="E1963" si="3213">ROW()&amp;" "&amp;D1963</f>
        <v>1963 SEASON QUARTER-TR-R</v>
      </c>
      <c r="G1963" s="343" t="s">
        <v>549</v>
      </c>
      <c r="H1963" s="12"/>
      <c r="I1963" s="60"/>
      <c r="J1963" s="60"/>
      <c r="K1963" s="38"/>
      <c r="L1963" s="38"/>
      <c r="M1963" s="38"/>
      <c r="N1963" s="38"/>
      <c r="O1963" s="38"/>
      <c r="P1963" s="38"/>
      <c r="R1963" s="15"/>
      <c r="S1963" s="240"/>
      <c r="T1963" s="240"/>
      <c r="U1963" s="240"/>
      <c r="V1963" s="240"/>
      <c r="W1963" s="240"/>
      <c r="X1963" s="240"/>
      <c r="Y1963" s="240"/>
      <c r="Z1963" s="240"/>
      <c r="AA1963" s="240"/>
      <c r="AB1963" s="240"/>
      <c r="AC1963" s="240"/>
      <c r="AD1963" s="240"/>
      <c r="AE1963" s="240"/>
      <c r="AF1963" s="240"/>
      <c r="AG1963" s="240"/>
      <c r="AH1963" s="240"/>
      <c r="AI1963" s="240"/>
      <c r="AJ1963" s="240"/>
      <c r="AK1963" s="240"/>
      <c r="AL1963" s="240"/>
      <c r="AM1963" s="240"/>
      <c r="AN1963" s="240"/>
      <c r="AO1963" s="240"/>
      <c r="AP1963" s="240"/>
      <c r="AQ1963" s="240"/>
      <c r="AR1963" s="240"/>
      <c r="AS1963" s="240"/>
      <c r="AT1963" s="240"/>
      <c r="AU1963" s="240"/>
      <c r="AV1963" s="240"/>
      <c r="AW1963" s="240"/>
      <c r="AX1963" s="240"/>
      <c r="AY1963" s="240"/>
      <c r="AZ1963" s="240"/>
      <c r="BA1963" s="240"/>
      <c r="BB1963" s="240"/>
      <c r="BC1963" s="240"/>
      <c r="BD1963" s="240"/>
      <c r="BE1963" s="240"/>
      <c r="BF1963" s="240"/>
      <c r="BG1963" s="240"/>
      <c r="BH1963" s="240"/>
      <c r="BI1963" s="240"/>
      <c r="BJ1963" s="240"/>
      <c r="BK1963" s="240"/>
      <c r="BL1963" s="240"/>
      <c r="BM1963" s="240"/>
      <c r="BN1963" s="240"/>
      <c r="BO1963" s="240"/>
      <c r="BP1963" s="240"/>
      <c r="BQ1963" s="240"/>
      <c r="BR1963" s="240"/>
      <c r="BS1963" s="240"/>
      <c r="BT1963" s="240"/>
      <c r="BU1963" s="240"/>
      <c r="BV1963" s="240"/>
      <c r="BW1963" s="240"/>
      <c r="BX1963" s="240"/>
      <c r="BY1963" s="240"/>
      <c r="BZ1963" s="240"/>
      <c r="CA1963" s="240"/>
      <c r="CB1963" s="240"/>
      <c r="CC1963" s="240"/>
      <c r="CD1963" s="240"/>
      <c r="CE1963" s="240"/>
      <c r="CF1963" s="240"/>
      <c r="CG1963" s="240"/>
      <c r="CH1963" s="240"/>
      <c r="CI1963" s="240"/>
      <c r="CJ1963" s="240"/>
      <c r="CK1963" s="240"/>
      <c r="CL1963" s="240"/>
      <c r="CN1963" s="60"/>
      <c r="CO1963" s="76"/>
      <c r="CP1963" s="76"/>
      <c r="CQ1963" s="76"/>
      <c r="CR1963" s="76"/>
      <c r="CS1963" s="76"/>
      <c r="CT1963" s="76"/>
      <c r="CU1963" s="76"/>
      <c r="CV1963" s="76"/>
      <c r="CW1963" s="76"/>
      <c r="CX1963" s="76"/>
      <c r="CY1963" s="76"/>
      <c r="CZ1963" s="76"/>
      <c r="DA1963" s="76"/>
      <c r="DB1963" s="76"/>
      <c r="DC1963" s="76"/>
      <c r="DD1963" s="76"/>
      <c r="DE1963" s="76"/>
      <c r="DF1963" s="76"/>
      <c r="DG1963" s="76"/>
      <c r="DH1963" s="76"/>
      <c r="DI1963" s="76"/>
      <c r="DJ1963" s="76"/>
      <c r="DK1963" s="76"/>
      <c r="DL1963" s="76"/>
    </row>
    <row r="1964" spans="1:116" x14ac:dyDescent="0.35">
      <c r="B1964" t="s">
        <v>332</v>
      </c>
      <c r="D1964" t="s">
        <v>554</v>
      </c>
      <c r="E1964" s="8" t="str">
        <f>ROW()&amp;" "&amp;D1964</f>
        <v>1964 SEASON QUARTER-TR-R</v>
      </c>
      <c r="G1964" s="145" t="s">
        <v>62</v>
      </c>
      <c r="H1964" s="27"/>
      <c r="I1964" s="78"/>
      <c r="J1964" s="78"/>
      <c r="K1964" s="33"/>
      <c r="L1964" s="33"/>
      <c r="M1964" s="33"/>
      <c r="N1964" s="33"/>
      <c r="O1964" s="33"/>
      <c r="P1964" s="33"/>
      <c r="R1964" s="33"/>
      <c r="S1964" s="80"/>
      <c r="T1964" s="80"/>
      <c r="U1964" s="80"/>
      <c r="V1964" s="80"/>
      <c r="W1964" s="80"/>
      <c r="X1964" s="80"/>
      <c r="Y1964" s="80"/>
      <c r="Z1964" s="80"/>
      <c r="AA1964" s="80"/>
      <c r="AB1964" s="80"/>
      <c r="AC1964" s="80"/>
      <c r="AD1964" s="80"/>
      <c r="AE1964" s="80"/>
      <c r="AF1964" s="80"/>
      <c r="AG1964" s="80"/>
      <c r="AH1964" s="80"/>
      <c r="AI1964" s="80"/>
      <c r="AJ1964" s="80"/>
      <c r="AK1964" s="80"/>
      <c r="AL1964" s="80"/>
      <c r="AM1964" s="80"/>
      <c r="AN1964" s="80"/>
      <c r="AO1964" s="80"/>
      <c r="AP1964" s="80"/>
      <c r="AQ1964" s="80"/>
      <c r="AR1964" s="80"/>
      <c r="AS1964" s="80"/>
      <c r="AT1964" s="80"/>
      <c r="AU1964" s="80"/>
      <c r="AV1964" s="80"/>
      <c r="AW1964" s="80"/>
      <c r="AX1964" s="80"/>
      <c r="AY1964" s="80"/>
      <c r="AZ1964" s="80"/>
      <c r="BA1964" s="80"/>
      <c r="BB1964" s="80"/>
      <c r="BC1964" s="80"/>
      <c r="BD1964" s="80"/>
      <c r="BE1964" s="80"/>
      <c r="BF1964" s="80"/>
      <c r="BG1964" s="80"/>
      <c r="BH1964" s="80"/>
      <c r="BI1964" s="80"/>
      <c r="BJ1964" s="80"/>
      <c r="BK1964" s="80"/>
      <c r="BL1964" s="80"/>
      <c r="BM1964" s="80"/>
      <c r="BN1964" s="80"/>
      <c r="BO1964" s="80"/>
      <c r="BP1964" s="80"/>
      <c r="BQ1964" s="80"/>
      <c r="BR1964" s="80"/>
      <c r="BS1964" s="80"/>
      <c r="BT1964" s="80"/>
      <c r="BU1964" s="80"/>
      <c r="BV1964" s="80"/>
      <c r="BW1964" s="80"/>
      <c r="BX1964" s="80"/>
      <c r="BY1964" s="80"/>
      <c r="BZ1964" s="80"/>
      <c r="CA1964" s="80"/>
      <c r="CB1964" s="80"/>
      <c r="CC1964" s="80"/>
      <c r="CD1964" s="80"/>
      <c r="CE1964" s="80"/>
      <c r="CF1964" s="80"/>
      <c r="CG1964" s="80"/>
      <c r="CH1964" s="80"/>
      <c r="CI1964" s="80"/>
      <c r="CJ1964" s="80"/>
      <c r="CK1964" s="80"/>
      <c r="CL1964" s="80"/>
      <c r="CN1964" s="78"/>
      <c r="CO1964" s="77"/>
      <c r="CP1964" s="77"/>
      <c r="CQ1964" s="77"/>
      <c r="CR1964" s="77"/>
      <c r="CS1964" s="77"/>
      <c r="CT1964" s="77"/>
      <c r="CU1964" s="77"/>
      <c r="CV1964" s="77"/>
      <c r="CW1964" s="77"/>
      <c r="CX1964" s="77"/>
      <c r="CY1964" s="77"/>
      <c r="CZ1964" s="77"/>
      <c r="DA1964" s="77"/>
      <c r="DB1964" s="77"/>
      <c r="DC1964" s="77"/>
      <c r="DD1964" s="77"/>
      <c r="DE1964" s="77"/>
      <c r="DF1964" s="77"/>
      <c r="DG1964" s="77"/>
      <c r="DH1964" s="77"/>
      <c r="DI1964" s="77"/>
      <c r="DJ1964" s="77"/>
      <c r="DK1964" s="77"/>
      <c r="DL1964" s="77"/>
    </row>
    <row r="1965" spans="1:116" x14ac:dyDescent="0.35">
      <c r="B1965" t="s">
        <v>332</v>
      </c>
      <c r="D1965" t="s">
        <v>554</v>
      </c>
      <c r="E1965" s="8" t="str">
        <f t="shared" ref="E1965:E1970" si="3214">ROW()&amp;" "&amp;D1965</f>
        <v>1965 SEASON QUARTER-TR-R</v>
      </c>
      <c r="G1965" s="136" t="str">
        <f t="shared" ref="G1965:G1972" si="3215">G1947</f>
        <v>Surgical procedures</v>
      </c>
      <c r="H1965" s="27"/>
      <c r="I1965" s="78"/>
      <c r="J1965" s="78"/>
      <c r="K1965" s="33"/>
      <c r="L1965" s="33"/>
      <c r="M1965" s="33"/>
      <c r="N1965" s="33"/>
      <c r="O1965" s="33"/>
      <c r="P1965" s="33"/>
      <c r="R1965" s="33"/>
      <c r="S1965" s="1"/>
      <c r="T1965" s="80"/>
      <c r="U1965" s="80"/>
      <c r="V1965" s="80"/>
      <c r="W1965" s="80"/>
      <c r="X1965" s="80"/>
      <c r="Y1965" s="80"/>
      <c r="Z1965" s="80"/>
      <c r="AA1965" s="80"/>
      <c r="AB1965" s="80"/>
      <c r="AC1965" s="80"/>
      <c r="AD1965" s="80"/>
      <c r="AE1965" s="80"/>
      <c r="AF1965" s="80"/>
      <c r="AG1965" s="80"/>
      <c r="AH1965" s="80"/>
      <c r="AI1965" s="80"/>
      <c r="AJ1965" s="80"/>
      <c r="AK1965" s="80"/>
      <c r="AL1965" s="80"/>
      <c r="AM1965" s="80"/>
      <c r="AN1965" s="80"/>
      <c r="AO1965" s="80"/>
      <c r="AP1965" s="80"/>
      <c r="AQ1965" s="80"/>
      <c r="AR1965" s="80"/>
      <c r="AS1965" s="80"/>
      <c r="AT1965" s="80"/>
      <c r="AU1965" s="80"/>
      <c r="AV1965" s="80"/>
      <c r="AW1965" s="80"/>
      <c r="AX1965" s="80"/>
      <c r="AY1965" s="80"/>
      <c r="AZ1965" s="80"/>
      <c r="BA1965" s="80"/>
      <c r="BB1965" s="80"/>
      <c r="BC1965" s="80"/>
      <c r="BD1965" s="80"/>
      <c r="BE1965" s="80"/>
      <c r="BF1965" s="80"/>
      <c r="BG1965" s="80"/>
      <c r="BH1965" s="80"/>
      <c r="BI1965" s="80"/>
      <c r="BJ1965" s="80"/>
      <c r="BK1965" s="80"/>
      <c r="BL1965" s="80"/>
      <c r="BM1965" s="80"/>
      <c r="BN1965" s="80"/>
      <c r="BO1965" s="80"/>
      <c r="BP1965" s="80"/>
      <c r="BQ1965" s="80"/>
      <c r="BR1965" s="80"/>
      <c r="BS1965" s="80"/>
      <c r="BT1965" s="80"/>
      <c r="BU1965" s="80"/>
      <c r="BV1965" s="80"/>
      <c r="BW1965" s="80"/>
      <c r="BX1965" s="80"/>
      <c r="BY1965" s="80"/>
      <c r="BZ1965" s="80"/>
      <c r="CA1965" s="80"/>
      <c r="CB1965" s="80"/>
      <c r="CC1965" s="80"/>
      <c r="CD1965" s="80"/>
      <c r="CE1965" s="80"/>
      <c r="CF1965" s="80"/>
      <c r="CG1965" s="80"/>
      <c r="CH1965" s="80"/>
      <c r="CI1965" s="80"/>
      <c r="CJ1965" s="80"/>
      <c r="CK1965" s="80"/>
      <c r="CL1965" s="80"/>
      <c r="CN1965" s="80">
        <f t="shared" ref="CN1965" si="3216">CN1947</f>
        <v>0</v>
      </c>
      <c r="CO1965" s="4" t="str">
        <f>ADDRESS(ROW(CO1955),COLUMN(CO1955),2)</f>
        <v>CO$1955</v>
      </c>
      <c r="CP1965" s="4" t="str">
        <f t="shared" ref="CP1965:DL1965" si="3217">ADDRESS(ROW(CP1955),COLUMN(CP1955),2)</f>
        <v>CP$1955</v>
      </c>
      <c r="CQ1965" s="4" t="str">
        <f t="shared" si="3217"/>
        <v>CQ$1955</v>
      </c>
      <c r="CR1965" s="4" t="str">
        <f t="shared" si="3217"/>
        <v>CR$1955</v>
      </c>
      <c r="CS1965" s="4" t="str">
        <f t="shared" si="3217"/>
        <v>CS$1955</v>
      </c>
      <c r="CT1965" s="4" t="str">
        <f t="shared" si="3217"/>
        <v>CT$1955</v>
      </c>
      <c r="CU1965" s="4" t="str">
        <f t="shared" si="3217"/>
        <v>CU$1955</v>
      </c>
      <c r="CV1965" s="4" t="str">
        <f t="shared" si="3217"/>
        <v>CV$1955</v>
      </c>
      <c r="CW1965" s="4" t="str">
        <f t="shared" si="3217"/>
        <v>CW$1955</v>
      </c>
      <c r="CX1965" s="4" t="str">
        <f t="shared" si="3217"/>
        <v>CX$1955</v>
      </c>
      <c r="CY1965" s="4" t="str">
        <f t="shared" si="3217"/>
        <v>CY$1955</v>
      </c>
      <c r="CZ1965" s="4" t="str">
        <f t="shared" si="3217"/>
        <v>CZ$1955</v>
      </c>
      <c r="DA1965" s="4" t="str">
        <f t="shared" si="3217"/>
        <v>DA$1955</v>
      </c>
      <c r="DB1965" s="4" t="str">
        <f t="shared" si="3217"/>
        <v>DB$1955</v>
      </c>
      <c r="DC1965" s="4" t="str">
        <f t="shared" si="3217"/>
        <v>DC$1955</v>
      </c>
      <c r="DD1965" s="4" t="str">
        <f t="shared" si="3217"/>
        <v>DD$1955</v>
      </c>
      <c r="DE1965" s="4" t="str">
        <f t="shared" si="3217"/>
        <v>DE$1955</v>
      </c>
      <c r="DF1965" s="4" t="str">
        <f t="shared" si="3217"/>
        <v>DF$1955</v>
      </c>
      <c r="DG1965" s="4" t="str">
        <f t="shared" si="3217"/>
        <v>DG$1955</v>
      </c>
      <c r="DH1965" s="4" t="str">
        <f t="shared" si="3217"/>
        <v>DH$1955</v>
      </c>
      <c r="DI1965" s="4" t="str">
        <f t="shared" si="3217"/>
        <v>DI$1955</v>
      </c>
      <c r="DJ1965" s="4" t="str">
        <f t="shared" si="3217"/>
        <v>DJ$1955</v>
      </c>
      <c r="DK1965" s="4" t="str">
        <f t="shared" si="3217"/>
        <v>DK$1955</v>
      </c>
      <c r="DL1965" s="4" t="str">
        <f t="shared" si="3217"/>
        <v>DL$1955</v>
      </c>
    </row>
    <row r="1966" spans="1:116" x14ac:dyDescent="0.35">
      <c r="B1966" t="s">
        <v>332</v>
      </c>
      <c r="D1966" t="s">
        <v>554</v>
      </c>
      <c r="E1966" s="8" t="str">
        <f t="shared" si="3214"/>
        <v>1966 SEASON QUARTER-TR-R</v>
      </c>
      <c r="G1966" s="136" t="str">
        <f t="shared" si="3215"/>
        <v>procedure</v>
      </c>
      <c r="K1966" s="53"/>
      <c r="L1966" s="53"/>
      <c r="M1966" s="53"/>
      <c r="N1966" s="53"/>
      <c r="O1966" s="53"/>
      <c r="P1966" s="53"/>
      <c r="R1966" s="24"/>
      <c r="S1966" s="80"/>
      <c r="T1966" s="80"/>
      <c r="U1966" s="80"/>
      <c r="V1966" s="80"/>
      <c r="W1966" s="80"/>
      <c r="X1966" s="80"/>
      <c r="Y1966" s="80"/>
      <c r="Z1966" s="80"/>
      <c r="AA1966" s="80"/>
      <c r="AB1966" s="80"/>
      <c r="AC1966" s="80"/>
      <c r="AD1966" s="80"/>
      <c r="AE1966" s="80"/>
      <c r="AF1966" s="80"/>
      <c r="AG1966" s="80"/>
      <c r="AH1966" s="80"/>
      <c r="AI1966" s="80"/>
      <c r="AJ1966" s="80"/>
      <c r="AK1966" s="80"/>
      <c r="AL1966" s="80"/>
      <c r="AM1966" s="80"/>
      <c r="AN1966" s="80"/>
      <c r="AO1966" s="80"/>
      <c r="AP1966" s="80"/>
      <c r="AQ1966" s="80"/>
      <c r="AR1966" s="80"/>
      <c r="AS1966" s="80"/>
      <c r="AT1966" s="80"/>
      <c r="AU1966" s="80"/>
      <c r="AV1966" s="80"/>
      <c r="AW1966" s="80"/>
      <c r="AX1966" s="80"/>
      <c r="AY1966" s="80"/>
      <c r="AZ1966" s="80"/>
      <c r="BA1966" s="80"/>
      <c r="BB1966" s="80"/>
      <c r="BC1966" s="80"/>
      <c r="BD1966" s="80"/>
      <c r="BE1966" s="80"/>
      <c r="BF1966" s="80"/>
      <c r="BG1966" s="80"/>
      <c r="BH1966" s="80"/>
      <c r="BI1966" s="80"/>
      <c r="BJ1966" s="80"/>
      <c r="BK1966" s="80"/>
      <c r="BL1966" s="80"/>
      <c r="BM1966" s="80"/>
      <c r="BN1966" s="80"/>
      <c r="BO1966" s="80"/>
      <c r="BP1966" s="80"/>
      <c r="BQ1966" s="80"/>
      <c r="BR1966" s="80"/>
      <c r="BS1966" s="80"/>
      <c r="BT1966" s="80"/>
      <c r="BU1966" s="80"/>
      <c r="BV1966" s="80"/>
      <c r="BW1966" s="80"/>
      <c r="BX1966" s="80"/>
      <c r="BY1966" s="80"/>
      <c r="BZ1966" s="80"/>
      <c r="CA1966" s="80"/>
      <c r="CB1966" s="80"/>
      <c r="CC1966" s="80"/>
      <c r="CD1966" s="80"/>
      <c r="CE1966" s="80"/>
      <c r="CF1966" s="80"/>
      <c r="CG1966" s="80"/>
      <c r="CH1966" s="80"/>
      <c r="CI1966" s="80"/>
      <c r="CJ1966" s="80"/>
      <c r="CK1966" s="80"/>
      <c r="CL1966" s="80"/>
      <c r="CN1966" s="80">
        <f t="shared" ref="CN1966:DL1966" si="3218">CN1948</f>
        <v>0</v>
      </c>
      <c r="CO1966" s="80" t="str">
        <f t="shared" si="3218"/>
        <v>CO$17</v>
      </c>
      <c r="CP1966" s="80" t="str">
        <f t="shared" si="3218"/>
        <v>CP$17</v>
      </c>
      <c r="CQ1966" s="80" t="str">
        <f t="shared" si="3218"/>
        <v>CQ$17</v>
      </c>
      <c r="CR1966" s="80" t="str">
        <f t="shared" si="3218"/>
        <v>CR$17</v>
      </c>
      <c r="CS1966" s="80" t="str">
        <f t="shared" si="3218"/>
        <v>CS$17</v>
      </c>
      <c r="CT1966" s="80" t="str">
        <f t="shared" si="3218"/>
        <v>CT$17</v>
      </c>
      <c r="CU1966" s="80" t="str">
        <f t="shared" si="3218"/>
        <v>CU$17</v>
      </c>
      <c r="CV1966" s="80" t="str">
        <f t="shared" si="3218"/>
        <v>CV$17</v>
      </c>
      <c r="CW1966" s="80" t="str">
        <f t="shared" si="3218"/>
        <v>CW$17</v>
      </c>
      <c r="CX1966" s="80" t="str">
        <f t="shared" si="3218"/>
        <v>CX$17</v>
      </c>
      <c r="CY1966" s="80" t="str">
        <f t="shared" si="3218"/>
        <v>CY$17</v>
      </c>
      <c r="CZ1966" s="80" t="str">
        <f t="shared" si="3218"/>
        <v>CZ$17</v>
      </c>
      <c r="DA1966" s="80" t="str">
        <f t="shared" si="3218"/>
        <v>DA$17</v>
      </c>
      <c r="DB1966" s="80" t="str">
        <f t="shared" si="3218"/>
        <v>DB$17</v>
      </c>
      <c r="DC1966" s="80" t="str">
        <f t="shared" si="3218"/>
        <v>DC$17</v>
      </c>
      <c r="DD1966" s="80" t="str">
        <f t="shared" si="3218"/>
        <v>DD$17</v>
      </c>
      <c r="DE1966" s="80" t="str">
        <f t="shared" si="3218"/>
        <v>DE$17</v>
      </c>
      <c r="DF1966" s="80" t="str">
        <f t="shared" si="3218"/>
        <v>DF$17</v>
      </c>
      <c r="DG1966" s="80" t="str">
        <f t="shared" si="3218"/>
        <v>DG$17</v>
      </c>
      <c r="DH1966" s="80" t="str">
        <f t="shared" si="3218"/>
        <v>DH$17</v>
      </c>
      <c r="DI1966" s="80" t="str">
        <f t="shared" si="3218"/>
        <v>DI$17</v>
      </c>
      <c r="DJ1966" s="80" t="str">
        <f t="shared" si="3218"/>
        <v>DJ$17</v>
      </c>
      <c r="DK1966" s="80" t="str">
        <f t="shared" si="3218"/>
        <v>DK$17</v>
      </c>
      <c r="DL1966" s="80" t="str">
        <f t="shared" si="3218"/>
        <v>DL$17</v>
      </c>
    </row>
    <row r="1967" spans="1:116" x14ac:dyDescent="0.35">
      <c r="B1967" t="s">
        <v>332</v>
      </c>
      <c r="D1967" t="s">
        <v>554</v>
      </c>
      <c r="E1967" s="8" t="str">
        <f t="shared" si="3214"/>
        <v>1967 SEASON QUARTER-TR-R</v>
      </c>
      <c r="G1967" s="136" t="str">
        <f t="shared" si="3215"/>
        <v>Primary revenue driver</v>
      </c>
      <c r="H1967" s="12"/>
      <c r="I1967" s="60"/>
      <c r="J1967" s="60"/>
      <c r="K1967" s="15"/>
      <c r="L1967" s="15"/>
      <c r="M1967" s="15"/>
      <c r="N1967" s="15"/>
      <c r="O1967" s="15"/>
      <c r="P1967" s="15"/>
      <c r="R1967" s="15"/>
      <c r="S1967" s="80"/>
      <c r="T1967" s="80"/>
      <c r="U1967" s="80"/>
      <c r="V1967" s="80"/>
      <c r="W1967" s="80"/>
      <c r="X1967" s="80"/>
      <c r="Y1967" s="80"/>
      <c r="Z1967" s="80"/>
      <c r="AA1967" s="80"/>
      <c r="AB1967" s="80"/>
      <c r="AC1967" s="80"/>
      <c r="AD1967" s="80"/>
      <c r="AE1967" s="80"/>
      <c r="AF1967" s="80"/>
      <c r="AG1967" s="80"/>
      <c r="AH1967" s="80"/>
      <c r="AI1967" s="80"/>
      <c r="AJ1967" s="80"/>
      <c r="AK1967" s="80"/>
      <c r="AL1967" s="80"/>
      <c r="AM1967" s="80"/>
      <c r="AN1967" s="80"/>
      <c r="AO1967" s="80"/>
      <c r="AP1967" s="80"/>
      <c r="AQ1967" s="80"/>
      <c r="AR1967" s="80"/>
      <c r="AS1967" s="80"/>
      <c r="AT1967" s="80"/>
      <c r="AU1967" s="80"/>
      <c r="AV1967" s="80"/>
      <c r="AW1967" s="80"/>
      <c r="AX1967" s="80"/>
      <c r="AY1967" s="80"/>
      <c r="AZ1967" s="80"/>
      <c r="BA1967" s="80"/>
      <c r="BB1967" s="80"/>
      <c r="BC1967" s="80"/>
      <c r="BD1967" s="80"/>
      <c r="BE1967" s="80"/>
      <c r="BF1967" s="80"/>
      <c r="BG1967" s="80"/>
      <c r="BH1967" s="80"/>
      <c r="BI1967" s="80"/>
      <c r="BJ1967" s="80"/>
      <c r="BK1967" s="80"/>
      <c r="BL1967" s="80"/>
      <c r="BM1967" s="80"/>
      <c r="BN1967" s="80"/>
      <c r="BO1967" s="80"/>
      <c r="BP1967" s="80"/>
      <c r="BQ1967" s="80"/>
      <c r="BR1967" s="80"/>
      <c r="BS1967" s="80"/>
      <c r="BT1967" s="80"/>
      <c r="BU1967" s="80"/>
      <c r="BV1967" s="80"/>
      <c r="BW1967" s="80"/>
      <c r="BX1967" s="80"/>
      <c r="BY1967" s="80"/>
      <c r="BZ1967" s="80"/>
      <c r="CA1967" s="80"/>
      <c r="CB1967" s="80"/>
      <c r="CC1967" s="80"/>
      <c r="CD1967" s="80"/>
      <c r="CE1967" s="80"/>
      <c r="CF1967" s="80"/>
      <c r="CG1967" s="80"/>
      <c r="CH1967" s="80"/>
      <c r="CI1967" s="80"/>
      <c r="CJ1967" s="80"/>
      <c r="CK1967" s="80"/>
      <c r="CL1967" s="80"/>
      <c r="CN1967" s="80"/>
      <c r="CO1967" s="80"/>
      <c r="CP1967" s="80"/>
      <c r="CQ1967" s="80"/>
      <c r="CR1967" s="80"/>
      <c r="CS1967" s="80"/>
      <c r="CT1967" s="80"/>
      <c r="CU1967" s="80"/>
      <c r="CV1967" s="80"/>
      <c r="CW1967" s="80"/>
      <c r="CX1967" s="80"/>
      <c r="CY1967" s="80"/>
      <c r="CZ1967" s="80"/>
      <c r="DA1967" s="80"/>
      <c r="DB1967" s="80"/>
      <c r="DC1967" s="80"/>
      <c r="DD1967" s="80"/>
      <c r="DE1967" s="80"/>
      <c r="DF1967" s="80"/>
      <c r="DG1967" s="80"/>
      <c r="DH1967" s="80"/>
      <c r="DI1967" s="80"/>
      <c r="DJ1967" s="80"/>
      <c r="DK1967" s="80"/>
      <c r="DL1967" s="80"/>
    </row>
    <row r="1968" spans="1:116" x14ac:dyDescent="0.35">
      <c r="B1968" t="s">
        <v>332</v>
      </c>
      <c r="D1968" t="s">
        <v>554</v>
      </c>
      <c r="E1968" s="8" t="str">
        <f t="shared" si="3214"/>
        <v>1968 SEASON QUARTER-TR-R</v>
      </c>
      <c r="G1968" s="136" t="str">
        <f t="shared" si="3215"/>
        <v>Primary volume driver</v>
      </c>
      <c r="H1968" s="12"/>
      <c r="I1968" s="60"/>
      <c r="J1968" s="60"/>
      <c r="K1968" s="15"/>
      <c r="L1968" s="15"/>
      <c r="M1968" s="15"/>
      <c r="N1968" s="15"/>
      <c r="O1968" s="15"/>
      <c r="P1968" s="15"/>
      <c r="R1968" s="15"/>
      <c r="S1968" s="76"/>
      <c r="T1968" s="76"/>
      <c r="U1968" s="76"/>
      <c r="V1968" s="76"/>
      <c r="W1968" s="76"/>
      <c r="X1968" s="76"/>
      <c r="Y1968" s="76"/>
      <c r="Z1968" s="76"/>
      <c r="AA1968" s="76"/>
      <c r="AB1968" s="76"/>
      <c r="AC1968" s="76"/>
      <c r="AD1968" s="76"/>
      <c r="AE1968" s="76"/>
      <c r="AF1968" s="76"/>
      <c r="AG1968" s="76"/>
      <c r="AH1968" s="76"/>
      <c r="AI1968" s="76"/>
      <c r="AJ1968" s="76"/>
      <c r="AK1968" s="76"/>
      <c r="AL1968" s="76"/>
      <c r="AM1968" s="76"/>
      <c r="AN1968" s="76"/>
      <c r="AO1968" s="76"/>
      <c r="AP1968" s="76"/>
      <c r="AQ1968" s="76"/>
      <c r="AR1968" s="76"/>
      <c r="AS1968" s="76"/>
      <c r="AT1968" s="76"/>
      <c r="AU1968" s="76"/>
      <c r="AV1968" s="76"/>
      <c r="AW1968" s="76"/>
      <c r="AX1968" s="76"/>
      <c r="AY1968" s="76"/>
      <c r="AZ1968" s="76"/>
      <c r="BA1968" s="76"/>
      <c r="BB1968" s="76"/>
      <c r="BC1968" s="76"/>
      <c r="BD1968" s="76"/>
      <c r="BE1968" s="76"/>
      <c r="BF1968" s="76"/>
      <c r="BG1968" s="76"/>
      <c r="BH1968" s="76"/>
      <c r="BI1968" s="76"/>
      <c r="BJ1968" s="76"/>
      <c r="BK1968" s="76"/>
      <c r="BL1968" s="76"/>
      <c r="BM1968" s="76"/>
      <c r="BN1968" s="76"/>
      <c r="BO1968" s="76"/>
      <c r="BP1968" s="76"/>
      <c r="BQ1968" s="76"/>
      <c r="BR1968" s="76"/>
      <c r="BS1968" s="76"/>
      <c r="BT1968" s="76"/>
      <c r="BU1968" s="76"/>
      <c r="BV1968" s="76"/>
      <c r="BW1968" s="76"/>
      <c r="BX1968" s="76"/>
      <c r="BY1968" s="76"/>
      <c r="BZ1968" s="76"/>
      <c r="CA1968" s="76"/>
      <c r="CB1968" s="76"/>
      <c r="CC1968" s="76"/>
      <c r="CD1968" s="76"/>
      <c r="CE1968" s="76"/>
      <c r="CF1968" s="76"/>
      <c r="CG1968" s="76"/>
      <c r="CH1968" s="76"/>
      <c r="CI1968" s="76"/>
      <c r="CJ1968" s="76"/>
      <c r="CK1968" s="76"/>
      <c r="CL1968" s="76"/>
      <c r="CN1968" s="76"/>
      <c r="CO1968" s="76"/>
      <c r="CP1968" s="76"/>
      <c r="CQ1968" s="76"/>
      <c r="CR1968" s="76"/>
      <c r="CS1968" s="76"/>
      <c r="CT1968" s="76"/>
      <c r="CU1968" s="76"/>
      <c r="CV1968" s="76"/>
      <c r="CW1968" s="76"/>
      <c r="CX1968" s="76"/>
      <c r="CY1968" s="76"/>
      <c r="CZ1968" s="76"/>
      <c r="DA1968" s="76"/>
      <c r="DB1968" s="76"/>
      <c r="DC1968" s="76"/>
      <c r="DD1968" s="76"/>
      <c r="DE1968" s="76"/>
      <c r="DF1968" s="76"/>
      <c r="DG1968" s="76"/>
      <c r="DH1968" s="76"/>
      <c r="DI1968" s="76"/>
      <c r="DJ1968" s="76"/>
      <c r="DK1968" s="76"/>
      <c r="DL1968" s="76"/>
    </row>
    <row r="1969" spans="1:116" x14ac:dyDescent="0.35">
      <c r="B1969" t="s">
        <v>332</v>
      </c>
      <c r="D1969" t="s">
        <v>554</v>
      </c>
      <c r="E1969" s="8" t="str">
        <f t="shared" si="3214"/>
        <v>1969 SEASON QUARTER-TR-R</v>
      </c>
      <c r="G1969" s="136" t="str">
        <f t="shared" si="3215"/>
        <v>(Secondary label)</v>
      </c>
      <c r="H1969" s="12"/>
      <c r="I1969" s="60"/>
      <c r="J1969" s="60"/>
      <c r="K1969" s="15"/>
      <c r="L1969" s="15"/>
      <c r="M1969" s="15"/>
      <c r="N1969" s="15"/>
      <c r="O1969" s="15"/>
      <c r="P1969" s="15"/>
      <c r="R1969" s="15"/>
      <c r="S1969" s="80"/>
      <c r="T1969" s="80"/>
      <c r="U1969" s="80"/>
      <c r="V1969" s="80"/>
      <c r="W1969" s="80"/>
      <c r="X1969" s="80"/>
      <c r="Y1969" s="80"/>
      <c r="Z1969" s="80"/>
      <c r="AA1969" s="80"/>
      <c r="AB1969" s="80"/>
      <c r="AC1969" s="80"/>
      <c r="AD1969" s="80"/>
      <c r="AE1969" s="80"/>
      <c r="AF1969" s="80"/>
      <c r="AG1969" s="80"/>
      <c r="AH1969" s="80"/>
      <c r="AI1969" s="80"/>
      <c r="AJ1969" s="80"/>
      <c r="AK1969" s="80"/>
      <c r="AL1969" s="80"/>
      <c r="AM1969" s="80"/>
      <c r="AN1969" s="80"/>
      <c r="AO1969" s="80"/>
      <c r="AP1969" s="80"/>
      <c r="AQ1969" s="80"/>
      <c r="AR1969" s="80"/>
      <c r="AS1969" s="80"/>
      <c r="AT1969" s="80"/>
      <c r="AU1969" s="80"/>
      <c r="AV1969" s="80"/>
      <c r="AW1969" s="80"/>
      <c r="AX1969" s="80"/>
      <c r="AY1969" s="80"/>
      <c r="AZ1969" s="80"/>
      <c r="BA1969" s="80"/>
      <c r="BB1969" s="80"/>
      <c r="BC1969" s="80"/>
      <c r="BD1969" s="80"/>
      <c r="BE1969" s="80"/>
      <c r="BF1969" s="80"/>
      <c r="BG1969" s="80"/>
      <c r="BH1969" s="80"/>
      <c r="BI1969" s="80"/>
      <c r="BJ1969" s="80"/>
      <c r="BK1969" s="80"/>
      <c r="BL1969" s="80"/>
      <c r="BM1969" s="80"/>
      <c r="BN1969" s="80"/>
      <c r="BO1969" s="80"/>
      <c r="BP1969" s="80"/>
      <c r="BQ1969" s="80"/>
      <c r="BR1969" s="80"/>
      <c r="BS1969" s="80"/>
      <c r="BT1969" s="80"/>
      <c r="BU1969" s="80"/>
      <c r="BV1969" s="80"/>
      <c r="BW1969" s="80"/>
      <c r="BX1969" s="80"/>
      <c r="BY1969" s="80"/>
      <c r="BZ1969" s="80"/>
      <c r="CA1969" s="80"/>
      <c r="CB1969" s="80"/>
      <c r="CC1969" s="80"/>
      <c r="CD1969" s="80"/>
      <c r="CE1969" s="80"/>
      <c r="CF1969" s="80"/>
      <c r="CG1969" s="80"/>
      <c r="CH1969" s="80"/>
      <c r="CI1969" s="80"/>
      <c r="CJ1969" s="80"/>
      <c r="CK1969" s="80"/>
      <c r="CL1969" s="80"/>
      <c r="CN1969" s="80">
        <f t="shared" ref="CN1969:DL1969" si="3219">CN1951</f>
        <v>0</v>
      </c>
      <c r="CO1969" s="80" t="str">
        <f t="shared" si="3219"/>
        <v>CO$18</v>
      </c>
      <c r="CP1969" s="80" t="str">
        <f t="shared" si="3219"/>
        <v>CP$18</v>
      </c>
      <c r="CQ1969" s="80" t="str">
        <f t="shared" si="3219"/>
        <v>CQ$18</v>
      </c>
      <c r="CR1969" s="80" t="str">
        <f t="shared" si="3219"/>
        <v>CR$18</v>
      </c>
      <c r="CS1969" s="80" t="str">
        <f t="shared" si="3219"/>
        <v>CS$18</v>
      </c>
      <c r="CT1969" s="80" t="str">
        <f t="shared" si="3219"/>
        <v>CT$18</v>
      </c>
      <c r="CU1969" s="80" t="str">
        <f t="shared" si="3219"/>
        <v>CU$18</v>
      </c>
      <c r="CV1969" s="80" t="str">
        <f t="shared" si="3219"/>
        <v>CV$18</v>
      </c>
      <c r="CW1969" s="80" t="str">
        <f t="shared" si="3219"/>
        <v>CW$18</v>
      </c>
      <c r="CX1969" s="80" t="str">
        <f t="shared" si="3219"/>
        <v>CX$18</v>
      </c>
      <c r="CY1969" s="80" t="str">
        <f t="shared" si="3219"/>
        <v>CY$18</v>
      </c>
      <c r="CZ1969" s="80" t="str">
        <f t="shared" si="3219"/>
        <v>CZ$18</v>
      </c>
      <c r="DA1969" s="80" t="str">
        <f t="shared" si="3219"/>
        <v>DA$18</v>
      </c>
      <c r="DB1969" s="80" t="str">
        <f t="shared" si="3219"/>
        <v>DB$18</v>
      </c>
      <c r="DC1969" s="80" t="str">
        <f t="shared" si="3219"/>
        <v>DC$18</v>
      </c>
      <c r="DD1969" s="80" t="str">
        <f t="shared" si="3219"/>
        <v>DD$18</v>
      </c>
      <c r="DE1969" s="80" t="str">
        <f t="shared" si="3219"/>
        <v>DE$18</v>
      </c>
      <c r="DF1969" s="80" t="str">
        <f t="shared" si="3219"/>
        <v>DF$18</v>
      </c>
      <c r="DG1969" s="80" t="str">
        <f t="shared" si="3219"/>
        <v>DG$18</v>
      </c>
      <c r="DH1969" s="80" t="str">
        <f t="shared" si="3219"/>
        <v>DH$18</v>
      </c>
      <c r="DI1969" s="80" t="str">
        <f t="shared" si="3219"/>
        <v>DI$18</v>
      </c>
      <c r="DJ1969" s="80" t="str">
        <f t="shared" si="3219"/>
        <v>DJ$18</v>
      </c>
      <c r="DK1969" s="80" t="str">
        <f t="shared" si="3219"/>
        <v>DK$18</v>
      </c>
      <c r="DL1969" s="80" t="str">
        <f t="shared" si="3219"/>
        <v>DL$18</v>
      </c>
    </row>
    <row r="1970" spans="1:116" x14ac:dyDescent="0.35">
      <c r="B1970" t="s">
        <v>332</v>
      </c>
      <c r="D1970" t="s">
        <v>554</v>
      </c>
      <c r="E1970" s="8" t="str">
        <f t="shared" si="3214"/>
        <v>1970 SEASON QUARTER-TR-R</v>
      </c>
      <c r="G1970" s="136" t="str">
        <f t="shared" si="3215"/>
        <v xml:space="preserve">secondary unit </v>
      </c>
      <c r="H1970" s="12"/>
      <c r="I1970" s="60"/>
      <c r="J1970" s="60"/>
      <c r="K1970" s="15"/>
      <c r="L1970" s="15"/>
      <c r="M1970" s="15"/>
      <c r="N1970" s="15"/>
      <c r="O1970" s="15"/>
      <c r="P1970" s="15"/>
      <c r="R1970" s="15"/>
      <c r="S1970" s="80"/>
      <c r="T1970" s="80"/>
      <c r="U1970" s="80"/>
      <c r="V1970" s="80"/>
      <c r="W1970" s="80"/>
      <c r="X1970" s="80"/>
      <c r="Y1970" s="80"/>
      <c r="Z1970" s="80"/>
      <c r="AA1970" s="80"/>
      <c r="AB1970" s="80"/>
      <c r="AC1970" s="80"/>
      <c r="AD1970" s="80"/>
      <c r="AE1970" s="80"/>
      <c r="AF1970" s="80"/>
      <c r="AG1970" s="80"/>
      <c r="AH1970" s="80"/>
      <c r="AI1970" s="80"/>
      <c r="AJ1970" s="80"/>
      <c r="AK1970" s="80"/>
      <c r="AL1970" s="80"/>
      <c r="AM1970" s="80"/>
      <c r="AN1970" s="80"/>
      <c r="AO1970" s="80"/>
      <c r="AP1970" s="80"/>
      <c r="AQ1970" s="80"/>
      <c r="AR1970" s="80"/>
      <c r="AS1970" s="80"/>
      <c r="AT1970" s="80"/>
      <c r="AU1970" s="80"/>
      <c r="AV1970" s="80"/>
      <c r="AW1970" s="80"/>
      <c r="AX1970" s="80"/>
      <c r="AY1970" s="80"/>
      <c r="AZ1970" s="80"/>
      <c r="BA1970" s="80"/>
      <c r="BB1970" s="80"/>
      <c r="BC1970" s="80"/>
      <c r="BD1970" s="80"/>
      <c r="BE1970" s="80"/>
      <c r="BF1970" s="80"/>
      <c r="BG1970" s="80"/>
      <c r="BH1970" s="80"/>
      <c r="BI1970" s="80"/>
      <c r="BJ1970" s="80"/>
      <c r="BK1970" s="80"/>
      <c r="BL1970" s="80"/>
      <c r="BM1970" s="80"/>
      <c r="BN1970" s="80"/>
      <c r="BO1970" s="80"/>
      <c r="BP1970" s="80"/>
      <c r="BQ1970" s="80"/>
      <c r="BR1970" s="80"/>
      <c r="BS1970" s="80"/>
      <c r="BT1970" s="80"/>
      <c r="BU1970" s="80"/>
      <c r="BV1970" s="80"/>
      <c r="BW1970" s="80"/>
      <c r="BX1970" s="80"/>
      <c r="BY1970" s="80"/>
      <c r="BZ1970" s="80"/>
      <c r="CA1970" s="80"/>
      <c r="CB1970" s="80"/>
      <c r="CC1970" s="80"/>
      <c r="CD1970" s="80"/>
      <c r="CE1970" s="80"/>
      <c r="CF1970" s="80"/>
      <c r="CG1970" s="80"/>
      <c r="CH1970" s="80"/>
      <c r="CI1970" s="80"/>
      <c r="CJ1970" s="80"/>
      <c r="CK1970" s="80"/>
      <c r="CL1970" s="80"/>
      <c r="CN1970" s="80">
        <f t="shared" ref="CN1970:DL1970" si="3220">CN1952</f>
        <v>0</v>
      </c>
      <c r="CO1970" s="80" t="str">
        <f t="shared" si="3220"/>
        <v>CO$19</v>
      </c>
      <c r="CP1970" s="80" t="str">
        <f t="shared" si="3220"/>
        <v>CP$19</v>
      </c>
      <c r="CQ1970" s="80" t="str">
        <f t="shared" si="3220"/>
        <v>CQ$19</v>
      </c>
      <c r="CR1970" s="80" t="str">
        <f t="shared" si="3220"/>
        <v>CR$19</v>
      </c>
      <c r="CS1970" s="80" t="str">
        <f t="shared" si="3220"/>
        <v>CS$19</v>
      </c>
      <c r="CT1970" s="80" t="str">
        <f t="shared" si="3220"/>
        <v>CT$19</v>
      </c>
      <c r="CU1970" s="80" t="str">
        <f t="shared" si="3220"/>
        <v>CU$19</v>
      </c>
      <c r="CV1970" s="80" t="str">
        <f t="shared" si="3220"/>
        <v>CV$19</v>
      </c>
      <c r="CW1970" s="80" t="str">
        <f t="shared" si="3220"/>
        <v>CW$19</v>
      </c>
      <c r="CX1970" s="80" t="str">
        <f t="shared" si="3220"/>
        <v>CX$19</v>
      </c>
      <c r="CY1970" s="80" t="str">
        <f t="shared" si="3220"/>
        <v>CY$19</v>
      </c>
      <c r="CZ1970" s="80" t="str">
        <f t="shared" si="3220"/>
        <v>CZ$19</v>
      </c>
      <c r="DA1970" s="80" t="str">
        <f t="shared" si="3220"/>
        <v>DA$19</v>
      </c>
      <c r="DB1970" s="80" t="str">
        <f t="shared" si="3220"/>
        <v>DB$19</v>
      </c>
      <c r="DC1970" s="80" t="str">
        <f t="shared" si="3220"/>
        <v>DC$19</v>
      </c>
      <c r="DD1970" s="80" t="str">
        <f t="shared" si="3220"/>
        <v>DD$19</v>
      </c>
      <c r="DE1970" s="80" t="str">
        <f t="shared" si="3220"/>
        <v>DE$19</v>
      </c>
      <c r="DF1970" s="80" t="str">
        <f t="shared" si="3220"/>
        <v>DF$19</v>
      </c>
      <c r="DG1970" s="80" t="str">
        <f t="shared" si="3220"/>
        <v>DG$19</v>
      </c>
      <c r="DH1970" s="80" t="str">
        <f t="shared" si="3220"/>
        <v>DH$19</v>
      </c>
      <c r="DI1970" s="80" t="str">
        <f t="shared" si="3220"/>
        <v>DI$19</v>
      </c>
      <c r="DJ1970" s="80" t="str">
        <f t="shared" si="3220"/>
        <v>DJ$19</v>
      </c>
      <c r="DK1970" s="80" t="str">
        <f t="shared" si="3220"/>
        <v>DK$19</v>
      </c>
      <c r="DL1970" s="80" t="str">
        <f t="shared" si="3220"/>
        <v>DL$19</v>
      </c>
    </row>
    <row r="1971" spans="1:116" x14ac:dyDescent="0.35">
      <c r="E1971" s="8"/>
      <c r="G1971" s="136" t="str">
        <f t="shared" si="3215"/>
        <v>Secondary revenue driver</v>
      </c>
      <c r="H1971" s="12"/>
      <c r="I1971" s="60"/>
      <c r="J1971" s="60"/>
      <c r="K1971" s="15"/>
      <c r="L1971" s="15"/>
      <c r="M1971" s="15"/>
      <c r="N1971" s="15"/>
      <c r="O1971" s="15"/>
      <c r="P1971" s="15"/>
      <c r="R1971" s="15"/>
      <c r="S1971" s="80"/>
      <c r="T1971" s="80"/>
      <c r="U1971" s="80"/>
      <c r="V1971" s="80"/>
      <c r="W1971" s="80"/>
      <c r="X1971" s="80"/>
      <c r="Y1971" s="80"/>
      <c r="Z1971" s="80"/>
      <c r="AA1971" s="80"/>
      <c r="AB1971" s="80"/>
      <c r="AC1971" s="80"/>
      <c r="AD1971" s="80"/>
      <c r="AE1971" s="80"/>
      <c r="AF1971" s="80"/>
      <c r="AG1971" s="80"/>
      <c r="AH1971" s="80"/>
      <c r="AI1971" s="80"/>
      <c r="AJ1971" s="80"/>
      <c r="AK1971" s="80"/>
      <c r="AL1971" s="80"/>
      <c r="AM1971" s="80"/>
      <c r="AN1971" s="80"/>
      <c r="AO1971" s="80"/>
      <c r="AP1971" s="80"/>
      <c r="AQ1971" s="80"/>
      <c r="AR1971" s="80"/>
      <c r="AS1971" s="80"/>
      <c r="AT1971" s="80"/>
      <c r="AU1971" s="80"/>
      <c r="AV1971" s="80"/>
      <c r="AW1971" s="80"/>
      <c r="AX1971" s="80"/>
      <c r="AY1971" s="80"/>
      <c r="AZ1971" s="80"/>
      <c r="BA1971" s="80"/>
      <c r="BB1971" s="80"/>
      <c r="BC1971" s="80"/>
      <c r="BD1971" s="80"/>
      <c r="BE1971" s="80"/>
      <c r="BF1971" s="80"/>
      <c r="BG1971" s="80"/>
      <c r="BH1971" s="80"/>
      <c r="BI1971" s="80"/>
      <c r="BJ1971" s="80"/>
      <c r="BK1971" s="80"/>
      <c r="BL1971" s="80"/>
      <c r="BM1971" s="80"/>
      <c r="BN1971" s="80"/>
      <c r="BO1971" s="80"/>
      <c r="BP1971" s="80"/>
      <c r="BQ1971" s="80"/>
      <c r="BR1971" s="80"/>
      <c r="BS1971" s="80"/>
      <c r="BT1971" s="80"/>
      <c r="BU1971" s="80"/>
      <c r="BV1971" s="80"/>
      <c r="BW1971" s="80"/>
      <c r="BX1971" s="80"/>
      <c r="BY1971" s="80"/>
      <c r="BZ1971" s="80"/>
      <c r="CA1971" s="80"/>
      <c r="CB1971" s="80"/>
      <c r="CC1971" s="80"/>
      <c r="CD1971" s="80"/>
      <c r="CE1971" s="80"/>
      <c r="CF1971" s="80"/>
      <c r="CG1971" s="80"/>
      <c r="CH1971" s="80"/>
      <c r="CI1971" s="80"/>
      <c r="CJ1971" s="80"/>
      <c r="CK1971" s="80"/>
      <c r="CL1971" s="80"/>
      <c r="CN1971" s="60"/>
      <c r="CO1971" s="179"/>
      <c r="CP1971" s="179"/>
      <c r="CQ1971" s="179"/>
      <c r="CR1971" s="179"/>
      <c r="CS1971" s="179"/>
      <c r="CT1971" s="179"/>
      <c r="CU1971" s="179"/>
      <c r="CV1971" s="179"/>
      <c r="CW1971" s="179"/>
      <c r="CX1971" s="179"/>
      <c r="CY1971" s="179"/>
      <c r="CZ1971" s="179"/>
      <c r="DA1971" s="179"/>
      <c r="DB1971" s="179"/>
      <c r="DC1971" s="179"/>
      <c r="DD1971" s="179"/>
      <c r="DE1971" s="179"/>
      <c r="DF1971" s="179"/>
      <c r="DG1971" s="179"/>
      <c r="DH1971" s="179"/>
      <c r="DI1971" s="179"/>
      <c r="DJ1971" s="179"/>
      <c r="DK1971" s="179"/>
      <c r="DL1971" s="179"/>
    </row>
    <row r="1972" spans="1:116" x14ac:dyDescent="0.35">
      <c r="A1972" s="174"/>
      <c r="E1972" s="8"/>
      <c r="G1972" s="136" t="str">
        <f t="shared" si="3215"/>
        <v>Secondary volume driver</v>
      </c>
      <c r="H1972" s="174"/>
      <c r="I1972" s="176"/>
      <c r="J1972" s="176"/>
      <c r="K1972" s="197"/>
      <c r="L1972" s="197"/>
      <c r="M1972" s="197"/>
      <c r="N1972" s="197"/>
      <c r="O1972" s="197"/>
      <c r="P1972" s="197"/>
      <c r="R1972" s="198"/>
      <c r="S1972" s="174"/>
      <c r="T1972" s="174"/>
      <c r="U1972" s="174"/>
      <c r="V1972" s="174"/>
      <c r="W1972" s="174"/>
      <c r="X1972" s="174"/>
      <c r="Y1972" s="174"/>
      <c r="Z1972" s="174"/>
      <c r="AA1972" s="174"/>
      <c r="AB1972" s="174"/>
      <c r="AC1972" s="174"/>
      <c r="AD1972" s="174"/>
      <c r="AE1972" s="174"/>
      <c r="AF1972" s="174"/>
      <c r="AG1972" s="174"/>
      <c r="AH1972" s="174"/>
      <c r="AI1972" s="174"/>
      <c r="AJ1972" s="174"/>
      <c r="AK1972" s="174"/>
      <c r="AL1972" s="174"/>
      <c r="AM1972" s="174"/>
      <c r="AN1972" s="174"/>
      <c r="AO1972" s="174"/>
      <c r="AP1972" s="174"/>
      <c r="AQ1972" s="174"/>
      <c r="AR1972" s="174"/>
      <c r="AS1972" s="174"/>
      <c r="AT1972" s="174"/>
      <c r="AU1972" s="174"/>
      <c r="AV1972" s="174"/>
      <c r="AW1972" s="174"/>
      <c r="AX1972" s="174"/>
      <c r="AY1972" s="174"/>
      <c r="AZ1972" s="174"/>
      <c r="BA1972" s="174"/>
      <c r="BB1972" s="174"/>
      <c r="BC1972" s="174"/>
      <c r="BD1972" s="174"/>
      <c r="BE1972" s="174"/>
      <c r="BF1972" s="174"/>
      <c r="BG1972" s="174"/>
      <c r="BH1972" s="174"/>
      <c r="BI1972" s="174"/>
      <c r="BJ1972" s="174"/>
      <c r="BK1972" s="174"/>
      <c r="BL1972" s="174"/>
      <c r="BM1972" s="174"/>
      <c r="BN1972" s="174"/>
      <c r="BO1972" s="174"/>
      <c r="BP1972" s="174"/>
      <c r="BQ1972" s="174"/>
      <c r="BR1972" s="174"/>
      <c r="BS1972" s="174"/>
      <c r="BT1972" s="174"/>
      <c r="BU1972" s="174"/>
      <c r="BV1972" s="174"/>
      <c r="BW1972" s="174"/>
      <c r="BX1972" s="174"/>
      <c r="BY1972" s="174"/>
      <c r="BZ1972" s="174"/>
      <c r="CA1972" s="174"/>
      <c r="CB1972" s="174"/>
      <c r="CC1972" s="174"/>
      <c r="CD1972" s="174"/>
      <c r="CE1972" s="174"/>
      <c r="CF1972" s="174"/>
      <c r="CG1972" s="174"/>
      <c r="CH1972" s="174"/>
      <c r="CI1972" s="174"/>
      <c r="CJ1972" s="174"/>
      <c r="CK1972" s="174"/>
      <c r="CL1972" s="174"/>
      <c r="CN1972" s="176"/>
      <c r="CO1972" s="174"/>
      <c r="CP1972" s="174"/>
      <c r="CQ1972" s="174"/>
      <c r="CR1972" s="174"/>
      <c r="CS1972" s="174"/>
      <c r="CT1972" s="174"/>
      <c r="CU1972" s="174"/>
      <c r="CV1972" s="174"/>
      <c r="CW1972" s="174"/>
      <c r="CX1972" s="174"/>
      <c r="CY1972" s="174"/>
      <c r="CZ1972" s="174"/>
      <c r="DA1972" s="174"/>
      <c r="DB1972" s="174"/>
      <c r="DC1972" s="174"/>
      <c r="DD1972" s="174"/>
      <c r="DE1972" s="174"/>
      <c r="DF1972" s="174"/>
      <c r="DG1972" s="174"/>
      <c r="DH1972" s="174"/>
      <c r="DI1972" s="174"/>
      <c r="DJ1972" s="174"/>
      <c r="DK1972" s="174"/>
      <c r="DL1972" s="174"/>
    </row>
    <row r="1973" spans="1:116" x14ac:dyDescent="0.35">
      <c r="A1973" s="174"/>
      <c r="E1973" s="8"/>
      <c r="G1973" s="136"/>
      <c r="H1973" s="174"/>
      <c r="I1973" s="176"/>
      <c r="J1973" s="176"/>
      <c r="K1973" s="197"/>
      <c r="L1973" s="197"/>
      <c r="M1973" s="197"/>
      <c r="N1973" s="197"/>
      <c r="O1973" s="197"/>
      <c r="P1973" s="197"/>
      <c r="R1973" s="198"/>
      <c r="S1973" s="174"/>
      <c r="T1973" s="174"/>
      <c r="U1973" s="174"/>
      <c r="V1973" s="174"/>
      <c r="W1973" s="174"/>
      <c r="X1973" s="174"/>
      <c r="Y1973" s="174"/>
      <c r="Z1973" s="174"/>
      <c r="AA1973" s="174"/>
      <c r="AB1973" s="174"/>
      <c r="AC1973" s="174"/>
      <c r="AD1973" s="174"/>
      <c r="AE1973" s="174"/>
      <c r="AF1973" s="174"/>
      <c r="AG1973" s="174"/>
      <c r="AH1973" s="174"/>
      <c r="AI1973" s="174"/>
      <c r="AJ1973" s="174"/>
      <c r="AK1973" s="174"/>
      <c r="AL1973" s="174"/>
      <c r="AM1973" s="174"/>
      <c r="AN1973" s="174"/>
      <c r="AO1973" s="174"/>
      <c r="AP1973" s="174"/>
      <c r="AQ1973" s="174"/>
      <c r="AR1973" s="174"/>
      <c r="AS1973" s="174"/>
      <c r="AT1973" s="174"/>
      <c r="AU1973" s="174"/>
      <c r="AV1973" s="174"/>
      <c r="AW1973" s="174"/>
      <c r="AX1973" s="174"/>
      <c r="AY1973" s="174"/>
      <c r="AZ1973" s="174"/>
      <c r="BA1973" s="174"/>
      <c r="BB1973" s="174"/>
      <c r="BC1973" s="174"/>
      <c r="BD1973" s="174"/>
      <c r="BE1973" s="174"/>
      <c r="BF1973" s="174"/>
      <c r="BG1973" s="174"/>
      <c r="BH1973" s="174"/>
      <c r="BI1973" s="174"/>
      <c r="BJ1973" s="174"/>
      <c r="BK1973" s="174"/>
      <c r="BL1973" s="174"/>
      <c r="BM1973" s="174"/>
      <c r="BN1973" s="174"/>
      <c r="BO1973" s="174"/>
      <c r="BP1973" s="174"/>
      <c r="BQ1973" s="174"/>
      <c r="BR1973" s="174"/>
      <c r="BS1973" s="174"/>
      <c r="BT1973" s="174"/>
      <c r="BU1973" s="174"/>
      <c r="BV1973" s="174"/>
      <c r="BW1973" s="174"/>
      <c r="BX1973" s="174"/>
      <c r="BY1973" s="174"/>
      <c r="BZ1973" s="174"/>
      <c r="CA1973" s="174"/>
      <c r="CB1973" s="174"/>
      <c r="CC1973" s="174"/>
      <c r="CD1973" s="174"/>
      <c r="CE1973" s="174"/>
      <c r="CF1973" s="174"/>
      <c r="CG1973" s="174"/>
      <c r="CH1973" s="174"/>
      <c r="CI1973" s="174"/>
      <c r="CJ1973" s="174"/>
      <c r="CK1973" s="174"/>
      <c r="CL1973" s="174"/>
      <c r="CN1973" s="176"/>
      <c r="CO1973" s="174"/>
      <c r="CP1973" s="174"/>
      <c r="CQ1973" s="174"/>
      <c r="CR1973" s="174"/>
      <c r="CS1973" s="174"/>
      <c r="CT1973" s="174"/>
      <c r="CU1973" s="174"/>
      <c r="CV1973" s="174"/>
      <c r="CW1973" s="174"/>
      <c r="CX1973" s="174"/>
      <c r="CY1973" s="174"/>
      <c r="CZ1973" s="174"/>
      <c r="DA1973" s="174"/>
      <c r="DB1973" s="174"/>
      <c r="DC1973" s="174"/>
      <c r="DD1973" s="174"/>
      <c r="DE1973" s="174"/>
      <c r="DF1973" s="174"/>
      <c r="DG1973" s="174"/>
      <c r="DH1973" s="174"/>
      <c r="DI1973" s="174"/>
      <c r="DJ1973" s="174"/>
      <c r="DK1973" s="174"/>
      <c r="DL1973" s="174"/>
    </row>
    <row r="1974" spans="1:116" x14ac:dyDescent="0.35">
      <c r="A1974" s="174"/>
      <c r="E1974" s="8"/>
      <c r="G1974" s="175" t="s">
        <v>503</v>
      </c>
      <c r="H1974" s="174"/>
      <c r="I1974" s="176"/>
      <c r="J1974" s="176"/>
      <c r="K1974" s="197"/>
      <c r="L1974" s="197"/>
      <c r="M1974" s="197"/>
      <c r="N1974" s="197"/>
      <c r="O1974" s="197"/>
      <c r="P1974" s="197"/>
      <c r="R1974" s="198"/>
      <c r="S1974" s="199" t="str">
        <f t="shared" ref="S1974:CD1974" si="3221">S$20</f>
        <v>S$16</v>
      </c>
      <c r="T1974" s="199" t="str">
        <f t="shared" si="3221"/>
        <v>T$16</v>
      </c>
      <c r="U1974" s="199" t="str">
        <f t="shared" si="3221"/>
        <v>U$16</v>
      </c>
      <c r="V1974" s="199" t="str">
        <f t="shared" si="3221"/>
        <v>V$16</v>
      </c>
      <c r="W1974" s="199" t="str">
        <f t="shared" si="3221"/>
        <v>W$16</v>
      </c>
      <c r="X1974" s="199" t="str">
        <f t="shared" si="3221"/>
        <v>X$16</v>
      </c>
      <c r="Y1974" s="199" t="str">
        <f t="shared" si="3221"/>
        <v>Y$16</v>
      </c>
      <c r="Z1974" s="199" t="str">
        <f t="shared" si="3221"/>
        <v>Z$16</v>
      </c>
      <c r="AA1974" s="199" t="str">
        <f t="shared" si="3221"/>
        <v>AA$16</v>
      </c>
      <c r="AB1974" s="199" t="str">
        <f t="shared" si="3221"/>
        <v>AB$16</v>
      </c>
      <c r="AC1974" s="199" t="str">
        <f t="shared" si="3221"/>
        <v>AC$16</v>
      </c>
      <c r="AD1974" s="199" t="str">
        <f t="shared" si="3221"/>
        <v>AD$16</v>
      </c>
      <c r="AE1974" s="199" t="str">
        <f t="shared" si="3221"/>
        <v>AE$16</v>
      </c>
      <c r="AF1974" s="199" t="str">
        <f t="shared" si="3221"/>
        <v>AF$16</v>
      </c>
      <c r="AG1974" s="199" t="str">
        <f t="shared" si="3221"/>
        <v>AG$16</v>
      </c>
      <c r="AH1974" s="199" t="str">
        <f t="shared" si="3221"/>
        <v>AH$16</v>
      </c>
      <c r="AI1974" s="199" t="str">
        <f t="shared" si="3221"/>
        <v>AI$16</v>
      </c>
      <c r="AJ1974" s="199" t="str">
        <f t="shared" si="3221"/>
        <v>AJ$16</v>
      </c>
      <c r="AK1974" s="199" t="str">
        <f t="shared" si="3221"/>
        <v>AK$16</v>
      </c>
      <c r="AL1974" s="199" t="str">
        <f t="shared" si="3221"/>
        <v>AL$16</v>
      </c>
      <c r="AM1974" s="199" t="str">
        <f t="shared" si="3221"/>
        <v>AM$16</v>
      </c>
      <c r="AN1974" s="199" t="str">
        <f t="shared" si="3221"/>
        <v>AN$16</v>
      </c>
      <c r="AO1974" s="199" t="str">
        <f t="shared" si="3221"/>
        <v>AO$16</v>
      </c>
      <c r="AP1974" s="199" t="str">
        <f t="shared" si="3221"/>
        <v>AP$16</v>
      </c>
      <c r="AQ1974" s="199" t="str">
        <f t="shared" si="3221"/>
        <v>AQ$16</v>
      </c>
      <c r="AR1974" s="199" t="str">
        <f t="shared" si="3221"/>
        <v>AR$16</v>
      </c>
      <c r="AS1974" s="199" t="str">
        <f t="shared" si="3221"/>
        <v>AS$16</v>
      </c>
      <c r="AT1974" s="199" t="str">
        <f t="shared" si="3221"/>
        <v>AT$16</v>
      </c>
      <c r="AU1974" s="199" t="str">
        <f t="shared" si="3221"/>
        <v>AU$16</v>
      </c>
      <c r="AV1974" s="199" t="str">
        <f t="shared" si="3221"/>
        <v>AV$16</v>
      </c>
      <c r="AW1974" s="199" t="str">
        <f t="shared" si="3221"/>
        <v>AW$16</v>
      </c>
      <c r="AX1974" s="199" t="str">
        <f t="shared" si="3221"/>
        <v>AX$16</v>
      </c>
      <c r="AY1974" s="199" t="str">
        <f t="shared" si="3221"/>
        <v>AY$16</v>
      </c>
      <c r="AZ1974" s="199" t="str">
        <f t="shared" si="3221"/>
        <v>AZ$16</v>
      </c>
      <c r="BA1974" s="199" t="str">
        <f t="shared" si="3221"/>
        <v>BA$16</v>
      </c>
      <c r="BB1974" s="199" t="str">
        <f t="shared" si="3221"/>
        <v>BB$16</v>
      </c>
      <c r="BC1974" s="199" t="str">
        <f t="shared" si="3221"/>
        <v>BC$16</v>
      </c>
      <c r="BD1974" s="199" t="str">
        <f t="shared" si="3221"/>
        <v>BD$16</v>
      </c>
      <c r="BE1974" s="199" t="str">
        <f t="shared" si="3221"/>
        <v>BE$16</v>
      </c>
      <c r="BF1974" s="199" t="str">
        <f t="shared" si="3221"/>
        <v>BF$16</v>
      </c>
      <c r="BG1974" s="199" t="str">
        <f t="shared" si="3221"/>
        <v>BG$16</v>
      </c>
      <c r="BH1974" s="199" t="str">
        <f t="shared" si="3221"/>
        <v>BH$16</v>
      </c>
      <c r="BI1974" s="199" t="str">
        <f t="shared" si="3221"/>
        <v>BI$16</v>
      </c>
      <c r="BJ1974" s="199" t="str">
        <f t="shared" si="3221"/>
        <v>BJ$16</v>
      </c>
      <c r="BK1974" s="199" t="str">
        <f t="shared" si="3221"/>
        <v>BK$16</v>
      </c>
      <c r="BL1974" s="199" t="str">
        <f t="shared" si="3221"/>
        <v>BL$16</v>
      </c>
      <c r="BM1974" s="199" t="str">
        <f t="shared" si="3221"/>
        <v>BM$16</v>
      </c>
      <c r="BN1974" s="199" t="str">
        <f t="shared" si="3221"/>
        <v>BN$16</v>
      </c>
      <c r="BO1974" s="199" t="str">
        <f t="shared" si="3221"/>
        <v>BO$16</v>
      </c>
      <c r="BP1974" s="199" t="str">
        <f t="shared" si="3221"/>
        <v>BP$16</v>
      </c>
      <c r="BQ1974" s="199" t="str">
        <f t="shared" si="3221"/>
        <v>BQ$16</v>
      </c>
      <c r="BR1974" s="199" t="str">
        <f t="shared" si="3221"/>
        <v>BR$16</v>
      </c>
      <c r="BS1974" s="199" t="str">
        <f t="shared" si="3221"/>
        <v>BS$16</v>
      </c>
      <c r="BT1974" s="199" t="str">
        <f t="shared" si="3221"/>
        <v>BT$16</v>
      </c>
      <c r="BU1974" s="199" t="str">
        <f t="shared" si="3221"/>
        <v>BU$16</v>
      </c>
      <c r="BV1974" s="199" t="str">
        <f t="shared" si="3221"/>
        <v>BV$16</v>
      </c>
      <c r="BW1974" s="199" t="str">
        <f t="shared" si="3221"/>
        <v>BW$16</v>
      </c>
      <c r="BX1974" s="199" t="str">
        <f t="shared" si="3221"/>
        <v>BX$16</v>
      </c>
      <c r="BY1974" s="199" t="str">
        <f t="shared" si="3221"/>
        <v>BY$16</v>
      </c>
      <c r="BZ1974" s="199" t="str">
        <f t="shared" si="3221"/>
        <v>BZ$16</v>
      </c>
      <c r="CA1974" s="199" t="str">
        <f t="shared" si="3221"/>
        <v>CA$16</v>
      </c>
      <c r="CB1974" s="199" t="str">
        <f t="shared" si="3221"/>
        <v>CB$16</v>
      </c>
      <c r="CC1974" s="199" t="str">
        <f t="shared" si="3221"/>
        <v>CC$16</v>
      </c>
      <c r="CD1974" s="199" t="str">
        <f t="shared" si="3221"/>
        <v>CD$16</v>
      </c>
      <c r="CE1974" s="199" t="str">
        <f t="shared" ref="CE1974:CL1974" si="3222">CE$20</f>
        <v>CE$16</v>
      </c>
      <c r="CF1974" s="199" t="str">
        <f t="shared" si="3222"/>
        <v>CF$16</v>
      </c>
      <c r="CG1974" s="199" t="str">
        <f t="shared" si="3222"/>
        <v>CG$16</v>
      </c>
      <c r="CH1974" s="199" t="str">
        <f t="shared" si="3222"/>
        <v>CH$16</v>
      </c>
      <c r="CI1974" s="199" t="str">
        <f t="shared" si="3222"/>
        <v>CI$16</v>
      </c>
      <c r="CJ1974" s="199" t="str">
        <f t="shared" si="3222"/>
        <v>CJ$16</v>
      </c>
      <c r="CK1974" s="199" t="str">
        <f t="shared" si="3222"/>
        <v>CK$16</v>
      </c>
      <c r="CL1974" s="199" t="str">
        <f t="shared" si="3222"/>
        <v>CL$16</v>
      </c>
      <c r="CN1974" s="176"/>
      <c r="CO1974" s="199" t="str">
        <f t="shared" ref="CO1974:DL1974" si="3223">CO$20</f>
        <v>CO$16</v>
      </c>
      <c r="CP1974" s="199" t="str">
        <f t="shared" si="3223"/>
        <v>CP$16</v>
      </c>
      <c r="CQ1974" s="199" t="str">
        <f t="shared" si="3223"/>
        <v>CQ$16</v>
      </c>
      <c r="CR1974" s="199" t="str">
        <f t="shared" si="3223"/>
        <v>CR$16</v>
      </c>
      <c r="CS1974" s="199" t="str">
        <f t="shared" si="3223"/>
        <v>CS$16</v>
      </c>
      <c r="CT1974" s="199" t="str">
        <f t="shared" si="3223"/>
        <v>CT$16</v>
      </c>
      <c r="CU1974" s="199" t="str">
        <f t="shared" si="3223"/>
        <v>CU$16</v>
      </c>
      <c r="CV1974" s="199" t="str">
        <f t="shared" si="3223"/>
        <v>CV$16</v>
      </c>
      <c r="CW1974" s="199" t="str">
        <f t="shared" si="3223"/>
        <v>CW$16</v>
      </c>
      <c r="CX1974" s="199" t="str">
        <f t="shared" si="3223"/>
        <v>CX$16</v>
      </c>
      <c r="CY1974" s="199" t="str">
        <f t="shared" si="3223"/>
        <v>CY$16</v>
      </c>
      <c r="CZ1974" s="199" t="str">
        <f t="shared" si="3223"/>
        <v>CZ$16</v>
      </c>
      <c r="DA1974" s="199" t="str">
        <f t="shared" si="3223"/>
        <v>DA$16</v>
      </c>
      <c r="DB1974" s="199" t="str">
        <f t="shared" si="3223"/>
        <v>DB$16</v>
      </c>
      <c r="DC1974" s="199" t="str">
        <f t="shared" si="3223"/>
        <v>DC$16</v>
      </c>
      <c r="DD1974" s="199" t="str">
        <f t="shared" si="3223"/>
        <v>DD$16</v>
      </c>
      <c r="DE1974" s="199" t="str">
        <f t="shared" si="3223"/>
        <v>DE$16</v>
      </c>
      <c r="DF1974" s="199" t="str">
        <f t="shared" si="3223"/>
        <v>DF$16</v>
      </c>
      <c r="DG1974" s="199" t="str">
        <f t="shared" si="3223"/>
        <v>DG$16</v>
      </c>
      <c r="DH1974" s="199" t="str">
        <f t="shared" si="3223"/>
        <v>DH$16</v>
      </c>
      <c r="DI1974" s="199" t="str">
        <f t="shared" si="3223"/>
        <v>DI$16</v>
      </c>
      <c r="DJ1974" s="199" t="str">
        <f t="shared" si="3223"/>
        <v>DJ$16</v>
      </c>
      <c r="DK1974" s="199" t="str">
        <f t="shared" si="3223"/>
        <v>DK$16</v>
      </c>
      <c r="DL1974" s="199" t="str">
        <f t="shared" si="3223"/>
        <v>DL$16</v>
      </c>
    </row>
    <row r="1975" spans="1:116" x14ac:dyDescent="0.35">
      <c r="A1975" s="174"/>
      <c r="E1975" s="8"/>
      <c r="G1975" s="175" t="s">
        <v>504</v>
      </c>
      <c r="H1975" s="200"/>
      <c r="I1975" s="201"/>
      <c r="J1975" s="201"/>
      <c r="K1975" s="202"/>
      <c r="L1975" s="202"/>
      <c r="M1975" s="202"/>
      <c r="N1975" s="202"/>
      <c r="O1975" s="202"/>
      <c r="P1975" s="202"/>
      <c r="R1975" s="202"/>
      <c r="S1975" s="199" t="str">
        <f t="shared" ref="S1975:CD1975" si="3224">S$21</f>
        <v>S$17</v>
      </c>
      <c r="T1975" s="199" t="str">
        <f t="shared" si="3224"/>
        <v>T$17</v>
      </c>
      <c r="U1975" s="199" t="str">
        <f t="shared" si="3224"/>
        <v>U$17</v>
      </c>
      <c r="V1975" s="199" t="str">
        <f t="shared" si="3224"/>
        <v>V$17</v>
      </c>
      <c r="W1975" s="199" t="str">
        <f t="shared" si="3224"/>
        <v>W$17</v>
      </c>
      <c r="X1975" s="199" t="str">
        <f t="shared" si="3224"/>
        <v>X$17</v>
      </c>
      <c r="Y1975" s="199" t="str">
        <f t="shared" si="3224"/>
        <v>Y$17</v>
      </c>
      <c r="Z1975" s="199" t="str">
        <f t="shared" si="3224"/>
        <v>Z$17</v>
      </c>
      <c r="AA1975" s="199" t="str">
        <f t="shared" si="3224"/>
        <v>AA$17</v>
      </c>
      <c r="AB1975" s="199" t="str">
        <f t="shared" si="3224"/>
        <v>AB$17</v>
      </c>
      <c r="AC1975" s="199" t="str">
        <f t="shared" si="3224"/>
        <v>AC$17</v>
      </c>
      <c r="AD1975" s="199" t="str">
        <f t="shared" si="3224"/>
        <v>AD$17</v>
      </c>
      <c r="AE1975" s="199" t="str">
        <f t="shared" si="3224"/>
        <v>AE$17</v>
      </c>
      <c r="AF1975" s="199" t="str">
        <f t="shared" si="3224"/>
        <v>AF$17</v>
      </c>
      <c r="AG1975" s="199" t="str">
        <f t="shared" si="3224"/>
        <v>AG$17</v>
      </c>
      <c r="AH1975" s="199" t="str">
        <f t="shared" si="3224"/>
        <v>AH$17</v>
      </c>
      <c r="AI1975" s="199" t="str">
        <f t="shared" si="3224"/>
        <v>AI$17</v>
      </c>
      <c r="AJ1975" s="199" t="str">
        <f t="shared" si="3224"/>
        <v>AJ$17</v>
      </c>
      <c r="AK1975" s="199" t="str">
        <f t="shared" si="3224"/>
        <v>AK$17</v>
      </c>
      <c r="AL1975" s="199" t="str">
        <f t="shared" si="3224"/>
        <v>AL$17</v>
      </c>
      <c r="AM1975" s="199" t="str">
        <f t="shared" si="3224"/>
        <v>AM$17</v>
      </c>
      <c r="AN1975" s="199" t="str">
        <f t="shared" si="3224"/>
        <v>AN$17</v>
      </c>
      <c r="AO1975" s="199" t="str">
        <f t="shared" si="3224"/>
        <v>AO$17</v>
      </c>
      <c r="AP1975" s="199" t="str">
        <f t="shared" si="3224"/>
        <v>AP$17</v>
      </c>
      <c r="AQ1975" s="199" t="str">
        <f t="shared" si="3224"/>
        <v>AQ$17</v>
      </c>
      <c r="AR1975" s="199" t="str">
        <f t="shared" si="3224"/>
        <v>AR$17</v>
      </c>
      <c r="AS1975" s="199" t="str">
        <f t="shared" si="3224"/>
        <v>AS$17</v>
      </c>
      <c r="AT1975" s="199" t="str">
        <f t="shared" si="3224"/>
        <v>AT$17</v>
      </c>
      <c r="AU1975" s="199" t="str">
        <f t="shared" si="3224"/>
        <v>AU$17</v>
      </c>
      <c r="AV1975" s="199" t="str">
        <f t="shared" si="3224"/>
        <v>AV$17</v>
      </c>
      <c r="AW1975" s="199" t="str">
        <f t="shared" si="3224"/>
        <v>AW$17</v>
      </c>
      <c r="AX1975" s="199" t="str">
        <f t="shared" si="3224"/>
        <v>AX$17</v>
      </c>
      <c r="AY1975" s="199" t="str">
        <f t="shared" si="3224"/>
        <v>AY$17</v>
      </c>
      <c r="AZ1975" s="199" t="str">
        <f t="shared" si="3224"/>
        <v>AZ$17</v>
      </c>
      <c r="BA1975" s="199" t="str">
        <f t="shared" si="3224"/>
        <v>BA$17</v>
      </c>
      <c r="BB1975" s="199" t="str">
        <f t="shared" si="3224"/>
        <v>BB$17</v>
      </c>
      <c r="BC1975" s="199" t="str">
        <f t="shared" si="3224"/>
        <v>BC$17</v>
      </c>
      <c r="BD1975" s="199" t="str">
        <f t="shared" si="3224"/>
        <v>BD$17</v>
      </c>
      <c r="BE1975" s="199" t="str">
        <f t="shared" si="3224"/>
        <v>BE$17</v>
      </c>
      <c r="BF1975" s="199" t="str">
        <f t="shared" si="3224"/>
        <v>BF$17</v>
      </c>
      <c r="BG1975" s="199" t="str">
        <f t="shared" si="3224"/>
        <v>BG$17</v>
      </c>
      <c r="BH1975" s="199" t="str">
        <f t="shared" si="3224"/>
        <v>BH$17</v>
      </c>
      <c r="BI1975" s="199" t="str">
        <f t="shared" si="3224"/>
        <v>BI$17</v>
      </c>
      <c r="BJ1975" s="199" t="str">
        <f t="shared" si="3224"/>
        <v>BJ$17</v>
      </c>
      <c r="BK1975" s="199" t="str">
        <f t="shared" si="3224"/>
        <v>BK$17</v>
      </c>
      <c r="BL1975" s="199" t="str">
        <f t="shared" si="3224"/>
        <v>BL$17</v>
      </c>
      <c r="BM1975" s="199" t="str">
        <f t="shared" si="3224"/>
        <v>BM$17</v>
      </c>
      <c r="BN1975" s="199" t="str">
        <f t="shared" si="3224"/>
        <v>BN$17</v>
      </c>
      <c r="BO1975" s="199" t="str">
        <f t="shared" si="3224"/>
        <v>BO$17</v>
      </c>
      <c r="BP1975" s="199" t="str">
        <f t="shared" si="3224"/>
        <v>BP$17</v>
      </c>
      <c r="BQ1975" s="199" t="str">
        <f t="shared" si="3224"/>
        <v>BQ$17</v>
      </c>
      <c r="BR1975" s="199" t="str">
        <f t="shared" si="3224"/>
        <v>BR$17</v>
      </c>
      <c r="BS1975" s="199" t="str">
        <f t="shared" si="3224"/>
        <v>BS$17</v>
      </c>
      <c r="BT1975" s="199" t="str">
        <f t="shared" si="3224"/>
        <v>BT$17</v>
      </c>
      <c r="BU1975" s="199" t="str">
        <f t="shared" si="3224"/>
        <v>BU$17</v>
      </c>
      <c r="BV1975" s="199" t="str">
        <f t="shared" si="3224"/>
        <v>BV$17</v>
      </c>
      <c r="BW1975" s="199" t="str">
        <f t="shared" si="3224"/>
        <v>BW$17</v>
      </c>
      <c r="BX1975" s="199" t="str">
        <f t="shared" si="3224"/>
        <v>BX$17</v>
      </c>
      <c r="BY1975" s="199" t="str">
        <f t="shared" si="3224"/>
        <v>BY$17</v>
      </c>
      <c r="BZ1975" s="199" t="str">
        <f t="shared" si="3224"/>
        <v>BZ$17</v>
      </c>
      <c r="CA1975" s="199" t="str">
        <f t="shared" si="3224"/>
        <v>CA$17</v>
      </c>
      <c r="CB1975" s="199" t="str">
        <f t="shared" si="3224"/>
        <v>CB$17</v>
      </c>
      <c r="CC1975" s="199" t="str">
        <f t="shared" si="3224"/>
        <v>CC$17</v>
      </c>
      <c r="CD1975" s="199" t="str">
        <f t="shared" si="3224"/>
        <v>CD$17</v>
      </c>
      <c r="CE1975" s="199" t="str">
        <f t="shared" ref="CE1975:CL1975" si="3225">CE$21</f>
        <v>CE$17</v>
      </c>
      <c r="CF1975" s="199" t="str">
        <f t="shared" si="3225"/>
        <v>CF$17</v>
      </c>
      <c r="CG1975" s="199" t="str">
        <f t="shared" si="3225"/>
        <v>CG$17</v>
      </c>
      <c r="CH1975" s="199" t="str">
        <f t="shared" si="3225"/>
        <v>CH$17</v>
      </c>
      <c r="CI1975" s="199" t="str">
        <f t="shared" si="3225"/>
        <v>CI$17</v>
      </c>
      <c r="CJ1975" s="199" t="str">
        <f t="shared" si="3225"/>
        <v>CJ$17</v>
      </c>
      <c r="CK1975" s="199" t="str">
        <f t="shared" si="3225"/>
        <v>CK$17</v>
      </c>
      <c r="CL1975" s="199" t="str">
        <f t="shared" si="3225"/>
        <v>CL$17</v>
      </c>
      <c r="CN1975" s="201"/>
      <c r="CO1975" s="199" t="str">
        <f t="shared" ref="CO1975:DL1975" si="3226">CO$21</f>
        <v>CO$17</v>
      </c>
      <c r="CP1975" s="199" t="str">
        <f t="shared" si="3226"/>
        <v>CP$17</v>
      </c>
      <c r="CQ1975" s="199" t="str">
        <f t="shared" si="3226"/>
        <v>CQ$17</v>
      </c>
      <c r="CR1975" s="199" t="str">
        <f t="shared" si="3226"/>
        <v>CR$17</v>
      </c>
      <c r="CS1975" s="199" t="str">
        <f t="shared" si="3226"/>
        <v>CS$17</v>
      </c>
      <c r="CT1975" s="199" t="str">
        <f t="shared" si="3226"/>
        <v>CT$17</v>
      </c>
      <c r="CU1975" s="199" t="str">
        <f t="shared" si="3226"/>
        <v>CU$17</v>
      </c>
      <c r="CV1975" s="199" t="str">
        <f t="shared" si="3226"/>
        <v>CV$17</v>
      </c>
      <c r="CW1975" s="199" t="str">
        <f t="shared" si="3226"/>
        <v>CW$17</v>
      </c>
      <c r="CX1975" s="199" t="str">
        <f t="shared" si="3226"/>
        <v>CX$17</v>
      </c>
      <c r="CY1975" s="199" t="str">
        <f t="shared" si="3226"/>
        <v>CY$17</v>
      </c>
      <c r="CZ1975" s="199" t="str">
        <f t="shared" si="3226"/>
        <v>CZ$17</v>
      </c>
      <c r="DA1975" s="199" t="str">
        <f t="shared" si="3226"/>
        <v>DA$17</v>
      </c>
      <c r="DB1975" s="199" t="str">
        <f t="shared" si="3226"/>
        <v>DB$17</v>
      </c>
      <c r="DC1975" s="199" t="str">
        <f t="shared" si="3226"/>
        <v>DC$17</v>
      </c>
      <c r="DD1975" s="199" t="str">
        <f t="shared" si="3226"/>
        <v>DD$17</v>
      </c>
      <c r="DE1975" s="199" t="str">
        <f t="shared" si="3226"/>
        <v>DE$17</v>
      </c>
      <c r="DF1975" s="199" t="str">
        <f t="shared" si="3226"/>
        <v>DF$17</v>
      </c>
      <c r="DG1975" s="199" t="str">
        <f t="shared" si="3226"/>
        <v>DG$17</v>
      </c>
      <c r="DH1975" s="199" t="str">
        <f t="shared" si="3226"/>
        <v>DH$17</v>
      </c>
      <c r="DI1975" s="199" t="str">
        <f t="shared" si="3226"/>
        <v>DI$17</v>
      </c>
      <c r="DJ1975" s="199" t="str">
        <f t="shared" si="3226"/>
        <v>DJ$17</v>
      </c>
      <c r="DK1975" s="199" t="str">
        <f t="shared" si="3226"/>
        <v>DK$17</v>
      </c>
      <c r="DL1975" s="199" t="str">
        <f t="shared" si="3226"/>
        <v>DL$17</v>
      </c>
    </row>
    <row r="1976" spans="1:116" x14ac:dyDescent="0.35">
      <c r="A1976" s="174"/>
      <c r="E1976" s="8"/>
      <c r="G1976" s="175" t="s">
        <v>461</v>
      </c>
      <c r="H1976" s="200"/>
      <c r="I1976" s="201"/>
      <c r="J1976" s="201"/>
      <c r="K1976" s="202"/>
      <c r="L1976" s="202"/>
      <c r="M1976" s="202"/>
      <c r="N1976" s="202"/>
      <c r="O1976" s="202"/>
      <c r="P1976" s="202"/>
      <c r="R1976" s="202"/>
      <c r="S1976" s="190"/>
      <c r="T1976" s="190"/>
      <c r="U1976" s="190"/>
      <c r="V1976" s="190"/>
      <c r="W1976" s="190"/>
      <c r="X1976" s="190"/>
      <c r="Y1976" s="190"/>
      <c r="Z1976" s="190"/>
      <c r="AA1976" s="190"/>
      <c r="AB1976" s="190"/>
      <c r="AC1976" s="190"/>
      <c r="AD1976" s="190"/>
      <c r="AE1976" s="190"/>
      <c r="AF1976" s="190"/>
      <c r="AG1976" s="190"/>
      <c r="AH1976" s="190"/>
      <c r="AI1976" s="190"/>
      <c r="AJ1976" s="190"/>
      <c r="AK1976" s="190"/>
      <c r="AL1976" s="190"/>
      <c r="AM1976" s="190"/>
      <c r="AN1976" s="190"/>
      <c r="AO1976" s="190"/>
      <c r="AP1976" s="190"/>
      <c r="AQ1976" s="190"/>
      <c r="AR1976" s="190"/>
      <c r="AS1976" s="190"/>
      <c r="AT1976" s="190"/>
      <c r="AU1976" s="190"/>
      <c r="AV1976" s="190"/>
      <c r="AW1976" s="190"/>
      <c r="AX1976" s="190"/>
      <c r="AY1976" s="190"/>
      <c r="AZ1976" s="190"/>
      <c r="BA1976" s="190"/>
      <c r="BB1976" s="190"/>
      <c r="BC1976" s="190"/>
      <c r="BD1976" s="190"/>
      <c r="BE1976" s="190"/>
      <c r="BF1976" s="190"/>
      <c r="BG1976" s="190"/>
      <c r="BH1976" s="190"/>
      <c r="BI1976" s="190"/>
      <c r="BJ1976" s="190"/>
      <c r="BK1976" s="190"/>
      <c r="BL1976" s="190"/>
      <c r="BM1976" s="190"/>
      <c r="BN1976" s="190"/>
      <c r="BO1976" s="190"/>
      <c r="BP1976" s="190"/>
      <c r="BQ1976" s="190"/>
      <c r="BR1976" s="190"/>
      <c r="BS1976" s="190"/>
      <c r="BT1976" s="190"/>
      <c r="BU1976" s="190"/>
      <c r="BV1976" s="190"/>
      <c r="BW1976" s="190"/>
      <c r="BX1976" s="190"/>
      <c r="BY1976" s="190"/>
      <c r="BZ1976" s="190"/>
      <c r="CA1976" s="190"/>
      <c r="CB1976" s="190"/>
      <c r="CC1976" s="190"/>
      <c r="CD1976" s="190"/>
      <c r="CE1976" s="190"/>
      <c r="CF1976" s="190"/>
      <c r="CG1976" s="190"/>
      <c r="CH1976" s="190"/>
      <c r="CI1976" s="190"/>
      <c r="CJ1976" s="190"/>
      <c r="CK1976" s="190"/>
      <c r="CL1976" s="190"/>
      <c r="CN1976" s="201"/>
      <c r="CO1976" s="190"/>
      <c r="CP1976" s="190"/>
      <c r="CQ1976" s="190"/>
      <c r="CR1976" s="190"/>
      <c r="CS1976" s="190"/>
      <c r="CT1976" s="190"/>
      <c r="CU1976" s="190"/>
      <c r="CV1976" s="190"/>
      <c r="CW1976" s="190"/>
      <c r="CX1976" s="190"/>
      <c r="CY1976" s="190"/>
      <c r="CZ1976" s="190"/>
      <c r="DA1976" s="190"/>
      <c r="DB1976" s="190"/>
      <c r="DC1976" s="190"/>
      <c r="DD1976" s="190"/>
      <c r="DE1976" s="190"/>
      <c r="DF1976" s="190"/>
      <c r="DG1976" s="190"/>
      <c r="DH1976" s="190"/>
      <c r="DI1976" s="190"/>
      <c r="DJ1976" s="190"/>
      <c r="DK1976" s="190"/>
      <c r="DL1976" s="190"/>
    </row>
    <row r="1977" spans="1:116" x14ac:dyDescent="0.35">
      <c r="A1977" s="174"/>
      <c r="E1977" s="8"/>
      <c r="G1977" s="175" t="s">
        <v>462</v>
      </c>
      <c r="H1977" s="200"/>
      <c r="I1977" s="201"/>
      <c r="J1977" s="201"/>
      <c r="K1977" s="202"/>
      <c r="L1977" s="202"/>
      <c r="M1977" s="202"/>
      <c r="N1977" s="202"/>
      <c r="O1977" s="202"/>
      <c r="P1977" s="202"/>
      <c r="R1977" s="202"/>
      <c r="S1977" s="190"/>
      <c r="T1977" s="190"/>
      <c r="U1977" s="190"/>
      <c r="V1977" s="190"/>
      <c r="W1977" s="190"/>
      <c r="X1977" s="190"/>
      <c r="Y1977" s="190"/>
      <c r="Z1977" s="190"/>
      <c r="AA1977" s="190"/>
      <c r="AB1977" s="190"/>
      <c r="AC1977" s="190"/>
      <c r="AD1977" s="190"/>
      <c r="AE1977" s="190"/>
      <c r="AF1977" s="190"/>
      <c r="AG1977" s="190"/>
      <c r="AH1977" s="190"/>
      <c r="AI1977" s="190"/>
      <c r="AJ1977" s="190"/>
      <c r="AK1977" s="190"/>
      <c r="AL1977" s="190"/>
      <c r="AM1977" s="190"/>
      <c r="AN1977" s="190"/>
      <c r="AO1977" s="190"/>
      <c r="AP1977" s="190"/>
      <c r="AQ1977" s="190"/>
      <c r="AR1977" s="190"/>
      <c r="AS1977" s="190"/>
      <c r="AT1977" s="190"/>
      <c r="AU1977" s="190"/>
      <c r="AV1977" s="190"/>
      <c r="AW1977" s="190"/>
      <c r="AX1977" s="190"/>
      <c r="AY1977" s="190"/>
      <c r="AZ1977" s="190"/>
      <c r="BA1977" s="190"/>
      <c r="BB1977" s="190"/>
      <c r="BC1977" s="190"/>
      <c r="BD1977" s="190"/>
      <c r="BE1977" s="190"/>
      <c r="BF1977" s="190"/>
      <c r="BG1977" s="190"/>
      <c r="BH1977" s="190"/>
      <c r="BI1977" s="190"/>
      <c r="BJ1977" s="190"/>
      <c r="BK1977" s="190"/>
      <c r="BL1977" s="190"/>
      <c r="BM1977" s="190"/>
      <c r="BN1977" s="190"/>
      <c r="BO1977" s="190"/>
      <c r="BP1977" s="190"/>
      <c r="BQ1977" s="190"/>
      <c r="BR1977" s="190"/>
      <c r="BS1977" s="190"/>
      <c r="BT1977" s="190"/>
      <c r="BU1977" s="190"/>
      <c r="BV1977" s="190"/>
      <c r="BW1977" s="190"/>
      <c r="BX1977" s="190"/>
      <c r="BY1977" s="190"/>
      <c r="BZ1977" s="190"/>
      <c r="CA1977" s="190"/>
      <c r="CB1977" s="190"/>
      <c r="CC1977" s="190"/>
      <c r="CD1977" s="190"/>
      <c r="CE1977" s="190"/>
      <c r="CF1977" s="190"/>
      <c r="CG1977" s="190"/>
      <c r="CH1977" s="190"/>
      <c r="CI1977" s="190"/>
      <c r="CJ1977" s="190"/>
      <c r="CK1977" s="190"/>
      <c r="CL1977" s="190"/>
      <c r="CN1977" s="201"/>
      <c r="CO1977" s="190"/>
      <c r="CP1977" s="190"/>
      <c r="CQ1977" s="190"/>
      <c r="CR1977" s="190"/>
      <c r="CS1977" s="190"/>
      <c r="CT1977" s="190"/>
      <c r="CU1977" s="190"/>
      <c r="CV1977" s="190"/>
      <c r="CW1977" s="190"/>
      <c r="CX1977" s="190"/>
      <c r="CY1977" s="190"/>
      <c r="CZ1977" s="190"/>
      <c r="DA1977" s="190"/>
      <c r="DB1977" s="190"/>
      <c r="DC1977" s="190"/>
      <c r="DD1977" s="190"/>
      <c r="DE1977" s="190"/>
      <c r="DF1977" s="190"/>
      <c r="DG1977" s="190"/>
      <c r="DH1977" s="190"/>
      <c r="DI1977" s="190"/>
      <c r="DJ1977" s="190"/>
      <c r="DK1977" s="190"/>
      <c r="DL1977" s="190"/>
    </row>
    <row r="1978" spans="1:116" x14ac:dyDescent="0.35">
      <c r="A1978" s="174"/>
      <c r="E1978" s="8"/>
      <c r="G1978" s="175" t="s">
        <v>491</v>
      </c>
      <c r="H1978" s="200"/>
      <c r="I1978" s="201"/>
      <c r="J1978" s="201"/>
      <c r="K1978" s="202"/>
      <c r="L1978" s="202"/>
      <c r="M1978" s="202"/>
      <c r="N1978" s="202"/>
      <c r="O1978" s="202"/>
      <c r="P1978" s="202"/>
      <c r="R1978" s="202"/>
      <c r="S1978" s="190" t="str">
        <f t="shared" ref="S1978:CD1978" si="3227">S$22</f>
        <v>S$18</v>
      </c>
      <c r="T1978" s="190" t="str">
        <f t="shared" si="3227"/>
        <v>T$18</v>
      </c>
      <c r="U1978" s="190" t="str">
        <f t="shared" si="3227"/>
        <v>U$18</v>
      </c>
      <c r="V1978" s="190" t="str">
        <f t="shared" si="3227"/>
        <v>V$18</v>
      </c>
      <c r="W1978" s="190" t="str">
        <f t="shared" si="3227"/>
        <v>W$18</v>
      </c>
      <c r="X1978" s="190" t="str">
        <f t="shared" si="3227"/>
        <v>X$18</v>
      </c>
      <c r="Y1978" s="190" t="str">
        <f t="shared" si="3227"/>
        <v>Y$18</v>
      </c>
      <c r="Z1978" s="190" t="str">
        <f t="shared" si="3227"/>
        <v>Z$18</v>
      </c>
      <c r="AA1978" s="190" t="str">
        <f t="shared" si="3227"/>
        <v>AA$18</v>
      </c>
      <c r="AB1978" s="190" t="str">
        <f t="shared" si="3227"/>
        <v>AB$18</v>
      </c>
      <c r="AC1978" s="190" t="str">
        <f t="shared" si="3227"/>
        <v>AC$18</v>
      </c>
      <c r="AD1978" s="190" t="str">
        <f t="shared" si="3227"/>
        <v>AD$18</v>
      </c>
      <c r="AE1978" s="190" t="str">
        <f t="shared" si="3227"/>
        <v>AE$18</v>
      </c>
      <c r="AF1978" s="190" t="str">
        <f t="shared" si="3227"/>
        <v>AF$18</v>
      </c>
      <c r="AG1978" s="190" t="str">
        <f t="shared" si="3227"/>
        <v>AG$18</v>
      </c>
      <c r="AH1978" s="190" t="str">
        <f t="shared" si="3227"/>
        <v>AH$18</v>
      </c>
      <c r="AI1978" s="190" t="str">
        <f t="shared" si="3227"/>
        <v>AI$18</v>
      </c>
      <c r="AJ1978" s="190" t="str">
        <f t="shared" si="3227"/>
        <v>AJ$18</v>
      </c>
      <c r="AK1978" s="190" t="str">
        <f t="shared" si="3227"/>
        <v>AK$18</v>
      </c>
      <c r="AL1978" s="190" t="str">
        <f t="shared" si="3227"/>
        <v>AL$18</v>
      </c>
      <c r="AM1978" s="190" t="str">
        <f t="shared" si="3227"/>
        <v>AM$18</v>
      </c>
      <c r="AN1978" s="190" t="str">
        <f t="shared" si="3227"/>
        <v>AN$18</v>
      </c>
      <c r="AO1978" s="190" t="str">
        <f t="shared" si="3227"/>
        <v>AO$18</v>
      </c>
      <c r="AP1978" s="190" t="str">
        <f t="shared" si="3227"/>
        <v>AP$18</v>
      </c>
      <c r="AQ1978" s="190" t="str">
        <f t="shared" si="3227"/>
        <v>AQ$18</v>
      </c>
      <c r="AR1978" s="190" t="str">
        <f t="shared" si="3227"/>
        <v>AR$18</v>
      </c>
      <c r="AS1978" s="190" t="str">
        <f t="shared" si="3227"/>
        <v>AS$18</v>
      </c>
      <c r="AT1978" s="190" t="str">
        <f t="shared" si="3227"/>
        <v>AT$18</v>
      </c>
      <c r="AU1978" s="190" t="str">
        <f t="shared" si="3227"/>
        <v>AU$18</v>
      </c>
      <c r="AV1978" s="190" t="str">
        <f t="shared" si="3227"/>
        <v>AV$18</v>
      </c>
      <c r="AW1978" s="190" t="str">
        <f t="shared" si="3227"/>
        <v>AW$18</v>
      </c>
      <c r="AX1978" s="190" t="str">
        <f t="shared" si="3227"/>
        <v>AX$18</v>
      </c>
      <c r="AY1978" s="190" t="str">
        <f t="shared" si="3227"/>
        <v>AY$18</v>
      </c>
      <c r="AZ1978" s="190" t="str">
        <f t="shared" si="3227"/>
        <v>AZ$18</v>
      </c>
      <c r="BA1978" s="190" t="str">
        <f t="shared" si="3227"/>
        <v>BA$18</v>
      </c>
      <c r="BB1978" s="190" t="str">
        <f t="shared" si="3227"/>
        <v>BB$18</v>
      </c>
      <c r="BC1978" s="190" t="str">
        <f t="shared" si="3227"/>
        <v>BC$18</v>
      </c>
      <c r="BD1978" s="190" t="str">
        <f t="shared" si="3227"/>
        <v>BD$18</v>
      </c>
      <c r="BE1978" s="190" t="str">
        <f t="shared" si="3227"/>
        <v>BE$18</v>
      </c>
      <c r="BF1978" s="190" t="str">
        <f t="shared" si="3227"/>
        <v>BF$18</v>
      </c>
      <c r="BG1978" s="190" t="str">
        <f t="shared" si="3227"/>
        <v>BG$18</v>
      </c>
      <c r="BH1978" s="190" t="str">
        <f t="shared" si="3227"/>
        <v>BH$18</v>
      </c>
      <c r="BI1978" s="190" t="str">
        <f t="shared" si="3227"/>
        <v>BI$18</v>
      </c>
      <c r="BJ1978" s="190" t="str">
        <f t="shared" si="3227"/>
        <v>BJ$18</v>
      </c>
      <c r="BK1978" s="190" t="str">
        <f t="shared" si="3227"/>
        <v>BK$18</v>
      </c>
      <c r="BL1978" s="190" t="str">
        <f t="shared" si="3227"/>
        <v>BL$18</v>
      </c>
      <c r="BM1978" s="190" t="str">
        <f t="shared" si="3227"/>
        <v>BM$18</v>
      </c>
      <c r="BN1978" s="190" t="str">
        <f t="shared" si="3227"/>
        <v>BN$18</v>
      </c>
      <c r="BO1978" s="190" t="str">
        <f t="shared" si="3227"/>
        <v>BO$18</v>
      </c>
      <c r="BP1978" s="190" t="str">
        <f t="shared" si="3227"/>
        <v>BP$18</v>
      </c>
      <c r="BQ1978" s="190" t="str">
        <f t="shared" si="3227"/>
        <v>BQ$18</v>
      </c>
      <c r="BR1978" s="190" t="str">
        <f t="shared" si="3227"/>
        <v>BR$18</v>
      </c>
      <c r="BS1978" s="190" t="str">
        <f t="shared" si="3227"/>
        <v>BS$18</v>
      </c>
      <c r="BT1978" s="190" t="str">
        <f t="shared" si="3227"/>
        <v>BT$18</v>
      </c>
      <c r="BU1978" s="190" t="str">
        <f t="shared" si="3227"/>
        <v>BU$18</v>
      </c>
      <c r="BV1978" s="190" t="str">
        <f t="shared" si="3227"/>
        <v>BV$18</v>
      </c>
      <c r="BW1978" s="190" t="str">
        <f t="shared" si="3227"/>
        <v>BW$18</v>
      </c>
      <c r="BX1978" s="190" t="str">
        <f t="shared" si="3227"/>
        <v>BX$18</v>
      </c>
      <c r="BY1978" s="190" t="str">
        <f t="shared" si="3227"/>
        <v>BY$18</v>
      </c>
      <c r="BZ1978" s="190" t="str">
        <f t="shared" si="3227"/>
        <v>BZ$18</v>
      </c>
      <c r="CA1978" s="190" t="str">
        <f t="shared" si="3227"/>
        <v>CA$18</v>
      </c>
      <c r="CB1978" s="190" t="str">
        <f t="shared" si="3227"/>
        <v>CB$18</v>
      </c>
      <c r="CC1978" s="190" t="str">
        <f t="shared" si="3227"/>
        <v>CC$18</v>
      </c>
      <c r="CD1978" s="190" t="str">
        <f t="shared" si="3227"/>
        <v>CD$18</v>
      </c>
      <c r="CE1978" s="190" t="str">
        <f t="shared" ref="CE1978:CL1978" si="3228">CE$22</f>
        <v>CE$18</v>
      </c>
      <c r="CF1978" s="190" t="str">
        <f t="shared" si="3228"/>
        <v>CF$18</v>
      </c>
      <c r="CG1978" s="190" t="str">
        <f t="shared" si="3228"/>
        <v>CG$18</v>
      </c>
      <c r="CH1978" s="190" t="str">
        <f t="shared" si="3228"/>
        <v>CH$18</v>
      </c>
      <c r="CI1978" s="190" t="str">
        <f t="shared" si="3228"/>
        <v>CI$18</v>
      </c>
      <c r="CJ1978" s="190" t="str">
        <f t="shared" si="3228"/>
        <v>CJ$18</v>
      </c>
      <c r="CK1978" s="190" t="str">
        <f t="shared" si="3228"/>
        <v>CK$18</v>
      </c>
      <c r="CL1978" s="190" t="str">
        <f t="shared" si="3228"/>
        <v>CL$18</v>
      </c>
      <c r="CN1978" s="201"/>
      <c r="CO1978" s="190" t="str">
        <f t="shared" ref="CO1978:DL1978" si="3229">CO$22</f>
        <v>CO$18</v>
      </c>
      <c r="CP1978" s="190" t="str">
        <f t="shared" si="3229"/>
        <v>CP$18</v>
      </c>
      <c r="CQ1978" s="190" t="str">
        <f t="shared" si="3229"/>
        <v>CQ$18</v>
      </c>
      <c r="CR1978" s="190" t="str">
        <f t="shared" si="3229"/>
        <v>CR$18</v>
      </c>
      <c r="CS1978" s="190" t="str">
        <f t="shared" si="3229"/>
        <v>CS$18</v>
      </c>
      <c r="CT1978" s="190" t="str">
        <f t="shared" si="3229"/>
        <v>CT$18</v>
      </c>
      <c r="CU1978" s="190" t="str">
        <f t="shared" si="3229"/>
        <v>CU$18</v>
      </c>
      <c r="CV1978" s="190" t="str">
        <f t="shared" si="3229"/>
        <v>CV$18</v>
      </c>
      <c r="CW1978" s="190" t="str">
        <f t="shared" si="3229"/>
        <v>CW$18</v>
      </c>
      <c r="CX1978" s="190" t="str">
        <f t="shared" si="3229"/>
        <v>CX$18</v>
      </c>
      <c r="CY1978" s="190" t="str">
        <f t="shared" si="3229"/>
        <v>CY$18</v>
      </c>
      <c r="CZ1978" s="190" t="str">
        <f t="shared" si="3229"/>
        <v>CZ$18</v>
      </c>
      <c r="DA1978" s="190" t="str">
        <f t="shared" si="3229"/>
        <v>DA$18</v>
      </c>
      <c r="DB1978" s="190" t="str">
        <f t="shared" si="3229"/>
        <v>DB$18</v>
      </c>
      <c r="DC1978" s="190" t="str">
        <f t="shared" si="3229"/>
        <v>DC$18</v>
      </c>
      <c r="DD1978" s="190" t="str">
        <f t="shared" si="3229"/>
        <v>DD$18</v>
      </c>
      <c r="DE1978" s="190" t="str">
        <f t="shared" si="3229"/>
        <v>DE$18</v>
      </c>
      <c r="DF1978" s="190" t="str">
        <f t="shared" si="3229"/>
        <v>DF$18</v>
      </c>
      <c r="DG1978" s="190" t="str">
        <f t="shared" si="3229"/>
        <v>DG$18</v>
      </c>
      <c r="DH1978" s="190" t="str">
        <f t="shared" si="3229"/>
        <v>DH$18</v>
      </c>
      <c r="DI1978" s="190" t="str">
        <f t="shared" si="3229"/>
        <v>DI$18</v>
      </c>
      <c r="DJ1978" s="190" t="str">
        <f t="shared" si="3229"/>
        <v>DJ$18</v>
      </c>
      <c r="DK1978" s="190" t="str">
        <f t="shared" si="3229"/>
        <v>DK$18</v>
      </c>
      <c r="DL1978" s="190" t="str">
        <f t="shared" si="3229"/>
        <v>DL$18</v>
      </c>
    </row>
    <row r="1979" spans="1:116" x14ac:dyDescent="0.35">
      <c r="A1979" s="174"/>
      <c r="E1979" s="8"/>
      <c r="G1979" s="175" t="s">
        <v>505</v>
      </c>
      <c r="H1979" s="200"/>
      <c r="I1979" s="201"/>
      <c r="J1979" s="201"/>
      <c r="K1979" s="202"/>
      <c r="L1979" s="202"/>
      <c r="M1979" s="202"/>
      <c r="N1979" s="202"/>
      <c r="O1979" s="202"/>
      <c r="P1979" s="202"/>
      <c r="R1979" s="202"/>
      <c r="S1979" s="190" t="str">
        <f t="shared" ref="S1979:CD1979" si="3230">S$23</f>
        <v>S$19</v>
      </c>
      <c r="T1979" s="190" t="str">
        <f t="shared" si="3230"/>
        <v>T$19</v>
      </c>
      <c r="U1979" s="190" t="str">
        <f t="shared" si="3230"/>
        <v>U$19</v>
      </c>
      <c r="V1979" s="190" t="str">
        <f t="shared" si="3230"/>
        <v>V$19</v>
      </c>
      <c r="W1979" s="190" t="str">
        <f t="shared" si="3230"/>
        <v>W$19</v>
      </c>
      <c r="X1979" s="190" t="str">
        <f t="shared" si="3230"/>
        <v>X$19</v>
      </c>
      <c r="Y1979" s="190" t="str">
        <f t="shared" si="3230"/>
        <v>Y$19</v>
      </c>
      <c r="Z1979" s="190" t="str">
        <f t="shared" si="3230"/>
        <v>Z$19</v>
      </c>
      <c r="AA1979" s="190" t="str">
        <f t="shared" si="3230"/>
        <v>AA$19</v>
      </c>
      <c r="AB1979" s="190" t="str">
        <f t="shared" si="3230"/>
        <v>AB$19</v>
      </c>
      <c r="AC1979" s="190" t="str">
        <f t="shared" si="3230"/>
        <v>AC$19</v>
      </c>
      <c r="AD1979" s="190" t="str">
        <f t="shared" si="3230"/>
        <v>AD$19</v>
      </c>
      <c r="AE1979" s="190" t="str">
        <f t="shared" si="3230"/>
        <v>AE$19</v>
      </c>
      <c r="AF1979" s="190" t="str">
        <f t="shared" si="3230"/>
        <v>AF$19</v>
      </c>
      <c r="AG1979" s="190" t="str">
        <f t="shared" si="3230"/>
        <v>AG$19</v>
      </c>
      <c r="AH1979" s="190" t="str">
        <f t="shared" si="3230"/>
        <v>AH$19</v>
      </c>
      <c r="AI1979" s="190" t="str">
        <f t="shared" si="3230"/>
        <v>AI$19</v>
      </c>
      <c r="AJ1979" s="190" t="str">
        <f t="shared" si="3230"/>
        <v>AJ$19</v>
      </c>
      <c r="AK1979" s="190" t="str">
        <f t="shared" si="3230"/>
        <v>AK$19</v>
      </c>
      <c r="AL1979" s="190" t="str">
        <f t="shared" si="3230"/>
        <v>AL$19</v>
      </c>
      <c r="AM1979" s="190" t="str">
        <f t="shared" si="3230"/>
        <v>AM$19</v>
      </c>
      <c r="AN1979" s="190" t="str">
        <f t="shared" si="3230"/>
        <v>AN$19</v>
      </c>
      <c r="AO1979" s="190" t="str">
        <f t="shared" si="3230"/>
        <v>AO$19</v>
      </c>
      <c r="AP1979" s="190" t="str">
        <f t="shared" si="3230"/>
        <v>AP$19</v>
      </c>
      <c r="AQ1979" s="190" t="str">
        <f t="shared" si="3230"/>
        <v>AQ$19</v>
      </c>
      <c r="AR1979" s="190" t="str">
        <f t="shared" si="3230"/>
        <v>AR$19</v>
      </c>
      <c r="AS1979" s="190" t="str">
        <f t="shared" si="3230"/>
        <v>AS$19</v>
      </c>
      <c r="AT1979" s="190" t="str">
        <f t="shared" si="3230"/>
        <v>AT$19</v>
      </c>
      <c r="AU1979" s="190" t="str">
        <f t="shared" si="3230"/>
        <v>AU$19</v>
      </c>
      <c r="AV1979" s="190" t="str">
        <f t="shared" si="3230"/>
        <v>AV$19</v>
      </c>
      <c r="AW1979" s="190" t="str">
        <f t="shared" si="3230"/>
        <v>AW$19</v>
      </c>
      <c r="AX1979" s="190" t="str">
        <f t="shared" si="3230"/>
        <v>AX$19</v>
      </c>
      <c r="AY1979" s="190" t="str">
        <f t="shared" si="3230"/>
        <v>AY$19</v>
      </c>
      <c r="AZ1979" s="190" t="str">
        <f t="shared" si="3230"/>
        <v>AZ$19</v>
      </c>
      <c r="BA1979" s="190" t="str">
        <f t="shared" si="3230"/>
        <v>BA$19</v>
      </c>
      <c r="BB1979" s="190" t="str">
        <f t="shared" si="3230"/>
        <v>BB$19</v>
      </c>
      <c r="BC1979" s="190" t="str">
        <f t="shared" si="3230"/>
        <v>BC$19</v>
      </c>
      <c r="BD1979" s="190" t="str">
        <f t="shared" si="3230"/>
        <v>BD$19</v>
      </c>
      <c r="BE1979" s="190" t="str">
        <f t="shared" si="3230"/>
        <v>BE$19</v>
      </c>
      <c r="BF1979" s="190" t="str">
        <f t="shared" si="3230"/>
        <v>BF$19</v>
      </c>
      <c r="BG1979" s="190" t="str">
        <f t="shared" si="3230"/>
        <v>BG$19</v>
      </c>
      <c r="BH1979" s="190" t="str">
        <f t="shared" si="3230"/>
        <v>BH$19</v>
      </c>
      <c r="BI1979" s="190" t="str">
        <f t="shared" si="3230"/>
        <v>BI$19</v>
      </c>
      <c r="BJ1979" s="190" t="str">
        <f t="shared" si="3230"/>
        <v>BJ$19</v>
      </c>
      <c r="BK1979" s="190" t="str">
        <f t="shared" si="3230"/>
        <v>BK$19</v>
      </c>
      <c r="BL1979" s="190" t="str">
        <f t="shared" si="3230"/>
        <v>BL$19</v>
      </c>
      <c r="BM1979" s="190" t="str">
        <f t="shared" si="3230"/>
        <v>BM$19</v>
      </c>
      <c r="BN1979" s="190" t="str">
        <f t="shared" si="3230"/>
        <v>BN$19</v>
      </c>
      <c r="BO1979" s="190" t="str">
        <f t="shared" si="3230"/>
        <v>BO$19</v>
      </c>
      <c r="BP1979" s="190" t="str">
        <f t="shared" si="3230"/>
        <v>BP$19</v>
      </c>
      <c r="BQ1979" s="190" t="str">
        <f t="shared" si="3230"/>
        <v>BQ$19</v>
      </c>
      <c r="BR1979" s="190" t="str">
        <f t="shared" si="3230"/>
        <v>BR$19</v>
      </c>
      <c r="BS1979" s="190" t="str">
        <f t="shared" si="3230"/>
        <v>BS$19</v>
      </c>
      <c r="BT1979" s="190" t="str">
        <f t="shared" si="3230"/>
        <v>BT$19</v>
      </c>
      <c r="BU1979" s="190" t="str">
        <f t="shared" si="3230"/>
        <v>BU$19</v>
      </c>
      <c r="BV1979" s="190" t="str">
        <f t="shared" si="3230"/>
        <v>BV$19</v>
      </c>
      <c r="BW1979" s="190" t="str">
        <f t="shared" si="3230"/>
        <v>BW$19</v>
      </c>
      <c r="BX1979" s="190" t="str">
        <f t="shared" si="3230"/>
        <v>BX$19</v>
      </c>
      <c r="BY1979" s="190" t="str">
        <f t="shared" si="3230"/>
        <v>BY$19</v>
      </c>
      <c r="BZ1979" s="190" t="str">
        <f t="shared" si="3230"/>
        <v>BZ$19</v>
      </c>
      <c r="CA1979" s="190" t="str">
        <f t="shared" si="3230"/>
        <v>CA$19</v>
      </c>
      <c r="CB1979" s="190" t="str">
        <f t="shared" si="3230"/>
        <v>CB$19</v>
      </c>
      <c r="CC1979" s="190" t="str">
        <f t="shared" si="3230"/>
        <v>CC$19</v>
      </c>
      <c r="CD1979" s="190" t="str">
        <f t="shared" si="3230"/>
        <v>CD$19</v>
      </c>
      <c r="CE1979" s="190" t="str">
        <f t="shared" ref="CE1979:CL1979" si="3231">CE$23</f>
        <v>CE$19</v>
      </c>
      <c r="CF1979" s="190" t="str">
        <f t="shared" si="3231"/>
        <v>CF$19</v>
      </c>
      <c r="CG1979" s="190" t="str">
        <f t="shared" si="3231"/>
        <v>CG$19</v>
      </c>
      <c r="CH1979" s="190" t="str">
        <f t="shared" si="3231"/>
        <v>CH$19</v>
      </c>
      <c r="CI1979" s="190" t="str">
        <f t="shared" si="3231"/>
        <v>CI$19</v>
      </c>
      <c r="CJ1979" s="190" t="str">
        <f t="shared" si="3231"/>
        <v>CJ$19</v>
      </c>
      <c r="CK1979" s="190" t="str">
        <f t="shared" si="3231"/>
        <v>CK$19</v>
      </c>
      <c r="CL1979" s="190" t="str">
        <f t="shared" si="3231"/>
        <v>CL$19</v>
      </c>
      <c r="CN1979" s="201"/>
      <c r="CO1979" s="190" t="str">
        <f t="shared" ref="CO1979:DL1979" si="3232">CO$23</f>
        <v>CO$19</v>
      </c>
      <c r="CP1979" s="190" t="str">
        <f t="shared" si="3232"/>
        <v>CP$19</v>
      </c>
      <c r="CQ1979" s="190" t="str">
        <f t="shared" si="3232"/>
        <v>CQ$19</v>
      </c>
      <c r="CR1979" s="190" t="str">
        <f t="shared" si="3232"/>
        <v>CR$19</v>
      </c>
      <c r="CS1979" s="190" t="str">
        <f t="shared" si="3232"/>
        <v>CS$19</v>
      </c>
      <c r="CT1979" s="190" t="str">
        <f t="shared" si="3232"/>
        <v>CT$19</v>
      </c>
      <c r="CU1979" s="190" t="str">
        <f t="shared" si="3232"/>
        <v>CU$19</v>
      </c>
      <c r="CV1979" s="190" t="str">
        <f t="shared" si="3232"/>
        <v>CV$19</v>
      </c>
      <c r="CW1979" s="190" t="str">
        <f t="shared" si="3232"/>
        <v>CW$19</v>
      </c>
      <c r="CX1979" s="190" t="str">
        <f t="shared" si="3232"/>
        <v>CX$19</v>
      </c>
      <c r="CY1979" s="190" t="str">
        <f t="shared" si="3232"/>
        <v>CY$19</v>
      </c>
      <c r="CZ1979" s="190" t="str">
        <f t="shared" si="3232"/>
        <v>CZ$19</v>
      </c>
      <c r="DA1979" s="190" t="str">
        <f t="shared" si="3232"/>
        <v>DA$19</v>
      </c>
      <c r="DB1979" s="190" t="str">
        <f t="shared" si="3232"/>
        <v>DB$19</v>
      </c>
      <c r="DC1979" s="190" t="str">
        <f t="shared" si="3232"/>
        <v>DC$19</v>
      </c>
      <c r="DD1979" s="190" t="str">
        <f t="shared" si="3232"/>
        <v>DD$19</v>
      </c>
      <c r="DE1979" s="190" t="str">
        <f t="shared" si="3232"/>
        <v>DE$19</v>
      </c>
      <c r="DF1979" s="190" t="str">
        <f t="shared" si="3232"/>
        <v>DF$19</v>
      </c>
      <c r="DG1979" s="190" t="str">
        <f t="shared" si="3232"/>
        <v>DG$19</v>
      </c>
      <c r="DH1979" s="190" t="str">
        <f t="shared" si="3232"/>
        <v>DH$19</v>
      </c>
      <c r="DI1979" s="190" t="str">
        <f t="shared" si="3232"/>
        <v>DI$19</v>
      </c>
      <c r="DJ1979" s="190" t="str">
        <f t="shared" si="3232"/>
        <v>DJ$19</v>
      </c>
      <c r="DK1979" s="190" t="str">
        <f t="shared" si="3232"/>
        <v>DK$19</v>
      </c>
      <c r="DL1979" s="190" t="str">
        <f t="shared" si="3232"/>
        <v>DL$19</v>
      </c>
    </row>
    <row r="1980" spans="1:116" x14ac:dyDescent="0.35">
      <c r="A1980" s="142" t="s">
        <v>218</v>
      </c>
      <c r="B1980" s="31" t="s">
        <v>81</v>
      </c>
      <c r="C1980" s="31"/>
      <c r="D1980" t="s">
        <v>546</v>
      </c>
      <c r="E1980" s="8" t="str">
        <f t="shared" ref="E1980:E1989" si="3233">ROW()&amp;" "&amp;D1980</f>
        <v>1980 SEASON QUARTER-TV-V</v>
      </c>
      <c r="F1980" t="s">
        <v>556</v>
      </c>
      <c r="G1980" s="175" t="s">
        <v>463</v>
      </c>
      <c r="H1980" s="142"/>
      <c r="I1980" s="144"/>
      <c r="J1980" s="144"/>
      <c r="K1980" s="142"/>
      <c r="L1980" s="142"/>
      <c r="M1980" s="142"/>
      <c r="N1980" s="142"/>
      <c r="O1980" s="142"/>
      <c r="P1980" s="142"/>
      <c r="R1980" s="143"/>
      <c r="S1980" s="168"/>
      <c r="T1980" s="168"/>
      <c r="U1980" s="168"/>
      <c r="V1980" s="168"/>
      <c r="W1980" s="168"/>
      <c r="X1980" s="168"/>
      <c r="Y1980" s="168"/>
      <c r="Z1980" s="168"/>
      <c r="AA1980" s="168"/>
      <c r="AB1980" s="168"/>
      <c r="AC1980" s="168"/>
      <c r="AD1980" s="168"/>
      <c r="AE1980" s="168"/>
      <c r="AF1980" s="168"/>
      <c r="AG1980" s="168"/>
      <c r="AH1980" s="168"/>
      <c r="AI1980" s="168"/>
      <c r="AJ1980" s="168"/>
      <c r="AK1980" s="168"/>
      <c r="AL1980" s="168"/>
      <c r="AM1980" s="168"/>
      <c r="AN1980" s="168"/>
      <c r="AO1980" s="168"/>
      <c r="AP1980" s="168"/>
      <c r="AQ1980" s="168"/>
      <c r="AR1980" s="168"/>
      <c r="AS1980" s="168"/>
      <c r="AT1980" s="168"/>
      <c r="AU1980" s="168"/>
      <c r="AV1980" s="168"/>
      <c r="AW1980" s="168"/>
      <c r="AX1980" s="168"/>
      <c r="AY1980" s="168"/>
      <c r="AZ1980" s="168"/>
      <c r="BA1980" s="168"/>
      <c r="BB1980" s="168"/>
      <c r="BC1980" s="168"/>
      <c r="BD1980" s="168"/>
      <c r="BE1980" s="168"/>
      <c r="BF1980" s="168"/>
      <c r="BG1980" s="168"/>
      <c r="BH1980" s="168"/>
      <c r="BI1980" s="168"/>
      <c r="BJ1980" s="168"/>
      <c r="BK1980" s="168"/>
      <c r="BL1980" s="168"/>
      <c r="BM1980" s="168"/>
      <c r="BN1980" s="168"/>
      <c r="BO1980" s="168"/>
      <c r="BP1980" s="168"/>
      <c r="BQ1980" s="168"/>
      <c r="BR1980" s="168"/>
      <c r="BS1980" s="168"/>
      <c r="BT1980" s="168"/>
      <c r="BU1980" s="168"/>
      <c r="BV1980" s="168"/>
      <c r="BW1980" s="168"/>
      <c r="BX1980" s="168"/>
      <c r="BY1980" s="168"/>
      <c r="BZ1980" s="168"/>
      <c r="CA1980" s="168"/>
      <c r="CB1980" s="168"/>
      <c r="CC1980" s="168"/>
      <c r="CD1980" s="168"/>
      <c r="CE1980" s="168"/>
      <c r="CF1980" s="168"/>
      <c r="CG1980" s="168"/>
      <c r="CH1980" s="168"/>
      <c r="CI1980" s="168"/>
      <c r="CJ1980" s="168"/>
      <c r="CK1980" s="168"/>
      <c r="CL1980" s="168"/>
      <c r="CN1980" s="144"/>
      <c r="CO1980" s="168"/>
      <c r="CP1980" s="168"/>
      <c r="CQ1980" s="168"/>
      <c r="CR1980" s="168"/>
      <c r="CS1980" s="168"/>
      <c r="CT1980" s="168"/>
      <c r="CU1980" s="168"/>
      <c r="CV1980" s="168"/>
      <c r="CW1980" s="168"/>
      <c r="CX1980" s="168"/>
      <c r="CY1980" s="168"/>
      <c r="CZ1980" s="168"/>
      <c r="DA1980" s="168"/>
      <c r="DB1980" s="168"/>
      <c r="DC1980" s="168"/>
      <c r="DD1980" s="168"/>
      <c r="DE1980" s="168"/>
      <c r="DF1980" s="168"/>
      <c r="DG1980" s="168"/>
      <c r="DH1980" s="168"/>
      <c r="DI1980" s="168"/>
      <c r="DJ1980" s="168"/>
      <c r="DK1980" s="168"/>
      <c r="DL1980" s="168"/>
    </row>
    <row r="1981" spans="1:116" x14ac:dyDescent="0.35">
      <c r="A1981" s="12"/>
      <c r="B1981" s="12" t="s">
        <v>332</v>
      </c>
      <c r="C1981" s="12"/>
      <c r="D1981" t="s">
        <v>546</v>
      </c>
      <c r="E1981" s="8" t="str">
        <f t="shared" si="3233"/>
        <v>1981 SEASON QUARTER-TV-V</v>
      </c>
      <c r="G1981" s="175" t="s">
        <v>464</v>
      </c>
      <c r="H1981" s="12"/>
      <c r="I1981" s="60"/>
      <c r="J1981" s="60"/>
      <c r="K1981" s="12"/>
      <c r="L1981" s="12"/>
      <c r="M1981" s="12"/>
      <c r="N1981" s="12"/>
      <c r="O1981" s="12"/>
      <c r="P1981" s="12"/>
      <c r="R1981" s="13"/>
      <c r="S1981" s="76"/>
      <c r="T1981" s="76"/>
      <c r="U1981" s="76"/>
      <c r="V1981" s="76"/>
      <c r="W1981" s="76"/>
      <c r="X1981" s="76"/>
      <c r="Y1981" s="76"/>
      <c r="Z1981" s="76"/>
      <c r="AA1981" s="76"/>
      <c r="AB1981" s="76"/>
      <c r="AC1981" s="76"/>
      <c r="AD1981" s="76"/>
      <c r="AE1981" s="76"/>
      <c r="AF1981" s="76"/>
      <c r="AG1981" s="76"/>
      <c r="AH1981" s="76"/>
      <c r="AI1981" s="76"/>
      <c r="AJ1981" s="76"/>
      <c r="AK1981" s="76"/>
      <c r="AL1981" s="76"/>
      <c r="AM1981" s="76"/>
      <c r="AN1981" s="76"/>
      <c r="AO1981" s="76"/>
      <c r="AP1981" s="76"/>
      <c r="AQ1981" s="76"/>
      <c r="AR1981" s="76"/>
      <c r="AS1981" s="76"/>
      <c r="AT1981" s="76"/>
      <c r="AU1981" s="76"/>
      <c r="AV1981" s="76"/>
      <c r="AW1981" s="76"/>
      <c r="AX1981" s="76"/>
      <c r="AY1981" s="76"/>
      <c r="AZ1981" s="76"/>
      <c r="BA1981" s="76"/>
      <c r="BB1981" s="76"/>
      <c r="BC1981" s="76"/>
      <c r="BD1981" s="76"/>
      <c r="BE1981" s="76"/>
      <c r="BF1981" s="76"/>
      <c r="BG1981" s="76"/>
      <c r="BH1981" s="76"/>
      <c r="BI1981" s="76"/>
      <c r="BJ1981" s="76"/>
      <c r="BK1981" s="76"/>
      <c r="BL1981" s="76"/>
      <c r="BM1981" s="76"/>
      <c r="BN1981" s="76"/>
      <c r="BO1981" s="76"/>
      <c r="BP1981" s="76"/>
      <c r="BQ1981" s="76"/>
      <c r="BR1981" s="76"/>
      <c r="BS1981" s="76"/>
      <c r="BT1981" s="76"/>
      <c r="BU1981" s="76"/>
      <c r="BV1981" s="76"/>
      <c r="BW1981" s="76"/>
      <c r="BX1981" s="76"/>
      <c r="BY1981" s="76"/>
      <c r="BZ1981" s="76"/>
      <c r="CA1981" s="76"/>
      <c r="CB1981" s="76"/>
      <c r="CC1981" s="76"/>
      <c r="CD1981" s="76"/>
      <c r="CE1981" s="76"/>
      <c r="CF1981" s="76"/>
      <c r="CG1981" s="76"/>
      <c r="CH1981" s="76"/>
      <c r="CI1981" s="76"/>
      <c r="CJ1981" s="76"/>
      <c r="CK1981" s="76"/>
      <c r="CL1981" s="76"/>
      <c r="CN1981" s="60"/>
      <c r="CO1981" s="239"/>
      <c r="CP1981" s="239"/>
      <c r="CQ1981" s="239"/>
      <c r="CR1981" s="239"/>
      <c r="CS1981" s="239"/>
      <c r="CT1981" s="239"/>
      <c r="CU1981" s="239"/>
      <c r="CV1981" s="239"/>
      <c r="CW1981" s="239"/>
      <c r="CX1981" s="239"/>
      <c r="CY1981" s="239"/>
      <c r="CZ1981" s="239"/>
      <c r="DA1981" s="239"/>
      <c r="DB1981" s="239"/>
      <c r="DC1981" s="239"/>
      <c r="DD1981" s="239"/>
      <c r="DE1981" s="239"/>
      <c r="DF1981" s="239"/>
      <c r="DG1981" s="239"/>
      <c r="DH1981" s="239"/>
      <c r="DI1981" s="239"/>
      <c r="DJ1981" s="239"/>
      <c r="DK1981" s="239"/>
      <c r="DL1981" s="239"/>
    </row>
    <row r="1982" spans="1:116" x14ac:dyDescent="0.35">
      <c r="A1982" s="12"/>
      <c r="B1982" s="12"/>
      <c r="C1982" s="12"/>
      <c r="D1982" t="s">
        <v>546</v>
      </c>
      <c r="E1982" s="8" t="str">
        <f t="shared" si="3233"/>
        <v>1982 SEASON QUARTER-TV-V</v>
      </c>
      <c r="G1982" s="143" t="s">
        <v>555</v>
      </c>
      <c r="H1982" s="12"/>
      <c r="I1982" s="60"/>
      <c r="J1982" s="60"/>
      <c r="K1982" s="12"/>
      <c r="L1982" s="12"/>
      <c r="M1982" s="12"/>
      <c r="N1982" s="12"/>
      <c r="O1982" s="12"/>
      <c r="P1982" s="12"/>
      <c r="R1982" s="13"/>
      <c r="S1982" s="76"/>
      <c r="T1982" s="76"/>
      <c r="U1982" s="76"/>
      <c r="V1982" s="76"/>
      <c r="W1982" s="76"/>
      <c r="X1982" s="76"/>
      <c r="Y1982" s="76"/>
      <c r="Z1982" s="76"/>
      <c r="AA1982" s="76"/>
      <c r="AB1982" s="76"/>
      <c r="AC1982" s="76"/>
      <c r="AD1982" s="76"/>
      <c r="AE1982" s="76"/>
      <c r="AF1982" s="76"/>
      <c r="AG1982" s="76"/>
      <c r="AH1982" s="76"/>
      <c r="AI1982" s="76"/>
      <c r="AJ1982" s="76"/>
      <c r="AK1982" s="76"/>
      <c r="AL1982" s="76"/>
      <c r="AM1982" s="76"/>
      <c r="AN1982" s="76"/>
      <c r="AO1982" s="76"/>
      <c r="AP1982" s="76"/>
      <c r="AQ1982" s="76"/>
      <c r="AR1982" s="76"/>
      <c r="AS1982" s="76"/>
      <c r="AT1982" s="76"/>
      <c r="AU1982" s="76"/>
      <c r="AV1982" s="76"/>
      <c r="AW1982" s="76"/>
      <c r="AX1982" s="76"/>
      <c r="AY1982" s="76"/>
      <c r="AZ1982" s="76"/>
      <c r="BA1982" s="76"/>
      <c r="BB1982" s="76"/>
      <c r="BC1982" s="76"/>
      <c r="BD1982" s="76"/>
      <c r="BE1982" s="76"/>
      <c r="BF1982" s="76"/>
      <c r="BG1982" s="76"/>
      <c r="BH1982" s="76"/>
      <c r="BI1982" s="76"/>
      <c r="BJ1982" s="76"/>
      <c r="BK1982" s="76"/>
      <c r="BL1982" s="76"/>
      <c r="BM1982" s="76"/>
      <c r="BN1982" s="76"/>
      <c r="BO1982" s="76"/>
      <c r="BP1982" s="76"/>
      <c r="BQ1982" s="76"/>
      <c r="BR1982" s="76"/>
      <c r="BS1982" s="76"/>
      <c r="BT1982" s="76"/>
      <c r="BU1982" s="76"/>
      <c r="BV1982" s="76"/>
      <c r="BW1982" s="76"/>
      <c r="BX1982" s="76"/>
      <c r="BY1982" s="76"/>
      <c r="BZ1982" s="76"/>
      <c r="CA1982" s="76"/>
      <c r="CB1982" s="76"/>
      <c r="CC1982" s="76"/>
      <c r="CD1982" s="76"/>
      <c r="CE1982" s="76"/>
      <c r="CF1982" s="76"/>
      <c r="CG1982" s="76"/>
      <c r="CH1982" s="76"/>
      <c r="CI1982" s="76"/>
      <c r="CJ1982" s="76"/>
      <c r="CK1982" s="76"/>
      <c r="CL1982" s="76"/>
      <c r="CN1982" s="76"/>
      <c r="CO1982" s="76" t="e" cm="1">
        <f t="array" aca="1" ref="CO1982" ca="1">INDIRECT(CO1975)*INDEX($H1985:$I1996,MATCH(CO$9,$I1985:$I1996,0),1)*CO$5</f>
        <v>#N/A</v>
      </c>
      <c r="CP1982" s="76" t="e" cm="1">
        <f t="array" aca="1" ref="CP1982" ca="1">INDIRECT(CP1975)*INDEX($H1985:$I1996,MATCH(CP$9,$I1985:$I1996,0),1)*CP$5</f>
        <v>#N/A</v>
      </c>
      <c r="CQ1982" s="76" t="e" cm="1">
        <f t="array" aca="1" ref="CQ1982" ca="1">INDIRECT(CQ1975)*INDEX($H1985:$I1996,MATCH(CQ$9,$I1985:$I1996,0),1)*CQ$5</f>
        <v>#N/A</v>
      </c>
      <c r="CR1982" s="76" t="e" cm="1">
        <f t="array" aca="1" ref="CR1982" ca="1">INDIRECT(CR1975)*INDEX($H1985:$I1996,MATCH(CR$9,$I1985:$I1996,0),1)*CR$5</f>
        <v>#N/A</v>
      </c>
      <c r="CS1982" s="76" t="e" cm="1">
        <f t="array" aca="1" ref="CS1982" ca="1">INDIRECT(CS1975)*INDEX($H1985:$I1996,MATCH(CS$9,$I1985:$I1996,0),1)*CS$5</f>
        <v>#N/A</v>
      </c>
      <c r="CT1982" s="76" t="e" cm="1">
        <f t="array" aca="1" ref="CT1982" ca="1">INDIRECT(CT1975)*INDEX($H1985:$I1996,MATCH(CT$9,$I1985:$I1996,0),1)*CT$5</f>
        <v>#N/A</v>
      </c>
      <c r="CU1982" s="76" t="e" cm="1">
        <f t="array" aca="1" ref="CU1982" ca="1">INDIRECT(CU1975)*INDEX($H1985:$I1996,MATCH(CU$9,$I1985:$I1996,0),1)*CU$5</f>
        <v>#N/A</v>
      </c>
      <c r="CV1982" s="76" t="e" cm="1">
        <f t="array" aca="1" ref="CV1982" ca="1">INDIRECT(CV1975)*INDEX($H1985:$I1996,MATCH(CV$9,$I1985:$I1996,0),1)*CV$5</f>
        <v>#N/A</v>
      </c>
      <c r="CW1982" s="76" t="e" cm="1">
        <f t="array" aca="1" ref="CW1982" ca="1">INDIRECT(CW1975)*INDEX($H1985:$I1996,MATCH(CW$9,$I1985:$I1996,0),1)*CW$5</f>
        <v>#N/A</v>
      </c>
      <c r="CX1982" s="76" t="e" cm="1">
        <f t="array" aca="1" ref="CX1982" ca="1">INDIRECT(CX1975)*INDEX($H1985:$I1996,MATCH(CX$9,$I1985:$I1996,0),1)*CX$5</f>
        <v>#N/A</v>
      </c>
      <c r="CY1982" s="76" t="e" cm="1">
        <f t="array" aca="1" ref="CY1982" ca="1">INDIRECT(CY1975)*INDEX($H1985:$I1996,MATCH(CY$9,$I1985:$I1996,0),1)*CY$5</f>
        <v>#N/A</v>
      </c>
      <c r="CZ1982" s="76" t="e" cm="1">
        <f t="array" aca="1" ref="CZ1982" ca="1">INDIRECT(CZ1975)*INDEX($H1985:$I1996,MATCH(CZ$9,$I1985:$I1996,0),1)*CZ$5</f>
        <v>#N/A</v>
      </c>
      <c r="DA1982" s="76" t="e" cm="1">
        <f t="array" aca="1" ref="DA1982" ca="1">INDIRECT(DA1975)*INDEX($H1985:$I1996,MATCH(DA$9,$I1985:$I1996,0),1)*DA$5</f>
        <v>#N/A</v>
      </c>
      <c r="DB1982" s="76" t="e" cm="1">
        <f t="array" aca="1" ref="DB1982" ca="1">INDIRECT(DB1975)*INDEX($H1985:$I1996,MATCH(DB$9,$I1985:$I1996,0),1)*DB$5</f>
        <v>#N/A</v>
      </c>
      <c r="DC1982" s="76" t="e" cm="1">
        <f t="array" aca="1" ref="DC1982" ca="1">INDIRECT(DC1975)*INDEX($H1985:$I1996,MATCH(DC$9,$I1985:$I1996,0),1)*DC$5</f>
        <v>#N/A</v>
      </c>
      <c r="DD1982" s="76" t="e" cm="1">
        <f t="array" aca="1" ref="DD1982" ca="1">INDIRECT(DD1975)*INDEX($H1985:$I1996,MATCH(DD$9,$I1985:$I1996,0),1)*DD$5</f>
        <v>#N/A</v>
      </c>
      <c r="DE1982" s="76" t="e" cm="1">
        <f t="array" aca="1" ref="DE1982" ca="1">INDIRECT(DE1975)*INDEX($H1985:$I1996,MATCH(DE$9,$I1985:$I1996,0),1)*DE$5</f>
        <v>#N/A</v>
      </c>
      <c r="DF1982" s="76" t="e" cm="1">
        <f t="array" aca="1" ref="DF1982" ca="1">INDIRECT(DF1975)*INDEX($H1985:$I1996,MATCH(DF$9,$I1985:$I1996,0),1)*DF$5</f>
        <v>#N/A</v>
      </c>
      <c r="DG1982" s="76" t="e" cm="1">
        <f t="array" aca="1" ref="DG1982" ca="1">INDIRECT(DG1975)*INDEX($H1985:$I1996,MATCH(DG$9,$I1985:$I1996,0),1)*DG$5</f>
        <v>#N/A</v>
      </c>
      <c r="DH1982" s="76" t="e" cm="1">
        <f t="array" aca="1" ref="DH1982" ca="1">INDIRECT(DH1975)*INDEX($H1985:$I1996,MATCH(DH$9,$I1985:$I1996,0),1)*DH$5</f>
        <v>#N/A</v>
      </c>
      <c r="DI1982" s="76" t="e" cm="1">
        <f t="array" aca="1" ref="DI1982" ca="1">INDIRECT(DI1975)*INDEX($H1985:$I1996,MATCH(DI$9,$I1985:$I1996,0),1)*DI$5</f>
        <v>#N/A</v>
      </c>
      <c r="DJ1982" s="76" t="e" cm="1">
        <f t="array" aca="1" ref="DJ1982" ca="1">INDIRECT(DJ1975)*INDEX($H1985:$I1996,MATCH(DJ$9,$I1985:$I1996,0),1)*DJ$5</f>
        <v>#N/A</v>
      </c>
      <c r="DK1982" s="76" t="e" cm="1">
        <f t="array" aca="1" ref="DK1982" ca="1">INDIRECT(DK1975)*INDEX($H1985:$I1996,MATCH(DK$9,$I1985:$I1996,0),1)*DK$5</f>
        <v>#N/A</v>
      </c>
      <c r="DL1982" s="76" t="e" cm="1">
        <f t="array" aca="1" ref="DL1982" ca="1">INDIRECT(DL1975)*INDEX($H1985:$I1996,MATCH(DL$9,$I1985:$I1996,0),1)*DL$5</f>
        <v>#N/A</v>
      </c>
    </row>
    <row r="1983" spans="1:116" x14ac:dyDescent="0.35">
      <c r="D1983" t="s">
        <v>546</v>
      </c>
      <c r="E1983" s="8" t="str">
        <f t="shared" si="3233"/>
        <v>1983 SEASON QUARTER-TV-V</v>
      </c>
      <c r="G1983" s="95" t="str">
        <f>G1977</f>
        <v>Primary volume driver</v>
      </c>
      <c r="H1983" s="12"/>
      <c r="I1983" s="60"/>
      <c r="J1983" s="60"/>
      <c r="K1983" s="38"/>
      <c r="L1983" s="38"/>
      <c r="M1983" s="38"/>
      <c r="N1983" s="38"/>
      <c r="O1983" s="38"/>
      <c r="P1983" s="38"/>
      <c r="R1983" s="15"/>
      <c r="S1983" s="240"/>
      <c r="T1983" s="240"/>
      <c r="U1983" s="240"/>
      <c r="V1983" s="240"/>
      <c r="W1983" s="240"/>
      <c r="X1983" s="240"/>
      <c r="Y1983" s="240"/>
      <c r="Z1983" s="240"/>
      <c r="AA1983" s="240"/>
      <c r="AB1983" s="240"/>
      <c r="AC1983" s="240"/>
      <c r="AD1983" s="240"/>
      <c r="AE1983" s="240"/>
      <c r="AF1983" s="240"/>
      <c r="AG1983" s="240"/>
      <c r="AH1983" s="240"/>
      <c r="AI1983" s="240"/>
      <c r="AJ1983" s="240"/>
      <c r="AK1983" s="240"/>
      <c r="AL1983" s="240"/>
      <c r="AM1983" s="240"/>
      <c r="AN1983" s="240"/>
      <c r="AO1983" s="240"/>
      <c r="AP1983" s="240"/>
      <c r="AQ1983" s="240"/>
      <c r="AR1983" s="240"/>
      <c r="AS1983" s="240"/>
      <c r="AT1983" s="240"/>
      <c r="AU1983" s="240"/>
      <c r="AV1983" s="240"/>
      <c r="AW1983" s="240"/>
      <c r="AX1983" s="240"/>
      <c r="AY1983" s="240"/>
      <c r="AZ1983" s="240"/>
      <c r="BA1983" s="240"/>
      <c r="BB1983" s="240"/>
      <c r="BC1983" s="240"/>
      <c r="BD1983" s="240"/>
      <c r="BE1983" s="240"/>
      <c r="BF1983" s="240"/>
      <c r="BG1983" s="240"/>
      <c r="BH1983" s="240"/>
      <c r="BI1983" s="240"/>
      <c r="BJ1983" s="240"/>
      <c r="BK1983" s="240"/>
      <c r="BL1983" s="240"/>
      <c r="BM1983" s="240"/>
      <c r="BN1983" s="240"/>
      <c r="BO1983" s="240"/>
      <c r="BP1983" s="240"/>
      <c r="BQ1983" s="240"/>
      <c r="BR1983" s="240"/>
      <c r="BS1983" s="240"/>
      <c r="BT1983" s="240"/>
      <c r="BU1983" s="240"/>
      <c r="BV1983" s="240"/>
      <c r="BW1983" s="240"/>
      <c r="BX1983" s="240"/>
      <c r="BY1983" s="240"/>
      <c r="BZ1983" s="240"/>
      <c r="CA1983" s="240"/>
      <c r="CB1983" s="240"/>
      <c r="CC1983" s="240"/>
      <c r="CD1983" s="240"/>
      <c r="CE1983" s="240"/>
      <c r="CF1983" s="240"/>
      <c r="CG1983" s="240"/>
      <c r="CH1983" s="240"/>
      <c r="CI1983" s="240"/>
      <c r="CJ1983" s="240"/>
      <c r="CK1983" s="240"/>
      <c r="CL1983" s="240"/>
      <c r="CN1983" s="240"/>
      <c r="CO1983" s="240"/>
      <c r="CP1983" s="240"/>
      <c r="CQ1983" s="240"/>
      <c r="CR1983" s="240"/>
      <c r="CS1983" s="240"/>
      <c r="CT1983" s="240"/>
      <c r="CU1983" s="240"/>
      <c r="CV1983" s="240"/>
      <c r="CW1983" s="240"/>
      <c r="CX1983" s="240"/>
      <c r="CY1983" s="240"/>
      <c r="CZ1983" s="240"/>
      <c r="DA1983" s="240"/>
      <c r="DB1983" s="240"/>
      <c r="DC1983" s="240"/>
      <c r="DD1983" s="240"/>
      <c r="DE1983" s="240"/>
      <c r="DF1983" s="240"/>
      <c r="DG1983" s="240"/>
      <c r="DH1983" s="240"/>
      <c r="DI1983" s="240"/>
      <c r="DJ1983" s="240"/>
      <c r="DK1983" s="240"/>
      <c r="DL1983" s="240"/>
    </row>
    <row r="1984" spans="1:116" x14ac:dyDescent="0.35">
      <c r="D1984" t="s">
        <v>546</v>
      </c>
      <c r="E1984" s="8" t="str">
        <f t="shared" si="3233"/>
        <v>1984 SEASON QUARTER-TV-V</v>
      </c>
      <c r="G1984" s="95" t="str">
        <f>"Seasonally adjusted # of "&amp;G1975&amp;"s"</f>
        <v>Seasonally adjusted # of procedures</v>
      </c>
      <c r="H1984" s="12"/>
      <c r="I1984" s="60"/>
      <c r="J1984" s="60"/>
      <c r="K1984" s="38"/>
      <c r="L1984" s="38"/>
      <c r="M1984" s="38"/>
      <c r="N1984" s="38"/>
      <c r="O1984" s="38"/>
      <c r="P1984" s="38"/>
      <c r="R1984" s="15"/>
      <c r="S1984" s="240"/>
      <c r="T1984" s="240"/>
      <c r="U1984" s="240"/>
      <c r="V1984" s="240"/>
      <c r="W1984" s="240"/>
      <c r="X1984" s="240"/>
      <c r="Y1984" s="240"/>
      <c r="Z1984" s="240"/>
      <c r="AA1984" s="240"/>
      <c r="AB1984" s="240"/>
      <c r="AC1984" s="240"/>
      <c r="AD1984" s="240"/>
      <c r="AE1984" s="240"/>
      <c r="AF1984" s="240"/>
      <c r="AG1984" s="240"/>
      <c r="AH1984" s="240"/>
      <c r="AI1984" s="240"/>
      <c r="AJ1984" s="240"/>
      <c r="AK1984" s="240"/>
      <c r="AL1984" s="240"/>
      <c r="AM1984" s="240"/>
      <c r="AN1984" s="240"/>
      <c r="AO1984" s="240"/>
      <c r="AP1984" s="240"/>
      <c r="AQ1984" s="240"/>
      <c r="AR1984" s="240"/>
      <c r="AS1984" s="240"/>
      <c r="AT1984" s="240"/>
      <c r="AU1984" s="240"/>
      <c r="AV1984" s="240"/>
      <c r="AW1984" s="240"/>
      <c r="AX1984" s="240"/>
      <c r="AY1984" s="240"/>
      <c r="AZ1984" s="240"/>
      <c r="BA1984" s="240"/>
      <c r="BB1984" s="240"/>
      <c r="BC1984" s="240"/>
      <c r="BD1984" s="240"/>
      <c r="BE1984" s="240"/>
      <c r="BF1984" s="240"/>
      <c r="BG1984" s="240"/>
      <c r="BH1984" s="240"/>
      <c r="BI1984" s="240"/>
      <c r="BJ1984" s="240"/>
      <c r="BK1984" s="240"/>
      <c r="BL1984" s="240"/>
      <c r="BM1984" s="240"/>
      <c r="BN1984" s="240"/>
      <c r="BO1984" s="240"/>
      <c r="BP1984" s="240"/>
      <c r="BQ1984" s="240"/>
      <c r="BR1984" s="240"/>
      <c r="BS1984" s="240"/>
      <c r="BT1984" s="240"/>
      <c r="BU1984" s="240"/>
      <c r="BV1984" s="240"/>
      <c r="BW1984" s="240"/>
      <c r="BX1984" s="240"/>
      <c r="BY1984" s="240"/>
      <c r="BZ1984" s="240"/>
      <c r="CA1984" s="240"/>
      <c r="CB1984" s="240"/>
      <c r="CC1984" s="240"/>
      <c r="CD1984" s="240"/>
      <c r="CE1984" s="240"/>
      <c r="CF1984" s="240"/>
      <c r="CG1984" s="240"/>
      <c r="CH1984" s="240"/>
      <c r="CI1984" s="240"/>
      <c r="CJ1984" s="240"/>
      <c r="CK1984" s="240"/>
      <c r="CL1984" s="240"/>
      <c r="CN1984" s="240"/>
      <c r="CO1984" s="240"/>
      <c r="CP1984" s="240"/>
      <c r="CQ1984" s="240"/>
      <c r="CR1984" s="240"/>
      <c r="CS1984" s="240"/>
      <c r="CT1984" s="240"/>
      <c r="CU1984" s="240"/>
      <c r="CV1984" s="240"/>
      <c r="CW1984" s="240"/>
      <c r="CX1984" s="240"/>
      <c r="CY1984" s="240"/>
      <c r="CZ1984" s="240"/>
      <c r="DA1984" s="240"/>
      <c r="DB1984" s="240"/>
      <c r="DC1984" s="240"/>
      <c r="DD1984" s="240"/>
      <c r="DE1984" s="240"/>
      <c r="DF1984" s="240"/>
      <c r="DG1984" s="240"/>
      <c r="DH1984" s="240"/>
      <c r="DI1984" s="240"/>
      <c r="DJ1984" s="240"/>
      <c r="DK1984" s="240"/>
      <c r="DL1984" s="240"/>
    </row>
    <row r="1985" spans="1:116" x14ac:dyDescent="0.35">
      <c r="D1985" t="s">
        <v>546</v>
      </c>
      <c r="E1985" s="8" t="str">
        <f t="shared" si="3233"/>
        <v>1985 SEASON QUARTER-TV-V</v>
      </c>
      <c r="G1985" s="127"/>
      <c r="H1985" s="16">
        <v>0.1</v>
      </c>
      <c r="I1985">
        <v>1</v>
      </c>
      <c r="J1985"/>
      <c r="K1985" s="38"/>
      <c r="L1985" s="38"/>
      <c r="M1985" s="38"/>
      <c r="N1985" s="38"/>
      <c r="O1985" s="38"/>
      <c r="P1985" s="38"/>
      <c r="R1985" s="15"/>
      <c r="S1985" s="240"/>
      <c r="T1985" s="240"/>
      <c r="U1985" s="240"/>
      <c r="V1985" s="240"/>
      <c r="W1985" s="240"/>
      <c r="X1985" s="240"/>
      <c r="Y1985" s="240"/>
      <c r="Z1985" s="240"/>
      <c r="AA1985" s="240"/>
      <c r="AB1985" s="240"/>
      <c r="AC1985" s="240"/>
      <c r="AD1985" s="240"/>
      <c r="AE1985" s="240"/>
      <c r="AF1985" s="240"/>
      <c r="AG1985" s="240"/>
      <c r="AH1985" s="240"/>
      <c r="AI1985" s="240"/>
      <c r="AJ1985" s="240"/>
      <c r="AK1985" s="240"/>
      <c r="AL1985" s="240"/>
      <c r="AM1985" s="240"/>
      <c r="AN1985" s="240"/>
      <c r="AO1985" s="240"/>
      <c r="AP1985" s="240"/>
      <c r="AQ1985" s="240"/>
      <c r="AR1985" s="240"/>
      <c r="AS1985" s="240"/>
      <c r="AT1985" s="240"/>
      <c r="AU1985" s="240"/>
      <c r="AV1985" s="240"/>
      <c r="AW1985" s="240"/>
      <c r="AX1985" s="240"/>
      <c r="AY1985" s="240"/>
      <c r="AZ1985" s="240"/>
      <c r="BA1985" s="240"/>
      <c r="BB1985" s="240"/>
      <c r="BC1985" s="240"/>
      <c r="BD1985" s="240"/>
      <c r="BE1985" s="240"/>
      <c r="BF1985" s="240"/>
      <c r="BG1985" s="240"/>
      <c r="BH1985" s="240"/>
      <c r="BI1985" s="240"/>
      <c r="BJ1985" s="240"/>
      <c r="BK1985" s="240"/>
      <c r="BL1985" s="240"/>
      <c r="BM1985" s="240"/>
      <c r="BN1985" s="240"/>
      <c r="BO1985" s="240"/>
      <c r="BP1985" s="240"/>
      <c r="BQ1985" s="240"/>
      <c r="BR1985" s="240"/>
      <c r="BS1985" s="240"/>
      <c r="BT1985" s="240"/>
      <c r="BU1985" s="240"/>
      <c r="BV1985" s="240"/>
      <c r="BW1985" s="240"/>
      <c r="BX1985" s="240"/>
      <c r="BY1985" s="240"/>
      <c r="BZ1985" s="240"/>
      <c r="CA1985" s="240"/>
      <c r="CB1985" s="240"/>
      <c r="CC1985" s="240"/>
      <c r="CD1985" s="240"/>
      <c r="CE1985" s="240"/>
      <c r="CF1985" s="240"/>
      <c r="CG1985" s="240"/>
      <c r="CH1985" s="240"/>
      <c r="CI1985" s="240"/>
      <c r="CJ1985" s="240"/>
      <c r="CK1985" s="240"/>
      <c r="CL1985" s="240"/>
      <c r="CN1985" s="240"/>
      <c r="CO1985" s="240"/>
      <c r="CP1985" s="240"/>
      <c r="CQ1985" s="240"/>
      <c r="CR1985" s="240"/>
      <c r="CS1985" s="240"/>
      <c r="CT1985" s="240"/>
      <c r="CU1985" s="240"/>
      <c r="CV1985" s="240"/>
      <c r="CW1985" s="240"/>
      <c r="CX1985" s="240"/>
      <c r="CY1985" s="240"/>
      <c r="CZ1985" s="240"/>
      <c r="DA1985" s="240"/>
      <c r="DB1985" s="240"/>
      <c r="DC1985" s="240"/>
      <c r="DD1985" s="240"/>
      <c r="DE1985" s="240"/>
      <c r="DF1985" s="240"/>
      <c r="DG1985" s="240"/>
      <c r="DH1985" s="240"/>
      <c r="DI1985" s="240"/>
      <c r="DJ1985" s="240"/>
      <c r="DK1985" s="240"/>
      <c r="DL1985" s="240"/>
    </row>
    <row r="1986" spans="1:116" x14ac:dyDescent="0.35">
      <c r="D1986" t="s">
        <v>546</v>
      </c>
      <c r="E1986" s="8" t="str">
        <f t="shared" si="3233"/>
        <v>1986 SEASON QUARTER-TV-V</v>
      </c>
      <c r="G1986" s="127" t="s">
        <v>542</v>
      </c>
      <c r="H1986" s="16">
        <v>0.35</v>
      </c>
      <c r="I1986">
        <f>I1985+1</f>
        <v>2</v>
      </c>
      <c r="J1986"/>
      <c r="K1986" s="38"/>
      <c r="L1986" s="38"/>
      <c r="M1986" s="38"/>
      <c r="N1986" s="38"/>
      <c r="O1986" s="38"/>
      <c r="P1986" s="38"/>
      <c r="R1986" s="15"/>
      <c r="S1986" s="240"/>
      <c r="T1986" s="240"/>
      <c r="U1986" s="240"/>
      <c r="V1986" s="240"/>
      <c r="W1986" s="240"/>
      <c r="X1986" s="240"/>
      <c r="Y1986" s="240"/>
      <c r="Z1986" s="240"/>
      <c r="AA1986" s="240"/>
      <c r="AB1986" s="240"/>
      <c r="AC1986" s="240"/>
      <c r="AD1986" s="240"/>
      <c r="AE1986" s="240"/>
      <c r="AF1986" s="240"/>
      <c r="AG1986" s="240"/>
      <c r="AH1986" s="240"/>
      <c r="AI1986" s="240"/>
      <c r="AJ1986" s="240"/>
      <c r="AK1986" s="240"/>
      <c r="AL1986" s="240"/>
      <c r="AM1986" s="240"/>
      <c r="AN1986" s="240"/>
      <c r="AO1986" s="240"/>
      <c r="AP1986" s="240"/>
      <c r="AQ1986" s="240"/>
      <c r="AR1986" s="240"/>
      <c r="AS1986" s="240"/>
      <c r="AT1986" s="240"/>
      <c r="AU1986" s="240"/>
      <c r="AV1986" s="240"/>
      <c r="AW1986" s="240"/>
      <c r="AX1986" s="240"/>
      <c r="AY1986" s="240"/>
      <c r="AZ1986" s="240"/>
      <c r="BA1986" s="240"/>
      <c r="BB1986" s="240"/>
      <c r="BC1986" s="240"/>
      <c r="BD1986" s="240"/>
      <c r="BE1986" s="240"/>
      <c r="BF1986" s="240"/>
      <c r="BG1986" s="240"/>
      <c r="BH1986" s="240"/>
      <c r="BI1986" s="240"/>
      <c r="BJ1986" s="240"/>
      <c r="BK1986" s="240"/>
      <c r="BL1986" s="240"/>
      <c r="BM1986" s="240"/>
      <c r="BN1986" s="240"/>
      <c r="BO1986" s="240"/>
      <c r="BP1986" s="240"/>
      <c r="BQ1986" s="240"/>
      <c r="BR1986" s="240"/>
      <c r="BS1986" s="240"/>
      <c r="BT1986" s="240"/>
      <c r="BU1986" s="240"/>
      <c r="BV1986" s="240"/>
      <c r="BW1986" s="240"/>
      <c r="BX1986" s="240"/>
      <c r="BY1986" s="240"/>
      <c r="BZ1986" s="240"/>
      <c r="CA1986" s="240"/>
      <c r="CB1986" s="240"/>
      <c r="CC1986" s="240"/>
      <c r="CD1986" s="240"/>
      <c r="CE1986" s="240"/>
      <c r="CF1986" s="240"/>
      <c r="CG1986" s="240"/>
      <c r="CH1986" s="240"/>
      <c r="CI1986" s="240"/>
      <c r="CJ1986" s="240"/>
      <c r="CK1986" s="240"/>
      <c r="CL1986" s="240"/>
      <c r="CN1986" s="240"/>
      <c r="CO1986" s="240"/>
      <c r="CP1986" s="240"/>
      <c r="CQ1986" s="240"/>
      <c r="CR1986" s="240"/>
      <c r="CS1986" s="240"/>
      <c r="CT1986" s="240"/>
      <c r="CU1986" s="240"/>
      <c r="CV1986" s="240"/>
      <c r="CW1986" s="240"/>
      <c r="CX1986" s="240"/>
      <c r="CY1986" s="240"/>
      <c r="CZ1986" s="240"/>
      <c r="DA1986" s="240"/>
      <c r="DB1986" s="240"/>
      <c r="DC1986" s="240"/>
      <c r="DD1986" s="240"/>
      <c r="DE1986" s="240"/>
      <c r="DF1986" s="240"/>
      <c r="DG1986" s="240"/>
      <c r="DH1986" s="240"/>
      <c r="DI1986" s="240"/>
      <c r="DJ1986" s="240"/>
      <c r="DK1986" s="240"/>
      <c r="DL1986" s="240"/>
    </row>
    <row r="1987" spans="1:116" x14ac:dyDescent="0.35">
      <c r="D1987" t="s">
        <v>546</v>
      </c>
      <c r="E1987" s="8" t="str">
        <f t="shared" si="3233"/>
        <v>1987 SEASON QUARTER-TV-V</v>
      </c>
      <c r="G1987" s="343" t="s">
        <v>547</v>
      </c>
      <c r="H1987" s="16">
        <v>0.05</v>
      </c>
      <c r="I1987">
        <f t="shared" ref="I1987:I1988" si="3234">I1986+1</f>
        <v>3</v>
      </c>
      <c r="J1987"/>
      <c r="K1987" s="38"/>
      <c r="L1987" s="38"/>
      <c r="M1987" s="38"/>
      <c r="N1987" s="38"/>
      <c r="O1987" s="38"/>
      <c r="P1987" s="38"/>
      <c r="R1987" s="15"/>
      <c r="S1987" s="240"/>
      <c r="T1987" s="240"/>
      <c r="U1987" s="240"/>
      <c r="V1987" s="240"/>
      <c r="W1987" s="240"/>
      <c r="X1987" s="240"/>
      <c r="Y1987" s="240"/>
      <c r="Z1987" s="240"/>
      <c r="AA1987" s="240"/>
      <c r="AB1987" s="240"/>
      <c r="AC1987" s="240"/>
      <c r="AD1987" s="240"/>
      <c r="AE1987" s="240"/>
      <c r="AF1987" s="240"/>
      <c r="AG1987" s="240"/>
      <c r="AH1987" s="240"/>
      <c r="AI1987" s="240"/>
      <c r="AJ1987" s="240"/>
      <c r="AK1987" s="240"/>
      <c r="AL1987" s="240"/>
      <c r="AM1987" s="240"/>
      <c r="AN1987" s="240"/>
      <c r="AO1987" s="240"/>
      <c r="AP1987" s="240"/>
      <c r="AQ1987" s="240"/>
      <c r="AR1987" s="240"/>
      <c r="AS1987" s="240"/>
      <c r="AT1987" s="240"/>
      <c r="AU1987" s="240"/>
      <c r="AV1987" s="240"/>
      <c r="AW1987" s="240"/>
      <c r="AX1987" s="240"/>
      <c r="AY1987" s="240"/>
      <c r="AZ1987" s="240"/>
      <c r="BA1987" s="240"/>
      <c r="BB1987" s="240"/>
      <c r="BC1987" s="240"/>
      <c r="BD1987" s="240"/>
      <c r="BE1987" s="240"/>
      <c r="BF1987" s="240"/>
      <c r="BG1987" s="240"/>
      <c r="BH1987" s="240"/>
      <c r="BI1987" s="240"/>
      <c r="BJ1987" s="240"/>
      <c r="BK1987" s="240"/>
      <c r="BL1987" s="240"/>
      <c r="BM1987" s="240"/>
      <c r="BN1987" s="240"/>
      <c r="BO1987" s="240"/>
      <c r="BP1987" s="240"/>
      <c r="BQ1987" s="240"/>
      <c r="BR1987" s="240"/>
      <c r="BS1987" s="240"/>
      <c r="BT1987" s="240"/>
      <c r="BU1987" s="240"/>
      <c r="BV1987" s="240"/>
      <c r="BW1987" s="240"/>
      <c r="BX1987" s="240"/>
      <c r="BY1987" s="240"/>
      <c r="BZ1987" s="240"/>
      <c r="CA1987" s="240"/>
      <c r="CB1987" s="240"/>
      <c r="CC1987" s="240"/>
      <c r="CD1987" s="240"/>
      <c r="CE1987" s="240"/>
      <c r="CF1987" s="240"/>
      <c r="CG1987" s="240"/>
      <c r="CH1987" s="240"/>
      <c r="CI1987" s="240"/>
      <c r="CJ1987" s="240"/>
      <c r="CK1987" s="240"/>
      <c r="CL1987" s="240"/>
      <c r="CN1987" s="240"/>
      <c r="CO1987" s="240"/>
      <c r="CP1987" s="240"/>
      <c r="CQ1987" s="240"/>
      <c r="CR1987" s="240"/>
      <c r="CS1987" s="240"/>
      <c r="CT1987" s="240"/>
      <c r="CU1987" s="240"/>
      <c r="CV1987" s="240"/>
      <c r="CW1987" s="240"/>
      <c r="CX1987" s="240"/>
      <c r="CY1987" s="240"/>
      <c r="CZ1987" s="240"/>
      <c r="DA1987" s="240"/>
      <c r="DB1987" s="240"/>
      <c r="DC1987" s="240"/>
      <c r="DD1987" s="240"/>
      <c r="DE1987" s="240"/>
      <c r="DF1987" s="240"/>
      <c r="DG1987" s="240"/>
      <c r="DH1987" s="240"/>
      <c r="DI1987" s="240"/>
      <c r="DJ1987" s="240"/>
      <c r="DK1987" s="240"/>
      <c r="DL1987" s="240"/>
    </row>
    <row r="1988" spans="1:116" x14ac:dyDescent="0.35">
      <c r="D1988" t="s">
        <v>546</v>
      </c>
      <c r="E1988" s="8" t="str">
        <f t="shared" si="3233"/>
        <v>1988 SEASON QUARTER-TV-V</v>
      </c>
      <c r="G1988" s="343" t="s">
        <v>548</v>
      </c>
      <c r="H1988" s="16">
        <v>0.45</v>
      </c>
      <c r="I1988">
        <f t="shared" si="3234"/>
        <v>4</v>
      </c>
      <c r="J1988"/>
      <c r="K1988" s="38"/>
      <c r="L1988" s="38"/>
      <c r="M1988" s="38"/>
      <c r="N1988" s="38"/>
      <c r="O1988" s="38"/>
      <c r="P1988" s="38"/>
      <c r="R1988" s="15"/>
      <c r="S1988" s="240"/>
      <c r="T1988" s="240"/>
      <c r="U1988" s="240"/>
      <c r="V1988" s="240"/>
      <c r="W1988" s="240"/>
      <c r="X1988" s="240"/>
      <c r="Y1988" s="240"/>
      <c r="Z1988" s="240"/>
      <c r="AA1988" s="240"/>
      <c r="AB1988" s="240"/>
      <c r="AC1988" s="240"/>
      <c r="AD1988" s="240"/>
      <c r="AE1988" s="240"/>
      <c r="AF1988" s="240"/>
      <c r="AG1988" s="240"/>
      <c r="AH1988" s="240"/>
      <c r="AI1988" s="240"/>
      <c r="AJ1988" s="240"/>
      <c r="AK1988" s="240"/>
      <c r="AL1988" s="240"/>
      <c r="AM1988" s="240"/>
      <c r="AN1988" s="240"/>
      <c r="AO1988" s="240"/>
      <c r="AP1988" s="240"/>
      <c r="AQ1988" s="240"/>
      <c r="AR1988" s="240"/>
      <c r="AS1988" s="240"/>
      <c r="AT1988" s="240"/>
      <c r="AU1988" s="240"/>
      <c r="AV1988" s="240"/>
      <c r="AW1988" s="240"/>
      <c r="AX1988" s="240"/>
      <c r="AY1988" s="240"/>
      <c r="AZ1988" s="240"/>
      <c r="BA1988" s="240"/>
      <c r="BB1988" s="240"/>
      <c r="BC1988" s="240"/>
      <c r="BD1988" s="240"/>
      <c r="BE1988" s="240"/>
      <c r="BF1988" s="240"/>
      <c r="BG1988" s="240"/>
      <c r="BH1988" s="240"/>
      <c r="BI1988" s="240"/>
      <c r="BJ1988" s="240"/>
      <c r="BK1988" s="240"/>
      <c r="BL1988" s="240"/>
      <c r="BM1988" s="240"/>
      <c r="BN1988" s="240"/>
      <c r="BO1988" s="240"/>
      <c r="BP1988" s="240"/>
      <c r="BQ1988" s="240"/>
      <c r="BR1988" s="240"/>
      <c r="BS1988" s="240"/>
      <c r="BT1988" s="240"/>
      <c r="BU1988" s="240"/>
      <c r="BV1988" s="240"/>
      <c r="BW1988" s="240"/>
      <c r="BX1988" s="240"/>
      <c r="BY1988" s="240"/>
      <c r="BZ1988" s="240"/>
      <c r="CA1988" s="240"/>
      <c r="CB1988" s="240"/>
      <c r="CC1988" s="240"/>
      <c r="CD1988" s="240"/>
      <c r="CE1988" s="240"/>
      <c r="CF1988" s="240"/>
      <c r="CG1988" s="240"/>
      <c r="CH1988" s="240"/>
      <c r="CI1988" s="240"/>
      <c r="CJ1988" s="240"/>
      <c r="CK1988" s="240"/>
      <c r="CL1988" s="240"/>
      <c r="CN1988" s="240"/>
      <c r="CO1988" s="240"/>
      <c r="CP1988" s="240"/>
      <c r="CQ1988" s="240"/>
      <c r="CR1988" s="240"/>
      <c r="CS1988" s="240"/>
      <c r="CT1988" s="240"/>
      <c r="CU1988" s="240"/>
      <c r="CV1988" s="240"/>
      <c r="CW1988" s="240"/>
      <c r="CX1988" s="240"/>
      <c r="CY1988" s="240"/>
      <c r="CZ1988" s="240"/>
      <c r="DA1988" s="240"/>
      <c r="DB1988" s="240"/>
      <c r="DC1988" s="240"/>
      <c r="DD1988" s="240"/>
      <c r="DE1988" s="240"/>
      <c r="DF1988" s="240"/>
      <c r="DG1988" s="240"/>
      <c r="DH1988" s="240"/>
      <c r="DI1988" s="240"/>
      <c r="DJ1988" s="240"/>
      <c r="DK1988" s="240"/>
      <c r="DL1988" s="240"/>
    </row>
    <row r="1989" spans="1:116" x14ac:dyDescent="0.35">
      <c r="D1989" t="s">
        <v>546</v>
      </c>
      <c r="E1989" s="8" t="str">
        <f t="shared" si="3233"/>
        <v>1989 SEASON QUARTER-TV-V</v>
      </c>
      <c r="G1989" s="343" t="s">
        <v>550</v>
      </c>
      <c r="H1989" s="34">
        <f>1-SUM(H1985:H1988)</f>
        <v>5.0000000000000044E-2</v>
      </c>
      <c r="I1989" s="60"/>
      <c r="J1989" s="60"/>
      <c r="K1989" s="38"/>
      <c r="L1989" s="38"/>
      <c r="M1989" s="38"/>
      <c r="N1989" s="38"/>
      <c r="O1989" s="38"/>
      <c r="P1989" s="38"/>
      <c r="R1989" s="15"/>
      <c r="S1989" s="240"/>
      <c r="T1989" s="240"/>
      <c r="U1989" s="240"/>
      <c r="V1989" s="240"/>
      <c r="W1989" s="240"/>
      <c r="X1989" s="240"/>
      <c r="Y1989" s="240"/>
      <c r="Z1989" s="240"/>
      <c r="AA1989" s="240"/>
      <c r="AB1989" s="240"/>
      <c r="AC1989" s="240"/>
      <c r="AD1989" s="240"/>
      <c r="AE1989" s="240"/>
      <c r="AF1989" s="240"/>
      <c r="AG1989" s="240"/>
      <c r="AH1989" s="240"/>
      <c r="AI1989" s="240"/>
      <c r="AJ1989" s="240"/>
      <c r="AK1989" s="240"/>
      <c r="AL1989" s="240"/>
      <c r="AM1989" s="240"/>
      <c r="AN1989" s="240"/>
      <c r="AO1989" s="240"/>
      <c r="AP1989" s="240"/>
      <c r="AQ1989" s="240"/>
      <c r="AR1989" s="240"/>
      <c r="AS1989" s="240"/>
      <c r="AT1989" s="240"/>
      <c r="AU1989" s="240"/>
      <c r="AV1989" s="240"/>
      <c r="AW1989" s="240"/>
      <c r="AX1989" s="240"/>
      <c r="AY1989" s="240"/>
      <c r="AZ1989" s="240"/>
      <c r="BA1989" s="240"/>
      <c r="BB1989" s="240"/>
      <c r="BC1989" s="240"/>
      <c r="BD1989" s="240"/>
      <c r="BE1989" s="240"/>
      <c r="BF1989" s="240"/>
      <c r="BG1989" s="240"/>
      <c r="BH1989" s="240"/>
      <c r="BI1989" s="240"/>
      <c r="BJ1989" s="240"/>
      <c r="BK1989" s="240"/>
      <c r="BL1989" s="240"/>
      <c r="BM1989" s="240"/>
      <c r="BN1989" s="240"/>
      <c r="BO1989" s="240"/>
      <c r="BP1989" s="240"/>
      <c r="BQ1989" s="240"/>
      <c r="BR1989" s="240"/>
      <c r="BS1989" s="240"/>
      <c r="BT1989" s="240"/>
      <c r="BU1989" s="240"/>
      <c r="BV1989" s="240"/>
      <c r="BW1989" s="240"/>
      <c r="BX1989" s="240"/>
      <c r="BY1989" s="240"/>
      <c r="BZ1989" s="240"/>
      <c r="CA1989" s="240"/>
      <c r="CB1989" s="240"/>
      <c r="CC1989" s="240"/>
      <c r="CD1989" s="240"/>
      <c r="CE1989" s="240"/>
      <c r="CF1989" s="240"/>
      <c r="CG1989" s="240"/>
      <c r="CH1989" s="240"/>
      <c r="CI1989" s="240"/>
      <c r="CJ1989" s="240"/>
      <c r="CK1989" s="240"/>
      <c r="CL1989" s="240"/>
      <c r="CN1989" s="240"/>
      <c r="CO1989" s="240"/>
      <c r="CP1989" s="240"/>
      <c r="CQ1989" s="240"/>
      <c r="CR1989" s="240"/>
      <c r="CS1989" s="240"/>
      <c r="CT1989" s="240"/>
      <c r="CU1989" s="240"/>
      <c r="CV1989" s="240"/>
      <c r="CW1989" s="240"/>
      <c r="CX1989" s="240"/>
      <c r="CY1989" s="240"/>
      <c r="CZ1989" s="240"/>
      <c r="DA1989" s="240"/>
      <c r="DB1989" s="240"/>
      <c r="DC1989" s="240"/>
      <c r="DD1989" s="240"/>
      <c r="DE1989" s="240"/>
      <c r="DF1989" s="240"/>
      <c r="DG1989" s="240"/>
      <c r="DH1989" s="240"/>
      <c r="DI1989" s="240"/>
      <c r="DJ1989" s="240"/>
      <c r="DK1989" s="240"/>
      <c r="DL1989" s="240"/>
    </row>
    <row r="1990" spans="1:116" x14ac:dyDescent="0.35">
      <c r="B1990" t="s">
        <v>332</v>
      </c>
      <c r="D1990" t="s">
        <v>546</v>
      </c>
      <c r="E1990" s="8" t="str">
        <f t="shared" ref="E1990" si="3235">ROW()&amp;" "&amp;D1990</f>
        <v>1990 SEASON QUARTER-TV-V</v>
      </c>
      <c r="G1990" s="343" t="s">
        <v>549</v>
      </c>
      <c r="H1990" s="12"/>
      <c r="I1990" s="60"/>
      <c r="J1990" s="60"/>
      <c r="K1990" s="38"/>
      <c r="L1990" s="38"/>
      <c r="M1990" s="38"/>
      <c r="N1990" s="38"/>
      <c r="O1990" s="38"/>
      <c r="P1990" s="38"/>
      <c r="R1990" s="15"/>
      <c r="S1990" s="240"/>
      <c r="T1990" s="240"/>
      <c r="U1990" s="240"/>
      <c r="V1990" s="240"/>
      <c r="W1990" s="240"/>
      <c r="X1990" s="240"/>
      <c r="Y1990" s="240"/>
      <c r="Z1990" s="240"/>
      <c r="AA1990" s="240"/>
      <c r="AB1990" s="240"/>
      <c r="AC1990" s="240"/>
      <c r="AD1990" s="240"/>
      <c r="AE1990" s="240"/>
      <c r="AF1990" s="240"/>
      <c r="AG1990" s="240"/>
      <c r="AH1990" s="240"/>
      <c r="AI1990" s="240"/>
      <c r="AJ1990" s="240"/>
      <c r="AK1990" s="240"/>
      <c r="AL1990" s="240"/>
      <c r="AM1990" s="240"/>
      <c r="AN1990" s="240"/>
      <c r="AO1990" s="240"/>
      <c r="AP1990" s="240"/>
      <c r="AQ1990" s="240"/>
      <c r="AR1990" s="240"/>
      <c r="AS1990" s="240"/>
      <c r="AT1990" s="240"/>
      <c r="AU1990" s="240"/>
      <c r="AV1990" s="240"/>
      <c r="AW1990" s="240"/>
      <c r="AX1990" s="240"/>
      <c r="AY1990" s="240"/>
      <c r="AZ1990" s="240"/>
      <c r="BA1990" s="240"/>
      <c r="BB1990" s="240"/>
      <c r="BC1990" s="240"/>
      <c r="BD1990" s="240"/>
      <c r="BE1990" s="240"/>
      <c r="BF1990" s="240"/>
      <c r="BG1990" s="240"/>
      <c r="BH1990" s="240"/>
      <c r="BI1990" s="240"/>
      <c r="BJ1990" s="240"/>
      <c r="BK1990" s="240"/>
      <c r="BL1990" s="240"/>
      <c r="BM1990" s="240"/>
      <c r="BN1990" s="240"/>
      <c r="BO1990" s="240"/>
      <c r="BP1990" s="240"/>
      <c r="BQ1990" s="240"/>
      <c r="BR1990" s="240"/>
      <c r="BS1990" s="240"/>
      <c r="BT1990" s="240"/>
      <c r="BU1990" s="240"/>
      <c r="BV1990" s="240"/>
      <c r="BW1990" s="240"/>
      <c r="BX1990" s="240"/>
      <c r="BY1990" s="240"/>
      <c r="BZ1990" s="240"/>
      <c r="CA1990" s="240"/>
      <c r="CB1990" s="240"/>
      <c r="CC1990" s="240"/>
      <c r="CD1990" s="240"/>
      <c r="CE1990" s="240"/>
      <c r="CF1990" s="240"/>
      <c r="CG1990" s="240"/>
      <c r="CH1990" s="240"/>
      <c r="CI1990" s="240"/>
      <c r="CJ1990" s="240"/>
      <c r="CK1990" s="240"/>
      <c r="CL1990" s="240"/>
      <c r="CN1990" s="60"/>
      <c r="CO1990" s="76"/>
      <c r="CP1990" s="76"/>
      <c r="CQ1990" s="76"/>
      <c r="CR1990" s="76"/>
      <c r="CS1990" s="76"/>
      <c r="CT1990" s="76"/>
      <c r="CU1990" s="76"/>
      <c r="CV1990" s="76"/>
      <c r="CW1990" s="76"/>
      <c r="CX1990" s="76"/>
      <c r="CY1990" s="76"/>
      <c r="CZ1990" s="76"/>
      <c r="DA1990" s="76"/>
      <c r="DB1990" s="76"/>
      <c r="DC1990" s="76"/>
      <c r="DD1990" s="76"/>
      <c r="DE1990" s="76"/>
      <c r="DF1990" s="76"/>
      <c r="DG1990" s="76"/>
      <c r="DH1990" s="76"/>
      <c r="DI1990" s="76"/>
      <c r="DJ1990" s="76"/>
      <c r="DK1990" s="76"/>
      <c r="DL1990" s="76"/>
    </row>
    <row r="1991" spans="1:116" x14ac:dyDescent="0.35">
      <c r="B1991" t="s">
        <v>332</v>
      </c>
      <c r="D1991" t="s">
        <v>546</v>
      </c>
      <c r="E1991" s="8" t="str">
        <f>ROW()&amp;" "&amp;D1991</f>
        <v>1991 SEASON QUARTER-TV-V</v>
      </c>
      <c r="G1991" s="145" t="s">
        <v>62</v>
      </c>
      <c r="H1991" s="27"/>
      <c r="I1991" s="78"/>
      <c r="J1991" s="78"/>
      <c r="K1991" s="33"/>
      <c r="L1991" s="33"/>
      <c r="M1991" s="33"/>
      <c r="N1991" s="33"/>
      <c r="O1991" s="33"/>
      <c r="P1991" s="33"/>
      <c r="R1991" s="33"/>
      <c r="S1991" s="80"/>
      <c r="T1991" s="80"/>
      <c r="U1991" s="80"/>
      <c r="V1991" s="80"/>
      <c r="W1991" s="80"/>
      <c r="X1991" s="80"/>
      <c r="Y1991" s="80"/>
      <c r="Z1991" s="80"/>
      <c r="AA1991" s="80"/>
      <c r="AB1991" s="80"/>
      <c r="AC1991" s="80"/>
      <c r="AD1991" s="80"/>
      <c r="AE1991" s="80"/>
      <c r="AF1991" s="80"/>
      <c r="AG1991" s="80"/>
      <c r="AH1991" s="80"/>
      <c r="AI1991" s="80"/>
      <c r="AJ1991" s="80"/>
      <c r="AK1991" s="80"/>
      <c r="AL1991" s="80"/>
      <c r="AM1991" s="80"/>
      <c r="AN1991" s="80"/>
      <c r="AO1991" s="80"/>
      <c r="AP1991" s="80"/>
      <c r="AQ1991" s="80"/>
      <c r="AR1991" s="80"/>
      <c r="AS1991" s="80"/>
      <c r="AT1991" s="80"/>
      <c r="AU1991" s="80"/>
      <c r="AV1991" s="80"/>
      <c r="AW1991" s="80"/>
      <c r="AX1991" s="80"/>
      <c r="AY1991" s="80"/>
      <c r="AZ1991" s="80"/>
      <c r="BA1991" s="80"/>
      <c r="BB1991" s="80"/>
      <c r="BC1991" s="80"/>
      <c r="BD1991" s="80"/>
      <c r="BE1991" s="80"/>
      <c r="BF1991" s="80"/>
      <c r="BG1991" s="80"/>
      <c r="BH1991" s="80"/>
      <c r="BI1991" s="80"/>
      <c r="BJ1991" s="80"/>
      <c r="BK1991" s="80"/>
      <c r="BL1991" s="80"/>
      <c r="BM1991" s="80"/>
      <c r="BN1991" s="80"/>
      <c r="BO1991" s="80"/>
      <c r="BP1991" s="80"/>
      <c r="BQ1991" s="80"/>
      <c r="BR1991" s="80"/>
      <c r="BS1991" s="80"/>
      <c r="BT1991" s="80"/>
      <c r="BU1991" s="80"/>
      <c r="BV1991" s="80"/>
      <c r="BW1991" s="80"/>
      <c r="BX1991" s="80"/>
      <c r="BY1991" s="80"/>
      <c r="BZ1991" s="80"/>
      <c r="CA1991" s="80"/>
      <c r="CB1991" s="80"/>
      <c r="CC1991" s="80"/>
      <c r="CD1991" s="80"/>
      <c r="CE1991" s="80"/>
      <c r="CF1991" s="80"/>
      <c r="CG1991" s="80"/>
      <c r="CH1991" s="80"/>
      <c r="CI1991" s="80"/>
      <c r="CJ1991" s="80"/>
      <c r="CK1991" s="80"/>
      <c r="CL1991" s="80"/>
      <c r="CN1991" s="78"/>
      <c r="CO1991" s="77"/>
      <c r="CP1991" s="77"/>
      <c r="CQ1991" s="77"/>
      <c r="CR1991" s="77"/>
      <c r="CS1991" s="77"/>
      <c r="CT1991" s="77"/>
      <c r="CU1991" s="77"/>
      <c r="CV1991" s="77"/>
      <c r="CW1991" s="77"/>
      <c r="CX1991" s="77"/>
      <c r="CY1991" s="77"/>
      <c r="CZ1991" s="77"/>
      <c r="DA1991" s="77"/>
      <c r="DB1991" s="77"/>
      <c r="DC1991" s="77"/>
      <c r="DD1991" s="77"/>
      <c r="DE1991" s="77"/>
      <c r="DF1991" s="77"/>
      <c r="DG1991" s="77"/>
      <c r="DH1991" s="77"/>
      <c r="DI1991" s="77"/>
      <c r="DJ1991" s="77"/>
      <c r="DK1991" s="77"/>
      <c r="DL1991" s="77"/>
    </row>
    <row r="1992" spans="1:116" x14ac:dyDescent="0.35">
      <c r="B1992" t="s">
        <v>332</v>
      </c>
      <c r="D1992" t="s">
        <v>546</v>
      </c>
      <c r="E1992" s="8" t="str">
        <f t="shared" ref="E1992:E1997" si="3236">ROW()&amp;" "&amp;D1992</f>
        <v>1992 SEASON QUARTER-TV-V</v>
      </c>
      <c r="G1992" s="136" t="str">
        <f t="shared" ref="G1992:G1999" si="3237">G1974</f>
        <v>Surgical procedures</v>
      </c>
      <c r="H1992" s="27"/>
      <c r="I1992" s="78"/>
      <c r="J1992" s="78"/>
      <c r="K1992" s="33"/>
      <c r="L1992" s="33"/>
      <c r="M1992" s="33"/>
      <c r="N1992" s="33"/>
      <c r="O1992" s="33"/>
      <c r="P1992" s="33"/>
      <c r="R1992" s="33"/>
      <c r="S1992" s="1"/>
      <c r="T1992" s="80"/>
      <c r="U1992" s="80"/>
      <c r="V1992" s="80"/>
      <c r="W1992" s="80"/>
      <c r="X1992" s="80"/>
      <c r="Y1992" s="80"/>
      <c r="Z1992" s="80"/>
      <c r="AA1992" s="80"/>
      <c r="AB1992" s="80"/>
      <c r="AC1992" s="80"/>
      <c r="AD1992" s="80"/>
      <c r="AE1992" s="80"/>
      <c r="AF1992" s="80"/>
      <c r="AG1992" s="80"/>
      <c r="AH1992" s="80"/>
      <c r="AI1992" s="80"/>
      <c r="AJ1992" s="80"/>
      <c r="AK1992" s="80"/>
      <c r="AL1992" s="80"/>
      <c r="AM1992" s="80"/>
      <c r="AN1992" s="80"/>
      <c r="AO1992" s="80"/>
      <c r="AP1992" s="80"/>
      <c r="AQ1992" s="80"/>
      <c r="AR1992" s="80"/>
      <c r="AS1992" s="80"/>
      <c r="AT1992" s="80"/>
      <c r="AU1992" s="80"/>
      <c r="AV1992" s="80"/>
      <c r="AW1992" s="80"/>
      <c r="AX1992" s="80"/>
      <c r="AY1992" s="80"/>
      <c r="AZ1992" s="80"/>
      <c r="BA1992" s="80"/>
      <c r="BB1992" s="80"/>
      <c r="BC1992" s="80"/>
      <c r="BD1992" s="80"/>
      <c r="BE1992" s="80"/>
      <c r="BF1992" s="80"/>
      <c r="BG1992" s="80"/>
      <c r="BH1992" s="80"/>
      <c r="BI1992" s="80"/>
      <c r="BJ1992" s="80"/>
      <c r="BK1992" s="80"/>
      <c r="BL1992" s="80"/>
      <c r="BM1992" s="80"/>
      <c r="BN1992" s="80"/>
      <c r="BO1992" s="80"/>
      <c r="BP1992" s="80"/>
      <c r="BQ1992" s="80"/>
      <c r="BR1992" s="80"/>
      <c r="BS1992" s="80"/>
      <c r="BT1992" s="80"/>
      <c r="BU1992" s="80"/>
      <c r="BV1992" s="80"/>
      <c r="BW1992" s="80"/>
      <c r="BX1992" s="80"/>
      <c r="BY1992" s="80"/>
      <c r="BZ1992" s="80"/>
      <c r="CA1992" s="80"/>
      <c r="CB1992" s="80"/>
      <c r="CC1992" s="80"/>
      <c r="CD1992" s="80"/>
      <c r="CE1992" s="80"/>
      <c r="CF1992" s="80"/>
      <c r="CG1992" s="80"/>
      <c r="CH1992" s="80"/>
      <c r="CI1992" s="80"/>
      <c r="CJ1992" s="80"/>
      <c r="CK1992" s="80"/>
      <c r="CL1992" s="80"/>
      <c r="CN1992" s="80">
        <f t="shared" ref="CN1992" si="3238">CN1974</f>
        <v>0</v>
      </c>
      <c r="CO1992" s="4" t="str">
        <f>ADDRESS(ROW(CO1982),COLUMN(CO1982),2)</f>
        <v>CO$1982</v>
      </c>
      <c r="CP1992" s="4" t="str">
        <f t="shared" ref="CP1992:DL1992" si="3239">ADDRESS(ROW(CP1982),COLUMN(CP1982),2)</f>
        <v>CP$1982</v>
      </c>
      <c r="CQ1992" s="4" t="str">
        <f t="shared" si="3239"/>
        <v>CQ$1982</v>
      </c>
      <c r="CR1992" s="4" t="str">
        <f t="shared" si="3239"/>
        <v>CR$1982</v>
      </c>
      <c r="CS1992" s="4" t="str">
        <f t="shared" si="3239"/>
        <v>CS$1982</v>
      </c>
      <c r="CT1992" s="4" t="str">
        <f t="shared" si="3239"/>
        <v>CT$1982</v>
      </c>
      <c r="CU1992" s="4" t="str">
        <f t="shared" si="3239"/>
        <v>CU$1982</v>
      </c>
      <c r="CV1992" s="4" t="str">
        <f t="shared" si="3239"/>
        <v>CV$1982</v>
      </c>
      <c r="CW1992" s="4" t="str">
        <f t="shared" si="3239"/>
        <v>CW$1982</v>
      </c>
      <c r="CX1992" s="4" t="str">
        <f t="shared" si="3239"/>
        <v>CX$1982</v>
      </c>
      <c r="CY1992" s="4" t="str">
        <f t="shared" si="3239"/>
        <v>CY$1982</v>
      </c>
      <c r="CZ1992" s="4" t="str">
        <f t="shared" si="3239"/>
        <v>CZ$1982</v>
      </c>
      <c r="DA1992" s="4" t="str">
        <f t="shared" si="3239"/>
        <v>DA$1982</v>
      </c>
      <c r="DB1992" s="4" t="str">
        <f t="shared" si="3239"/>
        <v>DB$1982</v>
      </c>
      <c r="DC1992" s="4" t="str">
        <f t="shared" si="3239"/>
        <v>DC$1982</v>
      </c>
      <c r="DD1992" s="4" t="str">
        <f t="shared" si="3239"/>
        <v>DD$1982</v>
      </c>
      <c r="DE1992" s="4" t="str">
        <f t="shared" si="3239"/>
        <v>DE$1982</v>
      </c>
      <c r="DF1992" s="4" t="str">
        <f t="shared" si="3239"/>
        <v>DF$1982</v>
      </c>
      <c r="DG1992" s="4" t="str">
        <f t="shared" si="3239"/>
        <v>DG$1982</v>
      </c>
      <c r="DH1992" s="4" t="str">
        <f t="shared" si="3239"/>
        <v>DH$1982</v>
      </c>
      <c r="DI1992" s="4" t="str">
        <f t="shared" si="3239"/>
        <v>DI$1982</v>
      </c>
      <c r="DJ1992" s="4" t="str">
        <f t="shared" si="3239"/>
        <v>DJ$1982</v>
      </c>
      <c r="DK1992" s="4" t="str">
        <f t="shared" si="3239"/>
        <v>DK$1982</v>
      </c>
      <c r="DL1992" s="4" t="str">
        <f t="shared" si="3239"/>
        <v>DL$1982</v>
      </c>
    </row>
    <row r="1993" spans="1:116" x14ac:dyDescent="0.35">
      <c r="B1993" t="s">
        <v>332</v>
      </c>
      <c r="D1993" t="s">
        <v>546</v>
      </c>
      <c r="E1993" s="8" t="str">
        <f t="shared" si="3236"/>
        <v>1993 SEASON QUARTER-TV-V</v>
      </c>
      <c r="G1993" s="136" t="str">
        <f t="shared" si="3237"/>
        <v>procedure</v>
      </c>
      <c r="K1993" s="53"/>
      <c r="L1993" s="53"/>
      <c r="M1993" s="53"/>
      <c r="N1993" s="53"/>
      <c r="O1993" s="53"/>
      <c r="P1993" s="53"/>
      <c r="R1993" s="24"/>
      <c r="S1993" s="80"/>
      <c r="T1993" s="80"/>
      <c r="U1993" s="80"/>
      <c r="V1993" s="80"/>
      <c r="W1993" s="80"/>
      <c r="X1993" s="80"/>
      <c r="Y1993" s="80"/>
      <c r="Z1993" s="80"/>
      <c r="AA1993" s="80"/>
      <c r="AB1993" s="80"/>
      <c r="AC1993" s="80"/>
      <c r="AD1993" s="80"/>
      <c r="AE1993" s="80"/>
      <c r="AF1993" s="80"/>
      <c r="AG1993" s="80"/>
      <c r="AH1993" s="80"/>
      <c r="AI1993" s="80"/>
      <c r="AJ1993" s="80"/>
      <c r="AK1993" s="80"/>
      <c r="AL1993" s="80"/>
      <c r="AM1993" s="80"/>
      <c r="AN1993" s="80"/>
      <c r="AO1993" s="80"/>
      <c r="AP1993" s="80"/>
      <c r="AQ1993" s="80"/>
      <c r="AR1993" s="80"/>
      <c r="AS1993" s="80"/>
      <c r="AT1993" s="80"/>
      <c r="AU1993" s="80"/>
      <c r="AV1993" s="80"/>
      <c r="AW1993" s="80"/>
      <c r="AX1993" s="80"/>
      <c r="AY1993" s="80"/>
      <c r="AZ1993" s="80"/>
      <c r="BA1993" s="80"/>
      <c r="BB1993" s="80"/>
      <c r="BC1993" s="80"/>
      <c r="BD1993" s="80"/>
      <c r="BE1993" s="80"/>
      <c r="BF1993" s="80"/>
      <c r="BG1993" s="80"/>
      <c r="BH1993" s="80"/>
      <c r="BI1993" s="80"/>
      <c r="BJ1993" s="80"/>
      <c r="BK1993" s="80"/>
      <c r="BL1993" s="80"/>
      <c r="BM1993" s="80"/>
      <c r="BN1993" s="80"/>
      <c r="BO1993" s="80"/>
      <c r="BP1993" s="80"/>
      <c r="BQ1993" s="80"/>
      <c r="BR1993" s="80"/>
      <c r="BS1993" s="80"/>
      <c r="BT1993" s="80"/>
      <c r="BU1993" s="80"/>
      <c r="BV1993" s="80"/>
      <c r="BW1993" s="80"/>
      <c r="BX1993" s="80"/>
      <c r="BY1993" s="80"/>
      <c r="BZ1993" s="80"/>
      <c r="CA1993" s="80"/>
      <c r="CB1993" s="80"/>
      <c r="CC1993" s="80"/>
      <c r="CD1993" s="80"/>
      <c r="CE1993" s="80"/>
      <c r="CF1993" s="80"/>
      <c r="CG1993" s="80"/>
      <c r="CH1993" s="80"/>
      <c r="CI1993" s="80"/>
      <c r="CJ1993" s="80"/>
      <c r="CK1993" s="80"/>
      <c r="CL1993" s="80"/>
      <c r="CN1993" s="80">
        <f t="shared" ref="CN1993:DL1993" si="3240">CN1975</f>
        <v>0</v>
      </c>
      <c r="CO1993" s="80" t="str">
        <f t="shared" si="3240"/>
        <v>CO$17</v>
      </c>
      <c r="CP1993" s="80" t="str">
        <f t="shared" si="3240"/>
        <v>CP$17</v>
      </c>
      <c r="CQ1993" s="80" t="str">
        <f t="shared" si="3240"/>
        <v>CQ$17</v>
      </c>
      <c r="CR1993" s="80" t="str">
        <f t="shared" si="3240"/>
        <v>CR$17</v>
      </c>
      <c r="CS1993" s="80" t="str">
        <f t="shared" si="3240"/>
        <v>CS$17</v>
      </c>
      <c r="CT1993" s="80" t="str">
        <f t="shared" si="3240"/>
        <v>CT$17</v>
      </c>
      <c r="CU1993" s="80" t="str">
        <f t="shared" si="3240"/>
        <v>CU$17</v>
      </c>
      <c r="CV1993" s="80" t="str">
        <f t="shared" si="3240"/>
        <v>CV$17</v>
      </c>
      <c r="CW1993" s="80" t="str">
        <f t="shared" si="3240"/>
        <v>CW$17</v>
      </c>
      <c r="CX1993" s="80" t="str">
        <f t="shared" si="3240"/>
        <v>CX$17</v>
      </c>
      <c r="CY1993" s="80" t="str">
        <f t="shared" si="3240"/>
        <v>CY$17</v>
      </c>
      <c r="CZ1993" s="80" t="str">
        <f t="shared" si="3240"/>
        <v>CZ$17</v>
      </c>
      <c r="DA1993" s="80" t="str">
        <f t="shared" si="3240"/>
        <v>DA$17</v>
      </c>
      <c r="DB1993" s="80" t="str">
        <f t="shared" si="3240"/>
        <v>DB$17</v>
      </c>
      <c r="DC1993" s="80" t="str">
        <f t="shared" si="3240"/>
        <v>DC$17</v>
      </c>
      <c r="DD1993" s="80" t="str">
        <f t="shared" si="3240"/>
        <v>DD$17</v>
      </c>
      <c r="DE1993" s="80" t="str">
        <f t="shared" si="3240"/>
        <v>DE$17</v>
      </c>
      <c r="DF1993" s="80" t="str">
        <f t="shared" si="3240"/>
        <v>DF$17</v>
      </c>
      <c r="DG1993" s="80" t="str">
        <f t="shared" si="3240"/>
        <v>DG$17</v>
      </c>
      <c r="DH1993" s="80" t="str">
        <f t="shared" si="3240"/>
        <v>DH$17</v>
      </c>
      <c r="DI1993" s="80" t="str">
        <f t="shared" si="3240"/>
        <v>DI$17</v>
      </c>
      <c r="DJ1993" s="80" t="str">
        <f t="shared" si="3240"/>
        <v>DJ$17</v>
      </c>
      <c r="DK1993" s="80" t="str">
        <f t="shared" si="3240"/>
        <v>DK$17</v>
      </c>
      <c r="DL1993" s="80" t="str">
        <f t="shared" si="3240"/>
        <v>DL$17</v>
      </c>
    </row>
    <row r="1994" spans="1:116" x14ac:dyDescent="0.35">
      <c r="B1994" t="s">
        <v>332</v>
      </c>
      <c r="D1994" t="s">
        <v>546</v>
      </c>
      <c r="E1994" s="8" t="str">
        <f t="shared" si="3236"/>
        <v>1994 SEASON QUARTER-TV-V</v>
      </c>
      <c r="G1994" s="136" t="str">
        <f t="shared" si="3237"/>
        <v>Primary revenue driver</v>
      </c>
      <c r="H1994" s="12"/>
      <c r="I1994" s="60"/>
      <c r="J1994" s="60"/>
      <c r="K1994" s="15"/>
      <c r="L1994" s="15"/>
      <c r="M1994" s="15"/>
      <c r="N1994" s="15"/>
      <c r="O1994" s="15"/>
      <c r="P1994" s="15"/>
      <c r="R1994" s="15"/>
      <c r="S1994" s="80"/>
      <c r="T1994" s="80"/>
      <c r="U1994" s="80"/>
      <c r="V1994" s="80"/>
      <c r="W1994" s="80"/>
      <c r="X1994" s="80"/>
      <c r="Y1994" s="80"/>
      <c r="Z1994" s="80"/>
      <c r="AA1994" s="80"/>
      <c r="AB1994" s="80"/>
      <c r="AC1994" s="80"/>
      <c r="AD1994" s="80"/>
      <c r="AE1994" s="80"/>
      <c r="AF1994" s="80"/>
      <c r="AG1994" s="80"/>
      <c r="AH1994" s="80"/>
      <c r="AI1994" s="80"/>
      <c r="AJ1994" s="80"/>
      <c r="AK1994" s="80"/>
      <c r="AL1994" s="80"/>
      <c r="AM1994" s="80"/>
      <c r="AN1994" s="80"/>
      <c r="AO1994" s="80"/>
      <c r="AP1994" s="80"/>
      <c r="AQ1994" s="80"/>
      <c r="AR1994" s="80"/>
      <c r="AS1994" s="80"/>
      <c r="AT1994" s="80"/>
      <c r="AU1994" s="80"/>
      <c r="AV1994" s="80"/>
      <c r="AW1994" s="80"/>
      <c r="AX1994" s="80"/>
      <c r="AY1994" s="80"/>
      <c r="AZ1994" s="80"/>
      <c r="BA1994" s="80"/>
      <c r="BB1994" s="80"/>
      <c r="BC1994" s="80"/>
      <c r="BD1994" s="80"/>
      <c r="BE1994" s="80"/>
      <c r="BF1994" s="80"/>
      <c r="BG1994" s="80"/>
      <c r="BH1994" s="80"/>
      <c r="BI1994" s="80"/>
      <c r="BJ1994" s="80"/>
      <c r="BK1994" s="80"/>
      <c r="BL1994" s="80"/>
      <c r="BM1994" s="80"/>
      <c r="BN1994" s="80"/>
      <c r="BO1994" s="80"/>
      <c r="BP1994" s="80"/>
      <c r="BQ1994" s="80"/>
      <c r="BR1994" s="80"/>
      <c r="BS1994" s="80"/>
      <c r="BT1994" s="80"/>
      <c r="BU1994" s="80"/>
      <c r="BV1994" s="80"/>
      <c r="BW1994" s="80"/>
      <c r="BX1994" s="80"/>
      <c r="BY1994" s="80"/>
      <c r="BZ1994" s="80"/>
      <c r="CA1994" s="80"/>
      <c r="CB1994" s="80"/>
      <c r="CC1994" s="80"/>
      <c r="CD1994" s="80"/>
      <c r="CE1994" s="80"/>
      <c r="CF1994" s="80"/>
      <c r="CG1994" s="80"/>
      <c r="CH1994" s="80"/>
      <c r="CI1994" s="80"/>
      <c r="CJ1994" s="80"/>
      <c r="CK1994" s="80"/>
      <c r="CL1994" s="80"/>
      <c r="CN1994" s="80"/>
      <c r="CO1994" s="80"/>
      <c r="CP1994" s="80"/>
      <c r="CQ1994" s="80"/>
      <c r="CR1994" s="80"/>
      <c r="CS1994" s="80"/>
      <c r="CT1994" s="80"/>
      <c r="CU1994" s="80"/>
      <c r="CV1994" s="80"/>
      <c r="CW1994" s="80"/>
      <c r="CX1994" s="80"/>
      <c r="CY1994" s="80"/>
      <c r="CZ1994" s="80"/>
      <c r="DA1994" s="80"/>
      <c r="DB1994" s="80"/>
      <c r="DC1994" s="80"/>
      <c r="DD1994" s="80"/>
      <c r="DE1994" s="80"/>
      <c r="DF1994" s="80"/>
      <c r="DG1994" s="80"/>
      <c r="DH1994" s="80"/>
      <c r="DI1994" s="80"/>
      <c r="DJ1994" s="80"/>
      <c r="DK1994" s="80"/>
      <c r="DL1994" s="80"/>
    </row>
    <row r="1995" spans="1:116" x14ac:dyDescent="0.35">
      <c r="B1995" t="s">
        <v>332</v>
      </c>
      <c r="D1995" t="s">
        <v>546</v>
      </c>
      <c r="E1995" s="8" t="str">
        <f t="shared" si="3236"/>
        <v>1995 SEASON QUARTER-TV-V</v>
      </c>
      <c r="G1995" s="136" t="str">
        <f t="shared" si="3237"/>
        <v>Primary volume driver</v>
      </c>
      <c r="H1995" s="12"/>
      <c r="I1995" s="60"/>
      <c r="J1995" s="60"/>
      <c r="K1995" s="15"/>
      <c r="L1995" s="15"/>
      <c r="M1995" s="15"/>
      <c r="N1995" s="15"/>
      <c r="O1995" s="15"/>
      <c r="P1995" s="15"/>
      <c r="R1995" s="15"/>
      <c r="S1995" s="76"/>
      <c r="T1995" s="76"/>
      <c r="U1995" s="76"/>
      <c r="V1995" s="76"/>
      <c r="W1995" s="76"/>
      <c r="X1995" s="76"/>
      <c r="Y1995" s="76"/>
      <c r="Z1995" s="76"/>
      <c r="AA1995" s="76"/>
      <c r="AB1995" s="76"/>
      <c r="AC1995" s="76"/>
      <c r="AD1995" s="76"/>
      <c r="AE1995" s="76"/>
      <c r="AF1995" s="76"/>
      <c r="AG1995" s="76"/>
      <c r="AH1995" s="76"/>
      <c r="AI1995" s="76"/>
      <c r="AJ1995" s="76"/>
      <c r="AK1995" s="76"/>
      <c r="AL1995" s="76"/>
      <c r="AM1995" s="76"/>
      <c r="AN1995" s="76"/>
      <c r="AO1995" s="76"/>
      <c r="AP1995" s="76"/>
      <c r="AQ1995" s="76"/>
      <c r="AR1995" s="76"/>
      <c r="AS1995" s="76"/>
      <c r="AT1995" s="76"/>
      <c r="AU1995" s="76"/>
      <c r="AV1995" s="76"/>
      <c r="AW1995" s="76"/>
      <c r="AX1995" s="76"/>
      <c r="AY1995" s="76"/>
      <c r="AZ1995" s="76"/>
      <c r="BA1995" s="76"/>
      <c r="BB1995" s="76"/>
      <c r="BC1995" s="76"/>
      <c r="BD1995" s="76"/>
      <c r="BE1995" s="76"/>
      <c r="BF1995" s="76"/>
      <c r="BG1995" s="76"/>
      <c r="BH1995" s="76"/>
      <c r="BI1995" s="76"/>
      <c r="BJ1995" s="76"/>
      <c r="BK1995" s="76"/>
      <c r="BL1995" s="76"/>
      <c r="BM1995" s="76"/>
      <c r="BN1995" s="76"/>
      <c r="BO1995" s="76"/>
      <c r="BP1995" s="76"/>
      <c r="BQ1995" s="76"/>
      <c r="BR1995" s="76"/>
      <c r="BS1995" s="76"/>
      <c r="BT1995" s="76"/>
      <c r="BU1995" s="76"/>
      <c r="BV1995" s="76"/>
      <c r="BW1995" s="76"/>
      <c r="BX1995" s="76"/>
      <c r="BY1995" s="76"/>
      <c r="BZ1995" s="76"/>
      <c r="CA1995" s="76"/>
      <c r="CB1995" s="76"/>
      <c r="CC1995" s="76"/>
      <c r="CD1995" s="76"/>
      <c r="CE1995" s="76"/>
      <c r="CF1995" s="76"/>
      <c r="CG1995" s="76"/>
      <c r="CH1995" s="76"/>
      <c r="CI1995" s="76"/>
      <c r="CJ1995" s="76"/>
      <c r="CK1995" s="76"/>
      <c r="CL1995" s="76"/>
      <c r="CN1995" s="76"/>
      <c r="CO1995" s="76"/>
      <c r="CP1995" s="76"/>
      <c r="CQ1995" s="76"/>
      <c r="CR1995" s="76"/>
      <c r="CS1995" s="76"/>
      <c r="CT1995" s="76"/>
      <c r="CU1995" s="76"/>
      <c r="CV1995" s="76"/>
      <c r="CW1995" s="76"/>
      <c r="CX1995" s="76"/>
      <c r="CY1995" s="76"/>
      <c r="CZ1995" s="76"/>
      <c r="DA1995" s="76"/>
      <c r="DB1995" s="76"/>
      <c r="DC1995" s="76"/>
      <c r="DD1995" s="76"/>
      <c r="DE1995" s="76"/>
      <c r="DF1995" s="76"/>
      <c r="DG1995" s="76"/>
      <c r="DH1995" s="76"/>
      <c r="DI1995" s="76"/>
      <c r="DJ1995" s="76"/>
      <c r="DK1995" s="76"/>
      <c r="DL1995" s="76"/>
    </row>
    <row r="1996" spans="1:116" x14ac:dyDescent="0.35">
      <c r="B1996" t="s">
        <v>332</v>
      </c>
      <c r="D1996" t="s">
        <v>546</v>
      </c>
      <c r="E1996" s="8" t="str">
        <f t="shared" si="3236"/>
        <v>1996 SEASON QUARTER-TV-V</v>
      </c>
      <c r="G1996" s="136" t="str">
        <f t="shared" si="3237"/>
        <v>(Secondary label)</v>
      </c>
      <c r="H1996" s="12"/>
      <c r="I1996" s="60"/>
      <c r="J1996" s="60"/>
      <c r="K1996" s="15"/>
      <c r="L1996" s="15"/>
      <c r="M1996" s="15"/>
      <c r="N1996" s="15"/>
      <c r="O1996" s="15"/>
      <c r="P1996" s="15"/>
      <c r="R1996" s="15"/>
      <c r="S1996" s="80"/>
      <c r="T1996" s="80"/>
      <c r="U1996" s="80"/>
      <c r="V1996" s="80"/>
      <c r="W1996" s="80"/>
      <c r="X1996" s="80"/>
      <c r="Y1996" s="80"/>
      <c r="Z1996" s="80"/>
      <c r="AA1996" s="80"/>
      <c r="AB1996" s="80"/>
      <c r="AC1996" s="80"/>
      <c r="AD1996" s="80"/>
      <c r="AE1996" s="80"/>
      <c r="AF1996" s="80"/>
      <c r="AG1996" s="80"/>
      <c r="AH1996" s="80"/>
      <c r="AI1996" s="80"/>
      <c r="AJ1996" s="80"/>
      <c r="AK1996" s="80"/>
      <c r="AL1996" s="80"/>
      <c r="AM1996" s="80"/>
      <c r="AN1996" s="80"/>
      <c r="AO1996" s="80"/>
      <c r="AP1996" s="80"/>
      <c r="AQ1996" s="80"/>
      <c r="AR1996" s="80"/>
      <c r="AS1996" s="80"/>
      <c r="AT1996" s="80"/>
      <c r="AU1996" s="80"/>
      <c r="AV1996" s="80"/>
      <c r="AW1996" s="80"/>
      <c r="AX1996" s="80"/>
      <c r="AY1996" s="80"/>
      <c r="AZ1996" s="80"/>
      <c r="BA1996" s="80"/>
      <c r="BB1996" s="80"/>
      <c r="BC1996" s="80"/>
      <c r="BD1996" s="80"/>
      <c r="BE1996" s="80"/>
      <c r="BF1996" s="80"/>
      <c r="BG1996" s="80"/>
      <c r="BH1996" s="80"/>
      <c r="BI1996" s="80"/>
      <c r="BJ1996" s="80"/>
      <c r="BK1996" s="80"/>
      <c r="BL1996" s="80"/>
      <c r="BM1996" s="80"/>
      <c r="BN1996" s="80"/>
      <c r="BO1996" s="80"/>
      <c r="BP1996" s="80"/>
      <c r="BQ1996" s="80"/>
      <c r="BR1996" s="80"/>
      <c r="BS1996" s="80"/>
      <c r="BT1996" s="80"/>
      <c r="BU1996" s="80"/>
      <c r="BV1996" s="80"/>
      <c r="BW1996" s="80"/>
      <c r="BX1996" s="80"/>
      <c r="BY1996" s="80"/>
      <c r="BZ1996" s="80"/>
      <c r="CA1996" s="80"/>
      <c r="CB1996" s="80"/>
      <c r="CC1996" s="80"/>
      <c r="CD1996" s="80"/>
      <c r="CE1996" s="80"/>
      <c r="CF1996" s="80"/>
      <c r="CG1996" s="80"/>
      <c r="CH1996" s="80"/>
      <c r="CI1996" s="80"/>
      <c r="CJ1996" s="80"/>
      <c r="CK1996" s="80"/>
      <c r="CL1996" s="80"/>
      <c r="CN1996" s="80">
        <f t="shared" ref="CN1996:DL1996" si="3241">CN1978</f>
        <v>0</v>
      </c>
      <c r="CO1996" s="80" t="str">
        <f t="shared" si="3241"/>
        <v>CO$18</v>
      </c>
      <c r="CP1996" s="80" t="str">
        <f t="shared" si="3241"/>
        <v>CP$18</v>
      </c>
      <c r="CQ1996" s="80" t="str">
        <f t="shared" si="3241"/>
        <v>CQ$18</v>
      </c>
      <c r="CR1996" s="80" t="str">
        <f t="shared" si="3241"/>
        <v>CR$18</v>
      </c>
      <c r="CS1996" s="80" t="str">
        <f t="shared" si="3241"/>
        <v>CS$18</v>
      </c>
      <c r="CT1996" s="80" t="str">
        <f t="shared" si="3241"/>
        <v>CT$18</v>
      </c>
      <c r="CU1996" s="80" t="str">
        <f t="shared" si="3241"/>
        <v>CU$18</v>
      </c>
      <c r="CV1996" s="80" t="str">
        <f t="shared" si="3241"/>
        <v>CV$18</v>
      </c>
      <c r="CW1996" s="80" t="str">
        <f t="shared" si="3241"/>
        <v>CW$18</v>
      </c>
      <c r="CX1996" s="80" t="str">
        <f t="shared" si="3241"/>
        <v>CX$18</v>
      </c>
      <c r="CY1996" s="80" t="str">
        <f t="shared" si="3241"/>
        <v>CY$18</v>
      </c>
      <c r="CZ1996" s="80" t="str">
        <f t="shared" si="3241"/>
        <v>CZ$18</v>
      </c>
      <c r="DA1996" s="80" t="str">
        <f t="shared" si="3241"/>
        <v>DA$18</v>
      </c>
      <c r="DB1996" s="80" t="str">
        <f t="shared" si="3241"/>
        <v>DB$18</v>
      </c>
      <c r="DC1996" s="80" t="str">
        <f t="shared" si="3241"/>
        <v>DC$18</v>
      </c>
      <c r="DD1996" s="80" t="str">
        <f t="shared" si="3241"/>
        <v>DD$18</v>
      </c>
      <c r="DE1996" s="80" t="str">
        <f t="shared" si="3241"/>
        <v>DE$18</v>
      </c>
      <c r="DF1996" s="80" t="str">
        <f t="shared" si="3241"/>
        <v>DF$18</v>
      </c>
      <c r="DG1996" s="80" t="str">
        <f t="shared" si="3241"/>
        <v>DG$18</v>
      </c>
      <c r="DH1996" s="80" t="str">
        <f t="shared" si="3241"/>
        <v>DH$18</v>
      </c>
      <c r="DI1996" s="80" t="str">
        <f t="shared" si="3241"/>
        <v>DI$18</v>
      </c>
      <c r="DJ1996" s="80" t="str">
        <f t="shared" si="3241"/>
        <v>DJ$18</v>
      </c>
      <c r="DK1996" s="80" t="str">
        <f t="shared" si="3241"/>
        <v>DK$18</v>
      </c>
      <c r="DL1996" s="80" t="str">
        <f t="shared" si="3241"/>
        <v>DL$18</v>
      </c>
    </row>
    <row r="1997" spans="1:116" x14ac:dyDescent="0.35">
      <c r="B1997" t="s">
        <v>332</v>
      </c>
      <c r="D1997" t="s">
        <v>546</v>
      </c>
      <c r="E1997" s="8" t="str">
        <f t="shared" si="3236"/>
        <v>1997 SEASON QUARTER-TV-V</v>
      </c>
      <c r="G1997" s="136" t="str">
        <f t="shared" si="3237"/>
        <v xml:space="preserve">secondary unit </v>
      </c>
      <c r="H1997" s="12"/>
      <c r="I1997" s="60"/>
      <c r="J1997" s="60"/>
      <c r="K1997" s="15"/>
      <c r="L1997" s="15"/>
      <c r="M1997" s="15"/>
      <c r="N1997" s="15"/>
      <c r="O1997" s="15"/>
      <c r="P1997" s="15"/>
      <c r="R1997" s="15"/>
      <c r="S1997" s="80"/>
      <c r="T1997" s="80"/>
      <c r="U1997" s="80"/>
      <c r="V1997" s="80"/>
      <c r="W1997" s="80"/>
      <c r="X1997" s="80"/>
      <c r="Y1997" s="80"/>
      <c r="Z1997" s="80"/>
      <c r="AA1997" s="80"/>
      <c r="AB1997" s="80"/>
      <c r="AC1997" s="80"/>
      <c r="AD1997" s="80"/>
      <c r="AE1997" s="80"/>
      <c r="AF1997" s="80"/>
      <c r="AG1997" s="80"/>
      <c r="AH1997" s="80"/>
      <c r="AI1997" s="80"/>
      <c r="AJ1997" s="80"/>
      <c r="AK1997" s="80"/>
      <c r="AL1997" s="80"/>
      <c r="AM1997" s="80"/>
      <c r="AN1997" s="80"/>
      <c r="AO1997" s="80"/>
      <c r="AP1997" s="80"/>
      <c r="AQ1997" s="80"/>
      <c r="AR1997" s="80"/>
      <c r="AS1997" s="80"/>
      <c r="AT1997" s="80"/>
      <c r="AU1997" s="80"/>
      <c r="AV1997" s="80"/>
      <c r="AW1997" s="80"/>
      <c r="AX1997" s="80"/>
      <c r="AY1997" s="80"/>
      <c r="AZ1997" s="80"/>
      <c r="BA1997" s="80"/>
      <c r="BB1997" s="80"/>
      <c r="BC1997" s="80"/>
      <c r="BD1997" s="80"/>
      <c r="BE1997" s="80"/>
      <c r="BF1997" s="80"/>
      <c r="BG1997" s="80"/>
      <c r="BH1997" s="80"/>
      <c r="BI1997" s="80"/>
      <c r="BJ1997" s="80"/>
      <c r="BK1997" s="80"/>
      <c r="BL1997" s="80"/>
      <c r="BM1997" s="80"/>
      <c r="BN1997" s="80"/>
      <c r="BO1997" s="80"/>
      <c r="BP1997" s="80"/>
      <c r="BQ1997" s="80"/>
      <c r="BR1997" s="80"/>
      <c r="BS1997" s="80"/>
      <c r="BT1997" s="80"/>
      <c r="BU1997" s="80"/>
      <c r="BV1997" s="80"/>
      <c r="BW1997" s="80"/>
      <c r="BX1997" s="80"/>
      <c r="BY1997" s="80"/>
      <c r="BZ1997" s="80"/>
      <c r="CA1997" s="80"/>
      <c r="CB1997" s="80"/>
      <c r="CC1997" s="80"/>
      <c r="CD1997" s="80"/>
      <c r="CE1997" s="80"/>
      <c r="CF1997" s="80"/>
      <c r="CG1997" s="80"/>
      <c r="CH1997" s="80"/>
      <c r="CI1997" s="80"/>
      <c r="CJ1997" s="80"/>
      <c r="CK1997" s="80"/>
      <c r="CL1997" s="80"/>
      <c r="CN1997" s="80">
        <f t="shared" ref="CN1997:DL1997" si="3242">CN1979</f>
        <v>0</v>
      </c>
      <c r="CO1997" s="80" t="str">
        <f t="shared" si="3242"/>
        <v>CO$19</v>
      </c>
      <c r="CP1997" s="80" t="str">
        <f t="shared" si="3242"/>
        <v>CP$19</v>
      </c>
      <c r="CQ1997" s="80" t="str">
        <f t="shared" si="3242"/>
        <v>CQ$19</v>
      </c>
      <c r="CR1997" s="80" t="str">
        <f t="shared" si="3242"/>
        <v>CR$19</v>
      </c>
      <c r="CS1997" s="80" t="str">
        <f t="shared" si="3242"/>
        <v>CS$19</v>
      </c>
      <c r="CT1997" s="80" t="str">
        <f t="shared" si="3242"/>
        <v>CT$19</v>
      </c>
      <c r="CU1997" s="80" t="str">
        <f t="shared" si="3242"/>
        <v>CU$19</v>
      </c>
      <c r="CV1997" s="80" t="str">
        <f t="shared" si="3242"/>
        <v>CV$19</v>
      </c>
      <c r="CW1997" s="80" t="str">
        <f t="shared" si="3242"/>
        <v>CW$19</v>
      </c>
      <c r="CX1997" s="80" t="str">
        <f t="shared" si="3242"/>
        <v>CX$19</v>
      </c>
      <c r="CY1997" s="80" t="str">
        <f t="shared" si="3242"/>
        <v>CY$19</v>
      </c>
      <c r="CZ1997" s="80" t="str">
        <f t="shared" si="3242"/>
        <v>CZ$19</v>
      </c>
      <c r="DA1997" s="80" t="str">
        <f t="shared" si="3242"/>
        <v>DA$19</v>
      </c>
      <c r="DB1997" s="80" t="str">
        <f t="shared" si="3242"/>
        <v>DB$19</v>
      </c>
      <c r="DC1997" s="80" t="str">
        <f t="shared" si="3242"/>
        <v>DC$19</v>
      </c>
      <c r="DD1997" s="80" t="str">
        <f t="shared" si="3242"/>
        <v>DD$19</v>
      </c>
      <c r="DE1997" s="80" t="str">
        <f t="shared" si="3242"/>
        <v>DE$19</v>
      </c>
      <c r="DF1997" s="80" t="str">
        <f t="shared" si="3242"/>
        <v>DF$19</v>
      </c>
      <c r="DG1997" s="80" t="str">
        <f t="shared" si="3242"/>
        <v>DG$19</v>
      </c>
      <c r="DH1997" s="80" t="str">
        <f t="shared" si="3242"/>
        <v>DH$19</v>
      </c>
      <c r="DI1997" s="80" t="str">
        <f t="shared" si="3242"/>
        <v>DI$19</v>
      </c>
      <c r="DJ1997" s="80" t="str">
        <f t="shared" si="3242"/>
        <v>DJ$19</v>
      </c>
      <c r="DK1997" s="80" t="str">
        <f t="shared" si="3242"/>
        <v>DK$19</v>
      </c>
      <c r="DL1997" s="80" t="str">
        <f t="shared" si="3242"/>
        <v>DL$19</v>
      </c>
    </row>
    <row r="1998" spans="1:116" x14ac:dyDescent="0.35">
      <c r="E1998" s="8"/>
      <c r="G1998" s="136" t="str">
        <f t="shared" si="3237"/>
        <v>Secondary revenue driver</v>
      </c>
      <c r="H1998" s="12"/>
      <c r="I1998" s="60"/>
      <c r="J1998" s="60"/>
      <c r="K1998" s="15"/>
      <c r="L1998" s="15"/>
      <c r="M1998" s="15"/>
      <c r="N1998" s="15"/>
      <c r="O1998" s="15"/>
      <c r="P1998" s="15"/>
      <c r="R1998" s="15"/>
      <c r="S1998" s="80"/>
      <c r="T1998" s="80"/>
      <c r="U1998" s="80"/>
      <c r="V1998" s="80"/>
      <c r="W1998" s="80"/>
      <c r="X1998" s="80"/>
      <c r="Y1998" s="80"/>
      <c r="Z1998" s="80"/>
      <c r="AA1998" s="80"/>
      <c r="AB1998" s="80"/>
      <c r="AC1998" s="80"/>
      <c r="AD1998" s="80"/>
      <c r="AE1998" s="80"/>
      <c r="AF1998" s="80"/>
      <c r="AG1998" s="80"/>
      <c r="AH1998" s="80"/>
      <c r="AI1998" s="80"/>
      <c r="AJ1998" s="80"/>
      <c r="AK1998" s="80"/>
      <c r="AL1998" s="80"/>
      <c r="AM1998" s="80"/>
      <c r="AN1998" s="80"/>
      <c r="AO1998" s="80"/>
      <c r="AP1998" s="80"/>
      <c r="AQ1998" s="80"/>
      <c r="AR1998" s="80"/>
      <c r="AS1998" s="80"/>
      <c r="AT1998" s="80"/>
      <c r="AU1998" s="80"/>
      <c r="AV1998" s="80"/>
      <c r="AW1998" s="80"/>
      <c r="AX1998" s="80"/>
      <c r="AY1998" s="80"/>
      <c r="AZ1998" s="80"/>
      <c r="BA1998" s="80"/>
      <c r="BB1998" s="80"/>
      <c r="BC1998" s="80"/>
      <c r="BD1998" s="80"/>
      <c r="BE1998" s="80"/>
      <c r="BF1998" s="80"/>
      <c r="BG1998" s="80"/>
      <c r="BH1998" s="80"/>
      <c r="BI1998" s="80"/>
      <c r="BJ1998" s="80"/>
      <c r="BK1998" s="80"/>
      <c r="BL1998" s="80"/>
      <c r="BM1998" s="80"/>
      <c r="BN1998" s="80"/>
      <c r="BO1998" s="80"/>
      <c r="BP1998" s="80"/>
      <c r="BQ1998" s="80"/>
      <c r="BR1998" s="80"/>
      <c r="BS1998" s="80"/>
      <c r="BT1998" s="80"/>
      <c r="BU1998" s="80"/>
      <c r="BV1998" s="80"/>
      <c r="BW1998" s="80"/>
      <c r="BX1998" s="80"/>
      <c r="BY1998" s="80"/>
      <c r="BZ1998" s="80"/>
      <c r="CA1998" s="80"/>
      <c r="CB1998" s="80"/>
      <c r="CC1998" s="80"/>
      <c r="CD1998" s="80"/>
      <c r="CE1998" s="80"/>
      <c r="CF1998" s="80"/>
      <c r="CG1998" s="80"/>
      <c r="CH1998" s="80"/>
      <c r="CI1998" s="80"/>
      <c r="CJ1998" s="80"/>
      <c r="CK1998" s="80"/>
      <c r="CL1998" s="80"/>
      <c r="CN1998" s="60"/>
      <c r="CO1998" s="179"/>
      <c r="CP1998" s="179"/>
      <c r="CQ1998" s="179"/>
      <c r="CR1998" s="179"/>
      <c r="CS1998" s="179"/>
      <c r="CT1998" s="179"/>
      <c r="CU1998" s="179"/>
      <c r="CV1998" s="179"/>
      <c r="CW1998" s="179"/>
      <c r="CX1998" s="179"/>
      <c r="CY1998" s="179"/>
      <c r="CZ1998" s="179"/>
      <c r="DA1998" s="179"/>
      <c r="DB1998" s="179"/>
      <c r="DC1998" s="179"/>
      <c r="DD1998" s="179"/>
      <c r="DE1998" s="179"/>
      <c r="DF1998" s="179"/>
      <c r="DG1998" s="179"/>
      <c r="DH1998" s="179"/>
      <c r="DI1998" s="179"/>
      <c r="DJ1998" s="179"/>
      <c r="DK1998" s="179"/>
      <c r="DL1998" s="179"/>
    </row>
    <row r="1999" spans="1:116" x14ac:dyDescent="0.35">
      <c r="A1999" s="174"/>
      <c r="E1999" s="8"/>
      <c r="G1999" s="136" t="str">
        <f t="shared" si="3237"/>
        <v>Secondary volume driver</v>
      </c>
      <c r="H1999" s="174"/>
      <c r="I1999" s="176"/>
      <c r="J1999" s="176"/>
      <c r="K1999" s="197"/>
      <c r="L1999" s="197"/>
      <c r="M1999" s="197"/>
      <c r="N1999" s="197"/>
      <c r="O1999" s="197"/>
      <c r="P1999" s="197"/>
      <c r="R1999" s="198"/>
      <c r="S1999" s="174"/>
      <c r="T1999" s="174"/>
      <c r="U1999" s="174"/>
      <c r="V1999" s="174"/>
      <c r="W1999" s="174"/>
      <c r="X1999" s="174"/>
      <c r="Y1999" s="174"/>
      <c r="Z1999" s="174"/>
      <c r="AA1999" s="174"/>
      <c r="AB1999" s="174"/>
      <c r="AC1999" s="174"/>
      <c r="AD1999" s="174"/>
      <c r="AE1999" s="174"/>
      <c r="AF1999" s="174"/>
      <c r="AG1999" s="174"/>
      <c r="AH1999" s="174"/>
      <c r="AI1999" s="174"/>
      <c r="AJ1999" s="174"/>
      <c r="AK1999" s="174"/>
      <c r="AL1999" s="174"/>
      <c r="AM1999" s="174"/>
      <c r="AN1999" s="174"/>
      <c r="AO1999" s="174"/>
      <c r="AP1999" s="174"/>
      <c r="AQ1999" s="174"/>
      <c r="AR1999" s="174"/>
      <c r="AS1999" s="174"/>
      <c r="AT1999" s="174"/>
      <c r="AU1999" s="174"/>
      <c r="AV1999" s="174"/>
      <c r="AW1999" s="174"/>
      <c r="AX1999" s="174"/>
      <c r="AY1999" s="174"/>
      <c r="AZ1999" s="174"/>
      <c r="BA1999" s="174"/>
      <c r="BB1999" s="174"/>
      <c r="BC1999" s="174"/>
      <c r="BD1999" s="174"/>
      <c r="BE1999" s="174"/>
      <c r="BF1999" s="174"/>
      <c r="BG1999" s="174"/>
      <c r="BH1999" s="174"/>
      <c r="BI1999" s="174"/>
      <c r="BJ1999" s="174"/>
      <c r="BK1999" s="174"/>
      <c r="BL1999" s="174"/>
      <c r="BM1999" s="174"/>
      <c r="BN1999" s="174"/>
      <c r="BO1999" s="174"/>
      <c r="BP1999" s="174"/>
      <c r="BQ1999" s="174"/>
      <c r="BR1999" s="174"/>
      <c r="BS1999" s="174"/>
      <c r="BT1999" s="174"/>
      <c r="BU1999" s="174"/>
      <c r="BV1999" s="174"/>
      <c r="BW1999" s="174"/>
      <c r="BX1999" s="174"/>
      <c r="BY1999" s="174"/>
      <c r="BZ1999" s="174"/>
      <c r="CA1999" s="174"/>
      <c r="CB1999" s="174"/>
      <c r="CC1999" s="174"/>
      <c r="CD1999" s="174"/>
      <c r="CE1999" s="174"/>
      <c r="CF1999" s="174"/>
      <c r="CG1999" s="174"/>
      <c r="CH1999" s="174"/>
      <c r="CI1999" s="174"/>
      <c r="CJ1999" s="174"/>
      <c r="CK1999" s="174"/>
      <c r="CL1999" s="174"/>
      <c r="CN1999" s="176"/>
      <c r="CO1999" s="174"/>
      <c r="CP1999" s="174"/>
      <c r="CQ1999" s="174"/>
      <c r="CR1999" s="174"/>
      <c r="CS1999" s="174"/>
      <c r="CT1999" s="174"/>
      <c r="CU1999" s="174"/>
      <c r="CV1999" s="174"/>
      <c r="CW1999" s="174"/>
      <c r="CX1999" s="174"/>
      <c r="CY1999" s="174"/>
      <c r="CZ1999" s="174"/>
      <c r="DA1999" s="174"/>
      <c r="DB1999" s="174"/>
      <c r="DC1999" s="174"/>
      <c r="DD1999" s="174"/>
      <c r="DE1999" s="174"/>
      <c r="DF1999" s="174"/>
      <c r="DG1999" s="174"/>
      <c r="DH1999" s="174"/>
      <c r="DI1999" s="174"/>
      <c r="DJ1999" s="174"/>
      <c r="DK1999" s="174"/>
      <c r="DL1999" s="174"/>
    </row>
    <row r="2000" spans="1:116" x14ac:dyDescent="0.35">
      <c r="A2000" s="174"/>
      <c r="E2000" s="8"/>
      <c r="G2000" s="136"/>
      <c r="H2000" s="174"/>
      <c r="I2000" s="176"/>
      <c r="J2000" s="176"/>
      <c r="K2000" s="197"/>
      <c r="L2000" s="197"/>
      <c r="M2000" s="197"/>
      <c r="N2000" s="197"/>
      <c r="O2000" s="197"/>
      <c r="P2000" s="197"/>
      <c r="R2000" s="198"/>
      <c r="S2000" s="174"/>
      <c r="T2000" s="174"/>
      <c r="U2000" s="174"/>
      <c r="V2000" s="174"/>
      <c r="W2000" s="174"/>
      <c r="X2000" s="174"/>
      <c r="Y2000" s="174"/>
      <c r="Z2000" s="174"/>
      <c r="AA2000" s="174"/>
      <c r="AB2000" s="174"/>
      <c r="AC2000" s="174"/>
      <c r="AD2000" s="174"/>
      <c r="AE2000" s="174"/>
      <c r="AF2000" s="174"/>
      <c r="AG2000" s="174"/>
      <c r="AH2000" s="174"/>
      <c r="AI2000" s="174"/>
      <c r="AJ2000" s="174"/>
      <c r="AK2000" s="174"/>
      <c r="AL2000" s="174"/>
      <c r="AM2000" s="174"/>
      <c r="AN2000" s="174"/>
      <c r="AO2000" s="174"/>
      <c r="AP2000" s="174"/>
      <c r="AQ2000" s="174"/>
      <c r="AR2000" s="174"/>
      <c r="AS2000" s="174"/>
      <c r="AT2000" s="174"/>
      <c r="AU2000" s="174"/>
      <c r="AV2000" s="174"/>
      <c r="AW2000" s="174"/>
      <c r="AX2000" s="174"/>
      <c r="AY2000" s="174"/>
      <c r="AZ2000" s="174"/>
      <c r="BA2000" s="174"/>
      <c r="BB2000" s="174"/>
      <c r="BC2000" s="174"/>
      <c r="BD2000" s="174"/>
      <c r="BE2000" s="174"/>
      <c r="BF2000" s="174"/>
      <c r="BG2000" s="174"/>
      <c r="BH2000" s="174"/>
      <c r="BI2000" s="174"/>
      <c r="BJ2000" s="174"/>
      <c r="BK2000" s="174"/>
      <c r="BL2000" s="174"/>
      <c r="BM2000" s="174"/>
      <c r="BN2000" s="174"/>
      <c r="BO2000" s="174"/>
      <c r="BP2000" s="174"/>
      <c r="BQ2000" s="174"/>
      <c r="BR2000" s="174"/>
      <c r="BS2000" s="174"/>
      <c r="BT2000" s="174"/>
      <c r="BU2000" s="174"/>
      <c r="BV2000" s="174"/>
      <c r="BW2000" s="174"/>
      <c r="BX2000" s="174"/>
      <c r="BY2000" s="174"/>
      <c r="BZ2000" s="174"/>
      <c r="CA2000" s="174"/>
      <c r="CB2000" s="174"/>
      <c r="CC2000" s="174"/>
      <c r="CD2000" s="174"/>
      <c r="CE2000" s="174"/>
      <c r="CF2000" s="174"/>
      <c r="CG2000" s="174"/>
      <c r="CH2000" s="174"/>
      <c r="CI2000" s="174"/>
      <c r="CJ2000" s="174"/>
      <c r="CK2000" s="174"/>
      <c r="CL2000" s="174"/>
      <c r="CN2000" s="176"/>
      <c r="CO2000" s="174"/>
      <c r="CP2000" s="174"/>
      <c r="CQ2000" s="174"/>
      <c r="CR2000" s="174"/>
      <c r="CS2000" s="174"/>
      <c r="CT2000" s="174"/>
      <c r="CU2000" s="174"/>
      <c r="CV2000" s="174"/>
      <c r="CW2000" s="174"/>
      <c r="CX2000" s="174"/>
      <c r="CY2000" s="174"/>
      <c r="CZ2000" s="174"/>
      <c r="DA2000" s="174"/>
      <c r="DB2000" s="174"/>
      <c r="DC2000" s="174"/>
      <c r="DD2000" s="174"/>
      <c r="DE2000" s="174"/>
      <c r="DF2000" s="174"/>
      <c r="DG2000" s="174"/>
      <c r="DH2000" s="174"/>
      <c r="DI2000" s="174"/>
      <c r="DJ2000" s="174"/>
      <c r="DK2000" s="174"/>
      <c r="DL2000" s="174"/>
    </row>
    <row r="2001" spans="1:116" x14ac:dyDescent="0.35">
      <c r="A2001" s="174"/>
      <c r="E2001" s="8"/>
      <c r="G2001" s="175" t="s">
        <v>503</v>
      </c>
      <c r="H2001" s="174"/>
      <c r="I2001" s="176"/>
      <c r="J2001" s="176"/>
      <c r="K2001" s="197"/>
      <c r="L2001" s="197"/>
      <c r="M2001" s="197"/>
      <c r="N2001" s="197"/>
      <c r="O2001" s="197"/>
      <c r="P2001" s="197"/>
      <c r="R2001" s="198"/>
      <c r="S2001" s="199" t="str">
        <f t="shared" ref="S2001:CD2001" si="3243">S$20</f>
        <v>S$16</v>
      </c>
      <c r="T2001" s="199" t="str">
        <f t="shared" si="3243"/>
        <v>T$16</v>
      </c>
      <c r="U2001" s="199" t="str">
        <f t="shared" si="3243"/>
        <v>U$16</v>
      </c>
      <c r="V2001" s="199" t="str">
        <f t="shared" si="3243"/>
        <v>V$16</v>
      </c>
      <c r="W2001" s="199" t="str">
        <f t="shared" si="3243"/>
        <v>W$16</v>
      </c>
      <c r="X2001" s="199" t="str">
        <f t="shared" si="3243"/>
        <v>X$16</v>
      </c>
      <c r="Y2001" s="199" t="str">
        <f t="shared" si="3243"/>
        <v>Y$16</v>
      </c>
      <c r="Z2001" s="199" t="str">
        <f t="shared" si="3243"/>
        <v>Z$16</v>
      </c>
      <c r="AA2001" s="199" t="str">
        <f t="shared" si="3243"/>
        <v>AA$16</v>
      </c>
      <c r="AB2001" s="199" t="str">
        <f t="shared" si="3243"/>
        <v>AB$16</v>
      </c>
      <c r="AC2001" s="199" t="str">
        <f t="shared" si="3243"/>
        <v>AC$16</v>
      </c>
      <c r="AD2001" s="199" t="str">
        <f t="shared" si="3243"/>
        <v>AD$16</v>
      </c>
      <c r="AE2001" s="199" t="str">
        <f t="shared" si="3243"/>
        <v>AE$16</v>
      </c>
      <c r="AF2001" s="199" t="str">
        <f t="shared" si="3243"/>
        <v>AF$16</v>
      </c>
      <c r="AG2001" s="199" t="str">
        <f t="shared" si="3243"/>
        <v>AG$16</v>
      </c>
      <c r="AH2001" s="199" t="str">
        <f t="shared" si="3243"/>
        <v>AH$16</v>
      </c>
      <c r="AI2001" s="199" t="str">
        <f t="shared" si="3243"/>
        <v>AI$16</v>
      </c>
      <c r="AJ2001" s="199" t="str">
        <f t="shared" si="3243"/>
        <v>AJ$16</v>
      </c>
      <c r="AK2001" s="199" t="str">
        <f t="shared" si="3243"/>
        <v>AK$16</v>
      </c>
      <c r="AL2001" s="199" t="str">
        <f t="shared" si="3243"/>
        <v>AL$16</v>
      </c>
      <c r="AM2001" s="199" t="str">
        <f t="shared" si="3243"/>
        <v>AM$16</v>
      </c>
      <c r="AN2001" s="199" t="str">
        <f t="shared" si="3243"/>
        <v>AN$16</v>
      </c>
      <c r="AO2001" s="199" t="str">
        <f t="shared" si="3243"/>
        <v>AO$16</v>
      </c>
      <c r="AP2001" s="199" t="str">
        <f t="shared" si="3243"/>
        <v>AP$16</v>
      </c>
      <c r="AQ2001" s="199" t="str">
        <f t="shared" si="3243"/>
        <v>AQ$16</v>
      </c>
      <c r="AR2001" s="199" t="str">
        <f t="shared" si="3243"/>
        <v>AR$16</v>
      </c>
      <c r="AS2001" s="199" t="str">
        <f t="shared" si="3243"/>
        <v>AS$16</v>
      </c>
      <c r="AT2001" s="199" t="str">
        <f t="shared" si="3243"/>
        <v>AT$16</v>
      </c>
      <c r="AU2001" s="199" t="str">
        <f t="shared" si="3243"/>
        <v>AU$16</v>
      </c>
      <c r="AV2001" s="199" t="str">
        <f t="shared" si="3243"/>
        <v>AV$16</v>
      </c>
      <c r="AW2001" s="199" t="str">
        <f t="shared" si="3243"/>
        <v>AW$16</v>
      </c>
      <c r="AX2001" s="199" t="str">
        <f t="shared" si="3243"/>
        <v>AX$16</v>
      </c>
      <c r="AY2001" s="199" t="str">
        <f t="shared" si="3243"/>
        <v>AY$16</v>
      </c>
      <c r="AZ2001" s="199" t="str">
        <f t="shared" si="3243"/>
        <v>AZ$16</v>
      </c>
      <c r="BA2001" s="199" t="str">
        <f t="shared" si="3243"/>
        <v>BA$16</v>
      </c>
      <c r="BB2001" s="199" t="str">
        <f t="shared" si="3243"/>
        <v>BB$16</v>
      </c>
      <c r="BC2001" s="199" t="str">
        <f t="shared" si="3243"/>
        <v>BC$16</v>
      </c>
      <c r="BD2001" s="199" t="str">
        <f t="shared" si="3243"/>
        <v>BD$16</v>
      </c>
      <c r="BE2001" s="199" t="str">
        <f t="shared" si="3243"/>
        <v>BE$16</v>
      </c>
      <c r="BF2001" s="199" t="str">
        <f t="shared" si="3243"/>
        <v>BF$16</v>
      </c>
      <c r="BG2001" s="199" t="str">
        <f t="shared" si="3243"/>
        <v>BG$16</v>
      </c>
      <c r="BH2001" s="199" t="str">
        <f t="shared" si="3243"/>
        <v>BH$16</v>
      </c>
      <c r="BI2001" s="199" t="str">
        <f t="shared" si="3243"/>
        <v>BI$16</v>
      </c>
      <c r="BJ2001" s="199" t="str">
        <f t="shared" si="3243"/>
        <v>BJ$16</v>
      </c>
      <c r="BK2001" s="199" t="str">
        <f t="shared" si="3243"/>
        <v>BK$16</v>
      </c>
      <c r="BL2001" s="199" t="str">
        <f t="shared" si="3243"/>
        <v>BL$16</v>
      </c>
      <c r="BM2001" s="199" t="str">
        <f t="shared" si="3243"/>
        <v>BM$16</v>
      </c>
      <c r="BN2001" s="199" t="str">
        <f t="shared" si="3243"/>
        <v>BN$16</v>
      </c>
      <c r="BO2001" s="199" t="str">
        <f t="shared" si="3243"/>
        <v>BO$16</v>
      </c>
      <c r="BP2001" s="199" t="str">
        <f t="shared" si="3243"/>
        <v>BP$16</v>
      </c>
      <c r="BQ2001" s="199" t="str">
        <f t="shared" si="3243"/>
        <v>BQ$16</v>
      </c>
      <c r="BR2001" s="199" t="str">
        <f t="shared" si="3243"/>
        <v>BR$16</v>
      </c>
      <c r="BS2001" s="199" t="str">
        <f t="shared" si="3243"/>
        <v>BS$16</v>
      </c>
      <c r="BT2001" s="199" t="str">
        <f t="shared" si="3243"/>
        <v>BT$16</v>
      </c>
      <c r="BU2001" s="199" t="str">
        <f t="shared" si="3243"/>
        <v>BU$16</v>
      </c>
      <c r="BV2001" s="199" t="str">
        <f t="shared" si="3243"/>
        <v>BV$16</v>
      </c>
      <c r="BW2001" s="199" t="str">
        <f t="shared" si="3243"/>
        <v>BW$16</v>
      </c>
      <c r="BX2001" s="199" t="str">
        <f t="shared" si="3243"/>
        <v>BX$16</v>
      </c>
      <c r="BY2001" s="199" t="str">
        <f t="shared" si="3243"/>
        <v>BY$16</v>
      </c>
      <c r="BZ2001" s="199" t="str">
        <f t="shared" si="3243"/>
        <v>BZ$16</v>
      </c>
      <c r="CA2001" s="199" t="str">
        <f t="shared" si="3243"/>
        <v>CA$16</v>
      </c>
      <c r="CB2001" s="199" t="str">
        <f t="shared" si="3243"/>
        <v>CB$16</v>
      </c>
      <c r="CC2001" s="199" t="str">
        <f t="shared" si="3243"/>
        <v>CC$16</v>
      </c>
      <c r="CD2001" s="199" t="str">
        <f t="shared" si="3243"/>
        <v>CD$16</v>
      </c>
      <c r="CE2001" s="199" t="str">
        <f t="shared" ref="CE2001:CL2001" si="3244">CE$20</f>
        <v>CE$16</v>
      </c>
      <c r="CF2001" s="199" t="str">
        <f t="shared" si="3244"/>
        <v>CF$16</v>
      </c>
      <c r="CG2001" s="199" t="str">
        <f t="shared" si="3244"/>
        <v>CG$16</v>
      </c>
      <c r="CH2001" s="199" t="str">
        <f t="shared" si="3244"/>
        <v>CH$16</v>
      </c>
      <c r="CI2001" s="199" t="str">
        <f t="shared" si="3244"/>
        <v>CI$16</v>
      </c>
      <c r="CJ2001" s="199" t="str">
        <f t="shared" si="3244"/>
        <v>CJ$16</v>
      </c>
      <c r="CK2001" s="199" t="str">
        <f t="shared" si="3244"/>
        <v>CK$16</v>
      </c>
      <c r="CL2001" s="199" t="str">
        <f t="shared" si="3244"/>
        <v>CL$16</v>
      </c>
      <c r="CN2001" s="176"/>
      <c r="CO2001" s="199" t="str">
        <f t="shared" ref="CO2001:DL2001" si="3245">CO$20</f>
        <v>CO$16</v>
      </c>
      <c r="CP2001" s="199" t="str">
        <f t="shared" si="3245"/>
        <v>CP$16</v>
      </c>
      <c r="CQ2001" s="199" t="str">
        <f t="shared" si="3245"/>
        <v>CQ$16</v>
      </c>
      <c r="CR2001" s="199" t="str">
        <f t="shared" si="3245"/>
        <v>CR$16</v>
      </c>
      <c r="CS2001" s="199" t="str">
        <f t="shared" si="3245"/>
        <v>CS$16</v>
      </c>
      <c r="CT2001" s="199" t="str">
        <f t="shared" si="3245"/>
        <v>CT$16</v>
      </c>
      <c r="CU2001" s="199" t="str">
        <f t="shared" si="3245"/>
        <v>CU$16</v>
      </c>
      <c r="CV2001" s="199" t="str">
        <f t="shared" si="3245"/>
        <v>CV$16</v>
      </c>
      <c r="CW2001" s="199" t="str">
        <f t="shared" si="3245"/>
        <v>CW$16</v>
      </c>
      <c r="CX2001" s="199" t="str">
        <f t="shared" si="3245"/>
        <v>CX$16</v>
      </c>
      <c r="CY2001" s="199" t="str">
        <f t="shared" si="3245"/>
        <v>CY$16</v>
      </c>
      <c r="CZ2001" s="199" t="str">
        <f t="shared" si="3245"/>
        <v>CZ$16</v>
      </c>
      <c r="DA2001" s="199" t="str">
        <f t="shared" si="3245"/>
        <v>DA$16</v>
      </c>
      <c r="DB2001" s="199" t="str">
        <f t="shared" si="3245"/>
        <v>DB$16</v>
      </c>
      <c r="DC2001" s="199" t="str">
        <f t="shared" si="3245"/>
        <v>DC$16</v>
      </c>
      <c r="DD2001" s="199" t="str">
        <f t="shared" si="3245"/>
        <v>DD$16</v>
      </c>
      <c r="DE2001" s="199" t="str">
        <f t="shared" si="3245"/>
        <v>DE$16</v>
      </c>
      <c r="DF2001" s="199" t="str">
        <f t="shared" si="3245"/>
        <v>DF$16</v>
      </c>
      <c r="DG2001" s="199" t="str">
        <f t="shared" si="3245"/>
        <v>DG$16</v>
      </c>
      <c r="DH2001" s="199" t="str">
        <f t="shared" si="3245"/>
        <v>DH$16</v>
      </c>
      <c r="DI2001" s="199" t="str">
        <f t="shared" si="3245"/>
        <v>DI$16</v>
      </c>
      <c r="DJ2001" s="199" t="str">
        <f t="shared" si="3245"/>
        <v>DJ$16</v>
      </c>
      <c r="DK2001" s="199" t="str">
        <f t="shared" si="3245"/>
        <v>DK$16</v>
      </c>
      <c r="DL2001" s="199" t="str">
        <f t="shared" si="3245"/>
        <v>DL$16</v>
      </c>
    </row>
    <row r="2002" spans="1:116" x14ac:dyDescent="0.35">
      <c r="A2002" s="174"/>
      <c r="E2002" s="8"/>
      <c r="G2002" s="175" t="s">
        <v>504</v>
      </c>
      <c r="H2002" s="200"/>
      <c r="I2002" s="201"/>
      <c r="J2002" s="201"/>
      <c r="K2002" s="202"/>
      <c r="L2002" s="202"/>
      <c r="M2002" s="202"/>
      <c r="N2002" s="202"/>
      <c r="O2002" s="202"/>
      <c r="P2002" s="202"/>
      <c r="R2002" s="202"/>
      <c r="S2002" s="199" t="str">
        <f t="shared" ref="S2002:CD2002" si="3246">S$21</f>
        <v>S$17</v>
      </c>
      <c r="T2002" s="199" t="str">
        <f t="shared" si="3246"/>
        <v>T$17</v>
      </c>
      <c r="U2002" s="199" t="str">
        <f t="shared" si="3246"/>
        <v>U$17</v>
      </c>
      <c r="V2002" s="199" t="str">
        <f t="shared" si="3246"/>
        <v>V$17</v>
      </c>
      <c r="W2002" s="199" t="str">
        <f t="shared" si="3246"/>
        <v>W$17</v>
      </c>
      <c r="X2002" s="199" t="str">
        <f t="shared" si="3246"/>
        <v>X$17</v>
      </c>
      <c r="Y2002" s="199" t="str">
        <f t="shared" si="3246"/>
        <v>Y$17</v>
      </c>
      <c r="Z2002" s="199" t="str">
        <f t="shared" si="3246"/>
        <v>Z$17</v>
      </c>
      <c r="AA2002" s="199" t="str">
        <f t="shared" si="3246"/>
        <v>AA$17</v>
      </c>
      <c r="AB2002" s="199" t="str">
        <f t="shared" si="3246"/>
        <v>AB$17</v>
      </c>
      <c r="AC2002" s="199" t="str">
        <f t="shared" si="3246"/>
        <v>AC$17</v>
      </c>
      <c r="AD2002" s="199" t="str">
        <f t="shared" si="3246"/>
        <v>AD$17</v>
      </c>
      <c r="AE2002" s="199" t="str">
        <f t="shared" si="3246"/>
        <v>AE$17</v>
      </c>
      <c r="AF2002" s="199" t="str">
        <f t="shared" si="3246"/>
        <v>AF$17</v>
      </c>
      <c r="AG2002" s="199" t="str">
        <f t="shared" si="3246"/>
        <v>AG$17</v>
      </c>
      <c r="AH2002" s="199" t="str">
        <f t="shared" si="3246"/>
        <v>AH$17</v>
      </c>
      <c r="AI2002" s="199" t="str">
        <f t="shared" si="3246"/>
        <v>AI$17</v>
      </c>
      <c r="AJ2002" s="199" t="str">
        <f t="shared" si="3246"/>
        <v>AJ$17</v>
      </c>
      <c r="AK2002" s="199" t="str">
        <f t="shared" si="3246"/>
        <v>AK$17</v>
      </c>
      <c r="AL2002" s="199" t="str">
        <f t="shared" si="3246"/>
        <v>AL$17</v>
      </c>
      <c r="AM2002" s="199" t="str">
        <f t="shared" si="3246"/>
        <v>AM$17</v>
      </c>
      <c r="AN2002" s="199" t="str">
        <f t="shared" si="3246"/>
        <v>AN$17</v>
      </c>
      <c r="AO2002" s="199" t="str">
        <f t="shared" si="3246"/>
        <v>AO$17</v>
      </c>
      <c r="AP2002" s="199" t="str">
        <f t="shared" si="3246"/>
        <v>AP$17</v>
      </c>
      <c r="AQ2002" s="199" t="str">
        <f t="shared" si="3246"/>
        <v>AQ$17</v>
      </c>
      <c r="AR2002" s="199" t="str">
        <f t="shared" si="3246"/>
        <v>AR$17</v>
      </c>
      <c r="AS2002" s="199" t="str">
        <f t="shared" si="3246"/>
        <v>AS$17</v>
      </c>
      <c r="AT2002" s="199" t="str">
        <f t="shared" si="3246"/>
        <v>AT$17</v>
      </c>
      <c r="AU2002" s="199" t="str">
        <f t="shared" si="3246"/>
        <v>AU$17</v>
      </c>
      <c r="AV2002" s="199" t="str">
        <f t="shared" si="3246"/>
        <v>AV$17</v>
      </c>
      <c r="AW2002" s="199" t="str">
        <f t="shared" si="3246"/>
        <v>AW$17</v>
      </c>
      <c r="AX2002" s="199" t="str">
        <f t="shared" si="3246"/>
        <v>AX$17</v>
      </c>
      <c r="AY2002" s="199" t="str">
        <f t="shared" si="3246"/>
        <v>AY$17</v>
      </c>
      <c r="AZ2002" s="199" t="str">
        <f t="shared" si="3246"/>
        <v>AZ$17</v>
      </c>
      <c r="BA2002" s="199" t="str">
        <f t="shared" si="3246"/>
        <v>BA$17</v>
      </c>
      <c r="BB2002" s="199" t="str">
        <f t="shared" si="3246"/>
        <v>BB$17</v>
      </c>
      <c r="BC2002" s="199" t="str">
        <f t="shared" si="3246"/>
        <v>BC$17</v>
      </c>
      <c r="BD2002" s="199" t="str">
        <f t="shared" si="3246"/>
        <v>BD$17</v>
      </c>
      <c r="BE2002" s="199" t="str">
        <f t="shared" si="3246"/>
        <v>BE$17</v>
      </c>
      <c r="BF2002" s="199" t="str">
        <f t="shared" si="3246"/>
        <v>BF$17</v>
      </c>
      <c r="BG2002" s="199" t="str">
        <f t="shared" si="3246"/>
        <v>BG$17</v>
      </c>
      <c r="BH2002" s="199" t="str">
        <f t="shared" si="3246"/>
        <v>BH$17</v>
      </c>
      <c r="BI2002" s="199" t="str">
        <f t="shared" si="3246"/>
        <v>BI$17</v>
      </c>
      <c r="BJ2002" s="199" t="str">
        <f t="shared" si="3246"/>
        <v>BJ$17</v>
      </c>
      <c r="BK2002" s="199" t="str">
        <f t="shared" si="3246"/>
        <v>BK$17</v>
      </c>
      <c r="BL2002" s="199" t="str">
        <f t="shared" si="3246"/>
        <v>BL$17</v>
      </c>
      <c r="BM2002" s="199" t="str">
        <f t="shared" si="3246"/>
        <v>BM$17</v>
      </c>
      <c r="BN2002" s="199" t="str">
        <f t="shared" si="3246"/>
        <v>BN$17</v>
      </c>
      <c r="BO2002" s="199" t="str">
        <f t="shared" si="3246"/>
        <v>BO$17</v>
      </c>
      <c r="BP2002" s="199" t="str">
        <f t="shared" si="3246"/>
        <v>BP$17</v>
      </c>
      <c r="BQ2002" s="199" t="str">
        <f t="shared" si="3246"/>
        <v>BQ$17</v>
      </c>
      <c r="BR2002" s="199" t="str">
        <f t="shared" si="3246"/>
        <v>BR$17</v>
      </c>
      <c r="BS2002" s="199" t="str">
        <f t="shared" si="3246"/>
        <v>BS$17</v>
      </c>
      <c r="BT2002" s="199" t="str">
        <f t="shared" si="3246"/>
        <v>BT$17</v>
      </c>
      <c r="BU2002" s="199" t="str">
        <f t="shared" si="3246"/>
        <v>BU$17</v>
      </c>
      <c r="BV2002" s="199" t="str">
        <f t="shared" si="3246"/>
        <v>BV$17</v>
      </c>
      <c r="BW2002" s="199" t="str">
        <f t="shared" si="3246"/>
        <v>BW$17</v>
      </c>
      <c r="BX2002" s="199" t="str">
        <f t="shared" si="3246"/>
        <v>BX$17</v>
      </c>
      <c r="BY2002" s="199" t="str">
        <f t="shared" si="3246"/>
        <v>BY$17</v>
      </c>
      <c r="BZ2002" s="199" t="str">
        <f t="shared" si="3246"/>
        <v>BZ$17</v>
      </c>
      <c r="CA2002" s="199" t="str">
        <f t="shared" si="3246"/>
        <v>CA$17</v>
      </c>
      <c r="CB2002" s="199" t="str">
        <f t="shared" si="3246"/>
        <v>CB$17</v>
      </c>
      <c r="CC2002" s="199" t="str">
        <f t="shared" si="3246"/>
        <v>CC$17</v>
      </c>
      <c r="CD2002" s="199" t="str">
        <f t="shared" si="3246"/>
        <v>CD$17</v>
      </c>
      <c r="CE2002" s="199" t="str">
        <f t="shared" ref="CE2002:CL2002" si="3247">CE$21</f>
        <v>CE$17</v>
      </c>
      <c r="CF2002" s="199" t="str">
        <f t="shared" si="3247"/>
        <v>CF$17</v>
      </c>
      <c r="CG2002" s="199" t="str">
        <f t="shared" si="3247"/>
        <v>CG$17</v>
      </c>
      <c r="CH2002" s="199" t="str">
        <f t="shared" si="3247"/>
        <v>CH$17</v>
      </c>
      <c r="CI2002" s="199" t="str">
        <f t="shared" si="3247"/>
        <v>CI$17</v>
      </c>
      <c r="CJ2002" s="199" t="str">
        <f t="shared" si="3247"/>
        <v>CJ$17</v>
      </c>
      <c r="CK2002" s="199" t="str">
        <f t="shared" si="3247"/>
        <v>CK$17</v>
      </c>
      <c r="CL2002" s="199" t="str">
        <f t="shared" si="3247"/>
        <v>CL$17</v>
      </c>
      <c r="CN2002" s="201"/>
      <c r="CO2002" s="199" t="str">
        <f t="shared" ref="CO2002:DL2002" si="3248">CO$21</f>
        <v>CO$17</v>
      </c>
      <c r="CP2002" s="199" t="str">
        <f t="shared" si="3248"/>
        <v>CP$17</v>
      </c>
      <c r="CQ2002" s="199" t="str">
        <f t="shared" si="3248"/>
        <v>CQ$17</v>
      </c>
      <c r="CR2002" s="199" t="str">
        <f t="shared" si="3248"/>
        <v>CR$17</v>
      </c>
      <c r="CS2002" s="199" t="str">
        <f t="shared" si="3248"/>
        <v>CS$17</v>
      </c>
      <c r="CT2002" s="199" t="str">
        <f t="shared" si="3248"/>
        <v>CT$17</v>
      </c>
      <c r="CU2002" s="199" t="str">
        <f t="shared" si="3248"/>
        <v>CU$17</v>
      </c>
      <c r="CV2002" s="199" t="str">
        <f t="shared" si="3248"/>
        <v>CV$17</v>
      </c>
      <c r="CW2002" s="199" t="str">
        <f t="shared" si="3248"/>
        <v>CW$17</v>
      </c>
      <c r="CX2002" s="199" t="str">
        <f t="shared" si="3248"/>
        <v>CX$17</v>
      </c>
      <c r="CY2002" s="199" t="str">
        <f t="shared" si="3248"/>
        <v>CY$17</v>
      </c>
      <c r="CZ2002" s="199" t="str">
        <f t="shared" si="3248"/>
        <v>CZ$17</v>
      </c>
      <c r="DA2002" s="199" t="str">
        <f t="shared" si="3248"/>
        <v>DA$17</v>
      </c>
      <c r="DB2002" s="199" t="str">
        <f t="shared" si="3248"/>
        <v>DB$17</v>
      </c>
      <c r="DC2002" s="199" t="str">
        <f t="shared" si="3248"/>
        <v>DC$17</v>
      </c>
      <c r="DD2002" s="199" t="str">
        <f t="shared" si="3248"/>
        <v>DD$17</v>
      </c>
      <c r="DE2002" s="199" t="str">
        <f t="shared" si="3248"/>
        <v>DE$17</v>
      </c>
      <c r="DF2002" s="199" t="str">
        <f t="shared" si="3248"/>
        <v>DF$17</v>
      </c>
      <c r="DG2002" s="199" t="str">
        <f t="shared" si="3248"/>
        <v>DG$17</v>
      </c>
      <c r="DH2002" s="199" t="str">
        <f t="shared" si="3248"/>
        <v>DH$17</v>
      </c>
      <c r="DI2002" s="199" t="str">
        <f t="shared" si="3248"/>
        <v>DI$17</v>
      </c>
      <c r="DJ2002" s="199" t="str">
        <f t="shared" si="3248"/>
        <v>DJ$17</v>
      </c>
      <c r="DK2002" s="199" t="str">
        <f t="shared" si="3248"/>
        <v>DK$17</v>
      </c>
      <c r="DL2002" s="199" t="str">
        <f t="shared" si="3248"/>
        <v>DL$17</v>
      </c>
    </row>
    <row r="2003" spans="1:116" x14ac:dyDescent="0.35">
      <c r="A2003" s="174"/>
      <c r="E2003" s="8"/>
      <c r="G2003" s="175" t="s">
        <v>461</v>
      </c>
      <c r="H2003" s="200"/>
      <c r="I2003" s="201"/>
      <c r="J2003" s="201"/>
      <c r="K2003" s="202"/>
      <c r="L2003" s="202"/>
      <c r="M2003" s="202"/>
      <c r="N2003" s="202"/>
      <c r="O2003" s="202"/>
      <c r="P2003" s="202"/>
      <c r="R2003" s="202"/>
      <c r="S2003" s="190"/>
      <c r="T2003" s="190"/>
      <c r="U2003" s="190"/>
      <c r="V2003" s="190"/>
      <c r="W2003" s="190"/>
      <c r="X2003" s="190"/>
      <c r="Y2003" s="190"/>
      <c r="Z2003" s="190"/>
      <c r="AA2003" s="190"/>
      <c r="AB2003" s="190"/>
      <c r="AC2003" s="190"/>
      <c r="AD2003" s="190"/>
      <c r="AE2003" s="190"/>
      <c r="AF2003" s="190"/>
      <c r="AG2003" s="190"/>
      <c r="AH2003" s="190"/>
      <c r="AI2003" s="190"/>
      <c r="AJ2003" s="190"/>
      <c r="AK2003" s="190"/>
      <c r="AL2003" s="190"/>
      <c r="AM2003" s="190"/>
      <c r="AN2003" s="190"/>
      <c r="AO2003" s="190"/>
      <c r="AP2003" s="190"/>
      <c r="AQ2003" s="190"/>
      <c r="AR2003" s="190"/>
      <c r="AS2003" s="190"/>
      <c r="AT2003" s="190"/>
      <c r="AU2003" s="190"/>
      <c r="AV2003" s="190"/>
      <c r="AW2003" s="190"/>
      <c r="AX2003" s="190"/>
      <c r="AY2003" s="190"/>
      <c r="AZ2003" s="190"/>
      <c r="BA2003" s="190"/>
      <c r="BB2003" s="190"/>
      <c r="BC2003" s="190"/>
      <c r="BD2003" s="190"/>
      <c r="BE2003" s="190"/>
      <c r="BF2003" s="190"/>
      <c r="BG2003" s="190"/>
      <c r="BH2003" s="190"/>
      <c r="BI2003" s="190"/>
      <c r="BJ2003" s="190"/>
      <c r="BK2003" s="190"/>
      <c r="BL2003" s="190"/>
      <c r="BM2003" s="190"/>
      <c r="BN2003" s="190"/>
      <c r="BO2003" s="190"/>
      <c r="BP2003" s="190"/>
      <c r="BQ2003" s="190"/>
      <c r="BR2003" s="190"/>
      <c r="BS2003" s="190"/>
      <c r="BT2003" s="190"/>
      <c r="BU2003" s="190"/>
      <c r="BV2003" s="190"/>
      <c r="BW2003" s="190"/>
      <c r="BX2003" s="190"/>
      <c r="BY2003" s="190"/>
      <c r="BZ2003" s="190"/>
      <c r="CA2003" s="190"/>
      <c r="CB2003" s="190"/>
      <c r="CC2003" s="190"/>
      <c r="CD2003" s="190"/>
      <c r="CE2003" s="190"/>
      <c r="CF2003" s="190"/>
      <c r="CG2003" s="190"/>
      <c r="CH2003" s="190"/>
      <c r="CI2003" s="190"/>
      <c r="CJ2003" s="190"/>
      <c r="CK2003" s="190"/>
      <c r="CL2003" s="190"/>
      <c r="CN2003" s="201"/>
      <c r="CO2003" s="190"/>
      <c r="CP2003" s="190"/>
      <c r="CQ2003" s="190"/>
      <c r="CR2003" s="190"/>
      <c r="CS2003" s="190"/>
      <c r="CT2003" s="190"/>
      <c r="CU2003" s="190"/>
      <c r="CV2003" s="190"/>
      <c r="CW2003" s="190"/>
      <c r="CX2003" s="190"/>
      <c r="CY2003" s="190"/>
      <c r="CZ2003" s="190"/>
      <c r="DA2003" s="190"/>
      <c r="DB2003" s="190"/>
      <c r="DC2003" s="190"/>
      <c r="DD2003" s="190"/>
      <c r="DE2003" s="190"/>
      <c r="DF2003" s="190"/>
      <c r="DG2003" s="190"/>
      <c r="DH2003" s="190"/>
      <c r="DI2003" s="190"/>
      <c r="DJ2003" s="190"/>
      <c r="DK2003" s="190"/>
      <c r="DL2003" s="190"/>
    </row>
    <row r="2004" spans="1:116" x14ac:dyDescent="0.35">
      <c r="A2004" s="174"/>
      <c r="E2004" s="8"/>
      <c r="G2004" s="175" t="s">
        <v>462</v>
      </c>
      <c r="H2004" s="200"/>
      <c r="I2004" s="201"/>
      <c r="J2004" s="201"/>
      <c r="K2004" s="202"/>
      <c r="L2004" s="202"/>
      <c r="M2004" s="202"/>
      <c r="N2004" s="202"/>
      <c r="O2004" s="202"/>
      <c r="P2004" s="202"/>
      <c r="R2004" s="202"/>
      <c r="S2004" s="190"/>
      <c r="T2004" s="190"/>
      <c r="U2004" s="190"/>
      <c r="V2004" s="190"/>
      <c r="W2004" s="190"/>
      <c r="X2004" s="190"/>
      <c r="Y2004" s="190"/>
      <c r="Z2004" s="190"/>
      <c r="AA2004" s="190"/>
      <c r="AB2004" s="190"/>
      <c r="AC2004" s="190"/>
      <c r="AD2004" s="190"/>
      <c r="AE2004" s="190"/>
      <c r="AF2004" s="190"/>
      <c r="AG2004" s="190"/>
      <c r="AH2004" s="190"/>
      <c r="AI2004" s="190"/>
      <c r="AJ2004" s="190"/>
      <c r="AK2004" s="190"/>
      <c r="AL2004" s="190"/>
      <c r="AM2004" s="190"/>
      <c r="AN2004" s="190"/>
      <c r="AO2004" s="190"/>
      <c r="AP2004" s="190"/>
      <c r="AQ2004" s="190"/>
      <c r="AR2004" s="190"/>
      <c r="AS2004" s="190"/>
      <c r="AT2004" s="190"/>
      <c r="AU2004" s="190"/>
      <c r="AV2004" s="190"/>
      <c r="AW2004" s="190"/>
      <c r="AX2004" s="190"/>
      <c r="AY2004" s="190"/>
      <c r="AZ2004" s="190"/>
      <c r="BA2004" s="190"/>
      <c r="BB2004" s="190"/>
      <c r="BC2004" s="190"/>
      <c r="BD2004" s="190"/>
      <c r="BE2004" s="190"/>
      <c r="BF2004" s="190"/>
      <c r="BG2004" s="190"/>
      <c r="BH2004" s="190"/>
      <c r="BI2004" s="190"/>
      <c r="BJ2004" s="190"/>
      <c r="BK2004" s="190"/>
      <c r="BL2004" s="190"/>
      <c r="BM2004" s="190"/>
      <c r="BN2004" s="190"/>
      <c r="BO2004" s="190"/>
      <c r="BP2004" s="190"/>
      <c r="BQ2004" s="190"/>
      <c r="BR2004" s="190"/>
      <c r="BS2004" s="190"/>
      <c r="BT2004" s="190"/>
      <c r="BU2004" s="190"/>
      <c r="BV2004" s="190"/>
      <c r="BW2004" s="190"/>
      <c r="BX2004" s="190"/>
      <c r="BY2004" s="190"/>
      <c r="BZ2004" s="190"/>
      <c r="CA2004" s="190"/>
      <c r="CB2004" s="190"/>
      <c r="CC2004" s="190"/>
      <c r="CD2004" s="190"/>
      <c r="CE2004" s="190"/>
      <c r="CF2004" s="190"/>
      <c r="CG2004" s="190"/>
      <c r="CH2004" s="190"/>
      <c r="CI2004" s="190"/>
      <c r="CJ2004" s="190"/>
      <c r="CK2004" s="190"/>
      <c r="CL2004" s="190"/>
      <c r="CN2004" s="201"/>
      <c r="CO2004" s="190"/>
      <c r="CP2004" s="190"/>
      <c r="CQ2004" s="190"/>
      <c r="CR2004" s="190"/>
      <c r="CS2004" s="190"/>
      <c r="CT2004" s="190"/>
      <c r="CU2004" s="190"/>
      <c r="CV2004" s="190"/>
      <c r="CW2004" s="190"/>
      <c r="CX2004" s="190"/>
      <c r="CY2004" s="190"/>
      <c r="CZ2004" s="190"/>
      <c r="DA2004" s="190"/>
      <c r="DB2004" s="190"/>
      <c r="DC2004" s="190"/>
      <c r="DD2004" s="190"/>
      <c r="DE2004" s="190"/>
      <c r="DF2004" s="190"/>
      <c r="DG2004" s="190"/>
      <c r="DH2004" s="190"/>
      <c r="DI2004" s="190"/>
      <c r="DJ2004" s="190"/>
      <c r="DK2004" s="190"/>
      <c r="DL2004" s="190"/>
    </row>
    <row r="2005" spans="1:116" x14ac:dyDescent="0.35">
      <c r="A2005" s="174"/>
      <c r="E2005" s="8"/>
      <c r="G2005" s="175" t="s">
        <v>491</v>
      </c>
      <c r="H2005" s="200"/>
      <c r="I2005" s="201"/>
      <c r="J2005" s="201"/>
      <c r="K2005" s="202"/>
      <c r="L2005" s="202"/>
      <c r="M2005" s="202"/>
      <c r="N2005" s="202"/>
      <c r="O2005" s="202"/>
      <c r="P2005" s="202"/>
      <c r="R2005" s="202"/>
      <c r="S2005" s="190" t="str">
        <f t="shared" ref="S2005:CD2005" si="3249">S$22</f>
        <v>S$18</v>
      </c>
      <c r="T2005" s="190" t="str">
        <f t="shared" si="3249"/>
        <v>T$18</v>
      </c>
      <c r="U2005" s="190" t="str">
        <f t="shared" si="3249"/>
        <v>U$18</v>
      </c>
      <c r="V2005" s="190" t="str">
        <f t="shared" si="3249"/>
        <v>V$18</v>
      </c>
      <c r="W2005" s="190" t="str">
        <f t="shared" si="3249"/>
        <v>W$18</v>
      </c>
      <c r="X2005" s="190" t="str">
        <f t="shared" si="3249"/>
        <v>X$18</v>
      </c>
      <c r="Y2005" s="190" t="str">
        <f t="shared" si="3249"/>
        <v>Y$18</v>
      </c>
      <c r="Z2005" s="190" t="str">
        <f t="shared" si="3249"/>
        <v>Z$18</v>
      </c>
      <c r="AA2005" s="190" t="str">
        <f t="shared" si="3249"/>
        <v>AA$18</v>
      </c>
      <c r="AB2005" s="190" t="str">
        <f t="shared" si="3249"/>
        <v>AB$18</v>
      </c>
      <c r="AC2005" s="190" t="str">
        <f t="shared" si="3249"/>
        <v>AC$18</v>
      </c>
      <c r="AD2005" s="190" t="str">
        <f t="shared" si="3249"/>
        <v>AD$18</v>
      </c>
      <c r="AE2005" s="190" t="str">
        <f t="shared" si="3249"/>
        <v>AE$18</v>
      </c>
      <c r="AF2005" s="190" t="str">
        <f t="shared" si="3249"/>
        <v>AF$18</v>
      </c>
      <c r="AG2005" s="190" t="str">
        <f t="shared" si="3249"/>
        <v>AG$18</v>
      </c>
      <c r="AH2005" s="190" t="str">
        <f t="shared" si="3249"/>
        <v>AH$18</v>
      </c>
      <c r="AI2005" s="190" t="str">
        <f t="shared" si="3249"/>
        <v>AI$18</v>
      </c>
      <c r="AJ2005" s="190" t="str">
        <f t="shared" si="3249"/>
        <v>AJ$18</v>
      </c>
      <c r="AK2005" s="190" t="str">
        <f t="shared" si="3249"/>
        <v>AK$18</v>
      </c>
      <c r="AL2005" s="190" t="str">
        <f t="shared" si="3249"/>
        <v>AL$18</v>
      </c>
      <c r="AM2005" s="190" t="str">
        <f t="shared" si="3249"/>
        <v>AM$18</v>
      </c>
      <c r="AN2005" s="190" t="str">
        <f t="shared" si="3249"/>
        <v>AN$18</v>
      </c>
      <c r="AO2005" s="190" t="str">
        <f t="shared" si="3249"/>
        <v>AO$18</v>
      </c>
      <c r="AP2005" s="190" t="str">
        <f t="shared" si="3249"/>
        <v>AP$18</v>
      </c>
      <c r="AQ2005" s="190" t="str">
        <f t="shared" si="3249"/>
        <v>AQ$18</v>
      </c>
      <c r="AR2005" s="190" t="str">
        <f t="shared" si="3249"/>
        <v>AR$18</v>
      </c>
      <c r="AS2005" s="190" t="str">
        <f t="shared" si="3249"/>
        <v>AS$18</v>
      </c>
      <c r="AT2005" s="190" t="str">
        <f t="shared" si="3249"/>
        <v>AT$18</v>
      </c>
      <c r="AU2005" s="190" t="str">
        <f t="shared" si="3249"/>
        <v>AU$18</v>
      </c>
      <c r="AV2005" s="190" t="str">
        <f t="shared" si="3249"/>
        <v>AV$18</v>
      </c>
      <c r="AW2005" s="190" t="str">
        <f t="shared" si="3249"/>
        <v>AW$18</v>
      </c>
      <c r="AX2005" s="190" t="str">
        <f t="shared" si="3249"/>
        <v>AX$18</v>
      </c>
      <c r="AY2005" s="190" t="str">
        <f t="shared" si="3249"/>
        <v>AY$18</v>
      </c>
      <c r="AZ2005" s="190" t="str">
        <f t="shared" si="3249"/>
        <v>AZ$18</v>
      </c>
      <c r="BA2005" s="190" t="str">
        <f t="shared" si="3249"/>
        <v>BA$18</v>
      </c>
      <c r="BB2005" s="190" t="str">
        <f t="shared" si="3249"/>
        <v>BB$18</v>
      </c>
      <c r="BC2005" s="190" t="str">
        <f t="shared" si="3249"/>
        <v>BC$18</v>
      </c>
      <c r="BD2005" s="190" t="str">
        <f t="shared" si="3249"/>
        <v>BD$18</v>
      </c>
      <c r="BE2005" s="190" t="str">
        <f t="shared" si="3249"/>
        <v>BE$18</v>
      </c>
      <c r="BF2005" s="190" t="str">
        <f t="shared" si="3249"/>
        <v>BF$18</v>
      </c>
      <c r="BG2005" s="190" t="str">
        <f t="shared" si="3249"/>
        <v>BG$18</v>
      </c>
      <c r="BH2005" s="190" t="str">
        <f t="shared" si="3249"/>
        <v>BH$18</v>
      </c>
      <c r="BI2005" s="190" t="str">
        <f t="shared" si="3249"/>
        <v>BI$18</v>
      </c>
      <c r="BJ2005" s="190" t="str">
        <f t="shared" si="3249"/>
        <v>BJ$18</v>
      </c>
      <c r="BK2005" s="190" t="str">
        <f t="shared" si="3249"/>
        <v>BK$18</v>
      </c>
      <c r="BL2005" s="190" t="str">
        <f t="shared" si="3249"/>
        <v>BL$18</v>
      </c>
      <c r="BM2005" s="190" t="str">
        <f t="shared" si="3249"/>
        <v>BM$18</v>
      </c>
      <c r="BN2005" s="190" t="str">
        <f t="shared" si="3249"/>
        <v>BN$18</v>
      </c>
      <c r="BO2005" s="190" t="str">
        <f t="shared" si="3249"/>
        <v>BO$18</v>
      </c>
      <c r="BP2005" s="190" t="str">
        <f t="shared" si="3249"/>
        <v>BP$18</v>
      </c>
      <c r="BQ2005" s="190" t="str">
        <f t="shared" si="3249"/>
        <v>BQ$18</v>
      </c>
      <c r="BR2005" s="190" t="str">
        <f t="shared" si="3249"/>
        <v>BR$18</v>
      </c>
      <c r="BS2005" s="190" t="str">
        <f t="shared" si="3249"/>
        <v>BS$18</v>
      </c>
      <c r="BT2005" s="190" t="str">
        <f t="shared" si="3249"/>
        <v>BT$18</v>
      </c>
      <c r="BU2005" s="190" t="str">
        <f t="shared" si="3249"/>
        <v>BU$18</v>
      </c>
      <c r="BV2005" s="190" t="str">
        <f t="shared" si="3249"/>
        <v>BV$18</v>
      </c>
      <c r="BW2005" s="190" t="str">
        <f t="shared" si="3249"/>
        <v>BW$18</v>
      </c>
      <c r="BX2005" s="190" t="str">
        <f t="shared" si="3249"/>
        <v>BX$18</v>
      </c>
      <c r="BY2005" s="190" t="str">
        <f t="shared" si="3249"/>
        <v>BY$18</v>
      </c>
      <c r="BZ2005" s="190" t="str">
        <f t="shared" si="3249"/>
        <v>BZ$18</v>
      </c>
      <c r="CA2005" s="190" t="str">
        <f t="shared" si="3249"/>
        <v>CA$18</v>
      </c>
      <c r="CB2005" s="190" t="str">
        <f t="shared" si="3249"/>
        <v>CB$18</v>
      </c>
      <c r="CC2005" s="190" t="str">
        <f t="shared" si="3249"/>
        <v>CC$18</v>
      </c>
      <c r="CD2005" s="190" t="str">
        <f t="shared" si="3249"/>
        <v>CD$18</v>
      </c>
      <c r="CE2005" s="190" t="str">
        <f t="shared" ref="CE2005:CL2005" si="3250">CE$22</f>
        <v>CE$18</v>
      </c>
      <c r="CF2005" s="190" t="str">
        <f t="shared" si="3250"/>
        <v>CF$18</v>
      </c>
      <c r="CG2005" s="190" t="str">
        <f t="shared" si="3250"/>
        <v>CG$18</v>
      </c>
      <c r="CH2005" s="190" t="str">
        <f t="shared" si="3250"/>
        <v>CH$18</v>
      </c>
      <c r="CI2005" s="190" t="str">
        <f t="shared" si="3250"/>
        <v>CI$18</v>
      </c>
      <c r="CJ2005" s="190" t="str">
        <f t="shared" si="3250"/>
        <v>CJ$18</v>
      </c>
      <c r="CK2005" s="190" t="str">
        <f t="shared" si="3250"/>
        <v>CK$18</v>
      </c>
      <c r="CL2005" s="190" t="str">
        <f t="shared" si="3250"/>
        <v>CL$18</v>
      </c>
      <c r="CN2005" s="201"/>
      <c r="CO2005" s="190" t="str">
        <f t="shared" ref="CO2005:DL2005" si="3251">CO$22</f>
        <v>CO$18</v>
      </c>
      <c r="CP2005" s="190" t="str">
        <f t="shared" si="3251"/>
        <v>CP$18</v>
      </c>
      <c r="CQ2005" s="190" t="str">
        <f t="shared" si="3251"/>
        <v>CQ$18</v>
      </c>
      <c r="CR2005" s="190" t="str">
        <f t="shared" si="3251"/>
        <v>CR$18</v>
      </c>
      <c r="CS2005" s="190" t="str">
        <f t="shared" si="3251"/>
        <v>CS$18</v>
      </c>
      <c r="CT2005" s="190" t="str">
        <f t="shared" si="3251"/>
        <v>CT$18</v>
      </c>
      <c r="CU2005" s="190" t="str">
        <f t="shared" si="3251"/>
        <v>CU$18</v>
      </c>
      <c r="CV2005" s="190" t="str">
        <f t="shared" si="3251"/>
        <v>CV$18</v>
      </c>
      <c r="CW2005" s="190" t="str">
        <f t="shared" si="3251"/>
        <v>CW$18</v>
      </c>
      <c r="CX2005" s="190" t="str">
        <f t="shared" si="3251"/>
        <v>CX$18</v>
      </c>
      <c r="CY2005" s="190" t="str">
        <f t="shared" si="3251"/>
        <v>CY$18</v>
      </c>
      <c r="CZ2005" s="190" t="str">
        <f t="shared" si="3251"/>
        <v>CZ$18</v>
      </c>
      <c r="DA2005" s="190" t="str">
        <f t="shared" si="3251"/>
        <v>DA$18</v>
      </c>
      <c r="DB2005" s="190" t="str">
        <f t="shared" si="3251"/>
        <v>DB$18</v>
      </c>
      <c r="DC2005" s="190" t="str">
        <f t="shared" si="3251"/>
        <v>DC$18</v>
      </c>
      <c r="DD2005" s="190" t="str">
        <f t="shared" si="3251"/>
        <v>DD$18</v>
      </c>
      <c r="DE2005" s="190" t="str">
        <f t="shared" si="3251"/>
        <v>DE$18</v>
      </c>
      <c r="DF2005" s="190" t="str">
        <f t="shared" si="3251"/>
        <v>DF$18</v>
      </c>
      <c r="DG2005" s="190" t="str">
        <f t="shared" si="3251"/>
        <v>DG$18</v>
      </c>
      <c r="DH2005" s="190" t="str">
        <f t="shared" si="3251"/>
        <v>DH$18</v>
      </c>
      <c r="DI2005" s="190" t="str">
        <f t="shared" si="3251"/>
        <v>DI$18</v>
      </c>
      <c r="DJ2005" s="190" t="str">
        <f t="shared" si="3251"/>
        <v>DJ$18</v>
      </c>
      <c r="DK2005" s="190" t="str">
        <f t="shared" si="3251"/>
        <v>DK$18</v>
      </c>
      <c r="DL2005" s="190" t="str">
        <f t="shared" si="3251"/>
        <v>DL$18</v>
      </c>
    </row>
    <row r="2006" spans="1:116" x14ac:dyDescent="0.35">
      <c r="A2006" s="174"/>
      <c r="E2006" s="8"/>
      <c r="G2006" s="175" t="s">
        <v>505</v>
      </c>
      <c r="H2006" s="200"/>
      <c r="I2006" s="201"/>
      <c r="J2006" s="201"/>
      <c r="K2006" s="202"/>
      <c r="L2006" s="202"/>
      <c r="M2006" s="202"/>
      <c r="N2006" s="202"/>
      <c r="O2006" s="202"/>
      <c r="P2006" s="202"/>
      <c r="R2006" s="202"/>
      <c r="S2006" s="190" t="str">
        <f t="shared" ref="S2006:CD2006" si="3252">S$23</f>
        <v>S$19</v>
      </c>
      <c r="T2006" s="190" t="str">
        <f t="shared" si="3252"/>
        <v>T$19</v>
      </c>
      <c r="U2006" s="190" t="str">
        <f t="shared" si="3252"/>
        <v>U$19</v>
      </c>
      <c r="V2006" s="190" t="str">
        <f t="shared" si="3252"/>
        <v>V$19</v>
      </c>
      <c r="W2006" s="190" t="str">
        <f t="shared" si="3252"/>
        <v>W$19</v>
      </c>
      <c r="X2006" s="190" t="str">
        <f t="shared" si="3252"/>
        <v>X$19</v>
      </c>
      <c r="Y2006" s="190" t="str">
        <f t="shared" si="3252"/>
        <v>Y$19</v>
      </c>
      <c r="Z2006" s="190" t="str">
        <f t="shared" si="3252"/>
        <v>Z$19</v>
      </c>
      <c r="AA2006" s="190" t="str">
        <f t="shared" si="3252"/>
        <v>AA$19</v>
      </c>
      <c r="AB2006" s="190" t="str">
        <f t="shared" si="3252"/>
        <v>AB$19</v>
      </c>
      <c r="AC2006" s="190" t="str">
        <f t="shared" si="3252"/>
        <v>AC$19</v>
      </c>
      <c r="AD2006" s="190" t="str">
        <f t="shared" si="3252"/>
        <v>AD$19</v>
      </c>
      <c r="AE2006" s="190" t="str">
        <f t="shared" si="3252"/>
        <v>AE$19</v>
      </c>
      <c r="AF2006" s="190" t="str">
        <f t="shared" si="3252"/>
        <v>AF$19</v>
      </c>
      <c r="AG2006" s="190" t="str">
        <f t="shared" si="3252"/>
        <v>AG$19</v>
      </c>
      <c r="AH2006" s="190" t="str">
        <f t="shared" si="3252"/>
        <v>AH$19</v>
      </c>
      <c r="AI2006" s="190" t="str">
        <f t="shared" si="3252"/>
        <v>AI$19</v>
      </c>
      <c r="AJ2006" s="190" t="str">
        <f t="shared" si="3252"/>
        <v>AJ$19</v>
      </c>
      <c r="AK2006" s="190" t="str">
        <f t="shared" si="3252"/>
        <v>AK$19</v>
      </c>
      <c r="AL2006" s="190" t="str">
        <f t="shared" si="3252"/>
        <v>AL$19</v>
      </c>
      <c r="AM2006" s="190" t="str">
        <f t="shared" si="3252"/>
        <v>AM$19</v>
      </c>
      <c r="AN2006" s="190" t="str">
        <f t="shared" si="3252"/>
        <v>AN$19</v>
      </c>
      <c r="AO2006" s="190" t="str">
        <f t="shared" si="3252"/>
        <v>AO$19</v>
      </c>
      <c r="AP2006" s="190" t="str">
        <f t="shared" si="3252"/>
        <v>AP$19</v>
      </c>
      <c r="AQ2006" s="190" t="str">
        <f t="shared" si="3252"/>
        <v>AQ$19</v>
      </c>
      <c r="AR2006" s="190" t="str">
        <f t="shared" si="3252"/>
        <v>AR$19</v>
      </c>
      <c r="AS2006" s="190" t="str">
        <f t="shared" si="3252"/>
        <v>AS$19</v>
      </c>
      <c r="AT2006" s="190" t="str">
        <f t="shared" si="3252"/>
        <v>AT$19</v>
      </c>
      <c r="AU2006" s="190" t="str">
        <f t="shared" si="3252"/>
        <v>AU$19</v>
      </c>
      <c r="AV2006" s="190" t="str">
        <f t="shared" si="3252"/>
        <v>AV$19</v>
      </c>
      <c r="AW2006" s="190" t="str">
        <f t="shared" si="3252"/>
        <v>AW$19</v>
      </c>
      <c r="AX2006" s="190" t="str">
        <f t="shared" si="3252"/>
        <v>AX$19</v>
      </c>
      <c r="AY2006" s="190" t="str">
        <f t="shared" si="3252"/>
        <v>AY$19</v>
      </c>
      <c r="AZ2006" s="190" t="str">
        <f t="shared" si="3252"/>
        <v>AZ$19</v>
      </c>
      <c r="BA2006" s="190" t="str">
        <f t="shared" si="3252"/>
        <v>BA$19</v>
      </c>
      <c r="BB2006" s="190" t="str">
        <f t="shared" si="3252"/>
        <v>BB$19</v>
      </c>
      <c r="BC2006" s="190" t="str">
        <f t="shared" si="3252"/>
        <v>BC$19</v>
      </c>
      <c r="BD2006" s="190" t="str">
        <f t="shared" si="3252"/>
        <v>BD$19</v>
      </c>
      <c r="BE2006" s="190" t="str">
        <f t="shared" si="3252"/>
        <v>BE$19</v>
      </c>
      <c r="BF2006" s="190" t="str">
        <f t="shared" si="3252"/>
        <v>BF$19</v>
      </c>
      <c r="BG2006" s="190" t="str">
        <f t="shared" si="3252"/>
        <v>BG$19</v>
      </c>
      <c r="BH2006" s="190" t="str">
        <f t="shared" si="3252"/>
        <v>BH$19</v>
      </c>
      <c r="BI2006" s="190" t="str">
        <f t="shared" si="3252"/>
        <v>BI$19</v>
      </c>
      <c r="BJ2006" s="190" t="str">
        <f t="shared" si="3252"/>
        <v>BJ$19</v>
      </c>
      <c r="BK2006" s="190" t="str">
        <f t="shared" si="3252"/>
        <v>BK$19</v>
      </c>
      <c r="BL2006" s="190" t="str">
        <f t="shared" si="3252"/>
        <v>BL$19</v>
      </c>
      <c r="BM2006" s="190" t="str">
        <f t="shared" si="3252"/>
        <v>BM$19</v>
      </c>
      <c r="BN2006" s="190" t="str">
        <f t="shared" si="3252"/>
        <v>BN$19</v>
      </c>
      <c r="BO2006" s="190" t="str">
        <f t="shared" si="3252"/>
        <v>BO$19</v>
      </c>
      <c r="BP2006" s="190" t="str">
        <f t="shared" si="3252"/>
        <v>BP$19</v>
      </c>
      <c r="BQ2006" s="190" t="str">
        <f t="shared" si="3252"/>
        <v>BQ$19</v>
      </c>
      <c r="BR2006" s="190" t="str">
        <f t="shared" si="3252"/>
        <v>BR$19</v>
      </c>
      <c r="BS2006" s="190" t="str">
        <f t="shared" si="3252"/>
        <v>BS$19</v>
      </c>
      <c r="BT2006" s="190" t="str">
        <f t="shared" si="3252"/>
        <v>BT$19</v>
      </c>
      <c r="BU2006" s="190" t="str">
        <f t="shared" si="3252"/>
        <v>BU$19</v>
      </c>
      <c r="BV2006" s="190" t="str">
        <f t="shared" si="3252"/>
        <v>BV$19</v>
      </c>
      <c r="BW2006" s="190" t="str">
        <f t="shared" si="3252"/>
        <v>BW$19</v>
      </c>
      <c r="BX2006" s="190" t="str">
        <f t="shared" si="3252"/>
        <v>BX$19</v>
      </c>
      <c r="BY2006" s="190" t="str">
        <f t="shared" si="3252"/>
        <v>BY$19</v>
      </c>
      <c r="BZ2006" s="190" t="str">
        <f t="shared" si="3252"/>
        <v>BZ$19</v>
      </c>
      <c r="CA2006" s="190" t="str">
        <f t="shared" si="3252"/>
        <v>CA$19</v>
      </c>
      <c r="CB2006" s="190" t="str">
        <f t="shared" si="3252"/>
        <v>CB$19</v>
      </c>
      <c r="CC2006" s="190" t="str">
        <f t="shared" si="3252"/>
        <v>CC$19</v>
      </c>
      <c r="CD2006" s="190" t="str">
        <f t="shared" si="3252"/>
        <v>CD$19</v>
      </c>
      <c r="CE2006" s="190" t="str">
        <f t="shared" ref="CE2006:CL2006" si="3253">CE$23</f>
        <v>CE$19</v>
      </c>
      <c r="CF2006" s="190" t="str">
        <f t="shared" si="3253"/>
        <v>CF$19</v>
      </c>
      <c r="CG2006" s="190" t="str">
        <f t="shared" si="3253"/>
        <v>CG$19</v>
      </c>
      <c r="CH2006" s="190" t="str">
        <f t="shared" si="3253"/>
        <v>CH$19</v>
      </c>
      <c r="CI2006" s="190" t="str">
        <f t="shared" si="3253"/>
        <v>CI$19</v>
      </c>
      <c r="CJ2006" s="190" t="str">
        <f t="shared" si="3253"/>
        <v>CJ$19</v>
      </c>
      <c r="CK2006" s="190" t="str">
        <f t="shared" si="3253"/>
        <v>CK$19</v>
      </c>
      <c r="CL2006" s="190" t="str">
        <f t="shared" si="3253"/>
        <v>CL$19</v>
      </c>
      <c r="CN2006" s="201"/>
      <c r="CO2006" s="190" t="str">
        <f t="shared" ref="CO2006:DL2006" si="3254">CO$23</f>
        <v>CO$19</v>
      </c>
      <c r="CP2006" s="190" t="str">
        <f t="shared" si="3254"/>
        <v>CP$19</v>
      </c>
      <c r="CQ2006" s="190" t="str">
        <f t="shared" si="3254"/>
        <v>CQ$19</v>
      </c>
      <c r="CR2006" s="190" t="str">
        <f t="shared" si="3254"/>
        <v>CR$19</v>
      </c>
      <c r="CS2006" s="190" t="str">
        <f t="shared" si="3254"/>
        <v>CS$19</v>
      </c>
      <c r="CT2006" s="190" t="str">
        <f t="shared" si="3254"/>
        <v>CT$19</v>
      </c>
      <c r="CU2006" s="190" t="str">
        <f t="shared" si="3254"/>
        <v>CU$19</v>
      </c>
      <c r="CV2006" s="190" t="str">
        <f t="shared" si="3254"/>
        <v>CV$19</v>
      </c>
      <c r="CW2006" s="190" t="str">
        <f t="shared" si="3254"/>
        <v>CW$19</v>
      </c>
      <c r="CX2006" s="190" t="str">
        <f t="shared" si="3254"/>
        <v>CX$19</v>
      </c>
      <c r="CY2006" s="190" t="str">
        <f t="shared" si="3254"/>
        <v>CY$19</v>
      </c>
      <c r="CZ2006" s="190" t="str">
        <f t="shared" si="3254"/>
        <v>CZ$19</v>
      </c>
      <c r="DA2006" s="190" t="str">
        <f t="shared" si="3254"/>
        <v>DA$19</v>
      </c>
      <c r="DB2006" s="190" t="str">
        <f t="shared" si="3254"/>
        <v>DB$19</v>
      </c>
      <c r="DC2006" s="190" t="str">
        <f t="shared" si="3254"/>
        <v>DC$19</v>
      </c>
      <c r="DD2006" s="190" t="str">
        <f t="shared" si="3254"/>
        <v>DD$19</v>
      </c>
      <c r="DE2006" s="190" t="str">
        <f t="shared" si="3254"/>
        <v>DE$19</v>
      </c>
      <c r="DF2006" s="190" t="str">
        <f t="shared" si="3254"/>
        <v>DF$19</v>
      </c>
      <c r="DG2006" s="190" t="str">
        <f t="shared" si="3254"/>
        <v>DG$19</v>
      </c>
      <c r="DH2006" s="190" t="str">
        <f t="shared" si="3254"/>
        <v>DH$19</v>
      </c>
      <c r="DI2006" s="190" t="str">
        <f t="shared" si="3254"/>
        <v>DI$19</v>
      </c>
      <c r="DJ2006" s="190" t="str">
        <f t="shared" si="3254"/>
        <v>DJ$19</v>
      </c>
      <c r="DK2006" s="190" t="str">
        <f t="shared" si="3254"/>
        <v>DK$19</v>
      </c>
      <c r="DL2006" s="190" t="str">
        <f t="shared" si="3254"/>
        <v>DL$19</v>
      </c>
    </row>
    <row r="2007" spans="1:116" x14ac:dyDescent="0.35">
      <c r="A2007" s="142" t="s">
        <v>218</v>
      </c>
      <c r="B2007" s="31" t="s">
        <v>81</v>
      </c>
      <c r="C2007" s="31"/>
      <c r="D2007" t="s">
        <v>562</v>
      </c>
      <c r="E2007" s="8" t="str">
        <f t="shared" ref="E2007:E2011" si="3255">ROW()&amp;" "&amp;D2007</f>
        <v>2007 TOGGLE-TV-V</v>
      </c>
      <c r="F2007" t="s">
        <v>511</v>
      </c>
      <c r="G2007" s="175" t="s">
        <v>463</v>
      </c>
      <c r="H2007" s="142"/>
      <c r="I2007" s="144"/>
      <c r="J2007" s="144"/>
      <c r="K2007" s="142"/>
      <c r="L2007" s="142"/>
      <c r="M2007" s="142"/>
      <c r="N2007" s="142"/>
      <c r="O2007" s="142"/>
      <c r="P2007" s="142"/>
      <c r="R2007" s="143"/>
      <c r="S2007" s="168"/>
      <c r="T2007" s="168"/>
      <c r="U2007" s="168"/>
      <c r="V2007" s="168"/>
      <c r="W2007" s="168"/>
      <c r="X2007" s="168"/>
      <c r="Y2007" s="168"/>
      <c r="Z2007" s="168"/>
      <c r="AA2007" s="168"/>
      <c r="AB2007" s="168"/>
      <c r="AC2007" s="168"/>
      <c r="AD2007" s="168"/>
      <c r="AE2007" s="168"/>
      <c r="AF2007" s="168"/>
      <c r="AG2007" s="168"/>
      <c r="AH2007" s="168"/>
      <c r="AI2007" s="168"/>
      <c r="AJ2007" s="168"/>
      <c r="AK2007" s="168"/>
      <c r="AL2007" s="168"/>
      <c r="AM2007" s="168"/>
      <c r="AN2007" s="168"/>
      <c r="AO2007" s="168"/>
      <c r="AP2007" s="168"/>
      <c r="AQ2007" s="168"/>
      <c r="AR2007" s="168"/>
      <c r="AS2007" s="168"/>
      <c r="AT2007" s="168"/>
      <c r="AU2007" s="168"/>
      <c r="AV2007" s="168"/>
      <c r="AW2007" s="168"/>
      <c r="AX2007" s="168"/>
      <c r="AY2007" s="168"/>
      <c r="AZ2007" s="168"/>
      <c r="BA2007" s="168"/>
      <c r="BB2007" s="168"/>
      <c r="BC2007" s="168"/>
      <c r="BD2007" s="168"/>
      <c r="BE2007" s="168"/>
      <c r="BF2007" s="168"/>
      <c r="BG2007" s="168"/>
      <c r="BH2007" s="168"/>
      <c r="BI2007" s="168"/>
      <c r="BJ2007" s="168"/>
      <c r="BK2007" s="168"/>
      <c r="BL2007" s="168"/>
      <c r="BM2007" s="168"/>
      <c r="BN2007" s="168"/>
      <c r="BO2007" s="168"/>
      <c r="BP2007" s="168"/>
      <c r="BQ2007" s="168"/>
      <c r="BR2007" s="168"/>
      <c r="BS2007" s="168"/>
      <c r="BT2007" s="168"/>
      <c r="BU2007" s="168"/>
      <c r="BV2007" s="168"/>
      <c r="BW2007" s="168"/>
      <c r="BX2007" s="168"/>
      <c r="BY2007" s="168"/>
      <c r="BZ2007" s="168"/>
      <c r="CA2007" s="168"/>
      <c r="CB2007" s="168"/>
      <c r="CC2007" s="168"/>
      <c r="CD2007" s="168"/>
      <c r="CE2007" s="168"/>
      <c r="CF2007" s="168"/>
      <c r="CG2007" s="168"/>
      <c r="CH2007" s="168"/>
      <c r="CI2007" s="168"/>
      <c r="CJ2007" s="168"/>
      <c r="CK2007" s="168"/>
      <c r="CL2007" s="168"/>
      <c r="CN2007" s="144"/>
      <c r="CO2007" s="168"/>
      <c r="CP2007" s="168"/>
      <c r="CQ2007" s="168"/>
      <c r="CR2007" s="168"/>
      <c r="CS2007" s="168"/>
      <c r="CT2007" s="168"/>
      <c r="CU2007" s="168"/>
      <c r="CV2007" s="168"/>
      <c r="CW2007" s="168"/>
      <c r="CX2007" s="168"/>
      <c r="CY2007" s="168"/>
      <c r="CZ2007" s="168"/>
      <c r="DA2007" s="168"/>
      <c r="DB2007" s="168"/>
      <c r="DC2007" s="168"/>
      <c r="DD2007" s="168"/>
      <c r="DE2007" s="168"/>
      <c r="DF2007" s="168"/>
      <c r="DG2007" s="168"/>
      <c r="DH2007" s="168"/>
      <c r="DI2007" s="168"/>
      <c r="DJ2007" s="168"/>
      <c r="DK2007" s="168"/>
      <c r="DL2007" s="168"/>
    </row>
    <row r="2008" spans="1:116" x14ac:dyDescent="0.35">
      <c r="A2008" s="12"/>
      <c r="B2008" s="12" t="s">
        <v>332</v>
      </c>
      <c r="C2008" s="12"/>
      <c r="D2008" t="s">
        <v>562</v>
      </c>
      <c r="E2008" s="8" t="str">
        <f t="shared" si="3255"/>
        <v>2008 TOGGLE-TV-V</v>
      </c>
      <c r="G2008" s="175" t="s">
        <v>464</v>
      </c>
      <c r="H2008" s="12"/>
      <c r="I2008" s="60"/>
      <c r="J2008" s="60"/>
      <c r="K2008" s="12"/>
      <c r="L2008" s="12"/>
      <c r="M2008" s="12"/>
      <c r="N2008" s="12"/>
      <c r="O2008" s="12"/>
      <c r="P2008" s="12"/>
      <c r="R2008" s="13"/>
      <c r="S2008" s="76"/>
      <c r="T2008" s="76"/>
      <c r="U2008" s="76"/>
      <c r="V2008" s="76"/>
      <c r="W2008" s="76"/>
      <c r="X2008" s="76"/>
      <c r="Y2008" s="76"/>
      <c r="Z2008" s="76"/>
      <c r="AA2008" s="76"/>
      <c r="AB2008" s="76"/>
      <c r="AC2008" s="76"/>
      <c r="AD2008" s="76"/>
      <c r="AE2008" s="76"/>
      <c r="AF2008" s="76"/>
      <c r="AG2008" s="76"/>
      <c r="AH2008" s="76"/>
      <c r="AI2008" s="76"/>
      <c r="AJ2008" s="76"/>
      <c r="AK2008" s="76"/>
      <c r="AL2008" s="76"/>
      <c r="AM2008" s="76"/>
      <c r="AN2008" s="76"/>
      <c r="AO2008" s="76"/>
      <c r="AP2008" s="76"/>
      <c r="AQ2008" s="76"/>
      <c r="AR2008" s="76"/>
      <c r="AS2008" s="76"/>
      <c r="AT2008" s="76"/>
      <c r="AU2008" s="76"/>
      <c r="AV2008" s="76"/>
      <c r="AW2008" s="76"/>
      <c r="AX2008" s="76"/>
      <c r="AY2008" s="76"/>
      <c r="AZ2008" s="76"/>
      <c r="BA2008" s="76"/>
      <c r="BB2008" s="76"/>
      <c r="BC2008" s="76"/>
      <c r="BD2008" s="76"/>
      <c r="BE2008" s="76"/>
      <c r="BF2008" s="76"/>
      <c r="BG2008" s="76"/>
      <c r="BH2008" s="76"/>
      <c r="BI2008" s="76"/>
      <c r="BJ2008" s="76"/>
      <c r="BK2008" s="76"/>
      <c r="BL2008" s="76"/>
      <c r="BM2008" s="76"/>
      <c r="BN2008" s="76"/>
      <c r="BO2008" s="76"/>
      <c r="BP2008" s="76"/>
      <c r="BQ2008" s="76"/>
      <c r="BR2008" s="76"/>
      <c r="BS2008" s="76"/>
      <c r="BT2008" s="76"/>
      <c r="BU2008" s="76"/>
      <c r="BV2008" s="76"/>
      <c r="BW2008" s="76"/>
      <c r="BX2008" s="76"/>
      <c r="BY2008" s="76"/>
      <c r="BZ2008" s="76"/>
      <c r="CA2008" s="76"/>
      <c r="CB2008" s="76"/>
      <c r="CC2008" s="76"/>
      <c r="CD2008" s="76"/>
      <c r="CE2008" s="76"/>
      <c r="CF2008" s="76"/>
      <c r="CG2008" s="76"/>
      <c r="CH2008" s="76"/>
      <c r="CI2008" s="76"/>
      <c r="CJ2008" s="76"/>
      <c r="CK2008" s="76"/>
      <c r="CL2008" s="76"/>
      <c r="CN2008" s="60"/>
      <c r="CO2008" s="239"/>
      <c r="CP2008" s="239"/>
      <c r="CQ2008" s="239"/>
      <c r="CR2008" s="239"/>
      <c r="CS2008" s="239"/>
      <c r="CT2008" s="239"/>
      <c r="CU2008" s="239"/>
      <c r="CV2008" s="239"/>
      <c r="CW2008" s="239"/>
      <c r="CX2008" s="239"/>
      <c r="CY2008" s="239"/>
      <c r="CZ2008" s="239"/>
      <c r="DA2008" s="239"/>
      <c r="DB2008" s="239"/>
      <c r="DC2008" s="239"/>
      <c r="DD2008" s="239"/>
      <c r="DE2008" s="239"/>
      <c r="DF2008" s="239"/>
      <c r="DG2008" s="239"/>
      <c r="DH2008" s="239"/>
      <c r="DI2008" s="239"/>
      <c r="DJ2008" s="239"/>
      <c r="DK2008" s="239"/>
      <c r="DL2008" s="239"/>
    </row>
    <row r="2009" spans="1:116" x14ac:dyDescent="0.35">
      <c r="A2009" s="31"/>
      <c r="B2009" s="31"/>
      <c r="C2009" s="31"/>
      <c r="D2009" t="s">
        <v>562</v>
      </c>
      <c r="E2009" s="8" t="str">
        <f t="shared" si="3255"/>
        <v>2009 TOGGLE-TV-V</v>
      </c>
      <c r="G2009" s="143" t="s">
        <v>509</v>
      </c>
      <c r="H2009" s="31">
        <v>1</v>
      </c>
      <c r="I2009" s="73"/>
      <c r="J2009" s="73"/>
      <c r="K2009" s="12"/>
      <c r="L2009" s="12"/>
      <c r="M2009" s="12"/>
      <c r="N2009" s="12"/>
      <c r="O2009" s="12"/>
      <c r="P2009" s="12"/>
      <c r="R2009" s="67"/>
      <c r="S2009" s="76"/>
      <c r="T2009" s="76"/>
      <c r="U2009" s="76"/>
      <c r="V2009" s="76"/>
      <c r="W2009" s="76"/>
      <c r="X2009" s="76"/>
      <c r="Y2009" s="76"/>
      <c r="Z2009" s="76"/>
      <c r="AA2009" s="76"/>
      <c r="AB2009" s="76"/>
      <c r="AC2009" s="76"/>
      <c r="AD2009" s="76"/>
      <c r="AE2009" s="76"/>
      <c r="AF2009" s="76"/>
      <c r="AG2009" s="76"/>
      <c r="AH2009" s="76"/>
      <c r="AI2009" s="76"/>
      <c r="AJ2009" s="76"/>
      <c r="AK2009" s="76"/>
      <c r="AL2009" s="76"/>
      <c r="AM2009" s="76"/>
      <c r="AN2009" s="76"/>
      <c r="AO2009" s="76"/>
      <c r="AP2009" s="76"/>
      <c r="AQ2009" s="76"/>
      <c r="AR2009" s="76"/>
      <c r="AS2009" s="76"/>
      <c r="AT2009" s="76"/>
      <c r="AU2009" s="76"/>
      <c r="AV2009" s="76"/>
      <c r="AW2009" s="76"/>
      <c r="AX2009" s="76"/>
      <c r="AY2009" s="76"/>
      <c r="AZ2009" s="76"/>
      <c r="BA2009" s="76"/>
      <c r="BB2009" s="76"/>
      <c r="BC2009" s="76"/>
      <c r="BD2009" s="76"/>
      <c r="BE2009" s="76"/>
      <c r="BF2009" s="76"/>
      <c r="BG2009" s="76"/>
      <c r="BH2009" s="76"/>
      <c r="BI2009" s="76"/>
      <c r="BJ2009" s="76"/>
      <c r="BK2009" s="76"/>
      <c r="BL2009" s="76"/>
      <c r="BM2009" s="76"/>
      <c r="BN2009" s="76"/>
      <c r="BO2009" s="76"/>
      <c r="BP2009" s="76"/>
      <c r="BQ2009" s="76"/>
      <c r="BR2009" s="76"/>
      <c r="BS2009" s="76"/>
      <c r="BT2009" s="76"/>
      <c r="BU2009" s="76"/>
      <c r="BV2009" s="76"/>
      <c r="BW2009" s="76"/>
      <c r="BX2009" s="76"/>
      <c r="BY2009" s="76"/>
      <c r="BZ2009" s="76"/>
      <c r="CA2009" s="76"/>
      <c r="CB2009" s="76"/>
      <c r="CC2009" s="76"/>
      <c r="CD2009" s="76"/>
      <c r="CE2009" s="76"/>
      <c r="CF2009" s="76"/>
      <c r="CG2009" s="76"/>
      <c r="CH2009" s="76"/>
      <c r="CI2009" s="76"/>
      <c r="CJ2009" s="76"/>
      <c r="CK2009" s="76"/>
      <c r="CL2009" s="76"/>
      <c r="CN2009" s="76"/>
      <c r="CO2009" s="76" t="e" cm="1">
        <f t="array" ref="CO2009">INDEX($K:$P,ROW(),MATCH(CO$3,$K$2:$P$2,0))</f>
        <v>#N/A</v>
      </c>
      <c r="CP2009" s="76" t="e" cm="1">
        <f t="array" ref="CP2009">INDEX($K:$P,ROW(),MATCH(CP$3,$K$2:$P$2,0))</f>
        <v>#N/A</v>
      </c>
      <c r="CQ2009" s="76" t="e" cm="1">
        <f t="array" ref="CQ2009">INDEX($K:$P,ROW(),MATCH(CQ$3,$K$2:$P$2,0))</f>
        <v>#N/A</v>
      </c>
      <c r="CR2009" s="76" t="e" cm="1">
        <f t="array" ref="CR2009">INDEX($K:$P,ROW(),MATCH(CR$3,$K$2:$P$2,0))</f>
        <v>#N/A</v>
      </c>
      <c r="CS2009" s="76" t="e" cm="1">
        <f t="array" ref="CS2009">INDEX($K:$P,ROW(),MATCH(CS$3,$K$2:$P$2,0))</f>
        <v>#N/A</v>
      </c>
      <c r="CT2009" s="76" t="e" cm="1">
        <f t="array" ref="CT2009">INDEX($K:$P,ROW(),MATCH(CT$3,$K$2:$P$2,0))</f>
        <v>#N/A</v>
      </c>
      <c r="CU2009" s="76" t="e" cm="1">
        <f t="array" ref="CU2009">INDEX($K:$P,ROW(),MATCH(CU$3,$K$2:$P$2,0))</f>
        <v>#N/A</v>
      </c>
      <c r="CV2009" s="76" t="e" cm="1">
        <f t="array" ref="CV2009">INDEX($K:$P,ROW(),MATCH(CV$3,$K$2:$P$2,0))</f>
        <v>#N/A</v>
      </c>
      <c r="CW2009" s="76" t="e" cm="1">
        <f t="array" ref="CW2009">INDEX($K:$P,ROW(),MATCH(CW$3,$K$2:$P$2,0))</f>
        <v>#N/A</v>
      </c>
      <c r="CX2009" s="76" t="e" cm="1">
        <f t="array" ref="CX2009">INDEX($K:$P,ROW(),MATCH(CX$3,$K$2:$P$2,0))</f>
        <v>#N/A</v>
      </c>
      <c r="CY2009" s="76" t="e" cm="1">
        <f t="array" ref="CY2009">INDEX($K:$P,ROW(),MATCH(CY$3,$K$2:$P$2,0))</f>
        <v>#N/A</v>
      </c>
      <c r="CZ2009" s="76" t="e" cm="1">
        <f t="array" ref="CZ2009">INDEX($K:$P,ROW(),MATCH(CZ$3,$K$2:$P$2,0))</f>
        <v>#N/A</v>
      </c>
      <c r="DA2009" s="76" t="e" cm="1">
        <f t="array" ref="DA2009">INDEX($K:$P,ROW(),MATCH(DA$3,$K$2:$P$2,0))</f>
        <v>#N/A</v>
      </c>
      <c r="DB2009" s="76" t="e" cm="1">
        <f t="array" ref="DB2009">INDEX($K:$P,ROW(),MATCH(DB$3,$K$2:$P$2,0))</f>
        <v>#N/A</v>
      </c>
      <c r="DC2009" s="76" t="e" cm="1">
        <f t="array" ref="DC2009">INDEX($K:$P,ROW(),MATCH(DC$3,$K$2:$P$2,0))</f>
        <v>#N/A</v>
      </c>
      <c r="DD2009" s="76" t="e" cm="1">
        <f t="array" ref="DD2009">INDEX($K:$P,ROW(),MATCH(DD$3,$K$2:$P$2,0))</f>
        <v>#N/A</v>
      </c>
      <c r="DE2009" s="76" t="e" cm="1">
        <f t="array" ref="DE2009">INDEX($K:$P,ROW(),MATCH(DE$3,$K$2:$P$2,0))</f>
        <v>#N/A</v>
      </c>
      <c r="DF2009" s="76" t="e" cm="1">
        <f t="array" ref="DF2009">INDEX($K:$P,ROW(),MATCH(DF$3,$K$2:$P$2,0))</f>
        <v>#N/A</v>
      </c>
      <c r="DG2009" s="76" t="e" cm="1">
        <f t="array" ref="DG2009">INDEX($K:$P,ROW(),MATCH(DG$3,$K$2:$P$2,0))</f>
        <v>#N/A</v>
      </c>
      <c r="DH2009" s="76" t="e" cm="1">
        <f t="array" ref="DH2009">INDEX($K:$P,ROW(),MATCH(DH$3,$K$2:$P$2,0))</f>
        <v>#N/A</v>
      </c>
      <c r="DI2009" s="76" t="e" cm="1">
        <f t="array" ref="DI2009">INDEX($K:$P,ROW(),MATCH(DI$3,$K$2:$P$2,0))</f>
        <v>#N/A</v>
      </c>
      <c r="DJ2009" s="76" t="e" cm="1">
        <f t="array" ref="DJ2009">INDEX($K:$P,ROW(),MATCH(DJ$3,$K$2:$P$2,0))</f>
        <v>#N/A</v>
      </c>
      <c r="DK2009" s="76" t="e" cm="1">
        <f t="array" ref="DK2009">INDEX($K:$P,ROW(),MATCH(DK$3,$K$2:$P$2,0))</f>
        <v>#N/A</v>
      </c>
      <c r="DL2009" s="76" t="e" cm="1">
        <f t="array" ref="DL2009">INDEX($K:$P,ROW(),MATCH(DL$3,$K$2:$P$2,0))</f>
        <v>#N/A</v>
      </c>
    </row>
    <row r="2010" spans="1:116" x14ac:dyDescent="0.35">
      <c r="D2010" t="s">
        <v>562</v>
      </c>
      <c r="E2010" s="8" t="str">
        <f t="shared" si="3255"/>
        <v>2010 TOGGLE-TV-V</v>
      </c>
      <c r="G2010" s="95" t="str">
        <f ca="1">OFFSET(G2010,-(ROW(G2010)-ROW(G2022)),0)&amp;" - before toggle"</f>
        <v># of assets - before toggle</v>
      </c>
      <c r="H2010" s="12"/>
      <c r="I2010" s="60"/>
      <c r="J2010" s="60"/>
      <c r="K2010" s="117">
        <f ca="1">SUMIF($3:$3,K$2,2010:2010)</f>
        <v>60000</v>
      </c>
      <c r="L2010" s="117">
        <f ca="1">SUMIF($3:$3,L$2,2010:2010)</f>
        <v>60000</v>
      </c>
      <c r="M2010" s="117">
        <f ca="1">SUMIF($3:$3,M$2,2010:2010)</f>
        <v>60000</v>
      </c>
      <c r="N2010" s="117">
        <f ca="1">SUMIF($3:$3,N$2,2010:2010)</f>
        <v>60000</v>
      </c>
      <c r="O2010" s="117">
        <f ca="1">SUMIF($3:$3,O$2,2010:2010)</f>
        <v>60000</v>
      </c>
      <c r="P2010" s="117">
        <f ca="1">SUMIF($3:$3,P$2,2010:2010)</f>
        <v>60000</v>
      </c>
      <c r="R2010" s="15"/>
      <c r="S2010" s="151" cm="1">
        <f t="array" aca="1" ref="S2010" ca="1">INDIRECT(S2002)*$H2009</f>
        <v>5000</v>
      </c>
      <c r="T2010" s="151" cm="1">
        <f t="array" aca="1" ref="T2010" ca="1">INDIRECT(T2002)*$H2009</f>
        <v>5000</v>
      </c>
      <c r="U2010" s="151" cm="1">
        <f t="array" aca="1" ref="U2010" ca="1">INDIRECT(U2002)*$H2009</f>
        <v>5000</v>
      </c>
      <c r="V2010" s="151" cm="1">
        <f t="array" aca="1" ref="V2010" ca="1">INDIRECT(V2002)*$H2009</f>
        <v>5000</v>
      </c>
      <c r="W2010" s="151" cm="1">
        <f t="array" aca="1" ref="W2010" ca="1">INDIRECT(W2002)*$H2009</f>
        <v>5000</v>
      </c>
      <c r="X2010" s="151" cm="1">
        <f t="array" aca="1" ref="X2010" ca="1">INDIRECT(X2002)*$H2009</f>
        <v>5000</v>
      </c>
      <c r="Y2010" s="151" cm="1">
        <f t="array" aca="1" ref="Y2010" ca="1">INDIRECT(Y2002)*$H2009</f>
        <v>5000</v>
      </c>
      <c r="Z2010" s="151" cm="1">
        <f t="array" aca="1" ref="Z2010" ca="1">INDIRECT(Z2002)*$H2009</f>
        <v>5000</v>
      </c>
      <c r="AA2010" s="151" cm="1">
        <f t="array" aca="1" ref="AA2010" ca="1">INDIRECT(AA2002)*$H2009</f>
        <v>5000</v>
      </c>
      <c r="AB2010" s="151" cm="1">
        <f t="array" aca="1" ref="AB2010" ca="1">INDIRECT(AB2002)*$H2009</f>
        <v>5000</v>
      </c>
      <c r="AC2010" s="151" cm="1">
        <f t="array" aca="1" ref="AC2010" ca="1">INDIRECT(AC2002)*$H2009</f>
        <v>5000</v>
      </c>
      <c r="AD2010" s="151" cm="1">
        <f t="array" aca="1" ref="AD2010" ca="1">INDIRECT(AD2002)*$H2009</f>
        <v>5000</v>
      </c>
      <c r="AE2010" s="151" cm="1">
        <f t="array" aca="1" ref="AE2010" ca="1">INDIRECT(AE2002)*$H2009</f>
        <v>5000</v>
      </c>
      <c r="AF2010" s="151" cm="1">
        <f t="array" aca="1" ref="AF2010" ca="1">INDIRECT(AF2002)*$H2009</f>
        <v>5000</v>
      </c>
      <c r="AG2010" s="151" cm="1">
        <f t="array" aca="1" ref="AG2010" ca="1">INDIRECT(AG2002)*$H2009</f>
        <v>5000</v>
      </c>
      <c r="AH2010" s="151" cm="1">
        <f t="array" aca="1" ref="AH2010" ca="1">INDIRECT(AH2002)*$H2009</f>
        <v>5000</v>
      </c>
      <c r="AI2010" s="151" cm="1">
        <f t="array" aca="1" ref="AI2010" ca="1">INDIRECT(AI2002)*$H2009</f>
        <v>5000</v>
      </c>
      <c r="AJ2010" s="151" cm="1">
        <f t="array" aca="1" ref="AJ2010" ca="1">INDIRECT(AJ2002)*$H2009</f>
        <v>5000</v>
      </c>
      <c r="AK2010" s="151" cm="1">
        <f t="array" aca="1" ref="AK2010" ca="1">INDIRECT(AK2002)*$H2009</f>
        <v>5000</v>
      </c>
      <c r="AL2010" s="151" cm="1">
        <f t="array" aca="1" ref="AL2010" ca="1">INDIRECT(AL2002)*$H2009</f>
        <v>5000</v>
      </c>
      <c r="AM2010" s="151" cm="1">
        <f t="array" aca="1" ref="AM2010" ca="1">INDIRECT(AM2002)*$H2009</f>
        <v>5000</v>
      </c>
      <c r="AN2010" s="151" cm="1">
        <f t="array" aca="1" ref="AN2010" ca="1">INDIRECT(AN2002)*$H2009</f>
        <v>5000</v>
      </c>
      <c r="AO2010" s="151" cm="1">
        <f t="array" aca="1" ref="AO2010" ca="1">INDIRECT(AO2002)*$H2009</f>
        <v>5000</v>
      </c>
      <c r="AP2010" s="151" cm="1">
        <f t="array" aca="1" ref="AP2010" ca="1">INDIRECT(AP2002)*$H2009</f>
        <v>5000</v>
      </c>
      <c r="AQ2010" s="151" cm="1">
        <f t="array" aca="1" ref="AQ2010" ca="1">INDIRECT(AQ2002)*$H2009</f>
        <v>5000</v>
      </c>
      <c r="AR2010" s="151" cm="1">
        <f t="array" aca="1" ref="AR2010" ca="1">INDIRECT(AR2002)*$H2009</f>
        <v>5000</v>
      </c>
      <c r="AS2010" s="151" cm="1">
        <f t="array" aca="1" ref="AS2010" ca="1">INDIRECT(AS2002)*$H2009</f>
        <v>5000</v>
      </c>
      <c r="AT2010" s="151" cm="1">
        <f t="array" aca="1" ref="AT2010" ca="1">INDIRECT(AT2002)*$H2009</f>
        <v>5000</v>
      </c>
      <c r="AU2010" s="151" cm="1">
        <f t="array" aca="1" ref="AU2010" ca="1">INDIRECT(AU2002)*$H2009</f>
        <v>5000</v>
      </c>
      <c r="AV2010" s="151" cm="1">
        <f t="array" aca="1" ref="AV2010" ca="1">INDIRECT(AV2002)*$H2009</f>
        <v>5000</v>
      </c>
      <c r="AW2010" s="151" cm="1">
        <f t="array" aca="1" ref="AW2010" ca="1">INDIRECT(AW2002)*$H2009</f>
        <v>5000</v>
      </c>
      <c r="AX2010" s="151" cm="1">
        <f t="array" aca="1" ref="AX2010" ca="1">INDIRECT(AX2002)*$H2009</f>
        <v>5000</v>
      </c>
      <c r="AY2010" s="151" cm="1">
        <f t="array" aca="1" ref="AY2010" ca="1">INDIRECT(AY2002)*$H2009</f>
        <v>5000</v>
      </c>
      <c r="AZ2010" s="151" cm="1">
        <f t="array" aca="1" ref="AZ2010" ca="1">INDIRECT(AZ2002)*$H2009</f>
        <v>5000</v>
      </c>
      <c r="BA2010" s="151" cm="1">
        <f t="array" aca="1" ref="BA2010" ca="1">INDIRECT(BA2002)*$H2009</f>
        <v>5000</v>
      </c>
      <c r="BB2010" s="151" cm="1">
        <f t="array" aca="1" ref="BB2010" ca="1">INDIRECT(BB2002)*$H2009</f>
        <v>5000</v>
      </c>
      <c r="BC2010" s="151" cm="1">
        <f t="array" aca="1" ref="BC2010" ca="1">INDIRECT(BC2002)*$H2009</f>
        <v>5000</v>
      </c>
      <c r="BD2010" s="151" cm="1">
        <f t="array" aca="1" ref="BD2010" ca="1">INDIRECT(BD2002)*$H2009</f>
        <v>5000</v>
      </c>
      <c r="BE2010" s="151" cm="1">
        <f t="array" aca="1" ref="BE2010" ca="1">INDIRECT(BE2002)*$H2009</f>
        <v>5000</v>
      </c>
      <c r="BF2010" s="151" cm="1">
        <f t="array" aca="1" ref="BF2010" ca="1">INDIRECT(BF2002)*$H2009</f>
        <v>5000</v>
      </c>
      <c r="BG2010" s="151" cm="1">
        <f t="array" aca="1" ref="BG2010" ca="1">INDIRECT(BG2002)*$H2009</f>
        <v>5000</v>
      </c>
      <c r="BH2010" s="151" cm="1">
        <f t="array" aca="1" ref="BH2010" ca="1">INDIRECT(BH2002)*$H2009</f>
        <v>5000</v>
      </c>
      <c r="BI2010" s="151" cm="1">
        <f t="array" aca="1" ref="BI2010" ca="1">INDIRECT(BI2002)*$H2009</f>
        <v>5000</v>
      </c>
      <c r="BJ2010" s="151" cm="1">
        <f t="array" aca="1" ref="BJ2010" ca="1">INDIRECT(BJ2002)*$H2009</f>
        <v>5000</v>
      </c>
      <c r="BK2010" s="151" cm="1">
        <f t="array" aca="1" ref="BK2010" ca="1">INDIRECT(BK2002)*$H2009</f>
        <v>5000</v>
      </c>
      <c r="BL2010" s="151" cm="1">
        <f t="array" aca="1" ref="BL2010" ca="1">INDIRECT(BL2002)*$H2009</f>
        <v>5000</v>
      </c>
      <c r="BM2010" s="151" cm="1">
        <f t="array" aca="1" ref="BM2010" ca="1">INDIRECT(BM2002)*$H2009</f>
        <v>5000</v>
      </c>
      <c r="BN2010" s="151" cm="1">
        <f t="array" aca="1" ref="BN2010" ca="1">INDIRECT(BN2002)*$H2009</f>
        <v>5000</v>
      </c>
      <c r="BO2010" s="151" cm="1">
        <f t="array" aca="1" ref="BO2010" ca="1">INDIRECT(BO2002)*$H2009</f>
        <v>5000</v>
      </c>
      <c r="BP2010" s="151" cm="1">
        <f t="array" aca="1" ref="BP2010" ca="1">INDIRECT(BP2002)*$H2009</f>
        <v>5000</v>
      </c>
      <c r="BQ2010" s="151" cm="1">
        <f t="array" aca="1" ref="BQ2010" ca="1">INDIRECT(BQ2002)*$H2009</f>
        <v>5000</v>
      </c>
      <c r="BR2010" s="151" cm="1">
        <f t="array" aca="1" ref="BR2010" ca="1">INDIRECT(BR2002)*$H2009</f>
        <v>5000</v>
      </c>
      <c r="BS2010" s="151" cm="1">
        <f t="array" aca="1" ref="BS2010" ca="1">INDIRECT(BS2002)*$H2009</f>
        <v>5000</v>
      </c>
      <c r="BT2010" s="151" cm="1">
        <f t="array" aca="1" ref="BT2010" ca="1">INDIRECT(BT2002)*$H2009</f>
        <v>5000</v>
      </c>
      <c r="BU2010" s="151" cm="1">
        <f t="array" aca="1" ref="BU2010" ca="1">INDIRECT(BU2002)*$H2009</f>
        <v>5000</v>
      </c>
      <c r="BV2010" s="151" cm="1">
        <f t="array" aca="1" ref="BV2010" ca="1">INDIRECT(BV2002)*$H2009</f>
        <v>5000</v>
      </c>
      <c r="BW2010" s="151" cm="1">
        <f t="array" aca="1" ref="BW2010" ca="1">INDIRECT(BW2002)*$H2009</f>
        <v>5000</v>
      </c>
      <c r="BX2010" s="151" cm="1">
        <f t="array" aca="1" ref="BX2010" ca="1">INDIRECT(BX2002)*$H2009</f>
        <v>5000</v>
      </c>
      <c r="BY2010" s="151" cm="1">
        <f t="array" aca="1" ref="BY2010" ca="1">INDIRECT(BY2002)*$H2009</f>
        <v>5000</v>
      </c>
      <c r="BZ2010" s="151" cm="1">
        <f t="array" aca="1" ref="BZ2010" ca="1">INDIRECT(BZ2002)*$H2009</f>
        <v>5000</v>
      </c>
      <c r="CA2010" s="151" cm="1">
        <f t="array" aca="1" ref="CA2010" ca="1">INDIRECT(CA2002)*$H2009</f>
        <v>5000</v>
      </c>
      <c r="CB2010" s="151" cm="1">
        <f t="array" aca="1" ref="CB2010" ca="1">INDIRECT(CB2002)*$H2009</f>
        <v>5000</v>
      </c>
      <c r="CC2010" s="151" cm="1">
        <f t="array" aca="1" ref="CC2010" ca="1">INDIRECT(CC2002)*$H2009</f>
        <v>5000</v>
      </c>
      <c r="CD2010" s="151" cm="1">
        <f t="array" aca="1" ref="CD2010" ca="1">INDIRECT(CD2002)*$H2009</f>
        <v>5000</v>
      </c>
      <c r="CE2010" s="151" cm="1">
        <f t="array" aca="1" ref="CE2010" ca="1">INDIRECT(CE2002)*$H2009</f>
        <v>5000</v>
      </c>
      <c r="CF2010" s="151" cm="1">
        <f t="array" aca="1" ref="CF2010" ca="1">INDIRECT(CF2002)*$H2009</f>
        <v>5000</v>
      </c>
      <c r="CG2010" s="151" cm="1">
        <f t="array" aca="1" ref="CG2010" ca="1">INDIRECT(CG2002)*$H2009</f>
        <v>5000</v>
      </c>
      <c r="CH2010" s="151" cm="1">
        <f t="array" aca="1" ref="CH2010" ca="1">INDIRECT(CH2002)*$H2009</f>
        <v>5000</v>
      </c>
      <c r="CI2010" s="151" cm="1">
        <f t="array" aca="1" ref="CI2010" ca="1">INDIRECT(CI2002)*$H2009</f>
        <v>5000</v>
      </c>
      <c r="CJ2010" s="151" cm="1">
        <f t="array" aca="1" ref="CJ2010" ca="1">INDIRECT(CJ2002)*$H2009</f>
        <v>5000</v>
      </c>
      <c r="CK2010" s="151" cm="1">
        <f t="array" aca="1" ref="CK2010" ca="1">INDIRECT(CK2002)*$H2009</f>
        <v>5000</v>
      </c>
      <c r="CL2010" s="151" cm="1">
        <f t="array" aca="1" ref="CL2010" ca="1">INDIRECT(CL2002)*$H2009</f>
        <v>5000</v>
      </c>
      <c r="CN2010" s="240"/>
      <c r="CO2010" s="151" t="e" cm="1">
        <f t="array" aca="1" ref="CO2010" ca="1">INDIRECT(CO2002)*CO2009</f>
        <v>#N/A</v>
      </c>
      <c r="CP2010" s="151" t="e" cm="1">
        <f t="array" aca="1" ref="CP2010" ca="1">INDIRECT(CP2002)*CP2009</f>
        <v>#N/A</v>
      </c>
      <c r="CQ2010" s="151" t="e" cm="1">
        <f t="array" aca="1" ref="CQ2010" ca="1">INDIRECT(CQ2002)*CQ2009</f>
        <v>#N/A</v>
      </c>
      <c r="CR2010" s="151" t="e" cm="1">
        <f t="array" aca="1" ref="CR2010" ca="1">INDIRECT(CR2002)*CR2009</f>
        <v>#N/A</v>
      </c>
      <c r="CS2010" s="151" t="e" cm="1">
        <f t="array" aca="1" ref="CS2010" ca="1">INDIRECT(CS2002)*CS2009</f>
        <v>#N/A</v>
      </c>
      <c r="CT2010" s="151" t="e" cm="1">
        <f t="array" aca="1" ref="CT2010" ca="1">INDIRECT(CT2002)*CT2009</f>
        <v>#N/A</v>
      </c>
      <c r="CU2010" s="151" t="e" cm="1">
        <f t="array" aca="1" ref="CU2010" ca="1">INDIRECT(CU2002)*CU2009</f>
        <v>#N/A</v>
      </c>
      <c r="CV2010" s="151" t="e" cm="1">
        <f t="array" aca="1" ref="CV2010" ca="1">INDIRECT(CV2002)*CV2009</f>
        <v>#N/A</v>
      </c>
      <c r="CW2010" s="151" t="e" cm="1">
        <f t="array" aca="1" ref="CW2010" ca="1">INDIRECT(CW2002)*CW2009</f>
        <v>#N/A</v>
      </c>
      <c r="CX2010" s="151" t="e" cm="1">
        <f t="array" aca="1" ref="CX2010" ca="1">INDIRECT(CX2002)*CX2009</f>
        <v>#N/A</v>
      </c>
      <c r="CY2010" s="151" t="e" cm="1">
        <f t="array" aca="1" ref="CY2010" ca="1">INDIRECT(CY2002)*CY2009</f>
        <v>#N/A</v>
      </c>
      <c r="CZ2010" s="151" t="e" cm="1">
        <f t="array" aca="1" ref="CZ2010" ca="1">INDIRECT(CZ2002)*CZ2009</f>
        <v>#N/A</v>
      </c>
      <c r="DA2010" s="151" t="e" cm="1">
        <f t="array" aca="1" ref="DA2010" ca="1">INDIRECT(DA2002)*DA2009</f>
        <v>#N/A</v>
      </c>
      <c r="DB2010" s="151" t="e" cm="1">
        <f t="array" aca="1" ref="DB2010" ca="1">INDIRECT(DB2002)*DB2009</f>
        <v>#N/A</v>
      </c>
      <c r="DC2010" s="151" t="e" cm="1">
        <f t="array" aca="1" ref="DC2010" ca="1">INDIRECT(DC2002)*DC2009</f>
        <v>#N/A</v>
      </c>
      <c r="DD2010" s="151" t="e" cm="1">
        <f t="array" aca="1" ref="DD2010" ca="1">INDIRECT(DD2002)*DD2009</f>
        <v>#N/A</v>
      </c>
      <c r="DE2010" s="151" t="e" cm="1">
        <f t="array" aca="1" ref="DE2010" ca="1">INDIRECT(DE2002)*DE2009</f>
        <v>#N/A</v>
      </c>
      <c r="DF2010" s="151" t="e" cm="1">
        <f t="array" aca="1" ref="DF2010" ca="1">INDIRECT(DF2002)*DF2009</f>
        <v>#N/A</v>
      </c>
      <c r="DG2010" s="151" t="e" cm="1">
        <f t="array" aca="1" ref="DG2010" ca="1">INDIRECT(DG2002)*DG2009</f>
        <v>#N/A</v>
      </c>
      <c r="DH2010" s="151" t="e" cm="1">
        <f t="array" aca="1" ref="DH2010" ca="1">INDIRECT(DH2002)*DH2009</f>
        <v>#N/A</v>
      </c>
      <c r="DI2010" s="151" t="e" cm="1">
        <f t="array" aca="1" ref="DI2010" ca="1">INDIRECT(DI2002)*DI2009</f>
        <v>#N/A</v>
      </c>
      <c r="DJ2010" s="151" t="e" cm="1">
        <f t="array" aca="1" ref="DJ2010" ca="1">INDIRECT(DJ2002)*DJ2009</f>
        <v>#N/A</v>
      </c>
      <c r="DK2010" s="151" t="e" cm="1">
        <f t="array" aca="1" ref="DK2010" ca="1">INDIRECT(DK2002)*DK2009</f>
        <v>#N/A</v>
      </c>
      <c r="DL2010" s="151" t="e" cm="1">
        <f t="array" aca="1" ref="DL2010" ca="1">INDIRECT(DL2002)*DL2009</f>
        <v>#N/A</v>
      </c>
    </row>
    <row r="2011" spans="1:116" x14ac:dyDescent="0.35">
      <c r="B2011" t="s">
        <v>332</v>
      </c>
      <c r="D2011" t="s">
        <v>562</v>
      </c>
      <c r="E2011" s="8" t="str">
        <f t="shared" si="3255"/>
        <v>2011 TOGGLE-TV-V</v>
      </c>
      <c r="G2011" s="145" t="s">
        <v>563</v>
      </c>
      <c r="H2011" s="12"/>
      <c r="I2011" s="60"/>
      <c r="J2011" s="60"/>
      <c r="K2011" s="38"/>
      <c r="L2011" s="38"/>
      <c r="M2011" s="38"/>
      <c r="N2011" s="38"/>
      <c r="O2011" s="38"/>
      <c r="P2011" s="38"/>
      <c r="R2011" s="15"/>
      <c r="S2011" s="240"/>
      <c r="T2011" s="240"/>
      <c r="U2011" s="240"/>
      <c r="V2011" s="240"/>
      <c r="W2011" s="240"/>
      <c r="X2011" s="240"/>
      <c r="Y2011" s="240"/>
      <c r="Z2011" s="240"/>
      <c r="AA2011" s="240"/>
      <c r="AB2011" s="240"/>
      <c r="AC2011" s="240"/>
      <c r="AD2011" s="240"/>
      <c r="AE2011" s="240"/>
      <c r="AF2011" s="240"/>
      <c r="AG2011" s="240"/>
      <c r="AH2011" s="240"/>
      <c r="AI2011" s="240"/>
      <c r="AJ2011" s="240"/>
      <c r="AK2011" s="240"/>
      <c r="AL2011" s="240"/>
      <c r="AM2011" s="240"/>
      <c r="AN2011" s="240"/>
      <c r="AO2011" s="240"/>
      <c r="AP2011" s="240"/>
      <c r="AQ2011" s="240"/>
      <c r="AR2011" s="240"/>
      <c r="AS2011" s="240"/>
      <c r="AT2011" s="240"/>
      <c r="AU2011" s="240"/>
      <c r="AV2011" s="240"/>
      <c r="AW2011" s="240"/>
      <c r="AX2011" s="240"/>
      <c r="AY2011" s="240"/>
      <c r="AZ2011" s="240"/>
      <c r="BA2011" s="240"/>
      <c r="BB2011" s="240"/>
      <c r="BC2011" s="240"/>
      <c r="BD2011" s="240"/>
      <c r="BE2011" s="240"/>
      <c r="BF2011" s="240"/>
      <c r="BG2011" s="240"/>
      <c r="BH2011" s="240"/>
      <c r="BI2011" s="240"/>
      <c r="BJ2011" s="240"/>
      <c r="BK2011" s="240"/>
      <c r="BL2011" s="240"/>
      <c r="BM2011" s="240"/>
      <c r="BN2011" s="240"/>
      <c r="BO2011" s="240"/>
      <c r="BP2011" s="240"/>
      <c r="BQ2011" s="240"/>
      <c r="BR2011" s="240"/>
      <c r="BS2011" s="240"/>
      <c r="BT2011" s="240"/>
      <c r="BU2011" s="240"/>
      <c r="BV2011" s="240"/>
      <c r="BW2011" s="240"/>
      <c r="BX2011" s="240"/>
      <c r="BY2011" s="240"/>
      <c r="BZ2011" s="240"/>
      <c r="CA2011" s="240"/>
      <c r="CB2011" s="240"/>
      <c r="CC2011" s="240"/>
      <c r="CD2011" s="240"/>
      <c r="CE2011" s="240"/>
      <c r="CF2011" s="240"/>
      <c r="CG2011" s="240"/>
      <c r="CH2011" s="240"/>
      <c r="CI2011" s="240"/>
      <c r="CJ2011" s="240"/>
      <c r="CK2011" s="240"/>
      <c r="CL2011" s="240"/>
      <c r="CN2011" s="60"/>
      <c r="CO2011" s="76"/>
      <c r="CP2011" s="76"/>
      <c r="CQ2011" s="76"/>
      <c r="CR2011" s="76"/>
      <c r="CS2011" s="76"/>
      <c r="CT2011" s="76"/>
      <c r="CU2011" s="76"/>
      <c r="CV2011" s="76"/>
      <c r="CW2011" s="76"/>
      <c r="CX2011" s="76"/>
      <c r="CY2011" s="76"/>
      <c r="CZ2011" s="76"/>
      <c r="DA2011" s="76"/>
      <c r="DB2011" s="76"/>
      <c r="DC2011" s="76"/>
      <c r="DD2011" s="76"/>
      <c r="DE2011" s="76"/>
      <c r="DF2011" s="76"/>
      <c r="DG2011" s="76"/>
      <c r="DH2011" s="76"/>
      <c r="DI2011" s="76"/>
      <c r="DJ2011" s="76"/>
      <c r="DK2011" s="76"/>
      <c r="DL2011" s="76"/>
    </row>
    <row r="2012" spans="1:116" x14ac:dyDescent="0.35">
      <c r="B2012" t="s">
        <v>332</v>
      </c>
      <c r="D2012" t="s">
        <v>562</v>
      </c>
      <c r="E2012" s="8" t="str">
        <f>ROW()&amp;" "&amp;D2012</f>
        <v>2012 TOGGLE-TV-V</v>
      </c>
      <c r="G2012" s="127" t="str">
        <f ca="1">SUBSTITUTE(G2010,"before toggle","after toggle")</f>
        <v># of assets - after toggle</v>
      </c>
      <c r="H2012" s="27"/>
      <c r="I2012" s="78"/>
      <c r="J2012" s="78"/>
      <c r="K2012" s="33"/>
      <c r="L2012" s="33"/>
      <c r="M2012" s="33"/>
      <c r="N2012" s="33"/>
      <c r="O2012" s="33"/>
      <c r="P2012" s="33"/>
      <c r="R2012" s="33"/>
      <c r="S2012" s="80"/>
      <c r="T2012" s="80"/>
      <c r="U2012" s="80"/>
      <c r="V2012" s="80"/>
      <c r="W2012" s="80"/>
      <c r="X2012" s="80"/>
      <c r="Y2012" s="80"/>
      <c r="Z2012" s="80"/>
      <c r="AA2012" s="80"/>
      <c r="AB2012" s="80"/>
      <c r="AC2012" s="80"/>
      <c r="AD2012" s="80"/>
      <c r="AE2012" s="80"/>
      <c r="AF2012" s="80"/>
      <c r="AG2012" s="80"/>
      <c r="AH2012" s="80"/>
      <c r="AI2012" s="80"/>
      <c r="AJ2012" s="80"/>
      <c r="AK2012" s="80"/>
      <c r="AL2012" s="80"/>
      <c r="AM2012" s="80"/>
      <c r="AN2012" s="80"/>
      <c r="AO2012" s="80"/>
      <c r="AP2012" s="80"/>
      <c r="AQ2012" s="80"/>
      <c r="AR2012" s="80"/>
      <c r="AS2012" s="80"/>
      <c r="AT2012" s="80"/>
      <c r="AU2012" s="80"/>
      <c r="AV2012" s="80"/>
      <c r="AW2012" s="80"/>
      <c r="AX2012" s="80"/>
      <c r="AY2012" s="80"/>
      <c r="AZ2012" s="80"/>
      <c r="BA2012" s="80"/>
      <c r="BB2012" s="80"/>
      <c r="BC2012" s="80"/>
      <c r="BD2012" s="80"/>
      <c r="BE2012" s="80"/>
      <c r="BF2012" s="80"/>
      <c r="BG2012" s="80"/>
      <c r="BH2012" s="80"/>
      <c r="BI2012" s="80"/>
      <c r="BJ2012" s="80"/>
      <c r="BK2012" s="80"/>
      <c r="BL2012" s="80"/>
      <c r="BM2012" s="80"/>
      <c r="BN2012" s="80"/>
      <c r="BO2012" s="80"/>
      <c r="BP2012" s="80"/>
      <c r="BQ2012" s="80"/>
      <c r="BR2012" s="80"/>
      <c r="BS2012" s="80"/>
      <c r="BT2012" s="80"/>
      <c r="BU2012" s="80"/>
      <c r="BV2012" s="80"/>
      <c r="BW2012" s="80"/>
      <c r="BX2012" s="80"/>
      <c r="BY2012" s="80"/>
      <c r="BZ2012" s="80"/>
      <c r="CA2012" s="80"/>
      <c r="CB2012" s="80"/>
      <c r="CC2012" s="80"/>
      <c r="CD2012" s="80"/>
      <c r="CE2012" s="80"/>
      <c r="CF2012" s="80"/>
      <c r="CG2012" s="80"/>
      <c r="CH2012" s="80"/>
      <c r="CI2012" s="80"/>
      <c r="CJ2012" s="80"/>
      <c r="CK2012" s="80"/>
      <c r="CL2012" s="80"/>
      <c r="CN2012" s="78"/>
      <c r="CO2012" s="77"/>
      <c r="CP2012" s="77"/>
      <c r="CQ2012" s="77"/>
      <c r="CR2012" s="77"/>
      <c r="CS2012" s="77"/>
      <c r="CT2012" s="77"/>
      <c r="CU2012" s="77"/>
      <c r="CV2012" s="77"/>
      <c r="CW2012" s="77"/>
      <c r="CX2012" s="77"/>
      <c r="CY2012" s="77"/>
      <c r="CZ2012" s="77"/>
      <c r="DA2012" s="77"/>
      <c r="DB2012" s="77"/>
      <c r="DC2012" s="77"/>
      <c r="DD2012" s="77"/>
      <c r="DE2012" s="77"/>
      <c r="DF2012" s="77"/>
      <c r="DG2012" s="77"/>
      <c r="DH2012" s="77"/>
      <c r="DI2012" s="77"/>
      <c r="DJ2012" s="77"/>
      <c r="DK2012" s="77"/>
      <c r="DL2012" s="77"/>
    </row>
    <row r="2013" spans="1:116" x14ac:dyDescent="0.35">
      <c r="B2013" t="s">
        <v>332</v>
      </c>
      <c r="D2013" t="s">
        <v>562</v>
      </c>
      <c r="E2013" s="8" t="str">
        <f t="shared" ref="E2013:E2018" si="3256">ROW()&amp;" "&amp;D2013</f>
        <v>2013 TOGGLE-TV-V</v>
      </c>
      <c r="G2013" s="136" t="str">
        <f>G2001</f>
        <v>Surgical procedures</v>
      </c>
      <c r="H2013" s="27"/>
      <c r="I2013" s="78"/>
      <c r="J2013" s="78"/>
      <c r="K2013" s="33"/>
      <c r="L2013" s="33"/>
      <c r="M2013" s="33"/>
      <c r="N2013" s="33"/>
      <c r="O2013" s="33"/>
      <c r="P2013" s="33"/>
      <c r="R2013" s="33"/>
      <c r="S2013" s="80" t="str">
        <f>S2001</f>
        <v>S$16</v>
      </c>
      <c r="T2013" s="80" t="str">
        <f t="shared" ref="T2013:CE2013" si="3257">T2001</f>
        <v>T$16</v>
      </c>
      <c r="U2013" s="80" t="str">
        <f t="shared" si="3257"/>
        <v>U$16</v>
      </c>
      <c r="V2013" s="80" t="str">
        <f t="shared" si="3257"/>
        <v>V$16</v>
      </c>
      <c r="W2013" s="80" t="str">
        <f t="shared" si="3257"/>
        <v>W$16</v>
      </c>
      <c r="X2013" s="80" t="str">
        <f t="shared" si="3257"/>
        <v>X$16</v>
      </c>
      <c r="Y2013" s="80" t="str">
        <f t="shared" si="3257"/>
        <v>Y$16</v>
      </c>
      <c r="Z2013" s="80" t="str">
        <f t="shared" si="3257"/>
        <v>Z$16</v>
      </c>
      <c r="AA2013" s="80" t="str">
        <f t="shared" si="3257"/>
        <v>AA$16</v>
      </c>
      <c r="AB2013" s="80" t="str">
        <f t="shared" si="3257"/>
        <v>AB$16</v>
      </c>
      <c r="AC2013" s="80" t="str">
        <f t="shared" si="3257"/>
        <v>AC$16</v>
      </c>
      <c r="AD2013" s="80" t="str">
        <f t="shared" si="3257"/>
        <v>AD$16</v>
      </c>
      <c r="AE2013" s="80" t="str">
        <f t="shared" si="3257"/>
        <v>AE$16</v>
      </c>
      <c r="AF2013" s="80" t="str">
        <f t="shared" si="3257"/>
        <v>AF$16</v>
      </c>
      <c r="AG2013" s="80" t="str">
        <f t="shared" si="3257"/>
        <v>AG$16</v>
      </c>
      <c r="AH2013" s="80" t="str">
        <f t="shared" si="3257"/>
        <v>AH$16</v>
      </c>
      <c r="AI2013" s="80" t="str">
        <f t="shared" si="3257"/>
        <v>AI$16</v>
      </c>
      <c r="AJ2013" s="80" t="str">
        <f t="shared" si="3257"/>
        <v>AJ$16</v>
      </c>
      <c r="AK2013" s="80" t="str">
        <f t="shared" si="3257"/>
        <v>AK$16</v>
      </c>
      <c r="AL2013" s="80" t="str">
        <f t="shared" si="3257"/>
        <v>AL$16</v>
      </c>
      <c r="AM2013" s="80" t="str">
        <f t="shared" si="3257"/>
        <v>AM$16</v>
      </c>
      <c r="AN2013" s="80" t="str">
        <f t="shared" si="3257"/>
        <v>AN$16</v>
      </c>
      <c r="AO2013" s="80" t="str">
        <f t="shared" si="3257"/>
        <v>AO$16</v>
      </c>
      <c r="AP2013" s="80" t="str">
        <f t="shared" si="3257"/>
        <v>AP$16</v>
      </c>
      <c r="AQ2013" s="80" t="str">
        <f t="shared" si="3257"/>
        <v>AQ$16</v>
      </c>
      <c r="AR2013" s="80" t="str">
        <f t="shared" si="3257"/>
        <v>AR$16</v>
      </c>
      <c r="AS2013" s="80" t="str">
        <f t="shared" si="3257"/>
        <v>AS$16</v>
      </c>
      <c r="AT2013" s="80" t="str">
        <f t="shared" si="3257"/>
        <v>AT$16</v>
      </c>
      <c r="AU2013" s="80" t="str">
        <f t="shared" si="3257"/>
        <v>AU$16</v>
      </c>
      <c r="AV2013" s="80" t="str">
        <f t="shared" si="3257"/>
        <v>AV$16</v>
      </c>
      <c r="AW2013" s="80" t="str">
        <f t="shared" si="3257"/>
        <v>AW$16</v>
      </c>
      <c r="AX2013" s="80" t="str">
        <f t="shared" si="3257"/>
        <v>AX$16</v>
      </c>
      <c r="AY2013" s="80" t="str">
        <f t="shared" si="3257"/>
        <v>AY$16</v>
      </c>
      <c r="AZ2013" s="80" t="str">
        <f t="shared" si="3257"/>
        <v>AZ$16</v>
      </c>
      <c r="BA2013" s="80" t="str">
        <f t="shared" si="3257"/>
        <v>BA$16</v>
      </c>
      <c r="BB2013" s="80" t="str">
        <f t="shared" si="3257"/>
        <v>BB$16</v>
      </c>
      <c r="BC2013" s="80" t="str">
        <f t="shared" si="3257"/>
        <v>BC$16</v>
      </c>
      <c r="BD2013" s="80" t="str">
        <f t="shared" si="3257"/>
        <v>BD$16</v>
      </c>
      <c r="BE2013" s="80" t="str">
        <f t="shared" si="3257"/>
        <v>BE$16</v>
      </c>
      <c r="BF2013" s="80" t="str">
        <f t="shared" si="3257"/>
        <v>BF$16</v>
      </c>
      <c r="BG2013" s="80" t="str">
        <f t="shared" si="3257"/>
        <v>BG$16</v>
      </c>
      <c r="BH2013" s="80" t="str">
        <f t="shared" si="3257"/>
        <v>BH$16</v>
      </c>
      <c r="BI2013" s="80" t="str">
        <f t="shared" si="3257"/>
        <v>BI$16</v>
      </c>
      <c r="BJ2013" s="80" t="str">
        <f t="shared" si="3257"/>
        <v>BJ$16</v>
      </c>
      <c r="BK2013" s="80" t="str">
        <f t="shared" si="3257"/>
        <v>BK$16</v>
      </c>
      <c r="BL2013" s="80" t="str">
        <f t="shared" si="3257"/>
        <v>BL$16</v>
      </c>
      <c r="BM2013" s="80" t="str">
        <f t="shared" si="3257"/>
        <v>BM$16</v>
      </c>
      <c r="BN2013" s="80" t="str">
        <f t="shared" si="3257"/>
        <v>BN$16</v>
      </c>
      <c r="BO2013" s="80" t="str">
        <f t="shared" si="3257"/>
        <v>BO$16</v>
      </c>
      <c r="BP2013" s="80" t="str">
        <f t="shared" si="3257"/>
        <v>BP$16</v>
      </c>
      <c r="BQ2013" s="80" t="str">
        <f t="shared" si="3257"/>
        <v>BQ$16</v>
      </c>
      <c r="BR2013" s="80" t="str">
        <f t="shared" si="3257"/>
        <v>BR$16</v>
      </c>
      <c r="BS2013" s="80" t="str">
        <f t="shared" si="3257"/>
        <v>BS$16</v>
      </c>
      <c r="BT2013" s="80" t="str">
        <f t="shared" si="3257"/>
        <v>BT$16</v>
      </c>
      <c r="BU2013" s="80" t="str">
        <f t="shared" si="3257"/>
        <v>BU$16</v>
      </c>
      <c r="BV2013" s="80" t="str">
        <f t="shared" si="3257"/>
        <v>BV$16</v>
      </c>
      <c r="BW2013" s="80" t="str">
        <f t="shared" si="3257"/>
        <v>BW$16</v>
      </c>
      <c r="BX2013" s="80" t="str">
        <f t="shared" si="3257"/>
        <v>BX$16</v>
      </c>
      <c r="BY2013" s="80" t="str">
        <f t="shared" si="3257"/>
        <v>BY$16</v>
      </c>
      <c r="BZ2013" s="80" t="str">
        <f t="shared" si="3257"/>
        <v>BZ$16</v>
      </c>
      <c r="CA2013" s="80" t="str">
        <f t="shared" si="3257"/>
        <v>CA$16</v>
      </c>
      <c r="CB2013" s="80" t="str">
        <f t="shared" si="3257"/>
        <v>CB$16</v>
      </c>
      <c r="CC2013" s="80" t="str">
        <f t="shared" si="3257"/>
        <v>CC$16</v>
      </c>
      <c r="CD2013" s="80" t="str">
        <f t="shared" si="3257"/>
        <v>CD$16</v>
      </c>
      <c r="CE2013" s="80" t="str">
        <f t="shared" si="3257"/>
        <v>CE$16</v>
      </c>
      <c r="CF2013" s="80" t="str">
        <f t="shared" ref="CF2013:CL2013" si="3258">CF2001</f>
        <v>CF$16</v>
      </c>
      <c r="CG2013" s="80" t="str">
        <f t="shared" si="3258"/>
        <v>CG$16</v>
      </c>
      <c r="CH2013" s="80" t="str">
        <f t="shared" si="3258"/>
        <v>CH$16</v>
      </c>
      <c r="CI2013" s="80" t="str">
        <f t="shared" si="3258"/>
        <v>CI$16</v>
      </c>
      <c r="CJ2013" s="80" t="str">
        <f t="shared" si="3258"/>
        <v>CJ$16</v>
      </c>
      <c r="CK2013" s="80" t="str">
        <f t="shared" si="3258"/>
        <v>CK$16</v>
      </c>
      <c r="CL2013" s="80" t="str">
        <f t="shared" si="3258"/>
        <v>CL$16</v>
      </c>
      <c r="CN2013" s="78"/>
      <c r="CO2013" s="80" t="str">
        <f t="shared" ref="CO2013:DL2013" si="3259">CO2001</f>
        <v>CO$16</v>
      </c>
      <c r="CP2013" s="80" t="str">
        <f t="shared" si="3259"/>
        <v>CP$16</v>
      </c>
      <c r="CQ2013" s="80" t="str">
        <f t="shared" si="3259"/>
        <v>CQ$16</v>
      </c>
      <c r="CR2013" s="80" t="str">
        <f t="shared" si="3259"/>
        <v>CR$16</v>
      </c>
      <c r="CS2013" s="80" t="str">
        <f t="shared" si="3259"/>
        <v>CS$16</v>
      </c>
      <c r="CT2013" s="80" t="str">
        <f t="shared" si="3259"/>
        <v>CT$16</v>
      </c>
      <c r="CU2013" s="80" t="str">
        <f t="shared" si="3259"/>
        <v>CU$16</v>
      </c>
      <c r="CV2013" s="80" t="str">
        <f t="shared" si="3259"/>
        <v>CV$16</v>
      </c>
      <c r="CW2013" s="80" t="str">
        <f t="shared" si="3259"/>
        <v>CW$16</v>
      </c>
      <c r="CX2013" s="80" t="str">
        <f t="shared" si="3259"/>
        <v>CX$16</v>
      </c>
      <c r="CY2013" s="80" t="str">
        <f t="shared" si="3259"/>
        <v>CY$16</v>
      </c>
      <c r="CZ2013" s="80" t="str">
        <f t="shared" si="3259"/>
        <v>CZ$16</v>
      </c>
      <c r="DA2013" s="80" t="str">
        <f t="shared" si="3259"/>
        <v>DA$16</v>
      </c>
      <c r="DB2013" s="80" t="str">
        <f t="shared" si="3259"/>
        <v>DB$16</v>
      </c>
      <c r="DC2013" s="80" t="str">
        <f t="shared" si="3259"/>
        <v>DC$16</v>
      </c>
      <c r="DD2013" s="80" t="str">
        <f t="shared" si="3259"/>
        <v>DD$16</v>
      </c>
      <c r="DE2013" s="80" t="str">
        <f t="shared" si="3259"/>
        <v>DE$16</v>
      </c>
      <c r="DF2013" s="80" t="str">
        <f t="shared" si="3259"/>
        <v>DF$16</v>
      </c>
      <c r="DG2013" s="80" t="str">
        <f t="shared" si="3259"/>
        <v>DG$16</v>
      </c>
      <c r="DH2013" s="80" t="str">
        <f t="shared" si="3259"/>
        <v>DH$16</v>
      </c>
      <c r="DI2013" s="80" t="str">
        <f t="shared" si="3259"/>
        <v>DI$16</v>
      </c>
      <c r="DJ2013" s="80" t="str">
        <f t="shared" si="3259"/>
        <v>DJ$16</v>
      </c>
      <c r="DK2013" s="80" t="str">
        <f t="shared" si="3259"/>
        <v>DK$16</v>
      </c>
      <c r="DL2013" s="80" t="str">
        <f t="shared" si="3259"/>
        <v>DL$16</v>
      </c>
    </row>
    <row r="2014" spans="1:116" x14ac:dyDescent="0.35">
      <c r="B2014" t="s">
        <v>332</v>
      </c>
      <c r="D2014" t="s">
        <v>562</v>
      </c>
      <c r="E2014" s="8" t="str">
        <f t="shared" si="3256"/>
        <v>2014 TOGGLE-TV-V</v>
      </c>
      <c r="G2014" s="191" t="str">
        <f>IFERROR(SUBSTITUTE(TRIM(MID(G2009, SEARCH("-", G2009) + 1, LEN(G2009))),":",""),"no unit")</f>
        <v>implant</v>
      </c>
      <c r="K2014" s="53"/>
      <c r="L2014" s="53"/>
      <c r="M2014" s="53"/>
      <c r="N2014" s="53"/>
      <c r="O2014" s="53"/>
      <c r="P2014" s="53"/>
      <c r="R2014" s="24"/>
      <c r="S2014" s="212" t="str">
        <f>ADDRESS(ROW(S2010),COLUMN(S2010),2)</f>
        <v>S$2010</v>
      </c>
      <c r="T2014" s="212" t="str">
        <f t="shared" ref="T2014:CE2014" si="3260">ADDRESS(ROW(T2010),COLUMN(T2010),2)</f>
        <v>T$2010</v>
      </c>
      <c r="U2014" s="212" t="str">
        <f t="shared" si="3260"/>
        <v>U$2010</v>
      </c>
      <c r="V2014" s="212" t="str">
        <f t="shared" si="3260"/>
        <v>V$2010</v>
      </c>
      <c r="W2014" s="212" t="str">
        <f t="shared" si="3260"/>
        <v>W$2010</v>
      </c>
      <c r="X2014" s="212" t="str">
        <f t="shared" si="3260"/>
        <v>X$2010</v>
      </c>
      <c r="Y2014" s="212" t="str">
        <f t="shared" si="3260"/>
        <v>Y$2010</v>
      </c>
      <c r="Z2014" s="212" t="str">
        <f t="shared" si="3260"/>
        <v>Z$2010</v>
      </c>
      <c r="AA2014" s="212" t="str">
        <f t="shared" si="3260"/>
        <v>AA$2010</v>
      </c>
      <c r="AB2014" s="212" t="str">
        <f t="shared" si="3260"/>
        <v>AB$2010</v>
      </c>
      <c r="AC2014" s="212" t="str">
        <f t="shared" si="3260"/>
        <v>AC$2010</v>
      </c>
      <c r="AD2014" s="212" t="str">
        <f t="shared" si="3260"/>
        <v>AD$2010</v>
      </c>
      <c r="AE2014" s="212" t="str">
        <f t="shared" si="3260"/>
        <v>AE$2010</v>
      </c>
      <c r="AF2014" s="212" t="str">
        <f t="shared" si="3260"/>
        <v>AF$2010</v>
      </c>
      <c r="AG2014" s="212" t="str">
        <f t="shared" si="3260"/>
        <v>AG$2010</v>
      </c>
      <c r="AH2014" s="212" t="str">
        <f t="shared" si="3260"/>
        <v>AH$2010</v>
      </c>
      <c r="AI2014" s="212" t="str">
        <f t="shared" si="3260"/>
        <v>AI$2010</v>
      </c>
      <c r="AJ2014" s="212" t="str">
        <f t="shared" si="3260"/>
        <v>AJ$2010</v>
      </c>
      <c r="AK2014" s="212" t="str">
        <f t="shared" si="3260"/>
        <v>AK$2010</v>
      </c>
      <c r="AL2014" s="212" t="str">
        <f t="shared" si="3260"/>
        <v>AL$2010</v>
      </c>
      <c r="AM2014" s="212" t="str">
        <f t="shared" si="3260"/>
        <v>AM$2010</v>
      </c>
      <c r="AN2014" s="212" t="str">
        <f t="shared" si="3260"/>
        <v>AN$2010</v>
      </c>
      <c r="AO2014" s="212" t="str">
        <f t="shared" si="3260"/>
        <v>AO$2010</v>
      </c>
      <c r="AP2014" s="212" t="str">
        <f t="shared" si="3260"/>
        <v>AP$2010</v>
      </c>
      <c r="AQ2014" s="212" t="str">
        <f t="shared" si="3260"/>
        <v>AQ$2010</v>
      </c>
      <c r="AR2014" s="212" t="str">
        <f t="shared" si="3260"/>
        <v>AR$2010</v>
      </c>
      <c r="AS2014" s="212" t="str">
        <f t="shared" si="3260"/>
        <v>AS$2010</v>
      </c>
      <c r="AT2014" s="212" t="str">
        <f t="shared" si="3260"/>
        <v>AT$2010</v>
      </c>
      <c r="AU2014" s="212" t="str">
        <f t="shared" si="3260"/>
        <v>AU$2010</v>
      </c>
      <c r="AV2014" s="212" t="str">
        <f t="shared" si="3260"/>
        <v>AV$2010</v>
      </c>
      <c r="AW2014" s="212" t="str">
        <f t="shared" si="3260"/>
        <v>AW$2010</v>
      </c>
      <c r="AX2014" s="212" t="str">
        <f t="shared" si="3260"/>
        <v>AX$2010</v>
      </c>
      <c r="AY2014" s="212" t="str">
        <f t="shared" si="3260"/>
        <v>AY$2010</v>
      </c>
      <c r="AZ2014" s="212" t="str">
        <f t="shared" si="3260"/>
        <v>AZ$2010</v>
      </c>
      <c r="BA2014" s="212" t="str">
        <f t="shared" si="3260"/>
        <v>BA$2010</v>
      </c>
      <c r="BB2014" s="212" t="str">
        <f t="shared" si="3260"/>
        <v>BB$2010</v>
      </c>
      <c r="BC2014" s="212" t="str">
        <f t="shared" si="3260"/>
        <v>BC$2010</v>
      </c>
      <c r="BD2014" s="212" t="str">
        <f t="shared" si="3260"/>
        <v>BD$2010</v>
      </c>
      <c r="BE2014" s="212" t="str">
        <f t="shared" si="3260"/>
        <v>BE$2010</v>
      </c>
      <c r="BF2014" s="212" t="str">
        <f t="shared" si="3260"/>
        <v>BF$2010</v>
      </c>
      <c r="BG2014" s="212" t="str">
        <f t="shared" si="3260"/>
        <v>BG$2010</v>
      </c>
      <c r="BH2014" s="212" t="str">
        <f t="shared" si="3260"/>
        <v>BH$2010</v>
      </c>
      <c r="BI2014" s="212" t="str">
        <f t="shared" si="3260"/>
        <v>BI$2010</v>
      </c>
      <c r="BJ2014" s="212" t="str">
        <f t="shared" si="3260"/>
        <v>BJ$2010</v>
      </c>
      <c r="BK2014" s="212" t="str">
        <f t="shared" si="3260"/>
        <v>BK$2010</v>
      </c>
      <c r="BL2014" s="212" t="str">
        <f t="shared" si="3260"/>
        <v>BL$2010</v>
      </c>
      <c r="BM2014" s="212" t="str">
        <f t="shared" si="3260"/>
        <v>BM$2010</v>
      </c>
      <c r="BN2014" s="212" t="str">
        <f t="shared" si="3260"/>
        <v>BN$2010</v>
      </c>
      <c r="BO2014" s="212" t="str">
        <f t="shared" si="3260"/>
        <v>BO$2010</v>
      </c>
      <c r="BP2014" s="212" t="str">
        <f t="shared" si="3260"/>
        <v>BP$2010</v>
      </c>
      <c r="BQ2014" s="212" t="str">
        <f t="shared" si="3260"/>
        <v>BQ$2010</v>
      </c>
      <c r="BR2014" s="212" t="str">
        <f t="shared" si="3260"/>
        <v>BR$2010</v>
      </c>
      <c r="BS2014" s="212" t="str">
        <f t="shared" si="3260"/>
        <v>BS$2010</v>
      </c>
      <c r="BT2014" s="212" t="str">
        <f t="shared" si="3260"/>
        <v>BT$2010</v>
      </c>
      <c r="BU2014" s="212" t="str">
        <f t="shared" si="3260"/>
        <v>BU$2010</v>
      </c>
      <c r="BV2014" s="212" t="str">
        <f t="shared" si="3260"/>
        <v>BV$2010</v>
      </c>
      <c r="BW2014" s="212" t="str">
        <f t="shared" si="3260"/>
        <v>BW$2010</v>
      </c>
      <c r="BX2014" s="212" t="str">
        <f t="shared" si="3260"/>
        <v>BX$2010</v>
      </c>
      <c r="BY2014" s="212" t="str">
        <f t="shared" si="3260"/>
        <v>BY$2010</v>
      </c>
      <c r="BZ2014" s="212" t="str">
        <f t="shared" si="3260"/>
        <v>BZ$2010</v>
      </c>
      <c r="CA2014" s="212" t="str">
        <f t="shared" si="3260"/>
        <v>CA$2010</v>
      </c>
      <c r="CB2014" s="212" t="str">
        <f t="shared" si="3260"/>
        <v>CB$2010</v>
      </c>
      <c r="CC2014" s="212" t="str">
        <f t="shared" si="3260"/>
        <v>CC$2010</v>
      </c>
      <c r="CD2014" s="212" t="str">
        <f t="shared" si="3260"/>
        <v>CD$2010</v>
      </c>
      <c r="CE2014" s="212" t="str">
        <f t="shared" si="3260"/>
        <v>CE$2010</v>
      </c>
      <c r="CF2014" s="212" t="str">
        <f t="shared" ref="CF2014:CL2014" si="3261">ADDRESS(ROW(CF2010),COLUMN(CF2010),2)</f>
        <v>CF$2010</v>
      </c>
      <c r="CG2014" s="212" t="str">
        <f t="shared" si="3261"/>
        <v>CG$2010</v>
      </c>
      <c r="CH2014" s="212" t="str">
        <f t="shared" si="3261"/>
        <v>CH$2010</v>
      </c>
      <c r="CI2014" s="212" t="str">
        <f t="shared" si="3261"/>
        <v>CI$2010</v>
      </c>
      <c r="CJ2014" s="212" t="str">
        <f t="shared" si="3261"/>
        <v>CJ$2010</v>
      </c>
      <c r="CK2014" s="212" t="str">
        <f t="shared" si="3261"/>
        <v>CK$2010</v>
      </c>
      <c r="CL2014" s="212" t="str">
        <f t="shared" si="3261"/>
        <v>CL$2010</v>
      </c>
      <c r="CO2014" s="212" t="str">
        <f t="shared" ref="CO2014:DL2014" si="3262">ADDRESS(ROW(CO2010),COLUMN(CO2010),2)</f>
        <v>CO$2010</v>
      </c>
      <c r="CP2014" s="212" t="str">
        <f t="shared" si="3262"/>
        <v>CP$2010</v>
      </c>
      <c r="CQ2014" s="212" t="str">
        <f t="shared" si="3262"/>
        <v>CQ$2010</v>
      </c>
      <c r="CR2014" s="212" t="str">
        <f t="shared" si="3262"/>
        <v>CR$2010</v>
      </c>
      <c r="CS2014" s="212" t="str">
        <f t="shared" si="3262"/>
        <v>CS$2010</v>
      </c>
      <c r="CT2014" s="212" t="str">
        <f t="shared" si="3262"/>
        <v>CT$2010</v>
      </c>
      <c r="CU2014" s="212" t="str">
        <f t="shared" si="3262"/>
        <v>CU$2010</v>
      </c>
      <c r="CV2014" s="212" t="str">
        <f t="shared" si="3262"/>
        <v>CV$2010</v>
      </c>
      <c r="CW2014" s="212" t="str">
        <f t="shared" si="3262"/>
        <v>CW$2010</v>
      </c>
      <c r="CX2014" s="212" t="str">
        <f t="shared" si="3262"/>
        <v>CX$2010</v>
      </c>
      <c r="CY2014" s="212" t="str">
        <f t="shared" si="3262"/>
        <v>CY$2010</v>
      </c>
      <c r="CZ2014" s="212" t="str">
        <f t="shared" si="3262"/>
        <v>CZ$2010</v>
      </c>
      <c r="DA2014" s="212" t="str">
        <f t="shared" si="3262"/>
        <v>DA$2010</v>
      </c>
      <c r="DB2014" s="212" t="str">
        <f t="shared" si="3262"/>
        <v>DB$2010</v>
      </c>
      <c r="DC2014" s="212" t="str">
        <f t="shared" si="3262"/>
        <v>DC$2010</v>
      </c>
      <c r="DD2014" s="212" t="str">
        <f t="shared" si="3262"/>
        <v>DD$2010</v>
      </c>
      <c r="DE2014" s="212" t="str">
        <f t="shared" si="3262"/>
        <v>DE$2010</v>
      </c>
      <c r="DF2014" s="212" t="str">
        <f t="shared" si="3262"/>
        <v>DF$2010</v>
      </c>
      <c r="DG2014" s="212" t="str">
        <f t="shared" si="3262"/>
        <v>DG$2010</v>
      </c>
      <c r="DH2014" s="212" t="str">
        <f t="shared" si="3262"/>
        <v>DH$2010</v>
      </c>
      <c r="DI2014" s="212" t="str">
        <f t="shared" si="3262"/>
        <v>DI$2010</v>
      </c>
      <c r="DJ2014" s="212" t="str">
        <f t="shared" si="3262"/>
        <v>DJ$2010</v>
      </c>
      <c r="DK2014" s="212" t="str">
        <f t="shared" si="3262"/>
        <v>DK$2010</v>
      </c>
      <c r="DL2014" s="212" t="str">
        <f t="shared" si="3262"/>
        <v>DL$2010</v>
      </c>
    </row>
    <row r="2015" spans="1:116" x14ac:dyDescent="0.35">
      <c r="B2015" t="s">
        <v>332</v>
      </c>
      <c r="D2015" t="s">
        <v>562</v>
      </c>
      <c r="E2015" s="8" t="str">
        <f t="shared" si="3256"/>
        <v>2015 TOGGLE-TV-V</v>
      </c>
      <c r="G2015" s="136" t="s">
        <v>461</v>
      </c>
      <c r="H2015" s="12"/>
      <c r="I2015" s="60"/>
      <c r="J2015" s="60"/>
      <c r="K2015" s="15"/>
      <c r="L2015" s="15"/>
      <c r="M2015" s="15"/>
      <c r="N2015" s="15"/>
      <c r="O2015" s="15"/>
      <c r="P2015" s="15"/>
      <c r="R2015" s="15"/>
      <c r="S2015" s="80"/>
      <c r="T2015" s="80"/>
      <c r="U2015" s="80"/>
      <c r="V2015" s="80"/>
      <c r="W2015" s="80"/>
      <c r="X2015" s="80"/>
      <c r="Y2015" s="80"/>
      <c r="Z2015" s="80"/>
      <c r="AA2015" s="80"/>
      <c r="AB2015" s="80"/>
      <c r="AC2015" s="80"/>
      <c r="AD2015" s="80"/>
      <c r="AE2015" s="80"/>
      <c r="AF2015" s="80"/>
      <c r="AG2015" s="80"/>
      <c r="AH2015" s="80"/>
      <c r="AI2015" s="80"/>
      <c r="AJ2015" s="80"/>
      <c r="AK2015" s="80"/>
      <c r="AL2015" s="80"/>
      <c r="AM2015" s="80"/>
      <c r="AN2015" s="80"/>
      <c r="AO2015" s="80"/>
      <c r="AP2015" s="80"/>
      <c r="AQ2015" s="80"/>
      <c r="AR2015" s="80"/>
      <c r="AS2015" s="80"/>
      <c r="AT2015" s="80"/>
      <c r="AU2015" s="80"/>
      <c r="AV2015" s="80"/>
      <c r="AW2015" s="80"/>
      <c r="AX2015" s="80"/>
      <c r="AY2015" s="80"/>
      <c r="AZ2015" s="80"/>
      <c r="BA2015" s="80"/>
      <c r="BB2015" s="80"/>
      <c r="BC2015" s="80"/>
      <c r="BD2015" s="80"/>
      <c r="BE2015" s="80"/>
      <c r="BF2015" s="80"/>
      <c r="BG2015" s="80"/>
      <c r="BH2015" s="80"/>
      <c r="BI2015" s="80"/>
      <c r="BJ2015" s="80"/>
      <c r="BK2015" s="80"/>
      <c r="BL2015" s="80"/>
      <c r="BM2015" s="80"/>
      <c r="BN2015" s="80"/>
      <c r="BO2015" s="80"/>
      <c r="BP2015" s="80"/>
      <c r="BQ2015" s="80"/>
      <c r="BR2015" s="80"/>
      <c r="BS2015" s="80"/>
      <c r="BT2015" s="80"/>
      <c r="BU2015" s="80"/>
      <c r="BV2015" s="80"/>
      <c r="BW2015" s="80"/>
      <c r="BX2015" s="80"/>
      <c r="BY2015" s="80"/>
      <c r="BZ2015" s="80"/>
      <c r="CA2015" s="80"/>
      <c r="CB2015" s="80"/>
      <c r="CC2015" s="80"/>
      <c r="CD2015" s="80"/>
      <c r="CE2015" s="80"/>
      <c r="CF2015" s="80"/>
      <c r="CG2015" s="80"/>
      <c r="CH2015" s="80"/>
      <c r="CI2015" s="80"/>
      <c r="CJ2015" s="80"/>
      <c r="CK2015" s="80"/>
      <c r="CL2015" s="80"/>
      <c r="CN2015" s="60"/>
    </row>
    <row r="2016" spans="1:116" x14ac:dyDescent="0.35">
      <c r="B2016" t="s">
        <v>332</v>
      </c>
      <c r="D2016" t="s">
        <v>562</v>
      </c>
      <c r="E2016" s="8" t="str">
        <f t="shared" si="3256"/>
        <v>2016 TOGGLE-TV-V</v>
      </c>
      <c r="G2016" s="191" t="s">
        <v>462</v>
      </c>
      <c r="H2016" s="12"/>
      <c r="I2016" s="60"/>
      <c r="J2016" s="60"/>
      <c r="K2016" s="15"/>
      <c r="L2016" s="15"/>
      <c r="M2016" s="15"/>
      <c r="N2016" s="15"/>
      <c r="O2016" s="15"/>
      <c r="P2016" s="15"/>
      <c r="R2016" s="15"/>
      <c r="S2016" s="76"/>
      <c r="T2016" s="76"/>
      <c r="U2016" s="76"/>
      <c r="V2016" s="76"/>
      <c r="W2016" s="76"/>
      <c r="X2016" s="76"/>
      <c r="Y2016" s="76"/>
      <c r="Z2016" s="76"/>
      <c r="AA2016" s="76"/>
      <c r="AB2016" s="76"/>
      <c r="AC2016" s="76"/>
      <c r="AD2016" s="76"/>
      <c r="AE2016" s="76"/>
      <c r="AF2016" s="76"/>
      <c r="AG2016" s="76"/>
      <c r="AH2016" s="76"/>
      <c r="AI2016" s="76"/>
      <c r="AJ2016" s="76"/>
      <c r="AK2016" s="76"/>
      <c r="AL2016" s="76"/>
      <c r="AM2016" s="76"/>
      <c r="AN2016" s="76"/>
      <c r="AO2016" s="76"/>
      <c r="AP2016" s="76"/>
      <c r="AQ2016" s="76"/>
      <c r="AR2016" s="76"/>
      <c r="AS2016" s="76"/>
      <c r="AT2016" s="76"/>
      <c r="AU2016" s="76"/>
      <c r="AV2016" s="76"/>
      <c r="AW2016" s="76"/>
      <c r="AX2016" s="76"/>
      <c r="AY2016" s="76"/>
      <c r="AZ2016" s="76"/>
      <c r="BA2016" s="76"/>
      <c r="BB2016" s="76"/>
      <c r="BC2016" s="76"/>
      <c r="BD2016" s="76"/>
      <c r="BE2016" s="76"/>
      <c r="BF2016" s="76"/>
      <c r="BG2016" s="76"/>
      <c r="BH2016" s="76"/>
      <c r="BI2016" s="76"/>
      <c r="BJ2016" s="76"/>
      <c r="BK2016" s="76"/>
      <c r="BL2016" s="76"/>
      <c r="BM2016" s="76"/>
      <c r="BN2016" s="76"/>
      <c r="BO2016" s="76"/>
      <c r="BP2016" s="76"/>
      <c r="BQ2016" s="76"/>
      <c r="BR2016" s="76"/>
      <c r="BS2016" s="76"/>
      <c r="BT2016" s="76"/>
      <c r="BU2016" s="76"/>
      <c r="BV2016" s="76"/>
      <c r="BW2016" s="76"/>
      <c r="BX2016" s="76"/>
      <c r="BY2016" s="76"/>
      <c r="BZ2016" s="76"/>
      <c r="CA2016" s="76"/>
      <c r="CB2016" s="76"/>
      <c r="CC2016" s="76"/>
      <c r="CD2016" s="76"/>
      <c r="CE2016" s="76"/>
      <c r="CF2016" s="76"/>
      <c r="CG2016" s="76"/>
      <c r="CH2016" s="76"/>
      <c r="CI2016" s="76"/>
      <c r="CJ2016" s="76"/>
      <c r="CK2016" s="76"/>
      <c r="CL2016" s="76"/>
      <c r="CN2016" s="60"/>
      <c r="CO2016" s="76"/>
      <c r="CP2016" s="76"/>
      <c r="CQ2016" s="76"/>
      <c r="CR2016" s="76"/>
      <c r="CS2016" s="76"/>
      <c r="CT2016" s="76"/>
      <c r="CU2016" s="76"/>
      <c r="CV2016" s="76"/>
      <c r="CW2016" s="76"/>
      <c r="CX2016" s="76"/>
      <c r="CY2016" s="76"/>
      <c r="CZ2016" s="76"/>
      <c r="DA2016" s="76"/>
      <c r="DB2016" s="76"/>
      <c r="DC2016" s="76"/>
      <c r="DD2016" s="76"/>
      <c r="DE2016" s="76"/>
      <c r="DF2016" s="76"/>
      <c r="DG2016" s="76"/>
      <c r="DH2016" s="76"/>
      <c r="DI2016" s="76"/>
      <c r="DJ2016" s="76"/>
      <c r="DK2016" s="76"/>
      <c r="DL2016" s="76"/>
    </row>
    <row r="2017" spans="1:116" x14ac:dyDescent="0.35">
      <c r="B2017" t="s">
        <v>332</v>
      </c>
      <c r="D2017" t="s">
        <v>562</v>
      </c>
      <c r="E2017" s="8" t="str">
        <f t="shared" si="3256"/>
        <v>2017 TOGGLE-TV-V</v>
      </c>
      <c r="G2017" s="191" t="str">
        <f>G2009</f>
        <v>Volume of a volume modifier - implant</v>
      </c>
      <c r="H2017" s="12"/>
      <c r="I2017" s="60"/>
      <c r="J2017" s="60"/>
      <c r="K2017" s="15"/>
      <c r="L2017" s="15"/>
      <c r="M2017" s="15"/>
      <c r="N2017" s="15"/>
      <c r="O2017" s="15"/>
      <c r="P2017" s="15"/>
      <c r="R2017" s="15"/>
      <c r="S2017" s="76"/>
      <c r="T2017" s="76"/>
      <c r="U2017" s="76"/>
      <c r="V2017" s="76"/>
      <c r="W2017" s="76"/>
      <c r="X2017" s="76"/>
      <c r="Y2017" s="76"/>
      <c r="Z2017" s="76"/>
      <c r="AA2017" s="76"/>
      <c r="AB2017" s="76"/>
      <c r="AC2017" s="76"/>
      <c r="AD2017" s="76"/>
      <c r="AE2017" s="76"/>
      <c r="AF2017" s="76"/>
      <c r="AG2017" s="76"/>
      <c r="AH2017" s="76"/>
      <c r="AI2017" s="76"/>
      <c r="AJ2017" s="76"/>
      <c r="AK2017" s="76"/>
      <c r="AL2017" s="76"/>
      <c r="AM2017" s="76"/>
      <c r="AN2017" s="76"/>
      <c r="AO2017" s="76"/>
      <c r="AP2017" s="76"/>
      <c r="AQ2017" s="76"/>
      <c r="AR2017" s="76"/>
      <c r="AS2017" s="76"/>
      <c r="AT2017" s="76"/>
      <c r="AU2017" s="76"/>
      <c r="AV2017" s="76"/>
      <c r="AW2017" s="76"/>
      <c r="AX2017" s="76"/>
      <c r="AY2017" s="76"/>
      <c r="AZ2017" s="76"/>
      <c r="BA2017" s="76"/>
      <c r="BB2017" s="76"/>
      <c r="BC2017" s="76"/>
      <c r="BD2017" s="76"/>
      <c r="BE2017" s="76"/>
      <c r="BF2017" s="76"/>
      <c r="BG2017" s="76"/>
      <c r="BH2017" s="76"/>
      <c r="BI2017" s="76"/>
      <c r="BJ2017" s="76"/>
      <c r="BK2017" s="76"/>
      <c r="BL2017" s="76"/>
      <c r="BM2017" s="76"/>
      <c r="BN2017" s="76"/>
      <c r="BO2017" s="76"/>
      <c r="BP2017" s="76"/>
      <c r="BQ2017" s="76"/>
      <c r="BR2017" s="76"/>
      <c r="BS2017" s="76"/>
      <c r="BT2017" s="76"/>
      <c r="BU2017" s="76"/>
      <c r="BV2017" s="76"/>
      <c r="BW2017" s="76"/>
      <c r="BX2017" s="76"/>
      <c r="BY2017" s="76"/>
      <c r="BZ2017" s="76"/>
      <c r="CA2017" s="76"/>
      <c r="CB2017" s="76"/>
      <c r="CC2017" s="76"/>
      <c r="CD2017" s="76"/>
      <c r="CE2017" s="76"/>
      <c r="CF2017" s="76"/>
      <c r="CG2017" s="76"/>
      <c r="CH2017" s="76"/>
      <c r="CI2017" s="76"/>
      <c r="CJ2017" s="76"/>
      <c r="CK2017" s="76"/>
      <c r="CL2017" s="76"/>
      <c r="CN2017" s="60"/>
      <c r="CO2017" s="76"/>
      <c r="CP2017" s="76"/>
      <c r="CQ2017" s="76"/>
      <c r="CR2017" s="76"/>
      <c r="CS2017" s="76"/>
      <c r="CT2017" s="76"/>
      <c r="CU2017" s="76"/>
      <c r="CV2017" s="76"/>
      <c r="CW2017" s="76"/>
      <c r="CX2017" s="76"/>
      <c r="CY2017" s="76"/>
      <c r="CZ2017" s="76"/>
      <c r="DA2017" s="76"/>
      <c r="DB2017" s="76"/>
      <c r="DC2017" s="76"/>
      <c r="DD2017" s="76"/>
      <c r="DE2017" s="76"/>
      <c r="DF2017" s="76"/>
      <c r="DG2017" s="76"/>
      <c r="DH2017" s="76"/>
      <c r="DI2017" s="76"/>
      <c r="DJ2017" s="76"/>
      <c r="DK2017" s="76"/>
      <c r="DL2017" s="76"/>
    </row>
    <row r="2018" spans="1:116" x14ac:dyDescent="0.35">
      <c r="B2018" t="s">
        <v>332</v>
      </c>
      <c r="D2018" t="s">
        <v>562</v>
      </c>
      <c r="E2018" s="8" t="str">
        <f t="shared" si="3256"/>
        <v>2018 TOGGLE-TV-V</v>
      </c>
      <c r="G2018" s="136" t="str">
        <f>G2006</f>
        <v xml:space="preserve">secondary unit </v>
      </c>
      <c r="H2018" s="12"/>
      <c r="I2018" s="60"/>
      <c r="J2018" s="60"/>
      <c r="K2018" s="15"/>
      <c r="L2018" s="15"/>
      <c r="M2018" s="15"/>
      <c r="N2018" s="15"/>
      <c r="O2018" s="15"/>
      <c r="P2018" s="15"/>
      <c r="R2018" s="15"/>
      <c r="S2018" s="179"/>
      <c r="T2018" s="179"/>
      <c r="U2018" s="179"/>
      <c r="V2018" s="179"/>
      <c r="W2018" s="179"/>
      <c r="X2018" s="179"/>
      <c r="Y2018" s="179"/>
      <c r="Z2018" s="179"/>
      <c r="AA2018" s="179"/>
      <c r="AB2018" s="179"/>
      <c r="AC2018" s="179"/>
      <c r="AD2018" s="179"/>
      <c r="AE2018" s="179"/>
      <c r="AF2018" s="179"/>
      <c r="AG2018" s="179"/>
      <c r="AH2018" s="179"/>
      <c r="AI2018" s="179"/>
      <c r="AJ2018" s="179"/>
      <c r="AK2018" s="179"/>
      <c r="AL2018" s="179"/>
      <c r="AM2018" s="179"/>
      <c r="AN2018" s="179"/>
      <c r="AO2018" s="179"/>
      <c r="AP2018" s="179"/>
      <c r="AQ2018" s="179"/>
      <c r="AR2018" s="179"/>
      <c r="AS2018" s="179"/>
      <c r="AT2018" s="179"/>
      <c r="AU2018" s="179"/>
      <c r="AV2018" s="179"/>
      <c r="AW2018" s="179"/>
      <c r="AX2018" s="179"/>
      <c r="AY2018" s="179"/>
      <c r="AZ2018" s="179"/>
      <c r="BA2018" s="179"/>
      <c r="BB2018" s="179"/>
      <c r="BC2018" s="179"/>
      <c r="BD2018" s="179"/>
      <c r="BE2018" s="179"/>
      <c r="BF2018" s="179"/>
      <c r="BG2018" s="179"/>
      <c r="BH2018" s="179"/>
      <c r="BI2018" s="179"/>
      <c r="BJ2018" s="179"/>
      <c r="BK2018" s="179"/>
      <c r="BL2018" s="179"/>
      <c r="BM2018" s="179"/>
      <c r="BN2018" s="179"/>
      <c r="BO2018" s="179"/>
      <c r="BP2018" s="179"/>
      <c r="BQ2018" s="179"/>
      <c r="BR2018" s="179"/>
      <c r="BS2018" s="179"/>
      <c r="BT2018" s="179"/>
      <c r="BU2018" s="179"/>
      <c r="BV2018" s="179"/>
      <c r="BW2018" s="179"/>
      <c r="BX2018" s="179"/>
      <c r="BY2018" s="179"/>
      <c r="BZ2018" s="179"/>
      <c r="CA2018" s="179"/>
      <c r="CB2018" s="179"/>
      <c r="CC2018" s="179"/>
      <c r="CD2018" s="179"/>
      <c r="CE2018" s="179"/>
      <c r="CF2018" s="179"/>
      <c r="CG2018" s="179"/>
      <c r="CH2018" s="179"/>
      <c r="CI2018" s="179"/>
      <c r="CJ2018" s="179"/>
      <c r="CK2018" s="179"/>
      <c r="CL2018" s="179"/>
      <c r="CN2018" s="60"/>
      <c r="CO2018" s="179"/>
      <c r="CP2018" s="179"/>
      <c r="CQ2018" s="179"/>
      <c r="CR2018" s="179"/>
      <c r="CS2018" s="179"/>
      <c r="CT2018" s="179"/>
      <c r="CU2018" s="179"/>
      <c r="CV2018" s="179"/>
      <c r="CW2018" s="179"/>
      <c r="CX2018" s="179"/>
      <c r="CY2018" s="179"/>
      <c r="CZ2018" s="179"/>
      <c r="DA2018" s="179"/>
      <c r="DB2018" s="179"/>
      <c r="DC2018" s="179"/>
      <c r="DD2018" s="179"/>
      <c r="DE2018" s="179"/>
      <c r="DF2018" s="179"/>
      <c r="DG2018" s="179"/>
      <c r="DH2018" s="179"/>
      <c r="DI2018" s="179"/>
      <c r="DJ2018" s="179"/>
      <c r="DK2018" s="179"/>
      <c r="DL2018" s="179"/>
    </row>
    <row r="2019" spans="1:116" x14ac:dyDescent="0.35">
      <c r="A2019" s="174"/>
      <c r="E2019" s="8"/>
      <c r="G2019" s="136" t="str">
        <f>G2007</f>
        <v>Secondary revenue driver</v>
      </c>
      <c r="H2019" s="186"/>
      <c r="I2019" s="187"/>
      <c r="J2019" s="187"/>
      <c r="K2019" s="188"/>
      <c r="L2019" s="188"/>
      <c r="M2019" s="188"/>
      <c r="N2019" s="188"/>
      <c r="O2019" s="188"/>
      <c r="P2019" s="188"/>
      <c r="R2019" s="189"/>
      <c r="S2019" s="190"/>
      <c r="T2019" s="190"/>
      <c r="U2019" s="190"/>
      <c r="V2019" s="190"/>
      <c r="W2019" s="190"/>
      <c r="X2019" s="190"/>
      <c r="Y2019" s="190"/>
      <c r="Z2019" s="190"/>
      <c r="AA2019" s="190"/>
      <c r="AB2019" s="190"/>
      <c r="AC2019" s="190"/>
      <c r="AD2019" s="190"/>
      <c r="AE2019" s="190"/>
      <c r="AF2019" s="190"/>
      <c r="AG2019" s="190"/>
      <c r="AH2019" s="190"/>
      <c r="AI2019" s="190"/>
      <c r="AJ2019" s="190"/>
      <c r="AK2019" s="190"/>
      <c r="AL2019" s="190"/>
      <c r="AM2019" s="190"/>
      <c r="AN2019" s="190"/>
      <c r="AO2019" s="190"/>
      <c r="AP2019" s="190"/>
      <c r="AQ2019" s="190"/>
      <c r="AR2019" s="190"/>
      <c r="AS2019" s="190"/>
      <c r="AT2019" s="190"/>
      <c r="AU2019" s="190"/>
      <c r="AV2019" s="190"/>
      <c r="AW2019" s="190"/>
      <c r="AX2019" s="190"/>
      <c r="AY2019" s="190"/>
      <c r="AZ2019" s="190"/>
      <c r="BA2019" s="190"/>
      <c r="BB2019" s="190"/>
      <c r="BC2019" s="190"/>
      <c r="BD2019" s="190"/>
      <c r="BE2019" s="190"/>
      <c r="BF2019" s="190"/>
      <c r="BG2019" s="190"/>
      <c r="BH2019" s="190"/>
      <c r="BI2019" s="190"/>
      <c r="BJ2019" s="190"/>
      <c r="BK2019" s="190"/>
      <c r="BL2019" s="190"/>
      <c r="BM2019" s="190"/>
      <c r="BN2019" s="190"/>
      <c r="BO2019" s="190"/>
      <c r="BP2019" s="190"/>
      <c r="BQ2019" s="190"/>
      <c r="BR2019" s="190"/>
      <c r="BS2019" s="190"/>
      <c r="BT2019" s="190"/>
      <c r="BU2019" s="190"/>
      <c r="BV2019" s="190"/>
      <c r="BW2019" s="190"/>
      <c r="BX2019" s="190"/>
      <c r="BY2019" s="190"/>
      <c r="BZ2019" s="190"/>
      <c r="CA2019" s="190"/>
      <c r="CB2019" s="190"/>
      <c r="CC2019" s="190"/>
      <c r="CD2019" s="190"/>
      <c r="CE2019" s="190"/>
      <c r="CF2019" s="190"/>
      <c r="CG2019" s="190"/>
      <c r="CH2019" s="190"/>
      <c r="CI2019" s="190"/>
      <c r="CJ2019" s="190"/>
      <c r="CK2019" s="190"/>
      <c r="CL2019" s="190"/>
      <c r="CN2019" s="187"/>
      <c r="CO2019" s="190"/>
      <c r="CP2019" s="190"/>
      <c r="CQ2019" s="190"/>
      <c r="CR2019" s="190"/>
      <c r="CS2019" s="190"/>
      <c r="CT2019" s="190"/>
      <c r="CU2019" s="190"/>
      <c r="CV2019" s="190"/>
      <c r="CW2019" s="190"/>
      <c r="CX2019" s="190"/>
      <c r="CY2019" s="190"/>
      <c r="CZ2019" s="190"/>
      <c r="DA2019" s="190"/>
      <c r="DB2019" s="190"/>
      <c r="DC2019" s="190"/>
      <c r="DD2019" s="190"/>
      <c r="DE2019" s="190"/>
      <c r="DF2019" s="190"/>
      <c r="DG2019" s="190"/>
      <c r="DH2019" s="190"/>
      <c r="DI2019" s="190"/>
      <c r="DJ2019" s="190"/>
      <c r="DK2019" s="190"/>
      <c r="DL2019" s="190"/>
    </row>
    <row r="2020" spans="1:116" x14ac:dyDescent="0.35">
      <c r="A2020" s="174"/>
      <c r="E2020" s="8"/>
      <c r="G2020" s="136" t="str">
        <f>G2008</f>
        <v>Secondary volume driver</v>
      </c>
      <c r="H2020" s="186"/>
      <c r="I2020" s="187"/>
      <c r="J2020" s="187"/>
      <c r="K2020" s="188"/>
      <c r="L2020" s="188"/>
      <c r="M2020" s="188"/>
      <c r="N2020" s="188"/>
      <c r="O2020" s="188"/>
      <c r="P2020" s="188"/>
      <c r="R2020" s="189"/>
      <c r="S2020" s="190"/>
      <c r="T2020" s="190"/>
      <c r="U2020" s="190"/>
      <c r="V2020" s="190"/>
      <c r="W2020" s="190"/>
      <c r="X2020" s="190"/>
      <c r="Y2020" s="190"/>
      <c r="Z2020" s="190"/>
      <c r="AA2020" s="190"/>
      <c r="AB2020" s="190"/>
      <c r="AC2020" s="190"/>
      <c r="AD2020" s="190"/>
      <c r="AE2020" s="190"/>
      <c r="AF2020" s="190"/>
      <c r="AG2020" s="190"/>
      <c r="AH2020" s="190"/>
      <c r="AI2020" s="190"/>
      <c r="AJ2020" s="190"/>
      <c r="AK2020" s="190"/>
      <c r="AL2020" s="190"/>
      <c r="AM2020" s="190"/>
      <c r="AN2020" s="190"/>
      <c r="AO2020" s="190"/>
      <c r="AP2020" s="190"/>
      <c r="AQ2020" s="190"/>
      <c r="AR2020" s="190"/>
      <c r="AS2020" s="190"/>
      <c r="AT2020" s="190"/>
      <c r="AU2020" s="190"/>
      <c r="AV2020" s="190"/>
      <c r="AW2020" s="190"/>
      <c r="AX2020" s="190"/>
      <c r="AY2020" s="190"/>
      <c r="AZ2020" s="190"/>
      <c r="BA2020" s="190"/>
      <c r="BB2020" s="190"/>
      <c r="BC2020" s="190"/>
      <c r="BD2020" s="190"/>
      <c r="BE2020" s="190"/>
      <c r="BF2020" s="190"/>
      <c r="BG2020" s="190"/>
      <c r="BH2020" s="190"/>
      <c r="BI2020" s="190"/>
      <c r="BJ2020" s="190"/>
      <c r="BK2020" s="190"/>
      <c r="BL2020" s="190"/>
      <c r="BM2020" s="190"/>
      <c r="BN2020" s="190"/>
      <c r="BO2020" s="190"/>
      <c r="BP2020" s="190"/>
      <c r="BQ2020" s="190"/>
      <c r="BR2020" s="190"/>
      <c r="BS2020" s="190"/>
      <c r="BT2020" s="190"/>
      <c r="BU2020" s="190"/>
      <c r="BV2020" s="190"/>
      <c r="BW2020" s="190"/>
      <c r="BX2020" s="190"/>
      <c r="BY2020" s="190"/>
      <c r="BZ2020" s="190"/>
      <c r="CA2020" s="190"/>
      <c r="CB2020" s="190"/>
      <c r="CC2020" s="190"/>
      <c r="CD2020" s="190"/>
      <c r="CE2020" s="190"/>
      <c r="CF2020" s="190"/>
      <c r="CG2020" s="190"/>
      <c r="CH2020" s="190"/>
      <c r="CI2020" s="190"/>
      <c r="CJ2020" s="190"/>
      <c r="CK2020" s="190"/>
      <c r="CL2020" s="190"/>
      <c r="CN2020" s="187"/>
      <c r="CO2020" s="190"/>
      <c r="CP2020" s="190"/>
      <c r="CQ2020" s="190"/>
      <c r="CR2020" s="190"/>
      <c r="CS2020" s="190"/>
      <c r="CT2020" s="190"/>
      <c r="CU2020" s="190"/>
      <c r="CV2020" s="190"/>
      <c r="CW2020" s="190"/>
      <c r="CX2020" s="190"/>
      <c r="CY2020" s="190"/>
      <c r="CZ2020" s="190"/>
      <c r="DA2020" s="190"/>
      <c r="DB2020" s="190"/>
      <c r="DC2020" s="190"/>
      <c r="DD2020" s="190"/>
      <c r="DE2020" s="190"/>
      <c r="DF2020" s="190"/>
      <c r="DG2020" s="190"/>
      <c r="DH2020" s="190"/>
      <c r="DI2020" s="190"/>
      <c r="DJ2020" s="190"/>
      <c r="DK2020" s="190"/>
      <c r="DL2020" s="190"/>
    </row>
    <row r="2021" spans="1:116" x14ac:dyDescent="0.35">
      <c r="E2021" s="8"/>
      <c r="G2021" s="185" t="s">
        <v>459</v>
      </c>
      <c r="H2021" s="12"/>
      <c r="I2021" s="60"/>
      <c r="J2021" s="60"/>
      <c r="K2021" s="15"/>
      <c r="L2021" s="15"/>
      <c r="M2021" s="15"/>
      <c r="N2021" s="15"/>
      <c r="O2021" s="15"/>
      <c r="P2021" s="15"/>
      <c r="R2021" s="15"/>
      <c r="S2021" s="80"/>
      <c r="T2021" s="80"/>
      <c r="U2021" s="80"/>
      <c r="V2021" s="80"/>
      <c r="W2021" s="80"/>
      <c r="X2021" s="80"/>
      <c r="Y2021" s="80"/>
      <c r="Z2021" s="80"/>
      <c r="AA2021" s="80"/>
      <c r="AB2021" s="80"/>
      <c r="AC2021" s="80"/>
      <c r="AD2021" s="80"/>
      <c r="AE2021" s="80"/>
      <c r="AF2021" s="80"/>
      <c r="AG2021" s="80"/>
      <c r="AH2021" s="80"/>
      <c r="AI2021" s="80"/>
      <c r="AJ2021" s="80"/>
      <c r="AK2021" s="80"/>
      <c r="AL2021" s="80"/>
      <c r="AM2021" s="80"/>
      <c r="AN2021" s="80"/>
      <c r="AO2021" s="80"/>
      <c r="AP2021" s="80"/>
      <c r="AQ2021" s="80"/>
      <c r="AR2021" s="80"/>
      <c r="AS2021" s="80"/>
      <c r="AT2021" s="80"/>
      <c r="AU2021" s="80"/>
      <c r="AV2021" s="80"/>
      <c r="AW2021" s="80"/>
      <c r="AX2021" s="80"/>
      <c r="AY2021" s="80"/>
      <c r="AZ2021" s="80"/>
      <c r="BA2021" s="80"/>
      <c r="BB2021" s="80"/>
      <c r="BC2021" s="80"/>
      <c r="BD2021" s="80"/>
      <c r="BE2021" s="80"/>
      <c r="BF2021" s="80"/>
      <c r="BG2021" s="80"/>
      <c r="BH2021" s="80"/>
      <c r="BI2021" s="80"/>
      <c r="BJ2021" s="80"/>
      <c r="BK2021" s="80"/>
      <c r="BL2021" s="80"/>
      <c r="BM2021" s="80"/>
      <c r="BN2021" s="80"/>
      <c r="BO2021" s="80"/>
      <c r="BP2021" s="80"/>
      <c r="BQ2021" s="80"/>
      <c r="BR2021" s="80"/>
      <c r="BS2021" s="80"/>
      <c r="BT2021" s="80"/>
      <c r="BU2021" s="80"/>
      <c r="BV2021" s="80"/>
      <c r="BW2021" s="80"/>
      <c r="BX2021" s="80"/>
      <c r="BY2021" s="80"/>
      <c r="BZ2021" s="80"/>
      <c r="CA2021" s="80"/>
      <c r="CB2021" s="80"/>
      <c r="CC2021" s="80"/>
      <c r="CD2021" s="80"/>
      <c r="CE2021" s="80"/>
      <c r="CF2021" s="80"/>
      <c r="CG2021" s="80"/>
      <c r="CH2021" s="80"/>
      <c r="CI2021" s="80"/>
      <c r="CJ2021" s="80"/>
      <c r="CK2021" s="80"/>
      <c r="CL2021" s="80"/>
      <c r="CN2021" s="60"/>
      <c r="CO2021" s="179"/>
      <c r="CP2021" s="179"/>
      <c r="CQ2021" s="179"/>
      <c r="CR2021" s="179"/>
      <c r="CS2021" s="179"/>
      <c r="CT2021" s="179"/>
      <c r="CU2021" s="179"/>
      <c r="CV2021" s="179"/>
      <c r="CW2021" s="179"/>
      <c r="CX2021" s="179"/>
      <c r="CY2021" s="179"/>
      <c r="CZ2021" s="179"/>
      <c r="DA2021" s="179"/>
      <c r="DB2021" s="179"/>
      <c r="DC2021" s="179"/>
      <c r="DD2021" s="179"/>
      <c r="DE2021" s="179"/>
      <c r="DF2021" s="179"/>
      <c r="DG2021" s="179"/>
      <c r="DH2021" s="179"/>
      <c r="DI2021" s="179"/>
      <c r="DJ2021" s="179"/>
      <c r="DK2021" s="179"/>
      <c r="DL2021" s="179"/>
    </row>
    <row r="2022" spans="1:116" x14ac:dyDescent="0.35">
      <c r="E2022" s="8"/>
      <c r="G2022" s="185" t="s">
        <v>456</v>
      </c>
      <c r="H2022" s="12"/>
      <c r="I2022" s="60"/>
      <c r="J2022" s="60"/>
      <c r="K2022" s="15"/>
      <c r="L2022" s="15"/>
      <c r="M2022" s="15"/>
      <c r="N2022" s="15"/>
      <c r="O2022" s="15"/>
      <c r="P2022" s="15"/>
      <c r="R2022" s="15"/>
      <c r="S2022" s="80"/>
      <c r="T2022" s="80"/>
      <c r="U2022" s="80"/>
      <c r="V2022" s="80"/>
      <c r="W2022" s="80"/>
      <c r="X2022" s="80"/>
      <c r="Y2022" s="80"/>
      <c r="Z2022" s="80"/>
      <c r="AA2022" s="80"/>
      <c r="AB2022" s="80"/>
      <c r="AC2022" s="80"/>
      <c r="AD2022" s="80"/>
      <c r="AE2022" s="80"/>
      <c r="AF2022" s="80"/>
      <c r="AG2022" s="80"/>
      <c r="AH2022" s="80"/>
      <c r="AI2022" s="80"/>
      <c r="AJ2022" s="80"/>
      <c r="AK2022" s="80"/>
      <c r="AL2022" s="80"/>
      <c r="AM2022" s="80"/>
      <c r="AN2022" s="80"/>
      <c r="AO2022" s="80"/>
      <c r="AP2022" s="80"/>
      <c r="AQ2022" s="80"/>
      <c r="AR2022" s="80"/>
      <c r="AS2022" s="80"/>
      <c r="AT2022" s="80"/>
      <c r="AU2022" s="80"/>
      <c r="AV2022" s="80"/>
      <c r="AW2022" s="80"/>
      <c r="AX2022" s="80"/>
      <c r="AY2022" s="80"/>
      <c r="AZ2022" s="80"/>
      <c r="BA2022" s="80"/>
      <c r="BB2022" s="80"/>
      <c r="BC2022" s="80"/>
      <c r="BD2022" s="80"/>
      <c r="BE2022" s="80"/>
      <c r="BF2022" s="80"/>
      <c r="BG2022" s="80"/>
      <c r="BH2022" s="80"/>
      <c r="BI2022" s="80"/>
      <c r="BJ2022" s="80"/>
      <c r="BK2022" s="80"/>
      <c r="BL2022" s="80"/>
      <c r="BM2022" s="80"/>
      <c r="BN2022" s="80"/>
      <c r="BO2022" s="80"/>
      <c r="BP2022" s="80"/>
      <c r="BQ2022" s="80"/>
      <c r="BR2022" s="80"/>
      <c r="BS2022" s="80"/>
      <c r="BT2022" s="80"/>
      <c r="BU2022" s="80"/>
      <c r="BV2022" s="80"/>
      <c r="BW2022" s="80"/>
      <c r="BX2022" s="80"/>
      <c r="BY2022" s="80"/>
      <c r="BZ2022" s="80"/>
      <c r="CA2022" s="80"/>
      <c r="CB2022" s="80"/>
      <c r="CC2022" s="80"/>
      <c r="CD2022" s="80"/>
      <c r="CE2022" s="80"/>
      <c r="CF2022" s="80"/>
      <c r="CG2022" s="80"/>
      <c r="CH2022" s="80"/>
      <c r="CI2022" s="80"/>
      <c r="CJ2022" s="80"/>
      <c r="CK2022" s="80"/>
      <c r="CL2022" s="80"/>
      <c r="CN2022" s="60"/>
      <c r="CO2022" s="179"/>
      <c r="CP2022" s="179"/>
      <c r="CQ2022" s="179"/>
      <c r="CR2022" s="179"/>
      <c r="CS2022" s="179"/>
      <c r="CT2022" s="179"/>
      <c r="CU2022" s="179"/>
      <c r="CV2022" s="179"/>
      <c r="CW2022" s="179"/>
      <c r="CX2022" s="179"/>
      <c r="CY2022" s="179"/>
      <c r="CZ2022" s="179"/>
      <c r="DA2022" s="179"/>
      <c r="DB2022" s="179"/>
      <c r="DC2022" s="179"/>
      <c r="DD2022" s="179"/>
      <c r="DE2022" s="179"/>
      <c r="DF2022" s="179"/>
      <c r="DG2022" s="179"/>
      <c r="DH2022" s="179"/>
      <c r="DI2022" s="179"/>
      <c r="DJ2022" s="179"/>
      <c r="DK2022" s="179"/>
      <c r="DL2022" s="179"/>
    </row>
    <row r="2023" spans="1:116" x14ac:dyDescent="0.35">
      <c r="E2023" s="8"/>
      <c r="G2023" s="136"/>
      <c r="H2023" s="12"/>
      <c r="I2023" s="60"/>
      <c r="J2023" s="60"/>
      <c r="K2023" s="15"/>
      <c r="L2023" s="15"/>
      <c r="M2023" s="15"/>
      <c r="N2023" s="15"/>
      <c r="O2023" s="15"/>
      <c r="P2023" s="15"/>
      <c r="R2023" s="15"/>
      <c r="S2023" s="80"/>
      <c r="T2023" s="80"/>
      <c r="U2023" s="80"/>
      <c r="V2023" s="80"/>
      <c r="W2023" s="80"/>
      <c r="X2023" s="80"/>
      <c r="Y2023" s="80"/>
      <c r="Z2023" s="80"/>
      <c r="AA2023" s="80"/>
      <c r="AB2023" s="80"/>
      <c r="AC2023" s="80"/>
      <c r="AD2023" s="80"/>
      <c r="AE2023" s="80"/>
      <c r="AF2023" s="80"/>
      <c r="AG2023" s="80"/>
      <c r="AH2023" s="80"/>
      <c r="AI2023" s="80"/>
      <c r="AJ2023" s="80"/>
      <c r="AK2023" s="80"/>
      <c r="AL2023" s="80"/>
      <c r="AM2023" s="80"/>
      <c r="AN2023" s="80"/>
      <c r="AO2023" s="80"/>
      <c r="AP2023" s="80"/>
      <c r="AQ2023" s="80"/>
      <c r="AR2023" s="80"/>
      <c r="AS2023" s="80"/>
      <c r="AT2023" s="80"/>
      <c r="AU2023" s="80"/>
      <c r="AV2023" s="80"/>
      <c r="AW2023" s="80"/>
      <c r="AX2023" s="80"/>
      <c r="AY2023" s="80"/>
      <c r="AZ2023" s="80"/>
      <c r="BA2023" s="80"/>
      <c r="BB2023" s="80"/>
      <c r="BC2023" s="80"/>
      <c r="BD2023" s="80"/>
      <c r="BE2023" s="80"/>
      <c r="BF2023" s="80"/>
      <c r="BG2023" s="80"/>
      <c r="BH2023" s="80"/>
      <c r="BI2023" s="80"/>
      <c r="BJ2023" s="80"/>
      <c r="BK2023" s="80"/>
      <c r="BL2023" s="80"/>
      <c r="BM2023" s="80"/>
      <c r="BN2023" s="80"/>
      <c r="BO2023" s="80"/>
      <c r="BP2023" s="80"/>
      <c r="BQ2023" s="80"/>
      <c r="BR2023" s="80"/>
      <c r="BS2023" s="80"/>
      <c r="BT2023" s="80"/>
      <c r="BU2023" s="80"/>
      <c r="BV2023" s="80"/>
      <c r="BW2023" s="80"/>
      <c r="BX2023" s="80"/>
      <c r="BY2023" s="80"/>
      <c r="BZ2023" s="80"/>
      <c r="CA2023" s="80"/>
      <c r="CB2023" s="80"/>
      <c r="CC2023" s="80"/>
      <c r="CD2023" s="80"/>
      <c r="CE2023" s="80"/>
      <c r="CF2023" s="80"/>
      <c r="CG2023" s="80"/>
      <c r="CH2023" s="80"/>
      <c r="CI2023" s="80"/>
      <c r="CJ2023" s="80"/>
      <c r="CK2023" s="80"/>
      <c r="CL2023" s="80"/>
      <c r="CN2023" s="60"/>
      <c r="CO2023" s="179"/>
      <c r="CP2023" s="179"/>
      <c r="CQ2023" s="179"/>
      <c r="CR2023" s="179"/>
      <c r="CS2023" s="179"/>
      <c r="CT2023" s="179"/>
      <c r="CU2023" s="179"/>
      <c r="CV2023" s="179"/>
      <c r="CW2023" s="179"/>
      <c r="CX2023" s="179"/>
      <c r="CY2023" s="179"/>
      <c r="CZ2023" s="179"/>
      <c r="DA2023" s="179"/>
      <c r="DB2023" s="179"/>
      <c r="DC2023" s="179"/>
      <c r="DD2023" s="179"/>
      <c r="DE2023" s="179"/>
      <c r="DF2023" s="179"/>
      <c r="DG2023" s="179"/>
      <c r="DH2023" s="179"/>
      <c r="DI2023" s="179"/>
      <c r="DJ2023" s="179"/>
      <c r="DK2023" s="179"/>
      <c r="DL2023" s="179"/>
    </row>
    <row r="2024" spans="1:116" x14ac:dyDescent="0.35">
      <c r="E2024" s="8"/>
      <c r="G2024" s="136"/>
      <c r="H2024" s="12"/>
      <c r="I2024" s="60"/>
      <c r="J2024" s="60"/>
      <c r="K2024" s="15"/>
      <c r="L2024" s="15"/>
      <c r="M2024" s="15"/>
      <c r="N2024" s="15"/>
      <c r="O2024" s="15"/>
      <c r="P2024" s="15"/>
      <c r="R2024" s="15"/>
      <c r="S2024" s="80"/>
      <c r="T2024" s="80"/>
      <c r="U2024" s="80"/>
      <c r="V2024" s="80"/>
      <c r="W2024" s="80"/>
      <c r="X2024" s="80"/>
      <c r="Y2024" s="80"/>
      <c r="Z2024" s="80"/>
      <c r="AA2024" s="80"/>
      <c r="AB2024" s="80"/>
      <c r="AC2024" s="80"/>
      <c r="AD2024" s="80"/>
      <c r="AE2024" s="80"/>
      <c r="AF2024" s="80"/>
      <c r="AG2024" s="80"/>
      <c r="AH2024" s="80"/>
      <c r="AI2024" s="80"/>
      <c r="AJ2024" s="80"/>
      <c r="AK2024" s="80"/>
      <c r="AL2024" s="80"/>
      <c r="AM2024" s="80"/>
      <c r="AN2024" s="80"/>
      <c r="AO2024" s="80"/>
      <c r="AP2024" s="80"/>
      <c r="AQ2024" s="80"/>
      <c r="AR2024" s="80"/>
      <c r="AS2024" s="80"/>
      <c r="AT2024" s="80"/>
      <c r="AU2024" s="80"/>
      <c r="AV2024" s="80"/>
      <c r="AW2024" s="80"/>
      <c r="AX2024" s="80"/>
      <c r="AY2024" s="80"/>
      <c r="AZ2024" s="80"/>
      <c r="BA2024" s="80"/>
      <c r="BB2024" s="80"/>
      <c r="BC2024" s="80"/>
      <c r="BD2024" s="80"/>
      <c r="BE2024" s="80"/>
      <c r="BF2024" s="80"/>
      <c r="BG2024" s="80"/>
      <c r="BH2024" s="80"/>
      <c r="BI2024" s="80"/>
      <c r="BJ2024" s="80"/>
      <c r="BK2024" s="80"/>
      <c r="BL2024" s="80"/>
      <c r="BM2024" s="80"/>
      <c r="BN2024" s="80"/>
      <c r="BO2024" s="80"/>
      <c r="BP2024" s="80"/>
      <c r="BQ2024" s="80"/>
      <c r="BR2024" s="80"/>
      <c r="BS2024" s="80"/>
      <c r="BT2024" s="80"/>
      <c r="BU2024" s="80"/>
      <c r="BV2024" s="80"/>
      <c r="BW2024" s="80"/>
      <c r="BX2024" s="80"/>
      <c r="BY2024" s="80"/>
      <c r="BZ2024" s="80"/>
      <c r="CA2024" s="80"/>
      <c r="CB2024" s="80"/>
      <c r="CC2024" s="80"/>
      <c r="CD2024" s="80"/>
      <c r="CE2024" s="80"/>
      <c r="CF2024" s="80"/>
      <c r="CG2024" s="80"/>
      <c r="CH2024" s="80"/>
      <c r="CI2024" s="80"/>
      <c r="CJ2024" s="80"/>
      <c r="CK2024" s="80"/>
      <c r="CL2024" s="80"/>
      <c r="CN2024" s="60"/>
      <c r="CO2024" s="179"/>
      <c r="CP2024" s="179"/>
      <c r="CQ2024" s="179"/>
      <c r="CR2024" s="179"/>
      <c r="CS2024" s="179"/>
      <c r="CT2024" s="179"/>
      <c r="CU2024" s="179"/>
      <c r="CV2024" s="179"/>
      <c r="CW2024" s="179"/>
      <c r="CX2024" s="179"/>
      <c r="CY2024" s="179"/>
      <c r="CZ2024" s="179"/>
      <c r="DA2024" s="179"/>
      <c r="DB2024" s="179"/>
      <c r="DC2024" s="179"/>
      <c r="DD2024" s="179"/>
      <c r="DE2024" s="179"/>
      <c r="DF2024" s="179"/>
      <c r="DG2024" s="179"/>
      <c r="DH2024" s="179"/>
      <c r="DI2024" s="179"/>
      <c r="DJ2024" s="179"/>
      <c r="DK2024" s="179"/>
      <c r="DL2024" s="179"/>
    </row>
    <row r="2025" spans="1:116" x14ac:dyDescent="0.35">
      <c r="E2025" s="8"/>
      <c r="G2025" s="136"/>
      <c r="H2025" s="12"/>
      <c r="I2025" s="60"/>
      <c r="J2025" s="60"/>
      <c r="K2025" s="15"/>
      <c r="L2025" s="15"/>
      <c r="M2025" s="15"/>
      <c r="N2025" s="15"/>
      <c r="O2025" s="15"/>
      <c r="P2025" s="15"/>
      <c r="R2025" s="15"/>
      <c r="S2025" s="80"/>
      <c r="T2025" s="80"/>
      <c r="U2025" s="80"/>
      <c r="V2025" s="80"/>
      <c r="W2025" s="80"/>
      <c r="X2025" s="80"/>
      <c r="Y2025" s="80"/>
      <c r="Z2025" s="80"/>
      <c r="AA2025" s="80"/>
      <c r="AB2025" s="80"/>
      <c r="AC2025" s="80"/>
      <c r="AD2025" s="80"/>
      <c r="AE2025" s="80"/>
      <c r="AF2025" s="80"/>
      <c r="AG2025" s="80"/>
      <c r="AH2025" s="80"/>
      <c r="AI2025" s="80"/>
      <c r="AJ2025" s="80"/>
      <c r="AK2025" s="80"/>
      <c r="AL2025" s="80"/>
      <c r="AM2025" s="80"/>
      <c r="AN2025" s="80"/>
      <c r="AO2025" s="80"/>
      <c r="AP2025" s="80"/>
      <c r="AQ2025" s="80"/>
      <c r="AR2025" s="80"/>
      <c r="AS2025" s="80"/>
      <c r="AT2025" s="80"/>
      <c r="AU2025" s="80"/>
      <c r="AV2025" s="80"/>
      <c r="AW2025" s="80"/>
      <c r="AX2025" s="80"/>
      <c r="AY2025" s="80"/>
      <c r="AZ2025" s="80"/>
      <c r="BA2025" s="80"/>
      <c r="BB2025" s="80"/>
      <c r="BC2025" s="80"/>
      <c r="BD2025" s="80"/>
      <c r="BE2025" s="80"/>
      <c r="BF2025" s="80"/>
      <c r="BG2025" s="80"/>
      <c r="BH2025" s="80"/>
      <c r="BI2025" s="80"/>
      <c r="BJ2025" s="80"/>
      <c r="BK2025" s="80"/>
      <c r="BL2025" s="80"/>
      <c r="BM2025" s="80"/>
      <c r="BN2025" s="80"/>
      <c r="BO2025" s="80"/>
      <c r="BP2025" s="80"/>
      <c r="BQ2025" s="80"/>
      <c r="BR2025" s="80"/>
      <c r="BS2025" s="80"/>
      <c r="BT2025" s="80"/>
      <c r="BU2025" s="80"/>
      <c r="BV2025" s="80"/>
      <c r="BW2025" s="80"/>
      <c r="BX2025" s="80"/>
      <c r="BY2025" s="80"/>
      <c r="BZ2025" s="80"/>
      <c r="CA2025" s="80"/>
      <c r="CB2025" s="80"/>
      <c r="CC2025" s="80"/>
      <c r="CD2025" s="80"/>
      <c r="CE2025" s="80"/>
      <c r="CF2025" s="80"/>
      <c r="CG2025" s="80"/>
      <c r="CH2025" s="80"/>
      <c r="CI2025" s="80"/>
      <c r="CJ2025" s="80"/>
      <c r="CK2025" s="80"/>
      <c r="CL2025" s="80"/>
      <c r="CN2025" s="60"/>
      <c r="CO2025" s="179"/>
      <c r="CP2025" s="179"/>
      <c r="CQ2025" s="179"/>
      <c r="CR2025" s="179"/>
      <c r="CS2025" s="179"/>
      <c r="CT2025" s="179"/>
      <c r="CU2025" s="179"/>
      <c r="CV2025" s="179"/>
      <c r="CW2025" s="179"/>
      <c r="CX2025" s="179"/>
      <c r="CY2025" s="179"/>
      <c r="CZ2025" s="179"/>
      <c r="DA2025" s="179"/>
      <c r="DB2025" s="179"/>
      <c r="DC2025" s="179"/>
      <c r="DD2025" s="179"/>
      <c r="DE2025" s="179"/>
      <c r="DF2025" s="179"/>
      <c r="DG2025" s="179"/>
      <c r="DH2025" s="179"/>
      <c r="DI2025" s="179"/>
      <c r="DJ2025" s="179"/>
      <c r="DK2025" s="179"/>
      <c r="DL2025" s="179"/>
    </row>
    <row r="2026" spans="1:116" x14ac:dyDescent="0.35">
      <c r="E2026" s="8"/>
      <c r="G2026" s="136"/>
      <c r="H2026" s="12"/>
      <c r="I2026" s="60"/>
      <c r="J2026" s="60"/>
      <c r="K2026" s="15"/>
      <c r="L2026" s="15"/>
      <c r="M2026" s="15"/>
      <c r="N2026" s="15"/>
      <c r="O2026" s="15"/>
      <c r="P2026" s="15"/>
      <c r="R2026" s="15"/>
      <c r="S2026" s="80"/>
      <c r="T2026" s="80"/>
      <c r="U2026" s="80"/>
      <c r="V2026" s="80"/>
      <c r="W2026" s="80"/>
      <c r="X2026" s="80"/>
      <c r="Y2026" s="80"/>
      <c r="Z2026" s="80"/>
      <c r="AA2026" s="80"/>
      <c r="AB2026" s="80"/>
      <c r="AC2026" s="80"/>
      <c r="AD2026" s="80"/>
      <c r="AE2026" s="80"/>
      <c r="AF2026" s="80"/>
      <c r="AG2026" s="80"/>
      <c r="AH2026" s="80"/>
      <c r="AI2026" s="80"/>
      <c r="AJ2026" s="80"/>
      <c r="AK2026" s="80"/>
      <c r="AL2026" s="80"/>
      <c r="AM2026" s="80"/>
      <c r="AN2026" s="80"/>
      <c r="AO2026" s="80"/>
      <c r="AP2026" s="80"/>
      <c r="AQ2026" s="80"/>
      <c r="AR2026" s="80"/>
      <c r="AS2026" s="80"/>
      <c r="AT2026" s="80"/>
      <c r="AU2026" s="80"/>
      <c r="AV2026" s="80"/>
      <c r="AW2026" s="80"/>
      <c r="AX2026" s="80"/>
      <c r="AY2026" s="80"/>
      <c r="AZ2026" s="80"/>
      <c r="BA2026" s="80"/>
      <c r="BB2026" s="80"/>
      <c r="BC2026" s="80"/>
      <c r="BD2026" s="80"/>
      <c r="BE2026" s="80"/>
      <c r="BF2026" s="80"/>
      <c r="BG2026" s="80"/>
      <c r="BH2026" s="80"/>
      <c r="BI2026" s="80"/>
      <c r="BJ2026" s="80"/>
      <c r="BK2026" s="80"/>
      <c r="BL2026" s="80"/>
      <c r="BM2026" s="80"/>
      <c r="BN2026" s="80"/>
      <c r="BO2026" s="80"/>
      <c r="BP2026" s="80"/>
      <c r="BQ2026" s="80"/>
      <c r="BR2026" s="80"/>
      <c r="BS2026" s="80"/>
      <c r="BT2026" s="80"/>
      <c r="BU2026" s="80"/>
      <c r="BV2026" s="80"/>
      <c r="BW2026" s="80"/>
      <c r="BX2026" s="80"/>
      <c r="BY2026" s="80"/>
      <c r="BZ2026" s="80"/>
      <c r="CA2026" s="80"/>
      <c r="CB2026" s="80"/>
      <c r="CC2026" s="80"/>
      <c r="CD2026" s="80"/>
      <c r="CE2026" s="80"/>
      <c r="CF2026" s="80"/>
      <c r="CG2026" s="80"/>
      <c r="CH2026" s="80"/>
      <c r="CI2026" s="80"/>
      <c r="CJ2026" s="80"/>
      <c r="CK2026" s="80"/>
      <c r="CL2026" s="80"/>
      <c r="CN2026" s="60"/>
      <c r="CO2026" s="179"/>
      <c r="CP2026" s="179"/>
      <c r="CQ2026" s="179"/>
      <c r="CR2026" s="179"/>
      <c r="CS2026" s="179"/>
      <c r="CT2026" s="179"/>
      <c r="CU2026" s="179"/>
      <c r="CV2026" s="179"/>
      <c r="CW2026" s="179"/>
      <c r="CX2026" s="179"/>
      <c r="CY2026" s="179"/>
      <c r="CZ2026" s="179"/>
      <c r="DA2026" s="179"/>
      <c r="DB2026" s="179"/>
      <c r="DC2026" s="179"/>
      <c r="DD2026" s="179"/>
      <c r="DE2026" s="179"/>
      <c r="DF2026" s="179"/>
      <c r="DG2026" s="179"/>
      <c r="DH2026" s="179"/>
      <c r="DI2026" s="179"/>
      <c r="DJ2026" s="179"/>
      <c r="DK2026" s="179"/>
      <c r="DL2026" s="179"/>
    </row>
    <row r="2027" spans="1:116" x14ac:dyDescent="0.35">
      <c r="E2027" s="8"/>
      <c r="G2027" s="136"/>
      <c r="H2027" s="12"/>
      <c r="I2027" s="60"/>
      <c r="J2027" s="60"/>
      <c r="K2027" s="15"/>
      <c r="L2027" s="15"/>
      <c r="M2027" s="15"/>
      <c r="N2027" s="15"/>
      <c r="O2027" s="15"/>
      <c r="P2027" s="15"/>
      <c r="R2027" s="15"/>
      <c r="S2027" s="80"/>
      <c r="T2027" s="80"/>
      <c r="U2027" s="80"/>
      <c r="V2027" s="80"/>
      <c r="W2027" s="80"/>
      <c r="X2027" s="80"/>
      <c r="Y2027" s="80"/>
      <c r="Z2027" s="80"/>
      <c r="AA2027" s="80"/>
      <c r="AB2027" s="80"/>
      <c r="AC2027" s="80"/>
      <c r="AD2027" s="80"/>
      <c r="AE2027" s="80"/>
      <c r="AF2027" s="80"/>
      <c r="AG2027" s="80"/>
      <c r="AH2027" s="80"/>
      <c r="AI2027" s="80"/>
      <c r="AJ2027" s="80"/>
      <c r="AK2027" s="80"/>
      <c r="AL2027" s="80"/>
      <c r="AM2027" s="80"/>
      <c r="AN2027" s="80"/>
      <c r="AO2027" s="80"/>
      <c r="AP2027" s="80"/>
      <c r="AQ2027" s="80"/>
      <c r="AR2027" s="80"/>
      <c r="AS2027" s="80"/>
      <c r="AT2027" s="80"/>
      <c r="AU2027" s="80"/>
      <c r="AV2027" s="80"/>
      <c r="AW2027" s="80"/>
      <c r="AX2027" s="80"/>
      <c r="AY2027" s="80"/>
      <c r="AZ2027" s="80"/>
      <c r="BA2027" s="80"/>
      <c r="BB2027" s="80"/>
      <c r="BC2027" s="80"/>
      <c r="BD2027" s="80"/>
      <c r="BE2027" s="80"/>
      <c r="BF2027" s="80"/>
      <c r="BG2027" s="80"/>
      <c r="BH2027" s="80"/>
      <c r="BI2027" s="80"/>
      <c r="BJ2027" s="80"/>
      <c r="BK2027" s="80"/>
      <c r="BL2027" s="80"/>
      <c r="BM2027" s="80"/>
      <c r="BN2027" s="80"/>
      <c r="BO2027" s="80"/>
      <c r="BP2027" s="80"/>
      <c r="BQ2027" s="80"/>
      <c r="BR2027" s="80"/>
      <c r="BS2027" s="80"/>
      <c r="BT2027" s="80"/>
      <c r="BU2027" s="80"/>
      <c r="BV2027" s="80"/>
      <c r="BW2027" s="80"/>
      <c r="BX2027" s="80"/>
      <c r="BY2027" s="80"/>
      <c r="BZ2027" s="80"/>
      <c r="CA2027" s="80"/>
      <c r="CB2027" s="80"/>
      <c r="CC2027" s="80"/>
      <c r="CD2027" s="80"/>
      <c r="CE2027" s="80"/>
      <c r="CF2027" s="80"/>
      <c r="CG2027" s="80"/>
      <c r="CH2027" s="80"/>
      <c r="CI2027" s="80"/>
      <c r="CJ2027" s="80"/>
      <c r="CK2027" s="80"/>
      <c r="CL2027" s="80"/>
      <c r="CN2027" s="60"/>
      <c r="CO2027" s="179"/>
      <c r="CP2027" s="179"/>
      <c r="CQ2027" s="179"/>
      <c r="CR2027" s="179"/>
      <c r="CS2027" s="179"/>
      <c r="CT2027" s="179"/>
      <c r="CU2027" s="179"/>
      <c r="CV2027" s="179"/>
      <c r="CW2027" s="179"/>
      <c r="CX2027" s="179"/>
      <c r="CY2027" s="179"/>
      <c r="CZ2027" s="179"/>
      <c r="DA2027" s="179"/>
      <c r="DB2027" s="179"/>
      <c r="DC2027" s="179"/>
      <c r="DD2027" s="179"/>
      <c r="DE2027" s="179"/>
      <c r="DF2027" s="179"/>
      <c r="DG2027" s="179"/>
      <c r="DH2027" s="179"/>
      <c r="DI2027" s="179"/>
      <c r="DJ2027" s="179"/>
      <c r="DK2027" s="179"/>
      <c r="DL2027" s="179"/>
    </row>
    <row r="2028" spans="1:116" x14ac:dyDescent="0.35">
      <c r="E2028" s="8"/>
      <c r="G2028" s="136"/>
      <c r="H2028" s="12"/>
      <c r="I2028" s="60"/>
      <c r="J2028" s="60"/>
      <c r="K2028" s="15"/>
      <c r="L2028" s="15"/>
      <c r="M2028" s="15"/>
      <c r="N2028" s="15"/>
      <c r="O2028" s="15"/>
      <c r="P2028" s="15"/>
      <c r="R2028" s="15"/>
      <c r="S2028" s="80"/>
      <c r="T2028" s="80"/>
      <c r="U2028" s="80"/>
      <c r="V2028" s="80"/>
      <c r="W2028" s="80"/>
      <c r="X2028" s="80"/>
      <c r="Y2028" s="80"/>
      <c r="Z2028" s="80"/>
      <c r="AA2028" s="80"/>
      <c r="AB2028" s="80"/>
      <c r="AC2028" s="80"/>
      <c r="AD2028" s="80"/>
      <c r="AE2028" s="80"/>
      <c r="AF2028" s="80"/>
      <c r="AG2028" s="80"/>
      <c r="AH2028" s="80"/>
      <c r="AI2028" s="80"/>
      <c r="AJ2028" s="80"/>
      <c r="AK2028" s="80"/>
      <c r="AL2028" s="80"/>
      <c r="AM2028" s="80"/>
      <c r="AN2028" s="80"/>
      <c r="AO2028" s="80"/>
      <c r="AP2028" s="80"/>
      <c r="AQ2028" s="80"/>
      <c r="AR2028" s="80"/>
      <c r="AS2028" s="80"/>
      <c r="AT2028" s="80"/>
      <c r="AU2028" s="80"/>
      <c r="AV2028" s="80"/>
      <c r="AW2028" s="80"/>
      <c r="AX2028" s="80"/>
      <c r="AY2028" s="80"/>
      <c r="AZ2028" s="80"/>
      <c r="BA2028" s="80"/>
      <c r="BB2028" s="80"/>
      <c r="BC2028" s="80"/>
      <c r="BD2028" s="80"/>
      <c r="BE2028" s="80"/>
      <c r="BF2028" s="80"/>
      <c r="BG2028" s="80"/>
      <c r="BH2028" s="80"/>
      <c r="BI2028" s="80"/>
      <c r="BJ2028" s="80"/>
      <c r="BK2028" s="80"/>
      <c r="BL2028" s="80"/>
      <c r="BM2028" s="80"/>
      <c r="BN2028" s="80"/>
      <c r="BO2028" s="80"/>
      <c r="BP2028" s="80"/>
      <c r="BQ2028" s="80"/>
      <c r="BR2028" s="80"/>
      <c r="BS2028" s="80"/>
      <c r="BT2028" s="80"/>
      <c r="BU2028" s="80"/>
      <c r="BV2028" s="80"/>
      <c r="BW2028" s="80"/>
      <c r="BX2028" s="80"/>
      <c r="BY2028" s="80"/>
      <c r="BZ2028" s="80"/>
      <c r="CA2028" s="80"/>
      <c r="CB2028" s="80"/>
      <c r="CC2028" s="80"/>
      <c r="CD2028" s="80"/>
      <c r="CE2028" s="80"/>
      <c r="CF2028" s="80"/>
      <c r="CG2028" s="80"/>
      <c r="CH2028" s="80"/>
      <c r="CI2028" s="80"/>
      <c r="CJ2028" s="80"/>
      <c r="CK2028" s="80"/>
      <c r="CL2028" s="80"/>
      <c r="CN2028" s="60"/>
      <c r="CO2028" s="179"/>
      <c r="CP2028" s="179"/>
      <c r="CQ2028" s="179"/>
      <c r="CR2028" s="179"/>
      <c r="CS2028" s="179"/>
      <c r="CT2028" s="179"/>
      <c r="CU2028" s="179"/>
      <c r="CV2028" s="179"/>
      <c r="CW2028" s="179"/>
      <c r="CX2028" s="179"/>
      <c r="CY2028" s="179"/>
      <c r="CZ2028" s="179"/>
      <c r="DA2028" s="179"/>
      <c r="DB2028" s="179"/>
      <c r="DC2028" s="179"/>
      <c r="DD2028" s="179"/>
      <c r="DE2028" s="179"/>
      <c r="DF2028" s="179"/>
      <c r="DG2028" s="179"/>
      <c r="DH2028" s="179"/>
      <c r="DI2028" s="179"/>
      <c r="DJ2028" s="179"/>
      <c r="DK2028" s="179"/>
      <c r="DL2028" s="179"/>
    </row>
    <row r="2029" spans="1:116" x14ac:dyDescent="0.35">
      <c r="E2029" s="8"/>
      <c r="G2029" s="136"/>
      <c r="H2029" s="12"/>
      <c r="I2029" s="60"/>
      <c r="J2029" s="60"/>
      <c r="K2029" s="15"/>
      <c r="L2029" s="15"/>
      <c r="M2029" s="15"/>
      <c r="N2029" s="15"/>
      <c r="O2029" s="15"/>
      <c r="P2029" s="15"/>
      <c r="R2029" s="15"/>
      <c r="S2029" s="80"/>
      <c r="T2029" s="80"/>
      <c r="U2029" s="80"/>
      <c r="V2029" s="80"/>
      <c r="W2029" s="80"/>
      <c r="X2029" s="80"/>
      <c r="Y2029" s="80"/>
      <c r="Z2029" s="80"/>
      <c r="AA2029" s="80"/>
      <c r="AB2029" s="80"/>
      <c r="AC2029" s="80"/>
      <c r="AD2029" s="80"/>
      <c r="AE2029" s="80"/>
      <c r="AF2029" s="80"/>
      <c r="AG2029" s="80"/>
      <c r="AH2029" s="80"/>
      <c r="AI2029" s="80"/>
      <c r="AJ2029" s="80"/>
      <c r="AK2029" s="80"/>
      <c r="AL2029" s="80"/>
      <c r="AM2029" s="80"/>
      <c r="AN2029" s="80"/>
      <c r="AO2029" s="80"/>
      <c r="AP2029" s="80"/>
      <c r="AQ2029" s="80"/>
      <c r="AR2029" s="80"/>
      <c r="AS2029" s="80"/>
      <c r="AT2029" s="80"/>
      <c r="AU2029" s="80"/>
      <c r="AV2029" s="80"/>
      <c r="AW2029" s="80"/>
      <c r="AX2029" s="80"/>
      <c r="AY2029" s="80"/>
      <c r="AZ2029" s="80"/>
      <c r="BA2029" s="80"/>
      <c r="BB2029" s="80"/>
      <c r="BC2029" s="80"/>
      <c r="BD2029" s="80"/>
      <c r="BE2029" s="80"/>
      <c r="BF2029" s="80"/>
      <c r="BG2029" s="80"/>
      <c r="BH2029" s="80"/>
      <c r="BI2029" s="80"/>
      <c r="BJ2029" s="80"/>
      <c r="BK2029" s="80"/>
      <c r="BL2029" s="80"/>
      <c r="BM2029" s="80"/>
      <c r="BN2029" s="80"/>
      <c r="BO2029" s="80"/>
      <c r="BP2029" s="80"/>
      <c r="BQ2029" s="80"/>
      <c r="BR2029" s="80"/>
      <c r="BS2029" s="80"/>
      <c r="BT2029" s="80"/>
      <c r="BU2029" s="80"/>
      <c r="BV2029" s="80"/>
      <c r="BW2029" s="80"/>
      <c r="BX2029" s="80"/>
      <c r="BY2029" s="80"/>
      <c r="BZ2029" s="80"/>
      <c r="CA2029" s="80"/>
      <c r="CB2029" s="80"/>
      <c r="CC2029" s="80"/>
      <c r="CD2029" s="80"/>
      <c r="CE2029" s="80"/>
      <c r="CF2029" s="80"/>
      <c r="CG2029" s="80"/>
      <c r="CH2029" s="80"/>
      <c r="CI2029" s="80"/>
      <c r="CJ2029" s="80"/>
      <c r="CK2029" s="80"/>
      <c r="CL2029" s="80"/>
      <c r="CN2029" s="60"/>
      <c r="CO2029" s="179"/>
      <c r="CP2029" s="179"/>
      <c r="CQ2029" s="179"/>
      <c r="CR2029" s="179"/>
      <c r="CS2029" s="179"/>
      <c r="CT2029" s="179"/>
      <c r="CU2029" s="179"/>
      <c r="CV2029" s="179"/>
      <c r="CW2029" s="179"/>
      <c r="CX2029" s="179"/>
      <c r="CY2029" s="179"/>
      <c r="CZ2029" s="179"/>
      <c r="DA2029" s="179"/>
      <c r="DB2029" s="179"/>
      <c r="DC2029" s="179"/>
      <c r="DD2029" s="179"/>
      <c r="DE2029" s="179"/>
      <c r="DF2029" s="179"/>
      <c r="DG2029" s="179"/>
      <c r="DH2029" s="179"/>
      <c r="DI2029" s="179"/>
      <c r="DJ2029" s="179"/>
      <c r="DK2029" s="179"/>
      <c r="DL2029" s="179"/>
    </row>
    <row r="2030" spans="1:116" x14ac:dyDescent="0.35">
      <c r="E2030" s="8"/>
      <c r="G2030" s="136"/>
      <c r="H2030" s="12"/>
      <c r="I2030" s="60"/>
      <c r="J2030" s="60"/>
      <c r="K2030" s="15"/>
      <c r="L2030" s="15"/>
      <c r="M2030" s="15"/>
      <c r="N2030" s="15"/>
      <c r="O2030" s="15"/>
      <c r="P2030" s="15"/>
      <c r="R2030" s="15"/>
      <c r="S2030" s="80"/>
      <c r="T2030" s="80"/>
      <c r="U2030" s="80"/>
      <c r="V2030" s="80"/>
      <c r="W2030" s="80"/>
      <c r="X2030" s="80"/>
      <c r="Y2030" s="80"/>
      <c r="Z2030" s="80"/>
      <c r="AA2030" s="80"/>
      <c r="AB2030" s="80"/>
      <c r="AC2030" s="80"/>
      <c r="AD2030" s="80"/>
      <c r="AE2030" s="80"/>
      <c r="AF2030" s="80"/>
      <c r="AG2030" s="80"/>
      <c r="AH2030" s="80"/>
      <c r="AI2030" s="80"/>
      <c r="AJ2030" s="80"/>
      <c r="AK2030" s="80"/>
      <c r="AL2030" s="80"/>
      <c r="AM2030" s="80"/>
      <c r="AN2030" s="80"/>
      <c r="AO2030" s="80"/>
      <c r="AP2030" s="80"/>
      <c r="AQ2030" s="80"/>
      <c r="AR2030" s="80"/>
      <c r="AS2030" s="80"/>
      <c r="AT2030" s="80"/>
      <c r="AU2030" s="80"/>
      <c r="AV2030" s="80"/>
      <c r="AW2030" s="80"/>
      <c r="AX2030" s="80"/>
      <c r="AY2030" s="80"/>
      <c r="AZ2030" s="80"/>
      <c r="BA2030" s="80"/>
      <c r="BB2030" s="80"/>
      <c r="BC2030" s="80"/>
      <c r="BD2030" s="80"/>
      <c r="BE2030" s="80"/>
      <c r="BF2030" s="80"/>
      <c r="BG2030" s="80"/>
      <c r="BH2030" s="80"/>
      <c r="BI2030" s="80"/>
      <c r="BJ2030" s="80"/>
      <c r="BK2030" s="80"/>
      <c r="BL2030" s="80"/>
      <c r="BM2030" s="80"/>
      <c r="BN2030" s="80"/>
      <c r="BO2030" s="80"/>
      <c r="BP2030" s="80"/>
      <c r="BQ2030" s="80"/>
      <c r="BR2030" s="80"/>
      <c r="BS2030" s="80"/>
      <c r="BT2030" s="80"/>
      <c r="BU2030" s="80"/>
      <c r="BV2030" s="80"/>
      <c r="BW2030" s="80"/>
      <c r="BX2030" s="80"/>
      <c r="BY2030" s="80"/>
      <c r="BZ2030" s="80"/>
      <c r="CA2030" s="80"/>
      <c r="CB2030" s="80"/>
      <c r="CC2030" s="80"/>
      <c r="CD2030" s="80"/>
      <c r="CE2030" s="80"/>
      <c r="CF2030" s="80"/>
      <c r="CG2030" s="80"/>
      <c r="CH2030" s="80"/>
      <c r="CI2030" s="80"/>
      <c r="CJ2030" s="80"/>
      <c r="CK2030" s="80"/>
      <c r="CL2030" s="80"/>
      <c r="CN2030" s="60"/>
      <c r="CO2030" s="179"/>
      <c r="CP2030" s="179"/>
      <c r="CQ2030" s="179"/>
      <c r="CR2030" s="179"/>
      <c r="CS2030" s="179"/>
      <c r="CT2030" s="179"/>
      <c r="CU2030" s="179"/>
      <c r="CV2030" s="179"/>
      <c r="CW2030" s="179"/>
      <c r="CX2030" s="179"/>
      <c r="CY2030" s="179"/>
      <c r="CZ2030" s="179"/>
      <c r="DA2030" s="179"/>
      <c r="DB2030" s="179"/>
      <c r="DC2030" s="179"/>
      <c r="DD2030" s="179"/>
      <c r="DE2030" s="179"/>
      <c r="DF2030" s="179"/>
      <c r="DG2030" s="179"/>
      <c r="DH2030" s="179"/>
      <c r="DI2030" s="179"/>
      <c r="DJ2030" s="179"/>
      <c r="DK2030" s="179"/>
      <c r="DL2030" s="179"/>
    </row>
    <row r="2031" spans="1:116" x14ac:dyDescent="0.35">
      <c r="E2031" s="8"/>
      <c r="G2031" s="136"/>
      <c r="H2031" s="12"/>
      <c r="I2031" s="60"/>
      <c r="J2031" s="60"/>
      <c r="K2031" s="15"/>
      <c r="L2031" s="15"/>
      <c r="M2031" s="15"/>
      <c r="N2031" s="15"/>
      <c r="O2031" s="15"/>
      <c r="P2031" s="15"/>
      <c r="R2031" s="15"/>
      <c r="S2031" s="80"/>
      <c r="T2031" s="80"/>
      <c r="U2031" s="80"/>
      <c r="V2031" s="80"/>
      <c r="W2031" s="80"/>
      <c r="X2031" s="80"/>
      <c r="Y2031" s="80"/>
      <c r="Z2031" s="80"/>
      <c r="AA2031" s="80"/>
      <c r="AB2031" s="80"/>
      <c r="AC2031" s="80"/>
      <c r="AD2031" s="80"/>
      <c r="AE2031" s="80"/>
      <c r="AF2031" s="80"/>
      <c r="AG2031" s="80"/>
      <c r="AH2031" s="80"/>
      <c r="AI2031" s="80"/>
      <c r="AJ2031" s="80"/>
      <c r="AK2031" s="80"/>
      <c r="AL2031" s="80"/>
      <c r="AM2031" s="80"/>
      <c r="AN2031" s="80"/>
      <c r="AO2031" s="80"/>
      <c r="AP2031" s="80"/>
      <c r="AQ2031" s="80"/>
      <c r="AR2031" s="80"/>
      <c r="AS2031" s="80"/>
      <c r="AT2031" s="80"/>
      <c r="AU2031" s="80"/>
      <c r="AV2031" s="80"/>
      <c r="AW2031" s="80"/>
      <c r="AX2031" s="80"/>
      <c r="AY2031" s="80"/>
      <c r="AZ2031" s="80"/>
      <c r="BA2031" s="80"/>
      <c r="BB2031" s="80"/>
      <c r="BC2031" s="80"/>
      <c r="BD2031" s="80"/>
      <c r="BE2031" s="80"/>
      <c r="BF2031" s="80"/>
      <c r="BG2031" s="80"/>
      <c r="BH2031" s="80"/>
      <c r="BI2031" s="80"/>
      <c r="BJ2031" s="80"/>
      <c r="BK2031" s="80"/>
      <c r="BL2031" s="80"/>
      <c r="BM2031" s="80"/>
      <c r="BN2031" s="80"/>
      <c r="BO2031" s="80"/>
      <c r="BP2031" s="80"/>
      <c r="BQ2031" s="80"/>
      <c r="BR2031" s="80"/>
      <c r="BS2031" s="80"/>
      <c r="BT2031" s="80"/>
      <c r="BU2031" s="80"/>
      <c r="BV2031" s="80"/>
      <c r="BW2031" s="80"/>
      <c r="BX2031" s="80"/>
      <c r="BY2031" s="80"/>
      <c r="BZ2031" s="80"/>
      <c r="CA2031" s="80"/>
      <c r="CB2031" s="80"/>
      <c r="CC2031" s="80"/>
      <c r="CD2031" s="80"/>
      <c r="CE2031" s="80"/>
      <c r="CF2031" s="80"/>
      <c r="CG2031" s="80"/>
      <c r="CH2031" s="80"/>
      <c r="CI2031" s="80"/>
      <c r="CJ2031" s="80"/>
      <c r="CK2031" s="80"/>
      <c r="CL2031" s="80"/>
      <c r="CN2031" s="60"/>
      <c r="CO2031" s="179"/>
      <c r="CP2031" s="179"/>
      <c r="CQ2031" s="179"/>
      <c r="CR2031" s="179"/>
      <c r="CS2031" s="179"/>
      <c r="CT2031" s="179"/>
      <c r="CU2031" s="179"/>
      <c r="CV2031" s="179"/>
      <c r="CW2031" s="179"/>
      <c r="CX2031" s="179"/>
      <c r="CY2031" s="179"/>
      <c r="CZ2031" s="179"/>
      <c r="DA2031" s="179"/>
      <c r="DB2031" s="179"/>
      <c r="DC2031" s="179"/>
      <c r="DD2031" s="179"/>
      <c r="DE2031" s="179"/>
      <c r="DF2031" s="179"/>
      <c r="DG2031" s="179"/>
      <c r="DH2031" s="179"/>
      <c r="DI2031" s="179"/>
      <c r="DJ2031" s="179"/>
      <c r="DK2031" s="179"/>
      <c r="DL2031" s="179"/>
    </row>
    <row r="2032" spans="1:116" x14ac:dyDescent="0.35">
      <c r="E2032" s="8"/>
      <c r="G2032" s="136"/>
      <c r="H2032" s="12"/>
      <c r="I2032" s="60"/>
      <c r="J2032" s="60"/>
      <c r="K2032" s="15"/>
      <c r="L2032" s="15"/>
      <c r="M2032" s="15"/>
      <c r="N2032" s="15"/>
      <c r="O2032" s="15"/>
      <c r="P2032" s="15"/>
      <c r="R2032" s="15"/>
      <c r="S2032" s="80"/>
      <c r="T2032" s="80"/>
      <c r="U2032" s="80"/>
      <c r="V2032" s="80"/>
      <c r="W2032" s="80"/>
      <c r="X2032" s="80"/>
      <c r="Y2032" s="80"/>
      <c r="Z2032" s="80"/>
      <c r="AA2032" s="80"/>
      <c r="AB2032" s="80"/>
      <c r="AC2032" s="80"/>
      <c r="AD2032" s="80"/>
      <c r="AE2032" s="80"/>
      <c r="AF2032" s="80"/>
      <c r="AG2032" s="80"/>
      <c r="AH2032" s="80"/>
      <c r="AI2032" s="80"/>
      <c r="AJ2032" s="80"/>
      <c r="AK2032" s="80"/>
      <c r="AL2032" s="80"/>
      <c r="AM2032" s="80"/>
      <c r="AN2032" s="80"/>
      <c r="AO2032" s="80"/>
      <c r="AP2032" s="80"/>
      <c r="AQ2032" s="80"/>
      <c r="AR2032" s="80"/>
      <c r="AS2032" s="80"/>
      <c r="AT2032" s="80"/>
      <c r="AU2032" s="80"/>
      <c r="AV2032" s="80"/>
      <c r="AW2032" s="80"/>
      <c r="AX2032" s="80"/>
      <c r="AY2032" s="80"/>
      <c r="AZ2032" s="80"/>
      <c r="BA2032" s="80"/>
      <c r="BB2032" s="80"/>
      <c r="BC2032" s="80"/>
      <c r="BD2032" s="80"/>
      <c r="BE2032" s="80"/>
      <c r="BF2032" s="80"/>
      <c r="BG2032" s="80"/>
      <c r="BH2032" s="80"/>
      <c r="BI2032" s="80"/>
      <c r="BJ2032" s="80"/>
      <c r="BK2032" s="80"/>
      <c r="BL2032" s="80"/>
      <c r="BM2032" s="80"/>
      <c r="BN2032" s="80"/>
      <c r="BO2032" s="80"/>
      <c r="BP2032" s="80"/>
      <c r="BQ2032" s="80"/>
      <c r="BR2032" s="80"/>
      <c r="BS2032" s="80"/>
      <c r="BT2032" s="80"/>
      <c r="BU2032" s="80"/>
      <c r="BV2032" s="80"/>
      <c r="BW2032" s="80"/>
      <c r="BX2032" s="80"/>
      <c r="BY2032" s="80"/>
      <c r="BZ2032" s="80"/>
      <c r="CA2032" s="80"/>
      <c r="CB2032" s="80"/>
      <c r="CC2032" s="80"/>
      <c r="CD2032" s="80"/>
      <c r="CE2032" s="80"/>
      <c r="CF2032" s="80"/>
      <c r="CG2032" s="80"/>
      <c r="CH2032" s="80"/>
      <c r="CI2032" s="80"/>
      <c r="CJ2032" s="80"/>
      <c r="CK2032" s="80"/>
      <c r="CL2032" s="80"/>
      <c r="CN2032" s="60"/>
      <c r="CO2032" s="179"/>
      <c r="CP2032" s="179"/>
      <c r="CQ2032" s="179"/>
      <c r="CR2032" s="179"/>
      <c r="CS2032" s="179"/>
      <c r="CT2032" s="179"/>
      <c r="CU2032" s="179"/>
      <c r="CV2032" s="179"/>
      <c r="CW2032" s="179"/>
      <c r="CX2032" s="179"/>
      <c r="CY2032" s="179"/>
      <c r="CZ2032" s="179"/>
      <c r="DA2032" s="179"/>
      <c r="DB2032" s="179"/>
      <c r="DC2032" s="179"/>
      <c r="DD2032" s="179"/>
      <c r="DE2032" s="179"/>
      <c r="DF2032" s="179"/>
      <c r="DG2032" s="179"/>
      <c r="DH2032" s="179"/>
      <c r="DI2032" s="179"/>
      <c r="DJ2032" s="179"/>
      <c r="DK2032" s="179"/>
      <c r="DL2032" s="179"/>
    </row>
    <row r="2033" spans="1:116" x14ac:dyDescent="0.35">
      <c r="E2033" s="8"/>
      <c r="G2033" s="136"/>
      <c r="H2033" s="12"/>
      <c r="I2033" s="60"/>
      <c r="J2033" s="60"/>
      <c r="K2033" s="15"/>
      <c r="L2033" s="15"/>
      <c r="M2033" s="15"/>
      <c r="N2033" s="15"/>
      <c r="O2033" s="15"/>
      <c r="P2033" s="15"/>
      <c r="R2033" s="15"/>
      <c r="S2033" s="179"/>
      <c r="T2033" s="179"/>
      <c r="U2033" s="179"/>
      <c r="V2033" s="179"/>
      <c r="W2033" s="179"/>
      <c r="X2033" s="179"/>
      <c r="Y2033" s="179"/>
      <c r="Z2033" s="179"/>
      <c r="AA2033" s="179"/>
      <c r="AB2033" s="179"/>
      <c r="AC2033" s="179"/>
      <c r="AD2033" s="179"/>
      <c r="AE2033" s="179"/>
      <c r="AF2033" s="179"/>
      <c r="AG2033" s="179"/>
      <c r="AH2033" s="179"/>
      <c r="AI2033" s="179"/>
      <c r="AJ2033" s="179"/>
      <c r="AK2033" s="179"/>
      <c r="AL2033" s="179"/>
      <c r="AM2033" s="179"/>
      <c r="AN2033" s="179"/>
      <c r="AO2033" s="179"/>
      <c r="AP2033" s="179"/>
      <c r="AQ2033" s="179"/>
      <c r="AR2033" s="179"/>
      <c r="AS2033" s="179"/>
      <c r="AT2033" s="179"/>
      <c r="AU2033" s="179"/>
      <c r="AV2033" s="179"/>
      <c r="AW2033" s="179"/>
      <c r="AX2033" s="179"/>
      <c r="AY2033" s="179"/>
      <c r="AZ2033" s="179"/>
      <c r="BA2033" s="179"/>
      <c r="BB2033" s="179"/>
      <c r="BC2033" s="179"/>
      <c r="BD2033" s="179"/>
      <c r="BE2033" s="179"/>
      <c r="BF2033" s="179"/>
      <c r="BG2033" s="179"/>
      <c r="BH2033" s="179"/>
      <c r="BI2033" s="179"/>
      <c r="BJ2033" s="179"/>
      <c r="BK2033" s="179"/>
      <c r="BL2033" s="179"/>
      <c r="BM2033" s="179"/>
      <c r="BN2033" s="179"/>
      <c r="BO2033" s="179"/>
      <c r="BP2033" s="179"/>
      <c r="BQ2033" s="179"/>
      <c r="BR2033" s="179"/>
      <c r="BS2033" s="179"/>
      <c r="BT2033" s="179"/>
      <c r="BU2033" s="179"/>
      <c r="BV2033" s="179"/>
      <c r="BW2033" s="179"/>
      <c r="BX2033" s="179"/>
      <c r="BY2033" s="179"/>
      <c r="BZ2033" s="179"/>
      <c r="CA2033" s="179"/>
      <c r="CB2033" s="179"/>
      <c r="CC2033" s="179"/>
      <c r="CD2033" s="179"/>
      <c r="CE2033" s="179"/>
      <c r="CF2033" s="179"/>
      <c r="CG2033" s="179"/>
      <c r="CH2033" s="179"/>
      <c r="CI2033" s="179"/>
      <c r="CJ2033" s="179"/>
      <c r="CK2033" s="179"/>
      <c r="CL2033" s="179"/>
      <c r="CN2033" s="60"/>
      <c r="CO2033" s="179"/>
      <c r="CP2033" s="179"/>
      <c r="CQ2033" s="179"/>
      <c r="CR2033" s="179"/>
      <c r="CS2033" s="179"/>
      <c r="CT2033" s="179"/>
      <c r="CU2033" s="179"/>
      <c r="CV2033" s="179"/>
      <c r="CW2033" s="179"/>
      <c r="CX2033" s="179"/>
      <c r="CY2033" s="179"/>
      <c r="CZ2033" s="179"/>
      <c r="DA2033" s="179"/>
      <c r="DB2033" s="179"/>
      <c r="DC2033" s="179"/>
      <c r="DD2033" s="179"/>
      <c r="DE2033" s="179"/>
      <c r="DF2033" s="179"/>
      <c r="DG2033" s="179"/>
      <c r="DH2033" s="179"/>
      <c r="DI2033" s="179"/>
      <c r="DJ2033" s="179"/>
      <c r="DK2033" s="179"/>
      <c r="DL2033" s="179"/>
    </row>
    <row r="2034" spans="1:116" x14ac:dyDescent="0.35">
      <c r="E2034" s="8"/>
      <c r="G2034" s="136"/>
      <c r="H2034" s="12"/>
      <c r="I2034" s="60"/>
      <c r="J2034" s="60"/>
      <c r="K2034" s="15"/>
      <c r="L2034" s="15"/>
      <c r="M2034" s="15"/>
      <c r="N2034" s="15"/>
      <c r="O2034" s="15"/>
      <c r="P2034" s="15"/>
      <c r="R2034" s="15"/>
      <c r="S2034" s="179"/>
      <c r="T2034" s="179"/>
      <c r="U2034" s="179"/>
      <c r="V2034" s="179"/>
      <c r="W2034" s="179"/>
      <c r="X2034" s="179"/>
      <c r="Y2034" s="179"/>
      <c r="Z2034" s="179"/>
      <c r="AA2034" s="179"/>
      <c r="AB2034" s="179"/>
      <c r="AC2034" s="179"/>
      <c r="AD2034" s="179"/>
      <c r="AE2034" s="179"/>
      <c r="AF2034" s="179"/>
      <c r="AG2034" s="179"/>
      <c r="AH2034" s="179"/>
      <c r="AI2034" s="179"/>
      <c r="AJ2034" s="179"/>
      <c r="AK2034" s="179"/>
      <c r="AL2034" s="179"/>
      <c r="AM2034" s="179"/>
      <c r="AN2034" s="179"/>
      <c r="AO2034" s="179"/>
      <c r="AP2034" s="179"/>
      <c r="AQ2034" s="179"/>
      <c r="AR2034" s="179"/>
      <c r="AS2034" s="179"/>
      <c r="AT2034" s="179"/>
      <c r="AU2034" s="179"/>
      <c r="AV2034" s="179"/>
      <c r="AW2034" s="179"/>
      <c r="AX2034" s="179"/>
      <c r="AY2034" s="179"/>
      <c r="AZ2034" s="179"/>
      <c r="BA2034" s="179"/>
      <c r="BB2034" s="179"/>
      <c r="BC2034" s="179"/>
      <c r="BD2034" s="179"/>
      <c r="BE2034" s="179"/>
      <c r="BF2034" s="179"/>
      <c r="BG2034" s="179"/>
      <c r="BH2034" s="179"/>
      <c r="BI2034" s="179"/>
      <c r="BJ2034" s="179"/>
      <c r="BK2034" s="179"/>
      <c r="BL2034" s="179"/>
      <c r="BM2034" s="179"/>
      <c r="BN2034" s="179"/>
      <c r="BO2034" s="179"/>
      <c r="BP2034" s="179"/>
      <c r="BQ2034" s="179"/>
      <c r="BR2034" s="179"/>
      <c r="BS2034" s="179"/>
      <c r="BT2034" s="179"/>
      <c r="BU2034" s="179"/>
      <c r="BV2034" s="179"/>
      <c r="BW2034" s="179"/>
      <c r="BX2034" s="179"/>
      <c r="BY2034" s="179"/>
      <c r="BZ2034" s="179"/>
      <c r="CA2034" s="179"/>
      <c r="CB2034" s="179"/>
      <c r="CC2034" s="179"/>
      <c r="CD2034" s="179"/>
      <c r="CE2034" s="179"/>
      <c r="CF2034" s="179"/>
      <c r="CG2034" s="179"/>
      <c r="CH2034" s="179"/>
      <c r="CI2034" s="179"/>
      <c r="CJ2034" s="179"/>
      <c r="CK2034" s="179"/>
      <c r="CL2034" s="179"/>
      <c r="CN2034" s="60"/>
      <c r="CO2034" s="179"/>
      <c r="CP2034" s="179"/>
      <c r="CQ2034" s="179"/>
      <c r="CR2034" s="179"/>
      <c r="CS2034" s="179"/>
      <c r="CT2034" s="179"/>
      <c r="CU2034" s="179"/>
      <c r="CV2034" s="179"/>
      <c r="CW2034" s="179"/>
      <c r="CX2034" s="179"/>
      <c r="CY2034" s="179"/>
      <c r="CZ2034" s="179"/>
      <c r="DA2034" s="179"/>
      <c r="DB2034" s="179"/>
      <c r="DC2034" s="179"/>
      <c r="DD2034" s="179"/>
      <c r="DE2034" s="179"/>
      <c r="DF2034" s="179"/>
      <c r="DG2034" s="179"/>
      <c r="DH2034" s="179"/>
      <c r="DI2034" s="179"/>
      <c r="DJ2034" s="179"/>
      <c r="DK2034" s="179"/>
      <c r="DL2034" s="179"/>
    </row>
    <row r="2035" spans="1:116" x14ac:dyDescent="0.35">
      <c r="E2035" s="8"/>
      <c r="G2035" s="136"/>
      <c r="H2035" s="12"/>
      <c r="I2035" s="60"/>
      <c r="J2035" s="60"/>
      <c r="K2035" s="15"/>
      <c r="L2035" s="15"/>
      <c r="M2035" s="15"/>
      <c r="N2035" s="15"/>
      <c r="O2035" s="15"/>
      <c r="P2035" s="15"/>
      <c r="R2035" s="15"/>
      <c r="S2035" s="179"/>
      <c r="T2035" s="179"/>
      <c r="U2035" s="179"/>
      <c r="V2035" s="179"/>
      <c r="W2035" s="179"/>
      <c r="X2035" s="179"/>
      <c r="Y2035" s="179"/>
      <c r="Z2035" s="179"/>
      <c r="AA2035" s="179"/>
      <c r="AB2035" s="179"/>
      <c r="AC2035" s="179"/>
      <c r="AD2035" s="179"/>
      <c r="AE2035" s="179"/>
      <c r="AF2035" s="179"/>
      <c r="AG2035" s="179"/>
      <c r="AH2035" s="179"/>
      <c r="AI2035" s="179"/>
      <c r="AJ2035" s="179"/>
      <c r="AK2035" s="179"/>
      <c r="AL2035" s="179"/>
      <c r="AM2035" s="179"/>
      <c r="AN2035" s="179"/>
      <c r="AO2035" s="179"/>
      <c r="AP2035" s="179"/>
      <c r="AQ2035" s="179"/>
      <c r="AR2035" s="179"/>
      <c r="AS2035" s="179"/>
      <c r="AT2035" s="179"/>
      <c r="AU2035" s="179"/>
      <c r="AV2035" s="179"/>
      <c r="AW2035" s="179"/>
      <c r="AX2035" s="179"/>
      <c r="AY2035" s="179"/>
      <c r="AZ2035" s="179"/>
      <c r="BA2035" s="179"/>
      <c r="BB2035" s="179"/>
      <c r="BC2035" s="179"/>
      <c r="BD2035" s="179"/>
      <c r="BE2035" s="179"/>
      <c r="BF2035" s="179"/>
      <c r="BG2035" s="179"/>
      <c r="BH2035" s="179"/>
      <c r="BI2035" s="179"/>
      <c r="BJ2035" s="179"/>
      <c r="BK2035" s="179"/>
      <c r="BL2035" s="179"/>
      <c r="BM2035" s="179"/>
      <c r="BN2035" s="179"/>
      <c r="BO2035" s="179"/>
      <c r="BP2035" s="179"/>
      <c r="BQ2035" s="179"/>
      <c r="BR2035" s="179"/>
      <c r="BS2035" s="179"/>
      <c r="BT2035" s="179"/>
      <c r="BU2035" s="179"/>
      <c r="BV2035" s="179"/>
      <c r="BW2035" s="179"/>
      <c r="BX2035" s="179"/>
      <c r="BY2035" s="179"/>
      <c r="BZ2035" s="179"/>
      <c r="CA2035" s="179"/>
      <c r="CB2035" s="179"/>
      <c r="CC2035" s="179"/>
      <c r="CD2035" s="179"/>
      <c r="CE2035" s="179"/>
      <c r="CF2035" s="179"/>
      <c r="CG2035" s="179"/>
      <c r="CH2035" s="179"/>
      <c r="CI2035" s="179"/>
      <c r="CJ2035" s="179"/>
      <c r="CK2035" s="179"/>
      <c r="CL2035" s="179"/>
      <c r="CN2035" s="60"/>
      <c r="CO2035" s="179"/>
      <c r="CP2035" s="179"/>
      <c r="CQ2035" s="179"/>
      <c r="CR2035" s="179"/>
      <c r="CS2035" s="179"/>
      <c r="CT2035" s="179"/>
      <c r="CU2035" s="179"/>
      <c r="CV2035" s="179"/>
      <c r="CW2035" s="179"/>
      <c r="CX2035" s="179"/>
      <c r="CY2035" s="179"/>
      <c r="CZ2035" s="179"/>
      <c r="DA2035" s="179"/>
      <c r="DB2035" s="179"/>
      <c r="DC2035" s="179"/>
      <c r="DD2035" s="179"/>
      <c r="DE2035" s="179"/>
      <c r="DF2035" s="179"/>
      <c r="DG2035" s="179"/>
      <c r="DH2035" s="179"/>
      <c r="DI2035" s="179"/>
      <c r="DJ2035" s="179"/>
      <c r="DK2035" s="179"/>
      <c r="DL2035" s="179"/>
    </row>
    <row r="2036" spans="1:116" x14ac:dyDescent="0.35">
      <c r="E2036" s="8"/>
      <c r="G2036" s="136"/>
      <c r="H2036" s="12"/>
      <c r="I2036" s="60"/>
      <c r="J2036" s="60"/>
      <c r="K2036" s="15"/>
      <c r="L2036" s="15"/>
      <c r="M2036" s="15"/>
      <c r="N2036" s="15"/>
      <c r="O2036" s="15"/>
      <c r="P2036" s="15"/>
      <c r="R2036" s="15"/>
      <c r="S2036" s="179"/>
      <c r="T2036" s="179"/>
      <c r="U2036" s="179"/>
      <c r="V2036" s="179"/>
      <c r="W2036" s="179"/>
      <c r="X2036" s="179"/>
      <c r="Y2036" s="179"/>
      <c r="Z2036" s="179"/>
      <c r="AA2036" s="179"/>
      <c r="AB2036" s="179"/>
      <c r="AC2036" s="179"/>
      <c r="AD2036" s="179"/>
      <c r="AE2036" s="179"/>
      <c r="AF2036" s="179"/>
      <c r="AG2036" s="179"/>
      <c r="AH2036" s="179"/>
      <c r="AI2036" s="179"/>
      <c r="AJ2036" s="179"/>
      <c r="AK2036" s="179"/>
      <c r="AL2036" s="179"/>
      <c r="AM2036" s="179"/>
      <c r="AN2036" s="179"/>
      <c r="AO2036" s="179"/>
      <c r="AP2036" s="179"/>
      <c r="AQ2036" s="179"/>
      <c r="AR2036" s="179"/>
      <c r="AS2036" s="179"/>
      <c r="AT2036" s="179"/>
      <c r="AU2036" s="179"/>
      <c r="AV2036" s="179"/>
      <c r="AW2036" s="179"/>
      <c r="AX2036" s="179"/>
      <c r="AY2036" s="179"/>
      <c r="AZ2036" s="179"/>
      <c r="BA2036" s="179"/>
      <c r="BB2036" s="179"/>
      <c r="BC2036" s="179"/>
      <c r="BD2036" s="179"/>
      <c r="BE2036" s="179"/>
      <c r="BF2036" s="179"/>
      <c r="BG2036" s="179"/>
      <c r="BH2036" s="179"/>
      <c r="BI2036" s="179"/>
      <c r="BJ2036" s="179"/>
      <c r="BK2036" s="179"/>
      <c r="BL2036" s="179"/>
      <c r="BM2036" s="179"/>
      <c r="BN2036" s="179"/>
      <c r="BO2036" s="179"/>
      <c r="BP2036" s="179"/>
      <c r="BQ2036" s="179"/>
      <c r="BR2036" s="179"/>
      <c r="BS2036" s="179"/>
      <c r="BT2036" s="179"/>
      <c r="BU2036" s="179"/>
      <c r="BV2036" s="179"/>
      <c r="BW2036" s="179"/>
      <c r="BX2036" s="179"/>
      <c r="BY2036" s="179"/>
      <c r="BZ2036" s="179"/>
      <c r="CA2036" s="179"/>
      <c r="CB2036" s="179"/>
      <c r="CC2036" s="179"/>
      <c r="CD2036" s="179"/>
      <c r="CE2036" s="179"/>
      <c r="CF2036" s="179"/>
      <c r="CG2036" s="179"/>
      <c r="CH2036" s="179"/>
      <c r="CI2036" s="179"/>
      <c r="CJ2036" s="179"/>
      <c r="CK2036" s="179"/>
      <c r="CL2036" s="179"/>
      <c r="CN2036" s="60"/>
      <c r="CO2036" s="179"/>
      <c r="CP2036" s="179"/>
      <c r="CQ2036" s="179"/>
      <c r="CR2036" s="179"/>
      <c r="CS2036" s="179"/>
      <c r="CT2036" s="179"/>
      <c r="CU2036" s="179"/>
      <c r="CV2036" s="179"/>
      <c r="CW2036" s="179"/>
      <c r="CX2036" s="179"/>
      <c r="CY2036" s="179"/>
      <c r="CZ2036" s="179"/>
      <c r="DA2036" s="179"/>
      <c r="DB2036" s="179"/>
      <c r="DC2036" s="179"/>
      <c r="DD2036" s="179"/>
      <c r="DE2036" s="179"/>
      <c r="DF2036" s="179"/>
      <c r="DG2036" s="179"/>
      <c r="DH2036" s="179"/>
      <c r="DI2036" s="179"/>
      <c r="DJ2036" s="179"/>
      <c r="DK2036" s="179"/>
      <c r="DL2036" s="179"/>
    </row>
    <row r="2037" spans="1:116" x14ac:dyDescent="0.35">
      <c r="E2037" s="8"/>
      <c r="G2037" s="136"/>
      <c r="H2037" s="12"/>
      <c r="I2037" s="60"/>
      <c r="J2037" s="60"/>
      <c r="K2037" s="15"/>
      <c r="L2037" s="15"/>
      <c r="M2037" s="15"/>
      <c r="N2037" s="15"/>
      <c r="O2037" s="15"/>
      <c r="P2037" s="15"/>
      <c r="R2037" s="15"/>
      <c r="S2037" s="179"/>
      <c r="T2037" s="179"/>
      <c r="U2037" s="179"/>
      <c r="V2037" s="179"/>
      <c r="W2037" s="179"/>
      <c r="X2037" s="179"/>
      <c r="Y2037" s="179"/>
      <c r="Z2037" s="179"/>
      <c r="AA2037" s="179"/>
      <c r="AB2037" s="179"/>
      <c r="AC2037" s="179"/>
      <c r="AD2037" s="179"/>
      <c r="AE2037" s="179"/>
      <c r="AF2037" s="179"/>
      <c r="AG2037" s="179"/>
      <c r="AH2037" s="179"/>
      <c r="AI2037" s="179"/>
      <c r="AJ2037" s="179"/>
      <c r="AK2037" s="179"/>
      <c r="AL2037" s="179"/>
      <c r="AM2037" s="179"/>
      <c r="AN2037" s="179"/>
      <c r="AO2037" s="179"/>
      <c r="AP2037" s="179"/>
      <c r="AQ2037" s="179"/>
      <c r="AR2037" s="179"/>
      <c r="AS2037" s="179"/>
      <c r="AT2037" s="179"/>
      <c r="AU2037" s="179"/>
      <c r="AV2037" s="179"/>
      <c r="AW2037" s="179"/>
      <c r="AX2037" s="179"/>
      <c r="AY2037" s="179"/>
      <c r="AZ2037" s="179"/>
      <c r="BA2037" s="179"/>
      <c r="BB2037" s="179"/>
      <c r="BC2037" s="179"/>
      <c r="BD2037" s="179"/>
      <c r="BE2037" s="179"/>
      <c r="BF2037" s="179"/>
      <c r="BG2037" s="179"/>
      <c r="BH2037" s="179"/>
      <c r="BI2037" s="179"/>
      <c r="BJ2037" s="179"/>
      <c r="BK2037" s="179"/>
      <c r="BL2037" s="179"/>
      <c r="BM2037" s="179"/>
      <c r="BN2037" s="179"/>
      <c r="BO2037" s="179"/>
      <c r="BP2037" s="179"/>
      <c r="BQ2037" s="179"/>
      <c r="BR2037" s="179"/>
      <c r="BS2037" s="179"/>
      <c r="BT2037" s="179"/>
      <c r="BU2037" s="179"/>
      <c r="BV2037" s="179"/>
      <c r="BW2037" s="179"/>
      <c r="BX2037" s="179"/>
      <c r="BY2037" s="179"/>
      <c r="BZ2037" s="179"/>
      <c r="CA2037" s="179"/>
      <c r="CB2037" s="179"/>
      <c r="CC2037" s="179"/>
      <c r="CD2037" s="179"/>
      <c r="CE2037" s="179"/>
      <c r="CF2037" s="179"/>
      <c r="CG2037" s="179"/>
      <c r="CH2037" s="179"/>
      <c r="CI2037" s="179"/>
      <c r="CJ2037" s="179"/>
      <c r="CK2037" s="179"/>
      <c r="CL2037" s="179"/>
      <c r="CN2037" s="60"/>
      <c r="CO2037" s="179"/>
      <c r="CP2037" s="179"/>
      <c r="CQ2037" s="179"/>
      <c r="CR2037" s="179"/>
      <c r="CS2037" s="179"/>
      <c r="CT2037" s="179"/>
      <c r="CU2037" s="179"/>
      <c r="CV2037" s="179"/>
      <c r="CW2037" s="179"/>
      <c r="CX2037" s="179"/>
      <c r="CY2037" s="179"/>
      <c r="CZ2037" s="179"/>
      <c r="DA2037" s="179"/>
      <c r="DB2037" s="179"/>
      <c r="DC2037" s="179"/>
      <c r="DD2037" s="179"/>
      <c r="DE2037" s="179"/>
      <c r="DF2037" s="179"/>
      <c r="DG2037" s="179"/>
      <c r="DH2037" s="179"/>
      <c r="DI2037" s="179"/>
      <c r="DJ2037" s="179"/>
      <c r="DK2037" s="179"/>
      <c r="DL2037" s="179"/>
    </row>
    <row r="2038" spans="1:116" x14ac:dyDescent="0.35">
      <c r="E2038" s="8"/>
      <c r="G2038" s="136"/>
      <c r="H2038" s="12"/>
      <c r="I2038" s="60"/>
      <c r="J2038" s="60"/>
      <c r="K2038" s="15"/>
      <c r="L2038" s="15"/>
      <c r="M2038" s="15"/>
      <c r="N2038" s="15"/>
      <c r="O2038" s="15"/>
      <c r="P2038" s="15"/>
      <c r="R2038" s="15"/>
      <c r="S2038" s="179"/>
      <c r="T2038" s="179"/>
      <c r="U2038" s="179"/>
      <c r="V2038" s="179"/>
      <c r="W2038" s="179"/>
      <c r="X2038" s="179"/>
      <c r="Y2038" s="179"/>
      <c r="Z2038" s="179"/>
      <c r="AA2038" s="179"/>
      <c r="AB2038" s="179"/>
      <c r="AC2038" s="179"/>
      <c r="AD2038" s="179"/>
      <c r="AE2038" s="179"/>
      <c r="AF2038" s="179"/>
      <c r="AG2038" s="179"/>
      <c r="AH2038" s="179"/>
      <c r="AI2038" s="179"/>
      <c r="AJ2038" s="179"/>
      <c r="AK2038" s="179"/>
      <c r="AL2038" s="179"/>
      <c r="AM2038" s="179"/>
      <c r="AN2038" s="179"/>
      <c r="AO2038" s="179"/>
      <c r="AP2038" s="179"/>
      <c r="AQ2038" s="179"/>
      <c r="AR2038" s="179"/>
      <c r="AS2038" s="179"/>
      <c r="AT2038" s="179"/>
      <c r="AU2038" s="179"/>
      <c r="AV2038" s="179"/>
      <c r="AW2038" s="179"/>
      <c r="AX2038" s="179"/>
      <c r="AY2038" s="179"/>
      <c r="AZ2038" s="179"/>
      <c r="BA2038" s="179"/>
      <c r="BB2038" s="179"/>
      <c r="BC2038" s="179"/>
      <c r="BD2038" s="179"/>
      <c r="BE2038" s="179"/>
      <c r="BF2038" s="179"/>
      <c r="BG2038" s="179"/>
      <c r="BH2038" s="179"/>
      <c r="BI2038" s="179"/>
      <c r="BJ2038" s="179"/>
      <c r="BK2038" s="179"/>
      <c r="BL2038" s="179"/>
      <c r="BM2038" s="179"/>
      <c r="BN2038" s="179"/>
      <c r="BO2038" s="179"/>
      <c r="BP2038" s="179"/>
      <c r="BQ2038" s="179"/>
      <c r="BR2038" s="179"/>
      <c r="BS2038" s="179"/>
      <c r="BT2038" s="179"/>
      <c r="BU2038" s="179"/>
      <c r="BV2038" s="179"/>
      <c r="BW2038" s="179"/>
      <c r="BX2038" s="179"/>
      <c r="BY2038" s="179"/>
      <c r="BZ2038" s="179"/>
      <c r="CA2038" s="179"/>
      <c r="CB2038" s="179"/>
      <c r="CC2038" s="179"/>
      <c r="CD2038" s="179"/>
      <c r="CE2038" s="179"/>
      <c r="CF2038" s="179"/>
      <c r="CG2038" s="179"/>
      <c r="CH2038" s="179"/>
      <c r="CI2038" s="179"/>
      <c r="CJ2038" s="179"/>
      <c r="CK2038" s="179"/>
      <c r="CL2038" s="179"/>
      <c r="CN2038" s="60"/>
      <c r="CO2038" s="179"/>
      <c r="CP2038" s="179"/>
      <c r="CQ2038" s="179"/>
      <c r="CR2038" s="179"/>
      <c r="CS2038" s="179"/>
      <c r="CT2038" s="179"/>
      <c r="CU2038" s="179"/>
      <c r="CV2038" s="179"/>
      <c r="CW2038" s="179"/>
      <c r="CX2038" s="179"/>
      <c r="CY2038" s="179"/>
      <c r="CZ2038" s="179"/>
      <c r="DA2038" s="179"/>
      <c r="DB2038" s="179"/>
      <c r="DC2038" s="179"/>
      <c r="DD2038" s="179"/>
      <c r="DE2038" s="179"/>
      <c r="DF2038" s="179"/>
      <c r="DG2038" s="179"/>
      <c r="DH2038" s="179"/>
      <c r="DI2038" s="179"/>
      <c r="DJ2038" s="179"/>
      <c r="DK2038" s="179"/>
      <c r="DL2038" s="179"/>
    </row>
    <row r="2039" spans="1:116" x14ac:dyDescent="0.35">
      <c r="E2039" s="8"/>
      <c r="G2039" s="136"/>
      <c r="H2039" s="12"/>
      <c r="I2039" s="60"/>
      <c r="J2039" s="60"/>
      <c r="K2039" s="15"/>
      <c r="L2039" s="15"/>
      <c r="M2039" s="15"/>
      <c r="N2039" s="15"/>
      <c r="O2039" s="15"/>
      <c r="P2039" s="15"/>
      <c r="R2039" s="15"/>
      <c r="S2039" s="179"/>
      <c r="T2039" s="179"/>
      <c r="U2039" s="179"/>
      <c r="V2039" s="179"/>
      <c r="W2039" s="179"/>
      <c r="X2039" s="179"/>
      <c r="Y2039" s="179"/>
      <c r="Z2039" s="179"/>
      <c r="AA2039" s="179"/>
      <c r="AB2039" s="179"/>
      <c r="AC2039" s="179"/>
      <c r="AD2039" s="179"/>
      <c r="AE2039" s="179"/>
      <c r="AF2039" s="179"/>
      <c r="AG2039" s="179"/>
      <c r="AH2039" s="179"/>
      <c r="AI2039" s="179"/>
      <c r="AJ2039" s="179"/>
      <c r="AK2039" s="179"/>
      <c r="AL2039" s="179"/>
      <c r="AM2039" s="179"/>
      <c r="AN2039" s="179"/>
      <c r="AO2039" s="179"/>
      <c r="AP2039" s="179"/>
      <c r="AQ2039" s="179"/>
      <c r="AR2039" s="179"/>
      <c r="AS2039" s="179"/>
      <c r="AT2039" s="179"/>
      <c r="AU2039" s="179"/>
      <c r="AV2039" s="179"/>
      <c r="AW2039" s="179"/>
      <c r="AX2039" s="179"/>
      <c r="AY2039" s="179"/>
      <c r="AZ2039" s="179"/>
      <c r="BA2039" s="179"/>
      <c r="BB2039" s="179"/>
      <c r="BC2039" s="179"/>
      <c r="BD2039" s="179"/>
      <c r="BE2039" s="179"/>
      <c r="BF2039" s="179"/>
      <c r="BG2039" s="179"/>
      <c r="BH2039" s="179"/>
      <c r="BI2039" s="179"/>
      <c r="BJ2039" s="179"/>
      <c r="BK2039" s="179"/>
      <c r="BL2039" s="179"/>
      <c r="BM2039" s="179"/>
      <c r="BN2039" s="179"/>
      <c r="BO2039" s="179"/>
      <c r="BP2039" s="179"/>
      <c r="BQ2039" s="179"/>
      <c r="BR2039" s="179"/>
      <c r="BS2039" s="179"/>
      <c r="BT2039" s="179"/>
      <c r="BU2039" s="179"/>
      <c r="BV2039" s="179"/>
      <c r="BW2039" s="179"/>
      <c r="BX2039" s="179"/>
      <c r="BY2039" s="179"/>
      <c r="BZ2039" s="179"/>
      <c r="CA2039" s="179"/>
      <c r="CB2039" s="179"/>
      <c r="CC2039" s="179"/>
      <c r="CD2039" s="179"/>
      <c r="CE2039" s="179"/>
      <c r="CF2039" s="179"/>
      <c r="CG2039" s="179"/>
      <c r="CH2039" s="179"/>
      <c r="CI2039" s="179"/>
      <c r="CJ2039" s="179"/>
      <c r="CK2039" s="179"/>
      <c r="CL2039" s="179"/>
      <c r="CN2039" s="60"/>
      <c r="CO2039" s="179"/>
      <c r="CP2039" s="179"/>
      <c r="CQ2039" s="179"/>
      <c r="CR2039" s="179"/>
      <c r="CS2039" s="179"/>
      <c r="CT2039" s="179"/>
      <c r="CU2039" s="179"/>
      <c r="CV2039" s="179"/>
      <c r="CW2039" s="179"/>
      <c r="CX2039" s="179"/>
      <c r="CY2039" s="179"/>
      <c r="CZ2039" s="179"/>
      <c r="DA2039" s="179"/>
      <c r="DB2039" s="179"/>
      <c r="DC2039" s="179"/>
      <c r="DD2039" s="179"/>
      <c r="DE2039" s="179"/>
      <c r="DF2039" s="179"/>
      <c r="DG2039" s="179"/>
      <c r="DH2039" s="179"/>
      <c r="DI2039" s="179"/>
      <c r="DJ2039" s="179"/>
      <c r="DK2039" s="179"/>
      <c r="DL2039" s="179"/>
    </row>
    <row r="2040" spans="1:116" x14ac:dyDescent="0.35">
      <c r="E2040" s="8"/>
      <c r="G2040" s="136"/>
      <c r="H2040" s="12"/>
      <c r="I2040" s="60"/>
      <c r="J2040" s="60"/>
      <c r="K2040" s="15"/>
      <c r="L2040" s="15"/>
      <c r="M2040" s="15"/>
      <c r="N2040" s="15"/>
      <c r="O2040" s="15"/>
      <c r="P2040" s="15"/>
      <c r="R2040" s="15"/>
      <c r="S2040" s="179"/>
      <c r="T2040" s="179"/>
      <c r="U2040" s="179"/>
      <c r="V2040" s="179"/>
      <c r="W2040" s="179"/>
      <c r="X2040" s="179"/>
      <c r="Y2040" s="179"/>
      <c r="Z2040" s="179"/>
      <c r="AA2040" s="179"/>
      <c r="AB2040" s="179"/>
      <c r="AC2040" s="179"/>
      <c r="AD2040" s="179"/>
      <c r="AE2040" s="179"/>
      <c r="AF2040" s="179"/>
      <c r="AG2040" s="179"/>
      <c r="AH2040" s="179"/>
      <c r="AI2040" s="179"/>
      <c r="AJ2040" s="179"/>
      <c r="AK2040" s="179"/>
      <c r="AL2040" s="179"/>
      <c r="AM2040" s="179"/>
      <c r="AN2040" s="179"/>
      <c r="AO2040" s="179"/>
      <c r="AP2040" s="179"/>
      <c r="AQ2040" s="179"/>
      <c r="AR2040" s="179"/>
      <c r="AS2040" s="179"/>
      <c r="AT2040" s="179"/>
      <c r="AU2040" s="179"/>
      <c r="AV2040" s="179"/>
      <c r="AW2040" s="179"/>
      <c r="AX2040" s="179"/>
      <c r="AY2040" s="179"/>
      <c r="AZ2040" s="179"/>
      <c r="BA2040" s="179"/>
      <c r="BB2040" s="179"/>
      <c r="BC2040" s="179"/>
      <c r="BD2040" s="179"/>
      <c r="BE2040" s="179"/>
      <c r="BF2040" s="179"/>
      <c r="BG2040" s="179"/>
      <c r="BH2040" s="179"/>
      <c r="BI2040" s="179"/>
      <c r="BJ2040" s="179"/>
      <c r="BK2040" s="179"/>
      <c r="BL2040" s="179"/>
      <c r="BM2040" s="179"/>
      <c r="BN2040" s="179"/>
      <c r="BO2040" s="179"/>
      <c r="BP2040" s="179"/>
      <c r="BQ2040" s="179"/>
      <c r="BR2040" s="179"/>
      <c r="BS2040" s="179"/>
      <c r="BT2040" s="179"/>
      <c r="BU2040" s="179"/>
      <c r="BV2040" s="179"/>
      <c r="BW2040" s="179"/>
      <c r="BX2040" s="179"/>
      <c r="BY2040" s="179"/>
      <c r="BZ2040" s="179"/>
      <c r="CA2040" s="179"/>
      <c r="CB2040" s="179"/>
      <c r="CC2040" s="179"/>
      <c r="CD2040" s="179"/>
      <c r="CE2040" s="179"/>
      <c r="CF2040" s="179"/>
      <c r="CG2040" s="179"/>
      <c r="CH2040" s="179"/>
      <c r="CI2040" s="179"/>
      <c r="CJ2040" s="179"/>
      <c r="CK2040" s="179"/>
      <c r="CL2040" s="179"/>
      <c r="CN2040" s="60"/>
      <c r="CO2040" s="179"/>
      <c r="CP2040" s="179"/>
      <c r="CQ2040" s="179"/>
      <c r="CR2040" s="179"/>
      <c r="CS2040" s="179"/>
      <c r="CT2040" s="179"/>
      <c r="CU2040" s="179"/>
      <c r="CV2040" s="179"/>
      <c r="CW2040" s="179"/>
      <c r="CX2040" s="179"/>
      <c r="CY2040" s="179"/>
      <c r="CZ2040" s="179"/>
      <c r="DA2040" s="179"/>
      <c r="DB2040" s="179"/>
      <c r="DC2040" s="179"/>
      <c r="DD2040" s="179"/>
      <c r="DE2040" s="179"/>
      <c r="DF2040" s="179"/>
      <c r="DG2040" s="179"/>
      <c r="DH2040" s="179"/>
      <c r="DI2040" s="179"/>
      <c r="DJ2040" s="179"/>
      <c r="DK2040" s="179"/>
      <c r="DL2040" s="179"/>
    </row>
    <row r="2041" spans="1:116" x14ac:dyDescent="0.35">
      <c r="E2041" s="8"/>
      <c r="G2041" s="136"/>
      <c r="H2041" s="12"/>
      <c r="I2041" s="60"/>
      <c r="J2041" s="60"/>
      <c r="K2041" s="15"/>
      <c r="L2041" s="15"/>
      <c r="M2041" s="15"/>
      <c r="N2041" s="15"/>
      <c r="O2041" s="15"/>
      <c r="P2041" s="15"/>
      <c r="R2041" s="15"/>
      <c r="S2041" s="179"/>
      <c r="T2041" s="179"/>
      <c r="U2041" s="179"/>
      <c r="V2041" s="179"/>
      <c r="W2041" s="179"/>
      <c r="X2041" s="179"/>
      <c r="Y2041" s="179"/>
      <c r="Z2041" s="179"/>
      <c r="AA2041" s="179"/>
      <c r="AB2041" s="179"/>
      <c r="AC2041" s="179"/>
      <c r="AD2041" s="179"/>
      <c r="AE2041" s="179"/>
      <c r="AF2041" s="179"/>
      <c r="AG2041" s="179"/>
      <c r="AH2041" s="179"/>
      <c r="AI2041" s="179"/>
      <c r="AJ2041" s="179"/>
      <c r="AK2041" s="179"/>
      <c r="AL2041" s="179"/>
      <c r="AM2041" s="179"/>
      <c r="AN2041" s="179"/>
      <c r="AO2041" s="179"/>
      <c r="AP2041" s="179"/>
      <c r="AQ2041" s="179"/>
      <c r="AR2041" s="179"/>
      <c r="AS2041" s="179"/>
      <c r="AT2041" s="179"/>
      <c r="AU2041" s="179"/>
      <c r="AV2041" s="179"/>
      <c r="AW2041" s="179"/>
      <c r="AX2041" s="179"/>
      <c r="AY2041" s="179"/>
      <c r="AZ2041" s="179"/>
      <c r="BA2041" s="179"/>
      <c r="BB2041" s="179"/>
      <c r="BC2041" s="179"/>
      <c r="BD2041" s="179"/>
      <c r="BE2041" s="179"/>
      <c r="BF2041" s="179"/>
      <c r="BG2041" s="179"/>
      <c r="BH2041" s="179"/>
      <c r="BI2041" s="179"/>
      <c r="BJ2041" s="179"/>
      <c r="BK2041" s="179"/>
      <c r="BL2041" s="179"/>
      <c r="BM2041" s="179"/>
      <c r="BN2041" s="179"/>
      <c r="BO2041" s="179"/>
      <c r="BP2041" s="179"/>
      <c r="BQ2041" s="179"/>
      <c r="BR2041" s="179"/>
      <c r="BS2041" s="179"/>
      <c r="BT2041" s="179"/>
      <c r="BU2041" s="179"/>
      <c r="BV2041" s="179"/>
      <c r="BW2041" s="179"/>
      <c r="BX2041" s="179"/>
      <c r="BY2041" s="179"/>
      <c r="BZ2041" s="179"/>
      <c r="CA2041" s="179"/>
      <c r="CB2041" s="179"/>
      <c r="CC2041" s="179"/>
      <c r="CD2041" s="179"/>
      <c r="CE2041" s="179"/>
      <c r="CF2041" s="179"/>
      <c r="CG2041" s="179"/>
      <c r="CH2041" s="179"/>
      <c r="CI2041" s="179"/>
      <c r="CJ2041" s="179"/>
      <c r="CK2041" s="179"/>
      <c r="CL2041" s="179"/>
      <c r="CN2041" s="60"/>
      <c r="CO2041" s="179"/>
      <c r="CP2041" s="179"/>
      <c r="CQ2041" s="179"/>
      <c r="CR2041" s="179"/>
      <c r="CS2041" s="179"/>
      <c r="CT2041" s="179"/>
      <c r="CU2041" s="179"/>
      <c r="CV2041" s="179"/>
      <c r="CW2041" s="179"/>
      <c r="CX2041" s="179"/>
      <c r="CY2041" s="179"/>
      <c r="CZ2041" s="179"/>
      <c r="DA2041" s="179"/>
      <c r="DB2041" s="179"/>
      <c r="DC2041" s="179"/>
      <c r="DD2041" s="179"/>
      <c r="DE2041" s="179"/>
      <c r="DF2041" s="179"/>
      <c r="DG2041" s="179"/>
      <c r="DH2041" s="179"/>
      <c r="DI2041" s="179"/>
      <c r="DJ2041" s="179"/>
      <c r="DK2041" s="179"/>
      <c r="DL2041" s="179"/>
    </row>
    <row r="2042" spans="1:116" x14ac:dyDescent="0.35">
      <c r="G2042" s="136"/>
      <c r="CO2042" s="8"/>
      <c r="CP2042" s="8"/>
      <c r="CQ2042" s="8"/>
      <c r="CR2042" s="8"/>
      <c r="CS2042" s="8"/>
      <c r="CT2042" s="8"/>
      <c r="CU2042" s="8"/>
      <c r="CV2042" s="8"/>
      <c r="CW2042" s="8"/>
      <c r="CX2042" s="8"/>
      <c r="CY2042" s="8"/>
      <c r="CZ2042" s="8"/>
      <c r="DA2042" s="8"/>
      <c r="DB2042" s="8"/>
      <c r="DC2042" s="8"/>
      <c r="DD2042" s="8"/>
      <c r="DE2042" s="8"/>
      <c r="DF2042" s="8"/>
      <c r="DG2042" s="8"/>
      <c r="DH2042" s="8"/>
      <c r="DI2042" s="8"/>
      <c r="DJ2042" s="8"/>
      <c r="DK2042" s="8"/>
      <c r="DL2042" s="8"/>
    </row>
    <row r="2043" spans="1:116" x14ac:dyDescent="0.35">
      <c r="G2043" s="136"/>
      <c r="CO2043" s="8"/>
      <c r="CP2043" s="8"/>
      <c r="CQ2043" s="8"/>
      <c r="CR2043" s="8"/>
      <c r="CS2043" s="8"/>
      <c r="CT2043" s="8"/>
      <c r="CU2043" s="8"/>
      <c r="CV2043" s="8"/>
      <c r="CW2043" s="8"/>
      <c r="CX2043" s="8"/>
      <c r="CY2043" s="8"/>
      <c r="CZ2043" s="8"/>
      <c r="DA2043" s="8"/>
      <c r="DB2043" s="8"/>
      <c r="DC2043" s="8"/>
      <c r="DD2043" s="8"/>
      <c r="DE2043" s="8"/>
      <c r="DF2043" s="8"/>
      <c r="DG2043" s="8"/>
      <c r="DH2043" s="8"/>
      <c r="DI2043" s="8"/>
      <c r="DJ2043" s="8"/>
      <c r="DK2043" s="8"/>
      <c r="DL2043" s="8"/>
    </row>
    <row r="2044" spans="1:116" x14ac:dyDescent="0.35">
      <c r="CO2044" s="8"/>
      <c r="CP2044" s="8"/>
      <c r="CQ2044" s="8"/>
      <c r="CR2044" s="8"/>
      <c r="CS2044" s="8"/>
      <c r="CT2044" s="8"/>
      <c r="CU2044" s="8"/>
      <c r="CV2044" s="8"/>
      <c r="CW2044" s="8"/>
      <c r="CX2044" s="8"/>
      <c r="CY2044" s="8"/>
      <c r="CZ2044" s="8"/>
      <c r="DA2044" s="8"/>
      <c r="DB2044" s="8"/>
      <c r="DC2044" s="8"/>
      <c r="DD2044" s="8"/>
      <c r="DE2044" s="8"/>
      <c r="DF2044" s="8"/>
      <c r="DG2044" s="8"/>
      <c r="DH2044" s="8"/>
      <c r="DI2044" s="8"/>
      <c r="DJ2044" s="8"/>
      <c r="DK2044" s="8"/>
      <c r="DL2044" s="8"/>
    </row>
    <row r="2045" spans="1:116" x14ac:dyDescent="0.35">
      <c r="CO2045" s="8"/>
      <c r="CP2045" s="8"/>
      <c r="CQ2045" s="8"/>
      <c r="CR2045" s="8"/>
      <c r="CS2045" s="8"/>
      <c r="CT2045" s="8"/>
      <c r="CU2045" s="8"/>
      <c r="CV2045" s="8"/>
      <c r="CW2045" s="8"/>
      <c r="CX2045" s="8"/>
      <c r="CY2045" s="8"/>
      <c r="CZ2045" s="8"/>
      <c r="DA2045" s="8"/>
      <c r="DB2045" s="8"/>
      <c r="DC2045" s="8"/>
      <c r="DD2045" s="8"/>
      <c r="DE2045" s="8"/>
      <c r="DF2045" s="8"/>
      <c r="DG2045" s="8"/>
      <c r="DH2045" s="8"/>
      <c r="DI2045" s="8"/>
      <c r="DJ2045" s="8"/>
      <c r="DK2045" s="8"/>
      <c r="DL2045" s="8"/>
    </row>
    <row r="2046" spans="1:116" x14ac:dyDescent="0.35">
      <c r="CO2046" s="8"/>
      <c r="CP2046" s="8"/>
      <c r="CQ2046" s="8"/>
      <c r="CR2046" s="8"/>
      <c r="CS2046" s="8"/>
      <c r="CT2046" s="8"/>
      <c r="CU2046" s="8"/>
      <c r="CV2046" s="8"/>
      <c r="CW2046" s="8"/>
      <c r="CX2046" s="8"/>
      <c r="CY2046" s="8"/>
      <c r="CZ2046" s="8"/>
      <c r="DA2046" s="8"/>
      <c r="DB2046" s="8"/>
      <c r="DC2046" s="8"/>
      <c r="DD2046" s="8"/>
      <c r="DE2046" s="8"/>
      <c r="DF2046" s="8"/>
      <c r="DG2046" s="8"/>
      <c r="DH2046" s="8"/>
      <c r="DI2046" s="8"/>
      <c r="DJ2046" s="8"/>
      <c r="DK2046" s="8"/>
      <c r="DL2046" s="8"/>
    </row>
    <row r="2047" spans="1:116" x14ac:dyDescent="0.35">
      <c r="A2047" s="206" t="s">
        <v>482</v>
      </c>
      <c r="B2047" s="27" t="s">
        <v>482</v>
      </c>
      <c r="C2047" s="27" t="s">
        <v>482</v>
      </c>
      <c r="D2047" s="27" t="s">
        <v>482</v>
      </c>
      <c r="E2047" s="27" t="s">
        <v>482</v>
      </c>
      <c r="F2047" s="27" t="s">
        <v>482</v>
      </c>
      <c r="H2047" s="206" t="s">
        <v>482</v>
      </c>
      <c r="I2047" s="207" t="s">
        <v>482</v>
      </c>
      <c r="J2047" s="207"/>
      <c r="K2047" s="206" t="s">
        <v>482</v>
      </c>
      <c r="L2047" s="206" t="s">
        <v>482</v>
      </c>
      <c r="M2047" s="206" t="s">
        <v>482</v>
      </c>
      <c r="N2047" s="206" t="s">
        <v>482</v>
      </c>
      <c r="O2047" s="206" t="s">
        <v>482</v>
      </c>
      <c r="P2047" s="206" t="s">
        <v>482</v>
      </c>
      <c r="R2047" s="206" t="s">
        <v>482</v>
      </c>
      <c r="S2047" s="206" t="s">
        <v>482</v>
      </c>
      <c r="T2047" s="206" t="s">
        <v>482</v>
      </c>
      <c r="U2047" s="206" t="s">
        <v>482</v>
      </c>
      <c r="V2047" s="206" t="s">
        <v>482</v>
      </c>
      <c r="W2047" s="206" t="s">
        <v>482</v>
      </c>
      <c r="X2047" s="206" t="s">
        <v>482</v>
      </c>
      <c r="Y2047" s="206" t="s">
        <v>482</v>
      </c>
      <c r="Z2047" s="206" t="s">
        <v>482</v>
      </c>
      <c r="AA2047" s="206" t="s">
        <v>482</v>
      </c>
      <c r="AB2047" s="206" t="s">
        <v>482</v>
      </c>
      <c r="AC2047" s="206" t="s">
        <v>482</v>
      </c>
      <c r="AD2047" s="206" t="s">
        <v>482</v>
      </c>
      <c r="AE2047" s="206" t="s">
        <v>482</v>
      </c>
      <c r="AF2047" s="206" t="s">
        <v>482</v>
      </c>
      <c r="AG2047" s="206" t="s">
        <v>482</v>
      </c>
      <c r="AH2047" s="206" t="s">
        <v>482</v>
      </c>
      <c r="AI2047" s="206" t="s">
        <v>482</v>
      </c>
      <c r="AJ2047" s="206" t="s">
        <v>482</v>
      </c>
      <c r="AK2047" s="206" t="s">
        <v>482</v>
      </c>
      <c r="AL2047" s="206" t="s">
        <v>482</v>
      </c>
      <c r="AM2047" s="206" t="s">
        <v>482</v>
      </c>
      <c r="AN2047" s="206" t="s">
        <v>482</v>
      </c>
      <c r="AO2047" s="206" t="s">
        <v>482</v>
      </c>
      <c r="AP2047" s="206" t="s">
        <v>482</v>
      </c>
      <c r="AQ2047" s="206" t="s">
        <v>482</v>
      </c>
      <c r="AR2047" s="206" t="s">
        <v>482</v>
      </c>
      <c r="AS2047" s="206" t="s">
        <v>482</v>
      </c>
      <c r="AT2047" s="206" t="s">
        <v>482</v>
      </c>
      <c r="AU2047" s="206" t="s">
        <v>482</v>
      </c>
      <c r="AV2047" s="206" t="s">
        <v>482</v>
      </c>
      <c r="AW2047" s="206" t="s">
        <v>482</v>
      </c>
      <c r="AX2047" s="206" t="s">
        <v>482</v>
      </c>
      <c r="AY2047" s="206" t="s">
        <v>482</v>
      </c>
      <c r="AZ2047" s="206" t="s">
        <v>482</v>
      </c>
      <c r="BA2047" s="206" t="s">
        <v>482</v>
      </c>
      <c r="BB2047" s="206" t="s">
        <v>482</v>
      </c>
      <c r="BC2047" s="206" t="s">
        <v>482</v>
      </c>
      <c r="BD2047" s="206" t="s">
        <v>482</v>
      </c>
      <c r="BE2047" s="206" t="s">
        <v>482</v>
      </c>
      <c r="BF2047" s="206" t="s">
        <v>482</v>
      </c>
      <c r="BG2047" s="206" t="s">
        <v>482</v>
      </c>
      <c r="BH2047" s="206" t="s">
        <v>482</v>
      </c>
      <c r="BI2047" s="206" t="s">
        <v>482</v>
      </c>
      <c r="BJ2047" s="206" t="s">
        <v>482</v>
      </c>
      <c r="BK2047" s="206" t="s">
        <v>482</v>
      </c>
      <c r="BL2047" s="206" t="s">
        <v>482</v>
      </c>
      <c r="BM2047" s="206" t="s">
        <v>482</v>
      </c>
      <c r="BN2047" s="206" t="s">
        <v>482</v>
      </c>
      <c r="BO2047" s="206" t="s">
        <v>482</v>
      </c>
      <c r="BP2047" s="206" t="s">
        <v>482</v>
      </c>
      <c r="BQ2047" s="206" t="s">
        <v>482</v>
      </c>
      <c r="BR2047" s="206" t="s">
        <v>482</v>
      </c>
      <c r="BS2047" s="206" t="s">
        <v>482</v>
      </c>
      <c r="BT2047" s="206" t="s">
        <v>482</v>
      </c>
      <c r="BU2047" s="206" t="s">
        <v>482</v>
      </c>
      <c r="BV2047" s="206" t="s">
        <v>482</v>
      </c>
      <c r="BW2047" s="206" t="s">
        <v>482</v>
      </c>
      <c r="BX2047" s="206" t="s">
        <v>482</v>
      </c>
      <c r="BY2047" s="206" t="s">
        <v>482</v>
      </c>
      <c r="BZ2047" s="206" t="s">
        <v>482</v>
      </c>
      <c r="CA2047" s="206" t="s">
        <v>482</v>
      </c>
      <c r="CB2047" s="206" t="s">
        <v>482</v>
      </c>
      <c r="CC2047" s="206" t="s">
        <v>482</v>
      </c>
      <c r="CD2047" s="206" t="s">
        <v>482</v>
      </c>
      <c r="CE2047" s="206" t="s">
        <v>482</v>
      </c>
      <c r="CF2047" s="206" t="s">
        <v>482</v>
      </c>
      <c r="CG2047" s="206" t="s">
        <v>482</v>
      </c>
      <c r="CH2047" s="206" t="s">
        <v>482</v>
      </c>
      <c r="CI2047" s="206" t="s">
        <v>482</v>
      </c>
      <c r="CJ2047" s="206" t="s">
        <v>482</v>
      </c>
      <c r="CK2047" s="206" t="s">
        <v>482</v>
      </c>
      <c r="CL2047" s="206" t="s">
        <v>482</v>
      </c>
      <c r="CN2047" s="207" t="s">
        <v>482</v>
      </c>
      <c r="CO2047" s="206" t="s">
        <v>482</v>
      </c>
      <c r="CP2047" s="206" t="s">
        <v>482</v>
      </c>
      <c r="CQ2047" s="206" t="s">
        <v>482</v>
      </c>
      <c r="CR2047" s="206" t="s">
        <v>482</v>
      </c>
      <c r="CS2047" s="206" t="s">
        <v>482</v>
      </c>
      <c r="CT2047" s="206" t="s">
        <v>482</v>
      </c>
      <c r="CU2047" s="206" t="s">
        <v>482</v>
      </c>
      <c r="CV2047" s="206" t="s">
        <v>482</v>
      </c>
      <c r="CW2047" s="206" t="s">
        <v>482</v>
      </c>
      <c r="CX2047" s="206" t="s">
        <v>482</v>
      </c>
      <c r="CY2047" s="206" t="s">
        <v>482</v>
      </c>
      <c r="CZ2047" s="206" t="s">
        <v>482</v>
      </c>
      <c r="DA2047" s="206" t="s">
        <v>482</v>
      </c>
      <c r="DB2047" s="206" t="s">
        <v>482</v>
      </c>
      <c r="DC2047" s="206" t="s">
        <v>482</v>
      </c>
      <c r="DD2047" s="206" t="s">
        <v>482</v>
      </c>
      <c r="DE2047" s="206" t="s">
        <v>482</v>
      </c>
      <c r="DF2047" s="206" t="s">
        <v>482</v>
      </c>
      <c r="DG2047" s="206" t="s">
        <v>482</v>
      </c>
      <c r="DH2047" s="206" t="s">
        <v>482</v>
      </c>
      <c r="DI2047" s="206" t="s">
        <v>482</v>
      </c>
      <c r="DJ2047" s="206" t="s">
        <v>482</v>
      </c>
      <c r="DK2047" s="206" t="s">
        <v>482</v>
      </c>
      <c r="DL2047" s="206" t="s">
        <v>482</v>
      </c>
    </row>
    <row r="2048" spans="1:116" x14ac:dyDescent="0.35">
      <c r="A2048" s="164"/>
      <c r="H2048" s="164"/>
      <c r="I2048" s="205"/>
      <c r="J2048" s="205"/>
      <c r="K2048" s="164"/>
      <c r="L2048" s="164"/>
      <c r="M2048" s="164"/>
      <c r="N2048" s="164"/>
      <c r="O2048" s="164"/>
      <c r="P2048" s="164"/>
      <c r="R2048" s="204"/>
      <c r="S2048" s="204"/>
      <c r="T2048" s="204"/>
      <c r="U2048" s="204"/>
      <c r="V2048" s="204"/>
      <c r="W2048" s="204"/>
      <c r="X2048" s="204"/>
      <c r="Y2048" s="204"/>
      <c r="Z2048" s="204"/>
      <c r="AA2048" s="204"/>
      <c r="AB2048" s="204"/>
      <c r="AC2048" s="204"/>
      <c r="AD2048" s="204"/>
      <c r="AE2048" s="204"/>
      <c r="AF2048" s="204"/>
      <c r="AG2048" s="204"/>
      <c r="AH2048" s="204"/>
      <c r="AI2048" s="204"/>
      <c r="AJ2048" s="204"/>
      <c r="AK2048" s="204"/>
      <c r="AL2048" s="204"/>
      <c r="AM2048" s="204"/>
      <c r="AN2048" s="204"/>
      <c r="AO2048" s="204"/>
      <c r="AP2048" s="204"/>
      <c r="AQ2048" s="204"/>
      <c r="AR2048" s="204"/>
      <c r="AS2048" s="204"/>
      <c r="AT2048" s="204"/>
      <c r="AU2048" s="204"/>
      <c r="AV2048" s="204"/>
      <c r="AW2048" s="204"/>
      <c r="AX2048" s="204"/>
      <c r="AY2048" s="204"/>
      <c r="AZ2048" s="204"/>
      <c r="BA2048" s="204"/>
      <c r="BB2048" s="204"/>
      <c r="BC2048" s="204"/>
      <c r="BD2048" s="204"/>
      <c r="BE2048" s="204"/>
      <c r="BF2048" s="204"/>
      <c r="BG2048" s="204"/>
      <c r="BH2048" s="204"/>
      <c r="BI2048" s="204"/>
      <c r="BJ2048" s="204"/>
      <c r="BK2048" s="204"/>
      <c r="BL2048" s="204"/>
      <c r="BM2048" s="204"/>
      <c r="BN2048" s="204"/>
      <c r="BO2048" s="204"/>
      <c r="BP2048" s="204"/>
      <c r="BQ2048" s="204"/>
      <c r="BR2048" s="204"/>
      <c r="BS2048" s="204"/>
      <c r="BT2048" s="204"/>
      <c r="BU2048" s="204"/>
      <c r="BV2048" s="204"/>
      <c r="BW2048" s="204"/>
      <c r="BX2048" s="204"/>
      <c r="BY2048" s="204"/>
      <c r="BZ2048" s="204"/>
      <c r="CA2048" s="204"/>
      <c r="CB2048" s="204"/>
      <c r="CC2048" s="204"/>
      <c r="CD2048" s="204"/>
      <c r="CE2048" s="204"/>
      <c r="CF2048" s="204"/>
      <c r="CG2048" s="204"/>
      <c r="CH2048" s="204"/>
      <c r="CI2048" s="204"/>
      <c r="CJ2048" s="204"/>
      <c r="CK2048" s="204"/>
      <c r="CL2048" s="204"/>
      <c r="CN2048" s="205"/>
      <c r="CO2048" s="204"/>
      <c r="CP2048" s="204"/>
      <c r="CQ2048" s="204"/>
      <c r="CR2048" s="204"/>
      <c r="CS2048" s="204"/>
      <c r="CT2048" s="204"/>
      <c r="CU2048" s="204"/>
      <c r="CV2048" s="204"/>
      <c r="CW2048" s="204"/>
      <c r="CX2048" s="204"/>
      <c r="CY2048" s="204"/>
      <c r="CZ2048" s="204"/>
      <c r="DA2048" s="204"/>
      <c r="DB2048" s="204"/>
      <c r="DC2048" s="204"/>
      <c r="DD2048" s="204"/>
      <c r="DE2048" s="204"/>
      <c r="DF2048" s="204"/>
      <c r="DG2048" s="204"/>
      <c r="DH2048" s="204"/>
      <c r="DI2048" s="204"/>
      <c r="DJ2048" s="204"/>
      <c r="DK2048" s="204"/>
      <c r="DL2048" s="204"/>
    </row>
    <row r="2049" spans="1:116" x14ac:dyDescent="0.35">
      <c r="A2049" s="164"/>
      <c r="G2049" s="206" t="s">
        <v>482</v>
      </c>
      <c r="H2049" s="164"/>
      <c r="I2049" s="205"/>
      <c r="J2049" s="205"/>
      <c r="K2049" s="164"/>
      <c r="L2049" s="164"/>
      <c r="M2049" s="164"/>
      <c r="N2049" s="164"/>
      <c r="O2049" s="164"/>
      <c r="P2049" s="164"/>
      <c r="R2049" s="204"/>
      <c r="S2049" s="204"/>
      <c r="T2049" s="204"/>
      <c r="U2049" s="204"/>
      <c r="V2049" s="204"/>
      <c r="W2049" s="204"/>
      <c r="X2049" s="204"/>
      <c r="Y2049" s="204"/>
      <c r="Z2049" s="204"/>
      <c r="AA2049" s="204"/>
      <c r="AB2049" s="204"/>
      <c r="AC2049" s="204"/>
      <c r="AD2049" s="204"/>
      <c r="AE2049" s="204"/>
      <c r="AF2049" s="204"/>
      <c r="AG2049" s="204"/>
      <c r="AH2049" s="204"/>
      <c r="AI2049" s="204"/>
      <c r="AJ2049" s="204"/>
      <c r="AK2049" s="204"/>
      <c r="AL2049" s="204"/>
      <c r="AM2049" s="204"/>
      <c r="AN2049" s="204"/>
      <c r="AO2049" s="204"/>
      <c r="AP2049" s="204"/>
      <c r="AQ2049" s="204"/>
      <c r="AR2049" s="204"/>
      <c r="AS2049" s="204"/>
      <c r="AT2049" s="204"/>
      <c r="AU2049" s="204"/>
      <c r="AV2049" s="204"/>
      <c r="AW2049" s="204"/>
      <c r="AX2049" s="204"/>
      <c r="AY2049" s="204"/>
      <c r="AZ2049" s="204"/>
      <c r="BA2049" s="204"/>
      <c r="BB2049" s="204"/>
      <c r="BC2049" s="204"/>
      <c r="BD2049" s="204"/>
      <c r="BE2049" s="204"/>
      <c r="BF2049" s="204"/>
      <c r="BG2049" s="204"/>
      <c r="BH2049" s="204"/>
      <c r="BI2049" s="204"/>
      <c r="BJ2049" s="204"/>
      <c r="BK2049" s="204"/>
      <c r="BL2049" s="204"/>
      <c r="BM2049" s="204"/>
      <c r="BN2049" s="204"/>
      <c r="BO2049" s="204"/>
      <c r="BP2049" s="204"/>
      <c r="BQ2049" s="204"/>
      <c r="BR2049" s="204"/>
      <c r="BS2049" s="204"/>
      <c r="BT2049" s="204"/>
      <c r="BU2049" s="204"/>
      <c r="BV2049" s="204"/>
      <c r="BW2049" s="204"/>
      <c r="BX2049" s="204"/>
      <c r="BY2049" s="204"/>
      <c r="BZ2049" s="204"/>
      <c r="CA2049" s="204"/>
      <c r="CB2049" s="204"/>
      <c r="CC2049" s="204"/>
      <c r="CD2049" s="204"/>
      <c r="CE2049" s="204"/>
      <c r="CF2049" s="204"/>
      <c r="CG2049" s="204"/>
      <c r="CH2049" s="204"/>
      <c r="CI2049" s="204"/>
      <c r="CJ2049" s="204"/>
      <c r="CK2049" s="204"/>
      <c r="CL2049" s="204"/>
      <c r="CN2049" s="205"/>
      <c r="CO2049" s="204"/>
      <c r="CP2049" s="204"/>
      <c r="CQ2049" s="204"/>
      <c r="CR2049" s="204"/>
      <c r="CS2049" s="204"/>
      <c r="CT2049" s="204"/>
      <c r="CU2049" s="204"/>
      <c r="CV2049" s="204"/>
      <c r="CW2049" s="204"/>
      <c r="CX2049" s="204"/>
      <c r="CY2049" s="204"/>
      <c r="CZ2049" s="204"/>
      <c r="DA2049" s="204"/>
      <c r="DB2049" s="204"/>
      <c r="DC2049" s="204"/>
      <c r="DD2049" s="204"/>
      <c r="DE2049" s="204"/>
      <c r="DF2049" s="204"/>
      <c r="DG2049" s="204"/>
      <c r="DH2049" s="204"/>
      <c r="DI2049" s="204"/>
      <c r="DJ2049" s="204"/>
      <c r="DK2049" s="204"/>
      <c r="DL2049" s="204"/>
    </row>
    <row r="2050" spans="1:116" x14ac:dyDescent="0.35">
      <c r="A2050" s="164"/>
      <c r="G2050" s="204"/>
      <c r="H2050" s="164"/>
      <c r="I2050" s="205"/>
      <c r="J2050" s="205"/>
      <c r="K2050" s="164"/>
      <c r="L2050" s="164"/>
      <c r="M2050" s="164"/>
      <c r="N2050" s="164"/>
      <c r="O2050" s="164"/>
      <c r="P2050" s="164"/>
      <c r="R2050" s="204"/>
      <c r="S2050" s="204"/>
      <c r="T2050" s="204"/>
      <c r="U2050" s="204"/>
      <c r="V2050" s="204"/>
      <c r="W2050" s="204"/>
      <c r="X2050" s="204"/>
      <c r="Y2050" s="204"/>
      <c r="Z2050" s="204"/>
      <c r="AA2050" s="204"/>
      <c r="AB2050" s="204"/>
      <c r="AC2050" s="204"/>
      <c r="AD2050" s="204"/>
      <c r="AE2050" s="204"/>
      <c r="AF2050" s="204"/>
      <c r="AG2050" s="204"/>
      <c r="AH2050" s="204"/>
      <c r="AI2050" s="204"/>
      <c r="AJ2050" s="204"/>
      <c r="AK2050" s="204"/>
      <c r="AL2050" s="204"/>
      <c r="AM2050" s="204"/>
      <c r="AN2050" s="204"/>
      <c r="AO2050" s="204"/>
      <c r="AP2050" s="204"/>
      <c r="AQ2050" s="204"/>
      <c r="AR2050" s="204"/>
      <c r="AS2050" s="204"/>
      <c r="AT2050" s="204"/>
      <c r="AU2050" s="204"/>
      <c r="AV2050" s="204"/>
      <c r="AW2050" s="204"/>
      <c r="AX2050" s="204"/>
      <c r="AY2050" s="204"/>
      <c r="AZ2050" s="204"/>
      <c r="BA2050" s="204"/>
      <c r="BB2050" s="204"/>
      <c r="BC2050" s="204"/>
      <c r="BD2050" s="204"/>
      <c r="BE2050" s="204"/>
      <c r="BF2050" s="204"/>
      <c r="BG2050" s="204"/>
      <c r="BH2050" s="204"/>
      <c r="BI2050" s="204"/>
      <c r="BJ2050" s="204"/>
      <c r="BK2050" s="204"/>
      <c r="BL2050" s="204"/>
      <c r="BM2050" s="204"/>
      <c r="BN2050" s="204"/>
      <c r="BO2050" s="204"/>
      <c r="BP2050" s="204"/>
      <c r="BQ2050" s="204"/>
      <c r="BR2050" s="204"/>
      <c r="BS2050" s="204"/>
      <c r="BT2050" s="204"/>
      <c r="BU2050" s="204"/>
      <c r="BV2050" s="204"/>
      <c r="BW2050" s="204"/>
      <c r="BX2050" s="204"/>
      <c r="BY2050" s="204"/>
      <c r="BZ2050" s="204"/>
      <c r="CA2050" s="204"/>
      <c r="CB2050" s="204"/>
      <c r="CC2050" s="204"/>
      <c r="CD2050" s="204"/>
      <c r="CE2050" s="204"/>
      <c r="CF2050" s="204"/>
      <c r="CG2050" s="204"/>
      <c r="CH2050" s="204"/>
      <c r="CI2050" s="204"/>
      <c r="CJ2050" s="204"/>
      <c r="CK2050" s="204"/>
      <c r="CL2050" s="204"/>
      <c r="CN2050" s="205"/>
      <c r="CO2050" s="204"/>
      <c r="CP2050" s="204"/>
      <c r="CQ2050" s="204"/>
      <c r="CR2050" s="204"/>
      <c r="CS2050" s="204"/>
      <c r="CT2050" s="204"/>
      <c r="CU2050" s="204"/>
      <c r="CV2050" s="204"/>
      <c r="CW2050" s="204"/>
      <c r="CX2050" s="204"/>
      <c r="CY2050" s="204"/>
      <c r="CZ2050" s="204"/>
      <c r="DA2050" s="204"/>
      <c r="DB2050" s="204"/>
      <c r="DC2050" s="204"/>
      <c r="DD2050" s="204"/>
      <c r="DE2050" s="204"/>
      <c r="DF2050" s="204"/>
      <c r="DG2050" s="204"/>
      <c r="DH2050" s="204"/>
      <c r="DI2050" s="204"/>
      <c r="DJ2050" s="204"/>
      <c r="DK2050" s="204"/>
      <c r="DL2050" s="204"/>
    </row>
    <row r="2051" spans="1:116" x14ac:dyDescent="0.35">
      <c r="A2051" s="164"/>
      <c r="G2051" s="204"/>
      <c r="H2051" s="164"/>
      <c r="I2051" s="205"/>
      <c r="J2051" s="205"/>
      <c r="K2051" s="164"/>
      <c r="L2051" s="164"/>
      <c r="M2051" s="164"/>
      <c r="N2051" s="164"/>
      <c r="O2051" s="164"/>
      <c r="P2051" s="164"/>
      <c r="R2051" s="204"/>
      <c r="S2051" s="204"/>
      <c r="T2051" s="204"/>
      <c r="U2051" s="204"/>
      <c r="V2051" s="204"/>
      <c r="W2051" s="204"/>
      <c r="X2051" s="204"/>
      <c r="Y2051" s="204"/>
      <c r="Z2051" s="204"/>
      <c r="AA2051" s="204"/>
      <c r="AB2051" s="204"/>
      <c r="AC2051" s="204"/>
      <c r="AD2051" s="204"/>
      <c r="AE2051" s="204"/>
      <c r="AF2051" s="204"/>
      <c r="AG2051" s="204"/>
      <c r="AH2051" s="204"/>
      <c r="AI2051" s="204"/>
      <c r="AJ2051" s="204"/>
      <c r="AK2051" s="204"/>
      <c r="AL2051" s="204"/>
      <c r="AM2051" s="204"/>
      <c r="AN2051" s="204"/>
      <c r="AO2051" s="204"/>
      <c r="AP2051" s="204"/>
      <c r="AQ2051" s="204"/>
      <c r="AR2051" s="204"/>
      <c r="AS2051" s="204"/>
      <c r="AT2051" s="204"/>
      <c r="AU2051" s="204"/>
      <c r="AV2051" s="204"/>
      <c r="AW2051" s="204"/>
      <c r="AX2051" s="204"/>
      <c r="AY2051" s="204"/>
      <c r="AZ2051" s="204"/>
      <c r="BA2051" s="204"/>
      <c r="BB2051" s="204"/>
      <c r="BC2051" s="204"/>
      <c r="BD2051" s="204"/>
      <c r="BE2051" s="204"/>
      <c r="BF2051" s="204"/>
      <c r="BG2051" s="204"/>
      <c r="BH2051" s="204"/>
      <c r="BI2051" s="204"/>
      <c r="BJ2051" s="204"/>
      <c r="BK2051" s="204"/>
      <c r="BL2051" s="204"/>
      <c r="BM2051" s="204"/>
      <c r="BN2051" s="204"/>
      <c r="BO2051" s="204"/>
      <c r="BP2051" s="204"/>
      <c r="BQ2051" s="204"/>
      <c r="BR2051" s="204"/>
      <c r="BS2051" s="204"/>
      <c r="BT2051" s="204"/>
      <c r="BU2051" s="204"/>
      <c r="BV2051" s="204"/>
      <c r="BW2051" s="204"/>
      <c r="BX2051" s="204"/>
      <c r="BY2051" s="204"/>
      <c r="BZ2051" s="204"/>
      <c r="CA2051" s="204"/>
      <c r="CB2051" s="204"/>
      <c r="CC2051" s="204"/>
      <c r="CD2051" s="204"/>
      <c r="CE2051" s="204"/>
      <c r="CF2051" s="204"/>
      <c r="CG2051" s="204"/>
      <c r="CH2051" s="204"/>
      <c r="CI2051" s="204"/>
      <c r="CJ2051" s="204"/>
      <c r="CK2051" s="204"/>
      <c r="CL2051" s="204"/>
      <c r="CN2051" s="205"/>
      <c r="CO2051" s="204"/>
      <c r="CP2051" s="204"/>
      <c r="CQ2051" s="204"/>
      <c r="CR2051" s="204"/>
      <c r="CS2051" s="204"/>
      <c r="CT2051" s="204"/>
      <c r="CU2051" s="204"/>
      <c r="CV2051" s="204"/>
      <c r="CW2051" s="204"/>
      <c r="CX2051" s="204"/>
      <c r="CY2051" s="204"/>
      <c r="CZ2051" s="204"/>
      <c r="DA2051" s="204"/>
      <c r="DB2051" s="204"/>
      <c r="DC2051" s="204"/>
      <c r="DD2051" s="204"/>
      <c r="DE2051" s="204"/>
      <c r="DF2051" s="204"/>
      <c r="DG2051" s="204"/>
      <c r="DH2051" s="204"/>
      <c r="DI2051" s="204"/>
      <c r="DJ2051" s="204"/>
      <c r="DK2051" s="204"/>
      <c r="DL2051" s="204"/>
    </row>
    <row r="2052" spans="1:116" x14ac:dyDescent="0.35">
      <c r="A2052" s="164"/>
      <c r="G2052" s="204"/>
      <c r="H2052" s="164"/>
      <c r="I2052" s="205"/>
      <c r="J2052" s="205"/>
      <c r="K2052" s="164"/>
      <c r="L2052" s="164"/>
      <c r="M2052" s="164"/>
      <c r="N2052" s="164"/>
      <c r="O2052" s="164"/>
      <c r="P2052" s="164"/>
      <c r="R2052" s="204"/>
      <c r="S2052" s="204"/>
      <c r="T2052" s="204"/>
      <c r="U2052" s="204"/>
      <c r="V2052" s="204"/>
      <c r="W2052" s="204"/>
      <c r="X2052" s="204"/>
      <c r="Y2052" s="204"/>
      <c r="Z2052" s="204"/>
      <c r="AA2052" s="204"/>
      <c r="AB2052" s="204"/>
      <c r="AC2052" s="204"/>
      <c r="AD2052" s="204"/>
      <c r="AE2052" s="204"/>
      <c r="AF2052" s="204"/>
      <c r="AG2052" s="204"/>
      <c r="AH2052" s="204"/>
      <c r="AI2052" s="204"/>
      <c r="AJ2052" s="204"/>
      <c r="AK2052" s="204"/>
      <c r="AL2052" s="204"/>
      <c r="AM2052" s="204"/>
      <c r="AN2052" s="204"/>
      <c r="AO2052" s="204"/>
      <c r="AP2052" s="204"/>
      <c r="AQ2052" s="204"/>
      <c r="AR2052" s="204"/>
      <c r="AS2052" s="204"/>
      <c r="AT2052" s="204"/>
      <c r="AU2052" s="204"/>
      <c r="AV2052" s="204"/>
      <c r="AW2052" s="204"/>
      <c r="AX2052" s="204"/>
      <c r="AY2052" s="204"/>
      <c r="AZ2052" s="204"/>
      <c r="BA2052" s="204"/>
      <c r="BB2052" s="204"/>
      <c r="BC2052" s="204"/>
      <c r="BD2052" s="204"/>
      <c r="BE2052" s="204"/>
      <c r="BF2052" s="204"/>
      <c r="BG2052" s="204"/>
      <c r="BH2052" s="204"/>
      <c r="BI2052" s="204"/>
      <c r="BJ2052" s="204"/>
      <c r="BK2052" s="204"/>
      <c r="BL2052" s="204"/>
      <c r="BM2052" s="204"/>
      <c r="BN2052" s="204"/>
      <c r="BO2052" s="204"/>
      <c r="BP2052" s="204"/>
      <c r="BQ2052" s="204"/>
      <c r="BR2052" s="204"/>
      <c r="BS2052" s="204"/>
      <c r="BT2052" s="204"/>
      <c r="BU2052" s="204"/>
      <c r="BV2052" s="204"/>
      <c r="BW2052" s="204"/>
      <c r="BX2052" s="204"/>
      <c r="BY2052" s="204"/>
      <c r="BZ2052" s="204"/>
      <c r="CA2052" s="204"/>
      <c r="CB2052" s="204"/>
      <c r="CC2052" s="204"/>
      <c r="CD2052" s="204"/>
      <c r="CE2052" s="204"/>
      <c r="CF2052" s="204"/>
      <c r="CG2052" s="204"/>
      <c r="CH2052" s="204"/>
      <c r="CI2052" s="204"/>
      <c r="CJ2052" s="204"/>
      <c r="CK2052" s="204"/>
      <c r="CL2052" s="204"/>
      <c r="CN2052" s="205"/>
      <c r="CO2052" s="204"/>
      <c r="CP2052" s="204"/>
      <c r="CQ2052" s="204"/>
      <c r="CR2052" s="204"/>
      <c r="CS2052" s="204"/>
      <c r="CT2052" s="204"/>
      <c r="CU2052" s="204"/>
      <c r="CV2052" s="204"/>
      <c r="CW2052" s="204"/>
      <c r="CX2052" s="204"/>
      <c r="CY2052" s="204"/>
      <c r="CZ2052" s="204"/>
      <c r="DA2052" s="204"/>
      <c r="DB2052" s="204"/>
      <c r="DC2052" s="204"/>
      <c r="DD2052" s="204"/>
      <c r="DE2052" s="204"/>
      <c r="DF2052" s="204"/>
      <c r="DG2052" s="204"/>
      <c r="DH2052" s="204"/>
      <c r="DI2052" s="204"/>
      <c r="DJ2052" s="204"/>
      <c r="DK2052" s="204"/>
      <c r="DL2052" s="204"/>
    </row>
    <row r="2053" spans="1:116" x14ac:dyDescent="0.35">
      <c r="A2053" s="164"/>
      <c r="G2053" s="204"/>
      <c r="H2053" s="164"/>
      <c r="I2053" s="205"/>
      <c r="J2053" s="205"/>
      <c r="K2053" s="164"/>
      <c r="L2053" s="164"/>
      <c r="M2053" s="164"/>
      <c r="N2053" s="164"/>
      <c r="O2053" s="164"/>
      <c r="P2053" s="164"/>
      <c r="R2053" s="204"/>
      <c r="S2053" s="204"/>
      <c r="T2053" s="204"/>
      <c r="U2053" s="204"/>
      <c r="V2053" s="204"/>
      <c r="W2053" s="204"/>
      <c r="X2053" s="204"/>
      <c r="Y2053" s="204"/>
      <c r="Z2053" s="204"/>
      <c r="AA2053" s="204"/>
      <c r="AB2053" s="204"/>
      <c r="AC2053" s="204"/>
      <c r="AD2053" s="204"/>
      <c r="AE2053" s="204"/>
      <c r="AF2053" s="204"/>
      <c r="AG2053" s="204"/>
      <c r="AH2053" s="204"/>
      <c r="AI2053" s="204"/>
      <c r="AJ2053" s="204"/>
      <c r="AK2053" s="204"/>
      <c r="AL2053" s="204"/>
      <c r="AM2053" s="204"/>
      <c r="AN2053" s="204"/>
      <c r="AO2053" s="204"/>
      <c r="AP2053" s="204"/>
      <c r="AQ2053" s="204"/>
      <c r="AR2053" s="204"/>
      <c r="AS2053" s="204"/>
      <c r="AT2053" s="204"/>
      <c r="AU2053" s="204"/>
      <c r="AV2053" s="204"/>
      <c r="AW2053" s="204"/>
      <c r="AX2053" s="204"/>
      <c r="AY2053" s="204"/>
      <c r="AZ2053" s="204"/>
      <c r="BA2053" s="204"/>
      <c r="BB2053" s="204"/>
      <c r="BC2053" s="204"/>
      <c r="BD2053" s="204"/>
      <c r="BE2053" s="204"/>
      <c r="BF2053" s="204"/>
      <c r="BG2053" s="204"/>
      <c r="BH2053" s="204"/>
      <c r="BI2053" s="204"/>
      <c r="BJ2053" s="204"/>
      <c r="BK2053" s="204"/>
      <c r="BL2053" s="204"/>
      <c r="BM2053" s="204"/>
      <c r="BN2053" s="204"/>
      <c r="BO2053" s="204"/>
      <c r="BP2053" s="204"/>
      <c r="BQ2053" s="204"/>
      <c r="BR2053" s="204"/>
      <c r="BS2053" s="204"/>
      <c r="BT2053" s="204"/>
      <c r="BU2053" s="204"/>
      <c r="BV2053" s="204"/>
      <c r="BW2053" s="204"/>
      <c r="BX2053" s="204"/>
      <c r="BY2053" s="204"/>
      <c r="BZ2053" s="204"/>
      <c r="CA2053" s="204"/>
      <c r="CB2053" s="204"/>
      <c r="CC2053" s="204"/>
      <c r="CD2053" s="204"/>
      <c r="CE2053" s="204"/>
      <c r="CF2053" s="204"/>
      <c r="CG2053" s="204"/>
      <c r="CH2053" s="204"/>
      <c r="CI2053" s="204"/>
      <c r="CJ2053" s="204"/>
      <c r="CK2053" s="204"/>
      <c r="CL2053" s="204"/>
      <c r="CN2053" s="205"/>
      <c r="CO2053" s="204"/>
      <c r="CP2053" s="204"/>
      <c r="CQ2053" s="204"/>
      <c r="CR2053" s="204"/>
      <c r="CS2053" s="204"/>
      <c r="CT2053" s="204"/>
      <c r="CU2053" s="204"/>
      <c r="CV2053" s="204"/>
      <c r="CW2053" s="204"/>
      <c r="CX2053" s="204"/>
      <c r="CY2053" s="204"/>
      <c r="CZ2053" s="204"/>
      <c r="DA2053" s="204"/>
      <c r="DB2053" s="204"/>
      <c r="DC2053" s="204"/>
      <c r="DD2053" s="204"/>
      <c r="DE2053" s="204"/>
      <c r="DF2053" s="204"/>
      <c r="DG2053" s="204"/>
      <c r="DH2053" s="204"/>
      <c r="DI2053" s="204"/>
      <c r="DJ2053" s="204"/>
      <c r="DK2053" s="204"/>
      <c r="DL2053" s="204"/>
    </row>
    <row r="2054" spans="1:116" x14ac:dyDescent="0.35">
      <c r="A2054" s="164"/>
      <c r="G2054" s="204"/>
      <c r="H2054" s="164"/>
      <c r="I2054" s="205"/>
      <c r="J2054" s="205"/>
      <c r="K2054" s="164"/>
      <c r="L2054" s="164"/>
      <c r="M2054" s="164"/>
      <c r="N2054" s="164"/>
      <c r="O2054" s="164"/>
      <c r="P2054" s="164"/>
      <c r="R2054" s="204"/>
      <c r="S2054" s="204"/>
      <c r="T2054" s="204"/>
      <c r="U2054" s="204"/>
      <c r="V2054" s="204"/>
      <c r="W2054" s="204"/>
      <c r="X2054" s="204"/>
      <c r="Y2054" s="204"/>
      <c r="Z2054" s="204"/>
      <c r="AA2054" s="204"/>
      <c r="AB2054" s="204"/>
      <c r="AC2054" s="204"/>
      <c r="AD2054" s="204"/>
      <c r="AE2054" s="204"/>
      <c r="AF2054" s="204"/>
      <c r="AG2054" s="204"/>
      <c r="AH2054" s="204"/>
      <c r="AI2054" s="204"/>
      <c r="AJ2054" s="204"/>
      <c r="AK2054" s="204"/>
      <c r="AL2054" s="204"/>
      <c r="AM2054" s="204"/>
      <c r="AN2054" s="204"/>
      <c r="AO2054" s="204"/>
      <c r="AP2054" s="204"/>
      <c r="AQ2054" s="204"/>
      <c r="AR2054" s="204"/>
      <c r="AS2054" s="204"/>
      <c r="AT2054" s="204"/>
      <c r="AU2054" s="204"/>
      <c r="AV2054" s="204"/>
      <c r="AW2054" s="204"/>
      <c r="AX2054" s="204"/>
      <c r="AY2054" s="204"/>
      <c r="AZ2054" s="204"/>
      <c r="BA2054" s="204"/>
      <c r="BB2054" s="204"/>
      <c r="BC2054" s="204"/>
      <c r="BD2054" s="204"/>
      <c r="BE2054" s="204"/>
      <c r="BF2054" s="204"/>
      <c r="BG2054" s="204"/>
      <c r="BH2054" s="204"/>
      <c r="BI2054" s="204"/>
      <c r="BJ2054" s="204"/>
      <c r="BK2054" s="204"/>
      <c r="BL2054" s="204"/>
      <c r="BM2054" s="204"/>
      <c r="BN2054" s="204"/>
      <c r="BO2054" s="204"/>
      <c r="BP2054" s="204"/>
      <c r="BQ2054" s="204"/>
      <c r="BR2054" s="204"/>
      <c r="BS2054" s="204"/>
      <c r="BT2054" s="204"/>
      <c r="BU2054" s="204"/>
      <c r="BV2054" s="204"/>
      <c r="BW2054" s="204"/>
      <c r="BX2054" s="204"/>
      <c r="BY2054" s="204"/>
      <c r="BZ2054" s="204"/>
      <c r="CA2054" s="204"/>
      <c r="CB2054" s="204"/>
      <c r="CC2054" s="204"/>
      <c r="CD2054" s="204"/>
      <c r="CE2054" s="204"/>
      <c r="CF2054" s="204"/>
      <c r="CG2054" s="204"/>
      <c r="CH2054" s="204"/>
      <c r="CI2054" s="204"/>
      <c r="CJ2054" s="204"/>
      <c r="CK2054" s="204"/>
      <c r="CL2054" s="204"/>
      <c r="CN2054" s="205"/>
      <c r="CO2054" s="204"/>
      <c r="CP2054" s="204"/>
      <c r="CQ2054" s="204"/>
      <c r="CR2054" s="204"/>
      <c r="CS2054" s="204"/>
      <c r="CT2054" s="204"/>
      <c r="CU2054" s="204"/>
      <c r="CV2054" s="204"/>
      <c r="CW2054" s="204"/>
      <c r="CX2054" s="204"/>
      <c r="CY2054" s="204"/>
      <c r="CZ2054" s="204"/>
      <c r="DA2054" s="204"/>
      <c r="DB2054" s="204"/>
      <c r="DC2054" s="204"/>
      <c r="DD2054" s="204"/>
      <c r="DE2054" s="204"/>
      <c r="DF2054" s="204"/>
      <c r="DG2054" s="204"/>
      <c r="DH2054" s="204"/>
      <c r="DI2054" s="204"/>
      <c r="DJ2054" s="204"/>
      <c r="DK2054" s="204"/>
      <c r="DL2054" s="204"/>
    </row>
    <row r="2055" spans="1:116" x14ac:dyDescent="0.35">
      <c r="A2055" s="164"/>
      <c r="G2055" s="204"/>
      <c r="H2055" s="164"/>
      <c r="I2055" s="205"/>
      <c r="J2055" s="205"/>
      <c r="K2055" s="164"/>
      <c r="L2055" s="164"/>
      <c r="M2055" s="164"/>
      <c r="N2055" s="164"/>
      <c r="O2055" s="164"/>
      <c r="P2055" s="164"/>
      <c r="R2055" s="204"/>
      <c r="S2055" s="204"/>
      <c r="T2055" s="204"/>
      <c r="U2055" s="204"/>
      <c r="V2055" s="204"/>
      <c r="W2055" s="204"/>
      <c r="X2055" s="204"/>
      <c r="Y2055" s="204"/>
      <c r="Z2055" s="204"/>
      <c r="AA2055" s="204"/>
      <c r="AB2055" s="204"/>
      <c r="AC2055" s="204"/>
      <c r="AD2055" s="204"/>
      <c r="AE2055" s="204"/>
      <c r="AF2055" s="204"/>
      <c r="AG2055" s="204"/>
      <c r="AH2055" s="204"/>
      <c r="AI2055" s="204"/>
      <c r="AJ2055" s="204"/>
      <c r="AK2055" s="204"/>
      <c r="AL2055" s="204"/>
      <c r="AM2055" s="204"/>
      <c r="AN2055" s="204"/>
      <c r="AO2055" s="204"/>
      <c r="AP2055" s="204"/>
      <c r="AQ2055" s="204"/>
      <c r="AR2055" s="204"/>
      <c r="AS2055" s="204"/>
      <c r="AT2055" s="204"/>
      <c r="AU2055" s="204"/>
      <c r="AV2055" s="204"/>
      <c r="AW2055" s="204"/>
      <c r="AX2055" s="204"/>
      <c r="AY2055" s="204"/>
      <c r="AZ2055" s="204"/>
      <c r="BA2055" s="204"/>
      <c r="BB2055" s="204"/>
      <c r="BC2055" s="204"/>
      <c r="BD2055" s="204"/>
      <c r="BE2055" s="204"/>
      <c r="BF2055" s="204"/>
      <c r="BG2055" s="204"/>
      <c r="BH2055" s="204"/>
      <c r="BI2055" s="204"/>
      <c r="BJ2055" s="204"/>
      <c r="BK2055" s="204"/>
      <c r="BL2055" s="204"/>
      <c r="BM2055" s="204"/>
      <c r="BN2055" s="204"/>
      <c r="BO2055" s="204"/>
      <c r="BP2055" s="204"/>
      <c r="BQ2055" s="204"/>
      <c r="BR2055" s="204"/>
      <c r="BS2055" s="204"/>
      <c r="BT2055" s="204"/>
      <c r="BU2055" s="204"/>
      <c r="BV2055" s="204"/>
      <c r="BW2055" s="204"/>
      <c r="BX2055" s="204"/>
      <c r="BY2055" s="204"/>
      <c r="BZ2055" s="204"/>
      <c r="CA2055" s="204"/>
      <c r="CB2055" s="204"/>
      <c r="CC2055" s="204"/>
      <c r="CD2055" s="204"/>
      <c r="CE2055" s="204"/>
      <c r="CF2055" s="204"/>
      <c r="CG2055" s="204"/>
      <c r="CH2055" s="204"/>
      <c r="CI2055" s="204"/>
      <c r="CJ2055" s="204"/>
      <c r="CK2055" s="204"/>
      <c r="CL2055" s="204"/>
      <c r="CN2055" s="205"/>
      <c r="CO2055" s="204"/>
      <c r="CP2055" s="204"/>
      <c r="CQ2055" s="204"/>
      <c r="CR2055" s="204"/>
      <c r="CS2055" s="204"/>
      <c r="CT2055" s="204"/>
      <c r="CU2055" s="204"/>
      <c r="CV2055" s="204"/>
      <c r="CW2055" s="204"/>
      <c r="CX2055" s="204"/>
      <c r="CY2055" s="204"/>
      <c r="CZ2055" s="204"/>
      <c r="DA2055" s="204"/>
      <c r="DB2055" s="204"/>
      <c r="DC2055" s="204"/>
      <c r="DD2055" s="204"/>
      <c r="DE2055" s="204"/>
      <c r="DF2055" s="204"/>
      <c r="DG2055" s="204"/>
      <c r="DH2055" s="204"/>
      <c r="DI2055" s="204"/>
      <c r="DJ2055" s="204"/>
      <c r="DK2055" s="204"/>
      <c r="DL2055" s="204"/>
    </row>
    <row r="2056" spans="1:116" x14ac:dyDescent="0.35">
      <c r="A2056" s="164"/>
      <c r="G2056" s="204"/>
      <c r="H2056" s="164"/>
      <c r="I2056" s="205"/>
      <c r="J2056" s="205"/>
      <c r="K2056" s="164"/>
      <c r="L2056" s="164"/>
      <c r="M2056" s="164"/>
      <c r="N2056" s="164"/>
      <c r="O2056" s="164"/>
      <c r="P2056" s="164"/>
      <c r="R2056" s="204"/>
      <c r="S2056" s="204"/>
      <c r="T2056" s="204"/>
      <c r="U2056" s="204"/>
      <c r="V2056" s="204"/>
      <c r="W2056" s="204"/>
      <c r="X2056" s="204"/>
      <c r="Y2056" s="204"/>
      <c r="Z2056" s="204"/>
      <c r="AA2056" s="204"/>
      <c r="AB2056" s="204"/>
      <c r="AC2056" s="204"/>
      <c r="AD2056" s="204"/>
      <c r="AE2056" s="204"/>
      <c r="AF2056" s="204"/>
      <c r="AG2056" s="204"/>
      <c r="AH2056" s="204"/>
      <c r="AI2056" s="204"/>
      <c r="AJ2056" s="204"/>
      <c r="AK2056" s="204"/>
      <c r="AL2056" s="204"/>
      <c r="AM2056" s="204"/>
      <c r="AN2056" s="204"/>
      <c r="AO2056" s="204"/>
      <c r="AP2056" s="204"/>
      <c r="AQ2056" s="204"/>
      <c r="AR2056" s="204"/>
      <c r="AS2056" s="204"/>
      <c r="AT2056" s="204"/>
      <c r="AU2056" s="204"/>
      <c r="AV2056" s="204"/>
      <c r="AW2056" s="204"/>
      <c r="AX2056" s="204"/>
      <c r="AY2056" s="204"/>
      <c r="AZ2056" s="204"/>
      <c r="BA2056" s="204"/>
      <c r="BB2056" s="204"/>
      <c r="BC2056" s="204"/>
      <c r="BD2056" s="204"/>
      <c r="BE2056" s="204"/>
      <c r="BF2056" s="204"/>
      <c r="BG2056" s="204"/>
      <c r="BH2056" s="204"/>
      <c r="BI2056" s="204"/>
      <c r="BJ2056" s="204"/>
      <c r="BK2056" s="204"/>
      <c r="BL2056" s="204"/>
      <c r="BM2056" s="204"/>
      <c r="BN2056" s="204"/>
      <c r="BO2056" s="204"/>
      <c r="BP2056" s="204"/>
      <c r="BQ2056" s="204"/>
      <c r="BR2056" s="204"/>
      <c r="BS2056" s="204"/>
      <c r="BT2056" s="204"/>
      <c r="BU2056" s="204"/>
      <c r="BV2056" s="204"/>
      <c r="BW2056" s="204"/>
      <c r="BX2056" s="204"/>
      <c r="BY2056" s="204"/>
      <c r="BZ2056" s="204"/>
      <c r="CA2056" s="204"/>
      <c r="CB2056" s="204"/>
      <c r="CC2056" s="204"/>
      <c r="CD2056" s="204"/>
      <c r="CE2056" s="204"/>
      <c r="CF2056" s="204"/>
      <c r="CG2056" s="204"/>
      <c r="CH2056" s="204"/>
      <c r="CI2056" s="204"/>
      <c r="CJ2056" s="204"/>
      <c r="CK2056" s="204"/>
      <c r="CL2056" s="204"/>
      <c r="CN2056" s="205"/>
      <c r="CO2056" s="204"/>
      <c r="CP2056" s="204"/>
      <c r="CQ2056" s="204"/>
      <c r="CR2056" s="204"/>
      <c r="CS2056" s="204"/>
      <c r="CT2056" s="204"/>
      <c r="CU2056" s="204"/>
      <c r="CV2056" s="204"/>
      <c r="CW2056" s="204"/>
      <c r="CX2056" s="204"/>
      <c r="CY2056" s="204"/>
      <c r="CZ2056" s="204"/>
      <c r="DA2056" s="204"/>
      <c r="DB2056" s="204"/>
      <c r="DC2056" s="204"/>
      <c r="DD2056" s="204"/>
      <c r="DE2056" s="204"/>
      <c r="DF2056" s="204"/>
      <c r="DG2056" s="204"/>
      <c r="DH2056" s="204"/>
      <c r="DI2056" s="204"/>
      <c r="DJ2056" s="204"/>
      <c r="DK2056" s="204"/>
      <c r="DL2056" s="204"/>
    </row>
    <row r="2057" spans="1:116" x14ac:dyDescent="0.35">
      <c r="A2057" s="164"/>
      <c r="G2057" s="204"/>
      <c r="H2057" s="164"/>
      <c r="I2057" s="205"/>
      <c r="J2057" s="205"/>
      <c r="K2057" s="164"/>
      <c r="L2057" s="164"/>
      <c r="M2057" s="164"/>
      <c r="N2057" s="164"/>
      <c r="O2057" s="164"/>
      <c r="P2057" s="164"/>
      <c r="R2057" s="204"/>
      <c r="S2057" s="204"/>
      <c r="T2057" s="204"/>
      <c r="U2057" s="204"/>
      <c r="V2057" s="204"/>
      <c r="W2057" s="204"/>
      <c r="X2057" s="204"/>
      <c r="Y2057" s="204"/>
      <c r="Z2057" s="204"/>
      <c r="AA2057" s="204"/>
      <c r="AB2057" s="204"/>
      <c r="AC2057" s="204"/>
      <c r="AD2057" s="204"/>
      <c r="AE2057" s="204"/>
      <c r="AF2057" s="204"/>
      <c r="AG2057" s="204"/>
      <c r="AH2057" s="204"/>
      <c r="AI2057" s="204"/>
      <c r="AJ2057" s="204"/>
      <c r="AK2057" s="204"/>
      <c r="AL2057" s="204"/>
      <c r="AM2057" s="204"/>
      <c r="AN2057" s="204"/>
      <c r="AO2057" s="204"/>
      <c r="AP2057" s="204"/>
      <c r="AQ2057" s="204"/>
      <c r="AR2057" s="204"/>
      <c r="AS2057" s="204"/>
      <c r="AT2057" s="204"/>
      <c r="AU2057" s="204"/>
      <c r="AV2057" s="204"/>
      <c r="AW2057" s="204"/>
      <c r="AX2057" s="204"/>
      <c r="AY2057" s="204"/>
      <c r="AZ2057" s="204"/>
      <c r="BA2057" s="204"/>
      <c r="BB2057" s="204"/>
      <c r="BC2057" s="204"/>
      <c r="BD2057" s="204"/>
      <c r="BE2057" s="204"/>
      <c r="BF2057" s="204"/>
      <c r="BG2057" s="204"/>
      <c r="BH2057" s="204"/>
      <c r="BI2057" s="204"/>
      <c r="BJ2057" s="204"/>
      <c r="BK2057" s="204"/>
      <c r="BL2057" s="204"/>
      <c r="BM2057" s="204"/>
      <c r="BN2057" s="204"/>
      <c r="BO2057" s="204"/>
      <c r="BP2057" s="204"/>
      <c r="BQ2057" s="204"/>
      <c r="BR2057" s="204"/>
      <c r="BS2057" s="204"/>
      <c r="BT2057" s="204"/>
      <c r="BU2057" s="204"/>
      <c r="BV2057" s="204"/>
      <c r="BW2057" s="204"/>
      <c r="BX2057" s="204"/>
      <c r="BY2057" s="204"/>
      <c r="BZ2057" s="204"/>
      <c r="CA2057" s="204"/>
      <c r="CB2057" s="204"/>
      <c r="CC2057" s="204"/>
      <c r="CD2057" s="204"/>
      <c r="CE2057" s="204"/>
      <c r="CF2057" s="204"/>
      <c r="CG2057" s="204"/>
      <c r="CH2057" s="204"/>
      <c r="CI2057" s="204"/>
      <c r="CJ2057" s="204"/>
      <c r="CK2057" s="204"/>
      <c r="CL2057" s="204"/>
      <c r="CN2057" s="205"/>
      <c r="CO2057" s="204"/>
      <c r="CP2057" s="204"/>
      <c r="CQ2057" s="204"/>
      <c r="CR2057" s="204"/>
      <c r="CS2057" s="204"/>
      <c r="CT2057" s="204"/>
      <c r="CU2057" s="204"/>
      <c r="CV2057" s="204"/>
      <c r="CW2057" s="204"/>
      <c r="CX2057" s="204"/>
      <c r="CY2057" s="204"/>
      <c r="CZ2057" s="204"/>
      <c r="DA2057" s="204"/>
      <c r="DB2057" s="204"/>
      <c r="DC2057" s="204"/>
      <c r="DD2057" s="204"/>
      <c r="DE2057" s="204"/>
      <c r="DF2057" s="204"/>
      <c r="DG2057" s="204"/>
      <c r="DH2057" s="204"/>
      <c r="DI2057" s="204"/>
      <c r="DJ2057" s="204"/>
      <c r="DK2057" s="204"/>
      <c r="DL2057" s="204"/>
    </row>
    <row r="2058" spans="1:116" x14ac:dyDescent="0.35">
      <c r="A2058" s="164"/>
      <c r="G2058" s="204"/>
      <c r="H2058" s="164"/>
      <c r="I2058" s="205"/>
      <c r="J2058" s="205"/>
      <c r="K2058" s="164"/>
      <c r="L2058" s="164"/>
      <c r="M2058" s="164"/>
      <c r="N2058" s="164"/>
      <c r="O2058" s="164"/>
      <c r="P2058" s="164"/>
      <c r="R2058" s="204"/>
      <c r="S2058" s="204"/>
      <c r="T2058" s="204"/>
      <c r="U2058" s="204"/>
      <c r="V2058" s="204"/>
      <c r="W2058" s="204"/>
      <c r="X2058" s="204"/>
      <c r="Y2058" s="204"/>
      <c r="Z2058" s="204"/>
      <c r="AA2058" s="204"/>
      <c r="AB2058" s="204"/>
      <c r="AC2058" s="204"/>
      <c r="AD2058" s="204"/>
      <c r="AE2058" s="204"/>
      <c r="AF2058" s="204"/>
      <c r="AG2058" s="204"/>
      <c r="AH2058" s="204"/>
      <c r="AI2058" s="204"/>
      <c r="AJ2058" s="204"/>
      <c r="AK2058" s="204"/>
      <c r="AL2058" s="204"/>
      <c r="AM2058" s="204"/>
      <c r="AN2058" s="204"/>
      <c r="AO2058" s="204"/>
      <c r="AP2058" s="204"/>
      <c r="AQ2058" s="204"/>
      <c r="AR2058" s="204"/>
      <c r="AS2058" s="204"/>
      <c r="AT2058" s="204"/>
      <c r="AU2058" s="204"/>
      <c r="AV2058" s="204"/>
      <c r="AW2058" s="204"/>
      <c r="AX2058" s="204"/>
      <c r="AY2058" s="204"/>
      <c r="AZ2058" s="204"/>
      <c r="BA2058" s="204"/>
      <c r="BB2058" s="204"/>
      <c r="BC2058" s="204"/>
      <c r="BD2058" s="204"/>
      <c r="BE2058" s="204"/>
      <c r="BF2058" s="204"/>
      <c r="BG2058" s="204"/>
      <c r="BH2058" s="204"/>
      <c r="BI2058" s="204"/>
      <c r="BJ2058" s="204"/>
      <c r="BK2058" s="204"/>
      <c r="BL2058" s="204"/>
      <c r="BM2058" s="204"/>
      <c r="BN2058" s="204"/>
      <c r="BO2058" s="204"/>
      <c r="BP2058" s="204"/>
      <c r="BQ2058" s="204"/>
      <c r="BR2058" s="204"/>
      <c r="BS2058" s="204"/>
      <c r="BT2058" s="204"/>
      <c r="BU2058" s="204"/>
      <c r="BV2058" s="204"/>
      <c r="BW2058" s="204"/>
      <c r="BX2058" s="204"/>
      <c r="BY2058" s="204"/>
      <c r="BZ2058" s="204"/>
      <c r="CA2058" s="204"/>
      <c r="CB2058" s="204"/>
      <c r="CC2058" s="204"/>
      <c r="CD2058" s="204"/>
      <c r="CE2058" s="204"/>
      <c r="CF2058" s="204"/>
      <c r="CG2058" s="204"/>
      <c r="CH2058" s="204"/>
      <c r="CI2058" s="204"/>
      <c r="CJ2058" s="204"/>
      <c r="CK2058" s="204"/>
      <c r="CL2058" s="204"/>
      <c r="CN2058" s="205"/>
      <c r="CO2058" s="204"/>
      <c r="CP2058" s="204"/>
      <c r="CQ2058" s="204"/>
      <c r="CR2058" s="204"/>
      <c r="CS2058" s="204"/>
      <c r="CT2058" s="204"/>
      <c r="CU2058" s="204"/>
      <c r="CV2058" s="204"/>
      <c r="CW2058" s="204"/>
      <c r="CX2058" s="204"/>
      <c r="CY2058" s="204"/>
      <c r="CZ2058" s="204"/>
      <c r="DA2058" s="204"/>
      <c r="DB2058" s="204"/>
      <c r="DC2058" s="204"/>
      <c r="DD2058" s="204"/>
      <c r="DE2058" s="204"/>
      <c r="DF2058" s="204"/>
      <c r="DG2058" s="204"/>
      <c r="DH2058" s="204"/>
      <c r="DI2058" s="204"/>
      <c r="DJ2058" s="204"/>
      <c r="DK2058" s="204"/>
      <c r="DL2058" s="204"/>
    </row>
    <row r="2059" spans="1:116" x14ac:dyDescent="0.35">
      <c r="A2059" s="164"/>
      <c r="G2059" s="204"/>
      <c r="H2059" s="164"/>
      <c r="I2059" s="205"/>
      <c r="J2059" s="205"/>
      <c r="K2059" s="164"/>
      <c r="L2059" s="164"/>
      <c r="M2059" s="164"/>
      <c r="N2059" s="164"/>
      <c r="O2059" s="164"/>
      <c r="P2059" s="164"/>
      <c r="R2059" s="204"/>
      <c r="S2059" s="204"/>
      <c r="T2059" s="204"/>
      <c r="U2059" s="204"/>
      <c r="V2059" s="204"/>
      <c r="W2059" s="204"/>
      <c r="X2059" s="204"/>
      <c r="Y2059" s="204"/>
      <c r="Z2059" s="204"/>
      <c r="AA2059" s="204"/>
      <c r="AB2059" s="204"/>
      <c r="AC2059" s="204"/>
      <c r="AD2059" s="204"/>
      <c r="AE2059" s="204"/>
      <c r="AF2059" s="204"/>
      <c r="AG2059" s="204"/>
      <c r="AH2059" s="204"/>
      <c r="AI2059" s="204"/>
      <c r="AJ2059" s="204"/>
      <c r="AK2059" s="204"/>
      <c r="AL2059" s="204"/>
      <c r="AM2059" s="204"/>
      <c r="AN2059" s="204"/>
      <c r="AO2059" s="204"/>
      <c r="AP2059" s="204"/>
      <c r="AQ2059" s="204"/>
      <c r="AR2059" s="204"/>
      <c r="AS2059" s="204"/>
      <c r="AT2059" s="204"/>
      <c r="AU2059" s="204"/>
      <c r="AV2059" s="204"/>
      <c r="AW2059" s="204"/>
      <c r="AX2059" s="204"/>
      <c r="AY2059" s="204"/>
      <c r="AZ2059" s="204"/>
      <c r="BA2059" s="204"/>
      <c r="BB2059" s="204"/>
      <c r="BC2059" s="204"/>
      <c r="BD2059" s="204"/>
      <c r="BE2059" s="204"/>
      <c r="BF2059" s="204"/>
      <c r="BG2059" s="204"/>
      <c r="BH2059" s="204"/>
      <c r="BI2059" s="204"/>
      <c r="BJ2059" s="204"/>
      <c r="BK2059" s="204"/>
      <c r="BL2059" s="204"/>
      <c r="BM2059" s="204"/>
      <c r="BN2059" s="204"/>
      <c r="BO2059" s="204"/>
      <c r="BP2059" s="204"/>
      <c r="BQ2059" s="204"/>
      <c r="BR2059" s="204"/>
      <c r="BS2059" s="204"/>
      <c r="BT2059" s="204"/>
      <c r="BU2059" s="204"/>
      <c r="BV2059" s="204"/>
      <c r="BW2059" s="204"/>
      <c r="BX2059" s="204"/>
      <c r="BY2059" s="204"/>
      <c r="BZ2059" s="204"/>
      <c r="CA2059" s="204"/>
      <c r="CB2059" s="204"/>
      <c r="CC2059" s="204"/>
      <c r="CD2059" s="204"/>
      <c r="CE2059" s="204"/>
      <c r="CF2059" s="204"/>
      <c r="CG2059" s="204"/>
      <c r="CH2059" s="204"/>
      <c r="CI2059" s="204"/>
      <c r="CJ2059" s="204"/>
      <c r="CK2059" s="204"/>
      <c r="CL2059" s="204"/>
      <c r="CN2059" s="205"/>
      <c r="CO2059" s="204"/>
      <c r="CP2059" s="204"/>
      <c r="CQ2059" s="204"/>
      <c r="CR2059" s="204"/>
      <c r="CS2059" s="204"/>
      <c r="CT2059" s="204"/>
      <c r="CU2059" s="204"/>
      <c r="CV2059" s="204"/>
      <c r="CW2059" s="204"/>
      <c r="CX2059" s="204"/>
      <c r="CY2059" s="204"/>
      <c r="CZ2059" s="204"/>
      <c r="DA2059" s="204"/>
      <c r="DB2059" s="204"/>
      <c r="DC2059" s="204"/>
      <c r="DD2059" s="204"/>
      <c r="DE2059" s="204"/>
      <c r="DF2059" s="204"/>
      <c r="DG2059" s="204"/>
      <c r="DH2059" s="204"/>
      <c r="DI2059" s="204"/>
      <c r="DJ2059" s="204"/>
      <c r="DK2059" s="204"/>
      <c r="DL2059" s="204"/>
    </row>
    <row r="2060" spans="1:116" x14ac:dyDescent="0.35">
      <c r="A2060" s="164"/>
      <c r="G2060" s="204"/>
      <c r="H2060" s="164"/>
      <c r="I2060" s="205"/>
      <c r="J2060" s="205"/>
      <c r="K2060" s="164"/>
      <c r="L2060" s="164"/>
      <c r="M2060" s="164"/>
      <c r="N2060" s="164"/>
      <c r="O2060" s="164"/>
      <c r="P2060" s="164"/>
      <c r="R2060" s="204"/>
      <c r="S2060" s="204"/>
      <c r="T2060" s="204"/>
      <c r="U2060" s="204"/>
      <c r="V2060" s="204"/>
      <c r="W2060" s="204"/>
      <c r="X2060" s="204"/>
      <c r="Y2060" s="204"/>
      <c r="Z2060" s="204"/>
      <c r="AA2060" s="204"/>
      <c r="AB2060" s="204"/>
      <c r="AC2060" s="204"/>
      <c r="AD2060" s="204"/>
      <c r="AE2060" s="204"/>
      <c r="AF2060" s="204"/>
      <c r="AG2060" s="204"/>
      <c r="AH2060" s="204"/>
      <c r="AI2060" s="204"/>
      <c r="AJ2060" s="204"/>
      <c r="AK2060" s="204"/>
      <c r="AL2060" s="204"/>
      <c r="AM2060" s="204"/>
      <c r="AN2060" s="204"/>
      <c r="AO2060" s="204"/>
      <c r="AP2060" s="204"/>
      <c r="AQ2060" s="204"/>
      <c r="AR2060" s="204"/>
      <c r="AS2060" s="204"/>
      <c r="AT2060" s="204"/>
      <c r="AU2060" s="204"/>
      <c r="AV2060" s="204"/>
      <c r="AW2060" s="204"/>
      <c r="AX2060" s="204"/>
      <c r="AY2060" s="204"/>
      <c r="AZ2060" s="204"/>
      <c r="BA2060" s="204"/>
      <c r="BB2060" s="204"/>
      <c r="BC2060" s="204"/>
      <c r="BD2060" s="204"/>
      <c r="BE2060" s="204"/>
      <c r="BF2060" s="204"/>
      <c r="BG2060" s="204"/>
      <c r="BH2060" s="204"/>
      <c r="BI2060" s="204"/>
      <c r="BJ2060" s="204"/>
      <c r="BK2060" s="204"/>
      <c r="BL2060" s="204"/>
      <c r="BM2060" s="204"/>
      <c r="BN2060" s="204"/>
      <c r="BO2060" s="204"/>
      <c r="BP2060" s="204"/>
      <c r="BQ2060" s="204"/>
      <c r="BR2060" s="204"/>
      <c r="BS2060" s="204"/>
      <c r="BT2060" s="204"/>
      <c r="BU2060" s="204"/>
      <c r="BV2060" s="204"/>
      <c r="BW2060" s="204"/>
      <c r="BX2060" s="204"/>
      <c r="BY2060" s="204"/>
      <c r="BZ2060" s="204"/>
      <c r="CA2060" s="204"/>
      <c r="CB2060" s="204"/>
      <c r="CC2060" s="204"/>
      <c r="CD2060" s="204"/>
      <c r="CE2060" s="204"/>
      <c r="CF2060" s="204"/>
      <c r="CG2060" s="204"/>
      <c r="CH2060" s="204"/>
      <c r="CI2060" s="204"/>
      <c r="CJ2060" s="204"/>
      <c r="CK2060" s="204"/>
      <c r="CL2060" s="204"/>
      <c r="CN2060" s="205"/>
      <c r="CO2060" s="204"/>
      <c r="CP2060" s="204"/>
      <c r="CQ2060" s="204"/>
      <c r="CR2060" s="204"/>
      <c r="CS2060" s="204"/>
      <c r="CT2060" s="204"/>
      <c r="CU2060" s="204"/>
      <c r="CV2060" s="204"/>
      <c r="CW2060" s="204"/>
      <c r="CX2060" s="204"/>
      <c r="CY2060" s="204"/>
      <c r="CZ2060" s="204"/>
      <c r="DA2060" s="204"/>
      <c r="DB2060" s="204"/>
      <c r="DC2060" s="204"/>
      <c r="DD2060" s="204"/>
      <c r="DE2060" s="204"/>
      <c r="DF2060" s="204"/>
      <c r="DG2060" s="204"/>
      <c r="DH2060" s="204"/>
      <c r="DI2060" s="204"/>
      <c r="DJ2060" s="204"/>
      <c r="DK2060" s="204"/>
      <c r="DL2060" s="204"/>
    </row>
    <row r="2061" spans="1:116" x14ac:dyDescent="0.35">
      <c r="G2061" s="204"/>
      <c r="CO2061" s="8"/>
      <c r="CP2061" s="8"/>
      <c r="CQ2061" s="8"/>
      <c r="CR2061" s="8"/>
      <c r="CS2061" s="8"/>
      <c r="CT2061" s="8"/>
      <c r="CU2061" s="8"/>
      <c r="CV2061" s="8"/>
      <c r="CW2061" s="8"/>
      <c r="CX2061" s="8"/>
      <c r="CY2061" s="8"/>
      <c r="CZ2061" s="8"/>
      <c r="DA2061" s="8"/>
      <c r="DB2061" s="8"/>
      <c r="DC2061" s="8"/>
      <c r="DD2061" s="8"/>
      <c r="DE2061" s="8"/>
      <c r="DF2061" s="8"/>
      <c r="DG2061" s="8"/>
      <c r="DH2061" s="8"/>
      <c r="DI2061" s="8"/>
      <c r="DJ2061" s="8"/>
      <c r="DK2061" s="8"/>
      <c r="DL2061" s="8"/>
    </row>
    <row r="2062" spans="1:116" x14ac:dyDescent="0.35">
      <c r="G2062" s="204"/>
      <c r="CO2062" s="8"/>
      <c r="CP2062" s="8"/>
      <c r="CQ2062" s="8"/>
      <c r="CR2062" s="8"/>
      <c r="CS2062" s="8"/>
      <c r="CT2062" s="8"/>
      <c r="CU2062" s="8"/>
      <c r="CV2062" s="8"/>
      <c r="CW2062" s="8"/>
      <c r="CX2062" s="8"/>
      <c r="CY2062" s="8"/>
      <c r="CZ2062" s="8"/>
      <c r="DA2062" s="8"/>
      <c r="DB2062" s="8"/>
      <c r="DC2062" s="8"/>
      <c r="DD2062" s="8"/>
      <c r="DE2062" s="8"/>
      <c r="DF2062" s="8"/>
      <c r="DG2062" s="8"/>
      <c r="DH2062" s="8"/>
      <c r="DI2062" s="8"/>
      <c r="DJ2062" s="8"/>
      <c r="DK2062" s="8"/>
      <c r="DL2062" s="8"/>
    </row>
    <row r="2063" spans="1:116" x14ac:dyDescent="0.35">
      <c r="A2063" s="174"/>
      <c r="E2063" s="8"/>
      <c r="H2063" s="174"/>
      <c r="I2063" s="176"/>
      <c r="J2063" s="176"/>
      <c r="K2063" s="197"/>
      <c r="L2063" s="197"/>
      <c r="M2063" s="197"/>
      <c r="N2063" s="197"/>
      <c r="O2063" s="197"/>
      <c r="P2063" s="197"/>
      <c r="R2063" s="198"/>
      <c r="S2063" s="174"/>
      <c r="T2063" s="174"/>
      <c r="U2063" s="174"/>
      <c r="V2063" s="174"/>
      <c r="W2063" s="174"/>
      <c r="X2063" s="174"/>
      <c r="Y2063" s="174"/>
      <c r="Z2063" s="174"/>
      <c r="AA2063" s="174"/>
      <c r="AB2063" s="174"/>
      <c r="AC2063" s="174"/>
      <c r="AD2063" s="174"/>
      <c r="AE2063" s="174"/>
      <c r="AF2063" s="174"/>
      <c r="AG2063" s="174"/>
      <c r="AH2063" s="174"/>
      <c r="AI2063" s="174"/>
      <c r="AJ2063" s="174"/>
      <c r="AK2063" s="174"/>
      <c r="AL2063" s="174"/>
      <c r="AM2063" s="174"/>
      <c r="AN2063" s="174"/>
      <c r="AO2063" s="174"/>
      <c r="AP2063" s="174"/>
      <c r="AQ2063" s="174"/>
      <c r="AR2063" s="174"/>
      <c r="AS2063" s="174"/>
      <c r="AT2063" s="174"/>
      <c r="AU2063" s="174"/>
      <c r="AV2063" s="174"/>
      <c r="AW2063" s="174"/>
      <c r="AX2063" s="174"/>
      <c r="AY2063" s="174"/>
      <c r="AZ2063" s="174"/>
      <c r="BA2063" s="174"/>
      <c r="BB2063" s="174"/>
      <c r="BC2063" s="174"/>
      <c r="BD2063" s="174"/>
      <c r="BE2063" s="174"/>
      <c r="BF2063" s="174"/>
      <c r="BG2063" s="174"/>
      <c r="BH2063" s="174"/>
      <c r="BI2063" s="174"/>
      <c r="BJ2063" s="174"/>
      <c r="BK2063" s="174"/>
      <c r="BL2063" s="174"/>
      <c r="BM2063" s="174"/>
      <c r="BN2063" s="174"/>
      <c r="BO2063" s="174"/>
      <c r="BP2063" s="174"/>
      <c r="BQ2063" s="174"/>
      <c r="BR2063" s="174"/>
      <c r="BS2063" s="174"/>
      <c r="BT2063" s="174"/>
      <c r="BU2063" s="174"/>
      <c r="BV2063" s="174"/>
      <c r="BW2063" s="174"/>
      <c r="BX2063" s="174"/>
      <c r="BY2063" s="174"/>
      <c r="BZ2063" s="174"/>
      <c r="CA2063" s="174"/>
      <c r="CB2063" s="174"/>
      <c r="CC2063" s="174"/>
      <c r="CD2063" s="174"/>
      <c r="CE2063" s="174"/>
      <c r="CF2063" s="174"/>
      <c r="CG2063" s="174"/>
      <c r="CH2063" s="174"/>
      <c r="CI2063" s="174"/>
      <c r="CJ2063" s="174"/>
      <c r="CK2063" s="174"/>
      <c r="CL2063" s="174"/>
      <c r="CN2063" s="176"/>
      <c r="CO2063" s="174"/>
      <c r="CP2063" s="174"/>
      <c r="CQ2063" s="174"/>
      <c r="CR2063" s="174"/>
      <c r="CS2063" s="174"/>
      <c r="CT2063" s="174"/>
      <c r="CU2063" s="174"/>
      <c r="CV2063" s="174"/>
      <c r="CW2063" s="174"/>
      <c r="CX2063" s="174"/>
      <c r="CY2063" s="174"/>
      <c r="CZ2063" s="174"/>
      <c r="DA2063" s="174"/>
      <c r="DB2063" s="174"/>
      <c r="DC2063" s="174"/>
      <c r="DD2063" s="174"/>
      <c r="DE2063" s="174"/>
      <c r="DF2063" s="174"/>
      <c r="DG2063" s="174"/>
      <c r="DH2063" s="174"/>
      <c r="DI2063" s="174"/>
      <c r="DJ2063" s="174"/>
      <c r="DK2063" s="174"/>
      <c r="DL2063" s="174"/>
    </row>
    <row r="2064" spans="1:116" x14ac:dyDescent="0.35">
      <c r="A2064" s="174"/>
      <c r="E2064" s="8"/>
      <c r="H2064" s="174"/>
      <c r="I2064" s="176"/>
      <c r="J2064" s="176"/>
      <c r="K2064" s="197"/>
      <c r="L2064" s="197"/>
      <c r="M2064" s="197"/>
      <c r="N2064" s="197"/>
      <c r="O2064" s="197"/>
      <c r="P2064" s="197"/>
      <c r="R2064" s="198"/>
      <c r="S2064" s="174"/>
      <c r="T2064" s="174"/>
      <c r="U2064" s="174"/>
      <c r="V2064" s="174"/>
      <c r="W2064" s="174"/>
      <c r="X2064" s="174"/>
      <c r="Y2064" s="174"/>
      <c r="Z2064" s="174"/>
      <c r="AA2064" s="174"/>
      <c r="AB2064" s="174"/>
      <c r="AC2064" s="174"/>
      <c r="AD2064" s="174"/>
      <c r="AE2064" s="174"/>
      <c r="AF2064" s="174"/>
      <c r="AG2064" s="174"/>
      <c r="AH2064" s="174"/>
      <c r="AI2064" s="174"/>
      <c r="AJ2064" s="174"/>
      <c r="AK2064" s="174"/>
      <c r="AL2064" s="174"/>
      <c r="AM2064" s="174"/>
      <c r="AN2064" s="174"/>
      <c r="AO2064" s="174"/>
      <c r="AP2064" s="174"/>
      <c r="AQ2064" s="174"/>
      <c r="AR2064" s="174"/>
      <c r="AS2064" s="174"/>
      <c r="AT2064" s="174"/>
      <c r="AU2064" s="174"/>
      <c r="AV2064" s="174"/>
      <c r="AW2064" s="174"/>
      <c r="AX2064" s="174"/>
      <c r="AY2064" s="174"/>
      <c r="AZ2064" s="174"/>
      <c r="BA2064" s="174"/>
      <c r="BB2064" s="174"/>
      <c r="BC2064" s="174"/>
      <c r="BD2064" s="174"/>
      <c r="BE2064" s="174"/>
      <c r="BF2064" s="174"/>
      <c r="BG2064" s="174"/>
      <c r="BH2064" s="174"/>
      <c r="BI2064" s="174"/>
      <c r="BJ2064" s="174"/>
      <c r="BK2064" s="174"/>
      <c r="BL2064" s="174"/>
      <c r="BM2064" s="174"/>
      <c r="BN2064" s="174"/>
      <c r="BO2064" s="174"/>
      <c r="BP2064" s="174"/>
      <c r="BQ2064" s="174"/>
      <c r="BR2064" s="174"/>
      <c r="BS2064" s="174"/>
      <c r="BT2064" s="174"/>
      <c r="BU2064" s="174"/>
      <c r="BV2064" s="174"/>
      <c r="BW2064" s="174"/>
      <c r="BX2064" s="174"/>
      <c r="BY2064" s="174"/>
      <c r="BZ2064" s="174"/>
      <c r="CA2064" s="174"/>
      <c r="CB2064" s="174"/>
      <c r="CC2064" s="174"/>
      <c r="CD2064" s="174"/>
      <c r="CE2064" s="174"/>
      <c r="CF2064" s="174"/>
      <c r="CG2064" s="174"/>
      <c r="CH2064" s="174"/>
      <c r="CI2064" s="174"/>
      <c r="CJ2064" s="174"/>
      <c r="CK2064" s="174"/>
      <c r="CL2064" s="174"/>
      <c r="CN2064" s="176"/>
      <c r="CO2064" s="174"/>
      <c r="CP2064" s="174"/>
      <c r="CQ2064" s="174"/>
      <c r="CR2064" s="174"/>
      <c r="CS2064" s="174"/>
      <c r="CT2064" s="174"/>
      <c r="CU2064" s="174"/>
      <c r="CV2064" s="174"/>
      <c r="CW2064" s="174"/>
      <c r="CX2064" s="174"/>
      <c r="CY2064" s="174"/>
      <c r="CZ2064" s="174"/>
      <c r="DA2064" s="174"/>
      <c r="DB2064" s="174"/>
      <c r="DC2064" s="174"/>
      <c r="DD2064" s="174"/>
      <c r="DE2064" s="174"/>
      <c r="DF2064" s="174"/>
      <c r="DG2064" s="174"/>
      <c r="DH2064" s="174"/>
      <c r="DI2064" s="174"/>
      <c r="DJ2064" s="174"/>
      <c r="DK2064" s="174"/>
      <c r="DL2064" s="174"/>
    </row>
    <row r="2065" spans="1:116" x14ac:dyDescent="0.35">
      <c r="A2065" s="174"/>
      <c r="E2065" s="8"/>
      <c r="G2065" s="175" t="s">
        <v>490</v>
      </c>
      <c r="H2065" s="174"/>
      <c r="I2065" s="176"/>
      <c r="J2065" s="176"/>
      <c r="K2065" s="197"/>
      <c r="L2065" s="197"/>
      <c r="M2065" s="197"/>
      <c r="N2065" s="197"/>
      <c r="O2065" s="197"/>
      <c r="P2065" s="197"/>
      <c r="R2065" s="198"/>
      <c r="S2065" s="199" t="str">
        <f t="shared" ref="S2065:AX2065" si="3263">S$20</f>
        <v>S$16</v>
      </c>
      <c r="T2065" s="199" t="str">
        <f t="shared" si="3263"/>
        <v>T$16</v>
      </c>
      <c r="U2065" s="199" t="str">
        <f t="shared" si="3263"/>
        <v>U$16</v>
      </c>
      <c r="V2065" s="199" t="str">
        <f t="shared" si="3263"/>
        <v>V$16</v>
      </c>
      <c r="W2065" s="199" t="str">
        <f t="shared" si="3263"/>
        <v>W$16</v>
      </c>
      <c r="X2065" s="199" t="str">
        <f t="shared" si="3263"/>
        <v>X$16</v>
      </c>
      <c r="Y2065" s="199" t="str">
        <f t="shared" si="3263"/>
        <v>Y$16</v>
      </c>
      <c r="Z2065" s="199" t="str">
        <f t="shared" si="3263"/>
        <v>Z$16</v>
      </c>
      <c r="AA2065" s="199" t="str">
        <f t="shared" si="3263"/>
        <v>AA$16</v>
      </c>
      <c r="AB2065" s="199" t="str">
        <f t="shared" si="3263"/>
        <v>AB$16</v>
      </c>
      <c r="AC2065" s="199" t="str">
        <f t="shared" si="3263"/>
        <v>AC$16</v>
      </c>
      <c r="AD2065" s="199" t="str">
        <f t="shared" si="3263"/>
        <v>AD$16</v>
      </c>
      <c r="AE2065" s="199" t="str">
        <f t="shared" si="3263"/>
        <v>AE$16</v>
      </c>
      <c r="AF2065" s="199" t="str">
        <f t="shared" si="3263"/>
        <v>AF$16</v>
      </c>
      <c r="AG2065" s="199" t="str">
        <f t="shared" si="3263"/>
        <v>AG$16</v>
      </c>
      <c r="AH2065" s="199" t="str">
        <f t="shared" si="3263"/>
        <v>AH$16</v>
      </c>
      <c r="AI2065" s="199" t="str">
        <f t="shared" si="3263"/>
        <v>AI$16</v>
      </c>
      <c r="AJ2065" s="199" t="str">
        <f t="shared" si="3263"/>
        <v>AJ$16</v>
      </c>
      <c r="AK2065" s="199" t="str">
        <f t="shared" si="3263"/>
        <v>AK$16</v>
      </c>
      <c r="AL2065" s="199" t="str">
        <f t="shared" si="3263"/>
        <v>AL$16</v>
      </c>
      <c r="AM2065" s="199" t="str">
        <f t="shared" si="3263"/>
        <v>AM$16</v>
      </c>
      <c r="AN2065" s="199" t="str">
        <f t="shared" si="3263"/>
        <v>AN$16</v>
      </c>
      <c r="AO2065" s="199" t="str">
        <f t="shared" si="3263"/>
        <v>AO$16</v>
      </c>
      <c r="AP2065" s="199" t="str">
        <f t="shared" si="3263"/>
        <v>AP$16</v>
      </c>
      <c r="AQ2065" s="199" t="str">
        <f t="shared" si="3263"/>
        <v>AQ$16</v>
      </c>
      <c r="AR2065" s="199" t="str">
        <f t="shared" si="3263"/>
        <v>AR$16</v>
      </c>
      <c r="AS2065" s="199" t="str">
        <f t="shared" si="3263"/>
        <v>AS$16</v>
      </c>
      <c r="AT2065" s="199" t="str">
        <f t="shared" si="3263"/>
        <v>AT$16</v>
      </c>
      <c r="AU2065" s="199" t="str">
        <f t="shared" si="3263"/>
        <v>AU$16</v>
      </c>
      <c r="AV2065" s="199" t="str">
        <f t="shared" si="3263"/>
        <v>AV$16</v>
      </c>
      <c r="AW2065" s="199" t="str">
        <f t="shared" si="3263"/>
        <v>AW$16</v>
      </c>
      <c r="AX2065" s="199" t="str">
        <f t="shared" si="3263"/>
        <v>AX$16</v>
      </c>
      <c r="AY2065" s="199" t="str">
        <f t="shared" ref="AY2065:CD2065" si="3264">AY$20</f>
        <v>AY$16</v>
      </c>
      <c r="AZ2065" s="199" t="str">
        <f t="shared" si="3264"/>
        <v>AZ$16</v>
      </c>
      <c r="BA2065" s="199" t="str">
        <f t="shared" si="3264"/>
        <v>BA$16</v>
      </c>
      <c r="BB2065" s="199" t="str">
        <f t="shared" si="3264"/>
        <v>BB$16</v>
      </c>
      <c r="BC2065" s="199" t="str">
        <f t="shared" si="3264"/>
        <v>BC$16</v>
      </c>
      <c r="BD2065" s="199" t="str">
        <f t="shared" si="3264"/>
        <v>BD$16</v>
      </c>
      <c r="BE2065" s="199" t="str">
        <f t="shared" si="3264"/>
        <v>BE$16</v>
      </c>
      <c r="BF2065" s="199" t="str">
        <f t="shared" si="3264"/>
        <v>BF$16</v>
      </c>
      <c r="BG2065" s="199" t="str">
        <f t="shared" si="3264"/>
        <v>BG$16</v>
      </c>
      <c r="BH2065" s="199" t="str">
        <f t="shared" si="3264"/>
        <v>BH$16</v>
      </c>
      <c r="BI2065" s="199" t="str">
        <f t="shared" si="3264"/>
        <v>BI$16</v>
      </c>
      <c r="BJ2065" s="199" t="str">
        <f t="shared" si="3264"/>
        <v>BJ$16</v>
      </c>
      <c r="BK2065" s="199" t="str">
        <f t="shared" si="3264"/>
        <v>BK$16</v>
      </c>
      <c r="BL2065" s="199" t="str">
        <f t="shared" si="3264"/>
        <v>BL$16</v>
      </c>
      <c r="BM2065" s="199" t="str">
        <f t="shared" si="3264"/>
        <v>BM$16</v>
      </c>
      <c r="BN2065" s="199" t="str">
        <f t="shared" si="3264"/>
        <v>BN$16</v>
      </c>
      <c r="BO2065" s="199" t="str">
        <f t="shared" si="3264"/>
        <v>BO$16</v>
      </c>
      <c r="BP2065" s="199" t="str">
        <f t="shared" si="3264"/>
        <v>BP$16</v>
      </c>
      <c r="BQ2065" s="199" t="str">
        <f t="shared" si="3264"/>
        <v>BQ$16</v>
      </c>
      <c r="BR2065" s="199" t="str">
        <f t="shared" si="3264"/>
        <v>BR$16</v>
      </c>
      <c r="BS2065" s="199" t="str">
        <f t="shared" si="3264"/>
        <v>BS$16</v>
      </c>
      <c r="BT2065" s="199" t="str">
        <f t="shared" si="3264"/>
        <v>BT$16</v>
      </c>
      <c r="BU2065" s="199" t="str">
        <f t="shared" si="3264"/>
        <v>BU$16</v>
      </c>
      <c r="BV2065" s="199" t="str">
        <f t="shared" si="3264"/>
        <v>BV$16</v>
      </c>
      <c r="BW2065" s="199" t="str">
        <f t="shared" si="3264"/>
        <v>BW$16</v>
      </c>
      <c r="BX2065" s="199" t="str">
        <f t="shared" si="3264"/>
        <v>BX$16</v>
      </c>
      <c r="BY2065" s="199" t="str">
        <f t="shared" si="3264"/>
        <v>BY$16</v>
      </c>
      <c r="BZ2065" s="199" t="str">
        <f t="shared" si="3264"/>
        <v>BZ$16</v>
      </c>
      <c r="CA2065" s="199" t="str">
        <f t="shared" si="3264"/>
        <v>CA$16</v>
      </c>
      <c r="CB2065" s="199" t="str">
        <f t="shared" si="3264"/>
        <v>CB$16</v>
      </c>
      <c r="CC2065" s="199" t="str">
        <f t="shared" si="3264"/>
        <v>CC$16</v>
      </c>
      <c r="CD2065" s="199" t="str">
        <f t="shared" si="3264"/>
        <v>CD$16</v>
      </c>
      <c r="CE2065" s="199" t="str">
        <f t="shared" ref="CE2065:CL2065" si="3265">CE$20</f>
        <v>CE$16</v>
      </c>
      <c r="CF2065" s="199" t="str">
        <f t="shared" si="3265"/>
        <v>CF$16</v>
      </c>
      <c r="CG2065" s="199" t="str">
        <f t="shared" si="3265"/>
        <v>CG$16</v>
      </c>
      <c r="CH2065" s="199" t="str">
        <f t="shared" si="3265"/>
        <v>CH$16</v>
      </c>
      <c r="CI2065" s="199" t="str">
        <f t="shared" si="3265"/>
        <v>CI$16</v>
      </c>
      <c r="CJ2065" s="199" t="str">
        <f t="shared" si="3265"/>
        <v>CJ$16</v>
      </c>
      <c r="CK2065" s="199" t="str">
        <f t="shared" si="3265"/>
        <v>CK$16</v>
      </c>
      <c r="CL2065" s="199" t="str">
        <f t="shared" si="3265"/>
        <v>CL$16</v>
      </c>
      <c r="CN2065" s="176"/>
      <c r="CO2065" s="199" t="str">
        <f t="shared" ref="CO2065:DL2065" si="3266">CO$20</f>
        <v>CO$16</v>
      </c>
      <c r="CP2065" s="199" t="str">
        <f t="shared" si="3266"/>
        <v>CP$16</v>
      </c>
      <c r="CQ2065" s="199" t="str">
        <f t="shared" si="3266"/>
        <v>CQ$16</v>
      </c>
      <c r="CR2065" s="199" t="str">
        <f t="shared" si="3266"/>
        <v>CR$16</v>
      </c>
      <c r="CS2065" s="199" t="str">
        <f t="shared" si="3266"/>
        <v>CS$16</v>
      </c>
      <c r="CT2065" s="199" t="str">
        <f t="shared" si="3266"/>
        <v>CT$16</v>
      </c>
      <c r="CU2065" s="199" t="str">
        <f t="shared" si="3266"/>
        <v>CU$16</v>
      </c>
      <c r="CV2065" s="199" t="str">
        <f t="shared" si="3266"/>
        <v>CV$16</v>
      </c>
      <c r="CW2065" s="199" t="str">
        <f t="shared" si="3266"/>
        <v>CW$16</v>
      </c>
      <c r="CX2065" s="199" t="str">
        <f t="shared" si="3266"/>
        <v>CX$16</v>
      </c>
      <c r="CY2065" s="199" t="str">
        <f t="shared" si="3266"/>
        <v>CY$16</v>
      </c>
      <c r="CZ2065" s="199" t="str">
        <f t="shared" si="3266"/>
        <v>CZ$16</v>
      </c>
      <c r="DA2065" s="199" t="str">
        <f t="shared" si="3266"/>
        <v>DA$16</v>
      </c>
      <c r="DB2065" s="199" t="str">
        <f t="shared" si="3266"/>
        <v>DB$16</v>
      </c>
      <c r="DC2065" s="199" t="str">
        <f t="shared" si="3266"/>
        <v>DC$16</v>
      </c>
      <c r="DD2065" s="199" t="str">
        <f t="shared" si="3266"/>
        <v>DD$16</v>
      </c>
      <c r="DE2065" s="199" t="str">
        <f t="shared" si="3266"/>
        <v>DE$16</v>
      </c>
      <c r="DF2065" s="199" t="str">
        <f t="shared" si="3266"/>
        <v>DF$16</v>
      </c>
      <c r="DG2065" s="199" t="str">
        <f t="shared" si="3266"/>
        <v>DG$16</v>
      </c>
      <c r="DH2065" s="199" t="str">
        <f t="shared" si="3266"/>
        <v>DH$16</v>
      </c>
      <c r="DI2065" s="199" t="str">
        <f t="shared" si="3266"/>
        <v>DI$16</v>
      </c>
      <c r="DJ2065" s="199" t="str">
        <f t="shared" si="3266"/>
        <v>DJ$16</v>
      </c>
      <c r="DK2065" s="199" t="str">
        <f t="shared" si="3266"/>
        <v>DK$16</v>
      </c>
      <c r="DL2065" s="199" t="str">
        <f t="shared" si="3266"/>
        <v>DL$16</v>
      </c>
    </row>
    <row r="2066" spans="1:116" x14ac:dyDescent="0.35">
      <c r="A2066" s="174"/>
      <c r="E2066" s="8"/>
      <c r="G2066" s="175" t="s">
        <v>492</v>
      </c>
      <c r="H2066" s="200"/>
      <c r="I2066" s="201"/>
      <c r="J2066" s="201"/>
      <c r="K2066" s="202"/>
      <c r="L2066" s="202"/>
      <c r="M2066" s="202"/>
      <c r="N2066" s="202"/>
      <c r="O2066" s="202"/>
      <c r="P2066" s="202"/>
      <c r="R2066" s="202"/>
      <c r="S2066" s="199" t="str">
        <f t="shared" ref="S2066:AX2066" si="3267">S$21</f>
        <v>S$17</v>
      </c>
      <c r="T2066" s="199" t="str">
        <f t="shared" si="3267"/>
        <v>T$17</v>
      </c>
      <c r="U2066" s="199" t="str">
        <f t="shared" si="3267"/>
        <v>U$17</v>
      </c>
      <c r="V2066" s="199" t="str">
        <f t="shared" si="3267"/>
        <v>V$17</v>
      </c>
      <c r="W2066" s="199" t="str">
        <f t="shared" si="3267"/>
        <v>W$17</v>
      </c>
      <c r="X2066" s="199" t="str">
        <f t="shared" si="3267"/>
        <v>X$17</v>
      </c>
      <c r="Y2066" s="199" t="str">
        <f t="shared" si="3267"/>
        <v>Y$17</v>
      </c>
      <c r="Z2066" s="199" t="str">
        <f t="shared" si="3267"/>
        <v>Z$17</v>
      </c>
      <c r="AA2066" s="199" t="str">
        <f t="shared" si="3267"/>
        <v>AA$17</v>
      </c>
      <c r="AB2066" s="199" t="str">
        <f t="shared" si="3267"/>
        <v>AB$17</v>
      </c>
      <c r="AC2066" s="199" t="str">
        <f t="shared" si="3267"/>
        <v>AC$17</v>
      </c>
      <c r="AD2066" s="199" t="str">
        <f t="shared" si="3267"/>
        <v>AD$17</v>
      </c>
      <c r="AE2066" s="199" t="str">
        <f t="shared" si="3267"/>
        <v>AE$17</v>
      </c>
      <c r="AF2066" s="199" t="str">
        <f t="shared" si="3267"/>
        <v>AF$17</v>
      </c>
      <c r="AG2066" s="199" t="str">
        <f t="shared" si="3267"/>
        <v>AG$17</v>
      </c>
      <c r="AH2066" s="199" t="str">
        <f t="shared" si="3267"/>
        <v>AH$17</v>
      </c>
      <c r="AI2066" s="199" t="str">
        <f t="shared" si="3267"/>
        <v>AI$17</v>
      </c>
      <c r="AJ2066" s="199" t="str">
        <f t="shared" si="3267"/>
        <v>AJ$17</v>
      </c>
      <c r="AK2066" s="199" t="str">
        <f t="shared" si="3267"/>
        <v>AK$17</v>
      </c>
      <c r="AL2066" s="199" t="str">
        <f t="shared" si="3267"/>
        <v>AL$17</v>
      </c>
      <c r="AM2066" s="199" t="str">
        <f t="shared" si="3267"/>
        <v>AM$17</v>
      </c>
      <c r="AN2066" s="199" t="str">
        <f t="shared" si="3267"/>
        <v>AN$17</v>
      </c>
      <c r="AO2066" s="199" t="str">
        <f t="shared" si="3267"/>
        <v>AO$17</v>
      </c>
      <c r="AP2066" s="199" t="str">
        <f t="shared" si="3267"/>
        <v>AP$17</v>
      </c>
      <c r="AQ2066" s="199" t="str">
        <f t="shared" si="3267"/>
        <v>AQ$17</v>
      </c>
      <c r="AR2066" s="199" t="str">
        <f t="shared" si="3267"/>
        <v>AR$17</v>
      </c>
      <c r="AS2066" s="199" t="str">
        <f t="shared" si="3267"/>
        <v>AS$17</v>
      </c>
      <c r="AT2066" s="199" t="str">
        <f t="shared" si="3267"/>
        <v>AT$17</v>
      </c>
      <c r="AU2066" s="199" t="str">
        <f t="shared" si="3267"/>
        <v>AU$17</v>
      </c>
      <c r="AV2066" s="199" t="str">
        <f t="shared" si="3267"/>
        <v>AV$17</v>
      </c>
      <c r="AW2066" s="199" t="str">
        <f t="shared" si="3267"/>
        <v>AW$17</v>
      </c>
      <c r="AX2066" s="199" t="str">
        <f t="shared" si="3267"/>
        <v>AX$17</v>
      </c>
      <c r="AY2066" s="199" t="str">
        <f t="shared" ref="AY2066:CD2066" si="3268">AY$21</f>
        <v>AY$17</v>
      </c>
      <c r="AZ2066" s="199" t="str">
        <f t="shared" si="3268"/>
        <v>AZ$17</v>
      </c>
      <c r="BA2066" s="199" t="str">
        <f t="shared" si="3268"/>
        <v>BA$17</v>
      </c>
      <c r="BB2066" s="199" t="str">
        <f t="shared" si="3268"/>
        <v>BB$17</v>
      </c>
      <c r="BC2066" s="199" t="str">
        <f t="shared" si="3268"/>
        <v>BC$17</v>
      </c>
      <c r="BD2066" s="199" t="str">
        <f t="shared" si="3268"/>
        <v>BD$17</v>
      </c>
      <c r="BE2066" s="199" t="str">
        <f t="shared" si="3268"/>
        <v>BE$17</v>
      </c>
      <c r="BF2066" s="199" t="str">
        <f t="shared" si="3268"/>
        <v>BF$17</v>
      </c>
      <c r="BG2066" s="199" t="str">
        <f t="shared" si="3268"/>
        <v>BG$17</v>
      </c>
      <c r="BH2066" s="199" t="str">
        <f t="shared" si="3268"/>
        <v>BH$17</v>
      </c>
      <c r="BI2066" s="199" t="str">
        <f t="shared" si="3268"/>
        <v>BI$17</v>
      </c>
      <c r="BJ2066" s="199" t="str">
        <f t="shared" si="3268"/>
        <v>BJ$17</v>
      </c>
      <c r="BK2066" s="199" t="str">
        <f t="shared" si="3268"/>
        <v>BK$17</v>
      </c>
      <c r="BL2066" s="199" t="str">
        <f t="shared" si="3268"/>
        <v>BL$17</v>
      </c>
      <c r="BM2066" s="199" t="str">
        <f t="shared" si="3268"/>
        <v>BM$17</v>
      </c>
      <c r="BN2066" s="199" t="str">
        <f t="shared" si="3268"/>
        <v>BN$17</v>
      </c>
      <c r="BO2066" s="199" t="str">
        <f t="shared" si="3268"/>
        <v>BO$17</v>
      </c>
      <c r="BP2066" s="199" t="str">
        <f t="shared" si="3268"/>
        <v>BP$17</v>
      </c>
      <c r="BQ2066" s="199" t="str">
        <f t="shared" si="3268"/>
        <v>BQ$17</v>
      </c>
      <c r="BR2066" s="199" t="str">
        <f t="shared" si="3268"/>
        <v>BR$17</v>
      </c>
      <c r="BS2066" s="199" t="str">
        <f t="shared" si="3268"/>
        <v>BS$17</v>
      </c>
      <c r="BT2066" s="199" t="str">
        <f t="shared" si="3268"/>
        <v>BT$17</v>
      </c>
      <c r="BU2066" s="199" t="str">
        <f t="shared" si="3268"/>
        <v>BU$17</v>
      </c>
      <c r="BV2066" s="199" t="str">
        <f t="shared" si="3268"/>
        <v>BV$17</v>
      </c>
      <c r="BW2066" s="199" t="str">
        <f t="shared" si="3268"/>
        <v>BW$17</v>
      </c>
      <c r="BX2066" s="199" t="str">
        <f t="shared" si="3268"/>
        <v>BX$17</v>
      </c>
      <c r="BY2066" s="199" t="str">
        <f t="shared" si="3268"/>
        <v>BY$17</v>
      </c>
      <c r="BZ2066" s="199" t="str">
        <f t="shared" si="3268"/>
        <v>BZ$17</v>
      </c>
      <c r="CA2066" s="199" t="str">
        <f t="shared" si="3268"/>
        <v>CA$17</v>
      </c>
      <c r="CB2066" s="199" t="str">
        <f t="shared" si="3268"/>
        <v>CB$17</v>
      </c>
      <c r="CC2066" s="199" t="str">
        <f t="shared" si="3268"/>
        <v>CC$17</v>
      </c>
      <c r="CD2066" s="199" t="str">
        <f t="shared" si="3268"/>
        <v>CD$17</v>
      </c>
      <c r="CE2066" s="199" t="str">
        <f t="shared" ref="CE2066:CL2066" si="3269">CE$21</f>
        <v>CE$17</v>
      </c>
      <c r="CF2066" s="199" t="str">
        <f t="shared" si="3269"/>
        <v>CF$17</v>
      </c>
      <c r="CG2066" s="199" t="str">
        <f t="shared" si="3269"/>
        <v>CG$17</v>
      </c>
      <c r="CH2066" s="199" t="str">
        <f t="shared" si="3269"/>
        <v>CH$17</v>
      </c>
      <c r="CI2066" s="199" t="str">
        <f t="shared" si="3269"/>
        <v>CI$17</v>
      </c>
      <c r="CJ2066" s="199" t="str">
        <f t="shared" si="3269"/>
        <v>CJ$17</v>
      </c>
      <c r="CK2066" s="199" t="str">
        <f t="shared" si="3269"/>
        <v>CK$17</v>
      </c>
      <c r="CL2066" s="199" t="str">
        <f t="shared" si="3269"/>
        <v>CL$17</v>
      </c>
      <c r="CN2066" s="201"/>
      <c r="CO2066" s="199" t="str">
        <f t="shared" ref="CO2066:DL2066" si="3270">CO$21</f>
        <v>CO$17</v>
      </c>
      <c r="CP2066" s="199" t="str">
        <f t="shared" si="3270"/>
        <v>CP$17</v>
      </c>
      <c r="CQ2066" s="199" t="str">
        <f t="shared" si="3270"/>
        <v>CQ$17</v>
      </c>
      <c r="CR2066" s="199" t="str">
        <f t="shared" si="3270"/>
        <v>CR$17</v>
      </c>
      <c r="CS2066" s="199" t="str">
        <f t="shared" si="3270"/>
        <v>CS$17</v>
      </c>
      <c r="CT2066" s="199" t="str">
        <f t="shared" si="3270"/>
        <v>CT$17</v>
      </c>
      <c r="CU2066" s="199" t="str">
        <f t="shared" si="3270"/>
        <v>CU$17</v>
      </c>
      <c r="CV2066" s="199" t="str">
        <f t="shared" si="3270"/>
        <v>CV$17</v>
      </c>
      <c r="CW2066" s="199" t="str">
        <f t="shared" si="3270"/>
        <v>CW$17</v>
      </c>
      <c r="CX2066" s="199" t="str">
        <f t="shared" si="3270"/>
        <v>CX$17</v>
      </c>
      <c r="CY2066" s="199" t="str">
        <f t="shared" si="3270"/>
        <v>CY$17</v>
      </c>
      <c r="CZ2066" s="199" t="str">
        <f t="shared" si="3270"/>
        <v>CZ$17</v>
      </c>
      <c r="DA2066" s="199" t="str">
        <f t="shared" si="3270"/>
        <v>DA$17</v>
      </c>
      <c r="DB2066" s="199" t="str">
        <f t="shared" si="3270"/>
        <v>DB$17</v>
      </c>
      <c r="DC2066" s="199" t="str">
        <f t="shared" si="3270"/>
        <v>DC$17</v>
      </c>
      <c r="DD2066" s="199" t="str">
        <f t="shared" si="3270"/>
        <v>DD$17</v>
      </c>
      <c r="DE2066" s="199" t="str">
        <f t="shared" si="3270"/>
        <v>DE$17</v>
      </c>
      <c r="DF2066" s="199" t="str">
        <f t="shared" si="3270"/>
        <v>DF$17</v>
      </c>
      <c r="DG2066" s="199" t="str">
        <f t="shared" si="3270"/>
        <v>DG$17</v>
      </c>
      <c r="DH2066" s="199" t="str">
        <f t="shared" si="3270"/>
        <v>DH$17</v>
      </c>
      <c r="DI2066" s="199" t="str">
        <f t="shared" si="3270"/>
        <v>DI$17</v>
      </c>
      <c r="DJ2066" s="199" t="str">
        <f t="shared" si="3270"/>
        <v>DJ$17</v>
      </c>
      <c r="DK2066" s="199" t="str">
        <f t="shared" si="3270"/>
        <v>DK$17</v>
      </c>
      <c r="DL2066" s="199" t="str">
        <f t="shared" si="3270"/>
        <v>DL$17</v>
      </c>
    </row>
    <row r="2067" spans="1:116" x14ac:dyDescent="0.35">
      <c r="A2067" s="174"/>
      <c r="E2067" s="8"/>
      <c r="G2067" s="175" t="s">
        <v>461</v>
      </c>
      <c r="H2067" s="200"/>
      <c r="I2067" s="201"/>
      <c r="J2067" s="201"/>
      <c r="K2067" s="202"/>
      <c r="L2067" s="202"/>
      <c r="M2067" s="202"/>
      <c r="N2067" s="202"/>
      <c r="O2067" s="202"/>
      <c r="P2067" s="202"/>
      <c r="R2067" s="202"/>
      <c r="S2067" s="190"/>
      <c r="T2067" s="190"/>
      <c r="U2067" s="190"/>
      <c r="V2067" s="190"/>
      <c r="W2067" s="190"/>
      <c r="X2067" s="190"/>
      <c r="Y2067" s="190"/>
      <c r="Z2067" s="190"/>
      <c r="AA2067" s="190"/>
      <c r="AB2067" s="190"/>
      <c r="AC2067" s="190"/>
      <c r="AD2067" s="190"/>
      <c r="AE2067" s="190"/>
      <c r="AF2067" s="190"/>
      <c r="AG2067" s="190"/>
      <c r="AH2067" s="190"/>
      <c r="AI2067" s="190"/>
      <c r="AJ2067" s="190"/>
      <c r="AK2067" s="190"/>
      <c r="AL2067" s="190"/>
      <c r="AM2067" s="190"/>
      <c r="AN2067" s="190"/>
      <c r="AO2067" s="190"/>
      <c r="AP2067" s="190"/>
      <c r="AQ2067" s="190"/>
      <c r="AR2067" s="190"/>
      <c r="AS2067" s="190"/>
      <c r="AT2067" s="190"/>
      <c r="AU2067" s="190"/>
      <c r="AV2067" s="190"/>
      <c r="AW2067" s="190"/>
      <c r="AX2067" s="190"/>
      <c r="AY2067" s="190"/>
      <c r="AZ2067" s="190"/>
      <c r="BA2067" s="190"/>
      <c r="BB2067" s="190"/>
      <c r="BC2067" s="190"/>
      <c r="BD2067" s="190"/>
      <c r="BE2067" s="190"/>
      <c r="BF2067" s="190"/>
      <c r="BG2067" s="190"/>
      <c r="BH2067" s="190"/>
      <c r="BI2067" s="190"/>
      <c r="BJ2067" s="190"/>
      <c r="BK2067" s="190"/>
      <c r="BL2067" s="190"/>
      <c r="BM2067" s="190"/>
      <c r="BN2067" s="190"/>
      <c r="BO2067" s="190"/>
      <c r="BP2067" s="190"/>
      <c r="BQ2067" s="190"/>
      <c r="BR2067" s="190"/>
      <c r="BS2067" s="190"/>
      <c r="BT2067" s="190"/>
      <c r="BU2067" s="190"/>
      <c r="BV2067" s="190"/>
      <c r="BW2067" s="190"/>
      <c r="BX2067" s="190"/>
      <c r="BY2067" s="190"/>
      <c r="BZ2067" s="190"/>
      <c r="CA2067" s="190"/>
      <c r="CB2067" s="190"/>
      <c r="CC2067" s="190"/>
      <c r="CD2067" s="190"/>
      <c r="CE2067" s="190"/>
      <c r="CF2067" s="190"/>
      <c r="CG2067" s="190"/>
      <c r="CH2067" s="190"/>
      <c r="CI2067" s="190"/>
      <c r="CJ2067" s="190"/>
      <c r="CK2067" s="190"/>
      <c r="CL2067" s="190"/>
      <c r="CN2067" s="201"/>
      <c r="CO2067" s="190"/>
      <c r="CP2067" s="190"/>
      <c r="CQ2067" s="190"/>
      <c r="CR2067" s="190"/>
      <c r="CS2067" s="190"/>
      <c r="CT2067" s="190"/>
      <c r="CU2067" s="190"/>
      <c r="CV2067" s="190"/>
      <c r="CW2067" s="190"/>
      <c r="CX2067" s="190"/>
      <c r="CY2067" s="190"/>
      <c r="CZ2067" s="190"/>
      <c r="DA2067" s="190"/>
      <c r="DB2067" s="190"/>
      <c r="DC2067" s="190"/>
      <c r="DD2067" s="190"/>
      <c r="DE2067" s="190"/>
      <c r="DF2067" s="190"/>
      <c r="DG2067" s="190"/>
      <c r="DH2067" s="190"/>
      <c r="DI2067" s="190"/>
      <c r="DJ2067" s="190"/>
      <c r="DK2067" s="190"/>
      <c r="DL2067" s="190"/>
    </row>
    <row r="2068" spans="1:116" x14ac:dyDescent="0.35">
      <c r="A2068" s="174"/>
      <c r="E2068" s="8"/>
      <c r="G2068" s="175" t="s">
        <v>462</v>
      </c>
      <c r="H2068" s="200"/>
      <c r="I2068" s="201"/>
      <c r="J2068" s="201"/>
      <c r="K2068" s="202"/>
      <c r="L2068" s="202"/>
      <c r="M2068" s="202"/>
      <c r="N2068" s="202"/>
      <c r="O2068" s="202"/>
      <c r="P2068" s="202"/>
      <c r="R2068" s="202"/>
      <c r="S2068" s="190"/>
      <c r="T2068" s="190"/>
      <c r="U2068" s="190"/>
      <c r="V2068" s="190"/>
      <c r="W2068" s="190"/>
      <c r="X2068" s="190"/>
      <c r="Y2068" s="190"/>
      <c r="Z2068" s="190"/>
      <c r="AA2068" s="190"/>
      <c r="AB2068" s="190"/>
      <c r="AC2068" s="190"/>
      <c r="AD2068" s="190"/>
      <c r="AE2068" s="190"/>
      <c r="AF2068" s="190"/>
      <c r="AG2068" s="190"/>
      <c r="AH2068" s="190"/>
      <c r="AI2068" s="190"/>
      <c r="AJ2068" s="190"/>
      <c r="AK2068" s="190"/>
      <c r="AL2068" s="190"/>
      <c r="AM2068" s="190"/>
      <c r="AN2068" s="190"/>
      <c r="AO2068" s="190"/>
      <c r="AP2068" s="190"/>
      <c r="AQ2068" s="190"/>
      <c r="AR2068" s="190"/>
      <c r="AS2068" s="190"/>
      <c r="AT2068" s="190"/>
      <c r="AU2068" s="190"/>
      <c r="AV2068" s="190"/>
      <c r="AW2068" s="190"/>
      <c r="AX2068" s="190"/>
      <c r="AY2068" s="190"/>
      <c r="AZ2068" s="190"/>
      <c r="BA2068" s="190"/>
      <c r="BB2068" s="190"/>
      <c r="BC2068" s="190"/>
      <c r="BD2068" s="190"/>
      <c r="BE2068" s="190"/>
      <c r="BF2068" s="190"/>
      <c r="BG2068" s="190"/>
      <c r="BH2068" s="190"/>
      <c r="BI2068" s="190"/>
      <c r="BJ2068" s="190"/>
      <c r="BK2068" s="190"/>
      <c r="BL2068" s="190"/>
      <c r="BM2068" s="190"/>
      <c r="BN2068" s="190"/>
      <c r="BO2068" s="190"/>
      <c r="BP2068" s="190"/>
      <c r="BQ2068" s="190"/>
      <c r="BR2068" s="190"/>
      <c r="BS2068" s="190"/>
      <c r="BT2068" s="190"/>
      <c r="BU2068" s="190"/>
      <c r="BV2068" s="190"/>
      <c r="BW2068" s="190"/>
      <c r="BX2068" s="190"/>
      <c r="BY2068" s="190"/>
      <c r="BZ2068" s="190"/>
      <c r="CA2068" s="190"/>
      <c r="CB2068" s="190"/>
      <c r="CC2068" s="190"/>
      <c r="CD2068" s="190"/>
      <c r="CE2068" s="190"/>
      <c r="CF2068" s="190"/>
      <c r="CG2068" s="190"/>
      <c r="CH2068" s="190"/>
      <c r="CI2068" s="190"/>
      <c r="CJ2068" s="190"/>
      <c r="CK2068" s="190"/>
      <c r="CL2068" s="190"/>
      <c r="CN2068" s="201"/>
      <c r="CO2068" s="190"/>
      <c r="CP2068" s="190"/>
      <c r="CQ2068" s="190"/>
      <c r="CR2068" s="190"/>
      <c r="CS2068" s="190"/>
      <c r="CT2068" s="190"/>
      <c r="CU2068" s="190"/>
      <c r="CV2068" s="190"/>
      <c r="CW2068" s="190"/>
      <c r="CX2068" s="190"/>
      <c r="CY2068" s="190"/>
      <c r="CZ2068" s="190"/>
      <c r="DA2068" s="190"/>
      <c r="DB2068" s="190"/>
      <c r="DC2068" s="190"/>
      <c r="DD2068" s="190"/>
      <c r="DE2068" s="190"/>
      <c r="DF2068" s="190"/>
      <c r="DG2068" s="190"/>
      <c r="DH2068" s="190"/>
      <c r="DI2068" s="190"/>
      <c r="DJ2068" s="190"/>
      <c r="DK2068" s="190"/>
      <c r="DL2068" s="190"/>
    </row>
    <row r="2069" spans="1:116" x14ac:dyDescent="0.35">
      <c r="A2069" s="174"/>
      <c r="E2069" s="8"/>
      <c r="G2069" s="175" t="s">
        <v>491</v>
      </c>
      <c r="H2069" s="200"/>
      <c r="I2069" s="201"/>
      <c r="J2069" s="201"/>
      <c r="K2069" s="202"/>
      <c r="L2069" s="202"/>
      <c r="M2069" s="202"/>
      <c r="N2069" s="202"/>
      <c r="O2069" s="202"/>
      <c r="P2069" s="202"/>
      <c r="R2069" s="202"/>
      <c r="S2069" s="190" t="str">
        <f t="shared" ref="S2069:AX2069" si="3271">S$22</f>
        <v>S$18</v>
      </c>
      <c r="T2069" s="190" t="str">
        <f t="shared" si="3271"/>
        <v>T$18</v>
      </c>
      <c r="U2069" s="190" t="str">
        <f t="shared" si="3271"/>
        <v>U$18</v>
      </c>
      <c r="V2069" s="190" t="str">
        <f t="shared" si="3271"/>
        <v>V$18</v>
      </c>
      <c r="W2069" s="190" t="str">
        <f t="shared" si="3271"/>
        <v>W$18</v>
      </c>
      <c r="X2069" s="190" t="str">
        <f t="shared" si="3271"/>
        <v>X$18</v>
      </c>
      <c r="Y2069" s="190" t="str">
        <f t="shared" si="3271"/>
        <v>Y$18</v>
      </c>
      <c r="Z2069" s="190" t="str">
        <f t="shared" si="3271"/>
        <v>Z$18</v>
      </c>
      <c r="AA2069" s="190" t="str">
        <f t="shared" si="3271"/>
        <v>AA$18</v>
      </c>
      <c r="AB2069" s="190" t="str">
        <f t="shared" si="3271"/>
        <v>AB$18</v>
      </c>
      <c r="AC2069" s="190" t="str">
        <f t="shared" si="3271"/>
        <v>AC$18</v>
      </c>
      <c r="AD2069" s="190" t="str">
        <f t="shared" si="3271"/>
        <v>AD$18</v>
      </c>
      <c r="AE2069" s="190" t="str">
        <f t="shared" si="3271"/>
        <v>AE$18</v>
      </c>
      <c r="AF2069" s="190" t="str">
        <f t="shared" si="3271"/>
        <v>AF$18</v>
      </c>
      <c r="AG2069" s="190" t="str">
        <f t="shared" si="3271"/>
        <v>AG$18</v>
      </c>
      <c r="AH2069" s="190" t="str">
        <f t="shared" si="3271"/>
        <v>AH$18</v>
      </c>
      <c r="AI2069" s="190" t="str">
        <f t="shared" si="3271"/>
        <v>AI$18</v>
      </c>
      <c r="AJ2069" s="190" t="str">
        <f t="shared" si="3271"/>
        <v>AJ$18</v>
      </c>
      <c r="AK2069" s="190" t="str">
        <f t="shared" si="3271"/>
        <v>AK$18</v>
      </c>
      <c r="AL2069" s="190" t="str">
        <f t="shared" si="3271"/>
        <v>AL$18</v>
      </c>
      <c r="AM2069" s="190" t="str">
        <f t="shared" si="3271"/>
        <v>AM$18</v>
      </c>
      <c r="AN2069" s="190" t="str">
        <f t="shared" si="3271"/>
        <v>AN$18</v>
      </c>
      <c r="AO2069" s="190" t="str">
        <f t="shared" si="3271"/>
        <v>AO$18</v>
      </c>
      <c r="AP2069" s="190" t="str">
        <f t="shared" si="3271"/>
        <v>AP$18</v>
      </c>
      <c r="AQ2069" s="190" t="str">
        <f t="shared" si="3271"/>
        <v>AQ$18</v>
      </c>
      <c r="AR2069" s="190" t="str">
        <f t="shared" si="3271"/>
        <v>AR$18</v>
      </c>
      <c r="AS2069" s="190" t="str">
        <f t="shared" si="3271"/>
        <v>AS$18</v>
      </c>
      <c r="AT2069" s="190" t="str">
        <f t="shared" si="3271"/>
        <v>AT$18</v>
      </c>
      <c r="AU2069" s="190" t="str">
        <f t="shared" si="3271"/>
        <v>AU$18</v>
      </c>
      <c r="AV2069" s="190" t="str">
        <f t="shared" si="3271"/>
        <v>AV$18</v>
      </c>
      <c r="AW2069" s="190" t="str">
        <f t="shared" si="3271"/>
        <v>AW$18</v>
      </c>
      <c r="AX2069" s="190" t="str">
        <f t="shared" si="3271"/>
        <v>AX$18</v>
      </c>
      <c r="AY2069" s="190" t="str">
        <f t="shared" ref="AY2069:CD2069" si="3272">AY$22</f>
        <v>AY$18</v>
      </c>
      <c r="AZ2069" s="190" t="str">
        <f t="shared" si="3272"/>
        <v>AZ$18</v>
      </c>
      <c r="BA2069" s="190" t="str">
        <f t="shared" si="3272"/>
        <v>BA$18</v>
      </c>
      <c r="BB2069" s="190" t="str">
        <f t="shared" si="3272"/>
        <v>BB$18</v>
      </c>
      <c r="BC2069" s="190" t="str">
        <f t="shared" si="3272"/>
        <v>BC$18</v>
      </c>
      <c r="BD2069" s="190" t="str">
        <f t="shared" si="3272"/>
        <v>BD$18</v>
      </c>
      <c r="BE2069" s="190" t="str">
        <f t="shared" si="3272"/>
        <v>BE$18</v>
      </c>
      <c r="BF2069" s="190" t="str">
        <f t="shared" si="3272"/>
        <v>BF$18</v>
      </c>
      <c r="BG2069" s="190" t="str">
        <f t="shared" si="3272"/>
        <v>BG$18</v>
      </c>
      <c r="BH2069" s="190" t="str">
        <f t="shared" si="3272"/>
        <v>BH$18</v>
      </c>
      <c r="BI2069" s="190" t="str">
        <f t="shared" si="3272"/>
        <v>BI$18</v>
      </c>
      <c r="BJ2069" s="190" t="str">
        <f t="shared" si="3272"/>
        <v>BJ$18</v>
      </c>
      <c r="BK2069" s="190" t="str">
        <f t="shared" si="3272"/>
        <v>BK$18</v>
      </c>
      <c r="BL2069" s="190" t="str">
        <f t="shared" si="3272"/>
        <v>BL$18</v>
      </c>
      <c r="BM2069" s="190" t="str">
        <f t="shared" si="3272"/>
        <v>BM$18</v>
      </c>
      <c r="BN2069" s="190" t="str">
        <f t="shared" si="3272"/>
        <v>BN$18</v>
      </c>
      <c r="BO2069" s="190" t="str">
        <f t="shared" si="3272"/>
        <v>BO$18</v>
      </c>
      <c r="BP2069" s="190" t="str">
        <f t="shared" si="3272"/>
        <v>BP$18</v>
      </c>
      <c r="BQ2069" s="190" t="str">
        <f t="shared" si="3272"/>
        <v>BQ$18</v>
      </c>
      <c r="BR2069" s="190" t="str">
        <f t="shared" si="3272"/>
        <v>BR$18</v>
      </c>
      <c r="BS2069" s="190" t="str">
        <f t="shared" si="3272"/>
        <v>BS$18</v>
      </c>
      <c r="BT2069" s="190" t="str">
        <f t="shared" si="3272"/>
        <v>BT$18</v>
      </c>
      <c r="BU2069" s="190" t="str">
        <f t="shared" si="3272"/>
        <v>BU$18</v>
      </c>
      <c r="BV2069" s="190" t="str">
        <f t="shared" si="3272"/>
        <v>BV$18</v>
      </c>
      <c r="BW2069" s="190" t="str">
        <f t="shared" si="3272"/>
        <v>BW$18</v>
      </c>
      <c r="BX2069" s="190" t="str">
        <f t="shared" si="3272"/>
        <v>BX$18</v>
      </c>
      <c r="BY2069" s="190" t="str">
        <f t="shared" si="3272"/>
        <v>BY$18</v>
      </c>
      <c r="BZ2069" s="190" t="str">
        <f t="shared" si="3272"/>
        <v>BZ$18</v>
      </c>
      <c r="CA2069" s="190" t="str">
        <f t="shared" si="3272"/>
        <v>CA$18</v>
      </c>
      <c r="CB2069" s="190" t="str">
        <f t="shared" si="3272"/>
        <v>CB$18</v>
      </c>
      <c r="CC2069" s="190" t="str">
        <f t="shared" si="3272"/>
        <v>CC$18</v>
      </c>
      <c r="CD2069" s="190" t="str">
        <f t="shared" si="3272"/>
        <v>CD$18</v>
      </c>
      <c r="CE2069" s="190" t="str">
        <f t="shared" ref="CE2069:CL2069" si="3273">CE$22</f>
        <v>CE$18</v>
      </c>
      <c r="CF2069" s="190" t="str">
        <f t="shared" si="3273"/>
        <v>CF$18</v>
      </c>
      <c r="CG2069" s="190" t="str">
        <f t="shared" si="3273"/>
        <v>CG$18</v>
      </c>
      <c r="CH2069" s="190" t="str">
        <f t="shared" si="3273"/>
        <v>CH$18</v>
      </c>
      <c r="CI2069" s="190" t="str">
        <f t="shared" si="3273"/>
        <v>CI$18</v>
      </c>
      <c r="CJ2069" s="190" t="str">
        <f t="shared" si="3273"/>
        <v>CJ$18</v>
      </c>
      <c r="CK2069" s="190" t="str">
        <f t="shared" si="3273"/>
        <v>CK$18</v>
      </c>
      <c r="CL2069" s="190" t="str">
        <f t="shared" si="3273"/>
        <v>CL$18</v>
      </c>
      <c r="CN2069" s="201"/>
      <c r="CO2069" s="190" t="str">
        <f t="shared" ref="CO2069:DL2069" si="3274">CO$22</f>
        <v>CO$18</v>
      </c>
      <c r="CP2069" s="190" t="str">
        <f t="shared" si="3274"/>
        <v>CP$18</v>
      </c>
      <c r="CQ2069" s="190" t="str">
        <f t="shared" si="3274"/>
        <v>CQ$18</v>
      </c>
      <c r="CR2069" s="190" t="str">
        <f t="shared" si="3274"/>
        <v>CR$18</v>
      </c>
      <c r="CS2069" s="190" t="str">
        <f t="shared" si="3274"/>
        <v>CS$18</v>
      </c>
      <c r="CT2069" s="190" t="str">
        <f t="shared" si="3274"/>
        <v>CT$18</v>
      </c>
      <c r="CU2069" s="190" t="str">
        <f t="shared" si="3274"/>
        <v>CU$18</v>
      </c>
      <c r="CV2069" s="190" t="str">
        <f t="shared" si="3274"/>
        <v>CV$18</v>
      </c>
      <c r="CW2069" s="190" t="str">
        <f t="shared" si="3274"/>
        <v>CW$18</v>
      </c>
      <c r="CX2069" s="190" t="str">
        <f t="shared" si="3274"/>
        <v>CX$18</v>
      </c>
      <c r="CY2069" s="190" t="str">
        <f t="shared" si="3274"/>
        <v>CY$18</v>
      </c>
      <c r="CZ2069" s="190" t="str">
        <f t="shared" si="3274"/>
        <v>CZ$18</v>
      </c>
      <c r="DA2069" s="190" t="str">
        <f t="shared" si="3274"/>
        <v>DA$18</v>
      </c>
      <c r="DB2069" s="190" t="str">
        <f t="shared" si="3274"/>
        <v>DB$18</v>
      </c>
      <c r="DC2069" s="190" t="str">
        <f t="shared" si="3274"/>
        <v>DC$18</v>
      </c>
      <c r="DD2069" s="190" t="str">
        <f t="shared" si="3274"/>
        <v>DD$18</v>
      </c>
      <c r="DE2069" s="190" t="str">
        <f t="shared" si="3274"/>
        <v>DE$18</v>
      </c>
      <c r="DF2069" s="190" t="str">
        <f t="shared" si="3274"/>
        <v>DF$18</v>
      </c>
      <c r="DG2069" s="190" t="str">
        <f t="shared" si="3274"/>
        <v>DG$18</v>
      </c>
      <c r="DH2069" s="190" t="str">
        <f t="shared" si="3274"/>
        <v>DH$18</v>
      </c>
      <c r="DI2069" s="190" t="str">
        <f t="shared" si="3274"/>
        <v>DI$18</v>
      </c>
      <c r="DJ2069" s="190" t="str">
        <f t="shared" si="3274"/>
        <v>DJ$18</v>
      </c>
      <c r="DK2069" s="190" t="str">
        <f t="shared" si="3274"/>
        <v>DK$18</v>
      </c>
      <c r="DL2069" s="190" t="str">
        <f t="shared" si="3274"/>
        <v>DL$18</v>
      </c>
    </row>
    <row r="2070" spans="1:116" x14ac:dyDescent="0.35">
      <c r="A2070" s="174"/>
      <c r="E2070" s="8"/>
      <c r="G2070" s="175" t="s">
        <v>505</v>
      </c>
      <c r="H2070" s="200"/>
      <c r="I2070" s="201"/>
      <c r="J2070" s="201"/>
      <c r="K2070" s="202"/>
      <c r="L2070" s="202"/>
      <c r="M2070" s="202"/>
      <c r="N2070" s="202"/>
      <c r="O2070" s="202"/>
      <c r="P2070" s="202"/>
      <c r="R2070" s="202"/>
      <c r="S2070" s="190" t="str">
        <f t="shared" ref="S2070:AX2070" si="3275">S$23</f>
        <v>S$19</v>
      </c>
      <c r="T2070" s="190" t="str">
        <f t="shared" si="3275"/>
        <v>T$19</v>
      </c>
      <c r="U2070" s="190" t="str">
        <f t="shared" si="3275"/>
        <v>U$19</v>
      </c>
      <c r="V2070" s="190" t="str">
        <f t="shared" si="3275"/>
        <v>V$19</v>
      </c>
      <c r="W2070" s="190" t="str">
        <f t="shared" si="3275"/>
        <v>W$19</v>
      </c>
      <c r="X2070" s="190" t="str">
        <f t="shared" si="3275"/>
        <v>X$19</v>
      </c>
      <c r="Y2070" s="190" t="str">
        <f t="shared" si="3275"/>
        <v>Y$19</v>
      </c>
      <c r="Z2070" s="190" t="str">
        <f t="shared" si="3275"/>
        <v>Z$19</v>
      </c>
      <c r="AA2070" s="190" t="str">
        <f t="shared" si="3275"/>
        <v>AA$19</v>
      </c>
      <c r="AB2070" s="190" t="str">
        <f t="shared" si="3275"/>
        <v>AB$19</v>
      </c>
      <c r="AC2070" s="190" t="str">
        <f t="shared" si="3275"/>
        <v>AC$19</v>
      </c>
      <c r="AD2070" s="190" t="str">
        <f t="shared" si="3275"/>
        <v>AD$19</v>
      </c>
      <c r="AE2070" s="190" t="str">
        <f t="shared" si="3275"/>
        <v>AE$19</v>
      </c>
      <c r="AF2070" s="190" t="str">
        <f t="shared" si="3275"/>
        <v>AF$19</v>
      </c>
      <c r="AG2070" s="190" t="str">
        <f t="shared" si="3275"/>
        <v>AG$19</v>
      </c>
      <c r="AH2070" s="190" t="str">
        <f t="shared" si="3275"/>
        <v>AH$19</v>
      </c>
      <c r="AI2070" s="190" t="str">
        <f t="shared" si="3275"/>
        <v>AI$19</v>
      </c>
      <c r="AJ2070" s="190" t="str">
        <f t="shared" si="3275"/>
        <v>AJ$19</v>
      </c>
      <c r="AK2070" s="190" t="str">
        <f t="shared" si="3275"/>
        <v>AK$19</v>
      </c>
      <c r="AL2070" s="190" t="str">
        <f t="shared" si="3275"/>
        <v>AL$19</v>
      </c>
      <c r="AM2070" s="190" t="str">
        <f t="shared" si="3275"/>
        <v>AM$19</v>
      </c>
      <c r="AN2070" s="190" t="str">
        <f t="shared" si="3275"/>
        <v>AN$19</v>
      </c>
      <c r="AO2070" s="190" t="str">
        <f t="shared" si="3275"/>
        <v>AO$19</v>
      </c>
      <c r="AP2070" s="190" t="str">
        <f t="shared" si="3275"/>
        <v>AP$19</v>
      </c>
      <c r="AQ2070" s="190" t="str">
        <f t="shared" si="3275"/>
        <v>AQ$19</v>
      </c>
      <c r="AR2070" s="190" t="str">
        <f t="shared" si="3275"/>
        <v>AR$19</v>
      </c>
      <c r="AS2070" s="190" t="str">
        <f t="shared" si="3275"/>
        <v>AS$19</v>
      </c>
      <c r="AT2070" s="190" t="str">
        <f t="shared" si="3275"/>
        <v>AT$19</v>
      </c>
      <c r="AU2070" s="190" t="str">
        <f t="shared" si="3275"/>
        <v>AU$19</v>
      </c>
      <c r="AV2070" s="190" t="str">
        <f t="shared" si="3275"/>
        <v>AV$19</v>
      </c>
      <c r="AW2070" s="190" t="str">
        <f t="shared" si="3275"/>
        <v>AW$19</v>
      </c>
      <c r="AX2070" s="190" t="str">
        <f t="shared" si="3275"/>
        <v>AX$19</v>
      </c>
      <c r="AY2070" s="190" t="str">
        <f t="shared" ref="AY2070:CD2070" si="3276">AY$23</f>
        <v>AY$19</v>
      </c>
      <c r="AZ2070" s="190" t="str">
        <f t="shared" si="3276"/>
        <v>AZ$19</v>
      </c>
      <c r="BA2070" s="190" t="str">
        <f t="shared" si="3276"/>
        <v>BA$19</v>
      </c>
      <c r="BB2070" s="190" t="str">
        <f t="shared" si="3276"/>
        <v>BB$19</v>
      </c>
      <c r="BC2070" s="190" t="str">
        <f t="shared" si="3276"/>
        <v>BC$19</v>
      </c>
      <c r="BD2070" s="190" t="str">
        <f t="shared" si="3276"/>
        <v>BD$19</v>
      </c>
      <c r="BE2070" s="190" t="str">
        <f t="shared" si="3276"/>
        <v>BE$19</v>
      </c>
      <c r="BF2070" s="190" t="str">
        <f t="shared" si="3276"/>
        <v>BF$19</v>
      </c>
      <c r="BG2070" s="190" t="str">
        <f t="shared" si="3276"/>
        <v>BG$19</v>
      </c>
      <c r="BH2070" s="190" t="str">
        <f t="shared" si="3276"/>
        <v>BH$19</v>
      </c>
      <c r="BI2070" s="190" t="str">
        <f t="shared" si="3276"/>
        <v>BI$19</v>
      </c>
      <c r="BJ2070" s="190" t="str">
        <f t="shared" si="3276"/>
        <v>BJ$19</v>
      </c>
      <c r="BK2070" s="190" t="str">
        <f t="shared" si="3276"/>
        <v>BK$19</v>
      </c>
      <c r="BL2070" s="190" t="str">
        <f t="shared" si="3276"/>
        <v>BL$19</v>
      </c>
      <c r="BM2070" s="190" t="str">
        <f t="shared" si="3276"/>
        <v>BM$19</v>
      </c>
      <c r="BN2070" s="190" t="str">
        <f t="shared" si="3276"/>
        <v>BN$19</v>
      </c>
      <c r="BO2070" s="190" t="str">
        <f t="shared" si="3276"/>
        <v>BO$19</v>
      </c>
      <c r="BP2070" s="190" t="str">
        <f t="shared" si="3276"/>
        <v>BP$19</v>
      </c>
      <c r="BQ2070" s="190" t="str">
        <f t="shared" si="3276"/>
        <v>BQ$19</v>
      </c>
      <c r="BR2070" s="190" t="str">
        <f t="shared" si="3276"/>
        <v>BR$19</v>
      </c>
      <c r="BS2070" s="190" t="str">
        <f t="shared" si="3276"/>
        <v>BS$19</v>
      </c>
      <c r="BT2070" s="190" t="str">
        <f t="shared" si="3276"/>
        <v>BT$19</v>
      </c>
      <c r="BU2070" s="190" t="str">
        <f t="shared" si="3276"/>
        <v>BU$19</v>
      </c>
      <c r="BV2070" s="190" t="str">
        <f t="shared" si="3276"/>
        <v>BV$19</v>
      </c>
      <c r="BW2070" s="190" t="str">
        <f t="shared" si="3276"/>
        <v>BW$19</v>
      </c>
      <c r="BX2070" s="190" t="str">
        <f t="shared" si="3276"/>
        <v>BX$19</v>
      </c>
      <c r="BY2070" s="190" t="str">
        <f t="shared" si="3276"/>
        <v>BY$19</v>
      </c>
      <c r="BZ2070" s="190" t="str">
        <f t="shared" si="3276"/>
        <v>BZ$19</v>
      </c>
      <c r="CA2070" s="190" t="str">
        <f t="shared" si="3276"/>
        <v>CA$19</v>
      </c>
      <c r="CB2070" s="190" t="str">
        <f t="shared" si="3276"/>
        <v>CB$19</v>
      </c>
      <c r="CC2070" s="190" t="str">
        <f t="shared" si="3276"/>
        <v>CC$19</v>
      </c>
      <c r="CD2070" s="190" t="str">
        <f t="shared" si="3276"/>
        <v>CD$19</v>
      </c>
      <c r="CE2070" s="190" t="str">
        <f t="shared" ref="CE2070:CL2070" si="3277">CE$23</f>
        <v>CE$19</v>
      </c>
      <c r="CF2070" s="190" t="str">
        <f t="shared" si="3277"/>
        <v>CF$19</v>
      </c>
      <c r="CG2070" s="190" t="str">
        <f t="shared" si="3277"/>
        <v>CG$19</v>
      </c>
      <c r="CH2070" s="190" t="str">
        <f t="shared" si="3277"/>
        <v>CH$19</v>
      </c>
      <c r="CI2070" s="190" t="str">
        <f t="shared" si="3277"/>
        <v>CI$19</v>
      </c>
      <c r="CJ2070" s="190" t="str">
        <f t="shared" si="3277"/>
        <v>CJ$19</v>
      </c>
      <c r="CK2070" s="190" t="str">
        <f t="shared" si="3277"/>
        <v>CK$19</v>
      </c>
      <c r="CL2070" s="190" t="str">
        <f t="shared" si="3277"/>
        <v>CL$19</v>
      </c>
      <c r="CN2070" s="201"/>
      <c r="CO2070" s="190" t="str">
        <f t="shared" ref="CO2070:DL2070" si="3278">CO$23</f>
        <v>CO$19</v>
      </c>
      <c r="CP2070" s="190" t="str">
        <f t="shared" si="3278"/>
        <v>CP$19</v>
      </c>
      <c r="CQ2070" s="190" t="str">
        <f t="shared" si="3278"/>
        <v>CQ$19</v>
      </c>
      <c r="CR2070" s="190" t="str">
        <f t="shared" si="3278"/>
        <v>CR$19</v>
      </c>
      <c r="CS2070" s="190" t="str">
        <f t="shared" si="3278"/>
        <v>CS$19</v>
      </c>
      <c r="CT2070" s="190" t="str">
        <f t="shared" si="3278"/>
        <v>CT$19</v>
      </c>
      <c r="CU2070" s="190" t="str">
        <f t="shared" si="3278"/>
        <v>CU$19</v>
      </c>
      <c r="CV2070" s="190" t="str">
        <f t="shared" si="3278"/>
        <v>CV$19</v>
      </c>
      <c r="CW2070" s="190" t="str">
        <f t="shared" si="3278"/>
        <v>CW$19</v>
      </c>
      <c r="CX2070" s="190" t="str">
        <f t="shared" si="3278"/>
        <v>CX$19</v>
      </c>
      <c r="CY2070" s="190" t="str">
        <f t="shared" si="3278"/>
        <v>CY$19</v>
      </c>
      <c r="CZ2070" s="190" t="str">
        <f t="shared" si="3278"/>
        <v>CZ$19</v>
      </c>
      <c r="DA2070" s="190" t="str">
        <f t="shared" si="3278"/>
        <v>DA$19</v>
      </c>
      <c r="DB2070" s="190" t="str">
        <f t="shared" si="3278"/>
        <v>DB$19</v>
      </c>
      <c r="DC2070" s="190" t="str">
        <f t="shared" si="3278"/>
        <v>DC$19</v>
      </c>
      <c r="DD2070" s="190" t="str">
        <f t="shared" si="3278"/>
        <v>DD$19</v>
      </c>
      <c r="DE2070" s="190" t="str">
        <f t="shared" si="3278"/>
        <v>DE$19</v>
      </c>
      <c r="DF2070" s="190" t="str">
        <f t="shared" si="3278"/>
        <v>DF$19</v>
      </c>
      <c r="DG2070" s="190" t="str">
        <f t="shared" si="3278"/>
        <v>DG$19</v>
      </c>
      <c r="DH2070" s="190" t="str">
        <f t="shared" si="3278"/>
        <v>DH$19</v>
      </c>
      <c r="DI2070" s="190" t="str">
        <f t="shared" si="3278"/>
        <v>DI$19</v>
      </c>
      <c r="DJ2070" s="190" t="str">
        <f t="shared" si="3278"/>
        <v>DJ$19</v>
      </c>
      <c r="DK2070" s="190" t="str">
        <f t="shared" si="3278"/>
        <v>DK$19</v>
      </c>
      <c r="DL2070" s="190" t="str">
        <f t="shared" si="3278"/>
        <v>DL$19</v>
      </c>
    </row>
    <row r="2071" spans="1:116" x14ac:dyDescent="0.35">
      <c r="A2071" s="31" t="s">
        <v>218</v>
      </c>
      <c r="B2071" s="31" t="s">
        <v>395</v>
      </c>
      <c r="C2071" s="31"/>
      <c r="D2071" t="s">
        <v>391</v>
      </c>
      <c r="E2071" s="8" t="str">
        <f t="shared" ref="E2071:E2127" si="3279">ROW()&amp;" "&amp;D2071</f>
        <v>2071 WCAR-IS</v>
      </c>
      <c r="F2071" t="s">
        <v>433</v>
      </c>
      <c r="G2071" s="175" t="s">
        <v>463</v>
      </c>
      <c r="H2071" s="48"/>
      <c r="I2071" s="304"/>
      <c r="J2071" s="304"/>
      <c r="K2071" s="48"/>
      <c r="L2071" s="48"/>
      <c r="M2071" s="48"/>
      <c r="N2071" s="48"/>
      <c r="O2071" s="48"/>
      <c r="P2071" s="48"/>
      <c r="R2071" s="70"/>
      <c r="S2071" s="305"/>
      <c r="T2071" s="305"/>
      <c r="U2071" s="305"/>
      <c r="V2071" s="305"/>
      <c r="W2071" s="305"/>
      <c r="X2071" s="305"/>
      <c r="Y2071" s="305"/>
      <c r="Z2071" s="305"/>
      <c r="AA2071" s="305"/>
      <c r="AB2071" s="305"/>
      <c r="AC2071" s="305"/>
      <c r="AD2071" s="305"/>
      <c r="AE2071" s="305"/>
      <c r="AF2071" s="305"/>
      <c r="AG2071" s="305"/>
      <c r="AH2071" s="305"/>
      <c r="AI2071" s="305"/>
      <c r="AJ2071" s="305"/>
      <c r="AK2071" s="305"/>
      <c r="AL2071" s="305"/>
      <c r="AM2071" s="305"/>
      <c r="AN2071" s="305"/>
      <c r="AO2071" s="305"/>
      <c r="AP2071" s="305"/>
      <c r="AQ2071" s="305"/>
      <c r="AR2071" s="305"/>
      <c r="AS2071" s="305"/>
      <c r="AT2071" s="305"/>
      <c r="AU2071" s="305"/>
      <c r="AV2071" s="305"/>
      <c r="AW2071" s="305"/>
      <c r="AX2071" s="305"/>
      <c r="AY2071" s="305"/>
      <c r="AZ2071" s="305"/>
      <c r="BA2071" s="305"/>
      <c r="BB2071" s="305"/>
      <c r="BC2071" s="305"/>
      <c r="BD2071" s="305"/>
      <c r="BE2071" s="305"/>
      <c r="BF2071" s="305"/>
      <c r="BG2071" s="305"/>
      <c r="BH2071" s="305"/>
      <c r="BI2071" s="305"/>
      <c r="BJ2071" s="305"/>
      <c r="BK2071" s="305"/>
      <c r="BL2071" s="305"/>
      <c r="BM2071" s="305"/>
      <c r="BN2071" s="305"/>
      <c r="BO2071" s="305"/>
      <c r="BP2071" s="305"/>
      <c r="BQ2071" s="305"/>
      <c r="BR2071" s="305"/>
      <c r="BS2071" s="305"/>
      <c r="BT2071" s="305"/>
      <c r="BU2071" s="305"/>
      <c r="BV2071" s="305"/>
      <c r="BW2071" s="305"/>
      <c r="BX2071" s="305"/>
      <c r="BY2071" s="305"/>
      <c r="BZ2071" s="305"/>
      <c r="CA2071" s="305"/>
      <c r="CB2071" s="305"/>
      <c r="CC2071" s="305"/>
      <c r="CD2071" s="305"/>
      <c r="CE2071" s="305"/>
      <c r="CF2071" s="305"/>
      <c r="CG2071" s="305"/>
      <c r="CH2071" s="305"/>
      <c r="CI2071" s="305"/>
      <c r="CJ2071" s="305"/>
      <c r="CK2071" s="305"/>
      <c r="CL2071" s="305"/>
      <c r="CN2071" s="304"/>
      <c r="CO2071" s="305"/>
      <c r="CP2071" s="305"/>
      <c r="CQ2071" s="305"/>
      <c r="CR2071" s="305"/>
      <c r="CS2071" s="305"/>
      <c r="CT2071" s="305"/>
      <c r="CU2071" s="305"/>
      <c r="CV2071" s="305"/>
      <c r="CW2071" s="305"/>
      <c r="CX2071" s="305"/>
      <c r="CY2071" s="305"/>
      <c r="CZ2071" s="305"/>
      <c r="DA2071" s="305"/>
      <c r="DB2071" s="305"/>
      <c r="DC2071" s="305"/>
      <c r="DD2071" s="305"/>
      <c r="DE2071" s="305"/>
      <c r="DF2071" s="305"/>
      <c r="DG2071" s="305"/>
      <c r="DH2071" s="305"/>
      <c r="DI2071" s="305"/>
      <c r="DJ2071" s="305"/>
      <c r="DK2071" s="305"/>
      <c r="DL2071" s="305"/>
    </row>
    <row r="2072" spans="1:116" x14ac:dyDescent="0.35">
      <c r="A2072" s="31"/>
      <c r="B2072" t="str">
        <f t="shared" ref="B2072:B2079" si="3280">E2072</f>
        <v>2072 WCAR-IS</v>
      </c>
      <c r="D2072" t="s">
        <v>391</v>
      </c>
      <c r="E2072" s="8" t="str">
        <f t="shared" si="3279"/>
        <v>2072 WCAR-IS</v>
      </c>
      <c r="G2072" s="175" t="s">
        <v>464</v>
      </c>
      <c r="H2072" s="31"/>
      <c r="I2072" s="73"/>
      <c r="J2072" s="73"/>
      <c r="K2072" s="124">
        <f>'IS BS CF'!K$18</f>
        <v>50455771.098323196</v>
      </c>
      <c r="L2072" s="124">
        <f>'IS BS CF'!L$18</f>
        <v>44569183.759692922</v>
      </c>
      <c r="M2072" s="124">
        <f>'IS BS CF'!M$18</f>
        <v>48997601.82733383</v>
      </c>
      <c r="N2072" s="124">
        <f>'IS BS CF'!N$18</f>
        <v>53762490.828768089</v>
      </c>
      <c r="O2072" s="124">
        <f>'IS BS CF'!O$18</f>
        <v>58886688.186584637</v>
      </c>
      <c r="P2072" s="124">
        <f>'IS BS CF'!P$18</f>
        <v>13131813.131046481</v>
      </c>
      <c r="Q2072" s="124"/>
      <c r="R2072" s="124">
        <f>'IS BS CF'!R$18</f>
        <v>0</v>
      </c>
      <c r="S2072" s="124">
        <f>'IS BS CF'!S$18</f>
        <v>4016666.6666666674</v>
      </c>
      <c r="T2072" s="124">
        <f>'IS BS CF'!T$18</f>
        <v>4050138.8888888881</v>
      </c>
      <c r="U2072" s="124">
        <f>'IS BS CF'!U$18</f>
        <v>4083820.3125</v>
      </c>
      <c r="V2072" s="124">
        <f>'IS BS CF'!V$18</f>
        <v>4117712.099729937</v>
      </c>
      <c r="W2072" s="124">
        <f>'IS BS CF'!W$18</f>
        <v>4151815.4188619205</v>
      </c>
      <c r="X2072" s="124">
        <f>'IS BS CF'!X$18</f>
        <v>4186131.4442627179</v>
      </c>
      <c r="Y2072" s="124">
        <f>'IS BS CF'!Y$18</f>
        <v>4220661.3564130617</v>
      </c>
      <c r="Z2072" s="124">
        <f>'IS BS CF'!Z$18</f>
        <v>4255406.3419381808</v>
      </c>
      <c r="AA2072" s="124">
        <f>'IS BS CF'!AA$18</f>
        <v>4290367.5936385849</v>
      </c>
      <c r="AB2072" s="124">
        <f>'IS BS CF'!AB$18</f>
        <v>4325546.3105208296</v>
      </c>
      <c r="AC2072" s="124">
        <f>'IS BS CF'!AC$18</f>
        <v>4360943.6978285955</v>
      </c>
      <c r="AD2072" s="124">
        <f>'IS BS CF'!AD$18</f>
        <v>4396560.967073814</v>
      </c>
      <c r="AE2072" s="124">
        <f>'IS BS CF'!AE$18</f>
        <v>3552781.2201322149</v>
      </c>
      <c r="AF2072" s="124">
        <f>'IS BS CF'!AF$18</f>
        <v>3581511.76205175</v>
      </c>
      <c r="AG2072" s="124">
        <f>'IS BS CF'!AG$18</f>
        <v>3610420.0449244305</v>
      </c>
      <c r="AH2072" s="124">
        <f>'IS BS CF'!AH$18</f>
        <v>3639507.0511307381</v>
      </c>
      <c r="AI2072" s="124">
        <f>'IS BS CF'!AI$18</f>
        <v>3668773.7681518681</v>
      </c>
      <c r="AJ2072" s="124">
        <f>'IS BS CF'!AJ$18</f>
        <v>3698221.1885952204</v>
      </c>
      <c r="AK2072" s="124">
        <f>'IS BS CF'!AK$18</f>
        <v>3727850.3102198802</v>
      </c>
      <c r="AL2072" s="124">
        <f>'IS BS CF'!AL$18</f>
        <v>3757662.1359624341</v>
      </c>
      <c r="AM2072" s="124">
        <f>'IS BS CF'!AM$18</f>
        <v>3787657.6739627682</v>
      </c>
      <c r="AN2072" s="124">
        <f>'IS BS CF'!AN$18</f>
        <v>3817837.9375899211</v>
      </c>
      <c r="AO2072" s="124">
        <f>'IS BS CF'!AO$18</f>
        <v>3848203.9454681985</v>
      </c>
      <c r="AP2072" s="124">
        <f>'IS BS CF'!AP$18</f>
        <v>3878756.7215034924</v>
      </c>
      <c r="AQ2072" s="124">
        <f>'IS BS CF'!AQ$18</f>
        <v>3909497.2949094884</v>
      </c>
      <c r="AR2072" s="124">
        <f>'IS BS CF'!AR$18</f>
        <v>3940426.7002341151</v>
      </c>
      <c r="AS2072" s="124">
        <f>'IS BS CF'!AS$18</f>
        <v>3971545.9773861803</v>
      </c>
      <c r="AT2072" s="124">
        <f>'IS BS CF'!AT$18</f>
        <v>4002856.1716620997</v>
      </c>
      <c r="AU2072" s="124">
        <f>'IS BS CF'!AU$18</f>
        <v>4034358.3337726444</v>
      </c>
      <c r="AV2072" s="124">
        <f>'IS BS CF'!AV$18</f>
        <v>4066053.5198700242</v>
      </c>
      <c r="AW2072" s="124">
        <f>'IS BS CF'!AW$18</f>
        <v>4097942.791574914</v>
      </c>
      <c r="AX2072" s="124">
        <f>'IS BS CF'!AX$18</f>
        <v>4130027.2160037234</v>
      </c>
      <c r="AY2072" s="124">
        <f>'IS BS CF'!AY$18</f>
        <v>4162307.8657959774</v>
      </c>
      <c r="AZ2072" s="124">
        <f>'IS BS CF'!AZ$18</f>
        <v>4194785.8191418089</v>
      </c>
      <c r="BA2072" s="124">
        <f>'IS BS CF'!BA$18</f>
        <v>4227462.1598094888</v>
      </c>
      <c r="BB2072" s="124">
        <f>'IS BS CF'!BB$18</f>
        <v>4260337.9771733657</v>
      </c>
      <c r="BC2072" s="124">
        <f>'IS BS CF'!BC$18</f>
        <v>4293414.3662417131</v>
      </c>
      <c r="BD2072" s="124">
        <f>'IS BS CF'!BD$18</f>
        <v>4326692.4276846284</v>
      </c>
      <c r="BE2072" s="124">
        <f>'IS BS CF'!BE$18</f>
        <v>4360173.2678623125</v>
      </c>
      <c r="BF2072" s="124">
        <f>'IS BS CF'!BF$18</f>
        <v>4393857.998853568</v>
      </c>
      <c r="BG2072" s="124">
        <f>'IS BS CF'!BG$18</f>
        <v>4427747.7384838099</v>
      </c>
      <c r="BH2072" s="124">
        <f>'IS BS CF'!BH$18</f>
        <v>4461843.6103540296</v>
      </c>
      <c r="BI2072" s="124">
        <f>'IS BS CF'!BI$18</f>
        <v>4496146.7438694471</v>
      </c>
      <c r="BJ2072" s="124">
        <f>'IS BS CF'!BJ$18</f>
        <v>4530658.2742680619</v>
      </c>
      <c r="BK2072" s="124">
        <f>'IS BS CF'!BK$18</f>
        <v>4565379.3426502496</v>
      </c>
      <c r="BL2072" s="124">
        <f>'IS BS CF'!BL$18</f>
        <v>4600311.0960071161</v>
      </c>
      <c r="BM2072" s="124">
        <f>'IS BS CF'!BM$18</f>
        <v>4635454.6872506673</v>
      </c>
      <c r="BN2072" s="124">
        <f>'IS BS CF'!BN$18</f>
        <v>4670811.2752424935</v>
      </c>
      <c r="BO2072" s="124">
        <f>'IS BS CF'!BO$18</f>
        <v>4706382.024823688</v>
      </c>
      <c r="BP2072" s="124">
        <f>'IS BS CF'!BP$18</f>
        <v>4742168.1068445742</v>
      </c>
      <c r="BQ2072" s="124">
        <f>'IS BS CF'!BQ$18</f>
        <v>4778170.6981942812</v>
      </c>
      <c r="BR2072" s="124">
        <f>'IS BS CF'!BR$18</f>
        <v>4814390.9818312535</v>
      </c>
      <c r="BS2072" s="124">
        <f>'IS BS CF'!BS$18</f>
        <v>4850830.1468127593</v>
      </c>
      <c r="BT2072" s="124">
        <f>'IS BS CF'!BT$18</f>
        <v>4887489.3883256996</v>
      </c>
      <c r="BU2072" s="124">
        <f>'IS BS CF'!BU$18</f>
        <v>4924369.9077166999</v>
      </c>
      <c r="BV2072" s="124">
        <f>'IS BS CF'!BV$18</f>
        <v>4961472.9125230396</v>
      </c>
      <c r="BW2072" s="124">
        <f>'IS BS CF'!BW$18</f>
        <v>4998799.616502896</v>
      </c>
      <c r="BX2072" s="124">
        <f>'IS BS CF'!BX$18</f>
        <v>5036351.239666827</v>
      </c>
      <c r="BY2072" s="124">
        <f>'IS BS CF'!BY$18</f>
        <v>5074129.0083081648</v>
      </c>
      <c r="BZ2072" s="124">
        <f>'IS BS CF'!BZ$18</f>
        <v>5112134.1550347582</v>
      </c>
      <c r="CA2072" s="124">
        <f>'IS BS CF'!CA$18</f>
        <v>1069465.5654196069</v>
      </c>
      <c r="CB2072" s="124">
        <f>'IS BS CF'!CB$18</f>
        <v>1073921.6719421747</v>
      </c>
      <c r="CC2072" s="124">
        <f>'IS BS CF'!CC$18</f>
        <v>1078396.3455752658</v>
      </c>
      <c r="CD2072" s="124">
        <f>'IS BS CF'!CD$18</f>
        <v>1082889.6636818349</v>
      </c>
      <c r="CE2072" s="124">
        <f>'IS BS CF'!CE$18</f>
        <v>1087401.7039471867</v>
      </c>
      <c r="CF2072" s="124">
        <f>'IS BS CF'!CF$18</f>
        <v>1091932.5443802401</v>
      </c>
      <c r="CG2072" s="124">
        <f>'IS BS CF'!CG$18</f>
        <v>1096482.2633152085</v>
      </c>
      <c r="CH2072" s="124">
        <f>'IS BS CF'!CH$18</f>
        <v>1101050.9394123408</v>
      </c>
      <c r="CI2072" s="124">
        <f>'IS BS CF'!CI$18</f>
        <v>1105638.6516598985</v>
      </c>
      <c r="CJ2072" s="124">
        <f>'IS BS CF'!CJ$18</f>
        <v>1110245.479375124</v>
      </c>
      <c r="CK2072" s="124">
        <f>'IS BS CF'!CK$18</f>
        <v>1114871.5022058415</v>
      </c>
      <c r="CL2072" s="124">
        <f>'IS BS CF'!CL$18</f>
        <v>1119516.8001317608</v>
      </c>
      <c r="CN2072" s="73"/>
      <c r="CO2072" s="124" t="e">
        <f>#REF!</f>
        <v>#REF!</v>
      </c>
      <c r="CP2072" s="124" t="e">
        <f>#REF!</f>
        <v>#REF!</v>
      </c>
      <c r="CQ2072" s="124" t="e">
        <f>#REF!</f>
        <v>#REF!</v>
      </c>
      <c r="CR2072" s="124" t="e">
        <f>#REF!</f>
        <v>#REF!</v>
      </c>
      <c r="CS2072" s="124" t="e">
        <f>#REF!</f>
        <v>#REF!</v>
      </c>
      <c r="CT2072" s="124" t="e">
        <f>#REF!</f>
        <v>#REF!</v>
      </c>
      <c r="CU2072" s="124" t="e">
        <f>#REF!</f>
        <v>#REF!</v>
      </c>
      <c r="CV2072" s="124" t="e">
        <f>#REF!</f>
        <v>#REF!</v>
      </c>
      <c r="CW2072" s="124" t="e">
        <f>#REF!</f>
        <v>#REF!</v>
      </c>
      <c r="CX2072" s="124" t="e">
        <f>#REF!</f>
        <v>#REF!</v>
      </c>
      <c r="CY2072" s="124" t="e">
        <f>#REF!</f>
        <v>#REF!</v>
      </c>
      <c r="CZ2072" s="124" t="e">
        <f>#REF!</f>
        <v>#REF!</v>
      </c>
      <c r="DA2072" s="124" t="e">
        <f>#REF!</f>
        <v>#REF!</v>
      </c>
      <c r="DB2072" s="124" t="e">
        <f>#REF!</f>
        <v>#REF!</v>
      </c>
      <c r="DC2072" s="124" t="e">
        <f>#REF!</f>
        <v>#REF!</v>
      </c>
      <c r="DD2072" s="124" t="e">
        <f>#REF!</f>
        <v>#REF!</v>
      </c>
      <c r="DE2072" s="124" t="e">
        <f>#REF!</f>
        <v>#REF!</v>
      </c>
      <c r="DF2072" s="124" t="e">
        <f>#REF!</f>
        <v>#REF!</v>
      </c>
      <c r="DG2072" s="124" t="e">
        <f>#REF!</f>
        <v>#REF!</v>
      </c>
      <c r="DH2072" s="124" t="e">
        <f>#REF!</f>
        <v>#REF!</v>
      </c>
      <c r="DI2072" s="124" t="e">
        <f>#REF!</f>
        <v>#REF!</v>
      </c>
      <c r="DJ2072" s="124" t="e">
        <f>#REF!</f>
        <v>#REF!</v>
      </c>
      <c r="DK2072" s="124" t="e">
        <f>#REF!</f>
        <v>#REF!</v>
      </c>
      <c r="DL2072" s="124" t="e">
        <f>#REF!</f>
        <v>#REF!</v>
      </c>
    </row>
    <row r="2073" spans="1:116" x14ac:dyDescent="0.35">
      <c r="A2073" s="31"/>
      <c r="B2073" t="str">
        <f t="shared" si="3280"/>
        <v>2073 WCAR-IS</v>
      </c>
      <c r="D2073" t="s">
        <v>391</v>
      </c>
      <c r="E2073" s="8" t="str">
        <f t="shared" si="3279"/>
        <v>2073 WCAR-IS</v>
      </c>
      <c r="G2073" s="70" t="s">
        <v>396</v>
      </c>
      <c r="H2073" s="31"/>
      <c r="I2073" s="73"/>
      <c r="J2073" s="73"/>
      <c r="K2073" s="31"/>
      <c r="L2073" s="31"/>
      <c r="M2073" s="31"/>
      <c r="N2073" s="31"/>
      <c r="O2073" s="31"/>
      <c r="P2073" s="31"/>
      <c r="R2073" s="67"/>
      <c r="S2073" s="67"/>
      <c r="T2073" s="67"/>
      <c r="U2073" s="67"/>
      <c r="V2073" s="67"/>
      <c r="W2073" s="67"/>
      <c r="X2073" s="67"/>
      <c r="Y2073" s="67"/>
      <c r="Z2073" s="67"/>
      <c r="AA2073" s="67"/>
      <c r="AB2073" s="67"/>
      <c r="AC2073" s="67"/>
      <c r="AD2073" s="67"/>
      <c r="AE2073" s="67"/>
      <c r="AF2073" s="67"/>
      <c r="AG2073" s="67"/>
      <c r="AH2073" s="67"/>
      <c r="AI2073" s="67"/>
      <c r="AJ2073" s="67"/>
      <c r="AK2073" s="67"/>
      <c r="AL2073" s="67"/>
      <c r="AM2073" s="67"/>
      <c r="AN2073" s="67"/>
      <c r="AO2073" s="67"/>
      <c r="AP2073" s="67"/>
      <c r="AQ2073" s="67"/>
      <c r="AR2073" s="67"/>
      <c r="AS2073" s="67"/>
      <c r="AT2073" s="67"/>
      <c r="AU2073" s="67"/>
      <c r="AV2073" s="67"/>
      <c r="AW2073" s="67"/>
      <c r="AX2073" s="67"/>
      <c r="AY2073" s="67"/>
      <c r="AZ2073" s="67"/>
      <c r="BA2073" s="67"/>
      <c r="BB2073" s="67"/>
      <c r="BC2073" s="67"/>
      <c r="BD2073" s="67"/>
      <c r="BE2073" s="67"/>
      <c r="BF2073" s="67"/>
      <c r="BG2073" s="67"/>
      <c r="BH2073" s="67"/>
      <c r="BI2073" s="67"/>
      <c r="BJ2073" s="67"/>
      <c r="BK2073" s="67"/>
      <c r="BL2073" s="67"/>
      <c r="BM2073" s="67"/>
      <c r="BN2073" s="67"/>
      <c r="BO2073" s="67"/>
      <c r="BP2073" s="67"/>
      <c r="BQ2073" s="67"/>
      <c r="BR2073" s="67"/>
      <c r="BS2073" s="67"/>
      <c r="BT2073" s="67"/>
      <c r="BU2073" s="67"/>
      <c r="BV2073" s="67"/>
      <c r="BW2073" s="67"/>
      <c r="BX2073" s="67"/>
      <c r="BY2073" s="67"/>
      <c r="BZ2073" s="67"/>
      <c r="CA2073" s="67"/>
      <c r="CB2073" s="67"/>
      <c r="CC2073" s="67"/>
      <c r="CD2073" s="67"/>
      <c r="CE2073" s="67"/>
      <c r="CF2073" s="67"/>
      <c r="CG2073" s="67"/>
      <c r="CH2073" s="67"/>
      <c r="CI2073" s="67"/>
      <c r="CJ2073" s="67"/>
      <c r="CK2073" s="67"/>
      <c r="CL2073" s="67"/>
      <c r="CN2073" s="73"/>
      <c r="CO2073" s="67"/>
      <c r="CP2073" s="67"/>
      <c r="CQ2073" s="67"/>
      <c r="CR2073" s="67"/>
      <c r="CS2073" s="67"/>
      <c r="CT2073" s="67"/>
      <c r="CU2073" s="67"/>
      <c r="CV2073" s="67"/>
      <c r="CW2073" s="67"/>
      <c r="CX2073" s="67"/>
      <c r="CY2073" s="67"/>
      <c r="CZ2073" s="67"/>
      <c r="DA2073" s="67"/>
      <c r="DB2073" s="67"/>
      <c r="DC2073" s="67"/>
      <c r="DD2073" s="67"/>
      <c r="DE2073" s="67"/>
      <c r="DF2073" s="67"/>
      <c r="DG2073" s="67"/>
      <c r="DH2073" s="67"/>
      <c r="DI2073" s="67"/>
      <c r="DJ2073" s="67"/>
      <c r="DK2073" s="67"/>
      <c r="DL2073" s="67"/>
    </row>
    <row r="2074" spans="1:116" x14ac:dyDescent="0.35">
      <c r="B2074" t="str">
        <f t="shared" si="3280"/>
        <v>2074 WCAR-IS</v>
      </c>
      <c r="D2074" t="s">
        <v>391</v>
      </c>
      <c r="E2074" s="8" t="str">
        <f t="shared" si="3279"/>
        <v>2074 WCAR-IS</v>
      </c>
      <c r="G2074" s="125" t="s">
        <v>392</v>
      </c>
      <c r="I2074"/>
      <c r="J2074"/>
      <c r="R2074"/>
      <c r="S2074"/>
      <c r="T2074"/>
      <c r="U2074"/>
      <c r="V2074"/>
      <c r="W2074"/>
      <c r="X2074"/>
      <c r="Y2074"/>
      <c r="Z2074"/>
      <c r="AA2074"/>
      <c r="AB2074"/>
      <c r="AC2074"/>
      <c r="AD2074"/>
      <c r="AE2074"/>
      <c r="AF2074"/>
      <c r="AG2074"/>
      <c r="AH2074"/>
      <c r="AI2074"/>
      <c r="AJ2074"/>
      <c r="AK2074"/>
      <c r="AL2074"/>
      <c r="AM2074"/>
      <c r="AN2074"/>
      <c r="AO2074"/>
      <c r="AP2074"/>
      <c r="AQ2074"/>
      <c r="AR2074"/>
      <c r="AS2074"/>
      <c r="AT2074"/>
      <c r="AU2074"/>
      <c r="AV2074"/>
      <c r="AW2074"/>
      <c r="AX2074"/>
      <c r="AY2074"/>
      <c r="AZ2074"/>
      <c r="BA2074"/>
      <c r="BB2074"/>
      <c r="BC2074"/>
      <c r="BD2074"/>
      <c r="BE2074"/>
      <c r="BF2074"/>
      <c r="BG2074"/>
      <c r="BH2074"/>
      <c r="BI2074"/>
      <c r="BJ2074"/>
      <c r="BK2074"/>
      <c r="BL2074"/>
      <c r="BM2074"/>
      <c r="BN2074"/>
      <c r="BO2074"/>
      <c r="BP2074"/>
      <c r="BQ2074"/>
      <c r="BR2074"/>
      <c r="BS2074"/>
      <c r="BT2074"/>
      <c r="BU2074"/>
      <c r="BV2074"/>
      <c r="BW2074"/>
      <c r="BX2074"/>
      <c r="BY2074"/>
      <c r="BZ2074"/>
      <c r="CA2074"/>
      <c r="CB2074"/>
      <c r="CC2074"/>
      <c r="CD2074"/>
      <c r="CE2074"/>
      <c r="CF2074"/>
      <c r="CG2074"/>
      <c r="CH2074"/>
      <c r="CI2074"/>
      <c r="CJ2074"/>
      <c r="CK2074"/>
      <c r="CL2074"/>
      <c r="CN2074"/>
    </row>
    <row r="2075" spans="1:116" x14ac:dyDescent="0.35">
      <c r="B2075" t="str">
        <f t="shared" si="3280"/>
        <v>2075 WCAR-IS</v>
      </c>
      <c r="D2075" t="s">
        <v>391</v>
      </c>
      <c r="E2075" s="8" t="str">
        <f t="shared" si="3279"/>
        <v>2075 WCAR-IS</v>
      </c>
      <c r="G2075" s="67"/>
      <c r="H2075" s="12"/>
      <c r="I2075" s="60"/>
      <c r="J2075" s="60"/>
      <c r="K2075" s="17">
        <v>30</v>
      </c>
      <c r="L2075" s="17">
        <v>30</v>
      </c>
      <c r="M2075" s="17">
        <v>30</v>
      </c>
      <c r="N2075" s="17">
        <v>30</v>
      </c>
      <c r="O2075" s="17">
        <v>30</v>
      </c>
      <c r="P2075" s="17">
        <v>30</v>
      </c>
      <c r="R2075" s="15"/>
      <c r="S2075" s="15" cm="1">
        <f t="array" ref="S2075">INDEX($K:$P,ROW(),MATCH(S$3,$K$2:$P$2,0))</f>
        <v>30</v>
      </c>
      <c r="T2075" s="15" cm="1">
        <f t="array" ref="T2075">INDEX($K:$P,ROW(),MATCH(T$3,$K$2:$P$2,0))</f>
        <v>30</v>
      </c>
      <c r="U2075" s="15" cm="1">
        <f t="array" ref="U2075">INDEX($K:$P,ROW(),MATCH(U$3,$K$2:$P$2,0))</f>
        <v>30</v>
      </c>
      <c r="V2075" s="15" cm="1">
        <f t="array" ref="V2075">INDEX($K:$P,ROW(),MATCH(V$3,$K$2:$P$2,0))</f>
        <v>30</v>
      </c>
      <c r="W2075" s="15" cm="1">
        <f t="array" ref="W2075">INDEX($K:$P,ROW(),MATCH(W$3,$K$2:$P$2,0))</f>
        <v>30</v>
      </c>
      <c r="X2075" s="15" cm="1">
        <f t="array" ref="X2075">INDEX($K:$P,ROW(),MATCH(X$3,$K$2:$P$2,0))</f>
        <v>30</v>
      </c>
      <c r="Y2075" s="15" cm="1">
        <f t="array" ref="Y2075">INDEX($K:$P,ROW(),MATCH(Y$3,$K$2:$P$2,0))</f>
        <v>30</v>
      </c>
      <c r="Z2075" s="15" cm="1">
        <f t="array" ref="Z2075">INDEX($K:$P,ROW(),MATCH(Z$3,$K$2:$P$2,0))</f>
        <v>30</v>
      </c>
      <c r="AA2075" s="15" cm="1">
        <f t="array" ref="AA2075">INDEX($K:$P,ROW(),MATCH(AA$3,$K$2:$P$2,0))</f>
        <v>30</v>
      </c>
      <c r="AB2075" s="15" cm="1">
        <f t="array" ref="AB2075">INDEX($K:$P,ROW(),MATCH(AB$3,$K$2:$P$2,0))</f>
        <v>30</v>
      </c>
      <c r="AC2075" s="15" cm="1">
        <f t="array" ref="AC2075">INDEX($K:$P,ROW(),MATCH(AC$3,$K$2:$P$2,0))</f>
        <v>30</v>
      </c>
      <c r="AD2075" s="15" cm="1">
        <f t="array" ref="AD2075">INDEX($K:$P,ROW(),MATCH(AD$3,$K$2:$P$2,0))</f>
        <v>30</v>
      </c>
      <c r="AE2075" s="15" cm="1">
        <f t="array" ref="AE2075">INDEX($K:$P,ROW(),MATCH(AE$3,$K$2:$P$2,0))</f>
        <v>30</v>
      </c>
      <c r="AF2075" s="15" cm="1">
        <f t="array" ref="AF2075">INDEX($K:$P,ROW(),MATCH(AF$3,$K$2:$P$2,0))</f>
        <v>30</v>
      </c>
      <c r="AG2075" s="15" cm="1">
        <f t="array" ref="AG2075">INDEX($K:$P,ROW(),MATCH(AG$3,$K$2:$P$2,0))</f>
        <v>30</v>
      </c>
      <c r="AH2075" s="15" cm="1">
        <f t="array" ref="AH2075">INDEX($K:$P,ROW(),MATCH(AH$3,$K$2:$P$2,0))</f>
        <v>30</v>
      </c>
      <c r="AI2075" s="15" cm="1">
        <f t="array" ref="AI2075">INDEX($K:$P,ROW(),MATCH(AI$3,$K$2:$P$2,0))</f>
        <v>30</v>
      </c>
      <c r="AJ2075" s="15" cm="1">
        <f t="array" ref="AJ2075">INDEX($K:$P,ROW(),MATCH(AJ$3,$K$2:$P$2,0))</f>
        <v>30</v>
      </c>
      <c r="AK2075" s="15" cm="1">
        <f t="array" ref="AK2075">INDEX($K:$P,ROW(),MATCH(AK$3,$K$2:$P$2,0))</f>
        <v>30</v>
      </c>
      <c r="AL2075" s="15" cm="1">
        <f t="array" ref="AL2075">INDEX($K:$P,ROW(),MATCH(AL$3,$K$2:$P$2,0))</f>
        <v>30</v>
      </c>
      <c r="AM2075" s="15" cm="1">
        <f t="array" ref="AM2075">INDEX($K:$P,ROW(),MATCH(AM$3,$K$2:$P$2,0))</f>
        <v>30</v>
      </c>
      <c r="AN2075" s="15" cm="1">
        <f t="array" ref="AN2075">INDEX($K:$P,ROW(),MATCH(AN$3,$K$2:$P$2,0))</f>
        <v>30</v>
      </c>
      <c r="AO2075" s="15" cm="1">
        <f t="array" ref="AO2075">INDEX($K:$P,ROW(),MATCH(AO$3,$K$2:$P$2,0))</f>
        <v>30</v>
      </c>
      <c r="AP2075" s="15" cm="1">
        <f t="array" ref="AP2075">INDEX($K:$P,ROW(),MATCH(AP$3,$K$2:$P$2,0))</f>
        <v>30</v>
      </c>
      <c r="AQ2075" s="15" cm="1">
        <f t="array" ref="AQ2075">INDEX($K:$P,ROW(),MATCH(AQ$3,$K$2:$P$2,0))</f>
        <v>30</v>
      </c>
      <c r="AR2075" s="15" cm="1">
        <f t="array" ref="AR2075">INDEX($K:$P,ROW(),MATCH(AR$3,$K$2:$P$2,0))</f>
        <v>30</v>
      </c>
      <c r="AS2075" s="15" cm="1">
        <f t="array" ref="AS2075">INDEX($K:$P,ROW(),MATCH(AS$3,$K$2:$P$2,0))</f>
        <v>30</v>
      </c>
      <c r="AT2075" s="15" cm="1">
        <f t="array" ref="AT2075">INDEX($K:$P,ROW(),MATCH(AT$3,$K$2:$P$2,0))</f>
        <v>30</v>
      </c>
      <c r="AU2075" s="15" cm="1">
        <f t="array" ref="AU2075">INDEX($K:$P,ROW(),MATCH(AU$3,$K$2:$P$2,0))</f>
        <v>30</v>
      </c>
      <c r="AV2075" s="15" cm="1">
        <f t="array" ref="AV2075">INDEX($K:$P,ROW(),MATCH(AV$3,$K$2:$P$2,0))</f>
        <v>30</v>
      </c>
      <c r="AW2075" s="15" cm="1">
        <f t="array" ref="AW2075">INDEX($K:$P,ROW(),MATCH(AW$3,$K$2:$P$2,0))</f>
        <v>30</v>
      </c>
      <c r="AX2075" s="15" cm="1">
        <f t="array" ref="AX2075">INDEX($K:$P,ROW(),MATCH(AX$3,$K$2:$P$2,0))</f>
        <v>30</v>
      </c>
      <c r="AY2075" s="15" cm="1">
        <f t="array" ref="AY2075">INDEX($K:$P,ROW(),MATCH(AY$3,$K$2:$P$2,0))</f>
        <v>30</v>
      </c>
      <c r="AZ2075" s="15" cm="1">
        <f t="array" ref="AZ2075">INDEX($K:$P,ROW(),MATCH(AZ$3,$K$2:$P$2,0))</f>
        <v>30</v>
      </c>
      <c r="BA2075" s="15" cm="1">
        <f t="array" ref="BA2075">INDEX($K:$P,ROW(),MATCH(BA$3,$K$2:$P$2,0))</f>
        <v>30</v>
      </c>
      <c r="BB2075" s="15" cm="1">
        <f t="array" ref="BB2075">INDEX($K:$P,ROW(),MATCH(BB$3,$K$2:$P$2,0))</f>
        <v>30</v>
      </c>
      <c r="BC2075" s="15" cm="1">
        <f t="array" ref="BC2075">INDEX($K:$P,ROW(),MATCH(BC$3,$K$2:$P$2,0))</f>
        <v>30</v>
      </c>
      <c r="BD2075" s="15" cm="1">
        <f t="array" ref="BD2075">INDEX($K:$P,ROW(),MATCH(BD$3,$K$2:$P$2,0))</f>
        <v>30</v>
      </c>
      <c r="BE2075" s="15" cm="1">
        <f t="array" ref="BE2075">INDEX($K:$P,ROW(),MATCH(BE$3,$K$2:$P$2,0))</f>
        <v>30</v>
      </c>
      <c r="BF2075" s="15" cm="1">
        <f t="array" ref="BF2075">INDEX($K:$P,ROW(),MATCH(BF$3,$K$2:$P$2,0))</f>
        <v>30</v>
      </c>
      <c r="BG2075" s="15" cm="1">
        <f t="array" ref="BG2075">INDEX($K:$P,ROW(),MATCH(BG$3,$K$2:$P$2,0))</f>
        <v>30</v>
      </c>
      <c r="BH2075" s="15" cm="1">
        <f t="array" ref="BH2075">INDEX($K:$P,ROW(),MATCH(BH$3,$K$2:$P$2,0))</f>
        <v>30</v>
      </c>
      <c r="BI2075" s="15" cm="1">
        <f t="array" ref="BI2075">INDEX($K:$P,ROW(),MATCH(BI$3,$K$2:$P$2,0))</f>
        <v>30</v>
      </c>
      <c r="BJ2075" s="15" cm="1">
        <f t="array" ref="BJ2075">INDEX($K:$P,ROW(),MATCH(BJ$3,$K$2:$P$2,0))</f>
        <v>30</v>
      </c>
      <c r="BK2075" s="15" cm="1">
        <f t="array" ref="BK2075">INDEX($K:$P,ROW(),MATCH(BK$3,$K$2:$P$2,0))</f>
        <v>30</v>
      </c>
      <c r="BL2075" s="15" cm="1">
        <f t="array" ref="BL2075">INDEX($K:$P,ROW(),MATCH(BL$3,$K$2:$P$2,0))</f>
        <v>30</v>
      </c>
      <c r="BM2075" s="15" cm="1">
        <f t="array" ref="BM2075">INDEX($K:$P,ROW(),MATCH(BM$3,$K$2:$P$2,0))</f>
        <v>30</v>
      </c>
      <c r="BN2075" s="15" cm="1">
        <f t="array" ref="BN2075">INDEX($K:$P,ROW(),MATCH(BN$3,$K$2:$P$2,0))</f>
        <v>30</v>
      </c>
      <c r="BO2075" s="15" cm="1">
        <f t="array" ref="BO2075">INDEX($K:$P,ROW(),MATCH(BO$3,$K$2:$P$2,0))</f>
        <v>30</v>
      </c>
      <c r="BP2075" s="15" cm="1">
        <f t="array" ref="BP2075">INDEX($K:$P,ROW(),MATCH(BP$3,$K$2:$P$2,0))</f>
        <v>30</v>
      </c>
      <c r="BQ2075" s="15" cm="1">
        <f t="array" ref="BQ2075">INDEX($K:$P,ROW(),MATCH(BQ$3,$K$2:$P$2,0))</f>
        <v>30</v>
      </c>
      <c r="BR2075" s="15" cm="1">
        <f t="array" ref="BR2075">INDEX($K:$P,ROW(),MATCH(BR$3,$K$2:$P$2,0))</f>
        <v>30</v>
      </c>
      <c r="BS2075" s="15" cm="1">
        <f t="array" ref="BS2075">INDEX($K:$P,ROW(),MATCH(BS$3,$K$2:$P$2,0))</f>
        <v>30</v>
      </c>
      <c r="BT2075" s="15" cm="1">
        <f t="array" ref="BT2075">INDEX($K:$P,ROW(),MATCH(BT$3,$K$2:$P$2,0))</f>
        <v>30</v>
      </c>
      <c r="BU2075" s="15" cm="1">
        <f t="array" ref="BU2075">INDEX($K:$P,ROW(),MATCH(BU$3,$K$2:$P$2,0))</f>
        <v>30</v>
      </c>
      <c r="BV2075" s="15" cm="1">
        <f t="array" ref="BV2075">INDEX($K:$P,ROW(),MATCH(BV$3,$K$2:$P$2,0))</f>
        <v>30</v>
      </c>
      <c r="BW2075" s="15" cm="1">
        <f t="array" ref="BW2075">INDEX($K:$P,ROW(),MATCH(BW$3,$K$2:$P$2,0))</f>
        <v>30</v>
      </c>
      <c r="BX2075" s="15" cm="1">
        <f t="array" ref="BX2075">INDEX($K:$P,ROW(),MATCH(BX$3,$K$2:$P$2,0))</f>
        <v>30</v>
      </c>
      <c r="BY2075" s="15" cm="1">
        <f t="array" ref="BY2075">INDEX($K:$P,ROW(),MATCH(BY$3,$K$2:$P$2,0))</f>
        <v>30</v>
      </c>
      <c r="BZ2075" s="15" cm="1">
        <f t="array" ref="BZ2075">INDEX($K:$P,ROW(),MATCH(BZ$3,$K$2:$P$2,0))</f>
        <v>30</v>
      </c>
      <c r="CA2075" s="15" cm="1">
        <f t="array" ref="CA2075">INDEX($K:$P,ROW(),MATCH(CA$3,$K$2:$P$2,0))</f>
        <v>30</v>
      </c>
      <c r="CB2075" s="15" cm="1">
        <f t="array" ref="CB2075">INDEX($K:$P,ROW(),MATCH(CB$3,$K$2:$P$2,0))</f>
        <v>30</v>
      </c>
      <c r="CC2075" s="15" cm="1">
        <f t="array" ref="CC2075">INDEX($K:$P,ROW(),MATCH(CC$3,$K$2:$P$2,0))</f>
        <v>30</v>
      </c>
      <c r="CD2075" s="15" cm="1">
        <f t="array" ref="CD2075">INDEX($K:$P,ROW(),MATCH(CD$3,$K$2:$P$2,0))</f>
        <v>30</v>
      </c>
      <c r="CE2075" s="15" cm="1">
        <f t="array" ref="CE2075">INDEX($K:$P,ROW(),MATCH(CE$3,$K$2:$P$2,0))</f>
        <v>30</v>
      </c>
      <c r="CF2075" s="15" cm="1">
        <f t="array" ref="CF2075">INDEX($K:$P,ROW(),MATCH(CF$3,$K$2:$P$2,0))</f>
        <v>30</v>
      </c>
      <c r="CG2075" s="15" cm="1">
        <f t="array" ref="CG2075">INDEX($K:$P,ROW(),MATCH(CG$3,$K$2:$P$2,0))</f>
        <v>30</v>
      </c>
      <c r="CH2075" s="15" cm="1">
        <f t="array" ref="CH2075">INDEX($K:$P,ROW(),MATCH(CH$3,$K$2:$P$2,0))</f>
        <v>30</v>
      </c>
      <c r="CI2075" s="15" cm="1">
        <f t="array" ref="CI2075">INDEX($K:$P,ROW(),MATCH(CI$3,$K$2:$P$2,0))</f>
        <v>30</v>
      </c>
      <c r="CJ2075" s="15" cm="1">
        <f t="array" ref="CJ2075">INDEX($K:$P,ROW(),MATCH(CJ$3,$K$2:$P$2,0))</f>
        <v>30</v>
      </c>
      <c r="CK2075" s="15" cm="1">
        <f t="array" ref="CK2075">INDEX($K:$P,ROW(),MATCH(CK$3,$K$2:$P$2,0))</f>
        <v>30</v>
      </c>
      <c r="CL2075" s="15" cm="1">
        <f t="array" ref="CL2075">INDEX($K:$P,ROW(),MATCH(CL$3,$K$2:$P$2,0))</f>
        <v>30</v>
      </c>
      <c r="CN2075" s="60"/>
      <c r="CO2075" s="15" t="e" cm="1">
        <f t="array" ref="CO2075">INDEX($K:$P,ROW(),MATCH(CO$3,$K$2:$P$2,0))</f>
        <v>#N/A</v>
      </c>
      <c r="CP2075" s="15" t="e" cm="1">
        <f t="array" ref="CP2075">INDEX($K:$P,ROW(),MATCH(CP$3,$K$2:$P$2,0))</f>
        <v>#N/A</v>
      </c>
      <c r="CQ2075" s="15" t="e" cm="1">
        <f t="array" ref="CQ2075">INDEX($K:$P,ROW(),MATCH(CQ$3,$K$2:$P$2,0))</f>
        <v>#N/A</v>
      </c>
      <c r="CR2075" s="15" t="e" cm="1">
        <f t="array" ref="CR2075">INDEX($K:$P,ROW(),MATCH(CR$3,$K$2:$P$2,0))</f>
        <v>#N/A</v>
      </c>
      <c r="CS2075" s="15" t="e" cm="1">
        <f t="array" ref="CS2075">INDEX($K:$P,ROW(),MATCH(CS$3,$K$2:$P$2,0))</f>
        <v>#N/A</v>
      </c>
      <c r="CT2075" s="15" t="e" cm="1">
        <f t="array" ref="CT2075">INDEX($K:$P,ROW(),MATCH(CT$3,$K$2:$P$2,0))</f>
        <v>#N/A</v>
      </c>
      <c r="CU2075" s="15" t="e" cm="1">
        <f t="array" ref="CU2075">INDEX($K:$P,ROW(),MATCH(CU$3,$K$2:$P$2,0))</f>
        <v>#N/A</v>
      </c>
      <c r="CV2075" s="15" t="e" cm="1">
        <f t="array" ref="CV2075">INDEX($K:$P,ROW(),MATCH(CV$3,$K$2:$P$2,0))</f>
        <v>#N/A</v>
      </c>
      <c r="CW2075" s="15" t="e" cm="1">
        <f t="array" ref="CW2075">INDEX($K:$P,ROW(),MATCH(CW$3,$K$2:$P$2,0))</f>
        <v>#N/A</v>
      </c>
      <c r="CX2075" s="15" t="e" cm="1">
        <f t="array" ref="CX2075">INDEX($K:$P,ROW(),MATCH(CX$3,$K$2:$P$2,0))</f>
        <v>#N/A</v>
      </c>
      <c r="CY2075" s="15" t="e" cm="1">
        <f t="array" ref="CY2075">INDEX($K:$P,ROW(),MATCH(CY$3,$K$2:$P$2,0))</f>
        <v>#N/A</v>
      </c>
      <c r="CZ2075" s="15" t="e" cm="1">
        <f t="array" ref="CZ2075">INDEX($K:$P,ROW(),MATCH(CZ$3,$K$2:$P$2,0))</f>
        <v>#N/A</v>
      </c>
      <c r="DA2075" s="15" t="e" cm="1">
        <f t="array" ref="DA2075">INDEX($K:$P,ROW(),MATCH(DA$3,$K$2:$P$2,0))</f>
        <v>#N/A</v>
      </c>
      <c r="DB2075" s="15" t="e" cm="1">
        <f t="array" ref="DB2075">INDEX($K:$P,ROW(),MATCH(DB$3,$K$2:$P$2,0))</f>
        <v>#N/A</v>
      </c>
      <c r="DC2075" s="15" t="e" cm="1">
        <f t="array" ref="DC2075">INDEX($K:$P,ROW(),MATCH(DC$3,$K$2:$P$2,0))</f>
        <v>#N/A</v>
      </c>
      <c r="DD2075" s="15" t="e" cm="1">
        <f t="array" ref="DD2075">INDEX($K:$P,ROW(),MATCH(DD$3,$K$2:$P$2,0))</f>
        <v>#N/A</v>
      </c>
      <c r="DE2075" s="15" t="e" cm="1">
        <f t="array" ref="DE2075">INDEX($K:$P,ROW(),MATCH(DE$3,$K$2:$P$2,0))</f>
        <v>#N/A</v>
      </c>
      <c r="DF2075" s="15" t="e" cm="1">
        <f t="array" ref="DF2075">INDEX($K:$P,ROW(),MATCH(DF$3,$K$2:$P$2,0))</f>
        <v>#N/A</v>
      </c>
      <c r="DG2075" s="15" t="e" cm="1">
        <f t="array" ref="DG2075">INDEX($K:$P,ROW(),MATCH(DG$3,$K$2:$P$2,0))</f>
        <v>#N/A</v>
      </c>
      <c r="DH2075" s="15" t="e" cm="1">
        <f t="array" ref="DH2075">INDEX($K:$P,ROW(),MATCH(DH$3,$K$2:$P$2,0))</f>
        <v>#N/A</v>
      </c>
      <c r="DI2075" s="15" t="e" cm="1">
        <f t="array" ref="DI2075">INDEX($K:$P,ROW(),MATCH(DI$3,$K$2:$P$2,0))</f>
        <v>#N/A</v>
      </c>
      <c r="DJ2075" s="15" t="e" cm="1">
        <f t="array" ref="DJ2075">INDEX($K:$P,ROW(),MATCH(DJ$3,$K$2:$P$2,0))</f>
        <v>#N/A</v>
      </c>
      <c r="DK2075" s="15" t="e" cm="1">
        <f t="array" ref="DK2075">INDEX($K:$P,ROW(),MATCH(DK$3,$K$2:$P$2,0))</f>
        <v>#N/A</v>
      </c>
      <c r="DL2075" s="15" t="e" cm="1">
        <f t="array" ref="DL2075">INDEX($K:$P,ROW(),MATCH(DL$3,$K$2:$P$2,0))</f>
        <v>#N/A</v>
      </c>
    </row>
    <row r="2076" spans="1:116" x14ac:dyDescent="0.35">
      <c r="B2076" t="str">
        <f t="shared" si="3280"/>
        <v>2076 WCAR-IS</v>
      </c>
      <c r="C2076" t="s">
        <v>224</v>
      </c>
      <c r="D2076" t="s">
        <v>391</v>
      </c>
      <c r="E2076" s="8" t="str">
        <f t="shared" si="3279"/>
        <v>2076 WCAR-IS</v>
      </c>
      <c r="G2076" s="129" t="str">
        <f>G2078&amp;":"</f>
        <v>Accounts receivable:</v>
      </c>
      <c r="H2076" s="27"/>
      <c r="I2076" s="78"/>
      <c r="J2076" s="78"/>
      <c r="K2076" s="118">
        <f>SUMIF($3:$3,K$2,2076:2076)</f>
        <v>50455771.098323196</v>
      </c>
      <c r="L2076" s="118">
        <f>SUMIF($3:$3,L$2,2076:2076)</f>
        <v>44569183.759692922</v>
      </c>
      <c r="M2076" s="118">
        <f>SUMIF($3:$3,M$2,2076:2076)</f>
        <v>48997601.82733383</v>
      </c>
      <c r="N2076" s="118">
        <f>SUMIF($3:$3,N$2,2076:2076)</f>
        <v>53762490.828768089</v>
      </c>
      <c r="O2076" s="118">
        <f>SUMIF($3:$3,O$2,2076:2076)</f>
        <v>58886688.186584637</v>
      </c>
      <c r="P2076" s="118">
        <f>SUMIF($3:$3,P$2,2076:2076)</f>
        <v>13131813.131046481</v>
      </c>
      <c r="R2076" s="118"/>
      <c r="S2076" s="118">
        <f t="shared" ref="S2076:CD2076" si="3281">MIN(S2075/30*S2072,R2076+S2072)</f>
        <v>4016666.6666666674</v>
      </c>
      <c r="T2076" s="118">
        <f t="shared" si="3281"/>
        <v>4050138.8888888881</v>
      </c>
      <c r="U2076" s="118">
        <f t="shared" si="3281"/>
        <v>4083820.3125</v>
      </c>
      <c r="V2076" s="118">
        <f t="shared" si="3281"/>
        <v>4117712.099729937</v>
      </c>
      <c r="W2076" s="118">
        <f t="shared" si="3281"/>
        <v>4151815.4188619205</v>
      </c>
      <c r="X2076" s="118">
        <f t="shared" si="3281"/>
        <v>4186131.4442627179</v>
      </c>
      <c r="Y2076" s="118">
        <f t="shared" si="3281"/>
        <v>4220661.3564130617</v>
      </c>
      <c r="Z2076" s="118">
        <f t="shared" si="3281"/>
        <v>4255406.3419381808</v>
      </c>
      <c r="AA2076" s="118">
        <f t="shared" si="3281"/>
        <v>4290367.5936385849</v>
      </c>
      <c r="AB2076" s="118">
        <f t="shared" si="3281"/>
        <v>4325546.3105208296</v>
      </c>
      <c r="AC2076" s="118">
        <f t="shared" si="3281"/>
        <v>4360943.6978285955</v>
      </c>
      <c r="AD2076" s="118">
        <f t="shared" si="3281"/>
        <v>4396560.967073814</v>
      </c>
      <c r="AE2076" s="118">
        <f t="shared" si="3281"/>
        <v>3552781.2201322149</v>
      </c>
      <c r="AF2076" s="118">
        <f t="shared" si="3281"/>
        <v>3581511.76205175</v>
      </c>
      <c r="AG2076" s="118">
        <f t="shared" si="3281"/>
        <v>3610420.0449244305</v>
      </c>
      <c r="AH2076" s="118">
        <f t="shared" si="3281"/>
        <v>3639507.0511307381</v>
      </c>
      <c r="AI2076" s="118">
        <f t="shared" si="3281"/>
        <v>3668773.7681518681</v>
      </c>
      <c r="AJ2076" s="118">
        <f t="shared" si="3281"/>
        <v>3698221.1885952204</v>
      </c>
      <c r="AK2076" s="118">
        <f t="shared" si="3281"/>
        <v>3727850.3102198802</v>
      </c>
      <c r="AL2076" s="118">
        <f t="shared" si="3281"/>
        <v>3757662.1359624341</v>
      </c>
      <c r="AM2076" s="118">
        <f t="shared" si="3281"/>
        <v>3787657.6739627682</v>
      </c>
      <c r="AN2076" s="118">
        <f t="shared" si="3281"/>
        <v>3817837.9375899211</v>
      </c>
      <c r="AO2076" s="118">
        <f t="shared" si="3281"/>
        <v>3848203.9454681985</v>
      </c>
      <c r="AP2076" s="118">
        <f t="shared" si="3281"/>
        <v>3878756.7215034924</v>
      </c>
      <c r="AQ2076" s="118">
        <f t="shared" si="3281"/>
        <v>3909497.2949094884</v>
      </c>
      <c r="AR2076" s="118">
        <f t="shared" si="3281"/>
        <v>3940426.7002341151</v>
      </c>
      <c r="AS2076" s="118">
        <f t="shared" si="3281"/>
        <v>3971545.9773861803</v>
      </c>
      <c r="AT2076" s="118">
        <f t="shared" si="3281"/>
        <v>4002856.1716620997</v>
      </c>
      <c r="AU2076" s="118">
        <f t="shared" si="3281"/>
        <v>4034358.3337726444</v>
      </c>
      <c r="AV2076" s="118">
        <f t="shared" si="3281"/>
        <v>4066053.5198700242</v>
      </c>
      <c r="AW2076" s="118">
        <f t="shared" si="3281"/>
        <v>4097942.791574914</v>
      </c>
      <c r="AX2076" s="118">
        <f t="shared" si="3281"/>
        <v>4130027.2160037234</v>
      </c>
      <c r="AY2076" s="118">
        <f t="shared" si="3281"/>
        <v>4162307.8657959774</v>
      </c>
      <c r="AZ2076" s="118">
        <f t="shared" si="3281"/>
        <v>4194785.8191418089</v>
      </c>
      <c r="BA2076" s="118">
        <f t="shared" si="3281"/>
        <v>4227462.1598094888</v>
      </c>
      <c r="BB2076" s="118">
        <f t="shared" si="3281"/>
        <v>4260337.9771733657</v>
      </c>
      <c r="BC2076" s="118">
        <f t="shared" si="3281"/>
        <v>4293414.3662417131</v>
      </c>
      <c r="BD2076" s="118">
        <f t="shared" si="3281"/>
        <v>4326692.4276846284</v>
      </c>
      <c r="BE2076" s="118">
        <f t="shared" si="3281"/>
        <v>4360173.2678623125</v>
      </c>
      <c r="BF2076" s="118">
        <f t="shared" si="3281"/>
        <v>4393857.998853568</v>
      </c>
      <c r="BG2076" s="118">
        <f t="shared" si="3281"/>
        <v>4427747.7384838099</v>
      </c>
      <c r="BH2076" s="118">
        <f t="shared" si="3281"/>
        <v>4461843.6103540296</v>
      </c>
      <c r="BI2076" s="118">
        <f t="shared" si="3281"/>
        <v>4496146.7438694471</v>
      </c>
      <c r="BJ2076" s="118">
        <f t="shared" si="3281"/>
        <v>4530658.2742680619</v>
      </c>
      <c r="BK2076" s="118">
        <f t="shared" si="3281"/>
        <v>4565379.3426502496</v>
      </c>
      <c r="BL2076" s="118">
        <f t="shared" si="3281"/>
        <v>4600311.0960071161</v>
      </c>
      <c r="BM2076" s="118">
        <f t="shared" si="3281"/>
        <v>4635454.6872506673</v>
      </c>
      <c r="BN2076" s="118">
        <f t="shared" si="3281"/>
        <v>4670811.2752424935</v>
      </c>
      <c r="BO2076" s="118">
        <f t="shared" si="3281"/>
        <v>4706382.024823688</v>
      </c>
      <c r="BP2076" s="118">
        <f t="shared" si="3281"/>
        <v>4742168.1068445742</v>
      </c>
      <c r="BQ2076" s="118">
        <f t="shared" si="3281"/>
        <v>4778170.6981942812</v>
      </c>
      <c r="BR2076" s="118">
        <f t="shared" si="3281"/>
        <v>4814390.9818312535</v>
      </c>
      <c r="BS2076" s="118">
        <f t="shared" si="3281"/>
        <v>4850830.1468127593</v>
      </c>
      <c r="BT2076" s="118">
        <f t="shared" si="3281"/>
        <v>4887489.3883256996</v>
      </c>
      <c r="BU2076" s="118">
        <f t="shared" si="3281"/>
        <v>4924369.9077166999</v>
      </c>
      <c r="BV2076" s="118">
        <f t="shared" si="3281"/>
        <v>4961472.9125230396</v>
      </c>
      <c r="BW2076" s="118">
        <f t="shared" si="3281"/>
        <v>4998799.616502896</v>
      </c>
      <c r="BX2076" s="118">
        <f t="shared" si="3281"/>
        <v>5036351.239666827</v>
      </c>
      <c r="BY2076" s="118">
        <f t="shared" si="3281"/>
        <v>5074129.0083081648</v>
      </c>
      <c r="BZ2076" s="118">
        <f t="shared" si="3281"/>
        <v>5112134.1550347582</v>
      </c>
      <c r="CA2076" s="118">
        <f t="shared" si="3281"/>
        <v>1069465.5654196069</v>
      </c>
      <c r="CB2076" s="118">
        <f t="shared" si="3281"/>
        <v>1073921.6719421747</v>
      </c>
      <c r="CC2076" s="118">
        <f t="shared" si="3281"/>
        <v>1078396.3455752658</v>
      </c>
      <c r="CD2076" s="118">
        <f t="shared" si="3281"/>
        <v>1082889.6636818349</v>
      </c>
      <c r="CE2076" s="118">
        <f t="shared" ref="CE2076:CK2076" si="3282">MIN(CE2075/30*CE2072,CD2076+CE2072)</f>
        <v>1087401.7039471867</v>
      </c>
      <c r="CF2076" s="118">
        <f t="shared" si="3282"/>
        <v>1091932.5443802401</v>
      </c>
      <c r="CG2076" s="118">
        <f t="shared" si="3282"/>
        <v>1096482.2633152085</v>
      </c>
      <c r="CH2076" s="118">
        <f t="shared" si="3282"/>
        <v>1101050.9394123408</v>
      </c>
      <c r="CI2076" s="118">
        <f t="shared" si="3282"/>
        <v>1105638.6516598985</v>
      </c>
      <c r="CJ2076" s="118">
        <f t="shared" si="3282"/>
        <v>1110245.479375124</v>
      </c>
      <c r="CK2076" s="118">
        <f t="shared" si="3282"/>
        <v>1114871.5022058415</v>
      </c>
      <c r="CL2076" s="118">
        <f>MIN(CL2075/30*CL2072,CK2076+CL2072)</f>
        <v>1119516.8001317608</v>
      </c>
      <c r="CN2076" s="33"/>
      <c r="CO2076" s="118" t="e">
        <f>MIN(CO2075/90*CO2072,CN2076+CO2072)</f>
        <v>#N/A</v>
      </c>
      <c r="CP2076" s="118" t="e">
        <f t="shared" ref="CP2076:DL2076" si="3283">MIN(CP2075/90*CP2072,CO2076+CP2072)</f>
        <v>#N/A</v>
      </c>
      <c r="CQ2076" s="118" t="e">
        <f t="shared" si="3283"/>
        <v>#N/A</v>
      </c>
      <c r="CR2076" s="118" t="e">
        <f t="shared" si="3283"/>
        <v>#N/A</v>
      </c>
      <c r="CS2076" s="118" t="e">
        <f t="shared" si="3283"/>
        <v>#N/A</v>
      </c>
      <c r="CT2076" s="118" t="e">
        <f t="shared" si="3283"/>
        <v>#N/A</v>
      </c>
      <c r="CU2076" s="118" t="e">
        <f t="shared" si="3283"/>
        <v>#N/A</v>
      </c>
      <c r="CV2076" s="118" t="e">
        <f t="shared" si="3283"/>
        <v>#N/A</v>
      </c>
      <c r="CW2076" s="118" t="e">
        <f t="shared" si="3283"/>
        <v>#N/A</v>
      </c>
      <c r="CX2076" s="118" t="e">
        <f t="shared" si="3283"/>
        <v>#N/A</v>
      </c>
      <c r="CY2076" s="118" t="e">
        <f t="shared" si="3283"/>
        <v>#N/A</v>
      </c>
      <c r="CZ2076" s="118" t="e">
        <f t="shared" si="3283"/>
        <v>#N/A</v>
      </c>
      <c r="DA2076" s="118" t="e">
        <f t="shared" si="3283"/>
        <v>#N/A</v>
      </c>
      <c r="DB2076" s="118" t="e">
        <f t="shared" si="3283"/>
        <v>#N/A</v>
      </c>
      <c r="DC2076" s="118" t="e">
        <f t="shared" si="3283"/>
        <v>#N/A</v>
      </c>
      <c r="DD2076" s="118" t="e">
        <f t="shared" si="3283"/>
        <v>#N/A</v>
      </c>
      <c r="DE2076" s="118" t="e">
        <f t="shared" si="3283"/>
        <v>#N/A</v>
      </c>
      <c r="DF2076" s="118" t="e">
        <f t="shared" si="3283"/>
        <v>#N/A</v>
      </c>
      <c r="DG2076" s="118" t="e">
        <f t="shared" si="3283"/>
        <v>#N/A</v>
      </c>
      <c r="DH2076" s="118" t="e">
        <f t="shared" si="3283"/>
        <v>#N/A</v>
      </c>
      <c r="DI2076" s="118" t="e">
        <f t="shared" si="3283"/>
        <v>#N/A</v>
      </c>
      <c r="DJ2076" s="118" t="e">
        <f t="shared" si="3283"/>
        <v>#N/A</v>
      </c>
      <c r="DK2076" s="118" t="e">
        <f t="shared" si="3283"/>
        <v>#N/A</v>
      </c>
      <c r="DL2076" s="118" t="e">
        <f t="shared" si="3283"/>
        <v>#N/A</v>
      </c>
    </row>
    <row r="2077" spans="1:116" x14ac:dyDescent="0.35">
      <c r="B2077" t="str">
        <f t="shared" si="3280"/>
        <v>2077 WCAR-IS</v>
      </c>
      <c r="D2077" t="s">
        <v>391</v>
      </c>
      <c r="E2077" s="8" t="str">
        <f t="shared" si="3279"/>
        <v>2077 WCAR-IS</v>
      </c>
      <c r="G2077" s="145" t="s">
        <v>222</v>
      </c>
      <c r="H2077" s="27"/>
      <c r="I2077" s="78"/>
      <c r="J2077" s="78"/>
      <c r="K2077" s="33"/>
      <c r="L2077" s="33"/>
      <c r="M2077" s="33"/>
      <c r="N2077" s="33"/>
      <c r="O2077" s="33"/>
      <c r="P2077" s="33"/>
      <c r="R2077" s="33"/>
      <c r="S2077" s="33"/>
      <c r="T2077" s="33"/>
      <c r="U2077" s="33"/>
      <c r="V2077" s="33"/>
      <c r="W2077" s="33"/>
      <c r="X2077" s="33"/>
      <c r="Y2077" s="33"/>
      <c r="Z2077" s="33"/>
      <c r="AA2077" s="33"/>
      <c r="AB2077" s="33"/>
      <c r="AC2077" s="33"/>
      <c r="AD2077" s="33"/>
      <c r="AE2077" s="33"/>
      <c r="AF2077" s="33"/>
      <c r="AG2077" s="33"/>
      <c r="AH2077" s="33"/>
      <c r="AI2077" s="33"/>
      <c r="AJ2077" s="33"/>
      <c r="AK2077" s="33"/>
      <c r="AL2077" s="33"/>
      <c r="AM2077" s="33"/>
      <c r="AN2077" s="33"/>
      <c r="AO2077" s="33"/>
      <c r="AP2077" s="33"/>
      <c r="AQ2077" s="33"/>
      <c r="AR2077" s="33"/>
      <c r="AS2077" s="33"/>
      <c r="AT2077" s="33"/>
      <c r="AU2077" s="33"/>
      <c r="AV2077" s="33"/>
      <c r="AW2077" s="33"/>
      <c r="AX2077" s="33"/>
      <c r="AY2077" s="33"/>
      <c r="AZ2077" s="33"/>
      <c r="BA2077" s="33"/>
      <c r="BB2077" s="33"/>
      <c r="BC2077" s="33"/>
      <c r="BD2077" s="33"/>
      <c r="BE2077" s="33"/>
      <c r="BF2077" s="33"/>
      <c r="BG2077" s="33"/>
      <c r="BH2077" s="33"/>
      <c r="BI2077" s="33"/>
      <c r="BJ2077" s="33"/>
      <c r="BK2077" s="33"/>
      <c r="BL2077" s="33"/>
      <c r="BM2077" s="33"/>
      <c r="BN2077" s="33"/>
      <c r="BO2077" s="33"/>
      <c r="BP2077" s="33"/>
      <c r="BQ2077" s="33"/>
      <c r="BR2077" s="33"/>
      <c r="BS2077" s="33"/>
      <c r="BT2077" s="33"/>
      <c r="BU2077" s="33"/>
      <c r="BV2077" s="33"/>
      <c r="BW2077" s="33"/>
      <c r="BX2077" s="33"/>
      <c r="BY2077" s="33"/>
      <c r="BZ2077" s="33"/>
      <c r="CA2077" s="33"/>
      <c r="CB2077" s="33"/>
      <c r="CC2077" s="33"/>
      <c r="CD2077" s="33"/>
      <c r="CE2077" s="33"/>
      <c r="CF2077" s="33"/>
      <c r="CG2077" s="33"/>
      <c r="CH2077" s="33"/>
      <c r="CI2077" s="33"/>
      <c r="CJ2077" s="33"/>
      <c r="CK2077" s="33"/>
      <c r="CL2077" s="33"/>
      <c r="CN2077" s="78"/>
      <c r="CO2077" s="33"/>
      <c r="CP2077" s="33"/>
      <c r="CQ2077" s="33"/>
      <c r="CR2077" s="33"/>
      <c r="CS2077" s="33"/>
      <c r="CT2077" s="33"/>
      <c r="CU2077" s="33"/>
      <c r="CV2077" s="33"/>
      <c r="CW2077" s="33"/>
      <c r="CX2077" s="33"/>
      <c r="CY2077" s="33"/>
      <c r="CZ2077" s="33"/>
      <c r="DA2077" s="33"/>
      <c r="DB2077" s="33"/>
      <c r="DC2077" s="33"/>
      <c r="DD2077" s="33"/>
      <c r="DE2077" s="33"/>
      <c r="DF2077" s="33"/>
      <c r="DG2077" s="33"/>
      <c r="DH2077" s="33"/>
      <c r="DI2077" s="33"/>
      <c r="DJ2077" s="33"/>
      <c r="DK2077" s="33"/>
      <c r="DL2077" s="33"/>
    </row>
    <row r="2078" spans="1:116" x14ac:dyDescent="0.35">
      <c r="B2078" t="str">
        <f t="shared" si="3280"/>
        <v>2078 WCAR-IS</v>
      </c>
      <c r="C2078" t="s">
        <v>234</v>
      </c>
      <c r="D2078" t="s">
        <v>391</v>
      </c>
      <c r="E2078" s="8" t="str">
        <f t="shared" si="3279"/>
        <v>2078 WCAR-IS</v>
      </c>
      <c r="G2078" s="126" t="str">
        <f>"Accounts receivable"</f>
        <v>Accounts receivable</v>
      </c>
      <c r="K2078" s="33">
        <f>SUMIF($3:$3,K$2,2078:2078)</f>
        <v>-4396560.967073814</v>
      </c>
      <c r="L2078" s="33">
        <f>SUMIF($3:$3,L$2,2078:2078)</f>
        <v>517804.24557032157</v>
      </c>
      <c r="M2078" s="33">
        <f>SUMIF($3:$3,M$2,2078:2078)</f>
        <v>-381581.25566987321</v>
      </c>
      <c r="N2078" s="33">
        <f>SUMIF($3:$3,N$2,2078:2078)</f>
        <v>-410473.29806912784</v>
      </c>
      <c r="O2078" s="33">
        <f>SUMIF($3:$3,O$2,2078:2078)</f>
        <v>-441322.87979226466</v>
      </c>
      <c r="P2078" s="33">
        <f>SUMIF($3:$3,P$2,2078:2078)</f>
        <v>3992617.3549029976</v>
      </c>
      <c r="R2078" s="33"/>
      <c r="S2078" s="33">
        <f t="shared" ref="S2078:AX2078" si="3284">R2076-S2076</f>
        <v>-4016666.6666666674</v>
      </c>
      <c r="T2078" s="33">
        <f t="shared" si="3284"/>
        <v>-33472.222222220618</v>
      </c>
      <c r="U2078" s="33">
        <f t="shared" si="3284"/>
        <v>-33681.423611111939</v>
      </c>
      <c r="V2078" s="33">
        <f t="shared" si="3284"/>
        <v>-33891.787229937036</v>
      </c>
      <c r="W2078" s="33">
        <f t="shared" si="3284"/>
        <v>-34103.319131983444</v>
      </c>
      <c r="X2078" s="33">
        <f t="shared" si="3284"/>
        <v>-34316.025400797371</v>
      </c>
      <c r="Y2078" s="33">
        <f t="shared" si="3284"/>
        <v>-34529.91215034388</v>
      </c>
      <c r="Z2078" s="33">
        <f t="shared" si="3284"/>
        <v>-34744.985525119118</v>
      </c>
      <c r="AA2078" s="33">
        <f t="shared" si="3284"/>
        <v>-34961.2517004041</v>
      </c>
      <c r="AB2078" s="33">
        <f t="shared" si="3284"/>
        <v>-35178.716882244684</v>
      </c>
      <c r="AC2078" s="33">
        <f t="shared" si="3284"/>
        <v>-35397.387307765894</v>
      </c>
      <c r="AD2078" s="33">
        <f t="shared" si="3284"/>
        <v>-35617.269245218486</v>
      </c>
      <c r="AE2078" s="33">
        <f t="shared" si="3284"/>
        <v>843779.74694159906</v>
      </c>
      <c r="AF2078" s="33">
        <f t="shared" si="3284"/>
        <v>-28730.541919535026</v>
      </c>
      <c r="AG2078" s="33">
        <f t="shared" si="3284"/>
        <v>-28908.282872680575</v>
      </c>
      <c r="AH2078" s="33">
        <f t="shared" si="3284"/>
        <v>-29087.00620630756</v>
      </c>
      <c r="AI2078" s="33">
        <f t="shared" si="3284"/>
        <v>-29266.717021130025</v>
      </c>
      <c r="AJ2078" s="33">
        <f t="shared" si="3284"/>
        <v>-29447.420443352312</v>
      </c>
      <c r="AK2078" s="33">
        <f t="shared" si="3284"/>
        <v>-29629.121624659747</v>
      </c>
      <c r="AL2078" s="33">
        <f t="shared" si="3284"/>
        <v>-29811.82574255392</v>
      </c>
      <c r="AM2078" s="33">
        <f t="shared" si="3284"/>
        <v>-29995.538000334054</v>
      </c>
      <c r="AN2078" s="33">
        <f t="shared" si="3284"/>
        <v>-30180.26362715289</v>
      </c>
      <c r="AO2078" s="33">
        <f t="shared" si="3284"/>
        <v>-30366.007878277451</v>
      </c>
      <c r="AP2078" s="33">
        <f t="shared" si="3284"/>
        <v>-30552.776035293937</v>
      </c>
      <c r="AQ2078" s="33">
        <f t="shared" si="3284"/>
        <v>-30740.573405995965</v>
      </c>
      <c r="AR2078" s="33">
        <f t="shared" si="3284"/>
        <v>-30929.405324626714</v>
      </c>
      <c r="AS2078" s="33">
        <f t="shared" si="3284"/>
        <v>-31119.277152065188</v>
      </c>
      <c r="AT2078" s="33">
        <f t="shared" si="3284"/>
        <v>-31310.194275919348</v>
      </c>
      <c r="AU2078" s="33">
        <f t="shared" si="3284"/>
        <v>-31502.162110544741</v>
      </c>
      <c r="AV2078" s="33">
        <f t="shared" si="3284"/>
        <v>-31695.186097379774</v>
      </c>
      <c r="AW2078" s="33">
        <f t="shared" si="3284"/>
        <v>-31889.271704889834</v>
      </c>
      <c r="AX2078" s="33">
        <f t="shared" si="3284"/>
        <v>-32084.424428809434</v>
      </c>
      <c r="AY2078" s="33">
        <f t="shared" ref="AY2078:CD2078" si="3285">AX2076-AY2076</f>
        <v>-32280.649792253971</v>
      </c>
      <c r="AZ2078" s="33">
        <f t="shared" si="3285"/>
        <v>-32477.953345831484</v>
      </c>
      <c r="BA2078" s="33">
        <f t="shared" si="3285"/>
        <v>-32676.340667679906</v>
      </c>
      <c r="BB2078" s="33">
        <f t="shared" si="3285"/>
        <v>-32875.817363876849</v>
      </c>
      <c r="BC2078" s="33">
        <f t="shared" si="3285"/>
        <v>-33076.389068347402</v>
      </c>
      <c r="BD2078" s="33">
        <f t="shared" si="3285"/>
        <v>-33278.06144291535</v>
      </c>
      <c r="BE2078" s="33">
        <f t="shared" si="3285"/>
        <v>-33480.840177684091</v>
      </c>
      <c r="BF2078" s="33">
        <f t="shared" si="3285"/>
        <v>-33684.730991255492</v>
      </c>
      <c r="BG2078" s="33">
        <f t="shared" si="3285"/>
        <v>-33889.739630241878</v>
      </c>
      <c r="BH2078" s="33">
        <f t="shared" si="3285"/>
        <v>-34095.871870219707</v>
      </c>
      <c r="BI2078" s="33">
        <f t="shared" si="3285"/>
        <v>-34303.133515417576</v>
      </c>
      <c r="BJ2078" s="33">
        <f t="shared" si="3285"/>
        <v>-34511.530398614705</v>
      </c>
      <c r="BK2078" s="33">
        <f t="shared" si="3285"/>
        <v>-34721.068382187746</v>
      </c>
      <c r="BL2078" s="33">
        <f t="shared" si="3285"/>
        <v>-34931.753356866539</v>
      </c>
      <c r="BM2078" s="33">
        <f t="shared" si="3285"/>
        <v>-35143.591243551113</v>
      </c>
      <c r="BN2078" s="33">
        <f t="shared" si="3285"/>
        <v>-35356.587991826236</v>
      </c>
      <c r="BO2078" s="33">
        <f t="shared" si="3285"/>
        <v>-35570.749581194483</v>
      </c>
      <c r="BP2078" s="33">
        <f t="shared" si="3285"/>
        <v>-35786.082020886242</v>
      </c>
      <c r="BQ2078" s="33">
        <f t="shared" si="3285"/>
        <v>-36002.591349706985</v>
      </c>
      <c r="BR2078" s="33">
        <f t="shared" si="3285"/>
        <v>-36220.283636972308</v>
      </c>
      <c r="BS2078" s="33">
        <f t="shared" si="3285"/>
        <v>-36439.164981505834</v>
      </c>
      <c r="BT2078" s="33">
        <f t="shared" si="3285"/>
        <v>-36659.241512940265</v>
      </c>
      <c r="BU2078" s="33">
        <f t="shared" si="3285"/>
        <v>-36880.519391000271</v>
      </c>
      <c r="BV2078" s="33">
        <f t="shared" si="3285"/>
        <v>-37103.004806339741</v>
      </c>
      <c r="BW2078" s="33">
        <f t="shared" si="3285"/>
        <v>-37326.703979856335</v>
      </c>
      <c r="BX2078" s="33">
        <f t="shared" si="3285"/>
        <v>-37551.623163931072</v>
      </c>
      <c r="BY2078" s="33">
        <f t="shared" si="3285"/>
        <v>-37777.768641337752</v>
      </c>
      <c r="BZ2078" s="33">
        <f t="shared" si="3285"/>
        <v>-38005.146726593375</v>
      </c>
      <c r="CA2078" s="33">
        <f t="shared" si="3285"/>
        <v>4042668.5896151513</v>
      </c>
      <c r="CB2078" s="33">
        <f t="shared" si="3285"/>
        <v>-4456.106522567803</v>
      </c>
      <c r="CC2078" s="33">
        <f t="shared" si="3285"/>
        <v>-4474.6736330911517</v>
      </c>
      <c r="CD2078" s="33">
        <f t="shared" si="3285"/>
        <v>-4493.3181065691169</v>
      </c>
      <c r="CE2078" s="33">
        <f t="shared" ref="CE2078:CL2078" si="3286">CD2076-CE2076</f>
        <v>-4512.0402653517667</v>
      </c>
      <c r="CF2078" s="33">
        <f t="shared" si="3286"/>
        <v>-4530.8404330534395</v>
      </c>
      <c r="CG2078" s="33">
        <f t="shared" si="3286"/>
        <v>-4549.7189349683467</v>
      </c>
      <c r="CH2078" s="33">
        <f t="shared" si="3286"/>
        <v>-4568.6760971322656</v>
      </c>
      <c r="CI2078" s="33">
        <f t="shared" si="3286"/>
        <v>-4587.7122475577053</v>
      </c>
      <c r="CJ2078" s="33">
        <f t="shared" si="3286"/>
        <v>-4606.8277152255177</v>
      </c>
      <c r="CK2078" s="33">
        <f t="shared" si="3286"/>
        <v>-4626.0228307174984</v>
      </c>
      <c r="CL2078" s="33">
        <f t="shared" si="3286"/>
        <v>-4645.2979259192944</v>
      </c>
      <c r="CO2078" s="33" t="e">
        <f t="shared" ref="CO2078" si="3287">CN2076-CO2076</f>
        <v>#N/A</v>
      </c>
      <c r="CP2078" s="33" t="e">
        <f t="shared" ref="CP2078" si="3288">CO2076-CP2076</f>
        <v>#N/A</v>
      </c>
      <c r="CQ2078" s="33" t="e">
        <f t="shared" ref="CQ2078" si="3289">CP2076-CQ2076</f>
        <v>#N/A</v>
      </c>
      <c r="CR2078" s="33" t="e">
        <f t="shared" ref="CR2078" si="3290">CQ2076-CR2076</f>
        <v>#N/A</v>
      </c>
      <c r="CS2078" s="33" t="e">
        <f t="shared" ref="CS2078" si="3291">CR2076-CS2076</f>
        <v>#N/A</v>
      </c>
      <c r="CT2078" s="33" t="e">
        <f t="shared" ref="CT2078" si="3292">CS2076-CT2076</f>
        <v>#N/A</v>
      </c>
      <c r="CU2078" s="33" t="e">
        <f t="shared" ref="CU2078" si="3293">CT2076-CU2076</f>
        <v>#N/A</v>
      </c>
      <c r="CV2078" s="33" t="e">
        <f t="shared" ref="CV2078" si="3294">CU2076-CV2076</f>
        <v>#N/A</v>
      </c>
      <c r="CW2078" s="33" t="e">
        <f t="shared" ref="CW2078" si="3295">CV2076-CW2076</f>
        <v>#N/A</v>
      </c>
      <c r="CX2078" s="33" t="e">
        <f t="shared" ref="CX2078" si="3296">CW2076-CX2076</f>
        <v>#N/A</v>
      </c>
      <c r="CY2078" s="33" t="e">
        <f t="shared" ref="CY2078" si="3297">CX2076-CY2076</f>
        <v>#N/A</v>
      </c>
      <c r="CZ2078" s="33" t="e">
        <f t="shared" ref="CZ2078" si="3298">CY2076-CZ2076</f>
        <v>#N/A</v>
      </c>
      <c r="DA2078" s="33" t="e">
        <f t="shared" ref="DA2078" si="3299">CZ2076-DA2076</f>
        <v>#N/A</v>
      </c>
      <c r="DB2078" s="33" t="e">
        <f t="shared" ref="DB2078" si="3300">DA2076-DB2076</f>
        <v>#N/A</v>
      </c>
      <c r="DC2078" s="33" t="e">
        <f t="shared" ref="DC2078" si="3301">DB2076-DC2076</f>
        <v>#N/A</v>
      </c>
      <c r="DD2078" s="33" t="e">
        <f t="shared" ref="DD2078" si="3302">DC2076-DD2076</f>
        <v>#N/A</v>
      </c>
      <c r="DE2078" s="33" t="e">
        <f t="shared" ref="DE2078" si="3303">DD2076-DE2076</f>
        <v>#N/A</v>
      </c>
      <c r="DF2078" s="33" t="e">
        <f t="shared" ref="DF2078" si="3304">DE2076-DF2076</f>
        <v>#N/A</v>
      </c>
      <c r="DG2078" s="33" t="e">
        <f t="shared" ref="DG2078" si="3305">DF2076-DG2076</f>
        <v>#N/A</v>
      </c>
      <c r="DH2078" s="33" t="e">
        <f t="shared" ref="DH2078" si="3306">DG2076-DH2076</f>
        <v>#N/A</v>
      </c>
      <c r="DI2078" s="33" t="e">
        <f t="shared" ref="DI2078" si="3307">DH2076-DI2076</f>
        <v>#N/A</v>
      </c>
      <c r="DJ2078" s="33" t="e">
        <f t="shared" ref="DJ2078" si="3308">DI2076-DJ2076</f>
        <v>#N/A</v>
      </c>
      <c r="DK2078" s="33" t="e">
        <f t="shared" ref="DK2078" si="3309">DJ2076-DK2076</f>
        <v>#N/A</v>
      </c>
      <c r="DL2078" s="33" t="e">
        <f t="shared" ref="DL2078" si="3310">DK2076-DL2076</f>
        <v>#N/A</v>
      </c>
    </row>
    <row r="2079" spans="1:116" x14ac:dyDescent="0.35">
      <c r="B2079" t="str">
        <f t="shared" si="3280"/>
        <v>2079 WCAR-IS</v>
      </c>
      <c r="D2079" t="s">
        <v>391</v>
      </c>
      <c r="E2079" s="8" t="str">
        <f t="shared" si="3279"/>
        <v>2079 WCAR-IS</v>
      </c>
      <c r="G2079" s="126"/>
      <c r="K2079" s="53"/>
      <c r="L2079" s="53"/>
      <c r="M2079" s="53"/>
      <c r="N2079" s="53"/>
      <c r="O2079" s="53"/>
      <c r="P2079" s="53"/>
      <c r="R2079" s="24"/>
      <c r="S2079" s="24"/>
      <c r="T2079" s="24"/>
      <c r="U2079" s="24"/>
      <c r="V2079" s="24"/>
      <c r="W2079" s="24"/>
      <c r="X2079" s="24"/>
      <c r="Y2079" s="24"/>
      <c r="Z2079" s="24"/>
      <c r="AA2079" s="24"/>
      <c r="AB2079" s="24"/>
      <c r="AC2079" s="24"/>
      <c r="AD2079" s="24"/>
      <c r="AE2079" s="24"/>
      <c r="AF2079" s="24"/>
      <c r="AG2079" s="24"/>
      <c r="AH2079" s="24"/>
      <c r="AI2079" s="24"/>
      <c r="AJ2079" s="24"/>
      <c r="AK2079" s="24"/>
      <c r="AL2079" s="24"/>
      <c r="AM2079" s="24"/>
      <c r="AN2079" s="24"/>
      <c r="AO2079" s="24"/>
      <c r="AP2079" s="24"/>
      <c r="AQ2079" s="24"/>
      <c r="AR2079" s="24"/>
      <c r="AS2079" s="24"/>
      <c r="AT2079" s="24"/>
      <c r="AU2079" s="24"/>
      <c r="AV2079" s="24"/>
      <c r="AW2079" s="24"/>
      <c r="AX2079" s="24"/>
      <c r="AY2079" s="24"/>
      <c r="AZ2079" s="24"/>
      <c r="BA2079" s="24"/>
      <c r="BB2079" s="24"/>
      <c r="BC2079" s="24"/>
      <c r="BD2079" s="24"/>
      <c r="BE2079" s="24"/>
      <c r="BF2079" s="24"/>
      <c r="BG2079" s="24"/>
      <c r="BH2079" s="24"/>
      <c r="BI2079" s="24"/>
      <c r="BJ2079" s="24"/>
      <c r="BK2079" s="24"/>
      <c r="BL2079" s="24"/>
      <c r="BM2079" s="24"/>
      <c r="BN2079" s="24"/>
      <c r="BO2079" s="24"/>
      <c r="BP2079" s="24"/>
      <c r="BQ2079" s="24"/>
      <c r="BR2079" s="24"/>
      <c r="BS2079" s="24"/>
      <c r="BT2079" s="24"/>
      <c r="BU2079" s="24"/>
      <c r="BV2079" s="24"/>
      <c r="BW2079" s="24"/>
      <c r="BX2079" s="24"/>
      <c r="BY2079" s="24"/>
      <c r="BZ2079" s="24"/>
      <c r="CA2079" s="24"/>
      <c r="CB2079" s="24"/>
      <c r="CC2079" s="24"/>
      <c r="CD2079" s="24"/>
      <c r="CE2079" s="24"/>
      <c r="CF2079" s="24"/>
      <c r="CG2079" s="24"/>
      <c r="CH2079" s="24"/>
      <c r="CI2079" s="24"/>
      <c r="CJ2079" s="24"/>
      <c r="CK2079" s="24"/>
      <c r="CL2079" s="24"/>
      <c r="CO2079" s="24"/>
      <c r="CP2079" s="24"/>
      <c r="CQ2079" s="24"/>
      <c r="CR2079" s="24"/>
      <c r="CS2079" s="24"/>
      <c r="CT2079" s="24"/>
      <c r="CU2079" s="24"/>
      <c r="CV2079" s="24"/>
      <c r="CW2079" s="24"/>
      <c r="CX2079" s="24"/>
      <c r="CY2079" s="24"/>
      <c r="CZ2079" s="24"/>
      <c r="DA2079" s="24"/>
      <c r="DB2079" s="24"/>
      <c r="DC2079" s="24"/>
      <c r="DD2079" s="24"/>
      <c r="DE2079" s="24"/>
      <c r="DF2079" s="24"/>
      <c r="DG2079" s="24"/>
      <c r="DH2079" s="24"/>
      <c r="DI2079" s="24"/>
      <c r="DJ2079" s="24"/>
      <c r="DK2079" s="24"/>
      <c r="DL2079" s="24"/>
    </row>
    <row r="2080" spans="1:116" x14ac:dyDescent="0.35">
      <c r="B2080" t="s">
        <v>332</v>
      </c>
      <c r="D2080" t="s">
        <v>391</v>
      </c>
      <c r="E2080" s="8" t="str">
        <f t="shared" si="3279"/>
        <v>2080 WCAR-IS</v>
      </c>
      <c r="G2080" s="126" t="str">
        <f>"Change in "&amp;G2078</f>
        <v>Change in Accounts receivable</v>
      </c>
      <c r="K2080" s="53"/>
      <c r="L2080" s="53"/>
      <c r="M2080" s="53"/>
      <c r="N2080" s="53"/>
      <c r="O2080" s="53"/>
      <c r="P2080" s="53"/>
      <c r="R2080" s="24"/>
      <c r="S2080" s="24"/>
      <c r="T2080" s="24"/>
      <c r="U2080" s="24"/>
      <c r="V2080" s="24"/>
      <c r="W2080" s="24"/>
      <c r="X2080" s="24"/>
      <c r="Y2080" s="24"/>
      <c r="Z2080" s="24"/>
      <c r="AA2080" s="24"/>
      <c r="AB2080" s="24"/>
      <c r="AC2080" s="24"/>
      <c r="AD2080" s="24"/>
      <c r="AE2080" s="24"/>
      <c r="AF2080" s="24"/>
      <c r="AG2080" s="24"/>
      <c r="AH2080" s="24"/>
      <c r="AI2080" s="24"/>
      <c r="AJ2080" s="24"/>
      <c r="AK2080" s="24"/>
      <c r="AL2080" s="24"/>
      <c r="AM2080" s="24"/>
      <c r="AN2080" s="24"/>
      <c r="AO2080" s="24"/>
      <c r="AP2080" s="24"/>
      <c r="AQ2080" s="24"/>
      <c r="AR2080" s="24"/>
      <c r="AS2080" s="24"/>
      <c r="AT2080" s="24"/>
      <c r="AU2080" s="24"/>
      <c r="AV2080" s="24"/>
      <c r="AW2080" s="24"/>
      <c r="AX2080" s="24"/>
      <c r="AY2080" s="24"/>
      <c r="AZ2080" s="24"/>
      <c r="BA2080" s="24"/>
      <c r="BB2080" s="24"/>
      <c r="BC2080" s="24"/>
      <c r="BD2080" s="24"/>
      <c r="BE2080" s="24"/>
      <c r="BF2080" s="24"/>
      <c r="BG2080" s="24"/>
      <c r="BH2080" s="24"/>
      <c r="BI2080" s="24"/>
      <c r="BJ2080" s="24"/>
      <c r="BK2080" s="24"/>
      <c r="BL2080" s="24"/>
      <c r="BM2080" s="24"/>
      <c r="BN2080" s="24"/>
      <c r="BO2080" s="24"/>
      <c r="BP2080" s="24"/>
      <c r="BQ2080" s="24"/>
      <c r="BR2080" s="24"/>
      <c r="BS2080" s="24"/>
      <c r="BT2080" s="24"/>
      <c r="BU2080" s="24"/>
      <c r="BV2080" s="24"/>
      <c r="BW2080" s="24"/>
      <c r="BX2080" s="24"/>
      <c r="BY2080" s="24"/>
      <c r="BZ2080" s="24"/>
      <c r="CA2080" s="24"/>
      <c r="CB2080" s="24"/>
      <c r="CC2080" s="24"/>
      <c r="CD2080" s="24"/>
      <c r="CE2080" s="24"/>
      <c r="CF2080" s="24"/>
      <c r="CG2080" s="24"/>
      <c r="CH2080" s="24"/>
      <c r="CI2080" s="24"/>
      <c r="CJ2080" s="24"/>
      <c r="CK2080" s="24"/>
      <c r="CL2080" s="24"/>
      <c r="CO2080" s="24"/>
      <c r="CP2080" s="24"/>
      <c r="CQ2080" s="24"/>
      <c r="CR2080" s="24"/>
      <c r="CS2080" s="24"/>
      <c r="CT2080" s="24"/>
      <c r="CU2080" s="24"/>
      <c r="CV2080" s="24"/>
      <c r="CW2080" s="24"/>
      <c r="CX2080" s="24"/>
      <c r="CY2080" s="24"/>
      <c r="CZ2080" s="24"/>
      <c r="DA2080" s="24"/>
      <c r="DB2080" s="24"/>
      <c r="DC2080" s="24"/>
      <c r="DD2080" s="24"/>
      <c r="DE2080" s="24"/>
      <c r="DF2080" s="24"/>
      <c r="DG2080" s="24"/>
      <c r="DH2080" s="24"/>
      <c r="DI2080" s="24"/>
      <c r="DJ2080" s="24"/>
      <c r="DK2080" s="24"/>
      <c r="DL2080" s="24"/>
    </row>
    <row r="2081" spans="1:116" x14ac:dyDescent="0.35">
      <c r="B2081" t="s">
        <v>332</v>
      </c>
      <c r="D2081" t="s">
        <v>391</v>
      </c>
      <c r="E2081" s="8" t="str">
        <f t="shared" si="3279"/>
        <v>2081 WCAR-IS</v>
      </c>
      <c r="G2081" s="125"/>
      <c r="K2081" s="53"/>
      <c r="L2081" s="53"/>
      <c r="M2081" s="53"/>
      <c r="N2081" s="53"/>
      <c r="O2081" s="53"/>
      <c r="P2081" s="53"/>
      <c r="R2081" s="24"/>
      <c r="S2081" s="24"/>
      <c r="T2081" s="24"/>
      <c r="U2081" s="24"/>
      <c r="V2081" s="24"/>
      <c r="W2081" s="24"/>
      <c r="X2081" s="24"/>
      <c r="Y2081" s="24"/>
      <c r="Z2081" s="24"/>
      <c r="AA2081" s="24"/>
      <c r="AB2081" s="24"/>
      <c r="AC2081" s="24"/>
      <c r="AD2081" s="24"/>
      <c r="AE2081" s="24"/>
      <c r="AF2081" s="24"/>
      <c r="AG2081" s="24"/>
      <c r="AH2081" s="24"/>
      <c r="AI2081" s="24"/>
      <c r="AJ2081" s="24"/>
      <c r="AK2081" s="24"/>
      <c r="AL2081" s="24"/>
      <c r="AM2081" s="24"/>
      <c r="AN2081" s="24"/>
      <c r="AO2081" s="24"/>
      <c r="AP2081" s="24"/>
      <c r="AQ2081" s="24"/>
      <c r="AR2081" s="24"/>
      <c r="AS2081" s="24"/>
      <c r="AT2081" s="24"/>
      <c r="AU2081" s="24"/>
      <c r="AV2081" s="24"/>
      <c r="AW2081" s="24"/>
      <c r="AX2081" s="24"/>
      <c r="AY2081" s="24"/>
      <c r="AZ2081" s="24"/>
      <c r="BA2081" s="24"/>
      <c r="BB2081" s="24"/>
      <c r="BC2081" s="24"/>
      <c r="BD2081" s="24"/>
      <c r="BE2081" s="24"/>
      <c r="BF2081" s="24"/>
      <c r="BG2081" s="24"/>
      <c r="BH2081" s="24"/>
      <c r="BI2081" s="24"/>
      <c r="BJ2081" s="24"/>
      <c r="BK2081" s="24"/>
      <c r="BL2081" s="24"/>
      <c r="BM2081" s="24"/>
      <c r="BN2081" s="24"/>
      <c r="BO2081" s="24"/>
      <c r="BP2081" s="24"/>
      <c r="BQ2081" s="24"/>
      <c r="BR2081" s="24"/>
      <c r="BS2081" s="24"/>
      <c r="BT2081" s="24"/>
      <c r="BU2081" s="24"/>
      <c r="BV2081" s="24"/>
      <c r="BW2081" s="24"/>
      <c r="BX2081" s="24"/>
      <c r="BY2081" s="24"/>
      <c r="BZ2081" s="24"/>
      <c r="CA2081" s="24"/>
      <c r="CB2081" s="24"/>
      <c r="CC2081" s="24"/>
      <c r="CD2081" s="24"/>
      <c r="CE2081" s="24"/>
      <c r="CF2081" s="24"/>
      <c r="CG2081" s="24"/>
      <c r="CH2081" s="24"/>
      <c r="CI2081" s="24"/>
      <c r="CJ2081" s="24"/>
      <c r="CK2081" s="24"/>
      <c r="CL2081" s="24"/>
      <c r="CO2081" s="24"/>
      <c r="CP2081" s="24"/>
      <c r="CQ2081" s="24"/>
      <c r="CR2081" s="24"/>
      <c r="CS2081" s="24"/>
      <c r="CT2081" s="24"/>
      <c r="CU2081" s="24"/>
      <c r="CV2081" s="24"/>
      <c r="CW2081" s="24"/>
      <c r="CX2081" s="24"/>
      <c r="CY2081" s="24"/>
      <c r="CZ2081" s="24"/>
      <c r="DA2081" s="24"/>
      <c r="DB2081" s="24"/>
      <c r="DC2081" s="24"/>
      <c r="DD2081" s="24"/>
      <c r="DE2081" s="24"/>
      <c r="DF2081" s="24"/>
      <c r="DG2081" s="24"/>
      <c r="DH2081" s="24"/>
      <c r="DI2081" s="24"/>
      <c r="DJ2081" s="24"/>
      <c r="DK2081" s="24"/>
      <c r="DL2081" s="24"/>
    </row>
    <row r="2082" spans="1:116" x14ac:dyDescent="0.35">
      <c r="B2082" t="s">
        <v>332</v>
      </c>
      <c r="D2082" t="s">
        <v>391</v>
      </c>
      <c r="E2082" s="8" t="str">
        <f t="shared" si="3279"/>
        <v>2082 WCAR-IS</v>
      </c>
      <c r="G2082" s="136" t="str">
        <f>G2065</f>
        <v>(Primary label)</v>
      </c>
      <c r="K2082" s="53"/>
      <c r="L2082" s="53"/>
      <c r="M2082" s="53"/>
      <c r="N2082" s="53"/>
      <c r="O2082" s="53"/>
      <c r="P2082" s="53"/>
      <c r="R2082" s="24"/>
      <c r="S2082" s="179" t="str">
        <f>S2065</f>
        <v>S$16</v>
      </c>
      <c r="T2082" s="179" t="str">
        <f t="shared" ref="T2082:CE2082" si="3311">T2065</f>
        <v>T$16</v>
      </c>
      <c r="U2082" s="179" t="str">
        <f t="shared" si="3311"/>
        <v>U$16</v>
      </c>
      <c r="V2082" s="179" t="str">
        <f t="shared" si="3311"/>
        <v>V$16</v>
      </c>
      <c r="W2082" s="179" t="str">
        <f t="shared" si="3311"/>
        <v>W$16</v>
      </c>
      <c r="X2082" s="179" t="str">
        <f t="shared" si="3311"/>
        <v>X$16</v>
      </c>
      <c r="Y2082" s="179" t="str">
        <f t="shared" si="3311"/>
        <v>Y$16</v>
      </c>
      <c r="Z2082" s="179" t="str">
        <f t="shared" si="3311"/>
        <v>Z$16</v>
      </c>
      <c r="AA2082" s="179" t="str">
        <f t="shared" si="3311"/>
        <v>AA$16</v>
      </c>
      <c r="AB2082" s="179" t="str">
        <f t="shared" si="3311"/>
        <v>AB$16</v>
      </c>
      <c r="AC2082" s="179" t="str">
        <f t="shared" si="3311"/>
        <v>AC$16</v>
      </c>
      <c r="AD2082" s="179" t="str">
        <f t="shared" si="3311"/>
        <v>AD$16</v>
      </c>
      <c r="AE2082" s="179" t="str">
        <f t="shared" si="3311"/>
        <v>AE$16</v>
      </c>
      <c r="AF2082" s="179" t="str">
        <f t="shared" si="3311"/>
        <v>AF$16</v>
      </c>
      <c r="AG2082" s="179" t="str">
        <f t="shared" si="3311"/>
        <v>AG$16</v>
      </c>
      <c r="AH2082" s="179" t="str">
        <f t="shared" si="3311"/>
        <v>AH$16</v>
      </c>
      <c r="AI2082" s="179" t="str">
        <f t="shared" si="3311"/>
        <v>AI$16</v>
      </c>
      <c r="AJ2082" s="179" t="str">
        <f t="shared" si="3311"/>
        <v>AJ$16</v>
      </c>
      <c r="AK2082" s="179" t="str">
        <f t="shared" si="3311"/>
        <v>AK$16</v>
      </c>
      <c r="AL2082" s="179" t="str">
        <f t="shared" si="3311"/>
        <v>AL$16</v>
      </c>
      <c r="AM2082" s="179" t="str">
        <f t="shared" si="3311"/>
        <v>AM$16</v>
      </c>
      <c r="AN2082" s="179" t="str">
        <f t="shared" si="3311"/>
        <v>AN$16</v>
      </c>
      <c r="AO2082" s="179" t="str">
        <f t="shared" si="3311"/>
        <v>AO$16</v>
      </c>
      <c r="AP2082" s="179" t="str">
        <f t="shared" si="3311"/>
        <v>AP$16</v>
      </c>
      <c r="AQ2082" s="179" t="str">
        <f t="shared" si="3311"/>
        <v>AQ$16</v>
      </c>
      <c r="AR2082" s="179" t="str">
        <f t="shared" si="3311"/>
        <v>AR$16</v>
      </c>
      <c r="AS2082" s="179" t="str">
        <f t="shared" si="3311"/>
        <v>AS$16</v>
      </c>
      <c r="AT2082" s="179" t="str">
        <f t="shared" si="3311"/>
        <v>AT$16</v>
      </c>
      <c r="AU2082" s="179" t="str">
        <f t="shared" si="3311"/>
        <v>AU$16</v>
      </c>
      <c r="AV2082" s="179" t="str">
        <f t="shared" si="3311"/>
        <v>AV$16</v>
      </c>
      <c r="AW2082" s="179" t="str">
        <f t="shared" si="3311"/>
        <v>AW$16</v>
      </c>
      <c r="AX2082" s="179" t="str">
        <f t="shared" si="3311"/>
        <v>AX$16</v>
      </c>
      <c r="AY2082" s="179" t="str">
        <f t="shared" si="3311"/>
        <v>AY$16</v>
      </c>
      <c r="AZ2082" s="179" t="str">
        <f t="shared" si="3311"/>
        <v>AZ$16</v>
      </c>
      <c r="BA2082" s="179" t="str">
        <f t="shared" si="3311"/>
        <v>BA$16</v>
      </c>
      <c r="BB2082" s="179" t="str">
        <f t="shared" si="3311"/>
        <v>BB$16</v>
      </c>
      <c r="BC2082" s="179" t="str">
        <f t="shared" si="3311"/>
        <v>BC$16</v>
      </c>
      <c r="BD2082" s="179" t="str">
        <f t="shared" si="3311"/>
        <v>BD$16</v>
      </c>
      <c r="BE2082" s="179" t="str">
        <f t="shared" si="3311"/>
        <v>BE$16</v>
      </c>
      <c r="BF2082" s="179" t="str">
        <f t="shared" si="3311"/>
        <v>BF$16</v>
      </c>
      <c r="BG2082" s="179" t="str">
        <f t="shared" si="3311"/>
        <v>BG$16</v>
      </c>
      <c r="BH2082" s="179" t="str">
        <f t="shared" si="3311"/>
        <v>BH$16</v>
      </c>
      <c r="BI2082" s="179" t="str">
        <f t="shared" si="3311"/>
        <v>BI$16</v>
      </c>
      <c r="BJ2082" s="179" t="str">
        <f t="shared" si="3311"/>
        <v>BJ$16</v>
      </c>
      <c r="BK2082" s="179" t="str">
        <f t="shared" si="3311"/>
        <v>BK$16</v>
      </c>
      <c r="BL2082" s="179" t="str">
        <f t="shared" si="3311"/>
        <v>BL$16</v>
      </c>
      <c r="BM2082" s="179" t="str">
        <f t="shared" si="3311"/>
        <v>BM$16</v>
      </c>
      <c r="BN2082" s="179" t="str">
        <f t="shared" si="3311"/>
        <v>BN$16</v>
      </c>
      <c r="BO2082" s="179" t="str">
        <f t="shared" si="3311"/>
        <v>BO$16</v>
      </c>
      <c r="BP2082" s="179" t="str">
        <f t="shared" si="3311"/>
        <v>BP$16</v>
      </c>
      <c r="BQ2082" s="179" t="str">
        <f t="shared" si="3311"/>
        <v>BQ$16</v>
      </c>
      <c r="BR2082" s="179" t="str">
        <f t="shared" si="3311"/>
        <v>BR$16</v>
      </c>
      <c r="BS2082" s="179" t="str">
        <f t="shared" si="3311"/>
        <v>BS$16</v>
      </c>
      <c r="BT2082" s="179" t="str">
        <f t="shared" si="3311"/>
        <v>BT$16</v>
      </c>
      <c r="BU2082" s="179" t="str">
        <f t="shared" si="3311"/>
        <v>BU$16</v>
      </c>
      <c r="BV2082" s="179" t="str">
        <f t="shared" si="3311"/>
        <v>BV$16</v>
      </c>
      <c r="BW2082" s="179" t="str">
        <f t="shared" si="3311"/>
        <v>BW$16</v>
      </c>
      <c r="BX2082" s="179" t="str">
        <f t="shared" si="3311"/>
        <v>BX$16</v>
      </c>
      <c r="BY2082" s="179" t="str">
        <f t="shared" si="3311"/>
        <v>BY$16</v>
      </c>
      <c r="BZ2082" s="179" t="str">
        <f t="shared" si="3311"/>
        <v>BZ$16</v>
      </c>
      <c r="CA2082" s="179" t="str">
        <f t="shared" si="3311"/>
        <v>CA$16</v>
      </c>
      <c r="CB2082" s="179" t="str">
        <f t="shared" si="3311"/>
        <v>CB$16</v>
      </c>
      <c r="CC2082" s="179" t="str">
        <f t="shared" si="3311"/>
        <v>CC$16</v>
      </c>
      <c r="CD2082" s="179" t="str">
        <f t="shared" si="3311"/>
        <v>CD$16</v>
      </c>
      <c r="CE2082" s="179" t="str">
        <f t="shared" si="3311"/>
        <v>CE$16</v>
      </c>
      <c r="CF2082" s="179" t="str">
        <f t="shared" ref="CF2082:CL2082" si="3312">CF2065</f>
        <v>CF$16</v>
      </c>
      <c r="CG2082" s="179" t="str">
        <f t="shared" si="3312"/>
        <v>CG$16</v>
      </c>
      <c r="CH2082" s="179" t="str">
        <f t="shared" si="3312"/>
        <v>CH$16</v>
      </c>
      <c r="CI2082" s="179" t="str">
        <f t="shared" si="3312"/>
        <v>CI$16</v>
      </c>
      <c r="CJ2082" s="179" t="str">
        <f t="shared" si="3312"/>
        <v>CJ$16</v>
      </c>
      <c r="CK2082" s="179" t="str">
        <f t="shared" si="3312"/>
        <v>CK$16</v>
      </c>
      <c r="CL2082" s="179" t="str">
        <f t="shared" si="3312"/>
        <v>CL$16</v>
      </c>
      <c r="CO2082" s="179" t="str">
        <f>CO44</f>
        <v>$CO$40</v>
      </c>
      <c r="CP2082" s="179" t="str">
        <f>CP44</f>
        <v>$CP$40</v>
      </c>
      <c r="CQ2082" s="179" t="str">
        <f>CQ44</f>
        <v>$CQ$40</v>
      </c>
      <c r="CR2082" s="179" t="str">
        <f>CR44</f>
        <v>$CR$40</v>
      </c>
      <c r="CS2082" s="179" t="str">
        <f>CS44</f>
        <v>$CS$40</v>
      </c>
      <c r="CT2082" s="179" t="str">
        <f>CT44</f>
        <v>$CT$40</v>
      </c>
      <c r="CU2082" s="179" t="str">
        <f>CU44</f>
        <v>$CU$40</v>
      </c>
      <c r="CV2082" s="179" t="str">
        <f>CV44</f>
        <v>$CV$40</v>
      </c>
      <c r="CW2082" s="179" t="str">
        <f>CW44</f>
        <v>$CW$40</v>
      </c>
      <c r="CX2082" s="179" t="str">
        <f>CX44</f>
        <v>$CX$40</v>
      </c>
      <c r="CY2082" s="179" t="str">
        <f>CY44</f>
        <v>$CY$40</v>
      </c>
      <c r="CZ2082" s="179" t="str">
        <f>CZ44</f>
        <v>$CZ$40</v>
      </c>
      <c r="DA2082" s="179" t="str">
        <f>DA44</f>
        <v>$DA$40</v>
      </c>
      <c r="DB2082" s="179" t="str">
        <f>DB44</f>
        <v>$DB$40</v>
      </c>
      <c r="DC2082" s="179" t="str">
        <f>DC44</f>
        <v>$DC$40</v>
      </c>
      <c r="DD2082" s="179" t="str">
        <f>DD44</f>
        <v>$DD$40</v>
      </c>
      <c r="DE2082" s="179" t="str">
        <f>DE44</f>
        <v>$DE$40</v>
      </c>
      <c r="DF2082" s="179" t="str">
        <f>DF44</f>
        <v>$DF$40</v>
      </c>
      <c r="DG2082" s="179" t="str">
        <f>DG44</f>
        <v>$DG$40</v>
      </c>
      <c r="DH2082" s="179" t="str">
        <f>DH44</f>
        <v>$DH$40</v>
      </c>
      <c r="DI2082" s="179" t="str">
        <f>DI44</f>
        <v>$DI$40</v>
      </c>
      <c r="DJ2082" s="179" t="str">
        <f>DJ44</f>
        <v>$DJ$40</v>
      </c>
      <c r="DK2082" s="179" t="str">
        <f>DK44</f>
        <v>$DK$40</v>
      </c>
      <c r="DL2082" s="179" t="str">
        <f>DL44</f>
        <v>$DL$40</v>
      </c>
    </row>
    <row r="2083" spans="1:116" x14ac:dyDescent="0.35">
      <c r="B2083" t="s">
        <v>332</v>
      </c>
      <c r="D2083" t="s">
        <v>391</v>
      </c>
      <c r="E2083" s="8" t="str">
        <f t="shared" si="3279"/>
        <v>2083 WCAR-IS</v>
      </c>
      <c r="G2083" s="136" t="str">
        <f t="shared" ref="G2083:G2089" si="3313">G2066</f>
        <v>primary unit</v>
      </c>
      <c r="H2083" s="56"/>
      <c r="I2083" s="79"/>
      <c r="J2083" s="79"/>
      <c r="K2083" s="15"/>
      <c r="L2083" s="15"/>
      <c r="M2083" s="15"/>
      <c r="N2083" s="15"/>
      <c r="O2083" s="15"/>
      <c r="P2083" s="15"/>
      <c r="R2083" s="15"/>
      <c r="S2083" s="179" t="str">
        <f t="shared" ref="S2083:CD2083" si="3314">S2066</f>
        <v>S$17</v>
      </c>
      <c r="T2083" s="179" t="str">
        <f t="shared" si="3314"/>
        <v>T$17</v>
      </c>
      <c r="U2083" s="179" t="str">
        <f t="shared" si="3314"/>
        <v>U$17</v>
      </c>
      <c r="V2083" s="179" t="str">
        <f t="shared" si="3314"/>
        <v>V$17</v>
      </c>
      <c r="W2083" s="179" t="str">
        <f t="shared" si="3314"/>
        <v>W$17</v>
      </c>
      <c r="X2083" s="179" t="str">
        <f t="shared" si="3314"/>
        <v>X$17</v>
      </c>
      <c r="Y2083" s="179" t="str">
        <f t="shared" si="3314"/>
        <v>Y$17</v>
      </c>
      <c r="Z2083" s="179" t="str">
        <f t="shared" si="3314"/>
        <v>Z$17</v>
      </c>
      <c r="AA2083" s="179" t="str">
        <f t="shared" si="3314"/>
        <v>AA$17</v>
      </c>
      <c r="AB2083" s="179" t="str">
        <f t="shared" si="3314"/>
        <v>AB$17</v>
      </c>
      <c r="AC2083" s="179" t="str">
        <f t="shared" si="3314"/>
        <v>AC$17</v>
      </c>
      <c r="AD2083" s="179" t="str">
        <f t="shared" si="3314"/>
        <v>AD$17</v>
      </c>
      <c r="AE2083" s="179" t="str">
        <f t="shared" si="3314"/>
        <v>AE$17</v>
      </c>
      <c r="AF2083" s="179" t="str">
        <f t="shared" si="3314"/>
        <v>AF$17</v>
      </c>
      <c r="AG2083" s="179" t="str">
        <f t="shared" si="3314"/>
        <v>AG$17</v>
      </c>
      <c r="AH2083" s="179" t="str">
        <f t="shared" si="3314"/>
        <v>AH$17</v>
      </c>
      <c r="AI2083" s="179" t="str">
        <f t="shared" si="3314"/>
        <v>AI$17</v>
      </c>
      <c r="AJ2083" s="179" t="str">
        <f t="shared" si="3314"/>
        <v>AJ$17</v>
      </c>
      <c r="AK2083" s="179" t="str">
        <f t="shared" si="3314"/>
        <v>AK$17</v>
      </c>
      <c r="AL2083" s="179" t="str">
        <f t="shared" si="3314"/>
        <v>AL$17</v>
      </c>
      <c r="AM2083" s="179" t="str">
        <f t="shared" si="3314"/>
        <v>AM$17</v>
      </c>
      <c r="AN2083" s="179" t="str">
        <f t="shared" si="3314"/>
        <v>AN$17</v>
      </c>
      <c r="AO2083" s="179" t="str">
        <f t="shared" si="3314"/>
        <v>AO$17</v>
      </c>
      <c r="AP2083" s="179" t="str">
        <f t="shared" si="3314"/>
        <v>AP$17</v>
      </c>
      <c r="AQ2083" s="179" t="str">
        <f t="shared" si="3314"/>
        <v>AQ$17</v>
      </c>
      <c r="AR2083" s="179" t="str">
        <f t="shared" si="3314"/>
        <v>AR$17</v>
      </c>
      <c r="AS2083" s="179" t="str">
        <f t="shared" si="3314"/>
        <v>AS$17</v>
      </c>
      <c r="AT2083" s="179" t="str">
        <f t="shared" si="3314"/>
        <v>AT$17</v>
      </c>
      <c r="AU2083" s="179" t="str">
        <f t="shared" si="3314"/>
        <v>AU$17</v>
      </c>
      <c r="AV2083" s="179" t="str">
        <f t="shared" si="3314"/>
        <v>AV$17</v>
      </c>
      <c r="AW2083" s="179" t="str">
        <f t="shared" si="3314"/>
        <v>AW$17</v>
      </c>
      <c r="AX2083" s="179" t="str">
        <f t="shared" si="3314"/>
        <v>AX$17</v>
      </c>
      <c r="AY2083" s="179" t="str">
        <f t="shared" si="3314"/>
        <v>AY$17</v>
      </c>
      <c r="AZ2083" s="179" t="str">
        <f t="shared" si="3314"/>
        <v>AZ$17</v>
      </c>
      <c r="BA2083" s="179" t="str">
        <f t="shared" si="3314"/>
        <v>BA$17</v>
      </c>
      <c r="BB2083" s="179" t="str">
        <f t="shared" si="3314"/>
        <v>BB$17</v>
      </c>
      <c r="BC2083" s="179" t="str">
        <f t="shared" si="3314"/>
        <v>BC$17</v>
      </c>
      <c r="BD2083" s="179" t="str">
        <f t="shared" si="3314"/>
        <v>BD$17</v>
      </c>
      <c r="BE2083" s="179" t="str">
        <f t="shared" si="3314"/>
        <v>BE$17</v>
      </c>
      <c r="BF2083" s="179" t="str">
        <f t="shared" si="3314"/>
        <v>BF$17</v>
      </c>
      <c r="BG2083" s="179" t="str">
        <f t="shared" si="3314"/>
        <v>BG$17</v>
      </c>
      <c r="BH2083" s="179" t="str">
        <f t="shared" si="3314"/>
        <v>BH$17</v>
      </c>
      <c r="BI2083" s="179" t="str">
        <f t="shared" si="3314"/>
        <v>BI$17</v>
      </c>
      <c r="BJ2083" s="179" t="str">
        <f t="shared" si="3314"/>
        <v>BJ$17</v>
      </c>
      <c r="BK2083" s="179" t="str">
        <f t="shared" si="3314"/>
        <v>BK$17</v>
      </c>
      <c r="BL2083" s="179" t="str">
        <f t="shared" si="3314"/>
        <v>BL$17</v>
      </c>
      <c r="BM2083" s="179" t="str">
        <f t="shared" si="3314"/>
        <v>BM$17</v>
      </c>
      <c r="BN2083" s="179" t="str">
        <f t="shared" si="3314"/>
        <v>BN$17</v>
      </c>
      <c r="BO2083" s="179" t="str">
        <f t="shared" si="3314"/>
        <v>BO$17</v>
      </c>
      <c r="BP2083" s="179" t="str">
        <f t="shared" si="3314"/>
        <v>BP$17</v>
      </c>
      <c r="BQ2083" s="179" t="str">
        <f t="shared" si="3314"/>
        <v>BQ$17</v>
      </c>
      <c r="BR2083" s="179" t="str">
        <f t="shared" si="3314"/>
        <v>BR$17</v>
      </c>
      <c r="BS2083" s="179" t="str">
        <f t="shared" si="3314"/>
        <v>BS$17</v>
      </c>
      <c r="BT2083" s="179" t="str">
        <f t="shared" si="3314"/>
        <v>BT$17</v>
      </c>
      <c r="BU2083" s="179" t="str">
        <f t="shared" si="3314"/>
        <v>BU$17</v>
      </c>
      <c r="BV2083" s="179" t="str">
        <f t="shared" si="3314"/>
        <v>BV$17</v>
      </c>
      <c r="BW2083" s="179" t="str">
        <f t="shared" si="3314"/>
        <v>BW$17</v>
      </c>
      <c r="BX2083" s="179" t="str">
        <f t="shared" si="3314"/>
        <v>BX$17</v>
      </c>
      <c r="BY2083" s="179" t="str">
        <f t="shared" si="3314"/>
        <v>BY$17</v>
      </c>
      <c r="BZ2083" s="179" t="str">
        <f t="shared" si="3314"/>
        <v>BZ$17</v>
      </c>
      <c r="CA2083" s="179" t="str">
        <f t="shared" si="3314"/>
        <v>CA$17</v>
      </c>
      <c r="CB2083" s="179" t="str">
        <f t="shared" si="3314"/>
        <v>CB$17</v>
      </c>
      <c r="CC2083" s="179" t="str">
        <f t="shared" si="3314"/>
        <v>CC$17</v>
      </c>
      <c r="CD2083" s="179" t="str">
        <f t="shared" si="3314"/>
        <v>CD$17</v>
      </c>
      <c r="CE2083" s="179" t="str">
        <f t="shared" ref="CE2083:CL2083" si="3315">CE2066</f>
        <v>CE$17</v>
      </c>
      <c r="CF2083" s="179" t="str">
        <f t="shared" si="3315"/>
        <v>CF$17</v>
      </c>
      <c r="CG2083" s="179" t="str">
        <f t="shared" si="3315"/>
        <v>CG$17</v>
      </c>
      <c r="CH2083" s="179" t="str">
        <f t="shared" si="3315"/>
        <v>CH$17</v>
      </c>
      <c r="CI2083" s="179" t="str">
        <f t="shared" si="3315"/>
        <v>CI$17</v>
      </c>
      <c r="CJ2083" s="179" t="str">
        <f t="shared" si="3315"/>
        <v>CJ$17</v>
      </c>
      <c r="CK2083" s="179" t="str">
        <f t="shared" si="3315"/>
        <v>CK$17</v>
      </c>
      <c r="CL2083" s="179" t="str">
        <f t="shared" si="3315"/>
        <v>CL$17</v>
      </c>
      <c r="CN2083" s="79"/>
      <c r="CO2083" s="179">
        <f t="shared" ref="CO2083:DL2083" si="3316">CO804</f>
        <v>0</v>
      </c>
      <c r="CP2083" s="179">
        <f t="shared" si="3316"/>
        <v>0</v>
      </c>
      <c r="CQ2083" s="179">
        <f t="shared" si="3316"/>
        <v>0</v>
      </c>
      <c r="CR2083" s="179">
        <f t="shared" si="3316"/>
        <v>0</v>
      </c>
      <c r="CS2083" s="179">
        <f t="shared" si="3316"/>
        <v>0</v>
      </c>
      <c r="CT2083" s="179">
        <f t="shared" si="3316"/>
        <v>0</v>
      </c>
      <c r="CU2083" s="179">
        <f t="shared" si="3316"/>
        <v>0</v>
      </c>
      <c r="CV2083" s="179">
        <f t="shared" si="3316"/>
        <v>0</v>
      </c>
      <c r="CW2083" s="179">
        <f t="shared" si="3316"/>
        <v>0</v>
      </c>
      <c r="CX2083" s="179">
        <f t="shared" si="3316"/>
        <v>0</v>
      </c>
      <c r="CY2083" s="179">
        <f t="shared" si="3316"/>
        <v>0</v>
      </c>
      <c r="CZ2083" s="179">
        <f t="shared" si="3316"/>
        <v>0</v>
      </c>
      <c r="DA2083" s="179">
        <f t="shared" si="3316"/>
        <v>0</v>
      </c>
      <c r="DB2083" s="179">
        <f t="shared" si="3316"/>
        <v>0</v>
      </c>
      <c r="DC2083" s="179">
        <f t="shared" si="3316"/>
        <v>0</v>
      </c>
      <c r="DD2083" s="179">
        <f t="shared" si="3316"/>
        <v>0</v>
      </c>
      <c r="DE2083" s="179">
        <f t="shared" si="3316"/>
        <v>0</v>
      </c>
      <c r="DF2083" s="179">
        <f t="shared" si="3316"/>
        <v>0</v>
      </c>
      <c r="DG2083" s="179">
        <f t="shared" si="3316"/>
        <v>0</v>
      </c>
      <c r="DH2083" s="179">
        <f t="shared" si="3316"/>
        <v>0</v>
      </c>
      <c r="DI2083" s="179">
        <f t="shared" si="3316"/>
        <v>0</v>
      </c>
      <c r="DJ2083" s="179">
        <f t="shared" si="3316"/>
        <v>0</v>
      </c>
      <c r="DK2083" s="179">
        <f t="shared" si="3316"/>
        <v>0</v>
      </c>
      <c r="DL2083" s="179">
        <f t="shared" si="3316"/>
        <v>0</v>
      </c>
    </row>
    <row r="2084" spans="1:116" x14ac:dyDescent="0.35">
      <c r="B2084" t="s">
        <v>332</v>
      </c>
      <c r="D2084" t="s">
        <v>391</v>
      </c>
      <c r="E2084" s="8" t="str">
        <f t="shared" si="3279"/>
        <v>2084 WCAR-IS</v>
      </c>
      <c r="G2084" s="136" t="str">
        <f t="shared" si="3313"/>
        <v>Primary revenue driver</v>
      </c>
      <c r="H2084" s="12"/>
      <c r="I2084" s="60"/>
      <c r="J2084" s="60"/>
      <c r="K2084" s="15"/>
      <c r="L2084" s="15"/>
      <c r="M2084" s="15"/>
      <c r="N2084" s="15"/>
      <c r="O2084" s="15"/>
      <c r="P2084" s="15"/>
      <c r="R2084" s="15"/>
      <c r="S2084" s="179">
        <f t="shared" ref="S2084:CD2084" si="3317">S2067</f>
        <v>0</v>
      </c>
      <c r="T2084" s="179">
        <f t="shared" si="3317"/>
        <v>0</v>
      </c>
      <c r="U2084" s="179">
        <f t="shared" si="3317"/>
        <v>0</v>
      </c>
      <c r="V2084" s="179">
        <f t="shared" si="3317"/>
        <v>0</v>
      </c>
      <c r="W2084" s="179">
        <f t="shared" si="3317"/>
        <v>0</v>
      </c>
      <c r="X2084" s="179">
        <f t="shared" si="3317"/>
        <v>0</v>
      </c>
      <c r="Y2084" s="179">
        <f t="shared" si="3317"/>
        <v>0</v>
      </c>
      <c r="Z2084" s="179">
        <f t="shared" si="3317"/>
        <v>0</v>
      </c>
      <c r="AA2084" s="179">
        <f t="shared" si="3317"/>
        <v>0</v>
      </c>
      <c r="AB2084" s="179">
        <f t="shared" si="3317"/>
        <v>0</v>
      </c>
      <c r="AC2084" s="179">
        <f t="shared" si="3317"/>
        <v>0</v>
      </c>
      <c r="AD2084" s="179">
        <f t="shared" si="3317"/>
        <v>0</v>
      </c>
      <c r="AE2084" s="179">
        <f t="shared" si="3317"/>
        <v>0</v>
      </c>
      <c r="AF2084" s="179">
        <f t="shared" si="3317"/>
        <v>0</v>
      </c>
      <c r="AG2084" s="179">
        <f t="shared" si="3317"/>
        <v>0</v>
      </c>
      <c r="AH2084" s="179">
        <f t="shared" si="3317"/>
        <v>0</v>
      </c>
      <c r="AI2084" s="179">
        <f t="shared" si="3317"/>
        <v>0</v>
      </c>
      <c r="AJ2084" s="179">
        <f t="shared" si="3317"/>
        <v>0</v>
      </c>
      <c r="AK2084" s="179">
        <f t="shared" si="3317"/>
        <v>0</v>
      </c>
      <c r="AL2084" s="179">
        <f t="shared" si="3317"/>
        <v>0</v>
      </c>
      <c r="AM2084" s="179">
        <f t="shared" si="3317"/>
        <v>0</v>
      </c>
      <c r="AN2084" s="179">
        <f t="shared" si="3317"/>
        <v>0</v>
      </c>
      <c r="AO2084" s="179">
        <f t="shared" si="3317"/>
        <v>0</v>
      </c>
      <c r="AP2084" s="179">
        <f t="shared" si="3317"/>
        <v>0</v>
      </c>
      <c r="AQ2084" s="179">
        <f t="shared" si="3317"/>
        <v>0</v>
      </c>
      <c r="AR2084" s="179">
        <f t="shared" si="3317"/>
        <v>0</v>
      </c>
      <c r="AS2084" s="179">
        <f t="shared" si="3317"/>
        <v>0</v>
      </c>
      <c r="AT2084" s="179">
        <f t="shared" si="3317"/>
        <v>0</v>
      </c>
      <c r="AU2084" s="179">
        <f t="shared" si="3317"/>
        <v>0</v>
      </c>
      <c r="AV2084" s="179">
        <f t="shared" si="3317"/>
        <v>0</v>
      </c>
      <c r="AW2084" s="179">
        <f t="shared" si="3317"/>
        <v>0</v>
      </c>
      <c r="AX2084" s="179">
        <f t="shared" si="3317"/>
        <v>0</v>
      </c>
      <c r="AY2084" s="179">
        <f t="shared" si="3317"/>
        <v>0</v>
      </c>
      <c r="AZ2084" s="179">
        <f t="shared" si="3317"/>
        <v>0</v>
      </c>
      <c r="BA2084" s="179">
        <f t="shared" si="3317"/>
        <v>0</v>
      </c>
      <c r="BB2084" s="179">
        <f t="shared" si="3317"/>
        <v>0</v>
      </c>
      <c r="BC2084" s="179">
        <f t="shared" si="3317"/>
        <v>0</v>
      </c>
      <c r="BD2084" s="179">
        <f t="shared" si="3317"/>
        <v>0</v>
      </c>
      <c r="BE2084" s="179">
        <f t="shared" si="3317"/>
        <v>0</v>
      </c>
      <c r="BF2084" s="179">
        <f t="shared" si="3317"/>
        <v>0</v>
      </c>
      <c r="BG2084" s="179">
        <f t="shared" si="3317"/>
        <v>0</v>
      </c>
      <c r="BH2084" s="179">
        <f t="shared" si="3317"/>
        <v>0</v>
      </c>
      <c r="BI2084" s="179">
        <f t="shared" si="3317"/>
        <v>0</v>
      </c>
      <c r="BJ2084" s="179">
        <f t="shared" si="3317"/>
        <v>0</v>
      </c>
      <c r="BK2084" s="179">
        <f t="shared" si="3317"/>
        <v>0</v>
      </c>
      <c r="BL2084" s="179">
        <f t="shared" si="3317"/>
        <v>0</v>
      </c>
      <c r="BM2084" s="179">
        <f t="shared" si="3317"/>
        <v>0</v>
      </c>
      <c r="BN2084" s="179">
        <f t="shared" si="3317"/>
        <v>0</v>
      </c>
      <c r="BO2084" s="179">
        <f t="shared" si="3317"/>
        <v>0</v>
      </c>
      <c r="BP2084" s="179">
        <f t="shared" si="3317"/>
        <v>0</v>
      </c>
      <c r="BQ2084" s="179">
        <f t="shared" si="3317"/>
        <v>0</v>
      </c>
      <c r="BR2084" s="179">
        <f t="shared" si="3317"/>
        <v>0</v>
      </c>
      <c r="BS2084" s="179">
        <f t="shared" si="3317"/>
        <v>0</v>
      </c>
      <c r="BT2084" s="179">
        <f t="shared" si="3317"/>
        <v>0</v>
      </c>
      <c r="BU2084" s="179">
        <f t="shared" si="3317"/>
        <v>0</v>
      </c>
      <c r="BV2084" s="179">
        <f t="shared" si="3317"/>
        <v>0</v>
      </c>
      <c r="BW2084" s="179">
        <f t="shared" si="3317"/>
        <v>0</v>
      </c>
      <c r="BX2084" s="179">
        <f t="shared" si="3317"/>
        <v>0</v>
      </c>
      <c r="BY2084" s="179">
        <f t="shared" si="3317"/>
        <v>0</v>
      </c>
      <c r="BZ2084" s="179">
        <f t="shared" si="3317"/>
        <v>0</v>
      </c>
      <c r="CA2084" s="179">
        <f t="shared" si="3317"/>
        <v>0</v>
      </c>
      <c r="CB2084" s="179">
        <f t="shared" si="3317"/>
        <v>0</v>
      </c>
      <c r="CC2084" s="179">
        <f t="shared" si="3317"/>
        <v>0</v>
      </c>
      <c r="CD2084" s="179">
        <f t="shared" si="3317"/>
        <v>0</v>
      </c>
      <c r="CE2084" s="179">
        <f t="shared" ref="CE2084:CL2084" si="3318">CE2067</f>
        <v>0</v>
      </c>
      <c r="CF2084" s="179">
        <f t="shared" si="3318"/>
        <v>0</v>
      </c>
      <c r="CG2084" s="179">
        <f t="shared" si="3318"/>
        <v>0</v>
      </c>
      <c r="CH2084" s="179">
        <f t="shared" si="3318"/>
        <v>0</v>
      </c>
      <c r="CI2084" s="179">
        <f t="shared" si="3318"/>
        <v>0</v>
      </c>
      <c r="CJ2084" s="179">
        <f t="shared" si="3318"/>
        <v>0</v>
      </c>
      <c r="CK2084" s="179">
        <f t="shared" si="3318"/>
        <v>0</v>
      </c>
      <c r="CL2084" s="179">
        <f t="shared" si="3318"/>
        <v>0</v>
      </c>
      <c r="CN2084" s="60"/>
      <c r="CO2084" s="179">
        <f t="shared" ref="CO2084:DL2084" si="3319">CO805</f>
        <v>0</v>
      </c>
      <c r="CP2084" s="179">
        <f t="shared" si="3319"/>
        <v>0</v>
      </c>
      <c r="CQ2084" s="179">
        <f t="shared" si="3319"/>
        <v>0</v>
      </c>
      <c r="CR2084" s="179">
        <f t="shared" si="3319"/>
        <v>0</v>
      </c>
      <c r="CS2084" s="179">
        <f t="shared" si="3319"/>
        <v>0</v>
      </c>
      <c r="CT2084" s="179">
        <f t="shared" si="3319"/>
        <v>0</v>
      </c>
      <c r="CU2084" s="179">
        <f t="shared" si="3319"/>
        <v>0</v>
      </c>
      <c r="CV2084" s="179">
        <f t="shared" si="3319"/>
        <v>0</v>
      </c>
      <c r="CW2084" s="179">
        <f t="shared" si="3319"/>
        <v>0</v>
      </c>
      <c r="CX2084" s="179">
        <f t="shared" si="3319"/>
        <v>0</v>
      </c>
      <c r="CY2084" s="179">
        <f t="shared" si="3319"/>
        <v>0</v>
      </c>
      <c r="CZ2084" s="179">
        <f t="shared" si="3319"/>
        <v>0</v>
      </c>
      <c r="DA2084" s="179">
        <f t="shared" si="3319"/>
        <v>0</v>
      </c>
      <c r="DB2084" s="179">
        <f t="shared" si="3319"/>
        <v>0</v>
      </c>
      <c r="DC2084" s="179">
        <f t="shared" si="3319"/>
        <v>0</v>
      </c>
      <c r="DD2084" s="179">
        <f t="shared" si="3319"/>
        <v>0</v>
      </c>
      <c r="DE2084" s="179">
        <f t="shared" si="3319"/>
        <v>0</v>
      </c>
      <c r="DF2084" s="179">
        <f t="shared" si="3319"/>
        <v>0</v>
      </c>
      <c r="DG2084" s="179">
        <f t="shared" si="3319"/>
        <v>0</v>
      </c>
      <c r="DH2084" s="179">
        <f t="shared" si="3319"/>
        <v>0</v>
      </c>
      <c r="DI2084" s="179">
        <f t="shared" si="3319"/>
        <v>0</v>
      </c>
      <c r="DJ2084" s="179">
        <f t="shared" si="3319"/>
        <v>0</v>
      </c>
      <c r="DK2084" s="179">
        <f t="shared" si="3319"/>
        <v>0</v>
      </c>
      <c r="DL2084" s="179">
        <f t="shared" si="3319"/>
        <v>0</v>
      </c>
    </row>
    <row r="2085" spans="1:116" x14ac:dyDescent="0.35">
      <c r="B2085" t="s">
        <v>332</v>
      </c>
      <c r="D2085" t="s">
        <v>391</v>
      </c>
      <c r="E2085" s="8" t="str">
        <f t="shared" si="3279"/>
        <v>2085 WCAR-IS</v>
      </c>
      <c r="G2085" s="136" t="str">
        <f t="shared" si="3313"/>
        <v>Primary volume driver</v>
      </c>
      <c r="H2085" s="12"/>
      <c r="I2085" s="60"/>
      <c r="J2085" s="60"/>
      <c r="K2085" s="15"/>
      <c r="L2085" s="15"/>
      <c r="M2085" s="15"/>
      <c r="N2085" s="15"/>
      <c r="O2085" s="15"/>
      <c r="P2085" s="15"/>
      <c r="R2085" s="15"/>
      <c r="CN2085" s="60"/>
      <c r="CO2085" s="8"/>
      <c r="CP2085" s="8"/>
      <c r="CQ2085" s="8"/>
      <c r="CR2085" s="8"/>
      <c r="CS2085" s="8"/>
      <c r="CT2085" s="8"/>
      <c r="CU2085" s="8"/>
      <c r="CV2085" s="8"/>
      <c r="CW2085" s="8"/>
      <c r="CX2085" s="8"/>
      <c r="CY2085" s="8"/>
      <c r="CZ2085" s="8"/>
      <c r="DA2085" s="8"/>
      <c r="DB2085" s="8"/>
      <c r="DC2085" s="8"/>
      <c r="DD2085" s="8"/>
      <c r="DE2085" s="8"/>
      <c r="DF2085" s="8"/>
      <c r="DG2085" s="8"/>
      <c r="DH2085" s="8"/>
      <c r="DI2085" s="8"/>
      <c r="DJ2085" s="8"/>
      <c r="DK2085" s="8"/>
      <c r="DL2085" s="8"/>
    </row>
    <row r="2086" spans="1:116" x14ac:dyDescent="0.35">
      <c r="B2086" t="s">
        <v>332</v>
      </c>
      <c r="D2086" t="s">
        <v>391</v>
      </c>
      <c r="E2086" s="8" t="str">
        <f t="shared" si="3279"/>
        <v>2086 WCAR-IS</v>
      </c>
      <c r="G2086" s="191" t="str">
        <f>G2073</f>
        <v>Simple accounts receivable - IS driven:</v>
      </c>
      <c r="H2086" s="12"/>
      <c r="I2086" s="60"/>
      <c r="J2086" s="60"/>
      <c r="K2086" s="15"/>
      <c r="L2086" s="15"/>
      <c r="M2086" s="15"/>
      <c r="N2086" s="15"/>
      <c r="O2086" s="15"/>
      <c r="P2086" s="15"/>
      <c r="R2086" s="15"/>
      <c r="S2086" s="212" t="str">
        <f>ADDRESS(ROW(S2076),COLUMN(S2076),2)</f>
        <v>S$2076</v>
      </c>
      <c r="T2086" s="212" t="str">
        <f t="shared" ref="T2086:CE2086" si="3320">ADDRESS(ROW(T2076),COLUMN(T2076),2)</f>
        <v>T$2076</v>
      </c>
      <c r="U2086" s="212" t="str">
        <f t="shared" si="3320"/>
        <v>U$2076</v>
      </c>
      <c r="V2086" s="212" t="str">
        <f t="shared" si="3320"/>
        <v>V$2076</v>
      </c>
      <c r="W2086" s="212" t="str">
        <f t="shared" si="3320"/>
        <v>W$2076</v>
      </c>
      <c r="X2086" s="212" t="str">
        <f t="shared" si="3320"/>
        <v>X$2076</v>
      </c>
      <c r="Y2086" s="212" t="str">
        <f t="shared" si="3320"/>
        <v>Y$2076</v>
      </c>
      <c r="Z2086" s="212" t="str">
        <f t="shared" si="3320"/>
        <v>Z$2076</v>
      </c>
      <c r="AA2086" s="212" t="str">
        <f t="shared" si="3320"/>
        <v>AA$2076</v>
      </c>
      <c r="AB2086" s="212" t="str">
        <f t="shared" si="3320"/>
        <v>AB$2076</v>
      </c>
      <c r="AC2086" s="212" t="str">
        <f t="shared" si="3320"/>
        <v>AC$2076</v>
      </c>
      <c r="AD2086" s="212" t="str">
        <f t="shared" si="3320"/>
        <v>AD$2076</v>
      </c>
      <c r="AE2086" s="212" t="str">
        <f t="shared" si="3320"/>
        <v>AE$2076</v>
      </c>
      <c r="AF2086" s="212" t="str">
        <f t="shared" si="3320"/>
        <v>AF$2076</v>
      </c>
      <c r="AG2086" s="212" t="str">
        <f t="shared" si="3320"/>
        <v>AG$2076</v>
      </c>
      <c r="AH2086" s="212" t="str">
        <f t="shared" si="3320"/>
        <v>AH$2076</v>
      </c>
      <c r="AI2086" s="212" t="str">
        <f t="shared" si="3320"/>
        <v>AI$2076</v>
      </c>
      <c r="AJ2086" s="212" t="str">
        <f t="shared" si="3320"/>
        <v>AJ$2076</v>
      </c>
      <c r="AK2086" s="212" t="str">
        <f t="shared" si="3320"/>
        <v>AK$2076</v>
      </c>
      <c r="AL2086" s="212" t="str">
        <f t="shared" si="3320"/>
        <v>AL$2076</v>
      </c>
      <c r="AM2086" s="212" t="str">
        <f t="shared" si="3320"/>
        <v>AM$2076</v>
      </c>
      <c r="AN2086" s="212" t="str">
        <f t="shared" si="3320"/>
        <v>AN$2076</v>
      </c>
      <c r="AO2086" s="212" t="str">
        <f t="shared" si="3320"/>
        <v>AO$2076</v>
      </c>
      <c r="AP2086" s="212" t="str">
        <f t="shared" si="3320"/>
        <v>AP$2076</v>
      </c>
      <c r="AQ2086" s="212" t="str">
        <f t="shared" si="3320"/>
        <v>AQ$2076</v>
      </c>
      <c r="AR2086" s="212" t="str">
        <f t="shared" si="3320"/>
        <v>AR$2076</v>
      </c>
      <c r="AS2086" s="212" t="str">
        <f t="shared" si="3320"/>
        <v>AS$2076</v>
      </c>
      <c r="AT2086" s="212" t="str">
        <f t="shared" si="3320"/>
        <v>AT$2076</v>
      </c>
      <c r="AU2086" s="212" t="str">
        <f t="shared" si="3320"/>
        <v>AU$2076</v>
      </c>
      <c r="AV2086" s="212" t="str">
        <f t="shared" si="3320"/>
        <v>AV$2076</v>
      </c>
      <c r="AW2086" s="212" t="str">
        <f t="shared" si="3320"/>
        <v>AW$2076</v>
      </c>
      <c r="AX2086" s="212" t="str">
        <f t="shared" si="3320"/>
        <v>AX$2076</v>
      </c>
      <c r="AY2086" s="212" t="str">
        <f t="shared" si="3320"/>
        <v>AY$2076</v>
      </c>
      <c r="AZ2086" s="212" t="str">
        <f t="shared" si="3320"/>
        <v>AZ$2076</v>
      </c>
      <c r="BA2086" s="212" t="str">
        <f t="shared" si="3320"/>
        <v>BA$2076</v>
      </c>
      <c r="BB2086" s="212" t="str">
        <f t="shared" si="3320"/>
        <v>BB$2076</v>
      </c>
      <c r="BC2086" s="212" t="str">
        <f t="shared" si="3320"/>
        <v>BC$2076</v>
      </c>
      <c r="BD2086" s="212" t="str">
        <f t="shared" si="3320"/>
        <v>BD$2076</v>
      </c>
      <c r="BE2086" s="212" t="str">
        <f t="shared" si="3320"/>
        <v>BE$2076</v>
      </c>
      <c r="BF2086" s="212" t="str">
        <f t="shared" si="3320"/>
        <v>BF$2076</v>
      </c>
      <c r="BG2086" s="212" t="str">
        <f t="shared" si="3320"/>
        <v>BG$2076</v>
      </c>
      <c r="BH2086" s="212" t="str">
        <f t="shared" si="3320"/>
        <v>BH$2076</v>
      </c>
      <c r="BI2086" s="212" t="str">
        <f t="shared" si="3320"/>
        <v>BI$2076</v>
      </c>
      <c r="BJ2086" s="212" t="str">
        <f t="shared" si="3320"/>
        <v>BJ$2076</v>
      </c>
      <c r="BK2086" s="212" t="str">
        <f t="shared" si="3320"/>
        <v>BK$2076</v>
      </c>
      <c r="BL2086" s="212" t="str">
        <f t="shared" si="3320"/>
        <v>BL$2076</v>
      </c>
      <c r="BM2086" s="212" t="str">
        <f t="shared" si="3320"/>
        <v>BM$2076</v>
      </c>
      <c r="BN2086" s="212" t="str">
        <f t="shared" si="3320"/>
        <v>BN$2076</v>
      </c>
      <c r="BO2086" s="212" t="str">
        <f t="shared" si="3320"/>
        <v>BO$2076</v>
      </c>
      <c r="BP2086" s="212" t="str">
        <f t="shared" si="3320"/>
        <v>BP$2076</v>
      </c>
      <c r="BQ2086" s="212" t="str">
        <f t="shared" si="3320"/>
        <v>BQ$2076</v>
      </c>
      <c r="BR2086" s="212" t="str">
        <f t="shared" si="3320"/>
        <v>BR$2076</v>
      </c>
      <c r="BS2086" s="212" t="str">
        <f t="shared" si="3320"/>
        <v>BS$2076</v>
      </c>
      <c r="BT2086" s="212" t="str">
        <f t="shared" si="3320"/>
        <v>BT$2076</v>
      </c>
      <c r="BU2086" s="212" t="str">
        <f t="shared" si="3320"/>
        <v>BU$2076</v>
      </c>
      <c r="BV2086" s="212" t="str">
        <f t="shared" si="3320"/>
        <v>BV$2076</v>
      </c>
      <c r="BW2086" s="212" t="str">
        <f t="shared" si="3320"/>
        <v>BW$2076</v>
      </c>
      <c r="BX2086" s="212" t="str">
        <f t="shared" si="3320"/>
        <v>BX$2076</v>
      </c>
      <c r="BY2086" s="212" t="str">
        <f t="shared" si="3320"/>
        <v>BY$2076</v>
      </c>
      <c r="BZ2086" s="212" t="str">
        <f t="shared" si="3320"/>
        <v>BZ$2076</v>
      </c>
      <c r="CA2086" s="212" t="str">
        <f t="shared" si="3320"/>
        <v>CA$2076</v>
      </c>
      <c r="CB2086" s="212" t="str">
        <f t="shared" si="3320"/>
        <v>CB$2076</v>
      </c>
      <c r="CC2086" s="212" t="str">
        <f t="shared" si="3320"/>
        <v>CC$2076</v>
      </c>
      <c r="CD2086" s="212" t="str">
        <f t="shared" si="3320"/>
        <v>CD$2076</v>
      </c>
      <c r="CE2086" s="212" t="str">
        <f t="shared" si="3320"/>
        <v>CE$2076</v>
      </c>
      <c r="CF2086" s="212" t="str">
        <f t="shared" ref="CF2086:CL2086" si="3321">ADDRESS(ROW(CF2076),COLUMN(CF2076),2)</f>
        <v>CF$2076</v>
      </c>
      <c r="CG2086" s="212" t="str">
        <f t="shared" si="3321"/>
        <v>CG$2076</v>
      </c>
      <c r="CH2086" s="212" t="str">
        <f t="shared" si="3321"/>
        <v>CH$2076</v>
      </c>
      <c r="CI2086" s="212" t="str">
        <f t="shared" si="3321"/>
        <v>CI$2076</v>
      </c>
      <c r="CJ2086" s="212" t="str">
        <f t="shared" si="3321"/>
        <v>CJ$2076</v>
      </c>
      <c r="CK2086" s="212" t="str">
        <f t="shared" si="3321"/>
        <v>CK$2076</v>
      </c>
      <c r="CL2086" s="212" t="str">
        <f t="shared" si="3321"/>
        <v>CL$2076</v>
      </c>
      <c r="CN2086" s="60"/>
      <c r="CO2086" s="212" t="str">
        <f t="shared" ref="CO2086:DL2086" si="3322">ADDRESS(ROW(CO814),COLUMN(CO814),2)</f>
        <v>CO$814</v>
      </c>
      <c r="CP2086" s="212" t="str">
        <f t="shared" si="3322"/>
        <v>CP$814</v>
      </c>
      <c r="CQ2086" s="212" t="str">
        <f t="shared" si="3322"/>
        <v>CQ$814</v>
      </c>
      <c r="CR2086" s="212" t="str">
        <f t="shared" si="3322"/>
        <v>CR$814</v>
      </c>
      <c r="CS2086" s="212" t="str">
        <f t="shared" si="3322"/>
        <v>CS$814</v>
      </c>
      <c r="CT2086" s="212" t="str">
        <f t="shared" si="3322"/>
        <v>CT$814</v>
      </c>
      <c r="CU2086" s="212" t="str">
        <f t="shared" si="3322"/>
        <v>CU$814</v>
      </c>
      <c r="CV2086" s="212" t="str">
        <f t="shared" si="3322"/>
        <v>CV$814</v>
      </c>
      <c r="CW2086" s="212" t="str">
        <f t="shared" si="3322"/>
        <v>CW$814</v>
      </c>
      <c r="CX2086" s="212" t="str">
        <f t="shared" si="3322"/>
        <v>CX$814</v>
      </c>
      <c r="CY2086" s="212" t="str">
        <f t="shared" si="3322"/>
        <v>CY$814</v>
      </c>
      <c r="CZ2086" s="212" t="str">
        <f t="shared" si="3322"/>
        <v>CZ$814</v>
      </c>
      <c r="DA2086" s="212" t="str">
        <f t="shared" si="3322"/>
        <v>DA$814</v>
      </c>
      <c r="DB2086" s="212" t="str">
        <f t="shared" si="3322"/>
        <v>DB$814</v>
      </c>
      <c r="DC2086" s="212" t="str">
        <f t="shared" si="3322"/>
        <v>DC$814</v>
      </c>
      <c r="DD2086" s="212" t="str">
        <f t="shared" si="3322"/>
        <v>DD$814</v>
      </c>
      <c r="DE2086" s="212" t="str">
        <f t="shared" si="3322"/>
        <v>DE$814</v>
      </c>
      <c r="DF2086" s="212" t="str">
        <f t="shared" si="3322"/>
        <v>DF$814</v>
      </c>
      <c r="DG2086" s="212" t="str">
        <f t="shared" si="3322"/>
        <v>DG$814</v>
      </c>
      <c r="DH2086" s="212" t="str">
        <f t="shared" si="3322"/>
        <v>DH$814</v>
      </c>
      <c r="DI2086" s="212" t="str">
        <f t="shared" si="3322"/>
        <v>DI$814</v>
      </c>
      <c r="DJ2086" s="212" t="str">
        <f t="shared" si="3322"/>
        <v>DJ$814</v>
      </c>
      <c r="DK2086" s="212" t="str">
        <f t="shared" si="3322"/>
        <v>DK$814</v>
      </c>
      <c r="DL2086" s="212" t="str">
        <f t="shared" si="3322"/>
        <v>DL$814</v>
      </c>
    </row>
    <row r="2087" spans="1:116" x14ac:dyDescent="0.35">
      <c r="B2087" t="s">
        <v>332</v>
      </c>
      <c r="D2087" t="s">
        <v>391</v>
      </c>
      <c r="E2087" s="8" t="str">
        <f t="shared" ref="E2087" si="3323">ROW()&amp;" "&amp;D2087</f>
        <v>2087 WCAR-IS</v>
      </c>
      <c r="G2087" s="191" t="str">
        <f>SUBSTITUTE(TRIM(MID(G2073, SEARCH("-", G2073) + 1, LEN(G2073))),":","")</f>
        <v>IS driven</v>
      </c>
      <c r="H2087" s="12"/>
      <c r="I2087" s="60"/>
      <c r="J2087" s="60"/>
      <c r="K2087" s="15"/>
      <c r="L2087" s="15"/>
      <c r="M2087" s="15"/>
      <c r="N2087" s="15"/>
      <c r="O2087" s="15"/>
      <c r="P2087" s="15"/>
      <c r="R2087" s="15"/>
      <c r="S2087" s="179" t="str">
        <f t="shared" ref="S2087:AX2087" si="3324">S2070</f>
        <v>S$19</v>
      </c>
      <c r="T2087" s="179" t="str">
        <f t="shared" si="3324"/>
        <v>T$19</v>
      </c>
      <c r="U2087" s="179" t="str">
        <f t="shared" si="3324"/>
        <v>U$19</v>
      </c>
      <c r="V2087" s="179" t="str">
        <f t="shared" si="3324"/>
        <v>V$19</v>
      </c>
      <c r="W2087" s="179" t="str">
        <f t="shared" si="3324"/>
        <v>W$19</v>
      </c>
      <c r="X2087" s="179" t="str">
        <f t="shared" si="3324"/>
        <v>X$19</v>
      </c>
      <c r="Y2087" s="179" t="str">
        <f t="shared" si="3324"/>
        <v>Y$19</v>
      </c>
      <c r="Z2087" s="179" t="str">
        <f t="shared" si="3324"/>
        <v>Z$19</v>
      </c>
      <c r="AA2087" s="179" t="str">
        <f t="shared" si="3324"/>
        <v>AA$19</v>
      </c>
      <c r="AB2087" s="179" t="str">
        <f t="shared" si="3324"/>
        <v>AB$19</v>
      </c>
      <c r="AC2087" s="179" t="str">
        <f t="shared" si="3324"/>
        <v>AC$19</v>
      </c>
      <c r="AD2087" s="179" t="str">
        <f t="shared" si="3324"/>
        <v>AD$19</v>
      </c>
      <c r="AE2087" s="179" t="str">
        <f t="shared" si="3324"/>
        <v>AE$19</v>
      </c>
      <c r="AF2087" s="179" t="str">
        <f t="shared" si="3324"/>
        <v>AF$19</v>
      </c>
      <c r="AG2087" s="179" t="str">
        <f t="shared" si="3324"/>
        <v>AG$19</v>
      </c>
      <c r="AH2087" s="179" t="str">
        <f t="shared" si="3324"/>
        <v>AH$19</v>
      </c>
      <c r="AI2087" s="179" t="str">
        <f t="shared" si="3324"/>
        <v>AI$19</v>
      </c>
      <c r="AJ2087" s="179" t="str">
        <f t="shared" si="3324"/>
        <v>AJ$19</v>
      </c>
      <c r="AK2087" s="179" t="str">
        <f t="shared" si="3324"/>
        <v>AK$19</v>
      </c>
      <c r="AL2087" s="179" t="str">
        <f t="shared" si="3324"/>
        <v>AL$19</v>
      </c>
      <c r="AM2087" s="179" t="str">
        <f t="shared" si="3324"/>
        <v>AM$19</v>
      </c>
      <c r="AN2087" s="179" t="str">
        <f t="shared" si="3324"/>
        <v>AN$19</v>
      </c>
      <c r="AO2087" s="179" t="str">
        <f t="shared" si="3324"/>
        <v>AO$19</v>
      </c>
      <c r="AP2087" s="179" t="str">
        <f t="shared" si="3324"/>
        <v>AP$19</v>
      </c>
      <c r="AQ2087" s="179" t="str">
        <f t="shared" si="3324"/>
        <v>AQ$19</v>
      </c>
      <c r="AR2087" s="179" t="str">
        <f t="shared" si="3324"/>
        <v>AR$19</v>
      </c>
      <c r="AS2087" s="179" t="str">
        <f t="shared" si="3324"/>
        <v>AS$19</v>
      </c>
      <c r="AT2087" s="179" t="str">
        <f t="shared" si="3324"/>
        <v>AT$19</v>
      </c>
      <c r="AU2087" s="179" t="str">
        <f t="shared" si="3324"/>
        <v>AU$19</v>
      </c>
      <c r="AV2087" s="179" t="str">
        <f t="shared" si="3324"/>
        <v>AV$19</v>
      </c>
      <c r="AW2087" s="179" t="str">
        <f t="shared" si="3324"/>
        <v>AW$19</v>
      </c>
      <c r="AX2087" s="179" t="str">
        <f t="shared" si="3324"/>
        <v>AX$19</v>
      </c>
      <c r="AY2087" s="179" t="str">
        <f t="shared" ref="AY2087:CD2087" si="3325">AY2070</f>
        <v>AY$19</v>
      </c>
      <c r="AZ2087" s="179" t="str">
        <f t="shared" si="3325"/>
        <v>AZ$19</v>
      </c>
      <c r="BA2087" s="179" t="str">
        <f t="shared" si="3325"/>
        <v>BA$19</v>
      </c>
      <c r="BB2087" s="179" t="str">
        <f t="shared" si="3325"/>
        <v>BB$19</v>
      </c>
      <c r="BC2087" s="179" t="str">
        <f t="shared" si="3325"/>
        <v>BC$19</v>
      </c>
      <c r="BD2087" s="179" t="str">
        <f t="shared" si="3325"/>
        <v>BD$19</v>
      </c>
      <c r="BE2087" s="179" t="str">
        <f t="shared" si="3325"/>
        <v>BE$19</v>
      </c>
      <c r="BF2087" s="179" t="str">
        <f t="shared" si="3325"/>
        <v>BF$19</v>
      </c>
      <c r="BG2087" s="179" t="str">
        <f t="shared" si="3325"/>
        <v>BG$19</v>
      </c>
      <c r="BH2087" s="179" t="str">
        <f t="shared" si="3325"/>
        <v>BH$19</v>
      </c>
      <c r="BI2087" s="179" t="str">
        <f t="shared" si="3325"/>
        <v>BI$19</v>
      </c>
      <c r="BJ2087" s="179" t="str">
        <f t="shared" si="3325"/>
        <v>BJ$19</v>
      </c>
      <c r="BK2087" s="179" t="str">
        <f t="shared" si="3325"/>
        <v>BK$19</v>
      </c>
      <c r="BL2087" s="179" t="str">
        <f t="shared" si="3325"/>
        <v>BL$19</v>
      </c>
      <c r="BM2087" s="179" t="str">
        <f t="shared" si="3325"/>
        <v>BM$19</v>
      </c>
      <c r="BN2087" s="179" t="str">
        <f t="shared" si="3325"/>
        <v>BN$19</v>
      </c>
      <c r="BO2087" s="179" t="str">
        <f t="shared" si="3325"/>
        <v>BO$19</v>
      </c>
      <c r="BP2087" s="179" t="str">
        <f t="shared" si="3325"/>
        <v>BP$19</v>
      </c>
      <c r="BQ2087" s="179" t="str">
        <f t="shared" si="3325"/>
        <v>BQ$19</v>
      </c>
      <c r="BR2087" s="179" t="str">
        <f t="shared" si="3325"/>
        <v>BR$19</v>
      </c>
      <c r="BS2087" s="179" t="str">
        <f t="shared" si="3325"/>
        <v>BS$19</v>
      </c>
      <c r="BT2087" s="179" t="str">
        <f t="shared" si="3325"/>
        <v>BT$19</v>
      </c>
      <c r="BU2087" s="179" t="str">
        <f t="shared" si="3325"/>
        <v>BU$19</v>
      </c>
      <c r="BV2087" s="179" t="str">
        <f t="shared" si="3325"/>
        <v>BV$19</v>
      </c>
      <c r="BW2087" s="179" t="str">
        <f t="shared" si="3325"/>
        <v>BW$19</v>
      </c>
      <c r="BX2087" s="179" t="str">
        <f t="shared" si="3325"/>
        <v>BX$19</v>
      </c>
      <c r="BY2087" s="179" t="str">
        <f t="shared" si="3325"/>
        <v>BY$19</v>
      </c>
      <c r="BZ2087" s="179" t="str">
        <f t="shared" si="3325"/>
        <v>BZ$19</v>
      </c>
      <c r="CA2087" s="179" t="str">
        <f t="shared" si="3325"/>
        <v>CA$19</v>
      </c>
      <c r="CB2087" s="179" t="str">
        <f t="shared" si="3325"/>
        <v>CB$19</v>
      </c>
      <c r="CC2087" s="179" t="str">
        <f t="shared" si="3325"/>
        <v>CC$19</v>
      </c>
      <c r="CD2087" s="179" t="str">
        <f t="shared" si="3325"/>
        <v>CD$19</v>
      </c>
      <c r="CE2087" s="179" t="str">
        <f t="shared" ref="CE2087:CL2087" si="3326">CE2070</f>
        <v>CE$19</v>
      </c>
      <c r="CF2087" s="179" t="str">
        <f t="shared" si="3326"/>
        <v>CF$19</v>
      </c>
      <c r="CG2087" s="179" t="str">
        <f t="shared" si="3326"/>
        <v>CG$19</v>
      </c>
      <c r="CH2087" s="179" t="str">
        <f t="shared" si="3326"/>
        <v>CH$19</v>
      </c>
      <c r="CI2087" s="179" t="str">
        <f t="shared" si="3326"/>
        <v>CI$19</v>
      </c>
      <c r="CJ2087" s="179" t="str">
        <f t="shared" si="3326"/>
        <v>CJ$19</v>
      </c>
      <c r="CK2087" s="179" t="str">
        <f t="shared" si="3326"/>
        <v>CK$19</v>
      </c>
      <c r="CL2087" s="179" t="str">
        <f t="shared" si="3326"/>
        <v>CL$19</v>
      </c>
      <c r="CN2087" s="60"/>
      <c r="CO2087" s="179">
        <f t="shared" ref="CO2087:DL2087" si="3327">CO808</f>
        <v>0</v>
      </c>
      <c r="CP2087" s="179">
        <f t="shared" si="3327"/>
        <v>0</v>
      </c>
      <c r="CQ2087" s="179">
        <f t="shared" si="3327"/>
        <v>0</v>
      </c>
      <c r="CR2087" s="179">
        <f t="shared" si="3327"/>
        <v>0</v>
      </c>
      <c r="CS2087" s="179">
        <f t="shared" si="3327"/>
        <v>0</v>
      </c>
      <c r="CT2087" s="179">
        <f t="shared" si="3327"/>
        <v>0</v>
      </c>
      <c r="CU2087" s="179">
        <f t="shared" si="3327"/>
        <v>0</v>
      </c>
      <c r="CV2087" s="179">
        <f t="shared" si="3327"/>
        <v>0</v>
      </c>
      <c r="CW2087" s="179">
        <f t="shared" si="3327"/>
        <v>0</v>
      </c>
      <c r="CX2087" s="179">
        <f t="shared" si="3327"/>
        <v>0</v>
      </c>
      <c r="CY2087" s="179">
        <f t="shared" si="3327"/>
        <v>0</v>
      </c>
      <c r="CZ2087" s="179">
        <f t="shared" si="3327"/>
        <v>0</v>
      </c>
      <c r="DA2087" s="179">
        <f t="shared" si="3327"/>
        <v>0</v>
      </c>
      <c r="DB2087" s="179">
        <f t="shared" si="3327"/>
        <v>0</v>
      </c>
      <c r="DC2087" s="179">
        <f t="shared" si="3327"/>
        <v>0</v>
      </c>
      <c r="DD2087" s="179">
        <f t="shared" si="3327"/>
        <v>0</v>
      </c>
      <c r="DE2087" s="179">
        <f t="shared" si="3327"/>
        <v>0</v>
      </c>
      <c r="DF2087" s="179">
        <f t="shared" si="3327"/>
        <v>0</v>
      </c>
      <c r="DG2087" s="179">
        <f t="shared" si="3327"/>
        <v>0</v>
      </c>
      <c r="DH2087" s="179">
        <f t="shared" si="3327"/>
        <v>0</v>
      </c>
      <c r="DI2087" s="179">
        <f t="shared" si="3327"/>
        <v>0</v>
      </c>
      <c r="DJ2087" s="179">
        <f t="shared" si="3327"/>
        <v>0</v>
      </c>
      <c r="DK2087" s="179">
        <f t="shared" si="3327"/>
        <v>0</v>
      </c>
      <c r="DL2087" s="179">
        <f t="shared" si="3327"/>
        <v>0</v>
      </c>
    </row>
    <row r="2088" spans="1:116" x14ac:dyDescent="0.35">
      <c r="E2088" s="8"/>
      <c r="G2088" s="136" t="str">
        <f t="shared" si="3313"/>
        <v>Secondary revenue driver</v>
      </c>
      <c r="H2088" s="12"/>
      <c r="I2088" s="60"/>
      <c r="J2088" s="60"/>
      <c r="K2088" s="15"/>
      <c r="L2088" s="15"/>
      <c r="M2088" s="15"/>
      <c r="N2088" s="15"/>
      <c r="O2088" s="15"/>
      <c r="P2088" s="15"/>
      <c r="R2088" s="15"/>
      <c r="S2088" s="76"/>
      <c r="T2088" s="76"/>
      <c r="U2088" s="76"/>
      <c r="V2088" s="76"/>
      <c r="W2088" s="76"/>
      <c r="X2088" s="76"/>
      <c r="Y2088" s="76"/>
      <c r="Z2088" s="76"/>
      <c r="AA2088" s="76"/>
      <c r="AB2088" s="76"/>
      <c r="AC2088" s="76"/>
      <c r="AD2088" s="76"/>
      <c r="AE2088" s="76"/>
      <c r="AF2088" s="76"/>
      <c r="AG2088" s="76"/>
      <c r="AH2088" s="76"/>
      <c r="AI2088" s="76"/>
      <c r="AJ2088" s="76"/>
      <c r="AK2088" s="76"/>
      <c r="AL2088" s="76"/>
      <c r="AM2088" s="76"/>
      <c r="AN2088" s="76"/>
      <c r="AO2088" s="76"/>
      <c r="AP2088" s="76"/>
      <c r="AQ2088" s="76"/>
      <c r="AR2088" s="76"/>
      <c r="AS2088" s="76"/>
      <c r="AT2088" s="76"/>
      <c r="AU2088" s="76"/>
      <c r="AV2088" s="76"/>
      <c r="AW2088" s="76"/>
      <c r="AX2088" s="76"/>
      <c r="AY2088" s="76"/>
      <c r="AZ2088" s="76"/>
      <c r="BA2088" s="76"/>
      <c r="BB2088" s="76"/>
      <c r="BC2088" s="76"/>
      <c r="BD2088" s="76"/>
      <c r="BE2088" s="76"/>
      <c r="BF2088" s="76"/>
      <c r="BG2088" s="76"/>
      <c r="BH2088" s="76"/>
      <c r="BI2088" s="76"/>
      <c r="BJ2088" s="76"/>
      <c r="BK2088" s="76"/>
      <c r="BL2088" s="76"/>
      <c r="BM2088" s="76"/>
      <c r="BN2088" s="76"/>
      <c r="BO2088" s="76"/>
      <c r="BP2088" s="76"/>
      <c r="BQ2088" s="76"/>
      <c r="BR2088" s="76"/>
      <c r="BS2088" s="76"/>
      <c r="BT2088" s="76"/>
      <c r="BU2088" s="76"/>
      <c r="BV2088" s="76"/>
      <c r="BW2088" s="76"/>
      <c r="BX2088" s="76"/>
      <c r="BY2088" s="76"/>
      <c r="BZ2088" s="76"/>
      <c r="CA2088" s="76"/>
      <c r="CB2088" s="76"/>
      <c r="CC2088" s="76"/>
      <c r="CD2088" s="76"/>
      <c r="CE2088" s="76"/>
      <c r="CF2088" s="76"/>
      <c r="CG2088" s="76"/>
      <c r="CH2088" s="76"/>
      <c r="CI2088" s="76"/>
      <c r="CJ2088" s="76"/>
      <c r="CK2088" s="76"/>
      <c r="CL2088" s="76"/>
      <c r="CN2088" s="60"/>
      <c r="CO2088" s="76"/>
      <c r="CP2088" s="76"/>
      <c r="CQ2088" s="76"/>
      <c r="CR2088" s="76"/>
      <c r="CS2088" s="76"/>
      <c r="CT2088" s="76"/>
      <c r="CU2088" s="76"/>
      <c r="CV2088" s="76"/>
      <c r="CW2088" s="76"/>
      <c r="CX2088" s="76"/>
      <c r="CY2088" s="76"/>
      <c r="CZ2088" s="76"/>
      <c r="DA2088" s="76"/>
      <c r="DB2088" s="76"/>
      <c r="DC2088" s="76"/>
      <c r="DD2088" s="76"/>
      <c r="DE2088" s="76"/>
      <c r="DF2088" s="76"/>
      <c r="DG2088" s="76"/>
      <c r="DH2088" s="76"/>
      <c r="DI2088" s="76"/>
      <c r="DJ2088" s="76"/>
      <c r="DK2088" s="76"/>
      <c r="DL2088" s="76"/>
    </row>
    <row r="2089" spans="1:116" x14ac:dyDescent="0.35">
      <c r="A2089" s="174"/>
      <c r="E2089" s="8"/>
      <c r="G2089" s="136" t="str">
        <f t="shared" si="3313"/>
        <v>Secondary volume driver</v>
      </c>
      <c r="H2089" s="174"/>
      <c r="I2089" s="176"/>
      <c r="J2089" s="176"/>
      <c r="K2089" s="197"/>
      <c r="L2089" s="197"/>
      <c r="M2089" s="197"/>
      <c r="N2089" s="197"/>
      <c r="O2089" s="197"/>
      <c r="P2089" s="197"/>
      <c r="R2089" s="198"/>
      <c r="S2089" s="174"/>
      <c r="T2089" s="174"/>
      <c r="U2089" s="174"/>
      <c r="V2089" s="174"/>
      <c r="W2089" s="174"/>
      <c r="X2089" s="174"/>
      <c r="Y2089" s="174"/>
      <c r="Z2089" s="174"/>
      <c r="AA2089" s="174"/>
      <c r="AB2089" s="174"/>
      <c r="AC2089" s="174"/>
      <c r="AD2089" s="174"/>
      <c r="AE2089" s="174"/>
      <c r="AF2089" s="174"/>
      <c r="AG2089" s="174"/>
      <c r="AH2089" s="174"/>
      <c r="AI2089" s="174"/>
      <c r="AJ2089" s="174"/>
      <c r="AK2089" s="174"/>
      <c r="AL2089" s="174"/>
      <c r="AM2089" s="174"/>
      <c r="AN2089" s="174"/>
      <c r="AO2089" s="174"/>
      <c r="AP2089" s="174"/>
      <c r="AQ2089" s="174"/>
      <c r="AR2089" s="174"/>
      <c r="AS2089" s="174"/>
      <c r="AT2089" s="174"/>
      <c r="AU2089" s="174"/>
      <c r="AV2089" s="174"/>
      <c r="AW2089" s="174"/>
      <c r="AX2089" s="174"/>
      <c r="AY2089" s="174"/>
      <c r="AZ2089" s="174"/>
      <c r="BA2089" s="174"/>
      <c r="BB2089" s="174"/>
      <c r="BC2089" s="174"/>
      <c r="BD2089" s="174"/>
      <c r="BE2089" s="174"/>
      <c r="BF2089" s="174"/>
      <c r="BG2089" s="174"/>
      <c r="BH2089" s="174"/>
      <c r="BI2089" s="174"/>
      <c r="BJ2089" s="174"/>
      <c r="BK2089" s="174"/>
      <c r="BL2089" s="174"/>
      <c r="BM2089" s="174"/>
      <c r="BN2089" s="174"/>
      <c r="BO2089" s="174"/>
      <c r="BP2089" s="174"/>
      <c r="BQ2089" s="174"/>
      <c r="BR2089" s="174"/>
      <c r="BS2089" s="174"/>
      <c r="BT2089" s="174"/>
      <c r="BU2089" s="174"/>
      <c r="BV2089" s="174"/>
      <c r="BW2089" s="174"/>
      <c r="BX2089" s="174"/>
      <c r="BY2089" s="174"/>
      <c r="BZ2089" s="174"/>
      <c r="CA2089" s="174"/>
      <c r="CB2089" s="174"/>
      <c r="CC2089" s="174"/>
      <c r="CD2089" s="174"/>
      <c r="CE2089" s="174"/>
      <c r="CF2089" s="174"/>
      <c r="CG2089" s="174"/>
      <c r="CH2089" s="174"/>
      <c r="CI2089" s="174"/>
      <c r="CJ2089" s="174"/>
      <c r="CK2089" s="174"/>
      <c r="CL2089" s="174"/>
      <c r="CN2089" s="176"/>
      <c r="CO2089" s="174"/>
      <c r="CP2089" s="174"/>
      <c r="CQ2089" s="174"/>
      <c r="CR2089" s="174"/>
      <c r="CS2089" s="174"/>
      <c r="CT2089" s="174"/>
      <c r="CU2089" s="174"/>
      <c r="CV2089" s="174"/>
      <c r="CW2089" s="174"/>
      <c r="CX2089" s="174"/>
      <c r="CY2089" s="174"/>
      <c r="CZ2089" s="174"/>
      <c r="DA2089" s="174"/>
      <c r="DB2089" s="174"/>
      <c r="DC2089" s="174"/>
      <c r="DD2089" s="174"/>
      <c r="DE2089" s="174"/>
      <c r="DF2089" s="174"/>
      <c r="DG2089" s="174"/>
      <c r="DH2089" s="174"/>
      <c r="DI2089" s="174"/>
      <c r="DJ2089" s="174"/>
      <c r="DK2089" s="174"/>
      <c r="DL2089" s="174"/>
    </row>
    <row r="2090" spans="1:116" x14ac:dyDescent="0.35">
      <c r="A2090" s="174"/>
      <c r="E2090" s="8"/>
      <c r="H2090" s="174"/>
      <c r="I2090" s="176"/>
      <c r="J2090" s="176"/>
      <c r="K2090" s="197"/>
      <c r="L2090" s="197"/>
      <c r="M2090" s="197"/>
      <c r="N2090" s="197"/>
      <c r="O2090" s="197"/>
      <c r="P2090" s="197"/>
      <c r="R2090" s="198"/>
      <c r="S2090" s="174"/>
      <c r="T2090" s="174"/>
      <c r="U2090" s="174"/>
      <c r="V2090" s="174"/>
      <c r="W2090" s="174"/>
      <c r="X2090" s="174"/>
      <c r="Y2090" s="174"/>
      <c r="Z2090" s="174"/>
      <c r="AA2090" s="174"/>
      <c r="AB2090" s="174"/>
      <c r="AC2090" s="174"/>
      <c r="AD2090" s="174"/>
      <c r="AE2090" s="174"/>
      <c r="AF2090" s="174"/>
      <c r="AG2090" s="174"/>
      <c r="AH2090" s="174"/>
      <c r="AI2090" s="174"/>
      <c r="AJ2090" s="174"/>
      <c r="AK2090" s="174"/>
      <c r="AL2090" s="174"/>
      <c r="AM2090" s="174"/>
      <c r="AN2090" s="174"/>
      <c r="AO2090" s="174"/>
      <c r="AP2090" s="174"/>
      <c r="AQ2090" s="174"/>
      <c r="AR2090" s="174"/>
      <c r="AS2090" s="174"/>
      <c r="AT2090" s="174"/>
      <c r="AU2090" s="174"/>
      <c r="AV2090" s="174"/>
      <c r="AW2090" s="174"/>
      <c r="AX2090" s="174"/>
      <c r="AY2090" s="174"/>
      <c r="AZ2090" s="174"/>
      <c r="BA2090" s="174"/>
      <c r="BB2090" s="174"/>
      <c r="BC2090" s="174"/>
      <c r="BD2090" s="174"/>
      <c r="BE2090" s="174"/>
      <c r="BF2090" s="174"/>
      <c r="BG2090" s="174"/>
      <c r="BH2090" s="174"/>
      <c r="BI2090" s="174"/>
      <c r="BJ2090" s="174"/>
      <c r="BK2090" s="174"/>
      <c r="BL2090" s="174"/>
      <c r="BM2090" s="174"/>
      <c r="BN2090" s="174"/>
      <c r="BO2090" s="174"/>
      <c r="BP2090" s="174"/>
      <c r="BQ2090" s="174"/>
      <c r="BR2090" s="174"/>
      <c r="BS2090" s="174"/>
      <c r="BT2090" s="174"/>
      <c r="BU2090" s="174"/>
      <c r="BV2090" s="174"/>
      <c r="BW2090" s="174"/>
      <c r="BX2090" s="174"/>
      <c r="BY2090" s="174"/>
      <c r="BZ2090" s="174"/>
      <c r="CA2090" s="174"/>
      <c r="CB2090" s="174"/>
      <c r="CC2090" s="174"/>
      <c r="CD2090" s="174"/>
      <c r="CE2090" s="174"/>
      <c r="CF2090" s="174"/>
      <c r="CG2090" s="174"/>
      <c r="CH2090" s="174"/>
      <c r="CI2090" s="174"/>
      <c r="CJ2090" s="174"/>
      <c r="CK2090" s="174"/>
      <c r="CL2090" s="174"/>
      <c r="CN2090" s="176"/>
      <c r="CO2090" s="174"/>
      <c r="CP2090" s="174"/>
      <c r="CQ2090" s="174"/>
      <c r="CR2090" s="174"/>
      <c r="CS2090" s="174"/>
      <c r="CT2090" s="174"/>
      <c r="CU2090" s="174"/>
      <c r="CV2090" s="174"/>
      <c r="CW2090" s="174"/>
      <c r="CX2090" s="174"/>
      <c r="CY2090" s="174"/>
      <c r="CZ2090" s="174"/>
      <c r="DA2090" s="174"/>
      <c r="DB2090" s="174"/>
      <c r="DC2090" s="174"/>
      <c r="DD2090" s="174"/>
      <c r="DE2090" s="174"/>
      <c r="DF2090" s="174"/>
      <c r="DG2090" s="174"/>
      <c r="DH2090" s="174"/>
      <c r="DI2090" s="174"/>
      <c r="DJ2090" s="174"/>
      <c r="DK2090" s="174"/>
      <c r="DL2090" s="174"/>
    </row>
    <row r="2091" spans="1:116" x14ac:dyDescent="0.35">
      <c r="A2091" s="174"/>
      <c r="E2091" s="8"/>
      <c r="G2091" s="175" t="s">
        <v>490</v>
      </c>
      <c r="H2091" s="174"/>
      <c r="I2091" s="176"/>
      <c r="J2091" s="176"/>
      <c r="K2091" s="197"/>
      <c r="L2091" s="197"/>
      <c r="M2091" s="197"/>
      <c r="N2091" s="197"/>
      <c r="O2091" s="197"/>
      <c r="P2091" s="197"/>
      <c r="R2091" s="198"/>
      <c r="S2091" s="199" t="str">
        <f t="shared" ref="S2091:AX2091" si="3328">S$20</f>
        <v>S$16</v>
      </c>
      <c r="T2091" s="199" t="str">
        <f t="shared" si="3328"/>
        <v>T$16</v>
      </c>
      <c r="U2091" s="199" t="str">
        <f t="shared" si="3328"/>
        <v>U$16</v>
      </c>
      <c r="V2091" s="199" t="str">
        <f t="shared" si="3328"/>
        <v>V$16</v>
      </c>
      <c r="W2091" s="199" t="str">
        <f t="shared" si="3328"/>
        <v>W$16</v>
      </c>
      <c r="X2091" s="199" t="str">
        <f t="shared" si="3328"/>
        <v>X$16</v>
      </c>
      <c r="Y2091" s="199" t="str">
        <f t="shared" si="3328"/>
        <v>Y$16</v>
      </c>
      <c r="Z2091" s="199" t="str">
        <f t="shared" si="3328"/>
        <v>Z$16</v>
      </c>
      <c r="AA2091" s="199" t="str">
        <f t="shared" si="3328"/>
        <v>AA$16</v>
      </c>
      <c r="AB2091" s="199" t="str">
        <f t="shared" si="3328"/>
        <v>AB$16</v>
      </c>
      <c r="AC2091" s="199" t="str">
        <f t="shared" si="3328"/>
        <v>AC$16</v>
      </c>
      <c r="AD2091" s="199" t="str">
        <f t="shared" si="3328"/>
        <v>AD$16</v>
      </c>
      <c r="AE2091" s="199" t="str">
        <f t="shared" si="3328"/>
        <v>AE$16</v>
      </c>
      <c r="AF2091" s="199" t="str">
        <f t="shared" si="3328"/>
        <v>AF$16</v>
      </c>
      <c r="AG2091" s="199" t="str">
        <f t="shared" si="3328"/>
        <v>AG$16</v>
      </c>
      <c r="AH2091" s="199" t="str">
        <f t="shared" si="3328"/>
        <v>AH$16</v>
      </c>
      <c r="AI2091" s="199" t="str">
        <f t="shared" si="3328"/>
        <v>AI$16</v>
      </c>
      <c r="AJ2091" s="199" t="str">
        <f t="shared" si="3328"/>
        <v>AJ$16</v>
      </c>
      <c r="AK2091" s="199" t="str">
        <f t="shared" si="3328"/>
        <v>AK$16</v>
      </c>
      <c r="AL2091" s="199" t="str">
        <f t="shared" si="3328"/>
        <v>AL$16</v>
      </c>
      <c r="AM2091" s="199" t="str">
        <f t="shared" si="3328"/>
        <v>AM$16</v>
      </c>
      <c r="AN2091" s="199" t="str">
        <f t="shared" si="3328"/>
        <v>AN$16</v>
      </c>
      <c r="AO2091" s="199" t="str">
        <f t="shared" si="3328"/>
        <v>AO$16</v>
      </c>
      <c r="AP2091" s="199" t="str">
        <f t="shared" si="3328"/>
        <v>AP$16</v>
      </c>
      <c r="AQ2091" s="199" t="str">
        <f t="shared" si="3328"/>
        <v>AQ$16</v>
      </c>
      <c r="AR2091" s="199" t="str">
        <f t="shared" si="3328"/>
        <v>AR$16</v>
      </c>
      <c r="AS2091" s="199" t="str">
        <f t="shared" si="3328"/>
        <v>AS$16</v>
      </c>
      <c r="AT2091" s="199" t="str">
        <f t="shared" si="3328"/>
        <v>AT$16</v>
      </c>
      <c r="AU2091" s="199" t="str">
        <f t="shared" si="3328"/>
        <v>AU$16</v>
      </c>
      <c r="AV2091" s="199" t="str">
        <f t="shared" si="3328"/>
        <v>AV$16</v>
      </c>
      <c r="AW2091" s="199" t="str">
        <f t="shared" si="3328"/>
        <v>AW$16</v>
      </c>
      <c r="AX2091" s="199" t="str">
        <f t="shared" si="3328"/>
        <v>AX$16</v>
      </c>
      <c r="AY2091" s="199" t="str">
        <f t="shared" ref="AY2091:CD2091" si="3329">AY$20</f>
        <v>AY$16</v>
      </c>
      <c r="AZ2091" s="199" t="str">
        <f t="shared" si="3329"/>
        <v>AZ$16</v>
      </c>
      <c r="BA2091" s="199" t="str">
        <f t="shared" si="3329"/>
        <v>BA$16</v>
      </c>
      <c r="BB2091" s="199" t="str">
        <f t="shared" si="3329"/>
        <v>BB$16</v>
      </c>
      <c r="BC2091" s="199" t="str">
        <f t="shared" si="3329"/>
        <v>BC$16</v>
      </c>
      <c r="BD2091" s="199" t="str">
        <f t="shared" si="3329"/>
        <v>BD$16</v>
      </c>
      <c r="BE2091" s="199" t="str">
        <f t="shared" si="3329"/>
        <v>BE$16</v>
      </c>
      <c r="BF2091" s="199" t="str">
        <f t="shared" si="3329"/>
        <v>BF$16</v>
      </c>
      <c r="BG2091" s="199" t="str">
        <f t="shared" si="3329"/>
        <v>BG$16</v>
      </c>
      <c r="BH2091" s="199" t="str">
        <f t="shared" si="3329"/>
        <v>BH$16</v>
      </c>
      <c r="BI2091" s="199" t="str">
        <f t="shared" si="3329"/>
        <v>BI$16</v>
      </c>
      <c r="BJ2091" s="199" t="str">
        <f t="shared" si="3329"/>
        <v>BJ$16</v>
      </c>
      <c r="BK2091" s="199" t="str">
        <f t="shared" si="3329"/>
        <v>BK$16</v>
      </c>
      <c r="BL2091" s="199" t="str">
        <f t="shared" si="3329"/>
        <v>BL$16</v>
      </c>
      <c r="BM2091" s="199" t="str">
        <f t="shared" si="3329"/>
        <v>BM$16</v>
      </c>
      <c r="BN2091" s="199" t="str">
        <f t="shared" si="3329"/>
        <v>BN$16</v>
      </c>
      <c r="BO2091" s="199" t="str">
        <f t="shared" si="3329"/>
        <v>BO$16</v>
      </c>
      <c r="BP2091" s="199" t="str">
        <f t="shared" si="3329"/>
        <v>BP$16</v>
      </c>
      <c r="BQ2091" s="199" t="str">
        <f t="shared" si="3329"/>
        <v>BQ$16</v>
      </c>
      <c r="BR2091" s="199" t="str">
        <f t="shared" si="3329"/>
        <v>BR$16</v>
      </c>
      <c r="BS2091" s="199" t="str">
        <f t="shared" si="3329"/>
        <v>BS$16</v>
      </c>
      <c r="BT2091" s="199" t="str">
        <f t="shared" si="3329"/>
        <v>BT$16</v>
      </c>
      <c r="BU2091" s="199" t="str">
        <f t="shared" si="3329"/>
        <v>BU$16</v>
      </c>
      <c r="BV2091" s="199" t="str">
        <f t="shared" si="3329"/>
        <v>BV$16</v>
      </c>
      <c r="BW2091" s="199" t="str">
        <f t="shared" si="3329"/>
        <v>BW$16</v>
      </c>
      <c r="BX2091" s="199" t="str">
        <f t="shared" si="3329"/>
        <v>BX$16</v>
      </c>
      <c r="BY2091" s="199" t="str">
        <f t="shared" si="3329"/>
        <v>BY$16</v>
      </c>
      <c r="BZ2091" s="199" t="str">
        <f t="shared" si="3329"/>
        <v>BZ$16</v>
      </c>
      <c r="CA2091" s="199" t="str">
        <f t="shared" si="3329"/>
        <v>CA$16</v>
      </c>
      <c r="CB2091" s="199" t="str">
        <f t="shared" si="3329"/>
        <v>CB$16</v>
      </c>
      <c r="CC2091" s="199" t="str">
        <f t="shared" si="3329"/>
        <v>CC$16</v>
      </c>
      <c r="CD2091" s="199" t="str">
        <f t="shared" si="3329"/>
        <v>CD$16</v>
      </c>
      <c r="CE2091" s="199" t="str">
        <f t="shared" ref="CE2091:CL2091" si="3330">CE$20</f>
        <v>CE$16</v>
      </c>
      <c r="CF2091" s="199" t="str">
        <f t="shared" si="3330"/>
        <v>CF$16</v>
      </c>
      <c r="CG2091" s="199" t="str">
        <f t="shared" si="3330"/>
        <v>CG$16</v>
      </c>
      <c r="CH2091" s="199" t="str">
        <f t="shared" si="3330"/>
        <v>CH$16</v>
      </c>
      <c r="CI2091" s="199" t="str">
        <f t="shared" si="3330"/>
        <v>CI$16</v>
      </c>
      <c r="CJ2091" s="199" t="str">
        <f t="shared" si="3330"/>
        <v>CJ$16</v>
      </c>
      <c r="CK2091" s="199" t="str">
        <f t="shared" si="3330"/>
        <v>CK$16</v>
      </c>
      <c r="CL2091" s="199" t="str">
        <f t="shared" si="3330"/>
        <v>CL$16</v>
      </c>
      <c r="CN2091" s="176"/>
      <c r="CO2091" s="199" t="str">
        <f t="shared" ref="CO2091:DL2091" si="3331">CO$20</f>
        <v>CO$16</v>
      </c>
      <c r="CP2091" s="199" t="str">
        <f t="shared" si="3331"/>
        <v>CP$16</v>
      </c>
      <c r="CQ2091" s="199" t="str">
        <f t="shared" si="3331"/>
        <v>CQ$16</v>
      </c>
      <c r="CR2091" s="199" t="str">
        <f t="shared" si="3331"/>
        <v>CR$16</v>
      </c>
      <c r="CS2091" s="199" t="str">
        <f t="shared" si="3331"/>
        <v>CS$16</v>
      </c>
      <c r="CT2091" s="199" t="str">
        <f t="shared" si="3331"/>
        <v>CT$16</v>
      </c>
      <c r="CU2091" s="199" t="str">
        <f t="shared" si="3331"/>
        <v>CU$16</v>
      </c>
      <c r="CV2091" s="199" t="str">
        <f t="shared" si="3331"/>
        <v>CV$16</v>
      </c>
      <c r="CW2091" s="199" t="str">
        <f t="shared" si="3331"/>
        <v>CW$16</v>
      </c>
      <c r="CX2091" s="199" t="str">
        <f t="shared" si="3331"/>
        <v>CX$16</v>
      </c>
      <c r="CY2091" s="199" t="str">
        <f t="shared" si="3331"/>
        <v>CY$16</v>
      </c>
      <c r="CZ2091" s="199" t="str">
        <f t="shared" si="3331"/>
        <v>CZ$16</v>
      </c>
      <c r="DA2091" s="199" t="str">
        <f t="shared" si="3331"/>
        <v>DA$16</v>
      </c>
      <c r="DB2091" s="199" t="str">
        <f t="shared" si="3331"/>
        <v>DB$16</v>
      </c>
      <c r="DC2091" s="199" t="str">
        <f t="shared" si="3331"/>
        <v>DC$16</v>
      </c>
      <c r="DD2091" s="199" t="str">
        <f t="shared" si="3331"/>
        <v>DD$16</v>
      </c>
      <c r="DE2091" s="199" t="str">
        <f t="shared" si="3331"/>
        <v>DE$16</v>
      </c>
      <c r="DF2091" s="199" t="str">
        <f t="shared" si="3331"/>
        <v>DF$16</v>
      </c>
      <c r="DG2091" s="199" t="str">
        <f t="shared" si="3331"/>
        <v>DG$16</v>
      </c>
      <c r="DH2091" s="199" t="str">
        <f t="shared" si="3331"/>
        <v>DH$16</v>
      </c>
      <c r="DI2091" s="199" t="str">
        <f t="shared" si="3331"/>
        <v>DI$16</v>
      </c>
      <c r="DJ2091" s="199" t="str">
        <f t="shared" si="3331"/>
        <v>DJ$16</v>
      </c>
      <c r="DK2091" s="199" t="str">
        <f t="shared" si="3331"/>
        <v>DK$16</v>
      </c>
      <c r="DL2091" s="199" t="str">
        <f t="shared" si="3331"/>
        <v>DL$16</v>
      </c>
    </row>
    <row r="2092" spans="1:116" x14ac:dyDescent="0.35">
      <c r="A2092" s="174"/>
      <c r="E2092" s="8"/>
      <c r="G2092" s="175" t="s">
        <v>492</v>
      </c>
      <c r="H2092" s="200"/>
      <c r="I2092" s="201"/>
      <c r="J2092" s="201"/>
      <c r="K2092" s="202"/>
      <c r="L2092" s="202"/>
      <c r="M2092" s="202"/>
      <c r="N2092" s="202"/>
      <c r="O2092" s="202"/>
      <c r="P2092" s="202"/>
      <c r="R2092" s="202"/>
      <c r="S2092" s="199" t="str">
        <f t="shared" ref="S2092:AX2092" si="3332">S$21</f>
        <v>S$17</v>
      </c>
      <c r="T2092" s="199" t="str">
        <f t="shared" si="3332"/>
        <v>T$17</v>
      </c>
      <c r="U2092" s="199" t="str">
        <f t="shared" si="3332"/>
        <v>U$17</v>
      </c>
      <c r="V2092" s="199" t="str">
        <f t="shared" si="3332"/>
        <v>V$17</v>
      </c>
      <c r="W2092" s="199" t="str">
        <f t="shared" si="3332"/>
        <v>W$17</v>
      </c>
      <c r="X2092" s="199" t="str">
        <f t="shared" si="3332"/>
        <v>X$17</v>
      </c>
      <c r="Y2092" s="199" t="str">
        <f t="shared" si="3332"/>
        <v>Y$17</v>
      </c>
      <c r="Z2092" s="199" t="str">
        <f t="shared" si="3332"/>
        <v>Z$17</v>
      </c>
      <c r="AA2092" s="199" t="str">
        <f t="shared" si="3332"/>
        <v>AA$17</v>
      </c>
      <c r="AB2092" s="199" t="str">
        <f t="shared" si="3332"/>
        <v>AB$17</v>
      </c>
      <c r="AC2092" s="199" t="str">
        <f t="shared" si="3332"/>
        <v>AC$17</v>
      </c>
      <c r="AD2092" s="199" t="str">
        <f t="shared" si="3332"/>
        <v>AD$17</v>
      </c>
      <c r="AE2092" s="199" t="str">
        <f t="shared" si="3332"/>
        <v>AE$17</v>
      </c>
      <c r="AF2092" s="199" t="str">
        <f t="shared" si="3332"/>
        <v>AF$17</v>
      </c>
      <c r="AG2092" s="199" t="str">
        <f t="shared" si="3332"/>
        <v>AG$17</v>
      </c>
      <c r="AH2092" s="199" t="str">
        <f t="shared" si="3332"/>
        <v>AH$17</v>
      </c>
      <c r="AI2092" s="199" t="str">
        <f t="shared" si="3332"/>
        <v>AI$17</v>
      </c>
      <c r="AJ2092" s="199" t="str">
        <f t="shared" si="3332"/>
        <v>AJ$17</v>
      </c>
      <c r="AK2092" s="199" t="str">
        <f t="shared" si="3332"/>
        <v>AK$17</v>
      </c>
      <c r="AL2092" s="199" t="str">
        <f t="shared" si="3332"/>
        <v>AL$17</v>
      </c>
      <c r="AM2092" s="199" t="str">
        <f t="shared" si="3332"/>
        <v>AM$17</v>
      </c>
      <c r="AN2092" s="199" t="str">
        <f t="shared" si="3332"/>
        <v>AN$17</v>
      </c>
      <c r="AO2092" s="199" t="str">
        <f t="shared" si="3332"/>
        <v>AO$17</v>
      </c>
      <c r="AP2092" s="199" t="str">
        <f t="shared" si="3332"/>
        <v>AP$17</v>
      </c>
      <c r="AQ2092" s="199" t="str">
        <f t="shared" si="3332"/>
        <v>AQ$17</v>
      </c>
      <c r="AR2092" s="199" t="str">
        <f t="shared" si="3332"/>
        <v>AR$17</v>
      </c>
      <c r="AS2092" s="199" t="str">
        <f t="shared" si="3332"/>
        <v>AS$17</v>
      </c>
      <c r="AT2092" s="199" t="str">
        <f t="shared" si="3332"/>
        <v>AT$17</v>
      </c>
      <c r="AU2092" s="199" t="str">
        <f t="shared" si="3332"/>
        <v>AU$17</v>
      </c>
      <c r="AV2092" s="199" t="str">
        <f t="shared" si="3332"/>
        <v>AV$17</v>
      </c>
      <c r="AW2092" s="199" t="str">
        <f t="shared" si="3332"/>
        <v>AW$17</v>
      </c>
      <c r="AX2092" s="199" t="str">
        <f t="shared" si="3332"/>
        <v>AX$17</v>
      </c>
      <c r="AY2092" s="199" t="str">
        <f t="shared" ref="AY2092:CD2092" si="3333">AY$21</f>
        <v>AY$17</v>
      </c>
      <c r="AZ2092" s="199" t="str">
        <f t="shared" si="3333"/>
        <v>AZ$17</v>
      </c>
      <c r="BA2092" s="199" t="str">
        <f t="shared" si="3333"/>
        <v>BA$17</v>
      </c>
      <c r="BB2092" s="199" t="str">
        <f t="shared" si="3333"/>
        <v>BB$17</v>
      </c>
      <c r="BC2092" s="199" t="str">
        <f t="shared" si="3333"/>
        <v>BC$17</v>
      </c>
      <c r="BD2092" s="199" t="str">
        <f t="shared" si="3333"/>
        <v>BD$17</v>
      </c>
      <c r="BE2092" s="199" t="str">
        <f t="shared" si="3333"/>
        <v>BE$17</v>
      </c>
      <c r="BF2092" s="199" t="str">
        <f t="shared" si="3333"/>
        <v>BF$17</v>
      </c>
      <c r="BG2092" s="199" t="str">
        <f t="shared" si="3333"/>
        <v>BG$17</v>
      </c>
      <c r="BH2092" s="199" t="str">
        <f t="shared" si="3333"/>
        <v>BH$17</v>
      </c>
      <c r="BI2092" s="199" t="str">
        <f t="shared" si="3333"/>
        <v>BI$17</v>
      </c>
      <c r="BJ2092" s="199" t="str">
        <f t="shared" si="3333"/>
        <v>BJ$17</v>
      </c>
      <c r="BK2092" s="199" t="str">
        <f t="shared" si="3333"/>
        <v>BK$17</v>
      </c>
      <c r="BL2092" s="199" t="str">
        <f t="shared" si="3333"/>
        <v>BL$17</v>
      </c>
      <c r="BM2092" s="199" t="str">
        <f t="shared" si="3333"/>
        <v>BM$17</v>
      </c>
      <c r="BN2092" s="199" t="str">
        <f t="shared" si="3333"/>
        <v>BN$17</v>
      </c>
      <c r="BO2092" s="199" t="str">
        <f t="shared" si="3333"/>
        <v>BO$17</v>
      </c>
      <c r="BP2092" s="199" t="str">
        <f t="shared" si="3333"/>
        <v>BP$17</v>
      </c>
      <c r="BQ2092" s="199" t="str">
        <f t="shared" si="3333"/>
        <v>BQ$17</v>
      </c>
      <c r="BR2092" s="199" t="str">
        <f t="shared" si="3333"/>
        <v>BR$17</v>
      </c>
      <c r="BS2092" s="199" t="str">
        <f t="shared" si="3333"/>
        <v>BS$17</v>
      </c>
      <c r="BT2092" s="199" t="str">
        <f t="shared" si="3333"/>
        <v>BT$17</v>
      </c>
      <c r="BU2092" s="199" t="str">
        <f t="shared" si="3333"/>
        <v>BU$17</v>
      </c>
      <c r="BV2092" s="199" t="str">
        <f t="shared" si="3333"/>
        <v>BV$17</v>
      </c>
      <c r="BW2092" s="199" t="str">
        <f t="shared" si="3333"/>
        <v>BW$17</v>
      </c>
      <c r="BX2092" s="199" t="str">
        <f t="shared" si="3333"/>
        <v>BX$17</v>
      </c>
      <c r="BY2092" s="199" t="str">
        <f t="shared" si="3333"/>
        <v>BY$17</v>
      </c>
      <c r="BZ2092" s="199" t="str">
        <f t="shared" si="3333"/>
        <v>BZ$17</v>
      </c>
      <c r="CA2092" s="199" t="str">
        <f t="shared" si="3333"/>
        <v>CA$17</v>
      </c>
      <c r="CB2092" s="199" t="str">
        <f t="shared" si="3333"/>
        <v>CB$17</v>
      </c>
      <c r="CC2092" s="199" t="str">
        <f t="shared" si="3333"/>
        <v>CC$17</v>
      </c>
      <c r="CD2092" s="199" t="str">
        <f t="shared" si="3333"/>
        <v>CD$17</v>
      </c>
      <c r="CE2092" s="199" t="str">
        <f t="shared" ref="CE2092:CL2092" si="3334">CE$21</f>
        <v>CE$17</v>
      </c>
      <c r="CF2092" s="199" t="str">
        <f t="shared" si="3334"/>
        <v>CF$17</v>
      </c>
      <c r="CG2092" s="199" t="str">
        <f t="shared" si="3334"/>
        <v>CG$17</v>
      </c>
      <c r="CH2092" s="199" t="str">
        <f t="shared" si="3334"/>
        <v>CH$17</v>
      </c>
      <c r="CI2092" s="199" t="str">
        <f t="shared" si="3334"/>
        <v>CI$17</v>
      </c>
      <c r="CJ2092" s="199" t="str">
        <f t="shared" si="3334"/>
        <v>CJ$17</v>
      </c>
      <c r="CK2092" s="199" t="str">
        <f t="shared" si="3334"/>
        <v>CK$17</v>
      </c>
      <c r="CL2092" s="199" t="str">
        <f t="shared" si="3334"/>
        <v>CL$17</v>
      </c>
      <c r="CN2092" s="201"/>
      <c r="CO2092" s="199" t="str">
        <f t="shared" ref="CO2092:DL2092" si="3335">CO$21</f>
        <v>CO$17</v>
      </c>
      <c r="CP2092" s="199" t="str">
        <f t="shared" si="3335"/>
        <v>CP$17</v>
      </c>
      <c r="CQ2092" s="199" t="str">
        <f t="shared" si="3335"/>
        <v>CQ$17</v>
      </c>
      <c r="CR2092" s="199" t="str">
        <f t="shared" si="3335"/>
        <v>CR$17</v>
      </c>
      <c r="CS2092" s="199" t="str">
        <f t="shared" si="3335"/>
        <v>CS$17</v>
      </c>
      <c r="CT2092" s="199" t="str">
        <f t="shared" si="3335"/>
        <v>CT$17</v>
      </c>
      <c r="CU2092" s="199" t="str">
        <f t="shared" si="3335"/>
        <v>CU$17</v>
      </c>
      <c r="CV2092" s="199" t="str">
        <f t="shared" si="3335"/>
        <v>CV$17</v>
      </c>
      <c r="CW2092" s="199" t="str">
        <f t="shared" si="3335"/>
        <v>CW$17</v>
      </c>
      <c r="CX2092" s="199" t="str">
        <f t="shared" si="3335"/>
        <v>CX$17</v>
      </c>
      <c r="CY2092" s="199" t="str">
        <f t="shared" si="3335"/>
        <v>CY$17</v>
      </c>
      <c r="CZ2092" s="199" t="str">
        <f t="shared" si="3335"/>
        <v>CZ$17</v>
      </c>
      <c r="DA2092" s="199" t="str">
        <f t="shared" si="3335"/>
        <v>DA$17</v>
      </c>
      <c r="DB2092" s="199" t="str">
        <f t="shared" si="3335"/>
        <v>DB$17</v>
      </c>
      <c r="DC2092" s="199" t="str">
        <f t="shared" si="3335"/>
        <v>DC$17</v>
      </c>
      <c r="DD2092" s="199" t="str">
        <f t="shared" si="3335"/>
        <v>DD$17</v>
      </c>
      <c r="DE2092" s="199" t="str">
        <f t="shared" si="3335"/>
        <v>DE$17</v>
      </c>
      <c r="DF2092" s="199" t="str">
        <f t="shared" si="3335"/>
        <v>DF$17</v>
      </c>
      <c r="DG2092" s="199" t="str">
        <f t="shared" si="3335"/>
        <v>DG$17</v>
      </c>
      <c r="DH2092" s="199" t="str">
        <f t="shared" si="3335"/>
        <v>DH$17</v>
      </c>
      <c r="DI2092" s="199" t="str">
        <f t="shared" si="3335"/>
        <v>DI$17</v>
      </c>
      <c r="DJ2092" s="199" t="str">
        <f t="shared" si="3335"/>
        <v>DJ$17</v>
      </c>
      <c r="DK2092" s="199" t="str">
        <f t="shared" si="3335"/>
        <v>DK$17</v>
      </c>
      <c r="DL2092" s="199" t="str">
        <f t="shared" si="3335"/>
        <v>DL$17</v>
      </c>
    </row>
    <row r="2093" spans="1:116" x14ac:dyDescent="0.35">
      <c r="A2093" s="174"/>
      <c r="E2093" s="8"/>
      <c r="G2093" s="175" t="s">
        <v>461</v>
      </c>
      <c r="H2093" s="200"/>
      <c r="I2093" s="201"/>
      <c r="J2093" s="201"/>
      <c r="K2093" s="202"/>
      <c r="L2093" s="202"/>
      <c r="M2093" s="202"/>
      <c r="N2093" s="202"/>
      <c r="O2093" s="202"/>
      <c r="P2093" s="202"/>
      <c r="R2093" s="202"/>
      <c r="S2093" s="190"/>
      <c r="T2093" s="190"/>
      <c r="U2093" s="190"/>
      <c r="V2093" s="190"/>
      <c r="W2093" s="190"/>
      <c r="X2093" s="190"/>
      <c r="Y2093" s="190"/>
      <c r="Z2093" s="190"/>
      <c r="AA2093" s="190"/>
      <c r="AB2093" s="190"/>
      <c r="AC2093" s="190"/>
      <c r="AD2093" s="190"/>
      <c r="AE2093" s="190"/>
      <c r="AF2093" s="190"/>
      <c r="AG2093" s="190"/>
      <c r="AH2093" s="190"/>
      <c r="AI2093" s="190"/>
      <c r="AJ2093" s="190"/>
      <c r="AK2093" s="190"/>
      <c r="AL2093" s="190"/>
      <c r="AM2093" s="190"/>
      <c r="AN2093" s="190"/>
      <c r="AO2093" s="190"/>
      <c r="AP2093" s="190"/>
      <c r="AQ2093" s="190"/>
      <c r="AR2093" s="190"/>
      <c r="AS2093" s="190"/>
      <c r="AT2093" s="190"/>
      <c r="AU2093" s="190"/>
      <c r="AV2093" s="190"/>
      <c r="AW2093" s="190"/>
      <c r="AX2093" s="190"/>
      <c r="AY2093" s="190"/>
      <c r="AZ2093" s="190"/>
      <c r="BA2093" s="190"/>
      <c r="BB2093" s="190"/>
      <c r="BC2093" s="190"/>
      <c r="BD2093" s="190"/>
      <c r="BE2093" s="190"/>
      <c r="BF2093" s="190"/>
      <c r="BG2093" s="190"/>
      <c r="BH2093" s="190"/>
      <c r="BI2093" s="190"/>
      <c r="BJ2093" s="190"/>
      <c r="BK2093" s="190"/>
      <c r="BL2093" s="190"/>
      <c r="BM2093" s="190"/>
      <c r="BN2093" s="190"/>
      <c r="BO2093" s="190"/>
      <c r="BP2093" s="190"/>
      <c r="BQ2093" s="190"/>
      <c r="BR2093" s="190"/>
      <c r="BS2093" s="190"/>
      <c r="BT2093" s="190"/>
      <c r="BU2093" s="190"/>
      <c r="BV2093" s="190"/>
      <c r="BW2093" s="190"/>
      <c r="BX2093" s="190"/>
      <c r="BY2093" s="190"/>
      <c r="BZ2093" s="190"/>
      <c r="CA2093" s="190"/>
      <c r="CB2093" s="190"/>
      <c r="CC2093" s="190"/>
      <c r="CD2093" s="190"/>
      <c r="CE2093" s="190"/>
      <c r="CF2093" s="190"/>
      <c r="CG2093" s="190"/>
      <c r="CH2093" s="190"/>
      <c r="CI2093" s="190"/>
      <c r="CJ2093" s="190"/>
      <c r="CK2093" s="190"/>
      <c r="CL2093" s="190"/>
      <c r="CN2093" s="201"/>
      <c r="CO2093" s="190"/>
      <c r="CP2093" s="190"/>
      <c r="CQ2093" s="190"/>
      <c r="CR2093" s="190"/>
      <c r="CS2093" s="190"/>
      <c r="CT2093" s="190"/>
      <c r="CU2093" s="190"/>
      <c r="CV2093" s="190"/>
      <c r="CW2093" s="190"/>
      <c r="CX2093" s="190"/>
      <c r="CY2093" s="190"/>
      <c r="CZ2093" s="190"/>
      <c r="DA2093" s="190"/>
      <c r="DB2093" s="190"/>
      <c r="DC2093" s="190"/>
      <c r="DD2093" s="190"/>
      <c r="DE2093" s="190"/>
      <c r="DF2093" s="190"/>
      <c r="DG2093" s="190"/>
      <c r="DH2093" s="190"/>
      <c r="DI2093" s="190"/>
      <c r="DJ2093" s="190"/>
      <c r="DK2093" s="190"/>
      <c r="DL2093" s="190"/>
    </row>
    <row r="2094" spans="1:116" x14ac:dyDescent="0.35">
      <c r="A2094" s="174"/>
      <c r="E2094" s="8"/>
      <c r="G2094" s="175" t="s">
        <v>462</v>
      </c>
      <c r="H2094" s="200"/>
      <c r="I2094" s="201"/>
      <c r="J2094" s="201"/>
      <c r="K2094" s="202"/>
      <c r="L2094" s="202"/>
      <c r="M2094" s="202"/>
      <c r="N2094" s="202"/>
      <c r="O2094" s="202"/>
      <c r="P2094" s="202"/>
      <c r="R2094" s="202"/>
      <c r="S2094" s="190"/>
      <c r="T2094" s="190"/>
      <c r="U2094" s="190"/>
      <c r="V2094" s="190"/>
      <c r="W2094" s="190"/>
      <c r="X2094" s="190"/>
      <c r="Y2094" s="190"/>
      <c r="Z2094" s="190"/>
      <c r="AA2094" s="190"/>
      <c r="AB2094" s="190"/>
      <c r="AC2094" s="190"/>
      <c r="AD2094" s="190"/>
      <c r="AE2094" s="190"/>
      <c r="AF2094" s="190"/>
      <c r="AG2094" s="190"/>
      <c r="AH2094" s="190"/>
      <c r="AI2094" s="190"/>
      <c r="AJ2094" s="190"/>
      <c r="AK2094" s="190"/>
      <c r="AL2094" s="190"/>
      <c r="AM2094" s="190"/>
      <c r="AN2094" s="190"/>
      <c r="AO2094" s="190"/>
      <c r="AP2094" s="190"/>
      <c r="AQ2094" s="190"/>
      <c r="AR2094" s="190"/>
      <c r="AS2094" s="190"/>
      <c r="AT2094" s="190"/>
      <c r="AU2094" s="190"/>
      <c r="AV2094" s="190"/>
      <c r="AW2094" s="190"/>
      <c r="AX2094" s="190"/>
      <c r="AY2094" s="190"/>
      <c r="AZ2094" s="190"/>
      <c r="BA2094" s="190"/>
      <c r="BB2094" s="190"/>
      <c r="BC2094" s="190"/>
      <c r="BD2094" s="190"/>
      <c r="BE2094" s="190"/>
      <c r="BF2094" s="190"/>
      <c r="BG2094" s="190"/>
      <c r="BH2094" s="190"/>
      <c r="BI2094" s="190"/>
      <c r="BJ2094" s="190"/>
      <c r="BK2094" s="190"/>
      <c r="BL2094" s="190"/>
      <c r="BM2094" s="190"/>
      <c r="BN2094" s="190"/>
      <c r="BO2094" s="190"/>
      <c r="BP2094" s="190"/>
      <c r="BQ2094" s="190"/>
      <c r="BR2094" s="190"/>
      <c r="BS2094" s="190"/>
      <c r="BT2094" s="190"/>
      <c r="BU2094" s="190"/>
      <c r="BV2094" s="190"/>
      <c r="BW2094" s="190"/>
      <c r="BX2094" s="190"/>
      <c r="BY2094" s="190"/>
      <c r="BZ2094" s="190"/>
      <c r="CA2094" s="190"/>
      <c r="CB2094" s="190"/>
      <c r="CC2094" s="190"/>
      <c r="CD2094" s="190"/>
      <c r="CE2094" s="190"/>
      <c r="CF2094" s="190"/>
      <c r="CG2094" s="190"/>
      <c r="CH2094" s="190"/>
      <c r="CI2094" s="190"/>
      <c r="CJ2094" s="190"/>
      <c r="CK2094" s="190"/>
      <c r="CL2094" s="190"/>
      <c r="CN2094" s="201"/>
      <c r="CO2094" s="190"/>
      <c r="CP2094" s="190"/>
      <c r="CQ2094" s="190"/>
      <c r="CR2094" s="190"/>
      <c r="CS2094" s="190"/>
      <c r="CT2094" s="190"/>
      <c r="CU2094" s="190"/>
      <c r="CV2094" s="190"/>
      <c r="CW2094" s="190"/>
      <c r="CX2094" s="190"/>
      <c r="CY2094" s="190"/>
      <c r="CZ2094" s="190"/>
      <c r="DA2094" s="190"/>
      <c r="DB2094" s="190"/>
      <c r="DC2094" s="190"/>
      <c r="DD2094" s="190"/>
      <c r="DE2094" s="190"/>
      <c r="DF2094" s="190"/>
      <c r="DG2094" s="190"/>
      <c r="DH2094" s="190"/>
      <c r="DI2094" s="190"/>
      <c r="DJ2094" s="190"/>
      <c r="DK2094" s="190"/>
      <c r="DL2094" s="190"/>
    </row>
    <row r="2095" spans="1:116" x14ac:dyDescent="0.35">
      <c r="A2095" s="174"/>
      <c r="E2095" s="8"/>
      <c r="G2095" s="175" t="s">
        <v>491</v>
      </c>
      <c r="H2095" s="200"/>
      <c r="I2095" s="201"/>
      <c r="J2095" s="201"/>
      <c r="K2095" s="202"/>
      <c r="L2095" s="202"/>
      <c r="M2095" s="202"/>
      <c r="N2095" s="202"/>
      <c r="O2095" s="202"/>
      <c r="P2095" s="202"/>
      <c r="R2095" s="202"/>
      <c r="S2095" s="190" t="str">
        <f t="shared" ref="S2095:AX2095" si="3336">S$22</f>
        <v>S$18</v>
      </c>
      <c r="T2095" s="190" t="str">
        <f t="shared" si="3336"/>
        <v>T$18</v>
      </c>
      <c r="U2095" s="190" t="str">
        <f t="shared" si="3336"/>
        <v>U$18</v>
      </c>
      <c r="V2095" s="190" t="str">
        <f t="shared" si="3336"/>
        <v>V$18</v>
      </c>
      <c r="W2095" s="190" t="str">
        <f t="shared" si="3336"/>
        <v>W$18</v>
      </c>
      <c r="X2095" s="190" t="str">
        <f t="shared" si="3336"/>
        <v>X$18</v>
      </c>
      <c r="Y2095" s="190" t="str">
        <f t="shared" si="3336"/>
        <v>Y$18</v>
      </c>
      <c r="Z2095" s="190" t="str">
        <f t="shared" si="3336"/>
        <v>Z$18</v>
      </c>
      <c r="AA2095" s="190" t="str">
        <f t="shared" si="3336"/>
        <v>AA$18</v>
      </c>
      <c r="AB2095" s="190" t="str">
        <f t="shared" si="3336"/>
        <v>AB$18</v>
      </c>
      <c r="AC2095" s="190" t="str">
        <f t="shared" si="3336"/>
        <v>AC$18</v>
      </c>
      <c r="AD2095" s="190" t="str">
        <f t="shared" si="3336"/>
        <v>AD$18</v>
      </c>
      <c r="AE2095" s="190" t="str">
        <f t="shared" si="3336"/>
        <v>AE$18</v>
      </c>
      <c r="AF2095" s="190" t="str">
        <f t="shared" si="3336"/>
        <v>AF$18</v>
      </c>
      <c r="AG2095" s="190" t="str">
        <f t="shared" si="3336"/>
        <v>AG$18</v>
      </c>
      <c r="AH2095" s="190" t="str">
        <f t="shared" si="3336"/>
        <v>AH$18</v>
      </c>
      <c r="AI2095" s="190" t="str">
        <f t="shared" si="3336"/>
        <v>AI$18</v>
      </c>
      <c r="AJ2095" s="190" t="str">
        <f t="shared" si="3336"/>
        <v>AJ$18</v>
      </c>
      <c r="AK2095" s="190" t="str">
        <f t="shared" si="3336"/>
        <v>AK$18</v>
      </c>
      <c r="AL2095" s="190" t="str">
        <f t="shared" si="3336"/>
        <v>AL$18</v>
      </c>
      <c r="AM2095" s="190" t="str">
        <f t="shared" si="3336"/>
        <v>AM$18</v>
      </c>
      <c r="AN2095" s="190" t="str">
        <f t="shared" si="3336"/>
        <v>AN$18</v>
      </c>
      <c r="AO2095" s="190" t="str">
        <f t="shared" si="3336"/>
        <v>AO$18</v>
      </c>
      <c r="AP2095" s="190" t="str">
        <f t="shared" si="3336"/>
        <v>AP$18</v>
      </c>
      <c r="AQ2095" s="190" t="str">
        <f t="shared" si="3336"/>
        <v>AQ$18</v>
      </c>
      <c r="AR2095" s="190" t="str">
        <f t="shared" si="3336"/>
        <v>AR$18</v>
      </c>
      <c r="AS2095" s="190" t="str">
        <f t="shared" si="3336"/>
        <v>AS$18</v>
      </c>
      <c r="AT2095" s="190" t="str">
        <f t="shared" si="3336"/>
        <v>AT$18</v>
      </c>
      <c r="AU2095" s="190" t="str">
        <f t="shared" si="3336"/>
        <v>AU$18</v>
      </c>
      <c r="AV2095" s="190" t="str">
        <f t="shared" si="3336"/>
        <v>AV$18</v>
      </c>
      <c r="AW2095" s="190" t="str">
        <f t="shared" si="3336"/>
        <v>AW$18</v>
      </c>
      <c r="AX2095" s="190" t="str">
        <f t="shared" si="3336"/>
        <v>AX$18</v>
      </c>
      <c r="AY2095" s="190" t="str">
        <f t="shared" ref="AY2095:CD2095" si="3337">AY$22</f>
        <v>AY$18</v>
      </c>
      <c r="AZ2095" s="190" t="str">
        <f t="shared" si="3337"/>
        <v>AZ$18</v>
      </c>
      <c r="BA2095" s="190" t="str">
        <f t="shared" si="3337"/>
        <v>BA$18</v>
      </c>
      <c r="BB2095" s="190" t="str">
        <f t="shared" si="3337"/>
        <v>BB$18</v>
      </c>
      <c r="BC2095" s="190" t="str">
        <f t="shared" si="3337"/>
        <v>BC$18</v>
      </c>
      <c r="BD2095" s="190" t="str">
        <f t="shared" si="3337"/>
        <v>BD$18</v>
      </c>
      <c r="BE2095" s="190" t="str">
        <f t="shared" si="3337"/>
        <v>BE$18</v>
      </c>
      <c r="BF2095" s="190" t="str">
        <f t="shared" si="3337"/>
        <v>BF$18</v>
      </c>
      <c r="BG2095" s="190" t="str">
        <f t="shared" si="3337"/>
        <v>BG$18</v>
      </c>
      <c r="BH2095" s="190" t="str">
        <f t="shared" si="3337"/>
        <v>BH$18</v>
      </c>
      <c r="BI2095" s="190" t="str">
        <f t="shared" si="3337"/>
        <v>BI$18</v>
      </c>
      <c r="BJ2095" s="190" t="str">
        <f t="shared" si="3337"/>
        <v>BJ$18</v>
      </c>
      <c r="BK2095" s="190" t="str">
        <f t="shared" si="3337"/>
        <v>BK$18</v>
      </c>
      <c r="BL2095" s="190" t="str">
        <f t="shared" si="3337"/>
        <v>BL$18</v>
      </c>
      <c r="BM2095" s="190" t="str">
        <f t="shared" si="3337"/>
        <v>BM$18</v>
      </c>
      <c r="BN2095" s="190" t="str">
        <f t="shared" si="3337"/>
        <v>BN$18</v>
      </c>
      <c r="BO2095" s="190" t="str">
        <f t="shared" si="3337"/>
        <v>BO$18</v>
      </c>
      <c r="BP2095" s="190" t="str">
        <f t="shared" si="3337"/>
        <v>BP$18</v>
      </c>
      <c r="BQ2095" s="190" t="str">
        <f t="shared" si="3337"/>
        <v>BQ$18</v>
      </c>
      <c r="BR2095" s="190" t="str">
        <f t="shared" si="3337"/>
        <v>BR$18</v>
      </c>
      <c r="BS2095" s="190" t="str">
        <f t="shared" si="3337"/>
        <v>BS$18</v>
      </c>
      <c r="BT2095" s="190" t="str">
        <f t="shared" si="3337"/>
        <v>BT$18</v>
      </c>
      <c r="BU2095" s="190" t="str">
        <f t="shared" si="3337"/>
        <v>BU$18</v>
      </c>
      <c r="BV2095" s="190" t="str">
        <f t="shared" si="3337"/>
        <v>BV$18</v>
      </c>
      <c r="BW2095" s="190" t="str">
        <f t="shared" si="3337"/>
        <v>BW$18</v>
      </c>
      <c r="BX2095" s="190" t="str">
        <f t="shared" si="3337"/>
        <v>BX$18</v>
      </c>
      <c r="BY2095" s="190" t="str">
        <f t="shared" si="3337"/>
        <v>BY$18</v>
      </c>
      <c r="BZ2095" s="190" t="str">
        <f t="shared" si="3337"/>
        <v>BZ$18</v>
      </c>
      <c r="CA2095" s="190" t="str">
        <f t="shared" si="3337"/>
        <v>CA$18</v>
      </c>
      <c r="CB2095" s="190" t="str">
        <f t="shared" si="3337"/>
        <v>CB$18</v>
      </c>
      <c r="CC2095" s="190" t="str">
        <f t="shared" si="3337"/>
        <v>CC$18</v>
      </c>
      <c r="CD2095" s="190" t="str">
        <f t="shared" si="3337"/>
        <v>CD$18</v>
      </c>
      <c r="CE2095" s="190" t="str">
        <f t="shared" ref="CE2095:CL2095" si="3338">CE$22</f>
        <v>CE$18</v>
      </c>
      <c r="CF2095" s="190" t="str">
        <f t="shared" si="3338"/>
        <v>CF$18</v>
      </c>
      <c r="CG2095" s="190" t="str">
        <f t="shared" si="3338"/>
        <v>CG$18</v>
      </c>
      <c r="CH2095" s="190" t="str">
        <f t="shared" si="3338"/>
        <v>CH$18</v>
      </c>
      <c r="CI2095" s="190" t="str">
        <f t="shared" si="3338"/>
        <v>CI$18</v>
      </c>
      <c r="CJ2095" s="190" t="str">
        <f t="shared" si="3338"/>
        <v>CJ$18</v>
      </c>
      <c r="CK2095" s="190" t="str">
        <f t="shared" si="3338"/>
        <v>CK$18</v>
      </c>
      <c r="CL2095" s="190" t="str">
        <f t="shared" si="3338"/>
        <v>CL$18</v>
      </c>
      <c r="CN2095" s="201"/>
      <c r="CO2095" s="190" t="str">
        <f t="shared" ref="CO2095:DL2095" si="3339">CO$22</f>
        <v>CO$18</v>
      </c>
      <c r="CP2095" s="190" t="str">
        <f t="shared" si="3339"/>
        <v>CP$18</v>
      </c>
      <c r="CQ2095" s="190" t="str">
        <f t="shared" si="3339"/>
        <v>CQ$18</v>
      </c>
      <c r="CR2095" s="190" t="str">
        <f t="shared" si="3339"/>
        <v>CR$18</v>
      </c>
      <c r="CS2095" s="190" t="str">
        <f t="shared" si="3339"/>
        <v>CS$18</v>
      </c>
      <c r="CT2095" s="190" t="str">
        <f t="shared" si="3339"/>
        <v>CT$18</v>
      </c>
      <c r="CU2095" s="190" t="str">
        <f t="shared" si="3339"/>
        <v>CU$18</v>
      </c>
      <c r="CV2095" s="190" t="str">
        <f t="shared" si="3339"/>
        <v>CV$18</v>
      </c>
      <c r="CW2095" s="190" t="str">
        <f t="shared" si="3339"/>
        <v>CW$18</v>
      </c>
      <c r="CX2095" s="190" t="str">
        <f t="shared" si="3339"/>
        <v>CX$18</v>
      </c>
      <c r="CY2095" s="190" t="str">
        <f t="shared" si="3339"/>
        <v>CY$18</v>
      </c>
      <c r="CZ2095" s="190" t="str">
        <f t="shared" si="3339"/>
        <v>CZ$18</v>
      </c>
      <c r="DA2095" s="190" t="str">
        <f t="shared" si="3339"/>
        <v>DA$18</v>
      </c>
      <c r="DB2095" s="190" t="str">
        <f t="shared" si="3339"/>
        <v>DB$18</v>
      </c>
      <c r="DC2095" s="190" t="str">
        <f t="shared" si="3339"/>
        <v>DC$18</v>
      </c>
      <c r="DD2095" s="190" t="str">
        <f t="shared" si="3339"/>
        <v>DD$18</v>
      </c>
      <c r="DE2095" s="190" t="str">
        <f t="shared" si="3339"/>
        <v>DE$18</v>
      </c>
      <c r="DF2095" s="190" t="str">
        <f t="shared" si="3339"/>
        <v>DF$18</v>
      </c>
      <c r="DG2095" s="190" t="str">
        <f t="shared" si="3339"/>
        <v>DG$18</v>
      </c>
      <c r="DH2095" s="190" t="str">
        <f t="shared" si="3339"/>
        <v>DH$18</v>
      </c>
      <c r="DI2095" s="190" t="str">
        <f t="shared" si="3339"/>
        <v>DI$18</v>
      </c>
      <c r="DJ2095" s="190" t="str">
        <f t="shared" si="3339"/>
        <v>DJ$18</v>
      </c>
      <c r="DK2095" s="190" t="str">
        <f t="shared" si="3339"/>
        <v>DK$18</v>
      </c>
      <c r="DL2095" s="190" t="str">
        <f t="shared" si="3339"/>
        <v>DL$18</v>
      </c>
    </row>
    <row r="2096" spans="1:116" x14ac:dyDescent="0.35">
      <c r="A2096" s="174"/>
      <c r="E2096" s="8"/>
      <c r="G2096" s="175" t="s">
        <v>505</v>
      </c>
      <c r="H2096" s="200"/>
      <c r="I2096" s="201"/>
      <c r="J2096" s="201"/>
      <c r="K2096" s="202"/>
      <c r="L2096" s="202"/>
      <c r="M2096" s="202"/>
      <c r="N2096" s="202"/>
      <c r="O2096" s="202"/>
      <c r="P2096" s="202"/>
      <c r="R2096" s="202"/>
      <c r="S2096" s="190" t="str">
        <f t="shared" ref="S2096:AX2096" si="3340">S$23</f>
        <v>S$19</v>
      </c>
      <c r="T2096" s="190" t="str">
        <f t="shared" si="3340"/>
        <v>T$19</v>
      </c>
      <c r="U2096" s="190" t="str">
        <f t="shared" si="3340"/>
        <v>U$19</v>
      </c>
      <c r="V2096" s="190" t="str">
        <f t="shared" si="3340"/>
        <v>V$19</v>
      </c>
      <c r="W2096" s="190" t="str">
        <f t="shared" si="3340"/>
        <v>W$19</v>
      </c>
      <c r="X2096" s="190" t="str">
        <f t="shared" si="3340"/>
        <v>X$19</v>
      </c>
      <c r="Y2096" s="190" t="str">
        <f t="shared" si="3340"/>
        <v>Y$19</v>
      </c>
      <c r="Z2096" s="190" t="str">
        <f t="shared" si="3340"/>
        <v>Z$19</v>
      </c>
      <c r="AA2096" s="190" t="str">
        <f t="shared" si="3340"/>
        <v>AA$19</v>
      </c>
      <c r="AB2096" s="190" t="str">
        <f t="shared" si="3340"/>
        <v>AB$19</v>
      </c>
      <c r="AC2096" s="190" t="str">
        <f t="shared" si="3340"/>
        <v>AC$19</v>
      </c>
      <c r="AD2096" s="190" t="str">
        <f t="shared" si="3340"/>
        <v>AD$19</v>
      </c>
      <c r="AE2096" s="190" t="str">
        <f t="shared" si="3340"/>
        <v>AE$19</v>
      </c>
      <c r="AF2096" s="190" t="str">
        <f t="shared" si="3340"/>
        <v>AF$19</v>
      </c>
      <c r="AG2096" s="190" t="str">
        <f t="shared" si="3340"/>
        <v>AG$19</v>
      </c>
      <c r="AH2096" s="190" t="str">
        <f t="shared" si="3340"/>
        <v>AH$19</v>
      </c>
      <c r="AI2096" s="190" t="str">
        <f t="shared" si="3340"/>
        <v>AI$19</v>
      </c>
      <c r="AJ2096" s="190" t="str">
        <f t="shared" si="3340"/>
        <v>AJ$19</v>
      </c>
      <c r="AK2096" s="190" t="str">
        <f t="shared" si="3340"/>
        <v>AK$19</v>
      </c>
      <c r="AL2096" s="190" t="str">
        <f t="shared" si="3340"/>
        <v>AL$19</v>
      </c>
      <c r="AM2096" s="190" t="str">
        <f t="shared" si="3340"/>
        <v>AM$19</v>
      </c>
      <c r="AN2096" s="190" t="str">
        <f t="shared" si="3340"/>
        <v>AN$19</v>
      </c>
      <c r="AO2096" s="190" t="str">
        <f t="shared" si="3340"/>
        <v>AO$19</v>
      </c>
      <c r="AP2096" s="190" t="str">
        <f t="shared" si="3340"/>
        <v>AP$19</v>
      </c>
      <c r="AQ2096" s="190" t="str">
        <f t="shared" si="3340"/>
        <v>AQ$19</v>
      </c>
      <c r="AR2096" s="190" t="str">
        <f t="shared" si="3340"/>
        <v>AR$19</v>
      </c>
      <c r="AS2096" s="190" t="str">
        <f t="shared" si="3340"/>
        <v>AS$19</v>
      </c>
      <c r="AT2096" s="190" t="str">
        <f t="shared" si="3340"/>
        <v>AT$19</v>
      </c>
      <c r="AU2096" s="190" t="str">
        <f t="shared" si="3340"/>
        <v>AU$19</v>
      </c>
      <c r="AV2096" s="190" t="str">
        <f t="shared" si="3340"/>
        <v>AV$19</v>
      </c>
      <c r="AW2096" s="190" t="str">
        <f t="shared" si="3340"/>
        <v>AW$19</v>
      </c>
      <c r="AX2096" s="190" t="str">
        <f t="shared" si="3340"/>
        <v>AX$19</v>
      </c>
      <c r="AY2096" s="190" t="str">
        <f t="shared" ref="AY2096:CD2096" si="3341">AY$23</f>
        <v>AY$19</v>
      </c>
      <c r="AZ2096" s="190" t="str">
        <f t="shared" si="3341"/>
        <v>AZ$19</v>
      </c>
      <c r="BA2096" s="190" t="str">
        <f t="shared" si="3341"/>
        <v>BA$19</v>
      </c>
      <c r="BB2096" s="190" t="str">
        <f t="shared" si="3341"/>
        <v>BB$19</v>
      </c>
      <c r="BC2096" s="190" t="str">
        <f t="shared" si="3341"/>
        <v>BC$19</v>
      </c>
      <c r="BD2096" s="190" t="str">
        <f t="shared" si="3341"/>
        <v>BD$19</v>
      </c>
      <c r="BE2096" s="190" t="str">
        <f t="shared" si="3341"/>
        <v>BE$19</v>
      </c>
      <c r="BF2096" s="190" t="str">
        <f t="shared" si="3341"/>
        <v>BF$19</v>
      </c>
      <c r="BG2096" s="190" t="str">
        <f t="shared" si="3341"/>
        <v>BG$19</v>
      </c>
      <c r="BH2096" s="190" t="str">
        <f t="shared" si="3341"/>
        <v>BH$19</v>
      </c>
      <c r="BI2096" s="190" t="str">
        <f t="shared" si="3341"/>
        <v>BI$19</v>
      </c>
      <c r="BJ2096" s="190" t="str">
        <f t="shared" si="3341"/>
        <v>BJ$19</v>
      </c>
      <c r="BK2096" s="190" t="str">
        <f t="shared" si="3341"/>
        <v>BK$19</v>
      </c>
      <c r="BL2096" s="190" t="str">
        <f t="shared" si="3341"/>
        <v>BL$19</v>
      </c>
      <c r="BM2096" s="190" t="str">
        <f t="shared" si="3341"/>
        <v>BM$19</v>
      </c>
      <c r="BN2096" s="190" t="str">
        <f t="shared" si="3341"/>
        <v>BN$19</v>
      </c>
      <c r="BO2096" s="190" t="str">
        <f t="shared" si="3341"/>
        <v>BO$19</v>
      </c>
      <c r="BP2096" s="190" t="str">
        <f t="shared" si="3341"/>
        <v>BP$19</v>
      </c>
      <c r="BQ2096" s="190" t="str">
        <f t="shared" si="3341"/>
        <v>BQ$19</v>
      </c>
      <c r="BR2096" s="190" t="str">
        <f t="shared" si="3341"/>
        <v>BR$19</v>
      </c>
      <c r="BS2096" s="190" t="str">
        <f t="shared" si="3341"/>
        <v>BS$19</v>
      </c>
      <c r="BT2096" s="190" t="str">
        <f t="shared" si="3341"/>
        <v>BT$19</v>
      </c>
      <c r="BU2096" s="190" t="str">
        <f t="shared" si="3341"/>
        <v>BU$19</v>
      </c>
      <c r="BV2096" s="190" t="str">
        <f t="shared" si="3341"/>
        <v>BV$19</v>
      </c>
      <c r="BW2096" s="190" t="str">
        <f t="shared" si="3341"/>
        <v>BW$19</v>
      </c>
      <c r="BX2096" s="190" t="str">
        <f t="shared" si="3341"/>
        <v>BX$19</v>
      </c>
      <c r="BY2096" s="190" t="str">
        <f t="shared" si="3341"/>
        <v>BY$19</v>
      </c>
      <c r="BZ2096" s="190" t="str">
        <f t="shared" si="3341"/>
        <v>BZ$19</v>
      </c>
      <c r="CA2096" s="190" t="str">
        <f t="shared" si="3341"/>
        <v>CA$19</v>
      </c>
      <c r="CB2096" s="190" t="str">
        <f t="shared" si="3341"/>
        <v>CB$19</v>
      </c>
      <c r="CC2096" s="190" t="str">
        <f t="shared" si="3341"/>
        <v>CC$19</v>
      </c>
      <c r="CD2096" s="190" t="str">
        <f t="shared" si="3341"/>
        <v>CD$19</v>
      </c>
      <c r="CE2096" s="190" t="str">
        <f t="shared" ref="CE2096:CL2096" si="3342">CE$23</f>
        <v>CE$19</v>
      </c>
      <c r="CF2096" s="190" t="str">
        <f t="shared" si="3342"/>
        <v>CF$19</v>
      </c>
      <c r="CG2096" s="190" t="str">
        <f t="shared" si="3342"/>
        <v>CG$19</v>
      </c>
      <c r="CH2096" s="190" t="str">
        <f t="shared" si="3342"/>
        <v>CH$19</v>
      </c>
      <c r="CI2096" s="190" t="str">
        <f t="shared" si="3342"/>
        <v>CI$19</v>
      </c>
      <c r="CJ2096" s="190" t="str">
        <f t="shared" si="3342"/>
        <v>CJ$19</v>
      </c>
      <c r="CK2096" s="190" t="str">
        <f t="shared" si="3342"/>
        <v>CK$19</v>
      </c>
      <c r="CL2096" s="190" t="str">
        <f t="shared" si="3342"/>
        <v>CL$19</v>
      </c>
      <c r="CN2096" s="201"/>
      <c r="CO2096" s="190" t="str">
        <f t="shared" ref="CO2096:DL2096" si="3343">CO$23</f>
        <v>CO$19</v>
      </c>
      <c r="CP2096" s="190" t="str">
        <f t="shared" si="3343"/>
        <v>CP$19</v>
      </c>
      <c r="CQ2096" s="190" t="str">
        <f t="shared" si="3343"/>
        <v>CQ$19</v>
      </c>
      <c r="CR2096" s="190" t="str">
        <f t="shared" si="3343"/>
        <v>CR$19</v>
      </c>
      <c r="CS2096" s="190" t="str">
        <f t="shared" si="3343"/>
        <v>CS$19</v>
      </c>
      <c r="CT2096" s="190" t="str">
        <f t="shared" si="3343"/>
        <v>CT$19</v>
      </c>
      <c r="CU2096" s="190" t="str">
        <f t="shared" si="3343"/>
        <v>CU$19</v>
      </c>
      <c r="CV2096" s="190" t="str">
        <f t="shared" si="3343"/>
        <v>CV$19</v>
      </c>
      <c r="CW2096" s="190" t="str">
        <f t="shared" si="3343"/>
        <v>CW$19</v>
      </c>
      <c r="CX2096" s="190" t="str">
        <f t="shared" si="3343"/>
        <v>CX$19</v>
      </c>
      <c r="CY2096" s="190" t="str">
        <f t="shared" si="3343"/>
        <v>CY$19</v>
      </c>
      <c r="CZ2096" s="190" t="str">
        <f t="shared" si="3343"/>
        <v>CZ$19</v>
      </c>
      <c r="DA2096" s="190" t="str">
        <f t="shared" si="3343"/>
        <v>DA$19</v>
      </c>
      <c r="DB2096" s="190" t="str">
        <f t="shared" si="3343"/>
        <v>DB$19</v>
      </c>
      <c r="DC2096" s="190" t="str">
        <f t="shared" si="3343"/>
        <v>DC$19</v>
      </c>
      <c r="DD2096" s="190" t="str">
        <f t="shared" si="3343"/>
        <v>DD$19</v>
      </c>
      <c r="DE2096" s="190" t="str">
        <f t="shared" si="3343"/>
        <v>DE$19</v>
      </c>
      <c r="DF2096" s="190" t="str">
        <f t="shared" si="3343"/>
        <v>DF$19</v>
      </c>
      <c r="DG2096" s="190" t="str">
        <f t="shared" si="3343"/>
        <v>DG$19</v>
      </c>
      <c r="DH2096" s="190" t="str">
        <f t="shared" si="3343"/>
        <v>DH$19</v>
      </c>
      <c r="DI2096" s="190" t="str">
        <f t="shared" si="3343"/>
        <v>DI$19</v>
      </c>
      <c r="DJ2096" s="190" t="str">
        <f t="shared" si="3343"/>
        <v>DJ$19</v>
      </c>
      <c r="DK2096" s="190" t="str">
        <f t="shared" si="3343"/>
        <v>DK$19</v>
      </c>
      <c r="DL2096" s="190" t="str">
        <f t="shared" si="3343"/>
        <v>DL$19</v>
      </c>
    </row>
    <row r="2097" spans="1:116" x14ac:dyDescent="0.35">
      <c r="A2097" s="31" t="s">
        <v>218</v>
      </c>
      <c r="B2097" s="31" t="s">
        <v>395</v>
      </c>
      <c r="C2097" s="31"/>
      <c r="D2097" t="s">
        <v>406</v>
      </c>
      <c r="E2097" s="8" t="str">
        <f t="shared" si="3279"/>
        <v>2097 WCINV-IS</v>
      </c>
      <c r="F2097" t="s">
        <v>434</v>
      </c>
      <c r="G2097" s="175" t="s">
        <v>463</v>
      </c>
      <c r="H2097" s="48"/>
      <c r="I2097" s="304"/>
      <c r="J2097" s="304"/>
      <c r="K2097" s="48"/>
      <c r="L2097" s="48"/>
      <c r="M2097" s="48"/>
      <c r="N2097" s="48"/>
      <c r="O2097" s="48"/>
      <c r="P2097" s="48"/>
      <c r="R2097" s="70"/>
      <c r="S2097" s="305"/>
      <c r="T2097" s="305"/>
      <c r="U2097" s="305"/>
      <c r="V2097" s="305"/>
      <c r="W2097" s="305"/>
      <c r="X2097" s="305"/>
      <c r="Y2097" s="305"/>
      <c r="Z2097" s="305"/>
      <c r="AA2097" s="305"/>
      <c r="AB2097" s="305"/>
      <c r="AC2097" s="305"/>
      <c r="AD2097" s="305"/>
      <c r="AE2097" s="305"/>
      <c r="AF2097" s="305"/>
      <c r="AG2097" s="305"/>
      <c r="AH2097" s="305"/>
      <c r="AI2097" s="305"/>
      <c r="AJ2097" s="305"/>
      <c r="AK2097" s="305"/>
      <c r="AL2097" s="305"/>
      <c r="AM2097" s="305"/>
      <c r="AN2097" s="305"/>
      <c r="AO2097" s="305"/>
      <c r="AP2097" s="305"/>
      <c r="AQ2097" s="305"/>
      <c r="AR2097" s="305"/>
      <c r="AS2097" s="305"/>
      <c r="AT2097" s="305"/>
      <c r="AU2097" s="305"/>
      <c r="AV2097" s="305"/>
      <c r="AW2097" s="305"/>
      <c r="AX2097" s="305"/>
      <c r="AY2097" s="305"/>
      <c r="AZ2097" s="305"/>
      <c r="BA2097" s="305"/>
      <c r="BB2097" s="305"/>
      <c r="BC2097" s="305"/>
      <c r="BD2097" s="305"/>
      <c r="BE2097" s="305"/>
      <c r="BF2097" s="305"/>
      <c r="BG2097" s="305"/>
      <c r="BH2097" s="305"/>
      <c r="BI2097" s="305"/>
      <c r="BJ2097" s="305"/>
      <c r="BK2097" s="305"/>
      <c r="BL2097" s="305"/>
      <c r="BM2097" s="305"/>
      <c r="BN2097" s="305"/>
      <c r="BO2097" s="305"/>
      <c r="BP2097" s="305"/>
      <c r="BQ2097" s="305"/>
      <c r="BR2097" s="305"/>
      <c r="BS2097" s="305"/>
      <c r="BT2097" s="305"/>
      <c r="BU2097" s="305"/>
      <c r="BV2097" s="305"/>
      <c r="BW2097" s="305"/>
      <c r="BX2097" s="305"/>
      <c r="BY2097" s="305"/>
      <c r="BZ2097" s="305"/>
      <c r="CA2097" s="305"/>
      <c r="CB2097" s="305"/>
      <c r="CC2097" s="305"/>
      <c r="CD2097" s="305"/>
      <c r="CE2097" s="305"/>
      <c r="CF2097" s="305"/>
      <c r="CG2097" s="305"/>
      <c r="CH2097" s="305"/>
      <c r="CI2097" s="305"/>
      <c r="CJ2097" s="305"/>
      <c r="CK2097" s="305"/>
      <c r="CL2097" s="305"/>
      <c r="CN2097" s="304"/>
      <c r="CO2097" s="305"/>
      <c r="CP2097" s="305"/>
      <c r="CQ2097" s="305"/>
      <c r="CR2097" s="305"/>
      <c r="CS2097" s="305"/>
      <c r="CT2097" s="305"/>
      <c r="CU2097" s="305"/>
      <c r="CV2097" s="305"/>
      <c r="CW2097" s="305"/>
      <c r="CX2097" s="305"/>
      <c r="CY2097" s="305"/>
      <c r="CZ2097" s="305"/>
      <c r="DA2097" s="305"/>
      <c r="DB2097" s="305"/>
      <c r="DC2097" s="305"/>
      <c r="DD2097" s="305"/>
      <c r="DE2097" s="305"/>
      <c r="DF2097" s="305"/>
      <c r="DG2097" s="305"/>
      <c r="DH2097" s="305"/>
      <c r="DI2097" s="305"/>
      <c r="DJ2097" s="305"/>
      <c r="DK2097" s="305"/>
      <c r="DL2097" s="305"/>
    </row>
    <row r="2098" spans="1:116" x14ac:dyDescent="0.35">
      <c r="A2098" s="31"/>
      <c r="B2098" t="str">
        <f t="shared" ref="B2098:B2105" si="3344">E2098</f>
        <v>2098 WCINV-IS</v>
      </c>
      <c r="D2098" t="s">
        <v>406</v>
      </c>
      <c r="E2098" s="8" t="str">
        <f t="shared" si="3279"/>
        <v>2098 WCINV-IS</v>
      </c>
      <c r="G2098" s="175" t="s">
        <v>464</v>
      </c>
      <c r="H2098" s="31"/>
      <c r="I2098" s="73"/>
      <c r="J2098" s="73"/>
      <c r="K2098" s="124">
        <f>'IS BS CF'!K$23</f>
        <v>-50455771.098323196</v>
      </c>
      <c r="L2098" s="124">
        <f>'IS BS CF'!L$23</f>
        <v>-44569183.759692922</v>
      </c>
      <c r="M2098" s="124">
        <f>'IS BS CF'!M$23</f>
        <v>-48997601.82733383</v>
      </c>
      <c r="N2098" s="124">
        <f>'IS BS CF'!N$23</f>
        <v>-53762490.828768089</v>
      </c>
      <c r="O2098" s="124">
        <f>'IS BS CF'!O$23</f>
        <v>-58886688.186584637</v>
      </c>
      <c r="P2098" s="124">
        <f>'IS BS CF'!P$23</f>
        <v>-13131813.131046481</v>
      </c>
      <c r="Q2098" s="124"/>
      <c r="R2098" s="124">
        <f>'IS BS CF'!R$23</f>
        <v>0</v>
      </c>
      <c r="S2098" s="124">
        <f>'IS BS CF'!S$23</f>
        <v>-4016666.6666666674</v>
      </c>
      <c r="T2098" s="124">
        <f>'IS BS CF'!T$23</f>
        <v>-4050138.8888888881</v>
      </c>
      <c r="U2098" s="124">
        <f>'IS BS CF'!U$23</f>
        <v>-4083820.3125</v>
      </c>
      <c r="V2098" s="124">
        <f>'IS BS CF'!V$23</f>
        <v>-4117712.099729937</v>
      </c>
      <c r="W2098" s="124">
        <f>'IS BS CF'!W$23</f>
        <v>-4151815.4188619205</v>
      </c>
      <c r="X2098" s="124">
        <f>'IS BS CF'!X$23</f>
        <v>-4186131.4442627179</v>
      </c>
      <c r="Y2098" s="124">
        <f>'IS BS CF'!Y$23</f>
        <v>-4220661.3564130617</v>
      </c>
      <c r="Z2098" s="124">
        <f>'IS BS CF'!Z$23</f>
        <v>-4255406.3419381808</v>
      </c>
      <c r="AA2098" s="124">
        <f>'IS BS CF'!AA$23</f>
        <v>-4290367.5936385849</v>
      </c>
      <c r="AB2098" s="124">
        <f>'IS BS CF'!AB$23</f>
        <v>-4325546.3105208296</v>
      </c>
      <c r="AC2098" s="124">
        <f>'IS BS CF'!AC$23</f>
        <v>-4360943.6978285955</v>
      </c>
      <c r="AD2098" s="124">
        <f>'IS BS CF'!AD$23</f>
        <v>-4396560.967073814</v>
      </c>
      <c r="AE2098" s="124">
        <f>'IS BS CF'!AE$23</f>
        <v>-3552781.2201322149</v>
      </c>
      <c r="AF2098" s="124">
        <f>'IS BS CF'!AF$23</f>
        <v>-3581511.76205175</v>
      </c>
      <c r="AG2098" s="124">
        <f>'IS BS CF'!AG$23</f>
        <v>-3610420.0449244305</v>
      </c>
      <c r="AH2098" s="124">
        <f>'IS BS CF'!AH$23</f>
        <v>-3639507.0511307381</v>
      </c>
      <c r="AI2098" s="124">
        <f>'IS BS CF'!AI$23</f>
        <v>-3668773.7681518681</v>
      </c>
      <c r="AJ2098" s="124">
        <f>'IS BS CF'!AJ$23</f>
        <v>-3698221.1885952204</v>
      </c>
      <c r="AK2098" s="124">
        <f>'IS BS CF'!AK$23</f>
        <v>-3727850.3102198802</v>
      </c>
      <c r="AL2098" s="124">
        <f>'IS BS CF'!AL$23</f>
        <v>-3757662.1359624341</v>
      </c>
      <c r="AM2098" s="124">
        <f>'IS BS CF'!AM$23</f>
        <v>-3787657.6739627682</v>
      </c>
      <c r="AN2098" s="124">
        <f>'IS BS CF'!AN$23</f>
        <v>-3817837.9375899211</v>
      </c>
      <c r="AO2098" s="124">
        <f>'IS BS CF'!AO$23</f>
        <v>-3848203.9454681985</v>
      </c>
      <c r="AP2098" s="124">
        <f>'IS BS CF'!AP$23</f>
        <v>-3878756.7215034924</v>
      </c>
      <c r="AQ2098" s="124">
        <f>'IS BS CF'!AQ$23</f>
        <v>-3909497.2949094884</v>
      </c>
      <c r="AR2098" s="124">
        <f>'IS BS CF'!AR$23</f>
        <v>-3940426.7002341151</v>
      </c>
      <c r="AS2098" s="124">
        <f>'IS BS CF'!AS$23</f>
        <v>-3971545.9773861803</v>
      </c>
      <c r="AT2098" s="124">
        <f>'IS BS CF'!AT$23</f>
        <v>-4002856.1716620997</v>
      </c>
      <c r="AU2098" s="124">
        <f>'IS BS CF'!AU$23</f>
        <v>-4034358.3337726444</v>
      </c>
      <c r="AV2098" s="124">
        <f>'IS BS CF'!AV$23</f>
        <v>-4066053.5198700242</v>
      </c>
      <c r="AW2098" s="124">
        <f>'IS BS CF'!AW$23</f>
        <v>-4097942.791574914</v>
      </c>
      <c r="AX2098" s="124">
        <f>'IS BS CF'!AX$23</f>
        <v>-4130027.2160037234</v>
      </c>
      <c r="AY2098" s="124">
        <f>'IS BS CF'!AY$23</f>
        <v>-4162307.8657959774</v>
      </c>
      <c r="AZ2098" s="124">
        <f>'IS BS CF'!AZ$23</f>
        <v>-4194785.8191418089</v>
      </c>
      <c r="BA2098" s="124">
        <f>'IS BS CF'!BA$23</f>
        <v>-4227462.1598094888</v>
      </c>
      <c r="BB2098" s="124">
        <f>'IS BS CF'!BB$23</f>
        <v>-4260337.9771733657</v>
      </c>
      <c r="BC2098" s="124">
        <f>'IS BS CF'!BC$23</f>
        <v>-4293414.3662417131</v>
      </c>
      <c r="BD2098" s="124">
        <f>'IS BS CF'!BD$23</f>
        <v>-4326692.4276846284</v>
      </c>
      <c r="BE2098" s="124">
        <f>'IS BS CF'!BE$23</f>
        <v>-4360173.2678623125</v>
      </c>
      <c r="BF2098" s="124">
        <f>'IS BS CF'!BF$23</f>
        <v>-4393857.998853568</v>
      </c>
      <c r="BG2098" s="124">
        <f>'IS BS CF'!BG$23</f>
        <v>-4427747.7384838099</v>
      </c>
      <c r="BH2098" s="124">
        <f>'IS BS CF'!BH$23</f>
        <v>-4461843.6103540296</v>
      </c>
      <c r="BI2098" s="124">
        <f>'IS BS CF'!BI$23</f>
        <v>-4496146.7438694471</v>
      </c>
      <c r="BJ2098" s="124">
        <f>'IS BS CF'!BJ$23</f>
        <v>-4530658.2742680619</v>
      </c>
      <c r="BK2098" s="124">
        <f>'IS BS CF'!BK$23</f>
        <v>-4565379.3426502496</v>
      </c>
      <c r="BL2098" s="124">
        <f>'IS BS CF'!BL$23</f>
        <v>-4600311.0960071161</v>
      </c>
      <c r="BM2098" s="124">
        <f>'IS BS CF'!BM$23</f>
        <v>-4635454.6872506673</v>
      </c>
      <c r="BN2098" s="124">
        <f>'IS BS CF'!BN$23</f>
        <v>-4670811.2752424935</v>
      </c>
      <c r="BO2098" s="124">
        <f>'IS BS CF'!BO$23</f>
        <v>-4706382.024823688</v>
      </c>
      <c r="BP2098" s="124">
        <f>'IS BS CF'!BP$23</f>
        <v>-4742168.1068445742</v>
      </c>
      <c r="BQ2098" s="124">
        <f>'IS BS CF'!BQ$23</f>
        <v>-4778170.6981942812</v>
      </c>
      <c r="BR2098" s="124">
        <f>'IS BS CF'!BR$23</f>
        <v>-4814390.9818312535</v>
      </c>
      <c r="BS2098" s="124">
        <f>'IS BS CF'!BS$23</f>
        <v>-4850830.1468127593</v>
      </c>
      <c r="BT2098" s="124">
        <f>'IS BS CF'!BT$23</f>
        <v>-4887489.3883256996</v>
      </c>
      <c r="BU2098" s="124">
        <f>'IS BS CF'!BU$23</f>
        <v>-4924369.9077166999</v>
      </c>
      <c r="BV2098" s="124">
        <f>'IS BS CF'!BV$23</f>
        <v>-4961472.9125230396</v>
      </c>
      <c r="BW2098" s="124">
        <f>'IS BS CF'!BW$23</f>
        <v>-4998799.616502896</v>
      </c>
      <c r="BX2098" s="124">
        <f>'IS BS CF'!BX$23</f>
        <v>-5036351.239666827</v>
      </c>
      <c r="BY2098" s="124">
        <f>'IS BS CF'!BY$23</f>
        <v>-5074129.0083081648</v>
      </c>
      <c r="BZ2098" s="124">
        <f>'IS BS CF'!BZ$23</f>
        <v>-5112134.1550347582</v>
      </c>
      <c r="CA2098" s="124">
        <f>'IS BS CF'!CA$23</f>
        <v>-1069465.5654196069</v>
      </c>
      <c r="CB2098" s="124">
        <f>'IS BS CF'!CB$23</f>
        <v>-1073921.6719421747</v>
      </c>
      <c r="CC2098" s="124">
        <f>'IS BS CF'!CC$23</f>
        <v>-1078396.3455752658</v>
      </c>
      <c r="CD2098" s="124">
        <f>'IS BS CF'!CD$23</f>
        <v>-1082889.6636818349</v>
      </c>
      <c r="CE2098" s="124">
        <f>'IS BS CF'!CE$23</f>
        <v>-1087401.7039471867</v>
      </c>
      <c r="CF2098" s="124">
        <f>'IS BS CF'!CF$23</f>
        <v>-1091932.5443802401</v>
      </c>
      <c r="CG2098" s="124">
        <f>'IS BS CF'!CG$23</f>
        <v>-1096482.2633152085</v>
      </c>
      <c r="CH2098" s="124">
        <f>'IS BS CF'!CH$23</f>
        <v>-1101050.9394123408</v>
      </c>
      <c r="CI2098" s="124">
        <f>'IS BS CF'!CI$23</f>
        <v>-1105638.6516598985</v>
      </c>
      <c r="CJ2098" s="124">
        <f>'IS BS CF'!CJ$23</f>
        <v>-1110245.479375124</v>
      </c>
      <c r="CK2098" s="124">
        <f>'IS BS CF'!CK$23</f>
        <v>-1114871.5022058415</v>
      </c>
      <c r="CL2098" s="124">
        <f>'IS BS CF'!CL$23</f>
        <v>-1119516.8001317608</v>
      </c>
      <c r="CN2098" s="73"/>
      <c r="CO2098" s="124" t="e">
        <f>#REF!</f>
        <v>#REF!</v>
      </c>
      <c r="CP2098" s="124" t="e">
        <f>#REF!</f>
        <v>#REF!</v>
      </c>
      <c r="CQ2098" s="124" t="e">
        <f>#REF!</f>
        <v>#REF!</v>
      </c>
      <c r="CR2098" s="124" t="e">
        <f>#REF!</f>
        <v>#REF!</v>
      </c>
      <c r="CS2098" s="124" t="e">
        <f>#REF!</f>
        <v>#REF!</v>
      </c>
      <c r="CT2098" s="124" t="e">
        <f>#REF!</f>
        <v>#REF!</v>
      </c>
      <c r="CU2098" s="124" t="e">
        <f>#REF!</f>
        <v>#REF!</v>
      </c>
      <c r="CV2098" s="124" t="e">
        <f>#REF!</f>
        <v>#REF!</v>
      </c>
      <c r="CW2098" s="124" t="e">
        <f>#REF!</f>
        <v>#REF!</v>
      </c>
      <c r="CX2098" s="124" t="e">
        <f>#REF!</f>
        <v>#REF!</v>
      </c>
      <c r="CY2098" s="124" t="e">
        <f>#REF!</f>
        <v>#REF!</v>
      </c>
      <c r="CZ2098" s="124" t="e">
        <f>#REF!</f>
        <v>#REF!</v>
      </c>
      <c r="DA2098" s="124" t="e">
        <f>#REF!</f>
        <v>#REF!</v>
      </c>
      <c r="DB2098" s="124" t="e">
        <f>#REF!</f>
        <v>#REF!</v>
      </c>
      <c r="DC2098" s="124" t="e">
        <f>#REF!</f>
        <v>#REF!</v>
      </c>
      <c r="DD2098" s="124" t="e">
        <f>#REF!</f>
        <v>#REF!</v>
      </c>
      <c r="DE2098" s="124" t="e">
        <f>#REF!</f>
        <v>#REF!</v>
      </c>
      <c r="DF2098" s="124" t="e">
        <f>#REF!</f>
        <v>#REF!</v>
      </c>
      <c r="DG2098" s="124" t="e">
        <f>#REF!</f>
        <v>#REF!</v>
      </c>
      <c r="DH2098" s="124" t="e">
        <f>#REF!</f>
        <v>#REF!</v>
      </c>
      <c r="DI2098" s="124" t="e">
        <f>#REF!</f>
        <v>#REF!</v>
      </c>
      <c r="DJ2098" s="124" t="e">
        <f>#REF!</f>
        <v>#REF!</v>
      </c>
      <c r="DK2098" s="124" t="e">
        <f>#REF!</f>
        <v>#REF!</v>
      </c>
      <c r="DL2098" s="124" t="e">
        <f>#REF!</f>
        <v>#REF!</v>
      </c>
    </row>
    <row r="2099" spans="1:116" x14ac:dyDescent="0.35">
      <c r="A2099" s="31"/>
      <c r="B2099" t="str">
        <f t="shared" si="3344"/>
        <v>2099 WCINV-IS</v>
      </c>
      <c r="D2099" t="s">
        <v>406</v>
      </c>
      <c r="E2099" s="8" t="str">
        <f t="shared" si="3279"/>
        <v>2099 WCINV-IS</v>
      </c>
      <c r="G2099" s="70" t="s">
        <v>397</v>
      </c>
      <c r="H2099" s="31"/>
      <c r="I2099" s="73"/>
      <c r="J2099" s="73"/>
      <c r="K2099" s="31"/>
      <c r="L2099" s="31"/>
      <c r="M2099" s="31"/>
      <c r="N2099" s="31"/>
      <c r="O2099" s="31"/>
      <c r="P2099" s="31"/>
      <c r="R2099" s="67"/>
      <c r="S2099" s="67"/>
      <c r="T2099" s="67"/>
      <c r="U2099" s="67"/>
      <c r="V2099" s="67"/>
      <c r="W2099" s="67"/>
      <c r="X2099" s="67"/>
      <c r="Y2099" s="67"/>
      <c r="Z2099" s="67"/>
      <c r="AA2099" s="67"/>
      <c r="AB2099" s="67"/>
      <c r="AC2099" s="67"/>
      <c r="AD2099" s="67"/>
      <c r="AE2099" s="67"/>
      <c r="AF2099" s="67"/>
      <c r="AG2099" s="67"/>
      <c r="AH2099" s="67"/>
      <c r="AI2099" s="67"/>
      <c r="AJ2099" s="67"/>
      <c r="AK2099" s="67"/>
      <c r="AL2099" s="67"/>
      <c r="AM2099" s="67"/>
      <c r="AN2099" s="67"/>
      <c r="AO2099" s="67"/>
      <c r="AP2099" s="67"/>
      <c r="AQ2099" s="67"/>
      <c r="AR2099" s="67"/>
      <c r="AS2099" s="67"/>
      <c r="AT2099" s="67"/>
      <c r="AU2099" s="67"/>
      <c r="AV2099" s="67"/>
      <c r="AW2099" s="67"/>
      <c r="AX2099" s="67"/>
      <c r="AY2099" s="67"/>
      <c r="AZ2099" s="67"/>
      <c r="BA2099" s="67"/>
      <c r="BB2099" s="67"/>
      <c r="BC2099" s="67"/>
      <c r="BD2099" s="67"/>
      <c r="BE2099" s="67"/>
      <c r="BF2099" s="67"/>
      <c r="BG2099" s="67"/>
      <c r="BH2099" s="67"/>
      <c r="BI2099" s="67"/>
      <c r="BJ2099" s="67"/>
      <c r="BK2099" s="67"/>
      <c r="BL2099" s="67"/>
      <c r="BM2099" s="67"/>
      <c r="BN2099" s="67"/>
      <c r="BO2099" s="67"/>
      <c r="BP2099" s="67"/>
      <c r="BQ2099" s="67"/>
      <c r="BR2099" s="67"/>
      <c r="BS2099" s="67"/>
      <c r="BT2099" s="67"/>
      <c r="BU2099" s="67"/>
      <c r="BV2099" s="67"/>
      <c r="BW2099" s="67"/>
      <c r="BX2099" s="67"/>
      <c r="BY2099" s="67"/>
      <c r="BZ2099" s="67"/>
      <c r="CA2099" s="67"/>
      <c r="CB2099" s="67"/>
      <c r="CC2099" s="67"/>
      <c r="CD2099" s="67"/>
      <c r="CE2099" s="67"/>
      <c r="CF2099" s="67"/>
      <c r="CG2099" s="67"/>
      <c r="CH2099" s="67"/>
      <c r="CI2099" s="67"/>
      <c r="CJ2099" s="67"/>
      <c r="CK2099" s="67"/>
      <c r="CL2099" s="67"/>
      <c r="CN2099" s="73"/>
      <c r="CO2099" s="67"/>
      <c r="CP2099" s="67"/>
      <c r="CQ2099" s="67"/>
      <c r="CR2099" s="67"/>
      <c r="CS2099" s="67"/>
      <c r="CT2099" s="67"/>
      <c r="CU2099" s="67"/>
      <c r="CV2099" s="67"/>
      <c r="CW2099" s="67"/>
      <c r="CX2099" s="67"/>
      <c r="CY2099" s="67"/>
      <c r="CZ2099" s="67"/>
      <c r="DA2099" s="67"/>
      <c r="DB2099" s="67"/>
      <c r="DC2099" s="67"/>
      <c r="DD2099" s="67"/>
      <c r="DE2099" s="67"/>
      <c r="DF2099" s="67"/>
      <c r="DG2099" s="67"/>
      <c r="DH2099" s="67"/>
      <c r="DI2099" s="67"/>
      <c r="DJ2099" s="67"/>
      <c r="DK2099" s="67"/>
      <c r="DL2099" s="67"/>
    </row>
    <row r="2100" spans="1:116" x14ac:dyDescent="0.35">
      <c r="B2100" t="str">
        <f t="shared" si="3344"/>
        <v>2100 WCINV-IS</v>
      </c>
      <c r="D2100" t="s">
        <v>406</v>
      </c>
      <c r="E2100" s="8" t="str">
        <f t="shared" si="3279"/>
        <v>2100 WCINV-IS</v>
      </c>
      <c r="G2100" s="125" t="s">
        <v>405</v>
      </c>
      <c r="I2100"/>
      <c r="J2100"/>
      <c r="R2100"/>
      <c r="S2100"/>
      <c r="T2100"/>
      <c r="U2100"/>
      <c r="V2100"/>
      <c r="W2100"/>
      <c r="X2100"/>
      <c r="Y2100"/>
      <c r="Z2100"/>
      <c r="AA2100"/>
      <c r="AB2100"/>
      <c r="AC2100"/>
      <c r="AD2100"/>
      <c r="AE2100"/>
      <c r="AF2100"/>
      <c r="AG2100"/>
      <c r="AH2100"/>
      <c r="AI2100"/>
      <c r="AJ2100"/>
      <c r="AK2100"/>
      <c r="AL2100"/>
      <c r="AM2100"/>
      <c r="AN2100"/>
      <c r="AO2100"/>
      <c r="AP2100"/>
      <c r="AQ2100"/>
      <c r="AR2100"/>
      <c r="AS2100"/>
      <c r="AT2100"/>
      <c r="AU2100"/>
      <c r="AV2100"/>
      <c r="AW2100"/>
      <c r="AX2100"/>
      <c r="AY2100"/>
      <c r="AZ2100"/>
      <c r="BA2100"/>
      <c r="BB2100"/>
      <c r="BC2100"/>
      <c r="BD2100"/>
      <c r="BE2100"/>
      <c r="BF2100"/>
      <c r="BG2100"/>
      <c r="BH2100"/>
      <c r="BI2100"/>
      <c r="BJ2100"/>
      <c r="BK2100"/>
      <c r="BL2100"/>
      <c r="BM2100"/>
      <c r="BN2100"/>
      <c r="BO2100"/>
      <c r="BP2100"/>
      <c r="BQ2100"/>
      <c r="BR2100"/>
      <c r="BS2100"/>
      <c r="BT2100"/>
      <c r="BU2100"/>
      <c r="BV2100"/>
      <c r="BW2100"/>
      <c r="BX2100"/>
      <c r="BY2100"/>
      <c r="BZ2100"/>
      <c r="CA2100"/>
      <c r="CB2100"/>
      <c r="CC2100"/>
      <c r="CD2100"/>
      <c r="CE2100"/>
      <c r="CF2100"/>
      <c r="CG2100"/>
      <c r="CH2100"/>
      <c r="CI2100"/>
      <c r="CJ2100"/>
      <c r="CK2100"/>
      <c r="CL2100"/>
      <c r="CN2100"/>
    </row>
    <row r="2101" spans="1:116" x14ac:dyDescent="0.35">
      <c r="B2101" t="str">
        <f t="shared" si="3344"/>
        <v>2101 WCINV-IS</v>
      </c>
      <c r="D2101" t="s">
        <v>406</v>
      </c>
      <c r="E2101" s="8" t="str">
        <f t="shared" si="3279"/>
        <v>2101 WCINV-IS</v>
      </c>
      <c r="G2101" s="67"/>
      <c r="H2101" s="12"/>
      <c r="I2101" s="60"/>
      <c r="J2101" s="60"/>
      <c r="K2101" s="17">
        <v>30</v>
      </c>
      <c r="L2101" s="17">
        <v>30</v>
      </c>
      <c r="M2101" s="17">
        <v>30</v>
      </c>
      <c r="N2101" s="17">
        <v>30</v>
      </c>
      <c r="O2101" s="17">
        <v>30</v>
      </c>
      <c r="P2101" s="17">
        <v>30</v>
      </c>
      <c r="R2101" s="15"/>
      <c r="S2101" s="15" cm="1">
        <f t="array" ref="S2101">INDEX($K:$P,ROW(),MATCH(S$3,$K$2:$P$2,0))</f>
        <v>30</v>
      </c>
      <c r="T2101" s="15" cm="1">
        <f t="array" ref="T2101">INDEX($K:$P,ROW(),MATCH(T$3,$K$2:$P$2,0))</f>
        <v>30</v>
      </c>
      <c r="U2101" s="15" cm="1">
        <f t="array" ref="U2101">INDEX($K:$P,ROW(),MATCH(U$3,$K$2:$P$2,0))</f>
        <v>30</v>
      </c>
      <c r="V2101" s="15" cm="1">
        <f t="array" ref="V2101">INDEX($K:$P,ROW(),MATCH(V$3,$K$2:$P$2,0))</f>
        <v>30</v>
      </c>
      <c r="W2101" s="15" cm="1">
        <f t="array" ref="W2101">INDEX($K:$P,ROW(),MATCH(W$3,$K$2:$P$2,0))</f>
        <v>30</v>
      </c>
      <c r="X2101" s="15" cm="1">
        <f t="array" ref="X2101">INDEX($K:$P,ROW(),MATCH(X$3,$K$2:$P$2,0))</f>
        <v>30</v>
      </c>
      <c r="Y2101" s="15" cm="1">
        <f t="array" ref="Y2101">INDEX($K:$P,ROW(),MATCH(Y$3,$K$2:$P$2,0))</f>
        <v>30</v>
      </c>
      <c r="Z2101" s="15" cm="1">
        <f t="array" ref="Z2101">INDEX($K:$P,ROW(),MATCH(Z$3,$K$2:$P$2,0))</f>
        <v>30</v>
      </c>
      <c r="AA2101" s="15" cm="1">
        <f t="array" ref="AA2101">INDEX($K:$P,ROW(),MATCH(AA$3,$K$2:$P$2,0))</f>
        <v>30</v>
      </c>
      <c r="AB2101" s="15" cm="1">
        <f t="array" ref="AB2101">INDEX($K:$P,ROW(),MATCH(AB$3,$K$2:$P$2,0))</f>
        <v>30</v>
      </c>
      <c r="AC2101" s="15" cm="1">
        <f t="array" ref="AC2101">INDEX($K:$P,ROW(),MATCH(AC$3,$K$2:$P$2,0))</f>
        <v>30</v>
      </c>
      <c r="AD2101" s="15" cm="1">
        <f t="array" ref="AD2101">INDEX($K:$P,ROW(),MATCH(AD$3,$K$2:$P$2,0))</f>
        <v>30</v>
      </c>
      <c r="AE2101" s="15" cm="1">
        <f t="array" ref="AE2101">INDEX($K:$P,ROW(),MATCH(AE$3,$K$2:$P$2,0))</f>
        <v>30</v>
      </c>
      <c r="AF2101" s="15" cm="1">
        <f t="array" ref="AF2101">INDEX($K:$P,ROW(),MATCH(AF$3,$K$2:$P$2,0))</f>
        <v>30</v>
      </c>
      <c r="AG2101" s="15" cm="1">
        <f t="array" ref="AG2101">INDEX($K:$P,ROW(),MATCH(AG$3,$K$2:$P$2,0))</f>
        <v>30</v>
      </c>
      <c r="AH2101" s="15" cm="1">
        <f t="array" ref="AH2101">INDEX($K:$P,ROW(),MATCH(AH$3,$K$2:$P$2,0))</f>
        <v>30</v>
      </c>
      <c r="AI2101" s="15" cm="1">
        <f t="array" ref="AI2101">INDEX($K:$P,ROW(),MATCH(AI$3,$K$2:$P$2,0))</f>
        <v>30</v>
      </c>
      <c r="AJ2101" s="15" cm="1">
        <f t="array" ref="AJ2101">INDEX($K:$P,ROW(),MATCH(AJ$3,$K$2:$P$2,0))</f>
        <v>30</v>
      </c>
      <c r="AK2101" s="15" cm="1">
        <f t="array" ref="AK2101">INDEX($K:$P,ROW(),MATCH(AK$3,$K$2:$P$2,0))</f>
        <v>30</v>
      </c>
      <c r="AL2101" s="15" cm="1">
        <f t="array" ref="AL2101">INDEX($K:$P,ROW(),MATCH(AL$3,$K$2:$P$2,0))</f>
        <v>30</v>
      </c>
      <c r="AM2101" s="15" cm="1">
        <f t="array" ref="AM2101">INDEX($K:$P,ROW(),MATCH(AM$3,$K$2:$P$2,0))</f>
        <v>30</v>
      </c>
      <c r="AN2101" s="15" cm="1">
        <f t="array" ref="AN2101">INDEX($K:$P,ROW(),MATCH(AN$3,$K$2:$P$2,0))</f>
        <v>30</v>
      </c>
      <c r="AO2101" s="15" cm="1">
        <f t="array" ref="AO2101">INDEX($K:$P,ROW(),MATCH(AO$3,$K$2:$P$2,0))</f>
        <v>30</v>
      </c>
      <c r="AP2101" s="15" cm="1">
        <f t="array" ref="AP2101">INDEX($K:$P,ROW(),MATCH(AP$3,$K$2:$P$2,0))</f>
        <v>30</v>
      </c>
      <c r="AQ2101" s="15" cm="1">
        <f t="array" ref="AQ2101">INDEX($K:$P,ROW(),MATCH(AQ$3,$K$2:$P$2,0))</f>
        <v>30</v>
      </c>
      <c r="AR2101" s="15" cm="1">
        <f t="array" ref="AR2101">INDEX($K:$P,ROW(),MATCH(AR$3,$K$2:$P$2,0))</f>
        <v>30</v>
      </c>
      <c r="AS2101" s="15" cm="1">
        <f t="array" ref="AS2101">INDEX($K:$P,ROW(),MATCH(AS$3,$K$2:$P$2,0))</f>
        <v>30</v>
      </c>
      <c r="AT2101" s="15" cm="1">
        <f t="array" ref="AT2101">INDEX($K:$P,ROW(),MATCH(AT$3,$K$2:$P$2,0))</f>
        <v>30</v>
      </c>
      <c r="AU2101" s="15" cm="1">
        <f t="array" ref="AU2101">INDEX($K:$P,ROW(),MATCH(AU$3,$K$2:$P$2,0))</f>
        <v>30</v>
      </c>
      <c r="AV2101" s="15" cm="1">
        <f t="array" ref="AV2101">INDEX($K:$P,ROW(),MATCH(AV$3,$K$2:$P$2,0))</f>
        <v>30</v>
      </c>
      <c r="AW2101" s="15" cm="1">
        <f t="array" ref="AW2101">INDEX($K:$P,ROW(),MATCH(AW$3,$K$2:$P$2,0))</f>
        <v>30</v>
      </c>
      <c r="AX2101" s="15" cm="1">
        <f t="array" ref="AX2101">INDEX($K:$P,ROW(),MATCH(AX$3,$K$2:$P$2,0))</f>
        <v>30</v>
      </c>
      <c r="AY2101" s="15" cm="1">
        <f t="array" ref="AY2101">INDEX($K:$P,ROW(),MATCH(AY$3,$K$2:$P$2,0))</f>
        <v>30</v>
      </c>
      <c r="AZ2101" s="15" cm="1">
        <f t="array" ref="AZ2101">INDEX($K:$P,ROW(),MATCH(AZ$3,$K$2:$P$2,0))</f>
        <v>30</v>
      </c>
      <c r="BA2101" s="15" cm="1">
        <f t="array" ref="BA2101">INDEX($K:$P,ROW(),MATCH(BA$3,$K$2:$P$2,0))</f>
        <v>30</v>
      </c>
      <c r="BB2101" s="15" cm="1">
        <f t="array" ref="BB2101">INDEX($K:$P,ROW(),MATCH(BB$3,$K$2:$P$2,0))</f>
        <v>30</v>
      </c>
      <c r="BC2101" s="15" cm="1">
        <f t="array" ref="BC2101">INDEX($K:$P,ROW(),MATCH(BC$3,$K$2:$P$2,0))</f>
        <v>30</v>
      </c>
      <c r="BD2101" s="15" cm="1">
        <f t="array" ref="BD2101">INDEX($K:$P,ROW(),MATCH(BD$3,$K$2:$P$2,0))</f>
        <v>30</v>
      </c>
      <c r="BE2101" s="15" cm="1">
        <f t="array" ref="BE2101">INDEX($K:$P,ROW(),MATCH(BE$3,$K$2:$P$2,0))</f>
        <v>30</v>
      </c>
      <c r="BF2101" s="15" cm="1">
        <f t="array" ref="BF2101">INDEX($K:$P,ROW(),MATCH(BF$3,$K$2:$P$2,0))</f>
        <v>30</v>
      </c>
      <c r="BG2101" s="15" cm="1">
        <f t="array" ref="BG2101">INDEX($K:$P,ROW(),MATCH(BG$3,$K$2:$P$2,0))</f>
        <v>30</v>
      </c>
      <c r="BH2101" s="15" cm="1">
        <f t="array" ref="BH2101">INDEX($K:$P,ROW(),MATCH(BH$3,$K$2:$P$2,0))</f>
        <v>30</v>
      </c>
      <c r="BI2101" s="15" cm="1">
        <f t="array" ref="BI2101">INDEX($K:$P,ROW(),MATCH(BI$3,$K$2:$P$2,0))</f>
        <v>30</v>
      </c>
      <c r="BJ2101" s="15" cm="1">
        <f t="array" ref="BJ2101">INDEX($K:$P,ROW(),MATCH(BJ$3,$K$2:$P$2,0))</f>
        <v>30</v>
      </c>
      <c r="BK2101" s="15" cm="1">
        <f t="array" ref="BK2101">INDEX($K:$P,ROW(),MATCH(BK$3,$K$2:$P$2,0))</f>
        <v>30</v>
      </c>
      <c r="BL2101" s="15" cm="1">
        <f t="array" ref="BL2101">INDEX($K:$P,ROW(),MATCH(BL$3,$K$2:$P$2,0))</f>
        <v>30</v>
      </c>
      <c r="BM2101" s="15" cm="1">
        <f t="array" ref="BM2101">INDEX($K:$P,ROW(),MATCH(BM$3,$K$2:$P$2,0))</f>
        <v>30</v>
      </c>
      <c r="BN2101" s="15" cm="1">
        <f t="array" ref="BN2101">INDEX($K:$P,ROW(),MATCH(BN$3,$K$2:$P$2,0))</f>
        <v>30</v>
      </c>
      <c r="BO2101" s="15" cm="1">
        <f t="array" ref="BO2101">INDEX($K:$P,ROW(),MATCH(BO$3,$K$2:$P$2,0))</f>
        <v>30</v>
      </c>
      <c r="BP2101" s="15" cm="1">
        <f t="array" ref="BP2101">INDEX($K:$P,ROW(),MATCH(BP$3,$K$2:$P$2,0))</f>
        <v>30</v>
      </c>
      <c r="BQ2101" s="15" cm="1">
        <f t="array" ref="BQ2101">INDEX($K:$P,ROW(),MATCH(BQ$3,$K$2:$P$2,0))</f>
        <v>30</v>
      </c>
      <c r="BR2101" s="15" cm="1">
        <f t="array" ref="BR2101">INDEX($K:$P,ROW(),MATCH(BR$3,$K$2:$P$2,0))</f>
        <v>30</v>
      </c>
      <c r="BS2101" s="15" cm="1">
        <f t="array" ref="BS2101">INDEX($K:$P,ROW(),MATCH(BS$3,$K$2:$P$2,0))</f>
        <v>30</v>
      </c>
      <c r="BT2101" s="15" cm="1">
        <f t="array" ref="BT2101">INDEX($K:$P,ROW(),MATCH(BT$3,$K$2:$P$2,0))</f>
        <v>30</v>
      </c>
      <c r="BU2101" s="15" cm="1">
        <f t="array" ref="BU2101">INDEX($K:$P,ROW(),MATCH(BU$3,$K$2:$P$2,0))</f>
        <v>30</v>
      </c>
      <c r="BV2101" s="15" cm="1">
        <f t="array" ref="BV2101">INDEX($K:$P,ROW(),MATCH(BV$3,$K$2:$P$2,0))</f>
        <v>30</v>
      </c>
      <c r="BW2101" s="15" cm="1">
        <f t="array" ref="BW2101">INDEX($K:$P,ROW(),MATCH(BW$3,$K$2:$P$2,0))</f>
        <v>30</v>
      </c>
      <c r="BX2101" s="15" cm="1">
        <f t="array" ref="BX2101">INDEX($K:$P,ROW(),MATCH(BX$3,$K$2:$P$2,0))</f>
        <v>30</v>
      </c>
      <c r="BY2101" s="15" cm="1">
        <f t="array" ref="BY2101">INDEX($K:$P,ROW(),MATCH(BY$3,$K$2:$P$2,0))</f>
        <v>30</v>
      </c>
      <c r="BZ2101" s="15" cm="1">
        <f t="array" ref="BZ2101">INDEX($K:$P,ROW(),MATCH(BZ$3,$K$2:$P$2,0))</f>
        <v>30</v>
      </c>
      <c r="CA2101" s="15" cm="1">
        <f t="array" ref="CA2101">INDEX($K:$P,ROW(),MATCH(CA$3,$K$2:$P$2,0))</f>
        <v>30</v>
      </c>
      <c r="CB2101" s="15" cm="1">
        <f t="array" ref="CB2101">INDEX($K:$P,ROW(),MATCH(CB$3,$K$2:$P$2,0))</f>
        <v>30</v>
      </c>
      <c r="CC2101" s="15" cm="1">
        <f t="array" ref="CC2101">INDEX($K:$P,ROW(),MATCH(CC$3,$K$2:$P$2,0))</f>
        <v>30</v>
      </c>
      <c r="CD2101" s="15" cm="1">
        <f t="array" ref="CD2101">INDEX($K:$P,ROW(),MATCH(CD$3,$K$2:$P$2,0))</f>
        <v>30</v>
      </c>
      <c r="CE2101" s="15" cm="1">
        <f t="array" ref="CE2101">INDEX($K:$P,ROW(),MATCH(CE$3,$K$2:$P$2,0))</f>
        <v>30</v>
      </c>
      <c r="CF2101" s="15" cm="1">
        <f t="array" ref="CF2101">INDEX($K:$P,ROW(),MATCH(CF$3,$K$2:$P$2,0))</f>
        <v>30</v>
      </c>
      <c r="CG2101" s="15" cm="1">
        <f t="array" ref="CG2101">INDEX($K:$P,ROW(),MATCH(CG$3,$K$2:$P$2,0))</f>
        <v>30</v>
      </c>
      <c r="CH2101" s="15" cm="1">
        <f t="array" ref="CH2101">INDEX($K:$P,ROW(),MATCH(CH$3,$K$2:$P$2,0))</f>
        <v>30</v>
      </c>
      <c r="CI2101" s="15" cm="1">
        <f t="array" ref="CI2101">INDEX($K:$P,ROW(),MATCH(CI$3,$K$2:$P$2,0))</f>
        <v>30</v>
      </c>
      <c r="CJ2101" s="15" cm="1">
        <f t="array" ref="CJ2101">INDEX($K:$P,ROW(),MATCH(CJ$3,$K$2:$P$2,0))</f>
        <v>30</v>
      </c>
      <c r="CK2101" s="15" cm="1">
        <f t="array" ref="CK2101">INDEX($K:$P,ROW(),MATCH(CK$3,$K$2:$P$2,0))</f>
        <v>30</v>
      </c>
      <c r="CL2101" s="15" cm="1">
        <f t="array" ref="CL2101">INDEX($K:$P,ROW(),MATCH(CL$3,$K$2:$P$2,0))</f>
        <v>30</v>
      </c>
      <c r="CN2101" s="60"/>
      <c r="CO2101" s="15" t="e" cm="1">
        <f t="array" ref="CO2101">INDEX($K:$P,ROW(),MATCH(CO$3,$K$2:$P$2,0))</f>
        <v>#N/A</v>
      </c>
      <c r="CP2101" s="15" t="e" cm="1">
        <f t="array" ref="CP2101">INDEX($K:$P,ROW(),MATCH(CP$3,$K$2:$P$2,0))</f>
        <v>#N/A</v>
      </c>
      <c r="CQ2101" s="15" t="e" cm="1">
        <f t="array" ref="CQ2101">INDEX($K:$P,ROW(),MATCH(CQ$3,$K$2:$P$2,0))</f>
        <v>#N/A</v>
      </c>
      <c r="CR2101" s="15" t="e" cm="1">
        <f t="array" ref="CR2101">INDEX($K:$P,ROW(),MATCH(CR$3,$K$2:$P$2,0))</f>
        <v>#N/A</v>
      </c>
      <c r="CS2101" s="15" t="e" cm="1">
        <f t="array" ref="CS2101">INDEX($K:$P,ROW(),MATCH(CS$3,$K$2:$P$2,0))</f>
        <v>#N/A</v>
      </c>
      <c r="CT2101" s="15" t="e" cm="1">
        <f t="array" ref="CT2101">INDEX($K:$P,ROW(),MATCH(CT$3,$K$2:$P$2,0))</f>
        <v>#N/A</v>
      </c>
      <c r="CU2101" s="15" t="e" cm="1">
        <f t="array" ref="CU2101">INDEX($K:$P,ROW(),MATCH(CU$3,$K$2:$P$2,0))</f>
        <v>#N/A</v>
      </c>
      <c r="CV2101" s="15" t="e" cm="1">
        <f t="array" ref="CV2101">INDEX($K:$P,ROW(),MATCH(CV$3,$K$2:$P$2,0))</f>
        <v>#N/A</v>
      </c>
      <c r="CW2101" s="15" t="e" cm="1">
        <f t="array" ref="CW2101">INDEX($K:$P,ROW(),MATCH(CW$3,$K$2:$P$2,0))</f>
        <v>#N/A</v>
      </c>
      <c r="CX2101" s="15" t="e" cm="1">
        <f t="array" ref="CX2101">INDEX($K:$P,ROW(),MATCH(CX$3,$K$2:$P$2,0))</f>
        <v>#N/A</v>
      </c>
      <c r="CY2101" s="15" t="e" cm="1">
        <f t="array" ref="CY2101">INDEX($K:$P,ROW(),MATCH(CY$3,$K$2:$P$2,0))</f>
        <v>#N/A</v>
      </c>
      <c r="CZ2101" s="15" t="e" cm="1">
        <f t="array" ref="CZ2101">INDEX($K:$P,ROW(),MATCH(CZ$3,$K$2:$P$2,0))</f>
        <v>#N/A</v>
      </c>
      <c r="DA2101" s="15" t="e" cm="1">
        <f t="array" ref="DA2101">INDEX($K:$P,ROW(),MATCH(DA$3,$K$2:$P$2,0))</f>
        <v>#N/A</v>
      </c>
      <c r="DB2101" s="15" t="e" cm="1">
        <f t="array" ref="DB2101">INDEX($K:$P,ROW(),MATCH(DB$3,$K$2:$P$2,0))</f>
        <v>#N/A</v>
      </c>
      <c r="DC2101" s="15" t="e" cm="1">
        <f t="array" ref="DC2101">INDEX($K:$P,ROW(),MATCH(DC$3,$K$2:$P$2,0))</f>
        <v>#N/A</v>
      </c>
      <c r="DD2101" s="15" t="e" cm="1">
        <f t="array" ref="DD2101">INDEX($K:$P,ROW(),MATCH(DD$3,$K$2:$P$2,0))</f>
        <v>#N/A</v>
      </c>
      <c r="DE2101" s="15" t="e" cm="1">
        <f t="array" ref="DE2101">INDEX($K:$P,ROW(),MATCH(DE$3,$K$2:$P$2,0))</f>
        <v>#N/A</v>
      </c>
      <c r="DF2101" s="15" t="e" cm="1">
        <f t="array" ref="DF2101">INDEX($K:$P,ROW(),MATCH(DF$3,$K$2:$P$2,0))</f>
        <v>#N/A</v>
      </c>
      <c r="DG2101" s="15" t="e" cm="1">
        <f t="array" ref="DG2101">INDEX($K:$P,ROW(),MATCH(DG$3,$K$2:$P$2,0))</f>
        <v>#N/A</v>
      </c>
      <c r="DH2101" s="15" t="e" cm="1">
        <f t="array" ref="DH2101">INDEX($K:$P,ROW(),MATCH(DH$3,$K$2:$P$2,0))</f>
        <v>#N/A</v>
      </c>
      <c r="DI2101" s="15" t="e" cm="1">
        <f t="array" ref="DI2101">INDEX($K:$P,ROW(),MATCH(DI$3,$K$2:$P$2,0))</f>
        <v>#N/A</v>
      </c>
      <c r="DJ2101" s="15" t="e" cm="1">
        <f t="array" ref="DJ2101">INDEX($K:$P,ROW(),MATCH(DJ$3,$K$2:$P$2,0))</f>
        <v>#N/A</v>
      </c>
      <c r="DK2101" s="15" t="e" cm="1">
        <f t="array" ref="DK2101">INDEX($K:$P,ROW(),MATCH(DK$3,$K$2:$P$2,0))</f>
        <v>#N/A</v>
      </c>
      <c r="DL2101" s="15" t="e" cm="1">
        <f t="array" ref="DL2101">INDEX($K:$P,ROW(),MATCH(DL$3,$K$2:$P$2,0))</f>
        <v>#N/A</v>
      </c>
    </row>
    <row r="2102" spans="1:116" x14ac:dyDescent="0.35">
      <c r="B2102" t="str">
        <f t="shared" si="3344"/>
        <v>2102 WCINV-IS</v>
      </c>
      <c r="C2102" t="s">
        <v>224</v>
      </c>
      <c r="D2102" t="s">
        <v>406</v>
      </c>
      <c r="E2102" s="8" t="str">
        <f t="shared" si="3279"/>
        <v>2102 WCINV-IS</v>
      </c>
      <c r="G2102" s="129" t="s">
        <v>398</v>
      </c>
      <c r="H2102" s="27"/>
      <c r="I2102" s="78"/>
      <c r="J2102" s="78"/>
      <c r="K2102" s="118">
        <f>SUMIF($3:$3,K$2,2102:2102)</f>
        <v>50455771.098323196</v>
      </c>
      <c r="L2102" s="118">
        <f>SUMIF($3:$3,L$2,2102:2102)</f>
        <v>44569183.759692922</v>
      </c>
      <c r="M2102" s="118">
        <f>SUMIF($3:$3,M$2,2102:2102)</f>
        <v>48997601.82733383</v>
      </c>
      <c r="N2102" s="118">
        <f>SUMIF($3:$3,N$2,2102:2102)</f>
        <v>53762490.828768089</v>
      </c>
      <c r="O2102" s="118">
        <f>SUMIF($3:$3,O$2,2102:2102)</f>
        <v>58886688.186584637</v>
      </c>
      <c r="P2102" s="118">
        <f>SUMIF($3:$3,P$2,2102:2102)</f>
        <v>13131813.131046481</v>
      </c>
      <c r="R2102" s="118"/>
      <c r="S2102" s="118">
        <f t="shared" ref="S2102:CD2102" si="3345">MIN(-S2101/30*S2098,R2102-S2098)</f>
        <v>4016666.6666666674</v>
      </c>
      <c r="T2102" s="118">
        <f t="shared" si="3345"/>
        <v>4050138.8888888881</v>
      </c>
      <c r="U2102" s="118">
        <f t="shared" si="3345"/>
        <v>4083820.3125</v>
      </c>
      <c r="V2102" s="118">
        <f t="shared" si="3345"/>
        <v>4117712.099729937</v>
      </c>
      <c r="W2102" s="118">
        <f t="shared" si="3345"/>
        <v>4151815.4188619205</v>
      </c>
      <c r="X2102" s="118">
        <f t="shared" si="3345"/>
        <v>4186131.4442627179</v>
      </c>
      <c r="Y2102" s="118">
        <f t="shared" si="3345"/>
        <v>4220661.3564130617</v>
      </c>
      <c r="Z2102" s="118">
        <f t="shared" si="3345"/>
        <v>4255406.3419381808</v>
      </c>
      <c r="AA2102" s="118">
        <f t="shared" si="3345"/>
        <v>4290367.5936385849</v>
      </c>
      <c r="AB2102" s="118">
        <f t="shared" si="3345"/>
        <v>4325546.3105208296</v>
      </c>
      <c r="AC2102" s="118">
        <f t="shared" si="3345"/>
        <v>4360943.6978285955</v>
      </c>
      <c r="AD2102" s="118">
        <f t="shared" si="3345"/>
        <v>4396560.967073814</v>
      </c>
      <c r="AE2102" s="118">
        <f t="shared" si="3345"/>
        <v>3552781.2201322149</v>
      </c>
      <c r="AF2102" s="118">
        <f t="shared" si="3345"/>
        <v>3581511.76205175</v>
      </c>
      <c r="AG2102" s="118">
        <f t="shared" si="3345"/>
        <v>3610420.0449244305</v>
      </c>
      <c r="AH2102" s="118">
        <f t="shared" si="3345"/>
        <v>3639507.0511307381</v>
      </c>
      <c r="AI2102" s="118">
        <f t="shared" si="3345"/>
        <v>3668773.7681518681</v>
      </c>
      <c r="AJ2102" s="118">
        <f t="shared" si="3345"/>
        <v>3698221.1885952204</v>
      </c>
      <c r="AK2102" s="118">
        <f t="shared" si="3345"/>
        <v>3727850.3102198802</v>
      </c>
      <c r="AL2102" s="118">
        <f t="shared" si="3345"/>
        <v>3757662.1359624341</v>
      </c>
      <c r="AM2102" s="118">
        <f t="shared" si="3345"/>
        <v>3787657.6739627682</v>
      </c>
      <c r="AN2102" s="118">
        <f t="shared" si="3345"/>
        <v>3817837.9375899211</v>
      </c>
      <c r="AO2102" s="118">
        <f t="shared" si="3345"/>
        <v>3848203.9454681985</v>
      </c>
      <c r="AP2102" s="118">
        <f t="shared" si="3345"/>
        <v>3878756.7215034924</v>
      </c>
      <c r="AQ2102" s="118">
        <f t="shared" si="3345"/>
        <v>3909497.2949094884</v>
      </c>
      <c r="AR2102" s="118">
        <f t="shared" si="3345"/>
        <v>3940426.7002341151</v>
      </c>
      <c r="AS2102" s="118">
        <f t="shared" si="3345"/>
        <v>3971545.9773861803</v>
      </c>
      <c r="AT2102" s="118">
        <f t="shared" si="3345"/>
        <v>4002856.1716620997</v>
      </c>
      <c r="AU2102" s="118">
        <f t="shared" si="3345"/>
        <v>4034358.3337726444</v>
      </c>
      <c r="AV2102" s="118">
        <f t="shared" si="3345"/>
        <v>4066053.5198700242</v>
      </c>
      <c r="AW2102" s="118">
        <f t="shared" si="3345"/>
        <v>4097942.791574914</v>
      </c>
      <c r="AX2102" s="118">
        <f t="shared" si="3345"/>
        <v>4130027.2160037234</v>
      </c>
      <c r="AY2102" s="118">
        <f t="shared" si="3345"/>
        <v>4162307.8657959774</v>
      </c>
      <c r="AZ2102" s="118">
        <f t="shared" si="3345"/>
        <v>4194785.8191418089</v>
      </c>
      <c r="BA2102" s="118">
        <f t="shared" si="3345"/>
        <v>4227462.1598094888</v>
      </c>
      <c r="BB2102" s="118">
        <f t="shared" si="3345"/>
        <v>4260337.9771733657</v>
      </c>
      <c r="BC2102" s="118">
        <f t="shared" si="3345"/>
        <v>4293414.3662417131</v>
      </c>
      <c r="BD2102" s="118">
        <f t="shared" si="3345"/>
        <v>4326692.4276846284</v>
      </c>
      <c r="BE2102" s="118">
        <f t="shared" si="3345"/>
        <v>4360173.2678623125</v>
      </c>
      <c r="BF2102" s="118">
        <f t="shared" si="3345"/>
        <v>4393857.998853568</v>
      </c>
      <c r="BG2102" s="118">
        <f t="shared" si="3345"/>
        <v>4427747.7384838099</v>
      </c>
      <c r="BH2102" s="118">
        <f t="shared" si="3345"/>
        <v>4461843.6103540296</v>
      </c>
      <c r="BI2102" s="118">
        <f t="shared" si="3345"/>
        <v>4496146.7438694471</v>
      </c>
      <c r="BJ2102" s="118">
        <f t="shared" si="3345"/>
        <v>4530658.2742680619</v>
      </c>
      <c r="BK2102" s="118">
        <f t="shared" si="3345"/>
        <v>4565379.3426502496</v>
      </c>
      <c r="BL2102" s="118">
        <f t="shared" si="3345"/>
        <v>4600311.0960071161</v>
      </c>
      <c r="BM2102" s="118">
        <f t="shared" si="3345"/>
        <v>4635454.6872506673</v>
      </c>
      <c r="BN2102" s="118">
        <f t="shared" si="3345"/>
        <v>4670811.2752424935</v>
      </c>
      <c r="BO2102" s="118">
        <f t="shared" si="3345"/>
        <v>4706382.024823688</v>
      </c>
      <c r="BP2102" s="118">
        <f t="shared" si="3345"/>
        <v>4742168.1068445742</v>
      </c>
      <c r="BQ2102" s="118">
        <f t="shared" si="3345"/>
        <v>4778170.6981942812</v>
      </c>
      <c r="BR2102" s="118">
        <f t="shared" si="3345"/>
        <v>4814390.9818312535</v>
      </c>
      <c r="BS2102" s="118">
        <f t="shared" si="3345"/>
        <v>4850830.1468127593</v>
      </c>
      <c r="BT2102" s="118">
        <f t="shared" si="3345"/>
        <v>4887489.3883256996</v>
      </c>
      <c r="BU2102" s="118">
        <f t="shared" si="3345"/>
        <v>4924369.9077166999</v>
      </c>
      <c r="BV2102" s="118">
        <f t="shared" si="3345"/>
        <v>4961472.9125230396</v>
      </c>
      <c r="BW2102" s="118">
        <f t="shared" si="3345"/>
        <v>4998799.616502896</v>
      </c>
      <c r="BX2102" s="118">
        <f t="shared" si="3345"/>
        <v>5036351.239666827</v>
      </c>
      <c r="BY2102" s="118">
        <f t="shared" si="3345"/>
        <v>5074129.0083081648</v>
      </c>
      <c r="BZ2102" s="118">
        <f t="shared" si="3345"/>
        <v>5112134.1550347582</v>
      </c>
      <c r="CA2102" s="118">
        <f t="shared" si="3345"/>
        <v>1069465.5654196069</v>
      </c>
      <c r="CB2102" s="118">
        <f t="shared" si="3345"/>
        <v>1073921.6719421747</v>
      </c>
      <c r="CC2102" s="118">
        <f t="shared" si="3345"/>
        <v>1078396.3455752658</v>
      </c>
      <c r="CD2102" s="118">
        <f t="shared" si="3345"/>
        <v>1082889.6636818349</v>
      </c>
      <c r="CE2102" s="118">
        <f t="shared" ref="CE2102:CJ2102" si="3346">MIN(-CE2101/30*CE2098,CD2102-CE2098)</f>
        <v>1087401.7039471867</v>
      </c>
      <c r="CF2102" s="118">
        <f t="shared" si="3346"/>
        <v>1091932.5443802401</v>
      </c>
      <c r="CG2102" s="118">
        <f t="shared" si="3346"/>
        <v>1096482.2633152085</v>
      </c>
      <c r="CH2102" s="118">
        <f t="shared" si="3346"/>
        <v>1101050.9394123408</v>
      </c>
      <c r="CI2102" s="118">
        <f t="shared" si="3346"/>
        <v>1105638.6516598985</v>
      </c>
      <c r="CJ2102" s="118">
        <f t="shared" si="3346"/>
        <v>1110245.479375124</v>
      </c>
      <c r="CK2102" s="118">
        <f>MIN(-CK2101/30*CK2098,CJ2102-CK2098)</f>
        <v>1114871.5022058415</v>
      </c>
      <c r="CL2102" s="118">
        <f>MIN(-CL2101/30*CL2098,CK2102-CL2098)</f>
        <v>1119516.8001317608</v>
      </c>
      <c r="CN2102" s="33"/>
      <c r="CO2102" s="118" t="e">
        <f>MIN(-CO2101/90*CO2098,CN2102-CO2098)</f>
        <v>#N/A</v>
      </c>
      <c r="CP2102" s="118" t="e">
        <f t="shared" ref="CP2102:DL2102" si="3347">MIN(-CP2101/90*CP2098,CO2102-CP2098)</f>
        <v>#N/A</v>
      </c>
      <c r="CQ2102" s="118" t="e">
        <f t="shared" si="3347"/>
        <v>#N/A</v>
      </c>
      <c r="CR2102" s="118" t="e">
        <f t="shared" si="3347"/>
        <v>#N/A</v>
      </c>
      <c r="CS2102" s="118" t="e">
        <f t="shared" si="3347"/>
        <v>#N/A</v>
      </c>
      <c r="CT2102" s="118" t="e">
        <f t="shared" si="3347"/>
        <v>#N/A</v>
      </c>
      <c r="CU2102" s="118" t="e">
        <f t="shared" si="3347"/>
        <v>#N/A</v>
      </c>
      <c r="CV2102" s="118" t="e">
        <f t="shared" si="3347"/>
        <v>#N/A</v>
      </c>
      <c r="CW2102" s="118" t="e">
        <f t="shared" si="3347"/>
        <v>#N/A</v>
      </c>
      <c r="CX2102" s="118" t="e">
        <f t="shared" si="3347"/>
        <v>#N/A</v>
      </c>
      <c r="CY2102" s="118" t="e">
        <f t="shared" si="3347"/>
        <v>#N/A</v>
      </c>
      <c r="CZ2102" s="118" t="e">
        <f t="shared" si="3347"/>
        <v>#N/A</v>
      </c>
      <c r="DA2102" s="118" t="e">
        <f t="shared" si="3347"/>
        <v>#N/A</v>
      </c>
      <c r="DB2102" s="118" t="e">
        <f t="shared" si="3347"/>
        <v>#N/A</v>
      </c>
      <c r="DC2102" s="118" t="e">
        <f t="shared" si="3347"/>
        <v>#N/A</v>
      </c>
      <c r="DD2102" s="118" t="e">
        <f t="shared" si="3347"/>
        <v>#N/A</v>
      </c>
      <c r="DE2102" s="118" t="e">
        <f t="shared" si="3347"/>
        <v>#N/A</v>
      </c>
      <c r="DF2102" s="118" t="e">
        <f t="shared" si="3347"/>
        <v>#N/A</v>
      </c>
      <c r="DG2102" s="118" t="e">
        <f t="shared" si="3347"/>
        <v>#N/A</v>
      </c>
      <c r="DH2102" s="118" t="e">
        <f t="shared" si="3347"/>
        <v>#N/A</v>
      </c>
      <c r="DI2102" s="118" t="e">
        <f t="shared" si="3347"/>
        <v>#N/A</v>
      </c>
      <c r="DJ2102" s="118" t="e">
        <f t="shared" si="3347"/>
        <v>#N/A</v>
      </c>
      <c r="DK2102" s="118" t="e">
        <f t="shared" si="3347"/>
        <v>#N/A</v>
      </c>
      <c r="DL2102" s="118" t="e">
        <f t="shared" si="3347"/>
        <v>#N/A</v>
      </c>
    </row>
    <row r="2103" spans="1:116" x14ac:dyDescent="0.35">
      <c r="B2103" t="str">
        <f t="shared" si="3344"/>
        <v>2103 WCINV-IS</v>
      </c>
      <c r="D2103" t="s">
        <v>406</v>
      </c>
      <c r="E2103" s="8" t="str">
        <f t="shared" si="3279"/>
        <v>2103 WCINV-IS</v>
      </c>
      <c r="G2103" s="145" t="s">
        <v>238</v>
      </c>
      <c r="H2103" s="27"/>
      <c r="I2103" s="78"/>
      <c r="J2103" s="78"/>
      <c r="K2103" s="33"/>
      <c r="L2103" s="33"/>
      <c r="M2103" s="33"/>
      <c r="N2103" s="33"/>
      <c r="O2103" s="33"/>
      <c r="P2103" s="33"/>
      <c r="R2103" s="33"/>
      <c r="S2103" s="33"/>
      <c r="T2103" s="33"/>
      <c r="U2103" s="33"/>
      <c r="V2103" s="33"/>
      <c r="W2103" s="33"/>
      <c r="X2103" s="33"/>
      <c r="Y2103" s="33"/>
      <c r="Z2103" s="33"/>
      <c r="AA2103" s="33"/>
      <c r="AB2103" s="33"/>
      <c r="AC2103" s="33"/>
      <c r="AD2103" s="33"/>
      <c r="AE2103" s="33"/>
      <c r="AF2103" s="33"/>
      <c r="AG2103" s="33"/>
      <c r="AH2103" s="33"/>
      <c r="AI2103" s="33"/>
      <c r="AJ2103" s="33"/>
      <c r="AK2103" s="33"/>
      <c r="AL2103" s="33"/>
      <c r="AM2103" s="33"/>
      <c r="AN2103" s="33"/>
      <c r="AO2103" s="33"/>
      <c r="AP2103" s="33"/>
      <c r="AQ2103" s="33"/>
      <c r="AR2103" s="33"/>
      <c r="AS2103" s="33"/>
      <c r="AT2103" s="33"/>
      <c r="AU2103" s="33"/>
      <c r="AV2103" s="33"/>
      <c r="AW2103" s="33"/>
      <c r="AX2103" s="33"/>
      <c r="AY2103" s="33"/>
      <c r="AZ2103" s="33"/>
      <c r="BA2103" s="33"/>
      <c r="BB2103" s="33"/>
      <c r="BC2103" s="33"/>
      <c r="BD2103" s="33"/>
      <c r="BE2103" s="33"/>
      <c r="BF2103" s="33"/>
      <c r="BG2103" s="33"/>
      <c r="BH2103" s="33"/>
      <c r="BI2103" s="33"/>
      <c r="BJ2103" s="33"/>
      <c r="BK2103" s="33"/>
      <c r="BL2103" s="33"/>
      <c r="BM2103" s="33"/>
      <c r="BN2103" s="33"/>
      <c r="BO2103" s="33"/>
      <c r="BP2103" s="33"/>
      <c r="BQ2103" s="33"/>
      <c r="BR2103" s="33"/>
      <c r="BS2103" s="33"/>
      <c r="BT2103" s="33"/>
      <c r="BU2103" s="33"/>
      <c r="BV2103" s="33"/>
      <c r="BW2103" s="33"/>
      <c r="BX2103" s="33"/>
      <c r="BY2103" s="33"/>
      <c r="BZ2103" s="33"/>
      <c r="CA2103" s="33"/>
      <c r="CB2103" s="33"/>
      <c r="CC2103" s="33"/>
      <c r="CD2103" s="33"/>
      <c r="CE2103" s="33"/>
      <c r="CF2103" s="33"/>
      <c r="CG2103" s="33"/>
      <c r="CH2103" s="33"/>
      <c r="CI2103" s="33"/>
      <c r="CJ2103" s="33"/>
      <c r="CK2103" s="33"/>
      <c r="CL2103" s="33"/>
      <c r="CN2103" s="78"/>
      <c r="CO2103" s="33"/>
      <c r="CP2103" s="33"/>
      <c r="CQ2103" s="33"/>
      <c r="CR2103" s="33"/>
      <c r="CS2103" s="33"/>
      <c r="CT2103" s="33"/>
      <c r="CU2103" s="33"/>
      <c r="CV2103" s="33"/>
      <c r="CW2103" s="33"/>
      <c r="CX2103" s="33"/>
      <c r="CY2103" s="33"/>
      <c r="CZ2103" s="33"/>
      <c r="DA2103" s="33"/>
      <c r="DB2103" s="33"/>
      <c r="DC2103" s="33"/>
      <c r="DD2103" s="33"/>
      <c r="DE2103" s="33"/>
      <c r="DF2103" s="33"/>
      <c r="DG2103" s="33"/>
      <c r="DH2103" s="33"/>
      <c r="DI2103" s="33"/>
      <c r="DJ2103" s="33"/>
      <c r="DK2103" s="33"/>
      <c r="DL2103" s="33"/>
    </row>
    <row r="2104" spans="1:116" x14ac:dyDescent="0.35">
      <c r="B2104" t="str">
        <f t="shared" si="3344"/>
        <v>2104 WCINV-IS</v>
      </c>
      <c r="C2104" t="s">
        <v>234</v>
      </c>
      <c r="D2104" t="s">
        <v>406</v>
      </c>
      <c r="E2104" s="8" t="str">
        <f t="shared" si="3279"/>
        <v>2104 WCINV-IS</v>
      </c>
      <c r="G2104" s="126" t="s">
        <v>36</v>
      </c>
      <c r="K2104" s="33">
        <f>SUMIF($3:$3,K$2,2104:2104)</f>
        <v>-4396560.967073814</v>
      </c>
      <c r="L2104" s="33">
        <f>SUMIF($3:$3,L$2,2104:2104)</f>
        <v>517804.24557032157</v>
      </c>
      <c r="M2104" s="33">
        <f>SUMIF($3:$3,M$2,2104:2104)</f>
        <v>-381581.25566987321</v>
      </c>
      <c r="N2104" s="33">
        <f>SUMIF($3:$3,N$2,2104:2104)</f>
        <v>-410473.29806912784</v>
      </c>
      <c r="O2104" s="33">
        <f>SUMIF($3:$3,O$2,2104:2104)</f>
        <v>-441322.87979226466</v>
      </c>
      <c r="P2104" s="33">
        <f>SUMIF($3:$3,P$2,2104:2104)</f>
        <v>3992617.3549029976</v>
      </c>
      <c r="R2104" s="33"/>
      <c r="S2104" s="33">
        <f t="shared" ref="S2104:AX2104" si="3348">R2102-S2102</f>
        <v>-4016666.6666666674</v>
      </c>
      <c r="T2104" s="33">
        <f t="shared" si="3348"/>
        <v>-33472.222222220618</v>
      </c>
      <c r="U2104" s="33">
        <f t="shared" si="3348"/>
        <v>-33681.423611111939</v>
      </c>
      <c r="V2104" s="33">
        <f t="shared" si="3348"/>
        <v>-33891.787229937036</v>
      </c>
      <c r="W2104" s="33">
        <f t="shared" si="3348"/>
        <v>-34103.319131983444</v>
      </c>
      <c r="X2104" s="33">
        <f t="shared" si="3348"/>
        <v>-34316.025400797371</v>
      </c>
      <c r="Y2104" s="33">
        <f t="shared" si="3348"/>
        <v>-34529.91215034388</v>
      </c>
      <c r="Z2104" s="33">
        <f t="shared" si="3348"/>
        <v>-34744.985525119118</v>
      </c>
      <c r="AA2104" s="33">
        <f t="shared" si="3348"/>
        <v>-34961.2517004041</v>
      </c>
      <c r="AB2104" s="33">
        <f t="shared" si="3348"/>
        <v>-35178.716882244684</v>
      </c>
      <c r="AC2104" s="33">
        <f t="shared" si="3348"/>
        <v>-35397.387307765894</v>
      </c>
      <c r="AD2104" s="33">
        <f t="shared" si="3348"/>
        <v>-35617.269245218486</v>
      </c>
      <c r="AE2104" s="33">
        <f t="shared" si="3348"/>
        <v>843779.74694159906</v>
      </c>
      <c r="AF2104" s="33">
        <f t="shared" si="3348"/>
        <v>-28730.541919535026</v>
      </c>
      <c r="AG2104" s="33">
        <f t="shared" si="3348"/>
        <v>-28908.282872680575</v>
      </c>
      <c r="AH2104" s="33">
        <f t="shared" si="3348"/>
        <v>-29087.00620630756</v>
      </c>
      <c r="AI2104" s="33">
        <f t="shared" si="3348"/>
        <v>-29266.717021130025</v>
      </c>
      <c r="AJ2104" s="33">
        <f t="shared" si="3348"/>
        <v>-29447.420443352312</v>
      </c>
      <c r="AK2104" s="33">
        <f t="shared" si="3348"/>
        <v>-29629.121624659747</v>
      </c>
      <c r="AL2104" s="33">
        <f t="shared" si="3348"/>
        <v>-29811.82574255392</v>
      </c>
      <c r="AM2104" s="33">
        <f t="shared" si="3348"/>
        <v>-29995.538000334054</v>
      </c>
      <c r="AN2104" s="33">
        <f t="shared" si="3348"/>
        <v>-30180.26362715289</v>
      </c>
      <c r="AO2104" s="33">
        <f t="shared" si="3348"/>
        <v>-30366.007878277451</v>
      </c>
      <c r="AP2104" s="33">
        <f t="shared" si="3348"/>
        <v>-30552.776035293937</v>
      </c>
      <c r="AQ2104" s="33">
        <f t="shared" si="3348"/>
        <v>-30740.573405995965</v>
      </c>
      <c r="AR2104" s="33">
        <f t="shared" si="3348"/>
        <v>-30929.405324626714</v>
      </c>
      <c r="AS2104" s="33">
        <f t="shared" si="3348"/>
        <v>-31119.277152065188</v>
      </c>
      <c r="AT2104" s="33">
        <f t="shared" si="3348"/>
        <v>-31310.194275919348</v>
      </c>
      <c r="AU2104" s="33">
        <f t="shared" si="3348"/>
        <v>-31502.162110544741</v>
      </c>
      <c r="AV2104" s="33">
        <f t="shared" si="3348"/>
        <v>-31695.186097379774</v>
      </c>
      <c r="AW2104" s="33">
        <f t="shared" si="3348"/>
        <v>-31889.271704889834</v>
      </c>
      <c r="AX2104" s="33">
        <f t="shared" si="3348"/>
        <v>-32084.424428809434</v>
      </c>
      <c r="AY2104" s="33">
        <f t="shared" ref="AY2104:CD2104" si="3349">AX2102-AY2102</f>
        <v>-32280.649792253971</v>
      </c>
      <c r="AZ2104" s="33">
        <f t="shared" si="3349"/>
        <v>-32477.953345831484</v>
      </c>
      <c r="BA2104" s="33">
        <f t="shared" si="3349"/>
        <v>-32676.340667679906</v>
      </c>
      <c r="BB2104" s="33">
        <f t="shared" si="3349"/>
        <v>-32875.817363876849</v>
      </c>
      <c r="BC2104" s="33">
        <f t="shared" si="3349"/>
        <v>-33076.389068347402</v>
      </c>
      <c r="BD2104" s="33">
        <f t="shared" si="3349"/>
        <v>-33278.06144291535</v>
      </c>
      <c r="BE2104" s="33">
        <f t="shared" si="3349"/>
        <v>-33480.840177684091</v>
      </c>
      <c r="BF2104" s="33">
        <f t="shared" si="3349"/>
        <v>-33684.730991255492</v>
      </c>
      <c r="BG2104" s="33">
        <f t="shared" si="3349"/>
        <v>-33889.739630241878</v>
      </c>
      <c r="BH2104" s="33">
        <f t="shared" si="3349"/>
        <v>-34095.871870219707</v>
      </c>
      <c r="BI2104" s="33">
        <f t="shared" si="3349"/>
        <v>-34303.133515417576</v>
      </c>
      <c r="BJ2104" s="33">
        <f t="shared" si="3349"/>
        <v>-34511.530398614705</v>
      </c>
      <c r="BK2104" s="33">
        <f t="shared" si="3349"/>
        <v>-34721.068382187746</v>
      </c>
      <c r="BL2104" s="33">
        <f t="shared" si="3349"/>
        <v>-34931.753356866539</v>
      </c>
      <c r="BM2104" s="33">
        <f t="shared" si="3349"/>
        <v>-35143.591243551113</v>
      </c>
      <c r="BN2104" s="33">
        <f t="shared" si="3349"/>
        <v>-35356.587991826236</v>
      </c>
      <c r="BO2104" s="33">
        <f t="shared" si="3349"/>
        <v>-35570.749581194483</v>
      </c>
      <c r="BP2104" s="33">
        <f t="shared" si="3349"/>
        <v>-35786.082020886242</v>
      </c>
      <c r="BQ2104" s="33">
        <f t="shared" si="3349"/>
        <v>-36002.591349706985</v>
      </c>
      <c r="BR2104" s="33">
        <f t="shared" si="3349"/>
        <v>-36220.283636972308</v>
      </c>
      <c r="BS2104" s="33">
        <f t="shared" si="3349"/>
        <v>-36439.164981505834</v>
      </c>
      <c r="BT2104" s="33">
        <f t="shared" si="3349"/>
        <v>-36659.241512940265</v>
      </c>
      <c r="BU2104" s="33">
        <f t="shared" si="3349"/>
        <v>-36880.519391000271</v>
      </c>
      <c r="BV2104" s="33">
        <f t="shared" si="3349"/>
        <v>-37103.004806339741</v>
      </c>
      <c r="BW2104" s="33">
        <f t="shared" si="3349"/>
        <v>-37326.703979856335</v>
      </c>
      <c r="BX2104" s="33">
        <f t="shared" si="3349"/>
        <v>-37551.623163931072</v>
      </c>
      <c r="BY2104" s="33">
        <f t="shared" si="3349"/>
        <v>-37777.768641337752</v>
      </c>
      <c r="BZ2104" s="33">
        <f t="shared" si="3349"/>
        <v>-38005.146726593375</v>
      </c>
      <c r="CA2104" s="33">
        <f t="shared" si="3349"/>
        <v>4042668.5896151513</v>
      </c>
      <c r="CB2104" s="33">
        <f t="shared" si="3349"/>
        <v>-4456.106522567803</v>
      </c>
      <c r="CC2104" s="33">
        <f t="shared" si="3349"/>
        <v>-4474.6736330911517</v>
      </c>
      <c r="CD2104" s="33">
        <f t="shared" si="3349"/>
        <v>-4493.3181065691169</v>
      </c>
      <c r="CE2104" s="33">
        <f t="shared" ref="CE2104:CL2104" si="3350">CD2102-CE2102</f>
        <v>-4512.0402653517667</v>
      </c>
      <c r="CF2104" s="33">
        <f t="shared" si="3350"/>
        <v>-4530.8404330534395</v>
      </c>
      <c r="CG2104" s="33">
        <f t="shared" si="3350"/>
        <v>-4549.7189349683467</v>
      </c>
      <c r="CH2104" s="33">
        <f t="shared" si="3350"/>
        <v>-4568.6760971322656</v>
      </c>
      <c r="CI2104" s="33">
        <f t="shared" si="3350"/>
        <v>-4587.7122475577053</v>
      </c>
      <c r="CJ2104" s="33">
        <f t="shared" si="3350"/>
        <v>-4606.8277152255177</v>
      </c>
      <c r="CK2104" s="33">
        <f t="shared" si="3350"/>
        <v>-4626.0228307174984</v>
      </c>
      <c r="CL2104" s="33">
        <f t="shared" si="3350"/>
        <v>-4645.2979259192944</v>
      </c>
      <c r="CO2104" s="33" t="e">
        <f t="shared" ref="CO2104" si="3351">CN2102-CO2102</f>
        <v>#N/A</v>
      </c>
      <c r="CP2104" s="33" t="e">
        <f t="shared" ref="CP2104" si="3352">CO2102-CP2102</f>
        <v>#N/A</v>
      </c>
      <c r="CQ2104" s="33" t="e">
        <f t="shared" ref="CQ2104" si="3353">CP2102-CQ2102</f>
        <v>#N/A</v>
      </c>
      <c r="CR2104" s="33" t="e">
        <f t="shared" ref="CR2104" si="3354">CQ2102-CR2102</f>
        <v>#N/A</v>
      </c>
      <c r="CS2104" s="33" t="e">
        <f t="shared" ref="CS2104" si="3355">CR2102-CS2102</f>
        <v>#N/A</v>
      </c>
      <c r="CT2104" s="33" t="e">
        <f t="shared" ref="CT2104" si="3356">CS2102-CT2102</f>
        <v>#N/A</v>
      </c>
      <c r="CU2104" s="33" t="e">
        <f t="shared" ref="CU2104" si="3357">CT2102-CU2102</f>
        <v>#N/A</v>
      </c>
      <c r="CV2104" s="33" t="e">
        <f t="shared" ref="CV2104" si="3358">CU2102-CV2102</f>
        <v>#N/A</v>
      </c>
      <c r="CW2104" s="33" t="e">
        <f t="shared" ref="CW2104" si="3359">CV2102-CW2102</f>
        <v>#N/A</v>
      </c>
      <c r="CX2104" s="33" t="e">
        <f t="shared" ref="CX2104" si="3360">CW2102-CX2102</f>
        <v>#N/A</v>
      </c>
      <c r="CY2104" s="33" t="e">
        <f t="shared" ref="CY2104" si="3361">CX2102-CY2102</f>
        <v>#N/A</v>
      </c>
      <c r="CZ2104" s="33" t="e">
        <f t="shared" ref="CZ2104" si="3362">CY2102-CZ2102</f>
        <v>#N/A</v>
      </c>
      <c r="DA2104" s="33" t="e">
        <f t="shared" ref="DA2104" si="3363">CZ2102-DA2102</f>
        <v>#N/A</v>
      </c>
      <c r="DB2104" s="33" t="e">
        <f t="shared" ref="DB2104" si="3364">DA2102-DB2102</f>
        <v>#N/A</v>
      </c>
      <c r="DC2104" s="33" t="e">
        <f t="shared" ref="DC2104" si="3365">DB2102-DC2102</f>
        <v>#N/A</v>
      </c>
      <c r="DD2104" s="33" t="e">
        <f t="shared" ref="DD2104" si="3366">DC2102-DD2102</f>
        <v>#N/A</v>
      </c>
      <c r="DE2104" s="33" t="e">
        <f t="shared" ref="DE2104" si="3367">DD2102-DE2102</f>
        <v>#N/A</v>
      </c>
      <c r="DF2104" s="33" t="e">
        <f t="shared" ref="DF2104" si="3368">DE2102-DF2102</f>
        <v>#N/A</v>
      </c>
      <c r="DG2104" s="33" t="e">
        <f t="shared" ref="DG2104" si="3369">DF2102-DG2102</f>
        <v>#N/A</v>
      </c>
      <c r="DH2104" s="33" t="e">
        <f t="shared" ref="DH2104" si="3370">DG2102-DH2102</f>
        <v>#N/A</v>
      </c>
      <c r="DI2104" s="33" t="e">
        <f t="shared" ref="DI2104" si="3371">DH2102-DI2102</f>
        <v>#N/A</v>
      </c>
      <c r="DJ2104" s="33" t="e">
        <f t="shared" ref="DJ2104" si="3372">DI2102-DJ2102</f>
        <v>#N/A</v>
      </c>
      <c r="DK2104" s="33" t="e">
        <f t="shared" ref="DK2104" si="3373">DJ2102-DK2102</f>
        <v>#N/A</v>
      </c>
      <c r="DL2104" s="33" t="e">
        <f t="shared" ref="DL2104" si="3374">DK2102-DL2102</f>
        <v>#N/A</v>
      </c>
    </row>
    <row r="2105" spans="1:116" x14ac:dyDescent="0.35">
      <c r="B2105" t="str">
        <f t="shared" si="3344"/>
        <v>2105 WCINV-IS</v>
      </c>
      <c r="D2105" t="s">
        <v>406</v>
      </c>
      <c r="E2105" s="8" t="str">
        <f t="shared" si="3279"/>
        <v>2105 WCINV-IS</v>
      </c>
      <c r="G2105" s="126"/>
      <c r="K2105" s="53"/>
      <c r="L2105" s="53"/>
      <c r="M2105" s="53"/>
      <c r="N2105" s="53"/>
      <c r="O2105" s="53"/>
      <c r="P2105" s="53"/>
      <c r="R2105" s="24"/>
      <c r="S2105" s="24"/>
      <c r="T2105" s="24"/>
      <c r="U2105" s="24"/>
      <c r="V2105" s="24"/>
      <c r="W2105" s="24"/>
      <c r="X2105" s="24"/>
      <c r="Y2105" s="24"/>
      <c r="Z2105" s="24"/>
      <c r="AA2105" s="24"/>
      <c r="AB2105" s="24"/>
      <c r="AC2105" s="24"/>
      <c r="AD2105" s="24"/>
      <c r="AE2105" s="24"/>
      <c r="AF2105" s="24"/>
      <c r="AG2105" s="24"/>
      <c r="AH2105" s="24"/>
      <c r="AI2105" s="24"/>
      <c r="AJ2105" s="24"/>
      <c r="AK2105" s="24"/>
      <c r="AL2105" s="24"/>
      <c r="AM2105" s="24"/>
      <c r="AN2105" s="24"/>
      <c r="AO2105" s="24"/>
      <c r="AP2105" s="24"/>
      <c r="AQ2105" s="24"/>
      <c r="AR2105" s="24"/>
      <c r="AS2105" s="24"/>
      <c r="AT2105" s="24"/>
      <c r="AU2105" s="24"/>
      <c r="AV2105" s="24"/>
      <c r="AW2105" s="24"/>
      <c r="AX2105" s="24"/>
      <c r="AY2105" s="24"/>
      <c r="AZ2105" s="24"/>
      <c r="BA2105" s="24"/>
      <c r="BB2105" s="24"/>
      <c r="BC2105" s="24"/>
      <c r="BD2105" s="24"/>
      <c r="BE2105" s="24"/>
      <c r="BF2105" s="24"/>
      <c r="BG2105" s="24"/>
      <c r="BH2105" s="24"/>
      <c r="BI2105" s="24"/>
      <c r="BJ2105" s="24"/>
      <c r="BK2105" s="24"/>
      <c r="BL2105" s="24"/>
      <c r="BM2105" s="24"/>
      <c r="BN2105" s="24"/>
      <c r="BO2105" s="24"/>
      <c r="BP2105" s="24"/>
      <c r="BQ2105" s="24"/>
      <c r="BR2105" s="24"/>
      <c r="BS2105" s="24"/>
      <c r="BT2105" s="24"/>
      <c r="BU2105" s="24"/>
      <c r="BV2105" s="24"/>
      <c r="BW2105" s="24"/>
      <c r="BX2105" s="24"/>
      <c r="BY2105" s="24"/>
      <c r="BZ2105" s="24"/>
      <c r="CA2105" s="24"/>
      <c r="CB2105" s="24"/>
      <c r="CC2105" s="24"/>
      <c r="CD2105" s="24"/>
      <c r="CE2105" s="24"/>
      <c r="CF2105" s="24"/>
      <c r="CG2105" s="24"/>
      <c r="CH2105" s="24"/>
      <c r="CI2105" s="24"/>
      <c r="CJ2105" s="24"/>
      <c r="CK2105" s="24"/>
      <c r="CL2105" s="24"/>
      <c r="CO2105" s="24"/>
      <c r="CP2105" s="24"/>
      <c r="CQ2105" s="24"/>
      <c r="CR2105" s="24"/>
      <c r="CS2105" s="24"/>
      <c r="CT2105" s="24"/>
      <c r="CU2105" s="24"/>
      <c r="CV2105" s="24"/>
      <c r="CW2105" s="24"/>
      <c r="CX2105" s="24"/>
      <c r="CY2105" s="24"/>
      <c r="CZ2105" s="24"/>
      <c r="DA2105" s="24"/>
      <c r="DB2105" s="24"/>
      <c r="DC2105" s="24"/>
      <c r="DD2105" s="24"/>
      <c r="DE2105" s="24"/>
      <c r="DF2105" s="24"/>
      <c r="DG2105" s="24"/>
      <c r="DH2105" s="24"/>
      <c r="DI2105" s="24"/>
      <c r="DJ2105" s="24"/>
      <c r="DK2105" s="24"/>
      <c r="DL2105" s="24"/>
    </row>
    <row r="2106" spans="1:116" x14ac:dyDescent="0.35">
      <c r="B2106" t="s">
        <v>332</v>
      </c>
      <c r="D2106" t="s">
        <v>406</v>
      </c>
      <c r="E2106" s="8" t="str">
        <f t="shared" si="3279"/>
        <v>2106 WCINV-IS</v>
      </c>
      <c r="G2106" s="126" t="str">
        <f>"Change in "&amp;G2104</f>
        <v>Change in Inventory</v>
      </c>
      <c r="K2106" s="53"/>
      <c r="L2106" s="53"/>
      <c r="M2106" s="53"/>
      <c r="N2106" s="53"/>
      <c r="O2106" s="53"/>
      <c r="P2106" s="53"/>
      <c r="R2106" s="24"/>
      <c r="S2106" s="24"/>
      <c r="T2106" s="24"/>
      <c r="U2106" s="24"/>
      <c r="V2106" s="24"/>
      <c r="W2106" s="24"/>
      <c r="X2106" s="24"/>
      <c r="Y2106" s="24"/>
      <c r="Z2106" s="24"/>
      <c r="AA2106" s="24"/>
      <c r="AB2106" s="24"/>
      <c r="AC2106" s="24"/>
      <c r="AD2106" s="24"/>
      <c r="AE2106" s="24"/>
      <c r="AF2106" s="24"/>
      <c r="AG2106" s="24"/>
      <c r="AH2106" s="24"/>
      <c r="AI2106" s="24"/>
      <c r="AJ2106" s="24"/>
      <c r="AK2106" s="24"/>
      <c r="AL2106" s="24"/>
      <c r="AM2106" s="24"/>
      <c r="AN2106" s="24"/>
      <c r="AO2106" s="24"/>
      <c r="AP2106" s="24"/>
      <c r="AQ2106" s="24"/>
      <c r="AR2106" s="24"/>
      <c r="AS2106" s="24"/>
      <c r="AT2106" s="24"/>
      <c r="AU2106" s="24"/>
      <c r="AV2106" s="24"/>
      <c r="AW2106" s="24"/>
      <c r="AX2106" s="24"/>
      <c r="AY2106" s="24"/>
      <c r="AZ2106" s="24"/>
      <c r="BA2106" s="24"/>
      <c r="BB2106" s="24"/>
      <c r="BC2106" s="24"/>
      <c r="BD2106" s="24"/>
      <c r="BE2106" s="24"/>
      <c r="BF2106" s="24"/>
      <c r="BG2106" s="24"/>
      <c r="BH2106" s="24"/>
      <c r="BI2106" s="24"/>
      <c r="BJ2106" s="24"/>
      <c r="BK2106" s="24"/>
      <c r="BL2106" s="24"/>
      <c r="BM2106" s="24"/>
      <c r="BN2106" s="24"/>
      <c r="BO2106" s="24"/>
      <c r="BP2106" s="24"/>
      <c r="BQ2106" s="24"/>
      <c r="BR2106" s="24"/>
      <c r="BS2106" s="24"/>
      <c r="BT2106" s="24"/>
      <c r="BU2106" s="24"/>
      <c r="BV2106" s="24"/>
      <c r="BW2106" s="24"/>
      <c r="BX2106" s="24"/>
      <c r="BY2106" s="24"/>
      <c r="BZ2106" s="24"/>
      <c r="CA2106" s="24"/>
      <c r="CB2106" s="24"/>
      <c r="CC2106" s="24"/>
      <c r="CD2106" s="24"/>
      <c r="CE2106" s="24"/>
      <c r="CF2106" s="24"/>
      <c r="CG2106" s="24"/>
      <c r="CH2106" s="24"/>
      <c r="CI2106" s="24"/>
      <c r="CJ2106" s="24"/>
      <c r="CK2106" s="24"/>
      <c r="CL2106" s="24"/>
      <c r="CO2106" s="24"/>
      <c r="CP2106" s="24"/>
      <c r="CQ2106" s="24"/>
      <c r="CR2106" s="24"/>
      <c r="CS2106" s="24"/>
      <c r="CT2106" s="24"/>
      <c r="CU2106" s="24"/>
      <c r="CV2106" s="24"/>
      <c r="CW2106" s="24"/>
      <c r="CX2106" s="24"/>
      <c r="CY2106" s="24"/>
      <c r="CZ2106" s="24"/>
      <c r="DA2106" s="24"/>
      <c r="DB2106" s="24"/>
      <c r="DC2106" s="24"/>
      <c r="DD2106" s="24"/>
      <c r="DE2106" s="24"/>
      <c r="DF2106" s="24"/>
      <c r="DG2106" s="24"/>
      <c r="DH2106" s="24"/>
      <c r="DI2106" s="24"/>
      <c r="DJ2106" s="24"/>
      <c r="DK2106" s="24"/>
      <c r="DL2106" s="24"/>
    </row>
    <row r="2107" spans="1:116" x14ac:dyDescent="0.35">
      <c r="B2107" t="s">
        <v>332</v>
      </c>
      <c r="D2107" t="s">
        <v>406</v>
      </c>
      <c r="E2107" s="8" t="str">
        <f t="shared" si="3279"/>
        <v>2107 WCINV-IS</v>
      </c>
      <c r="G2107" s="125"/>
      <c r="K2107" s="53"/>
      <c r="L2107" s="53"/>
      <c r="M2107" s="53"/>
      <c r="N2107" s="53"/>
      <c r="O2107" s="53"/>
      <c r="P2107" s="53"/>
      <c r="R2107" s="24"/>
      <c r="S2107" s="24"/>
      <c r="T2107" s="24"/>
      <c r="U2107" s="24"/>
      <c r="V2107" s="24"/>
      <c r="W2107" s="24"/>
      <c r="X2107" s="24"/>
      <c r="Y2107" s="24"/>
      <c r="Z2107" s="24"/>
      <c r="AA2107" s="24"/>
      <c r="AB2107" s="24"/>
      <c r="AC2107" s="24"/>
      <c r="AD2107" s="24"/>
      <c r="AE2107" s="24"/>
      <c r="AF2107" s="24"/>
      <c r="AG2107" s="24"/>
      <c r="AH2107" s="24"/>
      <c r="AI2107" s="24"/>
      <c r="AJ2107" s="24"/>
      <c r="AK2107" s="24"/>
      <c r="AL2107" s="24"/>
      <c r="AM2107" s="24"/>
      <c r="AN2107" s="24"/>
      <c r="AO2107" s="24"/>
      <c r="AP2107" s="24"/>
      <c r="AQ2107" s="24"/>
      <c r="AR2107" s="24"/>
      <c r="AS2107" s="24"/>
      <c r="AT2107" s="24"/>
      <c r="AU2107" s="24"/>
      <c r="AV2107" s="24"/>
      <c r="AW2107" s="24"/>
      <c r="AX2107" s="24"/>
      <c r="AY2107" s="24"/>
      <c r="AZ2107" s="24"/>
      <c r="BA2107" s="24"/>
      <c r="BB2107" s="24"/>
      <c r="BC2107" s="24"/>
      <c r="BD2107" s="24"/>
      <c r="BE2107" s="24"/>
      <c r="BF2107" s="24"/>
      <c r="BG2107" s="24"/>
      <c r="BH2107" s="24"/>
      <c r="BI2107" s="24"/>
      <c r="BJ2107" s="24"/>
      <c r="BK2107" s="24"/>
      <c r="BL2107" s="24"/>
      <c r="BM2107" s="24"/>
      <c r="BN2107" s="24"/>
      <c r="BO2107" s="24"/>
      <c r="BP2107" s="24"/>
      <c r="BQ2107" s="24"/>
      <c r="BR2107" s="24"/>
      <c r="BS2107" s="24"/>
      <c r="BT2107" s="24"/>
      <c r="BU2107" s="24"/>
      <c r="BV2107" s="24"/>
      <c r="BW2107" s="24"/>
      <c r="BX2107" s="24"/>
      <c r="BY2107" s="24"/>
      <c r="BZ2107" s="24"/>
      <c r="CA2107" s="24"/>
      <c r="CB2107" s="24"/>
      <c r="CC2107" s="24"/>
      <c r="CD2107" s="24"/>
      <c r="CE2107" s="24"/>
      <c r="CF2107" s="24"/>
      <c r="CG2107" s="24"/>
      <c r="CH2107" s="24"/>
      <c r="CI2107" s="24"/>
      <c r="CJ2107" s="24"/>
      <c r="CK2107" s="24"/>
      <c r="CL2107" s="24"/>
      <c r="CO2107" s="24"/>
      <c r="CP2107" s="24"/>
      <c r="CQ2107" s="24"/>
      <c r="CR2107" s="24"/>
      <c r="CS2107" s="24"/>
      <c r="CT2107" s="24"/>
      <c r="CU2107" s="24"/>
      <c r="CV2107" s="24"/>
      <c r="CW2107" s="24"/>
      <c r="CX2107" s="24"/>
      <c r="CY2107" s="24"/>
      <c r="CZ2107" s="24"/>
      <c r="DA2107" s="24"/>
      <c r="DB2107" s="24"/>
      <c r="DC2107" s="24"/>
      <c r="DD2107" s="24"/>
      <c r="DE2107" s="24"/>
      <c r="DF2107" s="24"/>
      <c r="DG2107" s="24"/>
      <c r="DH2107" s="24"/>
      <c r="DI2107" s="24"/>
      <c r="DJ2107" s="24"/>
      <c r="DK2107" s="24"/>
      <c r="DL2107" s="24"/>
    </row>
    <row r="2108" spans="1:116" x14ac:dyDescent="0.35">
      <c r="B2108" t="s">
        <v>332</v>
      </c>
      <c r="D2108" t="s">
        <v>406</v>
      </c>
      <c r="E2108" s="8" t="str">
        <f t="shared" si="3279"/>
        <v>2108 WCINV-IS</v>
      </c>
      <c r="G2108" s="136" t="str">
        <f>Codes!G2091</f>
        <v>(Primary label)</v>
      </c>
      <c r="K2108" s="53"/>
      <c r="L2108" s="53"/>
      <c r="M2108" s="53"/>
      <c r="N2108" s="53"/>
      <c r="O2108" s="53"/>
      <c r="P2108" s="53"/>
      <c r="R2108" s="24"/>
      <c r="S2108" s="179" t="str">
        <f>S2091</f>
        <v>S$16</v>
      </c>
      <c r="T2108" s="179" t="str">
        <f t="shared" ref="T2108:CE2108" si="3375">T2091</f>
        <v>T$16</v>
      </c>
      <c r="U2108" s="179" t="str">
        <f t="shared" si="3375"/>
        <v>U$16</v>
      </c>
      <c r="V2108" s="179" t="str">
        <f t="shared" si="3375"/>
        <v>V$16</v>
      </c>
      <c r="W2108" s="179" t="str">
        <f t="shared" si="3375"/>
        <v>W$16</v>
      </c>
      <c r="X2108" s="179" t="str">
        <f t="shared" si="3375"/>
        <v>X$16</v>
      </c>
      <c r="Y2108" s="179" t="str">
        <f t="shared" si="3375"/>
        <v>Y$16</v>
      </c>
      <c r="Z2108" s="179" t="str">
        <f t="shared" si="3375"/>
        <v>Z$16</v>
      </c>
      <c r="AA2108" s="179" t="str">
        <f t="shared" si="3375"/>
        <v>AA$16</v>
      </c>
      <c r="AB2108" s="179" t="str">
        <f t="shared" si="3375"/>
        <v>AB$16</v>
      </c>
      <c r="AC2108" s="179" t="str">
        <f t="shared" si="3375"/>
        <v>AC$16</v>
      </c>
      <c r="AD2108" s="179" t="str">
        <f t="shared" si="3375"/>
        <v>AD$16</v>
      </c>
      <c r="AE2108" s="179" t="str">
        <f t="shared" si="3375"/>
        <v>AE$16</v>
      </c>
      <c r="AF2108" s="179" t="str">
        <f t="shared" si="3375"/>
        <v>AF$16</v>
      </c>
      <c r="AG2108" s="179" t="str">
        <f t="shared" si="3375"/>
        <v>AG$16</v>
      </c>
      <c r="AH2108" s="179" t="str">
        <f t="shared" si="3375"/>
        <v>AH$16</v>
      </c>
      <c r="AI2108" s="179" t="str">
        <f t="shared" si="3375"/>
        <v>AI$16</v>
      </c>
      <c r="AJ2108" s="179" t="str">
        <f t="shared" si="3375"/>
        <v>AJ$16</v>
      </c>
      <c r="AK2108" s="179" t="str">
        <f t="shared" si="3375"/>
        <v>AK$16</v>
      </c>
      <c r="AL2108" s="179" t="str">
        <f t="shared" si="3375"/>
        <v>AL$16</v>
      </c>
      <c r="AM2108" s="179" t="str">
        <f t="shared" si="3375"/>
        <v>AM$16</v>
      </c>
      <c r="AN2108" s="179" t="str">
        <f t="shared" si="3375"/>
        <v>AN$16</v>
      </c>
      <c r="AO2108" s="179" t="str">
        <f t="shared" si="3375"/>
        <v>AO$16</v>
      </c>
      <c r="AP2108" s="179" t="str">
        <f t="shared" si="3375"/>
        <v>AP$16</v>
      </c>
      <c r="AQ2108" s="179" t="str">
        <f t="shared" si="3375"/>
        <v>AQ$16</v>
      </c>
      <c r="AR2108" s="179" t="str">
        <f t="shared" si="3375"/>
        <v>AR$16</v>
      </c>
      <c r="AS2108" s="179" t="str">
        <f t="shared" si="3375"/>
        <v>AS$16</v>
      </c>
      <c r="AT2108" s="179" t="str">
        <f t="shared" si="3375"/>
        <v>AT$16</v>
      </c>
      <c r="AU2108" s="179" t="str">
        <f t="shared" si="3375"/>
        <v>AU$16</v>
      </c>
      <c r="AV2108" s="179" t="str">
        <f t="shared" si="3375"/>
        <v>AV$16</v>
      </c>
      <c r="AW2108" s="179" t="str">
        <f t="shared" si="3375"/>
        <v>AW$16</v>
      </c>
      <c r="AX2108" s="179" t="str">
        <f t="shared" si="3375"/>
        <v>AX$16</v>
      </c>
      <c r="AY2108" s="179" t="str">
        <f t="shared" si="3375"/>
        <v>AY$16</v>
      </c>
      <c r="AZ2108" s="179" t="str">
        <f t="shared" si="3375"/>
        <v>AZ$16</v>
      </c>
      <c r="BA2108" s="179" t="str">
        <f t="shared" si="3375"/>
        <v>BA$16</v>
      </c>
      <c r="BB2108" s="179" t="str">
        <f t="shared" si="3375"/>
        <v>BB$16</v>
      </c>
      <c r="BC2108" s="179" t="str">
        <f t="shared" si="3375"/>
        <v>BC$16</v>
      </c>
      <c r="BD2108" s="179" t="str">
        <f t="shared" si="3375"/>
        <v>BD$16</v>
      </c>
      <c r="BE2108" s="179" t="str">
        <f t="shared" si="3375"/>
        <v>BE$16</v>
      </c>
      <c r="BF2108" s="179" t="str">
        <f t="shared" si="3375"/>
        <v>BF$16</v>
      </c>
      <c r="BG2108" s="179" t="str">
        <f t="shared" si="3375"/>
        <v>BG$16</v>
      </c>
      <c r="BH2108" s="179" t="str">
        <f t="shared" si="3375"/>
        <v>BH$16</v>
      </c>
      <c r="BI2108" s="179" t="str">
        <f t="shared" si="3375"/>
        <v>BI$16</v>
      </c>
      <c r="BJ2108" s="179" t="str">
        <f t="shared" si="3375"/>
        <v>BJ$16</v>
      </c>
      <c r="BK2108" s="179" t="str">
        <f t="shared" si="3375"/>
        <v>BK$16</v>
      </c>
      <c r="BL2108" s="179" t="str">
        <f t="shared" si="3375"/>
        <v>BL$16</v>
      </c>
      <c r="BM2108" s="179" t="str">
        <f t="shared" si="3375"/>
        <v>BM$16</v>
      </c>
      <c r="BN2108" s="179" t="str">
        <f t="shared" si="3375"/>
        <v>BN$16</v>
      </c>
      <c r="BO2108" s="179" t="str">
        <f t="shared" si="3375"/>
        <v>BO$16</v>
      </c>
      <c r="BP2108" s="179" t="str">
        <f t="shared" si="3375"/>
        <v>BP$16</v>
      </c>
      <c r="BQ2108" s="179" t="str">
        <f t="shared" si="3375"/>
        <v>BQ$16</v>
      </c>
      <c r="BR2108" s="179" t="str">
        <f t="shared" si="3375"/>
        <v>BR$16</v>
      </c>
      <c r="BS2108" s="179" t="str">
        <f t="shared" si="3375"/>
        <v>BS$16</v>
      </c>
      <c r="BT2108" s="179" t="str">
        <f t="shared" si="3375"/>
        <v>BT$16</v>
      </c>
      <c r="BU2108" s="179" t="str">
        <f t="shared" si="3375"/>
        <v>BU$16</v>
      </c>
      <c r="BV2108" s="179" t="str">
        <f t="shared" si="3375"/>
        <v>BV$16</v>
      </c>
      <c r="BW2108" s="179" t="str">
        <f t="shared" si="3375"/>
        <v>BW$16</v>
      </c>
      <c r="BX2108" s="179" t="str">
        <f t="shared" si="3375"/>
        <v>BX$16</v>
      </c>
      <c r="BY2108" s="179" t="str">
        <f t="shared" si="3375"/>
        <v>BY$16</v>
      </c>
      <c r="BZ2108" s="179" t="str">
        <f t="shared" si="3375"/>
        <v>BZ$16</v>
      </c>
      <c r="CA2108" s="179" t="str">
        <f t="shared" si="3375"/>
        <v>CA$16</v>
      </c>
      <c r="CB2108" s="179" t="str">
        <f t="shared" si="3375"/>
        <v>CB$16</v>
      </c>
      <c r="CC2108" s="179" t="str">
        <f t="shared" si="3375"/>
        <v>CC$16</v>
      </c>
      <c r="CD2108" s="179" t="str">
        <f t="shared" si="3375"/>
        <v>CD$16</v>
      </c>
      <c r="CE2108" s="179" t="str">
        <f t="shared" si="3375"/>
        <v>CE$16</v>
      </c>
      <c r="CF2108" s="179" t="str">
        <f t="shared" ref="CF2108:CL2108" si="3376">CF2091</f>
        <v>CF$16</v>
      </c>
      <c r="CG2108" s="179" t="str">
        <f t="shared" si="3376"/>
        <v>CG$16</v>
      </c>
      <c r="CH2108" s="179" t="str">
        <f t="shared" si="3376"/>
        <v>CH$16</v>
      </c>
      <c r="CI2108" s="179" t="str">
        <f t="shared" si="3376"/>
        <v>CI$16</v>
      </c>
      <c r="CJ2108" s="179" t="str">
        <f t="shared" si="3376"/>
        <v>CJ$16</v>
      </c>
      <c r="CK2108" s="179" t="str">
        <f t="shared" si="3376"/>
        <v>CK$16</v>
      </c>
      <c r="CL2108" s="179" t="str">
        <f t="shared" si="3376"/>
        <v>CL$16</v>
      </c>
      <c r="CO2108" s="179">
        <f t="shared" ref="CO2108:DL2108" si="3377">CO829</f>
        <v>0</v>
      </c>
      <c r="CP2108" s="179">
        <f t="shared" si="3377"/>
        <v>0</v>
      </c>
      <c r="CQ2108" s="179">
        <f t="shared" si="3377"/>
        <v>0</v>
      </c>
      <c r="CR2108" s="179">
        <f t="shared" si="3377"/>
        <v>0</v>
      </c>
      <c r="CS2108" s="179">
        <f t="shared" si="3377"/>
        <v>0</v>
      </c>
      <c r="CT2108" s="179">
        <f t="shared" si="3377"/>
        <v>0</v>
      </c>
      <c r="CU2108" s="179">
        <f t="shared" si="3377"/>
        <v>0</v>
      </c>
      <c r="CV2108" s="179">
        <f t="shared" si="3377"/>
        <v>0</v>
      </c>
      <c r="CW2108" s="179">
        <f t="shared" si="3377"/>
        <v>0</v>
      </c>
      <c r="CX2108" s="179">
        <f t="shared" si="3377"/>
        <v>0</v>
      </c>
      <c r="CY2108" s="179">
        <f t="shared" si="3377"/>
        <v>0</v>
      </c>
      <c r="CZ2108" s="179">
        <f t="shared" si="3377"/>
        <v>0</v>
      </c>
      <c r="DA2108" s="179">
        <f t="shared" si="3377"/>
        <v>0</v>
      </c>
      <c r="DB2108" s="179">
        <f t="shared" si="3377"/>
        <v>0</v>
      </c>
      <c r="DC2108" s="179">
        <f t="shared" si="3377"/>
        <v>0</v>
      </c>
      <c r="DD2108" s="179">
        <f t="shared" si="3377"/>
        <v>0</v>
      </c>
      <c r="DE2108" s="179">
        <f t="shared" si="3377"/>
        <v>0</v>
      </c>
      <c r="DF2108" s="179">
        <f t="shared" si="3377"/>
        <v>0</v>
      </c>
      <c r="DG2108" s="179">
        <f t="shared" si="3377"/>
        <v>0</v>
      </c>
      <c r="DH2108" s="179">
        <f t="shared" si="3377"/>
        <v>0</v>
      </c>
      <c r="DI2108" s="179">
        <f t="shared" si="3377"/>
        <v>0</v>
      </c>
      <c r="DJ2108" s="179">
        <f t="shared" si="3377"/>
        <v>0</v>
      </c>
      <c r="DK2108" s="179">
        <f t="shared" si="3377"/>
        <v>0</v>
      </c>
      <c r="DL2108" s="179">
        <f t="shared" si="3377"/>
        <v>0</v>
      </c>
    </row>
    <row r="2109" spans="1:116" x14ac:dyDescent="0.35">
      <c r="B2109" t="s">
        <v>332</v>
      </c>
      <c r="D2109" t="s">
        <v>406</v>
      </c>
      <c r="E2109" s="8" t="str">
        <f t="shared" si="3279"/>
        <v>2109 WCINV-IS</v>
      </c>
      <c r="G2109" s="136" t="str">
        <f>Codes!G2092</f>
        <v>primary unit</v>
      </c>
      <c r="H2109" s="56"/>
      <c r="I2109" s="79"/>
      <c r="J2109" s="79"/>
      <c r="K2109" s="15"/>
      <c r="L2109" s="15"/>
      <c r="M2109" s="15"/>
      <c r="N2109" s="15"/>
      <c r="O2109" s="15"/>
      <c r="P2109" s="15"/>
      <c r="R2109" s="15"/>
      <c r="S2109" s="179" t="str">
        <f t="shared" ref="S2109:CD2109" si="3378">S2092</f>
        <v>S$17</v>
      </c>
      <c r="T2109" s="179" t="str">
        <f t="shared" si="3378"/>
        <v>T$17</v>
      </c>
      <c r="U2109" s="179" t="str">
        <f t="shared" si="3378"/>
        <v>U$17</v>
      </c>
      <c r="V2109" s="179" t="str">
        <f t="shared" si="3378"/>
        <v>V$17</v>
      </c>
      <c r="W2109" s="179" t="str">
        <f t="shared" si="3378"/>
        <v>W$17</v>
      </c>
      <c r="X2109" s="179" t="str">
        <f t="shared" si="3378"/>
        <v>X$17</v>
      </c>
      <c r="Y2109" s="179" t="str">
        <f t="shared" si="3378"/>
        <v>Y$17</v>
      </c>
      <c r="Z2109" s="179" t="str">
        <f t="shared" si="3378"/>
        <v>Z$17</v>
      </c>
      <c r="AA2109" s="179" t="str">
        <f t="shared" si="3378"/>
        <v>AA$17</v>
      </c>
      <c r="AB2109" s="179" t="str">
        <f t="shared" si="3378"/>
        <v>AB$17</v>
      </c>
      <c r="AC2109" s="179" t="str">
        <f t="shared" si="3378"/>
        <v>AC$17</v>
      </c>
      <c r="AD2109" s="179" t="str">
        <f t="shared" si="3378"/>
        <v>AD$17</v>
      </c>
      <c r="AE2109" s="179" t="str">
        <f t="shared" si="3378"/>
        <v>AE$17</v>
      </c>
      <c r="AF2109" s="179" t="str">
        <f t="shared" si="3378"/>
        <v>AF$17</v>
      </c>
      <c r="AG2109" s="179" t="str">
        <f t="shared" si="3378"/>
        <v>AG$17</v>
      </c>
      <c r="AH2109" s="179" t="str">
        <f t="shared" si="3378"/>
        <v>AH$17</v>
      </c>
      <c r="AI2109" s="179" t="str">
        <f t="shared" si="3378"/>
        <v>AI$17</v>
      </c>
      <c r="AJ2109" s="179" t="str">
        <f t="shared" si="3378"/>
        <v>AJ$17</v>
      </c>
      <c r="AK2109" s="179" t="str">
        <f t="shared" si="3378"/>
        <v>AK$17</v>
      </c>
      <c r="AL2109" s="179" t="str">
        <f t="shared" si="3378"/>
        <v>AL$17</v>
      </c>
      <c r="AM2109" s="179" t="str">
        <f t="shared" si="3378"/>
        <v>AM$17</v>
      </c>
      <c r="AN2109" s="179" t="str">
        <f t="shared" si="3378"/>
        <v>AN$17</v>
      </c>
      <c r="AO2109" s="179" t="str">
        <f t="shared" si="3378"/>
        <v>AO$17</v>
      </c>
      <c r="AP2109" s="179" t="str">
        <f t="shared" si="3378"/>
        <v>AP$17</v>
      </c>
      <c r="AQ2109" s="179" t="str">
        <f t="shared" si="3378"/>
        <v>AQ$17</v>
      </c>
      <c r="AR2109" s="179" t="str">
        <f t="shared" si="3378"/>
        <v>AR$17</v>
      </c>
      <c r="AS2109" s="179" t="str">
        <f t="shared" si="3378"/>
        <v>AS$17</v>
      </c>
      <c r="AT2109" s="179" t="str">
        <f t="shared" si="3378"/>
        <v>AT$17</v>
      </c>
      <c r="AU2109" s="179" t="str">
        <f t="shared" si="3378"/>
        <v>AU$17</v>
      </c>
      <c r="AV2109" s="179" t="str">
        <f t="shared" si="3378"/>
        <v>AV$17</v>
      </c>
      <c r="AW2109" s="179" t="str">
        <f t="shared" si="3378"/>
        <v>AW$17</v>
      </c>
      <c r="AX2109" s="179" t="str">
        <f t="shared" si="3378"/>
        <v>AX$17</v>
      </c>
      <c r="AY2109" s="179" t="str">
        <f t="shared" si="3378"/>
        <v>AY$17</v>
      </c>
      <c r="AZ2109" s="179" t="str">
        <f t="shared" si="3378"/>
        <v>AZ$17</v>
      </c>
      <c r="BA2109" s="179" t="str">
        <f t="shared" si="3378"/>
        <v>BA$17</v>
      </c>
      <c r="BB2109" s="179" t="str">
        <f t="shared" si="3378"/>
        <v>BB$17</v>
      </c>
      <c r="BC2109" s="179" t="str">
        <f t="shared" si="3378"/>
        <v>BC$17</v>
      </c>
      <c r="BD2109" s="179" t="str">
        <f t="shared" si="3378"/>
        <v>BD$17</v>
      </c>
      <c r="BE2109" s="179" t="str">
        <f t="shared" si="3378"/>
        <v>BE$17</v>
      </c>
      <c r="BF2109" s="179" t="str">
        <f t="shared" si="3378"/>
        <v>BF$17</v>
      </c>
      <c r="BG2109" s="179" t="str">
        <f t="shared" si="3378"/>
        <v>BG$17</v>
      </c>
      <c r="BH2109" s="179" t="str">
        <f t="shared" si="3378"/>
        <v>BH$17</v>
      </c>
      <c r="BI2109" s="179" t="str">
        <f t="shared" si="3378"/>
        <v>BI$17</v>
      </c>
      <c r="BJ2109" s="179" t="str">
        <f t="shared" si="3378"/>
        <v>BJ$17</v>
      </c>
      <c r="BK2109" s="179" t="str">
        <f t="shared" si="3378"/>
        <v>BK$17</v>
      </c>
      <c r="BL2109" s="179" t="str">
        <f t="shared" si="3378"/>
        <v>BL$17</v>
      </c>
      <c r="BM2109" s="179" t="str">
        <f t="shared" si="3378"/>
        <v>BM$17</v>
      </c>
      <c r="BN2109" s="179" t="str">
        <f t="shared" si="3378"/>
        <v>BN$17</v>
      </c>
      <c r="BO2109" s="179" t="str">
        <f t="shared" si="3378"/>
        <v>BO$17</v>
      </c>
      <c r="BP2109" s="179" t="str">
        <f t="shared" si="3378"/>
        <v>BP$17</v>
      </c>
      <c r="BQ2109" s="179" t="str">
        <f t="shared" si="3378"/>
        <v>BQ$17</v>
      </c>
      <c r="BR2109" s="179" t="str">
        <f t="shared" si="3378"/>
        <v>BR$17</v>
      </c>
      <c r="BS2109" s="179" t="str">
        <f t="shared" si="3378"/>
        <v>BS$17</v>
      </c>
      <c r="BT2109" s="179" t="str">
        <f t="shared" si="3378"/>
        <v>BT$17</v>
      </c>
      <c r="BU2109" s="179" t="str">
        <f t="shared" si="3378"/>
        <v>BU$17</v>
      </c>
      <c r="BV2109" s="179" t="str">
        <f t="shared" si="3378"/>
        <v>BV$17</v>
      </c>
      <c r="BW2109" s="179" t="str">
        <f t="shared" si="3378"/>
        <v>BW$17</v>
      </c>
      <c r="BX2109" s="179" t="str">
        <f t="shared" si="3378"/>
        <v>BX$17</v>
      </c>
      <c r="BY2109" s="179" t="str">
        <f t="shared" si="3378"/>
        <v>BY$17</v>
      </c>
      <c r="BZ2109" s="179" t="str">
        <f t="shared" si="3378"/>
        <v>BZ$17</v>
      </c>
      <c r="CA2109" s="179" t="str">
        <f t="shared" si="3378"/>
        <v>CA$17</v>
      </c>
      <c r="CB2109" s="179" t="str">
        <f t="shared" si="3378"/>
        <v>CB$17</v>
      </c>
      <c r="CC2109" s="179" t="str">
        <f t="shared" si="3378"/>
        <v>CC$17</v>
      </c>
      <c r="CD2109" s="179" t="str">
        <f t="shared" si="3378"/>
        <v>CD$17</v>
      </c>
      <c r="CE2109" s="179" t="str">
        <f t="shared" ref="CE2109:CL2109" si="3379">CE2092</f>
        <v>CE$17</v>
      </c>
      <c r="CF2109" s="179" t="str">
        <f t="shared" si="3379"/>
        <v>CF$17</v>
      </c>
      <c r="CG2109" s="179" t="str">
        <f t="shared" si="3379"/>
        <v>CG$17</v>
      </c>
      <c r="CH2109" s="179" t="str">
        <f t="shared" si="3379"/>
        <v>CH$17</v>
      </c>
      <c r="CI2109" s="179" t="str">
        <f t="shared" si="3379"/>
        <v>CI$17</v>
      </c>
      <c r="CJ2109" s="179" t="str">
        <f t="shared" si="3379"/>
        <v>CJ$17</v>
      </c>
      <c r="CK2109" s="179" t="str">
        <f t="shared" si="3379"/>
        <v>CK$17</v>
      </c>
      <c r="CL2109" s="179" t="str">
        <f t="shared" si="3379"/>
        <v>CL$17</v>
      </c>
      <c r="CN2109" s="79"/>
      <c r="CO2109" s="179">
        <f t="shared" ref="CO2109:DL2109" si="3380">CO830</f>
        <v>0</v>
      </c>
      <c r="CP2109" s="179">
        <f t="shared" si="3380"/>
        <v>0</v>
      </c>
      <c r="CQ2109" s="179">
        <f t="shared" si="3380"/>
        <v>0</v>
      </c>
      <c r="CR2109" s="179">
        <f t="shared" si="3380"/>
        <v>0</v>
      </c>
      <c r="CS2109" s="179">
        <f t="shared" si="3380"/>
        <v>0</v>
      </c>
      <c r="CT2109" s="179">
        <f t="shared" si="3380"/>
        <v>0</v>
      </c>
      <c r="CU2109" s="179">
        <f t="shared" si="3380"/>
        <v>0</v>
      </c>
      <c r="CV2109" s="179">
        <f t="shared" si="3380"/>
        <v>0</v>
      </c>
      <c r="CW2109" s="179">
        <f t="shared" si="3380"/>
        <v>0</v>
      </c>
      <c r="CX2109" s="179">
        <f t="shared" si="3380"/>
        <v>0</v>
      </c>
      <c r="CY2109" s="179">
        <f t="shared" si="3380"/>
        <v>0</v>
      </c>
      <c r="CZ2109" s="179">
        <f t="shared" si="3380"/>
        <v>0</v>
      </c>
      <c r="DA2109" s="179">
        <f t="shared" si="3380"/>
        <v>0</v>
      </c>
      <c r="DB2109" s="179">
        <f t="shared" si="3380"/>
        <v>0</v>
      </c>
      <c r="DC2109" s="179">
        <f t="shared" si="3380"/>
        <v>0</v>
      </c>
      <c r="DD2109" s="179">
        <f t="shared" si="3380"/>
        <v>0</v>
      </c>
      <c r="DE2109" s="179">
        <f t="shared" si="3380"/>
        <v>0</v>
      </c>
      <c r="DF2109" s="179">
        <f t="shared" si="3380"/>
        <v>0</v>
      </c>
      <c r="DG2109" s="179">
        <f t="shared" si="3380"/>
        <v>0</v>
      </c>
      <c r="DH2109" s="179">
        <f t="shared" si="3380"/>
        <v>0</v>
      </c>
      <c r="DI2109" s="179">
        <f t="shared" si="3380"/>
        <v>0</v>
      </c>
      <c r="DJ2109" s="179">
        <f t="shared" si="3380"/>
        <v>0</v>
      </c>
      <c r="DK2109" s="179">
        <f t="shared" si="3380"/>
        <v>0</v>
      </c>
      <c r="DL2109" s="179">
        <f t="shared" si="3380"/>
        <v>0</v>
      </c>
    </row>
    <row r="2110" spans="1:116" x14ac:dyDescent="0.35">
      <c r="B2110" t="s">
        <v>332</v>
      </c>
      <c r="D2110" t="s">
        <v>406</v>
      </c>
      <c r="E2110" s="8" t="str">
        <f t="shared" si="3279"/>
        <v>2110 WCINV-IS</v>
      </c>
      <c r="G2110" s="136" t="str">
        <f>Codes!G2093</f>
        <v>Primary revenue driver</v>
      </c>
      <c r="H2110" s="12"/>
      <c r="I2110" s="60"/>
      <c r="J2110" s="60"/>
      <c r="K2110" s="15"/>
      <c r="L2110" s="15"/>
      <c r="M2110" s="15"/>
      <c r="N2110" s="15"/>
      <c r="O2110" s="15"/>
      <c r="P2110" s="15"/>
      <c r="R2110" s="15"/>
      <c r="S2110" s="179">
        <f t="shared" ref="S2110:CD2110" si="3381">S2093</f>
        <v>0</v>
      </c>
      <c r="T2110" s="179">
        <f t="shared" si="3381"/>
        <v>0</v>
      </c>
      <c r="U2110" s="179">
        <f t="shared" si="3381"/>
        <v>0</v>
      </c>
      <c r="V2110" s="179">
        <f t="shared" si="3381"/>
        <v>0</v>
      </c>
      <c r="W2110" s="179">
        <f t="shared" si="3381"/>
        <v>0</v>
      </c>
      <c r="X2110" s="179">
        <f t="shared" si="3381"/>
        <v>0</v>
      </c>
      <c r="Y2110" s="179">
        <f t="shared" si="3381"/>
        <v>0</v>
      </c>
      <c r="Z2110" s="179">
        <f t="shared" si="3381"/>
        <v>0</v>
      </c>
      <c r="AA2110" s="179">
        <f t="shared" si="3381"/>
        <v>0</v>
      </c>
      <c r="AB2110" s="179">
        <f t="shared" si="3381"/>
        <v>0</v>
      </c>
      <c r="AC2110" s="179">
        <f t="shared" si="3381"/>
        <v>0</v>
      </c>
      <c r="AD2110" s="179">
        <f t="shared" si="3381"/>
        <v>0</v>
      </c>
      <c r="AE2110" s="179">
        <f t="shared" si="3381"/>
        <v>0</v>
      </c>
      <c r="AF2110" s="179">
        <f t="shared" si="3381"/>
        <v>0</v>
      </c>
      <c r="AG2110" s="179">
        <f t="shared" si="3381"/>
        <v>0</v>
      </c>
      <c r="AH2110" s="179">
        <f t="shared" si="3381"/>
        <v>0</v>
      </c>
      <c r="AI2110" s="179">
        <f t="shared" si="3381"/>
        <v>0</v>
      </c>
      <c r="AJ2110" s="179">
        <f t="shared" si="3381"/>
        <v>0</v>
      </c>
      <c r="AK2110" s="179">
        <f t="shared" si="3381"/>
        <v>0</v>
      </c>
      <c r="AL2110" s="179">
        <f t="shared" si="3381"/>
        <v>0</v>
      </c>
      <c r="AM2110" s="179">
        <f t="shared" si="3381"/>
        <v>0</v>
      </c>
      <c r="AN2110" s="179">
        <f t="shared" si="3381"/>
        <v>0</v>
      </c>
      <c r="AO2110" s="179">
        <f t="shared" si="3381"/>
        <v>0</v>
      </c>
      <c r="AP2110" s="179">
        <f t="shared" si="3381"/>
        <v>0</v>
      </c>
      <c r="AQ2110" s="179">
        <f t="shared" si="3381"/>
        <v>0</v>
      </c>
      <c r="AR2110" s="179">
        <f t="shared" si="3381"/>
        <v>0</v>
      </c>
      <c r="AS2110" s="179">
        <f t="shared" si="3381"/>
        <v>0</v>
      </c>
      <c r="AT2110" s="179">
        <f t="shared" si="3381"/>
        <v>0</v>
      </c>
      <c r="AU2110" s="179">
        <f t="shared" si="3381"/>
        <v>0</v>
      </c>
      <c r="AV2110" s="179">
        <f t="shared" si="3381"/>
        <v>0</v>
      </c>
      <c r="AW2110" s="179">
        <f t="shared" si="3381"/>
        <v>0</v>
      </c>
      <c r="AX2110" s="179">
        <f t="shared" si="3381"/>
        <v>0</v>
      </c>
      <c r="AY2110" s="179">
        <f t="shared" si="3381"/>
        <v>0</v>
      </c>
      <c r="AZ2110" s="179">
        <f t="shared" si="3381"/>
        <v>0</v>
      </c>
      <c r="BA2110" s="179">
        <f t="shared" si="3381"/>
        <v>0</v>
      </c>
      <c r="BB2110" s="179">
        <f t="shared" si="3381"/>
        <v>0</v>
      </c>
      <c r="BC2110" s="179">
        <f t="shared" si="3381"/>
        <v>0</v>
      </c>
      <c r="BD2110" s="179">
        <f t="shared" si="3381"/>
        <v>0</v>
      </c>
      <c r="BE2110" s="179">
        <f t="shared" si="3381"/>
        <v>0</v>
      </c>
      <c r="BF2110" s="179">
        <f t="shared" si="3381"/>
        <v>0</v>
      </c>
      <c r="BG2110" s="179">
        <f t="shared" si="3381"/>
        <v>0</v>
      </c>
      <c r="BH2110" s="179">
        <f t="shared" si="3381"/>
        <v>0</v>
      </c>
      <c r="BI2110" s="179">
        <f t="shared" si="3381"/>
        <v>0</v>
      </c>
      <c r="BJ2110" s="179">
        <f t="shared" si="3381"/>
        <v>0</v>
      </c>
      <c r="BK2110" s="179">
        <f t="shared" si="3381"/>
        <v>0</v>
      </c>
      <c r="BL2110" s="179">
        <f t="shared" si="3381"/>
        <v>0</v>
      </c>
      <c r="BM2110" s="179">
        <f t="shared" si="3381"/>
        <v>0</v>
      </c>
      <c r="BN2110" s="179">
        <f t="shared" si="3381"/>
        <v>0</v>
      </c>
      <c r="BO2110" s="179">
        <f t="shared" si="3381"/>
        <v>0</v>
      </c>
      <c r="BP2110" s="179">
        <f t="shared" si="3381"/>
        <v>0</v>
      </c>
      <c r="BQ2110" s="179">
        <f t="shared" si="3381"/>
        <v>0</v>
      </c>
      <c r="BR2110" s="179">
        <f t="shared" si="3381"/>
        <v>0</v>
      </c>
      <c r="BS2110" s="179">
        <f t="shared" si="3381"/>
        <v>0</v>
      </c>
      <c r="BT2110" s="179">
        <f t="shared" si="3381"/>
        <v>0</v>
      </c>
      <c r="BU2110" s="179">
        <f t="shared" si="3381"/>
        <v>0</v>
      </c>
      <c r="BV2110" s="179">
        <f t="shared" si="3381"/>
        <v>0</v>
      </c>
      <c r="BW2110" s="179">
        <f t="shared" si="3381"/>
        <v>0</v>
      </c>
      <c r="BX2110" s="179">
        <f t="shared" si="3381"/>
        <v>0</v>
      </c>
      <c r="BY2110" s="179">
        <f t="shared" si="3381"/>
        <v>0</v>
      </c>
      <c r="BZ2110" s="179">
        <f t="shared" si="3381"/>
        <v>0</v>
      </c>
      <c r="CA2110" s="179">
        <f t="shared" si="3381"/>
        <v>0</v>
      </c>
      <c r="CB2110" s="179">
        <f t="shared" si="3381"/>
        <v>0</v>
      </c>
      <c r="CC2110" s="179">
        <f t="shared" si="3381"/>
        <v>0</v>
      </c>
      <c r="CD2110" s="179">
        <f t="shared" si="3381"/>
        <v>0</v>
      </c>
      <c r="CE2110" s="179">
        <f t="shared" ref="CE2110:CL2110" si="3382">CE2093</f>
        <v>0</v>
      </c>
      <c r="CF2110" s="179">
        <f t="shared" si="3382"/>
        <v>0</v>
      </c>
      <c r="CG2110" s="179">
        <f t="shared" si="3382"/>
        <v>0</v>
      </c>
      <c r="CH2110" s="179">
        <f t="shared" si="3382"/>
        <v>0</v>
      </c>
      <c r="CI2110" s="179">
        <f t="shared" si="3382"/>
        <v>0</v>
      </c>
      <c r="CJ2110" s="179">
        <f t="shared" si="3382"/>
        <v>0</v>
      </c>
      <c r="CK2110" s="179">
        <f t="shared" si="3382"/>
        <v>0</v>
      </c>
      <c r="CL2110" s="179">
        <f t="shared" si="3382"/>
        <v>0</v>
      </c>
      <c r="CN2110" s="60"/>
      <c r="CO2110" s="179" t="str">
        <f t="shared" ref="CO2110:DL2110" si="3383">CO831</f>
        <v>CO$16</v>
      </c>
      <c r="CP2110" s="179" t="str">
        <f t="shared" si="3383"/>
        <v>CP$16</v>
      </c>
      <c r="CQ2110" s="179" t="str">
        <f t="shared" si="3383"/>
        <v>CQ$16</v>
      </c>
      <c r="CR2110" s="179" t="str">
        <f t="shared" si="3383"/>
        <v>CR$16</v>
      </c>
      <c r="CS2110" s="179" t="str">
        <f t="shared" si="3383"/>
        <v>CS$16</v>
      </c>
      <c r="CT2110" s="179" t="str">
        <f t="shared" si="3383"/>
        <v>CT$16</v>
      </c>
      <c r="CU2110" s="179" t="str">
        <f t="shared" si="3383"/>
        <v>CU$16</v>
      </c>
      <c r="CV2110" s="179" t="str">
        <f t="shared" si="3383"/>
        <v>CV$16</v>
      </c>
      <c r="CW2110" s="179" t="str">
        <f t="shared" si="3383"/>
        <v>CW$16</v>
      </c>
      <c r="CX2110" s="179" t="str">
        <f t="shared" si="3383"/>
        <v>CX$16</v>
      </c>
      <c r="CY2110" s="179" t="str">
        <f t="shared" si="3383"/>
        <v>CY$16</v>
      </c>
      <c r="CZ2110" s="179" t="str">
        <f t="shared" si="3383"/>
        <v>CZ$16</v>
      </c>
      <c r="DA2110" s="179" t="str">
        <f t="shared" si="3383"/>
        <v>DA$16</v>
      </c>
      <c r="DB2110" s="179" t="str">
        <f t="shared" si="3383"/>
        <v>DB$16</v>
      </c>
      <c r="DC2110" s="179" t="str">
        <f t="shared" si="3383"/>
        <v>DC$16</v>
      </c>
      <c r="DD2110" s="179" t="str">
        <f t="shared" si="3383"/>
        <v>DD$16</v>
      </c>
      <c r="DE2110" s="179" t="str">
        <f t="shared" si="3383"/>
        <v>DE$16</v>
      </c>
      <c r="DF2110" s="179" t="str">
        <f t="shared" si="3383"/>
        <v>DF$16</v>
      </c>
      <c r="DG2110" s="179" t="str">
        <f t="shared" si="3383"/>
        <v>DG$16</v>
      </c>
      <c r="DH2110" s="179" t="str">
        <f t="shared" si="3383"/>
        <v>DH$16</v>
      </c>
      <c r="DI2110" s="179" t="str">
        <f t="shared" si="3383"/>
        <v>DI$16</v>
      </c>
      <c r="DJ2110" s="179" t="str">
        <f t="shared" si="3383"/>
        <v>DJ$16</v>
      </c>
      <c r="DK2110" s="179" t="str">
        <f t="shared" si="3383"/>
        <v>DK$16</v>
      </c>
      <c r="DL2110" s="179" t="str">
        <f t="shared" si="3383"/>
        <v>DL$16</v>
      </c>
    </row>
    <row r="2111" spans="1:116" x14ac:dyDescent="0.35">
      <c r="B2111" t="s">
        <v>332</v>
      </c>
      <c r="D2111" t="s">
        <v>406</v>
      </c>
      <c r="E2111" s="8" t="str">
        <f t="shared" si="3279"/>
        <v>2111 WCINV-IS</v>
      </c>
      <c r="G2111" s="136" t="str">
        <f>Codes!G2094</f>
        <v>Primary volume driver</v>
      </c>
      <c r="H2111" s="12"/>
      <c r="I2111" s="60"/>
      <c r="J2111" s="60"/>
      <c r="K2111" s="15"/>
      <c r="L2111" s="15"/>
      <c r="M2111" s="15"/>
      <c r="N2111" s="15"/>
      <c r="O2111" s="15"/>
      <c r="P2111" s="15"/>
      <c r="R2111" s="15"/>
      <c r="S2111" s="212" t="str">
        <f>ADDRESS(ROW(S2102),COLUMN(S2102),2)</f>
        <v>S$2102</v>
      </c>
      <c r="T2111" s="212" t="str">
        <f t="shared" ref="T2111:CE2111" si="3384">ADDRESS(ROW(T2102),COLUMN(T2102),2)</f>
        <v>T$2102</v>
      </c>
      <c r="U2111" s="212" t="str">
        <f t="shared" si="3384"/>
        <v>U$2102</v>
      </c>
      <c r="V2111" s="212" t="str">
        <f t="shared" si="3384"/>
        <v>V$2102</v>
      </c>
      <c r="W2111" s="212" t="str">
        <f t="shared" si="3384"/>
        <v>W$2102</v>
      </c>
      <c r="X2111" s="212" t="str">
        <f t="shared" si="3384"/>
        <v>X$2102</v>
      </c>
      <c r="Y2111" s="212" t="str">
        <f t="shared" si="3384"/>
        <v>Y$2102</v>
      </c>
      <c r="Z2111" s="212" t="str">
        <f t="shared" si="3384"/>
        <v>Z$2102</v>
      </c>
      <c r="AA2111" s="212" t="str">
        <f t="shared" si="3384"/>
        <v>AA$2102</v>
      </c>
      <c r="AB2111" s="212" t="str">
        <f t="shared" si="3384"/>
        <v>AB$2102</v>
      </c>
      <c r="AC2111" s="212" t="str">
        <f t="shared" si="3384"/>
        <v>AC$2102</v>
      </c>
      <c r="AD2111" s="212" t="str">
        <f t="shared" si="3384"/>
        <v>AD$2102</v>
      </c>
      <c r="AE2111" s="212" t="str">
        <f t="shared" si="3384"/>
        <v>AE$2102</v>
      </c>
      <c r="AF2111" s="212" t="str">
        <f t="shared" si="3384"/>
        <v>AF$2102</v>
      </c>
      <c r="AG2111" s="212" t="str">
        <f t="shared" si="3384"/>
        <v>AG$2102</v>
      </c>
      <c r="AH2111" s="212" t="str">
        <f t="shared" si="3384"/>
        <v>AH$2102</v>
      </c>
      <c r="AI2111" s="212" t="str">
        <f t="shared" si="3384"/>
        <v>AI$2102</v>
      </c>
      <c r="AJ2111" s="212" t="str">
        <f t="shared" si="3384"/>
        <v>AJ$2102</v>
      </c>
      <c r="AK2111" s="212" t="str">
        <f t="shared" si="3384"/>
        <v>AK$2102</v>
      </c>
      <c r="AL2111" s="212" t="str">
        <f t="shared" si="3384"/>
        <v>AL$2102</v>
      </c>
      <c r="AM2111" s="212" t="str">
        <f t="shared" si="3384"/>
        <v>AM$2102</v>
      </c>
      <c r="AN2111" s="212" t="str">
        <f t="shared" si="3384"/>
        <v>AN$2102</v>
      </c>
      <c r="AO2111" s="212" t="str">
        <f t="shared" si="3384"/>
        <v>AO$2102</v>
      </c>
      <c r="AP2111" s="212" t="str">
        <f t="shared" si="3384"/>
        <v>AP$2102</v>
      </c>
      <c r="AQ2111" s="212" t="str">
        <f t="shared" si="3384"/>
        <v>AQ$2102</v>
      </c>
      <c r="AR2111" s="212" t="str">
        <f t="shared" si="3384"/>
        <v>AR$2102</v>
      </c>
      <c r="AS2111" s="212" t="str">
        <f t="shared" si="3384"/>
        <v>AS$2102</v>
      </c>
      <c r="AT2111" s="212" t="str">
        <f t="shared" si="3384"/>
        <v>AT$2102</v>
      </c>
      <c r="AU2111" s="212" t="str">
        <f t="shared" si="3384"/>
        <v>AU$2102</v>
      </c>
      <c r="AV2111" s="212" t="str">
        <f t="shared" si="3384"/>
        <v>AV$2102</v>
      </c>
      <c r="AW2111" s="212" t="str">
        <f t="shared" si="3384"/>
        <v>AW$2102</v>
      </c>
      <c r="AX2111" s="212" t="str">
        <f t="shared" si="3384"/>
        <v>AX$2102</v>
      </c>
      <c r="AY2111" s="212" t="str">
        <f t="shared" si="3384"/>
        <v>AY$2102</v>
      </c>
      <c r="AZ2111" s="212" t="str">
        <f t="shared" si="3384"/>
        <v>AZ$2102</v>
      </c>
      <c r="BA2111" s="212" t="str">
        <f t="shared" si="3384"/>
        <v>BA$2102</v>
      </c>
      <c r="BB2111" s="212" t="str">
        <f t="shared" si="3384"/>
        <v>BB$2102</v>
      </c>
      <c r="BC2111" s="212" t="str">
        <f t="shared" si="3384"/>
        <v>BC$2102</v>
      </c>
      <c r="BD2111" s="212" t="str">
        <f t="shared" si="3384"/>
        <v>BD$2102</v>
      </c>
      <c r="BE2111" s="212" t="str">
        <f t="shared" si="3384"/>
        <v>BE$2102</v>
      </c>
      <c r="BF2111" s="212" t="str">
        <f t="shared" si="3384"/>
        <v>BF$2102</v>
      </c>
      <c r="BG2111" s="212" t="str">
        <f t="shared" si="3384"/>
        <v>BG$2102</v>
      </c>
      <c r="BH2111" s="212" t="str">
        <f t="shared" si="3384"/>
        <v>BH$2102</v>
      </c>
      <c r="BI2111" s="212" t="str">
        <f t="shared" si="3384"/>
        <v>BI$2102</v>
      </c>
      <c r="BJ2111" s="212" t="str">
        <f t="shared" si="3384"/>
        <v>BJ$2102</v>
      </c>
      <c r="BK2111" s="212" t="str">
        <f t="shared" si="3384"/>
        <v>BK$2102</v>
      </c>
      <c r="BL2111" s="212" t="str">
        <f t="shared" si="3384"/>
        <v>BL$2102</v>
      </c>
      <c r="BM2111" s="212" t="str">
        <f t="shared" si="3384"/>
        <v>BM$2102</v>
      </c>
      <c r="BN2111" s="212" t="str">
        <f t="shared" si="3384"/>
        <v>BN$2102</v>
      </c>
      <c r="BO2111" s="212" t="str">
        <f t="shared" si="3384"/>
        <v>BO$2102</v>
      </c>
      <c r="BP2111" s="212" t="str">
        <f t="shared" si="3384"/>
        <v>BP$2102</v>
      </c>
      <c r="BQ2111" s="212" t="str">
        <f t="shared" si="3384"/>
        <v>BQ$2102</v>
      </c>
      <c r="BR2111" s="212" t="str">
        <f t="shared" si="3384"/>
        <v>BR$2102</v>
      </c>
      <c r="BS2111" s="212" t="str">
        <f t="shared" si="3384"/>
        <v>BS$2102</v>
      </c>
      <c r="BT2111" s="212" t="str">
        <f t="shared" si="3384"/>
        <v>BT$2102</v>
      </c>
      <c r="BU2111" s="212" t="str">
        <f t="shared" si="3384"/>
        <v>BU$2102</v>
      </c>
      <c r="BV2111" s="212" t="str">
        <f t="shared" si="3384"/>
        <v>BV$2102</v>
      </c>
      <c r="BW2111" s="212" t="str">
        <f t="shared" si="3384"/>
        <v>BW$2102</v>
      </c>
      <c r="BX2111" s="212" t="str">
        <f t="shared" si="3384"/>
        <v>BX$2102</v>
      </c>
      <c r="BY2111" s="212" t="str">
        <f t="shared" si="3384"/>
        <v>BY$2102</v>
      </c>
      <c r="BZ2111" s="212" t="str">
        <f t="shared" si="3384"/>
        <v>BZ$2102</v>
      </c>
      <c r="CA2111" s="212" t="str">
        <f t="shared" si="3384"/>
        <v>CA$2102</v>
      </c>
      <c r="CB2111" s="212" t="str">
        <f t="shared" si="3384"/>
        <v>CB$2102</v>
      </c>
      <c r="CC2111" s="212" t="str">
        <f t="shared" si="3384"/>
        <v>CC$2102</v>
      </c>
      <c r="CD2111" s="212" t="str">
        <f t="shared" si="3384"/>
        <v>CD$2102</v>
      </c>
      <c r="CE2111" s="212" t="str">
        <f t="shared" si="3384"/>
        <v>CE$2102</v>
      </c>
      <c r="CF2111" s="212" t="str">
        <f t="shared" ref="CF2111:CL2111" si="3385">ADDRESS(ROW(CF2102),COLUMN(CF2102),2)</f>
        <v>CF$2102</v>
      </c>
      <c r="CG2111" s="212" t="str">
        <f t="shared" si="3385"/>
        <v>CG$2102</v>
      </c>
      <c r="CH2111" s="212" t="str">
        <f t="shared" si="3385"/>
        <v>CH$2102</v>
      </c>
      <c r="CI2111" s="212" t="str">
        <f t="shared" si="3385"/>
        <v>CI$2102</v>
      </c>
      <c r="CJ2111" s="212" t="str">
        <f t="shared" si="3385"/>
        <v>CJ$2102</v>
      </c>
      <c r="CK2111" s="212" t="str">
        <f t="shared" si="3385"/>
        <v>CK$2102</v>
      </c>
      <c r="CL2111" s="212" t="str">
        <f t="shared" si="3385"/>
        <v>CL$2102</v>
      </c>
      <c r="CN2111" s="60"/>
      <c r="CO2111" s="212" t="str">
        <f t="shared" ref="CO2111:DL2111" si="3386">ADDRESS(ROW(CO906),COLUMN(CO906),2)</f>
        <v>CO$906</v>
      </c>
      <c r="CP2111" s="212" t="str">
        <f t="shared" si="3386"/>
        <v>CP$906</v>
      </c>
      <c r="CQ2111" s="212" t="str">
        <f t="shared" si="3386"/>
        <v>CQ$906</v>
      </c>
      <c r="CR2111" s="212" t="str">
        <f t="shared" si="3386"/>
        <v>CR$906</v>
      </c>
      <c r="CS2111" s="212" t="str">
        <f t="shared" si="3386"/>
        <v>CS$906</v>
      </c>
      <c r="CT2111" s="212" t="str">
        <f t="shared" si="3386"/>
        <v>CT$906</v>
      </c>
      <c r="CU2111" s="212" t="str">
        <f t="shared" si="3386"/>
        <v>CU$906</v>
      </c>
      <c r="CV2111" s="212" t="str">
        <f t="shared" si="3386"/>
        <v>CV$906</v>
      </c>
      <c r="CW2111" s="212" t="str">
        <f t="shared" si="3386"/>
        <v>CW$906</v>
      </c>
      <c r="CX2111" s="212" t="str">
        <f t="shared" si="3386"/>
        <v>CX$906</v>
      </c>
      <c r="CY2111" s="212" t="str">
        <f t="shared" si="3386"/>
        <v>CY$906</v>
      </c>
      <c r="CZ2111" s="212" t="str">
        <f t="shared" si="3386"/>
        <v>CZ$906</v>
      </c>
      <c r="DA2111" s="212" t="str">
        <f t="shared" si="3386"/>
        <v>DA$906</v>
      </c>
      <c r="DB2111" s="212" t="str">
        <f t="shared" si="3386"/>
        <v>DB$906</v>
      </c>
      <c r="DC2111" s="212" t="str">
        <f t="shared" si="3386"/>
        <v>DC$906</v>
      </c>
      <c r="DD2111" s="212" t="str">
        <f t="shared" si="3386"/>
        <v>DD$906</v>
      </c>
      <c r="DE2111" s="212" t="str">
        <f t="shared" si="3386"/>
        <v>DE$906</v>
      </c>
      <c r="DF2111" s="212" t="str">
        <f t="shared" si="3386"/>
        <v>DF$906</v>
      </c>
      <c r="DG2111" s="212" t="str">
        <f t="shared" si="3386"/>
        <v>DG$906</v>
      </c>
      <c r="DH2111" s="212" t="str">
        <f t="shared" si="3386"/>
        <v>DH$906</v>
      </c>
      <c r="DI2111" s="212" t="str">
        <f t="shared" si="3386"/>
        <v>DI$906</v>
      </c>
      <c r="DJ2111" s="212" t="str">
        <f t="shared" si="3386"/>
        <v>DJ$906</v>
      </c>
      <c r="DK2111" s="212" t="str">
        <f t="shared" si="3386"/>
        <v>DK$906</v>
      </c>
      <c r="DL2111" s="212" t="str">
        <f t="shared" si="3386"/>
        <v>DL$906</v>
      </c>
    </row>
    <row r="2112" spans="1:116" x14ac:dyDescent="0.35">
      <c r="B2112" t="s">
        <v>332</v>
      </c>
      <c r="D2112" t="s">
        <v>406</v>
      </c>
      <c r="E2112" s="8" t="str">
        <f t="shared" si="3279"/>
        <v>2112 WCINV-IS</v>
      </c>
      <c r="G2112" s="191" t="str">
        <f>G2099</f>
        <v>Simple inventory- IS driven:</v>
      </c>
      <c r="H2112" s="12"/>
      <c r="I2112" s="60"/>
      <c r="J2112" s="60"/>
      <c r="K2112" s="15"/>
      <c r="L2112" s="15"/>
      <c r="M2112" s="15"/>
      <c r="N2112" s="15"/>
      <c r="O2112" s="15"/>
      <c r="P2112" s="15"/>
      <c r="R2112" s="15"/>
      <c r="S2112" s="212" t="str">
        <f>ADDRESS(ROW(S2101),COLUMN(S2101),2)</f>
        <v>S$2101</v>
      </c>
      <c r="T2112" s="212" t="str">
        <f t="shared" ref="T2112:CE2112" si="3387">ADDRESS(ROW(T2101),COLUMN(T2101),2)</f>
        <v>T$2101</v>
      </c>
      <c r="U2112" s="212" t="str">
        <f t="shared" si="3387"/>
        <v>U$2101</v>
      </c>
      <c r="V2112" s="212" t="str">
        <f t="shared" si="3387"/>
        <v>V$2101</v>
      </c>
      <c r="W2112" s="212" t="str">
        <f t="shared" si="3387"/>
        <v>W$2101</v>
      </c>
      <c r="X2112" s="212" t="str">
        <f t="shared" si="3387"/>
        <v>X$2101</v>
      </c>
      <c r="Y2112" s="212" t="str">
        <f t="shared" si="3387"/>
        <v>Y$2101</v>
      </c>
      <c r="Z2112" s="212" t="str">
        <f t="shared" si="3387"/>
        <v>Z$2101</v>
      </c>
      <c r="AA2112" s="212" t="str">
        <f t="shared" si="3387"/>
        <v>AA$2101</v>
      </c>
      <c r="AB2112" s="212" t="str">
        <f t="shared" si="3387"/>
        <v>AB$2101</v>
      </c>
      <c r="AC2112" s="212" t="str">
        <f t="shared" si="3387"/>
        <v>AC$2101</v>
      </c>
      <c r="AD2112" s="212" t="str">
        <f t="shared" si="3387"/>
        <v>AD$2101</v>
      </c>
      <c r="AE2112" s="212" t="str">
        <f t="shared" si="3387"/>
        <v>AE$2101</v>
      </c>
      <c r="AF2112" s="212" t="str">
        <f t="shared" si="3387"/>
        <v>AF$2101</v>
      </c>
      <c r="AG2112" s="212" t="str">
        <f t="shared" si="3387"/>
        <v>AG$2101</v>
      </c>
      <c r="AH2112" s="212" t="str">
        <f t="shared" si="3387"/>
        <v>AH$2101</v>
      </c>
      <c r="AI2112" s="212" t="str">
        <f t="shared" si="3387"/>
        <v>AI$2101</v>
      </c>
      <c r="AJ2112" s="212" t="str">
        <f t="shared" si="3387"/>
        <v>AJ$2101</v>
      </c>
      <c r="AK2112" s="212" t="str">
        <f t="shared" si="3387"/>
        <v>AK$2101</v>
      </c>
      <c r="AL2112" s="212" t="str">
        <f t="shared" si="3387"/>
        <v>AL$2101</v>
      </c>
      <c r="AM2112" s="212" t="str">
        <f t="shared" si="3387"/>
        <v>AM$2101</v>
      </c>
      <c r="AN2112" s="212" t="str">
        <f t="shared" si="3387"/>
        <v>AN$2101</v>
      </c>
      <c r="AO2112" s="212" t="str">
        <f t="shared" si="3387"/>
        <v>AO$2101</v>
      </c>
      <c r="AP2112" s="212" t="str">
        <f t="shared" si="3387"/>
        <v>AP$2101</v>
      </c>
      <c r="AQ2112" s="212" t="str">
        <f t="shared" si="3387"/>
        <v>AQ$2101</v>
      </c>
      <c r="AR2112" s="212" t="str">
        <f t="shared" si="3387"/>
        <v>AR$2101</v>
      </c>
      <c r="AS2112" s="212" t="str">
        <f t="shared" si="3387"/>
        <v>AS$2101</v>
      </c>
      <c r="AT2112" s="212" t="str">
        <f t="shared" si="3387"/>
        <v>AT$2101</v>
      </c>
      <c r="AU2112" s="212" t="str">
        <f t="shared" si="3387"/>
        <v>AU$2101</v>
      </c>
      <c r="AV2112" s="212" t="str">
        <f t="shared" si="3387"/>
        <v>AV$2101</v>
      </c>
      <c r="AW2112" s="212" t="str">
        <f t="shared" si="3387"/>
        <v>AW$2101</v>
      </c>
      <c r="AX2112" s="212" t="str">
        <f t="shared" si="3387"/>
        <v>AX$2101</v>
      </c>
      <c r="AY2112" s="212" t="str">
        <f t="shared" si="3387"/>
        <v>AY$2101</v>
      </c>
      <c r="AZ2112" s="212" t="str">
        <f t="shared" si="3387"/>
        <v>AZ$2101</v>
      </c>
      <c r="BA2112" s="212" t="str">
        <f t="shared" si="3387"/>
        <v>BA$2101</v>
      </c>
      <c r="BB2112" s="212" t="str">
        <f t="shared" si="3387"/>
        <v>BB$2101</v>
      </c>
      <c r="BC2112" s="212" t="str">
        <f t="shared" si="3387"/>
        <v>BC$2101</v>
      </c>
      <c r="BD2112" s="212" t="str">
        <f t="shared" si="3387"/>
        <v>BD$2101</v>
      </c>
      <c r="BE2112" s="212" t="str">
        <f t="shared" si="3387"/>
        <v>BE$2101</v>
      </c>
      <c r="BF2112" s="212" t="str">
        <f t="shared" si="3387"/>
        <v>BF$2101</v>
      </c>
      <c r="BG2112" s="212" t="str">
        <f t="shared" si="3387"/>
        <v>BG$2101</v>
      </c>
      <c r="BH2112" s="212" t="str">
        <f t="shared" si="3387"/>
        <v>BH$2101</v>
      </c>
      <c r="BI2112" s="212" t="str">
        <f t="shared" si="3387"/>
        <v>BI$2101</v>
      </c>
      <c r="BJ2112" s="212" t="str">
        <f t="shared" si="3387"/>
        <v>BJ$2101</v>
      </c>
      <c r="BK2112" s="212" t="str">
        <f t="shared" si="3387"/>
        <v>BK$2101</v>
      </c>
      <c r="BL2112" s="212" t="str">
        <f t="shared" si="3387"/>
        <v>BL$2101</v>
      </c>
      <c r="BM2112" s="212" t="str">
        <f t="shared" si="3387"/>
        <v>BM$2101</v>
      </c>
      <c r="BN2112" s="212" t="str">
        <f t="shared" si="3387"/>
        <v>BN$2101</v>
      </c>
      <c r="BO2112" s="212" t="str">
        <f t="shared" si="3387"/>
        <v>BO$2101</v>
      </c>
      <c r="BP2112" s="212" t="str">
        <f t="shared" si="3387"/>
        <v>BP$2101</v>
      </c>
      <c r="BQ2112" s="212" t="str">
        <f t="shared" si="3387"/>
        <v>BQ$2101</v>
      </c>
      <c r="BR2112" s="212" t="str">
        <f t="shared" si="3387"/>
        <v>BR$2101</v>
      </c>
      <c r="BS2112" s="212" t="str">
        <f t="shared" si="3387"/>
        <v>BS$2101</v>
      </c>
      <c r="BT2112" s="212" t="str">
        <f t="shared" si="3387"/>
        <v>BT$2101</v>
      </c>
      <c r="BU2112" s="212" t="str">
        <f t="shared" si="3387"/>
        <v>BU$2101</v>
      </c>
      <c r="BV2112" s="212" t="str">
        <f t="shared" si="3387"/>
        <v>BV$2101</v>
      </c>
      <c r="BW2112" s="212" t="str">
        <f t="shared" si="3387"/>
        <v>BW$2101</v>
      </c>
      <c r="BX2112" s="212" t="str">
        <f t="shared" si="3387"/>
        <v>BX$2101</v>
      </c>
      <c r="BY2112" s="212" t="str">
        <f t="shared" si="3387"/>
        <v>BY$2101</v>
      </c>
      <c r="BZ2112" s="212" t="str">
        <f t="shared" si="3387"/>
        <v>BZ$2101</v>
      </c>
      <c r="CA2112" s="212" t="str">
        <f t="shared" si="3387"/>
        <v>CA$2101</v>
      </c>
      <c r="CB2112" s="212" t="str">
        <f t="shared" si="3387"/>
        <v>CB$2101</v>
      </c>
      <c r="CC2112" s="212" t="str">
        <f t="shared" si="3387"/>
        <v>CC$2101</v>
      </c>
      <c r="CD2112" s="212" t="str">
        <f t="shared" si="3387"/>
        <v>CD$2101</v>
      </c>
      <c r="CE2112" s="212" t="str">
        <f t="shared" si="3387"/>
        <v>CE$2101</v>
      </c>
      <c r="CF2112" s="212" t="str">
        <f t="shared" ref="CF2112:CL2112" si="3388">ADDRESS(ROW(CF2101),COLUMN(CF2101),2)</f>
        <v>CF$2101</v>
      </c>
      <c r="CG2112" s="212" t="str">
        <f t="shared" si="3388"/>
        <v>CG$2101</v>
      </c>
      <c r="CH2112" s="212" t="str">
        <f t="shared" si="3388"/>
        <v>CH$2101</v>
      </c>
      <c r="CI2112" s="212" t="str">
        <f t="shared" si="3388"/>
        <v>CI$2101</v>
      </c>
      <c r="CJ2112" s="212" t="str">
        <f t="shared" si="3388"/>
        <v>CJ$2101</v>
      </c>
      <c r="CK2112" s="212" t="str">
        <f t="shared" si="3388"/>
        <v>CK$2101</v>
      </c>
      <c r="CL2112" s="212" t="str">
        <f t="shared" si="3388"/>
        <v>CL$2101</v>
      </c>
      <c r="CN2112" s="60"/>
      <c r="CO2112" s="212" t="str">
        <f t="shared" ref="CO2112:DL2112" si="3389">ADDRESS(ROW(CO905),COLUMN(CO905),2)</f>
        <v>CO$905</v>
      </c>
      <c r="CP2112" s="212" t="str">
        <f t="shared" si="3389"/>
        <v>CP$905</v>
      </c>
      <c r="CQ2112" s="212" t="str">
        <f t="shared" si="3389"/>
        <v>CQ$905</v>
      </c>
      <c r="CR2112" s="212" t="str">
        <f t="shared" si="3389"/>
        <v>CR$905</v>
      </c>
      <c r="CS2112" s="212" t="str">
        <f t="shared" si="3389"/>
        <v>CS$905</v>
      </c>
      <c r="CT2112" s="212" t="str">
        <f t="shared" si="3389"/>
        <v>CT$905</v>
      </c>
      <c r="CU2112" s="212" t="str">
        <f t="shared" si="3389"/>
        <v>CU$905</v>
      </c>
      <c r="CV2112" s="212" t="str">
        <f t="shared" si="3389"/>
        <v>CV$905</v>
      </c>
      <c r="CW2112" s="212" t="str">
        <f t="shared" si="3389"/>
        <v>CW$905</v>
      </c>
      <c r="CX2112" s="212" t="str">
        <f t="shared" si="3389"/>
        <v>CX$905</v>
      </c>
      <c r="CY2112" s="212" t="str">
        <f t="shared" si="3389"/>
        <v>CY$905</v>
      </c>
      <c r="CZ2112" s="212" t="str">
        <f t="shared" si="3389"/>
        <v>CZ$905</v>
      </c>
      <c r="DA2112" s="212" t="str">
        <f t="shared" si="3389"/>
        <v>DA$905</v>
      </c>
      <c r="DB2112" s="212" t="str">
        <f t="shared" si="3389"/>
        <v>DB$905</v>
      </c>
      <c r="DC2112" s="212" t="str">
        <f t="shared" si="3389"/>
        <v>DC$905</v>
      </c>
      <c r="DD2112" s="212" t="str">
        <f t="shared" si="3389"/>
        <v>DD$905</v>
      </c>
      <c r="DE2112" s="212" t="str">
        <f t="shared" si="3389"/>
        <v>DE$905</v>
      </c>
      <c r="DF2112" s="212" t="str">
        <f t="shared" si="3389"/>
        <v>DF$905</v>
      </c>
      <c r="DG2112" s="212" t="str">
        <f t="shared" si="3389"/>
        <v>DG$905</v>
      </c>
      <c r="DH2112" s="212" t="str">
        <f t="shared" si="3389"/>
        <v>DH$905</v>
      </c>
      <c r="DI2112" s="212" t="str">
        <f t="shared" si="3389"/>
        <v>DI$905</v>
      </c>
      <c r="DJ2112" s="212" t="str">
        <f t="shared" si="3389"/>
        <v>DJ$905</v>
      </c>
      <c r="DK2112" s="212" t="str">
        <f t="shared" si="3389"/>
        <v>DK$905</v>
      </c>
      <c r="DL2112" s="212" t="str">
        <f t="shared" si="3389"/>
        <v>DL$905</v>
      </c>
    </row>
    <row r="2113" spans="1:116" x14ac:dyDescent="0.35">
      <c r="E2113" s="8"/>
      <c r="G2113" s="191" t="str">
        <f>SUBSTITUTE(TRIM(MID(G2099, SEARCH("-", G2099) + 1, LEN(G2099))),":","")</f>
        <v>IS driven</v>
      </c>
      <c r="H2113" s="12"/>
      <c r="I2113" s="60"/>
      <c r="J2113" s="60"/>
      <c r="K2113" s="15"/>
      <c r="L2113" s="15"/>
      <c r="M2113" s="15"/>
      <c r="N2113" s="15"/>
      <c r="O2113" s="15"/>
      <c r="P2113" s="15"/>
      <c r="R2113" s="15"/>
      <c r="S2113" s="76"/>
      <c r="T2113" s="76"/>
      <c r="U2113" s="76"/>
      <c r="V2113" s="76"/>
      <c r="W2113" s="76"/>
      <c r="X2113" s="76"/>
      <c r="Y2113" s="76"/>
      <c r="Z2113" s="76"/>
      <c r="AA2113" s="76"/>
      <c r="AB2113" s="76"/>
      <c r="AC2113" s="76"/>
      <c r="AD2113" s="76"/>
      <c r="AE2113" s="76"/>
      <c r="AF2113" s="76"/>
      <c r="AG2113" s="76"/>
      <c r="AH2113" s="76"/>
      <c r="AI2113" s="76"/>
      <c r="AJ2113" s="76"/>
      <c r="AK2113" s="76"/>
      <c r="AL2113" s="76"/>
      <c r="AM2113" s="76"/>
      <c r="AN2113" s="76"/>
      <c r="AO2113" s="76"/>
      <c r="AP2113" s="76"/>
      <c r="AQ2113" s="76"/>
      <c r="AR2113" s="76"/>
      <c r="AS2113" s="76"/>
      <c r="AT2113" s="76"/>
      <c r="AU2113" s="76"/>
      <c r="AV2113" s="76"/>
      <c r="AW2113" s="76"/>
      <c r="AX2113" s="76"/>
      <c r="AY2113" s="76"/>
      <c r="AZ2113" s="76"/>
      <c r="BA2113" s="76"/>
      <c r="BB2113" s="76"/>
      <c r="BC2113" s="76"/>
      <c r="BD2113" s="76"/>
      <c r="BE2113" s="76"/>
      <c r="BF2113" s="76"/>
      <c r="BG2113" s="76"/>
      <c r="BH2113" s="76"/>
      <c r="BI2113" s="76"/>
      <c r="BJ2113" s="76"/>
      <c r="BK2113" s="76"/>
      <c r="BL2113" s="76"/>
      <c r="BM2113" s="76"/>
      <c r="BN2113" s="76"/>
      <c r="BO2113" s="76"/>
      <c r="BP2113" s="76"/>
      <c r="BQ2113" s="76"/>
      <c r="BR2113" s="76"/>
      <c r="BS2113" s="76"/>
      <c r="BT2113" s="76"/>
      <c r="BU2113" s="76"/>
      <c r="BV2113" s="76"/>
      <c r="BW2113" s="76"/>
      <c r="BX2113" s="76"/>
      <c r="BY2113" s="76"/>
      <c r="BZ2113" s="76"/>
      <c r="CA2113" s="76"/>
      <c r="CB2113" s="76"/>
      <c r="CC2113" s="76"/>
      <c r="CD2113" s="76"/>
      <c r="CE2113" s="76"/>
      <c r="CF2113" s="76"/>
      <c r="CG2113" s="76"/>
      <c r="CH2113" s="76"/>
      <c r="CI2113" s="76"/>
      <c r="CJ2113" s="76"/>
      <c r="CK2113" s="76"/>
      <c r="CL2113" s="76"/>
      <c r="CN2113" s="60"/>
      <c r="CO2113" s="76"/>
      <c r="CP2113" s="76"/>
      <c r="CQ2113" s="76"/>
      <c r="CR2113" s="76"/>
      <c r="CS2113" s="76"/>
      <c r="CT2113" s="76"/>
      <c r="CU2113" s="76"/>
      <c r="CV2113" s="76"/>
      <c r="CW2113" s="76"/>
      <c r="CX2113" s="76"/>
      <c r="CY2113" s="76"/>
      <c r="CZ2113" s="76"/>
      <c r="DA2113" s="76"/>
      <c r="DB2113" s="76"/>
      <c r="DC2113" s="76"/>
      <c r="DD2113" s="76"/>
      <c r="DE2113" s="76"/>
      <c r="DF2113" s="76"/>
      <c r="DG2113" s="76"/>
      <c r="DH2113" s="76"/>
      <c r="DI2113" s="76"/>
      <c r="DJ2113" s="76"/>
      <c r="DK2113" s="76"/>
      <c r="DL2113" s="76"/>
    </row>
    <row r="2114" spans="1:116" x14ac:dyDescent="0.35">
      <c r="A2114" s="174"/>
      <c r="E2114" s="8"/>
      <c r="G2114" s="136" t="str">
        <f>Codes!G2097</f>
        <v>Secondary revenue driver</v>
      </c>
      <c r="H2114" s="174"/>
      <c r="I2114" s="176"/>
      <c r="J2114" s="176"/>
      <c r="K2114" s="197"/>
      <c r="L2114" s="197"/>
      <c r="M2114" s="197"/>
      <c r="N2114" s="197"/>
      <c r="O2114" s="197"/>
      <c r="P2114" s="197"/>
      <c r="R2114" s="198"/>
      <c r="S2114" s="174"/>
      <c r="T2114" s="174"/>
      <c r="U2114" s="174"/>
      <c r="V2114" s="174"/>
      <c r="W2114" s="174"/>
      <c r="X2114" s="174"/>
      <c r="Y2114" s="174"/>
      <c r="Z2114" s="174"/>
      <c r="AA2114" s="174"/>
      <c r="AB2114" s="174"/>
      <c r="AC2114" s="174"/>
      <c r="AD2114" s="174"/>
      <c r="AE2114" s="174"/>
      <c r="AF2114" s="174"/>
      <c r="AG2114" s="174"/>
      <c r="AH2114" s="174"/>
      <c r="AI2114" s="174"/>
      <c r="AJ2114" s="174"/>
      <c r="AK2114" s="174"/>
      <c r="AL2114" s="174"/>
      <c r="AM2114" s="174"/>
      <c r="AN2114" s="174"/>
      <c r="AO2114" s="174"/>
      <c r="AP2114" s="174"/>
      <c r="AQ2114" s="174"/>
      <c r="AR2114" s="174"/>
      <c r="AS2114" s="174"/>
      <c r="AT2114" s="174"/>
      <c r="AU2114" s="174"/>
      <c r="AV2114" s="174"/>
      <c r="AW2114" s="174"/>
      <c r="AX2114" s="174"/>
      <c r="AY2114" s="174"/>
      <c r="AZ2114" s="174"/>
      <c r="BA2114" s="174"/>
      <c r="BB2114" s="174"/>
      <c r="BC2114" s="174"/>
      <c r="BD2114" s="174"/>
      <c r="BE2114" s="174"/>
      <c r="BF2114" s="174"/>
      <c r="BG2114" s="174"/>
      <c r="BH2114" s="174"/>
      <c r="BI2114" s="174"/>
      <c r="BJ2114" s="174"/>
      <c r="BK2114" s="174"/>
      <c r="BL2114" s="174"/>
      <c r="BM2114" s="174"/>
      <c r="BN2114" s="174"/>
      <c r="BO2114" s="174"/>
      <c r="BP2114" s="174"/>
      <c r="BQ2114" s="174"/>
      <c r="BR2114" s="174"/>
      <c r="BS2114" s="174"/>
      <c r="BT2114" s="174"/>
      <c r="BU2114" s="174"/>
      <c r="BV2114" s="174"/>
      <c r="BW2114" s="174"/>
      <c r="BX2114" s="174"/>
      <c r="BY2114" s="174"/>
      <c r="BZ2114" s="174"/>
      <c r="CA2114" s="174"/>
      <c r="CB2114" s="174"/>
      <c r="CC2114" s="174"/>
      <c r="CD2114" s="174"/>
      <c r="CE2114" s="174"/>
      <c r="CF2114" s="174"/>
      <c r="CG2114" s="174"/>
      <c r="CH2114" s="174"/>
      <c r="CI2114" s="174"/>
      <c r="CJ2114" s="174"/>
      <c r="CK2114" s="174"/>
      <c r="CL2114" s="174"/>
      <c r="CN2114" s="176"/>
      <c r="CO2114" s="174"/>
      <c r="CP2114" s="174"/>
      <c r="CQ2114" s="174"/>
      <c r="CR2114" s="174"/>
      <c r="CS2114" s="174"/>
      <c r="CT2114" s="174"/>
      <c r="CU2114" s="174"/>
      <c r="CV2114" s="174"/>
      <c r="CW2114" s="174"/>
      <c r="CX2114" s="174"/>
      <c r="CY2114" s="174"/>
      <c r="CZ2114" s="174"/>
      <c r="DA2114" s="174"/>
      <c r="DB2114" s="174"/>
      <c r="DC2114" s="174"/>
      <c r="DD2114" s="174"/>
      <c r="DE2114" s="174"/>
      <c r="DF2114" s="174"/>
      <c r="DG2114" s="174"/>
      <c r="DH2114" s="174"/>
      <c r="DI2114" s="174"/>
      <c r="DJ2114" s="174"/>
      <c r="DK2114" s="174"/>
      <c r="DL2114" s="174"/>
    </row>
    <row r="2115" spans="1:116" x14ac:dyDescent="0.35">
      <c r="A2115" s="174"/>
      <c r="E2115" s="8"/>
      <c r="H2115" s="174"/>
      <c r="I2115" s="176"/>
      <c r="J2115" s="176"/>
      <c r="K2115" s="197"/>
      <c r="L2115" s="197"/>
      <c r="M2115" s="197"/>
      <c r="N2115" s="197"/>
      <c r="O2115" s="197"/>
      <c r="P2115" s="197"/>
      <c r="R2115" s="198"/>
      <c r="S2115" s="174"/>
      <c r="T2115" s="174"/>
      <c r="U2115" s="174"/>
      <c r="V2115" s="174"/>
      <c r="W2115" s="174"/>
      <c r="X2115" s="174"/>
      <c r="Y2115" s="174"/>
      <c r="Z2115" s="174"/>
      <c r="AA2115" s="174"/>
      <c r="AB2115" s="174"/>
      <c r="AC2115" s="174"/>
      <c r="AD2115" s="174"/>
      <c r="AE2115" s="174"/>
      <c r="AF2115" s="174"/>
      <c r="AG2115" s="174"/>
      <c r="AH2115" s="174"/>
      <c r="AI2115" s="174"/>
      <c r="AJ2115" s="174"/>
      <c r="AK2115" s="174"/>
      <c r="AL2115" s="174"/>
      <c r="AM2115" s="174"/>
      <c r="AN2115" s="174"/>
      <c r="AO2115" s="174"/>
      <c r="AP2115" s="174"/>
      <c r="AQ2115" s="174"/>
      <c r="AR2115" s="174"/>
      <c r="AS2115" s="174"/>
      <c r="AT2115" s="174"/>
      <c r="AU2115" s="174"/>
      <c r="AV2115" s="174"/>
      <c r="AW2115" s="174"/>
      <c r="AX2115" s="174"/>
      <c r="AY2115" s="174"/>
      <c r="AZ2115" s="174"/>
      <c r="BA2115" s="174"/>
      <c r="BB2115" s="174"/>
      <c r="BC2115" s="174"/>
      <c r="BD2115" s="174"/>
      <c r="BE2115" s="174"/>
      <c r="BF2115" s="174"/>
      <c r="BG2115" s="174"/>
      <c r="BH2115" s="174"/>
      <c r="BI2115" s="174"/>
      <c r="BJ2115" s="174"/>
      <c r="BK2115" s="174"/>
      <c r="BL2115" s="174"/>
      <c r="BM2115" s="174"/>
      <c r="BN2115" s="174"/>
      <c r="BO2115" s="174"/>
      <c r="BP2115" s="174"/>
      <c r="BQ2115" s="174"/>
      <c r="BR2115" s="174"/>
      <c r="BS2115" s="174"/>
      <c r="BT2115" s="174"/>
      <c r="BU2115" s="174"/>
      <c r="BV2115" s="174"/>
      <c r="BW2115" s="174"/>
      <c r="BX2115" s="174"/>
      <c r="BY2115" s="174"/>
      <c r="BZ2115" s="174"/>
      <c r="CA2115" s="174"/>
      <c r="CB2115" s="174"/>
      <c r="CC2115" s="174"/>
      <c r="CD2115" s="174"/>
      <c r="CE2115" s="174"/>
      <c r="CF2115" s="174"/>
      <c r="CG2115" s="174"/>
      <c r="CH2115" s="174"/>
      <c r="CI2115" s="174"/>
      <c r="CJ2115" s="174"/>
      <c r="CK2115" s="174"/>
      <c r="CL2115" s="174"/>
      <c r="CN2115" s="176"/>
      <c r="CO2115" s="174"/>
      <c r="CP2115" s="174"/>
      <c r="CQ2115" s="174"/>
      <c r="CR2115" s="174"/>
      <c r="CS2115" s="174"/>
      <c r="CT2115" s="174"/>
      <c r="CU2115" s="174"/>
      <c r="CV2115" s="174"/>
      <c r="CW2115" s="174"/>
      <c r="CX2115" s="174"/>
      <c r="CY2115" s="174"/>
      <c r="CZ2115" s="174"/>
      <c r="DA2115" s="174"/>
      <c r="DB2115" s="174"/>
      <c r="DC2115" s="174"/>
      <c r="DD2115" s="174"/>
      <c r="DE2115" s="174"/>
      <c r="DF2115" s="174"/>
      <c r="DG2115" s="174"/>
      <c r="DH2115" s="174"/>
      <c r="DI2115" s="174"/>
      <c r="DJ2115" s="174"/>
      <c r="DK2115" s="174"/>
      <c r="DL2115" s="174"/>
    </row>
    <row r="2116" spans="1:116" x14ac:dyDescent="0.35">
      <c r="A2116" s="174"/>
      <c r="E2116" s="8"/>
      <c r="G2116" s="175" t="s">
        <v>490</v>
      </c>
      <c r="H2116" s="174"/>
      <c r="I2116" s="176"/>
      <c r="J2116" s="176"/>
      <c r="K2116" s="197"/>
      <c r="L2116" s="197"/>
      <c r="M2116" s="197"/>
      <c r="N2116" s="197"/>
      <c r="O2116" s="197"/>
      <c r="P2116" s="197"/>
      <c r="R2116" s="198"/>
      <c r="S2116" s="199" t="str">
        <f t="shared" ref="S2116:AX2116" si="3390">S$20</f>
        <v>S$16</v>
      </c>
      <c r="T2116" s="199" t="str">
        <f t="shared" si="3390"/>
        <v>T$16</v>
      </c>
      <c r="U2116" s="199" t="str">
        <f t="shared" si="3390"/>
        <v>U$16</v>
      </c>
      <c r="V2116" s="199" t="str">
        <f t="shared" si="3390"/>
        <v>V$16</v>
      </c>
      <c r="W2116" s="199" t="str">
        <f t="shared" si="3390"/>
        <v>W$16</v>
      </c>
      <c r="X2116" s="199" t="str">
        <f t="shared" si="3390"/>
        <v>X$16</v>
      </c>
      <c r="Y2116" s="199" t="str">
        <f t="shared" si="3390"/>
        <v>Y$16</v>
      </c>
      <c r="Z2116" s="199" t="str">
        <f t="shared" si="3390"/>
        <v>Z$16</v>
      </c>
      <c r="AA2116" s="199" t="str">
        <f t="shared" si="3390"/>
        <v>AA$16</v>
      </c>
      <c r="AB2116" s="199" t="str">
        <f t="shared" si="3390"/>
        <v>AB$16</v>
      </c>
      <c r="AC2116" s="199" t="str">
        <f t="shared" si="3390"/>
        <v>AC$16</v>
      </c>
      <c r="AD2116" s="199" t="str">
        <f t="shared" si="3390"/>
        <v>AD$16</v>
      </c>
      <c r="AE2116" s="199" t="str">
        <f t="shared" si="3390"/>
        <v>AE$16</v>
      </c>
      <c r="AF2116" s="199" t="str">
        <f t="shared" si="3390"/>
        <v>AF$16</v>
      </c>
      <c r="AG2116" s="199" t="str">
        <f t="shared" si="3390"/>
        <v>AG$16</v>
      </c>
      <c r="AH2116" s="199" t="str">
        <f t="shared" si="3390"/>
        <v>AH$16</v>
      </c>
      <c r="AI2116" s="199" t="str">
        <f t="shared" si="3390"/>
        <v>AI$16</v>
      </c>
      <c r="AJ2116" s="199" t="str">
        <f t="shared" si="3390"/>
        <v>AJ$16</v>
      </c>
      <c r="AK2116" s="199" t="str">
        <f t="shared" si="3390"/>
        <v>AK$16</v>
      </c>
      <c r="AL2116" s="199" t="str">
        <f t="shared" si="3390"/>
        <v>AL$16</v>
      </c>
      <c r="AM2116" s="199" t="str">
        <f t="shared" si="3390"/>
        <v>AM$16</v>
      </c>
      <c r="AN2116" s="199" t="str">
        <f t="shared" si="3390"/>
        <v>AN$16</v>
      </c>
      <c r="AO2116" s="199" t="str">
        <f t="shared" si="3390"/>
        <v>AO$16</v>
      </c>
      <c r="AP2116" s="199" t="str">
        <f t="shared" si="3390"/>
        <v>AP$16</v>
      </c>
      <c r="AQ2116" s="199" t="str">
        <f t="shared" si="3390"/>
        <v>AQ$16</v>
      </c>
      <c r="AR2116" s="199" t="str">
        <f t="shared" si="3390"/>
        <v>AR$16</v>
      </c>
      <c r="AS2116" s="199" t="str">
        <f t="shared" si="3390"/>
        <v>AS$16</v>
      </c>
      <c r="AT2116" s="199" t="str">
        <f t="shared" si="3390"/>
        <v>AT$16</v>
      </c>
      <c r="AU2116" s="199" t="str">
        <f t="shared" si="3390"/>
        <v>AU$16</v>
      </c>
      <c r="AV2116" s="199" t="str">
        <f t="shared" si="3390"/>
        <v>AV$16</v>
      </c>
      <c r="AW2116" s="199" t="str">
        <f t="shared" si="3390"/>
        <v>AW$16</v>
      </c>
      <c r="AX2116" s="199" t="str">
        <f t="shared" si="3390"/>
        <v>AX$16</v>
      </c>
      <c r="AY2116" s="199" t="str">
        <f t="shared" ref="AY2116:CD2116" si="3391">AY$20</f>
        <v>AY$16</v>
      </c>
      <c r="AZ2116" s="199" t="str">
        <f t="shared" si="3391"/>
        <v>AZ$16</v>
      </c>
      <c r="BA2116" s="199" t="str">
        <f t="shared" si="3391"/>
        <v>BA$16</v>
      </c>
      <c r="BB2116" s="199" t="str">
        <f t="shared" si="3391"/>
        <v>BB$16</v>
      </c>
      <c r="BC2116" s="199" t="str">
        <f t="shared" si="3391"/>
        <v>BC$16</v>
      </c>
      <c r="BD2116" s="199" t="str">
        <f t="shared" si="3391"/>
        <v>BD$16</v>
      </c>
      <c r="BE2116" s="199" t="str">
        <f t="shared" si="3391"/>
        <v>BE$16</v>
      </c>
      <c r="BF2116" s="199" t="str">
        <f t="shared" si="3391"/>
        <v>BF$16</v>
      </c>
      <c r="BG2116" s="199" t="str">
        <f t="shared" si="3391"/>
        <v>BG$16</v>
      </c>
      <c r="BH2116" s="199" t="str">
        <f t="shared" si="3391"/>
        <v>BH$16</v>
      </c>
      <c r="BI2116" s="199" t="str">
        <f t="shared" si="3391"/>
        <v>BI$16</v>
      </c>
      <c r="BJ2116" s="199" t="str">
        <f t="shared" si="3391"/>
        <v>BJ$16</v>
      </c>
      <c r="BK2116" s="199" t="str">
        <f t="shared" si="3391"/>
        <v>BK$16</v>
      </c>
      <c r="BL2116" s="199" t="str">
        <f t="shared" si="3391"/>
        <v>BL$16</v>
      </c>
      <c r="BM2116" s="199" t="str">
        <f t="shared" si="3391"/>
        <v>BM$16</v>
      </c>
      <c r="BN2116" s="199" t="str">
        <f t="shared" si="3391"/>
        <v>BN$16</v>
      </c>
      <c r="BO2116" s="199" t="str">
        <f t="shared" si="3391"/>
        <v>BO$16</v>
      </c>
      <c r="BP2116" s="199" t="str">
        <f t="shared" si="3391"/>
        <v>BP$16</v>
      </c>
      <c r="BQ2116" s="199" t="str">
        <f t="shared" si="3391"/>
        <v>BQ$16</v>
      </c>
      <c r="BR2116" s="199" t="str">
        <f t="shared" si="3391"/>
        <v>BR$16</v>
      </c>
      <c r="BS2116" s="199" t="str">
        <f t="shared" si="3391"/>
        <v>BS$16</v>
      </c>
      <c r="BT2116" s="199" t="str">
        <f t="shared" si="3391"/>
        <v>BT$16</v>
      </c>
      <c r="BU2116" s="199" t="str">
        <f t="shared" si="3391"/>
        <v>BU$16</v>
      </c>
      <c r="BV2116" s="199" t="str">
        <f t="shared" si="3391"/>
        <v>BV$16</v>
      </c>
      <c r="BW2116" s="199" t="str">
        <f t="shared" si="3391"/>
        <v>BW$16</v>
      </c>
      <c r="BX2116" s="199" t="str">
        <f t="shared" si="3391"/>
        <v>BX$16</v>
      </c>
      <c r="BY2116" s="199" t="str">
        <f t="shared" si="3391"/>
        <v>BY$16</v>
      </c>
      <c r="BZ2116" s="199" t="str">
        <f t="shared" si="3391"/>
        <v>BZ$16</v>
      </c>
      <c r="CA2116" s="199" t="str">
        <f t="shared" si="3391"/>
        <v>CA$16</v>
      </c>
      <c r="CB2116" s="199" t="str">
        <f t="shared" si="3391"/>
        <v>CB$16</v>
      </c>
      <c r="CC2116" s="199" t="str">
        <f t="shared" si="3391"/>
        <v>CC$16</v>
      </c>
      <c r="CD2116" s="199" t="str">
        <f t="shared" si="3391"/>
        <v>CD$16</v>
      </c>
      <c r="CE2116" s="199" t="str">
        <f t="shared" ref="CE2116:CL2116" si="3392">CE$20</f>
        <v>CE$16</v>
      </c>
      <c r="CF2116" s="199" t="str">
        <f t="shared" si="3392"/>
        <v>CF$16</v>
      </c>
      <c r="CG2116" s="199" t="str">
        <f t="shared" si="3392"/>
        <v>CG$16</v>
      </c>
      <c r="CH2116" s="199" t="str">
        <f t="shared" si="3392"/>
        <v>CH$16</v>
      </c>
      <c r="CI2116" s="199" t="str">
        <f t="shared" si="3392"/>
        <v>CI$16</v>
      </c>
      <c r="CJ2116" s="199" t="str">
        <f t="shared" si="3392"/>
        <v>CJ$16</v>
      </c>
      <c r="CK2116" s="199" t="str">
        <f t="shared" si="3392"/>
        <v>CK$16</v>
      </c>
      <c r="CL2116" s="199" t="str">
        <f t="shared" si="3392"/>
        <v>CL$16</v>
      </c>
      <c r="CN2116" s="176"/>
      <c r="CO2116" s="199" t="str">
        <f t="shared" ref="CO2116:DL2116" si="3393">CO$20</f>
        <v>CO$16</v>
      </c>
      <c r="CP2116" s="199" t="str">
        <f t="shared" si="3393"/>
        <v>CP$16</v>
      </c>
      <c r="CQ2116" s="199" t="str">
        <f t="shared" si="3393"/>
        <v>CQ$16</v>
      </c>
      <c r="CR2116" s="199" t="str">
        <f t="shared" si="3393"/>
        <v>CR$16</v>
      </c>
      <c r="CS2116" s="199" t="str">
        <f t="shared" si="3393"/>
        <v>CS$16</v>
      </c>
      <c r="CT2116" s="199" t="str">
        <f t="shared" si="3393"/>
        <v>CT$16</v>
      </c>
      <c r="CU2116" s="199" t="str">
        <f t="shared" si="3393"/>
        <v>CU$16</v>
      </c>
      <c r="CV2116" s="199" t="str">
        <f t="shared" si="3393"/>
        <v>CV$16</v>
      </c>
      <c r="CW2116" s="199" t="str">
        <f t="shared" si="3393"/>
        <v>CW$16</v>
      </c>
      <c r="CX2116" s="199" t="str">
        <f t="shared" si="3393"/>
        <v>CX$16</v>
      </c>
      <c r="CY2116" s="199" t="str">
        <f t="shared" si="3393"/>
        <v>CY$16</v>
      </c>
      <c r="CZ2116" s="199" t="str">
        <f t="shared" si="3393"/>
        <v>CZ$16</v>
      </c>
      <c r="DA2116" s="199" t="str">
        <f t="shared" si="3393"/>
        <v>DA$16</v>
      </c>
      <c r="DB2116" s="199" t="str">
        <f t="shared" si="3393"/>
        <v>DB$16</v>
      </c>
      <c r="DC2116" s="199" t="str">
        <f t="shared" si="3393"/>
        <v>DC$16</v>
      </c>
      <c r="DD2116" s="199" t="str">
        <f t="shared" si="3393"/>
        <v>DD$16</v>
      </c>
      <c r="DE2116" s="199" t="str">
        <f t="shared" si="3393"/>
        <v>DE$16</v>
      </c>
      <c r="DF2116" s="199" t="str">
        <f t="shared" si="3393"/>
        <v>DF$16</v>
      </c>
      <c r="DG2116" s="199" t="str">
        <f t="shared" si="3393"/>
        <v>DG$16</v>
      </c>
      <c r="DH2116" s="199" t="str">
        <f t="shared" si="3393"/>
        <v>DH$16</v>
      </c>
      <c r="DI2116" s="199" t="str">
        <f t="shared" si="3393"/>
        <v>DI$16</v>
      </c>
      <c r="DJ2116" s="199" t="str">
        <f t="shared" si="3393"/>
        <v>DJ$16</v>
      </c>
      <c r="DK2116" s="199" t="str">
        <f t="shared" si="3393"/>
        <v>DK$16</v>
      </c>
      <c r="DL2116" s="199" t="str">
        <f t="shared" si="3393"/>
        <v>DL$16</v>
      </c>
    </row>
    <row r="2117" spans="1:116" x14ac:dyDescent="0.35">
      <c r="A2117" s="174"/>
      <c r="E2117" s="8"/>
      <c r="G2117" s="175" t="s">
        <v>492</v>
      </c>
      <c r="H2117" s="200"/>
      <c r="I2117" s="201"/>
      <c r="J2117" s="201"/>
      <c r="K2117" s="202"/>
      <c r="L2117" s="202"/>
      <c r="M2117" s="202"/>
      <c r="N2117" s="202"/>
      <c r="O2117" s="202"/>
      <c r="P2117" s="202"/>
      <c r="R2117" s="202"/>
      <c r="S2117" s="199" t="str">
        <f t="shared" ref="S2117:AX2117" si="3394">S$21</f>
        <v>S$17</v>
      </c>
      <c r="T2117" s="199" t="str">
        <f t="shared" si="3394"/>
        <v>T$17</v>
      </c>
      <c r="U2117" s="199" t="str">
        <f t="shared" si="3394"/>
        <v>U$17</v>
      </c>
      <c r="V2117" s="199" t="str">
        <f t="shared" si="3394"/>
        <v>V$17</v>
      </c>
      <c r="W2117" s="199" t="str">
        <f t="shared" si="3394"/>
        <v>W$17</v>
      </c>
      <c r="X2117" s="199" t="str">
        <f t="shared" si="3394"/>
        <v>X$17</v>
      </c>
      <c r="Y2117" s="199" t="str">
        <f t="shared" si="3394"/>
        <v>Y$17</v>
      </c>
      <c r="Z2117" s="199" t="str">
        <f t="shared" si="3394"/>
        <v>Z$17</v>
      </c>
      <c r="AA2117" s="199" t="str">
        <f t="shared" si="3394"/>
        <v>AA$17</v>
      </c>
      <c r="AB2117" s="199" t="str">
        <f t="shared" si="3394"/>
        <v>AB$17</v>
      </c>
      <c r="AC2117" s="199" t="str">
        <f t="shared" si="3394"/>
        <v>AC$17</v>
      </c>
      <c r="AD2117" s="199" t="str">
        <f t="shared" si="3394"/>
        <v>AD$17</v>
      </c>
      <c r="AE2117" s="199" t="str">
        <f t="shared" si="3394"/>
        <v>AE$17</v>
      </c>
      <c r="AF2117" s="199" t="str">
        <f t="shared" si="3394"/>
        <v>AF$17</v>
      </c>
      <c r="AG2117" s="199" t="str">
        <f t="shared" si="3394"/>
        <v>AG$17</v>
      </c>
      <c r="AH2117" s="199" t="str">
        <f t="shared" si="3394"/>
        <v>AH$17</v>
      </c>
      <c r="AI2117" s="199" t="str">
        <f t="shared" si="3394"/>
        <v>AI$17</v>
      </c>
      <c r="AJ2117" s="199" t="str">
        <f t="shared" si="3394"/>
        <v>AJ$17</v>
      </c>
      <c r="AK2117" s="199" t="str">
        <f t="shared" si="3394"/>
        <v>AK$17</v>
      </c>
      <c r="AL2117" s="199" t="str">
        <f t="shared" si="3394"/>
        <v>AL$17</v>
      </c>
      <c r="AM2117" s="199" t="str">
        <f t="shared" si="3394"/>
        <v>AM$17</v>
      </c>
      <c r="AN2117" s="199" t="str">
        <f t="shared" si="3394"/>
        <v>AN$17</v>
      </c>
      <c r="AO2117" s="199" t="str">
        <f t="shared" si="3394"/>
        <v>AO$17</v>
      </c>
      <c r="AP2117" s="199" t="str">
        <f t="shared" si="3394"/>
        <v>AP$17</v>
      </c>
      <c r="AQ2117" s="199" t="str">
        <f t="shared" si="3394"/>
        <v>AQ$17</v>
      </c>
      <c r="AR2117" s="199" t="str">
        <f t="shared" si="3394"/>
        <v>AR$17</v>
      </c>
      <c r="AS2117" s="199" t="str">
        <f t="shared" si="3394"/>
        <v>AS$17</v>
      </c>
      <c r="AT2117" s="199" t="str">
        <f t="shared" si="3394"/>
        <v>AT$17</v>
      </c>
      <c r="AU2117" s="199" t="str">
        <f t="shared" si="3394"/>
        <v>AU$17</v>
      </c>
      <c r="AV2117" s="199" t="str">
        <f t="shared" si="3394"/>
        <v>AV$17</v>
      </c>
      <c r="AW2117" s="199" t="str">
        <f t="shared" si="3394"/>
        <v>AW$17</v>
      </c>
      <c r="AX2117" s="199" t="str">
        <f t="shared" si="3394"/>
        <v>AX$17</v>
      </c>
      <c r="AY2117" s="199" t="str">
        <f t="shared" ref="AY2117:CD2117" si="3395">AY$21</f>
        <v>AY$17</v>
      </c>
      <c r="AZ2117" s="199" t="str">
        <f t="shared" si="3395"/>
        <v>AZ$17</v>
      </c>
      <c r="BA2117" s="199" t="str">
        <f t="shared" si="3395"/>
        <v>BA$17</v>
      </c>
      <c r="BB2117" s="199" t="str">
        <f t="shared" si="3395"/>
        <v>BB$17</v>
      </c>
      <c r="BC2117" s="199" t="str">
        <f t="shared" si="3395"/>
        <v>BC$17</v>
      </c>
      <c r="BD2117" s="199" t="str">
        <f t="shared" si="3395"/>
        <v>BD$17</v>
      </c>
      <c r="BE2117" s="199" t="str">
        <f t="shared" si="3395"/>
        <v>BE$17</v>
      </c>
      <c r="BF2117" s="199" t="str">
        <f t="shared" si="3395"/>
        <v>BF$17</v>
      </c>
      <c r="BG2117" s="199" t="str">
        <f t="shared" si="3395"/>
        <v>BG$17</v>
      </c>
      <c r="BH2117" s="199" t="str">
        <f t="shared" si="3395"/>
        <v>BH$17</v>
      </c>
      <c r="BI2117" s="199" t="str">
        <f t="shared" si="3395"/>
        <v>BI$17</v>
      </c>
      <c r="BJ2117" s="199" t="str">
        <f t="shared" si="3395"/>
        <v>BJ$17</v>
      </c>
      <c r="BK2117" s="199" t="str">
        <f t="shared" si="3395"/>
        <v>BK$17</v>
      </c>
      <c r="BL2117" s="199" t="str">
        <f t="shared" si="3395"/>
        <v>BL$17</v>
      </c>
      <c r="BM2117" s="199" t="str">
        <f t="shared" si="3395"/>
        <v>BM$17</v>
      </c>
      <c r="BN2117" s="199" t="str">
        <f t="shared" si="3395"/>
        <v>BN$17</v>
      </c>
      <c r="BO2117" s="199" t="str">
        <f t="shared" si="3395"/>
        <v>BO$17</v>
      </c>
      <c r="BP2117" s="199" t="str">
        <f t="shared" si="3395"/>
        <v>BP$17</v>
      </c>
      <c r="BQ2117" s="199" t="str">
        <f t="shared" si="3395"/>
        <v>BQ$17</v>
      </c>
      <c r="BR2117" s="199" t="str">
        <f t="shared" si="3395"/>
        <v>BR$17</v>
      </c>
      <c r="BS2117" s="199" t="str">
        <f t="shared" si="3395"/>
        <v>BS$17</v>
      </c>
      <c r="BT2117" s="199" t="str">
        <f t="shared" si="3395"/>
        <v>BT$17</v>
      </c>
      <c r="BU2117" s="199" t="str">
        <f t="shared" si="3395"/>
        <v>BU$17</v>
      </c>
      <c r="BV2117" s="199" t="str">
        <f t="shared" si="3395"/>
        <v>BV$17</v>
      </c>
      <c r="BW2117" s="199" t="str">
        <f t="shared" si="3395"/>
        <v>BW$17</v>
      </c>
      <c r="BX2117" s="199" t="str">
        <f t="shared" si="3395"/>
        <v>BX$17</v>
      </c>
      <c r="BY2117" s="199" t="str">
        <f t="shared" si="3395"/>
        <v>BY$17</v>
      </c>
      <c r="BZ2117" s="199" t="str">
        <f t="shared" si="3395"/>
        <v>BZ$17</v>
      </c>
      <c r="CA2117" s="199" t="str">
        <f t="shared" si="3395"/>
        <v>CA$17</v>
      </c>
      <c r="CB2117" s="199" t="str">
        <f t="shared" si="3395"/>
        <v>CB$17</v>
      </c>
      <c r="CC2117" s="199" t="str">
        <f t="shared" si="3395"/>
        <v>CC$17</v>
      </c>
      <c r="CD2117" s="199" t="str">
        <f t="shared" si="3395"/>
        <v>CD$17</v>
      </c>
      <c r="CE2117" s="199" t="str">
        <f t="shared" ref="CE2117:CL2117" si="3396">CE$21</f>
        <v>CE$17</v>
      </c>
      <c r="CF2117" s="199" t="str">
        <f t="shared" si="3396"/>
        <v>CF$17</v>
      </c>
      <c r="CG2117" s="199" t="str">
        <f t="shared" si="3396"/>
        <v>CG$17</v>
      </c>
      <c r="CH2117" s="199" t="str">
        <f t="shared" si="3396"/>
        <v>CH$17</v>
      </c>
      <c r="CI2117" s="199" t="str">
        <f t="shared" si="3396"/>
        <v>CI$17</v>
      </c>
      <c r="CJ2117" s="199" t="str">
        <f t="shared" si="3396"/>
        <v>CJ$17</v>
      </c>
      <c r="CK2117" s="199" t="str">
        <f t="shared" si="3396"/>
        <v>CK$17</v>
      </c>
      <c r="CL2117" s="199" t="str">
        <f t="shared" si="3396"/>
        <v>CL$17</v>
      </c>
      <c r="CN2117" s="201"/>
      <c r="CO2117" s="199" t="str">
        <f t="shared" ref="CO2117:DL2117" si="3397">CO$21</f>
        <v>CO$17</v>
      </c>
      <c r="CP2117" s="199" t="str">
        <f t="shared" si="3397"/>
        <v>CP$17</v>
      </c>
      <c r="CQ2117" s="199" t="str">
        <f t="shared" si="3397"/>
        <v>CQ$17</v>
      </c>
      <c r="CR2117" s="199" t="str">
        <f t="shared" si="3397"/>
        <v>CR$17</v>
      </c>
      <c r="CS2117" s="199" t="str">
        <f t="shared" si="3397"/>
        <v>CS$17</v>
      </c>
      <c r="CT2117" s="199" t="str">
        <f t="shared" si="3397"/>
        <v>CT$17</v>
      </c>
      <c r="CU2117" s="199" t="str">
        <f t="shared" si="3397"/>
        <v>CU$17</v>
      </c>
      <c r="CV2117" s="199" t="str">
        <f t="shared" si="3397"/>
        <v>CV$17</v>
      </c>
      <c r="CW2117" s="199" t="str">
        <f t="shared" si="3397"/>
        <v>CW$17</v>
      </c>
      <c r="CX2117" s="199" t="str">
        <f t="shared" si="3397"/>
        <v>CX$17</v>
      </c>
      <c r="CY2117" s="199" t="str">
        <f t="shared" si="3397"/>
        <v>CY$17</v>
      </c>
      <c r="CZ2117" s="199" t="str">
        <f t="shared" si="3397"/>
        <v>CZ$17</v>
      </c>
      <c r="DA2117" s="199" t="str">
        <f t="shared" si="3397"/>
        <v>DA$17</v>
      </c>
      <c r="DB2117" s="199" t="str">
        <f t="shared" si="3397"/>
        <v>DB$17</v>
      </c>
      <c r="DC2117" s="199" t="str">
        <f t="shared" si="3397"/>
        <v>DC$17</v>
      </c>
      <c r="DD2117" s="199" t="str">
        <f t="shared" si="3397"/>
        <v>DD$17</v>
      </c>
      <c r="DE2117" s="199" t="str">
        <f t="shared" si="3397"/>
        <v>DE$17</v>
      </c>
      <c r="DF2117" s="199" t="str">
        <f t="shared" si="3397"/>
        <v>DF$17</v>
      </c>
      <c r="DG2117" s="199" t="str">
        <f t="shared" si="3397"/>
        <v>DG$17</v>
      </c>
      <c r="DH2117" s="199" t="str">
        <f t="shared" si="3397"/>
        <v>DH$17</v>
      </c>
      <c r="DI2117" s="199" t="str">
        <f t="shared" si="3397"/>
        <v>DI$17</v>
      </c>
      <c r="DJ2117" s="199" t="str">
        <f t="shared" si="3397"/>
        <v>DJ$17</v>
      </c>
      <c r="DK2117" s="199" t="str">
        <f t="shared" si="3397"/>
        <v>DK$17</v>
      </c>
      <c r="DL2117" s="199" t="str">
        <f t="shared" si="3397"/>
        <v>DL$17</v>
      </c>
    </row>
    <row r="2118" spans="1:116" x14ac:dyDescent="0.35">
      <c r="A2118" s="174"/>
      <c r="E2118" s="8"/>
      <c r="G2118" s="175" t="s">
        <v>461</v>
      </c>
      <c r="H2118" s="200"/>
      <c r="I2118" s="201"/>
      <c r="J2118" s="201"/>
      <c r="K2118" s="202"/>
      <c r="L2118" s="202"/>
      <c r="M2118" s="202"/>
      <c r="N2118" s="202"/>
      <c r="O2118" s="202"/>
      <c r="P2118" s="202"/>
      <c r="R2118" s="202"/>
      <c r="S2118" s="190"/>
      <c r="T2118" s="190"/>
      <c r="U2118" s="190"/>
      <c r="V2118" s="190"/>
      <c r="W2118" s="190"/>
      <c r="X2118" s="190"/>
      <c r="Y2118" s="190"/>
      <c r="Z2118" s="190"/>
      <c r="AA2118" s="190"/>
      <c r="AB2118" s="190"/>
      <c r="AC2118" s="190"/>
      <c r="AD2118" s="190"/>
      <c r="AE2118" s="190"/>
      <c r="AF2118" s="190"/>
      <c r="AG2118" s="190"/>
      <c r="AH2118" s="190"/>
      <c r="AI2118" s="190"/>
      <c r="AJ2118" s="190"/>
      <c r="AK2118" s="190"/>
      <c r="AL2118" s="190"/>
      <c r="AM2118" s="190"/>
      <c r="AN2118" s="190"/>
      <c r="AO2118" s="190"/>
      <c r="AP2118" s="190"/>
      <c r="AQ2118" s="190"/>
      <c r="AR2118" s="190"/>
      <c r="AS2118" s="190"/>
      <c r="AT2118" s="190"/>
      <c r="AU2118" s="190"/>
      <c r="AV2118" s="190"/>
      <c r="AW2118" s="190"/>
      <c r="AX2118" s="190"/>
      <c r="AY2118" s="190"/>
      <c r="AZ2118" s="190"/>
      <c r="BA2118" s="190"/>
      <c r="BB2118" s="190"/>
      <c r="BC2118" s="190"/>
      <c r="BD2118" s="190"/>
      <c r="BE2118" s="190"/>
      <c r="BF2118" s="190"/>
      <c r="BG2118" s="190"/>
      <c r="BH2118" s="190"/>
      <c r="BI2118" s="190"/>
      <c r="BJ2118" s="190"/>
      <c r="BK2118" s="190"/>
      <c r="BL2118" s="190"/>
      <c r="BM2118" s="190"/>
      <c r="BN2118" s="190"/>
      <c r="BO2118" s="190"/>
      <c r="BP2118" s="190"/>
      <c r="BQ2118" s="190"/>
      <c r="BR2118" s="190"/>
      <c r="BS2118" s="190"/>
      <c r="BT2118" s="190"/>
      <c r="BU2118" s="190"/>
      <c r="BV2118" s="190"/>
      <c r="BW2118" s="190"/>
      <c r="BX2118" s="190"/>
      <c r="BY2118" s="190"/>
      <c r="BZ2118" s="190"/>
      <c r="CA2118" s="190"/>
      <c r="CB2118" s="190"/>
      <c r="CC2118" s="190"/>
      <c r="CD2118" s="190"/>
      <c r="CE2118" s="190"/>
      <c r="CF2118" s="190"/>
      <c r="CG2118" s="190"/>
      <c r="CH2118" s="190"/>
      <c r="CI2118" s="190"/>
      <c r="CJ2118" s="190"/>
      <c r="CK2118" s="190"/>
      <c r="CL2118" s="190"/>
      <c r="CN2118" s="201"/>
      <c r="CO2118" s="190"/>
      <c r="CP2118" s="190"/>
      <c r="CQ2118" s="190"/>
      <c r="CR2118" s="190"/>
      <c r="CS2118" s="190"/>
      <c r="CT2118" s="190"/>
      <c r="CU2118" s="190"/>
      <c r="CV2118" s="190"/>
      <c r="CW2118" s="190"/>
      <c r="CX2118" s="190"/>
      <c r="CY2118" s="190"/>
      <c r="CZ2118" s="190"/>
      <c r="DA2118" s="190"/>
      <c r="DB2118" s="190"/>
      <c r="DC2118" s="190"/>
      <c r="DD2118" s="190"/>
      <c r="DE2118" s="190"/>
      <c r="DF2118" s="190"/>
      <c r="DG2118" s="190"/>
      <c r="DH2118" s="190"/>
      <c r="DI2118" s="190"/>
      <c r="DJ2118" s="190"/>
      <c r="DK2118" s="190"/>
      <c r="DL2118" s="190"/>
    </row>
    <row r="2119" spans="1:116" x14ac:dyDescent="0.35">
      <c r="A2119" s="174"/>
      <c r="E2119" s="8"/>
      <c r="G2119" s="175" t="s">
        <v>462</v>
      </c>
      <c r="H2119" s="200"/>
      <c r="I2119" s="201"/>
      <c r="J2119" s="201"/>
      <c r="K2119" s="202"/>
      <c r="L2119" s="202"/>
      <c r="M2119" s="202"/>
      <c r="N2119" s="202"/>
      <c r="O2119" s="202"/>
      <c r="P2119" s="202"/>
      <c r="R2119" s="202"/>
      <c r="S2119" s="190"/>
      <c r="T2119" s="190"/>
      <c r="U2119" s="190"/>
      <c r="V2119" s="190"/>
      <c r="W2119" s="190"/>
      <c r="X2119" s="190"/>
      <c r="Y2119" s="190"/>
      <c r="Z2119" s="190"/>
      <c r="AA2119" s="190"/>
      <c r="AB2119" s="190"/>
      <c r="AC2119" s="190"/>
      <c r="AD2119" s="190"/>
      <c r="AE2119" s="190"/>
      <c r="AF2119" s="190"/>
      <c r="AG2119" s="190"/>
      <c r="AH2119" s="190"/>
      <c r="AI2119" s="190"/>
      <c r="AJ2119" s="190"/>
      <c r="AK2119" s="190"/>
      <c r="AL2119" s="190"/>
      <c r="AM2119" s="190"/>
      <c r="AN2119" s="190"/>
      <c r="AO2119" s="190"/>
      <c r="AP2119" s="190"/>
      <c r="AQ2119" s="190"/>
      <c r="AR2119" s="190"/>
      <c r="AS2119" s="190"/>
      <c r="AT2119" s="190"/>
      <c r="AU2119" s="190"/>
      <c r="AV2119" s="190"/>
      <c r="AW2119" s="190"/>
      <c r="AX2119" s="190"/>
      <c r="AY2119" s="190"/>
      <c r="AZ2119" s="190"/>
      <c r="BA2119" s="190"/>
      <c r="BB2119" s="190"/>
      <c r="BC2119" s="190"/>
      <c r="BD2119" s="190"/>
      <c r="BE2119" s="190"/>
      <c r="BF2119" s="190"/>
      <c r="BG2119" s="190"/>
      <c r="BH2119" s="190"/>
      <c r="BI2119" s="190"/>
      <c r="BJ2119" s="190"/>
      <c r="BK2119" s="190"/>
      <c r="BL2119" s="190"/>
      <c r="BM2119" s="190"/>
      <c r="BN2119" s="190"/>
      <c r="BO2119" s="190"/>
      <c r="BP2119" s="190"/>
      <c r="BQ2119" s="190"/>
      <c r="BR2119" s="190"/>
      <c r="BS2119" s="190"/>
      <c r="BT2119" s="190"/>
      <c r="BU2119" s="190"/>
      <c r="BV2119" s="190"/>
      <c r="BW2119" s="190"/>
      <c r="BX2119" s="190"/>
      <c r="BY2119" s="190"/>
      <c r="BZ2119" s="190"/>
      <c r="CA2119" s="190"/>
      <c r="CB2119" s="190"/>
      <c r="CC2119" s="190"/>
      <c r="CD2119" s="190"/>
      <c r="CE2119" s="190"/>
      <c r="CF2119" s="190"/>
      <c r="CG2119" s="190"/>
      <c r="CH2119" s="190"/>
      <c r="CI2119" s="190"/>
      <c r="CJ2119" s="190"/>
      <c r="CK2119" s="190"/>
      <c r="CL2119" s="190"/>
      <c r="CN2119" s="201"/>
      <c r="CO2119" s="190"/>
      <c r="CP2119" s="190"/>
      <c r="CQ2119" s="190"/>
      <c r="CR2119" s="190"/>
      <c r="CS2119" s="190"/>
      <c r="CT2119" s="190"/>
      <c r="CU2119" s="190"/>
      <c r="CV2119" s="190"/>
      <c r="CW2119" s="190"/>
      <c r="CX2119" s="190"/>
      <c r="CY2119" s="190"/>
      <c r="CZ2119" s="190"/>
      <c r="DA2119" s="190"/>
      <c r="DB2119" s="190"/>
      <c r="DC2119" s="190"/>
      <c r="DD2119" s="190"/>
      <c r="DE2119" s="190"/>
      <c r="DF2119" s="190"/>
      <c r="DG2119" s="190"/>
      <c r="DH2119" s="190"/>
      <c r="DI2119" s="190"/>
      <c r="DJ2119" s="190"/>
      <c r="DK2119" s="190"/>
      <c r="DL2119" s="190"/>
    </row>
    <row r="2120" spans="1:116" x14ac:dyDescent="0.35">
      <c r="A2120" s="174"/>
      <c r="E2120" s="8"/>
      <c r="G2120" s="175" t="s">
        <v>491</v>
      </c>
      <c r="H2120" s="200"/>
      <c r="I2120" s="201"/>
      <c r="J2120" s="201"/>
      <c r="K2120" s="202"/>
      <c r="L2120" s="202"/>
      <c r="M2120" s="202"/>
      <c r="N2120" s="202"/>
      <c r="O2120" s="202"/>
      <c r="P2120" s="202"/>
      <c r="R2120" s="202"/>
      <c r="S2120" s="190" t="str">
        <f t="shared" ref="S2120:AX2120" si="3398">S$22</f>
        <v>S$18</v>
      </c>
      <c r="T2120" s="190" t="str">
        <f t="shared" si="3398"/>
        <v>T$18</v>
      </c>
      <c r="U2120" s="190" t="str">
        <f t="shared" si="3398"/>
        <v>U$18</v>
      </c>
      <c r="V2120" s="190" t="str">
        <f t="shared" si="3398"/>
        <v>V$18</v>
      </c>
      <c r="W2120" s="190" t="str">
        <f t="shared" si="3398"/>
        <v>W$18</v>
      </c>
      <c r="X2120" s="190" t="str">
        <f t="shared" si="3398"/>
        <v>X$18</v>
      </c>
      <c r="Y2120" s="190" t="str">
        <f t="shared" si="3398"/>
        <v>Y$18</v>
      </c>
      <c r="Z2120" s="190" t="str">
        <f t="shared" si="3398"/>
        <v>Z$18</v>
      </c>
      <c r="AA2120" s="190" t="str">
        <f t="shared" si="3398"/>
        <v>AA$18</v>
      </c>
      <c r="AB2120" s="190" t="str">
        <f t="shared" si="3398"/>
        <v>AB$18</v>
      </c>
      <c r="AC2120" s="190" t="str">
        <f t="shared" si="3398"/>
        <v>AC$18</v>
      </c>
      <c r="AD2120" s="190" t="str">
        <f t="shared" si="3398"/>
        <v>AD$18</v>
      </c>
      <c r="AE2120" s="190" t="str">
        <f t="shared" si="3398"/>
        <v>AE$18</v>
      </c>
      <c r="AF2120" s="190" t="str">
        <f t="shared" si="3398"/>
        <v>AF$18</v>
      </c>
      <c r="AG2120" s="190" t="str">
        <f t="shared" si="3398"/>
        <v>AG$18</v>
      </c>
      <c r="AH2120" s="190" t="str">
        <f t="shared" si="3398"/>
        <v>AH$18</v>
      </c>
      <c r="AI2120" s="190" t="str">
        <f t="shared" si="3398"/>
        <v>AI$18</v>
      </c>
      <c r="AJ2120" s="190" t="str">
        <f t="shared" si="3398"/>
        <v>AJ$18</v>
      </c>
      <c r="AK2120" s="190" t="str">
        <f t="shared" si="3398"/>
        <v>AK$18</v>
      </c>
      <c r="AL2120" s="190" t="str">
        <f t="shared" si="3398"/>
        <v>AL$18</v>
      </c>
      <c r="AM2120" s="190" t="str">
        <f t="shared" si="3398"/>
        <v>AM$18</v>
      </c>
      <c r="AN2120" s="190" t="str">
        <f t="shared" si="3398"/>
        <v>AN$18</v>
      </c>
      <c r="AO2120" s="190" t="str">
        <f t="shared" si="3398"/>
        <v>AO$18</v>
      </c>
      <c r="AP2120" s="190" t="str">
        <f t="shared" si="3398"/>
        <v>AP$18</v>
      </c>
      <c r="AQ2120" s="190" t="str">
        <f t="shared" si="3398"/>
        <v>AQ$18</v>
      </c>
      <c r="AR2120" s="190" t="str">
        <f t="shared" si="3398"/>
        <v>AR$18</v>
      </c>
      <c r="AS2120" s="190" t="str">
        <f t="shared" si="3398"/>
        <v>AS$18</v>
      </c>
      <c r="AT2120" s="190" t="str">
        <f t="shared" si="3398"/>
        <v>AT$18</v>
      </c>
      <c r="AU2120" s="190" t="str">
        <f t="shared" si="3398"/>
        <v>AU$18</v>
      </c>
      <c r="AV2120" s="190" t="str">
        <f t="shared" si="3398"/>
        <v>AV$18</v>
      </c>
      <c r="AW2120" s="190" t="str">
        <f t="shared" si="3398"/>
        <v>AW$18</v>
      </c>
      <c r="AX2120" s="190" t="str">
        <f t="shared" si="3398"/>
        <v>AX$18</v>
      </c>
      <c r="AY2120" s="190" t="str">
        <f t="shared" ref="AY2120:CD2120" si="3399">AY$22</f>
        <v>AY$18</v>
      </c>
      <c r="AZ2120" s="190" t="str">
        <f t="shared" si="3399"/>
        <v>AZ$18</v>
      </c>
      <c r="BA2120" s="190" t="str">
        <f t="shared" si="3399"/>
        <v>BA$18</v>
      </c>
      <c r="BB2120" s="190" t="str">
        <f t="shared" si="3399"/>
        <v>BB$18</v>
      </c>
      <c r="BC2120" s="190" t="str">
        <f t="shared" si="3399"/>
        <v>BC$18</v>
      </c>
      <c r="BD2120" s="190" t="str">
        <f t="shared" si="3399"/>
        <v>BD$18</v>
      </c>
      <c r="BE2120" s="190" t="str">
        <f t="shared" si="3399"/>
        <v>BE$18</v>
      </c>
      <c r="BF2120" s="190" t="str">
        <f t="shared" si="3399"/>
        <v>BF$18</v>
      </c>
      <c r="BG2120" s="190" t="str">
        <f t="shared" si="3399"/>
        <v>BG$18</v>
      </c>
      <c r="BH2120" s="190" t="str">
        <f t="shared" si="3399"/>
        <v>BH$18</v>
      </c>
      <c r="BI2120" s="190" t="str">
        <f t="shared" si="3399"/>
        <v>BI$18</v>
      </c>
      <c r="BJ2120" s="190" t="str">
        <f t="shared" si="3399"/>
        <v>BJ$18</v>
      </c>
      <c r="BK2120" s="190" t="str">
        <f t="shared" si="3399"/>
        <v>BK$18</v>
      </c>
      <c r="BL2120" s="190" t="str">
        <f t="shared" si="3399"/>
        <v>BL$18</v>
      </c>
      <c r="BM2120" s="190" t="str">
        <f t="shared" si="3399"/>
        <v>BM$18</v>
      </c>
      <c r="BN2120" s="190" t="str">
        <f t="shared" si="3399"/>
        <v>BN$18</v>
      </c>
      <c r="BO2120" s="190" t="str">
        <f t="shared" si="3399"/>
        <v>BO$18</v>
      </c>
      <c r="BP2120" s="190" t="str">
        <f t="shared" si="3399"/>
        <v>BP$18</v>
      </c>
      <c r="BQ2120" s="190" t="str">
        <f t="shared" si="3399"/>
        <v>BQ$18</v>
      </c>
      <c r="BR2120" s="190" t="str">
        <f t="shared" si="3399"/>
        <v>BR$18</v>
      </c>
      <c r="BS2120" s="190" t="str">
        <f t="shared" si="3399"/>
        <v>BS$18</v>
      </c>
      <c r="BT2120" s="190" t="str">
        <f t="shared" si="3399"/>
        <v>BT$18</v>
      </c>
      <c r="BU2120" s="190" t="str">
        <f t="shared" si="3399"/>
        <v>BU$18</v>
      </c>
      <c r="BV2120" s="190" t="str">
        <f t="shared" si="3399"/>
        <v>BV$18</v>
      </c>
      <c r="BW2120" s="190" t="str">
        <f t="shared" si="3399"/>
        <v>BW$18</v>
      </c>
      <c r="BX2120" s="190" t="str">
        <f t="shared" si="3399"/>
        <v>BX$18</v>
      </c>
      <c r="BY2120" s="190" t="str">
        <f t="shared" si="3399"/>
        <v>BY$18</v>
      </c>
      <c r="BZ2120" s="190" t="str">
        <f t="shared" si="3399"/>
        <v>BZ$18</v>
      </c>
      <c r="CA2120" s="190" t="str">
        <f t="shared" si="3399"/>
        <v>CA$18</v>
      </c>
      <c r="CB2120" s="190" t="str">
        <f t="shared" si="3399"/>
        <v>CB$18</v>
      </c>
      <c r="CC2120" s="190" t="str">
        <f t="shared" si="3399"/>
        <v>CC$18</v>
      </c>
      <c r="CD2120" s="190" t="str">
        <f t="shared" si="3399"/>
        <v>CD$18</v>
      </c>
      <c r="CE2120" s="190" t="str">
        <f t="shared" ref="CE2120:CL2120" si="3400">CE$22</f>
        <v>CE$18</v>
      </c>
      <c r="CF2120" s="190" t="str">
        <f t="shared" si="3400"/>
        <v>CF$18</v>
      </c>
      <c r="CG2120" s="190" t="str">
        <f t="shared" si="3400"/>
        <v>CG$18</v>
      </c>
      <c r="CH2120" s="190" t="str">
        <f t="shared" si="3400"/>
        <v>CH$18</v>
      </c>
      <c r="CI2120" s="190" t="str">
        <f t="shared" si="3400"/>
        <v>CI$18</v>
      </c>
      <c r="CJ2120" s="190" t="str">
        <f t="shared" si="3400"/>
        <v>CJ$18</v>
      </c>
      <c r="CK2120" s="190" t="str">
        <f t="shared" si="3400"/>
        <v>CK$18</v>
      </c>
      <c r="CL2120" s="190" t="str">
        <f t="shared" si="3400"/>
        <v>CL$18</v>
      </c>
      <c r="CN2120" s="201"/>
      <c r="CO2120" s="190" t="str">
        <f t="shared" ref="CO2120:DL2120" si="3401">CO$22</f>
        <v>CO$18</v>
      </c>
      <c r="CP2120" s="190" t="str">
        <f t="shared" si="3401"/>
        <v>CP$18</v>
      </c>
      <c r="CQ2120" s="190" t="str">
        <f t="shared" si="3401"/>
        <v>CQ$18</v>
      </c>
      <c r="CR2120" s="190" t="str">
        <f t="shared" si="3401"/>
        <v>CR$18</v>
      </c>
      <c r="CS2120" s="190" t="str">
        <f t="shared" si="3401"/>
        <v>CS$18</v>
      </c>
      <c r="CT2120" s="190" t="str">
        <f t="shared" si="3401"/>
        <v>CT$18</v>
      </c>
      <c r="CU2120" s="190" t="str">
        <f t="shared" si="3401"/>
        <v>CU$18</v>
      </c>
      <c r="CV2120" s="190" t="str">
        <f t="shared" si="3401"/>
        <v>CV$18</v>
      </c>
      <c r="CW2120" s="190" t="str">
        <f t="shared" si="3401"/>
        <v>CW$18</v>
      </c>
      <c r="CX2120" s="190" t="str">
        <f t="shared" si="3401"/>
        <v>CX$18</v>
      </c>
      <c r="CY2120" s="190" t="str">
        <f t="shared" si="3401"/>
        <v>CY$18</v>
      </c>
      <c r="CZ2120" s="190" t="str">
        <f t="shared" si="3401"/>
        <v>CZ$18</v>
      </c>
      <c r="DA2120" s="190" t="str">
        <f t="shared" si="3401"/>
        <v>DA$18</v>
      </c>
      <c r="DB2120" s="190" t="str">
        <f t="shared" si="3401"/>
        <v>DB$18</v>
      </c>
      <c r="DC2120" s="190" t="str">
        <f t="shared" si="3401"/>
        <v>DC$18</v>
      </c>
      <c r="DD2120" s="190" t="str">
        <f t="shared" si="3401"/>
        <v>DD$18</v>
      </c>
      <c r="DE2120" s="190" t="str">
        <f t="shared" si="3401"/>
        <v>DE$18</v>
      </c>
      <c r="DF2120" s="190" t="str">
        <f t="shared" si="3401"/>
        <v>DF$18</v>
      </c>
      <c r="DG2120" s="190" t="str">
        <f t="shared" si="3401"/>
        <v>DG$18</v>
      </c>
      <c r="DH2120" s="190" t="str">
        <f t="shared" si="3401"/>
        <v>DH$18</v>
      </c>
      <c r="DI2120" s="190" t="str">
        <f t="shared" si="3401"/>
        <v>DI$18</v>
      </c>
      <c r="DJ2120" s="190" t="str">
        <f t="shared" si="3401"/>
        <v>DJ$18</v>
      </c>
      <c r="DK2120" s="190" t="str">
        <f t="shared" si="3401"/>
        <v>DK$18</v>
      </c>
      <c r="DL2120" s="190" t="str">
        <f t="shared" si="3401"/>
        <v>DL$18</v>
      </c>
    </row>
    <row r="2121" spans="1:116" x14ac:dyDescent="0.35">
      <c r="A2121" s="174"/>
      <c r="E2121" s="8"/>
      <c r="G2121" s="175" t="s">
        <v>505</v>
      </c>
      <c r="H2121" s="200"/>
      <c r="I2121" s="201"/>
      <c r="J2121" s="201"/>
      <c r="K2121" s="202"/>
      <c r="L2121" s="202"/>
      <c r="M2121" s="202"/>
      <c r="N2121" s="202"/>
      <c r="O2121" s="202"/>
      <c r="P2121" s="202"/>
      <c r="R2121" s="202"/>
      <c r="S2121" s="190" t="str">
        <f t="shared" ref="S2121:AX2121" si="3402">S$23</f>
        <v>S$19</v>
      </c>
      <c r="T2121" s="190" t="str">
        <f t="shared" si="3402"/>
        <v>T$19</v>
      </c>
      <c r="U2121" s="190" t="str">
        <f t="shared" si="3402"/>
        <v>U$19</v>
      </c>
      <c r="V2121" s="190" t="str">
        <f t="shared" si="3402"/>
        <v>V$19</v>
      </c>
      <c r="W2121" s="190" t="str">
        <f t="shared" si="3402"/>
        <v>W$19</v>
      </c>
      <c r="X2121" s="190" t="str">
        <f t="shared" si="3402"/>
        <v>X$19</v>
      </c>
      <c r="Y2121" s="190" t="str">
        <f t="shared" si="3402"/>
        <v>Y$19</v>
      </c>
      <c r="Z2121" s="190" t="str">
        <f t="shared" si="3402"/>
        <v>Z$19</v>
      </c>
      <c r="AA2121" s="190" t="str">
        <f t="shared" si="3402"/>
        <v>AA$19</v>
      </c>
      <c r="AB2121" s="190" t="str">
        <f t="shared" si="3402"/>
        <v>AB$19</v>
      </c>
      <c r="AC2121" s="190" t="str">
        <f t="shared" si="3402"/>
        <v>AC$19</v>
      </c>
      <c r="AD2121" s="190" t="str">
        <f t="shared" si="3402"/>
        <v>AD$19</v>
      </c>
      <c r="AE2121" s="190" t="str">
        <f t="shared" si="3402"/>
        <v>AE$19</v>
      </c>
      <c r="AF2121" s="190" t="str">
        <f t="shared" si="3402"/>
        <v>AF$19</v>
      </c>
      <c r="AG2121" s="190" t="str">
        <f t="shared" si="3402"/>
        <v>AG$19</v>
      </c>
      <c r="AH2121" s="190" t="str">
        <f t="shared" si="3402"/>
        <v>AH$19</v>
      </c>
      <c r="AI2121" s="190" t="str">
        <f t="shared" si="3402"/>
        <v>AI$19</v>
      </c>
      <c r="AJ2121" s="190" t="str">
        <f t="shared" si="3402"/>
        <v>AJ$19</v>
      </c>
      <c r="AK2121" s="190" t="str">
        <f t="shared" si="3402"/>
        <v>AK$19</v>
      </c>
      <c r="AL2121" s="190" t="str">
        <f t="shared" si="3402"/>
        <v>AL$19</v>
      </c>
      <c r="AM2121" s="190" t="str">
        <f t="shared" si="3402"/>
        <v>AM$19</v>
      </c>
      <c r="AN2121" s="190" t="str">
        <f t="shared" si="3402"/>
        <v>AN$19</v>
      </c>
      <c r="AO2121" s="190" t="str">
        <f t="shared" si="3402"/>
        <v>AO$19</v>
      </c>
      <c r="AP2121" s="190" t="str">
        <f t="shared" si="3402"/>
        <v>AP$19</v>
      </c>
      <c r="AQ2121" s="190" t="str">
        <f t="shared" si="3402"/>
        <v>AQ$19</v>
      </c>
      <c r="AR2121" s="190" t="str">
        <f t="shared" si="3402"/>
        <v>AR$19</v>
      </c>
      <c r="AS2121" s="190" t="str">
        <f t="shared" si="3402"/>
        <v>AS$19</v>
      </c>
      <c r="AT2121" s="190" t="str">
        <f t="shared" si="3402"/>
        <v>AT$19</v>
      </c>
      <c r="AU2121" s="190" t="str">
        <f t="shared" si="3402"/>
        <v>AU$19</v>
      </c>
      <c r="AV2121" s="190" t="str">
        <f t="shared" si="3402"/>
        <v>AV$19</v>
      </c>
      <c r="AW2121" s="190" t="str">
        <f t="shared" si="3402"/>
        <v>AW$19</v>
      </c>
      <c r="AX2121" s="190" t="str">
        <f t="shared" si="3402"/>
        <v>AX$19</v>
      </c>
      <c r="AY2121" s="190" t="str">
        <f t="shared" ref="AY2121:CD2121" si="3403">AY$23</f>
        <v>AY$19</v>
      </c>
      <c r="AZ2121" s="190" t="str">
        <f t="shared" si="3403"/>
        <v>AZ$19</v>
      </c>
      <c r="BA2121" s="190" t="str">
        <f t="shared" si="3403"/>
        <v>BA$19</v>
      </c>
      <c r="BB2121" s="190" t="str">
        <f t="shared" si="3403"/>
        <v>BB$19</v>
      </c>
      <c r="BC2121" s="190" t="str">
        <f t="shared" si="3403"/>
        <v>BC$19</v>
      </c>
      <c r="BD2121" s="190" t="str">
        <f t="shared" si="3403"/>
        <v>BD$19</v>
      </c>
      <c r="BE2121" s="190" t="str">
        <f t="shared" si="3403"/>
        <v>BE$19</v>
      </c>
      <c r="BF2121" s="190" t="str">
        <f t="shared" si="3403"/>
        <v>BF$19</v>
      </c>
      <c r="BG2121" s="190" t="str">
        <f t="shared" si="3403"/>
        <v>BG$19</v>
      </c>
      <c r="BH2121" s="190" t="str">
        <f t="shared" si="3403"/>
        <v>BH$19</v>
      </c>
      <c r="BI2121" s="190" t="str">
        <f t="shared" si="3403"/>
        <v>BI$19</v>
      </c>
      <c r="BJ2121" s="190" t="str">
        <f t="shared" si="3403"/>
        <v>BJ$19</v>
      </c>
      <c r="BK2121" s="190" t="str">
        <f t="shared" si="3403"/>
        <v>BK$19</v>
      </c>
      <c r="BL2121" s="190" t="str">
        <f t="shared" si="3403"/>
        <v>BL$19</v>
      </c>
      <c r="BM2121" s="190" t="str">
        <f t="shared" si="3403"/>
        <v>BM$19</v>
      </c>
      <c r="BN2121" s="190" t="str">
        <f t="shared" si="3403"/>
        <v>BN$19</v>
      </c>
      <c r="BO2121" s="190" t="str">
        <f t="shared" si="3403"/>
        <v>BO$19</v>
      </c>
      <c r="BP2121" s="190" t="str">
        <f t="shared" si="3403"/>
        <v>BP$19</v>
      </c>
      <c r="BQ2121" s="190" t="str">
        <f t="shared" si="3403"/>
        <v>BQ$19</v>
      </c>
      <c r="BR2121" s="190" t="str">
        <f t="shared" si="3403"/>
        <v>BR$19</v>
      </c>
      <c r="BS2121" s="190" t="str">
        <f t="shared" si="3403"/>
        <v>BS$19</v>
      </c>
      <c r="BT2121" s="190" t="str">
        <f t="shared" si="3403"/>
        <v>BT$19</v>
      </c>
      <c r="BU2121" s="190" t="str">
        <f t="shared" si="3403"/>
        <v>BU$19</v>
      </c>
      <c r="BV2121" s="190" t="str">
        <f t="shared" si="3403"/>
        <v>BV$19</v>
      </c>
      <c r="BW2121" s="190" t="str">
        <f t="shared" si="3403"/>
        <v>BW$19</v>
      </c>
      <c r="BX2121" s="190" t="str">
        <f t="shared" si="3403"/>
        <v>BX$19</v>
      </c>
      <c r="BY2121" s="190" t="str">
        <f t="shared" si="3403"/>
        <v>BY$19</v>
      </c>
      <c r="BZ2121" s="190" t="str">
        <f t="shared" si="3403"/>
        <v>BZ$19</v>
      </c>
      <c r="CA2121" s="190" t="str">
        <f t="shared" si="3403"/>
        <v>CA$19</v>
      </c>
      <c r="CB2121" s="190" t="str">
        <f t="shared" si="3403"/>
        <v>CB$19</v>
      </c>
      <c r="CC2121" s="190" t="str">
        <f t="shared" si="3403"/>
        <v>CC$19</v>
      </c>
      <c r="CD2121" s="190" t="str">
        <f t="shared" si="3403"/>
        <v>CD$19</v>
      </c>
      <c r="CE2121" s="190" t="str">
        <f t="shared" ref="CE2121:CL2121" si="3404">CE$23</f>
        <v>CE$19</v>
      </c>
      <c r="CF2121" s="190" t="str">
        <f t="shared" si="3404"/>
        <v>CF$19</v>
      </c>
      <c r="CG2121" s="190" t="str">
        <f t="shared" si="3404"/>
        <v>CG$19</v>
      </c>
      <c r="CH2121" s="190" t="str">
        <f t="shared" si="3404"/>
        <v>CH$19</v>
      </c>
      <c r="CI2121" s="190" t="str">
        <f t="shared" si="3404"/>
        <v>CI$19</v>
      </c>
      <c r="CJ2121" s="190" t="str">
        <f t="shared" si="3404"/>
        <v>CJ$19</v>
      </c>
      <c r="CK2121" s="190" t="str">
        <f t="shared" si="3404"/>
        <v>CK$19</v>
      </c>
      <c r="CL2121" s="190" t="str">
        <f t="shared" si="3404"/>
        <v>CL$19</v>
      </c>
      <c r="CN2121" s="201"/>
      <c r="CO2121" s="190" t="str">
        <f t="shared" ref="CO2121:DL2121" si="3405">CO$23</f>
        <v>CO$19</v>
      </c>
      <c r="CP2121" s="190" t="str">
        <f t="shared" si="3405"/>
        <v>CP$19</v>
      </c>
      <c r="CQ2121" s="190" t="str">
        <f t="shared" si="3405"/>
        <v>CQ$19</v>
      </c>
      <c r="CR2121" s="190" t="str">
        <f t="shared" si="3405"/>
        <v>CR$19</v>
      </c>
      <c r="CS2121" s="190" t="str">
        <f t="shared" si="3405"/>
        <v>CS$19</v>
      </c>
      <c r="CT2121" s="190" t="str">
        <f t="shared" si="3405"/>
        <v>CT$19</v>
      </c>
      <c r="CU2121" s="190" t="str">
        <f t="shared" si="3405"/>
        <v>CU$19</v>
      </c>
      <c r="CV2121" s="190" t="str">
        <f t="shared" si="3405"/>
        <v>CV$19</v>
      </c>
      <c r="CW2121" s="190" t="str">
        <f t="shared" si="3405"/>
        <v>CW$19</v>
      </c>
      <c r="CX2121" s="190" t="str">
        <f t="shared" si="3405"/>
        <v>CX$19</v>
      </c>
      <c r="CY2121" s="190" t="str">
        <f t="shared" si="3405"/>
        <v>CY$19</v>
      </c>
      <c r="CZ2121" s="190" t="str">
        <f t="shared" si="3405"/>
        <v>CZ$19</v>
      </c>
      <c r="DA2121" s="190" t="str">
        <f t="shared" si="3405"/>
        <v>DA$19</v>
      </c>
      <c r="DB2121" s="190" t="str">
        <f t="shared" si="3405"/>
        <v>DB$19</v>
      </c>
      <c r="DC2121" s="190" t="str">
        <f t="shared" si="3405"/>
        <v>DC$19</v>
      </c>
      <c r="DD2121" s="190" t="str">
        <f t="shared" si="3405"/>
        <v>DD$19</v>
      </c>
      <c r="DE2121" s="190" t="str">
        <f t="shared" si="3405"/>
        <v>DE$19</v>
      </c>
      <c r="DF2121" s="190" t="str">
        <f t="shared" si="3405"/>
        <v>DF$19</v>
      </c>
      <c r="DG2121" s="190" t="str">
        <f t="shared" si="3405"/>
        <v>DG$19</v>
      </c>
      <c r="DH2121" s="190" t="str">
        <f t="shared" si="3405"/>
        <v>DH$19</v>
      </c>
      <c r="DI2121" s="190" t="str">
        <f t="shared" si="3405"/>
        <v>DI$19</v>
      </c>
      <c r="DJ2121" s="190" t="str">
        <f t="shared" si="3405"/>
        <v>DJ$19</v>
      </c>
      <c r="DK2121" s="190" t="str">
        <f t="shared" si="3405"/>
        <v>DK$19</v>
      </c>
      <c r="DL2121" s="190" t="str">
        <f t="shared" si="3405"/>
        <v>DL$19</v>
      </c>
    </row>
    <row r="2122" spans="1:116" x14ac:dyDescent="0.35">
      <c r="A2122" s="31" t="s">
        <v>218</v>
      </c>
      <c r="B2122" s="31" t="s">
        <v>395</v>
      </c>
      <c r="C2122" s="31"/>
      <c r="D2122" t="s">
        <v>407</v>
      </c>
      <c r="E2122" s="8" t="str">
        <f t="shared" si="3279"/>
        <v>2122 WCAP-IS</v>
      </c>
      <c r="F2122" t="s">
        <v>435</v>
      </c>
      <c r="G2122" s="175" t="s">
        <v>463</v>
      </c>
      <c r="H2122" s="48"/>
      <c r="I2122" s="304"/>
      <c r="J2122" s="304"/>
      <c r="K2122" s="48"/>
      <c r="L2122" s="48"/>
      <c r="M2122" s="48"/>
      <c r="N2122" s="48"/>
      <c r="O2122" s="48"/>
      <c r="P2122" s="48"/>
      <c r="R2122" s="70"/>
      <c r="S2122" s="305"/>
      <c r="T2122" s="305"/>
      <c r="U2122" s="305"/>
      <c r="V2122" s="305"/>
      <c r="W2122" s="305"/>
      <c r="X2122" s="305"/>
      <c r="Y2122" s="305"/>
      <c r="Z2122" s="305"/>
      <c r="AA2122" s="305"/>
      <c r="AB2122" s="305"/>
      <c r="AC2122" s="305"/>
      <c r="AD2122" s="305"/>
      <c r="AE2122" s="305"/>
      <c r="AF2122" s="305"/>
      <c r="AG2122" s="305"/>
      <c r="AH2122" s="305"/>
      <c r="AI2122" s="305"/>
      <c r="AJ2122" s="305"/>
      <c r="AK2122" s="305"/>
      <c r="AL2122" s="305"/>
      <c r="AM2122" s="305"/>
      <c r="AN2122" s="305"/>
      <c r="AO2122" s="305"/>
      <c r="AP2122" s="305"/>
      <c r="AQ2122" s="305"/>
      <c r="AR2122" s="305"/>
      <c r="AS2122" s="305"/>
      <c r="AT2122" s="305"/>
      <c r="AU2122" s="305"/>
      <c r="AV2122" s="305"/>
      <c r="AW2122" s="305"/>
      <c r="AX2122" s="305"/>
      <c r="AY2122" s="305"/>
      <c r="AZ2122" s="305"/>
      <c r="BA2122" s="305"/>
      <c r="BB2122" s="305"/>
      <c r="BC2122" s="305"/>
      <c r="BD2122" s="305"/>
      <c r="BE2122" s="305"/>
      <c r="BF2122" s="305"/>
      <c r="BG2122" s="305"/>
      <c r="BH2122" s="305"/>
      <c r="BI2122" s="305"/>
      <c r="BJ2122" s="305"/>
      <c r="BK2122" s="305"/>
      <c r="BL2122" s="305"/>
      <c r="BM2122" s="305"/>
      <c r="BN2122" s="305"/>
      <c r="BO2122" s="305"/>
      <c r="BP2122" s="305"/>
      <c r="BQ2122" s="305"/>
      <c r="BR2122" s="305"/>
      <c r="BS2122" s="305"/>
      <c r="BT2122" s="305"/>
      <c r="BU2122" s="305"/>
      <c r="BV2122" s="305"/>
      <c r="BW2122" s="305"/>
      <c r="BX2122" s="305"/>
      <c r="BY2122" s="305"/>
      <c r="BZ2122" s="305"/>
      <c r="CA2122" s="305"/>
      <c r="CB2122" s="305"/>
      <c r="CC2122" s="305"/>
      <c r="CD2122" s="305"/>
      <c r="CE2122" s="305"/>
      <c r="CF2122" s="305"/>
      <c r="CG2122" s="305"/>
      <c r="CH2122" s="305"/>
      <c r="CI2122" s="305"/>
      <c r="CJ2122" s="305"/>
      <c r="CK2122" s="305"/>
      <c r="CL2122" s="305"/>
      <c r="CN2122" s="304"/>
      <c r="CO2122" s="305"/>
      <c r="CP2122" s="305"/>
      <c r="CQ2122" s="305"/>
      <c r="CR2122" s="305"/>
      <c r="CS2122" s="305"/>
      <c r="CT2122" s="305"/>
      <c r="CU2122" s="305"/>
      <c r="CV2122" s="305"/>
      <c r="CW2122" s="305"/>
      <c r="CX2122" s="305"/>
      <c r="CY2122" s="305"/>
      <c r="CZ2122" s="305"/>
      <c r="DA2122" s="305"/>
      <c r="DB2122" s="305"/>
      <c r="DC2122" s="305"/>
      <c r="DD2122" s="305"/>
      <c r="DE2122" s="305"/>
      <c r="DF2122" s="305"/>
      <c r="DG2122" s="305"/>
      <c r="DH2122" s="305"/>
      <c r="DI2122" s="305"/>
      <c r="DJ2122" s="305"/>
      <c r="DK2122" s="305"/>
      <c r="DL2122" s="305"/>
    </row>
    <row r="2123" spans="1:116" x14ac:dyDescent="0.35">
      <c r="A2123" s="31"/>
      <c r="B2123" t="str">
        <f t="shared" ref="B2123:B2130" si="3406">E2123</f>
        <v>2123 WCAP-IS</v>
      </c>
      <c r="D2123" t="s">
        <v>407</v>
      </c>
      <c r="E2123" s="8" t="str">
        <f t="shared" si="3279"/>
        <v>2123 WCAP-IS</v>
      </c>
      <c r="G2123" s="175" t="s">
        <v>464</v>
      </c>
      <c r="H2123" s="31"/>
      <c r="I2123" s="73"/>
      <c r="J2123" s="73"/>
      <c r="K2123" s="124">
        <f>'IS BS CF'!K$23+'IS BS CF'!K$37</f>
        <v>-50863121.498323195</v>
      </c>
      <c r="L2123" s="124">
        <f>'IS BS CF'!L$23+'IS BS CF'!L$37</f>
        <v>-45442343.517289855</v>
      </c>
      <c r="M2123" s="124">
        <f>'IS BS CF'!M$23+'IS BS CF'!M$37</f>
        <v>-49936169.161607169</v>
      </c>
      <c r="N2123" s="124">
        <f>'IS BS CF'!N$23+'IS BS CF'!N$37</f>
        <v>-54770886.618855767</v>
      </c>
      <c r="O2123" s="124">
        <f>'IS BS CF'!O$23+'IS BS CF'!O$37</f>
        <v>-59969614.494340479</v>
      </c>
      <c r="P2123" s="124">
        <f>'IS BS CF'!P$23+'IS BS CF'!P$37</f>
        <v>-13781643.659541447</v>
      </c>
      <c r="Q2123" s="124"/>
      <c r="R2123" s="124">
        <f>'IS BS CF'!R$23+'IS BS CF'!R$37</f>
        <v>0</v>
      </c>
      <c r="S2123" s="124">
        <f>'IS BS CF'!S$23+'IS BS CF'!S$37</f>
        <v>-4050612.5333333341</v>
      </c>
      <c r="T2123" s="124">
        <f>'IS BS CF'!T$23+'IS BS CF'!T$37</f>
        <v>-4084084.7555555548</v>
      </c>
      <c r="U2123" s="124">
        <f>'IS BS CF'!U$23+'IS BS CF'!U$37</f>
        <v>-4117766.1791666667</v>
      </c>
      <c r="V2123" s="124">
        <f>'IS BS CF'!V$23+'IS BS CF'!V$37</f>
        <v>-4151657.9663966037</v>
      </c>
      <c r="W2123" s="124">
        <f>'IS BS CF'!W$23+'IS BS CF'!W$37</f>
        <v>-4185761.2855285872</v>
      </c>
      <c r="X2123" s="124">
        <f>'IS BS CF'!X$23+'IS BS CF'!X$37</f>
        <v>-4220077.3109293841</v>
      </c>
      <c r="Y2123" s="124">
        <f>'IS BS CF'!Y$23+'IS BS CF'!Y$37</f>
        <v>-4254607.223079728</v>
      </c>
      <c r="Z2123" s="124">
        <f>'IS BS CF'!Z$23+'IS BS CF'!Z$37</f>
        <v>-4289352.2086048471</v>
      </c>
      <c r="AA2123" s="124">
        <f>'IS BS CF'!AA$23+'IS BS CF'!AA$37</f>
        <v>-4324313.4603052512</v>
      </c>
      <c r="AB2123" s="124">
        <f>'IS BS CF'!AB$23+'IS BS CF'!AB$37</f>
        <v>-4359492.1771874959</v>
      </c>
      <c r="AC2123" s="124">
        <f>'IS BS CF'!AC$23+'IS BS CF'!AC$37</f>
        <v>-4394889.5644952618</v>
      </c>
      <c r="AD2123" s="124">
        <f>'IS BS CF'!AD$23+'IS BS CF'!AD$37</f>
        <v>-4430506.8337404802</v>
      </c>
      <c r="AE2123" s="124">
        <f>'IS BS CF'!AE$23+'IS BS CF'!AE$37</f>
        <v>-3623931.3590002037</v>
      </c>
      <c r="AF2123" s="124">
        <f>'IS BS CF'!AF$23+'IS BS CF'!AF$37</f>
        <v>-3652949.2063389341</v>
      </c>
      <c r="AG2123" s="124">
        <f>'IS BS CF'!AG$23+'IS BS CF'!AG$37</f>
        <v>-3682146.5720403413</v>
      </c>
      <c r="AH2123" s="124">
        <f>'IS BS CF'!AH$23+'IS BS CF'!AH$37</f>
        <v>-3711524.4483087123</v>
      </c>
      <c r="AI2123" s="124">
        <f>'IS BS CF'!AI$23+'IS BS CF'!AI$37</f>
        <v>-3741083.8325000536</v>
      </c>
      <c r="AJ2123" s="124">
        <f>'IS BS CF'!AJ$23+'IS BS CF'!AJ$37</f>
        <v>-3770825.7271478395</v>
      </c>
      <c r="AK2123" s="124">
        <f>'IS BS CF'!AK$23+'IS BS CF'!AK$37</f>
        <v>-3800751.1399887456</v>
      </c>
      <c r="AL2123" s="124">
        <f>'IS BS CF'!AL$23+'IS BS CF'!AL$37</f>
        <v>-3830861.0839887252</v>
      </c>
      <c r="AM2123" s="124">
        <f>'IS BS CF'!AM$23+'IS BS CF'!AM$37</f>
        <v>-3861156.5773690627</v>
      </c>
      <c r="AN2123" s="124">
        <f>'IS BS CF'!AN$23+'IS BS CF'!AN$37</f>
        <v>-3891638.6436324869</v>
      </c>
      <c r="AO2123" s="124">
        <f>'IS BS CF'!AO$23+'IS BS CF'!AO$37</f>
        <v>-3922308.311589547</v>
      </c>
      <c r="AP2123" s="124">
        <f>'IS BS CF'!AP$23+'IS BS CF'!AP$37</f>
        <v>-3953166.6153851938</v>
      </c>
      <c r="AQ2123" s="124">
        <f>'IS BS CF'!AQ$23+'IS BS CF'!AQ$37</f>
        <v>-3985974.87752525</v>
      </c>
      <c r="AR2123" s="124">
        <f>'IS BS CF'!AR$23+'IS BS CF'!AR$37</f>
        <v>-4017213.5769031229</v>
      </c>
      <c r="AS2123" s="124">
        <f>'IS BS CF'!AS$23+'IS BS CF'!AS$37</f>
        <v>-4048644.0468267086</v>
      </c>
      <c r="AT2123" s="124">
        <f>'IS BS CF'!AT$23+'IS BS CF'!AT$37</f>
        <v>-4080267.3430453874</v>
      </c>
      <c r="AU2123" s="124">
        <f>'IS BS CF'!AU$23+'IS BS CF'!AU$37</f>
        <v>-4112084.5267770374</v>
      </c>
      <c r="AV2123" s="124">
        <f>'IS BS CF'!AV$23+'IS BS CF'!AV$37</f>
        <v>-4144096.6647353913</v>
      </c>
      <c r="AW2123" s="124">
        <f>'IS BS CF'!AW$23+'IS BS CF'!AW$37</f>
        <v>-4176304.8291573296</v>
      </c>
      <c r="AX2123" s="124">
        <f>'IS BS CF'!AX$23+'IS BS CF'!AX$37</f>
        <v>-4208710.0978304278</v>
      </c>
      <c r="AY2123" s="124">
        <f>'IS BS CF'!AY$23+'IS BS CF'!AY$37</f>
        <v>-4241313.5541206039</v>
      </c>
      <c r="AZ2123" s="124">
        <f>'IS BS CF'!AZ$23+'IS BS CF'!AZ$37</f>
        <v>-4274116.2869998934</v>
      </c>
      <c r="BA2123" s="124">
        <f>'IS BS CF'!BA$23+'IS BS CF'!BA$37</f>
        <v>-4307119.3910742505</v>
      </c>
      <c r="BB2123" s="124">
        <f>'IS BS CF'!BB$23+'IS BS CF'!BB$37</f>
        <v>-4340323.9666117663</v>
      </c>
      <c r="BC2123" s="124">
        <f>'IS BS CF'!BC$23+'IS BS CF'!BC$37</f>
        <v>-4375579.4167207973</v>
      </c>
      <c r="BD2123" s="124">
        <f>'IS BS CF'!BD$23+'IS BS CF'!BD$37</f>
        <v>-4409190.2587781418</v>
      </c>
      <c r="BE2123" s="124">
        <f>'IS BS CF'!BE$23+'IS BS CF'!BE$37</f>
        <v>-4443005.9073576024</v>
      </c>
      <c r="BF2123" s="124">
        <f>'IS BS CF'!BF$23+'IS BS CF'!BF$37</f>
        <v>-4477027.4856587704</v>
      </c>
      <c r="BG2123" s="124">
        <f>'IS BS CF'!BG$23+'IS BS CF'!BG$37</f>
        <v>-4511256.1226853151</v>
      </c>
      <c r="BH2123" s="124">
        <f>'IS BS CF'!BH$23+'IS BS CF'!BH$37</f>
        <v>-4545692.953274237</v>
      </c>
      <c r="BI2123" s="124">
        <f>'IS BS CF'!BI$23+'IS BS CF'!BI$37</f>
        <v>-4580339.1181248082</v>
      </c>
      <c r="BJ2123" s="124">
        <f>'IS BS CF'!BJ$23+'IS BS CF'!BJ$37</f>
        <v>-4615195.7638274096</v>
      </c>
      <c r="BK2123" s="124">
        <f>'IS BS CF'!BK$23+'IS BS CF'!BK$37</f>
        <v>-4650264.042893419</v>
      </c>
      <c r="BL2123" s="124">
        <f>'IS BS CF'!BL$23+'IS BS CF'!BL$37</f>
        <v>-4685545.1137838541</v>
      </c>
      <c r="BM2123" s="124">
        <f>'IS BS CF'!BM$23+'IS BS CF'!BM$37</f>
        <v>-4721040.140939841</v>
      </c>
      <c r="BN2123" s="124">
        <f>'IS BS CF'!BN$23+'IS BS CF'!BN$37</f>
        <v>-4756750.294811585</v>
      </c>
      <c r="BO2123" s="124">
        <f>'IS BS CF'!BO$23+'IS BS CF'!BO$37</f>
        <v>-4794617.4638960911</v>
      </c>
      <c r="BP2123" s="124">
        <f>'IS BS CF'!BP$23+'IS BS CF'!BP$37</f>
        <v>-4830761.4067371869</v>
      </c>
      <c r="BQ2123" s="124">
        <f>'IS BS CF'!BQ$23+'IS BS CF'!BQ$37</f>
        <v>-4867124.0240003904</v>
      </c>
      <c r="BR2123" s="124">
        <f>'IS BS CF'!BR$23+'IS BS CF'!BR$37</f>
        <v>-4903706.5104737328</v>
      </c>
      <c r="BS2123" s="124">
        <f>'IS BS CF'!BS$23+'IS BS CF'!BS$37</f>
        <v>-4940510.0671050539</v>
      </c>
      <c r="BT2123" s="124">
        <f>'IS BS CF'!BT$23+'IS BS CF'!BT$37</f>
        <v>-4977535.901033123</v>
      </c>
      <c r="BU2123" s="124">
        <f>'IS BS CF'!BU$23+'IS BS CF'!BU$37</f>
        <v>-5014785.2256180337</v>
      </c>
      <c r="BV2123" s="124">
        <f>'IS BS CF'!BV$23+'IS BS CF'!BV$37</f>
        <v>-5052259.2604724364</v>
      </c>
      <c r="BW2123" s="124">
        <f>'IS BS CF'!BW$23+'IS BS CF'!BW$37</f>
        <v>-5089959.2314920919</v>
      </c>
      <c r="BX2123" s="124">
        <f>'IS BS CF'!BX$23+'IS BS CF'!BX$37</f>
        <v>-5127886.3708876623</v>
      </c>
      <c r="BY2123" s="124">
        <f>'IS BS CF'!BY$23+'IS BS CF'!BY$37</f>
        <v>-5166041.9172154134</v>
      </c>
      <c r="BZ2123" s="124">
        <f>'IS BS CF'!BZ$23+'IS BS CF'!BZ$37</f>
        <v>-5204427.1154092727</v>
      </c>
      <c r="CA2123" s="124">
        <f>'IS BS CF'!CA$23+'IS BS CF'!CA$37</f>
        <v>-1123369.5875058447</v>
      </c>
      <c r="CB2123" s="124">
        <f>'IS BS CF'!CB$23+'IS BS CF'!CB$37</f>
        <v>-1127870.2550936381</v>
      </c>
      <c r="CC2123" s="124">
        <f>'IS BS CF'!CC$23+'IS BS CF'!CC$37</f>
        <v>-1132389.6754630601</v>
      </c>
      <c r="CD2123" s="124">
        <f>'IS BS CF'!CD$23+'IS BS CF'!CD$37</f>
        <v>-1136927.9267506949</v>
      </c>
      <c r="CE2123" s="124">
        <f>'IS BS CF'!CE$23+'IS BS CF'!CE$37</f>
        <v>-1141485.0874187003</v>
      </c>
      <c r="CF2123" s="124">
        <f>'IS BS CF'!CF$23+'IS BS CF'!CF$37</f>
        <v>-1146061.2362560842</v>
      </c>
      <c r="CG2123" s="124">
        <f>'IS BS CF'!CG$23+'IS BS CF'!CG$37</f>
        <v>-1150656.4523804022</v>
      </c>
      <c r="CH2123" s="124">
        <f>'IS BS CF'!CH$23+'IS BS CF'!CH$37</f>
        <v>-1155270.8152385058</v>
      </c>
      <c r="CI2123" s="124">
        <f>'IS BS CF'!CI$23+'IS BS CF'!CI$37</f>
        <v>-1159904.4046085391</v>
      </c>
      <c r="CJ2123" s="124">
        <f>'IS BS CF'!CJ$23+'IS BS CF'!CJ$37</f>
        <v>-1164557.3006009168</v>
      </c>
      <c r="CK2123" s="124">
        <f>'IS BS CF'!CK$23+'IS BS CF'!CK$37</f>
        <v>-1169229.5836599416</v>
      </c>
      <c r="CL2123" s="124">
        <f>'IS BS CF'!CL$23+'IS BS CF'!CL$37</f>
        <v>-1173921.3345651201</v>
      </c>
      <c r="CN2123" s="73"/>
      <c r="CO2123" s="124" t="e">
        <f>#REF!+#REF!</f>
        <v>#REF!</v>
      </c>
      <c r="CP2123" s="124" t="e">
        <f>#REF!+#REF!</f>
        <v>#REF!</v>
      </c>
      <c r="CQ2123" s="124" t="e">
        <f>#REF!+#REF!</f>
        <v>#REF!</v>
      </c>
      <c r="CR2123" s="124" t="e">
        <f>#REF!+#REF!</f>
        <v>#REF!</v>
      </c>
      <c r="CS2123" s="124" t="e">
        <f>#REF!+#REF!</f>
        <v>#REF!</v>
      </c>
      <c r="CT2123" s="124" t="e">
        <f>#REF!+#REF!</f>
        <v>#REF!</v>
      </c>
      <c r="CU2123" s="124" t="e">
        <f>#REF!+#REF!</f>
        <v>#REF!</v>
      </c>
      <c r="CV2123" s="124" t="e">
        <f>#REF!+#REF!</f>
        <v>#REF!</v>
      </c>
      <c r="CW2123" s="124" t="e">
        <f>#REF!+#REF!</f>
        <v>#REF!</v>
      </c>
      <c r="CX2123" s="124" t="e">
        <f>#REF!+#REF!</f>
        <v>#REF!</v>
      </c>
      <c r="CY2123" s="124" t="e">
        <f>#REF!+#REF!</f>
        <v>#REF!</v>
      </c>
      <c r="CZ2123" s="124" t="e">
        <f>#REF!+#REF!</f>
        <v>#REF!</v>
      </c>
      <c r="DA2123" s="124" t="e">
        <f>#REF!+#REF!</f>
        <v>#REF!</v>
      </c>
      <c r="DB2123" s="124" t="e">
        <f>#REF!+#REF!</f>
        <v>#REF!</v>
      </c>
      <c r="DC2123" s="124" t="e">
        <f>#REF!+#REF!</f>
        <v>#REF!</v>
      </c>
      <c r="DD2123" s="124" t="e">
        <f>#REF!+#REF!</f>
        <v>#REF!</v>
      </c>
      <c r="DE2123" s="124" t="e">
        <f>#REF!+#REF!</f>
        <v>#REF!</v>
      </c>
      <c r="DF2123" s="124" t="e">
        <f>#REF!+#REF!</f>
        <v>#REF!</v>
      </c>
      <c r="DG2123" s="124" t="e">
        <f>#REF!+#REF!</f>
        <v>#REF!</v>
      </c>
      <c r="DH2123" s="124" t="e">
        <f>#REF!+#REF!</f>
        <v>#REF!</v>
      </c>
      <c r="DI2123" s="124" t="e">
        <f>#REF!+#REF!</f>
        <v>#REF!</v>
      </c>
      <c r="DJ2123" s="124" t="e">
        <f>#REF!+#REF!</f>
        <v>#REF!</v>
      </c>
      <c r="DK2123" s="124" t="e">
        <f>#REF!+#REF!</f>
        <v>#REF!</v>
      </c>
      <c r="DL2123" s="124" t="e">
        <f>#REF!+#REF!</f>
        <v>#REF!</v>
      </c>
    </row>
    <row r="2124" spans="1:116" x14ac:dyDescent="0.35">
      <c r="A2124" s="31"/>
      <c r="B2124" t="str">
        <f t="shared" si="3406"/>
        <v>2124 WCAP-IS</v>
      </c>
      <c r="D2124" t="s">
        <v>407</v>
      </c>
      <c r="E2124" s="8" t="str">
        <f t="shared" si="3279"/>
        <v>2124 WCAP-IS</v>
      </c>
      <c r="G2124" s="70" t="s">
        <v>399</v>
      </c>
      <c r="H2124" s="31"/>
      <c r="I2124" s="73"/>
      <c r="J2124" s="73"/>
      <c r="K2124" s="31"/>
      <c r="L2124" s="31"/>
      <c r="M2124" s="31"/>
      <c r="N2124" s="31"/>
      <c r="O2124" s="31"/>
      <c r="P2124" s="31"/>
      <c r="R2124" s="67"/>
      <c r="S2124" s="67"/>
      <c r="T2124" s="67"/>
      <c r="U2124" s="67"/>
      <c r="V2124" s="67"/>
      <c r="W2124" s="67"/>
      <c r="X2124" s="67"/>
      <c r="Y2124" s="67"/>
      <c r="Z2124" s="67"/>
      <c r="AA2124" s="67"/>
      <c r="AB2124" s="67"/>
      <c r="AC2124" s="67"/>
      <c r="AD2124" s="67"/>
      <c r="AE2124" s="67"/>
      <c r="AF2124" s="67"/>
      <c r="AG2124" s="67"/>
      <c r="AH2124" s="67"/>
      <c r="AI2124" s="67"/>
      <c r="AJ2124" s="67"/>
      <c r="AK2124" s="67"/>
      <c r="AL2124" s="67"/>
      <c r="AM2124" s="67"/>
      <c r="AN2124" s="67"/>
      <c r="AO2124" s="67"/>
      <c r="AP2124" s="67"/>
      <c r="AQ2124" s="67"/>
      <c r="AR2124" s="67"/>
      <c r="AS2124" s="67"/>
      <c r="AT2124" s="67"/>
      <c r="AU2124" s="67"/>
      <c r="AV2124" s="67"/>
      <c r="AW2124" s="67"/>
      <c r="AX2124" s="67"/>
      <c r="AY2124" s="67"/>
      <c r="AZ2124" s="67"/>
      <c r="BA2124" s="67"/>
      <c r="BB2124" s="67"/>
      <c r="BC2124" s="67"/>
      <c r="BD2124" s="67"/>
      <c r="BE2124" s="67"/>
      <c r="BF2124" s="67"/>
      <c r="BG2124" s="67"/>
      <c r="BH2124" s="67"/>
      <c r="BI2124" s="67"/>
      <c r="BJ2124" s="67"/>
      <c r="BK2124" s="67"/>
      <c r="BL2124" s="67"/>
      <c r="BM2124" s="67"/>
      <c r="BN2124" s="67"/>
      <c r="BO2124" s="67"/>
      <c r="BP2124" s="67"/>
      <c r="BQ2124" s="67"/>
      <c r="BR2124" s="67"/>
      <c r="BS2124" s="67"/>
      <c r="BT2124" s="67"/>
      <c r="BU2124" s="67"/>
      <c r="BV2124" s="67"/>
      <c r="BW2124" s="67"/>
      <c r="BX2124" s="67"/>
      <c r="BY2124" s="67"/>
      <c r="BZ2124" s="67"/>
      <c r="CA2124" s="67"/>
      <c r="CB2124" s="67"/>
      <c r="CC2124" s="67"/>
      <c r="CD2124" s="67"/>
      <c r="CE2124" s="67"/>
      <c r="CF2124" s="67"/>
      <c r="CG2124" s="67"/>
      <c r="CH2124" s="67"/>
      <c r="CI2124" s="67"/>
      <c r="CJ2124" s="67"/>
      <c r="CK2124" s="67"/>
      <c r="CL2124" s="67"/>
      <c r="CN2124" s="73"/>
      <c r="CO2124" s="67"/>
      <c r="CP2124" s="67"/>
      <c r="CQ2124" s="67"/>
      <c r="CR2124" s="67"/>
      <c r="CS2124" s="67"/>
      <c r="CT2124" s="67"/>
      <c r="CU2124" s="67"/>
      <c r="CV2124" s="67"/>
      <c r="CW2124" s="67"/>
      <c r="CX2124" s="67"/>
      <c r="CY2124" s="67"/>
      <c r="CZ2124" s="67"/>
      <c r="DA2124" s="67"/>
      <c r="DB2124" s="67"/>
      <c r="DC2124" s="67"/>
      <c r="DD2124" s="67"/>
      <c r="DE2124" s="67"/>
      <c r="DF2124" s="67"/>
      <c r="DG2124" s="67"/>
      <c r="DH2124" s="67"/>
      <c r="DI2124" s="67"/>
      <c r="DJ2124" s="67"/>
      <c r="DK2124" s="67"/>
      <c r="DL2124" s="67"/>
    </row>
    <row r="2125" spans="1:116" x14ac:dyDescent="0.35">
      <c r="B2125" t="str">
        <f t="shared" si="3406"/>
        <v>2125 WCAP-IS</v>
      </c>
      <c r="D2125" t="s">
        <v>407</v>
      </c>
      <c r="E2125" s="8" t="str">
        <f t="shared" si="3279"/>
        <v>2125 WCAP-IS</v>
      </c>
      <c r="G2125" s="125" t="s">
        <v>404</v>
      </c>
      <c r="I2125"/>
      <c r="J2125"/>
      <c r="R2125"/>
      <c r="S2125"/>
      <c r="T2125"/>
      <c r="U2125"/>
      <c r="V2125"/>
      <c r="W2125"/>
      <c r="X2125"/>
      <c r="Y2125"/>
      <c r="Z2125"/>
      <c r="AA2125"/>
      <c r="AB2125"/>
      <c r="AC2125"/>
      <c r="AD2125"/>
      <c r="AE2125"/>
      <c r="AF2125"/>
      <c r="AG2125"/>
      <c r="AH2125"/>
      <c r="AI2125"/>
      <c r="AJ2125"/>
      <c r="AK2125"/>
      <c r="AL2125"/>
      <c r="AM2125"/>
      <c r="AN2125"/>
      <c r="AO2125"/>
      <c r="AP2125"/>
      <c r="AQ2125"/>
      <c r="AR2125"/>
      <c r="AS2125"/>
      <c r="AT2125"/>
      <c r="AU2125"/>
      <c r="AV2125"/>
      <c r="AW2125"/>
      <c r="AX2125"/>
      <c r="AY2125"/>
      <c r="AZ2125"/>
      <c r="BA2125"/>
      <c r="BB2125"/>
      <c r="BC2125"/>
      <c r="BD2125"/>
      <c r="BE2125"/>
      <c r="BF2125"/>
      <c r="BG2125"/>
      <c r="BH2125"/>
      <c r="BI2125"/>
      <c r="BJ2125"/>
      <c r="BK2125"/>
      <c r="BL2125"/>
      <c r="BM2125"/>
      <c r="BN2125"/>
      <c r="BO2125"/>
      <c r="BP2125"/>
      <c r="BQ2125"/>
      <c r="BR2125"/>
      <c r="BS2125"/>
      <c r="BT2125"/>
      <c r="BU2125"/>
      <c r="BV2125"/>
      <c r="BW2125"/>
      <c r="BX2125"/>
      <c r="BY2125"/>
      <c r="BZ2125"/>
      <c r="CA2125"/>
      <c r="CB2125"/>
      <c r="CC2125"/>
      <c r="CD2125"/>
      <c r="CE2125"/>
      <c r="CF2125"/>
      <c r="CG2125"/>
      <c r="CH2125"/>
      <c r="CI2125"/>
      <c r="CJ2125"/>
      <c r="CK2125"/>
      <c r="CL2125"/>
      <c r="CN2125"/>
    </row>
    <row r="2126" spans="1:116" x14ac:dyDescent="0.35">
      <c r="B2126" t="str">
        <f t="shared" si="3406"/>
        <v>2126 WCAP-IS</v>
      </c>
      <c r="D2126" t="s">
        <v>407</v>
      </c>
      <c r="E2126" s="8" t="str">
        <f t="shared" si="3279"/>
        <v>2126 WCAP-IS</v>
      </c>
      <c r="G2126" s="67"/>
      <c r="H2126" s="12"/>
      <c r="I2126" s="60"/>
      <c r="J2126" s="60"/>
      <c r="K2126" s="17">
        <v>30</v>
      </c>
      <c r="L2126" s="17">
        <v>30</v>
      </c>
      <c r="M2126" s="17">
        <v>30</v>
      </c>
      <c r="N2126" s="17">
        <v>30</v>
      </c>
      <c r="O2126" s="17">
        <v>30</v>
      </c>
      <c r="P2126" s="17">
        <v>30</v>
      </c>
      <c r="R2126" s="15"/>
      <c r="S2126" s="15" cm="1">
        <f t="array" ref="S2126">INDEX($K:$P,ROW(),MATCH(S$3,$K$2:$P$2,0))</f>
        <v>30</v>
      </c>
      <c r="T2126" s="15" cm="1">
        <f t="array" ref="T2126">INDEX($K:$P,ROW(),MATCH(T$3,$K$2:$P$2,0))</f>
        <v>30</v>
      </c>
      <c r="U2126" s="15" cm="1">
        <f t="array" ref="U2126">INDEX($K:$P,ROW(),MATCH(U$3,$K$2:$P$2,0))</f>
        <v>30</v>
      </c>
      <c r="V2126" s="15" cm="1">
        <f t="array" ref="V2126">INDEX($K:$P,ROW(),MATCH(V$3,$K$2:$P$2,0))</f>
        <v>30</v>
      </c>
      <c r="W2126" s="15" cm="1">
        <f t="array" ref="W2126">INDEX($K:$P,ROW(),MATCH(W$3,$K$2:$P$2,0))</f>
        <v>30</v>
      </c>
      <c r="X2126" s="15" cm="1">
        <f t="array" ref="X2126">INDEX($K:$P,ROW(),MATCH(X$3,$K$2:$P$2,0))</f>
        <v>30</v>
      </c>
      <c r="Y2126" s="15" cm="1">
        <f t="array" ref="Y2126">INDEX($K:$P,ROW(),MATCH(Y$3,$K$2:$P$2,0))</f>
        <v>30</v>
      </c>
      <c r="Z2126" s="15" cm="1">
        <f t="array" ref="Z2126">INDEX($K:$P,ROW(),MATCH(Z$3,$K$2:$P$2,0))</f>
        <v>30</v>
      </c>
      <c r="AA2126" s="15" cm="1">
        <f t="array" ref="AA2126">INDEX($K:$P,ROW(),MATCH(AA$3,$K$2:$P$2,0))</f>
        <v>30</v>
      </c>
      <c r="AB2126" s="15" cm="1">
        <f t="array" ref="AB2126">INDEX($K:$P,ROW(),MATCH(AB$3,$K$2:$P$2,0))</f>
        <v>30</v>
      </c>
      <c r="AC2126" s="15" cm="1">
        <f t="array" ref="AC2126">INDEX($K:$P,ROW(),MATCH(AC$3,$K$2:$P$2,0))</f>
        <v>30</v>
      </c>
      <c r="AD2126" s="15" cm="1">
        <f t="array" ref="AD2126">INDEX($K:$P,ROW(),MATCH(AD$3,$K$2:$P$2,0))</f>
        <v>30</v>
      </c>
      <c r="AE2126" s="15" cm="1">
        <f t="array" ref="AE2126">INDEX($K:$P,ROW(),MATCH(AE$3,$K$2:$P$2,0))</f>
        <v>30</v>
      </c>
      <c r="AF2126" s="15" cm="1">
        <f t="array" ref="AF2126">INDEX($K:$P,ROW(),MATCH(AF$3,$K$2:$P$2,0))</f>
        <v>30</v>
      </c>
      <c r="AG2126" s="15" cm="1">
        <f t="array" ref="AG2126">INDEX($K:$P,ROW(),MATCH(AG$3,$K$2:$P$2,0))</f>
        <v>30</v>
      </c>
      <c r="AH2126" s="15" cm="1">
        <f t="array" ref="AH2126">INDEX($K:$P,ROW(),MATCH(AH$3,$K$2:$P$2,0))</f>
        <v>30</v>
      </c>
      <c r="AI2126" s="15" cm="1">
        <f t="array" ref="AI2126">INDEX($K:$P,ROW(),MATCH(AI$3,$K$2:$P$2,0))</f>
        <v>30</v>
      </c>
      <c r="AJ2126" s="15" cm="1">
        <f t="array" ref="AJ2126">INDEX($K:$P,ROW(),MATCH(AJ$3,$K$2:$P$2,0))</f>
        <v>30</v>
      </c>
      <c r="AK2126" s="15" cm="1">
        <f t="array" ref="AK2126">INDEX($K:$P,ROW(),MATCH(AK$3,$K$2:$P$2,0))</f>
        <v>30</v>
      </c>
      <c r="AL2126" s="15" cm="1">
        <f t="array" ref="AL2126">INDEX($K:$P,ROW(),MATCH(AL$3,$K$2:$P$2,0))</f>
        <v>30</v>
      </c>
      <c r="AM2126" s="15" cm="1">
        <f t="array" ref="AM2126">INDEX($K:$P,ROW(),MATCH(AM$3,$K$2:$P$2,0))</f>
        <v>30</v>
      </c>
      <c r="AN2126" s="15" cm="1">
        <f t="array" ref="AN2126">INDEX($K:$P,ROW(),MATCH(AN$3,$K$2:$P$2,0))</f>
        <v>30</v>
      </c>
      <c r="AO2126" s="15" cm="1">
        <f t="array" ref="AO2126">INDEX($K:$P,ROW(),MATCH(AO$3,$K$2:$P$2,0))</f>
        <v>30</v>
      </c>
      <c r="AP2126" s="15" cm="1">
        <f t="array" ref="AP2126">INDEX($K:$P,ROW(),MATCH(AP$3,$K$2:$P$2,0))</f>
        <v>30</v>
      </c>
      <c r="AQ2126" s="15" cm="1">
        <f t="array" ref="AQ2126">INDEX($K:$P,ROW(),MATCH(AQ$3,$K$2:$P$2,0))</f>
        <v>30</v>
      </c>
      <c r="AR2126" s="15" cm="1">
        <f t="array" ref="AR2126">INDEX($K:$P,ROW(),MATCH(AR$3,$K$2:$P$2,0))</f>
        <v>30</v>
      </c>
      <c r="AS2126" s="15" cm="1">
        <f t="array" ref="AS2126">INDEX($K:$P,ROW(),MATCH(AS$3,$K$2:$P$2,0))</f>
        <v>30</v>
      </c>
      <c r="AT2126" s="15" cm="1">
        <f t="array" ref="AT2126">INDEX($K:$P,ROW(),MATCH(AT$3,$K$2:$P$2,0))</f>
        <v>30</v>
      </c>
      <c r="AU2126" s="15" cm="1">
        <f t="array" ref="AU2126">INDEX($K:$P,ROW(),MATCH(AU$3,$K$2:$P$2,0))</f>
        <v>30</v>
      </c>
      <c r="AV2126" s="15" cm="1">
        <f t="array" ref="AV2126">INDEX($K:$P,ROW(),MATCH(AV$3,$K$2:$P$2,0))</f>
        <v>30</v>
      </c>
      <c r="AW2126" s="15" cm="1">
        <f t="array" ref="AW2126">INDEX($K:$P,ROW(),MATCH(AW$3,$K$2:$P$2,0))</f>
        <v>30</v>
      </c>
      <c r="AX2126" s="15" cm="1">
        <f t="array" ref="AX2126">INDEX($K:$P,ROW(),MATCH(AX$3,$K$2:$P$2,0))</f>
        <v>30</v>
      </c>
      <c r="AY2126" s="15" cm="1">
        <f t="array" ref="AY2126">INDEX($K:$P,ROW(),MATCH(AY$3,$K$2:$P$2,0))</f>
        <v>30</v>
      </c>
      <c r="AZ2126" s="15" cm="1">
        <f t="array" ref="AZ2126">INDEX($K:$P,ROW(),MATCH(AZ$3,$K$2:$P$2,0))</f>
        <v>30</v>
      </c>
      <c r="BA2126" s="15" cm="1">
        <f t="array" ref="BA2126">INDEX($K:$P,ROW(),MATCH(BA$3,$K$2:$P$2,0))</f>
        <v>30</v>
      </c>
      <c r="BB2126" s="15" cm="1">
        <f t="array" ref="BB2126">INDEX($K:$P,ROW(),MATCH(BB$3,$K$2:$P$2,0))</f>
        <v>30</v>
      </c>
      <c r="BC2126" s="15" cm="1">
        <f t="array" ref="BC2126">INDEX($K:$P,ROW(),MATCH(BC$3,$K$2:$P$2,0))</f>
        <v>30</v>
      </c>
      <c r="BD2126" s="15" cm="1">
        <f t="array" ref="BD2126">INDEX($K:$P,ROW(),MATCH(BD$3,$K$2:$P$2,0))</f>
        <v>30</v>
      </c>
      <c r="BE2126" s="15" cm="1">
        <f t="array" ref="BE2126">INDEX($K:$P,ROW(),MATCH(BE$3,$K$2:$P$2,0))</f>
        <v>30</v>
      </c>
      <c r="BF2126" s="15" cm="1">
        <f t="array" ref="BF2126">INDEX($K:$P,ROW(),MATCH(BF$3,$K$2:$P$2,0))</f>
        <v>30</v>
      </c>
      <c r="BG2126" s="15" cm="1">
        <f t="array" ref="BG2126">INDEX($K:$P,ROW(),MATCH(BG$3,$K$2:$P$2,0))</f>
        <v>30</v>
      </c>
      <c r="BH2126" s="15" cm="1">
        <f t="array" ref="BH2126">INDEX($K:$P,ROW(),MATCH(BH$3,$K$2:$P$2,0))</f>
        <v>30</v>
      </c>
      <c r="BI2126" s="15" cm="1">
        <f t="array" ref="BI2126">INDEX($K:$P,ROW(),MATCH(BI$3,$K$2:$P$2,0))</f>
        <v>30</v>
      </c>
      <c r="BJ2126" s="15" cm="1">
        <f t="array" ref="BJ2126">INDEX($K:$P,ROW(),MATCH(BJ$3,$K$2:$P$2,0))</f>
        <v>30</v>
      </c>
      <c r="BK2126" s="15" cm="1">
        <f t="array" ref="BK2126">INDEX($K:$P,ROW(),MATCH(BK$3,$K$2:$P$2,0))</f>
        <v>30</v>
      </c>
      <c r="BL2126" s="15" cm="1">
        <f t="array" ref="BL2126">INDEX($K:$P,ROW(),MATCH(BL$3,$K$2:$P$2,0))</f>
        <v>30</v>
      </c>
      <c r="BM2126" s="15" cm="1">
        <f t="array" ref="BM2126">INDEX($K:$P,ROW(),MATCH(BM$3,$K$2:$P$2,0))</f>
        <v>30</v>
      </c>
      <c r="BN2126" s="15" cm="1">
        <f t="array" ref="BN2126">INDEX($K:$P,ROW(),MATCH(BN$3,$K$2:$P$2,0))</f>
        <v>30</v>
      </c>
      <c r="BO2126" s="15" cm="1">
        <f t="array" ref="BO2126">INDEX($K:$P,ROW(),MATCH(BO$3,$K$2:$P$2,0))</f>
        <v>30</v>
      </c>
      <c r="BP2126" s="15" cm="1">
        <f t="array" ref="BP2126">INDEX($K:$P,ROW(),MATCH(BP$3,$K$2:$P$2,0))</f>
        <v>30</v>
      </c>
      <c r="BQ2126" s="15" cm="1">
        <f t="array" ref="BQ2126">INDEX($K:$P,ROW(),MATCH(BQ$3,$K$2:$P$2,0))</f>
        <v>30</v>
      </c>
      <c r="BR2126" s="15" cm="1">
        <f t="array" ref="BR2126">INDEX($K:$P,ROW(),MATCH(BR$3,$K$2:$P$2,0))</f>
        <v>30</v>
      </c>
      <c r="BS2126" s="15" cm="1">
        <f t="array" ref="BS2126">INDEX($K:$P,ROW(),MATCH(BS$3,$K$2:$P$2,0))</f>
        <v>30</v>
      </c>
      <c r="BT2126" s="15" cm="1">
        <f t="array" ref="BT2126">INDEX($K:$P,ROW(),MATCH(BT$3,$K$2:$P$2,0))</f>
        <v>30</v>
      </c>
      <c r="BU2126" s="15" cm="1">
        <f t="array" ref="BU2126">INDEX($K:$P,ROW(),MATCH(BU$3,$K$2:$P$2,0))</f>
        <v>30</v>
      </c>
      <c r="BV2126" s="15" cm="1">
        <f t="array" ref="BV2126">INDEX($K:$P,ROW(),MATCH(BV$3,$K$2:$P$2,0))</f>
        <v>30</v>
      </c>
      <c r="BW2126" s="15" cm="1">
        <f t="array" ref="BW2126">INDEX($K:$P,ROW(),MATCH(BW$3,$K$2:$P$2,0))</f>
        <v>30</v>
      </c>
      <c r="BX2126" s="15" cm="1">
        <f t="array" ref="BX2126">INDEX($K:$P,ROW(),MATCH(BX$3,$K$2:$P$2,0))</f>
        <v>30</v>
      </c>
      <c r="BY2126" s="15" cm="1">
        <f t="array" ref="BY2126">INDEX($K:$P,ROW(),MATCH(BY$3,$K$2:$P$2,0))</f>
        <v>30</v>
      </c>
      <c r="BZ2126" s="15" cm="1">
        <f t="array" ref="BZ2126">INDEX($K:$P,ROW(),MATCH(BZ$3,$K$2:$P$2,0))</f>
        <v>30</v>
      </c>
      <c r="CA2126" s="15" cm="1">
        <f t="array" ref="CA2126">INDEX($K:$P,ROW(),MATCH(CA$3,$K$2:$P$2,0))</f>
        <v>30</v>
      </c>
      <c r="CB2126" s="15" cm="1">
        <f t="array" ref="CB2126">INDEX($K:$P,ROW(),MATCH(CB$3,$K$2:$P$2,0))</f>
        <v>30</v>
      </c>
      <c r="CC2126" s="15" cm="1">
        <f t="array" ref="CC2126">INDEX($K:$P,ROW(),MATCH(CC$3,$K$2:$P$2,0))</f>
        <v>30</v>
      </c>
      <c r="CD2126" s="15" cm="1">
        <f t="array" ref="CD2126">INDEX($K:$P,ROW(),MATCH(CD$3,$K$2:$P$2,0))</f>
        <v>30</v>
      </c>
      <c r="CE2126" s="15" cm="1">
        <f t="array" ref="CE2126">INDEX($K:$P,ROW(),MATCH(CE$3,$K$2:$P$2,0))</f>
        <v>30</v>
      </c>
      <c r="CF2126" s="15" cm="1">
        <f t="array" ref="CF2126">INDEX($K:$P,ROW(),MATCH(CF$3,$K$2:$P$2,0))</f>
        <v>30</v>
      </c>
      <c r="CG2126" s="15" cm="1">
        <f t="array" ref="CG2126">INDEX($K:$P,ROW(),MATCH(CG$3,$K$2:$P$2,0))</f>
        <v>30</v>
      </c>
      <c r="CH2126" s="15" cm="1">
        <f t="array" ref="CH2126">INDEX($K:$P,ROW(),MATCH(CH$3,$K$2:$P$2,0))</f>
        <v>30</v>
      </c>
      <c r="CI2126" s="15" cm="1">
        <f t="array" ref="CI2126">INDEX($K:$P,ROW(),MATCH(CI$3,$K$2:$P$2,0))</f>
        <v>30</v>
      </c>
      <c r="CJ2126" s="15" cm="1">
        <f t="array" ref="CJ2126">INDEX($K:$P,ROW(),MATCH(CJ$3,$K$2:$P$2,0))</f>
        <v>30</v>
      </c>
      <c r="CK2126" s="15" cm="1">
        <f t="array" ref="CK2126">INDEX($K:$P,ROW(),MATCH(CK$3,$K$2:$P$2,0))</f>
        <v>30</v>
      </c>
      <c r="CL2126" s="15" cm="1">
        <f t="array" ref="CL2126">INDEX($K:$P,ROW(),MATCH(CL$3,$K$2:$P$2,0))</f>
        <v>30</v>
      </c>
      <c r="CN2126" s="60"/>
      <c r="CO2126" s="15" t="e" cm="1">
        <f t="array" ref="CO2126">INDEX($K:$P,ROW(),MATCH(CO$3,$K$2:$P$2,0))</f>
        <v>#N/A</v>
      </c>
      <c r="CP2126" s="15" t="e" cm="1">
        <f t="array" ref="CP2126">INDEX($K:$P,ROW(),MATCH(CP$3,$K$2:$P$2,0))</f>
        <v>#N/A</v>
      </c>
      <c r="CQ2126" s="15" t="e" cm="1">
        <f t="array" ref="CQ2126">INDEX($K:$P,ROW(),MATCH(CQ$3,$K$2:$P$2,0))</f>
        <v>#N/A</v>
      </c>
      <c r="CR2126" s="15" t="e" cm="1">
        <f t="array" ref="CR2126">INDEX($K:$P,ROW(),MATCH(CR$3,$K$2:$P$2,0))</f>
        <v>#N/A</v>
      </c>
      <c r="CS2126" s="15" t="e" cm="1">
        <f t="array" ref="CS2126">INDEX($K:$P,ROW(),MATCH(CS$3,$K$2:$P$2,0))</f>
        <v>#N/A</v>
      </c>
      <c r="CT2126" s="15" t="e" cm="1">
        <f t="array" ref="CT2126">INDEX($K:$P,ROW(),MATCH(CT$3,$K$2:$P$2,0))</f>
        <v>#N/A</v>
      </c>
      <c r="CU2126" s="15" t="e" cm="1">
        <f t="array" ref="CU2126">INDEX($K:$P,ROW(),MATCH(CU$3,$K$2:$P$2,0))</f>
        <v>#N/A</v>
      </c>
      <c r="CV2126" s="15" t="e" cm="1">
        <f t="array" ref="CV2126">INDEX($K:$P,ROW(),MATCH(CV$3,$K$2:$P$2,0))</f>
        <v>#N/A</v>
      </c>
      <c r="CW2126" s="15" t="e" cm="1">
        <f t="array" ref="CW2126">INDEX($K:$P,ROW(),MATCH(CW$3,$K$2:$P$2,0))</f>
        <v>#N/A</v>
      </c>
      <c r="CX2126" s="15" t="e" cm="1">
        <f t="array" ref="CX2126">INDEX($K:$P,ROW(),MATCH(CX$3,$K$2:$P$2,0))</f>
        <v>#N/A</v>
      </c>
      <c r="CY2126" s="15" t="e" cm="1">
        <f t="array" ref="CY2126">INDEX($K:$P,ROW(),MATCH(CY$3,$K$2:$P$2,0))</f>
        <v>#N/A</v>
      </c>
      <c r="CZ2126" s="15" t="e" cm="1">
        <f t="array" ref="CZ2126">INDEX($K:$P,ROW(),MATCH(CZ$3,$K$2:$P$2,0))</f>
        <v>#N/A</v>
      </c>
      <c r="DA2126" s="15" t="e" cm="1">
        <f t="array" ref="DA2126">INDEX($K:$P,ROW(),MATCH(DA$3,$K$2:$P$2,0))</f>
        <v>#N/A</v>
      </c>
      <c r="DB2126" s="15" t="e" cm="1">
        <f t="array" ref="DB2126">INDEX($K:$P,ROW(),MATCH(DB$3,$K$2:$P$2,0))</f>
        <v>#N/A</v>
      </c>
      <c r="DC2126" s="15" t="e" cm="1">
        <f t="array" ref="DC2126">INDEX($K:$P,ROW(),MATCH(DC$3,$K$2:$P$2,0))</f>
        <v>#N/A</v>
      </c>
      <c r="DD2126" s="15" t="e" cm="1">
        <f t="array" ref="DD2126">INDEX($K:$P,ROW(),MATCH(DD$3,$K$2:$P$2,0))</f>
        <v>#N/A</v>
      </c>
      <c r="DE2126" s="15" t="e" cm="1">
        <f t="array" ref="DE2126">INDEX($K:$P,ROW(),MATCH(DE$3,$K$2:$P$2,0))</f>
        <v>#N/A</v>
      </c>
      <c r="DF2126" s="15" t="e" cm="1">
        <f t="array" ref="DF2126">INDEX($K:$P,ROW(),MATCH(DF$3,$K$2:$P$2,0))</f>
        <v>#N/A</v>
      </c>
      <c r="DG2126" s="15" t="e" cm="1">
        <f t="array" ref="DG2126">INDEX($K:$P,ROW(),MATCH(DG$3,$K$2:$P$2,0))</f>
        <v>#N/A</v>
      </c>
      <c r="DH2126" s="15" t="e" cm="1">
        <f t="array" ref="DH2126">INDEX($K:$P,ROW(),MATCH(DH$3,$K$2:$P$2,0))</f>
        <v>#N/A</v>
      </c>
      <c r="DI2126" s="15" t="e" cm="1">
        <f t="array" ref="DI2126">INDEX($K:$P,ROW(),MATCH(DI$3,$K$2:$P$2,0))</f>
        <v>#N/A</v>
      </c>
      <c r="DJ2126" s="15" t="e" cm="1">
        <f t="array" ref="DJ2126">INDEX($K:$P,ROW(),MATCH(DJ$3,$K$2:$P$2,0))</f>
        <v>#N/A</v>
      </c>
      <c r="DK2126" s="15" t="e" cm="1">
        <f t="array" ref="DK2126">INDEX($K:$P,ROW(),MATCH(DK$3,$K$2:$P$2,0))</f>
        <v>#N/A</v>
      </c>
      <c r="DL2126" s="15" t="e" cm="1">
        <f t="array" ref="DL2126">INDEX($K:$P,ROW(),MATCH(DL$3,$K$2:$P$2,0))</f>
        <v>#N/A</v>
      </c>
    </row>
    <row r="2127" spans="1:116" x14ac:dyDescent="0.35">
      <c r="B2127" t="str">
        <f t="shared" si="3406"/>
        <v>2127 WCAP-IS</v>
      </c>
      <c r="C2127" t="s">
        <v>232</v>
      </c>
      <c r="D2127" t="s">
        <v>407</v>
      </c>
      <c r="E2127" s="8" t="str">
        <f t="shared" si="3279"/>
        <v>2127 WCAP-IS</v>
      </c>
      <c r="G2127" s="129" t="s">
        <v>400</v>
      </c>
      <c r="H2127" s="27"/>
      <c r="I2127" s="78"/>
      <c r="J2127" s="78"/>
      <c r="K2127" s="118">
        <f>SUMIF($3:$3,K$2,2127:2127)</f>
        <v>50863121.498323195</v>
      </c>
      <c r="L2127" s="118">
        <f>SUMIF($3:$3,L$2,2127:2127)</f>
        <v>45442343.517289847</v>
      </c>
      <c r="M2127" s="118">
        <f>SUMIF($3:$3,M$2,2127:2127)</f>
        <v>49936169.161607176</v>
      </c>
      <c r="N2127" s="118">
        <f>SUMIF($3:$3,N$2,2127:2127)</f>
        <v>54770886.618855774</v>
      </c>
      <c r="O2127" s="118">
        <f>SUMIF($3:$3,O$2,2127:2127)</f>
        <v>59969614.494340487</v>
      </c>
      <c r="P2127" s="118">
        <f>SUMIF($3:$3,P$2,2127:2127)</f>
        <v>13781643.659541447</v>
      </c>
      <c r="R2127" s="118"/>
      <c r="S2127" s="118">
        <f t="shared" ref="S2127:CD2127" si="3407">MIN(-S2126/30*S2123,R2127-S2123)</f>
        <v>4050612.5333333341</v>
      </c>
      <c r="T2127" s="118">
        <f t="shared" si="3407"/>
        <v>4084084.7555555548</v>
      </c>
      <c r="U2127" s="118">
        <f t="shared" si="3407"/>
        <v>4117766.1791666667</v>
      </c>
      <c r="V2127" s="118">
        <f t="shared" si="3407"/>
        <v>4151657.9663966037</v>
      </c>
      <c r="W2127" s="118">
        <f t="shared" si="3407"/>
        <v>4185761.2855285872</v>
      </c>
      <c r="X2127" s="118">
        <f t="shared" si="3407"/>
        <v>4220077.3109293841</v>
      </c>
      <c r="Y2127" s="118">
        <f t="shared" si="3407"/>
        <v>4254607.223079728</v>
      </c>
      <c r="Z2127" s="118">
        <f t="shared" si="3407"/>
        <v>4289352.2086048471</v>
      </c>
      <c r="AA2127" s="118">
        <f t="shared" si="3407"/>
        <v>4324313.4603052512</v>
      </c>
      <c r="AB2127" s="118">
        <f t="shared" si="3407"/>
        <v>4359492.1771874959</v>
      </c>
      <c r="AC2127" s="118">
        <f t="shared" si="3407"/>
        <v>4394889.5644952618</v>
      </c>
      <c r="AD2127" s="118">
        <f t="shared" si="3407"/>
        <v>4430506.8337404802</v>
      </c>
      <c r="AE2127" s="118">
        <f t="shared" si="3407"/>
        <v>3623931.3590002037</v>
      </c>
      <c r="AF2127" s="118">
        <f t="shared" si="3407"/>
        <v>3652949.2063389341</v>
      </c>
      <c r="AG2127" s="118">
        <f t="shared" si="3407"/>
        <v>3682146.5720403413</v>
      </c>
      <c r="AH2127" s="118">
        <f t="shared" si="3407"/>
        <v>3711524.4483087123</v>
      </c>
      <c r="AI2127" s="118">
        <f t="shared" si="3407"/>
        <v>3741083.8325000536</v>
      </c>
      <c r="AJ2127" s="118">
        <f t="shared" si="3407"/>
        <v>3770825.7271478395</v>
      </c>
      <c r="AK2127" s="118">
        <f t="shared" si="3407"/>
        <v>3800751.1399887456</v>
      </c>
      <c r="AL2127" s="118">
        <f t="shared" si="3407"/>
        <v>3830861.0839887252</v>
      </c>
      <c r="AM2127" s="118">
        <f t="shared" si="3407"/>
        <v>3861156.5773690627</v>
      </c>
      <c r="AN2127" s="118">
        <f t="shared" si="3407"/>
        <v>3891638.6436324869</v>
      </c>
      <c r="AO2127" s="118">
        <f t="shared" si="3407"/>
        <v>3922308.311589547</v>
      </c>
      <c r="AP2127" s="118">
        <f t="shared" si="3407"/>
        <v>3953166.6153851938</v>
      </c>
      <c r="AQ2127" s="118">
        <f t="shared" si="3407"/>
        <v>3985974.87752525</v>
      </c>
      <c r="AR2127" s="118">
        <f t="shared" si="3407"/>
        <v>4017213.5769031229</v>
      </c>
      <c r="AS2127" s="118">
        <f t="shared" si="3407"/>
        <v>4048644.0468267086</v>
      </c>
      <c r="AT2127" s="118">
        <f t="shared" si="3407"/>
        <v>4080267.3430453874</v>
      </c>
      <c r="AU2127" s="118">
        <f t="shared" si="3407"/>
        <v>4112084.5267770374</v>
      </c>
      <c r="AV2127" s="118">
        <f t="shared" si="3407"/>
        <v>4144096.6647353913</v>
      </c>
      <c r="AW2127" s="118">
        <f t="shared" si="3407"/>
        <v>4176304.8291573296</v>
      </c>
      <c r="AX2127" s="118">
        <f t="shared" si="3407"/>
        <v>4208710.0978304278</v>
      </c>
      <c r="AY2127" s="118">
        <f t="shared" si="3407"/>
        <v>4241313.5541206039</v>
      </c>
      <c r="AZ2127" s="118">
        <f t="shared" si="3407"/>
        <v>4274116.2869998934</v>
      </c>
      <c r="BA2127" s="118">
        <f t="shared" si="3407"/>
        <v>4307119.3910742505</v>
      </c>
      <c r="BB2127" s="118">
        <f t="shared" si="3407"/>
        <v>4340323.9666117663</v>
      </c>
      <c r="BC2127" s="118">
        <f t="shared" si="3407"/>
        <v>4375579.4167207973</v>
      </c>
      <c r="BD2127" s="118">
        <f t="shared" si="3407"/>
        <v>4409190.2587781418</v>
      </c>
      <c r="BE2127" s="118">
        <f t="shared" si="3407"/>
        <v>4443005.9073576024</v>
      </c>
      <c r="BF2127" s="118">
        <f t="shared" si="3407"/>
        <v>4477027.4856587704</v>
      </c>
      <c r="BG2127" s="118">
        <f t="shared" si="3407"/>
        <v>4511256.1226853151</v>
      </c>
      <c r="BH2127" s="118">
        <f t="shared" si="3407"/>
        <v>4545692.953274237</v>
      </c>
      <c r="BI2127" s="118">
        <f t="shared" si="3407"/>
        <v>4580339.1181248082</v>
      </c>
      <c r="BJ2127" s="118">
        <f t="shared" si="3407"/>
        <v>4615195.7638274096</v>
      </c>
      <c r="BK2127" s="118">
        <f t="shared" si="3407"/>
        <v>4650264.042893419</v>
      </c>
      <c r="BL2127" s="118">
        <f t="shared" si="3407"/>
        <v>4685545.1137838541</v>
      </c>
      <c r="BM2127" s="118">
        <f t="shared" si="3407"/>
        <v>4721040.140939841</v>
      </c>
      <c r="BN2127" s="118">
        <f t="shared" si="3407"/>
        <v>4756750.294811585</v>
      </c>
      <c r="BO2127" s="118">
        <f t="shared" si="3407"/>
        <v>4794617.4638960911</v>
      </c>
      <c r="BP2127" s="118">
        <f t="shared" si="3407"/>
        <v>4830761.4067371869</v>
      </c>
      <c r="BQ2127" s="118">
        <f t="shared" si="3407"/>
        <v>4867124.0240003904</v>
      </c>
      <c r="BR2127" s="118">
        <f t="shared" si="3407"/>
        <v>4903706.5104737328</v>
      </c>
      <c r="BS2127" s="118">
        <f t="shared" si="3407"/>
        <v>4940510.0671050539</v>
      </c>
      <c r="BT2127" s="118">
        <f t="shared" si="3407"/>
        <v>4977535.901033123</v>
      </c>
      <c r="BU2127" s="118">
        <f t="shared" si="3407"/>
        <v>5014785.2256180337</v>
      </c>
      <c r="BV2127" s="118">
        <f t="shared" si="3407"/>
        <v>5052259.2604724364</v>
      </c>
      <c r="BW2127" s="118">
        <f t="shared" si="3407"/>
        <v>5089959.2314920919</v>
      </c>
      <c r="BX2127" s="118">
        <f t="shared" si="3407"/>
        <v>5127886.3708876623</v>
      </c>
      <c r="BY2127" s="118">
        <f t="shared" si="3407"/>
        <v>5166041.9172154134</v>
      </c>
      <c r="BZ2127" s="118">
        <f t="shared" si="3407"/>
        <v>5204427.1154092727</v>
      </c>
      <c r="CA2127" s="118">
        <f t="shared" si="3407"/>
        <v>1123369.5875058447</v>
      </c>
      <c r="CB2127" s="118">
        <f t="shared" si="3407"/>
        <v>1127870.2550936381</v>
      </c>
      <c r="CC2127" s="118">
        <f t="shared" si="3407"/>
        <v>1132389.6754630601</v>
      </c>
      <c r="CD2127" s="118">
        <f t="shared" si="3407"/>
        <v>1136927.9267506949</v>
      </c>
      <c r="CE2127" s="118">
        <f t="shared" ref="CE2127:CK2127" si="3408">MIN(-CE2126/30*CE2123,CD2127-CE2123)</f>
        <v>1141485.0874187003</v>
      </c>
      <c r="CF2127" s="118">
        <f t="shared" si="3408"/>
        <v>1146061.2362560842</v>
      </c>
      <c r="CG2127" s="118">
        <f t="shared" si="3408"/>
        <v>1150656.4523804022</v>
      </c>
      <c r="CH2127" s="118">
        <f t="shared" si="3408"/>
        <v>1155270.8152385058</v>
      </c>
      <c r="CI2127" s="118">
        <f t="shared" si="3408"/>
        <v>1159904.4046085391</v>
      </c>
      <c r="CJ2127" s="118">
        <f t="shared" si="3408"/>
        <v>1164557.3006009168</v>
      </c>
      <c r="CK2127" s="118">
        <f t="shared" si="3408"/>
        <v>1169229.5836599416</v>
      </c>
      <c r="CL2127" s="118">
        <f>MIN(-CL2126/30*CL2123,CK2127-CL2123)</f>
        <v>1173921.3345651201</v>
      </c>
      <c r="CN2127" s="33"/>
      <c r="CO2127" s="118" t="e">
        <f>MIN(-CO2126/90*CO2123,CN2127-CO2123)</f>
        <v>#N/A</v>
      </c>
      <c r="CP2127" s="118" t="e">
        <f t="shared" ref="CP2127:DL2127" si="3409">MIN(-CP2126/90*CP2123,CO2127-CP2123)</f>
        <v>#N/A</v>
      </c>
      <c r="CQ2127" s="118" t="e">
        <f t="shared" si="3409"/>
        <v>#N/A</v>
      </c>
      <c r="CR2127" s="118" t="e">
        <f t="shared" si="3409"/>
        <v>#N/A</v>
      </c>
      <c r="CS2127" s="118" t="e">
        <f t="shared" si="3409"/>
        <v>#N/A</v>
      </c>
      <c r="CT2127" s="118" t="e">
        <f t="shared" si="3409"/>
        <v>#N/A</v>
      </c>
      <c r="CU2127" s="118" t="e">
        <f t="shared" si="3409"/>
        <v>#N/A</v>
      </c>
      <c r="CV2127" s="118" t="e">
        <f t="shared" si="3409"/>
        <v>#N/A</v>
      </c>
      <c r="CW2127" s="118" t="e">
        <f t="shared" si="3409"/>
        <v>#N/A</v>
      </c>
      <c r="CX2127" s="118" t="e">
        <f t="shared" si="3409"/>
        <v>#N/A</v>
      </c>
      <c r="CY2127" s="118" t="e">
        <f t="shared" si="3409"/>
        <v>#N/A</v>
      </c>
      <c r="CZ2127" s="118" t="e">
        <f t="shared" si="3409"/>
        <v>#N/A</v>
      </c>
      <c r="DA2127" s="118" t="e">
        <f t="shared" si="3409"/>
        <v>#N/A</v>
      </c>
      <c r="DB2127" s="118" t="e">
        <f t="shared" si="3409"/>
        <v>#N/A</v>
      </c>
      <c r="DC2127" s="118" t="e">
        <f t="shared" si="3409"/>
        <v>#N/A</v>
      </c>
      <c r="DD2127" s="118" t="e">
        <f t="shared" si="3409"/>
        <v>#N/A</v>
      </c>
      <c r="DE2127" s="118" t="e">
        <f t="shared" si="3409"/>
        <v>#N/A</v>
      </c>
      <c r="DF2127" s="118" t="e">
        <f t="shared" si="3409"/>
        <v>#N/A</v>
      </c>
      <c r="DG2127" s="118" t="e">
        <f t="shared" si="3409"/>
        <v>#N/A</v>
      </c>
      <c r="DH2127" s="118" t="e">
        <f t="shared" si="3409"/>
        <v>#N/A</v>
      </c>
      <c r="DI2127" s="118" t="e">
        <f t="shared" si="3409"/>
        <v>#N/A</v>
      </c>
      <c r="DJ2127" s="118" t="e">
        <f t="shared" si="3409"/>
        <v>#N/A</v>
      </c>
      <c r="DK2127" s="118" t="e">
        <f t="shared" si="3409"/>
        <v>#N/A</v>
      </c>
      <c r="DL2127" s="118" t="e">
        <f t="shared" si="3409"/>
        <v>#N/A</v>
      </c>
    </row>
    <row r="2128" spans="1:116" x14ac:dyDescent="0.35">
      <c r="B2128" t="str">
        <f t="shared" si="3406"/>
        <v>2128 WCAP-IS</v>
      </c>
      <c r="D2128" t="s">
        <v>407</v>
      </c>
      <c r="E2128" s="8" t="str">
        <f t="shared" ref="E2128:E2163" si="3410">ROW()&amp;" "&amp;D2128</f>
        <v>2128 WCAP-IS</v>
      </c>
      <c r="G2128" s="145" t="s">
        <v>401</v>
      </c>
      <c r="H2128" s="27"/>
      <c r="I2128" s="78"/>
      <c r="J2128" s="78"/>
      <c r="K2128" s="33"/>
      <c r="L2128" s="33"/>
      <c r="M2128" s="33"/>
      <c r="N2128" s="33"/>
      <c r="O2128" s="33"/>
      <c r="P2128" s="33"/>
      <c r="R2128" s="33"/>
      <c r="S2128" s="33"/>
      <c r="T2128" s="33"/>
      <c r="U2128" s="33"/>
      <c r="V2128" s="33"/>
      <c r="W2128" s="33"/>
      <c r="X2128" s="33"/>
      <c r="Y2128" s="33"/>
      <c r="Z2128" s="33"/>
      <c r="AA2128" s="33"/>
      <c r="AB2128" s="33"/>
      <c r="AC2128" s="33"/>
      <c r="AD2128" s="33"/>
      <c r="AE2128" s="33"/>
      <c r="AF2128" s="33"/>
      <c r="AG2128" s="33"/>
      <c r="AH2128" s="33"/>
      <c r="AI2128" s="33"/>
      <c r="AJ2128" s="33"/>
      <c r="AK2128" s="33"/>
      <c r="AL2128" s="33"/>
      <c r="AM2128" s="33"/>
      <c r="AN2128" s="33"/>
      <c r="AO2128" s="33"/>
      <c r="AP2128" s="33"/>
      <c r="AQ2128" s="33"/>
      <c r="AR2128" s="33"/>
      <c r="AS2128" s="33"/>
      <c r="AT2128" s="33"/>
      <c r="AU2128" s="33"/>
      <c r="AV2128" s="33"/>
      <c r="AW2128" s="33"/>
      <c r="AX2128" s="33"/>
      <c r="AY2128" s="33"/>
      <c r="AZ2128" s="33"/>
      <c r="BA2128" s="33"/>
      <c r="BB2128" s="33"/>
      <c r="BC2128" s="33"/>
      <c r="BD2128" s="33"/>
      <c r="BE2128" s="33"/>
      <c r="BF2128" s="33"/>
      <c r="BG2128" s="33"/>
      <c r="BH2128" s="33"/>
      <c r="BI2128" s="33"/>
      <c r="BJ2128" s="33"/>
      <c r="BK2128" s="33"/>
      <c r="BL2128" s="33"/>
      <c r="BM2128" s="33"/>
      <c r="BN2128" s="33"/>
      <c r="BO2128" s="33"/>
      <c r="BP2128" s="33"/>
      <c r="BQ2128" s="33"/>
      <c r="BR2128" s="33"/>
      <c r="BS2128" s="33"/>
      <c r="BT2128" s="33"/>
      <c r="BU2128" s="33"/>
      <c r="BV2128" s="33"/>
      <c r="BW2128" s="33"/>
      <c r="BX2128" s="33"/>
      <c r="BY2128" s="33"/>
      <c r="BZ2128" s="33"/>
      <c r="CA2128" s="33"/>
      <c r="CB2128" s="33"/>
      <c r="CC2128" s="33"/>
      <c r="CD2128" s="33"/>
      <c r="CE2128" s="33"/>
      <c r="CF2128" s="33"/>
      <c r="CG2128" s="33"/>
      <c r="CH2128" s="33"/>
      <c r="CI2128" s="33"/>
      <c r="CJ2128" s="33"/>
      <c r="CK2128" s="33"/>
      <c r="CL2128" s="33"/>
      <c r="CN2128" s="78"/>
      <c r="CO2128" s="33"/>
      <c r="CP2128" s="33"/>
      <c r="CQ2128" s="33"/>
      <c r="CR2128" s="33"/>
      <c r="CS2128" s="33"/>
      <c r="CT2128" s="33"/>
      <c r="CU2128" s="33"/>
      <c r="CV2128" s="33"/>
      <c r="CW2128" s="33"/>
      <c r="CX2128" s="33"/>
      <c r="CY2128" s="33"/>
      <c r="CZ2128" s="33"/>
      <c r="DA2128" s="33"/>
      <c r="DB2128" s="33"/>
      <c r="DC2128" s="33"/>
      <c r="DD2128" s="33"/>
      <c r="DE2128" s="33"/>
      <c r="DF2128" s="33"/>
      <c r="DG2128" s="33"/>
      <c r="DH2128" s="33"/>
      <c r="DI2128" s="33"/>
      <c r="DJ2128" s="33"/>
      <c r="DK2128" s="33"/>
      <c r="DL2128" s="33"/>
    </row>
    <row r="2129" spans="1:116" x14ac:dyDescent="0.35">
      <c r="B2129" t="str">
        <f t="shared" si="3406"/>
        <v>2129 WCAP-IS</v>
      </c>
      <c r="C2129" t="s">
        <v>234</v>
      </c>
      <c r="D2129" t="s">
        <v>407</v>
      </c>
      <c r="E2129" s="8" t="str">
        <f t="shared" si="3410"/>
        <v>2129 WCAP-IS</v>
      </c>
      <c r="G2129" s="126" t="str">
        <f>"Accounts payable"</f>
        <v>Accounts payable</v>
      </c>
      <c r="K2129" s="33">
        <f>SUMIF($3:$3,K$2,2129:2129)</f>
        <v>4430506.8337404802</v>
      </c>
      <c r="L2129" s="33">
        <f>SUMIF($3:$3,L$2,2129:2129)</f>
        <v>-477340.2183552864</v>
      </c>
      <c r="M2129" s="33">
        <f>SUMIF($3:$3,M$2,2129:2129)</f>
        <v>387157.35122657241</v>
      </c>
      <c r="N2129" s="33">
        <f>SUMIF($3:$3,N$2,2129:2129)</f>
        <v>416426.32819981873</v>
      </c>
      <c r="O2129" s="33">
        <f>SUMIF($3:$3,O$2,2129:2129)</f>
        <v>447676.82059768774</v>
      </c>
      <c r="P2129" s="33">
        <f>SUMIF($3:$3,P$2,2129:2129)</f>
        <v>-4030505.7808441534</v>
      </c>
      <c r="R2129" s="33"/>
      <c r="S2129" s="33">
        <f>S2127-R2127</f>
        <v>4050612.5333333341</v>
      </c>
      <c r="T2129" s="33">
        <f t="shared" ref="T2129:CE2129" si="3411">T2127-S2127</f>
        <v>33472.222222220618</v>
      </c>
      <c r="U2129" s="33">
        <f t="shared" si="3411"/>
        <v>33681.423611111939</v>
      </c>
      <c r="V2129" s="33">
        <f t="shared" si="3411"/>
        <v>33891.787229937036</v>
      </c>
      <c r="W2129" s="33">
        <f t="shared" si="3411"/>
        <v>34103.319131983444</v>
      </c>
      <c r="X2129" s="33">
        <f t="shared" si="3411"/>
        <v>34316.025400796905</v>
      </c>
      <c r="Y2129" s="33">
        <f t="shared" si="3411"/>
        <v>34529.91215034388</v>
      </c>
      <c r="Z2129" s="33">
        <f t="shared" si="3411"/>
        <v>34744.985525119118</v>
      </c>
      <c r="AA2129" s="33">
        <f t="shared" si="3411"/>
        <v>34961.2517004041</v>
      </c>
      <c r="AB2129" s="33">
        <f t="shared" si="3411"/>
        <v>35178.716882244684</v>
      </c>
      <c r="AC2129" s="33">
        <f t="shared" si="3411"/>
        <v>35397.387307765894</v>
      </c>
      <c r="AD2129" s="33">
        <f t="shared" si="3411"/>
        <v>35617.269245218486</v>
      </c>
      <c r="AE2129" s="33">
        <f t="shared" si="3411"/>
        <v>-806575.47474027658</v>
      </c>
      <c r="AF2129" s="33">
        <f t="shared" si="3411"/>
        <v>29017.847338730469</v>
      </c>
      <c r="AG2129" s="33">
        <f t="shared" si="3411"/>
        <v>29197.365701407194</v>
      </c>
      <c r="AH2129" s="33">
        <f t="shared" si="3411"/>
        <v>29377.876268371008</v>
      </c>
      <c r="AI2129" s="33">
        <f t="shared" si="3411"/>
        <v>29559.384191341233</v>
      </c>
      <c r="AJ2129" s="33">
        <f t="shared" si="3411"/>
        <v>29741.894647785928</v>
      </c>
      <c r="AK2129" s="33">
        <f t="shared" si="3411"/>
        <v>29925.412840906065</v>
      </c>
      <c r="AL2129" s="33">
        <f t="shared" si="3411"/>
        <v>30109.943999979645</v>
      </c>
      <c r="AM2129" s="33">
        <f t="shared" si="3411"/>
        <v>30295.493380337488</v>
      </c>
      <c r="AN2129" s="33">
        <f t="shared" si="3411"/>
        <v>30482.066263424233</v>
      </c>
      <c r="AO2129" s="33">
        <f t="shared" si="3411"/>
        <v>30669.667957060039</v>
      </c>
      <c r="AP2129" s="33">
        <f t="shared" si="3411"/>
        <v>30858.303795646876</v>
      </c>
      <c r="AQ2129" s="33">
        <f t="shared" si="3411"/>
        <v>32808.262140056118</v>
      </c>
      <c r="AR2129" s="33">
        <f t="shared" si="3411"/>
        <v>31238.699377872981</v>
      </c>
      <c r="AS2129" s="33">
        <f t="shared" si="3411"/>
        <v>31430.469923585653</v>
      </c>
      <c r="AT2129" s="33">
        <f t="shared" si="3411"/>
        <v>31623.296218678821</v>
      </c>
      <c r="AU2129" s="33">
        <f t="shared" si="3411"/>
        <v>31817.183731650002</v>
      </c>
      <c r="AV2129" s="33">
        <f t="shared" si="3411"/>
        <v>32012.137958353851</v>
      </c>
      <c r="AW2129" s="33">
        <f t="shared" si="3411"/>
        <v>32208.16442193836</v>
      </c>
      <c r="AX2129" s="33">
        <f t="shared" si="3411"/>
        <v>32405.26867309818</v>
      </c>
      <c r="AY2129" s="33">
        <f t="shared" si="3411"/>
        <v>32603.456290176138</v>
      </c>
      <c r="AZ2129" s="33">
        <f t="shared" si="3411"/>
        <v>32802.732879289426</v>
      </c>
      <c r="BA2129" s="33">
        <f t="shared" si="3411"/>
        <v>33003.104074357077</v>
      </c>
      <c r="BB2129" s="33">
        <f t="shared" si="3411"/>
        <v>33204.575537515804</v>
      </c>
      <c r="BC2129" s="33">
        <f t="shared" si="3411"/>
        <v>35255.450109031051</v>
      </c>
      <c r="BD2129" s="33">
        <f t="shared" si="3411"/>
        <v>33610.842057344504</v>
      </c>
      <c r="BE2129" s="33">
        <f t="shared" si="3411"/>
        <v>33815.648579460569</v>
      </c>
      <c r="BF2129" s="33">
        <f t="shared" si="3411"/>
        <v>34021.578301168047</v>
      </c>
      <c r="BG2129" s="33">
        <f t="shared" si="3411"/>
        <v>34228.63702654466</v>
      </c>
      <c r="BH2129" s="33">
        <f t="shared" si="3411"/>
        <v>34436.830588921905</v>
      </c>
      <c r="BI2129" s="33">
        <f t="shared" si="3411"/>
        <v>34646.164850571193</v>
      </c>
      <c r="BJ2129" s="33">
        <f t="shared" si="3411"/>
        <v>34856.64570260141</v>
      </c>
      <c r="BK2129" s="33">
        <f t="shared" si="3411"/>
        <v>35068.279066009447</v>
      </c>
      <c r="BL2129" s="33">
        <f t="shared" si="3411"/>
        <v>35281.070890435018</v>
      </c>
      <c r="BM2129" s="33">
        <f t="shared" si="3411"/>
        <v>35495.027155986987</v>
      </c>
      <c r="BN2129" s="33">
        <f t="shared" si="3411"/>
        <v>35710.15387174394</v>
      </c>
      <c r="BO2129" s="33">
        <f t="shared" si="3411"/>
        <v>37867.169084506109</v>
      </c>
      <c r="BP2129" s="33">
        <f t="shared" si="3411"/>
        <v>36143.94284109585</v>
      </c>
      <c r="BQ2129" s="33">
        <f t="shared" si="3411"/>
        <v>36362.617263203487</v>
      </c>
      <c r="BR2129" s="33">
        <f t="shared" si="3411"/>
        <v>36582.486473342404</v>
      </c>
      <c r="BS2129" s="33">
        <f t="shared" si="3411"/>
        <v>36803.556631321087</v>
      </c>
      <c r="BT2129" s="33">
        <f t="shared" si="3411"/>
        <v>37025.8339280691</v>
      </c>
      <c r="BU2129" s="33">
        <f t="shared" si="3411"/>
        <v>37249.324584910646</v>
      </c>
      <c r="BV2129" s="33">
        <f t="shared" si="3411"/>
        <v>37474.034854402766</v>
      </c>
      <c r="BW2129" s="33">
        <f t="shared" si="3411"/>
        <v>37699.971019655466</v>
      </c>
      <c r="BX2129" s="33">
        <f t="shared" si="3411"/>
        <v>37927.139395570382</v>
      </c>
      <c r="BY2129" s="33">
        <f t="shared" si="3411"/>
        <v>38155.54632775113</v>
      </c>
      <c r="BZ2129" s="33">
        <f t="shared" si="3411"/>
        <v>38385.198193859309</v>
      </c>
      <c r="CA2129" s="33">
        <f t="shared" si="3411"/>
        <v>-4081057.5279034283</v>
      </c>
      <c r="CB2129" s="33">
        <f t="shared" si="3411"/>
        <v>4500.6675877934322</v>
      </c>
      <c r="CC2129" s="33">
        <f t="shared" si="3411"/>
        <v>4519.4203694220632</v>
      </c>
      <c r="CD2129" s="33">
        <f t="shared" si="3411"/>
        <v>4538.2512876347173</v>
      </c>
      <c r="CE2129" s="33">
        <f t="shared" si="3411"/>
        <v>4557.1606680054683</v>
      </c>
      <c r="CF2129" s="33">
        <f t="shared" ref="CF2129:CL2129" si="3412">CF2127-CE2127</f>
        <v>4576.1488373838365</v>
      </c>
      <c r="CG2129" s="33">
        <f t="shared" si="3412"/>
        <v>4595.2161243180744</v>
      </c>
      <c r="CH2129" s="33">
        <f t="shared" si="3412"/>
        <v>4614.3628581035882</v>
      </c>
      <c r="CI2129" s="33">
        <f t="shared" si="3412"/>
        <v>4633.5893700332381</v>
      </c>
      <c r="CJ2129" s="33">
        <f t="shared" si="3412"/>
        <v>4652.8959923777729</v>
      </c>
      <c r="CK2129" s="33">
        <f t="shared" si="3412"/>
        <v>4672.2830590247177</v>
      </c>
      <c r="CL2129" s="33">
        <f t="shared" si="3412"/>
        <v>4691.7509051784873</v>
      </c>
      <c r="CO2129" s="33" t="e">
        <f t="shared" ref="CO2129" si="3413">CO2127-CN2127</f>
        <v>#N/A</v>
      </c>
      <c r="CP2129" s="33" t="e">
        <f t="shared" ref="CP2129" si="3414">CP2127-CO2127</f>
        <v>#N/A</v>
      </c>
      <c r="CQ2129" s="33" t="e">
        <f t="shared" ref="CQ2129" si="3415">CQ2127-CP2127</f>
        <v>#N/A</v>
      </c>
      <c r="CR2129" s="33" t="e">
        <f t="shared" ref="CR2129" si="3416">CR2127-CQ2127</f>
        <v>#N/A</v>
      </c>
      <c r="CS2129" s="33" t="e">
        <f t="shared" ref="CS2129" si="3417">CS2127-CR2127</f>
        <v>#N/A</v>
      </c>
      <c r="CT2129" s="33" t="e">
        <f t="shared" ref="CT2129" si="3418">CT2127-CS2127</f>
        <v>#N/A</v>
      </c>
      <c r="CU2129" s="33" t="e">
        <f t="shared" ref="CU2129" si="3419">CU2127-CT2127</f>
        <v>#N/A</v>
      </c>
      <c r="CV2129" s="33" t="e">
        <f t="shared" ref="CV2129" si="3420">CV2127-CU2127</f>
        <v>#N/A</v>
      </c>
      <c r="CW2129" s="33" t="e">
        <f t="shared" ref="CW2129" si="3421">CW2127-CV2127</f>
        <v>#N/A</v>
      </c>
      <c r="CX2129" s="33" t="e">
        <f t="shared" ref="CX2129" si="3422">CX2127-CW2127</f>
        <v>#N/A</v>
      </c>
      <c r="CY2129" s="33" t="e">
        <f t="shared" ref="CY2129" si="3423">CY2127-CX2127</f>
        <v>#N/A</v>
      </c>
      <c r="CZ2129" s="33" t="e">
        <f t="shared" ref="CZ2129" si="3424">CZ2127-CY2127</f>
        <v>#N/A</v>
      </c>
      <c r="DA2129" s="33" t="e">
        <f t="shared" ref="DA2129" si="3425">DA2127-CZ2127</f>
        <v>#N/A</v>
      </c>
      <c r="DB2129" s="33" t="e">
        <f t="shared" ref="DB2129" si="3426">DB2127-DA2127</f>
        <v>#N/A</v>
      </c>
      <c r="DC2129" s="33" t="e">
        <f t="shared" ref="DC2129" si="3427">DC2127-DB2127</f>
        <v>#N/A</v>
      </c>
      <c r="DD2129" s="33" t="e">
        <f t="shared" ref="DD2129" si="3428">DD2127-DC2127</f>
        <v>#N/A</v>
      </c>
      <c r="DE2129" s="33" t="e">
        <f t="shared" ref="DE2129" si="3429">DE2127-DD2127</f>
        <v>#N/A</v>
      </c>
      <c r="DF2129" s="33" t="e">
        <f t="shared" ref="DF2129" si="3430">DF2127-DE2127</f>
        <v>#N/A</v>
      </c>
      <c r="DG2129" s="33" t="e">
        <f t="shared" ref="DG2129" si="3431">DG2127-DF2127</f>
        <v>#N/A</v>
      </c>
      <c r="DH2129" s="33" t="e">
        <f t="shared" ref="DH2129" si="3432">DH2127-DG2127</f>
        <v>#N/A</v>
      </c>
      <c r="DI2129" s="33" t="e">
        <f t="shared" ref="DI2129" si="3433">DI2127-DH2127</f>
        <v>#N/A</v>
      </c>
      <c r="DJ2129" s="33" t="e">
        <f t="shared" ref="DJ2129" si="3434">DJ2127-DI2127</f>
        <v>#N/A</v>
      </c>
      <c r="DK2129" s="33" t="e">
        <f t="shared" ref="DK2129" si="3435">DK2127-DJ2127</f>
        <v>#N/A</v>
      </c>
      <c r="DL2129" s="33" t="e">
        <f t="shared" ref="DL2129" si="3436">DL2127-DK2127</f>
        <v>#N/A</v>
      </c>
    </row>
    <row r="2130" spans="1:116" x14ac:dyDescent="0.35">
      <c r="B2130" t="str">
        <f t="shared" si="3406"/>
        <v>2130 WCAP-IS</v>
      </c>
      <c r="D2130" t="s">
        <v>407</v>
      </c>
      <c r="E2130" s="8" t="str">
        <f t="shared" si="3410"/>
        <v>2130 WCAP-IS</v>
      </c>
      <c r="G2130" s="126"/>
      <c r="K2130" s="53"/>
      <c r="L2130" s="53"/>
      <c r="M2130" s="53"/>
      <c r="N2130" s="53"/>
      <c r="O2130" s="53"/>
      <c r="P2130" s="53"/>
      <c r="R2130" s="24"/>
      <c r="S2130" s="24"/>
      <c r="T2130" s="24"/>
      <c r="U2130" s="24"/>
      <c r="V2130" s="24"/>
      <c r="W2130" s="24"/>
      <c r="X2130" s="24"/>
      <c r="Y2130" s="24"/>
      <c r="Z2130" s="24"/>
      <c r="AA2130" s="24"/>
      <c r="AB2130" s="24"/>
      <c r="AC2130" s="24"/>
      <c r="AD2130" s="24"/>
      <c r="AE2130" s="24"/>
      <c r="AF2130" s="24"/>
      <c r="AG2130" s="24"/>
      <c r="AH2130" s="24"/>
      <c r="AI2130" s="24"/>
      <c r="AJ2130" s="24"/>
      <c r="AK2130" s="24"/>
      <c r="AL2130" s="24"/>
      <c r="AM2130" s="24"/>
      <c r="AN2130" s="24"/>
      <c r="AO2130" s="24"/>
      <c r="AP2130" s="24"/>
      <c r="AQ2130" s="24"/>
      <c r="AR2130" s="24"/>
      <c r="AS2130" s="24"/>
      <c r="AT2130" s="24"/>
      <c r="AU2130" s="24"/>
      <c r="AV2130" s="24"/>
      <c r="AW2130" s="24"/>
      <c r="AX2130" s="24"/>
      <c r="AY2130" s="24"/>
      <c r="AZ2130" s="24"/>
      <c r="BA2130" s="24"/>
      <c r="BB2130" s="24"/>
      <c r="BC2130" s="24"/>
      <c r="BD2130" s="24"/>
      <c r="BE2130" s="24"/>
      <c r="BF2130" s="24"/>
      <c r="BG2130" s="24"/>
      <c r="BH2130" s="24"/>
      <c r="BI2130" s="24"/>
      <c r="BJ2130" s="24"/>
      <c r="BK2130" s="24"/>
      <c r="BL2130" s="24"/>
      <c r="BM2130" s="24"/>
      <c r="BN2130" s="24"/>
      <c r="BO2130" s="24"/>
      <c r="BP2130" s="24"/>
      <c r="BQ2130" s="24"/>
      <c r="BR2130" s="24"/>
      <c r="BS2130" s="24"/>
      <c r="BT2130" s="24"/>
      <c r="BU2130" s="24"/>
      <c r="BV2130" s="24"/>
      <c r="BW2130" s="24"/>
      <c r="BX2130" s="24"/>
      <c r="BY2130" s="24"/>
      <c r="BZ2130" s="24"/>
      <c r="CA2130" s="24"/>
      <c r="CB2130" s="24"/>
      <c r="CC2130" s="24"/>
      <c r="CD2130" s="24"/>
      <c r="CE2130" s="24"/>
      <c r="CF2130" s="24"/>
      <c r="CG2130" s="24"/>
      <c r="CH2130" s="24"/>
      <c r="CI2130" s="24"/>
      <c r="CJ2130" s="24"/>
      <c r="CK2130" s="24"/>
      <c r="CL2130" s="24"/>
      <c r="CO2130" s="24"/>
      <c r="CP2130" s="24"/>
      <c r="CQ2130" s="24"/>
      <c r="CR2130" s="24"/>
      <c r="CS2130" s="24"/>
      <c r="CT2130" s="24"/>
      <c r="CU2130" s="24"/>
      <c r="CV2130" s="24"/>
      <c r="CW2130" s="24"/>
      <c r="CX2130" s="24"/>
      <c r="CY2130" s="24"/>
      <c r="CZ2130" s="24"/>
      <c r="DA2130" s="24"/>
      <c r="DB2130" s="24"/>
      <c r="DC2130" s="24"/>
      <c r="DD2130" s="24"/>
      <c r="DE2130" s="24"/>
      <c r="DF2130" s="24"/>
      <c r="DG2130" s="24"/>
      <c r="DH2130" s="24"/>
      <c r="DI2130" s="24"/>
      <c r="DJ2130" s="24"/>
      <c r="DK2130" s="24"/>
      <c r="DL2130" s="24"/>
    </row>
    <row r="2131" spans="1:116" x14ac:dyDescent="0.35">
      <c r="B2131" t="s">
        <v>332</v>
      </c>
      <c r="D2131" t="s">
        <v>407</v>
      </c>
      <c r="E2131" s="8" t="str">
        <f t="shared" si="3410"/>
        <v>2131 WCAP-IS</v>
      </c>
      <c r="G2131" s="126" t="str">
        <f>"Change in "&amp;G2129</f>
        <v>Change in Accounts payable</v>
      </c>
      <c r="K2131" s="53"/>
      <c r="L2131" s="53"/>
      <c r="M2131" s="53"/>
      <c r="N2131" s="53"/>
      <c r="O2131" s="53"/>
      <c r="P2131" s="53"/>
      <c r="R2131" s="24"/>
      <c r="S2131" s="24"/>
      <c r="T2131" s="24"/>
      <c r="U2131" s="24"/>
      <c r="V2131" s="24"/>
      <c r="W2131" s="24"/>
      <c r="X2131" s="24"/>
      <c r="Y2131" s="24"/>
      <c r="Z2131" s="24"/>
      <c r="AA2131" s="24"/>
      <c r="AB2131" s="24"/>
      <c r="AC2131" s="24"/>
      <c r="AD2131" s="24"/>
      <c r="AE2131" s="24"/>
      <c r="AF2131" s="24"/>
      <c r="AG2131" s="24"/>
      <c r="AH2131" s="24"/>
      <c r="AI2131" s="24"/>
      <c r="AJ2131" s="24"/>
      <c r="AK2131" s="24"/>
      <c r="AL2131" s="24"/>
      <c r="AM2131" s="24"/>
      <c r="AN2131" s="24"/>
      <c r="AO2131" s="24"/>
      <c r="AP2131" s="24"/>
      <c r="AQ2131" s="24"/>
      <c r="AR2131" s="24"/>
      <c r="AS2131" s="24"/>
      <c r="AT2131" s="24"/>
      <c r="AU2131" s="24"/>
      <c r="AV2131" s="24"/>
      <c r="AW2131" s="24"/>
      <c r="AX2131" s="24"/>
      <c r="AY2131" s="24"/>
      <c r="AZ2131" s="24"/>
      <c r="BA2131" s="24"/>
      <c r="BB2131" s="24"/>
      <c r="BC2131" s="24"/>
      <c r="BD2131" s="24"/>
      <c r="BE2131" s="24"/>
      <c r="BF2131" s="24"/>
      <c r="BG2131" s="24"/>
      <c r="BH2131" s="24"/>
      <c r="BI2131" s="24"/>
      <c r="BJ2131" s="24"/>
      <c r="BK2131" s="24"/>
      <c r="BL2131" s="24"/>
      <c r="BM2131" s="24"/>
      <c r="BN2131" s="24"/>
      <c r="BO2131" s="24"/>
      <c r="BP2131" s="24"/>
      <c r="BQ2131" s="24"/>
      <c r="BR2131" s="24"/>
      <c r="BS2131" s="24"/>
      <c r="BT2131" s="24"/>
      <c r="BU2131" s="24"/>
      <c r="BV2131" s="24"/>
      <c r="BW2131" s="24"/>
      <c r="BX2131" s="24"/>
      <c r="BY2131" s="24"/>
      <c r="BZ2131" s="24"/>
      <c r="CA2131" s="24"/>
      <c r="CB2131" s="24"/>
      <c r="CC2131" s="24"/>
      <c r="CD2131" s="24"/>
      <c r="CE2131" s="24"/>
      <c r="CF2131" s="24"/>
      <c r="CG2131" s="24"/>
      <c r="CH2131" s="24"/>
      <c r="CI2131" s="24"/>
      <c r="CJ2131" s="24"/>
      <c r="CK2131" s="24"/>
      <c r="CL2131" s="24"/>
      <c r="CO2131" s="24"/>
      <c r="CP2131" s="24"/>
      <c r="CQ2131" s="24"/>
      <c r="CR2131" s="24"/>
      <c r="CS2131" s="24"/>
      <c r="CT2131" s="24"/>
      <c r="CU2131" s="24"/>
      <c r="CV2131" s="24"/>
      <c r="CW2131" s="24"/>
      <c r="CX2131" s="24"/>
      <c r="CY2131" s="24"/>
      <c r="CZ2131" s="24"/>
      <c r="DA2131" s="24"/>
      <c r="DB2131" s="24"/>
      <c r="DC2131" s="24"/>
      <c r="DD2131" s="24"/>
      <c r="DE2131" s="24"/>
      <c r="DF2131" s="24"/>
      <c r="DG2131" s="24"/>
      <c r="DH2131" s="24"/>
      <c r="DI2131" s="24"/>
      <c r="DJ2131" s="24"/>
      <c r="DK2131" s="24"/>
      <c r="DL2131" s="24"/>
    </row>
    <row r="2132" spans="1:116" x14ac:dyDescent="0.35">
      <c r="B2132" t="s">
        <v>332</v>
      </c>
      <c r="D2132" t="s">
        <v>407</v>
      </c>
      <c r="E2132" s="8" t="str">
        <f t="shared" si="3410"/>
        <v>2132 WCAP-IS</v>
      </c>
      <c r="G2132" s="125"/>
      <c r="K2132" s="53"/>
      <c r="L2132" s="53"/>
      <c r="M2132" s="53"/>
      <c r="N2132" s="53"/>
      <c r="O2132" s="53"/>
      <c r="P2132" s="53"/>
      <c r="R2132" s="24"/>
      <c r="S2132" s="24"/>
      <c r="T2132" s="24"/>
      <c r="U2132" s="24"/>
      <c r="V2132" s="24"/>
      <c r="W2132" s="24"/>
      <c r="X2132" s="24"/>
      <c r="Y2132" s="24"/>
      <c r="Z2132" s="24"/>
      <c r="AA2132" s="24"/>
      <c r="AB2132" s="24"/>
      <c r="AC2132" s="24"/>
      <c r="AD2132" s="24"/>
      <c r="AE2132" s="24"/>
      <c r="AF2132" s="24"/>
      <c r="AG2132" s="24"/>
      <c r="AH2132" s="24"/>
      <c r="AI2132" s="24"/>
      <c r="AJ2132" s="24"/>
      <c r="AK2132" s="24"/>
      <c r="AL2132" s="24"/>
      <c r="AM2132" s="24"/>
      <c r="AN2132" s="24"/>
      <c r="AO2132" s="24"/>
      <c r="AP2132" s="24"/>
      <c r="AQ2132" s="24"/>
      <c r="AR2132" s="24"/>
      <c r="AS2132" s="24"/>
      <c r="AT2132" s="24"/>
      <c r="AU2132" s="24"/>
      <c r="AV2132" s="24"/>
      <c r="AW2132" s="24"/>
      <c r="AX2132" s="24"/>
      <c r="AY2132" s="24"/>
      <c r="AZ2132" s="24"/>
      <c r="BA2132" s="24"/>
      <c r="BB2132" s="24"/>
      <c r="BC2132" s="24"/>
      <c r="BD2132" s="24"/>
      <c r="BE2132" s="24"/>
      <c r="BF2132" s="24"/>
      <c r="BG2132" s="24"/>
      <c r="BH2132" s="24"/>
      <c r="BI2132" s="24"/>
      <c r="BJ2132" s="24"/>
      <c r="BK2132" s="24"/>
      <c r="BL2132" s="24"/>
      <c r="BM2132" s="24"/>
      <c r="BN2132" s="24"/>
      <c r="BO2132" s="24"/>
      <c r="BP2132" s="24"/>
      <c r="BQ2132" s="24"/>
      <c r="BR2132" s="24"/>
      <c r="BS2132" s="24"/>
      <c r="BT2132" s="24"/>
      <c r="BU2132" s="24"/>
      <c r="BV2132" s="24"/>
      <c r="BW2132" s="24"/>
      <c r="BX2132" s="24"/>
      <c r="BY2132" s="24"/>
      <c r="BZ2132" s="24"/>
      <c r="CA2132" s="24"/>
      <c r="CB2132" s="24"/>
      <c r="CC2132" s="24"/>
      <c r="CD2132" s="24"/>
      <c r="CE2132" s="24"/>
      <c r="CF2132" s="24"/>
      <c r="CG2132" s="24"/>
      <c r="CH2132" s="24"/>
      <c r="CI2132" s="24"/>
      <c r="CJ2132" s="24"/>
      <c r="CK2132" s="24"/>
      <c r="CL2132" s="24"/>
      <c r="CO2132" s="24"/>
      <c r="CP2132" s="24"/>
      <c r="CQ2132" s="24"/>
      <c r="CR2132" s="24"/>
      <c r="CS2132" s="24"/>
      <c r="CT2132" s="24"/>
      <c r="CU2132" s="24"/>
      <c r="CV2132" s="24"/>
      <c r="CW2132" s="24"/>
      <c r="CX2132" s="24"/>
      <c r="CY2132" s="24"/>
      <c r="CZ2132" s="24"/>
      <c r="DA2132" s="24"/>
      <c r="DB2132" s="24"/>
      <c r="DC2132" s="24"/>
      <c r="DD2132" s="24"/>
      <c r="DE2132" s="24"/>
      <c r="DF2132" s="24"/>
      <c r="DG2132" s="24"/>
      <c r="DH2132" s="24"/>
      <c r="DI2132" s="24"/>
      <c r="DJ2132" s="24"/>
      <c r="DK2132" s="24"/>
      <c r="DL2132" s="24"/>
    </row>
    <row r="2133" spans="1:116" x14ac:dyDescent="0.35">
      <c r="B2133" t="s">
        <v>332</v>
      </c>
      <c r="D2133" t="s">
        <v>407</v>
      </c>
      <c r="E2133" s="8" t="str">
        <f t="shared" si="3410"/>
        <v>2133 WCAP-IS</v>
      </c>
      <c r="G2133" s="136" t="str">
        <f>G2116</f>
        <v>(Primary label)</v>
      </c>
      <c r="K2133" s="53"/>
      <c r="L2133" s="53"/>
      <c r="M2133" s="53"/>
      <c r="N2133" s="53"/>
      <c r="O2133" s="53"/>
      <c r="P2133" s="53"/>
      <c r="R2133" s="24"/>
      <c r="S2133" s="179" t="str">
        <f>S2116</f>
        <v>S$16</v>
      </c>
      <c r="T2133" s="179" t="str">
        <f t="shared" ref="T2133:CE2133" si="3437">T2116</f>
        <v>T$16</v>
      </c>
      <c r="U2133" s="179" t="str">
        <f t="shared" si="3437"/>
        <v>U$16</v>
      </c>
      <c r="V2133" s="179" t="str">
        <f t="shared" si="3437"/>
        <v>V$16</v>
      </c>
      <c r="W2133" s="179" t="str">
        <f t="shared" si="3437"/>
        <v>W$16</v>
      </c>
      <c r="X2133" s="179" t="str">
        <f t="shared" si="3437"/>
        <v>X$16</v>
      </c>
      <c r="Y2133" s="179" t="str">
        <f t="shared" si="3437"/>
        <v>Y$16</v>
      </c>
      <c r="Z2133" s="179" t="str">
        <f t="shared" si="3437"/>
        <v>Z$16</v>
      </c>
      <c r="AA2133" s="179" t="str">
        <f t="shared" si="3437"/>
        <v>AA$16</v>
      </c>
      <c r="AB2133" s="179" t="str">
        <f t="shared" si="3437"/>
        <v>AB$16</v>
      </c>
      <c r="AC2133" s="179" t="str">
        <f t="shared" si="3437"/>
        <v>AC$16</v>
      </c>
      <c r="AD2133" s="179" t="str">
        <f t="shared" si="3437"/>
        <v>AD$16</v>
      </c>
      <c r="AE2133" s="179" t="str">
        <f t="shared" si="3437"/>
        <v>AE$16</v>
      </c>
      <c r="AF2133" s="179" t="str">
        <f t="shared" si="3437"/>
        <v>AF$16</v>
      </c>
      <c r="AG2133" s="179" t="str">
        <f t="shared" si="3437"/>
        <v>AG$16</v>
      </c>
      <c r="AH2133" s="179" t="str">
        <f t="shared" si="3437"/>
        <v>AH$16</v>
      </c>
      <c r="AI2133" s="179" t="str">
        <f t="shared" si="3437"/>
        <v>AI$16</v>
      </c>
      <c r="AJ2133" s="179" t="str">
        <f t="shared" si="3437"/>
        <v>AJ$16</v>
      </c>
      <c r="AK2133" s="179" t="str">
        <f t="shared" si="3437"/>
        <v>AK$16</v>
      </c>
      <c r="AL2133" s="179" t="str">
        <f t="shared" si="3437"/>
        <v>AL$16</v>
      </c>
      <c r="AM2133" s="179" t="str">
        <f t="shared" si="3437"/>
        <v>AM$16</v>
      </c>
      <c r="AN2133" s="179" t="str">
        <f t="shared" si="3437"/>
        <v>AN$16</v>
      </c>
      <c r="AO2133" s="179" t="str">
        <f t="shared" si="3437"/>
        <v>AO$16</v>
      </c>
      <c r="AP2133" s="179" t="str">
        <f t="shared" si="3437"/>
        <v>AP$16</v>
      </c>
      <c r="AQ2133" s="179" t="str">
        <f t="shared" si="3437"/>
        <v>AQ$16</v>
      </c>
      <c r="AR2133" s="179" t="str">
        <f t="shared" si="3437"/>
        <v>AR$16</v>
      </c>
      <c r="AS2133" s="179" t="str">
        <f t="shared" si="3437"/>
        <v>AS$16</v>
      </c>
      <c r="AT2133" s="179" t="str">
        <f t="shared" si="3437"/>
        <v>AT$16</v>
      </c>
      <c r="AU2133" s="179" t="str">
        <f t="shared" si="3437"/>
        <v>AU$16</v>
      </c>
      <c r="AV2133" s="179" t="str">
        <f t="shared" si="3437"/>
        <v>AV$16</v>
      </c>
      <c r="AW2133" s="179" t="str">
        <f t="shared" si="3437"/>
        <v>AW$16</v>
      </c>
      <c r="AX2133" s="179" t="str">
        <f t="shared" si="3437"/>
        <v>AX$16</v>
      </c>
      <c r="AY2133" s="179" t="str">
        <f t="shared" si="3437"/>
        <v>AY$16</v>
      </c>
      <c r="AZ2133" s="179" t="str">
        <f t="shared" si="3437"/>
        <v>AZ$16</v>
      </c>
      <c r="BA2133" s="179" t="str">
        <f t="shared" si="3437"/>
        <v>BA$16</v>
      </c>
      <c r="BB2133" s="179" t="str">
        <f t="shared" si="3437"/>
        <v>BB$16</v>
      </c>
      <c r="BC2133" s="179" t="str">
        <f t="shared" si="3437"/>
        <v>BC$16</v>
      </c>
      <c r="BD2133" s="179" t="str">
        <f t="shared" si="3437"/>
        <v>BD$16</v>
      </c>
      <c r="BE2133" s="179" t="str">
        <f t="shared" si="3437"/>
        <v>BE$16</v>
      </c>
      <c r="BF2133" s="179" t="str">
        <f t="shared" si="3437"/>
        <v>BF$16</v>
      </c>
      <c r="BG2133" s="179" t="str">
        <f t="shared" si="3437"/>
        <v>BG$16</v>
      </c>
      <c r="BH2133" s="179" t="str">
        <f t="shared" si="3437"/>
        <v>BH$16</v>
      </c>
      <c r="BI2133" s="179" t="str">
        <f t="shared" si="3437"/>
        <v>BI$16</v>
      </c>
      <c r="BJ2133" s="179" t="str">
        <f t="shared" si="3437"/>
        <v>BJ$16</v>
      </c>
      <c r="BK2133" s="179" t="str">
        <f t="shared" si="3437"/>
        <v>BK$16</v>
      </c>
      <c r="BL2133" s="179" t="str">
        <f t="shared" si="3437"/>
        <v>BL$16</v>
      </c>
      <c r="BM2133" s="179" t="str">
        <f t="shared" si="3437"/>
        <v>BM$16</v>
      </c>
      <c r="BN2133" s="179" t="str">
        <f t="shared" si="3437"/>
        <v>BN$16</v>
      </c>
      <c r="BO2133" s="179" t="str">
        <f t="shared" si="3437"/>
        <v>BO$16</v>
      </c>
      <c r="BP2133" s="179" t="str">
        <f t="shared" si="3437"/>
        <v>BP$16</v>
      </c>
      <c r="BQ2133" s="179" t="str">
        <f t="shared" si="3437"/>
        <v>BQ$16</v>
      </c>
      <c r="BR2133" s="179" t="str">
        <f t="shared" si="3437"/>
        <v>BR$16</v>
      </c>
      <c r="BS2133" s="179" t="str">
        <f t="shared" si="3437"/>
        <v>BS$16</v>
      </c>
      <c r="BT2133" s="179" t="str">
        <f t="shared" si="3437"/>
        <v>BT$16</v>
      </c>
      <c r="BU2133" s="179" t="str">
        <f t="shared" si="3437"/>
        <v>BU$16</v>
      </c>
      <c r="BV2133" s="179" t="str">
        <f t="shared" si="3437"/>
        <v>BV$16</v>
      </c>
      <c r="BW2133" s="179" t="str">
        <f t="shared" si="3437"/>
        <v>BW$16</v>
      </c>
      <c r="BX2133" s="179" t="str">
        <f t="shared" si="3437"/>
        <v>BX$16</v>
      </c>
      <c r="BY2133" s="179" t="str">
        <f t="shared" si="3437"/>
        <v>BY$16</v>
      </c>
      <c r="BZ2133" s="179" t="str">
        <f t="shared" si="3437"/>
        <v>BZ$16</v>
      </c>
      <c r="CA2133" s="179" t="str">
        <f t="shared" si="3437"/>
        <v>CA$16</v>
      </c>
      <c r="CB2133" s="179" t="str">
        <f t="shared" si="3437"/>
        <v>CB$16</v>
      </c>
      <c r="CC2133" s="179" t="str">
        <f t="shared" si="3437"/>
        <v>CC$16</v>
      </c>
      <c r="CD2133" s="179" t="str">
        <f t="shared" si="3437"/>
        <v>CD$16</v>
      </c>
      <c r="CE2133" s="179" t="str">
        <f t="shared" si="3437"/>
        <v>CE$16</v>
      </c>
      <c r="CF2133" s="179" t="str">
        <f t="shared" ref="CF2133:CL2133" si="3438">CF2116</f>
        <v>CF$16</v>
      </c>
      <c r="CG2133" s="179" t="str">
        <f t="shared" si="3438"/>
        <v>CG$16</v>
      </c>
      <c r="CH2133" s="179" t="str">
        <f t="shared" si="3438"/>
        <v>CH$16</v>
      </c>
      <c r="CI2133" s="179" t="str">
        <f t="shared" si="3438"/>
        <v>CI$16</v>
      </c>
      <c r="CJ2133" s="179" t="str">
        <f t="shared" si="3438"/>
        <v>CJ$16</v>
      </c>
      <c r="CK2133" s="179" t="str">
        <f t="shared" si="3438"/>
        <v>CK$16</v>
      </c>
      <c r="CL2133" s="179" t="str">
        <f t="shared" si="3438"/>
        <v>CL$16</v>
      </c>
      <c r="CO2133" s="179">
        <f t="shared" ref="CO2133:DL2133" si="3439">CO920</f>
        <v>0</v>
      </c>
      <c r="CP2133" s="179">
        <f t="shared" si="3439"/>
        <v>0</v>
      </c>
      <c r="CQ2133" s="179">
        <f t="shared" si="3439"/>
        <v>0</v>
      </c>
      <c r="CR2133" s="179">
        <f t="shared" si="3439"/>
        <v>0</v>
      </c>
      <c r="CS2133" s="179">
        <f t="shared" si="3439"/>
        <v>0</v>
      </c>
      <c r="CT2133" s="179">
        <f t="shared" si="3439"/>
        <v>0</v>
      </c>
      <c r="CU2133" s="179">
        <f t="shared" si="3439"/>
        <v>0</v>
      </c>
      <c r="CV2133" s="179">
        <f t="shared" si="3439"/>
        <v>0</v>
      </c>
      <c r="CW2133" s="179">
        <f t="shared" si="3439"/>
        <v>0</v>
      </c>
      <c r="CX2133" s="179">
        <f t="shared" si="3439"/>
        <v>0</v>
      </c>
      <c r="CY2133" s="179">
        <f t="shared" si="3439"/>
        <v>0</v>
      </c>
      <c r="CZ2133" s="179">
        <f t="shared" si="3439"/>
        <v>0</v>
      </c>
      <c r="DA2133" s="179">
        <f t="shared" si="3439"/>
        <v>0</v>
      </c>
      <c r="DB2133" s="179">
        <f t="shared" si="3439"/>
        <v>0</v>
      </c>
      <c r="DC2133" s="179">
        <f t="shared" si="3439"/>
        <v>0</v>
      </c>
      <c r="DD2133" s="179">
        <f t="shared" si="3439"/>
        <v>0</v>
      </c>
      <c r="DE2133" s="179">
        <f t="shared" si="3439"/>
        <v>0</v>
      </c>
      <c r="DF2133" s="179">
        <f t="shared" si="3439"/>
        <v>0</v>
      </c>
      <c r="DG2133" s="179">
        <f t="shared" si="3439"/>
        <v>0</v>
      </c>
      <c r="DH2133" s="179">
        <f t="shared" si="3439"/>
        <v>0</v>
      </c>
      <c r="DI2133" s="179">
        <f t="shared" si="3439"/>
        <v>0</v>
      </c>
      <c r="DJ2133" s="179">
        <f t="shared" si="3439"/>
        <v>0</v>
      </c>
      <c r="DK2133" s="179">
        <f t="shared" si="3439"/>
        <v>0</v>
      </c>
      <c r="DL2133" s="179">
        <f t="shared" si="3439"/>
        <v>0</v>
      </c>
    </row>
    <row r="2134" spans="1:116" x14ac:dyDescent="0.35">
      <c r="B2134" t="s">
        <v>332</v>
      </c>
      <c r="D2134" t="s">
        <v>407</v>
      </c>
      <c r="E2134" s="8" t="str">
        <f t="shared" si="3410"/>
        <v>2134 WCAP-IS</v>
      </c>
      <c r="G2134" s="136" t="str">
        <f t="shared" ref="G2134:G2140" si="3440">G2117</f>
        <v>primary unit</v>
      </c>
      <c r="H2134" s="56"/>
      <c r="I2134" s="79"/>
      <c r="J2134" s="79"/>
      <c r="K2134" s="15"/>
      <c r="L2134" s="15"/>
      <c r="M2134" s="15"/>
      <c r="N2134" s="15"/>
      <c r="O2134" s="15"/>
      <c r="P2134" s="15"/>
      <c r="R2134" s="15"/>
      <c r="S2134" s="179" t="str">
        <f t="shared" ref="S2134:CD2134" si="3441">S2117</f>
        <v>S$17</v>
      </c>
      <c r="T2134" s="179" t="str">
        <f t="shared" si="3441"/>
        <v>T$17</v>
      </c>
      <c r="U2134" s="179" t="str">
        <f t="shared" si="3441"/>
        <v>U$17</v>
      </c>
      <c r="V2134" s="179" t="str">
        <f t="shared" si="3441"/>
        <v>V$17</v>
      </c>
      <c r="W2134" s="179" t="str">
        <f t="shared" si="3441"/>
        <v>W$17</v>
      </c>
      <c r="X2134" s="179" t="str">
        <f t="shared" si="3441"/>
        <v>X$17</v>
      </c>
      <c r="Y2134" s="179" t="str">
        <f t="shared" si="3441"/>
        <v>Y$17</v>
      </c>
      <c r="Z2134" s="179" t="str">
        <f t="shared" si="3441"/>
        <v>Z$17</v>
      </c>
      <c r="AA2134" s="179" t="str">
        <f t="shared" si="3441"/>
        <v>AA$17</v>
      </c>
      <c r="AB2134" s="179" t="str">
        <f t="shared" si="3441"/>
        <v>AB$17</v>
      </c>
      <c r="AC2134" s="179" t="str">
        <f t="shared" si="3441"/>
        <v>AC$17</v>
      </c>
      <c r="AD2134" s="179" t="str">
        <f t="shared" si="3441"/>
        <v>AD$17</v>
      </c>
      <c r="AE2134" s="179" t="str">
        <f t="shared" si="3441"/>
        <v>AE$17</v>
      </c>
      <c r="AF2134" s="179" t="str">
        <f t="shared" si="3441"/>
        <v>AF$17</v>
      </c>
      <c r="AG2134" s="179" t="str">
        <f t="shared" si="3441"/>
        <v>AG$17</v>
      </c>
      <c r="AH2134" s="179" t="str">
        <f t="shared" si="3441"/>
        <v>AH$17</v>
      </c>
      <c r="AI2134" s="179" t="str">
        <f t="shared" si="3441"/>
        <v>AI$17</v>
      </c>
      <c r="AJ2134" s="179" t="str">
        <f t="shared" si="3441"/>
        <v>AJ$17</v>
      </c>
      <c r="AK2134" s="179" t="str">
        <f t="shared" si="3441"/>
        <v>AK$17</v>
      </c>
      <c r="AL2134" s="179" t="str">
        <f t="shared" si="3441"/>
        <v>AL$17</v>
      </c>
      <c r="AM2134" s="179" t="str">
        <f t="shared" si="3441"/>
        <v>AM$17</v>
      </c>
      <c r="AN2134" s="179" t="str">
        <f t="shared" si="3441"/>
        <v>AN$17</v>
      </c>
      <c r="AO2134" s="179" t="str">
        <f t="shared" si="3441"/>
        <v>AO$17</v>
      </c>
      <c r="AP2134" s="179" t="str">
        <f t="shared" si="3441"/>
        <v>AP$17</v>
      </c>
      <c r="AQ2134" s="179" t="str">
        <f t="shared" si="3441"/>
        <v>AQ$17</v>
      </c>
      <c r="AR2134" s="179" t="str">
        <f t="shared" si="3441"/>
        <v>AR$17</v>
      </c>
      <c r="AS2134" s="179" t="str">
        <f t="shared" si="3441"/>
        <v>AS$17</v>
      </c>
      <c r="AT2134" s="179" t="str">
        <f t="shared" si="3441"/>
        <v>AT$17</v>
      </c>
      <c r="AU2134" s="179" t="str">
        <f t="shared" si="3441"/>
        <v>AU$17</v>
      </c>
      <c r="AV2134" s="179" t="str">
        <f t="shared" si="3441"/>
        <v>AV$17</v>
      </c>
      <c r="AW2134" s="179" t="str">
        <f t="shared" si="3441"/>
        <v>AW$17</v>
      </c>
      <c r="AX2134" s="179" t="str">
        <f t="shared" si="3441"/>
        <v>AX$17</v>
      </c>
      <c r="AY2134" s="179" t="str">
        <f t="shared" si="3441"/>
        <v>AY$17</v>
      </c>
      <c r="AZ2134" s="179" t="str">
        <f t="shared" si="3441"/>
        <v>AZ$17</v>
      </c>
      <c r="BA2134" s="179" t="str">
        <f t="shared" si="3441"/>
        <v>BA$17</v>
      </c>
      <c r="BB2134" s="179" t="str">
        <f t="shared" si="3441"/>
        <v>BB$17</v>
      </c>
      <c r="BC2134" s="179" t="str">
        <f t="shared" si="3441"/>
        <v>BC$17</v>
      </c>
      <c r="BD2134" s="179" t="str">
        <f t="shared" si="3441"/>
        <v>BD$17</v>
      </c>
      <c r="BE2134" s="179" t="str">
        <f t="shared" si="3441"/>
        <v>BE$17</v>
      </c>
      <c r="BF2134" s="179" t="str">
        <f t="shared" si="3441"/>
        <v>BF$17</v>
      </c>
      <c r="BG2134" s="179" t="str">
        <f t="shared" si="3441"/>
        <v>BG$17</v>
      </c>
      <c r="BH2134" s="179" t="str">
        <f t="shared" si="3441"/>
        <v>BH$17</v>
      </c>
      <c r="BI2134" s="179" t="str">
        <f t="shared" si="3441"/>
        <v>BI$17</v>
      </c>
      <c r="BJ2134" s="179" t="str">
        <f t="shared" si="3441"/>
        <v>BJ$17</v>
      </c>
      <c r="BK2134" s="179" t="str">
        <f t="shared" si="3441"/>
        <v>BK$17</v>
      </c>
      <c r="BL2134" s="179" t="str">
        <f t="shared" si="3441"/>
        <v>BL$17</v>
      </c>
      <c r="BM2134" s="179" t="str">
        <f t="shared" si="3441"/>
        <v>BM$17</v>
      </c>
      <c r="BN2134" s="179" t="str">
        <f t="shared" si="3441"/>
        <v>BN$17</v>
      </c>
      <c r="BO2134" s="179" t="str">
        <f t="shared" si="3441"/>
        <v>BO$17</v>
      </c>
      <c r="BP2134" s="179" t="str">
        <f t="shared" si="3441"/>
        <v>BP$17</v>
      </c>
      <c r="BQ2134" s="179" t="str">
        <f t="shared" si="3441"/>
        <v>BQ$17</v>
      </c>
      <c r="BR2134" s="179" t="str">
        <f t="shared" si="3441"/>
        <v>BR$17</v>
      </c>
      <c r="BS2134" s="179" t="str">
        <f t="shared" si="3441"/>
        <v>BS$17</v>
      </c>
      <c r="BT2134" s="179" t="str">
        <f t="shared" si="3441"/>
        <v>BT$17</v>
      </c>
      <c r="BU2134" s="179" t="str">
        <f t="shared" si="3441"/>
        <v>BU$17</v>
      </c>
      <c r="BV2134" s="179" t="str">
        <f t="shared" si="3441"/>
        <v>BV$17</v>
      </c>
      <c r="BW2134" s="179" t="str">
        <f t="shared" si="3441"/>
        <v>BW$17</v>
      </c>
      <c r="BX2134" s="179" t="str">
        <f t="shared" si="3441"/>
        <v>BX$17</v>
      </c>
      <c r="BY2134" s="179" t="str">
        <f t="shared" si="3441"/>
        <v>BY$17</v>
      </c>
      <c r="BZ2134" s="179" t="str">
        <f t="shared" si="3441"/>
        <v>BZ$17</v>
      </c>
      <c r="CA2134" s="179" t="str">
        <f t="shared" si="3441"/>
        <v>CA$17</v>
      </c>
      <c r="CB2134" s="179" t="str">
        <f t="shared" si="3441"/>
        <v>CB$17</v>
      </c>
      <c r="CC2134" s="179" t="str">
        <f t="shared" si="3441"/>
        <v>CC$17</v>
      </c>
      <c r="CD2134" s="179" t="str">
        <f t="shared" si="3441"/>
        <v>CD$17</v>
      </c>
      <c r="CE2134" s="179" t="str">
        <f t="shared" ref="CE2134:CL2134" si="3442">CE2117</f>
        <v>CE$17</v>
      </c>
      <c r="CF2134" s="179" t="str">
        <f t="shared" si="3442"/>
        <v>CF$17</v>
      </c>
      <c r="CG2134" s="179" t="str">
        <f t="shared" si="3442"/>
        <v>CG$17</v>
      </c>
      <c r="CH2134" s="179" t="str">
        <f t="shared" si="3442"/>
        <v>CH$17</v>
      </c>
      <c r="CI2134" s="179" t="str">
        <f t="shared" si="3442"/>
        <v>CI$17</v>
      </c>
      <c r="CJ2134" s="179" t="str">
        <f t="shared" si="3442"/>
        <v>CJ$17</v>
      </c>
      <c r="CK2134" s="179" t="str">
        <f t="shared" si="3442"/>
        <v>CK$17</v>
      </c>
      <c r="CL2134" s="179" t="str">
        <f t="shared" si="3442"/>
        <v>CL$17</v>
      </c>
      <c r="CN2134" s="79"/>
      <c r="CO2134" s="179" t="e">
        <f t="shared" ref="CO2134:DL2134" ca="1" si="3443">CO921</f>
        <v>#N/A</v>
      </c>
      <c r="CP2134" s="179" t="e">
        <f t="shared" ca="1" si="3443"/>
        <v>#N/A</v>
      </c>
      <c r="CQ2134" s="179" t="e">
        <f t="shared" ca="1" si="3443"/>
        <v>#N/A</v>
      </c>
      <c r="CR2134" s="179" t="e">
        <f t="shared" ca="1" si="3443"/>
        <v>#N/A</v>
      </c>
      <c r="CS2134" s="179" t="e">
        <f t="shared" ca="1" si="3443"/>
        <v>#N/A</v>
      </c>
      <c r="CT2134" s="179" t="e">
        <f t="shared" ca="1" si="3443"/>
        <v>#N/A</v>
      </c>
      <c r="CU2134" s="179" t="e">
        <f t="shared" ca="1" si="3443"/>
        <v>#N/A</v>
      </c>
      <c r="CV2134" s="179" t="e">
        <f t="shared" ca="1" si="3443"/>
        <v>#N/A</v>
      </c>
      <c r="CW2134" s="179" t="e">
        <f t="shared" ca="1" si="3443"/>
        <v>#N/A</v>
      </c>
      <c r="CX2134" s="179" t="e">
        <f t="shared" ca="1" si="3443"/>
        <v>#N/A</v>
      </c>
      <c r="CY2134" s="179" t="e">
        <f t="shared" ca="1" si="3443"/>
        <v>#N/A</v>
      </c>
      <c r="CZ2134" s="179" t="e">
        <f t="shared" ca="1" si="3443"/>
        <v>#N/A</v>
      </c>
      <c r="DA2134" s="179" t="e">
        <f t="shared" ca="1" si="3443"/>
        <v>#N/A</v>
      </c>
      <c r="DB2134" s="179" t="e">
        <f t="shared" ca="1" si="3443"/>
        <v>#N/A</v>
      </c>
      <c r="DC2134" s="179" t="e">
        <f t="shared" ca="1" si="3443"/>
        <v>#N/A</v>
      </c>
      <c r="DD2134" s="179" t="e">
        <f t="shared" ca="1" si="3443"/>
        <v>#N/A</v>
      </c>
      <c r="DE2134" s="179" t="e">
        <f t="shared" ca="1" si="3443"/>
        <v>#N/A</v>
      </c>
      <c r="DF2134" s="179" t="e">
        <f t="shared" ca="1" si="3443"/>
        <v>#N/A</v>
      </c>
      <c r="DG2134" s="179" t="e">
        <f t="shared" ca="1" si="3443"/>
        <v>#N/A</v>
      </c>
      <c r="DH2134" s="179" t="e">
        <f t="shared" ca="1" si="3443"/>
        <v>#N/A</v>
      </c>
      <c r="DI2134" s="179" t="e">
        <f t="shared" ca="1" si="3443"/>
        <v>#N/A</v>
      </c>
      <c r="DJ2134" s="179" t="e">
        <f t="shared" ca="1" si="3443"/>
        <v>#N/A</v>
      </c>
      <c r="DK2134" s="179" t="e">
        <f t="shared" ca="1" si="3443"/>
        <v>#N/A</v>
      </c>
      <c r="DL2134" s="179" t="e">
        <f t="shared" ca="1" si="3443"/>
        <v>#N/A</v>
      </c>
    </row>
    <row r="2135" spans="1:116" x14ac:dyDescent="0.35">
      <c r="B2135" t="s">
        <v>332</v>
      </c>
      <c r="D2135" t="s">
        <v>407</v>
      </c>
      <c r="E2135" s="8" t="str">
        <f t="shared" si="3410"/>
        <v>2135 WCAP-IS</v>
      </c>
      <c r="G2135" s="136" t="str">
        <f t="shared" si="3440"/>
        <v>Primary revenue driver</v>
      </c>
      <c r="H2135" s="12"/>
      <c r="I2135" s="60"/>
      <c r="J2135" s="60"/>
      <c r="K2135" s="15"/>
      <c r="L2135" s="15"/>
      <c r="M2135" s="15"/>
      <c r="N2135" s="15"/>
      <c r="O2135" s="15"/>
      <c r="P2135" s="15"/>
      <c r="R2135" s="15"/>
      <c r="S2135" s="179">
        <f t="shared" ref="S2135:CD2135" si="3444">S2118</f>
        <v>0</v>
      </c>
      <c r="T2135" s="179">
        <f t="shared" si="3444"/>
        <v>0</v>
      </c>
      <c r="U2135" s="179">
        <f t="shared" si="3444"/>
        <v>0</v>
      </c>
      <c r="V2135" s="179">
        <f t="shared" si="3444"/>
        <v>0</v>
      </c>
      <c r="W2135" s="179">
        <f t="shared" si="3444"/>
        <v>0</v>
      </c>
      <c r="X2135" s="179">
        <f t="shared" si="3444"/>
        <v>0</v>
      </c>
      <c r="Y2135" s="179">
        <f t="shared" si="3444"/>
        <v>0</v>
      </c>
      <c r="Z2135" s="179">
        <f t="shared" si="3444"/>
        <v>0</v>
      </c>
      <c r="AA2135" s="179">
        <f t="shared" si="3444"/>
        <v>0</v>
      </c>
      <c r="AB2135" s="179">
        <f t="shared" si="3444"/>
        <v>0</v>
      </c>
      <c r="AC2135" s="179">
        <f t="shared" si="3444"/>
        <v>0</v>
      </c>
      <c r="AD2135" s="179">
        <f t="shared" si="3444"/>
        <v>0</v>
      </c>
      <c r="AE2135" s="179">
        <f t="shared" si="3444"/>
        <v>0</v>
      </c>
      <c r="AF2135" s="179">
        <f t="shared" si="3444"/>
        <v>0</v>
      </c>
      <c r="AG2135" s="179">
        <f t="shared" si="3444"/>
        <v>0</v>
      </c>
      <c r="AH2135" s="179">
        <f t="shared" si="3444"/>
        <v>0</v>
      </c>
      <c r="AI2135" s="179">
        <f t="shared" si="3444"/>
        <v>0</v>
      </c>
      <c r="AJ2135" s="179">
        <f t="shared" si="3444"/>
        <v>0</v>
      </c>
      <c r="AK2135" s="179">
        <f t="shared" si="3444"/>
        <v>0</v>
      </c>
      <c r="AL2135" s="179">
        <f t="shared" si="3444"/>
        <v>0</v>
      </c>
      <c r="AM2135" s="179">
        <f t="shared" si="3444"/>
        <v>0</v>
      </c>
      <c r="AN2135" s="179">
        <f t="shared" si="3444"/>
        <v>0</v>
      </c>
      <c r="AO2135" s="179">
        <f t="shared" si="3444"/>
        <v>0</v>
      </c>
      <c r="AP2135" s="179">
        <f t="shared" si="3444"/>
        <v>0</v>
      </c>
      <c r="AQ2135" s="179">
        <f t="shared" si="3444"/>
        <v>0</v>
      </c>
      <c r="AR2135" s="179">
        <f t="shared" si="3444"/>
        <v>0</v>
      </c>
      <c r="AS2135" s="179">
        <f t="shared" si="3444"/>
        <v>0</v>
      </c>
      <c r="AT2135" s="179">
        <f t="shared" si="3444"/>
        <v>0</v>
      </c>
      <c r="AU2135" s="179">
        <f t="shared" si="3444"/>
        <v>0</v>
      </c>
      <c r="AV2135" s="179">
        <f t="shared" si="3444"/>
        <v>0</v>
      </c>
      <c r="AW2135" s="179">
        <f t="shared" si="3444"/>
        <v>0</v>
      </c>
      <c r="AX2135" s="179">
        <f t="shared" si="3444"/>
        <v>0</v>
      </c>
      <c r="AY2135" s="179">
        <f t="shared" si="3444"/>
        <v>0</v>
      </c>
      <c r="AZ2135" s="179">
        <f t="shared" si="3444"/>
        <v>0</v>
      </c>
      <c r="BA2135" s="179">
        <f t="shared" si="3444"/>
        <v>0</v>
      </c>
      <c r="BB2135" s="179">
        <f t="shared" si="3444"/>
        <v>0</v>
      </c>
      <c r="BC2135" s="179">
        <f t="shared" si="3444"/>
        <v>0</v>
      </c>
      <c r="BD2135" s="179">
        <f t="shared" si="3444"/>
        <v>0</v>
      </c>
      <c r="BE2135" s="179">
        <f t="shared" si="3444"/>
        <v>0</v>
      </c>
      <c r="BF2135" s="179">
        <f t="shared" si="3444"/>
        <v>0</v>
      </c>
      <c r="BG2135" s="179">
        <f t="shared" si="3444"/>
        <v>0</v>
      </c>
      <c r="BH2135" s="179">
        <f t="shared" si="3444"/>
        <v>0</v>
      </c>
      <c r="BI2135" s="179">
        <f t="shared" si="3444"/>
        <v>0</v>
      </c>
      <c r="BJ2135" s="179">
        <f t="shared" si="3444"/>
        <v>0</v>
      </c>
      <c r="BK2135" s="179">
        <f t="shared" si="3444"/>
        <v>0</v>
      </c>
      <c r="BL2135" s="179">
        <f t="shared" si="3444"/>
        <v>0</v>
      </c>
      <c r="BM2135" s="179">
        <f t="shared" si="3444"/>
        <v>0</v>
      </c>
      <c r="BN2135" s="179">
        <f t="shared" si="3444"/>
        <v>0</v>
      </c>
      <c r="BO2135" s="179">
        <f t="shared" si="3444"/>
        <v>0</v>
      </c>
      <c r="BP2135" s="179">
        <f t="shared" si="3444"/>
        <v>0</v>
      </c>
      <c r="BQ2135" s="179">
        <f t="shared" si="3444"/>
        <v>0</v>
      </c>
      <c r="BR2135" s="179">
        <f t="shared" si="3444"/>
        <v>0</v>
      </c>
      <c r="BS2135" s="179">
        <f t="shared" si="3444"/>
        <v>0</v>
      </c>
      <c r="BT2135" s="179">
        <f t="shared" si="3444"/>
        <v>0</v>
      </c>
      <c r="BU2135" s="179">
        <f t="shared" si="3444"/>
        <v>0</v>
      </c>
      <c r="BV2135" s="179">
        <f t="shared" si="3444"/>
        <v>0</v>
      </c>
      <c r="BW2135" s="179">
        <f t="shared" si="3444"/>
        <v>0</v>
      </c>
      <c r="BX2135" s="179">
        <f t="shared" si="3444"/>
        <v>0</v>
      </c>
      <c r="BY2135" s="179">
        <f t="shared" si="3444"/>
        <v>0</v>
      </c>
      <c r="BZ2135" s="179">
        <f t="shared" si="3444"/>
        <v>0</v>
      </c>
      <c r="CA2135" s="179">
        <f t="shared" si="3444"/>
        <v>0</v>
      </c>
      <c r="CB2135" s="179">
        <f t="shared" si="3444"/>
        <v>0</v>
      </c>
      <c r="CC2135" s="179">
        <f t="shared" si="3444"/>
        <v>0</v>
      </c>
      <c r="CD2135" s="179">
        <f t="shared" si="3444"/>
        <v>0</v>
      </c>
      <c r="CE2135" s="179">
        <f t="shared" ref="CE2135:CL2135" si="3445">CE2118</f>
        <v>0</v>
      </c>
      <c r="CF2135" s="179">
        <f t="shared" si="3445"/>
        <v>0</v>
      </c>
      <c r="CG2135" s="179">
        <f t="shared" si="3445"/>
        <v>0</v>
      </c>
      <c r="CH2135" s="179">
        <f t="shared" si="3445"/>
        <v>0</v>
      </c>
      <c r="CI2135" s="179">
        <f t="shared" si="3445"/>
        <v>0</v>
      </c>
      <c r="CJ2135" s="179">
        <f t="shared" si="3445"/>
        <v>0</v>
      </c>
      <c r="CK2135" s="179">
        <f t="shared" si="3445"/>
        <v>0</v>
      </c>
      <c r="CL2135" s="179">
        <f t="shared" si="3445"/>
        <v>0</v>
      </c>
      <c r="CN2135" s="60"/>
      <c r="CO2135" s="179" t="e">
        <f>#REF!</f>
        <v>#REF!</v>
      </c>
      <c r="CP2135" s="179" t="e">
        <f>#REF!</f>
        <v>#REF!</v>
      </c>
      <c r="CQ2135" s="179" t="e">
        <f>#REF!</f>
        <v>#REF!</v>
      </c>
      <c r="CR2135" s="179" t="e">
        <f>#REF!</f>
        <v>#REF!</v>
      </c>
      <c r="CS2135" s="179" t="e">
        <f>#REF!</f>
        <v>#REF!</v>
      </c>
      <c r="CT2135" s="179" t="e">
        <f>#REF!</f>
        <v>#REF!</v>
      </c>
      <c r="CU2135" s="179" t="e">
        <f>#REF!</f>
        <v>#REF!</v>
      </c>
      <c r="CV2135" s="179" t="e">
        <f>#REF!</f>
        <v>#REF!</v>
      </c>
      <c r="CW2135" s="179" t="e">
        <f>#REF!</f>
        <v>#REF!</v>
      </c>
      <c r="CX2135" s="179" t="e">
        <f>#REF!</f>
        <v>#REF!</v>
      </c>
      <c r="CY2135" s="179" t="e">
        <f>#REF!</f>
        <v>#REF!</v>
      </c>
      <c r="CZ2135" s="179" t="e">
        <f>#REF!</f>
        <v>#REF!</v>
      </c>
      <c r="DA2135" s="179" t="e">
        <f>#REF!</f>
        <v>#REF!</v>
      </c>
      <c r="DB2135" s="179" t="e">
        <f>#REF!</f>
        <v>#REF!</v>
      </c>
      <c r="DC2135" s="179" t="e">
        <f>#REF!</f>
        <v>#REF!</v>
      </c>
      <c r="DD2135" s="179" t="e">
        <f>#REF!</f>
        <v>#REF!</v>
      </c>
      <c r="DE2135" s="179" t="e">
        <f>#REF!</f>
        <v>#REF!</v>
      </c>
      <c r="DF2135" s="179" t="e">
        <f>#REF!</f>
        <v>#REF!</v>
      </c>
      <c r="DG2135" s="179" t="e">
        <f>#REF!</f>
        <v>#REF!</v>
      </c>
      <c r="DH2135" s="179" t="e">
        <f>#REF!</f>
        <v>#REF!</v>
      </c>
      <c r="DI2135" s="179" t="e">
        <f>#REF!</f>
        <v>#REF!</v>
      </c>
      <c r="DJ2135" s="179" t="e">
        <f>#REF!</f>
        <v>#REF!</v>
      </c>
      <c r="DK2135" s="179" t="e">
        <f>#REF!</f>
        <v>#REF!</v>
      </c>
      <c r="DL2135" s="179" t="e">
        <f>#REF!</f>
        <v>#REF!</v>
      </c>
    </row>
    <row r="2136" spans="1:116" x14ac:dyDescent="0.35">
      <c r="B2136" t="s">
        <v>332</v>
      </c>
      <c r="D2136" t="s">
        <v>407</v>
      </c>
      <c r="E2136" s="8" t="str">
        <f t="shared" si="3410"/>
        <v>2136 WCAP-IS</v>
      </c>
      <c r="G2136" s="136" t="str">
        <f t="shared" si="3440"/>
        <v>Primary volume driver</v>
      </c>
      <c r="H2136" s="12"/>
      <c r="I2136" s="60"/>
      <c r="J2136" s="60"/>
      <c r="K2136" s="15"/>
      <c r="L2136" s="15"/>
      <c r="M2136" s="15"/>
      <c r="N2136" s="15"/>
      <c r="O2136" s="15"/>
      <c r="P2136" s="15"/>
      <c r="R2136" s="15"/>
      <c r="CN2136" s="60"/>
      <c r="CO2136" s="8"/>
      <c r="CP2136" s="8"/>
      <c r="CQ2136" s="8"/>
      <c r="CR2136" s="8"/>
      <c r="CS2136" s="8"/>
      <c r="CT2136" s="8"/>
      <c r="CU2136" s="8"/>
      <c r="CV2136" s="8"/>
      <c r="CW2136" s="8"/>
      <c r="CX2136" s="8"/>
      <c r="CY2136" s="8"/>
      <c r="CZ2136" s="8"/>
      <c r="DA2136" s="8"/>
      <c r="DB2136" s="8"/>
      <c r="DC2136" s="8"/>
      <c r="DD2136" s="8"/>
      <c r="DE2136" s="8"/>
      <c r="DF2136" s="8"/>
      <c r="DG2136" s="8"/>
      <c r="DH2136" s="8"/>
      <c r="DI2136" s="8"/>
      <c r="DJ2136" s="8"/>
      <c r="DK2136" s="8"/>
      <c r="DL2136" s="8"/>
    </row>
    <row r="2137" spans="1:116" x14ac:dyDescent="0.35">
      <c r="B2137" t="s">
        <v>332</v>
      </c>
      <c r="D2137" t="s">
        <v>407</v>
      </c>
      <c r="E2137" s="8" t="str">
        <f t="shared" si="3410"/>
        <v>2137 WCAP-IS</v>
      </c>
      <c r="G2137" s="191" t="str">
        <f>G2124</f>
        <v>Simple accounts payble - IS driven:</v>
      </c>
      <c r="H2137" s="12"/>
      <c r="I2137" s="60"/>
      <c r="J2137" s="60"/>
      <c r="K2137" s="15"/>
      <c r="L2137" s="15"/>
      <c r="M2137" s="15"/>
      <c r="N2137" s="15"/>
      <c r="O2137" s="15"/>
      <c r="P2137" s="15"/>
      <c r="R2137" s="15"/>
      <c r="S2137" s="212" t="str">
        <f>ADDRESS(ROW(S2127),COLUMN(S2127),2)</f>
        <v>S$2127</v>
      </c>
      <c r="T2137" s="212" t="str">
        <f t="shared" ref="T2137:CE2137" si="3446">ADDRESS(ROW(T2127),COLUMN(T2127),2)</f>
        <v>T$2127</v>
      </c>
      <c r="U2137" s="212" t="str">
        <f t="shared" si="3446"/>
        <v>U$2127</v>
      </c>
      <c r="V2137" s="212" t="str">
        <f t="shared" si="3446"/>
        <v>V$2127</v>
      </c>
      <c r="W2137" s="212" t="str">
        <f t="shared" si="3446"/>
        <v>W$2127</v>
      </c>
      <c r="X2137" s="212" t="str">
        <f t="shared" si="3446"/>
        <v>X$2127</v>
      </c>
      <c r="Y2137" s="212" t="str">
        <f t="shared" si="3446"/>
        <v>Y$2127</v>
      </c>
      <c r="Z2137" s="212" t="str">
        <f t="shared" si="3446"/>
        <v>Z$2127</v>
      </c>
      <c r="AA2137" s="212" t="str">
        <f t="shared" si="3446"/>
        <v>AA$2127</v>
      </c>
      <c r="AB2137" s="212" t="str">
        <f t="shared" si="3446"/>
        <v>AB$2127</v>
      </c>
      <c r="AC2137" s="212" t="str">
        <f t="shared" si="3446"/>
        <v>AC$2127</v>
      </c>
      <c r="AD2137" s="212" t="str">
        <f t="shared" si="3446"/>
        <v>AD$2127</v>
      </c>
      <c r="AE2137" s="212" t="str">
        <f t="shared" si="3446"/>
        <v>AE$2127</v>
      </c>
      <c r="AF2137" s="212" t="str">
        <f t="shared" si="3446"/>
        <v>AF$2127</v>
      </c>
      <c r="AG2137" s="212" t="str">
        <f t="shared" si="3446"/>
        <v>AG$2127</v>
      </c>
      <c r="AH2137" s="212" t="str">
        <f t="shared" si="3446"/>
        <v>AH$2127</v>
      </c>
      <c r="AI2137" s="212" t="str">
        <f t="shared" si="3446"/>
        <v>AI$2127</v>
      </c>
      <c r="AJ2137" s="212" t="str">
        <f t="shared" si="3446"/>
        <v>AJ$2127</v>
      </c>
      <c r="AK2137" s="212" t="str">
        <f t="shared" si="3446"/>
        <v>AK$2127</v>
      </c>
      <c r="AL2137" s="212" t="str">
        <f t="shared" si="3446"/>
        <v>AL$2127</v>
      </c>
      <c r="AM2137" s="212" t="str">
        <f t="shared" si="3446"/>
        <v>AM$2127</v>
      </c>
      <c r="AN2137" s="212" t="str">
        <f t="shared" si="3446"/>
        <v>AN$2127</v>
      </c>
      <c r="AO2137" s="212" t="str">
        <f t="shared" si="3446"/>
        <v>AO$2127</v>
      </c>
      <c r="AP2137" s="212" t="str">
        <f t="shared" si="3446"/>
        <v>AP$2127</v>
      </c>
      <c r="AQ2137" s="212" t="str">
        <f t="shared" si="3446"/>
        <v>AQ$2127</v>
      </c>
      <c r="AR2137" s="212" t="str">
        <f t="shared" si="3446"/>
        <v>AR$2127</v>
      </c>
      <c r="AS2137" s="212" t="str">
        <f t="shared" si="3446"/>
        <v>AS$2127</v>
      </c>
      <c r="AT2137" s="212" t="str">
        <f t="shared" si="3446"/>
        <v>AT$2127</v>
      </c>
      <c r="AU2137" s="212" t="str">
        <f t="shared" si="3446"/>
        <v>AU$2127</v>
      </c>
      <c r="AV2137" s="212" t="str">
        <f t="shared" si="3446"/>
        <v>AV$2127</v>
      </c>
      <c r="AW2137" s="212" t="str">
        <f t="shared" si="3446"/>
        <v>AW$2127</v>
      </c>
      <c r="AX2137" s="212" t="str">
        <f t="shared" si="3446"/>
        <v>AX$2127</v>
      </c>
      <c r="AY2137" s="212" t="str">
        <f t="shared" si="3446"/>
        <v>AY$2127</v>
      </c>
      <c r="AZ2137" s="212" t="str">
        <f t="shared" si="3446"/>
        <v>AZ$2127</v>
      </c>
      <c r="BA2137" s="212" t="str">
        <f t="shared" si="3446"/>
        <v>BA$2127</v>
      </c>
      <c r="BB2137" s="212" t="str">
        <f t="shared" si="3446"/>
        <v>BB$2127</v>
      </c>
      <c r="BC2137" s="212" t="str">
        <f t="shared" si="3446"/>
        <v>BC$2127</v>
      </c>
      <c r="BD2137" s="212" t="str">
        <f t="shared" si="3446"/>
        <v>BD$2127</v>
      </c>
      <c r="BE2137" s="212" t="str">
        <f t="shared" si="3446"/>
        <v>BE$2127</v>
      </c>
      <c r="BF2137" s="212" t="str">
        <f t="shared" si="3446"/>
        <v>BF$2127</v>
      </c>
      <c r="BG2137" s="212" t="str">
        <f t="shared" si="3446"/>
        <v>BG$2127</v>
      </c>
      <c r="BH2137" s="212" t="str">
        <f t="shared" si="3446"/>
        <v>BH$2127</v>
      </c>
      <c r="BI2137" s="212" t="str">
        <f t="shared" si="3446"/>
        <v>BI$2127</v>
      </c>
      <c r="BJ2137" s="212" t="str">
        <f t="shared" si="3446"/>
        <v>BJ$2127</v>
      </c>
      <c r="BK2137" s="212" t="str">
        <f t="shared" si="3446"/>
        <v>BK$2127</v>
      </c>
      <c r="BL2137" s="212" t="str">
        <f t="shared" si="3446"/>
        <v>BL$2127</v>
      </c>
      <c r="BM2137" s="212" t="str">
        <f t="shared" si="3446"/>
        <v>BM$2127</v>
      </c>
      <c r="BN2137" s="212" t="str">
        <f t="shared" si="3446"/>
        <v>BN$2127</v>
      </c>
      <c r="BO2137" s="212" t="str">
        <f t="shared" si="3446"/>
        <v>BO$2127</v>
      </c>
      <c r="BP2137" s="212" t="str">
        <f t="shared" si="3446"/>
        <v>BP$2127</v>
      </c>
      <c r="BQ2137" s="212" t="str">
        <f t="shared" si="3446"/>
        <v>BQ$2127</v>
      </c>
      <c r="BR2137" s="212" t="str">
        <f t="shared" si="3446"/>
        <v>BR$2127</v>
      </c>
      <c r="BS2137" s="212" t="str">
        <f t="shared" si="3446"/>
        <v>BS$2127</v>
      </c>
      <c r="BT2137" s="212" t="str">
        <f t="shared" si="3446"/>
        <v>BT$2127</v>
      </c>
      <c r="BU2137" s="212" t="str">
        <f t="shared" si="3446"/>
        <v>BU$2127</v>
      </c>
      <c r="BV2137" s="212" t="str">
        <f t="shared" si="3446"/>
        <v>BV$2127</v>
      </c>
      <c r="BW2137" s="212" t="str">
        <f t="shared" si="3446"/>
        <v>BW$2127</v>
      </c>
      <c r="BX2137" s="212" t="str">
        <f t="shared" si="3446"/>
        <v>BX$2127</v>
      </c>
      <c r="BY2137" s="212" t="str">
        <f t="shared" si="3446"/>
        <v>BY$2127</v>
      </c>
      <c r="BZ2137" s="212" t="str">
        <f t="shared" si="3446"/>
        <v>BZ$2127</v>
      </c>
      <c r="CA2137" s="212" t="str">
        <f t="shared" si="3446"/>
        <v>CA$2127</v>
      </c>
      <c r="CB2137" s="212" t="str">
        <f t="shared" si="3446"/>
        <v>CB$2127</v>
      </c>
      <c r="CC2137" s="212" t="str">
        <f t="shared" si="3446"/>
        <v>CC$2127</v>
      </c>
      <c r="CD2137" s="212" t="str">
        <f t="shared" si="3446"/>
        <v>CD$2127</v>
      </c>
      <c r="CE2137" s="212" t="str">
        <f t="shared" si="3446"/>
        <v>CE$2127</v>
      </c>
      <c r="CF2137" s="212" t="str">
        <f t="shared" ref="CF2137:CL2137" si="3447">ADDRESS(ROW(CF2127),COLUMN(CF2127),2)</f>
        <v>CF$2127</v>
      </c>
      <c r="CG2137" s="212" t="str">
        <f t="shared" si="3447"/>
        <v>CG$2127</v>
      </c>
      <c r="CH2137" s="212" t="str">
        <f t="shared" si="3447"/>
        <v>CH$2127</v>
      </c>
      <c r="CI2137" s="212" t="str">
        <f t="shared" si="3447"/>
        <v>CI$2127</v>
      </c>
      <c r="CJ2137" s="212" t="str">
        <f t="shared" si="3447"/>
        <v>CJ$2127</v>
      </c>
      <c r="CK2137" s="212" t="str">
        <f t="shared" si="3447"/>
        <v>CK$2127</v>
      </c>
      <c r="CL2137" s="212" t="str">
        <f t="shared" si="3447"/>
        <v>CL$2127</v>
      </c>
      <c r="CN2137" s="60"/>
      <c r="CO2137" s="212" t="str">
        <f t="shared" ref="CO2137:DL2137" si="3448">ADDRESS(ROW(CO931),COLUMN(CO931),2)</f>
        <v>CO$931</v>
      </c>
      <c r="CP2137" s="212" t="str">
        <f t="shared" si="3448"/>
        <v>CP$931</v>
      </c>
      <c r="CQ2137" s="212" t="str">
        <f t="shared" si="3448"/>
        <v>CQ$931</v>
      </c>
      <c r="CR2137" s="212" t="str">
        <f t="shared" si="3448"/>
        <v>CR$931</v>
      </c>
      <c r="CS2137" s="212" t="str">
        <f t="shared" si="3448"/>
        <v>CS$931</v>
      </c>
      <c r="CT2137" s="212" t="str">
        <f t="shared" si="3448"/>
        <v>CT$931</v>
      </c>
      <c r="CU2137" s="212" t="str">
        <f t="shared" si="3448"/>
        <v>CU$931</v>
      </c>
      <c r="CV2137" s="212" t="str">
        <f t="shared" si="3448"/>
        <v>CV$931</v>
      </c>
      <c r="CW2137" s="212" t="str">
        <f t="shared" si="3448"/>
        <v>CW$931</v>
      </c>
      <c r="CX2137" s="212" t="str">
        <f t="shared" si="3448"/>
        <v>CX$931</v>
      </c>
      <c r="CY2137" s="212" t="str">
        <f t="shared" si="3448"/>
        <v>CY$931</v>
      </c>
      <c r="CZ2137" s="212" t="str">
        <f t="shared" si="3448"/>
        <v>CZ$931</v>
      </c>
      <c r="DA2137" s="212" t="str">
        <f t="shared" si="3448"/>
        <v>DA$931</v>
      </c>
      <c r="DB2137" s="212" t="str">
        <f t="shared" si="3448"/>
        <v>DB$931</v>
      </c>
      <c r="DC2137" s="212" t="str">
        <f t="shared" si="3448"/>
        <v>DC$931</v>
      </c>
      <c r="DD2137" s="212" t="str">
        <f t="shared" si="3448"/>
        <v>DD$931</v>
      </c>
      <c r="DE2137" s="212" t="str">
        <f t="shared" si="3448"/>
        <v>DE$931</v>
      </c>
      <c r="DF2137" s="212" t="str">
        <f t="shared" si="3448"/>
        <v>DF$931</v>
      </c>
      <c r="DG2137" s="212" t="str">
        <f t="shared" si="3448"/>
        <v>DG$931</v>
      </c>
      <c r="DH2137" s="212" t="str">
        <f t="shared" si="3448"/>
        <v>DH$931</v>
      </c>
      <c r="DI2137" s="212" t="str">
        <f t="shared" si="3448"/>
        <v>DI$931</v>
      </c>
      <c r="DJ2137" s="212" t="str">
        <f t="shared" si="3448"/>
        <v>DJ$931</v>
      </c>
      <c r="DK2137" s="212" t="str">
        <f t="shared" si="3448"/>
        <v>DK$931</v>
      </c>
      <c r="DL2137" s="212" t="str">
        <f t="shared" si="3448"/>
        <v>DL$931</v>
      </c>
    </row>
    <row r="2138" spans="1:116" x14ac:dyDescent="0.35">
      <c r="B2138" t="s">
        <v>332</v>
      </c>
      <c r="D2138" t="s">
        <v>407</v>
      </c>
      <c r="E2138" s="8" t="str">
        <f t="shared" ref="E2138" si="3449">ROW()&amp;" "&amp;D2138</f>
        <v>2138 WCAP-IS</v>
      </c>
      <c r="G2138" s="191" t="str">
        <f>SUBSTITUTE(TRIM(MID(G2124, SEARCH("-", G2124) + 1, LEN(G2124))),":","")</f>
        <v>IS driven</v>
      </c>
      <c r="H2138" s="12"/>
      <c r="I2138" s="60"/>
      <c r="J2138" s="60"/>
      <c r="K2138" s="15"/>
      <c r="L2138" s="15"/>
      <c r="M2138" s="15"/>
      <c r="N2138" s="15"/>
      <c r="O2138" s="15"/>
      <c r="P2138" s="15"/>
      <c r="R2138" s="15"/>
      <c r="S2138" s="212" t="str">
        <f>ADDRESS(ROW(S2126),COLUMN(S2126),2)</f>
        <v>S$2126</v>
      </c>
      <c r="T2138" s="212" t="str">
        <f t="shared" ref="T2138:CE2138" si="3450">ADDRESS(ROW(T2126),COLUMN(T2126),2)</f>
        <v>T$2126</v>
      </c>
      <c r="U2138" s="212" t="str">
        <f t="shared" si="3450"/>
        <v>U$2126</v>
      </c>
      <c r="V2138" s="212" t="str">
        <f t="shared" si="3450"/>
        <v>V$2126</v>
      </c>
      <c r="W2138" s="212" t="str">
        <f t="shared" si="3450"/>
        <v>W$2126</v>
      </c>
      <c r="X2138" s="212" t="str">
        <f t="shared" si="3450"/>
        <v>X$2126</v>
      </c>
      <c r="Y2138" s="212" t="str">
        <f t="shared" si="3450"/>
        <v>Y$2126</v>
      </c>
      <c r="Z2138" s="212" t="str">
        <f t="shared" si="3450"/>
        <v>Z$2126</v>
      </c>
      <c r="AA2138" s="212" t="str">
        <f t="shared" si="3450"/>
        <v>AA$2126</v>
      </c>
      <c r="AB2138" s="212" t="str">
        <f t="shared" si="3450"/>
        <v>AB$2126</v>
      </c>
      <c r="AC2138" s="212" t="str">
        <f t="shared" si="3450"/>
        <v>AC$2126</v>
      </c>
      <c r="AD2138" s="212" t="str">
        <f t="shared" si="3450"/>
        <v>AD$2126</v>
      </c>
      <c r="AE2138" s="212" t="str">
        <f t="shared" si="3450"/>
        <v>AE$2126</v>
      </c>
      <c r="AF2138" s="212" t="str">
        <f t="shared" si="3450"/>
        <v>AF$2126</v>
      </c>
      <c r="AG2138" s="212" t="str">
        <f t="shared" si="3450"/>
        <v>AG$2126</v>
      </c>
      <c r="AH2138" s="212" t="str">
        <f t="shared" si="3450"/>
        <v>AH$2126</v>
      </c>
      <c r="AI2138" s="212" t="str">
        <f t="shared" si="3450"/>
        <v>AI$2126</v>
      </c>
      <c r="AJ2138" s="212" t="str">
        <f t="shared" si="3450"/>
        <v>AJ$2126</v>
      </c>
      <c r="AK2138" s="212" t="str">
        <f t="shared" si="3450"/>
        <v>AK$2126</v>
      </c>
      <c r="AL2138" s="212" t="str">
        <f t="shared" si="3450"/>
        <v>AL$2126</v>
      </c>
      <c r="AM2138" s="212" t="str">
        <f t="shared" si="3450"/>
        <v>AM$2126</v>
      </c>
      <c r="AN2138" s="212" t="str">
        <f t="shared" si="3450"/>
        <v>AN$2126</v>
      </c>
      <c r="AO2138" s="212" t="str">
        <f t="shared" si="3450"/>
        <v>AO$2126</v>
      </c>
      <c r="AP2138" s="212" t="str">
        <f t="shared" si="3450"/>
        <v>AP$2126</v>
      </c>
      <c r="AQ2138" s="212" t="str">
        <f t="shared" si="3450"/>
        <v>AQ$2126</v>
      </c>
      <c r="AR2138" s="212" t="str">
        <f t="shared" si="3450"/>
        <v>AR$2126</v>
      </c>
      <c r="AS2138" s="212" t="str">
        <f t="shared" si="3450"/>
        <v>AS$2126</v>
      </c>
      <c r="AT2138" s="212" t="str">
        <f t="shared" si="3450"/>
        <v>AT$2126</v>
      </c>
      <c r="AU2138" s="212" t="str">
        <f t="shared" si="3450"/>
        <v>AU$2126</v>
      </c>
      <c r="AV2138" s="212" t="str">
        <f t="shared" si="3450"/>
        <v>AV$2126</v>
      </c>
      <c r="AW2138" s="212" t="str">
        <f t="shared" si="3450"/>
        <v>AW$2126</v>
      </c>
      <c r="AX2138" s="212" t="str">
        <f t="shared" si="3450"/>
        <v>AX$2126</v>
      </c>
      <c r="AY2138" s="212" t="str">
        <f t="shared" si="3450"/>
        <v>AY$2126</v>
      </c>
      <c r="AZ2138" s="212" t="str">
        <f t="shared" si="3450"/>
        <v>AZ$2126</v>
      </c>
      <c r="BA2138" s="212" t="str">
        <f t="shared" si="3450"/>
        <v>BA$2126</v>
      </c>
      <c r="BB2138" s="212" t="str">
        <f t="shared" si="3450"/>
        <v>BB$2126</v>
      </c>
      <c r="BC2138" s="212" t="str">
        <f t="shared" si="3450"/>
        <v>BC$2126</v>
      </c>
      <c r="BD2138" s="212" t="str">
        <f t="shared" si="3450"/>
        <v>BD$2126</v>
      </c>
      <c r="BE2138" s="212" t="str">
        <f t="shared" si="3450"/>
        <v>BE$2126</v>
      </c>
      <c r="BF2138" s="212" t="str">
        <f t="shared" si="3450"/>
        <v>BF$2126</v>
      </c>
      <c r="BG2138" s="212" t="str">
        <f t="shared" si="3450"/>
        <v>BG$2126</v>
      </c>
      <c r="BH2138" s="212" t="str">
        <f t="shared" si="3450"/>
        <v>BH$2126</v>
      </c>
      <c r="BI2138" s="212" t="str">
        <f t="shared" si="3450"/>
        <v>BI$2126</v>
      </c>
      <c r="BJ2138" s="212" t="str">
        <f t="shared" si="3450"/>
        <v>BJ$2126</v>
      </c>
      <c r="BK2138" s="212" t="str">
        <f t="shared" si="3450"/>
        <v>BK$2126</v>
      </c>
      <c r="BL2138" s="212" t="str">
        <f t="shared" si="3450"/>
        <v>BL$2126</v>
      </c>
      <c r="BM2138" s="212" t="str">
        <f t="shared" si="3450"/>
        <v>BM$2126</v>
      </c>
      <c r="BN2138" s="212" t="str">
        <f t="shared" si="3450"/>
        <v>BN$2126</v>
      </c>
      <c r="BO2138" s="212" t="str">
        <f t="shared" si="3450"/>
        <v>BO$2126</v>
      </c>
      <c r="BP2138" s="212" t="str">
        <f t="shared" si="3450"/>
        <v>BP$2126</v>
      </c>
      <c r="BQ2138" s="212" t="str">
        <f t="shared" si="3450"/>
        <v>BQ$2126</v>
      </c>
      <c r="BR2138" s="212" t="str">
        <f t="shared" si="3450"/>
        <v>BR$2126</v>
      </c>
      <c r="BS2138" s="212" t="str">
        <f t="shared" si="3450"/>
        <v>BS$2126</v>
      </c>
      <c r="BT2138" s="212" t="str">
        <f t="shared" si="3450"/>
        <v>BT$2126</v>
      </c>
      <c r="BU2138" s="212" t="str">
        <f t="shared" si="3450"/>
        <v>BU$2126</v>
      </c>
      <c r="BV2138" s="212" t="str">
        <f t="shared" si="3450"/>
        <v>BV$2126</v>
      </c>
      <c r="BW2138" s="212" t="str">
        <f t="shared" si="3450"/>
        <v>BW$2126</v>
      </c>
      <c r="BX2138" s="212" t="str">
        <f t="shared" si="3450"/>
        <v>BX$2126</v>
      </c>
      <c r="BY2138" s="212" t="str">
        <f t="shared" si="3450"/>
        <v>BY$2126</v>
      </c>
      <c r="BZ2138" s="212" t="str">
        <f t="shared" si="3450"/>
        <v>BZ$2126</v>
      </c>
      <c r="CA2138" s="212" t="str">
        <f t="shared" si="3450"/>
        <v>CA$2126</v>
      </c>
      <c r="CB2138" s="212" t="str">
        <f t="shared" si="3450"/>
        <v>CB$2126</v>
      </c>
      <c r="CC2138" s="212" t="str">
        <f t="shared" si="3450"/>
        <v>CC$2126</v>
      </c>
      <c r="CD2138" s="212" t="str">
        <f t="shared" si="3450"/>
        <v>CD$2126</v>
      </c>
      <c r="CE2138" s="212" t="str">
        <f t="shared" si="3450"/>
        <v>CE$2126</v>
      </c>
      <c r="CF2138" s="212" t="str">
        <f t="shared" ref="CF2138:CL2138" si="3451">ADDRESS(ROW(CF2126),COLUMN(CF2126),2)</f>
        <v>CF$2126</v>
      </c>
      <c r="CG2138" s="212" t="str">
        <f t="shared" si="3451"/>
        <v>CG$2126</v>
      </c>
      <c r="CH2138" s="212" t="str">
        <f t="shared" si="3451"/>
        <v>CH$2126</v>
      </c>
      <c r="CI2138" s="212" t="str">
        <f t="shared" si="3451"/>
        <v>CI$2126</v>
      </c>
      <c r="CJ2138" s="212" t="str">
        <f t="shared" si="3451"/>
        <v>CJ$2126</v>
      </c>
      <c r="CK2138" s="212" t="str">
        <f t="shared" si="3451"/>
        <v>CK$2126</v>
      </c>
      <c r="CL2138" s="212" t="str">
        <f t="shared" si="3451"/>
        <v>CL$2126</v>
      </c>
      <c r="CN2138" s="60"/>
      <c r="CO2138" s="212" t="str">
        <f t="shared" ref="CO2138:DL2138" si="3452">ADDRESS(ROW(CO930),COLUMN(CO930),2)</f>
        <v>CO$930</v>
      </c>
      <c r="CP2138" s="212" t="str">
        <f t="shared" si="3452"/>
        <v>CP$930</v>
      </c>
      <c r="CQ2138" s="212" t="str">
        <f t="shared" si="3452"/>
        <v>CQ$930</v>
      </c>
      <c r="CR2138" s="212" t="str">
        <f t="shared" si="3452"/>
        <v>CR$930</v>
      </c>
      <c r="CS2138" s="212" t="str">
        <f t="shared" si="3452"/>
        <v>CS$930</v>
      </c>
      <c r="CT2138" s="212" t="str">
        <f t="shared" si="3452"/>
        <v>CT$930</v>
      </c>
      <c r="CU2138" s="212" t="str">
        <f t="shared" si="3452"/>
        <v>CU$930</v>
      </c>
      <c r="CV2138" s="212" t="str">
        <f t="shared" si="3452"/>
        <v>CV$930</v>
      </c>
      <c r="CW2138" s="212" t="str">
        <f t="shared" si="3452"/>
        <v>CW$930</v>
      </c>
      <c r="CX2138" s="212" t="str">
        <f t="shared" si="3452"/>
        <v>CX$930</v>
      </c>
      <c r="CY2138" s="212" t="str">
        <f t="shared" si="3452"/>
        <v>CY$930</v>
      </c>
      <c r="CZ2138" s="212" t="str">
        <f t="shared" si="3452"/>
        <v>CZ$930</v>
      </c>
      <c r="DA2138" s="212" t="str">
        <f t="shared" si="3452"/>
        <v>DA$930</v>
      </c>
      <c r="DB2138" s="212" t="str">
        <f t="shared" si="3452"/>
        <v>DB$930</v>
      </c>
      <c r="DC2138" s="212" t="str">
        <f t="shared" si="3452"/>
        <v>DC$930</v>
      </c>
      <c r="DD2138" s="212" t="str">
        <f t="shared" si="3452"/>
        <v>DD$930</v>
      </c>
      <c r="DE2138" s="212" t="str">
        <f t="shared" si="3452"/>
        <v>DE$930</v>
      </c>
      <c r="DF2138" s="212" t="str">
        <f t="shared" si="3452"/>
        <v>DF$930</v>
      </c>
      <c r="DG2138" s="212" t="str">
        <f t="shared" si="3452"/>
        <v>DG$930</v>
      </c>
      <c r="DH2138" s="212" t="str">
        <f t="shared" si="3452"/>
        <v>DH$930</v>
      </c>
      <c r="DI2138" s="212" t="str">
        <f t="shared" si="3452"/>
        <v>DI$930</v>
      </c>
      <c r="DJ2138" s="212" t="str">
        <f t="shared" si="3452"/>
        <v>DJ$930</v>
      </c>
      <c r="DK2138" s="212" t="str">
        <f t="shared" si="3452"/>
        <v>DK$930</v>
      </c>
      <c r="DL2138" s="212" t="str">
        <f t="shared" si="3452"/>
        <v>DL$930</v>
      </c>
    </row>
    <row r="2139" spans="1:116" x14ac:dyDescent="0.35">
      <c r="E2139" s="8"/>
      <c r="G2139" s="136" t="str">
        <f t="shared" si="3440"/>
        <v>Secondary revenue driver</v>
      </c>
      <c r="H2139" s="12"/>
      <c r="I2139" s="60"/>
      <c r="J2139" s="60"/>
      <c r="K2139" s="15"/>
      <c r="L2139" s="15"/>
      <c r="M2139" s="15"/>
      <c r="N2139" s="15"/>
      <c r="O2139" s="15"/>
      <c r="P2139" s="15"/>
      <c r="R2139" s="15"/>
      <c r="S2139" s="76"/>
      <c r="T2139" s="76"/>
      <c r="U2139" s="76"/>
      <c r="V2139" s="76"/>
      <c r="W2139" s="76"/>
      <c r="X2139" s="76"/>
      <c r="Y2139" s="76"/>
      <c r="Z2139" s="76"/>
      <c r="AA2139" s="76"/>
      <c r="AB2139" s="76"/>
      <c r="AC2139" s="76"/>
      <c r="AD2139" s="76"/>
      <c r="AE2139" s="76"/>
      <c r="AF2139" s="76"/>
      <c r="AG2139" s="76"/>
      <c r="AH2139" s="76"/>
      <c r="AI2139" s="76"/>
      <c r="AJ2139" s="76"/>
      <c r="AK2139" s="76"/>
      <c r="AL2139" s="76"/>
      <c r="AM2139" s="76"/>
      <c r="AN2139" s="76"/>
      <c r="AO2139" s="76"/>
      <c r="AP2139" s="76"/>
      <c r="AQ2139" s="76"/>
      <c r="AR2139" s="76"/>
      <c r="AS2139" s="76"/>
      <c r="AT2139" s="76"/>
      <c r="AU2139" s="76"/>
      <c r="AV2139" s="76"/>
      <c r="AW2139" s="76"/>
      <c r="AX2139" s="76"/>
      <c r="AY2139" s="76"/>
      <c r="AZ2139" s="76"/>
      <c r="BA2139" s="76"/>
      <c r="BB2139" s="76"/>
      <c r="BC2139" s="76"/>
      <c r="BD2139" s="76"/>
      <c r="BE2139" s="76"/>
      <c r="BF2139" s="76"/>
      <c r="BG2139" s="76"/>
      <c r="BH2139" s="76"/>
      <c r="BI2139" s="76"/>
      <c r="BJ2139" s="76"/>
      <c r="BK2139" s="76"/>
      <c r="BL2139" s="76"/>
      <c r="BM2139" s="76"/>
      <c r="BN2139" s="76"/>
      <c r="BO2139" s="76"/>
      <c r="BP2139" s="76"/>
      <c r="BQ2139" s="76"/>
      <c r="BR2139" s="76"/>
      <c r="BS2139" s="76"/>
      <c r="BT2139" s="76"/>
      <c r="BU2139" s="76"/>
      <c r="BV2139" s="76"/>
      <c r="BW2139" s="76"/>
      <c r="BX2139" s="76"/>
      <c r="BY2139" s="76"/>
      <c r="BZ2139" s="76"/>
      <c r="CA2139" s="76"/>
      <c r="CB2139" s="76"/>
      <c r="CC2139" s="76"/>
      <c r="CD2139" s="76"/>
      <c r="CE2139" s="76"/>
      <c r="CF2139" s="76"/>
      <c r="CG2139" s="76"/>
      <c r="CH2139" s="76"/>
      <c r="CI2139" s="76"/>
      <c r="CJ2139" s="76"/>
      <c r="CK2139" s="76"/>
      <c r="CL2139" s="76"/>
      <c r="CN2139" s="60"/>
      <c r="CO2139" s="76"/>
      <c r="CP2139" s="76"/>
      <c r="CQ2139" s="76"/>
      <c r="CR2139" s="76"/>
      <c r="CS2139" s="76"/>
      <c r="CT2139" s="76"/>
      <c r="CU2139" s="76"/>
      <c r="CV2139" s="76"/>
      <c r="CW2139" s="76"/>
      <c r="CX2139" s="76"/>
      <c r="CY2139" s="76"/>
      <c r="CZ2139" s="76"/>
      <c r="DA2139" s="76"/>
      <c r="DB2139" s="76"/>
      <c r="DC2139" s="76"/>
      <c r="DD2139" s="76"/>
      <c r="DE2139" s="76"/>
      <c r="DF2139" s="76"/>
      <c r="DG2139" s="76"/>
      <c r="DH2139" s="76"/>
      <c r="DI2139" s="76"/>
      <c r="DJ2139" s="76"/>
      <c r="DK2139" s="76"/>
      <c r="DL2139" s="76"/>
    </row>
    <row r="2140" spans="1:116" x14ac:dyDescent="0.35">
      <c r="A2140" s="174"/>
      <c r="E2140" s="8"/>
      <c r="G2140" s="136" t="str">
        <f t="shared" si="3440"/>
        <v>Secondary volume driver</v>
      </c>
      <c r="H2140" s="174"/>
      <c r="I2140" s="176"/>
      <c r="J2140" s="176"/>
      <c r="K2140" s="197"/>
      <c r="L2140" s="197"/>
      <c r="M2140" s="197"/>
      <c r="N2140" s="197"/>
      <c r="O2140" s="197"/>
      <c r="P2140" s="197"/>
      <c r="R2140" s="198"/>
      <c r="S2140" s="174"/>
      <c r="T2140" s="174"/>
      <c r="U2140" s="174"/>
      <c r="V2140" s="174"/>
      <c r="W2140" s="174"/>
      <c r="X2140" s="174"/>
      <c r="Y2140" s="174"/>
      <c r="Z2140" s="174"/>
      <c r="AA2140" s="174"/>
      <c r="AB2140" s="174"/>
      <c r="AC2140" s="174"/>
      <c r="AD2140" s="174"/>
      <c r="AE2140" s="174"/>
      <c r="AF2140" s="174"/>
      <c r="AG2140" s="174"/>
      <c r="AH2140" s="174"/>
      <c r="AI2140" s="174"/>
      <c r="AJ2140" s="174"/>
      <c r="AK2140" s="174"/>
      <c r="AL2140" s="174"/>
      <c r="AM2140" s="174"/>
      <c r="AN2140" s="174"/>
      <c r="AO2140" s="174"/>
      <c r="AP2140" s="174"/>
      <c r="AQ2140" s="174"/>
      <c r="AR2140" s="174"/>
      <c r="AS2140" s="174"/>
      <c r="AT2140" s="174"/>
      <c r="AU2140" s="174"/>
      <c r="AV2140" s="174"/>
      <c r="AW2140" s="174"/>
      <c r="AX2140" s="174"/>
      <c r="AY2140" s="174"/>
      <c r="AZ2140" s="174"/>
      <c r="BA2140" s="174"/>
      <c r="BB2140" s="174"/>
      <c r="BC2140" s="174"/>
      <c r="BD2140" s="174"/>
      <c r="BE2140" s="174"/>
      <c r="BF2140" s="174"/>
      <c r="BG2140" s="174"/>
      <c r="BH2140" s="174"/>
      <c r="BI2140" s="174"/>
      <c r="BJ2140" s="174"/>
      <c r="BK2140" s="174"/>
      <c r="BL2140" s="174"/>
      <c r="BM2140" s="174"/>
      <c r="BN2140" s="174"/>
      <c r="BO2140" s="174"/>
      <c r="BP2140" s="174"/>
      <c r="BQ2140" s="174"/>
      <c r="BR2140" s="174"/>
      <c r="BS2140" s="174"/>
      <c r="BT2140" s="174"/>
      <c r="BU2140" s="174"/>
      <c r="BV2140" s="174"/>
      <c r="BW2140" s="174"/>
      <c r="BX2140" s="174"/>
      <c r="BY2140" s="174"/>
      <c r="BZ2140" s="174"/>
      <c r="CA2140" s="174"/>
      <c r="CB2140" s="174"/>
      <c r="CC2140" s="174"/>
      <c r="CD2140" s="174"/>
      <c r="CE2140" s="174"/>
      <c r="CF2140" s="174"/>
      <c r="CG2140" s="174"/>
      <c r="CH2140" s="174"/>
      <c r="CI2140" s="174"/>
      <c r="CJ2140" s="174"/>
      <c r="CK2140" s="174"/>
      <c r="CL2140" s="174"/>
      <c r="CN2140" s="176"/>
      <c r="CO2140" s="174"/>
      <c r="CP2140" s="174"/>
      <c r="CQ2140" s="174"/>
      <c r="CR2140" s="174"/>
      <c r="CS2140" s="174"/>
      <c r="CT2140" s="174"/>
      <c r="CU2140" s="174"/>
      <c r="CV2140" s="174"/>
      <c r="CW2140" s="174"/>
      <c r="CX2140" s="174"/>
      <c r="CY2140" s="174"/>
      <c r="CZ2140" s="174"/>
      <c r="DA2140" s="174"/>
      <c r="DB2140" s="174"/>
      <c r="DC2140" s="174"/>
      <c r="DD2140" s="174"/>
      <c r="DE2140" s="174"/>
      <c r="DF2140" s="174"/>
      <c r="DG2140" s="174"/>
      <c r="DH2140" s="174"/>
      <c r="DI2140" s="174"/>
      <c r="DJ2140" s="174"/>
      <c r="DK2140" s="174"/>
      <c r="DL2140" s="174"/>
    </row>
    <row r="2141" spans="1:116" x14ac:dyDescent="0.35">
      <c r="A2141" s="174"/>
      <c r="E2141" s="8"/>
      <c r="H2141" s="174"/>
      <c r="I2141" s="176"/>
      <c r="J2141" s="176"/>
      <c r="K2141" s="197"/>
      <c r="L2141" s="197"/>
      <c r="M2141" s="197"/>
      <c r="N2141" s="197"/>
      <c r="O2141" s="197"/>
      <c r="P2141" s="197"/>
      <c r="R2141" s="198"/>
      <c r="S2141" s="174"/>
      <c r="T2141" s="174"/>
      <c r="U2141" s="174"/>
      <c r="V2141" s="174"/>
      <c r="W2141" s="174"/>
      <c r="X2141" s="174"/>
      <c r="Y2141" s="174"/>
      <c r="Z2141" s="174"/>
      <c r="AA2141" s="174"/>
      <c r="AB2141" s="174"/>
      <c r="AC2141" s="174"/>
      <c r="AD2141" s="174"/>
      <c r="AE2141" s="174"/>
      <c r="AF2141" s="174"/>
      <c r="AG2141" s="174"/>
      <c r="AH2141" s="174"/>
      <c r="AI2141" s="174"/>
      <c r="AJ2141" s="174"/>
      <c r="AK2141" s="174"/>
      <c r="AL2141" s="174"/>
      <c r="AM2141" s="174"/>
      <c r="AN2141" s="174"/>
      <c r="AO2141" s="174"/>
      <c r="AP2141" s="174"/>
      <c r="AQ2141" s="174"/>
      <c r="AR2141" s="174"/>
      <c r="AS2141" s="174"/>
      <c r="AT2141" s="174"/>
      <c r="AU2141" s="174"/>
      <c r="AV2141" s="174"/>
      <c r="AW2141" s="174"/>
      <c r="AX2141" s="174"/>
      <c r="AY2141" s="174"/>
      <c r="AZ2141" s="174"/>
      <c r="BA2141" s="174"/>
      <c r="BB2141" s="174"/>
      <c r="BC2141" s="174"/>
      <c r="BD2141" s="174"/>
      <c r="BE2141" s="174"/>
      <c r="BF2141" s="174"/>
      <c r="BG2141" s="174"/>
      <c r="BH2141" s="174"/>
      <c r="BI2141" s="174"/>
      <c r="BJ2141" s="174"/>
      <c r="BK2141" s="174"/>
      <c r="BL2141" s="174"/>
      <c r="BM2141" s="174"/>
      <c r="BN2141" s="174"/>
      <c r="BO2141" s="174"/>
      <c r="BP2141" s="174"/>
      <c r="BQ2141" s="174"/>
      <c r="BR2141" s="174"/>
      <c r="BS2141" s="174"/>
      <c r="BT2141" s="174"/>
      <c r="BU2141" s="174"/>
      <c r="BV2141" s="174"/>
      <c r="BW2141" s="174"/>
      <c r="BX2141" s="174"/>
      <c r="BY2141" s="174"/>
      <c r="BZ2141" s="174"/>
      <c r="CA2141" s="174"/>
      <c r="CB2141" s="174"/>
      <c r="CC2141" s="174"/>
      <c r="CD2141" s="174"/>
      <c r="CE2141" s="174"/>
      <c r="CF2141" s="174"/>
      <c r="CG2141" s="174"/>
      <c r="CH2141" s="174"/>
      <c r="CI2141" s="174"/>
      <c r="CJ2141" s="174"/>
      <c r="CK2141" s="174"/>
      <c r="CL2141" s="174"/>
      <c r="CN2141" s="176"/>
      <c r="CO2141" s="174"/>
      <c r="CP2141" s="174"/>
      <c r="CQ2141" s="174"/>
      <c r="CR2141" s="174"/>
      <c r="CS2141" s="174"/>
      <c r="CT2141" s="174"/>
      <c r="CU2141" s="174"/>
      <c r="CV2141" s="174"/>
      <c r="CW2141" s="174"/>
      <c r="CX2141" s="174"/>
      <c r="CY2141" s="174"/>
      <c r="CZ2141" s="174"/>
      <c r="DA2141" s="174"/>
      <c r="DB2141" s="174"/>
      <c r="DC2141" s="174"/>
      <c r="DD2141" s="174"/>
      <c r="DE2141" s="174"/>
      <c r="DF2141" s="174"/>
      <c r="DG2141" s="174"/>
      <c r="DH2141" s="174"/>
      <c r="DI2141" s="174"/>
      <c r="DJ2141" s="174"/>
      <c r="DK2141" s="174"/>
      <c r="DL2141" s="174"/>
    </row>
    <row r="2142" spans="1:116" x14ac:dyDescent="0.35">
      <c r="A2142" s="174"/>
      <c r="E2142" s="8"/>
      <c r="G2142" s="175" t="s">
        <v>490</v>
      </c>
      <c r="H2142" s="174"/>
      <c r="I2142" s="176"/>
      <c r="J2142" s="176"/>
      <c r="K2142" s="197"/>
      <c r="L2142" s="197"/>
      <c r="M2142" s="197"/>
      <c r="N2142" s="197"/>
      <c r="O2142" s="197"/>
      <c r="P2142" s="197"/>
      <c r="R2142" s="198"/>
      <c r="S2142" s="199" t="str">
        <f t="shared" ref="S2142:AX2142" si="3453">S$20</f>
        <v>S$16</v>
      </c>
      <c r="T2142" s="199" t="str">
        <f t="shared" si="3453"/>
        <v>T$16</v>
      </c>
      <c r="U2142" s="199" t="str">
        <f t="shared" si="3453"/>
        <v>U$16</v>
      </c>
      <c r="V2142" s="199" t="str">
        <f t="shared" si="3453"/>
        <v>V$16</v>
      </c>
      <c r="W2142" s="199" t="str">
        <f t="shared" si="3453"/>
        <v>W$16</v>
      </c>
      <c r="X2142" s="199" t="str">
        <f t="shared" si="3453"/>
        <v>X$16</v>
      </c>
      <c r="Y2142" s="199" t="str">
        <f t="shared" si="3453"/>
        <v>Y$16</v>
      </c>
      <c r="Z2142" s="199" t="str">
        <f t="shared" si="3453"/>
        <v>Z$16</v>
      </c>
      <c r="AA2142" s="199" t="str">
        <f t="shared" si="3453"/>
        <v>AA$16</v>
      </c>
      <c r="AB2142" s="199" t="str">
        <f t="shared" si="3453"/>
        <v>AB$16</v>
      </c>
      <c r="AC2142" s="199" t="str">
        <f t="shared" si="3453"/>
        <v>AC$16</v>
      </c>
      <c r="AD2142" s="199" t="str">
        <f t="shared" si="3453"/>
        <v>AD$16</v>
      </c>
      <c r="AE2142" s="199" t="str">
        <f t="shared" si="3453"/>
        <v>AE$16</v>
      </c>
      <c r="AF2142" s="199" t="str">
        <f t="shared" si="3453"/>
        <v>AF$16</v>
      </c>
      <c r="AG2142" s="199" t="str">
        <f t="shared" si="3453"/>
        <v>AG$16</v>
      </c>
      <c r="AH2142" s="199" t="str">
        <f t="shared" si="3453"/>
        <v>AH$16</v>
      </c>
      <c r="AI2142" s="199" t="str">
        <f t="shared" si="3453"/>
        <v>AI$16</v>
      </c>
      <c r="AJ2142" s="199" t="str">
        <f t="shared" si="3453"/>
        <v>AJ$16</v>
      </c>
      <c r="AK2142" s="199" t="str">
        <f t="shared" si="3453"/>
        <v>AK$16</v>
      </c>
      <c r="AL2142" s="199" t="str">
        <f t="shared" si="3453"/>
        <v>AL$16</v>
      </c>
      <c r="AM2142" s="199" t="str">
        <f t="shared" si="3453"/>
        <v>AM$16</v>
      </c>
      <c r="AN2142" s="199" t="str">
        <f t="shared" si="3453"/>
        <v>AN$16</v>
      </c>
      <c r="AO2142" s="199" t="str">
        <f t="shared" si="3453"/>
        <v>AO$16</v>
      </c>
      <c r="AP2142" s="199" t="str">
        <f t="shared" si="3453"/>
        <v>AP$16</v>
      </c>
      <c r="AQ2142" s="199" t="str">
        <f t="shared" si="3453"/>
        <v>AQ$16</v>
      </c>
      <c r="AR2142" s="199" t="str">
        <f t="shared" si="3453"/>
        <v>AR$16</v>
      </c>
      <c r="AS2142" s="199" t="str">
        <f t="shared" si="3453"/>
        <v>AS$16</v>
      </c>
      <c r="AT2142" s="199" t="str">
        <f t="shared" si="3453"/>
        <v>AT$16</v>
      </c>
      <c r="AU2142" s="199" t="str">
        <f t="shared" si="3453"/>
        <v>AU$16</v>
      </c>
      <c r="AV2142" s="199" t="str">
        <f t="shared" si="3453"/>
        <v>AV$16</v>
      </c>
      <c r="AW2142" s="199" t="str">
        <f t="shared" si="3453"/>
        <v>AW$16</v>
      </c>
      <c r="AX2142" s="199" t="str">
        <f t="shared" si="3453"/>
        <v>AX$16</v>
      </c>
      <c r="AY2142" s="199" t="str">
        <f t="shared" ref="AY2142:CD2142" si="3454">AY$20</f>
        <v>AY$16</v>
      </c>
      <c r="AZ2142" s="199" t="str">
        <f t="shared" si="3454"/>
        <v>AZ$16</v>
      </c>
      <c r="BA2142" s="199" t="str">
        <f t="shared" si="3454"/>
        <v>BA$16</v>
      </c>
      <c r="BB2142" s="199" t="str">
        <f t="shared" si="3454"/>
        <v>BB$16</v>
      </c>
      <c r="BC2142" s="199" t="str">
        <f t="shared" si="3454"/>
        <v>BC$16</v>
      </c>
      <c r="BD2142" s="199" t="str">
        <f t="shared" si="3454"/>
        <v>BD$16</v>
      </c>
      <c r="BE2142" s="199" t="str">
        <f t="shared" si="3454"/>
        <v>BE$16</v>
      </c>
      <c r="BF2142" s="199" t="str">
        <f t="shared" si="3454"/>
        <v>BF$16</v>
      </c>
      <c r="BG2142" s="199" t="str">
        <f t="shared" si="3454"/>
        <v>BG$16</v>
      </c>
      <c r="BH2142" s="199" t="str">
        <f t="shared" si="3454"/>
        <v>BH$16</v>
      </c>
      <c r="BI2142" s="199" t="str">
        <f t="shared" si="3454"/>
        <v>BI$16</v>
      </c>
      <c r="BJ2142" s="199" t="str">
        <f t="shared" si="3454"/>
        <v>BJ$16</v>
      </c>
      <c r="BK2142" s="199" t="str">
        <f t="shared" si="3454"/>
        <v>BK$16</v>
      </c>
      <c r="BL2142" s="199" t="str">
        <f t="shared" si="3454"/>
        <v>BL$16</v>
      </c>
      <c r="BM2142" s="199" t="str">
        <f t="shared" si="3454"/>
        <v>BM$16</v>
      </c>
      <c r="BN2142" s="199" t="str">
        <f t="shared" si="3454"/>
        <v>BN$16</v>
      </c>
      <c r="BO2142" s="199" t="str">
        <f t="shared" si="3454"/>
        <v>BO$16</v>
      </c>
      <c r="BP2142" s="199" t="str">
        <f t="shared" si="3454"/>
        <v>BP$16</v>
      </c>
      <c r="BQ2142" s="199" t="str">
        <f t="shared" si="3454"/>
        <v>BQ$16</v>
      </c>
      <c r="BR2142" s="199" t="str">
        <f t="shared" si="3454"/>
        <v>BR$16</v>
      </c>
      <c r="BS2142" s="199" t="str">
        <f t="shared" si="3454"/>
        <v>BS$16</v>
      </c>
      <c r="BT2142" s="199" t="str">
        <f t="shared" si="3454"/>
        <v>BT$16</v>
      </c>
      <c r="BU2142" s="199" t="str">
        <f t="shared" si="3454"/>
        <v>BU$16</v>
      </c>
      <c r="BV2142" s="199" t="str">
        <f t="shared" si="3454"/>
        <v>BV$16</v>
      </c>
      <c r="BW2142" s="199" t="str">
        <f t="shared" si="3454"/>
        <v>BW$16</v>
      </c>
      <c r="BX2142" s="199" t="str">
        <f t="shared" si="3454"/>
        <v>BX$16</v>
      </c>
      <c r="BY2142" s="199" t="str">
        <f t="shared" si="3454"/>
        <v>BY$16</v>
      </c>
      <c r="BZ2142" s="199" t="str">
        <f t="shared" si="3454"/>
        <v>BZ$16</v>
      </c>
      <c r="CA2142" s="199" t="str">
        <f t="shared" si="3454"/>
        <v>CA$16</v>
      </c>
      <c r="CB2142" s="199" t="str">
        <f t="shared" si="3454"/>
        <v>CB$16</v>
      </c>
      <c r="CC2142" s="199" t="str">
        <f t="shared" si="3454"/>
        <v>CC$16</v>
      </c>
      <c r="CD2142" s="199" t="str">
        <f t="shared" si="3454"/>
        <v>CD$16</v>
      </c>
      <c r="CE2142" s="199" t="str">
        <f t="shared" ref="CE2142:CL2142" si="3455">CE$20</f>
        <v>CE$16</v>
      </c>
      <c r="CF2142" s="199" t="str">
        <f t="shared" si="3455"/>
        <v>CF$16</v>
      </c>
      <c r="CG2142" s="199" t="str">
        <f t="shared" si="3455"/>
        <v>CG$16</v>
      </c>
      <c r="CH2142" s="199" t="str">
        <f t="shared" si="3455"/>
        <v>CH$16</v>
      </c>
      <c r="CI2142" s="199" t="str">
        <f t="shared" si="3455"/>
        <v>CI$16</v>
      </c>
      <c r="CJ2142" s="199" t="str">
        <f t="shared" si="3455"/>
        <v>CJ$16</v>
      </c>
      <c r="CK2142" s="199" t="str">
        <f t="shared" si="3455"/>
        <v>CK$16</v>
      </c>
      <c r="CL2142" s="199" t="str">
        <f t="shared" si="3455"/>
        <v>CL$16</v>
      </c>
      <c r="CN2142" s="176"/>
      <c r="CO2142" s="199" t="str">
        <f t="shared" ref="CO2142:DL2142" si="3456">CO$20</f>
        <v>CO$16</v>
      </c>
      <c r="CP2142" s="199" t="str">
        <f t="shared" si="3456"/>
        <v>CP$16</v>
      </c>
      <c r="CQ2142" s="199" t="str">
        <f t="shared" si="3456"/>
        <v>CQ$16</v>
      </c>
      <c r="CR2142" s="199" t="str">
        <f t="shared" si="3456"/>
        <v>CR$16</v>
      </c>
      <c r="CS2142" s="199" t="str">
        <f t="shared" si="3456"/>
        <v>CS$16</v>
      </c>
      <c r="CT2142" s="199" t="str">
        <f t="shared" si="3456"/>
        <v>CT$16</v>
      </c>
      <c r="CU2142" s="199" t="str">
        <f t="shared" si="3456"/>
        <v>CU$16</v>
      </c>
      <c r="CV2142" s="199" t="str">
        <f t="shared" si="3456"/>
        <v>CV$16</v>
      </c>
      <c r="CW2142" s="199" t="str">
        <f t="shared" si="3456"/>
        <v>CW$16</v>
      </c>
      <c r="CX2142" s="199" t="str">
        <f t="shared" si="3456"/>
        <v>CX$16</v>
      </c>
      <c r="CY2142" s="199" t="str">
        <f t="shared" si="3456"/>
        <v>CY$16</v>
      </c>
      <c r="CZ2142" s="199" t="str">
        <f t="shared" si="3456"/>
        <v>CZ$16</v>
      </c>
      <c r="DA2142" s="199" t="str">
        <f t="shared" si="3456"/>
        <v>DA$16</v>
      </c>
      <c r="DB2142" s="199" t="str">
        <f t="shared" si="3456"/>
        <v>DB$16</v>
      </c>
      <c r="DC2142" s="199" t="str">
        <f t="shared" si="3456"/>
        <v>DC$16</v>
      </c>
      <c r="DD2142" s="199" t="str">
        <f t="shared" si="3456"/>
        <v>DD$16</v>
      </c>
      <c r="DE2142" s="199" t="str">
        <f t="shared" si="3456"/>
        <v>DE$16</v>
      </c>
      <c r="DF2142" s="199" t="str">
        <f t="shared" si="3456"/>
        <v>DF$16</v>
      </c>
      <c r="DG2142" s="199" t="str">
        <f t="shared" si="3456"/>
        <v>DG$16</v>
      </c>
      <c r="DH2142" s="199" t="str">
        <f t="shared" si="3456"/>
        <v>DH$16</v>
      </c>
      <c r="DI2142" s="199" t="str">
        <f t="shared" si="3456"/>
        <v>DI$16</v>
      </c>
      <c r="DJ2142" s="199" t="str">
        <f t="shared" si="3456"/>
        <v>DJ$16</v>
      </c>
      <c r="DK2142" s="199" t="str">
        <f t="shared" si="3456"/>
        <v>DK$16</v>
      </c>
      <c r="DL2142" s="199" t="str">
        <f t="shared" si="3456"/>
        <v>DL$16</v>
      </c>
    </row>
    <row r="2143" spans="1:116" x14ac:dyDescent="0.35">
      <c r="A2143" s="174"/>
      <c r="E2143" s="8"/>
      <c r="G2143" s="175" t="s">
        <v>492</v>
      </c>
      <c r="H2143" s="200"/>
      <c r="I2143" s="201"/>
      <c r="J2143" s="201"/>
      <c r="K2143" s="202"/>
      <c r="L2143" s="202"/>
      <c r="M2143" s="202"/>
      <c r="N2143" s="202"/>
      <c r="O2143" s="202"/>
      <c r="P2143" s="202"/>
      <c r="R2143" s="202"/>
      <c r="S2143" s="199" t="str">
        <f t="shared" ref="S2143:AX2143" si="3457">S$21</f>
        <v>S$17</v>
      </c>
      <c r="T2143" s="199" t="str">
        <f t="shared" si="3457"/>
        <v>T$17</v>
      </c>
      <c r="U2143" s="199" t="str">
        <f t="shared" si="3457"/>
        <v>U$17</v>
      </c>
      <c r="V2143" s="199" t="str">
        <f t="shared" si="3457"/>
        <v>V$17</v>
      </c>
      <c r="W2143" s="199" t="str">
        <f t="shared" si="3457"/>
        <v>W$17</v>
      </c>
      <c r="X2143" s="199" t="str">
        <f t="shared" si="3457"/>
        <v>X$17</v>
      </c>
      <c r="Y2143" s="199" t="str">
        <f t="shared" si="3457"/>
        <v>Y$17</v>
      </c>
      <c r="Z2143" s="199" t="str">
        <f t="shared" si="3457"/>
        <v>Z$17</v>
      </c>
      <c r="AA2143" s="199" t="str">
        <f t="shared" si="3457"/>
        <v>AA$17</v>
      </c>
      <c r="AB2143" s="199" t="str">
        <f t="shared" si="3457"/>
        <v>AB$17</v>
      </c>
      <c r="AC2143" s="199" t="str">
        <f t="shared" si="3457"/>
        <v>AC$17</v>
      </c>
      <c r="AD2143" s="199" t="str">
        <f t="shared" si="3457"/>
        <v>AD$17</v>
      </c>
      <c r="AE2143" s="199" t="str">
        <f t="shared" si="3457"/>
        <v>AE$17</v>
      </c>
      <c r="AF2143" s="199" t="str">
        <f t="shared" si="3457"/>
        <v>AF$17</v>
      </c>
      <c r="AG2143" s="199" t="str">
        <f t="shared" si="3457"/>
        <v>AG$17</v>
      </c>
      <c r="AH2143" s="199" t="str">
        <f t="shared" si="3457"/>
        <v>AH$17</v>
      </c>
      <c r="AI2143" s="199" t="str">
        <f t="shared" si="3457"/>
        <v>AI$17</v>
      </c>
      <c r="AJ2143" s="199" t="str">
        <f t="shared" si="3457"/>
        <v>AJ$17</v>
      </c>
      <c r="AK2143" s="199" t="str">
        <f t="shared" si="3457"/>
        <v>AK$17</v>
      </c>
      <c r="AL2143" s="199" t="str">
        <f t="shared" si="3457"/>
        <v>AL$17</v>
      </c>
      <c r="AM2143" s="199" t="str">
        <f t="shared" si="3457"/>
        <v>AM$17</v>
      </c>
      <c r="AN2143" s="199" t="str">
        <f t="shared" si="3457"/>
        <v>AN$17</v>
      </c>
      <c r="AO2143" s="199" t="str">
        <f t="shared" si="3457"/>
        <v>AO$17</v>
      </c>
      <c r="AP2143" s="199" t="str">
        <f t="shared" si="3457"/>
        <v>AP$17</v>
      </c>
      <c r="AQ2143" s="199" t="str">
        <f t="shared" si="3457"/>
        <v>AQ$17</v>
      </c>
      <c r="AR2143" s="199" t="str">
        <f t="shared" si="3457"/>
        <v>AR$17</v>
      </c>
      <c r="AS2143" s="199" t="str">
        <f t="shared" si="3457"/>
        <v>AS$17</v>
      </c>
      <c r="AT2143" s="199" t="str">
        <f t="shared" si="3457"/>
        <v>AT$17</v>
      </c>
      <c r="AU2143" s="199" t="str">
        <f t="shared" si="3457"/>
        <v>AU$17</v>
      </c>
      <c r="AV2143" s="199" t="str">
        <f t="shared" si="3457"/>
        <v>AV$17</v>
      </c>
      <c r="AW2143" s="199" t="str">
        <f t="shared" si="3457"/>
        <v>AW$17</v>
      </c>
      <c r="AX2143" s="199" t="str">
        <f t="shared" si="3457"/>
        <v>AX$17</v>
      </c>
      <c r="AY2143" s="199" t="str">
        <f t="shared" ref="AY2143:CD2143" si="3458">AY$21</f>
        <v>AY$17</v>
      </c>
      <c r="AZ2143" s="199" t="str">
        <f t="shared" si="3458"/>
        <v>AZ$17</v>
      </c>
      <c r="BA2143" s="199" t="str">
        <f t="shared" si="3458"/>
        <v>BA$17</v>
      </c>
      <c r="BB2143" s="199" t="str">
        <f t="shared" si="3458"/>
        <v>BB$17</v>
      </c>
      <c r="BC2143" s="199" t="str">
        <f t="shared" si="3458"/>
        <v>BC$17</v>
      </c>
      <c r="BD2143" s="199" t="str">
        <f t="shared" si="3458"/>
        <v>BD$17</v>
      </c>
      <c r="BE2143" s="199" t="str">
        <f t="shared" si="3458"/>
        <v>BE$17</v>
      </c>
      <c r="BF2143" s="199" t="str">
        <f t="shared" si="3458"/>
        <v>BF$17</v>
      </c>
      <c r="BG2143" s="199" t="str">
        <f t="shared" si="3458"/>
        <v>BG$17</v>
      </c>
      <c r="BH2143" s="199" t="str">
        <f t="shared" si="3458"/>
        <v>BH$17</v>
      </c>
      <c r="BI2143" s="199" t="str">
        <f t="shared" si="3458"/>
        <v>BI$17</v>
      </c>
      <c r="BJ2143" s="199" t="str">
        <f t="shared" si="3458"/>
        <v>BJ$17</v>
      </c>
      <c r="BK2143" s="199" t="str">
        <f t="shared" si="3458"/>
        <v>BK$17</v>
      </c>
      <c r="BL2143" s="199" t="str">
        <f t="shared" si="3458"/>
        <v>BL$17</v>
      </c>
      <c r="BM2143" s="199" t="str">
        <f t="shared" si="3458"/>
        <v>BM$17</v>
      </c>
      <c r="BN2143" s="199" t="str">
        <f t="shared" si="3458"/>
        <v>BN$17</v>
      </c>
      <c r="BO2143" s="199" t="str">
        <f t="shared" si="3458"/>
        <v>BO$17</v>
      </c>
      <c r="BP2143" s="199" t="str">
        <f t="shared" si="3458"/>
        <v>BP$17</v>
      </c>
      <c r="BQ2143" s="199" t="str">
        <f t="shared" si="3458"/>
        <v>BQ$17</v>
      </c>
      <c r="BR2143" s="199" t="str">
        <f t="shared" si="3458"/>
        <v>BR$17</v>
      </c>
      <c r="BS2143" s="199" t="str">
        <f t="shared" si="3458"/>
        <v>BS$17</v>
      </c>
      <c r="BT2143" s="199" t="str">
        <f t="shared" si="3458"/>
        <v>BT$17</v>
      </c>
      <c r="BU2143" s="199" t="str">
        <f t="shared" si="3458"/>
        <v>BU$17</v>
      </c>
      <c r="BV2143" s="199" t="str">
        <f t="shared" si="3458"/>
        <v>BV$17</v>
      </c>
      <c r="BW2143" s="199" t="str">
        <f t="shared" si="3458"/>
        <v>BW$17</v>
      </c>
      <c r="BX2143" s="199" t="str">
        <f t="shared" si="3458"/>
        <v>BX$17</v>
      </c>
      <c r="BY2143" s="199" t="str">
        <f t="shared" si="3458"/>
        <v>BY$17</v>
      </c>
      <c r="BZ2143" s="199" t="str">
        <f t="shared" si="3458"/>
        <v>BZ$17</v>
      </c>
      <c r="CA2143" s="199" t="str">
        <f t="shared" si="3458"/>
        <v>CA$17</v>
      </c>
      <c r="CB2143" s="199" t="str">
        <f t="shared" si="3458"/>
        <v>CB$17</v>
      </c>
      <c r="CC2143" s="199" t="str">
        <f t="shared" si="3458"/>
        <v>CC$17</v>
      </c>
      <c r="CD2143" s="199" t="str">
        <f t="shared" si="3458"/>
        <v>CD$17</v>
      </c>
      <c r="CE2143" s="199" t="str">
        <f t="shared" ref="CE2143:CL2143" si="3459">CE$21</f>
        <v>CE$17</v>
      </c>
      <c r="CF2143" s="199" t="str">
        <f t="shared" si="3459"/>
        <v>CF$17</v>
      </c>
      <c r="CG2143" s="199" t="str">
        <f t="shared" si="3459"/>
        <v>CG$17</v>
      </c>
      <c r="CH2143" s="199" t="str">
        <f t="shared" si="3459"/>
        <v>CH$17</v>
      </c>
      <c r="CI2143" s="199" t="str">
        <f t="shared" si="3459"/>
        <v>CI$17</v>
      </c>
      <c r="CJ2143" s="199" t="str">
        <f t="shared" si="3459"/>
        <v>CJ$17</v>
      </c>
      <c r="CK2143" s="199" t="str">
        <f t="shared" si="3459"/>
        <v>CK$17</v>
      </c>
      <c r="CL2143" s="199" t="str">
        <f t="shared" si="3459"/>
        <v>CL$17</v>
      </c>
      <c r="CN2143" s="201"/>
      <c r="CO2143" s="199" t="str">
        <f t="shared" ref="CO2143:DL2143" si="3460">CO$21</f>
        <v>CO$17</v>
      </c>
      <c r="CP2143" s="199" t="str">
        <f t="shared" si="3460"/>
        <v>CP$17</v>
      </c>
      <c r="CQ2143" s="199" t="str">
        <f t="shared" si="3460"/>
        <v>CQ$17</v>
      </c>
      <c r="CR2143" s="199" t="str">
        <f t="shared" si="3460"/>
        <v>CR$17</v>
      </c>
      <c r="CS2143" s="199" t="str">
        <f t="shared" si="3460"/>
        <v>CS$17</v>
      </c>
      <c r="CT2143" s="199" t="str">
        <f t="shared" si="3460"/>
        <v>CT$17</v>
      </c>
      <c r="CU2143" s="199" t="str">
        <f t="shared" si="3460"/>
        <v>CU$17</v>
      </c>
      <c r="CV2143" s="199" t="str">
        <f t="shared" si="3460"/>
        <v>CV$17</v>
      </c>
      <c r="CW2143" s="199" t="str">
        <f t="shared" si="3460"/>
        <v>CW$17</v>
      </c>
      <c r="CX2143" s="199" t="str">
        <f t="shared" si="3460"/>
        <v>CX$17</v>
      </c>
      <c r="CY2143" s="199" t="str">
        <f t="shared" si="3460"/>
        <v>CY$17</v>
      </c>
      <c r="CZ2143" s="199" t="str">
        <f t="shared" si="3460"/>
        <v>CZ$17</v>
      </c>
      <c r="DA2143" s="199" t="str">
        <f t="shared" si="3460"/>
        <v>DA$17</v>
      </c>
      <c r="DB2143" s="199" t="str">
        <f t="shared" si="3460"/>
        <v>DB$17</v>
      </c>
      <c r="DC2143" s="199" t="str">
        <f t="shared" si="3460"/>
        <v>DC$17</v>
      </c>
      <c r="DD2143" s="199" t="str">
        <f t="shared" si="3460"/>
        <v>DD$17</v>
      </c>
      <c r="DE2143" s="199" t="str">
        <f t="shared" si="3460"/>
        <v>DE$17</v>
      </c>
      <c r="DF2143" s="199" t="str">
        <f t="shared" si="3460"/>
        <v>DF$17</v>
      </c>
      <c r="DG2143" s="199" t="str">
        <f t="shared" si="3460"/>
        <v>DG$17</v>
      </c>
      <c r="DH2143" s="199" t="str">
        <f t="shared" si="3460"/>
        <v>DH$17</v>
      </c>
      <c r="DI2143" s="199" t="str">
        <f t="shared" si="3460"/>
        <v>DI$17</v>
      </c>
      <c r="DJ2143" s="199" t="str">
        <f t="shared" si="3460"/>
        <v>DJ$17</v>
      </c>
      <c r="DK2143" s="199" t="str">
        <f t="shared" si="3460"/>
        <v>DK$17</v>
      </c>
      <c r="DL2143" s="199" t="str">
        <f t="shared" si="3460"/>
        <v>DL$17</v>
      </c>
    </row>
    <row r="2144" spans="1:116" x14ac:dyDescent="0.35">
      <c r="A2144" s="174"/>
      <c r="E2144" s="8"/>
      <c r="G2144" s="175" t="s">
        <v>461</v>
      </c>
      <c r="H2144" s="200"/>
      <c r="I2144" s="201"/>
      <c r="J2144" s="201"/>
      <c r="K2144" s="202"/>
      <c r="L2144" s="202"/>
      <c r="M2144" s="202"/>
      <c r="N2144" s="202"/>
      <c r="O2144" s="202"/>
      <c r="P2144" s="202"/>
      <c r="R2144" s="202"/>
      <c r="S2144" s="190"/>
      <c r="T2144" s="190"/>
      <c r="U2144" s="190"/>
      <c r="V2144" s="190"/>
      <c r="W2144" s="190"/>
      <c r="X2144" s="190"/>
      <c r="Y2144" s="190"/>
      <c r="Z2144" s="190"/>
      <c r="AA2144" s="190"/>
      <c r="AB2144" s="190"/>
      <c r="AC2144" s="190"/>
      <c r="AD2144" s="190"/>
      <c r="AE2144" s="190"/>
      <c r="AF2144" s="190"/>
      <c r="AG2144" s="190"/>
      <c r="AH2144" s="190"/>
      <c r="AI2144" s="190"/>
      <c r="AJ2144" s="190"/>
      <c r="AK2144" s="190"/>
      <c r="AL2144" s="190"/>
      <c r="AM2144" s="190"/>
      <c r="AN2144" s="190"/>
      <c r="AO2144" s="190"/>
      <c r="AP2144" s="190"/>
      <c r="AQ2144" s="190"/>
      <c r="AR2144" s="190"/>
      <c r="AS2144" s="190"/>
      <c r="AT2144" s="190"/>
      <c r="AU2144" s="190"/>
      <c r="AV2144" s="190"/>
      <c r="AW2144" s="190"/>
      <c r="AX2144" s="190"/>
      <c r="AY2144" s="190"/>
      <c r="AZ2144" s="190"/>
      <c r="BA2144" s="190"/>
      <c r="BB2144" s="190"/>
      <c r="BC2144" s="190"/>
      <c r="BD2144" s="190"/>
      <c r="BE2144" s="190"/>
      <c r="BF2144" s="190"/>
      <c r="BG2144" s="190"/>
      <c r="BH2144" s="190"/>
      <c r="BI2144" s="190"/>
      <c r="BJ2144" s="190"/>
      <c r="BK2144" s="190"/>
      <c r="BL2144" s="190"/>
      <c r="BM2144" s="190"/>
      <c r="BN2144" s="190"/>
      <c r="BO2144" s="190"/>
      <c r="BP2144" s="190"/>
      <c r="BQ2144" s="190"/>
      <c r="BR2144" s="190"/>
      <c r="BS2144" s="190"/>
      <c r="BT2144" s="190"/>
      <c r="BU2144" s="190"/>
      <c r="BV2144" s="190"/>
      <c r="BW2144" s="190"/>
      <c r="BX2144" s="190"/>
      <c r="BY2144" s="190"/>
      <c r="BZ2144" s="190"/>
      <c r="CA2144" s="190"/>
      <c r="CB2144" s="190"/>
      <c r="CC2144" s="190"/>
      <c r="CD2144" s="190"/>
      <c r="CE2144" s="190"/>
      <c r="CF2144" s="190"/>
      <c r="CG2144" s="190"/>
      <c r="CH2144" s="190"/>
      <c r="CI2144" s="190"/>
      <c r="CJ2144" s="190"/>
      <c r="CK2144" s="190"/>
      <c r="CL2144" s="190"/>
      <c r="CN2144" s="201"/>
      <c r="CO2144" s="190"/>
      <c r="CP2144" s="190"/>
      <c r="CQ2144" s="190"/>
      <c r="CR2144" s="190"/>
      <c r="CS2144" s="190"/>
      <c r="CT2144" s="190"/>
      <c r="CU2144" s="190"/>
      <c r="CV2144" s="190"/>
      <c r="CW2144" s="190"/>
      <c r="CX2144" s="190"/>
      <c r="CY2144" s="190"/>
      <c r="CZ2144" s="190"/>
      <c r="DA2144" s="190"/>
      <c r="DB2144" s="190"/>
      <c r="DC2144" s="190"/>
      <c r="DD2144" s="190"/>
      <c r="DE2144" s="190"/>
      <c r="DF2144" s="190"/>
      <c r="DG2144" s="190"/>
      <c r="DH2144" s="190"/>
      <c r="DI2144" s="190"/>
      <c r="DJ2144" s="190"/>
      <c r="DK2144" s="190"/>
      <c r="DL2144" s="190"/>
    </row>
    <row r="2145" spans="1:116" x14ac:dyDescent="0.35">
      <c r="A2145" s="174"/>
      <c r="E2145" s="8"/>
      <c r="G2145" s="175" t="s">
        <v>462</v>
      </c>
      <c r="H2145" s="200"/>
      <c r="I2145" s="201"/>
      <c r="J2145" s="201"/>
      <c r="K2145" s="202"/>
      <c r="L2145" s="202"/>
      <c r="M2145" s="202"/>
      <c r="N2145" s="202"/>
      <c r="O2145" s="202"/>
      <c r="P2145" s="202"/>
      <c r="R2145" s="202"/>
      <c r="S2145" s="190"/>
      <c r="T2145" s="190"/>
      <c r="U2145" s="190"/>
      <c r="V2145" s="190"/>
      <c r="W2145" s="190"/>
      <c r="X2145" s="190"/>
      <c r="Y2145" s="190"/>
      <c r="Z2145" s="190"/>
      <c r="AA2145" s="190"/>
      <c r="AB2145" s="190"/>
      <c r="AC2145" s="190"/>
      <c r="AD2145" s="190"/>
      <c r="AE2145" s="190"/>
      <c r="AF2145" s="190"/>
      <c r="AG2145" s="190"/>
      <c r="AH2145" s="190"/>
      <c r="AI2145" s="190"/>
      <c r="AJ2145" s="190"/>
      <c r="AK2145" s="190"/>
      <c r="AL2145" s="190"/>
      <c r="AM2145" s="190"/>
      <c r="AN2145" s="190"/>
      <c r="AO2145" s="190"/>
      <c r="AP2145" s="190"/>
      <c r="AQ2145" s="190"/>
      <c r="AR2145" s="190"/>
      <c r="AS2145" s="190"/>
      <c r="AT2145" s="190"/>
      <c r="AU2145" s="190"/>
      <c r="AV2145" s="190"/>
      <c r="AW2145" s="190"/>
      <c r="AX2145" s="190"/>
      <c r="AY2145" s="190"/>
      <c r="AZ2145" s="190"/>
      <c r="BA2145" s="190"/>
      <c r="BB2145" s="190"/>
      <c r="BC2145" s="190"/>
      <c r="BD2145" s="190"/>
      <c r="BE2145" s="190"/>
      <c r="BF2145" s="190"/>
      <c r="BG2145" s="190"/>
      <c r="BH2145" s="190"/>
      <c r="BI2145" s="190"/>
      <c r="BJ2145" s="190"/>
      <c r="BK2145" s="190"/>
      <c r="BL2145" s="190"/>
      <c r="BM2145" s="190"/>
      <c r="BN2145" s="190"/>
      <c r="BO2145" s="190"/>
      <c r="BP2145" s="190"/>
      <c r="BQ2145" s="190"/>
      <c r="BR2145" s="190"/>
      <c r="BS2145" s="190"/>
      <c r="BT2145" s="190"/>
      <c r="BU2145" s="190"/>
      <c r="BV2145" s="190"/>
      <c r="BW2145" s="190"/>
      <c r="BX2145" s="190"/>
      <c r="BY2145" s="190"/>
      <c r="BZ2145" s="190"/>
      <c r="CA2145" s="190"/>
      <c r="CB2145" s="190"/>
      <c r="CC2145" s="190"/>
      <c r="CD2145" s="190"/>
      <c r="CE2145" s="190"/>
      <c r="CF2145" s="190"/>
      <c r="CG2145" s="190"/>
      <c r="CH2145" s="190"/>
      <c r="CI2145" s="190"/>
      <c r="CJ2145" s="190"/>
      <c r="CK2145" s="190"/>
      <c r="CL2145" s="190"/>
      <c r="CN2145" s="201"/>
      <c r="CO2145" s="190"/>
      <c r="CP2145" s="190"/>
      <c r="CQ2145" s="190"/>
      <c r="CR2145" s="190"/>
      <c r="CS2145" s="190"/>
      <c r="CT2145" s="190"/>
      <c r="CU2145" s="190"/>
      <c r="CV2145" s="190"/>
      <c r="CW2145" s="190"/>
      <c r="CX2145" s="190"/>
      <c r="CY2145" s="190"/>
      <c r="CZ2145" s="190"/>
      <c r="DA2145" s="190"/>
      <c r="DB2145" s="190"/>
      <c r="DC2145" s="190"/>
      <c r="DD2145" s="190"/>
      <c r="DE2145" s="190"/>
      <c r="DF2145" s="190"/>
      <c r="DG2145" s="190"/>
      <c r="DH2145" s="190"/>
      <c r="DI2145" s="190"/>
      <c r="DJ2145" s="190"/>
      <c r="DK2145" s="190"/>
      <c r="DL2145" s="190"/>
    </row>
    <row r="2146" spans="1:116" x14ac:dyDescent="0.35">
      <c r="A2146" s="174"/>
      <c r="E2146" s="8"/>
      <c r="G2146" s="175" t="s">
        <v>491</v>
      </c>
      <c r="H2146" s="200"/>
      <c r="I2146" s="201"/>
      <c r="J2146" s="201"/>
      <c r="K2146" s="202"/>
      <c r="L2146" s="202"/>
      <c r="M2146" s="202"/>
      <c r="N2146" s="202"/>
      <c r="O2146" s="202"/>
      <c r="P2146" s="202"/>
      <c r="R2146" s="202"/>
      <c r="S2146" s="190" t="str">
        <f t="shared" ref="S2146:AX2146" si="3461">S$22</f>
        <v>S$18</v>
      </c>
      <c r="T2146" s="190" t="str">
        <f t="shared" si="3461"/>
        <v>T$18</v>
      </c>
      <c r="U2146" s="190" t="str">
        <f t="shared" si="3461"/>
        <v>U$18</v>
      </c>
      <c r="V2146" s="190" t="str">
        <f t="shared" si="3461"/>
        <v>V$18</v>
      </c>
      <c r="W2146" s="190" t="str">
        <f t="shared" si="3461"/>
        <v>W$18</v>
      </c>
      <c r="X2146" s="190" t="str">
        <f t="shared" si="3461"/>
        <v>X$18</v>
      </c>
      <c r="Y2146" s="190" t="str">
        <f t="shared" si="3461"/>
        <v>Y$18</v>
      </c>
      <c r="Z2146" s="190" t="str">
        <f t="shared" si="3461"/>
        <v>Z$18</v>
      </c>
      <c r="AA2146" s="190" t="str">
        <f t="shared" si="3461"/>
        <v>AA$18</v>
      </c>
      <c r="AB2146" s="190" t="str">
        <f t="shared" si="3461"/>
        <v>AB$18</v>
      </c>
      <c r="AC2146" s="190" t="str">
        <f t="shared" si="3461"/>
        <v>AC$18</v>
      </c>
      <c r="AD2146" s="190" t="str">
        <f t="shared" si="3461"/>
        <v>AD$18</v>
      </c>
      <c r="AE2146" s="190" t="str">
        <f t="shared" si="3461"/>
        <v>AE$18</v>
      </c>
      <c r="AF2146" s="190" t="str">
        <f t="shared" si="3461"/>
        <v>AF$18</v>
      </c>
      <c r="AG2146" s="190" t="str">
        <f t="shared" si="3461"/>
        <v>AG$18</v>
      </c>
      <c r="AH2146" s="190" t="str">
        <f t="shared" si="3461"/>
        <v>AH$18</v>
      </c>
      <c r="AI2146" s="190" t="str">
        <f t="shared" si="3461"/>
        <v>AI$18</v>
      </c>
      <c r="AJ2146" s="190" t="str">
        <f t="shared" si="3461"/>
        <v>AJ$18</v>
      </c>
      <c r="AK2146" s="190" t="str">
        <f t="shared" si="3461"/>
        <v>AK$18</v>
      </c>
      <c r="AL2146" s="190" t="str">
        <f t="shared" si="3461"/>
        <v>AL$18</v>
      </c>
      <c r="AM2146" s="190" t="str">
        <f t="shared" si="3461"/>
        <v>AM$18</v>
      </c>
      <c r="AN2146" s="190" t="str">
        <f t="shared" si="3461"/>
        <v>AN$18</v>
      </c>
      <c r="AO2146" s="190" t="str">
        <f t="shared" si="3461"/>
        <v>AO$18</v>
      </c>
      <c r="AP2146" s="190" t="str">
        <f t="shared" si="3461"/>
        <v>AP$18</v>
      </c>
      <c r="AQ2146" s="190" t="str">
        <f t="shared" si="3461"/>
        <v>AQ$18</v>
      </c>
      <c r="AR2146" s="190" t="str">
        <f t="shared" si="3461"/>
        <v>AR$18</v>
      </c>
      <c r="AS2146" s="190" t="str">
        <f t="shared" si="3461"/>
        <v>AS$18</v>
      </c>
      <c r="AT2146" s="190" t="str">
        <f t="shared" si="3461"/>
        <v>AT$18</v>
      </c>
      <c r="AU2146" s="190" t="str">
        <f t="shared" si="3461"/>
        <v>AU$18</v>
      </c>
      <c r="AV2146" s="190" t="str">
        <f t="shared" si="3461"/>
        <v>AV$18</v>
      </c>
      <c r="AW2146" s="190" t="str">
        <f t="shared" si="3461"/>
        <v>AW$18</v>
      </c>
      <c r="AX2146" s="190" t="str">
        <f t="shared" si="3461"/>
        <v>AX$18</v>
      </c>
      <c r="AY2146" s="190" t="str">
        <f t="shared" ref="AY2146:CD2146" si="3462">AY$22</f>
        <v>AY$18</v>
      </c>
      <c r="AZ2146" s="190" t="str">
        <f t="shared" si="3462"/>
        <v>AZ$18</v>
      </c>
      <c r="BA2146" s="190" t="str">
        <f t="shared" si="3462"/>
        <v>BA$18</v>
      </c>
      <c r="BB2146" s="190" t="str">
        <f t="shared" si="3462"/>
        <v>BB$18</v>
      </c>
      <c r="BC2146" s="190" t="str">
        <f t="shared" si="3462"/>
        <v>BC$18</v>
      </c>
      <c r="BD2146" s="190" t="str">
        <f t="shared" si="3462"/>
        <v>BD$18</v>
      </c>
      <c r="BE2146" s="190" t="str">
        <f t="shared" si="3462"/>
        <v>BE$18</v>
      </c>
      <c r="BF2146" s="190" t="str">
        <f t="shared" si="3462"/>
        <v>BF$18</v>
      </c>
      <c r="BG2146" s="190" t="str">
        <f t="shared" si="3462"/>
        <v>BG$18</v>
      </c>
      <c r="BH2146" s="190" t="str">
        <f t="shared" si="3462"/>
        <v>BH$18</v>
      </c>
      <c r="BI2146" s="190" t="str">
        <f t="shared" si="3462"/>
        <v>BI$18</v>
      </c>
      <c r="BJ2146" s="190" t="str">
        <f t="shared" si="3462"/>
        <v>BJ$18</v>
      </c>
      <c r="BK2146" s="190" t="str">
        <f t="shared" si="3462"/>
        <v>BK$18</v>
      </c>
      <c r="BL2146" s="190" t="str">
        <f t="shared" si="3462"/>
        <v>BL$18</v>
      </c>
      <c r="BM2146" s="190" t="str">
        <f t="shared" si="3462"/>
        <v>BM$18</v>
      </c>
      <c r="BN2146" s="190" t="str">
        <f t="shared" si="3462"/>
        <v>BN$18</v>
      </c>
      <c r="BO2146" s="190" t="str">
        <f t="shared" si="3462"/>
        <v>BO$18</v>
      </c>
      <c r="BP2146" s="190" t="str">
        <f t="shared" si="3462"/>
        <v>BP$18</v>
      </c>
      <c r="BQ2146" s="190" t="str">
        <f t="shared" si="3462"/>
        <v>BQ$18</v>
      </c>
      <c r="BR2146" s="190" t="str">
        <f t="shared" si="3462"/>
        <v>BR$18</v>
      </c>
      <c r="BS2146" s="190" t="str">
        <f t="shared" si="3462"/>
        <v>BS$18</v>
      </c>
      <c r="BT2146" s="190" t="str">
        <f t="shared" si="3462"/>
        <v>BT$18</v>
      </c>
      <c r="BU2146" s="190" t="str">
        <f t="shared" si="3462"/>
        <v>BU$18</v>
      </c>
      <c r="BV2146" s="190" t="str">
        <f t="shared" si="3462"/>
        <v>BV$18</v>
      </c>
      <c r="BW2146" s="190" t="str">
        <f t="shared" si="3462"/>
        <v>BW$18</v>
      </c>
      <c r="BX2146" s="190" t="str">
        <f t="shared" si="3462"/>
        <v>BX$18</v>
      </c>
      <c r="BY2146" s="190" t="str">
        <f t="shared" si="3462"/>
        <v>BY$18</v>
      </c>
      <c r="BZ2146" s="190" t="str">
        <f t="shared" si="3462"/>
        <v>BZ$18</v>
      </c>
      <c r="CA2146" s="190" t="str">
        <f t="shared" si="3462"/>
        <v>CA$18</v>
      </c>
      <c r="CB2146" s="190" t="str">
        <f t="shared" si="3462"/>
        <v>CB$18</v>
      </c>
      <c r="CC2146" s="190" t="str">
        <f t="shared" si="3462"/>
        <v>CC$18</v>
      </c>
      <c r="CD2146" s="190" t="str">
        <f t="shared" si="3462"/>
        <v>CD$18</v>
      </c>
      <c r="CE2146" s="190" t="str">
        <f t="shared" ref="CE2146:CL2146" si="3463">CE$22</f>
        <v>CE$18</v>
      </c>
      <c r="CF2146" s="190" t="str">
        <f t="shared" si="3463"/>
        <v>CF$18</v>
      </c>
      <c r="CG2146" s="190" t="str">
        <f t="shared" si="3463"/>
        <v>CG$18</v>
      </c>
      <c r="CH2146" s="190" t="str">
        <f t="shared" si="3463"/>
        <v>CH$18</v>
      </c>
      <c r="CI2146" s="190" t="str">
        <f t="shared" si="3463"/>
        <v>CI$18</v>
      </c>
      <c r="CJ2146" s="190" t="str">
        <f t="shared" si="3463"/>
        <v>CJ$18</v>
      </c>
      <c r="CK2146" s="190" t="str">
        <f t="shared" si="3463"/>
        <v>CK$18</v>
      </c>
      <c r="CL2146" s="190" t="str">
        <f t="shared" si="3463"/>
        <v>CL$18</v>
      </c>
      <c r="CN2146" s="201"/>
      <c r="CO2146" s="190" t="str">
        <f t="shared" ref="CO2146:DL2146" si="3464">CO$22</f>
        <v>CO$18</v>
      </c>
      <c r="CP2146" s="190" t="str">
        <f t="shared" si="3464"/>
        <v>CP$18</v>
      </c>
      <c r="CQ2146" s="190" t="str">
        <f t="shared" si="3464"/>
        <v>CQ$18</v>
      </c>
      <c r="CR2146" s="190" t="str">
        <f t="shared" si="3464"/>
        <v>CR$18</v>
      </c>
      <c r="CS2146" s="190" t="str">
        <f t="shared" si="3464"/>
        <v>CS$18</v>
      </c>
      <c r="CT2146" s="190" t="str">
        <f t="shared" si="3464"/>
        <v>CT$18</v>
      </c>
      <c r="CU2146" s="190" t="str">
        <f t="shared" si="3464"/>
        <v>CU$18</v>
      </c>
      <c r="CV2146" s="190" t="str">
        <f t="shared" si="3464"/>
        <v>CV$18</v>
      </c>
      <c r="CW2146" s="190" t="str">
        <f t="shared" si="3464"/>
        <v>CW$18</v>
      </c>
      <c r="CX2146" s="190" t="str">
        <f t="shared" si="3464"/>
        <v>CX$18</v>
      </c>
      <c r="CY2146" s="190" t="str">
        <f t="shared" si="3464"/>
        <v>CY$18</v>
      </c>
      <c r="CZ2146" s="190" t="str">
        <f t="shared" si="3464"/>
        <v>CZ$18</v>
      </c>
      <c r="DA2146" s="190" t="str">
        <f t="shared" si="3464"/>
        <v>DA$18</v>
      </c>
      <c r="DB2146" s="190" t="str">
        <f t="shared" si="3464"/>
        <v>DB$18</v>
      </c>
      <c r="DC2146" s="190" t="str">
        <f t="shared" si="3464"/>
        <v>DC$18</v>
      </c>
      <c r="DD2146" s="190" t="str">
        <f t="shared" si="3464"/>
        <v>DD$18</v>
      </c>
      <c r="DE2146" s="190" t="str">
        <f t="shared" si="3464"/>
        <v>DE$18</v>
      </c>
      <c r="DF2146" s="190" t="str">
        <f t="shared" si="3464"/>
        <v>DF$18</v>
      </c>
      <c r="DG2146" s="190" t="str">
        <f t="shared" si="3464"/>
        <v>DG$18</v>
      </c>
      <c r="DH2146" s="190" t="str">
        <f t="shared" si="3464"/>
        <v>DH$18</v>
      </c>
      <c r="DI2146" s="190" t="str">
        <f t="shared" si="3464"/>
        <v>DI$18</v>
      </c>
      <c r="DJ2146" s="190" t="str">
        <f t="shared" si="3464"/>
        <v>DJ$18</v>
      </c>
      <c r="DK2146" s="190" t="str">
        <f t="shared" si="3464"/>
        <v>DK$18</v>
      </c>
      <c r="DL2146" s="190" t="str">
        <f t="shared" si="3464"/>
        <v>DL$18</v>
      </c>
    </row>
    <row r="2147" spans="1:116" x14ac:dyDescent="0.35">
      <c r="A2147" s="174"/>
      <c r="E2147" s="8"/>
      <c r="G2147" s="175" t="s">
        <v>505</v>
      </c>
      <c r="H2147" s="200"/>
      <c r="I2147" s="201"/>
      <c r="J2147" s="201"/>
      <c r="K2147" s="202"/>
      <c r="L2147" s="202"/>
      <c r="M2147" s="202"/>
      <c r="N2147" s="202"/>
      <c r="O2147" s="202"/>
      <c r="P2147" s="202"/>
      <c r="R2147" s="202"/>
      <c r="S2147" s="190" t="str">
        <f t="shared" ref="S2147:AX2147" si="3465">S$23</f>
        <v>S$19</v>
      </c>
      <c r="T2147" s="190" t="str">
        <f t="shared" si="3465"/>
        <v>T$19</v>
      </c>
      <c r="U2147" s="190" t="str">
        <f t="shared" si="3465"/>
        <v>U$19</v>
      </c>
      <c r="V2147" s="190" t="str">
        <f t="shared" si="3465"/>
        <v>V$19</v>
      </c>
      <c r="W2147" s="190" t="str">
        <f t="shared" si="3465"/>
        <v>W$19</v>
      </c>
      <c r="X2147" s="190" t="str">
        <f t="shared" si="3465"/>
        <v>X$19</v>
      </c>
      <c r="Y2147" s="190" t="str">
        <f t="shared" si="3465"/>
        <v>Y$19</v>
      </c>
      <c r="Z2147" s="190" t="str">
        <f t="shared" si="3465"/>
        <v>Z$19</v>
      </c>
      <c r="AA2147" s="190" t="str">
        <f t="shared" si="3465"/>
        <v>AA$19</v>
      </c>
      <c r="AB2147" s="190" t="str">
        <f t="shared" si="3465"/>
        <v>AB$19</v>
      </c>
      <c r="AC2147" s="190" t="str">
        <f t="shared" si="3465"/>
        <v>AC$19</v>
      </c>
      <c r="AD2147" s="190" t="str">
        <f t="shared" si="3465"/>
        <v>AD$19</v>
      </c>
      <c r="AE2147" s="190" t="str">
        <f t="shared" si="3465"/>
        <v>AE$19</v>
      </c>
      <c r="AF2147" s="190" t="str">
        <f t="shared" si="3465"/>
        <v>AF$19</v>
      </c>
      <c r="AG2147" s="190" t="str">
        <f t="shared" si="3465"/>
        <v>AG$19</v>
      </c>
      <c r="AH2147" s="190" t="str">
        <f t="shared" si="3465"/>
        <v>AH$19</v>
      </c>
      <c r="AI2147" s="190" t="str">
        <f t="shared" si="3465"/>
        <v>AI$19</v>
      </c>
      <c r="AJ2147" s="190" t="str">
        <f t="shared" si="3465"/>
        <v>AJ$19</v>
      </c>
      <c r="AK2147" s="190" t="str">
        <f t="shared" si="3465"/>
        <v>AK$19</v>
      </c>
      <c r="AL2147" s="190" t="str">
        <f t="shared" si="3465"/>
        <v>AL$19</v>
      </c>
      <c r="AM2147" s="190" t="str">
        <f t="shared" si="3465"/>
        <v>AM$19</v>
      </c>
      <c r="AN2147" s="190" t="str">
        <f t="shared" si="3465"/>
        <v>AN$19</v>
      </c>
      <c r="AO2147" s="190" t="str">
        <f t="shared" si="3465"/>
        <v>AO$19</v>
      </c>
      <c r="AP2147" s="190" t="str">
        <f t="shared" si="3465"/>
        <v>AP$19</v>
      </c>
      <c r="AQ2147" s="190" t="str">
        <f t="shared" si="3465"/>
        <v>AQ$19</v>
      </c>
      <c r="AR2147" s="190" t="str">
        <f t="shared" si="3465"/>
        <v>AR$19</v>
      </c>
      <c r="AS2147" s="190" t="str">
        <f t="shared" si="3465"/>
        <v>AS$19</v>
      </c>
      <c r="AT2147" s="190" t="str">
        <f t="shared" si="3465"/>
        <v>AT$19</v>
      </c>
      <c r="AU2147" s="190" t="str">
        <f t="shared" si="3465"/>
        <v>AU$19</v>
      </c>
      <c r="AV2147" s="190" t="str">
        <f t="shared" si="3465"/>
        <v>AV$19</v>
      </c>
      <c r="AW2147" s="190" t="str">
        <f t="shared" si="3465"/>
        <v>AW$19</v>
      </c>
      <c r="AX2147" s="190" t="str">
        <f t="shared" si="3465"/>
        <v>AX$19</v>
      </c>
      <c r="AY2147" s="190" t="str">
        <f t="shared" ref="AY2147:CD2147" si="3466">AY$23</f>
        <v>AY$19</v>
      </c>
      <c r="AZ2147" s="190" t="str">
        <f t="shared" si="3466"/>
        <v>AZ$19</v>
      </c>
      <c r="BA2147" s="190" t="str">
        <f t="shared" si="3466"/>
        <v>BA$19</v>
      </c>
      <c r="BB2147" s="190" t="str">
        <f t="shared" si="3466"/>
        <v>BB$19</v>
      </c>
      <c r="BC2147" s="190" t="str">
        <f t="shared" si="3466"/>
        <v>BC$19</v>
      </c>
      <c r="BD2147" s="190" t="str">
        <f t="shared" si="3466"/>
        <v>BD$19</v>
      </c>
      <c r="BE2147" s="190" t="str">
        <f t="shared" si="3466"/>
        <v>BE$19</v>
      </c>
      <c r="BF2147" s="190" t="str">
        <f t="shared" si="3466"/>
        <v>BF$19</v>
      </c>
      <c r="BG2147" s="190" t="str">
        <f t="shared" si="3466"/>
        <v>BG$19</v>
      </c>
      <c r="BH2147" s="190" t="str">
        <f t="shared" si="3466"/>
        <v>BH$19</v>
      </c>
      <c r="BI2147" s="190" t="str">
        <f t="shared" si="3466"/>
        <v>BI$19</v>
      </c>
      <c r="BJ2147" s="190" t="str">
        <f t="shared" si="3466"/>
        <v>BJ$19</v>
      </c>
      <c r="BK2147" s="190" t="str">
        <f t="shared" si="3466"/>
        <v>BK$19</v>
      </c>
      <c r="BL2147" s="190" t="str">
        <f t="shared" si="3466"/>
        <v>BL$19</v>
      </c>
      <c r="BM2147" s="190" t="str">
        <f t="shared" si="3466"/>
        <v>BM$19</v>
      </c>
      <c r="BN2147" s="190" t="str">
        <f t="shared" si="3466"/>
        <v>BN$19</v>
      </c>
      <c r="BO2147" s="190" t="str">
        <f t="shared" si="3466"/>
        <v>BO$19</v>
      </c>
      <c r="BP2147" s="190" t="str">
        <f t="shared" si="3466"/>
        <v>BP$19</v>
      </c>
      <c r="BQ2147" s="190" t="str">
        <f t="shared" si="3466"/>
        <v>BQ$19</v>
      </c>
      <c r="BR2147" s="190" t="str">
        <f t="shared" si="3466"/>
        <v>BR$19</v>
      </c>
      <c r="BS2147" s="190" t="str">
        <f t="shared" si="3466"/>
        <v>BS$19</v>
      </c>
      <c r="BT2147" s="190" t="str">
        <f t="shared" si="3466"/>
        <v>BT$19</v>
      </c>
      <c r="BU2147" s="190" t="str">
        <f t="shared" si="3466"/>
        <v>BU$19</v>
      </c>
      <c r="BV2147" s="190" t="str">
        <f t="shared" si="3466"/>
        <v>BV$19</v>
      </c>
      <c r="BW2147" s="190" t="str">
        <f t="shared" si="3466"/>
        <v>BW$19</v>
      </c>
      <c r="BX2147" s="190" t="str">
        <f t="shared" si="3466"/>
        <v>BX$19</v>
      </c>
      <c r="BY2147" s="190" t="str">
        <f t="shared" si="3466"/>
        <v>BY$19</v>
      </c>
      <c r="BZ2147" s="190" t="str">
        <f t="shared" si="3466"/>
        <v>BZ$19</v>
      </c>
      <c r="CA2147" s="190" t="str">
        <f t="shared" si="3466"/>
        <v>CA$19</v>
      </c>
      <c r="CB2147" s="190" t="str">
        <f t="shared" si="3466"/>
        <v>CB$19</v>
      </c>
      <c r="CC2147" s="190" t="str">
        <f t="shared" si="3466"/>
        <v>CC$19</v>
      </c>
      <c r="CD2147" s="190" t="str">
        <f t="shared" si="3466"/>
        <v>CD$19</v>
      </c>
      <c r="CE2147" s="190" t="str">
        <f t="shared" ref="CE2147:CL2147" si="3467">CE$23</f>
        <v>CE$19</v>
      </c>
      <c r="CF2147" s="190" t="str">
        <f t="shared" si="3467"/>
        <v>CF$19</v>
      </c>
      <c r="CG2147" s="190" t="str">
        <f t="shared" si="3467"/>
        <v>CG$19</v>
      </c>
      <c r="CH2147" s="190" t="str">
        <f t="shared" si="3467"/>
        <v>CH$19</v>
      </c>
      <c r="CI2147" s="190" t="str">
        <f t="shared" si="3467"/>
        <v>CI$19</v>
      </c>
      <c r="CJ2147" s="190" t="str">
        <f t="shared" si="3467"/>
        <v>CJ$19</v>
      </c>
      <c r="CK2147" s="190" t="str">
        <f t="shared" si="3467"/>
        <v>CK$19</v>
      </c>
      <c r="CL2147" s="190" t="str">
        <f t="shared" si="3467"/>
        <v>CL$19</v>
      </c>
      <c r="CN2147" s="201"/>
      <c r="CO2147" s="190" t="str">
        <f t="shared" ref="CO2147:DL2147" si="3468">CO$23</f>
        <v>CO$19</v>
      </c>
      <c r="CP2147" s="190" t="str">
        <f t="shared" si="3468"/>
        <v>CP$19</v>
      </c>
      <c r="CQ2147" s="190" t="str">
        <f t="shared" si="3468"/>
        <v>CQ$19</v>
      </c>
      <c r="CR2147" s="190" t="str">
        <f t="shared" si="3468"/>
        <v>CR$19</v>
      </c>
      <c r="CS2147" s="190" t="str">
        <f t="shared" si="3468"/>
        <v>CS$19</v>
      </c>
      <c r="CT2147" s="190" t="str">
        <f t="shared" si="3468"/>
        <v>CT$19</v>
      </c>
      <c r="CU2147" s="190" t="str">
        <f t="shared" si="3468"/>
        <v>CU$19</v>
      </c>
      <c r="CV2147" s="190" t="str">
        <f t="shared" si="3468"/>
        <v>CV$19</v>
      </c>
      <c r="CW2147" s="190" t="str">
        <f t="shared" si="3468"/>
        <v>CW$19</v>
      </c>
      <c r="CX2147" s="190" t="str">
        <f t="shared" si="3468"/>
        <v>CX$19</v>
      </c>
      <c r="CY2147" s="190" t="str">
        <f t="shared" si="3468"/>
        <v>CY$19</v>
      </c>
      <c r="CZ2147" s="190" t="str">
        <f t="shared" si="3468"/>
        <v>CZ$19</v>
      </c>
      <c r="DA2147" s="190" t="str">
        <f t="shared" si="3468"/>
        <v>DA$19</v>
      </c>
      <c r="DB2147" s="190" t="str">
        <f t="shared" si="3468"/>
        <v>DB$19</v>
      </c>
      <c r="DC2147" s="190" t="str">
        <f t="shared" si="3468"/>
        <v>DC$19</v>
      </c>
      <c r="DD2147" s="190" t="str">
        <f t="shared" si="3468"/>
        <v>DD$19</v>
      </c>
      <c r="DE2147" s="190" t="str">
        <f t="shared" si="3468"/>
        <v>DE$19</v>
      </c>
      <c r="DF2147" s="190" t="str">
        <f t="shared" si="3468"/>
        <v>DF$19</v>
      </c>
      <c r="DG2147" s="190" t="str">
        <f t="shared" si="3468"/>
        <v>DG$19</v>
      </c>
      <c r="DH2147" s="190" t="str">
        <f t="shared" si="3468"/>
        <v>DH$19</v>
      </c>
      <c r="DI2147" s="190" t="str">
        <f t="shared" si="3468"/>
        <v>DI$19</v>
      </c>
      <c r="DJ2147" s="190" t="str">
        <f t="shared" si="3468"/>
        <v>DJ$19</v>
      </c>
      <c r="DK2147" s="190" t="str">
        <f t="shared" si="3468"/>
        <v>DK$19</v>
      </c>
      <c r="DL2147" s="190" t="str">
        <f t="shared" si="3468"/>
        <v>DL$19</v>
      </c>
    </row>
    <row r="2148" spans="1:116" x14ac:dyDescent="0.35">
      <c r="A2148" s="31" t="s">
        <v>218</v>
      </c>
      <c r="B2148" s="31" t="s">
        <v>395</v>
      </c>
      <c r="C2148" s="31"/>
      <c r="D2148" t="s">
        <v>408</v>
      </c>
      <c r="E2148" s="8" t="str">
        <f t="shared" si="3410"/>
        <v>2148 WCUR-IS</v>
      </c>
      <c r="F2148" t="s">
        <v>436</v>
      </c>
      <c r="G2148" s="175" t="s">
        <v>463</v>
      </c>
      <c r="H2148" s="48"/>
      <c r="I2148" s="304"/>
      <c r="J2148" s="304"/>
      <c r="K2148" s="48"/>
      <c r="L2148" s="48"/>
      <c r="M2148" s="48"/>
      <c r="N2148" s="48"/>
      <c r="O2148" s="48"/>
      <c r="P2148" s="48"/>
      <c r="R2148" s="70"/>
      <c r="S2148" s="305"/>
      <c r="T2148" s="305"/>
      <c r="U2148" s="305"/>
      <c r="V2148" s="305"/>
      <c r="W2148" s="305"/>
      <c r="X2148" s="305"/>
      <c r="Y2148" s="305"/>
      <c r="Z2148" s="305"/>
      <c r="AA2148" s="305"/>
      <c r="AB2148" s="305"/>
      <c r="AC2148" s="305"/>
      <c r="AD2148" s="305"/>
      <c r="AE2148" s="305"/>
      <c r="AF2148" s="305"/>
      <c r="AG2148" s="305"/>
      <c r="AH2148" s="305"/>
      <c r="AI2148" s="305"/>
      <c r="AJ2148" s="305"/>
      <c r="AK2148" s="305"/>
      <c r="AL2148" s="305"/>
      <c r="AM2148" s="305"/>
      <c r="AN2148" s="305"/>
      <c r="AO2148" s="305"/>
      <c r="AP2148" s="305"/>
      <c r="AQ2148" s="305"/>
      <c r="AR2148" s="305"/>
      <c r="AS2148" s="305"/>
      <c r="AT2148" s="305"/>
      <c r="AU2148" s="305"/>
      <c r="AV2148" s="305"/>
      <c r="AW2148" s="305"/>
      <c r="AX2148" s="305"/>
      <c r="AY2148" s="305"/>
      <c r="AZ2148" s="305"/>
      <c r="BA2148" s="305"/>
      <c r="BB2148" s="305"/>
      <c r="BC2148" s="305"/>
      <c r="BD2148" s="305"/>
      <c r="BE2148" s="305"/>
      <c r="BF2148" s="305"/>
      <c r="BG2148" s="305"/>
      <c r="BH2148" s="305"/>
      <c r="BI2148" s="305"/>
      <c r="BJ2148" s="305"/>
      <c r="BK2148" s="305"/>
      <c r="BL2148" s="305"/>
      <c r="BM2148" s="305"/>
      <c r="BN2148" s="305"/>
      <c r="BO2148" s="305"/>
      <c r="BP2148" s="305"/>
      <c r="BQ2148" s="305"/>
      <c r="BR2148" s="305"/>
      <c r="BS2148" s="305"/>
      <c r="BT2148" s="305"/>
      <c r="BU2148" s="305"/>
      <c r="BV2148" s="305"/>
      <c r="BW2148" s="305"/>
      <c r="BX2148" s="305"/>
      <c r="BY2148" s="305"/>
      <c r="BZ2148" s="305"/>
      <c r="CA2148" s="305"/>
      <c r="CB2148" s="305"/>
      <c r="CC2148" s="305"/>
      <c r="CD2148" s="305"/>
      <c r="CE2148" s="305"/>
      <c r="CF2148" s="305"/>
      <c r="CG2148" s="305"/>
      <c r="CH2148" s="305"/>
      <c r="CI2148" s="305"/>
      <c r="CJ2148" s="305"/>
      <c r="CK2148" s="305"/>
      <c r="CL2148" s="305"/>
      <c r="CN2148" s="304"/>
      <c r="CO2148" s="305"/>
      <c r="CP2148" s="305"/>
      <c r="CQ2148" s="305"/>
      <c r="CR2148" s="305"/>
      <c r="CS2148" s="305"/>
      <c r="CT2148" s="305"/>
      <c r="CU2148" s="305"/>
      <c r="CV2148" s="305"/>
      <c r="CW2148" s="305"/>
      <c r="CX2148" s="305"/>
      <c r="CY2148" s="305"/>
      <c r="CZ2148" s="305"/>
      <c r="DA2148" s="305"/>
      <c r="DB2148" s="305"/>
      <c r="DC2148" s="305"/>
      <c r="DD2148" s="305"/>
      <c r="DE2148" s="305"/>
      <c r="DF2148" s="305"/>
      <c r="DG2148" s="305"/>
      <c r="DH2148" s="305"/>
      <c r="DI2148" s="305"/>
      <c r="DJ2148" s="305"/>
      <c r="DK2148" s="305"/>
      <c r="DL2148" s="305"/>
    </row>
    <row r="2149" spans="1:116" x14ac:dyDescent="0.35">
      <c r="A2149" s="31"/>
      <c r="B2149" t="str">
        <f t="shared" ref="B2149:B2156" si="3469">E2149</f>
        <v>2149 WCUR-IS</v>
      </c>
      <c r="D2149" t="s">
        <v>408</v>
      </c>
      <c r="E2149" s="8" t="str">
        <f t="shared" si="3410"/>
        <v>2149 WCUR-IS</v>
      </c>
      <c r="G2149" s="175" t="s">
        <v>464</v>
      </c>
      <c r="H2149" s="31"/>
      <c r="I2149" s="73"/>
      <c r="J2149" s="73"/>
      <c r="K2149" s="124">
        <f>'IS BS CF'!K$18</f>
        <v>50455771.098323196</v>
      </c>
      <c r="L2149" s="124">
        <f>'IS BS CF'!L$18</f>
        <v>44569183.759692922</v>
      </c>
      <c r="M2149" s="124">
        <f>'IS BS CF'!M$18</f>
        <v>48997601.82733383</v>
      </c>
      <c r="N2149" s="124">
        <f>'IS BS CF'!N$18</f>
        <v>53762490.828768089</v>
      </c>
      <c r="O2149" s="124">
        <f>'IS BS CF'!O$18</f>
        <v>58886688.186584637</v>
      </c>
      <c r="P2149" s="124">
        <f>'IS BS CF'!P$18</f>
        <v>13131813.131046481</v>
      </c>
      <c r="Q2149" s="124"/>
      <c r="R2149" s="124">
        <f>'IS BS CF'!R$18</f>
        <v>0</v>
      </c>
      <c r="S2149" s="124">
        <f>'IS BS CF'!S$18</f>
        <v>4016666.6666666674</v>
      </c>
      <c r="T2149" s="124">
        <f>'IS BS CF'!T$18</f>
        <v>4050138.8888888881</v>
      </c>
      <c r="U2149" s="124">
        <f>'IS BS CF'!U$18</f>
        <v>4083820.3125</v>
      </c>
      <c r="V2149" s="124">
        <f>'IS BS CF'!V$18</f>
        <v>4117712.099729937</v>
      </c>
      <c r="W2149" s="124">
        <f>'IS BS CF'!W$18</f>
        <v>4151815.4188619205</v>
      </c>
      <c r="X2149" s="124">
        <f>'IS BS CF'!X$18</f>
        <v>4186131.4442627179</v>
      </c>
      <c r="Y2149" s="124">
        <f>'IS BS CF'!Y$18</f>
        <v>4220661.3564130617</v>
      </c>
      <c r="Z2149" s="124">
        <f>'IS BS CF'!Z$18</f>
        <v>4255406.3419381808</v>
      </c>
      <c r="AA2149" s="124">
        <f>'IS BS CF'!AA$18</f>
        <v>4290367.5936385849</v>
      </c>
      <c r="AB2149" s="124">
        <f>'IS BS CF'!AB$18</f>
        <v>4325546.3105208296</v>
      </c>
      <c r="AC2149" s="124">
        <f>'IS BS CF'!AC$18</f>
        <v>4360943.6978285955</v>
      </c>
      <c r="AD2149" s="124">
        <f>'IS BS CF'!AD$18</f>
        <v>4396560.967073814</v>
      </c>
      <c r="AE2149" s="124">
        <f>'IS BS CF'!AE$18</f>
        <v>3552781.2201322149</v>
      </c>
      <c r="AF2149" s="124">
        <f>'IS BS CF'!AF$18</f>
        <v>3581511.76205175</v>
      </c>
      <c r="AG2149" s="124">
        <f>'IS BS CF'!AG$18</f>
        <v>3610420.0449244305</v>
      </c>
      <c r="AH2149" s="124">
        <f>'IS BS CF'!AH$18</f>
        <v>3639507.0511307381</v>
      </c>
      <c r="AI2149" s="124">
        <f>'IS BS CF'!AI$18</f>
        <v>3668773.7681518681</v>
      </c>
      <c r="AJ2149" s="124">
        <f>'IS BS CF'!AJ$18</f>
        <v>3698221.1885952204</v>
      </c>
      <c r="AK2149" s="124">
        <f>'IS BS CF'!AK$18</f>
        <v>3727850.3102198802</v>
      </c>
      <c r="AL2149" s="124">
        <f>'IS BS CF'!AL$18</f>
        <v>3757662.1359624341</v>
      </c>
      <c r="AM2149" s="124">
        <f>'IS BS CF'!AM$18</f>
        <v>3787657.6739627682</v>
      </c>
      <c r="AN2149" s="124">
        <f>'IS BS CF'!AN$18</f>
        <v>3817837.9375899211</v>
      </c>
      <c r="AO2149" s="124">
        <f>'IS BS CF'!AO$18</f>
        <v>3848203.9454681985</v>
      </c>
      <c r="AP2149" s="124">
        <f>'IS BS CF'!AP$18</f>
        <v>3878756.7215034924</v>
      </c>
      <c r="AQ2149" s="124">
        <f>'IS BS CF'!AQ$18</f>
        <v>3909497.2949094884</v>
      </c>
      <c r="AR2149" s="124">
        <f>'IS BS CF'!AR$18</f>
        <v>3940426.7002341151</v>
      </c>
      <c r="AS2149" s="124">
        <f>'IS BS CF'!AS$18</f>
        <v>3971545.9773861803</v>
      </c>
      <c r="AT2149" s="124">
        <f>'IS BS CF'!AT$18</f>
        <v>4002856.1716620997</v>
      </c>
      <c r="AU2149" s="124">
        <f>'IS BS CF'!AU$18</f>
        <v>4034358.3337726444</v>
      </c>
      <c r="AV2149" s="124">
        <f>'IS BS CF'!AV$18</f>
        <v>4066053.5198700242</v>
      </c>
      <c r="AW2149" s="124">
        <f>'IS BS CF'!AW$18</f>
        <v>4097942.791574914</v>
      </c>
      <c r="AX2149" s="124">
        <f>'IS BS CF'!AX$18</f>
        <v>4130027.2160037234</v>
      </c>
      <c r="AY2149" s="124">
        <f>'IS BS CF'!AY$18</f>
        <v>4162307.8657959774</v>
      </c>
      <c r="AZ2149" s="124">
        <f>'IS BS CF'!AZ$18</f>
        <v>4194785.8191418089</v>
      </c>
      <c r="BA2149" s="124">
        <f>'IS BS CF'!BA$18</f>
        <v>4227462.1598094888</v>
      </c>
      <c r="BB2149" s="124">
        <f>'IS BS CF'!BB$18</f>
        <v>4260337.9771733657</v>
      </c>
      <c r="BC2149" s="124">
        <f>'IS BS CF'!BC$18</f>
        <v>4293414.3662417131</v>
      </c>
      <c r="BD2149" s="124">
        <f>'IS BS CF'!BD$18</f>
        <v>4326692.4276846284</v>
      </c>
      <c r="BE2149" s="124">
        <f>'IS BS CF'!BE$18</f>
        <v>4360173.2678623125</v>
      </c>
      <c r="BF2149" s="124">
        <f>'IS BS CF'!BF$18</f>
        <v>4393857.998853568</v>
      </c>
      <c r="BG2149" s="124">
        <f>'IS BS CF'!BG$18</f>
        <v>4427747.7384838099</v>
      </c>
      <c r="BH2149" s="124">
        <f>'IS BS CF'!BH$18</f>
        <v>4461843.6103540296</v>
      </c>
      <c r="BI2149" s="124">
        <f>'IS BS CF'!BI$18</f>
        <v>4496146.7438694471</v>
      </c>
      <c r="BJ2149" s="124">
        <f>'IS BS CF'!BJ$18</f>
        <v>4530658.2742680619</v>
      </c>
      <c r="BK2149" s="124">
        <f>'IS BS CF'!BK$18</f>
        <v>4565379.3426502496</v>
      </c>
      <c r="BL2149" s="124">
        <f>'IS BS CF'!BL$18</f>
        <v>4600311.0960071161</v>
      </c>
      <c r="BM2149" s="124">
        <f>'IS BS CF'!BM$18</f>
        <v>4635454.6872506673</v>
      </c>
      <c r="BN2149" s="124">
        <f>'IS BS CF'!BN$18</f>
        <v>4670811.2752424935</v>
      </c>
      <c r="BO2149" s="124">
        <f>'IS BS CF'!BO$18</f>
        <v>4706382.024823688</v>
      </c>
      <c r="BP2149" s="124">
        <f>'IS BS CF'!BP$18</f>
        <v>4742168.1068445742</v>
      </c>
      <c r="BQ2149" s="124">
        <f>'IS BS CF'!BQ$18</f>
        <v>4778170.6981942812</v>
      </c>
      <c r="BR2149" s="124">
        <f>'IS BS CF'!BR$18</f>
        <v>4814390.9818312535</v>
      </c>
      <c r="BS2149" s="124">
        <f>'IS BS CF'!BS$18</f>
        <v>4850830.1468127593</v>
      </c>
      <c r="BT2149" s="124">
        <f>'IS BS CF'!BT$18</f>
        <v>4887489.3883256996</v>
      </c>
      <c r="BU2149" s="124">
        <f>'IS BS CF'!BU$18</f>
        <v>4924369.9077166999</v>
      </c>
      <c r="BV2149" s="124">
        <f>'IS BS CF'!BV$18</f>
        <v>4961472.9125230396</v>
      </c>
      <c r="BW2149" s="124">
        <f>'IS BS CF'!BW$18</f>
        <v>4998799.616502896</v>
      </c>
      <c r="BX2149" s="124">
        <f>'IS BS CF'!BX$18</f>
        <v>5036351.239666827</v>
      </c>
      <c r="BY2149" s="124">
        <f>'IS BS CF'!BY$18</f>
        <v>5074129.0083081648</v>
      </c>
      <c r="BZ2149" s="124">
        <f>'IS BS CF'!BZ$18</f>
        <v>5112134.1550347582</v>
      </c>
      <c r="CA2149" s="124">
        <f>'IS BS CF'!CA$18</f>
        <v>1069465.5654196069</v>
      </c>
      <c r="CB2149" s="124">
        <f>'IS BS CF'!CB$18</f>
        <v>1073921.6719421747</v>
      </c>
      <c r="CC2149" s="124">
        <f>'IS BS CF'!CC$18</f>
        <v>1078396.3455752658</v>
      </c>
      <c r="CD2149" s="124">
        <f>'IS BS CF'!CD$18</f>
        <v>1082889.6636818349</v>
      </c>
      <c r="CE2149" s="124">
        <f>'IS BS CF'!CE$18</f>
        <v>1087401.7039471867</v>
      </c>
      <c r="CF2149" s="124">
        <f>'IS BS CF'!CF$18</f>
        <v>1091932.5443802401</v>
      </c>
      <c r="CG2149" s="124">
        <f>'IS BS CF'!CG$18</f>
        <v>1096482.2633152085</v>
      </c>
      <c r="CH2149" s="124">
        <f>'IS BS CF'!CH$18</f>
        <v>1101050.9394123408</v>
      </c>
      <c r="CI2149" s="124">
        <f>'IS BS CF'!CI$18</f>
        <v>1105638.6516598985</v>
      </c>
      <c r="CJ2149" s="124">
        <f>'IS BS CF'!CJ$18</f>
        <v>1110245.479375124</v>
      </c>
      <c r="CK2149" s="124">
        <f>'IS BS CF'!CK$18</f>
        <v>1114871.5022058415</v>
      </c>
      <c r="CL2149" s="124">
        <f>'IS BS CF'!CL$18</f>
        <v>1119516.8001317608</v>
      </c>
      <c r="CN2149" s="73"/>
      <c r="CO2149" s="124" t="e">
        <f>#REF!</f>
        <v>#REF!</v>
      </c>
      <c r="CP2149" s="124" t="e">
        <f>#REF!</f>
        <v>#REF!</v>
      </c>
      <c r="CQ2149" s="124" t="e">
        <f>#REF!</f>
        <v>#REF!</v>
      </c>
      <c r="CR2149" s="124" t="e">
        <f>#REF!</f>
        <v>#REF!</v>
      </c>
      <c r="CS2149" s="124" t="e">
        <f>#REF!</f>
        <v>#REF!</v>
      </c>
      <c r="CT2149" s="124" t="e">
        <f>#REF!</f>
        <v>#REF!</v>
      </c>
      <c r="CU2149" s="124" t="e">
        <f>#REF!</f>
        <v>#REF!</v>
      </c>
      <c r="CV2149" s="124" t="e">
        <f>#REF!</f>
        <v>#REF!</v>
      </c>
      <c r="CW2149" s="124" t="e">
        <f>#REF!</f>
        <v>#REF!</v>
      </c>
      <c r="CX2149" s="124" t="e">
        <f>#REF!</f>
        <v>#REF!</v>
      </c>
      <c r="CY2149" s="124" t="e">
        <f>#REF!</f>
        <v>#REF!</v>
      </c>
      <c r="CZ2149" s="124" t="e">
        <f>#REF!</f>
        <v>#REF!</v>
      </c>
      <c r="DA2149" s="124" t="e">
        <f>#REF!</f>
        <v>#REF!</v>
      </c>
      <c r="DB2149" s="124" t="e">
        <f>#REF!</f>
        <v>#REF!</v>
      </c>
      <c r="DC2149" s="124" t="e">
        <f>#REF!</f>
        <v>#REF!</v>
      </c>
      <c r="DD2149" s="124" t="e">
        <f>#REF!</f>
        <v>#REF!</v>
      </c>
      <c r="DE2149" s="124" t="e">
        <f>#REF!</f>
        <v>#REF!</v>
      </c>
      <c r="DF2149" s="124" t="e">
        <f>#REF!</f>
        <v>#REF!</v>
      </c>
      <c r="DG2149" s="124" t="e">
        <f>#REF!</f>
        <v>#REF!</v>
      </c>
      <c r="DH2149" s="124" t="e">
        <f>#REF!</f>
        <v>#REF!</v>
      </c>
      <c r="DI2149" s="124" t="e">
        <f>#REF!</f>
        <v>#REF!</v>
      </c>
      <c r="DJ2149" s="124" t="e">
        <f>#REF!</f>
        <v>#REF!</v>
      </c>
      <c r="DK2149" s="124" t="e">
        <f>#REF!</f>
        <v>#REF!</v>
      </c>
      <c r="DL2149" s="124" t="e">
        <f>#REF!</f>
        <v>#REF!</v>
      </c>
    </row>
    <row r="2150" spans="1:116" x14ac:dyDescent="0.35">
      <c r="A2150" s="31"/>
      <c r="B2150" t="str">
        <f t="shared" si="3469"/>
        <v>2150 WCUR-IS</v>
      </c>
      <c r="D2150" t="s">
        <v>408</v>
      </c>
      <c r="E2150" s="8" t="str">
        <f t="shared" si="3410"/>
        <v>2150 WCUR-IS</v>
      </c>
      <c r="G2150" s="70" t="s">
        <v>402</v>
      </c>
      <c r="H2150" s="31"/>
      <c r="I2150" s="73"/>
      <c r="J2150" s="73"/>
      <c r="K2150" s="31"/>
      <c r="L2150" s="31"/>
      <c r="M2150" s="31"/>
      <c r="N2150" s="31"/>
      <c r="O2150" s="31"/>
      <c r="P2150" s="31"/>
      <c r="R2150" s="67"/>
      <c r="S2150" s="67"/>
      <c r="T2150" s="67"/>
      <c r="U2150" s="67"/>
      <c r="V2150" s="67"/>
      <c r="W2150" s="67"/>
      <c r="X2150" s="67"/>
      <c r="Y2150" s="67"/>
      <c r="Z2150" s="67"/>
      <c r="AA2150" s="67"/>
      <c r="AB2150" s="67"/>
      <c r="AC2150" s="67"/>
      <c r="AD2150" s="67"/>
      <c r="AE2150" s="67"/>
      <c r="AF2150" s="67"/>
      <c r="AG2150" s="67"/>
      <c r="AH2150" s="67"/>
      <c r="AI2150" s="67"/>
      <c r="AJ2150" s="67"/>
      <c r="AK2150" s="67"/>
      <c r="AL2150" s="67"/>
      <c r="AM2150" s="67"/>
      <c r="AN2150" s="67"/>
      <c r="AO2150" s="67"/>
      <c r="AP2150" s="67"/>
      <c r="AQ2150" s="67"/>
      <c r="AR2150" s="67"/>
      <c r="AS2150" s="67"/>
      <c r="AT2150" s="67"/>
      <c r="AU2150" s="67"/>
      <c r="AV2150" s="67"/>
      <c r="AW2150" s="67"/>
      <c r="AX2150" s="67"/>
      <c r="AY2150" s="67"/>
      <c r="AZ2150" s="67"/>
      <c r="BA2150" s="67"/>
      <c r="BB2150" s="67"/>
      <c r="BC2150" s="67"/>
      <c r="BD2150" s="67"/>
      <c r="BE2150" s="67"/>
      <c r="BF2150" s="67"/>
      <c r="BG2150" s="67"/>
      <c r="BH2150" s="67"/>
      <c r="BI2150" s="67"/>
      <c r="BJ2150" s="67"/>
      <c r="BK2150" s="67"/>
      <c r="BL2150" s="67"/>
      <c r="BM2150" s="67"/>
      <c r="BN2150" s="67"/>
      <c r="BO2150" s="67"/>
      <c r="BP2150" s="67"/>
      <c r="BQ2150" s="67"/>
      <c r="BR2150" s="67"/>
      <c r="BS2150" s="67"/>
      <c r="BT2150" s="67"/>
      <c r="BU2150" s="67"/>
      <c r="BV2150" s="67"/>
      <c r="BW2150" s="67"/>
      <c r="BX2150" s="67"/>
      <c r="BY2150" s="67"/>
      <c r="BZ2150" s="67"/>
      <c r="CA2150" s="67"/>
      <c r="CB2150" s="67"/>
      <c r="CC2150" s="67"/>
      <c r="CD2150" s="67"/>
      <c r="CE2150" s="67"/>
      <c r="CF2150" s="67"/>
      <c r="CG2150" s="67"/>
      <c r="CH2150" s="67"/>
      <c r="CI2150" s="67"/>
      <c r="CJ2150" s="67"/>
      <c r="CK2150" s="67"/>
      <c r="CL2150" s="67"/>
      <c r="CN2150" s="73"/>
      <c r="CO2150" s="67"/>
      <c r="CP2150" s="67"/>
      <c r="CQ2150" s="67"/>
      <c r="CR2150" s="67"/>
      <c r="CS2150" s="67"/>
      <c r="CT2150" s="67"/>
      <c r="CU2150" s="67"/>
      <c r="CV2150" s="67"/>
      <c r="CW2150" s="67"/>
      <c r="CX2150" s="67"/>
      <c r="CY2150" s="67"/>
      <c r="CZ2150" s="67"/>
      <c r="DA2150" s="67"/>
      <c r="DB2150" s="67"/>
      <c r="DC2150" s="67"/>
      <c r="DD2150" s="67"/>
      <c r="DE2150" s="67"/>
      <c r="DF2150" s="67"/>
      <c r="DG2150" s="67"/>
      <c r="DH2150" s="67"/>
      <c r="DI2150" s="67"/>
      <c r="DJ2150" s="67"/>
      <c r="DK2150" s="67"/>
      <c r="DL2150" s="67"/>
    </row>
    <row r="2151" spans="1:116" x14ac:dyDescent="0.35">
      <c r="B2151" t="str">
        <f t="shared" si="3469"/>
        <v>2151 WCUR-IS</v>
      </c>
      <c r="D2151" t="s">
        <v>408</v>
      </c>
      <c r="E2151" s="8" t="str">
        <f t="shared" si="3410"/>
        <v>2151 WCUR-IS</v>
      </c>
      <c r="G2151" s="125" t="s">
        <v>392</v>
      </c>
      <c r="I2151"/>
      <c r="J2151"/>
      <c r="R2151"/>
      <c r="S2151"/>
      <c r="T2151"/>
      <c r="U2151"/>
      <c r="V2151"/>
      <c r="W2151"/>
      <c r="X2151"/>
      <c r="Y2151"/>
      <c r="Z2151"/>
      <c r="AA2151"/>
      <c r="AB2151"/>
      <c r="AC2151"/>
      <c r="AD2151"/>
      <c r="AE2151"/>
      <c r="AF2151"/>
      <c r="AG2151"/>
      <c r="AH2151"/>
      <c r="AI2151"/>
      <c r="AJ2151"/>
      <c r="AK2151"/>
      <c r="AL2151"/>
      <c r="AM2151"/>
      <c r="AN2151"/>
      <c r="AO2151"/>
      <c r="AP2151"/>
      <c r="AQ2151"/>
      <c r="AR2151"/>
      <c r="AS2151"/>
      <c r="AT2151"/>
      <c r="AU2151"/>
      <c r="AV2151"/>
      <c r="AW2151"/>
      <c r="AX2151"/>
      <c r="AY2151"/>
      <c r="AZ2151"/>
      <c r="BA2151"/>
      <c r="BB2151"/>
      <c r="BC2151"/>
      <c r="BD2151"/>
      <c r="BE2151"/>
      <c r="BF2151"/>
      <c r="BG2151"/>
      <c r="BH2151"/>
      <c r="BI2151"/>
      <c r="BJ2151"/>
      <c r="BK2151"/>
      <c r="BL2151"/>
      <c r="BM2151"/>
      <c r="BN2151"/>
      <c r="BO2151"/>
      <c r="BP2151"/>
      <c r="BQ2151"/>
      <c r="BR2151"/>
      <c r="BS2151"/>
      <c r="BT2151"/>
      <c r="BU2151"/>
      <c r="BV2151"/>
      <c r="BW2151"/>
      <c r="BX2151"/>
      <c r="BY2151"/>
      <c r="BZ2151"/>
      <c r="CA2151"/>
      <c r="CB2151"/>
      <c r="CC2151"/>
      <c r="CD2151"/>
      <c r="CE2151"/>
      <c r="CF2151"/>
      <c r="CG2151"/>
      <c r="CH2151"/>
      <c r="CI2151"/>
      <c r="CJ2151"/>
      <c r="CK2151"/>
      <c r="CL2151"/>
      <c r="CN2151"/>
    </row>
    <row r="2152" spans="1:116" x14ac:dyDescent="0.35">
      <c r="B2152" t="str">
        <f t="shared" si="3469"/>
        <v>2152 WCUR-IS</v>
      </c>
      <c r="D2152" t="s">
        <v>408</v>
      </c>
      <c r="E2152" s="8" t="str">
        <f t="shared" si="3410"/>
        <v>2152 WCUR-IS</v>
      </c>
      <c r="G2152" s="67"/>
      <c r="H2152" s="12"/>
      <c r="I2152" s="60"/>
      <c r="J2152" s="60"/>
      <c r="K2152" s="17">
        <v>30</v>
      </c>
      <c r="L2152" s="17">
        <v>30</v>
      </c>
      <c r="M2152" s="17">
        <v>30</v>
      </c>
      <c r="N2152" s="17">
        <v>30</v>
      </c>
      <c r="O2152" s="17">
        <v>30</v>
      </c>
      <c r="P2152" s="17">
        <v>30</v>
      </c>
      <c r="R2152" s="15"/>
      <c r="S2152" s="15" cm="1">
        <f t="array" ref="S2152">INDEX($K:$P,ROW(),MATCH(S$3,$K$2:$P$2,0))</f>
        <v>30</v>
      </c>
      <c r="T2152" s="15" cm="1">
        <f t="array" ref="T2152">INDEX($K:$P,ROW(),MATCH(T$3,$K$2:$P$2,0))</f>
        <v>30</v>
      </c>
      <c r="U2152" s="15" cm="1">
        <f t="array" ref="U2152">INDEX($K:$P,ROW(),MATCH(U$3,$K$2:$P$2,0))</f>
        <v>30</v>
      </c>
      <c r="V2152" s="15" cm="1">
        <f t="array" ref="V2152">INDEX($K:$P,ROW(),MATCH(V$3,$K$2:$P$2,0))</f>
        <v>30</v>
      </c>
      <c r="W2152" s="15" cm="1">
        <f t="array" ref="W2152">INDEX($K:$P,ROW(),MATCH(W$3,$K$2:$P$2,0))</f>
        <v>30</v>
      </c>
      <c r="X2152" s="15" cm="1">
        <f t="array" ref="X2152">INDEX($K:$P,ROW(),MATCH(X$3,$K$2:$P$2,0))</f>
        <v>30</v>
      </c>
      <c r="Y2152" s="15" cm="1">
        <f t="array" ref="Y2152">INDEX($K:$P,ROW(),MATCH(Y$3,$K$2:$P$2,0))</f>
        <v>30</v>
      </c>
      <c r="Z2152" s="15" cm="1">
        <f t="array" ref="Z2152">INDEX($K:$P,ROW(),MATCH(Z$3,$K$2:$P$2,0))</f>
        <v>30</v>
      </c>
      <c r="AA2152" s="15" cm="1">
        <f t="array" ref="AA2152">INDEX($K:$P,ROW(),MATCH(AA$3,$K$2:$P$2,0))</f>
        <v>30</v>
      </c>
      <c r="AB2152" s="15" cm="1">
        <f t="array" ref="AB2152">INDEX($K:$P,ROW(),MATCH(AB$3,$K$2:$P$2,0))</f>
        <v>30</v>
      </c>
      <c r="AC2152" s="15" cm="1">
        <f t="array" ref="AC2152">INDEX($K:$P,ROW(),MATCH(AC$3,$K$2:$P$2,0))</f>
        <v>30</v>
      </c>
      <c r="AD2152" s="15" cm="1">
        <f t="array" ref="AD2152">INDEX($K:$P,ROW(),MATCH(AD$3,$K$2:$P$2,0))</f>
        <v>30</v>
      </c>
      <c r="AE2152" s="15" cm="1">
        <f t="array" ref="AE2152">INDEX($K:$P,ROW(),MATCH(AE$3,$K$2:$P$2,0))</f>
        <v>30</v>
      </c>
      <c r="AF2152" s="15" cm="1">
        <f t="array" ref="AF2152">INDEX($K:$P,ROW(),MATCH(AF$3,$K$2:$P$2,0))</f>
        <v>30</v>
      </c>
      <c r="AG2152" s="15" cm="1">
        <f t="array" ref="AG2152">INDEX($K:$P,ROW(),MATCH(AG$3,$K$2:$P$2,0))</f>
        <v>30</v>
      </c>
      <c r="AH2152" s="15" cm="1">
        <f t="array" ref="AH2152">INDEX($K:$P,ROW(),MATCH(AH$3,$K$2:$P$2,0))</f>
        <v>30</v>
      </c>
      <c r="AI2152" s="15" cm="1">
        <f t="array" ref="AI2152">INDEX($K:$P,ROW(),MATCH(AI$3,$K$2:$P$2,0))</f>
        <v>30</v>
      </c>
      <c r="AJ2152" s="15" cm="1">
        <f t="array" ref="AJ2152">INDEX($K:$P,ROW(),MATCH(AJ$3,$K$2:$P$2,0))</f>
        <v>30</v>
      </c>
      <c r="AK2152" s="15" cm="1">
        <f t="array" ref="AK2152">INDEX($K:$P,ROW(),MATCH(AK$3,$K$2:$P$2,0))</f>
        <v>30</v>
      </c>
      <c r="AL2152" s="15" cm="1">
        <f t="array" ref="AL2152">INDEX($K:$P,ROW(),MATCH(AL$3,$K$2:$P$2,0))</f>
        <v>30</v>
      </c>
      <c r="AM2152" s="15" cm="1">
        <f t="array" ref="AM2152">INDEX($K:$P,ROW(),MATCH(AM$3,$K$2:$P$2,0))</f>
        <v>30</v>
      </c>
      <c r="AN2152" s="15" cm="1">
        <f t="array" ref="AN2152">INDEX($K:$P,ROW(),MATCH(AN$3,$K$2:$P$2,0))</f>
        <v>30</v>
      </c>
      <c r="AO2152" s="15" cm="1">
        <f t="array" ref="AO2152">INDEX($K:$P,ROW(),MATCH(AO$3,$K$2:$P$2,0))</f>
        <v>30</v>
      </c>
      <c r="AP2152" s="15" cm="1">
        <f t="array" ref="AP2152">INDEX($K:$P,ROW(),MATCH(AP$3,$K$2:$P$2,0))</f>
        <v>30</v>
      </c>
      <c r="AQ2152" s="15" cm="1">
        <f t="array" ref="AQ2152">INDEX($K:$P,ROW(),MATCH(AQ$3,$K$2:$P$2,0))</f>
        <v>30</v>
      </c>
      <c r="AR2152" s="15" cm="1">
        <f t="array" ref="AR2152">INDEX($K:$P,ROW(),MATCH(AR$3,$K$2:$P$2,0))</f>
        <v>30</v>
      </c>
      <c r="AS2152" s="15" cm="1">
        <f t="array" ref="AS2152">INDEX($K:$P,ROW(),MATCH(AS$3,$K$2:$P$2,0))</f>
        <v>30</v>
      </c>
      <c r="AT2152" s="15" cm="1">
        <f t="array" ref="AT2152">INDEX($K:$P,ROW(),MATCH(AT$3,$K$2:$P$2,0))</f>
        <v>30</v>
      </c>
      <c r="AU2152" s="15" cm="1">
        <f t="array" ref="AU2152">INDEX($K:$P,ROW(),MATCH(AU$3,$K$2:$P$2,0))</f>
        <v>30</v>
      </c>
      <c r="AV2152" s="15" cm="1">
        <f t="array" ref="AV2152">INDEX($K:$P,ROW(),MATCH(AV$3,$K$2:$P$2,0))</f>
        <v>30</v>
      </c>
      <c r="AW2152" s="15" cm="1">
        <f t="array" ref="AW2152">INDEX($K:$P,ROW(),MATCH(AW$3,$K$2:$P$2,0))</f>
        <v>30</v>
      </c>
      <c r="AX2152" s="15" cm="1">
        <f t="array" ref="AX2152">INDEX($K:$P,ROW(),MATCH(AX$3,$K$2:$P$2,0))</f>
        <v>30</v>
      </c>
      <c r="AY2152" s="15" cm="1">
        <f t="array" ref="AY2152">INDEX($K:$P,ROW(),MATCH(AY$3,$K$2:$P$2,0))</f>
        <v>30</v>
      </c>
      <c r="AZ2152" s="15" cm="1">
        <f t="array" ref="AZ2152">INDEX($K:$P,ROW(),MATCH(AZ$3,$K$2:$P$2,0))</f>
        <v>30</v>
      </c>
      <c r="BA2152" s="15" cm="1">
        <f t="array" ref="BA2152">INDEX($K:$P,ROW(),MATCH(BA$3,$K$2:$P$2,0))</f>
        <v>30</v>
      </c>
      <c r="BB2152" s="15" cm="1">
        <f t="array" ref="BB2152">INDEX($K:$P,ROW(),MATCH(BB$3,$K$2:$P$2,0))</f>
        <v>30</v>
      </c>
      <c r="BC2152" s="15" cm="1">
        <f t="array" ref="BC2152">INDEX($K:$P,ROW(),MATCH(BC$3,$K$2:$P$2,0))</f>
        <v>30</v>
      </c>
      <c r="BD2152" s="15" cm="1">
        <f t="array" ref="BD2152">INDEX($K:$P,ROW(),MATCH(BD$3,$K$2:$P$2,0))</f>
        <v>30</v>
      </c>
      <c r="BE2152" s="15" cm="1">
        <f t="array" ref="BE2152">INDEX($K:$P,ROW(),MATCH(BE$3,$K$2:$P$2,0))</f>
        <v>30</v>
      </c>
      <c r="BF2152" s="15" cm="1">
        <f t="array" ref="BF2152">INDEX($K:$P,ROW(),MATCH(BF$3,$K$2:$P$2,0))</f>
        <v>30</v>
      </c>
      <c r="BG2152" s="15" cm="1">
        <f t="array" ref="BG2152">INDEX($K:$P,ROW(),MATCH(BG$3,$K$2:$P$2,0))</f>
        <v>30</v>
      </c>
      <c r="BH2152" s="15" cm="1">
        <f t="array" ref="BH2152">INDEX($K:$P,ROW(),MATCH(BH$3,$K$2:$P$2,0))</f>
        <v>30</v>
      </c>
      <c r="BI2152" s="15" cm="1">
        <f t="array" ref="BI2152">INDEX($K:$P,ROW(),MATCH(BI$3,$K$2:$P$2,0))</f>
        <v>30</v>
      </c>
      <c r="BJ2152" s="15" cm="1">
        <f t="array" ref="BJ2152">INDEX($K:$P,ROW(),MATCH(BJ$3,$K$2:$P$2,0))</f>
        <v>30</v>
      </c>
      <c r="BK2152" s="15" cm="1">
        <f t="array" ref="BK2152">INDEX($K:$P,ROW(),MATCH(BK$3,$K$2:$P$2,0))</f>
        <v>30</v>
      </c>
      <c r="BL2152" s="15" cm="1">
        <f t="array" ref="BL2152">INDEX($K:$P,ROW(),MATCH(BL$3,$K$2:$P$2,0))</f>
        <v>30</v>
      </c>
      <c r="BM2152" s="15" cm="1">
        <f t="array" ref="BM2152">INDEX($K:$P,ROW(),MATCH(BM$3,$K$2:$P$2,0))</f>
        <v>30</v>
      </c>
      <c r="BN2152" s="15" cm="1">
        <f t="array" ref="BN2152">INDEX($K:$P,ROW(),MATCH(BN$3,$K$2:$P$2,0))</f>
        <v>30</v>
      </c>
      <c r="BO2152" s="15" cm="1">
        <f t="array" ref="BO2152">INDEX($K:$P,ROW(),MATCH(BO$3,$K$2:$P$2,0))</f>
        <v>30</v>
      </c>
      <c r="BP2152" s="15" cm="1">
        <f t="array" ref="BP2152">INDEX($K:$P,ROW(),MATCH(BP$3,$K$2:$P$2,0))</f>
        <v>30</v>
      </c>
      <c r="BQ2152" s="15" cm="1">
        <f t="array" ref="BQ2152">INDEX($K:$P,ROW(),MATCH(BQ$3,$K$2:$P$2,0))</f>
        <v>30</v>
      </c>
      <c r="BR2152" s="15" cm="1">
        <f t="array" ref="BR2152">INDEX($K:$P,ROW(),MATCH(BR$3,$K$2:$P$2,0))</f>
        <v>30</v>
      </c>
      <c r="BS2152" s="15" cm="1">
        <f t="array" ref="BS2152">INDEX($K:$P,ROW(),MATCH(BS$3,$K$2:$P$2,0))</f>
        <v>30</v>
      </c>
      <c r="BT2152" s="15" cm="1">
        <f t="array" ref="BT2152">INDEX($K:$P,ROW(),MATCH(BT$3,$K$2:$P$2,0))</f>
        <v>30</v>
      </c>
      <c r="BU2152" s="15" cm="1">
        <f t="array" ref="BU2152">INDEX($K:$P,ROW(),MATCH(BU$3,$K$2:$P$2,0))</f>
        <v>30</v>
      </c>
      <c r="BV2152" s="15" cm="1">
        <f t="array" ref="BV2152">INDEX($K:$P,ROW(),MATCH(BV$3,$K$2:$P$2,0))</f>
        <v>30</v>
      </c>
      <c r="BW2152" s="15" cm="1">
        <f t="array" ref="BW2152">INDEX($K:$P,ROW(),MATCH(BW$3,$K$2:$P$2,0))</f>
        <v>30</v>
      </c>
      <c r="BX2152" s="15" cm="1">
        <f t="array" ref="BX2152">INDEX($K:$P,ROW(),MATCH(BX$3,$K$2:$P$2,0))</f>
        <v>30</v>
      </c>
      <c r="BY2152" s="15" cm="1">
        <f t="array" ref="BY2152">INDEX($K:$P,ROW(),MATCH(BY$3,$K$2:$P$2,0))</f>
        <v>30</v>
      </c>
      <c r="BZ2152" s="15" cm="1">
        <f t="array" ref="BZ2152">INDEX($K:$P,ROW(),MATCH(BZ$3,$K$2:$P$2,0))</f>
        <v>30</v>
      </c>
      <c r="CA2152" s="15" cm="1">
        <f t="array" ref="CA2152">INDEX($K:$P,ROW(),MATCH(CA$3,$K$2:$P$2,0))</f>
        <v>30</v>
      </c>
      <c r="CB2152" s="15" cm="1">
        <f t="array" ref="CB2152">INDEX($K:$P,ROW(),MATCH(CB$3,$K$2:$P$2,0))</f>
        <v>30</v>
      </c>
      <c r="CC2152" s="15" cm="1">
        <f t="array" ref="CC2152">INDEX($K:$P,ROW(),MATCH(CC$3,$K$2:$P$2,0))</f>
        <v>30</v>
      </c>
      <c r="CD2152" s="15" cm="1">
        <f t="array" ref="CD2152">INDEX($K:$P,ROW(),MATCH(CD$3,$K$2:$P$2,0))</f>
        <v>30</v>
      </c>
      <c r="CE2152" s="15" cm="1">
        <f t="array" ref="CE2152">INDEX($K:$P,ROW(),MATCH(CE$3,$K$2:$P$2,0))</f>
        <v>30</v>
      </c>
      <c r="CF2152" s="15" cm="1">
        <f t="array" ref="CF2152">INDEX($K:$P,ROW(),MATCH(CF$3,$K$2:$P$2,0))</f>
        <v>30</v>
      </c>
      <c r="CG2152" s="15" cm="1">
        <f t="array" ref="CG2152">INDEX($K:$P,ROW(),MATCH(CG$3,$K$2:$P$2,0))</f>
        <v>30</v>
      </c>
      <c r="CH2152" s="15" cm="1">
        <f t="array" ref="CH2152">INDEX($K:$P,ROW(),MATCH(CH$3,$K$2:$P$2,0))</f>
        <v>30</v>
      </c>
      <c r="CI2152" s="15" cm="1">
        <f t="array" ref="CI2152">INDEX($K:$P,ROW(),MATCH(CI$3,$K$2:$P$2,0))</f>
        <v>30</v>
      </c>
      <c r="CJ2152" s="15" cm="1">
        <f t="array" ref="CJ2152">INDEX($K:$P,ROW(),MATCH(CJ$3,$K$2:$P$2,0))</f>
        <v>30</v>
      </c>
      <c r="CK2152" s="15" cm="1">
        <f t="array" ref="CK2152">INDEX($K:$P,ROW(),MATCH(CK$3,$K$2:$P$2,0))</f>
        <v>30</v>
      </c>
      <c r="CL2152" s="15" cm="1">
        <f t="array" ref="CL2152">INDEX($K:$P,ROW(),MATCH(CL$3,$K$2:$P$2,0))</f>
        <v>30</v>
      </c>
      <c r="CN2152"/>
      <c r="CO2152" s="15" t="e" cm="1">
        <f t="array" ref="CO2152">INDEX($K:$P,ROW(),MATCH(CO$3,$K$2:$P$2,0))</f>
        <v>#N/A</v>
      </c>
      <c r="CP2152" s="15" t="e" cm="1">
        <f t="array" ref="CP2152">INDEX($K:$P,ROW(),MATCH(CP$3,$K$2:$P$2,0))</f>
        <v>#N/A</v>
      </c>
      <c r="CQ2152" s="15" t="e" cm="1">
        <f t="array" ref="CQ2152">INDEX($K:$P,ROW(),MATCH(CQ$3,$K$2:$P$2,0))</f>
        <v>#N/A</v>
      </c>
      <c r="CR2152" s="15" t="e" cm="1">
        <f t="array" ref="CR2152">INDEX($K:$P,ROW(),MATCH(CR$3,$K$2:$P$2,0))</f>
        <v>#N/A</v>
      </c>
      <c r="CS2152" s="15" t="e" cm="1">
        <f t="array" ref="CS2152">INDEX($K:$P,ROW(),MATCH(CS$3,$K$2:$P$2,0))</f>
        <v>#N/A</v>
      </c>
      <c r="CT2152" s="15" t="e" cm="1">
        <f t="array" ref="CT2152">INDEX($K:$P,ROW(),MATCH(CT$3,$K$2:$P$2,0))</f>
        <v>#N/A</v>
      </c>
      <c r="CU2152" s="15" t="e" cm="1">
        <f t="array" ref="CU2152">INDEX($K:$P,ROW(),MATCH(CU$3,$K$2:$P$2,0))</f>
        <v>#N/A</v>
      </c>
      <c r="CV2152" s="15" t="e" cm="1">
        <f t="array" ref="CV2152">INDEX($K:$P,ROW(),MATCH(CV$3,$K$2:$P$2,0))</f>
        <v>#N/A</v>
      </c>
      <c r="CW2152" s="15" t="e" cm="1">
        <f t="array" ref="CW2152">INDEX($K:$P,ROW(),MATCH(CW$3,$K$2:$P$2,0))</f>
        <v>#N/A</v>
      </c>
      <c r="CX2152" s="15" t="e" cm="1">
        <f t="array" ref="CX2152">INDEX($K:$P,ROW(),MATCH(CX$3,$K$2:$P$2,0))</f>
        <v>#N/A</v>
      </c>
      <c r="CY2152" s="15" t="e" cm="1">
        <f t="array" ref="CY2152">INDEX($K:$P,ROW(),MATCH(CY$3,$K$2:$P$2,0))</f>
        <v>#N/A</v>
      </c>
      <c r="CZ2152" s="15" t="e" cm="1">
        <f t="array" ref="CZ2152">INDEX($K:$P,ROW(),MATCH(CZ$3,$K$2:$P$2,0))</f>
        <v>#N/A</v>
      </c>
      <c r="DA2152" s="15" t="e" cm="1">
        <f t="array" ref="DA2152">INDEX($K:$P,ROW(),MATCH(DA$3,$K$2:$P$2,0))</f>
        <v>#N/A</v>
      </c>
      <c r="DB2152" s="15" t="e" cm="1">
        <f t="array" ref="DB2152">INDEX($K:$P,ROW(),MATCH(DB$3,$K$2:$P$2,0))</f>
        <v>#N/A</v>
      </c>
      <c r="DC2152" s="15" t="e" cm="1">
        <f t="array" ref="DC2152">INDEX($K:$P,ROW(),MATCH(DC$3,$K$2:$P$2,0))</f>
        <v>#N/A</v>
      </c>
      <c r="DD2152" s="15" t="e" cm="1">
        <f t="array" ref="DD2152">INDEX($K:$P,ROW(),MATCH(DD$3,$K$2:$P$2,0))</f>
        <v>#N/A</v>
      </c>
      <c r="DE2152" s="15" t="e" cm="1">
        <f t="array" ref="DE2152">INDEX($K:$P,ROW(),MATCH(DE$3,$K$2:$P$2,0))</f>
        <v>#N/A</v>
      </c>
      <c r="DF2152" s="15" t="e" cm="1">
        <f t="array" ref="DF2152">INDEX($K:$P,ROW(),MATCH(DF$3,$K$2:$P$2,0))</f>
        <v>#N/A</v>
      </c>
      <c r="DG2152" s="15" t="e" cm="1">
        <f t="array" ref="DG2152">INDEX($K:$P,ROW(),MATCH(DG$3,$K$2:$P$2,0))</f>
        <v>#N/A</v>
      </c>
      <c r="DH2152" s="15" t="e" cm="1">
        <f t="array" ref="DH2152">INDEX($K:$P,ROW(),MATCH(DH$3,$K$2:$P$2,0))</f>
        <v>#N/A</v>
      </c>
      <c r="DI2152" s="15" t="e" cm="1">
        <f t="array" ref="DI2152">INDEX($K:$P,ROW(),MATCH(DI$3,$K$2:$P$2,0))</f>
        <v>#N/A</v>
      </c>
      <c r="DJ2152" s="15" t="e" cm="1">
        <f t="array" ref="DJ2152">INDEX($K:$P,ROW(),MATCH(DJ$3,$K$2:$P$2,0))</f>
        <v>#N/A</v>
      </c>
      <c r="DK2152" s="15" t="e" cm="1">
        <f t="array" ref="DK2152">INDEX($K:$P,ROW(),MATCH(DK$3,$K$2:$P$2,0))</f>
        <v>#N/A</v>
      </c>
      <c r="DL2152" s="15" t="e" cm="1">
        <f t="array" ref="DL2152">INDEX($K:$P,ROW(),MATCH(DL$3,$K$2:$P$2,0))</f>
        <v>#N/A</v>
      </c>
    </row>
    <row r="2153" spans="1:116" x14ac:dyDescent="0.35">
      <c r="B2153" t="str">
        <f t="shared" si="3469"/>
        <v>2153 WCUR-IS</v>
      </c>
      <c r="C2153" t="s">
        <v>232</v>
      </c>
      <c r="D2153" t="s">
        <v>408</v>
      </c>
      <c r="E2153" s="8" t="str">
        <f t="shared" si="3410"/>
        <v>2153 WCUR-IS</v>
      </c>
      <c r="G2153" s="129" t="str">
        <f>G2155&amp;":"</f>
        <v>Unearned revenue:</v>
      </c>
      <c r="H2153" s="27"/>
      <c r="I2153" s="78"/>
      <c r="J2153" s="78"/>
      <c r="K2153" s="118">
        <f>SUMIF($3:$3,K$2,2153:2153)</f>
        <v>50455771.098323196</v>
      </c>
      <c r="L2153" s="118">
        <f>SUMIF($3:$3,L$2,2153:2153)</f>
        <v>44569183.759692922</v>
      </c>
      <c r="M2153" s="118">
        <f>SUMIF($3:$3,M$2,2153:2153)</f>
        <v>48997601.82733383</v>
      </c>
      <c r="N2153" s="118">
        <f>SUMIF($3:$3,N$2,2153:2153)</f>
        <v>53762490.828768089</v>
      </c>
      <c r="O2153" s="118">
        <f>SUMIF($3:$3,O$2,2153:2153)</f>
        <v>58886688.186584637</v>
      </c>
      <c r="P2153" s="118">
        <f>SUMIF($3:$3,P$2,2153:2153)</f>
        <v>13131813.131046481</v>
      </c>
      <c r="R2153" s="118"/>
      <c r="S2153" s="118">
        <f t="shared" ref="S2153:CD2153" si="3470">MIN(S2152/30*S2149,R2153+S2149)</f>
        <v>4016666.6666666674</v>
      </c>
      <c r="T2153" s="118">
        <f t="shared" si="3470"/>
        <v>4050138.8888888881</v>
      </c>
      <c r="U2153" s="118">
        <f t="shared" si="3470"/>
        <v>4083820.3125</v>
      </c>
      <c r="V2153" s="118">
        <f t="shared" si="3470"/>
        <v>4117712.099729937</v>
      </c>
      <c r="W2153" s="118">
        <f t="shared" si="3470"/>
        <v>4151815.4188619205</v>
      </c>
      <c r="X2153" s="118">
        <f t="shared" si="3470"/>
        <v>4186131.4442627179</v>
      </c>
      <c r="Y2153" s="118">
        <f t="shared" si="3470"/>
        <v>4220661.3564130617</v>
      </c>
      <c r="Z2153" s="118">
        <f t="shared" si="3470"/>
        <v>4255406.3419381808</v>
      </c>
      <c r="AA2153" s="118">
        <f t="shared" si="3470"/>
        <v>4290367.5936385849</v>
      </c>
      <c r="AB2153" s="118">
        <f t="shared" si="3470"/>
        <v>4325546.3105208296</v>
      </c>
      <c r="AC2153" s="118">
        <f t="shared" si="3470"/>
        <v>4360943.6978285955</v>
      </c>
      <c r="AD2153" s="118">
        <f t="shared" si="3470"/>
        <v>4396560.967073814</v>
      </c>
      <c r="AE2153" s="118">
        <f t="shared" si="3470"/>
        <v>3552781.2201322149</v>
      </c>
      <c r="AF2153" s="118">
        <f t="shared" si="3470"/>
        <v>3581511.76205175</v>
      </c>
      <c r="AG2153" s="118">
        <f t="shared" si="3470"/>
        <v>3610420.0449244305</v>
      </c>
      <c r="AH2153" s="118">
        <f t="shared" si="3470"/>
        <v>3639507.0511307381</v>
      </c>
      <c r="AI2153" s="118">
        <f t="shared" si="3470"/>
        <v>3668773.7681518681</v>
      </c>
      <c r="AJ2153" s="118">
        <f t="shared" si="3470"/>
        <v>3698221.1885952204</v>
      </c>
      <c r="AK2153" s="118">
        <f t="shared" si="3470"/>
        <v>3727850.3102198802</v>
      </c>
      <c r="AL2153" s="118">
        <f t="shared" si="3470"/>
        <v>3757662.1359624341</v>
      </c>
      <c r="AM2153" s="118">
        <f t="shared" si="3470"/>
        <v>3787657.6739627682</v>
      </c>
      <c r="AN2153" s="118">
        <f t="shared" si="3470"/>
        <v>3817837.9375899211</v>
      </c>
      <c r="AO2153" s="118">
        <f t="shared" si="3470"/>
        <v>3848203.9454681985</v>
      </c>
      <c r="AP2153" s="118">
        <f t="shared" si="3470"/>
        <v>3878756.7215034924</v>
      </c>
      <c r="AQ2153" s="118">
        <f t="shared" si="3470"/>
        <v>3909497.2949094884</v>
      </c>
      <c r="AR2153" s="118">
        <f t="shared" si="3470"/>
        <v>3940426.7002341151</v>
      </c>
      <c r="AS2153" s="118">
        <f t="shared" si="3470"/>
        <v>3971545.9773861803</v>
      </c>
      <c r="AT2153" s="118">
        <f t="shared" si="3470"/>
        <v>4002856.1716620997</v>
      </c>
      <c r="AU2153" s="118">
        <f t="shared" si="3470"/>
        <v>4034358.3337726444</v>
      </c>
      <c r="AV2153" s="118">
        <f t="shared" si="3470"/>
        <v>4066053.5198700242</v>
      </c>
      <c r="AW2153" s="118">
        <f t="shared" si="3470"/>
        <v>4097942.791574914</v>
      </c>
      <c r="AX2153" s="118">
        <f t="shared" si="3470"/>
        <v>4130027.2160037234</v>
      </c>
      <c r="AY2153" s="118">
        <f t="shared" si="3470"/>
        <v>4162307.8657959774</v>
      </c>
      <c r="AZ2153" s="118">
        <f t="shared" si="3470"/>
        <v>4194785.8191418089</v>
      </c>
      <c r="BA2153" s="118">
        <f t="shared" si="3470"/>
        <v>4227462.1598094888</v>
      </c>
      <c r="BB2153" s="118">
        <f t="shared" si="3470"/>
        <v>4260337.9771733657</v>
      </c>
      <c r="BC2153" s="118">
        <f t="shared" si="3470"/>
        <v>4293414.3662417131</v>
      </c>
      <c r="BD2153" s="118">
        <f t="shared" si="3470"/>
        <v>4326692.4276846284</v>
      </c>
      <c r="BE2153" s="118">
        <f t="shared" si="3470"/>
        <v>4360173.2678623125</v>
      </c>
      <c r="BF2153" s="118">
        <f t="shared" si="3470"/>
        <v>4393857.998853568</v>
      </c>
      <c r="BG2153" s="118">
        <f t="shared" si="3470"/>
        <v>4427747.7384838099</v>
      </c>
      <c r="BH2153" s="118">
        <f t="shared" si="3470"/>
        <v>4461843.6103540296</v>
      </c>
      <c r="BI2153" s="118">
        <f t="shared" si="3470"/>
        <v>4496146.7438694471</v>
      </c>
      <c r="BJ2153" s="118">
        <f t="shared" si="3470"/>
        <v>4530658.2742680619</v>
      </c>
      <c r="BK2153" s="118">
        <f t="shared" si="3470"/>
        <v>4565379.3426502496</v>
      </c>
      <c r="BL2153" s="118">
        <f t="shared" si="3470"/>
        <v>4600311.0960071161</v>
      </c>
      <c r="BM2153" s="118">
        <f t="shared" si="3470"/>
        <v>4635454.6872506673</v>
      </c>
      <c r="BN2153" s="118">
        <f t="shared" si="3470"/>
        <v>4670811.2752424935</v>
      </c>
      <c r="BO2153" s="118">
        <f t="shared" si="3470"/>
        <v>4706382.024823688</v>
      </c>
      <c r="BP2153" s="118">
        <f t="shared" si="3470"/>
        <v>4742168.1068445742</v>
      </c>
      <c r="BQ2153" s="118">
        <f t="shared" si="3470"/>
        <v>4778170.6981942812</v>
      </c>
      <c r="BR2153" s="118">
        <f t="shared" si="3470"/>
        <v>4814390.9818312535</v>
      </c>
      <c r="BS2153" s="118">
        <f t="shared" si="3470"/>
        <v>4850830.1468127593</v>
      </c>
      <c r="BT2153" s="118">
        <f t="shared" si="3470"/>
        <v>4887489.3883256996</v>
      </c>
      <c r="BU2153" s="118">
        <f t="shared" si="3470"/>
        <v>4924369.9077166999</v>
      </c>
      <c r="BV2153" s="118">
        <f t="shared" si="3470"/>
        <v>4961472.9125230396</v>
      </c>
      <c r="BW2153" s="118">
        <f t="shared" si="3470"/>
        <v>4998799.616502896</v>
      </c>
      <c r="BX2153" s="118">
        <f t="shared" si="3470"/>
        <v>5036351.239666827</v>
      </c>
      <c r="BY2153" s="118">
        <f t="shared" si="3470"/>
        <v>5074129.0083081648</v>
      </c>
      <c r="BZ2153" s="118">
        <f t="shared" si="3470"/>
        <v>5112134.1550347582</v>
      </c>
      <c r="CA2153" s="118">
        <f t="shared" si="3470"/>
        <v>1069465.5654196069</v>
      </c>
      <c r="CB2153" s="118">
        <f t="shared" si="3470"/>
        <v>1073921.6719421747</v>
      </c>
      <c r="CC2153" s="118">
        <f t="shared" si="3470"/>
        <v>1078396.3455752658</v>
      </c>
      <c r="CD2153" s="118">
        <f t="shared" si="3470"/>
        <v>1082889.6636818349</v>
      </c>
      <c r="CE2153" s="118">
        <f t="shared" ref="CE2153:CK2153" si="3471">MIN(CE2152/30*CE2149,CD2153+CE2149)</f>
        <v>1087401.7039471867</v>
      </c>
      <c r="CF2153" s="118">
        <f t="shared" si="3471"/>
        <v>1091932.5443802401</v>
      </c>
      <c r="CG2153" s="118">
        <f t="shared" si="3471"/>
        <v>1096482.2633152085</v>
      </c>
      <c r="CH2153" s="118">
        <f t="shared" si="3471"/>
        <v>1101050.9394123408</v>
      </c>
      <c r="CI2153" s="118">
        <f t="shared" si="3471"/>
        <v>1105638.6516598985</v>
      </c>
      <c r="CJ2153" s="118">
        <f t="shared" si="3471"/>
        <v>1110245.479375124</v>
      </c>
      <c r="CK2153" s="118">
        <f t="shared" si="3471"/>
        <v>1114871.5022058415</v>
      </c>
      <c r="CL2153" s="118">
        <f>MIN(CL2152/30*CL2149,CK2153+CL2149)</f>
        <v>1119516.8001317608</v>
      </c>
      <c r="CN2153"/>
      <c r="CO2153" s="118" t="e">
        <f>MIN(CO2152/90*CO2149,CN2153+CO2149)</f>
        <v>#N/A</v>
      </c>
      <c r="CP2153" s="118" t="e">
        <f t="shared" ref="CP2153:DL2153" si="3472">MIN(CP2152/90*CP2149,CO2153+CP2149)</f>
        <v>#N/A</v>
      </c>
      <c r="CQ2153" s="118" t="e">
        <f t="shared" si="3472"/>
        <v>#N/A</v>
      </c>
      <c r="CR2153" s="118" t="e">
        <f t="shared" si="3472"/>
        <v>#N/A</v>
      </c>
      <c r="CS2153" s="118" t="e">
        <f t="shared" si="3472"/>
        <v>#N/A</v>
      </c>
      <c r="CT2153" s="118" t="e">
        <f t="shared" si="3472"/>
        <v>#N/A</v>
      </c>
      <c r="CU2153" s="118" t="e">
        <f t="shared" si="3472"/>
        <v>#N/A</v>
      </c>
      <c r="CV2153" s="118" t="e">
        <f t="shared" si="3472"/>
        <v>#N/A</v>
      </c>
      <c r="CW2153" s="118" t="e">
        <f t="shared" si="3472"/>
        <v>#N/A</v>
      </c>
      <c r="CX2153" s="118" t="e">
        <f t="shared" si="3472"/>
        <v>#N/A</v>
      </c>
      <c r="CY2153" s="118" t="e">
        <f t="shared" si="3472"/>
        <v>#N/A</v>
      </c>
      <c r="CZ2153" s="118" t="e">
        <f t="shared" si="3472"/>
        <v>#N/A</v>
      </c>
      <c r="DA2153" s="118" t="e">
        <f t="shared" si="3472"/>
        <v>#N/A</v>
      </c>
      <c r="DB2153" s="118" t="e">
        <f t="shared" si="3472"/>
        <v>#N/A</v>
      </c>
      <c r="DC2153" s="118" t="e">
        <f t="shared" si="3472"/>
        <v>#N/A</v>
      </c>
      <c r="DD2153" s="118" t="e">
        <f t="shared" si="3472"/>
        <v>#N/A</v>
      </c>
      <c r="DE2153" s="118" t="e">
        <f t="shared" si="3472"/>
        <v>#N/A</v>
      </c>
      <c r="DF2153" s="118" t="e">
        <f t="shared" si="3472"/>
        <v>#N/A</v>
      </c>
      <c r="DG2153" s="118" t="e">
        <f t="shared" si="3472"/>
        <v>#N/A</v>
      </c>
      <c r="DH2153" s="118" t="e">
        <f t="shared" si="3472"/>
        <v>#N/A</v>
      </c>
      <c r="DI2153" s="118" t="e">
        <f t="shared" si="3472"/>
        <v>#N/A</v>
      </c>
      <c r="DJ2153" s="118" t="e">
        <f t="shared" si="3472"/>
        <v>#N/A</v>
      </c>
      <c r="DK2153" s="118" t="e">
        <f t="shared" si="3472"/>
        <v>#N/A</v>
      </c>
      <c r="DL2153" s="118" t="e">
        <f t="shared" si="3472"/>
        <v>#N/A</v>
      </c>
    </row>
    <row r="2154" spans="1:116" x14ac:dyDescent="0.35">
      <c r="B2154" t="str">
        <f t="shared" si="3469"/>
        <v>2154 WCUR-IS</v>
      </c>
      <c r="D2154" t="s">
        <v>408</v>
      </c>
      <c r="E2154" s="8" t="str">
        <f t="shared" si="3410"/>
        <v>2154 WCUR-IS</v>
      </c>
      <c r="G2154" s="145" t="s">
        <v>403</v>
      </c>
      <c r="H2154" s="27"/>
      <c r="I2154" s="78"/>
      <c r="J2154" s="78"/>
      <c r="K2154" s="33"/>
      <c r="L2154" s="33"/>
      <c r="M2154" s="33"/>
      <c r="N2154" s="33"/>
      <c r="O2154" s="33"/>
      <c r="P2154" s="33"/>
      <c r="R2154" s="33"/>
      <c r="S2154" s="33"/>
      <c r="T2154" s="33"/>
      <c r="U2154" s="33"/>
      <c r="V2154" s="33"/>
      <c r="W2154" s="33"/>
      <c r="X2154" s="33"/>
      <c r="Y2154" s="33"/>
      <c r="Z2154" s="33"/>
      <c r="AA2154" s="33"/>
      <c r="AB2154" s="33"/>
      <c r="AC2154" s="33"/>
      <c r="AD2154" s="33"/>
      <c r="AE2154" s="33"/>
      <c r="AF2154" s="33"/>
      <c r="AG2154" s="33"/>
      <c r="AH2154" s="33"/>
      <c r="AI2154" s="33"/>
      <c r="AJ2154" s="33"/>
      <c r="AK2154" s="33"/>
      <c r="AL2154" s="33"/>
      <c r="AM2154" s="33"/>
      <c r="AN2154" s="33"/>
      <c r="AO2154" s="33"/>
      <c r="AP2154" s="33"/>
      <c r="AQ2154" s="33"/>
      <c r="AR2154" s="33"/>
      <c r="AS2154" s="33"/>
      <c r="AT2154" s="33"/>
      <c r="AU2154" s="33"/>
      <c r="AV2154" s="33"/>
      <c r="AW2154" s="33"/>
      <c r="AX2154" s="33"/>
      <c r="AY2154" s="33"/>
      <c r="AZ2154" s="33"/>
      <c r="BA2154" s="33"/>
      <c r="BB2154" s="33"/>
      <c r="BC2154" s="33"/>
      <c r="BD2154" s="33"/>
      <c r="BE2154" s="33"/>
      <c r="BF2154" s="33"/>
      <c r="BG2154" s="33"/>
      <c r="BH2154" s="33"/>
      <c r="BI2154" s="33"/>
      <c r="BJ2154" s="33"/>
      <c r="BK2154" s="33"/>
      <c r="BL2154" s="33"/>
      <c r="BM2154" s="33"/>
      <c r="BN2154" s="33"/>
      <c r="BO2154" s="33"/>
      <c r="BP2154" s="33"/>
      <c r="BQ2154" s="33"/>
      <c r="BR2154" s="33"/>
      <c r="BS2154" s="33"/>
      <c r="BT2154" s="33"/>
      <c r="BU2154" s="33"/>
      <c r="BV2154" s="33"/>
      <c r="BW2154" s="33"/>
      <c r="BX2154" s="33"/>
      <c r="BY2154" s="33"/>
      <c r="BZ2154" s="33"/>
      <c r="CA2154" s="33"/>
      <c r="CB2154" s="33"/>
      <c r="CC2154" s="33"/>
      <c r="CD2154" s="33"/>
      <c r="CE2154" s="33"/>
      <c r="CF2154" s="33"/>
      <c r="CG2154" s="33"/>
      <c r="CH2154" s="33"/>
      <c r="CI2154" s="33"/>
      <c r="CJ2154" s="33"/>
      <c r="CK2154" s="33"/>
      <c r="CL2154" s="33"/>
      <c r="CN2154"/>
      <c r="CO2154" s="33"/>
      <c r="CP2154" s="33"/>
      <c r="CQ2154" s="33"/>
      <c r="CR2154" s="33"/>
      <c r="CS2154" s="33"/>
      <c r="CT2154" s="33"/>
      <c r="CU2154" s="33"/>
      <c r="CV2154" s="33"/>
      <c r="CW2154" s="33"/>
      <c r="CX2154" s="33"/>
      <c r="CY2154" s="33"/>
      <c r="CZ2154" s="33"/>
      <c r="DA2154" s="33"/>
      <c r="DB2154" s="33"/>
      <c r="DC2154" s="33"/>
      <c r="DD2154" s="33"/>
      <c r="DE2154" s="33"/>
      <c r="DF2154" s="33"/>
      <c r="DG2154" s="33"/>
      <c r="DH2154" s="33"/>
      <c r="DI2154" s="33"/>
      <c r="DJ2154" s="33"/>
      <c r="DK2154" s="33"/>
      <c r="DL2154" s="33"/>
    </row>
    <row r="2155" spans="1:116" x14ac:dyDescent="0.35">
      <c r="B2155" t="str">
        <f t="shared" si="3469"/>
        <v>2155 WCUR-IS</v>
      </c>
      <c r="C2155" t="s">
        <v>234</v>
      </c>
      <c r="D2155" t="s">
        <v>408</v>
      </c>
      <c r="E2155" s="8" t="str">
        <f t="shared" si="3410"/>
        <v>2155 WCUR-IS</v>
      </c>
      <c r="G2155" s="126" t="s">
        <v>43</v>
      </c>
      <c r="K2155" s="33">
        <f>SUMIF($3:$3,K$2,2155:2155)</f>
        <v>4396560.967073814</v>
      </c>
      <c r="L2155" s="33">
        <f>SUMIF($3:$3,L$2,2155:2155)</f>
        <v>-517804.24557032157</v>
      </c>
      <c r="M2155" s="33">
        <f>SUMIF($3:$3,M$2,2155:2155)</f>
        <v>381581.25566987321</v>
      </c>
      <c r="N2155" s="33">
        <f>SUMIF($3:$3,N$2,2155:2155)</f>
        <v>410473.29806912784</v>
      </c>
      <c r="O2155" s="33">
        <f>SUMIF($3:$3,O$2,2155:2155)</f>
        <v>441322.87979226466</v>
      </c>
      <c r="P2155" s="33">
        <f>SUMIF($3:$3,P$2,2155:2155)</f>
        <v>-3992617.3549029976</v>
      </c>
      <c r="R2155" s="33"/>
      <c r="S2155" s="33">
        <f>S2153-R2153</f>
        <v>4016666.6666666674</v>
      </c>
      <c r="T2155" s="33">
        <f t="shared" ref="T2155:CE2155" si="3473">T2153-S2153</f>
        <v>33472.222222220618</v>
      </c>
      <c r="U2155" s="33">
        <f t="shared" si="3473"/>
        <v>33681.423611111939</v>
      </c>
      <c r="V2155" s="33">
        <f t="shared" si="3473"/>
        <v>33891.787229937036</v>
      </c>
      <c r="W2155" s="33">
        <f t="shared" si="3473"/>
        <v>34103.319131983444</v>
      </c>
      <c r="X2155" s="33">
        <f t="shared" si="3473"/>
        <v>34316.025400797371</v>
      </c>
      <c r="Y2155" s="33">
        <f t="shared" si="3473"/>
        <v>34529.91215034388</v>
      </c>
      <c r="Z2155" s="33">
        <f t="shared" si="3473"/>
        <v>34744.985525119118</v>
      </c>
      <c r="AA2155" s="33">
        <f t="shared" si="3473"/>
        <v>34961.2517004041</v>
      </c>
      <c r="AB2155" s="33">
        <f t="shared" si="3473"/>
        <v>35178.716882244684</v>
      </c>
      <c r="AC2155" s="33">
        <f t="shared" si="3473"/>
        <v>35397.387307765894</v>
      </c>
      <c r="AD2155" s="33">
        <f t="shared" si="3473"/>
        <v>35617.269245218486</v>
      </c>
      <c r="AE2155" s="33">
        <f t="shared" si="3473"/>
        <v>-843779.74694159906</v>
      </c>
      <c r="AF2155" s="33">
        <f t="shared" si="3473"/>
        <v>28730.541919535026</v>
      </c>
      <c r="AG2155" s="33">
        <f t="shared" si="3473"/>
        <v>28908.282872680575</v>
      </c>
      <c r="AH2155" s="33">
        <f t="shared" si="3473"/>
        <v>29087.00620630756</v>
      </c>
      <c r="AI2155" s="33">
        <f t="shared" si="3473"/>
        <v>29266.717021130025</v>
      </c>
      <c r="AJ2155" s="33">
        <f t="shared" si="3473"/>
        <v>29447.420443352312</v>
      </c>
      <c r="AK2155" s="33">
        <f t="shared" si="3473"/>
        <v>29629.121624659747</v>
      </c>
      <c r="AL2155" s="33">
        <f t="shared" si="3473"/>
        <v>29811.82574255392</v>
      </c>
      <c r="AM2155" s="33">
        <f t="shared" si="3473"/>
        <v>29995.538000334054</v>
      </c>
      <c r="AN2155" s="33">
        <f t="shared" si="3473"/>
        <v>30180.26362715289</v>
      </c>
      <c r="AO2155" s="33">
        <f t="shared" si="3473"/>
        <v>30366.007878277451</v>
      </c>
      <c r="AP2155" s="33">
        <f t="shared" si="3473"/>
        <v>30552.776035293937</v>
      </c>
      <c r="AQ2155" s="33">
        <f t="shared" si="3473"/>
        <v>30740.573405995965</v>
      </c>
      <c r="AR2155" s="33">
        <f t="shared" si="3473"/>
        <v>30929.405324626714</v>
      </c>
      <c r="AS2155" s="33">
        <f t="shared" si="3473"/>
        <v>31119.277152065188</v>
      </c>
      <c r="AT2155" s="33">
        <f t="shared" si="3473"/>
        <v>31310.194275919348</v>
      </c>
      <c r="AU2155" s="33">
        <f t="shared" si="3473"/>
        <v>31502.162110544741</v>
      </c>
      <c r="AV2155" s="33">
        <f t="shared" si="3473"/>
        <v>31695.186097379774</v>
      </c>
      <c r="AW2155" s="33">
        <f t="shared" si="3473"/>
        <v>31889.271704889834</v>
      </c>
      <c r="AX2155" s="33">
        <f t="shared" si="3473"/>
        <v>32084.424428809434</v>
      </c>
      <c r="AY2155" s="33">
        <f t="shared" si="3473"/>
        <v>32280.649792253971</v>
      </c>
      <c r="AZ2155" s="33">
        <f t="shared" si="3473"/>
        <v>32477.953345831484</v>
      </c>
      <c r="BA2155" s="33">
        <f t="shared" si="3473"/>
        <v>32676.340667679906</v>
      </c>
      <c r="BB2155" s="33">
        <f t="shared" si="3473"/>
        <v>32875.817363876849</v>
      </c>
      <c r="BC2155" s="33">
        <f t="shared" si="3473"/>
        <v>33076.389068347402</v>
      </c>
      <c r="BD2155" s="33">
        <f t="shared" si="3473"/>
        <v>33278.06144291535</v>
      </c>
      <c r="BE2155" s="33">
        <f t="shared" si="3473"/>
        <v>33480.840177684091</v>
      </c>
      <c r="BF2155" s="33">
        <f t="shared" si="3473"/>
        <v>33684.730991255492</v>
      </c>
      <c r="BG2155" s="33">
        <f t="shared" si="3473"/>
        <v>33889.739630241878</v>
      </c>
      <c r="BH2155" s="33">
        <f t="shared" si="3473"/>
        <v>34095.871870219707</v>
      </c>
      <c r="BI2155" s="33">
        <f t="shared" si="3473"/>
        <v>34303.133515417576</v>
      </c>
      <c r="BJ2155" s="33">
        <f t="shared" si="3473"/>
        <v>34511.530398614705</v>
      </c>
      <c r="BK2155" s="33">
        <f t="shared" si="3473"/>
        <v>34721.068382187746</v>
      </c>
      <c r="BL2155" s="33">
        <f t="shared" si="3473"/>
        <v>34931.753356866539</v>
      </c>
      <c r="BM2155" s="33">
        <f t="shared" si="3473"/>
        <v>35143.591243551113</v>
      </c>
      <c r="BN2155" s="33">
        <f t="shared" si="3473"/>
        <v>35356.587991826236</v>
      </c>
      <c r="BO2155" s="33">
        <f t="shared" si="3473"/>
        <v>35570.749581194483</v>
      </c>
      <c r="BP2155" s="33">
        <f t="shared" si="3473"/>
        <v>35786.082020886242</v>
      </c>
      <c r="BQ2155" s="33">
        <f t="shared" si="3473"/>
        <v>36002.591349706985</v>
      </c>
      <c r="BR2155" s="33">
        <f t="shared" si="3473"/>
        <v>36220.283636972308</v>
      </c>
      <c r="BS2155" s="33">
        <f t="shared" si="3473"/>
        <v>36439.164981505834</v>
      </c>
      <c r="BT2155" s="33">
        <f t="shared" si="3473"/>
        <v>36659.241512940265</v>
      </c>
      <c r="BU2155" s="33">
        <f t="shared" si="3473"/>
        <v>36880.519391000271</v>
      </c>
      <c r="BV2155" s="33">
        <f t="shared" si="3473"/>
        <v>37103.004806339741</v>
      </c>
      <c r="BW2155" s="33">
        <f t="shared" si="3473"/>
        <v>37326.703979856335</v>
      </c>
      <c r="BX2155" s="33">
        <f t="shared" si="3473"/>
        <v>37551.623163931072</v>
      </c>
      <c r="BY2155" s="33">
        <f t="shared" si="3473"/>
        <v>37777.768641337752</v>
      </c>
      <c r="BZ2155" s="33">
        <f t="shared" si="3473"/>
        <v>38005.146726593375</v>
      </c>
      <c r="CA2155" s="33">
        <f t="shared" si="3473"/>
        <v>-4042668.5896151513</v>
      </c>
      <c r="CB2155" s="33">
        <f t="shared" si="3473"/>
        <v>4456.106522567803</v>
      </c>
      <c r="CC2155" s="33">
        <f t="shared" si="3473"/>
        <v>4474.6736330911517</v>
      </c>
      <c r="CD2155" s="33">
        <f t="shared" si="3473"/>
        <v>4493.3181065691169</v>
      </c>
      <c r="CE2155" s="33">
        <f t="shared" si="3473"/>
        <v>4512.0402653517667</v>
      </c>
      <c r="CF2155" s="33">
        <f t="shared" ref="CF2155:CL2155" si="3474">CF2153-CE2153</f>
        <v>4530.8404330534395</v>
      </c>
      <c r="CG2155" s="33">
        <f t="shared" si="3474"/>
        <v>4549.7189349683467</v>
      </c>
      <c r="CH2155" s="33">
        <f t="shared" si="3474"/>
        <v>4568.6760971322656</v>
      </c>
      <c r="CI2155" s="33">
        <f t="shared" si="3474"/>
        <v>4587.7122475577053</v>
      </c>
      <c r="CJ2155" s="33">
        <f t="shared" si="3474"/>
        <v>4606.8277152255177</v>
      </c>
      <c r="CK2155" s="33">
        <f t="shared" si="3474"/>
        <v>4626.0228307174984</v>
      </c>
      <c r="CL2155" s="33">
        <f t="shared" si="3474"/>
        <v>4645.2979259192944</v>
      </c>
      <c r="CO2155" s="33" t="e">
        <f t="shared" ref="CO2155" si="3475">CO2153-CN2153</f>
        <v>#N/A</v>
      </c>
      <c r="CP2155" s="33" t="e">
        <f t="shared" ref="CP2155" si="3476">CP2153-CO2153</f>
        <v>#N/A</v>
      </c>
      <c r="CQ2155" s="33" t="e">
        <f t="shared" ref="CQ2155" si="3477">CQ2153-CP2153</f>
        <v>#N/A</v>
      </c>
      <c r="CR2155" s="33" t="e">
        <f t="shared" ref="CR2155" si="3478">CR2153-CQ2153</f>
        <v>#N/A</v>
      </c>
      <c r="CS2155" s="33" t="e">
        <f t="shared" ref="CS2155" si="3479">CS2153-CR2153</f>
        <v>#N/A</v>
      </c>
      <c r="CT2155" s="33" t="e">
        <f t="shared" ref="CT2155" si="3480">CT2153-CS2153</f>
        <v>#N/A</v>
      </c>
      <c r="CU2155" s="33" t="e">
        <f t="shared" ref="CU2155" si="3481">CU2153-CT2153</f>
        <v>#N/A</v>
      </c>
      <c r="CV2155" s="33" t="e">
        <f t="shared" ref="CV2155" si="3482">CV2153-CU2153</f>
        <v>#N/A</v>
      </c>
      <c r="CW2155" s="33" t="e">
        <f t="shared" ref="CW2155" si="3483">CW2153-CV2153</f>
        <v>#N/A</v>
      </c>
      <c r="CX2155" s="33" t="e">
        <f t="shared" ref="CX2155" si="3484">CX2153-CW2153</f>
        <v>#N/A</v>
      </c>
      <c r="CY2155" s="33" t="e">
        <f t="shared" ref="CY2155" si="3485">CY2153-CX2153</f>
        <v>#N/A</v>
      </c>
      <c r="CZ2155" s="33" t="e">
        <f t="shared" ref="CZ2155" si="3486">CZ2153-CY2153</f>
        <v>#N/A</v>
      </c>
      <c r="DA2155" s="33" t="e">
        <f t="shared" ref="DA2155" si="3487">DA2153-CZ2153</f>
        <v>#N/A</v>
      </c>
      <c r="DB2155" s="33" t="e">
        <f t="shared" ref="DB2155" si="3488">DB2153-DA2153</f>
        <v>#N/A</v>
      </c>
      <c r="DC2155" s="33" t="e">
        <f t="shared" ref="DC2155" si="3489">DC2153-DB2153</f>
        <v>#N/A</v>
      </c>
      <c r="DD2155" s="33" t="e">
        <f t="shared" ref="DD2155" si="3490">DD2153-DC2153</f>
        <v>#N/A</v>
      </c>
      <c r="DE2155" s="33" t="e">
        <f t="shared" ref="DE2155" si="3491">DE2153-DD2153</f>
        <v>#N/A</v>
      </c>
      <c r="DF2155" s="33" t="e">
        <f t="shared" ref="DF2155" si="3492">DF2153-DE2153</f>
        <v>#N/A</v>
      </c>
      <c r="DG2155" s="33" t="e">
        <f t="shared" ref="DG2155" si="3493">DG2153-DF2153</f>
        <v>#N/A</v>
      </c>
      <c r="DH2155" s="33" t="e">
        <f t="shared" ref="DH2155" si="3494">DH2153-DG2153</f>
        <v>#N/A</v>
      </c>
      <c r="DI2155" s="33" t="e">
        <f t="shared" ref="DI2155" si="3495">DI2153-DH2153</f>
        <v>#N/A</v>
      </c>
      <c r="DJ2155" s="33" t="e">
        <f t="shared" ref="DJ2155" si="3496">DJ2153-DI2153</f>
        <v>#N/A</v>
      </c>
      <c r="DK2155" s="33" t="e">
        <f t="shared" ref="DK2155:DL2155" si="3497">DK2153-DJ2153</f>
        <v>#N/A</v>
      </c>
      <c r="DL2155" s="33" t="e">
        <f t="shared" si="3497"/>
        <v>#N/A</v>
      </c>
    </row>
    <row r="2156" spans="1:116" x14ac:dyDescent="0.35">
      <c r="B2156" t="str">
        <f t="shared" si="3469"/>
        <v>2156 WCUR-IS</v>
      </c>
      <c r="D2156" t="s">
        <v>408</v>
      </c>
      <c r="E2156" s="8" t="str">
        <f t="shared" si="3410"/>
        <v>2156 WCUR-IS</v>
      </c>
      <c r="G2156" s="126"/>
      <c r="K2156" s="53"/>
      <c r="L2156" s="53"/>
      <c r="M2156" s="53"/>
      <c r="N2156" s="53"/>
      <c r="O2156" s="53"/>
      <c r="P2156" s="53"/>
      <c r="R2156" s="24"/>
      <c r="S2156" s="24"/>
      <c r="T2156" s="24"/>
      <c r="U2156" s="24"/>
      <c r="V2156" s="24"/>
      <c r="W2156" s="24"/>
      <c r="X2156" s="24"/>
      <c r="Y2156" s="24"/>
      <c r="Z2156" s="24"/>
      <c r="AA2156" s="24"/>
      <c r="AB2156" s="24"/>
      <c r="AC2156" s="24"/>
      <c r="AD2156" s="24"/>
      <c r="AE2156" s="24"/>
      <c r="AF2156" s="24"/>
      <c r="AG2156" s="24"/>
      <c r="AH2156" s="24"/>
      <c r="AI2156" s="24"/>
      <c r="AJ2156" s="24"/>
      <c r="AK2156" s="24"/>
      <c r="AL2156" s="24"/>
      <c r="AM2156" s="24"/>
      <c r="AN2156" s="24"/>
      <c r="AO2156" s="24"/>
      <c r="AP2156" s="24"/>
      <c r="AQ2156" s="24"/>
      <c r="AR2156" s="24"/>
      <c r="AS2156" s="24"/>
      <c r="AT2156" s="24"/>
      <c r="AU2156" s="24"/>
      <c r="AV2156" s="24"/>
      <c r="AW2156" s="24"/>
      <c r="AX2156" s="24"/>
      <c r="AY2156" s="24"/>
      <c r="AZ2156" s="24"/>
      <c r="BA2156" s="24"/>
      <c r="BB2156" s="24"/>
      <c r="BC2156" s="24"/>
      <c r="BD2156" s="24"/>
      <c r="BE2156" s="24"/>
      <c r="BF2156" s="24"/>
      <c r="BG2156" s="24"/>
      <c r="BH2156" s="24"/>
      <c r="BI2156" s="24"/>
      <c r="BJ2156" s="24"/>
      <c r="BK2156" s="24"/>
      <c r="BL2156" s="24"/>
      <c r="BM2156" s="24"/>
      <c r="BN2156" s="24"/>
      <c r="BO2156" s="24"/>
      <c r="BP2156" s="24"/>
      <c r="BQ2156" s="24"/>
      <c r="BR2156" s="24"/>
      <c r="BS2156" s="24"/>
      <c r="BT2156" s="24"/>
      <c r="BU2156" s="24"/>
      <c r="BV2156" s="24"/>
      <c r="BW2156" s="24"/>
      <c r="BX2156" s="24"/>
      <c r="BY2156" s="24"/>
      <c r="BZ2156" s="24"/>
      <c r="CA2156" s="24"/>
      <c r="CB2156" s="24"/>
      <c r="CC2156" s="24"/>
      <c r="CD2156" s="24"/>
      <c r="CE2156" s="24"/>
      <c r="CF2156" s="24"/>
      <c r="CG2156" s="24"/>
      <c r="CH2156" s="24"/>
      <c r="CI2156" s="24"/>
      <c r="CJ2156" s="24"/>
      <c r="CK2156" s="24"/>
      <c r="CL2156" s="24"/>
      <c r="CO2156" s="24"/>
      <c r="CP2156" s="24"/>
      <c r="CQ2156" s="24"/>
      <c r="CR2156" s="24"/>
      <c r="CS2156" s="24"/>
      <c r="CT2156" s="24"/>
      <c r="CU2156" s="24"/>
      <c r="CV2156" s="24"/>
      <c r="CW2156" s="24"/>
      <c r="CX2156" s="24"/>
      <c r="CY2156" s="24"/>
      <c r="CZ2156" s="24"/>
      <c r="DA2156" s="24"/>
      <c r="DB2156" s="24"/>
      <c r="DC2156" s="24"/>
      <c r="DD2156" s="24"/>
      <c r="DE2156" s="24"/>
      <c r="DF2156" s="24"/>
      <c r="DG2156" s="24"/>
      <c r="DH2156" s="24"/>
      <c r="DI2156" s="24"/>
      <c r="DJ2156" s="24"/>
      <c r="DK2156" s="24"/>
      <c r="DL2156" s="24"/>
    </row>
    <row r="2157" spans="1:116" x14ac:dyDescent="0.35">
      <c r="B2157" t="s">
        <v>332</v>
      </c>
      <c r="D2157" t="s">
        <v>408</v>
      </c>
      <c r="E2157" s="8" t="str">
        <f t="shared" si="3410"/>
        <v>2157 WCUR-IS</v>
      </c>
      <c r="G2157" s="126" t="str">
        <f>"Change in "&amp;G2155</f>
        <v>Change in Unearned revenue</v>
      </c>
      <c r="K2157" s="53"/>
      <c r="L2157" s="53"/>
      <c r="M2157" s="53"/>
      <c r="N2157" s="53"/>
      <c r="O2157" s="53"/>
      <c r="P2157" s="53"/>
      <c r="R2157" s="24"/>
      <c r="S2157" s="24"/>
      <c r="T2157" s="24"/>
      <c r="U2157" s="24"/>
      <c r="V2157" s="24"/>
      <c r="W2157" s="24"/>
      <c r="X2157" s="24"/>
      <c r="Y2157" s="24"/>
      <c r="Z2157" s="24"/>
      <c r="AA2157" s="24"/>
      <c r="AB2157" s="24"/>
      <c r="AC2157" s="24"/>
      <c r="AD2157" s="24"/>
      <c r="AE2157" s="24"/>
      <c r="AF2157" s="24"/>
      <c r="AG2157" s="24"/>
      <c r="AH2157" s="24"/>
      <c r="AI2157" s="24"/>
      <c r="AJ2157" s="24"/>
      <c r="AK2157" s="24"/>
      <c r="AL2157" s="24"/>
      <c r="AM2157" s="24"/>
      <c r="AN2157" s="24"/>
      <c r="AO2157" s="24"/>
      <c r="AP2157" s="24"/>
      <c r="AQ2157" s="24"/>
      <c r="AR2157" s="24"/>
      <c r="AS2157" s="24"/>
      <c r="AT2157" s="24"/>
      <c r="AU2157" s="24"/>
      <c r="AV2157" s="24"/>
      <c r="AW2157" s="24"/>
      <c r="AX2157" s="24"/>
      <c r="AY2157" s="24"/>
      <c r="AZ2157" s="24"/>
      <c r="BA2157" s="24"/>
      <c r="BB2157" s="24"/>
      <c r="BC2157" s="24"/>
      <c r="BD2157" s="24"/>
      <c r="BE2157" s="24"/>
      <c r="BF2157" s="24"/>
      <c r="BG2157" s="24"/>
      <c r="BH2157" s="24"/>
      <c r="BI2157" s="24"/>
      <c r="BJ2157" s="24"/>
      <c r="BK2157" s="24"/>
      <c r="BL2157" s="24"/>
      <c r="BM2157" s="24"/>
      <c r="BN2157" s="24"/>
      <c r="BO2157" s="24"/>
      <c r="BP2157" s="24"/>
      <c r="BQ2157" s="24"/>
      <c r="BR2157" s="24"/>
      <c r="BS2157" s="24"/>
      <c r="BT2157" s="24"/>
      <c r="BU2157" s="24"/>
      <c r="BV2157" s="24"/>
      <c r="BW2157" s="24"/>
      <c r="BX2157" s="24"/>
      <c r="BY2157" s="24"/>
      <c r="BZ2157" s="24"/>
      <c r="CA2157" s="24"/>
      <c r="CB2157" s="24"/>
      <c r="CC2157" s="24"/>
      <c r="CD2157" s="24"/>
      <c r="CE2157" s="24"/>
      <c r="CF2157" s="24"/>
      <c r="CG2157" s="24"/>
      <c r="CH2157" s="24"/>
      <c r="CI2157" s="24"/>
      <c r="CJ2157" s="24"/>
      <c r="CK2157" s="24"/>
      <c r="CL2157" s="24"/>
      <c r="CO2157" s="24"/>
      <c r="CP2157" s="24"/>
      <c r="CQ2157" s="24"/>
      <c r="CR2157" s="24"/>
      <c r="CS2157" s="24"/>
      <c r="CT2157" s="24"/>
      <c r="CU2157" s="24"/>
      <c r="CV2157" s="24"/>
      <c r="CW2157" s="24"/>
      <c r="CX2157" s="24"/>
      <c r="CY2157" s="24"/>
      <c r="CZ2157" s="24"/>
      <c r="DA2157" s="24"/>
      <c r="DB2157" s="24"/>
      <c r="DC2157" s="24"/>
      <c r="DD2157" s="24"/>
      <c r="DE2157" s="24"/>
      <c r="DF2157" s="24"/>
      <c r="DG2157" s="24"/>
      <c r="DH2157" s="24"/>
      <c r="DI2157" s="24"/>
      <c r="DJ2157" s="24"/>
      <c r="DK2157" s="24"/>
      <c r="DL2157" s="24"/>
    </row>
    <row r="2158" spans="1:116" x14ac:dyDescent="0.35">
      <c r="B2158" t="s">
        <v>332</v>
      </c>
      <c r="D2158" t="s">
        <v>408</v>
      </c>
      <c r="E2158" s="8" t="str">
        <f t="shared" si="3410"/>
        <v>2158 WCUR-IS</v>
      </c>
      <c r="G2158" s="125"/>
      <c r="K2158" s="53"/>
      <c r="L2158" s="53"/>
      <c r="M2158" s="53"/>
      <c r="N2158" s="53"/>
      <c r="O2158" s="53"/>
      <c r="P2158" s="53"/>
      <c r="R2158" s="24"/>
      <c r="S2158" s="24"/>
      <c r="T2158" s="24"/>
      <c r="U2158" s="24"/>
      <c r="V2158" s="24"/>
      <c r="W2158" s="24"/>
      <c r="X2158" s="24"/>
      <c r="Y2158" s="24"/>
      <c r="Z2158" s="24"/>
      <c r="AA2158" s="24"/>
      <c r="AB2158" s="24"/>
      <c r="AC2158" s="24"/>
      <c r="AD2158" s="24"/>
      <c r="AE2158" s="24"/>
      <c r="AF2158" s="24"/>
      <c r="AG2158" s="24"/>
      <c r="AH2158" s="24"/>
      <c r="AI2158" s="24"/>
      <c r="AJ2158" s="24"/>
      <c r="AK2158" s="24"/>
      <c r="AL2158" s="24"/>
      <c r="AM2158" s="24"/>
      <c r="AN2158" s="24"/>
      <c r="AO2158" s="24"/>
      <c r="AP2158" s="24"/>
      <c r="AQ2158" s="24"/>
      <c r="AR2158" s="24"/>
      <c r="AS2158" s="24"/>
      <c r="AT2158" s="24"/>
      <c r="AU2158" s="24"/>
      <c r="AV2158" s="24"/>
      <c r="AW2158" s="24"/>
      <c r="AX2158" s="24"/>
      <c r="AY2158" s="24"/>
      <c r="AZ2158" s="24"/>
      <c r="BA2158" s="24"/>
      <c r="BB2158" s="24"/>
      <c r="BC2158" s="24"/>
      <c r="BD2158" s="24"/>
      <c r="BE2158" s="24"/>
      <c r="BF2158" s="24"/>
      <c r="BG2158" s="24"/>
      <c r="BH2158" s="24"/>
      <c r="BI2158" s="24"/>
      <c r="BJ2158" s="24"/>
      <c r="BK2158" s="24"/>
      <c r="BL2158" s="24"/>
      <c r="BM2158" s="24"/>
      <c r="BN2158" s="24"/>
      <c r="BO2158" s="24"/>
      <c r="BP2158" s="24"/>
      <c r="BQ2158" s="24"/>
      <c r="BR2158" s="24"/>
      <c r="BS2158" s="24"/>
      <c r="BT2158" s="24"/>
      <c r="BU2158" s="24"/>
      <c r="BV2158" s="24"/>
      <c r="BW2158" s="24"/>
      <c r="BX2158" s="24"/>
      <c r="BY2158" s="24"/>
      <c r="BZ2158" s="24"/>
      <c r="CA2158" s="24"/>
      <c r="CB2158" s="24"/>
      <c r="CC2158" s="24"/>
      <c r="CD2158" s="24"/>
      <c r="CE2158" s="24"/>
      <c r="CF2158" s="24"/>
      <c r="CG2158" s="24"/>
      <c r="CH2158" s="24"/>
      <c r="CI2158" s="24"/>
      <c r="CJ2158" s="24"/>
      <c r="CK2158" s="24"/>
      <c r="CL2158" s="24"/>
      <c r="CO2158" s="24"/>
      <c r="CP2158" s="24"/>
      <c r="CQ2158" s="24"/>
      <c r="CR2158" s="24"/>
      <c r="CS2158" s="24"/>
      <c r="CT2158" s="24"/>
      <c r="CU2158" s="24"/>
      <c r="CV2158" s="24"/>
      <c r="CW2158" s="24"/>
      <c r="CX2158" s="24"/>
      <c r="CY2158" s="24"/>
      <c r="CZ2158" s="24"/>
      <c r="DA2158" s="24"/>
      <c r="DB2158" s="24"/>
      <c r="DC2158" s="24"/>
      <c r="DD2158" s="24"/>
      <c r="DE2158" s="24"/>
      <c r="DF2158" s="24"/>
      <c r="DG2158" s="24"/>
      <c r="DH2158" s="24"/>
      <c r="DI2158" s="24"/>
      <c r="DJ2158" s="24"/>
      <c r="DK2158" s="24"/>
      <c r="DL2158" s="24"/>
    </row>
    <row r="2159" spans="1:116" x14ac:dyDescent="0.35">
      <c r="B2159" t="s">
        <v>332</v>
      </c>
      <c r="D2159" t="s">
        <v>408</v>
      </c>
      <c r="E2159" s="8" t="str">
        <f t="shared" si="3410"/>
        <v>2159 WCUR-IS</v>
      </c>
      <c r="G2159" s="136" t="str">
        <f>G2133</f>
        <v>(Primary label)</v>
      </c>
      <c r="K2159" s="53"/>
      <c r="L2159" s="53"/>
      <c r="M2159" s="53"/>
      <c r="N2159" s="53"/>
      <c r="O2159" s="53"/>
      <c r="P2159" s="53"/>
      <c r="R2159" s="24"/>
      <c r="S2159" s="179" t="str">
        <f>S2142</f>
        <v>S$16</v>
      </c>
      <c r="T2159" s="179" t="str">
        <f t="shared" ref="T2159:CE2159" si="3498">T2142</f>
        <v>T$16</v>
      </c>
      <c r="U2159" s="179" t="str">
        <f t="shared" si="3498"/>
        <v>U$16</v>
      </c>
      <c r="V2159" s="179" t="str">
        <f t="shared" si="3498"/>
        <v>V$16</v>
      </c>
      <c r="W2159" s="179" t="str">
        <f t="shared" si="3498"/>
        <v>W$16</v>
      </c>
      <c r="X2159" s="179" t="str">
        <f t="shared" si="3498"/>
        <v>X$16</v>
      </c>
      <c r="Y2159" s="179" t="str">
        <f t="shared" si="3498"/>
        <v>Y$16</v>
      </c>
      <c r="Z2159" s="179" t="str">
        <f t="shared" si="3498"/>
        <v>Z$16</v>
      </c>
      <c r="AA2159" s="179" t="str">
        <f t="shared" si="3498"/>
        <v>AA$16</v>
      </c>
      <c r="AB2159" s="179" t="str">
        <f t="shared" si="3498"/>
        <v>AB$16</v>
      </c>
      <c r="AC2159" s="179" t="str">
        <f t="shared" si="3498"/>
        <v>AC$16</v>
      </c>
      <c r="AD2159" s="179" t="str">
        <f t="shared" si="3498"/>
        <v>AD$16</v>
      </c>
      <c r="AE2159" s="179" t="str">
        <f t="shared" si="3498"/>
        <v>AE$16</v>
      </c>
      <c r="AF2159" s="179" t="str">
        <f t="shared" si="3498"/>
        <v>AF$16</v>
      </c>
      <c r="AG2159" s="179" t="str">
        <f t="shared" si="3498"/>
        <v>AG$16</v>
      </c>
      <c r="AH2159" s="179" t="str">
        <f t="shared" si="3498"/>
        <v>AH$16</v>
      </c>
      <c r="AI2159" s="179" t="str">
        <f t="shared" si="3498"/>
        <v>AI$16</v>
      </c>
      <c r="AJ2159" s="179" t="str">
        <f t="shared" si="3498"/>
        <v>AJ$16</v>
      </c>
      <c r="AK2159" s="179" t="str">
        <f t="shared" si="3498"/>
        <v>AK$16</v>
      </c>
      <c r="AL2159" s="179" t="str">
        <f t="shared" si="3498"/>
        <v>AL$16</v>
      </c>
      <c r="AM2159" s="179" t="str">
        <f t="shared" si="3498"/>
        <v>AM$16</v>
      </c>
      <c r="AN2159" s="179" t="str">
        <f t="shared" si="3498"/>
        <v>AN$16</v>
      </c>
      <c r="AO2159" s="179" t="str">
        <f t="shared" si="3498"/>
        <v>AO$16</v>
      </c>
      <c r="AP2159" s="179" t="str">
        <f t="shared" si="3498"/>
        <v>AP$16</v>
      </c>
      <c r="AQ2159" s="179" t="str">
        <f t="shared" si="3498"/>
        <v>AQ$16</v>
      </c>
      <c r="AR2159" s="179" t="str">
        <f t="shared" si="3498"/>
        <v>AR$16</v>
      </c>
      <c r="AS2159" s="179" t="str">
        <f t="shared" si="3498"/>
        <v>AS$16</v>
      </c>
      <c r="AT2159" s="179" t="str">
        <f t="shared" si="3498"/>
        <v>AT$16</v>
      </c>
      <c r="AU2159" s="179" t="str">
        <f t="shared" si="3498"/>
        <v>AU$16</v>
      </c>
      <c r="AV2159" s="179" t="str">
        <f t="shared" si="3498"/>
        <v>AV$16</v>
      </c>
      <c r="AW2159" s="179" t="str">
        <f t="shared" si="3498"/>
        <v>AW$16</v>
      </c>
      <c r="AX2159" s="179" t="str">
        <f t="shared" si="3498"/>
        <v>AX$16</v>
      </c>
      <c r="AY2159" s="179" t="str">
        <f t="shared" si="3498"/>
        <v>AY$16</v>
      </c>
      <c r="AZ2159" s="179" t="str">
        <f t="shared" si="3498"/>
        <v>AZ$16</v>
      </c>
      <c r="BA2159" s="179" t="str">
        <f t="shared" si="3498"/>
        <v>BA$16</v>
      </c>
      <c r="BB2159" s="179" t="str">
        <f t="shared" si="3498"/>
        <v>BB$16</v>
      </c>
      <c r="BC2159" s="179" t="str">
        <f t="shared" si="3498"/>
        <v>BC$16</v>
      </c>
      <c r="BD2159" s="179" t="str">
        <f t="shared" si="3498"/>
        <v>BD$16</v>
      </c>
      <c r="BE2159" s="179" t="str">
        <f t="shared" si="3498"/>
        <v>BE$16</v>
      </c>
      <c r="BF2159" s="179" t="str">
        <f t="shared" si="3498"/>
        <v>BF$16</v>
      </c>
      <c r="BG2159" s="179" t="str">
        <f t="shared" si="3498"/>
        <v>BG$16</v>
      </c>
      <c r="BH2159" s="179" t="str">
        <f t="shared" si="3498"/>
        <v>BH$16</v>
      </c>
      <c r="BI2159" s="179" t="str">
        <f t="shared" si="3498"/>
        <v>BI$16</v>
      </c>
      <c r="BJ2159" s="179" t="str">
        <f t="shared" si="3498"/>
        <v>BJ$16</v>
      </c>
      <c r="BK2159" s="179" t="str">
        <f t="shared" si="3498"/>
        <v>BK$16</v>
      </c>
      <c r="BL2159" s="179" t="str">
        <f t="shared" si="3498"/>
        <v>BL$16</v>
      </c>
      <c r="BM2159" s="179" t="str">
        <f t="shared" si="3498"/>
        <v>BM$16</v>
      </c>
      <c r="BN2159" s="179" t="str">
        <f t="shared" si="3498"/>
        <v>BN$16</v>
      </c>
      <c r="BO2159" s="179" t="str">
        <f t="shared" si="3498"/>
        <v>BO$16</v>
      </c>
      <c r="BP2159" s="179" t="str">
        <f t="shared" si="3498"/>
        <v>BP$16</v>
      </c>
      <c r="BQ2159" s="179" t="str">
        <f t="shared" si="3498"/>
        <v>BQ$16</v>
      </c>
      <c r="BR2159" s="179" t="str">
        <f t="shared" si="3498"/>
        <v>BR$16</v>
      </c>
      <c r="BS2159" s="179" t="str">
        <f t="shared" si="3498"/>
        <v>BS$16</v>
      </c>
      <c r="BT2159" s="179" t="str">
        <f t="shared" si="3498"/>
        <v>BT$16</v>
      </c>
      <c r="BU2159" s="179" t="str">
        <f t="shared" si="3498"/>
        <v>BU$16</v>
      </c>
      <c r="BV2159" s="179" t="str">
        <f t="shared" si="3498"/>
        <v>BV$16</v>
      </c>
      <c r="BW2159" s="179" t="str">
        <f t="shared" si="3498"/>
        <v>BW$16</v>
      </c>
      <c r="BX2159" s="179" t="str">
        <f t="shared" si="3498"/>
        <v>BX$16</v>
      </c>
      <c r="BY2159" s="179" t="str">
        <f t="shared" si="3498"/>
        <v>BY$16</v>
      </c>
      <c r="BZ2159" s="179" t="str">
        <f t="shared" si="3498"/>
        <v>BZ$16</v>
      </c>
      <c r="CA2159" s="179" t="str">
        <f t="shared" si="3498"/>
        <v>CA$16</v>
      </c>
      <c r="CB2159" s="179" t="str">
        <f t="shared" si="3498"/>
        <v>CB$16</v>
      </c>
      <c r="CC2159" s="179" t="str">
        <f t="shared" si="3498"/>
        <v>CC$16</v>
      </c>
      <c r="CD2159" s="179" t="str">
        <f t="shared" si="3498"/>
        <v>CD$16</v>
      </c>
      <c r="CE2159" s="179" t="str">
        <f t="shared" si="3498"/>
        <v>CE$16</v>
      </c>
      <c r="CF2159" s="179" t="str">
        <f t="shared" ref="CF2159:CL2159" si="3499">CF2142</f>
        <v>CF$16</v>
      </c>
      <c r="CG2159" s="179" t="str">
        <f t="shared" si="3499"/>
        <v>CG$16</v>
      </c>
      <c r="CH2159" s="179" t="str">
        <f t="shared" si="3499"/>
        <v>CH$16</v>
      </c>
      <c r="CI2159" s="179" t="str">
        <f t="shared" si="3499"/>
        <v>CI$16</v>
      </c>
      <c r="CJ2159" s="179" t="str">
        <f t="shared" si="3499"/>
        <v>CJ$16</v>
      </c>
      <c r="CK2159" s="179" t="str">
        <f t="shared" si="3499"/>
        <v>CK$16</v>
      </c>
      <c r="CL2159" s="179" t="str">
        <f t="shared" si="3499"/>
        <v>CL$16</v>
      </c>
      <c r="CO2159" s="179" t="e">
        <f t="shared" ref="CO2159:DL2159" ca="1" si="3500">CO945</f>
        <v>#N/A</v>
      </c>
      <c r="CP2159" s="179" t="e">
        <f t="shared" ca="1" si="3500"/>
        <v>#N/A</v>
      </c>
      <c r="CQ2159" s="179" t="e">
        <f t="shared" ca="1" si="3500"/>
        <v>#N/A</v>
      </c>
      <c r="CR2159" s="179" t="e">
        <f t="shared" ca="1" si="3500"/>
        <v>#N/A</v>
      </c>
      <c r="CS2159" s="179" t="e">
        <f t="shared" ca="1" si="3500"/>
        <v>#N/A</v>
      </c>
      <c r="CT2159" s="179" t="e">
        <f t="shared" ca="1" si="3500"/>
        <v>#N/A</v>
      </c>
      <c r="CU2159" s="179" t="e">
        <f t="shared" ca="1" si="3500"/>
        <v>#N/A</v>
      </c>
      <c r="CV2159" s="179" t="e">
        <f t="shared" ca="1" si="3500"/>
        <v>#N/A</v>
      </c>
      <c r="CW2159" s="179" t="e">
        <f t="shared" ca="1" si="3500"/>
        <v>#N/A</v>
      </c>
      <c r="CX2159" s="179" t="e">
        <f t="shared" ca="1" si="3500"/>
        <v>#N/A</v>
      </c>
      <c r="CY2159" s="179" t="e">
        <f t="shared" ca="1" si="3500"/>
        <v>#N/A</v>
      </c>
      <c r="CZ2159" s="179" t="e">
        <f t="shared" ca="1" si="3500"/>
        <v>#N/A</v>
      </c>
      <c r="DA2159" s="179" t="e">
        <f t="shared" ca="1" si="3500"/>
        <v>#N/A</v>
      </c>
      <c r="DB2159" s="179" t="e">
        <f t="shared" ca="1" si="3500"/>
        <v>#N/A</v>
      </c>
      <c r="DC2159" s="179" t="e">
        <f t="shared" ca="1" si="3500"/>
        <v>#N/A</v>
      </c>
      <c r="DD2159" s="179" t="e">
        <f t="shared" ca="1" si="3500"/>
        <v>#N/A</v>
      </c>
      <c r="DE2159" s="179" t="e">
        <f t="shared" ca="1" si="3500"/>
        <v>#N/A</v>
      </c>
      <c r="DF2159" s="179" t="e">
        <f t="shared" ca="1" si="3500"/>
        <v>#N/A</v>
      </c>
      <c r="DG2159" s="179" t="e">
        <f t="shared" ca="1" si="3500"/>
        <v>#N/A</v>
      </c>
      <c r="DH2159" s="179" t="e">
        <f t="shared" ca="1" si="3500"/>
        <v>#N/A</v>
      </c>
      <c r="DI2159" s="179" t="e">
        <f t="shared" ca="1" si="3500"/>
        <v>#N/A</v>
      </c>
      <c r="DJ2159" s="179" t="e">
        <f t="shared" ca="1" si="3500"/>
        <v>#N/A</v>
      </c>
      <c r="DK2159" s="179" t="e">
        <f t="shared" ca="1" si="3500"/>
        <v>#N/A</v>
      </c>
      <c r="DL2159" s="179" t="e">
        <f t="shared" ca="1" si="3500"/>
        <v>#N/A</v>
      </c>
    </row>
    <row r="2160" spans="1:116" x14ac:dyDescent="0.35">
      <c r="B2160" t="s">
        <v>332</v>
      </c>
      <c r="D2160" t="s">
        <v>408</v>
      </c>
      <c r="E2160" s="8" t="str">
        <f t="shared" si="3410"/>
        <v>2160 WCUR-IS</v>
      </c>
      <c r="G2160" s="136" t="str">
        <f t="shared" ref="G2160:G2166" si="3501">G2134</f>
        <v>primary unit</v>
      </c>
      <c r="H2160" s="56"/>
      <c r="I2160" s="79"/>
      <c r="J2160" s="79"/>
      <c r="K2160" s="15"/>
      <c r="L2160" s="15"/>
      <c r="M2160" s="15"/>
      <c r="N2160" s="15"/>
      <c r="O2160" s="15"/>
      <c r="P2160" s="15"/>
      <c r="R2160" s="15"/>
      <c r="S2160" s="179" t="str">
        <f t="shared" ref="S2160:CD2160" si="3502">S2143</f>
        <v>S$17</v>
      </c>
      <c r="T2160" s="179" t="str">
        <f t="shared" si="3502"/>
        <v>T$17</v>
      </c>
      <c r="U2160" s="179" t="str">
        <f t="shared" si="3502"/>
        <v>U$17</v>
      </c>
      <c r="V2160" s="179" t="str">
        <f t="shared" si="3502"/>
        <v>V$17</v>
      </c>
      <c r="W2160" s="179" t="str">
        <f t="shared" si="3502"/>
        <v>W$17</v>
      </c>
      <c r="X2160" s="179" t="str">
        <f t="shared" si="3502"/>
        <v>X$17</v>
      </c>
      <c r="Y2160" s="179" t="str">
        <f t="shared" si="3502"/>
        <v>Y$17</v>
      </c>
      <c r="Z2160" s="179" t="str">
        <f t="shared" si="3502"/>
        <v>Z$17</v>
      </c>
      <c r="AA2160" s="179" t="str">
        <f t="shared" si="3502"/>
        <v>AA$17</v>
      </c>
      <c r="AB2160" s="179" t="str">
        <f t="shared" si="3502"/>
        <v>AB$17</v>
      </c>
      <c r="AC2160" s="179" t="str">
        <f t="shared" si="3502"/>
        <v>AC$17</v>
      </c>
      <c r="AD2160" s="179" t="str">
        <f t="shared" si="3502"/>
        <v>AD$17</v>
      </c>
      <c r="AE2160" s="179" t="str">
        <f t="shared" si="3502"/>
        <v>AE$17</v>
      </c>
      <c r="AF2160" s="179" t="str">
        <f t="shared" si="3502"/>
        <v>AF$17</v>
      </c>
      <c r="AG2160" s="179" t="str">
        <f t="shared" si="3502"/>
        <v>AG$17</v>
      </c>
      <c r="AH2160" s="179" t="str">
        <f t="shared" si="3502"/>
        <v>AH$17</v>
      </c>
      <c r="AI2160" s="179" t="str">
        <f t="shared" si="3502"/>
        <v>AI$17</v>
      </c>
      <c r="AJ2160" s="179" t="str">
        <f t="shared" si="3502"/>
        <v>AJ$17</v>
      </c>
      <c r="AK2160" s="179" t="str">
        <f t="shared" si="3502"/>
        <v>AK$17</v>
      </c>
      <c r="AL2160" s="179" t="str">
        <f t="shared" si="3502"/>
        <v>AL$17</v>
      </c>
      <c r="AM2160" s="179" t="str">
        <f t="shared" si="3502"/>
        <v>AM$17</v>
      </c>
      <c r="AN2160" s="179" t="str">
        <f t="shared" si="3502"/>
        <v>AN$17</v>
      </c>
      <c r="AO2160" s="179" t="str">
        <f t="shared" si="3502"/>
        <v>AO$17</v>
      </c>
      <c r="AP2160" s="179" t="str">
        <f t="shared" si="3502"/>
        <v>AP$17</v>
      </c>
      <c r="AQ2160" s="179" t="str">
        <f t="shared" si="3502"/>
        <v>AQ$17</v>
      </c>
      <c r="AR2160" s="179" t="str">
        <f t="shared" si="3502"/>
        <v>AR$17</v>
      </c>
      <c r="AS2160" s="179" t="str">
        <f t="shared" si="3502"/>
        <v>AS$17</v>
      </c>
      <c r="AT2160" s="179" t="str">
        <f t="shared" si="3502"/>
        <v>AT$17</v>
      </c>
      <c r="AU2160" s="179" t="str">
        <f t="shared" si="3502"/>
        <v>AU$17</v>
      </c>
      <c r="AV2160" s="179" t="str">
        <f t="shared" si="3502"/>
        <v>AV$17</v>
      </c>
      <c r="AW2160" s="179" t="str">
        <f t="shared" si="3502"/>
        <v>AW$17</v>
      </c>
      <c r="AX2160" s="179" t="str">
        <f t="shared" si="3502"/>
        <v>AX$17</v>
      </c>
      <c r="AY2160" s="179" t="str">
        <f t="shared" si="3502"/>
        <v>AY$17</v>
      </c>
      <c r="AZ2160" s="179" t="str">
        <f t="shared" si="3502"/>
        <v>AZ$17</v>
      </c>
      <c r="BA2160" s="179" t="str">
        <f t="shared" si="3502"/>
        <v>BA$17</v>
      </c>
      <c r="BB2160" s="179" t="str">
        <f t="shared" si="3502"/>
        <v>BB$17</v>
      </c>
      <c r="BC2160" s="179" t="str">
        <f t="shared" si="3502"/>
        <v>BC$17</v>
      </c>
      <c r="BD2160" s="179" t="str">
        <f t="shared" si="3502"/>
        <v>BD$17</v>
      </c>
      <c r="BE2160" s="179" t="str">
        <f t="shared" si="3502"/>
        <v>BE$17</v>
      </c>
      <c r="BF2160" s="179" t="str">
        <f t="shared" si="3502"/>
        <v>BF$17</v>
      </c>
      <c r="BG2160" s="179" t="str">
        <f t="shared" si="3502"/>
        <v>BG$17</v>
      </c>
      <c r="BH2160" s="179" t="str">
        <f t="shared" si="3502"/>
        <v>BH$17</v>
      </c>
      <c r="BI2160" s="179" t="str">
        <f t="shared" si="3502"/>
        <v>BI$17</v>
      </c>
      <c r="BJ2160" s="179" t="str">
        <f t="shared" si="3502"/>
        <v>BJ$17</v>
      </c>
      <c r="BK2160" s="179" t="str">
        <f t="shared" si="3502"/>
        <v>BK$17</v>
      </c>
      <c r="BL2160" s="179" t="str">
        <f t="shared" si="3502"/>
        <v>BL$17</v>
      </c>
      <c r="BM2160" s="179" t="str">
        <f t="shared" si="3502"/>
        <v>BM$17</v>
      </c>
      <c r="BN2160" s="179" t="str">
        <f t="shared" si="3502"/>
        <v>BN$17</v>
      </c>
      <c r="BO2160" s="179" t="str">
        <f t="shared" si="3502"/>
        <v>BO$17</v>
      </c>
      <c r="BP2160" s="179" t="str">
        <f t="shared" si="3502"/>
        <v>BP$17</v>
      </c>
      <c r="BQ2160" s="179" t="str">
        <f t="shared" si="3502"/>
        <v>BQ$17</v>
      </c>
      <c r="BR2160" s="179" t="str">
        <f t="shared" si="3502"/>
        <v>BR$17</v>
      </c>
      <c r="BS2160" s="179" t="str">
        <f t="shared" si="3502"/>
        <v>BS$17</v>
      </c>
      <c r="BT2160" s="179" t="str">
        <f t="shared" si="3502"/>
        <v>BT$17</v>
      </c>
      <c r="BU2160" s="179" t="str">
        <f t="shared" si="3502"/>
        <v>BU$17</v>
      </c>
      <c r="BV2160" s="179" t="str">
        <f t="shared" si="3502"/>
        <v>BV$17</v>
      </c>
      <c r="BW2160" s="179" t="str">
        <f t="shared" si="3502"/>
        <v>BW$17</v>
      </c>
      <c r="BX2160" s="179" t="str">
        <f t="shared" si="3502"/>
        <v>BX$17</v>
      </c>
      <c r="BY2160" s="179" t="str">
        <f t="shared" si="3502"/>
        <v>BY$17</v>
      </c>
      <c r="BZ2160" s="179" t="str">
        <f t="shared" si="3502"/>
        <v>BZ$17</v>
      </c>
      <c r="CA2160" s="179" t="str">
        <f t="shared" si="3502"/>
        <v>CA$17</v>
      </c>
      <c r="CB2160" s="179" t="str">
        <f t="shared" si="3502"/>
        <v>CB$17</v>
      </c>
      <c r="CC2160" s="179" t="str">
        <f t="shared" si="3502"/>
        <v>CC$17</v>
      </c>
      <c r="CD2160" s="179" t="str">
        <f t="shared" si="3502"/>
        <v>CD$17</v>
      </c>
      <c r="CE2160" s="179" t="str">
        <f t="shared" ref="CE2160:CL2160" si="3503">CE2143</f>
        <v>CE$17</v>
      </c>
      <c r="CF2160" s="179" t="str">
        <f t="shared" si="3503"/>
        <v>CF$17</v>
      </c>
      <c r="CG2160" s="179" t="str">
        <f t="shared" si="3503"/>
        <v>CG$17</v>
      </c>
      <c r="CH2160" s="179" t="str">
        <f t="shared" si="3503"/>
        <v>CH$17</v>
      </c>
      <c r="CI2160" s="179" t="str">
        <f t="shared" si="3503"/>
        <v>CI$17</v>
      </c>
      <c r="CJ2160" s="179" t="str">
        <f t="shared" si="3503"/>
        <v>CJ$17</v>
      </c>
      <c r="CK2160" s="179" t="str">
        <f t="shared" si="3503"/>
        <v>CK$17</v>
      </c>
      <c r="CL2160" s="179" t="str">
        <f t="shared" si="3503"/>
        <v>CL$17</v>
      </c>
      <c r="CN2160" s="79"/>
      <c r="CO2160" s="179">
        <f t="shared" ref="CO2160:DL2160" si="3504">CO946</f>
        <v>0</v>
      </c>
      <c r="CP2160" s="179">
        <f t="shared" si="3504"/>
        <v>0</v>
      </c>
      <c r="CQ2160" s="179">
        <f t="shared" si="3504"/>
        <v>0</v>
      </c>
      <c r="CR2160" s="179">
        <f t="shared" si="3504"/>
        <v>0</v>
      </c>
      <c r="CS2160" s="179">
        <f t="shared" si="3504"/>
        <v>0</v>
      </c>
      <c r="CT2160" s="179">
        <f t="shared" si="3504"/>
        <v>0</v>
      </c>
      <c r="CU2160" s="179">
        <f t="shared" si="3504"/>
        <v>0</v>
      </c>
      <c r="CV2160" s="179">
        <f t="shared" si="3504"/>
        <v>0</v>
      </c>
      <c r="CW2160" s="179">
        <f t="shared" si="3504"/>
        <v>0</v>
      </c>
      <c r="CX2160" s="179">
        <f t="shared" si="3504"/>
        <v>0</v>
      </c>
      <c r="CY2160" s="179">
        <f t="shared" si="3504"/>
        <v>0</v>
      </c>
      <c r="CZ2160" s="179">
        <f t="shared" si="3504"/>
        <v>0</v>
      </c>
      <c r="DA2160" s="179">
        <f t="shared" si="3504"/>
        <v>0</v>
      </c>
      <c r="DB2160" s="179">
        <f t="shared" si="3504"/>
        <v>0</v>
      </c>
      <c r="DC2160" s="179">
        <f t="shared" si="3504"/>
        <v>0</v>
      </c>
      <c r="DD2160" s="179">
        <f t="shared" si="3504"/>
        <v>0</v>
      </c>
      <c r="DE2160" s="179">
        <f t="shared" si="3504"/>
        <v>0</v>
      </c>
      <c r="DF2160" s="179">
        <f t="shared" si="3504"/>
        <v>0</v>
      </c>
      <c r="DG2160" s="179">
        <f t="shared" si="3504"/>
        <v>0</v>
      </c>
      <c r="DH2160" s="179">
        <f t="shared" si="3504"/>
        <v>0</v>
      </c>
      <c r="DI2160" s="179">
        <f t="shared" si="3504"/>
        <v>0</v>
      </c>
      <c r="DJ2160" s="179">
        <f t="shared" si="3504"/>
        <v>0</v>
      </c>
      <c r="DK2160" s="179">
        <f t="shared" si="3504"/>
        <v>0</v>
      </c>
      <c r="DL2160" s="179">
        <f t="shared" si="3504"/>
        <v>0</v>
      </c>
    </row>
    <row r="2161" spans="1:116" x14ac:dyDescent="0.35">
      <c r="B2161" t="s">
        <v>332</v>
      </c>
      <c r="D2161" t="s">
        <v>408</v>
      </c>
      <c r="E2161" s="8" t="str">
        <f t="shared" si="3410"/>
        <v>2161 WCUR-IS</v>
      </c>
      <c r="G2161" s="136" t="str">
        <f t="shared" si="3501"/>
        <v>Primary revenue driver</v>
      </c>
      <c r="H2161" s="12"/>
      <c r="I2161" s="60"/>
      <c r="J2161" s="60"/>
      <c r="K2161" s="15"/>
      <c r="L2161" s="15"/>
      <c r="M2161" s="15"/>
      <c r="N2161" s="15"/>
      <c r="O2161" s="15"/>
      <c r="P2161" s="15"/>
      <c r="R2161" s="15"/>
      <c r="S2161" s="179">
        <f t="shared" ref="S2161:CD2161" si="3505">S2144</f>
        <v>0</v>
      </c>
      <c r="T2161" s="179">
        <f t="shared" si="3505"/>
        <v>0</v>
      </c>
      <c r="U2161" s="179">
        <f t="shared" si="3505"/>
        <v>0</v>
      </c>
      <c r="V2161" s="179">
        <f t="shared" si="3505"/>
        <v>0</v>
      </c>
      <c r="W2161" s="179">
        <f t="shared" si="3505"/>
        <v>0</v>
      </c>
      <c r="X2161" s="179">
        <f t="shared" si="3505"/>
        <v>0</v>
      </c>
      <c r="Y2161" s="179">
        <f t="shared" si="3505"/>
        <v>0</v>
      </c>
      <c r="Z2161" s="179">
        <f t="shared" si="3505"/>
        <v>0</v>
      </c>
      <c r="AA2161" s="179">
        <f t="shared" si="3505"/>
        <v>0</v>
      </c>
      <c r="AB2161" s="179">
        <f t="shared" si="3505"/>
        <v>0</v>
      </c>
      <c r="AC2161" s="179">
        <f t="shared" si="3505"/>
        <v>0</v>
      </c>
      <c r="AD2161" s="179">
        <f t="shared" si="3505"/>
        <v>0</v>
      </c>
      <c r="AE2161" s="179">
        <f t="shared" si="3505"/>
        <v>0</v>
      </c>
      <c r="AF2161" s="179">
        <f t="shared" si="3505"/>
        <v>0</v>
      </c>
      <c r="AG2161" s="179">
        <f t="shared" si="3505"/>
        <v>0</v>
      </c>
      <c r="AH2161" s="179">
        <f t="shared" si="3505"/>
        <v>0</v>
      </c>
      <c r="AI2161" s="179">
        <f t="shared" si="3505"/>
        <v>0</v>
      </c>
      <c r="AJ2161" s="179">
        <f t="shared" si="3505"/>
        <v>0</v>
      </c>
      <c r="AK2161" s="179">
        <f t="shared" si="3505"/>
        <v>0</v>
      </c>
      <c r="AL2161" s="179">
        <f t="shared" si="3505"/>
        <v>0</v>
      </c>
      <c r="AM2161" s="179">
        <f t="shared" si="3505"/>
        <v>0</v>
      </c>
      <c r="AN2161" s="179">
        <f t="shared" si="3505"/>
        <v>0</v>
      </c>
      <c r="AO2161" s="179">
        <f t="shared" si="3505"/>
        <v>0</v>
      </c>
      <c r="AP2161" s="179">
        <f t="shared" si="3505"/>
        <v>0</v>
      </c>
      <c r="AQ2161" s="179">
        <f t="shared" si="3505"/>
        <v>0</v>
      </c>
      <c r="AR2161" s="179">
        <f t="shared" si="3505"/>
        <v>0</v>
      </c>
      <c r="AS2161" s="179">
        <f t="shared" si="3505"/>
        <v>0</v>
      </c>
      <c r="AT2161" s="179">
        <f t="shared" si="3505"/>
        <v>0</v>
      </c>
      <c r="AU2161" s="179">
        <f t="shared" si="3505"/>
        <v>0</v>
      </c>
      <c r="AV2161" s="179">
        <f t="shared" si="3505"/>
        <v>0</v>
      </c>
      <c r="AW2161" s="179">
        <f t="shared" si="3505"/>
        <v>0</v>
      </c>
      <c r="AX2161" s="179">
        <f t="shared" si="3505"/>
        <v>0</v>
      </c>
      <c r="AY2161" s="179">
        <f t="shared" si="3505"/>
        <v>0</v>
      </c>
      <c r="AZ2161" s="179">
        <f t="shared" si="3505"/>
        <v>0</v>
      </c>
      <c r="BA2161" s="179">
        <f t="shared" si="3505"/>
        <v>0</v>
      </c>
      <c r="BB2161" s="179">
        <f t="shared" si="3505"/>
        <v>0</v>
      </c>
      <c r="BC2161" s="179">
        <f t="shared" si="3505"/>
        <v>0</v>
      </c>
      <c r="BD2161" s="179">
        <f t="shared" si="3505"/>
        <v>0</v>
      </c>
      <c r="BE2161" s="179">
        <f t="shared" si="3505"/>
        <v>0</v>
      </c>
      <c r="BF2161" s="179">
        <f t="shared" si="3505"/>
        <v>0</v>
      </c>
      <c r="BG2161" s="179">
        <f t="shared" si="3505"/>
        <v>0</v>
      </c>
      <c r="BH2161" s="179">
        <f t="shared" si="3505"/>
        <v>0</v>
      </c>
      <c r="BI2161" s="179">
        <f t="shared" si="3505"/>
        <v>0</v>
      </c>
      <c r="BJ2161" s="179">
        <f t="shared" si="3505"/>
        <v>0</v>
      </c>
      <c r="BK2161" s="179">
        <f t="shared" si="3505"/>
        <v>0</v>
      </c>
      <c r="BL2161" s="179">
        <f t="shared" si="3505"/>
        <v>0</v>
      </c>
      <c r="BM2161" s="179">
        <f t="shared" si="3505"/>
        <v>0</v>
      </c>
      <c r="BN2161" s="179">
        <f t="shared" si="3505"/>
        <v>0</v>
      </c>
      <c r="BO2161" s="179">
        <f t="shared" si="3505"/>
        <v>0</v>
      </c>
      <c r="BP2161" s="179">
        <f t="shared" si="3505"/>
        <v>0</v>
      </c>
      <c r="BQ2161" s="179">
        <f t="shared" si="3505"/>
        <v>0</v>
      </c>
      <c r="BR2161" s="179">
        <f t="shared" si="3505"/>
        <v>0</v>
      </c>
      <c r="BS2161" s="179">
        <f t="shared" si="3505"/>
        <v>0</v>
      </c>
      <c r="BT2161" s="179">
        <f t="shared" si="3505"/>
        <v>0</v>
      </c>
      <c r="BU2161" s="179">
        <f t="shared" si="3505"/>
        <v>0</v>
      </c>
      <c r="BV2161" s="179">
        <f t="shared" si="3505"/>
        <v>0</v>
      </c>
      <c r="BW2161" s="179">
        <f t="shared" si="3505"/>
        <v>0</v>
      </c>
      <c r="BX2161" s="179">
        <f t="shared" si="3505"/>
        <v>0</v>
      </c>
      <c r="BY2161" s="179">
        <f t="shared" si="3505"/>
        <v>0</v>
      </c>
      <c r="BZ2161" s="179">
        <f t="shared" si="3505"/>
        <v>0</v>
      </c>
      <c r="CA2161" s="179">
        <f t="shared" si="3505"/>
        <v>0</v>
      </c>
      <c r="CB2161" s="179">
        <f t="shared" si="3505"/>
        <v>0</v>
      </c>
      <c r="CC2161" s="179">
        <f t="shared" si="3505"/>
        <v>0</v>
      </c>
      <c r="CD2161" s="179">
        <f t="shared" si="3505"/>
        <v>0</v>
      </c>
      <c r="CE2161" s="179">
        <f t="shared" ref="CE2161:CL2161" si="3506">CE2144</f>
        <v>0</v>
      </c>
      <c r="CF2161" s="179">
        <f t="shared" si="3506"/>
        <v>0</v>
      </c>
      <c r="CG2161" s="179">
        <f t="shared" si="3506"/>
        <v>0</v>
      </c>
      <c r="CH2161" s="179">
        <f t="shared" si="3506"/>
        <v>0</v>
      </c>
      <c r="CI2161" s="179">
        <f t="shared" si="3506"/>
        <v>0</v>
      </c>
      <c r="CJ2161" s="179">
        <f t="shared" si="3506"/>
        <v>0</v>
      </c>
      <c r="CK2161" s="179">
        <f t="shared" si="3506"/>
        <v>0</v>
      </c>
      <c r="CL2161" s="179">
        <f t="shared" si="3506"/>
        <v>0</v>
      </c>
      <c r="CN2161" s="60"/>
      <c r="CO2161" s="179">
        <f t="shared" ref="CO2161:DL2161" si="3507">CO947</f>
        <v>0</v>
      </c>
      <c r="CP2161" s="179">
        <f t="shared" si="3507"/>
        <v>0</v>
      </c>
      <c r="CQ2161" s="179">
        <f t="shared" si="3507"/>
        <v>0</v>
      </c>
      <c r="CR2161" s="179">
        <f t="shared" si="3507"/>
        <v>0</v>
      </c>
      <c r="CS2161" s="179">
        <f t="shared" si="3507"/>
        <v>0</v>
      </c>
      <c r="CT2161" s="179">
        <f t="shared" si="3507"/>
        <v>0</v>
      </c>
      <c r="CU2161" s="179">
        <f t="shared" si="3507"/>
        <v>0</v>
      </c>
      <c r="CV2161" s="179">
        <f t="shared" si="3507"/>
        <v>0</v>
      </c>
      <c r="CW2161" s="179">
        <f t="shared" si="3507"/>
        <v>0</v>
      </c>
      <c r="CX2161" s="179">
        <f t="shared" si="3507"/>
        <v>0</v>
      </c>
      <c r="CY2161" s="179">
        <f t="shared" si="3507"/>
        <v>0</v>
      </c>
      <c r="CZ2161" s="179">
        <f t="shared" si="3507"/>
        <v>0</v>
      </c>
      <c r="DA2161" s="179">
        <f t="shared" si="3507"/>
        <v>0</v>
      </c>
      <c r="DB2161" s="179">
        <f t="shared" si="3507"/>
        <v>0</v>
      </c>
      <c r="DC2161" s="179">
        <f t="shared" si="3507"/>
        <v>0</v>
      </c>
      <c r="DD2161" s="179">
        <f t="shared" si="3507"/>
        <v>0</v>
      </c>
      <c r="DE2161" s="179">
        <f t="shared" si="3507"/>
        <v>0</v>
      </c>
      <c r="DF2161" s="179">
        <f t="shared" si="3507"/>
        <v>0</v>
      </c>
      <c r="DG2161" s="179">
        <f t="shared" si="3507"/>
        <v>0</v>
      </c>
      <c r="DH2161" s="179">
        <f t="shared" si="3507"/>
        <v>0</v>
      </c>
      <c r="DI2161" s="179">
        <f t="shared" si="3507"/>
        <v>0</v>
      </c>
      <c r="DJ2161" s="179">
        <f t="shared" si="3507"/>
        <v>0</v>
      </c>
      <c r="DK2161" s="179">
        <f t="shared" si="3507"/>
        <v>0</v>
      </c>
      <c r="DL2161" s="179">
        <f t="shared" si="3507"/>
        <v>0</v>
      </c>
    </row>
    <row r="2162" spans="1:116" x14ac:dyDescent="0.35">
      <c r="B2162" t="s">
        <v>332</v>
      </c>
      <c r="D2162" t="s">
        <v>408</v>
      </c>
      <c r="E2162" s="8" t="str">
        <f t="shared" si="3410"/>
        <v>2162 WCUR-IS</v>
      </c>
      <c r="G2162" s="136" t="str">
        <f t="shared" si="3501"/>
        <v>Primary volume driver</v>
      </c>
      <c r="H2162" s="12"/>
      <c r="I2162" s="60"/>
      <c r="J2162" s="60"/>
      <c r="K2162" s="15"/>
      <c r="L2162" s="15"/>
      <c r="M2162" s="15"/>
      <c r="N2162" s="15"/>
      <c r="O2162" s="15"/>
      <c r="P2162" s="15"/>
      <c r="R2162" s="15"/>
      <c r="CN2162" s="60"/>
      <c r="CO2162" s="8"/>
      <c r="CP2162" s="8"/>
      <c r="CQ2162" s="8"/>
      <c r="CR2162" s="8"/>
      <c r="CS2162" s="8"/>
      <c r="CT2162" s="8"/>
      <c r="CU2162" s="8"/>
      <c r="CV2162" s="8"/>
      <c r="CW2162" s="8"/>
      <c r="CX2162" s="8"/>
      <c r="CY2162" s="8"/>
      <c r="CZ2162" s="8"/>
      <c r="DA2162" s="8"/>
      <c r="DB2162" s="8"/>
      <c r="DC2162" s="8"/>
      <c r="DD2162" s="8"/>
      <c r="DE2162" s="8"/>
      <c r="DF2162" s="8"/>
      <c r="DG2162" s="8"/>
      <c r="DH2162" s="8"/>
      <c r="DI2162" s="8"/>
      <c r="DJ2162" s="8"/>
      <c r="DK2162" s="8"/>
      <c r="DL2162" s="8"/>
    </row>
    <row r="2163" spans="1:116" x14ac:dyDescent="0.35">
      <c r="B2163" t="s">
        <v>332</v>
      </c>
      <c r="D2163" t="s">
        <v>408</v>
      </c>
      <c r="E2163" s="8" t="str">
        <f t="shared" si="3410"/>
        <v>2163 WCUR-IS</v>
      </c>
      <c r="G2163" s="136" t="str">
        <f t="shared" si="3501"/>
        <v>Simple accounts payble - IS driven:</v>
      </c>
      <c r="H2163" s="12"/>
      <c r="I2163" s="60"/>
      <c r="J2163" s="60"/>
      <c r="K2163" s="15"/>
      <c r="L2163" s="15"/>
      <c r="M2163" s="15"/>
      <c r="N2163" s="15"/>
      <c r="O2163" s="15"/>
      <c r="P2163" s="15"/>
      <c r="R2163" s="15"/>
      <c r="S2163" s="212" t="str">
        <f t="shared" ref="S2163:AX2163" si="3508">ADDRESS(ROW(S2152),COLUMN(S2152),2)</f>
        <v>S$2152</v>
      </c>
      <c r="T2163" s="212" t="str">
        <f t="shared" si="3508"/>
        <v>T$2152</v>
      </c>
      <c r="U2163" s="212" t="str">
        <f t="shared" si="3508"/>
        <v>U$2152</v>
      </c>
      <c r="V2163" s="212" t="str">
        <f t="shared" si="3508"/>
        <v>V$2152</v>
      </c>
      <c r="W2163" s="212" t="str">
        <f t="shared" si="3508"/>
        <v>W$2152</v>
      </c>
      <c r="X2163" s="212" t="str">
        <f t="shared" si="3508"/>
        <v>X$2152</v>
      </c>
      <c r="Y2163" s="212" t="str">
        <f t="shared" si="3508"/>
        <v>Y$2152</v>
      </c>
      <c r="Z2163" s="212" t="str">
        <f t="shared" si="3508"/>
        <v>Z$2152</v>
      </c>
      <c r="AA2163" s="212" t="str">
        <f t="shared" si="3508"/>
        <v>AA$2152</v>
      </c>
      <c r="AB2163" s="212" t="str">
        <f t="shared" si="3508"/>
        <v>AB$2152</v>
      </c>
      <c r="AC2163" s="212" t="str">
        <f t="shared" si="3508"/>
        <v>AC$2152</v>
      </c>
      <c r="AD2163" s="212" t="str">
        <f t="shared" si="3508"/>
        <v>AD$2152</v>
      </c>
      <c r="AE2163" s="212" t="str">
        <f t="shared" si="3508"/>
        <v>AE$2152</v>
      </c>
      <c r="AF2163" s="212" t="str">
        <f t="shared" si="3508"/>
        <v>AF$2152</v>
      </c>
      <c r="AG2163" s="212" t="str">
        <f t="shared" si="3508"/>
        <v>AG$2152</v>
      </c>
      <c r="AH2163" s="212" t="str">
        <f t="shared" si="3508"/>
        <v>AH$2152</v>
      </c>
      <c r="AI2163" s="212" t="str">
        <f t="shared" si="3508"/>
        <v>AI$2152</v>
      </c>
      <c r="AJ2163" s="212" t="str">
        <f t="shared" si="3508"/>
        <v>AJ$2152</v>
      </c>
      <c r="AK2163" s="212" t="str">
        <f t="shared" si="3508"/>
        <v>AK$2152</v>
      </c>
      <c r="AL2163" s="212" t="str">
        <f t="shared" si="3508"/>
        <v>AL$2152</v>
      </c>
      <c r="AM2163" s="212" t="str">
        <f t="shared" si="3508"/>
        <v>AM$2152</v>
      </c>
      <c r="AN2163" s="212" t="str">
        <f t="shared" si="3508"/>
        <v>AN$2152</v>
      </c>
      <c r="AO2163" s="212" t="str">
        <f t="shared" si="3508"/>
        <v>AO$2152</v>
      </c>
      <c r="AP2163" s="212" t="str">
        <f t="shared" si="3508"/>
        <v>AP$2152</v>
      </c>
      <c r="AQ2163" s="212" t="str">
        <f t="shared" si="3508"/>
        <v>AQ$2152</v>
      </c>
      <c r="AR2163" s="212" t="str">
        <f t="shared" si="3508"/>
        <v>AR$2152</v>
      </c>
      <c r="AS2163" s="212" t="str">
        <f t="shared" si="3508"/>
        <v>AS$2152</v>
      </c>
      <c r="AT2163" s="212" t="str">
        <f t="shared" si="3508"/>
        <v>AT$2152</v>
      </c>
      <c r="AU2163" s="212" t="str">
        <f t="shared" si="3508"/>
        <v>AU$2152</v>
      </c>
      <c r="AV2163" s="212" t="str">
        <f t="shared" si="3508"/>
        <v>AV$2152</v>
      </c>
      <c r="AW2163" s="212" t="str">
        <f t="shared" si="3508"/>
        <v>AW$2152</v>
      </c>
      <c r="AX2163" s="212" t="str">
        <f t="shared" si="3508"/>
        <v>AX$2152</v>
      </c>
      <c r="AY2163" s="212" t="str">
        <f t="shared" ref="AY2163:CD2163" si="3509">ADDRESS(ROW(AY2152),COLUMN(AY2152),2)</f>
        <v>AY$2152</v>
      </c>
      <c r="AZ2163" s="212" t="str">
        <f t="shared" si="3509"/>
        <v>AZ$2152</v>
      </c>
      <c r="BA2163" s="212" t="str">
        <f t="shared" si="3509"/>
        <v>BA$2152</v>
      </c>
      <c r="BB2163" s="212" t="str">
        <f t="shared" si="3509"/>
        <v>BB$2152</v>
      </c>
      <c r="BC2163" s="212" t="str">
        <f t="shared" si="3509"/>
        <v>BC$2152</v>
      </c>
      <c r="BD2163" s="212" t="str">
        <f t="shared" si="3509"/>
        <v>BD$2152</v>
      </c>
      <c r="BE2163" s="212" t="str">
        <f t="shared" si="3509"/>
        <v>BE$2152</v>
      </c>
      <c r="BF2163" s="212" t="str">
        <f t="shared" si="3509"/>
        <v>BF$2152</v>
      </c>
      <c r="BG2163" s="212" t="str">
        <f t="shared" si="3509"/>
        <v>BG$2152</v>
      </c>
      <c r="BH2163" s="212" t="str">
        <f t="shared" si="3509"/>
        <v>BH$2152</v>
      </c>
      <c r="BI2163" s="212" t="str">
        <f t="shared" si="3509"/>
        <v>BI$2152</v>
      </c>
      <c r="BJ2163" s="212" t="str">
        <f t="shared" si="3509"/>
        <v>BJ$2152</v>
      </c>
      <c r="BK2163" s="212" t="str">
        <f t="shared" si="3509"/>
        <v>BK$2152</v>
      </c>
      <c r="BL2163" s="212" t="str">
        <f t="shared" si="3509"/>
        <v>BL$2152</v>
      </c>
      <c r="BM2163" s="212" t="str">
        <f t="shared" si="3509"/>
        <v>BM$2152</v>
      </c>
      <c r="BN2163" s="212" t="str">
        <f t="shared" si="3509"/>
        <v>BN$2152</v>
      </c>
      <c r="BO2163" s="212" t="str">
        <f t="shared" si="3509"/>
        <v>BO$2152</v>
      </c>
      <c r="BP2163" s="212" t="str">
        <f t="shared" si="3509"/>
        <v>BP$2152</v>
      </c>
      <c r="BQ2163" s="212" t="str">
        <f t="shared" si="3509"/>
        <v>BQ$2152</v>
      </c>
      <c r="BR2163" s="212" t="str">
        <f t="shared" si="3509"/>
        <v>BR$2152</v>
      </c>
      <c r="BS2163" s="212" t="str">
        <f t="shared" si="3509"/>
        <v>BS$2152</v>
      </c>
      <c r="BT2163" s="212" t="str">
        <f t="shared" si="3509"/>
        <v>BT$2152</v>
      </c>
      <c r="BU2163" s="212" t="str">
        <f t="shared" si="3509"/>
        <v>BU$2152</v>
      </c>
      <c r="BV2163" s="212" t="str">
        <f t="shared" si="3509"/>
        <v>BV$2152</v>
      </c>
      <c r="BW2163" s="212" t="str">
        <f t="shared" si="3509"/>
        <v>BW$2152</v>
      </c>
      <c r="BX2163" s="212" t="str">
        <f t="shared" si="3509"/>
        <v>BX$2152</v>
      </c>
      <c r="BY2163" s="212" t="str">
        <f t="shared" si="3509"/>
        <v>BY$2152</v>
      </c>
      <c r="BZ2163" s="212" t="str">
        <f t="shared" si="3509"/>
        <v>BZ$2152</v>
      </c>
      <c r="CA2163" s="212" t="str">
        <f t="shared" si="3509"/>
        <v>CA$2152</v>
      </c>
      <c r="CB2163" s="212" t="str">
        <f t="shared" si="3509"/>
        <v>CB$2152</v>
      </c>
      <c r="CC2163" s="212" t="str">
        <f t="shared" si="3509"/>
        <v>CC$2152</v>
      </c>
      <c r="CD2163" s="212" t="str">
        <f t="shared" si="3509"/>
        <v>CD$2152</v>
      </c>
      <c r="CE2163" s="212" t="str">
        <f t="shared" ref="CE2163:CL2163" si="3510">ADDRESS(ROW(CE2152),COLUMN(CE2152),2)</f>
        <v>CE$2152</v>
      </c>
      <c r="CF2163" s="212" t="str">
        <f t="shared" si="3510"/>
        <v>CF$2152</v>
      </c>
      <c r="CG2163" s="212" t="str">
        <f t="shared" si="3510"/>
        <v>CG$2152</v>
      </c>
      <c r="CH2163" s="212" t="str">
        <f t="shared" si="3510"/>
        <v>CH$2152</v>
      </c>
      <c r="CI2163" s="212" t="str">
        <f t="shared" si="3510"/>
        <v>CI$2152</v>
      </c>
      <c r="CJ2163" s="212" t="str">
        <f t="shared" si="3510"/>
        <v>CJ$2152</v>
      </c>
      <c r="CK2163" s="212" t="str">
        <f t="shared" si="3510"/>
        <v>CK$2152</v>
      </c>
      <c r="CL2163" s="212" t="str">
        <f t="shared" si="3510"/>
        <v>CL$2152</v>
      </c>
      <c r="CN2163" s="60"/>
      <c r="CO2163" s="212" t="str">
        <f t="shared" ref="CO2163:DL2163" si="3511">ADDRESS(ROW(CO955),COLUMN(CO955),2)</f>
        <v>CO$955</v>
      </c>
      <c r="CP2163" s="212" t="str">
        <f t="shared" si="3511"/>
        <v>CP$955</v>
      </c>
      <c r="CQ2163" s="212" t="str">
        <f t="shared" si="3511"/>
        <v>CQ$955</v>
      </c>
      <c r="CR2163" s="212" t="str">
        <f t="shared" si="3511"/>
        <v>CR$955</v>
      </c>
      <c r="CS2163" s="212" t="str">
        <f t="shared" si="3511"/>
        <v>CS$955</v>
      </c>
      <c r="CT2163" s="212" t="str">
        <f t="shared" si="3511"/>
        <v>CT$955</v>
      </c>
      <c r="CU2163" s="212" t="str">
        <f t="shared" si="3511"/>
        <v>CU$955</v>
      </c>
      <c r="CV2163" s="212" t="str">
        <f t="shared" si="3511"/>
        <v>CV$955</v>
      </c>
      <c r="CW2163" s="212" t="str">
        <f t="shared" si="3511"/>
        <v>CW$955</v>
      </c>
      <c r="CX2163" s="212" t="str">
        <f t="shared" si="3511"/>
        <v>CX$955</v>
      </c>
      <c r="CY2163" s="212" t="str">
        <f t="shared" si="3511"/>
        <v>CY$955</v>
      </c>
      <c r="CZ2163" s="212" t="str">
        <f t="shared" si="3511"/>
        <v>CZ$955</v>
      </c>
      <c r="DA2163" s="212" t="str">
        <f t="shared" si="3511"/>
        <v>DA$955</v>
      </c>
      <c r="DB2163" s="212" t="str">
        <f t="shared" si="3511"/>
        <v>DB$955</v>
      </c>
      <c r="DC2163" s="212" t="str">
        <f t="shared" si="3511"/>
        <v>DC$955</v>
      </c>
      <c r="DD2163" s="212" t="str">
        <f t="shared" si="3511"/>
        <v>DD$955</v>
      </c>
      <c r="DE2163" s="212" t="str">
        <f t="shared" si="3511"/>
        <v>DE$955</v>
      </c>
      <c r="DF2163" s="212" t="str">
        <f t="shared" si="3511"/>
        <v>DF$955</v>
      </c>
      <c r="DG2163" s="212" t="str">
        <f t="shared" si="3511"/>
        <v>DG$955</v>
      </c>
      <c r="DH2163" s="212" t="str">
        <f t="shared" si="3511"/>
        <v>DH$955</v>
      </c>
      <c r="DI2163" s="212" t="str">
        <f t="shared" si="3511"/>
        <v>DI$955</v>
      </c>
      <c r="DJ2163" s="212" t="str">
        <f t="shared" si="3511"/>
        <v>DJ$955</v>
      </c>
      <c r="DK2163" s="212" t="str">
        <f t="shared" si="3511"/>
        <v>DK$955</v>
      </c>
      <c r="DL2163" s="212" t="str">
        <f t="shared" si="3511"/>
        <v>DL$955</v>
      </c>
    </row>
    <row r="2164" spans="1:116" x14ac:dyDescent="0.35">
      <c r="B2164" t="s">
        <v>332</v>
      </c>
      <c r="D2164" t="s">
        <v>408</v>
      </c>
      <c r="E2164" s="8" t="str">
        <f t="shared" ref="E2164" si="3512">ROW()&amp;" "&amp;D2164</f>
        <v>2164 WCUR-IS</v>
      </c>
      <c r="G2164" s="191" t="str">
        <f>SUBSTITUTE(TRIM(MID(G2150, SEARCH("-", G2150) + 1, LEN(G2150))),":","")</f>
        <v>IS driven</v>
      </c>
      <c r="S2164" s="212" t="str">
        <f t="shared" ref="S2164:AX2164" si="3513">ADDRESS(ROW(S2151),COLUMN(S2151),2)</f>
        <v>S$2151</v>
      </c>
      <c r="T2164" s="212" t="str">
        <f t="shared" si="3513"/>
        <v>T$2151</v>
      </c>
      <c r="U2164" s="212" t="str">
        <f t="shared" si="3513"/>
        <v>U$2151</v>
      </c>
      <c r="V2164" s="212" t="str">
        <f t="shared" si="3513"/>
        <v>V$2151</v>
      </c>
      <c r="W2164" s="212" t="str">
        <f t="shared" si="3513"/>
        <v>W$2151</v>
      </c>
      <c r="X2164" s="212" t="str">
        <f t="shared" si="3513"/>
        <v>X$2151</v>
      </c>
      <c r="Y2164" s="212" t="str">
        <f t="shared" si="3513"/>
        <v>Y$2151</v>
      </c>
      <c r="Z2164" s="212" t="str">
        <f t="shared" si="3513"/>
        <v>Z$2151</v>
      </c>
      <c r="AA2164" s="212" t="str">
        <f t="shared" si="3513"/>
        <v>AA$2151</v>
      </c>
      <c r="AB2164" s="212" t="str">
        <f t="shared" si="3513"/>
        <v>AB$2151</v>
      </c>
      <c r="AC2164" s="212" t="str">
        <f t="shared" si="3513"/>
        <v>AC$2151</v>
      </c>
      <c r="AD2164" s="212" t="str">
        <f t="shared" si="3513"/>
        <v>AD$2151</v>
      </c>
      <c r="AE2164" s="212" t="str">
        <f t="shared" si="3513"/>
        <v>AE$2151</v>
      </c>
      <c r="AF2164" s="212" t="str">
        <f t="shared" si="3513"/>
        <v>AF$2151</v>
      </c>
      <c r="AG2164" s="212" t="str">
        <f t="shared" si="3513"/>
        <v>AG$2151</v>
      </c>
      <c r="AH2164" s="212" t="str">
        <f t="shared" si="3513"/>
        <v>AH$2151</v>
      </c>
      <c r="AI2164" s="212" t="str">
        <f t="shared" si="3513"/>
        <v>AI$2151</v>
      </c>
      <c r="AJ2164" s="212" t="str">
        <f t="shared" si="3513"/>
        <v>AJ$2151</v>
      </c>
      <c r="AK2164" s="212" t="str">
        <f t="shared" si="3513"/>
        <v>AK$2151</v>
      </c>
      <c r="AL2164" s="212" t="str">
        <f t="shared" si="3513"/>
        <v>AL$2151</v>
      </c>
      <c r="AM2164" s="212" t="str">
        <f t="shared" si="3513"/>
        <v>AM$2151</v>
      </c>
      <c r="AN2164" s="212" t="str">
        <f t="shared" si="3513"/>
        <v>AN$2151</v>
      </c>
      <c r="AO2164" s="212" t="str">
        <f t="shared" si="3513"/>
        <v>AO$2151</v>
      </c>
      <c r="AP2164" s="212" t="str">
        <f t="shared" si="3513"/>
        <v>AP$2151</v>
      </c>
      <c r="AQ2164" s="212" t="str">
        <f t="shared" si="3513"/>
        <v>AQ$2151</v>
      </c>
      <c r="AR2164" s="212" t="str">
        <f t="shared" si="3513"/>
        <v>AR$2151</v>
      </c>
      <c r="AS2164" s="212" t="str">
        <f t="shared" si="3513"/>
        <v>AS$2151</v>
      </c>
      <c r="AT2164" s="212" t="str">
        <f t="shared" si="3513"/>
        <v>AT$2151</v>
      </c>
      <c r="AU2164" s="212" t="str">
        <f t="shared" si="3513"/>
        <v>AU$2151</v>
      </c>
      <c r="AV2164" s="212" t="str">
        <f t="shared" si="3513"/>
        <v>AV$2151</v>
      </c>
      <c r="AW2164" s="212" t="str">
        <f t="shared" si="3513"/>
        <v>AW$2151</v>
      </c>
      <c r="AX2164" s="212" t="str">
        <f t="shared" si="3513"/>
        <v>AX$2151</v>
      </c>
      <c r="AY2164" s="212" t="str">
        <f t="shared" ref="AY2164:CD2164" si="3514">ADDRESS(ROW(AY2151),COLUMN(AY2151),2)</f>
        <v>AY$2151</v>
      </c>
      <c r="AZ2164" s="212" t="str">
        <f t="shared" si="3514"/>
        <v>AZ$2151</v>
      </c>
      <c r="BA2164" s="212" t="str">
        <f t="shared" si="3514"/>
        <v>BA$2151</v>
      </c>
      <c r="BB2164" s="212" t="str">
        <f t="shared" si="3514"/>
        <v>BB$2151</v>
      </c>
      <c r="BC2164" s="212" t="str">
        <f t="shared" si="3514"/>
        <v>BC$2151</v>
      </c>
      <c r="BD2164" s="212" t="str">
        <f t="shared" si="3514"/>
        <v>BD$2151</v>
      </c>
      <c r="BE2164" s="212" t="str">
        <f t="shared" si="3514"/>
        <v>BE$2151</v>
      </c>
      <c r="BF2164" s="212" t="str">
        <f t="shared" si="3514"/>
        <v>BF$2151</v>
      </c>
      <c r="BG2164" s="212" t="str">
        <f t="shared" si="3514"/>
        <v>BG$2151</v>
      </c>
      <c r="BH2164" s="212" t="str">
        <f t="shared" si="3514"/>
        <v>BH$2151</v>
      </c>
      <c r="BI2164" s="212" t="str">
        <f t="shared" si="3514"/>
        <v>BI$2151</v>
      </c>
      <c r="BJ2164" s="212" t="str">
        <f t="shared" si="3514"/>
        <v>BJ$2151</v>
      </c>
      <c r="BK2164" s="212" t="str">
        <f t="shared" si="3514"/>
        <v>BK$2151</v>
      </c>
      <c r="BL2164" s="212" t="str">
        <f t="shared" si="3514"/>
        <v>BL$2151</v>
      </c>
      <c r="BM2164" s="212" t="str">
        <f t="shared" si="3514"/>
        <v>BM$2151</v>
      </c>
      <c r="BN2164" s="212" t="str">
        <f t="shared" si="3514"/>
        <v>BN$2151</v>
      </c>
      <c r="BO2164" s="212" t="str">
        <f t="shared" si="3514"/>
        <v>BO$2151</v>
      </c>
      <c r="BP2164" s="212" t="str">
        <f t="shared" si="3514"/>
        <v>BP$2151</v>
      </c>
      <c r="BQ2164" s="212" t="str">
        <f t="shared" si="3514"/>
        <v>BQ$2151</v>
      </c>
      <c r="BR2164" s="212" t="str">
        <f t="shared" si="3514"/>
        <v>BR$2151</v>
      </c>
      <c r="BS2164" s="212" t="str">
        <f t="shared" si="3514"/>
        <v>BS$2151</v>
      </c>
      <c r="BT2164" s="212" t="str">
        <f t="shared" si="3514"/>
        <v>BT$2151</v>
      </c>
      <c r="BU2164" s="212" t="str">
        <f t="shared" si="3514"/>
        <v>BU$2151</v>
      </c>
      <c r="BV2164" s="212" t="str">
        <f t="shared" si="3514"/>
        <v>BV$2151</v>
      </c>
      <c r="BW2164" s="212" t="str">
        <f t="shared" si="3514"/>
        <v>BW$2151</v>
      </c>
      <c r="BX2164" s="212" t="str">
        <f t="shared" si="3514"/>
        <v>BX$2151</v>
      </c>
      <c r="BY2164" s="212" t="str">
        <f t="shared" si="3514"/>
        <v>BY$2151</v>
      </c>
      <c r="BZ2164" s="212" t="str">
        <f t="shared" si="3514"/>
        <v>BZ$2151</v>
      </c>
      <c r="CA2164" s="212" t="str">
        <f t="shared" si="3514"/>
        <v>CA$2151</v>
      </c>
      <c r="CB2164" s="212" t="str">
        <f t="shared" si="3514"/>
        <v>CB$2151</v>
      </c>
      <c r="CC2164" s="212" t="str">
        <f t="shared" si="3514"/>
        <v>CC$2151</v>
      </c>
      <c r="CD2164" s="212" t="str">
        <f t="shared" si="3514"/>
        <v>CD$2151</v>
      </c>
      <c r="CE2164" s="212" t="str">
        <f t="shared" ref="CE2164:CL2164" si="3515">ADDRESS(ROW(CE2151),COLUMN(CE2151),2)</f>
        <v>CE$2151</v>
      </c>
      <c r="CF2164" s="212" t="str">
        <f t="shared" si="3515"/>
        <v>CF$2151</v>
      </c>
      <c r="CG2164" s="212" t="str">
        <f t="shared" si="3515"/>
        <v>CG$2151</v>
      </c>
      <c r="CH2164" s="212" t="str">
        <f t="shared" si="3515"/>
        <v>CH$2151</v>
      </c>
      <c r="CI2164" s="212" t="str">
        <f t="shared" si="3515"/>
        <v>CI$2151</v>
      </c>
      <c r="CJ2164" s="212" t="str">
        <f t="shared" si="3515"/>
        <v>CJ$2151</v>
      </c>
      <c r="CK2164" s="212" t="str">
        <f t="shared" si="3515"/>
        <v>CK$2151</v>
      </c>
      <c r="CL2164" s="212" t="str">
        <f t="shared" si="3515"/>
        <v>CL$2151</v>
      </c>
      <c r="CO2164" s="212" t="str">
        <f t="shared" ref="CO2164:DL2164" si="3516">ADDRESS(ROW(CO954),COLUMN(CO954),2)</f>
        <v>CO$954</v>
      </c>
      <c r="CP2164" s="212" t="str">
        <f t="shared" si="3516"/>
        <v>CP$954</v>
      </c>
      <c r="CQ2164" s="212" t="str">
        <f t="shared" si="3516"/>
        <v>CQ$954</v>
      </c>
      <c r="CR2164" s="212" t="str">
        <f t="shared" si="3516"/>
        <v>CR$954</v>
      </c>
      <c r="CS2164" s="212" t="str">
        <f t="shared" si="3516"/>
        <v>CS$954</v>
      </c>
      <c r="CT2164" s="212" t="str">
        <f t="shared" si="3516"/>
        <v>CT$954</v>
      </c>
      <c r="CU2164" s="212" t="str">
        <f t="shared" si="3516"/>
        <v>CU$954</v>
      </c>
      <c r="CV2164" s="212" t="str">
        <f t="shared" si="3516"/>
        <v>CV$954</v>
      </c>
      <c r="CW2164" s="212" t="str">
        <f t="shared" si="3516"/>
        <v>CW$954</v>
      </c>
      <c r="CX2164" s="212" t="str">
        <f t="shared" si="3516"/>
        <v>CX$954</v>
      </c>
      <c r="CY2164" s="212" t="str">
        <f t="shared" si="3516"/>
        <v>CY$954</v>
      </c>
      <c r="CZ2164" s="212" t="str">
        <f t="shared" si="3516"/>
        <v>CZ$954</v>
      </c>
      <c r="DA2164" s="212" t="str">
        <f t="shared" si="3516"/>
        <v>DA$954</v>
      </c>
      <c r="DB2164" s="212" t="str">
        <f t="shared" si="3516"/>
        <v>DB$954</v>
      </c>
      <c r="DC2164" s="212" t="str">
        <f t="shared" si="3516"/>
        <v>DC$954</v>
      </c>
      <c r="DD2164" s="212" t="str">
        <f t="shared" si="3516"/>
        <v>DD$954</v>
      </c>
      <c r="DE2164" s="212" t="str">
        <f t="shared" si="3516"/>
        <v>DE$954</v>
      </c>
      <c r="DF2164" s="212" t="str">
        <f t="shared" si="3516"/>
        <v>DF$954</v>
      </c>
      <c r="DG2164" s="212" t="str">
        <f t="shared" si="3516"/>
        <v>DG$954</v>
      </c>
      <c r="DH2164" s="212" t="str">
        <f t="shared" si="3516"/>
        <v>DH$954</v>
      </c>
      <c r="DI2164" s="212" t="str">
        <f t="shared" si="3516"/>
        <v>DI$954</v>
      </c>
      <c r="DJ2164" s="212" t="str">
        <f t="shared" si="3516"/>
        <v>DJ$954</v>
      </c>
      <c r="DK2164" s="212" t="str">
        <f t="shared" si="3516"/>
        <v>DK$954</v>
      </c>
      <c r="DL2164" s="212" t="str">
        <f t="shared" si="3516"/>
        <v>DL$954</v>
      </c>
    </row>
    <row r="2165" spans="1:116" x14ac:dyDescent="0.35">
      <c r="G2165" s="136" t="str">
        <f t="shared" si="3501"/>
        <v>Secondary revenue driver</v>
      </c>
      <c r="CO2165" s="8"/>
      <c r="CP2165" s="8"/>
      <c r="CQ2165" s="8"/>
      <c r="CR2165" s="8"/>
      <c r="CS2165" s="8"/>
      <c r="CT2165" s="8"/>
      <c r="CU2165" s="8"/>
      <c r="CV2165" s="8"/>
      <c r="CW2165" s="8"/>
      <c r="CX2165" s="8"/>
      <c r="CY2165" s="8"/>
      <c r="CZ2165" s="8"/>
      <c r="DA2165" s="8"/>
      <c r="DB2165" s="8"/>
      <c r="DC2165" s="8"/>
      <c r="DD2165" s="8"/>
      <c r="DE2165" s="8"/>
      <c r="DF2165" s="8"/>
      <c r="DG2165" s="8"/>
      <c r="DH2165" s="8"/>
      <c r="DI2165" s="8"/>
      <c r="DJ2165" s="8"/>
      <c r="DK2165" s="8"/>
      <c r="DL2165" s="8"/>
    </row>
    <row r="2166" spans="1:116" x14ac:dyDescent="0.35">
      <c r="A2166" s="174"/>
      <c r="E2166" s="8"/>
      <c r="G2166" s="136" t="str">
        <f t="shared" si="3501"/>
        <v>Secondary volume driver</v>
      </c>
      <c r="H2166" s="174"/>
      <c r="I2166" s="176"/>
      <c r="J2166" s="176"/>
      <c r="K2166" s="197"/>
      <c r="L2166" s="197"/>
      <c r="M2166" s="197"/>
      <c r="N2166" s="197"/>
      <c r="O2166" s="197"/>
      <c r="P2166" s="197"/>
      <c r="R2166" s="198"/>
      <c r="S2166" s="174"/>
      <c r="T2166" s="174"/>
      <c r="U2166" s="174"/>
      <c r="V2166" s="174"/>
      <c r="W2166" s="174"/>
      <c r="X2166" s="174"/>
      <c r="Y2166" s="174"/>
      <c r="Z2166" s="174"/>
      <c r="AA2166" s="174"/>
      <c r="AB2166" s="174"/>
      <c r="AC2166" s="174"/>
      <c r="AD2166" s="174"/>
      <c r="AE2166" s="174"/>
      <c r="AF2166" s="174"/>
      <c r="AG2166" s="174"/>
      <c r="AH2166" s="174"/>
      <c r="AI2166" s="174"/>
      <c r="AJ2166" s="174"/>
      <c r="AK2166" s="174"/>
      <c r="AL2166" s="174"/>
      <c r="AM2166" s="174"/>
      <c r="AN2166" s="174"/>
      <c r="AO2166" s="174"/>
      <c r="AP2166" s="174"/>
      <c r="AQ2166" s="174"/>
      <c r="AR2166" s="174"/>
      <c r="AS2166" s="174"/>
      <c r="AT2166" s="174"/>
      <c r="AU2166" s="174"/>
      <c r="AV2166" s="174"/>
      <c r="AW2166" s="174"/>
      <c r="AX2166" s="174"/>
      <c r="AY2166" s="174"/>
      <c r="AZ2166" s="174"/>
      <c r="BA2166" s="174"/>
      <c r="BB2166" s="174"/>
      <c r="BC2166" s="174"/>
      <c r="BD2166" s="174"/>
      <c r="BE2166" s="174"/>
      <c r="BF2166" s="174"/>
      <c r="BG2166" s="174"/>
      <c r="BH2166" s="174"/>
      <c r="BI2166" s="174"/>
      <c r="BJ2166" s="174"/>
      <c r="BK2166" s="174"/>
      <c r="BL2166" s="174"/>
      <c r="BM2166" s="174"/>
      <c r="BN2166" s="174"/>
      <c r="BO2166" s="174"/>
      <c r="BP2166" s="174"/>
      <c r="BQ2166" s="174"/>
      <c r="BR2166" s="174"/>
      <c r="BS2166" s="174"/>
      <c r="BT2166" s="174"/>
      <c r="BU2166" s="174"/>
      <c r="BV2166" s="174"/>
      <c r="BW2166" s="174"/>
      <c r="BX2166" s="174"/>
      <c r="BY2166" s="174"/>
      <c r="BZ2166" s="174"/>
      <c r="CA2166" s="174"/>
      <c r="CB2166" s="174"/>
      <c r="CC2166" s="174"/>
      <c r="CD2166" s="174"/>
      <c r="CE2166" s="174"/>
      <c r="CF2166" s="174"/>
      <c r="CG2166" s="174"/>
      <c r="CH2166" s="174"/>
      <c r="CI2166" s="174"/>
      <c r="CJ2166" s="174"/>
      <c r="CK2166" s="174"/>
      <c r="CL2166" s="174"/>
      <c r="CN2166" s="176"/>
      <c r="CO2166" s="174"/>
      <c r="CP2166" s="174"/>
      <c r="CQ2166" s="174"/>
      <c r="CR2166" s="174"/>
      <c r="CS2166" s="174"/>
      <c r="CT2166" s="174"/>
      <c r="CU2166" s="174"/>
      <c r="CV2166" s="174"/>
      <c r="CW2166" s="174"/>
      <c r="CX2166" s="174"/>
      <c r="CY2166" s="174"/>
      <c r="CZ2166" s="174"/>
      <c r="DA2166" s="174"/>
      <c r="DB2166" s="174"/>
      <c r="DC2166" s="174"/>
      <c r="DD2166" s="174"/>
      <c r="DE2166" s="174"/>
      <c r="DF2166" s="174"/>
      <c r="DG2166" s="174"/>
      <c r="DH2166" s="174"/>
      <c r="DI2166" s="174"/>
      <c r="DJ2166" s="174"/>
      <c r="DK2166" s="174"/>
      <c r="DL2166" s="174"/>
    </row>
    <row r="2167" spans="1:116" x14ac:dyDescent="0.35">
      <c r="A2167" s="174"/>
      <c r="E2167" s="8"/>
      <c r="H2167" s="174"/>
      <c r="I2167" s="176"/>
      <c r="J2167" s="176"/>
      <c r="K2167" s="197"/>
      <c r="L2167" s="197"/>
      <c r="M2167" s="197"/>
      <c r="N2167" s="197"/>
      <c r="O2167" s="197"/>
      <c r="P2167" s="197"/>
      <c r="R2167" s="198"/>
      <c r="S2167" s="174"/>
      <c r="T2167" s="174"/>
      <c r="U2167" s="174"/>
      <c r="V2167" s="174"/>
      <c r="W2167" s="174"/>
      <c r="X2167" s="174"/>
      <c r="Y2167" s="174"/>
      <c r="Z2167" s="174"/>
      <c r="AA2167" s="174"/>
      <c r="AB2167" s="174"/>
      <c r="AC2167" s="174"/>
      <c r="AD2167" s="174"/>
      <c r="AE2167" s="174"/>
      <c r="AF2167" s="174"/>
      <c r="AG2167" s="174"/>
      <c r="AH2167" s="174"/>
      <c r="AI2167" s="174"/>
      <c r="AJ2167" s="174"/>
      <c r="AK2167" s="174"/>
      <c r="AL2167" s="174"/>
      <c r="AM2167" s="174"/>
      <c r="AN2167" s="174"/>
      <c r="AO2167" s="174"/>
      <c r="AP2167" s="174"/>
      <c r="AQ2167" s="174"/>
      <c r="AR2167" s="174"/>
      <c r="AS2167" s="174"/>
      <c r="AT2167" s="174"/>
      <c r="AU2167" s="174"/>
      <c r="AV2167" s="174"/>
      <c r="AW2167" s="174"/>
      <c r="AX2167" s="174"/>
      <c r="AY2167" s="174"/>
      <c r="AZ2167" s="174"/>
      <c r="BA2167" s="174"/>
      <c r="BB2167" s="174"/>
      <c r="BC2167" s="174"/>
      <c r="BD2167" s="174"/>
      <c r="BE2167" s="174"/>
      <c r="BF2167" s="174"/>
      <c r="BG2167" s="174"/>
      <c r="BH2167" s="174"/>
      <c r="BI2167" s="174"/>
      <c r="BJ2167" s="174"/>
      <c r="BK2167" s="174"/>
      <c r="BL2167" s="174"/>
      <c r="BM2167" s="174"/>
      <c r="BN2167" s="174"/>
      <c r="BO2167" s="174"/>
      <c r="BP2167" s="174"/>
      <c r="BQ2167" s="174"/>
      <c r="BR2167" s="174"/>
      <c r="BS2167" s="174"/>
      <c r="BT2167" s="174"/>
      <c r="BU2167" s="174"/>
      <c r="BV2167" s="174"/>
      <c r="BW2167" s="174"/>
      <c r="BX2167" s="174"/>
      <c r="BY2167" s="174"/>
      <c r="BZ2167" s="174"/>
      <c r="CA2167" s="174"/>
      <c r="CB2167" s="174"/>
      <c r="CC2167" s="174"/>
      <c r="CD2167" s="174"/>
      <c r="CE2167" s="174"/>
      <c r="CF2167" s="174"/>
      <c r="CG2167" s="174"/>
      <c r="CH2167" s="174"/>
      <c r="CI2167" s="174"/>
      <c r="CJ2167" s="174"/>
      <c r="CK2167" s="174"/>
      <c r="CL2167" s="174"/>
      <c r="CN2167" s="176"/>
      <c r="CO2167" s="174"/>
      <c r="CP2167" s="174"/>
      <c r="CQ2167" s="174"/>
      <c r="CR2167" s="174"/>
      <c r="CS2167" s="174"/>
      <c r="CT2167" s="174"/>
      <c r="CU2167" s="174"/>
      <c r="CV2167" s="174"/>
      <c r="CW2167" s="174"/>
      <c r="CX2167" s="174"/>
      <c r="CY2167" s="174"/>
      <c r="CZ2167" s="174"/>
      <c r="DA2167" s="174"/>
      <c r="DB2167" s="174"/>
      <c r="DC2167" s="174"/>
      <c r="DD2167" s="174"/>
      <c r="DE2167" s="174"/>
      <c r="DF2167" s="174"/>
      <c r="DG2167" s="174"/>
      <c r="DH2167" s="174"/>
      <c r="DI2167" s="174"/>
      <c r="DJ2167" s="174"/>
      <c r="DK2167" s="174"/>
      <c r="DL2167" s="174"/>
    </row>
    <row r="2168" spans="1:116" x14ac:dyDescent="0.35">
      <c r="A2168" s="174"/>
      <c r="E2168" s="8"/>
      <c r="G2168" s="175" t="s">
        <v>490</v>
      </c>
      <c r="H2168" s="174"/>
      <c r="I2168" s="176"/>
      <c r="J2168" s="176"/>
      <c r="K2168" s="197"/>
      <c r="L2168" s="197"/>
      <c r="M2168" s="197"/>
      <c r="N2168" s="197"/>
      <c r="O2168" s="197"/>
      <c r="P2168" s="197"/>
      <c r="R2168" s="198"/>
      <c r="S2168" s="199" t="str">
        <f t="shared" ref="S2168:CD2168" si="3517">S$20</f>
        <v>S$16</v>
      </c>
      <c r="T2168" s="199" t="str">
        <f t="shared" si="3517"/>
        <v>T$16</v>
      </c>
      <c r="U2168" s="199" t="str">
        <f t="shared" si="3517"/>
        <v>U$16</v>
      </c>
      <c r="V2168" s="199" t="str">
        <f t="shared" si="3517"/>
        <v>V$16</v>
      </c>
      <c r="W2168" s="199" t="str">
        <f t="shared" si="3517"/>
        <v>W$16</v>
      </c>
      <c r="X2168" s="199" t="str">
        <f t="shared" si="3517"/>
        <v>X$16</v>
      </c>
      <c r="Y2168" s="199" t="str">
        <f t="shared" si="3517"/>
        <v>Y$16</v>
      </c>
      <c r="Z2168" s="199" t="str">
        <f t="shared" si="3517"/>
        <v>Z$16</v>
      </c>
      <c r="AA2168" s="199" t="str">
        <f t="shared" si="3517"/>
        <v>AA$16</v>
      </c>
      <c r="AB2168" s="199" t="str">
        <f t="shared" si="3517"/>
        <v>AB$16</v>
      </c>
      <c r="AC2168" s="199" t="str">
        <f t="shared" si="3517"/>
        <v>AC$16</v>
      </c>
      <c r="AD2168" s="199" t="str">
        <f t="shared" si="3517"/>
        <v>AD$16</v>
      </c>
      <c r="AE2168" s="199" t="str">
        <f t="shared" si="3517"/>
        <v>AE$16</v>
      </c>
      <c r="AF2168" s="199" t="str">
        <f t="shared" si="3517"/>
        <v>AF$16</v>
      </c>
      <c r="AG2168" s="199" t="str">
        <f t="shared" si="3517"/>
        <v>AG$16</v>
      </c>
      <c r="AH2168" s="199" t="str">
        <f t="shared" si="3517"/>
        <v>AH$16</v>
      </c>
      <c r="AI2168" s="199" t="str">
        <f t="shared" si="3517"/>
        <v>AI$16</v>
      </c>
      <c r="AJ2168" s="199" t="str">
        <f t="shared" si="3517"/>
        <v>AJ$16</v>
      </c>
      <c r="AK2168" s="199" t="str">
        <f t="shared" si="3517"/>
        <v>AK$16</v>
      </c>
      <c r="AL2168" s="199" t="str">
        <f t="shared" si="3517"/>
        <v>AL$16</v>
      </c>
      <c r="AM2168" s="199" t="str">
        <f t="shared" si="3517"/>
        <v>AM$16</v>
      </c>
      <c r="AN2168" s="199" t="str">
        <f t="shared" si="3517"/>
        <v>AN$16</v>
      </c>
      <c r="AO2168" s="199" t="str">
        <f t="shared" si="3517"/>
        <v>AO$16</v>
      </c>
      <c r="AP2168" s="199" t="str">
        <f t="shared" si="3517"/>
        <v>AP$16</v>
      </c>
      <c r="AQ2168" s="199" t="str">
        <f t="shared" si="3517"/>
        <v>AQ$16</v>
      </c>
      <c r="AR2168" s="199" t="str">
        <f t="shared" si="3517"/>
        <v>AR$16</v>
      </c>
      <c r="AS2168" s="199" t="str">
        <f t="shared" si="3517"/>
        <v>AS$16</v>
      </c>
      <c r="AT2168" s="199" t="str">
        <f t="shared" si="3517"/>
        <v>AT$16</v>
      </c>
      <c r="AU2168" s="199" t="str">
        <f t="shared" si="3517"/>
        <v>AU$16</v>
      </c>
      <c r="AV2168" s="199" t="str">
        <f t="shared" si="3517"/>
        <v>AV$16</v>
      </c>
      <c r="AW2168" s="199" t="str">
        <f t="shared" si="3517"/>
        <v>AW$16</v>
      </c>
      <c r="AX2168" s="199" t="str">
        <f t="shared" si="3517"/>
        <v>AX$16</v>
      </c>
      <c r="AY2168" s="199" t="str">
        <f t="shared" si="3517"/>
        <v>AY$16</v>
      </c>
      <c r="AZ2168" s="199" t="str">
        <f t="shared" si="3517"/>
        <v>AZ$16</v>
      </c>
      <c r="BA2168" s="199" t="str">
        <f t="shared" si="3517"/>
        <v>BA$16</v>
      </c>
      <c r="BB2168" s="199" t="str">
        <f t="shared" si="3517"/>
        <v>BB$16</v>
      </c>
      <c r="BC2168" s="199" t="str">
        <f t="shared" si="3517"/>
        <v>BC$16</v>
      </c>
      <c r="BD2168" s="199" t="str">
        <f t="shared" si="3517"/>
        <v>BD$16</v>
      </c>
      <c r="BE2168" s="199" t="str">
        <f t="shared" si="3517"/>
        <v>BE$16</v>
      </c>
      <c r="BF2168" s="199" t="str">
        <f t="shared" si="3517"/>
        <v>BF$16</v>
      </c>
      <c r="BG2168" s="199" t="str">
        <f t="shared" si="3517"/>
        <v>BG$16</v>
      </c>
      <c r="BH2168" s="199" t="str">
        <f t="shared" si="3517"/>
        <v>BH$16</v>
      </c>
      <c r="BI2168" s="199" t="str">
        <f t="shared" si="3517"/>
        <v>BI$16</v>
      </c>
      <c r="BJ2168" s="199" t="str">
        <f t="shared" si="3517"/>
        <v>BJ$16</v>
      </c>
      <c r="BK2168" s="199" t="str">
        <f t="shared" si="3517"/>
        <v>BK$16</v>
      </c>
      <c r="BL2168" s="199" t="str">
        <f t="shared" si="3517"/>
        <v>BL$16</v>
      </c>
      <c r="BM2168" s="199" t="str">
        <f t="shared" si="3517"/>
        <v>BM$16</v>
      </c>
      <c r="BN2168" s="199" t="str">
        <f t="shared" si="3517"/>
        <v>BN$16</v>
      </c>
      <c r="BO2168" s="199" t="str">
        <f t="shared" si="3517"/>
        <v>BO$16</v>
      </c>
      <c r="BP2168" s="199" t="str">
        <f t="shared" si="3517"/>
        <v>BP$16</v>
      </c>
      <c r="BQ2168" s="199" t="str">
        <f t="shared" si="3517"/>
        <v>BQ$16</v>
      </c>
      <c r="BR2168" s="199" t="str">
        <f t="shared" si="3517"/>
        <v>BR$16</v>
      </c>
      <c r="BS2168" s="199" t="str">
        <f t="shared" si="3517"/>
        <v>BS$16</v>
      </c>
      <c r="BT2168" s="199" t="str">
        <f t="shared" si="3517"/>
        <v>BT$16</v>
      </c>
      <c r="BU2168" s="199" t="str">
        <f t="shared" si="3517"/>
        <v>BU$16</v>
      </c>
      <c r="BV2168" s="199" t="str">
        <f t="shared" si="3517"/>
        <v>BV$16</v>
      </c>
      <c r="BW2168" s="199" t="str">
        <f t="shared" si="3517"/>
        <v>BW$16</v>
      </c>
      <c r="BX2168" s="199" t="str">
        <f t="shared" si="3517"/>
        <v>BX$16</v>
      </c>
      <c r="BY2168" s="199" t="str">
        <f t="shared" si="3517"/>
        <v>BY$16</v>
      </c>
      <c r="BZ2168" s="199" t="str">
        <f t="shared" si="3517"/>
        <v>BZ$16</v>
      </c>
      <c r="CA2168" s="199" t="str">
        <f t="shared" si="3517"/>
        <v>CA$16</v>
      </c>
      <c r="CB2168" s="199" t="str">
        <f t="shared" si="3517"/>
        <v>CB$16</v>
      </c>
      <c r="CC2168" s="199" t="str">
        <f t="shared" si="3517"/>
        <v>CC$16</v>
      </c>
      <c r="CD2168" s="199" t="str">
        <f t="shared" si="3517"/>
        <v>CD$16</v>
      </c>
      <c r="CE2168" s="199" t="str">
        <f t="shared" ref="CE2168:CL2168" si="3518">CE$20</f>
        <v>CE$16</v>
      </c>
      <c r="CF2168" s="199" t="str">
        <f t="shared" si="3518"/>
        <v>CF$16</v>
      </c>
      <c r="CG2168" s="199" t="str">
        <f t="shared" si="3518"/>
        <v>CG$16</v>
      </c>
      <c r="CH2168" s="199" t="str">
        <f t="shared" si="3518"/>
        <v>CH$16</v>
      </c>
      <c r="CI2168" s="199" t="str">
        <f t="shared" si="3518"/>
        <v>CI$16</v>
      </c>
      <c r="CJ2168" s="199" t="str">
        <f t="shared" si="3518"/>
        <v>CJ$16</v>
      </c>
      <c r="CK2168" s="199" t="str">
        <f t="shared" si="3518"/>
        <v>CK$16</v>
      </c>
      <c r="CL2168" s="199" t="str">
        <f t="shared" si="3518"/>
        <v>CL$16</v>
      </c>
      <c r="CN2168" s="176"/>
      <c r="CO2168" s="199" t="str">
        <f t="shared" ref="CO2168:DL2168" si="3519">CO$20</f>
        <v>CO$16</v>
      </c>
      <c r="CP2168" s="199" t="str">
        <f t="shared" si="3519"/>
        <v>CP$16</v>
      </c>
      <c r="CQ2168" s="199" t="str">
        <f t="shared" si="3519"/>
        <v>CQ$16</v>
      </c>
      <c r="CR2168" s="199" t="str">
        <f t="shared" si="3519"/>
        <v>CR$16</v>
      </c>
      <c r="CS2168" s="199" t="str">
        <f t="shared" si="3519"/>
        <v>CS$16</v>
      </c>
      <c r="CT2168" s="199" t="str">
        <f t="shared" si="3519"/>
        <v>CT$16</v>
      </c>
      <c r="CU2168" s="199" t="str">
        <f t="shared" si="3519"/>
        <v>CU$16</v>
      </c>
      <c r="CV2168" s="199" t="str">
        <f t="shared" si="3519"/>
        <v>CV$16</v>
      </c>
      <c r="CW2168" s="199" t="str">
        <f t="shared" si="3519"/>
        <v>CW$16</v>
      </c>
      <c r="CX2168" s="199" t="str">
        <f t="shared" si="3519"/>
        <v>CX$16</v>
      </c>
      <c r="CY2168" s="199" t="str">
        <f t="shared" si="3519"/>
        <v>CY$16</v>
      </c>
      <c r="CZ2168" s="199" t="str">
        <f t="shared" si="3519"/>
        <v>CZ$16</v>
      </c>
      <c r="DA2168" s="199" t="str">
        <f t="shared" si="3519"/>
        <v>DA$16</v>
      </c>
      <c r="DB2168" s="199" t="str">
        <f t="shared" si="3519"/>
        <v>DB$16</v>
      </c>
      <c r="DC2168" s="199" t="str">
        <f t="shared" si="3519"/>
        <v>DC$16</v>
      </c>
      <c r="DD2168" s="199" t="str">
        <f t="shared" si="3519"/>
        <v>DD$16</v>
      </c>
      <c r="DE2168" s="199" t="str">
        <f t="shared" si="3519"/>
        <v>DE$16</v>
      </c>
      <c r="DF2168" s="199" t="str">
        <f t="shared" si="3519"/>
        <v>DF$16</v>
      </c>
      <c r="DG2168" s="199" t="str">
        <f t="shared" si="3519"/>
        <v>DG$16</v>
      </c>
      <c r="DH2168" s="199" t="str">
        <f t="shared" si="3519"/>
        <v>DH$16</v>
      </c>
      <c r="DI2168" s="199" t="str">
        <f t="shared" si="3519"/>
        <v>DI$16</v>
      </c>
      <c r="DJ2168" s="199" t="str">
        <f t="shared" si="3519"/>
        <v>DJ$16</v>
      </c>
      <c r="DK2168" s="199" t="str">
        <f t="shared" si="3519"/>
        <v>DK$16</v>
      </c>
      <c r="DL2168" s="199" t="str">
        <f t="shared" si="3519"/>
        <v>DL$16</v>
      </c>
    </row>
    <row r="2169" spans="1:116" x14ac:dyDescent="0.35">
      <c r="A2169" s="174"/>
      <c r="E2169" s="8"/>
      <c r="G2169" s="175" t="s">
        <v>492</v>
      </c>
      <c r="H2169" s="200"/>
      <c r="I2169" s="201"/>
      <c r="J2169" s="201"/>
      <c r="K2169" s="202"/>
      <c r="L2169" s="202"/>
      <c r="M2169" s="202"/>
      <c r="N2169" s="202"/>
      <c r="O2169" s="202"/>
      <c r="P2169" s="202"/>
      <c r="R2169" s="202"/>
      <c r="S2169" s="199" t="str">
        <f t="shared" ref="S2169:CD2169" si="3520">S$21</f>
        <v>S$17</v>
      </c>
      <c r="T2169" s="199" t="str">
        <f t="shared" si="3520"/>
        <v>T$17</v>
      </c>
      <c r="U2169" s="199" t="str">
        <f t="shared" si="3520"/>
        <v>U$17</v>
      </c>
      <c r="V2169" s="199" t="str">
        <f t="shared" si="3520"/>
        <v>V$17</v>
      </c>
      <c r="W2169" s="199" t="str">
        <f t="shared" si="3520"/>
        <v>W$17</v>
      </c>
      <c r="X2169" s="199" t="str">
        <f t="shared" si="3520"/>
        <v>X$17</v>
      </c>
      <c r="Y2169" s="199" t="str">
        <f t="shared" si="3520"/>
        <v>Y$17</v>
      </c>
      <c r="Z2169" s="199" t="str">
        <f t="shared" si="3520"/>
        <v>Z$17</v>
      </c>
      <c r="AA2169" s="199" t="str">
        <f t="shared" si="3520"/>
        <v>AA$17</v>
      </c>
      <c r="AB2169" s="199" t="str">
        <f t="shared" si="3520"/>
        <v>AB$17</v>
      </c>
      <c r="AC2169" s="199" t="str">
        <f t="shared" si="3520"/>
        <v>AC$17</v>
      </c>
      <c r="AD2169" s="199" t="str">
        <f t="shared" si="3520"/>
        <v>AD$17</v>
      </c>
      <c r="AE2169" s="199" t="str">
        <f t="shared" si="3520"/>
        <v>AE$17</v>
      </c>
      <c r="AF2169" s="199" t="str">
        <f t="shared" si="3520"/>
        <v>AF$17</v>
      </c>
      <c r="AG2169" s="199" t="str">
        <f t="shared" si="3520"/>
        <v>AG$17</v>
      </c>
      <c r="AH2169" s="199" t="str">
        <f t="shared" si="3520"/>
        <v>AH$17</v>
      </c>
      <c r="AI2169" s="199" t="str">
        <f t="shared" si="3520"/>
        <v>AI$17</v>
      </c>
      <c r="AJ2169" s="199" t="str">
        <f t="shared" si="3520"/>
        <v>AJ$17</v>
      </c>
      <c r="AK2169" s="199" t="str">
        <f t="shared" si="3520"/>
        <v>AK$17</v>
      </c>
      <c r="AL2169" s="199" t="str">
        <f t="shared" si="3520"/>
        <v>AL$17</v>
      </c>
      <c r="AM2169" s="199" t="str">
        <f t="shared" si="3520"/>
        <v>AM$17</v>
      </c>
      <c r="AN2169" s="199" t="str">
        <f t="shared" si="3520"/>
        <v>AN$17</v>
      </c>
      <c r="AO2169" s="199" t="str">
        <f t="shared" si="3520"/>
        <v>AO$17</v>
      </c>
      <c r="AP2169" s="199" t="str">
        <f t="shared" si="3520"/>
        <v>AP$17</v>
      </c>
      <c r="AQ2169" s="199" t="str">
        <f t="shared" si="3520"/>
        <v>AQ$17</v>
      </c>
      <c r="AR2169" s="199" t="str">
        <f t="shared" si="3520"/>
        <v>AR$17</v>
      </c>
      <c r="AS2169" s="199" t="str">
        <f t="shared" si="3520"/>
        <v>AS$17</v>
      </c>
      <c r="AT2169" s="199" t="str">
        <f t="shared" si="3520"/>
        <v>AT$17</v>
      </c>
      <c r="AU2169" s="199" t="str">
        <f t="shared" si="3520"/>
        <v>AU$17</v>
      </c>
      <c r="AV2169" s="199" t="str">
        <f t="shared" si="3520"/>
        <v>AV$17</v>
      </c>
      <c r="AW2169" s="199" t="str">
        <f t="shared" si="3520"/>
        <v>AW$17</v>
      </c>
      <c r="AX2169" s="199" t="str">
        <f t="shared" si="3520"/>
        <v>AX$17</v>
      </c>
      <c r="AY2169" s="199" t="str">
        <f t="shared" si="3520"/>
        <v>AY$17</v>
      </c>
      <c r="AZ2169" s="199" t="str">
        <f t="shared" si="3520"/>
        <v>AZ$17</v>
      </c>
      <c r="BA2169" s="199" t="str">
        <f t="shared" si="3520"/>
        <v>BA$17</v>
      </c>
      <c r="BB2169" s="199" t="str">
        <f t="shared" si="3520"/>
        <v>BB$17</v>
      </c>
      <c r="BC2169" s="199" t="str">
        <f t="shared" si="3520"/>
        <v>BC$17</v>
      </c>
      <c r="BD2169" s="199" t="str">
        <f t="shared" si="3520"/>
        <v>BD$17</v>
      </c>
      <c r="BE2169" s="199" t="str">
        <f t="shared" si="3520"/>
        <v>BE$17</v>
      </c>
      <c r="BF2169" s="199" t="str">
        <f t="shared" si="3520"/>
        <v>BF$17</v>
      </c>
      <c r="BG2169" s="199" t="str">
        <f t="shared" si="3520"/>
        <v>BG$17</v>
      </c>
      <c r="BH2169" s="199" t="str">
        <f t="shared" si="3520"/>
        <v>BH$17</v>
      </c>
      <c r="BI2169" s="199" t="str">
        <f t="shared" si="3520"/>
        <v>BI$17</v>
      </c>
      <c r="BJ2169" s="199" t="str">
        <f t="shared" si="3520"/>
        <v>BJ$17</v>
      </c>
      <c r="BK2169" s="199" t="str">
        <f t="shared" si="3520"/>
        <v>BK$17</v>
      </c>
      <c r="BL2169" s="199" t="str">
        <f t="shared" si="3520"/>
        <v>BL$17</v>
      </c>
      <c r="BM2169" s="199" t="str">
        <f t="shared" si="3520"/>
        <v>BM$17</v>
      </c>
      <c r="BN2169" s="199" t="str">
        <f t="shared" si="3520"/>
        <v>BN$17</v>
      </c>
      <c r="BO2169" s="199" t="str">
        <f t="shared" si="3520"/>
        <v>BO$17</v>
      </c>
      <c r="BP2169" s="199" t="str">
        <f t="shared" si="3520"/>
        <v>BP$17</v>
      </c>
      <c r="BQ2169" s="199" t="str">
        <f t="shared" si="3520"/>
        <v>BQ$17</v>
      </c>
      <c r="BR2169" s="199" t="str">
        <f t="shared" si="3520"/>
        <v>BR$17</v>
      </c>
      <c r="BS2169" s="199" t="str">
        <f t="shared" si="3520"/>
        <v>BS$17</v>
      </c>
      <c r="BT2169" s="199" t="str">
        <f t="shared" si="3520"/>
        <v>BT$17</v>
      </c>
      <c r="BU2169" s="199" t="str">
        <f t="shared" si="3520"/>
        <v>BU$17</v>
      </c>
      <c r="BV2169" s="199" t="str">
        <f t="shared" si="3520"/>
        <v>BV$17</v>
      </c>
      <c r="BW2169" s="199" t="str">
        <f t="shared" si="3520"/>
        <v>BW$17</v>
      </c>
      <c r="BX2169" s="199" t="str">
        <f t="shared" si="3520"/>
        <v>BX$17</v>
      </c>
      <c r="BY2169" s="199" t="str">
        <f t="shared" si="3520"/>
        <v>BY$17</v>
      </c>
      <c r="BZ2169" s="199" t="str">
        <f t="shared" si="3520"/>
        <v>BZ$17</v>
      </c>
      <c r="CA2169" s="199" t="str">
        <f t="shared" si="3520"/>
        <v>CA$17</v>
      </c>
      <c r="CB2169" s="199" t="str">
        <f t="shared" si="3520"/>
        <v>CB$17</v>
      </c>
      <c r="CC2169" s="199" t="str">
        <f t="shared" si="3520"/>
        <v>CC$17</v>
      </c>
      <c r="CD2169" s="199" t="str">
        <f t="shared" si="3520"/>
        <v>CD$17</v>
      </c>
      <c r="CE2169" s="199" t="str">
        <f t="shared" ref="CE2169:CL2169" si="3521">CE$21</f>
        <v>CE$17</v>
      </c>
      <c r="CF2169" s="199" t="str">
        <f t="shared" si="3521"/>
        <v>CF$17</v>
      </c>
      <c r="CG2169" s="199" t="str">
        <f t="shared" si="3521"/>
        <v>CG$17</v>
      </c>
      <c r="CH2169" s="199" t="str">
        <f t="shared" si="3521"/>
        <v>CH$17</v>
      </c>
      <c r="CI2169" s="199" t="str">
        <f t="shared" si="3521"/>
        <v>CI$17</v>
      </c>
      <c r="CJ2169" s="199" t="str">
        <f t="shared" si="3521"/>
        <v>CJ$17</v>
      </c>
      <c r="CK2169" s="199" t="str">
        <f t="shared" si="3521"/>
        <v>CK$17</v>
      </c>
      <c r="CL2169" s="199" t="str">
        <f t="shared" si="3521"/>
        <v>CL$17</v>
      </c>
      <c r="CN2169" s="201"/>
      <c r="CO2169" s="199" t="str">
        <f t="shared" ref="CO2169:DL2169" si="3522">CO$21</f>
        <v>CO$17</v>
      </c>
      <c r="CP2169" s="199" t="str">
        <f t="shared" si="3522"/>
        <v>CP$17</v>
      </c>
      <c r="CQ2169" s="199" t="str">
        <f t="shared" si="3522"/>
        <v>CQ$17</v>
      </c>
      <c r="CR2169" s="199" t="str">
        <f t="shared" si="3522"/>
        <v>CR$17</v>
      </c>
      <c r="CS2169" s="199" t="str">
        <f t="shared" si="3522"/>
        <v>CS$17</v>
      </c>
      <c r="CT2169" s="199" t="str">
        <f t="shared" si="3522"/>
        <v>CT$17</v>
      </c>
      <c r="CU2169" s="199" t="str">
        <f t="shared" si="3522"/>
        <v>CU$17</v>
      </c>
      <c r="CV2169" s="199" t="str">
        <f t="shared" si="3522"/>
        <v>CV$17</v>
      </c>
      <c r="CW2169" s="199" t="str">
        <f t="shared" si="3522"/>
        <v>CW$17</v>
      </c>
      <c r="CX2169" s="199" t="str">
        <f t="shared" si="3522"/>
        <v>CX$17</v>
      </c>
      <c r="CY2169" s="199" t="str">
        <f t="shared" si="3522"/>
        <v>CY$17</v>
      </c>
      <c r="CZ2169" s="199" t="str">
        <f t="shared" si="3522"/>
        <v>CZ$17</v>
      </c>
      <c r="DA2169" s="199" t="str">
        <f t="shared" si="3522"/>
        <v>DA$17</v>
      </c>
      <c r="DB2169" s="199" t="str">
        <f t="shared" si="3522"/>
        <v>DB$17</v>
      </c>
      <c r="DC2169" s="199" t="str">
        <f t="shared" si="3522"/>
        <v>DC$17</v>
      </c>
      <c r="DD2169" s="199" t="str">
        <f t="shared" si="3522"/>
        <v>DD$17</v>
      </c>
      <c r="DE2169" s="199" t="str">
        <f t="shared" si="3522"/>
        <v>DE$17</v>
      </c>
      <c r="DF2169" s="199" t="str">
        <f t="shared" si="3522"/>
        <v>DF$17</v>
      </c>
      <c r="DG2169" s="199" t="str">
        <f t="shared" si="3522"/>
        <v>DG$17</v>
      </c>
      <c r="DH2169" s="199" t="str">
        <f t="shared" si="3522"/>
        <v>DH$17</v>
      </c>
      <c r="DI2169" s="199" t="str">
        <f t="shared" si="3522"/>
        <v>DI$17</v>
      </c>
      <c r="DJ2169" s="199" t="str">
        <f t="shared" si="3522"/>
        <v>DJ$17</v>
      </c>
      <c r="DK2169" s="199" t="str">
        <f t="shared" si="3522"/>
        <v>DK$17</v>
      </c>
      <c r="DL2169" s="199" t="str">
        <f t="shared" si="3522"/>
        <v>DL$17</v>
      </c>
    </row>
    <row r="2170" spans="1:116" x14ac:dyDescent="0.35">
      <c r="A2170" s="174"/>
      <c r="E2170" s="8"/>
      <c r="G2170" s="175" t="s">
        <v>461</v>
      </c>
      <c r="H2170" s="200"/>
      <c r="I2170" s="201"/>
      <c r="J2170" s="201"/>
      <c r="K2170" s="202"/>
      <c r="L2170" s="202"/>
      <c r="M2170" s="202"/>
      <c r="N2170" s="202"/>
      <c r="O2170" s="202"/>
      <c r="P2170" s="202"/>
      <c r="R2170" s="202"/>
      <c r="S2170" s="190"/>
      <c r="T2170" s="190"/>
      <c r="U2170" s="190"/>
      <c r="V2170" s="190"/>
      <c r="W2170" s="190"/>
      <c r="X2170" s="190"/>
      <c r="Y2170" s="190"/>
      <c r="Z2170" s="190"/>
      <c r="AA2170" s="190"/>
      <c r="AB2170" s="190"/>
      <c r="AC2170" s="190"/>
      <c r="AD2170" s="190"/>
      <c r="AE2170" s="190"/>
      <c r="AF2170" s="190"/>
      <c r="AG2170" s="190"/>
      <c r="AH2170" s="190"/>
      <c r="AI2170" s="190"/>
      <c r="AJ2170" s="190"/>
      <c r="AK2170" s="190"/>
      <c r="AL2170" s="190"/>
      <c r="AM2170" s="190"/>
      <c r="AN2170" s="190"/>
      <c r="AO2170" s="190"/>
      <c r="AP2170" s="190"/>
      <c r="AQ2170" s="190"/>
      <c r="AR2170" s="190"/>
      <c r="AS2170" s="190"/>
      <c r="AT2170" s="190"/>
      <c r="AU2170" s="190"/>
      <c r="AV2170" s="190"/>
      <c r="AW2170" s="190"/>
      <c r="AX2170" s="190"/>
      <c r="AY2170" s="190"/>
      <c r="AZ2170" s="190"/>
      <c r="BA2170" s="190"/>
      <c r="BB2170" s="190"/>
      <c r="BC2170" s="190"/>
      <c r="BD2170" s="190"/>
      <c r="BE2170" s="190"/>
      <c r="BF2170" s="190"/>
      <c r="BG2170" s="190"/>
      <c r="BH2170" s="190"/>
      <c r="BI2170" s="190"/>
      <c r="BJ2170" s="190"/>
      <c r="BK2170" s="190"/>
      <c r="BL2170" s="190"/>
      <c r="BM2170" s="190"/>
      <c r="BN2170" s="190"/>
      <c r="BO2170" s="190"/>
      <c r="BP2170" s="190"/>
      <c r="BQ2170" s="190"/>
      <c r="BR2170" s="190"/>
      <c r="BS2170" s="190"/>
      <c r="BT2170" s="190"/>
      <c r="BU2170" s="190"/>
      <c r="BV2170" s="190"/>
      <c r="BW2170" s="190"/>
      <c r="BX2170" s="190"/>
      <c r="BY2170" s="190"/>
      <c r="BZ2170" s="190"/>
      <c r="CA2170" s="190"/>
      <c r="CB2170" s="190"/>
      <c r="CC2170" s="190"/>
      <c r="CD2170" s="190"/>
      <c r="CE2170" s="190"/>
      <c r="CF2170" s="190"/>
      <c r="CG2170" s="190"/>
      <c r="CH2170" s="190"/>
      <c r="CI2170" s="190"/>
      <c r="CJ2170" s="190"/>
      <c r="CK2170" s="190"/>
      <c r="CL2170" s="190"/>
      <c r="CN2170" s="201"/>
      <c r="CO2170" s="190"/>
      <c r="CP2170" s="190"/>
      <c r="CQ2170" s="190"/>
      <c r="CR2170" s="190"/>
      <c r="CS2170" s="190"/>
      <c r="CT2170" s="190"/>
      <c r="CU2170" s="190"/>
      <c r="CV2170" s="190"/>
      <c r="CW2170" s="190"/>
      <c r="CX2170" s="190"/>
      <c r="CY2170" s="190"/>
      <c r="CZ2170" s="190"/>
      <c r="DA2170" s="190"/>
      <c r="DB2170" s="190"/>
      <c r="DC2170" s="190"/>
      <c r="DD2170" s="190"/>
      <c r="DE2170" s="190"/>
      <c r="DF2170" s="190"/>
      <c r="DG2170" s="190"/>
      <c r="DH2170" s="190"/>
      <c r="DI2170" s="190"/>
      <c r="DJ2170" s="190"/>
      <c r="DK2170" s="190"/>
      <c r="DL2170" s="190"/>
    </row>
    <row r="2171" spans="1:116" x14ac:dyDescent="0.35">
      <c r="A2171" s="174"/>
      <c r="E2171" s="8"/>
      <c r="G2171" s="175" t="s">
        <v>462</v>
      </c>
      <c r="H2171" s="200"/>
      <c r="I2171" s="201"/>
      <c r="J2171" s="201"/>
      <c r="K2171" s="202"/>
      <c r="L2171" s="202"/>
      <c r="M2171" s="202"/>
      <c r="N2171" s="202"/>
      <c r="O2171" s="202"/>
      <c r="P2171" s="202"/>
      <c r="R2171" s="202"/>
      <c r="S2171" s="190"/>
      <c r="T2171" s="190"/>
      <c r="U2171" s="190"/>
      <c r="V2171" s="190"/>
      <c r="W2171" s="190"/>
      <c r="X2171" s="190"/>
      <c r="Y2171" s="190"/>
      <c r="Z2171" s="190"/>
      <c r="AA2171" s="190"/>
      <c r="AB2171" s="190"/>
      <c r="AC2171" s="190"/>
      <c r="AD2171" s="190"/>
      <c r="AE2171" s="190"/>
      <c r="AF2171" s="190"/>
      <c r="AG2171" s="190"/>
      <c r="AH2171" s="190"/>
      <c r="AI2171" s="190"/>
      <c r="AJ2171" s="190"/>
      <c r="AK2171" s="190"/>
      <c r="AL2171" s="190"/>
      <c r="AM2171" s="190"/>
      <c r="AN2171" s="190"/>
      <c r="AO2171" s="190"/>
      <c r="AP2171" s="190"/>
      <c r="AQ2171" s="190"/>
      <c r="AR2171" s="190"/>
      <c r="AS2171" s="190"/>
      <c r="AT2171" s="190"/>
      <c r="AU2171" s="190"/>
      <c r="AV2171" s="190"/>
      <c r="AW2171" s="190"/>
      <c r="AX2171" s="190"/>
      <c r="AY2171" s="190"/>
      <c r="AZ2171" s="190"/>
      <c r="BA2171" s="190"/>
      <c r="BB2171" s="190"/>
      <c r="BC2171" s="190"/>
      <c r="BD2171" s="190"/>
      <c r="BE2171" s="190"/>
      <c r="BF2171" s="190"/>
      <c r="BG2171" s="190"/>
      <c r="BH2171" s="190"/>
      <c r="BI2171" s="190"/>
      <c r="BJ2171" s="190"/>
      <c r="BK2171" s="190"/>
      <c r="BL2171" s="190"/>
      <c r="BM2171" s="190"/>
      <c r="BN2171" s="190"/>
      <c r="BO2171" s="190"/>
      <c r="BP2171" s="190"/>
      <c r="BQ2171" s="190"/>
      <c r="BR2171" s="190"/>
      <c r="BS2171" s="190"/>
      <c r="BT2171" s="190"/>
      <c r="BU2171" s="190"/>
      <c r="BV2171" s="190"/>
      <c r="BW2171" s="190"/>
      <c r="BX2171" s="190"/>
      <c r="BY2171" s="190"/>
      <c r="BZ2171" s="190"/>
      <c r="CA2171" s="190"/>
      <c r="CB2171" s="190"/>
      <c r="CC2171" s="190"/>
      <c r="CD2171" s="190"/>
      <c r="CE2171" s="190"/>
      <c r="CF2171" s="190"/>
      <c r="CG2171" s="190"/>
      <c r="CH2171" s="190"/>
      <c r="CI2171" s="190"/>
      <c r="CJ2171" s="190"/>
      <c r="CK2171" s="190"/>
      <c r="CL2171" s="190"/>
      <c r="CN2171" s="201"/>
      <c r="CO2171" s="190"/>
      <c r="CP2171" s="190"/>
      <c r="CQ2171" s="190"/>
      <c r="CR2171" s="190"/>
      <c r="CS2171" s="190"/>
      <c r="CT2171" s="190"/>
      <c r="CU2171" s="190"/>
      <c r="CV2171" s="190"/>
      <c r="CW2171" s="190"/>
      <c r="CX2171" s="190"/>
      <c r="CY2171" s="190"/>
      <c r="CZ2171" s="190"/>
      <c r="DA2171" s="190"/>
      <c r="DB2171" s="190"/>
      <c r="DC2171" s="190"/>
      <c r="DD2171" s="190"/>
      <c r="DE2171" s="190"/>
      <c r="DF2171" s="190"/>
      <c r="DG2171" s="190"/>
      <c r="DH2171" s="190"/>
      <c r="DI2171" s="190"/>
      <c r="DJ2171" s="190"/>
      <c r="DK2171" s="190"/>
      <c r="DL2171" s="190"/>
    </row>
    <row r="2172" spans="1:116" x14ac:dyDescent="0.35">
      <c r="A2172" s="174"/>
      <c r="E2172" s="8"/>
      <c r="G2172" s="175" t="s">
        <v>491</v>
      </c>
      <c r="H2172" s="200"/>
      <c r="I2172" s="201"/>
      <c r="J2172" s="201"/>
      <c r="K2172" s="202"/>
      <c r="L2172" s="202"/>
      <c r="M2172" s="202"/>
      <c r="N2172" s="202"/>
      <c r="O2172" s="202"/>
      <c r="P2172" s="202"/>
      <c r="R2172" s="202"/>
      <c r="S2172" s="190" t="str">
        <f t="shared" ref="S2172:CD2172" si="3523">S$22</f>
        <v>S$18</v>
      </c>
      <c r="T2172" s="190" t="str">
        <f t="shared" si="3523"/>
        <v>T$18</v>
      </c>
      <c r="U2172" s="190" t="str">
        <f t="shared" si="3523"/>
        <v>U$18</v>
      </c>
      <c r="V2172" s="190" t="str">
        <f t="shared" si="3523"/>
        <v>V$18</v>
      </c>
      <c r="W2172" s="190" t="str">
        <f t="shared" si="3523"/>
        <v>W$18</v>
      </c>
      <c r="X2172" s="190" t="str">
        <f t="shared" si="3523"/>
        <v>X$18</v>
      </c>
      <c r="Y2172" s="190" t="str">
        <f t="shared" si="3523"/>
        <v>Y$18</v>
      </c>
      <c r="Z2172" s="190" t="str">
        <f t="shared" si="3523"/>
        <v>Z$18</v>
      </c>
      <c r="AA2172" s="190" t="str">
        <f t="shared" si="3523"/>
        <v>AA$18</v>
      </c>
      <c r="AB2172" s="190" t="str">
        <f t="shared" si="3523"/>
        <v>AB$18</v>
      </c>
      <c r="AC2172" s="190" t="str">
        <f t="shared" si="3523"/>
        <v>AC$18</v>
      </c>
      <c r="AD2172" s="190" t="str">
        <f t="shared" si="3523"/>
        <v>AD$18</v>
      </c>
      <c r="AE2172" s="190" t="str">
        <f t="shared" si="3523"/>
        <v>AE$18</v>
      </c>
      <c r="AF2172" s="190" t="str">
        <f t="shared" si="3523"/>
        <v>AF$18</v>
      </c>
      <c r="AG2172" s="190" t="str">
        <f t="shared" si="3523"/>
        <v>AG$18</v>
      </c>
      <c r="AH2172" s="190" t="str">
        <f t="shared" si="3523"/>
        <v>AH$18</v>
      </c>
      <c r="AI2172" s="190" t="str">
        <f t="shared" si="3523"/>
        <v>AI$18</v>
      </c>
      <c r="AJ2172" s="190" t="str">
        <f t="shared" si="3523"/>
        <v>AJ$18</v>
      </c>
      <c r="AK2172" s="190" t="str">
        <f t="shared" si="3523"/>
        <v>AK$18</v>
      </c>
      <c r="AL2172" s="190" t="str">
        <f t="shared" si="3523"/>
        <v>AL$18</v>
      </c>
      <c r="AM2172" s="190" t="str">
        <f t="shared" si="3523"/>
        <v>AM$18</v>
      </c>
      <c r="AN2172" s="190" t="str">
        <f t="shared" si="3523"/>
        <v>AN$18</v>
      </c>
      <c r="AO2172" s="190" t="str">
        <f t="shared" si="3523"/>
        <v>AO$18</v>
      </c>
      <c r="AP2172" s="190" t="str">
        <f t="shared" si="3523"/>
        <v>AP$18</v>
      </c>
      <c r="AQ2172" s="190" t="str">
        <f t="shared" si="3523"/>
        <v>AQ$18</v>
      </c>
      <c r="AR2172" s="190" t="str">
        <f t="shared" si="3523"/>
        <v>AR$18</v>
      </c>
      <c r="AS2172" s="190" t="str">
        <f t="shared" si="3523"/>
        <v>AS$18</v>
      </c>
      <c r="AT2172" s="190" t="str">
        <f t="shared" si="3523"/>
        <v>AT$18</v>
      </c>
      <c r="AU2172" s="190" t="str">
        <f t="shared" si="3523"/>
        <v>AU$18</v>
      </c>
      <c r="AV2172" s="190" t="str">
        <f t="shared" si="3523"/>
        <v>AV$18</v>
      </c>
      <c r="AW2172" s="190" t="str">
        <f t="shared" si="3523"/>
        <v>AW$18</v>
      </c>
      <c r="AX2172" s="190" t="str">
        <f t="shared" si="3523"/>
        <v>AX$18</v>
      </c>
      <c r="AY2172" s="190" t="str">
        <f t="shared" si="3523"/>
        <v>AY$18</v>
      </c>
      <c r="AZ2172" s="190" t="str">
        <f t="shared" si="3523"/>
        <v>AZ$18</v>
      </c>
      <c r="BA2172" s="190" t="str">
        <f t="shared" si="3523"/>
        <v>BA$18</v>
      </c>
      <c r="BB2172" s="190" t="str">
        <f t="shared" si="3523"/>
        <v>BB$18</v>
      </c>
      <c r="BC2172" s="190" t="str">
        <f t="shared" si="3523"/>
        <v>BC$18</v>
      </c>
      <c r="BD2172" s="190" t="str">
        <f t="shared" si="3523"/>
        <v>BD$18</v>
      </c>
      <c r="BE2172" s="190" t="str">
        <f t="shared" si="3523"/>
        <v>BE$18</v>
      </c>
      <c r="BF2172" s="190" t="str">
        <f t="shared" si="3523"/>
        <v>BF$18</v>
      </c>
      <c r="BG2172" s="190" t="str">
        <f t="shared" si="3523"/>
        <v>BG$18</v>
      </c>
      <c r="BH2172" s="190" t="str">
        <f t="shared" si="3523"/>
        <v>BH$18</v>
      </c>
      <c r="BI2172" s="190" t="str">
        <f t="shared" si="3523"/>
        <v>BI$18</v>
      </c>
      <c r="BJ2172" s="190" t="str">
        <f t="shared" si="3523"/>
        <v>BJ$18</v>
      </c>
      <c r="BK2172" s="190" t="str">
        <f t="shared" si="3523"/>
        <v>BK$18</v>
      </c>
      <c r="BL2172" s="190" t="str">
        <f t="shared" si="3523"/>
        <v>BL$18</v>
      </c>
      <c r="BM2172" s="190" t="str">
        <f t="shared" si="3523"/>
        <v>BM$18</v>
      </c>
      <c r="BN2172" s="190" t="str">
        <f t="shared" si="3523"/>
        <v>BN$18</v>
      </c>
      <c r="BO2172" s="190" t="str">
        <f t="shared" si="3523"/>
        <v>BO$18</v>
      </c>
      <c r="BP2172" s="190" t="str">
        <f t="shared" si="3523"/>
        <v>BP$18</v>
      </c>
      <c r="BQ2172" s="190" t="str">
        <f t="shared" si="3523"/>
        <v>BQ$18</v>
      </c>
      <c r="BR2172" s="190" t="str">
        <f t="shared" si="3523"/>
        <v>BR$18</v>
      </c>
      <c r="BS2172" s="190" t="str">
        <f t="shared" si="3523"/>
        <v>BS$18</v>
      </c>
      <c r="BT2172" s="190" t="str">
        <f t="shared" si="3523"/>
        <v>BT$18</v>
      </c>
      <c r="BU2172" s="190" t="str">
        <f t="shared" si="3523"/>
        <v>BU$18</v>
      </c>
      <c r="BV2172" s="190" t="str">
        <f t="shared" si="3523"/>
        <v>BV$18</v>
      </c>
      <c r="BW2172" s="190" t="str">
        <f t="shared" si="3523"/>
        <v>BW$18</v>
      </c>
      <c r="BX2172" s="190" t="str">
        <f t="shared" si="3523"/>
        <v>BX$18</v>
      </c>
      <c r="BY2172" s="190" t="str">
        <f t="shared" si="3523"/>
        <v>BY$18</v>
      </c>
      <c r="BZ2172" s="190" t="str">
        <f t="shared" si="3523"/>
        <v>BZ$18</v>
      </c>
      <c r="CA2172" s="190" t="str">
        <f t="shared" si="3523"/>
        <v>CA$18</v>
      </c>
      <c r="CB2172" s="190" t="str">
        <f t="shared" si="3523"/>
        <v>CB$18</v>
      </c>
      <c r="CC2172" s="190" t="str">
        <f t="shared" si="3523"/>
        <v>CC$18</v>
      </c>
      <c r="CD2172" s="190" t="str">
        <f t="shared" si="3523"/>
        <v>CD$18</v>
      </c>
      <c r="CE2172" s="190" t="str">
        <f t="shared" ref="CE2172:CL2172" si="3524">CE$22</f>
        <v>CE$18</v>
      </c>
      <c r="CF2172" s="190" t="str">
        <f t="shared" si="3524"/>
        <v>CF$18</v>
      </c>
      <c r="CG2172" s="190" t="str">
        <f t="shared" si="3524"/>
        <v>CG$18</v>
      </c>
      <c r="CH2172" s="190" t="str">
        <f t="shared" si="3524"/>
        <v>CH$18</v>
      </c>
      <c r="CI2172" s="190" t="str">
        <f t="shared" si="3524"/>
        <v>CI$18</v>
      </c>
      <c r="CJ2172" s="190" t="str">
        <f t="shared" si="3524"/>
        <v>CJ$18</v>
      </c>
      <c r="CK2172" s="190" t="str">
        <f t="shared" si="3524"/>
        <v>CK$18</v>
      </c>
      <c r="CL2172" s="190" t="str">
        <f t="shared" si="3524"/>
        <v>CL$18</v>
      </c>
      <c r="CN2172" s="201"/>
      <c r="CO2172" s="190" t="str">
        <f t="shared" ref="CO2172:DL2172" si="3525">CO$22</f>
        <v>CO$18</v>
      </c>
      <c r="CP2172" s="190" t="str">
        <f t="shared" si="3525"/>
        <v>CP$18</v>
      </c>
      <c r="CQ2172" s="190" t="str">
        <f t="shared" si="3525"/>
        <v>CQ$18</v>
      </c>
      <c r="CR2172" s="190" t="str">
        <f t="shared" si="3525"/>
        <v>CR$18</v>
      </c>
      <c r="CS2172" s="190" t="str">
        <f t="shared" si="3525"/>
        <v>CS$18</v>
      </c>
      <c r="CT2172" s="190" t="str">
        <f t="shared" si="3525"/>
        <v>CT$18</v>
      </c>
      <c r="CU2172" s="190" t="str">
        <f t="shared" si="3525"/>
        <v>CU$18</v>
      </c>
      <c r="CV2172" s="190" t="str">
        <f t="shared" si="3525"/>
        <v>CV$18</v>
      </c>
      <c r="CW2172" s="190" t="str">
        <f t="shared" si="3525"/>
        <v>CW$18</v>
      </c>
      <c r="CX2172" s="190" t="str">
        <f t="shared" si="3525"/>
        <v>CX$18</v>
      </c>
      <c r="CY2172" s="190" t="str">
        <f t="shared" si="3525"/>
        <v>CY$18</v>
      </c>
      <c r="CZ2172" s="190" t="str">
        <f t="shared" si="3525"/>
        <v>CZ$18</v>
      </c>
      <c r="DA2172" s="190" t="str">
        <f t="shared" si="3525"/>
        <v>DA$18</v>
      </c>
      <c r="DB2172" s="190" t="str">
        <f t="shared" si="3525"/>
        <v>DB$18</v>
      </c>
      <c r="DC2172" s="190" t="str">
        <f t="shared" si="3525"/>
        <v>DC$18</v>
      </c>
      <c r="DD2172" s="190" t="str">
        <f t="shared" si="3525"/>
        <v>DD$18</v>
      </c>
      <c r="DE2172" s="190" t="str">
        <f t="shared" si="3525"/>
        <v>DE$18</v>
      </c>
      <c r="DF2172" s="190" t="str">
        <f t="shared" si="3525"/>
        <v>DF$18</v>
      </c>
      <c r="DG2172" s="190" t="str">
        <f t="shared" si="3525"/>
        <v>DG$18</v>
      </c>
      <c r="DH2172" s="190" t="str">
        <f t="shared" si="3525"/>
        <v>DH$18</v>
      </c>
      <c r="DI2172" s="190" t="str">
        <f t="shared" si="3525"/>
        <v>DI$18</v>
      </c>
      <c r="DJ2172" s="190" t="str">
        <f t="shared" si="3525"/>
        <v>DJ$18</v>
      </c>
      <c r="DK2172" s="190" t="str">
        <f t="shared" si="3525"/>
        <v>DK$18</v>
      </c>
      <c r="DL2172" s="190" t="str">
        <f t="shared" si="3525"/>
        <v>DL$18</v>
      </c>
    </row>
    <row r="2173" spans="1:116" x14ac:dyDescent="0.35">
      <c r="A2173" s="174"/>
      <c r="E2173" s="8"/>
      <c r="G2173" s="175" t="s">
        <v>505</v>
      </c>
      <c r="H2173" s="200"/>
      <c r="I2173" s="201"/>
      <c r="J2173" s="201"/>
      <c r="K2173" s="202"/>
      <c r="L2173" s="202"/>
      <c r="M2173" s="202"/>
      <c r="N2173" s="202"/>
      <c r="O2173" s="202"/>
      <c r="P2173" s="202"/>
      <c r="R2173" s="202"/>
      <c r="S2173" s="190" t="str">
        <f t="shared" ref="S2173:CD2173" si="3526">S$23</f>
        <v>S$19</v>
      </c>
      <c r="T2173" s="190" t="str">
        <f t="shared" si="3526"/>
        <v>T$19</v>
      </c>
      <c r="U2173" s="190" t="str">
        <f t="shared" si="3526"/>
        <v>U$19</v>
      </c>
      <c r="V2173" s="190" t="str">
        <f t="shared" si="3526"/>
        <v>V$19</v>
      </c>
      <c r="W2173" s="190" t="str">
        <f t="shared" si="3526"/>
        <v>W$19</v>
      </c>
      <c r="X2173" s="190" t="str">
        <f t="shared" si="3526"/>
        <v>X$19</v>
      </c>
      <c r="Y2173" s="190" t="str">
        <f t="shared" si="3526"/>
        <v>Y$19</v>
      </c>
      <c r="Z2173" s="190" t="str">
        <f t="shared" si="3526"/>
        <v>Z$19</v>
      </c>
      <c r="AA2173" s="190" t="str">
        <f t="shared" si="3526"/>
        <v>AA$19</v>
      </c>
      <c r="AB2173" s="190" t="str">
        <f t="shared" si="3526"/>
        <v>AB$19</v>
      </c>
      <c r="AC2173" s="190" t="str">
        <f t="shared" si="3526"/>
        <v>AC$19</v>
      </c>
      <c r="AD2173" s="190" t="str">
        <f t="shared" si="3526"/>
        <v>AD$19</v>
      </c>
      <c r="AE2173" s="190" t="str">
        <f t="shared" si="3526"/>
        <v>AE$19</v>
      </c>
      <c r="AF2173" s="190" t="str">
        <f t="shared" si="3526"/>
        <v>AF$19</v>
      </c>
      <c r="AG2173" s="190" t="str">
        <f t="shared" si="3526"/>
        <v>AG$19</v>
      </c>
      <c r="AH2173" s="190" t="str">
        <f t="shared" si="3526"/>
        <v>AH$19</v>
      </c>
      <c r="AI2173" s="190" t="str">
        <f t="shared" si="3526"/>
        <v>AI$19</v>
      </c>
      <c r="AJ2173" s="190" t="str">
        <f t="shared" si="3526"/>
        <v>AJ$19</v>
      </c>
      <c r="AK2173" s="190" t="str">
        <f t="shared" si="3526"/>
        <v>AK$19</v>
      </c>
      <c r="AL2173" s="190" t="str">
        <f t="shared" si="3526"/>
        <v>AL$19</v>
      </c>
      <c r="AM2173" s="190" t="str">
        <f t="shared" si="3526"/>
        <v>AM$19</v>
      </c>
      <c r="AN2173" s="190" t="str">
        <f t="shared" si="3526"/>
        <v>AN$19</v>
      </c>
      <c r="AO2173" s="190" t="str">
        <f t="shared" si="3526"/>
        <v>AO$19</v>
      </c>
      <c r="AP2173" s="190" t="str">
        <f t="shared" si="3526"/>
        <v>AP$19</v>
      </c>
      <c r="AQ2173" s="190" t="str">
        <f t="shared" si="3526"/>
        <v>AQ$19</v>
      </c>
      <c r="AR2173" s="190" t="str">
        <f t="shared" si="3526"/>
        <v>AR$19</v>
      </c>
      <c r="AS2173" s="190" t="str">
        <f t="shared" si="3526"/>
        <v>AS$19</v>
      </c>
      <c r="AT2173" s="190" t="str">
        <f t="shared" si="3526"/>
        <v>AT$19</v>
      </c>
      <c r="AU2173" s="190" t="str">
        <f t="shared" si="3526"/>
        <v>AU$19</v>
      </c>
      <c r="AV2173" s="190" t="str">
        <f t="shared" si="3526"/>
        <v>AV$19</v>
      </c>
      <c r="AW2173" s="190" t="str">
        <f t="shared" si="3526"/>
        <v>AW$19</v>
      </c>
      <c r="AX2173" s="190" t="str">
        <f t="shared" si="3526"/>
        <v>AX$19</v>
      </c>
      <c r="AY2173" s="190" t="str">
        <f t="shared" si="3526"/>
        <v>AY$19</v>
      </c>
      <c r="AZ2173" s="190" t="str">
        <f t="shared" si="3526"/>
        <v>AZ$19</v>
      </c>
      <c r="BA2173" s="190" t="str">
        <f t="shared" si="3526"/>
        <v>BA$19</v>
      </c>
      <c r="BB2173" s="190" t="str">
        <f t="shared" si="3526"/>
        <v>BB$19</v>
      </c>
      <c r="BC2173" s="190" t="str">
        <f t="shared" si="3526"/>
        <v>BC$19</v>
      </c>
      <c r="BD2173" s="190" t="str">
        <f t="shared" si="3526"/>
        <v>BD$19</v>
      </c>
      <c r="BE2173" s="190" t="str">
        <f t="shared" si="3526"/>
        <v>BE$19</v>
      </c>
      <c r="BF2173" s="190" t="str">
        <f t="shared" si="3526"/>
        <v>BF$19</v>
      </c>
      <c r="BG2173" s="190" t="str">
        <f t="shared" si="3526"/>
        <v>BG$19</v>
      </c>
      <c r="BH2173" s="190" t="str">
        <f t="shared" si="3526"/>
        <v>BH$19</v>
      </c>
      <c r="BI2173" s="190" t="str">
        <f t="shared" si="3526"/>
        <v>BI$19</v>
      </c>
      <c r="BJ2173" s="190" t="str">
        <f t="shared" si="3526"/>
        <v>BJ$19</v>
      </c>
      <c r="BK2173" s="190" t="str">
        <f t="shared" si="3526"/>
        <v>BK$19</v>
      </c>
      <c r="BL2173" s="190" t="str">
        <f t="shared" si="3526"/>
        <v>BL$19</v>
      </c>
      <c r="BM2173" s="190" t="str">
        <f t="shared" si="3526"/>
        <v>BM$19</v>
      </c>
      <c r="BN2173" s="190" t="str">
        <f t="shared" si="3526"/>
        <v>BN$19</v>
      </c>
      <c r="BO2173" s="190" t="str">
        <f t="shared" si="3526"/>
        <v>BO$19</v>
      </c>
      <c r="BP2173" s="190" t="str">
        <f t="shared" si="3526"/>
        <v>BP$19</v>
      </c>
      <c r="BQ2173" s="190" t="str">
        <f t="shared" si="3526"/>
        <v>BQ$19</v>
      </c>
      <c r="BR2173" s="190" t="str">
        <f t="shared" si="3526"/>
        <v>BR$19</v>
      </c>
      <c r="BS2173" s="190" t="str">
        <f t="shared" si="3526"/>
        <v>BS$19</v>
      </c>
      <c r="BT2173" s="190" t="str">
        <f t="shared" si="3526"/>
        <v>BT$19</v>
      </c>
      <c r="BU2173" s="190" t="str">
        <f t="shared" si="3526"/>
        <v>BU$19</v>
      </c>
      <c r="BV2173" s="190" t="str">
        <f t="shared" si="3526"/>
        <v>BV$19</v>
      </c>
      <c r="BW2173" s="190" t="str">
        <f t="shared" si="3526"/>
        <v>BW$19</v>
      </c>
      <c r="BX2173" s="190" t="str">
        <f t="shared" si="3526"/>
        <v>BX$19</v>
      </c>
      <c r="BY2173" s="190" t="str">
        <f t="shared" si="3526"/>
        <v>BY$19</v>
      </c>
      <c r="BZ2173" s="190" t="str">
        <f t="shared" si="3526"/>
        <v>BZ$19</v>
      </c>
      <c r="CA2173" s="190" t="str">
        <f t="shared" si="3526"/>
        <v>CA$19</v>
      </c>
      <c r="CB2173" s="190" t="str">
        <f t="shared" si="3526"/>
        <v>CB$19</v>
      </c>
      <c r="CC2173" s="190" t="str">
        <f t="shared" si="3526"/>
        <v>CC$19</v>
      </c>
      <c r="CD2173" s="190" t="str">
        <f t="shared" si="3526"/>
        <v>CD$19</v>
      </c>
      <c r="CE2173" s="190" t="str">
        <f t="shared" ref="CE2173:CL2173" si="3527">CE$23</f>
        <v>CE$19</v>
      </c>
      <c r="CF2173" s="190" t="str">
        <f t="shared" si="3527"/>
        <v>CF$19</v>
      </c>
      <c r="CG2173" s="190" t="str">
        <f t="shared" si="3527"/>
        <v>CG$19</v>
      </c>
      <c r="CH2173" s="190" t="str">
        <f t="shared" si="3527"/>
        <v>CH$19</v>
      </c>
      <c r="CI2173" s="190" t="str">
        <f t="shared" si="3527"/>
        <v>CI$19</v>
      </c>
      <c r="CJ2173" s="190" t="str">
        <f t="shared" si="3527"/>
        <v>CJ$19</v>
      </c>
      <c r="CK2173" s="190" t="str">
        <f t="shared" si="3527"/>
        <v>CK$19</v>
      </c>
      <c r="CL2173" s="190" t="str">
        <f t="shared" si="3527"/>
        <v>CL$19</v>
      </c>
      <c r="CN2173" s="201"/>
      <c r="CO2173" s="190" t="str">
        <f t="shared" ref="CO2173:DL2173" si="3528">CO$23</f>
        <v>CO$19</v>
      </c>
      <c r="CP2173" s="190" t="str">
        <f t="shared" si="3528"/>
        <v>CP$19</v>
      </c>
      <c r="CQ2173" s="190" t="str">
        <f t="shared" si="3528"/>
        <v>CQ$19</v>
      </c>
      <c r="CR2173" s="190" t="str">
        <f t="shared" si="3528"/>
        <v>CR$19</v>
      </c>
      <c r="CS2173" s="190" t="str">
        <f t="shared" si="3528"/>
        <v>CS$19</v>
      </c>
      <c r="CT2173" s="190" t="str">
        <f t="shared" si="3528"/>
        <v>CT$19</v>
      </c>
      <c r="CU2173" s="190" t="str">
        <f t="shared" si="3528"/>
        <v>CU$19</v>
      </c>
      <c r="CV2173" s="190" t="str">
        <f t="shared" si="3528"/>
        <v>CV$19</v>
      </c>
      <c r="CW2173" s="190" t="str">
        <f t="shared" si="3528"/>
        <v>CW$19</v>
      </c>
      <c r="CX2173" s="190" t="str">
        <f t="shared" si="3528"/>
        <v>CX$19</v>
      </c>
      <c r="CY2173" s="190" t="str">
        <f t="shared" si="3528"/>
        <v>CY$19</v>
      </c>
      <c r="CZ2173" s="190" t="str">
        <f t="shared" si="3528"/>
        <v>CZ$19</v>
      </c>
      <c r="DA2173" s="190" t="str">
        <f t="shared" si="3528"/>
        <v>DA$19</v>
      </c>
      <c r="DB2173" s="190" t="str">
        <f t="shared" si="3528"/>
        <v>DB$19</v>
      </c>
      <c r="DC2173" s="190" t="str">
        <f t="shared" si="3528"/>
        <v>DC$19</v>
      </c>
      <c r="DD2173" s="190" t="str">
        <f t="shared" si="3528"/>
        <v>DD$19</v>
      </c>
      <c r="DE2173" s="190" t="str">
        <f t="shared" si="3528"/>
        <v>DE$19</v>
      </c>
      <c r="DF2173" s="190" t="str">
        <f t="shared" si="3528"/>
        <v>DF$19</v>
      </c>
      <c r="DG2173" s="190" t="str">
        <f t="shared" si="3528"/>
        <v>DG$19</v>
      </c>
      <c r="DH2173" s="190" t="str">
        <f t="shared" si="3528"/>
        <v>DH$19</v>
      </c>
      <c r="DI2173" s="190" t="str">
        <f t="shared" si="3528"/>
        <v>DI$19</v>
      </c>
      <c r="DJ2173" s="190" t="str">
        <f t="shared" si="3528"/>
        <v>DJ$19</v>
      </c>
      <c r="DK2173" s="190" t="str">
        <f t="shared" si="3528"/>
        <v>DK$19</v>
      </c>
      <c r="DL2173" s="190" t="str">
        <f t="shared" si="3528"/>
        <v>DL$19</v>
      </c>
    </row>
    <row r="2174" spans="1:116" x14ac:dyDescent="0.35">
      <c r="A2174" s="31" t="s">
        <v>218</v>
      </c>
      <c r="B2174" s="31" t="s">
        <v>395</v>
      </c>
      <c r="C2174" s="31"/>
      <c r="D2174" t="s">
        <v>523</v>
      </c>
      <c r="E2174" s="8" t="str">
        <f t="shared" ref="E2174:E2190" si="3529">ROW()&amp;" "&amp;D2174</f>
        <v>2174 WCPP-IS</v>
      </c>
      <c r="F2174" t="s">
        <v>525</v>
      </c>
      <c r="G2174" s="175" t="s">
        <v>463</v>
      </c>
      <c r="H2174" s="48"/>
      <c r="I2174" s="304"/>
      <c r="J2174" s="304"/>
      <c r="K2174" s="48"/>
      <c r="L2174" s="48"/>
      <c r="M2174" s="48"/>
      <c r="N2174" s="48"/>
      <c r="O2174" s="48"/>
      <c r="P2174" s="48"/>
      <c r="R2174" s="70"/>
      <c r="S2174" s="305"/>
      <c r="T2174" s="305"/>
      <c r="U2174" s="305"/>
      <c r="V2174" s="305"/>
      <c r="W2174" s="305"/>
      <c r="X2174" s="305"/>
      <c r="Y2174" s="305"/>
      <c r="Z2174" s="305"/>
      <c r="AA2174" s="305"/>
      <c r="AB2174" s="305"/>
      <c r="AC2174" s="305"/>
      <c r="AD2174" s="305"/>
      <c r="AE2174" s="305"/>
      <c r="AF2174" s="305"/>
      <c r="AG2174" s="305"/>
      <c r="AH2174" s="305"/>
      <c r="AI2174" s="305"/>
      <c r="AJ2174" s="305"/>
      <c r="AK2174" s="305"/>
      <c r="AL2174" s="305"/>
      <c r="AM2174" s="305"/>
      <c r="AN2174" s="305"/>
      <c r="AO2174" s="305"/>
      <c r="AP2174" s="305"/>
      <c r="AQ2174" s="305"/>
      <c r="AR2174" s="305"/>
      <c r="AS2174" s="305"/>
      <c r="AT2174" s="305"/>
      <c r="AU2174" s="305"/>
      <c r="AV2174" s="305"/>
      <c r="AW2174" s="305"/>
      <c r="AX2174" s="305"/>
      <c r="AY2174" s="305"/>
      <c r="AZ2174" s="305"/>
      <c r="BA2174" s="305"/>
      <c r="BB2174" s="305"/>
      <c r="BC2174" s="305"/>
      <c r="BD2174" s="305"/>
      <c r="BE2174" s="305"/>
      <c r="BF2174" s="305"/>
      <c r="BG2174" s="305"/>
      <c r="BH2174" s="305"/>
      <c r="BI2174" s="305"/>
      <c r="BJ2174" s="305"/>
      <c r="BK2174" s="305"/>
      <c r="BL2174" s="305"/>
      <c r="BM2174" s="305"/>
      <c r="BN2174" s="305"/>
      <c r="BO2174" s="305"/>
      <c r="BP2174" s="305"/>
      <c r="BQ2174" s="305"/>
      <c r="BR2174" s="305"/>
      <c r="BS2174" s="305"/>
      <c r="BT2174" s="305"/>
      <c r="BU2174" s="305"/>
      <c r="BV2174" s="305"/>
      <c r="BW2174" s="305"/>
      <c r="BX2174" s="305"/>
      <c r="BY2174" s="305"/>
      <c r="BZ2174" s="305"/>
      <c r="CA2174" s="305"/>
      <c r="CB2174" s="305"/>
      <c r="CC2174" s="305"/>
      <c r="CD2174" s="305"/>
      <c r="CE2174" s="305"/>
      <c r="CF2174" s="305"/>
      <c r="CG2174" s="305"/>
      <c r="CH2174" s="305"/>
      <c r="CI2174" s="305"/>
      <c r="CJ2174" s="305"/>
      <c r="CK2174" s="305"/>
      <c r="CL2174" s="305"/>
      <c r="CN2174" s="304"/>
      <c r="CO2174" s="305"/>
      <c r="CP2174" s="305"/>
      <c r="CQ2174" s="305"/>
      <c r="CR2174" s="305"/>
      <c r="CS2174" s="305"/>
      <c r="CT2174" s="305"/>
      <c r="CU2174" s="305"/>
      <c r="CV2174" s="305"/>
      <c r="CW2174" s="305"/>
      <c r="CX2174" s="305"/>
      <c r="CY2174" s="305"/>
      <c r="CZ2174" s="305"/>
      <c r="DA2174" s="305"/>
      <c r="DB2174" s="305"/>
      <c r="DC2174" s="305"/>
      <c r="DD2174" s="305"/>
      <c r="DE2174" s="305"/>
      <c r="DF2174" s="305"/>
      <c r="DG2174" s="305"/>
      <c r="DH2174" s="305"/>
      <c r="DI2174" s="305"/>
      <c r="DJ2174" s="305"/>
      <c r="DK2174" s="305"/>
      <c r="DL2174" s="305"/>
    </row>
    <row r="2175" spans="1:116" x14ac:dyDescent="0.35">
      <c r="A2175" s="31"/>
      <c r="B2175" t="str">
        <f t="shared" ref="B2175:B2182" si="3530">E2175</f>
        <v>2175 WCPP-IS</v>
      </c>
      <c r="D2175" t="s">
        <v>523</v>
      </c>
      <c r="E2175" s="8" t="str">
        <f t="shared" si="3529"/>
        <v>2175 WCPP-IS</v>
      </c>
      <c r="G2175" s="175" t="s">
        <v>464</v>
      </c>
      <c r="H2175" s="31"/>
      <c r="I2175" s="73"/>
      <c r="J2175" s="73"/>
      <c r="K2175" s="124">
        <f>'IS BS CF'!K$23+'IS BS CF'!K$37</f>
        <v>-50863121.498323195</v>
      </c>
      <c r="L2175" s="124">
        <f>'IS BS CF'!L$23+'IS BS CF'!L$37</f>
        <v>-45442343.517289855</v>
      </c>
      <c r="M2175" s="124">
        <f>'IS BS CF'!M$23+'IS BS CF'!M$37</f>
        <v>-49936169.161607169</v>
      </c>
      <c r="N2175" s="124">
        <f>'IS BS CF'!N$23+'IS BS CF'!N$37</f>
        <v>-54770886.618855767</v>
      </c>
      <c r="O2175" s="124">
        <f>'IS BS CF'!O$23+'IS BS CF'!O$37</f>
        <v>-59969614.494340479</v>
      </c>
      <c r="P2175" s="124">
        <f>'IS BS CF'!P$23+'IS BS CF'!P$37</f>
        <v>-13781643.659541447</v>
      </c>
      <c r="Q2175" s="124"/>
      <c r="R2175" s="124">
        <f>'IS BS CF'!R$23+'IS BS CF'!R$37</f>
        <v>0</v>
      </c>
      <c r="S2175" s="124">
        <f>'IS BS CF'!S$23+'IS BS CF'!S$37</f>
        <v>-4050612.5333333341</v>
      </c>
      <c r="T2175" s="124">
        <f>'IS BS CF'!T$23+'IS BS CF'!T$37</f>
        <v>-4084084.7555555548</v>
      </c>
      <c r="U2175" s="124">
        <f>'IS BS CF'!U$23+'IS BS CF'!U$37</f>
        <v>-4117766.1791666667</v>
      </c>
      <c r="V2175" s="124">
        <f>'IS BS CF'!V$23+'IS BS CF'!V$37</f>
        <v>-4151657.9663966037</v>
      </c>
      <c r="W2175" s="124">
        <f>'IS BS CF'!W$23+'IS BS CF'!W$37</f>
        <v>-4185761.2855285872</v>
      </c>
      <c r="X2175" s="124">
        <f>'IS BS CF'!X$23+'IS BS CF'!X$37</f>
        <v>-4220077.3109293841</v>
      </c>
      <c r="Y2175" s="124">
        <f>'IS BS CF'!Y$23+'IS BS CF'!Y$37</f>
        <v>-4254607.223079728</v>
      </c>
      <c r="Z2175" s="124">
        <f>'IS BS CF'!Z$23+'IS BS CF'!Z$37</f>
        <v>-4289352.2086048471</v>
      </c>
      <c r="AA2175" s="124">
        <f>'IS BS CF'!AA$23+'IS BS CF'!AA$37</f>
        <v>-4324313.4603052512</v>
      </c>
      <c r="AB2175" s="124">
        <f>'IS BS CF'!AB$23+'IS BS CF'!AB$37</f>
        <v>-4359492.1771874959</v>
      </c>
      <c r="AC2175" s="124">
        <f>'IS BS CF'!AC$23+'IS BS CF'!AC$37</f>
        <v>-4394889.5644952618</v>
      </c>
      <c r="AD2175" s="124">
        <f>'IS BS CF'!AD$23+'IS BS CF'!AD$37</f>
        <v>-4430506.8337404802</v>
      </c>
      <c r="AE2175" s="124">
        <f>'IS BS CF'!AE$23+'IS BS CF'!AE$37</f>
        <v>-3623931.3590002037</v>
      </c>
      <c r="AF2175" s="124">
        <f>'IS BS CF'!AF$23+'IS BS CF'!AF$37</f>
        <v>-3652949.2063389341</v>
      </c>
      <c r="AG2175" s="124">
        <f>'IS BS CF'!AG$23+'IS BS CF'!AG$37</f>
        <v>-3682146.5720403413</v>
      </c>
      <c r="AH2175" s="124">
        <f>'IS BS CF'!AH$23+'IS BS CF'!AH$37</f>
        <v>-3711524.4483087123</v>
      </c>
      <c r="AI2175" s="124">
        <f>'IS BS CF'!AI$23+'IS BS CF'!AI$37</f>
        <v>-3741083.8325000536</v>
      </c>
      <c r="AJ2175" s="124">
        <f>'IS BS CF'!AJ$23+'IS BS CF'!AJ$37</f>
        <v>-3770825.7271478395</v>
      </c>
      <c r="AK2175" s="124">
        <f>'IS BS CF'!AK$23+'IS BS CF'!AK$37</f>
        <v>-3800751.1399887456</v>
      </c>
      <c r="AL2175" s="124">
        <f>'IS BS CF'!AL$23+'IS BS CF'!AL$37</f>
        <v>-3830861.0839887252</v>
      </c>
      <c r="AM2175" s="124">
        <f>'IS BS CF'!AM$23+'IS BS CF'!AM$37</f>
        <v>-3861156.5773690627</v>
      </c>
      <c r="AN2175" s="124">
        <f>'IS BS CF'!AN$23+'IS BS CF'!AN$37</f>
        <v>-3891638.6436324869</v>
      </c>
      <c r="AO2175" s="124">
        <f>'IS BS CF'!AO$23+'IS BS CF'!AO$37</f>
        <v>-3922308.311589547</v>
      </c>
      <c r="AP2175" s="124">
        <f>'IS BS CF'!AP$23+'IS BS CF'!AP$37</f>
        <v>-3953166.6153851938</v>
      </c>
      <c r="AQ2175" s="124">
        <f>'IS BS CF'!AQ$23+'IS BS CF'!AQ$37</f>
        <v>-3985974.87752525</v>
      </c>
      <c r="AR2175" s="124">
        <f>'IS BS CF'!AR$23+'IS BS CF'!AR$37</f>
        <v>-4017213.5769031229</v>
      </c>
      <c r="AS2175" s="124">
        <f>'IS BS CF'!AS$23+'IS BS CF'!AS$37</f>
        <v>-4048644.0468267086</v>
      </c>
      <c r="AT2175" s="124">
        <f>'IS BS CF'!AT$23+'IS BS CF'!AT$37</f>
        <v>-4080267.3430453874</v>
      </c>
      <c r="AU2175" s="124">
        <f>'IS BS CF'!AU$23+'IS BS CF'!AU$37</f>
        <v>-4112084.5267770374</v>
      </c>
      <c r="AV2175" s="124">
        <f>'IS BS CF'!AV$23+'IS BS CF'!AV$37</f>
        <v>-4144096.6647353913</v>
      </c>
      <c r="AW2175" s="124">
        <f>'IS BS CF'!AW$23+'IS BS CF'!AW$37</f>
        <v>-4176304.8291573296</v>
      </c>
      <c r="AX2175" s="124">
        <f>'IS BS CF'!AX$23+'IS BS CF'!AX$37</f>
        <v>-4208710.0978304278</v>
      </c>
      <c r="AY2175" s="124">
        <f>'IS BS CF'!AY$23+'IS BS CF'!AY$37</f>
        <v>-4241313.5541206039</v>
      </c>
      <c r="AZ2175" s="124">
        <f>'IS BS CF'!AZ$23+'IS BS CF'!AZ$37</f>
        <v>-4274116.2869998934</v>
      </c>
      <c r="BA2175" s="124">
        <f>'IS BS CF'!BA$23+'IS BS CF'!BA$37</f>
        <v>-4307119.3910742505</v>
      </c>
      <c r="BB2175" s="124">
        <f>'IS BS CF'!BB$23+'IS BS CF'!BB$37</f>
        <v>-4340323.9666117663</v>
      </c>
      <c r="BC2175" s="124">
        <f>'IS BS CF'!BC$23+'IS BS CF'!BC$37</f>
        <v>-4375579.4167207973</v>
      </c>
      <c r="BD2175" s="124">
        <f>'IS BS CF'!BD$23+'IS BS CF'!BD$37</f>
        <v>-4409190.2587781418</v>
      </c>
      <c r="BE2175" s="124">
        <f>'IS BS CF'!BE$23+'IS BS CF'!BE$37</f>
        <v>-4443005.9073576024</v>
      </c>
      <c r="BF2175" s="124">
        <f>'IS BS CF'!BF$23+'IS BS CF'!BF$37</f>
        <v>-4477027.4856587704</v>
      </c>
      <c r="BG2175" s="124">
        <f>'IS BS CF'!BG$23+'IS BS CF'!BG$37</f>
        <v>-4511256.1226853151</v>
      </c>
      <c r="BH2175" s="124">
        <f>'IS BS CF'!BH$23+'IS BS CF'!BH$37</f>
        <v>-4545692.953274237</v>
      </c>
      <c r="BI2175" s="124">
        <f>'IS BS CF'!BI$23+'IS BS CF'!BI$37</f>
        <v>-4580339.1181248082</v>
      </c>
      <c r="BJ2175" s="124">
        <f>'IS BS CF'!BJ$23+'IS BS CF'!BJ$37</f>
        <v>-4615195.7638274096</v>
      </c>
      <c r="BK2175" s="124">
        <f>'IS BS CF'!BK$23+'IS BS CF'!BK$37</f>
        <v>-4650264.042893419</v>
      </c>
      <c r="BL2175" s="124">
        <f>'IS BS CF'!BL$23+'IS BS CF'!BL$37</f>
        <v>-4685545.1137838541</v>
      </c>
      <c r="BM2175" s="124">
        <f>'IS BS CF'!BM$23+'IS BS CF'!BM$37</f>
        <v>-4721040.140939841</v>
      </c>
      <c r="BN2175" s="124">
        <f>'IS BS CF'!BN$23+'IS BS CF'!BN$37</f>
        <v>-4756750.294811585</v>
      </c>
      <c r="BO2175" s="124">
        <f>'IS BS CF'!BO$23+'IS BS CF'!BO$37</f>
        <v>-4794617.4638960911</v>
      </c>
      <c r="BP2175" s="124">
        <f>'IS BS CF'!BP$23+'IS BS CF'!BP$37</f>
        <v>-4830761.4067371869</v>
      </c>
      <c r="BQ2175" s="124">
        <f>'IS BS CF'!BQ$23+'IS BS CF'!BQ$37</f>
        <v>-4867124.0240003904</v>
      </c>
      <c r="BR2175" s="124">
        <f>'IS BS CF'!BR$23+'IS BS CF'!BR$37</f>
        <v>-4903706.5104737328</v>
      </c>
      <c r="BS2175" s="124">
        <f>'IS BS CF'!BS$23+'IS BS CF'!BS$37</f>
        <v>-4940510.0671050539</v>
      </c>
      <c r="BT2175" s="124">
        <f>'IS BS CF'!BT$23+'IS BS CF'!BT$37</f>
        <v>-4977535.901033123</v>
      </c>
      <c r="BU2175" s="124">
        <f>'IS BS CF'!BU$23+'IS BS CF'!BU$37</f>
        <v>-5014785.2256180337</v>
      </c>
      <c r="BV2175" s="124">
        <f>'IS BS CF'!BV$23+'IS BS CF'!BV$37</f>
        <v>-5052259.2604724364</v>
      </c>
      <c r="BW2175" s="124">
        <f>'IS BS CF'!BW$23+'IS BS CF'!BW$37</f>
        <v>-5089959.2314920919</v>
      </c>
      <c r="BX2175" s="124">
        <f>'IS BS CF'!BX$23+'IS BS CF'!BX$37</f>
        <v>-5127886.3708876623</v>
      </c>
      <c r="BY2175" s="124">
        <f>'IS BS CF'!BY$23+'IS BS CF'!BY$37</f>
        <v>-5166041.9172154134</v>
      </c>
      <c r="BZ2175" s="124">
        <f>'IS BS CF'!BZ$23+'IS BS CF'!BZ$37</f>
        <v>-5204427.1154092727</v>
      </c>
      <c r="CA2175" s="124">
        <f>'IS BS CF'!CA$23+'IS BS CF'!CA$37</f>
        <v>-1123369.5875058447</v>
      </c>
      <c r="CB2175" s="124">
        <f>'IS BS CF'!CB$23+'IS BS CF'!CB$37</f>
        <v>-1127870.2550936381</v>
      </c>
      <c r="CC2175" s="124">
        <f>'IS BS CF'!CC$23+'IS BS CF'!CC$37</f>
        <v>-1132389.6754630601</v>
      </c>
      <c r="CD2175" s="124">
        <f>'IS BS CF'!CD$23+'IS BS CF'!CD$37</f>
        <v>-1136927.9267506949</v>
      </c>
      <c r="CE2175" s="124">
        <f>'IS BS CF'!CE$23+'IS BS CF'!CE$37</f>
        <v>-1141485.0874187003</v>
      </c>
      <c r="CF2175" s="124">
        <f>'IS BS CF'!CF$23+'IS BS CF'!CF$37</f>
        <v>-1146061.2362560842</v>
      </c>
      <c r="CG2175" s="124">
        <f>'IS BS CF'!CG$23+'IS BS CF'!CG$37</f>
        <v>-1150656.4523804022</v>
      </c>
      <c r="CH2175" s="124">
        <f>'IS BS CF'!CH$23+'IS BS CF'!CH$37</f>
        <v>-1155270.8152385058</v>
      </c>
      <c r="CI2175" s="124">
        <f>'IS BS CF'!CI$23+'IS BS CF'!CI$37</f>
        <v>-1159904.4046085391</v>
      </c>
      <c r="CJ2175" s="124">
        <f>'IS BS CF'!CJ$23+'IS BS CF'!CJ$37</f>
        <v>-1164557.3006009168</v>
      </c>
      <c r="CK2175" s="124">
        <f>'IS BS CF'!CK$23+'IS BS CF'!CK$37</f>
        <v>-1169229.5836599416</v>
      </c>
      <c r="CL2175" s="124">
        <f>'IS BS CF'!CL$23+'IS BS CF'!CL$37</f>
        <v>-1173921.3345651201</v>
      </c>
      <c r="CN2175" s="73"/>
      <c r="CO2175" s="124" t="e">
        <f>#REF!</f>
        <v>#REF!</v>
      </c>
      <c r="CP2175" s="124" t="e">
        <f>#REF!</f>
        <v>#REF!</v>
      </c>
      <c r="CQ2175" s="124" t="e">
        <f>#REF!</f>
        <v>#REF!</v>
      </c>
      <c r="CR2175" s="124" t="e">
        <f>#REF!</f>
        <v>#REF!</v>
      </c>
      <c r="CS2175" s="124" t="e">
        <f>#REF!</f>
        <v>#REF!</v>
      </c>
      <c r="CT2175" s="124" t="e">
        <f>#REF!</f>
        <v>#REF!</v>
      </c>
      <c r="CU2175" s="124" t="e">
        <f>#REF!</f>
        <v>#REF!</v>
      </c>
      <c r="CV2175" s="124" t="e">
        <f>#REF!</f>
        <v>#REF!</v>
      </c>
      <c r="CW2175" s="124" t="e">
        <f>#REF!</f>
        <v>#REF!</v>
      </c>
      <c r="CX2175" s="124" t="e">
        <f>#REF!</f>
        <v>#REF!</v>
      </c>
      <c r="CY2175" s="124" t="e">
        <f>#REF!</f>
        <v>#REF!</v>
      </c>
      <c r="CZ2175" s="124" t="e">
        <f>#REF!</f>
        <v>#REF!</v>
      </c>
      <c r="DA2175" s="124" t="e">
        <f>#REF!</f>
        <v>#REF!</v>
      </c>
      <c r="DB2175" s="124" t="e">
        <f>#REF!</f>
        <v>#REF!</v>
      </c>
      <c r="DC2175" s="124" t="e">
        <f>#REF!</f>
        <v>#REF!</v>
      </c>
      <c r="DD2175" s="124" t="e">
        <f>#REF!</f>
        <v>#REF!</v>
      </c>
      <c r="DE2175" s="124" t="e">
        <f>#REF!</f>
        <v>#REF!</v>
      </c>
      <c r="DF2175" s="124" t="e">
        <f>#REF!</f>
        <v>#REF!</v>
      </c>
      <c r="DG2175" s="124" t="e">
        <f>#REF!</f>
        <v>#REF!</v>
      </c>
      <c r="DH2175" s="124" t="e">
        <f>#REF!</f>
        <v>#REF!</v>
      </c>
      <c r="DI2175" s="124" t="e">
        <f>#REF!</f>
        <v>#REF!</v>
      </c>
      <c r="DJ2175" s="124" t="e">
        <f>#REF!</f>
        <v>#REF!</v>
      </c>
      <c r="DK2175" s="124" t="e">
        <f>#REF!</f>
        <v>#REF!</v>
      </c>
      <c r="DL2175" s="124" t="e">
        <f>#REF!</f>
        <v>#REF!</v>
      </c>
    </row>
    <row r="2176" spans="1:116" x14ac:dyDescent="0.35">
      <c r="A2176" s="31"/>
      <c r="B2176" t="str">
        <f t="shared" si="3530"/>
        <v>2176 WCPP-IS</v>
      </c>
      <c r="D2176" t="s">
        <v>523</v>
      </c>
      <c r="E2176" s="8" t="str">
        <f t="shared" si="3529"/>
        <v>2176 WCPP-IS</v>
      </c>
      <c r="G2176" s="70" t="s">
        <v>402</v>
      </c>
      <c r="H2176" s="31"/>
      <c r="I2176" s="73"/>
      <c r="J2176" s="73"/>
      <c r="K2176" s="31"/>
      <c r="L2176" s="31"/>
      <c r="M2176" s="31"/>
      <c r="N2176" s="31"/>
      <c r="O2176" s="31"/>
      <c r="P2176" s="31"/>
      <c r="R2176" s="67"/>
      <c r="S2176" s="67"/>
      <c r="T2176" s="67"/>
      <c r="U2176" s="67"/>
      <c r="V2176" s="67"/>
      <c r="W2176" s="67"/>
      <c r="X2176" s="67"/>
      <c r="Y2176" s="67"/>
      <c r="Z2176" s="67"/>
      <c r="AA2176" s="67"/>
      <c r="AB2176" s="67"/>
      <c r="AC2176" s="67"/>
      <c r="AD2176" s="67"/>
      <c r="AE2176" s="67"/>
      <c r="AF2176" s="67"/>
      <c r="AG2176" s="67"/>
      <c r="AH2176" s="67"/>
      <c r="AI2176" s="67"/>
      <c r="AJ2176" s="67"/>
      <c r="AK2176" s="67"/>
      <c r="AL2176" s="67"/>
      <c r="AM2176" s="67"/>
      <c r="AN2176" s="67"/>
      <c r="AO2176" s="67"/>
      <c r="AP2176" s="67"/>
      <c r="AQ2176" s="67"/>
      <c r="AR2176" s="67"/>
      <c r="AS2176" s="67"/>
      <c r="AT2176" s="67"/>
      <c r="AU2176" s="67"/>
      <c r="AV2176" s="67"/>
      <c r="AW2176" s="67"/>
      <c r="AX2176" s="67"/>
      <c r="AY2176" s="67"/>
      <c r="AZ2176" s="67"/>
      <c r="BA2176" s="67"/>
      <c r="BB2176" s="67"/>
      <c r="BC2176" s="67"/>
      <c r="BD2176" s="67"/>
      <c r="BE2176" s="67"/>
      <c r="BF2176" s="67"/>
      <c r="BG2176" s="67"/>
      <c r="BH2176" s="67"/>
      <c r="BI2176" s="67"/>
      <c r="BJ2176" s="67"/>
      <c r="BK2176" s="67"/>
      <c r="BL2176" s="67"/>
      <c r="BM2176" s="67"/>
      <c r="BN2176" s="67"/>
      <c r="BO2176" s="67"/>
      <c r="BP2176" s="67"/>
      <c r="BQ2176" s="67"/>
      <c r="BR2176" s="67"/>
      <c r="BS2176" s="67"/>
      <c r="BT2176" s="67"/>
      <c r="BU2176" s="67"/>
      <c r="BV2176" s="67"/>
      <c r="BW2176" s="67"/>
      <c r="BX2176" s="67"/>
      <c r="BY2176" s="67"/>
      <c r="BZ2176" s="67"/>
      <c r="CA2176" s="67"/>
      <c r="CB2176" s="67"/>
      <c r="CC2176" s="67"/>
      <c r="CD2176" s="67"/>
      <c r="CE2176" s="67"/>
      <c r="CF2176" s="67"/>
      <c r="CG2176" s="67"/>
      <c r="CH2176" s="67"/>
      <c r="CI2176" s="67"/>
      <c r="CJ2176" s="67"/>
      <c r="CK2176" s="67"/>
      <c r="CL2176" s="67"/>
      <c r="CN2176" s="73"/>
      <c r="CO2176" s="67"/>
      <c r="CP2176" s="67"/>
      <c r="CQ2176" s="67"/>
      <c r="CR2176" s="67"/>
      <c r="CS2176" s="67"/>
      <c r="CT2176" s="67"/>
      <c r="CU2176" s="67"/>
      <c r="CV2176" s="67"/>
      <c r="CW2176" s="67"/>
      <c r="CX2176" s="67"/>
      <c r="CY2176" s="67"/>
      <c r="CZ2176" s="67"/>
      <c r="DA2176" s="67"/>
      <c r="DB2176" s="67"/>
      <c r="DC2176" s="67"/>
      <c r="DD2176" s="67"/>
      <c r="DE2176" s="67"/>
      <c r="DF2176" s="67"/>
      <c r="DG2176" s="67"/>
      <c r="DH2176" s="67"/>
      <c r="DI2176" s="67"/>
      <c r="DJ2176" s="67"/>
      <c r="DK2176" s="67"/>
      <c r="DL2176" s="67"/>
    </row>
    <row r="2177" spans="1:116" x14ac:dyDescent="0.35">
      <c r="B2177" t="str">
        <f t="shared" si="3530"/>
        <v>2177 WCPP-IS</v>
      </c>
      <c r="D2177" t="s">
        <v>523</v>
      </c>
      <c r="E2177" s="8" t="str">
        <f t="shared" si="3529"/>
        <v>2177 WCPP-IS</v>
      </c>
      <c r="G2177" s="125" t="s">
        <v>524</v>
      </c>
      <c r="I2177"/>
      <c r="J2177"/>
      <c r="R2177"/>
      <c r="S2177"/>
      <c r="T2177"/>
      <c r="U2177"/>
      <c r="V2177"/>
      <c r="W2177"/>
      <c r="X2177"/>
      <c r="Y2177"/>
      <c r="Z2177"/>
      <c r="AA2177"/>
      <c r="AB2177"/>
      <c r="AC2177"/>
      <c r="AD2177"/>
      <c r="AE2177"/>
      <c r="AF2177"/>
      <c r="AG2177"/>
      <c r="AH2177"/>
      <c r="AI2177"/>
      <c r="AJ2177"/>
      <c r="AK2177"/>
      <c r="AL2177"/>
      <c r="AM2177"/>
      <c r="AN2177"/>
      <c r="AO2177"/>
      <c r="AP2177"/>
      <c r="AQ2177"/>
      <c r="AR2177"/>
      <c r="AS2177"/>
      <c r="AT2177"/>
      <c r="AU2177"/>
      <c r="AV2177"/>
      <c r="AW2177"/>
      <c r="AX2177"/>
      <c r="AY2177"/>
      <c r="AZ2177"/>
      <c r="BA2177"/>
      <c r="BB2177"/>
      <c r="BC2177"/>
      <c r="BD2177"/>
      <c r="BE2177"/>
      <c r="BF2177"/>
      <c r="BG2177"/>
      <c r="BH2177"/>
      <c r="BI2177"/>
      <c r="BJ2177"/>
      <c r="BK2177"/>
      <c r="BL2177"/>
      <c r="BM2177"/>
      <c r="BN2177"/>
      <c r="BO2177"/>
      <c r="BP2177"/>
      <c r="BQ2177"/>
      <c r="BR2177"/>
      <c r="BS2177"/>
      <c r="BT2177"/>
      <c r="BU2177"/>
      <c r="BV2177"/>
      <c r="BW2177"/>
      <c r="BX2177"/>
      <c r="BY2177"/>
      <c r="BZ2177"/>
      <c r="CA2177"/>
      <c r="CB2177"/>
      <c r="CC2177"/>
      <c r="CD2177"/>
      <c r="CE2177"/>
      <c r="CF2177"/>
      <c r="CG2177"/>
      <c r="CH2177"/>
      <c r="CI2177"/>
      <c r="CJ2177"/>
      <c r="CK2177"/>
      <c r="CL2177"/>
      <c r="CN2177"/>
    </row>
    <row r="2178" spans="1:116" x14ac:dyDescent="0.35">
      <c r="B2178" t="str">
        <f t="shared" si="3530"/>
        <v>2178 WCPP-IS</v>
      </c>
      <c r="D2178" t="s">
        <v>523</v>
      </c>
      <c r="E2178" s="8" t="str">
        <f t="shared" si="3529"/>
        <v>2178 WCPP-IS</v>
      </c>
      <c r="G2178" s="67"/>
      <c r="H2178" s="12"/>
      <c r="I2178" s="60"/>
      <c r="J2178" s="60"/>
      <c r="K2178" s="17">
        <v>30</v>
      </c>
      <c r="L2178" s="17">
        <v>5</v>
      </c>
      <c r="M2178" s="17">
        <v>5</v>
      </c>
      <c r="N2178" s="17">
        <v>5</v>
      </c>
      <c r="O2178" s="17">
        <v>5</v>
      </c>
      <c r="P2178" s="17">
        <v>5</v>
      </c>
      <c r="R2178" s="15"/>
      <c r="S2178" s="15" cm="1">
        <f t="array" ref="S2178">INDEX($K:$P,ROW(),MATCH(S$3,$K$2:$P$2,0))</f>
        <v>30</v>
      </c>
      <c r="T2178" s="15" cm="1">
        <f t="array" ref="T2178">INDEX($K:$P,ROW(),MATCH(T$3,$K$2:$P$2,0))</f>
        <v>30</v>
      </c>
      <c r="U2178" s="15" cm="1">
        <f t="array" ref="U2178">INDEX($K:$P,ROW(),MATCH(U$3,$K$2:$P$2,0))</f>
        <v>30</v>
      </c>
      <c r="V2178" s="15" cm="1">
        <f t="array" ref="V2178">INDEX($K:$P,ROW(),MATCH(V$3,$K$2:$P$2,0))</f>
        <v>30</v>
      </c>
      <c r="W2178" s="15" cm="1">
        <f t="array" ref="W2178">INDEX($K:$P,ROW(),MATCH(W$3,$K$2:$P$2,0))</f>
        <v>30</v>
      </c>
      <c r="X2178" s="15" cm="1">
        <f t="array" ref="X2178">INDEX($K:$P,ROW(),MATCH(X$3,$K$2:$P$2,0))</f>
        <v>30</v>
      </c>
      <c r="Y2178" s="15" cm="1">
        <f t="array" ref="Y2178">INDEX($K:$P,ROW(),MATCH(Y$3,$K$2:$P$2,0))</f>
        <v>30</v>
      </c>
      <c r="Z2178" s="15" cm="1">
        <f t="array" ref="Z2178">INDEX($K:$P,ROW(),MATCH(Z$3,$K$2:$P$2,0))</f>
        <v>30</v>
      </c>
      <c r="AA2178" s="15" cm="1">
        <f t="array" ref="AA2178">INDEX($K:$P,ROW(),MATCH(AA$3,$K$2:$P$2,0))</f>
        <v>30</v>
      </c>
      <c r="AB2178" s="15" cm="1">
        <f t="array" ref="AB2178">INDEX($K:$P,ROW(),MATCH(AB$3,$K$2:$P$2,0))</f>
        <v>30</v>
      </c>
      <c r="AC2178" s="15" cm="1">
        <f t="array" ref="AC2178">INDEX($K:$P,ROW(),MATCH(AC$3,$K$2:$P$2,0))</f>
        <v>30</v>
      </c>
      <c r="AD2178" s="15" cm="1">
        <f t="array" ref="AD2178">INDEX($K:$P,ROW(),MATCH(AD$3,$K$2:$P$2,0))</f>
        <v>30</v>
      </c>
      <c r="AE2178" s="15" cm="1">
        <f t="array" ref="AE2178">INDEX($K:$P,ROW(),MATCH(AE$3,$K$2:$P$2,0))</f>
        <v>5</v>
      </c>
      <c r="AF2178" s="15" cm="1">
        <f t="array" ref="AF2178">INDEX($K:$P,ROW(),MATCH(AF$3,$K$2:$P$2,0))</f>
        <v>5</v>
      </c>
      <c r="AG2178" s="15" cm="1">
        <f t="array" ref="AG2178">INDEX($K:$P,ROW(),MATCH(AG$3,$K$2:$P$2,0))</f>
        <v>5</v>
      </c>
      <c r="AH2178" s="15" cm="1">
        <f t="array" ref="AH2178">INDEX($K:$P,ROW(),MATCH(AH$3,$K$2:$P$2,0))</f>
        <v>5</v>
      </c>
      <c r="AI2178" s="15" cm="1">
        <f t="array" ref="AI2178">INDEX($K:$P,ROW(),MATCH(AI$3,$K$2:$P$2,0))</f>
        <v>5</v>
      </c>
      <c r="AJ2178" s="15" cm="1">
        <f t="array" ref="AJ2178">INDEX($K:$P,ROW(),MATCH(AJ$3,$K$2:$P$2,0))</f>
        <v>5</v>
      </c>
      <c r="AK2178" s="15" cm="1">
        <f t="array" ref="AK2178">INDEX($K:$P,ROW(),MATCH(AK$3,$K$2:$P$2,0))</f>
        <v>5</v>
      </c>
      <c r="AL2178" s="15" cm="1">
        <f t="array" ref="AL2178">INDEX($K:$P,ROW(),MATCH(AL$3,$K$2:$P$2,0))</f>
        <v>5</v>
      </c>
      <c r="AM2178" s="15" cm="1">
        <f t="array" ref="AM2178">INDEX($K:$P,ROW(),MATCH(AM$3,$K$2:$P$2,0))</f>
        <v>5</v>
      </c>
      <c r="AN2178" s="15" cm="1">
        <f t="array" ref="AN2178">INDEX($K:$P,ROW(),MATCH(AN$3,$K$2:$P$2,0))</f>
        <v>5</v>
      </c>
      <c r="AO2178" s="15" cm="1">
        <f t="array" ref="AO2178">INDEX($K:$P,ROW(),MATCH(AO$3,$K$2:$P$2,0))</f>
        <v>5</v>
      </c>
      <c r="AP2178" s="15" cm="1">
        <f t="array" ref="AP2178">INDEX($K:$P,ROW(),MATCH(AP$3,$K$2:$P$2,0))</f>
        <v>5</v>
      </c>
      <c r="AQ2178" s="15" cm="1">
        <f t="array" ref="AQ2178">INDEX($K:$P,ROW(),MATCH(AQ$3,$K$2:$P$2,0))</f>
        <v>5</v>
      </c>
      <c r="AR2178" s="15" cm="1">
        <f t="array" ref="AR2178">INDEX($K:$P,ROW(),MATCH(AR$3,$K$2:$P$2,0))</f>
        <v>5</v>
      </c>
      <c r="AS2178" s="15" cm="1">
        <f t="array" ref="AS2178">INDEX($K:$P,ROW(),MATCH(AS$3,$K$2:$P$2,0))</f>
        <v>5</v>
      </c>
      <c r="AT2178" s="15" cm="1">
        <f t="array" ref="AT2178">INDEX($K:$P,ROW(),MATCH(AT$3,$K$2:$P$2,0))</f>
        <v>5</v>
      </c>
      <c r="AU2178" s="15" cm="1">
        <f t="array" ref="AU2178">INDEX($K:$P,ROW(),MATCH(AU$3,$K$2:$P$2,0))</f>
        <v>5</v>
      </c>
      <c r="AV2178" s="15" cm="1">
        <f t="array" ref="AV2178">INDEX($K:$P,ROW(),MATCH(AV$3,$K$2:$P$2,0))</f>
        <v>5</v>
      </c>
      <c r="AW2178" s="15" cm="1">
        <f t="array" ref="AW2178">INDEX($K:$P,ROW(),MATCH(AW$3,$K$2:$P$2,0))</f>
        <v>5</v>
      </c>
      <c r="AX2178" s="15" cm="1">
        <f t="array" ref="AX2178">INDEX($K:$P,ROW(),MATCH(AX$3,$K$2:$P$2,0))</f>
        <v>5</v>
      </c>
      <c r="AY2178" s="15" cm="1">
        <f t="array" ref="AY2178">INDEX($K:$P,ROW(),MATCH(AY$3,$K$2:$P$2,0))</f>
        <v>5</v>
      </c>
      <c r="AZ2178" s="15" cm="1">
        <f t="array" ref="AZ2178">INDEX($K:$P,ROW(),MATCH(AZ$3,$K$2:$P$2,0))</f>
        <v>5</v>
      </c>
      <c r="BA2178" s="15" cm="1">
        <f t="array" ref="BA2178">INDEX($K:$P,ROW(),MATCH(BA$3,$K$2:$P$2,0))</f>
        <v>5</v>
      </c>
      <c r="BB2178" s="15" cm="1">
        <f t="array" ref="BB2178">INDEX($K:$P,ROW(),MATCH(BB$3,$K$2:$P$2,0))</f>
        <v>5</v>
      </c>
      <c r="BC2178" s="15" cm="1">
        <f t="array" ref="BC2178">INDEX($K:$P,ROW(),MATCH(BC$3,$K$2:$P$2,0))</f>
        <v>5</v>
      </c>
      <c r="BD2178" s="15" cm="1">
        <f t="array" ref="BD2178">INDEX($K:$P,ROW(),MATCH(BD$3,$K$2:$P$2,0))</f>
        <v>5</v>
      </c>
      <c r="BE2178" s="15" cm="1">
        <f t="array" ref="BE2178">INDEX($K:$P,ROW(),MATCH(BE$3,$K$2:$P$2,0))</f>
        <v>5</v>
      </c>
      <c r="BF2178" s="15" cm="1">
        <f t="array" ref="BF2178">INDEX($K:$P,ROW(),MATCH(BF$3,$K$2:$P$2,0))</f>
        <v>5</v>
      </c>
      <c r="BG2178" s="15" cm="1">
        <f t="array" ref="BG2178">INDEX($K:$P,ROW(),MATCH(BG$3,$K$2:$P$2,0))</f>
        <v>5</v>
      </c>
      <c r="BH2178" s="15" cm="1">
        <f t="array" ref="BH2178">INDEX($K:$P,ROW(),MATCH(BH$3,$K$2:$P$2,0))</f>
        <v>5</v>
      </c>
      <c r="BI2178" s="15" cm="1">
        <f t="array" ref="BI2178">INDEX($K:$P,ROW(),MATCH(BI$3,$K$2:$P$2,0))</f>
        <v>5</v>
      </c>
      <c r="BJ2178" s="15" cm="1">
        <f t="array" ref="BJ2178">INDEX($K:$P,ROW(),MATCH(BJ$3,$K$2:$P$2,0))</f>
        <v>5</v>
      </c>
      <c r="BK2178" s="15" cm="1">
        <f t="array" ref="BK2178">INDEX($K:$P,ROW(),MATCH(BK$3,$K$2:$P$2,0))</f>
        <v>5</v>
      </c>
      <c r="BL2178" s="15" cm="1">
        <f t="array" ref="BL2178">INDEX($K:$P,ROW(),MATCH(BL$3,$K$2:$P$2,0))</f>
        <v>5</v>
      </c>
      <c r="BM2178" s="15" cm="1">
        <f t="array" ref="BM2178">INDEX($K:$P,ROW(),MATCH(BM$3,$K$2:$P$2,0))</f>
        <v>5</v>
      </c>
      <c r="BN2178" s="15" cm="1">
        <f t="array" ref="BN2178">INDEX($K:$P,ROW(),MATCH(BN$3,$K$2:$P$2,0))</f>
        <v>5</v>
      </c>
      <c r="BO2178" s="15" cm="1">
        <f t="array" ref="BO2178">INDEX($K:$P,ROW(),MATCH(BO$3,$K$2:$P$2,0))</f>
        <v>5</v>
      </c>
      <c r="BP2178" s="15" cm="1">
        <f t="array" ref="BP2178">INDEX($K:$P,ROW(),MATCH(BP$3,$K$2:$P$2,0))</f>
        <v>5</v>
      </c>
      <c r="BQ2178" s="15" cm="1">
        <f t="array" ref="BQ2178">INDEX($K:$P,ROW(),MATCH(BQ$3,$K$2:$P$2,0))</f>
        <v>5</v>
      </c>
      <c r="BR2178" s="15" cm="1">
        <f t="array" ref="BR2178">INDEX($K:$P,ROW(),MATCH(BR$3,$K$2:$P$2,0))</f>
        <v>5</v>
      </c>
      <c r="BS2178" s="15" cm="1">
        <f t="array" ref="BS2178">INDEX($K:$P,ROW(),MATCH(BS$3,$K$2:$P$2,0))</f>
        <v>5</v>
      </c>
      <c r="BT2178" s="15" cm="1">
        <f t="array" ref="BT2178">INDEX($K:$P,ROW(),MATCH(BT$3,$K$2:$P$2,0))</f>
        <v>5</v>
      </c>
      <c r="BU2178" s="15" cm="1">
        <f t="array" ref="BU2178">INDEX($K:$P,ROW(),MATCH(BU$3,$K$2:$P$2,0))</f>
        <v>5</v>
      </c>
      <c r="BV2178" s="15" cm="1">
        <f t="array" ref="BV2178">INDEX($K:$P,ROW(),MATCH(BV$3,$K$2:$P$2,0))</f>
        <v>5</v>
      </c>
      <c r="BW2178" s="15" cm="1">
        <f t="array" ref="BW2178">INDEX($K:$P,ROW(),MATCH(BW$3,$K$2:$P$2,0))</f>
        <v>5</v>
      </c>
      <c r="BX2178" s="15" cm="1">
        <f t="array" ref="BX2178">INDEX($K:$P,ROW(),MATCH(BX$3,$K$2:$P$2,0))</f>
        <v>5</v>
      </c>
      <c r="BY2178" s="15" cm="1">
        <f t="array" ref="BY2178">INDEX($K:$P,ROW(),MATCH(BY$3,$K$2:$P$2,0))</f>
        <v>5</v>
      </c>
      <c r="BZ2178" s="15" cm="1">
        <f t="array" ref="BZ2178">INDEX($K:$P,ROW(),MATCH(BZ$3,$K$2:$P$2,0))</f>
        <v>5</v>
      </c>
      <c r="CA2178" s="15" cm="1">
        <f t="array" ref="CA2178">INDEX($K:$P,ROW(),MATCH(CA$3,$K$2:$P$2,0))</f>
        <v>5</v>
      </c>
      <c r="CB2178" s="15" cm="1">
        <f t="array" ref="CB2178">INDEX($K:$P,ROW(),MATCH(CB$3,$K$2:$P$2,0))</f>
        <v>5</v>
      </c>
      <c r="CC2178" s="15" cm="1">
        <f t="array" ref="CC2178">INDEX($K:$P,ROW(),MATCH(CC$3,$K$2:$P$2,0))</f>
        <v>5</v>
      </c>
      <c r="CD2178" s="15" cm="1">
        <f t="array" ref="CD2178">INDEX($K:$P,ROW(),MATCH(CD$3,$K$2:$P$2,0))</f>
        <v>5</v>
      </c>
      <c r="CE2178" s="15" cm="1">
        <f t="array" ref="CE2178">INDEX($K:$P,ROW(),MATCH(CE$3,$K$2:$P$2,0))</f>
        <v>5</v>
      </c>
      <c r="CF2178" s="15" cm="1">
        <f t="array" ref="CF2178">INDEX($K:$P,ROW(),MATCH(CF$3,$K$2:$P$2,0))</f>
        <v>5</v>
      </c>
      <c r="CG2178" s="15" cm="1">
        <f t="array" ref="CG2178">INDEX($K:$P,ROW(),MATCH(CG$3,$K$2:$P$2,0))</f>
        <v>5</v>
      </c>
      <c r="CH2178" s="15" cm="1">
        <f t="array" ref="CH2178">INDEX($K:$P,ROW(),MATCH(CH$3,$K$2:$P$2,0))</f>
        <v>5</v>
      </c>
      <c r="CI2178" s="15" cm="1">
        <f t="array" ref="CI2178">INDEX($K:$P,ROW(),MATCH(CI$3,$K$2:$P$2,0))</f>
        <v>5</v>
      </c>
      <c r="CJ2178" s="15" cm="1">
        <f t="array" ref="CJ2178">INDEX($K:$P,ROW(),MATCH(CJ$3,$K$2:$P$2,0))</f>
        <v>5</v>
      </c>
      <c r="CK2178" s="15" cm="1">
        <f t="array" ref="CK2178">INDEX($K:$P,ROW(),MATCH(CK$3,$K$2:$P$2,0))</f>
        <v>5</v>
      </c>
      <c r="CL2178" s="15" cm="1">
        <f t="array" ref="CL2178">INDEX($K:$P,ROW(),MATCH(CL$3,$K$2:$P$2,0))</f>
        <v>5</v>
      </c>
      <c r="CN2178"/>
      <c r="CO2178" s="15" t="e" cm="1">
        <f t="array" ref="CO2178">INDEX($K:$P,ROW(),MATCH(CO$3,$K$2:$P$2,0))</f>
        <v>#N/A</v>
      </c>
      <c r="CP2178" s="15" t="e" cm="1">
        <f t="array" ref="CP2178">INDEX($K:$P,ROW(),MATCH(CP$3,$K$2:$P$2,0))</f>
        <v>#N/A</v>
      </c>
      <c r="CQ2178" s="15" t="e" cm="1">
        <f t="array" ref="CQ2178">INDEX($K:$P,ROW(),MATCH(CQ$3,$K$2:$P$2,0))</f>
        <v>#N/A</v>
      </c>
      <c r="CR2178" s="15" t="e" cm="1">
        <f t="array" ref="CR2178">INDEX($K:$P,ROW(),MATCH(CR$3,$K$2:$P$2,0))</f>
        <v>#N/A</v>
      </c>
      <c r="CS2178" s="15" t="e" cm="1">
        <f t="array" ref="CS2178">INDEX($K:$P,ROW(),MATCH(CS$3,$K$2:$P$2,0))</f>
        <v>#N/A</v>
      </c>
      <c r="CT2178" s="15" t="e" cm="1">
        <f t="array" ref="CT2178">INDEX($K:$P,ROW(),MATCH(CT$3,$K$2:$P$2,0))</f>
        <v>#N/A</v>
      </c>
      <c r="CU2178" s="15" t="e" cm="1">
        <f t="array" ref="CU2178">INDEX($K:$P,ROW(),MATCH(CU$3,$K$2:$P$2,0))</f>
        <v>#N/A</v>
      </c>
      <c r="CV2178" s="15" t="e" cm="1">
        <f t="array" ref="CV2178">INDEX($K:$P,ROW(),MATCH(CV$3,$K$2:$P$2,0))</f>
        <v>#N/A</v>
      </c>
      <c r="CW2178" s="15" t="e" cm="1">
        <f t="array" ref="CW2178">INDEX($K:$P,ROW(),MATCH(CW$3,$K$2:$P$2,0))</f>
        <v>#N/A</v>
      </c>
      <c r="CX2178" s="15" t="e" cm="1">
        <f t="array" ref="CX2178">INDEX($K:$P,ROW(),MATCH(CX$3,$K$2:$P$2,0))</f>
        <v>#N/A</v>
      </c>
      <c r="CY2178" s="15" t="e" cm="1">
        <f t="array" ref="CY2178">INDEX($K:$P,ROW(),MATCH(CY$3,$K$2:$P$2,0))</f>
        <v>#N/A</v>
      </c>
      <c r="CZ2178" s="15" t="e" cm="1">
        <f t="array" ref="CZ2178">INDEX($K:$P,ROW(),MATCH(CZ$3,$K$2:$P$2,0))</f>
        <v>#N/A</v>
      </c>
      <c r="DA2178" s="15" t="e" cm="1">
        <f t="array" ref="DA2178">INDEX($K:$P,ROW(),MATCH(DA$3,$K$2:$P$2,0))</f>
        <v>#N/A</v>
      </c>
      <c r="DB2178" s="15" t="e" cm="1">
        <f t="array" ref="DB2178">INDEX($K:$P,ROW(),MATCH(DB$3,$K$2:$P$2,0))</f>
        <v>#N/A</v>
      </c>
      <c r="DC2178" s="15" t="e" cm="1">
        <f t="array" ref="DC2178">INDEX($K:$P,ROW(),MATCH(DC$3,$K$2:$P$2,0))</f>
        <v>#N/A</v>
      </c>
      <c r="DD2178" s="15" t="e" cm="1">
        <f t="array" ref="DD2178">INDEX($K:$P,ROW(),MATCH(DD$3,$K$2:$P$2,0))</f>
        <v>#N/A</v>
      </c>
      <c r="DE2178" s="15" t="e" cm="1">
        <f t="array" ref="DE2178">INDEX($K:$P,ROW(),MATCH(DE$3,$K$2:$P$2,0))</f>
        <v>#N/A</v>
      </c>
      <c r="DF2178" s="15" t="e" cm="1">
        <f t="array" ref="DF2178">INDEX($K:$P,ROW(),MATCH(DF$3,$K$2:$P$2,0))</f>
        <v>#N/A</v>
      </c>
      <c r="DG2178" s="15" t="e" cm="1">
        <f t="array" ref="DG2178">INDEX($K:$P,ROW(),MATCH(DG$3,$K$2:$P$2,0))</f>
        <v>#N/A</v>
      </c>
      <c r="DH2178" s="15" t="e" cm="1">
        <f t="array" ref="DH2178">INDEX($K:$P,ROW(),MATCH(DH$3,$K$2:$P$2,0))</f>
        <v>#N/A</v>
      </c>
      <c r="DI2178" s="15" t="e" cm="1">
        <f t="array" ref="DI2178">INDEX($K:$P,ROW(),MATCH(DI$3,$K$2:$P$2,0))</f>
        <v>#N/A</v>
      </c>
      <c r="DJ2178" s="15" t="e" cm="1">
        <f t="array" ref="DJ2178">INDEX($K:$P,ROW(),MATCH(DJ$3,$K$2:$P$2,0))</f>
        <v>#N/A</v>
      </c>
      <c r="DK2178" s="15" t="e" cm="1">
        <f t="array" ref="DK2178">INDEX($K:$P,ROW(),MATCH(DK$3,$K$2:$P$2,0))</f>
        <v>#N/A</v>
      </c>
      <c r="DL2178" s="15" t="e" cm="1">
        <f t="array" ref="DL2178">INDEX($K:$P,ROW(),MATCH(DL$3,$K$2:$P$2,0))</f>
        <v>#N/A</v>
      </c>
    </row>
    <row r="2179" spans="1:116" x14ac:dyDescent="0.35">
      <c r="B2179" t="str">
        <f t="shared" si="3530"/>
        <v>2179 WCPP-IS</v>
      </c>
      <c r="C2179" t="s">
        <v>224</v>
      </c>
      <c r="D2179" t="s">
        <v>523</v>
      </c>
      <c r="E2179" s="8" t="str">
        <f t="shared" si="3529"/>
        <v>2179 WCPP-IS</v>
      </c>
      <c r="G2179" s="129" t="str">
        <f>G2181&amp;":"</f>
        <v>Unearned revenue:</v>
      </c>
      <c r="H2179" s="27"/>
      <c r="I2179" s="78"/>
      <c r="J2179" s="78"/>
      <c r="K2179" s="118">
        <f>SUMIF($3:$3,K$2,2179:2179)</f>
        <v>50863121.498323195</v>
      </c>
      <c r="L2179" s="118">
        <f>SUMIF($3:$3,L$2,2179:2179)</f>
        <v>7573723.9195483057</v>
      </c>
      <c r="M2179" s="118">
        <f>SUMIF($3:$3,M$2,2179:2179)</f>
        <v>8322694.8602678617</v>
      </c>
      <c r="N2179" s="118">
        <f>SUMIF($3:$3,N$2,2179:2179)</f>
        <v>9128481.1031426303</v>
      </c>
      <c r="O2179" s="118">
        <f>SUMIF($3:$3,O$2,2179:2179)</f>
        <v>9994935.7490567472</v>
      </c>
      <c r="P2179" s="118">
        <f>SUMIF($3:$3,P$2,2179:2179)</f>
        <v>2296940.6099235746</v>
      </c>
      <c r="R2179" s="118"/>
      <c r="S2179" s="118">
        <f t="shared" ref="S2179:CD2179" si="3531">MIN(S2178/30*-S2175,R2179-S2175)</f>
        <v>4050612.5333333341</v>
      </c>
      <c r="T2179" s="118">
        <f t="shared" si="3531"/>
        <v>4084084.7555555548</v>
      </c>
      <c r="U2179" s="118">
        <f t="shared" si="3531"/>
        <v>4117766.1791666667</v>
      </c>
      <c r="V2179" s="118">
        <f t="shared" si="3531"/>
        <v>4151657.9663966037</v>
      </c>
      <c r="W2179" s="118">
        <f t="shared" si="3531"/>
        <v>4185761.2855285872</v>
      </c>
      <c r="X2179" s="118">
        <f t="shared" si="3531"/>
        <v>4220077.3109293841</v>
      </c>
      <c r="Y2179" s="118">
        <f t="shared" si="3531"/>
        <v>4254607.223079728</v>
      </c>
      <c r="Z2179" s="118">
        <f t="shared" si="3531"/>
        <v>4289352.2086048471</v>
      </c>
      <c r="AA2179" s="118">
        <f t="shared" si="3531"/>
        <v>4324313.4603052512</v>
      </c>
      <c r="AB2179" s="118">
        <f t="shared" si="3531"/>
        <v>4359492.1771874959</v>
      </c>
      <c r="AC2179" s="118">
        <f t="shared" si="3531"/>
        <v>4394889.5644952618</v>
      </c>
      <c r="AD2179" s="118">
        <f t="shared" si="3531"/>
        <v>4430506.8337404802</v>
      </c>
      <c r="AE2179" s="118">
        <f t="shared" si="3531"/>
        <v>603988.55983336724</v>
      </c>
      <c r="AF2179" s="118">
        <f t="shared" si="3531"/>
        <v>608824.86772315565</v>
      </c>
      <c r="AG2179" s="118">
        <f t="shared" si="3531"/>
        <v>613691.09534005681</v>
      </c>
      <c r="AH2179" s="118">
        <f t="shared" si="3531"/>
        <v>618587.40805145202</v>
      </c>
      <c r="AI2179" s="118">
        <f t="shared" si="3531"/>
        <v>623513.97208334226</v>
      </c>
      <c r="AJ2179" s="118">
        <f t="shared" si="3531"/>
        <v>628470.95452463988</v>
      </c>
      <c r="AK2179" s="118">
        <f t="shared" si="3531"/>
        <v>633458.52333145752</v>
      </c>
      <c r="AL2179" s="118">
        <f t="shared" si="3531"/>
        <v>638476.84733145416</v>
      </c>
      <c r="AM2179" s="118">
        <f t="shared" si="3531"/>
        <v>643526.09622817708</v>
      </c>
      <c r="AN2179" s="118">
        <f t="shared" si="3531"/>
        <v>648606.44060541445</v>
      </c>
      <c r="AO2179" s="118">
        <f t="shared" si="3531"/>
        <v>653718.05193159112</v>
      </c>
      <c r="AP2179" s="118">
        <f t="shared" si="3531"/>
        <v>658861.1025641989</v>
      </c>
      <c r="AQ2179" s="118">
        <f t="shared" si="3531"/>
        <v>664329.14625420829</v>
      </c>
      <c r="AR2179" s="118">
        <f t="shared" si="3531"/>
        <v>669535.59615052049</v>
      </c>
      <c r="AS2179" s="118">
        <f t="shared" si="3531"/>
        <v>674774.00780445139</v>
      </c>
      <c r="AT2179" s="118">
        <f t="shared" si="3531"/>
        <v>680044.55717423116</v>
      </c>
      <c r="AU2179" s="118">
        <f t="shared" si="3531"/>
        <v>685347.4211295062</v>
      </c>
      <c r="AV2179" s="118">
        <f t="shared" si="3531"/>
        <v>690682.77745589847</v>
      </c>
      <c r="AW2179" s="118">
        <f t="shared" si="3531"/>
        <v>696050.80485955486</v>
      </c>
      <c r="AX2179" s="118">
        <f t="shared" si="3531"/>
        <v>701451.68297173793</v>
      </c>
      <c r="AY2179" s="118">
        <f t="shared" si="3531"/>
        <v>706885.59235343395</v>
      </c>
      <c r="AZ2179" s="118">
        <f t="shared" si="3531"/>
        <v>712352.71449998219</v>
      </c>
      <c r="BA2179" s="118">
        <f t="shared" si="3531"/>
        <v>717853.23184570833</v>
      </c>
      <c r="BB2179" s="118">
        <f t="shared" si="3531"/>
        <v>723387.32776862767</v>
      </c>
      <c r="BC2179" s="118">
        <f t="shared" si="3531"/>
        <v>729263.23612013285</v>
      </c>
      <c r="BD2179" s="118">
        <f t="shared" si="3531"/>
        <v>734865.04312969022</v>
      </c>
      <c r="BE2179" s="118">
        <f t="shared" si="3531"/>
        <v>740500.98455960036</v>
      </c>
      <c r="BF2179" s="118">
        <f t="shared" si="3531"/>
        <v>746171.24760979507</v>
      </c>
      <c r="BG2179" s="118">
        <f t="shared" si="3531"/>
        <v>751876.02044755244</v>
      </c>
      <c r="BH2179" s="118">
        <f t="shared" si="3531"/>
        <v>757615.49221237283</v>
      </c>
      <c r="BI2179" s="118">
        <f t="shared" si="3531"/>
        <v>763389.85302080133</v>
      </c>
      <c r="BJ2179" s="118">
        <f t="shared" si="3531"/>
        <v>769199.29397123493</v>
      </c>
      <c r="BK2179" s="118">
        <f t="shared" si="3531"/>
        <v>775044.0071489031</v>
      </c>
      <c r="BL2179" s="118">
        <f t="shared" si="3531"/>
        <v>780924.18563064234</v>
      </c>
      <c r="BM2179" s="118">
        <f t="shared" si="3531"/>
        <v>786840.02348997351</v>
      </c>
      <c r="BN2179" s="118">
        <f t="shared" si="3531"/>
        <v>792791.71580193075</v>
      </c>
      <c r="BO2179" s="118">
        <f t="shared" si="3531"/>
        <v>799102.91064934852</v>
      </c>
      <c r="BP2179" s="118">
        <f t="shared" si="3531"/>
        <v>805126.90112286445</v>
      </c>
      <c r="BQ2179" s="118">
        <f t="shared" si="3531"/>
        <v>811187.33733339841</v>
      </c>
      <c r="BR2179" s="118">
        <f t="shared" si="3531"/>
        <v>817284.41841228877</v>
      </c>
      <c r="BS2179" s="118">
        <f t="shared" si="3531"/>
        <v>823418.34451750899</v>
      </c>
      <c r="BT2179" s="118">
        <f t="shared" si="3531"/>
        <v>829589.31683885376</v>
      </c>
      <c r="BU2179" s="118">
        <f t="shared" si="3531"/>
        <v>835797.53760300553</v>
      </c>
      <c r="BV2179" s="118">
        <f t="shared" si="3531"/>
        <v>842043.21007873933</v>
      </c>
      <c r="BW2179" s="118">
        <f t="shared" si="3531"/>
        <v>848326.53858201532</v>
      </c>
      <c r="BX2179" s="118">
        <f t="shared" si="3531"/>
        <v>854647.72848127701</v>
      </c>
      <c r="BY2179" s="118">
        <f t="shared" si="3531"/>
        <v>861006.98620256886</v>
      </c>
      <c r="BZ2179" s="118">
        <f t="shared" si="3531"/>
        <v>867404.51923487871</v>
      </c>
      <c r="CA2179" s="118">
        <f t="shared" si="3531"/>
        <v>187228.26458430744</v>
      </c>
      <c r="CB2179" s="118">
        <f t="shared" si="3531"/>
        <v>187978.37584893967</v>
      </c>
      <c r="CC2179" s="118">
        <f t="shared" si="3531"/>
        <v>188731.61257717668</v>
      </c>
      <c r="CD2179" s="118">
        <f t="shared" si="3531"/>
        <v>189487.98779178248</v>
      </c>
      <c r="CE2179" s="118">
        <f t="shared" ref="CE2179:CK2179" si="3532">MIN(CE2178/30*-CE2175,CD2179-CE2175)</f>
        <v>190247.51456978338</v>
      </c>
      <c r="CF2179" s="118">
        <f t="shared" si="3532"/>
        <v>191010.20604268069</v>
      </c>
      <c r="CG2179" s="118">
        <f t="shared" si="3532"/>
        <v>191776.07539673371</v>
      </c>
      <c r="CH2179" s="118">
        <f t="shared" si="3532"/>
        <v>192545.13587308431</v>
      </c>
      <c r="CI2179" s="118">
        <f t="shared" si="3532"/>
        <v>193317.40076808984</v>
      </c>
      <c r="CJ2179" s="118">
        <f t="shared" si="3532"/>
        <v>194092.88343348613</v>
      </c>
      <c r="CK2179" s="118">
        <f t="shared" si="3532"/>
        <v>194871.59727665692</v>
      </c>
      <c r="CL2179" s="118">
        <f>MIN(CL2178/30*-CL2175,CK2179-CL2175)</f>
        <v>195653.55576085334</v>
      </c>
      <c r="CN2179"/>
      <c r="CO2179" s="118" t="e">
        <f>MIN(CO2178/90*-CO2175,CN2179-CO2175)</f>
        <v>#N/A</v>
      </c>
      <c r="CP2179" s="118" t="e">
        <f t="shared" ref="CP2179:DL2179" si="3533">MIN(CP2178/90*-CP2175,CO2179-CP2175)</f>
        <v>#N/A</v>
      </c>
      <c r="CQ2179" s="118" t="e">
        <f t="shared" si="3533"/>
        <v>#N/A</v>
      </c>
      <c r="CR2179" s="118" t="e">
        <f t="shared" si="3533"/>
        <v>#N/A</v>
      </c>
      <c r="CS2179" s="118" t="e">
        <f t="shared" si="3533"/>
        <v>#N/A</v>
      </c>
      <c r="CT2179" s="118" t="e">
        <f t="shared" si="3533"/>
        <v>#N/A</v>
      </c>
      <c r="CU2179" s="118" t="e">
        <f t="shared" si="3533"/>
        <v>#N/A</v>
      </c>
      <c r="CV2179" s="118" t="e">
        <f t="shared" si="3533"/>
        <v>#N/A</v>
      </c>
      <c r="CW2179" s="118" t="e">
        <f t="shared" si="3533"/>
        <v>#N/A</v>
      </c>
      <c r="CX2179" s="118" t="e">
        <f t="shared" si="3533"/>
        <v>#N/A</v>
      </c>
      <c r="CY2179" s="118" t="e">
        <f t="shared" si="3533"/>
        <v>#N/A</v>
      </c>
      <c r="CZ2179" s="118" t="e">
        <f t="shared" si="3533"/>
        <v>#N/A</v>
      </c>
      <c r="DA2179" s="118" t="e">
        <f t="shared" si="3533"/>
        <v>#N/A</v>
      </c>
      <c r="DB2179" s="118" t="e">
        <f t="shared" si="3533"/>
        <v>#N/A</v>
      </c>
      <c r="DC2179" s="118" t="e">
        <f t="shared" si="3533"/>
        <v>#N/A</v>
      </c>
      <c r="DD2179" s="118" t="e">
        <f t="shared" si="3533"/>
        <v>#N/A</v>
      </c>
      <c r="DE2179" s="118" t="e">
        <f t="shared" si="3533"/>
        <v>#N/A</v>
      </c>
      <c r="DF2179" s="118" t="e">
        <f t="shared" si="3533"/>
        <v>#N/A</v>
      </c>
      <c r="DG2179" s="118" t="e">
        <f t="shared" si="3533"/>
        <v>#N/A</v>
      </c>
      <c r="DH2179" s="118" t="e">
        <f t="shared" si="3533"/>
        <v>#N/A</v>
      </c>
      <c r="DI2179" s="118" t="e">
        <f t="shared" si="3533"/>
        <v>#N/A</v>
      </c>
      <c r="DJ2179" s="118" t="e">
        <f t="shared" si="3533"/>
        <v>#N/A</v>
      </c>
      <c r="DK2179" s="118" t="e">
        <f t="shared" si="3533"/>
        <v>#N/A</v>
      </c>
      <c r="DL2179" s="118" t="e">
        <f t="shared" si="3533"/>
        <v>#N/A</v>
      </c>
    </row>
    <row r="2180" spans="1:116" x14ac:dyDescent="0.35">
      <c r="B2180" t="str">
        <f t="shared" si="3530"/>
        <v>2180 WCPP-IS</v>
      </c>
      <c r="D2180" t="s">
        <v>523</v>
      </c>
      <c r="E2180" s="8" t="str">
        <f t="shared" si="3529"/>
        <v>2180 WCPP-IS</v>
      </c>
      <c r="G2180" s="145" t="s">
        <v>403</v>
      </c>
      <c r="H2180" s="27"/>
      <c r="I2180" s="78"/>
      <c r="J2180" s="78"/>
      <c r="K2180" s="33"/>
      <c r="L2180" s="33"/>
      <c r="M2180" s="33"/>
      <c r="N2180" s="33"/>
      <c r="O2180" s="33"/>
      <c r="P2180" s="33"/>
      <c r="R2180" s="33"/>
      <c r="S2180" s="33"/>
      <c r="T2180" s="33"/>
      <c r="U2180" s="33"/>
      <c r="V2180" s="33"/>
      <c r="W2180" s="33"/>
      <c r="X2180" s="33"/>
      <c r="Y2180" s="33"/>
      <c r="Z2180" s="33"/>
      <c r="AA2180" s="33"/>
      <c r="AB2180" s="33"/>
      <c r="AC2180" s="33"/>
      <c r="AD2180" s="33"/>
      <c r="AE2180" s="33"/>
      <c r="AF2180" s="33"/>
      <c r="AG2180" s="33"/>
      <c r="AH2180" s="33"/>
      <c r="AI2180" s="33"/>
      <c r="AJ2180" s="33"/>
      <c r="AK2180" s="33"/>
      <c r="AL2180" s="33"/>
      <c r="AM2180" s="33"/>
      <c r="AN2180" s="33"/>
      <c r="AO2180" s="33"/>
      <c r="AP2180" s="33"/>
      <c r="AQ2180" s="33"/>
      <c r="AR2180" s="33"/>
      <c r="AS2180" s="33"/>
      <c r="AT2180" s="33"/>
      <c r="AU2180" s="33"/>
      <c r="AV2180" s="33"/>
      <c r="AW2180" s="33"/>
      <c r="AX2180" s="33"/>
      <c r="AY2180" s="33"/>
      <c r="AZ2180" s="33"/>
      <c r="BA2180" s="33"/>
      <c r="BB2180" s="33"/>
      <c r="BC2180" s="33"/>
      <c r="BD2180" s="33"/>
      <c r="BE2180" s="33"/>
      <c r="BF2180" s="33"/>
      <c r="BG2180" s="33"/>
      <c r="BH2180" s="33"/>
      <c r="BI2180" s="33"/>
      <c r="BJ2180" s="33"/>
      <c r="BK2180" s="33"/>
      <c r="BL2180" s="33"/>
      <c r="BM2180" s="33"/>
      <c r="BN2180" s="33"/>
      <c r="BO2180" s="33"/>
      <c r="BP2180" s="33"/>
      <c r="BQ2180" s="33"/>
      <c r="BR2180" s="33"/>
      <c r="BS2180" s="33"/>
      <c r="BT2180" s="33"/>
      <c r="BU2180" s="33"/>
      <c r="BV2180" s="33"/>
      <c r="BW2180" s="33"/>
      <c r="BX2180" s="33"/>
      <c r="BY2180" s="33"/>
      <c r="BZ2180" s="33"/>
      <c r="CA2180" s="33"/>
      <c r="CB2180" s="33"/>
      <c r="CC2180" s="33"/>
      <c r="CD2180" s="33"/>
      <c r="CE2180" s="33"/>
      <c r="CF2180" s="33"/>
      <c r="CG2180" s="33"/>
      <c r="CH2180" s="33"/>
      <c r="CI2180" s="33"/>
      <c r="CJ2180" s="33"/>
      <c r="CK2180" s="33"/>
      <c r="CL2180" s="33"/>
      <c r="CN2180"/>
      <c r="CO2180" s="33"/>
      <c r="CP2180" s="33"/>
      <c r="CQ2180" s="33"/>
      <c r="CR2180" s="33"/>
      <c r="CS2180" s="33"/>
      <c r="CT2180" s="33"/>
      <c r="CU2180" s="33"/>
      <c r="CV2180" s="33"/>
      <c r="CW2180" s="33"/>
      <c r="CX2180" s="33"/>
      <c r="CY2180" s="33"/>
      <c r="CZ2180" s="33"/>
      <c r="DA2180" s="33"/>
      <c r="DB2180" s="33"/>
      <c r="DC2180" s="33"/>
      <c r="DD2180" s="33"/>
      <c r="DE2180" s="33"/>
      <c r="DF2180" s="33"/>
      <c r="DG2180" s="33"/>
      <c r="DH2180" s="33"/>
      <c r="DI2180" s="33"/>
      <c r="DJ2180" s="33"/>
      <c r="DK2180" s="33"/>
      <c r="DL2180" s="33"/>
    </row>
    <row r="2181" spans="1:116" x14ac:dyDescent="0.35">
      <c r="B2181" t="str">
        <f t="shared" si="3530"/>
        <v>2181 WCPP-IS</v>
      </c>
      <c r="C2181" t="s">
        <v>234</v>
      </c>
      <c r="D2181" t="s">
        <v>523</v>
      </c>
      <c r="E2181" s="8" t="str">
        <f t="shared" si="3529"/>
        <v>2181 WCPP-IS</v>
      </c>
      <c r="G2181" s="126" t="s">
        <v>43</v>
      </c>
      <c r="K2181" s="33">
        <f>SUMIF($3:$3,K$2,2181:2181)</f>
        <v>-4430506.8337404802</v>
      </c>
      <c r="L2181" s="33">
        <f>SUMIF($3:$3,L$2,2181:2181)</f>
        <v>3771645.7311762809</v>
      </c>
      <c r="M2181" s="33">
        <f>SUMIF($3:$3,M$2,2181:2181)</f>
        <v>-64526.225204428774</v>
      </c>
      <c r="N2181" s="33">
        <f>SUMIF($3:$3,N$2,2181:2181)</f>
        <v>-69404.388033303083</v>
      </c>
      <c r="O2181" s="33">
        <f>SUMIF($3:$3,O$2,2181:2181)</f>
        <v>-74612.803432947956</v>
      </c>
      <c r="P2181" s="33">
        <f>SUMIF($3:$3,P$2,2181:2181)</f>
        <v>671750.96347402537</v>
      </c>
      <c r="R2181" s="33"/>
      <c r="S2181" s="33">
        <f>R2179-S2179</f>
        <v>-4050612.5333333341</v>
      </c>
      <c r="T2181" s="33">
        <f t="shared" ref="T2181:CE2181" si="3534">S2179-T2179</f>
        <v>-33472.222222220618</v>
      </c>
      <c r="U2181" s="33">
        <f t="shared" si="3534"/>
        <v>-33681.423611111939</v>
      </c>
      <c r="V2181" s="33">
        <f t="shared" si="3534"/>
        <v>-33891.787229937036</v>
      </c>
      <c r="W2181" s="33">
        <f t="shared" si="3534"/>
        <v>-34103.319131983444</v>
      </c>
      <c r="X2181" s="33">
        <f t="shared" si="3534"/>
        <v>-34316.025400796905</v>
      </c>
      <c r="Y2181" s="33">
        <f t="shared" si="3534"/>
        <v>-34529.91215034388</v>
      </c>
      <c r="Z2181" s="33">
        <f t="shared" si="3534"/>
        <v>-34744.985525119118</v>
      </c>
      <c r="AA2181" s="33">
        <f t="shared" si="3534"/>
        <v>-34961.2517004041</v>
      </c>
      <c r="AB2181" s="33">
        <f t="shared" si="3534"/>
        <v>-35178.716882244684</v>
      </c>
      <c r="AC2181" s="33">
        <f t="shared" si="3534"/>
        <v>-35397.387307765894</v>
      </c>
      <c r="AD2181" s="33">
        <f t="shared" si="3534"/>
        <v>-35617.269245218486</v>
      </c>
      <c r="AE2181" s="33">
        <f t="shared" si="3534"/>
        <v>3826518.2739071129</v>
      </c>
      <c r="AF2181" s="33">
        <f t="shared" si="3534"/>
        <v>-4836.3078897884116</v>
      </c>
      <c r="AG2181" s="33">
        <f t="shared" si="3534"/>
        <v>-4866.2276169011602</v>
      </c>
      <c r="AH2181" s="33">
        <f t="shared" si="3534"/>
        <v>-4896.3127113952069</v>
      </c>
      <c r="AI2181" s="33">
        <f t="shared" si="3534"/>
        <v>-4926.5640318902442</v>
      </c>
      <c r="AJ2181" s="33">
        <f t="shared" si="3534"/>
        <v>-4956.9824412976159</v>
      </c>
      <c r="AK2181" s="33">
        <f t="shared" si="3534"/>
        <v>-4987.5688068176387</v>
      </c>
      <c r="AL2181" s="33">
        <f t="shared" si="3534"/>
        <v>-5018.3239999966463</v>
      </c>
      <c r="AM2181" s="33">
        <f t="shared" si="3534"/>
        <v>-5049.2488967229147</v>
      </c>
      <c r="AN2181" s="33">
        <f t="shared" si="3534"/>
        <v>-5080.3443772373721</v>
      </c>
      <c r="AO2181" s="33">
        <f t="shared" si="3534"/>
        <v>-5111.6113261766732</v>
      </c>
      <c r="AP2181" s="33">
        <f t="shared" si="3534"/>
        <v>-5143.0506326077739</v>
      </c>
      <c r="AQ2181" s="33">
        <f t="shared" si="3534"/>
        <v>-5468.0436900093919</v>
      </c>
      <c r="AR2181" s="33">
        <f t="shared" si="3534"/>
        <v>-5206.4498963122023</v>
      </c>
      <c r="AS2181" s="33">
        <f t="shared" si="3534"/>
        <v>-5238.4116539309034</v>
      </c>
      <c r="AT2181" s="33">
        <f t="shared" si="3534"/>
        <v>-5270.5493697797647</v>
      </c>
      <c r="AU2181" s="33">
        <f t="shared" si="3534"/>
        <v>-5302.8639552750392</v>
      </c>
      <c r="AV2181" s="33">
        <f t="shared" si="3534"/>
        <v>-5335.3563263922697</v>
      </c>
      <c r="AW2181" s="33">
        <f t="shared" si="3534"/>
        <v>-5368.0274036563933</v>
      </c>
      <c r="AX2181" s="33">
        <f t="shared" si="3534"/>
        <v>-5400.8781121830689</v>
      </c>
      <c r="AY2181" s="33">
        <f t="shared" si="3534"/>
        <v>-5433.909381696023</v>
      </c>
      <c r="AZ2181" s="33">
        <f t="shared" si="3534"/>
        <v>-5467.1221465482377</v>
      </c>
      <c r="BA2181" s="33">
        <f t="shared" si="3534"/>
        <v>-5500.5173457261408</v>
      </c>
      <c r="BB2181" s="33">
        <f t="shared" si="3534"/>
        <v>-5534.0959229193395</v>
      </c>
      <c r="BC2181" s="33">
        <f t="shared" si="3534"/>
        <v>-5875.9083515051752</v>
      </c>
      <c r="BD2181" s="33">
        <f t="shared" si="3534"/>
        <v>-5601.8070095573785</v>
      </c>
      <c r="BE2181" s="33">
        <f t="shared" si="3534"/>
        <v>-5635.9414299101336</v>
      </c>
      <c r="BF2181" s="33">
        <f t="shared" si="3534"/>
        <v>-5670.2630501947133</v>
      </c>
      <c r="BG2181" s="33">
        <f t="shared" si="3534"/>
        <v>-5704.7728377573658</v>
      </c>
      <c r="BH2181" s="33">
        <f t="shared" si="3534"/>
        <v>-5739.471764820395</v>
      </c>
      <c r="BI2181" s="33">
        <f t="shared" si="3534"/>
        <v>-5774.3608084284933</v>
      </c>
      <c r="BJ2181" s="33">
        <f t="shared" si="3534"/>
        <v>-5809.4409504336072</v>
      </c>
      <c r="BK2181" s="33">
        <f t="shared" si="3534"/>
        <v>-5844.7131776681636</v>
      </c>
      <c r="BL2181" s="33">
        <f t="shared" si="3534"/>
        <v>-5880.1784817392472</v>
      </c>
      <c r="BM2181" s="33">
        <f t="shared" si="3534"/>
        <v>-5915.8378593311645</v>
      </c>
      <c r="BN2181" s="33">
        <f t="shared" si="3534"/>
        <v>-5951.6923119572457</v>
      </c>
      <c r="BO2181" s="33">
        <f t="shared" si="3534"/>
        <v>-6311.1948474177625</v>
      </c>
      <c r="BP2181" s="33">
        <f t="shared" si="3534"/>
        <v>-6023.9904735159362</v>
      </c>
      <c r="BQ2181" s="33">
        <f t="shared" si="3534"/>
        <v>-6060.4362105339533</v>
      </c>
      <c r="BR2181" s="33">
        <f t="shared" si="3534"/>
        <v>-6097.0810788903618</v>
      </c>
      <c r="BS2181" s="33">
        <f t="shared" si="3534"/>
        <v>-6133.9261052202201</v>
      </c>
      <c r="BT2181" s="33">
        <f t="shared" si="3534"/>
        <v>-6170.9723213447724</v>
      </c>
      <c r="BU2181" s="33">
        <f t="shared" si="3534"/>
        <v>-6208.2207641517743</v>
      </c>
      <c r="BV2181" s="33">
        <f t="shared" si="3534"/>
        <v>-6245.6724757337943</v>
      </c>
      <c r="BW2181" s="33">
        <f t="shared" si="3534"/>
        <v>-6283.3285032759886</v>
      </c>
      <c r="BX2181" s="33">
        <f t="shared" si="3534"/>
        <v>-6321.1898992616916</v>
      </c>
      <c r="BY2181" s="33">
        <f t="shared" si="3534"/>
        <v>-6359.257721291855</v>
      </c>
      <c r="BZ2181" s="33">
        <f t="shared" si="3534"/>
        <v>-6397.533032309846</v>
      </c>
      <c r="CA2181" s="33">
        <f t="shared" si="3534"/>
        <v>680176.25465057127</v>
      </c>
      <c r="CB2181" s="33">
        <f t="shared" si="3534"/>
        <v>-750.11126463222899</v>
      </c>
      <c r="CC2181" s="33">
        <f t="shared" si="3534"/>
        <v>-753.23672823701054</v>
      </c>
      <c r="CD2181" s="33">
        <f t="shared" si="3534"/>
        <v>-756.37521460579592</v>
      </c>
      <c r="CE2181" s="33">
        <f t="shared" si="3534"/>
        <v>-759.52677800090169</v>
      </c>
      <c r="CF2181" s="33">
        <f t="shared" ref="CF2181:CL2181" si="3535">CE2179-CF2179</f>
        <v>-762.69147289730608</v>
      </c>
      <c r="CG2181" s="33">
        <f t="shared" si="3535"/>
        <v>-765.86935405302211</v>
      </c>
      <c r="CH2181" s="33">
        <f t="shared" si="3535"/>
        <v>-769.06047635059804</v>
      </c>
      <c r="CI2181" s="33">
        <f t="shared" si="3535"/>
        <v>-772.26489500552998</v>
      </c>
      <c r="CJ2181" s="33">
        <f t="shared" si="3535"/>
        <v>-775.48266539629549</v>
      </c>
      <c r="CK2181" s="33">
        <f t="shared" si="3535"/>
        <v>-778.71384317078628</v>
      </c>
      <c r="CL2181" s="33">
        <f t="shared" si="3535"/>
        <v>-781.95848419642425</v>
      </c>
      <c r="CO2181" s="33" t="e">
        <f t="shared" ref="CO2181" si="3536">CO2179-CN2179</f>
        <v>#N/A</v>
      </c>
      <c r="CP2181" s="33" t="e">
        <f t="shared" ref="CP2181" si="3537">CP2179-CO2179</f>
        <v>#N/A</v>
      </c>
      <c r="CQ2181" s="33" t="e">
        <f t="shared" ref="CQ2181" si="3538">CQ2179-CP2179</f>
        <v>#N/A</v>
      </c>
      <c r="CR2181" s="33" t="e">
        <f t="shared" ref="CR2181" si="3539">CR2179-CQ2179</f>
        <v>#N/A</v>
      </c>
      <c r="CS2181" s="33" t="e">
        <f t="shared" ref="CS2181" si="3540">CS2179-CR2179</f>
        <v>#N/A</v>
      </c>
      <c r="CT2181" s="33" t="e">
        <f t="shared" ref="CT2181" si="3541">CT2179-CS2179</f>
        <v>#N/A</v>
      </c>
      <c r="CU2181" s="33" t="e">
        <f t="shared" ref="CU2181" si="3542">CU2179-CT2179</f>
        <v>#N/A</v>
      </c>
      <c r="CV2181" s="33" t="e">
        <f t="shared" ref="CV2181" si="3543">CV2179-CU2179</f>
        <v>#N/A</v>
      </c>
      <c r="CW2181" s="33" t="e">
        <f t="shared" ref="CW2181" si="3544">CW2179-CV2179</f>
        <v>#N/A</v>
      </c>
      <c r="CX2181" s="33" t="e">
        <f t="shared" ref="CX2181" si="3545">CX2179-CW2179</f>
        <v>#N/A</v>
      </c>
      <c r="CY2181" s="33" t="e">
        <f t="shared" ref="CY2181" si="3546">CY2179-CX2179</f>
        <v>#N/A</v>
      </c>
      <c r="CZ2181" s="33" t="e">
        <f t="shared" ref="CZ2181" si="3547">CZ2179-CY2179</f>
        <v>#N/A</v>
      </c>
      <c r="DA2181" s="33" t="e">
        <f t="shared" ref="DA2181" si="3548">DA2179-CZ2179</f>
        <v>#N/A</v>
      </c>
      <c r="DB2181" s="33" t="e">
        <f t="shared" ref="DB2181" si="3549">DB2179-DA2179</f>
        <v>#N/A</v>
      </c>
      <c r="DC2181" s="33" t="e">
        <f t="shared" ref="DC2181" si="3550">DC2179-DB2179</f>
        <v>#N/A</v>
      </c>
      <c r="DD2181" s="33" t="e">
        <f t="shared" ref="DD2181" si="3551">DD2179-DC2179</f>
        <v>#N/A</v>
      </c>
      <c r="DE2181" s="33" t="e">
        <f t="shared" ref="DE2181" si="3552">DE2179-DD2179</f>
        <v>#N/A</v>
      </c>
      <c r="DF2181" s="33" t="e">
        <f t="shared" ref="DF2181" si="3553">DF2179-DE2179</f>
        <v>#N/A</v>
      </c>
      <c r="DG2181" s="33" t="e">
        <f t="shared" ref="DG2181" si="3554">DG2179-DF2179</f>
        <v>#N/A</v>
      </c>
      <c r="DH2181" s="33" t="e">
        <f t="shared" ref="DH2181" si="3555">DH2179-DG2179</f>
        <v>#N/A</v>
      </c>
      <c r="DI2181" s="33" t="e">
        <f t="shared" ref="DI2181" si="3556">DI2179-DH2179</f>
        <v>#N/A</v>
      </c>
      <c r="DJ2181" s="33" t="e">
        <f t="shared" ref="DJ2181" si="3557">DJ2179-DI2179</f>
        <v>#N/A</v>
      </c>
      <c r="DK2181" s="33" t="e">
        <f t="shared" ref="DK2181:DL2181" si="3558">DK2179-DJ2179</f>
        <v>#N/A</v>
      </c>
      <c r="DL2181" s="33" t="e">
        <f t="shared" si="3558"/>
        <v>#N/A</v>
      </c>
    </row>
    <row r="2182" spans="1:116" x14ac:dyDescent="0.35">
      <c r="B2182" t="str">
        <f t="shared" si="3530"/>
        <v>2182 WCPP-IS</v>
      </c>
      <c r="D2182" t="s">
        <v>523</v>
      </c>
      <c r="E2182" s="8" t="str">
        <f t="shared" si="3529"/>
        <v>2182 WCPP-IS</v>
      </c>
      <c r="G2182" s="126"/>
      <c r="K2182" s="53"/>
      <c r="L2182" s="53"/>
      <c r="M2182" s="53"/>
      <c r="N2182" s="53"/>
      <c r="O2182" s="53"/>
      <c r="P2182" s="53"/>
      <c r="R2182" s="24"/>
      <c r="S2182" s="24"/>
      <c r="T2182" s="24"/>
      <c r="U2182" s="24"/>
      <c r="V2182" s="24"/>
      <c r="W2182" s="24"/>
      <c r="X2182" s="24"/>
      <c r="Y2182" s="24"/>
      <c r="Z2182" s="24"/>
      <c r="AA2182" s="24"/>
      <c r="AB2182" s="24"/>
      <c r="AC2182" s="24"/>
      <c r="AD2182" s="24"/>
      <c r="AE2182" s="24"/>
      <c r="AF2182" s="24"/>
      <c r="AG2182" s="24"/>
      <c r="AH2182" s="24"/>
      <c r="AI2182" s="24"/>
      <c r="AJ2182" s="24"/>
      <c r="AK2182" s="24"/>
      <c r="AL2182" s="24"/>
      <c r="AM2182" s="24"/>
      <c r="AN2182" s="24"/>
      <c r="AO2182" s="24"/>
      <c r="AP2182" s="24"/>
      <c r="AQ2182" s="24"/>
      <c r="AR2182" s="24"/>
      <c r="AS2182" s="24"/>
      <c r="AT2182" s="24"/>
      <c r="AU2182" s="24"/>
      <c r="AV2182" s="24"/>
      <c r="AW2182" s="24"/>
      <c r="AX2182" s="24"/>
      <c r="AY2182" s="24"/>
      <c r="AZ2182" s="24"/>
      <c r="BA2182" s="24"/>
      <c r="BB2182" s="24"/>
      <c r="BC2182" s="24"/>
      <c r="BD2182" s="24"/>
      <c r="BE2182" s="24"/>
      <c r="BF2182" s="24"/>
      <c r="BG2182" s="24"/>
      <c r="BH2182" s="24"/>
      <c r="BI2182" s="24"/>
      <c r="BJ2182" s="24"/>
      <c r="BK2182" s="24"/>
      <c r="BL2182" s="24"/>
      <c r="BM2182" s="24"/>
      <c r="BN2182" s="24"/>
      <c r="BO2182" s="24"/>
      <c r="BP2182" s="24"/>
      <c r="BQ2182" s="24"/>
      <c r="BR2182" s="24"/>
      <c r="BS2182" s="24"/>
      <c r="BT2182" s="24"/>
      <c r="BU2182" s="24"/>
      <c r="BV2182" s="24"/>
      <c r="BW2182" s="24"/>
      <c r="BX2182" s="24"/>
      <c r="BY2182" s="24"/>
      <c r="BZ2182" s="24"/>
      <c r="CA2182" s="24"/>
      <c r="CB2182" s="24"/>
      <c r="CC2182" s="24"/>
      <c r="CD2182" s="24"/>
      <c r="CE2182" s="24"/>
      <c r="CF2182" s="24"/>
      <c r="CG2182" s="24"/>
      <c r="CH2182" s="24"/>
      <c r="CI2182" s="24"/>
      <c r="CJ2182" s="24"/>
      <c r="CK2182" s="24"/>
      <c r="CL2182" s="24"/>
      <c r="CO2182" s="24"/>
      <c r="CP2182" s="24"/>
      <c r="CQ2182" s="24"/>
      <c r="CR2182" s="24"/>
      <c r="CS2182" s="24"/>
      <c r="CT2182" s="24"/>
      <c r="CU2182" s="24"/>
      <c r="CV2182" s="24"/>
      <c r="CW2182" s="24"/>
      <c r="CX2182" s="24"/>
      <c r="CY2182" s="24"/>
      <c r="CZ2182" s="24"/>
      <c r="DA2182" s="24"/>
      <c r="DB2182" s="24"/>
      <c r="DC2182" s="24"/>
      <c r="DD2182" s="24"/>
      <c r="DE2182" s="24"/>
      <c r="DF2182" s="24"/>
      <c r="DG2182" s="24"/>
      <c r="DH2182" s="24"/>
      <c r="DI2182" s="24"/>
      <c r="DJ2182" s="24"/>
      <c r="DK2182" s="24"/>
      <c r="DL2182" s="24"/>
    </row>
    <row r="2183" spans="1:116" x14ac:dyDescent="0.35">
      <c r="B2183" t="s">
        <v>332</v>
      </c>
      <c r="D2183" t="s">
        <v>523</v>
      </c>
      <c r="E2183" s="8" t="str">
        <f t="shared" si="3529"/>
        <v>2183 WCPP-IS</v>
      </c>
      <c r="G2183" s="126" t="str">
        <f>"Change in "&amp;G2181</f>
        <v>Change in Unearned revenue</v>
      </c>
      <c r="K2183" s="53"/>
      <c r="L2183" s="53"/>
      <c r="M2183" s="53"/>
      <c r="N2183" s="53"/>
      <c r="O2183" s="53"/>
      <c r="P2183" s="53"/>
      <c r="R2183" s="24"/>
      <c r="S2183" s="24"/>
      <c r="T2183" s="24"/>
      <c r="U2183" s="24"/>
      <c r="V2183" s="24"/>
      <c r="W2183" s="24"/>
      <c r="X2183" s="24"/>
      <c r="Y2183" s="24"/>
      <c r="Z2183" s="24"/>
      <c r="AA2183" s="24"/>
      <c r="AB2183" s="24"/>
      <c r="AC2183" s="24"/>
      <c r="AD2183" s="24"/>
      <c r="AE2183" s="24"/>
      <c r="AF2183" s="24"/>
      <c r="AG2183" s="24"/>
      <c r="AH2183" s="24"/>
      <c r="AI2183" s="24"/>
      <c r="AJ2183" s="24"/>
      <c r="AK2183" s="24"/>
      <c r="AL2183" s="24"/>
      <c r="AM2183" s="24"/>
      <c r="AN2183" s="24"/>
      <c r="AO2183" s="24"/>
      <c r="AP2183" s="24"/>
      <c r="AQ2183" s="24"/>
      <c r="AR2183" s="24"/>
      <c r="AS2183" s="24"/>
      <c r="AT2183" s="24"/>
      <c r="AU2183" s="24"/>
      <c r="AV2183" s="24"/>
      <c r="AW2183" s="24"/>
      <c r="AX2183" s="24"/>
      <c r="AY2183" s="24"/>
      <c r="AZ2183" s="24"/>
      <c r="BA2183" s="24"/>
      <c r="BB2183" s="24"/>
      <c r="BC2183" s="24"/>
      <c r="BD2183" s="24"/>
      <c r="BE2183" s="24"/>
      <c r="BF2183" s="24"/>
      <c r="BG2183" s="24"/>
      <c r="BH2183" s="24"/>
      <c r="BI2183" s="24"/>
      <c r="BJ2183" s="24"/>
      <c r="BK2183" s="24"/>
      <c r="BL2183" s="24"/>
      <c r="BM2183" s="24"/>
      <c r="BN2183" s="24"/>
      <c r="BO2183" s="24"/>
      <c r="BP2183" s="24"/>
      <c r="BQ2183" s="24"/>
      <c r="BR2183" s="24"/>
      <c r="BS2183" s="24"/>
      <c r="BT2183" s="24"/>
      <c r="BU2183" s="24"/>
      <c r="BV2183" s="24"/>
      <c r="BW2183" s="24"/>
      <c r="BX2183" s="24"/>
      <c r="BY2183" s="24"/>
      <c r="BZ2183" s="24"/>
      <c r="CA2183" s="24"/>
      <c r="CB2183" s="24"/>
      <c r="CC2183" s="24"/>
      <c r="CD2183" s="24"/>
      <c r="CE2183" s="24"/>
      <c r="CF2183" s="24"/>
      <c r="CG2183" s="24"/>
      <c r="CH2183" s="24"/>
      <c r="CI2183" s="24"/>
      <c r="CJ2183" s="24"/>
      <c r="CK2183" s="24"/>
      <c r="CL2183" s="24"/>
      <c r="CO2183" s="24"/>
      <c r="CP2183" s="24"/>
      <c r="CQ2183" s="24"/>
      <c r="CR2183" s="24"/>
      <c r="CS2183" s="24"/>
      <c r="CT2183" s="24"/>
      <c r="CU2183" s="24"/>
      <c r="CV2183" s="24"/>
      <c r="CW2183" s="24"/>
      <c r="CX2183" s="24"/>
      <c r="CY2183" s="24"/>
      <c r="CZ2183" s="24"/>
      <c r="DA2183" s="24"/>
      <c r="DB2183" s="24"/>
      <c r="DC2183" s="24"/>
      <c r="DD2183" s="24"/>
      <c r="DE2183" s="24"/>
      <c r="DF2183" s="24"/>
      <c r="DG2183" s="24"/>
      <c r="DH2183" s="24"/>
      <c r="DI2183" s="24"/>
      <c r="DJ2183" s="24"/>
      <c r="DK2183" s="24"/>
      <c r="DL2183" s="24"/>
    </row>
    <row r="2184" spans="1:116" x14ac:dyDescent="0.35">
      <c r="B2184" t="s">
        <v>332</v>
      </c>
      <c r="D2184" t="s">
        <v>523</v>
      </c>
      <c r="E2184" s="8" t="str">
        <f t="shared" si="3529"/>
        <v>2184 WCPP-IS</v>
      </c>
      <c r="G2184" s="125"/>
      <c r="K2184" s="53"/>
      <c r="L2184" s="53"/>
      <c r="M2184" s="53"/>
      <c r="N2184" s="53"/>
      <c r="O2184" s="53"/>
      <c r="P2184" s="53"/>
      <c r="R2184" s="24"/>
      <c r="S2184" s="24"/>
      <c r="T2184" s="24"/>
      <c r="U2184" s="24"/>
      <c r="V2184" s="24"/>
      <c r="W2184" s="24"/>
      <c r="X2184" s="24"/>
      <c r="Y2184" s="24"/>
      <c r="Z2184" s="24"/>
      <c r="AA2184" s="24"/>
      <c r="AB2184" s="24"/>
      <c r="AC2184" s="24"/>
      <c r="AD2184" s="24"/>
      <c r="AE2184" s="24"/>
      <c r="AF2184" s="24"/>
      <c r="AG2184" s="24"/>
      <c r="AH2184" s="24"/>
      <c r="AI2184" s="24"/>
      <c r="AJ2184" s="24"/>
      <c r="AK2184" s="24"/>
      <c r="AL2184" s="24"/>
      <c r="AM2184" s="24"/>
      <c r="AN2184" s="24"/>
      <c r="AO2184" s="24"/>
      <c r="AP2184" s="24"/>
      <c r="AQ2184" s="24"/>
      <c r="AR2184" s="24"/>
      <c r="AS2184" s="24"/>
      <c r="AT2184" s="24"/>
      <c r="AU2184" s="24"/>
      <c r="AV2184" s="24"/>
      <c r="AW2184" s="24"/>
      <c r="AX2184" s="24"/>
      <c r="AY2184" s="24"/>
      <c r="AZ2184" s="24"/>
      <c r="BA2184" s="24"/>
      <c r="BB2184" s="24"/>
      <c r="BC2184" s="24"/>
      <c r="BD2184" s="24"/>
      <c r="BE2184" s="24"/>
      <c r="BF2184" s="24"/>
      <c r="BG2184" s="24"/>
      <c r="BH2184" s="24"/>
      <c r="BI2184" s="24"/>
      <c r="BJ2184" s="24"/>
      <c r="BK2184" s="24"/>
      <c r="BL2184" s="24"/>
      <c r="BM2184" s="24"/>
      <c r="BN2184" s="24"/>
      <c r="BO2184" s="24"/>
      <c r="BP2184" s="24"/>
      <c r="BQ2184" s="24"/>
      <c r="BR2184" s="24"/>
      <c r="BS2184" s="24"/>
      <c r="BT2184" s="24"/>
      <c r="BU2184" s="24"/>
      <c r="BV2184" s="24"/>
      <c r="BW2184" s="24"/>
      <c r="BX2184" s="24"/>
      <c r="BY2184" s="24"/>
      <c r="BZ2184" s="24"/>
      <c r="CA2184" s="24"/>
      <c r="CB2184" s="24"/>
      <c r="CC2184" s="24"/>
      <c r="CD2184" s="24"/>
      <c r="CE2184" s="24"/>
      <c r="CF2184" s="24"/>
      <c r="CG2184" s="24"/>
      <c r="CH2184" s="24"/>
      <c r="CI2184" s="24"/>
      <c r="CJ2184" s="24"/>
      <c r="CK2184" s="24"/>
      <c r="CL2184" s="24"/>
      <c r="CO2184" s="24"/>
      <c r="CP2184" s="24"/>
      <c r="CQ2184" s="24"/>
      <c r="CR2184" s="24"/>
      <c r="CS2184" s="24"/>
      <c r="CT2184" s="24"/>
      <c r="CU2184" s="24"/>
      <c r="CV2184" s="24"/>
      <c r="CW2184" s="24"/>
      <c r="CX2184" s="24"/>
      <c r="CY2184" s="24"/>
      <c r="CZ2184" s="24"/>
      <c r="DA2184" s="24"/>
      <c r="DB2184" s="24"/>
      <c r="DC2184" s="24"/>
      <c r="DD2184" s="24"/>
      <c r="DE2184" s="24"/>
      <c r="DF2184" s="24"/>
      <c r="DG2184" s="24"/>
      <c r="DH2184" s="24"/>
      <c r="DI2184" s="24"/>
      <c r="DJ2184" s="24"/>
      <c r="DK2184" s="24"/>
      <c r="DL2184" s="24"/>
    </row>
    <row r="2185" spans="1:116" x14ac:dyDescent="0.35">
      <c r="B2185" t="s">
        <v>332</v>
      </c>
      <c r="D2185" t="s">
        <v>523</v>
      </c>
      <c r="E2185" s="8" t="str">
        <f t="shared" si="3529"/>
        <v>2185 WCPP-IS</v>
      </c>
      <c r="G2185" s="136" t="str">
        <f>G2159</f>
        <v>(Primary label)</v>
      </c>
      <c r="K2185" s="53"/>
      <c r="L2185" s="53"/>
      <c r="M2185" s="53"/>
      <c r="N2185" s="53"/>
      <c r="O2185" s="53"/>
      <c r="P2185" s="53"/>
      <c r="R2185" s="24"/>
      <c r="S2185" s="179" t="str">
        <f>S2168</f>
        <v>S$16</v>
      </c>
      <c r="T2185" s="179" t="str">
        <f t="shared" ref="T2185:CE2185" si="3559">T2168</f>
        <v>T$16</v>
      </c>
      <c r="U2185" s="179" t="str">
        <f t="shared" si="3559"/>
        <v>U$16</v>
      </c>
      <c r="V2185" s="179" t="str">
        <f t="shared" si="3559"/>
        <v>V$16</v>
      </c>
      <c r="W2185" s="179" t="str">
        <f t="shared" si="3559"/>
        <v>W$16</v>
      </c>
      <c r="X2185" s="179" t="str">
        <f t="shared" si="3559"/>
        <v>X$16</v>
      </c>
      <c r="Y2185" s="179" t="str">
        <f t="shared" si="3559"/>
        <v>Y$16</v>
      </c>
      <c r="Z2185" s="179" t="str">
        <f t="shared" si="3559"/>
        <v>Z$16</v>
      </c>
      <c r="AA2185" s="179" t="str">
        <f t="shared" si="3559"/>
        <v>AA$16</v>
      </c>
      <c r="AB2185" s="179" t="str">
        <f t="shared" si="3559"/>
        <v>AB$16</v>
      </c>
      <c r="AC2185" s="179" t="str">
        <f t="shared" si="3559"/>
        <v>AC$16</v>
      </c>
      <c r="AD2185" s="179" t="str">
        <f t="shared" si="3559"/>
        <v>AD$16</v>
      </c>
      <c r="AE2185" s="179" t="str">
        <f t="shared" si="3559"/>
        <v>AE$16</v>
      </c>
      <c r="AF2185" s="179" t="str">
        <f t="shared" si="3559"/>
        <v>AF$16</v>
      </c>
      <c r="AG2185" s="179" t="str">
        <f t="shared" si="3559"/>
        <v>AG$16</v>
      </c>
      <c r="AH2185" s="179" t="str">
        <f t="shared" si="3559"/>
        <v>AH$16</v>
      </c>
      <c r="AI2185" s="179" t="str">
        <f t="shared" si="3559"/>
        <v>AI$16</v>
      </c>
      <c r="AJ2185" s="179" t="str">
        <f t="shared" si="3559"/>
        <v>AJ$16</v>
      </c>
      <c r="AK2185" s="179" t="str">
        <f t="shared" si="3559"/>
        <v>AK$16</v>
      </c>
      <c r="AL2185" s="179" t="str">
        <f t="shared" si="3559"/>
        <v>AL$16</v>
      </c>
      <c r="AM2185" s="179" t="str">
        <f t="shared" si="3559"/>
        <v>AM$16</v>
      </c>
      <c r="AN2185" s="179" t="str">
        <f t="shared" si="3559"/>
        <v>AN$16</v>
      </c>
      <c r="AO2185" s="179" t="str">
        <f t="shared" si="3559"/>
        <v>AO$16</v>
      </c>
      <c r="AP2185" s="179" t="str">
        <f t="shared" si="3559"/>
        <v>AP$16</v>
      </c>
      <c r="AQ2185" s="179" t="str">
        <f t="shared" si="3559"/>
        <v>AQ$16</v>
      </c>
      <c r="AR2185" s="179" t="str">
        <f t="shared" si="3559"/>
        <v>AR$16</v>
      </c>
      <c r="AS2185" s="179" t="str">
        <f t="shared" si="3559"/>
        <v>AS$16</v>
      </c>
      <c r="AT2185" s="179" t="str">
        <f t="shared" si="3559"/>
        <v>AT$16</v>
      </c>
      <c r="AU2185" s="179" t="str">
        <f t="shared" si="3559"/>
        <v>AU$16</v>
      </c>
      <c r="AV2185" s="179" t="str">
        <f t="shared" si="3559"/>
        <v>AV$16</v>
      </c>
      <c r="AW2185" s="179" t="str">
        <f t="shared" si="3559"/>
        <v>AW$16</v>
      </c>
      <c r="AX2185" s="179" t="str">
        <f t="shared" si="3559"/>
        <v>AX$16</v>
      </c>
      <c r="AY2185" s="179" t="str">
        <f t="shared" si="3559"/>
        <v>AY$16</v>
      </c>
      <c r="AZ2185" s="179" t="str">
        <f t="shared" si="3559"/>
        <v>AZ$16</v>
      </c>
      <c r="BA2185" s="179" t="str">
        <f t="shared" si="3559"/>
        <v>BA$16</v>
      </c>
      <c r="BB2185" s="179" t="str">
        <f t="shared" si="3559"/>
        <v>BB$16</v>
      </c>
      <c r="BC2185" s="179" t="str">
        <f t="shared" si="3559"/>
        <v>BC$16</v>
      </c>
      <c r="BD2185" s="179" t="str">
        <f t="shared" si="3559"/>
        <v>BD$16</v>
      </c>
      <c r="BE2185" s="179" t="str">
        <f t="shared" si="3559"/>
        <v>BE$16</v>
      </c>
      <c r="BF2185" s="179" t="str">
        <f t="shared" si="3559"/>
        <v>BF$16</v>
      </c>
      <c r="BG2185" s="179" t="str">
        <f t="shared" si="3559"/>
        <v>BG$16</v>
      </c>
      <c r="BH2185" s="179" t="str">
        <f t="shared" si="3559"/>
        <v>BH$16</v>
      </c>
      <c r="BI2185" s="179" t="str">
        <f t="shared" si="3559"/>
        <v>BI$16</v>
      </c>
      <c r="BJ2185" s="179" t="str">
        <f t="shared" si="3559"/>
        <v>BJ$16</v>
      </c>
      <c r="BK2185" s="179" t="str">
        <f t="shared" si="3559"/>
        <v>BK$16</v>
      </c>
      <c r="BL2185" s="179" t="str">
        <f t="shared" si="3559"/>
        <v>BL$16</v>
      </c>
      <c r="BM2185" s="179" t="str">
        <f t="shared" si="3559"/>
        <v>BM$16</v>
      </c>
      <c r="BN2185" s="179" t="str">
        <f t="shared" si="3559"/>
        <v>BN$16</v>
      </c>
      <c r="BO2185" s="179" t="str">
        <f t="shared" si="3559"/>
        <v>BO$16</v>
      </c>
      <c r="BP2185" s="179" t="str">
        <f t="shared" si="3559"/>
        <v>BP$16</v>
      </c>
      <c r="BQ2185" s="179" t="str">
        <f t="shared" si="3559"/>
        <v>BQ$16</v>
      </c>
      <c r="BR2185" s="179" t="str">
        <f t="shared" si="3559"/>
        <v>BR$16</v>
      </c>
      <c r="BS2185" s="179" t="str">
        <f t="shared" si="3559"/>
        <v>BS$16</v>
      </c>
      <c r="BT2185" s="179" t="str">
        <f t="shared" si="3559"/>
        <v>BT$16</v>
      </c>
      <c r="BU2185" s="179" t="str">
        <f t="shared" si="3559"/>
        <v>BU$16</v>
      </c>
      <c r="BV2185" s="179" t="str">
        <f t="shared" si="3559"/>
        <v>BV$16</v>
      </c>
      <c r="BW2185" s="179" t="str">
        <f t="shared" si="3559"/>
        <v>BW$16</v>
      </c>
      <c r="BX2185" s="179" t="str">
        <f t="shared" si="3559"/>
        <v>BX$16</v>
      </c>
      <c r="BY2185" s="179" t="str">
        <f t="shared" si="3559"/>
        <v>BY$16</v>
      </c>
      <c r="BZ2185" s="179" t="str">
        <f t="shared" si="3559"/>
        <v>BZ$16</v>
      </c>
      <c r="CA2185" s="179" t="str">
        <f t="shared" si="3559"/>
        <v>CA$16</v>
      </c>
      <c r="CB2185" s="179" t="str">
        <f t="shared" si="3559"/>
        <v>CB$16</v>
      </c>
      <c r="CC2185" s="179" t="str">
        <f t="shared" si="3559"/>
        <v>CC$16</v>
      </c>
      <c r="CD2185" s="179" t="str">
        <f t="shared" si="3559"/>
        <v>CD$16</v>
      </c>
      <c r="CE2185" s="179" t="str">
        <f t="shared" si="3559"/>
        <v>CE$16</v>
      </c>
      <c r="CF2185" s="179" t="str">
        <f t="shared" ref="CF2185:CL2185" si="3560">CF2168</f>
        <v>CF$16</v>
      </c>
      <c r="CG2185" s="179" t="str">
        <f t="shared" si="3560"/>
        <v>CG$16</v>
      </c>
      <c r="CH2185" s="179" t="str">
        <f t="shared" si="3560"/>
        <v>CH$16</v>
      </c>
      <c r="CI2185" s="179" t="str">
        <f t="shared" si="3560"/>
        <v>CI$16</v>
      </c>
      <c r="CJ2185" s="179" t="str">
        <f t="shared" si="3560"/>
        <v>CJ$16</v>
      </c>
      <c r="CK2185" s="179" t="str">
        <f t="shared" si="3560"/>
        <v>CK$16</v>
      </c>
      <c r="CL2185" s="179" t="str">
        <f t="shared" si="3560"/>
        <v>CL$16</v>
      </c>
      <c r="CO2185" s="179">
        <f t="shared" ref="CO2185:DL2185" si="3561">CO970</f>
        <v>0</v>
      </c>
      <c r="CP2185" s="179">
        <f t="shared" si="3561"/>
        <v>0</v>
      </c>
      <c r="CQ2185" s="179">
        <f t="shared" si="3561"/>
        <v>0</v>
      </c>
      <c r="CR2185" s="179">
        <f t="shared" si="3561"/>
        <v>0</v>
      </c>
      <c r="CS2185" s="179">
        <f t="shared" si="3561"/>
        <v>0</v>
      </c>
      <c r="CT2185" s="179">
        <f t="shared" si="3561"/>
        <v>0</v>
      </c>
      <c r="CU2185" s="179">
        <f t="shared" si="3561"/>
        <v>0</v>
      </c>
      <c r="CV2185" s="179">
        <f t="shared" si="3561"/>
        <v>0</v>
      </c>
      <c r="CW2185" s="179">
        <f t="shared" si="3561"/>
        <v>0</v>
      </c>
      <c r="CX2185" s="179">
        <f t="shared" si="3561"/>
        <v>0</v>
      </c>
      <c r="CY2185" s="179">
        <f t="shared" si="3561"/>
        <v>0</v>
      </c>
      <c r="CZ2185" s="179">
        <f t="shared" si="3561"/>
        <v>0</v>
      </c>
      <c r="DA2185" s="179">
        <f t="shared" si="3561"/>
        <v>0</v>
      </c>
      <c r="DB2185" s="179">
        <f t="shared" si="3561"/>
        <v>0</v>
      </c>
      <c r="DC2185" s="179">
        <f t="shared" si="3561"/>
        <v>0</v>
      </c>
      <c r="DD2185" s="179">
        <f t="shared" si="3561"/>
        <v>0</v>
      </c>
      <c r="DE2185" s="179">
        <f t="shared" si="3561"/>
        <v>0</v>
      </c>
      <c r="DF2185" s="179">
        <f t="shared" si="3561"/>
        <v>0</v>
      </c>
      <c r="DG2185" s="179">
        <f t="shared" si="3561"/>
        <v>0</v>
      </c>
      <c r="DH2185" s="179">
        <f t="shared" si="3561"/>
        <v>0</v>
      </c>
      <c r="DI2185" s="179">
        <f t="shared" si="3561"/>
        <v>0</v>
      </c>
      <c r="DJ2185" s="179">
        <f t="shared" si="3561"/>
        <v>0</v>
      </c>
      <c r="DK2185" s="179">
        <f t="shared" si="3561"/>
        <v>0</v>
      </c>
      <c r="DL2185" s="179">
        <f t="shared" si="3561"/>
        <v>0</v>
      </c>
    </row>
    <row r="2186" spans="1:116" x14ac:dyDescent="0.35">
      <c r="B2186" t="s">
        <v>332</v>
      </c>
      <c r="D2186" t="s">
        <v>523</v>
      </c>
      <c r="E2186" s="8" t="str">
        <f t="shared" si="3529"/>
        <v>2186 WCPP-IS</v>
      </c>
      <c r="G2186" s="136" t="str">
        <f t="shared" ref="G2186:G2192" si="3562">G2160</f>
        <v>primary unit</v>
      </c>
      <c r="H2186" s="56"/>
      <c r="I2186" s="79"/>
      <c r="J2186" s="79"/>
      <c r="K2186" s="15"/>
      <c r="L2186" s="15"/>
      <c r="M2186" s="15"/>
      <c r="N2186" s="15"/>
      <c r="O2186" s="15"/>
      <c r="P2186" s="15"/>
      <c r="R2186" s="15"/>
      <c r="S2186" s="179" t="str">
        <f t="shared" ref="S2186:CD2186" si="3563">S2169</f>
        <v>S$17</v>
      </c>
      <c r="T2186" s="179" t="str">
        <f t="shared" si="3563"/>
        <v>T$17</v>
      </c>
      <c r="U2186" s="179" t="str">
        <f t="shared" si="3563"/>
        <v>U$17</v>
      </c>
      <c r="V2186" s="179" t="str">
        <f t="shared" si="3563"/>
        <v>V$17</v>
      </c>
      <c r="W2186" s="179" t="str">
        <f t="shared" si="3563"/>
        <v>W$17</v>
      </c>
      <c r="X2186" s="179" t="str">
        <f t="shared" si="3563"/>
        <v>X$17</v>
      </c>
      <c r="Y2186" s="179" t="str">
        <f t="shared" si="3563"/>
        <v>Y$17</v>
      </c>
      <c r="Z2186" s="179" t="str">
        <f t="shared" si="3563"/>
        <v>Z$17</v>
      </c>
      <c r="AA2186" s="179" t="str">
        <f t="shared" si="3563"/>
        <v>AA$17</v>
      </c>
      <c r="AB2186" s="179" t="str">
        <f t="shared" si="3563"/>
        <v>AB$17</v>
      </c>
      <c r="AC2186" s="179" t="str">
        <f t="shared" si="3563"/>
        <v>AC$17</v>
      </c>
      <c r="AD2186" s="179" t="str">
        <f t="shared" si="3563"/>
        <v>AD$17</v>
      </c>
      <c r="AE2186" s="179" t="str">
        <f t="shared" si="3563"/>
        <v>AE$17</v>
      </c>
      <c r="AF2186" s="179" t="str">
        <f t="shared" si="3563"/>
        <v>AF$17</v>
      </c>
      <c r="AG2186" s="179" t="str">
        <f t="shared" si="3563"/>
        <v>AG$17</v>
      </c>
      <c r="AH2186" s="179" t="str">
        <f t="shared" si="3563"/>
        <v>AH$17</v>
      </c>
      <c r="AI2186" s="179" t="str">
        <f t="shared" si="3563"/>
        <v>AI$17</v>
      </c>
      <c r="AJ2186" s="179" t="str">
        <f t="shared" si="3563"/>
        <v>AJ$17</v>
      </c>
      <c r="AK2186" s="179" t="str">
        <f t="shared" si="3563"/>
        <v>AK$17</v>
      </c>
      <c r="AL2186" s="179" t="str">
        <f t="shared" si="3563"/>
        <v>AL$17</v>
      </c>
      <c r="AM2186" s="179" t="str">
        <f t="shared" si="3563"/>
        <v>AM$17</v>
      </c>
      <c r="AN2186" s="179" t="str">
        <f t="shared" si="3563"/>
        <v>AN$17</v>
      </c>
      <c r="AO2186" s="179" t="str">
        <f t="shared" si="3563"/>
        <v>AO$17</v>
      </c>
      <c r="AP2186" s="179" t="str">
        <f t="shared" si="3563"/>
        <v>AP$17</v>
      </c>
      <c r="AQ2186" s="179" t="str">
        <f t="shared" si="3563"/>
        <v>AQ$17</v>
      </c>
      <c r="AR2186" s="179" t="str">
        <f t="shared" si="3563"/>
        <v>AR$17</v>
      </c>
      <c r="AS2186" s="179" t="str">
        <f t="shared" si="3563"/>
        <v>AS$17</v>
      </c>
      <c r="AT2186" s="179" t="str">
        <f t="shared" si="3563"/>
        <v>AT$17</v>
      </c>
      <c r="AU2186" s="179" t="str">
        <f t="shared" si="3563"/>
        <v>AU$17</v>
      </c>
      <c r="AV2186" s="179" t="str">
        <f t="shared" si="3563"/>
        <v>AV$17</v>
      </c>
      <c r="AW2186" s="179" t="str">
        <f t="shared" si="3563"/>
        <v>AW$17</v>
      </c>
      <c r="AX2186" s="179" t="str">
        <f t="shared" si="3563"/>
        <v>AX$17</v>
      </c>
      <c r="AY2186" s="179" t="str">
        <f t="shared" si="3563"/>
        <v>AY$17</v>
      </c>
      <c r="AZ2186" s="179" t="str">
        <f t="shared" si="3563"/>
        <v>AZ$17</v>
      </c>
      <c r="BA2186" s="179" t="str">
        <f t="shared" si="3563"/>
        <v>BA$17</v>
      </c>
      <c r="BB2186" s="179" t="str">
        <f t="shared" si="3563"/>
        <v>BB$17</v>
      </c>
      <c r="BC2186" s="179" t="str">
        <f t="shared" si="3563"/>
        <v>BC$17</v>
      </c>
      <c r="BD2186" s="179" t="str">
        <f t="shared" si="3563"/>
        <v>BD$17</v>
      </c>
      <c r="BE2186" s="179" t="str">
        <f t="shared" si="3563"/>
        <v>BE$17</v>
      </c>
      <c r="BF2186" s="179" t="str">
        <f t="shared" si="3563"/>
        <v>BF$17</v>
      </c>
      <c r="BG2186" s="179" t="str">
        <f t="shared" si="3563"/>
        <v>BG$17</v>
      </c>
      <c r="BH2186" s="179" t="str">
        <f t="shared" si="3563"/>
        <v>BH$17</v>
      </c>
      <c r="BI2186" s="179" t="str">
        <f t="shared" si="3563"/>
        <v>BI$17</v>
      </c>
      <c r="BJ2186" s="179" t="str">
        <f t="shared" si="3563"/>
        <v>BJ$17</v>
      </c>
      <c r="BK2186" s="179" t="str">
        <f t="shared" si="3563"/>
        <v>BK$17</v>
      </c>
      <c r="BL2186" s="179" t="str">
        <f t="shared" si="3563"/>
        <v>BL$17</v>
      </c>
      <c r="BM2186" s="179" t="str">
        <f t="shared" si="3563"/>
        <v>BM$17</v>
      </c>
      <c r="BN2186" s="179" t="str">
        <f t="shared" si="3563"/>
        <v>BN$17</v>
      </c>
      <c r="BO2186" s="179" t="str">
        <f t="shared" si="3563"/>
        <v>BO$17</v>
      </c>
      <c r="BP2186" s="179" t="str">
        <f t="shared" si="3563"/>
        <v>BP$17</v>
      </c>
      <c r="BQ2186" s="179" t="str">
        <f t="shared" si="3563"/>
        <v>BQ$17</v>
      </c>
      <c r="BR2186" s="179" t="str">
        <f t="shared" si="3563"/>
        <v>BR$17</v>
      </c>
      <c r="BS2186" s="179" t="str">
        <f t="shared" si="3563"/>
        <v>BS$17</v>
      </c>
      <c r="BT2186" s="179" t="str">
        <f t="shared" si="3563"/>
        <v>BT$17</v>
      </c>
      <c r="BU2186" s="179" t="str">
        <f t="shared" si="3563"/>
        <v>BU$17</v>
      </c>
      <c r="BV2186" s="179" t="str">
        <f t="shared" si="3563"/>
        <v>BV$17</v>
      </c>
      <c r="BW2186" s="179" t="str">
        <f t="shared" si="3563"/>
        <v>BW$17</v>
      </c>
      <c r="BX2186" s="179" t="str">
        <f t="shared" si="3563"/>
        <v>BX$17</v>
      </c>
      <c r="BY2186" s="179" t="str">
        <f t="shared" si="3563"/>
        <v>BY$17</v>
      </c>
      <c r="BZ2186" s="179" t="str">
        <f t="shared" si="3563"/>
        <v>BZ$17</v>
      </c>
      <c r="CA2186" s="179" t="str">
        <f t="shared" si="3563"/>
        <v>CA$17</v>
      </c>
      <c r="CB2186" s="179" t="str">
        <f t="shared" si="3563"/>
        <v>CB$17</v>
      </c>
      <c r="CC2186" s="179" t="str">
        <f t="shared" si="3563"/>
        <v>CC$17</v>
      </c>
      <c r="CD2186" s="179" t="str">
        <f t="shared" si="3563"/>
        <v>CD$17</v>
      </c>
      <c r="CE2186" s="179" t="str">
        <f t="shared" ref="CE2186:CL2186" si="3564">CE2169</f>
        <v>CE$17</v>
      </c>
      <c r="CF2186" s="179" t="str">
        <f t="shared" si="3564"/>
        <v>CF$17</v>
      </c>
      <c r="CG2186" s="179" t="str">
        <f t="shared" si="3564"/>
        <v>CG$17</v>
      </c>
      <c r="CH2186" s="179" t="str">
        <f t="shared" si="3564"/>
        <v>CH$17</v>
      </c>
      <c r="CI2186" s="179" t="str">
        <f t="shared" si="3564"/>
        <v>CI$17</v>
      </c>
      <c r="CJ2186" s="179" t="str">
        <f t="shared" si="3564"/>
        <v>CJ$17</v>
      </c>
      <c r="CK2186" s="179" t="str">
        <f t="shared" si="3564"/>
        <v>CK$17</v>
      </c>
      <c r="CL2186" s="179" t="str">
        <f t="shared" si="3564"/>
        <v>CL$17</v>
      </c>
      <c r="CN2186" s="79"/>
      <c r="CO2186" s="179">
        <f t="shared" ref="CO2186:DL2186" si="3565">CO971</f>
        <v>0</v>
      </c>
      <c r="CP2186" s="179">
        <f t="shared" si="3565"/>
        <v>0</v>
      </c>
      <c r="CQ2186" s="179">
        <f t="shared" si="3565"/>
        <v>0</v>
      </c>
      <c r="CR2186" s="179">
        <f t="shared" si="3565"/>
        <v>0</v>
      </c>
      <c r="CS2186" s="179">
        <f t="shared" si="3565"/>
        <v>0</v>
      </c>
      <c r="CT2186" s="179">
        <f t="shared" si="3565"/>
        <v>0</v>
      </c>
      <c r="CU2186" s="179">
        <f t="shared" si="3565"/>
        <v>0</v>
      </c>
      <c r="CV2186" s="179">
        <f t="shared" si="3565"/>
        <v>0</v>
      </c>
      <c r="CW2186" s="179">
        <f t="shared" si="3565"/>
        <v>0</v>
      </c>
      <c r="CX2186" s="179">
        <f t="shared" si="3565"/>
        <v>0</v>
      </c>
      <c r="CY2186" s="179">
        <f t="shared" si="3565"/>
        <v>0</v>
      </c>
      <c r="CZ2186" s="179">
        <f t="shared" si="3565"/>
        <v>0</v>
      </c>
      <c r="DA2186" s="179">
        <f t="shared" si="3565"/>
        <v>0</v>
      </c>
      <c r="DB2186" s="179">
        <f t="shared" si="3565"/>
        <v>0</v>
      </c>
      <c r="DC2186" s="179">
        <f t="shared" si="3565"/>
        <v>0</v>
      </c>
      <c r="DD2186" s="179">
        <f t="shared" si="3565"/>
        <v>0</v>
      </c>
      <c r="DE2186" s="179">
        <f t="shared" si="3565"/>
        <v>0</v>
      </c>
      <c r="DF2186" s="179">
        <f t="shared" si="3565"/>
        <v>0</v>
      </c>
      <c r="DG2186" s="179">
        <f t="shared" si="3565"/>
        <v>0</v>
      </c>
      <c r="DH2186" s="179">
        <f t="shared" si="3565"/>
        <v>0</v>
      </c>
      <c r="DI2186" s="179">
        <f t="shared" si="3565"/>
        <v>0</v>
      </c>
      <c r="DJ2186" s="179">
        <f t="shared" si="3565"/>
        <v>0</v>
      </c>
      <c r="DK2186" s="179">
        <f t="shared" si="3565"/>
        <v>0</v>
      </c>
      <c r="DL2186" s="179">
        <f t="shared" si="3565"/>
        <v>0</v>
      </c>
    </row>
    <row r="2187" spans="1:116" x14ac:dyDescent="0.35">
      <c r="B2187" t="s">
        <v>332</v>
      </c>
      <c r="D2187" t="s">
        <v>523</v>
      </c>
      <c r="E2187" s="8" t="str">
        <f t="shared" si="3529"/>
        <v>2187 WCPP-IS</v>
      </c>
      <c r="G2187" s="136" t="str">
        <f t="shared" si="3562"/>
        <v>Primary revenue driver</v>
      </c>
      <c r="H2187" s="12"/>
      <c r="I2187" s="60"/>
      <c r="J2187" s="60"/>
      <c r="K2187" s="15"/>
      <c r="L2187" s="15"/>
      <c r="M2187" s="15"/>
      <c r="N2187" s="15"/>
      <c r="O2187" s="15"/>
      <c r="P2187" s="15"/>
      <c r="R2187" s="15"/>
      <c r="S2187" s="179">
        <f t="shared" ref="S2187:CD2187" si="3566">S2170</f>
        <v>0</v>
      </c>
      <c r="T2187" s="179">
        <f t="shared" si="3566"/>
        <v>0</v>
      </c>
      <c r="U2187" s="179">
        <f t="shared" si="3566"/>
        <v>0</v>
      </c>
      <c r="V2187" s="179">
        <f t="shared" si="3566"/>
        <v>0</v>
      </c>
      <c r="W2187" s="179">
        <f t="shared" si="3566"/>
        <v>0</v>
      </c>
      <c r="X2187" s="179">
        <f t="shared" si="3566"/>
        <v>0</v>
      </c>
      <c r="Y2187" s="179">
        <f t="shared" si="3566"/>
        <v>0</v>
      </c>
      <c r="Z2187" s="179">
        <f t="shared" si="3566"/>
        <v>0</v>
      </c>
      <c r="AA2187" s="179">
        <f t="shared" si="3566"/>
        <v>0</v>
      </c>
      <c r="AB2187" s="179">
        <f t="shared" si="3566"/>
        <v>0</v>
      </c>
      <c r="AC2187" s="179">
        <f t="shared" si="3566"/>
        <v>0</v>
      </c>
      <c r="AD2187" s="179">
        <f t="shared" si="3566"/>
        <v>0</v>
      </c>
      <c r="AE2187" s="179">
        <f t="shared" si="3566"/>
        <v>0</v>
      </c>
      <c r="AF2187" s="179">
        <f t="shared" si="3566"/>
        <v>0</v>
      </c>
      <c r="AG2187" s="179">
        <f t="shared" si="3566"/>
        <v>0</v>
      </c>
      <c r="AH2187" s="179">
        <f t="shared" si="3566"/>
        <v>0</v>
      </c>
      <c r="AI2187" s="179">
        <f t="shared" si="3566"/>
        <v>0</v>
      </c>
      <c r="AJ2187" s="179">
        <f t="shared" si="3566"/>
        <v>0</v>
      </c>
      <c r="AK2187" s="179">
        <f t="shared" si="3566"/>
        <v>0</v>
      </c>
      <c r="AL2187" s="179">
        <f t="shared" si="3566"/>
        <v>0</v>
      </c>
      <c r="AM2187" s="179">
        <f t="shared" si="3566"/>
        <v>0</v>
      </c>
      <c r="AN2187" s="179">
        <f t="shared" si="3566"/>
        <v>0</v>
      </c>
      <c r="AO2187" s="179">
        <f t="shared" si="3566"/>
        <v>0</v>
      </c>
      <c r="AP2187" s="179">
        <f t="shared" si="3566"/>
        <v>0</v>
      </c>
      <c r="AQ2187" s="179">
        <f t="shared" si="3566"/>
        <v>0</v>
      </c>
      <c r="AR2187" s="179">
        <f t="shared" si="3566"/>
        <v>0</v>
      </c>
      <c r="AS2187" s="179">
        <f t="shared" si="3566"/>
        <v>0</v>
      </c>
      <c r="AT2187" s="179">
        <f t="shared" si="3566"/>
        <v>0</v>
      </c>
      <c r="AU2187" s="179">
        <f t="shared" si="3566"/>
        <v>0</v>
      </c>
      <c r="AV2187" s="179">
        <f t="shared" si="3566"/>
        <v>0</v>
      </c>
      <c r="AW2187" s="179">
        <f t="shared" si="3566"/>
        <v>0</v>
      </c>
      <c r="AX2187" s="179">
        <f t="shared" si="3566"/>
        <v>0</v>
      </c>
      <c r="AY2187" s="179">
        <f t="shared" si="3566"/>
        <v>0</v>
      </c>
      <c r="AZ2187" s="179">
        <f t="shared" si="3566"/>
        <v>0</v>
      </c>
      <c r="BA2187" s="179">
        <f t="shared" si="3566"/>
        <v>0</v>
      </c>
      <c r="BB2187" s="179">
        <f t="shared" si="3566"/>
        <v>0</v>
      </c>
      <c r="BC2187" s="179">
        <f t="shared" si="3566"/>
        <v>0</v>
      </c>
      <c r="BD2187" s="179">
        <f t="shared" si="3566"/>
        <v>0</v>
      </c>
      <c r="BE2187" s="179">
        <f t="shared" si="3566"/>
        <v>0</v>
      </c>
      <c r="BF2187" s="179">
        <f t="shared" si="3566"/>
        <v>0</v>
      </c>
      <c r="BG2187" s="179">
        <f t="shared" si="3566"/>
        <v>0</v>
      </c>
      <c r="BH2187" s="179">
        <f t="shared" si="3566"/>
        <v>0</v>
      </c>
      <c r="BI2187" s="179">
        <f t="shared" si="3566"/>
        <v>0</v>
      </c>
      <c r="BJ2187" s="179">
        <f t="shared" si="3566"/>
        <v>0</v>
      </c>
      <c r="BK2187" s="179">
        <f t="shared" si="3566"/>
        <v>0</v>
      </c>
      <c r="BL2187" s="179">
        <f t="shared" si="3566"/>
        <v>0</v>
      </c>
      <c r="BM2187" s="179">
        <f t="shared" si="3566"/>
        <v>0</v>
      </c>
      <c r="BN2187" s="179">
        <f t="shared" si="3566"/>
        <v>0</v>
      </c>
      <c r="BO2187" s="179">
        <f t="shared" si="3566"/>
        <v>0</v>
      </c>
      <c r="BP2187" s="179">
        <f t="shared" si="3566"/>
        <v>0</v>
      </c>
      <c r="BQ2187" s="179">
        <f t="shared" si="3566"/>
        <v>0</v>
      </c>
      <c r="BR2187" s="179">
        <f t="shared" si="3566"/>
        <v>0</v>
      </c>
      <c r="BS2187" s="179">
        <f t="shared" si="3566"/>
        <v>0</v>
      </c>
      <c r="BT2187" s="179">
        <f t="shared" si="3566"/>
        <v>0</v>
      </c>
      <c r="BU2187" s="179">
        <f t="shared" si="3566"/>
        <v>0</v>
      </c>
      <c r="BV2187" s="179">
        <f t="shared" si="3566"/>
        <v>0</v>
      </c>
      <c r="BW2187" s="179">
        <f t="shared" si="3566"/>
        <v>0</v>
      </c>
      <c r="BX2187" s="179">
        <f t="shared" si="3566"/>
        <v>0</v>
      </c>
      <c r="BY2187" s="179">
        <f t="shared" si="3566"/>
        <v>0</v>
      </c>
      <c r="BZ2187" s="179">
        <f t="shared" si="3566"/>
        <v>0</v>
      </c>
      <c r="CA2187" s="179">
        <f t="shared" si="3566"/>
        <v>0</v>
      </c>
      <c r="CB2187" s="179">
        <f t="shared" si="3566"/>
        <v>0</v>
      </c>
      <c r="CC2187" s="179">
        <f t="shared" si="3566"/>
        <v>0</v>
      </c>
      <c r="CD2187" s="179">
        <f t="shared" si="3566"/>
        <v>0</v>
      </c>
      <c r="CE2187" s="179">
        <f t="shared" ref="CE2187:CL2187" si="3567">CE2170</f>
        <v>0</v>
      </c>
      <c r="CF2187" s="179">
        <f t="shared" si="3567"/>
        <v>0</v>
      </c>
      <c r="CG2187" s="179">
        <f t="shared" si="3567"/>
        <v>0</v>
      </c>
      <c r="CH2187" s="179">
        <f t="shared" si="3567"/>
        <v>0</v>
      </c>
      <c r="CI2187" s="179">
        <f t="shared" si="3567"/>
        <v>0</v>
      </c>
      <c r="CJ2187" s="179">
        <f t="shared" si="3567"/>
        <v>0</v>
      </c>
      <c r="CK2187" s="179">
        <f t="shared" si="3567"/>
        <v>0</v>
      </c>
      <c r="CL2187" s="179">
        <f t="shared" si="3567"/>
        <v>0</v>
      </c>
      <c r="CN2187" s="60"/>
      <c r="CO2187" s="179">
        <f t="shared" ref="CO2187:DL2187" si="3568">CO972</f>
        <v>0</v>
      </c>
      <c r="CP2187" s="179">
        <f t="shared" si="3568"/>
        <v>0</v>
      </c>
      <c r="CQ2187" s="179">
        <f t="shared" si="3568"/>
        <v>0</v>
      </c>
      <c r="CR2187" s="179">
        <f t="shared" si="3568"/>
        <v>0</v>
      </c>
      <c r="CS2187" s="179">
        <f t="shared" si="3568"/>
        <v>0</v>
      </c>
      <c r="CT2187" s="179">
        <f t="shared" si="3568"/>
        <v>0</v>
      </c>
      <c r="CU2187" s="179">
        <f t="shared" si="3568"/>
        <v>0</v>
      </c>
      <c r="CV2187" s="179">
        <f t="shared" si="3568"/>
        <v>0</v>
      </c>
      <c r="CW2187" s="179">
        <f t="shared" si="3568"/>
        <v>0</v>
      </c>
      <c r="CX2187" s="179">
        <f t="shared" si="3568"/>
        <v>0</v>
      </c>
      <c r="CY2187" s="179">
        <f t="shared" si="3568"/>
        <v>0</v>
      </c>
      <c r="CZ2187" s="179">
        <f t="shared" si="3568"/>
        <v>0</v>
      </c>
      <c r="DA2187" s="179">
        <f t="shared" si="3568"/>
        <v>0</v>
      </c>
      <c r="DB2187" s="179">
        <f t="shared" si="3568"/>
        <v>0</v>
      </c>
      <c r="DC2187" s="179">
        <f t="shared" si="3568"/>
        <v>0</v>
      </c>
      <c r="DD2187" s="179">
        <f t="shared" si="3568"/>
        <v>0</v>
      </c>
      <c r="DE2187" s="179">
        <f t="shared" si="3568"/>
        <v>0</v>
      </c>
      <c r="DF2187" s="179">
        <f t="shared" si="3568"/>
        <v>0</v>
      </c>
      <c r="DG2187" s="179">
        <f t="shared" si="3568"/>
        <v>0</v>
      </c>
      <c r="DH2187" s="179">
        <f t="shared" si="3568"/>
        <v>0</v>
      </c>
      <c r="DI2187" s="179">
        <f t="shared" si="3568"/>
        <v>0</v>
      </c>
      <c r="DJ2187" s="179">
        <f t="shared" si="3568"/>
        <v>0</v>
      </c>
      <c r="DK2187" s="179">
        <f t="shared" si="3568"/>
        <v>0</v>
      </c>
      <c r="DL2187" s="179">
        <f t="shared" si="3568"/>
        <v>0</v>
      </c>
    </row>
    <row r="2188" spans="1:116" x14ac:dyDescent="0.35">
      <c r="B2188" t="s">
        <v>332</v>
      </c>
      <c r="D2188" t="s">
        <v>523</v>
      </c>
      <c r="E2188" s="8" t="str">
        <f t="shared" si="3529"/>
        <v>2188 WCPP-IS</v>
      </c>
      <c r="G2188" s="136" t="str">
        <f t="shared" si="3562"/>
        <v>Primary volume driver</v>
      </c>
      <c r="H2188" s="12"/>
      <c r="I2188" s="60"/>
      <c r="J2188" s="60"/>
      <c r="K2188" s="15"/>
      <c r="L2188" s="15"/>
      <c r="M2188" s="15"/>
      <c r="N2188" s="15"/>
      <c r="O2188" s="15"/>
      <c r="P2188" s="15"/>
      <c r="R2188" s="15"/>
      <c r="CN2188" s="60"/>
      <c r="CO2188" s="8"/>
      <c r="CP2188" s="8"/>
      <c r="CQ2188" s="8"/>
      <c r="CR2188" s="8"/>
      <c r="CS2188" s="8"/>
      <c r="CT2188" s="8"/>
      <c r="CU2188" s="8"/>
      <c r="CV2188" s="8"/>
      <c r="CW2188" s="8"/>
      <c r="CX2188" s="8"/>
      <c r="CY2188" s="8"/>
      <c r="CZ2188" s="8"/>
      <c r="DA2188" s="8"/>
      <c r="DB2188" s="8"/>
      <c r="DC2188" s="8"/>
      <c r="DD2188" s="8"/>
      <c r="DE2188" s="8"/>
      <c r="DF2188" s="8"/>
      <c r="DG2188" s="8"/>
      <c r="DH2188" s="8"/>
      <c r="DI2188" s="8"/>
      <c r="DJ2188" s="8"/>
      <c r="DK2188" s="8"/>
      <c r="DL2188" s="8"/>
    </row>
    <row r="2189" spans="1:116" x14ac:dyDescent="0.35">
      <c r="B2189" t="s">
        <v>332</v>
      </c>
      <c r="D2189" t="s">
        <v>523</v>
      </c>
      <c r="E2189" s="8" t="str">
        <f t="shared" si="3529"/>
        <v>2189 WCPP-IS</v>
      </c>
      <c r="G2189" s="136" t="str">
        <f t="shared" si="3562"/>
        <v>Simple accounts payble - IS driven:</v>
      </c>
      <c r="H2189" s="12"/>
      <c r="I2189" s="60"/>
      <c r="J2189" s="60"/>
      <c r="K2189" s="15"/>
      <c r="L2189" s="15"/>
      <c r="M2189" s="15"/>
      <c r="N2189" s="15"/>
      <c r="O2189" s="15"/>
      <c r="P2189" s="15"/>
      <c r="R2189" s="15"/>
      <c r="S2189" s="212" t="str">
        <f t="shared" ref="S2189:CD2189" si="3569">ADDRESS(ROW(S2178),COLUMN(S2178),2)</f>
        <v>S$2178</v>
      </c>
      <c r="T2189" s="212" t="str">
        <f t="shared" si="3569"/>
        <v>T$2178</v>
      </c>
      <c r="U2189" s="212" t="str">
        <f t="shared" si="3569"/>
        <v>U$2178</v>
      </c>
      <c r="V2189" s="212" t="str">
        <f t="shared" si="3569"/>
        <v>V$2178</v>
      </c>
      <c r="W2189" s="212" t="str">
        <f t="shared" si="3569"/>
        <v>W$2178</v>
      </c>
      <c r="X2189" s="212" t="str">
        <f t="shared" si="3569"/>
        <v>X$2178</v>
      </c>
      <c r="Y2189" s="212" t="str">
        <f t="shared" si="3569"/>
        <v>Y$2178</v>
      </c>
      <c r="Z2189" s="212" t="str">
        <f t="shared" si="3569"/>
        <v>Z$2178</v>
      </c>
      <c r="AA2189" s="212" t="str">
        <f t="shared" si="3569"/>
        <v>AA$2178</v>
      </c>
      <c r="AB2189" s="212" t="str">
        <f t="shared" si="3569"/>
        <v>AB$2178</v>
      </c>
      <c r="AC2189" s="212" t="str">
        <f t="shared" si="3569"/>
        <v>AC$2178</v>
      </c>
      <c r="AD2189" s="212" t="str">
        <f t="shared" si="3569"/>
        <v>AD$2178</v>
      </c>
      <c r="AE2189" s="212" t="str">
        <f t="shared" si="3569"/>
        <v>AE$2178</v>
      </c>
      <c r="AF2189" s="212" t="str">
        <f t="shared" si="3569"/>
        <v>AF$2178</v>
      </c>
      <c r="AG2189" s="212" t="str">
        <f t="shared" si="3569"/>
        <v>AG$2178</v>
      </c>
      <c r="AH2189" s="212" t="str">
        <f t="shared" si="3569"/>
        <v>AH$2178</v>
      </c>
      <c r="AI2189" s="212" t="str">
        <f t="shared" si="3569"/>
        <v>AI$2178</v>
      </c>
      <c r="AJ2189" s="212" t="str">
        <f t="shared" si="3569"/>
        <v>AJ$2178</v>
      </c>
      <c r="AK2189" s="212" t="str">
        <f t="shared" si="3569"/>
        <v>AK$2178</v>
      </c>
      <c r="AL2189" s="212" t="str">
        <f t="shared" si="3569"/>
        <v>AL$2178</v>
      </c>
      <c r="AM2189" s="212" t="str">
        <f t="shared" si="3569"/>
        <v>AM$2178</v>
      </c>
      <c r="AN2189" s="212" t="str">
        <f t="shared" si="3569"/>
        <v>AN$2178</v>
      </c>
      <c r="AO2189" s="212" t="str">
        <f t="shared" si="3569"/>
        <v>AO$2178</v>
      </c>
      <c r="AP2189" s="212" t="str">
        <f t="shared" si="3569"/>
        <v>AP$2178</v>
      </c>
      <c r="AQ2189" s="212" t="str">
        <f t="shared" si="3569"/>
        <v>AQ$2178</v>
      </c>
      <c r="AR2189" s="212" t="str">
        <f t="shared" si="3569"/>
        <v>AR$2178</v>
      </c>
      <c r="AS2189" s="212" t="str">
        <f t="shared" si="3569"/>
        <v>AS$2178</v>
      </c>
      <c r="AT2189" s="212" t="str">
        <f t="shared" si="3569"/>
        <v>AT$2178</v>
      </c>
      <c r="AU2189" s="212" t="str">
        <f t="shared" si="3569"/>
        <v>AU$2178</v>
      </c>
      <c r="AV2189" s="212" t="str">
        <f t="shared" si="3569"/>
        <v>AV$2178</v>
      </c>
      <c r="AW2189" s="212" t="str">
        <f t="shared" si="3569"/>
        <v>AW$2178</v>
      </c>
      <c r="AX2189" s="212" t="str">
        <f t="shared" si="3569"/>
        <v>AX$2178</v>
      </c>
      <c r="AY2189" s="212" t="str">
        <f t="shared" si="3569"/>
        <v>AY$2178</v>
      </c>
      <c r="AZ2189" s="212" t="str">
        <f t="shared" si="3569"/>
        <v>AZ$2178</v>
      </c>
      <c r="BA2189" s="212" t="str">
        <f t="shared" si="3569"/>
        <v>BA$2178</v>
      </c>
      <c r="BB2189" s="212" t="str">
        <f t="shared" si="3569"/>
        <v>BB$2178</v>
      </c>
      <c r="BC2189" s="212" t="str">
        <f t="shared" si="3569"/>
        <v>BC$2178</v>
      </c>
      <c r="BD2189" s="212" t="str">
        <f t="shared" si="3569"/>
        <v>BD$2178</v>
      </c>
      <c r="BE2189" s="212" t="str">
        <f t="shared" si="3569"/>
        <v>BE$2178</v>
      </c>
      <c r="BF2189" s="212" t="str">
        <f t="shared" si="3569"/>
        <v>BF$2178</v>
      </c>
      <c r="BG2189" s="212" t="str">
        <f t="shared" si="3569"/>
        <v>BG$2178</v>
      </c>
      <c r="BH2189" s="212" t="str">
        <f t="shared" si="3569"/>
        <v>BH$2178</v>
      </c>
      <c r="BI2189" s="212" t="str">
        <f t="shared" si="3569"/>
        <v>BI$2178</v>
      </c>
      <c r="BJ2189" s="212" t="str">
        <f t="shared" si="3569"/>
        <v>BJ$2178</v>
      </c>
      <c r="BK2189" s="212" t="str">
        <f t="shared" si="3569"/>
        <v>BK$2178</v>
      </c>
      <c r="BL2189" s="212" t="str">
        <f t="shared" si="3569"/>
        <v>BL$2178</v>
      </c>
      <c r="BM2189" s="212" t="str">
        <f t="shared" si="3569"/>
        <v>BM$2178</v>
      </c>
      <c r="BN2189" s="212" t="str">
        <f t="shared" si="3569"/>
        <v>BN$2178</v>
      </c>
      <c r="BO2189" s="212" t="str">
        <f t="shared" si="3569"/>
        <v>BO$2178</v>
      </c>
      <c r="BP2189" s="212" t="str">
        <f t="shared" si="3569"/>
        <v>BP$2178</v>
      </c>
      <c r="BQ2189" s="212" t="str">
        <f t="shared" si="3569"/>
        <v>BQ$2178</v>
      </c>
      <c r="BR2189" s="212" t="str">
        <f t="shared" si="3569"/>
        <v>BR$2178</v>
      </c>
      <c r="BS2189" s="212" t="str">
        <f t="shared" si="3569"/>
        <v>BS$2178</v>
      </c>
      <c r="BT2189" s="212" t="str">
        <f t="shared" si="3569"/>
        <v>BT$2178</v>
      </c>
      <c r="BU2189" s="212" t="str">
        <f t="shared" si="3569"/>
        <v>BU$2178</v>
      </c>
      <c r="BV2189" s="212" t="str">
        <f t="shared" si="3569"/>
        <v>BV$2178</v>
      </c>
      <c r="BW2189" s="212" t="str">
        <f t="shared" si="3569"/>
        <v>BW$2178</v>
      </c>
      <c r="BX2189" s="212" t="str">
        <f t="shared" si="3569"/>
        <v>BX$2178</v>
      </c>
      <c r="BY2189" s="212" t="str">
        <f t="shared" si="3569"/>
        <v>BY$2178</v>
      </c>
      <c r="BZ2189" s="212" t="str">
        <f t="shared" si="3569"/>
        <v>BZ$2178</v>
      </c>
      <c r="CA2189" s="212" t="str">
        <f t="shared" si="3569"/>
        <v>CA$2178</v>
      </c>
      <c r="CB2189" s="212" t="str">
        <f t="shared" si="3569"/>
        <v>CB$2178</v>
      </c>
      <c r="CC2189" s="212" t="str">
        <f t="shared" si="3569"/>
        <v>CC$2178</v>
      </c>
      <c r="CD2189" s="212" t="str">
        <f t="shared" si="3569"/>
        <v>CD$2178</v>
      </c>
      <c r="CE2189" s="212" t="str">
        <f t="shared" ref="CE2189:CL2189" si="3570">ADDRESS(ROW(CE2178),COLUMN(CE2178),2)</f>
        <v>CE$2178</v>
      </c>
      <c r="CF2189" s="212" t="str">
        <f t="shared" si="3570"/>
        <v>CF$2178</v>
      </c>
      <c r="CG2189" s="212" t="str">
        <f t="shared" si="3570"/>
        <v>CG$2178</v>
      </c>
      <c r="CH2189" s="212" t="str">
        <f t="shared" si="3570"/>
        <v>CH$2178</v>
      </c>
      <c r="CI2189" s="212" t="str">
        <f t="shared" si="3570"/>
        <v>CI$2178</v>
      </c>
      <c r="CJ2189" s="212" t="str">
        <f t="shared" si="3570"/>
        <v>CJ$2178</v>
      </c>
      <c r="CK2189" s="212" t="str">
        <f t="shared" si="3570"/>
        <v>CK$2178</v>
      </c>
      <c r="CL2189" s="212" t="str">
        <f t="shared" si="3570"/>
        <v>CL$2178</v>
      </c>
      <c r="CN2189" s="60"/>
      <c r="CO2189" s="212" t="str">
        <f t="shared" ref="CO2189:DL2189" si="3571">ADDRESS(ROW(CO980),COLUMN(CO980),2)</f>
        <v>CO$980</v>
      </c>
      <c r="CP2189" s="212" t="str">
        <f t="shared" si="3571"/>
        <v>CP$980</v>
      </c>
      <c r="CQ2189" s="212" t="str">
        <f t="shared" si="3571"/>
        <v>CQ$980</v>
      </c>
      <c r="CR2189" s="212" t="str">
        <f t="shared" si="3571"/>
        <v>CR$980</v>
      </c>
      <c r="CS2189" s="212" t="str">
        <f t="shared" si="3571"/>
        <v>CS$980</v>
      </c>
      <c r="CT2189" s="212" t="str">
        <f t="shared" si="3571"/>
        <v>CT$980</v>
      </c>
      <c r="CU2189" s="212" t="str">
        <f t="shared" si="3571"/>
        <v>CU$980</v>
      </c>
      <c r="CV2189" s="212" t="str">
        <f t="shared" si="3571"/>
        <v>CV$980</v>
      </c>
      <c r="CW2189" s="212" t="str">
        <f t="shared" si="3571"/>
        <v>CW$980</v>
      </c>
      <c r="CX2189" s="212" t="str">
        <f t="shared" si="3571"/>
        <v>CX$980</v>
      </c>
      <c r="CY2189" s="212" t="str">
        <f t="shared" si="3571"/>
        <v>CY$980</v>
      </c>
      <c r="CZ2189" s="212" t="str">
        <f t="shared" si="3571"/>
        <v>CZ$980</v>
      </c>
      <c r="DA2189" s="212" t="str">
        <f t="shared" si="3571"/>
        <v>DA$980</v>
      </c>
      <c r="DB2189" s="212" t="str">
        <f t="shared" si="3571"/>
        <v>DB$980</v>
      </c>
      <c r="DC2189" s="212" t="str">
        <f t="shared" si="3571"/>
        <v>DC$980</v>
      </c>
      <c r="DD2189" s="212" t="str">
        <f t="shared" si="3571"/>
        <v>DD$980</v>
      </c>
      <c r="DE2189" s="212" t="str">
        <f t="shared" si="3571"/>
        <v>DE$980</v>
      </c>
      <c r="DF2189" s="212" t="str">
        <f t="shared" si="3571"/>
        <v>DF$980</v>
      </c>
      <c r="DG2189" s="212" t="str">
        <f t="shared" si="3571"/>
        <v>DG$980</v>
      </c>
      <c r="DH2189" s="212" t="str">
        <f t="shared" si="3571"/>
        <v>DH$980</v>
      </c>
      <c r="DI2189" s="212" t="str">
        <f t="shared" si="3571"/>
        <v>DI$980</v>
      </c>
      <c r="DJ2189" s="212" t="str">
        <f t="shared" si="3571"/>
        <v>DJ$980</v>
      </c>
      <c r="DK2189" s="212" t="str">
        <f t="shared" si="3571"/>
        <v>DK$980</v>
      </c>
      <c r="DL2189" s="212" t="str">
        <f t="shared" si="3571"/>
        <v>DL$980</v>
      </c>
    </row>
    <row r="2190" spans="1:116" x14ac:dyDescent="0.35">
      <c r="B2190" t="s">
        <v>332</v>
      </c>
      <c r="D2190" t="s">
        <v>523</v>
      </c>
      <c r="E2190" s="8" t="str">
        <f t="shared" si="3529"/>
        <v>2190 WCPP-IS</v>
      </c>
      <c r="G2190" s="191" t="str">
        <f>SUBSTITUTE(TRIM(MID(G2176, SEARCH("-", G2176) + 1, LEN(G2176))),":","")</f>
        <v>IS driven</v>
      </c>
      <c r="S2190" s="212" t="str">
        <f t="shared" ref="S2190:CD2190" si="3572">ADDRESS(ROW(S2177),COLUMN(S2177),2)</f>
        <v>S$2177</v>
      </c>
      <c r="T2190" s="212" t="str">
        <f t="shared" si="3572"/>
        <v>T$2177</v>
      </c>
      <c r="U2190" s="212" t="str">
        <f t="shared" si="3572"/>
        <v>U$2177</v>
      </c>
      <c r="V2190" s="212" t="str">
        <f t="shared" si="3572"/>
        <v>V$2177</v>
      </c>
      <c r="W2190" s="212" t="str">
        <f t="shared" si="3572"/>
        <v>W$2177</v>
      </c>
      <c r="X2190" s="212" t="str">
        <f t="shared" si="3572"/>
        <v>X$2177</v>
      </c>
      <c r="Y2190" s="212" t="str">
        <f t="shared" si="3572"/>
        <v>Y$2177</v>
      </c>
      <c r="Z2190" s="212" t="str">
        <f t="shared" si="3572"/>
        <v>Z$2177</v>
      </c>
      <c r="AA2190" s="212" t="str">
        <f t="shared" si="3572"/>
        <v>AA$2177</v>
      </c>
      <c r="AB2190" s="212" t="str">
        <f t="shared" si="3572"/>
        <v>AB$2177</v>
      </c>
      <c r="AC2190" s="212" t="str">
        <f t="shared" si="3572"/>
        <v>AC$2177</v>
      </c>
      <c r="AD2190" s="212" t="str">
        <f t="shared" si="3572"/>
        <v>AD$2177</v>
      </c>
      <c r="AE2190" s="212" t="str">
        <f t="shared" si="3572"/>
        <v>AE$2177</v>
      </c>
      <c r="AF2190" s="212" t="str">
        <f t="shared" si="3572"/>
        <v>AF$2177</v>
      </c>
      <c r="AG2190" s="212" t="str">
        <f t="shared" si="3572"/>
        <v>AG$2177</v>
      </c>
      <c r="AH2190" s="212" t="str">
        <f t="shared" si="3572"/>
        <v>AH$2177</v>
      </c>
      <c r="AI2190" s="212" t="str">
        <f t="shared" si="3572"/>
        <v>AI$2177</v>
      </c>
      <c r="AJ2190" s="212" t="str">
        <f t="shared" si="3572"/>
        <v>AJ$2177</v>
      </c>
      <c r="AK2190" s="212" t="str">
        <f t="shared" si="3572"/>
        <v>AK$2177</v>
      </c>
      <c r="AL2190" s="212" t="str">
        <f t="shared" si="3572"/>
        <v>AL$2177</v>
      </c>
      <c r="AM2190" s="212" t="str">
        <f t="shared" si="3572"/>
        <v>AM$2177</v>
      </c>
      <c r="AN2190" s="212" t="str">
        <f t="shared" si="3572"/>
        <v>AN$2177</v>
      </c>
      <c r="AO2190" s="212" t="str">
        <f t="shared" si="3572"/>
        <v>AO$2177</v>
      </c>
      <c r="AP2190" s="212" t="str">
        <f t="shared" si="3572"/>
        <v>AP$2177</v>
      </c>
      <c r="AQ2190" s="212" t="str">
        <f t="shared" si="3572"/>
        <v>AQ$2177</v>
      </c>
      <c r="AR2190" s="212" t="str">
        <f t="shared" si="3572"/>
        <v>AR$2177</v>
      </c>
      <c r="AS2190" s="212" t="str">
        <f t="shared" si="3572"/>
        <v>AS$2177</v>
      </c>
      <c r="AT2190" s="212" t="str">
        <f t="shared" si="3572"/>
        <v>AT$2177</v>
      </c>
      <c r="AU2190" s="212" t="str">
        <f t="shared" si="3572"/>
        <v>AU$2177</v>
      </c>
      <c r="AV2190" s="212" t="str">
        <f t="shared" si="3572"/>
        <v>AV$2177</v>
      </c>
      <c r="AW2190" s="212" t="str">
        <f t="shared" si="3572"/>
        <v>AW$2177</v>
      </c>
      <c r="AX2190" s="212" t="str">
        <f t="shared" si="3572"/>
        <v>AX$2177</v>
      </c>
      <c r="AY2190" s="212" t="str">
        <f t="shared" si="3572"/>
        <v>AY$2177</v>
      </c>
      <c r="AZ2190" s="212" t="str">
        <f t="shared" si="3572"/>
        <v>AZ$2177</v>
      </c>
      <c r="BA2190" s="212" t="str">
        <f t="shared" si="3572"/>
        <v>BA$2177</v>
      </c>
      <c r="BB2190" s="212" t="str">
        <f t="shared" si="3572"/>
        <v>BB$2177</v>
      </c>
      <c r="BC2190" s="212" t="str">
        <f t="shared" si="3572"/>
        <v>BC$2177</v>
      </c>
      <c r="BD2190" s="212" t="str">
        <f t="shared" si="3572"/>
        <v>BD$2177</v>
      </c>
      <c r="BE2190" s="212" t="str">
        <f t="shared" si="3572"/>
        <v>BE$2177</v>
      </c>
      <c r="BF2190" s="212" t="str">
        <f t="shared" si="3572"/>
        <v>BF$2177</v>
      </c>
      <c r="BG2190" s="212" t="str">
        <f t="shared" si="3572"/>
        <v>BG$2177</v>
      </c>
      <c r="BH2190" s="212" t="str">
        <f t="shared" si="3572"/>
        <v>BH$2177</v>
      </c>
      <c r="BI2190" s="212" t="str">
        <f t="shared" si="3572"/>
        <v>BI$2177</v>
      </c>
      <c r="BJ2190" s="212" t="str">
        <f t="shared" si="3572"/>
        <v>BJ$2177</v>
      </c>
      <c r="BK2190" s="212" t="str">
        <f t="shared" si="3572"/>
        <v>BK$2177</v>
      </c>
      <c r="BL2190" s="212" t="str">
        <f t="shared" si="3572"/>
        <v>BL$2177</v>
      </c>
      <c r="BM2190" s="212" t="str">
        <f t="shared" si="3572"/>
        <v>BM$2177</v>
      </c>
      <c r="BN2190" s="212" t="str">
        <f t="shared" si="3572"/>
        <v>BN$2177</v>
      </c>
      <c r="BO2190" s="212" t="str">
        <f t="shared" si="3572"/>
        <v>BO$2177</v>
      </c>
      <c r="BP2190" s="212" t="str">
        <f t="shared" si="3572"/>
        <v>BP$2177</v>
      </c>
      <c r="BQ2190" s="212" t="str">
        <f t="shared" si="3572"/>
        <v>BQ$2177</v>
      </c>
      <c r="BR2190" s="212" t="str">
        <f t="shared" si="3572"/>
        <v>BR$2177</v>
      </c>
      <c r="BS2190" s="212" t="str">
        <f t="shared" si="3572"/>
        <v>BS$2177</v>
      </c>
      <c r="BT2190" s="212" t="str">
        <f t="shared" si="3572"/>
        <v>BT$2177</v>
      </c>
      <c r="BU2190" s="212" t="str">
        <f t="shared" si="3572"/>
        <v>BU$2177</v>
      </c>
      <c r="BV2190" s="212" t="str">
        <f t="shared" si="3572"/>
        <v>BV$2177</v>
      </c>
      <c r="BW2190" s="212" t="str">
        <f t="shared" si="3572"/>
        <v>BW$2177</v>
      </c>
      <c r="BX2190" s="212" t="str">
        <f t="shared" si="3572"/>
        <v>BX$2177</v>
      </c>
      <c r="BY2190" s="212" t="str">
        <f t="shared" si="3572"/>
        <v>BY$2177</v>
      </c>
      <c r="BZ2190" s="212" t="str">
        <f t="shared" si="3572"/>
        <v>BZ$2177</v>
      </c>
      <c r="CA2190" s="212" t="str">
        <f t="shared" si="3572"/>
        <v>CA$2177</v>
      </c>
      <c r="CB2190" s="212" t="str">
        <f t="shared" si="3572"/>
        <v>CB$2177</v>
      </c>
      <c r="CC2190" s="212" t="str">
        <f t="shared" si="3572"/>
        <v>CC$2177</v>
      </c>
      <c r="CD2190" s="212" t="str">
        <f t="shared" si="3572"/>
        <v>CD$2177</v>
      </c>
      <c r="CE2190" s="212" t="str">
        <f t="shared" ref="CE2190:CL2190" si="3573">ADDRESS(ROW(CE2177),COLUMN(CE2177),2)</f>
        <v>CE$2177</v>
      </c>
      <c r="CF2190" s="212" t="str">
        <f t="shared" si="3573"/>
        <v>CF$2177</v>
      </c>
      <c r="CG2190" s="212" t="str">
        <f t="shared" si="3573"/>
        <v>CG$2177</v>
      </c>
      <c r="CH2190" s="212" t="str">
        <f t="shared" si="3573"/>
        <v>CH$2177</v>
      </c>
      <c r="CI2190" s="212" t="str">
        <f t="shared" si="3573"/>
        <v>CI$2177</v>
      </c>
      <c r="CJ2190" s="212" t="str">
        <f t="shared" si="3573"/>
        <v>CJ$2177</v>
      </c>
      <c r="CK2190" s="212" t="str">
        <f t="shared" si="3573"/>
        <v>CK$2177</v>
      </c>
      <c r="CL2190" s="212" t="str">
        <f t="shared" si="3573"/>
        <v>CL$2177</v>
      </c>
      <c r="CO2190" s="212" t="str">
        <f t="shared" ref="CO2190:DL2190" si="3574">ADDRESS(ROW(CO979),COLUMN(CO979),2)</f>
        <v>CO$979</v>
      </c>
      <c r="CP2190" s="212" t="str">
        <f t="shared" si="3574"/>
        <v>CP$979</v>
      </c>
      <c r="CQ2190" s="212" t="str">
        <f t="shared" si="3574"/>
        <v>CQ$979</v>
      </c>
      <c r="CR2190" s="212" t="str">
        <f t="shared" si="3574"/>
        <v>CR$979</v>
      </c>
      <c r="CS2190" s="212" t="str">
        <f t="shared" si="3574"/>
        <v>CS$979</v>
      </c>
      <c r="CT2190" s="212" t="str">
        <f t="shared" si="3574"/>
        <v>CT$979</v>
      </c>
      <c r="CU2190" s="212" t="str">
        <f t="shared" si="3574"/>
        <v>CU$979</v>
      </c>
      <c r="CV2190" s="212" t="str">
        <f t="shared" si="3574"/>
        <v>CV$979</v>
      </c>
      <c r="CW2190" s="212" t="str">
        <f t="shared" si="3574"/>
        <v>CW$979</v>
      </c>
      <c r="CX2190" s="212" t="str">
        <f t="shared" si="3574"/>
        <v>CX$979</v>
      </c>
      <c r="CY2190" s="212" t="str">
        <f t="shared" si="3574"/>
        <v>CY$979</v>
      </c>
      <c r="CZ2190" s="212" t="str">
        <f t="shared" si="3574"/>
        <v>CZ$979</v>
      </c>
      <c r="DA2190" s="212" t="str">
        <f t="shared" si="3574"/>
        <v>DA$979</v>
      </c>
      <c r="DB2190" s="212" t="str">
        <f t="shared" si="3574"/>
        <v>DB$979</v>
      </c>
      <c r="DC2190" s="212" t="str">
        <f t="shared" si="3574"/>
        <v>DC$979</v>
      </c>
      <c r="DD2190" s="212" t="str">
        <f t="shared" si="3574"/>
        <v>DD$979</v>
      </c>
      <c r="DE2190" s="212" t="str">
        <f t="shared" si="3574"/>
        <v>DE$979</v>
      </c>
      <c r="DF2190" s="212" t="str">
        <f t="shared" si="3574"/>
        <v>DF$979</v>
      </c>
      <c r="DG2190" s="212" t="str">
        <f t="shared" si="3574"/>
        <v>DG$979</v>
      </c>
      <c r="DH2190" s="212" t="str">
        <f t="shared" si="3574"/>
        <v>DH$979</v>
      </c>
      <c r="DI2190" s="212" t="str">
        <f t="shared" si="3574"/>
        <v>DI$979</v>
      </c>
      <c r="DJ2190" s="212" t="str">
        <f t="shared" si="3574"/>
        <v>DJ$979</v>
      </c>
      <c r="DK2190" s="212" t="str">
        <f t="shared" si="3574"/>
        <v>DK$979</v>
      </c>
      <c r="DL2190" s="212" t="str">
        <f t="shared" si="3574"/>
        <v>DL$979</v>
      </c>
    </row>
    <row r="2191" spans="1:116" x14ac:dyDescent="0.35">
      <c r="G2191" s="136" t="str">
        <f t="shared" si="3562"/>
        <v>Secondary revenue driver</v>
      </c>
    </row>
    <row r="2192" spans="1:116" x14ac:dyDescent="0.35">
      <c r="A2192" s="174"/>
      <c r="E2192" s="8"/>
      <c r="G2192" s="136" t="str">
        <f t="shared" si="3562"/>
        <v>Secondary volume driver</v>
      </c>
      <c r="H2192" s="174"/>
      <c r="I2192" s="176"/>
      <c r="J2192" s="176"/>
      <c r="K2192" s="197"/>
      <c r="L2192" s="197"/>
      <c r="M2192" s="197"/>
      <c r="N2192" s="197"/>
      <c r="O2192" s="197"/>
      <c r="P2192" s="197"/>
      <c r="R2192" s="198"/>
      <c r="S2192" s="174"/>
      <c r="T2192" s="174"/>
      <c r="U2192" s="174"/>
      <c r="V2192" s="174"/>
      <c r="W2192" s="174"/>
      <c r="X2192" s="174"/>
      <c r="Y2192" s="174"/>
      <c r="Z2192" s="174"/>
      <c r="AA2192" s="174"/>
      <c r="AB2192" s="174"/>
      <c r="AC2192" s="174"/>
      <c r="AD2192" s="174"/>
      <c r="AE2192" s="174"/>
      <c r="AF2192" s="174"/>
      <c r="AG2192" s="174"/>
      <c r="AH2192" s="174"/>
      <c r="AI2192" s="174"/>
      <c r="AJ2192" s="174"/>
      <c r="AK2192" s="174"/>
      <c r="AL2192" s="174"/>
      <c r="AM2192" s="174"/>
      <c r="AN2192" s="174"/>
      <c r="AO2192" s="174"/>
      <c r="AP2192" s="174"/>
      <c r="AQ2192" s="174"/>
      <c r="AR2192" s="174"/>
      <c r="AS2192" s="174"/>
      <c r="AT2192" s="174"/>
      <c r="AU2192" s="174"/>
      <c r="AV2192" s="174"/>
      <c r="AW2192" s="174"/>
      <c r="AX2192" s="174"/>
      <c r="AY2192" s="174"/>
      <c r="AZ2192" s="174"/>
      <c r="BA2192" s="174"/>
      <c r="BB2192" s="174"/>
      <c r="BC2192" s="174"/>
      <c r="BD2192" s="174"/>
      <c r="BE2192" s="174"/>
      <c r="BF2192" s="174"/>
      <c r="BG2192" s="174"/>
      <c r="BH2192" s="174"/>
      <c r="BI2192" s="174"/>
      <c r="BJ2192" s="174"/>
      <c r="BK2192" s="174"/>
      <c r="BL2192" s="174"/>
      <c r="BM2192" s="174"/>
      <c r="BN2192" s="174"/>
      <c r="BO2192" s="174"/>
      <c r="BP2192" s="174"/>
      <c r="BQ2192" s="174"/>
      <c r="BR2192" s="174"/>
      <c r="BS2192" s="174"/>
      <c r="BT2192" s="174"/>
      <c r="BU2192" s="174"/>
      <c r="BV2192" s="174"/>
      <c r="BW2192" s="174"/>
      <c r="BX2192" s="174"/>
      <c r="BY2192" s="174"/>
      <c r="BZ2192" s="174"/>
      <c r="CA2192" s="174"/>
      <c r="CB2192" s="174"/>
      <c r="CC2192" s="174"/>
      <c r="CD2192" s="174"/>
      <c r="CE2192" s="174"/>
      <c r="CF2192" s="174"/>
      <c r="CG2192" s="174"/>
      <c r="CH2192" s="174"/>
      <c r="CI2192" s="174"/>
      <c r="CJ2192" s="174"/>
      <c r="CK2192" s="174"/>
      <c r="CL2192" s="174"/>
      <c r="CN2192" s="176"/>
      <c r="CO2192" s="174"/>
      <c r="CP2192" s="174"/>
      <c r="CQ2192" s="174"/>
      <c r="CR2192" s="174"/>
      <c r="CS2192" s="174"/>
      <c r="CT2192" s="174"/>
      <c r="CU2192" s="174"/>
      <c r="CV2192" s="174"/>
      <c r="CW2192" s="174"/>
      <c r="CX2192" s="174"/>
      <c r="CY2192" s="174"/>
      <c r="CZ2192" s="174"/>
      <c r="DA2192" s="174"/>
      <c r="DB2192" s="174"/>
      <c r="DC2192" s="174"/>
      <c r="DD2192" s="174"/>
      <c r="DE2192" s="174"/>
      <c r="DF2192" s="174"/>
      <c r="DG2192" s="174"/>
      <c r="DH2192" s="174"/>
      <c r="DI2192" s="174"/>
      <c r="DJ2192" s="174"/>
      <c r="DK2192" s="174"/>
      <c r="DL2192" s="174"/>
    </row>
    <row r="2193" spans="1:116" x14ac:dyDescent="0.35">
      <c r="A2193" s="174"/>
      <c r="E2193" s="8"/>
      <c r="H2193" s="174"/>
      <c r="I2193" s="176"/>
      <c r="J2193" s="176"/>
      <c r="K2193" s="197"/>
      <c r="L2193" s="197"/>
      <c r="M2193" s="197"/>
      <c r="N2193" s="197"/>
      <c r="O2193" s="197"/>
      <c r="P2193" s="197"/>
      <c r="R2193" s="198"/>
      <c r="S2193" s="174"/>
      <c r="T2193" s="174"/>
      <c r="U2193" s="174"/>
      <c r="V2193" s="174"/>
      <c r="W2193" s="174"/>
      <c r="X2193" s="174"/>
      <c r="Y2193" s="174"/>
      <c r="Z2193" s="174"/>
      <c r="AA2193" s="174"/>
      <c r="AB2193" s="174"/>
      <c r="AC2193" s="174"/>
      <c r="AD2193" s="174"/>
      <c r="AE2193" s="174"/>
      <c r="AF2193" s="174"/>
      <c r="AG2193" s="174"/>
      <c r="AH2193" s="174"/>
      <c r="AI2193" s="174"/>
      <c r="AJ2193" s="174"/>
      <c r="AK2193" s="174"/>
      <c r="AL2193" s="174"/>
      <c r="AM2193" s="174"/>
      <c r="AN2193" s="174"/>
      <c r="AO2193" s="174"/>
      <c r="AP2193" s="174"/>
      <c r="AQ2193" s="174"/>
      <c r="AR2193" s="174"/>
      <c r="AS2193" s="174"/>
      <c r="AT2193" s="174"/>
      <c r="AU2193" s="174"/>
      <c r="AV2193" s="174"/>
      <c r="AW2193" s="174"/>
      <c r="AX2193" s="174"/>
      <c r="AY2193" s="174"/>
      <c r="AZ2193" s="174"/>
      <c r="BA2193" s="174"/>
      <c r="BB2193" s="174"/>
      <c r="BC2193" s="174"/>
      <c r="BD2193" s="174"/>
      <c r="BE2193" s="174"/>
      <c r="BF2193" s="174"/>
      <c r="BG2193" s="174"/>
      <c r="BH2193" s="174"/>
      <c r="BI2193" s="174"/>
      <c r="BJ2193" s="174"/>
      <c r="BK2193" s="174"/>
      <c r="BL2193" s="174"/>
      <c r="BM2193" s="174"/>
      <c r="BN2193" s="174"/>
      <c r="BO2193" s="174"/>
      <c r="BP2193" s="174"/>
      <c r="BQ2193" s="174"/>
      <c r="BR2193" s="174"/>
      <c r="BS2193" s="174"/>
      <c r="BT2193" s="174"/>
      <c r="BU2193" s="174"/>
      <c r="BV2193" s="174"/>
      <c r="BW2193" s="174"/>
      <c r="BX2193" s="174"/>
      <c r="BY2193" s="174"/>
      <c r="BZ2193" s="174"/>
      <c r="CA2193" s="174"/>
      <c r="CB2193" s="174"/>
      <c r="CC2193" s="174"/>
      <c r="CD2193" s="174"/>
      <c r="CE2193" s="174"/>
      <c r="CF2193" s="174"/>
      <c r="CG2193" s="174"/>
      <c r="CH2193" s="174"/>
      <c r="CI2193" s="174"/>
      <c r="CJ2193" s="174"/>
      <c r="CK2193" s="174"/>
      <c r="CL2193" s="174"/>
      <c r="CN2193" s="176"/>
      <c r="CO2193" s="174"/>
      <c r="CP2193" s="174"/>
      <c r="CQ2193" s="174"/>
      <c r="CR2193" s="174"/>
      <c r="CS2193" s="174"/>
      <c r="CT2193" s="174"/>
      <c r="CU2193" s="174"/>
      <c r="CV2193" s="174"/>
      <c r="CW2193" s="174"/>
      <c r="CX2193" s="174"/>
      <c r="CY2193" s="174"/>
      <c r="CZ2193" s="174"/>
      <c r="DA2193" s="174"/>
      <c r="DB2193" s="174"/>
      <c r="DC2193" s="174"/>
      <c r="DD2193" s="174"/>
      <c r="DE2193" s="174"/>
      <c r="DF2193" s="174"/>
      <c r="DG2193" s="174"/>
      <c r="DH2193" s="174"/>
      <c r="DI2193" s="174"/>
      <c r="DJ2193" s="174"/>
      <c r="DK2193" s="174"/>
      <c r="DL2193" s="174"/>
    </row>
    <row r="2194" spans="1:116" x14ac:dyDescent="0.35">
      <c r="A2194" s="174"/>
      <c r="E2194" s="8"/>
      <c r="G2194" s="175" t="s">
        <v>490</v>
      </c>
      <c r="H2194" s="174"/>
      <c r="I2194" s="176"/>
      <c r="J2194" s="176"/>
      <c r="K2194" s="197"/>
      <c r="L2194" s="197"/>
      <c r="M2194" s="197"/>
      <c r="N2194" s="197"/>
      <c r="O2194" s="197"/>
      <c r="P2194" s="197"/>
      <c r="R2194" s="198"/>
      <c r="S2194" s="199" t="str">
        <f t="shared" ref="S2194:AX2194" si="3575">S$20</f>
        <v>S$16</v>
      </c>
      <c r="T2194" s="199" t="str">
        <f t="shared" si="3575"/>
        <v>T$16</v>
      </c>
      <c r="U2194" s="199" t="str">
        <f t="shared" si="3575"/>
        <v>U$16</v>
      </c>
      <c r="V2194" s="199" t="str">
        <f t="shared" si="3575"/>
        <v>V$16</v>
      </c>
      <c r="W2194" s="199" t="str">
        <f t="shared" si="3575"/>
        <v>W$16</v>
      </c>
      <c r="X2194" s="199" t="str">
        <f t="shared" si="3575"/>
        <v>X$16</v>
      </c>
      <c r="Y2194" s="199" t="str">
        <f t="shared" si="3575"/>
        <v>Y$16</v>
      </c>
      <c r="Z2194" s="199" t="str">
        <f t="shared" si="3575"/>
        <v>Z$16</v>
      </c>
      <c r="AA2194" s="199" t="str">
        <f t="shared" si="3575"/>
        <v>AA$16</v>
      </c>
      <c r="AB2194" s="199" t="str">
        <f t="shared" si="3575"/>
        <v>AB$16</v>
      </c>
      <c r="AC2194" s="199" t="str">
        <f t="shared" si="3575"/>
        <v>AC$16</v>
      </c>
      <c r="AD2194" s="199" t="str">
        <f t="shared" si="3575"/>
        <v>AD$16</v>
      </c>
      <c r="AE2194" s="199" t="str">
        <f t="shared" si="3575"/>
        <v>AE$16</v>
      </c>
      <c r="AF2194" s="199" t="str">
        <f t="shared" si="3575"/>
        <v>AF$16</v>
      </c>
      <c r="AG2194" s="199" t="str">
        <f t="shared" si="3575"/>
        <v>AG$16</v>
      </c>
      <c r="AH2194" s="199" t="str">
        <f t="shared" si="3575"/>
        <v>AH$16</v>
      </c>
      <c r="AI2194" s="199" t="str">
        <f t="shared" si="3575"/>
        <v>AI$16</v>
      </c>
      <c r="AJ2194" s="199" t="str">
        <f t="shared" si="3575"/>
        <v>AJ$16</v>
      </c>
      <c r="AK2194" s="199" t="str">
        <f t="shared" si="3575"/>
        <v>AK$16</v>
      </c>
      <c r="AL2194" s="199" t="str">
        <f t="shared" si="3575"/>
        <v>AL$16</v>
      </c>
      <c r="AM2194" s="199" t="str">
        <f t="shared" si="3575"/>
        <v>AM$16</v>
      </c>
      <c r="AN2194" s="199" t="str">
        <f t="shared" si="3575"/>
        <v>AN$16</v>
      </c>
      <c r="AO2194" s="199" t="str">
        <f t="shared" si="3575"/>
        <v>AO$16</v>
      </c>
      <c r="AP2194" s="199" t="str">
        <f t="shared" si="3575"/>
        <v>AP$16</v>
      </c>
      <c r="AQ2194" s="199" t="str">
        <f t="shared" si="3575"/>
        <v>AQ$16</v>
      </c>
      <c r="AR2194" s="199" t="str">
        <f t="shared" si="3575"/>
        <v>AR$16</v>
      </c>
      <c r="AS2194" s="199" t="str">
        <f t="shared" si="3575"/>
        <v>AS$16</v>
      </c>
      <c r="AT2194" s="199" t="str">
        <f t="shared" si="3575"/>
        <v>AT$16</v>
      </c>
      <c r="AU2194" s="199" t="str">
        <f t="shared" si="3575"/>
        <v>AU$16</v>
      </c>
      <c r="AV2194" s="199" t="str">
        <f t="shared" si="3575"/>
        <v>AV$16</v>
      </c>
      <c r="AW2194" s="199" t="str">
        <f t="shared" si="3575"/>
        <v>AW$16</v>
      </c>
      <c r="AX2194" s="199" t="str">
        <f t="shared" si="3575"/>
        <v>AX$16</v>
      </c>
      <c r="AY2194" s="199" t="str">
        <f t="shared" ref="AY2194:CD2194" si="3576">AY$20</f>
        <v>AY$16</v>
      </c>
      <c r="AZ2194" s="199" t="str">
        <f t="shared" si="3576"/>
        <v>AZ$16</v>
      </c>
      <c r="BA2194" s="199" t="str">
        <f t="shared" si="3576"/>
        <v>BA$16</v>
      </c>
      <c r="BB2194" s="199" t="str">
        <f t="shared" si="3576"/>
        <v>BB$16</v>
      </c>
      <c r="BC2194" s="199" t="str">
        <f t="shared" si="3576"/>
        <v>BC$16</v>
      </c>
      <c r="BD2194" s="199" t="str">
        <f t="shared" si="3576"/>
        <v>BD$16</v>
      </c>
      <c r="BE2194" s="199" t="str">
        <f t="shared" si="3576"/>
        <v>BE$16</v>
      </c>
      <c r="BF2194" s="199" t="str">
        <f t="shared" si="3576"/>
        <v>BF$16</v>
      </c>
      <c r="BG2194" s="199" t="str">
        <f t="shared" si="3576"/>
        <v>BG$16</v>
      </c>
      <c r="BH2194" s="199" t="str">
        <f t="shared" si="3576"/>
        <v>BH$16</v>
      </c>
      <c r="BI2194" s="199" t="str">
        <f t="shared" si="3576"/>
        <v>BI$16</v>
      </c>
      <c r="BJ2194" s="199" t="str">
        <f t="shared" si="3576"/>
        <v>BJ$16</v>
      </c>
      <c r="BK2194" s="199" t="str">
        <f t="shared" si="3576"/>
        <v>BK$16</v>
      </c>
      <c r="BL2194" s="199" t="str">
        <f t="shared" si="3576"/>
        <v>BL$16</v>
      </c>
      <c r="BM2194" s="199" t="str">
        <f t="shared" si="3576"/>
        <v>BM$16</v>
      </c>
      <c r="BN2194" s="199" t="str">
        <f t="shared" si="3576"/>
        <v>BN$16</v>
      </c>
      <c r="BO2194" s="199" t="str">
        <f t="shared" si="3576"/>
        <v>BO$16</v>
      </c>
      <c r="BP2194" s="199" t="str">
        <f t="shared" si="3576"/>
        <v>BP$16</v>
      </c>
      <c r="BQ2194" s="199" t="str">
        <f t="shared" si="3576"/>
        <v>BQ$16</v>
      </c>
      <c r="BR2194" s="199" t="str">
        <f t="shared" si="3576"/>
        <v>BR$16</v>
      </c>
      <c r="BS2194" s="199" t="str">
        <f t="shared" si="3576"/>
        <v>BS$16</v>
      </c>
      <c r="BT2194" s="199" t="str">
        <f t="shared" si="3576"/>
        <v>BT$16</v>
      </c>
      <c r="BU2194" s="199" t="str">
        <f t="shared" si="3576"/>
        <v>BU$16</v>
      </c>
      <c r="BV2194" s="199" t="str">
        <f t="shared" si="3576"/>
        <v>BV$16</v>
      </c>
      <c r="BW2194" s="199" t="str">
        <f t="shared" si="3576"/>
        <v>BW$16</v>
      </c>
      <c r="BX2194" s="199" t="str">
        <f t="shared" si="3576"/>
        <v>BX$16</v>
      </c>
      <c r="BY2194" s="199" t="str">
        <f t="shared" si="3576"/>
        <v>BY$16</v>
      </c>
      <c r="BZ2194" s="199" t="str">
        <f t="shared" si="3576"/>
        <v>BZ$16</v>
      </c>
      <c r="CA2194" s="199" t="str">
        <f t="shared" si="3576"/>
        <v>CA$16</v>
      </c>
      <c r="CB2194" s="199" t="str">
        <f t="shared" si="3576"/>
        <v>CB$16</v>
      </c>
      <c r="CC2194" s="199" t="str">
        <f t="shared" si="3576"/>
        <v>CC$16</v>
      </c>
      <c r="CD2194" s="199" t="str">
        <f t="shared" si="3576"/>
        <v>CD$16</v>
      </c>
      <c r="CE2194" s="199" t="str">
        <f t="shared" ref="CE2194:CL2194" si="3577">CE$20</f>
        <v>CE$16</v>
      </c>
      <c r="CF2194" s="199" t="str">
        <f t="shared" si="3577"/>
        <v>CF$16</v>
      </c>
      <c r="CG2194" s="199" t="str">
        <f t="shared" si="3577"/>
        <v>CG$16</v>
      </c>
      <c r="CH2194" s="199" t="str">
        <f t="shared" si="3577"/>
        <v>CH$16</v>
      </c>
      <c r="CI2194" s="199" t="str">
        <f t="shared" si="3577"/>
        <v>CI$16</v>
      </c>
      <c r="CJ2194" s="199" t="str">
        <f t="shared" si="3577"/>
        <v>CJ$16</v>
      </c>
      <c r="CK2194" s="199" t="str">
        <f t="shared" si="3577"/>
        <v>CK$16</v>
      </c>
      <c r="CL2194" s="199" t="str">
        <f t="shared" si="3577"/>
        <v>CL$16</v>
      </c>
      <c r="CN2194" s="176"/>
      <c r="CO2194" s="199" t="str">
        <f t="shared" ref="CO2194:DL2194" si="3578">CO$20</f>
        <v>CO$16</v>
      </c>
      <c r="CP2194" s="199" t="str">
        <f t="shared" si="3578"/>
        <v>CP$16</v>
      </c>
      <c r="CQ2194" s="199" t="str">
        <f t="shared" si="3578"/>
        <v>CQ$16</v>
      </c>
      <c r="CR2194" s="199" t="str">
        <f t="shared" si="3578"/>
        <v>CR$16</v>
      </c>
      <c r="CS2194" s="199" t="str">
        <f t="shared" si="3578"/>
        <v>CS$16</v>
      </c>
      <c r="CT2194" s="199" t="str">
        <f t="shared" si="3578"/>
        <v>CT$16</v>
      </c>
      <c r="CU2194" s="199" t="str">
        <f t="shared" si="3578"/>
        <v>CU$16</v>
      </c>
      <c r="CV2194" s="199" t="str">
        <f t="shared" si="3578"/>
        <v>CV$16</v>
      </c>
      <c r="CW2194" s="199" t="str">
        <f t="shared" si="3578"/>
        <v>CW$16</v>
      </c>
      <c r="CX2194" s="199" t="str">
        <f t="shared" si="3578"/>
        <v>CX$16</v>
      </c>
      <c r="CY2194" s="199" t="str">
        <f t="shared" si="3578"/>
        <v>CY$16</v>
      </c>
      <c r="CZ2194" s="199" t="str">
        <f t="shared" si="3578"/>
        <v>CZ$16</v>
      </c>
      <c r="DA2194" s="199" t="str">
        <f t="shared" si="3578"/>
        <v>DA$16</v>
      </c>
      <c r="DB2194" s="199" t="str">
        <f t="shared" si="3578"/>
        <v>DB$16</v>
      </c>
      <c r="DC2194" s="199" t="str">
        <f t="shared" si="3578"/>
        <v>DC$16</v>
      </c>
      <c r="DD2194" s="199" t="str">
        <f t="shared" si="3578"/>
        <v>DD$16</v>
      </c>
      <c r="DE2194" s="199" t="str">
        <f t="shared" si="3578"/>
        <v>DE$16</v>
      </c>
      <c r="DF2194" s="199" t="str">
        <f t="shared" si="3578"/>
        <v>DF$16</v>
      </c>
      <c r="DG2194" s="199" t="str">
        <f t="shared" si="3578"/>
        <v>DG$16</v>
      </c>
      <c r="DH2194" s="199" t="str">
        <f t="shared" si="3578"/>
        <v>DH$16</v>
      </c>
      <c r="DI2194" s="199" t="str">
        <f t="shared" si="3578"/>
        <v>DI$16</v>
      </c>
      <c r="DJ2194" s="199" t="str">
        <f t="shared" si="3578"/>
        <v>DJ$16</v>
      </c>
      <c r="DK2194" s="199" t="str">
        <f t="shared" si="3578"/>
        <v>DK$16</v>
      </c>
      <c r="DL2194" s="199" t="str">
        <f t="shared" si="3578"/>
        <v>DL$16</v>
      </c>
    </row>
    <row r="2195" spans="1:116" x14ac:dyDescent="0.35">
      <c r="A2195" s="174"/>
      <c r="E2195" s="8"/>
      <c r="G2195" s="175" t="s">
        <v>492</v>
      </c>
      <c r="H2195" s="200"/>
      <c r="I2195" s="201"/>
      <c r="J2195" s="201"/>
      <c r="K2195" s="202"/>
      <c r="L2195" s="202"/>
      <c r="M2195" s="202"/>
      <c r="N2195" s="202"/>
      <c r="O2195" s="202"/>
      <c r="P2195" s="202"/>
      <c r="R2195" s="202"/>
      <c r="S2195" s="199" t="str">
        <f t="shared" ref="S2195:AX2195" si="3579">S$21</f>
        <v>S$17</v>
      </c>
      <c r="T2195" s="199" t="str">
        <f t="shared" si="3579"/>
        <v>T$17</v>
      </c>
      <c r="U2195" s="199" t="str">
        <f t="shared" si="3579"/>
        <v>U$17</v>
      </c>
      <c r="V2195" s="199" t="str">
        <f t="shared" si="3579"/>
        <v>V$17</v>
      </c>
      <c r="W2195" s="199" t="str">
        <f t="shared" si="3579"/>
        <v>W$17</v>
      </c>
      <c r="X2195" s="199" t="str">
        <f t="shared" si="3579"/>
        <v>X$17</v>
      </c>
      <c r="Y2195" s="199" t="str">
        <f t="shared" si="3579"/>
        <v>Y$17</v>
      </c>
      <c r="Z2195" s="199" t="str">
        <f t="shared" si="3579"/>
        <v>Z$17</v>
      </c>
      <c r="AA2195" s="199" t="str">
        <f t="shared" si="3579"/>
        <v>AA$17</v>
      </c>
      <c r="AB2195" s="199" t="str">
        <f t="shared" si="3579"/>
        <v>AB$17</v>
      </c>
      <c r="AC2195" s="199" t="str">
        <f t="shared" si="3579"/>
        <v>AC$17</v>
      </c>
      <c r="AD2195" s="199" t="str">
        <f t="shared" si="3579"/>
        <v>AD$17</v>
      </c>
      <c r="AE2195" s="199" t="str">
        <f t="shared" si="3579"/>
        <v>AE$17</v>
      </c>
      <c r="AF2195" s="199" t="str">
        <f t="shared" si="3579"/>
        <v>AF$17</v>
      </c>
      <c r="AG2195" s="199" t="str">
        <f t="shared" si="3579"/>
        <v>AG$17</v>
      </c>
      <c r="AH2195" s="199" t="str">
        <f t="shared" si="3579"/>
        <v>AH$17</v>
      </c>
      <c r="AI2195" s="199" t="str">
        <f t="shared" si="3579"/>
        <v>AI$17</v>
      </c>
      <c r="AJ2195" s="199" t="str">
        <f t="shared" si="3579"/>
        <v>AJ$17</v>
      </c>
      <c r="AK2195" s="199" t="str">
        <f t="shared" si="3579"/>
        <v>AK$17</v>
      </c>
      <c r="AL2195" s="199" t="str">
        <f t="shared" si="3579"/>
        <v>AL$17</v>
      </c>
      <c r="AM2195" s="199" t="str">
        <f t="shared" si="3579"/>
        <v>AM$17</v>
      </c>
      <c r="AN2195" s="199" t="str">
        <f t="shared" si="3579"/>
        <v>AN$17</v>
      </c>
      <c r="AO2195" s="199" t="str">
        <f t="shared" si="3579"/>
        <v>AO$17</v>
      </c>
      <c r="AP2195" s="199" t="str">
        <f t="shared" si="3579"/>
        <v>AP$17</v>
      </c>
      <c r="AQ2195" s="199" t="str">
        <f t="shared" si="3579"/>
        <v>AQ$17</v>
      </c>
      <c r="AR2195" s="199" t="str">
        <f t="shared" si="3579"/>
        <v>AR$17</v>
      </c>
      <c r="AS2195" s="199" t="str">
        <f t="shared" si="3579"/>
        <v>AS$17</v>
      </c>
      <c r="AT2195" s="199" t="str">
        <f t="shared" si="3579"/>
        <v>AT$17</v>
      </c>
      <c r="AU2195" s="199" t="str">
        <f t="shared" si="3579"/>
        <v>AU$17</v>
      </c>
      <c r="AV2195" s="199" t="str">
        <f t="shared" si="3579"/>
        <v>AV$17</v>
      </c>
      <c r="AW2195" s="199" t="str">
        <f t="shared" si="3579"/>
        <v>AW$17</v>
      </c>
      <c r="AX2195" s="199" t="str">
        <f t="shared" si="3579"/>
        <v>AX$17</v>
      </c>
      <c r="AY2195" s="199" t="str">
        <f t="shared" ref="AY2195:CD2195" si="3580">AY$21</f>
        <v>AY$17</v>
      </c>
      <c r="AZ2195" s="199" t="str">
        <f t="shared" si="3580"/>
        <v>AZ$17</v>
      </c>
      <c r="BA2195" s="199" t="str">
        <f t="shared" si="3580"/>
        <v>BA$17</v>
      </c>
      <c r="BB2195" s="199" t="str">
        <f t="shared" si="3580"/>
        <v>BB$17</v>
      </c>
      <c r="BC2195" s="199" t="str">
        <f t="shared" si="3580"/>
        <v>BC$17</v>
      </c>
      <c r="BD2195" s="199" t="str">
        <f t="shared" si="3580"/>
        <v>BD$17</v>
      </c>
      <c r="BE2195" s="199" t="str">
        <f t="shared" si="3580"/>
        <v>BE$17</v>
      </c>
      <c r="BF2195" s="199" t="str">
        <f t="shared" si="3580"/>
        <v>BF$17</v>
      </c>
      <c r="BG2195" s="199" t="str">
        <f t="shared" si="3580"/>
        <v>BG$17</v>
      </c>
      <c r="BH2195" s="199" t="str">
        <f t="shared" si="3580"/>
        <v>BH$17</v>
      </c>
      <c r="BI2195" s="199" t="str">
        <f t="shared" si="3580"/>
        <v>BI$17</v>
      </c>
      <c r="BJ2195" s="199" t="str">
        <f t="shared" si="3580"/>
        <v>BJ$17</v>
      </c>
      <c r="BK2195" s="199" t="str">
        <f t="shared" si="3580"/>
        <v>BK$17</v>
      </c>
      <c r="BL2195" s="199" t="str">
        <f t="shared" si="3580"/>
        <v>BL$17</v>
      </c>
      <c r="BM2195" s="199" t="str">
        <f t="shared" si="3580"/>
        <v>BM$17</v>
      </c>
      <c r="BN2195" s="199" t="str">
        <f t="shared" si="3580"/>
        <v>BN$17</v>
      </c>
      <c r="BO2195" s="199" t="str">
        <f t="shared" si="3580"/>
        <v>BO$17</v>
      </c>
      <c r="BP2195" s="199" t="str">
        <f t="shared" si="3580"/>
        <v>BP$17</v>
      </c>
      <c r="BQ2195" s="199" t="str">
        <f t="shared" si="3580"/>
        <v>BQ$17</v>
      </c>
      <c r="BR2195" s="199" t="str">
        <f t="shared" si="3580"/>
        <v>BR$17</v>
      </c>
      <c r="BS2195" s="199" t="str">
        <f t="shared" si="3580"/>
        <v>BS$17</v>
      </c>
      <c r="BT2195" s="199" t="str">
        <f t="shared" si="3580"/>
        <v>BT$17</v>
      </c>
      <c r="BU2195" s="199" t="str">
        <f t="shared" si="3580"/>
        <v>BU$17</v>
      </c>
      <c r="BV2195" s="199" t="str">
        <f t="shared" si="3580"/>
        <v>BV$17</v>
      </c>
      <c r="BW2195" s="199" t="str">
        <f t="shared" si="3580"/>
        <v>BW$17</v>
      </c>
      <c r="BX2195" s="199" t="str">
        <f t="shared" si="3580"/>
        <v>BX$17</v>
      </c>
      <c r="BY2195" s="199" t="str">
        <f t="shared" si="3580"/>
        <v>BY$17</v>
      </c>
      <c r="BZ2195" s="199" t="str">
        <f t="shared" si="3580"/>
        <v>BZ$17</v>
      </c>
      <c r="CA2195" s="199" t="str">
        <f t="shared" si="3580"/>
        <v>CA$17</v>
      </c>
      <c r="CB2195" s="199" t="str">
        <f t="shared" si="3580"/>
        <v>CB$17</v>
      </c>
      <c r="CC2195" s="199" t="str">
        <f t="shared" si="3580"/>
        <v>CC$17</v>
      </c>
      <c r="CD2195" s="199" t="str">
        <f t="shared" si="3580"/>
        <v>CD$17</v>
      </c>
      <c r="CE2195" s="199" t="str">
        <f t="shared" ref="CE2195:CL2195" si="3581">CE$21</f>
        <v>CE$17</v>
      </c>
      <c r="CF2195" s="199" t="str">
        <f t="shared" si="3581"/>
        <v>CF$17</v>
      </c>
      <c r="CG2195" s="199" t="str">
        <f t="shared" si="3581"/>
        <v>CG$17</v>
      </c>
      <c r="CH2195" s="199" t="str">
        <f t="shared" si="3581"/>
        <v>CH$17</v>
      </c>
      <c r="CI2195" s="199" t="str">
        <f t="shared" si="3581"/>
        <v>CI$17</v>
      </c>
      <c r="CJ2195" s="199" t="str">
        <f t="shared" si="3581"/>
        <v>CJ$17</v>
      </c>
      <c r="CK2195" s="199" t="str">
        <f t="shared" si="3581"/>
        <v>CK$17</v>
      </c>
      <c r="CL2195" s="199" t="str">
        <f t="shared" si="3581"/>
        <v>CL$17</v>
      </c>
      <c r="CN2195" s="201"/>
      <c r="CO2195" s="199" t="str">
        <f t="shared" ref="CO2195:DL2195" si="3582">CO$21</f>
        <v>CO$17</v>
      </c>
      <c r="CP2195" s="199" t="str">
        <f t="shared" si="3582"/>
        <v>CP$17</v>
      </c>
      <c r="CQ2195" s="199" t="str">
        <f t="shared" si="3582"/>
        <v>CQ$17</v>
      </c>
      <c r="CR2195" s="199" t="str">
        <f t="shared" si="3582"/>
        <v>CR$17</v>
      </c>
      <c r="CS2195" s="199" t="str">
        <f t="shared" si="3582"/>
        <v>CS$17</v>
      </c>
      <c r="CT2195" s="199" t="str">
        <f t="shared" si="3582"/>
        <v>CT$17</v>
      </c>
      <c r="CU2195" s="199" t="str">
        <f t="shared" si="3582"/>
        <v>CU$17</v>
      </c>
      <c r="CV2195" s="199" t="str">
        <f t="shared" si="3582"/>
        <v>CV$17</v>
      </c>
      <c r="CW2195" s="199" t="str">
        <f t="shared" si="3582"/>
        <v>CW$17</v>
      </c>
      <c r="CX2195" s="199" t="str">
        <f t="shared" si="3582"/>
        <v>CX$17</v>
      </c>
      <c r="CY2195" s="199" t="str">
        <f t="shared" si="3582"/>
        <v>CY$17</v>
      </c>
      <c r="CZ2195" s="199" t="str">
        <f t="shared" si="3582"/>
        <v>CZ$17</v>
      </c>
      <c r="DA2195" s="199" t="str">
        <f t="shared" si="3582"/>
        <v>DA$17</v>
      </c>
      <c r="DB2195" s="199" t="str">
        <f t="shared" si="3582"/>
        <v>DB$17</v>
      </c>
      <c r="DC2195" s="199" t="str">
        <f t="shared" si="3582"/>
        <v>DC$17</v>
      </c>
      <c r="DD2195" s="199" t="str">
        <f t="shared" si="3582"/>
        <v>DD$17</v>
      </c>
      <c r="DE2195" s="199" t="str">
        <f t="shared" si="3582"/>
        <v>DE$17</v>
      </c>
      <c r="DF2195" s="199" t="str">
        <f t="shared" si="3582"/>
        <v>DF$17</v>
      </c>
      <c r="DG2195" s="199" t="str">
        <f t="shared" si="3582"/>
        <v>DG$17</v>
      </c>
      <c r="DH2195" s="199" t="str">
        <f t="shared" si="3582"/>
        <v>DH$17</v>
      </c>
      <c r="DI2195" s="199" t="str">
        <f t="shared" si="3582"/>
        <v>DI$17</v>
      </c>
      <c r="DJ2195" s="199" t="str">
        <f t="shared" si="3582"/>
        <v>DJ$17</v>
      </c>
      <c r="DK2195" s="199" t="str">
        <f t="shared" si="3582"/>
        <v>DK$17</v>
      </c>
      <c r="DL2195" s="199" t="str">
        <f t="shared" si="3582"/>
        <v>DL$17</v>
      </c>
    </row>
    <row r="2196" spans="1:116" x14ac:dyDescent="0.35">
      <c r="A2196" s="174"/>
      <c r="E2196" s="8"/>
      <c r="G2196" s="175" t="s">
        <v>461</v>
      </c>
      <c r="H2196" s="200"/>
      <c r="I2196" s="201"/>
      <c r="J2196" s="201"/>
      <c r="K2196" s="202"/>
      <c r="L2196" s="202"/>
      <c r="M2196" s="202"/>
      <c r="N2196" s="202"/>
      <c r="O2196" s="202"/>
      <c r="P2196" s="202"/>
      <c r="R2196" s="202"/>
      <c r="S2196" s="190"/>
      <c r="T2196" s="190"/>
      <c r="U2196" s="190"/>
      <c r="V2196" s="190"/>
      <c r="W2196" s="190"/>
      <c r="X2196" s="190"/>
      <c r="Y2196" s="190"/>
      <c r="Z2196" s="190"/>
      <c r="AA2196" s="190"/>
      <c r="AB2196" s="190"/>
      <c r="AC2196" s="190"/>
      <c r="AD2196" s="190"/>
      <c r="AE2196" s="190"/>
      <c r="AF2196" s="190"/>
      <c r="AG2196" s="190"/>
      <c r="AH2196" s="190"/>
      <c r="AI2196" s="190"/>
      <c r="AJ2196" s="190"/>
      <c r="AK2196" s="190"/>
      <c r="AL2196" s="190"/>
      <c r="AM2196" s="190"/>
      <c r="AN2196" s="190"/>
      <c r="AO2196" s="190"/>
      <c r="AP2196" s="190"/>
      <c r="AQ2196" s="190"/>
      <c r="AR2196" s="190"/>
      <c r="AS2196" s="190"/>
      <c r="AT2196" s="190"/>
      <c r="AU2196" s="190"/>
      <c r="AV2196" s="190"/>
      <c r="AW2196" s="190"/>
      <c r="AX2196" s="190"/>
      <c r="AY2196" s="190"/>
      <c r="AZ2196" s="190"/>
      <c r="BA2196" s="190"/>
      <c r="BB2196" s="190"/>
      <c r="BC2196" s="190"/>
      <c r="BD2196" s="190"/>
      <c r="BE2196" s="190"/>
      <c r="BF2196" s="190"/>
      <c r="BG2196" s="190"/>
      <c r="BH2196" s="190"/>
      <c r="BI2196" s="190"/>
      <c r="BJ2196" s="190"/>
      <c r="BK2196" s="190"/>
      <c r="BL2196" s="190"/>
      <c r="BM2196" s="190"/>
      <c r="BN2196" s="190"/>
      <c r="BO2196" s="190"/>
      <c r="BP2196" s="190"/>
      <c r="BQ2196" s="190"/>
      <c r="BR2196" s="190"/>
      <c r="BS2196" s="190"/>
      <c r="BT2196" s="190"/>
      <c r="BU2196" s="190"/>
      <c r="BV2196" s="190"/>
      <c r="BW2196" s="190"/>
      <c r="BX2196" s="190"/>
      <c r="BY2196" s="190"/>
      <c r="BZ2196" s="190"/>
      <c r="CA2196" s="190"/>
      <c r="CB2196" s="190"/>
      <c r="CC2196" s="190"/>
      <c r="CD2196" s="190"/>
      <c r="CE2196" s="190"/>
      <c r="CF2196" s="190"/>
      <c r="CG2196" s="190"/>
      <c r="CH2196" s="190"/>
      <c r="CI2196" s="190"/>
      <c r="CJ2196" s="190"/>
      <c r="CK2196" s="190"/>
      <c r="CL2196" s="190"/>
      <c r="CN2196" s="201"/>
      <c r="CO2196" s="190"/>
      <c r="CP2196" s="190"/>
      <c r="CQ2196" s="190"/>
      <c r="CR2196" s="190"/>
      <c r="CS2196" s="190"/>
      <c r="CT2196" s="190"/>
      <c r="CU2196" s="190"/>
      <c r="CV2196" s="190"/>
      <c r="CW2196" s="190"/>
      <c r="CX2196" s="190"/>
      <c r="CY2196" s="190"/>
      <c r="CZ2196" s="190"/>
      <c r="DA2196" s="190"/>
      <c r="DB2196" s="190"/>
      <c r="DC2196" s="190"/>
      <c r="DD2196" s="190"/>
      <c r="DE2196" s="190"/>
      <c r="DF2196" s="190"/>
      <c r="DG2196" s="190"/>
      <c r="DH2196" s="190"/>
      <c r="DI2196" s="190"/>
      <c r="DJ2196" s="190"/>
      <c r="DK2196" s="190"/>
      <c r="DL2196" s="190"/>
    </row>
    <row r="2197" spans="1:116" x14ac:dyDescent="0.35">
      <c r="A2197" s="174"/>
      <c r="E2197" s="8"/>
      <c r="G2197" s="175" t="s">
        <v>462</v>
      </c>
      <c r="H2197" s="200"/>
      <c r="I2197" s="201"/>
      <c r="J2197" s="201"/>
      <c r="K2197" s="202"/>
      <c r="L2197" s="202"/>
      <c r="M2197" s="202"/>
      <c r="N2197" s="202"/>
      <c r="O2197" s="202"/>
      <c r="P2197" s="202"/>
      <c r="R2197" s="202"/>
      <c r="S2197" s="190"/>
      <c r="T2197" s="190"/>
      <c r="U2197" s="190"/>
      <c r="V2197" s="190"/>
      <c r="W2197" s="190"/>
      <c r="X2197" s="190"/>
      <c r="Y2197" s="190"/>
      <c r="Z2197" s="190"/>
      <c r="AA2197" s="190"/>
      <c r="AB2197" s="190"/>
      <c r="AC2197" s="190"/>
      <c r="AD2197" s="190"/>
      <c r="AE2197" s="190"/>
      <c r="AF2197" s="190"/>
      <c r="AG2197" s="190"/>
      <c r="AH2197" s="190"/>
      <c r="AI2197" s="190"/>
      <c r="AJ2197" s="190"/>
      <c r="AK2197" s="190"/>
      <c r="AL2197" s="190"/>
      <c r="AM2197" s="190"/>
      <c r="AN2197" s="190"/>
      <c r="AO2197" s="190"/>
      <c r="AP2197" s="190"/>
      <c r="AQ2197" s="190"/>
      <c r="AR2197" s="190"/>
      <c r="AS2197" s="190"/>
      <c r="AT2197" s="190"/>
      <c r="AU2197" s="190"/>
      <c r="AV2197" s="190"/>
      <c r="AW2197" s="190"/>
      <c r="AX2197" s="190"/>
      <c r="AY2197" s="190"/>
      <c r="AZ2197" s="190"/>
      <c r="BA2197" s="190"/>
      <c r="BB2197" s="190"/>
      <c r="BC2197" s="190"/>
      <c r="BD2197" s="190"/>
      <c r="BE2197" s="190"/>
      <c r="BF2197" s="190"/>
      <c r="BG2197" s="190"/>
      <c r="BH2197" s="190"/>
      <c r="BI2197" s="190"/>
      <c r="BJ2197" s="190"/>
      <c r="BK2197" s="190"/>
      <c r="BL2197" s="190"/>
      <c r="BM2197" s="190"/>
      <c r="BN2197" s="190"/>
      <c r="BO2197" s="190"/>
      <c r="BP2197" s="190"/>
      <c r="BQ2197" s="190"/>
      <c r="BR2197" s="190"/>
      <c r="BS2197" s="190"/>
      <c r="BT2197" s="190"/>
      <c r="BU2197" s="190"/>
      <c r="BV2197" s="190"/>
      <c r="BW2197" s="190"/>
      <c r="BX2197" s="190"/>
      <c r="BY2197" s="190"/>
      <c r="BZ2197" s="190"/>
      <c r="CA2197" s="190"/>
      <c r="CB2197" s="190"/>
      <c r="CC2197" s="190"/>
      <c r="CD2197" s="190"/>
      <c r="CE2197" s="190"/>
      <c r="CF2197" s="190"/>
      <c r="CG2197" s="190"/>
      <c r="CH2197" s="190"/>
      <c r="CI2197" s="190"/>
      <c r="CJ2197" s="190"/>
      <c r="CK2197" s="190"/>
      <c r="CL2197" s="190"/>
      <c r="CN2197" s="201"/>
      <c r="CO2197" s="190"/>
      <c r="CP2197" s="190"/>
      <c r="CQ2197" s="190"/>
      <c r="CR2197" s="190"/>
      <c r="CS2197" s="190"/>
      <c r="CT2197" s="190"/>
      <c r="CU2197" s="190"/>
      <c r="CV2197" s="190"/>
      <c r="CW2197" s="190"/>
      <c r="CX2197" s="190"/>
      <c r="CY2197" s="190"/>
      <c r="CZ2197" s="190"/>
      <c r="DA2197" s="190"/>
      <c r="DB2197" s="190"/>
      <c r="DC2197" s="190"/>
      <c r="DD2197" s="190"/>
      <c r="DE2197" s="190"/>
      <c r="DF2197" s="190"/>
      <c r="DG2197" s="190"/>
      <c r="DH2197" s="190"/>
      <c r="DI2197" s="190"/>
      <c r="DJ2197" s="190"/>
      <c r="DK2197" s="190"/>
      <c r="DL2197" s="190"/>
    </row>
    <row r="2198" spans="1:116" x14ac:dyDescent="0.35">
      <c r="A2198" s="174"/>
      <c r="E2198" s="8"/>
      <c r="G2198" s="175" t="s">
        <v>491</v>
      </c>
      <c r="H2198" s="200"/>
      <c r="I2198" s="201"/>
      <c r="J2198" s="201"/>
      <c r="K2198" s="202"/>
      <c r="L2198" s="202"/>
      <c r="M2198" s="202"/>
      <c r="N2198" s="202"/>
      <c r="O2198" s="202"/>
      <c r="P2198" s="202"/>
      <c r="R2198" s="202"/>
      <c r="S2198" s="190" t="str">
        <f t="shared" ref="S2198:AX2198" si="3583">S$22</f>
        <v>S$18</v>
      </c>
      <c r="T2198" s="190" t="str">
        <f t="shared" si="3583"/>
        <v>T$18</v>
      </c>
      <c r="U2198" s="190" t="str">
        <f t="shared" si="3583"/>
        <v>U$18</v>
      </c>
      <c r="V2198" s="190" t="str">
        <f t="shared" si="3583"/>
        <v>V$18</v>
      </c>
      <c r="W2198" s="190" t="str">
        <f t="shared" si="3583"/>
        <v>W$18</v>
      </c>
      <c r="X2198" s="190" t="str">
        <f t="shared" si="3583"/>
        <v>X$18</v>
      </c>
      <c r="Y2198" s="190" t="str">
        <f t="shared" si="3583"/>
        <v>Y$18</v>
      </c>
      <c r="Z2198" s="190" t="str">
        <f t="shared" si="3583"/>
        <v>Z$18</v>
      </c>
      <c r="AA2198" s="190" t="str">
        <f t="shared" si="3583"/>
        <v>AA$18</v>
      </c>
      <c r="AB2198" s="190" t="str">
        <f t="shared" si="3583"/>
        <v>AB$18</v>
      </c>
      <c r="AC2198" s="190" t="str">
        <f t="shared" si="3583"/>
        <v>AC$18</v>
      </c>
      <c r="AD2198" s="190" t="str">
        <f t="shared" si="3583"/>
        <v>AD$18</v>
      </c>
      <c r="AE2198" s="190" t="str">
        <f t="shared" si="3583"/>
        <v>AE$18</v>
      </c>
      <c r="AF2198" s="190" t="str">
        <f t="shared" si="3583"/>
        <v>AF$18</v>
      </c>
      <c r="AG2198" s="190" t="str">
        <f t="shared" si="3583"/>
        <v>AG$18</v>
      </c>
      <c r="AH2198" s="190" t="str">
        <f t="shared" si="3583"/>
        <v>AH$18</v>
      </c>
      <c r="AI2198" s="190" t="str">
        <f t="shared" si="3583"/>
        <v>AI$18</v>
      </c>
      <c r="AJ2198" s="190" t="str">
        <f t="shared" si="3583"/>
        <v>AJ$18</v>
      </c>
      <c r="AK2198" s="190" t="str">
        <f t="shared" si="3583"/>
        <v>AK$18</v>
      </c>
      <c r="AL2198" s="190" t="str">
        <f t="shared" si="3583"/>
        <v>AL$18</v>
      </c>
      <c r="AM2198" s="190" t="str">
        <f t="shared" si="3583"/>
        <v>AM$18</v>
      </c>
      <c r="AN2198" s="190" t="str">
        <f t="shared" si="3583"/>
        <v>AN$18</v>
      </c>
      <c r="AO2198" s="190" t="str">
        <f t="shared" si="3583"/>
        <v>AO$18</v>
      </c>
      <c r="AP2198" s="190" t="str">
        <f t="shared" si="3583"/>
        <v>AP$18</v>
      </c>
      <c r="AQ2198" s="190" t="str">
        <f t="shared" si="3583"/>
        <v>AQ$18</v>
      </c>
      <c r="AR2198" s="190" t="str">
        <f t="shared" si="3583"/>
        <v>AR$18</v>
      </c>
      <c r="AS2198" s="190" t="str">
        <f t="shared" si="3583"/>
        <v>AS$18</v>
      </c>
      <c r="AT2198" s="190" t="str">
        <f t="shared" si="3583"/>
        <v>AT$18</v>
      </c>
      <c r="AU2198" s="190" t="str">
        <f t="shared" si="3583"/>
        <v>AU$18</v>
      </c>
      <c r="AV2198" s="190" t="str">
        <f t="shared" si="3583"/>
        <v>AV$18</v>
      </c>
      <c r="AW2198" s="190" t="str">
        <f t="shared" si="3583"/>
        <v>AW$18</v>
      </c>
      <c r="AX2198" s="190" t="str">
        <f t="shared" si="3583"/>
        <v>AX$18</v>
      </c>
      <c r="AY2198" s="190" t="str">
        <f t="shared" ref="AY2198:CD2198" si="3584">AY$22</f>
        <v>AY$18</v>
      </c>
      <c r="AZ2198" s="190" t="str">
        <f t="shared" si="3584"/>
        <v>AZ$18</v>
      </c>
      <c r="BA2198" s="190" t="str">
        <f t="shared" si="3584"/>
        <v>BA$18</v>
      </c>
      <c r="BB2198" s="190" t="str">
        <f t="shared" si="3584"/>
        <v>BB$18</v>
      </c>
      <c r="BC2198" s="190" t="str">
        <f t="shared" si="3584"/>
        <v>BC$18</v>
      </c>
      <c r="BD2198" s="190" t="str">
        <f t="shared" si="3584"/>
        <v>BD$18</v>
      </c>
      <c r="BE2198" s="190" t="str">
        <f t="shared" si="3584"/>
        <v>BE$18</v>
      </c>
      <c r="BF2198" s="190" t="str">
        <f t="shared" si="3584"/>
        <v>BF$18</v>
      </c>
      <c r="BG2198" s="190" t="str">
        <f t="shared" si="3584"/>
        <v>BG$18</v>
      </c>
      <c r="BH2198" s="190" t="str">
        <f t="shared" si="3584"/>
        <v>BH$18</v>
      </c>
      <c r="BI2198" s="190" t="str">
        <f t="shared" si="3584"/>
        <v>BI$18</v>
      </c>
      <c r="BJ2198" s="190" t="str">
        <f t="shared" si="3584"/>
        <v>BJ$18</v>
      </c>
      <c r="BK2198" s="190" t="str">
        <f t="shared" si="3584"/>
        <v>BK$18</v>
      </c>
      <c r="BL2198" s="190" t="str">
        <f t="shared" si="3584"/>
        <v>BL$18</v>
      </c>
      <c r="BM2198" s="190" t="str">
        <f t="shared" si="3584"/>
        <v>BM$18</v>
      </c>
      <c r="BN2198" s="190" t="str">
        <f t="shared" si="3584"/>
        <v>BN$18</v>
      </c>
      <c r="BO2198" s="190" t="str">
        <f t="shared" si="3584"/>
        <v>BO$18</v>
      </c>
      <c r="BP2198" s="190" t="str">
        <f t="shared" si="3584"/>
        <v>BP$18</v>
      </c>
      <c r="BQ2198" s="190" t="str">
        <f t="shared" si="3584"/>
        <v>BQ$18</v>
      </c>
      <c r="BR2198" s="190" t="str">
        <f t="shared" si="3584"/>
        <v>BR$18</v>
      </c>
      <c r="BS2198" s="190" t="str">
        <f t="shared" si="3584"/>
        <v>BS$18</v>
      </c>
      <c r="BT2198" s="190" t="str">
        <f t="shared" si="3584"/>
        <v>BT$18</v>
      </c>
      <c r="BU2198" s="190" t="str">
        <f t="shared" si="3584"/>
        <v>BU$18</v>
      </c>
      <c r="BV2198" s="190" t="str">
        <f t="shared" si="3584"/>
        <v>BV$18</v>
      </c>
      <c r="BW2198" s="190" t="str">
        <f t="shared" si="3584"/>
        <v>BW$18</v>
      </c>
      <c r="BX2198" s="190" t="str">
        <f t="shared" si="3584"/>
        <v>BX$18</v>
      </c>
      <c r="BY2198" s="190" t="str">
        <f t="shared" si="3584"/>
        <v>BY$18</v>
      </c>
      <c r="BZ2198" s="190" t="str">
        <f t="shared" si="3584"/>
        <v>BZ$18</v>
      </c>
      <c r="CA2198" s="190" t="str">
        <f t="shared" si="3584"/>
        <v>CA$18</v>
      </c>
      <c r="CB2198" s="190" t="str">
        <f t="shared" si="3584"/>
        <v>CB$18</v>
      </c>
      <c r="CC2198" s="190" t="str">
        <f t="shared" si="3584"/>
        <v>CC$18</v>
      </c>
      <c r="CD2198" s="190" t="str">
        <f t="shared" si="3584"/>
        <v>CD$18</v>
      </c>
      <c r="CE2198" s="190" t="str">
        <f t="shared" ref="CE2198:CL2198" si="3585">CE$22</f>
        <v>CE$18</v>
      </c>
      <c r="CF2198" s="190" t="str">
        <f t="shared" si="3585"/>
        <v>CF$18</v>
      </c>
      <c r="CG2198" s="190" t="str">
        <f t="shared" si="3585"/>
        <v>CG$18</v>
      </c>
      <c r="CH2198" s="190" t="str">
        <f t="shared" si="3585"/>
        <v>CH$18</v>
      </c>
      <c r="CI2198" s="190" t="str">
        <f t="shared" si="3585"/>
        <v>CI$18</v>
      </c>
      <c r="CJ2198" s="190" t="str">
        <f t="shared" si="3585"/>
        <v>CJ$18</v>
      </c>
      <c r="CK2198" s="190" t="str">
        <f t="shared" si="3585"/>
        <v>CK$18</v>
      </c>
      <c r="CL2198" s="190" t="str">
        <f t="shared" si="3585"/>
        <v>CL$18</v>
      </c>
      <c r="CN2198" s="201"/>
      <c r="CO2198" s="190" t="str">
        <f t="shared" ref="CO2198:DL2198" si="3586">CO$22</f>
        <v>CO$18</v>
      </c>
      <c r="CP2198" s="190" t="str">
        <f t="shared" si="3586"/>
        <v>CP$18</v>
      </c>
      <c r="CQ2198" s="190" t="str">
        <f t="shared" si="3586"/>
        <v>CQ$18</v>
      </c>
      <c r="CR2198" s="190" t="str">
        <f t="shared" si="3586"/>
        <v>CR$18</v>
      </c>
      <c r="CS2198" s="190" t="str">
        <f t="shared" si="3586"/>
        <v>CS$18</v>
      </c>
      <c r="CT2198" s="190" t="str">
        <f t="shared" si="3586"/>
        <v>CT$18</v>
      </c>
      <c r="CU2198" s="190" t="str">
        <f t="shared" si="3586"/>
        <v>CU$18</v>
      </c>
      <c r="CV2198" s="190" t="str">
        <f t="shared" si="3586"/>
        <v>CV$18</v>
      </c>
      <c r="CW2198" s="190" t="str">
        <f t="shared" si="3586"/>
        <v>CW$18</v>
      </c>
      <c r="CX2198" s="190" t="str">
        <f t="shared" si="3586"/>
        <v>CX$18</v>
      </c>
      <c r="CY2198" s="190" t="str">
        <f t="shared" si="3586"/>
        <v>CY$18</v>
      </c>
      <c r="CZ2198" s="190" t="str">
        <f t="shared" si="3586"/>
        <v>CZ$18</v>
      </c>
      <c r="DA2198" s="190" t="str">
        <f t="shared" si="3586"/>
        <v>DA$18</v>
      </c>
      <c r="DB2198" s="190" t="str">
        <f t="shared" si="3586"/>
        <v>DB$18</v>
      </c>
      <c r="DC2198" s="190" t="str">
        <f t="shared" si="3586"/>
        <v>DC$18</v>
      </c>
      <c r="DD2198" s="190" t="str">
        <f t="shared" si="3586"/>
        <v>DD$18</v>
      </c>
      <c r="DE2198" s="190" t="str">
        <f t="shared" si="3586"/>
        <v>DE$18</v>
      </c>
      <c r="DF2198" s="190" t="str">
        <f t="shared" si="3586"/>
        <v>DF$18</v>
      </c>
      <c r="DG2198" s="190" t="str">
        <f t="shared" si="3586"/>
        <v>DG$18</v>
      </c>
      <c r="DH2198" s="190" t="str">
        <f t="shared" si="3586"/>
        <v>DH$18</v>
      </c>
      <c r="DI2198" s="190" t="str">
        <f t="shared" si="3586"/>
        <v>DI$18</v>
      </c>
      <c r="DJ2198" s="190" t="str">
        <f t="shared" si="3586"/>
        <v>DJ$18</v>
      </c>
      <c r="DK2198" s="190" t="str">
        <f t="shared" si="3586"/>
        <v>DK$18</v>
      </c>
      <c r="DL2198" s="190" t="str">
        <f t="shared" si="3586"/>
        <v>DL$18</v>
      </c>
    </row>
    <row r="2199" spans="1:116" x14ac:dyDescent="0.35">
      <c r="A2199" s="174"/>
      <c r="E2199" s="8"/>
      <c r="G2199" s="175" t="s">
        <v>505</v>
      </c>
      <c r="H2199" s="200"/>
      <c r="I2199" s="201"/>
      <c r="J2199" s="201"/>
      <c r="K2199" s="202"/>
      <c r="L2199" s="202"/>
      <c r="M2199" s="202"/>
      <c r="N2199" s="202"/>
      <c r="O2199" s="202"/>
      <c r="P2199" s="202"/>
      <c r="R2199" s="202"/>
      <c r="S2199" s="190" t="str">
        <f t="shared" ref="S2199:AX2199" si="3587">S$23</f>
        <v>S$19</v>
      </c>
      <c r="T2199" s="190" t="str">
        <f t="shared" si="3587"/>
        <v>T$19</v>
      </c>
      <c r="U2199" s="190" t="str">
        <f t="shared" si="3587"/>
        <v>U$19</v>
      </c>
      <c r="V2199" s="190" t="str">
        <f t="shared" si="3587"/>
        <v>V$19</v>
      </c>
      <c r="W2199" s="190" t="str">
        <f t="shared" si="3587"/>
        <v>W$19</v>
      </c>
      <c r="X2199" s="190" t="str">
        <f t="shared" si="3587"/>
        <v>X$19</v>
      </c>
      <c r="Y2199" s="190" t="str">
        <f t="shared" si="3587"/>
        <v>Y$19</v>
      </c>
      <c r="Z2199" s="190" t="str">
        <f t="shared" si="3587"/>
        <v>Z$19</v>
      </c>
      <c r="AA2199" s="190" t="str">
        <f t="shared" si="3587"/>
        <v>AA$19</v>
      </c>
      <c r="AB2199" s="190" t="str">
        <f t="shared" si="3587"/>
        <v>AB$19</v>
      </c>
      <c r="AC2199" s="190" t="str">
        <f t="shared" si="3587"/>
        <v>AC$19</v>
      </c>
      <c r="AD2199" s="190" t="str">
        <f t="shared" si="3587"/>
        <v>AD$19</v>
      </c>
      <c r="AE2199" s="190" t="str">
        <f t="shared" si="3587"/>
        <v>AE$19</v>
      </c>
      <c r="AF2199" s="190" t="str">
        <f t="shared" si="3587"/>
        <v>AF$19</v>
      </c>
      <c r="AG2199" s="190" t="str">
        <f t="shared" si="3587"/>
        <v>AG$19</v>
      </c>
      <c r="AH2199" s="190" t="str">
        <f t="shared" si="3587"/>
        <v>AH$19</v>
      </c>
      <c r="AI2199" s="190" t="str">
        <f t="shared" si="3587"/>
        <v>AI$19</v>
      </c>
      <c r="AJ2199" s="190" t="str">
        <f t="shared" si="3587"/>
        <v>AJ$19</v>
      </c>
      <c r="AK2199" s="190" t="str">
        <f t="shared" si="3587"/>
        <v>AK$19</v>
      </c>
      <c r="AL2199" s="190" t="str">
        <f t="shared" si="3587"/>
        <v>AL$19</v>
      </c>
      <c r="AM2199" s="190" t="str">
        <f t="shared" si="3587"/>
        <v>AM$19</v>
      </c>
      <c r="AN2199" s="190" t="str">
        <f t="shared" si="3587"/>
        <v>AN$19</v>
      </c>
      <c r="AO2199" s="190" t="str">
        <f t="shared" si="3587"/>
        <v>AO$19</v>
      </c>
      <c r="AP2199" s="190" t="str">
        <f t="shared" si="3587"/>
        <v>AP$19</v>
      </c>
      <c r="AQ2199" s="190" t="str">
        <f t="shared" si="3587"/>
        <v>AQ$19</v>
      </c>
      <c r="AR2199" s="190" t="str">
        <f t="shared" si="3587"/>
        <v>AR$19</v>
      </c>
      <c r="AS2199" s="190" t="str">
        <f t="shared" si="3587"/>
        <v>AS$19</v>
      </c>
      <c r="AT2199" s="190" t="str">
        <f t="shared" si="3587"/>
        <v>AT$19</v>
      </c>
      <c r="AU2199" s="190" t="str">
        <f t="shared" si="3587"/>
        <v>AU$19</v>
      </c>
      <c r="AV2199" s="190" t="str">
        <f t="shared" si="3587"/>
        <v>AV$19</v>
      </c>
      <c r="AW2199" s="190" t="str">
        <f t="shared" si="3587"/>
        <v>AW$19</v>
      </c>
      <c r="AX2199" s="190" t="str">
        <f t="shared" si="3587"/>
        <v>AX$19</v>
      </c>
      <c r="AY2199" s="190" t="str">
        <f t="shared" ref="AY2199:CD2199" si="3588">AY$23</f>
        <v>AY$19</v>
      </c>
      <c r="AZ2199" s="190" t="str">
        <f t="shared" si="3588"/>
        <v>AZ$19</v>
      </c>
      <c r="BA2199" s="190" t="str">
        <f t="shared" si="3588"/>
        <v>BA$19</v>
      </c>
      <c r="BB2199" s="190" t="str">
        <f t="shared" si="3588"/>
        <v>BB$19</v>
      </c>
      <c r="BC2199" s="190" t="str">
        <f t="shared" si="3588"/>
        <v>BC$19</v>
      </c>
      <c r="BD2199" s="190" t="str">
        <f t="shared" si="3588"/>
        <v>BD$19</v>
      </c>
      <c r="BE2199" s="190" t="str">
        <f t="shared" si="3588"/>
        <v>BE$19</v>
      </c>
      <c r="BF2199" s="190" t="str">
        <f t="shared" si="3588"/>
        <v>BF$19</v>
      </c>
      <c r="BG2199" s="190" t="str">
        <f t="shared" si="3588"/>
        <v>BG$19</v>
      </c>
      <c r="BH2199" s="190" t="str">
        <f t="shared" si="3588"/>
        <v>BH$19</v>
      </c>
      <c r="BI2199" s="190" t="str">
        <f t="shared" si="3588"/>
        <v>BI$19</v>
      </c>
      <c r="BJ2199" s="190" t="str">
        <f t="shared" si="3588"/>
        <v>BJ$19</v>
      </c>
      <c r="BK2199" s="190" t="str">
        <f t="shared" si="3588"/>
        <v>BK$19</v>
      </c>
      <c r="BL2199" s="190" t="str">
        <f t="shared" si="3588"/>
        <v>BL$19</v>
      </c>
      <c r="BM2199" s="190" t="str">
        <f t="shared" si="3588"/>
        <v>BM$19</v>
      </c>
      <c r="BN2199" s="190" t="str">
        <f t="shared" si="3588"/>
        <v>BN$19</v>
      </c>
      <c r="BO2199" s="190" t="str">
        <f t="shared" si="3588"/>
        <v>BO$19</v>
      </c>
      <c r="BP2199" s="190" t="str">
        <f t="shared" si="3588"/>
        <v>BP$19</v>
      </c>
      <c r="BQ2199" s="190" t="str">
        <f t="shared" si="3588"/>
        <v>BQ$19</v>
      </c>
      <c r="BR2199" s="190" t="str">
        <f t="shared" si="3588"/>
        <v>BR$19</v>
      </c>
      <c r="BS2199" s="190" t="str">
        <f t="shared" si="3588"/>
        <v>BS$19</v>
      </c>
      <c r="BT2199" s="190" t="str">
        <f t="shared" si="3588"/>
        <v>BT$19</v>
      </c>
      <c r="BU2199" s="190" t="str">
        <f t="shared" si="3588"/>
        <v>BU$19</v>
      </c>
      <c r="BV2199" s="190" t="str">
        <f t="shared" si="3588"/>
        <v>BV$19</v>
      </c>
      <c r="BW2199" s="190" t="str">
        <f t="shared" si="3588"/>
        <v>BW$19</v>
      </c>
      <c r="BX2199" s="190" t="str">
        <f t="shared" si="3588"/>
        <v>BX$19</v>
      </c>
      <c r="BY2199" s="190" t="str">
        <f t="shared" si="3588"/>
        <v>BY$19</v>
      </c>
      <c r="BZ2199" s="190" t="str">
        <f t="shared" si="3588"/>
        <v>BZ$19</v>
      </c>
      <c r="CA2199" s="190" t="str">
        <f t="shared" si="3588"/>
        <v>CA$19</v>
      </c>
      <c r="CB2199" s="190" t="str">
        <f t="shared" si="3588"/>
        <v>CB$19</v>
      </c>
      <c r="CC2199" s="190" t="str">
        <f t="shared" si="3588"/>
        <v>CC$19</v>
      </c>
      <c r="CD2199" s="190" t="str">
        <f t="shared" si="3588"/>
        <v>CD$19</v>
      </c>
      <c r="CE2199" s="190" t="str">
        <f t="shared" ref="CE2199:CL2199" si="3589">CE$23</f>
        <v>CE$19</v>
      </c>
      <c r="CF2199" s="190" t="str">
        <f t="shared" si="3589"/>
        <v>CF$19</v>
      </c>
      <c r="CG2199" s="190" t="str">
        <f t="shared" si="3589"/>
        <v>CG$19</v>
      </c>
      <c r="CH2199" s="190" t="str">
        <f t="shared" si="3589"/>
        <v>CH$19</v>
      </c>
      <c r="CI2199" s="190" t="str">
        <f t="shared" si="3589"/>
        <v>CI$19</v>
      </c>
      <c r="CJ2199" s="190" t="str">
        <f t="shared" si="3589"/>
        <v>CJ$19</v>
      </c>
      <c r="CK2199" s="190" t="str">
        <f t="shared" si="3589"/>
        <v>CK$19</v>
      </c>
      <c r="CL2199" s="190" t="str">
        <f t="shared" si="3589"/>
        <v>CL$19</v>
      </c>
      <c r="CN2199" s="201"/>
      <c r="CO2199" s="190" t="str">
        <f t="shared" ref="CO2199:DL2199" si="3590">CO$23</f>
        <v>CO$19</v>
      </c>
      <c r="CP2199" s="190" t="str">
        <f t="shared" si="3590"/>
        <v>CP$19</v>
      </c>
      <c r="CQ2199" s="190" t="str">
        <f t="shared" si="3590"/>
        <v>CQ$19</v>
      </c>
      <c r="CR2199" s="190" t="str">
        <f t="shared" si="3590"/>
        <v>CR$19</v>
      </c>
      <c r="CS2199" s="190" t="str">
        <f t="shared" si="3590"/>
        <v>CS$19</v>
      </c>
      <c r="CT2199" s="190" t="str">
        <f t="shared" si="3590"/>
        <v>CT$19</v>
      </c>
      <c r="CU2199" s="190" t="str">
        <f t="shared" si="3590"/>
        <v>CU$19</v>
      </c>
      <c r="CV2199" s="190" t="str">
        <f t="shared" si="3590"/>
        <v>CV$19</v>
      </c>
      <c r="CW2199" s="190" t="str">
        <f t="shared" si="3590"/>
        <v>CW$19</v>
      </c>
      <c r="CX2199" s="190" t="str">
        <f t="shared" si="3590"/>
        <v>CX$19</v>
      </c>
      <c r="CY2199" s="190" t="str">
        <f t="shared" si="3590"/>
        <v>CY$19</v>
      </c>
      <c r="CZ2199" s="190" t="str">
        <f t="shared" si="3590"/>
        <v>CZ$19</v>
      </c>
      <c r="DA2199" s="190" t="str">
        <f t="shared" si="3590"/>
        <v>DA$19</v>
      </c>
      <c r="DB2199" s="190" t="str">
        <f t="shared" si="3590"/>
        <v>DB$19</v>
      </c>
      <c r="DC2199" s="190" t="str">
        <f t="shared" si="3590"/>
        <v>DC$19</v>
      </c>
      <c r="DD2199" s="190" t="str">
        <f t="shared" si="3590"/>
        <v>DD$19</v>
      </c>
      <c r="DE2199" s="190" t="str">
        <f t="shared" si="3590"/>
        <v>DE$19</v>
      </c>
      <c r="DF2199" s="190" t="str">
        <f t="shared" si="3590"/>
        <v>DF$19</v>
      </c>
      <c r="DG2199" s="190" t="str">
        <f t="shared" si="3590"/>
        <v>DG$19</v>
      </c>
      <c r="DH2199" s="190" t="str">
        <f t="shared" si="3590"/>
        <v>DH$19</v>
      </c>
      <c r="DI2199" s="190" t="str">
        <f t="shared" si="3590"/>
        <v>DI$19</v>
      </c>
      <c r="DJ2199" s="190" t="str">
        <f t="shared" si="3590"/>
        <v>DJ$19</v>
      </c>
      <c r="DK2199" s="190" t="str">
        <f t="shared" si="3590"/>
        <v>DK$19</v>
      </c>
      <c r="DL2199" s="190" t="str">
        <f t="shared" si="3590"/>
        <v>DL$19</v>
      </c>
    </row>
    <row r="2200" spans="1:116" x14ac:dyDescent="0.35">
      <c r="A2200" s="31" t="s">
        <v>218</v>
      </c>
      <c r="B2200" s="31" t="s">
        <v>243</v>
      </c>
      <c r="C2200" s="31"/>
      <c r="D2200" t="s">
        <v>429</v>
      </c>
      <c r="E2200" s="8" t="str">
        <f t="shared" ref="E2200:E2213" si="3591">ROW()&amp;" "&amp;D2200</f>
        <v>2200 DCOPS-IS</v>
      </c>
      <c r="F2200" t="s">
        <v>315</v>
      </c>
      <c r="G2200" s="175" t="s">
        <v>463</v>
      </c>
      <c r="H2200" s="48"/>
      <c r="I2200" s="304"/>
      <c r="J2200" s="304"/>
      <c r="K2200" s="48"/>
      <c r="L2200" s="48"/>
      <c r="M2200" s="48"/>
      <c r="N2200" s="48"/>
      <c r="O2200" s="48"/>
      <c r="P2200" s="48"/>
      <c r="R2200" s="70"/>
      <c r="S2200" s="305"/>
      <c r="T2200" s="305"/>
      <c r="U2200" s="305"/>
      <c r="V2200" s="305"/>
      <c r="W2200" s="305"/>
      <c r="X2200" s="305"/>
      <c r="Y2200" s="305"/>
      <c r="Z2200" s="305"/>
      <c r="AA2200" s="305"/>
      <c r="AB2200" s="305"/>
      <c r="AC2200" s="305"/>
      <c r="AD2200" s="305"/>
      <c r="AE2200" s="305"/>
      <c r="AF2200" s="305"/>
      <c r="AG2200" s="305"/>
      <c r="AH2200" s="305"/>
      <c r="AI2200" s="305"/>
      <c r="AJ2200" s="305"/>
      <c r="AK2200" s="305"/>
      <c r="AL2200" s="305"/>
      <c r="AM2200" s="305"/>
      <c r="AN2200" s="305"/>
      <c r="AO2200" s="305"/>
      <c r="AP2200" s="305"/>
      <c r="AQ2200" s="305"/>
      <c r="AR2200" s="305"/>
      <c r="AS2200" s="305"/>
      <c r="AT2200" s="305"/>
      <c r="AU2200" s="305"/>
      <c r="AV2200" s="305"/>
      <c r="AW2200" s="305"/>
      <c r="AX2200" s="305"/>
      <c r="AY2200" s="305"/>
      <c r="AZ2200" s="305"/>
      <c r="BA2200" s="305"/>
      <c r="BB2200" s="305"/>
      <c r="BC2200" s="305"/>
      <c r="BD2200" s="305"/>
      <c r="BE2200" s="305"/>
      <c r="BF2200" s="305"/>
      <c r="BG2200" s="305"/>
      <c r="BH2200" s="305"/>
      <c r="BI2200" s="305"/>
      <c r="BJ2200" s="305"/>
      <c r="BK2200" s="305"/>
      <c r="BL2200" s="305"/>
      <c r="BM2200" s="305"/>
      <c r="BN2200" s="305"/>
      <c r="BO2200" s="305"/>
      <c r="BP2200" s="305"/>
      <c r="BQ2200" s="305"/>
      <c r="BR2200" s="305"/>
      <c r="BS2200" s="305"/>
      <c r="BT2200" s="305"/>
      <c r="BU2200" s="305"/>
      <c r="BV2200" s="305"/>
      <c r="BW2200" s="305"/>
      <c r="BX2200" s="305"/>
      <c r="BY2200" s="305"/>
      <c r="BZ2200" s="305"/>
      <c r="CA2200" s="305"/>
      <c r="CB2200" s="305"/>
      <c r="CC2200" s="305"/>
      <c r="CD2200" s="305"/>
      <c r="CE2200" s="305"/>
      <c r="CF2200" s="305"/>
      <c r="CG2200" s="305"/>
      <c r="CH2200" s="305"/>
      <c r="CI2200" s="305"/>
      <c r="CJ2200" s="305"/>
      <c r="CK2200" s="305"/>
      <c r="CL2200" s="305"/>
      <c r="CN2200" s="304"/>
      <c r="CO2200" s="305"/>
      <c r="CP2200" s="305"/>
      <c r="CQ2200" s="305"/>
      <c r="CR2200" s="305"/>
      <c r="CS2200" s="305"/>
      <c r="CT2200" s="305"/>
      <c r="CU2200" s="305"/>
      <c r="CV2200" s="305"/>
      <c r="CW2200" s="305"/>
      <c r="CX2200" s="305"/>
      <c r="CY2200" s="305"/>
      <c r="CZ2200" s="305"/>
      <c r="DA2200" s="305"/>
      <c r="DB2200" s="305"/>
      <c r="DC2200" s="305"/>
      <c r="DD2200" s="305"/>
      <c r="DE2200" s="305"/>
      <c r="DF2200" s="305"/>
      <c r="DG2200" s="305"/>
      <c r="DH2200" s="305"/>
      <c r="DI2200" s="305"/>
      <c r="DJ2200" s="305"/>
      <c r="DK2200" s="305"/>
      <c r="DL2200" s="305"/>
    </row>
    <row r="2201" spans="1:116" x14ac:dyDescent="0.35">
      <c r="D2201" t="s">
        <v>429</v>
      </c>
      <c r="E2201" s="8" t="str">
        <f t="shared" si="3591"/>
        <v>2201 DCOPS-IS</v>
      </c>
      <c r="G2201" s="175" t="s">
        <v>464</v>
      </c>
      <c r="H2201" s="12"/>
      <c r="I2201" s="60"/>
      <c r="J2201" s="60"/>
      <c r="K2201" s="23">
        <f>'IS BS CF'!K$39</f>
        <v>-407350.40000000014</v>
      </c>
      <c r="L2201" s="23">
        <f>'IS BS CF'!L$39</f>
        <v>-873159.75759692932</v>
      </c>
      <c r="M2201" s="23">
        <f>'IS BS CF'!M$39</f>
        <v>-938567.3342733382</v>
      </c>
      <c r="N2201" s="23">
        <f>'IS BS CF'!N$39</f>
        <v>-1008395.7900876809</v>
      </c>
      <c r="O2201" s="23">
        <f>'IS BS CF'!O$39</f>
        <v>-1082926.3077558463</v>
      </c>
      <c r="P2201" s="23">
        <f>'IS BS CF'!P$39</f>
        <v>-649830.52849496494</v>
      </c>
      <c r="Q2201" s="23"/>
      <c r="R2201" s="23">
        <f>'IS BS CF'!R$39</f>
        <v>0</v>
      </c>
      <c r="S2201" s="23">
        <f>'IS BS CF'!S$39</f>
        <v>-33945.866666666669</v>
      </c>
      <c r="T2201" s="23">
        <f>'IS BS CF'!T$39</f>
        <v>-33945.866666666669</v>
      </c>
      <c r="U2201" s="23">
        <f>'IS BS CF'!U$39</f>
        <v>-33945.866666666669</v>
      </c>
      <c r="V2201" s="23">
        <f>'IS BS CF'!V$39</f>
        <v>-33945.866666666669</v>
      </c>
      <c r="W2201" s="23">
        <f>'IS BS CF'!W$39</f>
        <v>-33945.866666666669</v>
      </c>
      <c r="X2201" s="23">
        <f>'IS BS CF'!X$39</f>
        <v>-33945.866666666669</v>
      </c>
      <c r="Y2201" s="23">
        <f>'IS BS CF'!Y$39</f>
        <v>-33945.866666666669</v>
      </c>
      <c r="Z2201" s="23">
        <f>'IS BS CF'!Z$39</f>
        <v>-33945.866666666669</v>
      </c>
      <c r="AA2201" s="23">
        <f>'IS BS CF'!AA$39</f>
        <v>-33945.866666666669</v>
      </c>
      <c r="AB2201" s="23">
        <f>'IS BS CF'!AB$39</f>
        <v>-33945.866666666669</v>
      </c>
      <c r="AC2201" s="23">
        <f>'IS BS CF'!AC$39</f>
        <v>-33945.866666666669</v>
      </c>
      <c r="AD2201" s="23">
        <f>'IS BS CF'!AD$39</f>
        <v>-33945.866666666669</v>
      </c>
      <c r="AE2201" s="23">
        <f>'IS BS CF'!AE$39</f>
        <v>-71150.138867988819</v>
      </c>
      <c r="AF2201" s="23">
        <f>'IS BS CF'!AF$39</f>
        <v>-71437.444287184175</v>
      </c>
      <c r="AG2201" s="23">
        <f>'IS BS CF'!AG$39</f>
        <v>-71726.527115910969</v>
      </c>
      <c r="AH2201" s="23">
        <f>'IS BS CF'!AH$39</f>
        <v>-72017.397177974053</v>
      </c>
      <c r="AI2201" s="23">
        <f>'IS BS CF'!AI$39</f>
        <v>-72310.064348185348</v>
      </c>
      <c r="AJ2201" s="23">
        <f>'IS BS CF'!AJ$39</f>
        <v>-72604.538552618877</v>
      </c>
      <c r="AK2201" s="23">
        <f>'IS BS CF'!AK$39</f>
        <v>-72900.829768865471</v>
      </c>
      <c r="AL2201" s="23">
        <f>'IS BS CF'!AL$39</f>
        <v>-73198.948026291007</v>
      </c>
      <c r="AM2201" s="23">
        <f>'IS BS CF'!AM$39</f>
        <v>-73498.903406294354</v>
      </c>
      <c r="AN2201" s="23">
        <f>'IS BS CF'!AN$39</f>
        <v>-73800.706042565886</v>
      </c>
      <c r="AO2201" s="23">
        <f>'IS BS CF'!AO$39</f>
        <v>-74104.366121348648</v>
      </c>
      <c r="AP2201" s="23">
        <f>'IS BS CF'!AP$39</f>
        <v>-74409.893881701588</v>
      </c>
      <c r="AQ2201" s="23">
        <f>'IS BS CF'!AQ$39</f>
        <v>-76477.582615761552</v>
      </c>
      <c r="AR2201" s="23">
        <f>'IS BS CF'!AR$39</f>
        <v>-76786.876669007819</v>
      </c>
      <c r="AS2201" s="23">
        <f>'IS BS CF'!AS$39</f>
        <v>-77098.069440528474</v>
      </c>
      <c r="AT2201" s="23">
        <f>'IS BS CF'!AT$39</f>
        <v>-77411.171383287656</v>
      </c>
      <c r="AU2201" s="23">
        <f>'IS BS CF'!AU$39</f>
        <v>-77726.193004393106</v>
      </c>
      <c r="AV2201" s="23">
        <f>'IS BS CF'!AV$39</f>
        <v>-78043.144865366907</v>
      </c>
      <c r="AW2201" s="23">
        <f>'IS BS CF'!AW$39</f>
        <v>-78362.037582415811</v>
      </c>
      <c r="AX2201" s="23">
        <f>'IS BS CF'!AX$39</f>
        <v>-78682.881826703902</v>
      </c>
      <c r="AY2201" s="23">
        <f>'IS BS CF'!AY$39</f>
        <v>-79005.688324626433</v>
      </c>
      <c r="AZ2201" s="23">
        <f>'IS BS CF'!AZ$39</f>
        <v>-79330.467858084754</v>
      </c>
      <c r="BA2201" s="23">
        <f>'IS BS CF'!BA$39</f>
        <v>-79657.231264761547</v>
      </c>
      <c r="BB2201" s="23">
        <f>'IS BS CF'!BB$39</f>
        <v>-79985.989438400327</v>
      </c>
      <c r="BC2201" s="23">
        <f>'IS BS CF'!BC$39</f>
        <v>-82165.050479083802</v>
      </c>
      <c r="BD2201" s="23">
        <f>'IS BS CF'!BD$39</f>
        <v>-82497.831093512956</v>
      </c>
      <c r="BE2201" s="23">
        <f>'IS BS CF'!BE$39</f>
        <v>-82832.639495289783</v>
      </c>
      <c r="BF2201" s="23">
        <f>'IS BS CF'!BF$39</f>
        <v>-83169.486805202338</v>
      </c>
      <c r="BG2201" s="23">
        <f>'IS BS CF'!BG$39</f>
        <v>-83508.38420150477</v>
      </c>
      <c r="BH2201" s="23">
        <f>'IS BS CF'!BH$39</f>
        <v>-83849.342920206967</v>
      </c>
      <c r="BI2201" s="23">
        <f>'IS BS CF'!BI$39</f>
        <v>-84192.374255361137</v>
      </c>
      <c r="BJ2201" s="23">
        <f>'IS BS CF'!BJ$39</f>
        <v>-84537.48955934729</v>
      </c>
      <c r="BK2201" s="23">
        <f>'IS BS CF'!BK$39</f>
        <v>-84884.700243169165</v>
      </c>
      <c r="BL2201" s="23">
        <f>'IS BS CF'!BL$39</f>
        <v>-85234.017776737819</v>
      </c>
      <c r="BM2201" s="23">
        <f>'IS BS CF'!BM$39</f>
        <v>-85585.453689173344</v>
      </c>
      <c r="BN2201" s="23">
        <f>'IS BS CF'!BN$39</f>
        <v>-85939.019569091601</v>
      </c>
      <c r="BO2201" s="23">
        <f>'IS BS CF'!BO$39</f>
        <v>-88235.439072403547</v>
      </c>
      <c r="BP2201" s="23">
        <f>'IS BS CF'!BP$39</f>
        <v>-88593.299892612413</v>
      </c>
      <c r="BQ2201" s="23">
        <f>'IS BS CF'!BQ$39</f>
        <v>-88953.325806109482</v>
      </c>
      <c r="BR2201" s="23">
        <f>'IS BS CF'!BR$39</f>
        <v>-89315.528642479199</v>
      </c>
      <c r="BS2201" s="23">
        <f>'IS BS CF'!BS$39</f>
        <v>-89679.920292294264</v>
      </c>
      <c r="BT2201" s="23">
        <f>'IS BS CF'!BT$39</f>
        <v>-90046.512707423666</v>
      </c>
      <c r="BU2201" s="23">
        <f>'IS BS CF'!BU$39</f>
        <v>-90415.317901333663</v>
      </c>
      <c r="BV2201" s="23">
        <f>'IS BS CF'!BV$39</f>
        <v>-90786.347949397066</v>
      </c>
      <c r="BW2201" s="23">
        <f>'IS BS CF'!BW$39</f>
        <v>-91159.61498919563</v>
      </c>
      <c r="BX2201" s="23">
        <f>'IS BS CF'!BX$39</f>
        <v>-91535.131220834941</v>
      </c>
      <c r="BY2201" s="23">
        <f>'IS BS CF'!BY$39</f>
        <v>-91912.908907248318</v>
      </c>
      <c r="BZ2201" s="23">
        <f>'IS BS CF'!BZ$39</f>
        <v>-92292.960374514252</v>
      </c>
      <c r="CA2201" s="23">
        <f>'IS BS CF'!CA$39</f>
        <v>-53904.022086237739</v>
      </c>
      <c r="CB2201" s="23">
        <f>'IS BS CF'!CB$39</f>
        <v>-53948.583151463419</v>
      </c>
      <c r="CC2201" s="23">
        <f>'IS BS CF'!CC$39</f>
        <v>-53993.329887794331</v>
      </c>
      <c r="CD2201" s="23">
        <f>'IS BS CF'!CD$39</f>
        <v>-54038.263068860026</v>
      </c>
      <c r="CE2201" s="23">
        <f>'IS BS CF'!CE$39</f>
        <v>-54083.383471513538</v>
      </c>
      <c r="CF2201" s="23">
        <f>'IS BS CF'!CF$39</f>
        <v>-54128.691875844073</v>
      </c>
      <c r="CG2201" s="23">
        <f>'IS BS CF'!CG$39</f>
        <v>-54174.189065193757</v>
      </c>
      <c r="CH2201" s="23">
        <f>'IS BS CF'!CH$39</f>
        <v>-54219.87582616508</v>
      </c>
      <c r="CI2201" s="23">
        <f>'IS BS CF'!CI$39</f>
        <v>-54265.752948640657</v>
      </c>
      <c r="CJ2201" s="23">
        <f>'IS BS CF'!CJ$39</f>
        <v>-54311.821225792912</v>
      </c>
      <c r="CK2201" s="23">
        <f>'IS BS CF'!CK$39</f>
        <v>-54358.081454100087</v>
      </c>
      <c r="CL2201" s="23">
        <f>'IS BS CF'!CL$39</f>
        <v>-54404.53443335928</v>
      </c>
      <c r="CN2201" s="60"/>
      <c r="CO2201" s="132" t="e">
        <f>#REF!</f>
        <v>#REF!</v>
      </c>
      <c r="CP2201" s="132" t="e">
        <f>#REF!</f>
        <v>#REF!</v>
      </c>
      <c r="CQ2201" s="132" t="e">
        <f>#REF!</f>
        <v>#REF!</v>
      </c>
      <c r="CR2201" s="132" t="e">
        <f>#REF!</f>
        <v>#REF!</v>
      </c>
      <c r="CS2201" s="132" t="e">
        <f>#REF!</f>
        <v>#REF!</v>
      </c>
      <c r="CT2201" s="132" t="e">
        <f>#REF!</f>
        <v>#REF!</v>
      </c>
      <c r="CU2201" s="132" t="e">
        <f>#REF!</f>
        <v>#REF!</v>
      </c>
      <c r="CV2201" s="132" t="e">
        <f>#REF!</f>
        <v>#REF!</v>
      </c>
      <c r="CW2201" s="132" t="e">
        <f>#REF!</f>
        <v>#REF!</v>
      </c>
      <c r="CX2201" s="132" t="e">
        <f>#REF!</f>
        <v>#REF!</v>
      </c>
      <c r="CY2201" s="132" t="e">
        <f>#REF!</f>
        <v>#REF!</v>
      </c>
      <c r="CZ2201" s="132" t="e">
        <f>#REF!</f>
        <v>#REF!</v>
      </c>
      <c r="DA2201" s="132" t="e">
        <f>#REF!</f>
        <v>#REF!</v>
      </c>
      <c r="DB2201" s="132" t="e">
        <f>#REF!</f>
        <v>#REF!</v>
      </c>
      <c r="DC2201" s="132" t="e">
        <f>#REF!</f>
        <v>#REF!</v>
      </c>
      <c r="DD2201" s="132" t="e">
        <f>#REF!</f>
        <v>#REF!</v>
      </c>
      <c r="DE2201" s="132" t="e">
        <f>#REF!</f>
        <v>#REF!</v>
      </c>
      <c r="DF2201" s="132" t="e">
        <f>#REF!</f>
        <v>#REF!</v>
      </c>
      <c r="DG2201" s="132" t="e">
        <f>#REF!</f>
        <v>#REF!</v>
      </c>
      <c r="DH2201" s="132" t="e">
        <f>#REF!</f>
        <v>#REF!</v>
      </c>
      <c r="DI2201" s="132" t="e">
        <f>#REF!</f>
        <v>#REF!</v>
      </c>
      <c r="DJ2201" s="132" t="e">
        <f>#REF!</f>
        <v>#REF!</v>
      </c>
      <c r="DK2201" s="132" t="e">
        <f>#REF!</f>
        <v>#REF!</v>
      </c>
      <c r="DL2201" s="132" t="e">
        <f>#REF!</f>
        <v>#REF!</v>
      </c>
    </row>
    <row r="2202" spans="1:116" x14ac:dyDescent="0.35">
      <c r="B2202" t="str">
        <f>E2202</f>
        <v>2202 DCOPS-IS</v>
      </c>
      <c r="C2202" t="s">
        <v>80</v>
      </c>
      <c r="D2202" t="s">
        <v>429</v>
      </c>
      <c r="E2202" s="8" t="str">
        <f t="shared" si="3591"/>
        <v>2202 DCOPS-IS</v>
      </c>
      <c r="G2202" s="70" t="s">
        <v>314</v>
      </c>
      <c r="H2202" s="12"/>
      <c r="I2202" s="60"/>
      <c r="J2202" s="60"/>
      <c r="K2202" s="16">
        <v>0.5</v>
      </c>
      <c r="L2202" s="16">
        <v>0.5</v>
      </c>
      <c r="M2202" s="16">
        <v>0.5</v>
      </c>
      <c r="N2202" s="16">
        <v>0.5</v>
      </c>
      <c r="O2202" s="16">
        <v>0.5</v>
      </c>
      <c r="P2202" s="16">
        <v>0.5</v>
      </c>
      <c r="R2202" s="19"/>
      <c r="S2202" s="150" cm="1">
        <f t="array" ref="S2202">INDEX($K:$P,ROW(),MATCH(S$3,$K$2:$P$2,0))</f>
        <v>0.5</v>
      </c>
      <c r="T2202" s="150" cm="1">
        <f t="array" ref="T2202">INDEX($K:$P,ROW(),MATCH(T$3,$K$2:$P$2,0))</f>
        <v>0.5</v>
      </c>
      <c r="U2202" s="150" cm="1">
        <f t="array" ref="U2202">INDEX($K:$P,ROW(),MATCH(U$3,$K$2:$P$2,0))</f>
        <v>0.5</v>
      </c>
      <c r="V2202" s="150" cm="1">
        <f t="array" ref="V2202">INDEX($K:$P,ROW(),MATCH(V$3,$K$2:$P$2,0))</f>
        <v>0.5</v>
      </c>
      <c r="W2202" s="150" cm="1">
        <f t="array" ref="W2202">INDEX($K:$P,ROW(),MATCH(W$3,$K$2:$P$2,0))</f>
        <v>0.5</v>
      </c>
      <c r="X2202" s="150" cm="1">
        <f t="array" ref="X2202">INDEX($K:$P,ROW(),MATCH(X$3,$K$2:$P$2,0))</f>
        <v>0.5</v>
      </c>
      <c r="Y2202" s="150" cm="1">
        <f t="array" ref="Y2202">INDEX($K:$P,ROW(),MATCH(Y$3,$K$2:$P$2,0))</f>
        <v>0.5</v>
      </c>
      <c r="Z2202" s="150" cm="1">
        <f t="array" ref="Z2202">INDEX($K:$P,ROW(),MATCH(Z$3,$K$2:$P$2,0))</f>
        <v>0.5</v>
      </c>
      <c r="AA2202" s="150" cm="1">
        <f t="array" ref="AA2202">INDEX($K:$P,ROW(),MATCH(AA$3,$K$2:$P$2,0))</f>
        <v>0.5</v>
      </c>
      <c r="AB2202" s="150" cm="1">
        <f t="array" ref="AB2202">INDEX($K:$P,ROW(),MATCH(AB$3,$K$2:$P$2,0))</f>
        <v>0.5</v>
      </c>
      <c r="AC2202" s="150" cm="1">
        <f t="array" ref="AC2202">INDEX($K:$P,ROW(),MATCH(AC$3,$K$2:$P$2,0))</f>
        <v>0.5</v>
      </c>
      <c r="AD2202" s="150" cm="1">
        <f t="array" ref="AD2202">INDEX($K:$P,ROW(),MATCH(AD$3,$K$2:$P$2,0))</f>
        <v>0.5</v>
      </c>
      <c r="AE2202" s="150" cm="1">
        <f t="array" ref="AE2202">INDEX($K:$P,ROW(),MATCH(AE$3,$K$2:$P$2,0))</f>
        <v>0.5</v>
      </c>
      <c r="AF2202" s="150" cm="1">
        <f t="array" ref="AF2202">INDEX($K:$P,ROW(),MATCH(AF$3,$K$2:$P$2,0))</f>
        <v>0.5</v>
      </c>
      <c r="AG2202" s="150" cm="1">
        <f t="array" ref="AG2202">INDEX($K:$P,ROW(),MATCH(AG$3,$K$2:$P$2,0))</f>
        <v>0.5</v>
      </c>
      <c r="AH2202" s="150" cm="1">
        <f t="array" ref="AH2202">INDEX($K:$P,ROW(),MATCH(AH$3,$K$2:$P$2,0))</f>
        <v>0.5</v>
      </c>
      <c r="AI2202" s="150" cm="1">
        <f t="array" ref="AI2202">INDEX($K:$P,ROW(),MATCH(AI$3,$K$2:$P$2,0))</f>
        <v>0.5</v>
      </c>
      <c r="AJ2202" s="150" cm="1">
        <f t="array" ref="AJ2202">INDEX($K:$P,ROW(),MATCH(AJ$3,$K$2:$P$2,0))</f>
        <v>0.5</v>
      </c>
      <c r="AK2202" s="150" cm="1">
        <f t="array" ref="AK2202">INDEX($K:$P,ROW(),MATCH(AK$3,$K$2:$P$2,0))</f>
        <v>0.5</v>
      </c>
      <c r="AL2202" s="150" cm="1">
        <f t="array" ref="AL2202">INDEX($K:$P,ROW(),MATCH(AL$3,$K$2:$P$2,0))</f>
        <v>0.5</v>
      </c>
      <c r="AM2202" s="150" cm="1">
        <f t="array" ref="AM2202">INDEX($K:$P,ROW(),MATCH(AM$3,$K$2:$P$2,0))</f>
        <v>0.5</v>
      </c>
      <c r="AN2202" s="150" cm="1">
        <f t="array" ref="AN2202">INDEX($K:$P,ROW(),MATCH(AN$3,$K$2:$P$2,0))</f>
        <v>0.5</v>
      </c>
      <c r="AO2202" s="150" cm="1">
        <f t="array" ref="AO2202">INDEX($K:$P,ROW(),MATCH(AO$3,$K$2:$P$2,0))</f>
        <v>0.5</v>
      </c>
      <c r="AP2202" s="150" cm="1">
        <f t="array" ref="AP2202">INDEX($K:$P,ROW(),MATCH(AP$3,$K$2:$P$2,0))</f>
        <v>0.5</v>
      </c>
      <c r="AQ2202" s="150" cm="1">
        <f t="array" ref="AQ2202">INDEX($K:$P,ROW(),MATCH(AQ$3,$K$2:$P$2,0))</f>
        <v>0.5</v>
      </c>
      <c r="AR2202" s="150" cm="1">
        <f t="array" ref="AR2202">INDEX($K:$P,ROW(),MATCH(AR$3,$K$2:$P$2,0))</f>
        <v>0.5</v>
      </c>
      <c r="AS2202" s="150" cm="1">
        <f t="array" ref="AS2202">INDEX($K:$P,ROW(),MATCH(AS$3,$K$2:$P$2,0))</f>
        <v>0.5</v>
      </c>
      <c r="AT2202" s="150" cm="1">
        <f t="array" ref="AT2202">INDEX($K:$P,ROW(),MATCH(AT$3,$K$2:$P$2,0))</f>
        <v>0.5</v>
      </c>
      <c r="AU2202" s="150" cm="1">
        <f t="array" ref="AU2202">INDEX($K:$P,ROW(),MATCH(AU$3,$K$2:$P$2,0))</f>
        <v>0.5</v>
      </c>
      <c r="AV2202" s="150" cm="1">
        <f t="array" ref="AV2202">INDEX($K:$P,ROW(),MATCH(AV$3,$K$2:$P$2,0))</f>
        <v>0.5</v>
      </c>
      <c r="AW2202" s="150" cm="1">
        <f t="array" ref="AW2202">INDEX($K:$P,ROW(),MATCH(AW$3,$K$2:$P$2,0))</f>
        <v>0.5</v>
      </c>
      <c r="AX2202" s="150" cm="1">
        <f t="array" ref="AX2202">INDEX($K:$P,ROW(),MATCH(AX$3,$K$2:$P$2,0))</f>
        <v>0.5</v>
      </c>
      <c r="AY2202" s="150" cm="1">
        <f t="array" ref="AY2202">INDEX($K:$P,ROW(),MATCH(AY$3,$K$2:$P$2,0))</f>
        <v>0.5</v>
      </c>
      <c r="AZ2202" s="150" cm="1">
        <f t="array" ref="AZ2202">INDEX($K:$P,ROW(),MATCH(AZ$3,$K$2:$P$2,0))</f>
        <v>0.5</v>
      </c>
      <c r="BA2202" s="150" cm="1">
        <f t="array" ref="BA2202">INDEX($K:$P,ROW(),MATCH(BA$3,$K$2:$P$2,0))</f>
        <v>0.5</v>
      </c>
      <c r="BB2202" s="150" cm="1">
        <f t="array" ref="BB2202">INDEX($K:$P,ROW(),MATCH(BB$3,$K$2:$P$2,0))</f>
        <v>0.5</v>
      </c>
      <c r="BC2202" s="150" cm="1">
        <f t="array" ref="BC2202">INDEX($K:$P,ROW(),MATCH(BC$3,$K$2:$P$2,0))</f>
        <v>0.5</v>
      </c>
      <c r="BD2202" s="150" cm="1">
        <f t="array" ref="BD2202">INDEX($K:$P,ROW(),MATCH(BD$3,$K$2:$P$2,0))</f>
        <v>0.5</v>
      </c>
      <c r="BE2202" s="150" cm="1">
        <f t="array" ref="BE2202">INDEX($K:$P,ROW(),MATCH(BE$3,$K$2:$P$2,0))</f>
        <v>0.5</v>
      </c>
      <c r="BF2202" s="150" cm="1">
        <f t="array" ref="BF2202">INDEX($K:$P,ROW(),MATCH(BF$3,$K$2:$P$2,0))</f>
        <v>0.5</v>
      </c>
      <c r="BG2202" s="150" cm="1">
        <f t="array" ref="BG2202">INDEX($K:$P,ROW(),MATCH(BG$3,$K$2:$P$2,0))</f>
        <v>0.5</v>
      </c>
      <c r="BH2202" s="150" cm="1">
        <f t="array" ref="BH2202">INDEX($K:$P,ROW(),MATCH(BH$3,$K$2:$P$2,0))</f>
        <v>0.5</v>
      </c>
      <c r="BI2202" s="150" cm="1">
        <f t="array" ref="BI2202">INDEX($K:$P,ROW(),MATCH(BI$3,$K$2:$P$2,0))</f>
        <v>0.5</v>
      </c>
      <c r="BJ2202" s="150" cm="1">
        <f t="array" ref="BJ2202">INDEX($K:$P,ROW(),MATCH(BJ$3,$K$2:$P$2,0))</f>
        <v>0.5</v>
      </c>
      <c r="BK2202" s="150" cm="1">
        <f t="array" ref="BK2202">INDEX($K:$P,ROW(),MATCH(BK$3,$K$2:$P$2,0))</f>
        <v>0.5</v>
      </c>
      <c r="BL2202" s="150" cm="1">
        <f t="array" ref="BL2202">INDEX($K:$P,ROW(),MATCH(BL$3,$K$2:$P$2,0))</f>
        <v>0.5</v>
      </c>
      <c r="BM2202" s="150" cm="1">
        <f t="array" ref="BM2202">INDEX($K:$P,ROW(),MATCH(BM$3,$K$2:$P$2,0))</f>
        <v>0.5</v>
      </c>
      <c r="BN2202" s="150" cm="1">
        <f t="array" ref="BN2202">INDEX($K:$P,ROW(),MATCH(BN$3,$K$2:$P$2,0))</f>
        <v>0.5</v>
      </c>
      <c r="BO2202" s="150" cm="1">
        <f t="array" ref="BO2202">INDEX($K:$P,ROW(),MATCH(BO$3,$K$2:$P$2,0))</f>
        <v>0.5</v>
      </c>
      <c r="BP2202" s="150" cm="1">
        <f t="array" ref="BP2202">INDEX($K:$P,ROW(),MATCH(BP$3,$K$2:$P$2,0))</f>
        <v>0.5</v>
      </c>
      <c r="BQ2202" s="150" cm="1">
        <f t="array" ref="BQ2202">INDEX($K:$P,ROW(),MATCH(BQ$3,$K$2:$P$2,0))</f>
        <v>0.5</v>
      </c>
      <c r="BR2202" s="150" cm="1">
        <f t="array" ref="BR2202">INDEX($K:$P,ROW(),MATCH(BR$3,$K$2:$P$2,0))</f>
        <v>0.5</v>
      </c>
      <c r="BS2202" s="150" cm="1">
        <f t="array" ref="BS2202">INDEX($K:$P,ROW(),MATCH(BS$3,$K$2:$P$2,0))</f>
        <v>0.5</v>
      </c>
      <c r="BT2202" s="150" cm="1">
        <f t="array" ref="BT2202">INDEX($K:$P,ROW(),MATCH(BT$3,$K$2:$P$2,0))</f>
        <v>0.5</v>
      </c>
      <c r="BU2202" s="150" cm="1">
        <f t="array" ref="BU2202">INDEX($K:$P,ROW(),MATCH(BU$3,$K$2:$P$2,0))</f>
        <v>0.5</v>
      </c>
      <c r="BV2202" s="150" cm="1">
        <f t="array" ref="BV2202">INDEX($K:$P,ROW(),MATCH(BV$3,$K$2:$P$2,0))</f>
        <v>0.5</v>
      </c>
      <c r="BW2202" s="150" cm="1">
        <f t="array" ref="BW2202">INDEX($K:$P,ROW(),MATCH(BW$3,$K$2:$P$2,0))</f>
        <v>0.5</v>
      </c>
      <c r="BX2202" s="150" cm="1">
        <f t="array" ref="BX2202">INDEX($K:$P,ROW(),MATCH(BX$3,$K$2:$P$2,0))</f>
        <v>0.5</v>
      </c>
      <c r="BY2202" s="150" cm="1">
        <f t="array" ref="BY2202">INDEX($K:$P,ROW(),MATCH(BY$3,$K$2:$P$2,0))</f>
        <v>0.5</v>
      </c>
      <c r="BZ2202" s="150" cm="1">
        <f t="array" ref="BZ2202">INDEX($K:$P,ROW(),MATCH(BZ$3,$K$2:$P$2,0))</f>
        <v>0.5</v>
      </c>
      <c r="CA2202" s="150" cm="1">
        <f t="array" ref="CA2202">INDEX($K:$P,ROW(),MATCH(CA$3,$K$2:$P$2,0))</f>
        <v>0.5</v>
      </c>
      <c r="CB2202" s="150" cm="1">
        <f t="array" ref="CB2202">INDEX($K:$P,ROW(),MATCH(CB$3,$K$2:$P$2,0))</f>
        <v>0.5</v>
      </c>
      <c r="CC2202" s="150" cm="1">
        <f t="array" ref="CC2202">INDEX($K:$P,ROW(),MATCH(CC$3,$K$2:$P$2,0))</f>
        <v>0.5</v>
      </c>
      <c r="CD2202" s="150" cm="1">
        <f t="array" ref="CD2202">INDEX($K:$P,ROW(),MATCH(CD$3,$K$2:$P$2,0))</f>
        <v>0.5</v>
      </c>
      <c r="CE2202" s="150" cm="1">
        <f t="array" ref="CE2202">INDEX($K:$P,ROW(),MATCH(CE$3,$K$2:$P$2,0))</f>
        <v>0.5</v>
      </c>
      <c r="CF2202" s="150" cm="1">
        <f t="array" ref="CF2202">INDEX($K:$P,ROW(),MATCH(CF$3,$K$2:$P$2,0))</f>
        <v>0.5</v>
      </c>
      <c r="CG2202" s="150" cm="1">
        <f t="array" ref="CG2202">INDEX($K:$P,ROW(),MATCH(CG$3,$K$2:$P$2,0))</f>
        <v>0.5</v>
      </c>
      <c r="CH2202" s="150" cm="1">
        <f t="array" ref="CH2202">INDEX($K:$P,ROW(),MATCH(CH$3,$K$2:$P$2,0))</f>
        <v>0.5</v>
      </c>
      <c r="CI2202" s="150" cm="1">
        <f t="array" ref="CI2202">INDEX($K:$P,ROW(),MATCH(CI$3,$K$2:$P$2,0))</f>
        <v>0.5</v>
      </c>
      <c r="CJ2202" s="150" cm="1">
        <f t="array" ref="CJ2202">INDEX($K:$P,ROW(),MATCH(CJ$3,$K$2:$P$2,0))</f>
        <v>0.5</v>
      </c>
      <c r="CK2202" s="150" cm="1">
        <f t="array" ref="CK2202">INDEX($K:$P,ROW(),MATCH(CK$3,$K$2:$P$2,0))</f>
        <v>0.5</v>
      </c>
      <c r="CL2202" s="150" cm="1">
        <f t="array" ref="CL2202">INDEX($K:$P,ROW(),MATCH(CL$3,$K$2:$P$2,0))</f>
        <v>0.5</v>
      </c>
      <c r="CN2202" s="60"/>
      <c r="CO2202" s="150" t="e" cm="1">
        <f t="array" ref="CO2202">INDEX($K:$P,ROW(),MATCH(CO$3,$K$2:$P$2,0))</f>
        <v>#N/A</v>
      </c>
      <c r="CP2202" s="150" t="e" cm="1">
        <f t="array" ref="CP2202">INDEX($K:$P,ROW(),MATCH(CP$3,$K$2:$P$2,0))</f>
        <v>#N/A</v>
      </c>
      <c r="CQ2202" s="150" t="e" cm="1">
        <f t="array" ref="CQ2202">INDEX($K:$P,ROW(),MATCH(CQ$3,$K$2:$P$2,0))</f>
        <v>#N/A</v>
      </c>
      <c r="CR2202" s="150" t="e" cm="1">
        <f t="array" ref="CR2202">INDEX($K:$P,ROW(),MATCH(CR$3,$K$2:$P$2,0))</f>
        <v>#N/A</v>
      </c>
      <c r="CS2202" s="150" t="e" cm="1">
        <f t="array" ref="CS2202">INDEX($K:$P,ROW(),MATCH(CS$3,$K$2:$P$2,0))</f>
        <v>#N/A</v>
      </c>
      <c r="CT2202" s="150" t="e" cm="1">
        <f t="array" ref="CT2202">INDEX($K:$P,ROW(),MATCH(CT$3,$K$2:$P$2,0))</f>
        <v>#N/A</v>
      </c>
      <c r="CU2202" s="150" t="e" cm="1">
        <f t="array" ref="CU2202">INDEX($K:$P,ROW(),MATCH(CU$3,$K$2:$P$2,0))</f>
        <v>#N/A</v>
      </c>
      <c r="CV2202" s="150" t="e" cm="1">
        <f t="array" ref="CV2202">INDEX($K:$P,ROW(),MATCH(CV$3,$K$2:$P$2,0))</f>
        <v>#N/A</v>
      </c>
      <c r="CW2202" s="150" t="e" cm="1">
        <f t="array" ref="CW2202">INDEX($K:$P,ROW(),MATCH(CW$3,$K$2:$P$2,0))</f>
        <v>#N/A</v>
      </c>
      <c r="CX2202" s="150" t="e" cm="1">
        <f t="array" ref="CX2202">INDEX($K:$P,ROW(),MATCH(CX$3,$K$2:$P$2,0))</f>
        <v>#N/A</v>
      </c>
      <c r="CY2202" s="150" t="e" cm="1">
        <f t="array" ref="CY2202">INDEX($K:$P,ROW(),MATCH(CY$3,$K$2:$P$2,0))</f>
        <v>#N/A</v>
      </c>
      <c r="CZ2202" s="150" t="e" cm="1">
        <f t="array" ref="CZ2202">INDEX($K:$P,ROW(),MATCH(CZ$3,$K$2:$P$2,0))</f>
        <v>#N/A</v>
      </c>
      <c r="DA2202" s="150" t="e" cm="1">
        <f t="array" ref="DA2202">INDEX($K:$P,ROW(),MATCH(DA$3,$K$2:$P$2,0))</f>
        <v>#N/A</v>
      </c>
      <c r="DB2202" s="150" t="e" cm="1">
        <f t="array" ref="DB2202">INDEX($K:$P,ROW(),MATCH(DB$3,$K$2:$P$2,0))</f>
        <v>#N/A</v>
      </c>
      <c r="DC2202" s="150" t="e" cm="1">
        <f t="array" ref="DC2202">INDEX($K:$P,ROW(),MATCH(DC$3,$K$2:$P$2,0))</f>
        <v>#N/A</v>
      </c>
      <c r="DD2202" s="150" t="e" cm="1">
        <f t="array" ref="DD2202">INDEX($K:$P,ROW(),MATCH(DD$3,$K$2:$P$2,0))</f>
        <v>#N/A</v>
      </c>
      <c r="DE2202" s="150" t="e" cm="1">
        <f t="array" ref="DE2202">INDEX($K:$P,ROW(),MATCH(DE$3,$K$2:$P$2,0))</f>
        <v>#N/A</v>
      </c>
      <c r="DF2202" s="150" t="e" cm="1">
        <f t="array" ref="DF2202">INDEX($K:$P,ROW(),MATCH(DF$3,$K$2:$P$2,0))</f>
        <v>#N/A</v>
      </c>
      <c r="DG2202" s="150" t="e" cm="1">
        <f t="array" ref="DG2202">INDEX($K:$P,ROW(),MATCH(DG$3,$K$2:$P$2,0))</f>
        <v>#N/A</v>
      </c>
      <c r="DH2202" s="150" t="e" cm="1">
        <f t="array" ref="DH2202">INDEX($K:$P,ROW(),MATCH(DH$3,$K$2:$P$2,0))</f>
        <v>#N/A</v>
      </c>
      <c r="DI2202" s="150" t="e" cm="1">
        <f t="array" ref="DI2202">INDEX($K:$P,ROW(),MATCH(DI$3,$K$2:$P$2,0))</f>
        <v>#N/A</v>
      </c>
      <c r="DJ2202" s="150" t="e" cm="1">
        <f t="array" ref="DJ2202">INDEX($K:$P,ROW(),MATCH(DJ$3,$K$2:$P$2,0))</f>
        <v>#N/A</v>
      </c>
      <c r="DK2202" s="150" t="e" cm="1">
        <f t="array" ref="DK2202">INDEX($K:$P,ROW(),MATCH(DK$3,$K$2:$P$2,0))</f>
        <v>#N/A</v>
      </c>
      <c r="DL2202" s="150" t="e" cm="1">
        <f t="array" ref="DL2202">INDEX($K:$P,ROW(),MATCH(DL$3,$K$2:$P$2,0))</f>
        <v>#N/A</v>
      </c>
    </row>
    <row r="2203" spans="1:116" ht="1.5" customHeight="1" x14ac:dyDescent="0.35">
      <c r="D2203" t="s">
        <v>429</v>
      </c>
      <c r="E2203" s="8"/>
      <c r="G2203" s="125" t="s">
        <v>313</v>
      </c>
      <c r="H2203" s="12"/>
      <c r="I2203" s="60"/>
      <c r="J2203" s="60"/>
      <c r="K2203" s="130"/>
      <c r="L2203" s="130"/>
      <c r="M2203" s="130"/>
      <c r="N2203" s="130"/>
      <c r="O2203" s="130"/>
      <c r="P2203" s="130"/>
      <c r="R2203" s="123"/>
      <c r="S2203" s="155"/>
      <c r="T2203" s="155"/>
      <c r="U2203" s="155"/>
      <c r="V2203" s="155"/>
      <c r="W2203" s="155"/>
      <c r="X2203" s="155"/>
      <c r="Y2203" s="155"/>
      <c r="Z2203" s="155"/>
      <c r="AA2203" s="155"/>
      <c r="AB2203" s="155"/>
      <c r="AC2203" s="155"/>
      <c r="AD2203" s="155"/>
      <c r="AE2203" s="155"/>
      <c r="AF2203" s="155"/>
      <c r="AG2203" s="155"/>
      <c r="AH2203" s="155"/>
      <c r="AI2203" s="155"/>
      <c r="AJ2203" s="155"/>
      <c r="AK2203" s="155"/>
      <c r="AL2203" s="155"/>
      <c r="AM2203" s="155"/>
      <c r="AN2203" s="155"/>
      <c r="AO2203" s="155"/>
      <c r="AP2203" s="155"/>
      <c r="AQ2203" s="155"/>
      <c r="AR2203" s="155"/>
      <c r="AS2203" s="155"/>
      <c r="AT2203" s="155"/>
      <c r="AU2203" s="155"/>
      <c r="AV2203" s="155"/>
      <c r="AW2203" s="155"/>
      <c r="AX2203" s="155"/>
      <c r="AY2203" s="155"/>
      <c r="AZ2203" s="155"/>
      <c r="BA2203" s="155"/>
      <c r="BB2203" s="155"/>
      <c r="BC2203" s="155"/>
      <c r="BD2203" s="155"/>
      <c r="BE2203" s="155"/>
      <c r="BF2203" s="155"/>
      <c r="BG2203" s="155"/>
      <c r="BH2203" s="155"/>
      <c r="BI2203" s="155"/>
      <c r="BJ2203" s="155"/>
      <c r="BK2203" s="155"/>
      <c r="BL2203" s="155"/>
      <c r="BM2203" s="155"/>
      <c r="BN2203" s="155"/>
      <c r="BO2203" s="155"/>
      <c r="BP2203" s="155"/>
      <c r="BQ2203" s="155"/>
      <c r="BR2203" s="155"/>
      <c r="BS2203" s="155"/>
      <c r="BT2203" s="155"/>
      <c r="BU2203" s="155"/>
      <c r="BV2203" s="155"/>
      <c r="BW2203" s="155"/>
      <c r="BX2203" s="155"/>
      <c r="BY2203" s="155"/>
      <c r="BZ2203" s="155"/>
      <c r="CA2203" s="155"/>
      <c r="CB2203" s="155"/>
      <c r="CC2203" s="155"/>
      <c r="CD2203" s="155"/>
      <c r="CE2203" s="155"/>
      <c r="CF2203" s="155"/>
      <c r="CG2203" s="155"/>
      <c r="CH2203" s="155"/>
      <c r="CI2203" s="155"/>
      <c r="CJ2203" s="155"/>
      <c r="CK2203" s="155"/>
      <c r="CL2203" s="155"/>
      <c r="CN2203" s="60"/>
      <c r="CO2203" s="155"/>
      <c r="CP2203" s="155"/>
      <c r="CQ2203" s="155"/>
      <c r="CR2203" s="155"/>
      <c r="CS2203" s="155"/>
      <c r="CT2203" s="155"/>
      <c r="CU2203" s="155"/>
      <c r="CV2203" s="155"/>
      <c r="CW2203" s="155"/>
      <c r="CX2203" s="155"/>
      <c r="CY2203" s="155"/>
      <c r="CZ2203" s="155"/>
      <c r="DA2203" s="155"/>
      <c r="DB2203" s="155"/>
      <c r="DC2203" s="155"/>
      <c r="DD2203" s="155"/>
      <c r="DE2203" s="155"/>
      <c r="DF2203" s="155"/>
      <c r="DG2203" s="155"/>
      <c r="DH2203" s="155"/>
      <c r="DI2203" s="155"/>
      <c r="DJ2203" s="155"/>
      <c r="DK2203" s="155"/>
      <c r="DL2203" s="155"/>
    </row>
    <row r="2204" spans="1:116" x14ac:dyDescent="0.35">
      <c r="C2204" t="s">
        <v>203</v>
      </c>
      <c r="D2204" t="s">
        <v>429</v>
      </c>
      <c r="E2204" s="8" t="str">
        <f t="shared" si="3591"/>
        <v>2204 DCOPS-IS</v>
      </c>
      <c r="G2204" s="145" t="str">
        <f>"% of EBITDA - "&amp;SUBSTITUTE(G2202,":","")</f>
        <v>% of EBITDA - % of operating income - direct cost</v>
      </c>
      <c r="H2204" s="27"/>
      <c r="I2204" s="78"/>
      <c r="J2204" s="78"/>
      <c r="K2204" s="28">
        <f>SUMIF($3:$3,K$2,2204:2204)</f>
        <v>203675.20000000007</v>
      </c>
      <c r="L2204" s="28">
        <f>SUMIF($3:$3,L$2,2204:2204)</f>
        <v>436579.87879846466</v>
      </c>
      <c r="M2204" s="28">
        <f>SUMIF($3:$3,M$2,2204:2204)</f>
        <v>469283.6671366691</v>
      </c>
      <c r="N2204" s="28">
        <f>SUMIF($3:$3,N$2,2204:2204)</f>
        <v>504197.89504384046</v>
      </c>
      <c r="O2204" s="28">
        <f>SUMIF($3:$3,O$2,2204:2204)</f>
        <v>541463.15387792315</v>
      </c>
      <c r="P2204" s="28">
        <f>SUMIF($3:$3,P$2,2204:2204)</f>
        <v>324915.26424748247</v>
      </c>
      <c r="R2204" s="33"/>
      <c r="S2204" s="77">
        <f>-S2202*S2201</f>
        <v>16972.933333333334</v>
      </c>
      <c r="T2204" s="77">
        <f t="shared" ref="T2204:CE2204" si="3592">-T2202*T2201</f>
        <v>16972.933333333334</v>
      </c>
      <c r="U2204" s="77">
        <f t="shared" si="3592"/>
        <v>16972.933333333334</v>
      </c>
      <c r="V2204" s="77">
        <f t="shared" si="3592"/>
        <v>16972.933333333334</v>
      </c>
      <c r="W2204" s="77">
        <f t="shared" si="3592"/>
        <v>16972.933333333334</v>
      </c>
      <c r="X2204" s="77">
        <f t="shared" si="3592"/>
        <v>16972.933333333334</v>
      </c>
      <c r="Y2204" s="77">
        <f t="shared" si="3592"/>
        <v>16972.933333333334</v>
      </c>
      <c r="Z2204" s="77">
        <f t="shared" si="3592"/>
        <v>16972.933333333334</v>
      </c>
      <c r="AA2204" s="77">
        <f t="shared" si="3592"/>
        <v>16972.933333333334</v>
      </c>
      <c r="AB2204" s="77">
        <f t="shared" si="3592"/>
        <v>16972.933333333334</v>
      </c>
      <c r="AC2204" s="77">
        <f t="shared" si="3592"/>
        <v>16972.933333333334</v>
      </c>
      <c r="AD2204" s="77">
        <f t="shared" si="3592"/>
        <v>16972.933333333334</v>
      </c>
      <c r="AE2204" s="77">
        <f t="shared" si="3592"/>
        <v>35575.069433994409</v>
      </c>
      <c r="AF2204" s="77">
        <f t="shared" si="3592"/>
        <v>35718.722143592087</v>
      </c>
      <c r="AG2204" s="77">
        <f t="shared" si="3592"/>
        <v>35863.263557955484</v>
      </c>
      <c r="AH2204" s="77">
        <f t="shared" si="3592"/>
        <v>36008.698588987027</v>
      </c>
      <c r="AI2204" s="77">
        <f t="shared" si="3592"/>
        <v>36155.032174092674</v>
      </c>
      <c r="AJ2204" s="77">
        <f t="shared" si="3592"/>
        <v>36302.269276309438</v>
      </c>
      <c r="AK2204" s="77">
        <f t="shared" si="3592"/>
        <v>36450.414884432736</v>
      </c>
      <c r="AL2204" s="77">
        <f t="shared" si="3592"/>
        <v>36599.474013145504</v>
      </c>
      <c r="AM2204" s="77">
        <f t="shared" si="3592"/>
        <v>36749.451703147177</v>
      </c>
      <c r="AN2204" s="77">
        <f t="shared" si="3592"/>
        <v>36900.353021282943</v>
      </c>
      <c r="AO2204" s="77">
        <f t="shared" si="3592"/>
        <v>37052.183060674324</v>
      </c>
      <c r="AP2204" s="77">
        <f t="shared" si="3592"/>
        <v>37204.946940850794</v>
      </c>
      <c r="AQ2204" s="77">
        <f t="shared" si="3592"/>
        <v>38238.791307880776</v>
      </c>
      <c r="AR2204" s="77">
        <f t="shared" si="3592"/>
        <v>38393.43833450391</v>
      </c>
      <c r="AS2204" s="77">
        <f t="shared" si="3592"/>
        <v>38549.034720264237</v>
      </c>
      <c r="AT2204" s="77">
        <f t="shared" si="3592"/>
        <v>38705.585691643828</v>
      </c>
      <c r="AU2204" s="77">
        <f t="shared" si="3592"/>
        <v>38863.096502196553</v>
      </c>
      <c r="AV2204" s="77">
        <f t="shared" si="3592"/>
        <v>39021.572432683453</v>
      </c>
      <c r="AW2204" s="77">
        <f t="shared" si="3592"/>
        <v>39181.018791207905</v>
      </c>
      <c r="AX2204" s="77">
        <f t="shared" si="3592"/>
        <v>39341.440913351951</v>
      </c>
      <c r="AY2204" s="77">
        <f t="shared" si="3592"/>
        <v>39502.844162313217</v>
      </c>
      <c r="AZ2204" s="77">
        <f t="shared" si="3592"/>
        <v>39665.233929042377</v>
      </c>
      <c r="BA2204" s="77">
        <f t="shared" si="3592"/>
        <v>39828.615632380774</v>
      </c>
      <c r="BB2204" s="77">
        <f t="shared" si="3592"/>
        <v>39992.994719200164</v>
      </c>
      <c r="BC2204" s="77">
        <f t="shared" si="3592"/>
        <v>41082.525239541901</v>
      </c>
      <c r="BD2204" s="77">
        <f t="shared" si="3592"/>
        <v>41248.915546756478</v>
      </c>
      <c r="BE2204" s="77">
        <f t="shared" si="3592"/>
        <v>41416.319747644891</v>
      </c>
      <c r="BF2204" s="77">
        <f t="shared" si="3592"/>
        <v>41584.743402601169</v>
      </c>
      <c r="BG2204" s="77">
        <f t="shared" si="3592"/>
        <v>41754.192100752385</v>
      </c>
      <c r="BH2204" s="77">
        <f t="shared" si="3592"/>
        <v>41924.671460103484</v>
      </c>
      <c r="BI2204" s="77">
        <f t="shared" si="3592"/>
        <v>42096.187127680569</v>
      </c>
      <c r="BJ2204" s="77">
        <f t="shared" si="3592"/>
        <v>42268.744779673645</v>
      </c>
      <c r="BK2204" s="77">
        <f t="shared" si="3592"/>
        <v>42442.350121584583</v>
      </c>
      <c r="BL2204" s="77">
        <f t="shared" si="3592"/>
        <v>42617.00888836891</v>
      </c>
      <c r="BM2204" s="77">
        <f t="shared" si="3592"/>
        <v>42792.726844586672</v>
      </c>
      <c r="BN2204" s="77">
        <f t="shared" si="3592"/>
        <v>42969.5097845458</v>
      </c>
      <c r="BO2204" s="77">
        <f t="shared" si="3592"/>
        <v>44117.719536201774</v>
      </c>
      <c r="BP2204" s="77">
        <f t="shared" si="3592"/>
        <v>44296.649946306206</v>
      </c>
      <c r="BQ2204" s="77">
        <f t="shared" si="3592"/>
        <v>44476.662903054741</v>
      </c>
      <c r="BR2204" s="77">
        <f t="shared" si="3592"/>
        <v>44657.7643212396</v>
      </c>
      <c r="BS2204" s="77">
        <f t="shared" si="3592"/>
        <v>44839.960146147132</v>
      </c>
      <c r="BT2204" s="77">
        <f t="shared" si="3592"/>
        <v>45023.256353711833</v>
      </c>
      <c r="BU2204" s="77">
        <f t="shared" si="3592"/>
        <v>45207.658950666832</v>
      </c>
      <c r="BV2204" s="77">
        <f t="shared" si="3592"/>
        <v>45393.173974698533</v>
      </c>
      <c r="BW2204" s="77">
        <f t="shared" si="3592"/>
        <v>45579.807494597815</v>
      </c>
      <c r="BX2204" s="77">
        <f t="shared" si="3592"/>
        <v>45767.56561041747</v>
      </c>
      <c r="BY2204" s="77">
        <f t="shared" si="3592"/>
        <v>45956.454453624159</v>
      </c>
      <c r="BZ2204" s="77">
        <f t="shared" si="3592"/>
        <v>46146.480187257126</v>
      </c>
      <c r="CA2204" s="77">
        <f t="shared" si="3592"/>
        <v>26952.01104311887</v>
      </c>
      <c r="CB2204" s="77">
        <f t="shared" si="3592"/>
        <v>26974.29157573171</v>
      </c>
      <c r="CC2204" s="77">
        <f t="shared" si="3592"/>
        <v>26996.664943897165</v>
      </c>
      <c r="CD2204" s="77">
        <f t="shared" si="3592"/>
        <v>27019.131534430013</v>
      </c>
      <c r="CE2204" s="77">
        <f t="shared" si="3592"/>
        <v>27041.691735756769</v>
      </c>
      <c r="CF2204" s="77">
        <f t="shared" ref="CF2204:CL2204" si="3593">-CF2202*CF2201</f>
        <v>27064.345937922037</v>
      </c>
      <c r="CG2204" s="77">
        <f t="shared" si="3593"/>
        <v>27087.094532596879</v>
      </c>
      <c r="CH2204" s="77">
        <f t="shared" si="3593"/>
        <v>27109.93791308254</v>
      </c>
      <c r="CI2204" s="77">
        <f t="shared" si="3593"/>
        <v>27132.876474320328</v>
      </c>
      <c r="CJ2204" s="77">
        <f t="shared" si="3593"/>
        <v>27155.910612896456</v>
      </c>
      <c r="CK2204" s="77">
        <f t="shared" si="3593"/>
        <v>27179.040727050044</v>
      </c>
      <c r="CL2204" s="77">
        <f t="shared" si="3593"/>
        <v>27202.26721667964</v>
      </c>
      <c r="CN2204" s="78"/>
      <c r="CO2204" s="77" t="e">
        <f t="shared" ref="CO2204:DK2204" si="3594">-CO2202*CO2201</f>
        <v>#N/A</v>
      </c>
      <c r="CP2204" s="77" t="e">
        <f t="shared" si="3594"/>
        <v>#N/A</v>
      </c>
      <c r="CQ2204" s="77" t="e">
        <f t="shared" si="3594"/>
        <v>#N/A</v>
      </c>
      <c r="CR2204" s="77" t="e">
        <f t="shared" si="3594"/>
        <v>#N/A</v>
      </c>
      <c r="CS2204" s="77" t="e">
        <f t="shared" si="3594"/>
        <v>#N/A</v>
      </c>
      <c r="CT2204" s="77" t="e">
        <f t="shared" si="3594"/>
        <v>#N/A</v>
      </c>
      <c r="CU2204" s="77" t="e">
        <f t="shared" si="3594"/>
        <v>#N/A</v>
      </c>
      <c r="CV2204" s="77" t="e">
        <f t="shared" si="3594"/>
        <v>#N/A</v>
      </c>
      <c r="CW2204" s="77" t="e">
        <f t="shared" si="3594"/>
        <v>#N/A</v>
      </c>
      <c r="CX2204" s="77" t="e">
        <f t="shared" si="3594"/>
        <v>#N/A</v>
      </c>
      <c r="CY2204" s="77" t="e">
        <f t="shared" si="3594"/>
        <v>#N/A</v>
      </c>
      <c r="CZ2204" s="77" t="e">
        <f t="shared" si="3594"/>
        <v>#N/A</v>
      </c>
      <c r="DA2204" s="77" t="e">
        <f t="shared" si="3594"/>
        <v>#N/A</v>
      </c>
      <c r="DB2204" s="77" t="e">
        <f t="shared" si="3594"/>
        <v>#N/A</v>
      </c>
      <c r="DC2204" s="77" t="e">
        <f t="shared" si="3594"/>
        <v>#N/A</v>
      </c>
      <c r="DD2204" s="77" t="e">
        <f t="shared" si="3594"/>
        <v>#N/A</v>
      </c>
      <c r="DE2204" s="77" t="e">
        <f t="shared" si="3594"/>
        <v>#N/A</v>
      </c>
      <c r="DF2204" s="77" t="e">
        <f t="shared" si="3594"/>
        <v>#N/A</v>
      </c>
      <c r="DG2204" s="77" t="e">
        <f t="shared" si="3594"/>
        <v>#N/A</v>
      </c>
      <c r="DH2204" s="77" t="e">
        <f t="shared" si="3594"/>
        <v>#N/A</v>
      </c>
      <c r="DI2204" s="77" t="e">
        <f t="shared" si="3594"/>
        <v>#N/A</v>
      </c>
      <c r="DJ2204" s="77" t="e">
        <f t="shared" si="3594"/>
        <v>#N/A</v>
      </c>
      <c r="DK2204" s="77" t="e">
        <f t="shared" si="3594"/>
        <v>#N/A</v>
      </c>
      <c r="DL2204" s="77" t="e">
        <f t="shared" ref="DL2204" si="3595">-DL2202*DL2201</f>
        <v>#N/A</v>
      </c>
    </row>
    <row r="2205" spans="1:116" x14ac:dyDescent="0.35">
      <c r="B2205" t="s">
        <v>244</v>
      </c>
      <c r="D2205" t="s">
        <v>429</v>
      </c>
      <c r="E2205" s="8" t="str">
        <f t="shared" si="3591"/>
        <v>2205 DCOPS-IS</v>
      </c>
      <c r="G2205" s="95"/>
      <c r="S2205" s="72"/>
      <c r="T2205" s="72"/>
      <c r="U2205" s="72"/>
      <c r="V2205" s="72"/>
      <c r="W2205" s="72"/>
      <c r="X2205" s="72"/>
      <c r="Y2205" s="72"/>
      <c r="Z2205" s="72"/>
      <c r="AA2205" s="72"/>
      <c r="AB2205" s="72"/>
      <c r="AC2205" s="72"/>
      <c r="AD2205" s="72"/>
      <c r="AE2205" s="72"/>
      <c r="AF2205" s="72"/>
      <c r="AG2205" s="72"/>
      <c r="AH2205" s="72"/>
      <c r="AI2205" s="72"/>
      <c r="AJ2205" s="72"/>
      <c r="AK2205" s="72"/>
      <c r="AL2205" s="72"/>
      <c r="AM2205" s="72"/>
      <c r="AN2205" s="72"/>
      <c r="AO2205" s="72"/>
      <c r="AP2205" s="72"/>
      <c r="AQ2205" s="72"/>
      <c r="AR2205" s="72"/>
      <c r="AS2205" s="72"/>
      <c r="AT2205" s="72"/>
      <c r="AU2205" s="72"/>
      <c r="AV2205" s="72"/>
      <c r="AW2205" s="72"/>
      <c r="AX2205" s="72"/>
      <c r="AY2205" s="72"/>
      <c r="AZ2205" s="72"/>
      <c r="BA2205" s="72"/>
      <c r="BB2205" s="72"/>
      <c r="BC2205" s="72"/>
      <c r="BD2205" s="72"/>
      <c r="BE2205" s="72"/>
      <c r="BF2205" s="72"/>
      <c r="BG2205" s="72"/>
      <c r="BH2205" s="72"/>
      <c r="BI2205" s="72"/>
      <c r="BJ2205" s="72"/>
      <c r="BK2205" s="72"/>
      <c r="BL2205" s="72"/>
      <c r="BM2205" s="72"/>
      <c r="BN2205" s="72"/>
      <c r="BO2205" s="72"/>
      <c r="BP2205" s="72"/>
      <c r="BQ2205" s="72"/>
      <c r="BR2205" s="72"/>
      <c r="BS2205" s="72"/>
      <c r="BT2205" s="72"/>
      <c r="BU2205" s="72"/>
      <c r="BV2205" s="72"/>
      <c r="BW2205" s="72"/>
      <c r="BX2205" s="72"/>
      <c r="BY2205" s="72"/>
      <c r="BZ2205" s="72"/>
      <c r="CA2205" s="72"/>
      <c r="CB2205" s="72"/>
      <c r="CC2205" s="72"/>
      <c r="CD2205" s="72"/>
      <c r="CE2205" s="72"/>
      <c r="CF2205" s="72"/>
      <c r="CG2205" s="72"/>
      <c r="CH2205" s="72"/>
      <c r="CI2205" s="72"/>
      <c r="CJ2205" s="72"/>
      <c r="CK2205" s="72"/>
      <c r="CL2205" s="72"/>
      <c r="CO2205" s="72"/>
      <c r="CP2205" s="72"/>
      <c r="CQ2205" s="72"/>
      <c r="CR2205" s="72"/>
      <c r="CS2205" s="72"/>
      <c r="CT2205" s="72"/>
      <c r="CU2205" s="72"/>
      <c r="CV2205" s="72"/>
      <c r="CW2205" s="72"/>
      <c r="CX2205" s="72"/>
      <c r="CY2205" s="72"/>
      <c r="CZ2205" s="72"/>
      <c r="DA2205" s="72"/>
      <c r="DB2205" s="72"/>
      <c r="DC2205" s="72"/>
      <c r="DD2205" s="72"/>
      <c r="DE2205" s="72"/>
      <c r="DF2205" s="72"/>
      <c r="DG2205" s="72"/>
      <c r="DH2205" s="72"/>
      <c r="DI2205" s="72"/>
      <c r="DJ2205" s="72"/>
      <c r="DK2205" s="72"/>
      <c r="DL2205" s="72"/>
    </row>
    <row r="2206" spans="1:116" x14ac:dyDescent="0.35">
      <c r="B2206" t="s">
        <v>332</v>
      </c>
      <c r="D2206" t="s">
        <v>429</v>
      </c>
      <c r="E2206" s="8" t="str">
        <f t="shared" si="3591"/>
        <v>2206 DCOPS-IS</v>
      </c>
      <c r="G2206" s="126" t="str">
        <f>"Expense - "&amp;SUBSTITUTE(G2202,":","")</f>
        <v>Expense - % of operating income - direct cost</v>
      </c>
      <c r="H2206" s="27"/>
      <c r="I2206" s="78"/>
      <c r="J2206" s="78"/>
      <c r="K2206" s="33"/>
      <c r="L2206" s="33"/>
      <c r="M2206" s="33"/>
      <c r="N2206" s="33"/>
      <c r="O2206" s="33"/>
      <c r="P2206" s="33"/>
      <c r="R2206" s="33"/>
      <c r="S2206" s="77"/>
      <c r="T2206" s="77"/>
      <c r="U2206" s="77"/>
      <c r="V2206" s="77"/>
      <c r="W2206" s="77"/>
      <c r="X2206" s="77"/>
      <c r="Y2206" s="77"/>
      <c r="Z2206" s="77"/>
      <c r="AA2206" s="77"/>
      <c r="AB2206" s="77"/>
      <c r="AC2206" s="77"/>
      <c r="AD2206" s="77"/>
      <c r="AE2206" s="77"/>
      <c r="AF2206" s="77"/>
      <c r="AG2206" s="77"/>
      <c r="AH2206" s="77"/>
      <c r="AI2206" s="77"/>
      <c r="AJ2206" s="77"/>
      <c r="AK2206" s="77"/>
      <c r="AL2206" s="77"/>
      <c r="AM2206" s="77"/>
      <c r="AN2206" s="77"/>
      <c r="AO2206" s="77"/>
      <c r="AP2206" s="77"/>
      <c r="AQ2206" s="77"/>
      <c r="AR2206" s="77"/>
      <c r="AS2206" s="77"/>
      <c r="AT2206" s="77"/>
      <c r="AU2206" s="77"/>
      <c r="AV2206" s="77"/>
      <c r="AW2206" s="77"/>
      <c r="AX2206" s="77"/>
      <c r="AY2206" s="77"/>
      <c r="AZ2206" s="77"/>
      <c r="BA2206" s="77"/>
      <c r="BB2206" s="77"/>
      <c r="BC2206" s="77"/>
      <c r="BD2206" s="77"/>
      <c r="BE2206" s="77"/>
      <c r="BF2206" s="77"/>
      <c r="BG2206" s="77"/>
      <c r="BH2206" s="77"/>
      <c r="BI2206" s="77"/>
      <c r="BJ2206" s="77"/>
      <c r="BK2206" s="77"/>
      <c r="BL2206" s="77"/>
      <c r="BM2206" s="77"/>
      <c r="BN2206" s="77"/>
      <c r="BO2206" s="77"/>
      <c r="BP2206" s="77"/>
      <c r="BQ2206" s="77"/>
      <c r="BR2206" s="77"/>
      <c r="BS2206" s="77"/>
      <c r="BT2206" s="77"/>
      <c r="BU2206" s="77"/>
      <c r="BV2206" s="77"/>
      <c r="BW2206" s="77"/>
      <c r="BX2206" s="77"/>
      <c r="BY2206" s="77"/>
      <c r="BZ2206" s="77"/>
      <c r="CA2206" s="77"/>
      <c r="CB2206" s="77"/>
      <c r="CC2206" s="77"/>
      <c r="CD2206" s="77"/>
      <c r="CE2206" s="77"/>
      <c r="CF2206" s="77"/>
      <c r="CG2206" s="77"/>
      <c r="CH2206" s="77"/>
      <c r="CI2206" s="77"/>
      <c r="CJ2206" s="77"/>
      <c r="CK2206" s="77"/>
      <c r="CL2206" s="77"/>
      <c r="CN2206" s="78"/>
      <c r="CO2206" s="77"/>
      <c r="CP2206" s="77"/>
      <c r="CQ2206" s="77"/>
      <c r="CR2206" s="77"/>
      <c r="CS2206" s="77"/>
      <c r="CT2206" s="77"/>
      <c r="CU2206" s="77"/>
      <c r="CV2206" s="77"/>
      <c r="CW2206" s="77"/>
      <c r="CX2206" s="77"/>
      <c r="CY2206" s="77"/>
      <c r="CZ2206" s="77"/>
      <c r="DA2206" s="77"/>
      <c r="DB2206" s="77"/>
      <c r="DC2206" s="77"/>
      <c r="DD2206" s="77"/>
      <c r="DE2206" s="77"/>
      <c r="DF2206" s="77"/>
      <c r="DG2206" s="77"/>
      <c r="DH2206" s="77"/>
      <c r="DI2206" s="77"/>
      <c r="DJ2206" s="77"/>
      <c r="DK2206" s="77"/>
      <c r="DL2206" s="77"/>
    </row>
    <row r="2207" spans="1:116" x14ac:dyDescent="0.35">
      <c r="B2207" t="s">
        <v>332</v>
      </c>
      <c r="D2207" t="s">
        <v>429</v>
      </c>
      <c r="E2207" s="8" t="str">
        <f>ROW()&amp;" "&amp;D2207</f>
        <v>2207 DCOPS-IS</v>
      </c>
      <c r="H2207" s="27"/>
      <c r="I2207" s="78"/>
      <c r="J2207" s="78"/>
      <c r="K2207" s="33"/>
      <c r="L2207" s="33"/>
      <c r="M2207" s="33"/>
      <c r="N2207" s="33"/>
      <c r="O2207" s="33"/>
      <c r="P2207" s="33"/>
      <c r="R2207" s="33"/>
      <c r="S2207" s="77"/>
      <c r="T2207" s="77"/>
      <c r="U2207" s="77"/>
      <c r="V2207" s="77"/>
      <c r="W2207" s="77"/>
      <c r="X2207" s="77"/>
      <c r="Y2207" s="77"/>
      <c r="Z2207" s="77"/>
      <c r="AA2207" s="77"/>
      <c r="AB2207" s="77"/>
      <c r="AC2207" s="77"/>
      <c r="AD2207" s="77"/>
      <c r="AE2207" s="77"/>
      <c r="AF2207" s="77"/>
      <c r="AG2207" s="77"/>
      <c r="AH2207" s="77"/>
      <c r="AI2207" s="77"/>
      <c r="AJ2207" s="77"/>
      <c r="AK2207" s="77"/>
      <c r="AL2207" s="77"/>
      <c r="AM2207" s="77"/>
      <c r="AN2207" s="77"/>
      <c r="AO2207" s="77"/>
      <c r="AP2207" s="77"/>
      <c r="AQ2207" s="77"/>
      <c r="AR2207" s="77"/>
      <c r="AS2207" s="77"/>
      <c r="AT2207" s="77"/>
      <c r="AU2207" s="77"/>
      <c r="AV2207" s="77"/>
      <c r="AW2207" s="77"/>
      <c r="AX2207" s="77"/>
      <c r="AY2207" s="77"/>
      <c r="AZ2207" s="77"/>
      <c r="BA2207" s="77"/>
      <c r="BB2207" s="77"/>
      <c r="BC2207" s="77"/>
      <c r="BD2207" s="77"/>
      <c r="BE2207" s="77"/>
      <c r="BF2207" s="77"/>
      <c r="BG2207" s="77"/>
      <c r="BH2207" s="77"/>
      <c r="BI2207" s="77"/>
      <c r="BJ2207" s="77"/>
      <c r="BK2207" s="77"/>
      <c r="BL2207" s="77"/>
      <c r="BM2207" s="77"/>
      <c r="BN2207" s="77"/>
      <c r="BO2207" s="77"/>
      <c r="BP2207" s="77"/>
      <c r="BQ2207" s="77"/>
      <c r="BR2207" s="77"/>
      <c r="BS2207" s="77"/>
      <c r="BT2207" s="77"/>
      <c r="BU2207" s="77"/>
      <c r="BV2207" s="77"/>
      <c r="BW2207" s="77"/>
      <c r="BX2207" s="77"/>
      <c r="BY2207" s="77"/>
      <c r="BZ2207" s="77"/>
      <c r="CA2207" s="77"/>
      <c r="CB2207" s="77"/>
      <c r="CC2207" s="77"/>
      <c r="CD2207" s="77"/>
      <c r="CE2207" s="77"/>
      <c r="CF2207" s="77"/>
      <c r="CG2207" s="77"/>
      <c r="CH2207" s="77"/>
      <c r="CI2207" s="77"/>
      <c r="CJ2207" s="77"/>
      <c r="CK2207" s="77"/>
      <c r="CL2207" s="77"/>
      <c r="CN2207" s="78"/>
      <c r="CO2207" s="77"/>
      <c r="CP2207" s="77"/>
      <c r="CQ2207" s="77"/>
      <c r="CR2207" s="77"/>
      <c r="CS2207" s="77"/>
      <c r="CT2207" s="77"/>
      <c r="CU2207" s="77"/>
      <c r="CV2207" s="77"/>
      <c r="CW2207" s="77"/>
      <c r="CX2207" s="77"/>
      <c r="CY2207" s="77"/>
      <c r="CZ2207" s="77"/>
      <c r="DA2207" s="77"/>
      <c r="DB2207" s="77"/>
      <c r="DC2207" s="77"/>
      <c r="DD2207" s="77"/>
      <c r="DE2207" s="77"/>
      <c r="DF2207" s="77"/>
      <c r="DG2207" s="77"/>
      <c r="DH2207" s="77"/>
      <c r="DI2207" s="77"/>
      <c r="DJ2207" s="77"/>
      <c r="DK2207" s="77"/>
      <c r="DL2207" s="77"/>
    </row>
    <row r="2208" spans="1:116" x14ac:dyDescent="0.35">
      <c r="B2208" t="s">
        <v>332</v>
      </c>
      <c r="D2208" t="s">
        <v>429</v>
      </c>
      <c r="E2208" s="8" t="str">
        <f t="shared" si="3591"/>
        <v>2208 DCOPS-IS</v>
      </c>
      <c r="G2208" s="136" t="str">
        <f>G2194</f>
        <v>(Primary label)</v>
      </c>
      <c r="K2208" s="53"/>
      <c r="L2208" s="53"/>
      <c r="M2208" s="53"/>
      <c r="N2208" s="53"/>
      <c r="O2208" s="53"/>
      <c r="P2208" s="53"/>
      <c r="R2208" s="24"/>
      <c r="S2208" s="179" t="str">
        <f t="shared" ref="S2208:AX2208" si="3596">S2194</f>
        <v>S$16</v>
      </c>
      <c r="T2208" s="179" t="str">
        <f t="shared" si="3596"/>
        <v>T$16</v>
      </c>
      <c r="U2208" s="179" t="str">
        <f t="shared" si="3596"/>
        <v>U$16</v>
      </c>
      <c r="V2208" s="179" t="str">
        <f t="shared" si="3596"/>
        <v>V$16</v>
      </c>
      <c r="W2208" s="179" t="str">
        <f t="shared" si="3596"/>
        <v>W$16</v>
      </c>
      <c r="X2208" s="179" t="str">
        <f t="shared" si="3596"/>
        <v>X$16</v>
      </c>
      <c r="Y2208" s="179" t="str">
        <f t="shared" si="3596"/>
        <v>Y$16</v>
      </c>
      <c r="Z2208" s="179" t="str">
        <f t="shared" si="3596"/>
        <v>Z$16</v>
      </c>
      <c r="AA2208" s="179" t="str">
        <f t="shared" si="3596"/>
        <v>AA$16</v>
      </c>
      <c r="AB2208" s="179" t="str">
        <f t="shared" si="3596"/>
        <v>AB$16</v>
      </c>
      <c r="AC2208" s="179" t="str">
        <f t="shared" si="3596"/>
        <v>AC$16</v>
      </c>
      <c r="AD2208" s="179" t="str">
        <f t="shared" si="3596"/>
        <v>AD$16</v>
      </c>
      <c r="AE2208" s="179" t="str">
        <f t="shared" si="3596"/>
        <v>AE$16</v>
      </c>
      <c r="AF2208" s="179" t="str">
        <f t="shared" si="3596"/>
        <v>AF$16</v>
      </c>
      <c r="AG2208" s="179" t="str">
        <f t="shared" si="3596"/>
        <v>AG$16</v>
      </c>
      <c r="AH2208" s="179" t="str">
        <f t="shared" si="3596"/>
        <v>AH$16</v>
      </c>
      <c r="AI2208" s="179" t="str">
        <f t="shared" si="3596"/>
        <v>AI$16</v>
      </c>
      <c r="AJ2208" s="179" t="str">
        <f t="shared" si="3596"/>
        <v>AJ$16</v>
      </c>
      <c r="AK2208" s="179" t="str">
        <f t="shared" si="3596"/>
        <v>AK$16</v>
      </c>
      <c r="AL2208" s="179" t="str">
        <f t="shared" si="3596"/>
        <v>AL$16</v>
      </c>
      <c r="AM2208" s="179" t="str">
        <f t="shared" si="3596"/>
        <v>AM$16</v>
      </c>
      <c r="AN2208" s="179" t="str">
        <f t="shared" si="3596"/>
        <v>AN$16</v>
      </c>
      <c r="AO2208" s="179" t="str">
        <f t="shared" si="3596"/>
        <v>AO$16</v>
      </c>
      <c r="AP2208" s="179" t="str">
        <f t="shared" si="3596"/>
        <v>AP$16</v>
      </c>
      <c r="AQ2208" s="179" t="str">
        <f t="shared" si="3596"/>
        <v>AQ$16</v>
      </c>
      <c r="AR2208" s="179" t="str">
        <f t="shared" si="3596"/>
        <v>AR$16</v>
      </c>
      <c r="AS2208" s="179" t="str">
        <f t="shared" si="3596"/>
        <v>AS$16</v>
      </c>
      <c r="AT2208" s="179" t="str">
        <f t="shared" si="3596"/>
        <v>AT$16</v>
      </c>
      <c r="AU2208" s="179" t="str">
        <f t="shared" si="3596"/>
        <v>AU$16</v>
      </c>
      <c r="AV2208" s="179" t="str">
        <f t="shared" si="3596"/>
        <v>AV$16</v>
      </c>
      <c r="AW2208" s="179" t="str">
        <f t="shared" si="3596"/>
        <v>AW$16</v>
      </c>
      <c r="AX2208" s="179" t="str">
        <f t="shared" si="3596"/>
        <v>AX$16</v>
      </c>
      <c r="AY2208" s="179" t="str">
        <f t="shared" ref="AY2208:CD2208" si="3597">AY2194</f>
        <v>AY$16</v>
      </c>
      <c r="AZ2208" s="179" t="str">
        <f t="shared" si="3597"/>
        <v>AZ$16</v>
      </c>
      <c r="BA2208" s="179" t="str">
        <f t="shared" si="3597"/>
        <v>BA$16</v>
      </c>
      <c r="BB2208" s="179" t="str">
        <f t="shared" si="3597"/>
        <v>BB$16</v>
      </c>
      <c r="BC2208" s="179" t="str">
        <f t="shared" si="3597"/>
        <v>BC$16</v>
      </c>
      <c r="BD2208" s="179" t="str">
        <f t="shared" si="3597"/>
        <v>BD$16</v>
      </c>
      <c r="BE2208" s="179" t="str">
        <f t="shared" si="3597"/>
        <v>BE$16</v>
      </c>
      <c r="BF2208" s="179" t="str">
        <f t="shared" si="3597"/>
        <v>BF$16</v>
      </c>
      <c r="BG2208" s="179" t="str">
        <f t="shared" si="3597"/>
        <v>BG$16</v>
      </c>
      <c r="BH2208" s="179" t="str">
        <f t="shared" si="3597"/>
        <v>BH$16</v>
      </c>
      <c r="BI2208" s="179" t="str">
        <f t="shared" si="3597"/>
        <v>BI$16</v>
      </c>
      <c r="BJ2208" s="179" t="str">
        <f t="shared" si="3597"/>
        <v>BJ$16</v>
      </c>
      <c r="BK2208" s="179" t="str">
        <f t="shared" si="3597"/>
        <v>BK$16</v>
      </c>
      <c r="BL2208" s="179" t="str">
        <f t="shared" si="3597"/>
        <v>BL$16</v>
      </c>
      <c r="BM2208" s="179" t="str">
        <f t="shared" si="3597"/>
        <v>BM$16</v>
      </c>
      <c r="BN2208" s="179" t="str">
        <f t="shared" si="3597"/>
        <v>BN$16</v>
      </c>
      <c r="BO2208" s="179" t="str">
        <f t="shared" si="3597"/>
        <v>BO$16</v>
      </c>
      <c r="BP2208" s="179" t="str">
        <f t="shared" si="3597"/>
        <v>BP$16</v>
      </c>
      <c r="BQ2208" s="179" t="str">
        <f t="shared" si="3597"/>
        <v>BQ$16</v>
      </c>
      <c r="BR2208" s="179" t="str">
        <f t="shared" si="3597"/>
        <v>BR$16</v>
      </c>
      <c r="BS2208" s="179" t="str">
        <f t="shared" si="3597"/>
        <v>BS$16</v>
      </c>
      <c r="BT2208" s="179" t="str">
        <f t="shared" si="3597"/>
        <v>BT$16</v>
      </c>
      <c r="BU2208" s="179" t="str">
        <f t="shared" si="3597"/>
        <v>BU$16</v>
      </c>
      <c r="BV2208" s="179" t="str">
        <f t="shared" si="3597"/>
        <v>BV$16</v>
      </c>
      <c r="BW2208" s="179" t="str">
        <f t="shared" si="3597"/>
        <v>BW$16</v>
      </c>
      <c r="BX2208" s="179" t="str">
        <f t="shared" si="3597"/>
        <v>BX$16</v>
      </c>
      <c r="BY2208" s="179" t="str">
        <f t="shared" si="3597"/>
        <v>BY$16</v>
      </c>
      <c r="BZ2208" s="179" t="str">
        <f t="shared" si="3597"/>
        <v>BZ$16</v>
      </c>
      <c r="CA2208" s="179" t="str">
        <f t="shared" si="3597"/>
        <v>CA$16</v>
      </c>
      <c r="CB2208" s="179" t="str">
        <f t="shared" si="3597"/>
        <v>CB$16</v>
      </c>
      <c r="CC2208" s="179" t="str">
        <f t="shared" si="3597"/>
        <v>CC$16</v>
      </c>
      <c r="CD2208" s="179" t="str">
        <f t="shared" si="3597"/>
        <v>CD$16</v>
      </c>
      <c r="CE2208" s="179" t="str">
        <f t="shared" ref="CE2208:CL2208" si="3598">CE2194</f>
        <v>CE$16</v>
      </c>
      <c r="CF2208" s="179" t="str">
        <f t="shared" si="3598"/>
        <v>CF$16</v>
      </c>
      <c r="CG2208" s="179" t="str">
        <f t="shared" si="3598"/>
        <v>CG$16</v>
      </c>
      <c r="CH2208" s="179" t="str">
        <f t="shared" si="3598"/>
        <v>CH$16</v>
      </c>
      <c r="CI2208" s="179" t="str">
        <f t="shared" si="3598"/>
        <v>CI$16</v>
      </c>
      <c r="CJ2208" s="179" t="str">
        <f t="shared" si="3598"/>
        <v>CJ$16</v>
      </c>
      <c r="CK2208" s="179" t="str">
        <f t="shared" si="3598"/>
        <v>CK$16</v>
      </c>
      <c r="CL2208" s="179" t="str">
        <f t="shared" si="3598"/>
        <v>CL$16</v>
      </c>
      <c r="CO2208" s="179" t="str">
        <f t="shared" ref="CO2208:DK2208" si="3599">CO2194</f>
        <v>CO$16</v>
      </c>
      <c r="CP2208" s="179" t="str">
        <f t="shared" si="3599"/>
        <v>CP$16</v>
      </c>
      <c r="CQ2208" s="179" t="str">
        <f t="shared" si="3599"/>
        <v>CQ$16</v>
      </c>
      <c r="CR2208" s="179" t="str">
        <f t="shared" si="3599"/>
        <v>CR$16</v>
      </c>
      <c r="CS2208" s="179" t="str">
        <f t="shared" si="3599"/>
        <v>CS$16</v>
      </c>
      <c r="CT2208" s="179" t="str">
        <f t="shared" si="3599"/>
        <v>CT$16</v>
      </c>
      <c r="CU2208" s="179" t="str">
        <f t="shared" si="3599"/>
        <v>CU$16</v>
      </c>
      <c r="CV2208" s="179" t="str">
        <f t="shared" si="3599"/>
        <v>CV$16</v>
      </c>
      <c r="CW2208" s="179" t="str">
        <f t="shared" si="3599"/>
        <v>CW$16</v>
      </c>
      <c r="CX2208" s="179" t="str">
        <f t="shared" si="3599"/>
        <v>CX$16</v>
      </c>
      <c r="CY2208" s="179" t="str">
        <f t="shared" si="3599"/>
        <v>CY$16</v>
      </c>
      <c r="CZ2208" s="179" t="str">
        <f t="shared" si="3599"/>
        <v>CZ$16</v>
      </c>
      <c r="DA2208" s="179" t="str">
        <f t="shared" si="3599"/>
        <v>DA$16</v>
      </c>
      <c r="DB2208" s="179" t="str">
        <f t="shared" si="3599"/>
        <v>DB$16</v>
      </c>
      <c r="DC2208" s="179" t="str">
        <f t="shared" si="3599"/>
        <v>DC$16</v>
      </c>
      <c r="DD2208" s="179" t="str">
        <f t="shared" si="3599"/>
        <v>DD$16</v>
      </c>
      <c r="DE2208" s="179" t="str">
        <f t="shared" si="3599"/>
        <v>DE$16</v>
      </c>
      <c r="DF2208" s="179" t="str">
        <f t="shared" si="3599"/>
        <v>DF$16</v>
      </c>
      <c r="DG2208" s="179" t="str">
        <f t="shared" si="3599"/>
        <v>DG$16</v>
      </c>
      <c r="DH2208" s="179" t="str">
        <f t="shared" si="3599"/>
        <v>DH$16</v>
      </c>
      <c r="DI2208" s="179" t="str">
        <f t="shared" si="3599"/>
        <v>DI$16</v>
      </c>
      <c r="DJ2208" s="179" t="str">
        <f t="shared" si="3599"/>
        <v>DJ$16</v>
      </c>
      <c r="DK2208" s="179" t="str">
        <f t="shared" si="3599"/>
        <v>DK$16</v>
      </c>
      <c r="DL2208" s="179" t="str">
        <f t="shared" ref="DL2208" si="3600">DL2194</f>
        <v>DL$16</v>
      </c>
    </row>
    <row r="2209" spans="2:116" x14ac:dyDescent="0.35">
      <c r="B2209" t="s">
        <v>332</v>
      </c>
      <c r="D2209" t="s">
        <v>429</v>
      </c>
      <c r="E2209" s="8" t="str">
        <f t="shared" si="3591"/>
        <v>2209 DCOPS-IS</v>
      </c>
      <c r="G2209" s="136" t="str">
        <f>G2195</f>
        <v>primary unit</v>
      </c>
      <c r="H2209" s="12"/>
      <c r="I2209" s="60"/>
      <c r="J2209" s="60"/>
      <c r="K2209" s="15"/>
      <c r="L2209" s="15"/>
      <c r="M2209" s="15"/>
      <c r="N2209" s="15"/>
      <c r="O2209" s="15"/>
      <c r="P2209" s="15"/>
      <c r="R2209" s="15"/>
      <c r="S2209" s="179" t="str">
        <f t="shared" ref="S2209:AX2209" si="3601">S2195</f>
        <v>S$17</v>
      </c>
      <c r="T2209" s="179" t="str">
        <f t="shared" si="3601"/>
        <v>T$17</v>
      </c>
      <c r="U2209" s="179" t="str">
        <f t="shared" si="3601"/>
        <v>U$17</v>
      </c>
      <c r="V2209" s="179" t="str">
        <f t="shared" si="3601"/>
        <v>V$17</v>
      </c>
      <c r="W2209" s="179" t="str">
        <f t="shared" si="3601"/>
        <v>W$17</v>
      </c>
      <c r="X2209" s="179" t="str">
        <f t="shared" si="3601"/>
        <v>X$17</v>
      </c>
      <c r="Y2209" s="179" t="str">
        <f t="shared" si="3601"/>
        <v>Y$17</v>
      </c>
      <c r="Z2209" s="179" t="str">
        <f t="shared" si="3601"/>
        <v>Z$17</v>
      </c>
      <c r="AA2209" s="179" t="str">
        <f t="shared" si="3601"/>
        <v>AA$17</v>
      </c>
      <c r="AB2209" s="179" t="str">
        <f t="shared" si="3601"/>
        <v>AB$17</v>
      </c>
      <c r="AC2209" s="179" t="str">
        <f t="shared" si="3601"/>
        <v>AC$17</v>
      </c>
      <c r="AD2209" s="179" t="str">
        <f t="shared" si="3601"/>
        <v>AD$17</v>
      </c>
      <c r="AE2209" s="179" t="str">
        <f t="shared" si="3601"/>
        <v>AE$17</v>
      </c>
      <c r="AF2209" s="179" t="str">
        <f t="shared" si="3601"/>
        <v>AF$17</v>
      </c>
      <c r="AG2209" s="179" t="str">
        <f t="shared" si="3601"/>
        <v>AG$17</v>
      </c>
      <c r="AH2209" s="179" t="str">
        <f t="shared" si="3601"/>
        <v>AH$17</v>
      </c>
      <c r="AI2209" s="179" t="str">
        <f t="shared" si="3601"/>
        <v>AI$17</v>
      </c>
      <c r="AJ2209" s="179" t="str">
        <f t="shared" si="3601"/>
        <v>AJ$17</v>
      </c>
      <c r="AK2209" s="179" t="str">
        <f t="shared" si="3601"/>
        <v>AK$17</v>
      </c>
      <c r="AL2209" s="179" t="str">
        <f t="shared" si="3601"/>
        <v>AL$17</v>
      </c>
      <c r="AM2209" s="179" t="str">
        <f t="shared" si="3601"/>
        <v>AM$17</v>
      </c>
      <c r="AN2209" s="179" t="str">
        <f t="shared" si="3601"/>
        <v>AN$17</v>
      </c>
      <c r="AO2209" s="179" t="str">
        <f t="shared" si="3601"/>
        <v>AO$17</v>
      </c>
      <c r="AP2209" s="179" t="str">
        <f t="shared" si="3601"/>
        <v>AP$17</v>
      </c>
      <c r="AQ2209" s="179" t="str">
        <f t="shared" si="3601"/>
        <v>AQ$17</v>
      </c>
      <c r="AR2209" s="179" t="str">
        <f t="shared" si="3601"/>
        <v>AR$17</v>
      </c>
      <c r="AS2209" s="179" t="str">
        <f t="shared" si="3601"/>
        <v>AS$17</v>
      </c>
      <c r="AT2209" s="179" t="str">
        <f t="shared" si="3601"/>
        <v>AT$17</v>
      </c>
      <c r="AU2209" s="179" t="str">
        <f t="shared" si="3601"/>
        <v>AU$17</v>
      </c>
      <c r="AV2209" s="179" t="str">
        <f t="shared" si="3601"/>
        <v>AV$17</v>
      </c>
      <c r="AW2209" s="179" t="str">
        <f t="shared" si="3601"/>
        <v>AW$17</v>
      </c>
      <c r="AX2209" s="179" t="str">
        <f t="shared" si="3601"/>
        <v>AX$17</v>
      </c>
      <c r="AY2209" s="179" t="str">
        <f t="shared" ref="AY2209:CD2209" si="3602">AY2195</f>
        <v>AY$17</v>
      </c>
      <c r="AZ2209" s="179" t="str">
        <f t="shared" si="3602"/>
        <v>AZ$17</v>
      </c>
      <c r="BA2209" s="179" t="str">
        <f t="shared" si="3602"/>
        <v>BA$17</v>
      </c>
      <c r="BB2209" s="179" t="str">
        <f t="shared" si="3602"/>
        <v>BB$17</v>
      </c>
      <c r="BC2209" s="179" t="str">
        <f t="shared" si="3602"/>
        <v>BC$17</v>
      </c>
      <c r="BD2209" s="179" t="str">
        <f t="shared" si="3602"/>
        <v>BD$17</v>
      </c>
      <c r="BE2209" s="179" t="str">
        <f t="shared" si="3602"/>
        <v>BE$17</v>
      </c>
      <c r="BF2209" s="179" t="str">
        <f t="shared" si="3602"/>
        <v>BF$17</v>
      </c>
      <c r="BG2209" s="179" t="str">
        <f t="shared" si="3602"/>
        <v>BG$17</v>
      </c>
      <c r="BH2209" s="179" t="str">
        <f t="shared" si="3602"/>
        <v>BH$17</v>
      </c>
      <c r="BI2209" s="179" t="str">
        <f t="shared" si="3602"/>
        <v>BI$17</v>
      </c>
      <c r="BJ2209" s="179" t="str">
        <f t="shared" si="3602"/>
        <v>BJ$17</v>
      </c>
      <c r="BK2209" s="179" t="str">
        <f t="shared" si="3602"/>
        <v>BK$17</v>
      </c>
      <c r="BL2209" s="179" t="str">
        <f t="shared" si="3602"/>
        <v>BL$17</v>
      </c>
      <c r="BM2209" s="179" t="str">
        <f t="shared" si="3602"/>
        <v>BM$17</v>
      </c>
      <c r="BN2209" s="179" t="str">
        <f t="shared" si="3602"/>
        <v>BN$17</v>
      </c>
      <c r="BO2209" s="179" t="str">
        <f t="shared" si="3602"/>
        <v>BO$17</v>
      </c>
      <c r="BP2209" s="179" t="str">
        <f t="shared" si="3602"/>
        <v>BP$17</v>
      </c>
      <c r="BQ2209" s="179" t="str">
        <f t="shared" si="3602"/>
        <v>BQ$17</v>
      </c>
      <c r="BR2209" s="179" t="str">
        <f t="shared" si="3602"/>
        <v>BR$17</v>
      </c>
      <c r="BS2209" s="179" t="str">
        <f t="shared" si="3602"/>
        <v>BS$17</v>
      </c>
      <c r="BT2209" s="179" t="str">
        <f t="shared" si="3602"/>
        <v>BT$17</v>
      </c>
      <c r="BU2209" s="179" t="str">
        <f t="shared" si="3602"/>
        <v>BU$17</v>
      </c>
      <c r="BV2209" s="179" t="str">
        <f t="shared" si="3602"/>
        <v>BV$17</v>
      </c>
      <c r="BW2209" s="179" t="str">
        <f t="shared" si="3602"/>
        <v>BW$17</v>
      </c>
      <c r="BX2209" s="179" t="str">
        <f t="shared" si="3602"/>
        <v>BX$17</v>
      </c>
      <c r="BY2209" s="179" t="str">
        <f t="shared" si="3602"/>
        <v>BY$17</v>
      </c>
      <c r="BZ2209" s="179" t="str">
        <f t="shared" si="3602"/>
        <v>BZ$17</v>
      </c>
      <c r="CA2209" s="179" t="str">
        <f t="shared" si="3602"/>
        <v>CA$17</v>
      </c>
      <c r="CB2209" s="179" t="str">
        <f t="shared" si="3602"/>
        <v>CB$17</v>
      </c>
      <c r="CC2209" s="179" t="str">
        <f t="shared" si="3602"/>
        <v>CC$17</v>
      </c>
      <c r="CD2209" s="179" t="str">
        <f t="shared" si="3602"/>
        <v>CD$17</v>
      </c>
      <c r="CE2209" s="179" t="str">
        <f t="shared" ref="CE2209:CL2209" si="3603">CE2195</f>
        <v>CE$17</v>
      </c>
      <c r="CF2209" s="179" t="str">
        <f t="shared" si="3603"/>
        <v>CF$17</v>
      </c>
      <c r="CG2209" s="179" t="str">
        <f t="shared" si="3603"/>
        <v>CG$17</v>
      </c>
      <c r="CH2209" s="179" t="str">
        <f t="shared" si="3603"/>
        <v>CH$17</v>
      </c>
      <c r="CI2209" s="179" t="str">
        <f t="shared" si="3603"/>
        <v>CI$17</v>
      </c>
      <c r="CJ2209" s="179" t="str">
        <f t="shared" si="3603"/>
        <v>CJ$17</v>
      </c>
      <c r="CK2209" s="179" t="str">
        <f t="shared" si="3603"/>
        <v>CK$17</v>
      </c>
      <c r="CL2209" s="179" t="str">
        <f t="shared" si="3603"/>
        <v>CL$17</v>
      </c>
      <c r="CN2209" s="60"/>
      <c r="CO2209" s="179" t="str">
        <f t="shared" ref="CO2209:DK2209" si="3604">CO2195</f>
        <v>CO$17</v>
      </c>
      <c r="CP2209" s="179" t="str">
        <f t="shared" si="3604"/>
        <v>CP$17</v>
      </c>
      <c r="CQ2209" s="179" t="str">
        <f t="shared" si="3604"/>
        <v>CQ$17</v>
      </c>
      <c r="CR2209" s="179" t="str">
        <f t="shared" si="3604"/>
        <v>CR$17</v>
      </c>
      <c r="CS2209" s="179" t="str">
        <f t="shared" si="3604"/>
        <v>CS$17</v>
      </c>
      <c r="CT2209" s="179" t="str">
        <f t="shared" si="3604"/>
        <v>CT$17</v>
      </c>
      <c r="CU2209" s="179" t="str">
        <f t="shared" si="3604"/>
        <v>CU$17</v>
      </c>
      <c r="CV2209" s="179" t="str">
        <f t="shared" si="3604"/>
        <v>CV$17</v>
      </c>
      <c r="CW2209" s="179" t="str">
        <f t="shared" si="3604"/>
        <v>CW$17</v>
      </c>
      <c r="CX2209" s="179" t="str">
        <f t="shared" si="3604"/>
        <v>CX$17</v>
      </c>
      <c r="CY2209" s="179" t="str">
        <f t="shared" si="3604"/>
        <v>CY$17</v>
      </c>
      <c r="CZ2209" s="179" t="str">
        <f t="shared" si="3604"/>
        <v>CZ$17</v>
      </c>
      <c r="DA2209" s="179" t="str">
        <f t="shared" si="3604"/>
        <v>DA$17</v>
      </c>
      <c r="DB2209" s="179" t="str">
        <f t="shared" si="3604"/>
        <v>DB$17</v>
      </c>
      <c r="DC2209" s="179" t="str">
        <f t="shared" si="3604"/>
        <v>DC$17</v>
      </c>
      <c r="DD2209" s="179" t="str">
        <f t="shared" si="3604"/>
        <v>DD$17</v>
      </c>
      <c r="DE2209" s="179" t="str">
        <f t="shared" si="3604"/>
        <v>DE$17</v>
      </c>
      <c r="DF2209" s="179" t="str">
        <f t="shared" si="3604"/>
        <v>DF$17</v>
      </c>
      <c r="DG2209" s="179" t="str">
        <f t="shared" si="3604"/>
        <v>DG$17</v>
      </c>
      <c r="DH2209" s="179" t="str">
        <f t="shared" si="3604"/>
        <v>DH$17</v>
      </c>
      <c r="DI2209" s="179" t="str">
        <f t="shared" si="3604"/>
        <v>DI$17</v>
      </c>
      <c r="DJ2209" s="179" t="str">
        <f t="shared" si="3604"/>
        <v>DJ$17</v>
      </c>
      <c r="DK2209" s="179" t="str">
        <f t="shared" si="3604"/>
        <v>DK$17</v>
      </c>
      <c r="DL2209" s="179" t="str">
        <f t="shared" ref="DL2209" si="3605">DL2195</f>
        <v>DL$17</v>
      </c>
    </row>
    <row r="2210" spans="2:116" x14ac:dyDescent="0.35">
      <c r="B2210" t="s">
        <v>332</v>
      </c>
      <c r="D2210" t="s">
        <v>429</v>
      </c>
      <c r="E2210" s="8" t="str">
        <f t="shared" si="3591"/>
        <v>2210 DCOPS-IS</v>
      </c>
      <c r="G2210" s="136" t="str">
        <f>G2196</f>
        <v>Primary revenue driver</v>
      </c>
      <c r="H2210" s="12"/>
      <c r="I2210" s="60"/>
      <c r="J2210" s="60"/>
      <c r="K2210" s="15"/>
      <c r="L2210" s="15"/>
      <c r="M2210" s="15"/>
      <c r="N2210" s="15"/>
      <c r="O2210" s="15"/>
      <c r="P2210" s="15"/>
      <c r="R2210" s="15"/>
      <c r="S2210" s="179">
        <f t="shared" ref="S2210:AX2210" si="3606">S2196</f>
        <v>0</v>
      </c>
      <c r="T2210" s="179">
        <f t="shared" si="3606"/>
        <v>0</v>
      </c>
      <c r="U2210" s="179">
        <f t="shared" si="3606"/>
        <v>0</v>
      </c>
      <c r="V2210" s="179">
        <f t="shared" si="3606"/>
        <v>0</v>
      </c>
      <c r="W2210" s="179">
        <f t="shared" si="3606"/>
        <v>0</v>
      </c>
      <c r="X2210" s="179">
        <f t="shared" si="3606"/>
        <v>0</v>
      </c>
      <c r="Y2210" s="179">
        <f t="shared" si="3606"/>
        <v>0</v>
      </c>
      <c r="Z2210" s="179">
        <f t="shared" si="3606"/>
        <v>0</v>
      </c>
      <c r="AA2210" s="179">
        <f t="shared" si="3606"/>
        <v>0</v>
      </c>
      <c r="AB2210" s="179">
        <f t="shared" si="3606"/>
        <v>0</v>
      </c>
      <c r="AC2210" s="179">
        <f t="shared" si="3606"/>
        <v>0</v>
      </c>
      <c r="AD2210" s="179">
        <f t="shared" si="3606"/>
        <v>0</v>
      </c>
      <c r="AE2210" s="179">
        <f t="shared" si="3606"/>
        <v>0</v>
      </c>
      <c r="AF2210" s="179">
        <f t="shared" si="3606"/>
        <v>0</v>
      </c>
      <c r="AG2210" s="179">
        <f t="shared" si="3606"/>
        <v>0</v>
      </c>
      <c r="AH2210" s="179">
        <f t="shared" si="3606"/>
        <v>0</v>
      </c>
      <c r="AI2210" s="179">
        <f t="shared" si="3606"/>
        <v>0</v>
      </c>
      <c r="AJ2210" s="179">
        <f t="shared" si="3606"/>
        <v>0</v>
      </c>
      <c r="AK2210" s="179">
        <f t="shared" si="3606"/>
        <v>0</v>
      </c>
      <c r="AL2210" s="179">
        <f t="shared" si="3606"/>
        <v>0</v>
      </c>
      <c r="AM2210" s="179">
        <f t="shared" si="3606"/>
        <v>0</v>
      </c>
      <c r="AN2210" s="179">
        <f t="shared" si="3606"/>
        <v>0</v>
      </c>
      <c r="AO2210" s="179">
        <f t="shared" si="3606"/>
        <v>0</v>
      </c>
      <c r="AP2210" s="179">
        <f t="shared" si="3606"/>
        <v>0</v>
      </c>
      <c r="AQ2210" s="179">
        <f t="shared" si="3606"/>
        <v>0</v>
      </c>
      <c r="AR2210" s="179">
        <f t="shared" si="3606"/>
        <v>0</v>
      </c>
      <c r="AS2210" s="179">
        <f t="shared" si="3606"/>
        <v>0</v>
      </c>
      <c r="AT2210" s="179">
        <f t="shared" si="3606"/>
        <v>0</v>
      </c>
      <c r="AU2210" s="179">
        <f t="shared" si="3606"/>
        <v>0</v>
      </c>
      <c r="AV2210" s="179">
        <f t="shared" si="3606"/>
        <v>0</v>
      </c>
      <c r="AW2210" s="179">
        <f t="shared" si="3606"/>
        <v>0</v>
      </c>
      <c r="AX2210" s="179">
        <f t="shared" si="3606"/>
        <v>0</v>
      </c>
      <c r="AY2210" s="179">
        <f t="shared" ref="AY2210:CD2210" si="3607">AY2196</f>
        <v>0</v>
      </c>
      <c r="AZ2210" s="179">
        <f t="shared" si="3607"/>
        <v>0</v>
      </c>
      <c r="BA2210" s="179">
        <f t="shared" si="3607"/>
        <v>0</v>
      </c>
      <c r="BB2210" s="179">
        <f t="shared" si="3607"/>
        <v>0</v>
      </c>
      <c r="BC2210" s="179">
        <f t="shared" si="3607"/>
        <v>0</v>
      </c>
      <c r="BD2210" s="179">
        <f t="shared" si="3607"/>
        <v>0</v>
      </c>
      <c r="BE2210" s="179">
        <f t="shared" si="3607"/>
        <v>0</v>
      </c>
      <c r="BF2210" s="179">
        <f t="shared" si="3607"/>
        <v>0</v>
      </c>
      <c r="BG2210" s="179">
        <f t="shared" si="3607"/>
        <v>0</v>
      </c>
      <c r="BH2210" s="179">
        <f t="shared" si="3607"/>
        <v>0</v>
      </c>
      <c r="BI2210" s="179">
        <f t="shared" si="3607"/>
        <v>0</v>
      </c>
      <c r="BJ2210" s="179">
        <f t="shared" si="3607"/>
        <v>0</v>
      </c>
      <c r="BK2210" s="179">
        <f t="shared" si="3607"/>
        <v>0</v>
      </c>
      <c r="BL2210" s="179">
        <f t="shared" si="3607"/>
        <v>0</v>
      </c>
      <c r="BM2210" s="179">
        <f t="shared" si="3607"/>
        <v>0</v>
      </c>
      <c r="BN2210" s="179">
        <f t="shared" si="3607"/>
        <v>0</v>
      </c>
      <c r="BO2210" s="179">
        <f t="shared" si="3607"/>
        <v>0</v>
      </c>
      <c r="BP2210" s="179">
        <f t="shared" si="3607"/>
        <v>0</v>
      </c>
      <c r="BQ2210" s="179">
        <f t="shared" si="3607"/>
        <v>0</v>
      </c>
      <c r="BR2210" s="179">
        <f t="shared" si="3607"/>
        <v>0</v>
      </c>
      <c r="BS2210" s="179">
        <f t="shared" si="3607"/>
        <v>0</v>
      </c>
      <c r="BT2210" s="179">
        <f t="shared" si="3607"/>
        <v>0</v>
      </c>
      <c r="BU2210" s="179">
        <f t="shared" si="3607"/>
        <v>0</v>
      </c>
      <c r="BV2210" s="179">
        <f t="shared" si="3607"/>
        <v>0</v>
      </c>
      <c r="BW2210" s="179">
        <f t="shared" si="3607"/>
        <v>0</v>
      </c>
      <c r="BX2210" s="179">
        <f t="shared" si="3607"/>
        <v>0</v>
      </c>
      <c r="BY2210" s="179">
        <f t="shared" si="3607"/>
        <v>0</v>
      </c>
      <c r="BZ2210" s="179">
        <f t="shared" si="3607"/>
        <v>0</v>
      </c>
      <c r="CA2210" s="179">
        <f t="shared" si="3607"/>
        <v>0</v>
      </c>
      <c r="CB2210" s="179">
        <f t="shared" si="3607"/>
        <v>0</v>
      </c>
      <c r="CC2210" s="179">
        <f t="shared" si="3607"/>
        <v>0</v>
      </c>
      <c r="CD2210" s="179">
        <f t="shared" si="3607"/>
        <v>0</v>
      </c>
      <c r="CE2210" s="179">
        <f t="shared" ref="CE2210:CL2210" si="3608">CE2196</f>
        <v>0</v>
      </c>
      <c r="CF2210" s="179">
        <f t="shared" si="3608"/>
        <v>0</v>
      </c>
      <c r="CG2210" s="179">
        <f t="shared" si="3608"/>
        <v>0</v>
      </c>
      <c r="CH2210" s="179">
        <f t="shared" si="3608"/>
        <v>0</v>
      </c>
      <c r="CI2210" s="179">
        <f t="shared" si="3608"/>
        <v>0</v>
      </c>
      <c r="CJ2210" s="179">
        <f t="shared" si="3608"/>
        <v>0</v>
      </c>
      <c r="CK2210" s="179">
        <f t="shared" si="3608"/>
        <v>0</v>
      </c>
      <c r="CL2210" s="179">
        <f t="shared" si="3608"/>
        <v>0</v>
      </c>
      <c r="CN2210" s="60"/>
      <c r="CO2210" s="179">
        <f t="shared" ref="CO2210:DK2210" si="3609">CO2196</f>
        <v>0</v>
      </c>
      <c r="CP2210" s="179">
        <f t="shared" si="3609"/>
        <v>0</v>
      </c>
      <c r="CQ2210" s="179">
        <f t="shared" si="3609"/>
        <v>0</v>
      </c>
      <c r="CR2210" s="179">
        <f t="shared" si="3609"/>
        <v>0</v>
      </c>
      <c r="CS2210" s="179">
        <f t="shared" si="3609"/>
        <v>0</v>
      </c>
      <c r="CT2210" s="179">
        <f t="shared" si="3609"/>
        <v>0</v>
      </c>
      <c r="CU2210" s="179">
        <f t="shared" si="3609"/>
        <v>0</v>
      </c>
      <c r="CV2210" s="179">
        <f t="shared" si="3609"/>
        <v>0</v>
      </c>
      <c r="CW2210" s="179">
        <f t="shared" si="3609"/>
        <v>0</v>
      </c>
      <c r="CX2210" s="179">
        <f t="shared" si="3609"/>
        <v>0</v>
      </c>
      <c r="CY2210" s="179">
        <f t="shared" si="3609"/>
        <v>0</v>
      </c>
      <c r="CZ2210" s="179">
        <f t="shared" si="3609"/>
        <v>0</v>
      </c>
      <c r="DA2210" s="179">
        <f t="shared" si="3609"/>
        <v>0</v>
      </c>
      <c r="DB2210" s="179">
        <f t="shared" si="3609"/>
        <v>0</v>
      </c>
      <c r="DC2210" s="179">
        <f t="shared" si="3609"/>
        <v>0</v>
      </c>
      <c r="DD2210" s="179">
        <f t="shared" si="3609"/>
        <v>0</v>
      </c>
      <c r="DE2210" s="179">
        <f t="shared" si="3609"/>
        <v>0</v>
      </c>
      <c r="DF2210" s="179">
        <f t="shared" si="3609"/>
        <v>0</v>
      </c>
      <c r="DG2210" s="179">
        <f t="shared" si="3609"/>
        <v>0</v>
      </c>
      <c r="DH2210" s="179">
        <f t="shared" si="3609"/>
        <v>0</v>
      </c>
      <c r="DI2210" s="179">
        <f t="shared" si="3609"/>
        <v>0</v>
      </c>
      <c r="DJ2210" s="179">
        <f t="shared" si="3609"/>
        <v>0</v>
      </c>
      <c r="DK2210" s="179">
        <f t="shared" si="3609"/>
        <v>0</v>
      </c>
      <c r="DL2210" s="179">
        <f t="shared" ref="DL2210" si="3610">DL2196</f>
        <v>0</v>
      </c>
    </row>
    <row r="2211" spans="2:116" x14ac:dyDescent="0.35">
      <c r="B2211" t="s">
        <v>332</v>
      </c>
      <c r="D2211" t="s">
        <v>429</v>
      </c>
      <c r="E2211" s="8" t="str">
        <f t="shared" ref="E2211" si="3611">ROW()&amp;" "&amp;D2211</f>
        <v>2211 DCOPS-IS</v>
      </c>
      <c r="G2211" s="136" t="str">
        <f>G2197</f>
        <v>Primary volume driver</v>
      </c>
      <c r="H2211" s="12"/>
      <c r="I2211" s="60"/>
      <c r="J2211" s="60"/>
      <c r="K2211" s="15"/>
      <c r="L2211" s="15"/>
      <c r="M2211" s="15"/>
      <c r="N2211" s="15"/>
      <c r="O2211" s="15"/>
      <c r="P2211" s="15"/>
      <c r="R2211" s="15"/>
      <c r="S2211" s="179"/>
      <c r="T2211" s="179"/>
      <c r="U2211" s="179"/>
      <c r="V2211" s="179"/>
      <c r="W2211" s="179"/>
      <c r="X2211" s="179"/>
      <c r="Y2211" s="179"/>
      <c r="Z2211" s="179"/>
      <c r="AA2211" s="179"/>
      <c r="AB2211" s="179"/>
      <c r="AC2211" s="179"/>
      <c r="AD2211" s="179"/>
      <c r="AE2211" s="179"/>
      <c r="AF2211" s="179"/>
      <c r="AG2211" s="179"/>
      <c r="AH2211" s="179"/>
      <c r="AI2211" s="179"/>
      <c r="AJ2211" s="179"/>
      <c r="AK2211" s="179"/>
      <c r="AL2211" s="179"/>
      <c r="AM2211" s="179"/>
      <c r="AN2211" s="179"/>
      <c r="AO2211" s="179"/>
      <c r="AP2211" s="179"/>
      <c r="AQ2211" s="179"/>
      <c r="AR2211" s="179"/>
      <c r="AS2211" s="179"/>
      <c r="AT2211" s="179"/>
      <c r="AU2211" s="179"/>
      <c r="AV2211" s="179"/>
      <c r="AW2211" s="179"/>
      <c r="AX2211" s="179"/>
      <c r="AY2211" s="179"/>
      <c r="AZ2211" s="179"/>
      <c r="BA2211" s="179"/>
      <c r="BB2211" s="179"/>
      <c r="BC2211" s="179"/>
      <c r="BD2211" s="179"/>
      <c r="BE2211" s="179"/>
      <c r="BF2211" s="179"/>
      <c r="BG2211" s="179"/>
      <c r="BH2211" s="179"/>
      <c r="BI2211" s="179"/>
      <c r="BJ2211" s="179"/>
      <c r="BK2211" s="179"/>
      <c r="BL2211" s="179"/>
      <c r="BM2211" s="179"/>
      <c r="BN2211" s="179"/>
      <c r="BO2211" s="179"/>
      <c r="BP2211" s="179"/>
      <c r="BQ2211" s="179"/>
      <c r="BR2211" s="179"/>
      <c r="BS2211" s="179"/>
      <c r="BT2211" s="179"/>
      <c r="BU2211" s="179"/>
      <c r="BV2211" s="179"/>
      <c r="BW2211" s="179"/>
      <c r="BX2211" s="179"/>
      <c r="BY2211" s="179"/>
      <c r="BZ2211" s="179"/>
      <c r="CA2211" s="179"/>
      <c r="CB2211" s="179"/>
      <c r="CC2211" s="179"/>
      <c r="CD2211" s="179"/>
      <c r="CE2211" s="179"/>
      <c r="CF2211" s="179"/>
      <c r="CG2211" s="179"/>
      <c r="CH2211" s="179"/>
      <c r="CI2211" s="179"/>
      <c r="CJ2211" s="179"/>
      <c r="CK2211" s="179"/>
      <c r="CL2211" s="179"/>
      <c r="CN2211" s="60"/>
      <c r="CO2211" s="179"/>
      <c r="CP2211" s="179"/>
      <c r="CQ2211" s="179"/>
      <c r="CR2211" s="179"/>
      <c r="CS2211" s="179"/>
      <c r="CT2211" s="179"/>
      <c r="CU2211" s="179"/>
      <c r="CV2211" s="179"/>
      <c r="CW2211" s="179"/>
      <c r="CX2211" s="179"/>
      <c r="CY2211" s="179"/>
      <c r="CZ2211" s="179"/>
      <c r="DA2211" s="179"/>
      <c r="DB2211" s="179"/>
      <c r="DC2211" s="179"/>
      <c r="DD2211" s="179"/>
      <c r="DE2211" s="179"/>
      <c r="DF2211" s="179"/>
      <c r="DG2211" s="179"/>
      <c r="DH2211" s="179"/>
      <c r="DI2211" s="179"/>
      <c r="DJ2211" s="179"/>
      <c r="DK2211" s="179"/>
      <c r="DL2211" s="179"/>
    </row>
    <row r="2212" spans="2:116" x14ac:dyDescent="0.35">
      <c r="B2212" t="s">
        <v>332</v>
      </c>
      <c r="D2212" t="s">
        <v>429</v>
      </c>
      <c r="E2212" s="8" t="str">
        <f t="shared" si="3591"/>
        <v>2212 DCOPS-IS</v>
      </c>
      <c r="G2212" s="191" t="str">
        <f>G2202</f>
        <v>% of operating income - direct cost:</v>
      </c>
      <c r="H2212" s="12"/>
      <c r="I2212" s="60"/>
      <c r="J2212" s="60"/>
      <c r="K2212" s="15"/>
      <c r="L2212" s="15"/>
      <c r="M2212" s="15"/>
      <c r="N2212" s="15"/>
      <c r="O2212" s="15"/>
      <c r="P2212" s="15"/>
      <c r="R2212" s="15"/>
      <c r="S2212" s="4" t="str">
        <f>ADDRESS(ROW(S2204),COLUMN(S2204),2)</f>
        <v>S$2204</v>
      </c>
      <c r="T2212" s="4" t="str">
        <f t="shared" ref="T2212:AY2212" si="3612">ADDRESS(ROW(T2193),COLUMN(T2193),2)</f>
        <v>T$2193</v>
      </c>
      <c r="U2212" s="4" t="str">
        <f t="shared" si="3612"/>
        <v>U$2193</v>
      </c>
      <c r="V2212" s="4" t="str">
        <f t="shared" si="3612"/>
        <v>V$2193</v>
      </c>
      <c r="W2212" s="4" t="str">
        <f t="shared" si="3612"/>
        <v>W$2193</v>
      </c>
      <c r="X2212" s="4" t="str">
        <f t="shared" si="3612"/>
        <v>X$2193</v>
      </c>
      <c r="Y2212" s="4" t="str">
        <f t="shared" si="3612"/>
        <v>Y$2193</v>
      </c>
      <c r="Z2212" s="4" t="str">
        <f t="shared" si="3612"/>
        <v>Z$2193</v>
      </c>
      <c r="AA2212" s="4" t="str">
        <f t="shared" si="3612"/>
        <v>AA$2193</v>
      </c>
      <c r="AB2212" s="4" t="str">
        <f t="shared" si="3612"/>
        <v>AB$2193</v>
      </c>
      <c r="AC2212" s="4" t="str">
        <f t="shared" si="3612"/>
        <v>AC$2193</v>
      </c>
      <c r="AD2212" s="4" t="str">
        <f t="shared" si="3612"/>
        <v>AD$2193</v>
      </c>
      <c r="AE2212" s="4" t="str">
        <f t="shared" si="3612"/>
        <v>AE$2193</v>
      </c>
      <c r="AF2212" s="4" t="str">
        <f t="shared" si="3612"/>
        <v>AF$2193</v>
      </c>
      <c r="AG2212" s="4" t="str">
        <f t="shared" si="3612"/>
        <v>AG$2193</v>
      </c>
      <c r="AH2212" s="4" t="str">
        <f t="shared" si="3612"/>
        <v>AH$2193</v>
      </c>
      <c r="AI2212" s="4" t="str">
        <f t="shared" si="3612"/>
        <v>AI$2193</v>
      </c>
      <c r="AJ2212" s="4" t="str">
        <f t="shared" si="3612"/>
        <v>AJ$2193</v>
      </c>
      <c r="AK2212" s="4" t="str">
        <f t="shared" si="3612"/>
        <v>AK$2193</v>
      </c>
      <c r="AL2212" s="4" t="str">
        <f t="shared" si="3612"/>
        <v>AL$2193</v>
      </c>
      <c r="AM2212" s="4" t="str">
        <f t="shared" si="3612"/>
        <v>AM$2193</v>
      </c>
      <c r="AN2212" s="4" t="str">
        <f t="shared" si="3612"/>
        <v>AN$2193</v>
      </c>
      <c r="AO2212" s="4" t="str">
        <f t="shared" si="3612"/>
        <v>AO$2193</v>
      </c>
      <c r="AP2212" s="4" t="str">
        <f t="shared" si="3612"/>
        <v>AP$2193</v>
      </c>
      <c r="AQ2212" s="4" t="str">
        <f t="shared" si="3612"/>
        <v>AQ$2193</v>
      </c>
      <c r="AR2212" s="4" t="str">
        <f t="shared" si="3612"/>
        <v>AR$2193</v>
      </c>
      <c r="AS2212" s="4" t="str">
        <f t="shared" si="3612"/>
        <v>AS$2193</v>
      </c>
      <c r="AT2212" s="4" t="str">
        <f t="shared" si="3612"/>
        <v>AT$2193</v>
      </c>
      <c r="AU2212" s="4" t="str">
        <f t="shared" si="3612"/>
        <v>AU$2193</v>
      </c>
      <c r="AV2212" s="4" t="str">
        <f t="shared" si="3612"/>
        <v>AV$2193</v>
      </c>
      <c r="AW2212" s="4" t="str">
        <f t="shared" si="3612"/>
        <v>AW$2193</v>
      </c>
      <c r="AX2212" s="4" t="str">
        <f t="shared" si="3612"/>
        <v>AX$2193</v>
      </c>
      <c r="AY2212" s="4" t="str">
        <f t="shared" si="3612"/>
        <v>AY$2193</v>
      </c>
      <c r="AZ2212" s="4" t="str">
        <f t="shared" ref="AZ2212:CE2212" si="3613">ADDRESS(ROW(AZ2193),COLUMN(AZ2193),2)</f>
        <v>AZ$2193</v>
      </c>
      <c r="BA2212" s="4" t="str">
        <f t="shared" si="3613"/>
        <v>BA$2193</v>
      </c>
      <c r="BB2212" s="4" t="str">
        <f t="shared" si="3613"/>
        <v>BB$2193</v>
      </c>
      <c r="BC2212" s="4" t="str">
        <f t="shared" si="3613"/>
        <v>BC$2193</v>
      </c>
      <c r="BD2212" s="4" t="str">
        <f t="shared" si="3613"/>
        <v>BD$2193</v>
      </c>
      <c r="BE2212" s="4" t="str">
        <f t="shared" si="3613"/>
        <v>BE$2193</v>
      </c>
      <c r="BF2212" s="4" t="str">
        <f t="shared" si="3613"/>
        <v>BF$2193</v>
      </c>
      <c r="BG2212" s="4" t="str">
        <f t="shared" si="3613"/>
        <v>BG$2193</v>
      </c>
      <c r="BH2212" s="4" t="str">
        <f t="shared" si="3613"/>
        <v>BH$2193</v>
      </c>
      <c r="BI2212" s="4" t="str">
        <f t="shared" si="3613"/>
        <v>BI$2193</v>
      </c>
      <c r="BJ2212" s="4" t="str">
        <f t="shared" si="3613"/>
        <v>BJ$2193</v>
      </c>
      <c r="BK2212" s="4" t="str">
        <f t="shared" si="3613"/>
        <v>BK$2193</v>
      </c>
      <c r="BL2212" s="4" t="str">
        <f t="shared" si="3613"/>
        <v>BL$2193</v>
      </c>
      <c r="BM2212" s="4" t="str">
        <f t="shared" si="3613"/>
        <v>BM$2193</v>
      </c>
      <c r="BN2212" s="4" t="str">
        <f t="shared" si="3613"/>
        <v>BN$2193</v>
      </c>
      <c r="BO2212" s="4" t="str">
        <f t="shared" si="3613"/>
        <v>BO$2193</v>
      </c>
      <c r="BP2212" s="4" t="str">
        <f t="shared" si="3613"/>
        <v>BP$2193</v>
      </c>
      <c r="BQ2212" s="4" t="str">
        <f t="shared" si="3613"/>
        <v>BQ$2193</v>
      </c>
      <c r="BR2212" s="4" t="str">
        <f t="shared" si="3613"/>
        <v>BR$2193</v>
      </c>
      <c r="BS2212" s="4" t="str">
        <f t="shared" si="3613"/>
        <v>BS$2193</v>
      </c>
      <c r="BT2212" s="4" t="str">
        <f t="shared" si="3613"/>
        <v>BT$2193</v>
      </c>
      <c r="BU2212" s="4" t="str">
        <f t="shared" si="3613"/>
        <v>BU$2193</v>
      </c>
      <c r="BV2212" s="4" t="str">
        <f t="shared" si="3613"/>
        <v>BV$2193</v>
      </c>
      <c r="BW2212" s="4" t="str">
        <f t="shared" si="3613"/>
        <v>BW$2193</v>
      </c>
      <c r="BX2212" s="4" t="str">
        <f t="shared" si="3613"/>
        <v>BX$2193</v>
      </c>
      <c r="BY2212" s="4" t="str">
        <f t="shared" si="3613"/>
        <v>BY$2193</v>
      </c>
      <c r="BZ2212" s="4" t="str">
        <f t="shared" si="3613"/>
        <v>BZ$2193</v>
      </c>
      <c r="CA2212" s="4" t="str">
        <f t="shared" si="3613"/>
        <v>CA$2193</v>
      </c>
      <c r="CB2212" s="4" t="str">
        <f t="shared" si="3613"/>
        <v>CB$2193</v>
      </c>
      <c r="CC2212" s="4" t="str">
        <f t="shared" si="3613"/>
        <v>CC$2193</v>
      </c>
      <c r="CD2212" s="4" t="str">
        <f t="shared" si="3613"/>
        <v>CD$2193</v>
      </c>
      <c r="CE2212" s="4" t="str">
        <f t="shared" si="3613"/>
        <v>CE$2193</v>
      </c>
      <c r="CF2212" s="4" t="str">
        <f t="shared" ref="CF2212:CL2212" si="3614">ADDRESS(ROW(CF2193),COLUMN(CF2193),2)</f>
        <v>CF$2193</v>
      </c>
      <c r="CG2212" s="4" t="str">
        <f t="shared" si="3614"/>
        <v>CG$2193</v>
      </c>
      <c r="CH2212" s="4" t="str">
        <f t="shared" si="3614"/>
        <v>CH$2193</v>
      </c>
      <c r="CI2212" s="4" t="str">
        <f t="shared" si="3614"/>
        <v>CI$2193</v>
      </c>
      <c r="CJ2212" s="4" t="str">
        <f t="shared" si="3614"/>
        <v>CJ$2193</v>
      </c>
      <c r="CK2212" s="4" t="str">
        <f t="shared" si="3614"/>
        <v>CK$2193</v>
      </c>
      <c r="CL2212" s="4" t="str">
        <f t="shared" si="3614"/>
        <v>CL$2193</v>
      </c>
      <c r="CN2212" s="60"/>
      <c r="CO2212" s="4" t="str">
        <f t="shared" ref="CO2212:DK2212" si="3615">ADDRESS(ROW(CO2193),COLUMN(CO2193),2)</f>
        <v>CO$2193</v>
      </c>
      <c r="CP2212" s="4" t="str">
        <f t="shared" si="3615"/>
        <v>CP$2193</v>
      </c>
      <c r="CQ2212" s="4" t="str">
        <f t="shared" si="3615"/>
        <v>CQ$2193</v>
      </c>
      <c r="CR2212" s="4" t="str">
        <f t="shared" si="3615"/>
        <v>CR$2193</v>
      </c>
      <c r="CS2212" s="4" t="str">
        <f t="shared" si="3615"/>
        <v>CS$2193</v>
      </c>
      <c r="CT2212" s="4" t="str">
        <f t="shared" si="3615"/>
        <v>CT$2193</v>
      </c>
      <c r="CU2212" s="4" t="str">
        <f t="shared" si="3615"/>
        <v>CU$2193</v>
      </c>
      <c r="CV2212" s="4" t="str">
        <f t="shared" si="3615"/>
        <v>CV$2193</v>
      </c>
      <c r="CW2212" s="4" t="str">
        <f t="shared" si="3615"/>
        <v>CW$2193</v>
      </c>
      <c r="CX2212" s="4" t="str">
        <f t="shared" si="3615"/>
        <v>CX$2193</v>
      </c>
      <c r="CY2212" s="4" t="str">
        <f t="shared" si="3615"/>
        <v>CY$2193</v>
      </c>
      <c r="CZ2212" s="4" t="str">
        <f t="shared" si="3615"/>
        <v>CZ$2193</v>
      </c>
      <c r="DA2212" s="4" t="str">
        <f t="shared" si="3615"/>
        <v>DA$2193</v>
      </c>
      <c r="DB2212" s="4" t="str">
        <f t="shared" si="3615"/>
        <v>DB$2193</v>
      </c>
      <c r="DC2212" s="4" t="str">
        <f t="shared" si="3615"/>
        <v>DC$2193</v>
      </c>
      <c r="DD2212" s="4" t="str">
        <f t="shared" si="3615"/>
        <v>DD$2193</v>
      </c>
      <c r="DE2212" s="4" t="str">
        <f t="shared" si="3615"/>
        <v>DE$2193</v>
      </c>
      <c r="DF2212" s="4" t="str">
        <f t="shared" si="3615"/>
        <v>DF$2193</v>
      </c>
      <c r="DG2212" s="4" t="str">
        <f t="shared" si="3615"/>
        <v>DG$2193</v>
      </c>
      <c r="DH2212" s="4" t="str">
        <f t="shared" si="3615"/>
        <v>DH$2193</v>
      </c>
      <c r="DI2212" s="4" t="str">
        <f t="shared" si="3615"/>
        <v>DI$2193</v>
      </c>
      <c r="DJ2212" s="4" t="str">
        <f t="shared" si="3615"/>
        <v>DJ$2193</v>
      </c>
      <c r="DK2212" s="4" t="str">
        <f t="shared" si="3615"/>
        <v>DK$2193</v>
      </c>
      <c r="DL2212" s="4" t="str">
        <f t="shared" ref="DL2212" si="3616">ADDRESS(ROW(DL2193),COLUMN(DL2193),2)</f>
        <v>DL$2193</v>
      </c>
    </row>
    <row r="2213" spans="2:116" x14ac:dyDescent="0.35">
      <c r="B2213" t="s">
        <v>332</v>
      </c>
      <c r="D2213" t="s">
        <v>429</v>
      </c>
      <c r="E2213" s="8" t="str">
        <f t="shared" si="3591"/>
        <v>2213 DCOPS-IS</v>
      </c>
      <c r="G2213" s="241" t="str">
        <f>IFERROR(SUBSTITUTE(TRIM(MID(G2202, SEARCH("-", G2202) + 1, LEN(G2202))),":",""),"no unit")</f>
        <v>direct cost</v>
      </c>
      <c r="H2213" s="12"/>
      <c r="I2213" s="60"/>
      <c r="J2213" s="60"/>
      <c r="K2213" s="15"/>
      <c r="L2213" s="15"/>
      <c r="M2213" s="15"/>
      <c r="N2213" s="15"/>
      <c r="O2213" s="15"/>
      <c r="P2213" s="15"/>
      <c r="R2213" s="15"/>
      <c r="S2213" s="179" t="str">
        <f t="shared" ref="S2213:AX2213" si="3617">S2199</f>
        <v>S$19</v>
      </c>
      <c r="T2213" s="179" t="str">
        <f t="shared" si="3617"/>
        <v>T$19</v>
      </c>
      <c r="U2213" s="179" t="str">
        <f t="shared" si="3617"/>
        <v>U$19</v>
      </c>
      <c r="V2213" s="179" t="str">
        <f t="shared" si="3617"/>
        <v>V$19</v>
      </c>
      <c r="W2213" s="179" t="str">
        <f t="shared" si="3617"/>
        <v>W$19</v>
      </c>
      <c r="X2213" s="179" t="str">
        <f t="shared" si="3617"/>
        <v>X$19</v>
      </c>
      <c r="Y2213" s="179" t="str">
        <f t="shared" si="3617"/>
        <v>Y$19</v>
      </c>
      <c r="Z2213" s="179" t="str">
        <f t="shared" si="3617"/>
        <v>Z$19</v>
      </c>
      <c r="AA2213" s="179" t="str">
        <f t="shared" si="3617"/>
        <v>AA$19</v>
      </c>
      <c r="AB2213" s="179" t="str">
        <f t="shared" si="3617"/>
        <v>AB$19</v>
      </c>
      <c r="AC2213" s="179" t="str">
        <f t="shared" si="3617"/>
        <v>AC$19</v>
      </c>
      <c r="AD2213" s="179" t="str">
        <f t="shared" si="3617"/>
        <v>AD$19</v>
      </c>
      <c r="AE2213" s="179" t="str">
        <f t="shared" si="3617"/>
        <v>AE$19</v>
      </c>
      <c r="AF2213" s="179" t="str">
        <f t="shared" si="3617"/>
        <v>AF$19</v>
      </c>
      <c r="AG2213" s="179" t="str">
        <f t="shared" si="3617"/>
        <v>AG$19</v>
      </c>
      <c r="AH2213" s="179" t="str">
        <f t="shared" si="3617"/>
        <v>AH$19</v>
      </c>
      <c r="AI2213" s="179" t="str">
        <f t="shared" si="3617"/>
        <v>AI$19</v>
      </c>
      <c r="AJ2213" s="179" t="str">
        <f t="shared" si="3617"/>
        <v>AJ$19</v>
      </c>
      <c r="AK2213" s="179" t="str">
        <f t="shared" si="3617"/>
        <v>AK$19</v>
      </c>
      <c r="AL2213" s="179" t="str">
        <f t="shared" si="3617"/>
        <v>AL$19</v>
      </c>
      <c r="AM2213" s="179" t="str">
        <f t="shared" si="3617"/>
        <v>AM$19</v>
      </c>
      <c r="AN2213" s="179" t="str">
        <f t="shared" si="3617"/>
        <v>AN$19</v>
      </c>
      <c r="AO2213" s="179" t="str">
        <f t="shared" si="3617"/>
        <v>AO$19</v>
      </c>
      <c r="AP2213" s="179" t="str">
        <f t="shared" si="3617"/>
        <v>AP$19</v>
      </c>
      <c r="AQ2213" s="179" t="str">
        <f t="shared" si="3617"/>
        <v>AQ$19</v>
      </c>
      <c r="AR2213" s="179" t="str">
        <f t="shared" si="3617"/>
        <v>AR$19</v>
      </c>
      <c r="AS2213" s="179" t="str">
        <f t="shared" si="3617"/>
        <v>AS$19</v>
      </c>
      <c r="AT2213" s="179" t="str">
        <f t="shared" si="3617"/>
        <v>AT$19</v>
      </c>
      <c r="AU2213" s="179" t="str">
        <f t="shared" si="3617"/>
        <v>AU$19</v>
      </c>
      <c r="AV2213" s="179" t="str">
        <f t="shared" si="3617"/>
        <v>AV$19</v>
      </c>
      <c r="AW2213" s="179" t="str">
        <f t="shared" si="3617"/>
        <v>AW$19</v>
      </c>
      <c r="AX2213" s="179" t="str">
        <f t="shared" si="3617"/>
        <v>AX$19</v>
      </c>
      <c r="AY2213" s="179" t="str">
        <f t="shared" ref="AY2213:CD2213" si="3618">AY2199</f>
        <v>AY$19</v>
      </c>
      <c r="AZ2213" s="179" t="str">
        <f t="shared" si="3618"/>
        <v>AZ$19</v>
      </c>
      <c r="BA2213" s="179" t="str">
        <f t="shared" si="3618"/>
        <v>BA$19</v>
      </c>
      <c r="BB2213" s="179" t="str">
        <f t="shared" si="3618"/>
        <v>BB$19</v>
      </c>
      <c r="BC2213" s="179" t="str">
        <f t="shared" si="3618"/>
        <v>BC$19</v>
      </c>
      <c r="BD2213" s="179" t="str">
        <f t="shared" si="3618"/>
        <v>BD$19</v>
      </c>
      <c r="BE2213" s="179" t="str">
        <f t="shared" si="3618"/>
        <v>BE$19</v>
      </c>
      <c r="BF2213" s="179" t="str">
        <f t="shared" si="3618"/>
        <v>BF$19</v>
      </c>
      <c r="BG2213" s="179" t="str">
        <f t="shared" si="3618"/>
        <v>BG$19</v>
      </c>
      <c r="BH2213" s="179" t="str">
        <f t="shared" si="3618"/>
        <v>BH$19</v>
      </c>
      <c r="BI2213" s="179" t="str">
        <f t="shared" si="3618"/>
        <v>BI$19</v>
      </c>
      <c r="BJ2213" s="179" t="str">
        <f t="shared" si="3618"/>
        <v>BJ$19</v>
      </c>
      <c r="BK2213" s="179" t="str">
        <f t="shared" si="3618"/>
        <v>BK$19</v>
      </c>
      <c r="BL2213" s="179" t="str">
        <f t="shared" si="3618"/>
        <v>BL$19</v>
      </c>
      <c r="BM2213" s="179" t="str">
        <f t="shared" si="3618"/>
        <v>BM$19</v>
      </c>
      <c r="BN2213" s="179" t="str">
        <f t="shared" si="3618"/>
        <v>BN$19</v>
      </c>
      <c r="BO2213" s="179" t="str">
        <f t="shared" si="3618"/>
        <v>BO$19</v>
      </c>
      <c r="BP2213" s="179" t="str">
        <f t="shared" si="3618"/>
        <v>BP$19</v>
      </c>
      <c r="BQ2213" s="179" t="str">
        <f t="shared" si="3618"/>
        <v>BQ$19</v>
      </c>
      <c r="BR2213" s="179" t="str">
        <f t="shared" si="3618"/>
        <v>BR$19</v>
      </c>
      <c r="BS2213" s="179" t="str">
        <f t="shared" si="3618"/>
        <v>BS$19</v>
      </c>
      <c r="BT2213" s="179" t="str">
        <f t="shared" si="3618"/>
        <v>BT$19</v>
      </c>
      <c r="BU2213" s="179" t="str">
        <f t="shared" si="3618"/>
        <v>BU$19</v>
      </c>
      <c r="BV2213" s="179" t="str">
        <f t="shared" si="3618"/>
        <v>BV$19</v>
      </c>
      <c r="BW2213" s="179" t="str">
        <f t="shared" si="3618"/>
        <v>BW$19</v>
      </c>
      <c r="BX2213" s="179" t="str">
        <f t="shared" si="3618"/>
        <v>BX$19</v>
      </c>
      <c r="BY2213" s="179" t="str">
        <f t="shared" si="3618"/>
        <v>BY$19</v>
      </c>
      <c r="BZ2213" s="179" t="str">
        <f t="shared" si="3618"/>
        <v>BZ$19</v>
      </c>
      <c r="CA2213" s="179" t="str">
        <f t="shared" si="3618"/>
        <v>CA$19</v>
      </c>
      <c r="CB2213" s="179" t="str">
        <f t="shared" si="3618"/>
        <v>CB$19</v>
      </c>
      <c r="CC2213" s="179" t="str">
        <f t="shared" si="3618"/>
        <v>CC$19</v>
      </c>
      <c r="CD2213" s="179" t="str">
        <f t="shared" si="3618"/>
        <v>CD$19</v>
      </c>
      <c r="CE2213" s="179" t="str">
        <f t="shared" ref="CE2213:CL2213" si="3619">CE2199</f>
        <v>CE$19</v>
      </c>
      <c r="CF2213" s="179" t="str">
        <f t="shared" si="3619"/>
        <v>CF$19</v>
      </c>
      <c r="CG2213" s="179" t="str">
        <f t="shared" si="3619"/>
        <v>CG$19</v>
      </c>
      <c r="CH2213" s="179" t="str">
        <f t="shared" si="3619"/>
        <v>CH$19</v>
      </c>
      <c r="CI2213" s="179" t="str">
        <f t="shared" si="3619"/>
        <v>CI$19</v>
      </c>
      <c r="CJ2213" s="179" t="str">
        <f t="shared" si="3619"/>
        <v>CJ$19</v>
      </c>
      <c r="CK2213" s="179" t="str">
        <f t="shared" si="3619"/>
        <v>CK$19</v>
      </c>
      <c r="CL2213" s="179" t="str">
        <f t="shared" si="3619"/>
        <v>CL$19</v>
      </c>
      <c r="CN2213" s="60"/>
      <c r="CO2213" s="179" t="str">
        <f t="shared" ref="CO2213:DK2213" si="3620">CO2199</f>
        <v>CO$19</v>
      </c>
      <c r="CP2213" s="179" t="str">
        <f t="shared" si="3620"/>
        <v>CP$19</v>
      </c>
      <c r="CQ2213" s="179" t="str">
        <f t="shared" si="3620"/>
        <v>CQ$19</v>
      </c>
      <c r="CR2213" s="179" t="str">
        <f t="shared" si="3620"/>
        <v>CR$19</v>
      </c>
      <c r="CS2213" s="179" t="str">
        <f t="shared" si="3620"/>
        <v>CS$19</v>
      </c>
      <c r="CT2213" s="179" t="str">
        <f t="shared" si="3620"/>
        <v>CT$19</v>
      </c>
      <c r="CU2213" s="179" t="str">
        <f t="shared" si="3620"/>
        <v>CU$19</v>
      </c>
      <c r="CV2213" s="179" t="str">
        <f t="shared" si="3620"/>
        <v>CV$19</v>
      </c>
      <c r="CW2213" s="179" t="str">
        <f t="shared" si="3620"/>
        <v>CW$19</v>
      </c>
      <c r="CX2213" s="179" t="str">
        <f t="shared" si="3620"/>
        <v>CX$19</v>
      </c>
      <c r="CY2213" s="179" t="str">
        <f t="shared" si="3620"/>
        <v>CY$19</v>
      </c>
      <c r="CZ2213" s="179" t="str">
        <f t="shared" si="3620"/>
        <v>CZ$19</v>
      </c>
      <c r="DA2213" s="179" t="str">
        <f t="shared" si="3620"/>
        <v>DA$19</v>
      </c>
      <c r="DB2213" s="179" t="str">
        <f t="shared" si="3620"/>
        <v>DB$19</v>
      </c>
      <c r="DC2213" s="179" t="str">
        <f t="shared" si="3620"/>
        <v>DC$19</v>
      </c>
      <c r="DD2213" s="179" t="str">
        <f t="shared" si="3620"/>
        <v>DD$19</v>
      </c>
      <c r="DE2213" s="179" t="str">
        <f t="shared" si="3620"/>
        <v>DE$19</v>
      </c>
      <c r="DF2213" s="179" t="str">
        <f t="shared" si="3620"/>
        <v>DF$19</v>
      </c>
      <c r="DG2213" s="179" t="str">
        <f t="shared" si="3620"/>
        <v>DG$19</v>
      </c>
      <c r="DH2213" s="179" t="str">
        <f t="shared" si="3620"/>
        <v>DH$19</v>
      </c>
      <c r="DI2213" s="179" t="str">
        <f t="shared" si="3620"/>
        <v>DI$19</v>
      </c>
      <c r="DJ2213" s="179" t="str">
        <f t="shared" si="3620"/>
        <v>DJ$19</v>
      </c>
      <c r="DK2213" s="179" t="str">
        <f t="shared" si="3620"/>
        <v>DK$19</v>
      </c>
      <c r="DL2213" s="179" t="str">
        <f t="shared" ref="DL2213" si="3621">DL2199</f>
        <v>DL$19</v>
      </c>
    </row>
    <row r="2214" spans="2:116" x14ac:dyDescent="0.35">
      <c r="G2214" s="136" t="str">
        <f>G2200</f>
        <v>Secondary revenue driver</v>
      </c>
    </row>
    <row r="2215" spans="2:116" x14ac:dyDescent="0.35">
      <c r="G2215" s="136" t="str">
        <f>G2201</f>
        <v>Secondary volume driver</v>
      </c>
    </row>
  </sheetData>
  <conditionalFormatting sqref="H10:P12 H15:P23 AD25:CL38 I13:P24 I1630:P1631 H789:P797 H1002:P1010 T977:CL977 S996:CL998 S1000:CL1000 S2137:CL2138 S2163:CL2164 S815:CL816 H442:P464 H309:P330 H1319:P1421 S2189:CL2190 CN789:CN797 CN1002:CN1010 CN1550:CN1557 CN1319:CN1399 CN442:CN464 CN466:CN490 CN309:CN330 CO1063:DK1078 CN1079:DK1087 H1178:P1219 CN1178:CN1219 CN1650:CN1657 CN1012:CN1034 CN1684:CN1691 CN2181:CN1048576 CN2128:CN2147 CN2077:CN2096 CN2155:CN2173 CO1364:DL1385 CO1336:DL1361 CO1012:DL1022 CO942:DL955 CO44:DL51 CO1319:DL1327 CO1259:DL1275 CO1277:DL1278 CO1483:DL1484 CO1210:DL1211 CO1616:DL1617 CO1584:DL1585 CO1130:DL1131 CO1095:DL1095 CO1060:DL1060 CO1000:DL1000 CO979:DL979 CO930:DL931 CO910:DL913 CO1588:DL1593 CO812:DL816 CO799:DL809 CO1333:DL1333 CO481:DL490 CO1214:DL1219 CO1170:DL1175 CO1552:DL1557 CO1004:DL1010 CO934:DL939 CO791:DL797 CO444:DL450 CO328:DL330 CO2194:DL2211 CO1620:DL1625 CO1387:DL1399 CO468:DL479 CO499:DL529 CO311:DL325 CO334:DL354 CO2189:DL2190 CO1505:DL1506 CO1526:DL1527 CO1509:DL1514 CO1530:DL1535 CO1548:DL1548 CO1465:DL1470 CO1487:DL1492 CO2213:DL2213 CO1166:DL1167 CO1648:DL1648 CO1254:DL1256 CO1686:DL1691 CO1652:DL1657 CO1178:DL1208 CO1025:DL1025 CO1682:DL1682 CO1716:DL1716 CO2086:DL2096 CO2137:DL2147 CO2163:DL2173 CN1848:CN1850 CN1851:DL1868 CN1872:DL1874 CN1869:CN1871 CO1869:DL1870 CO1848:DL1849 CO384:DL412 CN1463:CN1470 CO40:DL42 CN53:DL73 CN39:CN52 CN75:DL86 CN74 CN88:DL104 CN87 CN105 CN120 CN176:DL187 CN175 DL2175:DL2187 CN2175:DK2176 CN2174:DL2174 DL2149:DL2161 CN2149:DK2151 CN2148:DL2148 CN2097:DL2127 CN2016:DL2076 CN1692:DL1693 CN1658:DL1658 CN1626:DL1626 CN1594:DL1594 H1550:P1558 CN1558:DL1558 CN1536:DL1536 CN1515:DL1515 CN1493:DL1493 CN1471:DL1471 CO2152:DK2161 CO2177:DK2187 CO2128:DL2135 CO2077:DL2084 CN1904:CN1906 CO1904:DL1905 K1889:P1900 H1889:H1900 CN1876:DL1903 H1876:P1888 CN1938:CN1940 CO1938:DL1939 K1923:P1934 H1923:H1934 CN1907:DL1937 K1958:P1961 H1958:H1961 CN1941:DL1964 H1935:P1957 H1901:P1922 T1965:CL1965 K1985:P1988 H1985:H1988 T1992:CL1992 H1962:P1984 CN1966:DL1991 CN106:DL107 CN121:DL136 CN2013:CN2015 CO2013:DL2014 H1798:P1874 CN1798:DL1847 CO569:DL573 CN499:CN544 CO531:DL544 CO1088:DK1093 DL1063:DL1093 S1755:CL1756 CO1053:DK1058 CO1028:DL1034 CN1123:CN1140 CO1123:DK1128 CO1098:DL1104 CN1088:CN1104 CN1053:CN1078 CN1159:CN1175 CO1159:DK1164 CO1134:DL1140 H1650:P1658 CN221:DL223 H194:I206 J190:P206 J208:P211 CN208:DL211 CN190:DL193 CN1992 CN1993:DL2012 CN1965 R208:CL211 R44:CL107 R1652:CL1658 R1134:CL1140 R1098:CL1104 R1028:CL1034 R1754:R1756 R1726:CL1726 R1993:CL2071 R1063:CL1093 R568 R1798:CL1874 R334:CL354 R355:R356 R39:CL42 R1992 R1966:CL1991 R1965 R1905 R1938 R1939:CL1964 R1906:CL1937 R1876:CL1904 R1552:CL1558 R1588:CL1594 R2086:CL2097 R2139:CL2148 R2165:CL2174 R1716:CL1716 R1682:CL1682 R1025:CL1025 R1178:CL1208 R1254:CL1256 R1648:CL1648 R1166:CL1167 R2191:CL2200 R1548:CL1548 R1547 R1528:R1529 R1526:CL1527 R1525 R1507:R1508 R1505:CL1506 R1504 R1485:R1486 R2188:R2190 R384:CL412 R311:CL325 R499:CL529 R468:CL479 R451:R464 R1387:CL1399 R1364:CL1385 R1336:CL1361 R1012:CL1022 R942:CL955 R1319:CL1327 R1259:CL1275 R1277:CL1278 R1483:CL1484 R1210:CL1211 R1616:CL1617 R1584:CL1585 R1130:CL1131 R1095:CL1095 R1060:CL1060 R979:CL979 R930:CL931 R910:CL913 R812:CL814 R799:CL809 R1333:CL1333 R481:CL490 R1214:CL1219 R1170:CL1175 R1004:CL1010 R934:CL939 R791:CL797 R444:CL450 R328:CL330 R1620:CL1626 R530 R815:R817 R43 R2162:R2164 R2136:R2138 R2085 R1386 R1362:R1363 R1276 R1482 R1253 R1209 R1647 R1615 R1583 R1165 R1129 R1094 R1059 R1681 R1715 R1023:R1024 R977:R978 R929 R914 R332:R333 R835 R810:R811 R480 R1328:R1332 R996 R1334:R1335 R1279:R1280 R1257:R1258 R1463:R1464 R1212:R1213 R1168:R1169 R1618:R1619 R1586:R1587 R1550:R1551 R1132:R1133 R1096:R1097 R1061:R1062 R1026:R1027 R1650:R1651 R1684:R1685 R1002:R1003 R980:R981 R956:R957 R932:R933 R908:R909 R789:R790 R466:R467 R442:R443 R414:R415 R383 R309:R310 R326:R327 R190:CL206 H1726:P1726 CO1760:DL1779 R1757:CL1779 CN566:CN573 CO566:DL567 R531:CL545 H499:P545 CN545:DL545 H1628:P1629 H414:P424 H1012:P1034 H1423:P1460 I1422:P1422 H1106:P1140 R1106:CL1128 DL1106:DL1128 CN1106:DK1122 H1142:P1175 R1142:CL1164 DL1142:DL1164 CN1142:DK1158 R1036:CL1058 DL1036:DL1058 CN1036:DK1052 H1222:P1243 H1244:H1246 K1244:P1246 H1036:P1043 H1053:P1104 H1044:H1052 J1044:P1052 H1989:P2071 H2073:P2097 R2073:CL2084 H2099:P2122 R2099:CL2122 R2124:CL2135 H2124:P2148 H2150:P2174 R2150:CL2161 H2176:P2200 R2176:CL2187 H2202:P1048576 R2202:CL1048576 H2072:CL2072 H2098:CL2098 H2123:CL2123 H2149:CL2149 H2175:CL2175 H2201:CL2201 H1728:P1743 H1744:H1746 J1744:P1746 H1747:P1748 H1753:P1779 H1749:H1752 J1749:P1752 H1684:P1699 H1709:P1716 H1700:H1708 J1700:P1708 H1660:P1665 H1675:P1682 H1666:H1674 J1666:P1674 H1632:P1638 J1639:P1640 H1639:H1640 H1596:P1606 J1607:P1608 H1607:H1608 CO818:DL834 R818:CL834 CO915:DL928 R915:CL928 CO958:DL977 R958:CL976 CO982:DL998 R982:CL995 CN942:CN996 CO1694:DL1714 CN1694:CN1716 R1686:CL1714 CN1472:CN1492 CO1472:DL1481 R1465:CL1481 CN1494:CN1514 CO1494:DL1503 R1487:CL1503 CN1516:CN1535 CO1516:DL1524 R1509:CL1524 CN1537:CN1548 CO1537:DL1546 R1530:CL1546 CN1560:CN1593 CO1560:DL1582 R1560:CL1582 CO1596:DL1614 CN1596:CN1625 R1596:CL1614 H1609:P1626 CO1628:DL1646 CN1628:CN1648 R1628:CL1646 H1641:P1648 CO1660:DL1680 CN1660:CN1682 R1660:CL1680 CO1732:DL1758 CN1732:CN1779 R1728:CL1753 CO1222:DL1252 R1222:CL1252 CO1281:DL1310 R1281:CL1310 H1247:P1310 CN1222:CN1310 J1494:P1494 H1494 H1495:P1515 J1516:P1516 H1516 H1517:P1536 H1538:P1548 J1537:P1537 H1537 H1463:P1471 H1473:P1493 J1472:P1472 H1472 H1560:P1570 H1577:P1594 H1571:H1576 J1571:P1576 H121:H123 J121:P121 H466:P475 H477:P490 J476:P476 H476 H942:P996 R1401:CL1460 CN1401:DL1460 R1400:DL1400 CN547:DL565 R547:CL567 CN332:CN412 CO357:DL382 H332:P412 R357:CL382 CN10:CN24 CO13:DL38 R10:CL24 CN109:DL119 H39:P120 R108:DL108 CO601:DL605 R600 CN587:DL587 CN574:DL584 R569:CL584 R587:CL587 CN589:DL591 R589:CL591 R592:DL592 R597:CL599 CO597:DL599 CN597:CN605 CN593:DL595 R593:CL595 R588:DL588 R585:DL586 R596:DL596 H547:P588 H589:J590 CN241:DL241 CO234:DL240 CO230:DL232 CN224 R221:CL224 R233 H221:P224 R230:CL232 CN230:CN240 H230:J230 K228:P229 CN255:DL255 CO248:DL254 CO243:DL246 CN242:CN254 R234:CL246 R247 CN273:DL306 CO266:DL272 CO263:DL264 CN256 R248:CL256 R265 H231:P256 R263:CL264 CN263:CN272 H262:J262 R266:CL306 H263:P306 K260:P261 R601:CL605 R262:DL262 R707:CL767 CN629 CN707:DL767 H707:P767 CN636:CN638 R606:DL624 R625:R638 H591:P638 K122:P123 CN414:CN434 CN436:DL440 CO416:DL434 R416:CL434 R438:CL440 R435:R437 S436:CL437 H426:P440 S841:CL842 CO862:DL907 CO836:DL842 R862:CL907 R836:CL840 R841:R843 R861 CO844:DL849 R844:CL849 H799:P939 CN799:CN849 CN851:CN939 R851:CL860 CO851:DL860 R850:DL850 CN137 H138:H140 J138:P138 H124:P137 K139:P140 CN138:DL141 CN148:DL174 R109:CL141 R146 R148:CL187 R147:DL147 R142:DL145 H141:P187 CN667:CN668 CN703:CN705 R641:DL649 CN683 R650:R705 H641:P698 H700:P705 H699:J699">
    <cfRule type="expression" dxfId="260" priority="462">
      <formula>ISNUMBER(SEARCH("Calcs.", _xlfn.FORMULATEXT(H10)))</formula>
    </cfRule>
    <cfRule type="expression" dxfId="259" priority="463">
      <formula>ISNUMBER(SEARCH("Assumption", _xlfn.FORMULATEXT(H10)))</formula>
    </cfRule>
    <cfRule type="expression" dxfId="258" priority="465">
      <formula>ISNUMBER(SEARCH("=", _xlfn.FORMULATEXT(H10)))</formula>
    </cfRule>
    <cfRule type="expression" dxfId="257" priority="467">
      <formula>(ISNUMBER(SEARCH("=", _xlfn.FORMULATEXT(H10)))*1=0)</formula>
    </cfRule>
  </conditionalFormatting>
  <conditionalFormatting sqref="F1601:F1602">
    <cfRule type="cellIs" dxfId="256" priority="430" stopIfTrue="1" operator="notEqual">
      <formula>0.6545646468</formula>
    </cfRule>
  </conditionalFormatting>
  <conditionalFormatting sqref="G13:H14 G24:H24 H15:H23">
    <cfRule type="cellIs" dxfId="255" priority="468" stopIfTrue="1" operator="notEqual">
      <formula>0.6545646468</formula>
    </cfRule>
  </conditionalFormatting>
  <conditionalFormatting sqref="F1633:F1634">
    <cfRule type="cellIs" dxfId="254" priority="429" stopIfTrue="1" operator="notEqual">
      <formula>0.6545646468</formula>
    </cfRule>
  </conditionalFormatting>
  <conditionalFormatting sqref="H1176:P1177 CN1176:DL1177 R1176:CL1177">
    <cfRule type="expression" dxfId="253" priority="408">
      <formula>ISNUMBER(SEARCH("Calcs.", _xlfn.FORMULATEXT(H1176)))</formula>
    </cfRule>
    <cfRule type="expression" dxfId="252" priority="409">
      <formula>ISNUMBER(SEARCH("Assumption", _xlfn.FORMULATEXT(H1176)))</formula>
    </cfRule>
    <cfRule type="expression" dxfId="251" priority="410">
      <formula>ISNUMBER(SEARCH("=", _xlfn.FORMULATEXT(H1176)))</formula>
    </cfRule>
    <cfRule type="expression" dxfId="250" priority="411">
      <formula>(ISNUMBER(SEARCH("=", _xlfn.FORMULATEXT(H1176)))*1=0)</formula>
    </cfRule>
  </conditionalFormatting>
  <conditionalFormatting sqref="H1220:P1220 CN1220:DL1220 R1220:CL1220">
    <cfRule type="expression" dxfId="249" priority="400">
      <formula>ISNUMBER(SEARCH("Calcs.", _xlfn.FORMULATEXT(H1220)))</formula>
    </cfRule>
    <cfRule type="expression" dxfId="248" priority="401">
      <formula>ISNUMBER(SEARCH("Assumption", _xlfn.FORMULATEXT(H1220)))</formula>
    </cfRule>
    <cfRule type="expression" dxfId="247" priority="402">
      <formula>ISNUMBER(SEARCH("=", _xlfn.FORMULATEXT(H1220)))</formula>
    </cfRule>
    <cfRule type="expression" dxfId="246" priority="403">
      <formula>(ISNUMBER(SEARCH("=", _xlfn.FORMULATEXT(H1220)))*1=0)</formula>
    </cfRule>
  </conditionalFormatting>
  <conditionalFormatting sqref="CO2201:DL2201">
    <cfRule type="expression" dxfId="245" priority="396">
      <formula>ISNUMBER(SEARCH("Calcs.", _xlfn.FORMULATEXT(CO2201)))</formula>
    </cfRule>
    <cfRule type="expression" dxfId="244" priority="397">
      <formula>ISNUMBER(SEARCH("Assumption", _xlfn.FORMULATEXT(CO2201)))</formula>
    </cfRule>
    <cfRule type="expression" dxfId="243" priority="398">
      <formula>(ISNUMBER(SEARCH("=", _xlfn.FORMULATEXT(CO2201)))*1=0)</formula>
    </cfRule>
    <cfRule type="expression" dxfId="242" priority="399">
      <formula>ISNUMBER(SEARCH("=", _xlfn.FORMULATEXT(CO2201)))</formula>
    </cfRule>
  </conditionalFormatting>
  <conditionalFormatting sqref="H10:P12 H15:P23 AD25:CL38 I13:P24 H789:P797 H1002:P1010 T977:CL977 S996:CL998 S1000:CL1000 S2137:CL2138 S2163:CL2164 S815:CL816 H442:P464 H309:P330 H1319:P1421 S2189:CL2190 CN789:CN797 CN1002:CN1010 CN1319:CN1399 CN442:CN464 CN466:CN490 CN309:CN330 CN1550:CN1557 CO1063:DK1078 CN1079:DK1087 CN1650:CN1657 CN1012:CN1034 CN1684:CN1691 CN2181:CN1048576 CN2128:CN2147 CN2077:CN2096 CN2155:CN2173 CO1364:DL1385 CO1336:DL1361 CO1620:DL1625 CO1012:DL1022 CO942:DL955 CO44:DL51 CO1319:DL1327 CO1259:DL1275 CO1277:DL1278 CO1483:DL1484 CO1210:DL1211 CO1616:DL1617 CO1552:DL1557 CO1584:DL1585 CO1130:DL1131 CO1095:DL1095 CO1060:DL1060 CO1000:DL1000 CO979:DL979 CO930:DL931 CO910:DL913 CO1588:DL1593 CO812:DL816 CO2194:DL2211 CO799:DL809 CO1333:DL1333 CO481:DL490 CO1004:DL1010 CO934:DL939 CO791:DL797 CO444:DL450 CO328:DL330 CO1387:DL1399 CO468:DL479 CO499:DL529 CO311:DL325 CO334:DL354 CO2189:DL2190 CO1505:DL1506 CO1526:DL1527 CO1509:DL1514 CO1530:DL1535 CO1548:DL1548 CO1465:DL1470 CO1487:DL1492 CO2213:DL2213 CO1166:DL1167 CO1648:DL1648 CO1254:DL1256 CO1686:DL1691 CO1652:DL1657 CO1170:DL1208 CO1214:DL1220 CO1025:DL1025 CO1682:DL1682 CO1716:DL1716 CO2086:DL2096 CO2137:DL2147 CO2163:DL2173 CN1848:CN1850 CN1851:DL1868 CN1872:DL1874 CN1869:CN1871 CO1869:DL1870 CO1848:DL1849 CO384:DL412 CN1463:CN1470 CO40:DL42 CN53:DL73 CN39:CN52 CN75:DL86 CN74 CN88:DL104 CN87 CN105 CN120 CN176:DL187 CN175 DL2175:DL2187 CN2175:DK2176 CN2174:DL2174 DL2149:DL2161 CN2149:DK2151 CN2148:DL2148 CN2097:DL2127 CN2016:DL2076 CN1692:DL1693 CN1658:DL1658 CN1626:DL1626 CN1594:DL1594 H1550:P1558 CN1558:DL1558 CN1536:DL1536 CN1515:DL1515 CN1493:DL1493 CN1471:DL1471 CO2152:DK2161 CO2177:DK2187 CO2128:DL2135 CO2077:DL2084 CN1904:CN1906 CO1904:DL1905 K1889:P1900 H1889:H1900 CN1876:DL1903 H1876:P1888 CN1938:CN1940 CO1938:DL1939 K1923:P1934 H1923:H1934 CN1907:DL1937 K1958:P1961 H1958:H1961 CN1941:DL1964 H1935:P1957 H1901:P1922 T1965:CL1965 K1985:P1988 H1985:H1988 T1992:CL1992 H1962:P1984 CN1966:DL1991 CN106:DL107 CN121:DL136 CN2013:CN2015 CO2013:DL2014 H1798:P1874 CN1798:DL1847 CO569:DL573 CN499:CN544 CO531:DL544 CO1088:DK1093 DL1063:DL1093 S1755:CL1756 CO1053:DK1058 CO1028:DL1034 CN1123:CN1140 CO1123:DK1128 CO1098:DL1104 CN1088:CN1104 CN1053:CN1078 CO1159:DK1164 CN1159:CN1220 CO1134:DL1140 H1650:P1658 CN221:DL223 H194:I206 J190:P206 J208:P211 CN208:DL211 CN190:DL193 CN1992 CN1993:DL2012 CN1965 R208:CL211 R44:CL107 R1652:CL1658 R1134:CL1140 R1098:CL1104 R1028:CL1034 R1754:R1756 R1726:CL1726 R1993:CL2071 R1063:CL1093 R568 R1798:CL1874 R334:CL354 R355:R356 R39:CL42 R1992 R1966:CL1991 R1965 R1905 R1938 R1939:CL1964 R1906:CL1937 R1876:CL1904 R1552:CL1558 R1588:CL1594 R1620:CL1626 R2086:CL2097 R2139:CL2148 R2165:CL2174 R1716:CL1716 R1682:CL1682 R1025:CL1025 R1170:CL1208 R1254:CL1256 R1648:CL1648 R1166:CL1167 R2191:CL2200 R1548:CL1548 R1547 R1528:R1529 R1526:CL1527 R1525 R1507:R1508 R1505:CL1506 R1504 R1485:R1486 R2188:R2190 R384:CL412 R311:CL325 R499:CL529 R468:CL479 R451:R464 R1387:CL1399 R1364:CL1385 R1336:CL1361 R1012:CL1022 R942:CL955 R1319:CL1327 R1259:CL1275 R1277:CL1278 R1483:CL1484 R1210:CL1211 R1616:CL1617 R1584:CL1585 R1130:CL1131 R1095:CL1095 R1060:CL1060 R979:CL979 R930:CL931 R910:CL913 R812:CL814 R799:CL809 R1333:CL1333 R481:CL490 R1004:CL1010 R934:CL939 R791:CL797 R444:CL450 R328:CL330 R530 R815:R817 R43 R2162:R2164 R2136:R2138 R2085 R1386 R1362:R1363 R1276 R1482 R1253 R1209 R1647 R1615 R1583 R1165 R1129 R1094 R1059 R1681 R1715 R1023:R1024 R977:R978 R929 R914 R332:R333 R835 R810:R811 R480 R1328:R1332 R996 R1334:R1335 R1279:R1280 R1257:R1258 R1463:R1464 R1212:R1213 R1168:R1169 R1618:R1619 R1586:R1587 R1550:R1551 R1132:R1133 R1096:R1097 R1061:R1062 R1026:R1027 R1650:R1651 R1684:R1685 R1002:R1003 R980:R981 R956:R957 R932:R933 R908:R909 R789:R790 R466:R467 R442:R443 R414:R415 R383 R309:R310 R326:R327 R190:CL206 H1726:P1726 CO1760:DL1779 R1757:CL1779 CN566:CN573 CO566:DL567 R531:CL545 H499:P545 CN545:DL545 CN1221:DL1221 H414:P424 H1012:P1034 H1423:P1460 I1422:P1422 H1106:P1140 R1106:CL1128 DL1106:DL1128 CN1106:DK1122 R1142:CL1164 DL1142:DL1164 CN1142:DK1158 R1036:CL1058 DL1036:DL1058 CN1036:DK1052 H1244:H1246 K1244:P1246 H1036:P1043 H1053:P1104 H1044:H1052 J1044:P1052 H1989:P2071 H2073:P2097 R2073:CL2084 H2099:P2122 R2099:CL2122 R2124:CL2135 H2124:P2148 H2150:P2174 R2150:CL2161 H2176:P2200 R2176:CL2187 H2202:P1048576 R2202:CL1048576 H2072:CL2072 H2098:CL2098 H2123:CL2123 H2149:CL2149 H2175:CL2175 H2201:CL2201 H1728:P1743 H1744:H1746 J1744:P1746 H1747:P1748 H1753:P1779 H1749:H1752 J1749:P1752 H1684:P1699 H1709:P1716 H1700:H1708 J1700:P1708 H1660:P1665 H1675:P1682 H1666:H1674 J1666:P1674 H1628:P1638 J1639:P1640 H1639:H1640 H1596:P1606 J1607:P1608 H1607:H1608 CO818:DL834 R818:CL834 CO915:DL928 R915:CL928 CO958:DL977 R958:CL976 CO982:DL998 R982:CL995 CN942:CN996 H1142:P1243 CO1694:DL1714 CN1694:CN1716 R1686:CL1714 CN1472:CN1492 CO1472:DL1481 R1465:CL1481 CN1494:CN1514 CO1494:DL1503 R1487:CL1503 CN1516:CN1535 CO1516:DL1524 R1509:CL1524 CN1537:CN1548 CO1537:DL1546 R1530:CL1546 CO1560:DL1582 CN1560:CN1593 R1560:CL1582 CO1596:DL1614 CN1596:CN1625 R1596:CL1614 H1609:P1626 CO1628:DL1646 CN1628:CN1648 R1628:CL1646 H1641:P1648 CO1660:DL1680 CN1660:CN1682 R1660:CL1680 CO1732:DL1758 CN1732:CN1779 R1728:CL1753 CO1222:DL1252 R1214:CL1252 CO1281:DL1310 R1281:CL1310 H1247:P1310 CN1222:CN1310 J1494:P1494 H1494 H1495:P1515 J1516:P1516 H1516 H1517:P1536 H1538:P1548 J1537:P1537 H1537 H1463:P1471 H1473:P1493 J1472:P1472 H1472 H1560:P1570 H1577:P1594 H1571:H1576 J1571:P1576 H121:H123 J121:P121 H466:P475 H477:P490 J476:P476 H476 H942:P996 R1401:CL1460 CN1401:DL1460 R1400:DL1400 CN547:DL565 R547:CL567 CN332:CN412 CO357:DL382 H332:P412 R357:CL382 CN10:CN24 CO13:DL38 R10:CL24 CN109:DL119 H39:P120 R108:DL108 CO601:DL605 R600 CN587:DL587 CN574:DL584 R569:CL584 R587:CL587 CN589:DL591 R589:CL591 R592:DL592 R597:CL599 CO597:DL599 CN597:CN605 CN593:DL595 R593:CL595 R588:DL588 R585:DL586 R596:DL596 H547:P588 H589:J590 CN241:DL241 CO234:DL240 CO230:DL232 CN224 R221:CL224 R233 H221:P224 R230:CL232 CN230:CN240 H230:J230 K228:P229 CN255:DL255 CO248:DL254 CO243:DL246 CN242:CN254 R234:CL246 R247 CN273:DL306 CO266:DL272 CO263:DL264 CN256 R248:CL256 R265 H231:P256 R263:CL264 CN263:CN272 H262:J262 R266:CL306 H263:P306 K260:P261 R601:CL605 R262:DL262 R707:CL767 CN629 CN707:DL767 H707:P767 CN636:CN638 R606:DL624 R625:R638 H591:P638 K122:P123 CN414:CN434 CN436:DL440 CO416:DL434 R416:CL434 R438:CL440 R435:R437 S436:CL437 H426:P440 S841:CL842 CO862:DL907 CO836:DL842 R862:CL907 R836:CL840 R841:R843 R861 CO844:DL849 R844:CL849 H799:P939 CN799:CN849 CN851:CN939 R851:CL860 CO851:DL860 R850:DL850 CN137 H138:H140 J138:P138 H124:P137 K139:P140 CN138:DL141 CN148:DL174 R109:CL141 R146 R148:CL187 R147:DL147 R142:DL145 H141:P187 CN667:CN668 CN703:CN705 R641:DL649 CN683 R650:R705 H641:P698 H700:P705 H699:J699">
    <cfRule type="expression" dxfId="241" priority="395">
      <formula>ISNUMBER(SEARCH("IS BS CF", _xlfn.FORMULATEXT(H10)))</formula>
    </cfRule>
  </conditionalFormatting>
  <conditionalFormatting sqref="K318:P318">
    <cfRule type="expression" dxfId="240" priority="391">
      <formula>ISNUMBER(SEARCH("Calcs.", _xlfn.FORMULATEXT(K318)))</formula>
    </cfRule>
    <cfRule type="expression" dxfId="239" priority="392">
      <formula>ISNUMBER(SEARCH("Assumption", _xlfn.FORMULATEXT(K318)))</formula>
    </cfRule>
    <cfRule type="expression" dxfId="238" priority="393">
      <formula>ISNUMBER(SEARCH("=", _xlfn.FORMULATEXT(K318)))</formula>
    </cfRule>
    <cfRule type="expression" dxfId="237" priority="394">
      <formula>(ISNUMBER(SEARCH("=", _xlfn.FORMULATEXT(K318)))*1=0)</formula>
    </cfRule>
  </conditionalFormatting>
  <conditionalFormatting sqref="K318:P318">
    <cfRule type="expression" dxfId="236" priority="390">
      <formula>ISNUMBER(SEARCH("IS BS CF", _xlfn.FORMULATEXT(K318)))</formula>
    </cfRule>
  </conditionalFormatting>
  <conditionalFormatting sqref="H940:P940 CN940:DL940 R940:CL940">
    <cfRule type="expression" dxfId="235" priority="376">
      <formula>ISNUMBER(SEARCH("Calcs.", _xlfn.FORMULATEXT(H940)))</formula>
    </cfRule>
    <cfRule type="expression" dxfId="234" priority="377">
      <formula>ISNUMBER(SEARCH("Assumption", _xlfn.FORMULATEXT(H940)))</formula>
    </cfRule>
    <cfRule type="expression" dxfId="233" priority="378">
      <formula>ISNUMBER(SEARCH("=", _xlfn.FORMULATEXT(H940)))</formula>
    </cfRule>
    <cfRule type="expression" dxfId="232" priority="379">
      <formula>(ISNUMBER(SEARCH("=", _xlfn.FORMULATEXT(H940)))*1=0)</formula>
    </cfRule>
  </conditionalFormatting>
  <conditionalFormatting sqref="H940:P940 CN940:DL940 R940:CL940">
    <cfRule type="expression" dxfId="231" priority="375">
      <formula>ISNUMBER(SEARCH("IS BS CF", _xlfn.FORMULATEXT(H940)))</formula>
    </cfRule>
  </conditionalFormatting>
  <conditionalFormatting sqref="S454:CL454 CO454:DL454">
    <cfRule type="expression" dxfId="230" priority="352">
      <formula>ISNUMBER(SEARCH("Calcs.", _xlfn.FORMULATEXT(S454)))</formula>
    </cfRule>
    <cfRule type="expression" dxfId="229" priority="353">
      <formula>ISNUMBER(SEARCH("Assumption", _xlfn.FORMULATEXT(S454)))</formula>
    </cfRule>
    <cfRule type="expression" dxfId="228" priority="354">
      <formula>ISNUMBER(SEARCH("=", _xlfn.FORMULATEXT(S454)))</formula>
    </cfRule>
    <cfRule type="expression" dxfId="227" priority="355">
      <formula>(ISNUMBER(SEARCH("=", _xlfn.FORMULATEXT(S454)))*1=0)</formula>
    </cfRule>
  </conditionalFormatting>
  <conditionalFormatting sqref="S454:CL454 CO454:DL454">
    <cfRule type="expression" dxfId="226" priority="351">
      <formula>ISNUMBER(SEARCH("IS BS CF", _xlfn.FORMULATEXT(S454)))</formula>
    </cfRule>
  </conditionalFormatting>
  <conditionalFormatting sqref="S59:CL59 CO59:DL59">
    <cfRule type="expression" dxfId="225" priority="347">
      <formula>ISNUMBER(SEARCH("Calcs.", _xlfn.FORMULATEXT(S59)))</formula>
    </cfRule>
    <cfRule type="expression" dxfId="224" priority="348">
      <formula>ISNUMBER(SEARCH("Assumption", _xlfn.FORMULATEXT(S59)))</formula>
    </cfRule>
    <cfRule type="expression" dxfId="223" priority="349">
      <formula>ISNUMBER(SEARCH("=", _xlfn.FORMULATEXT(S59)))</formula>
    </cfRule>
    <cfRule type="expression" dxfId="222" priority="350">
      <formula>(ISNUMBER(SEARCH("=", _xlfn.FORMULATEXT(S59)))*1=0)</formula>
    </cfRule>
  </conditionalFormatting>
  <conditionalFormatting sqref="S59:CL59 CO59:DL59">
    <cfRule type="expression" dxfId="221" priority="346">
      <formula>ISNUMBER(SEARCH("IS BS CF", _xlfn.FORMULATEXT(S59)))</formula>
    </cfRule>
  </conditionalFormatting>
  <conditionalFormatting sqref="S60:CL60 CO60:DL60">
    <cfRule type="expression" dxfId="220" priority="342">
      <formula>ISNUMBER(SEARCH("Calcs.", _xlfn.FORMULATEXT(S60)))</formula>
    </cfRule>
    <cfRule type="expression" dxfId="219" priority="343">
      <formula>ISNUMBER(SEARCH("Assumption", _xlfn.FORMULATEXT(S60)))</formula>
    </cfRule>
    <cfRule type="expression" dxfId="218" priority="344">
      <formula>ISNUMBER(SEARCH("=", _xlfn.FORMULATEXT(S60)))</formula>
    </cfRule>
    <cfRule type="expression" dxfId="217" priority="345">
      <formula>(ISNUMBER(SEARCH("=", _xlfn.FORMULATEXT(S60)))*1=0)</formula>
    </cfRule>
  </conditionalFormatting>
  <conditionalFormatting sqref="S60:CL60 CO60:DL60">
    <cfRule type="expression" dxfId="216" priority="341">
      <formula>ISNUMBER(SEARCH("IS BS CF", _xlfn.FORMULATEXT(S60)))</formula>
    </cfRule>
  </conditionalFormatting>
  <conditionalFormatting sqref="S61:CL61 CO61:DL61">
    <cfRule type="expression" dxfId="215" priority="337">
      <formula>ISNUMBER(SEARCH("Calcs.", _xlfn.FORMULATEXT(S61)))</formula>
    </cfRule>
    <cfRule type="expression" dxfId="214" priority="338">
      <formula>ISNUMBER(SEARCH("Assumption", _xlfn.FORMULATEXT(S61)))</formula>
    </cfRule>
    <cfRule type="expression" dxfId="213" priority="339">
      <formula>ISNUMBER(SEARCH("=", _xlfn.FORMULATEXT(S61)))</formula>
    </cfRule>
    <cfRule type="expression" dxfId="212" priority="340">
      <formula>(ISNUMBER(SEARCH("=", _xlfn.FORMULATEXT(S61)))*1=0)</formula>
    </cfRule>
  </conditionalFormatting>
  <conditionalFormatting sqref="S61:CL61 CO61:DL61">
    <cfRule type="expression" dxfId="211" priority="336">
      <formula>ISNUMBER(SEARCH("IS BS CF", _xlfn.FORMULATEXT(S61)))</formula>
    </cfRule>
  </conditionalFormatting>
  <conditionalFormatting sqref="H997:P1000 R997:R1000">
    <cfRule type="expression" dxfId="210" priority="317">
      <formula>ISNUMBER(SEARCH("Calcs.", _xlfn.FORMULATEXT(H997)))</formula>
    </cfRule>
    <cfRule type="expression" dxfId="209" priority="318">
      <formula>ISNUMBER(SEARCH("Assumption", _xlfn.FORMULATEXT(H997)))</formula>
    </cfRule>
    <cfRule type="expression" dxfId="208" priority="319">
      <formula>ISNUMBER(SEARCH("=", _xlfn.FORMULATEXT(H997)))</formula>
    </cfRule>
    <cfRule type="expression" dxfId="207" priority="320">
      <formula>(ISNUMBER(SEARCH("=", _xlfn.FORMULATEXT(H997)))*1=0)</formula>
    </cfRule>
  </conditionalFormatting>
  <conditionalFormatting sqref="H997:P1000 R997:R1000">
    <cfRule type="expression" dxfId="206" priority="316">
      <formula>ISNUMBER(SEARCH("IS BS CF", _xlfn.FORMULATEXT(H997)))</formula>
    </cfRule>
  </conditionalFormatting>
  <conditionalFormatting sqref="AD307:CL308 CO307:DL308">
    <cfRule type="expression" dxfId="205" priority="262">
      <formula>ISNUMBER(SEARCH("Calcs.", _xlfn.FORMULATEXT(AD307)))</formula>
    </cfRule>
    <cfRule type="expression" dxfId="204" priority="263">
      <formula>ISNUMBER(SEARCH("Assumption", _xlfn.FORMULATEXT(AD307)))</formula>
    </cfRule>
    <cfRule type="expression" dxfId="203" priority="264">
      <formula>ISNUMBER(SEARCH("=", _xlfn.FORMULATEXT(AD307)))</formula>
    </cfRule>
    <cfRule type="expression" dxfId="202" priority="265">
      <formula>(ISNUMBER(SEARCH("=", _xlfn.FORMULATEXT(AD307)))*1=0)</formula>
    </cfRule>
  </conditionalFormatting>
  <conditionalFormatting sqref="AD307:CL308 CO307:DL308">
    <cfRule type="expression" dxfId="201" priority="261">
      <formula>ISNUMBER(SEARCH("IS BS CF", _xlfn.FORMULATEXT(AD307)))</formula>
    </cfRule>
  </conditionalFormatting>
  <conditionalFormatting sqref="H491:P498 CN491:CN498 CO493:DL498 R493:CL498 R491:R492">
    <cfRule type="expression" dxfId="200" priority="182">
      <formula>ISNUMBER(SEARCH("Calcs.", _xlfn.FORMULATEXT(H491)))</formula>
    </cfRule>
    <cfRule type="expression" dxfId="199" priority="183">
      <formula>ISNUMBER(SEARCH("Assumption", _xlfn.FORMULATEXT(H491)))</formula>
    </cfRule>
    <cfRule type="expression" dxfId="198" priority="184">
      <formula>ISNUMBER(SEARCH("=", _xlfn.FORMULATEXT(H491)))</formula>
    </cfRule>
    <cfRule type="expression" dxfId="197" priority="185">
      <formula>(ISNUMBER(SEARCH("=", _xlfn.FORMULATEXT(H491)))*1=0)</formula>
    </cfRule>
  </conditionalFormatting>
  <conditionalFormatting sqref="H491:P498 CN491:CN498 CO493:DL498 R493:CL498 R491:R492">
    <cfRule type="expression" dxfId="196" priority="181">
      <formula>ISNUMBER(SEARCH("IS BS CF", _xlfn.FORMULATEXT(H491)))</formula>
    </cfRule>
  </conditionalFormatting>
  <conditionalFormatting sqref="H1311:P1318 CN1311:CN1318 CO1313:DL1318 R1313:CL1318 R1311:R1312">
    <cfRule type="expression" dxfId="195" priority="177">
      <formula>ISNUMBER(SEARCH("Calcs.", _xlfn.FORMULATEXT(H1311)))</formula>
    </cfRule>
    <cfRule type="expression" dxfId="194" priority="178">
      <formula>ISNUMBER(SEARCH("Assumption", _xlfn.FORMULATEXT(H1311)))</formula>
    </cfRule>
    <cfRule type="expression" dxfId="193" priority="179">
      <formula>ISNUMBER(SEARCH("=", _xlfn.FORMULATEXT(H1311)))</formula>
    </cfRule>
    <cfRule type="expression" dxfId="192" priority="180">
      <formula>(ISNUMBER(SEARCH("=", _xlfn.FORMULATEXT(H1311)))*1=0)</formula>
    </cfRule>
  </conditionalFormatting>
  <conditionalFormatting sqref="H1311:P1318 CN1311:CN1318 CO1313:DL1318 R1313:CL1318 R1311:R1312">
    <cfRule type="expression" dxfId="191" priority="176">
      <formula>ISNUMBER(SEARCH("IS BS CF", _xlfn.FORMULATEXT(H1311)))</formula>
    </cfRule>
  </conditionalFormatting>
  <conditionalFormatting sqref="H2114:P2121 CN2114:CN2121 CO2116:DL2121 R2116:CL2121 R2114:R2115">
    <cfRule type="expression" dxfId="190" priority="172">
      <formula>ISNUMBER(SEARCH("Calcs.", _xlfn.FORMULATEXT(H2114)))</formula>
    </cfRule>
    <cfRule type="expression" dxfId="189" priority="173">
      <formula>ISNUMBER(SEARCH("Assumption", _xlfn.FORMULATEXT(H2114)))</formula>
    </cfRule>
    <cfRule type="expression" dxfId="188" priority="174">
      <formula>ISNUMBER(SEARCH("=", _xlfn.FORMULATEXT(H2114)))</formula>
    </cfRule>
    <cfRule type="expression" dxfId="187" priority="175">
      <formula>(ISNUMBER(SEARCH("=", _xlfn.FORMULATEXT(H2114)))*1=0)</formula>
    </cfRule>
  </conditionalFormatting>
  <conditionalFormatting sqref="H2114:P2121 CN2114:CN2121 CO2116:DL2121 R2116:CL2121 R2114:R2115">
    <cfRule type="expression" dxfId="186" priority="171">
      <formula>ISNUMBER(SEARCH("IS BS CF", _xlfn.FORMULATEXT(H2114)))</formula>
    </cfRule>
  </conditionalFormatting>
  <conditionalFormatting sqref="H2140:P2147 CN2140:CN2147 CO2142:DL2147 R2142:CL2147 R2140:R2141">
    <cfRule type="expression" dxfId="185" priority="167">
      <formula>ISNUMBER(SEARCH("Calcs.", _xlfn.FORMULATEXT(H2140)))</formula>
    </cfRule>
    <cfRule type="expression" dxfId="184" priority="168">
      <formula>ISNUMBER(SEARCH("Assumption", _xlfn.FORMULATEXT(H2140)))</formula>
    </cfRule>
    <cfRule type="expression" dxfId="183" priority="169">
      <formula>ISNUMBER(SEARCH("=", _xlfn.FORMULATEXT(H2140)))</formula>
    </cfRule>
    <cfRule type="expression" dxfId="182" priority="170">
      <formula>(ISNUMBER(SEARCH("=", _xlfn.FORMULATEXT(H2140)))*1=0)</formula>
    </cfRule>
  </conditionalFormatting>
  <conditionalFormatting sqref="H2140:P2147 CN2140:CN2147 CO2142:DL2147 R2142:CL2147 R2140:R2141">
    <cfRule type="expression" dxfId="181" priority="166">
      <formula>ISNUMBER(SEARCH("IS BS CF", _xlfn.FORMULATEXT(H2140)))</formula>
    </cfRule>
  </conditionalFormatting>
  <conditionalFormatting sqref="S1331:CL1331 CO1331:DL1331">
    <cfRule type="expression" dxfId="180" priority="162">
      <formula>ISNUMBER(SEARCH("Calcs.", _xlfn.FORMULATEXT(S1331)))</formula>
    </cfRule>
    <cfRule type="expression" dxfId="179" priority="163">
      <formula>ISNUMBER(SEARCH("Assumption", _xlfn.FORMULATEXT(S1331)))</formula>
    </cfRule>
    <cfRule type="expression" dxfId="178" priority="164">
      <formula>ISNUMBER(SEARCH("=", _xlfn.FORMULATEXT(S1331)))</formula>
    </cfRule>
    <cfRule type="expression" dxfId="177" priority="165">
      <formula>(ISNUMBER(SEARCH("=", _xlfn.FORMULATEXT(S1331)))*1=0)</formula>
    </cfRule>
  </conditionalFormatting>
  <conditionalFormatting sqref="S1331:CL1331 CO1331:DL1331">
    <cfRule type="expression" dxfId="176" priority="161">
      <formula>ISNUMBER(SEARCH("IS BS CF", _xlfn.FORMULATEXT(S1331)))</formula>
    </cfRule>
  </conditionalFormatting>
  <conditionalFormatting sqref="S1362:CL1363 CO1362:DL1363">
    <cfRule type="expression" dxfId="175" priority="157">
      <formula>ISNUMBER(SEARCH("Calcs.", _xlfn.FORMULATEXT(S1362)))</formula>
    </cfRule>
    <cfRule type="expression" dxfId="174" priority="158">
      <formula>ISNUMBER(SEARCH("Assumption", _xlfn.FORMULATEXT(S1362)))</formula>
    </cfRule>
    <cfRule type="expression" dxfId="173" priority="159">
      <formula>ISNUMBER(SEARCH("=", _xlfn.FORMULATEXT(S1362)))</formula>
    </cfRule>
    <cfRule type="expression" dxfId="172" priority="160">
      <formula>(ISNUMBER(SEARCH("=", _xlfn.FORMULATEXT(S1362)))*1=0)</formula>
    </cfRule>
  </conditionalFormatting>
  <conditionalFormatting sqref="S1362:CL1363 CO1362:DL1363">
    <cfRule type="expression" dxfId="171" priority="156">
      <formula>ISNUMBER(SEARCH("IS BS CF", _xlfn.FORMULATEXT(S1362)))</formula>
    </cfRule>
  </conditionalFormatting>
  <conditionalFormatting sqref="S1386:CL1386 CO1386:DL1386">
    <cfRule type="expression" dxfId="170" priority="152">
      <formula>ISNUMBER(SEARCH("Calcs.", _xlfn.FORMULATEXT(S1386)))</formula>
    </cfRule>
    <cfRule type="expression" dxfId="169" priority="153">
      <formula>ISNUMBER(SEARCH("Assumption", _xlfn.FORMULATEXT(S1386)))</formula>
    </cfRule>
    <cfRule type="expression" dxfId="168" priority="154">
      <formula>ISNUMBER(SEARCH("=", _xlfn.FORMULATEXT(S1386)))</formula>
    </cfRule>
    <cfRule type="expression" dxfId="167" priority="155">
      <formula>(ISNUMBER(SEARCH("=", _xlfn.FORMULATEXT(S1386)))*1=0)</formula>
    </cfRule>
  </conditionalFormatting>
  <conditionalFormatting sqref="S1386:CL1386 CO1386:DL1386">
    <cfRule type="expression" dxfId="166" priority="151">
      <formula>ISNUMBER(SEARCH("IS BS CF", _xlfn.FORMULATEXT(S1386)))</formula>
    </cfRule>
  </conditionalFormatting>
  <conditionalFormatting sqref="H2166:P2173 CN2166:CN2173 CO2168:DL2173 R2168:CL2173 R2166:R2167">
    <cfRule type="expression" dxfId="165" priority="139">
      <formula>ISNUMBER(SEARCH("Calcs.", _xlfn.FORMULATEXT(H2166)))</formula>
    </cfRule>
    <cfRule type="expression" dxfId="164" priority="140">
      <formula>ISNUMBER(SEARCH("Assumption", _xlfn.FORMULATEXT(H2166)))</formula>
    </cfRule>
    <cfRule type="expression" dxfId="163" priority="141">
      <formula>ISNUMBER(SEARCH("=", _xlfn.FORMULATEXT(H2166)))</formula>
    </cfRule>
    <cfRule type="expression" dxfId="162" priority="142">
      <formula>(ISNUMBER(SEARCH("=", _xlfn.FORMULATEXT(H2166)))*1=0)</formula>
    </cfRule>
  </conditionalFormatting>
  <conditionalFormatting sqref="H2166:P2173 CN2166:CN2173 CO2168:DL2173 R2168:CL2173 R2166:R2167">
    <cfRule type="expression" dxfId="161" priority="138">
      <formula>ISNUMBER(SEARCH("IS BS CF", _xlfn.FORMULATEXT(H2166)))</formula>
    </cfRule>
  </conditionalFormatting>
  <conditionalFormatting sqref="CN997:CN1000">
    <cfRule type="expression" dxfId="160" priority="133">
      <formula>ISNUMBER(SEARCH("Calcs.", _xlfn.FORMULATEXT(CN997)))</formula>
    </cfRule>
    <cfRule type="expression" dxfId="159" priority="134">
      <formula>ISNUMBER(SEARCH("Assumption", _xlfn.FORMULATEXT(CN997)))</formula>
    </cfRule>
    <cfRule type="expression" dxfId="158" priority="135">
      <formula>ISNUMBER(SEARCH("=", _xlfn.FORMULATEXT(CN997)))</formula>
    </cfRule>
    <cfRule type="expression" dxfId="157" priority="136">
      <formula>(ISNUMBER(SEARCH("=", _xlfn.FORMULATEXT(CN997)))*1=0)</formula>
    </cfRule>
  </conditionalFormatting>
  <conditionalFormatting sqref="CN997:CN1000">
    <cfRule type="expression" dxfId="156" priority="132">
      <formula>ISNUMBER(SEARCH("IS BS CF", _xlfn.FORMULATEXT(CN997)))</formula>
    </cfRule>
  </conditionalFormatting>
  <conditionalFormatting sqref="I1889:J1889">
    <cfRule type="cellIs" dxfId="155" priority="474" stopIfTrue="1" operator="notEqual">
      <formula>0.6545646468</formula>
    </cfRule>
  </conditionalFormatting>
  <conditionalFormatting sqref="I1890:J1900">
    <cfRule type="cellIs" dxfId="154" priority="475" stopIfTrue="1" operator="notEqual">
      <formula>0.6545646468</formula>
    </cfRule>
  </conditionalFormatting>
  <conditionalFormatting sqref="I1923:J1923">
    <cfRule type="cellIs" dxfId="153" priority="128" stopIfTrue="1" operator="notEqual">
      <formula>0.6545646468</formula>
    </cfRule>
  </conditionalFormatting>
  <conditionalFormatting sqref="I1924:J1934">
    <cfRule type="cellIs" dxfId="152" priority="129" stopIfTrue="1" operator="notEqual">
      <formula>0.6545646468</formula>
    </cfRule>
  </conditionalFormatting>
  <conditionalFormatting sqref="I1958:J1961">
    <cfRule type="cellIs" dxfId="151" priority="476" stopIfTrue="1" operator="notEqual">
      <formula>0.6545646468</formula>
    </cfRule>
  </conditionalFormatting>
  <conditionalFormatting sqref="I1985:J1988">
    <cfRule type="cellIs" dxfId="150" priority="125" stopIfTrue="1" operator="notEqual">
      <formula>0.6545646468</formula>
    </cfRule>
  </conditionalFormatting>
  <conditionalFormatting sqref="CN1726:DL1726 CN1728:DL1731">
    <cfRule type="expression" dxfId="149" priority="119">
      <formula>ISNUMBER(SEARCH("Calcs.", _xlfn.FORMULATEXT(CN1726)))</formula>
    </cfRule>
    <cfRule type="expression" dxfId="148" priority="120">
      <formula>ISNUMBER(SEARCH("Assumption", _xlfn.FORMULATEXT(CN1726)))</formula>
    </cfRule>
    <cfRule type="expression" dxfId="147" priority="121">
      <formula>ISNUMBER(SEARCH("=", _xlfn.FORMULATEXT(CN1726)))</formula>
    </cfRule>
    <cfRule type="expression" dxfId="146" priority="122">
      <formula>(ISNUMBER(SEARCH("=", _xlfn.FORMULATEXT(CN1726)))*1=0)</formula>
    </cfRule>
  </conditionalFormatting>
  <conditionalFormatting sqref="CN1726:DL1726 CN1728:DL1731">
    <cfRule type="expression" dxfId="145" priority="118">
      <formula>ISNUMBER(SEARCH("IS BS CF", _xlfn.FORMULATEXT(CN1726)))</formula>
    </cfRule>
  </conditionalFormatting>
  <conditionalFormatting sqref="CN1718:CN1725 CO1720:DL1725 H1718:P1725 R1720:CL1725 R1718:R1719">
    <cfRule type="expression" dxfId="144" priority="114">
      <formula>ISNUMBER(SEARCH("Calcs.", _xlfn.FORMULATEXT(H1718)))</formula>
    </cfRule>
    <cfRule type="expression" dxfId="143" priority="115">
      <formula>ISNUMBER(SEARCH("Assumption", _xlfn.FORMULATEXT(H1718)))</formula>
    </cfRule>
    <cfRule type="expression" dxfId="142" priority="116">
      <formula>ISNUMBER(SEARCH("=", _xlfn.FORMULATEXT(H1718)))</formula>
    </cfRule>
    <cfRule type="expression" dxfId="141" priority="117">
      <formula>(ISNUMBER(SEARCH("=", _xlfn.FORMULATEXT(H1718)))*1=0)</formula>
    </cfRule>
  </conditionalFormatting>
  <conditionalFormatting sqref="CN1718:CN1725 CO1720:DL1725 H1718:P1725 R1720:CL1725 R1718:R1719">
    <cfRule type="expression" dxfId="140" priority="113">
      <formula>ISNUMBER(SEARCH("IS BS CF", _xlfn.FORMULATEXT(H1718)))</formula>
    </cfRule>
  </conditionalFormatting>
  <conditionalFormatting sqref="CN1762:CN1769 CO1764:DL1769 H1762:P1769 R1764:CL1769 R1762:R1763">
    <cfRule type="expression" dxfId="139" priority="84">
      <formula>ISNUMBER(SEARCH("Calcs.", _xlfn.FORMULATEXT(H1762)))</formula>
    </cfRule>
    <cfRule type="expression" dxfId="138" priority="85">
      <formula>ISNUMBER(SEARCH("Assumption", _xlfn.FORMULATEXT(H1762)))</formula>
    </cfRule>
    <cfRule type="expression" dxfId="137" priority="86">
      <formula>ISNUMBER(SEARCH("=", _xlfn.FORMULATEXT(H1762)))</formula>
    </cfRule>
    <cfRule type="expression" dxfId="136" priority="87">
      <formula>(ISNUMBER(SEARCH("=", _xlfn.FORMULATEXT(H1762)))*1=0)</formula>
    </cfRule>
  </conditionalFormatting>
  <conditionalFormatting sqref="CN1762:CN1769 CO1764:DL1769 H1762:P1769 R1764:CL1769 R1762:R1763">
    <cfRule type="expression" dxfId="135" priority="83">
      <formula>ISNUMBER(SEARCH("IS BS CF", _xlfn.FORMULATEXT(H1762)))</formula>
    </cfRule>
  </conditionalFormatting>
  <conditionalFormatting sqref="CO189:DL189 CO188 CO194:DL205 CO207:DL207 CO206 CO212:DL220 H188:P188 L189:P189 K207:P207 H212:P220 R212:CL215 R207:CL207 R189:CL189 R216:S216 R217:CL220 T188:CL188">
    <cfRule type="expression" dxfId="134" priority="79">
      <formula>ISNUMBER(SEARCH("Calcs.", _xlfn.FORMULATEXT(H188)))</formula>
    </cfRule>
    <cfRule type="expression" dxfId="133" priority="80">
      <formula>ISNUMBER(SEARCH("Assumption", _xlfn.FORMULATEXT(H188)))</formula>
    </cfRule>
    <cfRule type="expression" dxfId="132" priority="81">
      <formula>ISNUMBER(SEARCH("=", _xlfn.FORMULATEXT(H188)))</formula>
    </cfRule>
    <cfRule type="expression" dxfId="131" priority="82">
      <formula>(ISNUMBER(SEARCH("=", _xlfn.FORMULATEXT(H188)))*1=0)</formula>
    </cfRule>
  </conditionalFormatting>
  <conditionalFormatting sqref="CO189:DL189 CO188 CO194:DL205 CO207:DL207 CO206 CO212:DL220 H188:P188 L189:P189 K207:P207 H212:P220 R212:CL215 R207:CL207 R189:CL189 R216:S216 R217:CL220 T188:CL188">
    <cfRule type="expression" dxfId="130" priority="78">
      <formula>ISNUMBER(SEARCH("IS BS CF", _xlfn.FORMULATEXT(H188)))</formula>
    </cfRule>
  </conditionalFormatting>
  <conditionalFormatting sqref="A2:I2 K2:P2">
    <cfRule type="cellIs" dxfId="129" priority="76" stopIfTrue="1" operator="notEqual">
      <formula>0.6545646468</formula>
    </cfRule>
  </conditionalFormatting>
  <conditionalFormatting sqref="S2:CL2">
    <cfRule type="cellIs" dxfId="128" priority="77" stopIfTrue="1" operator="notEqual">
      <formula>0.6545646468</formula>
    </cfRule>
  </conditionalFormatting>
  <conditionalFormatting sqref="R2">
    <cfRule type="cellIs" dxfId="127" priority="75" stopIfTrue="1" operator="notEqual">
      <formula>0.6545646468</formula>
    </cfRule>
  </conditionalFormatting>
  <conditionalFormatting sqref="CN1:DL1">
    <cfRule type="cellIs" dxfId="126" priority="74" stopIfTrue="1" operator="notEqual">
      <formula>0.6545646468</formula>
    </cfRule>
  </conditionalFormatting>
  <conditionalFormatting sqref="S3:CL4">
    <cfRule type="expression" dxfId="125" priority="70">
      <formula>ISNUMBER(SEARCH("Calcs.", _xlfn.FORMULATEXT(S3)))</formula>
    </cfRule>
    <cfRule type="expression" dxfId="124" priority="71">
      <formula>ISNUMBER(SEARCH("Assumption", _xlfn.FORMULATEXT(S3)))</formula>
    </cfRule>
    <cfRule type="expression" dxfId="123" priority="72">
      <formula>ISNUMBER(SEARCH("=", _xlfn.FORMULATEXT(S3)))</formula>
    </cfRule>
    <cfRule type="expression" dxfId="122" priority="73">
      <formula>(ISNUMBER(SEARCH("=", _xlfn.FORMULATEXT(S3)))*1=0)</formula>
    </cfRule>
  </conditionalFormatting>
  <conditionalFormatting sqref="CN3:DL4">
    <cfRule type="expression" dxfId="121" priority="66">
      <formula>ISNUMBER(SEARCH("Calcs.", _xlfn.FORMULATEXT(CN3)))</formula>
    </cfRule>
    <cfRule type="expression" dxfId="120" priority="67">
      <formula>ISNUMBER(SEARCH("Assumption", _xlfn.FORMULATEXT(CN3)))</formula>
    </cfRule>
    <cfRule type="expression" dxfId="119" priority="68">
      <formula>ISNUMBER(SEARCH("=", _xlfn.FORMULATEXT(CN3)))</formula>
    </cfRule>
    <cfRule type="expression" dxfId="118" priority="69">
      <formula>(ISNUMBER(SEARCH("=", _xlfn.FORMULATEXT(CN3)))*1=0)</formula>
    </cfRule>
  </conditionalFormatting>
  <conditionalFormatting sqref="L1:P1">
    <cfRule type="cellIs" dxfId="117" priority="65" stopIfTrue="1" operator="notEqual">
      <formula>0.6545646468</formula>
    </cfRule>
  </conditionalFormatting>
  <conditionalFormatting sqref="J1:K1">
    <cfRule type="cellIs" dxfId="116" priority="64" stopIfTrue="1" operator="notEqual">
      <formula>0.6545646468</formula>
    </cfRule>
  </conditionalFormatting>
  <conditionalFormatting sqref="R1:CL1">
    <cfRule type="cellIs" dxfId="115" priority="63" stopIfTrue="1" operator="notEqual">
      <formula>0.6545646468</formula>
    </cfRule>
  </conditionalFormatting>
  <conditionalFormatting sqref="R1:CL1">
    <cfRule type="expression" dxfId="114" priority="62">
      <formula>ISNUMBER(SEARCH("IS BS CF", _xlfn.FORMULATEXT(R1)))</formula>
    </cfRule>
  </conditionalFormatting>
  <conditionalFormatting sqref="I1">
    <cfRule type="cellIs" dxfId="113" priority="61" stopIfTrue="1" operator="notEqual">
      <formula>0.6545646468</formula>
    </cfRule>
  </conditionalFormatting>
  <conditionalFormatting sqref="R188:S188">
    <cfRule type="expression" dxfId="112" priority="57">
      <formula>ISNUMBER(SEARCH("Calcs.", _xlfn.FORMULATEXT(R188)))</formula>
    </cfRule>
    <cfRule type="expression" dxfId="111" priority="58">
      <formula>ISNUMBER(SEARCH("Assumption", _xlfn.FORMULATEXT(R188)))</formula>
    </cfRule>
    <cfRule type="expression" dxfId="110" priority="59">
      <formula>ISNUMBER(SEARCH("=", _xlfn.FORMULATEXT(R188)))</formula>
    </cfRule>
    <cfRule type="expression" dxfId="109" priority="60">
      <formula>(ISNUMBER(SEARCH("=", _xlfn.FORMULATEXT(R188)))*1=0)</formula>
    </cfRule>
  </conditionalFormatting>
  <conditionalFormatting sqref="R188:S188">
    <cfRule type="expression" dxfId="108" priority="56">
      <formula>ISNUMBER(SEARCH("IS BS CF", _xlfn.FORMULATEXT(R188)))</formula>
    </cfRule>
  </conditionalFormatting>
  <conditionalFormatting sqref="H1221:P1221 CN1221:DL1221 R1221:CL1221">
    <cfRule type="expression" dxfId="107" priority="52">
      <formula>ISNUMBER(SEARCH("Calcs.", _xlfn.FORMULATEXT(H1221)))</formula>
    </cfRule>
    <cfRule type="expression" dxfId="106" priority="53">
      <formula>ISNUMBER(SEARCH("Assumption", _xlfn.FORMULATEXT(H1221)))</formula>
    </cfRule>
    <cfRule type="expression" dxfId="105" priority="54">
      <formula>ISNUMBER(SEARCH("=", _xlfn.FORMULATEXT(H1221)))</formula>
    </cfRule>
    <cfRule type="expression" dxfId="104" priority="55">
      <formula>(ISNUMBER(SEARCH("=", _xlfn.FORMULATEXT(H1221)))*1=0)</formula>
    </cfRule>
  </conditionalFormatting>
  <conditionalFormatting sqref="J2">
    <cfRule type="cellIs" dxfId="103" priority="51" stopIfTrue="1" operator="notEqual">
      <formula>0.6545646468</formula>
    </cfRule>
  </conditionalFormatting>
  <conditionalFormatting sqref="S629:CL629 CO629:DL629">
    <cfRule type="expression" dxfId="102" priority="47">
      <formula>ISNUMBER(SEARCH("Calcs.", _xlfn.FORMULATEXT(S629)))</formula>
    </cfRule>
    <cfRule type="expression" dxfId="101" priority="48">
      <formula>ISNUMBER(SEARCH("Assumption", _xlfn.FORMULATEXT(S629)))</formula>
    </cfRule>
    <cfRule type="expression" dxfId="100" priority="49">
      <formula>ISNUMBER(SEARCH("=", _xlfn.FORMULATEXT(S629)))</formula>
    </cfRule>
    <cfRule type="expression" dxfId="99" priority="50">
      <formula>(ISNUMBER(SEARCH("=", _xlfn.FORMULATEXT(S629)))*1=0)</formula>
    </cfRule>
  </conditionalFormatting>
  <conditionalFormatting sqref="S629:CL629 CO629:DL629">
    <cfRule type="expression" dxfId="98" priority="46">
      <formula>ISNUMBER(SEARCH("IS BS CF", _xlfn.FORMULATEXT(S629)))</formula>
    </cfRule>
  </conditionalFormatting>
  <conditionalFormatting sqref="S628:DL628">
    <cfRule type="expression" dxfId="97" priority="42">
      <formula>ISNUMBER(SEARCH("Calcs.", _xlfn.FORMULATEXT(S628)))</formula>
    </cfRule>
    <cfRule type="expression" dxfId="96" priority="43">
      <formula>ISNUMBER(SEARCH("Assumption", _xlfn.FORMULATEXT(S628)))</formula>
    </cfRule>
    <cfRule type="expression" dxfId="95" priority="44">
      <formula>ISNUMBER(SEARCH("=", _xlfn.FORMULATEXT(S628)))</formula>
    </cfRule>
    <cfRule type="expression" dxfId="94" priority="45">
      <formula>(ISNUMBER(SEARCH("=", _xlfn.FORMULATEXT(S628)))*1=0)</formula>
    </cfRule>
  </conditionalFormatting>
  <conditionalFormatting sqref="S628:DL628">
    <cfRule type="expression" dxfId="93" priority="41">
      <formula>ISNUMBER(SEARCH("IS BS CF", _xlfn.FORMULATEXT(S628)))</formula>
    </cfRule>
  </conditionalFormatting>
  <conditionalFormatting sqref="S667:CL668 CO667:DL668 S674:DL680">
    <cfRule type="expression" dxfId="92" priority="37">
      <formula>ISNUMBER(SEARCH("Calcs.", _xlfn.FORMULATEXT(S667)))</formula>
    </cfRule>
    <cfRule type="expression" dxfId="91" priority="38">
      <formula>ISNUMBER(SEARCH("Assumption", _xlfn.FORMULATEXT(S667)))</formula>
    </cfRule>
    <cfRule type="expression" dxfId="90" priority="39">
      <formula>ISNUMBER(SEARCH("=", _xlfn.FORMULATEXT(S667)))</formula>
    </cfRule>
    <cfRule type="expression" dxfId="89" priority="40">
      <formula>(ISNUMBER(SEARCH("=", _xlfn.FORMULATEXT(S667)))*1=0)</formula>
    </cfRule>
  </conditionalFormatting>
  <conditionalFormatting sqref="S667:CL668 CO667:DL668 S674:DL680">
    <cfRule type="expression" dxfId="88" priority="36">
      <formula>ISNUMBER(SEARCH("IS BS CF", _xlfn.FORMULATEXT(S667)))</formula>
    </cfRule>
  </conditionalFormatting>
  <conditionalFormatting sqref="S666:DL666">
    <cfRule type="expression" dxfId="87" priority="32">
      <formula>ISNUMBER(SEARCH("Calcs.", _xlfn.FORMULATEXT(S666)))</formula>
    </cfRule>
    <cfRule type="expression" dxfId="86" priority="33">
      <formula>ISNUMBER(SEARCH("Assumption", _xlfn.FORMULATEXT(S666)))</formula>
    </cfRule>
    <cfRule type="expression" dxfId="85" priority="34">
      <formula>ISNUMBER(SEARCH("=", _xlfn.FORMULATEXT(S666)))</formula>
    </cfRule>
    <cfRule type="expression" dxfId="84" priority="35">
      <formula>(ISNUMBER(SEARCH("=", _xlfn.FORMULATEXT(S666)))*1=0)</formula>
    </cfRule>
  </conditionalFormatting>
  <conditionalFormatting sqref="S666:DL666">
    <cfRule type="expression" dxfId="83" priority="31">
      <formula>ISNUMBER(SEARCH("IS BS CF", _xlfn.FORMULATEXT(S666)))</formula>
    </cfRule>
  </conditionalFormatting>
  <conditionalFormatting sqref="S653:DL657">
    <cfRule type="expression" dxfId="82" priority="27">
      <formula>ISNUMBER(SEARCH("Calcs.", _xlfn.FORMULATEXT(S653)))</formula>
    </cfRule>
    <cfRule type="expression" dxfId="81" priority="28">
      <formula>ISNUMBER(SEARCH("Assumption", _xlfn.FORMULATEXT(S653)))</formula>
    </cfRule>
    <cfRule type="expression" dxfId="80" priority="29">
      <formula>ISNUMBER(SEARCH("=", _xlfn.FORMULATEXT(S653)))</formula>
    </cfRule>
    <cfRule type="expression" dxfId="79" priority="30">
      <formula>(ISNUMBER(SEARCH("=", _xlfn.FORMULATEXT(S653)))*1=0)</formula>
    </cfRule>
  </conditionalFormatting>
  <conditionalFormatting sqref="S653:DL657">
    <cfRule type="expression" dxfId="78" priority="26">
      <formula>ISNUMBER(SEARCH("IS BS CF", _xlfn.FORMULATEXT(S653)))</formula>
    </cfRule>
  </conditionalFormatting>
  <conditionalFormatting sqref="S669:DL673">
    <cfRule type="expression" dxfId="77" priority="22">
      <formula>ISNUMBER(SEARCH("Calcs.", _xlfn.FORMULATEXT(S669)))</formula>
    </cfRule>
    <cfRule type="expression" dxfId="76" priority="23">
      <formula>ISNUMBER(SEARCH("Assumption", _xlfn.FORMULATEXT(S669)))</formula>
    </cfRule>
    <cfRule type="expression" dxfId="75" priority="24">
      <formula>ISNUMBER(SEARCH("=", _xlfn.FORMULATEXT(S669)))</formula>
    </cfRule>
    <cfRule type="expression" dxfId="74" priority="25">
      <formula>(ISNUMBER(SEARCH("=", _xlfn.FORMULATEXT(S669)))*1=0)</formula>
    </cfRule>
  </conditionalFormatting>
  <conditionalFormatting sqref="S669:DL673">
    <cfRule type="expression" dxfId="73" priority="21">
      <formula>ISNUMBER(SEARCH("IS BS CF", _xlfn.FORMULATEXT(S669)))</formula>
    </cfRule>
  </conditionalFormatting>
  <conditionalFormatting sqref="S683:CL683 CO683:DL683">
    <cfRule type="expression" dxfId="72" priority="17">
      <formula>ISNUMBER(SEARCH("Calcs.", _xlfn.FORMULATEXT(S683)))</formula>
    </cfRule>
    <cfRule type="expression" dxfId="71" priority="18">
      <formula>ISNUMBER(SEARCH("Assumption", _xlfn.FORMULATEXT(S683)))</formula>
    </cfRule>
    <cfRule type="expression" dxfId="70" priority="19">
      <formula>ISNUMBER(SEARCH("=", _xlfn.FORMULATEXT(S683)))</formula>
    </cfRule>
    <cfRule type="expression" dxfId="69" priority="20">
      <formula>(ISNUMBER(SEARCH("=", _xlfn.FORMULATEXT(S683)))*1=0)</formula>
    </cfRule>
  </conditionalFormatting>
  <conditionalFormatting sqref="S683:CL683 CO683:DL683">
    <cfRule type="expression" dxfId="68" priority="16">
      <formula>ISNUMBER(SEARCH("IS BS CF", _xlfn.FORMULATEXT(S683)))</formula>
    </cfRule>
  </conditionalFormatting>
  <conditionalFormatting sqref="S689:DL695">
    <cfRule type="expression" dxfId="67" priority="7">
      <formula>ISNUMBER(SEARCH("Calcs.", _xlfn.FORMULATEXT(S689)))</formula>
    </cfRule>
    <cfRule type="expression" dxfId="66" priority="8">
      <formula>ISNUMBER(SEARCH("Assumption", _xlfn.FORMULATEXT(S689)))</formula>
    </cfRule>
    <cfRule type="expression" dxfId="65" priority="9">
      <formula>ISNUMBER(SEARCH("=", _xlfn.FORMULATEXT(S689)))</formula>
    </cfRule>
    <cfRule type="expression" dxfId="64" priority="10">
      <formula>(ISNUMBER(SEARCH("=", _xlfn.FORMULATEXT(S689)))*1=0)</formula>
    </cfRule>
  </conditionalFormatting>
  <conditionalFormatting sqref="S689:DL695">
    <cfRule type="expression" dxfId="63" priority="6">
      <formula>ISNUMBER(SEARCH("IS BS CF", _xlfn.FORMULATEXT(S689)))</formula>
    </cfRule>
  </conditionalFormatting>
  <conditionalFormatting sqref="S684:DL688">
    <cfRule type="expression" dxfId="62" priority="2">
      <formula>ISNUMBER(SEARCH("Calcs.", _xlfn.FORMULATEXT(S684)))</formula>
    </cfRule>
    <cfRule type="expression" dxfId="61" priority="3">
      <formula>ISNUMBER(SEARCH("Assumption", _xlfn.FORMULATEXT(S684)))</formula>
    </cfRule>
    <cfRule type="expression" dxfId="60" priority="4">
      <formula>ISNUMBER(SEARCH("=", _xlfn.FORMULATEXT(S684)))</formula>
    </cfRule>
    <cfRule type="expression" dxfId="59" priority="5">
      <formula>(ISNUMBER(SEARCH("=", _xlfn.FORMULATEXT(S684)))*1=0)</formula>
    </cfRule>
  </conditionalFormatting>
  <conditionalFormatting sqref="S684:DL688">
    <cfRule type="expression" dxfId="58" priority="1">
      <formula>ISNUMBER(SEARCH("IS BS CF", _xlfn.FORMULATEXT(S684)))</formula>
    </cfRule>
  </conditionalFormatting>
  <dataValidations count="2">
    <dataValidation type="whole" allowBlank="1" showInputMessage="1" showErrorMessage="1" sqref="K2009:P2009" xr:uid="{AAE38CD2-65C1-4A8C-B681-774339914BCA}">
      <formula1>0</formula1>
      <formula2>1</formula2>
    </dataValidation>
    <dataValidation type="list" allowBlank="1" showInputMessage="1" showErrorMessage="1" sqref="H225 H257" xr:uid="{BB8FD655-362D-40FB-A7DD-3B9CEE740122}">
      <formula1>G228:G229</formula1>
    </dataValidation>
  </dataValidations>
  <pageMargins left="0.7" right="0.7" top="0.75" bottom="0.75" header="0.3" footer="0.3"/>
  <pageSetup orientation="portrait" horizontalDpi="360" verticalDpi="36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61052E81-77F2-4BD2-829B-7C3B9B354614}">
          <x14:formula1>
            <xm:f>'Data validation'!$A:$A</xm:f>
          </x14:formula1>
          <xm:sqref>C8:C24 C1876:C1048576 C309:C330 C1798:C1874 C1684:C1716 C221:C306 C789:C1000 C2:C4 C414:C464 C1650:C1658 C1002:C1104 C1660:C1682 C1463:C1548 C1550:C1648 C1106:C1460 C1718:C1779 C564:C639 C466:C562 C332:C412 C39:C187 C641:C767</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EEAD23-C8A0-41A8-ADCB-F4CF428A4245}">
  <sheetPr codeName="Sheet28">
    <tabColor theme="1"/>
  </sheetPr>
  <dimension ref="A1:DL97"/>
  <sheetViews>
    <sheetView showGridLines="0" zoomScale="70" zoomScaleNormal="70" workbookViewId="0">
      <selection activeCell="N30" sqref="N30"/>
    </sheetView>
  </sheetViews>
  <sheetFormatPr defaultRowHeight="14.5" outlineLevelRow="1" outlineLevelCol="1" x14ac:dyDescent="0.35"/>
  <cols>
    <col min="1" max="1" width="3.08984375" style="64" bestFit="1" customWidth="1"/>
    <col min="2" max="2" width="22.6328125" hidden="1" customWidth="1" outlineLevel="1"/>
    <col min="3" max="3" width="18.81640625" hidden="1" customWidth="1" outlineLevel="1"/>
    <col min="4" max="4" width="17.54296875" hidden="1" customWidth="1" outlineLevel="1"/>
    <col min="5" max="6" width="22.6328125" hidden="1" customWidth="1" outlineLevel="1"/>
    <col min="7" max="7" width="31.453125" style="382" bestFit="1" customWidth="1" collapsed="1"/>
    <col min="8" max="9" width="11.54296875" hidden="1" customWidth="1" outlineLevel="1"/>
    <col min="10" max="10" width="15.26953125" style="53" hidden="1" customWidth="1" outlineLevel="1" collapsed="1"/>
    <col min="11" max="11" width="13.7265625" style="53" customWidth="1" collapsed="1"/>
    <col min="12" max="16" width="13.7265625" style="53" bestFit="1" customWidth="1"/>
    <col min="17" max="17" width="2.1796875" style="53" bestFit="1" customWidth="1"/>
    <col min="18" max="18" width="7.7265625" style="23" bestFit="1" customWidth="1"/>
    <col min="19" max="90" width="13.7265625" style="53" bestFit="1" customWidth="1"/>
    <col min="91" max="91" width="5.453125" bestFit="1" customWidth="1"/>
    <col min="92" max="92" width="6.54296875" style="53" customWidth="1"/>
    <col min="93" max="116" width="10.6328125" style="53" customWidth="1"/>
  </cols>
  <sheetData>
    <row r="1" spans="1:116" ht="15" thickBot="1" x14ac:dyDescent="0.4">
      <c r="J1" s="230" t="str">
        <f>J2&amp;"A"</f>
        <v>2023A</v>
      </c>
      <c r="K1" s="230" t="str">
        <f>K2&amp;"P"</f>
        <v>2024P</v>
      </c>
      <c r="L1" s="230" t="str">
        <f t="shared" ref="L1:P1" si="0">L2&amp;"P"</f>
        <v>2025P</v>
      </c>
      <c r="M1" s="230" t="str">
        <f t="shared" si="0"/>
        <v>2026P</v>
      </c>
      <c r="N1" s="230" t="str">
        <f t="shared" si="0"/>
        <v>2027P</v>
      </c>
      <c r="O1" s="230" t="str">
        <f t="shared" si="0"/>
        <v>2028P</v>
      </c>
      <c r="P1" s="230" t="str">
        <f t="shared" si="0"/>
        <v>2029P</v>
      </c>
      <c r="R1" s="230" t="str">
        <f>TEXT(R3,"mmm-yy")&amp;"A"</f>
        <v>Dec-23A</v>
      </c>
      <c r="S1" s="230" t="str">
        <f>TEXT(S3,"mmm-yy")&amp;"P"</f>
        <v>Jan-24P</v>
      </c>
      <c r="T1" s="230" t="str">
        <f t="shared" ref="T1:CE1" si="1">TEXT(T3,"mmm-yy")&amp;"P"</f>
        <v>Feb-24P</v>
      </c>
      <c r="U1" s="230" t="str">
        <f t="shared" si="1"/>
        <v>Mar-24P</v>
      </c>
      <c r="V1" s="230" t="str">
        <f t="shared" si="1"/>
        <v>Apr-24P</v>
      </c>
      <c r="W1" s="230" t="str">
        <f t="shared" si="1"/>
        <v>May-24P</v>
      </c>
      <c r="X1" s="230" t="str">
        <f t="shared" si="1"/>
        <v>Jun-24P</v>
      </c>
      <c r="Y1" s="230" t="str">
        <f t="shared" si="1"/>
        <v>Jul-24P</v>
      </c>
      <c r="Z1" s="230" t="str">
        <f t="shared" si="1"/>
        <v>Aug-24P</v>
      </c>
      <c r="AA1" s="230" t="str">
        <f t="shared" si="1"/>
        <v>Sep-24P</v>
      </c>
      <c r="AB1" s="230" t="str">
        <f t="shared" si="1"/>
        <v>Oct-24P</v>
      </c>
      <c r="AC1" s="230" t="str">
        <f t="shared" si="1"/>
        <v>Nov-24P</v>
      </c>
      <c r="AD1" s="230" t="str">
        <f t="shared" si="1"/>
        <v>Dec-24P</v>
      </c>
      <c r="AE1" s="230" t="str">
        <f t="shared" si="1"/>
        <v>Jan-25P</v>
      </c>
      <c r="AF1" s="230" t="str">
        <f t="shared" si="1"/>
        <v>Feb-25P</v>
      </c>
      <c r="AG1" s="230" t="str">
        <f t="shared" si="1"/>
        <v>Mar-25P</v>
      </c>
      <c r="AH1" s="230" t="str">
        <f t="shared" si="1"/>
        <v>Apr-25P</v>
      </c>
      <c r="AI1" s="230" t="str">
        <f t="shared" si="1"/>
        <v>May-25P</v>
      </c>
      <c r="AJ1" s="230" t="str">
        <f t="shared" si="1"/>
        <v>Jun-25P</v>
      </c>
      <c r="AK1" s="230" t="str">
        <f t="shared" si="1"/>
        <v>Jul-25P</v>
      </c>
      <c r="AL1" s="230" t="str">
        <f t="shared" si="1"/>
        <v>Aug-25P</v>
      </c>
      <c r="AM1" s="230" t="str">
        <f t="shared" si="1"/>
        <v>Sep-25P</v>
      </c>
      <c r="AN1" s="230" t="str">
        <f t="shared" si="1"/>
        <v>Oct-25P</v>
      </c>
      <c r="AO1" s="230" t="str">
        <f t="shared" si="1"/>
        <v>Nov-25P</v>
      </c>
      <c r="AP1" s="230" t="str">
        <f t="shared" si="1"/>
        <v>Dec-25P</v>
      </c>
      <c r="AQ1" s="230" t="str">
        <f t="shared" si="1"/>
        <v>Jan-26P</v>
      </c>
      <c r="AR1" s="230" t="str">
        <f t="shared" si="1"/>
        <v>Feb-26P</v>
      </c>
      <c r="AS1" s="230" t="str">
        <f t="shared" si="1"/>
        <v>Mar-26P</v>
      </c>
      <c r="AT1" s="230" t="str">
        <f t="shared" si="1"/>
        <v>Apr-26P</v>
      </c>
      <c r="AU1" s="230" t="str">
        <f t="shared" si="1"/>
        <v>May-26P</v>
      </c>
      <c r="AV1" s="230" t="str">
        <f t="shared" si="1"/>
        <v>Jun-26P</v>
      </c>
      <c r="AW1" s="230" t="str">
        <f t="shared" si="1"/>
        <v>Jul-26P</v>
      </c>
      <c r="AX1" s="230" t="str">
        <f t="shared" si="1"/>
        <v>Aug-26P</v>
      </c>
      <c r="AY1" s="230" t="str">
        <f t="shared" si="1"/>
        <v>Sep-26P</v>
      </c>
      <c r="AZ1" s="230" t="str">
        <f t="shared" si="1"/>
        <v>Oct-26P</v>
      </c>
      <c r="BA1" s="230" t="str">
        <f t="shared" si="1"/>
        <v>Nov-26P</v>
      </c>
      <c r="BB1" s="230" t="str">
        <f t="shared" si="1"/>
        <v>Dec-26P</v>
      </c>
      <c r="BC1" s="230" t="str">
        <f t="shared" si="1"/>
        <v>Jan-27P</v>
      </c>
      <c r="BD1" s="230" t="str">
        <f t="shared" si="1"/>
        <v>Feb-27P</v>
      </c>
      <c r="BE1" s="230" t="str">
        <f t="shared" si="1"/>
        <v>Mar-27P</v>
      </c>
      <c r="BF1" s="230" t="str">
        <f t="shared" si="1"/>
        <v>Apr-27P</v>
      </c>
      <c r="BG1" s="230" t="str">
        <f t="shared" si="1"/>
        <v>May-27P</v>
      </c>
      <c r="BH1" s="230" t="str">
        <f t="shared" si="1"/>
        <v>Jun-27P</v>
      </c>
      <c r="BI1" s="230" t="str">
        <f t="shared" si="1"/>
        <v>Jul-27P</v>
      </c>
      <c r="BJ1" s="230" t="str">
        <f t="shared" si="1"/>
        <v>Aug-27P</v>
      </c>
      <c r="BK1" s="230" t="str">
        <f t="shared" si="1"/>
        <v>Sep-27P</v>
      </c>
      <c r="BL1" s="230" t="str">
        <f t="shared" si="1"/>
        <v>Oct-27P</v>
      </c>
      <c r="BM1" s="230" t="str">
        <f t="shared" si="1"/>
        <v>Nov-27P</v>
      </c>
      <c r="BN1" s="230" t="str">
        <f t="shared" si="1"/>
        <v>Dec-27P</v>
      </c>
      <c r="BO1" s="230" t="str">
        <f t="shared" si="1"/>
        <v>Jan-28P</v>
      </c>
      <c r="BP1" s="230" t="str">
        <f t="shared" si="1"/>
        <v>Feb-28P</v>
      </c>
      <c r="BQ1" s="230" t="str">
        <f t="shared" si="1"/>
        <v>Mar-28P</v>
      </c>
      <c r="BR1" s="230" t="str">
        <f t="shared" si="1"/>
        <v>Apr-28P</v>
      </c>
      <c r="BS1" s="230" t="str">
        <f t="shared" si="1"/>
        <v>May-28P</v>
      </c>
      <c r="BT1" s="230" t="str">
        <f t="shared" si="1"/>
        <v>Jun-28P</v>
      </c>
      <c r="BU1" s="230" t="str">
        <f t="shared" si="1"/>
        <v>Jul-28P</v>
      </c>
      <c r="BV1" s="230" t="str">
        <f t="shared" si="1"/>
        <v>Aug-28P</v>
      </c>
      <c r="BW1" s="230" t="str">
        <f t="shared" si="1"/>
        <v>Sep-28P</v>
      </c>
      <c r="BX1" s="230" t="str">
        <f t="shared" si="1"/>
        <v>Oct-28P</v>
      </c>
      <c r="BY1" s="230" t="str">
        <f t="shared" si="1"/>
        <v>Nov-28P</v>
      </c>
      <c r="BZ1" s="230" t="str">
        <f t="shared" si="1"/>
        <v>Dec-28P</v>
      </c>
      <c r="CA1" s="230" t="str">
        <f t="shared" si="1"/>
        <v>Jan-29P</v>
      </c>
      <c r="CB1" s="230" t="str">
        <f t="shared" si="1"/>
        <v>Feb-29P</v>
      </c>
      <c r="CC1" s="230" t="str">
        <f t="shared" si="1"/>
        <v>Mar-29P</v>
      </c>
      <c r="CD1" s="230" t="str">
        <f t="shared" si="1"/>
        <v>Apr-29P</v>
      </c>
      <c r="CE1" s="230" t="str">
        <f t="shared" si="1"/>
        <v>May-29P</v>
      </c>
      <c r="CF1" s="230" t="str">
        <f t="shared" ref="CF1:CL1" si="2">TEXT(CF3,"mmm-yy")&amp;"P"</f>
        <v>Jun-29P</v>
      </c>
      <c r="CG1" s="230" t="str">
        <f t="shared" si="2"/>
        <v>Jul-29P</v>
      </c>
      <c r="CH1" s="230" t="str">
        <f t="shared" si="2"/>
        <v>Aug-29P</v>
      </c>
      <c r="CI1" s="230" t="str">
        <f t="shared" si="2"/>
        <v>Sep-29P</v>
      </c>
      <c r="CJ1" s="230" t="str">
        <f t="shared" si="2"/>
        <v>Oct-29P</v>
      </c>
      <c r="CK1" s="230" t="str">
        <f t="shared" si="2"/>
        <v>Nov-29P</v>
      </c>
      <c r="CL1" s="230" t="str">
        <f t="shared" si="2"/>
        <v>Dec-29P</v>
      </c>
      <c r="CN1" s="230" t="str">
        <f>CN2&amp;"A"</f>
        <v>0 Q4A</v>
      </c>
      <c r="CO1" s="230" t="str">
        <f>CO2&amp;"P"</f>
        <v>0 Q1P</v>
      </c>
      <c r="CP1" s="230" t="str">
        <f t="shared" ref="CP1:DL1" si="3">CP2&amp;"P"</f>
        <v>0 Q2P</v>
      </c>
      <c r="CQ1" s="230" t="str">
        <f t="shared" si="3"/>
        <v>0 Q3P</v>
      </c>
      <c r="CR1" s="230" t="str">
        <f t="shared" si="3"/>
        <v>0 Q4P</v>
      </c>
      <c r="CS1" s="230" t="str">
        <f t="shared" si="3"/>
        <v>0 Q1P</v>
      </c>
      <c r="CT1" s="230" t="str">
        <f t="shared" si="3"/>
        <v>0 Q2P</v>
      </c>
      <c r="CU1" s="230" t="str">
        <f t="shared" si="3"/>
        <v>0 Q3P</v>
      </c>
      <c r="CV1" s="230" t="str">
        <f t="shared" si="3"/>
        <v>0 Q4P</v>
      </c>
      <c r="CW1" s="230" t="str">
        <f t="shared" si="3"/>
        <v>0 Q1P</v>
      </c>
      <c r="CX1" s="230" t="str">
        <f t="shared" si="3"/>
        <v>0 Q2P</v>
      </c>
      <c r="CY1" s="230" t="str">
        <f t="shared" si="3"/>
        <v>0 Q3P</v>
      </c>
      <c r="CZ1" s="230" t="str">
        <f t="shared" si="3"/>
        <v>0 Q4P</v>
      </c>
      <c r="DA1" s="230" t="str">
        <f t="shared" si="3"/>
        <v>0 Q1P</v>
      </c>
      <c r="DB1" s="230" t="str">
        <f t="shared" si="3"/>
        <v>0 Q2P</v>
      </c>
      <c r="DC1" s="230" t="str">
        <f t="shared" si="3"/>
        <v>0 Q3P</v>
      </c>
      <c r="DD1" s="230" t="str">
        <f t="shared" si="3"/>
        <v>0 Q4P</v>
      </c>
      <c r="DE1" s="230" t="str">
        <f t="shared" si="3"/>
        <v>0 Q1P</v>
      </c>
      <c r="DF1" s="230" t="str">
        <f t="shared" si="3"/>
        <v>0 Q2P</v>
      </c>
      <c r="DG1" s="230" t="str">
        <f t="shared" si="3"/>
        <v>0 Q3P</v>
      </c>
      <c r="DH1" s="230" t="str">
        <f t="shared" si="3"/>
        <v>0 Q4P</v>
      </c>
      <c r="DI1" s="230" t="str">
        <f t="shared" si="3"/>
        <v>0 Q1P</v>
      </c>
      <c r="DJ1" s="230" t="str">
        <f t="shared" si="3"/>
        <v>0 Q2P</v>
      </c>
      <c r="DK1" s="230" t="str">
        <f t="shared" si="3"/>
        <v>0 Q3P</v>
      </c>
      <c r="DL1" s="230" t="str">
        <f t="shared" si="3"/>
        <v>0 Q4P</v>
      </c>
    </row>
    <row r="2" spans="1:116" ht="15" hidden="1" outlineLevel="1" thickBot="1" x14ac:dyDescent="0.4">
      <c r="H2" s="259"/>
      <c r="I2" s="259"/>
      <c r="J2" s="113">
        <f>K2-1</f>
        <v>2023</v>
      </c>
      <c r="K2" s="113">
        <f>YEAR(N12)</f>
        <v>2024</v>
      </c>
      <c r="L2" s="113">
        <f t="shared" ref="L2:P3" si="4">K2+1</f>
        <v>2025</v>
      </c>
      <c r="M2" s="113">
        <f t="shared" si="4"/>
        <v>2026</v>
      </c>
      <c r="N2" s="113">
        <f t="shared" si="4"/>
        <v>2027</v>
      </c>
      <c r="O2" s="113">
        <f t="shared" si="4"/>
        <v>2028</v>
      </c>
      <c r="P2" s="113">
        <f t="shared" si="4"/>
        <v>2029</v>
      </c>
      <c r="CN2" s="230" t="str">
        <f t="shared" ref="CN2:DL2" si="5">IF(CN8=3,CN4&amp;" Q1",IF(CN8=6,CN4&amp;" Q2",IF(CN8=9,CN4&amp;" Q3",IF(CN8=12,CN4&amp;" Q4",0))))</f>
        <v>0 Q4</v>
      </c>
      <c r="CO2" s="230" t="str">
        <f t="shared" si="5"/>
        <v>0 Q1</v>
      </c>
      <c r="CP2" s="230" t="str">
        <f t="shared" si="5"/>
        <v>0 Q2</v>
      </c>
      <c r="CQ2" s="230" t="str">
        <f t="shared" si="5"/>
        <v>0 Q3</v>
      </c>
      <c r="CR2" s="230" t="str">
        <f t="shared" si="5"/>
        <v>0 Q4</v>
      </c>
      <c r="CS2" s="230" t="str">
        <f t="shared" si="5"/>
        <v>0 Q1</v>
      </c>
      <c r="CT2" s="230" t="str">
        <f t="shared" si="5"/>
        <v>0 Q2</v>
      </c>
      <c r="CU2" s="230" t="str">
        <f t="shared" si="5"/>
        <v>0 Q3</v>
      </c>
      <c r="CV2" s="230" t="str">
        <f t="shared" si="5"/>
        <v>0 Q4</v>
      </c>
      <c r="CW2" s="230" t="str">
        <f t="shared" si="5"/>
        <v>0 Q1</v>
      </c>
      <c r="CX2" s="230" t="str">
        <f t="shared" si="5"/>
        <v>0 Q2</v>
      </c>
      <c r="CY2" s="230" t="str">
        <f t="shared" si="5"/>
        <v>0 Q3</v>
      </c>
      <c r="CZ2" s="230" t="str">
        <f>IF(CZ8=3,CZ4&amp;" Q1",IF(CZ8=6,CZ4&amp;" Q2",IF(CZ8=9,CZ4&amp;" Q3",IF(CZ8=12,CZ4&amp;" Q4",0))))</f>
        <v>0 Q4</v>
      </c>
      <c r="DA2" s="230" t="str">
        <f t="shared" si="5"/>
        <v>0 Q1</v>
      </c>
      <c r="DB2" s="230" t="str">
        <f t="shared" si="5"/>
        <v>0 Q2</v>
      </c>
      <c r="DC2" s="230" t="str">
        <f t="shared" si="5"/>
        <v>0 Q3</v>
      </c>
      <c r="DD2" s="230" t="str">
        <f t="shared" si="5"/>
        <v>0 Q4</v>
      </c>
      <c r="DE2" s="230" t="str">
        <f t="shared" si="5"/>
        <v>0 Q1</v>
      </c>
      <c r="DF2" s="230" t="str">
        <f t="shared" si="5"/>
        <v>0 Q2</v>
      </c>
      <c r="DG2" s="230" t="str">
        <f t="shared" si="5"/>
        <v>0 Q3</v>
      </c>
      <c r="DH2" s="230" t="str">
        <f t="shared" si="5"/>
        <v>0 Q4</v>
      </c>
      <c r="DI2" s="230" t="str">
        <f t="shared" si="5"/>
        <v>0 Q1</v>
      </c>
      <c r="DJ2" s="230" t="str">
        <f t="shared" si="5"/>
        <v>0 Q2</v>
      </c>
      <c r="DK2" s="230" t="str">
        <f t="shared" si="5"/>
        <v>0 Q3</v>
      </c>
      <c r="DL2" s="230" t="str">
        <f t="shared" si="5"/>
        <v>0 Q4</v>
      </c>
    </row>
    <row r="3" spans="1:116" hidden="1" outlineLevel="1" x14ac:dyDescent="0.35">
      <c r="A3"/>
      <c r="B3" s="259"/>
      <c r="C3" s="259"/>
      <c r="D3" s="96"/>
      <c r="E3" s="96"/>
      <c r="F3" s="96"/>
      <c r="H3" s="259"/>
      <c r="I3" s="259"/>
      <c r="J3" s="97">
        <f>K3-1</f>
        <v>2023</v>
      </c>
      <c r="K3" s="113">
        <f>YEAR(N12)</f>
        <v>2024</v>
      </c>
      <c r="L3" s="113">
        <f t="shared" si="4"/>
        <v>2025</v>
      </c>
      <c r="M3" s="113">
        <f t="shared" si="4"/>
        <v>2026</v>
      </c>
      <c r="N3" s="113">
        <f t="shared" si="4"/>
        <v>2027</v>
      </c>
      <c r="O3" s="113">
        <f t="shared" si="4"/>
        <v>2028</v>
      </c>
      <c r="P3" s="113">
        <f t="shared" si="4"/>
        <v>2029</v>
      </c>
      <c r="Q3" s="2"/>
      <c r="R3" s="346">
        <f>EOMONTH(S3,-1)</f>
        <v>45291</v>
      </c>
      <c r="S3" s="298">
        <f>EOMONTH(N12,0)</f>
        <v>45322</v>
      </c>
      <c r="T3" s="298">
        <f t="shared" ref="T3:CE3" si="6">EOMONTH(S3,1)</f>
        <v>45351</v>
      </c>
      <c r="U3" s="298">
        <f t="shared" si="6"/>
        <v>45382</v>
      </c>
      <c r="V3" s="298">
        <f t="shared" si="6"/>
        <v>45412</v>
      </c>
      <c r="W3" s="298">
        <f t="shared" si="6"/>
        <v>45443</v>
      </c>
      <c r="X3" s="298">
        <f t="shared" si="6"/>
        <v>45473</v>
      </c>
      <c r="Y3" s="298">
        <f t="shared" si="6"/>
        <v>45504</v>
      </c>
      <c r="Z3" s="298">
        <f t="shared" si="6"/>
        <v>45535</v>
      </c>
      <c r="AA3" s="298">
        <f t="shared" si="6"/>
        <v>45565</v>
      </c>
      <c r="AB3" s="298">
        <f>EOMONTH(AA3,1)</f>
        <v>45596</v>
      </c>
      <c r="AC3" s="298">
        <f t="shared" si="6"/>
        <v>45626</v>
      </c>
      <c r="AD3" s="298">
        <f t="shared" si="6"/>
        <v>45657</v>
      </c>
      <c r="AE3" s="298">
        <f t="shared" si="6"/>
        <v>45688</v>
      </c>
      <c r="AF3" s="298">
        <f>EOMONTH(AE3,1)</f>
        <v>45716</v>
      </c>
      <c r="AG3" s="298">
        <f t="shared" si="6"/>
        <v>45747</v>
      </c>
      <c r="AH3" s="298">
        <f t="shared" si="6"/>
        <v>45777</v>
      </c>
      <c r="AI3" s="298">
        <f t="shared" si="6"/>
        <v>45808</v>
      </c>
      <c r="AJ3" s="298">
        <f t="shared" si="6"/>
        <v>45838</v>
      </c>
      <c r="AK3" s="298">
        <f t="shared" si="6"/>
        <v>45869</v>
      </c>
      <c r="AL3" s="298">
        <f t="shared" si="6"/>
        <v>45900</v>
      </c>
      <c r="AM3" s="298">
        <f t="shared" si="6"/>
        <v>45930</v>
      </c>
      <c r="AN3" s="298">
        <f t="shared" si="6"/>
        <v>45961</v>
      </c>
      <c r="AO3" s="298">
        <f t="shared" si="6"/>
        <v>45991</v>
      </c>
      <c r="AP3" s="298">
        <f t="shared" si="6"/>
        <v>46022</v>
      </c>
      <c r="AQ3" s="298">
        <f t="shared" si="6"/>
        <v>46053</v>
      </c>
      <c r="AR3" s="298">
        <f t="shared" si="6"/>
        <v>46081</v>
      </c>
      <c r="AS3" s="298">
        <f t="shared" si="6"/>
        <v>46112</v>
      </c>
      <c r="AT3" s="298">
        <f t="shared" si="6"/>
        <v>46142</v>
      </c>
      <c r="AU3" s="298">
        <f t="shared" si="6"/>
        <v>46173</v>
      </c>
      <c r="AV3" s="298">
        <f t="shared" si="6"/>
        <v>46203</v>
      </c>
      <c r="AW3" s="298">
        <f t="shared" si="6"/>
        <v>46234</v>
      </c>
      <c r="AX3" s="298">
        <f t="shared" si="6"/>
        <v>46265</v>
      </c>
      <c r="AY3" s="298">
        <f t="shared" si="6"/>
        <v>46295</v>
      </c>
      <c r="AZ3" s="298">
        <f t="shared" si="6"/>
        <v>46326</v>
      </c>
      <c r="BA3" s="298">
        <f t="shared" si="6"/>
        <v>46356</v>
      </c>
      <c r="BB3" s="298">
        <f t="shared" si="6"/>
        <v>46387</v>
      </c>
      <c r="BC3" s="298">
        <f t="shared" si="6"/>
        <v>46418</v>
      </c>
      <c r="BD3" s="298">
        <f t="shared" si="6"/>
        <v>46446</v>
      </c>
      <c r="BE3" s="298">
        <f t="shared" si="6"/>
        <v>46477</v>
      </c>
      <c r="BF3" s="298">
        <f t="shared" si="6"/>
        <v>46507</v>
      </c>
      <c r="BG3" s="298">
        <f t="shared" si="6"/>
        <v>46538</v>
      </c>
      <c r="BH3" s="298">
        <f t="shared" si="6"/>
        <v>46568</v>
      </c>
      <c r="BI3" s="298">
        <f t="shared" si="6"/>
        <v>46599</v>
      </c>
      <c r="BJ3" s="298">
        <f t="shared" si="6"/>
        <v>46630</v>
      </c>
      <c r="BK3" s="298">
        <f t="shared" si="6"/>
        <v>46660</v>
      </c>
      <c r="BL3" s="298">
        <f t="shared" si="6"/>
        <v>46691</v>
      </c>
      <c r="BM3" s="298">
        <f t="shared" si="6"/>
        <v>46721</v>
      </c>
      <c r="BN3" s="298">
        <f t="shared" si="6"/>
        <v>46752</v>
      </c>
      <c r="BO3" s="298">
        <f t="shared" si="6"/>
        <v>46783</v>
      </c>
      <c r="BP3" s="298">
        <f t="shared" si="6"/>
        <v>46812</v>
      </c>
      <c r="BQ3" s="298">
        <f t="shared" si="6"/>
        <v>46843</v>
      </c>
      <c r="BR3" s="298">
        <f t="shared" si="6"/>
        <v>46873</v>
      </c>
      <c r="BS3" s="298">
        <f t="shared" si="6"/>
        <v>46904</v>
      </c>
      <c r="BT3" s="298">
        <f t="shared" si="6"/>
        <v>46934</v>
      </c>
      <c r="BU3" s="298">
        <f t="shared" si="6"/>
        <v>46965</v>
      </c>
      <c r="BV3" s="298">
        <f t="shared" si="6"/>
        <v>46996</v>
      </c>
      <c r="BW3" s="298">
        <f t="shared" si="6"/>
        <v>47026</v>
      </c>
      <c r="BX3" s="298">
        <f t="shared" si="6"/>
        <v>47057</v>
      </c>
      <c r="BY3" s="298">
        <f t="shared" si="6"/>
        <v>47087</v>
      </c>
      <c r="BZ3" s="298">
        <f t="shared" si="6"/>
        <v>47118</v>
      </c>
      <c r="CA3" s="298">
        <f t="shared" si="6"/>
        <v>47149</v>
      </c>
      <c r="CB3" s="298">
        <f t="shared" si="6"/>
        <v>47177</v>
      </c>
      <c r="CC3" s="298">
        <f t="shared" si="6"/>
        <v>47208</v>
      </c>
      <c r="CD3" s="298">
        <f t="shared" si="6"/>
        <v>47238</v>
      </c>
      <c r="CE3" s="298">
        <f t="shared" si="6"/>
        <v>47269</v>
      </c>
      <c r="CF3" s="298">
        <f t="shared" ref="CF3:CL3" si="7">EOMONTH(CE3,1)</f>
        <v>47299</v>
      </c>
      <c r="CG3" s="298">
        <f t="shared" si="7"/>
        <v>47330</v>
      </c>
      <c r="CH3" s="298">
        <f t="shared" si="7"/>
        <v>47361</v>
      </c>
      <c r="CI3" s="298">
        <f t="shared" si="7"/>
        <v>47391</v>
      </c>
      <c r="CJ3" s="298">
        <f t="shared" si="7"/>
        <v>47422</v>
      </c>
      <c r="CK3" s="298">
        <f t="shared" si="7"/>
        <v>47452</v>
      </c>
      <c r="CL3" s="298">
        <f t="shared" si="7"/>
        <v>47483</v>
      </c>
      <c r="CN3" s="229">
        <f>EOMONTH(CO3,-3)</f>
        <v>45291</v>
      </c>
      <c r="CO3" s="112">
        <v>45352</v>
      </c>
      <c r="CP3" s="229">
        <f t="shared" ref="CP3:DL3" si="8">EOMONTH(CO3,3)</f>
        <v>45473</v>
      </c>
      <c r="CQ3" s="229">
        <f t="shared" si="8"/>
        <v>45565</v>
      </c>
      <c r="CR3" s="229">
        <f t="shared" si="8"/>
        <v>45657</v>
      </c>
      <c r="CS3" s="229">
        <f t="shared" si="8"/>
        <v>45747</v>
      </c>
      <c r="CT3" s="229">
        <f t="shared" si="8"/>
        <v>45838</v>
      </c>
      <c r="CU3" s="229">
        <f t="shared" si="8"/>
        <v>45930</v>
      </c>
      <c r="CV3" s="229">
        <f t="shared" si="8"/>
        <v>46022</v>
      </c>
      <c r="CW3" s="229">
        <f t="shared" si="8"/>
        <v>46112</v>
      </c>
      <c r="CX3" s="229">
        <f t="shared" si="8"/>
        <v>46203</v>
      </c>
      <c r="CY3" s="229">
        <f t="shared" si="8"/>
        <v>46295</v>
      </c>
      <c r="CZ3" s="229">
        <f t="shared" si="8"/>
        <v>46387</v>
      </c>
      <c r="DA3" s="229">
        <f t="shared" si="8"/>
        <v>46477</v>
      </c>
      <c r="DB3" s="229">
        <f t="shared" si="8"/>
        <v>46568</v>
      </c>
      <c r="DC3" s="229">
        <f t="shared" si="8"/>
        <v>46660</v>
      </c>
      <c r="DD3" s="229">
        <f t="shared" si="8"/>
        <v>46752</v>
      </c>
      <c r="DE3" s="229">
        <f t="shared" si="8"/>
        <v>46843</v>
      </c>
      <c r="DF3" s="229">
        <f t="shared" si="8"/>
        <v>46934</v>
      </c>
      <c r="DG3" s="229">
        <f t="shared" si="8"/>
        <v>47026</v>
      </c>
      <c r="DH3" s="229">
        <f t="shared" si="8"/>
        <v>47118</v>
      </c>
      <c r="DI3" s="229">
        <f t="shared" si="8"/>
        <v>47208</v>
      </c>
      <c r="DJ3" s="229">
        <f t="shared" si="8"/>
        <v>47299</v>
      </c>
      <c r="DK3" s="229">
        <f t="shared" si="8"/>
        <v>47391</v>
      </c>
      <c r="DL3" s="229">
        <f t="shared" si="8"/>
        <v>47483</v>
      </c>
    </row>
    <row r="4" spans="1:116" hidden="1" outlineLevel="1" x14ac:dyDescent="0.35">
      <c r="G4" s="12" t="s">
        <v>60</v>
      </c>
      <c r="H4" s="12"/>
      <c r="I4" s="12"/>
      <c r="J4" s="61"/>
      <c r="K4" s="12" t="s">
        <v>230</v>
      </c>
      <c r="L4"/>
      <c r="M4" s="297"/>
      <c r="N4" s="16">
        <v>0.25</v>
      </c>
      <c r="O4" s="12"/>
      <c r="P4" s="12"/>
      <c r="Q4" s="12"/>
      <c r="R4" s="347"/>
      <c r="S4" s="352">
        <f>YEAR(S3)*('IS BS CF'!$N$8="Monthly")</f>
        <v>2024</v>
      </c>
      <c r="T4" s="314">
        <f>YEAR(T3)*('IS BS CF'!$N$8="Monthly")</f>
        <v>2024</v>
      </c>
      <c r="U4" s="314">
        <f>YEAR(U3)*('IS BS CF'!$N$8="Monthly")</f>
        <v>2024</v>
      </c>
      <c r="V4" s="314">
        <f>YEAR(V3)*('IS BS CF'!$N$8="Monthly")</f>
        <v>2024</v>
      </c>
      <c r="W4" s="314">
        <f>YEAR(W3)*('IS BS CF'!$N$8="Monthly")</f>
        <v>2024</v>
      </c>
      <c r="X4" s="314">
        <f>YEAR(X3)*('IS BS CF'!$N$8="Monthly")</f>
        <v>2024</v>
      </c>
      <c r="Y4" s="314">
        <f>YEAR(Y3)*('IS BS CF'!$N$8="Monthly")</f>
        <v>2024</v>
      </c>
      <c r="Z4" s="314">
        <f>YEAR(Z3)*('IS BS CF'!$N$8="Monthly")</f>
        <v>2024</v>
      </c>
      <c r="AA4" s="314">
        <f>YEAR(AA3)*('IS BS CF'!$N$8="Monthly")</f>
        <v>2024</v>
      </c>
      <c r="AB4" s="314">
        <f>YEAR(AB3)*('IS BS CF'!$N$8="Monthly")</f>
        <v>2024</v>
      </c>
      <c r="AC4" s="314">
        <f>YEAR(AC3)*('IS BS CF'!$N$8="Monthly")</f>
        <v>2024</v>
      </c>
      <c r="AD4" s="314">
        <f>YEAR(AD3)*('IS BS CF'!$N$8="Monthly")</f>
        <v>2024</v>
      </c>
      <c r="AE4" s="314">
        <f>YEAR(AE3)*('IS BS CF'!$N$8="Monthly")</f>
        <v>2025</v>
      </c>
      <c r="AF4" s="314">
        <f>YEAR(AF3)*('IS BS CF'!$N$8="Monthly")</f>
        <v>2025</v>
      </c>
      <c r="AG4" s="314">
        <f>YEAR(AG3)*('IS BS CF'!$N$8="Monthly")</f>
        <v>2025</v>
      </c>
      <c r="AH4" s="314">
        <f>YEAR(AH3)*('IS BS CF'!$N$8="Monthly")</f>
        <v>2025</v>
      </c>
      <c r="AI4" s="314">
        <f>YEAR(AI3)*('IS BS CF'!$N$8="Monthly")</f>
        <v>2025</v>
      </c>
      <c r="AJ4" s="314">
        <f>YEAR(AJ3)*('IS BS CF'!$N$8="Monthly")</f>
        <v>2025</v>
      </c>
      <c r="AK4" s="314">
        <f>YEAR(AK3)*('IS BS CF'!$N$8="Monthly")</f>
        <v>2025</v>
      </c>
      <c r="AL4" s="314">
        <f>YEAR(AL3)*('IS BS CF'!$N$8="Monthly")</f>
        <v>2025</v>
      </c>
      <c r="AM4" s="314">
        <f>YEAR(AM3)*('IS BS CF'!$N$8="Monthly")</f>
        <v>2025</v>
      </c>
      <c r="AN4" s="314">
        <f>YEAR(AN3)*('IS BS CF'!$N$8="Monthly")</f>
        <v>2025</v>
      </c>
      <c r="AO4" s="314">
        <f>YEAR(AO3)*('IS BS CF'!$N$8="Monthly")</f>
        <v>2025</v>
      </c>
      <c r="AP4" s="314">
        <f>YEAR(AP3)*('IS BS CF'!$N$8="Monthly")</f>
        <v>2025</v>
      </c>
      <c r="AQ4" s="314">
        <f>YEAR(AQ3)*('IS BS CF'!$N$8="Monthly")</f>
        <v>2026</v>
      </c>
      <c r="AR4" s="314">
        <f>YEAR(AR3)*('IS BS CF'!$N$8="Monthly")</f>
        <v>2026</v>
      </c>
      <c r="AS4" s="314">
        <f>YEAR(AS3)*('IS BS CF'!$N$8="Monthly")</f>
        <v>2026</v>
      </c>
      <c r="AT4" s="314">
        <f>YEAR(AT3)*('IS BS CF'!$N$8="Monthly")</f>
        <v>2026</v>
      </c>
      <c r="AU4" s="314">
        <f>YEAR(AU3)*('IS BS CF'!$N$8="Monthly")</f>
        <v>2026</v>
      </c>
      <c r="AV4" s="314">
        <f>YEAR(AV3)*('IS BS CF'!$N$8="Monthly")</f>
        <v>2026</v>
      </c>
      <c r="AW4" s="314">
        <f>YEAR(AW3)*('IS BS CF'!$N$8="Monthly")</f>
        <v>2026</v>
      </c>
      <c r="AX4" s="314">
        <f>YEAR(AX3)*('IS BS CF'!$N$8="Monthly")</f>
        <v>2026</v>
      </c>
      <c r="AY4" s="314">
        <f>YEAR(AY3)*('IS BS CF'!$N$8="Monthly")</f>
        <v>2026</v>
      </c>
      <c r="AZ4" s="314">
        <f>YEAR(AZ3)*('IS BS CF'!$N$8="Monthly")</f>
        <v>2026</v>
      </c>
      <c r="BA4" s="314">
        <f>YEAR(BA3)*('IS BS CF'!$N$8="Monthly")</f>
        <v>2026</v>
      </c>
      <c r="BB4" s="314">
        <f>YEAR(BB3)*('IS BS CF'!$N$8="Monthly")</f>
        <v>2026</v>
      </c>
      <c r="BC4" s="314">
        <f>YEAR(BC3)*('IS BS CF'!$N$8="Monthly")</f>
        <v>2027</v>
      </c>
      <c r="BD4" s="314">
        <f>YEAR(BD3)*('IS BS CF'!$N$8="Monthly")</f>
        <v>2027</v>
      </c>
      <c r="BE4" s="314">
        <f>YEAR(BE3)*('IS BS CF'!$N$8="Monthly")</f>
        <v>2027</v>
      </c>
      <c r="BF4" s="314">
        <f>YEAR(BF3)*('IS BS CF'!$N$8="Monthly")</f>
        <v>2027</v>
      </c>
      <c r="BG4" s="314">
        <f>YEAR(BG3)*('IS BS CF'!$N$8="Monthly")</f>
        <v>2027</v>
      </c>
      <c r="BH4" s="314">
        <f>YEAR(BH3)*('IS BS CF'!$N$8="Monthly")</f>
        <v>2027</v>
      </c>
      <c r="BI4" s="314">
        <f>YEAR(BI3)*('IS BS CF'!$N$8="Monthly")</f>
        <v>2027</v>
      </c>
      <c r="BJ4" s="314">
        <f>YEAR(BJ3)*('IS BS CF'!$N$8="Monthly")</f>
        <v>2027</v>
      </c>
      <c r="BK4" s="314">
        <f>YEAR(BK3)*('IS BS CF'!$N$8="Monthly")</f>
        <v>2027</v>
      </c>
      <c r="BL4" s="314">
        <f>YEAR(BL3)*('IS BS CF'!$N$8="Monthly")</f>
        <v>2027</v>
      </c>
      <c r="BM4" s="314">
        <f>YEAR(BM3)*('IS BS CF'!$N$8="Monthly")</f>
        <v>2027</v>
      </c>
      <c r="BN4" s="314">
        <f>YEAR(BN3)*('IS BS CF'!$N$8="Monthly")</f>
        <v>2027</v>
      </c>
      <c r="BO4" s="314">
        <f>YEAR(BO3)*('IS BS CF'!$N$8="Monthly")</f>
        <v>2028</v>
      </c>
      <c r="BP4" s="314">
        <f>YEAR(BP3)*('IS BS CF'!$N$8="Monthly")</f>
        <v>2028</v>
      </c>
      <c r="BQ4" s="314">
        <f>YEAR(BQ3)*('IS BS CF'!$N$8="Monthly")</f>
        <v>2028</v>
      </c>
      <c r="BR4" s="314">
        <f>YEAR(BR3)*('IS BS CF'!$N$8="Monthly")</f>
        <v>2028</v>
      </c>
      <c r="BS4" s="314">
        <f>YEAR(BS3)*('IS BS CF'!$N$8="Monthly")</f>
        <v>2028</v>
      </c>
      <c r="BT4" s="314">
        <f>YEAR(BT3)*('IS BS CF'!$N$8="Monthly")</f>
        <v>2028</v>
      </c>
      <c r="BU4" s="314">
        <f>YEAR(BU3)*('IS BS CF'!$N$8="Monthly")</f>
        <v>2028</v>
      </c>
      <c r="BV4" s="314">
        <f>YEAR(BV3)*('IS BS CF'!$N$8="Monthly")</f>
        <v>2028</v>
      </c>
      <c r="BW4" s="314">
        <f>YEAR(BW3)*('IS BS CF'!$N$8="Monthly")</f>
        <v>2028</v>
      </c>
      <c r="BX4" s="314">
        <f>YEAR(BX3)*('IS BS CF'!$N$8="Monthly")</f>
        <v>2028</v>
      </c>
      <c r="BY4" s="314">
        <f>YEAR(BY3)*('IS BS CF'!$N$8="Monthly")</f>
        <v>2028</v>
      </c>
      <c r="BZ4" s="314">
        <f>YEAR(BZ3)*('IS BS CF'!$N$8="Monthly")</f>
        <v>2028</v>
      </c>
      <c r="CA4" s="314">
        <f>YEAR(CA3)*('IS BS CF'!$N$8="Monthly")</f>
        <v>2029</v>
      </c>
      <c r="CB4" s="314">
        <f>YEAR(CB3)*('IS BS CF'!$N$8="Monthly")</f>
        <v>2029</v>
      </c>
      <c r="CC4" s="314">
        <f>YEAR(CC3)*('IS BS CF'!$N$8="Monthly")</f>
        <v>2029</v>
      </c>
      <c r="CD4" s="314">
        <f>YEAR(CD3)*('IS BS CF'!$N$8="Monthly")</f>
        <v>2029</v>
      </c>
      <c r="CE4" s="314">
        <f>YEAR(CE3)*('IS BS CF'!$N$8="Monthly")</f>
        <v>2029</v>
      </c>
      <c r="CF4" s="314">
        <f>YEAR(CF3)*('IS BS CF'!$N$8="Monthly")</f>
        <v>2029</v>
      </c>
      <c r="CG4" s="314">
        <f>YEAR(CG3)*('IS BS CF'!$N$8="Monthly")</f>
        <v>2029</v>
      </c>
      <c r="CH4" s="314">
        <f>YEAR(CH3)*('IS BS CF'!$N$8="Monthly")</f>
        <v>2029</v>
      </c>
      <c r="CI4" s="314">
        <f>YEAR(CI3)*('IS BS CF'!$N$8="Monthly")</f>
        <v>2029</v>
      </c>
      <c r="CJ4" s="314">
        <f>YEAR(CJ3)*('IS BS CF'!$N$8="Monthly")</f>
        <v>2029</v>
      </c>
      <c r="CK4" s="314">
        <f>YEAR(CK3)*('IS BS CF'!$N$8="Monthly")</f>
        <v>2029</v>
      </c>
      <c r="CL4" s="323">
        <f>YEAR(CL3)*('IS BS CF'!$N$8="Monthly")</f>
        <v>2029</v>
      </c>
      <c r="CN4" s="233">
        <f>YEAR(CN3)*('IS BS CF'!$N$8="Quarterly")</f>
        <v>0</v>
      </c>
      <c r="CO4" s="233">
        <f>YEAR(CO3)*('IS BS CF'!$N$8="Quarterly")</f>
        <v>0</v>
      </c>
      <c r="CP4" s="233">
        <f>YEAR(CP3)*('IS BS CF'!$N$8="Quarterly")</f>
        <v>0</v>
      </c>
      <c r="CQ4" s="233">
        <f>YEAR(CQ3)*('IS BS CF'!$N$8="Quarterly")</f>
        <v>0</v>
      </c>
      <c r="CR4" s="233">
        <f>YEAR(CR3)*('IS BS CF'!$N$8="Quarterly")</f>
        <v>0</v>
      </c>
      <c r="CS4" s="233">
        <f>YEAR(CS3)*('IS BS CF'!$N$8="Quarterly")</f>
        <v>0</v>
      </c>
      <c r="CT4" s="233">
        <f>YEAR(CT3)*('IS BS CF'!$N$8="Quarterly")</f>
        <v>0</v>
      </c>
      <c r="CU4" s="233">
        <f>YEAR(CU3)*('IS BS CF'!$N$8="Quarterly")</f>
        <v>0</v>
      </c>
      <c r="CV4" s="233">
        <f>YEAR(CV3)*('IS BS CF'!$N$8="Quarterly")</f>
        <v>0</v>
      </c>
      <c r="CW4" s="233">
        <f>YEAR(CW3)*('IS BS CF'!$N$8="Quarterly")</f>
        <v>0</v>
      </c>
      <c r="CX4" s="233">
        <f>YEAR(CX3)*('IS BS CF'!$N$8="Quarterly")</f>
        <v>0</v>
      </c>
      <c r="CY4" s="233">
        <f>YEAR(CY3)*('IS BS CF'!$N$8="Quarterly")</f>
        <v>0</v>
      </c>
      <c r="CZ4" s="233">
        <f>YEAR(CZ3)*('IS BS CF'!$N$8="Quarterly")</f>
        <v>0</v>
      </c>
      <c r="DA4" s="233">
        <f>YEAR(DA3)*('IS BS CF'!$N$8="Quarterly")</f>
        <v>0</v>
      </c>
      <c r="DB4" s="233">
        <f>YEAR(DB3)*('IS BS CF'!$N$8="Quarterly")</f>
        <v>0</v>
      </c>
      <c r="DC4" s="233">
        <f>YEAR(DC3)*('IS BS CF'!$N$8="Quarterly")</f>
        <v>0</v>
      </c>
      <c r="DD4" s="233">
        <f>YEAR(DD3)*('IS BS CF'!$N$8="Quarterly")</f>
        <v>0</v>
      </c>
      <c r="DE4" s="233">
        <f>YEAR(DE3)*('IS BS CF'!$N$8="Quarterly")</f>
        <v>0</v>
      </c>
      <c r="DF4" s="233">
        <f>YEAR(DF3)*('IS BS CF'!$N$8="Quarterly")</f>
        <v>0</v>
      </c>
      <c r="DG4" s="233">
        <f>YEAR(DG3)*('IS BS CF'!$N$8="Quarterly")</f>
        <v>0</v>
      </c>
      <c r="DH4" s="233">
        <f>YEAR(DH3)*('IS BS CF'!$N$8="Quarterly")</f>
        <v>0</v>
      </c>
      <c r="DI4" s="233">
        <f>YEAR(DI3)*('IS BS CF'!$N$8="Quarterly")</f>
        <v>0</v>
      </c>
      <c r="DJ4" s="233">
        <f>YEAR(DJ3)*('IS BS CF'!$N$8="Quarterly")</f>
        <v>0</v>
      </c>
      <c r="DK4" s="233">
        <f>YEAR(DK3)*('IS BS CF'!$N$8="Quarterly")</f>
        <v>0</v>
      </c>
      <c r="DL4" s="233">
        <f>YEAR(DL3)*('IS BS CF'!$N$8="Quarterly")</f>
        <v>0</v>
      </c>
    </row>
    <row r="5" spans="1:116" hidden="1" outlineLevel="1" x14ac:dyDescent="0.35">
      <c r="G5" s="12" t="s">
        <v>61</v>
      </c>
      <c r="H5" s="12"/>
      <c r="I5" s="12"/>
      <c r="J5" s="61"/>
      <c r="N5" s="53">
        <f>'Calcs.'!I7</f>
        <v>0</v>
      </c>
      <c r="O5" s="12"/>
      <c r="P5" s="12"/>
      <c r="Q5" s="12"/>
      <c r="R5" s="348"/>
      <c r="S5" s="353">
        <f>S4*(MONTH(S3)=12)*('IS BS CF'!$N$8="Monthly")</f>
        <v>0</v>
      </c>
      <c r="T5" s="390">
        <f>T4*(MONTH(T3)=12)*('IS BS CF'!$N$8="Monthly")</f>
        <v>0</v>
      </c>
      <c r="U5" s="390">
        <f>U4*(MONTH(U3)=12)*('IS BS CF'!$N$8="Monthly")</f>
        <v>0</v>
      </c>
      <c r="V5" s="390">
        <f>V4*(MONTH(V3)=12)*('IS BS CF'!$N$8="Monthly")</f>
        <v>0</v>
      </c>
      <c r="W5" s="390">
        <f>W4*(MONTH(W3)=12)*('IS BS CF'!$N$8="Monthly")</f>
        <v>0</v>
      </c>
      <c r="X5" s="390">
        <f>X4*(MONTH(X3)=12)*('IS BS CF'!$N$8="Monthly")</f>
        <v>0</v>
      </c>
      <c r="Y5" s="390">
        <f>Y4*(MONTH(Y3)=12)*('IS BS CF'!$N$8="Monthly")</f>
        <v>0</v>
      </c>
      <c r="Z5" s="390">
        <f>Z4*(MONTH(Z3)=12)*('IS BS CF'!$N$8="Monthly")</f>
        <v>0</v>
      </c>
      <c r="AA5" s="390">
        <f>AA4*(MONTH(AA3)=12)*('IS BS CF'!$N$8="Monthly")</f>
        <v>0</v>
      </c>
      <c r="AB5" s="390">
        <f>AB4*(MONTH(AB3)=12)*('IS BS CF'!$N$8="Monthly")</f>
        <v>0</v>
      </c>
      <c r="AC5" s="390">
        <f>AC4*(MONTH(AC3)=12)*('IS BS CF'!$N$8="Monthly")</f>
        <v>0</v>
      </c>
      <c r="AD5" s="390">
        <f>AD4*(MONTH(AD3)=12)*('IS BS CF'!$N$8="Monthly")</f>
        <v>2024</v>
      </c>
      <c r="AE5" s="390">
        <f>AE4*(MONTH(AE3)=12)*('IS BS CF'!$N$8="Monthly")</f>
        <v>0</v>
      </c>
      <c r="AF5" s="390">
        <f>AF4*(MONTH(AF3)=12)*('IS BS CF'!$N$8="Monthly")</f>
        <v>0</v>
      </c>
      <c r="AG5" s="390">
        <f>AG4*(MONTH(AG3)=12)*('IS BS CF'!$N$8="Monthly")</f>
        <v>0</v>
      </c>
      <c r="AH5" s="390">
        <f>AH4*(MONTH(AH3)=12)*('IS BS CF'!$N$8="Monthly")</f>
        <v>0</v>
      </c>
      <c r="AI5" s="390">
        <f>AI4*(MONTH(AI3)=12)*('IS BS CF'!$N$8="Monthly")</f>
        <v>0</v>
      </c>
      <c r="AJ5" s="390">
        <f>AJ4*(MONTH(AJ3)=12)*('IS BS CF'!$N$8="Monthly")</f>
        <v>0</v>
      </c>
      <c r="AK5" s="390">
        <f>AK4*(MONTH(AK3)=12)*('IS BS CF'!$N$8="Monthly")</f>
        <v>0</v>
      </c>
      <c r="AL5" s="390">
        <f>AL4*(MONTH(AL3)=12)*('IS BS CF'!$N$8="Monthly")</f>
        <v>0</v>
      </c>
      <c r="AM5" s="390">
        <f>AM4*(MONTH(AM3)=12)*('IS BS CF'!$N$8="Monthly")</f>
        <v>0</v>
      </c>
      <c r="AN5" s="390">
        <f>AN4*(MONTH(AN3)=12)*('IS BS CF'!$N$8="Monthly")</f>
        <v>0</v>
      </c>
      <c r="AO5" s="390">
        <f>AO4*(MONTH(AO3)=12)*('IS BS CF'!$N$8="Monthly")</f>
        <v>0</v>
      </c>
      <c r="AP5" s="390">
        <f>AP4*(MONTH(AP3)=12)*('IS BS CF'!$N$8="Monthly")</f>
        <v>2025</v>
      </c>
      <c r="AQ5" s="390">
        <f>AQ4*(MONTH(AQ3)=12)*('IS BS CF'!$N$8="Monthly")</f>
        <v>0</v>
      </c>
      <c r="AR5" s="390">
        <f>AR4*(MONTH(AR3)=12)*('IS BS CF'!$N$8="Monthly")</f>
        <v>0</v>
      </c>
      <c r="AS5" s="390">
        <f>AS4*(MONTH(AS3)=12)*('IS BS CF'!$N$8="Monthly")</f>
        <v>0</v>
      </c>
      <c r="AT5" s="390">
        <f>AT4*(MONTH(AT3)=12)*('IS BS CF'!$N$8="Monthly")</f>
        <v>0</v>
      </c>
      <c r="AU5" s="390">
        <f>AU4*(MONTH(AU3)=12)*('IS BS CF'!$N$8="Monthly")</f>
        <v>0</v>
      </c>
      <c r="AV5" s="390">
        <f>AV4*(MONTH(AV3)=12)*('IS BS CF'!$N$8="Monthly")</f>
        <v>0</v>
      </c>
      <c r="AW5" s="390">
        <f>AW4*(MONTH(AW3)=12)*('IS BS CF'!$N$8="Monthly")</f>
        <v>0</v>
      </c>
      <c r="AX5" s="390">
        <f>AX4*(MONTH(AX3)=12)*('IS BS CF'!$N$8="Monthly")</f>
        <v>0</v>
      </c>
      <c r="AY5" s="390">
        <f>AY4*(MONTH(AY3)=12)*('IS BS CF'!$N$8="Monthly")</f>
        <v>0</v>
      </c>
      <c r="AZ5" s="390">
        <f>AZ4*(MONTH(AZ3)=12)*('IS BS CF'!$N$8="Monthly")</f>
        <v>0</v>
      </c>
      <c r="BA5" s="390">
        <f>BA4*(MONTH(BA3)=12)*('IS BS CF'!$N$8="Monthly")</f>
        <v>0</v>
      </c>
      <c r="BB5" s="390">
        <f>BB4*(MONTH(BB3)=12)*('IS BS CF'!$N$8="Monthly")</f>
        <v>2026</v>
      </c>
      <c r="BC5" s="390">
        <f>BC4*(MONTH(BC3)=12)*('IS BS CF'!$N$8="Monthly")</f>
        <v>0</v>
      </c>
      <c r="BD5" s="390">
        <f>BD4*(MONTH(BD3)=12)*('IS BS CF'!$N$8="Monthly")</f>
        <v>0</v>
      </c>
      <c r="BE5" s="390">
        <f>BE4*(MONTH(BE3)=12)*('IS BS CF'!$N$8="Monthly")</f>
        <v>0</v>
      </c>
      <c r="BF5" s="390">
        <f>BF4*(MONTH(BF3)=12)*('IS BS CF'!$N$8="Monthly")</f>
        <v>0</v>
      </c>
      <c r="BG5" s="390">
        <f>BG4*(MONTH(BG3)=12)*('IS BS CF'!$N$8="Monthly")</f>
        <v>0</v>
      </c>
      <c r="BH5" s="390">
        <f>BH4*(MONTH(BH3)=12)*('IS BS CF'!$N$8="Monthly")</f>
        <v>0</v>
      </c>
      <c r="BI5" s="390">
        <f>BI4*(MONTH(BI3)=12)*('IS BS CF'!$N$8="Monthly")</f>
        <v>0</v>
      </c>
      <c r="BJ5" s="390">
        <f>BJ4*(MONTH(BJ3)=12)*('IS BS CF'!$N$8="Monthly")</f>
        <v>0</v>
      </c>
      <c r="BK5" s="390">
        <f>BK4*(MONTH(BK3)=12)*('IS BS CF'!$N$8="Monthly")</f>
        <v>0</v>
      </c>
      <c r="BL5" s="390">
        <f>BL4*(MONTH(BL3)=12)*('IS BS CF'!$N$8="Monthly")</f>
        <v>0</v>
      </c>
      <c r="BM5" s="390">
        <f>BM4*(MONTH(BM3)=12)*('IS BS CF'!$N$8="Monthly")</f>
        <v>0</v>
      </c>
      <c r="BN5" s="390">
        <f>BN4*(MONTH(BN3)=12)*('IS BS CF'!$N$8="Monthly")</f>
        <v>2027</v>
      </c>
      <c r="BO5" s="390">
        <f>BO4*(MONTH(BO3)=12)*('IS BS CF'!$N$8="Monthly")</f>
        <v>0</v>
      </c>
      <c r="BP5" s="390">
        <f>BP4*(MONTH(BP3)=12)*('IS BS CF'!$N$8="Monthly")</f>
        <v>0</v>
      </c>
      <c r="BQ5" s="390">
        <f>BQ4*(MONTH(BQ3)=12)*('IS BS CF'!$N$8="Monthly")</f>
        <v>0</v>
      </c>
      <c r="BR5" s="390">
        <f>BR4*(MONTH(BR3)=12)*('IS BS CF'!$N$8="Monthly")</f>
        <v>0</v>
      </c>
      <c r="BS5" s="390">
        <f>BS4*(MONTH(BS3)=12)*('IS BS CF'!$N$8="Monthly")</f>
        <v>0</v>
      </c>
      <c r="BT5" s="390">
        <f>BT4*(MONTH(BT3)=12)*('IS BS CF'!$N$8="Monthly")</f>
        <v>0</v>
      </c>
      <c r="BU5" s="390">
        <f>BU4*(MONTH(BU3)=12)*('IS BS CF'!$N$8="Monthly")</f>
        <v>0</v>
      </c>
      <c r="BV5" s="390">
        <f>BV4*(MONTH(BV3)=12)*('IS BS CF'!$N$8="Monthly")</f>
        <v>0</v>
      </c>
      <c r="BW5" s="390">
        <f>BW4*(MONTH(BW3)=12)*('IS BS CF'!$N$8="Monthly")</f>
        <v>0</v>
      </c>
      <c r="BX5" s="390">
        <f>BX4*(MONTH(BX3)=12)*('IS BS CF'!$N$8="Monthly")</f>
        <v>0</v>
      </c>
      <c r="BY5" s="390">
        <f>BY4*(MONTH(BY3)=12)*('IS BS CF'!$N$8="Monthly")</f>
        <v>0</v>
      </c>
      <c r="BZ5" s="390">
        <f>BZ4*(MONTH(BZ3)=12)*('IS BS CF'!$N$8="Monthly")</f>
        <v>2028</v>
      </c>
      <c r="CA5" s="390">
        <f>CA4*(MONTH(CA3)=12)*('IS BS CF'!$N$8="Monthly")</f>
        <v>0</v>
      </c>
      <c r="CB5" s="390">
        <f>CB4*(MONTH(CB3)=12)*('IS BS CF'!$N$8="Monthly")</f>
        <v>0</v>
      </c>
      <c r="CC5" s="390">
        <f>CC4*(MONTH(CC3)=12)*('IS BS CF'!$N$8="Monthly")</f>
        <v>0</v>
      </c>
      <c r="CD5" s="390">
        <f>CD4*(MONTH(CD3)=12)*('IS BS CF'!$N$8="Monthly")</f>
        <v>0</v>
      </c>
      <c r="CE5" s="390">
        <f>CE4*(MONTH(CE3)=12)*('IS BS CF'!$N$8="Monthly")</f>
        <v>0</v>
      </c>
      <c r="CF5" s="390">
        <f>CF4*(MONTH(CF3)=12)*('IS BS CF'!$N$8="Monthly")</f>
        <v>0</v>
      </c>
      <c r="CG5" s="390">
        <f>CG4*(MONTH(CG3)=12)*('IS BS CF'!$N$8="Monthly")</f>
        <v>0</v>
      </c>
      <c r="CH5" s="390">
        <f>CH4*(MONTH(CH3)=12)*('IS BS CF'!$N$8="Monthly")</f>
        <v>0</v>
      </c>
      <c r="CI5" s="390">
        <f>CI4*(MONTH(CI3)=12)*('IS BS CF'!$N$8="Monthly")</f>
        <v>0</v>
      </c>
      <c r="CJ5" s="390">
        <f>CJ4*(MONTH(CJ3)=12)*('IS BS CF'!$N$8="Monthly")</f>
        <v>0</v>
      </c>
      <c r="CK5" s="390">
        <f>CK4*(MONTH(CK3)=12)*('IS BS CF'!$N$8="Monthly")</f>
        <v>0</v>
      </c>
      <c r="CL5" s="324">
        <f>CL4*(MONTH(CL3)=12)*('IS BS CF'!$N$8="Monthly")</f>
        <v>2029</v>
      </c>
      <c r="CN5" s="233">
        <f>CN4*(MONTH(CN3)=12)*('IS BS CF'!$N$8="Quarterly")</f>
        <v>0</v>
      </c>
      <c r="CO5" s="233">
        <f>CO4*(MONTH(CO3)=12)*('IS BS CF'!$N$8="Quarterly")</f>
        <v>0</v>
      </c>
      <c r="CP5" s="233">
        <f>CP4*(MONTH(CP3)=12)*('IS BS CF'!$N$8="Quarterly")</f>
        <v>0</v>
      </c>
      <c r="CQ5" s="233">
        <f>CQ4*(MONTH(CQ3)=12)*('IS BS CF'!$N$8="Quarterly")</f>
        <v>0</v>
      </c>
      <c r="CR5" s="233">
        <f>CR4*(MONTH(CR3)=12)*('IS BS CF'!$N$8="Quarterly")</f>
        <v>0</v>
      </c>
      <c r="CS5" s="233">
        <f>CS4*(MONTH(CS3)=12)*('IS BS CF'!$N$8="Quarterly")</f>
        <v>0</v>
      </c>
      <c r="CT5" s="233">
        <f>CT4*(MONTH(CT3)=12)*('IS BS CF'!$N$8="Quarterly")</f>
        <v>0</v>
      </c>
      <c r="CU5" s="233">
        <f>CU4*(MONTH(CU3)=12)*('IS BS CF'!$N$8="Quarterly")</f>
        <v>0</v>
      </c>
      <c r="CV5" s="233">
        <f>CV4*(MONTH(CV3)=12)*('IS BS CF'!$N$8="Quarterly")</f>
        <v>0</v>
      </c>
      <c r="CW5" s="233">
        <f>CW4*(MONTH(CW3)=12)*('IS BS CF'!$N$8="Quarterly")</f>
        <v>0</v>
      </c>
      <c r="CX5" s="233">
        <f>CX4*(MONTH(CX3)=12)*('IS BS CF'!$N$8="Quarterly")</f>
        <v>0</v>
      </c>
      <c r="CY5" s="233">
        <f>CY4*(MONTH(CY3)=12)*('IS BS CF'!$N$8="Quarterly")</f>
        <v>0</v>
      </c>
      <c r="CZ5" s="233">
        <f>CZ4*(MONTH(CZ3)=12)*('IS BS CF'!$N$8="Quarterly")</f>
        <v>0</v>
      </c>
      <c r="DA5" s="233">
        <f>DA4*(MONTH(DA3)=12)*('IS BS CF'!$N$8="Quarterly")</f>
        <v>0</v>
      </c>
      <c r="DB5" s="233">
        <f>DB4*(MONTH(DB3)=12)*('IS BS CF'!$N$8="Quarterly")</f>
        <v>0</v>
      </c>
      <c r="DC5" s="233">
        <f>DC4*(MONTH(DC3)=12)*('IS BS CF'!$N$8="Quarterly")</f>
        <v>0</v>
      </c>
      <c r="DD5" s="233">
        <f>DD4*(MONTH(DD3)=12)*('IS BS CF'!$N$8="Quarterly")</f>
        <v>0</v>
      </c>
      <c r="DE5" s="233">
        <f>DE4*(MONTH(DE3)=12)*('IS BS CF'!$N$8="Quarterly")</f>
        <v>0</v>
      </c>
      <c r="DF5" s="233">
        <f>DF4*(MONTH(DF3)=12)*('IS BS CF'!$N$8="Quarterly")</f>
        <v>0</v>
      </c>
      <c r="DG5" s="233">
        <f>DG4*(MONTH(DG3)=12)*('IS BS CF'!$N$8="Quarterly")</f>
        <v>0</v>
      </c>
      <c r="DH5" s="233">
        <f>DH4*(MONTH(DH3)=12)*('IS BS CF'!$N$8="Quarterly")</f>
        <v>0</v>
      </c>
      <c r="DI5" s="233">
        <f>DI4*(MONTH(DI3)=12)*('IS BS CF'!$N$8="Quarterly")</f>
        <v>0</v>
      </c>
      <c r="DJ5" s="233">
        <f>DJ4*(MONTH(DJ3)=12)*('IS BS CF'!$N$8="Quarterly")</f>
        <v>0</v>
      </c>
      <c r="DK5" s="233">
        <f>DK4*(MONTH(DK3)=12)*('IS BS CF'!$N$8="Quarterly")</f>
        <v>0</v>
      </c>
      <c r="DL5" s="233">
        <f>DL4*(MONTH(DL3)=12)*('IS BS CF'!$N$8="Quarterly")</f>
        <v>0</v>
      </c>
    </row>
    <row r="6" spans="1:116" hidden="1" outlineLevel="1" x14ac:dyDescent="0.35">
      <c r="G6" s="12" t="s">
        <v>590</v>
      </c>
      <c r="H6" s="12"/>
      <c r="I6" s="12"/>
      <c r="J6" s="61"/>
      <c r="K6" s="1" t="s">
        <v>318</v>
      </c>
      <c r="L6" s="1"/>
      <c r="M6" s="1"/>
      <c r="N6" s="133">
        <f>'Calcs.'!I7</f>
        <v>0</v>
      </c>
      <c r="O6" s="12"/>
      <c r="P6" s="12"/>
      <c r="Q6" s="12"/>
      <c r="R6" s="348"/>
      <c r="S6" s="354">
        <v>1</v>
      </c>
      <c r="T6" s="391">
        <v>1</v>
      </c>
      <c r="U6" s="391">
        <v>1</v>
      </c>
      <c r="V6" s="391">
        <v>1</v>
      </c>
      <c r="W6" s="391">
        <v>1</v>
      </c>
      <c r="X6" s="391">
        <v>1</v>
      </c>
      <c r="Y6" s="391">
        <v>1</v>
      </c>
      <c r="Z6" s="391">
        <v>1</v>
      </c>
      <c r="AA6" s="391">
        <v>1</v>
      </c>
      <c r="AB6" s="391">
        <v>1</v>
      </c>
      <c r="AC6" s="391">
        <v>1</v>
      </c>
      <c r="AD6" s="391">
        <v>1</v>
      </c>
      <c r="AE6" s="392">
        <f t="shared" ref="AE6:CL6" si="9">S6+1</f>
        <v>2</v>
      </c>
      <c r="AF6" s="392">
        <f t="shared" si="9"/>
        <v>2</v>
      </c>
      <c r="AG6" s="392">
        <f t="shared" si="9"/>
        <v>2</v>
      </c>
      <c r="AH6" s="392">
        <f t="shared" si="9"/>
        <v>2</v>
      </c>
      <c r="AI6" s="392">
        <f t="shared" si="9"/>
        <v>2</v>
      </c>
      <c r="AJ6" s="392">
        <f t="shared" si="9"/>
        <v>2</v>
      </c>
      <c r="AK6" s="392">
        <f t="shared" si="9"/>
        <v>2</v>
      </c>
      <c r="AL6" s="392">
        <f t="shared" si="9"/>
        <v>2</v>
      </c>
      <c r="AM6" s="392">
        <f t="shared" si="9"/>
        <v>2</v>
      </c>
      <c r="AN6" s="392">
        <f t="shared" si="9"/>
        <v>2</v>
      </c>
      <c r="AO6" s="392">
        <f t="shared" si="9"/>
        <v>2</v>
      </c>
      <c r="AP6" s="392">
        <f t="shared" si="9"/>
        <v>2</v>
      </c>
      <c r="AQ6" s="392">
        <f t="shared" si="9"/>
        <v>3</v>
      </c>
      <c r="AR6" s="392">
        <f t="shared" si="9"/>
        <v>3</v>
      </c>
      <c r="AS6" s="392">
        <f t="shared" si="9"/>
        <v>3</v>
      </c>
      <c r="AT6" s="392">
        <f t="shared" si="9"/>
        <v>3</v>
      </c>
      <c r="AU6" s="392">
        <f t="shared" si="9"/>
        <v>3</v>
      </c>
      <c r="AV6" s="392">
        <f t="shared" si="9"/>
        <v>3</v>
      </c>
      <c r="AW6" s="392">
        <f t="shared" si="9"/>
        <v>3</v>
      </c>
      <c r="AX6" s="392">
        <f t="shared" si="9"/>
        <v>3</v>
      </c>
      <c r="AY6" s="392">
        <f t="shared" si="9"/>
        <v>3</v>
      </c>
      <c r="AZ6" s="392">
        <f t="shared" si="9"/>
        <v>3</v>
      </c>
      <c r="BA6" s="392">
        <f t="shared" si="9"/>
        <v>3</v>
      </c>
      <c r="BB6" s="392">
        <f t="shared" si="9"/>
        <v>3</v>
      </c>
      <c r="BC6" s="392">
        <f t="shared" si="9"/>
        <v>4</v>
      </c>
      <c r="BD6" s="392">
        <f t="shared" si="9"/>
        <v>4</v>
      </c>
      <c r="BE6" s="392">
        <f t="shared" si="9"/>
        <v>4</v>
      </c>
      <c r="BF6" s="392">
        <f t="shared" si="9"/>
        <v>4</v>
      </c>
      <c r="BG6" s="392">
        <f t="shared" si="9"/>
        <v>4</v>
      </c>
      <c r="BH6" s="392">
        <f t="shared" si="9"/>
        <v>4</v>
      </c>
      <c r="BI6" s="392">
        <f t="shared" si="9"/>
        <v>4</v>
      </c>
      <c r="BJ6" s="392">
        <f t="shared" si="9"/>
        <v>4</v>
      </c>
      <c r="BK6" s="392">
        <f t="shared" si="9"/>
        <v>4</v>
      </c>
      <c r="BL6" s="392">
        <f t="shared" si="9"/>
        <v>4</v>
      </c>
      <c r="BM6" s="392">
        <f t="shared" si="9"/>
        <v>4</v>
      </c>
      <c r="BN6" s="392">
        <f t="shared" si="9"/>
        <v>4</v>
      </c>
      <c r="BO6" s="392">
        <f t="shared" si="9"/>
        <v>5</v>
      </c>
      <c r="BP6" s="392">
        <f t="shared" si="9"/>
        <v>5</v>
      </c>
      <c r="BQ6" s="392">
        <f t="shared" si="9"/>
        <v>5</v>
      </c>
      <c r="BR6" s="392">
        <f t="shared" si="9"/>
        <v>5</v>
      </c>
      <c r="BS6" s="392">
        <f t="shared" si="9"/>
        <v>5</v>
      </c>
      <c r="BT6" s="392">
        <f t="shared" si="9"/>
        <v>5</v>
      </c>
      <c r="BU6" s="392">
        <f t="shared" si="9"/>
        <v>5</v>
      </c>
      <c r="BV6" s="392">
        <f t="shared" si="9"/>
        <v>5</v>
      </c>
      <c r="BW6" s="392">
        <f t="shared" si="9"/>
        <v>5</v>
      </c>
      <c r="BX6" s="392">
        <f t="shared" si="9"/>
        <v>5</v>
      </c>
      <c r="BY6" s="392">
        <f t="shared" si="9"/>
        <v>5</v>
      </c>
      <c r="BZ6" s="392">
        <f t="shared" si="9"/>
        <v>5</v>
      </c>
      <c r="CA6" s="392">
        <f t="shared" si="9"/>
        <v>6</v>
      </c>
      <c r="CB6" s="392">
        <f t="shared" si="9"/>
        <v>6</v>
      </c>
      <c r="CC6" s="392">
        <f t="shared" si="9"/>
        <v>6</v>
      </c>
      <c r="CD6" s="392">
        <f t="shared" si="9"/>
        <v>6</v>
      </c>
      <c r="CE6" s="392">
        <f t="shared" si="9"/>
        <v>6</v>
      </c>
      <c r="CF6" s="392">
        <f t="shared" si="9"/>
        <v>6</v>
      </c>
      <c r="CG6" s="392">
        <f t="shared" si="9"/>
        <v>6</v>
      </c>
      <c r="CH6" s="392">
        <f t="shared" si="9"/>
        <v>6</v>
      </c>
      <c r="CI6" s="392">
        <f t="shared" si="9"/>
        <v>6</v>
      </c>
      <c r="CJ6" s="392">
        <f t="shared" si="9"/>
        <v>6</v>
      </c>
      <c r="CK6" s="392">
        <f t="shared" si="9"/>
        <v>6</v>
      </c>
      <c r="CL6" s="325">
        <f t="shared" si="9"/>
        <v>6</v>
      </c>
      <c r="CN6"/>
      <c r="CO6"/>
      <c r="CP6"/>
      <c r="CQ6"/>
      <c r="CR6"/>
      <c r="CS6"/>
      <c r="CT6"/>
      <c r="CU6"/>
      <c r="CV6"/>
      <c r="CW6"/>
      <c r="CX6"/>
      <c r="CY6"/>
      <c r="CZ6"/>
      <c r="DA6"/>
      <c r="DB6"/>
      <c r="DC6"/>
      <c r="DD6"/>
      <c r="DE6"/>
      <c r="DF6"/>
      <c r="DG6"/>
      <c r="DH6"/>
      <c r="DI6"/>
      <c r="DJ6"/>
      <c r="DK6"/>
      <c r="DL6"/>
    </row>
    <row r="7" spans="1:116" hidden="1" outlineLevel="1" x14ac:dyDescent="0.35">
      <c r="G7" s="12" t="s">
        <v>591</v>
      </c>
      <c r="H7" s="12"/>
      <c r="I7" s="12"/>
      <c r="J7" s="61"/>
      <c r="K7" t="s">
        <v>592</v>
      </c>
      <c r="L7"/>
      <c r="M7"/>
      <c r="N7" s="260">
        <v>1</v>
      </c>
      <c r="O7" s="12"/>
      <c r="P7" s="12"/>
      <c r="Q7" s="12"/>
      <c r="R7" s="348"/>
      <c r="S7" s="355">
        <f t="shared" ref="S7:CD7" si="10">S6*(S6&lt;&gt;T6)</f>
        <v>0</v>
      </c>
      <c r="T7" s="392">
        <f t="shared" si="10"/>
        <v>0</v>
      </c>
      <c r="U7" s="392">
        <f t="shared" si="10"/>
        <v>0</v>
      </c>
      <c r="V7" s="392">
        <f t="shared" si="10"/>
        <v>0</v>
      </c>
      <c r="W7" s="392">
        <f t="shared" si="10"/>
        <v>0</v>
      </c>
      <c r="X7" s="392">
        <f t="shared" si="10"/>
        <v>0</v>
      </c>
      <c r="Y7" s="392">
        <f t="shared" si="10"/>
        <v>0</v>
      </c>
      <c r="Z7" s="392">
        <f t="shared" si="10"/>
        <v>0</v>
      </c>
      <c r="AA7" s="392">
        <f t="shared" si="10"/>
        <v>0</v>
      </c>
      <c r="AB7" s="392">
        <f t="shared" si="10"/>
        <v>0</v>
      </c>
      <c r="AC7" s="392">
        <f t="shared" si="10"/>
        <v>0</v>
      </c>
      <c r="AD7" s="392">
        <f t="shared" si="10"/>
        <v>1</v>
      </c>
      <c r="AE7" s="392">
        <f t="shared" si="10"/>
        <v>0</v>
      </c>
      <c r="AF7" s="392">
        <f t="shared" si="10"/>
        <v>0</v>
      </c>
      <c r="AG7" s="392">
        <f t="shared" si="10"/>
        <v>0</v>
      </c>
      <c r="AH7" s="392">
        <f t="shared" si="10"/>
        <v>0</v>
      </c>
      <c r="AI7" s="392">
        <f t="shared" si="10"/>
        <v>0</v>
      </c>
      <c r="AJ7" s="392">
        <f t="shared" si="10"/>
        <v>0</v>
      </c>
      <c r="AK7" s="392">
        <f t="shared" si="10"/>
        <v>0</v>
      </c>
      <c r="AL7" s="392">
        <f t="shared" si="10"/>
        <v>0</v>
      </c>
      <c r="AM7" s="392">
        <f t="shared" si="10"/>
        <v>0</v>
      </c>
      <c r="AN7" s="392">
        <f t="shared" si="10"/>
        <v>0</v>
      </c>
      <c r="AO7" s="392">
        <f t="shared" si="10"/>
        <v>0</v>
      </c>
      <c r="AP7" s="392">
        <f t="shared" si="10"/>
        <v>2</v>
      </c>
      <c r="AQ7" s="392">
        <f t="shared" si="10"/>
        <v>0</v>
      </c>
      <c r="AR7" s="392">
        <f t="shared" si="10"/>
        <v>0</v>
      </c>
      <c r="AS7" s="392">
        <f t="shared" si="10"/>
        <v>0</v>
      </c>
      <c r="AT7" s="392">
        <f t="shared" si="10"/>
        <v>0</v>
      </c>
      <c r="AU7" s="392">
        <f t="shared" si="10"/>
        <v>0</v>
      </c>
      <c r="AV7" s="392">
        <f t="shared" si="10"/>
        <v>0</v>
      </c>
      <c r="AW7" s="392">
        <f t="shared" si="10"/>
        <v>0</v>
      </c>
      <c r="AX7" s="392">
        <f t="shared" si="10"/>
        <v>0</v>
      </c>
      <c r="AY7" s="392">
        <f t="shared" si="10"/>
        <v>0</v>
      </c>
      <c r="AZ7" s="392">
        <f t="shared" si="10"/>
        <v>0</v>
      </c>
      <c r="BA7" s="392">
        <f t="shared" si="10"/>
        <v>0</v>
      </c>
      <c r="BB7" s="392">
        <f t="shared" si="10"/>
        <v>3</v>
      </c>
      <c r="BC7" s="392">
        <f t="shared" si="10"/>
        <v>0</v>
      </c>
      <c r="BD7" s="392">
        <f t="shared" si="10"/>
        <v>0</v>
      </c>
      <c r="BE7" s="392">
        <f t="shared" si="10"/>
        <v>0</v>
      </c>
      <c r="BF7" s="392">
        <f t="shared" si="10"/>
        <v>0</v>
      </c>
      <c r="BG7" s="392">
        <f t="shared" si="10"/>
        <v>0</v>
      </c>
      <c r="BH7" s="392">
        <f t="shared" si="10"/>
        <v>0</v>
      </c>
      <c r="BI7" s="392">
        <f t="shared" si="10"/>
        <v>0</v>
      </c>
      <c r="BJ7" s="392">
        <f t="shared" si="10"/>
        <v>0</v>
      </c>
      <c r="BK7" s="392">
        <f t="shared" si="10"/>
        <v>0</v>
      </c>
      <c r="BL7" s="392">
        <f t="shared" si="10"/>
        <v>0</v>
      </c>
      <c r="BM7" s="392">
        <f t="shared" si="10"/>
        <v>0</v>
      </c>
      <c r="BN7" s="392">
        <f t="shared" si="10"/>
        <v>4</v>
      </c>
      <c r="BO7" s="392">
        <f t="shared" si="10"/>
        <v>0</v>
      </c>
      <c r="BP7" s="392">
        <f t="shared" si="10"/>
        <v>0</v>
      </c>
      <c r="BQ7" s="392">
        <f t="shared" si="10"/>
        <v>0</v>
      </c>
      <c r="BR7" s="392">
        <f t="shared" si="10"/>
        <v>0</v>
      </c>
      <c r="BS7" s="392">
        <f t="shared" si="10"/>
        <v>0</v>
      </c>
      <c r="BT7" s="392">
        <f t="shared" si="10"/>
        <v>0</v>
      </c>
      <c r="BU7" s="392">
        <f t="shared" si="10"/>
        <v>0</v>
      </c>
      <c r="BV7" s="392">
        <f t="shared" si="10"/>
        <v>0</v>
      </c>
      <c r="BW7" s="392">
        <f t="shared" si="10"/>
        <v>0</v>
      </c>
      <c r="BX7" s="392">
        <f t="shared" si="10"/>
        <v>0</v>
      </c>
      <c r="BY7" s="392">
        <f t="shared" si="10"/>
        <v>0</v>
      </c>
      <c r="BZ7" s="392">
        <f t="shared" si="10"/>
        <v>5</v>
      </c>
      <c r="CA7" s="392">
        <f t="shared" si="10"/>
        <v>0</v>
      </c>
      <c r="CB7" s="392">
        <f t="shared" si="10"/>
        <v>0</v>
      </c>
      <c r="CC7" s="392">
        <f t="shared" si="10"/>
        <v>0</v>
      </c>
      <c r="CD7" s="392">
        <f t="shared" si="10"/>
        <v>0</v>
      </c>
      <c r="CE7" s="392">
        <f t="shared" ref="CE7:CK7" si="11">CE6*(CE6&lt;&gt;CF6)</f>
        <v>0</v>
      </c>
      <c r="CF7" s="392">
        <f t="shared" si="11"/>
        <v>0</v>
      </c>
      <c r="CG7" s="392">
        <f t="shared" si="11"/>
        <v>0</v>
      </c>
      <c r="CH7" s="392">
        <f t="shared" si="11"/>
        <v>0</v>
      </c>
      <c r="CI7" s="392">
        <f t="shared" si="11"/>
        <v>0</v>
      </c>
      <c r="CJ7" s="392">
        <f t="shared" si="11"/>
        <v>0</v>
      </c>
      <c r="CK7" s="392">
        <f t="shared" si="11"/>
        <v>0</v>
      </c>
      <c r="CL7" s="325" t="e">
        <f>CL6*(CL6&lt;&gt;#REF!)</f>
        <v>#REF!</v>
      </c>
      <c r="CN7" s="228">
        <v>1</v>
      </c>
      <c r="CO7" s="228">
        <v>1</v>
      </c>
      <c r="CP7" s="227">
        <f t="shared" ref="CP7:DL7" si="12">CO7+1</f>
        <v>2</v>
      </c>
      <c r="CQ7" s="227">
        <f t="shared" si="12"/>
        <v>3</v>
      </c>
      <c r="CR7" s="227">
        <f t="shared" si="12"/>
        <v>4</v>
      </c>
      <c r="CS7" s="227">
        <f t="shared" si="12"/>
        <v>5</v>
      </c>
      <c r="CT7" s="227">
        <f t="shared" si="12"/>
        <v>6</v>
      </c>
      <c r="CU7" s="227">
        <f t="shared" si="12"/>
        <v>7</v>
      </c>
      <c r="CV7" s="227">
        <f t="shared" si="12"/>
        <v>8</v>
      </c>
      <c r="CW7" s="227">
        <f t="shared" si="12"/>
        <v>9</v>
      </c>
      <c r="CX7" s="227">
        <f t="shared" si="12"/>
        <v>10</v>
      </c>
      <c r="CY7" s="227">
        <f t="shared" si="12"/>
        <v>11</v>
      </c>
      <c r="CZ7" s="227">
        <f t="shared" si="12"/>
        <v>12</v>
      </c>
      <c r="DA7" s="227">
        <f t="shared" si="12"/>
        <v>13</v>
      </c>
      <c r="DB7" s="227">
        <f t="shared" si="12"/>
        <v>14</v>
      </c>
      <c r="DC7" s="227">
        <f t="shared" si="12"/>
        <v>15</v>
      </c>
      <c r="DD7" s="227">
        <f t="shared" si="12"/>
        <v>16</v>
      </c>
      <c r="DE7" s="227">
        <f t="shared" si="12"/>
        <v>17</v>
      </c>
      <c r="DF7" s="227">
        <f t="shared" si="12"/>
        <v>18</v>
      </c>
      <c r="DG7" s="227">
        <f t="shared" si="12"/>
        <v>19</v>
      </c>
      <c r="DH7" s="227">
        <f t="shared" si="12"/>
        <v>20</v>
      </c>
      <c r="DI7" s="227">
        <f t="shared" si="12"/>
        <v>21</v>
      </c>
      <c r="DJ7" s="227">
        <f t="shared" si="12"/>
        <v>22</v>
      </c>
      <c r="DK7" s="227">
        <f t="shared" si="12"/>
        <v>23</v>
      </c>
      <c r="DL7" s="227">
        <f t="shared" si="12"/>
        <v>24</v>
      </c>
    </row>
    <row r="8" spans="1:116" hidden="1" outlineLevel="1" x14ac:dyDescent="0.35">
      <c r="G8" s="12" t="s">
        <v>593</v>
      </c>
      <c r="H8" s="1"/>
      <c r="I8" s="1"/>
      <c r="J8" s="62"/>
      <c r="K8" s="1" t="s">
        <v>594</v>
      </c>
      <c r="L8" s="1"/>
      <c r="M8" s="1" t="s">
        <v>500</v>
      </c>
      <c r="N8" s="261" t="s">
        <v>500</v>
      </c>
      <c r="O8" s="1"/>
      <c r="P8" s="1"/>
      <c r="Q8" s="1"/>
      <c r="R8" s="349"/>
      <c r="S8" s="318">
        <f t="shared" ref="S8:CD8" si="13">MONTH(S3)</f>
        <v>1</v>
      </c>
      <c r="T8" s="393">
        <f t="shared" si="13"/>
        <v>2</v>
      </c>
      <c r="U8" s="393">
        <f t="shared" si="13"/>
        <v>3</v>
      </c>
      <c r="V8" s="393">
        <f t="shared" si="13"/>
        <v>4</v>
      </c>
      <c r="W8" s="393">
        <f t="shared" si="13"/>
        <v>5</v>
      </c>
      <c r="X8" s="393">
        <f t="shared" si="13"/>
        <v>6</v>
      </c>
      <c r="Y8" s="393">
        <f t="shared" si="13"/>
        <v>7</v>
      </c>
      <c r="Z8" s="393">
        <f t="shared" si="13"/>
        <v>8</v>
      </c>
      <c r="AA8" s="393">
        <f t="shared" si="13"/>
        <v>9</v>
      </c>
      <c r="AB8" s="393">
        <f t="shared" si="13"/>
        <v>10</v>
      </c>
      <c r="AC8" s="393">
        <f t="shared" si="13"/>
        <v>11</v>
      </c>
      <c r="AD8" s="393">
        <f t="shared" si="13"/>
        <v>12</v>
      </c>
      <c r="AE8" s="393">
        <f t="shared" si="13"/>
        <v>1</v>
      </c>
      <c r="AF8" s="393">
        <f t="shared" si="13"/>
        <v>2</v>
      </c>
      <c r="AG8" s="393">
        <f t="shared" si="13"/>
        <v>3</v>
      </c>
      <c r="AH8" s="393">
        <f t="shared" si="13"/>
        <v>4</v>
      </c>
      <c r="AI8" s="393">
        <f t="shared" si="13"/>
        <v>5</v>
      </c>
      <c r="AJ8" s="393">
        <f t="shared" si="13"/>
        <v>6</v>
      </c>
      <c r="AK8" s="393">
        <f t="shared" si="13"/>
        <v>7</v>
      </c>
      <c r="AL8" s="393">
        <f t="shared" si="13"/>
        <v>8</v>
      </c>
      <c r="AM8" s="393">
        <f t="shared" si="13"/>
        <v>9</v>
      </c>
      <c r="AN8" s="393">
        <f t="shared" si="13"/>
        <v>10</v>
      </c>
      <c r="AO8" s="393">
        <f t="shared" si="13"/>
        <v>11</v>
      </c>
      <c r="AP8" s="393">
        <f t="shared" si="13"/>
        <v>12</v>
      </c>
      <c r="AQ8" s="393">
        <f t="shared" si="13"/>
        <v>1</v>
      </c>
      <c r="AR8" s="393">
        <f t="shared" si="13"/>
        <v>2</v>
      </c>
      <c r="AS8" s="393">
        <f t="shared" si="13"/>
        <v>3</v>
      </c>
      <c r="AT8" s="393">
        <f t="shared" si="13"/>
        <v>4</v>
      </c>
      <c r="AU8" s="393">
        <f t="shared" si="13"/>
        <v>5</v>
      </c>
      <c r="AV8" s="393">
        <f t="shared" si="13"/>
        <v>6</v>
      </c>
      <c r="AW8" s="393">
        <f t="shared" si="13"/>
        <v>7</v>
      </c>
      <c r="AX8" s="393">
        <f t="shared" si="13"/>
        <v>8</v>
      </c>
      <c r="AY8" s="393">
        <f t="shared" si="13"/>
        <v>9</v>
      </c>
      <c r="AZ8" s="393">
        <f t="shared" si="13"/>
        <v>10</v>
      </c>
      <c r="BA8" s="393">
        <f t="shared" si="13"/>
        <v>11</v>
      </c>
      <c r="BB8" s="393">
        <f t="shared" si="13"/>
        <v>12</v>
      </c>
      <c r="BC8" s="393">
        <f t="shared" si="13"/>
        <v>1</v>
      </c>
      <c r="BD8" s="393">
        <f t="shared" si="13"/>
        <v>2</v>
      </c>
      <c r="BE8" s="393">
        <f t="shared" si="13"/>
        <v>3</v>
      </c>
      <c r="BF8" s="393">
        <f t="shared" si="13"/>
        <v>4</v>
      </c>
      <c r="BG8" s="393">
        <f t="shared" si="13"/>
        <v>5</v>
      </c>
      <c r="BH8" s="393">
        <f t="shared" si="13"/>
        <v>6</v>
      </c>
      <c r="BI8" s="393">
        <f t="shared" si="13"/>
        <v>7</v>
      </c>
      <c r="BJ8" s="393">
        <f t="shared" si="13"/>
        <v>8</v>
      </c>
      <c r="BK8" s="393">
        <f t="shared" si="13"/>
        <v>9</v>
      </c>
      <c r="BL8" s="393">
        <f t="shared" si="13"/>
        <v>10</v>
      </c>
      <c r="BM8" s="393">
        <f t="shared" si="13"/>
        <v>11</v>
      </c>
      <c r="BN8" s="393">
        <f t="shared" si="13"/>
        <v>12</v>
      </c>
      <c r="BO8" s="393">
        <f t="shared" si="13"/>
        <v>1</v>
      </c>
      <c r="BP8" s="393">
        <f t="shared" si="13"/>
        <v>2</v>
      </c>
      <c r="BQ8" s="393">
        <f t="shared" si="13"/>
        <v>3</v>
      </c>
      <c r="BR8" s="393">
        <f t="shared" si="13"/>
        <v>4</v>
      </c>
      <c r="BS8" s="393">
        <f t="shared" si="13"/>
        <v>5</v>
      </c>
      <c r="BT8" s="393">
        <f t="shared" si="13"/>
        <v>6</v>
      </c>
      <c r="BU8" s="393">
        <f t="shared" si="13"/>
        <v>7</v>
      </c>
      <c r="BV8" s="393">
        <f t="shared" si="13"/>
        <v>8</v>
      </c>
      <c r="BW8" s="393">
        <f t="shared" si="13"/>
        <v>9</v>
      </c>
      <c r="BX8" s="393">
        <f t="shared" si="13"/>
        <v>10</v>
      </c>
      <c r="BY8" s="393">
        <f t="shared" si="13"/>
        <v>11</v>
      </c>
      <c r="BZ8" s="393">
        <f t="shared" si="13"/>
        <v>12</v>
      </c>
      <c r="CA8" s="393">
        <f t="shared" si="13"/>
        <v>1</v>
      </c>
      <c r="CB8" s="393">
        <f t="shared" si="13"/>
        <v>2</v>
      </c>
      <c r="CC8" s="393">
        <f t="shared" si="13"/>
        <v>3</v>
      </c>
      <c r="CD8" s="393">
        <f t="shared" si="13"/>
        <v>4</v>
      </c>
      <c r="CE8" s="393">
        <f t="shared" ref="CE8:CL8" si="14">MONTH(CE3)</f>
        <v>5</v>
      </c>
      <c r="CF8" s="393">
        <f t="shared" si="14"/>
        <v>6</v>
      </c>
      <c r="CG8" s="393">
        <f t="shared" si="14"/>
        <v>7</v>
      </c>
      <c r="CH8" s="393">
        <f t="shared" si="14"/>
        <v>8</v>
      </c>
      <c r="CI8" s="393">
        <f t="shared" si="14"/>
        <v>9</v>
      </c>
      <c r="CJ8" s="393">
        <f t="shared" si="14"/>
        <v>10</v>
      </c>
      <c r="CK8" s="393">
        <f t="shared" si="14"/>
        <v>11</v>
      </c>
      <c r="CL8" s="326">
        <f t="shared" si="14"/>
        <v>12</v>
      </c>
      <c r="CN8" s="12">
        <f t="shared" ref="CN8:DL8" si="15">MONTH(CN3)</f>
        <v>12</v>
      </c>
      <c r="CO8" s="12">
        <f t="shared" si="15"/>
        <v>3</v>
      </c>
      <c r="CP8" s="12">
        <f t="shared" si="15"/>
        <v>6</v>
      </c>
      <c r="CQ8" s="12">
        <f t="shared" si="15"/>
        <v>9</v>
      </c>
      <c r="CR8" s="12">
        <f t="shared" si="15"/>
        <v>12</v>
      </c>
      <c r="CS8" s="12">
        <f t="shared" si="15"/>
        <v>3</v>
      </c>
      <c r="CT8" s="12">
        <f t="shared" si="15"/>
        <v>6</v>
      </c>
      <c r="CU8" s="12">
        <f t="shared" si="15"/>
        <v>9</v>
      </c>
      <c r="CV8" s="12">
        <f t="shared" si="15"/>
        <v>12</v>
      </c>
      <c r="CW8" s="12">
        <f t="shared" si="15"/>
        <v>3</v>
      </c>
      <c r="CX8" s="12">
        <f t="shared" si="15"/>
        <v>6</v>
      </c>
      <c r="CY8" s="12">
        <f t="shared" si="15"/>
        <v>9</v>
      </c>
      <c r="CZ8" s="12">
        <f t="shared" si="15"/>
        <v>12</v>
      </c>
      <c r="DA8" s="12">
        <f t="shared" si="15"/>
        <v>3</v>
      </c>
      <c r="DB8" s="12">
        <f t="shared" si="15"/>
        <v>6</v>
      </c>
      <c r="DC8" s="12">
        <f t="shared" si="15"/>
        <v>9</v>
      </c>
      <c r="DD8" s="12">
        <f t="shared" si="15"/>
        <v>12</v>
      </c>
      <c r="DE8" s="12">
        <f t="shared" si="15"/>
        <v>3</v>
      </c>
      <c r="DF8" s="12">
        <f t="shared" si="15"/>
        <v>6</v>
      </c>
      <c r="DG8" s="12">
        <f t="shared" si="15"/>
        <v>9</v>
      </c>
      <c r="DH8" s="12">
        <f t="shared" si="15"/>
        <v>12</v>
      </c>
      <c r="DI8" s="12">
        <f t="shared" si="15"/>
        <v>3</v>
      </c>
      <c r="DJ8" s="12">
        <f t="shared" si="15"/>
        <v>6</v>
      </c>
      <c r="DK8" s="12">
        <f t="shared" si="15"/>
        <v>9</v>
      </c>
      <c r="DL8" s="12">
        <f t="shared" si="15"/>
        <v>12</v>
      </c>
    </row>
    <row r="9" spans="1:116" hidden="1" outlineLevel="1" x14ac:dyDescent="0.35">
      <c r="G9" s="12"/>
      <c r="H9" s="1"/>
      <c r="I9" s="1"/>
      <c r="J9" s="62"/>
      <c r="O9" s="1"/>
      <c r="P9" s="1"/>
      <c r="Q9" s="1"/>
      <c r="R9" s="349"/>
      <c r="S9" s="318"/>
      <c r="T9" s="393"/>
      <c r="U9" s="393"/>
      <c r="V9" s="393"/>
      <c r="W9" s="393"/>
      <c r="X9" s="393"/>
      <c r="Y9" s="393"/>
      <c r="Z9" s="393"/>
      <c r="AA9" s="393"/>
      <c r="AB9" s="393"/>
      <c r="AC9" s="393"/>
      <c r="AD9" s="393"/>
      <c r="AE9" s="393"/>
      <c r="AF9" s="393"/>
      <c r="AG9" s="393"/>
      <c r="AH9" s="393"/>
      <c r="AI9" s="393"/>
      <c r="AJ9" s="393"/>
      <c r="AK9" s="393"/>
      <c r="AL9" s="393"/>
      <c r="AM9" s="393"/>
      <c r="AN9" s="393"/>
      <c r="AO9" s="393"/>
      <c r="AP9" s="393"/>
      <c r="AQ9" s="393"/>
      <c r="AR9" s="393"/>
      <c r="AS9" s="393"/>
      <c r="AT9" s="393"/>
      <c r="AU9" s="393"/>
      <c r="AV9" s="393"/>
      <c r="AW9" s="393"/>
      <c r="AX9" s="393"/>
      <c r="AY9" s="393"/>
      <c r="AZ9" s="393"/>
      <c r="BA9" s="393"/>
      <c r="BB9" s="393"/>
      <c r="BC9" s="393"/>
      <c r="BD9" s="393"/>
      <c r="BE9" s="393"/>
      <c r="BF9" s="393"/>
      <c r="BG9" s="393"/>
      <c r="BH9" s="393"/>
      <c r="BI9" s="393"/>
      <c r="BJ9" s="393"/>
      <c r="BK9" s="393"/>
      <c r="BL9" s="393"/>
      <c r="BM9" s="393"/>
      <c r="BN9" s="393"/>
      <c r="BO9" s="393"/>
      <c r="BP9" s="393"/>
      <c r="BQ9" s="393"/>
      <c r="BR9" s="393"/>
      <c r="BS9" s="393"/>
      <c r="BT9" s="393"/>
      <c r="BU9" s="393"/>
      <c r="BV9" s="393"/>
      <c r="BW9" s="393"/>
      <c r="BX9" s="393"/>
      <c r="BY9" s="393"/>
      <c r="BZ9" s="393"/>
      <c r="CA9" s="393"/>
      <c r="CB9" s="393"/>
      <c r="CC9" s="393"/>
      <c r="CD9" s="393"/>
      <c r="CE9" s="393"/>
      <c r="CF9" s="393"/>
      <c r="CG9" s="393"/>
      <c r="CH9" s="393"/>
      <c r="CI9" s="393"/>
      <c r="CJ9" s="393"/>
      <c r="CK9" s="393"/>
      <c r="CL9" s="326"/>
      <c r="CN9" s="12">
        <f t="shared" ref="CN9:DL9" si="16">ROUNDUP(MONTH(CN3)/3,0)</f>
        <v>4</v>
      </c>
      <c r="CO9" s="12">
        <f t="shared" si="16"/>
        <v>1</v>
      </c>
      <c r="CP9" s="12">
        <f t="shared" si="16"/>
        <v>2</v>
      </c>
      <c r="CQ9" s="12">
        <f t="shared" si="16"/>
        <v>3</v>
      </c>
      <c r="CR9" s="12">
        <f t="shared" si="16"/>
        <v>4</v>
      </c>
      <c r="CS9" s="12">
        <f t="shared" si="16"/>
        <v>1</v>
      </c>
      <c r="CT9" s="12">
        <f t="shared" si="16"/>
        <v>2</v>
      </c>
      <c r="CU9" s="12">
        <f t="shared" si="16"/>
        <v>3</v>
      </c>
      <c r="CV9" s="12">
        <f t="shared" si="16"/>
        <v>4</v>
      </c>
      <c r="CW9" s="12">
        <f t="shared" si="16"/>
        <v>1</v>
      </c>
      <c r="CX9" s="12">
        <f t="shared" si="16"/>
        <v>2</v>
      </c>
      <c r="CY9" s="12">
        <f t="shared" si="16"/>
        <v>3</v>
      </c>
      <c r="CZ9" s="12">
        <f t="shared" si="16"/>
        <v>4</v>
      </c>
      <c r="DA9" s="12">
        <f t="shared" si="16"/>
        <v>1</v>
      </c>
      <c r="DB9" s="12">
        <f t="shared" si="16"/>
        <v>2</v>
      </c>
      <c r="DC9" s="12">
        <f t="shared" si="16"/>
        <v>3</v>
      </c>
      <c r="DD9" s="12">
        <f t="shared" si="16"/>
        <v>4</v>
      </c>
      <c r="DE9" s="12">
        <f t="shared" si="16"/>
        <v>1</v>
      </c>
      <c r="DF9" s="12">
        <f t="shared" si="16"/>
        <v>2</v>
      </c>
      <c r="DG9" s="12">
        <f t="shared" si="16"/>
        <v>3</v>
      </c>
      <c r="DH9" s="12">
        <f t="shared" si="16"/>
        <v>4</v>
      </c>
      <c r="DI9" s="12">
        <f t="shared" si="16"/>
        <v>1</v>
      </c>
      <c r="DJ9" s="12">
        <f t="shared" si="16"/>
        <v>2</v>
      </c>
      <c r="DK9" s="12">
        <f t="shared" si="16"/>
        <v>3</v>
      </c>
      <c r="DL9" s="12">
        <f t="shared" si="16"/>
        <v>4</v>
      </c>
    </row>
    <row r="10" spans="1:116" hidden="1" outlineLevel="1" x14ac:dyDescent="0.35">
      <c r="G10" s="12"/>
      <c r="H10" s="1"/>
      <c r="I10" s="1"/>
      <c r="J10" s="62"/>
      <c r="O10" s="1"/>
      <c r="P10" s="1"/>
      <c r="Q10" s="1"/>
      <c r="R10" s="349"/>
      <c r="S10" s="319"/>
      <c r="T10" s="394"/>
      <c r="U10" s="394"/>
      <c r="V10" s="394"/>
      <c r="W10" s="394"/>
      <c r="X10" s="394"/>
      <c r="Y10" s="394"/>
      <c r="Z10" s="394"/>
      <c r="AA10" s="394"/>
      <c r="AB10" s="394"/>
      <c r="AC10" s="394"/>
      <c r="AD10" s="394"/>
      <c r="AE10" s="394"/>
      <c r="AF10" s="394"/>
      <c r="AG10" s="394"/>
      <c r="AH10" s="394"/>
      <c r="AI10" s="394"/>
      <c r="AJ10" s="394"/>
      <c r="AK10" s="394"/>
      <c r="AL10" s="394"/>
      <c r="AM10" s="394"/>
      <c r="AN10" s="394"/>
      <c r="AO10" s="394"/>
      <c r="AP10" s="394"/>
      <c r="AQ10" s="394"/>
      <c r="AR10" s="394"/>
      <c r="AS10" s="394"/>
      <c r="AT10" s="394"/>
      <c r="AU10" s="394"/>
      <c r="AV10" s="394"/>
      <c r="AW10" s="394"/>
      <c r="AX10" s="394"/>
      <c r="AY10" s="394"/>
      <c r="AZ10" s="394"/>
      <c r="BA10" s="394"/>
      <c r="BB10" s="394"/>
      <c r="BC10" s="394"/>
      <c r="BD10" s="394"/>
      <c r="BE10" s="394"/>
      <c r="BF10" s="394"/>
      <c r="BG10" s="394"/>
      <c r="BH10" s="394"/>
      <c r="BI10" s="394"/>
      <c r="BJ10" s="394"/>
      <c r="BK10" s="394"/>
      <c r="BL10" s="394"/>
      <c r="BM10" s="394"/>
      <c r="BN10" s="394"/>
      <c r="BO10" s="394"/>
      <c r="BP10" s="394"/>
      <c r="BQ10" s="394"/>
      <c r="BR10" s="394"/>
      <c r="BS10" s="394"/>
      <c r="BT10" s="394"/>
      <c r="BU10" s="394"/>
      <c r="BV10" s="394"/>
      <c r="BW10" s="394"/>
      <c r="BX10" s="394"/>
      <c r="BY10" s="394"/>
      <c r="BZ10" s="394"/>
      <c r="CA10" s="394"/>
      <c r="CB10" s="394"/>
      <c r="CC10" s="394"/>
      <c r="CD10" s="394"/>
      <c r="CE10" s="394"/>
      <c r="CF10" s="394"/>
      <c r="CG10" s="394"/>
      <c r="CH10" s="394"/>
      <c r="CI10" s="394"/>
      <c r="CJ10" s="394"/>
      <c r="CK10" s="394"/>
      <c r="CL10" s="327"/>
      <c r="CN10"/>
      <c r="CO10"/>
      <c r="CP10"/>
      <c r="CQ10"/>
      <c r="CR10"/>
      <c r="CS10"/>
      <c r="CT10"/>
      <c r="CU10"/>
      <c r="CV10"/>
      <c r="CW10"/>
      <c r="CX10"/>
      <c r="CY10"/>
      <c r="CZ10"/>
      <c r="DA10"/>
      <c r="DB10"/>
      <c r="DC10"/>
      <c r="DD10"/>
      <c r="DE10"/>
      <c r="DF10"/>
      <c r="DG10"/>
      <c r="DH10"/>
      <c r="DI10"/>
      <c r="DJ10"/>
      <c r="DK10"/>
      <c r="DL10"/>
    </row>
    <row r="11" spans="1:116" hidden="1" outlineLevel="1" x14ac:dyDescent="0.35">
      <c r="G11" s="12"/>
      <c r="H11" s="1"/>
      <c r="I11" s="1"/>
      <c r="J11" s="62"/>
      <c r="K11" s="1"/>
      <c r="L11" s="1"/>
      <c r="M11" s="1"/>
      <c r="N11" s="1"/>
      <c r="O11" s="1"/>
      <c r="P11" s="1"/>
      <c r="Q11" s="1"/>
      <c r="R11" s="349"/>
      <c r="S11" s="320"/>
      <c r="T11" s="395"/>
      <c r="U11" s="395"/>
      <c r="V11" s="395"/>
      <c r="W11" s="395"/>
      <c r="X11" s="395"/>
      <c r="Y11" s="395"/>
      <c r="Z11" s="395"/>
      <c r="AA11" s="395"/>
      <c r="AB11" s="395"/>
      <c r="AC11" s="395"/>
      <c r="AD11" s="395"/>
      <c r="AE11" s="395"/>
      <c r="AF11" s="395"/>
      <c r="AG11" s="395"/>
      <c r="AH11" s="395"/>
      <c r="AI11" s="395"/>
      <c r="AJ11" s="395"/>
      <c r="AK11" s="395"/>
      <c r="AL11" s="395"/>
      <c r="AM11" s="395"/>
      <c r="AN11" s="395"/>
      <c r="AO11" s="395"/>
      <c r="AP11" s="395"/>
      <c r="AQ11" s="395"/>
      <c r="AR11" s="395"/>
      <c r="AS11" s="395"/>
      <c r="AT11" s="395"/>
      <c r="AU11" s="395"/>
      <c r="AV11" s="395"/>
      <c r="AW11" s="395"/>
      <c r="AX11" s="395"/>
      <c r="AY11" s="395"/>
      <c r="AZ11" s="395"/>
      <c r="BA11" s="395"/>
      <c r="BB11" s="395"/>
      <c r="BC11" s="395"/>
      <c r="BD11" s="395"/>
      <c r="BE11" s="395"/>
      <c r="BF11" s="395"/>
      <c r="BG11" s="395"/>
      <c r="BH11" s="395"/>
      <c r="BI11" s="395"/>
      <c r="BJ11" s="395"/>
      <c r="BK11" s="395"/>
      <c r="BL11" s="395"/>
      <c r="BM11" s="395"/>
      <c r="BN11" s="395"/>
      <c r="BO11" s="395"/>
      <c r="BP11" s="395"/>
      <c r="BQ11" s="395"/>
      <c r="BR11" s="395"/>
      <c r="BS11" s="395"/>
      <c r="BT11" s="395"/>
      <c r="BU11" s="395"/>
      <c r="BV11" s="395"/>
      <c r="BW11" s="395"/>
      <c r="BX11" s="395"/>
      <c r="BY11" s="395"/>
      <c r="BZ11" s="395"/>
      <c r="CA11" s="395"/>
      <c r="CB11" s="395"/>
      <c r="CC11" s="395"/>
      <c r="CD11" s="395"/>
      <c r="CE11" s="395"/>
      <c r="CF11" s="395"/>
      <c r="CG11" s="395"/>
      <c r="CH11" s="395"/>
      <c r="CI11" s="395"/>
      <c r="CJ11" s="395"/>
      <c r="CK11" s="395"/>
      <c r="CL11" s="328"/>
      <c r="CN11"/>
      <c r="CO11"/>
      <c r="CP11"/>
      <c r="CQ11"/>
      <c r="CR11"/>
      <c r="CS11"/>
      <c r="CT11"/>
      <c r="CU11"/>
      <c r="CV11"/>
      <c r="CW11"/>
      <c r="CX11"/>
      <c r="CY11"/>
      <c r="CZ11"/>
      <c r="DA11"/>
      <c r="DB11"/>
      <c r="DC11"/>
      <c r="DD11"/>
      <c r="DE11"/>
      <c r="DF11"/>
      <c r="DG11"/>
      <c r="DH11"/>
      <c r="DI11"/>
      <c r="DJ11"/>
      <c r="DK11"/>
      <c r="DL11"/>
    </row>
    <row r="12" spans="1:116" hidden="1" outlineLevel="1" x14ac:dyDescent="0.35">
      <c r="G12" s="12"/>
      <c r="H12" s="60"/>
      <c r="I12" s="60"/>
      <c r="J12" s="262"/>
      <c r="K12" t="s">
        <v>595</v>
      </c>
      <c r="L12"/>
      <c r="M12"/>
      <c r="N12" s="101">
        <v>45292</v>
      </c>
      <c r="O12" s="60"/>
      <c r="P12" s="60"/>
      <c r="Q12" s="60"/>
      <c r="R12" s="350"/>
      <c r="S12" s="318"/>
      <c r="T12" s="393"/>
      <c r="U12" s="393"/>
      <c r="V12" s="393"/>
      <c r="W12" s="393"/>
      <c r="X12" s="393"/>
      <c r="Y12" s="393"/>
      <c r="Z12" s="393"/>
      <c r="AA12" s="393"/>
      <c r="AB12" s="393"/>
      <c r="AC12" s="393"/>
      <c r="AD12" s="393"/>
      <c r="AE12" s="393"/>
      <c r="AF12" s="393"/>
      <c r="AG12" s="393"/>
      <c r="AH12" s="393"/>
      <c r="AI12" s="393"/>
      <c r="AJ12" s="393"/>
      <c r="AK12" s="393"/>
      <c r="AL12" s="393"/>
      <c r="AM12" s="393"/>
      <c r="AN12" s="393"/>
      <c r="AO12" s="393"/>
      <c r="AP12" s="393"/>
      <c r="AQ12" s="393"/>
      <c r="AR12" s="393"/>
      <c r="AS12" s="393"/>
      <c r="AT12" s="393"/>
      <c r="AU12" s="393"/>
      <c r="AV12" s="393"/>
      <c r="AW12" s="393"/>
      <c r="AX12" s="393"/>
      <c r="AY12" s="393"/>
      <c r="AZ12" s="393"/>
      <c r="BA12" s="393"/>
      <c r="BB12" s="393"/>
      <c r="BC12" s="393"/>
      <c r="BD12" s="393"/>
      <c r="BE12" s="393"/>
      <c r="BF12" s="393"/>
      <c r="BG12" s="393"/>
      <c r="BH12" s="393"/>
      <c r="BI12" s="393"/>
      <c r="BJ12" s="393"/>
      <c r="BK12" s="393"/>
      <c r="BL12" s="393"/>
      <c r="BM12" s="393"/>
      <c r="BN12" s="393"/>
      <c r="BO12" s="393"/>
      <c r="BP12" s="393"/>
      <c r="BQ12" s="393"/>
      <c r="BR12" s="393"/>
      <c r="BS12" s="393"/>
      <c r="BT12" s="393"/>
      <c r="BU12" s="393"/>
      <c r="BV12" s="393"/>
      <c r="BW12" s="393"/>
      <c r="BX12" s="393"/>
      <c r="BY12" s="393"/>
      <c r="BZ12" s="393"/>
      <c r="CA12" s="393"/>
      <c r="CB12" s="393"/>
      <c r="CC12" s="393"/>
      <c r="CD12" s="393"/>
      <c r="CE12" s="393"/>
      <c r="CF12" s="393"/>
      <c r="CG12" s="393"/>
      <c r="CH12" s="393"/>
      <c r="CI12" s="393"/>
      <c r="CJ12" s="393"/>
      <c r="CK12" s="393"/>
      <c r="CL12" s="326"/>
      <c r="CN12"/>
      <c r="CO12"/>
      <c r="CP12"/>
      <c r="CQ12"/>
      <c r="CR12"/>
      <c r="CS12"/>
      <c r="CT12"/>
      <c r="CU12"/>
      <c r="CV12"/>
      <c r="CW12"/>
      <c r="CX12"/>
      <c r="CY12"/>
      <c r="CZ12"/>
      <c r="DA12"/>
      <c r="DB12"/>
      <c r="DC12"/>
      <c r="DD12"/>
      <c r="DE12"/>
      <c r="DF12"/>
      <c r="DG12"/>
      <c r="DH12"/>
      <c r="DI12"/>
      <c r="DJ12"/>
      <c r="DK12"/>
      <c r="DL12"/>
    </row>
    <row r="13" spans="1:116" hidden="1" outlineLevel="1" x14ac:dyDescent="0.35">
      <c r="G13" s="12"/>
      <c r="H13" s="12"/>
      <c r="I13" s="12"/>
      <c r="J13" s="61"/>
      <c r="K13" s="12"/>
      <c r="M13" s="12"/>
      <c r="N13" s="12"/>
      <c r="O13" s="12"/>
      <c r="P13" s="12"/>
      <c r="Q13" s="12"/>
      <c r="R13" s="351"/>
      <c r="S13" s="321"/>
      <c r="T13" s="315"/>
      <c r="U13" s="315"/>
      <c r="V13" s="315"/>
      <c r="W13" s="315"/>
      <c r="X13" s="315"/>
      <c r="Y13" s="315"/>
      <c r="Z13" s="315"/>
      <c r="AA13" s="315"/>
      <c r="AB13" s="315"/>
      <c r="AC13" s="315"/>
      <c r="AD13" s="315"/>
      <c r="AE13" s="315"/>
      <c r="AF13" s="315"/>
      <c r="AG13" s="315"/>
      <c r="AH13" s="315"/>
      <c r="AI13" s="315"/>
      <c r="AJ13" s="315"/>
      <c r="AK13" s="315"/>
      <c r="AL13" s="315"/>
      <c r="AM13" s="315"/>
      <c r="AN13" s="315"/>
      <c r="AO13" s="315"/>
      <c r="AP13" s="315"/>
      <c r="AQ13" s="315"/>
      <c r="AR13" s="315"/>
      <c r="AS13" s="315"/>
      <c r="AT13" s="315"/>
      <c r="AU13" s="315"/>
      <c r="AV13" s="315"/>
      <c r="AW13" s="315"/>
      <c r="AX13" s="315"/>
      <c r="AY13" s="315"/>
      <c r="AZ13" s="315"/>
      <c r="BA13" s="315"/>
      <c r="BB13" s="315"/>
      <c r="BC13" s="315"/>
      <c r="BD13" s="315"/>
      <c r="BE13" s="315"/>
      <c r="BF13" s="315"/>
      <c r="BG13" s="315"/>
      <c r="BH13" s="315"/>
      <c r="BI13" s="315"/>
      <c r="BJ13" s="315"/>
      <c r="BK13" s="315"/>
      <c r="BL13" s="315"/>
      <c r="BM13" s="315"/>
      <c r="BN13" s="315"/>
      <c r="BO13" s="315"/>
      <c r="BP13" s="315"/>
      <c r="BQ13" s="315"/>
      <c r="BR13" s="315"/>
      <c r="BS13" s="315"/>
      <c r="BT13" s="315"/>
      <c r="BU13" s="315"/>
      <c r="BV13" s="315"/>
      <c r="BW13" s="315"/>
      <c r="BX13" s="315"/>
      <c r="BY13" s="315"/>
      <c r="BZ13" s="315"/>
      <c r="CA13" s="315"/>
      <c r="CB13" s="315"/>
      <c r="CC13" s="315"/>
      <c r="CD13" s="315"/>
      <c r="CE13" s="315"/>
      <c r="CF13" s="315"/>
      <c r="CG13" s="315"/>
      <c r="CH13" s="315"/>
      <c r="CI13" s="315"/>
      <c r="CJ13" s="315"/>
      <c r="CK13" s="315"/>
      <c r="CL13" s="329"/>
      <c r="CN13"/>
      <c r="CO13"/>
      <c r="CP13"/>
      <c r="CQ13"/>
      <c r="CR13"/>
      <c r="CS13"/>
      <c r="CT13"/>
      <c r="CU13"/>
      <c r="CV13"/>
      <c r="CW13"/>
      <c r="CX13"/>
      <c r="CY13"/>
      <c r="CZ13"/>
      <c r="DA13"/>
      <c r="DB13"/>
      <c r="DC13"/>
      <c r="DD13"/>
      <c r="DE13"/>
      <c r="DF13"/>
      <c r="DG13"/>
      <c r="DH13"/>
      <c r="DI13"/>
      <c r="DJ13"/>
      <c r="DK13"/>
      <c r="DL13"/>
    </row>
    <row r="14" spans="1:116" ht="11" customHeight="1" collapsed="1" x14ac:dyDescent="0.35">
      <c r="A14"/>
      <c r="J14"/>
      <c r="K14"/>
      <c r="L14"/>
      <c r="M14"/>
      <c r="N14"/>
      <c r="O14"/>
      <c r="P14"/>
      <c r="Q14"/>
      <c r="R14" s="169"/>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N14"/>
      <c r="CO14"/>
      <c r="CP14"/>
      <c r="CQ14"/>
      <c r="CR14"/>
      <c r="CS14"/>
      <c r="CT14"/>
      <c r="CU14"/>
      <c r="CV14"/>
      <c r="CW14"/>
      <c r="CX14"/>
      <c r="CY14"/>
      <c r="CZ14"/>
      <c r="DA14"/>
      <c r="DB14"/>
      <c r="DC14"/>
      <c r="DD14"/>
      <c r="DE14"/>
      <c r="DF14"/>
      <c r="DG14"/>
      <c r="DH14"/>
      <c r="DI14"/>
      <c r="DJ14"/>
      <c r="DK14"/>
      <c r="DL14"/>
    </row>
    <row r="15" spans="1:116" x14ac:dyDescent="0.35">
      <c r="A15" s="64" t="s">
        <v>218</v>
      </c>
      <c r="G15" s="311" t="s">
        <v>204</v>
      </c>
      <c r="H15" s="310"/>
      <c r="I15" s="310"/>
      <c r="J15" s="316"/>
      <c r="K15" s="316"/>
      <c r="L15" s="316"/>
      <c r="M15" s="316"/>
      <c r="N15" s="316"/>
      <c r="O15" s="316"/>
      <c r="P15" s="330"/>
      <c r="Q15" s="263"/>
      <c r="R15" s="322"/>
      <c r="S15" s="317"/>
      <c r="T15" s="317"/>
      <c r="U15" s="317"/>
      <c r="V15" s="317"/>
      <c r="W15" s="317"/>
      <c r="X15" s="317"/>
      <c r="Y15" s="317"/>
      <c r="Z15" s="317"/>
      <c r="AA15" s="317"/>
      <c r="AB15" s="317"/>
      <c r="AC15" s="317"/>
      <c r="AD15" s="317"/>
      <c r="AE15" s="317"/>
      <c r="AF15" s="317"/>
      <c r="AG15" s="317"/>
      <c r="AH15" s="317"/>
      <c r="AI15" s="317"/>
      <c r="AJ15" s="317"/>
      <c r="AK15" s="317"/>
      <c r="AL15" s="317"/>
      <c r="AM15" s="317"/>
      <c r="AN15" s="317"/>
      <c r="AO15" s="317"/>
      <c r="AP15" s="317"/>
      <c r="AQ15" s="317"/>
      <c r="AR15" s="317"/>
      <c r="AS15" s="317"/>
      <c r="AT15" s="317"/>
      <c r="AU15" s="317"/>
      <c r="AV15" s="317"/>
      <c r="AW15" s="317"/>
      <c r="AX15" s="317"/>
      <c r="AY15" s="317"/>
      <c r="AZ15" s="317"/>
      <c r="BA15" s="317"/>
      <c r="BB15" s="317"/>
      <c r="BC15" s="317"/>
      <c r="BD15" s="317"/>
      <c r="BE15" s="317"/>
      <c r="BF15" s="317"/>
      <c r="BG15" s="317"/>
      <c r="BH15" s="317"/>
      <c r="BI15" s="317"/>
      <c r="BJ15" s="317"/>
      <c r="BK15" s="317"/>
      <c r="BL15" s="317"/>
      <c r="BM15" s="317"/>
      <c r="BN15" s="317"/>
      <c r="BO15" s="317"/>
      <c r="BP15" s="317"/>
      <c r="BQ15" s="317"/>
      <c r="BR15" s="317"/>
      <c r="BS15" s="317"/>
      <c r="BT15" s="317"/>
      <c r="BU15" s="317"/>
      <c r="BV15" s="317"/>
      <c r="BW15" s="317"/>
      <c r="BX15" s="317"/>
      <c r="BY15" s="317"/>
      <c r="BZ15" s="317"/>
      <c r="CA15" s="317"/>
      <c r="CB15" s="317"/>
      <c r="CC15" s="317"/>
      <c r="CD15" s="317"/>
      <c r="CE15" s="317"/>
      <c r="CF15" s="317"/>
      <c r="CG15" s="317"/>
      <c r="CH15" s="317"/>
      <c r="CI15" s="317"/>
      <c r="CJ15" s="317"/>
      <c r="CK15" s="317"/>
      <c r="CL15" s="331"/>
      <c r="CN15" s="322"/>
      <c r="CO15" s="317"/>
      <c r="CP15" s="317"/>
      <c r="CQ15" s="317"/>
      <c r="CR15" s="317"/>
      <c r="CS15" s="317"/>
      <c r="CT15" s="317"/>
      <c r="CU15" s="317"/>
      <c r="CV15" s="317"/>
      <c r="CW15" s="317"/>
      <c r="CX15" s="317"/>
      <c r="CY15" s="317"/>
      <c r="CZ15" s="317"/>
      <c r="DA15" s="317"/>
      <c r="DB15" s="317"/>
      <c r="DC15" s="317"/>
      <c r="DD15" s="317"/>
      <c r="DE15" s="317"/>
      <c r="DF15" s="317"/>
      <c r="DG15" s="317"/>
      <c r="DH15" s="317"/>
      <c r="DI15" s="317"/>
      <c r="DJ15" s="317"/>
      <c r="DK15" s="317"/>
      <c r="DL15" s="331"/>
    </row>
    <row r="16" spans="1:116" x14ac:dyDescent="0.35">
      <c r="G16" s="12" t="s">
        <v>241</v>
      </c>
      <c r="H16" s="12"/>
      <c r="I16" s="12"/>
      <c r="J16" s="61"/>
      <c r="K16" s="61"/>
      <c r="L16" s="61"/>
      <c r="M16" s="61"/>
      <c r="N16" s="61"/>
      <c r="O16" s="61"/>
      <c r="P16" s="61"/>
      <c r="Q16" s="61"/>
    </row>
    <row r="17" spans="1:116" s="384" customFormat="1" x14ac:dyDescent="0.35">
      <c r="B17" s="384" t="str">
        <f>IF('Calcs.'!B51="","",'Calcs.'!B51)</f>
        <v/>
      </c>
      <c r="C17" s="384" t="str">
        <f>IF('Calcs.'!C51="","",'Calcs.'!C51)</f>
        <v>IS: revenue</v>
      </c>
      <c r="D17" s="384" t="str">
        <f>IF('Calcs.'!D51="","",'Calcs.'!D51)</f>
        <v>LISTSALES-PV</v>
      </c>
      <c r="E17" s="384" t="str">
        <f>IF('Calcs.'!E51="","",'Calcs.'!E51)</f>
        <v>51 LISTSALES-PV</v>
      </c>
      <c r="F17" s="384" t="str">
        <f>IF('Calcs.'!F51="","",'Calcs.'!F51)</f>
        <v/>
      </c>
      <c r="G17" s="388" t="str">
        <f>IF('Calcs.'!G51="","",'Calcs.'!G51)</f>
        <v>Total sales</v>
      </c>
      <c r="H17" s="385"/>
      <c r="I17" s="386" t="str">
        <f>IF('Calcs.'!I51="","",'Calcs.'!I51)</f>
        <v/>
      </c>
      <c r="J17" s="386" t="str">
        <f>IF('Calcs.'!J51="","",'Calcs.'!J51)</f>
        <v/>
      </c>
      <c r="K17" s="383">
        <f>IF('Calcs.'!K51="","",'Calcs.'!K51)</f>
        <v>50455771.098323196</v>
      </c>
      <c r="L17" s="383">
        <f>IF('Calcs.'!L51="","",'Calcs.'!L51)</f>
        <v>44569183.759692922</v>
      </c>
      <c r="M17" s="383">
        <f>IF('Calcs.'!M51="","",'Calcs.'!M51)</f>
        <v>48997601.82733383</v>
      </c>
      <c r="N17" s="383">
        <f>IF('Calcs.'!N51="","",'Calcs.'!N51)</f>
        <v>53762490.828768089</v>
      </c>
      <c r="O17" s="383">
        <f>IF('Calcs.'!O51="","",'Calcs.'!O51)</f>
        <v>58886688.186584637</v>
      </c>
      <c r="P17" s="383">
        <f>IF('Calcs.'!P51="","",'Calcs.'!P51)</f>
        <v>13131813.131046481</v>
      </c>
      <c r="Q17" s="384" t="str">
        <f>IF('Calcs.'!Q51="","",'Calcs.'!Q51)</f>
        <v/>
      </c>
      <c r="R17" s="383" t="str">
        <f>IF('Calcs.'!R51="","",'Calcs.'!R51)</f>
        <v/>
      </c>
      <c r="S17" s="383">
        <f>IF('Calcs.'!S51="","",'Calcs.'!S51)</f>
        <v>4016666.6666666674</v>
      </c>
      <c r="T17" s="383">
        <f>IF('Calcs.'!T51="","",'Calcs.'!T51)</f>
        <v>4050138.8888888881</v>
      </c>
      <c r="U17" s="383">
        <f>IF('Calcs.'!U51="","",'Calcs.'!U51)</f>
        <v>4083820.3125</v>
      </c>
      <c r="V17" s="383">
        <f>IF('Calcs.'!V51="","",'Calcs.'!V51)</f>
        <v>4117712.099729937</v>
      </c>
      <c r="W17" s="383">
        <f>IF('Calcs.'!W51="","",'Calcs.'!W51)</f>
        <v>4151815.4188619205</v>
      </c>
      <c r="X17" s="383">
        <f>IF('Calcs.'!X51="","",'Calcs.'!X51)</f>
        <v>4186131.4442627179</v>
      </c>
      <c r="Y17" s="383">
        <f>IF('Calcs.'!Y51="","",'Calcs.'!Y51)</f>
        <v>4220661.3564130617</v>
      </c>
      <c r="Z17" s="383">
        <f>IF('Calcs.'!Z51="","",'Calcs.'!Z51)</f>
        <v>4255406.3419381808</v>
      </c>
      <c r="AA17" s="383">
        <f>IF('Calcs.'!AA51="","",'Calcs.'!AA51)</f>
        <v>4290367.5936385849</v>
      </c>
      <c r="AB17" s="383">
        <f>IF('Calcs.'!AB51="","",'Calcs.'!AB51)</f>
        <v>4325546.3105208296</v>
      </c>
      <c r="AC17" s="383">
        <f>IF('Calcs.'!AC51="","",'Calcs.'!AC51)</f>
        <v>4360943.6978285955</v>
      </c>
      <c r="AD17" s="383">
        <f>IF('Calcs.'!AD51="","",'Calcs.'!AD51)</f>
        <v>4396560.967073814</v>
      </c>
      <c r="AE17" s="383">
        <f>IF('Calcs.'!AE51="","",'Calcs.'!AE51)</f>
        <v>3552781.2201322149</v>
      </c>
      <c r="AF17" s="383">
        <f>IF('Calcs.'!AF51="","",'Calcs.'!AF51)</f>
        <v>3581511.76205175</v>
      </c>
      <c r="AG17" s="383">
        <f>IF('Calcs.'!AG51="","",'Calcs.'!AG51)</f>
        <v>3610420.0449244305</v>
      </c>
      <c r="AH17" s="383">
        <f>IF('Calcs.'!AH51="","",'Calcs.'!AH51)</f>
        <v>3639507.0511307381</v>
      </c>
      <c r="AI17" s="383">
        <f>IF('Calcs.'!AI51="","",'Calcs.'!AI51)</f>
        <v>3668773.7681518681</v>
      </c>
      <c r="AJ17" s="383">
        <f>IF('Calcs.'!AJ51="","",'Calcs.'!AJ51)</f>
        <v>3698221.1885952204</v>
      </c>
      <c r="AK17" s="383">
        <f>IF('Calcs.'!AK51="","",'Calcs.'!AK51)</f>
        <v>3727850.3102198802</v>
      </c>
      <c r="AL17" s="383">
        <f>IF('Calcs.'!AL51="","",'Calcs.'!AL51)</f>
        <v>3757662.1359624341</v>
      </c>
      <c r="AM17" s="383">
        <f>IF('Calcs.'!AM51="","",'Calcs.'!AM51)</f>
        <v>3787657.6739627682</v>
      </c>
      <c r="AN17" s="383">
        <f>IF('Calcs.'!AN51="","",'Calcs.'!AN51)</f>
        <v>3817837.9375899211</v>
      </c>
      <c r="AO17" s="383">
        <f>IF('Calcs.'!AO51="","",'Calcs.'!AO51)</f>
        <v>3848203.9454681985</v>
      </c>
      <c r="AP17" s="383">
        <f>IF('Calcs.'!AP51="","",'Calcs.'!AP51)</f>
        <v>3878756.7215034924</v>
      </c>
      <c r="AQ17" s="383">
        <f>IF('Calcs.'!AQ51="","",'Calcs.'!AQ51)</f>
        <v>3909497.2949094884</v>
      </c>
      <c r="AR17" s="383">
        <f>IF('Calcs.'!AR51="","",'Calcs.'!AR51)</f>
        <v>3940426.7002341151</v>
      </c>
      <c r="AS17" s="383">
        <f>IF('Calcs.'!AS51="","",'Calcs.'!AS51)</f>
        <v>3971545.9773861803</v>
      </c>
      <c r="AT17" s="383">
        <f>IF('Calcs.'!AT51="","",'Calcs.'!AT51)</f>
        <v>4002856.1716620997</v>
      </c>
      <c r="AU17" s="383">
        <f>IF('Calcs.'!AU51="","",'Calcs.'!AU51)</f>
        <v>4034358.3337726444</v>
      </c>
      <c r="AV17" s="383">
        <f>IF('Calcs.'!AV51="","",'Calcs.'!AV51)</f>
        <v>4066053.5198700242</v>
      </c>
      <c r="AW17" s="383">
        <f>IF('Calcs.'!AW51="","",'Calcs.'!AW51)</f>
        <v>4097942.791574914</v>
      </c>
      <c r="AX17" s="383">
        <f>IF('Calcs.'!AX51="","",'Calcs.'!AX51)</f>
        <v>4130027.2160037234</v>
      </c>
      <c r="AY17" s="383">
        <f>IF('Calcs.'!AY51="","",'Calcs.'!AY51)</f>
        <v>4162307.8657959774</v>
      </c>
      <c r="AZ17" s="383">
        <f>IF('Calcs.'!AZ51="","",'Calcs.'!AZ51)</f>
        <v>4194785.8191418089</v>
      </c>
      <c r="BA17" s="383">
        <f>IF('Calcs.'!BA51="","",'Calcs.'!BA51)</f>
        <v>4227462.1598094888</v>
      </c>
      <c r="BB17" s="383">
        <f>IF('Calcs.'!BB51="","",'Calcs.'!BB51)</f>
        <v>4260337.9771733657</v>
      </c>
      <c r="BC17" s="383">
        <f>IF('Calcs.'!BC51="","",'Calcs.'!BC51)</f>
        <v>4293414.3662417131</v>
      </c>
      <c r="BD17" s="383">
        <f>IF('Calcs.'!BD51="","",'Calcs.'!BD51)</f>
        <v>4326692.4276846284</v>
      </c>
      <c r="BE17" s="383">
        <f>IF('Calcs.'!BE51="","",'Calcs.'!BE51)</f>
        <v>4360173.2678623125</v>
      </c>
      <c r="BF17" s="383">
        <f>IF('Calcs.'!BF51="","",'Calcs.'!BF51)</f>
        <v>4393857.998853568</v>
      </c>
      <c r="BG17" s="383">
        <f>IF('Calcs.'!BG51="","",'Calcs.'!BG51)</f>
        <v>4427747.7384838099</v>
      </c>
      <c r="BH17" s="383">
        <f>IF('Calcs.'!BH51="","",'Calcs.'!BH51)</f>
        <v>4461843.6103540296</v>
      </c>
      <c r="BI17" s="383">
        <f>IF('Calcs.'!BI51="","",'Calcs.'!BI51)</f>
        <v>4496146.7438694471</v>
      </c>
      <c r="BJ17" s="383">
        <f>IF('Calcs.'!BJ51="","",'Calcs.'!BJ51)</f>
        <v>4530658.2742680619</v>
      </c>
      <c r="BK17" s="383">
        <f>IF('Calcs.'!BK51="","",'Calcs.'!BK51)</f>
        <v>4565379.3426502496</v>
      </c>
      <c r="BL17" s="383">
        <f>IF('Calcs.'!BL51="","",'Calcs.'!BL51)</f>
        <v>4600311.0960071161</v>
      </c>
      <c r="BM17" s="383">
        <f>IF('Calcs.'!BM51="","",'Calcs.'!BM51)</f>
        <v>4635454.6872506673</v>
      </c>
      <c r="BN17" s="383">
        <f>IF('Calcs.'!BN51="","",'Calcs.'!BN51)</f>
        <v>4670811.2752424935</v>
      </c>
      <c r="BO17" s="383">
        <f>IF('Calcs.'!BO51="","",'Calcs.'!BO51)</f>
        <v>4706382.024823688</v>
      </c>
      <c r="BP17" s="383">
        <f>IF('Calcs.'!BP51="","",'Calcs.'!BP51)</f>
        <v>4742168.1068445742</v>
      </c>
      <c r="BQ17" s="383">
        <f>IF('Calcs.'!BQ51="","",'Calcs.'!BQ51)</f>
        <v>4778170.6981942812</v>
      </c>
      <c r="BR17" s="383">
        <f>IF('Calcs.'!BR51="","",'Calcs.'!BR51)</f>
        <v>4814390.9818312535</v>
      </c>
      <c r="BS17" s="383">
        <f>IF('Calcs.'!BS51="","",'Calcs.'!BS51)</f>
        <v>4850830.1468127593</v>
      </c>
      <c r="BT17" s="383">
        <f>IF('Calcs.'!BT51="","",'Calcs.'!BT51)</f>
        <v>4887489.3883256996</v>
      </c>
      <c r="BU17" s="383">
        <f>IF('Calcs.'!BU51="","",'Calcs.'!BU51)</f>
        <v>4924369.9077166999</v>
      </c>
      <c r="BV17" s="383">
        <f>IF('Calcs.'!BV51="","",'Calcs.'!BV51)</f>
        <v>4961472.9125230396</v>
      </c>
      <c r="BW17" s="383">
        <f>IF('Calcs.'!BW51="","",'Calcs.'!BW51)</f>
        <v>4998799.616502896</v>
      </c>
      <c r="BX17" s="383">
        <f>IF('Calcs.'!BX51="","",'Calcs.'!BX51)</f>
        <v>5036351.239666827</v>
      </c>
      <c r="BY17" s="383">
        <f>IF('Calcs.'!BY51="","",'Calcs.'!BY51)</f>
        <v>5074129.0083081648</v>
      </c>
      <c r="BZ17" s="383">
        <f>IF('Calcs.'!BZ51="","",'Calcs.'!BZ51)</f>
        <v>5112134.1550347582</v>
      </c>
      <c r="CA17" s="383">
        <f>IF('Calcs.'!CA51="","",'Calcs.'!CA51)</f>
        <v>1069465.5654196069</v>
      </c>
      <c r="CB17" s="383">
        <f>IF('Calcs.'!CB51="","",'Calcs.'!CB51)</f>
        <v>1073921.6719421747</v>
      </c>
      <c r="CC17" s="383">
        <f>IF('Calcs.'!CC51="","",'Calcs.'!CC51)</f>
        <v>1078396.3455752658</v>
      </c>
      <c r="CD17" s="383">
        <f>IF('Calcs.'!CD51="","",'Calcs.'!CD51)</f>
        <v>1082889.6636818349</v>
      </c>
      <c r="CE17" s="383">
        <f>IF('Calcs.'!CE51="","",'Calcs.'!CE51)</f>
        <v>1087401.7039471867</v>
      </c>
      <c r="CF17" s="383">
        <f>IF('Calcs.'!CF51="","",'Calcs.'!CF51)</f>
        <v>1091932.5443802401</v>
      </c>
      <c r="CG17" s="383">
        <f>IF('Calcs.'!CG51="","",'Calcs.'!CG51)</f>
        <v>1096482.2633152085</v>
      </c>
      <c r="CH17" s="383">
        <f>IF('Calcs.'!CH51="","",'Calcs.'!CH51)</f>
        <v>1101050.9394123408</v>
      </c>
      <c r="CI17" s="383">
        <f>IF('Calcs.'!CI51="","",'Calcs.'!CI51)</f>
        <v>1105638.6516598985</v>
      </c>
      <c r="CJ17" s="383">
        <f>IF('Calcs.'!CJ51="","",'Calcs.'!CJ51)</f>
        <v>1110245.479375124</v>
      </c>
      <c r="CK17" s="383">
        <f>IF('Calcs.'!CK51="","",'Calcs.'!CK51)</f>
        <v>1114871.5022058415</v>
      </c>
      <c r="CL17" s="383">
        <f>IF('Calcs.'!CL51="","",'Calcs.'!CL51)</f>
        <v>1119516.8001317608</v>
      </c>
      <c r="CM17" s="383" t="e">
        <f>SUM(#REF!)</f>
        <v>#REF!</v>
      </c>
      <c r="CN17" s="383" t="e">
        <f>SUM(#REF!)</f>
        <v>#REF!</v>
      </c>
      <c r="CO17" s="383" t="e">
        <f>SUM(#REF!)</f>
        <v>#REF!</v>
      </c>
      <c r="CP17" s="383" t="e">
        <f>SUM(#REF!)</f>
        <v>#REF!</v>
      </c>
      <c r="CQ17" s="383" t="e">
        <f>SUM(#REF!)</f>
        <v>#REF!</v>
      </c>
      <c r="CR17" s="383" t="e">
        <f>SUM(#REF!)</f>
        <v>#REF!</v>
      </c>
      <c r="CS17" s="383" t="e">
        <f>SUM(#REF!)</f>
        <v>#REF!</v>
      </c>
      <c r="CT17" s="383" t="e">
        <f>SUM(#REF!)</f>
        <v>#REF!</v>
      </c>
      <c r="CU17" s="383" t="e">
        <f>SUM(#REF!)</f>
        <v>#REF!</v>
      </c>
      <c r="CV17" s="383" t="e">
        <f>SUM(#REF!)</f>
        <v>#REF!</v>
      </c>
      <c r="CW17" s="383" t="e">
        <f>SUM(#REF!)</f>
        <v>#REF!</v>
      </c>
      <c r="CX17" s="383" t="e">
        <f>SUM(#REF!)</f>
        <v>#REF!</v>
      </c>
      <c r="CY17" s="383" t="e">
        <f>SUM(#REF!)</f>
        <v>#REF!</v>
      </c>
      <c r="CZ17" s="383" t="e">
        <f>SUM(#REF!)</f>
        <v>#REF!</v>
      </c>
      <c r="DA17" s="383" t="e">
        <f>SUM(#REF!)</f>
        <v>#REF!</v>
      </c>
      <c r="DB17" s="383" t="e">
        <f>SUM(#REF!)</f>
        <v>#REF!</v>
      </c>
      <c r="DC17" s="383" t="e">
        <f>SUM(#REF!)</f>
        <v>#REF!</v>
      </c>
      <c r="DD17" s="383" t="e">
        <f>SUM(#REF!)</f>
        <v>#REF!</v>
      </c>
      <c r="DE17" s="383" t="e">
        <f>SUM(#REF!)</f>
        <v>#REF!</v>
      </c>
      <c r="DF17" s="383" t="e">
        <f>SUM(#REF!)</f>
        <v>#REF!</v>
      </c>
      <c r="DG17" s="383" t="e">
        <f>SUM(#REF!)</f>
        <v>#REF!</v>
      </c>
      <c r="DH17" s="383" t="e">
        <f>SUM(#REF!)</f>
        <v>#REF!</v>
      </c>
      <c r="DI17" s="383" t="e">
        <f>SUM(#REF!)</f>
        <v>#REF!</v>
      </c>
      <c r="DJ17" s="383" t="e">
        <f>SUM(#REF!)</f>
        <v>#REF!</v>
      </c>
      <c r="DK17" s="383" t="e">
        <f>SUM(#REF!)</f>
        <v>#REF!</v>
      </c>
      <c r="DL17" s="383" t="e">
        <f>SUM(#REF!)</f>
        <v>#REF!</v>
      </c>
    </row>
    <row r="18" spans="1:116" x14ac:dyDescent="0.35">
      <c r="B18" t="s">
        <v>198</v>
      </c>
      <c r="E18" t="s">
        <v>198</v>
      </c>
      <c r="F18" t="s">
        <v>198</v>
      </c>
      <c r="G18" s="27" t="s">
        <v>596</v>
      </c>
      <c r="H18" s="27"/>
      <c r="I18" s="27"/>
      <c r="J18" s="28"/>
      <c r="K18" s="63">
        <f>SUMIF($4:$4,K$3,18:18)</f>
        <v>50455771.098323196</v>
      </c>
      <c r="L18" s="63">
        <f>SUMIF($4:$4,L$3,18:18)</f>
        <v>44569183.759692922</v>
      </c>
      <c r="M18" s="63">
        <f>SUMIF($4:$4,M$3,18:18)</f>
        <v>48997601.82733383</v>
      </c>
      <c r="N18" s="63">
        <f>SUMIF($4:$4,N$3,18:18)</f>
        <v>53762490.828768089</v>
      </c>
      <c r="O18" s="63">
        <f>SUMIF($4:$4,O$3,18:18)</f>
        <v>58886688.186584637</v>
      </c>
      <c r="P18" s="63">
        <f>SUMIF($4:$4,P$3,18:18)</f>
        <v>13131813.131046481</v>
      </c>
      <c r="Q18" s="28"/>
      <c r="R18"/>
      <c r="S18" s="265">
        <f>SUMIF($C:$C,$F18,S:S)</f>
        <v>4016666.6666666674</v>
      </c>
      <c r="T18" s="265">
        <f>SUMIF($C:$C,$F18,T:T)</f>
        <v>4050138.8888888881</v>
      </c>
      <c r="U18" s="265">
        <f>SUMIF($C:$C,$F18,U:U)</f>
        <v>4083820.3125</v>
      </c>
      <c r="V18" s="265">
        <f>SUMIF($C:$C,$F18,V:V)</f>
        <v>4117712.099729937</v>
      </c>
      <c r="W18" s="265">
        <f>SUMIF($C:$C,$F18,W:W)</f>
        <v>4151815.4188619205</v>
      </c>
      <c r="X18" s="265">
        <f>SUMIF($C:$C,$F18,X:X)</f>
        <v>4186131.4442627179</v>
      </c>
      <c r="Y18" s="265">
        <f>SUMIF($C:$C,$F18,Y:Y)</f>
        <v>4220661.3564130617</v>
      </c>
      <c r="Z18" s="265">
        <f>SUMIF($C:$C,$F18,Z:Z)</f>
        <v>4255406.3419381808</v>
      </c>
      <c r="AA18" s="265">
        <f>SUMIF($C:$C,$F18,AA:AA)</f>
        <v>4290367.5936385849</v>
      </c>
      <c r="AB18" s="265">
        <f>SUMIF($C:$C,$F18,AB:AB)</f>
        <v>4325546.3105208296</v>
      </c>
      <c r="AC18" s="265">
        <f>SUMIF($C:$C,$F18,AC:AC)</f>
        <v>4360943.6978285955</v>
      </c>
      <c r="AD18" s="265">
        <f>SUMIF($C:$C,$F18,AD:AD)</f>
        <v>4396560.967073814</v>
      </c>
      <c r="AE18" s="265">
        <f>SUMIF($C:$C,$F18,AE:AE)</f>
        <v>3552781.2201322149</v>
      </c>
      <c r="AF18" s="265">
        <f>SUMIF($C:$C,$F18,AF:AF)</f>
        <v>3581511.76205175</v>
      </c>
      <c r="AG18" s="265">
        <f>SUMIF($C:$C,$F18,AG:AG)</f>
        <v>3610420.0449244305</v>
      </c>
      <c r="AH18" s="265">
        <f>SUMIF($C:$C,$F18,AH:AH)</f>
        <v>3639507.0511307381</v>
      </c>
      <c r="AI18" s="265">
        <f>SUMIF($C:$C,$F18,AI:AI)</f>
        <v>3668773.7681518681</v>
      </c>
      <c r="AJ18" s="265">
        <f>SUMIF($C:$C,$F18,AJ:AJ)</f>
        <v>3698221.1885952204</v>
      </c>
      <c r="AK18" s="265">
        <f>SUMIF($C:$C,$F18,AK:AK)</f>
        <v>3727850.3102198802</v>
      </c>
      <c r="AL18" s="265">
        <f>SUMIF($C:$C,$F18,AL:AL)</f>
        <v>3757662.1359624341</v>
      </c>
      <c r="AM18" s="265">
        <f>SUMIF($C:$C,$F18,AM:AM)</f>
        <v>3787657.6739627682</v>
      </c>
      <c r="AN18" s="265">
        <f>SUMIF($C:$C,$F18,AN:AN)</f>
        <v>3817837.9375899211</v>
      </c>
      <c r="AO18" s="265">
        <f>SUMIF($C:$C,$F18,AO:AO)</f>
        <v>3848203.9454681985</v>
      </c>
      <c r="AP18" s="265">
        <f>SUMIF($C:$C,$F18,AP:AP)</f>
        <v>3878756.7215034924</v>
      </c>
      <c r="AQ18" s="265">
        <f>SUMIF($C:$C,$F18,AQ:AQ)</f>
        <v>3909497.2949094884</v>
      </c>
      <c r="AR18" s="265">
        <f>SUMIF($C:$C,$F18,AR:AR)</f>
        <v>3940426.7002341151</v>
      </c>
      <c r="AS18" s="265">
        <f>SUMIF($C:$C,$F18,AS:AS)</f>
        <v>3971545.9773861803</v>
      </c>
      <c r="AT18" s="265">
        <f>SUMIF($C:$C,$F18,AT:AT)</f>
        <v>4002856.1716620997</v>
      </c>
      <c r="AU18" s="265">
        <f>SUMIF($C:$C,$F18,AU:AU)</f>
        <v>4034358.3337726444</v>
      </c>
      <c r="AV18" s="265">
        <f>SUMIF($C:$C,$F18,AV:AV)</f>
        <v>4066053.5198700242</v>
      </c>
      <c r="AW18" s="265">
        <f>SUMIF($C:$C,$F18,AW:AW)</f>
        <v>4097942.791574914</v>
      </c>
      <c r="AX18" s="265">
        <f>SUMIF($C:$C,$F18,AX:AX)</f>
        <v>4130027.2160037234</v>
      </c>
      <c r="AY18" s="265">
        <f>SUMIF($C:$C,$F18,AY:AY)</f>
        <v>4162307.8657959774</v>
      </c>
      <c r="AZ18" s="265">
        <f>SUMIF($C:$C,$F18,AZ:AZ)</f>
        <v>4194785.8191418089</v>
      </c>
      <c r="BA18" s="265">
        <f>SUMIF($C:$C,$F18,BA:BA)</f>
        <v>4227462.1598094888</v>
      </c>
      <c r="BB18" s="265">
        <f>SUMIF($C:$C,$F18,BB:BB)</f>
        <v>4260337.9771733657</v>
      </c>
      <c r="BC18" s="265">
        <f>SUMIF($C:$C,$F18,BC:BC)</f>
        <v>4293414.3662417131</v>
      </c>
      <c r="BD18" s="265">
        <f>SUMIF($C:$C,$F18,BD:BD)</f>
        <v>4326692.4276846284</v>
      </c>
      <c r="BE18" s="265">
        <f>SUMIF($C:$C,$F18,BE:BE)</f>
        <v>4360173.2678623125</v>
      </c>
      <c r="BF18" s="265">
        <f>SUMIF($C:$C,$F18,BF:BF)</f>
        <v>4393857.998853568</v>
      </c>
      <c r="BG18" s="265">
        <f>SUMIF($C:$C,$F18,BG:BG)</f>
        <v>4427747.7384838099</v>
      </c>
      <c r="BH18" s="265">
        <f>SUMIF($C:$C,$F18,BH:BH)</f>
        <v>4461843.6103540296</v>
      </c>
      <c r="BI18" s="265">
        <f>SUMIF($C:$C,$F18,BI:BI)</f>
        <v>4496146.7438694471</v>
      </c>
      <c r="BJ18" s="265">
        <f>SUMIF($C:$C,$F18,BJ:BJ)</f>
        <v>4530658.2742680619</v>
      </c>
      <c r="BK18" s="265">
        <f>SUMIF($C:$C,$F18,BK:BK)</f>
        <v>4565379.3426502496</v>
      </c>
      <c r="BL18" s="265">
        <f>SUMIF($C:$C,$F18,BL:BL)</f>
        <v>4600311.0960071161</v>
      </c>
      <c r="BM18" s="265">
        <f>SUMIF($C:$C,$F18,BM:BM)</f>
        <v>4635454.6872506673</v>
      </c>
      <c r="BN18" s="265">
        <f>SUMIF($C:$C,$F18,BN:BN)</f>
        <v>4670811.2752424935</v>
      </c>
      <c r="BO18" s="265">
        <f>SUMIF($C:$C,$F18,BO:BO)</f>
        <v>4706382.024823688</v>
      </c>
      <c r="BP18" s="265">
        <f>SUMIF($C:$C,$F18,BP:BP)</f>
        <v>4742168.1068445742</v>
      </c>
      <c r="BQ18" s="265">
        <f>SUMIF($C:$C,$F18,BQ:BQ)</f>
        <v>4778170.6981942812</v>
      </c>
      <c r="BR18" s="265">
        <f>SUMIF($C:$C,$F18,BR:BR)</f>
        <v>4814390.9818312535</v>
      </c>
      <c r="BS18" s="265">
        <f>SUMIF($C:$C,$F18,BS:BS)</f>
        <v>4850830.1468127593</v>
      </c>
      <c r="BT18" s="265">
        <f>SUMIF($C:$C,$F18,BT:BT)</f>
        <v>4887489.3883256996</v>
      </c>
      <c r="BU18" s="265">
        <f>SUMIF($C:$C,$F18,BU:BU)</f>
        <v>4924369.9077166999</v>
      </c>
      <c r="BV18" s="265">
        <f>SUMIF($C:$C,$F18,BV:BV)</f>
        <v>4961472.9125230396</v>
      </c>
      <c r="BW18" s="265">
        <f>SUMIF($C:$C,$F18,BW:BW)</f>
        <v>4998799.616502896</v>
      </c>
      <c r="BX18" s="265">
        <f>SUMIF($C:$C,$F18,BX:BX)</f>
        <v>5036351.239666827</v>
      </c>
      <c r="BY18" s="265">
        <f>SUMIF($C:$C,$F18,BY:BY)</f>
        <v>5074129.0083081648</v>
      </c>
      <c r="BZ18" s="265">
        <f>SUMIF($C:$C,$F18,BZ:BZ)</f>
        <v>5112134.1550347582</v>
      </c>
      <c r="CA18" s="265">
        <f>SUMIF($C:$C,$F18,CA:CA)</f>
        <v>1069465.5654196069</v>
      </c>
      <c r="CB18" s="265">
        <f>SUMIF($C:$C,$F18,CB:CB)</f>
        <v>1073921.6719421747</v>
      </c>
      <c r="CC18" s="265">
        <f>SUMIF($C:$C,$F18,CC:CC)</f>
        <v>1078396.3455752658</v>
      </c>
      <c r="CD18" s="265">
        <f>SUMIF($C:$C,$F18,CD:CD)</f>
        <v>1082889.6636818349</v>
      </c>
      <c r="CE18" s="265">
        <f>SUMIF($C:$C,$F18,CE:CE)</f>
        <v>1087401.7039471867</v>
      </c>
      <c r="CF18" s="265">
        <f>SUMIF($C:$C,$F18,CF:CF)</f>
        <v>1091932.5443802401</v>
      </c>
      <c r="CG18" s="265">
        <f>SUMIF($C:$C,$F18,CG:CG)</f>
        <v>1096482.2633152085</v>
      </c>
      <c r="CH18" s="265">
        <f>SUMIF($C:$C,$F18,CH:CH)</f>
        <v>1101050.9394123408</v>
      </c>
      <c r="CI18" s="265">
        <f>SUMIF($C:$C,$F18,CI:CI)</f>
        <v>1105638.6516598985</v>
      </c>
      <c r="CJ18" s="265">
        <f>SUMIF($C:$C,$F18,CJ:CJ)</f>
        <v>1110245.479375124</v>
      </c>
      <c r="CK18" s="265">
        <f>SUMIF($C:$C,$F18,CK:CK)</f>
        <v>1114871.5022058415</v>
      </c>
      <c r="CL18" s="265">
        <f>SUMIF($C:$C,$F18,CL:CL)</f>
        <v>1119516.8001317608</v>
      </c>
      <c r="CN18" s="265" t="e">
        <f>SUMIF($C:$C,$F18,CN:CN)</f>
        <v>#REF!</v>
      </c>
      <c r="CO18" s="265" t="e">
        <f>SUMIF($C:$C,$F18,CO:CO)</f>
        <v>#REF!</v>
      </c>
      <c r="CP18" s="265" t="e">
        <f>SUMIF($C:$C,$F18,CP:CP)</f>
        <v>#REF!</v>
      </c>
      <c r="CQ18" s="265" t="e">
        <f>SUMIF($C:$C,$F18,CQ:CQ)</f>
        <v>#REF!</v>
      </c>
      <c r="CR18" s="265" t="e">
        <f>SUMIF($C:$C,$F18,CR:CR)</f>
        <v>#REF!</v>
      </c>
      <c r="CS18" s="265" t="e">
        <f>SUMIF($C:$C,$F18,CS:CS)</f>
        <v>#REF!</v>
      </c>
      <c r="CT18" s="265" t="e">
        <f>SUMIF($C:$C,$F18,CT:CT)</f>
        <v>#REF!</v>
      </c>
      <c r="CU18" s="265" t="e">
        <f>SUMIF($C:$C,$F18,CU:CU)</f>
        <v>#REF!</v>
      </c>
      <c r="CV18" s="265" t="e">
        <f>SUMIF($C:$C,$F18,CV:CV)</f>
        <v>#REF!</v>
      </c>
      <c r="CW18" s="265" t="e">
        <f>SUMIF($C:$C,$F18,CW:CW)</f>
        <v>#REF!</v>
      </c>
      <c r="CX18" s="265" t="e">
        <f>SUMIF($C:$C,$F18,CX:CX)</f>
        <v>#REF!</v>
      </c>
      <c r="CY18" s="265" t="e">
        <f>SUMIF($C:$C,$F18,CY:CY)</f>
        <v>#REF!</v>
      </c>
      <c r="CZ18" s="265" t="e">
        <f>SUMIF($C:$C,$F18,CZ:CZ)</f>
        <v>#REF!</v>
      </c>
      <c r="DA18" s="265" t="e">
        <f>SUMIF($C:$C,$F18,DA:DA)</f>
        <v>#REF!</v>
      </c>
      <c r="DB18" s="265" t="e">
        <f>SUMIF($C:$C,$F18,DB:DB)</f>
        <v>#REF!</v>
      </c>
      <c r="DC18" s="265" t="e">
        <f>SUMIF($C:$C,$F18,DC:DC)</f>
        <v>#REF!</v>
      </c>
      <c r="DD18" s="265" t="e">
        <f>SUMIF($C:$C,$F18,DD:DD)</f>
        <v>#REF!</v>
      </c>
      <c r="DE18" s="265" t="e">
        <f>SUMIF($C:$C,$F18,DE:DE)</f>
        <v>#REF!</v>
      </c>
      <c r="DF18" s="265" t="e">
        <f>SUMIF($C:$C,$F18,DF:DF)</f>
        <v>#REF!</v>
      </c>
      <c r="DG18" s="265" t="e">
        <f>SUMIF($C:$C,$F18,DG:DG)</f>
        <v>#REF!</v>
      </c>
      <c r="DH18" s="265" t="e">
        <f>SUMIF($C:$C,$F18,DH:DH)</f>
        <v>#REF!</v>
      </c>
      <c r="DI18" s="265" t="e">
        <f>SUMIF($C:$C,$F18,DI:DI)</f>
        <v>#REF!</v>
      </c>
      <c r="DJ18" s="265" t="e">
        <f>SUMIF($C:$C,$F18,DJ:DJ)</f>
        <v>#REF!</v>
      </c>
      <c r="DK18" s="265" t="e">
        <f>SUMIF($C:$C,$F18,DK:DK)</f>
        <v>#REF!</v>
      </c>
      <c r="DL18" s="265" t="e">
        <f>SUMIF($C:$C,$F18,DL:DL)</f>
        <v>#REF!</v>
      </c>
    </row>
    <row r="19" spans="1:116" x14ac:dyDescent="0.35">
      <c r="B19" t="s">
        <v>198</v>
      </c>
      <c r="G19" s="129" t="s">
        <v>597</v>
      </c>
      <c r="H19" s="27"/>
      <c r="I19" s="27"/>
      <c r="J19" s="28"/>
      <c r="K19" s="266"/>
      <c r="L19" s="267">
        <f>IFERROR(L18/K18-1,0)</f>
        <v>-0.11666826629522864</v>
      </c>
      <c r="M19" s="267">
        <f>IFERROR(M18/L18-1,0)</f>
        <v>9.9360537799344728E-2</v>
      </c>
      <c r="N19" s="267">
        <f>IFERROR(N18/M18-1,0)</f>
        <v>9.7247392193307691E-2</v>
      </c>
      <c r="O19" s="267">
        <f>IFERROR(O18/N18-1,0)</f>
        <v>9.5311755069849013E-2</v>
      </c>
      <c r="P19" s="267">
        <f>IFERROR(P18/O18-1,0)</f>
        <v>-0.77699861317658336</v>
      </c>
      <c r="Q19" s="28"/>
      <c r="R19"/>
      <c r="S19" s="268"/>
      <c r="T19" s="268"/>
      <c r="U19" s="268"/>
      <c r="V19" s="268"/>
      <c r="W19" s="268"/>
      <c r="X19" s="268"/>
      <c r="Y19" s="268"/>
      <c r="Z19" s="268"/>
      <c r="AA19" s="268"/>
      <c r="AB19" s="268"/>
      <c r="AC19" s="268"/>
      <c r="AD19" s="268"/>
      <c r="AE19" s="268"/>
      <c r="AF19" s="268"/>
      <c r="AG19" s="268"/>
      <c r="AH19" s="268"/>
      <c r="AI19" s="268"/>
      <c r="AJ19" s="268"/>
      <c r="AK19" s="268"/>
      <c r="AL19" s="268"/>
      <c r="AM19" s="268"/>
      <c r="AN19" s="268"/>
      <c r="AO19" s="268"/>
      <c r="AP19" s="268"/>
      <c r="AQ19" s="268"/>
      <c r="AR19" s="268"/>
      <c r="AS19" s="268"/>
      <c r="AT19" s="268"/>
      <c r="AU19" s="268"/>
      <c r="AV19" s="268"/>
      <c r="AW19" s="268"/>
      <c r="AX19" s="268"/>
      <c r="AY19" s="268"/>
      <c r="AZ19" s="268"/>
      <c r="BA19" s="268"/>
      <c r="BB19" s="268"/>
      <c r="BC19" s="268"/>
      <c r="BD19" s="268"/>
      <c r="BE19" s="268"/>
      <c r="BF19" s="268"/>
      <c r="BG19" s="268"/>
      <c r="BH19" s="268"/>
      <c r="BI19" s="268"/>
      <c r="BJ19" s="268"/>
      <c r="BK19" s="268"/>
      <c r="BL19" s="268"/>
      <c r="BM19" s="268"/>
      <c r="BN19" s="268"/>
      <c r="BO19" s="268"/>
      <c r="BP19" s="268"/>
      <c r="BQ19" s="268"/>
      <c r="BR19" s="268"/>
      <c r="BS19" s="268"/>
      <c r="BT19" s="268"/>
      <c r="BU19" s="268"/>
      <c r="BV19" s="268"/>
      <c r="BW19" s="268"/>
      <c r="BX19" s="268"/>
      <c r="BY19" s="268"/>
      <c r="BZ19" s="268"/>
      <c r="CA19" s="268"/>
      <c r="CB19" s="268"/>
      <c r="CC19" s="268"/>
      <c r="CD19" s="268"/>
      <c r="CE19" s="268"/>
      <c r="CF19" s="268"/>
      <c r="CG19" s="268"/>
      <c r="CH19" s="268"/>
      <c r="CI19" s="268"/>
      <c r="CJ19" s="268"/>
      <c r="CK19" s="268"/>
      <c r="CL19" s="268"/>
      <c r="CN19" s="268"/>
      <c r="CO19" s="268"/>
      <c r="CP19" s="268"/>
      <c r="CQ19" s="268"/>
      <c r="CR19" s="268"/>
      <c r="CS19" s="268"/>
      <c r="CT19" s="268"/>
      <c r="CU19" s="268"/>
      <c r="CV19" s="268"/>
      <c r="CW19" s="268"/>
      <c r="CX19" s="268"/>
      <c r="CY19" s="268"/>
      <c r="CZ19" s="268"/>
      <c r="DA19" s="268"/>
      <c r="DB19" s="268"/>
      <c r="DC19" s="268"/>
      <c r="DD19" s="268"/>
      <c r="DE19" s="268"/>
      <c r="DF19" s="268"/>
      <c r="DG19" s="268"/>
      <c r="DH19" s="268"/>
      <c r="DI19" s="268"/>
      <c r="DJ19" s="268"/>
      <c r="DK19" s="268"/>
      <c r="DL19" s="268"/>
    </row>
    <row r="20" spans="1:116" x14ac:dyDescent="0.35">
      <c r="G20" s="129"/>
      <c r="H20" s="27"/>
      <c r="I20" s="27"/>
      <c r="J20" s="28"/>
      <c r="K20" s="266"/>
      <c r="L20" s="267"/>
      <c r="M20" s="267"/>
      <c r="N20" s="267"/>
      <c r="O20" s="267"/>
      <c r="P20" s="267"/>
      <c r="Q20" s="28"/>
      <c r="R20"/>
      <c r="S20" s="268"/>
      <c r="T20" s="268"/>
      <c r="U20" s="268"/>
      <c r="V20" s="268"/>
      <c r="W20" s="268"/>
      <c r="X20" s="268"/>
      <c r="Y20" s="268"/>
      <c r="Z20" s="268"/>
      <c r="AA20" s="268"/>
      <c r="AB20" s="268"/>
      <c r="AC20" s="268"/>
      <c r="AD20" s="268"/>
      <c r="AE20" s="268"/>
      <c r="AF20" s="268"/>
      <c r="AG20" s="268"/>
      <c r="AH20" s="268"/>
      <c r="AI20" s="268"/>
      <c r="AJ20" s="268"/>
      <c r="AK20" s="268"/>
      <c r="AL20" s="268"/>
      <c r="AM20" s="268"/>
      <c r="AN20" s="268"/>
      <c r="AO20" s="268"/>
      <c r="AP20" s="268"/>
      <c r="AQ20" s="268"/>
      <c r="AR20" s="268"/>
      <c r="AS20" s="268"/>
      <c r="AT20" s="268"/>
      <c r="AU20" s="268"/>
      <c r="AV20" s="268"/>
      <c r="AW20" s="268"/>
      <c r="AX20" s="268"/>
      <c r="AY20" s="268"/>
      <c r="AZ20" s="268"/>
      <c r="BA20" s="268"/>
      <c r="BB20" s="268"/>
      <c r="BC20" s="268"/>
      <c r="BD20" s="268"/>
      <c r="BE20" s="268"/>
      <c r="BF20" s="268"/>
      <c r="BG20" s="268"/>
      <c r="BH20" s="268"/>
      <c r="BI20" s="268"/>
      <c r="BJ20" s="268"/>
      <c r="BK20" s="268"/>
      <c r="BL20" s="268"/>
      <c r="BM20" s="268"/>
      <c r="BN20" s="268"/>
      <c r="BO20" s="268"/>
      <c r="BP20" s="268"/>
      <c r="BQ20" s="268"/>
      <c r="BR20" s="268"/>
      <c r="BS20" s="268"/>
      <c r="BT20" s="268"/>
      <c r="BU20" s="268"/>
      <c r="BV20" s="268"/>
      <c r="BW20" s="268"/>
      <c r="BX20" s="268"/>
      <c r="BY20" s="268"/>
      <c r="BZ20" s="268"/>
      <c r="CA20" s="268"/>
      <c r="CB20" s="268"/>
      <c r="CC20" s="268"/>
      <c r="CD20" s="268"/>
      <c r="CE20" s="268"/>
      <c r="CF20" s="268"/>
      <c r="CG20" s="268"/>
      <c r="CH20" s="268"/>
      <c r="CI20" s="268"/>
      <c r="CJ20" s="268"/>
      <c r="CK20" s="268"/>
      <c r="CL20" s="268"/>
      <c r="CN20" s="268"/>
      <c r="CO20" s="268"/>
      <c r="CP20" s="268"/>
      <c r="CQ20" s="268"/>
      <c r="CR20" s="268"/>
      <c r="CS20" s="268"/>
      <c r="CT20" s="268"/>
      <c r="CU20" s="268"/>
      <c r="CV20" s="268"/>
      <c r="CW20" s="268"/>
      <c r="CX20" s="268"/>
      <c r="CY20" s="268"/>
      <c r="CZ20" s="268"/>
      <c r="DA20" s="268"/>
      <c r="DB20" s="268"/>
      <c r="DC20" s="268"/>
      <c r="DD20" s="268"/>
      <c r="DE20" s="268"/>
      <c r="DF20" s="268"/>
      <c r="DG20" s="268"/>
      <c r="DH20" s="268"/>
      <c r="DI20" s="268"/>
      <c r="DJ20" s="268"/>
      <c r="DK20" s="268"/>
      <c r="DL20" s="268"/>
    </row>
    <row r="21" spans="1:116" x14ac:dyDescent="0.35">
      <c r="B21" t="s">
        <v>203</v>
      </c>
      <c r="G21" s="31" t="s">
        <v>226</v>
      </c>
      <c r="H21" s="27"/>
      <c r="I21" s="27"/>
      <c r="J21" s="28"/>
      <c r="K21" s="266"/>
      <c r="L21" s="266"/>
      <c r="M21" s="266"/>
      <c r="N21" s="266"/>
      <c r="O21" s="266"/>
      <c r="P21" s="266"/>
      <c r="Q21" s="28"/>
      <c r="R21"/>
      <c r="S21" s="268"/>
      <c r="T21" s="268"/>
      <c r="U21" s="268"/>
      <c r="V21" s="268"/>
      <c r="W21" s="268"/>
      <c r="X21" s="268"/>
      <c r="Y21" s="268"/>
      <c r="Z21" s="268"/>
      <c r="AA21" s="268"/>
      <c r="AB21" s="268"/>
      <c r="AC21" s="268"/>
      <c r="AD21" s="268"/>
      <c r="AE21" s="268"/>
      <c r="AF21" s="268"/>
      <c r="AG21" s="268"/>
      <c r="AH21" s="268"/>
      <c r="AI21" s="268"/>
      <c r="AJ21" s="268"/>
      <c r="AK21" s="268"/>
      <c r="AL21" s="268"/>
      <c r="AM21" s="268"/>
      <c r="AN21" s="268"/>
      <c r="AO21" s="268"/>
      <c r="AP21" s="268"/>
      <c r="AQ21" s="268"/>
      <c r="AR21" s="268"/>
      <c r="AS21" s="268"/>
      <c r="AT21" s="268"/>
      <c r="AU21" s="268"/>
      <c r="AV21" s="268"/>
      <c r="AW21" s="268"/>
      <c r="AX21" s="268"/>
      <c r="AY21" s="268"/>
      <c r="AZ21" s="268"/>
      <c r="BA21" s="268"/>
      <c r="BB21" s="268"/>
      <c r="BC21" s="268"/>
      <c r="BD21" s="268"/>
      <c r="BE21" s="268"/>
      <c r="BF21" s="268"/>
      <c r="BG21" s="268"/>
      <c r="BH21" s="268"/>
      <c r="BI21" s="268"/>
      <c r="BJ21" s="268"/>
      <c r="BK21" s="268"/>
      <c r="BL21" s="268"/>
      <c r="BM21" s="268"/>
      <c r="BN21" s="268"/>
      <c r="BO21" s="268"/>
      <c r="BP21" s="268"/>
      <c r="BQ21" s="268"/>
      <c r="BR21" s="268"/>
      <c r="BS21" s="268"/>
      <c r="BT21" s="268"/>
      <c r="BU21" s="268"/>
      <c r="BV21" s="268"/>
      <c r="BW21" s="268"/>
      <c r="BX21" s="268"/>
      <c r="BY21" s="268"/>
      <c r="BZ21" s="268"/>
      <c r="CA21" s="268"/>
      <c r="CB21" s="268"/>
      <c r="CC21" s="268"/>
      <c r="CD21" s="268"/>
      <c r="CE21" s="268"/>
      <c r="CF21" s="268"/>
      <c r="CG21" s="268"/>
      <c r="CH21" s="268"/>
      <c r="CI21" s="268"/>
      <c r="CJ21" s="268"/>
      <c r="CK21" s="268"/>
      <c r="CL21" s="268"/>
      <c r="CN21" s="268"/>
      <c r="CO21" s="268"/>
      <c r="CP21" s="268"/>
      <c r="CQ21" s="268"/>
      <c r="CR21" s="268"/>
      <c r="CS21" s="268"/>
      <c r="CT21" s="268"/>
      <c r="CU21" s="268"/>
      <c r="CV21" s="268"/>
      <c r="CW21" s="268"/>
      <c r="CX21" s="268"/>
      <c r="CY21" s="268"/>
      <c r="CZ21" s="268"/>
      <c r="DA21" s="268"/>
      <c r="DB21" s="268"/>
      <c r="DC21" s="268"/>
      <c r="DD21" s="268"/>
      <c r="DE21" s="268"/>
      <c r="DF21" s="268"/>
      <c r="DG21" s="268"/>
      <c r="DH21" s="268"/>
      <c r="DI21" s="268"/>
      <c r="DJ21" s="268"/>
      <c r="DK21" s="268"/>
      <c r="DL21" s="268"/>
    </row>
    <row r="22" spans="1:116" s="384" customFormat="1" x14ac:dyDescent="0.35">
      <c r="B22" s="384" t="str">
        <f>IF('Calcs.'!B66="","",'Calcs.'!B66)</f>
        <v/>
      </c>
      <c r="C22" s="384" t="str">
        <f>IF('Calcs.'!C66="","",'Calcs.'!C66)</f>
        <v>IS: direct costs</v>
      </c>
      <c r="D22" s="384" t="str">
        <f>IF('Calcs.'!D66="","",'Calcs.'!D66)</f>
        <v>LISTSALES-PV</v>
      </c>
      <c r="E22" s="384" t="str">
        <f>IF('Calcs.'!E66="","",'Calcs.'!E66)</f>
        <v>66 LISTSALES-PV</v>
      </c>
      <c r="F22" s="384" t="str">
        <f>IF('Calcs.'!F66="","",'Calcs.'!F66)</f>
        <v/>
      </c>
      <c r="G22" s="388" t="str">
        <f>IF('Calcs.'!G66="","",'Calcs.'!G66)</f>
        <v>Total COGS</v>
      </c>
      <c r="H22" s="385"/>
      <c r="I22" s="386" t="str">
        <f>IF('Calcs.'!I66="","",'Calcs.'!I66)</f>
        <v/>
      </c>
      <c r="J22" s="386" t="str">
        <f>IF('Calcs.'!J66="","",'Calcs.'!J66)</f>
        <v/>
      </c>
      <c r="K22" s="383">
        <f>IF('Calcs.'!K66="","",'Calcs.'!K66)</f>
        <v>-50455771.098323196</v>
      </c>
      <c r="L22" s="383">
        <f>IF('Calcs.'!L66="","",'Calcs.'!L66)</f>
        <v>-44569183.759692922</v>
      </c>
      <c r="M22" s="383">
        <f>IF('Calcs.'!M66="","",'Calcs.'!M66)</f>
        <v>-48997601.82733383</v>
      </c>
      <c r="N22" s="383">
        <f>IF('Calcs.'!N66="","",'Calcs.'!N66)</f>
        <v>-53762490.828768089</v>
      </c>
      <c r="O22" s="383">
        <f>IF('Calcs.'!O66="","",'Calcs.'!O66)</f>
        <v>-58886688.186584637</v>
      </c>
      <c r="P22" s="383">
        <f>IF('Calcs.'!P66="","",'Calcs.'!P66)</f>
        <v>-13131813.131046481</v>
      </c>
      <c r="Q22" s="384" t="str">
        <f>IF('Calcs.'!Q66="","",'Calcs.'!Q66)</f>
        <v/>
      </c>
      <c r="R22" s="383" t="str">
        <f>IF('Calcs.'!R66="","",'Calcs.'!R66)</f>
        <v/>
      </c>
      <c r="S22" s="383">
        <f>IF('Calcs.'!S66="","",'Calcs.'!S66)</f>
        <v>-4016666.6666666674</v>
      </c>
      <c r="T22" s="383">
        <f>IF('Calcs.'!T66="","",'Calcs.'!T66)</f>
        <v>-4050138.8888888881</v>
      </c>
      <c r="U22" s="383">
        <f>IF('Calcs.'!U66="","",'Calcs.'!U66)</f>
        <v>-4083820.3125</v>
      </c>
      <c r="V22" s="383">
        <f>IF('Calcs.'!V66="","",'Calcs.'!V66)</f>
        <v>-4117712.099729937</v>
      </c>
      <c r="W22" s="383">
        <f>IF('Calcs.'!W66="","",'Calcs.'!W66)</f>
        <v>-4151815.4188619205</v>
      </c>
      <c r="X22" s="383">
        <f>IF('Calcs.'!X66="","",'Calcs.'!X66)</f>
        <v>-4186131.4442627179</v>
      </c>
      <c r="Y22" s="383">
        <f>IF('Calcs.'!Y66="","",'Calcs.'!Y66)</f>
        <v>-4220661.3564130617</v>
      </c>
      <c r="Z22" s="383">
        <f>IF('Calcs.'!Z66="","",'Calcs.'!Z66)</f>
        <v>-4255406.3419381808</v>
      </c>
      <c r="AA22" s="383">
        <f>IF('Calcs.'!AA66="","",'Calcs.'!AA66)</f>
        <v>-4290367.5936385849</v>
      </c>
      <c r="AB22" s="383">
        <f>IF('Calcs.'!AB66="","",'Calcs.'!AB66)</f>
        <v>-4325546.3105208296</v>
      </c>
      <c r="AC22" s="383">
        <f>IF('Calcs.'!AC66="","",'Calcs.'!AC66)</f>
        <v>-4360943.6978285955</v>
      </c>
      <c r="AD22" s="383">
        <f>IF('Calcs.'!AD66="","",'Calcs.'!AD66)</f>
        <v>-4396560.967073814</v>
      </c>
      <c r="AE22" s="383">
        <f>IF('Calcs.'!AE66="","",'Calcs.'!AE66)</f>
        <v>-3552781.2201322149</v>
      </c>
      <c r="AF22" s="383">
        <f>IF('Calcs.'!AF66="","",'Calcs.'!AF66)</f>
        <v>-3581511.76205175</v>
      </c>
      <c r="AG22" s="383">
        <f>IF('Calcs.'!AG66="","",'Calcs.'!AG66)</f>
        <v>-3610420.0449244305</v>
      </c>
      <c r="AH22" s="383">
        <f>IF('Calcs.'!AH66="","",'Calcs.'!AH66)</f>
        <v>-3639507.0511307381</v>
      </c>
      <c r="AI22" s="383">
        <f>IF('Calcs.'!AI66="","",'Calcs.'!AI66)</f>
        <v>-3668773.7681518681</v>
      </c>
      <c r="AJ22" s="383">
        <f>IF('Calcs.'!AJ66="","",'Calcs.'!AJ66)</f>
        <v>-3698221.1885952204</v>
      </c>
      <c r="AK22" s="383">
        <f>IF('Calcs.'!AK66="","",'Calcs.'!AK66)</f>
        <v>-3727850.3102198802</v>
      </c>
      <c r="AL22" s="383">
        <f>IF('Calcs.'!AL66="","",'Calcs.'!AL66)</f>
        <v>-3757662.1359624341</v>
      </c>
      <c r="AM22" s="383">
        <f>IF('Calcs.'!AM66="","",'Calcs.'!AM66)</f>
        <v>-3787657.6739627682</v>
      </c>
      <c r="AN22" s="383">
        <f>IF('Calcs.'!AN66="","",'Calcs.'!AN66)</f>
        <v>-3817837.9375899211</v>
      </c>
      <c r="AO22" s="383">
        <f>IF('Calcs.'!AO66="","",'Calcs.'!AO66)</f>
        <v>-3848203.9454681985</v>
      </c>
      <c r="AP22" s="383">
        <f>IF('Calcs.'!AP66="","",'Calcs.'!AP66)</f>
        <v>-3878756.7215034924</v>
      </c>
      <c r="AQ22" s="383">
        <f>IF('Calcs.'!AQ66="","",'Calcs.'!AQ66)</f>
        <v>-3909497.2949094884</v>
      </c>
      <c r="AR22" s="383">
        <f>IF('Calcs.'!AR66="","",'Calcs.'!AR66)</f>
        <v>-3940426.7002341151</v>
      </c>
      <c r="AS22" s="383">
        <f>IF('Calcs.'!AS66="","",'Calcs.'!AS66)</f>
        <v>-3971545.9773861803</v>
      </c>
      <c r="AT22" s="383">
        <f>IF('Calcs.'!AT66="","",'Calcs.'!AT66)</f>
        <v>-4002856.1716620997</v>
      </c>
      <c r="AU22" s="383">
        <f>IF('Calcs.'!AU66="","",'Calcs.'!AU66)</f>
        <v>-4034358.3337726444</v>
      </c>
      <c r="AV22" s="383">
        <f>IF('Calcs.'!AV66="","",'Calcs.'!AV66)</f>
        <v>-4066053.5198700242</v>
      </c>
      <c r="AW22" s="383">
        <f>IF('Calcs.'!AW66="","",'Calcs.'!AW66)</f>
        <v>-4097942.791574914</v>
      </c>
      <c r="AX22" s="383">
        <f>IF('Calcs.'!AX66="","",'Calcs.'!AX66)</f>
        <v>-4130027.2160037234</v>
      </c>
      <c r="AY22" s="383">
        <f>IF('Calcs.'!AY66="","",'Calcs.'!AY66)</f>
        <v>-4162307.8657959774</v>
      </c>
      <c r="AZ22" s="383">
        <f>IF('Calcs.'!AZ66="","",'Calcs.'!AZ66)</f>
        <v>-4194785.8191418089</v>
      </c>
      <c r="BA22" s="383">
        <f>IF('Calcs.'!BA66="","",'Calcs.'!BA66)</f>
        <v>-4227462.1598094888</v>
      </c>
      <c r="BB22" s="383">
        <f>IF('Calcs.'!BB66="","",'Calcs.'!BB66)</f>
        <v>-4260337.9771733657</v>
      </c>
      <c r="BC22" s="383">
        <f>IF('Calcs.'!BC66="","",'Calcs.'!BC66)</f>
        <v>-4293414.3662417131</v>
      </c>
      <c r="BD22" s="383">
        <f>IF('Calcs.'!BD66="","",'Calcs.'!BD66)</f>
        <v>-4326692.4276846284</v>
      </c>
      <c r="BE22" s="383">
        <f>IF('Calcs.'!BE66="","",'Calcs.'!BE66)</f>
        <v>-4360173.2678623125</v>
      </c>
      <c r="BF22" s="383">
        <f>IF('Calcs.'!BF66="","",'Calcs.'!BF66)</f>
        <v>-4393857.998853568</v>
      </c>
      <c r="BG22" s="383">
        <f>IF('Calcs.'!BG66="","",'Calcs.'!BG66)</f>
        <v>-4427747.7384838099</v>
      </c>
      <c r="BH22" s="383">
        <f>IF('Calcs.'!BH66="","",'Calcs.'!BH66)</f>
        <v>-4461843.6103540296</v>
      </c>
      <c r="BI22" s="383">
        <f>IF('Calcs.'!BI66="","",'Calcs.'!BI66)</f>
        <v>-4496146.7438694471</v>
      </c>
      <c r="BJ22" s="383">
        <f>IF('Calcs.'!BJ66="","",'Calcs.'!BJ66)</f>
        <v>-4530658.2742680619</v>
      </c>
      <c r="BK22" s="383">
        <f>IF('Calcs.'!BK66="","",'Calcs.'!BK66)</f>
        <v>-4565379.3426502496</v>
      </c>
      <c r="BL22" s="383">
        <f>IF('Calcs.'!BL66="","",'Calcs.'!BL66)</f>
        <v>-4600311.0960071161</v>
      </c>
      <c r="BM22" s="383">
        <f>IF('Calcs.'!BM66="","",'Calcs.'!BM66)</f>
        <v>-4635454.6872506673</v>
      </c>
      <c r="BN22" s="383">
        <f>IF('Calcs.'!BN66="","",'Calcs.'!BN66)</f>
        <v>-4670811.2752424935</v>
      </c>
      <c r="BO22" s="383">
        <f>IF('Calcs.'!BO66="","",'Calcs.'!BO66)</f>
        <v>-4706382.024823688</v>
      </c>
      <c r="BP22" s="383">
        <f>IF('Calcs.'!BP66="","",'Calcs.'!BP66)</f>
        <v>-4742168.1068445742</v>
      </c>
      <c r="BQ22" s="383">
        <f>IF('Calcs.'!BQ66="","",'Calcs.'!BQ66)</f>
        <v>-4778170.6981942812</v>
      </c>
      <c r="BR22" s="383">
        <f>IF('Calcs.'!BR66="","",'Calcs.'!BR66)</f>
        <v>-4814390.9818312535</v>
      </c>
      <c r="BS22" s="383">
        <f>IF('Calcs.'!BS66="","",'Calcs.'!BS66)</f>
        <v>-4850830.1468127593</v>
      </c>
      <c r="BT22" s="383">
        <f>IF('Calcs.'!BT66="","",'Calcs.'!BT66)</f>
        <v>-4887489.3883256996</v>
      </c>
      <c r="BU22" s="383">
        <f>IF('Calcs.'!BU66="","",'Calcs.'!BU66)</f>
        <v>-4924369.9077166999</v>
      </c>
      <c r="BV22" s="383">
        <f>IF('Calcs.'!BV66="","",'Calcs.'!BV66)</f>
        <v>-4961472.9125230396</v>
      </c>
      <c r="BW22" s="383">
        <f>IF('Calcs.'!BW66="","",'Calcs.'!BW66)</f>
        <v>-4998799.616502896</v>
      </c>
      <c r="BX22" s="383">
        <f>IF('Calcs.'!BX66="","",'Calcs.'!BX66)</f>
        <v>-5036351.239666827</v>
      </c>
      <c r="BY22" s="383">
        <f>IF('Calcs.'!BY66="","",'Calcs.'!BY66)</f>
        <v>-5074129.0083081648</v>
      </c>
      <c r="BZ22" s="383">
        <f>IF('Calcs.'!BZ66="","",'Calcs.'!BZ66)</f>
        <v>-5112134.1550347582</v>
      </c>
      <c r="CA22" s="383">
        <f>IF('Calcs.'!CA66="","",'Calcs.'!CA66)</f>
        <v>-1069465.5654196069</v>
      </c>
      <c r="CB22" s="383">
        <f>IF('Calcs.'!CB66="","",'Calcs.'!CB66)</f>
        <v>-1073921.6719421747</v>
      </c>
      <c r="CC22" s="383">
        <f>IF('Calcs.'!CC66="","",'Calcs.'!CC66)</f>
        <v>-1078396.3455752658</v>
      </c>
      <c r="CD22" s="383">
        <f>IF('Calcs.'!CD66="","",'Calcs.'!CD66)</f>
        <v>-1082889.6636818349</v>
      </c>
      <c r="CE22" s="383">
        <f>IF('Calcs.'!CE66="","",'Calcs.'!CE66)</f>
        <v>-1087401.7039471867</v>
      </c>
      <c r="CF22" s="383">
        <f>IF('Calcs.'!CF66="","",'Calcs.'!CF66)</f>
        <v>-1091932.5443802401</v>
      </c>
      <c r="CG22" s="383">
        <f>IF('Calcs.'!CG66="","",'Calcs.'!CG66)</f>
        <v>-1096482.2633152085</v>
      </c>
      <c r="CH22" s="383">
        <f>IF('Calcs.'!CH66="","",'Calcs.'!CH66)</f>
        <v>-1101050.9394123408</v>
      </c>
      <c r="CI22" s="383">
        <f>IF('Calcs.'!CI66="","",'Calcs.'!CI66)</f>
        <v>-1105638.6516598985</v>
      </c>
      <c r="CJ22" s="383">
        <f>IF('Calcs.'!CJ66="","",'Calcs.'!CJ66)</f>
        <v>-1110245.479375124</v>
      </c>
      <c r="CK22" s="383">
        <f>IF('Calcs.'!CK66="","",'Calcs.'!CK66)</f>
        <v>-1114871.5022058415</v>
      </c>
      <c r="CL22" s="383">
        <f>IF('Calcs.'!CL66="","",'Calcs.'!CL66)</f>
        <v>-1119516.8001317608</v>
      </c>
      <c r="CM22" s="383" t="e">
        <f>SUM(#REF!)</f>
        <v>#REF!</v>
      </c>
      <c r="CN22" s="383" t="e">
        <f>SUM(#REF!)</f>
        <v>#REF!</v>
      </c>
      <c r="CO22" s="383" t="e">
        <f>SUM(#REF!)</f>
        <v>#REF!</v>
      </c>
      <c r="CP22" s="383" t="e">
        <f>SUM(#REF!)</f>
        <v>#REF!</v>
      </c>
      <c r="CQ22" s="383" t="e">
        <f>SUM(#REF!)</f>
        <v>#REF!</v>
      </c>
      <c r="CR22" s="383" t="e">
        <f>SUM(#REF!)</f>
        <v>#REF!</v>
      </c>
      <c r="CS22" s="383" t="e">
        <f>SUM(#REF!)</f>
        <v>#REF!</v>
      </c>
      <c r="CT22" s="383" t="e">
        <f>SUM(#REF!)</f>
        <v>#REF!</v>
      </c>
      <c r="CU22" s="383" t="e">
        <f>SUM(#REF!)</f>
        <v>#REF!</v>
      </c>
      <c r="CV22" s="383" t="e">
        <f>SUM(#REF!)</f>
        <v>#REF!</v>
      </c>
      <c r="CW22" s="383" t="e">
        <f>SUM(#REF!)</f>
        <v>#REF!</v>
      </c>
      <c r="CX22" s="383" t="e">
        <f>SUM(#REF!)</f>
        <v>#REF!</v>
      </c>
      <c r="CY22" s="383" t="e">
        <f>SUM(#REF!)</f>
        <v>#REF!</v>
      </c>
      <c r="CZ22" s="383" t="e">
        <f>SUM(#REF!)</f>
        <v>#REF!</v>
      </c>
      <c r="DA22" s="383" t="e">
        <f>SUM(#REF!)</f>
        <v>#REF!</v>
      </c>
      <c r="DB22" s="383" t="e">
        <f>SUM(#REF!)</f>
        <v>#REF!</v>
      </c>
      <c r="DC22" s="383" t="e">
        <f>SUM(#REF!)</f>
        <v>#REF!</v>
      </c>
      <c r="DD22" s="383" t="e">
        <f>SUM(#REF!)</f>
        <v>#REF!</v>
      </c>
      <c r="DE22" s="383" t="e">
        <f>SUM(#REF!)</f>
        <v>#REF!</v>
      </c>
      <c r="DF22" s="383" t="e">
        <f>SUM(#REF!)</f>
        <v>#REF!</v>
      </c>
      <c r="DG22" s="383" t="e">
        <f>SUM(#REF!)</f>
        <v>#REF!</v>
      </c>
      <c r="DH22" s="383" t="e">
        <f>SUM(#REF!)</f>
        <v>#REF!</v>
      </c>
      <c r="DI22" s="383" t="e">
        <f>SUM(#REF!)</f>
        <v>#REF!</v>
      </c>
      <c r="DJ22" s="383" t="e">
        <f>SUM(#REF!)</f>
        <v>#REF!</v>
      </c>
      <c r="DK22" s="383" t="e">
        <f>SUM(#REF!)</f>
        <v>#REF!</v>
      </c>
      <c r="DL22" s="383" t="e">
        <f>SUM(#REF!)</f>
        <v>#REF!</v>
      </c>
    </row>
    <row r="23" spans="1:116" x14ac:dyDescent="0.35">
      <c r="B23" t="s">
        <v>203</v>
      </c>
      <c r="E23" t="s">
        <v>203</v>
      </c>
      <c r="F23" t="s">
        <v>203</v>
      </c>
      <c r="G23" s="27" t="s">
        <v>598</v>
      </c>
      <c r="H23" s="27"/>
      <c r="I23" s="27"/>
      <c r="J23" s="28"/>
      <c r="K23" s="63">
        <f>SUMIF($4:$4,K$3,23:23)</f>
        <v>-50455771.098323196</v>
      </c>
      <c r="L23" s="63">
        <f>SUMIF($4:$4,L$3,23:23)</f>
        <v>-44569183.759692922</v>
      </c>
      <c r="M23" s="63">
        <f>SUMIF($4:$4,M$3,23:23)</f>
        <v>-48997601.82733383</v>
      </c>
      <c r="N23" s="63">
        <f>SUMIF($4:$4,N$3,23:23)</f>
        <v>-53762490.828768089</v>
      </c>
      <c r="O23" s="63">
        <f>SUMIF($4:$4,O$3,23:23)</f>
        <v>-58886688.186584637</v>
      </c>
      <c r="P23" s="63">
        <f>SUMIF($4:$4,P$3,23:23)</f>
        <v>-13131813.131046481</v>
      </c>
      <c r="Q23" s="28"/>
      <c r="R23"/>
      <c r="S23" s="265">
        <f>SUMIF($C:$C,$F23,S:S)</f>
        <v>-4016666.6666666674</v>
      </c>
      <c r="T23" s="265">
        <f>SUMIF($C:$C,$F23,T:T)</f>
        <v>-4050138.8888888881</v>
      </c>
      <c r="U23" s="265">
        <f>SUMIF($C:$C,$F23,U:U)</f>
        <v>-4083820.3125</v>
      </c>
      <c r="V23" s="265">
        <f>SUMIF($C:$C,$F23,V:V)</f>
        <v>-4117712.099729937</v>
      </c>
      <c r="W23" s="265">
        <f>SUMIF($C:$C,$F23,W:W)</f>
        <v>-4151815.4188619205</v>
      </c>
      <c r="X23" s="265">
        <f>SUMIF($C:$C,$F23,X:X)</f>
        <v>-4186131.4442627179</v>
      </c>
      <c r="Y23" s="265">
        <f>SUMIF($C:$C,$F23,Y:Y)</f>
        <v>-4220661.3564130617</v>
      </c>
      <c r="Z23" s="265">
        <f>SUMIF($C:$C,$F23,Z:Z)</f>
        <v>-4255406.3419381808</v>
      </c>
      <c r="AA23" s="265">
        <f>SUMIF($C:$C,$F23,AA:AA)</f>
        <v>-4290367.5936385849</v>
      </c>
      <c r="AB23" s="265">
        <f>SUMIF($C:$C,$F23,AB:AB)</f>
        <v>-4325546.3105208296</v>
      </c>
      <c r="AC23" s="265">
        <f>SUMIF($C:$C,$F23,AC:AC)</f>
        <v>-4360943.6978285955</v>
      </c>
      <c r="AD23" s="265">
        <f>SUMIF($C:$C,$F23,AD:AD)</f>
        <v>-4396560.967073814</v>
      </c>
      <c r="AE23" s="265">
        <f>SUMIF($C:$C,$F23,AE:AE)</f>
        <v>-3552781.2201322149</v>
      </c>
      <c r="AF23" s="265">
        <f>SUMIF($C:$C,$F23,AF:AF)</f>
        <v>-3581511.76205175</v>
      </c>
      <c r="AG23" s="265">
        <f>SUMIF($C:$C,$F23,AG:AG)</f>
        <v>-3610420.0449244305</v>
      </c>
      <c r="AH23" s="265">
        <f>SUMIF($C:$C,$F23,AH:AH)</f>
        <v>-3639507.0511307381</v>
      </c>
      <c r="AI23" s="265">
        <f>SUMIF($C:$C,$F23,AI:AI)</f>
        <v>-3668773.7681518681</v>
      </c>
      <c r="AJ23" s="265">
        <f>SUMIF($C:$C,$F23,AJ:AJ)</f>
        <v>-3698221.1885952204</v>
      </c>
      <c r="AK23" s="265">
        <f>SUMIF($C:$C,$F23,AK:AK)</f>
        <v>-3727850.3102198802</v>
      </c>
      <c r="AL23" s="265">
        <f>SUMIF($C:$C,$F23,AL:AL)</f>
        <v>-3757662.1359624341</v>
      </c>
      <c r="AM23" s="265">
        <f>SUMIF($C:$C,$F23,AM:AM)</f>
        <v>-3787657.6739627682</v>
      </c>
      <c r="AN23" s="265">
        <f>SUMIF($C:$C,$F23,AN:AN)</f>
        <v>-3817837.9375899211</v>
      </c>
      <c r="AO23" s="265">
        <f>SUMIF($C:$C,$F23,AO:AO)</f>
        <v>-3848203.9454681985</v>
      </c>
      <c r="AP23" s="265">
        <f>SUMIF($C:$C,$F23,AP:AP)</f>
        <v>-3878756.7215034924</v>
      </c>
      <c r="AQ23" s="265">
        <f>SUMIF($C:$C,$F23,AQ:AQ)</f>
        <v>-3909497.2949094884</v>
      </c>
      <c r="AR23" s="265">
        <f>SUMIF($C:$C,$F23,AR:AR)</f>
        <v>-3940426.7002341151</v>
      </c>
      <c r="AS23" s="265">
        <f>SUMIF($C:$C,$F23,AS:AS)</f>
        <v>-3971545.9773861803</v>
      </c>
      <c r="AT23" s="265">
        <f>SUMIF($C:$C,$F23,AT:AT)</f>
        <v>-4002856.1716620997</v>
      </c>
      <c r="AU23" s="265">
        <f>SUMIF($C:$C,$F23,AU:AU)</f>
        <v>-4034358.3337726444</v>
      </c>
      <c r="AV23" s="265">
        <f>SUMIF($C:$C,$F23,AV:AV)</f>
        <v>-4066053.5198700242</v>
      </c>
      <c r="AW23" s="265">
        <f>SUMIF($C:$C,$F23,AW:AW)</f>
        <v>-4097942.791574914</v>
      </c>
      <c r="AX23" s="265">
        <f>SUMIF($C:$C,$F23,AX:AX)</f>
        <v>-4130027.2160037234</v>
      </c>
      <c r="AY23" s="265">
        <f>SUMIF($C:$C,$F23,AY:AY)</f>
        <v>-4162307.8657959774</v>
      </c>
      <c r="AZ23" s="265">
        <f>SUMIF($C:$C,$F23,AZ:AZ)</f>
        <v>-4194785.8191418089</v>
      </c>
      <c r="BA23" s="265">
        <f>SUMIF($C:$C,$F23,BA:BA)</f>
        <v>-4227462.1598094888</v>
      </c>
      <c r="BB23" s="265">
        <f>SUMIF($C:$C,$F23,BB:BB)</f>
        <v>-4260337.9771733657</v>
      </c>
      <c r="BC23" s="265">
        <f>SUMIF($C:$C,$F23,BC:BC)</f>
        <v>-4293414.3662417131</v>
      </c>
      <c r="BD23" s="265">
        <f>SUMIF($C:$C,$F23,BD:BD)</f>
        <v>-4326692.4276846284</v>
      </c>
      <c r="BE23" s="265">
        <f>SUMIF($C:$C,$F23,BE:BE)</f>
        <v>-4360173.2678623125</v>
      </c>
      <c r="BF23" s="265">
        <f>SUMIF($C:$C,$F23,BF:BF)</f>
        <v>-4393857.998853568</v>
      </c>
      <c r="BG23" s="265">
        <f>SUMIF($C:$C,$F23,BG:BG)</f>
        <v>-4427747.7384838099</v>
      </c>
      <c r="BH23" s="265">
        <f>SUMIF($C:$C,$F23,BH:BH)</f>
        <v>-4461843.6103540296</v>
      </c>
      <c r="BI23" s="265">
        <f>SUMIF($C:$C,$F23,BI:BI)</f>
        <v>-4496146.7438694471</v>
      </c>
      <c r="BJ23" s="265">
        <f>SUMIF($C:$C,$F23,BJ:BJ)</f>
        <v>-4530658.2742680619</v>
      </c>
      <c r="BK23" s="265">
        <f>SUMIF($C:$C,$F23,BK:BK)</f>
        <v>-4565379.3426502496</v>
      </c>
      <c r="BL23" s="265">
        <f>SUMIF($C:$C,$F23,BL:BL)</f>
        <v>-4600311.0960071161</v>
      </c>
      <c r="BM23" s="265">
        <f>SUMIF($C:$C,$F23,BM:BM)</f>
        <v>-4635454.6872506673</v>
      </c>
      <c r="BN23" s="265">
        <f>SUMIF($C:$C,$F23,BN:BN)</f>
        <v>-4670811.2752424935</v>
      </c>
      <c r="BO23" s="265">
        <f>SUMIF($C:$C,$F23,BO:BO)</f>
        <v>-4706382.024823688</v>
      </c>
      <c r="BP23" s="265">
        <f>SUMIF($C:$C,$F23,BP:BP)</f>
        <v>-4742168.1068445742</v>
      </c>
      <c r="BQ23" s="265">
        <f>SUMIF($C:$C,$F23,BQ:BQ)</f>
        <v>-4778170.6981942812</v>
      </c>
      <c r="BR23" s="265">
        <f>SUMIF($C:$C,$F23,BR:BR)</f>
        <v>-4814390.9818312535</v>
      </c>
      <c r="BS23" s="265">
        <f>SUMIF($C:$C,$F23,BS:BS)</f>
        <v>-4850830.1468127593</v>
      </c>
      <c r="BT23" s="265">
        <f>SUMIF($C:$C,$F23,BT:BT)</f>
        <v>-4887489.3883256996</v>
      </c>
      <c r="BU23" s="265">
        <f>SUMIF($C:$C,$F23,BU:BU)</f>
        <v>-4924369.9077166999</v>
      </c>
      <c r="BV23" s="265">
        <f>SUMIF($C:$C,$F23,BV:BV)</f>
        <v>-4961472.9125230396</v>
      </c>
      <c r="BW23" s="265">
        <f>SUMIF($C:$C,$F23,BW:BW)</f>
        <v>-4998799.616502896</v>
      </c>
      <c r="BX23" s="265">
        <f>SUMIF($C:$C,$F23,BX:BX)</f>
        <v>-5036351.239666827</v>
      </c>
      <c r="BY23" s="265">
        <f>SUMIF($C:$C,$F23,BY:BY)</f>
        <v>-5074129.0083081648</v>
      </c>
      <c r="BZ23" s="265">
        <f>SUMIF($C:$C,$F23,BZ:BZ)</f>
        <v>-5112134.1550347582</v>
      </c>
      <c r="CA23" s="265">
        <f>SUMIF($C:$C,$F23,CA:CA)</f>
        <v>-1069465.5654196069</v>
      </c>
      <c r="CB23" s="265">
        <f>SUMIF($C:$C,$F23,CB:CB)</f>
        <v>-1073921.6719421747</v>
      </c>
      <c r="CC23" s="265">
        <f>SUMIF($C:$C,$F23,CC:CC)</f>
        <v>-1078396.3455752658</v>
      </c>
      <c r="CD23" s="265">
        <f>SUMIF($C:$C,$F23,CD:CD)</f>
        <v>-1082889.6636818349</v>
      </c>
      <c r="CE23" s="265">
        <f>SUMIF($C:$C,$F23,CE:CE)</f>
        <v>-1087401.7039471867</v>
      </c>
      <c r="CF23" s="265">
        <f>SUMIF($C:$C,$F23,CF:CF)</f>
        <v>-1091932.5443802401</v>
      </c>
      <c r="CG23" s="265">
        <f>SUMIF($C:$C,$F23,CG:CG)</f>
        <v>-1096482.2633152085</v>
      </c>
      <c r="CH23" s="265">
        <f>SUMIF($C:$C,$F23,CH:CH)</f>
        <v>-1101050.9394123408</v>
      </c>
      <c r="CI23" s="265">
        <f>SUMIF($C:$C,$F23,CI:CI)</f>
        <v>-1105638.6516598985</v>
      </c>
      <c r="CJ23" s="265">
        <f>SUMIF($C:$C,$F23,CJ:CJ)</f>
        <v>-1110245.479375124</v>
      </c>
      <c r="CK23" s="265">
        <f>SUMIF($C:$C,$F23,CK:CK)</f>
        <v>-1114871.5022058415</v>
      </c>
      <c r="CL23" s="265">
        <f>SUMIF($C:$C,$F23,CL:CL)</f>
        <v>-1119516.8001317608</v>
      </c>
      <c r="CN23" s="265" t="e">
        <f>SUMIF($C:$C,$F23,CN:CN)</f>
        <v>#REF!</v>
      </c>
      <c r="CO23" s="265" t="e">
        <f>SUMIF($C:$C,$F23,CO:CO)</f>
        <v>#REF!</v>
      </c>
      <c r="CP23" s="265" t="e">
        <f>SUMIF($C:$C,$F23,CP:CP)</f>
        <v>#REF!</v>
      </c>
      <c r="CQ23" s="265" t="e">
        <f>SUMIF($C:$C,$F23,CQ:CQ)</f>
        <v>#REF!</v>
      </c>
      <c r="CR23" s="265" t="e">
        <f>SUMIF($C:$C,$F23,CR:CR)</f>
        <v>#REF!</v>
      </c>
      <c r="CS23" s="265" t="e">
        <f>SUMIF($C:$C,$F23,CS:CS)</f>
        <v>#REF!</v>
      </c>
      <c r="CT23" s="265" t="e">
        <f>SUMIF($C:$C,$F23,CT:CT)</f>
        <v>#REF!</v>
      </c>
      <c r="CU23" s="265" t="e">
        <f>SUMIF($C:$C,$F23,CU:CU)</f>
        <v>#REF!</v>
      </c>
      <c r="CV23" s="265" t="e">
        <f>SUMIF($C:$C,$F23,CV:CV)</f>
        <v>#REF!</v>
      </c>
      <c r="CW23" s="265" t="e">
        <f>SUMIF($C:$C,$F23,CW:CW)</f>
        <v>#REF!</v>
      </c>
      <c r="CX23" s="265" t="e">
        <f>SUMIF($C:$C,$F23,CX:CX)</f>
        <v>#REF!</v>
      </c>
      <c r="CY23" s="265" t="e">
        <f>SUMIF($C:$C,$F23,CY:CY)</f>
        <v>#REF!</v>
      </c>
      <c r="CZ23" s="265" t="e">
        <f>SUMIF($C:$C,$F23,CZ:CZ)</f>
        <v>#REF!</v>
      </c>
      <c r="DA23" s="265" t="e">
        <f>SUMIF($C:$C,$F23,DA:DA)</f>
        <v>#REF!</v>
      </c>
      <c r="DB23" s="265" t="e">
        <f>SUMIF($C:$C,$F23,DB:DB)</f>
        <v>#REF!</v>
      </c>
      <c r="DC23" s="265" t="e">
        <f>SUMIF($C:$C,$F23,DC:DC)</f>
        <v>#REF!</v>
      </c>
      <c r="DD23" s="265" t="e">
        <f>SUMIF($C:$C,$F23,DD:DD)</f>
        <v>#REF!</v>
      </c>
      <c r="DE23" s="265" t="e">
        <f>SUMIF($C:$C,$F23,DE:DE)</f>
        <v>#REF!</v>
      </c>
      <c r="DF23" s="265" t="e">
        <f>SUMIF($C:$C,$F23,DF:DF)</f>
        <v>#REF!</v>
      </c>
      <c r="DG23" s="265" t="e">
        <f>SUMIF($C:$C,$F23,DG:DG)</f>
        <v>#REF!</v>
      </c>
      <c r="DH23" s="265" t="e">
        <f>SUMIF($C:$C,$F23,DH:DH)</f>
        <v>#REF!</v>
      </c>
      <c r="DI23" s="265" t="e">
        <f>SUMIF($C:$C,$F23,DI:DI)</f>
        <v>#REF!</v>
      </c>
      <c r="DJ23" s="265" t="e">
        <f>SUMIF($C:$C,$F23,DJ:DJ)</f>
        <v>#REF!</v>
      </c>
      <c r="DK23" s="265" t="e">
        <f>SUMIF($C:$C,$F23,DK:DK)</f>
        <v>#REF!</v>
      </c>
      <c r="DL23" s="265" t="e">
        <f>SUMIF($C:$C,$F23,DL:DL)</f>
        <v>#REF!</v>
      </c>
    </row>
    <row r="24" spans="1:116" x14ac:dyDescent="0.35">
      <c r="B24" t="s">
        <v>203</v>
      </c>
      <c r="H24" s="27"/>
      <c r="I24" s="27"/>
      <c r="J24" s="28"/>
      <c r="K24" s="266"/>
      <c r="L24" s="266"/>
      <c r="M24" s="266"/>
      <c r="N24" s="266"/>
      <c r="O24" s="266"/>
      <c r="P24" s="266"/>
      <c r="Q24" s="28"/>
      <c r="R24"/>
      <c r="S24" s="268"/>
      <c r="T24" s="268"/>
      <c r="U24" s="268"/>
      <c r="V24" s="268"/>
      <c r="W24" s="268"/>
      <c r="X24" s="268"/>
      <c r="Y24" s="268"/>
      <c r="Z24" s="268"/>
      <c r="AA24" s="268"/>
      <c r="AB24" s="268"/>
      <c r="AC24" s="268"/>
      <c r="AD24" s="268"/>
      <c r="AE24" s="268"/>
      <c r="AF24" s="268"/>
      <c r="AG24" s="268"/>
      <c r="AH24" s="268"/>
      <c r="AI24" s="268"/>
      <c r="AJ24" s="268"/>
      <c r="AK24" s="268"/>
      <c r="AL24" s="268"/>
      <c r="AM24" s="268"/>
      <c r="AN24" s="268"/>
      <c r="AO24" s="268"/>
      <c r="AP24" s="268"/>
      <c r="AQ24" s="268"/>
      <c r="AR24" s="268"/>
      <c r="AS24" s="268"/>
      <c r="AT24" s="268"/>
      <c r="AU24" s="268"/>
      <c r="AV24" s="268"/>
      <c r="AW24" s="268"/>
      <c r="AX24" s="268"/>
      <c r="AY24" s="268"/>
      <c r="AZ24" s="268"/>
      <c r="BA24" s="268"/>
      <c r="BB24" s="268"/>
      <c r="BC24" s="268"/>
      <c r="BD24" s="268"/>
      <c r="BE24" s="268"/>
      <c r="BF24" s="268"/>
      <c r="BG24" s="268"/>
      <c r="BH24" s="268"/>
      <c r="BI24" s="268"/>
      <c r="BJ24" s="268"/>
      <c r="BK24" s="268"/>
      <c r="BL24" s="268"/>
      <c r="BM24" s="268"/>
      <c r="BN24" s="268"/>
      <c r="BO24" s="268"/>
      <c r="BP24" s="268"/>
      <c r="BQ24" s="268"/>
      <c r="BR24" s="268"/>
      <c r="BS24" s="268"/>
      <c r="BT24" s="268"/>
      <c r="BU24" s="268"/>
      <c r="BV24" s="268"/>
      <c r="BW24" s="268"/>
      <c r="BX24" s="268"/>
      <c r="BY24" s="268"/>
      <c r="BZ24" s="268"/>
      <c r="CA24" s="268"/>
      <c r="CB24" s="268"/>
      <c r="CC24" s="268"/>
      <c r="CD24" s="268"/>
      <c r="CE24" s="268"/>
      <c r="CF24" s="268"/>
      <c r="CG24" s="268"/>
      <c r="CH24" s="268"/>
      <c r="CI24" s="268"/>
      <c r="CJ24" s="268"/>
      <c r="CK24" s="268"/>
      <c r="CL24" s="268"/>
      <c r="CN24" s="268"/>
      <c r="CO24" s="268"/>
      <c r="CP24" s="268"/>
      <c r="CQ24" s="268"/>
      <c r="CR24" s="268"/>
      <c r="CS24" s="268"/>
      <c r="CT24" s="268"/>
      <c r="CU24" s="268"/>
      <c r="CV24" s="268"/>
      <c r="CW24" s="268"/>
      <c r="CX24" s="268"/>
      <c r="CY24" s="268"/>
      <c r="CZ24" s="268"/>
      <c r="DA24" s="268"/>
      <c r="DB24" s="268"/>
      <c r="DC24" s="268"/>
      <c r="DD24" s="268"/>
      <c r="DE24" s="268"/>
      <c r="DF24" s="268"/>
      <c r="DG24" s="268"/>
      <c r="DH24" s="268"/>
      <c r="DI24" s="268"/>
      <c r="DJ24" s="268"/>
      <c r="DK24" s="268"/>
      <c r="DL24" s="268"/>
    </row>
    <row r="25" spans="1:116" hidden="1" x14ac:dyDescent="0.35">
      <c r="A25" s="65"/>
      <c r="B25" s="27" t="s">
        <v>599</v>
      </c>
      <c r="C25" s="27"/>
      <c r="D25" s="27"/>
      <c r="E25" s="27"/>
      <c r="F25" s="27"/>
      <c r="G25" s="31" t="s">
        <v>600</v>
      </c>
      <c r="H25" s="27"/>
      <c r="I25" s="27"/>
      <c r="J25" s="28"/>
      <c r="K25" s="266"/>
      <c r="L25" s="266"/>
      <c r="M25" s="266"/>
      <c r="N25" s="266"/>
      <c r="O25" s="266"/>
      <c r="P25" s="266"/>
      <c r="Q25" s="28"/>
      <c r="R25"/>
      <c r="S25" s="268"/>
      <c r="T25" s="268"/>
      <c r="U25" s="268"/>
      <c r="V25" s="268"/>
      <c r="W25" s="268"/>
      <c r="X25" s="268"/>
      <c r="Y25" s="268"/>
      <c r="Z25" s="268"/>
      <c r="AA25" s="268"/>
      <c r="AB25" s="268"/>
      <c r="AC25" s="268"/>
      <c r="AD25" s="268"/>
      <c r="AE25" s="268"/>
      <c r="AF25" s="268"/>
      <c r="AG25" s="268"/>
      <c r="AH25" s="268"/>
      <c r="AI25" s="268"/>
      <c r="AJ25" s="268"/>
      <c r="AK25" s="268"/>
      <c r="AL25" s="268"/>
      <c r="AM25" s="268"/>
      <c r="AN25" s="268"/>
      <c r="AO25" s="268"/>
      <c r="AP25" s="268"/>
      <c r="AQ25" s="268"/>
      <c r="AR25" s="268"/>
      <c r="AS25" s="268"/>
      <c r="AT25" s="268"/>
      <c r="AU25" s="268"/>
      <c r="AV25" s="268"/>
      <c r="AW25" s="268"/>
      <c r="AX25" s="268"/>
      <c r="AY25" s="268"/>
      <c r="AZ25" s="268"/>
      <c r="BA25" s="268"/>
      <c r="BB25" s="268"/>
      <c r="BC25" s="268"/>
      <c r="BD25" s="268"/>
      <c r="BE25" s="268"/>
      <c r="BF25" s="268"/>
      <c r="BG25" s="268"/>
      <c r="BH25" s="268"/>
      <c r="BI25" s="268"/>
      <c r="BJ25" s="268"/>
      <c r="BK25" s="268"/>
      <c r="BL25" s="268"/>
      <c r="BM25" s="268"/>
      <c r="BN25" s="268"/>
      <c r="BO25" s="268"/>
      <c r="BP25" s="268"/>
      <c r="BQ25" s="268"/>
      <c r="BR25" s="268"/>
      <c r="BS25" s="268"/>
      <c r="BT25" s="268"/>
      <c r="BU25" s="268"/>
      <c r="BV25" s="268"/>
      <c r="BW25" s="268"/>
      <c r="BX25" s="268"/>
      <c r="BY25" s="268"/>
      <c r="BZ25" s="268"/>
      <c r="CA25" s="268"/>
      <c r="CB25" s="268"/>
      <c r="CC25" s="268"/>
      <c r="CD25" s="268"/>
      <c r="CE25" s="268"/>
      <c r="CF25" s="268"/>
      <c r="CG25" s="268"/>
      <c r="CH25" s="268"/>
      <c r="CI25" s="268"/>
      <c r="CJ25" s="268"/>
      <c r="CK25" s="268"/>
      <c r="CL25" s="268"/>
      <c r="CN25" s="268"/>
      <c r="CO25" s="268"/>
      <c r="CP25" s="268"/>
      <c r="CQ25" s="268"/>
      <c r="CR25" s="268"/>
      <c r="CS25" s="268"/>
      <c r="CT25" s="268"/>
      <c r="CU25" s="268"/>
      <c r="CV25" s="268"/>
      <c r="CW25" s="268"/>
      <c r="CX25" s="268"/>
      <c r="CY25" s="268"/>
      <c r="CZ25" s="268"/>
      <c r="DA25" s="268"/>
      <c r="DB25" s="268"/>
      <c r="DC25" s="268"/>
      <c r="DD25" s="268"/>
      <c r="DE25" s="268"/>
      <c r="DF25" s="268"/>
      <c r="DG25" s="268"/>
      <c r="DH25" s="268"/>
      <c r="DI25" s="268"/>
      <c r="DJ25" s="268"/>
      <c r="DK25" s="268"/>
      <c r="DL25" s="268"/>
    </row>
    <row r="26" spans="1:116" hidden="1" collapsed="1" x14ac:dyDescent="0.35">
      <c r="A26" s="65"/>
      <c r="B26" s="27" t="s">
        <v>599</v>
      </c>
      <c r="C26" s="27"/>
      <c r="D26" s="27"/>
      <c r="E26" s="27" t="s">
        <v>599</v>
      </c>
      <c r="F26" s="27" t="s">
        <v>599</v>
      </c>
      <c r="G26" s="27" t="s">
        <v>601</v>
      </c>
      <c r="H26" s="27"/>
      <c r="I26" s="27"/>
      <c r="J26" s="28"/>
      <c r="K26" s="63">
        <f>SUMIF($4:$4,K$3,26:26)</f>
        <v>0</v>
      </c>
      <c r="L26" s="63">
        <f>SUMIF($4:$4,L$3,26:26)</f>
        <v>0</v>
      </c>
      <c r="M26" s="63">
        <f>SUMIF($4:$4,M$3,26:26)</f>
        <v>0</v>
      </c>
      <c r="N26" s="63">
        <f>SUMIF($4:$4,N$3,26:26)</f>
        <v>0</v>
      </c>
      <c r="O26" s="63">
        <f>SUMIF($4:$4,O$3,26:26)</f>
        <v>0</v>
      </c>
      <c r="P26" s="63">
        <f>SUMIF($4:$4,P$3,26:26)</f>
        <v>0</v>
      </c>
      <c r="Q26" s="28"/>
      <c r="R26"/>
      <c r="S26" s="265">
        <f>SUMIF($C:$C,$F26,S:S)</f>
        <v>0</v>
      </c>
      <c r="T26" s="265">
        <f>SUMIF($C:$C,$F26,T:T)</f>
        <v>0</v>
      </c>
      <c r="U26" s="265">
        <f>SUMIF($C:$C,$F26,U:U)</f>
        <v>0</v>
      </c>
      <c r="V26" s="265">
        <f>SUMIF($C:$C,$F26,V:V)</f>
        <v>0</v>
      </c>
      <c r="W26" s="265">
        <f>SUMIF($C:$C,$F26,W:W)</f>
        <v>0</v>
      </c>
      <c r="X26" s="265">
        <f>SUMIF($C:$C,$F26,X:X)</f>
        <v>0</v>
      </c>
      <c r="Y26" s="265">
        <f>SUMIF($C:$C,$F26,Y:Y)</f>
        <v>0</v>
      </c>
      <c r="Z26" s="265">
        <f>SUMIF($C:$C,$F26,Z:Z)</f>
        <v>0</v>
      </c>
      <c r="AA26" s="265">
        <f>SUMIF($C:$C,$F26,AA:AA)</f>
        <v>0</v>
      </c>
      <c r="AB26" s="265">
        <f>SUMIF($C:$C,$F26,AB:AB)</f>
        <v>0</v>
      </c>
      <c r="AC26" s="265">
        <f>SUMIF($C:$C,$F26,AC:AC)</f>
        <v>0</v>
      </c>
      <c r="AD26" s="265">
        <f>SUMIF($C:$C,$F26,AD:AD)</f>
        <v>0</v>
      </c>
      <c r="AE26" s="265">
        <f>SUMIF($C:$C,$F26,AE:AE)</f>
        <v>0</v>
      </c>
      <c r="AF26" s="265">
        <f>SUMIF($C:$C,$F26,AF:AF)</f>
        <v>0</v>
      </c>
      <c r="AG26" s="265">
        <f>SUMIF($C:$C,$F26,AG:AG)</f>
        <v>0</v>
      </c>
      <c r="AH26" s="265">
        <f>SUMIF($C:$C,$F26,AH:AH)</f>
        <v>0</v>
      </c>
      <c r="AI26" s="265">
        <f>SUMIF($C:$C,$F26,AI:AI)</f>
        <v>0</v>
      </c>
      <c r="AJ26" s="265">
        <f>SUMIF($C:$C,$F26,AJ:AJ)</f>
        <v>0</v>
      </c>
      <c r="AK26" s="265">
        <f>SUMIF($C:$C,$F26,AK:AK)</f>
        <v>0</v>
      </c>
      <c r="AL26" s="265">
        <f>SUMIF($C:$C,$F26,AL:AL)</f>
        <v>0</v>
      </c>
      <c r="AM26" s="265">
        <f>SUMIF($C:$C,$F26,AM:AM)</f>
        <v>0</v>
      </c>
      <c r="AN26" s="265">
        <f>SUMIF($C:$C,$F26,AN:AN)</f>
        <v>0</v>
      </c>
      <c r="AO26" s="265">
        <f>SUMIF($C:$C,$F26,AO:AO)</f>
        <v>0</v>
      </c>
      <c r="AP26" s="265">
        <f>SUMIF($C:$C,$F26,AP:AP)</f>
        <v>0</v>
      </c>
      <c r="AQ26" s="265">
        <f>SUMIF($C:$C,$F26,AQ:AQ)</f>
        <v>0</v>
      </c>
      <c r="AR26" s="265">
        <f>SUMIF($C:$C,$F26,AR:AR)</f>
        <v>0</v>
      </c>
      <c r="AS26" s="265">
        <f>SUMIF($C:$C,$F26,AS:AS)</f>
        <v>0</v>
      </c>
      <c r="AT26" s="265">
        <f>SUMIF($C:$C,$F26,AT:AT)</f>
        <v>0</v>
      </c>
      <c r="AU26" s="265">
        <f>SUMIF($C:$C,$F26,AU:AU)</f>
        <v>0</v>
      </c>
      <c r="AV26" s="265">
        <f>SUMIF($C:$C,$F26,AV:AV)</f>
        <v>0</v>
      </c>
      <c r="AW26" s="265">
        <f>SUMIF($C:$C,$F26,AW:AW)</f>
        <v>0</v>
      </c>
      <c r="AX26" s="265">
        <f>SUMIF($C:$C,$F26,AX:AX)</f>
        <v>0</v>
      </c>
      <c r="AY26" s="265">
        <f>SUMIF($C:$C,$F26,AY:AY)</f>
        <v>0</v>
      </c>
      <c r="AZ26" s="265">
        <f>SUMIF($C:$C,$F26,AZ:AZ)</f>
        <v>0</v>
      </c>
      <c r="BA26" s="265">
        <f>SUMIF($C:$C,$F26,BA:BA)</f>
        <v>0</v>
      </c>
      <c r="BB26" s="265">
        <f>SUMIF($C:$C,$F26,BB:BB)</f>
        <v>0</v>
      </c>
      <c r="BC26" s="265">
        <f>SUMIF($C:$C,$F26,BC:BC)</f>
        <v>0</v>
      </c>
      <c r="BD26" s="265">
        <f>SUMIF($C:$C,$F26,BD:BD)</f>
        <v>0</v>
      </c>
      <c r="BE26" s="265">
        <f>SUMIF($C:$C,$F26,BE:BE)</f>
        <v>0</v>
      </c>
      <c r="BF26" s="265">
        <f>SUMIF($C:$C,$F26,BF:BF)</f>
        <v>0</v>
      </c>
      <c r="BG26" s="265">
        <f>SUMIF($C:$C,$F26,BG:BG)</f>
        <v>0</v>
      </c>
      <c r="BH26" s="265">
        <f>SUMIF($C:$C,$F26,BH:BH)</f>
        <v>0</v>
      </c>
      <c r="BI26" s="265">
        <f>SUMIF($C:$C,$F26,BI:BI)</f>
        <v>0</v>
      </c>
      <c r="BJ26" s="265">
        <f>SUMIF($C:$C,$F26,BJ:BJ)</f>
        <v>0</v>
      </c>
      <c r="BK26" s="265">
        <f>SUMIF($C:$C,$F26,BK:BK)</f>
        <v>0</v>
      </c>
      <c r="BL26" s="265">
        <f>SUMIF($C:$C,$F26,BL:BL)</f>
        <v>0</v>
      </c>
      <c r="BM26" s="265">
        <f>SUMIF($C:$C,$F26,BM:BM)</f>
        <v>0</v>
      </c>
      <c r="BN26" s="265">
        <f>SUMIF($C:$C,$F26,BN:BN)</f>
        <v>0</v>
      </c>
      <c r="BO26" s="265">
        <f>SUMIF($C:$C,$F26,BO:BO)</f>
        <v>0</v>
      </c>
      <c r="BP26" s="265">
        <f>SUMIF($C:$C,$F26,BP:BP)</f>
        <v>0</v>
      </c>
      <c r="BQ26" s="265">
        <f>SUMIF($C:$C,$F26,BQ:BQ)</f>
        <v>0</v>
      </c>
      <c r="BR26" s="265">
        <f>SUMIF($C:$C,$F26,BR:BR)</f>
        <v>0</v>
      </c>
      <c r="BS26" s="265">
        <f>SUMIF($C:$C,$F26,BS:BS)</f>
        <v>0</v>
      </c>
      <c r="BT26" s="265">
        <f>SUMIF($C:$C,$F26,BT:BT)</f>
        <v>0</v>
      </c>
      <c r="BU26" s="265">
        <f>SUMIF($C:$C,$F26,BU:BU)</f>
        <v>0</v>
      </c>
      <c r="BV26" s="265">
        <f>SUMIF($C:$C,$F26,BV:BV)</f>
        <v>0</v>
      </c>
      <c r="BW26" s="265">
        <f>SUMIF($C:$C,$F26,BW:BW)</f>
        <v>0</v>
      </c>
      <c r="BX26" s="265">
        <f>SUMIF($C:$C,$F26,BX:BX)</f>
        <v>0</v>
      </c>
      <c r="BY26" s="265">
        <f>SUMIF($C:$C,$F26,BY:BY)</f>
        <v>0</v>
      </c>
      <c r="BZ26" s="265">
        <f>SUMIF($C:$C,$F26,BZ:BZ)</f>
        <v>0</v>
      </c>
      <c r="CA26" s="265">
        <f>SUMIF($C:$C,$F26,CA:CA)</f>
        <v>0</v>
      </c>
      <c r="CB26" s="265">
        <f>SUMIF($C:$C,$F26,CB:CB)</f>
        <v>0</v>
      </c>
      <c r="CC26" s="265">
        <f>SUMIF($C:$C,$F26,CC:CC)</f>
        <v>0</v>
      </c>
      <c r="CD26" s="265">
        <f>SUMIF($C:$C,$F26,CD:CD)</f>
        <v>0</v>
      </c>
      <c r="CE26" s="265">
        <f>SUMIF($C:$C,$F26,CE:CE)</f>
        <v>0</v>
      </c>
      <c r="CF26" s="265">
        <f>SUMIF($C:$C,$F26,CF:CF)</f>
        <v>0</v>
      </c>
      <c r="CG26" s="265">
        <f>SUMIF($C:$C,$F26,CG:CG)</f>
        <v>0</v>
      </c>
      <c r="CH26" s="265">
        <f>SUMIF($C:$C,$F26,CH:CH)</f>
        <v>0</v>
      </c>
      <c r="CI26" s="265">
        <f>SUMIF($C:$C,$F26,CI:CI)</f>
        <v>0</v>
      </c>
      <c r="CJ26" s="265">
        <f>SUMIF($C:$C,$F26,CJ:CJ)</f>
        <v>0</v>
      </c>
      <c r="CK26" s="265">
        <f>SUMIF($C:$C,$F26,CK:CK)</f>
        <v>0</v>
      </c>
      <c r="CL26" s="265">
        <f>SUMIF($C:$C,$F26,CL:CL)</f>
        <v>0</v>
      </c>
      <c r="CN26" s="265">
        <f>SUMIF($C:$C,$F26,CN:CN)</f>
        <v>0</v>
      </c>
      <c r="CO26" s="265">
        <f>SUMIF($C:$C,$F26,CO:CO)</f>
        <v>0</v>
      </c>
      <c r="CP26" s="265">
        <f>SUMIF($C:$C,$F26,CP:CP)</f>
        <v>0</v>
      </c>
      <c r="CQ26" s="265">
        <f>SUMIF($C:$C,$F26,CQ:CQ)</f>
        <v>0</v>
      </c>
      <c r="CR26" s="265">
        <f>SUMIF($C:$C,$F26,CR:CR)</f>
        <v>0</v>
      </c>
      <c r="CS26" s="265">
        <f>SUMIF($C:$C,$F26,CS:CS)</f>
        <v>0</v>
      </c>
      <c r="CT26" s="265">
        <f>SUMIF($C:$C,$F26,CT:CT)</f>
        <v>0</v>
      </c>
      <c r="CU26" s="265">
        <f>SUMIF($C:$C,$F26,CU:CU)</f>
        <v>0</v>
      </c>
      <c r="CV26" s="265">
        <f>SUMIF($C:$C,$F26,CV:CV)</f>
        <v>0</v>
      </c>
      <c r="CW26" s="265">
        <f>SUMIF($C:$C,$F26,CW:CW)</f>
        <v>0</v>
      </c>
      <c r="CX26" s="265">
        <f>SUMIF($C:$C,$F26,CX:CX)</f>
        <v>0</v>
      </c>
      <c r="CY26" s="265">
        <f>SUMIF($C:$C,$F26,CY:CY)</f>
        <v>0</v>
      </c>
      <c r="CZ26" s="265">
        <f>SUMIF($C:$C,$F26,CZ:CZ)</f>
        <v>0</v>
      </c>
      <c r="DA26" s="265">
        <f>SUMIF($C:$C,$F26,DA:DA)</f>
        <v>0</v>
      </c>
      <c r="DB26" s="265">
        <f>SUMIF($C:$C,$F26,DB:DB)</f>
        <v>0</v>
      </c>
      <c r="DC26" s="265">
        <f>SUMIF($C:$C,$F26,DC:DC)</f>
        <v>0</v>
      </c>
      <c r="DD26" s="265">
        <f>SUMIF($C:$C,$F26,DD:DD)</f>
        <v>0</v>
      </c>
      <c r="DE26" s="265">
        <f>SUMIF($C:$C,$F26,DE:DE)</f>
        <v>0</v>
      </c>
      <c r="DF26" s="265">
        <f>SUMIF($C:$C,$F26,DF:DF)</f>
        <v>0</v>
      </c>
      <c r="DG26" s="265">
        <f>SUMIF($C:$C,$F26,DG:DG)</f>
        <v>0</v>
      </c>
      <c r="DH26" s="265">
        <f>SUMIF($C:$C,$F26,DH:DH)</f>
        <v>0</v>
      </c>
      <c r="DI26" s="265">
        <f>SUMIF($C:$C,$F26,DI:DI)</f>
        <v>0</v>
      </c>
      <c r="DJ26" s="265">
        <f>SUMIF($C:$C,$F26,DJ:DJ)</f>
        <v>0</v>
      </c>
      <c r="DK26" s="265">
        <f>SUMIF($C:$C,$F26,DK:DK)</f>
        <v>0</v>
      </c>
      <c r="DL26" s="265">
        <f>SUMIF($C:$C,$F26,DL:DL)</f>
        <v>0</v>
      </c>
    </row>
    <row r="27" spans="1:116" hidden="1" x14ac:dyDescent="0.35">
      <c r="A27" s="65"/>
      <c r="B27" s="27" t="s">
        <v>599</v>
      </c>
      <c r="C27" s="27"/>
      <c r="D27" s="27"/>
      <c r="E27" s="27"/>
      <c r="F27" s="27"/>
      <c r="H27" s="27"/>
      <c r="I27" s="27"/>
      <c r="J27" s="28"/>
      <c r="K27" s="266"/>
      <c r="L27" s="266"/>
      <c r="M27" s="266"/>
      <c r="N27" s="266"/>
      <c r="O27" s="266"/>
      <c r="P27" s="266"/>
      <c r="Q27" s="28"/>
      <c r="R27"/>
      <c r="S27" s="268"/>
      <c r="T27" s="268"/>
      <c r="U27" s="268"/>
      <c r="V27" s="268"/>
      <c r="W27" s="268"/>
      <c r="X27" s="268"/>
      <c r="Y27" s="268"/>
      <c r="Z27" s="268"/>
      <c r="AA27" s="268"/>
      <c r="AB27" s="268"/>
      <c r="AC27" s="268"/>
      <c r="AD27" s="268"/>
      <c r="AE27" s="268"/>
      <c r="AF27" s="268"/>
      <c r="AG27" s="268"/>
      <c r="AH27" s="268"/>
      <c r="AI27" s="268"/>
      <c r="AJ27" s="268"/>
      <c r="AK27" s="268"/>
      <c r="AL27" s="268"/>
      <c r="AM27" s="268"/>
      <c r="AN27" s="268"/>
      <c r="AO27" s="268"/>
      <c r="AP27" s="268"/>
      <c r="AQ27" s="268"/>
      <c r="AR27" s="268"/>
      <c r="AS27" s="268"/>
      <c r="AT27" s="268"/>
      <c r="AU27" s="268"/>
      <c r="AV27" s="268"/>
      <c r="AW27" s="268"/>
      <c r="AX27" s="268"/>
      <c r="AY27" s="268"/>
      <c r="AZ27" s="268"/>
      <c r="BA27" s="268"/>
      <c r="BB27" s="268"/>
      <c r="BC27" s="268"/>
      <c r="BD27" s="268"/>
      <c r="BE27" s="268"/>
      <c r="BF27" s="268"/>
      <c r="BG27" s="268"/>
      <c r="BH27" s="268"/>
      <c r="BI27" s="268"/>
      <c r="BJ27" s="268"/>
      <c r="BK27" s="268"/>
      <c r="BL27" s="268"/>
      <c r="BM27" s="268"/>
      <c r="BN27" s="268"/>
      <c r="BO27" s="268"/>
      <c r="BP27" s="268"/>
      <c r="BQ27" s="268"/>
      <c r="BR27" s="268"/>
      <c r="BS27" s="268"/>
      <c r="BT27" s="268"/>
      <c r="BU27" s="268"/>
      <c r="BV27" s="268"/>
      <c r="BW27" s="268"/>
      <c r="BX27" s="268"/>
      <c r="BY27" s="268"/>
      <c r="BZ27" s="268"/>
      <c r="CA27" s="268"/>
      <c r="CB27" s="268"/>
      <c r="CC27" s="268"/>
      <c r="CD27" s="268"/>
      <c r="CE27" s="268"/>
      <c r="CF27" s="268"/>
      <c r="CG27" s="268"/>
      <c r="CH27" s="268"/>
      <c r="CI27" s="268"/>
      <c r="CJ27" s="268"/>
      <c r="CK27" s="268"/>
      <c r="CL27" s="268"/>
      <c r="CN27" s="268"/>
      <c r="CO27" s="268"/>
      <c r="CP27" s="268"/>
      <c r="CQ27" s="268"/>
      <c r="CR27" s="268"/>
      <c r="CS27" s="268"/>
      <c r="CT27" s="268"/>
      <c r="CU27" s="268"/>
      <c r="CV27" s="268"/>
      <c r="CW27" s="268"/>
      <c r="CX27" s="268"/>
      <c r="CY27" s="268"/>
      <c r="CZ27" s="268"/>
      <c r="DA27" s="268"/>
      <c r="DB27" s="268"/>
      <c r="DC27" s="268"/>
      <c r="DD27" s="268"/>
      <c r="DE27" s="268"/>
      <c r="DF27" s="268"/>
      <c r="DG27" s="268"/>
      <c r="DH27" s="268"/>
      <c r="DI27" s="268"/>
      <c r="DJ27" s="268"/>
      <c r="DK27" s="268"/>
      <c r="DL27" s="268"/>
    </row>
    <row r="28" spans="1:116" x14ac:dyDescent="0.35">
      <c r="A28" s="65"/>
      <c r="B28" s="27"/>
      <c r="C28" s="27"/>
      <c r="D28" s="27"/>
      <c r="E28" s="27"/>
      <c r="F28" s="27"/>
      <c r="G28" s="27" t="s">
        <v>68</v>
      </c>
      <c r="H28" s="27"/>
      <c r="I28" s="27"/>
      <c r="J28" s="28"/>
      <c r="K28" s="28">
        <f>SUMIF($4:$4,K$3,28:28)</f>
        <v>0</v>
      </c>
      <c r="L28" s="28">
        <f>SUMIF($4:$4,L$3,28:28)</f>
        <v>0</v>
      </c>
      <c r="M28" s="28">
        <f>SUMIF($4:$4,M$3,28:28)</f>
        <v>0</v>
      </c>
      <c r="N28" s="28">
        <f>SUMIF($4:$4,N$3,28:28)</f>
        <v>0</v>
      </c>
      <c r="O28" s="28">
        <f>SUMIF($4:$4,O$3,28:28)</f>
        <v>0</v>
      </c>
      <c r="P28" s="28">
        <f>SUMIF($4:$4,P$3,28:28)</f>
        <v>0</v>
      </c>
      <c r="Q28" s="28"/>
      <c r="R28"/>
      <c r="S28" s="28">
        <f>IFERROR(S18,0)+IFERROR(S23,0)+IFERROR(S26,0)</f>
        <v>0</v>
      </c>
      <c r="T28" s="28">
        <f>IFERROR(T18,0)+IFERROR(T23,0)+IFERROR(T26,0)</f>
        <v>0</v>
      </c>
      <c r="U28" s="28">
        <f>IFERROR(U18,0)+IFERROR(U23,0)+IFERROR(U26,0)</f>
        <v>0</v>
      </c>
      <c r="V28" s="28">
        <f>IFERROR(V18,0)+IFERROR(V23,0)+IFERROR(V26,0)</f>
        <v>0</v>
      </c>
      <c r="W28" s="28">
        <f>IFERROR(W18,0)+IFERROR(W23,0)+IFERROR(W26,0)</f>
        <v>0</v>
      </c>
      <c r="X28" s="28">
        <f>IFERROR(X18,0)+IFERROR(X23,0)+IFERROR(X26,0)</f>
        <v>0</v>
      </c>
      <c r="Y28" s="28">
        <f>IFERROR(Y18,0)+IFERROR(Y23,0)+IFERROR(Y26,0)</f>
        <v>0</v>
      </c>
      <c r="Z28" s="28">
        <f>IFERROR(Z18,0)+IFERROR(Z23,0)+IFERROR(Z26,0)</f>
        <v>0</v>
      </c>
      <c r="AA28" s="28">
        <f>IFERROR(AA18,0)+IFERROR(AA23,0)+IFERROR(AA26,0)</f>
        <v>0</v>
      </c>
      <c r="AB28" s="28">
        <f>IFERROR(AB18,0)+IFERROR(AB23,0)+IFERROR(AB26,0)</f>
        <v>0</v>
      </c>
      <c r="AC28" s="28">
        <f>IFERROR(AC18,0)+IFERROR(AC23,0)+IFERROR(AC26,0)</f>
        <v>0</v>
      </c>
      <c r="AD28" s="28">
        <f>IFERROR(AD18,0)+IFERROR(AD23,0)+IFERROR(AD26,0)</f>
        <v>0</v>
      </c>
      <c r="AE28" s="28">
        <f>IFERROR(AE18,0)+IFERROR(AE23,0)+IFERROR(AE26,0)</f>
        <v>0</v>
      </c>
      <c r="AF28" s="28">
        <f>IFERROR(AF18,0)+IFERROR(AF23,0)+IFERROR(AF26,0)</f>
        <v>0</v>
      </c>
      <c r="AG28" s="28">
        <f>IFERROR(AG18,0)+IFERROR(AG23,0)+IFERROR(AG26,0)</f>
        <v>0</v>
      </c>
      <c r="AH28" s="28">
        <f>IFERROR(AH18,0)+IFERROR(AH23,0)+IFERROR(AH26,0)</f>
        <v>0</v>
      </c>
      <c r="AI28" s="28">
        <f>IFERROR(AI18,0)+IFERROR(AI23,0)+IFERROR(AI26,0)</f>
        <v>0</v>
      </c>
      <c r="AJ28" s="28">
        <f>IFERROR(AJ18,0)+IFERROR(AJ23,0)+IFERROR(AJ26,0)</f>
        <v>0</v>
      </c>
      <c r="AK28" s="28">
        <f>IFERROR(AK18,0)+IFERROR(AK23,0)+IFERROR(AK26,0)</f>
        <v>0</v>
      </c>
      <c r="AL28" s="28">
        <f>IFERROR(AL18,0)+IFERROR(AL23,0)+IFERROR(AL26,0)</f>
        <v>0</v>
      </c>
      <c r="AM28" s="28">
        <f>IFERROR(AM18,0)+IFERROR(AM23,0)+IFERROR(AM26,0)</f>
        <v>0</v>
      </c>
      <c r="AN28" s="28">
        <f>IFERROR(AN18,0)+IFERROR(AN23,0)+IFERROR(AN26,0)</f>
        <v>0</v>
      </c>
      <c r="AO28" s="28">
        <f>IFERROR(AO18,0)+IFERROR(AO23,0)+IFERROR(AO26,0)</f>
        <v>0</v>
      </c>
      <c r="AP28" s="28">
        <f>IFERROR(AP18,0)+IFERROR(AP23,0)+IFERROR(AP26,0)</f>
        <v>0</v>
      </c>
      <c r="AQ28" s="28">
        <f>IFERROR(AQ18,0)+IFERROR(AQ23,0)+IFERROR(AQ26,0)</f>
        <v>0</v>
      </c>
      <c r="AR28" s="28">
        <f>IFERROR(AR18,0)+IFERROR(AR23,0)+IFERROR(AR26,0)</f>
        <v>0</v>
      </c>
      <c r="AS28" s="28">
        <f>IFERROR(AS18,0)+IFERROR(AS23,0)+IFERROR(AS26,0)</f>
        <v>0</v>
      </c>
      <c r="AT28" s="28">
        <f>IFERROR(AT18,0)+IFERROR(AT23,0)+IFERROR(AT26,0)</f>
        <v>0</v>
      </c>
      <c r="AU28" s="28">
        <f>IFERROR(AU18,0)+IFERROR(AU23,0)+IFERROR(AU26,0)</f>
        <v>0</v>
      </c>
      <c r="AV28" s="28">
        <f>IFERROR(AV18,0)+IFERROR(AV23,0)+IFERROR(AV26,0)</f>
        <v>0</v>
      </c>
      <c r="AW28" s="28">
        <f>IFERROR(AW18,0)+IFERROR(AW23,0)+IFERROR(AW26,0)</f>
        <v>0</v>
      </c>
      <c r="AX28" s="28">
        <f>IFERROR(AX18,0)+IFERROR(AX23,0)+IFERROR(AX26,0)</f>
        <v>0</v>
      </c>
      <c r="AY28" s="28">
        <f>IFERROR(AY18,0)+IFERROR(AY23,0)+IFERROR(AY26,0)</f>
        <v>0</v>
      </c>
      <c r="AZ28" s="28">
        <f>IFERROR(AZ18,0)+IFERROR(AZ23,0)+IFERROR(AZ26,0)</f>
        <v>0</v>
      </c>
      <c r="BA28" s="28">
        <f>IFERROR(BA18,0)+IFERROR(BA23,0)+IFERROR(BA26,0)</f>
        <v>0</v>
      </c>
      <c r="BB28" s="28">
        <f>IFERROR(BB18,0)+IFERROR(BB23,0)+IFERROR(BB26,0)</f>
        <v>0</v>
      </c>
      <c r="BC28" s="28">
        <f>IFERROR(BC18,0)+IFERROR(BC23,0)+IFERROR(BC26,0)</f>
        <v>0</v>
      </c>
      <c r="BD28" s="28">
        <f>IFERROR(BD18,0)+IFERROR(BD23,0)+IFERROR(BD26,0)</f>
        <v>0</v>
      </c>
      <c r="BE28" s="28">
        <f>IFERROR(BE18,0)+IFERROR(BE23,0)+IFERROR(BE26,0)</f>
        <v>0</v>
      </c>
      <c r="BF28" s="28">
        <f>IFERROR(BF18,0)+IFERROR(BF23,0)+IFERROR(BF26,0)</f>
        <v>0</v>
      </c>
      <c r="BG28" s="28">
        <f>IFERROR(BG18,0)+IFERROR(BG23,0)+IFERROR(BG26,0)</f>
        <v>0</v>
      </c>
      <c r="BH28" s="28">
        <f>IFERROR(BH18,0)+IFERROR(BH23,0)+IFERROR(BH26,0)</f>
        <v>0</v>
      </c>
      <c r="BI28" s="28">
        <f>IFERROR(BI18,0)+IFERROR(BI23,0)+IFERROR(BI26,0)</f>
        <v>0</v>
      </c>
      <c r="BJ28" s="28">
        <f>IFERROR(BJ18,0)+IFERROR(BJ23,0)+IFERROR(BJ26,0)</f>
        <v>0</v>
      </c>
      <c r="BK28" s="28">
        <f>IFERROR(BK18,0)+IFERROR(BK23,0)+IFERROR(BK26,0)</f>
        <v>0</v>
      </c>
      <c r="BL28" s="28">
        <f>IFERROR(BL18,0)+IFERROR(BL23,0)+IFERROR(BL26,0)</f>
        <v>0</v>
      </c>
      <c r="BM28" s="28">
        <f>IFERROR(BM18,0)+IFERROR(BM23,0)+IFERROR(BM26,0)</f>
        <v>0</v>
      </c>
      <c r="BN28" s="28">
        <f>IFERROR(BN18,0)+IFERROR(BN23,0)+IFERROR(BN26,0)</f>
        <v>0</v>
      </c>
      <c r="BO28" s="28">
        <f>IFERROR(BO18,0)+IFERROR(BO23,0)+IFERROR(BO26,0)</f>
        <v>0</v>
      </c>
      <c r="BP28" s="28">
        <f>IFERROR(BP18,0)+IFERROR(BP23,0)+IFERROR(BP26,0)</f>
        <v>0</v>
      </c>
      <c r="BQ28" s="28">
        <f>IFERROR(BQ18,0)+IFERROR(BQ23,0)+IFERROR(BQ26,0)</f>
        <v>0</v>
      </c>
      <c r="BR28" s="28">
        <f>IFERROR(BR18,0)+IFERROR(BR23,0)+IFERROR(BR26,0)</f>
        <v>0</v>
      </c>
      <c r="BS28" s="28">
        <f>IFERROR(BS18,0)+IFERROR(BS23,0)+IFERROR(BS26,0)</f>
        <v>0</v>
      </c>
      <c r="BT28" s="28">
        <f>IFERROR(BT18,0)+IFERROR(BT23,0)+IFERROR(BT26,0)</f>
        <v>0</v>
      </c>
      <c r="BU28" s="28">
        <f>IFERROR(BU18,0)+IFERROR(BU23,0)+IFERROR(BU26,0)</f>
        <v>0</v>
      </c>
      <c r="BV28" s="28">
        <f>IFERROR(BV18,0)+IFERROR(BV23,0)+IFERROR(BV26,0)</f>
        <v>0</v>
      </c>
      <c r="BW28" s="28">
        <f>IFERROR(BW18,0)+IFERROR(BW23,0)+IFERROR(BW26,0)</f>
        <v>0</v>
      </c>
      <c r="BX28" s="28">
        <f>IFERROR(BX18,0)+IFERROR(BX23,0)+IFERROR(BX26,0)</f>
        <v>0</v>
      </c>
      <c r="BY28" s="28">
        <f>IFERROR(BY18,0)+IFERROR(BY23,0)+IFERROR(BY26,0)</f>
        <v>0</v>
      </c>
      <c r="BZ28" s="28">
        <f>IFERROR(BZ18,0)+IFERROR(BZ23,0)+IFERROR(BZ26,0)</f>
        <v>0</v>
      </c>
      <c r="CA28" s="28">
        <f>IFERROR(CA18,0)+IFERROR(CA23,0)+IFERROR(CA26,0)</f>
        <v>0</v>
      </c>
      <c r="CB28" s="28">
        <f>IFERROR(CB18,0)+IFERROR(CB23,0)+IFERROR(CB26,0)</f>
        <v>0</v>
      </c>
      <c r="CC28" s="28">
        <f>IFERROR(CC18,0)+IFERROR(CC23,0)+IFERROR(CC26,0)</f>
        <v>0</v>
      </c>
      <c r="CD28" s="28">
        <f>IFERROR(CD18,0)+IFERROR(CD23,0)+IFERROR(CD26,0)</f>
        <v>0</v>
      </c>
      <c r="CE28" s="28">
        <f>IFERROR(CE18,0)+IFERROR(CE23,0)+IFERROR(CE26,0)</f>
        <v>0</v>
      </c>
      <c r="CF28" s="28">
        <f>IFERROR(CF18,0)+IFERROR(CF23,0)+IFERROR(CF26,0)</f>
        <v>0</v>
      </c>
      <c r="CG28" s="28">
        <f>IFERROR(CG18,0)+IFERROR(CG23,0)+IFERROR(CG26,0)</f>
        <v>0</v>
      </c>
      <c r="CH28" s="28">
        <f>IFERROR(CH18,0)+IFERROR(CH23,0)+IFERROR(CH26,0)</f>
        <v>0</v>
      </c>
      <c r="CI28" s="28">
        <f>IFERROR(CI18,0)+IFERROR(CI23,0)+IFERROR(CI26,0)</f>
        <v>0</v>
      </c>
      <c r="CJ28" s="28">
        <f>IFERROR(CJ18,0)+IFERROR(CJ23,0)+IFERROR(CJ26,0)</f>
        <v>0</v>
      </c>
      <c r="CK28" s="28">
        <f>IFERROR(CK18,0)+IFERROR(CK23,0)+IFERROR(CK26,0)</f>
        <v>0</v>
      </c>
      <c r="CL28" s="28">
        <f>IFERROR(CL18,0)+IFERROR(CL23,0)+IFERROR(CL26,0)</f>
        <v>0</v>
      </c>
      <c r="CN28" s="28">
        <f>IFERROR(CN18,0)+IFERROR(CN23,0)+IFERROR(CN26,0)</f>
        <v>0</v>
      </c>
      <c r="CO28" s="28">
        <f>IFERROR(CO18,0)+IFERROR(CO23,0)+IFERROR(CO26,0)</f>
        <v>0</v>
      </c>
      <c r="CP28" s="28">
        <f>IFERROR(CP18,0)+IFERROR(CP23,0)+IFERROR(CP26,0)</f>
        <v>0</v>
      </c>
      <c r="CQ28" s="28">
        <f>IFERROR(CQ18,0)+IFERROR(CQ23,0)+IFERROR(CQ26,0)</f>
        <v>0</v>
      </c>
      <c r="CR28" s="28">
        <f>IFERROR(CR18,0)+IFERROR(CR23,0)+IFERROR(CR26,0)</f>
        <v>0</v>
      </c>
      <c r="CS28" s="28">
        <f>IFERROR(CS18,0)+IFERROR(CS23,0)+IFERROR(CS26,0)</f>
        <v>0</v>
      </c>
      <c r="CT28" s="28">
        <f>IFERROR(CT18,0)+IFERROR(CT23,0)+IFERROR(CT26,0)</f>
        <v>0</v>
      </c>
      <c r="CU28" s="28">
        <f>IFERROR(CU18,0)+IFERROR(CU23,0)+IFERROR(CU26,0)</f>
        <v>0</v>
      </c>
      <c r="CV28" s="28">
        <f>IFERROR(CV18,0)+IFERROR(CV23,0)+IFERROR(CV26,0)</f>
        <v>0</v>
      </c>
      <c r="CW28" s="28">
        <f>IFERROR(CW18,0)+IFERROR(CW23,0)+IFERROR(CW26,0)</f>
        <v>0</v>
      </c>
      <c r="CX28" s="28">
        <f>IFERROR(CX18,0)+IFERROR(CX23,0)+IFERROR(CX26,0)</f>
        <v>0</v>
      </c>
      <c r="CY28" s="28">
        <f>IFERROR(CY18,0)+IFERROR(CY23,0)+IFERROR(CY26,0)</f>
        <v>0</v>
      </c>
      <c r="CZ28" s="28">
        <f>IFERROR(CZ18,0)+IFERROR(CZ23,0)+IFERROR(CZ26,0)</f>
        <v>0</v>
      </c>
      <c r="DA28" s="28">
        <f>IFERROR(DA18,0)+IFERROR(DA23,0)+IFERROR(DA26,0)</f>
        <v>0</v>
      </c>
      <c r="DB28" s="28">
        <f>IFERROR(DB18,0)+IFERROR(DB23,0)+IFERROR(DB26,0)</f>
        <v>0</v>
      </c>
      <c r="DC28" s="28">
        <f>IFERROR(DC18,0)+IFERROR(DC23,0)+IFERROR(DC26,0)</f>
        <v>0</v>
      </c>
      <c r="DD28" s="28">
        <f>IFERROR(DD18,0)+IFERROR(DD23,0)+IFERROR(DD26,0)</f>
        <v>0</v>
      </c>
      <c r="DE28" s="28">
        <f>IFERROR(DE18,0)+IFERROR(DE23,0)+IFERROR(DE26,0)</f>
        <v>0</v>
      </c>
      <c r="DF28" s="28">
        <f>IFERROR(DF18,0)+IFERROR(DF23,0)+IFERROR(DF26,0)</f>
        <v>0</v>
      </c>
      <c r="DG28" s="28">
        <f>IFERROR(DG18,0)+IFERROR(DG23,0)+IFERROR(DG26,0)</f>
        <v>0</v>
      </c>
      <c r="DH28" s="28">
        <f>IFERROR(DH18,0)+IFERROR(DH23,0)+IFERROR(DH26,0)</f>
        <v>0</v>
      </c>
      <c r="DI28" s="28">
        <f>IFERROR(DI18,0)+IFERROR(DI23,0)+IFERROR(DI26,0)</f>
        <v>0</v>
      </c>
      <c r="DJ28" s="28">
        <f>IFERROR(DJ18,0)+IFERROR(DJ23,0)+IFERROR(DJ26,0)</f>
        <v>0</v>
      </c>
      <c r="DK28" s="28">
        <f>IFERROR(DK18,0)+IFERROR(DK23,0)+IFERROR(DK26,0)</f>
        <v>0</v>
      </c>
      <c r="DL28" s="28">
        <f>IFERROR(DL18,0)+IFERROR(DL23,0)+IFERROR(DL26,0)</f>
        <v>0</v>
      </c>
    </row>
    <row r="29" spans="1:116" x14ac:dyDescent="0.35">
      <c r="A29" s="65"/>
      <c r="B29" s="27"/>
      <c r="C29" s="27"/>
      <c r="D29" s="27"/>
      <c r="E29" s="27"/>
      <c r="F29" s="27"/>
      <c r="G29" s="129" t="s">
        <v>225</v>
      </c>
      <c r="H29" s="27"/>
      <c r="I29" s="27"/>
      <c r="J29" s="28"/>
      <c r="K29" s="21">
        <f>IFERROR(K28/K18,0)</f>
        <v>0</v>
      </c>
      <c r="L29" s="21">
        <f>IFERROR(L28/L18,0)</f>
        <v>0</v>
      </c>
      <c r="M29" s="21">
        <f>IFERROR(M28/M18,0)</f>
        <v>0</v>
      </c>
      <c r="N29" s="21">
        <f>IFERROR(N28/N18,0)</f>
        <v>0</v>
      </c>
      <c r="O29" s="21">
        <f>IFERROR(O28/O18,0)</f>
        <v>0</v>
      </c>
      <c r="P29" s="21">
        <f>IFERROR(P28/P18,0)</f>
        <v>0</v>
      </c>
      <c r="Q29" s="269"/>
      <c r="R29"/>
      <c r="S29" s="21">
        <f>IFERROR(S28/S18,0)</f>
        <v>0</v>
      </c>
      <c r="T29" s="21">
        <f>IFERROR(T28/T18,0)</f>
        <v>0</v>
      </c>
      <c r="U29" s="21">
        <f>IFERROR(U28/U18,0)</f>
        <v>0</v>
      </c>
      <c r="V29" s="21">
        <f>IFERROR(V28/V18,0)</f>
        <v>0</v>
      </c>
      <c r="W29" s="21">
        <f>IFERROR(W28/W18,0)</f>
        <v>0</v>
      </c>
      <c r="X29" s="21">
        <f>IFERROR(X28/X18,0)</f>
        <v>0</v>
      </c>
      <c r="Y29" s="21">
        <f>IFERROR(Y28/Y18,0)</f>
        <v>0</v>
      </c>
      <c r="Z29" s="21">
        <f>IFERROR(Z28/Z18,0)</f>
        <v>0</v>
      </c>
      <c r="AA29" s="21">
        <f>IFERROR(AA28/AA18,0)</f>
        <v>0</v>
      </c>
      <c r="AB29" s="21">
        <f>IFERROR(AB28/AB18,0)</f>
        <v>0</v>
      </c>
      <c r="AC29" s="21">
        <f>IFERROR(AC28/AC18,0)</f>
        <v>0</v>
      </c>
      <c r="AD29" s="21">
        <f>IFERROR(AD28/AD18,0)</f>
        <v>0</v>
      </c>
      <c r="AE29" s="21">
        <f>IFERROR(AE28/AE18,0)</f>
        <v>0</v>
      </c>
      <c r="AF29" s="21">
        <f>IFERROR(AF28/AF18,0)</f>
        <v>0</v>
      </c>
      <c r="AG29" s="21">
        <f>IFERROR(AG28/AG18,0)</f>
        <v>0</v>
      </c>
      <c r="AH29" s="21">
        <f>IFERROR(AH28/AH18,0)</f>
        <v>0</v>
      </c>
      <c r="AI29" s="21">
        <f>IFERROR(AI28/AI18,0)</f>
        <v>0</v>
      </c>
      <c r="AJ29" s="21">
        <f>IFERROR(AJ28/AJ18,0)</f>
        <v>0</v>
      </c>
      <c r="AK29" s="21">
        <f>IFERROR(AK28/AK18,0)</f>
        <v>0</v>
      </c>
      <c r="AL29" s="21">
        <f>IFERROR(AL28/AL18,0)</f>
        <v>0</v>
      </c>
      <c r="AM29" s="21">
        <f>IFERROR(AM28/AM18,0)</f>
        <v>0</v>
      </c>
      <c r="AN29" s="21">
        <f>IFERROR(AN28/AN18,0)</f>
        <v>0</v>
      </c>
      <c r="AO29" s="21">
        <f>IFERROR(AO28/AO18,0)</f>
        <v>0</v>
      </c>
      <c r="AP29" s="21">
        <f>IFERROR(AP28/AP18,0)</f>
        <v>0</v>
      </c>
      <c r="AQ29" s="21">
        <f>IFERROR(AQ28/AQ18,0)</f>
        <v>0</v>
      </c>
      <c r="AR29" s="21">
        <f>IFERROR(AR28/AR18,0)</f>
        <v>0</v>
      </c>
      <c r="AS29" s="21">
        <f>IFERROR(AS28/AS18,0)</f>
        <v>0</v>
      </c>
      <c r="AT29" s="21">
        <f>IFERROR(AT28/AT18,0)</f>
        <v>0</v>
      </c>
      <c r="AU29" s="21">
        <f>IFERROR(AU28/AU18,0)</f>
        <v>0</v>
      </c>
      <c r="AV29" s="21">
        <f>IFERROR(AV28/AV18,0)</f>
        <v>0</v>
      </c>
      <c r="AW29" s="21">
        <f>IFERROR(AW28/AW18,0)</f>
        <v>0</v>
      </c>
      <c r="AX29" s="21">
        <f>IFERROR(AX28/AX18,0)</f>
        <v>0</v>
      </c>
      <c r="AY29" s="21">
        <f>IFERROR(AY28/AY18,0)</f>
        <v>0</v>
      </c>
      <c r="AZ29" s="21">
        <f>IFERROR(AZ28/AZ18,0)</f>
        <v>0</v>
      </c>
      <c r="BA29" s="21">
        <f>IFERROR(BA28/BA18,0)</f>
        <v>0</v>
      </c>
      <c r="BB29" s="21">
        <f>IFERROR(BB28/BB18,0)</f>
        <v>0</v>
      </c>
      <c r="BC29" s="21">
        <f>IFERROR(BC28/BC18,0)</f>
        <v>0</v>
      </c>
      <c r="BD29" s="21">
        <f>IFERROR(BD28/BD18,0)</f>
        <v>0</v>
      </c>
      <c r="BE29" s="21">
        <f>IFERROR(BE28/BE18,0)</f>
        <v>0</v>
      </c>
      <c r="BF29" s="21">
        <f>IFERROR(BF28/BF18,0)</f>
        <v>0</v>
      </c>
      <c r="BG29" s="21">
        <f>IFERROR(BG28/BG18,0)</f>
        <v>0</v>
      </c>
      <c r="BH29" s="21">
        <f>IFERROR(BH28/BH18,0)</f>
        <v>0</v>
      </c>
      <c r="BI29" s="21">
        <f>IFERROR(BI28/BI18,0)</f>
        <v>0</v>
      </c>
      <c r="BJ29" s="21">
        <f>IFERROR(BJ28/BJ18,0)</f>
        <v>0</v>
      </c>
      <c r="BK29" s="21">
        <f>IFERROR(BK28/BK18,0)</f>
        <v>0</v>
      </c>
      <c r="BL29" s="21">
        <f>IFERROR(BL28/BL18,0)</f>
        <v>0</v>
      </c>
      <c r="BM29" s="21">
        <f>IFERROR(BM28/BM18,0)</f>
        <v>0</v>
      </c>
      <c r="BN29" s="21">
        <f>IFERROR(BN28/BN18,0)</f>
        <v>0</v>
      </c>
      <c r="BO29" s="21">
        <f>IFERROR(BO28/BO18,0)</f>
        <v>0</v>
      </c>
      <c r="BP29" s="21">
        <f>IFERROR(BP28/BP18,0)</f>
        <v>0</v>
      </c>
      <c r="BQ29" s="21">
        <f>IFERROR(BQ28/BQ18,0)</f>
        <v>0</v>
      </c>
      <c r="BR29" s="21">
        <f>IFERROR(BR28/BR18,0)</f>
        <v>0</v>
      </c>
      <c r="BS29" s="21">
        <f>IFERROR(BS28/BS18,0)</f>
        <v>0</v>
      </c>
      <c r="BT29" s="21">
        <f>IFERROR(BT28/BT18,0)</f>
        <v>0</v>
      </c>
      <c r="BU29" s="21">
        <f>IFERROR(BU28/BU18,0)</f>
        <v>0</v>
      </c>
      <c r="BV29" s="21">
        <f>IFERROR(BV28/BV18,0)</f>
        <v>0</v>
      </c>
      <c r="BW29" s="21">
        <f>IFERROR(BW28/BW18,0)</f>
        <v>0</v>
      </c>
      <c r="BX29" s="21">
        <f>IFERROR(BX28/BX18,0)</f>
        <v>0</v>
      </c>
      <c r="BY29" s="21">
        <f>IFERROR(BY28/BY18,0)</f>
        <v>0</v>
      </c>
      <c r="BZ29" s="21">
        <f>IFERROR(BZ28/BZ18,0)</f>
        <v>0</v>
      </c>
      <c r="CA29" s="21">
        <f>IFERROR(CA28/CA18,0)</f>
        <v>0</v>
      </c>
      <c r="CB29" s="21">
        <f>IFERROR(CB28/CB18,0)</f>
        <v>0</v>
      </c>
      <c r="CC29" s="21">
        <f>IFERROR(CC28/CC18,0)</f>
        <v>0</v>
      </c>
      <c r="CD29" s="21">
        <f>IFERROR(CD28/CD18,0)</f>
        <v>0</v>
      </c>
      <c r="CE29" s="21">
        <f>IFERROR(CE28/CE18,0)</f>
        <v>0</v>
      </c>
      <c r="CF29" s="21">
        <f>IFERROR(CF28/CF18,0)</f>
        <v>0</v>
      </c>
      <c r="CG29" s="21">
        <f>IFERROR(CG28/CG18,0)</f>
        <v>0</v>
      </c>
      <c r="CH29" s="21">
        <f>IFERROR(CH28/CH18,0)</f>
        <v>0</v>
      </c>
      <c r="CI29" s="21">
        <f>IFERROR(CI28/CI18,0)</f>
        <v>0</v>
      </c>
      <c r="CJ29" s="21">
        <f>IFERROR(CJ28/CJ18,0)</f>
        <v>0</v>
      </c>
      <c r="CK29" s="21">
        <f>IFERROR(CK28/CK18,0)</f>
        <v>0</v>
      </c>
      <c r="CL29" s="21">
        <f>IFERROR(CL28/CL18,0)</f>
        <v>0</v>
      </c>
      <c r="CN29" s="21">
        <f>IFERROR(CN28/CN18,0)</f>
        <v>0</v>
      </c>
      <c r="CO29" s="21">
        <f>IFERROR(CO28/CO18,0)</f>
        <v>0</v>
      </c>
      <c r="CP29" s="21">
        <f>IFERROR(CP28/CP18,0)</f>
        <v>0</v>
      </c>
      <c r="CQ29" s="21">
        <f>IFERROR(CQ28/CQ18,0)</f>
        <v>0</v>
      </c>
      <c r="CR29" s="21">
        <f>IFERROR(CR28/CR18,0)</f>
        <v>0</v>
      </c>
      <c r="CS29" s="21">
        <f>IFERROR(CS28/CS18,0)</f>
        <v>0</v>
      </c>
      <c r="CT29" s="21">
        <f>IFERROR(CT28/CT18,0)</f>
        <v>0</v>
      </c>
      <c r="CU29" s="21">
        <f>IFERROR(CU28/CU18,0)</f>
        <v>0</v>
      </c>
      <c r="CV29" s="21">
        <f>IFERROR(CV28/CV18,0)</f>
        <v>0</v>
      </c>
      <c r="CW29" s="21">
        <f>IFERROR(CW28/CW18,0)</f>
        <v>0</v>
      </c>
      <c r="CX29" s="21">
        <f>IFERROR(CX28/CX18,0)</f>
        <v>0</v>
      </c>
      <c r="CY29" s="21">
        <f>IFERROR(CY28/CY18,0)</f>
        <v>0</v>
      </c>
      <c r="CZ29" s="21">
        <f>IFERROR(CZ28/CZ18,0)</f>
        <v>0</v>
      </c>
      <c r="DA29" s="21">
        <f>IFERROR(DA28/DA18,0)</f>
        <v>0</v>
      </c>
      <c r="DB29" s="21">
        <f>IFERROR(DB28/DB18,0)</f>
        <v>0</v>
      </c>
      <c r="DC29" s="21">
        <f>IFERROR(DC28/DC18,0)</f>
        <v>0</v>
      </c>
      <c r="DD29" s="21">
        <f>IFERROR(DD28/DD18,0)</f>
        <v>0</v>
      </c>
      <c r="DE29" s="21">
        <f>IFERROR(DE28/DE18,0)</f>
        <v>0</v>
      </c>
      <c r="DF29" s="21">
        <f>IFERROR(DF28/DF18,0)</f>
        <v>0</v>
      </c>
      <c r="DG29" s="21">
        <f>IFERROR(DG28/DG18,0)</f>
        <v>0</v>
      </c>
      <c r="DH29" s="21">
        <f>IFERROR(DH28/DH18,0)</f>
        <v>0</v>
      </c>
      <c r="DI29" s="21">
        <f>IFERROR(DI28/DI18,0)</f>
        <v>0</v>
      </c>
      <c r="DJ29" s="21">
        <f>IFERROR(DJ28/DJ18,0)</f>
        <v>0</v>
      </c>
      <c r="DK29" s="21">
        <f>IFERROR(DK28/DK18,0)</f>
        <v>0</v>
      </c>
      <c r="DL29" s="21">
        <f>IFERROR(DL28/DL18,0)</f>
        <v>0</v>
      </c>
    </row>
    <row r="30" spans="1:116" x14ac:dyDescent="0.35">
      <c r="A30" s="65"/>
      <c r="B30" s="27"/>
      <c r="C30" s="27"/>
      <c r="D30" s="27"/>
      <c r="E30" s="27"/>
      <c r="F30" s="27"/>
      <c r="R30"/>
    </row>
    <row r="31" spans="1:116" x14ac:dyDescent="0.35">
      <c r="B31" t="s">
        <v>227</v>
      </c>
      <c r="C31" t="s">
        <v>227</v>
      </c>
      <c r="G31" s="129" t="s">
        <v>602</v>
      </c>
      <c r="H31" s="12"/>
      <c r="I31" s="12"/>
      <c r="J31" s="61"/>
      <c r="K31" s="61"/>
      <c r="L31" s="61"/>
      <c r="M31" s="61"/>
      <c r="N31" s="61"/>
      <c r="O31" s="61"/>
      <c r="P31" s="61"/>
      <c r="Q31" s="61"/>
      <c r="R31"/>
    </row>
    <row r="32" spans="1:116" x14ac:dyDescent="0.35">
      <c r="C32" t="s">
        <v>227</v>
      </c>
      <c r="G32" s="387" t="s">
        <v>603</v>
      </c>
      <c r="H32" s="12"/>
      <c r="I32" s="12"/>
      <c r="J32" s="61"/>
      <c r="K32" s="53">
        <f>SUMIF($4:$4,K$3,32:32)</f>
        <v>-402350.40000000008</v>
      </c>
      <c r="L32" s="53">
        <f>SUMIF($4:$4,L$3,32:32)</f>
        <v>-422467.92000000016</v>
      </c>
      <c r="M32" s="53">
        <f>SUMIF($4:$4,M$3,32:32)</f>
        <v>-443591.31599999988</v>
      </c>
      <c r="N32" s="53">
        <f>SUMIF($4:$4,N$3,32:32)</f>
        <v>-465770.88179999986</v>
      </c>
      <c r="O32" s="53">
        <f>SUMIF($4:$4,O$3,32:32)</f>
        <v>-489059.42589000013</v>
      </c>
      <c r="P32" s="53">
        <f>SUMIF($4:$4,P$3,32:32)</f>
        <v>-513512.39718450001</v>
      </c>
      <c r="Q32" s="264" t="str">
        <f>IF('Corporate Overhead'!Q21="","",'Corporate Overhead'!Q21)</f>
        <v/>
      </c>
      <c r="R32"/>
      <c r="S32" s="264">
        <f>IF('Corporate Overhead'!S21="","",'Corporate Overhead'!S21)</f>
        <v>-33529.199999999997</v>
      </c>
      <c r="T32" s="264">
        <f>IF('Corporate Overhead'!T21="","",'Corporate Overhead'!T21)</f>
        <v>-33529.199999999997</v>
      </c>
      <c r="U32" s="264">
        <f>IF('Corporate Overhead'!U21="","",'Corporate Overhead'!U21)</f>
        <v>-33529.199999999997</v>
      </c>
      <c r="V32" s="264">
        <f>IF('Corporate Overhead'!V21="","",'Corporate Overhead'!V21)</f>
        <v>-33529.199999999997</v>
      </c>
      <c r="W32" s="264">
        <f>IF('Corporate Overhead'!W21="","",'Corporate Overhead'!W21)</f>
        <v>-33529.199999999997</v>
      </c>
      <c r="X32" s="264">
        <f>IF('Corporate Overhead'!X21="","",'Corporate Overhead'!X21)</f>
        <v>-33529.199999999997</v>
      </c>
      <c r="Y32" s="264">
        <f>IF('Corporate Overhead'!Y21="","",'Corporate Overhead'!Y21)</f>
        <v>-33529.199999999997</v>
      </c>
      <c r="Z32" s="264">
        <f>IF('Corporate Overhead'!Z21="","",'Corporate Overhead'!Z21)</f>
        <v>-33529.199999999997</v>
      </c>
      <c r="AA32" s="264">
        <f>IF('Corporate Overhead'!AA21="","",'Corporate Overhead'!AA21)</f>
        <v>-33529.199999999997</v>
      </c>
      <c r="AB32" s="264">
        <f>IF('Corporate Overhead'!AB21="","",'Corporate Overhead'!AB21)</f>
        <v>-33529.199999999997</v>
      </c>
      <c r="AC32" s="264">
        <f>IF('Corporate Overhead'!AC21="","",'Corporate Overhead'!AC21)</f>
        <v>-33529.199999999997</v>
      </c>
      <c r="AD32" s="264">
        <f>IF('Corporate Overhead'!AD21="","",'Corporate Overhead'!AD21)</f>
        <v>-33529.199999999997</v>
      </c>
      <c r="AE32" s="264">
        <f>IF('Corporate Overhead'!AE21="","",'Corporate Overhead'!AE21)</f>
        <v>-35205.660000000003</v>
      </c>
      <c r="AF32" s="264">
        <f>IF('Corporate Overhead'!AF21="","",'Corporate Overhead'!AF21)</f>
        <v>-35205.660000000003</v>
      </c>
      <c r="AG32" s="264">
        <f>IF('Corporate Overhead'!AG21="","",'Corporate Overhead'!AG21)</f>
        <v>-35205.660000000003</v>
      </c>
      <c r="AH32" s="264">
        <f>IF('Corporate Overhead'!AH21="","",'Corporate Overhead'!AH21)</f>
        <v>-35205.660000000003</v>
      </c>
      <c r="AI32" s="264">
        <f>IF('Corporate Overhead'!AI21="","",'Corporate Overhead'!AI21)</f>
        <v>-35205.660000000003</v>
      </c>
      <c r="AJ32" s="264">
        <f>IF('Corporate Overhead'!AJ21="","",'Corporate Overhead'!AJ21)</f>
        <v>-35205.660000000003</v>
      </c>
      <c r="AK32" s="264">
        <f>IF('Corporate Overhead'!AK21="","",'Corporate Overhead'!AK21)</f>
        <v>-35205.660000000003</v>
      </c>
      <c r="AL32" s="264">
        <f>IF('Corporate Overhead'!AL21="","",'Corporate Overhead'!AL21)</f>
        <v>-35205.660000000003</v>
      </c>
      <c r="AM32" s="264">
        <f>IF('Corporate Overhead'!AM21="","",'Corporate Overhead'!AM21)</f>
        <v>-35205.660000000003</v>
      </c>
      <c r="AN32" s="264">
        <f>IF('Corporate Overhead'!AN21="","",'Corporate Overhead'!AN21)</f>
        <v>-35205.660000000003</v>
      </c>
      <c r="AO32" s="264">
        <f>IF('Corporate Overhead'!AO21="","",'Corporate Overhead'!AO21)</f>
        <v>-35205.660000000003</v>
      </c>
      <c r="AP32" s="264">
        <f>IF('Corporate Overhead'!AP21="","",'Corporate Overhead'!AP21)</f>
        <v>-35205.660000000003</v>
      </c>
      <c r="AQ32" s="264">
        <f>IF('Corporate Overhead'!AQ21="","",'Corporate Overhead'!AQ21)</f>
        <v>-36965.942999999999</v>
      </c>
      <c r="AR32" s="264">
        <f>IF('Corporate Overhead'!AR21="","",'Corporate Overhead'!AR21)</f>
        <v>-36965.942999999999</v>
      </c>
      <c r="AS32" s="264">
        <f>IF('Corporate Overhead'!AS21="","",'Corporate Overhead'!AS21)</f>
        <v>-36965.942999999999</v>
      </c>
      <c r="AT32" s="264">
        <f>IF('Corporate Overhead'!AT21="","",'Corporate Overhead'!AT21)</f>
        <v>-36965.942999999999</v>
      </c>
      <c r="AU32" s="264">
        <f>IF('Corporate Overhead'!AU21="","",'Corporate Overhead'!AU21)</f>
        <v>-36965.942999999999</v>
      </c>
      <c r="AV32" s="264">
        <f>IF('Corporate Overhead'!AV21="","",'Corporate Overhead'!AV21)</f>
        <v>-36965.942999999999</v>
      </c>
      <c r="AW32" s="264">
        <f>IF('Corporate Overhead'!AW21="","",'Corporate Overhead'!AW21)</f>
        <v>-36965.942999999999</v>
      </c>
      <c r="AX32" s="264">
        <f>IF('Corporate Overhead'!AX21="","",'Corporate Overhead'!AX21)</f>
        <v>-36965.942999999999</v>
      </c>
      <c r="AY32" s="264">
        <f>IF('Corporate Overhead'!AY21="","",'Corporate Overhead'!AY21)</f>
        <v>-36965.942999999999</v>
      </c>
      <c r="AZ32" s="264">
        <f>IF('Corporate Overhead'!AZ21="","",'Corporate Overhead'!AZ21)</f>
        <v>-36965.942999999999</v>
      </c>
      <c r="BA32" s="264">
        <f>IF('Corporate Overhead'!BA21="","",'Corporate Overhead'!BA21)</f>
        <v>-36965.942999999999</v>
      </c>
      <c r="BB32" s="264">
        <f>IF('Corporate Overhead'!BB21="","",'Corporate Overhead'!BB21)</f>
        <v>-36965.942999999999</v>
      </c>
      <c r="BC32" s="264">
        <f>IF('Corporate Overhead'!BC21="","",'Corporate Overhead'!BC21)</f>
        <v>-38814.240149999998</v>
      </c>
      <c r="BD32" s="264">
        <f>IF('Corporate Overhead'!BD21="","",'Corporate Overhead'!BD21)</f>
        <v>-38814.240149999998</v>
      </c>
      <c r="BE32" s="264">
        <f>IF('Corporate Overhead'!BE21="","",'Corporate Overhead'!BE21)</f>
        <v>-38814.240149999998</v>
      </c>
      <c r="BF32" s="264">
        <f>IF('Corporate Overhead'!BF21="","",'Corporate Overhead'!BF21)</f>
        <v>-38814.240149999998</v>
      </c>
      <c r="BG32" s="264">
        <f>IF('Corporate Overhead'!BG21="","",'Corporate Overhead'!BG21)</f>
        <v>-38814.240149999998</v>
      </c>
      <c r="BH32" s="264">
        <f>IF('Corporate Overhead'!BH21="","",'Corporate Overhead'!BH21)</f>
        <v>-38814.240149999998</v>
      </c>
      <c r="BI32" s="264">
        <f>IF('Corporate Overhead'!BI21="","",'Corporate Overhead'!BI21)</f>
        <v>-38814.240149999998</v>
      </c>
      <c r="BJ32" s="264">
        <f>IF('Corporate Overhead'!BJ21="","",'Corporate Overhead'!BJ21)</f>
        <v>-38814.240149999998</v>
      </c>
      <c r="BK32" s="264">
        <f>IF('Corporate Overhead'!BK21="","",'Corporate Overhead'!BK21)</f>
        <v>-38814.240149999998</v>
      </c>
      <c r="BL32" s="264">
        <f>IF('Corporate Overhead'!BL21="","",'Corporate Overhead'!BL21)</f>
        <v>-38814.240149999998</v>
      </c>
      <c r="BM32" s="264">
        <f>IF('Corporate Overhead'!BM21="","",'Corporate Overhead'!BM21)</f>
        <v>-38814.240149999998</v>
      </c>
      <c r="BN32" s="264">
        <f>IF('Corporate Overhead'!BN21="","",'Corporate Overhead'!BN21)</f>
        <v>-38814.240149999998</v>
      </c>
      <c r="BO32" s="264">
        <f>IF('Corporate Overhead'!BO21="","",'Corporate Overhead'!BO21)</f>
        <v>-40754.952157500004</v>
      </c>
      <c r="BP32" s="264">
        <f>IF('Corporate Overhead'!BP21="","",'Corporate Overhead'!BP21)</f>
        <v>-40754.952157500004</v>
      </c>
      <c r="BQ32" s="264">
        <f>IF('Corporate Overhead'!BQ21="","",'Corporate Overhead'!BQ21)</f>
        <v>-40754.952157500004</v>
      </c>
      <c r="BR32" s="264">
        <f>IF('Corporate Overhead'!BR21="","",'Corporate Overhead'!BR21)</f>
        <v>-40754.952157500004</v>
      </c>
      <c r="BS32" s="264">
        <f>IF('Corporate Overhead'!BS21="","",'Corporate Overhead'!BS21)</f>
        <v>-40754.952157500004</v>
      </c>
      <c r="BT32" s="264">
        <f>IF('Corporate Overhead'!BT21="","",'Corporate Overhead'!BT21)</f>
        <v>-40754.952157500004</v>
      </c>
      <c r="BU32" s="264">
        <f>IF('Corporate Overhead'!BU21="","",'Corporate Overhead'!BU21)</f>
        <v>-40754.952157500004</v>
      </c>
      <c r="BV32" s="264">
        <f>IF('Corporate Overhead'!BV21="","",'Corporate Overhead'!BV21)</f>
        <v>-40754.952157500004</v>
      </c>
      <c r="BW32" s="264">
        <f>IF('Corporate Overhead'!BW21="","",'Corporate Overhead'!BW21)</f>
        <v>-40754.952157500004</v>
      </c>
      <c r="BX32" s="264">
        <f>IF('Corporate Overhead'!BX21="","",'Corporate Overhead'!BX21)</f>
        <v>-40754.952157500004</v>
      </c>
      <c r="BY32" s="264">
        <f>IF('Corporate Overhead'!BY21="","",'Corporate Overhead'!BY21)</f>
        <v>-40754.952157500004</v>
      </c>
      <c r="BZ32" s="264">
        <f>IF('Corporate Overhead'!BZ21="","",'Corporate Overhead'!BZ21)</f>
        <v>-40754.952157500004</v>
      </c>
      <c r="CA32" s="264">
        <f>IF('Corporate Overhead'!CA21="","",'Corporate Overhead'!CA21)</f>
        <v>-42792.699765375</v>
      </c>
      <c r="CB32" s="264">
        <f>IF('Corporate Overhead'!CB21="","",'Corporate Overhead'!CB21)</f>
        <v>-42792.699765375</v>
      </c>
      <c r="CC32" s="264">
        <f>IF('Corporate Overhead'!CC21="","",'Corporate Overhead'!CC21)</f>
        <v>-42792.699765375</v>
      </c>
      <c r="CD32" s="264">
        <f>IF('Corporate Overhead'!CD21="","",'Corporate Overhead'!CD21)</f>
        <v>-42792.699765375</v>
      </c>
      <c r="CE32" s="264">
        <f>IF('Corporate Overhead'!CE21="","",'Corporate Overhead'!CE21)</f>
        <v>-42792.699765375</v>
      </c>
      <c r="CF32" s="264">
        <f>IF('Corporate Overhead'!CF21="","",'Corporate Overhead'!CF21)</f>
        <v>-42792.699765375</v>
      </c>
      <c r="CG32" s="264">
        <f>IF('Corporate Overhead'!CG21="","",'Corporate Overhead'!CG21)</f>
        <v>-42792.699765375</v>
      </c>
      <c r="CH32" s="264">
        <f>IF('Corporate Overhead'!CH21="","",'Corporate Overhead'!CH21)</f>
        <v>-42792.699765375</v>
      </c>
      <c r="CI32" s="264">
        <f>IF('Corporate Overhead'!CI21="","",'Corporate Overhead'!CI21)</f>
        <v>-42792.699765375</v>
      </c>
      <c r="CJ32" s="264">
        <f>IF('Corporate Overhead'!CJ21="","",'Corporate Overhead'!CJ21)</f>
        <v>-42792.699765375</v>
      </c>
      <c r="CK32" s="264">
        <f>IF('Corporate Overhead'!CK21="","",'Corporate Overhead'!CK21)</f>
        <v>-42792.699765375</v>
      </c>
      <c r="CL32" s="264">
        <f>IF('Corporate Overhead'!CL21="","",'Corporate Overhead'!CL21)</f>
        <v>-42792.699765375</v>
      </c>
      <c r="CN32" s="264" t="str">
        <f>IF('Corporate Overhead'!CN21="","",'Corporate Overhead'!CN21)</f>
        <v/>
      </c>
      <c r="CO32" s="264">
        <f>IF('Corporate Overhead'!CO21="","",'Corporate Overhead'!CO21)</f>
        <v>-100587.6</v>
      </c>
      <c r="CP32" s="264">
        <f>IF('Corporate Overhead'!CP21="","",'Corporate Overhead'!CP21)</f>
        <v>-100587.6</v>
      </c>
      <c r="CQ32" s="264">
        <f>IF('Corporate Overhead'!CQ21="","",'Corporate Overhead'!CQ21)</f>
        <v>-100587.6</v>
      </c>
      <c r="CR32" s="264">
        <f>IF('Corporate Overhead'!CR21="","",'Corporate Overhead'!CR21)</f>
        <v>-100587.6</v>
      </c>
      <c r="CS32" s="264">
        <f>IF('Corporate Overhead'!CS21="","",'Corporate Overhead'!CS21)</f>
        <v>-105616.98</v>
      </c>
      <c r="CT32" s="264">
        <f>IF('Corporate Overhead'!CT21="","",'Corporate Overhead'!CT21)</f>
        <v>-105616.98</v>
      </c>
      <c r="CU32" s="264">
        <f>IF('Corporate Overhead'!CU21="","",'Corporate Overhead'!CU21)</f>
        <v>-105616.98</v>
      </c>
      <c r="CV32" s="264">
        <f>IF('Corporate Overhead'!CV21="","",'Corporate Overhead'!CV21)</f>
        <v>-105616.98</v>
      </c>
      <c r="CW32" s="264">
        <f>IF('Corporate Overhead'!CW21="","",'Corporate Overhead'!CW21)</f>
        <v>-110897.829</v>
      </c>
      <c r="CX32" s="264">
        <f>IF('Corporate Overhead'!CX21="","",'Corporate Overhead'!CX21)</f>
        <v>-110897.829</v>
      </c>
      <c r="CY32" s="264">
        <f>IF('Corporate Overhead'!CY21="","",'Corporate Overhead'!CY21)</f>
        <v>-110897.829</v>
      </c>
      <c r="CZ32" s="264">
        <f>IF('Corporate Overhead'!CZ21="","",'Corporate Overhead'!CZ21)</f>
        <v>-110897.829</v>
      </c>
      <c r="DA32" s="264">
        <f>IF('Corporate Overhead'!DA21="","",'Corporate Overhead'!DA21)</f>
        <v>-116442.72044999999</v>
      </c>
      <c r="DB32" s="264">
        <f>IF('Corporate Overhead'!DB21="","",'Corporate Overhead'!DB21)</f>
        <v>-116442.72044999999</v>
      </c>
      <c r="DC32" s="264">
        <f>IF('Corporate Overhead'!DC21="","",'Corporate Overhead'!DC21)</f>
        <v>-116442.72044999999</v>
      </c>
      <c r="DD32" s="264">
        <f>IF('Corporate Overhead'!DD21="","",'Corporate Overhead'!DD21)</f>
        <v>-116442.72044999999</v>
      </c>
      <c r="DE32" s="264">
        <f>IF('Corporate Overhead'!DE21="","",'Corporate Overhead'!DE21)</f>
        <v>-122264.85647249999</v>
      </c>
      <c r="DF32" s="264">
        <f>IF('Corporate Overhead'!DF21="","",'Corporate Overhead'!DF21)</f>
        <v>-122264.85647249999</v>
      </c>
      <c r="DG32" s="264">
        <f>IF('Corporate Overhead'!DG21="","",'Corporate Overhead'!DG21)</f>
        <v>-122264.85647249999</v>
      </c>
      <c r="DH32" s="264">
        <f>IF('Corporate Overhead'!DH21="","",'Corporate Overhead'!DH21)</f>
        <v>-122264.85647249999</v>
      </c>
      <c r="DI32" s="264">
        <f>IF('Corporate Overhead'!DI21="","",'Corporate Overhead'!DI21)</f>
        <v>-128378.099296125</v>
      </c>
      <c r="DJ32" s="264">
        <f>IF('Corporate Overhead'!DJ21="","",'Corporate Overhead'!DJ21)</f>
        <v>-128378.099296125</v>
      </c>
      <c r="DK32" s="264">
        <f>IF('Corporate Overhead'!DK21="","",'Corporate Overhead'!DK21)</f>
        <v>-128378.099296125</v>
      </c>
      <c r="DL32" s="264">
        <f>IF('Corporate Overhead'!DL21="","",'Corporate Overhead'!DL21)</f>
        <v>-128378.099296125</v>
      </c>
    </row>
    <row r="33" spans="2:116" x14ac:dyDescent="0.35">
      <c r="C33" t="s">
        <v>227</v>
      </c>
      <c r="G33" s="387" t="str">
        <f>'Corporate Overhead'!G22</f>
        <v>G&amp;A</v>
      </c>
      <c r="H33" s="12"/>
      <c r="I33" s="12"/>
      <c r="J33" s="61"/>
      <c r="K33" s="53">
        <f>SUMIF($4:$4,K$3,33:33)</f>
        <v>-4000.0000000000005</v>
      </c>
      <c r="L33" s="53">
        <f>SUMIF($4:$4,L$3,33:33)</f>
        <v>-4000.0000000000005</v>
      </c>
      <c r="M33" s="53">
        <f>SUMIF($4:$4,M$3,33:33)</f>
        <v>-4000.0000000000005</v>
      </c>
      <c r="N33" s="53">
        <f>SUMIF($4:$4,N$3,33:33)</f>
        <v>-4000.0000000000005</v>
      </c>
      <c r="O33" s="53">
        <f>SUMIF($4:$4,O$3,33:33)</f>
        <v>-4000.0000000000005</v>
      </c>
      <c r="P33" s="53">
        <f>SUMIF($4:$4,P$3,33:33)</f>
        <v>-4000.0000000000005</v>
      </c>
      <c r="Q33" s="53" t="str">
        <f>IF('Corporate Overhead'!Q22="","",'Corporate Overhead'!Q22)</f>
        <v/>
      </c>
      <c r="R33"/>
      <c r="S33" s="264">
        <f>IF('Corporate Overhead'!S22="","",'Corporate Overhead'!S22)</f>
        <v>-333.33333333333331</v>
      </c>
      <c r="T33" s="264">
        <f>IF('Corporate Overhead'!T22="","",'Corporate Overhead'!T22)</f>
        <v>-333.33333333333331</v>
      </c>
      <c r="U33" s="264">
        <f>IF('Corporate Overhead'!U22="","",'Corporate Overhead'!U22)</f>
        <v>-333.33333333333331</v>
      </c>
      <c r="V33" s="264">
        <f>IF('Corporate Overhead'!V22="","",'Corporate Overhead'!V22)</f>
        <v>-333.33333333333331</v>
      </c>
      <c r="W33" s="264">
        <f>IF('Corporate Overhead'!W22="","",'Corporate Overhead'!W22)</f>
        <v>-333.33333333333331</v>
      </c>
      <c r="X33" s="264">
        <f>IF('Corporate Overhead'!X22="","",'Corporate Overhead'!X22)</f>
        <v>-333.33333333333331</v>
      </c>
      <c r="Y33" s="264">
        <f>IF('Corporate Overhead'!Y22="","",'Corporate Overhead'!Y22)</f>
        <v>-333.33333333333331</v>
      </c>
      <c r="Z33" s="264">
        <f>IF('Corporate Overhead'!Z22="","",'Corporate Overhead'!Z22)</f>
        <v>-333.33333333333331</v>
      </c>
      <c r="AA33" s="264">
        <f>IF('Corporate Overhead'!AA22="","",'Corporate Overhead'!AA22)</f>
        <v>-333.33333333333331</v>
      </c>
      <c r="AB33" s="264">
        <f>IF('Corporate Overhead'!AB22="","",'Corporate Overhead'!AB22)</f>
        <v>-333.33333333333331</v>
      </c>
      <c r="AC33" s="264">
        <f>IF('Corporate Overhead'!AC22="","",'Corporate Overhead'!AC22)</f>
        <v>-333.33333333333331</v>
      </c>
      <c r="AD33" s="264">
        <f>IF('Corporate Overhead'!AD22="","",'Corporate Overhead'!AD22)</f>
        <v>-333.33333333333331</v>
      </c>
      <c r="AE33" s="264">
        <f>IF('Corporate Overhead'!AE22="","",'Corporate Overhead'!AE22)</f>
        <v>-333.33333333333331</v>
      </c>
      <c r="AF33" s="264">
        <f>IF('Corporate Overhead'!AF22="","",'Corporate Overhead'!AF22)</f>
        <v>-333.33333333333331</v>
      </c>
      <c r="AG33" s="264">
        <f>IF('Corporate Overhead'!AG22="","",'Corporate Overhead'!AG22)</f>
        <v>-333.33333333333331</v>
      </c>
      <c r="AH33" s="264">
        <f>IF('Corporate Overhead'!AH22="","",'Corporate Overhead'!AH22)</f>
        <v>-333.33333333333331</v>
      </c>
      <c r="AI33" s="264">
        <f>IF('Corporate Overhead'!AI22="","",'Corporate Overhead'!AI22)</f>
        <v>-333.33333333333331</v>
      </c>
      <c r="AJ33" s="264">
        <f>IF('Corporate Overhead'!AJ22="","",'Corporate Overhead'!AJ22)</f>
        <v>-333.33333333333331</v>
      </c>
      <c r="AK33" s="264">
        <f>IF('Corporate Overhead'!AK22="","",'Corporate Overhead'!AK22)</f>
        <v>-333.33333333333331</v>
      </c>
      <c r="AL33" s="264">
        <f>IF('Corporate Overhead'!AL22="","",'Corporate Overhead'!AL22)</f>
        <v>-333.33333333333331</v>
      </c>
      <c r="AM33" s="264">
        <f>IF('Corporate Overhead'!AM22="","",'Corporate Overhead'!AM22)</f>
        <v>-333.33333333333331</v>
      </c>
      <c r="AN33" s="264">
        <f>IF('Corporate Overhead'!AN22="","",'Corporate Overhead'!AN22)</f>
        <v>-333.33333333333331</v>
      </c>
      <c r="AO33" s="264">
        <f>IF('Corporate Overhead'!AO22="","",'Corporate Overhead'!AO22)</f>
        <v>-333.33333333333331</v>
      </c>
      <c r="AP33" s="264">
        <f>IF('Corporate Overhead'!AP22="","",'Corporate Overhead'!AP22)</f>
        <v>-333.33333333333331</v>
      </c>
      <c r="AQ33" s="264">
        <f>IF('Corporate Overhead'!AQ22="","",'Corporate Overhead'!AQ22)</f>
        <v>-333.33333333333331</v>
      </c>
      <c r="AR33" s="264">
        <f>IF('Corporate Overhead'!AR22="","",'Corporate Overhead'!AR22)</f>
        <v>-333.33333333333331</v>
      </c>
      <c r="AS33" s="264">
        <f>IF('Corporate Overhead'!AS22="","",'Corporate Overhead'!AS22)</f>
        <v>-333.33333333333331</v>
      </c>
      <c r="AT33" s="264">
        <f>IF('Corporate Overhead'!AT22="","",'Corporate Overhead'!AT22)</f>
        <v>-333.33333333333331</v>
      </c>
      <c r="AU33" s="264">
        <f>IF('Corporate Overhead'!AU22="","",'Corporate Overhead'!AU22)</f>
        <v>-333.33333333333331</v>
      </c>
      <c r="AV33" s="264">
        <f>IF('Corporate Overhead'!AV22="","",'Corporate Overhead'!AV22)</f>
        <v>-333.33333333333331</v>
      </c>
      <c r="AW33" s="264">
        <f>IF('Corporate Overhead'!AW22="","",'Corporate Overhead'!AW22)</f>
        <v>-333.33333333333331</v>
      </c>
      <c r="AX33" s="264">
        <f>IF('Corporate Overhead'!AX22="","",'Corporate Overhead'!AX22)</f>
        <v>-333.33333333333331</v>
      </c>
      <c r="AY33" s="264">
        <f>IF('Corporate Overhead'!AY22="","",'Corporate Overhead'!AY22)</f>
        <v>-333.33333333333331</v>
      </c>
      <c r="AZ33" s="264">
        <f>IF('Corporate Overhead'!AZ22="","",'Corporate Overhead'!AZ22)</f>
        <v>-333.33333333333331</v>
      </c>
      <c r="BA33" s="264">
        <f>IF('Corporate Overhead'!BA22="","",'Corporate Overhead'!BA22)</f>
        <v>-333.33333333333331</v>
      </c>
      <c r="BB33" s="264">
        <f>IF('Corporate Overhead'!BB22="","",'Corporate Overhead'!BB22)</f>
        <v>-333.33333333333331</v>
      </c>
      <c r="BC33" s="264">
        <f>IF('Corporate Overhead'!BC22="","",'Corporate Overhead'!BC22)</f>
        <v>-333.33333333333331</v>
      </c>
      <c r="BD33" s="264">
        <f>IF('Corporate Overhead'!BD22="","",'Corporate Overhead'!BD22)</f>
        <v>-333.33333333333331</v>
      </c>
      <c r="BE33" s="264">
        <f>IF('Corporate Overhead'!BE22="","",'Corporate Overhead'!BE22)</f>
        <v>-333.33333333333331</v>
      </c>
      <c r="BF33" s="264">
        <f>IF('Corporate Overhead'!BF22="","",'Corporate Overhead'!BF22)</f>
        <v>-333.33333333333331</v>
      </c>
      <c r="BG33" s="264">
        <f>IF('Corporate Overhead'!BG22="","",'Corporate Overhead'!BG22)</f>
        <v>-333.33333333333331</v>
      </c>
      <c r="BH33" s="264">
        <f>IF('Corporate Overhead'!BH22="","",'Corporate Overhead'!BH22)</f>
        <v>-333.33333333333331</v>
      </c>
      <c r="BI33" s="264">
        <f>IF('Corporate Overhead'!BI22="","",'Corporate Overhead'!BI22)</f>
        <v>-333.33333333333331</v>
      </c>
      <c r="BJ33" s="264">
        <f>IF('Corporate Overhead'!BJ22="","",'Corporate Overhead'!BJ22)</f>
        <v>-333.33333333333331</v>
      </c>
      <c r="BK33" s="264">
        <f>IF('Corporate Overhead'!BK22="","",'Corporate Overhead'!BK22)</f>
        <v>-333.33333333333331</v>
      </c>
      <c r="BL33" s="264">
        <f>IF('Corporate Overhead'!BL22="","",'Corporate Overhead'!BL22)</f>
        <v>-333.33333333333331</v>
      </c>
      <c r="BM33" s="264">
        <f>IF('Corporate Overhead'!BM22="","",'Corporate Overhead'!BM22)</f>
        <v>-333.33333333333331</v>
      </c>
      <c r="BN33" s="264">
        <f>IF('Corporate Overhead'!BN22="","",'Corporate Overhead'!BN22)</f>
        <v>-333.33333333333331</v>
      </c>
      <c r="BO33" s="264">
        <f>IF('Corporate Overhead'!BO22="","",'Corporate Overhead'!BO22)</f>
        <v>-333.33333333333331</v>
      </c>
      <c r="BP33" s="264">
        <f>IF('Corporate Overhead'!BP22="","",'Corporate Overhead'!BP22)</f>
        <v>-333.33333333333331</v>
      </c>
      <c r="BQ33" s="264">
        <f>IF('Corporate Overhead'!BQ22="","",'Corporate Overhead'!BQ22)</f>
        <v>-333.33333333333331</v>
      </c>
      <c r="BR33" s="264">
        <f>IF('Corporate Overhead'!BR22="","",'Corporate Overhead'!BR22)</f>
        <v>-333.33333333333331</v>
      </c>
      <c r="BS33" s="264">
        <f>IF('Corporate Overhead'!BS22="","",'Corporate Overhead'!BS22)</f>
        <v>-333.33333333333331</v>
      </c>
      <c r="BT33" s="264">
        <f>IF('Corporate Overhead'!BT22="","",'Corporate Overhead'!BT22)</f>
        <v>-333.33333333333331</v>
      </c>
      <c r="BU33" s="264">
        <f>IF('Corporate Overhead'!BU22="","",'Corporate Overhead'!BU22)</f>
        <v>-333.33333333333331</v>
      </c>
      <c r="BV33" s="264">
        <f>IF('Corporate Overhead'!BV22="","",'Corporate Overhead'!BV22)</f>
        <v>-333.33333333333331</v>
      </c>
      <c r="BW33" s="264">
        <f>IF('Corporate Overhead'!BW22="","",'Corporate Overhead'!BW22)</f>
        <v>-333.33333333333331</v>
      </c>
      <c r="BX33" s="264">
        <f>IF('Corporate Overhead'!BX22="","",'Corporate Overhead'!BX22)</f>
        <v>-333.33333333333331</v>
      </c>
      <c r="BY33" s="264">
        <f>IF('Corporate Overhead'!BY22="","",'Corporate Overhead'!BY22)</f>
        <v>-333.33333333333331</v>
      </c>
      <c r="BZ33" s="264">
        <f>IF('Corporate Overhead'!BZ22="","",'Corporate Overhead'!BZ22)</f>
        <v>-333.33333333333331</v>
      </c>
      <c r="CA33" s="264">
        <f>IF('Corporate Overhead'!CA22="","",'Corporate Overhead'!CA22)</f>
        <v>-333.33333333333331</v>
      </c>
      <c r="CB33" s="264">
        <f>IF('Corporate Overhead'!CB22="","",'Corporate Overhead'!CB22)</f>
        <v>-333.33333333333331</v>
      </c>
      <c r="CC33" s="264">
        <f>IF('Corporate Overhead'!CC22="","",'Corporate Overhead'!CC22)</f>
        <v>-333.33333333333331</v>
      </c>
      <c r="CD33" s="264">
        <f>IF('Corporate Overhead'!CD22="","",'Corporate Overhead'!CD22)</f>
        <v>-333.33333333333331</v>
      </c>
      <c r="CE33" s="264">
        <f>IF('Corporate Overhead'!CE22="","",'Corporate Overhead'!CE22)</f>
        <v>-333.33333333333331</v>
      </c>
      <c r="CF33" s="264">
        <f>IF('Corporate Overhead'!CF22="","",'Corporate Overhead'!CF22)</f>
        <v>-333.33333333333331</v>
      </c>
      <c r="CG33" s="264">
        <f>IF('Corporate Overhead'!CG22="","",'Corporate Overhead'!CG22)</f>
        <v>-333.33333333333331</v>
      </c>
      <c r="CH33" s="264">
        <f>IF('Corporate Overhead'!CH22="","",'Corporate Overhead'!CH22)</f>
        <v>-333.33333333333331</v>
      </c>
      <c r="CI33" s="264">
        <f>IF('Corporate Overhead'!CI22="","",'Corporate Overhead'!CI22)</f>
        <v>-333.33333333333331</v>
      </c>
      <c r="CJ33" s="264">
        <f>IF('Corporate Overhead'!CJ22="","",'Corporate Overhead'!CJ22)</f>
        <v>-333.33333333333331</v>
      </c>
      <c r="CK33" s="264">
        <f>IF('Corporate Overhead'!CK22="","",'Corporate Overhead'!CK22)</f>
        <v>-333.33333333333331</v>
      </c>
      <c r="CL33" s="264">
        <f>IF('Corporate Overhead'!CL22="","",'Corporate Overhead'!CL22)</f>
        <v>-333.33333333333331</v>
      </c>
      <c r="CN33" s="264" t="str">
        <f>IF('Corporate Overhead'!CN22="","",'Corporate Overhead'!CN22)</f>
        <v/>
      </c>
      <c r="CO33" s="264" t="e">
        <f>IF('Corporate Overhead'!CO22="","",'Corporate Overhead'!CO22)</f>
        <v>#N/A</v>
      </c>
      <c r="CP33" s="264" t="e">
        <f>IF('Corporate Overhead'!CP22="","",'Corporate Overhead'!CP22)</f>
        <v>#N/A</v>
      </c>
      <c r="CQ33" s="264" t="e">
        <f>IF('Corporate Overhead'!CQ22="","",'Corporate Overhead'!CQ22)</f>
        <v>#N/A</v>
      </c>
      <c r="CR33" s="264" t="e">
        <f>IF('Corporate Overhead'!CR22="","",'Corporate Overhead'!CR22)</f>
        <v>#N/A</v>
      </c>
      <c r="CS33" s="264" t="e">
        <f>IF('Corporate Overhead'!CS22="","",'Corporate Overhead'!CS22)</f>
        <v>#N/A</v>
      </c>
      <c r="CT33" s="264" t="e">
        <f>IF('Corporate Overhead'!CT22="","",'Corporate Overhead'!CT22)</f>
        <v>#N/A</v>
      </c>
      <c r="CU33" s="264" t="e">
        <f>IF('Corporate Overhead'!CU22="","",'Corporate Overhead'!CU22)</f>
        <v>#N/A</v>
      </c>
      <c r="CV33" s="264" t="e">
        <f>IF('Corporate Overhead'!CV22="","",'Corporate Overhead'!CV22)</f>
        <v>#N/A</v>
      </c>
      <c r="CW33" s="264" t="e">
        <f>IF('Corporate Overhead'!CW22="","",'Corporate Overhead'!CW22)</f>
        <v>#N/A</v>
      </c>
      <c r="CX33" s="264" t="e">
        <f>IF('Corporate Overhead'!CX22="","",'Corporate Overhead'!CX22)</f>
        <v>#N/A</v>
      </c>
      <c r="CY33" s="264" t="e">
        <f>IF('Corporate Overhead'!CY22="","",'Corporate Overhead'!CY22)</f>
        <v>#N/A</v>
      </c>
      <c r="CZ33" s="264" t="e">
        <f>IF('Corporate Overhead'!CZ22="","",'Corporate Overhead'!CZ22)</f>
        <v>#N/A</v>
      </c>
      <c r="DA33" s="264" t="e">
        <f>IF('Corporate Overhead'!DA22="","",'Corporate Overhead'!DA22)</f>
        <v>#N/A</v>
      </c>
      <c r="DB33" s="264" t="e">
        <f>IF('Corporate Overhead'!DB22="","",'Corporate Overhead'!DB22)</f>
        <v>#N/A</v>
      </c>
      <c r="DC33" s="264" t="e">
        <f>IF('Corporate Overhead'!DC22="","",'Corporate Overhead'!DC22)</f>
        <v>#N/A</v>
      </c>
      <c r="DD33" s="264" t="e">
        <f>IF('Corporate Overhead'!DD22="","",'Corporate Overhead'!DD22)</f>
        <v>#N/A</v>
      </c>
      <c r="DE33" s="264" t="e">
        <f>IF('Corporate Overhead'!DE22="","",'Corporate Overhead'!DE22)</f>
        <v>#N/A</v>
      </c>
      <c r="DF33" s="264" t="e">
        <f>IF('Corporate Overhead'!DF22="","",'Corporate Overhead'!DF22)</f>
        <v>#N/A</v>
      </c>
      <c r="DG33" s="264" t="e">
        <f>IF('Corporate Overhead'!DG22="","",'Corporate Overhead'!DG22)</f>
        <v>#N/A</v>
      </c>
      <c r="DH33" s="264" t="e">
        <f>IF('Corporate Overhead'!DH22="","",'Corporate Overhead'!DH22)</f>
        <v>#N/A</v>
      </c>
      <c r="DI33" s="264" t="e">
        <f>IF('Corporate Overhead'!DI22="","",'Corporate Overhead'!DI22)</f>
        <v>#N/A</v>
      </c>
      <c r="DJ33" s="264" t="e">
        <f>IF('Corporate Overhead'!DJ22="","",'Corporate Overhead'!DJ22)</f>
        <v>#N/A</v>
      </c>
      <c r="DK33" s="264" t="e">
        <f>IF('Corporate Overhead'!DK22="","",'Corporate Overhead'!DK22)</f>
        <v>#N/A</v>
      </c>
      <c r="DL33" s="264" t="e">
        <f>IF('Corporate Overhead'!DL22="","",'Corporate Overhead'!DL22)</f>
        <v>#N/A</v>
      </c>
    </row>
    <row r="34" spans="2:116" x14ac:dyDescent="0.35">
      <c r="C34" t="s">
        <v>227</v>
      </c>
      <c r="G34" s="387" t="str">
        <f>'Corporate Overhead'!G23</f>
        <v>S&amp;M</v>
      </c>
      <c r="H34" s="12"/>
      <c r="I34" s="12"/>
      <c r="J34" s="61"/>
      <c r="K34" s="53">
        <f>SUMIF($4:$4,K$3,34:34)</f>
        <v>0</v>
      </c>
      <c r="L34" s="53">
        <f>SUMIF($4:$4,L$3,34:34)</f>
        <v>-445691.83759692917</v>
      </c>
      <c r="M34" s="53">
        <f>SUMIF($4:$4,M$3,34:34)</f>
        <v>-489976.01827333833</v>
      </c>
      <c r="N34" s="53">
        <f>SUMIF($4:$4,N$3,34:34)</f>
        <v>-537624.90828768094</v>
      </c>
      <c r="O34" s="53">
        <f>SUMIF($4:$4,O$3,34:34)</f>
        <v>-588866.88186584646</v>
      </c>
      <c r="P34" s="53">
        <f>SUMIF($4:$4,P$3,34:34)</f>
        <v>-131318.13131046481</v>
      </c>
      <c r="Q34" s="53" t="str">
        <f>IF('Corporate Overhead'!Q23="","",'Corporate Overhead'!Q23)</f>
        <v/>
      </c>
      <c r="R34"/>
      <c r="S34" s="264">
        <f>IF('Corporate Overhead'!S23="","",'Corporate Overhead'!S23)</f>
        <v>0</v>
      </c>
      <c r="T34" s="264">
        <f>IF('Corporate Overhead'!T23="","",'Corporate Overhead'!T23)</f>
        <v>0</v>
      </c>
      <c r="U34" s="264">
        <f>IF('Corporate Overhead'!U23="","",'Corporate Overhead'!U23)</f>
        <v>0</v>
      </c>
      <c r="V34" s="264">
        <f>IF('Corporate Overhead'!V23="","",'Corporate Overhead'!V23)</f>
        <v>0</v>
      </c>
      <c r="W34" s="264">
        <f>IF('Corporate Overhead'!W23="","",'Corporate Overhead'!W23)</f>
        <v>0</v>
      </c>
      <c r="X34" s="264">
        <f>IF('Corporate Overhead'!X23="","",'Corporate Overhead'!X23)</f>
        <v>0</v>
      </c>
      <c r="Y34" s="264">
        <f>IF('Corporate Overhead'!Y23="","",'Corporate Overhead'!Y23)</f>
        <v>0</v>
      </c>
      <c r="Z34" s="264">
        <f>IF('Corporate Overhead'!Z23="","",'Corporate Overhead'!Z23)</f>
        <v>0</v>
      </c>
      <c r="AA34" s="264">
        <f>IF('Corporate Overhead'!AA23="","",'Corporate Overhead'!AA23)</f>
        <v>0</v>
      </c>
      <c r="AB34" s="264">
        <f>IF('Corporate Overhead'!AB23="","",'Corporate Overhead'!AB23)</f>
        <v>0</v>
      </c>
      <c r="AC34" s="264">
        <f>IF('Corporate Overhead'!AC23="","",'Corporate Overhead'!AC23)</f>
        <v>0</v>
      </c>
      <c r="AD34" s="264">
        <f>IF('Corporate Overhead'!AD23="","",'Corporate Overhead'!AD23)</f>
        <v>0</v>
      </c>
      <c r="AE34" s="264">
        <f>IF('Corporate Overhead'!AE23="","",'Corporate Overhead'!AE23)</f>
        <v>-35527.812201322151</v>
      </c>
      <c r="AF34" s="264">
        <f>IF('Corporate Overhead'!AF23="","",'Corporate Overhead'!AF23)</f>
        <v>-35815.1176205175</v>
      </c>
      <c r="AG34" s="264">
        <f>IF('Corporate Overhead'!AG23="","",'Corporate Overhead'!AG23)</f>
        <v>-36104.200449244308</v>
      </c>
      <c r="AH34" s="264">
        <f>IF('Corporate Overhead'!AH23="","",'Corporate Overhead'!AH23)</f>
        <v>-36395.070511307385</v>
      </c>
      <c r="AI34" s="264">
        <f>IF('Corporate Overhead'!AI23="","",'Corporate Overhead'!AI23)</f>
        <v>-36687.73768151868</v>
      </c>
      <c r="AJ34" s="264">
        <f>IF('Corporate Overhead'!AJ23="","",'Corporate Overhead'!AJ23)</f>
        <v>-36982.211885952209</v>
      </c>
      <c r="AK34" s="264">
        <f>IF('Corporate Overhead'!AK23="","",'Corporate Overhead'!AK23)</f>
        <v>-37278.503102198803</v>
      </c>
      <c r="AL34" s="264">
        <f>IF('Corporate Overhead'!AL23="","",'Corporate Overhead'!AL23)</f>
        <v>-37576.62135962434</v>
      </c>
      <c r="AM34" s="264">
        <f>IF('Corporate Overhead'!AM23="","",'Corporate Overhead'!AM23)</f>
        <v>-37876.576739627686</v>
      </c>
      <c r="AN34" s="264">
        <f>IF('Corporate Overhead'!AN23="","",'Corporate Overhead'!AN23)</f>
        <v>-38178.379375899211</v>
      </c>
      <c r="AO34" s="264">
        <f>IF('Corporate Overhead'!AO23="","",'Corporate Overhead'!AO23)</f>
        <v>-38482.039454681988</v>
      </c>
      <c r="AP34" s="264">
        <f>IF('Corporate Overhead'!AP23="","",'Corporate Overhead'!AP23)</f>
        <v>-38787.567215034927</v>
      </c>
      <c r="AQ34" s="264">
        <f>IF('Corporate Overhead'!AQ23="","",'Corporate Overhead'!AQ23)</f>
        <v>-39094.972949094888</v>
      </c>
      <c r="AR34" s="264">
        <f>IF('Corporate Overhead'!AR23="","",'Corporate Overhead'!AR23)</f>
        <v>-39404.267002341156</v>
      </c>
      <c r="AS34" s="264">
        <f>IF('Corporate Overhead'!AS23="","",'Corporate Overhead'!AS23)</f>
        <v>-39715.459773861803</v>
      </c>
      <c r="AT34" s="264">
        <f>IF('Corporate Overhead'!AT23="","",'Corporate Overhead'!AT23)</f>
        <v>-40028.561716621</v>
      </c>
      <c r="AU34" s="264">
        <f>IF('Corporate Overhead'!AU23="","",'Corporate Overhead'!AU23)</f>
        <v>-40343.583337726443</v>
      </c>
      <c r="AV34" s="264">
        <f>IF('Corporate Overhead'!AV23="","",'Corporate Overhead'!AV23)</f>
        <v>-40660.535198700243</v>
      </c>
      <c r="AW34" s="264">
        <f>IF('Corporate Overhead'!AW23="","",'Corporate Overhead'!AW23)</f>
        <v>-40979.42791574914</v>
      </c>
      <c r="AX34" s="264">
        <f>IF('Corporate Overhead'!AX23="","",'Corporate Overhead'!AX23)</f>
        <v>-41300.272160037239</v>
      </c>
      <c r="AY34" s="264">
        <f>IF('Corporate Overhead'!AY23="","",'Corporate Overhead'!AY23)</f>
        <v>-41623.078657959777</v>
      </c>
      <c r="AZ34" s="264">
        <f>IF('Corporate Overhead'!AZ23="","",'Corporate Overhead'!AZ23)</f>
        <v>-41947.85819141809</v>
      </c>
      <c r="BA34" s="264">
        <f>IF('Corporate Overhead'!BA23="","",'Corporate Overhead'!BA23)</f>
        <v>-42274.621598094891</v>
      </c>
      <c r="BB34" s="264">
        <f>IF('Corporate Overhead'!BB23="","",'Corporate Overhead'!BB23)</f>
        <v>-42603.379771733657</v>
      </c>
      <c r="BC34" s="264">
        <f>IF('Corporate Overhead'!BC23="","",'Corporate Overhead'!BC23)</f>
        <v>-42934.143662417133</v>
      </c>
      <c r="BD34" s="264">
        <f>IF('Corporate Overhead'!BD23="","",'Corporate Overhead'!BD23)</f>
        <v>-43266.924276846286</v>
      </c>
      <c r="BE34" s="264">
        <f>IF('Corporate Overhead'!BE23="","",'Corporate Overhead'!BE23)</f>
        <v>-43601.732678623128</v>
      </c>
      <c r="BF34" s="264">
        <f>IF('Corporate Overhead'!BF23="","",'Corporate Overhead'!BF23)</f>
        <v>-43938.579988535683</v>
      </c>
      <c r="BG34" s="264">
        <f>IF('Corporate Overhead'!BG23="","",'Corporate Overhead'!BG23)</f>
        <v>-44277.477384838101</v>
      </c>
      <c r="BH34" s="264">
        <f>IF('Corporate Overhead'!BH23="","",'Corporate Overhead'!BH23)</f>
        <v>-44618.436103540298</v>
      </c>
      <c r="BI34" s="264">
        <f>IF('Corporate Overhead'!BI23="","",'Corporate Overhead'!BI23)</f>
        <v>-44961.467438694475</v>
      </c>
      <c r="BJ34" s="264">
        <f>IF('Corporate Overhead'!BJ23="","",'Corporate Overhead'!BJ23)</f>
        <v>-45306.582742680621</v>
      </c>
      <c r="BK34" s="264">
        <f>IF('Corporate Overhead'!BK23="","",'Corporate Overhead'!BK23)</f>
        <v>-45653.793426502496</v>
      </c>
      <c r="BL34" s="264">
        <f>IF('Corporate Overhead'!BL23="","",'Corporate Overhead'!BL23)</f>
        <v>-46003.110960071164</v>
      </c>
      <c r="BM34" s="264">
        <f>IF('Corporate Overhead'!BM23="","",'Corporate Overhead'!BM23)</f>
        <v>-46354.546872506675</v>
      </c>
      <c r="BN34" s="264">
        <f>IF('Corporate Overhead'!BN23="","",'Corporate Overhead'!BN23)</f>
        <v>-46708.112752424939</v>
      </c>
      <c r="BO34" s="264">
        <f>IF('Corporate Overhead'!BO23="","",'Corporate Overhead'!BO23)</f>
        <v>-47063.82024823688</v>
      </c>
      <c r="BP34" s="264">
        <f>IF('Corporate Overhead'!BP23="","",'Corporate Overhead'!BP23)</f>
        <v>-47421.681068445745</v>
      </c>
      <c r="BQ34" s="264">
        <f>IF('Corporate Overhead'!BQ23="","",'Corporate Overhead'!BQ23)</f>
        <v>-47781.706981942814</v>
      </c>
      <c r="BR34" s="264">
        <f>IF('Corporate Overhead'!BR23="","",'Corporate Overhead'!BR23)</f>
        <v>-48143.909818312539</v>
      </c>
      <c r="BS34" s="264">
        <f>IF('Corporate Overhead'!BS23="","",'Corporate Overhead'!BS23)</f>
        <v>-48508.301468127596</v>
      </c>
      <c r="BT34" s="264">
        <f>IF('Corporate Overhead'!BT23="","",'Corporate Overhead'!BT23)</f>
        <v>-48874.893883256998</v>
      </c>
      <c r="BU34" s="264">
        <f>IF('Corporate Overhead'!BU23="","",'Corporate Overhead'!BU23)</f>
        <v>-49243.699077167003</v>
      </c>
      <c r="BV34" s="264">
        <f>IF('Corporate Overhead'!BV23="","",'Corporate Overhead'!BV23)</f>
        <v>-49614.729125230398</v>
      </c>
      <c r="BW34" s="264">
        <f>IF('Corporate Overhead'!BW23="","",'Corporate Overhead'!BW23)</f>
        <v>-49987.996165028962</v>
      </c>
      <c r="BX34" s="264">
        <f>IF('Corporate Overhead'!BX23="","",'Corporate Overhead'!BX23)</f>
        <v>-50363.512396668273</v>
      </c>
      <c r="BY34" s="264">
        <f>IF('Corporate Overhead'!BY23="","",'Corporate Overhead'!BY23)</f>
        <v>-50741.290083081651</v>
      </c>
      <c r="BZ34" s="264">
        <f>IF('Corporate Overhead'!BZ23="","",'Corporate Overhead'!BZ23)</f>
        <v>-51121.341550347584</v>
      </c>
      <c r="CA34" s="264">
        <f>IF('Corporate Overhead'!CA23="","",'Corporate Overhead'!CA23)</f>
        <v>-10694.655654196069</v>
      </c>
      <c r="CB34" s="264">
        <f>IF('Corporate Overhead'!CB23="","",'Corporate Overhead'!CB23)</f>
        <v>-10739.216719421747</v>
      </c>
      <c r="CC34" s="264">
        <f>IF('Corporate Overhead'!CC23="","",'Corporate Overhead'!CC23)</f>
        <v>-10783.963455752659</v>
      </c>
      <c r="CD34" s="264">
        <f>IF('Corporate Overhead'!CD23="","",'Corporate Overhead'!CD23)</f>
        <v>-10828.89663681835</v>
      </c>
      <c r="CE34" s="264">
        <f>IF('Corporate Overhead'!CE23="","",'Corporate Overhead'!CE23)</f>
        <v>-10874.017039471868</v>
      </c>
      <c r="CF34" s="264">
        <f>IF('Corporate Overhead'!CF23="","",'Corporate Overhead'!CF23)</f>
        <v>-10919.325443802401</v>
      </c>
      <c r="CG34" s="264">
        <f>IF('Corporate Overhead'!CG23="","",'Corporate Overhead'!CG23)</f>
        <v>-10964.822633152085</v>
      </c>
      <c r="CH34" s="264">
        <f>IF('Corporate Overhead'!CH23="","",'Corporate Overhead'!CH23)</f>
        <v>-11010.509394123408</v>
      </c>
      <c r="CI34" s="264">
        <f>IF('Corporate Overhead'!CI23="","",'Corporate Overhead'!CI23)</f>
        <v>-11056.386516598985</v>
      </c>
      <c r="CJ34" s="264">
        <f>IF('Corporate Overhead'!CJ23="","",'Corporate Overhead'!CJ23)</f>
        <v>-11102.45479375124</v>
      </c>
      <c r="CK34" s="264">
        <f>IF('Corporate Overhead'!CK23="","",'Corporate Overhead'!CK23)</f>
        <v>-11148.715022058415</v>
      </c>
      <c r="CL34" s="264">
        <f>IF('Corporate Overhead'!CL23="","",'Corporate Overhead'!CL23)</f>
        <v>-11195.168001317608</v>
      </c>
      <c r="CN34" s="264" t="str">
        <f>IF('Corporate Overhead'!CN23="","",'Corporate Overhead'!CN23)</f>
        <v/>
      </c>
      <c r="CO34" s="264" t="e">
        <f>IF('Corporate Overhead'!CO23="","",'Corporate Overhead'!CO23)</f>
        <v>#N/A</v>
      </c>
      <c r="CP34" s="264" t="e">
        <f>IF('Corporate Overhead'!CP23="","",'Corporate Overhead'!CP23)</f>
        <v>#N/A</v>
      </c>
      <c r="CQ34" s="264" t="e">
        <f>IF('Corporate Overhead'!CQ23="","",'Corporate Overhead'!CQ23)</f>
        <v>#N/A</v>
      </c>
      <c r="CR34" s="264" t="e">
        <f>IF('Corporate Overhead'!CR23="","",'Corporate Overhead'!CR23)</f>
        <v>#N/A</v>
      </c>
      <c r="CS34" s="264" t="e">
        <f>IF('Corporate Overhead'!CS23="","",'Corporate Overhead'!CS23)</f>
        <v>#N/A</v>
      </c>
      <c r="CT34" s="264" t="e">
        <f>IF('Corporate Overhead'!CT23="","",'Corporate Overhead'!CT23)</f>
        <v>#N/A</v>
      </c>
      <c r="CU34" s="264" t="e">
        <f>IF('Corporate Overhead'!CU23="","",'Corporate Overhead'!CU23)</f>
        <v>#N/A</v>
      </c>
      <c r="CV34" s="264" t="e">
        <f>IF('Corporate Overhead'!CV23="","",'Corporate Overhead'!CV23)</f>
        <v>#N/A</v>
      </c>
      <c r="CW34" s="264" t="e">
        <f>IF('Corporate Overhead'!CW23="","",'Corporate Overhead'!CW23)</f>
        <v>#N/A</v>
      </c>
      <c r="CX34" s="264" t="e">
        <f>IF('Corporate Overhead'!CX23="","",'Corporate Overhead'!CX23)</f>
        <v>#N/A</v>
      </c>
      <c r="CY34" s="264" t="e">
        <f>IF('Corporate Overhead'!CY23="","",'Corporate Overhead'!CY23)</f>
        <v>#N/A</v>
      </c>
      <c r="CZ34" s="264" t="e">
        <f>IF('Corporate Overhead'!CZ23="","",'Corporate Overhead'!CZ23)</f>
        <v>#N/A</v>
      </c>
      <c r="DA34" s="264" t="e">
        <f>IF('Corporate Overhead'!DA23="","",'Corporate Overhead'!DA23)</f>
        <v>#N/A</v>
      </c>
      <c r="DB34" s="264" t="e">
        <f>IF('Corporate Overhead'!DB23="","",'Corporate Overhead'!DB23)</f>
        <v>#N/A</v>
      </c>
      <c r="DC34" s="264" t="e">
        <f>IF('Corporate Overhead'!DC23="","",'Corporate Overhead'!DC23)</f>
        <v>#N/A</v>
      </c>
      <c r="DD34" s="264" t="e">
        <f>IF('Corporate Overhead'!DD23="","",'Corporate Overhead'!DD23)</f>
        <v>#N/A</v>
      </c>
      <c r="DE34" s="264" t="e">
        <f>IF('Corporate Overhead'!DE23="","",'Corporate Overhead'!DE23)</f>
        <v>#N/A</v>
      </c>
      <c r="DF34" s="264" t="e">
        <f>IF('Corporate Overhead'!DF23="","",'Corporate Overhead'!DF23)</f>
        <v>#N/A</v>
      </c>
      <c r="DG34" s="264" t="e">
        <f>IF('Corporate Overhead'!DG23="","",'Corporate Overhead'!DG23)</f>
        <v>#N/A</v>
      </c>
      <c r="DH34" s="264" t="e">
        <f>IF('Corporate Overhead'!DH23="","",'Corporate Overhead'!DH23)</f>
        <v>#N/A</v>
      </c>
      <c r="DI34" s="264" t="e">
        <f>IF('Corporate Overhead'!DI23="","",'Corporate Overhead'!DI23)</f>
        <v>#N/A</v>
      </c>
      <c r="DJ34" s="264" t="e">
        <f>IF('Corporate Overhead'!DJ23="","",'Corporate Overhead'!DJ23)</f>
        <v>#N/A</v>
      </c>
      <c r="DK34" s="264" t="e">
        <f>IF('Corporate Overhead'!DK23="","",'Corporate Overhead'!DK23)</f>
        <v>#N/A</v>
      </c>
      <c r="DL34" s="264" t="e">
        <f>IF('Corporate Overhead'!DL23="","",'Corporate Overhead'!DL23)</f>
        <v>#N/A</v>
      </c>
    </row>
    <row r="35" spans="2:116" x14ac:dyDescent="0.35">
      <c r="C35" t="s">
        <v>227</v>
      </c>
      <c r="G35" s="387" t="str">
        <f>'Corporate Overhead'!G24</f>
        <v>R&amp;D</v>
      </c>
      <c r="H35" s="12"/>
      <c r="I35" s="12"/>
      <c r="J35" s="61"/>
      <c r="K35" s="53">
        <f>SUMIF($4:$4,K$3,35:35)</f>
        <v>0</v>
      </c>
      <c r="L35" s="53">
        <f>SUMIF($4:$4,L$3,35:35)</f>
        <v>0</v>
      </c>
      <c r="M35" s="53">
        <f>SUMIF($4:$4,M$3,35:35)</f>
        <v>0</v>
      </c>
      <c r="N35" s="53">
        <f>SUMIF($4:$4,N$3,35:35)</f>
        <v>0</v>
      </c>
      <c r="O35" s="53">
        <f>SUMIF($4:$4,O$3,35:35)</f>
        <v>0</v>
      </c>
      <c r="P35" s="53">
        <f>SUMIF($4:$4,P$3,35:35)</f>
        <v>0</v>
      </c>
      <c r="Q35" s="53" t="str">
        <f>IF('Corporate Overhead'!Q24="","",'Corporate Overhead'!Q24)</f>
        <v/>
      </c>
      <c r="R35"/>
      <c r="S35" s="264">
        <f>IF('Corporate Overhead'!S24="","",'Corporate Overhead'!S24)</f>
        <v>0</v>
      </c>
      <c r="T35" s="264">
        <f>IF('Corporate Overhead'!T24="","",'Corporate Overhead'!T24)</f>
        <v>0</v>
      </c>
      <c r="U35" s="264">
        <f>IF('Corporate Overhead'!U24="","",'Corporate Overhead'!U24)</f>
        <v>0</v>
      </c>
      <c r="V35" s="264">
        <f>IF('Corporate Overhead'!V24="","",'Corporate Overhead'!V24)</f>
        <v>0</v>
      </c>
      <c r="W35" s="264">
        <f>IF('Corporate Overhead'!W24="","",'Corporate Overhead'!W24)</f>
        <v>0</v>
      </c>
      <c r="X35" s="264">
        <f>IF('Corporate Overhead'!X24="","",'Corporate Overhead'!X24)</f>
        <v>0</v>
      </c>
      <c r="Y35" s="264">
        <f>IF('Corporate Overhead'!Y24="","",'Corporate Overhead'!Y24)</f>
        <v>0</v>
      </c>
      <c r="Z35" s="264">
        <f>IF('Corporate Overhead'!Z24="","",'Corporate Overhead'!Z24)</f>
        <v>0</v>
      </c>
      <c r="AA35" s="264">
        <f>IF('Corporate Overhead'!AA24="","",'Corporate Overhead'!AA24)</f>
        <v>0</v>
      </c>
      <c r="AB35" s="264">
        <f>IF('Corporate Overhead'!AB24="","",'Corporate Overhead'!AB24)</f>
        <v>0</v>
      </c>
      <c r="AC35" s="264">
        <f>IF('Corporate Overhead'!AC24="","",'Corporate Overhead'!AC24)</f>
        <v>0</v>
      </c>
      <c r="AD35" s="264">
        <f>IF('Corporate Overhead'!AD24="","",'Corporate Overhead'!AD24)</f>
        <v>0</v>
      </c>
      <c r="AE35" s="264">
        <f>IF('Corporate Overhead'!AE24="","",'Corporate Overhead'!AE24)</f>
        <v>0</v>
      </c>
      <c r="AF35" s="264">
        <f>IF('Corporate Overhead'!AF24="","",'Corporate Overhead'!AF24)</f>
        <v>0</v>
      </c>
      <c r="AG35" s="264">
        <f>IF('Corporate Overhead'!AG24="","",'Corporate Overhead'!AG24)</f>
        <v>0</v>
      </c>
      <c r="AH35" s="264">
        <f>IF('Corporate Overhead'!AH24="","",'Corporate Overhead'!AH24)</f>
        <v>0</v>
      </c>
      <c r="AI35" s="264">
        <f>IF('Corporate Overhead'!AI24="","",'Corporate Overhead'!AI24)</f>
        <v>0</v>
      </c>
      <c r="AJ35" s="264">
        <f>IF('Corporate Overhead'!AJ24="","",'Corporate Overhead'!AJ24)</f>
        <v>0</v>
      </c>
      <c r="AK35" s="264">
        <f>IF('Corporate Overhead'!AK24="","",'Corporate Overhead'!AK24)</f>
        <v>0</v>
      </c>
      <c r="AL35" s="264">
        <f>IF('Corporate Overhead'!AL24="","",'Corporate Overhead'!AL24)</f>
        <v>0</v>
      </c>
      <c r="AM35" s="264">
        <f>IF('Corporate Overhead'!AM24="","",'Corporate Overhead'!AM24)</f>
        <v>0</v>
      </c>
      <c r="AN35" s="264">
        <f>IF('Corporate Overhead'!AN24="","",'Corporate Overhead'!AN24)</f>
        <v>0</v>
      </c>
      <c r="AO35" s="264">
        <f>IF('Corporate Overhead'!AO24="","",'Corporate Overhead'!AO24)</f>
        <v>0</v>
      </c>
      <c r="AP35" s="264">
        <f>IF('Corporate Overhead'!AP24="","",'Corporate Overhead'!AP24)</f>
        <v>0</v>
      </c>
      <c r="AQ35" s="264">
        <f>IF('Corporate Overhead'!AQ24="","",'Corporate Overhead'!AQ24)</f>
        <v>0</v>
      </c>
      <c r="AR35" s="264">
        <f>IF('Corporate Overhead'!AR24="","",'Corporate Overhead'!AR24)</f>
        <v>0</v>
      </c>
      <c r="AS35" s="264">
        <f>IF('Corporate Overhead'!AS24="","",'Corporate Overhead'!AS24)</f>
        <v>0</v>
      </c>
      <c r="AT35" s="264">
        <f>IF('Corporate Overhead'!AT24="","",'Corporate Overhead'!AT24)</f>
        <v>0</v>
      </c>
      <c r="AU35" s="264">
        <f>IF('Corporate Overhead'!AU24="","",'Corporate Overhead'!AU24)</f>
        <v>0</v>
      </c>
      <c r="AV35" s="264">
        <f>IF('Corporate Overhead'!AV24="","",'Corporate Overhead'!AV24)</f>
        <v>0</v>
      </c>
      <c r="AW35" s="264">
        <f>IF('Corporate Overhead'!AW24="","",'Corporate Overhead'!AW24)</f>
        <v>0</v>
      </c>
      <c r="AX35" s="264">
        <f>IF('Corporate Overhead'!AX24="","",'Corporate Overhead'!AX24)</f>
        <v>0</v>
      </c>
      <c r="AY35" s="264">
        <f>IF('Corporate Overhead'!AY24="","",'Corporate Overhead'!AY24)</f>
        <v>0</v>
      </c>
      <c r="AZ35" s="264">
        <f>IF('Corporate Overhead'!AZ24="","",'Corporate Overhead'!AZ24)</f>
        <v>0</v>
      </c>
      <c r="BA35" s="264">
        <f>IF('Corporate Overhead'!BA24="","",'Corporate Overhead'!BA24)</f>
        <v>0</v>
      </c>
      <c r="BB35" s="264">
        <f>IF('Corporate Overhead'!BB24="","",'Corporate Overhead'!BB24)</f>
        <v>0</v>
      </c>
      <c r="BC35" s="264">
        <f>IF('Corporate Overhead'!BC24="","",'Corporate Overhead'!BC24)</f>
        <v>0</v>
      </c>
      <c r="BD35" s="264">
        <f>IF('Corporate Overhead'!BD24="","",'Corporate Overhead'!BD24)</f>
        <v>0</v>
      </c>
      <c r="BE35" s="264">
        <f>IF('Corporate Overhead'!BE24="","",'Corporate Overhead'!BE24)</f>
        <v>0</v>
      </c>
      <c r="BF35" s="264">
        <f>IF('Corporate Overhead'!BF24="","",'Corporate Overhead'!BF24)</f>
        <v>0</v>
      </c>
      <c r="BG35" s="264">
        <f>IF('Corporate Overhead'!BG24="","",'Corporate Overhead'!BG24)</f>
        <v>0</v>
      </c>
      <c r="BH35" s="264">
        <f>IF('Corporate Overhead'!BH24="","",'Corporate Overhead'!BH24)</f>
        <v>0</v>
      </c>
      <c r="BI35" s="264">
        <f>IF('Corporate Overhead'!BI24="","",'Corporate Overhead'!BI24)</f>
        <v>0</v>
      </c>
      <c r="BJ35" s="264">
        <f>IF('Corporate Overhead'!BJ24="","",'Corporate Overhead'!BJ24)</f>
        <v>0</v>
      </c>
      <c r="BK35" s="264">
        <f>IF('Corporate Overhead'!BK24="","",'Corporate Overhead'!BK24)</f>
        <v>0</v>
      </c>
      <c r="BL35" s="264">
        <f>IF('Corporate Overhead'!BL24="","",'Corporate Overhead'!BL24)</f>
        <v>0</v>
      </c>
      <c r="BM35" s="264">
        <f>IF('Corporate Overhead'!BM24="","",'Corporate Overhead'!BM24)</f>
        <v>0</v>
      </c>
      <c r="BN35" s="264">
        <f>IF('Corporate Overhead'!BN24="","",'Corporate Overhead'!BN24)</f>
        <v>0</v>
      </c>
      <c r="BO35" s="264">
        <f>IF('Corporate Overhead'!BO24="","",'Corporate Overhead'!BO24)</f>
        <v>0</v>
      </c>
      <c r="BP35" s="264">
        <f>IF('Corporate Overhead'!BP24="","",'Corporate Overhead'!BP24)</f>
        <v>0</v>
      </c>
      <c r="BQ35" s="264">
        <f>IF('Corporate Overhead'!BQ24="","",'Corporate Overhead'!BQ24)</f>
        <v>0</v>
      </c>
      <c r="BR35" s="264">
        <f>IF('Corporate Overhead'!BR24="","",'Corporate Overhead'!BR24)</f>
        <v>0</v>
      </c>
      <c r="BS35" s="264">
        <f>IF('Corporate Overhead'!BS24="","",'Corporate Overhead'!BS24)</f>
        <v>0</v>
      </c>
      <c r="BT35" s="264">
        <f>IF('Corporate Overhead'!BT24="","",'Corporate Overhead'!BT24)</f>
        <v>0</v>
      </c>
      <c r="BU35" s="264">
        <f>IF('Corporate Overhead'!BU24="","",'Corporate Overhead'!BU24)</f>
        <v>0</v>
      </c>
      <c r="BV35" s="264">
        <f>IF('Corporate Overhead'!BV24="","",'Corporate Overhead'!BV24)</f>
        <v>0</v>
      </c>
      <c r="BW35" s="264">
        <f>IF('Corporate Overhead'!BW24="","",'Corporate Overhead'!BW24)</f>
        <v>0</v>
      </c>
      <c r="BX35" s="264">
        <f>IF('Corporate Overhead'!BX24="","",'Corporate Overhead'!BX24)</f>
        <v>0</v>
      </c>
      <c r="BY35" s="264">
        <f>IF('Corporate Overhead'!BY24="","",'Corporate Overhead'!BY24)</f>
        <v>0</v>
      </c>
      <c r="BZ35" s="264">
        <f>IF('Corporate Overhead'!BZ24="","",'Corporate Overhead'!BZ24)</f>
        <v>0</v>
      </c>
      <c r="CA35" s="264">
        <f>IF('Corporate Overhead'!CA24="","",'Corporate Overhead'!CA24)</f>
        <v>0</v>
      </c>
      <c r="CB35" s="264">
        <f>IF('Corporate Overhead'!CB24="","",'Corporate Overhead'!CB24)</f>
        <v>0</v>
      </c>
      <c r="CC35" s="264">
        <f>IF('Corporate Overhead'!CC24="","",'Corporate Overhead'!CC24)</f>
        <v>0</v>
      </c>
      <c r="CD35" s="264">
        <f>IF('Corporate Overhead'!CD24="","",'Corporate Overhead'!CD24)</f>
        <v>0</v>
      </c>
      <c r="CE35" s="264">
        <f>IF('Corporate Overhead'!CE24="","",'Corporate Overhead'!CE24)</f>
        <v>0</v>
      </c>
      <c r="CF35" s="264">
        <f>IF('Corporate Overhead'!CF24="","",'Corporate Overhead'!CF24)</f>
        <v>0</v>
      </c>
      <c r="CG35" s="264">
        <f>IF('Corporate Overhead'!CG24="","",'Corporate Overhead'!CG24)</f>
        <v>0</v>
      </c>
      <c r="CH35" s="264">
        <f>IF('Corporate Overhead'!CH24="","",'Corporate Overhead'!CH24)</f>
        <v>0</v>
      </c>
      <c r="CI35" s="264">
        <f>IF('Corporate Overhead'!CI24="","",'Corporate Overhead'!CI24)</f>
        <v>0</v>
      </c>
      <c r="CJ35" s="264">
        <f>IF('Corporate Overhead'!CJ24="","",'Corporate Overhead'!CJ24)</f>
        <v>0</v>
      </c>
      <c r="CK35" s="264">
        <f>IF('Corporate Overhead'!CK24="","",'Corporate Overhead'!CK24)</f>
        <v>0</v>
      </c>
      <c r="CL35" s="264">
        <f>IF('Corporate Overhead'!CL24="","",'Corporate Overhead'!CL24)</f>
        <v>0</v>
      </c>
      <c r="CN35" s="264" t="str">
        <f>IF('Corporate Overhead'!CN24="","",'Corporate Overhead'!CN24)</f>
        <v/>
      </c>
      <c r="CO35" s="264">
        <f>IF('Corporate Overhead'!CO24="","",'Corporate Overhead'!CO24)</f>
        <v>0</v>
      </c>
      <c r="CP35" s="264">
        <f>IF('Corporate Overhead'!CP24="","",'Corporate Overhead'!CP24)</f>
        <v>0</v>
      </c>
      <c r="CQ35" s="264">
        <f>IF('Corporate Overhead'!CQ24="","",'Corporate Overhead'!CQ24)</f>
        <v>0</v>
      </c>
      <c r="CR35" s="264">
        <f>IF('Corporate Overhead'!CR24="","",'Corporate Overhead'!CR24)</f>
        <v>0</v>
      </c>
      <c r="CS35" s="264">
        <f>IF('Corporate Overhead'!CS24="","",'Corporate Overhead'!CS24)</f>
        <v>0</v>
      </c>
      <c r="CT35" s="264">
        <f>IF('Corporate Overhead'!CT24="","",'Corporate Overhead'!CT24)</f>
        <v>0</v>
      </c>
      <c r="CU35" s="264">
        <f>IF('Corporate Overhead'!CU24="","",'Corporate Overhead'!CU24)</f>
        <v>0</v>
      </c>
      <c r="CV35" s="264">
        <f>IF('Corporate Overhead'!CV24="","",'Corporate Overhead'!CV24)</f>
        <v>0</v>
      </c>
      <c r="CW35" s="264">
        <f>IF('Corporate Overhead'!CW24="","",'Corporate Overhead'!CW24)</f>
        <v>0</v>
      </c>
      <c r="CX35" s="264">
        <f>IF('Corporate Overhead'!CX24="","",'Corporate Overhead'!CX24)</f>
        <v>0</v>
      </c>
      <c r="CY35" s="264">
        <f>IF('Corporate Overhead'!CY24="","",'Corporate Overhead'!CY24)</f>
        <v>0</v>
      </c>
      <c r="CZ35" s="264">
        <f>IF('Corporate Overhead'!CZ24="","",'Corporate Overhead'!CZ24)</f>
        <v>0</v>
      </c>
      <c r="DA35" s="264">
        <f>IF('Corporate Overhead'!DA24="","",'Corporate Overhead'!DA24)</f>
        <v>0</v>
      </c>
      <c r="DB35" s="264">
        <f>IF('Corporate Overhead'!DB24="","",'Corporate Overhead'!DB24)</f>
        <v>0</v>
      </c>
      <c r="DC35" s="264">
        <f>IF('Corporate Overhead'!DC24="","",'Corporate Overhead'!DC24)</f>
        <v>0</v>
      </c>
      <c r="DD35" s="264">
        <f>IF('Corporate Overhead'!DD24="","",'Corporate Overhead'!DD24)</f>
        <v>0</v>
      </c>
      <c r="DE35" s="264">
        <f>IF('Corporate Overhead'!DE24="","",'Corporate Overhead'!DE24)</f>
        <v>0</v>
      </c>
      <c r="DF35" s="264">
        <f>IF('Corporate Overhead'!DF24="","",'Corporate Overhead'!DF24)</f>
        <v>0</v>
      </c>
      <c r="DG35" s="264">
        <f>IF('Corporate Overhead'!DG24="","",'Corporate Overhead'!DG24)</f>
        <v>0</v>
      </c>
      <c r="DH35" s="264">
        <f>IF('Corporate Overhead'!DH24="","",'Corporate Overhead'!DH24)</f>
        <v>0</v>
      </c>
      <c r="DI35" s="264">
        <f>IF('Corporate Overhead'!DI24="","",'Corporate Overhead'!DI24)</f>
        <v>0</v>
      </c>
      <c r="DJ35" s="264">
        <f>IF('Corporate Overhead'!DJ24="","",'Corporate Overhead'!DJ24)</f>
        <v>0</v>
      </c>
      <c r="DK35" s="264">
        <f>IF('Corporate Overhead'!DK24="","",'Corporate Overhead'!DK24)</f>
        <v>0</v>
      </c>
      <c r="DL35" s="264">
        <f>IF('Corporate Overhead'!DL24="","",'Corporate Overhead'!DL24)</f>
        <v>0</v>
      </c>
    </row>
    <row r="36" spans="2:116" x14ac:dyDescent="0.35">
      <c r="C36" t="s">
        <v>227</v>
      </c>
      <c r="G36" s="387" t="str">
        <f>'Corporate Overhead'!G25</f>
        <v>(Placeholder)</v>
      </c>
      <c r="H36" s="12"/>
      <c r="I36" s="12"/>
      <c r="J36" s="61"/>
      <c r="K36" s="53">
        <f>SUMIF($4:$4,K$3,36:36)</f>
        <v>-1000.0000000000001</v>
      </c>
      <c r="L36" s="53">
        <f>SUMIF($4:$4,L$3,36:36)</f>
        <v>-1000.0000000000001</v>
      </c>
      <c r="M36" s="53">
        <f>SUMIF($4:$4,M$3,36:36)</f>
        <v>-1000.0000000000001</v>
      </c>
      <c r="N36" s="53">
        <f>SUMIF($4:$4,N$3,36:36)</f>
        <v>-1000.0000000000001</v>
      </c>
      <c r="O36" s="53">
        <f>SUMIF($4:$4,O$3,36:36)</f>
        <v>-1000.0000000000001</v>
      </c>
      <c r="P36" s="53">
        <f>SUMIF($4:$4,P$3,36:36)</f>
        <v>-1000.0000000000001</v>
      </c>
      <c r="Q36" s="53" t="str">
        <f>IF('Corporate Overhead'!Q25="","",'Corporate Overhead'!Q25)</f>
        <v/>
      </c>
      <c r="R36"/>
      <c r="S36" s="264">
        <f>IF('Corporate Overhead'!S25="","",'Corporate Overhead'!S25)</f>
        <v>-83.333333333333329</v>
      </c>
      <c r="T36" s="264">
        <f>IF('Corporate Overhead'!T25="","",'Corporate Overhead'!T25)</f>
        <v>-83.333333333333329</v>
      </c>
      <c r="U36" s="264">
        <f>IF('Corporate Overhead'!U25="","",'Corporate Overhead'!U25)</f>
        <v>-83.333333333333329</v>
      </c>
      <c r="V36" s="264">
        <f>IF('Corporate Overhead'!V25="","",'Corporate Overhead'!V25)</f>
        <v>-83.333333333333329</v>
      </c>
      <c r="W36" s="264">
        <f>IF('Corporate Overhead'!W25="","",'Corporate Overhead'!W25)</f>
        <v>-83.333333333333329</v>
      </c>
      <c r="X36" s="264">
        <f>IF('Corporate Overhead'!X25="","",'Corporate Overhead'!X25)</f>
        <v>-83.333333333333329</v>
      </c>
      <c r="Y36" s="264">
        <f>IF('Corporate Overhead'!Y25="","",'Corporate Overhead'!Y25)</f>
        <v>-83.333333333333329</v>
      </c>
      <c r="Z36" s="264">
        <f>IF('Corporate Overhead'!Z25="","",'Corporate Overhead'!Z25)</f>
        <v>-83.333333333333329</v>
      </c>
      <c r="AA36" s="264">
        <f>IF('Corporate Overhead'!AA25="","",'Corporate Overhead'!AA25)</f>
        <v>-83.333333333333329</v>
      </c>
      <c r="AB36" s="264">
        <f>IF('Corporate Overhead'!AB25="","",'Corporate Overhead'!AB25)</f>
        <v>-83.333333333333329</v>
      </c>
      <c r="AC36" s="264">
        <f>IF('Corporate Overhead'!AC25="","",'Corporate Overhead'!AC25)</f>
        <v>-83.333333333333329</v>
      </c>
      <c r="AD36" s="264">
        <f>IF('Corporate Overhead'!AD25="","",'Corporate Overhead'!AD25)</f>
        <v>-83.333333333333329</v>
      </c>
      <c r="AE36" s="264">
        <f>IF('Corporate Overhead'!AE25="","",'Corporate Overhead'!AE25)</f>
        <v>-83.333333333333329</v>
      </c>
      <c r="AF36" s="264">
        <f>IF('Corporate Overhead'!AF25="","",'Corporate Overhead'!AF25)</f>
        <v>-83.333333333333329</v>
      </c>
      <c r="AG36" s="264">
        <f>IF('Corporate Overhead'!AG25="","",'Corporate Overhead'!AG25)</f>
        <v>-83.333333333333329</v>
      </c>
      <c r="AH36" s="264">
        <f>IF('Corporate Overhead'!AH25="","",'Corporate Overhead'!AH25)</f>
        <v>-83.333333333333329</v>
      </c>
      <c r="AI36" s="264">
        <f>IF('Corporate Overhead'!AI25="","",'Corporate Overhead'!AI25)</f>
        <v>-83.333333333333329</v>
      </c>
      <c r="AJ36" s="264">
        <f>IF('Corporate Overhead'!AJ25="","",'Corporate Overhead'!AJ25)</f>
        <v>-83.333333333333329</v>
      </c>
      <c r="AK36" s="264">
        <f>IF('Corporate Overhead'!AK25="","",'Corporate Overhead'!AK25)</f>
        <v>-83.333333333333329</v>
      </c>
      <c r="AL36" s="264">
        <f>IF('Corporate Overhead'!AL25="","",'Corporate Overhead'!AL25)</f>
        <v>-83.333333333333329</v>
      </c>
      <c r="AM36" s="264">
        <f>IF('Corporate Overhead'!AM25="","",'Corporate Overhead'!AM25)</f>
        <v>-83.333333333333329</v>
      </c>
      <c r="AN36" s="264">
        <f>IF('Corporate Overhead'!AN25="","",'Corporate Overhead'!AN25)</f>
        <v>-83.333333333333329</v>
      </c>
      <c r="AO36" s="264">
        <f>IF('Corporate Overhead'!AO25="","",'Corporate Overhead'!AO25)</f>
        <v>-83.333333333333329</v>
      </c>
      <c r="AP36" s="264">
        <f>IF('Corporate Overhead'!AP25="","",'Corporate Overhead'!AP25)</f>
        <v>-83.333333333333329</v>
      </c>
      <c r="AQ36" s="264">
        <f>IF('Corporate Overhead'!AQ25="","",'Corporate Overhead'!AQ25)</f>
        <v>-83.333333333333329</v>
      </c>
      <c r="AR36" s="264">
        <f>IF('Corporate Overhead'!AR25="","",'Corporate Overhead'!AR25)</f>
        <v>-83.333333333333329</v>
      </c>
      <c r="AS36" s="264">
        <f>IF('Corporate Overhead'!AS25="","",'Corporate Overhead'!AS25)</f>
        <v>-83.333333333333329</v>
      </c>
      <c r="AT36" s="264">
        <f>IF('Corporate Overhead'!AT25="","",'Corporate Overhead'!AT25)</f>
        <v>-83.333333333333329</v>
      </c>
      <c r="AU36" s="264">
        <f>IF('Corporate Overhead'!AU25="","",'Corporate Overhead'!AU25)</f>
        <v>-83.333333333333329</v>
      </c>
      <c r="AV36" s="264">
        <f>IF('Corporate Overhead'!AV25="","",'Corporate Overhead'!AV25)</f>
        <v>-83.333333333333329</v>
      </c>
      <c r="AW36" s="264">
        <f>IF('Corporate Overhead'!AW25="","",'Corporate Overhead'!AW25)</f>
        <v>-83.333333333333329</v>
      </c>
      <c r="AX36" s="264">
        <f>IF('Corporate Overhead'!AX25="","",'Corporate Overhead'!AX25)</f>
        <v>-83.333333333333329</v>
      </c>
      <c r="AY36" s="264">
        <f>IF('Corporate Overhead'!AY25="","",'Corporate Overhead'!AY25)</f>
        <v>-83.333333333333329</v>
      </c>
      <c r="AZ36" s="264">
        <f>IF('Corporate Overhead'!AZ25="","",'Corporate Overhead'!AZ25)</f>
        <v>-83.333333333333329</v>
      </c>
      <c r="BA36" s="264">
        <f>IF('Corporate Overhead'!BA25="","",'Corporate Overhead'!BA25)</f>
        <v>-83.333333333333329</v>
      </c>
      <c r="BB36" s="264">
        <f>IF('Corporate Overhead'!BB25="","",'Corporate Overhead'!BB25)</f>
        <v>-83.333333333333329</v>
      </c>
      <c r="BC36" s="264">
        <f>IF('Corporate Overhead'!BC25="","",'Corporate Overhead'!BC25)</f>
        <v>-83.333333333333329</v>
      </c>
      <c r="BD36" s="264">
        <f>IF('Corporate Overhead'!BD25="","",'Corporate Overhead'!BD25)</f>
        <v>-83.333333333333329</v>
      </c>
      <c r="BE36" s="264">
        <f>IF('Corporate Overhead'!BE25="","",'Corporate Overhead'!BE25)</f>
        <v>-83.333333333333329</v>
      </c>
      <c r="BF36" s="264">
        <f>IF('Corporate Overhead'!BF25="","",'Corporate Overhead'!BF25)</f>
        <v>-83.333333333333329</v>
      </c>
      <c r="BG36" s="264">
        <f>IF('Corporate Overhead'!BG25="","",'Corporate Overhead'!BG25)</f>
        <v>-83.333333333333329</v>
      </c>
      <c r="BH36" s="264">
        <f>IF('Corporate Overhead'!BH25="","",'Corporate Overhead'!BH25)</f>
        <v>-83.333333333333329</v>
      </c>
      <c r="BI36" s="264">
        <f>IF('Corporate Overhead'!BI25="","",'Corporate Overhead'!BI25)</f>
        <v>-83.333333333333329</v>
      </c>
      <c r="BJ36" s="264">
        <f>IF('Corporate Overhead'!BJ25="","",'Corporate Overhead'!BJ25)</f>
        <v>-83.333333333333329</v>
      </c>
      <c r="BK36" s="264">
        <f>IF('Corporate Overhead'!BK25="","",'Corporate Overhead'!BK25)</f>
        <v>-83.333333333333329</v>
      </c>
      <c r="BL36" s="264">
        <f>IF('Corporate Overhead'!BL25="","",'Corporate Overhead'!BL25)</f>
        <v>-83.333333333333329</v>
      </c>
      <c r="BM36" s="264">
        <f>IF('Corporate Overhead'!BM25="","",'Corporate Overhead'!BM25)</f>
        <v>-83.333333333333329</v>
      </c>
      <c r="BN36" s="264">
        <f>IF('Corporate Overhead'!BN25="","",'Corporate Overhead'!BN25)</f>
        <v>-83.333333333333329</v>
      </c>
      <c r="BO36" s="264">
        <f>IF('Corporate Overhead'!BO25="","",'Corporate Overhead'!BO25)</f>
        <v>-83.333333333333329</v>
      </c>
      <c r="BP36" s="264">
        <f>IF('Corporate Overhead'!BP25="","",'Corporate Overhead'!BP25)</f>
        <v>-83.333333333333329</v>
      </c>
      <c r="BQ36" s="264">
        <f>IF('Corporate Overhead'!BQ25="","",'Corporate Overhead'!BQ25)</f>
        <v>-83.333333333333329</v>
      </c>
      <c r="BR36" s="264">
        <f>IF('Corporate Overhead'!BR25="","",'Corporate Overhead'!BR25)</f>
        <v>-83.333333333333329</v>
      </c>
      <c r="BS36" s="264">
        <f>IF('Corporate Overhead'!BS25="","",'Corporate Overhead'!BS25)</f>
        <v>-83.333333333333329</v>
      </c>
      <c r="BT36" s="264">
        <f>IF('Corporate Overhead'!BT25="","",'Corporate Overhead'!BT25)</f>
        <v>-83.333333333333329</v>
      </c>
      <c r="BU36" s="264">
        <f>IF('Corporate Overhead'!BU25="","",'Corporate Overhead'!BU25)</f>
        <v>-83.333333333333329</v>
      </c>
      <c r="BV36" s="264">
        <f>IF('Corporate Overhead'!BV25="","",'Corporate Overhead'!BV25)</f>
        <v>-83.333333333333329</v>
      </c>
      <c r="BW36" s="264">
        <f>IF('Corporate Overhead'!BW25="","",'Corporate Overhead'!BW25)</f>
        <v>-83.333333333333329</v>
      </c>
      <c r="BX36" s="264">
        <f>IF('Corporate Overhead'!BX25="","",'Corporate Overhead'!BX25)</f>
        <v>-83.333333333333329</v>
      </c>
      <c r="BY36" s="264">
        <f>IF('Corporate Overhead'!BY25="","",'Corporate Overhead'!BY25)</f>
        <v>-83.333333333333329</v>
      </c>
      <c r="BZ36" s="264">
        <f>IF('Corporate Overhead'!BZ25="","",'Corporate Overhead'!BZ25)</f>
        <v>-83.333333333333329</v>
      </c>
      <c r="CA36" s="264">
        <f>IF('Corporate Overhead'!CA25="","",'Corporate Overhead'!CA25)</f>
        <v>-83.333333333333329</v>
      </c>
      <c r="CB36" s="264">
        <f>IF('Corporate Overhead'!CB25="","",'Corporate Overhead'!CB25)</f>
        <v>-83.333333333333329</v>
      </c>
      <c r="CC36" s="264">
        <f>IF('Corporate Overhead'!CC25="","",'Corporate Overhead'!CC25)</f>
        <v>-83.333333333333329</v>
      </c>
      <c r="CD36" s="264">
        <f>IF('Corporate Overhead'!CD25="","",'Corporate Overhead'!CD25)</f>
        <v>-83.333333333333329</v>
      </c>
      <c r="CE36" s="264">
        <f>IF('Corporate Overhead'!CE25="","",'Corporate Overhead'!CE25)</f>
        <v>-83.333333333333329</v>
      </c>
      <c r="CF36" s="264">
        <f>IF('Corporate Overhead'!CF25="","",'Corporate Overhead'!CF25)</f>
        <v>-83.333333333333329</v>
      </c>
      <c r="CG36" s="264">
        <f>IF('Corporate Overhead'!CG25="","",'Corporate Overhead'!CG25)</f>
        <v>-83.333333333333329</v>
      </c>
      <c r="CH36" s="264">
        <f>IF('Corporate Overhead'!CH25="","",'Corporate Overhead'!CH25)</f>
        <v>-83.333333333333329</v>
      </c>
      <c r="CI36" s="264">
        <f>IF('Corporate Overhead'!CI25="","",'Corporate Overhead'!CI25)</f>
        <v>-83.333333333333329</v>
      </c>
      <c r="CJ36" s="264">
        <f>IF('Corporate Overhead'!CJ25="","",'Corporate Overhead'!CJ25)</f>
        <v>-83.333333333333329</v>
      </c>
      <c r="CK36" s="264">
        <f>IF('Corporate Overhead'!CK25="","",'Corporate Overhead'!CK25)</f>
        <v>-83.333333333333329</v>
      </c>
      <c r="CL36" s="264">
        <f>IF('Corporate Overhead'!CL25="","",'Corporate Overhead'!CL25)</f>
        <v>-83.333333333333329</v>
      </c>
      <c r="CN36" s="264" t="str">
        <f>IF('Corporate Overhead'!CN25="","",'Corporate Overhead'!CN25)</f>
        <v/>
      </c>
      <c r="CO36" s="264" t="e">
        <f>IF('Corporate Overhead'!CO25="","",'Corporate Overhead'!CO25)</f>
        <v>#N/A</v>
      </c>
      <c r="CP36" s="264" t="e">
        <f>IF('Corporate Overhead'!CP25="","",'Corporate Overhead'!CP25)</f>
        <v>#N/A</v>
      </c>
      <c r="CQ36" s="264" t="e">
        <f>IF('Corporate Overhead'!CQ25="","",'Corporate Overhead'!CQ25)</f>
        <v>#N/A</v>
      </c>
      <c r="CR36" s="264" t="e">
        <f>IF('Corporate Overhead'!CR25="","",'Corporate Overhead'!CR25)</f>
        <v>#N/A</v>
      </c>
      <c r="CS36" s="264" t="e">
        <f>IF('Corporate Overhead'!CS25="","",'Corporate Overhead'!CS25)</f>
        <v>#N/A</v>
      </c>
      <c r="CT36" s="264" t="e">
        <f>IF('Corporate Overhead'!CT25="","",'Corporate Overhead'!CT25)</f>
        <v>#N/A</v>
      </c>
      <c r="CU36" s="264" t="e">
        <f>IF('Corporate Overhead'!CU25="","",'Corporate Overhead'!CU25)</f>
        <v>#N/A</v>
      </c>
      <c r="CV36" s="264" t="e">
        <f>IF('Corporate Overhead'!CV25="","",'Corporate Overhead'!CV25)</f>
        <v>#N/A</v>
      </c>
      <c r="CW36" s="264" t="e">
        <f>IF('Corporate Overhead'!CW25="","",'Corporate Overhead'!CW25)</f>
        <v>#N/A</v>
      </c>
      <c r="CX36" s="264" t="e">
        <f>IF('Corporate Overhead'!CX25="","",'Corporate Overhead'!CX25)</f>
        <v>#N/A</v>
      </c>
      <c r="CY36" s="264" t="e">
        <f>IF('Corporate Overhead'!CY25="","",'Corporate Overhead'!CY25)</f>
        <v>#N/A</v>
      </c>
      <c r="CZ36" s="264" t="e">
        <f>IF('Corporate Overhead'!CZ25="","",'Corporate Overhead'!CZ25)</f>
        <v>#N/A</v>
      </c>
      <c r="DA36" s="264" t="e">
        <f>IF('Corporate Overhead'!DA25="","",'Corporate Overhead'!DA25)</f>
        <v>#N/A</v>
      </c>
      <c r="DB36" s="264" t="e">
        <f>IF('Corporate Overhead'!DB25="","",'Corporate Overhead'!DB25)</f>
        <v>#N/A</v>
      </c>
      <c r="DC36" s="264" t="e">
        <f>IF('Corporate Overhead'!DC25="","",'Corporate Overhead'!DC25)</f>
        <v>#N/A</v>
      </c>
      <c r="DD36" s="264" t="e">
        <f>IF('Corporate Overhead'!DD25="","",'Corporate Overhead'!DD25)</f>
        <v>#N/A</v>
      </c>
      <c r="DE36" s="264" t="e">
        <f>IF('Corporate Overhead'!DE25="","",'Corporate Overhead'!DE25)</f>
        <v>#N/A</v>
      </c>
      <c r="DF36" s="264" t="e">
        <f>IF('Corporate Overhead'!DF25="","",'Corporate Overhead'!DF25)</f>
        <v>#N/A</v>
      </c>
      <c r="DG36" s="264" t="e">
        <f>IF('Corporate Overhead'!DG25="","",'Corporate Overhead'!DG25)</f>
        <v>#N/A</v>
      </c>
      <c r="DH36" s="264" t="e">
        <f>IF('Corporate Overhead'!DH25="","",'Corporate Overhead'!DH25)</f>
        <v>#N/A</v>
      </c>
      <c r="DI36" s="264" t="e">
        <f>IF('Corporate Overhead'!DI25="","",'Corporate Overhead'!DI25)</f>
        <v>#N/A</v>
      </c>
      <c r="DJ36" s="264" t="e">
        <f>IF('Corporate Overhead'!DJ25="","",'Corporate Overhead'!DJ25)</f>
        <v>#N/A</v>
      </c>
      <c r="DK36" s="264" t="e">
        <f>IF('Corporate Overhead'!DK25="","",'Corporate Overhead'!DK25)</f>
        <v>#N/A</v>
      </c>
      <c r="DL36" s="264" t="e">
        <f>IF('Corporate Overhead'!DL25="","",'Corporate Overhead'!DL25)</f>
        <v>#N/A</v>
      </c>
    </row>
    <row r="37" spans="2:116" x14ac:dyDescent="0.35">
      <c r="B37" t="s">
        <v>227</v>
      </c>
      <c r="E37" t="s">
        <v>227</v>
      </c>
      <c r="F37" t="s">
        <v>227</v>
      </c>
      <c r="G37" s="27" t="s">
        <v>604</v>
      </c>
      <c r="H37" s="27"/>
      <c r="I37" s="27"/>
      <c r="J37" s="28"/>
      <c r="K37" s="63">
        <f>SUMIF($4:$4,K$3,37:37)</f>
        <v>-407350.40000000014</v>
      </c>
      <c r="L37" s="63">
        <f>SUMIF($4:$4,L$3,37:37)</f>
        <v>-873159.75759692932</v>
      </c>
      <c r="M37" s="63">
        <f>SUMIF($4:$4,M$3,37:37)</f>
        <v>-938567.3342733382</v>
      </c>
      <c r="N37" s="63">
        <f>SUMIF($4:$4,N$3,37:37)</f>
        <v>-1008395.7900876809</v>
      </c>
      <c r="O37" s="63">
        <f>SUMIF($4:$4,O$3,37:37)</f>
        <v>-1082926.3077558463</v>
      </c>
      <c r="P37" s="63">
        <f>SUMIF($4:$4,P$3,37:37)</f>
        <v>-649830.52849496494</v>
      </c>
      <c r="Q37" s="28"/>
      <c r="R37"/>
      <c r="S37" s="265">
        <f>SUMIF($C:$C,$F37,S:S)</f>
        <v>-33945.866666666669</v>
      </c>
      <c r="T37" s="265">
        <f>SUMIF($C:$C,$F37,T:T)</f>
        <v>-33945.866666666669</v>
      </c>
      <c r="U37" s="265">
        <f>SUMIF($C:$C,$F37,U:U)</f>
        <v>-33945.866666666669</v>
      </c>
      <c r="V37" s="265">
        <f>SUMIF($C:$C,$F37,V:V)</f>
        <v>-33945.866666666669</v>
      </c>
      <c r="W37" s="265">
        <f>SUMIF($C:$C,$F37,W:W)</f>
        <v>-33945.866666666669</v>
      </c>
      <c r="X37" s="265">
        <f>SUMIF($C:$C,$F37,X:X)</f>
        <v>-33945.866666666669</v>
      </c>
      <c r="Y37" s="265">
        <f>SUMIF($C:$C,$F37,Y:Y)</f>
        <v>-33945.866666666669</v>
      </c>
      <c r="Z37" s="265">
        <f>SUMIF($C:$C,$F37,Z:Z)</f>
        <v>-33945.866666666669</v>
      </c>
      <c r="AA37" s="265">
        <f>SUMIF($C:$C,$F37,AA:AA)</f>
        <v>-33945.866666666669</v>
      </c>
      <c r="AB37" s="265">
        <f>SUMIF($C:$C,$F37,AB:AB)</f>
        <v>-33945.866666666669</v>
      </c>
      <c r="AC37" s="265">
        <f>SUMIF($C:$C,$F37,AC:AC)</f>
        <v>-33945.866666666669</v>
      </c>
      <c r="AD37" s="265">
        <f>SUMIF($C:$C,$F37,AD:AD)</f>
        <v>-33945.866666666669</v>
      </c>
      <c r="AE37" s="265">
        <f>SUMIF($C:$C,$F37,AE:AE)</f>
        <v>-71150.138867988819</v>
      </c>
      <c r="AF37" s="265">
        <f>SUMIF($C:$C,$F37,AF:AF)</f>
        <v>-71437.444287184175</v>
      </c>
      <c r="AG37" s="265">
        <f>SUMIF($C:$C,$F37,AG:AG)</f>
        <v>-71726.527115910969</v>
      </c>
      <c r="AH37" s="265">
        <f>SUMIF($C:$C,$F37,AH:AH)</f>
        <v>-72017.397177974053</v>
      </c>
      <c r="AI37" s="265">
        <f>SUMIF($C:$C,$F37,AI:AI)</f>
        <v>-72310.064348185348</v>
      </c>
      <c r="AJ37" s="265">
        <f>SUMIF($C:$C,$F37,AJ:AJ)</f>
        <v>-72604.538552618877</v>
      </c>
      <c r="AK37" s="265">
        <f>SUMIF($C:$C,$F37,AK:AK)</f>
        <v>-72900.829768865471</v>
      </c>
      <c r="AL37" s="265">
        <f>SUMIF($C:$C,$F37,AL:AL)</f>
        <v>-73198.948026291007</v>
      </c>
      <c r="AM37" s="265">
        <f>SUMIF($C:$C,$F37,AM:AM)</f>
        <v>-73498.903406294354</v>
      </c>
      <c r="AN37" s="265">
        <f>SUMIF($C:$C,$F37,AN:AN)</f>
        <v>-73800.706042565886</v>
      </c>
      <c r="AO37" s="265">
        <f>SUMIF($C:$C,$F37,AO:AO)</f>
        <v>-74104.366121348648</v>
      </c>
      <c r="AP37" s="265">
        <f>SUMIF($C:$C,$F37,AP:AP)</f>
        <v>-74409.893881701588</v>
      </c>
      <c r="AQ37" s="265">
        <f>SUMIF($C:$C,$F37,AQ:AQ)</f>
        <v>-76477.582615761552</v>
      </c>
      <c r="AR37" s="265">
        <f>SUMIF($C:$C,$F37,AR:AR)</f>
        <v>-76786.876669007819</v>
      </c>
      <c r="AS37" s="265">
        <f>SUMIF($C:$C,$F37,AS:AS)</f>
        <v>-77098.069440528474</v>
      </c>
      <c r="AT37" s="265">
        <f>SUMIF($C:$C,$F37,AT:AT)</f>
        <v>-77411.171383287656</v>
      </c>
      <c r="AU37" s="265">
        <f>SUMIF($C:$C,$F37,AU:AU)</f>
        <v>-77726.193004393106</v>
      </c>
      <c r="AV37" s="265">
        <f>SUMIF($C:$C,$F37,AV:AV)</f>
        <v>-78043.144865366907</v>
      </c>
      <c r="AW37" s="265">
        <f>SUMIF($C:$C,$F37,AW:AW)</f>
        <v>-78362.037582415811</v>
      </c>
      <c r="AX37" s="265">
        <f>SUMIF($C:$C,$F37,AX:AX)</f>
        <v>-78682.881826703902</v>
      </c>
      <c r="AY37" s="265">
        <f>SUMIF($C:$C,$F37,AY:AY)</f>
        <v>-79005.688324626433</v>
      </c>
      <c r="AZ37" s="265">
        <f>SUMIF($C:$C,$F37,AZ:AZ)</f>
        <v>-79330.467858084754</v>
      </c>
      <c r="BA37" s="265">
        <f>SUMIF($C:$C,$F37,BA:BA)</f>
        <v>-79657.231264761547</v>
      </c>
      <c r="BB37" s="265">
        <f>SUMIF($C:$C,$F37,BB:BB)</f>
        <v>-79985.989438400327</v>
      </c>
      <c r="BC37" s="265">
        <f>SUMIF($C:$C,$F37,BC:BC)</f>
        <v>-82165.050479083802</v>
      </c>
      <c r="BD37" s="265">
        <f>SUMIF($C:$C,$F37,BD:BD)</f>
        <v>-82497.831093512956</v>
      </c>
      <c r="BE37" s="265">
        <f>SUMIF($C:$C,$F37,BE:BE)</f>
        <v>-82832.639495289783</v>
      </c>
      <c r="BF37" s="265">
        <f>SUMIF($C:$C,$F37,BF:BF)</f>
        <v>-83169.486805202338</v>
      </c>
      <c r="BG37" s="265">
        <f>SUMIF($C:$C,$F37,BG:BG)</f>
        <v>-83508.38420150477</v>
      </c>
      <c r="BH37" s="265">
        <f>SUMIF($C:$C,$F37,BH:BH)</f>
        <v>-83849.342920206967</v>
      </c>
      <c r="BI37" s="265">
        <f>SUMIF($C:$C,$F37,BI:BI)</f>
        <v>-84192.374255361137</v>
      </c>
      <c r="BJ37" s="265">
        <f>SUMIF($C:$C,$F37,BJ:BJ)</f>
        <v>-84537.48955934729</v>
      </c>
      <c r="BK37" s="265">
        <f>SUMIF($C:$C,$F37,BK:BK)</f>
        <v>-84884.700243169165</v>
      </c>
      <c r="BL37" s="265">
        <f>SUMIF($C:$C,$F37,BL:BL)</f>
        <v>-85234.017776737819</v>
      </c>
      <c r="BM37" s="265">
        <f>SUMIF($C:$C,$F37,BM:BM)</f>
        <v>-85585.453689173344</v>
      </c>
      <c r="BN37" s="265">
        <f>SUMIF($C:$C,$F37,BN:BN)</f>
        <v>-85939.019569091601</v>
      </c>
      <c r="BO37" s="265">
        <f>SUMIF($C:$C,$F37,BO:BO)</f>
        <v>-88235.439072403547</v>
      </c>
      <c r="BP37" s="265">
        <f>SUMIF($C:$C,$F37,BP:BP)</f>
        <v>-88593.299892612413</v>
      </c>
      <c r="BQ37" s="265">
        <f>SUMIF($C:$C,$F37,BQ:BQ)</f>
        <v>-88953.325806109482</v>
      </c>
      <c r="BR37" s="265">
        <f>SUMIF($C:$C,$F37,BR:BR)</f>
        <v>-89315.528642479199</v>
      </c>
      <c r="BS37" s="265">
        <f>SUMIF($C:$C,$F37,BS:BS)</f>
        <v>-89679.920292294264</v>
      </c>
      <c r="BT37" s="265">
        <f>SUMIF($C:$C,$F37,BT:BT)</f>
        <v>-90046.512707423666</v>
      </c>
      <c r="BU37" s="265">
        <f>SUMIF($C:$C,$F37,BU:BU)</f>
        <v>-90415.317901333663</v>
      </c>
      <c r="BV37" s="265">
        <f>SUMIF($C:$C,$F37,BV:BV)</f>
        <v>-90786.347949397066</v>
      </c>
      <c r="BW37" s="265">
        <f>SUMIF($C:$C,$F37,BW:BW)</f>
        <v>-91159.61498919563</v>
      </c>
      <c r="BX37" s="265">
        <f>SUMIF($C:$C,$F37,BX:BX)</f>
        <v>-91535.131220834941</v>
      </c>
      <c r="BY37" s="265">
        <f>SUMIF($C:$C,$F37,BY:BY)</f>
        <v>-91912.908907248318</v>
      </c>
      <c r="BZ37" s="265">
        <f>SUMIF($C:$C,$F37,BZ:BZ)</f>
        <v>-92292.960374514252</v>
      </c>
      <c r="CA37" s="265">
        <f>SUMIF($C:$C,$F37,CA:CA)</f>
        <v>-53904.022086237739</v>
      </c>
      <c r="CB37" s="265">
        <f>SUMIF($C:$C,$F37,CB:CB)</f>
        <v>-53948.583151463419</v>
      </c>
      <c r="CC37" s="265">
        <f>SUMIF($C:$C,$F37,CC:CC)</f>
        <v>-53993.329887794331</v>
      </c>
      <c r="CD37" s="265">
        <f>SUMIF($C:$C,$F37,CD:CD)</f>
        <v>-54038.263068860026</v>
      </c>
      <c r="CE37" s="265">
        <f>SUMIF($C:$C,$F37,CE:CE)</f>
        <v>-54083.383471513538</v>
      </c>
      <c r="CF37" s="265">
        <f>SUMIF($C:$C,$F37,CF:CF)</f>
        <v>-54128.691875844073</v>
      </c>
      <c r="CG37" s="265">
        <f>SUMIF($C:$C,$F37,CG:CG)</f>
        <v>-54174.189065193757</v>
      </c>
      <c r="CH37" s="265">
        <f>SUMIF($C:$C,$F37,CH:CH)</f>
        <v>-54219.87582616508</v>
      </c>
      <c r="CI37" s="265">
        <f>SUMIF($C:$C,$F37,CI:CI)</f>
        <v>-54265.752948640657</v>
      </c>
      <c r="CJ37" s="265">
        <f>SUMIF($C:$C,$F37,CJ:CJ)</f>
        <v>-54311.821225792912</v>
      </c>
      <c r="CK37" s="265">
        <f>SUMIF($C:$C,$F37,CK:CK)</f>
        <v>-54358.081454100087</v>
      </c>
      <c r="CL37" s="265">
        <f>SUMIF($C:$C,$F37,CL:CL)</f>
        <v>-54404.53443335928</v>
      </c>
      <c r="CN37" s="265">
        <f>SUMIF($C:$C,$F37,CN:CN)</f>
        <v>0</v>
      </c>
      <c r="CO37" s="265" t="e">
        <f>SUMIF($C:$C,$F37,CO:CO)</f>
        <v>#N/A</v>
      </c>
      <c r="CP37" s="265" t="e">
        <f>SUMIF($C:$C,$F37,CP:CP)</f>
        <v>#N/A</v>
      </c>
      <c r="CQ37" s="265" t="e">
        <f>SUMIF($C:$C,$F37,CQ:CQ)</f>
        <v>#N/A</v>
      </c>
      <c r="CR37" s="265" t="e">
        <f>SUMIF($C:$C,$F37,CR:CR)</f>
        <v>#N/A</v>
      </c>
      <c r="CS37" s="265" t="e">
        <f>SUMIF($C:$C,$F37,CS:CS)</f>
        <v>#N/A</v>
      </c>
      <c r="CT37" s="265" t="e">
        <f>SUMIF($C:$C,$F37,CT:CT)</f>
        <v>#N/A</v>
      </c>
      <c r="CU37" s="265" t="e">
        <f>SUMIF($C:$C,$F37,CU:CU)</f>
        <v>#N/A</v>
      </c>
      <c r="CV37" s="265" t="e">
        <f>SUMIF($C:$C,$F37,CV:CV)</f>
        <v>#N/A</v>
      </c>
      <c r="CW37" s="265" t="e">
        <f>SUMIF($C:$C,$F37,CW:CW)</f>
        <v>#N/A</v>
      </c>
      <c r="CX37" s="265" t="e">
        <f>SUMIF($C:$C,$F37,CX:CX)</f>
        <v>#N/A</v>
      </c>
      <c r="CY37" s="265" t="e">
        <f>SUMIF($C:$C,$F37,CY:CY)</f>
        <v>#N/A</v>
      </c>
      <c r="CZ37" s="265" t="e">
        <f>SUMIF($C:$C,$F37,CZ:CZ)</f>
        <v>#N/A</v>
      </c>
      <c r="DA37" s="265" t="e">
        <f>SUMIF($C:$C,$F37,DA:DA)</f>
        <v>#N/A</v>
      </c>
      <c r="DB37" s="265" t="e">
        <f>SUMIF($C:$C,$F37,DB:DB)</f>
        <v>#N/A</v>
      </c>
      <c r="DC37" s="265" t="e">
        <f>SUMIF($C:$C,$F37,DC:DC)</f>
        <v>#N/A</v>
      </c>
      <c r="DD37" s="265" t="e">
        <f>SUMIF($C:$C,$F37,DD:DD)</f>
        <v>#N/A</v>
      </c>
      <c r="DE37" s="265" t="e">
        <f>SUMIF($C:$C,$F37,DE:DE)</f>
        <v>#N/A</v>
      </c>
      <c r="DF37" s="265" t="e">
        <f>SUMIF($C:$C,$F37,DF:DF)</f>
        <v>#N/A</v>
      </c>
      <c r="DG37" s="265" t="e">
        <f>SUMIF($C:$C,$F37,DG:DG)</f>
        <v>#N/A</v>
      </c>
      <c r="DH37" s="265" t="e">
        <f>SUMIF($C:$C,$F37,DH:DH)</f>
        <v>#N/A</v>
      </c>
      <c r="DI37" s="265" t="e">
        <f>SUMIF($C:$C,$F37,DI:DI)</f>
        <v>#N/A</v>
      </c>
      <c r="DJ37" s="265" t="e">
        <f>SUMIF($C:$C,$F37,DJ:DJ)</f>
        <v>#N/A</v>
      </c>
      <c r="DK37" s="265" t="e">
        <f>SUMIF($C:$C,$F37,DK:DK)</f>
        <v>#N/A</v>
      </c>
      <c r="DL37" s="265" t="e">
        <f>SUMIF($C:$C,$F37,DL:DL)</f>
        <v>#N/A</v>
      </c>
    </row>
    <row r="38" spans="2:116" x14ac:dyDescent="0.35">
      <c r="B38" t="s">
        <v>227</v>
      </c>
      <c r="R38"/>
    </row>
    <row r="39" spans="2:116" x14ac:dyDescent="0.35">
      <c r="G39" s="27" t="s">
        <v>605</v>
      </c>
      <c r="H39" s="27"/>
      <c r="I39" s="27"/>
      <c r="J39" s="28"/>
      <c r="K39" s="28">
        <f>SUMIF($4:$4,K$3,39:39)</f>
        <v>-407350.40000000014</v>
      </c>
      <c r="L39" s="28">
        <f>SUMIF($4:$4,L$3,39:39)</f>
        <v>-873159.75759692932</v>
      </c>
      <c r="M39" s="28">
        <f>SUMIF($4:$4,M$3,39:39)</f>
        <v>-938567.3342733382</v>
      </c>
      <c r="N39" s="28">
        <f>SUMIF($4:$4,N$3,39:39)</f>
        <v>-1008395.7900876809</v>
      </c>
      <c r="O39" s="28">
        <f>SUMIF($4:$4,O$3,39:39)</f>
        <v>-1082926.3077558463</v>
      </c>
      <c r="P39" s="28">
        <f>SUMIF($4:$4,P$3,39:39)</f>
        <v>-649830.52849496494</v>
      </c>
      <c r="Q39" s="28"/>
      <c r="R39"/>
      <c r="S39" s="28">
        <f t="shared" ref="S39:AX39" si="17">IFERROR(S28,0)+IFERROR(S37,0)</f>
        <v>-33945.866666666669</v>
      </c>
      <c r="T39" s="28">
        <f t="shared" si="17"/>
        <v>-33945.866666666669</v>
      </c>
      <c r="U39" s="28">
        <f t="shared" si="17"/>
        <v>-33945.866666666669</v>
      </c>
      <c r="V39" s="28">
        <f t="shared" si="17"/>
        <v>-33945.866666666669</v>
      </c>
      <c r="W39" s="28">
        <f t="shared" si="17"/>
        <v>-33945.866666666669</v>
      </c>
      <c r="X39" s="28">
        <f t="shared" si="17"/>
        <v>-33945.866666666669</v>
      </c>
      <c r="Y39" s="28">
        <f t="shared" si="17"/>
        <v>-33945.866666666669</v>
      </c>
      <c r="Z39" s="28">
        <f t="shared" si="17"/>
        <v>-33945.866666666669</v>
      </c>
      <c r="AA39" s="28">
        <f t="shared" si="17"/>
        <v>-33945.866666666669</v>
      </c>
      <c r="AB39" s="28">
        <f t="shared" si="17"/>
        <v>-33945.866666666669</v>
      </c>
      <c r="AC39" s="28">
        <f t="shared" si="17"/>
        <v>-33945.866666666669</v>
      </c>
      <c r="AD39" s="28">
        <f t="shared" si="17"/>
        <v>-33945.866666666669</v>
      </c>
      <c r="AE39" s="28">
        <f t="shared" si="17"/>
        <v>-71150.138867988819</v>
      </c>
      <c r="AF39" s="28">
        <f t="shared" si="17"/>
        <v>-71437.444287184175</v>
      </c>
      <c r="AG39" s="28">
        <f t="shared" si="17"/>
        <v>-71726.527115910969</v>
      </c>
      <c r="AH39" s="28">
        <f t="shared" si="17"/>
        <v>-72017.397177974053</v>
      </c>
      <c r="AI39" s="28">
        <f t="shared" si="17"/>
        <v>-72310.064348185348</v>
      </c>
      <c r="AJ39" s="28">
        <f t="shared" si="17"/>
        <v>-72604.538552618877</v>
      </c>
      <c r="AK39" s="28">
        <f t="shared" si="17"/>
        <v>-72900.829768865471</v>
      </c>
      <c r="AL39" s="28">
        <f t="shared" si="17"/>
        <v>-73198.948026291007</v>
      </c>
      <c r="AM39" s="28">
        <f t="shared" si="17"/>
        <v>-73498.903406294354</v>
      </c>
      <c r="AN39" s="28">
        <f t="shared" si="17"/>
        <v>-73800.706042565886</v>
      </c>
      <c r="AO39" s="28">
        <f t="shared" si="17"/>
        <v>-74104.366121348648</v>
      </c>
      <c r="AP39" s="28">
        <f t="shared" si="17"/>
        <v>-74409.893881701588</v>
      </c>
      <c r="AQ39" s="28">
        <f t="shared" si="17"/>
        <v>-76477.582615761552</v>
      </c>
      <c r="AR39" s="28">
        <f t="shared" si="17"/>
        <v>-76786.876669007819</v>
      </c>
      <c r="AS39" s="28">
        <f t="shared" si="17"/>
        <v>-77098.069440528474</v>
      </c>
      <c r="AT39" s="28">
        <f t="shared" si="17"/>
        <v>-77411.171383287656</v>
      </c>
      <c r="AU39" s="28">
        <f t="shared" si="17"/>
        <v>-77726.193004393106</v>
      </c>
      <c r="AV39" s="28">
        <f t="shared" si="17"/>
        <v>-78043.144865366907</v>
      </c>
      <c r="AW39" s="28">
        <f t="shared" si="17"/>
        <v>-78362.037582415811</v>
      </c>
      <c r="AX39" s="28">
        <f t="shared" si="17"/>
        <v>-78682.881826703902</v>
      </c>
      <c r="AY39" s="28">
        <f t="shared" ref="AY39:CD39" si="18">IFERROR(AY28,0)+IFERROR(AY37,0)</f>
        <v>-79005.688324626433</v>
      </c>
      <c r="AZ39" s="28">
        <f t="shared" si="18"/>
        <v>-79330.467858084754</v>
      </c>
      <c r="BA39" s="28">
        <f t="shared" si="18"/>
        <v>-79657.231264761547</v>
      </c>
      <c r="BB39" s="28">
        <f t="shared" si="18"/>
        <v>-79985.989438400327</v>
      </c>
      <c r="BC39" s="28">
        <f t="shared" si="18"/>
        <v>-82165.050479083802</v>
      </c>
      <c r="BD39" s="28">
        <f t="shared" si="18"/>
        <v>-82497.831093512956</v>
      </c>
      <c r="BE39" s="28">
        <f t="shared" si="18"/>
        <v>-82832.639495289783</v>
      </c>
      <c r="BF39" s="28">
        <f t="shared" si="18"/>
        <v>-83169.486805202338</v>
      </c>
      <c r="BG39" s="28">
        <f t="shared" si="18"/>
        <v>-83508.38420150477</v>
      </c>
      <c r="BH39" s="28">
        <f t="shared" si="18"/>
        <v>-83849.342920206967</v>
      </c>
      <c r="BI39" s="28">
        <f t="shared" si="18"/>
        <v>-84192.374255361137</v>
      </c>
      <c r="BJ39" s="28">
        <f t="shared" si="18"/>
        <v>-84537.48955934729</v>
      </c>
      <c r="BK39" s="28">
        <f t="shared" si="18"/>
        <v>-84884.700243169165</v>
      </c>
      <c r="BL39" s="28">
        <f t="shared" si="18"/>
        <v>-85234.017776737819</v>
      </c>
      <c r="BM39" s="28">
        <f t="shared" si="18"/>
        <v>-85585.453689173344</v>
      </c>
      <c r="BN39" s="28">
        <f t="shared" si="18"/>
        <v>-85939.019569091601</v>
      </c>
      <c r="BO39" s="28">
        <f t="shared" si="18"/>
        <v>-88235.439072403547</v>
      </c>
      <c r="BP39" s="28">
        <f t="shared" si="18"/>
        <v>-88593.299892612413</v>
      </c>
      <c r="BQ39" s="28">
        <f t="shared" si="18"/>
        <v>-88953.325806109482</v>
      </c>
      <c r="BR39" s="28">
        <f t="shared" si="18"/>
        <v>-89315.528642479199</v>
      </c>
      <c r="BS39" s="28">
        <f t="shared" si="18"/>
        <v>-89679.920292294264</v>
      </c>
      <c r="BT39" s="28">
        <f t="shared" si="18"/>
        <v>-90046.512707423666</v>
      </c>
      <c r="BU39" s="28">
        <f t="shared" si="18"/>
        <v>-90415.317901333663</v>
      </c>
      <c r="BV39" s="28">
        <f t="shared" si="18"/>
        <v>-90786.347949397066</v>
      </c>
      <c r="BW39" s="28">
        <f t="shared" si="18"/>
        <v>-91159.61498919563</v>
      </c>
      <c r="BX39" s="28">
        <f t="shared" si="18"/>
        <v>-91535.131220834941</v>
      </c>
      <c r="BY39" s="28">
        <f t="shared" si="18"/>
        <v>-91912.908907248318</v>
      </c>
      <c r="BZ39" s="28">
        <f t="shared" si="18"/>
        <v>-92292.960374514252</v>
      </c>
      <c r="CA39" s="28">
        <f t="shared" si="18"/>
        <v>-53904.022086237739</v>
      </c>
      <c r="CB39" s="28">
        <f t="shared" si="18"/>
        <v>-53948.583151463419</v>
      </c>
      <c r="CC39" s="28">
        <f t="shared" si="18"/>
        <v>-53993.329887794331</v>
      </c>
      <c r="CD39" s="28">
        <f t="shared" si="18"/>
        <v>-54038.263068860026</v>
      </c>
      <c r="CE39" s="28">
        <f t="shared" ref="CE39:CL39" si="19">IFERROR(CE28,0)+IFERROR(CE37,0)</f>
        <v>-54083.383471513538</v>
      </c>
      <c r="CF39" s="28">
        <f t="shared" si="19"/>
        <v>-54128.691875844073</v>
      </c>
      <c r="CG39" s="28">
        <f t="shared" si="19"/>
        <v>-54174.189065193757</v>
      </c>
      <c r="CH39" s="28">
        <f t="shared" si="19"/>
        <v>-54219.87582616508</v>
      </c>
      <c r="CI39" s="28">
        <f t="shared" si="19"/>
        <v>-54265.752948640657</v>
      </c>
      <c r="CJ39" s="28">
        <f t="shared" si="19"/>
        <v>-54311.821225792912</v>
      </c>
      <c r="CK39" s="28">
        <f t="shared" si="19"/>
        <v>-54358.081454100087</v>
      </c>
      <c r="CL39" s="28">
        <f t="shared" si="19"/>
        <v>-54404.53443335928</v>
      </c>
      <c r="CN39" s="28">
        <f t="shared" ref="CN39:DL39" si="20">IFERROR(CN28,0)+IFERROR(CN37,0)</f>
        <v>0</v>
      </c>
      <c r="CO39" s="28">
        <f t="shared" si="20"/>
        <v>0</v>
      </c>
      <c r="CP39" s="28">
        <f t="shared" si="20"/>
        <v>0</v>
      </c>
      <c r="CQ39" s="28">
        <f t="shared" si="20"/>
        <v>0</v>
      </c>
      <c r="CR39" s="28">
        <f t="shared" si="20"/>
        <v>0</v>
      </c>
      <c r="CS39" s="28">
        <f t="shared" si="20"/>
        <v>0</v>
      </c>
      <c r="CT39" s="28">
        <f t="shared" si="20"/>
        <v>0</v>
      </c>
      <c r="CU39" s="28">
        <f t="shared" si="20"/>
        <v>0</v>
      </c>
      <c r="CV39" s="28">
        <f t="shared" si="20"/>
        <v>0</v>
      </c>
      <c r="CW39" s="28">
        <f t="shared" si="20"/>
        <v>0</v>
      </c>
      <c r="CX39" s="28">
        <f t="shared" si="20"/>
        <v>0</v>
      </c>
      <c r="CY39" s="28">
        <f t="shared" si="20"/>
        <v>0</v>
      </c>
      <c r="CZ39" s="28">
        <f t="shared" si="20"/>
        <v>0</v>
      </c>
      <c r="DA39" s="28">
        <f t="shared" si="20"/>
        <v>0</v>
      </c>
      <c r="DB39" s="28">
        <f t="shared" si="20"/>
        <v>0</v>
      </c>
      <c r="DC39" s="28">
        <f t="shared" si="20"/>
        <v>0</v>
      </c>
      <c r="DD39" s="28">
        <f t="shared" si="20"/>
        <v>0</v>
      </c>
      <c r="DE39" s="28">
        <f t="shared" si="20"/>
        <v>0</v>
      </c>
      <c r="DF39" s="28">
        <f t="shared" si="20"/>
        <v>0</v>
      </c>
      <c r="DG39" s="28">
        <f t="shared" si="20"/>
        <v>0</v>
      </c>
      <c r="DH39" s="28">
        <f t="shared" si="20"/>
        <v>0</v>
      </c>
      <c r="DI39" s="28">
        <f t="shared" si="20"/>
        <v>0</v>
      </c>
      <c r="DJ39" s="28">
        <f t="shared" si="20"/>
        <v>0</v>
      </c>
      <c r="DK39" s="28">
        <f t="shared" si="20"/>
        <v>0</v>
      </c>
      <c r="DL39" s="28">
        <f t="shared" si="20"/>
        <v>0</v>
      </c>
    </row>
    <row r="40" spans="2:116" x14ac:dyDescent="0.35">
      <c r="G40" s="129" t="s">
        <v>606</v>
      </c>
      <c r="H40" s="27"/>
      <c r="I40" s="27"/>
      <c r="J40" s="28"/>
      <c r="K40" s="21">
        <f>IFERROR(K39/K18,0)</f>
        <v>-8.0734154118107943E-3</v>
      </c>
      <c r="L40" s="21">
        <f>IFERROR(L39/L18,0)</f>
        <v>-1.9591109460402316E-2</v>
      </c>
      <c r="M40" s="21">
        <f>IFERROR(M39/M18,0)</f>
        <v>-1.9155372901327357E-2</v>
      </c>
      <c r="N40" s="21">
        <f>IFERROR(N39/N18,0)</f>
        <v>-1.8756493133835466E-2</v>
      </c>
      <c r="O40" s="21">
        <f>IFERROR(O39/O18,0)</f>
        <v>-1.8390001902035217E-2</v>
      </c>
      <c r="P40" s="21">
        <f>IFERROR(P39/P18,0)</f>
        <v>-4.9485209849554082E-2</v>
      </c>
      <c r="Q40" s="269"/>
      <c r="R40"/>
      <c r="S40" s="21">
        <f>IFERROR(S39/S18,0)</f>
        <v>-8.4512531120331941E-3</v>
      </c>
      <c r="T40" s="21">
        <f>IFERROR(T39/T18,0)</f>
        <v>-8.3814080449916006E-3</v>
      </c>
      <c r="U40" s="21">
        <f>IFERROR(U39/U18,0)</f>
        <v>-8.3122821449227672E-3</v>
      </c>
      <c r="V40" s="21">
        <f>IFERROR(V39/V18,0)</f>
        <v>-8.243865973265355E-3</v>
      </c>
      <c r="W40" s="21">
        <f>IFERROR(W39/W18,0)</f>
        <v>-8.1761502480213293E-3</v>
      </c>
      <c r="X40" s="21">
        <f>IFERROR(X39/X18,0)</f>
        <v>-8.10912584056361E-3</v>
      </c>
      <c r="Y40" s="21">
        <f>IFERROR(Y39/Y18,0)</f>
        <v>-8.0427837725212895E-3</v>
      </c>
      <c r="Z40" s="21">
        <f>IFERROR(Z39/Z18,0)</f>
        <v>-7.9771152127403131E-3</v>
      </c>
      <c r="AA40" s="21">
        <f>IFERROR(AA39/AA18,0)</f>
        <v>-7.9121114743172342E-3</v>
      </c>
      <c r="AB40" s="21">
        <f>IFERROR(AB39/AB18,0)</f>
        <v>-7.8477640117045281E-3</v>
      </c>
      <c r="AC40" s="21">
        <f>IFERROR(AC39/AC18,0)</f>
        <v>-7.7840644178848312E-3</v>
      </c>
      <c r="AD40" s="21">
        <f>IFERROR(AD39/AD18,0)</f>
        <v>-7.7210044216126867E-3</v>
      </c>
      <c r="AE40" s="21">
        <f>IFERROR(AE39/AE18,0)</f>
        <v>-2.0026602951177783E-2</v>
      </c>
      <c r="AF40" s="21">
        <f>IFERROR(AF39/AF18,0)</f>
        <v>-1.9946170509366028E-2</v>
      </c>
      <c r="AG40" s="21">
        <f>IFERROR(AG39/AG18,0)</f>
        <v>-1.9866532487471902E-2</v>
      </c>
      <c r="AH40" s="21">
        <f>IFERROR(AH39/AH18,0)</f>
        <v>-1.9787678981305824E-2</v>
      </c>
      <c r="AI40" s="21">
        <f>IFERROR(AI39/AI18,0)</f>
        <v>-1.970960024188444E-2</v>
      </c>
      <c r="AJ40" s="21">
        <f>IFERROR(AJ39/AJ18,0)</f>
        <v>-1.9632286672446955E-2</v>
      </c>
      <c r="AK40" s="21">
        <f>IFERROR(AK39/AK18,0)</f>
        <v>-1.9555728825540089E-2</v>
      </c>
      <c r="AL40" s="21">
        <f>IFERROR(AL39/AL18,0)</f>
        <v>-1.9479917400169047E-2</v>
      </c>
      <c r="AM40" s="21">
        <f>IFERROR(AM39/AM18,0)</f>
        <v>-1.9404843239013588E-2</v>
      </c>
      <c r="AN40" s="21">
        <f>IFERROR(AN39/AN18,0)</f>
        <v>-1.933049732570731E-2</v>
      </c>
      <c r="AO40" s="21">
        <f>IFERROR(AO39/AO18,0)</f>
        <v>-1.9256870782177998E-2</v>
      </c>
      <c r="AP40" s="21">
        <f>IFERROR(AP39/AP18,0)</f>
        <v>-1.9183954866047556E-2</v>
      </c>
      <c r="AQ40" s="21">
        <f>IFERROR(AQ39/AQ18,0)</f>
        <v>-1.9561999113119257E-2</v>
      </c>
      <c r="AR40" s="21">
        <f>IFERROR(AR39/AR18,0)</f>
        <v>-1.9486944564771534E-2</v>
      </c>
      <c r="AS40" s="21">
        <f>IFERROR(AS39/AS18,0)</f>
        <v>-1.9412609064460469E-2</v>
      </c>
      <c r="AT40" s="21">
        <f>IFERROR(AT39/AT18,0)</f>
        <v>-1.9338983981316605E-2</v>
      </c>
      <c r="AU40" s="21">
        <f>IFERROR(AU39/AU18,0)</f>
        <v>-1.9266060814114423E-2</v>
      </c>
      <c r="AV40" s="21">
        <f>IFERROR(AV39/AV18,0)</f>
        <v>-1.9193831188887459E-2</v>
      </c>
      <c r="AW40" s="21">
        <f>IFERROR(AW39/AW18,0)</f>
        <v>-1.9122286856596126E-2</v>
      </c>
      <c r="AX40" s="21">
        <f>IFERROR(AX39/AX18,0)</f>
        <v>-1.9051419690846165E-2</v>
      </c>
      <c r="AY40" s="21">
        <f>IFERROR(AY39/AY18,0)</f>
        <v>-1.8981221685656788E-2</v>
      </c>
      <c r="AZ40" s="21">
        <f>IFERROR(AZ39/AZ18,0)</f>
        <v>-1.8911684953277209E-2</v>
      </c>
      <c r="BA40" s="21">
        <f>IFERROR(BA39/BA18,0)</f>
        <v>-1.8842801722050495E-2</v>
      </c>
      <c r="BB40" s="21">
        <f>IFERROR(BB39/BB18,0)</f>
        <v>-1.8774564334322872E-2</v>
      </c>
      <c r="BC40" s="21">
        <f>IFERROR(BC39/BC18,0)</f>
        <v>-1.9137461113730766E-2</v>
      </c>
      <c r="BD40" s="21">
        <f>IFERROR(BD39/BD18,0)</f>
        <v>-1.9067181795878328E-2</v>
      </c>
      <c r="BE40" s="21">
        <f>IFERROR(BE39/BE18,0)</f>
        <v>-1.8997556841565753E-2</v>
      </c>
      <c r="BF40" s="21">
        <f>IFERROR(BF39/BF18,0)</f>
        <v>-1.8928578672069662E-2</v>
      </c>
      <c r="BG40" s="21">
        <f>IFERROR(BG39/BG18,0)</f>
        <v>-1.8860239818020996E-2</v>
      </c>
      <c r="BH40" s="21">
        <f>IFERROR(BH39/BH18,0)</f>
        <v>-1.8792532917475756E-2</v>
      </c>
      <c r="BI40" s="21">
        <f>IFERROR(BI39/BI18,0)</f>
        <v>-1.8725450714027182E-2</v>
      </c>
      <c r="BJ40" s="21">
        <f>IFERROR(BJ39/BJ18,0)</f>
        <v>-1.8658986054957877E-2</v>
      </c>
      <c r="BK40" s="21">
        <f>IFERROR(BK39/BK18,0)</f>
        <v>-1.8593131889428651E-2</v>
      </c>
      <c r="BL40" s="21">
        <f>IFERROR(BL39/BL18,0)</f>
        <v>-1.8527881266707701E-2</v>
      </c>
      <c r="BM40" s="21">
        <f>IFERROR(BM39/BM18,0)</f>
        <v>-1.8463227334433271E-2</v>
      </c>
      <c r="BN40" s="21">
        <f>IFERROR(BN39/BN18,0)</f>
        <v>-1.8399163336915155E-2</v>
      </c>
      <c r="BO40" s="21">
        <f>IFERROR(BO39/BO18,0)</f>
        <v>-1.8748040130828321E-2</v>
      </c>
      <c r="BP40" s="21">
        <f>IFERROR(BP39/BP18,0)</f>
        <v>-1.8682024318105027E-2</v>
      </c>
      <c r="BQ40" s="21">
        <f>IFERROR(BQ39/BQ18,0)</f>
        <v>-1.8616606945357946E-2</v>
      </c>
      <c r="BR40" s="21">
        <f>IFERROR(BR39/BR18,0)</f>
        <v>-1.8551781311393654E-2</v>
      </c>
      <c r="BS40" s="21">
        <f>IFERROR(BS39/BS18,0)</f>
        <v>-1.8487540808085911E-2</v>
      </c>
      <c r="BT40" s="21">
        <f>IFERROR(BT39/BT18,0)</f>
        <v>-1.8423878918798181E-2</v>
      </c>
      <c r="BU40" s="21">
        <f>IFERROR(BU39/BU18,0)</f>
        <v>-1.836078921683949E-2</v>
      </c>
      <c r="BV40" s="21">
        <f>IFERROR(BV39/BV18,0)</f>
        <v>-1.8298265363950121E-2</v>
      </c>
      <c r="BW40" s="21">
        <f>IFERROR(BW39/BW18,0)</f>
        <v>-1.8236301108818975E-2</v>
      </c>
      <c r="BX40" s="21">
        <f>IFERROR(BX39/BX18,0)</f>
        <v>-1.8174890285628752E-2</v>
      </c>
      <c r="BY40" s="21">
        <f>IFERROR(BY39/BY18,0)</f>
        <v>-1.8114026812632078E-2</v>
      </c>
      <c r="BZ40" s="21">
        <f>IFERROR(BZ39/BZ18,0)</f>
        <v>-1.8053704690753902E-2</v>
      </c>
      <c r="CA40" s="21">
        <f>IFERROR(CA39/CA18,0)</f>
        <v>-5.0402765483233108E-2</v>
      </c>
      <c r="CB40" s="21">
        <f>IFERROR(CB39/CB18,0)</f>
        <v>-5.0235119153427682E-2</v>
      </c>
      <c r="CC40" s="21">
        <f>IFERROR(CC39/CC18,0)</f>
        <v>-5.006816845154629E-2</v>
      </c>
      <c r="CD40" s="21">
        <f>IFERROR(CD39/CD18,0)</f>
        <v>-4.9901910491166226E-2</v>
      </c>
      <c r="CE40" s="21">
        <f>IFERROR(CE39/CE18,0)</f>
        <v>-4.9736342397841485E-2</v>
      </c>
      <c r="CF40" s="21">
        <f>IFERROR(CF39/CF18,0)</f>
        <v>-4.9571461309055931E-2</v>
      </c>
      <c r="CG40" s="21">
        <f>IFERROR(CG39/CG18,0)</f>
        <v>-4.9407264374161763E-2</v>
      </c>
      <c r="CH40" s="21">
        <f>IFERROR(CH39/CH18,0)</f>
        <v>-4.924374875435248E-2</v>
      </c>
      <c r="CI40" s="21">
        <f>IFERROR(CI39/CI18,0)</f>
        <v>-4.9080911622591455E-2</v>
      </c>
      <c r="CJ40" s="21">
        <f>IFERROR(CJ39/CJ18,0)</f>
        <v>-4.8918750163577399E-2</v>
      </c>
      <c r="CK40" s="21">
        <f>IFERROR(CK39/CK18,0)</f>
        <v>-4.8757261573687462E-2</v>
      </c>
      <c r="CL40" s="21">
        <f>IFERROR(CL39/CL18,0)</f>
        <v>-4.8596443060931444E-2</v>
      </c>
      <c r="CN40" s="270">
        <f>IFERROR(CN39/CN18,0)</f>
        <v>0</v>
      </c>
      <c r="CO40" s="270">
        <f>IFERROR(CO39/CO18,0)</f>
        <v>0</v>
      </c>
      <c r="CP40" s="270">
        <f>IFERROR(CP39/CP18,0)</f>
        <v>0</v>
      </c>
      <c r="CQ40" s="270">
        <f>IFERROR(CQ39/CQ18,0)</f>
        <v>0</v>
      </c>
      <c r="CR40" s="270">
        <f>IFERROR(CR39/CR18,0)</f>
        <v>0</v>
      </c>
      <c r="CS40" s="270">
        <f>IFERROR(CS39/CS18,0)</f>
        <v>0</v>
      </c>
      <c r="CT40" s="270">
        <f>IFERROR(CT39/CT18,0)</f>
        <v>0</v>
      </c>
      <c r="CU40" s="270">
        <f>IFERROR(CU39/CU18,0)</f>
        <v>0</v>
      </c>
      <c r="CV40" s="270">
        <f>IFERROR(CV39/CV18,0)</f>
        <v>0</v>
      </c>
      <c r="CW40" s="270">
        <f>IFERROR(CW39/CW18,0)</f>
        <v>0</v>
      </c>
      <c r="CX40" s="270">
        <f>IFERROR(CX39/CX18,0)</f>
        <v>0</v>
      </c>
      <c r="CY40" s="270">
        <f>IFERROR(CY39/CY18,0)</f>
        <v>0</v>
      </c>
      <c r="CZ40" s="270">
        <f>IFERROR(CZ39/CZ18,0)</f>
        <v>0</v>
      </c>
      <c r="DA40" s="270">
        <f>IFERROR(DA39/DA18,0)</f>
        <v>0</v>
      </c>
      <c r="DB40" s="270">
        <f>IFERROR(DB39/DB18,0)</f>
        <v>0</v>
      </c>
      <c r="DC40" s="270">
        <f>IFERROR(DC39/DC18,0)</f>
        <v>0</v>
      </c>
      <c r="DD40" s="270">
        <f>IFERROR(DD39/DD18,0)</f>
        <v>0</v>
      </c>
      <c r="DE40" s="270">
        <f>IFERROR(DE39/DE18,0)</f>
        <v>0</v>
      </c>
      <c r="DF40" s="270">
        <f>IFERROR(DF39/DF18,0)</f>
        <v>0</v>
      </c>
      <c r="DG40" s="270">
        <f>IFERROR(DG39/DG18,0)</f>
        <v>0</v>
      </c>
      <c r="DH40" s="270">
        <f>IFERROR(DH39/DH18,0)</f>
        <v>0</v>
      </c>
      <c r="DI40" s="270">
        <f>IFERROR(DI39/DI18,0)</f>
        <v>0</v>
      </c>
      <c r="DJ40" s="270">
        <f>IFERROR(DJ39/DJ18,0)</f>
        <v>0</v>
      </c>
      <c r="DK40" s="270">
        <f>IFERROR(DK39/DK18,0)</f>
        <v>0</v>
      </c>
      <c r="DL40" s="270">
        <f>IFERROR(DL39/DL18,0)</f>
        <v>0</v>
      </c>
    </row>
    <row r="41" spans="2:116" x14ac:dyDescent="0.35">
      <c r="G41" s="12"/>
      <c r="H41" s="27"/>
      <c r="I41" s="27"/>
      <c r="J41" s="28"/>
      <c r="K41" s="61"/>
      <c r="L41" s="61"/>
      <c r="M41" s="61"/>
      <c r="N41" s="61"/>
      <c r="O41" s="61"/>
      <c r="P41" s="61"/>
      <c r="Q41" s="28"/>
      <c r="R41"/>
      <c r="S41" s="271"/>
      <c r="T41" s="271"/>
      <c r="U41" s="271"/>
      <c r="V41" s="271"/>
      <c r="W41" s="271"/>
      <c r="X41" s="271"/>
      <c r="Y41" s="271"/>
      <c r="Z41" s="271"/>
      <c r="AA41" s="271"/>
      <c r="AB41" s="271"/>
      <c r="AC41" s="271"/>
      <c r="AD41" s="271"/>
      <c r="AE41" s="271"/>
      <c r="AF41" s="271"/>
      <c r="AG41" s="271"/>
      <c r="AH41" s="271"/>
      <c r="AI41" s="271"/>
      <c r="AJ41" s="271"/>
      <c r="AK41" s="271"/>
      <c r="AL41" s="271"/>
      <c r="AM41" s="271"/>
      <c r="AN41" s="271"/>
      <c r="AO41" s="271"/>
      <c r="AP41" s="271"/>
      <c r="AQ41" s="271"/>
      <c r="AR41" s="271"/>
      <c r="AS41" s="271"/>
      <c r="AT41" s="271"/>
      <c r="AU41" s="271"/>
      <c r="AV41" s="271"/>
      <c r="AW41" s="271"/>
      <c r="AX41" s="271"/>
      <c r="AY41" s="271"/>
      <c r="AZ41" s="271"/>
      <c r="BA41" s="271"/>
      <c r="BB41" s="271"/>
      <c r="BC41" s="271"/>
      <c r="BD41" s="271"/>
      <c r="BE41" s="271"/>
      <c r="BF41" s="271"/>
      <c r="BG41" s="271"/>
      <c r="BH41" s="271"/>
      <c r="BI41" s="271"/>
      <c r="BJ41" s="271"/>
      <c r="BK41" s="271"/>
      <c r="BL41" s="271"/>
      <c r="BM41" s="271"/>
      <c r="BN41" s="271"/>
      <c r="BO41" s="271"/>
      <c r="BP41" s="271"/>
      <c r="BQ41" s="271"/>
      <c r="BR41" s="271"/>
      <c r="BS41" s="271"/>
      <c r="BT41" s="271"/>
      <c r="BU41" s="271"/>
      <c r="BV41" s="271"/>
      <c r="BW41" s="271"/>
      <c r="BX41" s="271"/>
      <c r="BY41" s="271"/>
      <c r="BZ41" s="271"/>
      <c r="CA41" s="271"/>
      <c r="CB41" s="271"/>
      <c r="CC41" s="271"/>
      <c r="CD41" s="271"/>
      <c r="CE41" s="271"/>
      <c r="CF41" s="271"/>
      <c r="CG41" s="271"/>
      <c r="CH41" s="271"/>
      <c r="CI41" s="271"/>
      <c r="CJ41" s="271"/>
      <c r="CK41" s="271"/>
      <c r="CL41" s="271"/>
      <c r="CN41" s="271"/>
      <c r="CO41" s="271"/>
      <c r="CP41" s="271"/>
      <c r="CQ41" s="271"/>
      <c r="CR41" s="271"/>
      <c r="CS41" s="271"/>
      <c r="CT41" s="271"/>
      <c r="CU41" s="271"/>
      <c r="CV41" s="271"/>
      <c r="CW41" s="271"/>
      <c r="CX41" s="271"/>
      <c r="CY41" s="271"/>
      <c r="CZ41" s="271"/>
      <c r="DA41" s="271"/>
      <c r="DB41" s="271"/>
      <c r="DC41" s="271"/>
      <c r="DD41" s="271"/>
      <c r="DE41" s="271"/>
      <c r="DF41" s="271"/>
      <c r="DG41" s="271"/>
      <c r="DH41" s="271"/>
      <c r="DI41" s="271"/>
      <c r="DJ41" s="271"/>
      <c r="DK41" s="271"/>
      <c r="DL41" s="271"/>
    </row>
    <row r="42" spans="2:116" hidden="1" x14ac:dyDescent="0.35">
      <c r="B42" t="s">
        <v>228</v>
      </c>
      <c r="G42" s="12" t="s">
        <v>607</v>
      </c>
      <c r="H42" s="27"/>
      <c r="I42" s="27"/>
      <c r="J42" s="28"/>
      <c r="K42" s="61"/>
      <c r="L42" s="61"/>
      <c r="M42" s="61"/>
      <c r="N42" s="61"/>
      <c r="O42" s="61"/>
      <c r="P42" s="61"/>
      <c r="Q42" s="28"/>
      <c r="R42"/>
      <c r="S42" s="271"/>
      <c r="T42" s="271"/>
      <c r="U42" s="271"/>
      <c r="V42" s="271"/>
      <c r="W42" s="271"/>
      <c r="X42" s="271"/>
      <c r="Y42" s="271"/>
      <c r="Z42" s="271"/>
      <c r="AA42" s="271"/>
      <c r="AB42" s="271"/>
      <c r="AC42" s="271"/>
      <c r="AD42" s="271"/>
      <c r="AE42" s="271"/>
      <c r="AF42" s="271"/>
      <c r="AG42" s="271"/>
      <c r="AH42" s="271"/>
      <c r="AI42" s="271"/>
      <c r="AJ42" s="271"/>
      <c r="AK42" s="271"/>
      <c r="AL42" s="271"/>
      <c r="AM42" s="271"/>
      <c r="AN42" s="271"/>
      <c r="AO42" s="271"/>
      <c r="AP42" s="271"/>
      <c r="AQ42" s="271"/>
      <c r="AR42" s="271"/>
      <c r="AS42" s="271"/>
      <c r="AT42" s="271"/>
      <c r="AU42" s="271"/>
      <c r="AV42" s="271"/>
      <c r="AW42" s="271"/>
      <c r="AX42" s="271"/>
      <c r="AY42" s="271"/>
      <c r="AZ42" s="271"/>
      <c r="BA42" s="271"/>
      <c r="BB42" s="271"/>
      <c r="BC42" s="271"/>
      <c r="BD42" s="271"/>
      <c r="BE42" s="271"/>
      <c r="BF42" s="271"/>
      <c r="BG42" s="271"/>
      <c r="BH42" s="271"/>
      <c r="BI42" s="271"/>
      <c r="BJ42" s="271"/>
      <c r="BK42" s="271"/>
      <c r="BL42" s="271"/>
      <c r="BM42" s="271"/>
      <c r="BN42" s="271"/>
      <c r="BO42" s="271"/>
      <c r="BP42" s="271"/>
      <c r="BQ42" s="271"/>
      <c r="BR42" s="271"/>
      <c r="BS42" s="271"/>
      <c r="BT42" s="271"/>
      <c r="BU42" s="271"/>
      <c r="BV42" s="271"/>
      <c r="BW42" s="271"/>
      <c r="BX42" s="271"/>
      <c r="BY42" s="271"/>
      <c r="BZ42" s="271"/>
      <c r="CA42" s="271"/>
      <c r="CB42" s="271"/>
      <c r="CC42" s="271"/>
      <c r="CD42" s="271"/>
      <c r="CE42" s="271"/>
      <c r="CF42" s="271"/>
      <c r="CG42" s="271"/>
      <c r="CH42" s="271"/>
      <c r="CI42" s="271"/>
      <c r="CJ42" s="271"/>
      <c r="CK42" s="271"/>
      <c r="CL42" s="271"/>
      <c r="CN42" s="271"/>
      <c r="CO42" s="271"/>
      <c r="CP42" s="271"/>
      <c r="CQ42" s="271"/>
      <c r="CR42" s="271"/>
      <c r="CS42" s="271"/>
      <c r="CT42" s="271"/>
      <c r="CU42" s="271"/>
      <c r="CV42" s="271"/>
      <c r="CW42" s="271"/>
      <c r="CX42" s="271"/>
      <c r="CY42" s="271"/>
      <c r="CZ42" s="271"/>
      <c r="DA42" s="271"/>
      <c r="DB42" s="271"/>
      <c r="DC42" s="271"/>
      <c r="DD42" s="271"/>
      <c r="DE42" s="271"/>
      <c r="DF42" s="271"/>
      <c r="DG42" s="271"/>
      <c r="DH42" s="271"/>
      <c r="DI42" s="271"/>
      <c r="DJ42" s="271"/>
      <c r="DK42" s="271"/>
      <c r="DL42" s="271"/>
    </row>
    <row r="43" spans="2:116" hidden="1" x14ac:dyDescent="0.35">
      <c r="B43" t="s">
        <v>228</v>
      </c>
      <c r="E43" t="s">
        <v>228</v>
      </c>
      <c r="F43" t="s">
        <v>228</v>
      </c>
      <c r="G43" s="27" t="s">
        <v>608</v>
      </c>
      <c r="H43" s="27"/>
      <c r="I43" s="27"/>
      <c r="J43" s="28"/>
      <c r="K43" s="63">
        <f>SUMIF($4:$4,K$3,43:43)</f>
        <v>0</v>
      </c>
      <c r="L43" s="63">
        <f>SUMIF($4:$4,L$3,43:43)</f>
        <v>0</v>
      </c>
      <c r="M43" s="63">
        <f>SUMIF($4:$4,M$3,43:43)</f>
        <v>0</v>
      </c>
      <c r="N43" s="63">
        <f>SUMIF($4:$4,N$3,43:43)</f>
        <v>0</v>
      </c>
      <c r="O43" s="63">
        <f>SUMIF($4:$4,O$3,43:43)</f>
        <v>0</v>
      </c>
      <c r="P43" s="63">
        <f>SUMIF($4:$4,P$3,43:43)</f>
        <v>0</v>
      </c>
      <c r="Q43" s="28"/>
      <c r="R43"/>
      <c r="S43" s="265">
        <f>SUMIF($C:$C,$F43,S:S)</f>
        <v>0</v>
      </c>
      <c r="T43" s="265">
        <f>SUMIF($C:$C,$F43,T:T)</f>
        <v>0</v>
      </c>
      <c r="U43" s="265">
        <f>SUMIF($C:$C,$F43,U:U)</f>
        <v>0</v>
      </c>
      <c r="V43" s="265">
        <f>SUMIF($C:$C,$F43,V:V)</f>
        <v>0</v>
      </c>
      <c r="W43" s="265">
        <f>SUMIF($C:$C,$F43,W:W)</f>
        <v>0</v>
      </c>
      <c r="X43" s="265">
        <f>SUMIF($C:$C,$F43,X:X)</f>
        <v>0</v>
      </c>
      <c r="Y43" s="265">
        <f>SUMIF($C:$C,$F43,Y:Y)</f>
        <v>0</v>
      </c>
      <c r="Z43" s="265">
        <f>SUMIF($C:$C,$F43,Z:Z)</f>
        <v>0</v>
      </c>
      <c r="AA43" s="265">
        <f>SUMIF($C:$C,$F43,AA:AA)</f>
        <v>0</v>
      </c>
      <c r="AB43" s="265">
        <f>SUMIF($C:$C,$F43,AB:AB)</f>
        <v>0</v>
      </c>
      <c r="AC43" s="265">
        <f>SUMIF($C:$C,$F43,AC:AC)</f>
        <v>0</v>
      </c>
      <c r="AD43" s="265">
        <f>SUMIF($C:$C,$F43,AD:AD)</f>
        <v>0</v>
      </c>
      <c r="AE43" s="265">
        <f>SUMIF($C:$C,$F43,AE:AE)</f>
        <v>0</v>
      </c>
      <c r="AF43" s="265">
        <f>SUMIF($C:$C,$F43,AF:AF)</f>
        <v>0</v>
      </c>
      <c r="AG43" s="265">
        <f>SUMIF($C:$C,$F43,AG:AG)</f>
        <v>0</v>
      </c>
      <c r="AH43" s="265">
        <f>SUMIF($C:$C,$F43,AH:AH)</f>
        <v>0</v>
      </c>
      <c r="AI43" s="265">
        <f>SUMIF($C:$C,$F43,AI:AI)</f>
        <v>0</v>
      </c>
      <c r="AJ43" s="265">
        <f>SUMIF($C:$C,$F43,AJ:AJ)</f>
        <v>0</v>
      </c>
      <c r="AK43" s="265">
        <f>SUMIF($C:$C,$F43,AK:AK)</f>
        <v>0</v>
      </c>
      <c r="AL43" s="265">
        <f>SUMIF($C:$C,$F43,AL:AL)</f>
        <v>0</v>
      </c>
      <c r="AM43" s="265">
        <f>SUMIF($C:$C,$F43,AM:AM)</f>
        <v>0</v>
      </c>
      <c r="AN43" s="265">
        <f>SUMIF($C:$C,$F43,AN:AN)</f>
        <v>0</v>
      </c>
      <c r="AO43" s="265">
        <f>SUMIF($C:$C,$F43,AO:AO)</f>
        <v>0</v>
      </c>
      <c r="AP43" s="265">
        <f>SUMIF($C:$C,$F43,AP:AP)</f>
        <v>0</v>
      </c>
      <c r="AQ43" s="265">
        <f>SUMIF($C:$C,$F43,AQ:AQ)</f>
        <v>0</v>
      </c>
      <c r="AR43" s="265">
        <f>SUMIF($C:$C,$F43,AR:AR)</f>
        <v>0</v>
      </c>
      <c r="AS43" s="265">
        <f>SUMIF($C:$C,$F43,AS:AS)</f>
        <v>0</v>
      </c>
      <c r="AT43" s="265">
        <f>SUMIF($C:$C,$F43,AT:AT)</f>
        <v>0</v>
      </c>
      <c r="AU43" s="265">
        <f>SUMIF($C:$C,$F43,AU:AU)</f>
        <v>0</v>
      </c>
      <c r="AV43" s="265">
        <f>SUMIF($C:$C,$F43,AV:AV)</f>
        <v>0</v>
      </c>
      <c r="AW43" s="265">
        <f>SUMIF($C:$C,$F43,AW:AW)</f>
        <v>0</v>
      </c>
      <c r="AX43" s="265">
        <f>SUMIF($C:$C,$F43,AX:AX)</f>
        <v>0</v>
      </c>
      <c r="AY43" s="265">
        <f>SUMIF($C:$C,$F43,AY:AY)</f>
        <v>0</v>
      </c>
      <c r="AZ43" s="265">
        <f>SUMIF($C:$C,$F43,AZ:AZ)</f>
        <v>0</v>
      </c>
      <c r="BA43" s="265">
        <f>SUMIF($C:$C,$F43,BA:BA)</f>
        <v>0</v>
      </c>
      <c r="BB43" s="265">
        <f>SUMIF($C:$C,$F43,BB:BB)</f>
        <v>0</v>
      </c>
      <c r="BC43" s="265">
        <f>SUMIF($C:$C,$F43,BC:BC)</f>
        <v>0</v>
      </c>
      <c r="BD43" s="265">
        <f>SUMIF($C:$C,$F43,BD:BD)</f>
        <v>0</v>
      </c>
      <c r="BE43" s="265">
        <f>SUMIF($C:$C,$F43,BE:BE)</f>
        <v>0</v>
      </c>
      <c r="BF43" s="265">
        <f>SUMIF($C:$C,$F43,BF:BF)</f>
        <v>0</v>
      </c>
      <c r="BG43" s="265">
        <f>SUMIF($C:$C,$F43,BG:BG)</f>
        <v>0</v>
      </c>
      <c r="BH43" s="265">
        <f>SUMIF($C:$C,$F43,BH:BH)</f>
        <v>0</v>
      </c>
      <c r="BI43" s="265">
        <f>SUMIF($C:$C,$F43,BI:BI)</f>
        <v>0</v>
      </c>
      <c r="BJ43" s="265">
        <f>SUMIF($C:$C,$F43,BJ:BJ)</f>
        <v>0</v>
      </c>
      <c r="BK43" s="265">
        <f>SUMIF($C:$C,$F43,BK:BK)</f>
        <v>0</v>
      </c>
      <c r="BL43" s="265">
        <f>SUMIF($C:$C,$F43,BL:BL)</f>
        <v>0</v>
      </c>
      <c r="BM43" s="265">
        <f>SUMIF($C:$C,$F43,BM:BM)</f>
        <v>0</v>
      </c>
      <c r="BN43" s="265">
        <f>SUMIF($C:$C,$F43,BN:BN)</f>
        <v>0</v>
      </c>
      <c r="BO43" s="265">
        <f>SUMIF($C:$C,$F43,BO:BO)</f>
        <v>0</v>
      </c>
      <c r="BP43" s="265">
        <f>SUMIF($C:$C,$F43,BP:BP)</f>
        <v>0</v>
      </c>
      <c r="BQ43" s="265">
        <f>SUMIF($C:$C,$F43,BQ:BQ)</f>
        <v>0</v>
      </c>
      <c r="BR43" s="265">
        <f>SUMIF($C:$C,$F43,BR:BR)</f>
        <v>0</v>
      </c>
      <c r="BS43" s="265">
        <f>SUMIF($C:$C,$F43,BS:BS)</f>
        <v>0</v>
      </c>
      <c r="BT43" s="265">
        <f>SUMIF($C:$C,$F43,BT:BT)</f>
        <v>0</v>
      </c>
      <c r="BU43" s="265">
        <f>SUMIF($C:$C,$F43,BU:BU)</f>
        <v>0</v>
      </c>
      <c r="BV43" s="265">
        <f>SUMIF($C:$C,$F43,BV:BV)</f>
        <v>0</v>
      </c>
      <c r="BW43" s="265">
        <f>SUMIF($C:$C,$F43,BW:BW)</f>
        <v>0</v>
      </c>
      <c r="BX43" s="265">
        <f>SUMIF($C:$C,$F43,BX:BX)</f>
        <v>0</v>
      </c>
      <c r="BY43" s="265">
        <f>SUMIF($C:$C,$F43,BY:BY)</f>
        <v>0</v>
      </c>
      <c r="BZ43" s="265">
        <f>SUMIF($C:$C,$F43,BZ:BZ)</f>
        <v>0</v>
      </c>
      <c r="CA43" s="265">
        <f>SUMIF($C:$C,$F43,CA:CA)</f>
        <v>0</v>
      </c>
      <c r="CB43" s="265">
        <f>SUMIF($C:$C,$F43,CB:CB)</f>
        <v>0</v>
      </c>
      <c r="CC43" s="265">
        <f>SUMIF($C:$C,$F43,CC:CC)</f>
        <v>0</v>
      </c>
      <c r="CD43" s="265">
        <f>SUMIF($C:$C,$F43,CD:CD)</f>
        <v>0</v>
      </c>
      <c r="CE43" s="265">
        <f>SUMIF($C:$C,$F43,CE:CE)</f>
        <v>0</v>
      </c>
      <c r="CF43" s="265">
        <f>SUMIF($C:$C,$F43,CF:CF)</f>
        <v>0</v>
      </c>
      <c r="CG43" s="265">
        <f>SUMIF($C:$C,$F43,CG:CG)</f>
        <v>0</v>
      </c>
      <c r="CH43" s="265">
        <f>SUMIF($C:$C,$F43,CH:CH)</f>
        <v>0</v>
      </c>
      <c r="CI43" s="265">
        <f>SUMIF($C:$C,$F43,CI:CI)</f>
        <v>0</v>
      </c>
      <c r="CJ43" s="265">
        <f>SUMIF($C:$C,$F43,CJ:CJ)</f>
        <v>0</v>
      </c>
      <c r="CK43" s="265">
        <f>SUMIF($C:$C,$F43,CK:CK)</f>
        <v>0</v>
      </c>
      <c r="CL43" s="265">
        <f>SUMIF($C:$C,$F43,CL:CL)</f>
        <v>0</v>
      </c>
      <c r="CN43" s="265">
        <f>SUMIF($C:$C,$F43,CN:CN)</f>
        <v>0</v>
      </c>
      <c r="CO43" s="265">
        <f>SUMIF($C:$C,$F43,CO:CO)</f>
        <v>0</v>
      </c>
      <c r="CP43" s="265">
        <f>SUMIF($C:$C,$F43,CP:CP)</f>
        <v>0</v>
      </c>
      <c r="CQ43" s="265">
        <f>SUMIF($C:$C,$F43,CQ:CQ)</f>
        <v>0</v>
      </c>
      <c r="CR43" s="265">
        <f>SUMIF($C:$C,$F43,CR:CR)</f>
        <v>0</v>
      </c>
      <c r="CS43" s="265">
        <f>SUMIF($C:$C,$F43,CS:CS)</f>
        <v>0</v>
      </c>
      <c r="CT43" s="265">
        <f>SUMIF($C:$C,$F43,CT:CT)</f>
        <v>0</v>
      </c>
      <c r="CU43" s="265">
        <f>SUMIF($C:$C,$F43,CU:CU)</f>
        <v>0</v>
      </c>
      <c r="CV43" s="265">
        <f>SUMIF($C:$C,$F43,CV:CV)</f>
        <v>0</v>
      </c>
      <c r="CW43" s="265">
        <f>SUMIF($C:$C,$F43,CW:CW)</f>
        <v>0</v>
      </c>
      <c r="CX43" s="265">
        <f>SUMIF($C:$C,$F43,CX:CX)</f>
        <v>0</v>
      </c>
      <c r="CY43" s="265">
        <f>SUMIF($C:$C,$F43,CY:CY)</f>
        <v>0</v>
      </c>
      <c r="CZ43" s="265">
        <f>SUMIF($C:$C,$F43,CZ:CZ)</f>
        <v>0</v>
      </c>
      <c r="DA43" s="265">
        <f>SUMIF($C:$C,$F43,DA:DA)</f>
        <v>0</v>
      </c>
      <c r="DB43" s="265">
        <f>SUMIF($C:$C,$F43,DB:DB)</f>
        <v>0</v>
      </c>
      <c r="DC43" s="265">
        <f>SUMIF($C:$C,$F43,DC:DC)</f>
        <v>0</v>
      </c>
      <c r="DD43" s="265">
        <f>SUMIF($C:$C,$F43,DD:DD)</f>
        <v>0</v>
      </c>
      <c r="DE43" s="265">
        <f>SUMIF($C:$C,$F43,DE:DE)</f>
        <v>0</v>
      </c>
      <c r="DF43" s="265">
        <f>SUMIF($C:$C,$F43,DF:DF)</f>
        <v>0</v>
      </c>
      <c r="DG43" s="265">
        <f>SUMIF($C:$C,$F43,DG:DG)</f>
        <v>0</v>
      </c>
      <c r="DH43" s="265">
        <f>SUMIF($C:$C,$F43,DH:DH)</f>
        <v>0</v>
      </c>
      <c r="DI43" s="265">
        <f>SUMIF($C:$C,$F43,DI:DI)</f>
        <v>0</v>
      </c>
      <c r="DJ43" s="265">
        <f>SUMIF($C:$C,$F43,DJ:DJ)</f>
        <v>0</v>
      </c>
      <c r="DK43" s="265">
        <f>SUMIF($C:$C,$F43,DK:DK)</f>
        <v>0</v>
      </c>
      <c r="DL43" s="265">
        <f>SUMIF($C:$C,$F43,DL:DL)</f>
        <v>0</v>
      </c>
    </row>
    <row r="44" spans="2:116" hidden="1" x14ac:dyDescent="0.35">
      <c r="B44" t="s">
        <v>228</v>
      </c>
      <c r="G44" s="27"/>
      <c r="H44" s="27"/>
      <c r="I44" s="27"/>
      <c r="J44" s="28"/>
      <c r="K44" s="61"/>
      <c r="L44" s="61"/>
      <c r="M44" s="61"/>
      <c r="N44" s="61"/>
      <c r="O44" s="61"/>
      <c r="P44" s="61"/>
      <c r="Q44" s="28"/>
      <c r="R44"/>
      <c r="S44" s="271"/>
      <c r="T44" s="271"/>
      <c r="U44" s="271"/>
      <c r="V44" s="271"/>
      <c r="W44" s="271"/>
      <c r="X44" s="271"/>
      <c r="Y44" s="271"/>
      <c r="Z44" s="271"/>
      <c r="AA44" s="271"/>
      <c r="AB44" s="271"/>
      <c r="AC44" s="271"/>
      <c r="AD44" s="271"/>
      <c r="AE44" s="271"/>
      <c r="AF44" s="271"/>
      <c r="AG44" s="271"/>
      <c r="AH44" s="271"/>
      <c r="AI44" s="271"/>
      <c r="AJ44" s="271"/>
      <c r="AK44" s="271"/>
      <c r="AL44" s="271"/>
      <c r="AM44" s="271"/>
      <c r="AN44" s="271"/>
      <c r="AO44" s="271"/>
      <c r="AP44" s="271"/>
      <c r="AQ44" s="271"/>
      <c r="AR44" s="271"/>
      <c r="AS44" s="271"/>
      <c r="AT44" s="271"/>
      <c r="AU44" s="271"/>
      <c r="AV44" s="271"/>
      <c r="AW44" s="271"/>
      <c r="AX44" s="271"/>
      <c r="AY44" s="271"/>
      <c r="AZ44" s="271"/>
      <c r="BA44" s="271"/>
      <c r="BB44" s="271"/>
      <c r="BC44" s="271"/>
      <c r="BD44" s="271"/>
      <c r="BE44" s="271"/>
      <c r="BF44" s="271"/>
      <c r="BG44" s="271"/>
      <c r="BH44" s="271"/>
      <c r="BI44" s="271"/>
      <c r="BJ44" s="271"/>
      <c r="BK44" s="271"/>
      <c r="BL44" s="271"/>
      <c r="BM44" s="271"/>
      <c r="BN44" s="271"/>
      <c r="BO44" s="271"/>
      <c r="BP44" s="271"/>
      <c r="BQ44" s="271"/>
      <c r="BR44" s="271"/>
      <c r="BS44" s="271"/>
      <c r="BT44" s="271"/>
      <c r="BU44" s="271"/>
      <c r="BV44" s="271"/>
      <c r="BW44" s="271"/>
      <c r="BX44" s="271"/>
      <c r="BY44" s="271"/>
      <c r="BZ44" s="271"/>
      <c r="CA44" s="271"/>
      <c r="CB44" s="271"/>
      <c r="CC44" s="271"/>
      <c r="CD44" s="271"/>
      <c r="CE44" s="271"/>
      <c r="CF44" s="271"/>
      <c r="CG44" s="271"/>
      <c r="CH44" s="271"/>
      <c r="CI44" s="271"/>
      <c r="CJ44" s="271"/>
      <c r="CK44" s="271"/>
      <c r="CL44" s="271"/>
      <c r="CN44" s="271"/>
      <c r="CO44" s="271"/>
      <c r="CP44" s="271"/>
      <c r="CQ44" s="271"/>
      <c r="CR44" s="271"/>
      <c r="CS44" s="271"/>
      <c r="CT44" s="271"/>
      <c r="CU44" s="271"/>
      <c r="CV44" s="271"/>
      <c r="CW44" s="271"/>
      <c r="CX44" s="271"/>
      <c r="CY44" s="271"/>
      <c r="CZ44" s="271"/>
      <c r="DA44" s="271"/>
      <c r="DB44" s="271"/>
      <c r="DC44" s="271"/>
      <c r="DD44" s="271"/>
      <c r="DE44" s="271"/>
      <c r="DF44" s="271"/>
      <c r="DG44" s="271"/>
      <c r="DH44" s="271"/>
      <c r="DI44" s="271"/>
      <c r="DJ44" s="271"/>
      <c r="DK44" s="271"/>
      <c r="DL44" s="271"/>
    </row>
    <row r="45" spans="2:116" hidden="1" x14ac:dyDescent="0.35">
      <c r="B45" t="s">
        <v>233</v>
      </c>
      <c r="G45" s="12" t="s">
        <v>609</v>
      </c>
      <c r="H45" s="27"/>
      <c r="I45" s="27"/>
      <c r="J45" s="28"/>
      <c r="K45" s="61"/>
      <c r="L45" s="61"/>
      <c r="M45" s="61"/>
      <c r="N45" s="61"/>
      <c r="O45" s="61"/>
      <c r="P45" s="61"/>
      <c r="Q45" s="28"/>
      <c r="R45"/>
      <c r="S45" s="271"/>
      <c r="T45" s="271"/>
      <c r="U45" s="271"/>
      <c r="V45" s="271"/>
      <c r="W45" s="271"/>
      <c r="X45" s="271"/>
      <c r="Y45" s="271"/>
      <c r="Z45" s="271"/>
      <c r="AA45" s="271"/>
      <c r="AB45" s="271"/>
      <c r="AC45" s="271"/>
      <c r="AD45" s="271"/>
      <c r="AE45" s="271"/>
      <c r="AF45" s="271"/>
      <c r="AG45" s="271"/>
      <c r="AH45" s="271"/>
      <c r="AI45" s="271"/>
      <c r="AJ45" s="271"/>
      <c r="AK45" s="271"/>
      <c r="AL45" s="271"/>
      <c r="AM45" s="271"/>
      <c r="AN45" s="271"/>
      <c r="AO45" s="271"/>
      <c r="AP45" s="271"/>
      <c r="AQ45" s="271"/>
      <c r="AR45" s="271"/>
      <c r="AS45" s="271"/>
      <c r="AT45" s="271"/>
      <c r="AU45" s="271"/>
      <c r="AV45" s="271"/>
      <c r="AW45" s="271"/>
      <c r="AX45" s="271"/>
      <c r="AY45" s="271"/>
      <c r="AZ45" s="271"/>
      <c r="BA45" s="271"/>
      <c r="BB45" s="271"/>
      <c r="BC45" s="271"/>
      <c r="BD45" s="271"/>
      <c r="BE45" s="271"/>
      <c r="BF45" s="271"/>
      <c r="BG45" s="271"/>
      <c r="BH45" s="271"/>
      <c r="BI45" s="271"/>
      <c r="BJ45" s="271"/>
      <c r="BK45" s="271"/>
      <c r="BL45" s="271"/>
      <c r="BM45" s="271"/>
      <c r="BN45" s="271"/>
      <c r="BO45" s="271"/>
      <c r="BP45" s="271"/>
      <c r="BQ45" s="271"/>
      <c r="BR45" s="271"/>
      <c r="BS45" s="271"/>
      <c r="BT45" s="271"/>
      <c r="BU45" s="271"/>
      <c r="BV45" s="271"/>
      <c r="BW45" s="271"/>
      <c r="BX45" s="271"/>
      <c r="BY45" s="271"/>
      <c r="BZ45" s="271"/>
      <c r="CA45" s="271"/>
      <c r="CB45" s="271"/>
      <c r="CC45" s="271"/>
      <c r="CD45" s="271"/>
      <c r="CE45" s="271"/>
      <c r="CF45" s="271"/>
      <c r="CG45" s="271"/>
      <c r="CH45" s="271"/>
      <c r="CI45" s="271"/>
      <c r="CJ45" s="271"/>
      <c r="CK45" s="271"/>
      <c r="CL45" s="271"/>
      <c r="CN45" s="271"/>
      <c r="CO45" s="271"/>
      <c r="CP45" s="271"/>
      <c r="CQ45" s="271"/>
      <c r="CR45" s="271"/>
      <c r="CS45" s="271"/>
      <c r="CT45" s="271"/>
      <c r="CU45" s="271"/>
      <c r="CV45" s="271"/>
      <c r="CW45" s="271"/>
      <c r="CX45" s="271"/>
      <c r="CY45" s="271"/>
      <c r="CZ45" s="271"/>
      <c r="DA45" s="271"/>
      <c r="DB45" s="271"/>
      <c r="DC45" s="271"/>
      <c r="DD45" s="271"/>
      <c r="DE45" s="271"/>
      <c r="DF45" s="271"/>
      <c r="DG45" s="271"/>
      <c r="DH45" s="271"/>
      <c r="DI45" s="271"/>
      <c r="DJ45" s="271"/>
      <c r="DK45" s="271"/>
      <c r="DL45" s="271"/>
    </row>
    <row r="46" spans="2:116" hidden="1" x14ac:dyDescent="0.35">
      <c r="B46" t="s">
        <v>233</v>
      </c>
      <c r="E46" t="s">
        <v>233</v>
      </c>
      <c r="F46" t="s">
        <v>233</v>
      </c>
      <c r="G46" s="27" t="s">
        <v>610</v>
      </c>
      <c r="H46" s="27"/>
      <c r="I46" s="27"/>
      <c r="J46" s="28"/>
      <c r="K46" s="63">
        <f>SUMIF($4:$4,K$3,46:46)</f>
        <v>0</v>
      </c>
      <c r="L46" s="63">
        <f>SUMIF($4:$4,L$3,46:46)</f>
        <v>0</v>
      </c>
      <c r="M46" s="63">
        <f>SUMIF($4:$4,M$3,46:46)</f>
        <v>0</v>
      </c>
      <c r="N46" s="63">
        <f>SUMIF($4:$4,N$3,46:46)</f>
        <v>0</v>
      </c>
      <c r="O46" s="63">
        <f>SUMIF($4:$4,O$3,46:46)</f>
        <v>0</v>
      </c>
      <c r="P46" s="63">
        <f>SUMIF($4:$4,P$3,46:46)</f>
        <v>0</v>
      </c>
      <c r="Q46" s="28"/>
      <c r="R46"/>
      <c r="S46" s="265">
        <f>SUMIF($C:$C,$F46,S:S)</f>
        <v>0</v>
      </c>
      <c r="T46" s="265">
        <f>SUMIF($C:$C,$F46,T:T)</f>
        <v>0</v>
      </c>
      <c r="U46" s="265">
        <f>SUMIF($C:$C,$F46,U:U)</f>
        <v>0</v>
      </c>
      <c r="V46" s="265">
        <f>SUMIF($C:$C,$F46,V:V)</f>
        <v>0</v>
      </c>
      <c r="W46" s="265">
        <f>SUMIF($C:$C,$F46,W:W)</f>
        <v>0</v>
      </c>
      <c r="X46" s="265">
        <f>SUMIF($C:$C,$F46,X:X)</f>
        <v>0</v>
      </c>
      <c r="Y46" s="265">
        <f>SUMIF($C:$C,$F46,Y:Y)</f>
        <v>0</v>
      </c>
      <c r="Z46" s="265">
        <f>SUMIF($C:$C,$F46,Z:Z)</f>
        <v>0</v>
      </c>
      <c r="AA46" s="265">
        <f>SUMIF($C:$C,$F46,AA:AA)</f>
        <v>0</v>
      </c>
      <c r="AB46" s="265">
        <f>SUMIF($C:$C,$F46,AB:AB)</f>
        <v>0</v>
      </c>
      <c r="AC46" s="265">
        <f>SUMIF($C:$C,$F46,AC:AC)</f>
        <v>0</v>
      </c>
      <c r="AD46" s="265">
        <f>SUMIF($C:$C,$F46,AD:AD)</f>
        <v>0</v>
      </c>
      <c r="AE46" s="265">
        <f>SUMIF($C:$C,$F46,AE:AE)</f>
        <v>0</v>
      </c>
      <c r="AF46" s="265">
        <f>SUMIF($C:$C,$F46,AF:AF)</f>
        <v>0</v>
      </c>
      <c r="AG46" s="265">
        <f>SUMIF($C:$C,$F46,AG:AG)</f>
        <v>0</v>
      </c>
      <c r="AH46" s="265">
        <f>SUMIF($C:$C,$F46,AH:AH)</f>
        <v>0</v>
      </c>
      <c r="AI46" s="265">
        <f>SUMIF($C:$C,$F46,AI:AI)</f>
        <v>0</v>
      </c>
      <c r="AJ46" s="265">
        <f>SUMIF($C:$C,$F46,AJ:AJ)</f>
        <v>0</v>
      </c>
      <c r="AK46" s="265">
        <f>SUMIF($C:$C,$F46,AK:AK)</f>
        <v>0</v>
      </c>
      <c r="AL46" s="265">
        <f>SUMIF($C:$C,$F46,AL:AL)</f>
        <v>0</v>
      </c>
      <c r="AM46" s="265">
        <f>SUMIF($C:$C,$F46,AM:AM)</f>
        <v>0</v>
      </c>
      <c r="AN46" s="265">
        <f>SUMIF($C:$C,$F46,AN:AN)</f>
        <v>0</v>
      </c>
      <c r="AO46" s="265">
        <f>SUMIF($C:$C,$F46,AO:AO)</f>
        <v>0</v>
      </c>
      <c r="AP46" s="265">
        <f>SUMIF($C:$C,$F46,AP:AP)</f>
        <v>0</v>
      </c>
      <c r="AQ46" s="265">
        <f>SUMIF($C:$C,$F46,AQ:AQ)</f>
        <v>0</v>
      </c>
      <c r="AR46" s="265">
        <f>SUMIF($C:$C,$F46,AR:AR)</f>
        <v>0</v>
      </c>
      <c r="AS46" s="265">
        <f>SUMIF($C:$C,$F46,AS:AS)</f>
        <v>0</v>
      </c>
      <c r="AT46" s="265">
        <f>SUMIF($C:$C,$F46,AT:AT)</f>
        <v>0</v>
      </c>
      <c r="AU46" s="265">
        <f>SUMIF($C:$C,$F46,AU:AU)</f>
        <v>0</v>
      </c>
      <c r="AV46" s="265">
        <f>SUMIF($C:$C,$F46,AV:AV)</f>
        <v>0</v>
      </c>
      <c r="AW46" s="265">
        <f>SUMIF($C:$C,$F46,AW:AW)</f>
        <v>0</v>
      </c>
      <c r="AX46" s="265">
        <f>SUMIF($C:$C,$F46,AX:AX)</f>
        <v>0</v>
      </c>
      <c r="AY46" s="265">
        <f>SUMIF($C:$C,$F46,AY:AY)</f>
        <v>0</v>
      </c>
      <c r="AZ46" s="265">
        <f>SUMIF($C:$C,$F46,AZ:AZ)</f>
        <v>0</v>
      </c>
      <c r="BA46" s="265">
        <f>SUMIF($C:$C,$F46,BA:BA)</f>
        <v>0</v>
      </c>
      <c r="BB46" s="265">
        <f>SUMIF($C:$C,$F46,BB:BB)</f>
        <v>0</v>
      </c>
      <c r="BC46" s="265">
        <f>SUMIF($C:$C,$F46,BC:BC)</f>
        <v>0</v>
      </c>
      <c r="BD46" s="265">
        <f>SUMIF($C:$C,$F46,BD:BD)</f>
        <v>0</v>
      </c>
      <c r="BE46" s="265">
        <f>SUMIF($C:$C,$F46,BE:BE)</f>
        <v>0</v>
      </c>
      <c r="BF46" s="265">
        <f>SUMIF($C:$C,$F46,BF:BF)</f>
        <v>0</v>
      </c>
      <c r="BG46" s="265">
        <f>SUMIF($C:$C,$F46,BG:BG)</f>
        <v>0</v>
      </c>
      <c r="BH46" s="265">
        <f>SUMIF($C:$C,$F46,BH:BH)</f>
        <v>0</v>
      </c>
      <c r="BI46" s="265">
        <f>SUMIF($C:$C,$F46,BI:BI)</f>
        <v>0</v>
      </c>
      <c r="BJ46" s="265">
        <f>SUMIF($C:$C,$F46,BJ:BJ)</f>
        <v>0</v>
      </c>
      <c r="BK46" s="265">
        <f>SUMIF($C:$C,$F46,BK:BK)</f>
        <v>0</v>
      </c>
      <c r="BL46" s="265">
        <f>SUMIF($C:$C,$F46,BL:BL)</f>
        <v>0</v>
      </c>
      <c r="BM46" s="265">
        <f>SUMIF($C:$C,$F46,BM:BM)</f>
        <v>0</v>
      </c>
      <c r="BN46" s="265">
        <f>SUMIF($C:$C,$F46,BN:BN)</f>
        <v>0</v>
      </c>
      <c r="BO46" s="265">
        <f>SUMIF($C:$C,$F46,BO:BO)</f>
        <v>0</v>
      </c>
      <c r="BP46" s="265">
        <f>SUMIF($C:$C,$F46,BP:BP)</f>
        <v>0</v>
      </c>
      <c r="BQ46" s="265">
        <f>SUMIF($C:$C,$F46,BQ:BQ)</f>
        <v>0</v>
      </c>
      <c r="BR46" s="265">
        <f>SUMIF($C:$C,$F46,BR:BR)</f>
        <v>0</v>
      </c>
      <c r="BS46" s="265">
        <f>SUMIF($C:$C,$F46,BS:BS)</f>
        <v>0</v>
      </c>
      <c r="BT46" s="265">
        <f>SUMIF($C:$C,$F46,BT:BT)</f>
        <v>0</v>
      </c>
      <c r="BU46" s="265">
        <f>SUMIF($C:$C,$F46,BU:BU)</f>
        <v>0</v>
      </c>
      <c r="BV46" s="265">
        <f>SUMIF($C:$C,$F46,BV:BV)</f>
        <v>0</v>
      </c>
      <c r="BW46" s="265">
        <f>SUMIF($C:$C,$F46,BW:BW)</f>
        <v>0</v>
      </c>
      <c r="BX46" s="265">
        <f>SUMIF($C:$C,$F46,BX:BX)</f>
        <v>0</v>
      </c>
      <c r="BY46" s="265">
        <f>SUMIF($C:$C,$F46,BY:BY)</f>
        <v>0</v>
      </c>
      <c r="BZ46" s="265">
        <f>SUMIF($C:$C,$F46,BZ:BZ)</f>
        <v>0</v>
      </c>
      <c r="CA46" s="265">
        <f>SUMIF($C:$C,$F46,CA:CA)</f>
        <v>0</v>
      </c>
      <c r="CB46" s="265">
        <f>SUMIF($C:$C,$F46,CB:CB)</f>
        <v>0</v>
      </c>
      <c r="CC46" s="265">
        <f>SUMIF($C:$C,$F46,CC:CC)</f>
        <v>0</v>
      </c>
      <c r="CD46" s="265">
        <f>SUMIF($C:$C,$F46,CD:CD)</f>
        <v>0</v>
      </c>
      <c r="CE46" s="265">
        <f>SUMIF($C:$C,$F46,CE:CE)</f>
        <v>0</v>
      </c>
      <c r="CF46" s="265">
        <f>SUMIF($C:$C,$F46,CF:CF)</f>
        <v>0</v>
      </c>
      <c r="CG46" s="265">
        <f>SUMIF($C:$C,$F46,CG:CG)</f>
        <v>0</v>
      </c>
      <c r="CH46" s="265">
        <f>SUMIF($C:$C,$F46,CH:CH)</f>
        <v>0</v>
      </c>
      <c r="CI46" s="265">
        <f>SUMIF($C:$C,$F46,CI:CI)</f>
        <v>0</v>
      </c>
      <c r="CJ46" s="265">
        <f>SUMIF($C:$C,$F46,CJ:CJ)</f>
        <v>0</v>
      </c>
      <c r="CK46" s="265">
        <f>SUMIF($C:$C,$F46,CK:CK)</f>
        <v>0</v>
      </c>
      <c r="CL46" s="265">
        <f>SUMIF($C:$C,$F46,CL:CL)</f>
        <v>0</v>
      </c>
      <c r="CN46" s="265">
        <f>SUMIF($C:$C,$F46,CN:CN)</f>
        <v>0</v>
      </c>
      <c r="CO46" s="265">
        <f>SUMIF($C:$C,$F46,CO:CO)</f>
        <v>0</v>
      </c>
      <c r="CP46" s="265">
        <f>SUMIF($C:$C,$F46,CP:CP)</f>
        <v>0</v>
      </c>
      <c r="CQ46" s="265">
        <f>SUMIF($C:$C,$F46,CQ:CQ)</f>
        <v>0</v>
      </c>
      <c r="CR46" s="265">
        <f>SUMIF($C:$C,$F46,CR:CR)</f>
        <v>0</v>
      </c>
      <c r="CS46" s="265">
        <f>SUMIF($C:$C,$F46,CS:CS)</f>
        <v>0</v>
      </c>
      <c r="CT46" s="265">
        <f>SUMIF($C:$C,$F46,CT:CT)</f>
        <v>0</v>
      </c>
      <c r="CU46" s="265">
        <f>SUMIF($C:$C,$F46,CU:CU)</f>
        <v>0</v>
      </c>
      <c r="CV46" s="265">
        <f>SUMIF($C:$C,$F46,CV:CV)</f>
        <v>0</v>
      </c>
      <c r="CW46" s="265">
        <f>SUMIF($C:$C,$F46,CW:CW)</f>
        <v>0</v>
      </c>
      <c r="CX46" s="265">
        <f>SUMIF($C:$C,$F46,CX:CX)</f>
        <v>0</v>
      </c>
      <c r="CY46" s="265">
        <f>SUMIF($C:$C,$F46,CY:CY)</f>
        <v>0</v>
      </c>
      <c r="CZ46" s="265">
        <f>SUMIF($C:$C,$F46,CZ:CZ)</f>
        <v>0</v>
      </c>
      <c r="DA46" s="265">
        <f>SUMIF($C:$C,$F46,DA:DA)</f>
        <v>0</v>
      </c>
      <c r="DB46" s="265">
        <f>SUMIF($C:$C,$F46,DB:DB)</f>
        <v>0</v>
      </c>
      <c r="DC46" s="265">
        <f>SUMIF($C:$C,$F46,DC:DC)</f>
        <v>0</v>
      </c>
      <c r="DD46" s="265">
        <f>SUMIF($C:$C,$F46,DD:DD)</f>
        <v>0</v>
      </c>
      <c r="DE46" s="265">
        <f>SUMIF($C:$C,$F46,DE:DE)</f>
        <v>0</v>
      </c>
      <c r="DF46" s="265">
        <f>SUMIF($C:$C,$F46,DF:DF)</f>
        <v>0</v>
      </c>
      <c r="DG46" s="265">
        <f>SUMIF($C:$C,$F46,DG:DG)</f>
        <v>0</v>
      </c>
      <c r="DH46" s="265">
        <f>SUMIF($C:$C,$F46,DH:DH)</f>
        <v>0</v>
      </c>
      <c r="DI46" s="265">
        <f>SUMIF($C:$C,$F46,DI:DI)</f>
        <v>0</v>
      </c>
      <c r="DJ46" s="265">
        <f>SUMIF($C:$C,$F46,DJ:DJ)</f>
        <v>0</v>
      </c>
      <c r="DK46" s="265">
        <f>SUMIF($C:$C,$F46,DK:DK)</f>
        <v>0</v>
      </c>
      <c r="DL46" s="265">
        <f>SUMIF($C:$C,$F46,DL:DL)</f>
        <v>0</v>
      </c>
    </row>
    <row r="47" spans="2:116" hidden="1" x14ac:dyDescent="0.35">
      <c r="B47" t="s">
        <v>233</v>
      </c>
      <c r="R47"/>
      <c r="S47" s="272"/>
      <c r="T47" s="272"/>
      <c r="U47" s="272"/>
      <c r="V47" s="272"/>
      <c r="W47" s="272"/>
      <c r="X47" s="272"/>
      <c r="Y47" s="272"/>
      <c r="Z47" s="272"/>
      <c r="AA47" s="272"/>
      <c r="AB47" s="272"/>
      <c r="AC47" s="272"/>
      <c r="AD47" s="272"/>
      <c r="AE47" s="272"/>
      <c r="AF47" s="272"/>
      <c r="AG47" s="272"/>
      <c r="AH47" s="272"/>
      <c r="AI47" s="272"/>
      <c r="AJ47" s="272"/>
      <c r="AK47" s="272"/>
      <c r="AL47" s="272"/>
      <c r="AM47" s="272"/>
      <c r="AN47" s="272"/>
      <c r="AO47" s="272"/>
      <c r="AP47" s="272"/>
      <c r="AQ47" s="272"/>
      <c r="AR47" s="272"/>
      <c r="AS47" s="272"/>
      <c r="AT47" s="272"/>
      <c r="AU47" s="272"/>
      <c r="AV47" s="272"/>
      <c r="AW47" s="272"/>
      <c r="AX47" s="272"/>
      <c r="AY47" s="272"/>
      <c r="AZ47" s="272"/>
      <c r="BA47" s="272"/>
      <c r="BB47" s="272"/>
      <c r="BC47" s="272"/>
      <c r="BD47" s="272"/>
      <c r="BE47" s="272"/>
      <c r="BF47" s="272"/>
      <c r="BG47" s="272"/>
      <c r="BH47" s="272"/>
      <c r="BI47" s="272"/>
      <c r="BJ47" s="272"/>
      <c r="BK47" s="272"/>
      <c r="BL47" s="272"/>
      <c r="BM47" s="272"/>
      <c r="BN47" s="272"/>
      <c r="BO47" s="272"/>
      <c r="BP47" s="272"/>
      <c r="BQ47" s="272"/>
      <c r="BR47" s="272"/>
      <c r="BS47" s="272"/>
      <c r="BT47" s="272"/>
      <c r="BU47" s="272"/>
      <c r="BV47" s="272"/>
      <c r="BW47" s="272"/>
      <c r="BX47" s="272"/>
      <c r="BY47" s="272"/>
      <c r="BZ47" s="272"/>
      <c r="CA47" s="272"/>
      <c r="CB47" s="272"/>
      <c r="CC47" s="272"/>
      <c r="CD47" s="272"/>
      <c r="CE47" s="272"/>
      <c r="CF47" s="272"/>
      <c r="CG47" s="272"/>
      <c r="CH47" s="272"/>
      <c r="CI47" s="272"/>
      <c r="CJ47" s="272"/>
      <c r="CK47" s="272"/>
      <c r="CL47" s="272"/>
      <c r="CN47" s="272"/>
      <c r="CO47" s="272"/>
      <c r="CP47" s="272"/>
      <c r="CQ47" s="272"/>
      <c r="CR47" s="272"/>
      <c r="CS47" s="272"/>
      <c r="CT47" s="272"/>
      <c r="CU47" s="272"/>
      <c r="CV47" s="272"/>
      <c r="CW47" s="272"/>
      <c r="CX47" s="272"/>
      <c r="CY47" s="272"/>
      <c r="CZ47" s="272"/>
      <c r="DA47" s="272"/>
      <c r="DB47" s="272"/>
      <c r="DC47" s="272"/>
      <c r="DD47" s="272"/>
      <c r="DE47" s="272"/>
      <c r="DF47" s="272"/>
      <c r="DG47" s="272"/>
      <c r="DH47" s="272"/>
      <c r="DI47" s="272"/>
      <c r="DJ47" s="272"/>
      <c r="DK47" s="272"/>
      <c r="DL47" s="272"/>
    </row>
    <row r="48" spans="2:116" hidden="1" x14ac:dyDescent="0.35">
      <c r="B48" t="s">
        <v>317</v>
      </c>
      <c r="G48" s="12" t="s">
        <v>611</v>
      </c>
      <c r="H48" s="27"/>
      <c r="I48" s="27"/>
      <c r="J48" s="28"/>
      <c r="K48" s="61"/>
      <c r="L48" s="61"/>
      <c r="M48" s="61"/>
      <c r="N48" s="61"/>
      <c r="O48" s="61"/>
      <c r="P48" s="61"/>
      <c r="Q48" s="28"/>
      <c r="R48"/>
      <c r="S48" s="271"/>
      <c r="T48" s="271"/>
      <c r="U48" s="271"/>
      <c r="V48" s="271"/>
      <c r="W48" s="271"/>
      <c r="X48" s="271"/>
      <c r="Y48" s="271"/>
      <c r="Z48" s="271"/>
      <c r="AA48" s="271"/>
      <c r="AB48" s="271"/>
      <c r="AC48" s="271"/>
      <c r="AD48" s="271"/>
      <c r="AE48" s="271"/>
      <c r="AF48" s="271"/>
      <c r="AG48" s="271"/>
      <c r="AH48" s="271"/>
      <c r="AI48" s="271"/>
      <c r="AJ48" s="271"/>
      <c r="AK48" s="271"/>
      <c r="AL48" s="271"/>
      <c r="AM48" s="271"/>
      <c r="AN48" s="271"/>
      <c r="AO48" s="271"/>
      <c r="AP48" s="271"/>
      <c r="AQ48" s="271"/>
      <c r="AR48" s="271"/>
      <c r="AS48" s="271"/>
      <c r="AT48" s="271"/>
      <c r="AU48" s="271"/>
      <c r="AV48" s="271"/>
      <c r="AW48" s="271"/>
      <c r="AX48" s="271"/>
      <c r="AY48" s="271"/>
      <c r="AZ48" s="271"/>
      <c r="BA48" s="271"/>
      <c r="BB48" s="271"/>
      <c r="BC48" s="271"/>
      <c r="BD48" s="271"/>
      <c r="BE48" s="271"/>
      <c r="BF48" s="271"/>
      <c r="BG48" s="271"/>
      <c r="BH48" s="271"/>
      <c r="BI48" s="271"/>
      <c r="BJ48" s="271"/>
      <c r="BK48" s="271"/>
      <c r="BL48" s="271"/>
      <c r="BM48" s="271"/>
      <c r="BN48" s="271"/>
      <c r="BO48" s="271"/>
      <c r="BP48" s="271"/>
      <c r="BQ48" s="271"/>
      <c r="BR48" s="271"/>
      <c r="BS48" s="271"/>
      <c r="BT48" s="271"/>
      <c r="BU48" s="271"/>
      <c r="BV48" s="271"/>
      <c r="BW48" s="271"/>
      <c r="BX48" s="271"/>
      <c r="BY48" s="271"/>
      <c r="BZ48" s="271"/>
      <c r="CA48" s="271"/>
      <c r="CB48" s="271"/>
      <c r="CC48" s="271"/>
      <c r="CD48" s="271"/>
      <c r="CE48" s="271"/>
      <c r="CF48" s="271"/>
      <c r="CG48" s="271"/>
      <c r="CH48" s="271"/>
      <c r="CI48" s="271"/>
      <c r="CJ48" s="271"/>
      <c r="CK48" s="271"/>
      <c r="CL48" s="271"/>
      <c r="CN48" s="271"/>
      <c r="CO48" s="271"/>
      <c r="CP48" s="271"/>
      <c r="CQ48" s="271"/>
      <c r="CR48" s="271"/>
      <c r="CS48" s="271"/>
      <c r="CT48" s="271"/>
      <c r="CU48" s="271"/>
      <c r="CV48" s="271"/>
      <c r="CW48" s="271"/>
      <c r="CX48" s="271"/>
      <c r="CY48" s="271"/>
      <c r="CZ48" s="271"/>
      <c r="DA48" s="271"/>
      <c r="DB48" s="271"/>
      <c r="DC48" s="271"/>
      <c r="DD48" s="271"/>
      <c r="DE48" s="271"/>
      <c r="DF48" s="271"/>
      <c r="DG48" s="271"/>
      <c r="DH48" s="271"/>
      <c r="DI48" s="271"/>
      <c r="DJ48" s="271"/>
      <c r="DK48" s="271"/>
      <c r="DL48" s="271"/>
    </row>
    <row r="49" spans="1:116" hidden="1" x14ac:dyDescent="0.35">
      <c r="B49" t="s">
        <v>317</v>
      </c>
      <c r="E49" t="s">
        <v>317</v>
      </c>
      <c r="F49" t="s">
        <v>317</v>
      </c>
      <c r="G49" s="27" t="s">
        <v>612</v>
      </c>
      <c r="H49" s="27"/>
      <c r="I49" s="27"/>
      <c r="J49" s="28"/>
      <c r="K49" s="63">
        <f>SUMIF($4:$4,K$3,49:49)</f>
        <v>0</v>
      </c>
      <c r="L49" s="63">
        <f>SUMIF($4:$4,L$3,49:49)</f>
        <v>0</v>
      </c>
      <c r="M49" s="63">
        <f>SUMIF($4:$4,M$3,49:49)</f>
        <v>0</v>
      </c>
      <c r="N49" s="63">
        <f>SUMIF($4:$4,N$3,49:49)</f>
        <v>0</v>
      </c>
      <c r="O49" s="63">
        <f>SUMIF($4:$4,O$3,49:49)</f>
        <v>0</v>
      </c>
      <c r="P49" s="63">
        <f>SUMIF($4:$4,P$3,49:49)</f>
        <v>0</v>
      </c>
      <c r="Q49" s="28"/>
      <c r="R49"/>
      <c r="S49" s="265">
        <f>SUMIF($C:$C,$F49,S:S)</f>
        <v>0</v>
      </c>
      <c r="T49" s="265">
        <f>SUMIF($C:$C,$F49,T:T)</f>
        <v>0</v>
      </c>
      <c r="U49" s="265">
        <f>SUMIF($C:$C,$F49,U:U)</f>
        <v>0</v>
      </c>
      <c r="V49" s="265">
        <f>SUMIF($C:$C,$F49,V:V)</f>
        <v>0</v>
      </c>
      <c r="W49" s="265">
        <f>SUMIF($C:$C,$F49,W:W)</f>
        <v>0</v>
      </c>
      <c r="X49" s="265">
        <f>SUMIF($C:$C,$F49,X:X)</f>
        <v>0</v>
      </c>
      <c r="Y49" s="265">
        <f>SUMIF($C:$C,$F49,Y:Y)</f>
        <v>0</v>
      </c>
      <c r="Z49" s="265">
        <f>SUMIF($C:$C,$F49,Z:Z)</f>
        <v>0</v>
      </c>
      <c r="AA49" s="265">
        <f>SUMIF($C:$C,$F49,AA:AA)</f>
        <v>0</v>
      </c>
      <c r="AB49" s="265">
        <f>SUMIF($C:$C,$F49,AB:AB)</f>
        <v>0</v>
      </c>
      <c r="AC49" s="265">
        <f>SUMIF($C:$C,$F49,AC:AC)</f>
        <v>0</v>
      </c>
      <c r="AD49" s="265">
        <f>SUMIF($C:$C,$F49,AD:AD)</f>
        <v>0</v>
      </c>
      <c r="AE49" s="265">
        <f>SUMIF($C:$C,$F49,AE:AE)</f>
        <v>0</v>
      </c>
      <c r="AF49" s="265">
        <f>SUMIF($C:$C,$F49,AF:AF)</f>
        <v>0</v>
      </c>
      <c r="AG49" s="265">
        <f>SUMIF($C:$C,$F49,AG:AG)</f>
        <v>0</v>
      </c>
      <c r="AH49" s="265">
        <f>SUMIF($C:$C,$F49,AH:AH)</f>
        <v>0</v>
      </c>
      <c r="AI49" s="265">
        <f>SUMIF($C:$C,$F49,AI:AI)</f>
        <v>0</v>
      </c>
      <c r="AJ49" s="265">
        <f>SUMIF($C:$C,$F49,AJ:AJ)</f>
        <v>0</v>
      </c>
      <c r="AK49" s="265">
        <f>SUMIF($C:$C,$F49,AK:AK)</f>
        <v>0</v>
      </c>
      <c r="AL49" s="265">
        <f>SUMIF($C:$C,$F49,AL:AL)</f>
        <v>0</v>
      </c>
      <c r="AM49" s="265">
        <f>SUMIF($C:$C,$F49,AM:AM)</f>
        <v>0</v>
      </c>
      <c r="AN49" s="265">
        <f>SUMIF($C:$C,$F49,AN:AN)</f>
        <v>0</v>
      </c>
      <c r="AO49" s="265">
        <f>SUMIF($C:$C,$F49,AO:AO)</f>
        <v>0</v>
      </c>
      <c r="AP49" s="265">
        <f>SUMIF($C:$C,$F49,AP:AP)</f>
        <v>0</v>
      </c>
      <c r="AQ49" s="265">
        <f>SUMIF($C:$C,$F49,AQ:AQ)</f>
        <v>0</v>
      </c>
      <c r="AR49" s="265">
        <f>SUMIF($C:$C,$F49,AR:AR)</f>
        <v>0</v>
      </c>
      <c r="AS49" s="265">
        <f>SUMIF($C:$C,$F49,AS:AS)</f>
        <v>0</v>
      </c>
      <c r="AT49" s="265">
        <f>SUMIF($C:$C,$F49,AT:AT)</f>
        <v>0</v>
      </c>
      <c r="AU49" s="265">
        <f>SUMIF($C:$C,$F49,AU:AU)</f>
        <v>0</v>
      </c>
      <c r="AV49" s="265">
        <f>SUMIF($C:$C,$F49,AV:AV)</f>
        <v>0</v>
      </c>
      <c r="AW49" s="265">
        <f>SUMIF($C:$C,$F49,AW:AW)</f>
        <v>0</v>
      </c>
      <c r="AX49" s="265">
        <f>SUMIF($C:$C,$F49,AX:AX)</f>
        <v>0</v>
      </c>
      <c r="AY49" s="265">
        <f>SUMIF($C:$C,$F49,AY:AY)</f>
        <v>0</v>
      </c>
      <c r="AZ49" s="265">
        <f>SUMIF($C:$C,$F49,AZ:AZ)</f>
        <v>0</v>
      </c>
      <c r="BA49" s="265">
        <f>SUMIF($C:$C,$F49,BA:BA)</f>
        <v>0</v>
      </c>
      <c r="BB49" s="265">
        <f>SUMIF($C:$C,$F49,BB:BB)</f>
        <v>0</v>
      </c>
      <c r="BC49" s="265">
        <f>SUMIF($C:$C,$F49,BC:BC)</f>
        <v>0</v>
      </c>
      <c r="BD49" s="265">
        <f>SUMIF($C:$C,$F49,BD:BD)</f>
        <v>0</v>
      </c>
      <c r="BE49" s="265">
        <f>SUMIF($C:$C,$F49,BE:BE)</f>
        <v>0</v>
      </c>
      <c r="BF49" s="265">
        <f>SUMIF($C:$C,$F49,BF:BF)</f>
        <v>0</v>
      </c>
      <c r="BG49" s="265">
        <f>SUMIF($C:$C,$F49,BG:BG)</f>
        <v>0</v>
      </c>
      <c r="BH49" s="265">
        <f>SUMIF($C:$C,$F49,BH:BH)</f>
        <v>0</v>
      </c>
      <c r="BI49" s="265">
        <f>SUMIF($C:$C,$F49,BI:BI)</f>
        <v>0</v>
      </c>
      <c r="BJ49" s="265">
        <f>SUMIF($C:$C,$F49,BJ:BJ)</f>
        <v>0</v>
      </c>
      <c r="BK49" s="265">
        <f>SUMIF($C:$C,$F49,BK:BK)</f>
        <v>0</v>
      </c>
      <c r="BL49" s="265">
        <f>SUMIF($C:$C,$F49,BL:BL)</f>
        <v>0</v>
      </c>
      <c r="BM49" s="265">
        <f>SUMIF($C:$C,$F49,BM:BM)</f>
        <v>0</v>
      </c>
      <c r="BN49" s="265">
        <f>SUMIF($C:$C,$F49,BN:BN)</f>
        <v>0</v>
      </c>
      <c r="BO49" s="265">
        <f>SUMIF($C:$C,$F49,BO:BO)</f>
        <v>0</v>
      </c>
      <c r="BP49" s="265">
        <f>SUMIF($C:$C,$F49,BP:BP)</f>
        <v>0</v>
      </c>
      <c r="BQ49" s="265">
        <f>SUMIF($C:$C,$F49,BQ:BQ)</f>
        <v>0</v>
      </c>
      <c r="BR49" s="265">
        <f>SUMIF($C:$C,$F49,BR:BR)</f>
        <v>0</v>
      </c>
      <c r="BS49" s="265">
        <f>SUMIF($C:$C,$F49,BS:BS)</f>
        <v>0</v>
      </c>
      <c r="BT49" s="265">
        <f>SUMIF($C:$C,$F49,BT:BT)</f>
        <v>0</v>
      </c>
      <c r="BU49" s="265">
        <f>SUMIF($C:$C,$F49,BU:BU)</f>
        <v>0</v>
      </c>
      <c r="BV49" s="265">
        <f>SUMIF($C:$C,$F49,BV:BV)</f>
        <v>0</v>
      </c>
      <c r="BW49" s="265">
        <f>SUMIF($C:$C,$F49,BW:BW)</f>
        <v>0</v>
      </c>
      <c r="BX49" s="265">
        <f>SUMIF($C:$C,$F49,BX:BX)</f>
        <v>0</v>
      </c>
      <c r="BY49" s="265">
        <f>SUMIF($C:$C,$F49,BY:BY)</f>
        <v>0</v>
      </c>
      <c r="BZ49" s="265">
        <f>SUMIF($C:$C,$F49,BZ:BZ)</f>
        <v>0</v>
      </c>
      <c r="CA49" s="265">
        <f>SUMIF($C:$C,$F49,CA:CA)</f>
        <v>0</v>
      </c>
      <c r="CB49" s="265">
        <f>SUMIF($C:$C,$F49,CB:CB)</f>
        <v>0</v>
      </c>
      <c r="CC49" s="265">
        <f>SUMIF($C:$C,$F49,CC:CC)</f>
        <v>0</v>
      </c>
      <c r="CD49" s="265">
        <f>SUMIF($C:$C,$F49,CD:CD)</f>
        <v>0</v>
      </c>
      <c r="CE49" s="265">
        <f>SUMIF($C:$C,$F49,CE:CE)</f>
        <v>0</v>
      </c>
      <c r="CF49" s="265">
        <f>SUMIF($C:$C,$F49,CF:CF)</f>
        <v>0</v>
      </c>
      <c r="CG49" s="265">
        <f>SUMIF($C:$C,$F49,CG:CG)</f>
        <v>0</v>
      </c>
      <c r="CH49" s="265">
        <f>SUMIF($C:$C,$F49,CH:CH)</f>
        <v>0</v>
      </c>
      <c r="CI49" s="265">
        <f>SUMIF($C:$C,$F49,CI:CI)</f>
        <v>0</v>
      </c>
      <c r="CJ49" s="265">
        <f>SUMIF($C:$C,$F49,CJ:CJ)</f>
        <v>0</v>
      </c>
      <c r="CK49" s="265">
        <f>SUMIF($C:$C,$F49,CK:CK)</f>
        <v>0</v>
      </c>
      <c r="CL49" s="265">
        <f>SUMIF($C:$C,$F49,CL:CL)</f>
        <v>0</v>
      </c>
      <c r="CN49" s="265">
        <f>SUMIF($C:$C,$F49,CN:CN)</f>
        <v>0</v>
      </c>
      <c r="CO49" s="265">
        <f>SUMIF($C:$C,$F49,CO:CO)</f>
        <v>0</v>
      </c>
      <c r="CP49" s="265">
        <f>SUMIF($C:$C,$F49,CP:CP)</f>
        <v>0</v>
      </c>
      <c r="CQ49" s="265">
        <f>SUMIF($C:$C,$F49,CQ:CQ)</f>
        <v>0</v>
      </c>
      <c r="CR49" s="265">
        <f>SUMIF($C:$C,$F49,CR:CR)</f>
        <v>0</v>
      </c>
      <c r="CS49" s="265">
        <f>SUMIF($C:$C,$F49,CS:CS)</f>
        <v>0</v>
      </c>
      <c r="CT49" s="265">
        <f>SUMIF($C:$C,$F49,CT:CT)</f>
        <v>0</v>
      </c>
      <c r="CU49" s="265">
        <f>SUMIF($C:$C,$F49,CU:CU)</f>
        <v>0</v>
      </c>
      <c r="CV49" s="265">
        <f>SUMIF($C:$C,$F49,CV:CV)</f>
        <v>0</v>
      </c>
      <c r="CW49" s="265">
        <f>SUMIF($C:$C,$F49,CW:CW)</f>
        <v>0</v>
      </c>
      <c r="CX49" s="265">
        <f>SUMIF($C:$C,$F49,CX:CX)</f>
        <v>0</v>
      </c>
      <c r="CY49" s="265">
        <f>SUMIF($C:$C,$F49,CY:CY)</f>
        <v>0</v>
      </c>
      <c r="CZ49" s="265">
        <f>SUMIF($C:$C,$F49,CZ:CZ)</f>
        <v>0</v>
      </c>
      <c r="DA49" s="265">
        <f>SUMIF($C:$C,$F49,DA:DA)</f>
        <v>0</v>
      </c>
      <c r="DB49" s="265">
        <f>SUMIF($C:$C,$F49,DB:DB)</f>
        <v>0</v>
      </c>
      <c r="DC49" s="265">
        <f>SUMIF($C:$C,$F49,DC:DC)</f>
        <v>0</v>
      </c>
      <c r="DD49" s="265">
        <f>SUMIF($C:$C,$F49,DD:DD)</f>
        <v>0</v>
      </c>
      <c r="DE49" s="265">
        <f>SUMIF($C:$C,$F49,DE:DE)</f>
        <v>0</v>
      </c>
      <c r="DF49" s="265">
        <f>SUMIF($C:$C,$F49,DF:DF)</f>
        <v>0</v>
      </c>
      <c r="DG49" s="265">
        <f>SUMIF($C:$C,$F49,DG:DG)</f>
        <v>0</v>
      </c>
      <c r="DH49" s="265">
        <f>SUMIF($C:$C,$F49,DH:DH)</f>
        <v>0</v>
      </c>
      <c r="DI49" s="265">
        <f>SUMIF($C:$C,$F49,DI:DI)</f>
        <v>0</v>
      </c>
      <c r="DJ49" s="265">
        <f>SUMIF($C:$C,$F49,DJ:DJ)</f>
        <v>0</v>
      </c>
      <c r="DK49" s="265">
        <f>SUMIF($C:$C,$F49,DK:DK)</f>
        <v>0</v>
      </c>
      <c r="DL49" s="265">
        <f>SUMIF($C:$C,$F49,DL:DL)</f>
        <v>0</v>
      </c>
    </row>
    <row r="50" spans="1:116" hidden="1" x14ac:dyDescent="0.35">
      <c r="B50" t="s">
        <v>317</v>
      </c>
      <c r="R50"/>
      <c r="S50" s="272"/>
      <c r="T50" s="272"/>
      <c r="U50" s="272"/>
      <c r="V50" s="272"/>
      <c r="W50" s="272"/>
      <c r="X50" s="272"/>
      <c r="Y50" s="272"/>
      <c r="Z50" s="272"/>
      <c r="AA50" s="272"/>
      <c r="AB50" s="272"/>
      <c r="AC50" s="272"/>
      <c r="AD50" s="272"/>
      <c r="AE50" s="272"/>
      <c r="AF50" s="272"/>
      <c r="AG50" s="272"/>
      <c r="AH50" s="272"/>
      <c r="AI50" s="272"/>
      <c r="AJ50" s="272"/>
      <c r="AK50" s="272"/>
      <c r="AL50" s="272"/>
      <c r="AM50" s="272"/>
      <c r="AN50" s="272"/>
      <c r="AO50" s="272"/>
      <c r="AP50" s="272"/>
      <c r="AQ50" s="272"/>
      <c r="AR50" s="272"/>
      <c r="AS50" s="272"/>
      <c r="AT50" s="272"/>
      <c r="AU50" s="272"/>
      <c r="AV50" s="272"/>
      <c r="AW50" s="272"/>
      <c r="AX50" s="272"/>
      <c r="AY50" s="272"/>
      <c r="AZ50" s="272"/>
      <c r="BA50" s="272"/>
      <c r="BB50" s="272"/>
      <c r="BC50" s="272"/>
      <c r="BD50" s="272"/>
      <c r="BE50" s="272"/>
      <c r="BF50" s="272"/>
      <c r="BG50" s="272"/>
      <c r="BH50" s="272"/>
      <c r="BI50" s="272"/>
      <c r="BJ50" s="272"/>
      <c r="BK50" s="272"/>
      <c r="BL50" s="272"/>
      <c r="BM50" s="272"/>
      <c r="BN50" s="272"/>
      <c r="BO50" s="272"/>
      <c r="BP50" s="272"/>
      <c r="BQ50" s="272"/>
      <c r="BR50" s="272"/>
      <c r="BS50" s="272"/>
      <c r="BT50" s="272"/>
      <c r="BU50" s="272"/>
      <c r="BV50" s="272"/>
      <c r="BW50" s="272"/>
      <c r="BX50" s="272"/>
      <c r="BY50" s="272"/>
      <c r="BZ50" s="272"/>
      <c r="CA50" s="272"/>
      <c r="CB50" s="272"/>
      <c r="CC50" s="272"/>
      <c r="CD50" s="272"/>
      <c r="CE50" s="272"/>
      <c r="CF50" s="272"/>
      <c r="CG50" s="272"/>
      <c r="CH50" s="272"/>
      <c r="CI50" s="272"/>
      <c r="CJ50" s="272"/>
      <c r="CK50" s="272"/>
      <c r="CL50" s="272"/>
      <c r="CN50" s="272"/>
      <c r="CO50" s="272"/>
      <c r="CP50" s="272"/>
      <c r="CQ50" s="272"/>
      <c r="CR50" s="272"/>
      <c r="CS50" s="272"/>
      <c r="CT50" s="272"/>
      <c r="CU50" s="272"/>
      <c r="CV50" s="272"/>
      <c r="CW50" s="272"/>
      <c r="CX50" s="272"/>
      <c r="CY50" s="272"/>
      <c r="CZ50" s="272"/>
      <c r="DA50" s="272"/>
      <c r="DB50" s="272"/>
      <c r="DC50" s="272"/>
      <c r="DD50" s="272"/>
      <c r="DE50" s="272"/>
      <c r="DF50" s="272"/>
      <c r="DG50" s="272"/>
      <c r="DH50" s="272"/>
      <c r="DI50" s="272"/>
      <c r="DJ50" s="272"/>
      <c r="DK50" s="272"/>
      <c r="DL50" s="272"/>
    </row>
    <row r="51" spans="1:116" x14ac:dyDescent="0.35">
      <c r="G51" s="27" t="s">
        <v>613</v>
      </c>
      <c r="H51" s="27"/>
      <c r="I51" s="27"/>
      <c r="J51" s="28"/>
      <c r="K51" s="28">
        <f>SUMIF($4:$4,K$3,51:51)</f>
        <v>-407350.40000000014</v>
      </c>
      <c r="L51" s="28">
        <f>SUMIF($4:$4,L$3,51:51)</f>
        <v>-873159.75759692932</v>
      </c>
      <c r="M51" s="28">
        <f>SUMIF($4:$4,M$3,51:51)</f>
        <v>-938567.3342733382</v>
      </c>
      <c r="N51" s="28">
        <f>SUMIF($4:$4,N$3,51:51)</f>
        <v>-1008395.7900876809</v>
      </c>
      <c r="O51" s="28">
        <f>SUMIF($4:$4,O$3,51:51)</f>
        <v>-1082926.3077558463</v>
      </c>
      <c r="P51" s="28">
        <f>SUMIF($4:$4,P$3,51:51)</f>
        <v>-649830.52849496494</v>
      </c>
      <c r="Q51" s="28"/>
      <c r="R51"/>
      <c r="S51" s="28">
        <f t="shared" ref="S51:AX51" si="21">+S39+S43+S46+S49</f>
        <v>-33945.866666666669</v>
      </c>
      <c r="T51" s="28">
        <f t="shared" si="21"/>
        <v>-33945.866666666669</v>
      </c>
      <c r="U51" s="28">
        <f t="shared" si="21"/>
        <v>-33945.866666666669</v>
      </c>
      <c r="V51" s="28">
        <f t="shared" si="21"/>
        <v>-33945.866666666669</v>
      </c>
      <c r="W51" s="28">
        <f t="shared" si="21"/>
        <v>-33945.866666666669</v>
      </c>
      <c r="X51" s="28">
        <f t="shared" si="21"/>
        <v>-33945.866666666669</v>
      </c>
      <c r="Y51" s="28">
        <f t="shared" si="21"/>
        <v>-33945.866666666669</v>
      </c>
      <c r="Z51" s="28">
        <f t="shared" si="21"/>
        <v>-33945.866666666669</v>
      </c>
      <c r="AA51" s="28">
        <f t="shared" si="21"/>
        <v>-33945.866666666669</v>
      </c>
      <c r="AB51" s="28">
        <f t="shared" si="21"/>
        <v>-33945.866666666669</v>
      </c>
      <c r="AC51" s="28">
        <f t="shared" si="21"/>
        <v>-33945.866666666669</v>
      </c>
      <c r="AD51" s="28">
        <f t="shared" si="21"/>
        <v>-33945.866666666669</v>
      </c>
      <c r="AE51" s="28">
        <f t="shared" si="21"/>
        <v>-71150.138867988819</v>
      </c>
      <c r="AF51" s="28">
        <f t="shared" si="21"/>
        <v>-71437.444287184175</v>
      </c>
      <c r="AG51" s="28">
        <f t="shared" si="21"/>
        <v>-71726.527115910969</v>
      </c>
      <c r="AH51" s="28">
        <f t="shared" si="21"/>
        <v>-72017.397177974053</v>
      </c>
      <c r="AI51" s="28">
        <f t="shared" si="21"/>
        <v>-72310.064348185348</v>
      </c>
      <c r="AJ51" s="28">
        <f t="shared" si="21"/>
        <v>-72604.538552618877</v>
      </c>
      <c r="AK51" s="28">
        <f t="shared" si="21"/>
        <v>-72900.829768865471</v>
      </c>
      <c r="AL51" s="28">
        <f t="shared" si="21"/>
        <v>-73198.948026291007</v>
      </c>
      <c r="AM51" s="28">
        <f t="shared" si="21"/>
        <v>-73498.903406294354</v>
      </c>
      <c r="AN51" s="28">
        <f t="shared" si="21"/>
        <v>-73800.706042565886</v>
      </c>
      <c r="AO51" s="28">
        <f t="shared" si="21"/>
        <v>-74104.366121348648</v>
      </c>
      <c r="AP51" s="28">
        <f t="shared" si="21"/>
        <v>-74409.893881701588</v>
      </c>
      <c r="AQ51" s="28">
        <f t="shared" si="21"/>
        <v>-76477.582615761552</v>
      </c>
      <c r="AR51" s="28">
        <f t="shared" si="21"/>
        <v>-76786.876669007819</v>
      </c>
      <c r="AS51" s="28">
        <f t="shared" si="21"/>
        <v>-77098.069440528474</v>
      </c>
      <c r="AT51" s="28">
        <f t="shared" si="21"/>
        <v>-77411.171383287656</v>
      </c>
      <c r="AU51" s="28">
        <f t="shared" si="21"/>
        <v>-77726.193004393106</v>
      </c>
      <c r="AV51" s="28">
        <f t="shared" si="21"/>
        <v>-78043.144865366907</v>
      </c>
      <c r="AW51" s="28">
        <f t="shared" si="21"/>
        <v>-78362.037582415811</v>
      </c>
      <c r="AX51" s="28">
        <f t="shared" si="21"/>
        <v>-78682.881826703902</v>
      </c>
      <c r="AY51" s="28">
        <f t="shared" ref="AY51:CD51" si="22">+AY39+AY43+AY46+AY49</f>
        <v>-79005.688324626433</v>
      </c>
      <c r="AZ51" s="28">
        <f t="shared" si="22"/>
        <v>-79330.467858084754</v>
      </c>
      <c r="BA51" s="28">
        <f t="shared" si="22"/>
        <v>-79657.231264761547</v>
      </c>
      <c r="BB51" s="28">
        <f t="shared" si="22"/>
        <v>-79985.989438400327</v>
      </c>
      <c r="BC51" s="28">
        <f t="shared" si="22"/>
        <v>-82165.050479083802</v>
      </c>
      <c r="BD51" s="28">
        <f t="shared" si="22"/>
        <v>-82497.831093512956</v>
      </c>
      <c r="BE51" s="28">
        <f t="shared" si="22"/>
        <v>-82832.639495289783</v>
      </c>
      <c r="BF51" s="28">
        <f t="shared" si="22"/>
        <v>-83169.486805202338</v>
      </c>
      <c r="BG51" s="28">
        <f t="shared" si="22"/>
        <v>-83508.38420150477</v>
      </c>
      <c r="BH51" s="28">
        <f t="shared" si="22"/>
        <v>-83849.342920206967</v>
      </c>
      <c r="BI51" s="28">
        <f t="shared" si="22"/>
        <v>-84192.374255361137</v>
      </c>
      <c r="BJ51" s="28">
        <f t="shared" si="22"/>
        <v>-84537.48955934729</v>
      </c>
      <c r="BK51" s="28">
        <f t="shared" si="22"/>
        <v>-84884.700243169165</v>
      </c>
      <c r="BL51" s="28">
        <f t="shared" si="22"/>
        <v>-85234.017776737819</v>
      </c>
      <c r="BM51" s="28">
        <f t="shared" si="22"/>
        <v>-85585.453689173344</v>
      </c>
      <c r="BN51" s="28">
        <f t="shared" si="22"/>
        <v>-85939.019569091601</v>
      </c>
      <c r="BO51" s="28">
        <f t="shared" si="22"/>
        <v>-88235.439072403547</v>
      </c>
      <c r="BP51" s="28">
        <f t="shared" si="22"/>
        <v>-88593.299892612413</v>
      </c>
      <c r="BQ51" s="28">
        <f t="shared" si="22"/>
        <v>-88953.325806109482</v>
      </c>
      <c r="BR51" s="28">
        <f t="shared" si="22"/>
        <v>-89315.528642479199</v>
      </c>
      <c r="BS51" s="28">
        <f t="shared" si="22"/>
        <v>-89679.920292294264</v>
      </c>
      <c r="BT51" s="28">
        <f t="shared" si="22"/>
        <v>-90046.512707423666</v>
      </c>
      <c r="BU51" s="28">
        <f t="shared" si="22"/>
        <v>-90415.317901333663</v>
      </c>
      <c r="BV51" s="28">
        <f t="shared" si="22"/>
        <v>-90786.347949397066</v>
      </c>
      <c r="BW51" s="28">
        <f t="shared" si="22"/>
        <v>-91159.61498919563</v>
      </c>
      <c r="BX51" s="28">
        <f t="shared" si="22"/>
        <v>-91535.131220834941</v>
      </c>
      <c r="BY51" s="28">
        <f t="shared" si="22"/>
        <v>-91912.908907248318</v>
      </c>
      <c r="BZ51" s="28">
        <f t="shared" si="22"/>
        <v>-92292.960374514252</v>
      </c>
      <c r="CA51" s="28">
        <f t="shared" si="22"/>
        <v>-53904.022086237739</v>
      </c>
      <c r="CB51" s="28">
        <f t="shared" si="22"/>
        <v>-53948.583151463419</v>
      </c>
      <c r="CC51" s="28">
        <f t="shared" si="22"/>
        <v>-53993.329887794331</v>
      </c>
      <c r="CD51" s="28">
        <f t="shared" si="22"/>
        <v>-54038.263068860026</v>
      </c>
      <c r="CE51" s="28">
        <f t="shared" ref="CE51:CL51" si="23">+CE39+CE43+CE46+CE49</f>
        <v>-54083.383471513538</v>
      </c>
      <c r="CF51" s="28">
        <f t="shared" si="23"/>
        <v>-54128.691875844073</v>
      </c>
      <c r="CG51" s="28">
        <f t="shared" si="23"/>
        <v>-54174.189065193757</v>
      </c>
      <c r="CH51" s="28">
        <f t="shared" si="23"/>
        <v>-54219.87582616508</v>
      </c>
      <c r="CI51" s="28">
        <f t="shared" si="23"/>
        <v>-54265.752948640657</v>
      </c>
      <c r="CJ51" s="28">
        <f t="shared" si="23"/>
        <v>-54311.821225792912</v>
      </c>
      <c r="CK51" s="28">
        <f t="shared" si="23"/>
        <v>-54358.081454100087</v>
      </c>
      <c r="CL51" s="28">
        <f t="shared" si="23"/>
        <v>-54404.53443335928</v>
      </c>
      <c r="CN51" s="28">
        <f t="shared" ref="CN51:DL51" si="24">+CN39+CN43+CN46+CN49</f>
        <v>0</v>
      </c>
      <c r="CO51" s="28">
        <f t="shared" si="24"/>
        <v>0</v>
      </c>
      <c r="CP51" s="28">
        <f t="shared" si="24"/>
        <v>0</v>
      </c>
      <c r="CQ51" s="28">
        <f t="shared" si="24"/>
        <v>0</v>
      </c>
      <c r="CR51" s="28">
        <f t="shared" si="24"/>
        <v>0</v>
      </c>
      <c r="CS51" s="28">
        <f t="shared" si="24"/>
        <v>0</v>
      </c>
      <c r="CT51" s="28">
        <f t="shared" si="24"/>
        <v>0</v>
      </c>
      <c r="CU51" s="28">
        <f t="shared" si="24"/>
        <v>0</v>
      </c>
      <c r="CV51" s="28">
        <f t="shared" si="24"/>
        <v>0</v>
      </c>
      <c r="CW51" s="28">
        <f t="shared" si="24"/>
        <v>0</v>
      </c>
      <c r="CX51" s="28">
        <f t="shared" si="24"/>
        <v>0</v>
      </c>
      <c r="CY51" s="28">
        <f t="shared" si="24"/>
        <v>0</v>
      </c>
      <c r="CZ51" s="28">
        <f t="shared" si="24"/>
        <v>0</v>
      </c>
      <c r="DA51" s="28">
        <f t="shared" si="24"/>
        <v>0</v>
      </c>
      <c r="DB51" s="28">
        <f t="shared" si="24"/>
        <v>0</v>
      </c>
      <c r="DC51" s="28">
        <f t="shared" si="24"/>
        <v>0</v>
      </c>
      <c r="DD51" s="28">
        <f t="shared" si="24"/>
        <v>0</v>
      </c>
      <c r="DE51" s="28">
        <f t="shared" si="24"/>
        <v>0</v>
      </c>
      <c r="DF51" s="28">
        <f t="shared" si="24"/>
        <v>0</v>
      </c>
      <c r="DG51" s="28">
        <f t="shared" si="24"/>
        <v>0</v>
      </c>
      <c r="DH51" s="28">
        <f t="shared" si="24"/>
        <v>0</v>
      </c>
      <c r="DI51" s="28">
        <f t="shared" si="24"/>
        <v>0</v>
      </c>
      <c r="DJ51" s="28">
        <f t="shared" si="24"/>
        <v>0</v>
      </c>
      <c r="DK51" s="28">
        <f t="shared" si="24"/>
        <v>0</v>
      </c>
      <c r="DL51" s="28">
        <f t="shared" si="24"/>
        <v>0</v>
      </c>
    </row>
    <row r="52" spans="1:116" x14ac:dyDescent="0.35">
      <c r="G52" s="387" t="s">
        <v>614</v>
      </c>
      <c r="K52" s="238">
        <f>SUMIF($4:$4,K$3,52:52)</f>
        <v>101837.60000000003</v>
      </c>
      <c r="L52" s="238">
        <f>SUMIF($4:$4,L$3,52:52)</f>
        <v>218289.93939923233</v>
      </c>
      <c r="M52" s="238">
        <f>SUMIF($4:$4,M$3,52:52)</f>
        <v>234641.83356833455</v>
      </c>
      <c r="N52" s="238">
        <f>SUMIF($4:$4,N$3,52:52)</f>
        <v>252098.94752192023</v>
      </c>
      <c r="O52" s="238">
        <f>SUMIF($4:$4,O$3,52:52)</f>
        <v>270731.57693896157</v>
      </c>
      <c r="P52" s="238">
        <f>SUMIF($4:$4,P$3,52:52)</f>
        <v>162457.63212374123</v>
      </c>
      <c r="R52"/>
      <c r="S52" s="238">
        <f t="shared" ref="S52:CC52" si="25">-S51*$N$4</f>
        <v>8486.4666666666672</v>
      </c>
      <c r="T52" s="238">
        <f t="shared" si="25"/>
        <v>8486.4666666666672</v>
      </c>
      <c r="U52" s="238">
        <f t="shared" si="25"/>
        <v>8486.4666666666672</v>
      </c>
      <c r="V52" s="238">
        <f t="shared" si="25"/>
        <v>8486.4666666666672</v>
      </c>
      <c r="W52" s="238">
        <f t="shared" si="25"/>
        <v>8486.4666666666672</v>
      </c>
      <c r="X52" s="238">
        <f t="shared" si="25"/>
        <v>8486.4666666666672</v>
      </c>
      <c r="Y52" s="238">
        <f t="shared" si="25"/>
        <v>8486.4666666666672</v>
      </c>
      <c r="Z52" s="238">
        <f t="shared" si="25"/>
        <v>8486.4666666666672</v>
      </c>
      <c r="AA52" s="238">
        <f t="shared" si="25"/>
        <v>8486.4666666666672</v>
      </c>
      <c r="AB52" s="238">
        <f t="shared" si="25"/>
        <v>8486.4666666666672</v>
      </c>
      <c r="AC52" s="238">
        <f t="shared" si="25"/>
        <v>8486.4666666666672</v>
      </c>
      <c r="AD52" s="238">
        <f t="shared" si="25"/>
        <v>8486.4666666666672</v>
      </c>
      <c r="AE52" s="238">
        <f t="shared" si="25"/>
        <v>17787.534716997205</v>
      </c>
      <c r="AF52" s="238">
        <f t="shared" si="25"/>
        <v>17859.361071796044</v>
      </c>
      <c r="AG52" s="238">
        <f t="shared" si="25"/>
        <v>17931.631778977742</v>
      </c>
      <c r="AH52" s="238">
        <f t="shared" si="25"/>
        <v>18004.349294493513</v>
      </c>
      <c r="AI52" s="238">
        <f t="shared" si="25"/>
        <v>18077.516087046337</v>
      </c>
      <c r="AJ52" s="238">
        <f t="shared" si="25"/>
        <v>18151.134638154719</v>
      </c>
      <c r="AK52" s="238">
        <f t="shared" si="25"/>
        <v>18225.207442216368</v>
      </c>
      <c r="AL52" s="238">
        <f t="shared" si="25"/>
        <v>18299.737006572752</v>
      </c>
      <c r="AM52" s="238">
        <f t="shared" si="25"/>
        <v>18374.725851573588</v>
      </c>
      <c r="AN52" s="238">
        <f t="shared" si="25"/>
        <v>18450.176510641471</v>
      </c>
      <c r="AO52" s="238">
        <f t="shared" si="25"/>
        <v>18526.091530337162</v>
      </c>
      <c r="AP52" s="238">
        <f t="shared" si="25"/>
        <v>18602.473470425397</v>
      </c>
      <c r="AQ52" s="238">
        <f t="shared" si="25"/>
        <v>19119.395653940388</v>
      </c>
      <c r="AR52" s="238">
        <f t="shared" si="25"/>
        <v>19196.719167251955</v>
      </c>
      <c r="AS52" s="238">
        <f t="shared" si="25"/>
        <v>19274.517360132118</v>
      </c>
      <c r="AT52" s="238">
        <f t="shared" si="25"/>
        <v>19352.792845821914</v>
      </c>
      <c r="AU52" s="238">
        <f t="shared" si="25"/>
        <v>19431.548251098277</v>
      </c>
      <c r="AV52" s="238">
        <f t="shared" si="25"/>
        <v>19510.786216341727</v>
      </c>
      <c r="AW52" s="238">
        <f t="shared" si="25"/>
        <v>19590.509395603953</v>
      </c>
      <c r="AX52" s="238">
        <f t="shared" si="25"/>
        <v>19670.720456675976</v>
      </c>
      <c r="AY52" s="238">
        <f t="shared" si="25"/>
        <v>19751.422081156608</v>
      </c>
      <c r="AZ52" s="238">
        <f t="shared" si="25"/>
        <v>19832.616964521188</v>
      </c>
      <c r="BA52" s="238">
        <f t="shared" si="25"/>
        <v>19914.307816190387</v>
      </c>
      <c r="BB52" s="238">
        <f t="shared" si="25"/>
        <v>19996.497359600082</v>
      </c>
      <c r="BC52" s="238">
        <f t="shared" si="25"/>
        <v>20541.262619770951</v>
      </c>
      <c r="BD52" s="238">
        <f t="shared" si="25"/>
        <v>20624.457773378239</v>
      </c>
      <c r="BE52" s="238">
        <f t="shared" si="25"/>
        <v>20708.159873822446</v>
      </c>
      <c r="BF52" s="238">
        <f t="shared" si="25"/>
        <v>20792.371701300584</v>
      </c>
      <c r="BG52" s="238">
        <f t="shared" si="25"/>
        <v>20877.096050376193</v>
      </c>
      <c r="BH52" s="238">
        <f t="shared" si="25"/>
        <v>20962.335730051742</v>
      </c>
      <c r="BI52" s="238">
        <f t="shared" si="25"/>
        <v>21048.093563840284</v>
      </c>
      <c r="BJ52" s="238">
        <f t="shared" si="25"/>
        <v>21134.372389836823</v>
      </c>
      <c r="BK52" s="238">
        <f t="shared" si="25"/>
        <v>21221.175060792291</v>
      </c>
      <c r="BL52" s="238">
        <f t="shared" si="25"/>
        <v>21308.504444184455</v>
      </c>
      <c r="BM52" s="238">
        <f t="shared" si="25"/>
        <v>21396.363422293336</v>
      </c>
      <c r="BN52" s="238">
        <f t="shared" si="25"/>
        <v>21484.7548922729</v>
      </c>
      <c r="BO52" s="238">
        <f t="shared" si="25"/>
        <v>22058.859768100887</v>
      </c>
      <c r="BP52" s="238">
        <f t="shared" si="25"/>
        <v>22148.324973153103</v>
      </c>
      <c r="BQ52" s="238">
        <f t="shared" si="25"/>
        <v>22238.331451527371</v>
      </c>
      <c r="BR52" s="238">
        <f t="shared" si="25"/>
        <v>22328.8821606198</v>
      </c>
      <c r="BS52" s="238">
        <f t="shared" si="25"/>
        <v>22419.980073073566</v>
      </c>
      <c r="BT52" s="238">
        <f t="shared" si="25"/>
        <v>22511.628176855917</v>
      </c>
      <c r="BU52" s="238">
        <f t="shared" si="25"/>
        <v>22603.829475333416</v>
      </c>
      <c r="BV52" s="238">
        <f t="shared" si="25"/>
        <v>22696.586987349267</v>
      </c>
      <c r="BW52" s="238">
        <f t="shared" si="25"/>
        <v>22789.903747298908</v>
      </c>
      <c r="BX52" s="238">
        <f t="shared" si="25"/>
        <v>22883.782805208735</v>
      </c>
      <c r="BY52" s="238">
        <f t="shared" si="25"/>
        <v>22978.22722681208</v>
      </c>
      <c r="BZ52" s="238">
        <f t="shared" si="25"/>
        <v>23073.240093628563</v>
      </c>
      <c r="CA52" s="238">
        <f t="shared" si="25"/>
        <v>13476.005521559435</v>
      </c>
      <c r="CB52" s="238">
        <f t="shared" si="25"/>
        <v>13487.145787865855</v>
      </c>
      <c r="CC52" s="238">
        <f t="shared" si="25"/>
        <v>13498.332471948583</v>
      </c>
      <c r="CD52" s="238">
        <f t="shared" ref="CD52:CL52" si="26">-CD51*$N$4</f>
        <v>13509.565767215006</v>
      </c>
      <c r="CE52" s="238">
        <f t="shared" si="26"/>
        <v>13520.845867878385</v>
      </c>
      <c r="CF52" s="238">
        <f t="shared" si="26"/>
        <v>13532.172968961018</v>
      </c>
      <c r="CG52" s="238">
        <f t="shared" si="26"/>
        <v>13543.547266298439</v>
      </c>
      <c r="CH52" s="238">
        <f t="shared" si="26"/>
        <v>13554.96895654127</v>
      </c>
      <c r="CI52" s="238">
        <f t="shared" si="26"/>
        <v>13566.438237160164</v>
      </c>
      <c r="CJ52" s="238">
        <f t="shared" si="26"/>
        <v>13577.955306448228</v>
      </c>
      <c r="CK52" s="238">
        <f t="shared" si="26"/>
        <v>13589.520363525022</v>
      </c>
      <c r="CL52" s="238">
        <f t="shared" si="26"/>
        <v>13601.13360833982</v>
      </c>
      <c r="CN52" s="238">
        <f t="shared" ref="CN52:DL52" si="27">-CN51*$N$4</f>
        <v>0</v>
      </c>
      <c r="CO52" s="238">
        <f t="shared" si="27"/>
        <v>0</v>
      </c>
      <c r="CP52" s="238">
        <f t="shared" si="27"/>
        <v>0</v>
      </c>
      <c r="CQ52" s="238">
        <f t="shared" si="27"/>
        <v>0</v>
      </c>
      <c r="CR52" s="238">
        <f t="shared" si="27"/>
        <v>0</v>
      </c>
      <c r="CS52" s="238">
        <f t="shared" si="27"/>
        <v>0</v>
      </c>
      <c r="CT52" s="238">
        <f t="shared" si="27"/>
        <v>0</v>
      </c>
      <c r="CU52" s="238">
        <f t="shared" si="27"/>
        <v>0</v>
      </c>
      <c r="CV52" s="238">
        <f t="shared" si="27"/>
        <v>0</v>
      </c>
      <c r="CW52" s="238">
        <f t="shared" si="27"/>
        <v>0</v>
      </c>
      <c r="CX52" s="238">
        <f t="shared" si="27"/>
        <v>0</v>
      </c>
      <c r="CY52" s="238">
        <f t="shared" si="27"/>
        <v>0</v>
      </c>
      <c r="CZ52" s="238">
        <f t="shared" si="27"/>
        <v>0</v>
      </c>
      <c r="DA52" s="238">
        <f t="shared" si="27"/>
        <v>0</v>
      </c>
      <c r="DB52" s="238">
        <f t="shared" si="27"/>
        <v>0</v>
      </c>
      <c r="DC52" s="238">
        <f t="shared" si="27"/>
        <v>0</v>
      </c>
      <c r="DD52" s="238">
        <f t="shared" si="27"/>
        <v>0</v>
      </c>
      <c r="DE52" s="238">
        <f t="shared" si="27"/>
        <v>0</v>
      </c>
      <c r="DF52" s="238">
        <f t="shared" si="27"/>
        <v>0</v>
      </c>
      <c r="DG52" s="238">
        <f t="shared" si="27"/>
        <v>0</v>
      </c>
      <c r="DH52" s="238">
        <f t="shared" si="27"/>
        <v>0</v>
      </c>
      <c r="DI52" s="238">
        <f t="shared" si="27"/>
        <v>0</v>
      </c>
      <c r="DJ52" s="238">
        <f t="shared" si="27"/>
        <v>0</v>
      </c>
      <c r="DK52" s="238">
        <f t="shared" si="27"/>
        <v>0</v>
      </c>
      <c r="DL52" s="238">
        <f t="shared" si="27"/>
        <v>0</v>
      </c>
    </row>
    <row r="53" spans="1:116" x14ac:dyDescent="0.35">
      <c r="G53" s="27" t="s">
        <v>615</v>
      </c>
      <c r="H53" s="27"/>
      <c r="I53" s="27"/>
      <c r="J53" s="28"/>
      <c r="K53" s="28">
        <f>SUMIF($4:$4,K$3,53:53)</f>
        <v>-305512.8</v>
      </c>
      <c r="L53" s="28">
        <f>SUMIF($4:$4,L$3,53:53)</f>
        <v>-654869.81819769694</v>
      </c>
      <c r="M53" s="28">
        <f>SUMIF($4:$4,M$3,53:53)</f>
        <v>-703925.50070500362</v>
      </c>
      <c r="N53" s="28">
        <f>SUMIF($4:$4,N$3,53:53)</f>
        <v>-756296.84256576071</v>
      </c>
      <c r="O53" s="28">
        <f>SUMIF($4:$4,O$3,53:53)</f>
        <v>-812194.7308168849</v>
      </c>
      <c r="P53" s="28">
        <f>SUMIF($4:$4,P$3,53:53)</f>
        <v>-487372.89637122373</v>
      </c>
      <c r="Q53" s="28"/>
      <c r="R53"/>
      <c r="S53" s="28">
        <f t="shared" ref="S53:CC53" si="28">SUM(S51:S52)</f>
        <v>-25459.4</v>
      </c>
      <c r="T53" s="28">
        <f t="shared" si="28"/>
        <v>-25459.4</v>
      </c>
      <c r="U53" s="28">
        <f t="shared" si="28"/>
        <v>-25459.4</v>
      </c>
      <c r="V53" s="28">
        <f t="shared" si="28"/>
        <v>-25459.4</v>
      </c>
      <c r="W53" s="28">
        <f t="shared" si="28"/>
        <v>-25459.4</v>
      </c>
      <c r="X53" s="28">
        <f t="shared" si="28"/>
        <v>-25459.4</v>
      </c>
      <c r="Y53" s="28">
        <f t="shared" si="28"/>
        <v>-25459.4</v>
      </c>
      <c r="Z53" s="28">
        <f t="shared" si="28"/>
        <v>-25459.4</v>
      </c>
      <c r="AA53" s="28">
        <f t="shared" si="28"/>
        <v>-25459.4</v>
      </c>
      <c r="AB53" s="28">
        <f t="shared" si="28"/>
        <v>-25459.4</v>
      </c>
      <c r="AC53" s="28">
        <f t="shared" si="28"/>
        <v>-25459.4</v>
      </c>
      <c r="AD53" s="28">
        <f t="shared" si="28"/>
        <v>-25459.4</v>
      </c>
      <c r="AE53" s="28">
        <f t="shared" si="28"/>
        <v>-53362.60415099161</v>
      </c>
      <c r="AF53" s="28">
        <f t="shared" si="28"/>
        <v>-53578.083215388135</v>
      </c>
      <c r="AG53" s="28">
        <f t="shared" si="28"/>
        <v>-53794.89533693323</v>
      </c>
      <c r="AH53" s="28">
        <f t="shared" si="28"/>
        <v>-54013.04788348054</v>
      </c>
      <c r="AI53" s="28">
        <f t="shared" si="28"/>
        <v>-54232.548261139011</v>
      </c>
      <c r="AJ53" s="28">
        <f t="shared" si="28"/>
        <v>-54453.403914464157</v>
      </c>
      <c r="AK53" s="28">
        <f t="shared" si="28"/>
        <v>-54675.6223266491</v>
      </c>
      <c r="AL53" s="28">
        <f t="shared" si="28"/>
        <v>-54899.211019718256</v>
      </c>
      <c r="AM53" s="28">
        <f t="shared" si="28"/>
        <v>-55124.177554720765</v>
      </c>
      <c r="AN53" s="28">
        <f t="shared" si="28"/>
        <v>-55350.529531924418</v>
      </c>
      <c r="AO53" s="28">
        <f t="shared" si="28"/>
        <v>-55578.27459101149</v>
      </c>
      <c r="AP53" s="28">
        <f t="shared" si="28"/>
        <v>-55807.420411276194</v>
      </c>
      <c r="AQ53" s="28">
        <f t="shared" si="28"/>
        <v>-57358.186961821164</v>
      </c>
      <c r="AR53" s="28">
        <f t="shared" si="28"/>
        <v>-57590.157501755864</v>
      </c>
      <c r="AS53" s="28">
        <f t="shared" si="28"/>
        <v>-57823.552080396359</v>
      </c>
      <c r="AT53" s="28">
        <f t="shared" si="28"/>
        <v>-58058.378537465745</v>
      </c>
      <c r="AU53" s="28">
        <f t="shared" si="28"/>
        <v>-58294.64475329483</v>
      </c>
      <c r="AV53" s="28">
        <f t="shared" si="28"/>
        <v>-58532.358649025176</v>
      </c>
      <c r="AW53" s="28">
        <f t="shared" si="28"/>
        <v>-58771.528186811862</v>
      </c>
      <c r="AX53" s="28">
        <f t="shared" si="28"/>
        <v>-59012.161370027927</v>
      </c>
      <c r="AY53" s="28">
        <f t="shared" si="28"/>
        <v>-59254.266243469829</v>
      </c>
      <c r="AZ53" s="28">
        <f t="shared" si="28"/>
        <v>-59497.850893563562</v>
      </c>
      <c r="BA53" s="28">
        <f t="shared" si="28"/>
        <v>-59742.923448571164</v>
      </c>
      <c r="BB53" s="28">
        <f t="shared" si="28"/>
        <v>-59989.492078800249</v>
      </c>
      <c r="BC53" s="28">
        <f t="shared" si="28"/>
        <v>-61623.787859312855</v>
      </c>
      <c r="BD53" s="28">
        <f t="shared" si="28"/>
        <v>-61873.37332013472</v>
      </c>
      <c r="BE53" s="28">
        <f t="shared" si="28"/>
        <v>-62124.479621467341</v>
      </c>
      <c r="BF53" s="28">
        <f t="shared" si="28"/>
        <v>-62377.115103901757</v>
      </c>
      <c r="BG53" s="28">
        <f t="shared" si="28"/>
        <v>-62631.288151128581</v>
      </c>
      <c r="BH53" s="28">
        <f t="shared" si="28"/>
        <v>-62887.007190155229</v>
      </c>
      <c r="BI53" s="28">
        <f t="shared" si="28"/>
        <v>-63144.280691520849</v>
      </c>
      <c r="BJ53" s="28">
        <f t="shared" si="28"/>
        <v>-63403.117169510471</v>
      </c>
      <c r="BK53" s="28">
        <f t="shared" si="28"/>
        <v>-63663.525182376878</v>
      </c>
      <c r="BL53" s="28">
        <f t="shared" si="28"/>
        <v>-63925.513332553368</v>
      </c>
      <c r="BM53" s="28">
        <f t="shared" si="28"/>
        <v>-64189.090266880012</v>
      </c>
      <c r="BN53" s="28">
        <f t="shared" si="28"/>
        <v>-64454.264676818697</v>
      </c>
      <c r="BO53" s="28">
        <f t="shared" si="28"/>
        <v>-66176.579304302664</v>
      </c>
      <c r="BP53" s="28">
        <f t="shared" si="28"/>
        <v>-66444.974919459317</v>
      </c>
      <c r="BQ53" s="28">
        <f t="shared" si="28"/>
        <v>-66714.994354582115</v>
      </c>
      <c r="BR53" s="28">
        <f t="shared" si="28"/>
        <v>-66986.646481859396</v>
      </c>
      <c r="BS53" s="28">
        <f t="shared" si="28"/>
        <v>-67259.940219220705</v>
      </c>
      <c r="BT53" s="28">
        <f t="shared" si="28"/>
        <v>-67534.884530567753</v>
      </c>
      <c r="BU53" s="28">
        <f t="shared" si="28"/>
        <v>-67811.488426000244</v>
      </c>
      <c r="BV53" s="28">
        <f t="shared" si="28"/>
        <v>-68089.760962047803</v>
      </c>
      <c r="BW53" s="28">
        <f t="shared" si="28"/>
        <v>-68369.71124189673</v>
      </c>
      <c r="BX53" s="28">
        <f t="shared" si="28"/>
        <v>-68651.348415626213</v>
      </c>
      <c r="BY53" s="28">
        <f t="shared" si="28"/>
        <v>-68934.681680436246</v>
      </c>
      <c r="BZ53" s="28">
        <f t="shared" si="28"/>
        <v>-69219.720280885696</v>
      </c>
      <c r="CA53" s="28">
        <f t="shared" si="28"/>
        <v>-40428.016564678306</v>
      </c>
      <c r="CB53" s="28">
        <f t="shared" si="28"/>
        <v>-40461.437363597564</v>
      </c>
      <c r="CC53" s="28">
        <f t="shared" si="28"/>
        <v>-40494.997415845748</v>
      </c>
      <c r="CD53" s="28">
        <f t="shared" ref="CD53:CL53" si="29">SUM(CD51:CD52)</f>
        <v>-40528.697301645021</v>
      </c>
      <c r="CE53" s="28">
        <f t="shared" si="29"/>
        <v>-40562.537603635152</v>
      </c>
      <c r="CF53" s="28">
        <f t="shared" si="29"/>
        <v>-40596.518906883051</v>
      </c>
      <c r="CG53" s="28">
        <f t="shared" si="29"/>
        <v>-40630.641798895318</v>
      </c>
      <c r="CH53" s="28">
        <f t="shared" si="29"/>
        <v>-40664.90686962381</v>
      </c>
      <c r="CI53" s="28">
        <f t="shared" si="29"/>
        <v>-40699.314711480489</v>
      </c>
      <c r="CJ53" s="28">
        <f t="shared" si="29"/>
        <v>-40733.86591934468</v>
      </c>
      <c r="CK53" s="28">
        <f t="shared" si="29"/>
        <v>-40768.561090575065</v>
      </c>
      <c r="CL53" s="28">
        <f t="shared" si="29"/>
        <v>-40803.40082501946</v>
      </c>
      <c r="CN53" s="28">
        <f t="shared" ref="CN53:DL53" si="30">SUM(CN51:CN52)</f>
        <v>0</v>
      </c>
      <c r="CO53" s="28">
        <f t="shared" si="30"/>
        <v>0</v>
      </c>
      <c r="CP53" s="28">
        <f t="shared" si="30"/>
        <v>0</v>
      </c>
      <c r="CQ53" s="28">
        <f t="shared" si="30"/>
        <v>0</v>
      </c>
      <c r="CR53" s="28">
        <f t="shared" si="30"/>
        <v>0</v>
      </c>
      <c r="CS53" s="28">
        <f t="shared" si="30"/>
        <v>0</v>
      </c>
      <c r="CT53" s="28">
        <f t="shared" si="30"/>
        <v>0</v>
      </c>
      <c r="CU53" s="28">
        <f t="shared" si="30"/>
        <v>0</v>
      </c>
      <c r="CV53" s="28">
        <f t="shared" si="30"/>
        <v>0</v>
      </c>
      <c r="CW53" s="28">
        <f t="shared" si="30"/>
        <v>0</v>
      </c>
      <c r="CX53" s="28">
        <f t="shared" si="30"/>
        <v>0</v>
      </c>
      <c r="CY53" s="28">
        <f t="shared" si="30"/>
        <v>0</v>
      </c>
      <c r="CZ53" s="28">
        <f t="shared" si="30"/>
        <v>0</v>
      </c>
      <c r="DA53" s="28">
        <f t="shared" si="30"/>
        <v>0</v>
      </c>
      <c r="DB53" s="28">
        <f t="shared" si="30"/>
        <v>0</v>
      </c>
      <c r="DC53" s="28">
        <f t="shared" si="30"/>
        <v>0</v>
      </c>
      <c r="DD53" s="28">
        <f t="shared" si="30"/>
        <v>0</v>
      </c>
      <c r="DE53" s="28">
        <f t="shared" si="30"/>
        <v>0</v>
      </c>
      <c r="DF53" s="28">
        <f t="shared" si="30"/>
        <v>0</v>
      </c>
      <c r="DG53" s="28">
        <f t="shared" si="30"/>
        <v>0</v>
      </c>
      <c r="DH53" s="28">
        <f t="shared" si="30"/>
        <v>0</v>
      </c>
      <c r="DI53" s="28">
        <f t="shared" si="30"/>
        <v>0</v>
      </c>
      <c r="DJ53" s="28">
        <f t="shared" si="30"/>
        <v>0</v>
      </c>
      <c r="DK53" s="28">
        <f t="shared" si="30"/>
        <v>0</v>
      </c>
      <c r="DL53" s="28">
        <f t="shared" si="30"/>
        <v>0</v>
      </c>
    </row>
    <row r="54" spans="1:116" x14ac:dyDescent="0.35">
      <c r="G54" s="129" t="s">
        <v>69</v>
      </c>
      <c r="H54" s="27"/>
      <c r="I54" s="27"/>
      <c r="J54" s="28"/>
      <c r="K54" s="21">
        <f>IFERROR(K53/K18,0)</f>
        <v>-6.0550615588580931E-3</v>
      </c>
      <c r="L54" s="21">
        <f>IFERROR(L53/L18,0)</f>
        <v>-1.4693332095301737E-2</v>
      </c>
      <c r="M54" s="21">
        <f>IFERROR(M53/M18,0)</f>
        <v>-1.4366529675995516E-2</v>
      </c>
      <c r="N54" s="21">
        <f>IFERROR(N53/N18,0)</f>
        <v>-1.40673698503766E-2</v>
      </c>
      <c r="O54" s="21">
        <f>IFERROR(O53/O18,0)</f>
        <v>-1.3792501426526417E-2</v>
      </c>
      <c r="P54" s="21">
        <f>IFERROR(P53/P18,0)</f>
        <v>-3.7113907387165565E-2</v>
      </c>
      <c r="Q54" s="269"/>
      <c r="R54"/>
      <c r="S54" s="21">
        <f>IFERROR(S53/S18,0)</f>
        <v>-6.3384398340248956E-3</v>
      </c>
      <c r="T54" s="21">
        <f>IFERROR(T53/T18,0)</f>
        <v>-6.2860560337437005E-3</v>
      </c>
      <c r="U54" s="21">
        <f>IFERROR(U53/U18,0)</f>
        <v>-6.2342116086920758E-3</v>
      </c>
      <c r="V54" s="21">
        <f>IFERROR(V53/V18,0)</f>
        <v>-6.1828994799490167E-3</v>
      </c>
      <c r="W54" s="21">
        <f>IFERROR(W53/W18,0)</f>
        <v>-6.1321126860159969E-3</v>
      </c>
      <c r="X54" s="21">
        <f>IFERROR(X53/X18,0)</f>
        <v>-6.0818443804227075E-3</v>
      </c>
      <c r="Y54" s="21">
        <f>IFERROR(Y53/Y18,0)</f>
        <v>-6.0320878293909676E-3</v>
      </c>
      <c r="Z54" s="21">
        <f>IFERROR(Z53/Z18,0)</f>
        <v>-5.9828364095552344E-3</v>
      </c>
      <c r="AA54" s="21">
        <f>IFERROR(AA53/AA18,0)</f>
        <v>-5.9340836057379257E-3</v>
      </c>
      <c r="AB54" s="21">
        <f>IFERROR(AB53/AB18,0)</f>
        <v>-5.8858230087783965E-3</v>
      </c>
      <c r="AC54" s="21">
        <f>IFERROR(AC53/AC18,0)</f>
        <v>-5.8380483134136234E-3</v>
      </c>
      <c r="AD54" s="21">
        <f>IFERROR(AD53/AD18,0)</f>
        <v>-5.7907533162095152E-3</v>
      </c>
      <c r="AE54" s="21">
        <f>IFERROR(AE53/AE18,0)</f>
        <v>-1.5019952213383337E-2</v>
      </c>
      <c r="AF54" s="21">
        <f>IFERROR(AF53/AF18,0)</f>
        <v>-1.4959627882024523E-2</v>
      </c>
      <c r="AG54" s="21">
        <f>IFERROR(AG53/AG18,0)</f>
        <v>-1.4899899365603929E-2</v>
      </c>
      <c r="AH54" s="21">
        <f>IFERROR(AH53/AH18,0)</f>
        <v>-1.484075923597937E-2</v>
      </c>
      <c r="AI54" s="21">
        <f>IFERROR(AI53/AI18,0)</f>
        <v>-1.4782200181413329E-2</v>
      </c>
      <c r="AJ54" s="21">
        <f>IFERROR(AJ53/AJ18,0)</f>
        <v>-1.4724215004335215E-2</v>
      </c>
      <c r="AK54" s="21">
        <f>IFERROR(AK53/AK18,0)</f>
        <v>-1.4666796619155065E-2</v>
      </c>
      <c r="AL54" s="21">
        <f>IFERROR(AL53/AL18,0)</f>
        <v>-1.4609938050126786E-2</v>
      </c>
      <c r="AM54" s="21">
        <f>IFERROR(AM53/AM18,0)</f>
        <v>-1.455363242926019E-2</v>
      </c>
      <c r="AN54" s="21">
        <f>IFERROR(AN53/AN18,0)</f>
        <v>-1.4497872994280485E-2</v>
      </c>
      <c r="AO54" s="21">
        <f>IFERROR(AO53/AO18,0)</f>
        <v>-1.44426530866335E-2</v>
      </c>
      <c r="AP54" s="21">
        <f>IFERROR(AP53/AP18,0)</f>
        <v>-1.4387966149535667E-2</v>
      </c>
      <c r="AQ54" s="21">
        <f>IFERROR(AQ53/AQ18,0)</f>
        <v>-1.4671499334839444E-2</v>
      </c>
      <c r="AR54" s="21">
        <f>IFERROR(AR53/AR18,0)</f>
        <v>-1.4615208423578651E-2</v>
      </c>
      <c r="AS54" s="21">
        <f>IFERROR(AS53/AS18,0)</f>
        <v>-1.4559456798345352E-2</v>
      </c>
      <c r="AT54" s="21">
        <f>IFERROR(AT53/AT18,0)</f>
        <v>-1.4504237985987455E-2</v>
      </c>
      <c r="AU54" s="21">
        <f>IFERROR(AU53/AU18,0)</f>
        <v>-1.4449545610585819E-2</v>
      </c>
      <c r="AV54" s="21">
        <f>IFERROR(AV53/AV18,0)</f>
        <v>-1.4395373391665594E-2</v>
      </c>
      <c r="AW54" s="21">
        <f>IFERROR(AW53/AW18,0)</f>
        <v>-1.4341715142447094E-2</v>
      </c>
      <c r="AX54" s="21">
        <f>IFERROR(AX53/AX18,0)</f>
        <v>-1.4288564768134624E-2</v>
      </c>
      <c r="AY54" s="21">
        <f>IFERROR(AY53/AY18,0)</f>
        <v>-1.4235916264242593E-2</v>
      </c>
      <c r="AZ54" s="21">
        <f>IFERROR(AZ53/AZ18,0)</f>
        <v>-1.4183763714957906E-2</v>
      </c>
      <c r="BA54" s="21">
        <f>IFERROR(BA53/BA18,0)</f>
        <v>-1.4132101291537873E-2</v>
      </c>
      <c r="BB54" s="21">
        <f>IFERROR(BB53/BB18,0)</f>
        <v>-1.4080923250742157E-2</v>
      </c>
      <c r="BC54" s="21">
        <f>IFERROR(BC53/BC18,0)</f>
        <v>-1.4353095835298075E-2</v>
      </c>
      <c r="BD54" s="21">
        <f>IFERROR(BD53/BD18,0)</f>
        <v>-1.4300386346908747E-2</v>
      </c>
      <c r="BE54" s="21">
        <f>IFERROR(BE53/BE18,0)</f>
        <v>-1.4248167631174315E-2</v>
      </c>
      <c r="BF54" s="21">
        <f>IFERROR(BF53/BF18,0)</f>
        <v>-1.4196434004052249E-2</v>
      </c>
      <c r="BG54" s="21">
        <f>IFERROR(BG53/BG18,0)</f>
        <v>-1.4145179863515749E-2</v>
      </c>
      <c r="BH54" s="21">
        <f>IFERROR(BH53/BH18,0)</f>
        <v>-1.4094399688106817E-2</v>
      </c>
      <c r="BI54" s="21">
        <f>IFERROR(BI53/BI18,0)</f>
        <v>-1.4044088035520387E-2</v>
      </c>
      <c r="BJ54" s="21">
        <f>IFERROR(BJ53/BJ18,0)</f>
        <v>-1.3994239541218409E-2</v>
      </c>
      <c r="BK54" s="21">
        <f>IFERROR(BK53/BK18,0)</f>
        <v>-1.3944848917071489E-2</v>
      </c>
      <c r="BL54" s="21">
        <f>IFERROR(BL53/BL18,0)</f>
        <v>-1.3895910950030777E-2</v>
      </c>
      <c r="BM54" s="21">
        <f>IFERROR(BM53/BM18,0)</f>
        <v>-1.3847420500824954E-2</v>
      </c>
      <c r="BN54" s="21">
        <f>IFERROR(BN53/BN18,0)</f>
        <v>-1.3799372502686364E-2</v>
      </c>
      <c r="BO54" s="21">
        <f>IFERROR(BO53/BO18,0)</f>
        <v>-1.4061030098121241E-2</v>
      </c>
      <c r="BP54" s="21">
        <f>IFERROR(BP53/BP18,0)</f>
        <v>-1.4011518238578772E-2</v>
      </c>
      <c r="BQ54" s="21">
        <f>IFERROR(BQ53/BQ18,0)</f>
        <v>-1.3962455209018461E-2</v>
      </c>
      <c r="BR54" s="21">
        <f>IFERROR(BR53/BR18,0)</f>
        <v>-1.3913835983545241E-2</v>
      </c>
      <c r="BS54" s="21">
        <f>IFERROR(BS53/BS18,0)</f>
        <v>-1.3865655606064436E-2</v>
      </c>
      <c r="BT54" s="21">
        <f>IFERROR(BT53/BT18,0)</f>
        <v>-1.3817909189098636E-2</v>
      </c>
      <c r="BU54" s="21">
        <f>IFERROR(BU53/BU18,0)</f>
        <v>-1.3770591912629618E-2</v>
      </c>
      <c r="BV54" s="21">
        <f>IFERROR(BV53/BV18,0)</f>
        <v>-1.3723699022962593E-2</v>
      </c>
      <c r="BW54" s="21">
        <f>IFERROR(BW53/BW18,0)</f>
        <v>-1.3677225831614234E-2</v>
      </c>
      <c r="BX54" s="21">
        <f>IFERROR(BX53/BX18,0)</f>
        <v>-1.3631167714221565E-2</v>
      </c>
      <c r="BY54" s="21">
        <f>IFERROR(BY53/BY18,0)</f>
        <v>-1.358552010947406E-2</v>
      </c>
      <c r="BZ54" s="21">
        <f>IFERROR(BZ53/BZ18,0)</f>
        <v>-1.3540278518065428E-2</v>
      </c>
      <c r="CA54" s="21">
        <f>IFERROR(CA53/CA18,0)</f>
        <v>-3.7802074112424831E-2</v>
      </c>
      <c r="CB54" s="21">
        <f>IFERROR(CB53/CB18,0)</f>
        <v>-3.7676339365070761E-2</v>
      </c>
      <c r="CC54" s="21">
        <f>IFERROR(CC53/CC18,0)</f>
        <v>-3.7551126338659715E-2</v>
      </c>
      <c r="CD54" s="21">
        <f>IFERROR(CD53/CD18,0)</f>
        <v>-3.7426432868374673E-2</v>
      </c>
      <c r="CE54" s="21">
        <f>IFERROR(CE53/CE18,0)</f>
        <v>-3.730225679838111E-2</v>
      </c>
      <c r="CF54" s="21">
        <f>IFERROR(CF53/CF18,0)</f>
        <v>-3.7178595981791948E-2</v>
      </c>
      <c r="CG54" s="21">
        <f>IFERROR(CG53/CG18,0)</f>
        <v>-3.7055448280621323E-2</v>
      </c>
      <c r="CH54" s="21">
        <f>IFERROR(CH53/CH18,0)</f>
        <v>-3.6932811565764355E-2</v>
      </c>
      <c r="CI54" s="21">
        <f>IFERROR(CI53/CI18,0)</f>
        <v>-3.6810683716943592E-2</v>
      </c>
      <c r="CJ54" s="21">
        <f>IFERROR(CJ53/CJ18,0)</f>
        <v>-3.6689062622683045E-2</v>
      </c>
      <c r="CK54" s="21">
        <f>IFERROR(CK53/CK18,0)</f>
        <v>-3.6567946180265591E-2</v>
      </c>
      <c r="CL54" s="21">
        <f>IFERROR(CL53/CL18,0)</f>
        <v>-3.6447332295698583E-2</v>
      </c>
      <c r="CN54" s="21">
        <f>IFERROR(CN53/CN18,0)</f>
        <v>0</v>
      </c>
      <c r="CO54" s="21">
        <f>IFERROR(CO53/CO18,0)</f>
        <v>0</v>
      </c>
      <c r="CP54" s="21">
        <f>IFERROR(CP53/CP18,0)</f>
        <v>0</v>
      </c>
      <c r="CQ54" s="21">
        <f>IFERROR(CQ53/CQ18,0)</f>
        <v>0</v>
      </c>
      <c r="CR54" s="21">
        <f>IFERROR(CR53/CR18,0)</f>
        <v>0</v>
      </c>
      <c r="CS54" s="21">
        <f>IFERROR(CS53/CS18,0)</f>
        <v>0</v>
      </c>
      <c r="CT54" s="21">
        <f>IFERROR(CT53/CT18,0)</f>
        <v>0</v>
      </c>
      <c r="CU54" s="21">
        <f>IFERROR(CU53/CU18,0)</f>
        <v>0</v>
      </c>
      <c r="CV54" s="21">
        <f>IFERROR(CV53/CV18,0)</f>
        <v>0</v>
      </c>
      <c r="CW54" s="21">
        <f>IFERROR(CW53/CW18,0)</f>
        <v>0</v>
      </c>
      <c r="CX54" s="21">
        <f>IFERROR(CX53/CX18,0)</f>
        <v>0</v>
      </c>
      <c r="CY54" s="21">
        <f>IFERROR(CY53/CY18,0)</f>
        <v>0</v>
      </c>
      <c r="CZ54" s="21">
        <f>IFERROR(CZ53/CZ18,0)</f>
        <v>0</v>
      </c>
      <c r="DA54" s="21">
        <f>IFERROR(DA53/DA18,0)</f>
        <v>0</v>
      </c>
      <c r="DB54" s="21">
        <f>IFERROR(DB53/DB18,0)</f>
        <v>0</v>
      </c>
      <c r="DC54" s="21">
        <f>IFERROR(DC53/DC18,0)</f>
        <v>0</v>
      </c>
      <c r="DD54" s="21">
        <f>IFERROR(DD53/DD18,0)</f>
        <v>0</v>
      </c>
      <c r="DE54" s="21">
        <f>IFERROR(DE53/DE18,0)</f>
        <v>0</v>
      </c>
      <c r="DF54" s="21">
        <f>IFERROR(DF53/DF18,0)</f>
        <v>0</v>
      </c>
      <c r="DG54" s="21">
        <f>IFERROR(DG53/DG18,0)</f>
        <v>0</v>
      </c>
      <c r="DH54" s="21">
        <f>IFERROR(DH53/DH18,0)</f>
        <v>0</v>
      </c>
      <c r="DI54" s="21">
        <f>IFERROR(DI53/DI18,0)</f>
        <v>0</v>
      </c>
      <c r="DJ54" s="21">
        <f>IFERROR(DJ53/DJ18,0)</f>
        <v>0</v>
      </c>
      <c r="DK54" s="21">
        <f>IFERROR(DK53/DK18,0)</f>
        <v>0</v>
      </c>
      <c r="DL54" s="21">
        <f>IFERROR(DL53/DL18,0)</f>
        <v>0</v>
      </c>
    </row>
    <row r="56" spans="1:116" x14ac:dyDescent="0.35">
      <c r="A56" s="64" t="s">
        <v>218</v>
      </c>
      <c r="F56" t="s">
        <v>781</v>
      </c>
      <c r="G56" s="311" t="s">
        <v>205</v>
      </c>
      <c r="H56" s="310"/>
      <c r="I56" s="310"/>
      <c r="J56" s="316"/>
      <c r="K56" s="316"/>
      <c r="L56" s="316"/>
      <c r="M56" s="316"/>
      <c r="N56" s="316"/>
      <c r="O56" s="316"/>
      <c r="P56" s="330"/>
      <c r="Q56" s="263"/>
      <c r="R56" s="322"/>
      <c r="S56" s="317"/>
      <c r="T56" s="317"/>
      <c r="U56" s="317"/>
      <c r="V56" s="317"/>
      <c r="W56" s="317"/>
      <c r="X56" s="317"/>
      <c r="Y56" s="317"/>
      <c r="Z56" s="317"/>
      <c r="AA56" s="317"/>
      <c r="AB56" s="317"/>
      <c r="AC56" s="317"/>
      <c r="AD56" s="317"/>
      <c r="AE56" s="317"/>
      <c r="AF56" s="317"/>
      <c r="AG56" s="317"/>
      <c r="AH56" s="317"/>
      <c r="AI56" s="317"/>
      <c r="AJ56" s="317"/>
      <c r="AK56" s="317"/>
      <c r="AL56" s="317"/>
      <c r="AM56" s="317"/>
      <c r="AN56" s="317"/>
      <c r="AO56" s="317"/>
      <c r="AP56" s="317"/>
      <c r="AQ56" s="317"/>
      <c r="AR56" s="317"/>
      <c r="AS56" s="317"/>
      <c r="AT56" s="317"/>
      <c r="AU56" s="317"/>
      <c r="AV56" s="317"/>
      <c r="AW56" s="317"/>
      <c r="AX56" s="317"/>
      <c r="AY56" s="317"/>
      <c r="AZ56" s="317"/>
      <c r="BA56" s="317"/>
      <c r="BB56" s="317"/>
      <c r="BC56" s="317"/>
      <c r="BD56" s="317"/>
      <c r="BE56" s="317"/>
      <c r="BF56" s="317"/>
      <c r="BG56" s="317"/>
      <c r="BH56" s="317"/>
      <c r="BI56" s="317"/>
      <c r="BJ56" s="317"/>
      <c r="BK56" s="317"/>
      <c r="BL56" s="317"/>
      <c r="BM56" s="317"/>
      <c r="BN56" s="317"/>
      <c r="BO56" s="317"/>
      <c r="BP56" s="317"/>
      <c r="BQ56" s="317"/>
      <c r="BR56" s="317"/>
      <c r="BS56" s="317"/>
      <c r="BT56" s="317"/>
      <c r="BU56" s="317"/>
      <c r="BV56" s="317"/>
      <c r="BW56" s="317"/>
      <c r="BX56" s="317"/>
      <c r="BY56" s="317"/>
      <c r="BZ56" s="317"/>
      <c r="CA56" s="317"/>
      <c r="CB56" s="317"/>
      <c r="CC56" s="317"/>
      <c r="CD56" s="317"/>
      <c r="CE56" s="317"/>
      <c r="CF56" s="317"/>
      <c r="CG56" s="317"/>
      <c r="CH56" s="317"/>
      <c r="CI56" s="317"/>
      <c r="CJ56" s="317"/>
      <c r="CK56" s="317"/>
      <c r="CL56" s="331"/>
      <c r="CN56" s="322"/>
      <c r="CO56" s="317"/>
      <c r="CP56" s="317"/>
      <c r="CQ56" s="317"/>
      <c r="CR56" s="317"/>
      <c r="CS56" s="317"/>
      <c r="CT56" s="317"/>
      <c r="CU56" s="317"/>
      <c r="CV56" s="317"/>
      <c r="CW56" s="317"/>
      <c r="CX56" s="317"/>
      <c r="CY56" s="317"/>
      <c r="CZ56" s="317"/>
      <c r="DA56" s="317"/>
      <c r="DB56" s="317"/>
      <c r="DC56" s="317"/>
      <c r="DD56" s="317"/>
      <c r="DE56" s="317"/>
      <c r="DF56" s="317"/>
      <c r="DG56" s="317"/>
      <c r="DH56" s="317"/>
      <c r="DI56" s="317"/>
      <c r="DJ56" s="317"/>
      <c r="DK56" s="317"/>
      <c r="DL56" s="331"/>
    </row>
    <row r="57" spans="1:116" x14ac:dyDescent="0.35">
      <c r="G57" s="12" t="s">
        <v>616</v>
      </c>
      <c r="H57" s="12"/>
      <c r="I57" s="12"/>
      <c r="J57" s="61"/>
      <c r="K57" s="61"/>
      <c r="L57" s="61"/>
      <c r="M57" s="61"/>
      <c r="N57" s="61"/>
      <c r="O57" s="61"/>
      <c r="P57" s="61"/>
      <c r="Q57" s="61"/>
      <c r="R57" s="18"/>
    </row>
    <row r="58" spans="1:116" x14ac:dyDescent="0.35">
      <c r="C58" s="8" t="s">
        <v>224</v>
      </c>
      <c r="D58" t="s">
        <v>224</v>
      </c>
      <c r="G58" s="387" t="s">
        <v>617</v>
      </c>
      <c r="H58" s="273"/>
      <c r="I58" s="273"/>
      <c r="J58" s="273"/>
      <c r="K58" s="53">
        <f ca="1">SUMIF($5:$5,K$3,58:58)</f>
        <v>169694487.19999993</v>
      </c>
      <c r="L58" s="53">
        <f ca="1">SUMIF($5:$5,L$3,58:58)</f>
        <v>169039617.38180226</v>
      </c>
      <c r="M58" s="53">
        <f ca="1">SUMIF($5:$5,M$3,58:58)</f>
        <v>168335691.88109726</v>
      </c>
      <c r="N58" s="53">
        <f ca="1">SUMIF($5:$5,N$3,58:58)</f>
        <v>167579395.03853151</v>
      </c>
      <c r="O58" s="53">
        <f ca="1">SUMIF($5:$5,O$3,58:58)</f>
        <v>166767200.30771461</v>
      </c>
      <c r="P58" s="53">
        <f ca="1">SUMIF($5:$5,P$3,58:58)</f>
        <v>166279827.41134337</v>
      </c>
      <c r="Q58" s="273"/>
      <c r="R58" s="345">
        <v>0</v>
      </c>
      <c r="S58" s="53">
        <f t="shared" ref="S58:AX58" ca="1" si="31">R58+S97</f>
        <v>169974540.59999999</v>
      </c>
      <c r="T58" s="53">
        <f t="shared" ca="1" si="31"/>
        <v>169949081.19999999</v>
      </c>
      <c r="U58" s="53">
        <f t="shared" ca="1" si="31"/>
        <v>169923621.79999998</v>
      </c>
      <c r="V58" s="53">
        <f t="shared" ca="1" si="31"/>
        <v>169898162.39999998</v>
      </c>
      <c r="W58" s="53">
        <f t="shared" ca="1" si="31"/>
        <v>169872702.99999997</v>
      </c>
      <c r="X58" s="53">
        <f t="shared" ca="1" si="31"/>
        <v>169847243.59999996</v>
      </c>
      <c r="Y58" s="53">
        <f t="shared" ca="1" si="31"/>
        <v>169821784.19999996</v>
      </c>
      <c r="Z58" s="53">
        <f t="shared" ca="1" si="31"/>
        <v>169796324.79999995</v>
      </c>
      <c r="AA58" s="53">
        <f t="shared" ca="1" si="31"/>
        <v>169770865.39999995</v>
      </c>
      <c r="AB58" s="53">
        <f t="shared" ca="1" si="31"/>
        <v>169745405.99999994</v>
      </c>
      <c r="AC58" s="53">
        <f t="shared" ca="1" si="31"/>
        <v>169719946.59999993</v>
      </c>
      <c r="AD58" s="53">
        <f t="shared" ca="1" si="31"/>
        <v>169694487.19999993</v>
      </c>
      <c r="AE58" s="53">
        <f t="shared" ca="1" si="31"/>
        <v>169641124.59584895</v>
      </c>
      <c r="AF58" s="53">
        <f t="shared" ca="1" si="31"/>
        <v>169587546.51263356</v>
      </c>
      <c r="AG58" s="53">
        <f t="shared" ca="1" si="31"/>
        <v>169533751.61729664</v>
      </c>
      <c r="AH58" s="53">
        <f t="shared" ca="1" si="31"/>
        <v>169479738.56941316</v>
      </c>
      <c r="AI58" s="53">
        <f t="shared" ca="1" si="31"/>
        <v>169425506.02115202</v>
      </c>
      <c r="AJ58" s="53">
        <f t="shared" ca="1" si="31"/>
        <v>169371052.61723757</v>
      </c>
      <c r="AK58" s="53">
        <f t="shared" ca="1" si="31"/>
        <v>169316376.99491093</v>
      </c>
      <c r="AL58" s="53">
        <f t="shared" ca="1" si="31"/>
        <v>169261477.7838912</v>
      </c>
      <c r="AM58" s="53">
        <f t="shared" ca="1" si="31"/>
        <v>169206353.60633647</v>
      </c>
      <c r="AN58" s="53">
        <f t="shared" ca="1" si="31"/>
        <v>169151003.07680455</v>
      </c>
      <c r="AO58" s="53">
        <f t="shared" ca="1" si="31"/>
        <v>169095424.80221355</v>
      </c>
      <c r="AP58" s="53">
        <f t="shared" ca="1" si="31"/>
        <v>169039617.38180226</v>
      </c>
      <c r="AQ58" s="53">
        <f t="shared" ca="1" si="31"/>
        <v>168982259.19484043</v>
      </c>
      <c r="AR58" s="53">
        <f t="shared" ca="1" si="31"/>
        <v>168924669.03733867</v>
      </c>
      <c r="AS58" s="53">
        <f t="shared" ca="1" si="31"/>
        <v>168866845.48525828</v>
      </c>
      <c r="AT58" s="53">
        <f t="shared" ca="1" si="31"/>
        <v>168808787.10672081</v>
      </c>
      <c r="AU58" s="53">
        <f t="shared" ca="1" si="31"/>
        <v>168750492.4619675</v>
      </c>
      <c r="AV58" s="53">
        <f t="shared" ca="1" si="31"/>
        <v>168691960.10331848</v>
      </c>
      <c r="AW58" s="53">
        <f t="shared" ca="1" si="31"/>
        <v>168633188.57513168</v>
      </c>
      <c r="AX58" s="53">
        <f t="shared" ca="1" si="31"/>
        <v>168574176.41376165</v>
      </c>
      <c r="AY58" s="53">
        <f t="shared" ref="AY58:CD58" ca="1" si="32">AX58+AY97</f>
        <v>168514922.14751819</v>
      </c>
      <c r="AZ58" s="53">
        <f t="shared" ca="1" si="32"/>
        <v>168455424.29662463</v>
      </c>
      <c r="BA58" s="53">
        <f t="shared" ca="1" si="32"/>
        <v>168395681.37317607</v>
      </c>
      <c r="BB58" s="53">
        <f t="shared" ca="1" si="32"/>
        <v>168335691.88109726</v>
      </c>
      <c r="BC58" s="53">
        <f t="shared" ca="1" si="32"/>
        <v>168274068.09323794</v>
      </c>
      <c r="BD58" s="53">
        <f t="shared" ca="1" si="32"/>
        <v>168212194.7199178</v>
      </c>
      <c r="BE58" s="53">
        <f t="shared" ca="1" si="32"/>
        <v>168150070.24029633</v>
      </c>
      <c r="BF58" s="53">
        <f t="shared" ca="1" si="32"/>
        <v>168087693.12519243</v>
      </c>
      <c r="BG58" s="53">
        <f t="shared" ca="1" si="32"/>
        <v>168025061.83704132</v>
      </c>
      <c r="BH58" s="53">
        <f t="shared" ca="1" si="32"/>
        <v>167962174.82985115</v>
      </c>
      <c r="BI58" s="53">
        <f t="shared" ca="1" si="32"/>
        <v>167899030.54915962</v>
      </c>
      <c r="BJ58" s="53">
        <f t="shared" ca="1" si="32"/>
        <v>167835627.43199012</v>
      </c>
      <c r="BK58" s="53">
        <f t="shared" ca="1" si="32"/>
        <v>167771963.90680775</v>
      </c>
      <c r="BL58" s="53">
        <f t="shared" ca="1" si="32"/>
        <v>167708038.3934752</v>
      </c>
      <c r="BM58" s="53">
        <f t="shared" ca="1" si="32"/>
        <v>167643849.30320832</v>
      </c>
      <c r="BN58" s="53">
        <f t="shared" ca="1" si="32"/>
        <v>167579395.03853151</v>
      </c>
      <c r="BO58" s="53">
        <f t="shared" ca="1" si="32"/>
        <v>167513218.4592272</v>
      </c>
      <c r="BP58" s="53">
        <f t="shared" ca="1" si="32"/>
        <v>167446773.48430774</v>
      </c>
      <c r="BQ58" s="53">
        <f t="shared" ca="1" si="32"/>
        <v>167380058.48995316</v>
      </c>
      <c r="BR58" s="53">
        <f t="shared" ca="1" si="32"/>
        <v>167313071.84347129</v>
      </c>
      <c r="BS58" s="53">
        <f t="shared" ca="1" si="32"/>
        <v>167245811.90325207</v>
      </c>
      <c r="BT58" s="53">
        <f t="shared" ca="1" si="32"/>
        <v>167178277.01872149</v>
      </c>
      <c r="BU58" s="53">
        <f t="shared" ca="1" si="32"/>
        <v>167110465.53029549</v>
      </c>
      <c r="BV58" s="53">
        <f t="shared" ca="1" si="32"/>
        <v>167042375.76933345</v>
      </c>
      <c r="BW58" s="53">
        <f t="shared" ca="1" si="32"/>
        <v>166974006.05809155</v>
      </c>
      <c r="BX58" s="53">
        <f t="shared" ca="1" si="32"/>
        <v>166905354.70967594</v>
      </c>
      <c r="BY58" s="53">
        <f t="shared" ca="1" si="32"/>
        <v>166836420.0279955</v>
      </c>
      <c r="BZ58" s="53">
        <f t="shared" ca="1" si="32"/>
        <v>166767200.30771461</v>
      </c>
      <c r="CA58" s="53">
        <f t="shared" ca="1" si="32"/>
        <v>166726772.29114994</v>
      </c>
      <c r="CB58" s="53">
        <f t="shared" ca="1" si="32"/>
        <v>166686310.85378635</v>
      </c>
      <c r="CC58" s="53">
        <f t="shared" ca="1" si="32"/>
        <v>166645815.85637051</v>
      </c>
      <c r="CD58" s="53">
        <f t="shared" ca="1" si="32"/>
        <v>166605287.15906885</v>
      </c>
      <c r="CE58" s="53">
        <f t="shared" ref="CE58:CL58" ca="1" si="33">CD58+CE97</f>
        <v>166564724.62146521</v>
      </c>
      <c r="CF58" s="53">
        <f t="shared" ca="1" si="33"/>
        <v>166524128.10255831</v>
      </c>
      <c r="CG58" s="53">
        <f t="shared" ca="1" si="33"/>
        <v>166483497.46075943</v>
      </c>
      <c r="CH58" s="53">
        <f t="shared" ca="1" si="33"/>
        <v>166442832.55388981</v>
      </c>
      <c r="CI58" s="53">
        <f t="shared" ca="1" si="33"/>
        <v>166402133.23917833</v>
      </c>
      <c r="CJ58" s="53">
        <f t="shared" ca="1" si="33"/>
        <v>166361399.37325898</v>
      </c>
      <c r="CK58" s="53">
        <f t="shared" ca="1" si="33"/>
        <v>166320630.81216839</v>
      </c>
      <c r="CL58" s="53">
        <f t="shared" ca="1" si="33"/>
        <v>166279827.41134337</v>
      </c>
      <c r="CN58" s="53">
        <f t="shared" ref="CN58:DL58" ca="1" si="34">CM58+CN97</f>
        <v>0</v>
      </c>
      <c r="CO58" s="53">
        <f t="shared" ca="1" si="34"/>
        <v>0</v>
      </c>
      <c r="CP58" s="53">
        <f t="shared" ca="1" si="34"/>
        <v>0</v>
      </c>
      <c r="CQ58" s="53">
        <f t="shared" ca="1" si="34"/>
        <v>0</v>
      </c>
      <c r="CR58" s="53">
        <f t="shared" ca="1" si="34"/>
        <v>0</v>
      </c>
      <c r="CS58" s="53">
        <f t="shared" ca="1" si="34"/>
        <v>0</v>
      </c>
      <c r="CT58" s="53">
        <f t="shared" ca="1" si="34"/>
        <v>0</v>
      </c>
      <c r="CU58" s="53">
        <f t="shared" ca="1" si="34"/>
        <v>0</v>
      </c>
      <c r="CV58" s="53">
        <f t="shared" ca="1" si="34"/>
        <v>0</v>
      </c>
      <c r="CW58" s="53">
        <f t="shared" ca="1" si="34"/>
        <v>0</v>
      </c>
      <c r="CX58" s="53">
        <f t="shared" ca="1" si="34"/>
        <v>0</v>
      </c>
      <c r="CY58" s="53">
        <f t="shared" ca="1" si="34"/>
        <v>0</v>
      </c>
      <c r="CZ58" s="53">
        <f t="shared" ca="1" si="34"/>
        <v>0</v>
      </c>
      <c r="DA58" s="53">
        <f t="shared" ca="1" si="34"/>
        <v>0</v>
      </c>
      <c r="DB58" s="53">
        <f t="shared" ca="1" si="34"/>
        <v>0</v>
      </c>
      <c r="DC58" s="53">
        <f t="shared" ca="1" si="34"/>
        <v>0</v>
      </c>
      <c r="DD58" s="53">
        <f t="shared" ca="1" si="34"/>
        <v>0</v>
      </c>
      <c r="DE58" s="53">
        <f t="shared" ca="1" si="34"/>
        <v>0</v>
      </c>
      <c r="DF58" s="53">
        <f t="shared" ca="1" si="34"/>
        <v>0</v>
      </c>
      <c r="DG58" s="53">
        <f t="shared" ca="1" si="34"/>
        <v>0</v>
      </c>
      <c r="DH58" s="53">
        <f t="shared" ca="1" si="34"/>
        <v>0</v>
      </c>
      <c r="DI58" s="53">
        <f t="shared" ca="1" si="34"/>
        <v>0</v>
      </c>
      <c r="DJ58" s="53">
        <f t="shared" ca="1" si="34"/>
        <v>0</v>
      </c>
      <c r="DK58" s="53">
        <f t="shared" ca="1" si="34"/>
        <v>0</v>
      </c>
      <c r="DL58" s="53">
        <f t="shared" ca="1" si="34"/>
        <v>0</v>
      </c>
    </row>
    <row r="59" spans="1:116" x14ac:dyDescent="0.35">
      <c r="A59" s="65"/>
      <c r="B59" s="27"/>
      <c r="C59" s="27"/>
      <c r="D59" s="27"/>
      <c r="E59" s="27" t="s">
        <v>224</v>
      </c>
      <c r="F59" s="27" t="s">
        <v>224</v>
      </c>
      <c r="G59" s="27" t="s">
        <v>618</v>
      </c>
      <c r="H59" s="28"/>
      <c r="I59" s="28"/>
      <c r="J59" s="28"/>
      <c r="K59" s="63">
        <f ca="1">SUMIF($5:$5,K$3,59:59)</f>
        <v>169694487.19999993</v>
      </c>
      <c r="L59" s="63">
        <f ca="1">SUMIF($5:$5,L$3,59:59)</f>
        <v>169039617.38180226</v>
      </c>
      <c r="M59" s="63">
        <f ca="1">SUMIF($5:$5,M$3,59:59)</f>
        <v>168335691.88109726</v>
      </c>
      <c r="N59" s="63">
        <f ca="1">SUMIF($5:$5,N$3,59:59)</f>
        <v>167579395.03853151</v>
      </c>
      <c r="O59" s="63">
        <f ca="1">SUMIF($5:$5,O$3,59:59)</f>
        <v>166767200.30771461</v>
      </c>
      <c r="P59" s="63">
        <f ca="1">SUMIF($5:$5,P$3,59:59)</f>
        <v>166279827.41134337</v>
      </c>
      <c r="Q59" s="28"/>
      <c r="R59" s="118">
        <f>SUMIF($C:$C,$F59,R:R)</f>
        <v>0</v>
      </c>
      <c r="S59" s="265">
        <f ca="1">SUMIF($C:$C,$F59,S:S)</f>
        <v>169974540.59999999</v>
      </c>
      <c r="T59" s="265">
        <f ca="1">SUMIF($C:$C,$F59,T:T)</f>
        <v>169949081.19999999</v>
      </c>
      <c r="U59" s="265">
        <f ca="1">SUMIF($C:$C,$F59,U:U)</f>
        <v>169923621.79999998</v>
      </c>
      <c r="V59" s="265">
        <f ca="1">SUMIF($C:$C,$F59,V:V)</f>
        <v>169898162.39999998</v>
      </c>
      <c r="W59" s="265">
        <f ca="1">SUMIF($C:$C,$F59,W:W)</f>
        <v>169872702.99999997</v>
      </c>
      <c r="X59" s="265">
        <f ca="1">SUMIF($C:$C,$F59,X:X)</f>
        <v>169847243.59999996</v>
      </c>
      <c r="Y59" s="265">
        <f ca="1">SUMIF($C:$C,$F59,Y:Y)</f>
        <v>169821784.19999996</v>
      </c>
      <c r="Z59" s="265">
        <f ca="1">SUMIF($C:$C,$F59,Z:Z)</f>
        <v>169796324.79999995</v>
      </c>
      <c r="AA59" s="265">
        <f ca="1">SUMIF($C:$C,$F59,AA:AA)</f>
        <v>169770865.39999995</v>
      </c>
      <c r="AB59" s="265">
        <f ca="1">SUMIF($C:$C,$F59,AB:AB)</f>
        <v>169745405.99999994</v>
      </c>
      <c r="AC59" s="265">
        <f ca="1">SUMIF($C:$C,$F59,AC:AC)</f>
        <v>169719946.59999993</v>
      </c>
      <c r="AD59" s="265">
        <f ca="1">SUMIF($C:$C,$F59,AD:AD)</f>
        <v>169694487.19999993</v>
      </c>
      <c r="AE59" s="265">
        <f ca="1">SUMIF($C:$C,$F59,AE:AE)</f>
        <v>169641124.59584895</v>
      </c>
      <c r="AF59" s="265">
        <f ca="1">SUMIF($C:$C,$F59,AF:AF)</f>
        <v>169587546.51263356</v>
      </c>
      <c r="AG59" s="265">
        <f ca="1">SUMIF($C:$C,$F59,AG:AG)</f>
        <v>169533751.61729664</v>
      </c>
      <c r="AH59" s="265">
        <f ca="1">SUMIF($C:$C,$F59,AH:AH)</f>
        <v>169479738.56941316</v>
      </c>
      <c r="AI59" s="265">
        <f ca="1">SUMIF($C:$C,$F59,AI:AI)</f>
        <v>169425506.02115202</v>
      </c>
      <c r="AJ59" s="265">
        <f ca="1">SUMIF($C:$C,$F59,AJ:AJ)</f>
        <v>169371052.61723757</v>
      </c>
      <c r="AK59" s="265">
        <f ca="1">SUMIF($C:$C,$F59,AK:AK)</f>
        <v>169316376.99491093</v>
      </c>
      <c r="AL59" s="265">
        <f ca="1">SUMIF($C:$C,$F59,AL:AL)</f>
        <v>169261477.7838912</v>
      </c>
      <c r="AM59" s="265">
        <f ca="1">SUMIF($C:$C,$F59,AM:AM)</f>
        <v>169206353.60633647</v>
      </c>
      <c r="AN59" s="265">
        <f ca="1">SUMIF($C:$C,$F59,AN:AN)</f>
        <v>169151003.07680455</v>
      </c>
      <c r="AO59" s="265">
        <f ca="1">SUMIF($C:$C,$F59,AO:AO)</f>
        <v>169095424.80221355</v>
      </c>
      <c r="AP59" s="265">
        <f ca="1">SUMIF($C:$C,$F59,AP:AP)</f>
        <v>169039617.38180226</v>
      </c>
      <c r="AQ59" s="265">
        <f ca="1">SUMIF($C:$C,$F59,AQ:AQ)</f>
        <v>168982259.19484043</v>
      </c>
      <c r="AR59" s="265">
        <f ca="1">SUMIF($C:$C,$F59,AR:AR)</f>
        <v>168924669.03733867</v>
      </c>
      <c r="AS59" s="265">
        <f ca="1">SUMIF($C:$C,$F59,AS:AS)</f>
        <v>168866845.48525828</v>
      </c>
      <c r="AT59" s="265">
        <f ca="1">SUMIF($C:$C,$F59,AT:AT)</f>
        <v>168808787.10672081</v>
      </c>
      <c r="AU59" s="265">
        <f ca="1">SUMIF($C:$C,$F59,AU:AU)</f>
        <v>168750492.4619675</v>
      </c>
      <c r="AV59" s="265">
        <f ca="1">SUMIF($C:$C,$F59,AV:AV)</f>
        <v>168691960.10331848</v>
      </c>
      <c r="AW59" s="265">
        <f ca="1">SUMIF($C:$C,$F59,AW:AW)</f>
        <v>168633188.57513168</v>
      </c>
      <c r="AX59" s="265">
        <f ca="1">SUMIF($C:$C,$F59,AX:AX)</f>
        <v>168574176.41376165</v>
      </c>
      <c r="AY59" s="265">
        <f ca="1">SUMIF($C:$C,$F59,AY:AY)</f>
        <v>168514922.14751819</v>
      </c>
      <c r="AZ59" s="265">
        <f ca="1">SUMIF($C:$C,$F59,AZ:AZ)</f>
        <v>168455424.29662463</v>
      </c>
      <c r="BA59" s="265">
        <f ca="1">SUMIF($C:$C,$F59,BA:BA)</f>
        <v>168395681.37317607</v>
      </c>
      <c r="BB59" s="265">
        <f ca="1">SUMIF($C:$C,$F59,BB:BB)</f>
        <v>168335691.88109726</v>
      </c>
      <c r="BC59" s="265">
        <f ca="1">SUMIF($C:$C,$F59,BC:BC)</f>
        <v>168274068.09323794</v>
      </c>
      <c r="BD59" s="265">
        <f ca="1">SUMIF($C:$C,$F59,BD:BD)</f>
        <v>168212194.7199178</v>
      </c>
      <c r="BE59" s="265">
        <f ca="1">SUMIF($C:$C,$F59,BE:BE)</f>
        <v>168150070.24029633</v>
      </c>
      <c r="BF59" s="265">
        <f ca="1">SUMIF($C:$C,$F59,BF:BF)</f>
        <v>168087693.12519243</v>
      </c>
      <c r="BG59" s="265">
        <f ca="1">SUMIF($C:$C,$F59,BG:BG)</f>
        <v>168025061.83704132</v>
      </c>
      <c r="BH59" s="265">
        <f ca="1">SUMIF($C:$C,$F59,BH:BH)</f>
        <v>167962174.82985115</v>
      </c>
      <c r="BI59" s="265">
        <f ca="1">SUMIF($C:$C,$F59,BI:BI)</f>
        <v>167899030.54915962</v>
      </c>
      <c r="BJ59" s="265">
        <f ca="1">SUMIF($C:$C,$F59,BJ:BJ)</f>
        <v>167835627.43199012</v>
      </c>
      <c r="BK59" s="265">
        <f ca="1">SUMIF($C:$C,$F59,BK:BK)</f>
        <v>167771963.90680775</v>
      </c>
      <c r="BL59" s="265">
        <f ca="1">SUMIF($C:$C,$F59,BL:BL)</f>
        <v>167708038.3934752</v>
      </c>
      <c r="BM59" s="265">
        <f ca="1">SUMIF($C:$C,$F59,BM:BM)</f>
        <v>167643849.30320832</v>
      </c>
      <c r="BN59" s="265">
        <f ca="1">SUMIF($C:$C,$F59,BN:BN)</f>
        <v>167579395.03853151</v>
      </c>
      <c r="BO59" s="265">
        <f ca="1">SUMIF($C:$C,$F59,BO:BO)</f>
        <v>167513218.4592272</v>
      </c>
      <c r="BP59" s="265">
        <f ca="1">SUMIF($C:$C,$F59,BP:BP)</f>
        <v>167446773.48430774</v>
      </c>
      <c r="BQ59" s="265">
        <f ca="1">SUMIF($C:$C,$F59,BQ:BQ)</f>
        <v>167380058.48995316</v>
      </c>
      <c r="BR59" s="265">
        <f ca="1">SUMIF($C:$C,$F59,BR:BR)</f>
        <v>167313071.84347129</v>
      </c>
      <c r="BS59" s="265">
        <f ca="1">SUMIF($C:$C,$F59,BS:BS)</f>
        <v>167245811.90325207</v>
      </c>
      <c r="BT59" s="265">
        <f ca="1">SUMIF($C:$C,$F59,BT:BT)</f>
        <v>167178277.01872149</v>
      </c>
      <c r="BU59" s="265">
        <f ca="1">SUMIF($C:$C,$F59,BU:BU)</f>
        <v>167110465.53029549</v>
      </c>
      <c r="BV59" s="265">
        <f ca="1">SUMIF($C:$C,$F59,BV:BV)</f>
        <v>167042375.76933345</v>
      </c>
      <c r="BW59" s="265">
        <f ca="1">SUMIF($C:$C,$F59,BW:BW)</f>
        <v>166974006.05809155</v>
      </c>
      <c r="BX59" s="265">
        <f ca="1">SUMIF($C:$C,$F59,BX:BX)</f>
        <v>166905354.70967594</v>
      </c>
      <c r="BY59" s="265">
        <f ca="1">SUMIF($C:$C,$F59,BY:BY)</f>
        <v>166836420.0279955</v>
      </c>
      <c r="BZ59" s="265">
        <f ca="1">SUMIF($C:$C,$F59,BZ:BZ)</f>
        <v>166767200.30771461</v>
      </c>
      <c r="CA59" s="265">
        <f ca="1">SUMIF($C:$C,$F59,CA:CA)</f>
        <v>166726772.29114994</v>
      </c>
      <c r="CB59" s="265">
        <f ca="1">SUMIF($C:$C,$F59,CB:CB)</f>
        <v>166686310.85378635</v>
      </c>
      <c r="CC59" s="265">
        <f ca="1">SUMIF($C:$C,$F59,CC:CC)</f>
        <v>166645815.85637051</v>
      </c>
      <c r="CD59" s="265">
        <f ca="1">SUMIF($C:$C,$F59,CD:CD)</f>
        <v>166605287.15906885</v>
      </c>
      <c r="CE59" s="265">
        <f ca="1">SUMIF($C:$C,$F59,CE:CE)</f>
        <v>166564724.62146521</v>
      </c>
      <c r="CF59" s="265">
        <f ca="1">SUMIF($C:$C,$F59,CF:CF)</f>
        <v>166524128.10255831</v>
      </c>
      <c r="CG59" s="265">
        <f ca="1">SUMIF($C:$C,$F59,CG:CG)</f>
        <v>166483497.46075943</v>
      </c>
      <c r="CH59" s="265">
        <f ca="1">SUMIF($C:$C,$F59,CH:CH)</f>
        <v>166442832.55388981</v>
      </c>
      <c r="CI59" s="265">
        <f ca="1">SUMIF($C:$C,$F59,CI:CI)</f>
        <v>166402133.23917833</v>
      </c>
      <c r="CJ59" s="265">
        <f ca="1">SUMIF($C:$C,$F59,CJ:CJ)</f>
        <v>166361399.37325898</v>
      </c>
      <c r="CK59" s="265">
        <f ca="1">SUMIF($C:$C,$F59,CK:CK)</f>
        <v>166320630.81216839</v>
      </c>
      <c r="CL59" s="265">
        <f ca="1">SUMIF($C:$C,$F59,CL:CL)</f>
        <v>166279827.41134337</v>
      </c>
      <c r="CN59" s="265">
        <f ca="1">SUMIF($C:$C,$F59,CN:CN)</f>
        <v>0</v>
      </c>
      <c r="CO59" s="265">
        <f ca="1">SUMIF($C:$C,$F59,CO:CO)</f>
        <v>0</v>
      </c>
      <c r="CP59" s="265">
        <f ca="1">SUMIF($C:$C,$F59,CP:CP)</f>
        <v>0</v>
      </c>
      <c r="CQ59" s="265">
        <f ca="1">SUMIF($C:$C,$F59,CQ:CQ)</f>
        <v>0</v>
      </c>
      <c r="CR59" s="265">
        <f ca="1">SUMIF($C:$C,$F59,CR:CR)</f>
        <v>0</v>
      </c>
      <c r="CS59" s="265">
        <f ca="1">SUMIF($C:$C,$F59,CS:CS)</f>
        <v>0</v>
      </c>
      <c r="CT59" s="265">
        <f ca="1">SUMIF($C:$C,$F59,CT:CT)</f>
        <v>0</v>
      </c>
      <c r="CU59" s="265">
        <f ca="1">SUMIF($C:$C,$F59,CU:CU)</f>
        <v>0</v>
      </c>
      <c r="CV59" s="265">
        <f ca="1">SUMIF($C:$C,$F59,CV:CV)</f>
        <v>0</v>
      </c>
      <c r="CW59" s="265">
        <f ca="1">SUMIF($C:$C,$F59,CW:CW)</f>
        <v>0</v>
      </c>
      <c r="CX59" s="265">
        <f ca="1">SUMIF($C:$C,$F59,CX:CX)</f>
        <v>0</v>
      </c>
      <c r="CY59" s="265">
        <f ca="1">SUMIF($C:$C,$F59,CY:CY)</f>
        <v>0</v>
      </c>
      <c r="CZ59" s="265">
        <f ca="1">SUMIF($C:$C,$F59,CZ:CZ)</f>
        <v>0</v>
      </c>
      <c r="DA59" s="265">
        <f ca="1">SUMIF($C:$C,$F59,DA:DA)</f>
        <v>0</v>
      </c>
      <c r="DB59" s="265">
        <f ca="1">SUMIF($C:$C,$F59,DB:DB)</f>
        <v>0</v>
      </c>
      <c r="DC59" s="265">
        <f ca="1">SUMIF($C:$C,$F59,DC:DC)</f>
        <v>0</v>
      </c>
      <c r="DD59" s="265">
        <f ca="1">SUMIF($C:$C,$F59,DD:DD)</f>
        <v>0</v>
      </c>
      <c r="DE59" s="265">
        <f ca="1">SUMIF($C:$C,$F59,DE:DE)</f>
        <v>0</v>
      </c>
      <c r="DF59" s="265">
        <f ca="1">SUMIF($C:$C,$F59,DF:DF)</f>
        <v>0</v>
      </c>
      <c r="DG59" s="265">
        <f ca="1">SUMIF($C:$C,$F59,DG:DG)</f>
        <v>0</v>
      </c>
      <c r="DH59" s="265">
        <f ca="1">SUMIF($C:$C,$F59,DH:DH)</f>
        <v>0</v>
      </c>
      <c r="DI59" s="265">
        <f ca="1">SUMIF($C:$C,$F59,DI:DI)</f>
        <v>0</v>
      </c>
      <c r="DJ59" s="265">
        <f ca="1">SUMIF($C:$C,$F59,DJ:DJ)</f>
        <v>0</v>
      </c>
      <c r="DK59" s="265">
        <f ca="1">SUMIF($C:$C,$F59,DK:DK)</f>
        <v>0</v>
      </c>
      <c r="DL59" s="265">
        <f ca="1">SUMIF($C:$C,$F59,DL:DL)</f>
        <v>0</v>
      </c>
    </row>
    <row r="61" spans="1:116" hidden="1" x14ac:dyDescent="0.35">
      <c r="B61" s="27" t="s">
        <v>240</v>
      </c>
      <c r="G61" s="12" t="s">
        <v>619</v>
      </c>
    </row>
    <row r="62" spans="1:116" hidden="1" x14ac:dyDescent="0.35">
      <c r="A62" s="65"/>
      <c r="B62" s="27" t="s">
        <v>240</v>
      </c>
      <c r="C62" s="27"/>
      <c r="D62" s="27"/>
      <c r="E62" s="27"/>
      <c r="F62" s="27" t="s">
        <v>240</v>
      </c>
      <c r="G62" s="27" t="s">
        <v>620</v>
      </c>
      <c r="H62" s="27"/>
      <c r="I62" s="27"/>
      <c r="J62" s="28"/>
      <c r="K62" s="63">
        <f>SUMIF($5:$5,K$3,62:62)</f>
        <v>0</v>
      </c>
      <c r="L62" s="63">
        <f>SUMIF($5:$5,L$3,62:62)</f>
        <v>0</v>
      </c>
      <c r="M62" s="63">
        <f>SUMIF($5:$5,M$3,62:62)</f>
        <v>0</v>
      </c>
      <c r="N62" s="63">
        <f>SUMIF($5:$5,N$3,62:62)</f>
        <v>0</v>
      </c>
      <c r="O62" s="63">
        <f>SUMIF($5:$5,O$3,62:62)</f>
        <v>0</v>
      </c>
      <c r="P62" s="63">
        <f>SUMIF($5:$5,P$3,62:62)</f>
        <v>0</v>
      </c>
      <c r="Q62" s="28"/>
      <c r="R62" s="252">
        <f>SUMIF($C:$C,$F62,R:R)</f>
        <v>0</v>
      </c>
      <c r="S62" s="265">
        <f>SUMIF($C:$C,$F62,S:S)</f>
        <v>0</v>
      </c>
      <c r="T62" s="265">
        <f>SUMIF($C:$C,$F62,T:T)</f>
        <v>0</v>
      </c>
      <c r="U62" s="265">
        <f>SUMIF($C:$C,$F62,U:U)</f>
        <v>0</v>
      </c>
      <c r="V62" s="265">
        <f>SUMIF($C:$C,$F62,V:V)</f>
        <v>0</v>
      </c>
      <c r="W62" s="265">
        <f>SUMIF($C:$C,$F62,W:W)</f>
        <v>0</v>
      </c>
      <c r="X62" s="265">
        <f>SUMIF($C:$C,$F62,X:X)</f>
        <v>0</v>
      </c>
      <c r="Y62" s="265">
        <f>SUMIF($C:$C,$F62,Y:Y)</f>
        <v>0</v>
      </c>
      <c r="Z62" s="265">
        <f>SUMIF($C:$C,$F62,Z:Z)</f>
        <v>0</v>
      </c>
      <c r="AA62" s="265">
        <f>SUMIF($C:$C,$F62,AA:AA)</f>
        <v>0</v>
      </c>
      <c r="AB62" s="265">
        <f>SUMIF($C:$C,$F62,AB:AB)</f>
        <v>0</v>
      </c>
      <c r="AC62" s="265">
        <f>SUMIF($C:$C,$F62,AC:AC)</f>
        <v>0</v>
      </c>
      <c r="AD62" s="265">
        <f>SUMIF($C:$C,$F62,AD:AD)</f>
        <v>0</v>
      </c>
      <c r="AE62" s="265">
        <f>SUMIF($C:$C,$F62,AE:AE)</f>
        <v>0</v>
      </c>
      <c r="AF62" s="265">
        <f>SUMIF($C:$C,$F62,AF:AF)</f>
        <v>0</v>
      </c>
      <c r="AG62" s="265">
        <f>SUMIF($C:$C,$F62,AG:AG)</f>
        <v>0</v>
      </c>
      <c r="AH62" s="265">
        <f>SUMIF($C:$C,$F62,AH:AH)</f>
        <v>0</v>
      </c>
      <c r="AI62" s="265">
        <f>SUMIF($C:$C,$F62,AI:AI)</f>
        <v>0</v>
      </c>
      <c r="AJ62" s="265">
        <f>SUMIF($C:$C,$F62,AJ:AJ)</f>
        <v>0</v>
      </c>
      <c r="AK62" s="265">
        <f>SUMIF($C:$C,$F62,AK:AK)</f>
        <v>0</v>
      </c>
      <c r="AL62" s="265">
        <f>SUMIF($C:$C,$F62,AL:AL)</f>
        <v>0</v>
      </c>
      <c r="AM62" s="265">
        <f>SUMIF($C:$C,$F62,AM:AM)</f>
        <v>0</v>
      </c>
      <c r="AN62" s="265">
        <f>SUMIF($C:$C,$F62,AN:AN)</f>
        <v>0</v>
      </c>
      <c r="AO62" s="265">
        <f>SUMIF($C:$C,$F62,AO:AO)</f>
        <v>0</v>
      </c>
      <c r="AP62" s="265">
        <f>SUMIF($C:$C,$F62,AP:AP)</f>
        <v>0</v>
      </c>
      <c r="AQ62" s="265">
        <f>SUMIF($C:$C,$F62,AQ:AQ)</f>
        <v>0</v>
      </c>
      <c r="AR62" s="265">
        <f>SUMIF($C:$C,$F62,AR:AR)</f>
        <v>0</v>
      </c>
      <c r="AS62" s="265">
        <f>SUMIF($C:$C,$F62,AS:AS)</f>
        <v>0</v>
      </c>
      <c r="AT62" s="265">
        <f>SUMIF($C:$C,$F62,AT:AT)</f>
        <v>0</v>
      </c>
      <c r="AU62" s="265">
        <f>SUMIF($C:$C,$F62,AU:AU)</f>
        <v>0</v>
      </c>
      <c r="AV62" s="265">
        <f>SUMIF($C:$C,$F62,AV:AV)</f>
        <v>0</v>
      </c>
      <c r="AW62" s="265">
        <f>SUMIF($C:$C,$F62,AW:AW)</f>
        <v>0</v>
      </c>
      <c r="AX62" s="265">
        <f>SUMIF($C:$C,$F62,AX:AX)</f>
        <v>0</v>
      </c>
      <c r="AY62" s="265">
        <f>SUMIF($C:$C,$F62,AY:AY)</f>
        <v>0</v>
      </c>
      <c r="AZ62" s="265">
        <f>SUMIF($C:$C,$F62,AZ:AZ)</f>
        <v>0</v>
      </c>
      <c r="BA62" s="265">
        <f>SUMIF($C:$C,$F62,BA:BA)</f>
        <v>0</v>
      </c>
      <c r="BB62" s="265">
        <f>SUMIF($C:$C,$F62,BB:BB)</f>
        <v>0</v>
      </c>
      <c r="BC62" s="265">
        <f>SUMIF($C:$C,$F62,BC:BC)</f>
        <v>0</v>
      </c>
      <c r="BD62" s="265">
        <f>SUMIF($C:$C,$F62,BD:BD)</f>
        <v>0</v>
      </c>
      <c r="BE62" s="265">
        <f>SUMIF($C:$C,$F62,BE:BE)</f>
        <v>0</v>
      </c>
      <c r="BF62" s="265">
        <f>SUMIF($C:$C,$F62,BF:BF)</f>
        <v>0</v>
      </c>
      <c r="BG62" s="265">
        <f>SUMIF($C:$C,$F62,BG:BG)</f>
        <v>0</v>
      </c>
      <c r="BH62" s="265">
        <f>SUMIF($C:$C,$F62,BH:BH)</f>
        <v>0</v>
      </c>
      <c r="BI62" s="265">
        <f>SUMIF($C:$C,$F62,BI:BI)</f>
        <v>0</v>
      </c>
      <c r="BJ62" s="265">
        <f>SUMIF($C:$C,$F62,BJ:BJ)</f>
        <v>0</v>
      </c>
      <c r="BK62" s="265">
        <f>SUMIF($C:$C,$F62,BK:BK)</f>
        <v>0</v>
      </c>
      <c r="BL62" s="265">
        <f>SUMIF($C:$C,$F62,BL:BL)</f>
        <v>0</v>
      </c>
      <c r="BM62" s="265">
        <f>SUMIF($C:$C,$F62,BM:BM)</f>
        <v>0</v>
      </c>
      <c r="BN62" s="265">
        <f>SUMIF($C:$C,$F62,BN:BN)</f>
        <v>0</v>
      </c>
      <c r="BO62" s="265">
        <f>SUMIF($C:$C,$F62,BO:BO)</f>
        <v>0</v>
      </c>
      <c r="BP62" s="265">
        <f>SUMIF($C:$C,$F62,BP:BP)</f>
        <v>0</v>
      </c>
      <c r="BQ62" s="265">
        <f>SUMIF($C:$C,$F62,BQ:BQ)</f>
        <v>0</v>
      </c>
      <c r="BR62" s="265">
        <f>SUMIF($C:$C,$F62,BR:BR)</f>
        <v>0</v>
      </c>
      <c r="BS62" s="265">
        <f>SUMIF($C:$C,$F62,BS:BS)</f>
        <v>0</v>
      </c>
      <c r="BT62" s="265">
        <f>SUMIF($C:$C,$F62,BT:BT)</f>
        <v>0</v>
      </c>
      <c r="BU62" s="265">
        <f>SUMIF($C:$C,$F62,BU:BU)</f>
        <v>0</v>
      </c>
      <c r="BV62" s="265">
        <f>SUMIF($C:$C,$F62,BV:BV)</f>
        <v>0</v>
      </c>
      <c r="BW62" s="265">
        <f>SUMIF($C:$C,$F62,BW:BW)</f>
        <v>0</v>
      </c>
      <c r="BX62" s="265">
        <f>SUMIF($C:$C,$F62,BX:BX)</f>
        <v>0</v>
      </c>
      <c r="BY62" s="265">
        <f>SUMIF($C:$C,$F62,BY:BY)</f>
        <v>0</v>
      </c>
      <c r="BZ62" s="265">
        <f>SUMIF($C:$C,$F62,BZ:BZ)</f>
        <v>0</v>
      </c>
      <c r="CA62" s="265">
        <f>SUMIF($C:$C,$F62,CA:CA)</f>
        <v>0</v>
      </c>
      <c r="CB62" s="265">
        <f>SUMIF($C:$C,$F62,CB:CB)</f>
        <v>0</v>
      </c>
      <c r="CC62" s="265">
        <f>SUMIF($C:$C,$F62,CC:CC)</f>
        <v>0</v>
      </c>
      <c r="CD62" s="265">
        <f>SUMIF($C:$C,$F62,CD:CD)</f>
        <v>0</v>
      </c>
      <c r="CE62" s="265">
        <f>SUMIF($C:$C,$F62,CE:CE)</f>
        <v>0</v>
      </c>
      <c r="CF62" s="265">
        <f>SUMIF($C:$C,$F62,CF:CF)</f>
        <v>0</v>
      </c>
      <c r="CG62" s="265">
        <f>SUMIF($C:$C,$F62,CG:CG)</f>
        <v>0</v>
      </c>
      <c r="CH62" s="265">
        <f>SUMIF($C:$C,$F62,CH:CH)</f>
        <v>0</v>
      </c>
      <c r="CI62" s="265">
        <f>SUMIF($C:$C,$F62,CI:CI)</f>
        <v>0</v>
      </c>
      <c r="CJ62" s="265">
        <f>SUMIF($C:$C,$F62,CJ:CJ)</f>
        <v>0</v>
      </c>
      <c r="CK62" s="265">
        <f>SUMIF($C:$C,$F62,CK:CK)</f>
        <v>0</v>
      </c>
      <c r="CL62" s="265">
        <f>SUMIF($C:$C,$F62,CL:CL)</f>
        <v>0</v>
      </c>
      <c r="CN62" s="265">
        <f>SUMIF($C:$C,$F62,CN:CN)</f>
        <v>0</v>
      </c>
      <c r="CO62" s="265">
        <f>SUMIF($C:$C,$F62,CO:CO)</f>
        <v>0</v>
      </c>
      <c r="CP62" s="265">
        <f>SUMIF($C:$C,$F62,CP:CP)</f>
        <v>0</v>
      </c>
      <c r="CQ62" s="265">
        <f>SUMIF($C:$C,$F62,CQ:CQ)</f>
        <v>0</v>
      </c>
      <c r="CR62" s="265">
        <f>SUMIF($C:$C,$F62,CR:CR)</f>
        <v>0</v>
      </c>
      <c r="CS62" s="265">
        <f>SUMIF($C:$C,$F62,CS:CS)</f>
        <v>0</v>
      </c>
      <c r="CT62" s="265">
        <f>SUMIF($C:$C,$F62,CT:CT)</f>
        <v>0</v>
      </c>
      <c r="CU62" s="265">
        <f>SUMIF($C:$C,$F62,CU:CU)</f>
        <v>0</v>
      </c>
      <c r="CV62" s="265">
        <f>SUMIF($C:$C,$F62,CV:CV)</f>
        <v>0</v>
      </c>
      <c r="CW62" s="265">
        <f>SUMIF($C:$C,$F62,CW:CW)</f>
        <v>0</v>
      </c>
      <c r="CX62" s="265">
        <f>SUMIF($C:$C,$F62,CX:CX)</f>
        <v>0</v>
      </c>
      <c r="CY62" s="265">
        <f>SUMIF($C:$C,$F62,CY:CY)</f>
        <v>0</v>
      </c>
      <c r="CZ62" s="265">
        <f>SUMIF($C:$C,$F62,CZ:CZ)</f>
        <v>0</v>
      </c>
      <c r="DA62" s="265">
        <f>SUMIF($C:$C,$F62,DA:DA)</f>
        <v>0</v>
      </c>
      <c r="DB62" s="265">
        <f>SUMIF($C:$C,$F62,DB:DB)</f>
        <v>0</v>
      </c>
      <c r="DC62" s="265">
        <f>SUMIF($C:$C,$F62,DC:DC)</f>
        <v>0</v>
      </c>
      <c r="DD62" s="265">
        <f>SUMIF($C:$C,$F62,DD:DD)</f>
        <v>0</v>
      </c>
      <c r="DE62" s="265">
        <f>SUMIF($C:$C,$F62,DE:DE)</f>
        <v>0</v>
      </c>
      <c r="DF62" s="265">
        <f>SUMIF($C:$C,$F62,DF:DF)</f>
        <v>0</v>
      </c>
      <c r="DG62" s="265">
        <f>SUMIF($C:$C,$F62,DG:DG)</f>
        <v>0</v>
      </c>
      <c r="DH62" s="265">
        <f>SUMIF($C:$C,$F62,DH:DH)</f>
        <v>0</v>
      </c>
      <c r="DI62" s="265">
        <f>SUMIF($C:$C,$F62,DI:DI)</f>
        <v>0</v>
      </c>
      <c r="DJ62" s="265">
        <f>SUMIF($C:$C,$F62,DJ:DJ)</f>
        <v>0</v>
      </c>
      <c r="DK62" s="265">
        <f>SUMIF($C:$C,$F62,DK:DK)</f>
        <v>0</v>
      </c>
      <c r="DL62" s="265">
        <f>SUMIF($C:$C,$F62,DL:DL)</f>
        <v>0</v>
      </c>
    </row>
    <row r="63" spans="1:116" hidden="1" x14ac:dyDescent="0.35">
      <c r="A63" s="65"/>
      <c r="B63" s="27" t="s">
        <v>240</v>
      </c>
    </row>
    <row r="64" spans="1:116" x14ac:dyDescent="0.35">
      <c r="A64" s="65"/>
      <c r="B64" s="27"/>
      <c r="C64" s="27"/>
      <c r="D64" s="27"/>
      <c r="E64" s="27"/>
      <c r="F64" s="27"/>
      <c r="G64" s="27" t="s">
        <v>621</v>
      </c>
      <c r="H64" s="27"/>
      <c r="I64" s="27"/>
      <c r="J64" s="28"/>
      <c r="K64" s="28">
        <f ca="1">SUMIF($5:$5,K$3,64:64)</f>
        <v>169694487.19999993</v>
      </c>
      <c r="L64" s="28">
        <f ca="1">SUMIF($5:$5,L$3,64:64)</f>
        <v>169039617.38180226</v>
      </c>
      <c r="M64" s="28">
        <f ca="1">SUMIF($5:$5,M$3,64:64)</f>
        <v>168335691.88109726</v>
      </c>
      <c r="N64" s="28">
        <f ca="1">SUMIF($5:$5,N$3,64:64)</f>
        <v>167579395.03853151</v>
      </c>
      <c r="O64" s="28">
        <f ca="1">SUMIF($5:$5,O$3,64:64)</f>
        <v>166767200.30771461</v>
      </c>
      <c r="P64" s="28">
        <f ca="1">SUMIF($5:$5,P$3,64:64)</f>
        <v>166279827.41134337</v>
      </c>
      <c r="Q64" s="28"/>
      <c r="R64" s="33">
        <f t="shared" ref="R64:AW64" si="35">R59+R62</f>
        <v>0</v>
      </c>
      <c r="S64" s="28">
        <f t="shared" ca="1" si="35"/>
        <v>169974540.59999999</v>
      </c>
      <c r="T64" s="28">
        <f t="shared" ca="1" si="35"/>
        <v>169949081.19999999</v>
      </c>
      <c r="U64" s="28">
        <f t="shared" ca="1" si="35"/>
        <v>169923621.79999998</v>
      </c>
      <c r="V64" s="28">
        <f t="shared" ca="1" si="35"/>
        <v>169898162.39999998</v>
      </c>
      <c r="W64" s="28">
        <f t="shared" ca="1" si="35"/>
        <v>169872702.99999997</v>
      </c>
      <c r="X64" s="28">
        <f t="shared" ca="1" si="35"/>
        <v>169847243.59999996</v>
      </c>
      <c r="Y64" s="28">
        <f t="shared" ca="1" si="35"/>
        <v>169821784.19999996</v>
      </c>
      <c r="Z64" s="28">
        <f t="shared" ca="1" si="35"/>
        <v>169796324.79999995</v>
      </c>
      <c r="AA64" s="28">
        <f t="shared" ca="1" si="35"/>
        <v>169770865.39999995</v>
      </c>
      <c r="AB64" s="28">
        <f t="shared" ca="1" si="35"/>
        <v>169745405.99999994</v>
      </c>
      <c r="AC64" s="28">
        <f t="shared" ca="1" si="35"/>
        <v>169719946.59999993</v>
      </c>
      <c r="AD64" s="28">
        <f t="shared" ca="1" si="35"/>
        <v>169694487.19999993</v>
      </c>
      <c r="AE64" s="28">
        <f t="shared" ca="1" si="35"/>
        <v>169641124.59584895</v>
      </c>
      <c r="AF64" s="28">
        <f t="shared" ca="1" si="35"/>
        <v>169587546.51263356</v>
      </c>
      <c r="AG64" s="28">
        <f t="shared" ca="1" si="35"/>
        <v>169533751.61729664</v>
      </c>
      <c r="AH64" s="28">
        <f t="shared" ca="1" si="35"/>
        <v>169479738.56941316</v>
      </c>
      <c r="AI64" s="28">
        <f t="shared" ca="1" si="35"/>
        <v>169425506.02115202</v>
      </c>
      <c r="AJ64" s="28">
        <f t="shared" ca="1" si="35"/>
        <v>169371052.61723757</v>
      </c>
      <c r="AK64" s="28">
        <f t="shared" ca="1" si="35"/>
        <v>169316376.99491093</v>
      </c>
      <c r="AL64" s="28">
        <f t="shared" ca="1" si="35"/>
        <v>169261477.7838912</v>
      </c>
      <c r="AM64" s="28">
        <f t="shared" ca="1" si="35"/>
        <v>169206353.60633647</v>
      </c>
      <c r="AN64" s="28">
        <f t="shared" ca="1" si="35"/>
        <v>169151003.07680455</v>
      </c>
      <c r="AO64" s="28">
        <f t="shared" ca="1" si="35"/>
        <v>169095424.80221355</v>
      </c>
      <c r="AP64" s="28">
        <f t="shared" ca="1" si="35"/>
        <v>169039617.38180226</v>
      </c>
      <c r="AQ64" s="28">
        <f t="shared" ca="1" si="35"/>
        <v>168982259.19484043</v>
      </c>
      <c r="AR64" s="28">
        <f t="shared" ca="1" si="35"/>
        <v>168924669.03733867</v>
      </c>
      <c r="AS64" s="28">
        <f t="shared" ca="1" si="35"/>
        <v>168866845.48525828</v>
      </c>
      <c r="AT64" s="28">
        <f t="shared" ca="1" si="35"/>
        <v>168808787.10672081</v>
      </c>
      <c r="AU64" s="28">
        <f t="shared" ca="1" si="35"/>
        <v>168750492.4619675</v>
      </c>
      <c r="AV64" s="28">
        <f t="shared" ca="1" si="35"/>
        <v>168691960.10331848</v>
      </c>
      <c r="AW64" s="28">
        <f t="shared" ca="1" si="35"/>
        <v>168633188.57513168</v>
      </c>
      <c r="AX64" s="28">
        <f t="shared" ref="AX64:CC64" ca="1" si="36">AX59+AX62</f>
        <v>168574176.41376165</v>
      </c>
      <c r="AY64" s="28">
        <f t="shared" ca="1" si="36"/>
        <v>168514922.14751819</v>
      </c>
      <c r="AZ64" s="28">
        <f t="shared" ca="1" si="36"/>
        <v>168455424.29662463</v>
      </c>
      <c r="BA64" s="28">
        <f t="shared" ca="1" si="36"/>
        <v>168395681.37317607</v>
      </c>
      <c r="BB64" s="28">
        <f t="shared" ca="1" si="36"/>
        <v>168335691.88109726</v>
      </c>
      <c r="BC64" s="28">
        <f t="shared" ca="1" si="36"/>
        <v>168274068.09323794</v>
      </c>
      <c r="BD64" s="28">
        <f t="shared" ca="1" si="36"/>
        <v>168212194.7199178</v>
      </c>
      <c r="BE64" s="28">
        <f t="shared" ca="1" si="36"/>
        <v>168150070.24029633</v>
      </c>
      <c r="BF64" s="28">
        <f t="shared" ca="1" si="36"/>
        <v>168087693.12519243</v>
      </c>
      <c r="BG64" s="28">
        <f t="shared" ca="1" si="36"/>
        <v>168025061.83704132</v>
      </c>
      <c r="BH64" s="28">
        <f t="shared" ca="1" si="36"/>
        <v>167962174.82985115</v>
      </c>
      <c r="BI64" s="28">
        <f t="shared" ca="1" si="36"/>
        <v>167899030.54915962</v>
      </c>
      <c r="BJ64" s="28">
        <f t="shared" ca="1" si="36"/>
        <v>167835627.43199012</v>
      </c>
      <c r="BK64" s="28">
        <f t="shared" ca="1" si="36"/>
        <v>167771963.90680775</v>
      </c>
      <c r="BL64" s="28">
        <f t="shared" ca="1" si="36"/>
        <v>167708038.3934752</v>
      </c>
      <c r="BM64" s="28">
        <f t="shared" ca="1" si="36"/>
        <v>167643849.30320832</v>
      </c>
      <c r="BN64" s="28">
        <f t="shared" ca="1" si="36"/>
        <v>167579395.03853151</v>
      </c>
      <c r="BO64" s="28">
        <f t="shared" ca="1" si="36"/>
        <v>167513218.4592272</v>
      </c>
      <c r="BP64" s="28">
        <f t="shared" ca="1" si="36"/>
        <v>167446773.48430774</v>
      </c>
      <c r="BQ64" s="28">
        <f t="shared" ca="1" si="36"/>
        <v>167380058.48995316</v>
      </c>
      <c r="BR64" s="28">
        <f t="shared" ca="1" si="36"/>
        <v>167313071.84347129</v>
      </c>
      <c r="BS64" s="28">
        <f t="shared" ca="1" si="36"/>
        <v>167245811.90325207</v>
      </c>
      <c r="BT64" s="28">
        <f t="shared" ca="1" si="36"/>
        <v>167178277.01872149</v>
      </c>
      <c r="BU64" s="28">
        <f t="shared" ca="1" si="36"/>
        <v>167110465.53029549</v>
      </c>
      <c r="BV64" s="28">
        <f t="shared" ca="1" si="36"/>
        <v>167042375.76933345</v>
      </c>
      <c r="BW64" s="28">
        <f t="shared" ca="1" si="36"/>
        <v>166974006.05809155</v>
      </c>
      <c r="BX64" s="28">
        <f t="shared" ca="1" si="36"/>
        <v>166905354.70967594</v>
      </c>
      <c r="BY64" s="28">
        <f t="shared" ca="1" si="36"/>
        <v>166836420.0279955</v>
      </c>
      <c r="BZ64" s="28">
        <f t="shared" ca="1" si="36"/>
        <v>166767200.30771461</v>
      </c>
      <c r="CA64" s="28">
        <f t="shared" ca="1" si="36"/>
        <v>166726772.29114994</v>
      </c>
      <c r="CB64" s="28">
        <f t="shared" ca="1" si="36"/>
        <v>166686310.85378635</v>
      </c>
      <c r="CC64" s="28">
        <f t="shared" ca="1" si="36"/>
        <v>166645815.85637051</v>
      </c>
      <c r="CD64" s="28">
        <f t="shared" ref="CD64:CL64" ca="1" si="37">CD59+CD62</f>
        <v>166605287.15906885</v>
      </c>
      <c r="CE64" s="28">
        <f t="shared" ca="1" si="37"/>
        <v>166564724.62146521</v>
      </c>
      <c r="CF64" s="28">
        <f t="shared" ca="1" si="37"/>
        <v>166524128.10255831</v>
      </c>
      <c r="CG64" s="28">
        <f t="shared" ca="1" si="37"/>
        <v>166483497.46075943</v>
      </c>
      <c r="CH64" s="28">
        <f t="shared" ca="1" si="37"/>
        <v>166442832.55388981</v>
      </c>
      <c r="CI64" s="28">
        <f t="shared" ca="1" si="37"/>
        <v>166402133.23917833</v>
      </c>
      <c r="CJ64" s="28">
        <f t="shared" ca="1" si="37"/>
        <v>166361399.37325898</v>
      </c>
      <c r="CK64" s="28">
        <f t="shared" ca="1" si="37"/>
        <v>166320630.81216839</v>
      </c>
      <c r="CL64" s="28">
        <f t="shared" ca="1" si="37"/>
        <v>166279827.41134337</v>
      </c>
      <c r="CN64" s="28">
        <f t="shared" ref="CN64:DL64" ca="1" si="38">CN59+CN62</f>
        <v>0</v>
      </c>
      <c r="CO64" s="28">
        <f t="shared" ca="1" si="38"/>
        <v>0</v>
      </c>
      <c r="CP64" s="28">
        <f t="shared" ca="1" si="38"/>
        <v>0</v>
      </c>
      <c r="CQ64" s="28">
        <f t="shared" ca="1" si="38"/>
        <v>0</v>
      </c>
      <c r="CR64" s="28">
        <f t="shared" ca="1" si="38"/>
        <v>0</v>
      </c>
      <c r="CS64" s="28">
        <f t="shared" ca="1" si="38"/>
        <v>0</v>
      </c>
      <c r="CT64" s="28">
        <f t="shared" ca="1" si="38"/>
        <v>0</v>
      </c>
      <c r="CU64" s="28">
        <f t="shared" ca="1" si="38"/>
        <v>0</v>
      </c>
      <c r="CV64" s="28">
        <f t="shared" ca="1" si="38"/>
        <v>0</v>
      </c>
      <c r="CW64" s="28">
        <f t="shared" ca="1" si="38"/>
        <v>0</v>
      </c>
      <c r="CX64" s="28">
        <f t="shared" ca="1" si="38"/>
        <v>0</v>
      </c>
      <c r="CY64" s="28">
        <f t="shared" ca="1" si="38"/>
        <v>0</v>
      </c>
      <c r="CZ64" s="28">
        <f t="shared" ca="1" si="38"/>
        <v>0</v>
      </c>
      <c r="DA64" s="28">
        <f t="shared" ca="1" si="38"/>
        <v>0</v>
      </c>
      <c r="DB64" s="28">
        <f t="shared" ca="1" si="38"/>
        <v>0</v>
      </c>
      <c r="DC64" s="28">
        <f t="shared" ca="1" si="38"/>
        <v>0</v>
      </c>
      <c r="DD64" s="28">
        <f t="shared" ca="1" si="38"/>
        <v>0</v>
      </c>
      <c r="DE64" s="28">
        <f t="shared" ca="1" si="38"/>
        <v>0</v>
      </c>
      <c r="DF64" s="28">
        <f t="shared" ca="1" si="38"/>
        <v>0</v>
      </c>
      <c r="DG64" s="28">
        <f t="shared" ca="1" si="38"/>
        <v>0</v>
      </c>
      <c r="DH64" s="28">
        <f t="shared" ca="1" si="38"/>
        <v>0</v>
      </c>
      <c r="DI64" s="28">
        <f t="shared" ca="1" si="38"/>
        <v>0</v>
      </c>
      <c r="DJ64" s="28">
        <f t="shared" ca="1" si="38"/>
        <v>0</v>
      </c>
      <c r="DK64" s="28">
        <f t="shared" ca="1" si="38"/>
        <v>0</v>
      </c>
      <c r="DL64" s="28">
        <f t="shared" ca="1" si="38"/>
        <v>0</v>
      </c>
    </row>
    <row r="66" spans="1:116" hidden="1" x14ac:dyDescent="0.35">
      <c r="B66" s="27" t="s">
        <v>232</v>
      </c>
      <c r="G66" s="12" t="s">
        <v>622</v>
      </c>
    </row>
    <row r="67" spans="1:116" hidden="1" x14ac:dyDescent="0.35">
      <c r="A67" s="65"/>
      <c r="B67" s="27" t="s">
        <v>232</v>
      </c>
      <c r="C67" s="27"/>
      <c r="D67" s="27"/>
      <c r="E67" s="27"/>
      <c r="F67" s="27" t="s">
        <v>232</v>
      </c>
      <c r="G67" s="27" t="s">
        <v>623</v>
      </c>
      <c r="H67" s="28"/>
      <c r="I67" s="28"/>
      <c r="J67" s="28"/>
      <c r="K67" s="63">
        <f>SUMIF($5:$5,K$3,67:67)</f>
        <v>0</v>
      </c>
      <c r="L67" s="63">
        <f>SUMIF($5:$5,L$3,67:67)</f>
        <v>0</v>
      </c>
      <c r="M67" s="63">
        <f>SUMIF($5:$5,M$3,67:67)</f>
        <v>0</v>
      </c>
      <c r="N67" s="63">
        <f>SUMIF($5:$5,N$3,67:67)</f>
        <v>0</v>
      </c>
      <c r="O67" s="63">
        <f>SUMIF($5:$5,O$3,67:67)</f>
        <v>0</v>
      </c>
      <c r="P67" s="63">
        <f>SUMIF($5:$5,P$3,67:67)</f>
        <v>0</v>
      </c>
      <c r="Q67" s="28"/>
      <c r="R67" s="252">
        <f>SUMIF($C:$C,$F67,R:R)</f>
        <v>0</v>
      </c>
      <c r="S67" s="265">
        <f>SUMIF($C:$C,$F67,S:S)</f>
        <v>0</v>
      </c>
      <c r="T67" s="265">
        <f>SUMIF($C:$C,$F67,T:T)</f>
        <v>0</v>
      </c>
      <c r="U67" s="265">
        <f>SUMIF($C:$C,$F67,U:U)</f>
        <v>0</v>
      </c>
      <c r="V67" s="265">
        <f>SUMIF($C:$C,$F67,V:V)</f>
        <v>0</v>
      </c>
      <c r="W67" s="265">
        <f>SUMIF($C:$C,$F67,W:W)</f>
        <v>0</v>
      </c>
      <c r="X67" s="265">
        <f>SUMIF($C:$C,$F67,X:X)</f>
        <v>0</v>
      </c>
      <c r="Y67" s="265">
        <f>SUMIF($C:$C,$F67,Y:Y)</f>
        <v>0</v>
      </c>
      <c r="Z67" s="265">
        <f>SUMIF($C:$C,$F67,Z:Z)</f>
        <v>0</v>
      </c>
      <c r="AA67" s="265">
        <f>SUMIF($C:$C,$F67,AA:AA)</f>
        <v>0</v>
      </c>
      <c r="AB67" s="265">
        <f>SUMIF($C:$C,$F67,AB:AB)</f>
        <v>0</v>
      </c>
      <c r="AC67" s="265">
        <f>SUMIF($C:$C,$F67,AC:AC)</f>
        <v>0</v>
      </c>
      <c r="AD67" s="265">
        <f>SUMIF($C:$C,$F67,AD:AD)</f>
        <v>0</v>
      </c>
      <c r="AE67" s="265">
        <f>SUMIF($C:$C,$F67,AE:AE)</f>
        <v>0</v>
      </c>
      <c r="AF67" s="265">
        <f>SUMIF($C:$C,$F67,AF:AF)</f>
        <v>0</v>
      </c>
      <c r="AG67" s="265">
        <f>SUMIF($C:$C,$F67,AG:AG)</f>
        <v>0</v>
      </c>
      <c r="AH67" s="265">
        <f>SUMIF($C:$C,$F67,AH:AH)</f>
        <v>0</v>
      </c>
      <c r="AI67" s="265">
        <f>SUMIF($C:$C,$F67,AI:AI)</f>
        <v>0</v>
      </c>
      <c r="AJ67" s="265">
        <f>SUMIF($C:$C,$F67,AJ:AJ)</f>
        <v>0</v>
      </c>
      <c r="AK67" s="265">
        <f>SUMIF($C:$C,$F67,AK:AK)</f>
        <v>0</v>
      </c>
      <c r="AL67" s="265">
        <f>SUMIF($C:$C,$F67,AL:AL)</f>
        <v>0</v>
      </c>
      <c r="AM67" s="265">
        <f>SUMIF($C:$C,$F67,AM:AM)</f>
        <v>0</v>
      </c>
      <c r="AN67" s="265">
        <f>SUMIF($C:$C,$F67,AN:AN)</f>
        <v>0</v>
      </c>
      <c r="AO67" s="265">
        <f>SUMIF($C:$C,$F67,AO:AO)</f>
        <v>0</v>
      </c>
      <c r="AP67" s="265">
        <f>SUMIF($C:$C,$F67,AP:AP)</f>
        <v>0</v>
      </c>
      <c r="AQ67" s="265">
        <f>SUMIF($C:$C,$F67,AQ:AQ)</f>
        <v>0</v>
      </c>
      <c r="AR67" s="265">
        <f>SUMIF($C:$C,$F67,AR:AR)</f>
        <v>0</v>
      </c>
      <c r="AS67" s="265">
        <f>SUMIF($C:$C,$F67,AS:AS)</f>
        <v>0</v>
      </c>
      <c r="AT67" s="265">
        <f>SUMIF($C:$C,$F67,AT:AT)</f>
        <v>0</v>
      </c>
      <c r="AU67" s="265">
        <f>SUMIF($C:$C,$F67,AU:AU)</f>
        <v>0</v>
      </c>
      <c r="AV67" s="265">
        <f>SUMIF($C:$C,$F67,AV:AV)</f>
        <v>0</v>
      </c>
      <c r="AW67" s="265">
        <f>SUMIF($C:$C,$F67,AW:AW)</f>
        <v>0</v>
      </c>
      <c r="AX67" s="265">
        <f>SUMIF($C:$C,$F67,AX:AX)</f>
        <v>0</v>
      </c>
      <c r="AY67" s="265">
        <f>SUMIF($C:$C,$F67,AY:AY)</f>
        <v>0</v>
      </c>
      <c r="AZ67" s="265">
        <f>SUMIF($C:$C,$F67,AZ:AZ)</f>
        <v>0</v>
      </c>
      <c r="BA67" s="265">
        <f>SUMIF($C:$C,$F67,BA:BA)</f>
        <v>0</v>
      </c>
      <c r="BB67" s="265">
        <f>SUMIF($C:$C,$F67,BB:BB)</f>
        <v>0</v>
      </c>
      <c r="BC67" s="265">
        <f>SUMIF($C:$C,$F67,BC:BC)</f>
        <v>0</v>
      </c>
      <c r="BD67" s="265">
        <f>SUMIF($C:$C,$F67,BD:BD)</f>
        <v>0</v>
      </c>
      <c r="BE67" s="265">
        <f>SUMIF($C:$C,$F67,BE:BE)</f>
        <v>0</v>
      </c>
      <c r="BF67" s="265">
        <f>SUMIF($C:$C,$F67,BF:BF)</f>
        <v>0</v>
      </c>
      <c r="BG67" s="265">
        <f>SUMIF($C:$C,$F67,BG:BG)</f>
        <v>0</v>
      </c>
      <c r="BH67" s="265">
        <f>SUMIF($C:$C,$F67,BH:BH)</f>
        <v>0</v>
      </c>
      <c r="BI67" s="265">
        <f>SUMIF($C:$C,$F67,BI:BI)</f>
        <v>0</v>
      </c>
      <c r="BJ67" s="265">
        <f>SUMIF($C:$C,$F67,BJ:BJ)</f>
        <v>0</v>
      </c>
      <c r="BK67" s="265">
        <f>SUMIF($C:$C,$F67,BK:BK)</f>
        <v>0</v>
      </c>
      <c r="BL67" s="265">
        <f>SUMIF($C:$C,$F67,BL:BL)</f>
        <v>0</v>
      </c>
      <c r="BM67" s="265">
        <f>SUMIF($C:$C,$F67,BM:BM)</f>
        <v>0</v>
      </c>
      <c r="BN67" s="265">
        <f>SUMIF($C:$C,$F67,BN:BN)</f>
        <v>0</v>
      </c>
      <c r="BO67" s="265">
        <f>SUMIF($C:$C,$F67,BO:BO)</f>
        <v>0</v>
      </c>
      <c r="BP67" s="265">
        <f>SUMIF($C:$C,$F67,BP:BP)</f>
        <v>0</v>
      </c>
      <c r="BQ67" s="265">
        <f>SUMIF($C:$C,$F67,BQ:BQ)</f>
        <v>0</v>
      </c>
      <c r="BR67" s="265">
        <f>SUMIF($C:$C,$F67,BR:BR)</f>
        <v>0</v>
      </c>
      <c r="BS67" s="265">
        <f>SUMIF($C:$C,$F67,BS:BS)</f>
        <v>0</v>
      </c>
      <c r="BT67" s="265">
        <f>SUMIF($C:$C,$F67,BT:BT)</f>
        <v>0</v>
      </c>
      <c r="BU67" s="265">
        <f>SUMIF($C:$C,$F67,BU:BU)</f>
        <v>0</v>
      </c>
      <c r="BV67" s="265">
        <f>SUMIF($C:$C,$F67,BV:BV)</f>
        <v>0</v>
      </c>
      <c r="BW67" s="265">
        <f>SUMIF($C:$C,$F67,BW:BW)</f>
        <v>0</v>
      </c>
      <c r="BX67" s="265">
        <f>SUMIF($C:$C,$F67,BX:BX)</f>
        <v>0</v>
      </c>
      <c r="BY67" s="265">
        <f>SUMIF($C:$C,$F67,BY:BY)</f>
        <v>0</v>
      </c>
      <c r="BZ67" s="265">
        <f>SUMIF($C:$C,$F67,BZ:BZ)</f>
        <v>0</v>
      </c>
      <c r="CA67" s="265">
        <f>SUMIF($C:$C,$F67,CA:CA)</f>
        <v>0</v>
      </c>
      <c r="CB67" s="265">
        <f>SUMIF($C:$C,$F67,CB:CB)</f>
        <v>0</v>
      </c>
      <c r="CC67" s="265">
        <f>SUMIF($C:$C,$F67,CC:CC)</f>
        <v>0</v>
      </c>
      <c r="CD67" s="265">
        <f>SUMIF($C:$C,$F67,CD:CD)</f>
        <v>0</v>
      </c>
      <c r="CE67" s="265">
        <f>SUMIF($C:$C,$F67,CE:CE)</f>
        <v>0</v>
      </c>
      <c r="CF67" s="265">
        <f>SUMIF($C:$C,$F67,CF:CF)</f>
        <v>0</v>
      </c>
      <c r="CG67" s="265">
        <f>SUMIF($C:$C,$F67,CG:CG)</f>
        <v>0</v>
      </c>
      <c r="CH67" s="265">
        <f>SUMIF($C:$C,$F67,CH:CH)</f>
        <v>0</v>
      </c>
      <c r="CI67" s="265">
        <f>SUMIF($C:$C,$F67,CI:CI)</f>
        <v>0</v>
      </c>
      <c r="CJ67" s="265">
        <f>SUMIF($C:$C,$F67,CJ:CJ)</f>
        <v>0</v>
      </c>
      <c r="CK67" s="265">
        <f>SUMIF($C:$C,$F67,CK:CK)</f>
        <v>0</v>
      </c>
      <c r="CL67" s="265">
        <f>SUMIF($C:$C,$F67,CL:CL)</f>
        <v>0</v>
      </c>
      <c r="CN67" s="265">
        <f>SUMIF($C:$C,$F67,CN:CN)</f>
        <v>0</v>
      </c>
      <c r="CO67" s="265">
        <f>SUMIF($C:$C,$F67,CO:CO)</f>
        <v>0</v>
      </c>
      <c r="CP67" s="265">
        <f>SUMIF($C:$C,$F67,CP:CP)</f>
        <v>0</v>
      </c>
      <c r="CQ67" s="265">
        <f>SUMIF($C:$C,$F67,CQ:CQ)</f>
        <v>0</v>
      </c>
      <c r="CR67" s="265">
        <f>SUMIF($C:$C,$F67,CR:CR)</f>
        <v>0</v>
      </c>
      <c r="CS67" s="265">
        <f>SUMIF($C:$C,$F67,CS:CS)</f>
        <v>0</v>
      </c>
      <c r="CT67" s="265">
        <f>SUMIF($C:$C,$F67,CT:CT)</f>
        <v>0</v>
      </c>
      <c r="CU67" s="265">
        <f>SUMIF($C:$C,$F67,CU:CU)</f>
        <v>0</v>
      </c>
      <c r="CV67" s="265">
        <f>SUMIF($C:$C,$F67,CV:CV)</f>
        <v>0</v>
      </c>
      <c r="CW67" s="265">
        <f>SUMIF($C:$C,$F67,CW:CW)</f>
        <v>0</v>
      </c>
      <c r="CX67" s="265">
        <f>SUMIF($C:$C,$F67,CX:CX)</f>
        <v>0</v>
      </c>
      <c r="CY67" s="265">
        <f>SUMIF($C:$C,$F67,CY:CY)</f>
        <v>0</v>
      </c>
      <c r="CZ67" s="265">
        <f>SUMIF($C:$C,$F67,CZ:CZ)</f>
        <v>0</v>
      </c>
      <c r="DA67" s="265">
        <f>SUMIF($C:$C,$F67,DA:DA)</f>
        <v>0</v>
      </c>
      <c r="DB67" s="265">
        <f>SUMIF($C:$C,$F67,DB:DB)</f>
        <v>0</v>
      </c>
      <c r="DC67" s="265">
        <f>SUMIF($C:$C,$F67,DC:DC)</f>
        <v>0</v>
      </c>
      <c r="DD67" s="265">
        <f>SUMIF($C:$C,$F67,DD:DD)</f>
        <v>0</v>
      </c>
      <c r="DE67" s="265">
        <f>SUMIF($C:$C,$F67,DE:DE)</f>
        <v>0</v>
      </c>
      <c r="DF67" s="265">
        <f>SUMIF($C:$C,$F67,DF:DF)</f>
        <v>0</v>
      </c>
      <c r="DG67" s="265">
        <f>SUMIF($C:$C,$F67,DG:DG)</f>
        <v>0</v>
      </c>
      <c r="DH67" s="265">
        <f>SUMIF($C:$C,$F67,DH:DH)</f>
        <v>0</v>
      </c>
      <c r="DI67" s="265">
        <f>SUMIF($C:$C,$F67,DI:DI)</f>
        <v>0</v>
      </c>
      <c r="DJ67" s="265">
        <f>SUMIF($C:$C,$F67,DJ:DJ)</f>
        <v>0</v>
      </c>
      <c r="DK67" s="265">
        <f>SUMIF($C:$C,$F67,DK:DK)</f>
        <v>0</v>
      </c>
      <c r="DL67" s="265">
        <f>SUMIF($C:$C,$F67,DL:DL)</f>
        <v>0</v>
      </c>
    </row>
    <row r="68" spans="1:116" hidden="1" x14ac:dyDescent="0.35">
      <c r="A68" s="65"/>
      <c r="B68" s="27" t="s">
        <v>232</v>
      </c>
    </row>
    <row r="69" spans="1:116" hidden="1" x14ac:dyDescent="0.35">
      <c r="B69" s="27" t="s">
        <v>237</v>
      </c>
      <c r="G69" s="12" t="s">
        <v>624</v>
      </c>
    </row>
    <row r="70" spans="1:116" hidden="1" x14ac:dyDescent="0.35">
      <c r="A70" s="65"/>
      <c r="B70" s="27" t="s">
        <v>237</v>
      </c>
      <c r="C70" s="27"/>
      <c r="D70" s="27"/>
      <c r="E70" s="27"/>
      <c r="F70" s="27" t="s">
        <v>237</v>
      </c>
      <c r="G70" s="27" t="s">
        <v>625</v>
      </c>
      <c r="H70" s="27"/>
      <c r="I70" s="27"/>
      <c r="J70" s="28"/>
      <c r="K70" s="63">
        <f>SUMIF($5:$5,K$3,70:70)</f>
        <v>0</v>
      </c>
      <c r="L70" s="63">
        <f>SUMIF($5:$5,L$3,70:70)</f>
        <v>0</v>
      </c>
      <c r="M70" s="63">
        <f>SUMIF($5:$5,M$3,70:70)</f>
        <v>0</v>
      </c>
      <c r="N70" s="63">
        <f>SUMIF($5:$5,N$3,70:70)</f>
        <v>0</v>
      </c>
      <c r="O70" s="63">
        <f>SUMIF($5:$5,O$3,70:70)</f>
        <v>0</v>
      </c>
      <c r="P70" s="63">
        <f>SUMIF($5:$5,P$3,70:70)</f>
        <v>0</v>
      </c>
      <c r="Q70" s="28"/>
      <c r="R70" s="252">
        <f>SUMIF($C:$C,$F70,R:R)</f>
        <v>0</v>
      </c>
      <c r="S70" s="265">
        <f>SUMIF($C:$C,$F70,S:S)</f>
        <v>0</v>
      </c>
      <c r="T70" s="265">
        <f>SUMIF($C:$C,$F70,T:T)</f>
        <v>0</v>
      </c>
      <c r="U70" s="265">
        <f>SUMIF($C:$C,$F70,U:U)</f>
        <v>0</v>
      </c>
      <c r="V70" s="265">
        <f>SUMIF($C:$C,$F70,V:V)</f>
        <v>0</v>
      </c>
      <c r="W70" s="265">
        <f>SUMIF($C:$C,$F70,W:W)</f>
        <v>0</v>
      </c>
      <c r="X70" s="265">
        <f>SUMIF($C:$C,$F70,X:X)</f>
        <v>0</v>
      </c>
      <c r="Y70" s="265">
        <f>SUMIF($C:$C,$F70,Y:Y)</f>
        <v>0</v>
      </c>
      <c r="Z70" s="265">
        <f>SUMIF($C:$C,$F70,Z:Z)</f>
        <v>0</v>
      </c>
      <c r="AA70" s="265">
        <f>SUMIF($C:$C,$F70,AA:AA)</f>
        <v>0</v>
      </c>
      <c r="AB70" s="265">
        <f>SUMIF($C:$C,$F70,AB:AB)</f>
        <v>0</v>
      </c>
      <c r="AC70" s="265">
        <f>SUMIF($C:$C,$F70,AC:AC)</f>
        <v>0</v>
      </c>
      <c r="AD70" s="265">
        <f>SUMIF($C:$C,$F70,AD:AD)</f>
        <v>0</v>
      </c>
      <c r="AE70" s="265">
        <f>SUMIF($C:$C,$F70,AE:AE)</f>
        <v>0</v>
      </c>
      <c r="AF70" s="265">
        <f>SUMIF($C:$C,$F70,AF:AF)</f>
        <v>0</v>
      </c>
      <c r="AG70" s="265">
        <f>SUMIF($C:$C,$F70,AG:AG)</f>
        <v>0</v>
      </c>
      <c r="AH70" s="265">
        <f>SUMIF($C:$C,$F70,AH:AH)</f>
        <v>0</v>
      </c>
      <c r="AI70" s="265">
        <f>SUMIF($C:$C,$F70,AI:AI)</f>
        <v>0</v>
      </c>
      <c r="AJ70" s="265">
        <f>SUMIF($C:$C,$F70,AJ:AJ)</f>
        <v>0</v>
      </c>
      <c r="AK70" s="265">
        <f>SUMIF($C:$C,$F70,AK:AK)</f>
        <v>0</v>
      </c>
      <c r="AL70" s="265">
        <f>SUMIF($C:$C,$F70,AL:AL)</f>
        <v>0</v>
      </c>
      <c r="AM70" s="265">
        <f>SUMIF($C:$C,$F70,AM:AM)</f>
        <v>0</v>
      </c>
      <c r="AN70" s="265">
        <f>SUMIF($C:$C,$F70,AN:AN)</f>
        <v>0</v>
      </c>
      <c r="AO70" s="265">
        <f>SUMIF($C:$C,$F70,AO:AO)</f>
        <v>0</v>
      </c>
      <c r="AP70" s="265">
        <f>SUMIF($C:$C,$F70,AP:AP)</f>
        <v>0</v>
      </c>
      <c r="AQ70" s="265">
        <f>SUMIF($C:$C,$F70,AQ:AQ)</f>
        <v>0</v>
      </c>
      <c r="AR70" s="265">
        <f>SUMIF($C:$C,$F70,AR:AR)</f>
        <v>0</v>
      </c>
      <c r="AS70" s="265">
        <f>SUMIF($C:$C,$F70,AS:AS)</f>
        <v>0</v>
      </c>
      <c r="AT70" s="265">
        <f>SUMIF($C:$C,$F70,AT:AT)</f>
        <v>0</v>
      </c>
      <c r="AU70" s="265">
        <f>SUMIF($C:$C,$F70,AU:AU)</f>
        <v>0</v>
      </c>
      <c r="AV70" s="265">
        <f>SUMIF($C:$C,$F70,AV:AV)</f>
        <v>0</v>
      </c>
      <c r="AW70" s="265">
        <f>SUMIF($C:$C,$F70,AW:AW)</f>
        <v>0</v>
      </c>
      <c r="AX70" s="265">
        <f>SUMIF($C:$C,$F70,AX:AX)</f>
        <v>0</v>
      </c>
      <c r="AY70" s="265">
        <f>SUMIF($C:$C,$F70,AY:AY)</f>
        <v>0</v>
      </c>
      <c r="AZ70" s="265">
        <f>SUMIF($C:$C,$F70,AZ:AZ)</f>
        <v>0</v>
      </c>
      <c r="BA70" s="265">
        <f>SUMIF($C:$C,$F70,BA:BA)</f>
        <v>0</v>
      </c>
      <c r="BB70" s="265">
        <f>SUMIF($C:$C,$F70,BB:BB)</f>
        <v>0</v>
      </c>
      <c r="BC70" s="265">
        <f>SUMIF($C:$C,$F70,BC:BC)</f>
        <v>0</v>
      </c>
      <c r="BD70" s="265">
        <f>SUMIF($C:$C,$F70,BD:BD)</f>
        <v>0</v>
      </c>
      <c r="BE70" s="265">
        <f>SUMIF($C:$C,$F70,BE:BE)</f>
        <v>0</v>
      </c>
      <c r="BF70" s="265">
        <f>SUMIF($C:$C,$F70,BF:BF)</f>
        <v>0</v>
      </c>
      <c r="BG70" s="265">
        <f>SUMIF($C:$C,$F70,BG:BG)</f>
        <v>0</v>
      </c>
      <c r="BH70" s="265">
        <f>SUMIF($C:$C,$F70,BH:BH)</f>
        <v>0</v>
      </c>
      <c r="BI70" s="265">
        <f>SUMIF($C:$C,$F70,BI:BI)</f>
        <v>0</v>
      </c>
      <c r="BJ70" s="265">
        <f>SUMIF($C:$C,$F70,BJ:BJ)</f>
        <v>0</v>
      </c>
      <c r="BK70" s="265">
        <f>SUMIF($C:$C,$F70,BK:BK)</f>
        <v>0</v>
      </c>
      <c r="BL70" s="265">
        <f>SUMIF($C:$C,$F70,BL:BL)</f>
        <v>0</v>
      </c>
      <c r="BM70" s="265">
        <f>SUMIF($C:$C,$F70,BM:BM)</f>
        <v>0</v>
      </c>
      <c r="BN70" s="265">
        <f>SUMIF($C:$C,$F70,BN:BN)</f>
        <v>0</v>
      </c>
      <c r="BO70" s="265">
        <f>SUMIF($C:$C,$F70,BO:BO)</f>
        <v>0</v>
      </c>
      <c r="BP70" s="265">
        <f>SUMIF($C:$C,$F70,BP:BP)</f>
        <v>0</v>
      </c>
      <c r="BQ70" s="265">
        <f>SUMIF($C:$C,$F70,BQ:BQ)</f>
        <v>0</v>
      </c>
      <c r="BR70" s="265">
        <f>SUMIF($C:$C,$F70,BR:BR)</f>
        <v>0</v>
      </c>
      <c r="BS70" s="265">
        <f>SUMIF($C:$C,$F70,BS:BS)</f>
        <v>0</v>
      </c>
      <c r="BT70" s="265">
        <f>SUMIF($C:$C,$F70,BT:BT)</f>
        <v>0</v>
      </c>
      <c r="BU70" s="265">
        <f>SUMIF($C:$C,$F70,BU:BU)</f>
        <v>0</v>
      </c>
      <c r="BV70" s="265">
        <f>SUMIF($C:$C,$F70,BV:BV)</f>
        <v>0</v>
      </c>
      <c r="BW70" s="265">
        <f>SUMIF($C:$C,$F70,BW:BW)</f>
        <v>0</v>
      </c>
      <c r="BX70" s="265">
        <f>SUMIF($C:$C,$F70,BX:BX)</f>
        <v>0</v>
      </c>
      <c r="BY70" s="265">
        <f>SUMIF($C:$C,$F70,BY:BY)</f>
        <v>0</v>
      </c>
      <c r="BZ70" s="265">
        <f>SUMIF($C:$C,$F70,BZ:BZ)</f>
        <v>0</v>
      </c>
      <c r="CA70" s="265">
        <f>SUMIF($C:$C,$F70,CA:CA)</f>
        <v>0</v>
      </c>
      <c r="CB70" s="265">
        <f>SUMIF($C:$C,$F70,CB:CB)</f>
        <v>0</v>
      </c>
      <c r="CC70" s="265">
        <f>SUMIF($C:$C,$F70,CC:CC)</f>
        <v>0</v>
      </c>
      <c r="CD70" s="265">
        <f>SUMIF($C:$C,$F70,CD:CD)</f>
        <v>0</v>
      </c>
      <c r="CE70" s="265">
        <f>SUMIF($C:$C,$F70,CE:CE)</f>
        <v>0</v>
      </c>
      <c r="CF70" s="265">
        <f>SUMIF($C:$C,$F70,CF:CF)</f>
        <v>0</v>
      </c>
      <c r="CG70" s="265">
        <f>SUMIF($C:$C,$F70,CG:CG)</f>
        <v>0</v>
      </c>
      <c r="CH70" s="265">
        <f>SUMIF($C:$C,$F70,CH:CH)</f>
        <v>0</v>
      </c>
      <c r="CI70" s="265">
        <f>SUMIF($C:$C,$F70,CI:CI)</f>
        <v>0</v>
      </c>
      <c r="CJ70" s="265">
        <f>SUMIF($C:$C,$F70,CJ:CJ)</f>
        <v>0</v>
      </c>
      <c r="CK70" s="265">
        <f>SUMIF($C:$C,$F70,CK:CK)</f>
        <v>0</v>
      </c>
      <c r="CL70" s="265">
        <f>SUMIF($C:$C,$F70,CL:CL)</f>
        <v>0</v>
      </c>
      <c r="CN70" s="265">
        <f>SUMIF($C:$C,$F70,CN:CN)</f>
        <v>0</v>
      </c>
      <c r="CO70" s="265">
        <f>SUMIF($C:$C,$F70,CO:CO)</f>
        <v>0</v>
      </c>
      <c r="CP70" s="265">
        <f>SUMIF($C:$C,$F70,CP:CP)</f>
        <v>0</v>
      </c>
      <c r="CQ70" s="265">
        <f>SUMIF($C:$C,$F70,CQ:CQ)</f>
        <v>0</v>
      </c>
      <c r="CR70" s="265">
        <f>SUMIF($C:$C,$F70,CR:CR)</f>
        <v>0</v>
      </c>
      <c r="CS70" s="265">
        <f>SUMIF($C:$C,$F70,CS:CS)</f>
        <v>0</v>
      </c>
      <c r="CT70" s="265">
        <f>SUMIF($C:$C,$F70,CT:CT)</f>
        <v>0</v>
      </c>
      <c r="CU70" s="265">
        <f>SUMIF($C:$C,$F70,CU:CU)</f>
        <v>0</v>
      </c>
      <c r="CV70" s="265">
        <f>SUMIF($C:$C,$F70,CV:CV)</f>
        <v>0</v>
      </c>
      <c r="CW70" s="265">
        <f>SUMIF($C:$C,$F70,CW:CW)</f>
        <v>0</v>
      </c>
      <c r="CX70" s="265">
        <f>SUMIF($C:$C,$F70,CX:CX)</f>
        <v>0</v>
      </c>
      <c r="CY70" s="265">
        <f>SUMIF($C:$C,$F70,CY:CY)</f>
        <v>0</v>
      </c>
      <c r="CZ70" s="265">
        <f>SUMIF($C:$C,$F70,CZ:CZ)</f>
        <v>0</v>
      </c>
      <c r="DA70" s="265">
        <f>SUMIF($C:$C,$F70,DA:DA)</f>
        <v>0</v>
      </c>
      <c r="DB70" s="265">
        <f>SUMIF($C:$C,$F70,DB:DB)</f>
        <v>0</v>
      </c>
      <c r="DC70" s="265">
        <f>SUMIF($C:$C,$F70,DC:DC)</f>
        <v>0</v>
      </c>
      <c r="DD70" s="265">
        <f>SUMIF($C:$C,$F70,DD:DD)</f>
        <v>0</v>
      </c>
      <c r="DE70" s="265">
        <f>SUMIF($C:$C,$F70,DE:DE)</f>
        <v>0</v>
      </c>
      <c r="DF70" s="265">
        <f>SUMIF($C:$C,$F70,DF:DF)</f>
        <v>0</v>
      </c>
      <c r="DG70" s="265">
        <f>SUMIF($C:$C,$F70,DG:DG)</f>
        <v>0</v>
      </c>
      <c r="DH70" s="265">
        <f>SUMIF($C:$C,$F70,DH:DH)</f>
        <v>0</v>
      </c>
      <c r="DI70" s="265">
        <f>SUMIF($C:$C,$F70,DI:DI)</f>
        <v>0</v>
      </c>
      <c r="DJ70" s="265">
        <f>SUMIF($C:$C,$F70,DJ:DJ)</f>
        <v>0</v>
      </c>
      <c r="DK70" s="265">
        <f>SUMIF($C:$C,$F70,DK:DK)</f>
        <v>0</v>
      </c>
      <c r="DL70" s="265">
        <f>SUMIF($C:$C,$F70,DL:DL)</f>
        <v>0</v>
      </c>
    </row>
    <row r="71" spans="1:116" hidden="1" x14ac:dyDescent="0.35">
      <c r="A71" s="65"/>
      <c r="B71" s="27" t="s">
        <v>237</v>
      </c>
    </row>
    <row r="72" spans="1:116" x14ac:dyDescent="0.35">
      <c r="A72" s="65"/>
      <c r="B72" s="27"/>
      <c r="C72" s="27"/>
      <c r="D72" s="27"/>
      <c r="E72" s="27"/>
      <c r="F72" s="27"/>
      <c r="G72" s="27" t="s">
        <v>626</v>
      </c>
      <c r="H72" s="27"/>
      <c r="I72" s="27"/>
      <c r="J72" s="28"/>
      <c r="K72" s="28">
        <f>SUMIF($5:$5,K$3,72:72)</f>
        <v>0</v>
      </c>
      <c r="L72" s="28">
        <f>SUMIF($5:$5,L$3,72:72)</f>
        <v>0</v>
      </c>
      <c r="M72" s="28">
        <f>SUMIF($5:$5,M$3,72:72)</f>
        <v>0</v>
      </c>
      <c r="N72" s="28">
        <f>SUMIF($5:$5,N$3,72:72)</f>
        <v>0</v>
      </c>
      <c r="O72" s="28">
        <f>SUMIF($5:$5,O$3,72:72)</f>
        <v>0</v>
      </c>
      <c r="P72" s="28">
        <f>SUMIF($5:$5,P$3,72:72)</f>
        <v>0</v>
      </c>
      <c r="Q72" s="28"/>
      <c r="R72" s="33">
        <f t="shared" ref="R72:AW72" si="39">R67+R70</f>
        <v>0</v>
      </c>
      <c r="S72" s="28">
        <f t="shared" si="39"/>
        <v>0</v>
      </c>
      <c r="T72" s="28">
        <f t="shared" si="39"/>
        <v>0</v>
      </c>
      <c r="U72" s="28">
        <f t="shared" si="39"/>
        <v>0</v>
      </c>
      <c r="V72" s="28">
        <f t="shared" si="39"/>
        <v>0</v>
      </c>
      <c r="W72" s="28">
        <f t="shared" si="39"/>
        <v>0</v>
      </c>
      <c r="X72" s="28">
        <f t="shared" si="39"/>
        <v>0</v>
      </c>
      <c r="Y72" s="28">
        <f t="shared" si="39"/>
        <v>0</v>
      </c>
      <c r="Z72" s="28">
        <f t="shared" si="39"/>
        <v>0</v>
      </c>
      <c r="AA72" s="28">
        <f t="shared" si="39"/>
        <v>0</v>
      </c>
      <c r="AB72" s="28">
        <f t="shared" si="39"/>
        <v>0</v>
      </c>
      <c r="AC72" s="28">
        <f t="shared" si="39"/>
        <v>0</v>
      </c>
      <c r="AD72" s="28">
        <f t="shared" si="39"/>
        <v>0</v>
      </c>
      <c r="AE72" s="28">
        <f t="shared" si="39"/>
        <v>0</v>
      </c>
      <c r="AF72" s="28">
        <f t="shared" si="39"/>
        <v>0</v>
      </c>
      <c r="AG72" s="28">
        <f t="shared" si="39"/>
        <v>0</v>
      </c>
      <c r="AH72" s="28">
        <f t="shared" si="39"/>
        <v>0</v>
      </c>
      <c r="AI72" s="28">
        <f t="shared" si="39"/>
        <v>0</v>
      </c>
      <c r="AJ72" s="28">
        <f t="shared" si="39"/>
        <v>0</v>
      </c>
      <c r="AK72" s="28">
        <f t="shared" si="39"/>
        <v>0</v>
      </c>
      <c r="AL72" s="28">
        <f t="shared" si="39"/>
        <v>0</v>
      </c>
      <c r="AM72" s="28">
        <f t="shared" si="39"/>
        <v>0</v>
      </c>
      <c r="AN72" s="28">
        <f t="shared" si="39"/>
        <v>0</v>
      </c>
      <c r="AO72" s="28">
        <f t="shared" si="39"/>
        <v>0</v>
      </c>
      <c r="AP72" s="28">
        <f t="shared" si="39"/>
        <v>0</v>
      </c>
      <c r="AQ72" s="28">
        <f t="shared" si="39"/>
        <v>0</v>
      </c>
      <c r="AR72" s="28">
        <f t="shared" si="39"/>
        <v>0</v>
      </c>
      <c r="AS72" s="28">
        <f t="shared" si="39"/>
        <v>0</v>
      </c>
      <c r="AT72" s="28">
        <f t="shared" si="39"/>
        <v>0</v>
      </c>
      <c r="AU72" s="28">
        <f t="shared" si="39"/>
        <v>0</v>
      </c>
      <c r="AV72" s="28">
        <f t="shared" si="39"/>
        <v>0</v>
      </c>
      <c r="AW72" s="28">
        <f t="shared" si="39"/>
        <v>0</v>
      </c>
      <c r="AX72" s="28">
        <f t="shared" ref="AX72:CC72" si="40">AX67+AX70</f>
        <v>0</v>
      </c>
      <c r="AY72" s="28">
        <f t="shared" si="40"/>
        <v>0</v>
      </c>
      <c r="AZ72" s="28">
        <f t="shared" si="40"/>
        <v>0</v>
      </c>
      <c r="BA72" s="28">
        <f t="shared" si="40"/>
        <v>0</v>
      </c>
      <c r="BB72" s="28">
        <f t="shared" si="40"/>
        <v>0</v>
      </c>
      <c r="BC72" s="28">
        <f t="shared" si="40"/>
        <v>0</v>
      </c>
      <c r="BD72" s="28">
        <f t="shared" si="40"/>
        <v>0</v>
      </c>
      <c r="BE72" s="28">
        <f t="shared" si="40"/>
        <v>0</v>
      </c>
      <c r="BF72" s="28">
        <f t="shared" si="40"/>
        <v>0</v>
      </c>
      <c r="BG72" s="28">
        <f t="shared" si="40"/>
        <v>0</v>
      </c>
      <c r="BH72" s="28">
        <f t="shared" si="40"/>
        <v>0</v>
      </c>
      <c r="BI72" s="28">
        <f t="shared" si="40"/>
        <v>0</v>
      </c>
      <c r="BJ72" s="28">
        <f t="shared" si="40"/>
        <v>0</v>
      </c>
      <c r="BK72" s="28">
        <f t="shared" si="40"/>
        <v>0</v>
      </c>
      <c r="BL72" s="28">
        <f t="shared" si="40"/>
        <v>0</v>
      </c>
      <c r="BM72" s="28">
        <f t="shared" si="40"/>
        <v>0</v>
      </c>
      <c r="BN72" s="28">
        <f t="shared" si="40"/>
        <v>0</v>
      </c>
      <c r="BO72" s="28">
        <f t="shared" si="40"/>
        <v>0</v>
      </c>
      <c r="BP72" s="28">
        <f t="shared" si="40"/>
        <v>0</v>
      </c>
      <c r="BQ72" s="28">
        <f t="shared" si="40"/>
        <v>0</v>
      </c>
      <c r="BR72" s="28">
        <f t="shared" si="40"/>
        <v>0</v>
      </c>
      <c r="BS72" s="28">
        <f t="shared" si="40"/>
        <v>0</v>
      </c>
      <c r="BT72" s="28">
        <f t="shared" si="40"/>
        <v>0</v>
      </c>
      <c r="BU72" s="28">
        <f t="shared" si="40"/>
        <v>0</v>
      </c>
      <c r="BV72" s="28">
        <f t="shared" si="40"/>
        <v>0</v>
      </c>
      <c r="BW72" s="28">
        <f t="shared" si="40"/>
        <v>0</v>
      </c>
      <c r="BX72" s="28">
        <f t="shared" si="40"/>
        <v>0</v>
      </c>
      <c r="BY72" s="28">
        <f t="shared" si="40"/>
        <v>0</v>
      </c>
      <c r="BZ72" s="28">
        <f t="shared" si="40"/>
        <v>0</v>
      </c>
      <c r="CA72" s="28">
        <f t="shared" si="40"/>
        <v>0</v>
      </c>
      <c r="CB72" s="28">
        <f t="shared" si="40"/>
        <v>0</v>
      </c>
      <c r="CC72" s="28">
        <f t="shared" si="40"/>
        <v>0</v>
      </c>
      <c r="CD72" s="28">
        <f t="shared" ref="CD72:CL72" si="41">CD67+CD70</f>
        <v>0</v>
      </c>
      <c r="CE72" s="28">
        <f t="shared" si="41"/>
        <v>0</v>
      </c>
      <c r="CF72" s="28">
        <f t="shared" si="41"/>
        <v>0</v>
      </c>
      <c r="CG72" s="28">
        <f t="shared" si="41"/>
        <v>0</v>
      </c>
      <c r="CH72" s="28">
        <f t="shared" si="41"/>
        <v>0</v>
      </c>
      <c r="CI72" s="28">
        <f t="shared" si="41"/>
        <v>0</v>
      </c>
      <c r="CJ72" s="28">
        <f t="shared" si="41"/>
        <v>0</v>
      </c>
      <c r="CK72" s="28">
        <f t="shared" si="41"/>
        <v>0</v>
      </c>
      <c r="CL72" s="28">
        <f t="shared" si="41"/>
        <v>0</v>
      </c>
      <c r="CN72" s="28">
        <f t="shared" ref="CN72:DL72" si="42">CN67+CN70</f>
        <v>0</v>
      </c>
      <c r="CO72" s="28">
        <f t="shared" si="42"/>
        <v>0</v>
      </c>
      <c r="CP72" s="28">
        <f t="shared" si="42"/>
        <v>0</v>
      </c>
      <c r="CQ72" s="28">
        <f t="shared" si="42"/>
        <v>0</v>
      </c>
      <c r="CR72" s="28">
        <f t="shared" si="42"/>
        <v>0</v>
      </c>
      <c r="CS72" s="28">
        <f t="shared" si="42"/>
        <v>0</v>
      </c>
      <c r="CT72" s="28">
        <f t="shared" si="42"/>
        <v>0</v>
      </c>
      <c r="CU72" s="28">
        <f t="shared" si="42"/>
        <v>0</v>
      </c>
      <c r="CV72" s="28">
        <f t="shared" si="42"/>
        <v>0</v>
      </c>
      <c r="CW72" s="28">
        <f t="shared" si="42"/>
        <v>0</v>
      </c>
      <c r="CX72" s="28">
        <f t="shared" si="42"/>
        <v>0</v>
      </c>
      <c r="CY72" s="28">
        <f t="shared" si="42"/>
        <v>0</v>
      </c>
      <c r="CZ72" s="28">
        <f t="shared" si="42"/>
        <v>0</v>
      </c>
      <c r="DA72" s="28">
        <f t="shared" si="42"/>
        <v>0</v>
      </c>
      <c r="DB72" s="28">
        <f t="shared" si="42"/>
        <v>0</v>
      </c>
      <c r="DC72" s="28">
        <f t="shared" si="42"/>
        <v>0</v>
      </c>
      <c r="DD72" s="28">
        <f t="shared" si="42"/>
        <v>0</v>
      </c>
      <c r="DE72" s="28">
        <f t="shared" si="42"/>
        <v>0</v>
      </c>
      <c r="DF72" s="28">
        <f t="shared" si="42"/>
        <v>0</v>
      </c>
      <c r="DG72" s="28">
        <f t="shared" si="42"/>
        <v>0</v>
      </c>
      <c r="DH72" s="28">
        <f t="shared" si="42"/>
        <v>0</v>
      </c>
      <c r="DI72" s="28">
        <f t="shared" si="42"/>
        <v>0</v>
      </c>
      <c r="DJ72" s="28">
        <f t="shared" si="42"/>
        <v>0</v>
      </c>
      <c r="DK72" s="28">
        <f t="shared" si="42"/>
        <v>0</v>
      </c>
      <c r="DL72" s="28">
        <f t="shared" si="42"/>
        <v>0</v>
      </c>
    </row>
    <row r="74" spans="1:116" x14ac:dyDescent="0.35">
      <c r="B74" t="s">
        <v>231</v>
      </c>
      <c r="G74" s="12" t="s">
        <v>627</v>
      </c>
    </row>
    <row r="75" spans="1:116" x14ac:dyDescent="0.35">
      <c r="C75" t="s">
        <v>231</v>
      </c>
      <c r="F75" s="27" t="s">
        <v>231</v>
      </c>
      <c r="G75" s="387" t="s">
        <v>581</v>
      </c>
      <c r="K75" s="264">
        <f>Equity!K26</f>
        <v>170000000</v>
      </c>
      <c r="L75" s="264">
        <f>Equity!L26</f>
        <v>170000000</v>
      </c>
      <c r="M75" s="264">
        <f>Equity!M26</f>
        <v>170000000</v>
      </c>
      <c r="N75" s="264">
        <f>Equity!N26</f>
        <v>170000000</v>
      </c>
      <c r="O75" s="264">
        <f>Equity!O26</f>
        <v>170000000</v>
      </c>
      <c r="P75" s="264">
        <f>Equity!P26</f>
        <v>170000000</v>
      </c>
      <c r="Q75" s="264"/>
      <c r="R75" s="345">
        <v>0</v>
      </c>
      <c r="S75" s="264">
        <f>Equity!S26</f>
        <v>170000000</v>
      </c>
      <c r="T75" s="264">
        <f>Equity!T26</f>
        <v>170000000</v>
      </c>
      <c r="U75" s="264">
        <f>Equity!U26</f>
        <v>170000000</v>
      </c>
      <c r="V75" s="264">
        <f>Equity!V26</f>
        <v>170000000</v>
      </c>
      <c r="W75" s="264">
        <f>Equity!W26</f>
        <v>170000000</v>
      </c>
      <c r="X75" s="264">
        <f>Equity!X26</f>
        <v>170000000</v>
      </c>
      <c r="Y75" s="264">
        <f>Equity!Y26</f>
        <v>170000000</v>
      </c>
      <c r="Z75" s="264">
        <f>Equity!Z26</f>
        <v>170000000</v>
      </c>
      <c r="AA75" s="264">
        <f>Equity!AA26</f>
        <v>170000000</v>
      </c>
      <c r="AB75" s="264">
        <f>Equity!AB26</f>
        <v>170000000</v>
      </c>
      <c r="AC75" s="264">
        <f>Equity!AC26</f>
        <v>170000000</v>
      </c>
      <c r="AD75" s="264">
        <f>Equity!AD26</f>
        <v>170000000</v>
      </c>
      <c r="AE75" s="264">
        <f>Equity!AE26</f>
        <v>170000000</v>
      </c>
      <c r="AF75" s="264">
        <f>Equity!AF26</f>
        <v>170000000</v>
      </c>
      <c r="AG75" s="264">
        <f>Equity!AG26</f>
        <v>170000000</v>
      </c>
      <c r="AH75" s="264">
        <f>Equity!AH26</f>
        <v>170000000</v>
      </c>
      <c r="AI75" s="264">
        <f>Equity!AI26</f>
        <v>170000000</v>
      </c>
      <c r="AJ75" s="264">
        <f>Equity!AJ26</f>
        <v>170000000</v>
      </c>
      <c r="AK75" s="264">
        <f>Equity!AK26</f>
        <v>170000000</v>
      </c>
      <c r="AL75" s="264">
        <f>Equity!AL26</f>
        <v>170000000</v>
      </c>
      <c r="AM75" s="264">
        <f>Equity!AM26</f>
        <v>170000000</v>
      </c>
      <c r="AN75" s="264">
        <f>Equity!AN26</f>
        <v>170000000</v>
      </c>
      <c r="AO75" s="264">
        <f>Equity!AO26</f>
        <v>170000000</v>
      </c>
      <c r="AP75" s="264">
        <f>Equity!AP26</f>
        <v>170000000</v>
      </c>
      <c r="AQ75" s="264">
        <f>Equity!AQ26</f>
        <v>170000000</v>
      </c>
      <c r="AR75" s="264">
        <f>Equity!AR26</f>
        <v>170000000</v>
      </c>
      <c r="AS75" s="264">
        <f>Equity!AS26</f>
        <v>170000000</v>
      </c>
      <c r="AT75" s="264">
        <f>Equity!AT26</f>
        <v>170000000</v>
      </c>
      <c r="AU75" s="264">
        <f>Equity!AU26</f>
        <v>170000000</v>
      </c>
      <c r="AV75" s="264">
        <f>Equity!AV26</f>
        <v>170000000</v>
      </c>
      <c r="AW75" s="264">
        <f>Equity!AW26</f>
        <v>170000000</v>
      </c>
      <c r="AX75" s="264">
        <f>Equity!AX26</f>
        <v>170000000</v>
      </c>
      <c r="AY75" s="264">
        <f>Equity!AY26</f>
        <v>170000000</v>
      </c>
      <c r="AZ75" s="264">
        <f>Equity!AZ26</f>
        <v>170000000</v>
      </c>
      <c r="BA75" s="264">
        <f>Equity!BA26</f>
        <v>170000000</v>
      </c>
      <c r="BB75" s="264">
        <f>Equity!BB26</f>
        <v>170000000</v>
      </c>
      <c r="BC75" s="264">
        <f>Equity!BC26</f>
        <v>170000000</v>
      </c>
      <c r="BD75" s="264">
        <f>Equity!BD26</f>
        <v>170000000</v>
      </c>
      <c r="BE75" s="264">
        <f>Equity!BE26</f>
        <v>170000000</v>
      </c>
      <c r="BF75" s="264">
        <f>Equity!BF26</f>
        <v>170000000</v>
      </c>
      <c r="BG75" s="264">
        <f>Equity!BG26</f>
        <v>170000000</v>
      </c>
      <c r="BH75" s="264">
        <f>Equity!BH26</f>
        <v>170000000</v>
      </c>
      <c r="BI75" s="264">
        <f>Equity!BI26</f>
        <v>170000000</v>
      </c>
      <c r="BJ75" s="264">
        <f>Equity!BJ26</f>
        <v>170000000</v>
      </c>
      <c r="BK75" s="264">
        <f>Equity!BK26</f>
        <v>170000000</v>
      </c>
      <c r="BL75" s="264">
        <f>Equity!BL26</f>
        <v>170000000</v>
      </c>
      <c r="BM75" s="264">
        <f>Equity!BM26</f>
        <v>170000000</v>
      </c>
      <c r="BN75" s="264">
        <f>Equity!BN26</f>
        <v>170000000</v>
      </c>
      <c r="BO75" s="264">
        <f>Equity!BO26</f>
        <v>170000000</v>
      </c>
      <c r="BP75" s="264">
        <f>Equity!BP26</f>
        <v>170000000</v>
      </c>
      <c r="BQ75" s="264">
        <f>Equity!BQ26</f>
        <v>170000000</v>
      </c>
      <c r="BR75" s="264">
        <f>Equity!BR26</f>
        <v>170000000</v>
      </c>
      <c r="BS75" s="264">
        <f>Equity!BS26</f>
        <v>170000000</v>
      </c>
      <c r="BT75" s="264">
        <f>Equity!BT26</f>
        <v>170000000</v>
      </c>
      <c r="BU75" s="264">
        <f>Equity!BU26</f>
        <v>170000000</v>
      </c>
      <c r="BV75" s="264">
        <f>Equity!BV26</f>
        <v>170000000</v>
      </c>
      <c r="BW75" s="264">
        <f>Equity!BW26</f>
        <v>170000000</v>
      </c>
      <c r="BX75" s="264">
        <f>Equity!BX26</f>
        <v>170000000</v>
      </c>
      <c r="BY75" s="264">
        <f>Equity!BY26</f>
        <v>170000000</v>
      </c>
      <c r="BZ75" s="264">
        <f>Equity!BZ26</f>
        <v>170000000</v>
      </c>
      <c r="CA75" s="264">
        <f>Equity!CA26</f>
        <v>170000000</v>
      </c>
      <c r="CB75" s="264">
        <f>Equity!CB26</f>
        <v>170000000</v>
      </c>
      <c r="CC75" s="264">
        <f>Equity!CC26</f>
        <v>170000000</v>
      </c>
      <c r="CD75" s="264">
        <f>Equity!CD26</f>
        <v>170000000</v>
      </c>
      <c r="CE75" s="264">
        <f>Equity!CE26</f>
        <v>170000000</v>
      </c>
      <c r="CF75" s="264">
        <f>Equity!CF26</f>
        <v>170000000</v>
      </c>
      <c r="CG75" s="264">
        <f>Equity!CG26</f>
        <v>170000000</v>
      </c>
      <c r="CH75" s="264">
        <f>Equity!CH26</f>
        <v>170000000</v>
      </c>
      <c r="CI75" s="264">
        <f>Equity!CI26</f>
        <v>170000000</v>
      </c>
      <c r="CJ75" s="264">
        <f>Equity!CJ26</f>
        <v>170000000</v>
      </c>
      <c r="CK75" s="264">
        <f>Equity!CK26</f>
        <v>170000000</v>
      </c>
      <c r="CL75" s="264">
        <f>Equity!CL26</f>
        <v>170000000</v>
      </c>
    </row>
    <row r="76" spans="1:116" x14ac:dyDescent="0.35">
      <c r="C76" t="s">
        <v>231</v>
      </c>
      <c r="D76" t="s">
        <v>231</v>
      </c>
      <c r="E76" t="s">
        <v>785</v>
      </c>
      <c r="F76" s="27" t="s">
        <v>231</v>
      </c>
      <c r="G76" s="387" t="s">
        <v>628</v>
      </c>
      <c r="H76" s="274"/>
      <c r="I76" s="274"/>
      <c r="J76" s="274"/>
      <c r="K76" s="238">
        <f ca="1">SUMIF($5:$5,K$3,76:76)</f>
        <v>-305512.8</v>
      </c>
      <c r="L76" s="238">
        <f ca="1">K76+L53</f>
        <v>-960382.61819769698</v>
      </c>
      <c r="M76" s="238">
        <f ca="1">L76+M53</f>
        <v>-1664308.1189027005</v>
      </c>
      <c r="N76" s="238">
        <f ca="1">M76+N53</f>
        <v>-2420604.961468461</v>
      </c>
      <c r="O76" s="238">
        <f ca="1">N76+O53</f>
        <v>-3232799.6922853459</v>
      </c>
      <c r="P76" s="238">
        <f ca="1">O76+P53</f>
        <v>-3720172.5886565698</v>
      </c>
      <c r="Q76" s="273"/>
      <c r="R76" s="138">
        <f ca="1">R77-SUM(R75:OFFSET(R76,-1,0))</f>
        <v>0</v>
      </c>
      <c r="S76" s="238">
        <f t="shared" ref="S76:AX76" ca="1" si="43">R76+S53</f>
        <v>-25459.4</v>
      </c>
      <c r="T76" s="238">
        <f t="shared" ca="1" si="43"/>
        <v>-50918.8</v>
      </c>
      <c r="U76" s="238">
        <f t="shared" ca="1" si="43"/>
        <v>-76378.200000000012</v>
      </c>
      <c r="V76" s="238">
        <f t="shared" ca="1" si="43"/>
        <v>-101837.6</v>
      </c>
      <c r="W76" s="238">
        <f t="shared" ca="1" si="43"/>
        <v>-127297</v>
      </c>
      <c r="X76" s="238">
        <f t="shared" ca="1" si="43"/>
        <v>-152756.4</v>
      </c>
      <c r="Y76" s="238">
        <f t="shared" ca="1" si="43"/>
        <v>-178215.8</v>
      </c>
      <c r="Z76" s="238">
        <f t="shared" ca="1" si="43"/>
        <v>-203675.19999999998</v>
      </c>
      <c r="AA76" s="238">
        <f t="shared" ca="1" si="43"/>
        <v>-229134.59999999998</v>
      </c>
      <c r="AB76" s="238">
        <f t="shared" ca="1" si="43"/>
        <v>-254593.99999999997</v>
      </c>
      <c r="AC76" s="238">
        <f t="shared" ca="1" si="43"/>
        <v>-280053.39999999997</v>
      </c>
      <c r="AD76" s="238">
        <f t="shared" ca="1" si="43"/>
        <v>-305512.8</v>
      </c>
      <c r="AE76" s="238">
        <f t="shared" ca="1" si="43"/>
        <v>-358875.40415099158</v>
      </c>
      <c r="AF76" s="238">
        <f t="shared" ca="1" si="43"/>
        <v>-412453.4873663797</v>
      </c>
      <c r="AG76" s="238">
        <f t="shared" ca="1" si="43"/>
        <v>-466248.38270331291</v>
      </c>
      <c r="AH76" s="238">
        <f t="shared" ca="1" si="43"/>
        <v>-520261.43058679346</v>
      </c>
      <c r="AI76" s="238">
        <f t="shared" ca="1" si="43"/>
        <v>-574493.97884793242</v>
      </c>
      <c r="AJ76" s="238">
        <f t="shared" ca="1" si="43"/>
        <v>-628947.38276239659</v>
      </c>
      <c r="AK76" s="238">
        <f t="shared" ca="1" si="43"/>
        <v>-683623.00508904574</v>
      </c>
      <c r="AL76" s="238">
        <f t="shared" ca="1" si="43"/>
        <v>-738522.21610876394</v>
      </c>
      <c r="AM76" s="238">
        <f t="shared" ca="1" si="43"/>
        <v>-793646.39366348472</v>
      </c>
      <c r="AN76" s="238">
        <f t="shared" ca="1" si="43"/>
        <v>-848996.92319540912</v>
      </c>
      <c r="AO76" s="238">
        <f t="shared" ca="1" si="43"/>
        <v>-904575.19778642058</v>
      </c>
      <c r="AP76" s="238">
        <f t="shared" ca="1" si="43"/>
        <v>-960382.61819769675</v>
      </c>
      <c r="AQ76" s="238">
        <f t="shared" ca="1" si="43"/>
        <v>-1017740.8051595179</v>
      </c>
      <c r="AR76" s="238">
        <f t="shared" ca="1" si="43"/>
        <v>-1075330.9626612738</v>
      </c>
      <c r="AS76" s="238">
        <f t="shared" ca="1" si="43"/>
        <v>-1133154.5147416701</v>
      </c>
      <c r="AT76" s="238">
        <f t="shared" ca="1" si="43"/>
        <v>-1191212.8932791359</v>
      </c>
      <c r="AU76" s="238">
        <f t="shared" ca="1" si="43"/>
        <v>-1249507.5380324307</v>
      </c>
      <c r="AV76" s="238">
        <f t="shared" ca="1" si="43"/>
        <v>-1308039.8966814559</v>
      </c>
      <c r="AW76" s="238">
        <f t="shared" ca="1" si="43"/>
        <v>-1366811.4248682677</v>
      </c>
      <c r="AX76" s="238">
        <f t="shared" ca="1" si="43"/>
        <v>-1425823.5862382958</v>
      </c>
      <c r="AY76" s="238">
        <f t="shared" ref="AY76:CD76" ca="1" si="44">AX76+AY53</f>
        <v>-1485077.8524817657</v>
      </c>
      <c r="AZ76" s="238">
        <f t="shared" ca="1" si="44"/>
        <v>-1544575.7033753293</v>
      </c>
      <c r="BA76" s="238">
        <f t="shared" ca="1" si="44"/>
        <v>-1604318.6268239005</v>
      </c>
      <c r="BB76" s="238">
        <f t="shared" ca="1" si="44"/>
        <v>-1664308.1189027007</v>
      </c>
      <c r="BC76" s="238">
        <f t="shared" ca="1" si="44"/>
        <v>-1725931.9067620137</v>
      </c>
      <c r="BD76" s="238">
        <f t="shared" ca="1" si="44"/>
        <v>-1787805.2800821485</v>
      </c>
      <c r="BE76" s="238">
        <f t="shared" ca="1" si="44"/>
        <v>-1849929.7597036159</v>
      </c>
      <c r="BF76" s="238">
        <f t="shared" ca="1" si="44"/>
        <v>-1912306.8748075177</v>
      </c>
      <c r="BG76" s="238">
        <f t="shared" ca="1" si="44"/>
        <v>-1974938.1629586464</v>
      </c>
      <c r="BH76" s="238">
        <f t="shared" ca="1" si="44"/>
        <v>-2037825.1701488018</v>
      </c>
      <c r="BI76" s="238">
        <f t="shared" ca="1" si="44"/>
        <v>-2100969.4508403228</v>
      </c>
      <c r="BJ76" s="238">
        <f t="shared" ca="1" si="44"/>
        <v>-2164372.5680098333</v>
      </c>
      <c r="BK76" s="238">
        <f t="shared" ca="1" si="44"/>
        <v>-2228036.0931922104</v>
      </c>
      <c r="BL76" s="238">
        <f t="shared" ca="1" si="44"/>
        <v>-2291961.6065247636</v>
      </c>
      <c r="BM76" s="238">
        <f t="shared" ca="1" si="44"/>
        <v>-2356150.6967916437</v>
      </c>
      <c r="BN76" s="238">
        <f t="shared" ca="1" si="44"/>
        <v>-2420604.9614684624</v>
      </c>
      <c r="BO76" s="238">
        <f t="shared" ca="1" si="44"/>
        <v>-2486781.5407727649</v>
      </c>
      <c r="BP76" s="238">
        <f t="shared" ca="1" si="44"/>
        <v>-2553226.5156922243</v>
      </c>
      <c r="BQ76" s="238">
        <f t="shared" ca="1" si="44"/>
        <v>-2619941.5100468062</v>
      </c>
      <c r="BR76" s="238">
        <f t="shared" ca="1" si="44"/>
        <v>-2686928.1565286657</v>
      </c>
      <c r="BS76" s="238">
        <f t="shared" ca="1" si="44"/>
        <v>-2754188.0967478864</v>
      </c>
      <c r="BT76" s="238">
        <f t="shared" ca="1" si="44"/>
        <v>-2821722.981278454</v>
      </c>
      <c r="BU76" s="238">
        <f t="shared" ca="1" si="44"/>
        <v>-2889534.4697044543</v>
      </c>
      <c r="BV76" s="238">
        <f t="shared" ca="1" si="44"/>
        <v>-2957624.2306665019</v>
      </c>
      <c r="BW76" s="238">
        <f t="shared" ca="1" si="44"/>
        <v>-3025993.9419083986</v>
      </c>
      <c r="BX76" s="238">
        <f t="shared" ca="1" si="44"/>
        <v>-3094645.2903240249</v>
      </c>
      <c r="BY76" s="238">
        <f t="shared" ca="1" si="44"/>
        <v>-3163579.9720044611</v>
      </c>
      <c r="BZ76" s="238">
        <f t="shared" ca="1" si="44"/>
        <v>-3232799.6922853468</v>
      </c>
      <c r="CA76" s="238">
        <f t="shared" ca="1" si="44"/>
        <v>-3273227.7088500252</v>
      </c>
      <c r="CB76" s="238">
        <f t="shared" ca="1" si="44"/>
        <v>-3313689.1462136228</v>
      </c>
      <c r="CC76" s="238">
        <f t="shared" ca="1" si="44"/>
        <v>-3354184.1436294685</v>
      </c>
      <c r="CD76" s="238">
        <f t="shared" ca="1" si="44"/>
        <v>-3394712.8409311133</v>
      </c>
      <c r="CE76" s="238">
        <f t="shared" ref="CE76:CL76" ca="1" si="45">CD76+CE53</f>
        <v>-3435275.3785347487</v>
      </c>
      <c r="CF76" s="238">
        <f t="shared" ca="1" si="45"/>
        <v>-3475871.8974416316</v>
      </c>
      <c r="CG76" s="238">
        <f t="shared" ca="1" si="45"/>
        <v>-3516502.539240527</v>
      </c>
      <c r="CH76" s="238">
        <f t="shared" ca="1" si="45"/>
        <v>-3557167.4461101508</v>
      </c>
      <c r="CI76" s="238">
        <f t="shared" ca="1" si="45"/>
        <v>-3597866.7608216312</v>
      </c>
      <c r="CJ76" s="238">
        <f t="shared" ca="1" si="45"/>
        <v>-3638600.6267409758</v>
      </c>
      <c r="CK76" s="238">
        <f t="shared" ca="1" si="45"/>
        <v>-3679369.1878315508</v>
      </c>
      <c r="CL76" s="238">
        <f t="shared" ca="1" si="45"/>
        <v>-3720172.5886565703</v>
      </c>
      <c r="CN76" s="238">
        <f t="shared" ref="CN76:DL76" si="46">CM76+CN53</f>
        <v>0</v>
      </c>
      <c r="CO76" s="238">
        <f t="shared" si="46"/>
        <v>0</v>
      </c>
      <c r="CP76" s="238">
        <f t="shared" si="46"/>
        <v>0</v>
      </c>
      <c r="CQ76" s="238">
        <f t="shared" si="46"/>
        <v>0</v>
      </c>
      <c r="CR76" s="238">
        <f t="shared" si="46"/>
        <v>0</v>
      </c>
      <c r="CS76" s="238">
        <f t="shared" si="46"/>
        <v>0</v>
      </c>
      <c r="CT76" s="238">
        <f t="shared" si="46"/>
        <v>0</v>
      </c>
      <c r="CU76" s="238">
        <f t="shared" si="46"/>
        <v>0</v>
      </c>
      <c r="CV76" s="238">
        <f t="shared" si="46"/>
        <v>0</v>
      </c>
      <c r="CW76" s="238">
        <f t="shared" si="46"/>
        <v>0</v>
      </c>
      <c r="CX76" s="238">
        <f t="shared" si="46"/>
        <v>0</v>
      </c>
      <c r="CY76" s="238">
        <f t="shared" si="46"/>
        <v>0</v>
      </c>
      <c r="CZ76" s="238">
        <f t="shared" si="46"/>
        <v>0</v>
      </c>
      <c r="DA76" s="238">
        <f t="shared" si="46"/>
        <v>0</v>
      </c>
      <c r="DB76" s="238">
        <f t="shared" si="46"/>
        <v>0</v>
      </c>
      <c r="DC76" s="238">
        <f t="shared" si="46"/>
        <v>0</v>
      </c>
      <c r="DD76" s="238">
        <f t="shared" si="46"/>
        <v>0</v>
      </c>
      <c r="DE76" s="238">
        <f t="shared" si="46"/>
        <v>0</v>
      </c>
      <c r="DF76" s="238">
        <f t="shared" si="46"/>
        <v>0</v>
      </c>
      <c r="DG76" s="238">
        <f t="shared" si="46"/>
        <v>0</v>
      </c>
      <c r="DH76" s="238">
        <f t="shared" si="46"/>
        <v>0</v>
      </c>
      <c r="DI76" s="238">
        <f t="shared" si="46"/>
        <v>0</v>
      </c>
      <c r="DJ76" s="238">
        <f t="shared" si="46"/>
        <v>0</v>
      </c>
      <c r="DK76" s="238">
        <f t="shared" si="46"/>
        <v>0</v>
      </c>
      <c r="DL76" s="238">
        <f t="shared" si="46"/>
        <v>0</v>
      </c>
    </row>
    <row r="77" spans="1:116" x14ac:dyDescent="0.35">
      <c r="B77" t="s">
        <v>231</v>
      </c>
      <c r="C77" s="27"/>
      <c r="D77" s="27"/>
      <c r="E77" s="27"/>
      <c r="F77" s="28"/>
      <c r="G77" s="27" t="s">
        <v>629</v>
      </c>
      <c r="H77" s="28"/>
      <c r="I77" s="28"/>
      <c r="J77" s="28"/>
      <c r="K77" s="28">
        <f ca="1">SUMIF($5:$5,K$3,77:77)</f>
        <v>169694487.19999999</v>
      </c>
      <c r="L77" s="28">
        <f ca="1">SUMIF($5:$5,L$3,77:77)</f>
        <v>169039617.38180229</v>
      </c>
      <c r="M77" s="28">
        <f ca="1">SUMIF($5:$5,M$3,77:77)</f>
        <v>168335691.88109729</v>
      </c>
      <c r="N77" s="28">
        <f ca="1">SUMIF($5:$5,N$3,77:77)</f>
        <v>167579395.03853154</v>
      </c>
      <c r="O77" s="28">
        <f ca="1">SUMIF($5:$5,O$3,77:77)</f>
        <v>166767200.30771464</v>
      </c>
      <c r="P77" s="28">
        <f ca="1">SUMIF($5:$5,P$3,77:77)</f>
        <v>166279827.41134343</v>
      </c>
      <c r="Q77" s="28"/>
      <c r="R77" s="33">
        <f>R64-R72</f>
        <v>0</v>
      </c>
      <c r="S77" s="268">
        <f ca="1">SUMIF($C:$C,$F76,S:S)</f>
        <v>169974540.59999999</v>
      </c>
      <c r="T77" s="268">
        <f ca="1">SUMIF($C:$C,$F76,T:T)</f>
        <v>169949081.19999999</v>
      </c>
      <c r="U77" s="268">
        <f ca="1">SUMIF($C:$C,$F76,U:U)</f>
        <v>169923621.80000001</v>
      </c>
      <c r="V77" s="268">
        <f ca="1">SUMIF($C:$C,$F76,V:V)</f>
        <v>169898162.40000001</v>
      </c>
      <c r="W77" s="268">
        <f ca="1">SUMIF($C:$C,$F76,W:W)</f>
        <v>169872703</v>
      </c>
      <c r="X77" s="268">
        <f ca="1">SUMIF($C:$C,$F76,X:X)</f>
        <v>169847243.59999999</v>
      </c>
      <c r="Y77" s="268">
        <f ca="1">SUMIF($C:$C,$F76,Y:Y)</f>
        <v>169821784.19999999</v>
      </c>
      <c r="Z77" s="268">
        <f ca="1">SUMIF($C:$C,$F76,Z:Z)</f>
        <v>169796324.80000001</v>
      </c>
      <c r="AA77" s="268">
        <f ca="1">SUMIF($C:$C,$F76,AA:AA)</f>
        <v>169770865.40000001</v>
      </c>
      <c r="AB77" s="268">
        <f ca="1">SUMIF($C:$C,$F76,AB:AB)</f>
        <v>169745406</v>
      </c>
      <c r="AC77" s="268">
        <f ca="1">SUMIF($C:$C,$F76,AC:AC)</f>
        <v>169719946.59999999</v>
      </c>
      <c r="AD77" s="268">
        <f ca="1">SUMIF($C:$C,$F76,AD:AD)</f>
        <v>169694487.19999999</v>
      </c>
      <c r="AE77" s="268">
        <f ca="1">SUMIF($C:$C,$F76,AE:AE)</f>
        <v>169641124.59584901</v>
      </c>
      <c r="AF77" s="268">
        <f ca="1">SUMIF($C:$C,$F76,AF:AF)</f>
        <v>169587546.51263362</v>
      </c>
      <c r="AG77" s="268">
        <f ca="1">SUMIF($C:$C,$F76,AG:AG)</f>
        <v>169533751.6172967</v>
      </c>
      <c r="AH77" s="268">
        <f ca="1">SUMIF($C:$C,$F76,AH:AH)</f>
        <v>169479738.56941321</v>
      </c>
      <c r="AI77" s="268">
        <f ca="1">SUMIF($C:$C,$F76,AI:AI)</f>
        <v>169425506.02115208</v>
      </c>
      <c r="AJ77" s="268">
        <f ca="1">SUMIF($C:$C,$F76,AJ:AJ)</f>
        <v>169371052.6172376</v>
      </c>
      <c r="AK77" s="268">
        <f ca="1">SUMIF($C:$C,$F76,AK:AK)</f>
        <v>169316376.99491096</v>
      </c>
      <c r="AL77" s="268">
        <f ca="1">SUMIF($C:$C,$F76,AL:AL)</f>
        <v>169261477.78389123</v>
      </c>
      <c r="AM77" s="268">
        <f ca="1">SUMIF($C:$C,$F76,AM:AM)</f>
        <v>169206353.6063365</v>
      </c>
      <c r="AN77" s="268">
        <f ca="1">SUMIF($C:$C,$F76,AN:AN)</f>
        <v>169151003.07680458</v>
      </c>
      <c r="AO77" s="268">
        <f ca="1">SUMIF($C:$C,$F76,AO:AO)</f>
        <v>169095424.80221358</v>
      </c>
      <c r="AP77" s="268">
        <f ca="1">SUMIF($C:$C,$F76,AP:AP)</f>
        <v>169039617.38180229</v>
      </c>
      <c r="AQ77" s="268">
        <f ca="1">SUMIF($C:$C,$F76,AQ:AQ)</f>
        <v>168982259.19484049</v>
      </c>
      <c r="AR77" s="268">
        <f ca="1">SUMIF($C:$C,$F76,AR:AR)</f>
        <v>168924669.03733873</v>
      </c>
      <c r="AS77" s="268">
        <f ca="1">SUMIF($C:$C,$F76,AS:AS)</f>
        <v>168866845.48525834</v>
      </c>
      <c r="AT77" s="268">
        <f ca="1">SUMIF($C:$C,$F76,AT:AT)</f>
        <v>168808787.10672086</v>
      </c>
      <c r="AU77" s="268">
        <f ca="1">SUMIF($C:$C,$F76,AU:AU)</f>
        <v>168750492.46196756</v>
      </c>
      <c r="AV77" s="268">
        <f ca="1">SUMIF($C:$C,$F76,AV:AV)</f>
        <v>168691960.10331854</v>
      </c>
      <c r="AW77" s="268">
        <f ca="1">SUMIF($C:$C,$F76,AW:AW)</f>
        <v>168633188.57513174</v>
      </c>
      <c r="AX77" s="268">
        <f ca="1">SUMIF($C:$C,$F76,AX:AX)</f>
        <v>168574176.41376171</v>
      </c>
      <c r="AY77" s="268">
        <f ca="1">SUMIF($C:$C,$F76,AY:AY)</f>
        <v>168514922.14751825</v>
      </c>
      <c r="AZ77" s="268">
        <f ca="1">SUMIF($C:$C,$F76,AZ:AZ)</f>
        <v>168455424.29662466</v>
      </c>
      <c r="BA77" s="268">
        <f ca="1">SUMIF($C:$C,$F76,BA:BA)</f>
        <v>168395681.3731761</v>
      </c>
      <c r="BB77" s="268">
        <f ca="1">SUMIF($C:$C,$F76,BB:BB)</f>
        <v>168335691.88109729</v>
      </c>
      <c r="BC77" s="268">
        <f ca="1">SUMIF($C:$C,$F76,BC:BC)</f>
        <v>168274068.093238</v>
      </c>
      <c r="BD77" s="268">
        <f ca="1">SUMIF($C:$C,$F76,BD:BD)</f>
        <v>168212194.71991786</v>
      </c>
      <c r="BE77" s="268">
        <f ca="1">SUMIF($C:$C,$F76,BE:BE)</f>
        <v>168150070.24029639</v>
      </c>
      <c r="BF77" s="268">
        <f ca="1">SUMIF($C:$C,$F76,BF:BF)</f>
        <v>168087693.12519249</v>
      </c>
      <c r="BG77" s="268">
        <f ca="1">SUMIF($C:$C,$F76,BG:BG)</f>
        <v>168025061.83704135</v>
      </c>
      <c r="BH77" s="268">
        <f ca="1">SUMIF($C:$C,$F76,BH:BH)</f>
        <v>167962174.82985121</v>
      </c>
      <c r="BI77" s="268">
        <f ca="1">SUMIF($C:$C,$F76,BI:BI)</f>
        <v>167899030.54915968</v>
      </c>
      <c r="BJ77" s="268">
        <f ca="1">SUMIF($C:$C,$F76,BJ:BJ)</f>
        <v>167835627.43199018</v>
      </c>
      <c r="BK77" s="268">
        <f ca="1">SUMIF($C:$C,$F76,BK:BK)</f>
        <v>167771963.90680778</v>
      </c>
      <c r="BL77" s="268">
        <f ca="1">SUMIF($C:$C,$F76,BL:BL)</f>
        <v>167708038.39347523</v>
      </c>
      <c r="BM77" s="268">
        <f ca="1">SUMIF($C:$C,$F76,BM:BM)</f>
        <v>167643849.30320835</v>
      </c>
      <c r="BN77" s="268">
        <f ca="1">SUMIF($C:$C,$F76,BN:BN)</f>
        <v>167579395.03853154</v>
      </c>
      <c r="BO77" s="268">
        <f ca="1">SUMIF($C:$C,$F76,BO:BO)</f>
        <v>167513218.45922723</v>
      </c>
      <c r="BP77" s="268">
        <f ca="1">SUMIF($C:$C,$F76,BP:BP)</f>
        <v>167446773.48430777</v>
      </c>
      <c r="BQ77" s="268">
        <f ca="1">SUMIF($C:$C,$F76,BQ:BQ)</f>
        <v>167380058.48995319</v>
      </c>
      <c r="BR77" s="268">
        <f ca="1">SUMIF($C:$C,$F76,BR:BR)</f>
        <v>167313071.84347135</v>
      </c>
      <c r="BS77" s="268">
        <f ca="1">SUMIF($C:$C,$F76,BS:BS)</f>
        <v>167245811.90325212</v>
      </c>
      <c r="BT77" s="268">
        <f ca="1">SUMIF($C:$C,$F76,BT:BT)</f>
        <v>167178277.01872155</v>
      </c>
      <c r="BU77" s="268">
        <f ca="1">SUMIF($C:$C,$F76,BU:BU)</f>
        <v>167110465.53029555</v>
      </c>
      <c r="BV77" s="268">
        <f ca="1">SUMIF($C:$C,$F76,BV:BV)</f>
        <v>167042375.76933351</v>
      </c>
      <c r="BW77" s="268">
        <f ca="1">SUMIF($C:$C,$F76,BW:BW)</f>
        <v>166974006.05809161</v>
      </c>
      <c r="BX77" s="268">
        <f ca="1">SUMIF($C:$C,$F76,BX:BX)</f>
        <v>166905354.70967597</v>
      </c>
      <c r="BY77" s="268">
        <f ca="1">SUMIF($C:$C,$F76,BY:BY)</f>
        <v>166836420.02799553</v>
      </c>
      <c r="BZ77" s="268">
        <f ca="1">SUMIF($C:$C,$F76,BZ:BZ)</f>
        <v>166767200.30771464</v>
      </c>
      <c r="CA77" s="268">
        <f ca="1">SUMIF($C:$C,$F76,CA:CA)</f>
        <v>166726772.29114997</v>
      </c>
      <c r="CB77" s="268">
        <f ca="1">SUMIF($C:$C,$F76,CB:CB)</f>
        <v>166686310.85378638</v>
      </c>
      <c r="CC77" s="268">
        <f ca="1">SUMIF($C:$C,$F76,CC:CC)</f>
        <v>166645815.85637054</v>
      </c>
      <c r="CD77" s="268">
        <f ca="1">SUMIF($C:$C,$F76,CD:CD)</f>
        <v>166605287.15906888</v>
      </c>
      <c r="CE77" s="268">
        <f ca="1">SUMIF($C:$C,$F76,CE:CE)</f>
        <v>166564724.62146527</v>
      </c>
      <c r="CF77" s="268">
        <f ca="1">SUMIF($C:$C,$F76,CF:CF)</f>
        <v>166524128.10255837</v>
      </c>
      <c r="CG77" s="268">
        <f ca="1">SUMIF($C:$C,$F76,CG:CG)</f>
        <v>166483497.46075946</v>
      </c>
      <c r="CH77" s="268">
        <f ca="1">SUMIF($C:$C,$F76,CH:CH)</f>
        <v>166442832.55388984</v>
      </c>
      <c r="CI77" s="268">
        <f ca="1">SUMIF($C:$C,$F76,CI:CI)</f>
        <v>166402133.23917836</v>
      </c>
      <c r="CJ77" s="268">
        <f ca="1">SUMIF($C:$C,$F76,CJ:CJ)</f>
        <v>166361399.37325904</v>
      </c>
      <c r="CK77" s="268">
        <f ca="1">SUMIF($C:$C,$F76,CK:CK)</f>
        <v>166320630.81216845</v>
      </c>
      <c r="CL77" s="268">
        <f ca="1">SUMIF($C:$C,$F76,CL:CL)</f>
        <v>166279827.41134343</v>
      </c>
      <c r="CN77" s="268">
        <f>SUMIF($C:$C,$F76,CN:CN)</f>
        <v>0</v>
      </c>
      <c r="CO77" s="268">
        <f>SUMIF($C:$C,$F76,CO:CO)</f>
        <v>0</v>
      </c>
      <c r="CP77" s="268">
        <f>SUMIF($C:$C,$F76,CP:CP)</f>
        <v>0</v>
      </c>
      <c r="CQ77" s="268">
        <f>SUMIF($C:$C,$F76,CQ:CQ)</f>
        <v>0</v>
      </c>
      <c r="CR77" s="268">
        <f>SUMIF($C:$C,$F76,CR:CR)</f>
        <v>0</v>
      </c>
      <c r="CS77" s="268">
        <f>SUMIF($C:$C,$F76,CS:CS)</f>
        <v>0</v>
      </c>
      <c r="CT77" s="268">
        <f>SUMIF($C:$C,$F76,CT:CT)</f>
        <v>0</v>
      </c>
      <c r="CU77" s="268">
        <f>SUMIF($C:$C,$F76,CU:CU)</f>
        <v>0</v>
      </c>
      <c r="CV77" s="268">
        <f>SUMIF($C:$C,$F76,CV:CV)</f>
        <v>0</v>
      </c>
      <c r="CW77" s="268">
        <f>SUMIF($C:$C,$F76,CW:CW)</f>
        <v>0</v>
      </c>
      <c r="CX77" s="268">
        <f>SUMIF($C:$C,$F76,CX:CX)</f>
        <v>0</v>
      </c>
      <c r="CY77" s="268">
        <f>SUMIF($C:$C,$F76,CY:CY)</f>
        <v>0</v>
      </c>
      <c r="CZ77" s="268">
        <f>SUMIF($C:$C,$F76,CZ:CZ)</f>
        <v>0</v>
      </c>
      <c r="DA77" s="268">
        <f>SUMIF($C:$C,$F76,DA:DA)</f>
        <v>0</v>
      </c>
      <c r="DB77" s="268">
        <f>SUMIF($C:$C,$F76,DB:DB)</f>
        <v>0</v>
      </c>
      <c r="DC77" s="268">
        <f>SUMIF($C:$C,$F76,DC:DC)</f>
        <v>0</v>
      </c>
      <c r="DD77" s="268">
        <f>SUMIF($C:$C,$F76,DD:DD)</f>
        <v>0</v>
      </c>
      <c r="DE77" s="268">
        <f>SUMIF($C:$C,$F76,DE:DE)</f>
        <v>0</v>
      </c>
      <c r="DF77" s="268">
        <f>SUMIF($C:$C,$F76,DF:DF)</f>
        <v>0</v>
      </c>
      <c r="DG77" s="268">
        <f>SUMIF($C:$C,$F76,DG:DG)</f>
        <v>0</v>
      </c>
      <c r="DH77" s="268">
        <f>SUMIF($C:$C,$F76,DH:DH)</f>
        <v>0</v>
      </c>
      <c r="DI77" s="268">
        <f>SUMIF($C:$C,$F76,DI:DI)</f>
        <v>0</v>
      </c>
      <c r="DJ77" s="268">
        <f>SUMIF($C:$C,$F76,DJ:DJ)</f>
        <v>0</v>
      </c>
      <c r="DK77" s="268">
        <f>SUMIF($C:$C,$F76,DK:DK)</f>
        <v>0</v>
      </c>
      <c r="DL77" s="268">
        <f>SUMIF($C:$C,$F76,DL:DL)</f>
        <v>0</v>
      </c>
    </row>
    <row r="79" spans="1:116" x14ac:dyDescent="0.35">
      <c r="B79" s="64"/>
      <c r="C79" s="64"/>
      <c r="D79" s="64"/>
      <c r="E79" s="64"/>
      <c r="F79" t="s">
        <v>782</v>
      </c>
      <c r="G79" s="34" t="s">
        <v>62</v>
      </c>
      <c r="H79" s="34"/>
      <c r="I79" s="34"/>
      <c r="J79" s="34"/>
      <c r="K79" s="34">
        <f t="shared" ref="K79:P79" ca="1" si="47">K64-K72-K77</f>
        <v>0</v>
      </c>
      <c r="L79" s="34">
        <f t="shared" ca="1" si="47"/>
        <v>0</v>
      </c>
      <c r="M79" s="34">
        <f t="shared" ca="1" si="47"/>
        <v>0</v>
      </c>
      <c r="N79" s="34">
        <f t="shared" ca="1" si="47"/>
        <v>0</v>
      </c>
      <c r="O79" s="34">
        <f t="shared" ca="1" si="47"/>
        <v>0</v>
      </c>
      <c r="P79" s="34">
        <f t="shared" ca="1" si="47"/>
        <v>0</v>
      </c>
      <c r="Q79" s="34"/>
      <c r="R79" s="15">
        <f t="shared" ref="R79:AW79" si="48">R64-R72-R77</f>
        <v>0</v>
      </c>
      <c r="S79" s="34">
        <f t="shared" ca="1" si="48"/>
        <v>0</v>
      </c>
      <c r="T79" s="34">
        <f t="shared" ca="1" si="48"/>
        <v>0</v>
      </c>
      <c r="U79" s="34">
        <f t="shared" ca="1" si="48"/>
        <v>0</v>
      </c>
      <c r="V79" s="34">
        <f t="shared" ca="1" si="48"/>
        <v>0</v>
      </c>
      <c r="W79" s="34">
        <f t="shared" ca="1" si="48"/>
        <v>0</v>
      </c>
      <c r="X79" s="34">
        <f t="shared" ca="1" si="48"/>
        <v>0</v>
      </c>
      <c r="Y79" s="34">
        <f t="shared" ca="1" si="48"/>
        <v>0</v>
      </c>
      <c r="Z79" s="34">
        <f t="shared" ca="1" si="48"/>
        <v>0</v>
      </c>
      <c r="AA79" s="34">
        <f t="shared" ca="1" si="48"/>
        <v>0</v>
      </c>
      <c r="AB79" s="34">
        <f t="shared" ca="1" si="48"/>
        <v>0</v>
      </c>
      <c r="AC79" s="34">
        <f t="shared" ca="1" si="48"/>
        <v>0</v>
      </c>
      <c r="AD79" s="34">
        <f t="shared" ca="1" si="48"/>
        <v>0</v>
      </c>
      <c r="AE79" s="34">
        <f t="shared" ca="1" si="48"/>
        <v>0</v>
      </c>
      <c r="AF79" s="34">
        <f t="shared" ca="1" si="48"/>
        <v>0</v>
      </c>
      <c r="AG79" s="34">
        <f t="shared" ca="1" si="48"/>
        <v>0</v>
      </c>
      <c r="AH79" s="34">
        <f t="shared" ca="1" si="48"/>
        <v>0</v>
      </c>
      <c r="AI79" s="34">
        <f t="shared" ca="1" si="48"/>
        <v>0</v>
      </c>
      <c r="AJ79" s="34">
        <f t="shared" ca="1" si="48"/>
        <v>0</v>
      </c>
      <c r="AK79" s="34">
        <f t="shared" ca="1" si="48"/>
        <v>0</v>
      </c>
      <c r="AL79" s="34">
        <f t="shared" ca="1" si="48"/>
        <v>0</v>
      </c>
      <c r="AM79" s="34">
        <f t="shared" ca="1" si="48"/>
        <v>0</v>
      </c>
      <c r="AN79" s="34">
        <f t="shared" ca="1" si="48"/>
        <v>0</v>
      </c>
      <c r="AO79" s="34">
        <f t="shared" ca="1" si="48"/>
        <v>0</v>
      </c>
      <c r="AP79" s="34">
        <f t="shared" ca="1" si="48"/>
        <v>0</v>
      </c>
      <c r="AQ79" s="34">
        <f t="shared" ca="1" si="48"/>
        <v>0</v>
      </c>
      <c r="AR79" s="34">
        <f t="shared" ca="1" si="48"/>
        <v>0</v>
      </c>
      <c r="AS79" s="34">
        <f t="shared" ca="1" si="48"/>
        <v>0</v>
      </c>
      <c r="AT79" s="34">
        <f t="shared" ca="1" si="48"/>
        <v>0</v>
      </c>
      <c r="AU79" s="34">
        <f t="shared" ca="1" si="48"/>
        <v>0</v>
      </c>
      <c r="AV79" s="34">
        <f t="shared" ca="1" si="48"/>
        <v>0</v>
      </c>
      <c r="AW79" s="34">
        <f t="shared" ca="1" si="48"/>
        <v>0</v>
      </c>
      <c r="AX79" s="34">
        <f t="shared" ref="AX79:CC79" ca="1" si="49">AX64-AX72-AX77</f>
        <v>0</v>
      </c>
      <c r="AY79" s="34">
        <f t="shared" ca="1" si="49"/>
        <v>0</v>
      </c>
      <c r="AZ79" s="34">
        <f t="shared" ca="1" si="49"/>
        <v>0</v>
      </c>
      <c r="BA79" s="34">
        <f t="shared" ca="1" si="49"/>
        <v>0</v>
      </c>
      <c r="BB79" s="34">
        <f t="shared" ca="1" si="49"/>
        <v>0</v>
      </c>
      <c r="BC79" s="34">
        <f t="shared" ca="1" si="49"/>
        <v>0</v>
      </c>
      <c r="BD79" s="34">
        <f t="shared" ca="1" si="49"/>
        <v>0</v>
      </c>
      <c r="BE79" s="34">
        <f t="shared" ca="1" si="49"/>
        <v>0</v>
      </c>
      <c r="BF79" s="34">
        <f t="shared" ca="1" si="49"/>
        <v>0</v>
      </c>
      <c r="BG79" s="34">
        <f t="shared" ca="1" si="49"/>
        <v>0</v>
      </c>
      <c r="BH79" s="34">
        <f t="shared" ca="1" si="49"/>
        <v>0</v>
      </c>
      <c r="BI79" s="34">
        <f t="shared" ca="1" si="49"/>
        <v>0</v>
      </c>
      <c r="BJ79" s="34">
        <f t="shared" ca="1" si="49"/>
        <v>0</v>
      </c>
      <c r="BK79" s="34">
        <f t="shared" ca="1" si="49"/>
        <v>0</v>
      </c>
      <c r="BL79" s="34">
        <f t="shared" ca="1" si="49"/>
        <v>0</v>
      </c>
      <c r="BM79" s="34">
        <f t="shared" ca="1" si="49"/>
        <v>0</v>
      </c>
      <c r="BN79" s="34">
        <f t="shared" ca="1" si="49"/>
        <v>0</v>
      </c>
      <c r="BO79" s="34">
        <f t="shared" ca="1" si="49"/>
        <v>0</v>
      </c>
      <c r="BP79" s="34">
        <f t="shared" ca="1" si="49"/>
        <v>0</v>
      </c>
      <c r="BQ79" s="34">
        <f t="shared" ca="1" si="49"/>
        <v>0</v>
      </c>
      <c r="BR79" s="34">
        <f t="shared" ca="1" si="49"/>
        <v>0</v>
      </c>
      <c r="BS79" s="34">
        <f t="shared" ca="1" si="49"/>
        <v>0</v>
      </c>
      <c r="BT79" s="34">
        <f t="shared" ca="1" si="49"/>
        <v>0</v>
      </c>
      <c r="BU79" s="34">
        <f t="shared" ca="1" si="49"/>
        <v>0</v>
      </c>
      <c r="BV79" s="34">
        <f t="shared" ca="1" si="49"/>
        <v>0</v>
      </c>
      <c r="BW79" s="34">
        <f t="shared" ca="1" si="49"/>
        <v>0</v>
      </c>
      <c r="BX79" s="34">
        <f t="shared" ca="1" si="49"/>
        <v>0</v>
      </c>
      <c r="BY79" s="34">
        <f t="shared" ca="1" si="49"/>
        <v>0</v>
      </c>
      <c r="BZ79" s="34">
        <f t="shared" ca="1" si="49"/>
        <v>0</v>
      </c>
      <c r="CA79" s="34">
        <f t="shared" ca="1" si="49"/>
        <v>0</v>
      </c>
      <c r="CB79" s="34">
        <f t="shared" ca="1" si="49"/>
        <v>0</v>
      </c>
      <c r="CC79" s="34">
        <f t="shared" ca="1" si="49"/>
        <v>0</v>
      </c>
      <c r="CD79" s="34">
        <f t="shared" ref="CD79:CL79" ca="1" si="50">CD64-CD72-CD77</f>
        <v>0</v>
      </c>
      <c r="CE79" s="34">
        <f t="shared" ca="1" si="50"/>
        <v>0</v>
      </c>
      <c r="CF79" s="34">
        <f t="shared" ca="1" si="50"/>
        <v>0</v>
      </c>
      <c r="CG79" s="34">
        <f t="shared" ca="1" si="50"/>
        <v>0</v>
      </c>
      <c r="CH79" s="34">
        <f t="shared" ca="1" si="50"/>
        <v>0</v>
      </c>
      <c r="CI79" s="34">
        <f t="shared" ca="1" si="50"/>
        <v>0</v>
      </c>
      <c r="CJ79" s="34">
        <f t="shared" ca="1" si="50"/>
        <v>0</v>
      </c>
      <c r="CK79" s="34">
        <f t="shared" ca="1" si="50"/>
        <v>0</v>
      </c>
      <c r="CL79" s="34">
        <f t="shared" ca="1" si="50"/>
        <v>0</v>
      </c>
      <c r="CN79" s="34">
        <f t="shared" ref="CN79:DL79" ca="1" si="51">CN64-CN72-CN77</f>
        <v>0</v>
      </c>
      <c r="CO79" s="34">
        <f t="shared" ca="1" si="51"/>
        <v>0</v>
      </c>
      <c r="CP79" s="34">
        <f t="shared" ca="1" si="51"/>
        <v>0</v>
      </c>
      <c r="CQ79" s="34">
        <f t="shared" ca="1" si="51"/>
        <v>0</v>
      </c>
      <c r="CR79" s="34">
        <f t="shared" ca="1" si="51"/>
        <v>0</v>
      </c>
      <c r="CS79" s="34">
        <f t="shared" ca="1" si="51"/>
        <v>0</v>
      </c>
      <c r="CT79" s="34">
        <f t="shared" ca="1" si="51"/>
        <v>0</v>
      </c>
      <c r="CU79" s="34">
        <f t="shared" ca="1" si="51"/>
        <v>0</v>
      </c>
      <c r="CV79" s="34">
        <f t="shared" ca="1" si="51"/>
        <v>0</v>
      </c>
      <c r="CW79" s="34">
        <f t="shared" ca="1" si="51"/>
        <v>0</v>
      </c>
      <c r="CX79" s="34">
        <f t="shared" ca="1" si="51"/>
        <v>0</v>
      </c>
      <c r="CY79" s="34">
        <f t="shared" ca="1" si="51"/>
        <v>0</v>
      </c>
      <c r="CZ79" s="34">
        <f t="shared" ca="1" si="51"/>
        <v>0</v>
      </c>
      <c r="DA79" s="34">
        <f t="shared" ca="1" si="51"/>
        <v>0</v>
      </c>
      <c r="DB79" s="34">
        <f t="shared" ca="1" si="51"/>
        <v>0</v>
      </c>
      <c r="DC79" s="34">
        <f t="shared" ca="1" si="51"/>
        <v>0</v>
      </c>
      <c r="DD79" s="34">
        <f t="shared" ca="1" si="51"/>
        <v>0</v>
      </c>
      <c r="DE79" s="34">
        <f t="shared" ca="1" si="51"/>
        <v>0</v>
      </c>
      <c r="DF79" s="34">
        <f t="shared" ca="1" si="51"/>
        <v>0</v>
      </c>
      <c r="DG79" s="34">
        <f t="shared" ca="1" si="51"/>
        <v>0</v>
      </c>
      <c r="DH79" s="34">
        <f t="shared" ca="1" si="51"/>
        <v>0</v>
      </c>
      <c r="DI79" s="34">
        <f t="shared" ca="1" si="51"/>
        <v>0</v>
      </c>
      <c r="DJ79" s="34">
        <f t="shared" ca="1" si="51"/>
        <v>0</v>
      </c>
      <c r="DK79" s="34">
        <f t="shared" ca="1" si="51"/>
        <v>0</v>
      </c>
      <c r="DL79" s="34">
        <f t="shared" ca="1" si="51"/>
        <v>0</v>
      </c>
    </row>
    <row r="81" spans="1:116" x14ac:dyDescent="0.35">
      <c r="A81" s="64" t="s">
        <v>218</v>
      </c>
      <c r="G81" s="311" t="s">
        <v>630</v>
      </c>
      <c r="H81" s="310"/>
      <c r="I81" s="310"/>
      <c r="J81" s="316"/>
      <c r="K81" s="316"/>
      <c r="L81" s="316"/>
      <c r="M81" s="316"/>
      <c r="N81" s="316"/>
      <c r="O81" s="316"/>
      <c r="P81" s="330"/>
      <c r="Q81" s="263"/>
      <c r="R81" s="322"/>
      <c r="S81" s="317"/>
      <c r="T81" s="317"/>
      <c r="U81" s="317"/>
      <c r="V81" s="317"/>
      <c r="W81" s="317"/>
      <c r="X81" s="317"/>
      <c r="Y81" s="317"/>
      <c r="Z81" s="317"/>
      <c r="AA81" s="317"/>
      <c r="AB81" s="317"/>
      <c r="AC81" s="317"/>
      <c r="AD81" s="317"/>
      <c r="AE81" s="317"/>
      <c r="AF81" s="317"/>
      <c r="AG81" s="317"/>
      <c r="AH81" s="317"/>
      <c r="AI81" s="317"/>
      <c r="AJ81" s="317"/>
      <c r="AK81" s="317"/>
      <c r="AL81" s="317"/>
      <c r="AM81" s="317"/>
      <c r="AN81" s="317"/>
      <c r="AO81" s="317"/>
      <c r="AP81" s="317"/>
      <c r="AQ81" s="317"/>
      <c r="AR81" s="317"/>
      <c r="AS81" s="317"/>
      <c r="AT81" s="317"/>
      <c r="AU81" s="317"/>
      <c r="AV81" s="317"/>
      <c r="AW81" s="317"/>
      <c r="AX81" s="317"/>
      <c r="AY81" s="317"/>
      <c r="AZ81" s="317"/>
      <c r="BA81" s="317"/>
      <c r="BB81" s="317"/>
      <c r="BC81" s="317"/>
      <c r="BD81" s="317"/>
      <c r="BE81" s="317"/>
      <c r="BF81" s="317"/>
      <c r="BG81" s="317"/>
      <c r="BH81" s="317"/>
      <c r="BI81" s="317"/>
      <c r="BJ81" s="317"/>
      <c r="BK81" s="317"/>
      <c r="BL81" s="317"/>
      <c r="BM81" s="317"/>
      <c r="BN81" s="317"/>
      <c r="BO81" s="317"/>
      <c r="BP81" s="317"/>
      <c r="BQ81" s="317"/>
      <c r="BR81" s="317"/>
      <c r="BS81" s="317"/>
      <c r="BT81" s="317"/>
      <c r="BU81" s="317"/>
      <c r="BV81" s="317"/>
      <c r="BW81" s="317"/>
      <c r="BX81" s="317"/>
      <c r="BY81" s="317"/>
      <c r="BZ81" s="317"/>
      <c r="CA81" s="317"/>
      <c r="CB81" s="317"/>
      <c r="CC81" s="317"/>
      <c r="CD81" s="317"/>
      <c r="CE81" s="317"/>
      <c r="CF81" s="317"/>
      <c r="CG81" s="317"/>
      <c r="CH81" s="317"/>
      <c r="CI81" s="317"/>
      <c r="CJ81" s="317"/>
      <c r="CK81" s="317"/>
      <c r="CL81" s="331"/>
      <c r="CN81" s="322"/>
      <c r="CO81" s="317"/>
      <c r="CP81" s="317"/>
      <c r="CQ81" s="317"/>
      <c r="CR81" s="317"/>
      <c r="CS81" s="317"/>
      <c r="CT81" s="317"/>
      <c r="CU81" s="317"/>
      <c r="CV81" s="317"/>
      <c r="CW81" s="317"/>
      <c r="CX81" s="317"/>
      <c r="CY81" s="317"/>
      <c r="CZ81" s="317"/>
      <c r="DA81" s="317"/>
      <c r="DB81" s="317"/>
      <c r="DC81" s="317"/>
      <c r="DD81" s="317"/>
      <c r="DE81" s="317"/>
      <c r="DF81" s="317"/>
      <c r="DG81" s="317"/>
      <c r="DH81" s="317"/>
      <c r="DI81" s="317"/>
      <c r="DJ81" s="317"/>
      <c r="DK81" s="317"/>
      <c r="DL81" s="331"/>
    </row>
    <row r="82" spans="1:116" x14ac:dyDescent="0.35">
      <c r="G82" s="12" t="s">
        <v>631</v>
      </c>
    </row>
    <row r="83" spans="1:116" x14ac:dyDescent="0.35">
      <c r="G83" s="387" t="s">
        <v>615</v>
      </c>
      <c r="K83" s="53">
        <f>SUMIF($4:$4,K$3,83:83)</f>
        <v>-305512.8</v>
      </c>
      <c r="L83" s="53">
        <f>SUMIF($4:$4,L$3,83:83)</f>
        <v>-654869.81819769694</v>
      </c>
      <c r="M83" s="53">
        <f>SUMIF($4:$4,M$3,83:83)</f>
        <v>-703925.50070500362</v>
      </c>
      <c r="N83" s="53">
        <f>SUMIF($4:$4,N$3,83:83)</f>
        <v>-756296.84256576071</v>
      </c>
      <c r="O83" s="53">
        <f>SUMIF($4:$4,O$3,83:83)</f>
        <v>-812194.7308168849</v>
      </c>
      <c r="P83" s="53">
        <f>SUMIF($4:$4,P$3,83:83)</f>
        <v>-487372.89637122373</v>
      </c>
      <c r="R83"/>
      <c r="S83" s="53">
        <f t="shared" ref="S83:AX83" si="52">S53</f>
        <v>-25459.4</v>
      </c>
      <c r="T83" s="53">
        <f t="shared" si="52"/>
        <v>-25459.4</v>
      </c>
      <c r="U83" s="53">
        <f t="shared" si="52"/>
        <v>-25459.4</v>
      </c>
      <c r="V83" s="53">
        <f t="shared" si="52"/>
        <v>-25459.4</v>
      </c>
      <c r="W83" s="53">
        <f t="shared" si="52"/>
        <v>-25459.4</v>
      </c>
      <c r="X83" s="53">
        <f t="shared" si="52"/>
        <v>-25459.4</v>
      </c>
      <c r="Y83" s="53">
        <f t="shared" si="52"/>
        <v>-25459.4</v>
      </c>
      <c r="Z83" s="53">
        <f t="shared" si="52"/>
        <v>-25459.4</v>
      </c>
      <c r="AA83" s="53">
        <f t="shared" si="52"/>
        <v>-25459.4</v>
      </c>
      <c r="AB83" s="53">
        <f t="shared" si="52"/>
        <v>-25459.4</v>
      </c>
      <c r="AC83" s="53">
        <f t="shared" si="52"/>
        <v>-25459.4</v>
      </c>
      <c r="AD83" s="53">
        <f t="shared" si="52"/>
        <v>-25459.4</v>
      </c>
      <c r="AE83" s="53">
        <f t="shared" si="52"/>
        <v>-53362.60415099161</v>
      </c>
      <c r="AF83" s="53">
        <f t="shared" si="52"/>
        <v>-53578.083215388135</v>
      </c>
      <c r="AG83" s="53">
        <f t="shared" si="52"/>
        <v>-53794.89533693323</v>
      </c>
      <c r="AH83" s="53">
        <f t="shared" si="52"/>
        <v>-54013.04788348054</v>
      </c>
      <c r="AI83" s="53">
        <f t="shared" si="52"/>
        <v>-54232.548261139011</v>
      </c>
      <c r="AJ83" s="53">
        <f t="shared" si="52"/>
        <v>-54453.403914464157</v>
      </c>
      <c r="AK83" s="53">
        <f t="shared" si="52"/>
        <v>-54675.6223266491</v>
      </c>
      <c r="AL83" s="53">
        <f t="shared" si="52"/>
        <v>-54899.211019718256</v>
      </c>
      <c r="AM83" s="53">
        <f t="shared" si="52"/>
        <v>-55124.177554720765</v>
      </c>
      <c r="AN83" s="53">
        <f t="shared" si="52"/>
        <v>-55350.529531924418</v>
      </c>
      <c r="AO83" s="53">
        <f t="shared" si="52"/>
        <v>-55578.27459101149</v>
      </c>
      <c r="AP83" s="53">
        <f t="shared" si="52"/>
        <v>-55807.420411276194</v>
      </c>
      <c r="AQ83" s="53">
        <f t="shared" si="52"/>
        <v>-57358.186961821164</v>
      </c>
      <c r="AR83" s="53">
        <f t="shared" si="52"/>
        <v>-57590.157501755864</v>
      </c>
      <c r="AS83" s="53">
        <f t="shared" si="52"/>
        <v>-57823.552080396359</v>
      </c>
      <c r="AT83" s="53">
        <f t="shared" si="52"/>
        <v>-58058.378537465745</v>
      </c>
      <c r="AU83" s="53">
        <f t="shared" si="52"/>
        <v>-58294.64475329483</v>
      </c>
      <c r="AV83" s="53">
        <f t="shared" si="52"/>
        <v>-58532.358649025176</v>
      </c>
      <c r="AW83" s="53">
        <f t="shared" si="52"/>
        <v>-58771.528186811862</v>
      </c>
      <c r="AX83" s="53">
        <f t="shared" si="52"/>
        <v>-59012.161370027927</v>
      </c>
      <c r="AY83" s="53">
        <f t="shared" ref="AY83:CD83" si="53">AY53</f>
        <v>-59254.266243469829</v>
      </c>
      <c r="AZ83" s="53">
        <f t="shared" si="53"/>
        <v>-59497.850893563562</v>
      </c>
      <c r="BA83" s="53">
        <f t="shared" si="53"/>
        <v>-59742.923448571164</v>
      </c>
      <c r="BB83" s="53">
        <f t="shared" si="53"/>
        <v>-59989.492078800249</v>
      </c>
      <c r="BC83" s="53">
        <f t="shared" si="53"/>
        <v>-61623.787859312855</v>
      </c>
      <c r="BD83" s="53">
        <f t="shared" si="53"/>
        <v>-61873.37332013472</v>
      </c>
      <c r="BE83" s="53">
        <f t="shared" si="53"/>
        <v>-62124.479621467341</v>
      </c>
      <c r="BF83" s="53">
        <f t="shared" si="53"/>
        <v>-62377.115103901757</v>
      </c>
      <c r="BG83" s="53">
        <f t="shared" si="53"/>
        <v>-62631.288151128581</v>
      </c>
      <c r="BH83" s="53">
        <f t="shared" si="53"/>
        <v>-62887.007190155229</v>
      </c>
      <c r="BI83" s="53">
        <f t="shared" si="53"/>
        <v>-63144.280691520849</v>
      </c>
      <c r="BJ83" s="53">
        <f t="shared" si="53"/>
        <v>-63403.117169510471</v>
      </c>
      <c r="BK83" s="53">
        <f t="shared" si="53"/>
        <v>-63663.525182376878</v>
      </c>
      <c r="BL83" s="53">
        <f t="shared" si="53"/>
        <v>-63925.513332553368</v>
      </c>
      <c r="BM83" s="53">
        <f t="shared" si="53"/>
        <v>-64189.090266880012</v>
      </c>
      <c r="BN83" s="53">
        <f t="shared" si="53"/>
        <v>-64454.264676818697</v>
      </c>
      <c r="BO83" s="53">
        <f t="shared" si="53"/>
        <v>-66176.579304302664</v>
      </c>
      <c r="BP83" s="53">
        <f t="shared" si="53"/>
        <v>-66444.974919459317</v>
      </c>
      <c r="BQ83" s="53">
        <f t="shared" si="53"/>
        <v>-66714.994354582115</v>
      </c>
      <c r="BR83" s="53">
        <f t="shared" si="53"/>
        <v>-66986.646481859396</v>
      </c>
      <c r="BS83" s="53">
        <f t="shared" si="53"/>
        <v>-67259.940219220705</v>
      </c>
      <c r="BT83" s="53">
        <f t="shared" si="53"/>
        <v>-67534.884530567753</v>
      </c>
      <c r="BU83" s="53">
        <f t="shared" si="53"/>
        <v>-67811.488426000244</v>
      </c>
      <c r="BV83" s="53">
        <f t="shared" si="53"/>
        <v>-68089.760962047803</v>
      </c>
      <c r="BW83" s="53">
        <f t="shared" si="53"/>
        <v>-68369.71124189673</v>
      </c>
      <c r="BX83" s="53">
        <f t="shared" si="53"/>
        <v>-68651.348415626213</v>
      </c>
      <c r="BY83" s="53">
        <f t="shared" si="53"/>
        <v>-68934.681680436246</v>
      </c>
      <c r="BZ83" s="53">
        <f t="shared" si="53"/>
        <v>-69219.720280885696</v>
      </c>
      <c r="CA83" s="53">
        <f t="shared" si="53"/>
        <v>-40428.016564678306</v>
      </c>
      <c r="CB83" s="53">
        <f t="shared" si="53"/>
        <v>-40461.437363597564</v>
      </c>
      <c r="CC83" s="53">
        <f t="shared" si="53"/>
        <v>-40494.997415845748</v>
      </c>
      <c r="CD83" s="53">
        <f t="shared" si="53"/>
        <v>-40528.697301645021</v>
      </c>
      <c r="CE83" s="53">
        <f t="shared" ref="CE83:CL83" si="54">CE53</f>
        <v>-40562.537603635152</v>
      </c>
      <c r="CF83" s="53">
        <f t="shared" si="54"/>
        <v>-40596.518906883051</v>
      </c>
      <c r="CG83" s="53">
        <f t="shared" si="54"/>
        <v>-40630.641798895318</v>
      </c>
      <c r="CH83" s="53">
        <f t="shared" si="54"/>
        <v>-40664.90686962381</v>
      </c>
      <c r="CI83" s="53">
        <f t="shared" si="54"/>
        <v>-40699.314711480489</v>
      </c>
      <c r="CJ83" s="53">
        <f t="shared" si="54"/>
        <v>-40733.86591934468</v>
      </c>
      <c r="CK83" s="53">
        <f t="shared" si="54"/>
        <v>-40768.561090575065</v>
      </c>
      <c r="CL83" s="53">
        <f t="shared" si="54"/>
        <v>-40803.40082501946</v>
      </c>
      <c r="CN83" s="53">
        <f t="shared" ref="CN83:DL83" si="55">CN53</f>
        <v>0</v>
      </c>
      <c r="CO83" s="53">
        <f t="shared" si="55"/>
        <v>0</v>
      </c>
      <c r="CP83" s="53">
        <f t="shared" si="55"/>
        <v>0</v>
      </c>
      <c r="CQ83" s="53">
        <f t="shared" si="55"/>
        <v>0</v>
      </c>
      <c r="CR83" s="53">
        <f t="shared" si="55"/>
        <v>0</v>
      </c>
      <c r="CS83" s="53">
        <f t="shared" si="55"/>
        <v>0</v>
      </c>
      <c r="CT83" s="53">
        <f t="shared" si="55"/>
        <v>0</v>
      </c>
      <c r="CU83" s="53">
        <f t="shared" si="55"/>
        <v>0</v>
      </c>
      <c r="CV83" s="53">
        <f t="shared" si="55"/>
        <v>0</v>
      </c>
      <c r="CW83" s="53">
        <f t="shared" si="55"/>
        <v>0</v>
      </c>
      <c r="CX83" s="53">
        <f t="shared" si="55"/>
        <v>0</v>
      </c>
      <c r="CY83" s="53">
        <f t="shared" si="55"/>
        <v>0</v>
      </c>
      <c r="CZ83" s="53">
        <f t="shared" si="55"/>
        <v>0</v>
      </c>
      <c r="DA83" s="53">
        <f t="shared" si="55"/>
        <v>0</v>
      </c>
      <c r="DB83" s="53">
        <f t="shared" si="55"/>
        <v>0</v>
      </c>
      <c r="DC83" s="53">
        <f t="shared" si="55"/>
        <v>0</v>
      </c>
      <c r="DD83" s="53">
        <f t="shared" si="55"/>
        <v>0</v>
      </c>
      <c r="DE83" s="53">
        <f t="shared" si="55"/>
        <v>0</v>
      </c>
      <c r="DF83" s="53">
        <f t="shared" si="55"/>
        <v>0</v>
      </c>
      <c r="DG83" s="53">
        <f t="shared" si="55"/>
        <v>0</v>
      </c>
      <c r="DH83" s="53">
        <f t="shared" si="55"/>
        <v>0</v>
      </c>
      <c r="DI83" s="53">
        <f t="shared" si="55"/>
        <v>0</v>
      </c>
      <c r="DJ83" s="53">
        <f t="shared" si="55"/>
        <v>0</v>
      </c>
      <c r="DK83" s="53">
        <f t="shared" si="55"/>
        <v>0</v>
      </c>
      <c r="DL83" s="53">
        <f t="shared" si="55"/>
        <v>0</v>
      </c>
    </row>
    <row r="84" spans="1:116" hidden="1" x14ac:dyDescent="0.35">
      <c r="B84" s="27" t="s">
        <v>234</v>
      </c>
      <c r="R84"/>
    </row>
    <row r="85" spans="1:116" hidden="1" x14ac:dyDescent="0.35">
      <c r="B85" s="27" t="s">
        <v>234</v>
      </c>
      <c r="G85" s="12" t="s">
        <v>632</v>
      </c>
      <c r="R85"/>
    </row>
    <row r="86" spans="1:116" hidden="1" x14ac:dyDescent="0.35">
      <c r="B86" s="27" t="s">
        <v>234</v>
      </c>
      <c r="C86" s="53"/>
      <c r="D86" s="53"/>
      <c r="E86" s="53"/>
      <c r="F86" s="27" t="s">
        <v>234</v>
      </c>
      <c r="G86" s="27" t="s">
        <v>633</v>
      </c>
      <c r="H86" s="53"/>
      <c r="I86" s="53"/>
      <c r="K86" s="63">
        <f>SUMIF($4:$4,K$3,86:86)</f>
        <v>0</v>
      </c>
      <c r="L86" s="63">
        <f>SUMIF($4:$4,L$3,86:86)</f>
        <v>0</v>
      </c>
      <c r="M86" s="63">
        <f>SUMIF($4:$4,M$3,86:86)</f>
        <v>0</v>
      </c>
      <c r="N86" s="63">
        <f>SUMIF($4:$4,N$3,86:86)</f>
        <v>0</v>
      </c>
      <c r="O86" s="63">
        <f>SUMIF($4:$4,O$3,86:86)</f>
        <v>0</v>
      </c>
      <c r="P86" s="63">
        <f>SUMIF($4:$4,P$3,86:86)</f>
        <v>0</v>
      </c>
      <c r="Q86" s="28"/>
      <c r="R86"/>
      <c r="S86" s="265">
        <f>SUMIF($C:$C,$F86,S:S)</f>
        <v>0</v>
      </c>
      <c r="T86" s="265">
        <f>SUMIF($C:$C,$F86,T:T)</f>
        <v>0</v>
      </c>
      <c r="U86" s="265">
        <f>SUMIF($C:$C,$F86,U:U)</f>
        <v>0</v>
      </c>
      <c r="V86" s="265">
        <f>SUMIF($C:$C,$F86,V:V)</f>
        <v>0</v>
      </c>
      <c r="W86" s="265">
        <f>SUMIF($C:$C,$F86,W:W)</f>
        <v>0</v>
      </c>
      <c r="X86" s="265">
        <f>SUMIF($C:$C,$F86,X:X)</f>
        <v>0</v>
      </c>
      <c r="Y86" s="265">
        <f>SUMIF($C:$C,$F86,Y:Y)</f>
        <v>0</v>
      </c>
      <c r="Z86" s="265">
        <f>SUMIF($C:$C,$F86,Z:Z)</f>
        <v>0</v>
      </c>
      <c r="AA86" s="265">
        <f>SUMIF($C:$C,$F86,AA:AA)</f>
        <v>0</v>
      </c>
      <c r="AB86" s="265">
        <f>SUMIF($C:$C,$F86,AB:AB)</f>
        <v>0</v>
      </c>
      <c r="AC86" s="265">
        <f>SUMIF($C:$C,$F86,AC:AC)</f>
        <v>0</v>
      </c>
      <c r="AD86" s="265">
        <f>SUMIF($C:$C,$F86,AD:AD)</f>
        <v>0</v>
      </c>
      <c r="AE86" s="265">
        <f>SUMIF($C:$C,$F86,AE:AE)</f>
        <v>0</v>
      </c>
      <c r="AF86" s="265">
        <f>SUMIF($C:$C,$F86,AF:AF)</f>
        <v>0</v>
      </c>
      <c r="AG86" s="265">
        <f>SUMIF($C:$C,$F86,AG:AG)</f>
        <v>0</v>
      </c>
      <c r="AH86" s="265">
        <f>SUMIF($C:$C,$F86,AH:AH)</f>
        <v>0</v>
      </c>
      <c r="AI86" s="265">
        <f>SUMIF($C:$C,$F86,AI:AI)</f>
        <v>0</v>
      </c>
      <c r="AJ86" s="265">
        <f>SUMIF($C:$C,$F86,AJ:AJ)</f>
        <v>0</v>
      </c>
      <c r="AK86" s="265">
        <f>SUMIF($C:$C,$F86,AK:AK)</f>
        <v>0</v>
      </c>
      <c r="AL86" s="265">
        <f>SUMIF($C:$C,$F86,AL:AL)</f>
        <v>0</v>
      </c>
      <c r="AM86" s="265">
        <f>SUMIF($C:$C,$F86,AM:AM)</f>
        <v>0</v>
      </c>
      <c r="AN86" s="265">
        <f>SUMIF($C:$C,$F86,AN:AN)</f>
        <v>0</v>
      </c>
      <c r="AO86" s="265">
        <f>SUMIF($C:$C,$F86,AO:AO)</f>
        <v>0</v>
      </c>
      <c r="AP86" s="265">
        <f>SUMIF($C:$C,$F86,AP:AP)</f>
        <v>0</v>
      </c>
      <c r="AQ86" s="265">
        <f>SUMIF($C:$C,$F86,AQ:AQ)</f>
        <v>0</v>
      </c>
      <c r="AR86" s="265">
        <f>SUMIF($C:$C,$F86,AR:AR)</f>
        <v>0</v>
      </c>
      <c r="AS86" s="265">
        <f>SUMIF($C:$C,$F86,AS:AS)</f>
        <v>0</v>
      </c>
      <c r="AT86" s="265">
        <f>SUMIF($C:$C,$F86,AT:AT)</f>
        <v>0</v>
      </c>
      <c r="AU86" s="265">
        <f>SUMIF($C:$C,$F86,AU:AU)</f>
        <v>0</v>
      </c>
      <c r="AV86" s="265">
        <f>SUMIF($C:$C,$F86,AV:AV)</f>
        <v>0</v>
      </c>
      <c r="AW86" s="265">
        <f>SUMIF($C:$C,$F86,AW:AW)</f>
        <v>0</v>
      </c>
      <c r="AX86" s="265">
        <f>SUMIF($C:$C,$F86,AX:AX)</f>
        <v>0</v>
      </c>
      <c r="AY86" s="265">
        <f>SUMIF($C:$C,$F86,AY:AY)</f>
        <v>0</v>
      </c>
      <c r="AZ86" s="265">
        <f>SUMIF($C:$C,$F86,AZ:AZ)</f>
        <v>0</v>
      </c>
      <c r="BA86" s="265">
        <f>SUMIF($C:$C,$F86,BA:BA)</f>
        <v>0</v>
      </c>
      <c r="BB86" s="265">
        <f>SUMIF($C:$C,$F86,BB:BB)</f>
        <v>0</v>
      </c>
      <c r="BC86" s="265">
        <f>SUMIF($C:$C,$F86,BC:BC)</f>
        <v>0</v>
      </c>
      <c r="BD86" s="265">
        <f>SUMIF($C:$C,$F86,BD:BD)</f>
        <v>0</v>
      </c>
      <c r="BE86" s="265">
        <f>SUMIF($C:$C,$F86,BE:BE)</f>
        <v>0</v>
      </c>
      <c r="BF86" s="265">
        <f>SUMIF($C:$C,$F86,BF:BF)</f>
        <v>0</v>
      </c>
      <c r="BG86" s="265">
        <f>SUMIF($C:$C,$F86,BG:BG)</f>
        <v>0</v>
      </c>
      <c r="BH86" s="265">
        <f>SUMIF($C:$C,$F86,BH:BH)</f>
        <v>0</v>
      </c>
      <c r="BI86" s="265">
        <f>SUMIF($C:$C,$F86,BI:BI)</f>
        <v>0</v>
      </c>
      <c r="BJ86" s="265">
        <f>SUMIF($C:$C,$F86,BJ:BJ)</f>
        <v>0</v>
      </c>
      <c r="BK86" s="265">
        <f>SUMIF($C:$C,$F86,BK:BK)</f>
        <v>0</v>
      </c>
      <c r="BL86" s="265">
        <f>SUMIF($C:$C,$F86,BL:BL)</f>
        <v>0</v>
      </c>
      <c r="BM86" s="265">
        <f>SUMIF($C:$C,$F86,BM:BM)</f>
        <v>0</v>
      </c>
      <c r="BN86" s="265">
        <f>SUMIF($C:$C,$F86,BN:BN)</f>
        <v>0</v>
      </c>
      <c r="BO86" s="265">
        <f>SUMIF($C:$C,$F86,BO:BO)</f>
        <v>0</v>
      </c>
      <c r="BP86" s="265">
        <f>SUMIF($C:$C,$F86,BP:BP)</f>
        <v>0</v>
      </c>
      <c r="BQ86" s="265">
        <f>SUMIF($C:$C,$F86,BQ:BQ)</f>
        <v>0</v>
      </c>
      <c r="BR86" s="265">
        <f>SUMIF($C:$C,$F86,BR:BR)</f>
        <v>0</v>
      </c>
      <c r="BS86" s="265">
        <f>SUMIF($C:$C,$F86,BS:BS)</f>
        <v>0</v>
      </c>
      <c r="BT86" s="265">
        <f>SUMIF($C:$C,$F86,BT:BT)</f>
        <v>0</v>
      </c>
      <c r="BU86" s="265">
        <f>SUMIF($C:$C,$F86,BU:BU)</f>
        <v>0</v>
      </c>
      <c r="BV86" s="265">
        <f>SUMIF($C:$C,$F86,BV:BV)</f>
        <v>0</v>
      </c>
      <c r="BW86" s="265">
        <f>SUMIF($C:$C,$F86,BW:BW)</f>
        <v>0</v>
      </c>
      <c r="BX86" s="265">
        <f>SUMIF($C:$C,$F86,BX:BX)</f>
        <v>0</v>
      </c>
      <c r="BY86" s="265">
        <f>SUMIF($C:$C,$F86,BY:BY)</f>
        <v>0</v>
      </c>
      <c r="BZ86" s="265">
        <f>SUMIF($C:$C,$F86,BZ:BZ)</f>
        <v>0</v>
      </c>
      <c r="CA86" s="265">
        <f>SUMIF($C:$C,$F86,CA:CA)</f>
        <v>0</v>
      </c>
      <c r="CB86" s="265">
        <f>SUMIF($C:$C,$F86,CB:CB)</f>
        <v>0</v>
      </c>
      <c r="CC86" s="265">
        <f>SUMIF($C:$C,$F86,CC:CC)</f>
        <v>0</v>
      </c>
      <c r="CD86" s="265">
        <f>SUMIF($C:$C,$F86,CD:CD)</f>
        <v>0</v>
      </c>
      <c r="CE86" s="265">
        <f>SUMIF($C:$C,$F86,CE:CE)</f>
        <v>0</v>
      </c>
      <c r="CF86" s="265">
        <f>SUMIF($C:$C,$F86,CF:CF)</f>
        <v>0</v>
      </c>
      <c r="CG86" s="265">
        <f>SUMIF($C:$C,$F86,CG:CG)</f>
        <v>0</v>
      </c>
      <c r="CH86" s="265">
        <f>SUMIF($C:$C,$F86,CH:CH)</f>
        <v>0</v>
      </c>
      <c r="CI86" s="265">
        <f>SUMIF($C:$C,$F86,CI:CI)</f>
        <v>0</v>
      </c>
      <c r="CJ86" s="265">
        <f>SUMIF($C:$C,$F86,CJ:CJ)</f>
        <v>0</v>
      </c>
      <c r="CK86" s="265">
        <f>SUMIF($C:$C,$F86,CK:CK)</f>
        <v>0</v>
      </c>
      <c r="CL86" s="265">
        <f>SUMIF($C:$C,$F86,CL:CL)</f>
        <v>0</v>
      </c>
      <c r="CN86" s="265">
        <f>SUMIF($C:$C,$F86,CN:CN)</f>
        <v>0</v>
      </c>
      <c r="CO86" s="265">
        <f>SUMIF($C:$C,$F86,CO:CO)</f>
        <v>0</v>
      </c>
      <c r="CP86" s="265">
        <f>SUMIF($C:$C,$F86,CP:CP)</f>
        <v>0</v>
      </c>
      <c r="CQ86" s="265">
        <f>SUMIF($C:$C,$F86,CQ:CQ)</f>
        <v>0</v>
      </c>
      <c r="CR86" s="265">
        <f>SUMIF($C:$C,$F86,CR:CR)</f>
        <v>0</v>
      </c>
      <c r="CS86" s="265">
        <f>SUMIF($C:$C,$F86,CS:CS)</f>
        <v>0</v>
      </c>
      <c r="CT86" s="265">
        <f>SUMIF($C:$C,$F86,CT:CT)</f>
        <v>0</v>
      </c>
      <c r="CU86" s="265">
        <f>SUMIF($C:$C,$F86,CU:CU)</f>
        <v>0</v>
      </c>
      <c r="CV86" s="265">
        <f>SUMIF($C:$C,$F86,CV:CV)</f>
        <v>0</v>
      </c>
      <c r="CW86" s="265">
        <f>SUMIF($C:$C,$F86,CW:CW)</f>
        <v>0</v>
      </c>
      <c r="CX86" s="265">
        <f>SUMIF($C:$C,$F86,CX:CX)</f>
        <v>0</v>
      </c>
      <c r="CY86" s="265">
        <f>SUMIF($C:$C,$F86,CY:CY)</f>
        <v>0</v>
      </c>
      <c r="CZ86" s="265">
        <f>SUMIF($C:$C,$F86,CZ:CZ)</f>
        <v>0</v>
      </c>
      <c r="DA86" s="265">
        <f>SUMIF($C:$C,$F86,DA:DA)</f>
        <v>0</v>
      </c>
      <c r="DB86" s="265">
        <f>SUMIF($C:$C,$F86,DB:DB)</f>
        <v>0</v>
      </c>
      <c r="DC86" s="265">
        <f>SUMIF($C:$C,$F86,DC:DC)</f>
        <v>0</v>
      </c>
      <c r="DD86" s="265">
        <f>SUMIF($C:$C,$F86,DD:DD)</f>
        <v>0</v>
      </c>
      <c r="DE86" s="265">
        <f>SUMIF($C:$C,$F86,DE:DE)</f>
        <v>0</v>
      </c>
      <c r="DF86" s="265">
        <f>SUMIF($C:$C,$F86,DF:DF)</f>
        <v>0</v>
      </c>
      <c r="DG86" s="265">
        <f>SUMIF($C:$C,$F86,DG:DG)</f>
        <v>0</v>
      </c>
      <c r="DH86" s="265">
        <f>SUMIF($C:$C,$F86,DH:DH)</f>
        <v>0</v>
      </c>
      <c r="DI86" s="265">
        <f>SUMIF($C:$C,$F86,DI:DI)</f>
        <v>0</v>
      </c>
      <c r="DJ86" s="265">
        <f>SUMIF($C:$C,$F86,DJ:DJ)</f>
        <v>0</v>
      </c>
      <c r="DK86" s="265">
        <f>SUMIF($C:$C,$F86,DK:DK)</f>
        <v>0</v>
      </c>
      <c r="DL86" s="265">
        <f>SUMIF($C:$C,$F86,DL:DL)</f>
        <v>0</v>
      </c>
    </row>
    <row r="87" spans="1:116" x14ac:dyDescent="0.35">
      <c r="B87" t="s">
        <v>577</v>
      </c>
      <c r="F87" t="s">
        <v>577</v>
      </c>
      <c r="G87" s="387" t="s">
        <v>634</v>
      </c>
      <c r="H87" s="53"/>
      <c r="I87" s="53"/>
      <c r="K87" s="53">
        <f t="shared" ref="K87:P87" si="56">-K46</f>
        <v>0</v>
      </c>
      <c r="L87" s="53">
        <f t="shared" si="56"/>
        <v>0</v>
      </c>
      <c r="M87" s="53">
        <f t="shared" si="56"/>
        <v>0</v>
      </c>
      <c r="N87" s="53">
        <f t="shared" si="56"/>
        <v>0</v>
      </c>
      <c r="O87" s="53">
        <f t="shared" si="56"/>
        <v>0</v>
      </c>
      <c r="P87" s="53">
        <f t="shared" si="56"/>
        <v>0</v>
      </c>
      <c r="R87"/>
      <c r="S87" s="53">
        <f t="shared" ref="S87:AX87" si="57">-S46</f>
        <v>0</v>
      </c>
      <c r="T87" s="53">
        <f t="shared" si="57"/>
        <v>0</v>
      </c>
      <c r="U87" s="53">
        <f t="shared" si="57"/>
        <v>0</v>
      </c>
      <c r="V87" s="53">
        <f t="shared" si="57"/>
        <v>0</v>
      </c>
      <c r="W87" s="53">
        <f t="shared" si="57"/>
        <v>0</v>
      </c>
      <c r="X87" s="53">
        <f t="shared" si="57"/>
        <v>0</v>
      </c>
      <c r="Y87" s="53">
        <f t="shared" si="57"/>
        <v>0</v>
      </c>
      <c r="Z87" s="53">
        <f t="shared" si="57"/>
        <v>0</v>
      </c>
      <c r="AA87" s="53">
        <f t="shared" si="57"/>
        <v>0</v>
      </c>
      <c r="AB87" s="53">
        <f t="shared" si="57"/>
        <v>0</v>
      </c>
      <c r="AC87" s="53">
        <f t="shared" si="57"/>
        <v>0</v>
      </c>
      <c r="AD87" s="53">
        <f t="shared" si="57"/>
        <v>0</v>
      </c>
      <c r="AE87" s="53">
        <f t="shared" si="57"/>
        <v>0</v>
      </c>
      <c r="AF87" s="53">
        <f t="shared" si="57"/>
        <v>0</v>
      </c>
      <c r="AG87" s="53">
        <f t="shared" si="57"/>
        <v>0</v>
      </c>
      <c r="AH87" s="53">
        <f t="shared" si="57"/>
        <v>0</v>
      </c>
      <c r="AI87" s="53">
        <f t="shared" si="57"/>
        <v>0</v>
      </c>
      <c r="AJ87" s="53">
        <f t="shared" si="57"/>
        <v>0</v>
      </c>
      <c r="AK87" s="53">
        <f t="shared" si="57"/>
        <v>0</v>
      </c>
      <c r="AL87" s="53">
        <f t="shared" si="57"/>
        <v>0</v>
      </c>
      <c r="AM87" s="53">
        <f t="shared" si="57"/>
        <v>0</v>
      </c>
      <c r="AN87" s="53">
        <f t="shared" si="57"/>
        <v>0</v>
      </c>
      <c r="AO87" s="53">
        <f t="shared" si="57"/>
        <v>0</v>
      </c>
      <c r="AP87" s="53">
        <f t="shared" si="57"/>
        <v>0</v>
      </c>
      <c r="AQ87" s="53">
        <f t="shared" si="57"/>
        <v>0</v>
      </c>
      <c r="AR87" s="53">
        <f t="shared" si="57"/>
        <v>0</v>
      </c>
      <c r="AS87" s="53">
        <f t="shared" si="57"/>
        <v>0</v>
      </c>
      <c r="AT87" s="53">
        <f t="shared" si="57"/>
        <v>0</v>
      </c>
      <c r="AU87" s="53">
        <f t="shared" si="57"/>
        <v>0</v>
      </c>
      <c r="AV87" s="53">
        <f t="shared" si="57"/>
        <v>0</v>
      </c>
      <c r="AW87" s="53">
        <f t="shared" si="57"/>
        <v>0</v>
      </c>
      <c r="AX87" s="53">
        <f t="shared" si="57"/>
        <v>0</v>
      </c>
      <c r="AY87" s="53">
        <f t="shared" ref="AY87:CD87" si="58">-AY46</f>
        <v>0</v>
      </c>
      <c r="AZ87" s="53">
        <f t="shared" si="58"/>
        <v>0</v>
      </c>
      <c r="BA87" s="53">
        <f t="shared" si="58"/>
        <v>0</v>
      </c>
      <c r="BB87" s="53">
        <f t="shared" si="58"/>
        <v>0</v>
      </c>
      <c r="BC87" s="53">
        <f t="shared" si="58"/>
        <v>0</v>
      </c>
      <c r="BD87" s="53">
        <f t="shared" si="58"/>
        <v>0</v>
      </c>
      <c r="BE87" s="53">
        <f t="shared" si="58"/>
        <v>0</v>
      </c>
      <c r="BF87" s="53">
        <f t="shared" si="58"/>
        <v>0</v>
      </c>
      <c r="BG87" s="53">
        <f t="shared" si="58"/>
        <v>0</v>
      </c>
      <c r="BH87" s="53">
        <f t="shared" si="58"/>
        <v>0</v>
      </c>
      <c r="BI87" s="53">
        <f t="shared" si="58"/>
        <v>0</v>
      </c>
      <c r="BJ87" s="53">
        <f t="shared" si="58"/>
        <v>0</v>
      </c>
      <c r="BK87" s="53">
        <f t="shared" si="58"/>
        <v>0</v>
      </c>
      <c r="BL87" s="53">
        <f t="shared" si="58"/>
        <v>0</v>
      </c>
      <c r="BM87" s="53">
        <f t="shared" si="58"/>
        <v>0</v>
      </c>
      <c r="BN87" s="53">
        <f t="shared" si="58"/>
        <v>0</v>
      </c>
      <c r="BO87" s="53">
        <f t="shared" si="58"/>
        <v>0</v>
      </c>
      <c r="BP87" s="53">
        <f t="shared" si="58"/>
        <v>0</v>
      </c>
      <c r="BQ87" s="53">
        <f t="shared" si="58"/>
        <v>0</v>
      </c>
      <c r="BR87" s="53">
        <f t="shared" si="58"/>
        <v>0</v>
      </c>
      <c r="BS87" s="53">
        <f t="shared" si="58"/>
        <v>0</v>
      </c>
      <c r="BT87" s="53">
        <f t="shared" si="58"/>
        <v>0</v>
      </c>
      <c r="BU87" s="53">
        <f t="shared" si="58"/>
        <v>0</v>
      </c>
      <c r="BV87" s="53">
        <f t="shared" si="58"/>
        <v>0</v>
      </c>
      <c r="BW87" s="53">
        <f t="shared" si="58"/>
        <v>0</v>
      </c>
      <c r="BX87" s="53">
        <f t="shared" si="58"/>
        <v>0</v>
      </c>
      <c r="BY87" s="53">
        <f t="shared" si="58"/>
        <v>0</v>
      </c>
      <c r="BZ87" s="53">
        <f t="shared" si="58"/>
        <v>0</v>
      </c>
      <c r="CA87" s="53">
        <f t="shared" si="58"/>
        <v>0</v>
      </c>
      <c r="CB87" s="53">
        <f t="shared" si="58"/>
        <v>0</v>
      </c>
      <c r="CC87" s="53">
        <f t="shared" si="58"/>
        <v>0</v>
      </c>
      <c r="CD87" s="53">
        <f t="shared" si="58"/>
        <v>0</v>
      </c>
      <c r="CE87" s="53">
        <f t="shared" ref="CE87:CL87" si="59">-CE46</f>
        <v>0</v>
      </c>
      <c r="CF87" s="53">
        <f t="shared" si="59"/>
        <v>0</v>
      </c>
      <c r="CG87" s="53">
        <f t="shared" si="59"/>
        <v>0</v>
      </c>
      <c r="CH87" s="53">
        <f t="shared" si="59"/>
        <v>0</v>
      </c>
      <c r="CI87" s="53">
        <f t="shared" si="59"/>
        <v>0</v>
      </c>
      <c r="CJ87" s="53">
        <f t="shared" si="59"/>
        <v>0</v>
      </c>
      <c r="CK87" s="53">
        <f t="shared" si="59"/>
        <v>0</v>
      </c>
      <c r="CL87" s="53">
        <f t="shared" si="59"/>
        <v>0</v>
      </c>
      <c r="CN87" s="53">
        <f t="shared" ref="CN87:DL87" si="60">-CN46</f>
        <v>0</v>
      </c>
      <c r="CO87" s="53">
        <f t="shared" si="60"/>
        <v>0</v>
      </c>
      <c r="CP87" s="53">
        <f t="shared" si="60"/>
        <v>0</v>
      </c>
      <c r="CQ87" s="53">
        <f t="shared" si="60"/>
        <v>0</v>
      </c>
      <c r="CR87" s="53">
        <f t="shared" si="60"/>
        <v>0</v>
      </c>
      <c r="CS87" s="53">
        <f t="shared" si="60"/>
        <v>0</v>
      </c>
      <c r="CT87" s="53">
        <f t="shared" si="60"/>
        <v>0</v>
      </c>
      <c r="CU87" s="53">
        <f t="shared" si="60"/>
        <v>0</v>
      </c>
      <c r="CV87" s="53">
        <f t="shared" si="60"/>
        <v>0</v>
      </c>
      <c r="CW87" s="53">
        <f t="shared" si="60"/>
        <v>0</v>
      </c>
      <c r="CX87" s="53">
        <f t="shared" si="60"/>
        <v>0</v>
      </c>
      <c r="CY87" s="53">
        <f t="shared" si="60"/>
        <v>0</v>
      </c>
      <c r="CZ87" s="53">
        <f t="shared" si="60"/>
        <v>0</v>
      </c>
      <c r="DA87" s="53">
        <f t="shared" si="60"/>
        <v>0</v>
      </c>
      <c r="DB87" s="53">
        <f t="shared" si="60"/>
        <v>0</v>
      </c>
      <c r="DC87" s="53">
        <f t="shared" si="60"/>
        <v>0</v>
      </c>
      <c r="DD87" s="53">
        <f t="shared" si="60"/>
        <v>0</v>
      </c>
      <c r="DE87" s="53">
        <f t="shared" si="60"/>
        <v>0</v>
      </c>
      <c r="DF87" s="53">
        <f t="shared" si="60"/>
        <v>0</v>
      </c>
      <c r="DG87" s="53">
        <f t="shared" si="60"/>
        <v>0</v>
      </c>
      <c r="DH87" s="53">
        <f t="shared" si="60"/>
        <v>0</v>
      </c>
      <c r="DI87" s="53">
        <f t="shared" si="60"/>
        <v>0</v>
      </c>
      <c r="DJ87" s="53">
        <f t="shared" si="60"/>
        <v>0</v>
      </c>
      <c r="DK87" s="53">
        <f t="shared" si="60"/>
        <v>0</v>
      </c>
      <c r="DL87" s="53">
        <f t="shared" si="60"/>
        <v>0</v>
      </c>
    </row>
    <row r="88" spans="1:116" x14ac:dyDescent="0.35">
      <c r="B88" t="s">
        <v>577</v>
      </c>
      <c r="F88" t="s">
        <v>577</v>
      </c>
      <c r="G88" s="27" t="s">
        <v>635</v>
      </c>
      <c r="K88" s="63">
        <f ca="1">SUMIF($4:$4,K$3,88:88)</f>
        <v>-305512.8</v>
      </c>
      <c r="L88" s="63">
        <f ca="1">SUMIF($4:$4,L$3,88:88)</f>
        <v>-654869.81819769694</v>
      </c>
      <c r="M88" s="63">
        <f ca="1">SUMIF($4:$4,M$3,88:88)</f>
        <v>-703925.50070500362</v>
      </c>
      <c r="N88" s="63">
        <f ca="1">SUMIF($4:$4,N$3,88:88)</f>
        <v>-756296.84256576071</v>
      </c>
      <c r="O88" s="63">
        <f ca="1">SUMIF($4:$4,O$3,88:88)</f>
        <v>-812194.7308168849</v>
      </c>
      <c r="P88" s="63">
        <f ca="1">SUMIF($4:$4,P$3,88:88)</f>
        <v>-487372.89637122373</v>
      </c>
      <c r="R88"/>
      <c r="S88" s="63">
        <f ca="1">SUM(S83:OFFSET(S88,-1,0))-S86</f>
        <v>-25459.4</v>
      </c>
      <c r="T88" s="63">
        <f ca="1">SUM(T83:OFFSET(T88,-1,0))-T86</f>
        <v>-25459.4</v>
      </c>
      <c r="U88" s="63">
        <f ca="1">SUM(U83:OFFSET(U88,-1,0))-U86</f>
        <v>-25459.4</v>
      </c>
      <c r="V88" s="63">
        <f ca="1">SUM(V83:OFFSET(V88,-1,0))-V86</f>
        <v>-25459.4</v>
      </c>
      <c r="W88" s="63">
        <f ca="1">SUM(W83:OFFSET(W88,-1,0))-W86</f>
        <v>-25459.4</v>
      </c>
      <c r="X88" s="63">
        <f ca="1">SUM(X83:OFFSET(X88,-1,0))-X86</f>
        <v>-25459.4</v>
      </c>
      <c r="Y88" s="63">
        <f ca="1">SUM(Y83:OFFSET(Y88,-1,0))-Y86</f>
        <v>-25459.4</v>
      </c>
      <c r="Z88" s="63">
        <f ca="1">SUM(Z83:OFFSET(Z88,-1,0))-Z86</f>
        <v>-25459.4</v>
      </c>
      <c r="AA88" s="63">
        <f ca="1">SUM(AA83:OFFSET(AA88,-1,0))-AA86</f>
        <v>-25459.4</v>
      </c>
      <c r="AB88" s="63">
        <f ca="1">SUM(AB83:OFFSET(AB88,-1,0))-AB86</f>
        <v>-25459.4</v>
      </c>
      <c r="AC88" s="63">
        <f ca="1">SUM(AC83:OFFSET(AC88,-1,0))-AC86</f>
        <v>-25459.4</v>
      </c>
      <c r="AD88" s="63">
        <f ca="1">SUM(AD83:OFFSET(AD88,-1,0))-AD86</f>
        <v>-25459.4</v>
      </c>
      <c r="AE88" s="63">
        <f ca="1">SUM(AE83:OFFSET(AE88,-1,0))-AE86</f>
        <v>-53362.60415099161</v>
      </c>
      <c r="AF88" s="63">
        <f ca="1">SUM(AF83:OFFSET(AF88,-1,0))-AF86</f>
        <v>-53578.083215388135</v>
      </c>
      <c r="AG88" s="63">
        <f ca="1">SUM(AG83:OFFSET(AG88,-1,0))-AG86</f>
        <v>-53794.89533693323</v>
      </c>
      <c r="AH88" s="63">
        <f ca="1">SUM(AH83:OFFSET(AH88,-1,0))-AH86</f>
        <v>-54013.04788348054</v>
      </c>
      <c r="AI88" s="63">
        <f ca="1">SUM(AI83:OFFSET(AI88,-1,0))-AI86</f>
        <v>-54232.548261139011</v>
      </c>
      <c r="AJ88" s="63">
        <f ca="1">SUM(AJ83:OFFSET(AJ88,-1,0))-AJ86</f>
        <v>-54453.403914464157</v>
      </c>
      <c r="AK88" s="63">
        <f ca="1">SUM(AK83:OFFSET(AK88,-1,0))-AK86</f>
        <v>-54675.6223266491</v>
      </c>
      <c r="AL88" s="63">
        <f ca="1">SUM(AL83:OFFSET(AL88,-1,0))-AL86</f>
        <v>-54899.211019718256</v>
      </c>
      <c r="AM88" s="63">
        <f ca="1">SUM(AM83:OFFSET(AM88,-1,0))-AM86</f>
        <v>-55124.177554720765</v>
      </c>
      <c r="AN88" s="63">
        <f ca="1">SUM(AN83:OFFSET(AN88,-1,0))-AN86</f>
        <v>-55350.529531924418</v>
      </c>
      <c r="AO88" s="63">
        <f ca="1">SUM(AO83:OFFSET(AO88,-1,0))-AO86</f>
        <v>-55578.27459101149</v>
      </c>
      <c r="AP88" s="63">
        <f ca="1">SUM(AP83:OFFSET(AP88,-1,0))-AP86</f>
        <v>-55807.420411276194</v>
      </c>
      <c r="AQ88" s="63">
        <f ca="1">SUM(AQ83:OFFSET(AQ88,-1,0))-AQ86</f>
        <v>-57358.186961821164</v>
      </c>
      <c r="AR88" s="63">
        <f ca="1">SUM(AR83:OFFSET(AR88,-1,0))-AR86</f>
        <v>-57590.157501755864</v>
      </c>
      <c r="AS88" s="63">
        <f ca="1">SUM(AS83:OFFSET(AS88,-1,0))-AS86</f>
        <v>-57823.552080396359</v>
      </c>
      <c r="AT88" s="63">
        <f ca="1">SUM(AT83:OFFSET(AT88,-1,0))-AT86</f>
        <v>-58058.378537465745</v>
      </c>
      <c r="AU88" s="63">
        <f ca="1">SUM(AU83:OFFSET(AU88,-1,0))-AU86</f>
        <v>-58294.64475329483</v>
      </c>
      <c r="AV88" s="63">
        <f ca="1">SUM(AV83:OFFSET(AV88,-1,0))-AV86</f>
        <v>-58532.358649025176</v>
      </c>
      <c r="AW88" s="63">
        <f ca="1">SUM(AW83:OFFSET(AW88,-1,0))-AW86</f>
        <v>-58771.528186811862</v>
      </c>
      <c r="AX88" s="63">
        <f ca="1">SUM(AX83:OFFSET(AX88,-1,0))-AX86</f>
        <v>-59012.161370027927</v>
      </c>
      <c r="AY88" s="63">
        <f ca="1">SUM(AY83:OFFSET(AY88,-1,0))-AY86</f>
        <v>-59254.266243469829</v>
      </c>
      <c r="AZ88" s="63">
        <f ca="1">SUM(AZ83:OFFSET(AZ88,-1,0))-AZ86</f>
        <v>-59497.850893563562</v>
      </c>
      <c r="BA88" s="63">
        <f ca="1">SUM(BA83:OFFSET(BA88,-1,0))-BA86</f>
        <v>-59742.923448571164</v>
      </c>
      <c r="BB88" s="63">
        <f ca="1">SUM(BB83:OFFSET(BB88,-1,0))-BB86</f>
        <v>-59989.492078800249</v>
      </c>
      <c r="BC88" s="63">
        <f ca="1">SUM(BC83:OFFSET(BC88,-1,0))-BC86</f>
        <v>-61623.787859312855</v>
      </c>
      <c r="BD88" s="63">
        <f ca="1">SUM(BD83:OFFSET(BD88,-1,0))-BD86</f>
        <v>-61873.37332013472</v>
      </c>
      <c r="BE88" s="63">
        <f ca="1">SUM(BE83:OFFSET(BE88,-1,0))-BE86</f>
        <v>-62124.479621467341</v>
      </c>
      <c r="BF88" s="63">
        <f ca="1">SUM(BF83:OFFSET(BF88,-1,0))-BF86</f>
        <v>-62377.115103901757</v>
      </c>
      <c r="BG88" s="63">
        <f ca="1">SUM(BG83:OFFSET(BG88,-1,0))-BG86</f>
        <v>-62631.288151128581</v>
      </c>
      <c r="BH88" s="63">
        <f ca="1">SUM(BH83:OFFSET(BH88,-1,0))-BH86</f>
        <v>-62887.007190155229</v>
      </c>
      <c r="BI88" s="63">
        <f ca="1">SUM(BI83:OFFSET(BI88,-1,0))-BI86</f>
        <v>-63144.280691520849</v>
      </c>
      <c r="BJ88" s="63">
        <f ca="1">SUM(BJ83:OFFSET(BJ88,-1,0))-BJ86</f>
        <v>-63403.117169510471</v>
      </c>
      <c r="BK88" s="63">
        <f ca="1">SUM(BK83:OFFSET(BK88,-1,0))-BK86</f>
        <v>-63663.525182376878</v>
      </c>
      <c r="BL88" s="63">
        <f ca="1">SUM(BL83:OFFSET(BL88,-1,0))-BL86</f>
        <v>-63925.513332553368</v>
      </c>
      <c r="BM88" s="63">
        <f ca="1">SUM(BM83:OFFSET(BM88,-1,0))-BM86</f>
        <v>-64189.090266880012</v>
      </c>
      <c r="BN88" s="63">
        <f ca="1">SUM(BN83:OFFSET(BN88,-1,0))-BN86</f>
        <v>-64454.264676818697</v>
      </c>
      <c r="BO88" s="63">
        <f ca="1">SUM(BO83:OFFSET(BO88,-1,0))-BO86</f>
        <v>-66176.579304302664</v>
      </c>
      <c r="BP88" s="63">
        <f ca="1">SUM(BP83:OFFSET(BP88,-1,0))-BP86</f>
        <v>-66444.974919459317</v>
      </c>
      <c r="BQ88" s="63">
        <f ca="1">SUM(BQ83:OFFSET(BQ88,-1,0))-BQ86</f>
        <v>-66714.994354582115</v>
      </c>
      <c r="BR88" s="63">
        <f ca="1">SUM(BR83:OFFSET(BR88,-1,0))-BR86</f>
        <v>-66986.646481859396</v>
      </c>
      <c r="BS88" s="63">
        <f ca="1">SUM(BS83:OFFSET(BS88,-1,0))-BS86</f>
        <v>-67259.940219220705</v>
      </c>
      <c r="BT88" s="63">
        <f ca="1">SUM(BT83:OFFSET(BT88,-1,0))-BT86</f>
        <v>-67534.884530567753</v>
      </c>
      <c r="BU88" s="63">
        <f ca="1">SUM(BU83:OFFSET(BU88,-1,0))-BU86</f>
        <v>-67811.488426000244</v>
      </c>
      <c r="BV88" s="63">
        <f ca="1">SUM(BV83:OFFSET(BV88,-1,0))-BV86</f>
        <v>-68089.760962047803</v>
      </c>
      <c r="BW88" s="63">
        <f ca="1">SUM(BW83:OFFSET(BW88,-1,0))-BW86</f>
        <v>-68369.71124189673</v>
      </c>
      <c r="BX88" s="63">
        <f ca="1">SUM(BX83:OFFSET(BX88,-1,0))-BX86</f>
        <v>-68651.348415626213</v>
      </c>
      <c r="BY88" s="63">
        <f ca="1">SUM(BY83:OFFSET(BY88,-1,0))-BY86</f>
        <v>-68934.681680436246</v>
      </c>
      <c r="BZ88" s="63">
        <f ca="1">SUM(BZ83:OFFSET(BZ88,-1,0))-BZ86</f>
        <v>-69219.720280885696</v>
      </c>
      <c r="CA88" s="63">
        <f ca="1">SUM(CA83:OFFSET(CA88,-1,0))-CA86</f>
        <v>-40428.016564678306</v>
      </c>
      <c r="CB88" s="63">
        <f ca="1">SUM(CB83:OFFSET(CB88,-1,0))-CB86</f>
        <v>-40461.437363597564</v>
      </c>
      <c r="CC88" s="63">
        <f ca="1">SUM(CC83:OFFSET(CC88,-1,0))-CC86</f>
        <v>-40494.997415845748</v>
      </c>
      <c r="CD88" s="63">
        <f ca="1">SUM(CD83:OFFSET(CD88,-1,0))-CD86</f>
        <v>-40528.697301645021</v>
      </c>
      <c r="CE88" s="63">
        <f ca="1">SUM(CE83:OFFSET(CE88,-1,0))-CE86</f>
        <v>-40562.537603635152</v>
      </c>
      <c r="CF88" s="63">
        <f ca="1">SUM(CF83:OFFSET(CF88,-1,0))-CF86</f>
        <v>-40596.518906883051</v>
      </c>
      <c r="CG88" s="63">
        <f ca="1">SUM(CG83:OFFSET(CG88,-1,0))-CG86</f>
        <v>-40630.641798895318</v>
      </c>
      <c r="CH88" s="63">
        <f ca="1">SUM(CH83:OFFSET(CH88,-1,0))-CH86</f>
        <v>-40664.90686962381</v>
      </c>
      <c r="CI88" s="63">
        <f ca="1">SUM(CI83:OFFSET(CI88,-1,0))-CI86</f>
        <v>-40699.314711480489</v>
      </c>
      <c r="CJ88" s="63">
        <f ca="1">SUM(CJ83:OFFSET(CJ88,-1,0))-CJ86</f>
        <v>-40733.86591934468</v>
      </c>
      <c r="CK88" s="63">
        <f ca="1">SUM(CK83:OFFSET(CK88,-1,0))-CK86</f>
        <v>-40768.561090575065</v>
      </c>
      <c r="CL88" s="63">
        <f ca="1">SUM(CL83:OFFSET(CL88,-1,0))-CL86</f>
        <v>-40803.40082501946</v>
      </c>
      <c r="CN88" s="63">
        <f ca="1">SUM(CN83:OFFSET(CN88,-1,0))-CN86</f>
        <v>0</v>
      </c>
      <c r="CO88" s="63">
        <f ca="1">SUM(CO83:OFFSET(CO88,-1,0))-CO86</f>
        <v>0</v>
      </c>
      <c r="CP88" s="63">
        <f ca="1">SUM(CP83:OFFSET(CP88,-1,0))-CP86</f>
        <v>0</v>
      </c>
      <c r="CQ88" s="63">
        <f ca="1">SUM(CQ83:OFFSET(CQ88,-1,0))-CQ86</f>
        <v>0</v>
      </c>
      <c r="CR88" s="63">
        <f ca="1">SUM(CR83:OFFSET(CR88,-1,0))-CR86</f>
        <v>0</v>
      </c>
      <c r="CS88" s="63">
        <f ca="1">SUM(CS83:OFFSET(CS88,-1,0))-CS86</f>
        <v>0</v>
      </c>
      <c r="CT88" s="63">
        <f ca="1">SUM(CT83:OFFSET(CT88,-1,0))-CT86</f>
        <v>0</v>
      </c>
      <c r="CU88" s="63">
        <f ca="1">SUM(CU83:OFFSET(CU88,-1,0))-CU86</f>
        <v>0</v>
      </c>
      <c r="CV88" s="63">
        <f ca="1">SUM(CV83:OFFSET(CV88,-1,0))-CV86</f>
        <v>0</v>
      </c>
      <c r="CW88" s="63">
        <f ca="1">SUM(CW83:OFFSET(CW88,-1,0))-CW86</f>
        <v>0</v>
      </c>
      <c r="CX88" s="63">
        <f ca="1">SUM(CX83:OFFSET(CX88,-1,0))-CX86</f>
        <v>0</v>
      </c>
      <c r="CY88" s="63">
        <f ca="1">SUM(CY83:OFFSET(CY88,-1,0))-CY86</f>
        <v>0</v>
      </c>
      <c r="CZ88" s="63">
        <f ca="1">SUM(CZ83:OFFSET(CZ88,-1,0))-CZ86</f>
        <v>0</v>
      </c>
      <c r="DA88" s="63">
        <f ca="1">SUM(DA83:OFFSET(DA88,-1,0))-DA86</f>
        <v>0</v>
      </c>
      <c r="DB88" s="63">
        <f ca="1">SUM(DB83:OFFSET(DB88,-1,0))-DB86</f>
        <v>0</v>
      </c>
      <c r="DC88" s="63">
        <f ca="1">SUM(DC83:OFFSET(DC88,-1,0))-DC86</f>
        <v>0</v>
      </c>
      <c r="DD88" s="63">
        <f ca="1">SUM(DD83:OFFSET(DD88,-1,0))-DD86</f>
        <v>0</v>
      </c>
      <c r="DE88" s="63">
        <f ca="1">SUM(DE83:OFFSET(DE88,-1,0))-DE86</f>
        <v>0</v>
      </c>
      <c r="DF88" s="63">
        <f ca="1">SUM(DF83:OFFSET(DF88,-1,0))-DF86</f>
        <v>0</v>
      </c>
      <c r="DG88" s="63">
        <f ca="1">SUM(DG83:OFFSET(DG88,-1,0))-DG86</f>
        <v>0</v>
      </c>
      <c r="DH88" s="63">
        <f ca="1">SUM(DH83:OFFSET(DH88,-1,0))-DH86</f>
        <v>0</v>
      </c>
      <c r="DI88" s="63">
        <f ca="1">SUM(DI83:OFFSET(DI88,-1,0))-DI86</f>
        <v>0</v>
      </c>
      <c r="DJ88" s="63">
        <f ca="1">SUM(DJ83:OFFSET(DJ88,-1,0))-DJ86</f>
        <v>0</v>
      </c>
      <c r="DK88" s="63">
        <f ca="1">SUM(DK83:OFFSET(DK88,-1,0))-DK86</f>
        <v>0</v>
      </c>
      <c r="DL88" s="63">
        <f ca="1">SUM(DL83:OFFSET(DL88,-1,0))-DL86</f>
        <v>0</v>
      </c>
    </row>
    <row r="89" spans="1:116" x14ac:dyDescent="0.35">
      <c r="R89"/>
    </row>
    <row r="90" spans="1:116" hidden="1" x14ac:dyDescent="0.35">
      <c r="B90" t="s">
        <v>235</v>
      </c>
      <c r="G90" s="12" t="s">
        <v>636</v>
      </c>
      <c r="R90"/>
    </row>
    <row r="91" spans="1:116" hidden="1" x14ac:dyDescent="0.35">
      <c r="B91" t="s">
        <v>235</v>
      </c>
      <c r="F91" t="s">
        <v>235</v>
      </c>
      <c r="G91" s="27" t="s">
        <v>637</v>
      </c>
      <c r="K91" s="63">
        <f>SUMIF($4:$4,K$3,91:91)</f>
        <v>0</v>
      </c>
      <c r="L91" s="63">
        <f>SUMIF($4:$4,L$3,91:91)</f>
        <v>0</v>
      </c>
      <c r="M91" s="63">
        <f>SUMIF($4:$4,M$3,91:91)</f>
        <v>0</v>
      </c>
      <c r="N91" s="63">
        <f>SUMIF($4:$4,N$3,91:91)</f>
        <v>0</v>
      </c>
      <c r="O91" s="63">
        <f>SUMIF($4:$4,O$3,91:91)</f>
        <v>0</v>
      </c>
      <c r="P91" s="63">
        <f>SUMIF($4:$4,P$3,91:91)</f>
        <v>0</v>
      </c>
      <c r="Q91" s="28"/>
      <c r="R91"/>
      <c r="S91" s="265">
        <f>SUMIF($C:$C,$F91,S:S)</f>
        <v>0</v>
      </c>
      <c r="T91" s="265">
        <f>SUMIF($C:$C,$F91,T:T)</f>
        <v>0</v>
      </c>
      <c r="U91" s="265">
        <f>SUMIF($C:$C,$F91,U:U)</f>
        <v>0</v>
      </c>
      <c r="V91" s="265">
        <f>SUMIF($C:$C,$F91,V:V)</f>
        <v>0</v>
      </c>
      <c r="W91" s="265">
        <f>SUMIF($C:$C,$F91,W:W)</f>
        <v>0</v>
      </c>
      <c r="X91" s="265">
        <f>SUMIF($C:$C,$F91,X:X)</f>
        <v>0</v>
      </c>
      <c r="Y91" s="265">
        <f>SUMIF($C:$C,$F91,Y:Y)</f>
        <v>0</v>
      </c>
      <c r="Z91" s="265">
        <f>SUMIF($C:$C,$F91,Z:Z)</f>
        <v>0</v>
      </c>
      <c r="AA91" s="265">
        <f>SUMIF($C:$C,$F91,AA:AA)</f>
        <v>0</v>
      </c>
      <c r="AB91" s="265">
        <f>SUMIF($C:$C,$F91,AB:AB)</f>
        <v>0</v>
      </c>
      <c r="AC91" s="265">
        <f>SUMIF($C:$C,$F91,AC:AC)</f>
        <v>0</v>
      </c>
      <c r="AD91" s="265">
        <f>SUMIF($C:$C,$F91,AD:AD)</f>
        <v>0</v>
      </c>
      <c r="AE91" s="265">
        <f>SUMIF($C:$C,$F91,AE:AE)</f>
        <v>0</v>
      </c>
      <c r="AF91" s="265">
        <f>SUMIF($C:$C,$F91,AF:AF)</f>
        <v>0</v>
      </c>
      <c r="AG91" s="265">
        <f>SUMIF($C:$C,$F91,AG:AG)</f>
        <v>0</v>
      </c>
      <c r="AH91" s="265">
        <f>SUMIF($C:$C,$F91,AH:AH)</f>
        <v>0</v>
      </c>
      <c r="AI91" s="265">
        <f>SUMIF($C:$C,$F91,AI:AI)</f>
        <v>0</v>
      </c>
      <c r="AJ91" s="265">
        <f>SUMIF($C:$C,$F91,AJ:AJ)</f>
        <v>0</v>
      </c>
      <c r="AK91" s="265">
        <f>SUMIF($C:$C,$F91,AK:AK)</f>
        <v>0</v>
      </c>
      <c r="AL91" s="265">
        <f>SUMIF($C:$C,$F91,AL:AL)</f>
        <v>0</v>
      </c>
      <c r="AM91" s="265">
        <f>SUMIF($C:$C,$F91,AM:AM)</f>
        <v>0</v>
      </c>
      <c r="AN91" s="265">
        <f>SUMIF($C:$C,$F91,AN:AN)</f>
        <v>0</v>
      </c>
      <c r="AO91" s="265">
        <f>SUMIF($C:$C,$F91,AO:AO)</f>
        <v>0</v>
      </c>
      <c r="AP91" s="265">
        <f>SUMIF($C:$C,$F91,AP:AP)</f>
        <v>0</v>
      </c>
      <c r="AQ91" s="265">
        <f>SUMIF($C:$C,$F91,AQ:AQ)</f>
        <v>0</v>
      </c>
      <c r="AR91" s="265">
        <f>SUMIF($C:$C,$F91,AR:AR)</f>
        <v>0</v>
      </c>
      <c r="AS91" s="265">
        <f>SUMIF($C:$C,$F91,AS:AS)</f>
        <v>0</v>
      </c>
      <c r="AT91" s="265">
        <f>SUMIF($C:$C,$F91,AT:AT)</f>
        <v>0</v>
      </c>
      <c r="AU91" s="265">
        <f>SUMIF($C:$C,$F91,AU:AU)</f>
        <v>0</v>
      </c>
      <c r="AV91" s="265">
        <f>SUMIF($C:$C,$F91,AV:AV)</f>
        <v>0</v>
      </c>
      <c r="AW91" s="265">
        <f>SUMIF($C:$C,$F91,AW:AW)</f>
        <v>0</v>
      </c>
      <c r="AX91" s="265">
        <f>SUMIF($C:$C,$F91,AX:AX)</f>
        <v>0</v>
      </c>
      <c r="AY91" s="265">
        <f>SUMIF($C:$C,$F91,AY:AY)</f>
        <v>0</v>
      </c>
      <c r="AZ91" s="265">
        <f>SUMIF($C:$C,$F91,AZ:AZ)</f>
        <v>0</v>
      </c>
      <c r="BA91" s="265">
        <f>SUMIF($C:$C,$F91,BA:BA)</f>
        <v>0</v>
      </c>
      <c r="BB91" s="265">
        <f>SUMIF($C:$C,$F91,BB:BB)</f>
        <v>0</v>
      </c>
      <c r="BC91" s="265">
        <f>SUMIF($C:$C,$F91,BC:BC)</f>
        <v>0</v>
      </c>
      <c r="BD91" s="265">
        <f>SUMIF($C:$C,$F91,BD:BD)</f>
        <v>0</v>
      </c>
      <c r="BE91" s="265">
        <f>SUMIF($C:$C,$F91,BE:BE)</f>
        <v>0</v>
      </c>
      <c r="BF91" s="265">
        <f>SUMIF($C:$C,$F91,BF:BF)</f>
        <v>0</v>
      </c>
      <c r="BG91" s="265">
        <f>SUMIF($C:$C,$F91,BG:BG)</f>
        <v>0</v>
      </c>
      <c r="BH91" s="265">
        <f>SUMIF($C:$C,$F91,BH:BH)</f>
        <v>0</v>
      </c>
      <c r="BI91" s="265">
        <f>SUMIF($C:$C,$F91,BI:BI)</f>
        <v>0</v>
      </c>
      <c r="BJ91" s="265">
        <f>SUMIF($C:$C,$F91,BJ:BJ)</f>
        <v>0</v>
      </c>
      <c r="BK91" s="265">
        <f>SUMIF($C:$C,$F91,BK:BK)</f>
        <v>0</v>
      </c>
      <c r="BL91" s="265">
        <f>SUMIF($C:$C,$F91,BL:BL)</f>
        <v>0</v>
      </c>
      <c r="BM91" s="265">
        <f>SUMIF($C:$C,$F91,BM:BM)</f>
        <v>0</v>
      </c>
      <c r="BN91" s="265">
        <f>SUMIF($C:$C,$F91,BN:BN)</f>
        <v>0</v>
      </c>
      <c r="BO91" s="265">
        <f>SUMIF($C:$C,$F91,BO:BO)</f>
        <v>0</v>
      </c>
      <c r="BP91" s="265">
        <f>SUMIF($C:$C,$F91,BP:BP)</f>
        <v>0</v>
      </c>
      <c r="BQ91" s="265">
        <f>SUMIF($C:$C,$F91,BQ:BQ)</f>
        <v>0</v>
      </c>
      <c r="BR91" s="265">
        <f>SUMIF($C:$C,$F91,BR:BR)</f>
        <v>0</v>
      </c>
      <c r="BS91" s="265">
        <f>SUMIF($C:$C,$F91,BS:BS)</f>
        <v>0</v>
      </c>
      <c r="BT91" s="265">
        <f>SUMIF($C:$C,$F91,BT:BT)</f>
        <v>0</v>
      </c>
      <c r="BU91" s="265">
        <f>SUMIF($C:$C,$F91,BU:BU)</f>
        <v>0</v>
      </c>
      <c r="BV91" s="265">
        <f>SUMIF($C:$C,$F91,BV:BV)</f>
        <v>0</v>
      </c>
      <c r="BW91" s="265">
        <f>SUMIF($C:$C,$F91,BW:BW)</f>
        <v>0</v>
      </c>
      <c r="BX91" s="265">
        <f>SUMIF($C:$C,$F91,BX:BX)</f>
        <v>0</v>
      </c>
      <c r="BY91" s="265">
        <f>SUMIF($C:$C,$F91,BY:BY)</f>
        <v>0</v>
      </c>
      <c r="BZ91" s="265">
        <f>SUMIF($C:$C,$F91,BZ:BZ)</f>
        <v>0</v>
      </c>
      <c r="CA91" s="265">
        <f>SUMIF($C:$C,$F91,CA:CA)</f>
        <v>0</v>
      </c>
      <c r="CB91" s="265">
        <f>SUMIF($C:$C,$F91,CB:CB)</f>
        <v>0</v>
      </c>
      <c r="CC91" s="265">
        <f>SUMIF($C:$C,$F91,CC:CC)</f>
        <v>0</v>
      </c>
      <c r="CD91" s="265">
        <f>SUMIF($C:$C,$F91,CD:CD)</f>
        <v>0</v>
      </c>
      <c r="CE91" s="265">
        <f>SUMIF($C:$C,$F91,CE:CE)</f>
        <v>0</v>
      </c>
      <c r="CF91" s="265">
        <f>SUMIF($C:$C,$F91,CF:CF)</f>
        <v>0</v>
      </c>
      <c r="CG91" s="265">
        <f>SUMIF($C:$C,$F91,CG:CG)</f>
        <v>0</v>
      </c>
      <c r="CH91" s="265">
        <f>SUMIF($C:$C,$F91,CH:CH)</f>
        <v>0</v>
      </c>
      <c r="CI91" s="265">
        <f>SUMIF($C:$C,$F91,CI:CI)</f>
        <v>0</v>
      </c>
      <c r="CJ91" s="265">
        <f>SUMIF($C:$C,$F91,CJ:CJ)</f>
        <v>0</v>
      </c>
      <c r="CK91" s="265">
        <f>SUMIF($C:$C,$F91,CK:CK)</f>
        <v>0</v>
      </c>
      <c r="CL91" s="265">
        <f>SUMIF($C:$C,$F91,CL:CL)</f>
        <v>0</v>
      </c>
      <c r="CN91" s="265">
        <f>SUMIF($C:$C,$F91,CN:CN)</f>
        <v>0</v>
      </c>
      <c r="CO91" s="265">
        <f>SUMIF($C:$C,$F91,CO:CO)</f>
        <v>0</v>
      </c>
      <c r="CP91" s="265">
        <f>SUMIF($C:$C,$F91,CP:CP)</f>
        <v>0</v>
      </c>
      <c r="CQ91" s="265">
        <f>SUMIF($C:$C,$F91,CQ:CQ)</f>
        <v>0</v>
      </c>
      <c r="CR91" s="265">
        <f>SUMIF($C:$C,$F91,CR:CR)</f>
        <v>0</v>
      </c>
      <c r="CS91" s="265">
        <f>SUMIF($C:$C,$F91,CS:CS)</f>
        <v>0</v>
      </c>
      <c r="CT91" s="265">
        <f>SUMIF($C:$C,$F91,CT:CT)</f>
        <v>0</v>
      </c>
      <c r="CU91" s="265">
        <f>SUMIF($C:$C,$F91,CU:CU)</f>
        <v>0</v>
      </c>
      <c r="CV91" s="265">
        <f>SUMIF($C:$C,$F91,CV:CV)</f>
        <v>0</v>
      </c>
      <c r="CW91" s="265">
        <f>SUMIF($C:$C,$F91,CW:CW)</f>
        <v>0</v>
      </c>
      <c r="CX91" s="265">
        <f>SUMIF($C:$C,$F91,CX:CX)</f>
        <v>0</v>
      </c>
      <c r="CY91" s="265">
        <f>SUMIF($C:$C,$F91,CY:CY)</f>
        <v>0</v>
      </c>
      <c r="CZ91" s="265">
        <f>SUMIF($C:$C,$F91,CZ:CZ)</f>
        <v>0</v>
      </c>
      <c r="DA91" s="265">
        <f>SUMIF($C:$C,$F91,DA:DA)</f>
        <v>0</v>
      </c>
      <c r="DB91" s="265">
        <f>SUMIF($C:$C,$F91,DB:DB)</f>
        <v>0</v>
      </c>
      <c r="DC91" s="265">
        <f>SUMIF($C:$C,$F91,DC:DC)</f>
        <v>0</v>
      </c>
      <c r="DD91" s="265">
        <f>SUMIF($C:$C,$F91,DD:DD)</f>
        <v>0</v>
      </c>
      <c r="DE91" s="265">
        <f>SUMIF($C:$C,$F91,DE:DE)</f>
        <v>0</v>
      </c>
      <c r="DF91" s="265">
        <f>SUMIF($C:$C,$F91,DF:DF)</f>
        <v>0</v>
      </c>
      <c r="DG91" s="265">
        <f>SUMIF($C:$C,$F91,DG:DG)</f>
        <v>0</v>
      </c>
      <c r="DH91" s="265">
        <f>SUMIF($C:$C,$F91,DH:DH)</f>
        <v>0</v>
      </c>
      <c r="DI91" s="265">
        <f>SUMIF($C:$C,$F91,DI:DI)</f>
        <v>0</v>
      </c>
      <c r="DJ91" s="265">
        <f>SUMIF($C:$C,$F91,DJ:DJ)</f>
        <v>0</v>
      </c>
      <c r="DK91" s="265">
        <f>SUMIF($C:$C,$F91,DK:DK)</f>
        <v>0</v>
      </c>
      <c r="DL91" s="265">
        <f>SUMIF($C:$C,$F91,DL:DL)</f>
        <v>0</v>
      </c>
    </row>
    <row r="92" spans="1:116" hidden="1" x14ac:dyDescent="0.35">
      <c r="B92" t="s">
        <v>235</v>
      </c>
      <c r="R92"/>
    </row>
    <row r="93" spans="1:116" x14ac:dyDescent="0.35">
      <c r="B93" t="s">
        <v>236</v>
      </c>
      <c r="G93" s="12" t="s">
        <v>638</v>
      </c>
      <c r="R93"/>
    </row>
    <row r="94" spans="1:116" x14ac:dyDescent="0.35">
      <c r="C94" s="169" t="s">
        <v>236</v>
      </c>
      <c r="G94" s="387" t="s">
        <v>302</v>
      </c>
      <c r="K94" s="264">
        <f>Equity!K24</f>
        <v>170000000</v>
      </c>
      <c r="L94" s="264">
        <f>Equity!L24</f>
        <v>0</v>
      </c>
      <c r="M94" s="264">
        <f>Equity!M24</f>
        <v>0</v>
      </c>
      <c r="N94" s="264">
        <f>Equity!N24</f>
        <v>0</v>
      </c>
      <c r="O94" s="264">
        <f>Equity!O24</f>
        <v>0</v>
      </c>
      <c r="P94" s="264">
        <f>Equity!P24</f>
        <v>0</v>
      </c>
      <c r="Q94" s="264"/>
      <c r="R94"/>
      <c r="S94" s="264">
        <f>Equity!S24</f>
        <v>170000000</v>
      </c>
      <c r="T94" s="264">
        <f>Equity!T24</f>
        <v>0</v>
      </c>
      <c r="U94" s="264">
        <f>Equity!U24</f>
        <v>0</v>
      </c>
      <c r="V94" s="264">
        <f>Equity!V24</f>
        <v>0</v>
      </c>
      <c r="W94" s="264">
        <f>Equity!W24</f>
        <v>0</v>
      </c>
      <c r="X94" s="264">
        <f>Equity!X24</f>
        <v>0</v>
      </c>
      <c r="Y94" s="264">
        <f>Equity!Y24</f>
        <v>0</v>
      </c>
      <c r="Z94" s="264">
        <f>Equity!Z24</f>
        <v>0</v>
      </c>
      <c r="AA94" s="264">
        <f>Equity!AA24</f>
        <v>0</v>
      </c>
      <c r="AB94" s="264">
        <f>Equity!AB24</f>
        <v>0</v>
      </c>
      <c r="AC94" s="264">
        <f>Equity!AC24</f>
        <v>0</v>
      </c>
      <c r="AD94" s="264">
        <f>Equity!AD24</f>
        <v>0</v>
      </c>
      <c r="AE94" s="264">
        <f>Equity!AE24</f>
        <v>0</v>
      </c>
      <c r="AF94" s="264">
        <f>Equity!AF24</f>
        <v>0</v>
      </c>
      <c r="AG94" s="264">
        <f>Equity!AG24</f>
        <v>0</v>
      </c>
      <c r="AH94" s="264">
        <f>Equity!AH24</f>
        <v>0</v>
      </c>
      <c r="AI94" s="264">
        <f>Equity!AI24</f>
        <v>0</v>
      </c>
      <c r="AJ94" s="264">
        <f>Equity!AJ24</f>
        <v>0</v>
      </c>
      <c r="AK94" s="264">
        <f>Equity!AK24</f>
        <v>0</v>
      </c>
      <c r="AL94" s="264">
        <f>Equity!AL24</f>
        <v>0</v>
      </c>
      <c r="AM94" s="264">
        <f>Equity!AM24</f>
        <v>0</v>
      </c>
      <c r="AN94" s="264">
        <f>Equity!AN24</f>
        <v>0</v>
      </c>
      <c r="AO94" s="264">
        <f>Equity!AO24</f>
        <v>0</v>
      </c>
      <c r="AP94" s="264">
        <f>Equity!AP24</f>
        <v>0</v>
      </c>
      <c r="AQ94" s="264">
        <f>Equity!AQ24</f>
        <v>0</v>
      </c>
      <c r="AR94" s="264">
        <f>Equity!AR24</f>
        <v>0</v>
      </c>
      <c r="AS94" s="264">
        <f>Equity!AS24</f>
        <v>0</v>
      </c>
      <c r="AT94" s="264">
        <f>Equity!AT24</f>
        <v>0</v>
      </c>
      <c r="AU94" s="264">
        <f>Equity!AU24</f>
        <v>0</v>
      </c>
      <c r="AV94" s="264">
        <f>Equity!AV24</f>
        <v>0</v>
      </c>
      <c r="AW94" s="264">
        <f>Equity!AW24</f>
        <v>0</v>
      </c>
      <c r="AX94" s="264">
        <f>Equity!AX24</f>
        <v>0</v>
      </c>
      <c r="AY94" s="264">
        <f>Equity!AY24</f>
        <v>0</v>
      </c>
      <c r="AZ94" s="264">
        <f>Equity!AZ24</f>
        <v>0</v>
      </c>
      <c r="BA94" s="264">
        <f>Equity!BA24</f>
        <v>0</v>
      </c>
      <c r="BB94" s="264">
        <f>Equity!BB24</f>
        <v>0</v>
      </c>
      <c r="BC94" s="264">
        <f>Equity!BC24</f>
        <v>0</v>
      </c>
      <c r="BD94" s="264">
        <f>Equity!BD24</f>
        <v>0</v>
      </c>
      <c r="BE94" s="264">
        <f>Equity!BE24</f>
        <v>0</v>
      </c>
      <c r="BF94" s="264">
        <f>Equity!BF24</f>
        <v>0</v>
      </c>
      <c r="BG94" s="264">
        <f>Equity!BG24</f>
        <v>0</v>
      </c>
      <c r="BH94" s="264">
        <f>Equity!BH24</f>
        <v>0</v>
      </c>
      <c r="BI94" s="264">
        <f>Equity!BI24</f>
        <v>0</v>
      </c>
      <c r="BJ94" s="264">
        <f>Equity!BJ24</f>
        <v>0</v>
      </c>
      <c r="BK94" s="264">
        <f>Equity!BK24</f>
        <v>0</v>
      </c>
      <c r="BL94" s="264">
        <f>Equity!BL24</f>
        <v>0</v>
      </c>
      <c r="BM94" s="264">
        <f>Equity!BM24</f>
        <v>0</v>
      </c>
      <c r="BN94" s="264">
        <f>Equity!BN24</f>
        <v>0</v>
      </c>
      <c r="BO94" s="264">
        <f>Equity!BO24</f>
        <v>0</v>
      </c>
      <c r="BP94" s="264">
        <f>Equity!BP24</f>
        <v>0</v>
      </c>
      <c r="BQ94" s="264">
        <f>Equity!BQ24</f>
        <v>0</v>
      </c>
      <c r="BR94" s="264">
        <f>Equity!BR24</f>
        <v>0</v>
      </c>
      <c r="BS94" s="264">
        <f>Equity!BS24</f>
        <v>0</v>
      </c>
      <c r="BT94" s="264">
        <f>Equity!BT24</f>
        <v>0</v>
      </c>
      <c r="BU94" s="264">
        <f>Equity!BU24</f>
        <v>0</v>
      </c>
      <c r="BV94" s="264">
        <f>Equity!BV24</f>
        <v>0</v>
      </c>
      <c r="BW94" s="264">
        <f>Equity!BW24</f>
        <v>0</v>
      </c>
      <c r="BX94" s="264">
        <f>Equity!BX24</f>
        <v>0</v>
      </c>
      <c r="BY94" s="264">
        <f>Equity!BY24</f>
        <v>0</v>
      </c>
      <c r="BZ94" s="264">
        <f>Equity!BZ24</f>
        <v>0</v>
      </c>
      <c r="CA94" s="264">
        <f>Equity!CA24</f>
        <v>0</v>
      </c>
      <c r="CB94" s="264">
        <f>Equity!CB24</f>
        <v>0</v>
      </c>
      <c r="CC94" s="264">
        <f>Equity!CC24</f>
        <v>0</v>
      </c>
      <c r="CD94" s="264">
        <f>Equity!CD24</f>
        <v>0</v>
      </c>
      <c r="CE94" s="264">
        <f>Equity!CE24</f>
        <v>0</v>
      </c>
      <c r="CF94" s="264">
        <f>Equity!CF24</f>
        <v>0</v>
      </c>
      <c r="CG94" s="264">
        <f>Equity!CG24</f>
        <v>0</v>
      </c>
      <c r="CH94" s="264">
        <f>Equity!CH24</f>
        <v>0</v>
      </c>
      <c r="CI94" s="264">
        <f>Equity!CI24</f>
        <v>0</v>
      </c>
      <c r="CJ94" s="264">
        <f>Equity!CJ24</f>
        <v>0</v>
      </c>
      <c r="CK94" s="264">
        <f>Equity!CK24</f>
        <v>0</v>
      </c>
      <c r="CL94" s="264">
        <f>Equity!CL24</f>
        <v>0</v>
      </c>
    </row>
    <row r="95" spans="1:116" x14ac:dyDescent="0.35">
      <c r="B95" t="s">
        <v>236</v>
      </c>
      <c r="F95" t="s">
        <v>236</v>
      </c>
      <c r="G95" s="27" t="s">
        <v>639</v>
      </c>
      <c r="K95" s="63">
        <f>SUMIF($4:$4,K$3,95:95)</f>
        <v>170000000</v>
      </c>
      <c r="L95" s="63">
        <f>SUMIF($4:$4,L$3,95:95)</f>
        <v>0</v>
      </c>
      <c r="M95" s="63">
        <f>SUMIF($4:$4,M$3,95:95)</f>
        <v>0</v>
      </c>
      <c r="N95" s="63">
        <f>SUMIF($4:$4,N$3,95:95)</f>
        <v>0</v>
      </c>
      <c r="O95" s="63">
        <f>SUMIF($4:$4,O$3,95:95)</f>
        <v>0</v>
      </c>
      <c r="P95" s="63">
        <f>SUMIF($4:$4,P$3,95:95)</f>
        <v>0</v>
      </c>
      <c r="Q95" s="28"/>
      <c r="R95"/>
      <c r="S95" s="265">
        <f>SUMIF($C:$C,$F95,S:S)</f>
        <v>170000000</v>
      </c>
      <c r="T95" s="265">
        <f>SUMIF($C:$C,$F95,T:T)</f>
        <v>0</v>
      </c>
      <c r="U95" s="265">
        <f>SUMIF($C:$C,$F95,U:U)</f>
        <v>0</v>
      </c>
      <c r="V95" s="265">
        <f>SUMIF($C:$C,$F95,V:V)</f>
        <v>0</v>
      </c>
      <c r="W95" s="265">
        <f>SUMIF($C:$C,$F95,W:W)</f>
        <v>0</v>
      </c>
      <c r="X95" s="265">
        <f>SUMIF($C:$C,$F95,X:X)</f>
        <v>0</v>
      </c>
      <c r="Y95" s="265">
        <f>SUMIF($C:$C,$F95,Y:Y)</f>
        <v>0</v>
      </c>
      <c r="Z95" s="265">
        <f>SUMIF($C:$C,$F95,Z:Z)</f>
        <v>0</v>
      </c>
      <c r="AA95" s="265">
        <f>SUMIF($C:$C,$F95,AA:AA)</f>
        <v>0</v>
      </c>
      <c r="AB95" s="265">
        <f>SUMIF($C:$C,$F95,AB:AB)</f>
        <v>0</v>
      </c>
      <c r="AC95" s="265">
        <f>SUMIF($C:$C,$F95,AC:AC)</f>
        <v>0</v>
      </c>
      <c r="AD95" s="265">
        <f>SUMIF($C:$C,$F95,AD:AD)</f>
        <v>0</v>
      </c>
      <c r="AE95" s="265">
        <f>SUMIF($C:$C,$F95,AE:AE)</f>
        <v>0</v>
      </c>
      <c r="AF95" s="265">
        <f>SUMIF($C:$C,$F95,AF:AF)</f>
        <v>0</v>
      </c>
      <c r="AG95" s="265">
        <f>SUMIF($C:$C,$F95,AG:AG)</f>
        <v>0</v>
      </c>
      <c r="AH95" s="265">
        <f>SUMIF($C:$C,$F95,AH:AH)</f>
        <v>0</v>
      </c>
      <c r="AI95" s="265">
        <f>SUMIF($C:$C,$F95,AI:AI)</f>
        <v>0</v>
      </c>
      <c r="AJ95" s="265">
        <f>SUMIF($C:$C,$F95,AJ:AJ)</f>
        <v>0</v>
      </c>
      <c r="AK95" s="265">
        <f>SUMIF($C:$C,$F95,AK:AK)</f>
        <v>0</v>
      </c>
      <c r="AL95" s="265">
        <f>SUMIF($C:$C,$F95,AL:AL)</f>
        <v>0</v>
      </c>
      <c r="AM95" s="265">
        <f>SUMIF($C:$C,$F95,AM:AM)</f>
        <v>0</v>
      </c>
      <c r="AN95" s="265">
        <f>SUMIF($C:$C,$F95,AN:AN)</f>
        <v>0</v>
      </c>
      <c r="AO95" s="265">
        <f>SUMIF($C:$C,$F95,AO:AO)</f>
        <v>0</v>
      </c>
      <c r="AP95" s="265">
        <f>SUMIF($C:$C,$F95,AP:AP)</f>
        <v>0</v>
      </c>
      <c r="AQ95" s="265">
        <f>SUMIF($C:$C,$F95,AQ:AQ)</f>
        <v>0</v>
      </c>
      <c r="AR95" s="265">
        <f>SUMIF($C:$C,$F95,AR:AR)</f>
        <v>0</v>
      </c>
      <c r="AS95" s="265">
        <f>SUMIF($C:$C,$F95,AS:AS)</f>
        <v>0</v>
      </c>
      <c r="AT95" s="265">
        <f>SUMIF($C:$C,$F95,AT:AT)</f>
        <v>0</v>
      </c>
      <c r="AU95" s="265">
        <f>SUMIF($C:$C,$F95,AU:AU)</f>
        <v>0</v>
      </c>
      <c r="AV95" s="265">
        <f>SUMIF($C:$C,$F95,AV:AV)</f>
        <v>0</v>
      </c>
      <c r="AW95" s="265">
        <f>SUMIF($C:$C,$F95,AW:AW)</f>
        <v>0</v>
      </c>
      <c r="AX95" s="265">
        <f>SUMIF($C:$C,$F95,AX:AX)</f>
        <v>0</v>
      </c>
      <c r="AY95" s="265">
        <f>SUMIF($C:$C,$F95,AY:AY)</f>
        <v>0</v>
      </c>
      <c r="AZ95" s="265">
        <f>SUMIF($C:$C,$F95,AZ:AZ)</f>
        <v>0</v>
      </c>
      <c r="BA95" s="265">
        <f>SUMIF($C:$C,$F95,BA:BA)</f>
        <v>0</v>
      </c>
      <c r="BB95" s="265">
        <f>SUMIF($C:$C,$F95,BB:BB)</f>
        <v>0</v>
      </c>
      <c r="BC95" s="265">
        <f>SUMIF($C:$C,$F95,BC:BC)</f>
        <v>0</v>
      </c>
      <c r="BD95" s="265">
        <f>SUMIF($C:$C,$F95,BD:BD)</f>
        <v>0</v>
      </c>
      <c r="BE95" s="265">
        <f>SUMIF($C:$C,$F95,BE:BE)</f>
        <v>0</v>
      </c>
      <c r="BF95" s="265">
        <f>SUMIF($C:$C,$F95,BF:BF)</f>
        <v>0</v>
      </c>
      <c r="BG95" s="265">
        <f>SUMIF($C:$C,$F95,BG:BG)</f>
        <v>0</v>
      </c>
      <c r="BH95" s="265">
        <f>SUMIF($C:$C,$F95,BH:BH)</f>
        <v>0</v>
      </c>
      <c r="BI95" s="265">
        <f>SUMIF($C:$C,$F95,BI:BI)</f>
        <v>0</v>
      </c>
      <c r="BJ95" s="265">
        <f>SUMIF($C:$C,$F95,BJ:BJ)</f>
        <v>0</v>
      </c>
      <c r="BK95" s="265">
        <f>SUMIF($C:$C,$F95,BK:BK)</f>
        <v>0</v>
      </c>
      <c r="BL95" s="265">
        <f>SUMIF($C:$C,$F95,BL:BL)</f>
        <v>0</v>
      </c>
      <c r="BM95" s="265">
        <f>SUMIF($C:$C,$F95,BM:BM)</f>
        <v>0</v>
      </c>
      <c r="BN95" s="265">
        <f>SUMIF($C:$C,$F95,BN:BN)</f>
        <v>0</v>
      </c>
      <c r="BO95" s="265">
        <f>SUMIF($C:$C,$F95,BO:BO)</f>
        <v>0</v>
      </c>
      <c r="BP95" s="265">
        <f>SUMIF($C:$C,$F95,BP:BP)</f>
        <v>0</v>
      </c>
      <c r="BQ95" s="265">
        <f>SUMIF($C:$C,$F95,BQ:BQ)</f>
        <v>0</v>
      </c>
      <c r="BR95" s="265">
        <f>SUMIF($C:$C,$F95,BR:BR)</f>
        <v>0</v>
      </c>
      <c r="BS95" s="265">
        <f>SUMIF($C:$C,$F95,BS:BS)</f>
        <v>0</v>
      </c>
      <c r="BT95" s="265">
        <f>SUMIF($C:$C,$F95,BT:BT)</f>
        <v>0</v>
      </c>
      <c r="BU95" s="265">
        <f>SUMIF($C:$C,$F95,BU:BU)</f>
        <v>0</v>
      </c>
      <c r="BV95" s="265">
        <f>SUMIF($C:$C,$F95,BV:BV)</f>
        <v>0</v>
      </c>
      <c r="BW95" s="265">
        <f>SUMIF($C:$C,$F95,BW:BW)</f>
        <v>0</v>
      </c>
      <c r="BX95" s="265">
        <f>SUMIF($C:$C,$F95,BX:BX)</f>
        <v>0</v>
      </c>
      <c r="BY95" s="265">
        <f>SUMIF($C:$C,$F95,BY:BY)</f>
        <v>0</v>
      </c>
      <c r="BZ95" s="265">
        <f>SUMIF($C:$C,$F95,BZ:BZ)</f>
        <v>0</v>
      </c>
      <c r="CA95" s="265">
        <f>SUMIF($C:$C,$F95,CA:CA)</f>
        <v>0</v>
      </c>
      <c r="CB95" s="265">
        <f>SUMIF($C:$C,$F95,CB:CB)</f>
        <v>0</v>
      </c>
      <c r="CC95" s="265">
        <f>SUMIF($C:$C,$F95,CC:CC)</f>
        <v>0</v>
      </c>
      <c r="CD95" s="265">
        <f>SUMIF($C:$C,$F95,CD:CD)</f>
        <v>0</v>
      </c>
      <c r="CE95" s="265">
        <f>SUMIF($C:$C,$F95,CE:CE)</f>
        <v>0</v>
      </c>
      <c r="CF95" s="265">
        <f>SUMIF($C:$C,$F95,CF:CF)</f>
        <v>0</v>
      </c>
      <c r="CG95" s="265">
        <f>SUMIF($C:$C,$F95,CG:CG)</f>
        <v>0</v>
      </c>
      <c r="CH95" s="265">
        <f>SUMIF($C:$C,$F95,CH:CH)</f>
        <v>0</v>
      </c>
      <c r="CI95" s="265">
        <f>SUMIF($C:$C,$F95,CI:CI)</f>
        <v>0</v>
      </c>
      <c r="CJ95" s="265">
        <f>SUMIF($C:$C,$F95,CJ:CJ)</f>
        <v>0</v>
      </c>
      <c r="CK95" s="265">
        <f>SUMIF($C:$C,$F95,CK:CK)</f>
        <v>0</v>
      </c>
      <c r="CL95" s="265">
        <f>SUMIF($C:$C,$F95,CL:CL)</f>
        <v>0</v>
      </c>
      <c r="CN95" s="265">
        <f>SUMIF($C:$C,$F95,CN:CN)</f>
        <v>0</v>
      </c>
      <c r="CO95" s="265">
        <f>SUMIF($C:$C,$F95,CO:CO)</f>
        <v>0</v>
      </c>
      <c r="CP95" s="265">
        <f>SUMIF($C:$C,$F95,CP:CP)</f>
        <v>0</v>
      </c>
      <c r="CQ95" s="265">
        <f>SUMIF($C:$C,$F95,CQ:CQ)</f>
        <v>0</v>
      </c>
      <c r="CR95" s="265">
        <f>SUMIF($C:$C,$F95,CR:CR)</f>
        <v>0</v>
      </c>
      <c r="CS95" s="265">
        <f>SUMIF($C:$C,$F95,CS:CS)</f>
        <v>0</v>
      </c>
      <c r="CT95" s="265">
        <f>SUMIF($C:$C,$F95,CT:CT)</f>
        <v>0</v>
      </c>
      <c r="CU95" s="265">
        <f>SUMIF($C:$C,$F95,CU:CU)</f>
        <v>0</v>
      </c>
      <c r="CV95" s="265">
        <f>SUMIF($C:$C,$F95,CV:CV)</f>
        <v>0</v>
      </c>
      <c r="CW95" s="265">
        <f>SUMIF($C:$C,$F95,CW:CW)</f>
        <v>0</v>
      </c>
      <c r="CX95" s="265">
        <f>SUMIF($C:$C,$F95,CX:CX)</f>
        <v>0</v>
      </c>
      <c r="CY95" s="265">
        <f>SUMIF($C:$C,$F95,CY:CY)</f>
        <v>0</v>
      </c>
      <c r="CZ95" s="265">
        <f>SUMIF($C:$C,$F95,CZ:CZ)</f>
        <v>0</v>
      </c>
      <c r="DA95" s="265">
        <f>SUMIF($C:$C,$F95,DA:DA)</f>
        <v>0</v>
      </c>
      <c r="DB95" s="265">
        <f>SUMIF($C:$C,$F95,DB:DB)</f>
        <v>0</v>
      </c>
      <c r="DC95" s="265">
        <f>SUMIF($C:$C,$F95,DC:DC)</f>
        <v>0</v>
      </c>
      <c r="DD95" s="265">
        <f>SUMIF($C:$C,$F95,DD:DD)</f>
        <v>0</v>
      </c>
      <c r="DE95" s="265">
        <f>SUMIF($C:$C,$F95,DE:DE)</f>
        <v>0</v>
      </c>
      <c r="DF95" s="265">
        <f>SUMIF($C:$C,$F95,DF:DF)</f>
        <v>0</v>
      </c>
      <c r="DG95" s="265">
        <f>SUMIF($C:$C,$F95,DG:DG)</f>
        <v>0</v>
      </c>
      <c r="DH95" s="265">
        <f>SUMIF($C:$C,$F95,DH:DH)</f>
        <v>0</v>
      </c>
      <c r="DI95" s="265">
        <f>SUMIF($C:$C,$F95,DI:DI)</f>
        <v>0</v>
      </c>
      <c r="DJ95" s="265">
        <f>SUMIF($C:$C,$F95,DJ:DJ)</f>
        <v>0</v>
      </c>
      <c r="DK95" s="265">
        <f>SUMIF($C:$C,$F95,DK:DK)</f>
        <v>0</v>
      </c>
      <c r="DL95" s="265">
        <f>SUMIF($C:$C,$F95,DL:DL)</f>
        <v>0</v>
      </c>
    </row>
    <row r="96" spans="1:116" x14ac:dyDescent="0.35">
      <c r="B96" t="s">
        <v>236</v>
      </c>
      <c r="K96" s="28"/>
      <c r="L96" s="28"/>
      <c r="M96" s="28"/>
      <c r="N96" s="28"/>
      <c r="O96" s="28"/>
      <c r="P96" s="28"/>
      <c r="R96"/>
    </row>
    <row r="97" spans="7:116" x14ac:dyDescent="0.35">
      <c r="G97" s="27" t="s">
        <v>640</v>
      </c>
      <c r="K97" s="28">
        <f ca="1">SUMIF($4:$4,K$3,97:97)</f>
        <v>169694487.19999993</v>
      </c>
      <c r="L97" s="28">
        <f ca="1">SUMIF($4:$4,L$3,97:97)</f>
        <v>-654869.81819769694</v>
      </c>
      <c r="M97" s="28">
        <f ca="1">SUMIF($4:$4,M$3,97:97)</f>
        <v>-703925.50070500362</v>
      </c>
      <c r="N97" s="28">
        <f ca="1">SUMIF($4:$4,N$3,97:97)</f>
        <v>-756296.84256576071</v>
      </c>
      <c r="O97" s="28">
        <f ca="1">SUMIF($4:$4,O$3,97:97)</f>
        <v>-812194.7308168849</v>
      </c>
      <c r="P97" s="28">
        <f ca="1">SUMIF($4:$4,P$3,97:97)</f>
        <v>-487372.89637122373</v>
      </c>
      <c r="S97" s="28">
        <f t="shared" ref="S97:AX97" ca="1" si="61">S88+S95+S91</f>
        <v>169974540.59999999</v>
      </c>
      <c r="T97" s="28">
        <f t="shared" ca="1" si="61"/>
        <v>-25459.4</v>
      </c>
      <c r="U97" s="28">
        <f t="shared" ca="1" si="61"/>
        <v>-25459.4</v>
      </c>
      <c r="V97" s="28">
        <f t="shared" ca="1" si="61"/>
        <v>-25459.4</v>
      </c>
      <c r="W97" s="28">
        <f t="shared" ca="1" si="61"/>
        <v>-25459.4</v>
      </c>
      <c r="X97" s="28">
        <f t="shared" ca="1" si="61"/>
        <v>-25459.4</v>
      </c>
      <c r="Y97" s="28">
        <f t="shared" ca="1" si="61"/>
        <v>-25459.4</v>
      </c>
      <c r="Z97" s="28">
        <f t="shared" ca="1" si="61"/>
        <v>-25459.4</v>
      </c>
      <c r="AA97" s="28">
        <f t="shared" ca="1" si="61"/>
        <v>-25459.4</v>
      </c>
      <c r="AB97" s="28">
        <f t="shared" ca="1" si="61"/>
        <v>-25459.4</v>
      </c>
      <c r="AC97" s="28">
        <f t="shared" ca="1" si="61"/>
        <v>-25459.4</v>
      </c>
      <c r="AD97" s="28">
        <f t="shared" ca="1" si="61"/>
        <v>-25459.4</v>
      </c>
      <c r="AE97" s="28">
        <f t="shared" ca="1" si="61"/>
        <v>-53362.60415099161</v>
      </c>
      <c r="AF97" s="28">
        <f t="shared" ca="1" si="61"/>
        <v>-53578.083215388135</v>
      </c>
      <c r="AG97" s="28">
        <f t="shared" ca="1" si="61"/>
        <v>-53794.89533693323</v>
      </c>
      <c r="AH97" s="28">
        <f t="shared" ca="1" si="61"/>
        <v>-54013.04788348054</v>
      </c>
      <c r="AI97" s="28">
        <f t="shared" ca="1" si="61"/>
        <v>-54232.548261139011</v>
      </c>
      <c r="AJ97" s="28">
        <f t="shared" ca="1" si="61"/>
        <v>-54453.403914464157</v>
      </c>
      <c r="AK97" s="28">
        <f t="shared" ca="1" si="61"/>
        <v>-54675.6223266491</v>
      </c>
      <c r="AL97" s="28">
        <f t="shared" ca="1" si="61"/>
        <v>-54899.211019718256</v>
      </c>
      <c r="AM97" s="28">
        <f t="shared" ca="1" si="61"/>
        <v>-55124.177554720765</v>
      </c>
      <c r="AN97" s="28">
        <f t="shared" ca="1" si="61"/>
        <v>-55350.529531924418</v>
      </c>
      <c r="AO97" s="28">
        <f t="shared" ca="1" si="61"/>
        <v>-55578.27459101149</v>
      </c>
      <c r="AP97" s="28">
        <f t="shared" ca="1" si="61"/>
        <v>-55807.420411276194</v>
      </c>
      <c r="AQ97" s="28">
        <f t="shared" ca="1" si="61"/>
        <v>-57358.186961821164</v>
      </c>
      <c r="AR97" s="28">
        <f t="shared" ca="1" si="61"/>
        <v>-57590.157501755864</v>
      </c>
      <c r="AS97" s="28">
        <f t="shared" ca="1" si="61"/>
        <v>-57823.552080396359</v>
      </c>
      <c r="AT97" s="28">
        <f t="shared" ca="1" si="61"/>
        <v>-58058.378537465745</v>
      </c>
      <c r="AU97" s="28">
        <f t="shared" ca="1" si="61"/>
        <v>-58294.64475329483</v>
      </c>
      <c r="AV97" s="28">
        <f t="shared" ca="1" si="61"/>
        <v>-58532.358649025176</v>
      </c>
      <c r="AW97" s="28">
        <f t="shared" ca="1" si="61"/>
        <v>-58771.528186811862</v>
      </c>
      <c r="AX97" s="28">
        <f t="shared" ca="1" si="61"/>
        <v>-59012.161370027927</v>
      </c>
      <c r="AY97" s="28">
        <f t="shared" ref="AY97:CD97" ca="1" si="62">AY88+AY95+AY91</f>
        <v>-59254.266243469829</v>
      </c>
      <c r="AZ97" s="28">
        <f t="shared" ca="1" si="62"/>
        <v>-59497.850893563562</v>
      </c>
      <c r="BA97" s="28">
        <f t="shared" ca="1" si="62"/>
        <v>-59742.923448571164</v>
      </c>
      <c r="BB97" s="28">
        <f t="shared" ca="1" si="62"/>
        <v>-59989.492078800249</v>
      </c>
      <c r="BC97" s="28">
        <f t="shared" ca="1" si="62"/>
        <v>-61623.787859312855</v>
      </c>
      <c r="BD97" s="28">
        <f t="shared" ca="1" si="62"/>
        <v>-61873.37332013472</v>
      </c>
      <c r="BE97" s="28">
        <f t="shared" ca="1" si="62"/>
        <v>-62124.479621467341</v>
      </c>
      <c r="BF97" s="28">
        <f t="shared" ca="1" si="62"/>
        <v>-62377.115103901757</v>
      </c>
      <c r="BG97" s="28">
        <f t="shared" ca="1" si="62"/>
        <v>-62631.288151128581</v>
      </c>
      <c r="BH97" s="28">
        <f t="shared" ca="1" si="62"/>
        <v>-62887.007190155229</v>
      </c>
      <c r="BI97" s="28">
        <f t="shared" ca="1" si="62"/>
        <v>-63144.280691520849</v>
      </c>
      <c r="BJ97" s="28">
        <f t="shared" ca="1" si="62"/>
        <v>-63403.117169510471</v>
      </c>
      <c r="BK97" s="28">
        <f t="shared" ca="1" si="62"/>
        <v>-63663.525182376878</v>
      </c>
      <c r="BL97" s="28">
        <f t="shared" ca="1" si="62"/>
        <v>-63925.513332553368</v>
      </c>
      <c r="BM97" s="28">
        <f t="shared" ca="1" si="62"/>
        <v>-64189.090266880012</v>
      </c>
      <c r="BN97" s="28">
        <f t="shared" ca="1" si="62"/>
        <v>-64454.264676818697</v>
      </c>
      <c r="BO97" s="28">
        <f t="shared" ca="1" si="62"/>
        <v>-66176.579304302664</v>
      </c>
      <c r="BP97" s="28">
        <f t="shared" ca="1" si="62"/>
        <v>-66444.974919459317</v>
      </c>
      <c r="BQ97" s="28">
        <f t="shared" ca="1" si="62"/>
        <v>-66714.994354582115</v>
      </c>
      <c r="BR97" s="28">
        <f t="shared" ca="1" si="62"/>
        <v>-66986.646481859396</v>
      </c>
      <c r="BS97" s="28">
        <f t="shared" ca="1" si="62"/>
        <v>-67259.940219220705</v>
      </c>
      <c r="BT97" s="28">
        <f t="shared" ca="1" si="62"/>
        <v>-67534.884530567753</v>
      </c>
      <c r="BU97" s="28">
        <f t="shared" ca="1" si="62"/>
        <v>-67811.488426000244</v>
      </c>
      <c r="BV97" s="28">
        <f t="shared" ca="1" si="62"/>
        <v>-68089.760962047803</v>
      </c>
      <c r="BW97" s="28">
        <f t="shared" ca="1" si="62"/>
        <v>-68369.71124189673</v>
      </c>
      <c r="BX97" s="28">
        <f t="shared" ca="1" si="62"/>
        <v>-68651.348415626213</v>
      </c>
      <c r="BY97" s="28">
        <f t="shared" ca="1" si="62"/>
        <v>-68934.681680436246</v>
      </c>
      <c r="BZ97" s="28">
        <f t="shared" ca="1" si="62"/>
        <v>-69219.720280885696</v>
      </c>
      <c r="CA97" s="28">
        <f t="shared" ca="1" si="62"/>
        <v>-40428.016564678306</v>
      </c>
      <c r="CB97" s="28">
        <f t="shared" ca="1" si="62"/>
        <v>-40461.437363597564</v>
      </c>
      <c r="CC97" s="28">
        <f t="shared" ca="1" si="62"/>
        <v>-40494.997415845748</v>
      </c>
      <c r="CD97" s="28">
        <f t="shared" ca="1" si="62"/>
        <v>-40528.697301645021</v>
      </c>
      <c r="CE97" s="28">
        <f t="shared" ref="CE97:CL97" ca="1" si="63">CE88+CE95+CE91</f>
        <v>-40562.537603635152</v>
      </c>
      <c r="CF97" s="28">
        <f t="shared" ca="1" si="63"/>
        <v>-40596.518906883051</v>
      </c>
      <c r="CG97" s="28">
        <f t="shared" ca="1" si="63"/>
        <v>-40630.641798895318</v>
      </c>
      <c r="CH97" s="28">
        <f t="shared" ca="1" si="63"/>
        <v>-40664.90686962381</v>
      </c>
      <c r="CI97" s="28">
        <f t="shared" ca="1" si="63"/>
        <v>-40699.314711480489</v>
      </c>
      <c r="CJ97" s="28">
        <f t="shared" ca="1" si="63"/>
        <v>-40733.86591934468</v>
      </c>
      <c r="CK97" s="28">
        <f t="shared" ca="1" si="63"/>
        <v>-40768.561090575065</v>
      </c>
      <c r="CL97" s="28">
        <f t="shared" ca="1" si="63"/>
        <v>-40803.40082501946</v>
      </c>
      <c r="CN97" s="28">
        <f t="shared" ref="CN97:DL97" ca="1" si="64">CN88+CN95+CN91</f>
        <v>0</v>
      </c>
      <c r="CO97" s="28">
        <f t="shared" ca="1" si="64"/>
        <v>0</v>
      </c>
      <c r="CP97" s="28">
        <f t="shared" ca="1" si="64"/>
        <v>0</v>
      </c>
      <c r="CQ97" s="28">
        <f t="shared" ca="1" si="64"/>
        <v>0</v>
      </c>
      <c r="CR97" s="28">
        <f t="shared" ca="1" si="64"/>
        <v>0</v>
      </c>
      <c r="CS97" s="28">
        <f t="shared" ca="1" si="64"/>
        <v>0</v>
      </c>
      <c r="CT97" s="28">
        <f t="shared" ca="1" si="64"/>
        <v>0</v>
      </c>
      <c r="CU97" s="28">
        <f t="shared" ca="1" si="64"/>
        <v>0</v>
      </c>
      <c r="CV97" s="28">
        <f t="shared" ca="1" si="64"/>
        <v>0</v>
      </c>
      <c r="CW97" s="28">
        <f t="shared" ca="1" si="64"/>
        <v>0</v>
      </c>
      <c r="CX97" s="28">
        <f t="shared" ca="1" si="64"/>
        <v>0</v>
      </c>
      <c r="CY97" s="28">
        <f t="shared" ca="1" si="64"/>
        <v>0</v>
      </c>
      <c r="CZ97" s="28">
        <f t="shared" ca="1" si="64"/>
        <v>0</v>
      </c>
      <c r="DA97" s="28">
        <f t="shared" ca="1" si="64"/>
        <v>0</v>
      </c>
      <c r="DB97" s="28">
        <f t="shared" ca="1" si="64"/>
        <v>0</v>
      </c>
      <c r="DC97" s="28">
        <f t="shared" ca="1" si="64"/>
        <v>0</v>
      </c>
      <c r="DD97" s="28">
        <f t="shared" ca="1" si="64"/>
        <v>0</v>
      </c>
      <c r="DE97" s="28">
        <f t="shared" ca="1" si="64"/>
        <v>0</v>
      </c>
      <c r="DF97" s="28">
        <f t="shared" ca="1" si="64"/>
        <v>0</v>
      </c>
      <c r="DG97" s="28">
        <f t="shared" ca="1" si="64"/>
        <v>0</v>
      </c>
      <c r="DH97" s="28">
        <f t="shared" ca="1" si="64"/>
        <v>0</v>
      </c>
      <c r="DI97" s="28">
        <f t="shared" ca="1" si="64"/>
        <v>0</v>
      </c>
      <c r="DJ97" s="28">
        <f t="shared" ca="1" si="64"/>
        <v>0</v>
      </c>
      <c r="DK97" s="28">
        <f t="shared" ca="1" si="64"/>
        <v>0</v>
      </c>
      <c r="DL97" s="28">
        <f t="shared" ca="1" si="64"/>
        <v>0</v>
      </c>
    </row>
  </sheetData>
  <conditionalFormatting sqref="H58:CL58 CN58:DL58">
    <cfRule type="cellIs" dxfId="57" priority="8504" operator="lessThan">
      <formula>0</formula>
    </cfRule>
  </conditionalFormatting>
  <conditionalFormatting sqref="CN10:DL13 H4:J10 O4:CL10 K4:N4 K6:N8 H11:CL11 H13:CL13 H12:J12 O12:CL12 H55:CL82 H15:CL16 H97:CL1048576 H83:Q96 S83:CL96 CN15:DL16 S18:CL21 H18:Q21 CN18:DL21 CN23:DL1048576 H23:Q54 S23:CL54">
    <cfRule type="expression" dxfId="56" priority="8503">
      <formula>ISNUMBER(SEARCH("Calcs.", _xlfn.FORMULATEXT(H4)))</formula>
    </cfRule>
  </conditionalFormatting>
  <conditionalFormatting sqref="CN10:DL13 H4:J10 O4:CL10 K4:N4 K6:N8 H11:CL11 H13:CL13 H12:J12 O12:CL12 H55:CL82 H15:CL16 H97:CL97 H83:Q96 S83:CL96 CN15:DL16 S18:CL21 H18:Q21 CN18:DL21 CN23:DL97 H23:Q54 S23:CL54">
    <cfRule type="expression" dxfId="55" priority="8505">
      <formula>ISNUMBER(SEARCH("Assumption", _xlfn.FORMULATEXT(H4)))</formula>
    </cfRule>
  </conditionalFormatting>
  <conditionalFormatting sqref="A3:CL3">
    <cfRule type="cellIs" dxfId="54" priority="8502" stopIfTrue="1" operator="notEqual">
      <formula>0.6545646468</formula>
    </cfRule>
  </conditionalFormatting>
  <conditionalFormatting sqref="CN2:DL2">
    <cfRule type="cellIs" dxfId="53" priority="8501" stopIfTrue="1" operator="notEqual">
      <formula>0.6545646468</formula>
    </cfRule>
  </conditionalFormatting>
  <conditionalFormatting sqref="H2:P2">
    <cfRule type="cellIs" dxfId="52" priority="8500" stopIfTrue="1" operator="notEqual">
      <formula>0.6545646468</formula>
    </cfRule>
  </conditionalFormatting>
  <conditionalFormatting sqref="CN1:DL1">
    <cfRule type="cellIs" dxfId="51" priority="8499" stopIfTrue="1" operator="notEqual">
      <formula>0.6545646468</formula>
    </cfRule>
  </conditionalFormatting>
  <conditionalFormatting sqref="J1">
    <cfRule type="cellIs" dxfId="50" priority="8498" stopIfTrue="1" operator="notEqual">
      <formula>0.6545646468</formula>
    </cfRule>
  </conditionalFormatting>
  <conditionalFormatting sqref="K1:P1">
    <cfRule type="cellIs" dxfId="49" priority="8497" stopIfTrue="1" operator="notEqual">
      <formula>0.6545646468</formula>
    </cfRule>
  </conditionalFormatting>
  <conditionalFormatting sqref="R1:CL1">
    <cfRule type="cellIs" dxfId="48" priority="8496" stopIfTrue="1" operator="notEqual">
      <formula>0.6545646468</formula>
    </cfRule>
  </conditionalFormatting>
  <conditionalFormatting sqref="R17 H17:P17">
    <cfRule type="expression" dxfId="47" priority="7">
      <formula>ISNUMBER(SEARCH("Calcs.", _xlfn.FORMULATEXT(H17)))</formula>
    </cfRule>
    <cfRule type="expression" dxfId="46" priority="8">
      <formula>ISNUMBER(SEARCH("Assumption", _xlfn.FORMULATEXT(H17)))</formula>
    </cfRule>
    <cfRule type="expression" dxfId="45" priority="9">
      <formula>ISNUMBER(SEARCH("=", _xlfn.FORMULATEXT(H17)))</formula>
    </cfRule>
    <cfRule type="expression" dxfId="44" priority="10">
      <formula>(ISNUMBER(SEARCH("=", _xlfn.FORMULATEXT(H17)))*1=0)</formula>
    </cfRule>
  </conditionalFormatting>
  <conditionalFormatting sqref="R17 H17:P17">
    <cfRule type="expression" dxfId="43" priority="6">
      <formula>ISNUMBER(SEARCH("IS BS CF", _xlfn.FORMULATEXT(H17)))</formula>
    </cfRule>
  </conditionalFormatting>
  <conditionalFormatting sqref="R22 H22:P22">
    <cfRule type="expression" dxfId="42" priority="2">
      <formula>ISNUMBER(SEARCH("Calcs.", _xlfn.FORMULATEXT(H22)))</formula>
    </cfRule>
    <cfRule type="expression" dxfId="41" priority="3">
      <formula>ISNUMBER(SEARCH("Assumption", _xlfn.FORMULATEXT(H22)))</formula>
    </cfRule>
    <cfRule type="expression" dxfId="40" priority="4">
      <formula>ISNUMBER(SEARCH("=", _xlfn.FORMULATEXT(H22)))</formula>
    </cfRule>
    <cfRule type="expression" dxfId="39" priority="5">
      <formula>(ISNUMBER(SEARCH("=", _xlfn.FORMULATEXT(H22)))*1=0)</formula>
    </cfRule>
  </conditionalFormatting>
  <conditionalFormatting sqref="R22 H22:P22">
    <cfRule type="expression" dxfId="38" priority="1">
      <formula>ISNUMBER(SEARCH("IS BS CF", _xlfn.FORMULATEXT(H22)))</formula>
    </cfRule>
  </conditionalFormatting>
  <pageMargins left="0.7" right="0.7" top="0.75" bottom="0.75"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5862B2-C89D-44E5-B9BD-9396C9589664}">
  <sheetPr codeName="Sheet10">
    <tabColor theme="4"/>
  </sheetPr>
  <dimension ref="A1:DM2197"/>
  <sheetViews>
    <sheetView showGridLines="0" tabSelected="1" zoomScale="70" zoomScaleNormal="70" workbookViewId="0">
      <pane xSplit="7" ySplit="9" topLeftCell="H31" activePane="bottomRight" state="frozen"/>
      <selection pane="topRight" activeCell="H1" sqref="H1"/>
      <selection pane="bottomLeft" activeCell="A8" sqref="A8"/>
      <selection pane="bottomRight" activeCell="R74" sqref="R74"/>
    </sheetView>
  </sheetViews>
  <sheetFormatPr defaultRowHeight="14.5" outlineLevelRow="1" outlineLevelCol="1" x14ac:dyDescent="0.35"/>
  <cols>
    <col min="1" max="1" width="2.453125" bestFit="1" customWidth="1"/>
    <col min="2" max="2" width="8.7265625" hidden="1" customWidth="1" outlineLevel="1"/>
    <col min="3" max="3" width="21.7265625" hidden="1" customWidth="1" outlineLevel="1"/>
    <col min="4" max="4" width="11.6328125" hidden="1" customWidth="1" outlineLevel="1"/>
    <col min="5" max="5" width="13.1796875" hidden="1" customWidth="1" outlineLevel="1"/>
    <col min="6" max="6" width="11.6328125" hidden="1" customWidth="1" outlineLevel="1"/>
    <col min="7" max="7" width="27.7265625" style="382" bestFit="1" customWidth="1" collapsed="1"/>
    <col min="8" max="8" width="5" bestFit="1" customWidth="1"/>
    <col min="9" max="9" width="4.81640625" style="1" bestFit="1" customWidth="1"/>
    <col min="10" max="10" width="13.36328125" style="1" customWidth="1"/>
    <col min="11" max="11" width="13.36328125" customWidth="1"/>
    <col min="12" max="16" width="13.36328125" bestFit="1" customWidth="1"/>
    <col min="17" max="17" width="2" customWidth="1"/>
    <col min="18" max="18" width="12.26953125" style="8" customWidth="1"/>
    <col min="19" max="90" width="12.26953125" style="8" bestFit="1" customWidth="1"/>
    <col min="91" max="91" width="12.54296875" bestFit="1" customWidth="1"/>
    <col min="92" max="92" width="6.54296875" style="1" bestFit="1" customWidth="1"/>
    <col min="93" max="93" width="6.90625" bestFit="1" customWidth="1"/>
    <col min="94" max="94" width="6.26953125" bestFit="1" customWidth="1"/>
    <col min="95" max="95" width="6.453125" bestFit="1" customWidth="1"/>
    <col min="96" max="96" width="6.54296875" bestFit="1" customWidth="1"/>
    <col min="97" max="97" width="6.90625" bestFit="1" customWidth="1"/>
    <col min="98" max="98" width="6.26953125" bestFit="1" customWidth="1"/>
    <col min="99" max="99" width="6.453125" bestFit="1" customWidth="1"/>
    <col min="100" max="100" width="6.54296875" bestFit="1" customWidth="1"/>
    <col min="101" max="101" width="6.90625" bestFit="1" customWidth="1"/>
    <col min="102" max="102" width="6.26953125" bestFit="1" customWidth="1"/>
    <col min="103" max="103" width="6.453125" bestFit="1" customWidth="1"/>
    <col min="104" max="104" width="6.54296875" bestFit="1" customWidth="1"/>
    <col min="105" max="105" width="6.90625" bestFit="1" customWidth="1"/>
    <col min="106" max="106" width="6.26953125" bestFit="1" customWidth="1"/>
    <col min="107" max="107" width="6.453125" bestFit="1" customWidth="1"/>
    <col min="108" max="108" width="6.54296875" bestFit="1" customWidth="1"/>
    <col min="109" max="109" width="6.90625" bestFit="1" customWidth="1"/>
    <col min="110" max="110" width="6.26953125" bestFit="1" customWidth="1"/>
    <col min="111" max="111" width="6.453125" bestFit="1" customWidth="1"/>
    <col min="112" max="112" width="6.54296875" bestFit="1" customWidth="1"/>
    <col min="113" max="113" width="6.90625" bestFit="1" customWidth="1"/>
    <col min="114" max="114" width="6.26953125" bestFit="1" customWidth="1"/>
    <col min="115" max="115" width="6.453125" bestFit="1" customWidth="1"/>
    <col min="116" max="116" width="6.54296875" bestFit="1" customWidth="1"/>
  </cols>
  <sheetData>
    <row r="1" spans="1:116" ht="15" thickBot="1" x14ac:dyDescent="0.4">
      <c r="I1" s="8">
        <f>K1-1</f>
        <v>2023</v>
      </c>
      <c r="J1" s="113">
        <f>K1-1</f>
        <v>2023</v>
      </c>
      <c r="K1" s="113">
        <f>'IS BS CF'!K2</f>
        <v>2024</v>
      </c>
      <c r="L1" s="113">
        <f>L2</f>
        <v>2025</v>
      </c>
      <c r="M1" s="113">
        <f>M2</f>
        <v>2026</v>
      </c>
      <c r="N1" s="113">
        <f>N2</f>
        <v>2027</v>
      </c>
      <c r="O1" s="113">
        <f>O2</f>
        <v>2028</v>
      </c>
      <c r="P1" s="113">
        <f>P2</f>
        <v>2029</v>
      </c>
      <c r="R1" s="114">
        <f>R2</f>
        <v>45291</v>
      </c>
      <c r="S1" s="114">
        <f>S2</f>
        <v>45322</v>
      </c>
      <c r="T1" s="114">
        <f>T2</f>
        <v>45351</v>
      </c>
      <c r="U1" s="114">
        <f>U2</f>
        <v>45382</v>
      </c>
      <c r="V1" s="114">
        <f>V2</f>
        <v>45412</v>
      </c>
      <c r="W1" s="114">
        <f>W2</f>
        <v>45443</v>
      </c>
      <c r="X1" s="114">
        <f>X2</f>
        <v>45473</v>
      </c>
      <c r="Y1" s="114">
        <f>Y2</f>
        <v>45504</v>
      </c>
      <c r="Z1" s="114">
        <f>Z2</f>
        <v>45535</v>
      </c>
      <c r="AA1" s="114">
        <f>AA2</f>
        <v>45565</v>
      </c>
      <c r="AB1" s="114">
        <f>AB2</f>
        <v>45596</v>
      </c>
      <c r="AC1" s="114">
        <f>AC2</f>
        <v>45626</v>
      </c>
      <c r="AD1" s="114">
        <f>AD2</f>
        <v>45657</v>
      </c>
      <c r="AE1" s="114">
        <f>AE2</f>
        <v>45688</v>
      </c>
      <c r="AF1" s="114">
        <f>AF2</f>
        <v>45716</v>
      </c>
      <c r="AG1" s="114">
        <f>AG2</f>
        <v>45747</v>
      </c>
      <c r="AH1" s="114">
        <f>AH2</f>
        <v>45777</v>
      </c>
      <c r="AI1" s="114">
        <f>AI2</f>
        <v>45808</v>
      </c>
      <c r="AJ1" s="114">
        <f>AJ2</f>
        <v>45838</v>
      </c>
      <c r="AK1" s="114">
        <f>AK2</f>
        <v>45869</v>
      </c>
      <c r="AL1" s="114">
        <f>AL2</f>
        <v>45900</v>
      </c>
      <c r="AM1" s="114">
        <f>AM2</f>
        <v>45930</v>
      </c>
      <c r="AN1" s="114">
        <f>AN2</f>
        <v>45961</v>
      </c>
      <c r="AO1" s="114">
        <f>AO2</f>
        <v>45991</v>
      </c>
      <c r="AP1" s="114">
        <f>AP2</f>
        <v>46022</v>
      </c>
      <c r="AQ1" s="114">
        <f>AQ2</f>
        <v>46053</v>
      </c>
      <c r="AR1" s="114">
        <f>AR2</f>
        <v>46081</v>
      </c>
      <c r="AS1" s="114">
        <f>AS2</f>
        <v>46112</v>
      </c>
      <c r="AT1" s="114">
        <f>AT2</f>
        <v>46142</v>
      </c>
      <c r="AU1" s="114">
        <f>AU2</f>
        <v>46173</v>
      </c>
      <c r="AV1" s="114">
        <f>AV2</f>
        <v>46203</v>
      </c>
      <c r="AW1" s="114">
        <f>AW2</f>
        <v>46234</v>
      </c>
      <c r="AX1" s="114">
        <f>AX2</f>
        <v>46265</v>
      </c>
      <c r="AY1" s="114">
        <f>AY2</f>
        <v>46295</v>
      </c>
      <c r="AZ1" s="114">
        <f>AZ2</f>
        <v>46326</v>
      </c>
      <c r="BA1" s="114">
        <f>BA2</f>
        <v>46356</v>
      </c>
      <c r="BB1" s="114">
        <f>BB2</f>
        <v>46387</v>
      </c>
      <c r="BC1" s="114">
        <f>BC2</f>
        <v>46418</v>
      </c>
      <c r="BD1" s="114">
        <f>BD2</f>
        <v>46446</v>
      </c>
      <c r="BE1" s="114">
        <f>BE2</f>
        <v>46477</v>
      </c>
      <c r="BF1" s="114">
        <f>BF2</f>
        <v>46507</v>
      </c>
      <c r="BG1" s="114">
        <f>BG2</f>
        <v>46538</v>
      </c>
      <c r="BH1" s="114">
        <f>BH2</f>
        <v>46568</v>
      </c>
      <c r="BI1" s="114">
        <f>BI2</f>
        <v>46599</v>
      </c>
      <c r="BJ1" s="114">
        <f>BJ2</f>
        <v>46630</v>
      </c>
      <c r="BK1" s="114">
        <f>BK2</f>
        <v>46660</v>
      </c>
      <c r="BL1" s="114">
        <f>BL2</f>
        <v>46691</v>
      </c>
      <c r="BM1" s="114">
        <f>BM2</f>
        <v>46721</v>
      </c>
      <c r="BN1" s="114">
        <f>BN2</f>
        <v>46752</v>
      </c>
      <c r="BO1" s="114">
        <f>BO2</f>
        <v>46783</v>
      </c>
      <c r="BP1" s="114">
        <f>BP2</f>
        <v>46812</v>
      </c>
      <c r="BQ1" s="114">
        <f>BQ2</f>
        <v>46843</v>
      </c>
      <c r="BR1" s="114">
        <f>BR2</f>
        <v>46873</v>
      </c>
      <c r="BS1" s="114">
        <f>BS2</f>
        <v>46904</v>
      </c>
      <c r="BT1" s="114">
        <f>BT2</f>
        <v>46934</v>
      </c>
      <c r="BU1" s="114">
        <f>BU2</f>
        <v>46965</v>
      </c>
      <c r="BV1" s="114">
        <f>BV2</f>
        <v>46996</v>
      </c>
      <c r="BW1" s="114">
        <f>BW2</f>
        <v>47026</v>
      </c>
      <c r="BX1" s="114">
        <f>BX2</f>
        <v>47057</v>
      </c>
      <c r="BY1" s="114">
        <f>BY2</f>
        <v>47087</v>
      </c>
      <c r="BZ1" s="114">
        <f>BZ2</f>
        <v>47118</v>
      </c>
      <c r="CA1" s="114">
        <f>CA2</f>
        <v>47149</v>
      </c>
      <c r="CB1" s="114">
        <f>CB2</f>
        <v>47177</v>
      </c>
      <c r="CC1" s="114">
        <f>CC2</f>
        <v>47208</v>
      </c>
      <c r="CD1" s="114">
        <f>CD2</f>
        <v>47238</v>
      </c>
      <c r="CE1" s="114">
        <f>CE2</f>
        <v>47269</v>
      </c>
      <c r="CF1" s="114">
        <f>CF2</f>
        <v>47299</v>
      </c>
      <c r="CG1" s="114">
        <f>CG2</f>
        <v>47330</v>
      </c>
      <c r="CH1" s="114">
        <f>CH2</f>
        <v>47361</v>
      </c>
      <c r="CI1" s="114">
        <f>CI2</f>
        <v>47391</v>
      </c>
      <c r="CJ1" s="114">
        <f>CJ2</f>
        <v>47422</v>
      </c>
      <c r="CK1" s="114">
        <f>CK2</f>
        <v>47452</v>
      </c>
      <c r="CL1" s="114">
        <f>CL2</f>
        <v>47483</v>
      </c>
      <c r="CN1" s="230" t="str">
        <f>IF(CN7=3,CN3&amp;" Q1",IF(CN7=6,CN3&amp;" Q2",IF(CN7=9,CN3&amp;" Q3",IF(CN7=12,CN3&amp;" Q4",0))))</f>
        <v>0 Q4</v>
      </c>
      <c r="CO1" s="230" t="str">
        <f>IF(CO7=3,CO3&amp;" Q1",IF(CO7=6,CO3&amp;" Q2",IF(CO7=9,CO3&amp;" Q3",IF(CO7=12,CO3&amp;" Q4",0))))</f>
        <v>0 Q1</v>
      </c>
      <c r="CP1" s="230" t="str">
        <f>IF(CP7=3,CP3&amp;" Q1",IF(CP7=6,CP3&amp;" Q2",IF(CP7=9,CP3&amp;" Q3",IF(CP7=12,CP3&amp;" Q4",0))))</f>
        <v>0 Q2</v>
      </c>
      <c r="CQ1" s="230" t="str">
        <f>IF(CQ7=3,CQ3&amp;" Q1",IF(CQ7=6,CQ3&amp;" Q2",IF(CQ7=9,CQ3&amp;" Q3",IF(CQ7=12,CQ3&amp;" Q4",0))))</f>
        <v>0 Q3</v>
      </c>
      <c r="CR1" s="230" t="str">
        <f>IF(CR7=3,CR3&amp;" Q1",IF(CR7=6,CR3&amp;" Q2",IF(CR7=9,CR3&amp;" Q3",IF(CR7=12,CR3&amp;" Q4",0))))</f>
        <v>0 Q4</v>
      </c>
      <c r="CS1" s="230" t="str">
        <f>IF(CS7=3,CS3&amp;" Q1",IF(CS7=6,CS3&amp;" Q2",IF(CS7=9,CS3&amp;" Q3",IF(CS7=12,CS3&amp;" Q4",0))))</f>
        <v>0 Q1</v>
      </c>
      <c r="CT1" s="230" t="str">
        <f>IF(CT7=3,CT3&amp;" Q1",IF(CT7=6,CT3&amp;" Q2",IF(CT7=9,CT3&amp;" Q3",IF(CT7=12,CT3&amp;" Q4",0))))</f>
        <v>0 Q2</v>
      </c>
      <c r="CU1" s="230" t="str">
        <f>IF(CU7=3,CU3&amp;" Q1",IF(CU7=6,CU3&amp;" Q2",IF(CU7=9,CU3&amp;" Q3",IF(CU7=12,CU3&amp;" Q4",0))))</f>
        <v>0 Q3</v>
      </c>
      <c r="CV1" s="230" t="str">
        <f>IF(CV7=3,CV3&amp;" Q1",IF(CV7=6,CV3&amp;" Q2",IF(CV7=9,CV3&amp;" Q3",IF(CV7=12,CV3&amp;" Q4",0))))</f>
        <v>0 Q4</v>
      </c>
      <c r="CW1" s="230" t="str">
        <f>IF(CW7=3,CW3&amp;" Q1",IF(CW7=6,CW3&amp;" Q2",IF(CW7=9,CW3&amp;" Q3",IF(CW7=12,CW3&amp;" Q4",0))))</f>
        <v>0 Q1</v>
      </c>
      <c r="CX1" s="230" t="str">
        <f>IF(CX7=3,CX3&amp;" Q1",IF(CX7=6,CX3&amp;" Q2",IF(CX7=9,CX3&amp;" Q3",IF(CX7=12,CX3&amp;" Q4",0))))</f>
        <v>0 Q2</v>
      </c>
      <c r="CY1" s="230" t="str">
        <f>IF(CY7=3,CY3&amp;" Q1",IF(CY7=6,CY3&amp;" Q2",IF(CY7=9,CY3&amp;" Q3",IF(CY7=12,CY3&amp;" Q4",0))))</f>
        <v>0 Q3</v>
      </c>
      <c r="CZ1" s="230" t="str">
        <f>IF(CZ7=3,CZ3&amp;" Q1",IF(CZ7=6,CZ3&amp;" Q2",IF(CZ7=9,CZ3&amp;" Q3",IF(CZ7=12,CZ3&amp;" Q4",0))))</f>
        <v>0 Q4</v>
      </c>
      <c r="DA1" s="230" t="str">
        <f>IF(DA7=3,DA3&amp;" Q1",IF(DA7=6,DA3&amp;" Q2",IF(DA7=9,DA3&amp;" Q3",IF(DA7=12,DA3&amp;" Q4",0))))</f>
        <v>0 Q1</v>
      </c>
      <c r="DB1" s="230" t="str">
        <f>IF(DB7=3,DB3&amp;" Q1",IF(DB7=6,DB3&amp;" Q2",IF(DB7=9,DB3&amp;" Q3",IF(DB7=12,DB3&amp;" Q4",0))))</f>
        <v>0 Q2</v>
      </c>
      <c r="DC1" s="230" t="str">
        <f>IF(DC7=3,DC3&amp;" Q1",IF(DC7=6,DC3&amp;" Q2",IF(DC7=9,DC3&amp;" Q3",IF(DC7=12,DC3&amp;" Q4",0))))</f>
        <v>0 Q3</v>
      </c>
      <c r="DD1" s="230" t="str">
        <f>IF(DD7=3,DD3&amp;" Q1",IF(DD7=6,DD3&amp;" Q2",IF(DD7=9,DD3&amp;" Q3",IF(DD7=12,DD3&amp;" Q4",0))))</f>
        <v>0 Q4</v>
      </c>
      <c r="DE1" s="230" t="str">
        <f>IF(DE7=3,DE3&amp;" Q1",IF(DE7=6,DE3&amp;" Q2",IF(DE7=9,DE3&amp;" Q3",IF(DE7=12,DE3&amp;" Q4",0))))</f>
        <v>0 Q1</v>
      </c>
      <c r="DF1" s="230" t="str">
        <f>IF(DF7=3,DF3&amp;" Q1",IF(DF7=6,DF3&amp;" Q2",IF(DF7=9,DF3&amp;" Q3",IF(DF7=12,DF3&amp;" Q4",0))))</f>
        <v>0 Q2</v>
      </c>
      <c r="DG1" s="230" t="str">
        <f>IF(DG7=3,DG3&amp;" Q1",IF(DG7=6,DG3&amp;" Q2",IF(DG7=9,DG3&amp;" Q3",IF(DG7=12,DG3&amp;" Q4",0))))</f>
        <v>0 Q3</v>
      </c>
      <c r="DH1" s="230" t="str">
        <f>IF(DH7=3,DH3&amp;" Q1",IF(DH7=6,DH3&amp;" Q2",IF(DH7=9,DH3&amp;" Q3",IF(DH7=12,DH3&amp;" Q4",0))))</f>
        <v>0 Q4</v>
      </c>
      <c r="DI1" s="230" t="str">
        <f>IF(DI7=3,DI3&amp;" Q1",IF(DI7=6,DI3&amp;" Q2",IF(DI7=9,DI3&amp;" Q3",IF(DI7=12,DI3&amp;" Q4",0))))</f>
        <v>0 Q1</v>
      </c>
      <c r="DJ1" s="230" t="str">
        <f>IF(DJ7=3,DJ3&amp;" Q1",IF(DJ7=6,DJ3&amp;" Q2",IF(DJ7=9,DJ3&amp;" Q3",IF(DJ7=12,DJ3&amp;" Q4",0))))</f>
        <v>0 Q2</v>
      </c>
      <c r="DK1" s="230" t="str">
        <f>IF(DK7=3,DK3&amp;" Q1",IF(DK7=6,DK3&amp;" Q2",IF(DK7=9,DK3&amp;" Q3",IF(DK7=12,DK3&amp;" Q4",0))))</f>
        <v>0 Q3</v>
      </c>
      <c r="DL1" s="230" t="str">
        <f>IF(DL7=3,DL3&amp;" Q1",IF(DL7=6,DL3&amp;" Q2",IF(DL7=9,DL3&amp;" Q3",IF(DL7=12,DL3&amp;" Q4",0))))</f>
        <v>0 Q4</v>
      </c>
    </row>
    <row r="2" spans="1:116" hidden="1" outlineLevel="1" x14ac:dyDescent="0.35">
      <c r="B2" s="8"/>
      <c r="C2" s="8"/>
      <c r="H2" s="8"/>
      <c r="I2" s="8">
        <f>K2-1</f>
        <v>2023</v>
      </c>
      <c r="J2" s="113">
        <f>K2-1</f>
        <v>2023</v>
      </c>
      <c r="K2" s="113">
        <f>'IS BS CF'!K3</f>
        <v>2024</v>
      </c>
      <c r="L2" s="113">
        <f>K2+1</f>
        <v>2025</v>
      </c>
      <c r="M2" s="113">
        <f>L2+1</f>
        <v>2026</v>
      </c>
      <c r="N2" s="113">
        <f>M2+1</f>
        <v>2027</v>
      </c>
      <c r="O2" s="113">
        <f>N2+1</f>
        <v>2028</v>
      </c>
      <c r="P2" s="113">
        <f>O2+1</f>
        <v>2029</v>
      </c>
      <c r="R2" s="114">
        <f>EOMONTH(S2,-1)</f>
        <v>45291</v>
      </c>
      <c r="S2" s="114">
        <f>'IS BS CF'!S3</f>
        <v>45322</v>
      </c>
      <c r="T2" s="114">
        <f>EOMONTH(S2,1)</f>
        <v>45351</v>
      </c>
      <c r="U2" s="114">
        <f>EOMONTH(T2,1)</f>
        <v>45382</v>
      </c>
      <c r="V2" s="114">
        <f>EOMONTH(U2,1)</f>
        <v>45412</v>
      </c>
      <c r="W2" s="114">
        <f>EOMONTH(V2,1)</f>
        <v>45443</v>
      </c>
      <c r="X2" s="114">
        <f>EOMONTH(W2,1)</f>
        <v>45473</v>
      </c>
      <c r="Y2" s="114">
        <f>EOMONTH(X2,1)</f>
        <v>45504</v>
      </c>
      <c r="Z2" s="114">
        <f>EOMONTH(Y2,1)</f>
        <v>45535</v>
      </c>
      <c r="AA2" s="114">
        <f>EOMONTH(Z2,1)</f>
        <v>45565</v>
      </c>
      <c r="AB2" s="114">
        <f>EOMONTH(AA2,1)</f>
        <v>45596</v>
      </c>
      <c r="AC2" s="114">
        <f>EOMONTH(AB2,1)</f>
        <v>45626</v>
      </c>
      <c r="AD2" s="114">
        <f>EOMONTH(AC2,1)</f>
        <v>45657</v>
      </c>
      <c r="AE2" s="114">
        <f>EOMONTH(AD2,1)</f>
        <v>45688</v>
      </c>
      <c r="AF2" s="114">
        <f>EOMONTH(AE2,1)</f>
        <v>45716</v>
      </c>
      <c r="AG2" s="114">
        <f>EOMONTH(AF2,1)</f>
        <v>45747</v>
      </c>
      <c r="AH2" s="114">
        <f>EOMONTH(AG2,1)</f>
        <v>45777</v>
      </c>
      <c r="AI2" s="114">
        <f>EOMONTH(AH2,1)</f>
        <v>45808</v>
      </c>
      <c r="AJ2" s="114">
        <f>EOMONTH(AI2,1)</f>
        <v>45838</v>
      </c>
      <c r="AK2" s="114">
        <f>EOMONTH(AJ2,1)</f>
        <v>45869</v>
      </c>
      <c r="AL2" s="114">
        <f>EOMONTH(AK2,1)</f>
        <v>45900</v>
      </c>
      <c r="AM2" s="114">
        <f>EOMONTH(AL2,1)</f>
        <v>45930</v>
      </c>
      <c r="AN2" s="114">
        <f>EOMONTH(AM2,1)</f>
        <v>45961</v>
      </c>
      <c r="AO2" s="114">
        <f>EOMONTH(AN2,1)</f>
        <v>45991</v>
      </c>
      <c r="AP2" s="114">
        <f>EOMONTH(AO2,1)</f>
        <v>46022</v>
      </c>
      <c r="AQ2" s="114">
        <f>EOMONTH(AP2,1)</f>
        <v>46053</v>
      </c>
      <c r="AR2" s="114">
        <f>EOMONTH(AQ2,1)</f>
        <v>46081</v>
      </c>
      <c r="AS2" s="114">
        <f>EOMONTH(AR2,1)</f>
        <v>46112</v>
      </c>
      <c r="AT2" s="114">
        <f>EOMONTH(AS2,1)</f>
        <v>46142</v>
      </c>
      <c r="AU2" s="114">
        <f>EOMONTH(AT2,1)</f>
        <v>46173</v>
      </c>
      <c r="AV2" s="114">
        <f>EOMONTH(AU2,1)</f>
        <v>46203</v>
      </c>
      <c r="AW2" s="114">
        <f>EOMONTH(AV2,1)</f>
        <v>46234</v>
      </c>
      <c r="AX2" s="114">
        <f>EOMONTH(AW2,1)</f>
        <v>46265</v>
      </c>
      <c r="AY2" s="114">
        <f>EOMONTH(AX2,1)</f>
        <v>46295</v>
      </c>
      <c r="AZ2" s="114">
        <f>EOMONTH(AY2,1)</f>
        <v>46326</v>
      </c>
      <c r="BA2" s="114">
        <f>EOMONTH(AZ2,1)</f>
        <v>46356</v>
      </c>
      <c r="BB2" s="114">
        <f>EOMONTH(BA2,1)</f>
        <v>46387</v>
      </c>
      <c r="BC2" s="114">
        <f>EOMONTH(BB2,1)</f>
        <v>46418</v>
      </c>
      <c r="BD2" s="114">
        <f>EOMONTH(BC2,1)</f>
        <v>46446</v>
      </c>
      <c r="BE2" s="114">
        <f>EOMONTH(BD2,1)</f>
        <v>46477</v>
      </c>
      <c r="BF2" s="114">
        <f>EOMONTH(BE2,1)</f>
        <v>46507</v>
      </c>
      <c r="BG2" s="114">
        <f>EOMONTH(BF2,1)</f>
        <v>46538</v>
      </c>
      <c r="BH2" s="114">
        <f>EOMONTH(BG2,1)</f>
        <v>46568</v>
      </c>
      <c r="BI2" s="114">
        <f>EOMONTH(BH2,1)</f>
        <v>46599</v>
      </c>
      <c r="BJ2" s="114">
        <f>EOMONTH(BI2,1)</f>
        <v>46630</v>
      </c>
      <c r="BK2" s="114">
        <f>EOMONTH(BJ2,1)</f>
        <v>46660</v>
      </c>
      <c r="BL2" s="114">
        <f>EOMONTH(BK2,1)</f>
        <v>46691</v>
      </c>
      <c r="BM2" s="114">
        <f>EOMONTH(BL2,1)</f>
        <v>46721</v>
      </c>
      <c r="BN2" s="114">
        <f>EOMONTH(BM2,1)</f>
        <v>46752</v>
      </c>
      <c r="BO2" s="114">
        <f>EOMONTH(BN2,1)</f>
        <v>46783</v>
      </c>
      <c r="BP2" s="114">
        <f>EOMONTH(BO2,1)</f>
        <v>46812</v>
      </c>
      <c r="BQ2" s="114">
        <f>EOMONTH(BP2,1)</f>
        <v>46843</v>
      </c>
      <c r="BR2" s="114">
        <f>EOMONTH(BQ2,1)</f>
        <v>46873</v>
      </c>
      <c r="BS2" s="114">
        <f>EOMONTH(BR2,1)</f>
        <v>46904</v>
      </c>
      <c r="BT2" s="114">
        <f>EOMONTH(BS2,1)</f>
        <v>46934</v>
      </c>
      <c r="BU2" s="114">
        <f>EOMONTH(BT2,1)</f>
        <v>46965</v>
      </c>
      <c r="BV2" s="114">
        <f>EOMONTH(BU2,1)</f>
        <v>46996</v>
      </c>
      <c r="BW2" s="114">
        <f>EOMONTH(BV2,1)</f>
        <v>47026</v>
      </c>
      <c r="BX2" s="114">
        <f>EOMONTH(BW2,1)</f>
        <v>47057</v>
      </c>
      <c r="BY2" s="114">
        <f>EOMONTH(BX2,1)</f>
        <v>47087</v>
      </c>
      <c r="BZ2" s="114">
        <f>EOMONTH(BY2,1)</f>
        <v>47118</v>
      </c>
      <c r="CA2" s="114">
        <f>EOMONTH(BZ2,1)</f>
        <v>47149</v>
      </c>
      <c r="CB2" s="114">
        <f>EOMONTH(CA2,1)</f>
        <v>47177</v>
      </c>
      <c r="CC2" s="114">
        <f>EOMONTH(CB2,1)</f>
        <v>47208</v>
      </c>
      <c r="CD2" s="114">
        <f>EOMONTH(CC2,1)</f>
        <v>47238</v>
      </c>
      <c r="CE2" s="114">
        <f>EOMONTH(CD2,1)</f>
        <v>47269</v>
      </c>
      <c r="CF2" s="114">
        <f>EOMONTH(CE2,1)</f>
        <v>47299</v>
      </c>
      <c r="CG2" s="114">
        <f>EOMONTH(CF2,1)</f>
        <v>47330</v>
      </c>
      <c r="CH2" s="114">
        <f>EOMONTH(CG2,1)</f>
        <v>47361</v>
      </c>
      <c r="CI2" s="114">
        <f>EOMONTH(CH2,1)</f>
        <v>47391</v>
      </c>
      <c r="CJ2" s="114">
        <f>EOMONTH(CI2,1)</f>
        <v>47422</v>
      </c>
      <c r="CK2" s="114">
        <f>EOMONTH(CJ2,1)</f>
        <v>47452</v>
      </c>
      <c r="CL2" s="114">
        <f>EOMONTH(CK2,1)</f>
        <v>47483</v>
      </c>
      <c r="CN2" s="229">
        <f>EOMONTH(CO2,-3)</f>
        <v>45291</v>
      </c>
      <c r="CO2" s="112">
        <v>45352</v>
      </c>
      <c r="CP2" s="229">
        <f>EOMONTH(CO2,3)</f>
        <v>45473</v>
      </c>
      <c r="CQ2" s="229">
        <f>EOMONTH(CP2,3)</f>
        <v>45565</v>
      </c>
      <c r="CR2" s="229">
        <f>EOMONTH(CQ2,3)</f>
        <v>45657</v>
      </c>
      <c r="CS2" s="229">
        <f>EOMONTH(CR2,3)</f>
        <v>45747</v>
      </c>
      <c r="CT2" s="229">
        <f>EOMONTH(CS2,3)</f>
        <v>45838</v>
      </c>
      <c r="CU2" s="229">
        <f>EOMONTH(CT2,3)</f>
        <v>45930</v>
      </c>
      <c r="CV2" s="229">
        <f>EOMONTH(CU2,3)</f>
        <v>46022</v>
      </c>
      <c r="CW2" s="229">
        <f>EOMONTH(CV2,3)</f>
        <v>46112</v>
      </c>
      <c r="CX2" s="229">
        <f>EOMONTH(CW2,3)</f>
        <v>46203</v>
      </c>
      <c r="CY2" s="229">
        <f>EOMONTH(CX2,3)</f>
        <v>46295</v>
      </c>
      <c r="CZ2" s="229">
        <f>EOMONTH(CY2,3)</f>
        <v>46387</v>
      </c>
      <c r="DA2" s="229">
        <f>EOMONTH(CZ2,3)</f>
        <v>46477</v>
      </c>
      <c r="DB2" s="229">
        <f>EOMONTH(DA2,3)</f>
        <v>46568</v>
      </c>
      <c r="DC2" s="229">
        <f>EOMONTH(DB2,3)</f>
        <v>46660</v>
      </c>
      <c r="DD2" s="229">
        <f>EOMONTH(DC2,3)</f>
        <v>46752</v>
      </c>
      <c r="DE2" s="229">
        <f>EOMONTH(DD2,3)</f>
        <v>46843</v>
      </c>
      <c r="DF2" s="229">
        <f>EOMONTH(DE2,3)</f>
        <v>46934</v>
      </c>
      <c r="DG2" s="229">
        <f>EOMONTH(DF2,3)</f>
        <v>47026</v>
      </c>
      <c r="DH2" s="229">
        <f>EOMONTH(DG2,3)</f>
        <v>47118</v>
      </c>
      <c r="DI2" s="229">
        <f>EOMONTH(DH2,3)</f>
        <v>47208</v>
      </c>
      <c r="DJ2" s="229">
        <f>EOMONTH(DI2,3)</f>
        <v>47299</v>
      </c>
      <c r="DK2" s="229">
        <f>EOMONTH(DJ2,3)</f>
        <v>47391</v>
      </c>
      <c r="DL2" s="229">
        <f>EOMONTH(DK2,3)</f>
        <v>47483</v>
      </c>
    </row>
    <row r="3" spans="1:116" hidden="1" outlineLevel="1" x14ac:dyDescent="0.35">
      <c r="G3" s="12" t="s">
        <v>642</v>
      </c>
      <c r="I3"/>
      <c r="J3"/>
      <c r="R3" s="286">
        <f>YEAR(R2)</f>
        <v>2023</v>
      </c>
      <c r="S3" s="233">
        <f>YEAR(S2)*('IS BS CF'!$N$8="Monthly")</f>
        <v>2024</v>
      </c>
      <c r="T3" s="233">
        <f>YEAR(T2)*('IS BS CF'!$N$8="Monthly")</f>
        <v>2024</v>
      </c>
      <c r="U3" s="233">
        <f>YEAR(U2)*('IS BS CF'!$N$8="Monthly")</f>
        <v>2024</v>
      </c>
      <c r="V3" s="233">
        <f>YEAR(V2)*('IS BS CF'!$N$8="Monthly")</f>
        <v>2024</v>
      </c>
      <c r="W3" s="233">
        <f>YEAR(W2)*('IS BS CF'!$N$8="Monthly")</f>
        <v>2024</v>
      </c>
      <c r="X3" s="233">
        <f>YEAR(X2)*('IS BS CF'!$N$8="Monthly")</f>
        <v>2024</v>
      </c>
      <c r="Y3" s="233">
        <f>YEAR(Y2)*('IS BS CF'!$N$8="Monthly")</f>
        <v>2024</v>
      </c>
      <c r="Z3" s="233">
        <f>YEAR(Z2)*('IS BS CF'!$N$8="Monthly")</f>
        <v>2024</v>
      </c>
      <c r="AA3" s="233">
        <f>YEAR(AA2)*('IS BS CF'!$N$8="Monthly")</f>
        <v>2024</v>
      </c>
      <c r="AB3" s="233">
        <f>YEAR(AB2)*('IS BS CF'!$N$8="Monthly")</f>
        <v>2024</v>
      </c>
      <c r="AC3" s="233">
        <f>YEAR(AC2)*('IS BS CF'!$N$8="Monthly")</f>
        <v>2024</v>
      </c>
      <c r="AD3" s="233">
        <f>YEAR(AD2)*('IS BS CF'!$N$8="Monthly")</f>
        <v>2024</v>
      </c>
      <c r="AE3" s="233">
        <f>YEAR(AE2)*('IS BS CF'!$N$8="Monthly")</f>
        <v>2025</v>
      </c>
      <c r="AF3" s="233">
        <f>YEAR(AF2)*('IS BS CF'!$N$8="Monthly")</f>
        <v>2025</v>
      </c>
      <c r="AG3" s="233">
        <f>YEAR(AG2)*('IS BS CF'!$N$8="Monthly")</f>
        <v>2025</v>
      </c>
      <c r="AH3" s="233">
        <f>YEAR(AH2)*('IS BS CF'!$N$8="Monthly")</f>
        <v>2025</v>
      </c>
      <c r="AI3" s="233">
        <f>YEAR(AI2)*('IS BS CF'!$N$8="Monthly")</f>
        <v>2025</v>
      </c>
      <c r="AJ3" s="233">
        <f>YEAR(AJ2)*('IS BS CF'!$N$8="Monthly")</f>
        <v>2025</v>
      </c>
      <c r="AK3" s="233">
        <f>YEAR(AK2)*('IS BS CF'!$N$8="Monthly")</f>
        <v>2025</v>
      </c>
      <c r="AL3" s="233">
        <f>YEAR(AL2)*('IS BS CF'!$N$8="Monthly")</f>
        <v>2025</v>
      </c>
      <c r="AM3" s="233">
        <f>YEAR(AM2)*('IS BS CF'!$N$8="Monthly")</f>
        <v>2025</v>
      </c>
      <c r="AN3" s="233">
        <f>YEAR(AN2)*('IS BS CF'!$N$8="Monthly")</f>
        <v>2025</v>
      </c>
      <c r="AO3" s="233">
        <f>YEAR(AO2)*('IS BS CF'!$N$8="Monthly")</f>
        <v>2025</v>
      </c>
      <c r="AP3" s="233">
        <f>YEAR(AP2)*('IS BS CF'!$N$8="Monthly")</f>
        <v>2025</v>
      </c>
      <c r="AQ3" s="233">
        <f>YEAR(AQ2)*('IS BS CF'!$N$8="Monthly")</f>
        <v>2026</v>
      </c>
      <c r="AR3" s="233">
        <f>YEAR(AR2)*('IS BS CF'!$N$8="Monthly")</f>
        <v>2026</v>
      </c>
      <c r="AS3" s="233">
        <f>YEAR(AS2)*('IS BS CF'!$N$8="Monthly")</f>
        <v>2026</v>
      </c>
      <c r="AT3" s="233">
        <f>YEAR(AT2)*('IS BS CF'!$N$8="Monthly")</f>
        <v>2026</v>
      </c>
      <c r="AU3" s="233">
        <f>YEAR(AU2)*('IS BS CF'!$N$8="Monthly")</f>
        <v>2026</v>
      </c>
      <c r="AV3" s="233">
        <f>YEAR(AV2)*('IS BS CF'!$N$8="Monthly")</f>
        <v>2026</v>
      </c>
      <c r="AW3" s="233">
        <f>YEAR(AW2)*('IS BS CF'!$N$8="Monthly")</f>
        <v>2026</v>
      </c>
      <c r="AX3" s="233">
        <f>YEAR(AX2)*('IS BS CF'!$N$8="Monthly")</f>
        <v>2026</v>
      </c>
      <c r="AY3" s="233">
        <f>YEAR(AY2)*('IS BS CF'!$N$8="Monthly")</f>
        <v>2026</v>
      </c>
      <c r="AZ3" s="233">
        <f>YEAR(AZ2)*('IS BS CF'!$N$8="Monthly")</f>
        <v>2026</v>
      </c>
      <c r="BA3" s="233">
        <f>YEAR(BA2)*('IS BS CF'!$N$8="Monthly")</f>
        <v>2026</v>
      </c>
      <c r="BB3" s="233">
        <f>YEAR(BB2)*('IS BS CF'!$N$8="Monthly")</f>
        <v>2026</v>
      </c>
      <c r="BC3" s="233">
        <f>YEAR(BC2)*('IS BS CF'!$N$8="Monthly")</f>
        <v>2027</v>
      </c>
      <c r="BD3" s="233">
        <f>YEAR(BD2)*('IS BS CF'!$N$8="Monthly")</f>
        <v>2027</v>
      </c>
      <c r="BE3" s="233">
        <f>YEAR(BE2)*('IS BS CF'!$N$8="Monthly")</f>
        <v>2027</v>
      </c>
      <c r="BF3" s="233">
        <f>YEAR(BF2)*('IS BS CF'!$N$8="Monthly")</f>
        <v>2027</v>
      </c>
      <c r="BG3" s="233">
        <f>YEAR(BG2)*('IS BS CF'!$N$8="Monthly")</f>
        <v>2027</v>
      </c>
      <c r="BH3" s="233">
        <f>YEAR(BH2)*('IS BS CF'!$N$8="Monthly")</f>
        <v>2027</v>
      </c>
      <c r="BI3" s="233">
        <f>YEAR(BI2)*('IS BS CF'!$N$8="Monthly")</f>
        <v>2027</v>
      </c>
      <c r="BJ3" s="233">
        <f>YEAR(BJ2)*('IS BS CF'!$N$8="Monthly")</f>
        <v>2027</v>
      </c>
      <c r="BK3" s="233">
        <f>YEAR(BK2)*('IS BS CF'!$N$8="Monthly")</f>
        <v>2027</v>
      </c>
      <c r="BL3" s="233">
        <f>YEAR(BL2)*('IS BS CF'!$N$8="Monthly")</f>
        <v>2027</v>
      </c>
      <c r="BM3" s="233">
        <f>YEAR(BM2)*('IS BS CF'!$N$8="Monthly")</f>
        <v>2027</v>
      </c>
      <c r="BN3" s="233">
        <f>YEAR(BN2)*('IS BS CF'!$N$8="Monthly")</f>
        <v>2027</v>
      </c>
      <c r="BO3" s="233">
        <f>YEAR(BO2)*('IS BS CF'!$N$8="Monthly")</f>
        <v>2028</v>
      </c>
      <c r="BP3" s="233">
        <f>YEAR(BP2)*('IS BS CF'!$N$8="Monthly")</f>
        <v>2028</v>
      </c>
      <c r="BQ3" s="233">
        <f>YEAR(BQ2)*('IS BS CF'!$N$8="Monthly")</f>
        <v>2028</v>
      </c>
      <c r="BR3" s="233">
        <f>YEAR(BR2)*('IS BS CF'!$N$8="Monthly")</f>
        <v>2028</v>
      </c>
      <c r="BS3" s="233">
        <f>YEAR(BS2)*('IS BS CF'!$N$8="Monthly")</f>
        <v>2028</v>
      </c>
      <c r="BT3" s="233">
        <f>YEAR(BT2)*('IS BS CF'!$N$8="Monthly")</f>
        <v>2028</v>
      </c>
      <c r="BU3" s="233">
        <f>YEAR(BU2)*('IS BS CF'!$N$8="Monthly")</f>
        <v>2028</v>
      </c>
      <c r="BV3" s="233">
        <f>YEAR(BV2)*('IS BS CF'!$N$8="Monthly")</f>
        <v>2028</v>
      </c>
      <c r="BW3" s="233">
        <f>YEAR(BW2)*('IS BS CF'!$N$8="Monthly")</f>
        <v>2028</v>
      </c>
      <c r="BX3" s="233">
        <f>YEAR(BX2)*('IS BS CF'!$N$8="Monthly")</f>
        <v>2028</v>
      </c>
      <c r="BY3" s="233">
        <f>YEAR(BY2)*('IS BS CF'!$N$8="Monthly")</f>
        <v>2028</v>
      </c>
      <c r="BZ3" s="233">
        <f>YEAR(BZ2)*('IS BS CF'!$N$8="Monthly")</f>
        <v>2028</v>
      </c>
      <c r="CA3" s="233">
        <f>YEAR(CA2)*('IS BS CF'!$N$8="Monthly")</f>
        <v>2029</v>
      </c>
      <c r="CB3" s="233">
        <f>YEAR(CB2)*('IS BS CF'!$N$8="Monthly")</f>
        <v>2029</v>
      </c>
      <c r="CC3" s="233">
        <f>YEAR(CC2)*('IS BS CF'!$N$8="Monthly")</f>
        <v>2029</v>
      </c>
      <c r="CD3" s="233">
        <f>YEAR(CD2)*('IS BS CF'!$N$8="Monthly")</f>
        <v>2029</v>
      </c>
      <c r="CE3" s="233">
        <f>YEAR(CE2)*('IS BS CF'!$N$8="Monthly")</f>
        <v>2029</v>
      </c>
      <c r="CF3" s="233">
        <f>YEAR(CF2)*('IS BS CF'!$N$8="Monthly")</f>
        <v>2029</v>
      </c>
      <c r="CG3" s="233">
        <f>YEAR(CG2)*('IS BS CF'!$N$8="Monthly")</f>
        <v>2029</v>
      </c>
      <c r="CH3" s="233">
        <f>YEAR(CH2)*('IS BS CF'!$N$8="Monthly")</f>
        <v>2029</v>
      </c>
      <c r="CI3" s="233">
        <f>YEAR(CI2)*('IS BS CF'!$N$8="Monthly")</f>
        <v>2029</v>
      </c>
      <c r="CJ3" s="233">
        <f>YEAR(CJ2)*('IS BS CF'!$N$8="Monthly")</f>
        <v>2029</v>
      </c>
      <c r="CK3" s="233">
        <f>YEAR(CK2)*('IS BS CF'!$N$8="Monthly")</f>
        <v>2029</v>
      </c>
      <c r="CL3" s="233">
        <f>YEAR(CL2)*('IS BS CF'!$N$8="Monthly")</f>
        <v>2029</v>
      </c>
      <c r="CN3" s="233">
        <f>YEAR(CN2)*('IS BS CF'!$N$8="Quarterly")</f>
        <v>0</v>
      </c>
      <c r="CO3" s="233">
        <f>YEAR(CO2)*('IS BS CF'!$N$8="Quarterly")</f>
        <v>0</v>
      </c>
      <c r="CP3" s="233">
        <f>YEAR(CP2)*('IS BS CF'!$N$8="Quarterly")</f>
        <v>0</v>
      </c>
      <c r="CQ3" s="233">
        <f>YEAR(CQ2)*('IS BS CF'!$N$8="Quarterly")</f>
        <v>0</v>
      </c>
      <c r="CR3" s="233">
        <f>YEAR(CR2)*('IS BS CF'!$N$8="Quarterly")</f>
        <v>0</v>
      </c>
      <c r="CS3" s="233">
        <f>YEAR(CS2)*('IS BS CF'!$N$8="Quarterly")</f>
        <v>0</v>
      </c>
      <c r="CT3" s="233">
        <f>YEAR(CT2)*('IS BS CF'!$N$8="Quarterly")</f>
        <v>0</v>
      </c>
      <c r="CU3" s="233">
        <f>YEAR(CU2)*('IS BS CF'!$N$8="Quarterly")</f>
        <v>0</v>
      </c>
      <c r="CV3" s="233">
        <f>YEAR(CV2)*('IS BS CF'!$N$8="Quarterly")</f>
        <v>0</v>
      </c>
      <c r="CW3" s="233">
        <f>YEAR(CW2)*('IS BS CF'!$N$8="Quarterly")</f>
        <v>0</v>
      </c>
      <c r="CX3" s="233">
        <f>YEAR(CX2)*('IS BS CF'!$N$8="Quarterly")</f>
        <v>0</v>
      </c>
      <c r="CY3" s="233">
        <f>YEAR(CY2)*('IS BS CF'!$N$8="Quarterly")</f>
        <v>0</v>
      </c>
      <c r="CZ3" s="233">
        <f>YEAR(CZ2)*('IS BS CF'!$N$8="Quarterly")</f>
        <v>0</v>
      </c>
      <c r="DA3" s="233">
        <f>YEAR(DA2)*('IS BS CF'!$N$8="Quarterly")</f>
        <v>0</v>
      </c>
      <c r="DB3" s="233">
        <f>YEAR(DB2)*('IS BS CF'!$N$8="Quarterly")</f>
        <v>0</v>
      </c>
      <c r="DC3" s="233">
        <f>YEAR(DC2)*('IS BS CF'!$N$8="Quarterly")</f>
        <v>0</v>
      </c>
      <c r="DD3" s="233">
        <f>YEAR(DD2)*('IS BS CF'!$N$8="Quarterly")</f>
        <v>0</v>
      </c>
      <c r="DE3" s="233">
        <f>YEAR(DE2)*('IS BS CF'!$N$8="Quarterly")</f>
        <v>0</v>
      </c>
      <c r="DF3" s="233">
        <f>YEAR(DF2)*('IS BS CF'!$N$8="Quarterly")</f>
        <v>0</v>
      </c>
      <c r="DG3" s="233">
        <f>YEAR(DG2)*('IS BS CF'!$N$8="Quarterly")</f>
        <v>0</v>
      </c>
      <c r="DH3" s="233">
        <f>YEAR(DH2)*('IS BS CF'!$N$8="Quarterly")</f>
        <v>0</v>
      </c>
      <c r="DI3" s="233">
        <f>YEAR(DI2)*('IS BS CF'!$N$8="Quarterly")</f>
        <v>0</v>
      </c>
      <c r="DJ3" s="233">
        <f>YEAR(DJ2)*('IS BS CF'!$N$8="Quarterly")</f>
        <v>0</v>
      </c>
      <c r="DK3" s="233">
        <f>YEAR(DK2)*('IS BS CF'!$N$8="Quarterly")</f>
        <v>0</v>
      </c>
      <c r="DL3" s="233">
        <f>YEAR(DL2)*('IS BS CF'!$N$8="Quarterly")</f>
        <v>0</v>
      </c>
    </row>
    <row r="4" spans="1:116" hidden="1" outlineLevel="1" x14ac:dyDescent="0.35">
      <c r="G4" s="12" t="s">
        <v>644</v>
      </c>
      <c r="I4"/>
      <c r="J4"/>
      <c r="R4" s="286">
        <f>R3*(MONTH(R2)=12)</f>
        <v>2023</v>
      </c>
      <c r="S4" s="233">
        <f>S3*(MONTH(S2)=12)*('IS BS CF'!$N$8="Monthly")</f>
        <v>0</v>
      </c>
      <c r="T4" s="233">
        <f>T3*(MONTH(T2)=12)*('IS BS CF'!$N$8="Monthly")</f>
        <v>0</v>
      </c>
      <c r="U4" s="233">
        <f>U3*(MONTH(U2)=12)*('IS BS CF'!$N$8="Monthly")</f>
        <v>0</v>
      </c>
      <c r="V4" s="233">
        <f>V3*(MONTH(V2)=12)*('IS BS CF'!$N$8="Monthly")</f>
        <v>0</v>
      </c>
      <c r="W4" s="233">
        <f>W3*(MONTH(W2)=12)*('IS BS CF'!$N$8="Monthly")</f>
        <v>0</v>
      </c>
      <c r="X4" s="233">
        <f>X3*(MONTH(X2)=12)*('IS BS CF'!$N$8="Monthly")</f>
        <v>0</v>
      </c>
      <c r="Y4" s="233">
        <f>Y3*(MONTH(Y2)=12)*('IS BS CF'!$N$8="Monthly")</f>
        <v>0</v>
      </c>
      <c r="Z4" s="233">
        <f>Z3*(MONTH(Z2)=12)*('IS BS CF'!$N$8="Monthly")</f>
        <v>0</v>
      </c>
      <c r="AA4" s="233">
        <f>AA3*(MONTH(AA2)=12)*('IS BS CF'!$N$8="Monthly")</f>
        <v>0</v>
      </c>
      <c r="AB4" s="233">
        <f>AB3*(MONTH(AB2)=12)*('IS BS CF'!$N$8="Monthly")</f>
        <v>0</v>
      </c>
      <c r="AC4" s="233">
        <f>AC3*(MONTH(AC2)=12)*('IS BS CF'!$N$8="Monthly")</f>
        <v>0</v>
      </c>
      <c r="AD4" s="233">
        <f>AD3*(MONTH(AD2)=12)*('IS BS CF'!$N$8="Monthly")</f>
        <v>2024</v>
      </c>
      <c r="AE4" s="233">
        <f>AE3*(MONTH(AE2)=12)*('IS BS CF'!$N$8="Monthly")</f>
        <v>0</v>
      </c>
      <c r="AF4" s="233">
        <f>AF3*(MONTH(AF2)=12)*('IS BS CF'!$N$8="Monthly")</f>
        <v>0</v>
      </c>
      <c r="AG4" s="233">
        <f>AG3*(MONTH(AG2)=12)*('IS BS CF'!$N$8="Monthly")</f>
        <v>0</v>
      </c>
      <c r="AH4" s="233">
        <f>AH3*(MONTH(AH2)=12)*('IS BS CF'!$N$8="Monthly")</f>
        <v>0</v>
      </c>
      <c r="AI4" s="233">
        <f>AI3*(MONTH(AI2)=12)*('IS BS CF'!$N$8="Monthly")</f>
        <v>0</v>
      </c>
      <c r="AJ4" s="233">
        <f>AJ3*(MONTH(AJ2)=12)*('IS BS CF'!$N$8="Monthly")</f>
        <v>0</v>
      </c>
      <c r="AK4" s="233">
        <f>AK3*(MONTH(AK2)=12)*('IS BS CF'!$N$8="Monthly")</f>
        <v>0</v>
      </c>
      <c r="AL4" s="233">
        <f>AL3*(MONTH(AL2)=12)*('IS BS CF'!$N$8="Monthly")</f>
        <v>0</v>
      </c>
      <c r="AM4" s="233">
        <f>AM3*(MONTH(AM2)=12)*('IS BS CF'!$N$8="Monthly")</f>
        <v>0</v>
      </c>
      <c r="AN4" s="233">
        <f>AN3*(MONTH(AN2)=12)*('IS BS CF'!$N$8="Monthly")</f>
        <v>0</v>
      </c>
      <c r="AO4" s="233">
        <f>AO3*(MONTH(AO2)=12)*('IS BS CF'!$N$8="Monthly")</f>
        <v>0</v>
      </c>
      <c r="AP4" s="233">
        <f>AP3*(MONTH(AP2)=12)*('IS BS CF'!$N$8="Monthly")</f>
        <v>2025</v>
      </c>
      <c r="AQ4" s="233">
        <f>AQ3*(MONTH(AQ2)=12)*('IS BS CF'!$N$8="Monthly")</f>
        <v>0</v>
      </c>
      <c r="AR4" s="233">
        <f>AR3*(MONTH(AR2)=12)*('IS BS CF'!$N$8="Monthly")</f>
        <v>0</v>
      </c>
      <c r="AS4" s="233">
        <f>AS3*(MONTH(AS2)=12)*('IS BS CF'!$N$8="Monthly")</f>
        <v>0</v>
      </c>
      <c r="AT4" s="233">
        <f>AT3*(MONTH(AT2)=12)*('IS BS CF'!$N$8="Monthly")</f>
        <v>0</v>
      </c>
      <c r="AU4" s="233">
        <f>AU3*(MONTH(AU2)=12)*('IS BS CF'!$N$8="Monthly")</f>
        <v>0</v>
      </c>
      <c r="AV4" s="233">
        <f>AV3*(MONTH(AV2)=12)*('IS BS CF'!$N$8="Monthly")</f>
        <v>0</v>
      </c>
      <c r="AW4" s="233">
        <f>AW3*(MONTH(AW2)=12)*('IS BS CF'!$N$8="Monthly")</f>
        <v>0</v>
      </c>
      <c r="AX4" s="233">
        <f>AX3*(MONTH(AX2)=12)*('IS BS CF'!$N$8="Monthly")</f>
        <v>0</v>
      </c>
      <c r="AY4" s="233">
        <f>AY3*(MONTH(AY2)=12)*('IS BS CF'!$N$8="Monthly")</f>
        <v>0</v>
      </c>
      <c r="AZ4" s="233">
        <f>AZ3*(MONTH(AZ2)=12)*('IS BS CF'!$N$8="Monthly")</f>
        <v>0</v>
      </c>
      <c r="BA4" s="233">
        <f>BA3*(MONTH(BA2)=12)*('IS BS CF'!$N$8="Monthly")</f>
        <v>0</v>
      </c>
      <c r="BB4" s="233">
        <f>BB3*(MONTH(BB2)=12)*('IS BS CF'!$N$8="Monthly")</f>
        <v>2026</v>
      </c>
      <c r="BC4" s="233">
        <f>BC3*(MONTH(BC2)=12)*('IS BS CF'!$N$8="Monthly")</f>
        <v>0</v>
      </c>
      <c r="BD4" s="233">
        <f>BD3*(MONTH(BD2)=12)*('IS BS CF'!$N$8="Monthly")</f>
        <v>0</v>
      </c>
      <c r="BE4" s="233">
        <f>BE3*(MONTH(BE2)=12)*('IS BS CF'!$N$8="Monthly")</f>
        <v>0</v>
      </c>
      <c r="BF4" s="233">
        <f>BF3*(MONTH(BF2)=12)*('IS BS CF'!$N$8="Monthly")</f>
        <v>0</v>
      </c>
      <c r="BG4" s="233">
        <f>BG3*(MONTH(BG2)=12)*('IS BS CF'!$N$8="Monthly")</f>
        <v>0</v>
      </c>
      <c r="BH4" s="233">
        <f>BH3*(MONTH(BH2)=12)*('IS BS CF'!$N$8="Monthly")</f>
        <v>0</v>
      </c>
      <c r="BI4" s="233">
        <f>BI3*(MONTH(BI2)=12)*('IS BS CF'!$N$8="Monthly")</f>
        <v>0</v>
      </c>
      <c r="BJ4" s="233">
        <f>BJ3*(MONTH(BJ2)=12)*('IS BS CF'!$N$8="Monthly")</f>
        <v>0</v>
      </c>
      <c r="BK4" s="233">
        <f>BK3*(MONTH(BK2)=12)*('IS BS CF'!$N$8="Monthly")</f>
        <v>0</v>
      </c>
      <c r="BL4" s="233">
        <f>BL3*(MONTH(BL2)=12)*('IS BS CF'!$N$8="Monthly")</f>
        <v>0</v>
      </c>
      <c r="BM4" s="233">
        <f>BM3*(MONTH(BM2)=12)*('IS BS CF'!$N$8="Monthly")</f>
        <v>0</v>
      </c>
      <c r="BN4" s="233">
        <f>BN3*(MONTH(BN2)=12)*('IS BS CF'!$N$8="Monthly")</f>
        <v>2027</v>
      </c>
      <c r="BO4" s="233">
        <f>BO3*(MONTH(BO2)=12)*('IS BS CF'!$N$8="Monthly")</f>
        <v>0</v>
      </c>
      <c r="BP4" s="233">
        <f>BP3*(MONTH(BP2)=12)*('IS BS CF'!$N$8="Monthly")</f>
        <v>0</v>
      </c>
      <c r="BQ4" s="233">
        <f>BQ3*(MONTH(BQ2)=12)*('IS BS CF'!$N$8="Monthly")</f>
        <v>0</v>
      </c>
      <c r="BR4" s="233">
        <f>BR3*(MONTH(BR2)=12)*('IS BS CF'!$N$8="Monthly")</f>
        <v>0</v>
      </c>
      <c r="BS4" s="233">
        <f>BS3*(MONTH(BS2)=12)*('IS BS CF'!$N$8="Monthly")</f>
        <v>0</v>
      </c>
      <c r="BT4" s="233">
        <f>BT3*(MONTH(BT2)=12)*('IS BS CF'!$N$8="Monthly")</f>
        <v>0</v>
      </c>
      <c r="BU4" s="233">
        <f>BU3*(MONTH(BU2)=12)*('IS BS CF'!$N$8="Monthly")</f>
        <v>0</v>
      </c>
      <c r="BV4" s="233">
        <f>BV3*(MONTH(BV2)=12)*('IS BS CF'!$N$8="Monthly")</f>
        <v>0</v>
      </c>
      <c r="BW4" s="233">
        <f>BW3*(MONTH(BW2)=12)*('IS BS CF'!$N$8="Monthly")</f>
        <v>0</v>
      </c>
      <c r="BX4" s="233">
        <f>BX3*(MONTH(BX2)=12)*('IS BS CF'!$N$8="Monthly")</f>
        <v>0</v>
      </c>
      <c r="BY4" s="233">
        <f>BY3*(MONTH(BY2)=12)*('IS BS CF'!$N$8="Monthly")</f>
        <v>0</v>
      </c>
      <c r="BZ4" s="233">
        <f>BZ3*(MONTH(BZ2)=12)*('IS BS CF'!$N$8="Monthly")</f>
        <v>2028</v>
      </c>
      <c r="CA4" s="233">
        <f>CA3*(MONTH(CA2)=12)*('IS BS CF'!$N$8="Monthly")</f>
        <v>0</v>
      </c>
      <c r="CB4" s="233">
        <f>CB3*(MONTH(CB2)=12)*('IS BS CF'!$N$8="Monthly")</f>
        <v>0</v>
      </c>
      <c r="CC4" s="233">
        <f>CC3*(MONTH(CC2)=12)*('IS BS CF'!$N$8="Monthly")</f>
        <v>0</v>
      </c>
      <c r="CD4" s="233">
        <f>CD3*(MONTH(CD2)=12)*('IS BS CF'!$N$8="Monthly")</f>
        <v>0</v>
      </c>
      <c r="CE4" s="233">
        <f>CE3*(MONTH(CE2)=12)*('IS BS CF'!$N$8="Monthly")</f>
        <v>0</v>
      </c>
      <c r="CF4" s="233">
        <f>CF3*(MONTH(CF2)=12)*('IS BS CF'!$N$8="Monthly")</f>
        <v>0</v>
      </c>
      <c r="CG4" s="233">
        <f>CG3*(MONTH(CG2)=12)*('IS BS CF'!$N$8="Monthly")</f>
        <v>0</v>
      </c>
      <c r="CH4" s="233">
        <f>CH3*(MONTH(CH2)=12)*('IS BS CF'!$N$8="Monthly")</f>
        <v>0</v>
      </c>
      <c r="CI4" s="233">
        <f>CI3*(MONTH(CI2)=12)*('IS BS CF'!$N$8="Monthly")</f>
        <v>0</v>
      </c>
      <c r="CJ4" s="233">
        <f>CJ3*(MONTH(CJ2)=12)*('IS BS CF'!$N$8="Monthly")</f>
        <v>0</v>
      </c>
      <c r="CK4" s="233">
        <f>CK3*(MONTH(CK2)=12)*('IS BS CF'!$N$8="Monthly")</f>
        <v>0</v>
      </c>
      <c r="CL4" s="233">
        <f>CL3*(MONTH(CL2)=12)*('IS BS CF'!$N$8="Monthly")</f>
        <v>2029</v>
      </c>
      <c r="CN4" s="233">
        <f>CN3*(MONTH(CN2)=12)*('IS BS CF'!$N$8="Quarterly")</f>
        <v>0</v>
      </c>
      <c r="CO4" s="233">
        <f>CO3*(MONTH(CO2)=12)*('IS BS CF'!$N$8="Quarterly")</f>
        <v>0</v>
      </c>
      <c r="CP4" s="233">
        <f>CP3*(MONTH(CP2)=12)*('IS BS CF'!$N$8="Quarterly")</f>
        <v>0</v>
      </c>
      <c r="CQ4" s="233">
        <f>CQ3*(MONTH(CQ2)=12)*('IS BS CF'!$N$8="Quarterly")</f>
        <v>0</v>
      </c>
      <c r="CR4" s="233">
        <f>CR3*(MONTH(CR2)=12)*('IS BS CF'!$N$8="Quarterly")</f>
        <v>0</v>
      </c>
      <c r="CS4" s="233">
        <f>CS3*(MONTH(CS2)=12)*('IS BS CF'!$N$8="Quarterly")</f>
        <v>0</v>
      </c>
      <c r="CT4" s="233">
        <f>CT3*(MONTH(CT2)=12)*('IS BS CF'!$N$8="Quarterly")</f>
        <v>0</v>
      </c>
      <c r="CU4" s="233">
        <f>CU3*(MONTH(CU2)=12)*('IS BS CF'!$N$8="Quarterly")</f>
        <v>0</v>
      </c>
      <c r="CV4" s="233">
        <f>CV3*(MONTH(CV2)=12)*('IS BS CF'!$N$8="Quarterly")</f>
        <v>0</v>
      </c>
      <c r="CW4" s="233">
        <f>CW3*(MONTH(CW2)=12)*('IS BS CF'!$N$8="Quarterly")</f>
        <v>0</v>
      </c>
      <c r="CX4" s="233">
        <f>CX3*(MONTH(CX2)=12)*('IS BS CF'!$N$8="Quarterly")</f>
        <v>0</v>
      </c>
      <c r="CY4" s="233">
        <f>CY3*(MONTH(CY2)=12)*('IS BS CF'!$N$8="Quarterly")</f>
        <v>0</v>
      </c>
      <c r="CZ4" s="233">
        <f>CZ3*(MONTH(CZ2)=12)*('IS BS CF'!$N$8="Quarterly")</f>
        <v>0</v>
      </c>
      <c r="DA4" s="233">
        <f>DA3*(MONTH(DA2)=12)*('IS BS CF'!$N$8="Quarterly")</f>
        <v>0</v>
      </c>
      <c r="DB4" s="233">
        <f>DB3*(MONTH(DB2)=12)*('IS BS CF'!$N$8="Quarterly")</f>
        <v>0</v>
      </c>
      <c r="DC4" s="233">
        <f>DC3*(MONTH(DC2)=12)*('IS BS CF'!$N$8="Quarterly")</f>
        <v>0</v>
      </c>
      <c r="DD4" s="233">
        <f>DD3*(MONTH(DD2)=12)*('IS BS CF'!$N$8="Quarterly")</f>
        <v>0</v>
      </c>
      <c r="DE4" s="233">
        <f>DE3*(MONTH(DE2)=12)*('IS BS CF'!$N$8="Quarterly")</f>
        <v>0</v>
      </c>
      <c r="DF4" s="233">
        <f>DF3*(MONTH(DF2)=12)*('IS BS CF'!$N$8="Quarterly")</f>
        <v>0</v>
      </c>
      <c r="DG4" s="233">
        <f>DG3*(MONTH(DG2)=12)*('IS BS CF'!$N$8="Quarterly")</f>
        <v>0</v>
      </c>
      <c r="DH4" s="233">
        <f>DH3*(MONTH(DH2)=12)*('IS BS CF'!$N$8="Quarterly")</f>
        <v>0</v>
      </c>
      <c r="DI4" s="233">
        <f>DI3*(MONTH(DI2)=12)*('IS BS CF'!$N$8="Quarterly")</f>
        <v>0</v>
      </c>
      <c r="DJ4" s="233">
        <f>DJ3*(MONTH(DJ2)=12)*('IS BS CF'!$N$8="Quarterly")</f>
        <v>0</v>
      </c>
      <c r="DK4" s="233">
        <f>DK3*(MONTH(DK2)=12)*('IS BS CF'!$N$8="Quarterly")</f>
        <v>0</v>
      </c>
      <c r="DL4" s="233">
        <f>DL3*(MONTH(DL2)=12)*('IS BS CF'!$N$8="Quarterly")</f>
        <v>0</v>
      </c>
    </row>
    <row r="5" spans="1:116" hidden="1" outlineLevel="1" x14ac:dyDescent="0.35">
      <c r="G5" s="12" t="s">
        <v>675</v>
      </c>
      <c r="I5"/>
      <c r="J5"/>
      <c r="R5" s="286"/>
      <c r="S5" s="296">
        <v>12</v>
      </c>
      <c r="T5" s="296">
        <v>12</v>
      </c>
      <c r="U5" s="296">
        <v>12</v>
      </c>
      <c r="V5" s="296">
        <v>12</v>
      </c>
      <c r="W5" s="296">
        <v>12</v>
      </c>
      <c r="X5" s="296">
        <v>12</v>
      </c>
      <c r="Y5" s="296">
        <v>12</v>
      </c>
      <c r="Z5" s="296">
        <v>12</v>
      </c>
      <c r="AA5" s="296">
        <v>12</v>
      </c>
      <c r="AB5" s="296">
        <v>12</v>
      </c>
      <c r="AC5" s="296">
        <v>12</v>
      </c>
      <c r="AD5" s="296">
        <v>12</v>
      </c>
      <c r="AE5" s="296">
        <v>12</v>
      </c>
      <c r="AF5" s="296">
        <v>12</v>
      </c>
      <c r="AG5" s="296">
        <v>12</v>
      </c>
      <c r="AH5" s="296">
        <v>12</v>
      </c>
      <c r="AI5" s="296">
        <v>12</v>
      </c>
      <c r="AJ5" s="296">
        <v>12</v>
      </c>
      <c r="AK5" s="296">
        <v>12</v>
      </c>
      <c r="AL5" s="296">
        <v>12</v>
      </c>
      <c r="AM5" s="296">
        <v>12</v>
      </c>
      <c r="AN5" s="296">
        <v>12</v>
      </c>
      <c r="AO5" s="296">
        <v>12</v>
      </c>
      <c r="AP5" s="296">
        <v>12</v>
      </c>
      <c r="AQ5" s="296">
        <v>12</v>
      </c>
      <c r="AR5" s="296">
        <v>12</v>
      </c>
      <c r="AS5" s="296">
        <v>12</v>
      </c>
      <c r="AT5" s="296">
        <v>12</v>
      </c>
      <c r="AU5" s="296">
        <v>12</v>
      </c>
      <c r="AV5" s="296">
        <v>12</v>
      </c>
      <c r="AW5" s="296">
        <v>12</v>
      </c>
      <c r="AX5" s="296">
        <v>12</v>
      </c>
      <c r="AY5" s="296">
        <v>12</v>
      </c>
      <c r="AZ5" s="296">
        <v>12</v>
      </c>
      <c r="BA5" s="296">
        <v>12</v>
      </c>
      <c r="BB5" s="296">
        <v>12</v>
      </c>
      <c r="BC5" s="296">
        <v>12</v>
      </c>
      <c r="BD5" s="296">
        <v>12</v>
      </c>
      <c r="BE5" s="296">
        <v>12</v>
      </c>
      <c r="BF5" s="296">
        <v>12</v>
      </c>
      <c r="BG5" s="296">
        <v>12</v>
      </c>
      <c r="BH5" s="296">
        <v>12</v>
      </c>
      <c r="BI5" s="296">
        <v>12</v>
      </c>
      <c r="BJ5" s="296">
        <v>12</v>
      </c>
      <c r="BK5" s="296">
        <v>12</v>
      </c>
      <c r="BL5" s="296">
        <v>12</v>
      </c>
      <c r="BM5" s="296">
        <v>12</v>
      </c>
      <c r="BN5" s="296">
        <v>12</v>
      </c>
      <c r="BO5" s="296">
        <v>12</v>
      </c>
      <c r="BP5" s="296">
        <v>12</v>
      </c>
      <c r="BQ5" s="296">
        <v>12</v>
      </c>
      <c r="BR5" s="296">
        <v>12</v>
      </c>
      <c r="BS5" s="296">
        <v>12</v>
      </c>
      <c r="BT5" s="296">
        <v>12</v>
      </c>
      <c r="BU5" s="296">
        <v>12</v>
      </c>
      <c r="BV5" s="296">
        <v>12</v>
      </c>
      <c r="BW5" s="296">
        <v>12</v>
      </c>
      <c r="BX5" s="296">
        <v>12</v>
      </c>
      <c r="BY5" s="296">
        <v>12</v>
      </c>
      <c r="BZ5" s="296">
        <v>12</v>
      </c>
      <c r="CA5" s="296">
        <v>12</v>
      </c>
      <c r="CB5" s="296">
        <v>12</v>
      </c>
      <c r="CC5" s="296">
        <v>12</v>
      </c>
      <c r="CD5" s="296">
        <v>12</v>
      </c>
      <c r="CE5" s="296">
        <v>12</v>
      </c>
      <c r="CF5" s="296">
        <v>12</v>
      </c>
      <c r="CG5" s="296">
        <v>12</v>
      </c>
      <c r="CH5" s="296">
        <v>12</v>
      </c>
      <c r="CI5" s="296">
        <v>12</v>
      </c>
      <c r="CJ5" s="296">
        <v>12</v>
      </c>
      <c r="CK5" s="296">
        <v>12</v>
      </c>
      <c r="CL5" s="296">
        <v>12</v>
      </c>
      <c r="CN5"/>
      <c r="CO5" s="228">
        <v>4</v>
      </c>
      <c r="CP5" s="228">
        <v>4</v>
      </c>
      <c r="CQ5" s="228">
        <v>4</v>
      </c>
      <c r="CR5" s="228">
        <v>4</v>
      </c>
      <c r="CS5" s="228">
        <v>4</v>
      </c>
      <c r="CT5" s="228">
        <v>4</v>
      </c>
      <c r="CU5" s="228">
        <v>4</v>
      </c>
      <c r="CV5" s="228">
        <v>4</v>
      </c>
      <c r="CW5" s="228">
        <v>4</v>
      </c>
      <c r="CX5" s="228">
        <v>4</v>
      </c>
      <c r="CY5" s="228">
        <v>4</v>
      </c>
      <c r="CZ5" s="228">
        <v>4</v>
      </c>
      <c r="DA5" s="228">
        <v>4</v>
      </c>
      <c r="DB5" s="228">
        <v>4</v>
      </c>
      <c r="DC5" s="228">
        <v>4</v>
      </c>
      <c r="DD5" s="228">
        <v>4</v>
      </c>
      <c r="DE5" s="228">
        <v>4</v>
      </c>
      <c r="DF5" s="228">
        <v>4</v>
      </c>
      <c r="DG5" s="228">
        <v>4</v>
      </c>
      <c r="DH5" s="228">
        <v>4</v>
      </c>
      <c r="DI5" s="228">
        <v>4</v>
      </c>
      <c r="DJ5" s="228">
        <v>4</v>
      </c>
      <c r="DK5" s="228">
        <v>4</v>
      </c>
      <c r="DL5" s="228">
        <v>4</v>
      </c>
    </row>
    <row r="6" spans="1:116" hidden="1" outlineLevel="1" x14ac:dyDescent="0.35">
      <c r="G6" s="12" t="s">
        <v>731</v>
      </c>
      <c r="I6"/>
      <c r="J6"/>
      <c r="R6" s="296">
        <v>30</v>
      </c>
      <c r="S6" s="296">
        <v>30</v>
      </c>
      <c r="T6" s="296">
        <v>30</v>
      </c>
      <c r="U6" s="296">
        <v>30</v>
      </c>
      <c r="V6" s="296">
        <v>30</v>
      </c>
      <c r="W6" s="296">
        <v>30</v>
      </c>
      <c r="X6" s="296">
        <v>30</v>
      </c>
      <c r="Y6" s="296">
        <v>30</v>
      </c>
      <c r="Z6" s="296">
        <v>30</v>
      </c>
      <c r="AA6" s="296">
        <v>30</v>
      </c>
      <c r="AB6" s="296">
        <v>30</v>
      </c>
      <c r="AC6" s="296">
        <v>30</v>
      </c>
      <c r="AD6" s="296">
        <v>30</v>
      </c>
      <c r="AE6" s="296">
        <v>30</v>
      </c>
      <c r="AF6" s="296">
        <v>30</v>
      </c>
      <c r="AG6" s="296">
        <v>30</v>
      </c>
      <c r="AH6" s="296">
        <v>30</v>
      </c>
      <c r="AI6" s="296">
        <v>30</v>
      </c>
      <c r="AJ6" s="296">
        <v>30</v>
      </c>
      <c r="AK6" s="296">
        <v>30</v>
      </c>
      <c r="AL6" s="296">
        <v>30</v>
      </c>
      <c r="AM6" s="296">
        <v>30</v>
      </c>
      <c r="AN6" s="296">
        <v>30</v>
      </c>
      <c r="AO6" s="296">
        <v>30</v>
      </c>
      <c r="AP6" s="296">
        <v>30</v>
      </c>
      <c r="AQ6" s="296">
        <v>30</v>
      </c>
      <c r="AR6" s="296">
        <v>30</v>
      </c>
      <c r="AS6" s="296">
        <v>30</v>
      </c>
      <c r="AT6" s="296">
        <v>30</v>
      </c>
      <c r="AU6" s="296">
        <v>30</v>
      </c>
      <c r="AV6" s="296">
        <v>30</v>
      </c>
      <c r="AW6" s="296">
        <v>30</v>
      </c>
      <c r="AX6" s="296">
        <v>30</v>
      </c>
      <c r="AY6" s="296">
        <v>30</v>
      </c>
      <c r="AZ6" s="296">
        <v>30</v>
      </c>
      <c r="BA6" s="296">
        <v>30</v>
      </c>
      <c r="BB6" s="296">
        <v>30</v>
      </c>
      <c r="BC6" s="296">
        <v>30</v>
      </c>
      <c r="BD6" s="296">
        <v>30</v>
      </c>
      <c r="BE6" s="296">
        <v>30</v>
      </c>
      <c r="BF6" s="296">
        <v>30</v>
      </c>
      <c r="BG6" s="296">
        <v>30</v>
      </c>
      <c r="BH6" s="296">
        <v>30</v>
      </c>
      <c r="BI6" s="296">
        <v>30</v>
      </c>
      <c r="BJ6" s="296">
        <v>30</v>
      </c>
      <c r="BK6" s="296">
        <v>30</v>
      </c>
      <c r="BL6" s="296">
        <v>30</v>
      </c>
      <c r="BM6" s="296">
        <v>30</v>
      </c>
      <c r="BN6" s="296">
        <v>30</v>
      </c>
      <c r="BO6" s="296">
        <v>30</v>
      </c>
      <c r="BP6" s="296">
        <v>30</v>
      </c>
      <c r="BQ6" s="296">
        <v>30</v>
      </c>
      <c r="BR6" s="296">
        <v>30</v>
      </c>
      <c r="BS6" s="296">
        <v>30</v>
      </c>
      <c r="BT6" s="296">
        <v>30</v>
      </c>
      <c r="BU6" s="296">
        <v>30</v>
      </c>
      <c r="BV6" s="296">
        <v>30</v>
      </c>
      <c r="BW6" s="296">
        <v>30</v>
      </c>
      <c r="BX6" s="296">
        <v>30</v>
      </c>
      <c r="BY6" s="296">
        <v>30</v>
      </c>
      <c r="BZ6" s="296">
        <v>30</v>
      </c>
      <c r="CA6" s="296">
        <v>30</v>
      </c>
      <c r="CB6" s="296">
        <v>30</v>
      </c>
      <c r="CC6" s="296">
        <v>30</v>
      </c>
      <c r="CD6" s="296">
        <v>30</v>
      </c>
      <c r="CE6" s="296">
        <v>30</v>
      </c>
      <c r="CF6" s="296">
        <v>30</v>
      </c>
      <c r="CG6" s="296">
        <v>30</v>
      </c>
      <c r="CH6" s="296">
        <v>30</v>
      </c>
      <c r="CI6" s="296">
        <v>30</v>
      </c>
      <c r="CJ6" s="296">
        <v>30</v>
      </c>
      <c r="CK6" s="296">
        <v>30</v>
      </c>
      <c r="CL6" s="296">
        <v>30</v>
      </c>
      <c r="CN6" s="228">
        <v>90</v>
      </c>
      <c r="CO6" s="228">
        <v>90</v>
      </c>
      <c r="CP6" s="228">
        <v>90</v>
      </c>
      <c r="CQ6" s="228">
        <v>90</v>
      </c>
      <c r="CR6" s="228">
        <v>90</v>
      </c>
      <c r="CS6" s="228">
        <v>90</v>
      </c>
      <c r="CT6" s="228">
        <v>90</v>
      </c>
      <c r="CU6" s="228">
        <v>90</v>
      </c>
      <c r="CV6" s="228">
        <v>90</v>
      </c>
      <c r="CW6" s="228">
        <v>90</v>
      </c>
      <c r="CX6" s="228">
        <v>90</v>
      </c>
      <c r="CY6" s="228">
        <v>90</v>
      </c>
      <c r="CZ6" s="228">
        <v>90</v>
      </c>
      <c r="DA6" s="228">
        <v>90</v>
      </c>
      <c r="DB6" s="228">
        <v>90</v>
      </c>
      <c r="DC6" s="228">
        <v>90</v>
      </c>
      <c r="DD6" s="228">
        <v>90</v>
      </c>
      <c r="DE6" s="228">
        <v>90</v>
      </c>
      <c r="DF6" s="228">
        <v>90</v>
      </c>
      <c r="DG6" s="228">
        <v>90</v>
      </c>
      <c r="DH6" s="228">
        <v>90</v>
      </c>
      <c r="DI6" s="228">
        <v>90</v>
      </c>
      <c r="DJ6" s="228">
        <v>90</v>
      </c>
      <c r="DK6" s="228">
        <v>90</v>
      </c>
      <c r="DL6" s="228">
        <v>90</v>
      </c>
    </row>
    <row r="7" spans="1:116" hidden="1" outlineLevel="1" x14ac:dyDescent="0.35">
      <c r="G7" s="12" t="s">
        <v>730</v>
      </c>
      <c r="H7" s="57"/>
      <c r="I7" s="57"/>
      <c r="J7" s="57"/>
      <c r="K7" s="57"/>
      <c r="L7" s="57"/>
      <c r="M7" s="57"/>
      <c r="N7" s="57"/>
      <c r="O7" s="57"/>
      <c r="P7" s="57"/>
      <c r="R7" s="15">
        <f>MONTH(R2)</f>
        <v>12</v>
      </c>
      <c r="S7" s="15">
        <f>MONTH(S2)</f>
        <v>1</v>
      </c>
      <c r="T7" s="15">
        <f>MONTH(T2)</f>
        <v>2</v>
      </c>
      <c r="U7" s="15">
        <f>MONTH(U2)</f>
        <v>3</v>
      </c>
      <c r="V7" s="15">
        <f>MONTH(V2)</f>
        <v>4</v>
      </c>
      <c r="W7" s="15">
        <f>MONTH(W2)</f>
        <v>5</v>
      </c>
      <c r="X7" s="15">
        <f>MONTH(X2)</f>
        <v>6</v>
      </c>
      <c r="Y7" s="15">
        <f>MONTH(Y2)</f>
        <v>7</v>
      </c>
      <c r="Z7" s="15">
        <f>MONTH(Z2)</f>
        <v>8</v>
      </c>
      <c r="AA7" s="15">
        <f>MONTH(AA2)</f>
        <v>9</v>
      </c>
      <c r="AB7" s="15">
        <f>MONTH(AB2)</f>
        <v>10</v>
      </c>
      <c r="AC7" s="15">
        <f>MONTH(AC2)</f>
        <v>11</v>
      </c>
      <c r="AD7" s="15">
        <f>MONTH(AD2)</f>
        <v>12</v>
      </c>
      <c r="AE7" s="15">
        <f>MONTH(AE2)</f>
        <v>1</v>
      </c>
      <c r="AF7" s="15">
        <f>MONTH(AF2)</f>
        <v>2</v>
      </c>
      <c r="AG7" s="15">
        <f>MONTH(AG2)</f>
        <v>3</v>
      </c>
      <c r="AH7" s="15">
        <f>MONTH(AH2)</f>
        <v>4</v>
      </c>
      <c r="AI7" s="15">
        <f>MONTH(AI2)</f>
        <v>5</v>
      </c>
      <c r="AJ7" s="15">
        <f>MONTH(AJ2)</f>
        <v>6</v>
      </c>
      <c r="AK7" s="15">
        <f>MONTH(AK2)</f>
        <v>7</v>
      </c>
      <c r="AL7" s="15">
        <f>MONTH(AL2)</f>
        <v>8</v>
      </c>
      <c r="AM7" s="15">
        <f>MONTH(AM2)</f>
        <v>9</v>
      </c>
      <c r="AN7" s="15">
        <f>MONTH(AN2)</f>
        <v>10</v>
      </c>
      <c r="AO7" s="15">
        <f>MONTH(AO2)</f>
        <v>11</v>
      </c>
      <c r="AP7" s="15">
        <f>MONTH(AP2)</f>
        <v>12</v>
      </c>
      <c r="AQ7" s="15">
        <f>MONTH(AQ2)</f>
        <v>1</v>
      </c>
      <c r="AR7" s="15">
        <f>MONTH(AR2)</f>
        <v>2</v>
      </c>
      <c r="AS7" s="15">
        <f>MONTH(AS2)</f>
        <v>3</v>
      </c>
      <c r="AT7" s="15">
        <f>MONTH(AT2)</f>
        <v>4</v>
      </c>
      <c r="AU7" s="15">
        <f>MONTH(AU2)</f>
        <v>5</v>
      </c>
      <c r="AV7" s="15">
        <f>MONTH(AV2)</f>
        <v>6</v>
      </c>
      <c r="AW7" s="15">
        <f>MONTH(AW2)</f>
        <v>7</v>
      </c>
      <c r="AX7" s="15">
        <f>MONTH(AX2)</f>
        <v>8</v>
      </c>
      <c r="AY7" s="15">
        <f>MONTH(AY2)</f>
        <v>9</v>
      </c>
      <c r="AZ7" s="15">
        <f>MONTH(AZ2)</f>
        <v>10</v>
      </c>
      <c r="BA7" s="15">
        <f>MONTH(BA2)</f>
        <v>11</v>
      </c>
      <c r="BB7" s="15">
        <f>MONTH(BB2)</f>
        <v>12</v>
      </c>
      <c r="BC7" s="15">
        <f>MONTH(BC2)</f>
        <v>1</v>
      </c>
      <c r="BD7" s="15">
        <f>MONTH(BD2)</f>
        <v>2</v>
      </c>
      <c r="BE7" s="15">
        <f>MONTH(BE2)</f>
        <v>3</v>
      </c>
      <c r="BF7" s="15">
        <f>MONTH(BF2)</f>
        <v>4</v>
      </c>
      <c r="BG7" s="15">
        <f>MONTH(BG2)</f>
        <v>5</v>
      </c>
      <c r="BH7" s="15">
        <f>MONTH(BH2)</f>
        <v>6</v>
      </c>
      <c r="BI7" s="15">
        <f>MONTH(BI2)</f>
        <v>7</v>
      </c>
      <c r="BJ7" s="15">
        <f>MONTH(BJ2)</f>
        <v>8</v>
      </c>
      <c r="BK7" s="15">
        <f>MONTH(BK2)</f>
        <v>9</v>
      </c>
      <c r="BL7" s="15">
        <f>MONTH(BL2)</f>
        <v>10</v>
      </c>
      <c r="BM7" s="15">
        <f>MONTH(BM2)</f>
        <v>11</v>
      </c>
      <c r="BN7" s="15">
        <f>MONTH(BN2)</f>
        <v>12</v>
      </c>
      <c r="BO7" s="15">
        <f>MONTH(BO2)</f>
        <v>1</v>
      </c>
      <c r="BP7" s="15">
        <f>MONTH(BP2)</f>
        <v>2</v>
      </c>
      <c r="BQ7" s="15">
        <f>MONTH(BQ2)</f>
        <v>3</v>
      </c>
      <c r="BR7" s="15">
        <f>MONTH(BR2)</f>
        <v>4</v>
      </c>
      <c r="BS7" s="15">
        <f>MONTH(BS2)</f>
        <v>5</v>
      </c>
      <c r="BT7" s="15">
        <f>MONTH(BT2)</f>
        <v>6</v>
      </c>
      <c r="BU7" s="15">
        <f>MONTH(BU2)</f>
        <v>7</v>
      </c>
      <c r="BV7" s="15">
        <f>MONTH(BV2)</f>
        <v>8</v>
      </c>
      <c r="BW7" s="15">
        <f>MONTH(BW2)</f>
        <v>9</v>
      </c>
      <c r="BX7" s="15">
        <f>MONTH(BX2)</f>
        <v>10</v>
      </c>
      <c r="BY7" s="15">
        <f>MONTH(BY2)</f>
        <v>11</v>
      </c>
      <c r="BZ7" s="15">
        <f>MONTH(BZ2)</f>
        <v>12</v>
      </c>
      <c r="CA7" s="15">
        <f>MONTH(CA2)</f>
        <v>1</v>
      </c>
      <c r="CB7" s="15">
        <f>MONTH(CB2)</f>
        <v>2</v>
      </c>
      <c r="CC7" s="15">
        <f>MONTH(CC2)</f>
        <v>3</v>
      </c>
      <c r="CD7" s="15">
        <f>MONTH(CD2)</f>
        <v>4</v>
      </c>
      <c r="CE7" s="15">
        <f>MONTH(CE2)</f>
        <v>5</v>
      </c>
      <c r="CF7" s="15">
        <f>MONTH(CF2)</f>
        <v>6</v>
      </c>
      <c r="CG7" s="15">
        <f>MONTH(CG2)</f>
        <v>7</v>
      </c>
      <c r="CH7" s="15">
        <f>MONTH(CH2)</f>
        <v>8</v>
      </c>
      <c r="CI7" s="15">
        <f>MONTH(CI2)</f>
        <v>9</v>
      </c>
      <c r="CJ7" s="15">
        <f>MONTH(CJ2)</f>
        <v>10</v>
      </c>
      <c r="CK7" s="15">
        <f>MONTH(CK2)</f>
        <v>11</v>
      </c>
      <c r="CL7" s="15">
        <f>MONTH(CL2)</f>
        <v>12</v>
      </c>
      <c r="CN7" s="12">
        <f>MONTH(CN2)</f>
        <v>12</v>
      </c>
      <c r="CO7" s="12">
        <f>MONTH(CO2)</f>
        <v>3</v>
      </c>
      <c r="CP7" s="12">
        <f>MONTH(CP2)</f>
        <v>6</v>
      </c>
      <c r="CQ7" s="12">
        <f>MONTH(CQ2)</f>
        <v>9</v>
      </c>
      <c r="CR7" s="12">
        <f>MONTH(CR2)</f>
        <v>12</v>
      </c>
      <c r="CS7" s="12">
        <f>MONTH(CS2)</f>
        <v>3</v>
      </c>
      <c r="CT7" s="12">
        <f>MONTH(CT2)</f>
        <v>6</v>
      </c>
      <c r="CU7" s="12">
        <f>MONTH(CU2)</f>
        <v>9</v>
      </c>
      <c r="CV7" s="12">
        <f>MONTH(CV2)</f>
        <v>12</v>
      </c>
      <c r="CW7" s="12">
        <f>MONTH(CW2)</f>
        <v>3</v>
      </c>
      <c r="CX7" s="12">
        <f>MONTH(CX2)</f>
        <v>6</v>
      </c>
      <c r="CY7" s="12">
        <f>MONTH(CY2)</f>
        <v>9</v>
      </c>
      <c r="CZ7" s="12">
        <f>MONTH(CZ2)</f>
        <v>12</v>
      </c>
      <c r="DA7" s="12">
        <f>MONTH(DA2)</f>
        <v>3</v>
      </c>
      <c r="DB7" s="12">
        <f>MONTH(DB2)</f>
        <v>6</v>
      </c>
      <c r="DC7" s="12">
        <f>MONTH(DC2)</f>
        <v>9</v>
      </c>
      <c r="DD7" s="12">
        <f>MONTH(DD2)</f>
        <v>12</v>
      </c>
      <c r="DE7" s="12">
        <f>MONTH(DE2)</f>
        <v>3</v>
      </c>
      <c r="DF7" s="12">
        <f>MONTH(DF2)</f>
        <v>6</v>
      </c>
      <c r="DG7" s="12">
        <f>MONTH(DG2)</f>
        <v>9</v>
      </c>
      <c r="DH7" s="12">
        <f>MONTH(DH2)</f>
        <v>12</v>
      </c>
      <c r="DI7" s="12">
        <f>MONTH(DI2)</f>
        <v>3</v>
      </c>
      <c r="DJ7" s="12">
        <f>MONTH(DJ2)</f>
        <v>6</v>
      </c>
      <c r="DK7" s="12">
        <f>MONTH(DK2)</f>
        <v>9</v>
      </c>
      <c r="DL7" s="12">
        <f>MONTH(DL2)</f>
        <v>12</v>
      </c>
    </row>
    <row r="8" spans="1:116" hidden="1" outlineLevel="1" x14ac:dyDescent="0.35">
      <c r="B8" t="s">
        <v>247</v>
      </c>
      <c r="C8" t="s">
        <v>242</v>
      </c>
      <c r="D8" s="6" t="s">
        <v>217</v>
      </c>
      <c r="E8" s="6" t="s">
        <v>245</v>
      </c>
      <c r="F8" s="1" t="s">
        <v>148</v>
      </c>
      <c r="G8" s="34"/>
      <c r="H8" s="57"/>
      <c r="I8" s="57"/>
      <c r="J8" s="57"/>
      <c r="K8" s="57"/>
      <c r="L8" s="57"/>
      <c r="M8" s="57"/>
      <c r="N8" s="57"/>
      <c r="O8" s="57"/>
      <c r="P8" s="57"/>
      <c r="R8" s="34">
        <f>R7*(R7&lt;&gt;S7)</f>
        <v>12</v>
      </c>
      <c r="S8" s="34">
        <f>S7*(S7&lt;&gt;T7)</f>
        <v>1</v>
      </c>
      <c r="T8" s="34">
        <f>T7*(T7&lt;&gt;U7)</f>
        <v>2</v>
      </c>
      <c r="U8" s="34">
        <f>U7*(U7&lt;&gt;V7)</f>
        <v>3</v>
      </c>
      <c r="V8" s="34">
        <f>V7*(V7&lt;&gt;W7)</f>
        <v>4</v>
      </c>
      <c r="W8" s="34">
        <f>W7*(W7&lt;&gt;X7)</f>
        <v>5</v>
      </c>
      <c r="X8" s="34">
        <f>X7*(X7&lt;&gt;Y7)</f>
        <v>6</v>
      </c>
      <c r="Y8" s="34">
        <f>Y7*(Y7&lt;&gt;Z7)</f>
        <v>7</v>
      </c>
      <c r="Z8" s="34">
        <f>Z7*(Z7&lt;&gt;AA7)</f>
        <v>8</v>
      </c>
      <c r="AA8" s="34">
        <f>AA7*(AA7&lt;&gt;AB7)</f>
        <v>9</v>
      </c>
      <c r="AB8" s="34">
        <f>AB7*(AB7&lt;&gt;AC7)</f>
        <v>10</v>
      </c>
      <c r="AC8" s="34">
        <f>AC7*(AC7&lt;&gt;AD7)</f>
        <v>11</v>
      </c>
      <c r="AD8" s="34">
        <f>AD7*(AD7&lt;&gt;AE7)</f>
        <v>12</v>
      </c>
      <c r="AE8" s="34">
        <f>AE7*(AE7&lt;&gt;AF7)</f>
        <v>1</v>
      </c>
      <c r="AF8" s="34">
        <f>AF7*(AF7&lt;&gt;AG7)</f>
        <v>2</v>
      </c>
      <c r="AG8" s="34">
        <f>AG7*(AG7&lt;&gt;AH7)</f>
        <v>3</v>
      </c>
      <c r="AH8" s="34">
        <f>AH7*(AH7&lt;&gt;AI7)</f>
        <v>4</v>
      </c>
      <c r="AI8" s="34">
        <f>AI7*(AI7&lt;&gt;AJ7)</f>
        <v>5</v>
      </c>
      <c r="AJ8" s="34">
        <f>AJ7*(AJ7&lt;&gt;AK7)</f>
        <v>6</v>
      </c>
      <c r="AK8" s="34">
        <f>AK7*(AK7&lt;&gt;AL7)</f>
        <v>7</v>
      </c>
      <c r="AL8" s="34">
        <f>AL7*(AL7&lt;&gt;AM7)</f>
        <v>8</v>
      </c>
      <c r="AM8" s="34">
        <f>AM7*(AM7&lt;&gt;AN7)</f>
        <v>9</v>
      </c>
      <c r="AN8" s="34">
        <f>AN7*(AN7&lt;&gt;AO7)</f>
        <v>10</v>
      </c>
      <c r="AO8" s="34">
        <f>AO7*(AO7&lt;&gt;AP7)</f>
        <v>11</v>
      </c>
      <c r="AP8" s="34">
        <f>AP7*(AP7&lt;&gt;AQ7)</f>
        <v>12</v>
      </c>
      <c r="AQ8" s="34">
        <f>AQ7*(AQ7&lt;&gt;AR7)</f>
        <v>1</v>
      </c>
      <c r="AR8" s="34">
        <f>AR7*(AR7&lt;&gt;AS7)</f>
        <v>2</v>
      </c>
      <c r="AS8" s="34">
        <f>AS7*(AS7&lt;&gt;AT7)</f>
        <v>3</v>
      </c>
      <c r="AT8" s="34">
        <f>AT7*(AT7&lt;&gt;AU7)</f>
        <v>4</v>
      </c>
      <c r="AU8" s="34">
        <f>AU7*(AU7&lt;&gt;AV7)</f>
        <v>5</v>
      </c>
      <c r="AV8" s="34">
        <f>AV7*(AV7&lt;&gt;AW7)</f>
        <v>6</v>
      </c>
      <c r="AW8" s="34">
        <f>AW7*(AW7&lt;&gt;AX7)</f>
        <v>7</v>
      </c>
      <c r="AX8" s="34">
        <f>AX7*(AX7&lt;&gt;AY7)</f>
        <v>8</v>
      </c>
      <c r="AY8" s="34">
        <f>AY7*(AY7&lt;&gt;AZ7)</f>
        <v>9</v>
      </c>
      <c r="AZ8" s="34">
        <f>AZ7*(AZ7&lt;&gt;BA7)</f>
        <v>10</v>
      </c>
      <c r="BA8" s="34">
        <f>BA7*(BA7&lt;&gt;BB7)</f>
        <v>11</v>
      </c>
      <c r="BB8" s="34">
        <f>BB7*(BB7&lt;&gt;BC7)</f>
        <v>12</v>
      </c>
      <c r="BC8" s="34">
        <f>BC7*(BC7&lt;&gt;BD7)</f>
        <v>1</v>
      </c>
      <c r="BD8" s="34">
        <f>BD7*(BD7&lt;&gt;BE7)</f>
        <v>2</v>
      </c>
      <c r="BE8" s="34">
        <f>BE7*(BE7&lt;&gt;BF7)</f>
        <v>3</v>
      </c>
      <c r="BF8" s="34">
        <f>BF7*(BF7&lt;&gt;BG7)</f>
        <v>4</v>
      </c>
      <c r="BG8" s="34">
        <f>BG7*(BG7&lt;&gt;BH7)</f>
        <v>5</v>
      </c>
      <c r="BH8" s="34">
        <f>BH7*(BH7&lt;&gt;BI7)</f>
        <v>6</v>
      </c>
      <c r="BI8" s="34">
        <f>BI7*(BI7&lt;&gt;BJ7)</f>
        <v>7</v>
      </c>
      <c r="BJ8" s="34">
        <f>BJ7*(BJ7&lt;&gt;BK7)</f>
        <v>8</v>
      </c>
      <c r="BK8" s="34">
        <f>BK7*(BK7&lt;&gt;BL7)</f>
        <v>9</v>
      </c>
      <c r="BL8" s="34">
        <f>BL7*(BL7&lt;&gt;BM7)</f>
        <v>10</v>
      </c>
      <c r="BM8" s="34">
        <f>BM7*(BM7&lt;&gt;BN7)</f>
        <v>11</v>
      </c>
      <c r="BN8" s="34">
        <f>BN7*(BN7&lt;&gt;BO7)</f>
        <v>12</v>
      </c>
      <c r="BO8" s="34">
        <f>BO7*(BO7&lt;&gt;BP7)</f>
        <v>1</v>
      </c>
      <c r="BP8" s="34">
        <f>BP7*(BP7&lt;&gt;BQ7)</f>
        <v>2</v>
      </c>
      <c r="BQ8" s="34">
        <f>BQ7*(BQ7&lt;&gt;BR7)</f>
        <v>3</v>
      </c>
      <c r="BR8" s="34">
        <f>BR7*(BR7&lt;&gt;BS7)</f>
        <v>4</v>
      </c>
      <c r="BS8" s="34">
        <f>BS7*(BS7&lt;&gt;BT7)</f>
        <v>5</v>
      </c>
      <c r="BT8" s="34">
        <f>BT7*(BT7&lt;&gt;BU7)</f>
        <v>6</v>
      </c>
      <c r="BU8" s="34">
        <f>BU7*(BU7&lt;&gt;BV7)</f>
        <v>7</v>
      </c>
      <c r="BV8" s="34">
        <f>BV7*(BV7&lt;&gt;BW7)</f>
        <v>8</v>
      </c>
      <c r="BW8" s="34">
        <f>BW7*(BW7&lt;&gt;BX7)</f>
        <v>9</v>
      </c>
      <c r="BX8" s="34">
        <f>BX7*(BX7&lt;&gt;BY7)</f>
        <v>10</v>
      </c>
      <c r="BY8" s="34">
        <f>BY7*(BY7&lt;&gt;BZ7)</f>
        <v>11</v>
      </c>
      <c r="BZ8" s="34">
        <f>BZ7*(BZ7&lt;&gt;CA7)</f>
        <v>12</v>
      </c>
      <c r="CA8" s="34">
        <f>CA7*(CA7&lt;&gt;CB7)</f>
        <v>1</v>
      </c>
      <c r="CB8" s="34">
        <f>CB7*(CB7&lt;&gt;CC7)</f>
        <v>2</v>
      </c>
      <c r="CC8" s="34">
        <f>CC7*(CC7&lt;&gt;CD7)</f>
        <v>3</v>
      </c>
      <c r="CD8" s="34">
        <f>CD7*(CD7&lt;&gt;CE7)</f>
        <v>4</v>
      </c>
      <c r="CE8" s="34">
        <f>CE7*(CE7&lt;&gt;CF7)</f>
        <v>5</v>
      </c>
      <c r="CF8" s="34">
        <f>CF7*(CF7&lt;&gt;CG7)</f>
        <v>6</v>
      </c>
      <c r="CG8" s="34">
        <f>CG7*(CG7&lt;&gt;CH7)</f>
        <v>7</v>
      </c>
      <c r="CH8" s="34">
        <f>CH7*(CH7&lt;&gt;CI7)</f>
        <v>8</v>
      </c>
      <c r="CI8" s="34">
        <f>CI7*(CI7&lt;&gt;CJ7)</f>
        <v>9</v>
      </c>
      <c r="CJ8" s="34">
        <f>CJ7*(CJ7&lt;&gt;CK7)</f>
        <v>10</v>
      </c>
      <c r="CK8" s="34">
        <f>CK7*(CK7&lt;&gt;CL7)</f>
        <v>11</v>
      </c>
      <c r="CL8" s="34">
        <f>CL7*(CL7&lt;&gt;CM7)</f>
        <v>12</v>
      </c>
      <c r="CN8" s="12">
        <f>ROUNDUP(MONTH(CN2)/3,0)</f>
        <v>4</v>
      </c>
      <c r="CO8" s="12">
        <f>ROUNDUP(MONTH(CO2)/3,0)</f>
        <v>1</v>
      </c>
      <c r="CP8" s="12">
        <f>ROUNDUP(MONTH(CP2)/3,0)</f>
        <v>2</v>
      </c>
      <c r="CQ8" s="12">
        <f>ROUNDUP(MONTH(CQ2)/3,0)</f>
        <v>3</v>
      </c>
      <c r="CR8" s="12">
        <f>ROUNDUP(MONTH(CR2)/3,0)</f>
        <v>4</v>
      </c>
      <c r="CS8" s="12">
        <f>ROUNDUP(MONTH(CS2)/3,0)</f>
        <v>1</v>
      </c>
      <c r="CT8" s="12">
        <f>ROUNDUP(MONTH(CT2)/3,0)</f>
        <v>2</v>
      </c>
      <c r="CU8" s="12">
        <f>ROUNDUP(MONTH(CU2)/3,0)</f>
        <v>3</v>
      </c>
      <c r="CV8" s="12">
        <f>ROUNDUP(MONTH(CV2)/3,0)</f>
        <v>4</v>
      </c>
      <c r="CW8" s="12">
        <f>ROUNDUP(MONTH(CW2)/3,0)</f>
        <v>1</v>
      </c>
      <c r="CX8" s="12">
        <f>ROUNDUP(MONTH(CX2)/3,0)</f>
        <v>2</v>
      </c>
      <c r="CY8" s="12">
        <f>ROUNDUP(MONTH(CY2)/3,0)</f>
        <v>3</v>
      </c>
      <c r="CZ8" s="12">
        <f>ROUNDUP(MONTH(CZ2)/3,0)</f>
        <v>4</v>
      </c>
      <c r="DA8" s="12">
        <f>ROUNDUP(MONTH(DA2)/3,0)</f>
        <v>1</v>
      </c>
      <c r="DB8" s="12">
        <f>ROUNDUP(MONTH(DB2)/3,0)</f>
        <v>2</v>
      </c>
      <c r="DC8" s="12">
        <f>ROUNDUP(MONTH(DC2)/3,0)</f>
        <v>3</v>
      </c>
      <c r="DD8" s="12">
        <f>ROUNDUP(MONTH(DD2)/3,0)</f>
        <v>4</v>
      </c>
      <c r="DE8" s="12">
        <f>ROUNDUP(MONTH(DE2)/3,0)</f>
        <v>1</v>
      </c>
      <c r="DF8" s="12">
        <f>ROUNDUP(MONTH(DF2)/3,0)</f>
        <v>2</v>
      </c>
      <c r="DG8" s="12">
        <f>ROUNDUP(MONTH(DG2)/3,0)</f>
        <v>3</v>
      </c>
      <c r="DH8" s="12">
        <f>ROUNDUP(MONTH(DH2)/3,0)</f>
        <v>4</v>
      </c>
      <c r="DI8" s="12">
        <f>ROUNDUP(MONTH(DI2)/3,0)</f>
        <v>1</v>
      </c>
      <c r="DJ8" s="12">
        <f>ROUNDUP(MONTH(DJ2)/3,0)</f>
        <v>2</v>
      </c>
      <c r="DK8" s="12">
        <f>ROUNDUP(MONTH(DK2)/3,0)</f>
        <v>3</v>
      </c>
      <c r="DL8" s="12">
        <f>ROUNDUP(MONTH(DL2)/3,0)</f>
        <v>4</v>
      </c>
    </row>
    <row r="9" spans="1:116" ht="7.5" customHeight="1" collapsed="1" x14ac:dyDescent="0.35">
      <c r="G9" s="34"/>
      <c r="H9" s="57"/>
      <c r="I9" s="57"/>
      <c r="J9" s="57"/>
      <c r="K9" s="57"/>
      <c r="L9" s="57"/>
      <c r="M9" s="57"/>
      <c r="N9" s="57"/>
      <c r="O9" s="57"/>
      <c r="P9" s="57"/>
      <c r="R9" s="34"/>
      <c r="S9" s="34"/>
      <c r="T9" s="34"/>
      <c r="U9" s="34"/>
      <c r="V9" s="34"/>
      <c r="W9" s="34"/>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c r="AZ9" s="34"/>
      <c r="BA9" s="34"/>
      <c r="BB9" s="34"/>
      <c r="BC9" s="34"/>
      <c r="BD9" s="34"/>
      <c r="BE9" s="34"/>
      <c r="BF9" s="34"/>
      <c r="BG9" s="34"/>
      <c r="BH9" s="34"/>
      <c r="BI9" s="34"/>
      <c r="BJ9" s="34"/>
      <c r="BK9" s="34"/>
      <c r="BL9" s="34"/>
      <c r="BM9" s="34"/>
      <c r="BN9" s="34"/>
      <c r="BO9" s="34"/>
      <c r="BP9" s="34"/>
      <c r="BQ9" s="34"/>
      <c r="BR9" s="34"/>
      <c r="BS9" s="34"/>
      <c r="BT9" s="34"/>
      <c r="BU9" s="34"/>
      <c r="BV9" s="34"/>
      <c r="BW9" s="34"/>
      <c r="BX9" s="34"/>
      <c r="BY9" s="34"/>
      <c r="BZ9" s="34"/>
      <c r="CA9" s="34"/>
      <c r="CB9" s="34"/>
      <c r="CC9" s="34"/>
      <c r="CD9" s="34"/>
      <c r="CE9" s="34"/>
      <c r="CF9" s="34"/>
      <c r="CG9" s="34"/>
      <c r="CH9" s="34"/>
      <c r="CI9" s="34"/>
      <c r="CJ9" s="34"/>
      <c r="CK9" s="34"/>
      <c r="CL9" s="34"/>
      <c r="CN9" s="228"/>
      <c r="CO9" s="228"/>
      <c r="CP9" s="228"/>
      <c r="CQ9" s="228"/>
      <c r="CR9" s="228"/>
      <c r="CS9" s="228"/>
      <c r="CT9" s="228"/>
      <c r="CU9" s="228"/>
      <c r="CV9" s="228"/>
      <c r="CW9" s="228"/>
      <c r="CX9" s="228"/>
      <c r="CY9" s="228"/>
      <c r="CZ9" s="228"/>
      <c r="DA9" s="228"/>
      <c r="DB9" s="228"/>
      <c r="DC9" s="228"/>
      <c r="DD9" s="228"/>
      <c r="DE9" s="228"/>
      <c r="DF9" s="228"/>
      <c r="DG9" s="228"/>
      <c r="DH9" s="228"/>
      <c r="DI9" s="228"/>
      <c r="DJ9" s="228"/>
      <c r="DK9" s="228"/>
      <c r="DL9" s="228"/>
    </row>
    <row r="10" spans="1:116" ht="5.5" customHeight="1" x14ac:dyDescent="0.35">
      <c r="D10" s="6"/>
      <c r="E10" s="6"/>
      <c r="F10" s="1"/>
      <c r="G10" s="12"/>
      <c r="H10" s="12"/>
      <c r="I10" s="60"/>
      <c r="J10" s="60"/>
      <c r="K10" s="12"/>
      <c r="L10" s="12"/>
      <c r="M10" s="12"/>
      <c r="N10" s="12"/>
      <c r="O10" s="12"/>
      <c r="P10" s="12"/>
      <c r="R10" s="13"/>
      <c r="S10" s="13"/>
      <c r="T10" s="13"/>
      <c r="U10" s="13"/>
      <c r="V10" s="13"/>
      <c r="W10" s="13"/>
      <c r="X10" s="13"/>
      <c r="Y10" s="13"/>
      <c r="Z10" s="13"/>
      <c r="AA10" s="13"/>
      <c r="AB10" s="13"/>
      <c r="AC10" s="13"/>
      <c r="AD10" s="13"/>
      <c r="AE10" s="13"/>
      <c r="AF10" s="13"/>
      <c r="AG10" s="13"/>
      <c r="AH10" s="13"/>
      <c r="AI10" s="13"/>
      <c r="AJ10" s="13"/>
      <c r="AK10" s="13"/>
      <c r="AL10" s="13"/>
      <c r="AM10" s="13"/>
      <c r="AN10" s="13"/>
      <c r="AO10" s="13"/>
      <c r="AP10" s="13"/>
      <c r="AQ10" s="13"/>
      <c r="AR10" s="13"/>
      <c r="AS10" s="13"/>
      <c r="AT10" s="13"/>
      <c r="AU10" s="13"/>
      <c r="AV10" s="13"/>
      <c r="AW10" s="13"/>
      <c r="AX10" s="13"/>
      <c r="AY10" s="13"/>
      <c r="AZ10" s="13"/>
      <c r="BA10" s="13"/>
      <c r="BB10" s="13"/>
      <c r="BC10" s="13"/>
      <c r="BD10" s="13"/>
      <c r="BE10" s="13"/>
      <c r="BF10" s="13"/>
      <c r="BG10" s="13"/>
      <c r="BH10" s="13"/>
      <c r="BI10" s="13"/>
      <c r="BJ10" s="13"/>
      <c r="BK10" s="13"/>
      <c r="BL10" s="13"/>
      <c r="BM10" s="13"/>
      <c r="BN10" s="13"/>
      <c r="BO10" s="13"/>
      <c r="BP10" s="13"/>
      <c r="BQ10" s="13"/>
      <c r="BR10" s="13"/>
      <c r="BS10" s="13"/>
      <c r="BT10" s="13"/>
      <c r="BU10" s="13"/>
      <c r="BV10" s="13"/>
      <c r="BW10" s="13"/>
      <c r="BX10" s="13"/>
      <c r="BY10" s="13"/>
      <c r="BZ10" s="13"/>
      <c r="CA10" s="13"/>
      <c r="CB10" s="13"/>
      <c r="CC10" s="13"/>
      <c r="CD10" s="13"/>
      <c r="CE10" s="13"/>
      <c r="CF10" s="13"/>
      <c r="CG10" s="13"/>
      <c r="CH10" s="13"/>
      <c r="CI10" s="13"/>
      <c r="CJ10" s="13"/>
      <c r="CK10" s="13"/>
      <c r="CL10" s="13"/>
      <c r="CN10" s="60"/>
    </row>
    <row r="11" spans="1:116" x14ac:dyDescent="0.35">
      <c r="A11" s="31"/>
      <c r="B11" s="31" t="s">
        <v>243</v>
      </c>
      <c r="C11" s="31"/>
      <c r="D11" t="s">
        <v>246</v>
      </c>
      <c r="E11" s="8" t="str">
        <f>ROW()&amp;" "&amp;D11</f>
        <v>11 GENASS</v>
      </c>
      <c r="F11" t="s">
        <v>340</v>
      </c>
      <c r="G11" s="311" t="s">
        <v>229</v>
      </c>
      <c r="H11" s="310"/>
      <c r="I11" s="374"/>
      <c r="J11" s="374"/>
      <c r="K11" s="310"/>
      <c r="L11" s="310"/>
      <c r="M11" s="310"/>
      <c r="N11" s="310"/>
      <c r="O11" s="310"/>
      <c r="P11" s="313"/>
      <c r="R11" s="312"/>
      <c r="S11" s="375"/>
      <c r="T11" s="375"/>
      <c r="U11" s="375"/>
      <c r="V11" s="375"/>
      <c r="W11" s="375"/>
      <c r="X11" s="375"/>
      <c r="Y11" s="375"/>
      <c r="Z11" s="375"/>
      <c r="AA11" s="375"/>
      <c r="AB11" s="375"/>
      <c r="AC11" s="375"/>
      <c r="AD11" s="375"/>
      <c r="AE11" s="375"/>
      <c r="AF11" s="375"/>
      <c r="AG11" s="375"/>
      <c r="AH11" s="375"/>
      <c r="AI11" s="375"/>
      <c r="AJ11" s="375"/>
      <c r="AK11" s="375"/>
      <c r="AL11" s="375"/>
      <c r="AM11" s="375"/>
      <c r="AN11" s="375"/>
      <c r="AO11" s="375"/>
      <c r="AP11" s="375"/>
      <c r="AQ11" s="375"/>
      <c r="AR11" s="375"/>
      <c r="AS11" s="375"/>
      <c r="AT11" s="375"/>
      <c r="AU11" s="375"/>
      <c r="AV11" s="375"/>
      <c r="AW11" s="375"/>
      <c r="AX11" s="375"/>
      <c r="AY11" s="375"/>
      <c r="AZ11" s="375"/>
      <c r="BA11" s="375"/>
      <c r="BB11" s="375"/>
      <c r="BC11" s="375"/>
      <c r="BD11" s="375"/>
      <c r="BE11" s="375"/>
      <c r="BF11" s="375"/>
      <c r="BG11" s="375"/>
      <c r="BH11" s="375"/>
      <c r="BI11" s="375"/>
      <c r="BJ11" s="375"/>
      <c r="BK11" s="375"/>
      <c r="BL11" s="375"/>
      <c r="BM11" s="375"/>
      <c r="BN11" s="375"/>
      <c r="BO11" s="375"/>
      <c r="BP11" s="375"/>
      <c r="BQ11" s="375"/>
      <c r="BR11" s="375"/>
      <c r="BS11" s="375"/>
      <c r="BT11" s="375"/>
      <c r="BU11" s="375"/>
      <c r="BV11" s="375"/>
      <c r="BW11" s="375"/>
      <c r="BX11" s="375"/>
      <c r="BY11" s="375"/>
      <c r="BZ11" s="375"/>
      <c r="CA11" s="375"/>
      <c r="CB11" s="375"/>
      <c r="CC11" s="375"/>
      <c r="CD11" s="375"/>
      <c r="CE11" s="375"/>
      <c r="CF11" s="375"/>
      <c r="CG11" s="375"/>
      <c r="CH11" s="375"/>
      <c r="CI11" s="375"/>
      <c r="CJ11" s="375"/>
      <c r="CK11" s="375"/>
      <c r="CL11" s="378"/>
      <c r="CN11" s="377"/>
      <c r="CO11" s="376"/>
      <c r="CP11" s="376"/>
      <c r="CQ11" s="376"/>
      <c r="CR11" s="376"/>
      <c r="CS11" s="376"/>
      <c r="CT11" s="376"/>
      <c r="CU11" s="376"/>
      <c r="CV11" s="376"/>
      <c r="CW11" s="376"/>
      <c r="CX11" s="376"/>
      <c r="CY11" s="376"/>
      <c r="CZ11" s="376"/>
      <c r="DA11" s="376"/>
      <c r="DB11" s="376"/>
      <c r="DC11" s="376"/>
      <c r="DD11" s="376"/>
      <c r="DE11" s="376"/>
      <c r="DF11" s="376"/>
      <c r="DG11" s="376"/>
      <c r="DH11" s="376"/>
      <c r="DI11" s="376"/>
      <c r="DJ11" s="376"/>
      <c r="DK11" s="376"/>
      <c r="DL11" s="379"/>
    </row>
    <row r="12" spans="1:116" x14ac:dyDescent="0.35">
      <c r="A12" s="64"/>
      <c r="B12" t="str">
        <f>E12</f>
        <v>12 GENASS</v>
      </c>
      <c r="D12" t="s">
        <v>246</v>
      </c>
      <c r="E12" t="str">
        <f>ROW()&amp;" "&amp;D12</f>
        <v>12 GENASS</v>
      </c>
      <c r="G12" s="129" t="s">
        <v>230</v>
      </c>
      <c r="H12" s="86">
        <v>0.25</v>
      </c>
      <c r="I12" s="53"/>
      <c r="J12" s="53"/>
      <c r="K12" s="53"/>
      <c r="L12" s="53"/>
      <c r="M12" s="53"/>
      <c r="N12" s="53"/>
      <c r="O12" s="53"/>
      <c r="P12" s="53"/>
      <c r="R12" s="53"/>
      <c r="S12" s="53"/>
      <c r="T12" s="53"/>
      <c r="U12" s="53"/>
      <c r="V12" s="53"/>
      <c r="W12" s="53"/>
      <c r="X12" s="53"/>
      <c r="Y12" s="53"/>
      <c r="Z12" s="53"/>
      <c r="AA12" s="53"/>
      <c r="AB12" s="53"/>
      <c r="AC12" s="53"/>
      <c r="AD12" s="53"/>
      <c r="AE12" s="53"/>
      <c r="AF12" s="53"/>
      <c r="AG12" s="53"/>
      <c r="AH12" s="53"/>
      <c r="AI12" s="53"/>
      <c r="AJ12" s="53"/>
      <c r="AK12" s="53"/>
      <c r="AL12" s="53"/>
      <c r="AM12" s="53"/>
      <c r="AN12" s="53"/>
      <c r="AO12" s="53"/>
      <c r="AP12" s="53"/>
      <c r="AQ12" s="53"/>
      <c r="AR12" s="53"/>
      <c r="AS12" s="53"/>
      <c r="AT12" s="53"/>
      <c r="AU12" s="53"/>
      <c r="AV12" s="53"/>
      <c r="AW12" s="53"/>
      <c r="AX12" s="53"/>
      <c r="AY12" s="53"/>
      <c r="AZ12" s="53"/>
      <c r="BA12" s="53"/>
      <c r="BB12" s="53"/>
      <c r="BC12" s="53"/>
      <c r="BD12" s="53"/>
      <c r="BE12" s="53"/>
      <c r="BF12" s="53"/>
      <c r="BG12" s="53"/>
      <c r="BH12" s="53"/>
      <c r="BI12" s="53"/>
      <c r="BJ12" s="53"/>
      <c r="BK12" s="53"/>
      <c r="BL12" s="53"/>
      <c r="BM12" s="53"/>
      <c r="BN12" s="53"/>
      <c r="BO12" s="53"/>
      <c r="BP12" s="53"/>
      <c r="BQ12" s="53"/>
      <c r="BR12" s="53"/>
      <c r="BS12" s="53"/>
      <c r="BT12" s="53"/>
      <c r="BU12" s="53"/>
      <c r="BV12" s="53"/>
      <c r="BW12" s="53"/>
      <c r="BX12" s="53"/>
      <c r="BY12" s="53"/>
      <c r="BZ12" s="53"/>
      <c r="CA12" s="53"/>
      <c r="CB12" s="53"/>
      <c r="CC12" s="53"/>
      <c r="CD12" s="53"/>
      <c r="CE12" s="53"/>
      <c r="CF12" s="53"/>
      <c r="CG12" s="53"/>
      <c r="CH12" s="53"/>
      <c r="CI12" s="53"/>
      <c r="CJ12" s="53"/>
      <c r="CK12" s="53"/>
      <c r="CL12" s="53"/>
      <c r="CN12" s="53"/>
    </row>
    <row r="13" spans="1:116" x14ac:dyDescent="0.35">
      <c r="A13" s="64"/>
      <c r="B13" t="str">
        <f>E13</f>
        <v>13 GENASS</v>
      </c>
      <c r="D13" t="s">
        <v>246</v>
      </c>
      <c r="E13" t="str">
        <f>ROW()&amp;" "&amp;D13</f>
        <v>13 GENASS</v>
      </c>
      <c r="I13" s="53"/>
      <c r="J13" s="53"/>
      <c r="K13" s="53"/>
      <c r="L13" s="53"/>
      <c r="M13" s="53"/>
      <c r="N13" s="53"/>
      <c r="O13" s="53"/>
      <c r="P13" s="53"/>
      <c r="R13" s="53"/>
      <c r="S13" s="53"/>
      <c r="T13" s="53"/>
      <c r="U13" s="53"/>
      <c r="V13" s="53"/>
      <c r="W13" s="53"/>
      <c r="X13" s="53"/>
      <c r="Y13" s="53"/>
      <c r="Z13" s="53"/>
      <c r="AA13" s="53"/>
      <c r="AB13" s="53"/>
      <c r="AC13" s="53"/>
      <c r="AD13" s="53"/>
      <c r="AE13" s="53"/>
      <c r="AF13" s="53"/>
      <c r="AG13" s="53"/>
      <c r="AH13" s="53"/>
      <c r="AI13" s="53"/>
      <c r="AJ13" s="53"/>
      <c r="AK13" s="53"/>
      <c r="AL13" s="53"/>
      <c r="AM13" s="53"/>
      <c r="AN13" s="53"/>
      <c r="AO13" s="53"/>
      <c r="AP13" s="53"/>
      <c r="AQ13" s="53"/>
      <c r="AR13" s="53"/>
      <c r="AS13" s="53"/>
      <c r="AT13" s="53"/>
      <c r="AU13" s="53"/>
      <c r="AV13" s="53"/>
      <c r="AW13" s="53"/>
      <c r="AX13" s="53"/>
      <c r="AY13" s="53"/>
      <c r="AZ13" s="53"/>
      <c r="BA13" s="53"/>
      <c r="BB13" s="53"/>
      <c r="BC13" s="53"/>
      <c r="BD13" s="53"/>
      <c r="BE13" s="53"/>
      <c r="BF13" s="53"/>
      <c r="BG13" s="53"/>
      <c r="BH13" s="53"/>
      <c r="BI13" s="53"/>
      <c r="BJ13" s="53"/>
      <c r="BK13" s="53"/>
      <c r="BL13" s="53"/>
      <c r="BM13" s="53"/>
      <c r="BN13" s="53"/>
      <c r="BO13" s="53"/>
      <c r="BP13" s="53"/>
      <c r="BQ13" s="53"/>
      <c r="BR13" s="53"/>
      <c r="BS13" s="53"/>
      <c r="BT13" s="53"/>
      <c r="BU13" s="53"/>
      <c r="BV13" s="53"/>
      <c r="BW13" s="53"/>
      <c r="BX13" s="53"/>
      <c r="BY13" s="53"/>
      <c r="BZ13" s="53"/>
      <c r="CA13" s="53"/>
      <c r="CB13" s="53"/>
      <c r="CC13" s="53"/>
      <c r="CD13" s="53"/>
      <c r="CE13" s="53"/>
      <c r="CF13" s="53"/>
      <c r="CG13" s="53"/>
      <c r="CH13" s="53"/>
      <c r="CI13" s="53"/>
      <c r="CJ13" s="53"/>
      <c r="CK13" s="53"/>
      <c r="CL13" s="53"/>
      <c r="CN13" s="53"/>
      <c r="CO13" s="53"/>
      <c r="CP13" s="53"/>
      <c r="CQ13" s="53"/>
      <c r="CR13" s="53"/>
      <c r="CS13" s="53"/>
      <c r="CT13" s="53"/>
      <c r="CU13" s="53"/>
      <c r="CV13" s="53"/>
      <c r="CW13" s="53"/>
      <c r="CX13" s="53"/>
      <c r="CY13" s="53"/>
      <c r="CZ13" s="53"/>
      <c r="DA13" s="53"/>
      <c r="DB13" s="53"/>
      <c r="DC13" s="53"/>
      <c r="DD13" s="53"/>
      <c r="DE13" s="53"/>
      <c r="DF13" s="53"/>
      <c r="DG13" s="53"/>
      <c r="DH13" s="53"/>
      <c r="DI13" s="53"/>
      <c r="DJ13" s="53"/>
      <c r="DK13" s="53"/>
      <c r="DL13" s="53"/>
    </row>
    <row r="14" spans="1:116" x14ac:dyDescent="0.35">
      <c r="A14" s="31" t="s">
        <v>218</v>
      </c>
      <c r="B14" s="31" t="s">
        <v>243</v>
      </c>
      <c r="C14" s="31"/>
      <c r="D14" t="s">
        <v>805</v>
      </c>
      <c r="E14" s="8" t="str">
        <f>ROW()&amp;" "&amp;D14</f>
        <v>14 TAM-EV</v>
      </c>
      <c r="F14" t="s">
        <v>806</v>
      </c>
      <c r="G14" s="311" t="s">
        <v>801</v>
      </c>
      <c r="H14" s="310"/>
      <c r="I14" s="374"/>
      <c r="J14" s="374"/>
      <c r="K14" s="310"/>
      <c r="L14" s="310"/>
      <c r="M14" s="310"/>
      <c r="N14" s="310"/>
      <c r="O14" s="310"/>
      <c r="P14" s="313"/>
      <c r="R14" s="312"/>
      <c r="S14" s="375"/>
      <c r="T14" s="375"/>
      <c r="U14" s="375"/>
      <c r="V14" s="375"/>
      <c r="W14" s="375"/>
      <c r="X14" s="375"/>
      <c r="Y14" s="375"/>
      <c r="Z14" s="375"/>
      <c r="AA14" s="375"/>
      <c r="AB14" s="375"/>
      <c r="AC14" s="375"/>
      <c r="AD14" s="375"/>
      <c r="AE14" s="375"/>
      <c r="AF14" s="375"/>
      <c r="AG14" s="375"/>
      <c r="AH14" s="375"/>
      <c r="AI14" s="375"/>
      <c r="AJ14" s="375"/>
      <c r="AK14" s="375"/>
      <c r="AL14" s="375"/>
      <c r="AM14" s="375"/>
      <c r="AN14" s="375"/>
      <c r="AO14" s="375"/>
      <c r="AP14" s="375"/>
      <c r="AQ14" s="375"/>
      <c r="AR14" s="375"/>
      <c r="AS14" s="375"/>
      <c r="AT14" s="375"/>
      <c r="AU14" s="375"/>
      <c r="AV14" s="375"/>
      <c r="AW14" s="375"/>
      <c r="AX14" s="375"/>
      <c r="AY14" s="375"/>
      <c r="AZ14" s="375"/>
      <c r="BA14" s="375"/>
      <c r="BB14" s="375"/>
      <c r="BC14" s="375"/>
      <c r="BD14" s="375"/>
      <c r="BE14" s="375"/>
      <c r="BF14" s="375"/>
      <c r="BG14" s="375"/>
      <c r="BH14" s="375"/>
      <c r="BI14" s="375"/>
      <c r="BJ14" s="375"/>
      <c r="BK14" s="375"/>
      <c r="BL14" s="375"/>
      <c r="BM14" s="375"/>
      <c r="BN14" s="375"/>
      <c r="BO14" s="375"/>
      <c r="BP14" s="375"/>
      <c r="BQ14" s="375"/>
      <c r="BR14" s="375"/>
      <c r="BS14" s="375"/>
      <c r="BT14" s="375"/>
      <c r="BU14" s="375"/>
      <c r="BV14" s="375"/>
      <c r="BW14" s="375"/>
      <c r="BX14" s="375"/>
      <c r="BY14" s="375"/>
      <c r="BZ14" s="375"/>
      <c r="CA14" s="375"/>
      <c r="CB14" s="375"/>
      <c r="CC14" s="375"/>
      <c r="CD14" s="375"/>
      <c r="CE14" s="375"/>
      <c r="CF14" s="375"/>
      <c r="CG14" s="375"/>
      <c r="CH14" s="375"/>
      <c r="CI14" s="375"/>
      <c r="CJ14" s="375"/>
      <c r="CK14" s="375"/>
      <c r="CL14" s="378"/>
      <c r="CN14" s="377"/>
      <c r="CO14" s="376"/>
      <c r="CP14" s="376"/>
      <c r="CQ14" s="376"/>
      <c r="CR14" s="376"/>
      <c r="CS14" s="376"/>
      <c r="CT14" s="376"/>
      <c r="CU14" s="376"/>
      <c r="CV14" s="376"/>
      <c r="CW14" s="376"/>
      <c r="CX14" s="376"/>
      <c r="CY14" s="376"/>
      <c r="CZ14" s="376"/>
      <c r="DA14" s="376"/>
      <c r="DB14" s="376"/>
      <c r="DC14" s="376"/>
      <c r="DD14" s="376"/>
      <c r="DE14" s="376"/>
      <c r="DF14" s="376"/>
      <c r="DG14" s="376"/>
      <c r="DH14" s="376"/>
      <c r="DI14" s="376"/>
      <c r="DJ14" s="376"/>
      <c r="DK14" s="376"/>
      <c r="DL14" s="379"/>
    </row>
    <row r="15" spans="1:116" x14ac:dyDescent="0.35">
      <c r="A15" s="27"/>
      <c r="B15" s="27" t="str">
        <f>E15</f>
        <v>15 TAM-EV</v>
      </c>
      <c r="C15" s="27"/>
      <c r="D15" t="s">
        <v>805</v>
      </c>
      <c r="E15" s="9" t="str">
        <f>ROW()&amp;" "&amp;D15</f>
        <v>15 TAM-EV</v>
      </c>
      <c r="F15" s="27"/>
      <c r="G15" s="301" t="s">
        <v>63</v>
      </c>
      <c r="H15" s="27"/>
      <c r="J15" s="371">
        <v>100</v>
      </c>
      <c r="K15" s="38">
        <f>SUMIF($4:$4,K$2,15:15)</f>
        <v>105.11618978817329</v>
      </c>
      <c r="L15" s="38">
        <f>SUMIF($4:$4,L$2,15:15)</f>
        <v>110.49413355583269</v>
      </c>
      <c r="M15" s="38">
        <f>SUMIF($4:$4,M$2,15:15)</f>
        <v>116.14722313334676</v>
      </c>
      <c r="N15" s="38">
        <f>SUMIF($4:$4,N$2,15:15)</f>
        <v>122.08953550254191</v>
      </c>
      <c r="O15" s="38">
        <f>SUMIF($4:$4,O$2,15:15)</f>
        <v>128.33586785035118</v>
      </c>
      <c r="P15" s="38">
        <f>SUMIF($4:$4,P$2,15:15)</f>
        <v>134.9017744158744</v>
      </c>
      <c r="R15" s="38">
        <f>INDEX($J:$P,ROW(),MATCH(R$3,$J$2:$P$2,0))</f>
        <v>100</v>
      </c>
      <c r="S15" s="38">
        <f>R15*(1+S16)</f>
        <v>100.41666666666667</v>
      </c>
      <c r="T15" s="38">
        <f>S15*(1+T16)</f>
        <v>100.83506944444444</v>
      </c>
      <c r="U15" s="38">
        <f>T15*(1+U16)</f>
        <v>101.25521556712962</v>
      </c>
      <c r="V15" s="38">
        <f>U15*(1+V16)</f>
        <v>101.67711229865932</v>
      </c>
      <c r="W15" s="38">
        <f>V15*(1+W16)</f>
        <v>102.10076693323707</v>
      </c>
      <c r="X15" s="38">
        <f>W15*(1+X16)</f>
        <v>102.52618679545888</v>
      </c>
      <c r="Y15" s="38">
        <f>X15*(1+Y16)</f>
        <v>102.95337924043996</v>
      </c>
      <c r="Z15" s="38">
        <f>Y15*(1+Z16)</f>
        <v>103.38235165394178</v>
      </c>
      <c r="AA15" s="38">
        <f>Z15*(1+AA16)</f>
        <v>103.81311145249987</v>
      </c>
      <c r="AB15" s="38">
        <f>AA15*(1+AB16)</f>
        <v>104.24566608355195</v>
      </c>
      <c r="AC15" s="38">
        <f>AB15*(1+AC16)</f>
        <v>104.68002302556675</v>
      </c>
      <c r="AD15" s="38">
        <f>AC15*(1+AD16)</f>
        <v>105.11618978817329</v>
      </c>
      <c r="AE15" s="38">
        <f>AD15*(1+AE16)</f>
        <v>105.55417391229068</v>
      </c>
      <c r="AF15" s="38">
        <f>AE15*(1+AF16)</f>
        <v>105.99398297025856</v>
      </c>
      <c r="AG15" s="38">
        <f>AF15*(1+AG16)</f>
        <v>106.43562456596797</v>
      </c>
      <c r="AH15" s="38">
        <f>AG15*(1+AH16)</f>
        <v>106.87910633499284</v>
      </c>
      <c r="AI15" s="38">
        <f>AH15*(1+AI16)</f>
        <v>107.32443594472197</v>
      </c>
      <c r="AJ15" s="38">
        <f>AI15*(1+AJ16)</f>
        <v>107.77162109449165</v>
      </c>
      <c r="AK15" s="38">
        <f>AJ15*(1+AK16)</f>
        <v>108.2206695157187</v>
      </c>
      <c r="AL15" s="38">
        <f>AK15*(1+AL16)</f>
        <v>108.67158897203419</v>
      </c>
      <c r="AM15" s="38">
        <f>AL15*(1+AM16)</f>
        <v>109.12438725941766</v>
      </c>
      <c r="AN15" s="38">
        <f>AM15*(1+AN16)</f>
        <v>109.5790722063319</v>
      </c>
      <c r="AO15" s="38">
        <f>AN15*(1+AO16)</f>
        <v>110.03565167385828</v>
      </c>
      <c r="AP15" s="38">
        <f>AO15*(1+AP16)</f>
        <v>110.49413355583269</v>
      </c>
      <c r="AQ15" s="38">
        <f>AP15*(1+AQ16)</f>
        <v>110.95452577898199</v>
      </c>
      <c r="AR15" s="38">
        <f>AQ15*(1+AR16)</f>
        <v>111.41683630306107</v>
      </c>
      <c r="AS15" s="38">
        <f>AR15*(1+AS16)</f>
        <v>111.88107312099049</v>
      </c>
      <c r="AT15" s="38">
        <f>AS15*(1+AT16)</f>
        <v>112.34724425899462</v>
      </c>
      <c r="AU15" s="38">
        <f>AT15*(1+AU16)</f>
        <v>112.81535777674043</v>
      </c>
      <c r="AV15" s="38">
        <f>AU15*(1+AV16)</f>
        <v>113.28542176747685</v>
      </c>
      <c r="AW15" s="38">
        <f>AV15*(1+AW16)</f>
        <v>113.75744435817467</v>
      </c>
      <c r="AX15" s="38">
        <f>AW15*(1+AX16)</f>
        <v>114.23143370966706</v>
      </c>
      <c r="AY15" s="38">
        <f>AX15*(1+AY16)</f>
        <v>114.70739801679066</v>
      </c>
      <c r="AZ15" s="38">
        <f>AY15*(1+AZ16)</f>
        <v>115.18534550852729</v>
      </c>
      <c r="BA15" s="38">
        <f>AZ15*(1+BA16)</f>
        <v>115.66528444814615</v>
      </c>
      <c r="BB15" s="38">
        <f>BA15*(1+BB16)</f>
        <v>116.14722313334676</v>
      </c>
      <c r="BC15" s="38">
        <f>BB15*(1+BC16)</f>
        <v>116.63116989640237</v>
      </c>
      <c r="BD15" s="38">
        <f>BC15*(1+BD16)</f>
        <v>117.11713310430405</v>
      </c>
      <c r="BE15" s="38">
        <f>BD15*(1+BE16)</f>
        <v>117.60512115890531</v>
      </c>
      <c r="BF15" s="38">
        <f>BE15*(1+BF16)</f>
        <v>118.09514249706741</v>
      </c>
      <c r="BG15" s="38">
        <f>BF15*(1+BG16)</f>
        <v>118.5872055908052</v>
      </c>
      <c r="BH15" s="38">
        <f>BG15*(1+BH16)</f>
        <v>119.08131894743354</v>
      </c>
      <c r="BI15" s="38">
        <f>BH15*(1+BI16)</f>
        <v>119.57749110971452</v>
      </c>
      <c r="BJ15" s="38">
        <f>BI15*(1+BJ16)</f>
        <v>120.07573065600499</v>
      </c>
      <c r="BK15" s="38">
        <f>BJ15*(1+BK16)</f>
        <v>120.57604620040502</v>
      </c>
      <c r="BL15" s="38">
        <f>BK15*(1+BL16)</f>
        <v>121.0784463929067</v>
      </c>
      <c r="BM15" s="38">
        <f>BL15*(1+BM16)</f>
        <v>121.5829399195438</v>
      </c>
      <c r="BN15" s="38">
        <f>BM15*(1+BN16)</f>
        <v>122.08953550254191</v>
      </c>
      <c r="BO15" s="38">
        <f>BN15*(1+BO16)</f>
        <v>122.59824190046916</v>
      </c>
      <c r="BP15" s="38">
        <f>BO15*(1+BP16)</f>
        <v>123.10906790838779</v>
      </c>
      <c r="BQ15" s="38">
        <f>BP15*(1+BQ16)</f>
        <v>123.62202235800606</v>
      </c>
      <c r="BR15" s="38">
        <f>BQ15*(1+BR16)</f>
        <v>124.13711411783109</v>
      </c>
      <c r="BS15" s="38">
        <f>BR15*(1+BS16)</f>
        <v>124.65435209332205</v>
      </c>
      <c r="BT15" s="38">
        <f>BS15*(1+BT16)</f>
        <v>125.17374522704422</v>
      </c>
      <c r="BU15" s="38">
        <f>BT15*(1+BU16)</f>
        <v>125.69530249882357</v>
      </c>
      <c r="BV15" s="38">
        <f>BU15*(1+BV16)</f>
        <v>126.219032925902</v>
      </c>
      <c r="BW15" s="38">
        <f>BV15*(1+BW16)</f>
        <v>126.74494556309325</v>
      </c>
      <c r="BX15" s="38">
        <f>BW15*(1+BX16)</f>
        <v>127.27304950293947</v>
      </c>
      <c r="BY15" s="38">
        <f>BX15*(1+BY16)</f>
        <v>127.80335387586838</v>
      </c>
      <c r="BZ15" s="38">
        <f>BY15*(1+BZ16)</f>
        <v>128.33586785035118</v>
      </c>
      <c r="CA15" s="38">
        <f>BZ15*(1+CA16)</f>
        <v>128.87060063306097</v>
      </c>
      <c r="CB15" s="38">
        <f>CA15*(1+CB16)</f>
        <v>129.40756146903206</v>
      </c>
      <c r="CC15" s="38">
        <f>CB15*(1+CC16)</f>
        <v>129.94675964181968</v>
      </c>
      <c r="CD15" s="38">
        <f>CC15*(1+CD16)</f>
        <v>130.4882044736606</v>
      </c>
      <c r="CE15" s="38">
        <f>CD15*(1+CE16)</f>
        <v>131.0319053256342</v>
      </c>
      <c r="CF15" s="38">
        <f>CE15*(1+CF16)</f>
        <v>131.57787159782433</v>
      </c>
      <c r="CG15" s="38">
        <f>CF15*(1+CG16)</f>
        <v>132.12611272948192</v>
      </c>
      <c r="CH15" s="38">
        <f>CG15*(1+CH16)</f>
        <v>132.67663819918809</v>
      </c>
      <c r="CI15" s="38">
        <f>CH15*(1+CI16)</f>
        <v>133.22945752501803</v>
      </c>
      <c r="CJ15" s="38">
        <f>CI15*(1+CJ16)</f>
        <v>133.7845802647056</v>
      </c>
      <c r="CK15" s="38">
        <f>CJ15*(1+CK16)</f>
        <v>134.34201601580853</v>
      </c>
      <c r="CL15" s="38">
        <f>CK15*(1+CL16)</f>
        <v>134.9017744158744</v>
      </c>
      <c r="CM15" s="64"/>
      <c r="CN15" s="370">
        <v>100</v>
      </c>
      <c r="CO15" s="38" t="e">
        <f>CN15*(1+CO16)</f>
        <v>#N/A</v>
      </c>
      <c r="CP15" s="38" t="e">
        <f>CO15*(1+CP16)</f>
        <v>#N/A</v>
      </c>
      <c r="CQ15" s="38" t="e">
        <f>CP15*(1+CQ16)</f>
        <v>#N/A</v>
      </c>
      <c r="CR15" s="38" t="e">
        <f>CQ15*(1+CR16)</f>
        <v>#N/A</v>
      </c>
      <c r="CS15" s="38" t="e">
        <f>CR15*(1+CS16)</f>
        <v>#N/A</v>
      </c>
      <c r="CT15" s="38" t="e">
        <f>CS15*(1+CT16)</f>
        <v>#N/A</v>
      </c>
      <c r="CU15" s="38" t="e">
        <f>CT15*(1+CU16)</f>
        <v>#N/A</v>
      </c>
      <c r="CV15" s="38" t="e">
        <f>CU15*(1+CV16)</f>
        <v>#N/A</v>
      </c>
      <c r="CW15" s="38" t="e">
        <f>CV15*(1+CW16)</f>
        <v>#N/A</v>
      </c>
      <c r="CX15" s="38" t="e">
        <f>CW15*(1+CX16)</f>
        <v>#N/A</v>
      </c>
      <c r="CY15" s="38" t="e">
        <f>CX15*(1+CY16)</f>
        <v>#N/A</v>
      </c>
      <c r="CZ15" s="38" t="e">
        <f>CY15*(1+CZ16)</f>
        <v>#N/A</v>
      </c>
      <c r="DA15" s="38" t="e">
        <f>CZ15*(1+DA16)</f>
        <v>#N/A</v>
      </c>
      <c r="DB15" s="38" t="e">
        <f>DA15*(1+DB16)</f>
        <v>#N/A</v>
      </c>
      <c r="DC15" s="38" t="e">
        <f>DB15*(1+DC16)</f>
        <v>#N/A</v>
      </c>
      <c r="DD15" s="38" t="e">
        <f>DC15*(1+DD16)</f>
        <v>#N/A</v>
      </c>
      <c r="DE15" s="38" t="e">
        <f>DD15*(1+DE16)</f>
        <v>#N/A</v>
      </c>
      <c r="DF15" s="38" t="e">
        <f>DE15*(1+DF16)</f>
        <v>#N/A</v>
      </c>
      <c r="DG15" s="38" t="e">
        <f>DF15*(1+DG16)</f>
        <v>#N/A</v>
      </c>
      <c r="DH15" s="38" t="e">
        <f>DG15*(1+DH16)</f>
        <v>#N/A</v>
      </c>
      <c r="DI15" s="38" t="e">
        <f>DH15*(1+DI16)</f>
        <v>#N/A</v>
      </c>
      <c r="DJ15" s="38" t="e">
        <f>DI15*(1+DJ16)</f>
        <v>#N/A</v>
      </c>
      <c r="DK15" s="38" t="e">
        <f>DJ15*(1+DK16)</f>
        <v>#N/A</v>
      </c>
      <c r="DL15" s="38" t="e">
        <f>DK15*(1+DL16)</f>
        <v>#N/A</v>
      </c>
    </row>
    <row r="16" spans="1:116" x14ac:dyDescent="0.35">
      <c r="B16" t="str">
        <f>E16</f>
        <v>16 TAM-EV</v>
      </c>
      <c r="D16" t="s">
        <v>805</v>
      </c>
      <c r="E16" s="8" t="str">
        <f>ROW()&amp;" "&amp;D16</f>
        <v>16 TAM-EV</v>
      </c>
      <c r="G16" s="372" t="s">
        <v>64</v>
      </c>
      <c r="H16" s="12"/>
      <c r="J16"/>
      <c r="K16" s="16">
        <v>0.05</v>
      </c>
      <c r="L16" s="16">
        <v>0.05</v>
      </c>
      <c r="M16" s="16">
        <v>0.05</v>
      </c>
      <c r="N16" s="16">
        <v>0.05</v>
      </c>
      <c r="O16" s="16">
        <v>0.05</v>
      </c>
      <c r="P16" s="16">
        <v>0.05</v>
      </c>
      <c r="R16" s="20">
        <f>INDEX($I:$P,ROW(),MATCH(R$3,$I$2:$P$2,0))/12</f>
        <v>0</v>
      </c>
      <c r="S16" s="20">
        <f>INDEX($I:$P,ROW(),MATCH(S$3,$I$2:$P$2,0))/12</f>
        <v>4.1666666666666666E-3</v>
      </c>
      <c r="T16" s="20">
        <f>INDEX($I:$P,ROW(),MATCH(T$3,$I$2:$P$2,0))/12</f>
        <v>4.1666666666666666E-3</v>
      </c>
      <c r="U16" s="20">
        <f>INDEX($I:$P,ROW(),MATCH(U$3,$I$2:$P$2,0))/12</f>
        <v>4.1666666666666666E-3</v>
      </c>
      <c r="V16" s="20">
        <f>INDEX($I:$P,ROW(),MATCH(V$3,$I$2:$P$2,0))/12</f>
        <v>4.1666666666666666E-3</v>
      </c>
      <c r="W16" s="20">
        <f>INDEX($I:$P,ROW(),MATCH(W$3,$I$2:$P$2,0))/12</f>
        <v>4.1666666666666666E-3</v>
      </c>
      <c r="X16" s="20">
        <f>INDEX($I:$P,ROW(),MATCH(X$3,$I$2:$P$2,0))/12</f>
        <v>4.1666666666666666E-3</v>
      </c>
      <c r="Y16" s="20">
        <f>INDEX($I:$P,ROW(),MATCH(Y$3,$I$2:$P$2,0))/12</f>
        <v>4.1666666666666666E-3</v>
      </c>
      <c r="Z16" s="20">
        <f>INDEX($I:$P,ROW(),MATCH(Z$3,$I$2:$P$2,0))/12</f>
        <v>4.1666666666666666E-3</v>
      </c>
      <c r="AA16" s="20">
        <f>INDEX($I:$P,ROW(),MATCH(AA$3,$I$2:$P$2,0))/12</f>
        <v>4.1666666666666666E-3</v>
      </c>
      <c r="AB16" s="20">
        <f>INDEX($I:$P,ROW(),MATCH(AB$3,$I$2:$P$2,0))/12</f>
        <v>4.1666666666666666E-3</v>
      </c>
      <c r="AC16" s="20">
        <f>INDEX($I:$P,ROW(),MATCH(AC$3,$I$2:$P$2,0))/12</f>
        <v>4.1666666666666666E-3</v>
      </c>
      <c r="AD16" s="20">
        <f>INDEX($I:$P,ROW(),MATCH(AD$3,$I$2:$P$2,0))/12</f>
        <v>4.1666666666666666E-3</v>
      </c>
      <c r="AE16" s="20">
        <f>INDEX($I:$P,ROW(),MATCH(AE$3,$I$2:$P$2,0))/12</f>
        <v>4.1666666666666666E-3</v>
      </c>
      <c r="AF16" s="20">
        <f>INDEX($I:$P,ROW(),MATCH(AF$3,$I$2:$P$2,0))/12</f>
        <v>4.1666666666666666E-3</v>
      </c>
      <c r="AG16" s="20">
        <f>INDEX($I:$P,ROW(),MATCH(AG$3,$I$2:$P$2,0))/12</f>
        <v>4.1666666666666666E-3</v>
      </c>
      <c r="AH16" s="20">
        <f>INDEX($I:$P,ROW(),MATCH(AH$3,$I$2:$P$2,0))/12</f>
        <v>4.1666666666666666E-3</v>
      </c>
      <c r="AI16" s="20">
        <f>INDEX($I:$P,ROW(),MATCH(AI$3,$I$2:$P$2,0))/12</f>
        <v>4.1666666666666666E-3</v>
      </c>
      <c r="AJ16" s="20">
        <f>INDEX($I:$P,ROW(),MATCH(AJ$3,$I$2:$P$2,0))/12</f>
        <v>4.1666666666666666E-3</v>
      </c>
      <c r="AK16" s="20">
        <f>INDEX($I:$P,ROW(),MATCH(AK$3,$I$2:$P$2,0))/12</f>
        <v>4.1666666666666666E-3</v>
      </c>
      <c r="AL16" s="20">
        <f>INDEX($I:$P,ROW(),MATCH(AL$3,$I$2:$P$2,0))/12</f>
        <v>4.1666666666666666E-3</v>
      </c>
      <c r="AM16" s="20">
        <f>INDEX($I:$P,ROW(),MATCH(AM$3,$I$2:$P$2,0))/12</f>
        <v>4.1666666666666666E-3</v>
      </c>
      <c r="AN16" s="20">
        <f>INDEX($I:$P,ROW(),MATCH(AN$3,$I$2:$P$2,0))/12</f>
        <v>4.1666666666666666E-3</v>
      </c>
      <c r="AO16" s="20">
        <f>INDEX($I:$P,ROW(),MATCH(AO$3,$I$2:$P$2,0))/12</f>
        <v>4.1666666666666666E-3</v>
      </c>
      <c r="AP16" s="20">
        <f>INDEX($I:$P,ROW(),MATCH(AP$3,$I$2:$P$2,0))/12</f>
        <v>4.1666666666666666E-3</v>
      </c>
      <c r="AQ16" s="20">
        <f>INDEX($I:$P,ROW(),MATCH(AQ$3,$I$2:$P$2,0))/12</f>
        <v>4.1666666666666666E-3</v>
      </c>
      <c r="AR16" s="20">
        <f>INDEX($I:$P,ROW(),MATCH(AR$3,$I$2:$P$2,0))/12</f>
        <v>4.1666666666666666E-3</v>
      </c>
      <c r="AS16" s="20">
        <f>INDEX($I:$P,ROW(),MATCH(AS$3,$I$2:$P$2,0))/12</f>
        <v>4.1666666666666666E-3</v>
      </c>
      <c r="AT16" s="20">
        <f>INDEX($I:$P,ROW(),MATCH(AT$3,$I$2:$P$2,0))/12</f>
        <v>4.1666666666666666E-3</v>
      </c>
      <c r="AU16" s="20">
        <f>INDEX($I:$P,ROW(),MATCH(AU$3,$I$2:$P$2,0))/12</f>
        <v>4.1666666666666666E-3</v>
      </c>
      <c r="AV16" s="20">
        <f>INDEX($I:$P,ROW(),MATCH(AV$3,$I$2:$P$2,0))/12</f>
        <v>4.1666666666666666E-3</v>
      </c>
      <c r="AW16" s="20">
        <f>INDEX($I:$P,ROW(),MATCH(AW$3,$I$2:$P$2,0))/12</f>
        <v>4.1666666666666666E-3</v>
      </c>
      <c r="AX16" s="20">
        <f>INDEX($I:$P,ROW(),MATCH(AX$3,$I$2:$P$2,0))/12</f>
        <v>4.1666666666666666E-3</v>
      </c>
      <c r="AY16" s="20">
        <f>INDEX($I:$P,ROW(),MATCH(AY$3,$I$2:$P$2,0))/12</f>
        <v>4.1666666666666666E-3</v>
      </c>
      <c r="AZ16" s="20">
        <f>INDEX($I:$P,ROW(),MATCH(AZ$3,$I$2:$P$2,0))/12</f>
        <v>4.1666666666666666E-3</v>
      </c>
      <c r="BA16" s="20">
        <f>INDEX($I:$P,ROW(),MATCH(BA$3,$I$2:$P$2,0))/12</f>
        <v>4.1666666666666666E-3</v>
      </c>
      <c r="BB16" s="20">
        <f>INDEX($I:$P,ROW(),MATCH(BB$3,$I$2:$P$2,0))/12</f>
        <v>4.1666666666666666E-3</v>
      </c>
      <c r="BC16" s="20">
        <f>INDEX($I:$P,ROW(),MATCH(BC$3,$I$2:$P$2,0))/12</f>
        <v>4.1666666666666666E-3</v>
      </c>
      <c r="BD16" s="20">
        <f>INDEX($I:$P,ROW(),MATCH(BD$3,$I$2:$P$2,0))/12</f>
        <v>4.1666666666666666E-3</v>
      </c>
      <c r="BE16" s="20">
        <f>INDEX($I:$P,ROW(),MATCH(BE$3,$I$2:$P$2,0))/12</f>
        <v>4.1666666666666666E-3</v>
      </c>
      <c r="BF16" s="20">
        <f>INDEX($I:$P,ROW(),MATCH(BF$3,$I$2:$P$2,0))/12</f>
        <v>4.1666666666666666E-3</v>
      </c>
      <c r="BG16" s="20">
        <f>INDEX($I:$P,ROW(),MATCH(BG$3,$I$2:$P$2,0))/12</f>
        <v>4.1666666666666666E-3</v>
      </c>
      <c r="BH16" s="20">
        <f>INDEX($I:$P,ROW(),MATCH(BH$3,$I$2:$P$2,0))/12</f>
        <v>4.1666666666666666E-3</v>
      </c>
      <c r="BI16" s="20">
        <f>INDEX($I:$P,ROW(),MATCH(BI$3,$I$2:$P$2,0))/12</f>
        <v>4.1666666666666666E-3</v>
      </c>
      <c r="BJ16" s="20">
        <f>INDEX($I:$P,ROW(),MATCH(BJ$3,$I$2:$P$2,0))/12</f>
        <v>4.1666666666666666E-3</v>
      </c>
      <c r="BK16" s="20">
        <f>INDEX($I:$P,ROW(),MATCH(BK$3,$I$2:$P$2,0))/12</f>
        <v>4.1666666666666666E-3</v>
      </c>
      <c r="BL16" s="20">
        <f>INDEX($I:$P,ROW(),MATCH(BL$3,$I$2:$P$2,0))/12</f>
        <v>4.1666666666666666E-3</v>
      </c>
      <c r="BM16" s="20">
        <f>INDEX($I:$P,ROW(),MATCH(BM$3,$I$2:$P$2,0))/12</f>
        <v>4.1666666666666666E-3</v>
      </c>
      <c r="BN16" s="20">
        <f>INDEX($I:$P,ROW(),MATCH(BN$3,$I$2:$P$2,0))/12</f>
        <v>4.1666666666666666E-3</v>
      </c>
      <c r="BO16" s="20">
        <f>INDEX($I:$P,ROW(),MATCH(BO$3,$I$2:$P$2,0))/12</f>
        <v>4.1666666666666666E-3</v>
      </c>
      <c r="BP16" s="20">
        <f>INDEX($I:$P,ROW(),MATCH(BP$3,$I$2:$P$2,0))/12</f>
        <v>4.1666666666666666E-3</v>
      </c>
      <c r="BQ16" s="20">
        <f>INDEX($I:$P,ROW(),MATCH(BQ$3,$I$2:$P$2,0))/12</f>
        <v>4.1666666666666666E-3</v>
      </c>
      <c r="BR16" s="20">
        <f>INDEX($I:$P,ROW(),MATCH(BR$3,$I$2:$P$2,0))/12</f>
        <v>4.1666666666666666E-3</v>
      </c>
      <c r="BS16" s="20">
        <f>INDEX($I:$P,ROW(),MATCH(BS$3,$I$2:$P$2,0))/12</f>
        <v>4.1666666666666666E-3</v>
      </c>
      <c r="BT16" s="20">
        <f>INDEX($I:$P,ROW(),MATCH(BT$3,$I$2:$P$2,0))/12</f>
        <v>4.1666666666666666E-3</v>
      </c>
      <c r="BU16" s="20">
        <f>INDEX($I:$P,ROW(),MATCH(BU$3,$I$2:$P$2,0))/12</f>
        <v>4.1666666666666666E-3</v>
      </c>
      <c r="BV16" s="20">
        <f>INDEX($I:$P,ROW(),MATCH(BV$3,$I$2:$P$2,0))/12</f>
        <v>4.1666666666666666E-3</v>
      </c>
      <c r="BW16" s="20">
        <f>INDEX($I:$P,ROW(),MATCH(BW$3,$I$2:$P$2,0))/12</f>
        <v>4.1666666666666666E-3</v>
      </c>
      <c r="BX16" s="20">
        <f>INDEX($I:$P,ROW(),MATCH(BX$3,$I$2:$P$2,0))/12</f>
        <v>4.1666666666666666E-3</v>
      </c>
      <c r="BY16" s="20">
        <f>INDEX($I:$P,ROW(),MATCH(BY$3,$I$2:$P$2,0))/12</f>
        <v>4.1666666666666666E-3</v>
      </c>
      <c r="BZ16" s="20">
        <f>INDEX($I:$P,ROW(),MATCH(BZ$3,$I$2:$P$2,0))/12</f>
        <v>4.1666666666666666E-3</v>
      </c>
      <c r="CA16" s="20">
        <f>INDEX($I:$P,ROW(),MATCH(CA$3,$I$2:$P$2,0))/12</f>
        <v>4.1666666666666666E-3</v>
      </c>
      <c r="CB16" s="20">
        <f>INDEX($I:$P,ROW(),MATCH(CB$3,$I$2:$P$2,0))/12</f>
        <v>4.1666666666666666E-3</v>
      </c>
      <c r="CC16" s="20">
        <f>INDEX($I:$P,ROW(),MATCH(CC$3,$I$2:$P$2,0))/12</f>
        <v>4.1666666666666666E-3</v>
      </c>
      <c r="CD16" s="20">
        <f>INDEX($I:$P,ROW(),MATCH(CD$3,$I$2:$P$2,0))/12</f>
        <v>4.1666666666666666E-3</v>
      </c>
      <c r="CE16" s="20">
        <f>INDEX($I:$P,ROW(),MATCH(CE$3,$I$2:$P$2,0))/12</f>
        <v>4.1666666666666666E-3</v>
      </c>
      <c r="CF16" s="20">
        <f>INDEX($I:$P,ROW(),MATCH(CF$3,$I$2:$P$2,0))/12</f>
        <v>4.1666666666666666E-3</v>
      </c>
      <c r="CG16" s="20">
        <f>INDEX($I:$P,ROW(),MATCH(CG$3,$I$2:$P$2,0))/12</f>
        <v>4.1666666666666666E-3</v>
      </c>
      <c r="CH16" s="20">
        <f>INDEX($I:$P,ROW(),MATCH(CH$3,$I$2:$P$2,0))/12</f>
        <v>4.1666666666666666E-3</v>
      </c>
      <c r="CI16" s="20">
        <f>INDEX($I:$P,ROW(),MATCH(CI$3,$I$2:$P$2,0))/12</f>
        <v>4.1666666666666666E-3</v>
      </c>
      <c r="CJ16" s="20">
        <f>INDEX($I:$P,ROW(),MATCH(CJ$3,$I$2:$P$2,0))/12</f>
        <v>4.1666666666666666E-3</v>
      </c>
      <c r="CK16" s="20">
        <f>INDEX($I:$P,ROW(),MATCH(CK$3,$I$2:$P$2,0))/12</f>
        <v>4.1666666666666666E-3</v>
      </c>
      <c r="CL16" s="20">
        <f>INDEX($I:$P,ROW(),MATCH(CL$3,$I$2:$P$2,0))/12</f>
        <v>4.1666666666666666E-3</v>
      </c>
      <c r="CN16" s="75">
        <v>0</v>
      </c>
      <c r="CO16" s="20" t="e">
        <f>INDEX($I:$P,ROW(),MATCH(CO$3,$I$2:$P$2,0))/CO$5</f>
        <v>#N/A</v>
      </c>
      <c r="CP16" s="20" t="e">
        <f>INDEX($I:$P,ROW(),MATCH(CP$3,$I$2:$P$2,0))/CP$5</f>
        <v>#N/A</v>
      </c>
      <c r="CQ16" s="20" t="e">
        <f>INDEX($I:$P,ROW(),MATCH(CQ$3,$I$2:$P$2,0))/CQ$5</f>
        <v>#N/A</v>
      </c>
      <c r="CR16" s="20" t="e">
        <f>INDEX($I:$P,ROW(),MATCH(CR$3,$I$2:$P$2,0))/CR$5</f>
        <v>#N/A</v>
      </c>
      <c r="CS16" s="20" t="e">
        <f>INDEX($I:$P,ROW(),MATCH(CS$3,$I$2:$P$2,0))/CS$5</f>
        <v>#N/A</v>
      </c>
      <c r="CT16" s="20" t="e">
        <f>INDEX($I:$P,ROW(),MATCH(CT$3,$I$2:$P$2,0))/CT$5</f>
        <v>#N/A</v>
      </c>
      <c r="CU16" s="20" t="e">
        <f>INDEX($I:$P,ROW(),MATCH(CU$3,$I$2:$P$2,0))/CU$5</f>
        <v>#N/A</v>
      </c>
      <c r="CV16" s="20" t="e">
        <f>INDEX($I:$P,ROW(),MATCH(CV$3,$I$2:$P$2,0))/CV$5</f>
        <v>#N/A</v>
      </c>
      <c r="CW16" s="20" t="e">
        <f>INDEX($I:$P,ROW(),MATCH(CW$3,$I$2:$P$2,0))/CW$5</f>
        <v>#N/A</v>
      </c>
      <c r="CX16" s="20" t="e">
        <f>INDEX($I:$P,ROW(),MATCH(CX$3,$I$2:$P$2,0))/CX$5</f>
        <v>#N/A</v>
      </c>
      <c r="CY16" s="20" t="e">
        <f>INDEX($I:$P,ROW(),MATCH(CY$3,$I$2:$P$2,0))/CL$5</f>
        <v>#N/A</v>
      </c>
      <c r="CZ16" s="20" t="e">
        <f>INDEX($I:$P,ROW(),MATCH(CZ$3,$I$2:$P$2,0))/CZ$5</f>
        <v>#N/A</v>
      </c>
      <c r="DA16" s="20" t="e">
        <f>INDEX($I:$P,ROW(),MATCH(DA$3,$I$2:$P$2,0))/DA$5</f>
        <v>#N/A</v>
      </c>
      <c r="DB16" s="20" t="e">
        <f>INDEX($I:$P,ROW(),MATCH(DB$3,$I$2:$P$2,0))/DB$5</f>
        <v>#N/A</v>
      </c>
      <c r="DC16" s="20" t="e">
        <f>INDEX($I:$P,ROW(),MATCH(DC$3,$I$2:$P$2,0))/DC$5</f>
        <v>#N/A</v>
      </c>
      <c r="DD16" s="20" t="e">
        <f>INDEX($I:$P,ROW(),MATCH(DD$3,$I$2:$P$2,0))/DD$5</f>
        <v>#N/A</v>
      </c>
      <c r="DE16" s="20" t="e">
        <f>INDEX($I:$P,ROW(),MATCH(DE$3,$I$2:$P$2,0))/DE$5</f>
        <v>#N/A</v>
      </c>
      <c r="DF16" s="20" t="e">
        <f>INDEX($I:$P,ROW(),MATCH(DF$3,$I$2:$P$2,0))/DF$5</f>
        <v>#N/A</v>
      </c>
      <c r="DG16" s="20" t="e">
        <f>INDEX($I:$P,ROW(),MATCH(DG$3,$I$2:$P$2,0))/DG$5</f>
        <v>#N/A</v>
      </c>
      <c r="DH16" s="20" t="e">
        <f>INDEX($I:$P,ROW(),MATCH(DH$3,$I$2:$P$2,0))/DH$5</f>
        <v>#N/A</v>
      </c>
      <c r="DI16" s="20" t="e">
        <f>INDEX($I:$P,ROW(),MATCH(DI$3,$I$2:$P$2,0))/DI$5</f>
        <v>#N/A</v>
      </c>
      <c r="DJ16" s="20" t="e">
        <f>INDEX($I:$P,ROW(),MATCH(DJ$3,$I$2:$P$2,0))/DJ$5</f>
        <v>#N/A</v>
      </c>
      <c r="DK16" s="20" t="e">
        <f>INDEX($I:$P,ROW(),MATCH(DK$3,$I$2:$P$2,0))/DK$5</f>
        <v>#N/A</v>
      </c>
      <c r="DL16" s="20" t="e">
        <f>INDEX($I:$P,ROW(),MATCH(DL$3,$I$2:$P$2,0))/DL$5</f>
        <v>#N/A</v>
      </c>
    </row>
    <row r="17" spans="1:116" x14ac:dyDescent="0.35">
      <c r="B17" t="str">
        <f>E17</f>
        <v>17 TAM-EV</v>
      </c>
      <c r="D17" t="s">
        <v>805</v>
      </c>
      <c r="E17" s="8" t="str">
        <f>ROW()&amp;" "&amp;D17</f>
        <v>17 TAM-EV</v>
      </c>
      <c r="G17" s="372" t="s">
        <v>65</v>
      </c>
      <c r="H17" s="12"/>
      <c r="J17"/>
      <c r="K17" s="166">
        <v>4.8000000000000001E-2</v>
      </c>
      <c r="L17" s="166">
        <v>8.5999999999999993E-2</v>
      </c>
      <c r="M17" s="166">
        <v>0.124</v>
      </c>
      <c r="N17" s="166">
        <v>0.16200000000000001</v>
      </c>
      <c r="O17" s="166">
        <v>0.2</v>
      </c>
      <c r="P17" s="166">
        <v>0.2</v>
      </c>
      <c r="R17" s="167"/>
      <c r="S17" s="167">
        <f>(INDEX($I:$O,ROW(),MATCH(S$3,$I$2:$O$2,0))/12-INDEX($I:$O,ROW(),MATCH(S$3-1,$I$2:$O$2,0))/12)+R17</f>
        <v>4.0000000000000001E-3</v>
      </c>
      <c r="T17" s="167">
        <f>(INDEX($I:$O,ROW(),MATCH(T$3,$I$2:$O$2,0))/12-INDEX($I:$O,ROW(),MATCH(T$3-1,$I$2:$O$2,0))/12)+S17</f>
        <v>8.0000000000000002E-3</v>
      </c>
      <c r="U17" s="167">
        <f>(INDEX($I:$O,ROW(),MATCH(U$3,$I$2:$O$2,0))/12-INDEX($I:$O,ROW(),MATCH(U$3-1,$I$2:$O$2,0))/12)+T17</f>
        <v>1.2E-2</v>
      </c>
      <c r="V17" s="167">
        <f>(INDEX($I:$O,ROW(),MATCH(V$3,$I$2:$O$2,0))/12-INDEX($I:$O,ROW(),MATCH(V$3-1,$I$2:$O$2,0))/12)+U17</f>
        <v>1.6E-2</v>
      </c>
      <c r="W17" s="167">
        <f>(INDEX($I:$O,ROW(),MATCH(W$3,$I$2:$O$2,0))/12-INDEX($I:$O,ROW(),MATCH(W$3-1,$I$2:$O$2,0))/12)+V17</f>
        <v>0.02</v>
      </c>
      <c r="X17" s="167">
        <f>(INDEX($I:$O,ROW(),MATCH(X$3,$I$2:$O$2,0))/12-INDEX($I:$O,ROW(),MATCH(X$3-1,$I$2:$O$2,0))/12)+W17</f>
        <v>2.4E-2</v>
      </c>
      <c r="Y17" s="167">
        <f>(INDEX($I:$O,ROW(),MATCH(Y$3,$I$2:$O$2,0))/12-INDEX($I:$O,ROW(),MATCH(Y$3-1,$I$2:$O$2,0))/12)+X17</f>
        <v>2.8000000000000001E-2</v>
      </c>
      <c r="Z17" s="167">
        <f>(INDEX($I:$O,ROW(),MATCH(Z$3,$I$2:$O$2,0))/12-INDEX($I:$O,ROW(),MATCH(Z$3-1,$I$2:$O$2,0))/12)+Y17</f>
        <v>3.2000000000000001E-2</v>
      </c>
      <c r="AA17" s="167">
        <f>(INDEX($I:$O,ROW(),MATCH(AA$3,$I$2:$O$2,0))/12-INDEX($I:$O,ROW(),MATCH(AA$3-1,$I$2:$O$2,0))/12)+Z17</f>
        <v>3.6000000000000004E-2</v>
      </c>
      <c r="AB17" s="167">
        <f>(INDEX($I:$O,ROW(),MATCH(AB$3,$I$2:$O$2,0))/12-INDEX($I:$O,ROW(),MATCH(AB$3-1,$I$2:$O$2,0))/12)+AA17</f>
        <v>4.0000000000000008E-2</v>
      </c>
      <c r="AC17" s="167">
        <f>(INDEX($I:$O,ROW(),MATCH(AC$3,$I$2:$O$2,0))/12-INDEX($I:$O,ROW(),MATCH(AC$3-1,$I$2:$O$2,0))/12)+AB17</f>
        <v>4.4000000000000011E-2</v>
      </c>
      <c r="AD17" s="167">
        <f>(INDEX($I:$O,ROW(),MATCH(AD$3,$I$2:$O$2,0))/12-INDEX($I:$O,ROW(),MATCH(AD$3-1,$I$2:$O$2,0))/12)+AC17</f>
        <v>4.8000000000000015E-2</v>
      </c>
      <c r="AE17" s="167">
        <f>(INDEX($I:$O,ROW(),MATCH(AE$3,$I$2:$O$2,0))/12-INDEX($I:$O,ROW(),MATCH(AE$3-1,$I$2:$O$2,0))/12)+AD17</f>
        <v>5.116666666666668E-2</v>
      </c>
      <c r="AF17" s="167">
        <f>(INDEX($I:$O,ROW(),MATCH(AF$3,$I$2:$O$2,0))/12-INDEX($I:$O,ROW(),MATCH(AF$3-1,$I$2:$O$2,0))/12)+AE17</f>
        <v>5.4333333333333345E-2</v>
      </c>
      <c r="AG17" s="167">
        <f>(INDEX($I:$O,ROW(),MATCH(AG$3,$I$2:$O$2,0))/12-INDEX($I:$O,ROW(),MATCH(AG$3-1,$I$2:$O$2,0))/12)+AF17</f>
        <v>5.7500000000000009E-2</v>
      </c>
      <c r="AH17" s="167">
        <f>(INDEX($I:$O,ROW(),MATCH(AH$3,$I$2:$O$2,0))/12-INDEX($I:$O,ROW(),MATCH(AH$3-1,$I$2:$O$2,0))/12)+AG17</f>
        <v>6.0666666666666674E-2</v>
      </c>
      <c r="AI17" s="167">
        <f>(INDEX($I:$O,ROW(),MATCH(AI$3,$I$2:$O$2,0))/12-INDEX($I:$O,ROW(),MATCH(AI$3-1,$I$2:$O$2,0))/12)+AH17</f>
        <v>6.3833333333333339E-2</v>
      </c>
      <c r="AJ17" s="167">
        <f>(INDEX($I:$O,ROW(),MATCH(AJ$3,$I$2:$O$2,0))/12-INDEX($I:$O,ROW(),MATCH(AJ$3-1,$I$2:$O$2,0))/12)+AI17</f>
        <v>6.7000000000000004E-2</v>
      </c>
      <c r="AK17" s="167">
        <f>(INDEX($I:$O,ROW(),MATCH(AK$3,$I$2:$O$2,0))/12-INDEX($I:$O,ROW(),MATCH(AK$3-1,$I$2:$O$2,0))/12)+AJ17</f>
        <v>7.0166666666666669E-2</v>
      </c>
      <c r="AL17" s="167">
        <f>(INDEX($I:$O,ROW(),MATCH(AL$3,$I$2:$O$2,0))/12-INDEX($I:$O,ROW(),MATCH(AL$3-1,$I$2:$O$2,0))/12)+AK17</f>
        <v>7.3333333333333334E-2</v>
      </c>
      <c r="AM17" s="167">
        <f>(INDEX($I:$O,ROW(),MATCH(AM$3,$I$2:$O$2,0))/12-INDEX($I:$O,ROW(),MATCH(AM$3-1,$I$2:$O$2,0))/12)+AL17</f>
        <v>7.6499999999999999E-2</v>
      </c>
      <c r="AN17" s="167">
        <f>(INDEX($I:$O,ROW(),MATCH(AN$3,$I$2:$O$2,0))/12-INDEX($I:$O,ROW(),MATCH(AN$3-1,$I$2:$O$2,0))/12)+AM17</f>
        <v>7.9666666666666663E-2</v>
      </c>
      <c r="AO17" s="167">
        <f>(INDEX($I:$O,ROW(),MATCH(AO$3,$I$2:$O$2,0))/12-INDEX($I:$O,ROW(),MATCH(AO$3-1,$I$2:$O$2,0))/12)+AN17</f>
        <v>8.2833333333333328E-2</v>
      </c>
      <c r="AP17" s="167">
        <f>(INDEX($I:$O,ROW(),MATCH(AP$3,$I$2:$O$2,0))/12-INDEX($I:$O,ROW(),MATCH(AP$3-1,$I$2:$O$2,0))/12)+AO17</f>
        <v>8.5999999999999993E-2</v>
      </c>
      <c r="AQ17" s="167">
        <f>(INDEX($I:$O,ROW(),MATCH(AQ$3,$I$2:$O$2,0))/12-INDEX($I:$O,ROW(),MATCH(AQ$3-1,$I$2:$O$2,0))/12)+AP17</f>
        <v>8.9166666666666658E-2</v>
      </c>
      <c r="AR17" s="167">
        <f>(INDEX($I:$O,ROW(),MATCH(AR$3,$I$2:$O$2,0))/12-INDEX($I:$O,ROW(),MATCH(AR$3-1,$I$2:$O$2,0))/12)+AQ17</f>
        <v>9.2333333333333323E-2</v>
      </c>
      <c r="AS17" s="167">
        <f>(INDEX($I:$O,ROW(),MATCH(AS$3,$I$2:$O$2,0))/12-INDEX($I:$O,ROW(),MATCH(AS$3-1,$I$2:$O$2,0))/12)+AR17</f>
        <v>9.5499999999999988E-2</v>
      </c>
      <c r="AT17" s="167">
        <f>(INDEX($I:$O,ROW(),MATCH(AT$3,$I$2:$O$2,0))/12-INDEX($I:$O,ROW(),MATCH(AT$3-1,$I$2:$O$2,0))/12)+AS17</f>
        <v>9.8666666666666653E-2</v>
      </c>
      <c r="AU17" s="167">
        <f>(INDEX($I:$O,ROW(),MATCH(AU$3,$I$2:$O$2,0))/12-INDEX($I:$O,ROW(),MATCH(AU$3-1,$I$2:$O$2,0))/12)+AT17</f>
        <v>0.10183333333333332</v>
      </c>
      <c r="AV17" s="167">
        <f>(INDEX($I:$O,ROW(),MATCH(AV$3,$I$2:$O$2,0))/12-INDEX($I:$O,ROW(),MATCH(AV$3-1,$I$2:$O$2,0))/12)+AU17</f>
        <v>0.10499999999999998</v>
      </c>
      <c r="AW17" s="167">
        <f>(INDEX($I:$O,ROW(),MATCH(AW$3,$I$2:$O$2,0))/12-INDEX($I:$O,ROW(),MATCH(AW$3-1,$I$2:$O$2,0))/12)+AV17</f>
        <v>0.10816666666666665</v>
      </c>
      <c r="AX17" s="167">
        <f>(INDEX($I:$O,ROW(),MATCH(AX$3,$I$2:$O$2,0))/12-INDEX($I:$O,ROW(),MATCH(AX$3-1,$I$2:$O$2,0))/12)+AW17</f>
        <v>0.11133333333333331</v>
      </c>
      <c r="AY17" s="167">
        <f>(INDEX($I:$O,ROW(),MATCH(AY$3,$I$2:$O$2,0))/12-INDEX($I:$O,ROW(),MATCH(AY$3-1,$I$2:$O$2,0))/12)+AX17</f>
        <v>0.11449999999999998</v>
      </c>
      <c r="AZ17" s="167">
        <f>(INDEX($I:$O,ROW(),MATCH(AZ$3,$I$2:$O$2,0))/12-INDEX($I:$O,ROW(),MATCH(AZ$3-1,$I$2:$O$2,0))/12)+AY17</f>
        <v>0.11766666666666664</v>
      </c>
      <c r="BA17" s="167">
        <f>(INDEX($I:$O,ROW(),MATCH(BA$3,$I$2:$O$2,0))/12-INDEX($I:$O,ROW(),MATCH(BA$3-1,$I$2:$O$2,0))/12)+AZ17</f>
        <v>0.12083333333333331</v>
      </c>
      <c r="BB17" s="167">
        <f>(INDEX($I:$O,ROW(),MATCH(BB$3,$I$2:$O$2,0))/12-INDEX($I:$O,ROW(),MATCH(BB$3-1,$I$2:$O$2,0))/12)+BA17</f>
        <v>0.12399999999999997</v>
      </c>
      <c r="BC17" s="167">
        <f>(INDEX($I:$O,ROW(),MATCH(BC$3,$I$2:$O$2,0))/12-INDEX($I:$O,ROW(),MATCH(BC$3-1,$I$2:$O$2,0))/12)+BB17</f>
        <v>0.12716666666666665</v>
      </c>
      <c r="BD17" s="167">
        <f>(INDEX($I:$O,ROW(),MATCH(BD$3,$I$2:$O$2,0))/12-INDEX($I:$O,ROW(),MATCH(BD$3-1,$I$2:$O$2,0))/12)+BC17</f>
        <v>0.13033333333333333</v>
      </c>
      <c r="BE17" s="167">
        <f>(INDEX($I:$O,ROW(),MATCH(BE$3,$I$2:$O$2,0))/12-INDEX($I:$O,ROW(),MATCH(BE$3-1,$I$2:$O$2,0))/12)+BD17</f>
        <v>0.13350000000000001</v>
      </c>
      <c r="BF17" s="167">
        <f>(INDEX($I:$O,ROW(),MATCH(BF$3,$I$2:$O$2,0))/12-INDEX($I:$O,ROW(),MATCH(BF$3-1,$I$2:$O$2,0))/12)+BE17</f>
        <v>0.13666666666666669</v>
      </c>
      <c r="BG17" s="167">
        <f>(INDEX($I:$O,ROW(),MATCH(BG$3,$I$2:$O$2,0))/12-INDEX($I:$O,ROW(),MATCH(BG$3-1,$I$2:$O$2,0))/12)+BF17</f>
        <v>0.13983333333333337</v>
      </c>
      <c r="BH17" s="167">
        <f>(INDEX($I:$O,ROW(),MATCH(BH$3,$I$2:$O$2,0))/12-INDEX($I:$O,ROW(),MATCH(BH$3-1,$I$2:$O$2,0))/12)+BG17</f>
        <v>0.14300000000000004</v>
      </c>
      <c r="BI17" s="167">
        <f>(INDEX($I:$O,ROW(),MATCH(BI$3,$I$2:$O$2,0))/12-INDEX($I:$O,ROW(),MATCH(BI$3-1,$I$2:$O$2,0))/12)+BH17</f>
        <v>0.14616666666666672</v>
      </c>
      <c r="BJ17" s="167">
        <f>(INDEX($I:$O,ROW(),MATCH(BJ$3,$I$2:$O$2,0))/12-INDEX($I:$O,ROW(),MATCH(BJ$3-1,$I$2:$O$2,0))/12)+BI17</f>
        <v>0.1493333333333334</v>
      </c>
      <c r="BK17" s="167">
        <f>(INDEX($I:$O,ROW(),MATCH(BK$3,$I$2:$O$2,0))/12-INDEX($I:$O,ROW(),MATCH(BK$3-1,$I$2:$O$2,0))/12)+BJ17</f>
        <v>0.15250000000000008</v>
      </c>
      <c r="BL17" s="167">
        <f>(INDEX($I:$O,ROW(),MATCH(BL$3,$I$2:$O$2,0))/12-INDEX($I:$O,ROW(),MATCH(BL$3-1,$I$2:$O$2,0))/12)+BK17</f>
        <v>0.15566666666666676</v>
      </c>
      <c r="BM17" s="167">
        <f>(INDEX($I:$O,ROW(),MATCH(BM$3,$I$2:$O$2,0))/12-INDEX($I:$O,ROW(),MATCH(BM$3-1,$I$2:$O$2,0))/12)+BL17</f>
        <v>0.15883333333333344</v>
      </c>
      <c r="BN17" s="167">
        <f>(INDEX($I:$O,ROW(),MATCH(BN$3,$I$2:$O$2,0))/12-INDEX($I:$O,ROW(),MATCH(BN$3-1,$I$2:$O$2,0))/12)+BM17</f>
        <v>0.16200000000000012</v>
      </c>
      <c r="BO17" s="167">
        <f>(INDEX($I:$O,ROW(),MATCH(BO$3,$I$2:$O$2,0))/12-INDEX($I:$O,ROW(),MATCH(BO$3-1,$I$2:$O$2,0))/12)+BN17</f>
        <v>0.16516666666666679</v>
      </c>
      <c r="BP17" s="167">
        <f>(INDEX($I:$O,ROW(),MATCH(BP$3,$I$2:$O$2,0))/12-INDEX($I:$O,ROW(),MATCH(BP$3-1,$I$2:$O$2,0))/12)+BO17</f>
        <v>0.16833333333333347</v>
      </c>
      <c r="BQ17" s="167">
        <f>(INDEX($I:$O,ROW(),MATCH(BQ$3,$I$2:$O$2,0))/12-INDEX($I:$O,ROW(),MATCH(BQ$3-1,$I$2:$O$2,0))/12)+BP17</f>
        <v>0.17150000000000015</v>
      </c>
      <c r="BR17" s="167">
        <f>(INDEX($I:$O,ROW(),MATCH(BR$3,$I$2:$O$2,0))/12-INDEX($I:$O,ROW(),MATCH(BR$3-1,$I$2:$O$2,0))/12)+BQ17</f>
        <v>0.17466666666666683</v>
      </c>
      <c r="BS17" s="167">
        <f>(INDEX($I:$O,ROW(),MATCH(BS$3,$I$2:$O$2,0))/12-INDEX($I:$O,ROW(),MATCH(BS$3-1,$I$2:$O$2,0))/12)+BR17</f>
        <v>0.17783333333333351</v>
      </c>
      <c r="BT17" s="167">
        <f>(INDEX($I:$O,ROW(),MATCH(BT$3,$I$2:$O$2,0))/12-INDEX($I:$O,ROW(),MATCH(BT$3-1,$I$2:$O$2,0))/12)+BS17</f>
        <v>0.18100000000000019</v>
      </c>
      <c r="BU17" s="167">
        <f>(INDEX($I:$O,ROW(),MATCH(BU$3,$I$2:$O$2,0))/12-INDEX($I:$O,ROW(),MATCH(BU$3-1,$I$2:$O$2,0))/12)+BT17</f>
        <v>0.18416666666666687</v>
      </c>
      <c r="BV17" s="167">
        <f>(INDEX($I:$O,ROW(),MATCH(BV$3,$I$2:$O$2,0))/12-INDEX($I:$O,ROW(),MATCH(BV$3-1,$I$2:$O$2,0))/12)+BU17</f>
        <v>0.18733333333333355</v>
      </c>
      <c r="BW17" s="167">
        <f>(INDEX($I:$O,ROW(),MATCH(BW$3,$I$2:$O$2,0))/12-INDEX($I:$O,ROW(),MATCH(BW$3-1,$I$2:$O$2,0))/12)+BV17</f>
        <v>0.19050000000000022</v>
      </c>
      <c r="BX17" s="167">
        <f>(INDEX($I:$O,ROW(),MATCH(BX$3,$I$2:$O$2,0))/12-INDEX($I:$O,ROW(),MATCH(BX$3-1,$I$2:$O$2,0))/12)+BW17</f>
        <v>0.1936666666666669</v>
      </c>
      <c r="BY17" s="167">
        <f>(INDEX($I:$O,ROW(),MATCH(BY$3,$I$2:$O$2,0))/12-INDEX($I:$O,ROW(),MATCH(BY$3-1,$I$2:$O$2,0))/12)+BX17</f>
        <v>0.19683333333333358</v>
      </c>
      <c r="BZ17" s="167">
        <f>(INDEX($I:$O,ROW(),MATCH(BZ$3,$I$2:$O$2,0))/12-INDEX($I:$O,ROW(),MATCH(BZ$3-1,$I$2:$O$2,0))/12)+BY17</f>
        <v>0.20000000000000026</v>
      </c>
      <c r="CA17" s="167">
        <f>(INDEX($I:$P,ROW(),MATCH(CA$3,$I$2:$P$2,0))/12-INDEX($I:$P,ROW(),MATCH(CA$3-1,$I$2:$P$2,0))/12)+BZ17</f>
        <v>0.20000000000000026</v>
      </c>
      <c r="CB17" s="167">
        <f>(INDEX($I:$P,ROW(),MATCH(CB$3,$I$2:$P$2,0))/12-INDEX($I:$P,ROW(),MATCH(CB$3-1,$I$2:$P$2,0))/12)+CA17</f>
        <v>0.20000000000000026</v>
      </c>
      <c r="CC17" s="167">
        <f>(INDEX($I:$P,ROW(),MATCH(CC$3,$I$2:$P$2,0))/12-INDEX($I:$P,ROW(),MATCH(CC$3-1,$I$2:$P$2,0))/12)+CB17</f>
        <v>0.20000000000000026</v>
      </c>
      <c r="CD17" s="167">
        <f>(INDEX($I:$P,ROW(),MATCH(CD$3,$I$2:$P$2,0))/12-INDEX($I:$P,ROW(),MATCH(CD$3-1,$I$2:$P$2,0))/12)+CC17</f>
        <v>0.20000000000000026</v>
      </c>
      <c r="CE17" s="167">
        <f>(INDEX($I:$P,ROW(),MATCH(CE$3,$I$2:$P$2,0))/12-INDEX($I:$P,ROW(),MATCH(CE$3-1,$I$2:$P$2,0))/12)+CD17</f>
        <v>0.20000000000000026</v>
      </c>
      <c r="CF17" s="167">
        <f>(INDEX($I:$P,ROW(),MATCH(CF$3,$I$2:$P$2,0))/12-INDEX($I:$P,ROW(),MATCH(CF$3-1,$I$2:$P$2,0))/12)+CE17</f>
        <v>0.20000000000000026</v>
      </c>
      <c r="CG17" s="167">
        <f>(INDEX($I:$P,ROW(),MATCH(CG$3,$I$2:$P$2,0))/12-INDEX($I:$P,ROW(),MATCH(CG$3-1,$I$2:$P$2,0))/12)+CF17</f>
        <v>0.20000000000000026</v>
      </c>
      <c r="CH17" s="167">
        <f>(INDEX($I:$P,ROW(),MATCH(CH$3,$I$2:$P$2,0))/12-INDEX($I:$P,ROW(),MATCH(CH$3-1,$I$2:$P$2,0))/12)+CG17</f>
        <v>0.20000000000000026</v>
      </c>
      <c r="CI17" s="167">
        <f>(INDEX($I:$P,ROW(),MATCH(CI$3,$I$2:$P$2,0))/12-INDEX($I:$P,ROW(),MATCH(CI$3-1,$I$2:$P$2,0))/12)+CH17</f>
        <v>0.20000000000000026</v>
      </c>
      <c r="CJ17" s="167">
        <f>(INDEX($I:$P,ROW(),MATCH(CJ$3,$I$2:$P$2,0))/12-INDEX($I:$P,ROW(),MATCH(CJ$3-1,$I$2:$P$2,0))/12)+CI17</f>
        <v>0.20000000000000026</v>
      </c>
      <c r="CK17" s="167">
        <f>(INDEX($I:$P,ROW(),MATCH(CK$3,$I$2:$P$2,0))/12-INDEX($I:$P,ROW(),MATCH(CK$3-1,$I$2:$P$2,0))/12)+CJ17</f>
        <v>0.20000000000000026</v>
      </c>
      <c r="CL17" s="167">
        <f>(INDEX($I:$P,ROW(),MATCH(CL$3,$I$2:$P$2,0))/12-INDEX($I:$P,ROW(),MATCH(CL$3-1,$I$2:$P$2,0))/12)+CK17</f>
        <v>0.20000000000000026</v>
      </c>
      <c r="CN17" s="75">
        <v>0.01</v>
      </c>
      <c r="CO17" s="167" t="e">
        <f>INDEX($I:$P,ROW(),MATCH(CO$3,$I$2:$P$2,0))</f>
        <v>#N/A</v>
      </c>
      <c r="CP17" s="167" t="e">
        <f>INDEX($I:$P,ROW(),MATCH(CP$3,$I$2:$P$2,0))</f>
        <v>#N/A</v>
      </c>
      <c r="CQ17" s="167" t="e">
        <f>INDEX($I:$P,ROW(),MATCH(CQ$3,$I$2:$P$2,0))</f>
        <v>#N/A</v>
      </c>
      <c r="CR17" s="167" t="e">
        <f>INDEX($I:$P,ROW(),MATCH(CR$3,$I$2:$P$2,0))</f>
        <v>#N/A</v>
      </c>
      <c r="CS17" s="167" t="e">
        <f>INDEX($I:$P,ROW(),MATCH(CS$3,$I$2:$P$2,0))</f>
        <v>#N/A</v>
      </c>
      <c r="CT17" s="167" t="e">
        <f>INDEX($I:$P,ROW(),MATCH(CT$3,$I$2:$P$2,0))</f>
        <v>#N/A</v>
      </c>
      <c r="CU17" s="167" t="e">
        <f>INDEX($I:$P,ROW(),MATCH(CU$3,$I$2:$P$2,0))</f>
        <v>#N/A</v>
      </c>
      <c r="CV17" s="167" t="e">
        <f>INDEX($I:$P,ROW(),MATCH(CV$3,$I$2:$P$2,0))</f>
        <v>#N/A</v>
      </c>
      <c r="CW17" s="167" t="e">
        <f>INDEX($I:$P,ROW(),MATCH(CW$3,$I$2:$P$2,0))</f>
        <v>#N/A</v>
      </c>
      <c r="CX17" s="167" t="e">
        <f>INDEX($I:$P,ROW(),MATCH(CX$3,$I$2:$P$2,0))</f>
        <v>#N/A</v>
      </c>
      <c r="CY17" s="167" t="e">
        <f>INDEX($I:$P,ROW(),MATCH(CY$3,$I$2:$P$2,0))</f>
        <v>#N/A</v>
      </c>
      <c r="CZ17" s="167" t="e">
        <f>INDEX($I:$P,ROW(),MATCH(CZ$3,$I$2:$P$2,0))</f>
        <v>#N/A</v>
      </c>
      <c r="DA17" s="167" t="e">
        <f>INDEX($I:$P,ROW(),MATCH(DA$3,$I$2:$P$2,0))</f>
        <v>#N/A</v>
      </c>
      <c r="DB17" s="167" t="e">
        <f>INDEX($I:$P,ROW(),MATCH(DB$3,$I$2:$P$2,0))</f>
        <v>#N/A</v>
      </c>
      <c r="DC17" s="167" t="e">
        <f>INDEX($I:$P,ROW(),MATCH(DC$3,$I$2:$P$2,0))</f>
        <v>#N/A</v>
      </c>
      <c r="DD17" s="167" t="e">
        <f>INDEX($I:$P,ROW(),MATCH(DD$3,$I$2:$P$2,0))</f>
        <v>#N/A</v>
      </c>
      <c r="DE17" s="167" t="e">
        <f>INDEX($I:$P,ROW(),MATCH(DE$3,$I$2:$P$2,0))</f>
        <v>#N/A</v>
      </c>
      <c r="DF17" s="167" t="e">
        <f>INDEX($I:$P,ROW(),MATCH(DF$3,$I$2:$P$2,0))</f>
        <v>#N/A</v>
      </c>
      <c r="DG17" s="167" t="e">
        <f>INDEX($I:$P,ROW(),MATCH(DG$3,$I$2:$P$2,0))</f>
        <v>#N/A</v>
      </c>
      <c r="DH17" s="167" t="e">
        <f>INDEX($I:$P,ROW(),MATCH(DH$3,$I$2:$P$2,0))</f>
        <v>#N/A</v>
      </c>
      <c r="DI17" s="167" t="e">
        <f>INDEX($I:$P,ROW(),MATCH(DI$3,$I$2:$P$2,0))</f>
        <v>#N/A</v>
      </c>
      <c r="DJ17" s="167" t="e">
        <f>INDEX($I:$P,ROW(),MATCH(DJ$3,$I$2:$P$2,0))</f>
        <v>#N/A</v>
      </c>
      <c r="DK17" s="167" t="e">
        <f>INDEX($I:$P,ROW(),MATCH(DK$3,$I$2:$P$2,0))</f>
        <v>#N/A</v>
      </c>
      <c r="DL17" s="167" t="e">
        <f>INDEX($I:$P,ROW(),MATCH(DL$3,$I$2:$P$2,0))</f>
        <v>#N/A</v>
      </c>
    </row>
    <row r="18" spans="1:116" x14ac:dyDescent="0.35">
      <c r="A18" s="27"/>
      <c r="B18" t="str">
        <f>E18</f>
        <v>18 TAM-EV</v>
      </c>
      <c r="D18" t="s">
        <v>805</v>
      </c>
      <c r="E18" s="9" t="str">
        <f>ROW()&amp;" "&amp;D18</f>
        <v>18 TAM-EV</v>
      </c>
      <c r="F18" s="27"/>
      <c r="G18" s="301" t="s">
        <v>813</v>
      </c>
      <c r="H18" s="24"/>
      <c r="I18" s="24"/>
      <c r="J18" s="24"/>
      <c r="K18" s="38">
        <f>SUMIF($3:$3,K$2,18:18)</f>
        <v>32302414.077809874</v>
      </c>
      <c r="L18" s="38">
        <f>SUMIF($3:$3,L$2,18:18)</f>
        <v>89093148.124102876</v>
      </c>
      <c r="M18" s="38">
        <f>SUMIF($3:$3,M$2,18:18)</f>
        <v>145422317.02126443</v>
      </c>
      <c r="N18" s="38">
        <f>SUMIF($3:$3,N$2,18:18)</f>
        <v>207282095.43152076</v>
      </c>
      <c r="O18" s="38">
        <f>SUMIF($3:$3,O$2,18:18)</f>
        <v>275090952.47193754</v>
      </c>
      <c r="P18" s="38">
        <f>SUMIF($3:$3,P$2,18:18)</f>
        <v>316476696.45822203</v>
      </c>
      <c r="R18" s="165"/>
      <c r="S18" s="38">
        <f>S17*S15*1000000</f>
        <v>401666.66666666669</v>
      </c>
      <c r="T18" s="38">
        <f>T17*T15*1000000</f>
        <v>806680.5555555555</v>
      </c>
      <c r="U18" s="38">
        <f>U17*U15*1000000</f>
        <v>1215062.5868055555</v>
      </c>
      <c r="V18" s="38">
        <f>V17*V15*1000000</f>
        <v>1626833.7967785492</v>
      </c>
      <c r="W18" s="38">
        <f>W17*W15*1000000</f>
        <v>2042015.3386647413</v>
      </c>
      <c r="X18" s="38">
        <f>X17*X15*1000000</f>
        <v>2460628.483091013</v>
      </c>
      <c r="Y18" s="38">
        <f>Y17*Y15*1000000</f>
        <v>2882694.6187323192</v>
      </c>
      <c r="Z18" s="38">
        <f>Z17*Z15*1000000</f>
        <v>3308235.2529261373</v>
      </c>
      <c r="AA18" s="38">
        <f>AA17*AA15*1000000</f>
        <v>3737272.0122899958</v>
      </c>
      <c r="AB18" s="38">
        <f>AB17*AB15*1000000</f>
        <v>4169826.6433420787</v>
      </c>
      <c r="AC18" s="38">
        <f>AC17*AC15*1000000</f>
        <v>4605921.0131249381</v>
      </c>
      <c r="AD18" s="38">
        <f>AD17*AD15*1000000</f>
        <v>5045577.1098323194</v>
      </c>
      <c r="AE18" s="38">
        <f>AE17*AE15*1000000</f>
        <v>5400855.2318455409</v>
      </c>
      <c r="AF18" s="38">
        <f>AF17*AF15*1000000</f>
        <v>5759006.4080507159</v>
      </c>
      <c r="AG18" s="38">
        <f>AG17*AG15*1000000</f>
        <v>6120048.412543159</v>
      </c>
      <c r="AH18" s="38">
        <f>AH17*AH15*1000000</f>
        <v>6483999.1176562328</v>
      </c>
      <c r="AI18" s="38">
        <f>AI17*AI15*1000000</f>
        <v>6850876.4944714196</v>
      </c>
      <c r="AJ18" s="38">
        <f>AJ17*AJ15*1000000</f>
        <v>7220698.6133309416</v>
      </c>
      <c r="AK18" s="38">
        <f>AK17*AK15*1000000</f>
        <v>7593483.6443529297</v>
      </c>
      <c r="AL18" s="38">
        <f>AL17*AL15*1000000</f>
        <v>7969249.8579491731</v>
      </c>
      <c r="AM18" s="38">
        <f>AM17*AM15*1000000</f>
        <v>8348015.6253454499</v>
      </c>
      <c r="AN18" s="38">
        <f>AN17*AN15*1000000</f>
        <v>8729799.419104442</v>
      </c>
      <c r="AO18" s="38">
        <f>AO17*AO15*1000000</f>
        <v>9114619.8136512619</v>
      </c>
      <c r="AP18" s="38">
        <f>AP17*AP15*1000000</f>
        <v>9502495.4858016111</v>
      </c>
      <c r="AQ18" s="38">
        <f>AQ17*AQ15*1000000</f>
        <v>9893445.2152925599</v>
      </c>
      <c r="AR18" s="38">
        <f>AR17*AR15*1000000</f>
        <v>10287487.885315971</v>
      </c>
      <c r="AS18" s="38">
        <f>AS17*AS15*1000000</f>
        <v>10684642.483054589</v>
      </c>
      <c r="AT18" s="38">
        <f>AT17*AT15*1000000</f>
        <v>11084928.100220799</v>
      </c>
      <c r="AU18" s="38">
        <f>AU17*AU15*1000000</f>
        <v>11488363.933598064</v>
      </c>
      <c r="AV18" s="38">
        <f>AV17*AV15*1000000</f>
        <v>11894969.285585066</v>
      </c>
      <c r="AW18" s="38">
        <f>AW17*AW15*1000000</f>
        <v>12304763.564742558</v>
      </c>
      <c r="AX18" s="38">
        <f>AX17*AX15*1000000</f>
        <v>12717766.28634293</v>
      </c>
      <c r="AY18" s="38">
        <f>AY17*AY15*1000000</f>
        <v>13133997.072922528</v>
      </c>
      <c r="AZ18" s="38">
        <f>AZ17*AZ15*1000000</f>
        <v>13553475.654836709</v>
      </c>
      <c r="BA18" s="38">
        <f>BA17*BA15*1000000</f>
        <v>13976221.870817658</v>
      </c>
      <c r="BB18" s="38">
        <f>BB17*BB15*1000000</f>
        <v>14402255.668534994</v>
      </c>
      <c r="BC18" s="38">
        <f>BC17*BC15*1000000</f>
        <v>14831597.105159165</v>
      </c>
      <c r="BD18" s="38">
        <f>BD17*BD15*1000000</f>
        <v>15264266.347927628</v>
      </c>
      <c r="BE18" s="38">
        <f>BE17*BE15*1000000</f>
        <v>15700283.674713859</v>
      </c>
      <c r="BF18" s="38">
        <f>BF17*BF15*1000000</f>
        <v>16139669.474599216</v>
      </c>
      <c r="BG18" s="38">
        <f>BG17*BG15*1000000</f>
        <v>16582444.248447597</v>
      </c>
      <c r="BH18" s="38">
        <f>BH17*BH15*1000000</f>
        <v>17028628.609483</v>
      </c>
      <c r="BI18" s="38">
        <f>BI17*BI15*1000000</f>
        <v>17478243.283869945</v>
      </c>
      <c r="BJ18" s="38">
        <f>BJ17*BJ15*1000000</f>
        <v>17931309.111296751</v>
      </c>
      <c r="BK18" s="38">
        <f>BK17*BK15*1000000</f>
        <v>18387847.045561776</v>
      </c>
      <c r="BL18" s="38">
        <f>BL17*BL15*1000000</f>
        <v>18847878.155162487</v>
      </c>
      <c r="BM18" s="38">
        <f>BM17*BM15*1000000</f>
        <v>19311423.623887554</v>
      </c>
      <c r="BN18" s="38">
        <f>BN17*BN15*1000000</f>
        <v>19778504.751411803</v>
      </c>
      <c r="BO18" s="38">
        <f>BO17*BO15*1000000</f>
        <v>20249142.953894172</v>
      </c>
      <c r="BP18" s="38">
        <f>BP17*BP15*1000000</f>
        <v>20723359.764578629</v>
      </c>
      <c r="BQ18" s="38">
        <f>BQ17*BQ15*1000000</f>
        <v>21201176.834398057</v>
      </c>
      <c r="BR18" s="38">
        <f>BR17*BR15*1000000</f>
        <v>21682615.932581183</v>
      </c>
      <c r="BS18" s="38">
        <f>BS17*BS15*1000000</f>
        <v>22167698.947262459</v>
      </c>
      <c r="BT18" s="38">
        <f>BT17*BT15*1000000</f>
        <v>22656447.886095028</v>
      </c>
      <c r="BU18" s="38">
        <f>BU17*BU15*1000000</f>
        <v>23148884.876866698</v>
      </c>
      <c r="BV18" s="38">
        <f>BV17*BV15*1000000</f>
        <v>23645032.168119002</v>
      </c>
      <c r="BW18" s="38">
        <f>BW17*BW15*1000000</f>
        <v>24144912.129769292</v>
      </c>
      <c r="BX18" s="38">
        <f>BX17*BX15*1000000</f>
        <v>24648547.253735974</v>
      </c>
      <c r="BY18" s="38">
        <f>BY17*BY15*1000000</f>
        <v>25155960.154566791</v>
      </c>
      <c r="BZ18" s="38">
        <f>BZ17*BZ15*1000000</f>
        <v>25667173.570070267</v>
      </c>
      <c r="CA18" s="38">
        <f>CA17*CA15*1000000</f>
        <v>25774120.126612227</v>
      </c>
      <c r="CB18" s="38">
        <f>CB17*CB15*1000000</f>
        <v>25881512.293806445</v>
      </c>
      <c r="CC18" s="38">
        <f>CC17*CC15*1000000</f>
        <v>25989351.928363971</v>
      </c>
      <c r="CD18" s="38">
        <f>CD17*CD15*1000000</f>
        <v>26097640.894732155</v>
      </c>
      <c r="CE18" s="38">
        <f>CE17*CE15*1000000</f>
        <v>26206381.065126874</v>
      </c>
      <c r="CF18" s="38">
        <f>CF17*CF15*1000000</f>
        <v>26315574.319564898</v>
      </c>
      <c r="CG18" s="38">
        <f>CG17*CG15*1000000</f>
        <v>26425222.545896418</v>
      </c>
      <c r="CH18" s="38">
        <f>CH17*CH15*1000000</f>
        <v>26535327.639837652</v>
      </c>
      <c r="CI18" s="38">
        <f>CI17*CI15*1000000</f>
        <v>26645891.505003642</v>
      </c>
      <c r="CJ18" s="38">
        <f>CJ17*CJ15*1000000</f>
        <v>26756916.052941155</v>
      </c>
      <c r="CK18" s="38">
        <f>CK17*CK15*1000000</f>
        <v>26868403.203161739</v>
      </c>
      <c r="CL18" s="38">
        <f>CL17*CL15*1000000</f>
        <v>26980354.883174915</v>
      </c>
      <c r="CM18" s="34"/>
      <c r="CN18" s="15"/>
      <c r="CO18" s="38" t="e">
        <f>CO15*CO17*1000000</f>
        <v>#N/A</v>
      </c>
      <c r="CP18" s="38" t="e">
        <f>CP15*CP17*1000000</f>
        <v>#N/A</v>
      </c>
      <c r="CQ18" s="38" t="e">
        <f>CQ15*CQ17*1000000</f>
        <v>#N/A</v>
      </c>
      <c r="CR18" s="38" t="e">
        <f>CR15*CR17*1000000</f>
        <v>#N/A</v>
      </c>
      <c r="CS18" s="38" t="e">
        <f>CS15*CS17*1000000</f>
        <v>#N/A</v>
      </c>
      <c r="CT18" s="38" t="e">
        <f>CT15*CT17*1000000</f>
        <v>#N/A</v>
      </c>
      <c r="CU18" s="38" t="e">
        <f>CU15*CU17*1000000</f>
        <v>#N/A</v>
      </c>
      <c r="CV18" s="38" t="e">
        <f>CV15*CV17*1000000</f>
        <v>#N/A</v>
      </c>
      <c r="CW18" s="38" t="e">
        <f>CW15*CW17*1000000</f>
        <v>#N/A</v>
      </c>
      <c r="CX18" s="38" t="e">
        <f>CX15*CX17*1000000</f>
        <v>#N/A</v>
      </c>
      <c r="CY18" s="38" t="e">
        <f>CY15*CY17*1000000</f>
        <v>#N/A</v>
      </c>
      <c r="CZ18" s="38" t="e">
        <f>CZ15*CZ17*1000000</f>
        <v>#N/A</v>
      </c>
      <c r="DA18" s="38" t="e">
        <f>DA15*DA17*1000000</f>
        <v>#N/A</v>
      </c>
      <c r="DB18" s="38" t="e">
        <f>DB15*DB17*1000000</f>
        <v>#N/A</v>
      </c>
      <c r="DC18" s="38" t="e">
        <f>DC15*DC17*1000000</f>
        <v>#N/A</v>
      </c>
      <c r="DD18" s="38" t="e">
        <f>DD15*DD17*1000000</f>
        <v>#N/A</v>
      </c>
      <c r="DE18" s="38" t="e">
        <f>DE15*DE17*1000000</f>
        <v>#N/A</v>
      </c>
      <c r="DF18" s="38" t="e">
        <f>DF15*DF17*1000000</f>
        <v>#N/A</v>
      </c>
      <c r="DG18" s="38" t="e">
        <f>DG15*DG17*1000000</f>
        <v>#N/A</v>
      </c>
      <c r="DH18" s="38" t="e">
        <f>DH15*DH17*1000000</f>
        <v>#N/A</v>
      </c>
      <c r="DI18" s="38" t="e">
        <f>DI15*DI17*1000000</f>
        <v>#N/A</v>
      </c>
      <c r="DJ18" s="38" t="e">
        <f>DJ15*DJ17*1000000</f>
        <v>#N/A</v>
      </c>
      <c r="DK18" s="38" t="e">
        <f>DK15*DK17*1000000</f>
        <v>#N/A</v>
      </c>
      <c r="DL18" s="38" t="e">
        <f>DL15*DL17*1000000</f>
        <v>#N/A</v>
      </c>
    </row>
    <row r="19" spans="1:116" x14ac:dyDescent="0.35">
      <c r="A19" s="27"/>
      <c r="B19" t="str">
        <f>E19</f>
        <v>19 TAM-EV</v>
      </c>
      <c r="D19" t="s">
        <v>805</v>
      </c>
      <c r="E19" s="9" t="str">
        <f>ROW()&amp;" "&amp;D19</f>
        <v>19 TAM-EV</v>
      </c>
      <c r="F19" s="27"/>
      <c r="G19" s="301"/>
      <c r="H19" s="24"/>
      <c r="I19" s="24"/>
      <c r="J19" s="24"/>
      <c r="K19" s="38"/>
      <c r="L19" s="38"/>
      <c r="M19" s="38"/>
      <c r="N19" s="38"/>
      <c r="O19" s="38"/>
      <c r="P19" s="38"/>
      <c r="R19" s="165"/>
      <c r="S19" s="38"/>
      <c r="T19" s="38"/>
      <c r="U19" s="38"/>
      <c r="V19" s="38"/>
      <c r="W19" s="38"/>
      <c r="X19" s="38"/>
      <c r="Y19" s="38"/>
      <c r="Z19" s="38"/>
      <c r="AA19" s="38"/>
      <c r="AB19" s="38"/>
      <c r="AC19" s="38"/>
      <c r="AD19" s="38"/>
      <c r="AE19" s="38"/>
      <c r="AF19" s="38"/>
      <c r="AG19" s="38"/>
      <c r="AH19" s="38"/>
      <c r="AI19" s="38"/>
      <c r="AJ19" s="38"/>
      <c r="AK19" s="38"/>
      <c r="AL19" s="38"/>
      <c r="AM19" s="38"/>
      <c r="AN19" s="38"/>
      <c r="AO19" s="38"/>
      <c r="AP19" s="38"/>
      <c r="AQ19" s="38"/>
      <c r="AR19" s="38"/>
      <c r="AS19" s="38"/>
      <c r="AT19" s="38"/>
      <c r="AU19" s="38"/>
      <c r="AV19" s="38"/>
      <c r="AW19" s="38"/>
      <c r="AX19" s="38"/>
      <c r="AY19" s="38"/>
      <c r="AZ19" s="38"/>
      <c r="BA19" s="38"/>
      <c r="BB19" s="38"/>
      <c r="BC19" s="38"/>
      <c r="BD19" s="38"/>
      <c r="BE19" s="38"/>
      <c r="BF19" s="38"/>
      <c r="BG19" s="38"/>
      <c r="BH19" s="38"/>
      <c r="BI19" s="38"/>
      <c r="BJ19" s="38"/>
      <c r="BK19" s="38"/>
      <c r="BL19" s="38"/>
      <c r="BM19" s="38"/>
      <c r="BN19" s="38"/>
      <c r="BO19" s="38"/>
      <c r="BP19" s="38"/>
      <c r="BQ19" s="38"/>
      <c r="BR19" s="38"/>
      <c r="BS19" s="38"/>
      <c r="BT19" s="38"/>
      <c r="BU19" s="38"/>
      <c r="BV19" s="38"/>
      <c r="BW19" s="38"/>
      <c r="BX19" s="38"/>
      <c r="BY19" s="38"/>
      <c r="BZ19" s="38"/>
      <c r="CA19" s="38"/>
      <c r="CB19" s="38"/>
      <c r="CC19" s="38"/>
      <c r="CD19" s="38"/>
      <c r="CE19" s="38"/>
      <c r="CF19" s="38"/>
      <c r="CG19" s="38"/>
      <c r="CH19" s="38"/>
      <c r="CI19" s="38"/>
      <c r="CJ19" s="38"/>
      <c r="CK19" s="38"/>
      <c r="CL19" s="38"/>
      <c r="CM19" s="38"/>
      <c r="CN19" s="38"/>
      <c r="CO19" s="38"/>
      <c r="CP19" s="38"/>
      <c r="CQ19" s="38"/>
      <c r="CR19" s="38"/>
      <c r="CS19" s="38"/>
      <c r="CT19" s="38"/>
      <c r="CU19" s="38"/>
      <c r="CV19" s="38"/>
      <c r="CW19" s="38"/>
      <c r="CX19" s="38"/>
      <c r="CY19" s="38"/>
      <c r="CZ19" s="38"/>
      <c r="DA19" s="38"/>
      <c r="DB19" s="38"/>
      <c r="DC19" s="38"/>
      <c r="DD19" s="38"/>
      <c r="DE19" s="38"/>
      <c r="DF19" s="38"/>
      <c r="DG19" s="38"/>
      <c r="DH19" s="38"/>
      <c r="DI19" s="38"/>
      <c r="DJ19" s="38"/>
      <c r="DK19" s="38"/>
      <c r="DL19" s="38"/>
    </row>
    <row r="20" spans="1:116" x14ac:dyDescent="0.35">
      <c r="A20" s="27"/>
      <c r="B20" t="str">
        <f>E20</f>
        <v>20 TAM-EV</v>
      </c>
      <c r="D20" t="s">
        <v>805</v>
      </c>
      <c r="E20" s="9" t="str">
        <f>ROW()&amp;" "&amp;D20</f>
        <v>20 TAM-EV</v>
      </c>
      <c r="F20" s="27"/>
      <c r="G20" s="301" t="s">
        <v>807</v>
      </c>
      <c r="H20" s="24"/>
      <c r="I20" s="24"/>
      <c r="J20" s="24"/>
      <c r="K20" s="38">
        <f>SUMIF($3:$3,K$2,20:20)</f>
        <v>5045577.1098323194</v>
      </c>
      <c r="L20" s="38">
        <f>SUMIF($3:$3,L$2,20:20)</f>
        <v>4456918.3759692917</v>
      </c>
      <c r="M20" s="38">
        <f>SUMIF($3:$3,M$2,20:20)</f>
        <v>4899760.182733383</v>
      </c>
      <c r="N20" s="38">
        <f>SUMIF($3:$3,N$2,20:20)</f>
        <v>5376249.0828768089</v>
      </c>
      <c r="O20" s="38">
        <f>SUMIF($3:$3,O$2,20:20)</f>
        <v>5888668.8186584637</v>
      </c>
      <c r="P20" s="38">
        <f>SUMIF($3:$3,P$2,20:20)</f>
        <v>1313181.3131046481</v>
      </c>
      <c r="R20" s="165"/>
      <c r="S20" s="38">
        <f>S18-R18</f>
        <v>401666.66666666669</v>
      </c>
      <c r="T20" s="38">
        <f>T18-S18</f>
        <v>405013.88888888882</v>
      </c>
      <c r="U20" s="38">
        <f>U18-T18</f>
        <v>408382.03125</v>
      </c>
      <c r="V20" s="38">
        <f>V18-U18</f>
        <v>411771.2099729937</v>
      </c>
      <c r="W20" s="38">
        <f>W18-V18</f>
        <v>415181.54188619205</v>
      </c>
      <c r="X20" s="38">
        <f>X18-W18</f>
        <v>418613.14442627179</v>
      </c>
      <c r="Y20" s="38">
        <f>Y18-X18</f>
        <v>422066.13564130617</v>
      </c>
      <c r="Z20" s="38">
        <f>Z18-Y18</f>
        <v>425540.63419381808</v>
      </c>
      <c r="AA20" s="38">
        <f>AA18-Z18</f>
        <v>429036.75936385849</v>
      </c>
      <c r="AB20" s="38">
        <f>AB18-AA18</f>
        <v>432554.63105208287</v>
      </c>
      <c r="AC20" s="38">
        <f>AC18-AB18</f>
        <v>436094.36978285946</v>
      </c>
      <c r="AD20" s="38">
        <f>AD18-AC18</f>
        <v>439656.09670738131</v>
      </c>
      <c r="AE20" s="38">
        <f>AE18-AD18</f>
        <v>355278.12201322149</v>
      </c>
      <c r="AF20" s="38">
        <f>AF18-AE18</f>
        <v>358151.176205175</v>
      </c>
      <c r="AG20" s="38">
        <f>AG18-AF18</f>
        <v>361042.00449244305</v>
      </c>
      <c r="AH20" s="38">
        <f>AH18-AG18</f>
        <v>363950.70511307381</v>
      </c>
      <c r="AI20" s="38">
        <f>AI18-AH18</f>
        <v>366877.37681518681</v>
      </c>
      <c r="AJ20" s="38">
        <f>AJ18-AI18</f>
        <v>369822.11885952204</v>
      </c>
      <c r="AK20" s="38">
        <f>AK18-AJ18</f>
        <v>372785.03102198802</v>
      </c>
      <c r="AL20" s="38">
        <f>AL18-AK18</f>
        <v>375766.21359624341</v>
      </c>
      <c r="AM20" s="38">
        <f>AM18-AL18</f>
        <v>378765.76739627682</v>
      </c>
      <c r="AN20" s="38">
        <f>AN18-AM18</f>
        <v>381783.79375899211</v>
      </c>
      <c r="AO20" s="38">
        <f>AO18-AN18</f>
        <v>384820.39454681985</v>
      </c>
      <c r="AP20" s="38">
        <f>AP18-AO18</f>
        <v>387875.67215034924</v>
      </c>
      <c r="AQ20" s="38">
        <f>AQ18-AP18</f>
        <v>390949.72949094884</v>
      </c>
      <c r="AR20" s="38">
        <f>AR18-AQ18</f>
        <v>394042.67002341151</v>
      </c>
      <c r="AS20" s="38">
        <f>AS18-AR18</f>
        <v>397154.59773861803</v>
      </c>
      <c r="AT20" s="38">
        <f>AT18-AS18</f>
        <v>400285.61716620997</v>
      </c>
      <c r="AU20" s="38">
        <f>AU18-AT18</f>
        <v>403435.83337726444</v>
      </c>
      <c r="AV20" s="38">
        <f>AV18-AU18</f>
        <v>406605.35198700242</v>
      </c>
      <c r="AW20" s="38">
        <f>AW18-AV18</f>
        <v>409794.2791574914</v>
      </c>
      <c r="AX20" s="38">
        <f>AX18-AW18</f>
        <v>413002.72160037234</v>
      </c>
      <c r="AY20" s="38">
        <f>AY18-AX18</f>
        <v>416230.78657959774</v>
      </c>
      <c r="AZ20" s="38">
        <f>AZ18-AY18</f>
        <v>419478.58191418089</v>
      </c>
      <c r="BA20" s="38">
        <f>BA18-AZ18</f>
        <v>422746.21598094888</v>
      </c>
      <c r="BB20" s="38">
        <f>BB18-BA18</f>
        <v>426033.79771733657</v>
      </c>
      <c r="BC20" s="38">
        <f>BC18-BB18</f>
        <v>429341.43662417121</v>
      </c>
      <c r="BD20" s="38">
        <f>BD18-BC18</f>
        <v>432669.24276846275</v>
      </c>
      <c r="BE20" s="38">
        <f>BE18-BD18</f>
        <v>436017.32678623125</v>
      </c>
      <c r="BF20" s="38">
        <f>BF18-BE18</f>
        <v>439385.7998853568</v>
      </c>
      <c r="BG20" s="38">
        <f>BG18-BF18</f>
        <v>442774.77384838089</v>
      </c>
      <c r="BH20" s="38">
        <f>BH18-BG18</f>
        <v>446184.36103540286</v>
      </c>
      <c r="BI20" s="38">
        <f>BI18-BH18</f>
        <v>449614.67438694462</v>
      </c>
      <c r="BJ20" s="38">
        <f>BJ18-BI18</f>
        <v>453065.82742680609</v>
      </c>
      <c r="BK20" s="38">
        <f>BK18-BJ18</f>
        <v>456537.93426502496</v>
      </c>
      <c r="BL20" s="38">
        <f>BL18-BK18</f>
        <v>460031.10960071161</v>
      </c>
      <c r="BM20" s="38">
        <f>BM18-BL18</f>
        <v>463545.46872506663</v>
      </c>
      <c r="BN20" s="38">
        <f>BN18-BM18</f>
        <v>467081.12752424926</v>
      </c>
      <c r="BO20" s="38">
        <f>BO18-BN18</f>
        <v>470638.2024823688</v>
      </c>
      <c r="BP20" s="38">
        <f>BP18-BO18</f>
        <v>474216.81068445742</v>
      </c>
      <c r="BQ20" s="38">
        <f>BQ18-BP18</f>
        <v>477817.06981942803</v>
      </c>
      <c r="BR20" s="38">
        <f>BR18-BQ18</f>
        <v>481439.09818312526</v>
      </c>
      <c r="BS20" s="38">
        <f>BS18-BR18</f>
        <v>485083.01468127593</v>
      </c>
      <c r="BT20" s="38">
        <f>BT18-BS18</f>
        <v>488748.93883256987</v>
      </c>
      <c r="BU20" s="38">
        <f>BU18-BT18</f>
        <v>492436.99077166989</v>
      </c>
      <c r="BV20" s="38">
        <f>BV18-BU18</f>
        <v>496147.29125230387</v>
      </c>
      <c r="BW20" s="38">
        <f>BW18-BV18</f>
        <v>499879.9616502896</v>
      </c>
      <c r="BX20" s="38">
        <f>BX18-BW18</f>
        <v>503635.1239666827</v>
      </c>
      <c r="BY20" s="38">
        <f>BY18-BX18</f>
        <v>507412.90083081648</v>
      </c>
      <c r="BZ20" s="38">
        <f>BZ18-BY18</f>
        <v>511213.41550347582</v>
      </c>
      <c r="CA20" s="38">
        <f>CA18-BZ18</f>
        <v>106946.55654196069</v>
      </c>
      <c r="CB20" s="38">
        <f>CB18-CA18</f>
        <v>107392.16719421744</v>
      </c>
      <c r="CC20" s="38">
        <f>CC18-CB18</f>
        <v>107839.63455752656</v>
      </c>
      <c r="CD20" s="38">
        <f>CD18-CC18</f>
        <v>108288.96636818349</v>
      </c>
      <c r="CE20" s="38">
        <f>CE18-CD18</f>
        <v>108740.17039471865</v>
      </c>
      <c r="CF20" s="38">
        <f>CF18-CE18</f>
        <v>109193.25443802401</v>
      </c>
      <c r="CG20" s="38">
        <f>CG18-CF18</f>
        <v>109648.22633152083</v>
      </c>
      <c r="CH20" s="38">
        <f>CH18-CG18</f>
        <v>110105.09394123405</v>
      </c>
      <c r="CI20" s="38">
        <f>CI18-CH18</f>
        <v>110563.86516598985</v>
      </c>
      <c r="CJ20" s="38">
        <f>CJ18-CI18</f>
        <v>111024.5479375124</v>
      </c>
      <c r="CK20" s="38">
        <f>CK18-CJ18</f>
        <v>111487.15022058412</v>
      </c>
      <c r="CL20" s="38">
        <f>CL18-CK18</f>
        <v>111951.68001317605</v>
      </c>
      <c r="CM20" s="38">
        <f>CM18-CL18</f>
        <v>-26980354.883174915</v>
      </c>
      <c r="CN20" s="38">
        <f>CN18-CM18</f>
        <v>0</v>
      </c>
      <c r="CO20" s="38" t="e">
        <f>CO18-CN18</f>
        <v>#N/A</v>
      </c>
      <c r="CP20" s="38" t="e">
        <f>CP18-CO18</f>
        <v>#N/A</v>
      </c>
      <c r="CQ20" s="38" t="e">
        <f>CQ18-CP18</f>
        <v>#N/A</v>
      </c>
      <c r="CR20" s="38" t="e">
        <f>CR18-CQ18</f>
        <v>#N/A</v>
      </c>
      <c r="CS20" s="38" t="e">
        <f>CS18-CR18</f>
        <v>#N/A</v>
      </c>
      <c r="CT20" s="38" t="e">
        <f>CT18-CS18</f>
        <v>#N/A</v>
      </c>
      <c r="CU20" s="38" t="e">
        <f>CU18-CT18</f>
        <v>#N/A</v>
      </c>
      <c r="CV20" s="38" t="e">
        <f>CV18-CU18</f>
        <v>#N/A</v>
      </c>
      <c r="CW20" s="38" t="e">
        <f>CW18-CV18</f>
        <v>#N/A</v>
      </c>
      <c r="CX20" s="38" t="e">
        <f>CX18-CW18</f>
        <v>#N/A</v>
      </c>
      <c r="CY20" s="38" t="e">
        <f>CY18-CX18</f>
        <v>#N/A</v>
      </c>
      <c r="CZ20" s="38" t="e">
        <f>CZ18-CY18</f>
        <v>#N/A</v>
      </c>
      <c r="DA20" s="38" t="e">
        <f>DA18-CZ18</f>
        <v>#N/A</v>
      </c>
      <c r="DB20" s="38" t="e">
        <f>DB18-DA18</f>
        <v>#N/A</v>
      </c>
      <c r="DC20" s="38" t="e">
        <f>DC18-DB18</f>
        <v>#N/A</v>
      </c>
      <c r="DD20" s="38" t="e">
        <f>DD18-DC18</f>
        <v>#N/A</v>
      </c>
      <c r="DE20" s="38" t="e">
        <f>DE18-DD18</f>
        <v>#N/A</v>
      </c>
      <c r="DF20" s="38" t="e">
        <f>DF18-DE18</f>
        <v>#N/A</v>
      </c>
      <c r="DG20" s="38" t="e">
        <f>DG18-DF18</f>
        <v>#N/A</v>
      </c>
      <c r="DH20" s="38" t="e">
        <f>DH18-DG18</f>
        <v>#N/A</v>
      </c>
      <c r="DI20" s="38" t="e">
        <f>DI18-DH18</f>
        <v>#N/A</v>
      </c>
      <c r="DJ20" s="38" t="e">
        <f>DJ18-DI18</f>
        <v>#N/A</v>
      </c>
      <c r="DK20" s="38" t="e">
        <f>DK18-DJ18</f>
        <v>#N/A</v>
      </c>
      <c r="DL20" s="38" t="e">
        <f>DL18-DK18</f>
        <v>#N/A</v>
      </c>
    </row>
    <row r="21" spans="1:116" x14ac:dyDescent="0.35">
      <c r="D21" t="s">
        <v>812</v>
      </c>
      <c r="E21" s="8" t="str">
        <f>ROW()&amp;" "&amp;D21</f>
        <v>21 LISTSALES-PV</v>
      </c>
      <c r="G21" s="387"/>
      <c r="H21" s="31"/>
      <c r="I21" s="73"/>
      <c r="J21" s="73"/>
      <c r="K21" s="58"/>
      <c r="L21" s="58"/>
      <c r="M21" s="58"/>
      <c r="N21" s="58"/>
      <c r="O21" s="58"/>
      <c r="P21" s="58"/>
      <c r="R21" s="33"/>
      <c r="CM21" s="8"/>
      <c r="CN21" s="8"/>
      <c r="CO21" s="8"/>
      <c r="CP21" s="8"/>
      <c r="CQ21" s="8"/>
      <c r="CR21" s="8"/>
      <c r="CS21" s="8"/>
      <c r="CT21" s="8"/>
      <c r="CU21" s="8"/>
      <c r="CV21" s="8"/>
      <c r="CW21" s="8"/>
      <c r="CX21" s="8"/>
      <c r="CY21" s="8"/>
      <c r="CZ21" s="8"/>
      <c r="DA21" s="8"/>
      <c r="DB21" s="8"/>
      <c r="DC21" s="8"/>
      <c r="DD21" s="8"/>
      <c r="DE21" s="8"/>
      <c r="DF21" s="8"/>
      <c r="DG21" s="8"/>
      <c r="DH21" s="8"/>
      <c r="DI21" s="8"/>
      <c r="DJ21" s="8"/>
      <c r="DK21" s="8"/>
      <c r="DL21" s="8"/>
    </row>
    <row r="22" spans="1:116" x14ac:dyDescent="0.35">
      <c r="D22" t="s">
        <v>812</v>
      </c>
      <c r="E22" s="8" t="str">
        <f>ROW()&amp;" "&amp;D22</f>
        <v>22 LISTSALES-PV</v>
      </c>
      <c r="G22" s="129" t="s">
        <v>814</v>
      </c>
      <c r="H22" s="31"/>
      <c r="I22" s="73"/>
      <c r="J22" s="73"/>
      <c r="K22" s="58"/>
      <c r="L22" s="58"/>
      <c r="M22" s="58"/>
      <c r="N22" s="58"/>
      <c r="O22" s="58"/>
      <c r="P22" s="58"/>
      <c r="R22" s="33"/>
      <c r="CM22" s="8"/>
      <c r="CN22" s="8"/>
      <c r="CO22" s="8"/>
      <c r="CP22" s="8"/>
      <c r="CQ22" s="8"/>
      <c r="CR22" s="8"/>
      <c r="CS22" s="8"/>
      <c r="CT22" s="8"/>
      <c r="CU22" s="8"/>
      <c r="CV22" s="8"/>
      <c r="CW22" s="8"/>
      <c r="CX22" s="8"/>
      <c r="CY22" s="8"/>
      <c r="CZ22" s="8"/>
      <c r="DA22" s="8"/>
      <c r="DB22" s="8"/>
      <c r="DC22" s="8"/>
      <c r="DD22" s="8"/>
      <c r="DE22" s="8"/>
      <c r="DF22" s="8"/>
      <c r="DG22" s="8"/>
      <c r="DH22" s="8"/>
      <c r="DI22" s="8"/>
      <c r="DJ22" s="8"/>
      <c r="DK22" s="8"/>
      <c r="DL22" s="8"/>
    </row>
    <row r="23" spans="1:116" x14ac:dyDescent="0.35">
      <c r="D23" t="s">
        <v>812</v>
      </c>
      <c r="E23" s="8" t="str">
        <f>ROW()&amp;" "&amp;D23</f>
        <v>23 LISTSALES-PV</v>
      </c>
      <c r="G23" s="372" t="s">
        <v>519</v>
      </c>
      <c r="H23" s="31"/>
      <c r="I23" s="73"/>
      <c r="J23" s="380"/>
      <c r="K23" s="380">
        <v>0.2</v>
      </c>
      <c r="L23" s="380">
        <v>0.2</v>
      </c>
      <c r="M23" s="380">
        <v>0.2</v>
      </c>
      <c r="N23" s="380">
        <v>0.2</v>
      </c>
      <c r="O23" s="380">
        <v>0.2</v>
      </c>
      <c r="P23" s="380">
        <v>0.2</v>
      </c>
      <c r="R23" s="33"/>
      <c r="S23" s="20">
        <f>INDEX($K:$P,ROW(),MATCH(S$3,$K$2:$P$2,0))</f>
        <v>0.2</v>
      </c>
      <c r="T23" s="20">
        <f>INDEX($K:$P,ROW(),MATCH(T$3,$K$2:$P$2,0))</f>
        <v>0.2</v>
      </c>
      <c r="U23" s="20">
        <f>INDEX($K:$P,ROW(),MATCH(U$3,$K$2:$P$2,0))</f>
        <v>0.2</v>
      </c>
      <c r="V23" s="20">
        <f>INDEX($K:$P,ROW(),MATCH(V$3,$K$2:$P$2,0))</f>
        <v>0.2</v>
      </c>
      <c r="W23" s="20">
        <f>INDEX($K:$P,ROW(),MATCH(W$3,$K$2:$P$2,0))</f>
        <v>0.2</v>
      </c>
      <c r="X23" s="20">
        <f>INDEX($K:$P,ROW(),MATCH(X$3,$K$2:$P$2,0))</f>
        <v>0.2</v>
      </c>
      <c r="Y23" s="20">
        <f>INDEX($K:$P,ROW(),MATCH(Y$3,$K$2:$P$2,0))</f>
        <v>0.2</v>
      </c>
      <c r="Z23" s="20">
        <f>INDEX($K:$P,ROW(),MATCH(Z$3,$K$2:$P$2,0))</f>
        <v>0.2</v>
      </c>
      <c r="AA23" s="20">
        <f>INDEX($K:$P,ROW(),MATCH(AA$3,$K$2:$P$2,0))</f>
        <v>0.2</v>
      </c>
      <c r="AB23" s="20">
        <f>INDEX($K:$P,ROW(),MATCH(AB$3,$K$2:$P$2,0))</f>
        <v>0.2</v>
      </c>
      <c r="AC23" s="20">
        <f>INDEX($K:$P,ROW(),MATCH(AC$3,$K$2:$P$2,0))</f>
        <v>0.2</v>
      </c>
      <c r="AD23" s="20">
        <f>INDEX($K:$P,ROW(),MATCH(AD$3,$K$2:$P$2,0))</f>
        <v>0.2</v>
      </c>
      <c r="AE23" s="20">
        <f>INDEX($K:$P,ROW(),MATCH(AE$3,$K$2:$P$2,0))</f>
        <v>0.2</v>
      </c>
      <c r="AF23" s="20">
        <f>INDEX($K:$P,ROW(),MATCH(AF$3,$K$2:$P$2,0))</f>
        <v>0.2</v>
      </c>
      <c r="AG23" s="20">
        <f>INDEX($K:$P,ROW(),MATCH(AG$3,$K$2:$P$2,0))</f>
        <v>0.2</v>
      </c>
      <c r="AH23" s="20">
        <f>INDEX($K:$P,ROW(),MATCH(AH$3,$K$2:$P$2,0))</f>
        <v>0.2</v>
      </c>
      <c r="AI23" s="20">
        <f>INDEX($K:$P,ROW(),MATCH(AI$3,$K$2:$P$2,0))</f>
        <v>0.2</v>
      </c>
      <c r="AJ23" s="20">
        <f>INDEX($K:$P,ROW(),MATCH(AJ$3,$K$2:$P$2,0))</f>
        <v>0.2</v>
      </c>
      <c r="AK23" s="20">
        <f>INDEX($K:$P,ROW(),MATCH(AK$3,$K$2:$P$2,0))</f>
        <v>0.2</v>
      </c>
      <c r="AL23" s="20">
        <f>INDEX($K:$P,ROW(),MATCH(AL$3,$K$2:$P$2,0))</f>
        <v>0.2</v>
      </c>
      <c r="AM23" s="20">
        <f>INDEX($K:$P,ROW(),MATCH(AM$3,$K$2:$P$2,0))</f>
        <v>0.2</v>
      </c>
      <c r="AN23" s="20">
        <f>INDEX($K:$P,ROW(),MATCH(AN$3,$K$2:$P$2,0))</f>
        <v>0.2</v>
      </c>
      <c r="AO23" s="20">
        <f>INDEX($K:$P,ROW(),MATCH(AO$3,$K$2:$P$2,0))</f>
        <v>0.2</v>
      </c>
      <c r="AP23" s="20">
        <f>INDEX($K:$P,ROW(),MATCH(AP$3,$K$2:$P$2,0))</f>
        <v>0.2</v>
      </c>
      <c r="AQ23" s="20">
        <f>INDEX($K:$P,ROW(),MATCH(AQ$3,$K$2:$P$2,0))</f>
        <v>0.2</v>
      </c>
      <c r="AR23" s="20">
        <f>INDEX($K:$P,ROW(),MATCH(AR$3,$K$2:$P$2,0))</f>
        <v>0.2</v>
      </c>
      <c r="AS23" s="20">
        <f>INDEX($K:$P,ROW(),MATCH(AS$3,$K$2:$P$2,0))</f>
        <v>0.2</v>
      </c>
      <c r="AT23" s="20">
        <f>INDEX($K:$P,ROW(),MATCH(AT$3,$K$2:$P$2,0))</f>
        <v>0.2</v>
      </c>
      <c r="AU23" s="20">
        <f>INDEX($K:$P,ROW(),MATCH(AU$3,$K$2:$P$2,0))</f>
        <v>0.2</v>
      </c>
      <c r="AV23" s="20">
        <f>INDEX($K:$P,ROW(),MATCH(AV$3,$K$2:$P$2,0))</f>
        <v>0.2</v>
      </c>
      <c r="AW23" s="20">
        <f>INDEX($K:$P,ROW(),MATCH(AW$3,$K$2:$P$2,0))</f>
        <v>0.2</v>
      </c>
      <c r="AX23" s="20">
        <f>INDEX($K:$P,ROW(),MATCH(AX$3,$K$2:$P$2,0))</f>
        <v>0.2</v>
      </c>
      <c r="AY23" s="20">
        <f>INDEX($K:$P,ROW(),MATCH(AY$3,$K$2:$P$2,0))</f>
        <v>0.2</v>
      </c>
      <c r="AZ23" s="20">
        <f>INDEX($K:$P,ROW(),MATCH(AZ$3,$K$2:$P$2,0))</f>
        <v>0.2</v>
      </c>
      <c r="BA23" s="20">
        <f>INDEX($K:$P,ROW(),MATCH(BA$3,$K$2:$P$2,0))</f>
        <v>0.2</v>
      </c>
      <c r="BB23" s="20">
        <f>INDEX($K:$P,ROW(),MATCH(BB$3,$K$2:$P$2,0))</f>
        <v>0.2</v>
      </c>
      <c r="BC23" s="20">
        <f>INDEX($K:$P,ROW(),MATCH(BC$3,$K$2:$P$2,0))</f>
        <v>0.2</v>
      </c>
      <c r="BD23" s="20">
        <f>INDEX($K:$P,ROW(),MATCH(BD$3,$K$2:$P$2,0))</f>
        <v>0.2</v>
      </c>
      <c r="BE23" s="20">
        <f>INDEX($K:$P,ROW(),MATCH(BE$3,$K$2:$P$2,0))</f>
        <v>0.2</v>
      </c>
      <c r="BF23" s="20">
        <f>INDEX($K:$P,ROW(),MATCH(BF$3,$K$2:$P$2,0))</f>
        <v>0.2</v>
      </c>
      <c r="BG23" s="20">
        <f>INDEX($K:$P,ROW(),MATCH(BG$3,$K$2:$P$2,0))</f>
        <v>0.2</v>
      </c>
      <c r="BH23" s="20">
        <f>INDEX($K:$P,ROW(),MATCH(BH$3,$K$2:$P$2,0))</f>
        <v>0.2</v>
      </c>
      <c r="BI23" s="20">
        <f>INDEX($K:$P,ROW(),MATCH(BI$3,$K$2:$P$2,0))</f>
        <v>0.2</v>
      </c>
      <c r="BJ23" s="20">
        <f>INDEX($K:$P,ROW(),MATCH(BJ$3,$K$2:$P$2,0))</f>
        <v>0.2</v>
      </c>
      <c r="BK23" s="20">
        <f>INDEX($K:$P,ROW(),MATCH(BK$3,$K$2:$P$2,0))</f>
        <v>0.2</v>
      </c>
      <c r="BL23" s="20">
        <f>INDEX($K:$P,ROW(),MATCH(BL$3,$K$2:$P$2,0))</f>
        <v>0.2</v>
      </c>
      <c r="BM23" s="20">
        <f>INDEX($K:$P,ROW(),MATCH(BM$3,$K$2:$P$2,0))</f>
        <v>0.2</v>
      </c>
      <c r="BN23" s="20">
        <f>INDEX($K:$P,ROW(),MATCH(BN$3,$K$2:$P$2,0))</f>
        <v>0.2</v>
      </c>
      <c r="BO23" s="20">
        <f>INDEX($K:$P,ROW(),MATCH(BO$3,$K$2:$P$2,0))</f>
        <v>0.2</v>
      </c>
      <c r="BP23" s="20">
        <f>INDEX($K:$P,ROW(),MATCH(BP$3,$K$2:$P$2,0))</f>
        <v>0.2</v>
      </c>
      <c r="BQ23" s="20">
        <f>INDEX($K:$P,ROW(),MATCH(BQ$3,$K$2:$P$2,0))</f>
        <v>0.2</v>
      </c>
      <c r="BR23" s="20">
        <f>INDEX($K:$P,ROW(),MATCH(BR$3,$K$2:$P$2,0))</f>
        <v>0.2</v>
      </c>
      <c r="BS23" s="20">
        <f>INDEX($K:$P,ROW(),MATCH(BS$3,$K$2:$P$2,0))</f>
        <v>0.2</v>
      </c>
      <c r="BT23" s="20">
        <f>INDEX($K:$P,ROW(),MATCH(BT$3,$K$2:$P$2,0))</f>
        <v>0.2</v>
      </c>
      <c r="BU23" s="20">
        <f>INDEX($K:$P,ROW(),MATCH(BU$3,$K$2:$P$2,0))</f>
        <v>0.2</v>
      </c>
      <c r="BV23" s="20">
        <f>INDEX($K:$P,ROW(),MATCH(BV$3,$K$2:$P$2,0))</f>
        <v>0.2</v>
      </c>
      <c r="BW23" s="20">
        <f>INDEX($K:$P,ROW(),MATCH(BW$3,$K$2:$P$2,0))</f>
        <v>0.2</v>
      </c>
      <c r="BX23" s="20">
        <f>INDEX($K:$P,ROW(),MATCH(BX$3,$K$2:$P$2,0))</f>
        <v>0.2</v>
      </c>
      <c r="BY23" s="20">
        <f>INDEX($K:$P,ROW(),MATCH(BY$3,$K$2:$P$2,0))</f>
        <v>0.2</v>
      </c>
      <c r="BZ23" s="20">
        <f>INDEX($K:$P,ROW(),MATCH(BZ$3,$K$2:$P$2,0))</f>
        <v>0.2</v>
      </c>
      <c r="CA23" s="20">
        <f>INDEX($K:$P,ROW(),MATCH(CA$3,$K$2:$P$2,0))</f>
        <v>0.2</v>
      </c>
      <c r="CB23" s="20">
        <f>INDEX($K:$P,ROW(),MATCH(CB$3,$K$2:$P$2,0))</f>
        <v>0.2</v>
      </c>
      <c r="CC23" s="20">
        <f>INDEX($K:$P,ROW(),MATCH(CC$3,$K$2:$P$2,0))</f>
        <v>0.2</v>
      </c>
      <c r="CD23" s="20">
        <f>INDEX($K:$P,ROW(),MATCH(CD$3,$K$2:$P$2,0))</f>
        <v>0.2</v>
      </c>
      <c r="CE23" s="20">
        <f>INDEX($K:$P,ROW(),MATCH(CE$3,$K$2:$P$2,0))</f>
        <v>0.2</v>
      </c>
      <c r="CF23" s="20">
        <f>INDEX($K:$P,ROW(),MATCH(CF$3,$K$2:$P$2,0))</f>
        <v>0.2</v>
      </c>
      <c r="CG23" s="20">
        <f>INDEX($K:$P,ROW(),MATCH(CG$3,$K$2:$P$2,0))</f>
        <v>0.2</v>
      </c>
      <c r="CH23" s="20">
        <f>INDEX($K:$P,ROW(),MATCH(CH$3,$K$2:$P$2,0))</f>
        <v>0.2</v>
      </c>
      <c r="CI23" s="20">
        <f>INDEX($K:$P,ROW(),MATCH(CI$3,$K$2:$P$2,0))</f>
        <v>0.2</v>
      </c>
      <c r="CJ23" s="20">
        <f>INDEX($K:$P,ROW(),MATCH(CJ$3,$K$2:$P$2,0))</f>
        <v>0.2</v>
      </c>
      <c r="CK23" s="20">
        <f>INDEX($K:$P,ROW(),MATCH(CK$3,$K$2:$P$2,0))</f>
        <v>0.2</v>
      </c>
      <c r="CL23" s="20">
        <f>INDEX($K:$P,ROW(),MATCH(CL$3,$K$2:$P$2,0))</f>
        <v>0.2</v>
      </c>
      <c r="CM23" s="20" t="e">
        <f>INDEX($K:$P,ROW(),MATCH(CM$3,$K$2:$P$2,0))</f>
        <v>#N/A</v>
      </c>
      <c r="CN23" s="20" t="e">
        <f>INDEX($K:$P,ROW(),MATCH(CN$3,$K$2:$P$2,0))</f>
        <v>#N/A</v>
      </c>
      <c r="CO23" s="20" t="e">
        <f>INDEX($K:$P,ROW(),MATCH(CO$3,$K$2:$P$2,0))</f>
        <v>#N/A</v>
      </c>
      <c r="CP23" s="20" t="e">
        <f>INDEX($K:$P,ROW(),MATCH(CP$3,$K$2:$P$2,0))</f>
        <v>#N/A</v>
      </c>
      <c r="CQ23" s="20" t="e">
        <f>INDEX($K:$P,ROW(),MATCH(CQ$3,$K$2:$P$2,0))</f>
        <v>#N/A</v>
      </c>
      <c r="CR23" s="20" t="e">
        <f>INDEX($K:$P,ROW(),MATCH(CR$3,$K$2:$P$2,0))</f>
        <v>#N/A</v>
      </c>
      <c r="CS23" s="20" t="e">
        <f>INDEX($K:$P,ROW(),MATCH(CS$3,$K$2:$P$2,0))</f>
        <v>#N/A</v>
      </c>
      <c r="CT23" s="20" t="e">
        <f>INDEX($K:$P,ROW(),MATCH(CT$3,$K$2:$P$2,0))</f>
        <v>#N/A</v>
      </c>
      <c r="CU23" s="20" t="e">
        <f>INDEX($K:$P,ROW(),MATCH(CU$3,$K$2:$P$2,0))</f>
        <v>#N/A</v>
      </c>
      <c r="CV23" s="20" t="e">
        <f>INDEX($K:$P,ROW(),MATCH(CV$3,$K$2:$P$2,0))</f>
        <v>#N/A</v>
      </c>
      <c r="CW23" s="20" t="e">
        <f>INDEX($K:$P,ROW(),MATCH(CW$3,$K$2:$P$2,0))</f>
        <v>#N/A</v>
      </c>
      <c r="CX23" s="20" t="e">
        <f>INDEX($K:$P,ROW(),MATCH(CX$3,$K$2:$P$2,0))</f>
        <v>#N/A</v>
      </c>
      <c r="CY23" s="20" t="e">
        <f>INDEX($K:$P,ROW(),MATCH(CY$3,$K$2:$P$2,0))</f>
        <v>#N/A</v>
      </c>
      <c r="CZ23" s="20" t="e">
        <f>INDEX($K:$P,ROW(),MATCH(CZ$3,$K$2:$P$2,0))</f>
        <v>#N/A</v>
      </c>
      <c r="DA23" s="20" t="e">
        <f>INDEX($K:$P,ROW(),MATCH(DA$3,$K$2:$P$2,0))</f>
        <v>#N/A</v>
      </c>
      <c r="DB23" s="20" t="e">
        <f>INDEX($K:$P,ROW(),MATCH(DB$3,$K$2:$P$2,0))</f>
        <v>#N/A</v>
      </c>
      <c r="DC23" s="20" t="e">
        <f>INDEX($K:$P,ROW(),MATCH(DC$3,$K$2:$P$2,0))</f>
        <v>#N/A</v>
      </c>
      <c r="DD23" s="20" t="e">
        <f>INDEX($K:$P,ROW(),MATCH(DD$3,$K$2:$P$2,0))</f>
        <v>#N/A</v>
      </c>
      <c r="DE23" s="20" t="e">
        <f>INDEX($K:$P,ROW(),MATCH(DE$3,$K$2:$P$2,0))</f>
        <v>#N/A</v>
      </c>
      <c r="DF23" s="20" t="e">
        <f>INDEX($K:$P,ROW(),MATCH(DF$3,$K$2:$P$2,0))</f>
        <v>#N/A</v>
      </c>
      <c r="DG23" s="20" t="e">
        <f>INDEX($K:$P,ROW(),MATCH(DG$3,$K$2:$P$2,0))</f>
        <v>#N/A</v>
      </c>
      <c r="DH23" s="20" t="e">
        <f>INDEX($K:$P,ROW(),MATCH(DH$3,$K$2:$P$2,0))</f>
        <v>#N/A</v>
      </c>
      <c r="DI23" s="20" t="e">
        <f>INDEX($K:$P,ROW(),MATCH(DI$3,$K$2:$P$2,0))</f>
        <v>#N/A</v>
      </c>
      <c r="DJ23" s="20" t="e">
        <f>INDEX($K:$P,ROW(),MATCH(DJ$3,$K$2:$P$2,0))</f>
        <v>#N/A</v>
      </c>
      <c r="DK23" s="20" t="e">
        <f>INDEX($K:$P,ROW(),MATCH(DK$3,$K$2:$P$2,0))</f>
        <v>#N/A</v>
      </c>
      <c r="DL23" s="20" t="e">
        <f>INDEX($K:$P,ROW(),MATCH(DL$3,$K$2:$P$2,0))</f>
        <v>#N/A</v>
      </c>
    </row>
    <row r="24" spans="1:116" x14ac:dyDescent="0.35">
      <c r="D24" t="s">
        <v>812</v>
      </c>
      <c r="E24" s="8" t="str">
        <f>ROW()&amp;" "&amp;D24</f>
        <v>24 LISTSALES-PV</v>
      </c>
      <c r="G24" s="372" t="s">
        <v>520</v>
      </c>
      <c r="H24" s="31"/>
      <c r="I24" s="73"/>
      <c r="J24" s="380"/>
      <c r="K24" s="380">
        <v>0.2</v>
      </c>
      <c r="L24" s="380">
        <v>0.2</v>
      </c>
      <c r="M24" s="380">
        <v>0.2</v>
      </c>
      <c r="N24" s="380">
        <v>0.2</v>
      </c>
      <c r="O24" s="380">
        <v>0.2</v>
      </c>
      <c r="P24" s="380">
        <v>0.2</v>
      </c>
      <c r="R24" s="33"/>
      <c r="S24" s="20">
        <f>INDEX($K:$P,ROW(),MATCH(S$3,$K$2:$P$2,0))</f>
        <v>0.2</v>
      </c>
      <c r="T24" s="20">
        <f>INDEX($K:$P,ROW(),MATCH(T$3,$K$2:$P$2,0))</f>
        <v>0.2</v>
      </c>
      <c r="U24" s="20">
        <f>INDEX($K:$P,ROW(),MATCH(U$3,$K$2:$P$2,0))</f>
        <v>0.2</v>
      </c>
      <c r="V24" s="20">
        <f>INDEX($K:$P,ROW(),MATCH(V$3,$K$2:$P$2,0))</f>
        <v>0.2</v>
      </c>
      <c r="W24" s="20">
        <f>INDEX($K:$P,ROW(),MATCH(W$3,$K$2:$P$2,0))</f>
        <v>0.2</v>
      </c>
      <c r="X24" s="20">
        <f>INDEX($K:$P,ROW(),MATCH(X$3,$K$2:$P$2,0))</f>
        <v>0.2</v>
      </c>
      <c r="Y24" s="20">
        <f>INDEX($K:$P,ROW(),MATCH(Y$3,$K$2:$P$2,0))</f>
        <v>0.2</v>
      </c>
      <c r="Z24" s="20">
        <f>INDEX($K:$P,ROW(),MATCH(Z$3,$K$2:$P$2,0))</f>
        <v>0.2</v>
      </c>
      <c r="AA24" s="20">
        <f>INDEX($K:$P,ROW(),MATCH(AA$3,$K$2:$P$2,0))</f>
        <v>0.2</v>
      </c>
      <c r="AB24" s="20">
        <f>INDEX($K:$P,ROW(),MATCH(AB$3,$K$2:$P$2,0))</f>
        <v>0.2</v>
      </c>
      <c r="AC24" s="20">
        <f>INDEX($K:$P,ROW(),MATCH(AC$3,$K$2:$P$2,0))</f>
        <v>0.2</v>
      </c>
      <c r="AD24" s="20">
        <f>INDEX($K:$P,ROW(),MATCH(AD$3,$K$2:$P$2,0))</f>
        <v>0.2</v>
      </c>
      <c r="AE24" s="20">
        <f>INDEX($K:$P,ROW(),MATCH(AE$3,$K$2:$P$2,0))</f>
        <v>0.2</v>
      </c>
      <c r="AF24" s="20">
        <f>INDEX($K:$P,ROW(),MATCH(AF$3,$K$2:$P$2,0))</f>
        <v>0.2</v>
      </c>
      <c r="AG24" s="20">
        <f>INDEX($K:$P,ROW(),MATCH(AG$3,$K$2:$P$2,0))</f>
        <v>0.2</v>
      </c>
      <c r="AH24" s="20">
        <f>INDEX($K:$P,ROW(),MATCH(AH$3,$K$2:$P$2,0))</f>
        <v>0.2</v>
      </c>
      <c r="AI24" s="20">
        <f>INDEX($K:$P,ROW(),MATCH(AI$3,$K$2:$P$2,0))</f>
        <v>0.2</v>
      </c>
      <c r="AJ24" s="20">
        <f>INDEX($K:$P,ROW(),MATCH(AJ$3,$K$2:$P$2,0))</f>
        <v>0.2</v>
      </c>
      <c r="AK24" s="20">
        <f>INDEX($K:$P,ROW(),MATCH(AK$3,$K$2:$P$2,0))</f>
        <v>0.2</v>
      </c>
      <c r="AL24" s="20">
        <f>INDEX($K:$P,ROW(),MATCH(AL$3,$K$2:$P$2,0))</f>
        <v>0.2</v>
      </c>
      <c r="AM24" s="20">
        <f>INDEX($K:$P,ROW(),MATCH(AM$3,$K$2:$P$2,0))</f>
        <v>0.2</v>
      </c>
      <c r="AN24" s="20">
        <f>INDEX($K:$P,ROW(),MATCH(AN$3,$K$2:$P$2,0))</f>
        <v>0.2</v>
      </c>
      <c r="AO24" s="20">
        <f>INDEX($K:$P,ROW(),MATCH(AO$3,$K$2:$P$2,0))</f>
        <v>0.2</v>
      </c>
      <c r="AP24" s="20">
        <f>INDEX($K:$P,ROW(),MATCH(AP$3,$K$2:$P$2,0))</f>
        <v>0.2</v>
      </c>
      <c r="AQ24" s="20">
        <f>INDEX($K:$P,ROW(),MATCH(AQ$3,$K$2:$P$2,0))</f>
        <v>0.2</v>
      </c>
      <c r="AR24" s="20">
        <f>INDEX($K:$P,ROW(),MATCH(AR$3,$K$2:$P$2,0))</f>
        <v>0.2</v>
      </c>
      <c r="AS24" s="20">
        <f>INDEX($K:$P,ROW(),MATCH(AS$3,$K$2:$P$2,0))</f>
        <v>0.2</v>
      </c>
      <c r="AT24" s="20">
        <f>INDEX($K:$P,ROW(),MATCH(AT$3,$K$2:$P$2,0))</f>
        <v>0.2</v>
      </c>
      <c r="AU24" s="20">
        <f>INDEX($K:$P,ROW(),MATCH(AU$3,$K$2:$P$2,0))</f>
        <v>0.2</v>
      </c>
      <c r="AV24" s="20">
        <f>INDEX($K:$P,ROW(),MATCH(AV$3,$K$2:$P$2,0))</f>
        <v>0.2</v>
      </c>
      <c r="AW24" s="20">
        <f>INDEX($K:$P,ROW(),MATCH(AW$3,$K$2:$P$2,0))</f>
        <v>0.2</v>
      </c>
      <c r="AX24" s="20">
        <f>INDEX($K:$P,ROW(),MATCH(AX$3,$K$2:$P$2,0))</f>
        <v>0.2</v>
      </c>
      <c r="AY24" s="20">
        <f>INDEX($K:$P,ROW(),MATCH(AY$3,$K$2:$P$2,0))</f>
        <v>0.2</v>
      </c>
      <c r="AZ24" s="20">
        <f>INDEX($K:$P,ROW(),MATCH(AZ$3,$K$2:$P$2,0))</f>
        <v>0.2</v>
      </c>
      <c r="BA24" s="20">
        <f>INDEX($K:$P,ROW(),MATCH(BA$3,$K$2:$P$2,0))</f>
        <v>0.2</v>
      </c>
      <c r="BB24" s="20">
        <f>INDEX($K:$P,ROW(),MATCH(BB$3,$K$2:$P$2,0))</f>
        <v>0.2</v>
      </c>
      <c r="BC24" s="20">
        <f>INDEX($K:$P,ROW(),MATCH(BC$3,$K$2:$P$2,0))</f>
        <v>0.2</v>
      </c>
      <c r="BD24" s="20">
        <f>INDEX($K:$P,ROW(),MATCH(BD$3,$K$2:$P$2,0))</f>
        <v>0.2</v>
      </c>
      <c r="BE24" s="20">
        <f>INDEX($K:$P,ROW(),MATCH(BE$3,$K$2:$P$2,0))</f>
        <v>0.2</v>
      </c>
      <c r="BF24" s="20">
        <f>INDEX($K:$P,ROW(),MATCH(BF$3,$K$2:$P$2,0))</f>
        <v>0.2</v>
      </c>
      <c r="BG24" s="20">
        <f>INDEX($K:$P,ROW(),MATCH(BG$3,$K$2:$P$2,0))</f>
        <v>0.2</v>
      </c>
      <c r="BH24" s="20">
        <f>INDEX($K:$P,ROW(),MATCH(BH$3,$K$2:$P$2,0))</f>
        <v>0.2</v>
      </c>
      <c r="BI24" s="20">
        <f>INDEX($K:$P,ROW(),MATCH(BI$3,$K$2:$P$2,0))</f>
        <v>0.2</v>
      </c>
      <c r="BJ24" s="20">
        <f>INDEX($K:$P,ROW(),MATCH(BJ$3,$K$2:$P$2,0))</f>
        <v>0.2</v>
      </c>
      <c r="BK24" s="20">
        <f>INDEX($K:$P,ROW(),MATCH(BK$3,$K$2:$P$2,0))</f>
        <v>0.2</v>
      </c>
      <c r="BL24" s="20">
        <f>INDEX($K:$P,ROW(),MATCH(BL$3,$K$2:$P$2,0))</f>
        <v>0.2</v>
      </c>
      <c r="BM24" s="20">
        <f>INDEX($K:$P,ROW(),MATCH(BM$3,$K$2:$P$2,0))</f>
        <v>0.2</v>
      </c>
      <c r="BN24" s="20">
        <f>INDEX($K:$P,ROW(),MATCH(BN$3,$K$2:$P$2,0))</f>
        <v>0.2</v>
      </c>
      <c r="BO24" s="20">
        <f>INDEX($K:$P,ROW(),MATCH(BO$3,$K$2:$P$2,0))</f>
        <v>0.2</v>
      </c>
      <c r="BP24" s="20">
        <f>INDEX($K:$P,ROW(),MATCH(BP$3,$K$2:$P$2,0))</f>
        <v>0.2</v>
      </c>
      <c r="BQ24" s="20">
        <f>INDEX($K:$P,ROW(),MATCH(BQ$3,$K$2:$P$2,0))</f>
        <v>0.2</v>
      </c>
      <c r="BR24" s="20">
        <f>INDEX($K:$P,ROW(),MATCH(BR$3,$K$2:$P$2,0))</f>
        <v>0.2</v>
      </c>
      <c r="BS24" s="20">
        <f>INDEX($K:$P,ROW(),MATCH(BS$3,$K$2:$P$2,0))</f>
        <v>0.2</v>
      </c>
      <c r="BT24" s="20">
        <f>INDEX($K:$P,ROW(),MATCH(BT$3,$K$2:$P$2,0))</f>
        <v>0.2</v>
      </c>
      <c r="BU24" s="20">
        <f>INDEX($K:$P,ROW(),MATCH(BU$3,$K$2:$P$2,0))</f>
        <v>0.2</v>
      </c>
      <c r="BV24" s="20">
        <f>INDEX($K:$P,ROW(),MATCH(BV$3,$K$2:$P$2,0))</f>
        <v>0.2</v>
      </c>
      <c r="BW24" s="20">
        <f>INDEX($K:$P,ROW(),MATCH(BW$3,$K$2:$P$2,0))</f>
        <v>0.2</v>
      </c>
      <c r="BX24" s="20">
        <f>INDEX($K:$P,ROW(),MATCH(BX$3,$K$2:$P$2,0))</f>
        <v>0.2</v>
      </c>
      <c r="BY24" s="20">
        <f>INDEX($K:$P,ROW(),MATCH(BY$3,$K$2:$P$2,0))</f>
        <v>0.2</v>
      </c>
      <c r="BZ24" s="20">
        <f>INDEX($K:$P,ROW(),MATCH(BZ$3,$K$2:$P$2,0))</f>
        <v>0.2</v>
      </c>
      <c r="CA24" s="20">
        <f>INDEX($K:$P,ROW(),MATCH(CA$3,$K$2:$P$2,0))</f>
        <v>0.2</v>
      </c>
      <c r="CB24" s="20">
        <f>INDEX($K:$P,ROW(),MATCH(CB$3,$K$2:$P$2,0))</f>
        <v>0.2</v>
      </c>
      <c r="CC24" s="20">
        <f>INDEX($K:$P,ROW(),MATCH(CC$3,$K$2:$P$2,0))</f>
        <v>0.2</v>
      </c>
      <c r="CD24" s="20">
        <f>INDEX($K:$P,ROW(),MATCH(CD$3,$K$2:$P$2,0))</f>
        <v>0.2</v>
      </c>
      <c r="CE24" s="20">
        <f>INDEX($K:$P,ROW(),MATCH(CE$3,$K$2:$P$2,0))</f>
        <v>0.2</v>
      </c>
      <c r="CF24" s="20">
        <f>INDEX($K:$P,ROW(),MATCH(CF$3,$K$2:$P$2,0))</f>
        <v>0.2</v>
      </c>
      <c r="CG24" s="20">
        <f>INDEX($K:$P,ROW(),MATCH(CG$3,$K$2:$P$2,0))</f>
        <v>0.2</v>
      </c>
      <c r="CH24" s="20">
        <f>INDEX($K:$P,ROW(),MATCH(CH$3,$K$2:$P$2,0))</f>
        <v>0.2</v>
      </c>
      <c r="CI24" s="20">
        <f>INDEX($K:$P,ROW(),MATCH(CI$3,$K$2:$P$2,0))</f>
        <v>0.2</v>
      </c>
      <c r="CJ24" s="20">
        <f>INDEX($K:$P,ROW(),MATCH(CJ$3,$K$2:$P$2,0))</f>
        <v>0.2</v>
      </c>
      <c r="CK24" s="20">
        <f>INDEX($K:$P,ROW(),MATCH(CK$3,$K$2:$P$2,0))</f>
        <v>0.2</v>
      </c>
      <c r="CL24" s="20">
        <f>INDEX($K:$P,ROW(),MATCH(CL$3,$K$2:$P$2,0))</f>
        <v>0.2</v>
      </c>
      <c r="CM24" s="20" t="e">
        <f>INDEX($K:$P,ROW(),MATCH(CM$3,$K$2:$P$2,0))</f>
        <v>#N/A</v>
      </c>
      <c r="CN24" s="20" t="e">
        <f>INDEX($K:$P,ROW(),MATCH(CN$3,$K$2:$P$2,0))</f>
        <v>#N/A</v>
      </c>
      <c r="CO24" s="20" t="e">
        <f>INDEX($K:$P,ROW(),MATCH(CO$3,$K$2:$P$2,0))</f>
        <v>#N/A</v>
      </c>
      <c r="CP24" s="20" t="e">
        <f>INDEX($K:$P,ROW(),MATCH(CP$3,$K$2:$P$2,0))</f>
        <v>#N/A</v>
      </c>
      <c r="CQ24" s="20" t="e">
        <f>INDEX($K:$P,ROW(),MATCH(CQ$3,$K$2:$P$2,0))</f>
        <v>#N/A</v>
      </c>
      <c r="CR24" s="20" t="e">
        <f>INDEX($K:$P,ROW(),MATCH(CR$3,$K$2:$P$2,0))</f>
        <v>#N/A</v>
      </c>
      <c r="CS24" s="20" t="e">
        <f>INDEX($K:$P,ROW(),MATCH(CS$3,$K$2:$P$2,0))</f>
        <v>#N/A</v>
      </c>
      <c r="CT24" s="20" t="e">
        <f>INDEX($K:$P,ROW(),MATCH(CT$3,$K$2:$P$2,0))</f>
        <v>#N/A</v>
      </c>
      <c r="CU24" s="20" t="e">
        <f>INDEX($K:$P,ROW(),MATCH(CU$3,$K$2:$P$2,0))</f>
        <v>#N/A</v>
      </c>
      <c r="CV24" s="20" t="e">
        <f>INDEX($K:$P,ROW(),MATCH(CV$3,$K$2:$P$2,0))</f>
        <v>#N/A</v>
      </c>
      <c r="CW24" s="20" t="e">
        <f>INDEX($K:$P,ROW(),MATCH(CW$3,$K$2:$P$2,0))</f>
        <v>#N/A</v>
      </c>
      <c r="CX24" s="20" t="e">
        <f>INDEX($K:$P,ROW(),MATCH(CX$3,$K$2:$P$2,0))</f>
        <v>#N/A</v>
      </c>
      <c r="CY24" s="20" t="e">
        <f>INDEX($K:$P,ROW(),MATCH(CY$3,$K$2:$P$2,0))</f>
        <v>#N/A</v>
      </c>
      <c r="CZ24" s="20" t="e">
        <f>INDEX($K:$P,ROW(),MATCH(CZ$3,$K$2:$P$2,0))</f>
        <v>#N/A</v>
      </c>
      <c r="DA24" s="20" t="e">
        <f>INDEX($K:$P,ROW(),MATCH(DA$3,$K$2:$P$2,0))</f>
        <v>#N/A</v>
      </c>
      <c r="DB24" s="20" t="e">
        <f>INDEX($K:$P,ROW(),MATCH(DB$3,$K$2:$P$2,0))</f>
        <v>#N/A</v>
      </c>
      <c r="DC24" s="20" t="e">
        <f>INDEX($K:$P,ROW(),MATCH(DC$3,$K$2:$P$2,0))</f>
        <v>#N/A</v>
      </c>
      <c r="DD24" s="20" t="e">
        <f>INDEX($K:$P,ROW(),MATCH(DD$3,$K$2:$P$2,0))</f>
        <v>#N/A</v>
      </c>
      <c r="DE24" s="20" t="e">
        <f>INDEX($K:$P,ROW(),MATCH(DE$3,$K$2:$P$2,0))</f>
        <v>#N/A</v>
      </c>
      <c r="DF24" s="20" t="e">
        <f>INDEX($K:$P,ROW(),MATCH(DF$3,$K$2:$P$2,0))</f>
        <v>#N/A</v>
      </c>
      <c r="DG24" s="20" t="e">
        <f>INDEX($K:$P,ROW(),MATCH(DG$3,$K$2:$P$2,0))</f>
        <v>#N/A</v>
      </c>
      <c r="DH24" s="20" t="e">
        <f>INDEX($K:$P,ROW(),MATCH(DH$3,$K$2:$P$2,0))</f>
        <v>#N/A</v>
      </c>
      <c r="DI24" s="20" t="e">
        <f>INDEX($K:$P,ROW(),MATCH(DI$3,$K$2:$P$2,0))</f>
        <v>#N/A</v>
      </c>
      <c r="DJ24" s="20" t="e">
        <f>INDEX($K:$P,ROW(),MATCH(DJ$3,$K$2:$P$2,0))</f>
        <v>#N/A</v>
      </c>
      <c r="DK24" s="20" t="e">
        <f>INDEX($K:$P,ROW(),MATCH(DK$3,$K$2:$P$2,0))</f>
        <v>#N/A</v>
      </c>
      <c r="DL24" s="20" t="e">
        <f>INDEX($K:$P,ROW(),MATCH(DL$3,$K$2:$P$2,0))</f>
        <v>#N/A</v>
      </c>
    </row>
    <row r="25" spans="1:116" x14ac:dyDescent="0.35">
      <c r="D25" t="s">
        <v>812</v>
      </c>
      <c r="E25" s="8" t="str">
        <f>ROW()&amp;" "&amp;D25</f>
        <v>25 LISTSALES-PV</v>
      </c>
      <c r="G25" s="372" t="s">
        <v>808</v>
      </c>
      <c r="H25" s="31"/>
      <c r="I25" s="73"/>
      <c r="J25" s="380"/>
      <c r="K25" s="380">
        <v>0.1</v>
      </c>
      <c r="L25" s="380">
        <v>0.1</v>
      </c>
      <c r="M25" s="380">
        <v>0.1</v>
      </c>
      <c r="N25" s="380">
        <v>0.1</v>
      </c>
      <c r="O25" s="380">
        <v>0.1</v>
      </c>
      <c r="P25" s="380">
        <v>0.1</v>
      </c>
      <c r="R25" s="33"/>
      <c r="S25" s="20">
        <f>INDEX($K:$P,ROW(),MATCH(S$3,$K$2:$P$2,0))</f>
        <v>0.1</v>
      </c>
      <c r="T25" s="20">
        <f>INDEX($K:$P,ROW(),MATCH(T$3,$K$2:$P$2,0))</f>
        <v>0.1</v>
      </c>
      <c r="U25" s="20">
        <f>INDEX($K:$P,ROW(),MATCH(U$3,$K$2:$P$2,0))</f>
        <v>0.1</v>
      </c>
      <c r="V25" s="20">
        <f>INDEX($K:$P,ROW(),MATCH(V$3,$K$2:$P$2,0))</f>
        <v>0.1</v>
      </c>
      <c r="W25" s="20">
        <f>INDEX($K:$P,ROW(),MATCH(W$3,$K$2:$P$2,0))</f>
        <v>0.1</v>
      </c>
      <c r="X25" s="20">
        <f>INDEX($K:$P,ROW(),MATCH(X$3,$K$2:$P$2,0))</f>
        <v>0.1</v>
      </c>
      <c r="Y25" s="20">
        <f>INDEX($K:$P,ROW(),MATCH(Y$3,$K$2:$P$2,0))</f>
        <v>0.1</v>
      </c>
      <c r="Z25" s="20">
        <f>INDEX($K:$P,ROW(),MATCH(Z$3,$K$2:$P$2,0))</f>
        <v>0.1</v>
      </c>
      <c r="AA25" s="20">
        <f>INDEX($K:$P,ROW(),MATCH(AA$3,$K$2:$P$2,0))</f>
        <v>0.1</v>
      </c>
      <c r="AB25" s="20">
        <f>INDEX($K:$P,ROW(),MATCH(AB$3,$K$2:$P$2,0))</f>
        <v>0.1</v>
      </c>
      <c r="AC25" s="20">
        <f>INDEX($K:$P,ROW(),MATCH(AC$3,$K$2:$P$2,0))</f>
        <v>0.1</v>
      </c>
      <c r="AD25" s="20">
        <f>INDEX($K:$P,ROW(),MATCH(AD$3,$K$2:$P$2,0))</f>
        <v>0.1</v>
      </c>
      <c r="AE25" s="20">
        <f>INDEX($K:$P,ROW(),MATCH(AE$3,$K$2:$P$2,0))</f>
        <v>0.1</v>
      </c>
      <c r="AF25" s="20">
        <f>INDEX($K:$P,ROW(),MATCH(AF$3,$K$2:$P$2,0))</f>
        <v>0.1</v>
      </c>
      <c r="AG25" s="20">
        <f>INDEX($K:$P,ROW(),MATCH(AG$3,$K$2:$P$2,0))</f>
        <v>0.1</v>
      </c>
      <c r="AH25" s="20">
        <f>INDEX($K:$P,ROW(),MATCH(AH$3,$K$2:$P$2,0))</f>
        <v>0.1</v>
      </c>
      <c r="AI25" s="20">
        <f>INDEX($K:$P,ROW(),MATCH(AI$3,$K$2:$P$2,0))</f>
        <v>0.1</v>
      </c>
      <c r="AJ25" s="20">
        <f>INDEX($K:$P,ROW(),MATCH(AJ$3,$K$2:$P$2,0))</f>
        <v>0.1</v>
      </c>
      <c r="AK25" s="20">
        <f>INDEX($K:$P,ROW(),MATCH(AK$3,$K$2:$P$2,0))</f>
        <v>0.1</v>
      </c>
      <c r="AL25" s="20">
        <f>INDEX($K:$P,ROW(),MATCH(AL$3,$K$2:$P$2,0))</f>
        <v>0.1</v>
      </c>
      <c r="AM25" s="20">
        <f>INDEX($K:$P,ROW(),MATCH(AM$3,$K$2:$P$2,0))</f>
        <v>0.1</v>
      </c>
      <c r="AN25" s="20">
        <f>INDEX($K:$P,ROW(),MATCH(AN$3,$K$2:$P$2,0))</f>
        <v>0.1</v>
      </c>
      <c r="AO25" s="20">
        <f>INDEX($K:$P,ROW(),MATCH(AO$3,$K$2:$P$2,0))</f>
        <v>0.1</v>
      </c>
      <c r="AP25" s="20">
        <f>INDEX($K:$P,ROW(),MATCH(AP$3,$K$2:$P$2,0))</f>
        <v>0.1</v>
      </c>
      <c r="AQ25" s="20">
        <f>INDEX($K:$P,ROW(),MATCH(AQ$3,$K$2:$P$2,0))</f>
        <v>0.1</v>
      </c>
      <c r="AR25" s="20">
        <f>INDEX($K:$P,ROW(),MATCH(AR$3,$K$2:$P$2,0))</f>
        <v>0.1</v>
      </c>
      <c r="AS25" s="20">
        <f>INDEX($K:$P,ROW(),MATCH(AS$3,$K$2:$P$2,0))</f>
        <v>0.1</v>
      </c>
      <c r="AT25" s="20">
        <f>INDEX($K:$P,ROW(),MATCH(AT$3,$K$2:$P$2,0))</f>
        <v>0.1</v>
      </c>
      <c r="AU25" s="20">
        <f>INDEX($K:$P,ROW(),MATCH(AU$3,$K$2:$P$2,0))</f>
        <v>0.1</v>
      </c>
      <c r="AV25" s="20">
        <f>INDEX($K:$P,ROW(),MATCH(AV$3,$K$2:$P$2,0))</f>
        <v>0.1</v>
      </c>
      <c r="AW25" s="20">
        <f>INDEX($K:$P,ROW(),MATCH(AW$3,$K$2:$P$2,0))</f>
        <v>0.1</v>
      </c>
      <c r="AX25" s="20">
        <f>INDEX($K:$P,ROW(),MATCH(AX$3,$K$2:$P$2,0))</f>
        <v>0.1</v>
      </c>
      <c r="AY25" s="20">
        <f>INDEX($K:$P,ROW(),MATCH(AY$3,$K$2:$P$2,0))</f>
        <v>0.1</v>
      </c>
      <c r="AZ25" s="20">
        <f>INDEX($K:$P,ROW(),MATCH(AZ$3,$K$2:$P$2,0))</f>
        <v>0.1</v>
      </c>
      <c r="BA25" s="20">
        <f>INDEX($K:$P,ROW(),MATCH(BA$3,$K$2:$P$2,0))</f>
        <v>0.1</v>
      </c>
      <c r="BB25" s="20">
        <f>INDEX($K:$P,ROW(),MATCH(BB$3,$K$2:$P$2,0))</f>
        <v>0.1</v>
      </c>
      <c r="BC25" s="20">
        <f>INDEX($K:$P,ROW(),MATCH(BC$3,$K$2:$P$2,0))</f>
        <v>0.1</v>
      </c>
      <c r="BD25" s="20">
        <f>INDEX($K:$P,ROW(),MATCH(BD$3,$K$2:$P$2,0))</f>
        <v>0.1</v>
      </c>
      <c r="BE25" s="20">
        <f>INDEX($K:$P,ROW(),MATCH(BE$3,$K$2:$P$2,0))</f>
        <v>0.1</v>
      </c>
      <c r="BF25" s="20">
        <f>INDEX($K:$P,ROW(),MATCH(BF$3,$K$2:$P$2,0))</f>
        <v>0.1</v>
      </c>
      <c r="BG25" s="20">
        <f>INDEX($K:$P,ROW(),MATCH(BG$3,$K$2:$P$2,0))</f>
        <v>0.1</v>
      </c>
      <c r="BH25" s="20">
        <f>INDEX($K:$P,ROW(),MATCH(BH$3,$K$2:$P$2,0))</f>
        <v>0.1</v>
      </c>
      <c r="BI25" s="20">
        <f>INDEX($K:$P,ROW(),MATCH(BI$3,$K$2:$P$2,0))</f>
        <v>0.1</v>
      </c>
      <c r="BJ25" s="20">
        <f>INDEX($K:$P,ROW(),MATCH(BJ$3,$K$2:$P$2,0))</f>
        <v>0.1</v>
      </c>
      <c r="BK25" s="20">
        <f>INDEX($K:$P,ROW(),MATCH(BK$3,$K$2:$P$2,0))</f>
        <v>0.1</v>
      </c>
      <c r="BL25" s="20">
        <f>INDEX($K:$P,ROW(),MATCH(BL$3,$K$2:$P$2,0))</f>
        <v>0.1</v>
      </c>
      <c r="BM25" s="20">
        <f>INDEX($K:$P,ROW(),MATCH(BM$3,$K$2:$P$2,0))</f>
        <v>0.1</v>
      </c>
      <c r="BN25" s="20">
        <f>INDEX($K:$P,ROW(),MATCH(BN$3,$K$2:$P$2,0))</f>
        <v>0.1</v>
      </c>
      <c r="BO25" s="20">
        <f>INDEX($K:$P,ROW(),MATCH(BO$3,$K$2:$P$2,0))</f>
        <v>0.1</v>
      </c>
      <c r="BP25" s="20">
        <f>INDEX($K:$P,ROW(),MATCH(BP$3,$K$2:$P$2,0))</f>
        <v>0.1</v>
      </c>
      <c r="BQ25" s="20">
        <f>INDEX($K:$P,ROW(),MATCH(BQ$3,$K$2:$P$2,0))</f>
        <v>0.1</v>
      </c>
      <c r="BR25" s="20">
        <f>INDEX($K:$P,ROW(),MATCH(BR$3,$K$2:$P$2,0))</f>
        <v>0.1</v>
      </c>
      <c r="BS25" s="20">
        <f>INDEX($K:$P,ROW(),MATCH(BS$3,$K$2:$P$2,0))</f>
        <v>0.1</v>
      </c>
      <c r="BT25" s="20">
        <f>INDEX($K:$P,ROW(),MATCH(BT$3,$K$2:$P$2,0))</f>
        <v>0.1</v>
      </c>
      <c r="BU25" s="20">
        <f>INDEX($K:$P,ROW(),MATCH(BU$3,$K$2:$P$2,0))</f>
        <v>0.1</v>
      </c>
      <c r="BV25" s="20">
        <f>INDEX($K:$P,ROW(),MATCH(BV$3,$K$2:$P$2,0))</f>
        <v>0.1</v>
      </c>
      <c r="BW25" s="20">
        <f>INDEX($K:$P,ROW(),MATCH(BW$3,$K$2:$P$2,0))</f>
        <v>0.1</v>
      </c>
      <c r="BX25" s="20">
        <f>INDEX($K:$P,ROW(),MATCH(BX$3,$K$2:$P$2,0))</f>
        <v>0.1</v>
      </c>
      <c r="BY25" s="20">
        <f>INDEX($K:$P,ROW(),MATCH(BY$3,$K$2:$P$2,0))</f>
        <v>0.1</v>
      </c>
      <c r="BZ25" s="20">
        <f>INDEX($K:$P,ROW(),MATCH(BZ$3,$K$2:$P$2,0))</f>
        <v>0.1</v>
      </c>
      <c r="CA25" s="20">
        <f>INDEX($K:$P,ROW(),MATCH(CA$3,$K$2:$P$2,0))</f>
        <v>0.1</v>
      </c>
      <c r="CB25" s="20">
        <f>INDEX($K:$P,ROW(),MATCH(CB$3,$K$2:$P$2,0))</f>
        <v>0.1</v>
      </c>
      <c r="CC25" s="20">
        <f>INDEX($K:$P,ROW(),MATCH(CC$3,$K$2:$P$2,0))</f>
        <v>0.1</v>
      </c>
      <c r="CD25" s="20">
        <f>INDEX($K:$P,ROW(),MATCH(CD$3,$K$2:$P$2,0))</f>
        <v>0.1</v>
      </c>
      <c r="CE25" s="20">
        <f>INDEX($K:$P,ROW(),MATCH(CE$3,$K$2:$P$2,0))</f>
        <v>0.1</v>
      </c>
      <c r="CF25" s="20">
        <f>INDEX($K:$P,ROW(),MATCH(CF$3,$K$2:$P$2,0))</f>
        <v>0.1</v>
      </c>
      <c r="CG25" s="20">
        <f>INDEX($K:$P,ROW(),MATCH(CG$3,$K$2:$P$2,0))</f>
        <v>0.1</v>
      </c>
      <c r="CH25" s="20">
        <f>INDEX($K:$P,ROW(),MATCH(CH$3,$K$2:$P$2,0))</f>
        <v>0.1</v>
      </c>
      <c r="CI25" s="20">
        <f>INDEX($K:$P,ROW(),MATCH(CI$3,$K$2:$P$2,0))</f>
        <v>0.1</v>
      </c>
      <c r="CJ25" s="20">
        <f>INDEX($K:$P,ROW(),MATCH(CJ$3,$K$2:$P$2,0))</f>
        <v>0.1</v>
      </c>
      <c r="CK25" s="20">
        <f>INDEX($K:$P,ROW(),MATCH(CK$3,$K$2:$P$2,0))</f>
        <v>0.1</v>
      </c>
      <c r="CL25" s="20">
        <f>INDEX($K:$P,ROW(),MATCH(CL$3,$K$2:$P$2,0))</f>
        <v>0.1</v>
      </c>
      <c r="CM25" s="20" t="e">
        <f>INDEX($K:$P,ROW(),MATCH(CM$3,$K$2:$P$2,0))</f>
        <v>#N/A</v>
      </c>
      <c r="CN25" s="20" t="e">
        <f>INDEX($K:$P,ROW(),MATCH(CN$3,$K$2:$P$2,0))</f>
        <v>#N/A</v>
      </c>
      <c r="CO25" s="20" t="e">
        <f>INDEX($K:$P,ROW(),MATCH(CO$3,$K$2:$P$2,0))</f>
        <v>#N/A</v>
      </c>
      <c r="CP25" s="20" t="e">
        <f>INDEX($K:$P,ROW(),MATCH(CP$3,$K$2:$P$2,0))</f>
        <v>#N/A</v>
      </c>
      <c r="CQ25" s="20" t="e">
        <f>INDEX($K:$P,ROW(),MATCH(CQ$3,$K$2:$P$2,0))</f>
        <v>#N/A</v>
      </c>
      <c r="CR25" s="20" t="e">
        <f>INDEX($K:$P,ROW(),MATCH(CR$3,$K$2:$P$2,0))</f>
        <v>#N/A</v>
      </c>
      <c r="CS25" s="20" t="e">
        <f>INDEX($K:$P,ROW(),MATCH(CS$3,$K$2:$P$2,0))</f>
        <v>#N/A</v>
      </c>
      <c r="CT25" s="20" t="e">
        <f>INDEX($K:$P,ROW(),MATCH(CT$3,$K$2:$P$2,0))</f>
        <v>#N/A</v>
      </c>
      <c r="CU25" s="20" t="e">
        <f>INDEX($K:$P,ROW(),MATCH(CU$3,$K$2:$P$2,0))</f>
        <v>#N/A</v>
      </c>
      <c r="CV25" s="20" t="e">
        <f>INDEX($K:$P,ROW(),MATCH(CV$3,$K$2:$P$2,0))</f>
        <v>#N/A</v>
      </c>
      <c r="CW25" s="20" t="e">
        <f>INDEX($K:$P,ROW(),MATCH(CW$3,$K$2:$P$2,0))</f>
        <v>#N/A</v>
      </c>
      <c r="CX25" s="20" t="e">
        <f>INDEX($K:$P,ROW(),MATCH(CX$3,$K$2:$P$2,0))</f>
        <v>#N/A</v>
      </c>
      <c r="CY25" s="20" t="e">
        <f>INDEX($K:$P,ROW(),MATCH(CY$3,$K$2:$P$2,0))</f>
        <v>#N/A</v>
      </c>
      <c r="CZ25" s="20" t="e">
        <f>INDEX($K:$P,ROW(),MATCH(CZ$3,$K$2:$P$2,0))</f>
        <v>#N/A</v>
      </c>
      <c r="DA25" s="20" t="e">
        <f>INDEX($K:$P,ROW(),MATCH(DA$3,$K$2:$P$2,0))</f>
        <v>#N/A</v>
      </c>
      <c r="DB25" s="20" t="e">
        <f>INDEX($K:$P,ROW(),MATCH(DB$3,$K$2:$P$2,0))</f>
        <v>#N/A</v>
      </c>
      <c r="DC25" s="20" t="e">
        <f>INDEX($K:$P,ROW(),MATCH(DC$3,$K$2:$P$2,0))</f>
        <v>#N/A</v>
      </c>
      <c r="DD25" s="20" t="e">
        <f>INDEX($K:$P,ROW(),MATCH(DD$3,$K$2:$P$2,0))</f>
        <v>#N/A</v>
      </c>
      <c r="DE25" s="20" t="e">
        <f>INDEX($K:$P,ROW(),MATCH(DE$3,$K$2:$P$2,0))</f>
        <v>#N/A</v>
      </c>
      <c r="DF25" s="20" t="e">
        <f>INDEX($K:$P,ROW(),MATCH(DF$3,$K$2:$P$2,0))</f>
        <v>#N/A</v>
      </c>
      <c r="DG25" s="20" t="e">
        <f>INDEX($K:$P,ROW(),MATCH(DG$3,$K$2:$P$2,0))</f>
        <v>#N/A</v>
      </c>
      <c r="DH25" s="20" t="e">
        <f>INDEX($K:$P,ROW(),MATCH(DH$3,$K$2:$P$2,0))</f>
        <v>#N/A</v>
      </c>
      <c r="DI25" s="20" t="e">
        <f>INDEX($K:$P,ROW(),MATCH(DI$3,$K$2:$P$2,0))</f>
        <v>#N/A</v>
      </c>
      <c r="DJ25" s="20" t="e">
        <f>INDEX($K:$P,ROW(),MATCH(DJ$3,$K$2:$P$2,0))</f>
        <v>#N/A</v>
      </c>
      <c r="DK25" s="20" t="e">
        <f>INDEX($K:$P,ROW(),MATCH(DK$3,$K$2:$P$2,0))</f>
        <v>#N/A</v>
      </c>
      <c r="DL25" s="20" t="e">
        <f>INDEX($K:$P,ROW(),MATCH(DL$3,$K$2:$P$2,0))</f>
        <v>#N/A</v>
      </c>
    </row>
    <row r="26" spans="1:116" x14ac:dyDescent="0.35">
      <c r="D26" t="s">
        <v>812</v>
      </c>
      <c r="E26" s="8" t="str">
        <f>ROW()&amp;" "&amp;D26</f>
        <v>26 LISTSALES-PV</v>
      </c>
      <c r="G26" s="372" t="s">
        <v>809</v>
      </c>
      <c r="H26" s="31"/>
      <c r="I26" s="73"/>
      <c r="J26" s="380"/>
      <c r="K26" s="380">
        <v>0.3</v>
      </c>
      <c r="L26" s="380">
        <v>0.3</v>
      </c>
      <c r="M26" s="380">
        <v>0.3</v>
      </c>
      <c r="N26" s="380">
        <v>0.3</v>
      </c>
      <c r="O26" s="380">
        <v>0.3</v>
      </c>
      <c r="P26" s="380">
        <v>0.3</v>
      </c>
      <c r="R26" s="33"/>
      <c r="S26" s="20">
        <f>INDEX($K:$P,ROW(),MATCH(S$3,$K$2:$P$2,0))</f>
        <v>0.3</v>
      </c>
      <c r="T26" s="20">
        <f>INDEX($K:$P,ROW(),MATCH(T$3,$K$2:$P$2,0))</f>
        <v>0.3</v>
      </c>
      <c r="U26" s="20">
        <f>INDEX($K:$P,ROW(),MATCH(U$3,$K$2:$P$2,0))</f>
        <v>0.3</v>
      </c>
      <c r="V26" s="20">
        <f>INDEX($K:$P,ROW(),MATCH(V$3,$K$2:$P$2,0))</f>
        <v>0.3</v>
      </c>
      <c r="W26" s="20">
        <f>INDEX($K:$P,ROW(),MATCH(W$3,$K$2:$P$2,0))</f>
        <v>0.3</v>
      </c>
      <c r="X26" s="20">
        <f>INDEX($K:$P,ROW(),MATCH(X$3,$K$2:$P$2,0))</f>
        <v>0.3</v>
      </c>
      <c r="Y26" s="20">
        <f>INDEX($K:$P,ROW(),MATCH(Y$3,$K$2:$P$2,0))</f>
        <v>0.3</v>
      </c>
      <c r="Z26" s="20">
        <f>INDEX($K:$P,ROW(),MATCH(Z$3,$K$2:$P$2,0))</f>
        <v>0.3</v>
      </c>
      <c r="AA26" s="20">
        <f>INDEX($K:$P,ROW(),MATCH(AA$3,$K$2:$P$2,0))</f>
        <v>0.3</v>
      </c>
      <c r="AB26" s="20">
        <f>INDEX($K:$P,ROW(),MATCH(AB$3,$K$2:$P$2,0))</f>
        <v>0.3</v>
      </c>
      <c r="AC26" s="20">
        <f>INDEX($K:$P,ROW(),MATCH(AC$3,$K$2:$P$2,0))</f>
        <v>0.3</v>
      </c>
      <c r="AD26" s="20">
        <f>INDEX($K:$P,ROW(),MATCH(AD$3,$K$2:$P$2,0))</f>
        <v>0.3</v>
      </c>
      <c r="AE26" s="20">
        <f>INDEX($K:$P,ROW(),MATCH(AE$3,$K$2:$P$2,0))</f>
        <v>0.3</v>
      </c>
      <c r="AF26" s="20">
        <f>INDEX($K:$P,ROW(),MATCH(AF$3,$K$2:$P$2,0))</f>
        <v>0.3</v>
      </c>
      <c r="AG26" s="20">
        <f>INDEX($K:$P,ROW(),MATCH(AG$3,$K$2:$P$2,0))</f>
        <v>0.3</v>
      </c>
      <c r="AH26" s="20">
        <f>INDEX($K:$P,ROW(),MATCH(AH$3,$K$2:$P$2,0))</f>
        <v>0.3</v>
      </c>
      <c r="AI26" s="20">
        <f>INDEX($K:$P,ROW(),MATCH(AI$3,$K$2:$P$2,0))</f>
        <v>0.3</v>
      </c>
      <c r="AJ26" s="20">
        <f>INDEX($K:$P,ROW(),MATCH(AJ$3,$K$2:$P$2,0))</f>
        <v>0.3</v>
      </c>
      <c r="AK26" s="20">
        <f>INDEX($K:$P,ROW(),MATCH(AK$3,$K$2:$P$2,0))</f>
        <v>0.3</v>
      </c>
      <c r="AL26" s="20">
        <f>INDEX($K:$P,ROW(),MATCH(AL$3,$K$2:$P$2,0))</f>
        <v>0.3</v>
      </c>
      <c r="AM26" s="20">
        <f>INDEX($K:$P,ROW(),MATCH(AM$3,$K$2:$P$2,0))</f>
        <v>0.3</v>
      </c>
      <c r="AN26" s="20">
        <f>INDEX($K:$P,ROW(),MATCH(AN$3,$K$2:$P$2,0))</f>
        <v>0.3</v>
      </c>
      <c r="AO26" s="20">
        <f>INDEX($K:$P,ROW(),MATCH(AO$3,$K$2:$P$2,0))</f>
        <v>0.3</v>
      </c>
      <c r="AP26" s="20">
        <f>INDEX($K:$P,ROW(),MATCH(AP$3,$K$2:$P$2,0))</f>
        <v>0.3</v>
      </c>
      <c r="AQ26" s="20">
        <f>INDEX($K:$P,ROW(),MATCH(AQ$3,$K$2:$P$2,0))</f>
        <v>0.3</v>
      </c>
      <c r="AR26" s="20">
        <f>INDEX($K:$P,ROW(),MATCH(AR$3,$K$2:$P$2,0))</f>
        <v>0.3</v>
      </c>
      <c r="AS26" s="20">
        <f>INDEX($K:$P,ROW(),MATCH(AS$3,$K$2:$P$2,0))</f>
        <v>0.3</v>
      </c>
      <c r="AT26" s="20">
        <f>INDEX($K:$P,ROW(),MATCH(AT$3,$K$2:$P$2,0))</f>
        <v>0.3</v>
      </c>
      <c r="AU26" s="20">
        <f>INDEX($K:$P,ROW(),MATCH(AU$3,$K$2:$P$2,0))</f>
        <v>0.3</v>
      </c>
      <c r="AV26" s="20">
        <f>INDEX($K:$P,ROW(),MATCH(AV$3,$K$2:$P$2,0))</f>
        <v>0.3</v>
      </c>
      <c r="AW26" s="20">
        <f>INDEX($K:$P,ROW(),MATCH(AW$3,$K$2:$P$2,0))</f>
        <v>0.3</v>
      </c>
      <c r="AX26" s="20">
        <f>INDEX($K:$P,ROW(),MATCH(AX$3,$K$2:$P$2,0))</f>
        <v>0.3</v>
      </c>
      <c r="AY26" s="20">
        <f>INDEX($K:$P,ROW(),MATCH(AY$3,$K$2:$P$2,0))</f>
        <v>0.3</v>
      </c>
      <c r="AZ26" s="20">
        <f>INDEX($K:$P,ROW(),MATCH(AZ$3,$K$2:$P$2,0))</f>
        <v>0.3</v>
      </c>
      <c r="BA26" s="20">
        <f>INDEX($K:$P,ROW(),MATCH(BA$3,$K$2:$P$2,0))</f>
        <v>0.3</v>
      </c>
      <c r="BB26" s="20">
        <f>INDEX($K:$P,ROW(),MATCH(BB$3,$K$2:$P$2,0))</f>
        <v>0.3</v>
      </c>
      <c r="BC26" s="20">
        <f>INDEX($K:$P,ROW(),MATCH(BC$3,$K$2:$P$2,0))</f>
        <v>0.3</v>
      </c>
      <c r="BD26" s="20">
        <f>INDEX($K:$P,ROW(),MATCH(BD$3,$K$2:$P$2,0))</f>
        <v>0.3</v>
      </c>
      <c r="BE26" s="20">
        <f>INDEX($K:$P,ROW(),MATCH(BE$3,$K$2:$P$2,0))</f>
        <v>0.3</v>
      </c>
      <c r="BF26" s="20">
        <f>INDEX($K:$P,ROW(),MATCH(BF$3,$K$2:$P$2,0))</f>
        <v>0.3</v>
      </c>
      <c r="BG26" s="20">
        <f>INDEX($K:$P,ROW(),MATCH(BG$3,$K$2:$P$2,0))</f>
        <v>0.3</v>
      </c>
      <c r="BH26" s="20">
        <f>INDEX($K:$P,ROW(),MATCH(BH$3,$K$2:$P$2,0))</f>
        <v>0.3</v>
      </c>
      <c r="BI26" s="20">
        <f>INDEX($K:$P,ROW(),MATCH(BI$3,$K$2:$P$2,0))</f>
        <v>0.3</v>
      </c>
      <c r="BJ26" s="20">
        <f>INDEX($K:$P,ROW(),MATCH(BJ$3,$K$2:$P$2,0))</f>
        <v>0.3</v>
      </c>
      <c r="BK26" s="20">
        <f>INDEX($K:$P,ROW(),MATCH(BK$3,$K$2:$P$2,0))</f>
        <v>0.3</v>
      </c>
      <c r="BL26" s="20">
        <f>INDEX($K:$P,ROW(),MATCH(BL$3,$K$2:$P$2,0))</f>
        <v>0.3</v>
      </c>
      <c r="BM26" s="20">
        <f>INDEX($K:$P,ROW(),MATCH(BM$3,$K$2:$P$2,0))</f>
        <v>0.3</v>
      </c>
      <c r="BN26" s="20">
        <f>INDEX($K:$P,ROW(),MATCH(BN$3,$K$2:$P$2,0))</f>
        <v>0.3</v>
      </c>
      <c r="BO26" s="20">
        <f>INDEX($K:$P,ROW(),MATCH(BO$3,$K$2:$P$2,0))</f>
        <v>0.3</v>
      </c>
      <c r="BP26" s="20">
        <f>INDEX($K:$P,ROW(),MATCH(BP$3,$K$2:$P$2,0))</f>
        <v>0.3</v>
      </c>
      <c r="BQ26" s="20">
        <f>INDEX($K:$P,ROW(),MATCH(BQ$3,$K$2:$P$2,0))</f>
        <v>0.3</v>
      </c>
      <c r="BR26" s="20">
        <f>INDEX($K:$P,ROW(),MATCH(BR$3,$K$2:$P$2,0))</f>
        <v>0.3</v>
      </c>
      <c r="BS26" s="20">
        <f>INDEX($K:$P,ROW(),MATCH(BS$3,$K$2:$P$2,0))</f>
        <v>0.3</v>
      </c>
      <c r="BT26" s="20">
        <f>INDEX($K:$P,ROW(),MATCH(BT$3,$K$2:$P$2,0))</f>
        <v>0.3</v>
      </c>
      <c r="BU26" s="20">
        <f>INDEX($K:$P,ROW(),MATCH(BU$3,$K$2:$P$2,0))</f>
        <v>0.3</v>
      </c>
      <c r="BV26" s="20">
        <f>INDEX($K:$P,ROW(),MATCH(BV$3,$K$2:$P$2,0))</f>
        <v>0.3</v>
      </c>
      <c r="BW26" s="20">
        <f>INDEX($K:$P,ROW(),MATCH(BW$3,$K$2:$P$2,0))</f>
        <v>0.3</v>
      </c>
      <c r="BX26" s="20">
        <f>INDEX($K:$P,ROW(),MATCH(BX$3,$K$2:$P$2,0))</f>
        <v>0.3</v>
      </c>
      <c r="BY26" s="20">
        <f>INDEX($K:$P,ROW(),MATCH(BY$3,$K$2:$P$2,0))</f>
        <v>0.3</v>
      </c>
      <c r="BZ26" s="20">
        <f>INDEX($K:$P,ROW(),MATCH(BZ$3,$K$2:$P$2,0))</f>
        <v>0.3</v>
      </c>
      <c r="CA26" s="20">
        <f>INDEX($K:$P,ROW(),MATCH(CA$3,$K$2:$P$2,0))</f>
        <v>0.3</v>
      </c>
      <c r="CB26" s="20">
        <f>INDEX($K:$P,ROW(),MATCH(CB$3,$K$2:$P$2,0))</f>
        <v>0.3</v>
      </c>
      <c r="CC26" s="20">
        <f>INDEX($K:$P,ROW(),MATCH(CC$3,$K$2:$P$2,0))</f>
        <v>0.3</v>
      </c>
      <c r="CD26" s="20">
        <f>INDEX($K:$P,ROW(),MATCH(CD$3,$K$2:$P$2,0))</f>
        <v>0.3</v>
      </c>
      <c r="CE26" s="20">
        <f>INDEX($K:$P,ROW(),MATCH(CE$3,$K$2:$P$2,0))</f>
        <v>0.3</v>
      </c>
      <c r="CF26" s="20">
        <f>INDEX($K:$P,ROW(),MATCH(CF$3,$K$2:$P$2,0))</f>
        <v>0.3</v>
      </c>
      <c r="CG26" s="20">
        <f>INDEX($K:$P,ROW(),MATCH(CG$3,$K$2:$P$2,0))</f>
        <v>0.3</v>
      </c>
      <c r="CH26" s="20">
        <f>INDEX($K:$P,ROW(),MATCH(CH$3,$K$2:$P$2,0))</f>
        <v>0.3</v>
      </c>
      <c r="CI26" s="20">
        <f>INDEX($K:$P,ROW(),MATCH(CI$3,$K$2:$P$2,0))</f>
        <v>0.3</v>
      </c>
      <c r="CJ26" s="20">
        <f>INDEX($K:$P,ROW(),MATCH(CJ$3,$K$2:$P$2,0))</f>
        <v>0.3</v>
      </c>
      <c r="CK26" s="20">
        <f>INDEX($K:$P,ROW(),MATCH(CK$3,$K$2:$P$2,0))</f>
        <v>0.3</v>
      </c>
      <c r="CL26" s="20">
        <f>INDEX($K:$P,ROW(),MATCH(CL$3,$K$2:$P$2,0))</f>
        <v>0.3</v>
      </c>
      <c r="CM26" s="20" t="e">
        <f>INDEX($K:$P,ROW(),MATCH(CM$3,$K$2:$P$2,0))</f>
        <v>#N/A</v>
      </c>
      <c r="CN26" s="20" t="e">
        <f>INDEX($K:$P,ROW(),MATCH(CN$3,$K$2:$P$2,0))</f>
        <v>#N/A</v>
      </c>
      <c r="CO26" s="20" t="e">
        <f>INDEX($K:$P,ROW(),MATCH(CO$3,$K$2:$P$2,0))</f>
        <v>#N/A</v>
      </c>
      <c r="CP26" s="20" t="e">
        <f>INDEX($K:$P,ROW(),MATCH(CP$3,$K$2:$P$2,0))</f>
        <v>#N/A</v>
      </c>
      <c r="CQ26" s="20" t="e">
        <f>INDEX($K:$P,ROW(),MATCH(CQ$3,$K$2:$P$2,0))</f>
        <v>#N/A</v>
      </c>
      <c r="CR26" s="20" t="e">
        <f>INDEX($K:$P,ROW(),MATCH(CR$3,$K$2:$P$2,0))</f>
        <v>#N/A</v>
      </c>
      <c r="CS26" s="20" t="e">
        <f>INDEX($K:$P,ROW(),MATCH(CS$3,$K$2:$P$2,0))</f>
        <v>#N/A</v>
      </c>
      <c r="CT26" s="20" t="e">
        <f>INDEX($K:$P,ROW(),MATCH(CT$3,$K$2:$P$2,0))</f>
        <v>#N/A</v>
      </c>
      <c r="CU26" s="20" t="e">
        <f>INDEX($K:$P,ROW(),MATCH(CU$3,$K$2:$P$2,0))</f>
        <v>#N/A</v>
      </c>
      <c r="CV26" s="20" t="e">
        <f>INDEX($K:$P,ROW(),MATCH(CV$3,$K$2:$P$2,0))</f>
        <v>#N/A</v>
      </c>
      <c r="CW26" s="20" t="e">
        <f>INDEX($K:$P,ROW(),MATCH(CW$3,$K$2:$P$2,0))</f>
        <v>#N/A</v>
      </c>
      <c r="CX26" s="20" t="e">
        <f>INDEX($K:$P,ROW(),MATCH(CX$3,$K$2:$P$2,0))</f>
        <v>#N/A</v>
      </c>
      <c r="CY26" s="20" t="e">
        <f>INDEX($K:$P,ROW(),MATCH(CY$3,$K$2:$P$2,0))</f>
        <v>#N/A</v>
      </c>
      <c r="CZ26" s="20" t="e">
        <f>INDEX($K:$P,ROW(),MATCH(CZ$3,$K$2:$P$2,0))</f>
        <v>#N/A</v>
      </c>
      <c r="DA26" s="20" t="e">
        <f>INDEX($K:$P,ROW(),MATCH(DA$3,$K$2:$P$2,0))</f>
        <v>#N/A</v>
      </c>
      <c r="DB26" s="20" t="e">
        <f>INDEX($K:$P,ROW(),MATCH(DB$3,$K$2:$P$2,0))</f>
        <v>#N/A</v>
      </c>
      <c r="DC26" s="20" t="e">
        <f>INDEX($K:$P,ROW(),MATCH(DC$3,$K$2:$P$2,0))</f>
        <v>#N/A</v>
      </c>
      <c r="DD26" s="20" t="e">
        <f>INDEX($K:$P,ROW(),MATCH(DD$3,$K$2:$P$2,0))</f>
        <v>#N/A</v>
      </c>
      <c r="DE26" s="20" t="e">
        <f>INDEX($K:$P,ROW(),MATCH(DE$3,$K$2:$P$2,0))</f>
        <v>#N/A</v>
      </c>
      <c r="DF26" s="20" t="e">
        <f>INDEX($K:$P,ROW(),MATCH(DF$3,$K$2:$P$2,0))</f>
        <v>#N/A</v>
      </c>
      <c r="DG26" s="20" t="e">
        <f>INDEX($K:$P,ROW(),MATCH(DG$3,$K$2:$P$2,0))</f>
        <v>#N/A</v>
      </c>
      <c r="DH26" s="20" t="e">
        <f>INDEX($K:$P,ROW(),MATCH(DH$3,$K$2:$P$2,0))</f>
        <v>#N/A</v>
      </c>
      <c r="DI26" s="20" t="e">
        <f>INDEX($K:$P,ROW(),MATCH(DI$3,$K$2:$P$2,0))</f>
        <v>#N/A</v>
      </c>
      <c r="DJ26" s="20" t="e">
        <f>INDEX($K:$P,ROW(),MATCH(DJ$3,$K$2:$P$2,0))</f>
        <v>#N/A</v>
      </c>
      <c r="DK26" s="20" t="e">
        <f>INDEX($K:$P,ROW(),MATCH(DK$3,$K$2:$P$2,0))</f>
        <v>#N/A</v>
      </c>
      <c r="DL26" s="20" t="e">
        <f>INDEX($K:$P,ROW(),MATCH(DL$3,$K$2:$P$2,0))</f>
        <v>#N/A</v>
      </c>
    </row>
    <row r="27" spans="1:116" x14ac:dyDescent="0.35">
      <c r="D27" t="s">
        <v>812</v>
      </c>
      <c r="E27" s="8" t="str">
        <f>ROW()&amp;" "&amp;D27</f>
        <v>27 LISTSALES-PV</v>
      </c>
      <c r="G27" s="372" t="s">
        <v>810</v>
      </c>
      <c r="H27" s="31"/>
      <c r="I27" s="73"/>
      <c r="J27" s="380"/>
      <c r="K27" s="380">
        <v>0.2</v>
      </c>
      <c r="L27" s="380">
        <v>0.2</v>
      </c>
      <c r="M27" s="380">
        <v>0.2</v>
      </c>
      <c r="N27" s="380">
        <v>0.2</v>
      </c>
      <c r="O27" s="380">
        <v>0.2</v>
      </c>
      <c r="P27" s="380">
        <v>0.2</v>
      </c>
      <c r="R27" s="33"/>
      <c r="S27" s="20">
        <f>INDEX($K:$P,ROW(),MATCH(S$3,$K$2:$P$2,0))</f>
        <v>0.2</v>
      </c>
      <c r="T27" s="20">
        <f>INDEX($K:$P,ROW(),MATCH(T$3,$K$2:$P$2,0))</f>
        <v>0.2</v>
      </c>
      <c r="U27" s="20">
        <f>INDEX($K:$P,ROW(),MATCH(U$3,$K$2:$P$2,0))</f>
        <v>0.2</v>
      </c>
      <c r="V27" s="20">
        <f>INDEX($K:$P,ROW(),MATCH(V$3,$K$2:$P$2,0))</f>
        <v>0.2</v>
      </c>
      <c r="W27" s="20">
        <f>INDEX($K:$P,ROW(),MATCH(W$3,$K$2:$P$2,0))</f>
        <v>0.2</v>
      </c>
      <c r="X27" s="20">
        <f>INDEX($K:$P,ROW(),MATCH(X$3,$K$2:$P$2,0))</f>
        <v>0.2</v>
      </c>
      <c r="Y27" s="20">
        <f>INDEX($K:$P,ROW(),MATCH(Y$3,$K$2:$P$2,0))</f>
        <v>0.2</v>
      </c>
      <c r="Z27" s="20">
        <f>INDEX($K:$P,ROW(),MATCH(Z$3,$K$2:$P$2,0))</f>
        <v>0.2</v>
      </c>
      <c r="AA27" s="20">
        <f>INDEX($K:$P,ROW(),MATCH(AA$3,$K$2:$P$2,0))</f>
        <v>0.2</v>
      </c>
      <c r="AB27" s="20">
        <f>INDEX($K:$P,ROW(),MATCH(AB$3,$K$2:$P$2,0))</f>
        <v>0.2</v>
      </c>
      <c r="AC27" s="20">
        <f>INDEX($K:$P,ROW(),MATCH(AC$3,$K$2:$P$2,0))</f>
        <v>0.2</v>
      </c>
      <c r="AD27" s="20">
        <f>INDEX($K:$P,ROW(),MATCH(AD$3,$K$2:$P$2,0))</f>
        <v>0.2</v>
      </c>
      <c r="AE27" s="20">
        <f>INDEX($K:$P,ROW(),MATCH(AE$3,$K$2:$P$2,0))</f>
        <v>0.2</v>
      </c>
      <c r="AF27" s="20">
        <f>INDEX($K:$P,ROW(),MATCH(AF$3,$K$2:$P$2,0))</f>
        <v>0.2</v>
      </c>
      <c r="AG27" s="20">
        <f>INDEX($K:$P,ROW(),MATCH(AG$3,$K$2:$P$2,0))</f>
        <v>0.2</v>
      </c>
      <c r="AH27" s="20">
        <f>INDEX($K:$P,ROW(),MATCH(AH$3,$K$2:$P$2,0))</f>
        <v>0.2</v>
      </c>
      <c r="AI27" s="20">
        <f>INDEX($K:$P,ROW(),MATCH(AI$3,$K$2:$P$2,0))</f>
        <v>0.2</v>
      </c>
      <c r="AJ27" s="20">
        <f>INDEX($K:$P,ROW(),MATCH(AJ$3,$K$2:$P$2,0))</f>
        <v>0.2</v>
      </c>
      <c r="AK27" s="20">
        <f>INDEX($K:$P,ROW(),MATCH(AK$3,$K$2:$P$2,0))</f>
        <v>0.2</v>
      </c>
      <c r="AL27" s="20">
        <f>INDEX($K:$P,ROW(),MATCH(AL$3,$K$2:$P$2,0))</f>
        <v>0.2</v>
      </c>
      <c r="AM27" s="20">
        <f>INDEX($K:$P,ROW(),MATCH(AM$3,$K$2:$P$2,0))</f>
        <v>0.2</v>
      </c>
      <c r="AN27" s="20">
        <f>INDEX($K:$P,ROW(),MATCH(AN$3,$K$2:$P$2,0))</f>
        <v>0.2</v>
      </c>
      <c r="AO27" s="20">
        <f>INDEX($K:$P,ROW(),MATCH(AO$3,$K$2:$P$2,0))</f>
        <v>0.2</v>
      </c>
      <c r="AP27" s="20">
        <f>INDEX($K:$P,ROW(),MATCH(AP$3,$K$2:$P$2,0))</f>
        <v>0.2</v>
      </c>
      <c r="AQ27" s="20">
        <f>INDEX($K:$P,ROW(),MATCH(AQ$3,$K$2:$P$2,0))</f>
        <v>0.2</v>
      </c>
      <c r="AR27" s="20">
        <f>INDEX($K:$P,ROW(),MATCH(AR$3,$K$2:$P$2,0))</f>
        <v>0.2</v>
      </c>
      <c r="AS27" s="20">
        <f>INDEX($K:$P,ROW(),MATCH(AS$3,$K$2:$P$2,0))</f>
        <v>0.2</v>
      </c>
      <c r="AT27" s="20">
        <f>INDEX($K:$P,ROW(),MATCH(AT$3,$K$2:$P$2,0))</f>
        <v>0.2</v>
      </c>
      <c r="AU27" s="20">
        <f>INDEX($K:$P,ROW(),MATCH(AU$3,$K$2:$P$2,0))</f>
        <v>0.2</v>
      </c>
      <c r="AV27" s="20">
        <f>INDEX($K:$P,ROW(),MATCH(AV$3,$K$2:$P$2,0))</f>
        <v>0.2</v>
      </c>
      <c r="AW27" s="20">
        <f>INDEX($K:$P,ROW(),MATCH(AW$3,$K$2:$P$2,0))</f>
        <v>0.2</v>
      </c>
      <c r="AX27" s="20">
        <f>INDEX($K:$P,ROW(),MATCH(AX$3,$K$2:$P$2,0))</f>
        <v>0.2</v>
      </c>
      <c r="AY27" s="20">
        <f>INDEX($K:$P,ROW(),MATCH(AY$3,$K$2:$P$2,0))</f>
        <v>0.2</v>
      </c>
      <c r="AZ27" s="20">
        <f>INDEX($K:$P,ROW(),MATCH(AZ$3,$K$2:$P$2,0))</f>
        <v>0.2</v>
      </c>
      <c r="BA27" s="20">
        <f>INDEX($K:$P,ROW(),MATCH(BA$3,$K$2:$P$2,0))</f>
        <v>0.2</v>
      </c>
      <c r="BB27" s="20">
        <f>INDEX($K:$P,ROW(),MATCH(BB$3,$K$2:$P$2,0))</f>
        <v>0.2</v>
      </c>
      <c r="BC27" s="20">
        <f>INDEX($K:$P,ROW(),MATCH(BC$3,$K$2:$P$2,0))</f>
        <v>0.2</v>
      </c>
      <c r="BD27" s="20">
        <f>INDEX($K:$P,ROW(),MATCH(BD$3,$K$2:$P$2,0))</f>
        <v>0.2</v>
      </c>
      <c r="BE27" s="20">
        <f>INDEX($K:$P,ROW(),MATCH(BE$3,$K$2:$P$2,0))</f>
        <v>0.2</v>
      </c>
      <c r="BF27" s="20">
        <f>INDEX($K:$P,ROW(),MATCH(BF$3,$K$2:$P$2,0))</f>
        <v>0.2</v>
      </c>
      <c r="BG27" s="20">
        <f>INDEX($K:$P,ROW(),MATCH(BG$3,$K$2:$P$2,0))</f>
        <v>0.2</v>
      </c>
      <c r="BH27" s="20">
        <f>INDEX($K:$P,ROW(),MATCH(BH$3,$K$2:$P$2,0))</f>
        <v>0.2</v>
      </c>
      <c r="BI27" s="20">
        <f>INDEX($K:$P,ROW(),MATCH(BI$3,$K$2:$P$2,0))</f>
        <v>0.2</v>
      </c>
      <c r="BJ27" s="20">
        <f>INDEX($K:$P,ROW(),MATCH(BJ$3,$K$2:$P$2,0))</f>
        <v>0.2</v>
      </c>
      <c r="BK27" s="20">
        <f>INDEX($K:$P,ROW(),MATCH(BK$3,$K$2:$P$2,0))</f>
        <v>0.2</v>
      </c>
      <c r="BL27" s="20">
        <f>INDEX($K:$P,ROW(),MATCH(BL$3,$K$2:$P$2,0))</f>
        <v>0.2</v>
      </c>
      <c r="BM27" s="20">
        <f>INDEX($K:$P,ROW(),MATCH(BM$3,$K$2:$P$2,0))</f>
        <v>0.2</v>
      </c>
      <c r="BN27" s="20">
        <f>INDEX($K:$P,ROW(),MATCH(BN$3,$K$2:$P$2,0))</f>
        <v>0.2</v>
      </c>
      <c r="BO27" s="20">
        <f>INDEX($K:$P,ROW(),MATCH(BO$3,$K$2:$P$2,0))</f>
        <v>0.2</v>
      </c>
      <c r="BP27" s="20">
        <f>INDEX($K:$P,ROW(),MATCH(BP$3,$K$2:$P$2,0))</f>
        <v>0.2</v>
      </c>
      <c r="BQ27" s="20">
        <f>INDEX($K:$P,ROW(),MATCH(BQ$3,$K$2:$P$2,0))</f>
        <v>0.2</v>
      </c>
      <c r="BR27" s="20">
        <f>INDEX($K:$P,ROW(),MATCH(BR$3,$K$2:$P$2,0))</f>
        <v>0.2</v>
      </c>
      <c r="BS27" s="20">
        <f>INDEX($K:$P,ROW(),MATCH(BS$3,$K$2:$P$2,0))</f>
        <v>0.2</v>
      </c>
      <c r="BT27" s="20">
        <f>INDEX($K:$P,ROW(),MATCH(BT$3,$K$2:$P$2,0))</f>
        <v>0.2</v>
      </c>
      <c r="BU27" s="20">
        <f>INDEX($K:$P,ROW(),MATCH(BU$3,$K$2:$P$2,0))</f>
        <v>0.2</v>
      </c>
      <c r="BV27" s="20">
        <f>INDEX($K:$P,ROW(),MATCH(BV$3,$K$2:$P$2,0))</f>
        <v>0.2</v>
      </c>
      <c r="BW27" s="20">
        <f>INDEX($K:$P,ROW(),MATCH(BW$3,$K$2:$P$2,0))</f>
        <v>0.2</v>
      </c>
      <c r="BX27" s="20">
        <f>INDEX($K:$P,ROW(),MATCH(BX$3,$K$2:$P$2,0))</f>
        <v>0.2</v>
      </c>
      <c r="BY27" s="20">
        <f>INDEX($K:$P,ROW(),MATCH(BY$3,$K$2:$P$2,0))</f>
        <v>0.2</v>
      </c>
      <c r="BZ27" s="20">
        <f>INDEX($K:$P,ROW(),MATCH(BZ$3,$K$2:$P$2,0))</f>
        <v>0.2</v>
      </c>
      <c r="CA27" s="20">
        <f>INDEX($K:$P,ROW(),MATCH(CA$3,$K$2:$P$2,0))</f>
        <v>0.2</v>
      </c>
      <c r="CB27" s="20">
        <f>INDEX($K:$P,ROW(),MATCH(CB$3,$K$2:$P$2,0))</f>
        <v>0.2</v>
      </c>
      <c r="CC27" s="20">
        <f>INDEX($K:$P,ROW(),MATCH(CC$3,$K$2:$P$2,0))</f>
        <v>0.2</v>
      </c>
      <c r="CD27" s="20">
        <f>INDEX($K:$P,ROW(),MATCH(CD$3,$K$2:$P$2,0))</f>
        <v>0.2</v>
      </c>
      <c r="CE27" s="20">
        <f>INDEX($K:$P,ROW(),MATCH(CE$3,$K$2:$P$2,0))</f>
        <v>0.2</v>
      </c>
      <c r="CF27" s="20">
        <f>INDEX($K:$P,ROW(),MATCH(CF$3,$K$2:$P$2,0))</f>
        <v>0.2</v>
      </c>
      <c r="CG27" s="20">
        <f>INDEX($K:$P,ROW(),MATCH(CG$3,$K$2:$P$2,0))</f>
        <v>0.2</v>
      </c>
      <c r="CH27" s="20">
        <f>INDEX($K:$P,ROW(),MATCH(CH$3,$K$2:$P$2,0))</f>
        <v>0.2</v>
      </c>
      <c r="CI27" s="20">
        <f>INDEX($K:$P,ROW(),MATCH(CI$3,$K$2:$P$2,0))</f>
        <v>0.2</v>
      </c>
      <c r="CJ27" s="20">
        <f>INDEX($K:$P,ROW(),MATCH(CJ$3,$K$2:$P$2,0))</f>
        <v>0.2</v>
      </c>
      <c r="CK27" s="20">
        <f>INDEX($K:$P,ROW(),MATCH(CK$3,$K$2:$P$2,0))</f>
        <v>0.2</v>
      </c>
      <c r="CL27" s="20">
        <f>INDEX($K:$P,ROW(),MATCH(CL$3,$K$2:$P$2,0))</f>
        <v>0.2</v>
      </c>
      <c r="CM27" s="20" t="e">
        <f>INDEX($K:$P,ROW(),MATCH(CM$3,$K$2:$P$2,0))</f>
        <v>#N/A</v>
      </c>
      <c r="CN27" s="20" t="e">
        <f>INDEX($K:$P,ROW(),MATCH(CN$3,$K$2:$P$2,0))</f>
        <v>#N/A</v>
      </c>
      <c r="CO27" s="20" t="e">
        <f>INDEX($K:$P,ROW(),MATCH(CO$3,$K$2:$P$2,0))</f>
        <v>#N/A</v>
      </c>
      <c r="CP27" s="20" t="e">
        <f>INDEX($K:$P,ROW(),MATCH(CP$3,$K$2:$P$2,0))</f>
        <v>#N/A</v>
      </c>
      <c r="CQ27" s="20" t="e">
        <f>INDEX($K:$P,ROW(),MATCH(CQ$3,$K$2:$P$2,0))</f>
        <v>#N/A</v>
      </c>
      <c r="CR27" s="20" t="e">
        <f>INDEX($K:$P,ROW(),MATCH(CR$3,$K$2:$P$2,0))</f>
        <v>#N/A</v>
      </c>
      <c r="CS27" s="20" t="e">
        <f>INDEX($K:$P,ROW(),MATCH(CS$3,$K$2:$P$2,0))</f>
        <v>#N/A</v>
      </c>
      <c r="CT27" s="20" t="e">
        <f>INDEX($K:$P,ROW(),MATCH(CT$3,$K$2:$P$2,0))</f>
        <v>#N/A</v>
      </c>
      <c r="CU27" s="20" t="e">
        <f>INDEX($K:$P,ROW(),MATCH(CU$3,$K$2:$P$2,0))</f>
        <v>#N/A</v>
      </c>
      <c r="CV27" s="20" t="e">
        <f>INDEX($K:$P,ROW(),MATCH(CV$3,$K$2:$P$2,0))</f>
        <v>#N/A</v>
      </c>
      <c r="CW27" s="20" t="e">
        <f>INDEX($K:$P,ROW(),MATCH(CW$3,$K$2:$P$2,0))</f>
        <v>#N/A</v>
      </c>
      <c r="CX27" s="20" t="e">
        <f>INDEX($K:$P,ROW(),MATCH(CX$3,$K$2:$P$2,0))</f>
        <v>#N/A</v>
      </c>
      <c r="CY27" s="20" t="e">
        <f>INDEX($K:$P,ROW(),MATCH(CY$3,$K$2:$P$2,0))</f>
        <v>#N/A</v>
      </c>
      <c r="CZ27" s="20" t="e">
        <f>INDEX($K:$P,ROW(),MATCH(CZ$3,$K$2:$P$2,0))</f>
        <v>#N/A</v>
      </c>
      <c r="DA27" s="20" t="e">
        <f>INDEX($K:$P,ROW(),MATCH(DA$3,$K$2:$P$2,0))</f>
        <v>#N/A</v>
      </c>
      <c r="DB27" s="20" t="e">
        <f>INDEX($K:$P,ROW(),MATCH(DB$3,$K$2:$P$2,0))</f>
        <v>#N/A</v>
      </c>
      <c r="DC27" s="20" t="e">
        <f>INDEX($K:$P,ROW(),MATCH(DC$3,$K$2:$P$2,0))</f>
        <v>#N/A</v>
      </c>
      <c r="DD27" s="20" t="e">
        <f>INDEX($K:$P,ROW(),MATCH(DD$3,$K$2:$P$2,0))</f>
        <v>#N/A</v>
      </c>
      <c r="DE27" s="20" t="e">
        <f>INDEX($K:$P,ROW(),MATCH(DE$3,$K$2:$P$2,0))</f>
        <v>#N/A</v>
      </c>
      <c r="DF27" s="20" t="e">
        <f>INDEX($K:$P,ROW(),MATCH(DF$3,$K$2:$P$2,0))</f>
        <v>#N/A</v>
      </c>
      <c r="DG27" s="20" t="e">
        <f>INDEX($K:$P,ROW(),MATCH(DG$3,$K$2:$P$2,0))</f>
        <v>#N/A</v>
      </c>
      <c r="DH27" s="20" t="e">
        <f>INDEX($K:$P,ROW(),MATCH(DH$3,$K$2:$P$2,0))</f>
        <v>#N/A</v>
      </c>
      <c r="DI27" s="20" t="e">
        <f>INDEX($K:$P,ROW(),MATCH(DI$3,$K$2:$P$2,0))</f>
        <v>#N/A</v>
      </c>
      <c r="DJ27" s="20" t="e">
        <f>INDEX($K:$P,ROW(),MATCH(DJ$3,$K$2:$P$2,0))</f>
        <v>#N/A</v>
      </c>
      <c r="DK27" s="20" t="e">
        <f>INDEX($K:$P,ROW(),MATCH(DK$3,$K$2:$P$2,0))</f>
        <v>#N/A</v>
      </c>
      <c r="DL27" s="20" t="e">
        <f>INDEX($K:$P,ROW(),MATCH(DL$3,$K$2:$P$2,0))</f>
        <v>#N/A</v>
      </c>
    </row>
    <row r="28" spans="1:116" x14ac:dyDescent="0.35">
      <c r="D28" t="s">
        <v>812</v>
      </c>
      <c r="E28" s="8" t="str">
        <f>ROW()&amp;" "&amp;D28</f>
        <v>28 LISTSALES-PV</v>
      </c>
      <c r="G28" s="373" t="s">
        <v>818</v>
      </c>
      <c r="H28" s="31"/>
      <c r="I28" s="73"/>
      <c r="J28" s="73"/>
      <c r="K28" s="58"/>
      <c r="L28" s="58"/>
      <c r="M28" s="58"/>
      <c r="N28" s="58"/>
      <c r="O28" s="58"/>
      <c r="P28" s="58"/>
      <c r="R28" s="33"/>
      <c r="CM28" s="8"/>
      <c r="CN28" s="8"/>
      <c r="CO28" s="8"/>
      <c r="CP28" s="8"/>
      <c r="CQ28" s="8"/>
      <c r="CR28" s="8"/>
      <c r="CS28" s="8"/>
      <c r="CT28" s="8"/>
      <c r="CU28" s="8"/>
      <c r="CV28" s="8"/>
      <c r="CW28" s="8"/>
      <c r="CX28" s="8"/>
      <c r="CY28" s="8"/>
      <c r="CZ28" s="8"/>
      <c r="DA28" s="8"/>
      <c r="DB28" s="8"/>
      <c r="DC28" s="8"/>
      <c r="DD28" s="8"/>
      <c r="DE28" s="8"/>
      <c r="DF28" s="8"/>
      <c r="DG28" s="8"/>
      <c r="DH28" s="8"/>
      <c r="DI28" s="8"/>
      <c r="DJ28" s="8"/>
      <c r="DK28" s="8"/>
      <c r="DL28" s="8"/>
    </row>
    <row r="29" spans="1:116" x14ac:dyDescent="0.35">
      <c r="D29" t="s">
        <v>812</v>
      </c>
      <c r="E29" s="8" t="str">
        <f>ROW()&amp;" "&amp;D29</f>
        <v>29 LISTSALES-PV</v>
      </c>
      <c r="G29" s="387"/>
      <c r="H29" s="31"/>
      <c r="I29" s="73"/>
      <c r="J29" s="73"/>
      <c r="K29" s="58"/>
      <c r="L29" s="58"/>
      <c r="M29" s="58"/>
      <c r="N29" s="58"/>
      <c r="O29" s="58"/>
      <c r="P29" s="58"/>
      <c r="R29" s="33"/>
      <c r="CM29" s="8"/>
      <c r="CN29" s="8"/>
      <c r="CO29" s="8"/>
      <c r="CP29" s="8"/>
      <c r="CQ29" s="8"/>
      <c r="CR29" s="8"/>
      <c r="CS29" s="8"/>
      <c r="CT29" s="8"/>
      <c r="CU29" s="8"/>
      <c r="CV29" s="8"/>
      <c r="CW29" s="8"/>
      <c r="CX29" s="8"/>
      <c r="CY29" s="8"/>
      <c r="CZ29" s="8"/>
      <c r="DA29" s="8"/>
      <c r="DB29" s="8"/>
      <c r="DC29" s="8"/>
      <c r="DD29" s="8"/>
      <c r="DE29" s="8"/>
      <c r="DF29" s="8"/>
      <c r="DG29" s="8"/>
      <c r="DH29" s="8"/>
      <c r="DI29" s="8"/>
      <c r="DJ29" s="8"/>
      <c r="DK29" s="8"/>
      <c r="DL29" s="8"/>
    </row>
    <row r="30" spans="1:116" x14ac:dyDescent="0.35">
      <c r="D30" t="s">
        <v>812</v>
      </c>
      <c r="E30" s="8" t="str">
        <f>ROW()&amp;" "&amp;D30</f>
        <v>30 LISTSALES-PV</v>
      </c>
      <c r="G30" s="129" t="s">
        <v>343</v>
      </c>
      <c r="H30" s="31"/>
      <c r="I30" s="73"/>
      <c r="J30" s="73"/>
      <c r="K30" s="58"/>
      <c r="L30" s="58"/>
      <c r="M30" s="58"/>
      <c r="N30" s="58"/>
      <c r="O30" s="58"/>
      <c r="P30" s="58"/>
      <c r="R30" s="33"/>
      <c r="CM30" s="8"/>
      <c r="CN30" s="8"/>
      <c r="CO30" s="8"/>
      <c r="CP30" s="8"/>
      <c r="CQ30" s="8"/>
      <c r="CR30" s="8"/>
      <c r="CS30" s="8"/>
      <c r="CT30" s="8"/>
      <c r="CU30" s="8"/>
      <c r="CV30" s="8"/>
      <c r="CW30" s="8"/>
      <c r="CX30" s="8"/>
      <c r="CY30" s="8"/>
      <c r="CZ30" s="8"/>
      <c r="DA30" s="8"/>
      <c r="DB30" s="8"/>
      <c r="DC30" s="8"/>
      <c r="DD30" s="8"/>
      <c r="DE30" s="8"/>
      <c r="DF30" s="8"/>
      <c r="DG30" s="8"/>
      <c r="DH30" s="8"/>
      <c r="DI30" s="8"/>
      <c r="DJ30" s="8"/>
      <c r="DK30" s="8"/>
      <c r="DL30" s="8"/>
    </row>
    <row r="31" spans="1:116" x14ac:dyDescent="0.35">
      <c r="D31" t="s">
        <v>812</v>
      </c>
      <c r="E31" s="8" t="str">
        <f>ROW()&amp;" "&amp;D31</f>
        <v>31 LISTSALES-PV</v>
      </c>
      <c r="G31" s="372" t="s">
        <v>519</v>
      </c>
      <c r="H31" s="31"/>
      <c r="I31" s="73"/>
      <c r="J31" s="73"/>
      <c r="K31" s="17">
        <f>SUMIF($3:$3,K$2,31:31)</f>
        <v>1009115.421966464</v>
      </c>
      <c r="L31" s="17">
        <f>SUMIF($3:$3,L$2,31:31)</f>
        <v>891383.67519385833</v>
      </c>
      <c r="M31" s="17">
        <f>SUMIF($3:$3,M$2,31:31)</f>
        <v>979952.03654667665</v>
      </c>
      <c r="N31" s="17">
        <f>SUMIF($3:$3,N$2,31:31)</f>
        <v>1075249.8165753619</v>
      </c>
      <c r="O31" s="17">
        <f>SUMIF($3:$3,O$2,31:31)</f>
        <v>1177733.7637316929</v>
      </c>
      <c r="P31" s="17">
        <f>SUMIF($3:$3,P$2,31:31)</f>
        <v>262636.26262092963</v>
      </c>
      <c r="R31" s="33"/>
      <c r="S31" s="15">
        <f>S23*S36</f>
        <v>80333.333333333343</v>
      </c>
      <c r="T31" s="15">
        <f>T23*T36</f>
        <v>81002.777777777766</v>
      </c>
      <c r="U31" s="15">
        <f>U23*U36</f>
        <v>81676.40625</v>
      </c>
      <c r="V31" s="15">
        <f>V23*V36</f>
        <v>82354.241994598749</v>
      </c>
      <c r="W31" s="15">
        <f>W23*W36</f>
        <v>83036.308377238413</v>
      </c>
      <c r="X31" s="15">
        <f>X23*X36</f>
        <v>83722.628885254366</v>
      </c>
      <c r="Y31" s="15">
        <f>Y23*Y36</f>
        <v>84413.227128261235</v>
      </c>
      <c r="Z31" s="15">
        <f>Z23*Z36</f>
        <v>85108.126838763623</v>
      </c>
      <c r="AA31" s="15">
        <f>AA23*AA36</f>
        <v>85807.351872771702</v>
      </c>
      <c r="AB31" s="15">
        <f>AB23*AB36</f>
        <v>86510.926210416583</v>
      </c>
      <c r="AC31" s="15">
        <f>AC23*AC36</f>
        <v>87218.873956571901</v>
      </c>
      <c r="AD31" s="15">
        <f>AD23*AD36</f>
        <v>87931.219341476273</v>
      </c>
      <c r="AE31" s="15">
        <f>AE23*AE36</f>
        <v>71055.624402644302</v>
      </c>
      <c r="AF31" s="15">
        <f>AF23*AF36</f>
        <v>71630.235241034999</v>
      </c>
      <c r="AG31" s="15">
        <f>AG23*AG36</f>
        <v>72208.400898488617</v>
      </c>
      <c r="AH31" s="15">
        <f>AH23*AH36</f>
        <v>72790.141022614771</v>
      </c>
      <c r="AI31" s="15">
        <f>AI23*AI36</f>
        <v>73375.47536303736</v>
      </c>
      <c r="AJ31" s="15">
        <f>AJ23*AJ36</f>
        <v>73964.423771904418</v>
      </c>
      <c r="AK31" s="15">
        <f>AK23*AK36</f>
        <v>74557.006204397607</v>
      </c>
      <c r="AL31" s="15">
        <f>AL23*AL36</f>
        <v>75153.242719248679</v>
      </c>
      <c r="AM31" s="15">
        <f>AM23*AM36</f>
        <v>75753.153479255372</v>
      </c>
      <c r="AN31" s="15">
        <f>AN23*AN36</f>
        <v>76356.758751798421</v>
      </c>
      <c r="AO31" s="15">
        <f>AO23*AO36</f>
        <v>76964.078909363976</v>
      </c>
      <c r="AP31" s="15">
        <f>AP23*AP36</f>
        <v>77575.134430069855</v>
      </c>
      <c r="AQ31" s="15">
        <f>AQ23*AQ36</f>
        <v>78189.945898189777</v>
      </c>
      <c r="AR31" s="15">
        <f>AR23*AR36</f>
        <v>78808.534004682311</v>
      </c>
      <c r="AS31" s="15">
        <f>AS23*AS36</f>
        <v>79430.919547723606</v>
      </c>
      <c r="AT31" s="15">
        <f>AT23*AT36</f>
        <v>80057.123433241999</v>
      </c>
      <c r="AU31" s="15">
        <f>AU23*AU36</f>
        <v>80687.1666754529</v>
      </c>
      <c r="AV31" s="15">
        <f>AV23*AV36</f>
        <v>81321.070397400486</v>
      </c>
      <c r="AW31" s="15">
        <f>AW23*AW36</f>
        <v>81958.85583149828</v>
      </c>
      <c r="AX31" s="15">
        <f>AX23*AX36</f>
        <v>82600.544320074478</v>
      </c>
      <c r="AY31" s="15">
        <f>AY23*AY36</f>
        <v>83246.157315919554</v>
      </c>
      <c r="AZ31" s="15">
        <f>AZ23*AZ36</f>
        <v>83895.716382836181</v>
      </c>
      <c r="BA31" s="15">
        <f>BA23*BA36</f>
        <v>84549.243196189782</v>
      </c>
      <c r="BB31" s="15">
        <f>BB23*BB36</f>
        <v>85206.759543467313</v>
      </c>
      <c r="BC31" s="15">
        <f>BC23*BC36</f>
        <v>85868.287324834251</v>
      </c>
      <c r="BD31" s="15">
        <f>BD23*BD36</f>
        <v>86533.848553692558</v>
      </c>
      <c r="BE31" s="15">
        <f>BE23*BE36</f>
        <v>87203.465357246256</v>
      </c>
      <c r="BF31" s="15">
        <f>BF23*BF36</f>
        <v>87877.159977071366</v>
      </c>
      <c r="BG31" s="15">
        <f>BG23*BG36</f>
        <v>88554.954769676187</v>
      </c>
      <c r="BH31" s="15">
        <f>BH23*BH36</f>
        <v>89236.872207080582</v>
      </c>
      <c r="BI31" s="15">
        <f>BI23*BI36</f>
        <v>89922.934877388936</v>
      </c>
      <c r="BJ31" s="15">
        <f>BJ23*BJ36</f>
        <v>90613.165485361227</v>
      </c>
      <c r="BK31" s="15">
        <f>BK23*BK36</f>
        <v>91307.586853004992</v>
      </c>
      <c r="BL31" s="15">
        <f>BL23*BL36</f>
        <v>92006.221920142329</v>
      </c>
      <c r="BM31" s="15">
        <f>BM23*BM36</f>
        <v>92709.093745013335</v>
      </c>
      <c r="BN31" s="15">
        <f>BN23*BN36</f>
        <v>93416.225504849863</v>
      </c>
      <c r="BO31" s="15">
        <f>BO23*BO36</f>
        <v>94127.640496473759</v>
      </c>
      <c r="BP31" s="15">
        <f>BP23*BP36</f>
        <v>94843.36213689149</v>
      </c>
      <c r="BQ31" s="15">
        <f>BQ23*BQ36</f>
        <v>95563.413963885614</v>
      </c>
      <c r="BR31" s="15">
        <f>BR23*BR36</f>
        <v>96287.819636625063</v>
      </c>
      <c r="BS31" s="15">
        <f>BS23*BS36</f>
        <v>97016.602936255193</v>
      </c>
      <c r="BT31" s="15">
        <f>BT23*BT36</f>
        <v>97749.787766513982</v>
      </c>
      <c r="BU31" s="15">
        <f>BU23*BU36</f>
        <v>98487.398154333991</v>
      </c>
      <c r="BV31" s="15">
        <f>BV23*BV36</f>
        <v>99229.458250460782</v>
      </c>
      <c r="BW31" s="15">
        <f>BW23*BW36</f>
        <v>99975.992330057925</v>
      </c>
      <c r="BX31" s="15">
        <f>BX23*BX36</f>
        <v>100727.02479333655</v>
      </c>
      <c r="BY31" s="15">
        <f>BY23*BY36</f>
        <v>101482.5801661633</v>
      </c>
      <c r="BZ31" s="15">
        <f>BZ23*BZ36</f>
        <v>102242.68310069517</v>
      </c>
      <c r="CA31" s="15">
        <f>CA23*CA36</f>
        <v>21389.311308392138</v>
      </c>
      <c r="CB31" s="15">
        <f>CB23*CB36</f>
        <v>21478.433438843491</v>
      </c>
      <c r="CC31" s="15">
        <f>CC23*CC36</f>
        <v>21567.926911505314</v>
      </c>
      <c r="CD31" s="15">
        <f>CD23*CD36</f>
        <v>21657.7932736367</v>
      </c>
      <c r="CE31" s="15">
        <f>CE23*CE36</f>
        <v>21748.034078943732</v>
      </c>
      <c r="CF31" s="15">
        <f>CF23*CF36</f>
        <v>21838.650887604803</v>
      </c>
      <c r="CG31" s="15">
        <f>CG23*CG36</f>
        <v>21929.645266304167</v>
      </c>
      <c r="CH31" s="15">
        <f>CH23*CH36</f>
        <v>22021.018788246813</v>
      </c>
      <c r="CI31" s="15">
        <f>CI23*CI36</f>
        <v>22112.773033197969</v>
      </c>
      <c r="CJ31" s="15">
        <f>CJ23*CJ36</f>
        <v>22204.90958750248</v>
      </c>
      <c r="CK31" s="15">
        <f>CK23*CK36</f>
        <v>22297.430044116827</v>
      </c>
      <c r="CL31" s="15">
        <f>CL23*CL36</f>
        <v>22390.336002635213</v>
      </c>
      <c r="CM31" s="15" t="e">
        <f>CM23*CM36</f>
        <v>#N/A</v>
      </c>
      <c r="CN31" s="15" t="e">
        <f>CN23*CN36</f>
        <v>#N/A</v>
      </c>
      <c r="CO31" s="15" t="e">
        <f>CO23*CO36</f>
        <v>#N/A</v>
      </c>
      <c r="CP31" s="15" t="e">
        <f>CP23*CP36</f>
        <v>#N/A</v>
      </c>
      <c r="CQ31" s="15" t="e">
        <f>CQ23*CQ36</f>
        <v>#N/A</v>
      </c>
      <c r="CR31" s="15" t="e">
        <f>CR23*CR36</f>
        <v>#N/A</v>
      </c>
      <c r="CS31" s="15" t="e">
        <f>CS23*CS36</f>
        <v>#N/A</v>
      </c>
      <c r="CT31" s="15" t="e">
        <f>CT23*CT36</f>
        <v>#N/A</v>
      </c>
      <c r="CU31" s="15" t="e">
        <f>CU23*CU36</f>
        <v>#N/A</v>
      </c>
      <c r="CV31" s="15" t="e">
        <f>CV23*CV36</f>
        <v>#N/A</v>
      </c>
      <c r="CW31" s="15" t="e">
        <f>CW23*CW36</f>
        <v>#N/A</v>
      </c>
      <c r="CX31" s="15" t="e">
        <f>CX23*CX36</f>
        <v>#N/A</v>
      </c>
      <c r="CY31" s="15" t="e">
        <f>CY23*CY36</f>
        <v>#N/A</v>
      </c>
      <c r="CZ31" s="15" t="e">
        <f>CZ23*CZ36</f>
        <v>#N/A</v>
      </c>
      <c r="DA31" s="15" t="e">
        <f>DA23*DA36</f>
        <v>#N/A</v>
      </c>
      <c r="DB31" s="15" t="e">
        <f>DB23*DB36</f>
        <v>#N/A</v>
      </c>
      <c r="DC31" s="15" t="e">
        <f>DC23*DC36</f>
        <v>#N/A</v>
      </c>
      <c r="DD31" s="15" t="e">
        <f>DD23*DD36</f>
        <v>#N/A</v>
      </c>
      <c r="DE31" s="15" t="e">
        <f>DE23*DE36</f>
        <v>#N/A</v>
      </c>
      <c r="DF31" s="15" t="e">
        <f>DF23*DF36</f>
        <v>#N/A</v>
      </c>
      <c r="DG31" s="15" t="e">
        <f>DG23*DG36</f>
        <v>#N/A</v>
      </c>
      <c r="DH31" s="15" t="e">
        <f>DH23*DH36</f>
        <v>#N/A</v>
      </c>
      <c r="DI31" s="15" t="e">
        <f>DI23*DI36</f>
        <v>#N/A</v>
      </c>
      <c r="DJ31" s="15" t="e">
        <f>DJ23*DJ36</f>
        <v>#N/A</v>
      </c>
      <c r="DK31" s="15" t="e">
        <f>DK23*DK36</f>
        <v>#N/A</v>
      </c>
      <c r="DL31" s="15" t="e">
        <f>DL23*DL36</f>
        <v>#N/A</v>
      </c>
    </row>
    <row r="32" spans="1:116" x14ac:dyDescent="0.35">
      <c r="D32" t="s">
        <v>812</v>
      </c>
      <c r="E32" s="8" t="str">
        <f>ROW()&amp;" "&amp;D32</f>
        <v>32 LISTSALES-PV</v>
      </c>
      <c r="G32" s="372" t="s">
        <v>520</v>
      </c>
      <c r="H32" s="31"/>
      <c r="I32" s="73"/>
      <c r="J32" s="73"/>
      <c r="K32" s="17">
        <f>SUMIF($3:$3,K$2,32:32)</f>
        <v>1009115.421966464</v>
      </c>
      <c r="L32" s="17">
        <f>SUMIF($3:$3,L$2,32:32)</f>
        <v>891383.67519385833</v>
      </c>
      <c r="M32" s="17">
        <f>SUMIF($3:$3,M$2,32:32)</f>
        <v>979952.03654667665</v>
      </c>
      <c r="N32" s="17">
        <f>SUMIF($3:$3,N$2,32:32)</f>
        <v>1075249.8165753619</v>
      </c>
      <c r="O32" s="17">
        <f>SUMIF($3:$3,O$2,32:32)</f>
        <v>1177733.7637316929</v>
      </c>
      <c r="P32" s="17">
        <f>SUMIF($3:$3,P$2,32:32)</f>
        <v>262636.26262092963</v>
      </c>
      <c r="R32" s="33"/>
      <c r="S32" s="15">
        <f>S24*S36</f>
        <v>80333.333333333343</v>
      </c>
      <c r="T32" s="15">
        <f>T24*T36</f>
        <v>81002.777777777766</v>
      </c>
      <c r="U32" s="15">
        <f>U24*U36</f>
        <v>81676.40625</v>
      </c>
      <c r="V32" s="15">
        <f>V24*V36</f>
        <v>82354.241994598749</v>
      </c>
      <c r="W32" s="15">
        <f>W24*W36</f>
        <v>83036.308377238413</v>
      </c>
      <c r="X32" s="15">
        <f>X24*X36</f>
        <v>83722.628885254366</v>
      </c>
      <c r="Y32" s="15">
        <f>Y24*Y36</f>
        <v>84413.227128261235</v>
      </c>
      <c r="Z32" s="15">
        <f>Z24*Z36</f>
        <v>85108.126838763623</v>
      </c>
      <c r="AA32" s="15">
        <f>AA24*AA36</f>
        <v>85807.351872771702</v>
      </c>
      <c r="AB32" s="15">
        <f>AB24*AB36</f>
        <v>86510.926210416583</v>
      </c>
      <c r="AC32" s="15">
        <f>AC24*AC36</f>
        <v>87218.873956571901</v>
      </c>
      <c r="AD32" s="15">
        <f>AD24*AD36</f>
        <v>87931.219341476273</v>
      </c>
      <c r="AE32" s="15">
        <f>AE24*AE36</f>
        <v>71055.624402644302</v>
      </c>
      <c r="AF32" s="15">
        <f>AF24*AF36</f>
        <v>71630.235241034999</v>
      </c>
      <c r="AG32" s="15">
        <f>AG24*AG36</f>
        <v>72208.400898488617</v>
      </c>
      <c r="AH32" s="15">
        <f>AH24*AH36</f>
        <v>72790.141022614771</v>
      </c>
      <c r="AI32" s="15">
        <f>AI24*AI36</f>
        <v>73375.47536303736</v>
      </c>
      <c r="AJ32" s="15">
        <f>AJ24*AJ36</f>
        <v>73964.423771904418</v>
      </c>
      <c r="AK32" s="15">
        <f>AK24*AK36</f>
        <v>74557.006204397607</v>
      </c>
      <c r="AL32" s="15">
        <f>AL24*AL36</f>
        <v>75153.242719248679</v>
      </c>
      <c r="AM32" s="15">
        <f>AM24*AM36</f>
        <v>75753.153479255372</v>
      </c>
      <c r="AN32" s="15">
        <f>AN24*AN36</f>
        <v>76356.758751798421</v>
      </c>
      <c r="AO32" s="15">
        <f>AO24*AO36</f>
        <v>76964.078909363976</v>
      </c>
      <c r="AP32" s="15">
        <f>AP24*AP36</f>
        <v>77575.134430069855</v>
      </c>
      <c r="AQ32" s="15">
        <f>AQ24*AQ36</f>
        <v>78189.945898189777</v>
      </c>
      <c r="AR32" s="15">
        <f>AR24*AR36</f>
        <v>78808.534004682311</v>
      </c>
      <c r="AS32" s="15">
        <f>AS24*AS36</f>
        <v>79430.919547723606</v>
      </c>
      <c r="AT32" s="15">
        <f>AT24*AT36</f>
        <v>80057.123433241999</v>
      </c>
      <c r="AU32" s="15">
        <f>AU24*AU36</f>
        <v>80687.1666754529</v>
      </c>
      <c r="AV32" s="15">
        <f>AV24*AV36</f>
        <v>81321.070397400486</v>
      </c>
      <c r="AW32" s="15">
        <f>AW24*AW36</f>
        <v>81958.85583149828</v>
      </c>
      <c r="AX32" s="15">
        <f>AX24*AX36</f>
        <v>82600.544320074478</v>
      </c>
      <c r="AY32" s="15">
        <f>AY24*AY36</f>
        <v>83246.157315919554</v>
      </c>
      <c r="AZ32" s="15">
        <f>AZ24*AZ36</f>
        <v>83895.716382836181</v>
      </c>
      <c r="BA32" s="15">
        <f>BA24*BA36</f>
        <v>84549.243196189782</v>
      </c>
      <c r="BB32" s="15">
        <f>BB24*BB36</f>
        <v>85206.759543467313</v>
      </c>
      <c r="BC32" s="15">
        <f>BC24*BC36</f>
        <v>85868.287324834251</v>
      </c>
      <c r="BD32" s="15">
        <f>BD24*BD36</f>
        <v>86533.848553692558</v>
      </c>
      <c r="BE32" s="15">
        <f>BE24*BE36</f>
        <v>87203.465357246256</v>
      </c>
      <c r="BF32" s="15">
        <f>BF24*BF36</f>
        <v>87877.159977071366</v>
      </c>
      <c r="BG32" s="15">
        <f>BG24*BG36</f>
        <v>88554.954769676187</v>
      </c>
      <c r="BH32" s="15">
        <f>BH24*BH36</f>
        <v>89236.872207080582</v>
      </c>
      <c r="BI32" s="15">
        <f>BI24*BI36</f>
        <v>89922.934877388936</v>
      </c>
      <c r="BJ32" s="15">
        <f>BJ24*BJ36</f>
        <v>90613.165485361227</v>
      </c>
      <c r="BK32" s="15">
        <f>BK24*BK36</f>
        <v>91307.586853004992</v>
      </c>
      <c r="BL32" s="15">
        <f>BL24*BL36</f>
        <v>92006.221920142329</v>
      </c>
      <c r="BM32" s="15">
        <f>BM24*BM36</f>
        <v>92709.093745013335</v>
      </c>
      <c r="BN32" s="15">
        <f>BN24*BN36</f>
        <v>93416.225504849863</v>
      </c>
      <c r="BO32" s="15">
        <f>BO24*BO36</f>
        <v>94127.640496473759</v>
      </c>
      <c r="BP32" s="15">
        <f>BP24*BP36</f>
        <v>94843.36213689149</v>
      </c>
      <c r="BQ32" s="15">
        <f>BQ24*BQ36</f>
        <v>95563.413963885614</v>
      </c>
      <c r="BR32" s="15">
        <f>BR24*BR36</f>
        <v>96287.819636625063</v>
      </c>
      <c r="BS32" s="15">
        <f>BS24*BS36</f>
        <v>97016.602936255193</v>
      </c>
      <c r="BT32" s="15">
        <f>BT24*BT36</f>
        <v>97749.787766513982</v>
      </c>
      <c r="BU32" s="15">
        <f>BU24*BU36</f>
        <v>98487.398154333991</v>
      </c>
      <c r="BV32" s="15">
        <f>BV24*BV36</f>
        <v>99229.458250460782</v>
      </c>
      <c r="BW32" s="15">
        <f>BW24*BW36</f>
        <v>99975.992330057925</v>
      </c>
      <c r="BX32" s="15">
        <f>BX24*BX36</f>
        <v>100727.02479333655</v>
      </c>
      <c r="BY32" s="15">
        <f>BY24*BY36</f>
        <v>101482.5801661633</v>
      </c>
      <c r="BZ32" s="15">
        <f>BZ24*BZ36</f>
        <v>102242.68310069517</v>
      </c>
      <c r="CA32" s="15">
        <f>CA24*CA36</f>
        <v>21389.311308392138</v>
      </c>
      <c r="CB32" s="15">
        <f>CB24*CB36</f>
        <v>21478.433438843491</v>
      </c>
      <c r="CC32" s="15">
        <f>CC24*CC36</f>
        <v>21567.926911505314</v>
      </c>
      <c r="CD32" s="15">
        <f>CD24*CD36</f>
        <v>21657.7932736367</v>
      </c>
      <c r="CE32" s="15">
        <f>CE24*CE36</f>
        <v>21748.034078943732</v>
      </c>
      <c r="CF32" s="15">
        <f>CF24*CF36</f>
        <v>21838.650887604803</v>
      </c>
      <c r="CG32" s="15">
        <f>CG24*CG36</f>
        <v>21929.645266304167</v>
      </c>
      <c r="CH32" s="15">
        <f>CH24*CH36</f>
        <v>22021.018788246813</v>
      </c>
      <c r="CI32" s="15">
        <f>CI24*CI36</f>
        <v>22112.773033197969</v>
      </c>
      <c r="CJ32" s="15">
        <f>CJ24*CJ36</f>
        <v>22204.90958750248</v>
      </c>
      <c r="CK32" s="15">
        <f>CK24*CK36</f>
        <v>22297.430044116827</v>
      </c>
      <c r="CL32" s="15">
        <f>CL24*CL36</f>
        <v>22390.336002635213</v>
      </c>
      <c r="CM32" s="15" t="e">
        <f>CM24*CM36</f>
        <v>#N/A</v>
      </c>
      <c r="CN32" s="15" t="e">
        <f>CN24*CN36</f>
        <v>#N/A</v>
      </c>
      <c r="CO32" s="15" t="e">
        <f>CO24*CO36</f>
        <v>#N/A</v>
      </c>
      <c r="CP32" s="15" t="e">
        <f>CP24*CP36</f>
        <v>#N/A</v>
      </c>
      <c r="CQ32" s="15" t="e">
        <f>CQ24*CQ36</f>
        <v>#N/A</v>
      </c>
      <c r="CR32" s="15" t="e">
        <f>CR24*CR36</f>
        <v>#N/A</v>
      </c>
      <c r="CS32" s="15" t="e">
        <f>CS24*CS36</f>
        <v>#N/A</v>
      </c>
      <c r="CT32" s="15" t="e">
        <f>CT24*CT36</f>
        <v>#N/A</v>
      </c>
      <c r="CU32" s="15" t="e">
        <f>CU24*CU36</f>
        <v>#N/A</v>
      </c>
      <c r="CV32" s="15" t="e">
        <f>CV24*CV36</f>
        <v>#N/A</v>
      </c>
      <c r="CW32" s="15" t="e">
        <f>CW24*CW36</f>
        <v>#N/A</v>
      </c>
      <c r="CX32" s="15" t="e">
        <f>CX24*CX36</f>
        <v>#N/A</v>
      </c>
      <c r="CY32" s="15" t="e">
        <f>CY24*CY36</f>
        <v>#N/A</v>
      </c>
      <c r="CZ32" s="15" t="e">
        <f>CZ24*CZ36</f>
        <v>#N/A</v>
      </c>
      <c r="DA32" s="15" t="e">
        <f>DA24*DA36</f>
        <v>#N/A</v>
      </c>
      <c r="DB32" s="15" t="e">
        <f>DB24*DB36</f>
        <v>#N/A</v>
      </c>
      <c r="DC32" s="15" t="e">
        <f>DC24*DC36</f>
        <v>#N/A</v>
      </c>
      <c r="DD32" s="15" t="e">
        <f>DD24*DD36</f>
        <v>#N/A</v>
      </c>
      <c r="DE32" s="15" t="e">
        <f>DE24*DE36</f>
        <v>#N/A</v>
      </c>
      <c r="DF32" s="15" t="e">
        <f>DF24*DF36</f>
        <v>#N/A</v>
      </c>
      <c r="DG32" s="15" t="e">
        <f>DG24*DG36</f>
        <v>#N/A</v>
      </c>
      <c r="DH32" s="15" t="e">
        <f>DH24*DH36</f>
        <v>#N/A</v>
      </c>
      <c r="DI32" s="15" t="e">
        <f>DI24*DI36</f>
        <v>#N/A</v>
      </c>
      <c r="DJ32" s="15" t="e">
        <f>DJ24*DJ36</f>
        <v>#N/A</v>
      </c>
      <c r="DK32" s="15" t="e">
        <f>DK24*DK36</f>
        <v>#N/A</v>
      </c>
      <c r="DL32" s="15" t="e">
        <f>DL24*DL36</f>
        <v>#N/A</v>
      </c>
    </row>
    <row r="33" spans="4:116" x14ac:dyDescent="0.35">
      <c r="D33" t="s">
        <v>812</v>
      </c>
      <c r="E33" s="8" t="str">
        <f>ROW()&amp;" "&amp;D33</f>
        <v>33 LISTSALES-PV</v>
      </c>
      <c r="G33" s="372" t="s">
        <v>808</v>
      </c>
      <c r="H33" s="31"/>
      <c r="I33" s="73"/>
      <c r="J33" s="73"/>
      <c r="K33" s="17">
        <f>SUMIF($3:$3,K$2,33:33)</f>
        <v>504557.71098323201</v>
      </c>
      <c r="L33" s="17">
        <f>SUMIF($3:$3,L$2,33:33)</f>
        <v>445691.83759692917</v>
      </c>
      <c r="M33" s="17">
        <f>SUMIF($3:$3,M$2,33:33)</f>
        <v>489976.01827333833</v>
      </c>
      <c r="N33" s="17">
        <f>SUMIF($3:$3,N$2,33:33)</f>
        <v>537624.90828768094</v>
      </c>
      <c r="O33" s="17">
        <f>SUMIF($3:$3,O$2,33:33)</f>
        <v>588866.88186584646</v>
      </c>
      <c r="P33" s="17">
        <f>SUMIF($3:$3,P$2,33:33)</f>
        <v>131318.13131046481</v>
      </c>
      <c r="R33" s="33"/>
      <c r="S33" s="15">
        <f>S25*S36</f>
        <v>40166.666666666672</v>
      </c>
      <c r="T33" s="15">
        <f>T25*T36</f>
        <v>40501.388888888883</v>
      </c>
      <c r="U33" s="15">
        <f>U25*U36</f>
        <v>40838.203125</v>
      </c>
      <c r="V33" s="15">
        <f>V25*V36</f>
        <v>41177.120997299375</v>
      </c>
      <c r="W33" s="15">
        <f>W25*W36</f>
        <v>41518.154188619206</v>
      </c>
      <c r="X33" s="15">
        <f>X25*X36</f>
        <v>41861.314442627183</v>
      </c>
      <c r="Y33" s="15">
        <f>Y25*Y36</f>
        <v>42206.613564130617</v>
      </c>
      <c r="Z33" s="15">
        <f>Z25*Z36</f>
        <v>42554.063419381811</v>
      </c>
      <c r="AA33" s="15">
        <f>AA25*AA36</f>
        <v>42903.675936385851</v>
      </c>
      <c r="AB33" s="15">
        <f>AB25*AB36</f>
        <v>43255.463105208291</v>
      </c>
      <c r="AC33" s="15">
        <f>AC25*AC36</f>
        <v>43609.43697828595</v>
      </c>
      <c r="AD33" s="15">
        <f>AD25*AD36</f>
        <v>43965.609670738137</v>
      </c>
      <c r="AE33" s="15">
        <f>AE25*AE36</f>
        <v>35527.812201322151</v>
      </c>
      <c r="AF33" s="15">
        <f>AF25*AF36</f>
        <v>35815.1176205175</v>
      </c>
      <c r="AG33" s="15">
        <f>AG25*AG36</f>
        <v>36104.200449244308</v>
      </c>
      <c r="AH33" s="15">
        <f>AH25*AH36</f>
        <v>36395.070511307385</v>
      </c>
      <c r="AI33" s="15">
        <f>AI25*AI36</f>
        <v>36687.73768151868</v>
      </c>
      <c r="AJ33" s="15">
        <f>AJ25*AJ36</f>
        <v>36982.211885952209</v>
      </c>
      <c r="AK33" s="15">
        <f>AK25*AK36</f>
        <v>37278.503102198803</v>
      </c>
      <c r="AL33" s="15">
        <f>AL25*AL36</f>
        <v>37576.62135962434</v>
      </c>
      <c r="AM33" s="15">
        <f>AM25*AM36</f>
        <v>37876.576739627686</v>
      </c>
      <c r="AN33" s="15">
        <f>AN25*AN36</f>
        <v>38178.379375899211</v>
      </c>
      <c r="AO33" s="15">
        <f>AO25*AO36</f>
        <v>38482.039454681988</v>
      </c>
      <c r="AP33" s="15">
        <f>AP25*AP36</f>
        <v>38787.567215034927</v>
      </c>
      <c r="AQ33" s="15">
        <f>AQ25*AQ36</f>
        <v>39094.972949094888</v>
      </c>
      <c r="AR33" s="15">
        <f>AR25*AR36</f>
        <v>39404.267002341156</v>
      </c>
      <c r="AS33" s="15">
        <f>AS25*AS36</f>
        <v>39715.459773861803</v>
      </c>
      <c r="AT33" s="15">
        <f>AT25*AT36</f>
        <v>40028.561716621</v>
      </c>
      <c r="AU33" s="15">
        <f>AU25*AU36</f>
        <v>40343.58333772645</v>
      </c>
      <c r="AV33" s="15">
        <f>AV25*AV36</f>
        <v>40660.535198700243</v>
      </c>
      <c r="AW33" s="15">
        <f>AW25*AW36</f>
        <v>40979.42791574914</v>
      </c>
      <c r="AX33" s="15">
        <f>AX25*AX36</f>
        <v>41300.272160037239</v>
      </c>
      <c r="AY33" s="15">
        <f>AY25*AY36</f>
        <v>41623.078657959777</v>
      </c>
      <c r="AZ33" s="15">
        <f>AZ25*AZ36</f>
        <v>41947.85819141809</v>
      </c>
      <c r="BA33" s="15">
        <f>BA25*BA36</f>
        <v>42274.621598094891</v>
      </c>
      <c r="BB33" s="15">
        <f>BB25*BB36</f>
        <v>42603.379771733657</v>
      </c>
      <c r="BC33" s="15">
        <f>BC25*BC36</f>
        <v>42934.143662417126</v>
      </c>
      <c r="BD33" s="15">
        <f>BD25*BD36</f>
        <v>43266.924276846279</v>
      </c>
      <c r="BE33" s="15">
        <f>BE25*BE36</f>
        <v>43601.732678623128</v>
      </c>
      <c r="BF33" s="15">
        <f>BF25*BF36</f>
        <v>43938.579988535683</v>
      </c>
      <c r="BG33" s="15">
        <f>BG25*BG36</f>
        <v>44277.477384838094</v>
      </c>
      <c r="BH33" s="15">
        <f>BH25*BH36</f>
        <v>44618.436103540291</v>
      </c>
      <c r="BI33" s="15">
        <f>BI25*BI36</f>
        <v>44961.467438694468</v>
      </c>
      <c r="BJ33" s="15">
        <f>BJ25*BJ36</f>
        <v>45306.582742680614</v>
      </c>
      <c r="BK33" s="15">
        <f>BK25*BK36</f>
        <v>45653.793426502496</v>
      </c>
      <c r="BL33" s="15">
        <f>BL25*BL36</f>
        <v>46003.110960071164</v>
      </c>
      <c r="BM33" s="15">
        <f>BM25*BM36</f>
        <v>46354.546872506668</v>
      </c>
      <c r="BN33" s="15">
        <f>BN25*BN36</f>
        <v>46708.112752424931</v>
      </c>
      <c r="BO33" s="15">
        <f>BO25*BO36</f>
        <v>47063.82024823688</v>
      </c>
      <c r="BP33" s="15">
        <f>BP25*BP36</f>
        <v>47421.681068445745</v>
      </c>
      <c r="BQ33" s="15">
        <f>BQ25*BQ36</f>
        <v>47781.706981942807</v>
      </c>
      <c r="BR33" s="15">
        <f>BR25*BR36</f>
        <v>48143.909818312532</v>
      </c>
      <c r="BS33" s="15">
        <f>BS25*BS36</f>
        <v>48508.301468127596</v>
      </c>
      <c r="BT33" s="15">
        <f>BT25*BT36</f>
        <v>48874.893883256991</v>
      </c>
      <c r="BU33" s="15">
        <f>BU25*BU36</f>
        <v>49243.699077166995</v>
      </c>
      <c r="BV33" s="15">
        <f>BV25*BV36</f>
        <v>49614.729125230391</v>
      </c>
      <c r="BW33" s="15">
        <f>BW25*BW36</f>
        <v>49987.996165028962</v>
      </c>
      <c r="BX33" s="15">
        <f>BX25*BX36</f>
        <v>50363.512396668273</v>
      </c>
      <c r="BY33" s="15">
        <f>BY25*BY36</f>
        <v>50741.290083081651</v>
      </c>
      <c r="BZ33" s="15">
        <f>BZ25*BZ36</f>
        <v>51121.341550347584</v>
      </c>
      <c r="CA33" s="15">
        <f>CA25*CA36</f>
        <v>10694.655654196069</v>
      </c>
      <c r="CB33" s="15">
        <f>CB25*CB36</f>
        <v>10739.216719421745</v>
      </c>
      <c r="CC33" s="15">
        <f>CC25*CC36</f>
        <v>10783.963455752657</v>
      </c>
      <c r="CD33" s="15">
        <f>CD25*CD36</f>
        <v>10828.89663681835</v>
      </c>
      <c r="CE33" s="15">
        <f>CE25*CE36</f>
        <v>10874.017039471866</v>
      </c>
      <c r="CF33" s="15">
        <f>CF25*CF36</f>
        <v>10919.325443802401</v>
      </c>
      <c r="CG33" s="15">
        <f>CG25*CG36</f>
        <v>10964.822633152084</v>
      </c>
      <c r="CH33" s="15">
        <f>CH25*CH36</f>
        <v>11010.509394123406</v>
      </c>
      <c r="CI33" s="15">
        <f>CI25*CI36</f>
        <v>11056.386516598985</v>
      </c>
      <c r="CJ33" s="15">
        <f>CJ25*CJ36</f>
        <v>11102.45479375124</v>
      </c>
      <c r="CK33" s="15">
        <f>CK25*CK36</f>
        <v>11148.715022058414</v>
      </c>
      <c r="CL33" s="15">
        <f>CL25*CL36</f>
        <v>11195.168001317606</v>
      </c>
      <c r="CM33" s="15" t="e">
        <f>CM25*CM36</f>
        <v>#N/A</v>
      </c>
      <c r="CN33" s="15" t="e">
        <f>CN25*CN36</f>
        <v>#N/A</v>
      </c>
      <c r="CO33" s="15" t="e">
        <f>CO25*CO36</f>
        <v>#N/A</v>
      </c>
      <c r="CP33" s="15" t="e">
        <f>CP25*CP36</f>
        <v>#N/A</v>
      </c>
      <c r="CQ33" s="15" t="e">
        <f>CQ25*CQ36</f>
        <v>#N/A</v>
      </c>
      <c r="CR33" s="15" t="e">
        <f>CR25*CR36</f>
        <v>#N/A</v>
      </c>
      <c r="CS33" s="15" t="e">
        <f>CS25*CS36</f>
        <v>#N/A</v>
      </c>
      <c r="CT33" s="15" t="e">
        <f>CT25*CT36</f>
        <v>#N/A</v>
      </c>
      <c r="CU33" s="15" t="e">
        <f>CU25*CU36</f>
        <v>#N/A</v>
      </c>
      <c r="CV33" s="15" t="e">
        <f>CV25*CV36</f>
        <v>#N/A</v>
      </c>
      <c r="CW33" s="15" t="e">
        <f>CW25*CW36</f>
        <v>#N/A</v>
      </c>
      <c r="CX33" s="15" t="e">
        <f>CX25*CX36</f>
        <v>#N/A</v>
      </c>
      <c r="CY33" s="15" t="e">
        <f>CY25*CY36</f>
        <v>#N/A</v>
      </c>
      <c r="CZ33" s="15" t="e">
        <f>CZ25*CZ36</f>
        <v>#N/A</v>
      </c>
      <c r="DA33" s="15" t="e">
        <f>DA25*DA36</f>
        <v>#N/A</v>
      </c>
      <c r="DB33" s="15" t="e">
        <f>DB25*DB36</f>
        <v>#N/A</v>
      </c>
      <c r="DC33" s="15" t="e">
        <f>DC25*DC36</f>
        <v>#N/A</v>
      </c>
      <c r="DD33" s="15" t="e">
        <f>DD25*DD36</f>
        <v>#N/A</v>
      </c>
      <c r="DE33" s="15" t="e">
        <f>DE25*DE36</f>
        <v>#N/A</v>
      </c>
      <c r="DF33" s="15" t="e">
        <f>DF25*DF36</f>
        <v>#N/A</v>
      </c>
      <c r="DG33" s="15" t="e">
        <f>DG25*DG36</f>
        <v>#N/A</v>
      </c>
      <c r="DH33" s="15" t="e">
        <f>DH25*DH36</f>
        <v>#N/A</v>
      </c>
      <c r="DI33" s="15" t="e">
        <f>DI25*DI36</f>
        <v>#N/A</v>
      </c>
      <c r="DJ33" s="15" t="e">
        <f>DJ25*DJ36</f>
        <v>#N/A</v>
      </c>
      <c r="DK33" s="15" t="e">
        <f>DK25*DK36</f>
        <v>#N/A</v>
      </c>
      <c r="DL33" s="15" t="e">
        <f>DL25*DL36</f>
        <v>#N/A</v>
      </c>
    </row>
    <row r="34" spans="4:116" x14ac:dyDescent="0.35">
      <c r="D34" t="s">
        <v>812</v>
      </c>
      <c r="E34" s="8" t="str">
        <f>ROW()&amp;" "&amp;D34</f>
        <v>34 LISTSALES-PV</v>
      </c>
      <c r="G34" s="372" t="s">
        <v>809</v>
      </c>
      <c r="H34" s="31"/>
      <c r="I34" s="73"/>
      <c r="J34" s="73"/>
      <c r="K34" s="17">
        <f>SUMIF($3:$3,K$2,34:34)</f>
        <v>1513673.1329496959</v>
      </c>
      <c r="L34" s="17">
        <f>SUMIF($3:$3,L$2,34:34)</f>
        <v>1337075.5127907873</v>
      </c>
      <c r="M34" s="17">
        <f>SUMIF($3:$3,M$2,34:34)</f>
        <v>1469928.0548200146</v>
      </c>
      <c r="N34" s="17">
        <f>SUMIF($3:$3,N$2,34:34)</f>
        <v>1612874.7248630428</v>
      </c>
      <c r="O34" s="17">
        <f>SUMIF($3:$3,O$2,34:34)</f>
        <v>1766600.6455975389</v>
      </c>
      <c r="P34" s="17">
        <f>SUMIF($3:$3,P$2,34:34)</f>
        <v>393954.39393139444</v>
      </c>
      <c r="R34" s="33"/>
      <c r="S34" s="15">
        <f>S26*S36</f>
        <v>120500</v>
      </c>
      <c r="T34" s="15">
        <f>T26*T36</f>
        <v>121504.16666666664</v>
      </c>
      <c r="U34" s="15">
        <f>U26*U36</f>
        <v>122514.609375</v>
      </c>
      <c r="V34" s="15">
        <f>V26*V36</f>
        <v>123531.3629918981</v>
      </c>
      <c r="W34" s="15">
        <f>W26*W36</f>
        <v>124554.46256585761</v>
      </c>
      <c r="X34" s="15">
        <f>X26*X36</f>
        <v>125583.94332788153</v>
      </c>
      <c r="Y34" s="15">
        <f>Y26*Y36</f>
        <v>126619.84069239185</v>
      </c>
      <c r="Z34" s="15">
        <f>Z26*Z36</f>
        <v>127662.19025814542</v>
      </c>
      <c r="AA34" s="15">
        <f>AA26*AA36</f>
        <v>128711.02780915755</v>
      </c>
      <c r="AB34" s="15">
        <f>AB26*AB36</f>
        <v>129766.38931562485</v>
      </c>
      <c r="AC34" s="15">
        <f>AC26*AC36</f>
        <v>130828.31093485783</v>
      </c>
      <c r="AD34" s="15">
        <f>AD26*AD36</f>
        <v>131896.82901221438</v>
      </c>
      <c r="AE34" s="15">
        <f>AE26*AE36</f>
        <v>106583.43660396645</v>
      </c>
      <c r="AF34" s="15">
        <f>AF26*AF36</f>
        <v>107445.3528615525</v>
      </c>
      <c r="AG34" s="15">
        <f>AG26*AG36</f>
        <v>108312.60134773291</v>
      </c>
      <c r="AH34" s="15">
        <f>AH26*AH36</f>
        <v>109185.21153392213</v>
      </c>
      <c r="AI34" s="15">
        <f>AI26*AI36</f>
        <v>110063.21304455605</v>
      </c>
      <c r="AJ34" s="15">
        <f>AJ26*AJ36</f>
        <v>110946.6356578566</v>
      </c>
      <c r="AK34" s="15">
        <f>AK26*AK36</f>
        <v>111835.5093065964</v>
      </c>
      <c r="AL34" s="15">
        <f>AL26*AL36</f>
        <v>112729.86407887303</v>
      </c>
      <c r="AM34" s="15">
        <f>AM26*AM36</f>
        <v>113629.73021888304</v>
      </c>
      <c r="AN34" s="15">
        <f>AN26*AN36</f>
        <v>114535.13812769763</v>
      </c>
      <c r="AO34" s="15">
        <f>AO26*AO36</f>
        <v>115446.11836404595</v>
      </c>
      <c r="AP34" s="15">
        <f>AP26*AP36</f>
        <v>116362.70164510477</v>
      </c>
      <c r="AQ34" s="15">
        <f>AQ26*AQ36</f>
        <v>117284.91884728464</v>
      </c>
      <c r="AR34" s="15">
        <f>AR26*AR36</f>
        <v>118212.80100702344</v>
      </c>
      <c r="AS34" s="15">
        <f>AS26*AS36</f>
        <v>119146.37932158541</v>
      </c>
      <c r="AT34" s="15">
        <f>AT26*AT36</f>
        <v>120085.68514986298</v>
      </c>
      <c r="AU34" s="15">
        <f>AU26*AU36</f>
        <v>121030.75001317932</v>
      </c>
      <c r="AV34" s="15">
        <f>AV26*AV36</f>
        <v>121981.60559610072</v>
      </c>
      <c r="AW34" s="15">
        <f>AW26*AW36</f>
        <v>122938.28374724742</v>
      </c>
      <c r="AX34" s="15">
        <f>AX26*AX36</f>
        <v>123900.81648011169</v>
      </c>
      <c r="AY34" s="15">
        <f>AY26*AY36</f>
        <v>124869.23597387932</v>
      </c>
      <c r="AZ34" s="15">
        <f>AZ26*AZ36</f>
        <v>125843.57457425426</v>
      </c>
      <c r="BA34" s="15">
        <f>BA26*BA36</f>
        <v>126823.86479428466</v>
      </c>
      <c r="BB34" s="15">
        <f>BB26*BB36</f>
        <v>127810.13931520097</v>
      </c>
      <c r="BC34" s="15">
        <f>BC26*BC36</f>
        <v>128802.43098725135</v>
      </c>
      <c r="BD34" s="15">
        <f>BD26*BD36</f>
        <v>129800.77283053882</v>
      </c>
      <c r="BE34" s="15">
        <f>BE26*BE36</f>
        <v>130805.19803586937</v>
      </c>
      <c r="BF34" s="15">
        <f>BF26*BF36</f>
        <v>131815.73996560703</v>
      </c>
      <c r="BG34" s="15">
        <f>BG26*BG36</f>
        <v>132832.43215451427</v>
      </c>
      <c r="BH34" s="15">
        <f>BH26*BH36</f>
        <v>133855.30831062087</v>
      </c>
      <c r="BI34" s="15">
        <f>BI26*BI36</f>
        <v>134884.40231608337</v>
      </c>
      <c r="BJ34" s="15">
        <f>BJ26*BJ36</f>
        <v>135919.74822804183</v>
      </c>
      <c r="BK34" s="15">
        <f>BK26*BK36</f>
        <v>136961.38027950749</v>
      </c>
      <c r="BL34" s="15">
        <f>BL26*BL36</f>
        <v>138009.33288021348</v>
      </c>
      <c r="BM34" s="15">
        <f>BM26*BM36</f>
        <v>139063.64061752</v>
      </c>
      <c r="BN34" s="15">
        <f>BN26*BN36</f>
        <v>140124.33825727477</v>
      </c>
      <c r="BO34" s="15">
        <f>BO26*BO36</f>
        <v>141191.46074471064</v>
      </c>
      <c r="BP34" s="15">
        <f>BP26*BP36</f>
        <v>142265.04320533722</v>
      </c>
      <c r="BQ34" s="15">
        <f>BQ26*BQ36</f>
        <v>143345.12094582841</v>
      </c>
      <c r="BR34" s="15">
        <f>BR26*BR36</f>
        <v>144431.72945493757</v>
      </c>
      <c r="BS34" s="15">
        <f>BS26*BS36</f>
        <v>145524.90440438277</v>
      </c>
      <c r="BT34" s="15">
        <f>BT26*BT36</f>
        <v>146624.68164977097</v>
      </c>
      <c r="BU34" s="15">
        <f>BU26*BU36</f>
        <v>147731.09723150096</v>
      </c>
      <c r="BV34" s="15">
        <f>BV26*BV36</f>
        <v>148844.18737569117</v>
      </c>
      <c r="BW34" s="15">
        <f>BW26*BW36</f>
        <v>149963.98849508687</v>
      </c>
      <c r="BX34" s="15">
        <f>BX26*BX36</f>
        <v>151090.5371900048</v>
      </c>
      <c r="BY34" s="15">
        <f>BY26*BY36</f>
        <v>152223.87024924494</v>
      </c>
      <c r="BZ34" s="15">
        <f>BZ26*BZ36</f>
        <v>153364.02465104274</v>
      </c>
      <c r="CA34" s="15">
        <f>CA26*CA36</f>
        <v>32083.966962588205</v>
      </c>
      <c r="CB34" s="15">
        <f>CB26*CB36</f>
        <v>32217.650158265231</v>
      </c>
      <c r="CC34" s="15">
        <f>CC26*CC36</f>
        <v>32351.890367257965</v>
      </c>
      <c r="CD34" s="15">
        <f>CD26*CD36</f>
        <v>32486.689910455047</v>
      </c>
      <c r="CE34" s="15">
        <f>CE26*CE36</f>
        <v>32622.051118415591</v>
      </c>
      <c r="CF34" s="15">
        <f>CF26*CF36</f>
        <v>32757.976331407204</v>
      </c>
      <c r="CG34" s="15">
        <f>CG26*CG36</f>
        <v>32894.467899456249</v>
      </c>
      <c r="CH34" s="15">
        <f>CH26*CH36</f>
        <v>33031.528182370217</v>
      </c>
      <c r="CI34" s="15">
        <f>CI26*CI36</f>
        <v>33169.159549796954</v>
      </c>
      <c r="CJ34" s="15">
        <f>CJ26*CJ36</f>
        <v>33307.364381253719</v>
      </c>
      <c r="CK34" s="15">
        <f>CK26*CK36</f>
        <v>33446.145066175239</v>
      </c>
      <c r="CL34" s="15">
        <f>CL26*CL36</f>
        <v>33585.504003952818</v>
      </c>
      <c r="CM34" s="15" t="e">
        <f>CM26*CM36</f>
        <v>#N/A</v>
      </c>
      <c r="CN34" s="15" t="e">
        <f>CN26*CN36</f>
        <v>#N/A</v>
      </c>
      <c r="CO34" s="15" t="e">
        <f>CO26*CO36</f>
        <v>#N/A</v>
      </c>
      <c r="CP34" s="15" t="e">
        <f>CP26*CP36</f>
        <v>#N/A</v>
      </c>
      <c r="CQ34" s="15" t="e">
        <f>CQ26*CQ36</f>
        <v>#N/A</v>
      </c>
      <c r="CR34" s="15" t="e">
        <f>CR26*CR36</f>
        <v>#N/A</v>
      </c>
      <c r="CS34" s="15" t="e">
        <f>CS26*CS36</f>
        <v>#N/A</v>
      </c>
      <c r="CT34" s="15" t="e">
        <f>CT26*CT36</f>
        <v>#N/A</v>
      </c>
      <c r="CU34" s="15" t="e">
        <f>CU26*CU36</f>
        <v>#N/A</v>
      </c>
      <c r="CV34" s="15" t="e">
        <f>CV26*CV36</f>
        <v>#N/A</v>
      </c>
      <c r="CW34" s="15" t="e">
        <f>CW26*CW36</f>
        <v>#N/A</v>
      </c>
      <c r="CX34" s="15" t="e">
        <f>CX26*CX36</f>
        <v>#N/A</v>
      </c>
      <c r="CY34" s="15" t="e">
        <f>CY26*CY36</f>
        <v>#N/A</v>
      </c>
      <c r="CZ34" s="15" t="e">
        <f>CZ26*CZ36</f>
        <v>#N/A</v>
      </c>
      <c r="DA34" s="15" t="e">
        <f>DA26*DA36</f>
        <v>#N/A</v>
      </c>
      <c r="DB34" s="15" t="e">
        <f>DB26*DB36</f>
        <v>#N/A</v>
      </c>
      <c r="DC34" s="15" t="e">
        <f>DC26*DC36</f>
        <v>#N/A</v>
      </c>
      <c r="DD34" s="15" t="e">
        <f>DD26*DD36</f>
        <v>#N/A</v>
      </c>
      <c r="DE34" s="15" t="e">
        <f>DE26*DE36</f>
        <v>#N/A</v>
      </c>
      <c r="DF34" s="15" t="e">
        <f>DF26*DF36</f>
        <v>#N/A</v>
      </c>
      <c r="DG34" s="15" t="e">
        <f>DG26*DG36</f>
        <v>#N/A</v>
      </c>
      <c r="DH34" s="15" t="e">
        <f>DH26*DH36</f>
        <v>#N/A</v>
      </c>
      <c r="DI34" s="15" t="e">
        <f>DI26*DI36</f>
        <v>#N/A</v>
      </c>
      <c r="DJ34" s="15" t="e">
        <f>DJ26*DJ36</f>
        <v>#N/A</v>
      </c>
      <c r="DK34" s="15" t="e">
        <f>DK26*DK36</f>
        <v>#N/A</v>
      </c>
      <c r="DL34" s="15" t="e">
        <f>DL26*DL36</f>
        <v>#N/A</v>
      </c>
    </row>
    <row r="35" spans="4:116" x14ac:dyDescent="0.35">
      <c r="D35" t="s">
        <v>812</v>
      </c>
      <c r="E35" s="8" t="str">
        <f>ROW()&amp;" "&amp;D35</f>
        <v>35 LISTSALES-PV</v>
      </c>
      <c r="G35" s="372" t="s">
        <v>810</v>
      </c>
      <c r="H35" s="31"/>
      <c r="I35" s="73"/>
      <c r="J35" s="73"/>
      <c r="K35" s="256">
        <f>SUMIF($3:$3,K$2,35:35)</f>
        <v>1009115.421966464</v>
      </c>
      <c r="L35" s="256">
        <f>SUMIF($3:$3,L$2,35:35)</f>
        <v>891383.67519385833</v>
      </c>
      <c r="M35" s="256">
        <f>SUMIF($3:$3,M$2,35:35)</f>
        <v>979952.03654667665</v>
      </c>
      <c r="N35" s="256">
        <f>SUMIF($3:$3,N$2,35:35)</f>
        <v>1075249.8165753619</v>
      </c>
      <c r="O35" s="256">
        <f>SUMIF($3:$3,O$2,35:35)</f>
        <v>1177733.7637316929</v>
      </c>
      <c r="P35" s="256">
        <f>SUMIF($3:$3,P$2,35:35)</f>
        <v>262636.26262092963</v>
      </c>
      <c r="R35" s="33"/>
      <c r="S35" s="15">
        <f>S27*S36</f>
        <v>80333.333333333343</v>
      </c>
      <c r="T35" s="15">
        <f>T27*T36</f>
        <v>81002.777777777766</v>
      </c>
      <c r="U35" s="15">
        <f>U27*U36</f>
        <v>81676.40625</v>
      </c>
      <c r="V35" s="15">
        <f>V27*V36</f>
        <v>82354.241994598749</v>
      </c>
      <c r="W35" s="15">
        <f>W27*W36</f>
        <v>83036.308377238413</v>
      </c>
      <c r="X35" s="15">
        <f>X27*X36</f>
        <v>83722.628885254366</v>
      </c>
      <c r="Y35" s="15">
        <f>Y27*Y36</f>
        <v>84413.227128261235</v>
      </c>
      <c r="Z35" s="15">
        <f>Z27*Z36</f>
        <v>85108.126838763623</v>
      </c>
      <c r="AA35" s="15">
        <f>AA27*AA36</f>
        <v>85807.351872771702</v>
      </c>
      <c r="AB35" s="15">
        <f>AB27*AB36</f>
        <v>86510.926210416583</v>
      </c>
      <c r="AC35" s="15">
        <f>AC27*AC36</f>
        <v>87218.873956571901</v>
      </c>
      <c r="AD35" s="15">
        <f>AD27*AD36</f>
        <v>87931.219341476273</v>
      </c>
      <c r="AE35" s="15">
        <f>AE27*AE36</f>
        <v>71055.624402644302</v>
      </c>
      <c r="AF35" s="15">
        <f>AF27*AF36</f>
        <v>71630.235241034999</v>
      </c>
      <c r="AG35" s="15">
        <f>AG27*AG36</f>
        <v>72208.400898488617</v>
      </c>
      <c r="AH35" s="15">
        <f>AH27*AH36</f>
        <v>72790.141022614771</v>
      </c>
      <c r="AI35" s="15">
        <f>AI27*AI36</f>
        <v>73375.47536303736</v>
      </c>
      <c r="AJ35" s="15">
        <f>AJ27*AJ36</f>
        <v>73964.423771904418</v>
      </c>
      <c r="AK35" s="15">
        <f>AK27*AK36</f>
        <v>74557.006204397607</v>
      </c>
      <c r="AL35" s="15">
        <f>AL27*AL36</f>
        <v>75153.242719248679</v>
      </c>
      <c r="AM35" s="15">
        <f>AM27*AM36</f>
        <v>75753.153479255372</v>
      </c>
      <c r="AN35" s="15">
        <f>AN27*AN36</f>
        <v>76356.758751798421</v>
      </c>
      <c r="AO35" s="15">
        <f>AO27*AO36</f>
        <v>76964.078909363976</v>
      </c>
      <c r="AP35" s="15">
        <f>AP27*AP36</f>
        <v>77575.134430069855</v>
      </c>
      <c r="AQ35" s="15">
        <f>AQ27*AQ36</f>
        <v>78189.945898189777</v>
      </c>
      <c r="AR35" s="15">
        <f>AR27*AR36</f>
        <v>78808.534004682311</v>
      </c>
      <c r="AS35" s="15">
        <f>AS27*AS36</f>
        <v>79430.919547723606</v>
      </c>
      <c r="AT35" s="15">
        <f>AT27*AT36</f>
        <v>80057.123433241999</v>
      </c>
      <c r="AU35" s="15">
        <f>AU27*AU36</f>
        <v>80687.1666754529</v>
      </c>
      <c r="AV35" s="15">
        <f>AV27*AV36</f>
        <v>81321.070397400486</v>
      </c>
      <c r="AW35" s="15">
        <f>AW27*AW36</f>
        <v>81958.85583149828</v>
      </c>
      <c r="AX35" s="15">
        <f>AX27*AX36</f>
        <v>82600.544320074478</v>
      </c>
      <c r="AY35" s="15">
        <f>AY27*AY36</f>
        <v>83246.157315919554</v>
      </c>
      <c r="AZ35" s="15">
        <f>AZ27*AZ36</f>
        <v>83895.716382836181</v>
      </c>
      <c r="BA35" s="15">
        <f>BA27*BA36</f>
        <v>84549.243196189782</v>
      </c>
      <c r="BB35" s="15">
        <f>BB27*BB36</f>
        <v>85206.759543467313</v>
      </c>
      <c r="BC35" s="15">
        <f>BC27*BC36</f>
        <v>85868.287324834251</v>
      </c>
      <c r="BD35" s="15">
        <f>BD27*BD36</f>
        <v>86533.848553692558</v>
      </c>
      <c r="BE35" s="15">
        <f>BE27*BE36</f>
        <v>87203.465357246256</v>
      </c>
      <c r="BF35" s="15">
        <f>BF27*BF36</f>
        <v>87877.159977071366</v>
      </c>
      <c r="BG35" s="15">
        <f>BG27*BG36</f>
        <v>88554.954769676187</v>
      </c>
      <c r="BH35" s="15">
        <f>BH27*BH36</f>
        <v>89236.872207080582</v>
      </c>
      <c r="BI35" s="15">
        <f>BI27*BI36</f>
        <v>89922.934877388936</v>
      </c>
      <c r="BJ35" s="15">
        <f>BJ27*BJ36</f>
        <v>90613.165485361227</v>
      </c>
      <c r="BK35" s="15">
        <f>BK27*BK36</f>
        <v>91307.586853004992</v>
      </c>
      <c r="BL35" s="15">
        <f>BL27*BL36</f>
        <v>92006.221920142329</v>
      </c>
      <c r="BM35" s="15">
        <f>BM27*BM36</f>
        <v>92709.093745013335</v>
      </c>
      <c r="BN35" s="15">
        <f>BN27*BN36</f>
        <v>93416.225504849863</v>
      </c>
      <c r="BO35" s="15">
        <f>BO27*BO36</f>
        <v>94127.640496473759</v>
      </c>
      <c r="BP35" s="15">
        <f>BP27*BP36</f>
        <v>94843.36213689149</v>
      </c>
      <c r="BQ35" s="15">
        <f>BQ27*BQ36</f>
        <v>95563.413963885614</v>
      </c>
      <c r="BR35" s="15">
        <f>BR27*BR36</f>
        <v>96287.819636625063</v>
      </c>
      <c r="BS35" s="15">
        <f>BS27*BS36</f>
        <v>97016.602936255193</v>
      </c>
      <c r="BT35" s="15">
        <f>BT27*BT36</f>
        <v>97749.787766513982</v>
      </c>
      <c r="BU35" s="15">
        <f>BU27*BU36</f>
        <v>98487.398154333991</v>
      </c>
      <c r="BV35" s="15">
        <f>BV27*BV36</f>
        <v>99229.458250460782</v>
      </c>
      <c r="BW35" s="15">
        <f>BW27*BW36</f>
        <v>99975.992330057925</v>
      </c>
      <c r="BX35" s="15">
        <f>BX27*BX36</f>
        <v>100727.02479333655</v>
      </c>
      <c r="BY35" s="15">
        <f>BY27*BY36</f>
        <v>101482.5801661633</v>
      </c>
      <c r="BZ35" s="15">
        <f>BZ27*BZ36</f>
        <v>102242.68310069517</v>
      </c>
      <c r="CA35" s="15">
        <f>CA27*CA36</f>
        <v>21389.311308392138</v>
      </c>
      <c r="CB35" s="15">
        <f>CB27*CB36</f>
        <v>21478.433438843491</v>
      </c>
      <c r="CC35" s="15">
        <f>CC27*CC36</f>
        <v>21567.926911505314</v>
      </c>
      <c r="CD35" s="15">
        <f>CD27*CD36</f>
        <v>21657.7932736367</v>
      </c>
      <c r="CE35" s="15">
        <f>CE27*CE36</f>
        <v>21748.034078943732</v>
      </c>
      <c r="CF35" s="15">
        <f>CF27*CF36</f>
        <v>21838.650887604803</v>
      </c>
      <c r="CG35" s="15">
        <f>CG27*CG36</f>
        <v>21929.645266304167</v>
      </c>
      <c r="CH35" s="15">
        <f>CH27*CH36</f>
        <v>22021.018788246813</v>
      </c>
      <c r="CI35" s="15">
        <f>CI27*CI36</f>
        <v>22112.773033197969</v>
      </c>
      <c r="CJ35" s="15">
        <f>CJ27*CJ36</f>
        <v>22204.90958750248</v>
      </c>
      <c r="CK35" s="15">
        <f>CK27*CK36</f>
        <v>22297.430044116827</v>
      </c>
      <c r="CL35" s="15">
        <f>CL27*CL36</f>
        <v>22390.336002635213</v>
      </c>
      <c r="CM35" s="15" t="e">
        <f>CM27*CM36</f>
        <v>#N/A</v>
      </c>
      <c r="CN35" s="15" t="e">
        <f>CN27*CN36</f>
        <v>#N/A</v>
      </c>
      <c r="CO35" s="15" t="e">
        <f>CO27*CO36</f>
        <v>#N/A</v>
      </c>
      <c r="CP35" s="15" t="e">
        <f>CP27*CP36</f>
        <v>#N/A</v>
      </c>
      <c r="CQ35" s="15" t="e">
        <f>CQ27*CQ36</f>
        <v>#N/A</v>
      </c>
      <c r="CR35" s="15" t="e">
        <f>CR27*CR36</f>
        <v>#N/A</v>
      </c>
      <c r="CS35" s="15" t="e">
        <f>CS27*CS36</f>
        <v>#N/A</v>
      </c>
      <c r="CT35" s="15" t="e">
        <f>CT27*CT36</f>
        <v>#N/A</v>
      </c>
      <c r="CU35" s="15" t="e">
        <f>CU27*CU36</f>
        <v>#N/A</v>
      </c>
      <c r="CV35" s="15" t="e">
        <f>CV27*CV36</f>
        <v>#N/A</v>
      </c>
      <c r="CW35" s="15" t="e">
        <f>CW27*CW36</f>
        <v>#N/A</v>
      </c>
      <c r="CX35" s="15" t="e">
        <f>CX27*CX36</f>
        <v>#N/A</v>
      </c>
      <c r="CY35" s="15" t="e">
        <f>CY27*CY36</f>
        <v>#N/A</v>
      </c>
      <c r="CZ35" s="15" t="e">
        <f>CZ27*CZ36</f>
        <v>#N/A</v>
      </c>
      <c r="DA35" s="15" t="e">
        <f>DA27*DA36</f>
        <v>#N/A</v>
      </c>
      <c r="DB35" s="15" t="e">
        <f>DB27*DB36</f>
        <v>#N/A</v>
      </c>
      <c r="DC35" s="15" t="e">
        <f>DC27*DC36</f>
        <v>#N/A</v>
      </c>
      <c r="DD35" s="15" t="e">
        <f>DD27*DD36</f>
        <v>#N/A</v>
      </c>
      <c r="DE35" s="15" t="e">
        <f>DE27*DE36</f>
        <v>#N/A</v>
      </c>
      <c r="DF35" s="15" t="e">
        <f>DF27*DF36</f>
        <v>#N/A</v>
      </c>
      <c r="DG35" s="15" t="e">
        <f>DG27*DG36</f>
        <v>#N/A</v>
      </c>
      <c r="DH35" s="15" t="e">
        <f>DH27*DH36</f>
        <v>#N/A</v>
      </c>
      <c r="DI35" s="15" t="e">
        <f>DI27*DI36</f>
        <v>#N/A</v>
      </c>
      <c r="DJ35" s="15" t="e">
        <f>DJ27*DJ36</f>
        <v>#N/A</v>
      </c>
      <c r="DK35" s="15" t="e">
        <f>DK27*DK36</f>
        <v>#N/A</v>
      </c>
      <c r="DL35" s="15" t="e">
        <f>DL27*DL36</f>
        <v>#N/A</v>
      </c>
    </row>
    <row r="36" spans="4:116" s="27" customFormat="1" x14ac:dyDescent="0.35">
      <c r="D36" t="s">
        <v>812</v>
      </c>
      <c r="E36" s="8" t="str">
        <f>ROW()&amp;" "&amp;D36</f>
        <v>36 LISTSALES-PV</v>
      </c>
      <c r="G36" s="373" t="s">
        <v>818</v>
      </c>
      <c r="H36" s="31"/>
      <c r="I36" s="73"/>
      <c r="J36" s="73"/>
      <c r="K36" s="38">
        <f>SUMIF($3:$3,K$2,36:36)</f>
        <v>5045577.1098323194</v>
      </c>
      <c r="L36" s="38">
        <f>SUMIF($3:$3,L$2,36:36)</f>
        <v>4456918.3759692917</v>
      </c>
      <c r="M36" s="38">
        <f>SUMIF($3:$3,M$2,36:36)</f>
        <v>4899760.182733383</v>
      </c>
      <c r="N36" s="38">
        <f>SUMIF($3:$3,N$2,36:36)</f>
        <v>5376249.0828768089</v>
      </c>
      <c r="O36" s="38">
        <f>SUMIF($3:$3,O$2,36:36)</f>
        <v>5888668.8186584637</v>
      </c>
      <c r="P36" s="38">
        <f>SUMIF($3:$3,P$2,36:36)</f>
        <v>1313181.3131046481</v>
      </c>
      <c r="R36" s="118"/>
      <c r="S36" s="117">
        <f>S$20</f>
        <v>401666.66666666669</v>
      </c>
      <c r="T36" s="117">
        <f>T$20</f>
        <v>405013.88888888882</v>
      </c>
      <c r="U36" s="117">
        <f>U$20</f>
        <v>408382.03125</v>
      </c>
      <c r="V36" s="117">
        <f>V$20</f>
        <v>411771.2099729937</v>
      </c>
      <c r="W36" s="117">
        <f>W$20</f>
        <v>415181.54188619205</v>
      </c>
      <c r="X36" s="117">
        <f>X$20</f>
        <v>418613.14442627179</v>
      </c>
      <c r="Y36" s="117">
        <f>Y$20</f>
        <v>422066.13564130617</v>
      </c>
      <c r="Z36" s="117">
        <f>Z$20</f>
        <v>425540.63419381808</v>
      </c>
      <c r="AA36" s="117">
        <f>AA$20</f>
        <v>429036.75936385849</v>
      </c>
      <c r="AB36" s="117">
        <f>AB$20</f>
        <v>432554.63105208287</v>
      </c>
      <c r="AC36" s="117">
        <f>AC$20</f>
        <v>436094.36978285946</v>
      </c>
      <c r="AD36" s="117">
        <f>AD$20</f>
        <v>439656.09670738131</v>
      </c>
      <c r="AE36" s="117">
        <f>AE$20</f>
        <v>355278.12201322149</v>
      </c>
      <c r="AF36" s="117">
        <f>AF$20</f>
        <v>358151.176205175</v>
      </c>
      <c r="AG36" s="117">
        <f>AG$20</f>
        <v>361042.00449244305</v>
      </c>
      <c r="AH36" s="117">
        <f>AH$20</f>
        <v>363950.70511307381</v>
      </c>
      <c r="AI36" s="117">
        <f>AI$20</f>
        <v>366877.37681518681</v>
      </c>
      <c r="AJ36" s="117">
        <f>AJ$20</f>
        <v>369822.11885952204</v>
      </c>
      <c r="AK36" s="117">
        <f>AK$20</f>
        <v>372785.03102198802</v>
      </c>
      <c r="AL36" s="117">
        <f>AL$20</f>
        <v>375766.21359624341</v>
      </c>
      <c r="AM36" s="117">
        <f>AM$20</f>
        <v>378765.76739627682</v>
      </c>
      <c r="AN36" s="117">
        <f>AN$20</f>
        <v>381783.79375899211</v>
      </c>
      <c r="AO36" s="117">
        <f>AO$20</f>
        <v>384820.39454681985</v>
      </c>
      <c r="AP36" s="117">
        <f>AP$20</f>
        <v>387875.67215034924</v>
      </c>
      <c r="AQ36" s="117">
        <f>AQ$20</f>
        <v>390949.72949094884</v>
      </c>
      <c r="AR36" s="117">
        <f>AR$20</f>
        <v>394042.67002341151</v>
      </c>
      <c r="AS36" s="117">
        <f>AS$20</f>
        <v>397154.59773861803</v>
      </c>
      <c r="AT36" s="117">
        <f>AT$20</f>
        <v>400285.61716620997</v>
      </c>
      <c r="AU36" s="117">
        <f>AU$20</f>
        <v>403435.83337726444</v>
      </c>
      <c r="AV36" s="117">
        <f>AV$20</f>
        <v>406605.35198700242</v>
      </c>
      <c r="AW36" s="117">
        <f>AW$20</f>
        <v>409794.2791574914</v>
      </c>
      <c r="AX36" s="117">
        <f>AX$20</f>
        <v>413002.72160037234</v>
      </c>
      <c r="AY36" s="117">
        <f>AY$20</f>
        <v>416230.78657959774</v>
      </c>
      <c r="AZ36" s="117">
        <f>AZ$20</f>
        <v>419478.58191418089</v>
      </c>
      <c r="BA36" s="117">
        <f>BA$20</f>
        <v>422746.21598094888</v>
      </c>
      <c r="BB36" s="117">
        <f>BB$20</f>
        <v>426033.79771733657</v>
      </c>
      <c r="BC36" s="117">
        <f>BC$20</f>
        <v>429341.43662417121</v>
      </c>
      <c r="BD36" s="117">
        <f>BD$20</f>
        <v>432669.24276846275</v>
      </c>
      <c r="BE36" s="117">
        <f>BE$20</f>
        <v>436017.32678623125</v>
      </c>
      <c r="BF36" s="117">
        <f>BF$20</f>
        <v>439385.7998853568</v>
      </c>
      <c r="BG36" s="117">
        <f>BG$20</f>
        <v>442774.77384838089</v>
      </c>
      <c r="BH36" s="117">
        <f>BH$20</f>
        <v>446184.36103540286</v>
      </c>
      <c r="BI36" s="117">
        <f>BI$20</f>
        <v>449614.67438694462</v>
      </c>
      <c r="BJ36" s="117">
        <f>BJ$20</f>
        <v>453065.82742680609</v>
      </c>
      <c r="BK36" s="117">
        <f>BK$20</f>
        <v>456537.93426502496</v>
      </c>
      <c r="BL36" s="117">
        <f>BL$20</f>
        <v>460031.10960071161</v>
      </c>
      <c r="BM36" s="117">
        <f>BM$20</f>
        <v>463545.46872506663</v>
      </c>
      <c r="BN36" s="117">
        <f>BN$20</f>
        <v>467081.12752424926</v>
      </c>
      <c r="BO36" s="117">
        <f>BO$20</f>
        <v>470638.2024823688</v>
      </c>
      <c r="BP36" s="117">
        <f>BP$20</f>
        <v>474216.81068445742</v>
      </c>
      <c r="BQ36" s="117">
        <f>BQ$20</f>
        <v>477817.06981942803</v>
      </c>
      <c r="BR36" s="117">
        <f>BR$20</f>
        <v>481439.09818312526</v>
      </c>
      <c r="BS36" s="117">
        <f>BS$20</f>
        <v>485083.01468127593</v>
      </c>
      <c r="BT36" s="117">
        <f>BT$20</f>
        <v>488748.93883256987</v>
      </c>
      <c r="BU36" s="117">
        <f>BU$20</f>
        <v>492436.99077166989</v>
      </c>
      <c r="BV36" s="117">
        <f>BV$20</f>
        <v>496147.29125230387</v>
      </c>
      <c r="BW36" s="117">
        <f>BW$20</f>
        <v>499879.9616502896</v>
      </c>
      <c r="BX36" s="117">
        <f>BX$20</f>
        <v>503635.1239666827</v>
      </c>
      <c r="BY36" s="117">
        <f>BY$20</f>
        <v>507412.90083081648</v>
      </c>
      <c r="BZ36" s="117">
        <f>BZ$20</f>
        <v>511213.41550347582</v>
      </c>
      <c r="CA36" s="117">
        <f>CA$20</f>
        <v>106946.55654196069</v>
      </c>
      <c r="CB36" s="117">
        <f>CB$20</f>
        <v>107392.16719421744</v>
      </c>
      <c r="CC36" s="117">
        <f>CC$20</f>
        <v>107839.63455752656</v>
      </c>
      <c r="CD36" s="117">
        <f>CD$20</f>
        <v>108288.96636818349</v>
      </c>
      <c r="CE36" s="117">
        <f>CE$20</f>
        <v>108740.17039471865</v>
      </c>
      <c r="CF36" s="117">
        <f>CF$20</f>
        <v>109193.25443802401</v>
      </c>
      <c r="CG36" s="117">
        <f>CG$20</f>
        <v>109648.22633152083</v>
      </c>
      <c r="CH36" s="117">
        <f>CH$20</f>
        <v>110105.09394123405</v>
      </c>
      <c r="CI36" s="117">
        <f>CI$20</f>
        <v>110563.86516598985</v>
      </c>
      <c r="CJ36" s="117">
        <f>CJ$20</f>
        <v>111024.5479375124</v>
      </c>
      <c r="CK36" s="117">
        <f>CK$20</f>
        <v>111487.15022058412</v>
      </c>
      <c r="CL36" s="117">
        <f>CL$20</f>
        <v>111951.68001317605</v>
      </c>
      <c r="CM36" s="117">
        <f>CM$20</f>
        <v>-26980354.883174915</v>
      </c>
      <c r="CN36" s="117">
        <f>CN$20</f>
        <v>0</v>
      </c>
      <c r="CO36" s="117" t="e">
        <f>CO$20</f>
        <v>#N/A</v>
      </c>
      <c r="CP36" s="117" t="e">
        <f>CP$20</f>
        <v>#N/A</v>
      </c>
      <c r="CQ36" s="117" t="e">
        <f>CQ$20</f>
        <v>#N/A</v>
      </c>
      <c r="CR36" s="117" t="e">
        <f>CR$20</f>
        <v>#N/A</v>
      </c>
      <c r="CS36" s="117" t="e">
        <f>CS$20</f>
        <v>#N/A</v>
      </c>
      <c r="CT36" s="117" t="e">
        <f>CT$20</f>
        <v>#N/A</v>
      </c>
      <c r="CU36" s="117" t="e">
        <f>CU$20</f>
        <v>#N/A</v>
      </c>
      <c r="CV36" s="117" t="e">
        <f>CV$20</f>
        <v>#N/A</v>
      </c>
      <c r="CW36" s="117" t="e">
        <f>CW$20</f>
        <v>#N/A</v>
      </c>
      <c r="CX36" s="117" t="e">
        <f>CX$20</f>
        <v>#N/A</v>
      </c>
      <c r="CY36" s="117" t="e">
        <f>CY$20</f>
        <v>#N/A</v>
      </c>
      <c r="CZ36" s="117" t="e">
        <f>CZ$20</f>
        <v>#N/A</v>
      </c>
      <c r="DA36" s="117" t="e">
        <f>DA$20</f>
        <v>#N/A</v>
      </c>
      <c r="DB36" s="117" t="e">
        <f>DB$20</f>
        <v>#N/A</v>
      </c>
      <c r="DC36" s="117" t="e">
        <f>DC$20</f>
        <v>#N/A</v>
      </c>
      <c r="DD36" s="117" t="e">
        <f>DD$20</f>
        <v>#N/A</v>
      </c>
      <c r="DE36" s="117" t="e">
        <f>DE$20</f>
        <v>#N/A</v>
      </c>
      <c r="DF36" s="117" t="e">
        <f>DF$20</f>
        <v>#N/A</v>
      </c>
      <c r="DG36" s="117" t="e">
        <f>DG$20</f>
        <v>#N/A</v>
      </c>
      <c r="DH36" s="117" t="e">
        <f>DH$20</f>
        <v>#N/A</v>
      </c>
      <c r="DI36" s="117" t="e">
        <f>DI$20</f>
        <v>#N/A</v>
      </c>
      <c r="DJ36" s="117" t="e">
        <f>DJ$20</f>
        <v>#N/A</v>
      </c>
      <c r="DK36" s="117" t="e">
        <f>DK$20</f>
        <v>#N/A</v>
      </c>
      <c r="DL36" s="117" t="e">
        <f>DL$20</f>
        <v>#N/A</v>
      </c>
    </row>
    <row r="37" spans="4:116" x14ac:dyDescent="0.35">
      <c r="D37" t="s">
        <v>812</v>
      </c>
      <c r="E37" s="8" t="str">
        <f>ROW()&amp;" "&amp;D37</f>
        <v>37 LISTSALES-PV</v>
      </c>
      <c r="G37" s="372"/>
      <c r="H37" s="31"/>
      <c r="I37" s="73"/>
      <c r="J37" s="73"/>
      <c r="K37" s="18"/>
      <c r="L37" s="18"/>
      <c r="M37" s="18"/>
      <c r="N37" s="18"/>
      <c r="O37" s="18"/>
      <c r="P37" s="18"/>
      <c r="R37" s="33"/>
      <c r="S37" s="19"/>
      <c r="T37" s="19"/>
      <c r="U37" s="19"/>
      <c r="V37" s="19"/>
      <c r="W37" s="19"/>
      <c r="X37" s="19"/>
      <c r="Y37" s="19"/>
      <c r="Z37" s="19"/>
      <c r="AA37" s="19"/>
      <c r="AB37" s="19"/>
      <c r="AC37" s="19"/>
      <c r="AD37" s="19"/>
      <c r="AE37" s="19"/>
      <c r="AF37" s="19"/>
      <c r="AG37" s="19"/>
      <c r="AH37" s="19"/>
      <c r="AI37" s="19"/>
      <c r="AJ37" s="19"/>
      <c r="AK37" s="19"/>
      <c r="AL37" s="19"/>
      <c r="AM37" s="19"/>
      <c r="AN37" s="19"/>
      <c r="AO37" s="19"/>
      <c r="AP37" s="19"/>
      <c r="AQ37" s="19"/>
      <c r="AR37" s="19"/>
      <c r="AS37" s="19"/>
      <c r="AT37" s="19"/>
      <c r="AU37" s="19"/>
      <c r="AV37" s="19"/>
      <c r="AW37" s="19"/>
      <c r="AX37" s="19"/>
      <c r="AY37" s="19"/>
      <c r="AZ37" s="19"/>
      <c r="BA37" s="19"/>
      <c r="BB37" s="19"/>
      <c r="BC37" s="19"/>
      <c r="BD37" s="19"/>
      <c r="BE37" s="19"/>
      <c r="BF37" s="19"/>
      <c r="BG37" s="19"/>
      <c r="BH37" s="19"/>
      <c r="BI37" s="19"/>
      <c r="BJ37" s="19"/>
      <c r="BK37" s="19"/>
      <c r="BL37" s="19"/>
      <c r="BM37" s="19"/>
      <c r="BN37" s="19"/>
      <c r="BO37" s="19"/>
      <c r="BP37" s="19"/>
      <c r="BQ37" s="19"/>
      <c r="BR37" s="19"/>
      <c r="BS37" s="19"/>
      <c r="BT37" s="19"/>
      <c r="BU37" s="19"/>
      <c r="BV37" s="19"/>
      <c r="BW37" s="19"/>
      <c r="BX37" s="19"/>
      <c r="BY37" s="19"/>
      <c r="BZ37" s="19"/>
      <c r="CA37" s="19"/>
      <c r="CB37" s="19"/>
      <c r="CC37" s="19"/>
      <c r="CD37" s="19"/>
      <c r="CE37" s="19"/>
      <c r="CF37" s="19"/>
      <c r="CG37" s="19"/>
      <c r="CH37" s="19"/>
      <c r="CI37" s="19"/>
      <c r="CJ37" s="19"/>
      <c r="CK37" s="19"/>
      <c r="CL37" s="19"/>
      <c r="CN37" s="73"/>
      <c r="CO37" s="19"/>
      <c r="CP37" s="19"/>
      <c r="CQ37" s="19"/>
      <c r="CR37" s="19"/>
      <c r="CS37" s="19"/>
      <c r="CT37" s="19"/>
      <c r="CU37" s="19"/>
      <c r="CV37" s="19"/>
      <c r="CW37" s="19"/>
      <c r="CX37" s="19"/>
      <c r="CY37" s="19"/>
      <c r="CZ37" s="19"/>
      <c r="DA37" s="19"/>
      <c r="DB37" s="19"/>
      <c r="DC37" s="19"/>
      <c r="DD37" s="19"/>
      <c r="DE37" s="19"/>
      <c r="DF37" s="19"/>
      <c r="DG37" s="19"/>
      <c r="DH37" s="19"/>
      <c r="DI37" s="19"/>
      <c r="DJ37" s="19"/>
      <c r="DK37" s="19"/>
      <c r="DL37" s="19"/>
    </row>
    <row r="38" spans="4:116" x14ac:dyDescent="0.35">
      <c r="D38" t="s">
        <v>812</v>
      </c>
      <c r="E38" s="8" t="str">
        <f>ROW()&amp;" "&amp;D38</f>
        <v>38 LISTSALES-PV</v>
      </c>
      <c r="G38" s="129" t="s">
        <v>819</v>
      </c>
      <c r="H38" s="31"/>
      <c r="I38" s="73"/>
      <c r="J38" s="73"/>
      <c r="K38" s="18"/>
      <c r="L38" s="18"/>
      <c r="M38" s="18"/>
      <c r="N38" s="18"/>
      <c r="O38" s="18"/>
      <c r="P38" s="18"/>
      <c r="R38" s="33"/>
      <c r="S38" s="19"/>
      <c r="T38" s="19"/>
      <c r="U38" s="19"/>
      <c r="V38" s="19"/>
      <c r="W38" s="19"/>
      <c r="X38" s="19"/>
      <c r="Y38" s="19"/>
      <c r="Z38" s="19"/>
      <c r="AA38" s="19"/>
      <c r="AB38" s="19"/>
      <c r="AC38" s="19"/>
      <c r="AD38" s="19"/>
      <c r="AE38" s="19"/>
      <c r="AF38" s="19"/>
      <c r="AG38" s="19"/>
      <c r="AH38" s="19"/>
      <c r="AI38" s="19"/>
      <c r="AJ38" s="19"/>
      <c r="AK38" s="19"/>
      <c r="AL38" s="19"/>
      <c r="AM38" s="19"/>
      <c r="AN38" s="19"/>
      <c r="AO38" s="19"/>
      <c r="AP38" s="19"/>
      <c r="AQ38" s="19"/>
      <c r="AR38" s="19"/>
      <c r="AS38" s="19"/>
      <c r="AT38" s="19"/>
      <c r="AU38" s="19"/>
      <c r="AV38" s="19"/>
      <c r="AW38" s="19"/>
      <c r="AX38" s="19"/>
      <c r="AY38" s="19"/>
      <c r="AZ38" s="19"/>
      <c r="BA38" s="19"/>
      <c r="BB38" s="19"/>
      <c r="BC38" s="19"/>
      <c r="BD38" s="19"/>
      <c r="BE38" s="19"/>
      <c r="BF38" s="19"/>
      <c r="BG38" s="19"/>
      <c r="BH38" s="19"/>
      <c r="BI38" s="19"/>
      <c r="BJ38" s="19"/>
      <c r="BK38" s="19"/>
      <c r="BL38" s="19"/>
      <c r="BM38" s="19"/>
      <c r="BN38" s="19"/>
      <c r="BO38" s="19"/>
      <c r="BP38" s="19"/>
      <c r="BQ38" s="19"/>
      <c r="BR38" s="19"/>
      <c r="BS38" s="19"/>
      <c r="BT38" s="19"/>
      <c r="BU38" s="19"/>
      <c r="BV38" s="19"/>
      <c r="BW38" s="19"/>
      <c r="BX38" s="19"/>
      <c r="BY38" s="19"/>
      <c r="BZ38" s="19"/>
      <c r="CA38" s="19"/>
      <c r="CB38" s="19"/>
      <c r="CC38" s="19"/>
      <c r="CD38" s="19"/>
      <c r="CE38" s="19"/>
      <c r="CF38" s="19"/>
      <c r="CG38" s="19"/>
      <c r="CH38" s="19"/>
      <c r="CI38" s="19"/>
      <c r="CJ38" s="19"/>
      <c r="CK38" s="19"/>
      <c r="CL38" s="19"/>
      <c r="CN38" s="73"/>
      <c r="CO38" s="19"/>
      <c r="CP38" s="19"/>
      <c r="CQ38" s="19"/>
      <c r="CR38" s="19"/>
      <c r="CS38" s="19"/>
      <c r="CT38" s="19"/>
      <c r="CU38" s="19"/>
      <c r="CV38" s="19"/>
      <c r="CW38" s="19"/>
      <c r="CX38" s="19"/>
      <c r="CY38" s="19"/>
      <c r="CZ38" s="19"/>
      <c r="DA38" s="19"/>
      <c r="DB38" s="19"/>
      <c r="DC38" s="19"/>
      <c r="DD38" s="19"/>
      <c r="DE38" s="19"/>
      <c r="DF38" s="19"/>
      <c r="DG38" s="19"/>
      <c r="DH38" s="19"/>
      <c r="DI38" s="19"/>
      <c r="DJ38" s="19"/>
      <c r="DK38" s="19"/>
      <c r="DL38" s="19"/>
    </row>
    <row r="39" spans="4:116" x14ac:dyDescent="0.35">
      <c r="D39" t="s">
        <v>812</v>
      </c>
      <c r="E39" s="8" t="str">
        <f>ROW()&amp;" "&amp;D39</f>
        <v>39 LISTSALES-PV</v>
      </c>
      <c r="G39" s="372" t="s">
        <v>519</v>
      </c>
      <c r="H39" s="31"/>
      <c r="I39" s="73"/>
      <c r="J39" s="73"/>
      <c r="K39" s="18">
        <v>10</v>
      </c>
      <c r="L39" s="18">
        <v>10</v>
      </c>
      <c r="M39" s="18">
        <v>10</v>
      </c>
      <c r="N39" s="18">
        <v>10</v>
      </c>
      <c r="O39" s="18">
        <v>10</v>
      </c>
      <c r="P39" s="18">
        <v>10</v>
      </c>
      <c r="R39" s="33"/>
      <c r="S39" s="19">
        <f>INDEX($K:$P,ROW(),MATCH(S$3,$K$2:$P$2,0))</f>
        <v>10</v>
      </c>
      <c r="T39" s="19">
        <f>INDEX($K:$P,ROW(),MATCH(T$3,$K$2:$P$2,0))</f>
        <v>10</v>
      </c>
      <c r="U39" s="19">
        <f>INDEX($K:$P,ROW(),MATCH(U$3,$K$2:$P$2,0))</f>
        <v>10</v>
      </c>
      <c r="V39" s="19">
        <f>INDEX($K:$P,ROW(),MATCH(V$3,$K$2:$P$2,0))</f>
        <v>10</v>
      </c>
      <c r="W39" s="19">
        <f>INDEX($K:$P,ROW(),MATCH(W$3,$K$2:$P$2,0))</f>
        <v>10</v>
      </c>
      <c r="X39" s="19">
        <f>INDEX($K:$P,ROW(),MATCH(X$3,$K$2:$P$2,0))</f>
        <v>10</v>
      </c>
      <c r="Y39" s="19">
        <f>INDEX($K:$P,ROW(),MATCH(Y$3,$K$2:$P$2,0))</f>
        <v>10</v>
      </c>
      <c r="Z39" s="19">
        <f>INDEX($K:$P,ROW(),MATCH(Z$3,$K$2:$P$2,0))</f>
        <v>10</v>
      </c>
      <c r="AA39" s="19">
        <f>INDEX($K:$P,ROW(),MATCH(AA$3,$K$2:$P$2,0))</f>
        <v>10</v>
      </c>
      <c r="AB39" s="19">
        <f>INDEX($K:$P,ROW(),MATCH(AB$3,$K$2:$P$2,0))</f>
        <v>10</v>
      </c>
      <c r="AC39" s="19">
        <f>INDEX($K:$P,ROW(),MATCH(AC$3,$K$2:$P$2,0))</f>
        <v>10</v>
      </c>
      <c r="AD39" s="19">
        <f>INDEX($K:$P,ROW(),MATCH(AD$3,$K$2:$P$2,0))</f>
        <v>10</v>
      </c>
      <c r="AE39" s="19">
        <f>INDEX($K:$P,ROW(),MATCH(AE$3,$K$2:$P$2,0))</f>
        <v>10</v>
      </c>
      <c r="AF39" s="19">
        <f>INDEX($K:$P,ROW(),MATCH(AF$3,$K$2:$P$2,0))</f>
        <v>10</v>
      </c>
      <c r="AG39" s="19">
        <f>INDEX($K:$P,ROW(),MATCH(AG$3,$K$2:$P$2,0))</f>
        <v>10</v>
      </c>
      <c r="AH39" s="19">
        <f>INDEX($K:$P,ROW(),MATCH(AH$3,$K$2:$P$2,0))</f>
        <v>10</v>
      </c>
      <c r="AI39" s="19">
        <f>INDEX($K:$P,ROW(),MATCH(AI$3,$K$2:$P$2,0))</f>
        <v>10</v>
      </c>
      <c r="AJ39" s="19">
        <f>INDEX($K:$P,ROW(),MATCH(AJ$3,$K$2:$P$2,0))</f>
        <v>10</v>
      </c>
      <c r="AK39" s="19">
        <f>INDEX($K:$P,ROW(),MATCH(AK$3,$K$2:$P$2,0))</f>
        <v>10</v>
      </c>
      <c r="AL39" s="19">
        <f>INDEX($K:$P,ROW(),MATCH(AL$3,$K$2:$P$2,0))</f>
        <v>10</v>
      </c>
      <c r="AM39" s="19">
        <f>INDEX($K:$P,ROW(),MATCH(AM$3,$K$2:$P$2,0))</f>
        <v>10</v>
      </c>
      <c r="AN39" s="19">
        <f>INDEX($K:$P,ROW(),MATCH(AN$3,$K$2:$P$2,0))</f>
        <v>10</v>
      </c>
      <c r="AO39" s="19">
        <f>INDEX($K:$P,ROW(),MATCH(AO$3,$K$2:$P$2,0))</f>
        <v>10</v>
      </c>
      <c r="AP39" s="19">
        <f>INDEX($K:$P,ROW(),MATCH(AP$3,$K$2:$P$2,0))</f>
        <v>10</v>
      </c>
      <c r="AQ39" s="19">
        <f>INDEX($K:$P,ROW(),MATCH(AQ$3,$K$2:$P$2,0))</f>
        <v>10</v>
      </c>
      <c r="AR39" s="19">
        <f>INDEX($K:$P,ROW(),MATCH(AR$3,$K$2:$P$2,0))</f>
        <v>10</v>
      </c>
      <c r="AS39" s="19">
        <f>INDEX($K:$P,ROW(),MATCH(AS$3,$K$2:$P$2,0))</f>
        <v>10</v>
      </c>
      <c r="AT39" s="19">
        <f>INDEX($K:$P,ROW(),MATCH(AT$3,$K$2:$P$2,0))</f>
        <v>10</v>
      </c>
      <c r="AU39" s="19">
        <f>INDEX($K:$P,ROW(),MATCH(AU$3,$K$2:$P$2,0))</f>
        <v>10</v>
      </c>
      <c r="AV39" s="19">
        <f>INDEX($K:$P,ROW(),MATCH(AV$3,$K$2:$P$2,0))</f>
        <v>10</v>
      </c>
      <c r="AW39" s="19">
        <f>INDEX($K:$P,ROW(),MATCH(AW$3,$K$2:$P$2,0))</f>
        <v>10</v>
      </c>
      <c r="AX39" s="19">
        <f>INDEX($K:$P,ROW(),MATCH(AX$3,$K$2:$P$2,0))</f>
        <v>10</v>
      </c>
      <c r="AY39" s="19">
        <f>INDEX($K:$P,ROW(),MATCH(AY$3,$K$2:$P$2,0))</f>
        <v>10</v>
      </c>
      <c r="AZ39" s="19">
        <f>INDEX($K:$P,ROW(),MATCH(AZ$3,$K$2:$P$2,0))</f>
        <v>10</v>
      </c>
      <c r="BA39" s="19">
        <f>INDEX($K:$P,ROW(),MATCH(BA$3,$K$2:$P$2,0))</f>
        <v>10</v>
      </c>
      <c r="BB39" s="19">
        <f>INDEX($K:$P,ROW(),MATCH(BB$3,$K$2:$P$2,0))</f>
        <v>10</v>
      </c>
      <c r="BC39" s="19">
        <f>INDEX($K:$P,ROW(),MATCH(BC$3,$K$2:$P$2,0))</f>
        <v>10</v>
      </c>
      <c r="BD39" s="19">
        <f>INDEX($K:$P,ROW(),MATCH(BD$3,$K$2:$P$2,0))</f>
        <v>10</v>
      </c>
      <c r="BE39" s="19">
        <f>INDEX($K:$P,ROW(),MATCH(BE$3,$K$2:$P$2,0))</f>
        <v>10</v>
      </c>
      <c r="BF39" s="19">
        <f>INDEX($K:$P,ROW(),MATCH(BF$3,$K$2:$P$2,0))</f>
        <v>10</v>
      </c>
      <c r="BG39" s="19">
        <f>INDEX($K:$P,ROW(),MATCH(BG$3,$K$2:$P$2,0))</f>
        <v>10</v>
      </c>
      <c r="BH39" s="19">
        <f>INDEX($K:$P,ROW(),MATCH(BH$3,$K$2:$P$2,0))</f>
        <v>10</v>
      </c>
      <c r="BI39" s="19">
        <f>INDEX($K:$P,ROW(),MATCH(BI$3,$K$2:$P$2,0))</f>
        <v>10</v>
      </c>
      <c r="BJ39" s="19">
        <f>INDEX($K:$P,ROW(),MATCH(BJ$3,$K$2:$P$2,0))</f>
        <v>10</v>
      </c>
      <c r="BK39" s="19">
        <f>INDEX($K:$P,ROW(),MATCH(BK$3,$K$2:$P$2,0))</f>
        <v>10</v>
      </c>
      <c r="BL39" s="19">
        <f>INDEX($K:$P,ROW(),MATCH(BL$3,$K$2:$P$2,0))</f>
        <v>10</v>
      </c>
      <c r="BM39" s="19">
        <f>INDEX($K:$P,ROW(),MATCH(BM$3,$K$2:$P$2,0))</f>
        <v>10</v>
      </c>
      <c r="BN39" s="19">
        <f>INDEX($K:$P,ROW(),MATCH(BN$3,$K$2:$P$2,0))</f>
        <v>10</v>
      </c>
      <c r="BO39" s="19">
        <f>INDEX($K:$P,ROW(),MATCH(BO$3,$K$2:$P$2,0))</f>
        <v>10</v>
      </c>
      <c r="BP39" s="19">
        <f>INDEX($K:$P,ROW(),MATCH(BP$3,$K$2:$P$2,0))</f>
        <v>10</v>
      </c>
      <c r="BQ39" s="19">
        <f>INDEX($K:$P,ROW(),MATCH(BQ$3,$K$2:$P$2,0))</f>
        <v>10</v>
      </c>
      <c r="BR39" s="19">
        <f>INDEX($K:$P,ROW(),MATCH(BR$3,$K$2:$P$2,0))</f>
        <v>10</v>
      </c>
      <c r="BS39" s="19">
        <f>INDEX($K:$P,ROW(),MATCH(BS$3,$K$2:$P$2,0))</f>
        <v>10</v>
      </c>
      <c r="BT39" s="19">
        <f>INDEX($K:$P,ROW(),MATCH(BT$3,$K$2:$P$2,0))</f>
        <v>10</v>
      </c>
      <c r="BU39" s="19">
        <f>INDEX($K:$P,ROW(),MATCH(BU$3,$K$2:$P$2,0))</f>
        <v>10</v>
      </c>
      <c r="BV39" s="19">
        <f>INDEX($K:$P,ROW(),MATCH(BV$3,$K$2:$P$2,0))</f>
        <v>10</v>
      </c>
      <c r="BW39" s="19">
        <f>INDEX($K:$P,ROW(),MATCH(BW$3,$K$2:$P$2,0))</f>
        <v>10</v>
      </c>
      <c r="BX39" s="19">
        <f>INDEX($K:$P,ROW(),MATCH(BX$3,$K$2:$P$2,0))</f>
        <v>10</v>
      </c>
      <c r="BY39" s="19">
        <f>INDEX($K:$P,ROW(),MATCH(BY$3,$K$2:$P$2,0))</f>
        <v>10</v>
      </c>
      <c r="BZ39" s="19">
        <f>INDEX($K:$P,ROW(),MATCH(BZ$3,$K$2:$P$2,0))</f>
        <v>10</v>
      </c>
      <c r="CA39" s="19">
        <f>INDEX($K:$P,ROW(),MATCH(CA$3,$K$2:$P$2,0))</f>
        <v>10</v>
      </c>
      <c r="CB39" s="19">
        <f>INDEX($K:$P,ROW(),MATCH(CB$3,$K$2:$P$2,0))</f>
        <v>10</v>
      </c>
      <c r="CC39" s="19">
        <f>INDEX($K:$P,ROW(),MATCH(CC$3,$K$2:$P$2,0))</f>
        <v>10</v>
      </c>
      <c r="CD39" s="19">
        <f>INDEX($K:$P,ROW(),MATCH(CD$3,$K$2:$P$2,0))</f>
        <v>10</v>
      </c>
      <c r="CE39" s="19">
        <f>INDEX($K:$P,ROW(),MATCH(CE$3,$K$2:$P$2,0))</f>
        <v>10</v>
      </c>
      <c r="CF39" s="19">
        <f>INDEX($K:$P,ROW(),MATCH(CF$3,$K$2:$P$2,0))</f>
        <v>10</v>
      </c>
      <c r="CG39" s="19">
        <f>INDEX($K:$P,ROW(),MATCH(CG$3,$K$2:$P$2,0))</f>
        <v>10</v>
      </c>
      <c r="CH39" s="19">
        <f>INDEX($K:$P,ROW(),MATCH(CH$3,$K$2:$P$2,0))</f>
        <v>10</v>
      </c>
      <c r="CI39" s="19">
        <f>INDEX($K:$P,ROW(),MATCH(CI$3,$K$2:$P$2,0))</f>
        <v>10</v>
      </c>
      <c r="CJ39" s="19">
        <f>INDEX($K:$P,ROW(),MATCH(CJ$3,$K$2:$P$2,0))</f>
        <v>10</v>
      </c>
      <c r="CK39" s="19">
        <f>INDEX($K:$P,ROW(),MATCH(CK$3,$K$2:$P$2,0))</f>
        <v>10</v>
      </c>
      <c r="CL39" s="19">
        <f>INDEX($K:$P,ROW(),MATCH(CL$3,$K$2:$P$2,0))</f>
        <v>10</v>
      </c>
      <c r="CM39" s="19" t="e">
        <f>INDEX($K:$P,ROW(),MATCH(CM$3,$K$2:$P$2,0))</f>
        <v>#N/A</v>
      </c>
      <c r="CN39" s="19" t="e">
        <f>INDEX($K:$P,ROW(),MATCH(CN$3,$K$2:$P$2,0))</f>
        <v>#N/A</v>
      </c>
      <c r="CO39" s="19" t="e">
        <f>INDEX($K:$P,ROW(),MATCH(CO$3,$K$2:$P$2,0))</f>
        <v>#N/A</v>
      </c>
      <c r="CP39" s="19" t="e">
        <f>INDEX($K:$P,ROW(),MATCH(CP$3,$K$2:$P$2,0))</f>
        <v>#N/A</v>
      </c>
      <c r="CQ39" s="19" t="e">
        <f>INDEX($K:$P,ROW(),MATCH(CQ$3,$K$2:$P$2,0))</f>
        <v>#N/A</v>
      </c>
      <c r="CR39" s="19" t="e">
        <f>INDEX($K:$P,ROW(),MATCH(CR$3,$K$2:$P$2,0))</f>
        <v>#N/A</v>
      </c>
      <c r="CS39" s="19" t="e">
        <f>INDEX($K:$P,ROW(),MATCH(CS$3,$K$2:$P$2,0))</f>
        <v>#N/A</v>
      </c>
      <c r="CT39" s="19" t="e">
        <f>INDEX($K:$P,ROW(),MATCH(CT$3,$K$2:$P$2,0))</f>
        <v>#N/A</v>
      </c>
      <c r="CU39" s="19" t="e">
        <f>INDEX($K:$P,ROW(),MATCH(CU$3,$K$2:$P$2,0))</f>
        <v>#N/A</v>
      </c>
      <c r="CV39" s="19" t="e">
        <f>INDEX($K:$P,ROW(),MATCH(CV$3,$K$2:$P$2,0))</f>
        <v>#N/A</v>
      </c>
      <c r="CW39" s="19" t="e">
        <f>INDEX($K:$P,ROW(),MATCH(CW$3,$K$2:$P$2,0))</f>
        <v>#N/A</v>
      </c>
      <c r="CX39" s="19" t="e">
        <f>INDEX($K:$P,ROW(),MATCH(CX$3,$K$2:$P$2,0))</f>
        <v>#N/A</v>
      </c>
      <c r="CY39" s="19" t="e">
        <f>INDEX($K:$P,ROW(),MATCH(CY$3,$K$2:$P$2,0))</f>
        <v>#N/A</v>
      </c>
      <c r="CZ39" s="19" t="e">
        <f>INDEX($K:$P,ROW(),MATCH(CZ$3,$K$2:$P$2,0))</f>
        <v>#N/A</v>
      </c>
      <c r="DA39" s="19" t="e">
        <f>INDEX($K:$P,ROW(),MATCH(DA$3,$K$2:$P$2,0))</f>
        <v>#N/A</v>
      </c>
      <c r="DB39" s="19" t="e">
        <f>INDEX($K:$P,ROW(),MATCH(DB$3,$K$2:$P$2,0))</f>
        <v>#N/A</v>
      </c>
      <c r="DC39" s="19" t="e">
        <f>INDEX($K:$P,ROW(),MATCH(DC$3,$K$2:$P$2,0))</f>
        <v>#N/A</v>
      </c>
      <c r="DD39" s="19" t="e">
        <f>INDEX($K:$P,ROW(),MATCH(DD$3,$K$2:$P$2,0))</f>
        <v>#N/A</v>
      </c>
      <c r="DE39" s="19" t="e">
        <f>INDEX($K:$P,ROW(),MATCH(DE$3,$K$2:$P$2,0))</f>
        <v>#N/A</v>
      </c>
      <c r="DF39" s="19" t="e">
        <f>INDEX($K:$P,ROW(),MATCH(DF$3,$K$2:$P$2,0))</f>
        <v>#N/A</v>
      </c>
      <c r="DG39" s="19" t="e">
        <f>INDEX($K:$P,ROW(),MATCH(DG$3,$K$2:$P$2,0))</f>
        <v>#N/A</v>
      </c>
      <c r="DH39" s="19" t="e">
        <f>INDEX($K:$P,ROW(),MATCH(DH$3,$K$2:$P$2,0))</f>
        <v>#N/A</v>
      </c>
      <c r="DI39" s="19" t="e">
        <f>INDEX($K:$P,ROW(),MATCH(DI$3,$K$2:$P$2,0))</f>
        <v>#N/A</v>
      </c>
      <c r="DJ39" s="19" t="e">
        <f>INDEX($K:$P,ROW(),MATCH(DJ$3,$K$2:$P$2,0))</f>
        <v>#N/A</v>
      </c>
      <c r="DK39" s="19" t="e">
        <f>INDEX($K:$P,ROW(),MATCH(DK$3,$K$2:$P$2,0))</f>
        <v>#N/A</v>
      </c>
      <c r="DL39" s="19" t="e">
        <f>INDEX($K:$P,ROW(),MATCH(DL$3,$K$2:$P$2,0))</f>
        <v>#N/A</v>
      </c>
    </row>
    <row r="40" spans="4:116" x14ac:dyDescent="0.35">
      <c r="D40" t="s">
        <v>812</v>
      </c>
      <c r="E40" s="8" t="str">
        <f>ROW()&amp;" "&amp;D40</f>
        <v>40 LISTSALES-PV</v>
      </c>
      <c r="G40" s="372" t="s">
        <v>520</v>
      </c>
      <c r="H40" s="31"/>
      <c r="I40" s="73"/>
      <c r="J40" s="73"/>
      <c r="K40" s="18">
        <v>10</v>
      </c>
      <c r="L40" s="18">
        <v>10</v>
      </c>
      <c r="M40" s="18">
        <v>10</v>
      </c>
      <c r="N40" s="18">
        <v>10</v>
      </c>
      <c r="O40" s="18">
        <v>10</v>
      </c>
      <c r="P40" s="18">
        <v>10</v>
      </c>
      <c r="R40" s="33"/>
      <c r="S40" s="19">
        <f>INDEX($K:$P,ROW(),MATCH(S$3,$K$2:$P$2,0))</f>
        <v>10</v>
      </c>
      <c r="T40" s="19">
        <f>INDEX($K:$P,ROW(),MATCH(T$3,$K$2:$P$2,0))</f>
        <v>10</v>
      </c>
      <c r="U40" s="19">
        <f>INDEX($K:$P,ROW(),MATCH(U$3,$K$2:$P$2,0))</f>
        <v>10</v>
      </c>
      <c r="V40" s="19">
        <f>INDEX($K:$P,ROW(),MATCH(V$3,$K$2:$P$2,0))</f>
        <v>10</v>
      </c>
      <c r="W40" s="19">
        <f>INDEX($K:$P,ROW(),MATCH(W$3,$K$2:$P$2,0))</f>
        <v>10</v>
      </c>
      <c r="X40" s="19">
        <f>INDEX($K:$P,ROW(),MATCH(X$3,$K$2:$P$2,0))</f>
        <v>10</v>
      </c>
      <c r="Y40" s="19">
        <f>INDEX($K:$P,ROW(),MATCH(Y$3,$K$2:$P$2,0))</f>
        <v>10</v>
      </c>
      <c r="Z40" s="19">
        <f>INDEX($K:$P,ROW(),MATCH(Z$3,$K$2:$P$2,0))</f>
        <v>10</v>
      </c>
      <c r="AA40" s="19">
        <f>INDEX($K:$P,ROW(),MATCH(AA$3,$K$2:$P$2,0))</f>
        <v>10</v>
      </c>
      <c r="AB40" s="19">
        <f>INDEX($K:$P,ROW(),MATCH(AB$3,$K$2:$P$2,0))</f>
        <v>10</v>
      </c>
      <c r="AC40" s="19">
        <f>INDEX($K:$P,ROW(),MATCH(AC$3,$K$2:$P$2,0))</f>
        <v>10</v>
      </c>
      <c r="AD40" s="19">
        <f>INDEX($K:$P,ROW(),MATCH(AD$3,$K$2:$P$2,0))</f>
        <v>10</v>
      </c>
      <c r="AE40" s="19">
        <f>INDEX($K:$P,ROW(),MATCH(AE$3,$K$2:$P$2,0))</f>
        <v>10</v>
      </c>
      <c r="AF40" s="19">
        <f>INDEX($K:$P,ROW(),MATCH(AF$3,$K$2:$P$2,0))</f>
        <v>10</v>
      </c>
      <c r="AG40" s="19">
        <f>INDEX($K:$P,ROW(),MATCH(AG$3,$K$2:$P$2,0))</f>
        <v>10</v>
      </c>
      <c r="AH40" s="19">
        <f>INDEX($K:$P,ROW(),MATCH(AH$3,$K$2:$P$2,0))</f>
        <v>10</v>
      </c>
      <c r="AI40" s="19">
        <f>INDEX($K:$P,ROW(),MATCH(AI$3,$K$2:$P$2,0))</f>
        <v>10</v>
      </c>
      <c r="AJ40" s="19">
        <f>INDEX($K:$P,ROW(),MATCH(AJ$3,$K$2:$P$2,0))</f>
        <v>10</v>
      </c>
      <c r="AK40" s="19">
        <f>INDEX($K:$P,ROW(),MATCH(AK$3,$K$2:$P$2,0))</f>
        <v>10</v>
      </c>
      <c r="AL40" s="19">
        <f>INDEX($K:$P,ROW(),MATCH(AL$3,$K$2:$P$2,0))</f>
        <v>10</v>
      </c>
      <c r="AM40" s="19">
        <f>INDEX($K:$P,ROW(),MATCH(AM$3,$K$2:$P$2,0))</f>
        <v>10</v>
      </c>
      <c r="AN40" s="19">
        <f>INDEX($K:$P,ROW(),MATCH(AN$3,$K$2:$P$2,0))</f>
        <v>10</v>
      </c>
      <c r="AO40" s="19">
        <f>INDEX($K:$P,ROW(),MATCH(AO$3,$K$2:$P$2,0))</f>
        <v>10</v>
      </c>
      <c r="AP40" s="19">
        <f>INDEX($K:$P,ROW(),MATCH(AP$3,$K$2:$P$2,0))</f>
        <v>10</v>
      </c>
      <c r="AQ40" s="19">
        <f>INDEX($K:$P,ROW(),MATCH(AQ$3,$K$2:$P$2,0))</f>
        <v>10</v>
      </c>
      <c r="AR40" s="19">
        <f>INDEX($K:$P,ROW(),MATCH(AR$3,$K$2:$P$2,0))</f>
        <v>10</v>
      </c>
      <c r="AS40" s="19">
        <f>INDEX($K:$P,ROW(),MATCH(AS$3,$K$2:$P$2,0))</f>
        <v>10</v>
      </c>
      <c r="AT40" s="19">
        <f>INDEX($K:$P,ROW(),MATCH(AT$3,$K$2:$P$2,0))</f>
        <v>10</v>
      </c>
      <c r="AU40" s="19">
        <f>INDEX($K:$P,ROW(),MATCH(AU$3,$K$2:$P$2,0))</f>
        <v>10</v>
      </c>
      <c r="AV40" s="19">
        <f>INDEX($K:$P,ROW(),MATCH(AV$3,$K$2:$P$2,0))</f>
        <v>10</v>
      </c>
      <c r="AW40" s="19">
        <f>INDEX($K:$P,ROW(),MATCH(AW$3,$K$2:$P$2,0))</f>
        <v>10</v>
      </c>
      <c r="AX40" s="19">
        <f>INDEX($K:$P,ROW(),MATCH(AX$3,$K$2:$P$2,0))</f>
        <v>10</v>
      </c>
      <c r="AY40" s="19">
        <f>INDEX($K:$P,ROW(),MATCH(AY$3,$K$2:$P$2,0))</f>
        <v>10</v>
      </c>
      <c r="AZ40" s="19">
        <f>INDEX($K:$P,ROW(),MATCH(AZ$3,$K$2:$P$2,0))</f>
        <v>10</v>
      </c>
      <c r="BA40" s="19">
        <f>INDEX($K:$P,ROW(),MATCH(BA$3,$K$2:$P$2,0))</f>
        <v>10</v>
      </c>
      <c r="BB40" s="19">
        <f>INDEX($K:$P,ROW(),MATCH(BB$3,$K$2:$P$2,0))</f>
        <v>10</v>
      </c>
      <c r="BC40" s="19">
        <f>INDEX($K:$P,ROW(),MATCH(BC$3,$K$2:$P$2,0))</f>
        <v>10</v>
      </c>
      <c r="BD40" s="19">
        <f>INDEX($K:$P,ROW(),MATCH(BD$3,$K$2:$P$2,0))</f>
        <v>10</v>
      </c>
      <c r="BE40" s="19">
        <f>INDEX($K:$P,ROW(),MATCH(BE$3,$K$2:$P$2,0))</f>
        <v>10</v>
      </c>
      <c r="BF40" s="19">
        <f>INDEX($K:$P,ROW(),MATCH(BF$3,$K$2:$P$2,0))</f>
        <v>10</v>
      </c>
      <c r="BG40" s="19">
        <f>INDEX($K:$P,ROW(),MATCH(BG$3,$K$2:$P$2,0))</f>
        <v>10</v>
      </c>
      <c r="BH40" s="19">
        <f>INDEX($K:$P,ROW(),MATCH(BH$3,$K$2:$P$2,0))</f>
        <v>10</v>
      </c>
      <c r="BI40" s="19">
        <f>INDEX($K:$P,ROW(),MATCH(BI$3,$K$2:$P$2,0))</f>
        <v>10</v>
      </c>
      <c r="BJ40" s="19">
        <f>INDEX($K:$P,ROW(),MATCH(BJ$3,$K$2:$P$2,0))</f>
        <v>10</v>
      </c>
      <c r="BK40" s="19">
        <f>INDEX($K:$P,ROW(),MATCH(BK$3,$K$2:$P$2,0))</f>
        <v>10</v>
      </c>
      <c r="BL40" s="19">
        <f>INDEX($K:$P,ROW(),MATCH(BL$3,$K$2:$P$2,0))</f>
        <v>10</v>
      </c>
      <c r="BM40" s="19">
        <f>INDEX($K:$P,ROW(),MATCH(BM$3,$K$2:$P$2,0))</f>
        <v>10</v>
      </c>
      <c r="BN40" s="19">
        <f>INDEX($K:$P,ROW(),MATCH(BN$3,$K$2:$P$2,0))</f>
        <v>10</v>
      </c>
      <c r="BO40" s="19">
        <f>INDEX($K:$P,ROW(),MATCH(BO$3,$K$2:$P$2,0))</f>
        <v>10</v>
      </c>
      <c r="BP40" s="19">
        <f>INDEX($K:$P,ROW(),MATCH(BP$3,$K$2:$P$2,0))</f>
        <v>10</v>
      </c>
      <c r="BQ40" s="19">
        <f>INDEX($K:$P,ROW(),MATCH(BQ$3,$K$2:$P$2,0))</f>
        <v>10</v>
      </c>
      <c r="BR40" s="19">
        <f>INDEX($K:$P,ROW(),MATCH(BR$3,$K$2:$P$2,0))</f>
        <v>10</v>
      </c>
      <c r="BS40" s="19">
        <f>INDEX($K:$P,ROW(),MATCH(BS$3,$K$2:$P$2,0))</f>
        <v>10</v>
      </c>
      <c r="BT40" s="19">
        <f>INDEX($K:$P,ROW(),MATCH(BT$3,$K$2:$P$2,0))</f>
        <v>10</v>
      </c>
      <c r="BU40" s="19">
        <f>INDEX($K:$P,ROW(),MATCH(BU$3,$K$2:$P$2,0))</f>
        <v>10</v>
      </c>
      <c r="BV40" s="19">
        <f>INDEX($K:$P,ROW(),MATCH(BV$3,$K$2:$P$2,0))</f>
        <v>10</v>
      </c>
      <c r="BW40" s="19">
        <f>INDEX($K:$P,ROW(),MATCH(BW$3,$K$2:$P$2,0))</f>
        <v>10</v>
      </c>
      <c r="BX40" s="19">
        <f>INDEX($K:$P,ROW(),MATCH(BX$3,$K$2:$P$2,0))</f>
        <v>10</v>
      </c>
      <c r="BY40" s="19">
        <f>INDEX($K:$P,ROW(),MATCH(BY$3,$K$2:$P$2,0))</f>
        <v>10</v>
      </c>
      <c r="BZ40" s="19">
        <f>INDEX($K:$P,ROW(),MATCH(BZ$3,$K$2:$P$2,0))</f>
        <v>10</v>
      </c>
      <c r="CA40" s="19">
        <f>INDEX($K:$P,ROW(),MATCH(CA$3,$K$2:$P$2,0))</f>
        <v>10</v>
      </c>
      <c r="CB40" s="19">
        <f>INDEX($K:$P,ROW(),MATCH(CB$3,$K$2:$P$2,0))</f>
        <v>10</v>
      </c>
      <c r="CC40" s="19">
        <f>INDEX($K:$P,ROW(),MATCH(CC$3,$K$2:$P$2,0))</f>
        <v>10</v>
      </c>
      <c r="CD40" s="19">
        <f>INDEX($K:$P,ROW(),MATCH(CD$3,$K$2:$P$2,0))</f>
        <v>10</v>
      </c>
      <c r="CE40" s="19">
        <f>INDEX($K:$P,ROW(),MATCH(CE$3,$K$2:$P$2,0))</f>
        <v>10</v>
      </c>
      <c r="CF40" s="19">
        <f>INDEX($K:$P,ROW(),MATCH(CF$3,$K$2:$P$2,0))</f>
        <v>10</v>
      </c>
      <c r="CG40" s="19">
        <f>INDEX($K:$P,ROW(),MATCH(CG$3,$K$2:$P$2,0))</f>
        <v>10</v>
      </c>
      <c r="CH40" s="19">
        <f>INDEX($K:$P,ROW(),MATCH(CH$3,$K$2:$P$2,0))</f>
        <v>10</v>
      </c>
      <c r="CI40" s="19">
        <f>INDEX($K:$P,ROW(),MATCH(CI$3,$K$2:$P$2,0))</f>
        <v>10</v>
      </c>
      <c r="CJ40" s="19">
        <f>INDEX($K:$P,ROW(),MATCH(CJ$3,$K$2:$P$2,0))</f>
        <v>10</v>
      </c>
      <c r="CK40" s="19">
        <f>INDEX($K:$P,ROW(),MATCH(CK$3,$K$2:$P$2,0))</f>
        <v>10</v>
      </c>
      <c r="CL40" s="19">
        <f>INDEX($K:$P,ROW(),MATCH(CL$3,$K$2:$P$2,0))</f>
        <v>10</v>
      </c>
      <c r="CM40" s="19" t="e">
        <f>INDEX($K:$P,ROW(),MATCH(CM$3,$K$2:$P$2,0))</f>
        <v>#N/A</v>
      </c>
      <c r="CN40" s="19" t="e">
        <f>INDEX($K:$P,ROW(),MATCH(CN$3,$K$2:$P$2,0))</f>
        <v>#N/A</v>
      </c>
      <c r="CO40" s="19" t="e">
        <f>INDEX($K:$P,ROW(),MATCH(CO$3,$K$2:$P$2,0))</f>
        <v>#N/A</v>
      </c>
      <c r="CP40" s="19" t="e">
        <f>INDEX($K:$P,ROW(),MATCH(CP$3,$K$2:$P$2,0))</f>
        <v>#N/A</v>
      </c>
      <c r="CQ40" s="19" t="e">
        <f>INDEX($K:$P,ROW(),MATCH(CQ$3,$K$2:$P$2,0))</f>
        <v>#N/A</v>
      </c>
      <c r="CR40" s="19" t="e">
        <f>INDEX($K:$P,ROW(),MATCH(CR$3,$K$2:$P$2,0))</f>
        <v>#N/A</v>
      </c>
      <c r="CS40" s="19" t="e">
        <f>INDEX($K:$P,ROW(),MATCH(CS$3,$K$2:$P$2,0))</f>
        <v>#N/A</v>
      </c>
      <c r="CT40" s="19" t="e">
        <f>INDEX($K:$P,ROW(),MATCH(CT$3,$K$2:$P$2,0))</f>
        <v>#N/A</v>
      </c>
      <c r="CU40" s="19" t="e">
        <f>INDEX($K:$P,ROW(),MATCH(CU$3,$K$2:$P$2,0))</f>
        <v>#N/A</v>
      </c>
      <c r="CV40" s="19" t="e">
        <f>INDEX($K:$P,ROW(),MATCH(CV$3,$K$2:$P$2,0))</f>
        <v>#N/A</v>
      </c>
      <c r="CW40" s="19" t="e">
        <f>INDEX($K:$P,ROW(),MATCH(CW$3,$K$2:$P$2,0))</f>
        <v>#N/A</v>
      </c>
      <c r="CX40" s="19" t="e">
        <f>INDEX($K:$P,ROW(),MATCH(CX$3,$K$2:$P$2,0))</f>
        <v>#N/A</v>
      </c>
      <c r="CY40" s="19" t="e">
        <f>INDEX($K:$P,ROW(),MATCH(CY$3,$K$2:$P$2,0))</f>
        <v>#N/A</v>
      </c>
      <c r="CZ40" s="19" t="e">
        <f>INDEX($K:$P,ROW(),MATCH(CZ$3,$K$2:$P$2,0))</f>
        <v>#N/A</v>
      </c>
      <c r="DA40" s="19" t="e">
        <f>INDEX($K:$P,ROW(),MATCH(DA$3,$K$2:$P$2,0))</f>
        <v>#N/A</v>
      </c>
      <c r="DB40" s="19" t="e">
        <f>INDEX($K:$P,ROW(),MATCH(DB$3,$K$2:$P$2,0))</f>
        <v>#N/A</v>
      </c>
      <c r="DC40" s="19" t="e">
        <f>INDEX($K:$P,ROW(),MATCH(DC$3,$K$2:$P$2,0))</f>
        <v>#N/A</v>
      </c>
      <c r="DD40" s="19" t="e">
        <f>INDEX($K:$P,ROW(),MATCH(DD$3,$K$2:$P$2,0))</f>
        <v>#N/A</v>
      </c>
      <c r="DE40" s="19" t="e">
        <f>INDEX($K:$P,ROW(),MATCH(DE$3,$K$2:$P$2,0))</f>
        <v>#N/A</v>
      </c>
      <c r="DF40" s="19" t="e">
        <f>INDEX($K:$P,ROW(),MATCH(DF$3,$K$2:$P$2,0))</f>
        <v>#N/A</v>
      </c>
      <c r="DG40" s="19" t="e">
        <f>INDEX($K:$P,ROW(),MATCH(DG$3,$K$2:$P$2,0))</f>
        <v>#N/A</v>
      </c>
      <c r="DH40" s="19" t="e">
        <f>INDEX($K:$P,ROW(),MATCH(DH$3,$K$2:$P$2,0))</f>
        <v>#N/A</v>
      </c>
      <c r="DI40" s="19" t="e">
        <f>INDEX($K:$P,ROW(),MATCH(DI$3,$K$2:$P$2,0))</f>
        <v>#N/A</v>
      </c>
      <c r="DJ40" s="19" t="e">
        <f>INDEX($K:$P,ROW(),MATCH(DJ$3,$K$2:$P$2,0))</f>
        <v>#N/A</v>
      </c>
      <c r="DK40" s="19" t="e">
        <f>INDEX($K:$P,ROW(),MATCH(DK$3,$K$2:$P$2,0))</f>
        <v>#N/A</v>
      </c>
      <c r="DL40" s="19" t="e">
        <f>INDEX($K:$P,ROW(),MATCH(DL$3,$K$2:$P$2,0))</f>
        <v>#N/A</v>
      </c>
    </row>
    <row r="41" spans="4:116" x14ac:dyDescent="0.35">
      <c r="D41" t="s">
        <v>812</v>
      </c>
      <c r="E41" s="8" t="str">
        <f>ROW()&amp;" "&amp;D41</f>
        <v>41 LISTSALES-PV</v>
      </c>
      <c r="G41" s="372" t="s">
        <v>808</v>
      </c>
      <c r="H41" s="31"/>
      <c r="I41" s="73"/>
      <c r="J41" s="73"/>
      <c r="K41" s="18">
        <v>10</v>
      </c>
      <c r="L41" s="18">
        <v>10</v>
      </c>
      <c r="M41" s="18">
        <v>10</v>
      </c>
      <c r="N41" s="18">
        <v>10</v>
      </c>
      <c r="O41" s="18">
        <v>10</v>
      </c>
      <c r="P41" s="18">
        <v>10</v>
      </c>
      <c r="R41" s="33"/>
      <c r="S41" s="19">
        <f>INDEX($K:$P,ROW(),MATCH(S$3,$K$2:$P$2,0))</f>
        <v>10</v>
      </c>
      <c r="T41" s="19">
        <f>INDEX($K:$P,ROW(),MATCH(T$3,$K$2:$P$2,0))</f>
        <v>10</v>
      </c>
      <c r="U41" s="19">
        <f>INDEX($K:$P,ROW(),MATCH(U$3,$K$2:$P$2,0))</f>
        <v>10</v>
      </c>
      <c r="V41" s="19">
        <f>INDEX($K:$P,ROW(),MATCH(V$3,$K$2:$P$2,0))</f>
        <v>10</v>
      </c>
      <c r="W41" s="19">
        <f>INDEX($K:$P,ROW(),MATCH(W$3,$K$2:$P$2,0))</f>
        <v>10</v>
      </c>
      <c r="X41" s="19">
        <f>INDEX($K:$P,ROW(),MATCH(X$3,$K$2:$P$2,0))</f>
        <v>10</v>
      </c>
      <c r="Y41" s="19">
        <f>INDEX($K:$P,ROW(),MATCH(Y$3,$K$2:$P$2,0))</f>
        <v>10</v>
      </c>
      <c r="Z41" s="19">
        <f>INDEX($K:$P,ROW(),MATCH(Z$3,$K$2:$P$2,0))</f>
        <v>10</v>
      </c>
      <c r="AA41" s="19">
        <f>INDEX($K:$P,ROW(),MATCH(AA$3,$K$2:$P$2,0))</f>
        <v>10</v>
      </c>
      <c r="AB41" s="19">
        <f>INDEX($K:$P,ROW(),MATCH(AB$3,$K$2:$P$2,0))</f>
        <v>10</v>
      </c>
      <c r="AC41" s="19">
        <f>INDEX($K:$P,ROW(),MATCH(AC$3,$K$2:$P$2,0))</f>
        <v>10</v>
      </c>
      <c r="AD41" s="19">
        <f>INDEX($K:$P,ROW(),MATCH(AD$3,$K$2:$P$2,0))</f>
        <v>10</v>
      </c>
      <c r="AE41" s="19">
        <f>INDEX($K:$P,ROW(),MATCH(AE$3,$K$2:$P$2,0))</f>
        <v>10</v>
      </c>
      <c r="AF41" s="19">
        <f>INDEX($K:$P,ROW(),MATCH(AF$3,$K$2:$P$2,0))</f>
        <v>10</v>
      </c>
      <c r="AG41" s="19">
        <f>INDEX($K:$P,ROW(),MATCH(AG$3,$K$2:$P$2,0))</f>
        <v>10</v>
      </c>
      <c r="AH41" s="19">
        <f>INDEX($K:$P,ROW(),MATCH(AH$3,$K$2:$P$2,0))</f>
        <v>10</v>
      </c>
      <c r="AI41" s="19">
        <f>INDEX($K:$P,ROW(),MATCH(AI$3,$K$2:$P$2,0))</f>
        <v>10</v>
      </c>
      <c r="AJ41" s="19">
        <f>INDEX($K:$P,ROW(),MATCH(AJ$3,$K$2:$P$2,0))</f>
        <v>10</v>
      </c>
      <c r="AK41" s="19">
        <f>INDEX($K:$P,ROW(),MATCH(AK$3,$K$2:$P$2,0))</f>
        <v>10</v>
      </c>
      <c r="AL41" s="19">
        <f>INDEX($K:$P,ROW(),MATCH(AL$3,$K$2:$P$2,0))</f>
        <v>10</v>
      </c>
      <c r="AM41" s="19">
        <f>INDEX($K:$P,ROW(),MATCH(AM$3,$K$2:$P$2,0))</f>
        <v>10</v>
      </c>
      <c r="AN41" s="19">
        <f>INDEX($K:$P,ROW(),MATCH(AN$3,$K$2:$P$2,0))</f>
        <v>10</v>
      </c>
      <c r="AO41" s="19">
        <f>INDEX($K:$P,ROW(),MATCH(AO$3,$K$2:$P$2,0))</f>
        <v>10</v>
      </c>
      <c r="AP41" s="19">
        <f>INDEX($K:$P,ROW(),MATCH(AP$3,$K$2:$P$2,0))</f>
        <v>10</v>
      </c>
      <c r="AQ41" s="19">
        <f>INDEX($K:$P,ROW(),MATCH(AQ$3,$K$2:$P$2,0))</f>
        <v>10</v>
      </c>
      <c r="AR41" s="19">
        <f>INDEX($K:$P,ROW(),MATCH(AR$3,$K$2:$P$2,0))</f>
        <v>10</v>
      </c>
      <c r="AS41" s="19">
        <f>INDEX($K:$P,ROW(),MATCH(AS$3,$K$2:$P$2,0))</f>
        <v>10</v>
      </c>
      <c r="AT41" s="19">
        <f>INDEX($K:$P,ROW(),MATCH(AT$3,$K$2:$P$2,0))</f>
        <v>10</v>
      </c>
      <c r="AU41" s="19">
        <f>INDEX($K:$P,ROW(),MATCH(AU$3,$K$2:$P$2,0))</f>
        <v>10</v>
      </c>
      <c r="AV41" s="19">
        <f>INDEX($K:$P,ROW(),MATCH(AV$3,$K$2:$P$2,0))</f>
        <v>10</v>
      </c>
      <c r="AW41" s="19">
        <f>INDEX($K:$P,ROW(),MATCH(AW$3,$K$2:$P$2,0))</f>
        <v>10</v>
      </c>
      <c r="AX41" s="19">
        <f>INDEX($K:$P,ROW(),MATCH(AX$3,$K$2:$P$2,0))</f>
        <v>10</v>
      </c>
      <c r="AY41" s="19">
        <f>INDEX($K:$P,ROW(),MATCH(AY$3,$K$2:$P$2,0))</f>
        <v>10</v>
      </c>
      <c r="AZ41" s="19">
        <f>INDEX($K:$P,ROW(),MATCH(AZ$3,$K$2:$P$2,0))</f>
        <v>10</v>
      </c>
      <c r="BA41" s="19">
        <f>INDEX($K:$P,ROW(),MATCH(BA$3,$K$2:$P$2,0))</f>
        <v>10</v>
      </c>
      <c r="BB41" s="19">
        <f>INDEX($K:$P,ROW(),MATCH(BB$3,$K$2:$P$2,0))</f>
        <v>10</v>
      </c>
      <c r="BC41" s="19">
        <f>INDEX($K:$P,ROW(),MATCH(BC$3,$K$2:$P$2,0))</f>
        <v>10</v>
      </c>
      <c r="BD41" s="19">
        <f>INDEX($K:$P,ROW(),MATCH(BD$3,$K$2:$P$2,0))</f>
        <v>10</v>
      </c>
      <c r="BE41" s="19">
        <f>INDEX($K:$P,ROW(),MATCH(BE$3,$K$2:$P$2,0))</f>
        <v>10</v>
      </c>
      <c r="BF41" s="19">
        <f>INDEX($K:$P,ROW(),MATCH(BF$3,$K$2:$P$2,0))</f>
        <v>10</v>
      </c>
      <c r="BG41" s="19">
        <f>INDEX($K:$P,ROW(),MATCH(BG$3,$K$2:$P$2,0))</f>
        <v>10</v>
      </c>
      <c r="BH41" s="19">
        <f>INDEX($K:$P,ROW(),MATCH(BH$3,$K$2:$P$2,0))</f>
        <v>10</v>
      </c>
      <c r="BI41" s="19">
        <f>INDEX($K:$P,ROW(),MATCH(BI$3,$K$2:$P$2,0))</f>
        <v>10</v>
      </c>
      <c r="BJ41" s="19">
        <f>INDEX($K:$P,ROW(),MATCH(BJ$3,$K$2:$P$2,0))</f>
        <v>10</v>
      </c>
      <c r="BK41" s="19">
        <f>INDEX($K:$P,ROW(),MATCH(BK$3,$K$2:$P$2,0))</f>
        <v>10</v>
      </c>
      <c r="BL41" s="19">
        <f>INDEX($K:$P,ROW(),MATCH(BL$3,$K$2:$P$2,0))</f>
        <v>10</v>
      </c>
      <c r="BM41" s="19">
        <f>INDEX($K:$P,ROW(),MATCH(BM$3,$K$2:$P$2,0))</f>
        <v>10</v>
      </c>
      <c r="BN41" s="19">
        <f>INDEX($K:$P,ROW(),MATCH(BN$3,$K$2:$P$2,0))</f>
        <v>10</v>
      </c>
      <c r="BO41" s="19">
        <f>INDEX($K:$P,ROW(),MATCH(BO$3,$K$2:$P$2,0))</f>
        <v>10</v>
      </c>
      <c r="BP41" s="19">
        <f>INDEX($K:$P,ROW(),MATCH(BP$3,$K$2:$P$2,0))</f>
        <v>10</v>
      </c>
      <c r="BQ41" s="19">
        <f>INDEX($K:$P,ROW(),MATCH(BQ$3,$K$2:$P$2,0))</f>
        <v>10</v>
      </c>
      <c r="BR41" s="19">
        <f>INDEX($K:$P,ROW(),MATCH(BR$3,$K$2:$P$2,0))</f>
        <v>10</v>
      </c>
      <c r="BS41" s="19">
        <f>INDEX($K:$P,ROW(),MATCH(BS$3,$K$2:$P$2,0))</f>
        <v>10</v>
      </c>
      <c r="BT41" s="19">
        <f>INDEX($K:$P,ROW(),MATCH(BT$3,$K$2:$P$2,0))</f>
        <v>10</v>
      </c>
      <c r="BU41" s="19">
        <f>INDEX($K:$P,ROW(),MATCH(BU$3,$K$2:$P$2,0))</f>
        <v>10</v>
      </c>
      <c r="BV41" s="19">
        <f>INDEX($K:$P,ROW(),MATCH(BV$3,$K$2:$P$2,0))</f>
        <v>10</v>
      </c>
      <c r="BW41" s="19">
        <f>INDEX($K:$P,ROW(),MATCH(BW$3,$K$2:$P$2,0))</f>
        <v>10</v>
      </c>
      <c r="BX41" s="19">
        <f>INDEX($K:$P,ROW(),MATCH(BX$3,$K$2:$P$2,0))</f>
        <v>10</v>
      </c>
      <c r="BY41" s="19">
        <f>INDEX($K:$P,ROW(),MATCH(BY$3,$K$2:$P$2,0))</f>
        <v>10</v>
      </c>
      <c r="BZ41" s="19">
        <f>INDEX($K:$P,ROW(),MATCH(BZ$3,$K$2:$P$2,0))</f>
        <v>10</v>
      </c>
      <c r="CA41" s="19">
        <f>INDEX($K:$P,ROW(),MATCH(CA$3,$K$2:$P$2,0))</f>
        <v>10</v>
      </c>
      <c r="CB41" s="19">
        <f>INDEX($K:$P,ROW(),MATCH(CB$3,$K$2:$P$2,0))</f>
        <v>10</v>
      </c>
      <c r="CC41" s="19">
        <f>INDEX($K:$P,ROW(),MATCH(CC$3,$K$2:$P$2,0))</f>
        <v>10</v>
      </c>
      <c r="CD41" s="19">
        <f>INDEX($K:$P,ROW(),MATCH(CD$3,$K$2:$P$2,0))</f>
        <v>10</v>
      </c>
      <c r="CE41" s="19">
        <f>INDEX($K:$P,ROW(),MATCH(CE$3,$K$2:$P$2,0))</f>
        <v>10</v>
      </c>
      <c r="CF41" s="19">
        <f>INDEX($K:$P,ROW(),MATCH(CF$3,$K$2:$P$2,0))</f>
        <v>10</v>
      </c>
      <c r="CG41" s="19">
        <f>INDEX($K:$P,ROW(),MATCH(CG$3,$K$2:$P$2,0))</f>
        <v>10</v>
      </c>
      <c r="CH41" s="19">
        <f>INDEX($K:$P,ROW(),MATCH(CH$3,$K$2:$P$2,0))</f>
        <v>10</v>
      </c>
      <c r="CI41" s="19">
        <f>INDEX($K:$P,ROW(),MATCH(CI$3,$K$2:$P$2,0))</f>
        <v>10</v>
      </c>
      <c r="CJ41" s="19">
        <f>INDEX($K:$P,ROW(),MATCH(CJ$3,$K$2:$P$2,0))</f>
        <v>10</v>
      </c>
      <c r="CK41" s="19">
        <f>INDEX($K:$P,ROW(),MATCH(CK$3,$K$2:$P$2,0))</f>
        <v>10</v>
      </c>
      <c r="CL41" s="19">
        <f>INDEX($K:$P,ROW(),MATCH(CL$3,$K$2:$P$2,0))</f>
        <v>10</v>
      </c>
      <c r="CM41" s="19" t="e">
        <f>INDEX($K:$P,ROW(),MATCH(CM$3,$K$2:$P$2,0))</f>
        <v>#N/A</v>
      </c>
      <c r="CN41" s="19" t="e">
        <f>INDEX($K:$P,ROW(),MATCH(CN$3,$K$2:$P$2,0))</f>
        <v>#N/A</v>
      </c>
      <c r="CO41" s="19" t="e">
        <f>INDEX($K:$P,ROW(),MATCH(CO$3,$K$2:$P$2,0))</f>
        <v>#N/A</v>
      </c>
      <c r="CP41" s="19" t="e">
        <f>INDEX($K:$P,ROW(),MATCH(CP$3,$K$2:$P$2,0))</f>
        <v>#N/A</v>
      </c>
      <c r="CQ41" s="19" t="e">
        <f>INDEX($K:$P,ROW(),MATCH(CQ$3,$K$2:$P$2,0))</f>
        <v>#N/A</v>
      </c>
      <c r="CR41" s="19" t="e">
        <f>INDEX($K:$P,ROW(),MATCH(CR$3,$K$2:$P$2,0))</f>
        <v>#N/A</v>
      </c>
      <c r="CS41" s="19" t="e">
        <f>INDEX($K:$P,ROW(),MATCH(CS$3,$K$2:$P$2,0))</f>
        <v>#N/A</v>
      </c>
      <c r="CT41" s="19" t="e">
        <f>INDEX($K:$P,ROW(),MATCH(CT$3,$K$2:$P$2,0))</f>
        <v>#N/A</v>
      </c>
      <c r="CU41" s="19" t="e">
        <f>INDEX($K:$P,ROW(),MATCH(CU$3,$K$2:$P$2,0))</f>
        <v>#N/A</v>
      </c>
      <c r="CV41" s="19" t="e">
        <f>INDEX($K:$P,ROW(),MATCH(CV$3,$K$2:$P$2,0))</f>
        <v>#N/A</v>
      </c>
      <c r="CW41" s="19" t="e">
        <f>INDEX($K:$P,ROW(),MATCH(CW$3,$K$2:$P$2,0))</f>
        <v>#N/A</v>
      </c>
      <c r="CX41" s="19" t="e">
        <f>INDEX($K:$P,ROW(),MATCH(CX$3,$K$2:$P$2,0))</f>
        <v>#N/A</v>
      </c>
      <c r="CY41" s="19" t="e">
        <f>INDEX($K:$P,ROW(),MATCH(CY$3,$K$2:$P$2,0))</f>
        <v>#N/A</v>
      </c>
      <c r="CZ41" s="19" t="e">
        <f>INDEX($K:$P,ROW(),MATCH(CZ$3,$K$2:$P$2,0))</f>
        <v>#N/A</v>
      </c>
      <c r="DA41" s="19" t="e">
        <f>INDEX($K:$P,ROW(),MATCH(DA$3,$K$2:$P$2,0))</f>
        <v>#N/A</v>
      </c>
      <c r="DB41" s="19" t="e">
        <f>INDEX($K:$P,ROW(),MATCH(DB$3,$K$2:$P$2,0))</f>
        <v>#N/A</v>
      </c>
      <c r="DC41" s="19" t="e">
        <f>INDEX($K:$P,ROW(),MATCH(DC$3,$K$2:$P$2,0))</f>
        <v>#N/A</v>
      </c>
      <c r="DD41" s="19" t="e">
        <f>INDEX($K:$P,ROW(),MATCH(DD$3,$K$2:$P$2,0))</f>
        <v>#N/A</v>
      </c>
      <c r="DE41" s="19" t="e">
        <f>INDEX($K:$P,ROW(),MATCH(DE$3,$K$2:$P$2,0))</f>
        <v>#N/A</v>
      </c>
      <c r="DF41" s="19" t="e">
        <f>INDEX($K:$P,ROW(),MATCH(DF$3,$K$2:$P$2,0))</f>
        <v>#N/A</v>
      </c>
      <c r="DG41" s="19" t="e">
        <f>INDEX($K:$P,ROW(),MATCH(DG$3,$K$2:$P$2,0))</f>
        <v>#N/A</v>
      </c>
      <c r="DH41" s="19" t="e">
        <f>INDEX($K:$P,ROW(),MATCH(DH$3,$K$2:$P$2,0))</f>
        <v>#N/A</v>
      </c>
      <c r="DI41" s="19" t="e">
        <f>INDEX($K:$P,ROW(),MATCH(DI$3,$K$2:$P$2,0))</f>
        <v>#N/A</v>
      </c>
      <c r="DJ41" s="19" t="e">
        <f>INDEX($K:$P,ROW(),MATCH(DJ$3,$K$2:$P$2,0))</f>
        <v>#N/A</v>
      </c>
      <c r="DK41" s="19" t="e">
        <f>INDEX($K:$P,ROW(),MATCH(DK$3,$K$2:$P$2,0))</f>
        <v>#N/A</v>
      </c>
      <c r="DL41" s="19" t="e">
        <f>INDEX($K:$P,ROW(),MATCH(DL$3,$K$2:$P$2,0))</f>
        <v>#N/A</v>
      </c>
    </row>
    <row r="42" spans="4:116" x14ac:dyDescent="0.35">
      <c r="D42" t="s">
        <v>812</v>
      </c>
      <c r="E42" s="8" t="str">
        <f>ROW()&amp;" "&amp;D42</f>
        <v>42 LISTSALES-PV</v>
      </c>
      <c r="G42" s="372" t="s">
        <v>809</v>
      </c>
      <c r="H42" s="31"/>
      <c r="I42" s="73"/>
      <c r="J42" s="73"/>
      <c r="K42" s="18">
        <v>10</v>
      </c>
      <c r="L42" s="18">
        <v>10</v>
      </c>
      <c r="M42" s="18">
        <v>10</v>
      </c>
      <c r="N42" s="18">
        <v>10</v>
      </c>
      <c r="O42" s="18">
        <v>10</v>
      </c>
      <c r="P42" s="18">
        <v>10</v>
      </c>
      <c r="R42" s="33"/>
      <c r="S42" s="19">
        <f>INDEX($K:$P,ROW(),MATCH(S$3,$K$2:$P$2,0))</f>
        <v>10</v>
      </c>
      <c r="T42" s="19">
        <f>INDEX($K:$P,ROW(),MATCH(T$3,$K$2:$P$2,0))</f>
        <v>10</v>
      </c>
      <c r="U42" s="19">
        <f>INDEX($K:$P,ROW(),MATCH(U$3,$K$2:$P$2,0))</f>
        <v>10</v>
      </c>
      <c r="V42" s="19">
        <f>INDEX($K:$P,ROW(),MATCH(V$3,$K$2:$P$2,0))</f>
        <v>10</v>
      </c>
      <c r="W42" s="19">
        <f>INDEX($K:$P,ROW(),MATCH(W$3,$K$2:$P$2,0))</f>
        <v>10</v>
      </c>
      <c r="X42" s="19">
        <f>INDEX($K:$P,ROW(),MATCH(X$3,$K$2:$P$2,0))</f>
        <v>10</v>
      </c>
      <c r="Y42" s="19">
        <f>INDEX($K:$P,ROW(),MATCH(Y$3,$K$2:$P$2,0))</f>
        <v>10</v>
      </c>
      <c r="Z42" s="19">
        <f>INDEX($K:$P,ROW(),MATCH(Z$3,$K$2:$P$2,0))</f>
        <v>10</v>
      </c>
      <c r="AA42" s="19">
        <f>INDEX($K:$P,ROW(),MATCH(AA$3,$K$2:$P$2,0))</f>
        <v>10</v>
      </c>
      <c r="AB42" s="19">
        <f>INDEX($K:$P,ROW(),MATCH(AB$3,$K$2:$P$2,0))</f>
        <v>10</v>
      </c>
      <c r="AC42" s="19">
        <f>INDEX($K:$P,ROW(),MATCH(AC$3,$K$2:$P$2,0))</f>
        <v>10</v>
      </c>
      <c r="AD42" s="19">
        <f>INDEX($K:$P,ROW(),MATCH(AD$3,$K$2:$P$2,0))</f>
        <v>10</v>
      </c>
      <c r="AE42" s="19">
        <f>INDEX($K:$P,ROW(),MATCH(AE$3,$K$2:$P$2,0))</f>
        <v>10</v>
      </c>
      <c r="AF42" s="19">
        <f>INDEX($K:$P,ROW(),MATCH(AF$3,$K$2:$P$2,0))</f>
        <v>10</v>
      </c>
      <c r="AG42" s="19">
        <f>INDEX($K:$P,ROW(),MATCH(AG$3,$K$2:$P$2,0))</f>
        <v>10</v>
      </c>
      <c r="AH42" s="19">
        <f>INDEX($K:$P,ROW(),MATCH(AH$3,$K$2:$P$2,0))</f>
        <v>10</v>
      </c>
      <c r="AI42" s="19">
        <f>INDEX($K:$P,ROW(),MATCH(AI$3,$K$2:$P$2,0))</f>
        <v>10</v>
      </c>
      <c r="AJ42" s="19">
        <f>INDEX($K:$P,ROW(),MATCH(AJ$3,$K$2:$P$2,0))</f>
        <v>10</v>
      </c>
      <c r="AK42" s="19">
        <f>INDEX($K:$P,ROW(),MATCH(AK$3,$K$2:$P$2,0))</f>
        <v>10</v>
      </c>
      <c r="AL42" s="19">
        <f>INDEX($K:$P,ROW(),MATCH(AL$3,$K$2:$P$2,0))</f>
        <v>10</v>
      </c>
      <c r="AM42" s="19">
        <f>INDEX($K:$P,ROW(),MATCH(AM$3,$K$2:$P$2,0))</f>
        <v>10</v>
      </c>
      <c r="AN42" s="19">
        <f>INDEX($K:$P,ROW(),MATCH(AN$3,$K$2:$P$2,0))</f>
        <v>10</v>
      </c>
      <c r="AO42" s="19">
        <f>INDEX($K:$P,ROW(),MATCH(AO$3,$K$2:$P$2,0))</f>
        <v>10</v>
      </c>
      <c r="AP42" s="19">
        <f>INDEX($K:$P,ROW(),MATCH(AP$3,$K$2:$P$2,0))</f>
        <v>10</v>
      </c>
      <c r="AQ42" s="19">
        <f>INDEX($K:$P,ROW(),MATCH(AQ$3,$K$2:$P$2,0))</f>
        <v>10</v>
      </c>
      <c r="AR42" s="19">
        <f>INDEX($K:$P,ROW(),MATCH(AR$3,$K$2:$P$2,0))</f>
        <v>10</v>
      </c>
      <c r="AS42" s="19">
        <f>INDEX($K:$P,ROW(),MATCH(AS$3,$K$2:$P$2,0))</f>
        <v>10</v>
      </c>
      <c r="AT42" s="19">
        <f>INDEX($K:$P,ROW(),MATCH(AT$3,$K$2:$P$2,0))</f>
        <v>10</v>
      </c>
      <c r="AU42" s="19">
        <f>INDEX($K:$P,ROW(),MATCH(AU$3,$K$2:$P$2,0))</f>
        <v>10</v>
      </c>
      <c r="AV42" s="19">
        <f>INDEX($K:$P,ROW(),MATCH(AV$3,$K$2:$P$2,0))</f>
        <v>10</v>
      </c>
      <c r="AW42" s="19">
        <f>INDEX($K:$P,ROW(),MATCH(AW$3,$K$2:$P$2,0))</f>
        <v>10</v>
      </c>
      <c r="AX42" s="19">
        <f>INDEX($K:$P,ROW(),MATCH(AX$3,$K$2:$P$2,0))</f>
        <v>10</v>
      </c>
      <c r="AY42" s="19">
        <f>INDEX($K:$P,ROW(),MATCH(AY$3,$K$2:$P$2,0))</f>
        <v>10</v>
      </c>
      <c r="AZ42" s="19">
        <f>INDEX($K:$P,ROW(),MATCH(AZ$3,$K$2:$P$2,0))</f>
        <v>10</v>
      </c>
      <c r="BA42" s="19">
        <f>INDEX($K:$P,ROW(),MATCH(BA$3,$K$2:$P$2,0))</f>
        <v>10</v>
      </c>
      <c r="BB42" s="19">
        <f>INDEX($K:$P,ROW(),MATCH(BB$3,$K$2:$P$2,0))</f>
        <v>10</v>
      </c>
      <c r="BC42" s="19">
        <f>INDEX($K:$P,ROW(),MATCH(BC$3,$K$2:$P$2,0))</f>
        <v>10</v>
      </c>
      <c r="BD42" s="19">
        <f>INDEX($K:$P,ROW(),MATCH(BD$3,$K$2:$P$2,0))</f>
        <v>10</v>
      </c>
      <c r="BE42" s="19">
        <f>INDEX($K:$P,ROW(),MATCH(BE$3,$K$2:$P$2,0))</f>
        <v>10</v>
      </c>
      <c r="BF42" s="19">
        <f>INDEX($K:$P,ROW(),MATCH(BF$3,$K$2:$P$2,0))</f>
        <v>10</v>
      </c>
      <c r="BG42" s="19">
        <f>INDEX($K:$P,ROW(),MATCH(BG$3,$K$2:$P$2,0))</f>
        <v>10</v>
      </c>
      <c r="BH42" s="19">
        <f>INDEX($K:$P,ROW(),MATCH(BH$3,$K$2:$P$2,0))</f>
        <v>10</v>
      </c>
      <c r="BI42" s="19">
        <f>INDEX($K:$P,ROW(),MATCH(BI$3,$K$2:$P$2,0))</f>
        <v>10</v>
      </c>
      <c r="BJ42" s="19">
        <f>INDEX($K:$P,ROW(),MATCH(BJ$3,$K$2:$P$2,0))</f>
        <v>10</v>
      </c>
      <c r="BK42" s="19">
        <f>INDEX($K:$P,ROW(),MATCH(BK$3,$K$2:$P$2,0))</f>
        <v>10</v>
      </c>
      <c r="BL42" s="19">
        <f>INDEX($K:$P,ROW(),MATCH(BL$3,$K$2:$P$2,0))</f>
        <v>10</v>
      </c>
      <c r="BM42" s="19">
        <f>INDEX($K:$P,ROW(),MATCH(BM$3,$K$2:$P$2,0))</f>
        <v>10</v>
      </c>
      <c r="BN42" s="19">
        <f>INDEX($K:$P,ROW(),MATCH(BN$3,$K$2:$P$2,0))</f>
        <v>10</v>
      </c>
      <c r="BO42" s="19">
        <f>INDEX($K:$P,ROW(),MATCH(BO$3,$K$2:$P$2,0))</f>
        <v>10</v>
      </c>
      <c r="BP42" s="19">
        <f>INDEX($K:$P,ROW(),MATCH(BP$3,$K$2:$P$2,0))</f>
        <v>10</v>
      </c>
      <c r="BQ42" s="19">
        <f>INDEX($K:$P,ROW(),MATCH(BQ$3,$K$2:$P$2,0))</f>
        <v>10</v>
      </c>
      <c r="BR42" s="19">
        <f>INDEX($K:$P,ROW(),MATCH(BR$3,$K$2:$P$2,0))</f>
        <v>10</v>
      </c>
      <c r="BS42" s="19">
        <f>INDEX($K:$P,ROW(),MATCH(BS$3,$K$2:$P$2,0))</f>
        <v>10</v>
      </c>
      <c r="BT42" s="19">
        <f>INDEX($K:$P,ROW(),MATCH(BT$3,$K$2:$P$2,0))</f>
        <v>10</v>
      </c>
      <c r="BU42" s="19">
        <f>INDEX($K:$P,ROW(),MATCH(BU$3,$K$2:$P$2,0))</f>
        <v>10</v>
      </c>
      <c r="BV42" s="19">
        <f>INDEX($K:$P,ROW(),MATCH(BV$3,$K$2:$P$2,0))</f>
        <v>10</v>
      </c>
      <c r="BW42" s="19">
        <f>INDEX($K:$P,ROW(),MATCH(BW$3,$K$2:$P$2,0))</f>
        <v>10</v>
      </c>
      <c r="BX42" s="19">
        <f>INDEX($K:$P,ROW(),MATCH(BX$3,$K$2:$P$2,0))</f>
        <v>10</v>
      </c>
      <c r="BY42" s="19">
        <f>INDEX($K:$P,ROW(),MATCH(BY$3,$K$2:$P$2,0))</f>
        <v>10</v>
      </c>
      <c r="BZ42" s="19">
        <f>INDEX($K:$P,ROW(),MATCH(BZ$3,$K$2:$P$2,0))</f>
        <v>10</v>
      </c>
      <c r="CA42" s="19">
        <f>INDEX($K:$P,ROW(),MATCH(CA$3,$K$2:$P$2,0))</f>
        <v>10</v>
      </c>
      <c r="CB42" s="19">
        <f>INDEX($K:$P,ROW(),MATCH(CB$3,$K$2:$P$2,0))</f>
        <v>10</v>
      </c>
      <c r="CC42" s="19">
        <f>INDEX($K:$P,ROW(),MATCH(CC$3,$K$2:$P$2,0))</f>
        <v>10</v>
      </c>
      <c r="CD42" s="19">
        <f>INDEX($K:$P,ROW(),MATCH(CD$3,$K$2:$P$2,0))</f>
        <v>10</v>
      </c>
      <c r="CE42" s="19">
        <f>INDEX($K:$P,ROW(),MATCH(CE$3,$K$2:$P$2,0))</f>
        <v>10</v>
      </c>
      <c r="CF42" s="19">
        <f>INDEX($K:$P,ROW(),MATCH(CF$3,$K$2:$P$2,0))</f>
        <v>10</v>
      </c>
      <c r="CG42" s="19">
        <f>INDEX($K:$P,ROW(),MATCH(CG$3,$K$2:$P$2,0))</f>
        <v>10</v>
      </c>
      <c r="CH42" s="19">
        <f>INDEX($K:$P,ROW(),MATCH(CH$3,$K$2:$P$2,0))</f>
        <v>10</v>
      </c>
      <c r="CI42" s="19">
        <f>INDEX($K:$P,ROW(),MATCH(CI$3,$K$2:$P$2,0))</f>
        <v>10</v>
      </c>
      <c r="CJ42" s="19">
        <f>INDEX($K:$P,ROW(),MATCH(CJ$3,$K$2:$P$2,0))</f>
        <v>10</v>
      </c>
      <c r="CK42" s="19">
        <f>INDEX($K:$P,ROW(),MATCH(CK$3,$K$2:$P$2,0))</f>
        <v>10</v>
      </c>
      <c r="CL42" s="19">
        <f>INDEX($K:$P,ROW(),MATCH(CL$3,$K$2:$P$2,0))</f>
        <v>10</v>
      </c>
      <c r="CM42" s="19" t="e">
        <f>INDEX($K:$P,ROW(),MATCH(CM$3,$K$2:$P$2,0))</f>
        <v>#N/A</v>
      </c>
      <c r="CN42" s="19" t="e">
        <f>INDEX($K:$P,ROW(),MATCH(CN$3,$K$2:$P$2,0))</f>
        <v>#N/A</v>
      </c>
      <c r="CO42" s="19" t="e">
        <f>INDEX($K:$P,ROW(),MATCH(CO$3,$K$2:$P$2,0))</f>
        <v>#N/A</v>
      </c>
      <c r="CP42" s="19" t="e">
        <f>INDEX($K:$P,ROW(),MATCH(CP$3,$K$2:$P$2,0))</f>
        <v>#N/A</v>
      </c>
      <c r="CQ42" s="19" t="e">
        <f>INDEX($K:$P,ROW(),MATCH(CQ$3,$K$2:$P$2,0))</f>
        <v>#N/A</v>
      </c>
      <c r="CR42" s="19" t="e">
        <f>INDEX($K:$P,ROW(),MATCH(CR$3,$K$2:$P$2,0))</f>
        <v>#N/A</v>
      </c>
      <c r="CS42" s="19" t="e">
        <f>INDEX($K:$P,ROW(),MATCH(CS$3,$K$2:$P$2,0))</f>
        <v>#N/A</v>
      </c>
      <c r="CT42" s="19" t="e">
        <f>INDEX($K:$P,ROW(),MATCH(CT$3,$K$2:$P$2,0))</f>
        <v>#N/A</v>
      </c>
      <c r="CU42" s="19" t="e">
        <f>INDEX($K:$P,ROW(),MATCH(CU$3,$K$2:$P$2,0))</f>
        <v>#N/A</v>
      </c>
      <c r="CV42" s="19" t="e">
        <f>INDEX($K:$P,ROW(),MATCH(CV$3,$K$2:$P$2,0))</f>
        <v>#N/A</v>
      </c>
      <c r="CW42" s="19" t="e">
        <f>INDEX($K:$P,ROW(),MATCH(CW$3,$K$2:$P$2,0))</f>
        <v>#N/A</v>
      </c>
      <c r="CX42" s="19" t="e">
        <f>INDEX($K:$P,ROW(),MATCH(CX$3,$K$2:$P$2,0))</f>
        <v>#N/A</v>
      </c>
      <c r="CY42" s="19" t="e">
        <f>INDEX($K:$P,ROW(),MATCH(CY$3,$K$2:$P$2,0))</f>
        <v>#N/A</v>
      </c>
      <c r="CZ42" s="19" t="e">
        <f>INDEX($K:$P,ROW(),MATCH(CZ$3,$K$2:$P$2,0))</f>
        <v>#N/A</v>
      </c>
      <c r="DA42" s="19" t="e">
        <f>INDEX($K:$P,ROW(),MATCH(DA$3,$K$2:$P$2,0))</f>
        <v>#N/A</v>
      </c>
      <c r="DB42" s="19" t="e">
        <f>INDEX($K:$P,ROW(),MATCH(DB$3,$K$2:$P$2,0))</f>
        <v>#N/A</v>
      </c>
      <c r="DC42" s="19" t="e">
        <f>INDEX($K:$P,ROW(),MATCH(DC$3,$K$2:$P$2,0))</f>
        <v>#N/A</v>
      </c>
      <c r="DD42" s="19" t="e">
        <f>INDEX($K:$P,ROW(),MATCH(DD$3,$K$2:$P$2,0))</f>
        <v>#N/A</v>
      </c>
      <c r="DE42" s="19" t="e">
        <f>INDEX($K:$P,ROW(),MATCH(DE$3,$K$2:$P$2,0))</f>
        <v>#N/A</v>
      </c>
      <c r="DF42" s="19" t="e">
        <f>INDEX($K:$P,ROW(),MATCH(DF$3,$K$2:$P$2,0))</f>
        <v>#N/A</v>
      </c>
      <c r="DG42" s="19" t="e">
        <f>INDEX($K:$P,ROW(),MATCH(DG$3,$K$2:$P$2,0))</f>
        <v>#N/A</v>
      </c>
      <c r="DH42" s="19" t="e">
        <f>INDEX($K:$P,ROW(),MATCH(DH$3,$K$2:$P$2,0))</f>
        <v>#N/A</v>
      </c>
      <c r="DI42" s="19" t="e">
        <f>INDEX($K:$P,ROW(),MATCH(DI$3,$K$2:$P$2,0))</f>
        <v>#N/A</v>
      </c>
      <c r="DJ42" s="19" t="e">
        <f>INDEX($K:$P,ROW(),MATCH(DJ$3,$K$2:$P$2,0))</f>
        <v>#N/A</v>
      </c>
      <c r="DK42" s="19" t="e">
        <f>INDEX($K:$P,ROW(),MATCH(DK$3,$K$2:$P$2,0))</f>
        <v>#N/A</v>
      </c>
      <c r="DL42" s="19" t="e">
        <f>INDEX($K:$P,ROW(),MATCH(DL$3,$K$2:$P$2,0))</f>
        <v>#N/A</v>
      </c>
    </row>
    <row r="43" spans="4:116" x14ac:dyDescent="0.35">
      <c r="D43" t="s">
        <v>812</v>
      </c>
      <c r="E43" s="8" t="str">
        <f>ROW()&amp;" "&amp;D43</f>
        <v>43 LISTSALES-PV</v>
      </c>
      <c r="G43" s="372" t="s">
        <v>810</v>
      </c>
      <c r="H43" s="31"/>
      <c r="I43" s="73"/>
      <c r="J43" s="73"/>
      <c r="K43" s="18">
        <v>10</v>
      </c>
      <c r="L43" s="18">
        <v>10</v>
      </c>
      <c r="M43" s="18">
        <v>10</v>
      </c>
      <c r="N43" s="18">
        <v>10</v>
      </c>
      <c r="O43" s="18">
        <v>10</v>
      </c>
      <c r="P43" s="18">
        <v>10</v>
      </c>
      <c r="R43" s="33"/>
      <c r="S43" s="19">
        <f>INDEX($K:$P,ROW(),MATCH(S$3,$K$2:$P$2,0))</f>
        <v>10</v>
      </c>
      <c r="T43" s="19">
        <f>INDEX($K:$P,ROW(),MATCH(T$3,$K$2:$P$2,0))</f>
        <v>10</v>
      </c>
      <c r="U43" s="19">
        <f>INDEX($K:$P,ROW(),MATCH(U$3,$K$2:$P$2,0))</f>
        <v>10</v>
      </c>
      <c r="V43" s="19">
        <f>INDEX($K:$P,ROW(),MATCH(V$3,$K$2:$P$2,0))</f>
        <v>10</v>
      </c>
      <c r="W43" s="19">
        <f>INDEX($K:$P,ROW(),MATCH(W$3,$K$2:$P$2,0))</f>
        <v>10</v>
      </c>
      <c r="X43" s="19">
        <f>INDEX($K:$P,ROW(),MATCH(X$3,$K$2:$P$2,0))</f>
        <v>10</v>
      </c>
      <c r="Y43" s="19">
        <f>INDEX($K:$P,ROW(),MATCH(Y$3,$K$2:$P$2,0))</f>
        <v>10</v>
      </c>
      <c r="Z43" s="19">
        <f>INDEX($K:$P,ROW(),MATCH(Z$3,$K$2:$P$2,0))</f>
        <v>10</v>
      </c>
      <c r="AA43" s="19">
        <f>INDEX($K:$P,ROW(),MATCH(AA$3,$K$2:$P$2,0))</f>
        <v>10</v>
      </c>
      <c r="AB43" s="19">
        <f>INDEX($K:$P,ROW(),MATCH(AB$3,$K$2:$P$2,0))</f>
        <v>10</v>
      </c>
      <c r="AC43" s="19">
        <f>INDEX($K:$P,ROW(),MATCH(AC$3,$K$2:$P$2,0))</f>
        <v>10</v>
      </c>
      <c r="AD43" s="19">
        <f>INDEX($K:$P,ROW(),MATCH(AD$3,$K$2:$P$2,0))</f>
        <v>10</v>
      </c>
      <c r="AE43" s="19">
        <f>INDEX($K:$P,ROW(),MATCH(AE$3,$K$2:$P$2,0))</f>
        <v>10</v>
      </c>
      <c r="AF43" s="19">
        <f>INDEX($K:$P,ROW(),MATCH(AF$3,$K$2:$P$2,0))</f>
        <v>10</v>
      </c>
      <c r="AG43" s="19">
        <f>INDEX($K:$P,ROW(),MATCH(AG$3,$K$2:$P$2,0))</f>
        <v>10</v>
      </c>
      <c r="AH43" s="19">
        <f>INDEX($K:$P,ROW(),MATCH(AH$3,$K$2:$P$2,0))</f>
        <v>10</v>
      </c>
      <c r="AI43" s="19">
        <f>INDEX($K:$P,ROW(),MATCH(AI$3,$K$2:$P$2,0))</f>
        <v>10</v>
      </c>
      <c r="AJ43" s="19">
        <f>INDEX($K:$P,ROW(),MATCH(AJ$3,$K$2:$P$2,0))</f>
        <v>10</v>
      </c>
      <c r="AK43" s="19">
        <f>INDEX($K:$P,ROW(),MATCH(AK$3,$K$2:$P$2,0))</f>
        <v>10</v>
      </c>
      <c r="AL43" s="19">
        <f>INDEX($K:$P,ROW(),MATCH(AL$3,$K$2:$P$2,0))</f>
        <v>10</v>
      </c>
      <c r="AM43" s="19">
        <f>INDEX($K:$P,ROW(),MATCH(AM$3,$K$2:$P$2,0))</f>
        <v>10</v>
      </c>
      <c r="AN43" s="19">
        <f>INDEX($K:$P,ROW(),MATCH(AN$3,$K$2:$P$2,0))</f>
        <v>10</v>
      </c>
      <c r="AO43" s="19">
        <f>INDEX($K:$P,ROW(),MATCH(AO$3,$K$2:$P$2,0))</f>
        <v>10</v>
      </c>
      <c r="AP43" s="19">
        <f>INDEX($K:$P,ROW(),MATCH(AP$3,$K$2:$P$2,0))</f>
        <v>10</v>
      </c>
      <c r="AQ43" s="19">
        <f>INDEX($K:$P,ROW(),MATCH(AQ$3,$K$2:$P$2,0))</f>
        <v>10</v>
      </c>
      <c r="AR43" s="19">
        <f>INDEX($K:$P,ROW(),MATCH(AR$3,$K$2:$P$2,0))</f>
        <v>10</v>
      </c>
      <c r="AS43" s="19">
        <f>INDEX($K:$P,ROW(),MATCH(AS$3,$K$2:$P$2,0))</f>
        <v>10</v>
      </c>
      <c r="AT43" s="19">
        <f>INDEX($K:$P,ROW(),MATCH(AT$3,$K$2:$P$2,0))</f>
        <v>10</v>
      </c>
      <c r="AU43" s="19">
        <f>INDEX($K:$P,ROW(),MATCH(AU$3,$K$2:$P$2,0))</f>
        <v>10</v>
      </c>
      <c r="AV43" s="19">
        <f>INDEX($K:$P,ROW(),MATCH(AV$3,$K$2:$P$2,0))</f>
        <v>10</v>
      </c>
      <c r="AW43" s="19">
        <f>INDEX($K:$P,ROW(),MATCH(AW$3,$K$2:$P$2,0))</f>
        <v>10</v>
      </c>
      <c r="AX43" s="19">
        <f>INDEX($K:$P,ROW(),MATCH(AX$3,$K$2:$P$2,0))</f>
        <v>10</v>
      </c>
      <c r="AY43" s="19">
        <f>INDEX($K:$P,ROW(),MATCH(AY$3,$K$2:$P$2,0))</f>
        <v>10</v>
      </c>
      <c r="AZ43" s="19">
        <f>INDEX($K:$P,ROW(),MATCH(AZ$3,$K$2:$P$2,0))</f>
        <v>10</v>
      </c>
      <c r="BA43" s="19">
        <f>INDEX($K:$P,ROW(),MATCH(BA$3,$K$2:$P$2,0))</f>
        <v>10</v>
      </c>
      <c r="BB43" s="19">
        <f>INDEX($K:$P,ROW(),MATCH(BB$3,$K$2:$P$2,0))</f>
        <v>10</v>
      </c>
      <c r="BC43" s="19">
        <f>INDEX($K:$P,ROW(),MATCH(BC$3,$K$2:$P$2,0))</f>
        <v>10</v>
      </c>
      <c r="BD43" s="19">
        <f>INDEX($K:$P,ROW(),MATCH(BD$3,$K$2:$P$2,0))</f>
        <v>10</v>
      </c>
      <c r="BE43" s="19">
        <f>INDEX($K:$P,ROW(),MATCH(BE$3,$K$2:$P$2,0))</f>
        <v>10</v>
      </c>
      <c r="BF43" s="19">
        <f>INDEX($K:$P,ROW(),MATCH(BF$3,$K$2:$P$2,0))</f>
        <v>10</v>
      </c>
      <c r="BG43" s="19">
        <f>INDEX($K:$P,ROW(),MATCH(BG$3,$K$2:$P$2,0))</f>
        <v>10</v>
      </c>
      <c r="BH43" s="19">
        <f>INDEX($K:$P,ROW(),MATCH(BH$3,$K$2:$P$2,0))</f>
        <v>10</v>
      </c>
      <c r="BI43" s="19">
        <f>INDEX($K:$P,ROW(),MATCH(BI$3,$K$2:$P$2,0))</f>
        <v>10</v>
      </c>
      <c r="BJ43" s="19">
        <f>INDEX($K:$P,ROW(),MATCH(BJ$3,$K$2:$P$2,0))</f>
        <v>10</v>
      </c>
      <c r="BK43" s="19">
        <f>INDEX($K:$P,ROW(),MATCH(BK$3,$K$2:$P$2,0))</f>
        <v>10</v>
      </c>
      <c r="BL43" s="19">
        <f>INDEX($K:$P,ROW(),MATCH(BL$3,$K$2:$P$2,0))</f>
        <v>10</v>
      </c>
      <c r="BM43" s="19">
        <f>INDEX($K:$P,ROW(),MATCH(BM$3,$K$2:$P$2,0))</f>
        <v>10</v>
      </c>
      <c r="BN43" s="19">
        <f>INDEX($K:$P,ROW(),MATCH(BN$3,$K$2:$P$2,0))</f>
        <v>10</v>
      </c>
      <c r="BO43" s="19">
        <f>INDEX($K:$P,ROW(),MATCH(BO$3,$K$2:$P$2,0))</f>
        <v>10</v>
      </c>
      <c r="BP43" s="19">
        <f>INDEX($K:$P,ROW(),MATCH(BP$3,$K$2:$P$2,0))</f>
        <v>10</v>
      </c>
      <c r="BQ43" s="19">
        <f>INDEX($K:$P,ROW(),MATCH(BQ$3,$K$2:$P$2,0))</f>
        <v>10</v>
      </c>
      <c r="BR43" s="19">
        <f>INDEX($K:$P,ROW(),MATCH(BR$3,$K$2:$P$2,0))</f>
        <v>10</v>
      </c>
      <c r="BS43" s="19">
        <f>INDEX($K:$P,ROW(),MATCH(BS$3,$K$2:$P$2,0))</f>
        <v>10</v>
      </c>
      <c r="BT43" s="19">
        <f>INDEX($K:$P,ROW(),MATCH(BT$3,$K$2:$P$2,0))</f>
        <v>10</v>
      </c>
      <c r="BU43" s="19">
        <f>INDEX($K:$P,ROW(),MATCH(BU$3,$K$2:$P$2,0))</f>
        <v>10</v>
      </c>
      <c r="BV43" s="19">
        <f>INDEX($K:$P,ROW(),MATCH(BV$3,$K$2:$P$2,0))</f>
        <v>10</v>
      </c>
      <c r="BW43" s="19">
        <f>INDEX($K:$P,ROW(),MATCH(BW$3,$K$2:$P$2,0))</f>
        <v>10</v>
      </c>
      <c r="BX43" s="19">
        <f>INDEX($K:$P,ROW(),MATCH(BX$3,$K$2:$P$2,0))</f>
        <v>10</v>
      </c>
      <c r="BY43" s="19">
        <f>INDEX($K:$P,ROW(),MATCH(BY$3,$K$2:$P$2,0))</f>
        <v>10</v>
      </c>
      <c r="BZ43" s="19">
        <f>INDEX($K:$P,ROW(),MATCH(BZ$3,$K$2:$P$2,0))</f>
        <v>10</v>
      </c>
      <c r="CA43" s="19">
        <f>INDEX($K:$P,ROW(),MATCH(CA$3,$K$2:$P$2,0))</f>
        <v>10</v>
      </c>
      <c r="CB43" s="19">
        <f>INDEX($K:$P,ROW(),MATCH(CB$3,$K$2:$P$2,0))</f>
        <v>10</v>
      </c>
      <c r="CC43" s="19">
        <f>INDEX($K:$P,ROW(),MATCH(CC$3,$K$2:$P$2,0))</f>
        <v>10</v>
      </c>
      <c r="CD43" s="19">
        <f>INDEX($K:$P,ROW(),MATCH(CD$3,$K$2:$P$2,0))</f>
        <v>10</v>
      </c>
      <c r="CE43" s="19">
        <f>INDEX($K:$P,ROW(),MATCH(CE$3,$K$2:$P$2,0))</f>
        <v>10</v>
      </c>
      <c r="CF43" s="19">
        <f>INDEX($K:$P,ROW(),MATCH(CF$3,$K$2:$P$2,0))</f>
        <v>10</v>
      </c>
      <c r="CG43" s="19">
        <f>INDEX($K:$P,ROW(),MATCH(CG$3,$K$2:$P$2,0))</f>
        <v>10</v>
      </c>
      <c r="CH43" s="19">
        <f>INDEX($K:$P,ROW(),MATCH(CH$3,$K$2:$P$2,0))</f>
        <v>10</v>
      </c>
      <c r="CI43" s="19">
        <f>INDEX($K:$P,ROW(),MATCH(CI$3,$K$2:$P$2,0))</f>
        <v>10</v>
      </c>
      <c r="CJ43" s="19">
        <f>INDEX($K:$P,ROW(),MATCH(CJ$3,$K$2:$P$2,0))</f>
        <v>10</v>
      </c>
      <c r="CK43" s="19">
        <f>INDEX($K:$P,ROW(),MATCH(CK$3,$K$2:$P$2,0))</f>
        <v>10</v>
      </c>
      <c r="CL43" s="19">
        <f>INDEX($K:$P,ROW(),MATCH(CL$3,$K$2:$P$2,0))</f>
        <v>10</v>
      </c>
      <c r="CM43" s="19" t="e">
        <f>INDEX($K:$P,ROW(),MATCH(CM$3,$K$2:$P$2,0))</f>
        <v>#N/A</v>
      </c>
      <c r="CN43" s="19" t="e">
        <f>INDEX($K:$P,ROW(),MATCH(CN$3,$K$2:$P$2,0))</f>
        <v>#N/A</v>
      </c>
      <c r="CO43" s="19" t="e">
        <f>INDEX($K:$P,ROW(),MATCH(CO$3,$K$2:$P$2,0))</f>
        <v>#N/A</v>
      </c>
      <c r="CP43" s="19" t="e">
        <f>INDEX($K:$P,ROW(),MATCH(CP$3,$K$2:$P$2,0))</f>
        <v>#N/A</v>
      </c>
      <c r="CQ43" s="19" t="e">
        <f>INDEX($K:$P,ROW(),MATCH(CQ$3,$K$2:$P$2,0))</f>
        <v>#N/A</v>
      </c>
      <c r="CR43" s="19" t="e">
        <f>INDEX($K:$P,ROW(),MATCH(CR$3,$K$2:$P$2,0))</f>
        <v>#N/A</v>
      </c>
      <c r="CS43" s="19" t="e">
        <f>INDEX($K:$P,ROW(),MATCH(CS$3,$K$2:$P$2,0))</f>
        <v>#N/A</v>
      </c>
      <c r="CT43" s="19" t="e">
        <f>INDEX($K:$P,ROW(),MATCH(CT$3,$K$2:$P$2,0))</f>
        <v>#N/A</v>
      </c>
      <c r="CU43" s="19" t="e">
        <f>INDEX($K:$P,ROW(),MATCH(CU$3,$K$2:$P$2,0))</f>
        <v>#N/A</v>
      </c>
      <c r="CV43" s="19" t="e">
        <f>INDEX($K:$P,ROW(),MATCH(CV$3,$K$2:$P$2,0))</f>
        <v>#N/A</v>
      </c>
      <c r="CW43" s="19" t="e">
        <f>INDEX($K:$P,ROW(),MATCH(CW$3,$K$2:$P$2,0))</f>
        <v>#N/A</v>
      </c>
      <c r="CX43" s="19" t="e">
        <f>INDEX($K:$P,ROW(),MATCH(CX$3,$K$2:$P$2,0))</f>
        <v>#N/A</v>
      </c>
      <c r="CY43" s="19" t="e">
        <f>INDEX($K:$P,ROW(),MATCH(CY$3,$K$2:$P$2,0))</f>
        <v>#N/A</v>
      </c>
      <c r="CZ43" s="19" t="e">
        <f>INDEX($K:$P,ROW(),MATCH(CZ$3,$K$2:$P$2,0))</f>
        <v>#N/A</v>
      </c>
      <c r="DA43" s="19" t="e">
        <f>INDEX($K:$P,ROW(),MATCH(DA$3,$K$2:$P$2,0))</f>
        <v>#N/A</v>
      </c>
      <c r="DB43" s="19" t="e">
        <f>INDEX($K:$P,ROW(),MATCH(DB$3,$K$2:$P$2,0))</f>
        <v>#N/A</v>
      </c>
      <c r="DC43" s="19" t="e">
        <f>INDEX($K:$P,ROW(),MATCH(DC$3,$K$2:$P$2,0))</f>
        <v>#N/A</v>
      </c>
      <c r="DD43" s="19" t="e">
        <f>INDEX($K:$P,ROW(),MATCH(DD$3,$K$2:$P$2,0))</f>
        <v>#N/A</v>
      </c>
      <c r="DE43" s="19" t="e">
        <f>INDEX($K:$P,ROW(),MATCH(DE$3,$K$2:$P$2,0))</f>
        <v>#N/A</v>
      </c>
      <c r="DF43" s="19" t="e">
        <f>INDEX($K:$P,ROW(),MATCH(DF$3,$K$2:$P$2,0))</f>
        <v>#N/A</v>
      </c>
      <c r="DG43" s="19" t="e">
        <f>INDEX($K:$P,ROW(),MATCH(DG$3,$K$2:$P$2,0))</f>
        <v>#N/A</v>
      </c>
      <c r="DH43" s="19" t="e">
        <f>INDEX($K:$P,ROW(),MATCH(DH$3,$K$2:$P$2,0))</f>
        <v>#N/A</v>
      </c>
      <c r="DI43" s="19" t="e">
        <f>INDEX($K:$P,ROW(),MATCH(DI$3,$K$2:$P$2,0))</f>
        <v>#N/A</v>
      </c>
      <c r="DJ43" s="19" t="e">
        <f>INDEX($K:$P,ROW(),MATCH(DJ$3,$K$2:$P$2,0))</f>
        <v>#N/A</v>
      </c>
      <c r="DK43" s="19" t="e">
        <f>INDEX($K:$P,ROW(),MATCH(DK$3,$K$2:$P$2,0))</f>
        <v>#N/A</v>
      </c>
      <c r="DL43" s="19" t="e">
        <f>INDEX($K:$P,ROW(),MATCH(DL$3,$K$2:$P$2,0))</f>
        <v>#N/A</v>
      </c>
    </row>
    <row r="44" spans="4:116" x14ac:dyDescent="0.35">
      <c r="D44" t="s">
        <v>812</v>
      </c>
      <c r="E44" s="8" t="str">
        <f>ROW()&amp;" "&amp;D44</f>
        <v>44 LISTSALES-PV</v>
      </c>
      <c r="G44" s="373"/>
      <c r="H44" s="31"/>
      <c r="I44" s="73"/>
      <c r="J44" s="73"/>
      <c r="K44" s="18"/>
      <c r="L44" s="18"/>
      <c r="M44" s="18"/>
      <c r="N44" s="18"/>
      <c r="O44" s="18"/>
      <c r="P44" s="18"/>
      <c r="R44" s="33"/>
      <c r="S44" s="19"/>
      <c r="T44" s="19"/>
      <c r="U44" s="19"/>
      <c r="V44" s="19"/>
      <c r="W44" s="19"/>
      <c r="X44" s="19"/>
      <c r="Y44" s="19"/>
      <c r="Z44" s="19"/>
      <c r="AA44" s="19"/>
      <c r="AB44" s="19"/>
      <c r="AC44" s="19"/>
      <c r="AD44" s="19"/>
      <c r="AE44" s="19"/>
      <c r="AF44" s="19"/>
      <c r="AG44" s="19"/>
      <c r="AH44" s="19"/>
      <c r="AI44" s="19"/>
      <c r="AJ44" s="19"/>
      <c r="AK44" s="19"/>
      <c r="AL44" s="19"/>
      <c r="AM44" s="19"/>
      <c r="AN44" s="19"/>
      <c r="AO44" s="19"/>
      <c r="AP44" s="19"/>
      <c r="AQ44" s="19"/>
      <c r="AR44" s="19"/>
      <c r="AS44" s="19"/>
      <c r="AT44" s="19"/>
      <c r="AU44" s="19"/>
      <c r="AV44" s="19"/>
      <c r="AW44" s="19"/>
      <c r="AX44" s="19"/>
      <c r="AY44" s="19"/>
      <c r="AZ44" s="19"/>
      <c r="BA44" s="19"/>
      <c r="BB44" s="19"/>
      <c r="BC44" s="19"/>
      <c r="BD44" s="19"/>
      <c r="BE44" s="19"/>
      <c r="BF44" s="19"/>
      <c r="BG44" s="19"/>
      <c r="BH44" s="19"/>
      <c r="BI44" s="19"/>
      <c r="BJ44" s="19"/>
      <c r="BK44" s="19"/>
      <c r="BL44" s="19"/>
      <c r="BM44" s="19"/>
      <c r="BN44" s="19"/>
      <c r="BO44" s="19"/>
      <c r="BP44" s="19"/>
      <c r="BQ44" s="19"/>
      <c r="BR44" s="19"/>
      <c r="BS44" s="19"/>
      <c r="BT44" s="19"/>
      <c r="BU44" s="19"/>
      <c r="BV44" s="19"/>
      <c r="BW44" s="19"/>
      <c r="BX44" s="19"/>
      <c r="BY44" s="19"/>
      <c r="BZ44" s="19"/>
      <c r="CA44" s="19"/>
      <c r="CB44" s="19"/>
      <c r="CC44" s="19"/>
      <c r="CD44" s="19"/>
      <c r="CE44" s="19"/>
      <c r="CF44" s="19"/>
      <c r="CG44" s="19"/>
      <c r="CH44" s="19"/>
      <c r="CI44" s="19"/>
      <c r="CJ44" s="19"/>
      <c r="CK44" s="19"/>
      <c r="CL44" s="19"/>
      <c r="CM44" s="19"/>
      <c r="CN44" s="19"/>
      <c r="CO44" s="19"/>
      <c r="CP44" s="19"/>
      <c r="CQ44" s="19"/>
      <c r="CR44" s="19"/>
      <c r="CS44" s="19"/>
      <c r="CT44" s="19"/>
      <c r="CU44" s="19"/>
      <c r="CV44" s="19"/>
      <c r="CW44" s="19"/>
      <c r="CX44" s="19"/>
      <c r="CY44" s="19"/>
      <c r="CZ44" s="19"/>
      <c r="DA44" s="19"/>
      <c r="DB44" s="19"/>
      <c r="DC44" s="19"/>
      <c r="DD44" s="19"/>
      <c r="DE44" s="19"/>
      <c r="DF44" s="19"/>
      <c r="DG44" s="19"/>
      <c r="DH44" s="19"/>
      <c r="DI44" s="19"/>
      <c r="DJ44" s="19"/>
      <c r="DK44" s="19"/>
      <c r="DL44" s="19"/>
    </row>
    <row r="45" spans="4:116" x14ac:dyDescent="0.35">
      <c r="D45" t="s">
        <v>812</v>
      </c>
      <c r="E45" s="8" t="str">
        <f>ROW()&amp;" "&amp;D45</f>
        <v>45 LISTSALES-PV</v>
      </c>
      <c r="G45" s="373" t="s">
        <v>811</v>
      </c>
      <c r="H45" s="31"/>
      <c r="I45" s="73"/>
      <c r="J45" s="73"/>
      <c r="K45" s="18"/>
      <c r="L45" s="18"/>
      <c r="M45" s="18"/>
      <c r="N45" s="18"/>
      <c r="O45" s="18"/>
      <c r="P45" s="18"/>
      <c r="R45" s="33"/>
      <c r="S45" s="19"/>
      <c r="T45" s="19"/>
      <c r="U45" s="19"/>
      <c r="V45" s="19"/>
      <c r="W45" s="19"/>
      <c r="X45" s="19"/>
      <c r="Y45" s="19"/>
      <c r="Z45" s="19"/>
      <c r="AA45" s="19"/>
      <c r="AB45" s="19"/>
      <c r="AC45" s="19"/>
      <c r="AD45" s="19"/>
      <c r="AE45" s="19"/>
      <c r="AF45" s="19"/>
      <c r="AG45" s="19"/>
      <c r="AH45" s="19"/>
      <c r="AI45" s="19"/>
      <c r="AJ45" s="19"/>
      <c r="AK45" s="19"/>
      <c r="AL45" s="19"/>
      <c r="AM45" s="19"/>
      <c r="AN45" s="19"/>
      <c r="AO45" s="19"/>
      <c r="AP45" s="19"/>
      <c r="AQ45" s="19"/>
      <c r="AR45" s="19"/>
      <c r="AS45" s="19"/>
      <c r="AT45" s="19"/>
      <c r="AU45" s="19"/>
      <c r="AV45" s="19"/>
      <c r="AW45" s="19"/>
      <c r="AX45" s="19"/>
      <c r="AY45" s="19"/>
      <c r="AZ45" s="19"/>
      <c r="BA45" s="19"/>
      <c r="BB45" s="19"/>
      <c r="BC45" s="19"/>
      <c r="BD45" s="19"/>
      <c r="BE45" s="19"/>
      <c r="BF45" s="19"/>
      <c r="BG45" s="19"/>
      <c r="BH45" s="19"/>
      <c r="BI45" s="19"/>
      <c r="BJ45" s="19"/>
      <c r="BK45" s="19"/>
      <c r="BL45" s="19"/>
      <c r="BM45" s="19"/>
      <c r="BN45" s="19"/>
      <c r="BO45" s="19"/>
      <c r="BP45" s="19"/>
      <c r="BQ45" s="19"/>
      <c r="BR45" s="19"/>
      <c r="BS45" s="19"/>
      <c r="BT45" s="19"/>
      <c r="BU45" s="19"/>
      <c r="BV45" s="19"/>
      <c r="BW45" s="19"/>
      <c r="BX45" s="19"/>
      <c r="BY45" s="19"/>
      <c r="BZ45" s="19"/>
      <c r="CA45" s="19"/>
      <c r="CB45" s="19"/>
      <c r="CC45" s="19"/>
      <c r="CD45" s="19"/>
      <c r="CE45" s="19"/>
      <c r="CF45" s="19"/>
      <c r="CG45" s="19"/>
      <c r="CH45" s="19"/>
      <c r="CI45" s="19"/>
      <c r="CJ45" s="19"/>
      <c r="CK45" s="19"/>
      <c r="CL45" s="19"/>
      <c r="CM45" s="19"/>
      <c r="CN45" s="19"/>
      <c r="CO45" s="19"/>
      <c r="CP45" s="19"/>
      <c r="CQ45" s="19"/>
      <c r="CR45" s="19"/>
      <c r="CS45" s="19"/>
      <c r="CT45" s="19"/>
      <c r="CU45" s="19"/>
      <c r="CV45" s="19"/>
      <c r="CW45" s="19"/>
      <c r="CX45" s="19"/>
      <c r="CY45" s="19"/>
      <c r="CZ45" s="19"/>
      <c r="DA45" s="19"/>
      <c r="DB45" s="19"/>
      <c r="DC45" s="19"/>
      <c r="DD45" s="19"/>
      <c r="DE45" s="19"/>
      <c r="DF45" s="19"/>
      <c r="DG45" s="19"/>
      <c r="DH45" s="19"/>
      <c r="DI45" s="19"/>
      <c r="DJ45" s="19"/>
      <c r="DK45" s="19"/>
      <c r="DL45" s="19"/>
    </row>
    <row r="46" spans="4:116" x14ac:dyDescent="0.35">
      <c r="D46" t="s">
        <v>812</v>
      </c>
      <c r="E46" s="8" t="str">
        <f>ROW()&amp;" "&amp;D46</f>
        <v>46 LISTSALES-PV</v>
      </c>
      <c r="G46" s="389" t="s">
        <v>519</v>
      </c>
      <c r="H46" s="31"/>
      <c r="I46" s="73"/>
      <c r="J46" s="73"/>
      <c r="K46" s="23">
        <f>SUMIF($3:$3,K$2,46:46)</f>
        <v>10091154.219664639</v>
      </c>
      <c r="L46" s="23">
        <f>SUMIF($3:$3,L$2,46:46)</f>
        <v>8913836.7519385833</v>
      </c>
      <c r="M46" s="23">
        <f>SUMIF($3:$3,M$2,46:46)</f>
        <v>9799520.3654667661</v>
      </c>
      <c r="N46" s="23">
        <f>SUMIF($3:$3,N$2,46:46)</f>
        <v>10752498.165753618</v>
      </c>
      <c r="O46" s="23">
        <f>SUMIF($3:$3,O$2,46:46)</f>
        <v>11777337.637316927</v>
      </c>
      <c r="P46" s="23">
        <f>SUMIF($3:$3,P$2,46:46)</f>
        <v>2626362.6262092963</v>
      </c>
      <c r="R46" s="33"/>
      <c r="S46" s="24">
        <f>+S31*S39</f>
        <v>803333.33333333349</v>
      </c>
      <c r="T46" s="24">
        <f>+T31*T39</f>
        <v>810027.77777777764</v>
      </c>
      <c r="U46" s="24">
        <f>+U31*U39</f>
        <v>816764.0625</v>
      </c>
      <c r="V46" s="24">
        <f>+V31*V39</f>
        <v>823542.41994598752</v>
      </c>
      <c r="W46" s="24">
        <f>+W31*W39</f>
        <v>830363.0837723841</v>
      </c>
      <c r="X46" s="24">
        <f>+X31*X39</f>
        <v>837226.28885254369</v>
      </c>
      <c r="Y46" s="24">
        <f>+Y31*Y39</f>
        <v>844132.27128261235</v>
      </c>
      <c r="Z46" s="24">
        <f>+Z31*Z39</f>
        <v>851081.26838763617</v>
      </c>
      <c r="AA46" s="24">
        <f>+AA31*AA39</f>
        <v>858073.51872771699</v>
      </c>
      <c r="AB46" s="24">
        <f>+AB31*AB39</f>
        <v>865109.26210416586</v>
      </c>
      <c r="AC46" s="24">
        <f>+AC31*AC39</f>
        <v>872188.73956571904</v>
      </c>
      <c r="AD46" s="24">
        <f>+AD31*AD39</f>
        <v>879312.19341476273</v>
      </c>
      <c r="AE46" s="24">
        <f>+AE31*AE39</f>
        <v>710556.24402644299</v>
      </c>
      <c r="AF46" s="24">
        <f>+AF31*AF39</f>
        <v>716302.35241034999</v>
      </c>
      <c r="AG46" s="24">
        <f>+AG31*AG39</f>
        <v>722084.00898488611</v>
      </c>
      <c r="AH46" s="24">
        <f>+AH31*AH39</f>
        <v>727901.41022614774</v>
      </c>
      <c r="AI46" s="24">
        <f>+AI31*AI39</f>
        <v>733754.75363037363</v>
      </c>
      <c r="AJ46" s="24">
        <f>+AJ31*AJ39</f>
        <v>739644.23771904421</v>
      </c>
      <c r="AK46" s="24">
        <f>+AK31*AK39</f>
        <v>745570.06204397604</v>
      </c>
      <c r="AL46" s="24">
        <f>+AL31*AL39</f>
        <v>751532.42719248682</v>
      </c>
      <c r="AM46" s="24">
        <f>+AM31*AM39</f>
        <v>757531.53479255375</v>
      </c>
      <c r="AN46" s="24">
        <f>+AN31*AN39</f>
        <v>763567.58751798421</v>
      </c>
      <c r="AO46" s="24">
        <f>+AO31*AO39</f>
        <v>769640.7890936397</v>
      </c>
      <c r="AP46" s="24">
        <f>+AP31*AP39</f>
        <v>775751.34430069849</v>
      </c>
      <c r="AQ46" s="24">
        <f>+AQ31*AQ39</f>
        <v>781899.4589818978</v>
      </c>
      <c r="AR46" s="24">
        <f>+AR31*AR39</f>
        <v>788085.34004682314</v>
      </c>
      <c r="AS46" s="24">
        <f>+AS31*AS39</f>
        <v>794309.19547723606</v>
      </c>
      <c r="AT46" s="24">
        <f>+AT31*AT39</f>
        <v>800571.23433241993</v>
      </c>
      <c r="AU46" s="24">
        <f>+AU31*AU39</f>
        <v>806871.666754529</v>
      </c>
      <c r="AV46" s="24">
        <f>+AV31*AV39</f>
        <v>813210.70397400483</v>
      </c>
      <c r="AW46" s="24">
        <f>+AW31*AW39</f>
        <v>819588.5583149828</v>
      </c>
      <c r="AX46" s="24">
        <f>+AX31*AX39</f>
        <v>826005.4432007448</v>
      </c>
      <c r="AY46" s="24">
        <f>+AY31*AY39</f>
        <v>832461.57315919548</v>
      </c>
      <c r="AZ46" s="24">
        <f>+AZ31*AZ39</f>
        <v>838957.16382836178</v>
      </c>
      <c r="BA46" s="24">
        <f>+BA31*BA39</f>
        <v>845492.43196189776</v>
      </c>
      <c r="BB46" s="24">
        <f>+BB31*BB39</f>
        <v>852067.59543467313</v>
      </c>
      <c r="BC46" s="24">
        <f>+BC31*BC39</f>
        <v>858682.87324834254</v>
      </c>
      <c r="BD46" s="24">
        <f>+BD31*BD39</f>
        <v>865338.48553692561</v>
      </c>
      <c r="BE46" s="24">
        <f>+BE31*BE39</f>
        <v>872034.6535724625</v>
      </c>
      <c r="BF46" s="24">
        <f>+BF31*BF39</f>
        <v>878771.5997707136</v>
      </c>
      <c r="BG46" s="24">
        <f>+BG31*BG39</f>
        <v>885549.5476967619</v>
      </c>
      <c r="BH46" s="24">
        <f>+BH31*BH39</f>
        <v>892368.72207080584</v>
      </c>
      <c r="BI46" s="24">
        <f>+BI31*BI39</f>
        <v>899229.34877388936</v>
      </c>
      <c r="BJ46" s="24">
        <f>+BJ31*BJ39</f>
        <v>906131.6548536123</v>
      </c>
      <c r="BK46" s="24">
        <f>+BK31*BK39</f>
        <v>913075.86853004992</v>
      </c>
      <c r="BL46" s="24">
        <f>+BL31*BL39</f>
        <v>920062.21920142323</v>
      </c>
      <c r="BM46" s="24">
        <f>+BM31*BM39</f>
        <v>927090.93745013338</v>
      </c>
      <c r="BN46" s="24">
        <f>+BN31*BN39</f>
        <v>934162.25504849863</v>
      </c>
      <c r="BO46" s="24">
        <f>+BO31*BO39</f>
        <v>941276.40496473759</v>
      </c>
      <c r="BP46" s="24">
        <f>+BP31*BP39</f>
        <v>948433.62136891484</v>
      </c>
      <c r="BQ46" s="24">
        <f>+BQ31*BQ39</f>
        <v>955634.13963885617</v>
      </c>
      <c r="BR46" s="24">
        <f>+BR31*BR39</f>
        <v>962878.19636625063</v>
      </c>
      <c r="BS46" s="24">
        <f>+BS31*BS39</f>
        <v>970166.02936255187</v>
      </c>
      <c r="BT46" s="24">
        <f>+BT31*BT39</f>
        <v>977497.87766513985</v>
      </c>
      <c r="BU46" s="24">
        <f>+BU31*BU39</f>
        <v>984873.98154333991</v>
      </c>
      <c r="BV46" s="24">
        <f>+BV31*BV39</f>
        <v>992294.58250460785</v>
      </c>
      <c r="BW46" s="24">
        <f>+BW31*BW39</f>
        <v>999759.92330057919</v>
      </c>
      <c r="BX46" s="24">
        <f>+BX31*BX39</f>
        <v>1007270.2479333654</v>
      </c>
      <c r="BY46" s="24">
        <f>+BY31*BY39</f>
        <v>1014825.801661633</v>
      </c>
      <c r="BZ46" s="24">
        <f>+BZ31*BZ39</f>
        <v>1022426.8310069516</v>
      </c>
      <c r="CA46" s="24">
        <f>+CA31*CA39</f>
        <v>213893.11308392137</v>
      </c>
      <c r="CB46" s="24">
        <f>+CB31*CB39</f>
        <v>214784.33438843492</v>
      </c>
      <c r="CC46" s="24">
        <f>+CC31*CC39</f>
        <v>215679.26911505315</v>
      </c>
      <c r="CD46" s="24">
        <f>+CD31*CD39</f>
        <v>216577.93273636699</v>
      </c>
      <c r="CE46" s="24">
        <f>+CE31*CE39</f>
        <v>217480.34078943732</v>
      </c>
      <c r="CF46" s="24">
        <f>+CF31*CF39</f>
        <v>218386.50887604803</v>
      </c>
      <c r="CG46" s="24">
        <f>+CG31*CG39</f>
        <v>219296.45266304168</v>
      </c>
      <c r="CH46" s="24">
        <f>+CH31*CH39</f>
        <v>220210.18788246813</v>
      </c>
      <c r="CI46" s="24">
        <f>+CI31*CI39</f>
        <v>221127.73033197969</v>
      </c>
      <c r="CJ46" s="24">
        <f>+CJ31*CJ39</f>
        <v>222049.0958750248</v>
      </c>
      <c r="CK46" s="24">
        <f>+CK31*CK39</f>
        <v>222974.30044116828</v>
      </c>
      <c r="CL46" s="24">
        <f>+CL31*CL39</f>
        <v>223903.36002635214</v>
      </c>
      <c r="CM46" s="24" t="e">
        <f>+CM31*CM39</f>
        <v>#N/A</v>
      </c>
      <c r="CN46" s="24" t="e">
        <f>+CN31*CN39</f>
        <v>#N/A</v>
      </c>
      <c r="CO46" s="24" t="e">
        <f>+CO31*CO39</f>
        <v>#N/A</v>
      </c>
      <c r="CP46" s="24" t="e">
        <f>+CP31*CP39</f>
        <v>#N/A</v>
      </c>
      <c r="CQ46" s="24" t="e">
        <f>+CQ31*CQ39</f>
        <v>#N/A</v>
      </c>
      <c r="CR46" s="24" t="e">
        <f>+CR31*CR39</f>
        <v>#N/A</v>
      </c>
      <c r="CS46" s="24" t="e">
        <f>+CS31*CS39</f>
        <v>#N/A</v>
      </c>
      <c r="CT46" s="24" t="e">
        <f>+CT31*CT39</f>
        <v>#N/A</v>
      </c>
      <c r="CU46" s="24" t="e">
        <f>+CU31*CU39</f>
        <v>#N/A</v>
      </c>
      <c r="CV46" s="24" t="e">
        <f>+CV31*CV39</f>
        <v>#N/A</v>
      </c>
      <c r="CW46" s="24" t="e">
        <f>+CW31*CW39</f>
        <v>#N/A</v>
      </c>
      <c r="CX46" s="24" t="e">
        <f>+CX31*CX39</f>
        <v>#N/A</v>
      </c>
      <c r="CY46" s="24" t="e">
        <f>+CY31*CY39</f>
        <v>#N/A</v>
      </c>
      <c r="CZ46" s="24" t="e">
        <f>+CZ31*CZ39</f>
        <v>#N/A</v>
      </c>
      <c r="DA46" s="24" t="e">
        <f>+DA31*DA39</f>
        <v>#N/A</v>
      </c>
      <c r="DB46" s="24" t="e">
        <f>+DB31*DB39</f>
        <v>#N/A</v>
      </c>
      <c r="DC46" s="24" t="e">
        <f>+DC31*DC39</f>
        <v>#N/A</v>
      </c>
      <c r="DD46" s="24" t="e">
        <f>+DD31*DD39</f>
        <v>#N/A</v>
      </c>
      <c r="DE46" s="24" t="e">
        <f>+DE31*DE39</f>
        <v>#N/A</v>
      </c>
      <c r="DF46" s="24" t="e">
        <f>+DF31*DF39</f>
        <v>#N/A</v>
      </c>
      <c r="DG46" s="24" t="e">
        <f>+DG31*DG39</f>
        <v>#N/A</v>
      </c>
      <c r="DH46" s="24" t="e">
        <f>+DH31*DH39</f>
        <v>#N/A</v>
      </c>
      <c r="DI46" s="24" t="e">
        <f>+DI31*DI39</f>
        <v>#N/A</v>
      </c>
      <c r="DJ46" s="24" t="e">
        <f>+DJ31*DJ39</f>
        <v>#N/A</v>
      </c>
      <c r="DK46" s="24" t="e">
        <f>+DK31*DK39</f>
        <v>#N/A</v>
      </c>
      <c r="DL46" s="24" t="e">
        <f>+DL31*DL39</f>
        <v>#N/A</v>
      </c>
    </row>
    <row r="47" spans="4:116" x14ac:dyDescent="0.35">
      <c r="D47" t="s">
        <v>812</v>
      </c>
      <c r="E47" s="8" t="str">
        <f>ROW()&amp;" "&amp;D47</f>
        <v>47 LISTSALES-PV</v>
      </c>
      <c r="G47" s="389" t="s">
        <v>520</v>
      </c>
      <c r="H47" s="31"/>
      <c r="I47" s="73"/>
      <c r="J47" s="73"/>
      <c r="K47" s="23">
        <f>SUMIF($3:$3,K$2,47:47)</f>
        <v>10091154.219664639</v>
      </c>
      <c r="L47" s="23">
        <f>SUMIF($3:$3,L$2,47:47)</f>
        <v>8913836.7519385833</v>
      </c>
      <c r="M47" s="23">
        <f>SUMIF($3:$3,M$2,47:47)</f>
        <v>9799520.3654667661</v>
      </c>
      <c r="N47" s="23">
        <f>SUMIF($3:$3,N$2,47:47)</f>
        <v>10752498.165753618</v>
      </c>
      <c r="O47" s="23">
        <f>SUMIF($3:$3,O$2,47:47)</f>
        <v>11777337.637316927</v>
      </c>
      <c r="P47" s="23">
        <f>SUMIF($3:$3,P$2,47:47)</f>
        <v>2626362.6262092963</v>
      </c>
      <c r="R47" s="33"/>
      <c r="S47" s="24">
        <f>+S32*S40</f>
        <v>803333.33333333349</v>
      </c>
      <c r="T47" s="24">
        <f>+T32*T40</f>
        <v>810027.77777777764</v>
      </c>
      <c r="U47" s="24">
        <f>+U32*U40</f>
        <v>816764.0625</v>
      </c>
      <c r="V47" s="24">
        <f>+V32*V40</f>
        <v>823542.41994598752</v>
      </c>
      <c r="W47" s="24">
        <f>+W32*W40</f>
        <v>830363.0837723841</v>
      </c>
      <c r="X47" s="24">
        <f>+X32*X40</f>
        <v>837226.28885254369</v>
      </c>
      <c r="Y47" s="24">
        <f>+Y32*Y40</f>
        <v>844132.27128261235</v>
      </c>
      <c r="Z47" s="24">
        <f>+Z32*Z40</f>
        <v>851081.26838763617</v>
      </c>
      <c r="AA47" s="24">
        <f>+AA32*AA40</f>
        <v>858073.51872771699</v>
      </c>
      <c r="AB47" s="24">
        <f>+AB32*AB40</f>
        <v>865109.26210416586</v>
      </c>
      <c r="AC47" s="24">
        <f>+AC32*AC40</f>
        <v>872188.73956571904</v>
      </c>
      <c r="AD47" s="24">
        <f>+AD32*AD40</f>
        <v>879312.19341476273</v>
      </c>
      <c r="AE47" s="24">
        <f>+AE32*AE40</f>
        <v>710556.24402644299</v>
      </c>
      <c r="AF47" s="24">
        <f>+AF32*AF40</f>
        <v>716302.35241034999</v>
      </c>
      <c r="AG47" s="24">
        <f>+AG32*AG40</f>
        <v>722084.00898488611</v>
      </c>
      <c r="AH47" s="24">
        <f>+AH32*AH40</f>
        <v>727901.41022614774</v>
      </c>
      <c r="AI47" s="24">
        <f>+AI32*AI40</f>
        <v>733754.75363037363</v>
      </c>
      <c r="AJ47" s="24">
        <f>+AJ32*AJ40</f>
        <v>739644.23771904421</v>
      </c>
      <c r="AK47" s="24">
        <f>+AK32*AK40</f>
        <v>745570.06204397604</v>
      </c>
      <c r="AL47" s="24">
        <f>+AL32*AL40</f>
        <v>751532.42719248682</v>
      </c>
      <c r="AM47" s="24">
        <f>+AM32*AM40</f>
        <v>757531.53479255375</v>
      </c>
      <c r="AN47" s="24">
        <f>+AN32*AN40</f>
        <v>763567.58751798421</v>
      </c>
      <c r="AO47" s="24">
        <f>+AO32*AO40</f>
        <v>769640.7890936397</v>
      </c>
      <c r="AP47" s="24">
        <f>+AP32*AP40</f>
        <v>775751.34430069849</v>
      </c>
      <c r="AQ47" s="24">
        <f>+AQ32*AQ40</f>
        <v>781899.4589818978</v>
      </c>
      <c r="AR47" s="24">
        <f>+AR32*AR40</f>
        <v>788085.34004682314</v>
      </c>
      <c r="AS47" s="24">
        <f>+AS32*AS40</f>
        <v>794309.19547723606</v>
      </c>
      <c r="AT47" s="24">
        <f>+AT32*AT40</f>
        <v>800571.23433241993</v>
      </c>
      <c r="AU47" s="24">
        <f>+AU32*AU40</f>
        <v>806871.666754529</v>
      </c>
      <c r="AV47" s="24">
        <f>+AV32*AV40</f>
        <v>813210.70397400483</v>
      </c>
      <c r="AW47" s="24">
        <f>+AW32*AW40</f>
        <v>819588.5583149828</v>
      </c>
      <c r="AX47" s="24">
        <f>+AX32*AX40</f>
        <v>826005.4432007448</v>
      </c>
      <c r="AY47" s="24">
        <f>+AY32*AY40</f>
        <v>832461.57315919548</v>
      </c>
      <c r="AZ47" s="24">
        <f>+AZ32*AZ40</f>
        <v>838957.16382836178</v>
      </c>
      <c r="BA47" s="24">
        <f>+BA32*BA40</f>
        <v>845492.43196189776</v>
      </c>
      <c r="BB47" s="24">
        <f>+BB32*BB40</f>
        <v>852067.59543467313</v>
      </c>
      <c r="BC47" s="24">
        <f>+BC32*BC40</f>
        <v>858682.87324834254</v>
      </c>
      <c r="BD47" s="24">
        <f>+BD32*BD40</f>
        <v>865338.48553692561</v>
      </c>
      <c r="BE47" s="24">
        <f>+BE32*BE40</f>
        <v>872034.6535724625</v>
      </c>
      <c r="BF47" s="24">
        <f>+BF32*BF40</f>
        <v>878771.5997707136</v>
      </c>
      <c r="BG47" s="24">
        <f>+BG32*BG40</f>
        <v>885549.5476967619</v>
      </c>
      <c r="BH47" s="24">
        <f>+BH32*BH40</f>
        <v>892368.72207080584</v>
      </c>
      <c r="BI47" s="24">
        <f>+BI32*BI40</f>
        <v>899229.34877388936</v>
      </c>
      <c r="BJ47" s="24">
        <f>+BJ32*BJ40</f>
        <v>906131.6548536123</v>
      </c>
      <c r="BK47" s="24">
        <f>+BK32*BK40</f>
        <v>913075.86853004992</v>
      </c>
      <c r="BL47" s="24">
        <f>+BL32*BL40</f>
        <v>920062.21920142323</v>
      </c>
      <c r="BM47" s="24">
        <f>+BM32*BM40</f>
        <v>927090.93745013338</v>
      </c>
      <c r="BN47" s="24">
        <f>+BN32*BN40</f>
        <v>934162.25504849863</v>
      </c>
      <c r="BO47" s="24">
        <f>+BO32*BO40</f>
        <v>941276.40496473759</v>
      </c>
      <c r="BP47" s="24">
        <f>+BP32*BP40</f>
        <v>948433.62136891484</v>
      </c>
      <c r="BQ47" s="24">
        <f>+BQ32*BQ40</f>
        <v>955634.13963885617</v>
      </c>
      <c r="BR47" s="24">
        <f>+BR32*BR40</f>
        <v>962878.19636625063</v>
      </c>
      <c r="BS47" s="24">
        <f>+BS32*BS40</f>
        <v>970166.02936255187</v>
      </c>
      <c r="BT47" s="24">
        <f>+BT32*BT40</f>
        <v>977497.87766513985</v>
      </c>
      <c r="BU47" s="24">
        <f>+BU32*BU40</f>
        <v>984873.98154333991</v>
      </c>
      <c r="BV47" s="24">
        <f>+BV32*BV40</f>
        <v>992294.58250460785</v>
      </c>
      <c r="BW47" s="24">
        <f>+BW32*BW40</f>
        <v>999759.92330057919</v>
      </c>
      <c r="BX47" s="24">
        <f>+BX32*BX40</f>
        <v>1007270.2479333654</v>
      </c>
      <c r="BY47" s="24">
        <f>+BY32*BY40</f>
        <v>1014825.801661633</v>
      </c>
      <c r="BZ47" s="24">
        <f>+BZ32*BZ40</f>
        <v>1022426.8310069516</v>
      </c>
      <c r="CA47" s="24">
        <f>+CA32*CA40</f>
        <v>213893.11308392137</v>
      </c>
      <c r="CB47" s="24">
        <f>+CB32*CB40</f>
        <v>214784.33438843492</v>
      </c>
      <c r="CC47" s="24">
        <f>+CC32*CC40</f>
        <v>215679.26911505315</v>
      </c>
      <c r="CD47" s="24">
        <f>+CD32*CD40</f>
        <v>216577.93273636699</v>
      </c>
      <c r="CE47" s="24">
        <f>+CE32*CE40</f>
        <v>217480.34078943732</v>
      </c>
      <c r="CF47" s="24">
        <f>+CF32*CF40</f>
        <v>218386.50887604803</v>
      </c>
      <c r="CG47" s="24">
        <f>+CG32*CG40</f>
        <v>219296.45266304168</v>
      </c>
      <c r="CH47" s="24">
        <f>+CH32*CH40</f>
        <v>220210.18788246813</v>
      </c>
      <c r="CI47" s="24">
        <f>+CI32*CI40</f>
        <v>221127.73033197969</v>
      </c>
      <c r="CJ47" s="24">
        <f>+CJ32*CJ40</f>
        <v>222049.0958750248</v>
      </c>
      <c r="CK47" s="24">
        <f>+CK32*CK40</f>
        <v>222974.30044116828</v>
      </c>
      <c r="CL47" s="24">
        <f>+CL32*CL40</f>
        <v>223903.36002635214</v>
      </c>
      <c r="CM47" s="24" t="e">
        <f>+CM32*CM40</f>
        <v>#N/A</v>
      </c>
      <c r="CN47" s="24" t="e">
        <f>+CN32*CN40</f>
        <v>#N/A</v>
      </c>
      <c r="CO47" s="24" t="e">
        <f>+CO32*CO40</f>
        <v>#N/A</v>
      </c>
      <c r="CP47" s="24" t="e">
        <f>+CP32*CP40</f>
        <v>#N/A</v>
      </c>
      <c r="CQ47" s="24" t="e">
        <f>+CQ32*CQ40</f>
        <v>#N/A</v>
      </c>
      <c r="CR47" s="24" t="e">
        <f>+CR32*CR40</f>
        <v>#N/A</v>
      </c>
      <c r="CS47" s="24" t="e">
        <f>+CS32*CS40</f>
        <v>#N/A</v>
      </c>
      <c r="CT47" s="24" t="e">
        <f>+CT32*CT40</f>
        <v>#N/A</v>
      </c>
      <c r="CU47" s="24" t="e">
        <f>+CU32*CU40</f>
        <v>#N/A</v>
      </c>
      <c r="CV47" s="24" t="e">
        <f>+CV32*CV40</f>
        <v>#N/A</v>
      </c>
      <c r="CW47" s="24" t="e">
        <f>+CW32*CW40</f>
        <v>#N/A</v>
      </c>
      <c r="CX47" s="24" t="e">
        <f>+CX32*CX40</f>
        <v>#N/A</v>
      </c>
      <c r="CY47" s="24" t="e">
        <f>+CY32*CY40</f>
        <v>#N/A</v>
      </c>
      <c r="CZ47" s="24" t="e">
        <f>+CZ32*CZ40</f>
        <v>#N/A</v>
      </c>
      <c r="DA47" s="24" t="e">
        <f>+DA32*DA40</f>
        <v>#N/A</v>
      </c>
      <c r="DB47" s="24" t="e">
        <f>+DB32*DB40</f>
        <v>#N/A</v>
      </c>
      <c r="DC47" s="24" t="e">
        <f>+DC32*DC40</f>
        <v>#N/A</v>
      </c>
      <c r="DD47" s="24" t="e">
        <f>+DD32*DD40</f>
        <v>#N/A</v>
      </c>
      <c r="DE47" s="24" t="e">
        <f>+DE32*DE40</f>
        <v>#N/A</v>
      </c>
      <c r="DF47" s="24" t="e">
        <f>+DF32*DF40</f>
        <v>#N/A</v>
      </c>
      <c r="DG47" s="24" t="e">
        <f>+DG32*DG40</f>
        <v>#N/A</v>
      </c>
      <c r="DH47" s="24" t="e">
        <f>+DH32*DH40</f>
        <v>#N/A</v>
      </c>
      <c r="DI47" s="24" t="e">
        <f>+DI32*DI40</f>
        <v>#N/A</v>
      </c>
      <c r="DJ47" s="24" t="e">
        <f>+DJ32*DJ40</f>
        <v>#N/A</v>
      </c>
      <c r="DK47" s="24" t="e">
        <f>+DK32*DK40</f>
        <v>#N/A</v>
      </c>
      <c r="DL47" s="24" t="e">
        <f>+DL32*DL40</f>
        <v>#N/A</v>
      </c>
    </row>
    <row r="48" spans="4:116" x14ac:dyDescent="0.35">
      <c r="D48" t="s">
        <v>812</v>
      </c>
      <c r="E48" s="8" t="str">
        <f>ROW()&amp;" "&amp;D48</f>
        <v>48 LISTSALES-PV</v>
      </c>
      <c r="G48" s="389" t="s">
        <v>808</v>
      </c>
      <c r="H48" s="31"/>
      <c r="I48" s="73"/>
      <c r="J48" s="73"/>
      <c r="K48" s="23">
        <f>SUMIF($3:$3,K$2,48:48)</f>
        <v>5045577.1098323194</v>
      </c>
      <c r="L48" s="23">
        <f>SUMIF($3:$3,L$2,48:48)</f>
        <v>4456918.3759692917</v>
      </c>
      <c r="M48" s="23">
        <f>SUMIF($3:$3,M$2,48:48)</f>
        <v>4899760.182733383</v>
      </c>
      <c r="N48" s="23">
        <f>SUMIF($3:$3,N$2,48:48)</f>
        <v>5376249.0828768089</v>
      </c>
      <c r="O48" s="23">
        <f>SUMIF($3:$3,O$2,48:48)</f>
        <v>5888668.8186584637</v>
      </c>
      <c r="P48" s="23">
        <f>SUMIF($3:$3,P$2,48:48)</f>
        <v>1313181.3131046481</v>
      </c>
      <c r="R48" s="33"/>
      <c r="S48" s="24">
        <f>+S33*S41</f>
        <v>401666.66666666674</v>
      </c>
      <c r="T48" s="24">
        <f>+T33*T41</f>
        <v>405013.88888888882</v>
      </c>
      <c r="U48" s="24">
        <f>+U33*U41</f>
        <v>408382.03125</v>
      </c>
      <c r="V48" s="24">
        <f>+V33*V41</f>
        <v>411771.20997299376</v>
      </c>
      <c r="W48" s="24">
        <f>+W33*W41</f>
        <v>415181.54188619205</v>
      </c>
      <c r="X48" s="24">
        <f>+X33*X41</f>
        <v>418613.14442627184</v>
      </c>
      <c r="Y48" s="24">
        <f>+Y33*Y41</f>
        <v>422066.13564130617</v>
      </c>
      <c r="Z48" s="24">
        <f>+Z33*Z41</f>
        <v>425540.63419381808</v>
      </c>
      <c r="AA48" s="24">
        <f>+AA33*AA41</f>
        <v>429036.75936385849</v>
      </c>
      <c r="AB48" s="24">
        <f>+AB33*AB41</f>
        <v>432554.63105208293</v>
      </c>
      <c r="AC48" s="24">
        <f>+AC33*AC41</f>
        <v>436094.36978285952</v>
      </c>
      <c r="AD48" s="24">
        <f>+AD33*AD41</f>
        <v>439656.09670738137</v>
      </c>
      <c r="AE48" s="24">
        <f>+AE33*AE41</f>
        <v>355278.12201322149</v>
      </c>
      <c r="AF48" s="24">
        <f>+AF33*AF41</f>
        <v>358151.176205175</v>
      </c>
      <c r="AG48" s="24">
        <f>+AG33*AG41</f>
        <v>361042.00449244305</v>
      </c>
      <c r="AH48" s="24">
        <f>+AH33*AH41</f>
        <v>363950.70511307387</v>
      </c>
      <c r="AI48" s="24">
        <f>+AI33*AI41</f>
        <v>366877.37681518681</v>
      </c>
      <c r="AJ48" s="24">
        <f>+AJ33*AJ41</f>
        <v>369822.1188595221</v>
      </c>
      <c r="AK48" s="24">
        <f>+AK33*AK41</f>
        <v>372785.03102198802</v>
      </c>
      <c r="AL48" s="24">
        <f>+AL33*AL41</f>
        <v>375766.21359624341</v>
      </c>
      <c r="AM48" s="24">
        <f>+AM33*AM41</f>
        <v>378765.76739627687</v>
      </c>
      <c r="AN48" s="24">
        <f>+AN33*AN41</f>
        <v>381783.79375899211</v>
      </c>
      <c r="AO48" s="24">
        <f>+AO33*AO41</f>
        <v>384820.39454681985</v>
      </c>
      <c r="AP48" s="24">
        <f>+AP33*AP41</f>
        <v>387875.67215034924</v>
      </c>
      <c r="AQ48" s="24">
        <f>+AQ33*AQ41</f>
        <v>390949.7294909489</v>
      </c>
      <c r="AR48" s="24">
        <f>+AR33*AR41</f>
        <v>394042.67002341157</v>
      </c>
      <c r="AS48" s="24">
        <f>+AS33*AS41</f>
        <v>397154.59773861803</v>
      </c>
      <c r="AT48" s="24">
        <f>+AT33*AT41</f>
        <v>400285.61716620997</v>
      </c>
      <c r="AU48" s="24">
        <f>+AU33*AU41</f>
        <v>403435.8333772645</v>
      </c>
      <c r="AV48" s="24">
        <f>+AV33*AV41</f>
        <v>406605.35198700242</v>
      </c>
      <c r="AW48" s="24">
        <f>+AW33*AW41</f>
        <v>409794.2791574914</v>
      </c>
      <c r="AX48" s="24">
        <f>+AX33*AX41</f>
        <v>413002.7216003724</v>
      </c>
      <c r="AY48" s="24">
        <f>+AY33*AY41</f>
        <v>416230.78657959774</v>
      </c>
      <c r="AZ48" s="24">
        <f>+AZ33*AZ41</f>
        <v>419478.58191418089</v>
      </c>
      <c r="BA48" s="24">
        <f>+BA33*BA41</f>
        <v>422746.21598094888</v>
      </c>
      <c r="BB48" s="24">
        <f>+BB33*BB41</f>
        <v>426033.79771733657</v>
      </c>
      <c r="BC48" s="24">
        <f>+BC33*BC41</f>
        <v>429341.43662417127</v>
      </c>
      <c r="BD48" s="24">
        <f>+BD33*BD41</f>
        <v>432669.24276846281</v>
      </c>
      <c r="BE48" s="24">
        <f>+BE33*BE41</f>
        <v>436017.32678623125</v>
      </c>
      <c r="BF48" s="24">
        <f>+BF33*BF41</f>
        <v>439385.7998853568</v>
      </c>
      <c r="BG48" s="24">
        <f>+BG33*BG41</f>
        <v>442774.77384838095</v>
      </c>
      <c r="BH48" s="24">
        <f>+BH33*BH41</f>
        <v>446184.36103540292</v>
      </c>
      <c r="BI48" s="24">
        <f>+BI33*BI41</f>
        <v>449614.67438694468</v>
      </c>
      <c r="BJ48" s="24">
        <f>+BJ33*BJ41</f>
        <v>453065.82742680615</v>
      </c>
      <c r="BK48" s="24">
        <f>+BK33*BK41</f>
        <v>456537.93426502496</v>
      </c>
      <c r="BL48" s="24">
        <f>+BL33*BL41</f>
        <v>460031.10960071161</v>
      </c>
      <c r="BM48" s="24">
        <f>+BM33*BM41</f>
        <v>463545.46872506669</v>
      </c>
      <c r="BN48" s="24">
        <f>+BN33*BN41</f>
        <v>467081.12752424931</v>
      </c>
      <c r="BO48" s="24">
        <f>+BO33*BO41</f>
        <v>470638.2024823688</v>
      </c>
      <c r="BP48" s="24">
        <f>+BP33*BP41</f>
        <v>474216.81068445742</v>
      </c>
      <c r="BQ48" s="24">
        <f>+BQ33*BQ41</f>
        <v>477817.06981942808</v>
      </c>
      <c r="BR48" s="24">
        <f>+BR33*BR41</f>
        <v>481439.09818312532</v>
      </c>
      <c r="BS48" s="24">
        <f>+BS33*BS41</f>
        <v>485083.01468127593</v>
      </c>
      <c r="BT48" s="24">
        <f>+BT33*BT41</f>
        <v>488748.93883256993</v>
      </c>
      <c r="BU48" s="24">
        <f>+BU33*BU41</f>
        <v>492436.99077166995</v>
      </c>
      <c r="BV48" s="24">
        <f>+BV33*BV41</f>
        <v>496147.29125230393</v>
      </c>
      <c r="BW48" s="24">
        <f>+BW33*BW41</f>
        <v>499879.9616502896</v>
      </c>
      <c r="BX48" s="24">
        <f>+BX33*BX41</f>
        <v>503635.1239666827</v>
      </c>
      <c r="BY48" s="24">
        <f>+BY33*BY41</f>
        <v>507412.90083081648</v>
      </c>
      <c r="BZ48" s="24">
        <f>+BZ33*BZ41</f>
        <v>511213.41550347582</v>
      </c>
      <c r="CA48" s="24">
        <f>+CA33*CA41</f>
        <v>106946.55654196069</v>
      </c>
      <c r="CB48" s="24">
        <f>+CB33*CB41</f>
        <v>107392.16719421746</v>
      </c>
      <c r="CC48" s="24">
        <f>+CC33*CC41</f>
        <v>107839.63455752657</v>
      </c>
      <c r="CD48" s="24">
        <f>+CD33*CD41</f>
        <v>108288.96636818349</v>
      </c>
      <c r="CE48" s="24">
        <f>+CE33*CE41</f>
        <v>108740.17039471866</v>
      </c>
      <c r="CF48" s="24">
        <f>+CF33*CF41</f>
        <v>109193.25443802401</v>
      </c>
      <c r="CG48" s="24">
        <f>+CG33*CG41</f>
        <v>109648.22633152084</v>
      </c>
      <c r="CH48" s="24">
        <f>+CH33*CH41</f>
        <v>110105.09394123407</v>
      </c>
      <c r="CI48" s="24">
        <f>+CI33*CI41</f>
        <v>110563.86516598985</v>
      </c>
      <c r="CJ48" s="24">
        <f>+CJ33*CJ41</f>
        <v>111024.5479375124</v>
      </c>
      <c r="CK48" s="24">
        <f>+CK33*CK41</f>
        <v>111487.15022058414</v>
      </c>
      <c r="CL48" s="24">
        <f>+CL33*CL41</f>
        <v>111951.68001317607</v>
      </c>
      <c r="CM48" s="24" t="e">
        <f>+CM33*CM41</f>
        <v>#N/A</v>
      </c>
      <c r="CN48" s="24" t="e">
        <f>+CN33*CN41</f>
        <v>#N/A</v>
      </c>
      <c r="CO48" s="24" t="e">
        <f>+CO33*CO41</f>
        <v>#N/A</v>
      </c>
      <c r="CP48" s="24" t="e">
        <f>+CP33*CP41</f>
        <v>#N/A</v>
      </c>
      <c r="CQ48" s="24" t="e">
        <f>+CQ33*CQ41</f>
        <v>#N/A</v>
      </c>
      <c r="CR48" s="24" t="e">
        <f>+CR33*CR41</f>
        <v>#N/A</v>
      </c>
      <c r="CS48" s="24" t="e">
        <f>+CS33*CS41</f>
        <v>#N/A</v>
      </c>
      <c r="CT48" s="24" t="e">
        <f>+CT33*CT41</f>
        <v>#N/A</v>
      </c>
      <c r="CU48" s="24" t="e">
        <f>+CU33*CU41</f>
        <v>#N/A</v>
      </c>
      <c r="CV48" s="24" t="e">
        <f>+CV33*CV41</f>
        <v>#N/A</v>
      </c>
      <c r="CW48" s="24" t="e">
        <f>+CW33*CW41</f>
        <v>#N/A</v>
      </c>
      <c r="CX48" s="24" t="e">
        <f>+CX33*CX41</f>
        <v>#N/A</v>
      </c>
      <c r="CY48" s="24" t="e">
        <f>+CY33*CY41</f>
        <v>#N/A</v>
      </c>
      <c r="CZ48" s="24" t="e">
        <f>+CZ33*CZ41</f>
        <v>#N/A</v>
      </c>
      <c r="DA48" s="24" t="e">
        <f>+DA33*DA41</f>
        <v>#N/A</v>
      </c>
      <c r="DB48" s="24" t="e">
        <f>+DB33*DB41</f>
        <v>#N/A</v>
      </c>
      <c r="DC48" s="24" t="e">
        <f>+DC33*DC41</f>
        <v>#N/A</v>
      </c>
      <c r="DD48" s="24" t="e">
        <f>+DD33*DD41</f>
        <v>#N/A</v>
      </c>
      <c r="DE48" s="24" t="e">
        <f>+DE33*DE41</f>
        <v>#N/A</v>
      </c>
      <c r="DF48" s="24" t="e">
        <f>+DF33*DF41</f>
        <v>#N/A</v>
      </c>
      <c r="DG48" s="24" t="e">
        <f>+DG33*DG41</f>
        <v>#N/A</v>
      </c>
      <c r="DH48" s="24" t="e">
        <f>+DH33*DH41</f>
        <v>#N/A</v>
      </c>
      <c r="DI48" s="24" t="e">
        <f>+DI33*DI41</f>
        <v>#N/A</v>
      </c>
      <c r="DJ48" s="24" t="e">
        <f>+DJ33*DJ41</f>
        <v>#N/A</v>
      </c>
      <c r="DK48" s="24" t="e">
        <f>+DK33*DK41</f>
        <v>#N/A</v>
      </c>
      <c r="DL48" s="24" t="e">
        <f>+DL33*DL41</f>
        <v>#N/A</v>
      </c>
    </row>
    <row r="49" spans="1:116" x14ac:dyDescent="0.35">
      <c r="D49" t="s">
        <v>812</v>
      </c>
      <c r="E49" s="8" t="str">
        <f>ROW()&amp;" "&amp;D49</f>
        <v>49 LISTSALES-PV</v>
      </c>
      <c r="G49" s="389" t="s">
        <v>809</v>
      </c>
      <c r="H49" s="31"/>
      <c r="I49" s="73"/>
      <c r="J49" s="73"/>
      <c r="K49" s="23">
        <f>SUMIF($3:$3,K$2,49:49)</f>
        <v>15136731.329496959</v>
      </c>
      <c r="L49" s="23">
        <f>SUMIF($3:$3,L$2,49:49)</f>
        <v>13370755.127907874</v>
      </c>
      <c r="M49" s="23">
        <f>SUMIF($3:$3,M$2,49:49)</f>
        <v>14699280.548200149</v>
      </c>
      <c r="N49" s="23">
        <f>SUMIF($3:$3,N$2,49:49)</f>
        <v>16128747.248630427</v>
      </c>
      <c r="O49" s="23">
        <f>SUMIF($3:$3,O$2,49:49)</f>
        <v>17666006.455975391</v>
      </c>
      <c r="P49" s="23">
        <f>SUMIF($3:$3,P$2,49:49)</f>
        <v>3939543.9393139444</v>
      </c>
      <c r="R49" s="33"/>
      <c r="S49" s="24">
        <f>+S34*S42</f>
        <v>1205000</v>
      </c>
      <c r="T49" s="24">
        <f>+T34*T42</f>
        <v>1215041.6666666665</v>
      </c>
      <c r="U49" s="24">
        <f>+U34*U42</f>
        <v>1225146.09375</v>
      </c>
      <c r="V49" s="24">
        <f>+V34*V42</f>
        <v>1235313.6299189811</v>
      </c>
      <c r="W49" s="24">
        <f>+W34*W42</f>
        <v>1245544.6256585761</v>
      </c>
      <c r="X49" s="24">
        <f>+X34*X42</f>
        <v>1255839.4332788154</v>
      </c>
      <c r="Y49" s="24">
        <f>+Y34*Y42</f>
        <v>1266198.4069239185</v>
      </c>
      <c r="Z49" s="24">
        <f>+Z34*Z42</f>
        <v>1276621.9025814543</v>
      </c>
      <c r="AA49" s="24">
        <f>+AA34*AA42</f>
        <v>1287110.2780915755</v>
      </c>
      <c r="AB49" s="24">
        <f>+AB34*AB42</f>
        <v>1297663.8931562486</v>
      </c>
      <c r="AC49" s="24">
        <f>+AC34*AC42</f>
        <v>1308283.1093485784</v>
      </c>
      <c r="AD49" s="24">
        <f>+AD34*AD42</f>
        <v>1318968.2901221439</v>
      </c>
      <c r="AE49" s="24">
        <f>+AE34*AE42</f>
        <v>1065834.3660396645</v>
      </c>
      <c r="AF49" s="24">
        <f>+AF34*AF42</f>
        <v>1074453.528615525</v>
      </c>
      <c r="AG49" s="24">
        <f>+AG34*AG42</f>
        <v>1083126.0134773292</v>
      </c>
      <c r="AH49" s="24">
        <f>+AH34*AH42</f>
        <v>1091852.1153392214</v>
      </c>
      <c r="AI49" s="24">
        <f>+AI34*AI42</f>
        <v>1100632.1304455604</v>
      </c>
      <c r="AJ49" s="24">
        <f>+AJ34*AJ42</f>
        <v>1109466.3565785661</v>
      </c>
      <c r="AK49" s="24">
        <f>+AK34*AK42</f>
        <v>1118355.0930659641</v>
      </c>
      <c r="AL49" s="24">
        <f>+AL34*AL42</f>
        <v>1127298.6407887302</v>
      </c>
      <c r="AM49" s="24">
        <f>+AM34*AM42</f>
        <v>1136297.3021888305</v>
      </c>
      <c r="AN49" s="24">
        <f>+AN34*AN42</f>
        <v>1145351.3812769763</v>
      </c>
      <c r="AO49" s="24">
        <f>+AO34*AO42</f>
        <v>1154461.1836404596</v>
      </c>
      <c r="AP49" s="24">
        <f>+AP34*AP42</f>
        <v>1163627.0164510477</v>
      </c>
      <c r="AQ49" s="24">
        <f>+AQ34*AQ42</f>
        <v>1172849.1884728465</v>
      </c>
      <c r="AR49" s="24">
        <f>+AR34*AR42</f>
        <v>1182128.0100702345</v>
      </c>
      <c r="AS49" s="24">
        <f>+AS34*AS42</f>
        <v>1191463.7932158541</v>
      </c>
      <c r="AT49" s="24">
        <f>+AT34*AT42</f>
        <v>1200856.8514986299</v>
      </c>
      <c r="AU49" s="24">
        <f>+AU34*AU42</f>
        <v>1210307.5001317933</v>
      </c>
      <c r="AV49" s="24">
        <f>+AV34*AV42</f>
        <v>1219816.0559610073</v>
      </c>
      <c r="AW49" s="24">
        <f>+AW34*AW42</f>
        <v>1229382.8374724742</v>
      </c>
      <c r="AX49" s="24">
        <f>+AX34*AX42</f>
        <v>1239008.164801117</v>
      </c>
      <c r="AY49" s="24">
        <f>+AY34*AY42</f>
        <v>1248692.3597387932</v>
      </c>
      <c r="AZ49" s="24">
        <f>+AZ34*AZ42</f>
        <v>1258435.7457425427</v>
      </c>
      <c r="BA49" s="24">
        <f>+BA34*BA42</f>
        <v>1268238.6479428466</v>
      </c>
      <c r="BB49" s="24">
        <f>+BB34*BB42</f>
        <v>1278101.3931520097</v>
      </c>
      <c r="BC49" s="24">
        <f>+BC34*BC42</f>
        <v>1288024.3098725136</v>
      </c>
      <c r="BD49" s="24">
        <f>+BD34*BD42</f>
        <v>1298007.7283053882</v>
      </c>
      <c r="BE49" s="24">
        <f>+BE34*BE42</f>
        <v>1308051.9803586937</v>
      </c>
      <c r="BF49" s="24">
        <f>+BF34*BF42</f>
        <v>1318157.3996560704</v>
      </c>
      <c r="BG49" s="24">
        <f>+BG34*BG42</f>
        <v>1328324.3215451427</v>
      </c>
      <c r="BH49" s="24">
        <f>+BH34*BH42</f>
        <v>1338553.0831062086</v>
      </c>
      <c r="BI49" s="24">
        <f>+BI34*BI42</f>
        <v>1348844.0231608339</v>
      </c>
      <c r="BJ49" s="24">
        <f>+BJ34*BJ42</f>
        <v>1359197.4822804183</v>
      </c>
      <c r="BK49" s="24">
        <f>+BK34*BK42</f>
        <v>1369613.8027950749</v>
      </c>
      <c r="BL49" s="24">
        <f>+BL34*BL42</f>
        <v>1380093.3288021348</v>
      </c>
      <c r="BM49" s="24">
        <f>+BM34*BM42</f>
        <v>1390636.4061751999</v>
      </c>
      <c r="BN49" s="24">
        <f>+BN34*BN42</f>
        <v>1401243.3825727478</v>
      </c>
      <c r="BO49" s="24">
        <f>+BO34*BO42</f>
        <v>1411914.6074471064</v>
      </c>
      <c r="BP49" s="24">
        <f>+BP34*BP42</f>
        <v>1422650.4320533723</v>
      </c>
      <c r="BQ49" s="24">
        <f>+BQ34*BQ42</f>
        <v>1433451.2094582841</v>
      </c>
      <c r="BR49" s="24">
        <f>+BR34*BR42</f>
        <v>1444317.2945493758</v>
      </c>
      <c r="BS49" s="24">
        <f>+BS34*BS42</f>
        <v>1455249.0440438278</v>
      </c>
      <c r="BT49" s="24">
        <f>+BT34*BT42</f>
        <v>1466246.8164977096</v>
      </c>
      <c r="BU49" s="24">
        <f>+BU34*BU42</f>
        <v>1477310.9723150097</v>
      </c>
      <c r="BV49" s="24">
        <f>+BV34*BV42</f>
        <v>1488441.8737569116</v>
      </c>
      <c r="BW49" s="24">
        <f>+BW34*BW42</f>
        <v>1499639.8849508688</v>
      </c>
      <c r="BX49" s="24">
        <f>+BX34*BX42</f>
        <v>1510905.3719000481</v>
      </c>
      <c r="BY49" s="24">
        <f>+BY34*BY42</f>
        <v>1522238.7024924494</v>
      </c>
      <c r="BZ49" s="24">
        <f>+BZ34*BZ42</f>
        <v>1533640.2465104274</v>
      </c>
      <c r="CA49" s="24">
        <f>+CA34*CA42</f>
        <v>320839.66962588206</v>
      </c>
      <c r="CB49" s="24">
        <f>+CB34*CB42</f>
        <v>322176.50158265233</v>
      </c>
      <c r="CC49" s="24">
        <f>+CC34*CC42</f>
        <v>323518.90367257968</v>
      </c>
      <c r="CD49" s="24">
        <f>+CD34*CD42</f>
        <v>324866.89910455048</v>
      </c>
      <c r="CE49" s="24">
        <f>+CE34*CE42</f>
        <v>326220.51118415594</v>
      </c>
      <c r="CF49" s="24">
        <f>+CF34*CF42</f>
        <v>327579.76331407204</v>
      </c>
      <c r="CG49" s="24">
        <f>+CG34*CG42</f>
        <v>328944.67899456248</v>
      </c>
      <c r="CH49" s="24">
        <f>+CH34*CH42</f>
        <v>330315.28182370216</v>
      </c>
      <c r="CI49" s="24">
        <f>+CI34*CI42</f>
        <v>331691.59549796954</v>
      </c>
      <c r="CJ49" s="24">
        <f>+CJ34*CJ42</f>
        <v>333073.64381253719</v>
      </c>
      <c r="CK49" s="24">
        <f>+CK34*CK42</f>
        <v>334461.45066175237</v>
      </c>
      <c r="CL49" s="24">
        <f>+CL34*CL42</f>
        <v>335855.04003952816</v>
      </c>
      <c r="CM49" s="24" t="e">
        <f>+CM34*CM42</f>
        <v>#N/A</v>
      </c>
      <c r="CN49" s="24" t="e">
        <f>+CN34*CN42</f>
        <v>#N/A</v>
      </c>
      <c r="CO49" s="24" t="e">
        <f>+CO34*CO42</f>
        <v>#N/A</v>
      </c>
      <c r="CP49" s="24" t="e">
        <f>+CP34*CP42</f>
        <v>#N/A</v>
      </c>
      <c r="CQ49" s="24" t="e">
        <f>+CQ34*CQ42</f>
        <v>#N/A</v>
      </c>
      <c r="CR49" s="24" t="e">
        <f>+CR34*CR42</f>
        <v>#N/A</v>
      </c>
      <c r="CS49" s="24" t="e">
        <f>+CS34*CS42</f>
        <v>#N/A</v>
      </c>
      <c r="CT49" s="24" t="e">
        <f>+CT34*CT42</f>
        <v>#N/A</v>
      </c>
      <c r="CU49" s="24" t="e">
        <f>+CU34*CU42</f>
        <v>#N/A</v>
      </c>
      <c r="CV49" s="24" t="e">
        <f>+CV34*CV42</f>
        <v>#N/A</v>
      </c>
      <c r="CW49" s="24" t="e">
        <f>+CW34*CW42</f>
        <v>#N/A</v>
      </c>
      <c r="CX49" s="24" t="e">
        <f>+CX34*CX42</f>
        <v>#N/A</v>
      </c>
      <c r="CY49" s="24" t="e">
        <f>+CY34*CY42</f>
        <v>#N/A</v>
      </c>
      <c r="CZ49" s="24" t="e">
        <f>+CZ34*CZ42</f>
        <v>#N/A</v>
      </c>
      <c r="DA49" s="24" t="e">
        <f>+DA34*DA42</f>
        <v>#N/A</v>
      </c>
      <c r="DB49" s="24" t="e">
        <f>+DB34*DB42</f>
        <v>#N/A</v>
      </c>
      <c r="DC49" s="24" t="e">
        <f>+DC34*DC42</f>
        <v>#N/A</v>
      </c>
      <c r="DD49" s="24" t="e">
        <f>+DD34*DD42</f>
        <v>#N/A</v>
      </c>
      <c r="DE49" s="24" t="e">
        <f>+DE34*DE42</f>
        <v>#N/A</v>
      </c>
      <c r="DF49" s="24" t="e">
        <f>+DF34*DF42</f>
        <v>#N/A</v>
      </c>
      <c r="DG49" s="24" t="e">
        <f>+DG34*DG42</f>
        <v>#N/A</v>
      </c>
      <c r="DH49" s="24" t="e">
        <f>+DH34*DH42</f>
        <v>#N/A</v>
      </c>
      <c r="DI49" s="24" t="e">
        <f>+DI34*DI42</f>
        <v>#N/A</v>
      </c>
      <c r="DJ49" s="24" t="e">
        <f>+DJ34*DJ42</f>
        <v>#N/A</v>
      </c>
      <c r="DK49" s="24" t="e">
        <f>+DK34*DK42</f>
        <v>#N/A</v>
      </c>
      <c r="DL49" s="24" t="e">
        <f>+DL34*DL42</f>
        <v>#N/A</v>
      </c>
    </row>
    <row r="50" spans="1:116" x14ac:dyDescent="0.35">
      <c r="D50" t="s">
        <v>812</v>
      </c>
      <c r="E50" s="8" t="str">
        <f>ROW()&amp;" "&amp;D50</f>
        <v>50 LISTSALES-PV</v>
      </c>
      <c r="G50" s="389" t="s">
        <v>810</v>
      </c>
      <c r="H50" s="31"/>
      <c r="I50" s="73"/>
      <c r="J50" s="73"/>
      <c r="K50" s="258">
        <f>SUMIF($3:$3,K$2,50:50)</f>
        <v>10091154.219664639</v>
      </c>
      <c r="L50" s="258">
        <f>SUMIF($3:$3,L$2,50:50)</f>
        <v>8913836.7519385833</v>
      </c>
      <c r="M50" s="258">
        <f>SUMIF($3:$3,M$2,50:50)</f>
        <v>9799520.3654667661</v>
      </c>
      <c r="N50" s="258">
        <f>SUMIF($3:$3,N$2,50:50)</f>
        <v>10752498.165753618</v>
      </c>
      <c r="O50" s="258">
        <f>SUMIF($3:$3,O$2,50:50)</f>
        <v>11777337.637316927</v>
      </c>
      <c r="P50" s="258">
        <f>SUMIF($3:$3,P$2,50:50)</f>
        <v>2626362.6262092963</v>
      </c>
      <c r="R50" s="33"/>
      <c r="S50" s="138">
        <f>+S35*S43</f>
        <v>803333.33333333349</v>
      </c>
      <c r="T50" s="138">
        <f>+T35*T43</f>
        <v>810027.77777777764</v>
      </c>
      <c r="U50" s="138">
        <f>+U35*U43</f>
        <v>816764.0625</v>
      </c>
      <c r="V50" s="138">
        <f>+V35*V43</f>
        <v>823542.41994598752</v>
      </c>
      <c r="W50" s="138">
        <f>+W35*W43</f>
        <v>830363.0837723841</v>
      </c>
      <c r="X50" s="138">
        <f>+X35*X43</f>
        <v>837226.28885254369</v>
      </c>
      <c r="Y50" s="138">
        <f>+Y35*Y43</f>
        <v>844132.27128261235</v>
      </c>
      <c r="Z50" s="138">
        <f>+Z35*Z43</f>
        <v>851081.26838763617</v>
      </c>
      <c r="AA50" s="138">
        <f>+AA35*AA43</f>
        <v>858073.51872771699</v>
      </c>
      <c r="AB50" s="138">
        <f>+AB35*AB43</f>
        <v>865109.26210416586</v>
      </c>
      <c r="AC50" s="138">
        <f>+AC35*AC43</f>
        <v>872188.73956571904</v>
      </c>
      <c r="AD50" s="138">
        <f>+AD35*AD43</f>
        <v>879312.19341476273</v>
      </c>
      <c r="AE50" s="138">
        <f>+AE35*AE43</f>
        <v>710556.24402644299</v>
      </c>
      <c r="AF50" s="138">
        <f>+AF35*AF43</f>
        <v>716302.35241034999</v>
      </c>
      <c r="AG50" s="138">
        <f>+AG35*AG43</f>
        <v>722084.00898488611</v>
      </c>
      <c r="AH50" s="138">
        <f>+AH35*AH43</f>
        <v>727901.41022614774</v>
      </c>
      <c r="AI50" s="138">
        <f>+AI35*AI43</f>
        <v>733754.75363037363</v>
      </c>
      <c r="AJ50" s="138">
        <f>+AJ35*AJ43</f>
        <v>739644.23771904421</v>
      </c>
      <c r="AK50" s="138">
        <f>+AK35*AK43</f>
        <v>745570.06204397604</v>
      </c>
      <c r="AL50" s="138">
        <f>+AL35*AL43</f>
        <v>751532.42719248682</v>
      </c>
      <c r="AM50" s="138">
        <f>+AM35*AM43</f>
        <v>757531.53479255375</v>
      </c>
      <c r="AN50" s="138">
        <f>+AN35*AN43</f>
        <v>763567.58751798421</v>
      </c>
      <c r="AO50" s="138">
        <f>+AO35*AO43</f>
        <v>769640.7890936397</v>
      </c>
      <c r="AP50" s="138">
        <f>+AP35*AP43</f>
        <v>775751.34430069849</v>
      </c>
      <c r="AQ50" s="138">
        <f>+AQ35*AQ43</f>
        <v>781899.4589818978</v>
      </c>
      <c r="AR50" s="138">
        <f>+AR35*AR43</f>
        <v>788085.34004682314</v>
      </c>
      <c r="AS50" s="138">
        <f>+AS35*AS43</f>
        <v>794309.19547723606</v>
      </c>
      <c r="AT50" s="138">
        <f>+AT35*AT43</f>
        <v>800571.23433241993</v>
      </c>
      <c r="AU50" s="138">
        <f>+AU35*AU43</f>
        <v>806871.666754529</v>
      </c>
      <c r="AV50" s="138">
        <f>+AV35*AV43</f>
        <v>813210.70397400483</v>
      </c>
      <c r="AW50" s="138">
        <f>+AW35*AW43</f>
        <v>819588.5583149828</v>
      </c>
      <c r="AX50" s="138">
        <f>+AX35*AX43</f>
        <v>826005.4432007448</v>
      </c>
      <c r="AY50" s="138">
        <f>+AY35*AY43</f>
        <v>832461.57315919548</v>
      </c>
      <c r="AZ50" s="138">
        <f>+AZ35*AZ43</f>
        <v>838957.16382836178</v>
      </c>
      <c r="BA50" s="138">
        <f>+BA35*BA43</f>
        <v>845492.43196189776</v>
      </c>
      <c r="BB50" s="138">
        <f>+BB35*BB43</f>
        <v>852067.59543467313</v>
      </c>
      <c r="BC50" s="138">
        <f>+BC35*BC43</f>
        <v>858682.87324834254</v>
      </c>
      <c r="BD50" s="138">
        <f>+BD35*BD43</f>
        <v>865338.48553692561</v>
      </c>
      <c r="BE50" s="138">
        <f>+BE35*BE43</f>
        <v>872034.6535724625</v>
      </c>
      <c r="BF50" s="138">
        <f>+BF35*BF43</f>
        <v>878771.5997707136</v>
      </c>
      <c r="BG50" s="138">
        <f>+BG35*BG43</f>
        <v>885549.5476967619</v>
      </c>
      <c r="BH50" s="138">
        <f>+BH35*BH43</f>
        <v>892368.72207080584</v>
      </c>
      <c r="BI50" s="138">
        <f>+BI35*BI43</f>
        <v>899229.34877388936</v>
      </c>
      <c r="BJ50" s="138">
        <f>+BJ35*BJ43</f>
        <v>906131.6548536123</v>
      </c>
      <c r="BK50" s="138">
        <f>+BK35*BK43</f>
        <v>913075.86853004992</v>
      </c>
      <c r="BL50" s="138">
        <f>+BL35*BL43</f>
        <v>920062.21920142323</v>
      </c>
      <c r="BM50" s="138">
        <f>+BM35*BM43</f>
        <v>927090.93745013338</v>
      </c>
      <c r="BN50" s="138">
        <f>+BN35*BN43</f>
        <v>934162.25504849863</v>
      </c>
      <c r="BO50" s="138">
        <f>+BO35*BO43</f>
        <v>941276.40496473759</v>
      </c>
      <c r="BP50" s="138">
        <f>+BP35*BP43</f>
        <v>948433.62136891484</v>
      </c>
      <c r="BQ50" s="138">
        <f>+BQ35*BQ43</f>
        <v>955634.13963885617</v>
      </c>
      <c r="BR50" s="138">
        <f>+BR35*BR43</f>
        <v>962878.19636625063</v>
      </c>
      <c r="BS50" s="138">
        <f>+BS35*BS43</f>
        <v>970166.02936255187</v>
      </c>
      <c r="BT50" s="138">
        <f>+BT35*BT43</f>
        <v>977497.87766513985</v>
      </c>
      <c r="BU50" s="138">
        <f>+BU35*BU43</f>
        <v>984873.98154333991</v>
      </c>
      <c r="BV50" s="138">
        <f>+BV35*BV43</f>
        <v>992294.58250460785</v>
      </c>
      <c r="BW50" s="138">
        <f>+BW35*BW43</f>
        <v>999759.92330057919</v>
      </c>
      <c r="BX50" s="138">
        <f>+BX35*BX43</f>
        <v>1007270.2479333654</v>
      </c>
      <c r="BY50" s="138">
        <f>+BY35*BY43</f>
        <v>1014825.801661633</v>
      </c>
      <c r="BZ50" s="138">
        <f>+BZ35*BZ43</f>
        <v>1022426.8310069516</v>
      </c>
      <c r="CA50" s="138">
        <f>+CA35*CA43</f>
        <v>213893.11308392137</v>
      </c>
      <c r="CB50" s="138">
        <f>+CB35*CB43</f>
        <v>214784.33438843492</v>
      </c>
      <c r="CC50" s="138">
        <f>+CC35*CC43</f>
        <v>215679.26911505315</v>
      </c>
      <c r="CD50" s="138">
        <f>+CD35*CD43</f>
        <v>216577.93273636699</v>
      </c>
      <c r="CE50" s="138">
        <f>+CE35*CE43</f>
        <v>217480.34078943732</v>
      </c>
      <c r="CF50" s="138">
        <f>+CF35*CF43</f>
        <v>218386.50887604803</v>
      </c>
      <c r="CG50" s="138">
        <f>+CG35*CG43</f>
        <v>219296.45266304168</v>
      </c>
      <c r="CH50" s="138">
        <f>+CH35*CH43</f>
        <v>220210.18788246813</v>
      </c>
      <c r="CI50" s="138">
        <f>+CI35*CI43</f>
        <v>221127.73033197969</v>
      </c>
      <c r="CJ50" s="138">
        <f>+CJ35*CJ43</f>
        <v>222049.0958750248</v>
      </c>
      <c r="CK50" s="138">
        <f>+CK35*CK43</f>
        <v>222974.30044116828</v>
      </c>
      <c r="CL50" s="138">
        <f>+CL35*CL43</f>
        <v>223903.36002635214</v>
      </c>
      <c r="CM50" s="138" t="e">
        <f>+CM35*CM43</f>
        <v>#N/A</v>
      </c>
      <c r="CN50" s="138" t="e">
        <f>+CN35*CN43</f>
        <v>#N/A</v>
      </c>
      <c r="CO50" s="138" t="e">
        <f>+CO35*CO43</f>
        <v>#N/A</v>
      </c>
      <c r="CP50" s="138" t="e">
        <f>+CP35*CP43</f>
        <v>#N/A</v>
      </c>
      <c r="CQ50" s="138" t="e">
        <f>+CQ35*CQ43</f>
        <v>#N/A</v>
      </c>
      <c r="CR50" s="138" t="e">
        <f>+CR35*CR43</f>
        <v>#N/A</v>
      </c>
      <c r="CS50" s="138" t="e">
        <f>+CS35*CS43</f>
        <v>#N/A</v>
      </c>
      <c r="CT50" s="138" t="e">
        <f>+CT35*CT43</f>
        <v>#N/A</v>
      </c>
      <c r="CU50" s="138" t="e">
        <f>+CU35*CU43</f>
        <v>#N/A</v>
      </c>
      <c r="CV50" s="138" t="e">
        <f>+CV35*CV43</f>
        <v>#N/A</v>
      </c>
      <c r="CW50" s="138" t="e">
        <f>+CW35*CW43</f>
        <v>#N/A</v>
      </c>
      <c r="CX50" s="138" t="e">
        <f>+CX35*CX43</f>
        <v>#N/A</v>
      </c>
      <c r="CY50" s="138" t="e">
        <f>+CY35*CY43</f>
        <v>#N/A</v>
      </c>
      <c r="CZ50" s="138" t="e">
        <f>+CZ35*CZ43</f>
        <v>#N/A</v>
      </c>
      <c r="DA50" s="138" t="e">
        <f>+DA35*DA43</f>
        <v>#N/A</v>
      </c>
      <c r="DB50" s="138" t="e">
        <f>+DB35*DB43</f>
        <v>#N/A</v>
      </c>
      <c r="DC50" s="138" t="e">
        <f>+DC35*DC43</f>
        <v>#N/A</v>
      </c>
      <c r="DD50" s="138" t="e">
        <f>+DD35*DD43</f>
        <v>#N/A</v>
      </c>
      <c r="DE50" s="138" t="e">
        <f>+DE35*DE43</f>
        <v>#N/A</v>
      </c>
      <c r="DF50" s="138" t="e">
        <f>+DF35*DF43</f>
        <v>#N/A</v>
      </c>
      <c r="DG50" s="138" t="e">
        <f>+DG35*DG43</f>
        <v>#N/A</v>
      </c>
      <c r="DH50" s="138" t="e">
        <f>+DH35*DH43</f>
        <v>#N/A</v>
      </c>
      <c r="DI50" s="138" t="e">
        <f>+DI35*DI43</f>
        <v>#N/A</v>
      </c>
      <c r="DJ50" s="138" t="e">
        <f>+DJ35*DJ43</f>
        <v>#N/A</v>
      </c>
      <c r="DK50" s="138" t="e">
        <f>+DK35*DK43</f>
        <v>#N/A</v>
      </c>
      <c r="DL50" s="138" t="e">
        <f>+DL35*DL43</f>
        <v>#N/A</v>
      </c>
    </row>
    <row r="51" spans="1:116" x14ac:dyDescent="0.35">
      <c r="A51" s="27"/>
      <c r="B51" s="27"/>
      <c r="C51" t="s">
        <v>198</v>
      </c>
      <c r="D51" t="s">
        <v>812</v>
      </c>
      <c r="E51" s="8" t="str">
        <f>ROW()&amp;" "&amp;D51</f>
        <v>51 LISTSALES-PV</v>
      </c>
      <c r="F51" s="27"/>
      <c r="G51" s="301" t="s">
        <v>815</v>
      </c>
      <c r="H51" s="31"/>
      <c r="I51" s="73"/>
      <c r="J51" s="73"/>
      <c r="K51" s="33">
        <f>SUMIF($3:$3,K$2,51:51)</f>
        <v>50455771.098323196</v>
      </c>
      <c r="L51" s="33">
        <f>SUMIF($3:$3,L$2,51:51)</f>
        <v>44569183.759692922</v>
      </c>
      <c r="M51" s="33">
        <f>SUMIF($3:$3,M$2,51:51)</f>
        <v>48997601.82733383</v>
      </c>
      <c r="N51" s="33">
        <f>SUMIF($3:$3,N$2,51:51)</f>
        <v>53762490.828768089</v>
      </c>
      <c r="O51" s="33">
        <f>SUMIF($3:$3,O$2,51:51)</f>
        <v>58886688.186584637</v>
      </c>
      <c r="P51" s="33">
        <f>SUMIF($3:$3,P$2,51:51)</f>
        <v>13131813.131046481</v>
      </c>
      <c r="R51" s="33"/>
      <c r="S51" s="33">
        <f>SUM(S46:S50)</f>
        <v>4016666.6666666674</v>
      </c>
      <c r="T51" s="33">
        <f>SUM(T46:T50)</f>
        <v>4050138.8888888881</v>
      </c>
      <c r="U51" s="33">
        <f>SUM(U46:U50)</f>
        <v>4083820.3125</v>
      </c>
      <c r="V51" s="33">
        <f>SUM(V46:V50)</f>
        <v>4117712.099729937</v>
      </c>
      <c r="W51" s="33">
        <f>SUM(W46:W50)</f>
        <v>4151815.4188619205</v>
      </c>
      <c r="X51" s="33">
        <f>SUM(X46:X50)</f>
        <v>4186131.4442627179</v>
      </c>
      <c r="Y51" s="33">
        <f>SUM(Y46:Y50)</f>
        <v>4220661.3564130617</v>
      </c>
      <c r="Z51" s="33">
        <f>SUM(Z46:Z50)</f>
        <v>4255406.3419381808</v>
      </c>
      <c r="AA51" s="33">
        <f>SUM(AA46:AA50)</f>
        <v>4290367.5936385849</v>
      </c>
      <c r="AB51" s="33">
        <f>SUM(AB46:AB50)</f>
        <v>4325546.3105208296</v>
      </c>
      <c r="AC51" s="33">
        <f>SUM(AC46:AC50)</f>
        <v>4360943.6978285955</v>
      </c>
      <c r="AD51" s="33">
        <f>SUM(AD46:AD50)</f>
        <v>4396560.967073814</v>
      </c>
      <c r="AE51" s="33">
        <f>SUM(AE46:AE50)</f>
        <v>3552781.2201322149</v>
      </c>
      <c r="AF51" s="33">
        <f>SUM(AF46:AF50)</f>
        <v>3581511.76205175</v>
      </c>
      <c r="AG51" s="33">
        <f>SUM(AG46:AG50)</f>
        <v>3610420.0449244305</v>
      </c>
      <c r="AH51" s="33">
        <f>SUM(AH46:AH50)</f>
        <v>3639507.0511307381</v>
      </c>
      <c r="AI51" s="33">
        <f>SUM(AI46:AI50)</f>
        <v>3668773.7681518681</v>
      </c>
      <c r="AJ51" s="33">
        <f>SUM(AJ46:AJ50)</f>
        <v>3698221.1885952204</v>
      </c>
      <c r="AK51" s="33">
        <f>SUM(AK46:AK50)</f>
        <v>3727850.3102198802</v>
      </c>
      <c r="AL51" s="33">
        <f>SUM(AL46:AL50)</f>
        <v>3757662.1359624341</v>
      </c>
      <c r="AM51" s="33">
        <f>SUM(AM46:AM50)</f>
        <v>3787657.6739627682</v>
      </c>
      <c r="AN51" s="33">
        <f>SUM(AN46:AN50)</f>
        <v>3817837.9375899211</v>
      </c>
      <c r="AO51" s="33">
        <f>SUM(AO46:AO50)</f>
        <v>3848203.9454681985</v>
      </c>
      <c r="AP51" s="33">
        <f>SUM(AP46:AP50)</f>
        <v>3878756.7215034924</v>
      </c>
      <c r="AQ51" s="33">
        <f>SUM(AQ46:AQ50)</f>
        <v>3909497.2949094884</v>
      </c>
      <c r="AR51" s="33">
        <f>SUM(AR46:AR50)</f>
        <v>3940426.7002341151</v>
      </c>
      <c r="AS51" s="33">
        <f>SUM(AS46:AS50)</f>
        <v>3971545.9773861803</v>
      </c>
      <c r="AT51" s="33">
        <f>SUM(AT46:AT50)</f>
        <v>4002856.1716620997</v>
      </c>
      <c r="AU51" s="33">
        <f>SUM(AU46:AU50)</f>
        <v>4034358.3337726444</v>
      </c>
      <c r="AV51" s="33">
        <f>SUM(AV46:AV50)</f>
        <v>4066053.5198700242</v>
      </c>
      <c r="AW51" s="33">
        <f>SUM(AW46:AW50)</f>
        <v>4097942.791574914</v>
      </c>
      <c r="AX51" s="33">
        <f>SUM(AX46:AX50)</f>
        <v>4130027.2160037234</v>
      </c>
      <c r="AY51" s="33">
        <f>SUM(AY46:AY50)</f>
        <v>4162307.8657959774</v>
      </c>
      <c r="AZ51" s="33">
        <f>SUM(AZ46:AZ50)</f>
        <v>4194785.8191418089</v>
      </c>
      <c r="BA51" s="33">
        <f>SUM(BA46:BA50)</f>
        <v>4227462.1598094888</v>
      </c>
      <c r="BB51" s="33">
        <f>SUM(BB46:BB50)</f>
        <v>4260337.9771733657</v>
      </c>
      <c r="BC51" s="33">
        <f>SUM(BC46:BC50)</f>
        <v>4293414.3662417131</v>
      </c>
      <c r="BD51" s="33">
        <f>SUM(BD46:BD50)</f>
        <v>4326692.4276846284</v>
      </c>
      <c r="BE51" s="33">
        <f>SUM(BE46:BE50)</f>
        <v>4360173.2678623125</v>
      </c>
      <c r="BF51" s="33">
        <f>SUM(BF46:BF50)</f>
        <v>4393857.998853568</v>
      </c>
      <c r="BG51" s="33">
        <f>SUM(BG46:BG50)</f>
        <v>4427747.7384838099</v>
      </c>
      <c r="BH51" s="33">
        <f>SUM(BH46:BH50)</f>
        <v>4461843.6103540296</v>
      </c>
      <c r="BI51" s="33">
        <f>SUM(BI46:BI50)</f>
        <v>4496146.7438694471</v>
      </c>
      <c r="BJ51" s="33">
        <f>SUM(BJ46:BJ50)</f>
        <v>4530658.2742680619</v>
      </c>
      <c r="BK51" s="33">
        <f>SUM(BK46:BK50)</f>
        <v>4565379.3426502496</v>
      </c>
      <c r="BL51" s="33">
        <f>SUM(BL46:BL50)</f>
        <v>4600311.0960071161</v>
      </c>
      <c r="BM51" s="33">
        <f>SUM(BM46:BM50)</f>
        <v>4635454.6872506673</v>
      </c>
      <c r="BN51" s="33">
        <f>SUM(BN46:BN50)</f>
        <v>4670811.2752424935</v>
      </c>
      <c r="BO51" s="33">
        <f>SUM(BO46:BO50)</f>
        <v>4706382.024823688</v>
      </c>
      <c r="BP51" s="33">
        <f>SUM(BP46:BP50)</f>
        <v>4742168.1068445742</v>
      </c>
      <c r="BQ51" s="33">
        <f>SUM(BQ46:BQ50)</f>
        <v>4778170.6981942812</v>
      </c>
      <c r="BR51" s="33">
        <f>SUM(BR46:BR50)</f>
        <v>4814390.9818312535</v>
      </c>
      <c r="BS51" s="33">
        <f>SUM(BS46:BS50)</f>
        <v>4850830.1468127593</v>
      </c>
      <c r="BT51" s="33">
        <f>SUM(BT46:BT50)</f>
        <v>4887489.3883256996</v>
      </c>
      <c r="BU51" s="33">
        <f>SUM(BU46:BU50)</f>
        <v>4924369.9077166999</v>
      </c>
      <c r="BV51" s="33">
        <f>SUM(BV46:BV50)</f>
        <v>4961472.9125230396</v>
      </c>
      <c r="BW51" s="33">
        <f>SUM(BW46:BW50)</f>
        <v>4998799.616502896</v>
      </c>
      <c r="BX51" s="33">
        <f>SUM(BX46:BX50)</f>
        <v>5036351.239666827</v>
      </c>
      <c r="BY51" s="33">
        <f>SUM(BY46:BY50)</f>
        <v>5074129.0083081648</v>
      </c>
      <c r="BZ51" s="33">
        <f>SUM(BZ46:BZ50)</f>
        <v>5112134.1550347582</v>
      </c>
      <c r="CA51" s="33">
        <f>SUM(CA46:CA50)</f>
        <v>1069465.5654196069</v>
      </c>
      <c r="CB51" s="33">
        <f>SUM(CB46:CB50)</f>
        <v>1073921.6719421747</v>
      </c>
      <c r="CC51" s="33">
        <f>SUM(CC46:CC50)</f>
        <v>1078396.3455752658</v>
      </c>
      <c r="CD51" s="33">
        <f>SUM(CD46:CD50)</f>
        <v>1082889.6636818349</v>
      </c>
      <c r="CE51" s="33">
        <f>SUM(CE46:CE50)</f>
        <v>1087401.7039471867</v>
      </c>
      <c r="CF51" s="33">
        <f>SUM(CF46:CF50)</f>
        <v>1091932.5443802401</v>
      </c>
      <c r="CG51" s="33">
        <f>SUM(CG46:CG50)</f>
        <v>1096482.2633152085</v>
      </c>
      <c r="CH51" s="33">
        <f>SUM(CH46:CH50)</f>
        <v>1101050.9394123408</v>
      </c>
      <c r="CI51" s="33">
        <f>SUM(CI46:CI50)</f>
        <v>1105638.6516598985</v>
      </c>
      <c r="CJ51" s="33">
        <f>SUM(CJ46:CJ50)</f>
        <v>1110245.479375124</v>
      </c>
      <c r="CK51" s="33">
        <f>SUM(CK46:CK50)</f>
        <v>1114871.5022058415</v>
      </c>
      <c r="CL51" s="33">
        <f>SUM(CL46:CL50)</f>
        <v>1119516.8001317608</v>
      </c>
      <c r="CM51" s="33" t="e">
        <f>SUM(CM46:CM50)</f>
        <v>#N/A</v>
      </c>
      <c r="CN51" s="33" t="e">
        <f>SUM(CN46:CN50)</f>
        <v>#N/A</v>
      </c>
      <c r="CO51" s="33" t="e">
        <f>SUM(CO46:CO50)</f>
        <v>#N/A</v>
      </c>
      <c r="CP51" s="33" t="e">
        <f>SUM(CP46:CP50)</f>
        <v>#N/A</v>
      </c>
      <c r="CQ51" s="33" t="e">
        <f>SUM(CQ46:CQ50)</f>
        <v>#N/A</v>
      </c>
      <c r="CR51" s="33" t="e">
        <f>SUM(CR46:CR50)</f>
        <v>#N/A</v>
      </c>
      <c r="CS51" s="33" t="e">
        <f>SUM(CS46:CS50)</f>
        <v>#N/A</v>
      </c>
      <c r="CT51" s="33" t="e">
        <f>SUM(CT46:CT50)</f>
        <v>#N/A</v>
      </c>
      <c r="CU51" s="33" t="e">
        <f>SUM(CU46:CU50)</f>
        <v>#N/A</v>
      </c>
      <c r="CV51" s="33" t="e">
        <f>SUM(CV46:CV50)</f>
        <v>#N/A</v>
      </c>
      <c r="CW51" s="33" t="e">
        <f>SUM(CW46:CW50)</f>
        <v>#N/A</v>
      </c>
      <c r="CX51" s="33" t="e">
        <f>SUM(CX46:CX50)</f>
        <v>#N/A</v>
      </c>
      <c r="CY51" s="33" t="e">
        <f>SUM(CY46:CY50)</f>
        <v>#N/A</v>
      </c>
      <c r="CZ51" s="33" t="e">
        <f>SUM(CZ46:CZ50)</f>
        <v>#N/A</v>
      </c>
      <c r="DA51" s="33" t="e">
        <f>SUM(DA46:DA50)</f>
        <v>#N/A</v>
      </c>
      <c r="DB51" s="33" t="e">
        <f>SUM(DB46:DB50)</f>
        <v>#N/A</v>
      </c>
      <c r="DC51" s="33" t="e">
        <f>SUM(DC46:DC50)</f>
        <v>#N/A</v>
      </c>
      <c r="DD51" s="33" t="e">
        <f>SUM(DD46:DD50)</f>
        <v>#N/A</v>
      </c>
      <c r="DE51" s="33" t="e">
        <f>SUM(DE46:DE50)</f>
        <v>#N/A</v>
      </c>
      <c r="DF51" s="33" t="e">
        <f>SUM(DF46:DF50)</f>
        <v>#N/A</v>
      </c>
      <c r="DG51" s="33" t="e">
        <f>SUM(DG46:DG50)</f>
        <v>#N/A</v>
      </c>
      <c r="DH51" s="33" t="e">
        <f>SUM(DH46:DH50)</f>
        <v>#N/A</v>
      </c>
      <c r="DI51" s="33" t="e">
        <f>SUM(DI46:DI50)</f>
        <v>#N/A</v>
      </c>
      <c r="DJ51" s="33" t="e">
        <f>SUM(DJ46:DJ50)</f>
        <v>#N/A</v>
      </c>
      <c r="DK51" s="33" t="e">
        <f>SUM(DK46:DK50)</f>
        <v>#N/A</v>
      </c>
      <c r="DL51" s="33" t="e">
        <f>SUM(DL46:DL50)</f>
        <v>#N/A</v>
      </c>
    </row>
    <row r="52" spans="1:116" x14ac:dyDescent="0.35">
      <c r="A52" s="27"/>
      <c r="B52" s="27"/>
      <c r="C52" s="27"/>
      <c r="D52" t="s">
        <v>812</v>
      </c>
      <c r="E52" s="8" t="str">
        <f>ROW()&amp;" "&amp;D52</f>
        <v>52 LISTSALES-PV</v>
      </c>
      <c r="F52" s="27"/>
      <c r="G52" s="387"/>
      <c r="H52" s="31"/>
      <c r="I52" s="73"/>
      <c r="J52" s="73"/>
      <c r="K52" s="38"/>
      <c r="L52" s="38"/>
      <c r="M52" s="38"/>
      <c r="N52" s="38"/>
      <c r="O52" s="38"/>
      <c r="P52" s="38"/>
      <c r="R52" s="33"/>
      <c r="S52" s="38"/>
      <c r="T52" s="38"/>
      <c r="U52" s="38"/>
      <c r="V52" s="38"/>
      <c r="W52" s="38"/>
      <c r="X52" s="38"/>
      <c r="Y52" s="38"/>
      <c r="Z52" s="38"/>
      <c r="AA52" s="38"/>
      <c r="AB52" s="38"/>
      <c r="AC52" s="38"/>
      <c r="AD52" s="38"/>
      <c r="AE52" s="38"/>
      <c r="AF52" s="38"/>
      <c r="AG52" s="38"/>
      <c r="AH52" s="38"/>
      <c r="AI52" s="38"/>
      <c r="AJ52" s="38"/>
      <c r="AK52" s="38"/>
      <c r="AL52" s="38"/>
      <c r="AM52" s="38"/>
      <c r="AN52" s="38"/>
      <c r="AO52" s="38"/>
      <c r="AP52" s="38"/>
      <c r="AQ52" s="38"/>
      <c r="AR52" s="38"/>
      <c r="AS52" s="38"/>
      <c r="AT52" s="38"/>
      <c r="AU52" s="38"/>
      <c r="AV52" s="38"/>
      <c r="AW52" s="38"/>
      <c r="AX52" s="38"/>
      <c r="AY52" s="38"/>
      <c r="AZ52" s="38"/>
      <c r="BA52" s="38"/>
      <c r="BB52" s="38"/>
      <c r="BC52" s="38"/>
      <c r="BD52" s="38"/>
      <c r="BE52" s="38"/>
      <c r="BF52" s="38"/>
      <c r="BG52" s="38"/>
      <c r="BH52" s="38"/>
      <c r="BI52" s="38"/>
      <c r="BJ52" s="38"/>
      <c r="BK52" s="38"/>
      <c r="BL52" s="38"/>
      <c r="BM52" s="38"/>
      <c r="BN52" s="38"/>
      <c r="BO52" s="38"/>
      <c r="BP52" s="38"/>
      <c r="BQ52" s="38"/>
      <c r="BR52" s="38"/>
      <c r="BS52" s="38"/>
      <c r="BT52" s="38"/>
      <c r="BU52" s="38"/>
      <c r="BV52" s="38"/>
      <c r="BW52" s="38"/>
      <c r="BX52" s="38"/>
      <c r="BY52" s="38"/>
      <c r="BZ52" s="38"/>
      <c r="CA52" s="38"/>
      <c r="CB52" s="38"/>
      <c r="CC52" s="38"/>
      <c r="CD52" s="38"/>
      <c r="CE52" s="38"/>
      <c r="CF52" s="38"/>
      <c r="CG52" s="38"/>
      <c r="CH52" s="38"/>
      <c r="CI52" s="38"/>
      <c r="CJ52" s="38"/>
      <c r="CK52" s="38"/>
      <c r="CL52" s="38"/>
      <c r="CM52" s="38"/>
      <c r="CN52" s="38"/>
      <c r="CO52" s="38"/>
      <c r="CP52" s="38"/>
      <c r="CQ52" s="38"/>
      <c r="CR52" s="38"/>
      <c r="CS52" s="38"/>
      <c r="CT52" s="38"/>
      <c r="CU52" s="38"/>
      <c r="CV52" s="38"/>
      <c r="CW52" s="38"/>
      <c r="CX52" s="38"/>
      <c r="CY52" s="38"/>
      <c r="CZ52" s="38"/>
      <c r="DA52" s="38"/>
      <c r="DB52" s="38"/>
      <c r="DC52" s="38"/>
      <c r="DD52" s="38"/>
      <c r="DE52" s="38"/>
      <c r="DF52" s="38"/>
      <c r="DG52" s="38"/>
      <c r="DH52" s="38"/>
      <c r="DI52" s="38"/>
      <c r="DJ52" s="38"/>
      <c r="DK52" s="38"/>
      <c r="DL52" s="38"/>
    </row>
    <row r="53" spans="1:116" x14ac:dyDescent="0.35">
      <c r="D53" t="s">
        <v>812</v>
      </c>
      <c r="E53" s="8" t="str">
        <f>ROW()&amp;" "&amp;D53</f>
        <v>53 LISTSALES-PV</v>
      </c>
      <c r="G53" s="129" t="s">
        <v>820</v>
      </c>
      <c r="H53" s="31"/>
      <c r="I53" s="73"/>
      <c r="J53" s="73"/>
      <c r="K53" s="18"/>
      <c r="L53" s="18"/>
      <c r="M53" s="18"/>
      <c r="N53" s="18"/>
      <c r="O53" s="18"/>
      <c r="P53" s="18"/>
      <c r="R53" s="33"/>
      <c r="S53" s="19"/>
      <c r="T53" s="19"/>
      <c r="U53" s="19"/>
      <c r="V53" s="19"/>
      <c r="W53" s="19"/>
      <c r="X53" s="19"/>
      <c r="Y53" s="19"/>
      <c r="Z53" s="19"/>
      <c r="AA53" s="19"/>
      <c r="AB53" s="19"/>
      <c r="AC53" s="19"/>
      <c r="AD53" s="19"/>
      <c r="AE53" s="19"/>
      <c r="AF53" s="19"/>
      <c r="AG53" s="19"/>
      <c r="AH53" s="19"/>
      <c r="AI53" s="19"/>
      <c r="AJ53" s="19"/>
      <c r="AK53" s="19"/>
      <c r="AL53" s="19"/>
      <c r="AM53" s="19"/>
      <c r="AN53" s="19"/>
      <c r="AO53" s="19"/>
      <c r="AP53" s="19"/>
      <c r="AQ53" s="19"/>
      <c r="AR53" s="19"/>
      <c r="AS53" s="19"/>
      <c r="AT53" s="19"/>
      <c r="AU53" s="19"/>
      <c r="AV53" s="19"/>
      <c r="AW53" s="19"/>
      <c r="AX53" s="19"/>
      <c r="AY53" s="19"/>
      <c r="AZ53" s="19"/>
      <c r="BA53" s="19"/>
      <c r="BB53" s="19"/>
      <c r="BC53" s="19"/>
      <c r="BD53" s="19"/>
      <c r="BE53" s="19"/>
      <c r="BF53" s="19"/>
      <c r="BG53" s="19"/>
      <c r="BH53" s="19"/>
      <c r="BI53" s="19"/>
      <c r="BJ53" s="19"/>
      <c r="BK53" s="19"/>
      <c r="BL53" s="19"/>
      <c r="BM53" s="19"/>
      <c r="BN53" s="19"/>
      <c r="BO53" s="19"/>
      <c r="BP53" s="19"/>
      <c r="BQ53" s="19"/>
      <c r="BR53" s="19"/>
      <c r="BS53" s="19"/>
      <c r="BT53" s="19"/>
      <c r="BU53" s="19"/>
      <c r="BV53" s="19"/>
      <c r="BW53" s="19"/>
      <c r="BX53" s="19"/>
      <c r="BY53" s="19"/>
      <c r="BZ53" s="19"/>
      <c r="CA53" s="19"/>
      <c r="CB53" s="19"/>
      <c r="CC53" s="19"/>
      <c r="CD53" s="19"/>
      <c r="CE53" s="19"/>
      <c r="CF53" s="19"/>
      <c r="CG53" s="19"/>
      <c r="CH53" s="19"/>
      <c r="CI53" s="19"/>
      <c r="CJ53" s="19"/>
      <c r="CK53" s="19"/>
      <c r="CL53" s="19"/>
      <c r="CN53" s="73"/>
      <c r="CO53" s="19"/>
      <c r="CP53" s="19"/>
      <c r="CQ53" s="19"/>
      <c r="CR53" s="19"/>
      <c r="CS53" s="19"/>
      <c r="CT53" s="19"/>
      <c r="CU53" s="19"/>
      <c r="CV53" s="19"/>
      <c r="CW53" s="19"/>
      <c r="CX53" s="19"/>
      <c r="CY53" s="19"/>
      <c r="CZ53" s="19"/>
      <c r="DA53" s="19"/>
      <c r="DB53" s="19"/>
      <c r="DC53" s="19"/>
      <c r="DD53" s="19"/>
      <c r="DE53" s="19"/>
      <c r="DF53" s="19"/>
      <c r="DG53" s="19"/>
      <c r="DH53" s="19"/>
      <c r="DI53" s="19"/>
      <c r="DJ53" s="19"/>
      <c r="DK53" s="19"/>
      <c r="DL53" s="19"/>
    </row>
    <row r="54" spans="1:116" x14ac:dyDescent="0.35">
      <c r="D54" t="s">
        <v>812</v>
      </c>
      <c r="E54" s="8" t="str">
        <f>ROW()&amp;" "&amp;D54</f>
        <v>54 LISTSALES-PV</v>
      </c>
      <c r="G54" s="372" t="s">
        <v>519</v>
      </c>
      <c r="H54" s="31"/>
      <c r="I54" s="73"/>
      <c r="J54" s="73"/>
      <c r="K54" s="18">
        <v>10</v>
      </c>
      <c r="L54" s="18">
        <v>10</v>
      </c>
      <c r="M54" s="18">
        <v>10</v>
      </c>
      <c r="N54" s="18">
        <v>10</v>
      </c>
      <c r="O54" s="18">
        <v>10</v>
      </c>
      <c r="P54" s="18">
        <v>10</v>
      </c>
      <c r="R54" s="33"/>
      <c r="S54" s="19">
        <f>INDEX($K:$P,ROW(),MATCH(S$3,$K$2:$P$2,0))</f>
        <v>10</v>
      </c>
      <c r="T54" s="19">
        <f>INDEX($K:$P,ROW(),MATCH(T$3,$K$2:$P$2,0))</f>
        <v>10</v>
      </c>
      <c r="U54" s="19">
        <f>INDEX($K:$P,ROW(),MATCH(U$3,$K$2:$P$2,0))</f>
        <v>10</v>
      </c>
      <c r="V54" s="19">
        <f>INDEX($K:$P,ROW(),MATCH(V$3,$K$2:$P$2,0))</f>
        <v>10</v>
      </c>
      <c r="W54" s="19">
        <f>INDEX($K:$P,ROW(),MATCH(W$3,$K$2:$P$2,0))</f>
        <v>10</v>
      </c>
      <c r="X54" s="19">
        <f>INDEX($K:$P,ROW(),MATCH(X$3,$K$2:$P$2,0))</f>
        <v>10</v>
      </c>
      <c r="Y54" s="19">
        <f>INDEX($K:$P,ROW(),MATCH(Y$3,$K$2:$P$2,0))</f>
        <v>10</v>
      </c>
      <c r="Z54" s="19">
        <f>INDEX($K:$P,ROW(),MATCH(Z$3,$K$2:$P$2,0))</f>
        <v>10</v>
      </c>
      <c r="AA54" s="19">
        <f>INDEX($K:$P,ROW(),MATCH(AA$3,$K$2:$P$2,0))</f>
        <v>10</v>
      </c>
      <c r="AB54" s="19">
        <f>INDEX($K:$P,ROW(),MATCH(AB$3,$K$2:$P$2,0))</f>
        <v>10</v>
      </c>
      <c r="AC54" s="19">
        <f>INDEX($K:$P,ROW(),MATCH(AC$3,$K$2:$P$2,0))</f>
        <v>10</v>
      </c>
      <c r="AD54" s="19">
        <f>INDEX($K:$P,ROW(),MATCH(AD$3,$K$2:$P$2,0))</f>
        <v>10</v>
      </c>
      <c r="AE54" s="19">
        <f>INDEX($K:$P,ROW(),MATCH(AE$3,$K$2:$P$2,0))</f>
        <v>10</v>
      </c>
      <c r="AF54" s="19">
        <f>INDEX($K:$P,ROW(),MATCH(AF$3,$K$2:$P$2,0))</f>
        <v>10</v>
      </c>
      <c r="AG54" s="19">
        <f>INDEX($K:$P,ROW(),MATCH(AG$3,$K$2:$P$2,0))</f>
        <v>10</v>
      </c>
      <c r="AH54" s="19">
        <f>INDEX($K:$P,ROW(),MATCH(AH$3,$K$2:$P$2,0))</f>
        <v>10</v>
      </c>
      <c r="AI54" s="19">
        <f>INDEX($K:$P,ROW(),MATCH(AI$3,$K$2:$P$2,0))</f>
        <v>10</v>
      </c>
      <c r="AJ54" s="19">
        <f>INDEX($K:$P,ROW(),MATCH(AJ$3,$K$2:$P$2,0))</f>
        <v>10</v>
      </c>
      <c r="AK54" s="19">
        <f>INDEX($K:$P,ROW(),MATCH(AK$3,$K$2:$P$2,0))</f>
        <v>10</v>
      </c>
      <c r="AL54" s="19">
        <f>INDEX($K:$P,ROW(),MATCH(AL$3,$K$2:$P$2,0))</f>
        <v>10</v>
      </c>
      <c r="AM54" s="19">
        <f>INDEX($K:$P,ROW(),MATCH(AM$3,$K$2:$P$2,0))</f>
        <v>10</v>
      </c>
      <c r="AN54" s="19">
        <f>INDEX($K:$P,ROW(),MATCH(AN$3,$K$2:$P$2,0))</f>
        <v>10</v>
      </c>
      <c r="AO54" s="19">
        <f>INDEX($K:$P,ROW(),MATCH(AO$3,$K$2:$P$2,0))</f>
        <v>10</v>
      </c>
      <c r="AP54" s="19">
        <f>INDEX($K:$P,ROW(),MATCH(AP$3,$K$2:$P$2,0))</f>
        <v>10</v>
      </c>
      <c r="AQ54" s="19">
        <f>INDEX($K:$P,ROW(),MATCH(AQ$3,$K$2:$P$2,0))</f>
        <v>10</v>
      </c>
      <c r="AR54" s="19">
        <f>INDEX($K:$P,ROW(),MATCH(AR$3,$K$2:$P$2,0))</f>
        <v>10</v>
      </c>
      <c r="AS54" s="19">
        <f>INDEX($K:$P,ROW(),MATCH(AS$3,$K$2:$P$2,0))</f>
        <v>10</v>
      </c>
      <c r="AT54" s="19">
        <f>INDEX($K:$P,ROW(),MATCH(AT$3,$K$2:$P$2,0))</f>
        <v>10</v>
      </c>
      <c r="AU54" s="19">
        <f>INDEX($K:$P,ROW(),MATCH(AU$3,$K$2:$P$2,0))</f>
        <v>10</v>
      </c>
      <c r="AV54" s="19">
        <f>INDEX($K:$P,ROW(),MATCH(AV$3,$K$2:$P$2,0))</f>
        <v>10</v>
      </c>
      <c r="AW54" s="19">
        <f>INDEX($K:$P,ROW(),MATCH(AW$3,$K$2:$P$2,0))</f>
        <v>10</v>
      </c>
      <c r="AX54" s="19">
        <f>INDEX($K:$P,ROW(),MATCH(AX$3,$K$2:$P$2,0))</f>
        <v>10</v>
      </c>
      <c r="AY54" s="19">
        <f>INDEX($K:$P,ROW(),MATCH(AY$3,$K$2:$P$2,0))</f>
        <v>10</v>
      </c>
      <c r="AZ54" s="19">
        <f>INDEX($K:$P,ROW(),MATCH(AZ$3,$K$2:$P$2,0))</f>
        <v>10</v>
      </c>
      <c r="BA54" s="19">
        <f>INDEX($K:$P,ROW(),MATCH(BA$3,$K$2:$P$2,0))</f>
        <v>10</v>
      </c>
      <c r="BB54" s="19">
        <f>INDEX($K:$P,ROW(),MATCH(BB$3,$K$2:$P$2,0))</f>
        <v>10</v>
      </c>
      <c r="BC54" s="19">
        <f>INDEX($K:$P,ROW(),MATCH(BC$3,$K$2:$P$2,0))</f>
        <v>10</v>
      </c>
      <c r="BD54" s="19">
        <f>INDEX($K:$P,ROW(),MATCH(BD$3,$K$2:$P$2,0))</f>
        <v>10</v>
      </c>
      <c r="BE54" s="19">
        <f>INDEX($K:$P,ROW(),MATCH(BE$3,$K$2:$P$2,0))</f>
        <v>10</v>
      </c>
      <c r="BF54" s="19">
        <f>INDEX($K:$P,ROW(),MATCH(BF$3,$K$2:$P$2,0))</f>
        <v>10</v>
      </c>
      <c r="BG54" s="19">
        <f>INDEX($K:$P,ROW(),MATCH(BG$3,$K$2:$P$2,0))</f>
        <v>10</v>
      </c>
      <c r="BH54" s="19">
        <f>INDEX($K:$P,ROW(),MATCH(BH$3,$K$2:$P$2,0))</f>
        <v>10</v>
      </c>
      <c r="BI54" s="19">
        <f>INDEX($K:$P,ROW(),MATCH(BI$3,$K$2:$P$2,0))</f>
        <v>10</v>
      </c>
      <c r="BJ54" s="19">
        <f>INDEX($K:$P,ROW(),MATCH(BJ$3,$K$2:$P$2,0))</f>
        <v>10</v>
      </c>
      <c r="BK54" s="19">
        <f>INDEX($K:$P,ROW(),MATCH(BK$3,$K$2:$P$2,0))</f>
        <v>10</v>
      </c>
      <c r="BL54" s="19">
        <f>INDEX($K:$P,ROW(),MATCH(BL$3,$K$2:$P$2,0))</f>
        <v>10</v>
      </c>
      <c r="BM54" s="19">
        <f>INDEX($K:$P,ROW(),MATCH(BM$3,$K$2:$P$2,0))</f>
        <v>10</v>
      </c>
      <c r="BN54" s="19">
        <f>INDEX($K:$P,ROW(),MATCH(BN$3,$K$2:$P$2,0))</f>
        <v>10</v>
      </c>
      <c r="BO54" s="19">
        <f>INDEX($K:$P,ROW(),MATCH(BO$3,$K$2:$P$2,0))</f>
        <v>10</v>
      </c>
      <c r="BP54" s="19">
        <f>INDEX($K:$P,ROW(),MATCH(BP$3,$K$2:$P$2,0))</f>
        <v>10</v>
      </c>
      <c r="BQ54" s="19">
        <f>INDEX($K:$P,ROW(),MATCH(BQ$3,$K$2:$P$2,0))</f>
        <v>10</v>
      </c>
      <c r="BR54" s="19">
        <f>INDEX($K:$P,ROW(),MATCH(BR$3,$K$2:$P$2,0))</f>
        <v>10</v>
      </c>
      <c r="BS54" s="19">
        <f>INDEX($K:$P,ROW(),MATCH(BS$3,$K$2:$P$2,0))</f>
        <v>10</v>
      </c>
      <c r="BT54" s="19">
        <f>INDEX($K:$P,ROW(),MATCH(BT$3,$K$2:$P$2,0))</f>
        <v>10</v>
      </c>
      <c r="BU54" s="19">
        <f>INDEX($K:$P,ROW(),MATCH(BU$3,$K$2:$P$2,0))</f>
        <v>10</v>
      </c>
      <c r="BV54" s="19">
        <f>INDEX($K:$P,ROW(),MATCH(BV$3,$K$2:$P$2,0))</f>
        <v>10</v>
      </c>
      <c r="BW54" s="19">
        <f>INDEX($K:$P,ROW(),MATCH(BW$3,$K$2:$P$2,0))</f>
        <v>10</v>
      </c>
      <c r="BX54" s="19">
        <f>INDEX($K:$P,ROW(),MATCH(BX$3,$K$2:$P$2,0))</f>
        <v>10</v>
      </c>
      <c r="BY54" s="19">
        <f>INDEX($K:$P,ROW(),MATCH(BY$3,$K$2:$P$2,0))</f>
        <v>10</v>
      </c>
      <c r="BZ54" s="19">
        <f>INDEX($K:$P,ROW(),MATCH(BZ$3,$K$2:$P$2,0))</f>
        <v>10</v>
      </c>
      <c r="CA54" s="19">
        <f>INDEX($K:$P,ROW(),MATCH(CA$3,$K$2:$P$2,0))</f>
        <v>10</v>
      </c>
      <c r="CB54" s="19">
        <f>INDEX($K:$P,ROW(),MATCH(CB$3,$K$2:$P$2,0))</f>
        <v>10</v>
      </c>
      <c r="CC54" s="19">
        <f>INDEX($K:$P,ROW(),MATCH(CC$3,$K$2:$P$2,0))</f>
        <v>10</v>
      </c>
      <c r="CD54" s="19">
        <f>INDEX($K:$P,ROW(),MATCH(CD$3,$K$2:$P$2,0))</f>
        <v>10</v>
      </c>
      <c r="CE54" s="19">
        <f>INDEX($K:$P,ROW(),MATCH(CE$3,$K$2:$P$2,0))</f>
        <v>10</v>
      </c>
      <c r="CF54" s="19">
        <f>INDEX($K:$P,ROW(),MATCH(CF$3,$K$2:$P$2,0))</f>
        <v>10</v>
      </c>
      <c r="CG54" s="19">
        <f>INDEX($K:$P,ROW(),MATCH(CG$3,$K$2:$P$2,0))</f>
        <v>10</v>
      </c>
      <c r="CH54" s="19">
        <f>INDEX($K:$P,ROW(),MATCH(CH$3,$K$2:$P$2,0))</f>
        <v>10</v>
      </c>
      <c r="CI54" s="19">
        <f>INDEX($K:$P,ROW(),MATCH(CI$3,$K$2:$P$2,0))</f>
        <v>10</v>
      </c>
      <c r="CJ54" s="19">
        <f>INDEX($K:$P,ROW(),MATCH(CJ$3,$K$2:$P$2,0))</f>
        <v>10</v>
      </c>
      <c r="CK54" s="19">
        <f>INDEX($K:$P,ROW(),MATCH(CK$3,$K$2:$P$2,0))</f>
        <v>10</v>
      </c>
      <c r="CL54" s="19">
        <f>INDEX($K:$P,ROW(),MATCH(CL$3,$K$2:$P$2,0))</f>
        <v>10</v>
      </c>
      <c r="CM54" s="19" t="e">
        <f>INDEX($K:$P,ROW(),MATCH(CM$3,$K$2:$P$2,0))</f>
        <v>#N/A</v>
      </c>
      <c r="CN54" s="19" t="e">
        <f>INDEX($K:$P,ROW(),MATCH(CN$3,$K$2:$P$2,0))</f>
        <v>#N/A</v>
      </c>
      <c r="CO54" s="19" t="e">
        <f>INDEX($K:$P,ROW(),MATCH(CO$3,$K$2:$P$2,0))</f>
        <v>#N/A</v>
      </c>
      <c r="CP54" s="19" t="e">
        <f>INDEX($K:$P,ROW(),MATCH(CP$3,$K$2:$P$2,0))</f>
        <v>#N/A</v>
      </c>
      <c r="CQ54" s="19" t="e">
        <f>INDEX($K:$P,ROW(),MATCH(CQ$3,$K$2:$P$2,0))</f>
        <v>#N/A</v>
      </c>
      <c r="CR54" s="19" t="e">
        <f>INDEX($K:$P,ROW(),MATCH(CR$3,$K$2:$P$2,0))</f>
        <v>#N/A</v>
      </c>
      <c r="CS54" s="19" t="e">
        <f>INDEX($K:$P,ROW(),MATCH(CS$3,$K$2:$P$2,0))</f>
        <v>#N/A</v>
      </c>
      <c r="CT54" s="19" t="e">
        <f>INDEX($K:$P,ROW(),MATCH(CT$3,$K$2:$P$2,0))</f>
        <v>#N/A</v>
      </c>
      <c r="CU54" s="19" t="e">
        <f>INDEX($K:$P,ROW(),MATCH(CU$3,$K$2:$P$2,0))</f>
        <v>#N/A</v>
      </c>
      <c r="CV54" s="19" t="e">
        <f>INDEX($K:$P,ROW(),MATCH(CV$3,$K$2:$P$2,0))</f>
        <v>#N/A</v>
      </c>
      <c r="CW54" s="19" t="e">
        <f>INDEX($K:$P,ROW(),MATCH(CW$3,$K$2:$P$2,0))</f>
        <v>#N/A</v>
      </c>
      <c r="CX54" s="19" t="e">
        <f>INDEX($K:$P,ROW(),MATCH(CX$3,$K$2:$P$2,0))</f>
        <v>#N/A</v>
      </c>
      <c r="CY54" s="19" t="e">
        <f>INDEX($K:$P,ROW(),MATCH(CY$3,$K$2:$P$2,0))</f>
        <v>#N/A</v>
      </c>
      <c r="CZ54" s="19" t="e">
        <f>INDEX($K:$P,ROW(),MATCH(CZ$3,$K$2:$P$2,0))</f>
        <v>#N/A</v>
      </c>
      <c r="DA54" s="19" t="e">
        <f>INDEX($K:$P,ROW(),MATCH(DA$3,$K$2:$P$2,0))</f>
        <v>#N/A</v>
      </c>
      <c r="DB54" s="19" t="e">
        <f>INDEX($K:$P,ROW(),MATCH(DB$3,$K$2:$P$2,0))</f>
        <v>#N/A</v>
      </c>
      <c r="DC54" s="19" t="e">
        <f>INDEX($K:$P,ROW(),MATCH(DC$3,$K$2:$P$2,0))</f>
        <v>#N/A</v>
      </c>
      <c r="DD54" s="19" t="e">
        <f>INDEX($K:$P,ROW(),MATCH(DD$3,$K$2:$P$2,0))</f>
        <v>#N/A</v>
      </c>
      <c r="DE54" s="19" t="e">
        <f>INDEX($K:$P,ROW(),MATCH(DE$3,$K$2:$P$2,0))</f>
        <v>#N/A</v>
      </c>
      <c r="DF54" s="19" t="e">
        <f>INDEX($K:$P,ROW(),MATCH(DF$3,$K$2:$P$2,0))</f>
        <v>#N/A</v>
      </c>
      <c r="DG54" s="19" t="e">
        <f>INDEX($K:$P,ROW(),MATCH(DG$3,$K$2:$P$2,0))</f>
        <v>#N/A</v>
      </c>
      <c r="DH54" s="19" t="e">
        <f>INDEX($K:$P,ROW(),MATCH(DH$3,$K$2:$P$2,0))</f>
        <v>#N/A</v>
      </c>
      <c r="DI54" s="19" t="e">
        <f>INDEX($K:$P,ROW(),MATCH(DI$3,$K$2:$P$2,0))</f>
        <v>#N/A</v>
      </c>
      <c r="DJ54" s="19" t="e">
        <f>INDEX($K:$P,ROW(),MATCH(DJ$3,$K$2:$P$2,0))</f>
        <v>#N/A</v>
      </c>
      <c r="DK54" s="19" t="e">
        <f>INDEX($K:$P,ROW(),MATCH(DK$3,$K$2:$P$2,0))</f>
        <v>#N/A</v>
      </c>
      <c r="DL54" s="19" t="e">
        <f>INDEX($K:$P,ROW(),MATCH(DL$3,$K$2:$P$2,0))</f>
        <v>#N/A</v>
      </c>
    </row>
    <row r="55" spans="1:116" x14ac:dyDescent="0.35">
      <c r="D55" t="s">
        <v>812</v>
      </c>
      <c r="E55" s="8" t="str">
        <f>ROW()&amp;" "&amp;D55</f>
        <v>55 LISTSALES-PV</v>
      </c>
      <c r="G55" s="372" t="s">
        <v>520</v>
      </c>
      <c r="H55" s="31"/>
      <c r="I55" s="73"/>
      <c r="J55" s="73"/>
      <c r="K55" s="18">
        <v>10</v>
      </c>
      <c r="L55" s="18">
        <v>10</v>
      </c>
      <c r="M55" s="18">
        <v>10</v>
      </c>
      <c r="N55" s="18">
        <v>10</v>
      </c>
      <c r="O55" s="18">
        <v>10</v>
      </c>
      <c r="P55" s="18">
        <v>10</v>
      </c>
      <c r="R55" s="33"/>
      <c r="S55" s="19">
        <f>INDEX($K:$P,ROW(),MATCH(S$3,$K$2:$P$2,0))</f>
        <v>10</v>
      </c>
      <c r="T55" s="19">
        <f>INDEX($K:$P,ROW(),MATCH(T$3,$K$2:$P$2,0))</f>
        <v>10</v>
      </c>
      <c r="U55" s="19">
        <f>INDEX($K:$P,ROW(),MATCH(U$3,$K$2:$P$2,0))</f>
        <v>10</v>
      </c>
      <c r="V55" s="19">
        <f>INDEX($K:$P,ROW(),MATCH(V$3,$K$2:$P$2,0))</f>
        <v>10</v>
      </c>
      <c r="W55" s="19">
        <f>INDEX($K:$P,ROW(),MATCH(W$3,$K$2:$P$2,0))</f>
        <v>10</v>
      </c>
      <c r="X55" s="19">
        <f>INDEX($K:$P,ROW(),MATCH(X$3,$K$2:$P$2,0))</f>
        <v>10</v>
      </c>
      <c r="Y55" s="19">
        <f>INDEX($K:$P,ROW(),MATCH(Y$3,$K$2:$P$2,0))</f>
        <v>10</v>
      </c>
      <c r="Z55" s="19">
        <f>INDEX($K:$P,ROW(),MATCH(Z$3,$K$2:$P$2,0))</f>
        <v>10</v>
      </c>
      <c r="AA55" s="19">
        <f>INDEX($K:$P,ROW(),MATCH(AA$3,$K$2:$P$2,0))</f>
        <v>10</v>
      </c>
      <c r="AB55" s="19">
        <f>INDEX($K:$P,ROW(),MATCH(AB$3,$K$2:$P$2,0))</f>
        <v>10</v>
      </c>
      <c r="AC55" s="19">
        <f>INDEX($K:$P,ROW(),MATCH(AC$3,$K$2:$P$2,0))</f>
        <v>10</v>
      </c>
      <c r="AD55" s="19">
        <f>INDEX($K:$P,ROW(),MATCH(AD$3,$K$2:$P$2,0))</f>
        <v>10</v>
      </c>
      <c r="AE55" s="19">
        <f>INDEX($K:$P,ROW(),MATCH(AE$3,$K$2:$P$2,0))</f>
        <v>10</v>
      </c>
      <c r="AF55" s="19">
        <f>INDEX($K:$P,ROW(),MATCH(AF$3,$K$2:$P$2,0))</f>
        <v>10</v>
      </c>
      <c r="AG55" s="19">
        <f>INDEX($K:$P,ROW(),MATCH(AG$3,$K$2:$P$2,0))</f>
        <v>10</v>
      </c>
      <c r="AH55" s="19">
        <f>INDEX($K:$P,ROW(),MATCH(AH$3,$K$2:$P$2,0))</f>
        <v>10</v>
      </c>
      <c r="AI55" s="19">
        <f>INDEX($K:$P,ROW(),MATCH(AI$3,$K$2:$P$2,0))</f>
        <v>10</v>
      </c>
      <c r="AJ55" s="19">
        <f>INDEX($K:$P,ROW(),MATCH(AJ$3,$K$2:$P$2,0))</f>
        <v>10</v>
      </c>
      <c r="AK55" s="19">
        <f>INDEX($K:$P,ROW(),MATCH(AK$3,$K$2:$P$2,0))</f>
        <v>10</v>
      </c>
      <c r="AL55" s="19">
        <f>INDEX($K:$P,ROW(),MATCH(AL$3,$K$2:$P$2,0))</f>
        <v>10</v>
      </c>
      <c r="AM55" s="19">
        <f>INDEX($K:$P,ROW(),MATCH(AM$3,$K$2:$P$2,0))</f>
        <v>10</v>
      </c>
      <c r="AN55" s="19">
        <f>INDEX($K:$P,ROW(),MATCH(AN$3,$K$2:$P$2,0))</f>
        <v>10</v>
      </c>
      <c r="AO55" s="19">
        <f>INDEX($K:$P,ROW(),MATCH(AO$3,$K$2:$P$2,0))</f>
        <v>10</v>
      </c>
      <c r="AP55" s="19">
        <f>INDEX($K:$P,ROW(),MATCH(AP$3,$K$2:$P$2,0))</f>
        <v>10</v>
      </c>
      <c r="AQ55" s="19">
        <f>INDEX($K:$P,ROW(),MATCH(AQ$3,$K$2:$P$2,0))</f>
        <v>10</v>
      </c>
      <c r="AR55" s="19">
        <f>INDEX($K:$P,ROW(),MATCH(AR$3,$K$2:$P$2,0))</f>
        <v>10</v>
      </c>
      <c r="AS55" s="19">
        <f>INDEX($K:$P,ROW(),MATCH(AS$3,$K$2:$P$2,0))</f>
        <v>10</v>
      </c>
      <c r="AT55" s="19">
        <f>INDEX($K:$P,ROW(),MATCH(AT$3,$K$2:$P$2,0))</f>
        <v>10</v>
      </c>
      <c r="AU55" s="19">
        <f>INDEX($K:$P,ROW(),MATCH(AU$3,$K$2:$P$2,0))</f>
        <v>10</v>
      </c>
      <c r="AV55" s="19">
        <f>INDEX($K:$P,ROW(),MATCH(AV$3,$K$2:$P$2,0))</f>
        <v>10</v>
      </c>
      <c r="AW55" s="19">
        <f>INDEX($K:$P,ROW(),MATCH(AW$3,$K$2:$P$2,0))</f>
        <v>10</v>
      </c>
      <c r="AX55" s="19">
        <f>INDEX($K:$P,ROW(),MATCH(AX$3,$K$2:$P$2,0))</f>
        <v>10</v>
      </c>
      <c r="AY55" s="19">
        <f>INDEX($K:$P,ROW(),MATCH(AY$3,$K$2:$P$2,0))</f>
        <v>10</v>
      </c>
      <c r="AZ55" s="19">
        <f>INDEX($K:$P,ROW(),MATCH(AZ$3,$K$2:$P$2,0))</f>
        <v>10</v>
      </c>
      <c r="BA55" s="19">
        <f>INDEX($K:$P,ROW(),MATCH(BA$3,$K$2:$P$2,0))</f>
        <v>10</v>
      </c>
      <c r="BB55" s="19">
        <f>INDEX($K:$P,ROW(),MATCH(BB$3,$K$2:$P$2,0))</f>
        <v>10</v>
      </c>
      <c r="BC55" s="19">
        <f>INDEX($K:$P,ROW(),MATCH(BC$3,$K$2:$P$2,0))</f>
        <v>10</v>
      </c>
      <c r="BD55" s="19">
        <f>INDEX($K:$P,ROW(),MATCH(BD$3,$K$2:$P$2,0))</f>
        <v>10</v>
      </c>
      <c r="BE55" s="19">
        <f>INDEX($K:$P,ROW(),MATCH(BE$3,$K$2:$P$2,0))</f>
        <v>10</v>
      </c>
      <c r="BF55" s="19">
        <f>INDEX($K:$P,ROW(),MATCH(BF$3,$K$2:$P$2,0))</f>
        <v>10</v>
      </c>
      <c r="BG55" s="19">
        <f>INDEX($K:$P,ROW(),MATCH(BG$3,$K$2:$P$2,0))</f>
        <v>10</v>
      </c>
      <c r="BH55" s="19">
        <f>INDEX($K:$P,ROW(),MATCH(BH$3,$K$2:$P$2,0))</f>
        <v>10</v>
      </c>
      <c r="BI55" s="19">
        <f>INDEX($K:$P,ROW(),MATCH(BI$3,$K$2:$P$2,0))</f>
        <v>10</v>
      </c>
      <c r="BJ55" s="19">
        <f>INDEX($K:$P,ROW(),MATCH(BJ$3,$K$2:$P$2,0))</f>
        <v>10</v>
      </c>
      <c r="BK55" s="19">
        <f>INDEX($K:$P,ROW(),MATCH(BK$3,$K$2:$P$2,0))</f>
        <v>10</v>
      </c>
      <c r="BL55" s="19">
        <f>INDEX($K:$P,ROW(),MATCH(BL$3,$K$2:$P$2,0))</f>
        <v>10</v>
      </c>
      <c r="BM55" s="19">
        <f>INDEX($K:$P,ROW(),MATCH(BM$3,$K$2:$P$2,0))</f>
        <v>10</v>
      </c>
      <c r="BN55" s="19">
        <f>INDEX($K:$P,ROW(),MATCH(BN$3,$K$2:$P$2,0))</f>
        <v>10</v>
      </c>
      <c r="BO55" s="19">
        <f>INDEX($K:$P,ROW(),MATCH(BO$3,$K$2:$P$2,0))</f>
        <v>10</v>
      </c>
      <c r="BP55" s="19">
        <f>INDEX($K:$P,ROW(),MATCH(BP$3,$K$2:$P$2,0))</f>
        <v>10</v>
      </c>
      <c r="BQ55" s="19">
        <f>INDEX($K:$P,ROW(),MATCH(BQ$3,$K$2:$P$2,0))</f>
        <v>10</v>
      </c>
      <c r="BR55" s="19">
        <f>INDEX($K:$P,ROW(),MATCH(BR$3,$K$2:$P$2,0))</f>
        <v>10</v>
      </c>
      <c r="BS55" s="19">
        <f>INDEX($K:$P,ROW(),MATCH(BS$3,$K$2:$P$2,0))</f>
        <v>10</v>
      </c>
      <c r="BT55" s="19">
        <f>INDEX($K:$P,ROW(),MATCH(BT$3,$K$2:$P$2,0))</f>
        <v>10</v>
      </c>
      <c r="BU55" s="19">
        <f>INDEX($K:$P,ROW(),MATCH(BU$3,$K$2:$P$2,0))</f>
        <v>10</v>
      </c>
      <c r="BV55" s="19">
        <f>INDEX($K:$P,ROW(),MATCH(BV$3,$K$2:$P$2,0))</f>
        <v>10</v>
      </c>
      <c r="BW55" s="19">
        <f>INDEX($K:$P,ROW(),MATCH(BW$3,$K$2:$P$2,0))</f>
        <v>10</v>
      </c>
      <c r="BX55" s="19">
        <f>INDEX($K:$P,ROW(),MATCH(BX$3,$K$2:$P$2,0))</f>
        <v>10</v>
      </c>
      <c r="BY55" s="19">
        <f>INDEX($K:$P,ROW(),MATCH(BY$3,$K$2:$P$2,0))</f>
        <v>10</v>
      </c>
      <c r="BZ55" s="19">
        <f>INDEX($K:$P,ROW(),MATCH(BZ$3,$K$2:$P$2,0))</f>
        <v>10</v>
      </c>
      <c r="CA55" s="19">
        <f>INDEX($K:$P,ROW(),MATCH(CA$3,$K$2:$P$2,0))</f>
        <v>10</v>
      </c>
      <c r="CB55" s="19">
        <f>INDEX($K:$P,ROW(),MATCH(CB$3,$K$2:$P$2,0))</f>
        <v>10</v>
      </c>
      <c r="CC55" s="19">
        <f>INDEX($K:$P,ROW(),MATCH(CC$3,$K$2:$P$2,0))</f>
        <v>10</v>
      </c>
      <c r="CD55" s="19">
        <f>INDEX($K:$P,ROW(),MATCH(CD$3,$K$2:$P$2,0))</f>
        <v>10</v>
      </c>
      <c r="CE55" s="19">
        <f>INDEX($K:$P,ROW(),MATCH(CE$3,$K$2:$P$2,0))</f>
        <v>10</v>
      </c>
      <c r="CF55" s="19">
        <f>INDEX($K:$P,ROW(),MATCH(CF$3,$K$2:$P$2,0))</f>
        <v>10</v>
      </c>
      <c r="CG55" s="19">
        <f>INDEX($K:$P,ROW(),MATCH(CG$3,$K$2:$P$2,0))</f>
        <v>10</v>
      </c>
      <c r="CH55" s="19">
        <f>INDEX($K:$P,ROW(),MATCH(CH$3,$K$2:$P$2,0))</f>
        <v>10</v>
      </c>
      <c r="CI55" s="19">
        <f>INDEX($K:$P,ROW(),MATCH(CI$3,$K$2:$P$2,0))</f>
        <v>10</v>
      </c>
      <c r="CJ55" s="19">
        <f>INDEX($K:$P,ROW(),MATCH(CJ$3,$K$2:$P$2,0))</f>
        <v>10</v>
      </c>
      <c r="CK55" s="19">
        <f>INDEX($K:$P,ROW(),MATCH(CK$3,$K$2:$P$2,0))</f>
        <v>10</v>
      </c>
      <c r="CL55" s="19">
        <f>INDEX($K:$P,ROW(),MATCH(CL$3,$K$2:$P$2,0))</f>
        <v>10</v>
      </c>
      <c r="CM55" s="19" t="e">
        <f>INDEX($K:$P,ROW(),MATCH(CM$3,$K$2:$P$2,0))</f>
        <v>#N/A</v>
      </c>
      <c r="CN55" s="19" t="e">
        <f>INDEX($K:$P,ROW(),MATCH(CN$3,$K$2:$P$2,0))</f>
        <v>#N/A</v>
      </c>
      <c r="CO55" s="19" t="e">
        <f>INDEX($K:$P,ROW(),MATCH(CO$3,$K$2:$P$2,0))</f>
        <v>#N/A</v>
      </c>
      <c r="CP55" s="19" t="e">
        <f>INDEX($K:$P,ROW(),MATCH(CP$3,$K$2:$P$2,0))</f>
        <v>#N/A</v>
      </c>
      <c r="CQ55" s="19" t="e">
        <f>INDEX($K:$P,ROW(),MATCH(CQ$3,$K$2:$P$2,0))</f>
        <v>#N/A</v>
      </c>
      <c r="CR55" s="19" t="e">
        <f>INDEX($K:$P,ROW(),MATCH(CR$3,$K$2:$P$2,0))</f>
        <v>#N/A</v>
      </c>
      <c r="CS55" s="19" t="e">
        <f>INDEX($K:$P,ROW(),MATCH(CS$3,$K$2:$P$2,0))</f>
        <v>#N/A</v>
      </c>
      <c r="CT55" s="19" t="e">
        <f>INDEX($K:$P,ROW(),MATCH(CT$3,$K$2:$P$2,0))</f>
        <v>#N/A</v>
      </c>
      <c r="CU55" s="19" t="e">
        <f>INDEX($K:$P,ROW(),MATCH(CU$3,$K$2:$P$2,0))</f>
        <v>#N/A</v>
      </c>
      <c r="CV55" s="19" t="e">
        <f>INDEX($K:$P,ROW(),MATCH(CV$3,$K$2:$P$2,0))</f>
        <v>#N/A</v>
      </c>
      <c r="CW55" s="19" t="e">
        <f>INDEX($K:$P,ROW(),MATCH(CW$3,$K$2:$P$2,0))</f>
        <v>#N/A</v>
      </c>
      <c r="CX55" s="19" t="e">
        <f>INDEX($K:$P,ROW(),MATCH(CX$3,$K$2:$P$2,0))</f>
        <v>#N/A</v>
      </c>
      <c r="CY55" s="19" t="e">
        <f>INDEX($K:$P,ROW(),MATCH(CY$3,$K$2:$P$2,0))</f>
        <v>#N/A</v>
      </c>
      <c r="CZ55" s="19" t="e">
        <f>INDEX($K:$P,ROW(),MATCH(CZ$3,$K$2:$P$2,0))</f>
        <v>#N/A</v>
      </c>
      <c r="DA55" s="19" t="e">
        <f>INDEX($K:$P,ROW(),MATCH(DA$3,$K$2:$P$2,0))</f>
        <v>#N/A</v>
      </c>
      <c r="DB55" s="19" t="e">
        <f>INDEX($K:$P,ROW(),MATCH(DB$3,$K$2:$P$2,0))</f>
        <v>#N/A</v>
      </c>
      <c r="DC55" s="19" t="e">
        <f>INDEX($K:$P,ROW(),MATCH(DC$3,$K$2:$P$2,0))</f>
        <v>#N/A</v>
      </c>
      <c r="DD55" s="19" t="e">
        <f>INDEX($K:$P,ROW(),MATCH(DD$3,$K$2:$P$2,0))</f>
        <v>#N/A</v>
      </c>
      <c r="DE55" s="19" t="e">
        <f>INDEX($K:$P,ROW(),MATCH(DE$3,$K$2:$P$2,0))</f>
        <v>#N/A</v>
      </c>
      <c r="DF55" s="19" t="e">
        <f>INDEX($K:$P,ROW(),MATCH(DF$3,$K$2:$P$2,0))</f>
        <v>#N/A</v>
      </c>
      <c r="DG55" s="19" t="e">
        <f>INDEX($K:$P,ROW(),MATCH(DG$3,$K$2:$P$2,0))</f>
        <v>#N/A</v>
      </c>
      <c r="DH55" s="19" t="e">
        <f>INDEX($K:$P,ROW(),MATCH(DH$3,$K$2:$P$2,0))</f>
        <v>#N/A</v>
      </c>
      <c r="DI55" s="19" t="e">
        <f>INDEX($K:$P,ROW(),MATCH(DI$3,$K$2:$P$2,0))</f>
        <v>#N/A</v>
      </c>
      <c r="DJ55" s="19" t="e">
        <f>INDEX($K:$P,ROW(),MATCH(DJ$3,$K$2:$P$2,0))</f>
        <v>#N/A</v>
      </c>
      <c r="DK55" s="19" t="e">
        <f>INDEX($K:$P,ROW(),MATCH(DK$3,$K$2:$P$2,0))</f>
        <v>#N/A</v>
      </c>
      <c r="DL55" s="19" t="e">
        <f>INDEX($K:$P,ROW(),MATCH(DL$3,$K$2:$P$2,0))</f>
        <v>#N/A</v>
      </c>
    </row>
    <row r="56" spans="1:116" x14ac:dyDescent="0.35">
      <c r="D56" t="s">
        <v>812</v>
      </c>
      <c r="E56" s="8" t="str">
        <f>ROW()&amp;" "&amp;D56</f>
        <v>56 LISTSALES-PV</v>
      </c>
      <c r="G56" s="372" t="s">
        <v>808</v>
      </c>
      <c r="H56" s="31"/>
      <c r="I56" s="73"/>
      <c r="J56" s="73"/>
      <c r="K56" s="18">
        <v>10</v>
      </c>
      <c r="L56" s="18">
        <v>10</v>
      </c>
      <c r="M56" s="18">
        <v>10</v>
      </c>
      <c r="N56" s="18">
        <v>10</v>
      </c>
      <c r="O56" s="18">
        <v>10</v>
      </c>
      <c r="P56" s="18">
        <v>10</v>
      </c>
      <c r="R56" s="33"/>
      <c r="S56" s="19">
        <f>INDEX($K:$P,ROW(),MATCH(S$3,$K$2:$P$2,0))</f>
        <v>10</v>
      </c>
      <c r="T56" s="19">
        <f>INDEX($K:$P,ROW(),MATCH(T$3,$K$2:$P$2,0))</f>
        <v>10</v>
      </c>
      <c r="U56" s="19">
        <f>INDEX($K:$P,ROW(),MATCH(U$3,$K$2:$P$2,0))</f>
        <v>10</v>
      </c>
      <c r="V56" s="19">
        <f>INDEX($K:$P,ROW(),MATCH(V$3,$K$2:$P$2,0))</f>
        <v>10</v>
      </c>
      <c r="W56" s="19">
        <f>INDEX($K:$P,ROW(),MATCH(W$3,$K$2:$P$2,0))</f>
        <v>10</v>
      </c>
      <c r="X56" s="19">
        <f>INDEX($K:$P,ROW(),MATCH(X$3,$K$2:$P$2,0))</f>
        <v>10</v>
      </c>
      <c r="Y56" s="19">
        <f>INDEX($K:$P,ROW(),MATCH(Y$3,$K$2:$P$2,0))</f>
        <v>10</v>
      </c>
      <c r="Z56" s="19">
        <f>INDEX($K:$P,ROW(),MATCH(Z$3,$K$2:$P$2,0))</f>
        <v>10</v>
      </c>
      <c r="AA56" s="19">
        <f>INDEX($K:$P,ROW(),MATCH(AA$3,$K$2:$P$2,0))</f>
        <v>10</v>
      </c>
      <c r="AB56" s="19">
        <f>INDEX($K:$P,ROW(),MATCH(AB$3,$K$2:$P$2,0))</f>
        <v>10</v>
      </c>
      <c r="AC56" s="19">
        <f>INDEX($K:$P,ROW(),MATCH(AC$3,$K$2:$P$2,0))</f>
        <v>10</v>
      </c>
      <c r="AD56" s="19">
        <f>INDEX($K:$P,ROW(),MATCH(AD$3,$K$2:$P$2,0))</f>
        <v>10</v>
      </c>
      <c r="AE56" s="19">
        <f>INDEX($K:$P,ROW(),MATCH(AE$3,$K$2:$P$2,0))</f>
        <v>10</v>
      </c>
      <c r="AF56" s="19">
        <f>INDEX($K:$P,ROW(),MATCH(AF$3,$K$2:$P$2,0))</f>
        <v>10</v>
      </c>
      <c r="AG56" s="19">
        <f>INDEX($K:$P,ROW(),MATCH(AG$3,$K$2:$P$2,0))</f>
        <v>10</v>
      </c>
      <c r="AH56" s="19">
        <f>INDEX($K:$P,ROW(),MATCH(AH$3,$K$2:$P$2,0))</f>
        <v>10</v>
      </c>
      <c r="AI56" s="19">
        <f>INDEX($K:$P,ROW(),MATCH(AI$3,$K$2:$P$2,0))</f>
        <v>10</v>
      </c>
      <c r="AJ56" s="19">
        <f>INDEX($K:$P,ROW(),MATCH(AJ$3,$K$2:$P$2,0))</f>
        <v>10</v>
      </c>
      <c r="AK56" s="19">
        <f>INDEX($K:$P,ROW(),MATCH(AK$3,$K$2:$P$2,0))</f>
        <v>10</v>
      </c>
      <c r="AL56" s="19">
        <f>INDEX($K:$P,ROW(),MATCH(AL$3,$K$2:$P$2,0))</f>
        <v>10</v>
      </c>
      <c r="AM56" s="19">
        <f>INDEX($K:$P,ROW(),MATCH(AM$3,$K$2:$P$2,0))</f>
        <v>10</v>
      </c>
      <c r="AN56" s="19">
        <f>INDEX($K:$P,ROW(),MATCH(AN$3,$K$2:$P$2,0))</f>
        <v>10</v>
      </c>
      <c r="AO56" s="19">
        <f>INDEX($K:$P,ROW(),MATCH(AO$3,$K$2:$P$2,0))</f>
        <v>10</v>
      </c>
      <c r="AP56" s="19">
        <f>INDEX($K:$P,ROW(),MATCH(AP$3,$K$2:$P$2,0))</f>
        <v>10</v>
      </c>
      <c r="AQ56" s="19">
        <f>INDEX($K:$P,ROW(),MATCH(AQ$3,$K$2:$P$2,0))</f>
        <v>10</v>
      </c>
      <c r="AR56" s="19">
        <f>INDEX($K:$P,ROW(),MATCH(AR$3,$K$2:$P$2,0))</f>
        <v>10</v>
      </c>
      <c r="AS56" s="19">
        <f>INDEX($K:$P,ROW(),MATCH(AS$3,$K$2:$P$2,0))</f>
        <v>10</v>
      </c>
      <c r="AT56" s="19">
        <f>INDEX($K:$P,ROW(),MATCH(AT$3,$K$2:$P$2,0))</f>
        <v>10</v>
      </c>
      <c r="AU56" s="19">
        <f>INDEX($K:$P,ROW(),MATCH(AU$3,$K$2:$P$2,0))</f>
        <v>10</v>
      </c>
      <c r="AV56" s="19">
        <f>INDEX($K:$P,ROW(),MATCH(AV$3,$K$2:$P$2,0))</f>
        <v>10</v>
      </c>
      <c r="AW56" s="19">
        <f>INDEX($K:$P,ROW(),MATCH(AW$3,$K$2:$P$2,0))</f>
        <v>10</v>
      </c>
      <c r="AX56" s="19">
        <f>INDEX($K:$P,ROW(),MATCH(AX$3,$K$2:$P$2,0))</f>
        <v>10</v>
      </c>
      <c r="AY56" s="19">
        <f>INDEX($K:$P,ROW(),MATCH(AY$3,$K$2:$P$2,0))</f>
        <v>10</v>
      </c>
      <c r="AZ56" s="19">
        <f>INDEX($K:$P,ROW(),MATCH(AZ$3,$K$2:$P$2,0))</f>
        <v>10</v>
      </c>
      <c r="BA56" s="19">
        <f>INDEX($K:$P,ROW(),MATCH(BA$3,$K$2:$P$2,0))</f>
        <v>10</v>
      </c>
      <c r="BB56" s="19">
        <f>INDEX($K:$P,ROW(),MATCH(BB$3,$K$2:$P$2,0))</f>
        <v>10</v>
      </c>
      <c r="BC56" s="19">
        <f>INDEX($K:$P,ROW(),MATCH(BC$3,$K$2:$P$2,0))</f>
        <v>10</v>
      </c>
      <c r="BD56" s="19">
        <f>INDEX($K:$P,ROW(),MATCH(BD$3,$K$2:$P$2,0))</f>
        <v>10</v>
      </c>
      <c r="BE56" s="19">
        <f>INDEX($K:$P,ROW(),MATCH(BE$3,$K$2:$P$2,0))</f>
        <v>10</v>
      </c>
      <c r="BF56" s="19">
        <f>INDEX($K:$P,ROW(),MATCH(BF$3,$K$2:$P$2,0))</f>
        <v>10</v>
      </c>
      <c r="BG56" s="19">
        <f>INDEX($K:$P,ROW(),MATCH(BG$3,$K$2:$P$2,0))</f>
        <v>10</v>
      </c>
      <c r="BH56" s="19">
        <f>INDEX($K:$P,ROW(),MATCH(BH$3,$K$2:$P$2,0))</f>
        <v>10</v>
      </c>
      <c r="BI56" s="19">
        <f>INDEX($K:$P,ROW(),MATCH(BI$3,$K$2:$P$2,0))</f>
        <v>10</v>
      </c>
      <c r="BJ56" s="19">
        <f>INDEX($K:$P,ROW(),MATCH(BJ$3,$K$2:$P$2,0))</f>
        <v>10</v>
      </c>
      <c r="BK56" s="19">
        <f>INDEX($K:$P,ROW(),MATCH(BK$3,$K$2:$P$2,0))</f>
        <v>10</v>
      </c>
      <c r="BL56" s="19">
        <f>INDEX($K:$P,ROW(),MATCH(BL$3,$K$2:$P$2,0))</f>
        <v>10</v>
      </c>
      <c r="BM56" s="19">
        <f>INDEX($K:$P,ROW(),MATCH(BM$3,$K$2:$P$2,0))</f>
        <v>10</v>
      </c>
      <c r="BN56" s="19">
        <f>INDEX($K:$P,ROW(),MATCH(BN$3,$K$2:$P$2,0))</f>
        <v>10</v>
      </c>
      <c r="BO56" s="19">
        <f>INDEX($K:$P,ROW(),MATCH(BO$3,$K$2:$P$2,0))</f>
        <v>10</v>
      </c>
      <c r="BP56" s="19">
        <f>INDEX($K:$P,ROW(),MATCH(BP$3,$K$2:$P$2,0))</f>
        <v>10</v>
      </c>
      <c r="BQ56" s="19">
        <f>INDEX($K:$P,ROW(),MATCH(BQ$3,$K$2:$P$2,0))</f>
        <v>10</v>
      </c>
      <c r="BR56" s="19">
        <f>INDEX($K:$P,ROW(),MATCH(BR$3,$K$2:$P$2,0))</f>
        <v>10</v>
      </c>
      <c r="BS56" s="19">
        <f>INDEX($K:$P,ROW(),MATCH(BS$3,$K$2:$P$2,0))</f>
        <v>10</v>
      </c>
      <c r="BT56" s="19">
        <f>INDEX($K:$P,ROW(),MATCH(BT$3,$K$2:$P$2,0))</f>
        <v>10</v>
      </c>
      <c r="BU56" s="19">
        <f>INDEX($K:$P,ROW(),MATCH(BU$3,$K$2:$P$2,0))</f>
        <v>10</v>
      </c>
      <c r="BV56" s="19">
        <f>INDEX($K:$P,ROW(),MATCH(BV$3,$K$2:$P$2,0))</f>
        <v>10</v>
      </c>
      <c r="BW56" s="19">
        <f>INDEX($K:$P,ROW(),MATCH(BW$3,$K$2:$P$2,0))</f>
        <v>10</v>
      </c>
      <c r="BX56" s="19">
        <f>INDEX($K:$P,ROW(),MATCH(BX$3,$K$2:$P$2,0))</f>
        <v>10</v>
      </c>
      <c r="BY56" s="19">
        <f>INDEX($K:$P,ROW(),MATCH(BY$3,$K$2:$P$2,0))</f>
        <v>10</v>
      </c>
      <c r="BZ56" s="19">
        <f>INDEX($K:$P,ROW(),MATCH(BZ$3,$K$2:$P$2,0))</f>
        <v>10</v>
      </c>
      <c r="CA56" s="19">
        <f>INDEX($K:$P,ROW(),MATCH(CA$3,$K$2:$P$2,0))</f>
        <v>10</v>
      </c>
      <c r="CB56" s="19">
        <f>INDEX($K:$P,ROW(),MATCH(CB$3,$K$2:$P$2,0))</f>
        <v>10</v>
      </c>
      <c r="CC56" s="19">
        <f>INDEX($K:$P,ROW(),MATCH(CC$3,$K$2:$P$2,0))</f>
        <v>10</v>
      </c>
      <c r="CD56" s="19">
        <f>INDEX($K:$P,ROW(),MATCH(CD$3,$K$2:$P$2,0))</f>
        <v>10</v>
      </c>
      <c r="CE56" s="19">
        <f>INDEX($K:$P,ROW(),MATCH(CE$3,$K$2:$P$2,0))</f>
        <v>10</v>
      </c>
      <c r="CF56" s="19">
        <f>INDEX($K:$P,ROW(),MATCH(CF$3,$K$2:$P$2,0))</f>
        <v>10</v>
      </c>
      <c r="CG56" s="19">
        <f>INDEX($K:$P,ROW(),MATCH(CG$3,$K$2:$P$2,0))</f>
        <v>10</v>
      </c>
      <c r="CH56" s="19">
        <f>INDEX($K:$P,ROW(),MATCH(CH$3,$K$2:$P$2,0))</f>
        <v>10</v>
      </c>
      <c r="CI56" s="19">
        <f>INDEX($K:$P,ROW(),MATCH(CI$3,$K$2:$P$2,0))</f>
        <v>10</v>
      </c>
      <c r="CJ56" s="19">
        <f>INDEX($K:$P,ROW(),MATCH(CJ$3,$K$2:$P$2,0))</f>
        <v>10</v>
      </c>
      <c r="CK56" s="19">
        <f>INDEX($K:$P,ROW(),MATCH(CK$3,$K$2:$P$2,0))</f>
        <v>10</v>
      </c>
      <c r="CL56" s="19">
        <f>INDEX($K:$P,ROW(),MATCH(CL$3,$K$2:$P$2,0))</f>
        <v>10</v>
      </c>
      <c r="CM56" s="19" t="e">
        <f>INDEX($K:$P,ROW(),MATCH(CM$3,$K$2:$P$2,0))</f>
        <v>#N/A</v>
      </c>
      <c r="CN56" s="19" t="e">
        <f>INDEX($K:$P,ROW(),MATCH(CN$3,$K$2:$P$2,0))</f>
        <v>#N/A</v>
      </c>
      <c r="CO56" s="19" t="e">
        <f>INDEX($K:$P,ROW(),MATCH(CO$3,$K$2:$P$2,0))</f>
        <v>#N/A</v>
      </c>
      <c r="CP56" s="19" t="e">
        <f>INDEX($K:$P,ROW(),MATCH(CP$3,$K$2:$P$2,0))</f>
        <v>#N/A</v>
      </c>
      <c r="CQ56" s="19" t="e">
        <f>INDEX($K:$P,ROW(),MATCH(CQ$3,$K$2:$P$2,0))</f>
        <v>#N/A</v>
      </c>
      <c r="CR56" s="19" t="e">
        <f>INDEX($K:$P,ROW(),MATCH(CR$3,$K$2:$P$2,0))</f>
        <v>#N/A</v>
      </c>
      <c r="CS56" s="19" t="e">
        <f>INDEX($K:$P,ROW(),MATCH(CS$3,$K$2:$P$2,0))</f>
        <v>#N/A</v>
      </c>
      <c r="CT56" s="19" t="e">
        <f>INDEX($K:$P,ROW(),MATCH(CT$3,$K$2:$P$2,0))</f>
        <v>#N/A</v>
      </c>
      <c r="CU56" s="19" t="e">
        <f>INDEX($K:$P,ROW(),MATCH(CU$3,$K$2:$P$2,0))</f>
        <v>#N/A</v>
      </c>
      <c r="CV56" s="19" t="e">
        <f>INDEX($K:$P,ROW(),MATCH(CV$3,$K$2:$P$2,0))</f>
        <v>#N/A</v>
      </c>
      <c r="CW56" s="19" t="e">
        <f>INDEX($K:$P,ROW(),MATCH(CW$3,$K$2:$P$2,0))</f>
        <v>#N/A</v>
      </c>
      <c r="CX56" s="19" t="e">
        <f>INDEX($K:$P,ROW(),MATCH(CX$3,$K$2:$P$2,0))</f>
        <v>#N/A</v>
      </c>
      <c r="CY56" s="19" t="e">
        <f>INDEX($K:$P,ROW(),MATCH(CY$3,$K$2:$P$2,0))</f>
        <v>#N/A</v>
      </c>
      <c r="CZ56" s="19" t="e">
        <f>INDEX($K:$P,ROW(),MATCH(CZ$3,$K$2:$P$2,0))</f>
        <v>#N/A</v>
      </c>
      <c r="DA56" s="19" t="e">
        <f>INDEX($K:$P,ROW(),MATCH(DA$3,$K$2:$P$2,0))</f>
        <v>#N/A</v>
      </c>
      <c r="DB56" s="19" t="e">
        <f>INDEX($K:$P,ROW(),MATCH(DB$3,$K$2:$P$2,0))</f>
        <v>#N/A</v>
      </c>
      <c r="DC56" s="19" t="e">
        <f>INDEX($K:$P,ROW(),MATCH(DC$3,$K$2:$P$2,0))</f>
        <v>#N/A</v>
      </c>
      <c r="DD56" s="19" t="e">
        <f>INDEX($K:$P,ROW(),MATCH(DD$3,$K$2:$P$2,0))</f>
        <v>#N/A</v>
      </c>
      <c r="DE56" s="19" t="e">
        <f>INDEX($K:$P,ROW(),MATCH(DE$3,$K$2:$P$2,0))</f>
        <v>#N/A</v>
      </c>
      <c r="DF56" s="19" t="e">
        <f>INDEX($K:$P,ROW(),MATCH(DF$3,$K$2:$P$2,0))</f>
        <v>#N/A</v>
      </c>
      <c r="DG56" s="19" t="e">
        <f>INDEX($K:$P,ROW(),MATCH(DG$3,$K$2:$P$2,0))</f>
        <v>#N/A</v>
      </c>
      <c r="DH56" s="19" t="e">
        <f>INDEX($K:$P,ROW(),MATCH(DH$3,$K$2:$P$2,0))</f>
        <v>#N/A</v>
      </c>
      <c r="DI56" s="19" t="e">
        <f>INDEX($K:$P,ROW(),MATCH(DI$3,$K$2:$P$2,0))</f>
        <v>#N/A</v>
      </c>
      <c r="DJ56" s="19" t="e">
        <f>INDEX($K:$P,ROW(),MATCH(DJ$3,$K$2:$P$2,0))</f>
        <v>#N/A</v>
      </c>
      <c r="DK56" s="19" t="e">
        <f>INDEX($K:$P,ROW(),MATCH(DK$3,$K$2:$P$2,0))</f>
        <v>#N/A</v>
      </c>
      <c r="DL56" s="19" t="e">
        <f>INDEX($K:$P,ROW(),MATCH(DL$3,$K$2:$P$2,0))</f>
        <v>#N/A</v>
      </c>
    </row>
    <row r="57" spans="1:116" x14ac:dyDescent="0.35">
      <c r="D57" t="s">
        <v>812</v>
      </c>
      <c r="E57" s="8" t="str">
        <f>ROW()&amp;" "&amp;D57</f>
        <v>57 LISTSALES-PV</v>
      </c>
      <c r="G57" s="372" t="s">
        <v>809</v>
      </c>
      <c r="H57" s="31"/>
      <c r="I57" s="73"/>
      <c r="J57" s="73"/>
      <c r="K57" s="18">
        <v>10</v>
      </c>
      <c r="L57" s="18">
        <v>10</v>
      </c>
      <c r="M57" s="18">
        <v>10</v>
      </c>
      <c r="N57" s="18">
        <v>10</v>
      </c>
      <c r="O57" s="18">
        <v>10</v>
      </c>
      <c r="P57" s="18">
        <v>10</v>
      </c>
      <c r="R57" s="33"/>
      <c r="S57" s="19">
        <f>INDEX($K:$P,ROW(),MATCH(S$3,$K$2:$P$2,0))</f>
        <v>10</v>
      </c>
      <c r="T57" s="19">
        <f>INDEX($K:$P,ROW(),MATCH(T$3,$K$2:$P$2,0))</f>
        <v>10</v>
      </c>
      <c r="U57" s="19">
        <f>INDEX($K:$P,ROW(),MATCH(U$3,$K$2:$P$2,0))</f>
        <v>10</v>
      </c>
      <c r="V57" s="19">
        <f>INDEX($K:$P,ROW(),MATCH(V$3,$K$2:$P$2,0))</f>
        <v>10</v>
      </c>
      <c r="W57" s="19">
        <f>INDEX($K:$P,ROW(),MATCH(W$3,$K$2:$P$2,0))</f>
        <v>10</v>
      </c>
      <c r="X57" s="19">
        <f>INDEX($K:$P,ROW(),MATCH(X$3,$K$2:$P$2,0))</f>
        <v>10</v>
      </c>
      <c r="Y57" s="19">
        <f>INDEX($K:$P,ROW(),MATCH(Y$3,$K$2:$P$2,0))</f>
        <v>10</v>
      </c>
      <c r="Z57" s="19">
        <f>INDEX($K:$P,ROW(),MATCH(Z$3,$K$2:$P$2,0))</f>
        <v>10</v>
      </c>
      <c r="AA57" s="19">
        <f>INDEX($K:$P,ROW(),MATCH(AA$3,$K$2:$P$2,0))</f>
        <v>10</v>
      </c>
      <c r="AB57" s="19">
        <f>INDEX($K:$P,ROW(),MATCH(AB$3,$K$2:$P$2,0))</f>
        <v>10</v>
      </c>
      <c r="AC57" s="19">
        <f>INDEX($K:$P,ROW(),MATCH(AC$3,$K$2:$P$2,0))</f>
        <v>10</v>
      </c>
      <c r="AD57" s="19">
        <f>INDEX($K:$P,ROW(),MATCH(AD$3,$K$2:$P$2,0))</f>
        <v>10</v>
      </c>
      <c r="AE57" s="19">
        <f>INDEX($K:$P,ROW(),MATCH(AE$3,$K$2:$P$2,0))</f>
        <v>10</v>
      </c>
      <c r="AF57" s="19">
        <f>INDEX($K:$P,ROW(),MATCH(AF$3,$K$2:$P$2,0))</f>
        <v>10</v>
      </c>
      <c r="AG57" s="19">
        <f>INDEX($K:$P,ROW(),MATCH(AG$3,$K$2:$P$2,0))</f>
        <v>10</v>
      </c>
      <c r="AH57" s="19">
        <f>INDEX($K:$P,ROW(),MATCH(AH$3,$K$2:$P$2,0))</f>
        <v>10</v>
      </c>
      <c r="AI57" s="19">
        <f>INDEX($K:$P,ROW(),MATCH(AI$3,$K$2:$P$2,0))</f>
        <v>10</v>
      </c>
      <c r="AJ57" s="19">
        <f>INDEX($K:$P,ROW(),MATCH(AJ$3,$K$2:$P$2,0))</f>
        <v>10</v>
      </c>
      <c r="AK57" s="19">
        <f>INDEX($K:$P,ROW(),MATCH(AK$3,$K$2:$P$2,0))</f>
        <v>10</v>
      </c>
      <c r="AL57" s="19">
        <f>INDEX($K:$P,ROW(),MATCH(AL$3,$K$2:$P$2,0))</f>
        <v>10</v>
      </c>
      <c r="AM57" s="19">
        <f>INDEX($K:$P,ROW(),MATCH(AM$3,$K$2:$P$2,0))</f>
        <v>10</v>
      </c>
      <c r="AN57" s="19">
        <f>INDEX($K:$P,ROW(),MATCH(AN$3,$K$2:$P$2,0))</f>
        <v>10</v>
      </c>
      <c r="AO57" s="19">
        <f>INDEX($K:$P,ROW(),MATCH(AO$3,$K$2:$P$2,0))</f>
        <v>10</v>
      </c>
      <c r="AP57" s="19">
        <f>INDEX($K:$P,ROW(),MATCH(AP$3,$K$2:$P$2,0))</f>
        <v>10</v>
      </c>
      <c r="AQ57" s="19">
        <f>INDEX($K:$P,ROW(),MATCH(AQ$3,$K$2:$P$2,0))</f>
        <v>10</v>
      </c>
      <c r="AR57" s="19">
        <f>INDEX($K:$P,ROW(),MATCH(AR$3,$K$2:$P$2,0))</f>
        <v>10</v>
      </c>
      <c r="AS57" s="19">
        <f>INDEX($K:$P,ROW(),MATCH(AS$3,$K$2:$P$2,0))</f>
        <v>10</v>
      </c>
      <c r="AT57" s="19">
        <f>INDEX($K:$P,ROW(),MATCH(AT$3,$K$2:$P$2,0))</f>
        <v>10</v>
      </c>
      <c r="AU57" s="19">
        <f>INDEX($K:$P,ROW(),MATCH(AU$3,$K$2:$P$2,0))</f>
        <v>10</v>
      </c>
      <c r="AV57" s="19">
        <f>INDEX($K:$P,ROW(),MATCH(AV$3,$K$2:$P$2,0))</f>
        <v>10</v>
      </c>
      <c r="AW57" s="19">
        <f>INDEX($K:$P,ROW(),MATCH(AW$3,$K$2:$P$2,0))</f>
        <v>10</v>
      </c>
      <c r="AX57" s="19">
        <f>INDEX($K:$P,ROW(),MATCH(AX$3,$K$2:$P$2,0))</f>
        <v>10</v>
      </c>
      <c r="AY57" s="19">
        <f>INDEX($K:$P,ROW(),MATCH(AY$3,$K$2:$P$2,0))</f>
        <v>10</v>
      </c>
      <c r="AZ57" s="19">
        <f>INDEX($K:$P,ROW(),MATCH(AZ$3,$K$2:$P$2,0))</f>
        <v>10</v>
      </c>
      <c r="BA57" s="19">
        <f>INDEX($K:$P,ROW(),MATCH(BA$3,$K$2:$P$2,0))</f>
        <v>10</v>
      </c>
      <c r="BB57" s="19">
        <f>INDEX($K:$P,ROW(),MATCH(BB$3,$K$2:$P$2,0))</f>
        <v>10</v>
      </c>
      <c r="BC57" s="19">
        <f>INDEX($K:$P,ROW(),MATCH(BC$3,$K$2:$P$2,0))</f>
        <v>10</v>
      </c>
      <c r="BD57" s="19">
        <f>INDEX($K:$P,ROW(),MATCH(BD$3,$K$2:$P$2,0))</f>
        <v>10</v>
      </c>
      <c r="BE57" s="19">
        <f>INDEX($K:$P,ROW(),MATCH(BE$3,$K$2:$P$2,0))</f>
        <v>10</v>
      </c>
      <c r="BF57" s="19">
        <f>INDEX($K:$P,ROW(),MATCH(BF$3,$K$2:$P$2,0))</f>
        <v>10</v>
      </c>
      <c r="BG57" s="19">
        <f>INDEX($K:$P,ROW(),MATCH(BG$3,$K$2:$P$2,0))</f>
        <v>10</v>
      </c>
      <c r="BH57" s="19">
        <f>INDEX($K:$P,ROW(),MATCH(BH$3,$K$2:$P$2,0))</f>
        <v>10</v>
      </c>
      <c r="BI57" s="19">
        <f>INDEX($K:$P,ROW(),MATCH(BI$3,$K$2:$P$2,0))</f>
        <v>10</v>
      </c>
      <c r="BJ57" s="19">
        <f>INDEX($K:$P,ROW(),MATCH(BJ$3,$K$2:$P$2,0))</f>
        <v>10</v>
      </c>
      <c r="BK57" s="19">
        <f>INDEX($K:$P,ROW(),MATCH(BK$3,$K$2:$P$2,0))</f>
        <v>10</v>
      </c>
      <c r="BL57" s="19">
        <f>INDEX($K:$P,ROW(),MATCH(BL$3,$K$2:$P$2,0))</f>
        <v>10</v>
      </c>
      <c r="BM57" s="19">
        <f>INDEX($K:$P,ROW(),MATCH(BM$3,$K$2:$P$2,0))</f>
        <v>10</v>
      </c>
      <c r="BN57" s="19">
        <f>INDEX($K:$P,ROW(),MATCH(BN$3,$K$2:$P$2,0))</f>
        <v>10</v>
      </c>
      <c r="BO57" s="19">
        <f>INDEX($K:$P,ROW(),MATCH(BO$3,$K$2:$P$2,0))</f>
        <v>10</v>
      </c>
      <c r="BP57" s="19">
        <f>INDEX($K:$P,ROW(),MATCH(BP$3,$K$2:$P$2,0))</f>
        <v>10</v>
      </c>
      <c r="BQ57" s="19">
        <f>INDEX($K:$P,ROW(),MATCH(BQ$3,$K$2:$P$2,0))</f>
        <v>10</v>
      </c>
      <c r="BR57" s="19">
        <f>INDEX($K:$P,ROW(),MATCH(BR$3,$K$2:$P$2,0))</f>
        <v>10</v>
      </c>
      <c r="BS57" s="19">
        <f>INDEX($K:$P,ROW(),MATCH(BS$3,$K$2:$P$2,0))</f>
        <v>10</v>
      </c>
      <c r="BT57" s="19">
        <f>INDEX($K:$P,ROW(),MATCH(BT$3,$K$2:$P$2,0))</f>
        <v>10</v>
      </c>
      <c r="BU57" s="19">
        <f>INDEX($K:$P,ROW(),MATCH(BU$3,$K$2:$P$2,0))</f>
        <v>10</v>
      </c>
      <c r="BV57" s="19">
        <f>INDEX($K:$P,ROW(),MATCH(BV$3,$K$2:$P$2,0))</f>
        <v>10</v>
      </c>
      <c r="BW57" s="19">
        <f>INDEX($K:$P,ROW(),MATCH(BW$3,$K$2:$P$2,0))</f>
        <v>10</v>
      </c>
      <c r="BX57" s="19">
        <f>INDEX($K:$P,ROW(),MATCH(BX$3,$K$2:$P$2,0))</f>
        <v>10</v>
      </c>
      <c r="BY57" s="19">
        <f>INDEX($K:$P,ROW(),MATCH(BY$3,$K$2:$P$2,0))</f>
        <v>10</v>
      </c>
      <c r="BZ57" s="19">
        <f>INDEX($K:$P,ROW(),MATCH(BZ$3,$K$2:$P$2,0))</f>
        <v>10</v>
      </c>
      <c r="CA57" s="19">
        <f>INDEX($K:$P,ROW(),MATCH(CA$3,$K$2:$P$2,0))</f>
        <v>10</v>
      </c>
      <c r="CB57" s="19">
        <f>INDEX($K:$P,ROW(),MATCH(CB$3,$K$2:$P$2,0))</f>
        <v>10</v>
      </c>
      <c r="CC57" s="19">
        <f>INDEX($K:$P,ROW(),MATCH(CC$3,$K$2:$P$2,0))</f>
        <v>10</v>
      </c>
      <c r="CD57" s="19">
        <f>INDEX($K:$P,ROW(),MATCH(CD$3,$K$2:$P$2,0))</f>
        <v>10</v>
      </c>
      <c r="CE57" s="19">
        <f>INDEX($K:$P,ROW(),MATCH(CE$3,$K$2:$P$2,0))</f>
        <v>10</v>
      </c>
      <c r="CF57" s="19">
        <f>INDEX($K:$P,ROW(),MATCH(CF$3,$K$2:$P$2,0))</f>
        <v>10</v>
      </c>
      <c r="CG57" s="19">
        <f>INDEX($K:$P,ROW(),MATCH(CG$3,$K$2:$P$2,0))</f>
        <v>10</v>
      </c>
      <c r="CH57" s="19">
        <f>INDEX($K:$P,ROW(),MATCH(CH$3,$K$2:$P$2,0))</f>
        <v>10</v>
      </c>
      <c r="CI57" s="19">
        <f>INDEX($K:$P,ROW(),MATCH(CI$3,$K$2:$P$2,0))</f>
        <v>10</v>
      </c>
      <c r="CJ57" s="19">
        <f>INDEX($K:$P,ROW(),MATCH(CJ$3,$K$2:$P$2,0))</f>
        <v>10</v>
      </c>
      <c r="CK57" s="19">
        <f>INDEX($K:$P,ROW(),MATCH(CK$3,$K$2:$P$2,0))</f>
        <v>10</v>
      </c>
      <c r="CL57" s="19">
        <f>INDEX($K:$P,ROW(),MATCH(CL$3,$K$2:$P$2,0))</f>
        <v>10</v>
      </c>
      <c r="CM57" s="19" t="e">
        <f>INDEX($K:$P,ROW(),MATCH(CM$3,$K$2:$P$2,0))</f>
        <v>#N/A</v>
      </c>
      <c r="CN57" s="19" t="e">
        <f>INDEX($K:$P,ROW(),MATCH(CN$3,$K$2:$P$2,0))</f>
        <v>#N/A</v>
      </c>
      <c r="CO57" s="19" t="e">
        <f>INDEX($K:$P,ROW(),MATCH(CO$3,$K$2:$P$2,0))</f>
        <v>#N/A</v>
      </c>
      <c r="CP57" s="19" t="e">
        <f>INDEX($K:$P,ROW(),MATCH(CP$3,$K$2:$P$2,0))</f>
        <v>#N/A</v>
      </c>
      <c r="CQ57" s="19" t="e">
        <f>INDEX($K:$P,ROW(),MATCH(CQ$3,$K$2:$P$2,0))</f>
        <v>#N/A</v>
      </c>
      <c r="CR57" s="19" t="e">
        <f>INDEX($K:$P,ROW(),MATCH(CR$3,$K$2:$P$2,0))</f>
        <v>#N/A</v>
      </c>
      <c r="CS57" s="19" t="e">
        <f>INDEX($K:$P,ROW(),MATCH(CS$3,$K$2:$P$2,0))</f>
        <v>#N/A</v>
      </c>
      <c r="CT57" s="19" t="e">
        <f>INDEX($K:$P,ROW(),MATCH(CT$3,$K$2:$P$2,0))</f>
        <v>#N/A</v>
      </c>
      <c r="CU57" s="19" t="e">
        <f>INDEX($K:$P,ROW(),MATCH(CU$3,$K$2:$P$2,0))</f>
        <v>#N/A</v>
      </c>
      <c r="CV57" s="19" t="e">
        <f>INDEX($K:$P,ROW(),MATCH(CV$3,$K$2:$P$2,0))</f>
        <v>#N/A</v>
      </c>
      <c r="CW57" s="19" t="e">
        <f>INDEX($K:$P,ROW(),MATCH(CW$3,$K$2:$P$2,0))</f>
        <v>#N/A</v>
      </c>
      <c r="CX57" s="19" t="e">
        <f>INDEX($K:$P,ROW(),MATCH(CX$3,$K$2:$P$2,0))</f>
        <v>#N/A</v>
      </c>
      <c r="CY57" s="19" t="e">
        <f>INDEX($K:$P,ROW(),MATCH(CY$3,$K$2:$P$2,0))</f>
        <v>#N/A</v>
      </c>
      <c r="CZ57" s="19" t="e">
        <f>INDEX($K:$P,ROW(),MATCH(CZ$3,$K$2:$P$2,0))</f>
        <v>#N/A</v>
      </c>
      <c r="DA57" s="19" t="e">
        <f>INDEX($K:$P,ROW(),MATCH(DA$3,$K$2:$P$2,0))</f>
        <v>#N/A</v>
      </c>
      <c r="DB57" s="19" t="e">
        <f>INDEX($K:$P,ROW(),MATCH(DB$3,$K$2:$P$2,0))</f>
        <v>#N/A</v>
      </c>
      <c r="DC57" s="19" t="e">
        <f>INDEX($K:$P,ROW(),MATCH(DC$3,$K$2:$P$2,0))</f>
        <v>#N/A</v>
      </c>
      <c r="DD57" s="19" t="e">
        <f>INDEX($K:$P,ROW(),MATCH(DD$3,$K$2:$P$2,0))</f>
        <v>#N/A</v>
      </c>
      <c r="DE57" s="19" t="e">
        <f>INDEX($K:$P,ROW(),MATCH(DE$3,$K$2:$P$2,0))</f>
        <v>#N/A</v>
      </c>
      <c r="DF57" s="19" t="e">
        <f>INDEX($K:$P,ROW(),MATCH(DF$3,$K$2:$P$2,0))</f>
        <v>#N/A</v>
      </c>
      <c r="DG57" s="19" t="e">
        <f>INDEX($K:$P,ROW(),MATCH(DG$3,$K$2:$P$2,0))</f>
        <v>#N/A</v>
      </c>
      <c r="DH57" s="19" t="e">
        <f>INDEX($K:$P,ROW(),MATCH(DH$3,$K$2:$P$2,0))</f>
        <v>#N/A</v>
      </c>
      <c r="DI57" s="19" t="e">
        <f>INDEX($K:$P,ROW(),MATCH(DI$3,$K$2:$P$2,0))</f>
        <v>#N/A</v>
      </c>
      <c r="DJ57" s="19" t="e">
        <f>INDEX($K:$P,ROW(),MATCH(DJ$3,$K$2:$P$2,0))</f>
        <v>#N/A</v>
      </c>
      <c r="DK57" s="19" t="e">
        <f>INDEX($K:$P,ROW(),MATCH(DK$3,$K$2:$P$2,0))</f>
        <v>#N/A</v>
      </c>
      <c r="DL57" s="19" t="e">
        <f>INDEX($K:$P,ROW(),MATCH(DL$3,$K$2:$P$2,0))</f>
        <v>#N/A</v>
      </c>
    </row>
    <row r="58" spans="1:116" x14ac:dyDescent="0.35">
      <c r="D58" t="s">
        <v>812</v>
      </c>
      <c r="E58" s="8" t="str">
        <f>ROW()&amp;" "&amp;D58</f>
        <v>58 LISTSALES-PV</v>
      </c>
      <c r="G58" s="372" t="s">
        <v>810</v>
      </c>
      <c r="H58" s="31"/>
      <c r="I58" s="73"/>
      <c r="J58" s="73"/>
      <c r="K58" s="18">
        <v>10</v>
      </c>
      <c r="L58" s="18">
        <v>10</v>
      </c>
      <c r="M58" s="18">
        <v>10</v>
      </c>
      <c r="N58" s="18">
        <v>10</v>
      </c>
      <c r="O58" s="18">
        <v>10</v>
      </c>
      <c r="P58" s="18">
        <v>10</v>
      </c>
      <c r="R58" s="33"/>
      <c r="S58" s="19">
        <f>INDEX($K:$P,ROW(),MATCH(S$3,$K$2:$P$2,0))</f>
        <v>10</v>
      </c>
      <c r="T58" s="19">
        <f>INDEX($K:$P,ROW(),MATCH(T$3,$K$2:$P$2,0))</f>
        <v>10</v>
      </c>
      <c r="U58" s="19">
        <f>INDEX($K:$P,ROW(),MATCH(U$3,$K$2:$P$2,0))</f>
        <v>10</v>
      </c>
      <c r="V58" s="19">
        <f>INDEX($K:$P,ROW(),MATCH(V$3,$K$2:$P$2,0))</f>
        <v>10</v>
      </c>
      <c r="W58" s="19">
        <f>INDEX($K:$P,ROW(),MATCH(W$3,$K$2:$P$2,0))</f>
        <v>10</v>
      </c>
      <c r="X58" s="19">
        <f>INDEX($K:$P,ROW(),MATCH(X$3,$K$2:$P$2,0))</f>
        <v>10</v>
      </c>
      <c r="Y58" s="19">
        <f>INDEX($K:$P,ROW(),MATCH(Y$3,$K$2:$P$2,0))</f>
        <v>10</v>
      </c>
      <c r="Z58" s="19">
        <f>INDEX($K:$P,ROW(),MATCH(Z$3,$K$2:$P$2,0))</f>
        <v>10</v>
      </c>
      <c r="AA58" s="19">
        <f>INDEX($K:$P,ROW(),MATCH(AA$3,$K$2:$P$2,0))</f>
        <v>10</v>
      </c>
      <c r="AB58" s="19">
        <f>INDEX($K:$P,ROW(),MATCH(AB$3,$K$2:$P$2,0))</f>
        <v>10</v>
      </c>
      <c r="AC58" s="19">
        <f>INDEX($K:$P,ROW(),MATCH(AC$3,$K$2:$P$2,0))</f>
        <v>10</v>
      </c>
      <c r="AD58" s="19">
        <f>INDEX($K:$P,ROW(),MATCH(AD$3,$K$2:$P$2,0))</f>
        <v>10</v>
      </c>
      <c r="AE58" s="19">
        <f>INDEX($K:$P,ROW(),MATCH(AE$3,$K$2:$P$2,0))</f>
        <v>10</v>
      </c>
      <c r="AF58" s="19">
        <f>INDEX($K:$P,ROW(),MATCH(AF$3,$K$2:$P$2,0))</f>
        <v>10</v>
      </c>
      <c r="AG58" s="19">
        <f>INDEX($K:$P,ROW(),MATCH(AG$3,$K$2:$P$2,0))</f>
        <v>10</v>
      </c>
      <c r="AH58" s="19">
        <f>INDEX($K:$P,ROW(),MATCH(AH$3,$K$2:$P$2,0))</f>
        <v>10</v>
      </c>
      <c r="AI58" s="19">
        <f>INDEX($K:$P,ROW(),MATCH(AI$3,$K$2:$P$2,0))</f>
        <v>10</v>
      </c>
      <c r="AJ58" s="19">
        <f>INDEX($K:$P,ROW(),MATCH(AJ$3,$K$2:$P$2,0))</f>
        <v>10</v>
      </c>
      <c r="AK58" s="19">
        <f>INDEX($K:$P,ROW(),MATCH(AK$3,$K$2:$P$2,0))</f>
        <v>10</v>
      </c>
      <c r="AL58" s="19">
        <f>INDEX($K:$P,ROW(),MATCH(AL$3,$K$2:$P$2,0))</f>
        <v>10</v>
      </c>
      <c r="AM58" s="19">
        <f>INDEX($K:$P,ROW(),MATCH(AM$3,$K$2:$P$2,0))</f>
        <v>10</v>
      </c>
      <c r="AN58" s="19">
        <f>INDEX($K:$P,ROW(),MATCH(AN$3,$K$2:$P$2,0))</f>
        <v>10</v>
      </c>
      <c r="AO58" s="19">
        <f>INDEX($K:$P,ROW(),MATCH(AO$3,$K$2:$P$2,0))</f>
        <v>10</v>
      </c>
      <c r="AP58" s="19">
        <f>INDEX($K:$P,ROW(),MATCH(AP$3,$K$2:$P$2,0))</f>
        <v>10</v>
      </c>
      <c r="AQ58" s="19">
        <f>INDEX($K:$P,ROW(),MATCH(AQ$3,$K$2:$P$2,0))</f>
        <v>10</v>
      </c>
      <c r="AR58" s="19">
        <f>INDEX($K:$P,ROW(),MATCH(AR$3,$K$2:$P$2,0))</f>
        <v>10</v>
      </c>
      <c r="AS58" s="19">
        <f>INDEX($K:$P,ROW(),MATCH(AS$3,$K$2:$P$2,0))</f>
        <v>10</v>
      </c>
      <c r="AT58" s="19">
        <f>INDEX($K:$P,ROW(),MATCH(AT$3,$K$2:$P$2,0))</f>
        <v>10</v>
      </c>
      <c r="AU58" s="19">
        <f>INDEX($K:$P,ROW(),MATCH(AU$3,$K$2:$P$2,0))</f>
        <v>10</v>
      </c>
      <c r="AV58" s="19">
        <f>INDEX($K:$P,ROW(),MATCH(AV$3,$K$2:$P$2,0))</f>
        <v>10</v>
      </c>
      <c r="AW58" s="19">
        <f>INDEX($K:$P,ROW(),MATCH(AW$3,$K$2:$P$2,0))</f>
        <v>10</v>
      </c>
      <c r="AX58" s="19">
        <f>INDEX($K:$P,ROW(),MATCH(AX$3,$K$2:$P$2,0))</f>
        <v>10</v>
      </c>
      <c r="AY58" s="19">
        <f>INDEX($K:$P,ROW(),MATCH(AY$3,$K$2:$P$2,0))</f>
        <v>10</v>
      </c>
      <c r="AZ58" s="19">
        <f>INDEX($K:$P,ROW(),MATCH(AZ$3,$K$2:$P$2,0))</f>
        <v>10</v>
      </c>
      <c r="BA58" s="19">
        <f>INDEX($K:$P,ROW(),MATCH(BA$3,$K$2:$P$2,0))</f>
        <v>10</v>
      </c>
      <c r="BB58" s="19">
        <f>INDEX($K:$P,ROW(),MATCH(BB$3,$K$2:$P$2,0))</f>
        <v>10</v>
      </c>
      <c r="BC58" s="19">
        <f>INDEX($K:$P,ROW(),MATCH(BC$3,$K$2:$P$2,0))</f>
        <v>10</v>
      </c>
      <c r="BD58" s="19">
        <f>INDEX($K:$P,ROW(),MATCH(BD$3,$K$2:$P$2,0))</f>
        <v>10</v>
      </c>
      <c r="BE58" s="19">
        <f>INDEX($K:$P,ROW(),MATCH(BE$3,$K$2:$P$2,0))</f>
        <v>10</v>
      </c>
      <c r="BF58" s="19">
        <f>INDEX($K:$P,ROW(),MATCH(BF$3,$K$2:$P$2,0))</f>
        <v>10</v>
      </c>
      <c r="BG58" s="19">
        <f>INDEX($K:$P,ROW(),MATCH(BG$3,$K$2:$P$2,0))</f>
        <v>10</v>
      </c>
      <c r="BH58" s="19">
        <f>INDEX($K:$P,ROW(),MATCH(BH$3,$K$2:$P$2,0))</f>
        <v>10</v>
      </c>
      <c r="BI58" s="19">
        <f>INDEX($K:$P,ROW(),MATCH(BI$3,$K$2:$P$2,0))</f>
        <v>10</v>
      </c>
      <c r="BJ58" s="19">
        <f>INDEX($K:$P,ROW(),MATCH(BJ$3,$K$2:$P$2,0))</f>
        <v>10</v>
      </c>
      <c r="BK58" s="19">
        <f>INDEX($K:$P,ROW(),MATCH(BK$3,$K$2:$P$2,0))</f>
        <v>10</v>
      </c>
      <c r="BL58" s="19">
        <f>INDEX($K:$P,ROW(),MATCH(BL$3,$K$2:$P$2,0))</f>
        <v>10</v>
      </c>
      <c r="BM58" s="19">
        <f>INDEX($K:$P,ROW(),MATCH(BM$3,$K$2:$P$2,0))</f>
        <v>10</v>
      </c>
      <c r="BN58" s="19">
        <f>INDEX($K:$P,ROW(),MATCH(BN$3,$K$2:$P$2,0))</f>
        <v>10</v>
      </c>
      <c r="BO58" s="19">
        <f>INDEX($K:$P,ROW(),MATCH(BO$3,$K$2:$P$2,0))</f>
        <v>10</v>
      </c>
      <c r="BP58" s="19">
        <f>INDEX($K:$P,ROW(),MATCH(BP$3,$K$2:$P$2,0))</f>
        <v>10</v>
      </c>
      <c r="BQ58" s="19">
        <f>INDEX($K:$P,ROW(),MATCH(BQ$3,$K$2:$P$2,0))</f>
        <v>10</v>
      </c>
      <c r="BR58" s="19">
        <f>INDEX($K:$P,ROW(),MATCH(BR$3,$K$2:$P$2,0))</f>
        <v>10</v>
      </c>
      <c r="BS58" s="19">
        <f>INDEX($K:$P,ROW(),MATCH(BS$3,$K$2:$P$2,0))</f>
        <v>10</v>
      </c>
      <c r="BT58" s="19">
        <f>INDEX($K:$P,ROW(),MATCH(BT$3,$K$2:$P$2,0))</f>
        <v>10</v>
      </c>
      <c r="BU58" s="19">
        <f>INDEX($K:$P,ROW(),MATCH(BU$3,$K$2:$P$2,0))</f>
        <v>10</v>
      </c>
      <c r="BV58" s="19">
        <f>INDEX($K:$P,ROW(),MATCH(BV$3,$K$2:$P$2,0))</f>
        <v>10</v>
      </c>
      <c r="BW58" s="19">
        <f>INDEX($K:$P,ROW(),MATCH(BW$3,$K$2:$P$2,0))</f>
        <v>10</v>
      </c>
      <c r="BX58" s="19">
        <f>INDEX($K:$P,ROW(),MATCH(BX$3,$K$2:$P$2,0))</f>
        <v>10</v>
      </c>
      <c r="BY58" s="19">
        <f>INDEX($K:$P,ROW(),MATCH(BY$3,$K$2:$P$2,0))</f>
        <v>10</v>
      </c>
      <c r="BZ58" s="19">
        <f>INDEX($K:$P,ROW(),MATCH(BZ$3,$K$2:$P$2,0))</f>
        <v>10</v>
      </c>
      <c r="CA58" s="19">
        <f>INDEX($K:$P,ROW(),MATCH(CA$3,$K$2:$P$2,0))</f>
        <v>10</v>
      </c>
      <c r="CB58" s="19">
        <f>INDEX($K:$P,ROW(),MATCH(CB$3,$K$2:$P$2,0))</f>
        <v>10</v>
      </c>
      <c r="CC58" s="19">
        <f>INDEX($K:$P,ROW(),MATCH(CC$3,$K$2:$P$2,0))</f>
        <v>10</v>
      </c>
      <c r="CD58" s="19">
        <f>INDEX($K:$P,ROW(),MATCH(CD$3,$K$2:$P$2,0))</f>
        <v>10</v>
      </c>
      <c r="CE58" s="19">
        <f>INDEX($K:$P,ROW(),MATCH(CE$3,$K$2:$P$2,0))</f>
        <v>10</v>
      </c>
      <c r="CF58" s="19">
        <f>INDEX($K:$P,ROW(),MATCH(CF$3,$K$2:$P$2,0))</f>
        <v>10</v>
      </c>
      <c r="CG58" s="19">
        <f>INDEX($K:$P,ROW(),MATCH(CG$3,$K$2:$P$2,0))</f>
        <v>10</v>
      </c>
      <c r="CH58" s="19">
        <f>INDEX($K:$P,ROW(),MATCH(CH$3,$K$2:$P$2,0))</f>
        <v>10</v>
      </c>
      <c r="CI58" s="19">
        <f>INDEX($K:$P,ROW(),MATCH(CI$3,$K$2:$P$2,0))</f>
        <v>10</v>
      </c>
      <c r="CJ58" s="19">
        <f>INDEX($K:$P,ROW(),MATCH(CJ$3,$K$2:$P$2,0))</f>
        <v>10</v>
      </c>
      <c r="CK58" s="19">
        <f>INDEX($K:$P,ROW(),MATCH(CK$3,$K$2:$P$2,0))</f>
        <v>10</v>
      </c>
      <c r="CL58" s="19">
        <f>INDEX($K:$P,ROW(),MATCH(CL$3,$K$2:$P$2,0))</f>
        <v>10</v>
      </c>
      <c r="CM58" s="19" t="e">
        <f>INDEX($K:$P,ROW(),MATCH(CM$3,$K$2:$P$2,0))</f>
        <v>#N/A</v>
      </c>
      <c r="CN58" s="19" t="e">
        <f>INDEX($K:$P,ROW(),MATCH(CN$3,$K$2:$P$2,0))</f>
        <v>#N/A</v>
      </c>
      <c r="CO58" s="19" t="e">
        <f>INDEX($K:$P,ROW(),MATCH(CO$3,$K$2:$P$2,0))</f>
        <v>#N/A</v>
      </c>
      <c r="CP58" s="19" t="e">
        <f>INDEX($K:$P,ROW(),MATCH(CP$3,$K$2:$P$2,0))</f>
        <v>#N/A</v>
      </c>
      <c r="CQ58" s="19" t="e">
        <f>INDEX($K:$P,ROW(),MATCH(CQ$3,$K$2:$P$2,0))</f>
        <v>#N/A</v>
      </c>
      <c r="CR58" s="19" t="e">
        <f>INDEX($K:$P,ROW(),MATCH(CR$3,$K$2:$P$2,0))</f>
        <v>#N/A</v>
      </c>
      <c r="CS58" s="19" t="e">
        <f>INDEX($K:$P,ROW(),MATCH(CS$3,$K$2:$P$2,0))</f>
        <v>#N/A</v>
      </c>
      <c r="CT58" s="19" t="e">
        <f>INDEX($K:$P,ROW(),MATCH(CT$3,$K$2:$P$2,0))</f>
        <v>#N/A</v>
      </c>
      <c r="CU58" s="19" t="e">
        <f>INDEX($K:$P,ROW(),MATCH(CU$3,$K$2:$P$2,0))</f>
        <v>#N/A</v>
      </c>
      <c r="CV58" s="19" t="e">
        <f>INDEX($K:$P,ROW(),MATCH(CV$3,$K$2:$P$2,0))</f>
        <v>#N/A</v>
      </c>
      <c r="CW58" s="19" t="e">
        <f>INDEX($K:$P,ROW(),MATCH(CW$3,$K$2:$P$2,0))</f>
        <v>#N/A</v>
      </c>
      <c r="CX58" s="19" t="e">
        <f>INDEX($K:$P,ROW(),MATCH(CX$3,$K$2:$P$2,0))</f>
        <v>#N/A</v>
      </c>
      <c r="CY58" s="19" t="e">
        <f>INDEX($K:$P,ROW(),MATCH(CY$3,$K$2:$P$2,0))</f>
        <v>#N/A</v>
      </c>
      <c r="CZ58" s="19" t="e">
        <f>INDEX($K:$P,ROW(),MATCH(CZ$3,$K$2:$P$2,0))</f>
        <v>#N/A</v>
      </c>
      <c r="DA58" s="19" t="e">
        <f>INDEX($K:$P,ROW(),MATCH(DA$3,$K$2:$P$2,0))</f>
        <v>#N/A</v>
      </c>
      <c r="DB58" s="19" t="e">
        <f>INDEX($K:$P,ROW(),MATCH(DB$3,$K$2:$P$2,0))</f>
        <v>#N/A</v>
      </c>
      <c r="DC58" s="19" t="e">
        <f>INDEX($K:$P,ROW(),MATCH(DC$3,$K$2:$P$2,0))</f>
        <v>#N/A</v>
      </c>
      <c r="DD58" s="19" t="e">
        <f>INDEX($K:$P,ROW(),MATCH(DD$3,$K$2:$P$2,0))</f>
        <v>#N/A</v>
      </c>
      <c r="DE58" s="19" t="e">
        <f>INDEX($K:$P,ROW(),MATCH(DE$3,$K$2:$P$2,0))</f>
        <v>#N/A</v>
      </c>
      <c r="DF58" s="19" t="e">
        <f>INDEX($K:$P,ROW(),MATCH(DF$3,$K$2:$P$2,0))</f>
        <v>#N/A</v>
      </c>
      <c r="DG58" s="19" t="e">
        <f>INDEX($K:$P,ROW(),MATCH(DG$3,$K$2:$P$2,0))</f>
        <v>#N/A</v>
      </c>
      <c r="DH58" s="19" t="e">
        <f>INDEX($K:$P,ROW(),MATCH(DH$3,$K$2:$P$2,0))</f>
        <v>#N/A</v>
      </c>
      <c r="DI58" s="19" t="e">
        <f>INDEX($K:$P,ROW(),MATCH(DI$3,$K$2:$P$2,0))</f>
        <v>#N/A</v>
      </c>
      <c r="DJ58" s="19" t="e">
        <f>INDEX($K:$P,ROW(),MATCH(DJ$3,$K$2:$P$2,0))</f>
        <v>#N/A</v>
      </c>
      <c r="DK58" s="19" t="e">
        <f>INDEX($K:$P,ROW(),MATCH(DK$3,$K$2:$P$2,0))</f>
        <v>#N/A</v>
      </c>
      <c r="DL58" s="19" t="e">
        <f>INDEX($K:$P,ROW(),MATCH(DL$3,$K$2:$P$2,0))</f>
        <v>#N/A</v>
      </c>
    </row>
    <row r="59" spans="1:116" x14ac:dyDescent="0.35">
      <c r="D59" t="s">
        <v>812</v>
      </c>
      <c r="E59" s="8" t="str">
        <f>ROW()&amp;" "&amp;D59</f>
        <v>59 LISTSALES-PV</v>
      </c>
      <c r="G59" s="373"/>
      <c r="H59" s="31"/>
      <c r="I59" s="73"/>
      <c r="J59" s="73"/>
      <c r="K59" s="18"/>
      <c r="L59" s="18"/>
      <c r="M59" s="18"/>
      <c r="N59" s="18"/>
      <c r="O59" s="18"/>
      <c r="P59" s="18"/>
      <c r="R59" s="33"/>
      <c r="S59" s="19"/>
      <c r="T59" s="19"/>
      <c r="U59" s="19"/>
      <c r="V59" s="19"/>
      <c r="W59" s="19"/>
      <c r="X59" s="19"/>
      <c r="Y59" s="19"/>
      <c r="Z59" s="19"/>
      <c r="AA59" s="19"/>
      <c r="AB59" s="19"/>
      <c r="AC59" s="19"/>
      <c r="AD59" s="19"/>
      <c r="AE59" s="19"/>
      <c r="AF59" s="19"/>
      <c r="AG59" s="19"/>
      <c r="AH59" s="19"/>
      <c r="AI59" s="19"/>
      <c r="AJ59" s="19"/>
      <c r="AK59" s="19"/>
      <c r="AL59" s="19"/>
      <c r="AM59" s="19"/>
      <c r="AN59" s="19"/>
      <c r="AO59" s="19"/>
      <c r="AP59" s="19"/>
      <c r="AQ59" s="19"/>
      <c r="AR59" s="19"/>
      <c r="AS59" s="19"/>
      <c r="AT59" s="19"/>
      <c r="AU59" s="19"/>
      <c r="AV59" s="19"/>
      <c r="AW59" s="19"/>
      <c r="AX59" s="19"/>
      <c r="AY59" s="19"/>
      <c r="AZ59" s="19"/>
      <c r="BA59" s="19"/>
      <c r="BB59" s="19"/>
      <c r="BC59" s="19"/>
      <c r="BD59" s="19"/>
      <c r="BE59" s="19"/>
      <c r="BF59" s="19"/>
      <c r="BG59" s="19"/>
      <c r="BH59" s="19"/>
      <c r="BI59" s="19"/>
      <c r="BJ59" s="19"/>
      <c r="BK59" s="19"/>
      <c r="BL59" s="19"/>
      <c r="BM59" s="19"/>
      <c r="BN59" s="19"/>
      <c r="BO59" s="19"/>
      <c r="BP59" s="19"/>
      <c r="BQ59" s="19"/>
      <c r="BR59" s="19"/>
      <c r="BS59" s="19"/>
      <c r="BT59" s="19"/>
      <c r="BU59" s="19"/>
      <c r="BV59" s="19"/>
      <c r="BW59" s="19"/>
      <c r="BX59" s="19"/>
      <c r="BY59" s="19"/>
      <c r="BZ59" s="19"/>
      <c r="CA59" s="19"/>
      <c r="CB59" s="19"/>
      <c r="CC59" s="19"/>
      <c r="CD59" s="19"/>
      <c r="CE59" s="19"/>
      <c r="CF59" s="19"/>
      <c r="CG59" s="19"/>
      <c r="CH59" s="19"/>
      <c r="CI59" s="19"/>
      <c r="CJ59" s="19"/>
      <c r="CK59" s="19"/>
      <c r="CL59" s="19"/>
      <c r="CM59" s="19"/>
      <c r="CN59" s="19"/>
      <c r="CO59" s="19"/>
      <c r="CP59" s="19"/>
      <c r="CQ59" s="19"/>
      <c r="CR59" s="19"/>
      <c r="CS59" s="19"/>
      <c r="CT59" s="19"/>
      <c r="CU59" s="19"/>
      <c r="CV59" s="19"/>
      <c r="CW59" s="19"/>
      <c r="CX59" s="19"/>
      <c r="CY59" s="19"/>
      <c r="CZ59" s="19"/>
      <c r="DA59" s="19"/>
      <c r="DB59" s="19"/>
      <c r="DC59" s="19"/>
      <c r="DD59" s="19"/>
      <c r="DE59" s="19"/>
      <c r="DF59" s="19"/>
      <c r="DG59" s="19"/>
      <c r="DH59" s="19"/>
      <c r="DI59" s="19"/>
      <c r="DJ59" s="19"/>
      <c r="DK59" s="19"/>
      <c r="DL59" s="19"/>
    </row>
    <row r="60" spans="1:116" x14ac:dyDescent="0.35">
      <c r="D60" t="s">
        <v>812</v>
      </c>
      <c r="E60" s="8" t="str">
        <f>ROW()&amp;" "&amp;D60</f>
        <v>60 LISTSALES-PV</v>
      </c>
      <c r="G60" s="373" t="s">
        <v>522</v>
      </c>
      <c r="H60" s="31"/>
      <c r="I60" s="73"/>
      <c r="J60" s="73"/>
      <c r="K60" s="18"/>
      <c r="L60" s="18"/>
      <c r="M60" s="18"/>
      <c r="N60" s="18"/>
      <c r="O60" s="18"/>
      <c r="P60" s="18"/>
      <c r="R60" s="33"/>
      <c r="S60" s="19"/>
      <c r="T60" s="19"/>
      <c r="U60" s="19"/>
      <c r="V60" s="19"/>
      <c r="W60" s="19"/>
      <c r="X60" s="19"/>
      <c r="Y60" s="19"/>
      <c r="Z60" s="19"/>
      <c r="AA60" s="19"/>
      <c r="AB60" s="19"/>
      <c r="AC60" s="19"/>
      <c r="AD60" s="19"/>
      <c r="AE60" s="19"/>
      <c r="AF60" s="19"/>
      <c r="AG60" s="19"/>
      <c r="AH60" s="19"/>
      <c r="AI60" s="19"/>
      <c r="AJ60" s="19"/>
      <c r="AK60" s="19"/>
      <c r="AL60" s="19"/>
      <c r="AM60" s="19"/>
      <c r="AN60" s="19"/>
      <c r="AO60" s="19"/>
      <c r="AP60" s="19"/>
      <c r="AQ60" s="19"/>
      <c r="AR60" s="19"/>
      <c r="AS60" s="19"/>
      <c r="AT60" s="19"/>
      <c r="AU60" s="19"/>
      <c r="AV60" s="19"/>
      <c r="AW60" s="19"/>
      <c r="AX60" s="19"/>
      <c r="AY60" s="19"/>
      <c r="AZ60" s="19"/>
      <c r="BA60" s="19"/>
      <c r="BB60" s="19"/>
      <c r="BC60" s="19"/>
      <c r="BD60" s="19"/>
      <c r="BE60" s="19"/>
      <c r="BF60" s="19"/>
      <c r="BG60" s="19"/>
      <c r="BH60" s="19"/>
      <c r="BI60" s="19"/>
      <c r="BJ60" s="19"/>
      <c r="BK60" s="19"/>
      <c r="BL60" s="19"/>
      <c r="BM60" s="19"/>
      <c r="BN60" s="19"/>
      <c r="BO60" s="19"/>
      <c r="BP60" s="19"/>
      <c r="BQ60" s="19"/>
      <c r="BR60" s="19"/>
      <c r="BS60" s="19"/>
      <c r="BT60" s="19"/>
      <c r="BU60" s="19"/>
      <c r="BV60" s="19"/>
      <c r="BW60" s="19"/>
      <c r="BX60" s="19"/>
      <c r="BY60" s="19"/>
      <c r="BZ60" s="19"/>
      <c r="CA60" s="19"/>
      <c r="CB60" s="19"/>
      <c r="CC60" s="19"/>
      <c r="CD60" s="19"/>
      <c r="CE60" s="19"/>
      <c r="CF60" s="19"/>
      <c r="CG60" s="19"/>
      <c r="CH60" s="19"/>
      <c r="CI60" s="19"/>
      <c r="CJ60" s="19"/>
      <c r="CK60" s="19"/>
      <c r="CL60" s="19"/>
      <c r="CM60" s="19"/>
      <c r="CN60" s="19"/>
      <c r="CO60" s="19"/>
      <c r="CP60" s="19"/>
      <c r="CQ60" s="19"/>
      <c r="CR60" s="19"/>
      <c r="CS60" s="19"/>
      <c r="CT60" s="19"/>
      <c r="CU60" s="19"/>
      <c r="CV60" s="19"/>
      <c r="CW60" s="19"/>
      <c r="CX60" s="19"/>
      <c r="CY60" s="19"/>
      <c r="CZ60" s="19"/>
      <c r="DA60" s="19"/>
      <c r="DB60" s="19"/>
      <c r="DC60" s="19"/>
      <c r="DD60" s="19"/>
      <c r="DE60" s="19"/>
      <c r="DF60" s="19"/>
      <c r="DG60" s="19"/>
      <c r="DH60" s="19"/>
      <c r="DI60" s="19"/>
      <c r="DJ60" s="19"/>
      <c r="DK60" s="19"/>
      <c r="DL60" s="19"/>
    </row>
    <row r="61" spans="1:116" x14ac:dyDescent="0.35">
      <c r="D61" t="s">
        <v>812</v>
      </c>
      <c r="E61" s="8" t="str">
        <f>ROW()&amp;" "&amp;D61</f>
        <v>61 LISTSALES-PV</v>
      </c>
      <c r="G61" s="389" t="s">
        <v>519</v>
      </c>
      <c r="H61" s="31"/>
      <c r="I61" s="73"/>
      <c r="J61" s="73"/>
      <c r="K61" s="23">
        <f>SUMIF($3:$3,K$2,61:61)</f>
        <v>-10091154.219664639</v>
      </c>
      <c r="L61" s="23">
        <f>SUMIF($3:$3,L$2,61:61)</f>
        <v>-8913836.7519385833</v>
      </c>
      <c r="M61" s="23">
        <f>SUMIF($3:$3,M$2,61:61)</f>
        <v>-9799520.3654667661</v>
      </c>
      <c r="N61" s="23">
        <f>SUMIF($3:$3,N$2,61:61)</f>
        <v>-10752498.165753618</v>
      </c>
      <c r="O61" s="23">
        <f>SUMIF($3:$3,O$2,61:61)</f>
        <v>-11777337.637316927</v>
      </c>
      <c r="P61" s="23">
        <f>SUMIF($3:$3,P$2,61:61)</f>
        <v>-2626362.6262092963</v>
      </c>
      <c r="R61" s="33"/>
      <c r="S61" s="381">
        <f>-+S31*S54</f>
        <v>-803333.33333333349</v>
      </c>
      <c r="T61" s="381">
        <f>-+T31*T54</f>
        <v>-810027.77777777764</v>
      </c>
      <c r="U61" s="381">
        <f>-+U31*U54</f>
        <v>-816764.0625</v>
      </c>
      <c r="V61" s="381">
        <f>-+V31*V54</f>
        <v>-823542.41994598752</v>
      </c>
      <c r="W61" s="381">
        <f>-+W31*W54</f>
        <v>-830363.0837723841</v>
      </c>
      <c r="X61" s="381">
        <f>-+X31*X54</f>
        <v>-837226.28885254369</v>
      </c>
      <c r="Y61" s="381">
        <f>-+Y31*Y54</f>
        <v>-844132.27128261235</v>
      </c>
      <c r="Z61" s="381">
        <f>-+Z31*Z54</f>
        <v>-851081.26838763617</v>
      </c>
      <c r="AA61" s="381">
        <f>-+AA31*AA54</f>
        <v>-858073.51872771699</v>
      </c>
      <c r="AB61" s="381">
        <f>-+AB31*AB54</f>
        <v>-865109.26210416586</v>
      </c>
      <c r="AC61" s="381">
        <f>-+AC31*AC54</f>
        <v>-872188.73956571904</v>
      </c>
      <c r="AD61" s="381">
        <f>-+AD31*AD54</f>
        <v>-879312.19341476273</v>
      </c>
      <c r="AE61" s="381">
        <f>-+AE31*AE54</f>
        <v>-710556.24402644299</v>
      </c>
      <c r="AF61" s="381">
        <f>-+AF31*AF54</f>
        <v>-716302.35241034999</v>
      </c>
      <c r="AG61" s="381">
        <f>-+AG31*AG54</f>
        <v>-722084.00898488611</v>
      </c>
      <c r="AH61" s="381">
        <f>-+AH31*AH54</f>
        <v>-727901.41022614774</v>
      </c>
      <c r="AI61" s="381">
        <f>-+AI31*AI54</f>
        <v>-733754.75363037363</v>
      </c>
      <c r="AJ61" s="381">
        <f>-+AJ31*AJ54</f>
        <v>-739644.23771904421</v>
      </c>
      <c r="AK61" s="381">
        <f>-+AK31*AK54</f>
        <v>-745570.06204397604</v>
      </c>
      <c r="AL61" s="381">
        <f>-+AL31*AL54</f>
        <v>-751532.42719248682</v>
      </c>
      <c r="AM61" s="381">
        <f>-+AM31*AM54</f>
        <v>-757531.53479255375</v>
      </c>
      <c r="AN61" s="381">
        <f>-+AN31*AN54</f>
        <v>-763567.58751798421</v>
      </c>
      <c r="AO61" s="381">
        <f>-+AO31*AO54</f>
        <v>-769640.7890936397</v>
      </c>
      <c r="AP61" s="381">
        <f>-+AP31*AP54</f>
        <v>-775751.34430069849</v>
      </c>
      <c r="AQ61" s="381">
        <f>-+AQ31*AQ54</f>
        <v>-781899.4589818978</v>
      </c>
      <c r="AR61" s="381">
        <f>-+AR31*AR54</f>
        <v>-788085.34004682314</v>
      </c>
      <c r="AS61" s="381">
        <f>-+AS31*AS54</f>
        <v>-794309.19547723606</v>
      </c>
      <c r="AT61" s="381">
        <f>-+AT31*AT54</f>
        <v>-800571.23433241993</v>
      </c>
      <c r="AU61" s="381">
        <f>-+AU31*AU54</f>
        <v>-806871.666754529</v>
      </c>
      <c r="AV61" s="381">
        <f>-+AV31*AV54</f>
        <v>-813210.70397400483</v>
      </c>
      <c r="AW61" s="381">
        <f>-+AW31*AW54</f>
        <v>-819588.5583149828</v>
      </c>
      <c r="AX61" s="381">
        <f>-+AX31*AX54</f>
        <v>-826005.4432007448</v>
      </c>
      <c r="AY61" s="381">
        <f>-+AY31*AY54</f>
        <v>-832461.57315919548</v>
      </c>
      <c r="AZ61" s="381">
        <f>-+AZ31*AZ54</f>
        <v>-838957.16382836178</v>
      </c>
      <c r="BA61" s="381">
        <f>-+BA31*BA54</f>
        <v>-845492.43196189776</v>
      </c>
      <c r="BB61" s="381">
        <f>-+BB31*BB54</f>
        <v>-852067.59543467313</v>
      </c>
      <c r="BC61" s="381">
        <f>-+BC31*BC54</f>
        <v>-858682.87324834254</v>
      </c>
      <c r="BD61" s="381">
        <f>-+BD31*BD54</f>
        <v>-865338.48553692561</v>
      </c>
      <c r="BE61" s="381">
        <f>-+BE31*BE54</f>
        <v>-872034.6535724625</v>
      </c>
      <c r="BF61" s="381">
        <f>-+BF31*BF54</f>
        <v>-878771.5997707136</v>
      </c>
      <c r="BG61" s="381">
        <f>-+BG31*BG54</f>
        <v>-885549.5476967619</v>
      </c>
      <c r="BH61" s="381">
        <f>-+BH31*BH54</f>
        <v>-892368.72207080584</v>
      </c>
      <c r="BI61" s="381">
        <f>-+BI31*BI54</f>
        <v>-899229.34877388936</v>
      </c>
      <c r="BJ61" s="381">
        <f>-+BJ31*BJ54</f>
        <v>-906131.6548536123</v>
      </c>
      <c r="BK61" s="381">
        <f>-+BK31*BK54</f>
        <v>-913075.86853004992</v>
      </c>
      <c r="BL61" s="381">
        <f>-+BL31*BL54</f>
        <v>-920062.21920142323</v>
      </c>
      <c r="BM61" s="381">
        <f>-+BM31*BM54</f>
        <v>-927090.93745013338</v>
      </c>
      <c r="BN61" s="381">
        <f>-+BN31*BN54</f>
        <v>-934162.25504849863</v>
      </c>
      <c r="BO61" s="381">
        <f>-+BO31*BO54</f>
        <v>-941276.40496473759</v>
      </c>
      <c r="BP61" s="381">
        <f>-+BP31*BP54</f>
        <v>-948433.62136891484</v>
      </c>
      <c r="BQ61" s="381">
        <f>-+BQ31*BQ54</f>
        <v>-955634.13963885617</v>
      </c>
      <c r="BR61" s="381">
        <f>-+BR31*BR54</f>
        <v>-962878.19636625063</v>
      </c>
      <c r="BS61" s="381">
        <f>-+BS31*BS54</f>
        <v>-970166.02936255187</v>
      </c>
      <c r="BT61" s="381">
        <f>-+BT31*BT54</f>
        <v>-977497.87766513985</v>
      </c>
      <c r="BU61" s="381">
        <f>-+BU31*BU54</f>
        <v>-984873.98154333991</v>
      </c>
      <c r="BV61" s="381">
        <f>-+BV31*BV54</f>
        <v>-992294.58250460785</v>
      </c>
      <c r="BW61" s="381">
        <f>-+BW31*BW54</f>
        <v>-999759.92330057919</v>
      </c>
      <c r="BX61" s="381">
        <f>-+BX31*BX54</f>
        <v>-1007270.2479333654</v>
      </c>
      <c r="BY61" s="381">
        <f>-+BY31*BY54</f>
        <v>-1014825.801661633</v>
      </c>
      <c r="BZ61" s="381">
        <f>-+BZ31*BZ54</f>
        <v>-1022426.8310069516</v>
      </c>
      <c r="CA61" s="381">
        <f>-+CA31*CA54</f>
        <v>-213893.11308392137</v>
      </c>
      <c r="CB61" s="381">
        <f>-+CB31*CB54</f>
        <v>-214784.33438843492</v>
      </c>
      <c r="CC61" s="381">
        <f>-+CC31*CC54</f>
        <v>-215679.26911505315</v>
      </c>
      <c r="CD61" s="381">
        <f>-+CD31*CD54</f>
        <v>-216577.93273636699</v>
      </c>
      <c r="CE61" s="381">
        <f>-+CE31*CE54</f>
        <v>-217480.34078943732</v>
      </c>
      <c r="CF61" s="381">
        <f>-+CF31*CF54</f>
        <v>-218386.50887604803</v>
      </c>
      <c r="CG61" s="381">
        <f>-+CG31*CG54</f>
        <v>-219296.45266304168</v>
      </c>
      <c r="CH61" s="381">
        <f>-+CH31*CH54</f>
        <v>-220210.18788246813</v>
      </c>
      <c r="CI61" s="381">
        <f>-+CI31*CI54</f>
        <v>-221127.73033197969</v>
      </c>
      <c r="CJ61" s="381">
        <f>-+CJ31*CJ54</f>
        <v>-222049.0958750248</v>
      </c>
      <c r="CK61" s="381">
        <f>-+CK31*CK54</f>
        <v>-222974.30044116828</v>
      </c>
      <c r="CL61" s="381">
        <f>-+CL31*CL54</f>
        <v>-223903.36002635214</v>
      </c>
      <c r="CM61" s="381" t="e">
        <f>-+CM31*CM54</f>
        <v>#N/A</v>
      </c>
      <c r="CN61" s="381" t="e">
        <f>-+CN31*CN54</f>
        <v>#N/A</v>
      </c>
      <c r="CO61" s="381" t="e">
        <f>-+CO31*CO54</f>
        <v>#N/A</v>
      </c>
      <c r="CP61" s="381" t="e">
        <f>-+CP31*CP54</f>
        <v>#N/A</v>
      </c>
      <c r="CQ61" s="381" t="e">
        <f>-+CQ31*CQ54</f>
        <v>#N/A</v>
      </c>
      <c r="CR61" s="381" t="e">
        <f>-+CR31*CR54</f>
        <v>#N/A</v>
      </c>
      <c r="CS61" s="381" t="e">
        <f>-+CS31*CS54</f>
        <v>#N/A</v>
      </c>
      <c r="CT61" s="381" t="e">
        <f>-+CT31*CT54</f>
        <v>#N/A</v>
      </c>
      <c r="CU61" s="381" t="e">
        <f>-+CU31*CU54</f>
        <v>#N/A</v>
      </c>
      <c r="CV61" s="381" t="e">
        <f>-+CV31*CV54</f>
        <v>#N/A</v>
      </c>
      <c r="CW61" s="381" t="e">
        <f>-+CW31*CW54</f>
        <v>#N/A</v>
      </c>
      <c r="CX61" s="381" t="e">
        <f>-+CX31*CX54</f>
        <v>#N/A</v>
      </c>
      <c r="CY61" s="381" t="e">
        <f>-+CY31*CY54</f>
        <v>#N/A</v>
      </c>
      <c r="CZ61" s="381" t="e">
        <f>-+CZ31*CZ54</f>
        <v>#N/A</v>
      </c>
      <c r="DA61" s="381" t="e">
        <f>-+DA31*DA54</f>
        <v>#N/A</v>
      </c>
      <c r="DB61" s="381" t="e">
        <f>-+DB31*DB54</f>
        <v>#N/A</v>
      </c>
      <c r="DC61" s="381" t="e">
        <f>-+DC31*DC54</f>
        <v>#N/A</v>
      </c>
      <c r="DD61" s="381" t="e">
        <f>-+DD31*DD54</f>
        <v>#N/A</v>
      </c>
      <c r="DE61" s="381" t="e">
        <f>-+DE31*DE54</f>
        <v>#N/A</v>
      </c>
      <c r="DF61" s="381" t="e">
        <f>-+DF31*DF54</f>
        <v>#N/A</v>
      </c>
      <c r="DG61" s="381" t="e">
        <f>-+DG31*DG54</f>
        <v>#N/A</v>
      </c>
      <c r="DH61" s="381" t="e">
        <f>-+DH31*DH54</f>
        <v>#N/A</v>
      </c>
      <c r="DI61" s="381" t="e">
        <f>-+DI31*DI54</f>
        <v>#N/A</v>
      </c>
      <c r="DJ61" s="381" t="e">
        <f>-+DJ31*DJ54</f>
        <v>#N/A</v>
      </c>
      <c r="DK61" s="381" t="e">
        <f>-+DK31*DK54</f>
        <v>#N/A</v>
      </c>
      <c r="DL61" s="381" t="e">
        <f>-+DL31*DL54</f>
        <v>#N/A</v>
      </c>
    </row>
    <row r="62" spans="1:116" x14ac:dyDescent="0.35">
      <c r="D62" t="s">
        <v>812</v>
      </c>
      <c r="E62" s="8" t="str">
        <f>ROW()&amp;" "&amp;D62</f>
        <v>62 LISTSALES-PV</v>
      </c>
      <c r="G62" s="389" t="s">
        <v>520</v>
      </c>
      <c r="H62" s="31"/>
      <c r="I62" s="73"/>
      <c r="J62" s="73"/>
      <c r="K62" s="23">
        <f>SUMIF($3:$3,K$2,62:62)</f>
        <v>-10091154.219664639</v>
      </c>
      <c r="L62" s="23">
        <f>SUMIF($3:$3,L$2,62:62)</f>
        <v>-8913836.7519385833</v>
      </c>
      <c r="M62" s="23">
        <f>SUMIF($3:$3,M$2,62:62)</f>
        <v>-9799520.3654667661</v>
      </c>
      <c r="N62" s="23">
        <f>SUMIF($3:$3,N$2,62:62)</f>
        <v>-10752498.165753618</v>
      </c>
      <c r="O62" s="23">
        <f>SUMIF($3:$3,O$2,62:62)</f>
        <v>-11777337.637316927</v>
      </c>
      <c r="P62" s="23">
        <f>SUMIF($3:$3,P$2,62:62)</f>
        <v>-2626362.6262092963</v>
      </c>
      <c r="R62" s="33"/>
      <c r="S62" s="381">
        <f>-+S32*S55</f>
        <v>-803333.33333333349</v>
      </c>
      <c r="T62" s="381">
        <f>-+T32*T55</f>
        <v>-810027.77777777764</v>
      </c>
      <c r="U62" s="381">
        <f>-+U32*U55</f>
        <v>-816764.0625</v>
      </c>
      <c r="V62" s="381">
        <f>-+V32*V55</f>
        <v>-823542.41994598752</v>
      </c>
      <c r="W62" s="381">
        <f>-+W32*W55</f>
        <v>-830363.0837723841</v>
      </c>
      <c r="X62" s="381">
        <f>-+X32*X55</f>
        <v>-837226.28885254369</v>
      </c>
      <c r="Y62" s="381">
        <f>-+Y32*Y55</f>
        <v>-844132.27128261235</v>
      </c>
      <c r="Z62" s="381">
        <f>-+Z32*Z55</f>
        <v>-851081.26838763617</v>
      </c>
      <c r="AA62" s="381">
        <f>-+AA32*AA55</f>
        <v>-858073.51872771699</v>
      </c>
      <c r="AB62" s="381">
        <f>-+AB32*AB55</f>
        <v>-865109.26210416586</v>
      </c>
      <c r="AC62" s="381">
        <f>-+AC32*AC55</f>
        <v>-872188.73956571904</v>
      </c>
      <c r="AD62" s="381">
        <f>-+AD32*AD55</f>
        <v>-879312.19341476273</v>
      </c>
      <c r="AE62" s="381">
        <f>-+AE32*AE55</f>
        <v>-710556.24402644299</v>
      </c>
      <c r="AF62" s="381">
        <f>-+AF32*AF55</f>
        <v>-716302.35241034999</v>
      </c>
      <c r="AG62" s="381">
        <f>-+AG32*AG55</f>
        <v>-722084.00898488611</v>
      </c>
      <c r="AH62" s="381">
        <f>-+AH32*AH55</f>
        <v>-727901.41022614774</v>
      </c>
      <c r="AI62" s="381">
        <f>-+AI32*AI55</f>
        <v>-733754.75363037363</v>
      </c>
      <c r="AJ62" s="381">
        <f>-+AJ32*AJ55</f>
        <v>-739644.23771904421</v>
      </c>
      <c r="AK62" s="381">
        <f>-+AK32*AK55</f>
        <v>-745570.06204397604</v>
      </c>
      <c r="AL62" s="381">
        <f>-+AL32*AL55</f>
        <v>-751532.42719248682</v>
      </c>
      <c r="AM62" s="381">
        <f>-+AM32*AM55</f>
        <v>-757531.53479255375</v>
      </c>
      <c r="AN62" s="381">
        <f>-+AN32*AN55</f>
        <v>-763567.58751798421</v>
      </c>
      <c r="AO62" s="381">
        <f>-+AO32*AO55</f>
        <v>-769640.7890936397</v>
      </c>
      <c r="AP62" s="381">
        <f>-+AP32*AP55</f>
        <v>-775751.34430069849</v>
      </c>
      <c r="AQ62" s="381">
        <f>-+AQ32*AQ55</f>
        <v>-781899.4589818978</v>
      </c>
      <c r="AR62" s="381">
        <f>-+AR32*AR55</f>
        <v>-788085.34004682314</v>
      </c>
      <c r="AS62" s="381">
        <f>-+AS32*AS55</f>
        <v>-794309.19547723606</v>
      </c>
      <c r="AT62" s="381">
        <f>-+AT32*AT55</f>
        <v>-800571.23433241993</v>
      </c>
      <c r="AU62" s="381">
        <f>-+AU32*AU55</f>
        <v>-806871.666754529</v>
      </c>
      <c r="AV62" s="381">
        <f>-+AV32*AV55</f>
        <v>-813210.70397400483</v>
      </c>
      <c r="AW62" s="381">
        <f>-+AW32*AW55</f>
        <v>-819588.5583149828</v>
      </c>
      <c r="AX62" s="381">
        <f>-+AX32*AX55</f>
        <v>-826005.4432007448</v>
      </c>
      <c r="AY62" s="381">
        <f>-+AY32*AY55</f>
        <v>-832461.57315919548</v>
      </c>
      <c r="AZ62" s="381">
        <f>-+AZ32*AZ55</f>
        <v>-838957.16382836178</v>
      </c>
      <c r="BA62" s="381">
        <f>-+BA32*BA55</f>
        <v>-845492.43196189776</v>
      </c>
      <c r="BB62" s="381">
        <f>-+BB32*BB55</f>
        <v>-852067.59543467313</v>
      </c>
      <c r="BC62" s="381">
        <f>-+BC32*BC55</f>
        <v>-858682.87324834254</v>
      </c>
      <c r="BD62" s="381">
        <f>-+BD32*BD55</f>
        <v>-865338.48553692561</v>
      </c>
      <c r="BE62" s="381">
        <f>-+BE32*BE55</f>
        <v>-872034.6535724625</v>
      </c>
      <c r="BF62" s="381">
        <f>-+BF32*BF55</f>
        <v>-878771.5997707136</v>
      </c>
      <c r="BG62" s="381">
        <f>-+BG32*BG55</f>
        <v>-885549.5476967619</v>
      </c>
      <c r="BH62" s="381">
        <f>-+BH32*BH55</f>
        <v>-892368.72207080584</v>
      </c>
      <c r="BI62" s="381">
        <f>-+BI32*BI55</f>
        <v>-899229.34877388936</v>
      </c>
      <c r="BJ62" s="381">
        <f>-+BJ32*BJ55</f>
        <v>-906131.6548536123</v>
      </c>
      <c r="BK62" s="381">
        <f>-+BK32*BK55</f>
        <v>-913075.86853004992</v>
      </c>
      <c r="BL62" s="381">
        <f>-+BL32*BL55</f>
        <v>-920062.21920142323</v>
      </c>
      <c r="BM62" s="381">
        <f>-+BM32*BM55</f>
        <v>-927090.93745013338</v>
      </c>
      <c r="BN62" s="381">
        <f>-+BN32*BN55</f>
        <v>-934162.25504849863</v>
      </c>
      <c r="BO62" s="381">
        <f>-+BO32*BO55</f>
        <v>-941276.40496473759</v>
      </c>
      <c r="BP62" s="381">
        <f>-+BP32*BP55</f>
        <v>-948433.62136891484</v>
      </c>
      <c r="BQ62" s="381">
        <f>-+BQ32*BQ55</f>
        <v>-955634.13963885617</v>
      </c>
      <c r="BR62" s="381">
        <f>-+BR32*BR55</f>
        <v>-962878.19636625063</v>
      </c>
      <c r="BS62" s="381">
        <f>-+BS32*BS55</f>
        <v>-970166.02936255187</v>
      </c>
      <c r="BT62" s="381">
        <f>-+BT32*BT55</f>
        <v>-977497.87766513985</v>
      </c>
      <c r="BU62" s="381">
        <f>-+BU32*BU55</f>
        <v>-984873.98154333991</v>
      </c>
      <c r="BV62" s="381">
        <f>-+BV32*BV55</f>
        <v>-992294.58250460785</v>
      </c>
      <c r="BW62" s="381">
        <f>-+BW32*BW55</f>
        <v>-999759.92330057919</v>
      </c>
      <c r="BX62" s="381">
        <f>-+BX32*BX55</f>
        <v>-1007270.2479333654</v>
      </c>
      <c r="BY62" s="381">
        <f>-+BY32*BY55</f>
        <v>-1014825.801661633</v>
      </c>
      <c r="BZ62" s="381">
        <f>-+BZ32*BZ55</f>
        <v>-1022426.8310069516</v>
      </c>
      <c r="CA62" s="381">
        <f>-+CA32*CA55</f>
        <v>-213893.11308392137</v>
      </c>
      <c r="CB62" s="381">
        <f>-+CB32*CB55</f>
        <v>-214784.33438843492</v>
      </c>
      <c r="CC62" s="381">
        <f>-+CC32*CC55</f>
        <v>-215679.26911505315</v>
      </c>
      <c r="CD62" s="381">
        <f>-+CD32*CD55</f>
        <v>-216577.93273636699</v>
      </c>
      <c r="CE62" s="381">
        <f>-+CE32*CE55</f>
        <v>-217480.34078943732</v>
      </c>
      <c r="CF62" s="381">
        <f>-+CF32*CF55</f>
        <v>-218386.50887604803</v>
      </c>
      <c r="CG62" s="381">
        <f>-+CG32*CG55</f>
        <v>-219296.45266304168</v>
      </c>
      <c r="CH62" s="381">
        <f>-+CH32*CH55</f>
        <v>-220210.18788246813</v>
      </c>
      <c r="CI62" s="381">
        <f>-+CI32*CI55</f>
        <v>-221127.73033197969</v>
      </c>
      <c r="CJ62" s="381">
        <f>-+CJ32*CJ55</f>
        <v>-222049.0958750248</v>
      </c>
      <c r="CK62" s="381">
        <f>-+CK32*CK55</f>
        <v>-222974.30044116828</v>
      </c>
      <c r="CL62" s="381">
        <f>-+CL32*CL55</f>
        <v>-223903.36002635214</v>
      </c>
      <c r="CM62" s="381" t="e">
        <f>-+CM32*CM55</f>
        <v>#N/A</v>
      </c>
      <c r="CN62" s="381" t="e">
        <f>-+CN32*CN55</f>
        <v>#N/A</v>
      </c>
      <c r="CO62" s="381" t="e">
        <f>-+CO32*CO55</f>
        <v>#N/A</v>
      </c>
      <c r="CP62" s="381" t="e">
        <f>-+CP32*CP55</f>
        <v>#N/A</v>
      </c>
      <c r="CQ62" s="381" t="e">
        <f>-+CQ32*CQ55</f>
        <v>#N/A</v>
      </c>
      <c r="CR62" s="381" t="e">
        <f>-+CR32*CR55</f>
        <v>#N/A</v>
      </c>
      <c r="CS62" s="381" t="e">
        <f>-+CS32*CS55</f>
        <v>#N/A</v>
      </c>
      <c r="CT62" s="381" t="e">
        <f>-+CT32*CT55</f>
        <v>#N/A</v>
      </c>
      <c r="CU62" s="381" t="e">
        <f>-+CU32*CU55</f>
        <v>#N/A</v>
      </c>
      <c r="CV62" s="381" t="e">
        <f>-+CV32*CV55</f>
        <v>#N/A</v>
      </c>
      <c r="CW62" s="381" t="e">
        <f>-+CW32*CW55</f>
        <v>#N/A</v>
      </c>
      <c r="CX62" s="381" t="e">
        <f>-+CX32*CX55</f>
        <v>#N/A</v>
      </c>
      <c r="CY62" s="381" t="e">
        <f>-+CY32*CY55</f>
        <v>#N/A</v>
      </c>
      <c r="CZ62" s="381" t="e">
        <f>-+CZ32*CZ55</f>
        <v>#N/A</v>
      </c>
      <c r="DA62" s="381" t="e">
        <f>-+DA32*DA55</f>
        <v>#N/A</v>
      </c>
      <c r="DB62" s="381" t="e">
        <f>-+DB32*DB55</f>
        <v>#N/A</v>
      </c>
      <c r="DC62" s="381" t="e">
        <f>-+DC32*DC55</f>
        <v>#N/A</v>
      </c>
      <c r="DD62" s="381" t="e">
        <f>-+DD32*DD55</f>
        <v>#N/A</v>
      </c>
      <c r="DE62" s="381" t="e">
        <f>-+DE32*DE55</f>
        <v>#N/A</v>
      </c>
      <c r="DF62" s="381" t="e">
        <f>-+DF32*DF55</f>
        <v>#N/A</v>
      </c>
      <c r="DG62" s="381" t="e">
        <f>-+DG32*DG55</f>
        <v>#N/A</v>
      </c>
      <c r="DH62" s="381" t="e">
        <f>-+DH32*DH55</f>
        <v>#N/A</v>
      </c>
      <c r="DI62" s="381" t="e">
        <f>-+DI32*DI55</f>
        <v>#N/A</v>
      </c>
      <c r="DJ62" s="381" t="e">
        <f>-+DJ32*DJ55</f>
        <v>#N/A</v>
      </c>
      <c r="DK62" s="381" t="e">
        <f>-+DK32*DK55</f>
        <v>#N/A</v>
      </c>
      <c r="DL62" s="381" t="e">
        <f>-+DL32*DL55</f>
        <v>#N/A</v>
      </c>
    </row>
    <row r="63" spans="1:116" x14ac:dyDescent="0.35">
      <c r="D63" t="s">
        <v>812</v>
      </c>
      <c r="E63" s="8" t="str">
        <f>ROW()&amp;" "&amp;D63</f>
        <v>63 LISTSALES-PV</v>
      </c>
      <c r="G63" s="389" t="s">
        <v>808</v>
      </c>
      <c r="H63" s="31"/>
      <c r="I63" s="73"/>
      <c r="J63" s="73"/>
      <c r="K63" s="23">
        <f>SUMIF($3:$3,K$2,63:63)</f>
        <v>-5045577.1098323194</v>
      </c>
      <c r="L63" s="23">
        <f>SUMIF($3:$3,L$2,63:63)</f>
        <v>-4456918.3759692917</v>
      </c>
      <c r="M63" s="23">
        <f>SUMIF($3:$3,M$2,63:63)</f>
        <v>-4899760.182733383</v>
      </c>
      <c r="N63" s="23">
        <f>SUMIF($3:$3,N$2,63:63)</f>
        <v>-5376249.0828768089</v>
      </c>
      <c r="O63" s="23">
        <f>SUMIF($3:$3,O$2,63:63)</f>
        <v>-5888668.8186584637</v>
      </c>
      <c r="P63" s="23">
        <f>SUMIF($3:$3,P$2,63:63)</f>
        <v>-1313181.3131046481</v>
      </c>
      <c r="R63" s="33"/>
      <c r="S63" s="381">
        <f>-+S33*S56</f>
        <v>-401666.66666666674</v>
      </c>
      <c r="T63" s="381">
        <f>-+T33*T56</f>
        <v>-405013.88888888882</v>
      </c>
      <c r="U63" s="381">
        <f>-+U33*U56</f>
        <v>-408382.03125</v>
      </c>
      <c r="V63" s="381">
        <f>-+V33*V56</f>
        <v>-411771.20997299376</v>
      </c>
      <c r="W63" s="381">
        <f>-+W33*W56</f>
        <v>-415181.54188619205</v>
      </c>
      <c r="X63" s="381">
        <f>-+X33*X56</f>
        <v>-418613.14442627184</v>
      </c>
      <c r="Y63" s="381">
        <f>-+Y33*Y56</f>
        <v>-422066.13564130617</v>
      </c>
      <c r="Z63" s="381">
        <f>-+Z33*Z56</f>
        <v>-425540.63419381808</v>
      </c>
      <c r="AA63" s="381">
        <f>-+AA33*AA56</f>
        <v>-429036.75936385849</v>
      </c>
      <c r="AB63" s="381">
        <f>-+AB33*AB56</f>
        <v>-432554.63105208293</v>
      </c>
      <c r="AC63" s="381">
        <f>-+AC33*AC56</f>
        <v>-436094.36978285952</v>
      </c>
      <c r="AD63" s="381">
        <f>-+AD33*AD56</f>
        <v>-439656.09670738137</v>
      </c>
      <c r="AE63" s="381">
        <f>-+AE33*AE56</f>
        <v>-355278.12201322149</v>
      </c>
      <c r="AF63" s="381">
        <f>-+AF33*AF56</f>
        <v>-358151.176205175</v>
      </c>
      <c r="AG63" s="381">
        <f>-+AG33*AG56</f>
        <v>-361042.00449244305</v>
      </c>
      <c r="AH63" s="381">
        <f>-+AH33*AH56</f>
        <v>-363950.70511307387</v>
      </c>
      <c r="AI63" s="381">
        <f>-+AI33*AI56</f>
        <v>-366877.37681518681</v>
      </c>
      <c r="AJ63" s="381">
        <f>-+AJ33*AJ56</f>
        <v>-369822.1188595221</v>
      </c>
      <c r="AK63" s="381">
        <f>-+AK33*AK56</f>
        <v>-372785.03102198802</v>
      </c>
      <c r="AL63" s="381">
        <f>-+AL33*AL56</f>
        <v>-375766.21359624341</v>
      </c>
      <c r="AM63" s="381">
        <f>-+AM33*AM56</f>
        <v>-378765.76739627687</v>
      </c>
      <c r="AN63" s="381">
        <f>-+AN33*AN56</f>
        <v>-381783.79375899211</v>
      </c>
      <c r="AO63" s="381">
        <f>-+AO33*AO56</f>
        <v>-384820.39454681985</v>
      </c>
      <c r="AP63" s="381">
        <f>-+AP33*AP56</f>
        <v>-387875.67215034924</v>
      </c>
      <c r="AQ63" s="381">
        <f>-+AQ33*AQ56</f>
        <v>-390949.7294909489</v>
      </c>
      <c r="AR63" s="381">
        <f>-+AR33*AR56</f>
        <v>-394042.67002341157</v>
      </c>
      <c r="AS63" s="381">
        <f>-+AS33*AS56</f>
        <v>-397154.59773861803</v>
      </c>
      <c r="AT63" s="381">
        <f>-+AT33*AT56</f>
        <v>-400285.61716620997</v>
      </c>
      <c r="AU63" s="381">
        <f>-+AU33*AU56</f>
        <v>-403435.8333772645</v>
      </c>
      <c r="AV63" s="381">
        <f>-+AV33*AV56</f>
        <v>-406605.35198700242</v>
      </c>
      <c r="AW63" s="381">
        <f>-+AW33*AW56</f>
        <v>-409794.2791574914</v>
      </c>
      <c r="AX63" s="381">
        <f>-+AX33*AX56</f>
        <v>-413002.7216003724</v>
      </c>
      <c r="AY63" s="381">
        <f>-+AY33*AY56</f>
        <v>-416230.78657959774</v>
      </c>
      <c r="AZ63" s="381">
        <f>-+AZ33*AZ56</f>
        <v>-419478.58191418089</v>
      </c>
      <c r="BA63" s="381">
        <f>-+BA33*BA56</f>
        <v>-422746.21598094888</v>
      </c>
      <c r="BB63" s="381">
        <f>-+BB33*BB56</f>
        <v>-426033.79771733657</v>
      </c>
      <c r="BC63" s="381">
        <f>-+BC33*BC56</f>
        <v>-429341.43662417127</v>
      </c>
      <c r="BD63" s="381">
        <f>-+BD33*BD56</f>
        <v>-432669.24276846281</v>
      </c>
      <c r="BE63" s="381">
        <f>-+BE33*BE56</f>
        <v>-436017.32678623125</v>
      </c>
      <c r="BF63" s="381">
        <f>-+BF33*BF56</f>
        <v>-439385.7998853568</v>
      </c>
      <c r="BG63" s="381">
        <f>-+BG33*BG56</f>
        <v>-442774.77384838095</v>
      </c>
      <c r="BH63" s="381">
        <f>-+BH33*BH56</f>
        <v>-446184.36103540292</v>
      </c>
      <c r="BI63" s="381">
        <f>-+BI33*BI56</f>
        <v>-449614.67438694468</v>
      </c>
      <c r="BJ63" s="381">
        <f>-+BJ33*BJ56</f>
        <v>-453065.82742680615</v>
      </c>
      <c r="BK63" s="381">
        <f>-+BK33*BK56</f>
        <v>-456537.93426502496</v>
      </c>
      <c r="BL63" s="381">
        <f>-+BL33*BL56</f>
        <v>-460031.10960071161</v>
      </c>
      <c r="BM63" s="381">
        <f>-+BM33*BM56</f>
        <v>-463545.46872506669</v>
      </c>
      <c r="BN63" s="381">
        <f>-+BN33*BN56</f>
        <v>-467081.12752424931</v>
      </c>
      <c r="BO63" s="381">
        <f>-+BO33*BO56</f>
        <v>-470638.2024823688</v>
      </c>
      <c r="BP63" s="381">
        <f>-+BP33*BP56</f>
        <v>-474216.81068445742</v>
      </c>
      <c r="BQ63" s="381">
        <f>-+BQ33*BQ56</f>
        <v>-477817.06981942808</v>
      </c>
      <c r="BR63" s="381">
        <f>-+BR33*BR56</f>
        <v>-481439.09818312532</v>
      </c>
      <c r="BS63" s="381">
        <f>-+BS33*BS56</f>
        <v>-485083.01468127593</v>
      </c>
      <c r="BT63" s="381">
        <f>-+BT33*BT56</f>
        <v>-488748.93883256993</v>
      </c>
      <c r="BU63" s="381">
        <f>-+BU33*BU56</f>
        <v>-492436.99077166995</v>
      </c>
      <c r="BV63" s="381">
        <f>-+BV33*BV56</f>
        <v>-496147.29125230393</v>
      </c>
      <c r="BW63" s="381">
        <f>-+BW33*BW56</f>
        <v>-499879.9616502896</v>
      </c>
      <c r="BX63" s="381">
        <f>-+BX33*BX56</f>
        <v>-503635.1239666827</v>
      </c>
      <c r="BY63" s="381">
        <f>-+BY33*BY56</f>
        <v>-507412.90083081648</v>
      </c>
      <c r="BZ63" s="381">
        <f>-+BZ33*BZ56</f>
        <v>-511213.41550347582</v>
      </c>
      <c r="CA63" s="381">
        <f>-+CA33*CA56</f>
        <v>-106946.55654196069</v>
      </c>
      <c r="CB63" s="381">
        <f>-+CB33*CB56</f>
        <v>-107392.16719421746</v>
      </c>
      <c r="CC63" s="381">
        <f>-+CC33*CC56</f>
        <v>-107839.63455752657</v>
      </c>
      <c r="CD63" s="381">
        <f>-+CD33*CD56</f>
        <v>-108288.96636818349</v>
      </c>
      <c r="CE63" s="381">
        <f>-+CE33*CE56</f>
        <v>-108740.17039471866</v>
      </c>
      <c r="CF63" s="381">
        <f>-+CF33*CF56</f>
        <v>-109193.25443802401</v>
      </c>
      <c r="CG63" s="381">
        <f>-+CG33*CG56</f>
        <v>-109648.22633152084</v>
      </c>
      <c r="CH63" s="381">
        <f>-+CH33*CH56</f>
        <v>-110105.09394123407</v>
      </c>
      <c r="CI63" s="381">
        <f>-+CI33*CI56</f>
        <v>-110563.86516598985</v>
      </c>
      <c r="CJ63" s="381">
        <f>-+CJ33*CJ56</f>
        <v>-111024.5479375124</v>
      </c>
      <c r="CK63" s="381">
        <f>-+CK33*CK56</f>
        <v>-111487.15022058414</v>
      </c>
      <c r="CL63" s="381">
        <f>-+CL33*CL56</f>
        <v>-111951.68001317607</v>
      </c>
      <c r="CM63" s="381" t="e">
        <f>-+CM33*CM56</f>
        <v>#N/A</v>
      </c>
      <c r="CN63" s="381" t="e">
        <f>-+CN33*CN56</f>
        <v>#N/A</v>
      </c>
      <c r="CO63" s="381" t="e">
        <f>-+CO33*CO56</f>
        <v>#N/A</v>
      </c>
      <c r="CP63" s="381" t="e">
        <f>-+CP33*CP56</f>
        <v>#N/A</v>
      </c>
      <c r="CQ63" s="381" t="e">
        <f>-+CQ33*CQ56</f>
        <v>#N/A</v>
      </c>
      <c r="CR63" s="381" t="e">
        <f>-+CR33*CR56</f>
        <v>#N/A</v>
      </c>
      <c r="CS63" s="381" t="e">
        <f>-+CS33*CS56</f>
        <v>#N/A</v>
      </c>
      <c r="CT63" s="381" t="e">
        <f>-+CT33*CT56</f>
        <v>#N/A</v>
      </c>
      <c r="CU63" s="381" t="e">
        <f>-+CU33*CU56</f>
        <v>#N/A</v>
      </c>
      <c r="CV63" s="381" t="e">
        <f>-+CV33*CV56</f>
        <v>#N/A</v>
      </c>
      <c r="CW63" s="381" t="e">
        <f>-+CW33*CW56</f>
        <v>#N/A</v>
      </c>
      <c r="CX63" s="381" t="e">
        <f>-+CX33*CX56</f>
        <v>#N/A</v>
      </c>
      <c r="CY63" s="381" t="e">
        <f>-+CY33*CY56</f>
        <v>#N/A</v>
      </c>
      <c r="CZ63" s="381" t="e">
        <f>-+CZ33*CZ56</f>
        <v>#N/A</v>
      </c>
      <c r="DA63" s="381" t="e">
        <f>-+DA33*DA56</f>
        <v>#N/A</v>
      </c>
      <c r="DB63" s="381" t="e">
        <f>-+DB33*DB56</f>
        <v>#N/A</v>
      </c>
      <c r="DC63" s="381" t="e">
        <f>-+DC33*DC56</f>
        <v>#N/A</v>
      </c>
      <c r="DD63" s="381" t="e">
        <f>-+DD33*DD56</f>
        <v>#N/A</v>
      </c>
      <c r="DE63" s="381" t="e">
        <f>-+DE33*DE56</f>
        <v>#N/A</v>
      </c>
      <c r="DF63" s="381" t="e">
        <f>-+DF33*DF56</f>
        <v>#N/A</v>
      </c>
      <c r="DG63" s="381" t="e">
        <f>-+DG33*DG56</f>
        <v>#N/A</v>
      </c>
      <c r="DH63" s="381" t="e">
        <f>-+DH33*DH56</f>
        <v>#N/A</v>
      </c>
      <c r="DI63" s="381" t="e">
        <f>-+DI33*DI56</f>
        <v>#N/A</v>
      </c>
      <c r="DJ63" s="381" t="e">
        <f>-+DJ33*DJ56</f>
        <v>#N/A</v>
      </c>
      <c r="DK63" s="381" t="e">
        <f>-+DK33*DK56</f>
        <v>#N/A</v>
      </c>
      <c r="DL63" s="381" t="e">
        <f>-+DL33*DL56</f>
        <v>#N/A</v>
      </c>
    </row>
    <row r="64" spans="1:116" x14ac:dyDescent="0.35">
      <c r="D64" t="s">
        <v>812</v>
      </c>
      <c r="E64" s="8" t="str">
        <f>ROW()&amp;" "&amp;D64</f>
        <v>64 LISTSALES-PV</v>
      </c>
      <c r="G64" s="389" t="s">
        <v>809</v>
      </c>
      <c r="H64" s="31"/>
      <c r="I64" s="73"/>
      <c r="J64" s="73"/>
      <c r="K64" s="23">
        <f>SUMIF($3:$3,K$2,64:64)</f>
        <v>-15136731.329496959</v>
      </c>
      <c r="L64" s="23">
        <f>SUMIF($3:$3,L$2,64:64)</f>
        <v>-13370755.127907874</v>
      </c>
      <c r="M64" s="23">
        <f>SUMIF($3:$3,M$2,64:64)</f>
        <v>-14699280.548200149</v>
      </c>
      <c r="N64" s="23">
        <f>SUMIF($3:$3,N$2,64:64)</f>
        <v>-16128747.248630427</v>
      </c>
      <c r="O64" s="23">
        <f>SUMIF($3:$3,O$2,64:64)</f>
        <v>-17666006.455975391</v>
      </c>
      <c r="P64" s="23">
        <f>SUMIF($3:$3,P$2,64:64)</f>
        <v>-3939543.9393139444</v>
      </c>
      <c r="R64" s="33"/>
      <c r="S64" s="381">
        <f>-+S34*S57</f>
        <v>-1205000</v>
      </c>
      <c r="T64" s="381">
        <f>-+T34*T57</f>
        <v>-1215041.6666666665</v>
      </c>
      <c r="U64" s="381">
        <f>-+U34*U57</f>
        <v>-1225146.09375</v>
      </c>
      <c r="V64" s="381">
        <f>-+V34*V57</f>
        <v>-1235313.6299189811</v>
      </c>
      <c r="W64" s="381">
        <f>-+W34*W57</f>
        <v>-1245544.6256585761</v>
      </c>
      <c r="X64" s="381">
        <f>-+X34*X57</f>
        <v>-1255839.4332788154</v>
      </c>
      <c r="Y64" s="381">
        <f>-+Y34*Y57</f>
        <v>-1266198.4069239185</v>
      </c>
      <c r="Z64" s="381">
        <f>-+Z34*Z57</f>
        <v>-1276621.9025814543</v>
      </c>
      <c r="AA64" s="381">
        <f>-+AA34*AA57</f>
        <v>-1287110.2780915755</v>
      </c>
      <c r="AB64" s="381">
        <f>-+AB34*AB57</f>
        <v>-1297663.8931562486</v>
      </c>
      <c r="AC64" s="381">
        <f>-+AC34*AC57</f>
        <v>-1308283.1093485784</v>
      </c>
      <c r="AD64" s="381">
        <f>-+AD34*AD57</f>
        <v>-1318968.2901221439</v>
      </c>
      <c r="AE64" s="381">
        <f>-+AE34*AE57</f>
        <v>-1065834.3660396645</v>
      </c>
      <c r="AF64" s="381">
        <f>-+AF34*AF57</f>
        <v>-1074453.528615525</v>
      </c>
      <c r="AG64" s="381">
        <f>-+AG34*AG57</f>
        <v>-1083126.0134773292</v>
      </c>
      <c r="AH64" s="381">
        <f>-+AH34*AH57</f>
        <v>-1091852.1153392214</v>
      </c>
      <c r="AI64" s="381">
        <f>-+AI34*AI57</f>
        <v>-1100632.1304455604</v>
      </c>
      <c r="AJ64" s="381">
        <f>-+AJ34*AJ57</f>
        <v>-1109466.3565785661</v>
      </c>
      <c r="AK64" s="381">
        <f>-+AK34*AK57</f>
        <v>-1118355.0930659641</v>
      </c>
      <c r="AL64" s="381">
        <f>-+AL34*AL57</f>
        <v>-1127298.6407887302</v>
      </c>
      <c r="AM64" s="381">
        <f>-+AM34*AM57</f>
        <v>-1136297.3021888305</v>
      </c>
      <c r="AN64" s="381">
        <f>-+AN34*AN57</f>
        <v>-1145351.3812769763</v>
      </c>
      <c r="AO64" s="381">
        <f>-+AO34*AO57</f>
        <v>-1154461.1836404596</v>
      </c>
      <c r="AP64" s="381">
        <f>-+AP34*AP57</f>
        <v>-1163627.0164510477</v>
      </c>
      <c r="AQ64" s="381">
        <f>-+AQ34*AQ57</f>
        <v>-1172849.1884728465</v>
      </c>
      <c r="AR64" s="381">
        <f>-+AR34*AR57</f>
        <v>-1182128.0100702345</v>
      </c>
      <c r="AS64" s="381">
        <f>-+AS34*AS57</f>
        <v>-1191463.7932158541</v>
      </c>
      <c r="AT64" s="381">
        <f>-+AT34*AT57</f>
        <v>-1200856.8514986299</v>
      </c>
      <c r="AU64" s="381">
        <f>-+AU34*AU57</f>
        <v>-1210307.5001317933</v>
      </c>
      <c r="AV64" s="381">
        <f>-+AV34*AV57</f>
        <v>-1219816.0559610073</v>
      </c>
      <c r="AW64" s="381">
        <f>-+AW34*AW57</f>
        <v>-1229382.8374724742</v>
      </c>
      <c r="AX64" s="381">
        <f>-+AX34*AX57</f>
        <v>-1239008.164801117</v>
      </c>
      <c r="AY64" s="381">
        <f>-+AY34*AY57</f>
        <v>-1248692.3597387932</v>
      </c>
      <c r="AZ64" s="381">
        <f>-+AZ34*AZ57</f>
        <v>-1258435.7457425427</v>
      </c>
      <c r="BA64" s="381">
        <f>-+BA34*BA57</f>
        <v>-1268238.6479428466</v>
      </c>
      <c r="BB64" s="381">
        <f>-+BB34*BB57</f>
        <v>-1278101.3931520097</v>
      </c>
      <c r="BC64" s="381">
        <f>-+BC34*BC57</f>
        <v>-1288024.3098725136</v>
      </c>
      <c r="BD64" s="381">
        <f>-+BD34*BD57</f>
        <v>-1298007.7283053882</v>
      </c>
      <c r="BE64" s="381">
        <f>-+BE34*BE57</f>
        <v>-1308051.9803586937</v>
      </c>
      <c r="BF64" s="381">
        <f>-+BF34*BF57</f>
        <v>-1318157.3996560704</v>
      </c>
      <c r="BG64" s="381">
        <f>-+BG34*BG57</f>
        <v>-1328324.3215451427</v>
      </c>
      <c r="BH64" s="381">
        <f>-+BH34*BH57</f>
        <v>-1338553.0831062086</v>
      </c>
      <c r="BI64" s="381">
        <f>-+BI34*BI57</f>
        <v>-1348844.0231608339</v>
      </c>
      <c r="BJ64" s="381">
        <f>-+BJ34*BJ57</f>
        <v>-1359197.4822804183</v>
      </c>
      <c r="BK64" s="381">
        <f>-+BK34*BK57</f>
        <v>-1369613.8027950749</v>
      </c>
      <c r="BL64" s="381">
        <f>-+BL34*BL57</f>
        <v>-1380093.3288021348</v>
      </c>
      <c r="BM64" s="381">
        <f>-+BM34*BM57</f>
        <v>-1390636.4061751999</v>
      </c>
      <c r="BN64" s="381">
        <f>-+BN34*BN57</f>
        <v>-1401243.3825727478</v>
      </c>
      <c r="BO64" s="381">
        <f>-+BO34*BO57</f>
        <v>-1411914.6074471064</v>
      </c>
      <c r="BP64" s="381">
        <f>-+BP34*BP57</f>
        <v>-1422650.4320533723</v>
      </c>
      <c r="BQ64" s="381">
        <f>-+BQ34*BQ57</f>
        <v>-1433451.2094582841</v>
      </c>
      <c r="BR64" s="381">
        <f>-+BR34*BR57</f>
        <v>-1444317.2945493758</v>
      </c>
      <c r="BS64" s="381">
        <f>-+BS34*BS57</f>
        <v>-1455249.0440438278</v>
      </c>
      <c r="BT64" s="381">
        <f>-+BT34*BT57</f>
        <v>-1466246.8164977096</v>
      </c>
      <c r="BU64" s="381">
        <f>-+BU34*BU57</f>
        <v>-1477310.9723150097</v>
      </c>
      <c r="BV64" s="381">
        <f>-+BV34*BV57</f>
        <v>-1488441.8737569116</v>
      </c>
      <c r="BW64" s="381">
        <f>-+BW34*BW57</f>
        <v>-1499639.8849508688</v>
      </c>
      <c r="BX64" s="381">
        <f>-+BX34*BX57</f>
        <v>-1510905.3719000481</v>
      </c>
      <c r="BY64" s="381">
        <f>-+BY34*BY57</f>
        <v>-1522238.7024924494</v>
      </c>
      <c r="BZ64" s="381">
        <f>-+BZ34*BZ57</f>
        <v>-1533640.2465104274</v>
      </c>
      <c r="CA64" s="381">
        <f>-+CA34*CA57</f>
        <v>-320839.66962588206</v>
      </c>
      <c r="CB64" s="381">
        <f>-+CB34*CB57</f>
        <v>-322176.50158265233</v>
      </c>
      <c r="CC64" s="381">
        <f>-+CC34*CC57</f>
        <v>-323518.90367257968</v>
      </c>
      <c r="CD64" s="381">
        <f>-+CD34*CD57</f>
        <v>-324866.89910455048</v>
      </c>
      <c r="CE64" s="381">
        <f>-+CE34*CE57</f>
        <v>-326220.51118415594</v>
      </c>
      <c r="CF64" s="381">
        <f>-+CF34*CF57</f>
        <v>-327579.76331407204</v>
      </c>
      <c r="CG64" s="381">
        <f>-+CG34*CG57</f>
        <v>-328944.67899456248</v>
      </c>
      <c r="CH64" s="381">
        <f>-+CH34*CH57</f>
        <v>-330315.28182370216</v>
      </c>
      <c r="CI64" s="381">
        <f>-+CI34*CI57</f>
        <v>-331691.59549796954</v>
      </c>
      <c r="CJ64" s="381">
        <f>-+CJ34*CJ57</f>
        <v>-333073.64381253719</v>
      </c>
      <c r="CK64" s="381">
        <f>-+CK34*CK57</f>
        <v>-334461.45066175237</v>
      </c>
      <c r="CL64" s="381">
        <f>-+CL34*CL57</f>
        <v>-335855.04003952816</v>
      </c>
      <c r="CM64" s="381" t="e">
        <f>-+CM34*CM57</f>
        <v>#N/A</v>
      </c>
      <c r="CN64" s="381" t="e">
        <f>-+CN34*CN57</f>
        <v>#N/A</v>
      </c>
      <c r="CO64" s="381" t="e">
        <f>-+CO34*CO57</f>
        <v>#N/A</v>
      </c>
      <c r="CP64" s="381" t="e">
        <f>-+CP34*CP57</f>
        <v>#N/A</v>
      </c>
      <c r="CQ64" s="381" t="e">
        <f>-+CQ34*CQ57</f>
        <v>#N/A</v>
      </c>
      <c r="CR64" s="381" t="e">
        <f>-+CR34*CR57</f>
        <v>#N/A</v>
      </c>
      <c r="CS64" s="381" t="e">
        <f>-+CS34*CS57</f>
        <v>#N/A</v>
      </c>
      <c r="CT64" s="381" t="e">
        <f>-+CT34*CT57</f>
        <v>#N/A</v>
      </c>
      <c r="CU64" s="381" t="e">
        <f>-+CU34*CU57</f>
        <v>#N/A</v>
      </c>
      <c r="CV64" s="381" t="e">
        <f>-+CV34*CV57</f>
        <v>#N/A</v>
      </c>
      <c r="CW64" s="381" t="e">
        <f>-+CW34*CW57</f>
        <v>#N/A</v>
      </c>
      <c r="CX64" s="381" t="e">
        <f>-+CX34*CX57</f>
        <v>#N/A</v>
      </c>
      <c r="CY64" s="381" t="e">
        <f>-+CY34*CY57</f>
        <v>#N/A</v>
      </c>
      <c r="CZ64" s="381" t="e">
        <f>-+CZ34*CZ57</f>
        <v>#N/A</v>
      </c>
      <c r="DA64" s="381" t="e">
        <f>-+DA34*DA57</f>
        <v>#N/A</v>
      </c>
      <c r="DB64" s="381" t="e">
        <f>-+DB34*DB57</f>
        <v>#N/A</v>
      </c>
      <c r="DC64" s="381" t="e">
        <f>-+DC34*DC57</f>
        <v>#N/A</v>
      </c>
      <c r="DD64" s="381" t="e">
        <f>-+DD34*DD57</f>
        <v>#N/A</v>
      </c>
      <c r="DE64" s="381" t="e">
        <f>-+DE34*DE57</f>
        <v>#N/A</v>
      </c>
      <c r="DF64" s="381" t="e">
        <f>-+DF34*DF57</f>
        <v>#N/A</v>
      </c>
      <c r="DG64" s="381" t="e">
        <f>-+DG34*DG57</f>
        <v>#N/A</v>
      </c>
      <c r="DH64" s="381" t="e">
        <f>-+DH34*DH57</f>
        <v>#N/A</v>
      </c>
      <c r="DI64" s="381" t="e">
        <f>-+DI34*DI57</f>
        <v>#N/A</v>
      </c>
      <c r="DJ64" s="381" t="e">
        <f>-+DJ34*DJ57</f>
        <v>#N/A</v>
      </c>
      <c r="DK64" s="381" t="e">
        <f>-+DK34*DK57</f>
        <v>#N/A</v>
      </c>
      <c r="DL64" s="381" t="e">
        <f>-+DL34*DL57</f>
        <v>#N/A</v>
      </c>
    </row>
    <row r="65" spans="1:116" x14ac:dyDescent="0.35">
      <c r="D65" t="s">
        <v>812</v>
      </c>
      <c r="E65" s="8" t="str">
        <f>ROW()&amp;" "&amp;D65</f>
        <v>65 LISTSALES-PV</v>
      </c>
      <c r="G65" s="389" t="s">
        <v>810</v>
      </c>
      <c r="H65" s="31"/>
      <c r="I65" s="73"/>
      <c r="J65" s="73"/>
      <c r="K65" s="258">
        <f>SUMIF($3:$3,K$2,65:65)</f>
        <v>-10091154.219664639</v>
      </c>
      <c r="L65" s="258">
        <f>SUMIF($3:$3,L$2,65:65)</f>
        <v>-8913836.7519385833</v>
      </c>
      <c r="M65" s="258">
        <f>SUMIF($3:$3,M$2,65:65)</f>
        <v>-9799520.3654667661</v>
      </c>
      <c r="N65" s="258">
        <f>SUMIF($3:$3,N$2,65:65)</f>
        <v>-10752498.165753618</v>
      </c>
      <c r="O65" s="258">
        <f>SUMIF($3:$3,O$2,65:65)</f>
        <v>-11777337.637316927</v>
      </c>
      <c r="P65" s="258">
        <f>SUMIF($3:$3,P$2,65:65)</f>
        <v>-2626362.6262092963</v>
      </c>
      <c r="R65" s="33"/>
      <c r="S65" s="138">
        <f>-+S35*S58</f>
        <v>-803333.33333333349</v>
      </c>
      <c r="T65" s="138">
        <f>-+T35*T58</f>
        <v>-810027.77777777764</v>
      </c>
      <c r="U65" s="138">
        <f>-+U35*U58</f>
        <v>-816764.0625</v>
      </c>
      <c r="V65" s="138">
        <f>-+V35*V58</f>
        <v>-823542.41994598752</v>
      </c>
      <c r="W65" s="138">
        <f>-+W35*W58</f>
        <v>-830363.0837723841</v>
      </c>
      <c r="X65" s="138">
        <f>-+X35*X58</f>
        <v>-837226.28885254369</v>
      </c>
      <c r="Y65" s="138">
        <f>-+Y35*Y58</f>
        <v>-844132.27128261235</v>
      </c>
      <c r="Z65" s="138">
        <f>-+Z35*Z58</f>
        <v>-851081.26838763617</v>
      </c>
      <c r="AA65" s="138">
        <f>-+AA35*AA58</f>
        <v>-858073.51872771699</v>
      </c>
      <c r="AB65" s="138">
        <f>-+AB35*AB58</f>
        <v>-865109.26210416586</v>
      </c>
      <c r="AC65" s="138">
        <f>-+AC35*AC58</f>
        <v>-872188.73956571904</v>
      </c>
      <c r="AD65" s="138">
        <f>-+AD35*AD58</f>
        <v>-879312.19341476273</v>
      </c>
      <c r="AE65" s="138">
        <f>-+AE35*AE58</f>
        <v>-710556.24402644299</v>
      </c>
      <c r="AF65" s="138">
        <f>-+AF35*AF58</f>
        <v>-716302.35241034999</v>
      </c>
      <c r="AG65" s="138">
        <f>-+AG35*AG58</f>
        <v>-722084.00898488611</v>
      </c>
      <c r="AH65" s="138">
        <f>-+AH35*AH58</f>
        <v>-727901.41022614774</v>
      </c>
      <c r="AI65" s="138">
        <f>-+AI35*AI58</f>
        <v>-733754.75363037363</v>
      </c>
      <c r="AJ65" s="138">
        <f>-+AJ35*AJ58</f>
        <v>-739644.23771904421</v>
      </c>
      <c r="AK65" s="138">
        <f>-+AK35*AK58</f>
        <v>-745570.06204397604</v>
      </c>
      <c r="AL65" s="138">
        <f>-+AL35*AL58</f>
        <v>-751532.42719248682</v>
      </c>
      <c r="AM65" s="138">
        <f>-+AM35*AM58</f>
        <v>-757531.53479255375</v>
      </c>
      <c r="AN65" s="138">
        <f>-+AN35*AN58</f>
        <v>-763567.58751798421</v>
      </c>
      <c r="AO65" s="138">
        <f>-+AO35*AO58</f>
        <v>-769640.7890936397</v>
      </c>
      <c r="AP65" s="138">
        <f>-+AP35*AP58</f>
        <v>-775751.34430069849</v>
      </c>
      <c r="AQ65" s="138">
        <f>-+AQ35*AQ58</f>
        <v>-781899.4589818978</v>
      </c>
      <c r="AR65" s="138">
        <f>-+AR35*AR58</f>
        <v>-788085.34004682314</v>
      </c>
      <c r="AS65" s="138">
        <f>-+AS35*AS58</f>
        <v>-794309.19547723606</v>
      </c>
      <c r="AT65" s="138">
        <f>-+AT35*AT58</f>
        <v>-800571.23433241993</v>
      </c>
      <c r="AU65" s="138">
        <f>-+AU35*AU58</f>
        <v>-806871.666754529</v>
      </c>
      <c r="AV65" s="138">
        <f>-+AV35*AV58</f>
        <v>-813210.70397400483</v>
      </c>
      <c r="AW65" s="138">
        <f>-+AW35*AW58</f>
        <v>-819588.5583149828</v>
      </c>
      <c r="AX65" s="138">
        <f>-+AX35*AX58</f>
        <v>-826005.4432007448</v>
      </c>
      <c r="AY65" s="138">
        <f>-+AY35*AY58</f>
        <v>-832461.57315919548</v>
      </c>
      <c r="AZ65" s="138">
        <f>-+AZ35*AZ58</f>
        <v>-838957.16382836178</v>
      </c>
      <c r="BA65" s="138">
        <f>-+BA35*BA58</f>
        <v>-845492.43196189776</v>
      </c>
      <c r="BB65" s="138">
        <f>-+BB35*BB58</f>
        <v>-852067.59543467313</v>
      </c>
      <c r="BC65" s="138">
        <f>-+BC35*BC58</f>
        <v>-858682.87324834254</v>
      </c>
      <c r="BD65" s="138">
        <f>-+BD35*BD58</f>
        <v>-865338.48553692561</v>
      </c>
      <c r="BE65" s="138">
        <f>-+BE35*BE58</f>
        <v>-872034.6535724625</v>
      </c>
      <c r="BF65" s="138">
        <f>-+BF35*BF58</f>
        <v>-878771.5997707136</v>
      </c>
      <c r="BG65" s="138">
        <f>-+BG35*BG58</f>
        <v>-885549.5476967619</v>
      </c>
      <c r="BH65" s="138">
        <f>-+BH35*BH58</f>
        <v>-892368.72207080584</v>
      </c>
      <c r="BI65" s="138">
        <f>-+BI35*BI58</f>
        <v>-899229.34877388936</v>
      </c>
      <c r="BJ65" s="138">
        <f>-+BJ35*BJ58</f>
        <v>-906131.6548536123</v>
      </c>
      <c r="BK65" s="138">
        <f>-+BK35*BK58</f>
        <v>-913075.86853004992</v>
      </c>
      <c r="BL65" s="138">
        <f>-+BL35*BL58</f>
        <v>-920062.21920142323</v>
      </c>
      <c r="BM65" s="138">
        <f>-+BM35*BM58</f>
        <v>-927090.93745013338</v>
      </c>
      <c r="BN65" s="138">
        <f>-+BN35*BN58</f>
        <v>-934162.25504849863</v>
      </c>
      <c r="BO65" s="138">
        <f>-+BO35*BO58</f>
        <v>-941276.40496473759</v>
      </c>
      <c r="BP65" s="138">
        <f>-+BP35*BP58</f>
        <v>-948433.62136891484</v>
      </c>
      <c r="BQ65" s="138">
        <f>-+BQ35*BQ58</f>
        <v>-955634.13963885617</v>
      </c>
      <c r="BR65" s="138">
        <f>-+BR35*BR58</f>
        <v>-962878.19636625063</v>
      </c>
      <c r="BS65" s="138">
        <f>-+BS35*BS58</f>
        <v>-970166.02936255187</v>
      </c>
      <c r="BT65" s="138">
        <f>-+BT35*BT58</f>
        <v>-977497.87766513985</v>
      </c>
      <c r="BU65" s="138">
        <f>-+BU35*BU58</f>
        <v>-984873.98154333991</v>
      </c>
      <c r="BV65" s="138">
        <f>-+BV35*BV58</f>
        <v>-992294.58250460785</v>
      </c>
      <c r="BW65" s="138">
        <f>-+BW35*BW58</f>
        <v>-999759.92330057919</v>
      </c>
      <c r="BX65" s="138">
        <f>-+BX35*BX58</f>
        <v>-1007270.2479333654</v>
      </c>
      <c r="BY65" s="138">
        <f>-+BY35*BY58</f>
        <v>-1014825.801661633</v>
      </c>
      <c r="BZ65" s="138">
        <f>-+BZ35*BZ58</f>
        <v>-1022426.8310069516</v>
      </c>
      <c r="CA65" s="138">
        <f>-+CA35*CA58</f>
        <v>-213893.11308392137</v>
      </c>
      <c r="CB65" s="138">
        <f>-+CB35*CB58</f>
        <v>-214784.33438843492</v>
      </c>
      <c r="CC65" s="138">
        <f>-+CC35*CC58</f>
        <v>-215679.26911505315</v>
      </c>
      <c r="CD65" s="138">
        <f>-+CD35*CD58</f>
        <v>-216577.93273636699</v>
      </c>
      <c r="CE65" s="138">
        <f>-+CE35*CE58</f>
        <v>-217480.34078943732</v>
      </c>
      <c r="CF65" s="138">
        <f>-+CF35*CF58</f>
        <v>-218386.50887604803</v>
      </c>
      <c r="CG65" s="138">
        <f>-+CG35*CG58</f>
        <v>-219296.45266304168</v>
      </c>
      <c r="CH65" s="138">
        <f>-+CH35*CH58</f>
        <v>-220210.18788246813</v>
      </c>
      <c r="CI65" s="138">
        <f>-+CI35*CI58</f>
        <v>-221127.73033197969</v>
      </c>
      <c r="CJ65" s="138">
        <f>-+CJ35*CJ58</f>
        <v>-222049.0958750248</v>
      </c>
      <c r="CK65" s="138">
        <f>-+CK35*CK58</f>
        <v>-222974.30044116828</v>
      </c>
      <c r="CL65" s="138">
        <f>-+CL35*CL58</f>
        <v>-223903.36002635214</v>
      </c>
      <c r="CM65" s="138" t="e">
        <f>-+CM35*CM58</f>
        <v>#N/A</v>
      </c>
      <c r="CN65" s="138" t="e">
        <f>-+CN35*CN58</f>
        <v>#N/A</v>
      </c>
      <c r="CO65" s="138" t="e">
        <f>-+CO35*CO58</f>
        <v>#N/A</v>
      </c>
      <c r="CP65" s="138" t="e">
        <f>-+CP35*CP58</f>
        <v>#N/A</v>
      </c>
      <c r="CQ65" s="138" t="e">
        <f>-+CQ35*CQ58</f>
        <v>#N/A</v>
      </c>
      <c r="CR65" s="138" t="e">
        <f>-+CR35*CR58</f>
        <v>#N/A</v>
      </c>
      <c r="CS65" s="138" t="e">
        <f>-+CS35*CS58</f>
        <v>#N/A</v>
      </c>
      <c r="CT65" s="138" t="e">
        <f>-+CT35*CT58</f>
        <v>#N/A</v>
      </c>
      <c r="CU65" s="138" t="e">
        <f>-+CU35*CU58</f>
        <v>#N/A</v>
      </c>
      <c r="CV65" s="138" t="e">
        <f>-+CV35*CV58</f>
        <v>#N/A</v>
      </c>
      <c r="CW65" s="138" t="e">
        <f>-+CW35*CW58</f>
        <v>#N/A</v>
      </c>
      <c r="CX65" s="138" t="e">
        <f>-+CX35*CX58</f>
        <v>#N/A</v>
      </c>
      <c r="CY65" s="138" t="e">
        <f>-+CY35*CY58</f>
        <v>#N/A</v>
      </c>
      <c r="CZ65" s="138" t="e">
        <f>-+CZ35*CZ58</f>
        <v>#N/A</v>
      </c>
      <c r="DA65" s="138" t="e">
        <f>-+DA35*DA58</f>
        <v>#N/A</v>
      </c>
      <c r="DB65" s="138" t="e">
        <f>-+DB35*DB58</f>
        <v>#N/A</v>
      </c>
      <c r="DC65" s="138" t="e">
        <f>-+DC35*DC58</f>
        <v>#N/A</v>
      </c>
      <c r="DD65" s="138" t="e">
        <f>-+DD35*DD58</f>
        <v>#N/A</v>
      </c>
      <c r="DE65" s="138" t="e">
        <f>-+DE35*DE58</f>
        <v>#N/A</v>
      </c>
      <c r="DF65" s="138" t="e">
        <f>-+DF35*DF58</f>
        <v>#N/A</v>
      </c>
      <c r="DG65" s="138" t="e">
        <f>-+DG35*DG58</f>
        <v>#N/A</v>
      </c>
      <c r="DH65" s="138" t="e">
        <f>-+DH35*DH58</f>
        <v>#N/A</v>
      </c>
      <c r="DI65" s="138" t="e">
        <f>-+DI35*DI58</f>
        <v>#N/A</v>
      </c>
      <c r="DJ65" s="138" t="e">
        <f>-+DJ35*DJ58</f>
        <v>#N/A</v>
      </c>
      <c r="DK65" s="138" t="e">
        <f>-+DK35*DK58</f>
        <v>#N/A</v>
      </c>
      <c r="DL65" s="138" t="e">
        <f>-+DL35*DL58</f>
        <v>#N/A</v>
      </c>
    </row>
    <row r="66" spans="1:116" x14ac:dyDescent="0.35">
      <c r="A66" s="27"/>
      <c r="B66" s="27"/>
      <c r="C66" t="s">
        <v>203</v>
      </c>
      <c r="D66" t="s">
        <v>812</v>
      </c>
      <c r="E66" s="8" t="str">
        <f>ROW()&amp;" "&amp;D66</f>
        <v>66 LISTSALES-PV</v>
      </c>
      <c r="F66" s="27"/>
      <c r="G66" s="301" t="s">
        <v>816</v>
      </c>
      <c r="H66" s="31"/>
      <c r="I66" s="73"/>
      <c r="J66" s="73"/>
      <c r="K66" s="33">
        <f>SUMIF($3:$3,K$2,66:66)</f>
        <v>-50455771.098323196</v>
      </c>
      <c r="L66" s="33">
        <f>SUMIF($3:$3,L$2,66:66)</f>
        <v>-44569183.759692922</v>
      </c>
      <c r="M66" s="33">
        <f>SUMIF($3:$3,M$2,66:66)</f>
        <v>-48997601.82733383</v>
      </c>
      <c r="N66" s="33">
        <f>SUMIF($3:$3,N$2,66:66)</f>
        <v>-53762490.828768089</v>
      </c>
      <c r="O66" s="33">
        <f>SUMIF($3:$3,O$2,66:66)</f>
        <v>-58886688.186584637</v>
      </c>
      <c r="P66" s="33">
        <f>SUMIF($3:$3,P$2,66:66)</f>
        <v>-13131813.131046481</v>
      </c>
      <c r="R66" s="33"/>
      <c r="S66" s="33">
        <f>SUM(S61:S65)</f>
        <v>-4016666.6666666674</v>
      </c>
      <c r="T66" s="33">
        <f>SUM(T61:T65)</f>
        <v>-4050138.8888888881</v>
      </c>
      <c r="U66" s="33">
        <f>SUM(U61:U65)</f>
        <v>-4083820.3125</v>
      </c>
      <c r="V66" s="33">
        <f>SUM(V61:V65)</f>
        <v>-4117712.099729937</v>
      </c>
      <c r="W66" s="33">
        <f>SUM(W61:W65)</f>
        <v>-4151815.4188619205</v>
      </c>
      <c r="X66" s="33">
        <f>SUM(X61:X65)</f>
        <v>-4186131.4442627179</v>
      </c>
      <c r="Y66" s="33">
        <f>SUM(Y61:Y65)</f>
        <v>-4220661.3564130617</v>
      </c>
      <c r="Z66" s="33">
        <f>SUM(Z61:Z65)</f>
        <v>-4255406.3419381808</v>
      </c>
      <c r="AA66" s="33">
        <f>SUM(AA61:AA65)</f>
        <v>-4290367.5936385849</v>
      </c>
      <c r="AB66" s="33">
        <f>SUM(AB61:AB65)</f>
        <v>-4325546.3105208296</v>
      </c>
      <c r="AC66" s="33">
        <f>SUM(AC61:AC65)</f>
        <v>-4360943.6978285955</v>
      </c>
      <c r="AD66" s="33">
        <f>SUM(AD61:AD65)</f>
        <v>-4396560.967073814</v>
      </c>
      <c r="AE66" s="33">
        <f>SUM(AE61:AE65)</f>
        <v>-3552781.2201322149</v>
      </c>
      <c r="AF66" s="33">
        <f>SUM(AF61:AF65)</f>
        <v>-3581511.76205175</v>
      </c>
      <c r="AG66" s="33">
        <f>SUM(AG61:AG65)</f>
        <v>-3610420.0449244305</v>
      </c>
      <c r="AH66" s="33">
        <f>SUM(AH61:AH65)</f>
        <v>-3639507.0511307381</v>
      </c>
      <c r="AI66" s="33">
        <f>SUM(AI61:AI65)</f>
        <v>-3668773.7681518681</v>
      </c>
      <c r="AJ66" s="33">
        <f>SUM(AJ61:AJ65)</f>
        <v>-3698221.1885952204</v>
      </c>
      <c r="AK66" s="33">
        <f>SUM(AK61:AK65)</f>
        <v>-3727850.3102198802</v>
      </c>
      <c r="AL66" s="33">
        <f>SUM(AL61:AL65)</f>
        <v>-3757662.1359624341</v>
      </c>
      <c r="AM66" s="33">
        <f>SUM(AM61:AM65)</f>
        <v>-3787657.6739627682</v>
      </c>
      <c r="AN66" s="33">
        <f>SUM(AN61:AN65)</f>
        <v>-3817837.9375899211</v>
      </c>
      <c r="AO66" s="33">
        <f>SUM(AO61:AO65)</f>
        <v>-3848203.9454681985</v>
      </c>
      <c r="AP66" s="33">
        <f>SUM(AP61:AP65)</f>
        <v>-3878756.7215034924</v>
      </c>
      <c r="AQ66" s="33">
        <f>SUM(AQ61:AQ65)</f>
        <v>-3909497.2949094884</v>
      </c>
      <c r="AR66" s="33">
        <f>SUM(AR61:AR65)</f>
        <v>-3940426.7002341151</v>
      </c>
      <c r="AS66" s="33">
        <f>SUM(AS61:AS65)</f>
        <v>-3971545.9773861803</v>
      </c>
      <c r="AT66" s="33">
        <f>SUM(AT61:AT65)</f>
        <v>-4002856.1716620997</v>
      </c>
      <c r="AU66" s="33">
        <f>SUM(AU61:AU65)</f>
        <v>-4034358.3337726444</v>
      </c>
      <c r="AV66" s="33">
        <f>SUM(AV61:AV65)</f>
        <v>-4066053.5198700242</v>
      </c>
      <c r="AW66" s="33">
        <f>SUM(AW61:AW65)</f>
        <v>-4097942.791574914</v>
      </c>
      <c r="AX66" s="33">
        <f>SUM(AX61:AX65)</f>
        <v>-4130027.2160037234</v>
      </c>
      <c r="AY66" s="33">
        <f>SUM(AY61:AY65)</f>
        <v>-4162307.8657959774</v>
      </c>
      <c r="AZ66" s="33">
        <f>SUM(AZ61:AZ65)</f>
        <v>-4194785.8191418089</v>
      </c>
      <c r="BA66" s="33">
        <f>SUM(BA61:BA65)</f>
        <v>-4227462.1598094888</v>
      </c>
      <c r="BB66" s="33">
        <f>SUM(BB61:BB65)</f>
        <v>-4260337.9771733657</v>
      </c>
      <c r="BC66" s="33">
        <f>SUM(BC61:BC65)</f>
        <v>-4293414.3662417131</v>
      </c>
      <c r="BD66" s="33">
        <f>SUM(BD61:BD65)</f>
        <v>-4326692.4276846284</v>
      </c>
      <c r="BE66" s="33">
        <f>SUM(BE61:BE65)</f>
        <v>-4360173.2678623125</v>
      </c>
      <c r="BF66" s="33">
        <f>SUM(BF61:BF65)</f>
        <v>-4393857.998853568</v>
      </c>
      <c r="BG66" s="33">
        <f>SUM(BG61:BG65)</f>
        <v>-4427747.7384838099</v>
      </c>
      <c r="BH66" s="33">
        <f>SUM(BH61:BH65)</f>
        <v>-4461843.6103540296</v>
      </c>
      <c r="BI66" s="33">
        <f>SUM(BI61:BI65)</f>
        <v>-4496146.7438694471</v>
      </c>
      <c r="BJ66" s="33">
        <f>SUM(BJ61:BJ65)</f>
        <v>-4530658.2742680619</v>
      </c>
      <c r="BK66" s="33">
        <f>SUM(BK61:BK65)</f>
        <v>-4565379.3426502496</v>
      </c>
      <c r="BL66" s="33">
        <f>SUM(BL61:BL65)</f>
        <v>-4600311.0960071161</v>
      </c>
      <c r="BM66" s="33">
        <f>SUM(BM61:BM65)</f>
        <v>-4635454.6872506673</v>
      </c>
      <c r="BN66" s="33">
        <f>SUM(BN61:BN65)</f>
        <v>-4670811.2752424935</v>
      </c>
      <c r="BO66" s="33">
        <f>SUM(BO61:BO65)</f>
        <v>-4706382.024823688</v>
      </c>
      <c r="BP66" s="33">
        <f>SUM(BP61:BP65)</f>
        <v>-4742168.1068445742</v>
      </c>
      <c r="BQ66" s="33">
        <f>SUM(BQ61:BQ65)</f>
        <v>-4778170.6981942812</v>
      </c>
      <c r="BR66" s="33">
        <f>SUM(BR61:BR65)</f>
        <v>-4814390.9818312535</v>
      </c>
      <c r="BS66" s="33">
        <f>SUM(BS61:BS65)</f>
        <v>-4850830.1468127593</v>
      </c>
      <c r="BT66" s="33">
        <f>SUM(BT61:BT65)</f>
        <v>-4887489.3883256996</v>
      </c>
      <c r="BU66" s="33">
        <f>SUM(BU61:BU65)</f>
        <v>-4924369.9077166999</v>
      </c>
      <c r="BV66" s="33">
        <f>SUM(BV61:BV65)</f>
        <v>-4961472.9125230396</v>
      </c>
      <c r="BW66" s="33">
        <f>SUM(BW61:BW65)</f>
        <v>-4998799.616502896</v>
      </c>
      <c r="BX66" s="33">
        <f>SUM(BX61:BX65)</f>
        <v>-5036351.239666827</v>
      </c>
      <c r="BY66" s="33">
        <f>SUM(BY61:BY65)</f>
        <v>-5074129.0083081648</v>
      </c>
      <c r="BZ66" s="33">
        <f>SUM(BZ61:BZ65)</f>
        <v>-5112134.1550347582</v>
      </c>
      <c r="CA66" s="33">
        <f>SUM(CA61:CA65)</f>
        <v>-1069465.5654196069</v>
      </c>
      <c r="CB66" s="33">
        <f>SUM(CB61:CB65)</f>
        <v>-1073921.6719421747</v>
      </c>
      <c r="CC66" s="33">
        <f>SUM(CC61:CC65)</f>
        <v>-1078396.3455752658</v>
      </c>
      <c r="CD66" s="33">
        <f>SUM(CD61:CD65)</f>
        <v>-1082889.6636818349</v>
      </c>
      <c r="CE66" s="33">
        <f>SUM(CE61:CE65)</f>
        <v>-1087401.7039471867</v>
      </c>
      <c r="CF66" s="33">
        <f>SUM(CF61:CF65)</f>
        <v>-1091932.5443802401</v>
      </c>
      <c r="CG66" s="33">
        <f>SUM(CG61:CG65)</f>
        <v>-1096482.2633152085</v>
      </c>
      <c r="CH66" s="33">
        <f>SUM(CH61:CH65)</f>
        <v>-1101050.9394123408</v>
      </c>
      <c r="CI66" s="33">
        <f>SUM(CI61:CI65)</f>
        <v>-1105638.6516598985</v>
      </c>
      <c r="CJ66" s="33">
        <f>SUM(CJ61:CJ65)</f>
        <v>-1110245.479375124</v>
      </c>
      <c r="CK66" s="33">
        <f>SUM(CK61:CK65)</f>
        <v>-1114871.5022058415</v>
      </c>
      <c r="CL66" s="33">
        <f>SUM(CL61:CL65)</f>
        <v>-1119516.8001317608</v>
      </c>
      <c r="CM66" s="33" t="e">
        <f>SUM(CM61:CM65)</f>
        <v>#N/A</v>
      </c>
      <c r="CN66" s="33" t="e">
        <f>SUM(CN61:CN65)</f>
        <v>#N/A</v>
      </c>
      <c r="CO66" s="33" t="e">
        <f>SUM(CO61:CO65)</f>
        <v>#N/A</v>
      </c>
      <c r="CP66" s="33" t="e">
        <f>SUM(CP61:CP65)</f>
        <v>#N/A</v>
      </c>
      <c r="CQ66" s="33" t="e">
        <f>SUM(CQ61:CQ65)</f>
        <v>#N/A</v>
      </c>
      <c r="CR66" s="33" t="e">
        <f>SUM(CR61:CR65)</f>
        <v>#N/A</v>
      </c>
      <c r="CS66" s="33" t="e">
        <f>SUM(CS61:CS65)</f>
        <v>#N/A</v>
      </c>
      <c r="CT66" s="33" t="e">
        <f>SUM(CT61:CT65)</f>
        <v>#N/A</v>
      </c>
      <c r="CU66" s="33" t="e">
        <f>SUM(CU61:CU65)</f>
        <v>#N/A</v>
      </c>
      <c r="CV66" s="33" t="e">
        <f>SUM(CV61:CV65)</f>
        <v>#N/A</v>
      </c>
      <c r="CW66" s="33" t="e">
        <f>SUM(CW61:CW65)</f>
        <v>#N/A</v>
      </c>
      <c r="CX66" s="33" t="e">
        <f>SUM(CX61:CX65)</f>
        <v>#N/A</v>
      </c>
      <c r="CY66" s="33" t="e">
        <f>SUM(CY61:CY65)</f>
        <v>#N/A</v>
      </c>
      <c r="CZ66" s="33" t="e">
        <f>SUM(CZ61:CZ65)</f>
        <v>#N/A</v>
      </c>
      <c r="DA66" s="33" t="e">
        <f>SUM(DA61:DA65)</f>
        <v>#N/A</v>
      </c>
      <c r="DB66" s="33" t="e">
        <f>SUM(DB61:DB65)</f>
        <v>#N/A</v>
      </c>
      <c r="DC66" s="33" t="e">
        <f>SUM(DC61:DC65)</f>
        <v>#N/A</v>
      </c>
      <c r="DD66" s="33" t="e">
        <f>SUM(DD61:DD65)</f>
        <v>#N/A</v>
      </c>
      <c r="DE66" s="33" t="e">
        <f>SUM(DE61:DE65)</f>
        <v>#N/A</v>
      </c>
      <c r="DF66" s="33" t="e">
        <f>SUM(DF61:DF65)</f>
        <v>#N/A</v>
      </c>
      <c r="DG66" s="33" t="e">
        <f>SUM(DG61:DG65)</f>
        <v>#N/A</v>
      </c>
      <c r="DH66" s="33" t="e">
        <f>SUM(DH61:DH65)</f>
        <v>#N/A</v>
      </c>
      <c r="DI66" s="33" t="e">
        <f>SUM(DI61:DI65)</f>
        <v>#N/A</v>
      </c>
      <c r="DJ66" s="33" t="e">
        <f>SUM(DJ61:DJ65)</f>
        <v>#N/A</v>
      </c>
      <c r="DK66" s="33" t="e">
        <f>SUM(DK61:DK65)</f>
        <v>#N/A</v>
      </c>
      <c r="DL66" s="33" t="e">
        <f>SUM(DL61:DL65)</f>
        <v>#N/A</v>
      </c>
    </row>
    <row r="67" spans="1:116" x14ac:dyDescent="0.35">
      <c r="A67" s="27"/>
      <c r="B67" s="27"/>
      <c r="C67" s="27"/>
      <c r="D67" t="s">
        <v>812</v>
      </c>
      <c r="E67" s="8" t="str">
        <f>ROW()&amp;" "&amp;D67</f>
        <v>67 LISTSALES-PV</v>
      </c>
      <c r="F67" s="27"/>
      <c r="G67" s="301"/>
      <c r="H67" s="31"/>
      <c r="I67" s="73"/>
      <c r="J67" s="73"/>
      <c r="K67" s="38"/>
      <c r="L67" s="38"/>
      <c r="M67" s="38"/>
      <c r="N67" s="38"/>
      <c r="O67" s="38"/>
      <c r="P67" s="38"/>
      <c r="R67" s="33"/>
      <c r="S67" s="38"/>
      <c r="T67" s="38"/>
      <c r="U67" s="38"/>
      <c r="V67" s="38"/>
      <c r="W67" s="38"/>
      <c r="X67" s="38"/>
      <c r="Y67" s="38"/>
      <c r="Z67" s="38"/>
      <c r="AA67" s="38"/>
      <c r="AB67" s="38"/>
      <c r="AC67" s="38"/>
      <c r="AD67" s="38"/>
      <c r="AE67" s="38"/>
      <c r="AF67" s="38"/>
      <c r="AG67" s="38"/>
      <c r="AH67" s="38"/>
      <c r="AI67" s="38"/>
      <c r="AJ67" s="38"/>
      <c r="AK67" s="38"/>
      <c r="AL67" s="38"/>
      <c r="AM67" s="38"/>
      <c r="AN67" s="38"/>
      <c r="AO67" s="38"/>
      <c r="AP67" s="38"/>
      <c r="AQ67" s="38"/>
      <c r="AR67" s="38"/>
      <c r="AS67" s="38"/>
      <c r="AT67" s="38"/>
      <c r="AU67" s="38"/>
      <c r="AV67" s="38"/>
      <c r="AW67" s="38"/>
      <c r="AX67" s="38"/>
      <c r="AY67" s="38"/>
      <c r="AZ67" s="38"/>
      <c r="BA67" s="38"/>
      <c r="BB67" s="38"/>
      <c r="BC67" s="38"/>
      <c r="BD67" s="38"/>
      <c r="BE67" s="38"/>
      <c r="BF67" s="38"/>
      <c r="BG67" s="38"/>
      <c r="BH67" s="38"/>
      <c r="BI67" s="38"/>
      <c r="BJ67" s="38"/>
      <c r="BK67" s="38"/>
      <c r="BL67" s="38"/>
      <c r="BM67" s="38"/>
      <c r="BN67" s="38"/>
      <c r="BO67" s="38"/>
      <c r="BP67" s="38"/>
      <c r="BQ67" s="38"/>
      <c r="BR67" s="38"/>
      <c r="BS67" s="38"/>
      <c r="BT67" s="38"/>
      <c r="BU67" s="38"/>
      <c r="BV67" s="38"/>
      <c r="BW67" s="38"/>
      <c r="BX67" s="38"/>
      <c r="BY67" s="38"/>
      <c r="BZ67" s="38"/>
      <c r="CA67" s="38"/>
      <c r="CB67" s="38"/>
      <c r="CC67" s="38"/>
      <c r="CD67" s="38"/>
      <c r="CE67" s="38"/>
      <c r="CF67" s="38"/>
      <c r="CG67" s="38"/>
      <c r="CH67" s="38"/>
      <c r="CI67" s="38"/>
      <c r="CJ67" s="38"/>
      <c r="CK67" s="38"/>
      <c r="CL67" s="38"/>
      <c r="CM67" s="38"/>
      <c r="CN67" s="38"/>
      <c r="CO67" s="38"/>
      <c r="CP67" s="38"/>
      <c r="CQ67" s="38"/>
      <c r="CR67" s="38"/>
      <c r="CS67" s="38"/>
      <c r="CT67" s="38"/>
      <c r="CU67" s="38"/>
      <c r="CV67" s="38"/>
      <c r="CW67" s="38"/>
      <c r="CX67" s="38"/>
      <c r="CY67" s="38"/>
      <c r="CZ67" s="38"/>
      <c r="DA67" s="38"/>
      <c r="DB67" s="38"/>
      <c r="DC67" s="38"/>
      <c r="DD67" s="38"/>
      <c r="DE67" s="38"/>
      <c r="DF67" s="38"/>
      <c r="DG67" s="38"/>
      <c r="DH67" s="38"/>
      <c r="DI67" s="38"/>
      <c r="DJ67" s="38"/>
      <c r="DK67" s="38"/>
      <c r="DL67" s="38"/>
    </row>
    <row r="68" spans="1:116" x14ac:dyDescent="0.35">
      <c r="A68" s="27"/>
      <c r="B68" s="27"/>
      <c r="C68" s="27"/>
      <c r="D68" t="s">
        <v>812</v>
      </c>
      <c r="E68" s="8" t="str">
        <f>ROW()&amp;" "&amp;D68</f>
        <v>68 LISTSALES-PV</v>
      </c>
      <c r="F68" s="27"/>
      <c r="G68" s="301" t="s">
        <v>822</v>
      </c>
      <c r="H68" s="31"/>
      <c r="I68" s="73"/>
      <c r="J68" s="73"/>
      <c r="K68" s="33">
        <f>SUMIF($3:$3,K$2,68:68)</f>
        <v>0</v>
      </c>
      <c r="L68" s="33">
        <f>SUMIF($3:$3,L$2,68:68)</f>
        <v>0</v>
      </c>
      <c r="M68" s="33">
        <f>SUMIF($3:$3,M$2,68:68)</f>
        <v>0</v>
      </c>
      <c r="N68" s="33">
        <f>SUMIF($3:$3,N$2,68:68)</f>
        <v>0</v>
      </c>
      <c r="O68" s="33">
        <f>SUMIF($3:$3,O$2,68:68)</f>
        <v>0</v>
      </c>
      <c r="P68" s="33">
        <f>SUMIF($3:$3,P$2,68:68)</f>
        <v>0</v>
      </c>
      <c r="R68" s="33"/>
      <c r="S68" s="33">
        <f>+S51+S66</f>
        <v>0</v>
      </c>
      <c r="T68" s="33">
        <f>+T51+T66</f>
        <v>0</v>
      </c>
      <c r="U68" s="33">
        <f>+U51+U66</f>
        <v>0</v>
      </c>
      <c r="V68" s="33">
        <f>+V51+V66</f>
        <v>0</v>
      </c>
      <c r="W68" s="33">
        <f>+W51+W66</f>
        <v>0</v>
      </c>
      <c r="X68" s="33">
        <f>+X51+X66</f>
        <v>0</v>
      </c>
      <c r="Y68" s="33">
        <f>+Y51+Y66</f>
        <v>0</v>
      </c>
      <c r="Z68" s="33">
        <f>+Z51+Z66</f>
        <v>0</v>
      </c>
      <c r="AA68" s="33">
        <f>+AA51+AA66</f>
        <v>0</v>
      </c>
      <c r="AB68" s="33">
        <f>+AB51+AB66</f>
        <v>0</v>
      </c>
      <c r="AC68" s="33">
        <f>+AC51+AC66</f>
        <v>0</v>
      </c>
      <c r="AD68" s="33">
        <f>+AD51+AD66</f>
        <v>0</v>
      </c>
      <c r="AE68" s="33">
        <f>+AE51+AE66</f>
        <v>0</v>
      </c>
      <c r="AF68" s="33">
        <f>+AF51+AF66</f>
        <v>0</v>
      </c>
      <c r="AG68" s="33">
        <f>+AG51+AG66</f>
        <v>0</v>
      </c>
      <c r="AH68" s="33">
        <f>+AH51+AH66</f>
        <v>0</v>
      </c>
      <c r="AI68" s="33">
        <f>+AI51+AI66</f>
        <v>0</v>
      </c>
      <c r="AJ68" s="33">
        <f>+AJ51+AJ66</f>
        <v>0</v>
      </c>
      <c r="AK68" s="33">
        <f>+AK51+AK66</f>
        <v>0</v>
      </c>
      <c r="AL68" s="33">
        <f>+AL51+AL66</f>
        <v>0</v>
      </c>
      <c r="AM68" s="33">
        <f>+AM51+AM66</f>
        <v>0</v>
      </c>
      <c r="AN68" s="33">
        <f>+AN51+AN66</f>
        <v>0</v>
      </c>
      <c r="AO68" s="33">
        <f>+AO51+AO66</f>
        <v>0</v>
      </c>
      <c r="AP68" s="33">
        <f>+AP51+AP66</f>
        <v>0</v>
      </c>
      <c r="AQ68" s="33">
        <f>+AQ51+AQ66</f>
        <v>0</v>
      </c>
      <c r="AR68" s="33">
        <f>+AR51+AR66</f>
        <v>0</v>
      </c>
      <c r="AS68" s="33">
        <f>+AS51+AS66</f>
        <v>0</v>
      </c>
      <c r="AT68" s="33">
        <f>+AT51+AT66</f>
        <v>0</v>
      </c>
      <c r="AU68" s="33">
        <f>+AU51+AU66</f>
        <v>0</v>
      </c>
      <c r="AV68" s="33">
        <f>+AV51+AV66</f>
        <v>0</v>
      </c>
      <c r="AW68" s="33">
        <f>+AW51+AW66</f>
        <v>0</v>
      </c>
      <c r="AX68" s="33">
        <f>+AX51+AX66</f>
        <v>0</v>
      </c>
      <c r="AY68" s="33">
        <f>+AY51+AY66</f>
        <v>0</v>
      </c>
      <c r="AZ68" s="33">
        <f>+AZ51+AZ66</f>
        <v>0</v>
      </c>
      <c r="BA68" s="33">
        <f>+BA51+BA66</f>
        <v>0</v>
      </c>
      <c r="BB68" s="33">
        <f>+BB51+BB66</f>
        <v>0</v>
      </c>
      <c r="BC68" s="33">
        <f>+BC51+BC66</f>
        <v>0</v>
      </c>
      <c r="BD68" s="33">
        <f>+BD51+BD66</f>
        <v>0</v>
      </c>
      <c r="BE68" s="33">
        <f>+BE51+BE66</f>
        <v>0</v>
      </c>
      <c r="BF68" s="33">
        <f>+BF51+BF66</f>
        <v>0</v>
      </c>
      <c r="BG68" s="33">
        <f>+BG51+BG66</f>
        <v>0</v>
      </c>
      <c r="BH68" s="33">
        <f>+BH51+BH66</f>
        <v>0</v>
      </c>
      <c r="BI68" s="33">
        <f>+BI51+BI66</f>
        <v>0</v>
      </c>
      <c r="BJ68" s="33">
        <f>+BJ51+BJ66</f>
        <v>0</v>
      </c>
      <c r="BK68" s="33">
        <f>+BK51+BK66</f>
        <v>0</v>
      </c>
      <c r="BL68" s="33">
        <f>+BL51+BL66</f>
        <v>0</v>
      </c>
      <c r="BM68" s="33">
        <f>+BM51+BM66</f>
        <v>0</v>
      </c>
      <c r="BN68" s="33">
        <f>+BN51+BN66</f>
        <v>0</v>
      </c>
      <c r="BO68" s="33">
        <f>+BO51+BO66</f>
        <v>0</v>
      </c>
      <c r="BP68" s="33">
        <f>+BP51+BP66</f>
        <v>0</v>
      </c>
      <c r="BQ68" s="33">
        <f>+BQ51+BQ66</f>
        <v>0</v>
      </c>
      <c r="BR68" s="33">
        <f>+BR51+BR66</f>
        <v>0</v>
      </c>
      <c r="BS68" s="33">
        <f>+BS51+BS66</f>
        <v>0</v>
      </c>
      <c r="BT68" s="33">
        <f>+BT51+BT66</f>
        <v>0</v>
      </c>
      <c r="BU68" s="33">
        <f>+BU51+BU66</f>
        <v>0</v>
      </c>
      <c r="BV68" s="33">
        <f>+BV51+BV66</f>
        <v>0</v>
      </c>
      <c r="BW68" s="33">
        <f>+BW51+BW66</f>
        <v>0</v>
      </c>
      <c r="BX68" s="33">
        <f>+BX51+BX66</f>
        <v>0</v>
      </c>
      <c r="BY68" s="33">
        <f>+BY51+BY66</f>
        <v>0</v>
      </c>
      <c r="BZ68" s="33">
        <f>+BZ51+BZ66</f>
        <v>0</v>
      </c>
      <c r="CA68" s="33">
        <f>+CA51+CA66</f>
        <v>0</v>
      </c>
      <c r="CB68" s="33">
        <f>+CB51+CB66</f>
        <v>0</v>
      </c>
      <c r="CC68" s="33">
        <f>+CC51+CC66</f>
        <v>0</v>
      </c>
      <c r="CD68" s="33">
        <f>+CD51+CD66</f>
        <v>0</v>
      </c>
      <c r="CE68" s="33">
        <f>+CE51+CE66</f>
        <v>0</v>
      </c>
      <c r="CF68" s="33">
        <f>+CF51+CF66</f>
        <v>0</v>
      </c>
      <c r="CG68" s="33">
        <f>+CG51+CG66</f>
        <v>0</v>
      </c>
      <c r="CH68" s="33">
        <f>+CH51+CH66</f>
        <v>0</v>
      </c>
      <c r="CI68" s="33">
        <f>+CI51+CI66</f>
        <v>0</v>
      </c>
      <c r="CJ68" s="33">
        <f>+CJ51+CJ66</f>
        <v>0</v>
      </c>
      <c r="CK68" s="33">
        <f>+CK51+CK66</f>
        <v>0</v>
      </c>
      <c r="CL68" s="33">
        <f>+CL51+CL66</f>
        <v>0</v>
      </c>
      <c r="CM68" s="33" t="e">
        <f>+CM51+CM66</f>
        <v>#N/A</v>
      </c>
      <c r="CN68" s="33" t="e">
        <f>+CN51+CN66</f>
        <v>#N/A</v>
      </c>
      <c r="CO68" s="33" t="e">
        <f>+CO51+CO66</f>
        <v>#N/A</v>
      </c>
      <c r="CP68" s="33" t="e">
        <f>+CP51+CP66</f>
        <v>#N/A</v>
      </c>
      <c r="CQ68" s="33" t="e">
        <f>+CQ51+CQ66</f>
        <v>#N/A</v>
      </c>
      <c r="CR68" s="33" t="e">
        <f>+CR51+CR66</f>
        <v>#N/A</v>
      </c>
      <c r="CS68" s="33" t="e">
        <f>+CS51+CS66</f>
        <v>#N/A</v>
      </c>
      <c r="CT68" s="33" t="e">
        <f>+CT51+CT66</f>
        <v>#N/A</v>
      </c>
      <c r="CU68" s="33" t="e">
        <f>+CU51+CU66</f>
        <v>#N/A</v>
      </c>
      <c r="CV68" s="33" t="e">
        <f>+CV51+CV66</f>
        <v>#N/A</v>
      </c>
      <c r="CW68" s="33" t="e">
        <f>+CW51+CW66</f>
        <v>#N/A</v>
      </c>
      <c r="CX68" s="33" t="e">
        <f>+CX51+CX66</f>
        <v>#N/A</v>
      </c>
      <c r="CY68" s="33" t="e">
        <f>+CY51+CY66</f>
        <v>#N/A</v>
      </c>
      <c r="CZ68" s="33" t="e">
        <f>+CZ51+CZ66</f>
        <v>#N/A</v>
      </c>
      <c r="DA68" s="33" t="e">
        <f>+DA51+DA66</f>
        <v>#N/A</v>
      </c>
      <c r="DB68" s="33" t="e">
        <f>+DB51+DB66</f>
        <v>#N/A</v>
      </c>
      <c r="DC68" s="33" t="e">
        <f>+DC51+DC66</f>
        <v>#N/A</v>
      </c>
      <c r="DD68" s="33" t="e">
        <f>+DD51+DD66</f>
        <v>#N/A</v>
      </c>
      <c r="DE68" s="33" t="e">
        <f>+DE51+DE66</f>
        <v>#N/A</v>
      </c>
      <c r="DF68" s="33" t="e">
        <f>+DF51+DF66</f>
        <v>#N/A</v>
      </c>
      <c r="DG68" s="33" t="e">
        <f>+DG51+DG66</f>
        <v>#N/A</v>
      </c>
      <c r="DH68" s="33" t="e">
        <f>+DH51+DH66</f>
        <v>#N/A</v>
      </c>
      <c r="DI68" s="33" t="e">
        <f>+DI51+DI66</f>
        <v>#N/A</v>
      </c>
      <c r="DJ68" s="33" t="e">
        <f>+DJ51+DJ66</f>
        <v>#N/A</v>
      </c>
      <c r="DK68" s="33" t="e">
        <f>+DK51+DK66</f>
        <v>#N/A</v>
      </c>
      <c r="DL68" s="33" t="e">
        <f>+DL51+DL66</f>
        <v>#N/A</v>
      </c>
    </row>
    <row r="69" spans="1:116" x14ac:dyDescent="0.35">
      <c r="A69" s="27"/>
      <c r="B69" s="27"/>
      <c r="C69" s="27"/>
      <c r="D69" t="s">
        <v>812</v>
      </c>
      <c r="E69" s="8" t="str">
        <f>ROW()&amp;" "&amp;D69</f>
        <v>69 LISTSALES-PV</v>
      </c>
      <c r="F69" s="27"/>
      <c r="G69" s="372" t="s">
        <v>69</v>
      </c>
      <c r="H69" s="31"/>
      <c r="I69" s="73"/>
      <c r="J69" s="73"/>
      <c r="K69" s="20">
        <f>+IFERROR(K68/K51,0)</f>
        <v>0</v>
      </c>
      <c r="L69" s="20">
        <f>+IFERROR(L68/L51,0)</f>
        <v>0</v>
      </c>
      <c r="M69" s="20">
        <f>+IFERROR(M68/M51,0)</f>
        <v>0</v>
      </c>
      <c r="N69" s="20">
        <f>+IFERROR(N68/N51,0)</f>
        <v>0</v>
      </c>
      <c r="O69" s="20">
        <f>+IFERROR(O68/O51,0)</f>
        <v>0</v>
      </c>
      <c r="P69" s="20">
        <f>+IFERROR(P68/P51,0)</f>
        <v>0</v>
      </c>
      <c r="R69" s="33"/>
      <c r="S69" s="20">
        <f>+IFERROR(S68/S51,0)</f>
        <v>0</v>
      </c>
      <c r="T69" s="20">
        <f>+IFERROR(T68/T51,0)</f>
        <v>0</v>
      </c>
      <c r="U69" s="20">
        <f>+IFERROR(U68/U51,0)</f>
        <v>0</v>
      </c>
      <c r="V69" s="20">
        <f>+IFERROR(V68/V51,0)</f>
        <v>0</v>
      </c>
      <c r="W69" s="20">
        <f>+IFERROR(W68/W51,0)</f>
        <v>0</v>
      </c>
      <c r="X69" s="20">
        <f>+IFERROR(X68/X51,0)</f>
        <v>0</v>
      </c>
      <c r="Y69" s="20">
        <f>+IFERROR(Y68/Y51,0)</f>
        <v>0</v>
      </c>
      <c r="Z69" s="20">
        <f>+IFERROR(Z68/Z51,0)</f>
        <v>0</v>
      </c>
      <c r="AA69" s="20">
        <f>+IFERROR(AA68/AA51,0)</f>
        <v>0</v>
      </c>
      <c r="AB69" s="20">
        <f>+IFERROR(AB68/AB51,0)</f>
        <v>0</v>
      </c>
      <c r="AC69" s="20">
        <f>+IFERROR(AC68/AC51,0)</f>
        <v>0</v>
      </c>
      <c r="AD69" s="20">
        <f>+IFERROR(AD68/AD51,0)</f>
        <v>0</v>
      </c>
      <c r="AE69" s="20">
        <f>+IFERROR(AE68/AE51,0)</f>
        <v>0</v>
      </c>
      <c r="AF69" s="20">
        <f>+IFERROR(AF68/AF51,0)</f>
        <v>0</v>
      </c>
      <c r="AG69" s="20">
        <f>+IFERROR(AG68/AG51,0)</f>
        <v>0</v>
      </c>
      <c r="AH69" s="20">
        <f>+IFERROR(AH68/AH51,0)</f>
        <v>0</v>
      </c>
      <c r="AI69" s="20">
        <f>+IFERROR(AI68/AI51,0)</f>
        <v>0</v>
      </c>
      <c r="AJ69" s="20">
        <f>+IFERROR(AJ68/AJ51,0)</f>
        <v>0</v>
      </c>
      <c r="AK69" s="20">
        <f>+IFERROR(AK68/AK51,0)</f>
        <v>0</v>
      </c>
      <c r="AL69" s="20">
        <f>+IFERROR(AL68/AL51,0)</f>
        <v>0</v>
      </c>
      <c r="AM69" s="20">
        <f>+IFERROR(AM68/AM51,0)</f>
        <v>0</v>
      </c>
      <c r="AN69" s="20">
        <f>+IFERROR(AN68/AN51,0)</f>
        <v>0</v>
      </c>
      <c r="AO69" s="20">
        <f>+IFERROR(AO68/AO51,0)</f>
        <v>0</v>
      </c>
      <c r="AP69" s="20">
        <f>+IFERROR(AP68/AP51,0)</f>
        <v>0</v>
      </c>
      <c r="AQ69" s="20">
        <f>+IFERROR(AQ68/AQ51,0)</f>
        <v>0</v>
      </c>
      <c r="AR69" s="20">
        <f>+IFERROR(AR68/AR51,0)</f>
        <v>0</v>
      </c>
      <c r="AS69" s="20">
        <f>+IFERROR(AS68/AS51,0)</f>
        <v>0</v>
      </c>
      <c r="AT69" s="20">
        <f>+IFERROR(AT68/AT51,0)</f>
        <v>0</v>
      </c>
      <c r="AU69" s="20">
        <f>+IFERROR(AU68/AU51,0)</f>
        <v>0</v>
      </c>
      <c r="AV69" s="20">
        <f>+IFERROR(AV68/AV51,0)</f>
        <v>0</v>
      </c>
      <c r="AW69" s="20">
        <f>+IFERROR(AW68/AW51,0)</f>
        <v>0</v>
      </c>
      <c r="AX69" s="20">
        <f>+IFERROR(AX68/AX51,0)</f>
        <v>0</v>
      </c>
      <c r="AY69" s="20">
        <f>+IFERROR(AY68/AY51,0)</f>
        <v>0</v>
      </c>
      <c r="AZ69" s="20">
        <f>+IFERROR(AZ68/AZ51,0)</f>
        <v>0</v>
      </c>
      <c r="BA69" s="20">
        <f>+IFERROR(BA68/BA51,0)</f>
        <v>0</v>
      </c>
      <c r="BB69" s="20">
        <f>+IFERROR(BB68/BB51,0)</f>
        <v>0</v>
      </c>
      <c r="BC69" s="20">
        <f>+IFERROR(BC68/BC51,0)</f>
        <v>0</v>
      </c>
      <c r="BD69" s="20">
        <f>+IFERROR(BD68/BD51,0)</f>
        <v>0</v>
      </c>
      <c r="BE69" s="20">
        <f>+IFERROR(BE68/BE51,0)</f>
        <v>0</v>
      </c>
      <c r="BF69" s="20">
        <f>+IFERROR(BF68/BF51,0)</f>
        <v>0</v>
      </c>
      <c r="BG69" s="20">
        <f>+IFERROR(BG68/BG51,0)</f>
        <v>0</v>
      </c>
      <c r="BH69" s="20">
        <f>+IFERROR(BH68/BH51,0)</f>
        <v>0</v>
      </c>
      <c r="BI69" s="20">
        <f>+IFERROR(BI68/BI51,0)</f>
        <v>0</v>
      </c>
      <c r="BJ69" s="20">
        <f>+IFERROR(BJ68/BJ51,0)</f>
        <v>0</v>
      </c>
      <c r="BK69" s="20">
        <f>+IFERROR(BK68/BK51,0)</f>
        <v>0</v>
      </c>
      <c r="BL69" s="20">
        <f>+IFERROR(BL68/BL51,0)</f>
        <v>0</v>
      </c>
      <c r="BM69" s="20">
        <f>+IFERROR(BM68/BM51,0)</f>
        <v>0</v>
      </c>
      <c r="BN69" s="20">
        <f>+IFERROR(BN68/BN51,0)</f>
        <v>0</v>
      </c>
      <c r="BO69" s="20">
        <f>+IFERROR(BO68/BO51,0)</f>
        <v>0</v>
      </c>
      <c r="BP69" s="20">
        <f>+IFERROR(BP68/BP51,0)</f>
        <v>0</v>
      </c>
      <c r="BQ69" s="20">
        <f>+IFERROR(BQ68/BQ51,0)</f>
        <v>0</v>
      </c>
      <c r="BR69" s="20">
        <f>+IFERROR(BR68/BR51,0)</f>
        <v>0</v>
      </c>
      <c r="BS69" s="20">
        <f>+IFERROR(BS68/BS51,0)</f>
        <v>0</v>
      </c>
      <c r="BT69" s="20">
        <f>+IFERROR(BT68/BT51,0)</f>
        <v>0</v>
      </c>
      <c r="BU69" s="20">
        <f>+IFERROR(BU68/BU51,0)</f>
        <v>0</v>
      </c>
      <c r="BV69" s="20">
        <f>+IFERROR(BV68/BV51,0)</f>
        <v>0</v>
      </c>
      <c r="BW69" s="20">
        <f>+IFERROR(BW68/BW51,0)</f>
        <v>0</v>
      </c>
      <c r="BX69" s="20">
        <f>+IFERROR(BX68/BX51,0)</f>
        <v>0</v>
      </c>
      <c r="BY69" s="20">
        <f>+IFERROR(BY68/BY51,0)</f>
        <v>0</v>
      </c>
      <c r="BZ69" s="20">
        <f>+IFERROR(BZ68/BZ51,0)</f>
        <v>0</v>
      </c>
      <c r="CA69" s="20">
        <f>+IFERROR(CA68/CA51,0)</f>
        <v>0</v>
      </c>
      <c r="CB69" s="20">
        <f>+IFERROR(CB68/CB51,0)</f>
        <v>0</v>
      </c>
      <c r="CC69" s="20">
        <f>+IFERROR(CC68/CC51,0)</f>
        <v>0</v>
      </c>
      <c r="CD69" s="20">
        <f>+IFERROR(CD68/CD51,0)</f>
        <v>0</v>
      </c>
      <c r="CE69" s="20">
        <f>+IFERROR(CE68/CE51,0)</f>
        <v>0</v>
      </c>
      <c r="CF69" s="20">
        <f>+IFERROR(CF68/CF51,0)</f>
        <v>0</v>
      </c>
      <c r="CG69" s="20">
        <f>+IFERROR(CG68/CG51,0)</f>
        <v>0</v>
      </c>
      <c r="CH69" s="20">
        <f>+IFERROR(CH68/CH51,0)</f>
        <v>0</v>
      </c>
      <c r="CI69" s="20">
        <f>+IFERROR(CI68/CI51,0)</f>
        <v>0</v>
      </c>
      <c r="CJ69" s="20">
        <f>+IFERROR(CJ68/CJ51,0)</f>
        <v>0</v>
      </c>
      <c r="CK69" s="20">
        <f>+IFERROR(CK68/CK51,0)</f>
        <v>0</v>
      </c>
      <c r="CL69" s="20">
        <f>+IFERROR(CL68/CL51,0)</f>
        <v>0</v>
      </c>
      <c r="CM69" s="20">
        <f>+IFERROR(CM68/CM51,0)</f>
        <v>0</v>
      </c>
      <c r="CN69" s="20">
        <f>+IFERROR(CN68/CN51,0)</f>
        <v>0</v>
      </c>
      <c r="CO69" s="20">
        <f>+IFERROR(CO68/CO51,0)</f>
        <v>0</v>
      </c>
      <c r="CP69" s="20">
        <f>+IFERROR(CP68/CP51,0)</f>
        <v>0</v>
      </c>
      <c r="CQ69" s="20">
        <f>+IFERROR(CQ68/CQ51,0)</f>
        <v>0</v>
      </c>
      <c r="CR69" s="20">
        <f>+IFERROR(CR68/CR51,0)</f>
        <v>0</v>
      </c>
      <c r="CS69" s="20">
        <f>+IFERROR(CS68/CS51,0)</f>
        <v>0</v>
      </c>
      <c r="CT69" s="20">
        <f>+IFERROR(CT68/CT51,0)</f>
        <v>0</v>
      </c>
      <c r="CU69" s="20">
        <f>+IFERROR(CU68/CU51,0)</f>
        <v>0</v>
      </c>
      <c r="CV69" s="20">
        <f>+IFERROR(CV68/CV51,0)</f>
        <v>0</v>
      </c>
      <c r="CW69" s="20">
        <f>+IFERROR(CW68/CW51,0)</f>
        <v>0</v>
      </c>
      <c r="CX69" s="20">
        <f>+IFERROR(CX68/CX51,0)</f>
        <v>0</v>
      </c>
      <c r="CY69" s="20">
        <f>+IFERROR(CY68/CY51,0)</f>
        <v>0</v>
      </c>
      <c r="CZ69" s="20">
        <f>+IFERROR(CZ68/CZ51,0)</f>
        <v>0</v>
      </c>
      <c r="DA69" s="20">
        <f>+IFERROR(DA68/DA51,0)</f>
        <v>0</v>
      </c>
      <c r="DB69" s="20">
        <f>+IFERROR(DB68/DB51,0)</f>
        <v>0</v>
      </c>
      <c r="DC69" s="20">
        <f>+IFERROR(DC68/DC51,0)</f>
        <v>0</v>
      </c>
      <c r="DD69" s="20">
        <f>+IFERROR(DD68/DD51,0)</f>
        <v>0</v>
      </c>
      <c r="DE69" s="20">
        <f>+IFERROR(DE68/DE51,0)</f>
        <v>0</v>
      </c>
      <c r="DF69" s="20">
        <f>+IFERROR(DF68/DF51,0)</f>
        <v>0</v>
      </c>
      <c r="DG69" s="20">
        <f>+IFERROR(DG68/DG51,0)</f>
        <v>0</v>
      </c>
      <c r="DH69" s="20">
        <f>+IFERROR(DH68/DH51,0)</f>
        <v>0</v>
      </c>
      <c r="DI69" s="20">
        <f>+IFERROR(DI68/DI51,0)</f>
        <v>0</v>
      </c>
      <c r="DJ69" s="20">
        <f>+IFERROR(DJ68/DJ51,0)</f>
        <v>0</v>
      </c>
      <c r="DK69" s="20">
        <f>+IFERROR(DK68/DK51,0)</f>
        <v>0</v>
      </c>
      <c r="DL69" s="20">
        <f>+IFERROR(DL68/DL51,0)</f>
        <v>0</v>
      </c>
    </row>
    <row r="70" spans="1:116" x14ac:dyDescent="0.35">
      <c r="A70" s="27"/>
      <c r="B70" s="27"/>
      <c r="C70" s="27"/>
      <c r="D70" t="s">
        <v>812</v>
      </c>
      <c r="E70" s="8" t="str">
        <f>ROW()&amp;" "&amp;D70</f>
        <v>70 LISTSALES-PV</v>
      </c>
      <c r="F70" s="27"/>
      <c r="G70" s="301"/>
      <c r="H70" s="31"/>
      <c r="I70" s="73"/>
      <c r="J70" s="73"/>
      <c r="K70" s="38"/>
      <c r="L70" s="38"/>
      <c r="M70" s="38"/>
      <c r="N70" s="38"/>
      <c r="O70" s="38"/>
      <c r="P70" s="38"/>
      <c r="R70" s="33"/>
      <c r="S70" s="38"/>
      <c r="T70" s="38"/>
      <c r="U70" s="38"/>
      <c r="V70" s="38"/>
      <c r="W70" s="38"/>
      <c r="X70" s="38"/>
      <c r="Y70" s="38"/>
      <c r="Z70" s="38"/>
      <c r="AA70" s="38"/>
      <c r="AB70" s="38"/>
      <c r="AC70" s="38"/>
      <c r="AD70" s="38"/>
      <c r="AE70" s="38"/>
      <c r="AF70" s="38"/>
      <c r="AG70" s="38"/>
      <c r="AH70" s="38"/>
      <c r="AI70" s="38"/>
      <c r="AJ70" s="38"/>
      <c r="AK70" s="38"/>
      <c r="AL70" s="38"/>
      <c r="AM70" s="38"/>
      <c r="AN70" s="38"/>
      <c r="AO70" s="38"/>
      <c r="AP70" s="38"/>
      <c r="AQ70" s="38"/>
      <c r="AR70" s="38"/>
      <c r="AS70" s="38"/>
      <c r="AT70" s="38"/>
      <c r="AU70" s="38"/>
      <c r="AV70" s="38"/>
      <c r="AW70" s="38"/>
      <c r="AX70" s="38"/>
      <c r="AY70" s="38"/>
      <c r="AZ70" s="38"/>
      <c r="BA70" s="38"/>
      <c r="BB70" s="38"/>
      <c r="BC70" s="38"/>
      <c r="BD70" s="38"/>
      <c r="BE70" s="38"/>
      <c r="BF70" s="38"/>
      <c r="BG70" s="38"/>
      <c r="BH70" s="38"/>
      <c r="BI70" s="38"/>
      <c r="BJ70" s="38"/>
      <c r="BK70" s="38"/>
      <c r="BL70" s="38"/>
      <c r="BM70" s="38"/>
      <c r="BN70" s="38"/>
      <c r="BO70" s="38"/>
      <c r="BP70" s="38"/>
      <c r="BQ70" s="38"/>
      <c r="BR70" s="38"/>
      <c r="BS70" s="38"/>
      <c r="BT70" s="38"/>
      <c r="BU70" s="38"/>
      <c r="BV70" s="38"/>
      <c r="BW70" s="38"/>
      <c r="BX70" s="38"/>
      <c r="BY70" s="38"/>
      <c r="BZ70" s="38"/>
      <c r="CA70" s="38"/>
      <c r="CB70" s="38"/>
      <c r="CC70" s="38"/>
      <c r="CD70" s="38"/>
      <c r="CE70" s="38"/>
      <c r="CF70" s="38"/>
      <c r="CG70" s="38"/>
      <c r="CH70" s="38"/>
      <c r="CI70" s="38"/>
      <c r="CJ70" s="38"/>
      <c r="CK70" s="38"/>
      <c r="CL70" s="38"/>
      <c r="CM70" s="38"/>
      <c r="CN70" s="38"/>
      <c r="CO70" s="38"/>
      <c r="CP70" s="38"/>
      <c r="CQ70" s="38"/>
      <c r="CR70" s="38"/>
      <c r="CS70" s="38"/>
      <c r="CT70" s="38"/>
      <c r="CU70" s="38"/>
      <c r="CV70" s="38"/>
      <c r="CW70" s="38"/>
      <c r="CX70" s="38"/>
      <c r="CY70" s="38"/>
      <c r="CZ70" s="38"/>
      <c r="DA70" s="38"/>
      <c r="DB70" s="38"/>
      <c r="DC70" s="38"/>
      <c r="DD70" s="38"/>
      <c r="DE70" s="38"/>
      <c r="DF70" s="38"/>
      <c r="DG70" s="38"/>
      <c r="DH70" s="38"/>
      <c r="DI70" s="38"/>
      <c r="DJ70" s="38"/>
      <c r="DK70" s="38"/>
      <c r="DL70" s="38"/>
    </row>
    <row r="71" spans="1:116" x14ac:dyDescent="0.35">
      <c r="I71"/>
      <c r="J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N71"/>
    </row>
    <row r="72" spans="1:116" x14ac:dyDescent="0.35">
      <c r="I72"/>
      <c r="J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N72"/>
    </row>
    <row r="73" spans="1:116" x14ac:dyDescent="0.35">
      <c r="I73"/>
      <c r="J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N73"/>
    </row>
    <row r="74" spans="1:116" x14ac:dyDescent="0.35">
      <c r="I74"/>
      <c r="J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N74"/>
    </row>
    <row r="75" spans="1:116" x14ac:dyDescent="0.35">
      <c r="I75"/>
      <c r="J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N75"/>
    </row>
    <row r="76" spans="1:116" x14ac:dyDescent="0.35">
      <c r="I76"/>
      <c r="J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N76"/>
    </row>
    <row r="77" spans="1:116" x14ac:dyDescent="0.35">
      <c r="I77"/>
      <c r="J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N77"/>
    </row>
    <row r="78" spans="1:116" x14ac:dyDescent="0.35">
      <c r="I78"/>
      <c r="J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N78"/>
    </row>
    <row r="79" spans="1:116" x14ac:dyDescent="0.35">
      <c r="I79"/>
      <c r="J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N79"/>
    </row>
    <row r="80" spans="1:116" x14ac:dyDescent="0.35">
      <c r="I80"/>
      <c r="J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N80"/>
    </row>
    <row r="81" spans="9:92" x14ac:dyDescent="0.35">
      <c r="I81"/>
      <c r="J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N81"/>
    </row>
    <row r="82" spans="9:92" x14ac:dyDescent="0.35">
      <c r="I82"/>
      <c r="J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N82"/>
    </row>
    <row r="83" spans="9:92" x14ac:dyDescent="0.35">
      <c r="I83"/>
      <c r="J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N83"/>
    </row>
    <row r="84" spans="9:92" x14ac:dyDescent="0.35">
      <c r="I84"/>
      <c r="J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N84"/>
    </row>
    <row r="85" spans="9:92" x14ac:dyDescent="0.35">
      <c r="I85"/>
      <c r="J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N85"/>
    </row>
    <row r="86" spans="9:92" x14ac:dyDescent="0.35">
      <c r="I86"/>
      <c r="J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N86"/>
    </row>
    <row r="87" spans="9:92" x14ac:dyDescent="0.35">
      <c r="I87"/>
      <c r="J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N87"/>
    </row>
    <row r="88" spans="9:92" x14ac:dyDescent="0.35">
      <c r="I88"/>
      <c r="J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N88"/>
    </row>
    <row r="89" spans="9:92" x14ac:dyDescent="0.35">
      <c r="I89"/>
      <c r="J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N89"/>
    </row>
    <row r="90" spans="9:92" x14ac:dyDescent="0.35">
      <c r="I90"/>
      <c r="J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N90"/>
    </row>
    <row r="91" spans="9:92" x14ac:dyDescent="0.35">
      <c r="I91"/>
      <c r="J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N91"/>
    </row>
    <row r="92" spans="9:92" x14ac:dyDescent="0.35">
      <c r="I92"/>
      <c r="J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N92"/>
    </row>
    <row r="93" spans="9:92" x14ac:dyDescent="0.35">
      <c r="I93"/>
      <c r="J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N93"/>
    </row>
    <row r="94" spans="9:92" x14ac:dyDescent="0.35">
      <c r="I94"/>
      <c r="J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N94"/>
    </row>
    <row r="95" spans="9:92" x14ac:dyDescent="0.35">
      <c r="I95"/>
      <c r="J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N95"/>
    </row>
    <row r="96" spans="9:92" x14ac:dyDescent="0.35">
      <c r="I96"/>
      <c r="J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N96"/>
    </row>
    <row r="97" spans="9:92" x14ac:dyDescent="0.35">
      <c r="I97"/>
      <c r="J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N97"/>
    </row>
    <row r="98" spans="9:92" x14ac:dyDescent="0.35">
      <c r="I98"/>
      <c r="J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N98"/>
    </row>
    <row r="99" spans="9:92" x14ac:dyDescent="0.35">
      <c r="I99"/>
      <c r="J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N99"/>
    </row>
    <row r="100" spans="9:92" x14ac:dyDescent="0.35">
      <c r="I100"/>
      <c r="J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N100"/>
    </row>
    <row r="101" spans="9:92" x14ac:dyDescent="0.35">
      <c r="I101"/>
      <c r="J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N101"/>
    </row>
    <row r="102" spans="9:92" x14ac:dyDescent="0.35">
      <c r="I102"/>
      <c r="J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N102"/>
    </row>
    <row r="103" spans="9:92" x14ac:dyDescent="0.35">
      <c r="I103"/>
      <c r="J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N103"/>
    </row>
    <row r="104" spans="9:92" x14ac:dyDescent="0.35">
      <c r="I104"/>
      <c r="J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N104"/>
    </row>
    <row r="105" spans="9:92" x14ac:dyDescent="0.35">
      <c r="I105"/>
      <c r="J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N105"/>
    </row>
    <row r="106" spans="9:92" x14ac:dyDescent="0.35">
      <c r="I106"/>
      <c r="J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N106"/>
    </row>
    <row r="107" spans="9:92" x14ac:dyDescent="0.35">
      <c r="I107"/>
      <c r="J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N107"/>
    </row>
    <row r="108" spans="9:92" x14ac:dyDescent="0.35">
      <c r="I108"/>
      <c r="J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N108"/>
    </row>
    <row r="109" spans="9:92" x14ac:dyDescent="0.35">
      <c r="I109"/>
      <c r="J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N109"/>
    </row>
    <row r="110" spans="9:92" x14ac:dyDescent="0.35">
      <c r="I110"/>
      <c r="J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N110"/>
    </row>
    <row r="111" spans="9:92" x14ac:dyDescent="0.35">
      <c r="I111"/>
      <c r="J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N111"/>
    </row>
    <row r="112" spans="9:92" x14ac:dyDescent="0.35">
      <c r="I112"/>
      <c r="J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N112"/>
    </row>
    <row r="113" spans="9:92" x14ac:dyDescent="0.35">
      <c r="I113"/>
      <c r="J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N113"/>
    </row>
    <row r="114" spans="9:92" x14ac:dyDescent="0.35">
      <c r="I114"/>
      <c r="J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N114"/>
    </row>
    <row r="115" spans="9:92" x14ac:dyDescent="0.35">
      <c r="I115"/>
      <c r="J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N115"/>
    </row>
    <row r="116" spans="9:92" x14ac:dyDescent="0.35">
      <c r="I116"/>
      <c r="J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N116"/>
    </row>
    <row r="117" spans="9:92" x14ac:dyDescent="0.35">
      <c r="I117"/>
      <c r="J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N117"/>
    </row>
    <row r="118" spans="9:92" x14ac:dyDescent="0.35">
      <c r="I118"/>
      <c r="J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N118"/>
    </row>
    <row r="119" spans="9:92" x14ac:dyDescent="0.35">
      <c r="I119"/>
      <c r="J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N119"/>
    </row>
    <row r="120" spans="9:92" x14ac:dyDescent="0.35">
      <c r="I120"/>
      <c r="J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N120"/>
    </row>
    <row r="121" spans="9:92" x14ac:dyDescent="0.35">
      <c r="I121"/>
      <c r="J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N121"/>
    </row>
    <row r="122" spans="9:92" x14ac:dyDescent="0.35">
      <c r="I122"/>
      <c r="J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N122"/>
    </row>
    <row r="123" spans="9:92" x14ac:dyDescent="0.35">
      <c r="I123"/>
      <c r="J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N123"/>
    </row>
    <row r="124" spans="9:92" x14ac:dyDescent="0.35">
      <c r="I124"/>
      <c r="J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N124"/>
    </row>
    <row r="125" spans="9:92" x14ac:dyDescent="0.35">
      <c r="I125"/>
      <c r="J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N125"/>
    </row>
    <row r="126" spans="9:92" x14ac:dyDescent="0.35">
      <c r="I126"/>
      <c r="J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N126"/>
    </row>
    <row r="127" spans="9:92" x14ac:dyDescent="0.35">
      <c r="I127"/>
      <c r="J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N127"/>
    </row>
    <row r="128" spans="9:92" x14ac:dyDescent="0.35">
      <c r="I128"/>
      <c r="J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N128"/>
    </row>
    <row r="129" spans="9:92" x14ac:dyDescent="0.35">
      <c r="I129"/>
      <c r="J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N129"/>
    </row>
    <row r="130" spans="9:92" x14ac:dyDescent="0.35">
      <c r="I130"/>
      <c r="J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N130"/>
    </row>
    <row r="131" spans="9:92" x14ac:dyDescent="0.35">
      <c r="I131"/>
      <c r="J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N131"/>
    </row>
    <row r="132" spans="9:92" x14ac:dyDescent="0.35">
      <c r="I132"/>
      <c r="J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N132"/>
    </row>
    <row r="133" spans="9:92" x14ac:dyDescent="0.35">
      <c r="I133"/>
      <c r="J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N133"/>
    </row>
    <row r="134" spans="9:92" x14ac:dyDescent="0.35">
      <c r="I134"/>
      <c r="J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N134"/>
    </row>
    <row r="135" spans="9:92" x14ac:dyDescent="0.35">
      <c r="I135"/>
      <c r="J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N135"/>
    </row>
    <row r="136" spans="9:92" x14ac:dyDescent="0.35">
      <c r="I136"/>
      <c r="J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N136"/>
    </row>
    <row r="137" spans="9:92" x14ac:dyDescent="0.35">
      <c r="I137"/>
      <c r="J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N137"/>
    </row>
    <row r="138" spans="9:92" x14ac:dyDescent="0.35">
      <c r="I138"/>
      <c r="J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N138"/>
    </row>
    <row r="139" spans="9:92" x14ac:dyDescent="0.35">
      <c r="I139"/>
      <c r="J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N139"/>
    </row>
    <row r="140" spans="9:92" x14ac:dyDescent="0.35">
      <c r="I140"/>
      <c r="J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N140"/>
    </row>
    <row r="141" spans="9:92" x14ac:dyDescent="0.35">
      <c r="I141"/>
      <c r="J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N141"/>
    </row>
    <row r="142" spans="9:92" x14ac:dyDescent="0.35">
      <c r="I142"/>
      <c r="J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N142"/>
    </row>
    <row r="143" spans="9:92" x14ac:dyDescent="0.35">
      <c r="I143"/>
      <c r="J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N143"/>
    </row>
    <row r="144" spans="9:92" x14ac:dyDescent="0.35">
      <c r="I144"/>
      <c r="J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N144"/>
    </row>
    <row r="145" spans="1:117" x14ac:dyDescent="0.35">
      <c r="I145"/>
      <c r="J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N145"/>
    </row>
    <row r="146" spans="1:117" x14ac:dyDescent="0.35">
      <c r="I146"/>
      <c r="J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N146"/>
    </row>
    <row r="147" spans="1:117" x14ac:dyDescent="0.35">
      <c r="I147"/>
      <c r="J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N147"/>
    </row>
    <row r="148" spans="1:117" x14ac:dyDescent="0.35">
      <c r="I148"/>
      <c r="J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N148"/>
    </row>
    <row r="149" spans="1:117" x14ac:dyDescent="0.35">
      <c r="I149"/>
      <c r="J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N149"/>
    </row>
    <row r="150" spans="1:117" x14ac:dyDescent="0.35">
      <c r="I150"/>
      <c r="J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N150"/>
    </row>
    <row r="151" spans="1:117" x14ac:dyDescent="0.35">
      <c r="I151"/>
      <c r="J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N151"/>
    </row>
    <row r="152" spans="1:117" x14ac:dyDescent="0.35">
      <c r="I152"/>
      <c r="J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N152"/>
    </row>
    <row r="153" spans="1:117" x14ac:dyDescent="0.35">
      <c r="I153"/>
      <c r="J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N153"/>
    </row>
    <row r="154" spans="1:117" x14ac:dyDescent="0.35">
      <c r="I154"/>
      <c r="J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N154"/>
    </row>
    <row r="155" spans="1:117" x14ac:dyDescent="0.35">
      <c r="I155"/>
      <c r="J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N155"/>
    </row>
    <row r="156" spans="1:117" x14ac:dyDescent="0.35">
      <c r="I156"/>
      <c r="J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N156"/>
    </row>
    <row r="157" spans="1:117" x14ac:dyDescent="0.35">
      <c r="I157"/>
      <c r="J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N157"/>
    </row>
    <row r="158" spans="1:117" s="27" customFormat="1" x14ac:dyDescent="0.35">
      <c r="A158"/>
      <c r="B158"/>
      <c r="C158"/>
      <c r="D158"/>
      <c r="E158"/>
      <c r="F158"/>
      <c r="G158" s="382"/>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M158"/>
      <c r="CN158"/>
      <c r="CO158"/>
      <c r="CP158"/>
      <c r="CQ158"/>
      <c r="CR158"/>
      <c r="CS158"/>
      <c r="CT158"/>
      <c r="CU158"/>
      <c r="CV158"/>
      <c r="CW158"/>
      <c r="CX158"/>
      <c r="CY158"/>
      <c r="CZ158"/>
      <c r="DA158"/>
      <c r="DB158"/>
      <c r="DC158"/>
      <c r="DD158"/>
      <c r="DE158"/>
      <c r="DF158"/>
      <c r="DG158"/>
      <c r="DH158"/>
      <c r="DI158"/>
      <c r="DJ158"/>
      <c r="DK158"/>
      <c r="DL158"/>
      <c r="DM158"/>
    </row>
    <row r="159" spans="1:117" x14ac:dyDescent="0.35">
      <c r="I159"/>
      <c r="J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N159"/>
    </row>
    <row r="160" spans="1:117" x14ac:dyDescent="0.35">
      <c r="I160"/>
      <c r="J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N160"/>
    </row>
    <row r="161" spans="9:92" x14ac:dyDescent="0.35">
      <c r="I161"/>
      <c r="J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N161"/>
    </row>
    <row r="162" spans="9:92" x14ac:dyDescent="0.35">
      <c r="I162"/>
      <c r="J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N162"/>
    </row>
    <row r="163" spans="9:92" x14ac:dyDescent="0.35">
      <c r="I163"/>
      <c r="J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N163"/>
    </row>
    <row r="164" spans="9:92" x14ac:dyDescent="0.35">
      <c r="I164"/>
      <c r="J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N164"/>
    </row>
    <row r="165" spans="9:92" x14ac:dyDescent="0.35">
      <c r="I165"/>
      <c r="J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N165"/>
    </row>
    <row r="166" spans="9:92" x14ac:dyDescent="0.35">
      <c r="I166"/>
      <c r="J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N166"/>
    </row>
    <row r="167" spans="9:92" x14ac:dyDescent="0.35">
      <c r="I167"/>
      <c r="J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N167"/>
    </row>
    <row r="168" spans="9:92" x14ac:dyDescent="0.35">
      <c r="I168"/>
      <c r="J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N168"/>
    </row>
    <row r="169" spans="9:92" x14ac:dyDescent="0.35">
      <c r="I169"/>
      <c r="J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N169"/>
    </row>
    <row r="170" spans="9:92" x14ac:dyDescent="0.35">
      <c r="I170"/>
      <c r="J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N170"/>
    </row>
    <row r="171" spans="9:92" x14ac:dyDescent="0.35">
      <c r="I171"/>
      <c r="J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N171"/>
    </row>
    <row r="172" spans="9:92" x14ac:dyDescent="0.35">
      <c r="I172"/>
      <c r="J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N172"/>
    </row>
    <row r="173" spans="9:92" x14ac:dyDescent="0.35">
      <c r="I173"/>
      <c r="J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N173"/>
    </row>
    <row r="174" spans="9:92" x14ac:dyDescent="0.35">
      <c r="I174"/>
      <c r="J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N174"/>
    </row>
    <row r="175" spans="9:92" x14ac:dyDescent="0.35">
      <c r="I175"/>
      <c r="J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N175"/>
    </row>
    <row r="176" spans="9:92" x14ac:dyDescent="0.35">
      <c r="I176"/>
      <c r="J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N176"/>
    </row>
    <row r="177" spans="9:92" x14ac:dyDescent="0.35">
      <c r="I177"/>
      <c r="J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N177"/>
    </row>
    <row r="178" spans="9:92" x14ac:dyDescent="0.35">
      <c r="I178"/>
      <c r="J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N178"/>
    </row>
    <row r="179" spans="9:92" x14ac:dyDescent="0.35">
      <c r="I179"/>
      <c r="J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N179"/>
    </row>
    <row r="180" spans="9:92" x14ac:dyDescent="0.35">
      <c r="I180"/>
      <c r="J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N180"/>
    </row>
    <row r="181" spans="9:92" x14ac:dyDescent="0.35">
      <c r="I181"/>
      <c r="J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c r="CN181"/>
    </row>
    <row r="182" spans="9:92" x14ac:dyDescent="0.35">
      <c r="I182"/>
      <c r="J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N182"/>
    </row>
    <row r="183" spans="9:92" x14ac:dyDescent="0.35">
      <c r="I183"/>
      <c r="J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N183"/>
    </row>
    <row r="184" spans="9:92" x14ac:dyDescent="0.35">
      <c r="I184"/>
      <c r="J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N184"/>
    </row>
    <row r="185" spans="9:92" x14ac:dyDescent="0.35">
      <c r="I185"/>
      <c r="J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N185"/>
    </row>
    <row r="186" spans="9:92" x14ac:dyDescent="0.35">
      <c r="I186"/>
      <c r="J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c r="CN186"/>
    </row>
    <row r="187" spans="9:92" x14ac:dyDescent="0.35">
      <c r="I187"/>
      <c r="J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N187"/>
    </row>
    <row r="188" spans="9:92" x14ac:dyDescent="0.35">
      <c r="I188"/>
      <c r="J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N188"/>
    </row>
    <row r="189" spans="9:92" x14ac:dyDescent="0.35">
      <c r="I189"/>
      <c r="J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N189"/>
    </row>
    <row r="190" spans="9:92" x14ac:dyDescent="0.35">
      <c r="I190"/>
      <c r="J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N190"/>
    </row>
    <row r="191" spans="9:92" x14ac:dyDescent="0.35">
      <c r="I191"/>
      <c r="J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c r="CK191"/>
      <c r="CL191"/>
      <c r="CN191"/>
    </row>
    <row r="192" spans="9:92" x14ac:dyDescent="0.35">
      <c r="I192"/>
      <c r="J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c r="CJ192"/>
      <c r="CK192"/>
      <c r="CL192"/>
      <c r="CN192"/>
    </row>
    <row r="193" spans="9:92" x14ac:dyDescent="0.35">
      <c r="I193"/>
      <c r="J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N193"/>
    </row>
    <row r="194" spans="9:92" x14ac:dyDescent="0.35">
      <c r="I194"/>
      <c r="J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c r="CJ194"/>
      <c r="CK194"/>
      <c r="CL194"/>
      <c r="CN194"/>
    </row>
    <row r="195" spans="9:92" x14ac:dyDescent="0.35">
      <c r="I195"/>
      <c r="J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N195"/>
    </row>
    <row r="196" spans="9:92" x14ac:dyDescent="0.35">
      <c r="I196"/>
      <c r="J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c r="CN196"/>
    </row>
    <row r="197" spans="9:92" x14ac:dyDescent="0.35">
      <c r="I197"/>
      <c r="J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c r="CJ197"/>
      <c r="CK197"/>
      <c r="CL197"/>
      <c r="CN197"/>
    </row>
    <row r="198" spans="9:92" x14ac:dyDescent="0.35">
      <c r="I198"/>
      <c r="J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N198"/>
    </row>
    <row r="199" spans="9:92" x14ac:dyDescent="0.35">
      <c r="I199"/>
      <c r="J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c r="CN199"/>
    </row>
    <row r="200" spans="9:92" x14ac:dyDescent="0.35">
      <c r="I200"/>
      <c r="J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c r="CN200"/>
    </row>
    <row r="201" spans="9:92" x14ac:dyDescent="0.35">
      <c r="I201"/>
      <c r="J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c r="CN201"/>
    </row>
    <row r="202" spans="9:92" x14ac:dyDescent="0.35">
      <c r="I202"/>
      <c r="J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c r="CN202"/>
    </row>
    <row r="203" spans="9:92" x14ac:dyDescent="0.35">
      <c r="I203"/>
      <c r="J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c r="CN203"/>
    </row>
    <row r="204" spans="9:92" x14ac:dyDescent="0.35">
      <c r="I204"/>
      <c r="J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c r="CN204"/>
    </row>
    <row r="205" spans="9:92" x14ac:dyDescent="0.35">
      <c r="I205"/>
      <c r="J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c r="CJ205"/>
      <c r="CK205"/>
      <c r="CL205"/>
      <c r="CN205"/>
    </row>
    <row r="206" spans="9:92" x14ac:dyDescent="0.35">
      <c r="I206"/>
      <c r="J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c r="CN206"/>
    </row>
    <row r="207" spans="9:92" x14ac:dyDescent="0.35">
      <c r="I207"/>
      <c r="J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c r="CJ207"/>
      <c r="CK207"/>
      <c r="CL207"/>
      <c r="CN207"/>
    </row>
    <row r="208" spans="9:92" x14ac:dyDescent="0.35">
      <c r="I208"/>
      <c r="J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c r="CF208"/>
      <c r="CG208"/>
      <c r="CH208"/>
      <c r="CI208"/>
      <c r="CJ208"/>
      <c r="CK208"/>
      <c r="CL208"/>
      <c r="CN208"/>
    </row>
    <row r="209" spans="9:92" x14ac:dyDescent="0.35">
      <c r="I209"/>
      <c r="J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c r="CN209"/>
    </row>
    <row r="210" spans="9:92" x14ac:dyDescent="0.35">
      <c r="I210"/>
      <c r="J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c r="CN210"/>
    </row>
    <row r="211" spans="9:92" x14ac:dyDescent="0.35">
      <c r="I211"/>
      <c r="J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c r="CN211"/>
    </row>
    <row r="212" spans="9:92" x14ac:dyDescent="0.35">
      <c r="I212"/>
      <c r="J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c r="CN212"/>
    </row>
    <row r="213" spans="9:92" x14ac:dyDescent="0.35">
      <c r="I213"/>
      <c r="J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c r="CN213"/>
    </row>
    <row r="214" spans="9:92" x14ac:dyDescent="0.35">
      <c r="I214"/>
      <c r="J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c r="CN214"/>
    </row>
    <row r="215" spans="9:92" x14ac:dyDescent="0.35">
      <c r="I215"/>
      <c r="J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c r="CN215"/>
    </row>
    <row r="216" spans="9:92" x14ac:dyDescent="0.35">
      <c r="I216"/>
      <c r="J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c r="CJ216"/>
      <c r="CK216"/>
      <c r="CL216"/>
      <c r="CN216"/>
    </row>
    <row r="217" spans="9:92" x14ac:dyDescent="0.35">
      <c r="I217"/>
      <c r="J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c r="CI217"/>
      <c r="CJ217"/>
      <c r="CK217"/>
      <c r="CL217"/>
      <c r="CN217"/>
    </row>
    <row r="218" spans="9:92" x14ac:dyDescent="0.35">
      <c r="I218"/>
      <c r="J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c r="CH218"/>
      <c r="CI218"/>
      <c r="CJ218"/>
      <c r="CK218"/>
      <c r="CL218"/>
      <c r="CN218"/>
    </row>
    <row r="219" spans="9:92" x14ac:dyDescent="0.35">
      <c r="I219"/>
      <c r="J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c r="CG219"/>
      <c r="CH219"/>
      <c r="CI219"/>
      <c r="CJ219"/>
      <c r="CK219"/>
      <c r="CL219"/>
      <c r="CN219"/>
    </row>
    <row r="220" spans="9:92" x14ac:dyDescent="0.35">
      <c r="I220"/>
      <c r="J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c r="CG220"/>
      <c r="CH220"/>
      <c r="CI220"/>
      <c r="CJ220"/>
      <c r="CK220"/>
      <c r="CL220"/>
      <c r="CN220"/>
    </row>
    <row r="221" spans="9:92" x14ac:dyDescent="0.35">
      <c r="I221"/>
      <c r="J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c r="CE221"/>
      <c r="CF221"/>
      <c r="CG221"/>
      <c r="CH221"/>
      <c r="CI221"/>
      <c r="CJ221"/>
      <c r="CK221"/>
      <c r="CL221"/>
      <c r="CN221"/>
    </row>
    <row r="222" spans="9:92" x14ac:dyDescent="0.35">
      <c r="I222"/>
      <c r="J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c r="CD222"/>
      <c r="CE222"/>
      <c r="CF222"/>
      <c r="CG222"/>
      <c r="CH222"/>
      <c r="CI222"/>
      <c r="CJ222"/>
      <c r="CK222"/>
      <c r="CL222"/>
      <c r="CN222"/>
    </row>
    <row r="223" spans="9:92" x14ac:dyDescent="0.35">
      <c r="I223"/>
      <c r="J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c r="CD223"/>
      <c r="CE223"/>
      <c r="CF223"/>
      <c r="CG223"/>
      <c r="CH223"/>
      <c r="CI223"/>
      <c r="CJ223"/>
      <c r="CK223"/>
      <c r="CL223"/>
      <c r="CN223"/>
    </row>
    <row r="224" spans="9:92" x14ac:dyDescent="0.35">
      <c r="I224"/>
      <c r="J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c r="CD224"/>
      <c r="CE224"/>
      <c r="CF224"/>
      <c r="CG224"/>
      <c r="CH224"/>
      <c r="CI224"/>
      <c r="CJ224"/>
      <c r="CK224"/>
      <c r="CL224"/>
      <c r="CN224"/>
    </row>
    <row r="225" spans="9:92" x14ac:dyDescent="0.35">
      <c r="I225"/>
      <c r="J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c r="CN225"/>
    </row>
    <row r="226" spans="9:92" x14ac:dyDescent="0.35">
      <c r="I226"/>
      <c r="J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N226"/>
    </row>
    <row r="227" spans="9:92" x14ac:dyDescent="0.35">
      <c r="I227"/>
      <c r="J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N227"/>
    </row>
    <row r="228" spans="9:92" x14ac:dyDescent="0.35">
      <c r="I228"/>
      <c r="J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N228"/>
    </row>
    <row r="229" spans="9:92" x14ac:dyDescent="0.35">
      <c r="I229"/>
      <c r="J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N229"/>
    </row>
    <row r="230" spans="9:92" x14ac:dyDescent="0.35">
      <c r="I230"/>
      <c r="J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c r="CE230"/>
      <c r="CF230"/>
      <c r="CG230"/>
      <c r="CH230"/>
      <c r="CI230"/>
      <c r="CJ230"/>
      <c r="CK230"/>
      <c r="CL230"/>
      <c r="CN230"/>
    </row>
    <row r="231" spans="9:92" x14ac:dyDescent="0.35">
      <c r="I231"/>
      <c r="J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c r="CF231"/>
      <c r="CG231"/>
      <c r="CH231"/>
      <c r="CI231"/>
      <c r="CJ231"/>
      <c r="CK231"/>
      <c r="CL231"/>
      <c r="CN231"/>
    </row>
    <row r="232" spans="9:92" x14ac:dyDescent="0.35">
      <c r="I232"/>
      <c r="J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c r="CG232"/>
      <c r="CH232"/>
      <c r="CI232"/>
      <c r="CJ232"/>
      <c r="CK232"/>
      <c r="CL232"/>
      <c r="CN232"/>
    </row>
    <row r="233" spans="9:92" x14ac:dyDescent="0.35">
      <c r="I233"/>
      <c r="J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c r="CD233"/>
      <c r="CE233"/>
      <c r="CF233"/>
      <c r="CG233"/>
      <c r="CH233"/>
      <c r="CI233"/>
      <c r="CJ233"/>
      <c r="CK233"/>
      <c r="CL233"/>
      <c r="CN233"/>
    </row>
    <row r="234" spans="9:92" x14ac:dyDescent="0.35">
      <c r="I234"/>
      <c r="J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c r="CD234"/>
      <c r="CE234"/>
      <c r="CF234"/>
      <c r="CG234"/>
      <c r="CH234"/>
      <c r="CI234"/>
      <c r="CJ234"/>
      <c r="CK234"/>
      <c r="CL234"/>
      <c r="CN234"/>
    </row>
    <row r="235" spans="9:92" x14ac:dyDescent="0.35">
      <c r="I235"/>
      <c r="J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c r="CD235"/>
      <c r="CE235"/>
      <c r="CF235"/>
      <c r="CG235"/>
      <c r="CH235"/>
      <c r="CI235"/>
      <c r="CJ235"/>
      <c r="CK235"/>
      <c r="CL235"/>
      <c r="CN235"/>
    </row>
    <row r="236" spans="9:92" x14ac:dyDescent="0.35">
      <c r="I236"/>
      <c r="J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c r="CF236"/>
      <c r="CG236"/>
      <c r="CH236"/>
      <c r="CI236"/>
      <c r="CJ236"/>
      <c r="CK236"/>
      <c r="CL236"/>
      <c r="CN236"/>
    </row>
    <row r="237" spans="9:92" x14ac:dyDescent="0.35">
      <c r="I237"/>
      <c r="J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c r="CD237"/>
      <c r="CE237"/>
      <c r="CF237"/>
      <c r="CG237"/>
      <c r="CH237"/>
      <c r="CI237"/>
      <c r="CJ237"/>
      <c r="CK237"/>
      <c r="CL237"/>
      <c r="CN237"/>
    </row>
    <row r="238" spans="9:92" x14ac:dyDescent="0.35">
      <c r="I238"/>
      <c r="J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c r="CD238"/>
      <c r="CE238"/>
      <c r="CF238"/>
      <c r="CG238"/>
      <c r="CH238"/>
      <c r="CI238"/>
      <c r="CJ238"/>
      <c r="CK238"/>
      <c r="CL238"/>
      <c r="CN238"/>
    </row>
    <row r="239" spans="9:92" x14ac:dyDescent="0.35">
      <c r="I239"/>
      <c r="J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c r="CD239"/>
      <c r="CE239"/>
      <c r="CF239"/>
      <c r="CG239"/>
      <c r="CH239"/>
      <c r="CI239"/>
      <c r="CJ239"/>
      <c r="CK239"/>
      <c r="CL239"/>
      <c r="CN239"/>
    </row>
    <row r="240" spans="9:92" x14ac:dyDescent="0.35">
      <c r="I240"/>
      <c r="J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c r="CG240"/>
      <c r="CH240"/>
      <c r="CI240"/>
      <c r="CJ240"/>
      <c r="CK240"/>
      <c r="CL240"/>
      <c r="CN240"/>
    </row>
    <row r="241" spans="9:92" x14ac:dyDescent="0.35">
      <c r="I241"/>
      <c r="J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c r="CD241"/>
      <c r="CE241"/>
      <c r="CF241"/>
      <c r="CG241"/>
      <c r="CH241"/>
      <c r="CI241"/>
      <c r="CJ241"/>
      <c r="CK241"/>
      <c r="CL241"/>
      <c r="CN241"/>
    </row>
    <row r="242" spans="9:92" x14ac:dyDescent="0.35">
      <c r="I242"/>
      <c r="J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c r="CD242"/>
      <c r="CE242"/>
      <c r="CF242"/>
      <c r="CG242"/>
      <c r="CH242"/>
      <c r="CI242"/>
      <c r="CJ242"/>
      <c r="CK242"/>
      <c r="CL242"/>
      <c r="CN242"/>
    </row>
    <row r="243" spans="9:92" x14ac:dyDescent="0.35">
      <c r="I243"/>
      <c r="J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c r="CD243"/>
      <c r="CE243"/>
      <c r="CF243"/>
      <c r="CG243"/>
      <c r="CH243"/>
      <c r="CI243"/>
      <c r="CJ243"/>
      <c r="CK243"/>
      <c r="CL243"/>
      <c r="CN243"/>
    </row>
    <row r="244" spans="9:92" x14ac:dyDescent="0.35">
      <c r="I244"/>
      <c r="J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c r="CD244"/>
      <c r="CE244"/>
      <c r="CF244"/>
      <c r="CG244"/>
      <c r="CH244"/>
      <c r="CI244"/>
      <c r="CJ244"/>
      <c r="CK244"/>
      <c r="CL244"/>
      <c r="CN244"/>
    </row>
    <row r="245" spans="9:92" x14ac:dyDescent="0.35">
      <c r="I245"/>
      <c r="J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c r="CD245"/>
      <c r="CE245"/>
      <c r="CF245"/>
      <c r="CG245"/>
      <c r="CH245"/>
      <c r="CI245"/>
      <c r="CJ245"/>
      <c r="CK245"/>
      <c r="CL245"/>
      <c r="CN245"/>
    </row>
    <row r="246" spans="9:92" x14ac:dyDescent="0.35">
      <c r="I246"/>
      <c r="J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c r="CD246"/>
      <c r="CE246"/>
      <c r="CF246"/>
      <c r="CG246"/>
      <c r="CH246"/>
      <c r="CI246"/>
      <c r="CJ246"/>
      <c r="CK246"/>
      <c r="CL246"/>
      <c r="CN246"/>
    </row>
    <row r="247" spans="9:92" x14ac:dyDescent="0.35">
      <c r="I247"/>
      <c r="J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c r="CD247"/>
      <c r="CE247"/>
      <c r="CF247"/>
      <c r="CG247"/>
      <c r="CH247"/>
      <c r="CI247"/>
      <c r="CJ247"/>
      <c r="CK247"/>
      <c r="CL247"/>
      <c r="CN247"/>
    </row>
    <row r="248" spans="9:92" x14ac:dyDescent="0.35">
      <c r="I248"/>
      <c r="J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c r="CD248"/>
      <c r="CE248"/>
      <c r="CF248"/>
      <c r="CG248"/>
      <c r="CH248"/>
      <c r="CI248"/>
      <c r="CJ248"/>
      <c r="CK248"/>
      <c r="CL248"/>
      <c r="CN248"/>
    </row>
    <row r="249" spans="9:92" x14ac:dyDescent="0.35">
      <c r="I249"/>
      <c r="J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c r="CD249"/>
      <c r="CE249"/>
      <c r="CF249"/>
      <c r="CG249"/>
      <c r="CH249"/>
      <c r="CI249"/>
      <c r="CJ249"/>
      <c r="CK249"/>
      <c r="CL249"/>
      <c r="CN249"/>
    </row>
    <row r="250" spans="9:92" x14ac:dyDescent="0.35">
      <c r="I250"/>
      <c r="J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c r="CD250"/>
      <c r="CE250"/>
      <c r="CF250"/>
      <c r="CG250"/>
      <c r="CH250"/>
      <c r="CI250"/>
      <c r="CJ250"/>
      <c r="CK250"/>
      <c r="CL250"/>
      <c r="CN250"/>
    </row>
    <row r="251" spans="9:92" x14ac:dyDescent="0.35">
      <c r="I251"/>
      <c r="J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c r="CD251"/>
      <c r="CE251"/>
      <c r="CF251"/>
      <c r="CG251"/>
      <c r="CH251"/>
      <c r="CI251"/>
      <c r="CJ251"/>
      <c r="CK251"/>
      <c r="CL251"/>
      <c r="CN251"/>
    </row>
    <row r="252" spans="9:92" x14ac:dyDescent="0.35">
      <c r="I252"/>
      <c r="J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c r="CD252"/>
      <c r="CE252"/>
      <c r="CF252"/>
      <c r="CG252"/>
      <c r="CH252"/>
      <c r="CI252"/>
      <c r="CJ252"/>
      <c r="CK252"/>
      <c r="CL252"/>
      <c r="CN252"/>
    </row>
    <row r="253" spans="9:92" x14ac:dyDescent="0.35">
      <c r="I253"/>
      <c r="J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c r="CD253"/>
      <c r="CE253"/>
      <c r="CF253"/>
      <c r="CG253"/>
      <c r="CH253"/>
      <c r="CI253"/>
      <c r="CJ253"/>
      <c r="CK253"/>
      <c r="CL253"/>
      <c r="CN253"/>
    </row>
    <row r="254" spans="9:92" x14ac:dyDescent="0.35">
      <c r="I254"/>
      <c r="J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c r="CD254"/>
      <c r="CE254"/>
      <c r="CF254"/>
      <c r="CG254"/>
      <c r="CH254"/>
      <c r="CI254"/>
      <c r="CJ254"/>
      <c r="CK254"/>
      <c r="CL254"/>
      <c r="CN254"/>
    </row>
    <row r="255" spans="9:92" x14ac:dyDescent="0.35">
      <c r="I255"/>
      <c r="J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c r="CD255"/>
      <c r="CE255"/>
      <c r="CF255"/>
      <c r="CG255"/>
      <c r="CH255"/>
      <c r="CI255"/>
      <c r="CJ255"/>
      <c r="CK255"/>
      <c r="CL255"/>
      <c r="CN255"/>
    </row>
    <row r="256" spans="9:92" x14ac:dyDescent="0.35">
      <c r="I256"/>
      <c r="J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c r="CD256"/>
      <c r="CE256"/>
      <c r="CF256"/>
      <c r="CG256"/>
      <c r="CH256"/>
      <c r="CI256"/>
      <c r="CJ256"/>
      <c r="CK256"/>
      <c r="CL256"/>
      <c r="CN256"/>
    </row>
    <row r="257" spans="9:92" x14ac:dyDescent="0.35">
      <c r="I257"/>
      <c r="J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c r="CD257"/>
      <c r="CE257"/>
      <c r="CF257"/>
      <c r="CG257"/>
      <c r="CH257"/>
      <c r="CI257"/>
      <c r="CJ257"/>
      <c r="CK257"/>
      <c r="CL257"/>
      <c r="CN257"/>
    </row>
    <row r="258" spans="9:92" x14ac:dyDescent="0.35">
      <c r="I258"/>
      <c r="J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c r="CD258"/>
      <c r="CE258"/>
      <c r="CF258"/>
      <c r="CG258"/>
      <c r="CH258"/>
      <c r="CI258"/>
      <c r="CJ258"/>
      <c r="CK258"/>
      <c r="CL258"/>
      <c r="CN258"/>
    </row>
    <row r="259" spans="9:92" x14ac:dyDescent="0.35">
      <c r="I259"/>
      <c r="J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c r="CD259"/>
      <c r="CE259"/>
      <c r="CF259"/>
      <c r="CG259"/>
      <c r="CH259"/>
      <c r="CI259"/>
      <c r="CJ259"/>
      <c r="CK259"/>
      <c r="CL259"/>
      <c r="CN259"/>
    </row>
    <row r="260" spans="9:92" x14ac:dyDescent="0.35">
      <c r="I260"/>
      <c r="J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c r="CD260"/>
      <c r="CE260"/>
      <c r="CF260"/>
      <c r="CG260"/>
      <c r="CH260"/>
      <c r="CI260"/>
      <c r="CJ260"/>
      <c r="CK260"/>
      <c r="CL260"/>
      <c r="CN260"/>
    </row>
    <row r="261" spans="9:92" x14ac:dyDescent="0.35">
      <c r="I261"/>
      <c r="J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c r="CD261"/>
      <c r="CE261"/>
      <c r="CF261"/>
      <c r="CG261"/>
      <c r="CH261"/>
      <c r="CI261"/>
      <c r="CJ261"/>
      <c r="CK261"/>
      <c r="CL261"/>
      <c r="CN261"/>
    </row>
    <row r="262" spans="9:92" x14ac:dyDescent="0.35">
      <c r="I262"/>
      <c r="J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c r="CD262"/>
      <c r="CE262"/>
      <c r="CF262"/>
      <c r="CG262"/>
      <c r="CH262"/>
      <c r="CI262"/>
      <c r="CJ262"/>
      <c r="CK262"/>
      <c r="CL262"/>
      <c r="CN262"/>
    </row>
    <row r="263" spans="9:92" x14ac:dyDescent="0.35">
      <c r="I263"/>
      <c r="J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c r="CD263"/>
      <c r="CE263"/>
      <c r="CF263"/>
      <c r="CG263"/>
      <c r="CH263"/>
      <c r="CI263"/>
      <c r="CJ263"/>
      <c r="CK263"/>
      <c r="CL263"/>
      <c r="CN263"/>
    </row>
    <row r="264" spans="9:92" x14ac:dyDescent="0.35">
      <c r="I264"/>
      <c r="J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c r="CD264"/>
      <c r="CE264"/>
      <c r="CF264"/>
      <c r="CG264"/>
      <c r="CH264"/>
      <c r="CI264"/>
      <c r="CJ264"/>
      <c r="CK264"/>
      <c r="CL264"/>
      <c r="CN264"/>
    </row>
    <row r="265" spans="9:92" x14ac:dyDescent="0.35">
      <c r="I265"/>
      <c r="J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c r="CD265"/>
      <c r="CE265"/>
      <c r="CF265"/>
      <c r="CG265"/>
      <c r="CH265"/>
      <c r="CI265"/>
      <c r="CJ265"/>
      <c r="CK265"/>
      <c r="CL265"/>
      <c r="CN265"/>
    </row>
    <row r="266" spans="9:92" x14ac:dyDescent="0.35">
      <c r="I266"/>
      <c r="J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c r="CB266"/>
      <c r="CC266"/>
      <c r="CD266"/>
      <c r="CE266"/>
      <c r="CF266"/>
      <c r="CG266"/>
      <c r="CH266"/>
      <c r="CI266"/>
      <c r="CJ266"/>
      <c r="CK266"/>
      <c r="CL266"/>
      <c r="CN266"/>
    </row>
    <row r="267" spans="9:92" x14ac:dyDescent="0.35">
      <c r="I267"/>
      <c r="J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c r="CB267"/>
      <c r="CC267"/>
      <c r="CD267"/>
      <c r="CE267"/>
      <c r="CF267"/>
      <c r="CG267"/>
      <c r="CH267"/>
      <c r="CI267"/>
      <c r="CJ267"/>
      <c r="CK267"/>
      <c r="CL267"/>
      <c r="CN267"/>
    </row>
    <row r="268" spans="9:92" x14ac:dyDescent="0.35">
      <c r="I268"/>
      <c r="J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c r="CB268"/>
      <c r="CC268"/>
      <c r="CD268"/>
      <c r="CE268"/>
      <c r="CF268"/>
      <c r="CG268"/>
      <c r="CH268"/>
      <c r="CI268"/>
      <c r="CJ268"/>
      <c r="CK268"/>
      <c r="CL268"/>
      <c r="CN268"/>
    </row>
    <row r="269" spans="9:92" x14ac:dyDescent="0.35">
      <c r="I269"/>
      <c r="J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c r="CB269"/>
      <c r="CC269"/>
      <c r="CD269"/>
      <c r="CE269"/>
      <c r="CF269"/>
      <c r="CG269"/>
      <c r="CH269"/>
      <c r="CI269"/>
      <c r="CJ269"/>
      <c r="CK269"/>
      <c r="CL269"/>
      <c r="CN269"/>
    </row>
    <row r="270" spans="9:92" x14ac:dyDescent="0.35">
      <c r="I270"/>
      <c r="J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c r="CA270"/>
      <c r="CB270"/>
      <c r="CC270"/>
      <c r="CD270"/>
      <c r="CE270"/>
      <c r="CF270"/>
      <c r="CG270"/>
      <c r="CH270"/>
      <c r="CI270"/>
      <c r="CJ270"/>
      <c r="CK270"/>
      <c r="CL270"/>
      <c r="CN270"/>
    </row>
    <row r="271" spans="9:92" x14ac:dyDescent="0.35">
      <c r="I271"/>
      <c r="J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c r="CD271"/>
      <c r="CE271"/>
      <c r="CF271"/>
      <c r="CG271"/>
      <c r="CH271"/>
      <c r="CI271"/>
      <c r="CJ271"/>
      <c r="CK271"/>
      <c r="CL271"/>
      <c r="CN271"/>
    </row>
    <row r="272" spans="9:92" x14ac:dyDescent="0.35">
      <c r="I272"/>
      <c r="J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c r="CC272"/>
      <c r="CD272"/>
      <c r="CE272"/>
      <c r="CF272"/>
      <c r="CG272"/>
      <c r="CH272"/>
      <c r="CI272"/>
      <c r="CJ272"/>
      <c r="CK272"/>
      <c r="CL272"/>
      <c r="CN272"/>
    </row>
    <row r="273" spans="9:92" x14ac:dyDescent="0.35">
      <c r="I273"/>
      <c r="J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c r="CA273"/>
      <c r="CB273"/>
      <c r="CC273"/>
      <c r="CD273"/>
      <c r="CE273"/>
      <c r="CF273"/>
      <c r="CG273"/>
      <c r="CH273"/>
      <c r="CI273"/>
      <c r="CJ273"/>
      <c r="CK273"/>
      <c r="CL273"/>
      <c r="CN273"/>
    </row>
    <row r="274" spans="9:92" x14ac:dyDescent="0.35">
      <c r="I274"/>
      <c r="J274"/>
      <c r="R274"/>
      <c r="S274"/>
      <c r="T274"/>
      <c r="U274"/>
      <c r="V274"/>
      <c r="W274"/>
      <c r="X274"/>
      <c r="Y274"/>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c r="CA274"/>
      <c r="CB274"/>
      <c r="CC274"/>
      <c r="CD274"/>
      <c r="CE274"/>
      <c r="CF274"/>
      <c r="CG274"/>
      <c r="CH274"/>
      <c r="CI274"/>
      <c r="CJ274"/>
      <c r="CK274"/>
      <c r="CL274"/>
      <c r="CN274"/>
    </row>
    <row r="275" spans="9:92" x14ac:dyDescent="0.35">
      <c r="I275"/>
      <c r="J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c r="BZ275"/>
      <c r="CA275"/>
      <c r="CB275"/>
      <c r="CC275"/>
      <c r="CD275"/>
      <c r="CE275"/>
      <c r="CF275"/>
      <c r="CG275"/>
      <c r="CH275"/>
      <c r="CI275"/>
      <c r="CJ275"/>
      <c r="CK275"/>
      <c r="CL275"/>
      <c r="CN275"/>
    </row>
    <row r="276" spans="9:92" x14ac:dyDescent="0.35">
      <c r="I276"/>
      <c r="J276"/>
      <c r="R276"/>
      <c r="S276"/>
      <c r="T276"/>
      <c r="U276"/>
      <c r="V276"/>
      <c r="W276"/>
      <c r="X276"/>
      <c r="Y276"/>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c r="BZ276"/>
      <c r="CA276"/>
      <c r="CB276"/>
      <c r="CC276"/>
      <c r="CD276"/>
      <c r="CE276"/>
      <c r="CF276"/>
      <c r="CG276"/>
      <c r="CH276"/>
      <c r="CI276"/>
      <c r="CJ276"/>
      <c r="CK276"/>
      <c r="CL276"/>
      <c r="CN276"/>
    </row>
    <row r="277" spans="9:92" x14ac:dyDescent="0.35">
      <c r="I277"/>
      <c r="J277"/>
      <c r="R277"/>
      <c r="S277"/>
      <c r="T277"/>
      <c r="U277"/>
      <c r="V277"/>
      <c r="W277"/>
      <c r="X277"/>
      <c r="Y277"/>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c r="BY277"/>
      <c r="BZ277"/>
      <c r="CA277"/>
      <c r="CB277"/>
      <c r="CC277"/>
      <c r="CD277"/>
      <c r="CE277"/>
      <c r="CF277"/>
      <c r="CG277"/>
      <c r="CH277"/>
      <c r="CI277"/>
      <c r="CJ277"/>
      <c r="CK277"/>
      <c r="CL277"/>
      <c r="CN277"/>
    </row>
    <row r="278" spans="9:92" x14ac:dyDescent="0.35">
      <c r="I278"/>
      <c r="J278"/>
      <c r="R278"/>
      <c r="S278"/>
      <c r="T278"/>
      <c r="U278"/>
      <c r="V278"/>
      <c r="W278"/>
      <c r="X278"/>
      <c r="Y278"/>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c r="BY278"/>
      <c r="BZ278"/>
      <c r="CA278"/>
      <c r="CB278"/>
      <c r="CC278"/>
      <c r="CD278"/>
      <c r="CE278"/>
      <c r="CF278"/>
      <c r="CG278"/>
      <c r="CH278"/>
      <c r="CI278"/>
      <c r="CJ278"/>
      <c r="CK278"/>
      <c r="CL278"/>
      <c r="CN278"/>
    </row>
    <row r="279" spans="9:92" x14ac:dyDescent="0.35">
      <c r="I279"/>
      <c r="J279"/>
      <c r="R279"/>
      <c r="S279"/>
      <c r="T279"/>
      <c r="U279"/>
      <c r="V279"/>
      <c r="W279"/>
      <c r="X279"/>
      <c r="Y279"/>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c r="CA279"/>
      <c r="CB279"/>
      <c r="CC279"/>
      <c r="CD279"/>
      <c r="CE279"/>
      <c r="CF279"/>
      <c r="CG279"/>
      <c r="CH279"/>
      <c r="CI279"/>
      <c r="CJ279"/>
      <c r="CK279"/>
      <c r="CL279"/>
      <c r="CN279"/>
    </row>
    <row r="280" spans="9:92" x14ac:dyDescent="0.35">
      <c r="I280"/>
      <c r="J280"/>
      <c r="R280"/>
      <c r="S280"/>
      <c r="T280"/>
      <c r="U280"/>
      <c r="V280"/>
      <c r="W280"/>
      <c r="X280"/>
      <c r="Y280"/>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c r="CA280"/>
      <c r="CB280"/>
      <c r="CC280"/>
      <c r="CD280"/>
      <c r="CE280"/>
      <c r="CF280"/>
      <c r="CG280"/>
      <c r="CH280"/>
      <c r="CI280"/>
      <c r="CJ280"/>
      <c r="CK280"/>
      <c r="CL280"/>
      <c r="CN280"/>
    </row>
    <row r="281" spans="9:92" x14ac:dyDescent="0.35">
      <c r="I281"/>
      <c r="J281"/>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c r="CA281"/>
      <c r="CB281"/>
      <c r="CC281"/>
      <c r="CD281"/>
      <c r="CE281"/>
      <c r="CF281"/>
      <c r="CG281"/>
      <c r="CH281"/>
      <c r="CI281"/>
      <c r="CJ281"/>
      <c r="CK281"/>
      <c r="CL281"/>
      <c r="CN281"/>
    </row>
    <row r="282" spans="9:92" x14ac:dyDescent="0.35">
      <c r="I282"/>
      <c r="J282"/>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c r="CA282"/>
      <c r="CB282"/>
      <c r="CC282"/>
      <c r="CD282"/>
      <c r="CE282"/>
      <c r="CF282"/>
      <c r="CG282"/>
      <c r="CH282"/>
      <c r="CI282"/>
      <c r="CJ282"/>
      <c r="CK282"/>
      <c r="CL282"/>
      <c r="CN282"/>
    </row>
    <row r="283" spans="9:92" x14ac:dyDescent="0.35">
      <c r="I283"/>
      <c r="J283"/>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c r="CA283"/>
      <c r="CB283"/>
      <c r="CC283"/>
      <c r="CD283"/>
      <c r="CE283"/>
      <c r="CF283"/>
      <c r="CG283"/>
      <c r="CH283"/>
      <c r="CI283"/>
      <c r="CJ283"/>
      <c r="CK283"/>
      <c r="CL283"/>
      <c r="CN283"/>
    </row>
    <row r="284" spans="9:92" x14ac:dyDescent="0.35">
      <c r="I284"/>
      <c r="J284"/>
      <c r="R284"/>
      <c r="S284"/>
      <c r="T284"/>
      <c r="U284"/>
      <c r="V284"/>
      <c r="W284"/>
      <c r="X284"/>
      <c r="Y284"/>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c r="CA284"/>
      <c r="CB284"/>
      <c r="CC284"/>
      <c r="CD284"/>
      <c r="CE284"/>
      <c r="CF284"/>
      <c r="CG284"/>
      <c r="CH284"/>
      <c r="CI284"/>
      <c r="CJ284"/>
      <c r="CK284"/>
      <c r="CL284"/>
      <c r="CN284"/>
    </row>
    <row r="285" spans="9:92" x14ac:dyDescent="0.35">
      <c r="I285"/>
      <c r="J285"/>
      <c r="R285"/>
      <c r="S285"/>
      <c r="T285"/>
      <c r="U285"/>
      <c r="V285"/>
      <c r="W285"/>
      <c r="X285"/>
      <c r="Y285"/>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c r="CA285"/>
      <c r="CB285"/>
      <c r="CC285"/>
      <c r="CD285"/>
      <c r="CE285"/>
      <c r="CF285"/>
      <c r="CG285"/>
      <c r="CH285"/>
      <c r="CI285"/>
      <c r="CJ285"/>
      <c r="CK285"/>
      <c r="CL285"/>
      <c r="CN285"/>
    </row>
    <row r="286" spans="9:92" x14ac:dyDescent="0.35">
      <c r="I286"/>
      <c r="J286"/>
      <c r="R286"/>
      <c r="S286"/>
      <c r="T286"/>
      <c r="U286"/>
      <c r="V286"/>
      <c r="W286"/>
      <c r="X286"/>
      <c r="Y286"/>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c r="BX286"/>
      <c r="BY286"/>
      <c r="BZ286"/>
      <c r="CA286"/>
      <c r="CB286"/>
      <c r="CC286"/>
      <c r="CD286"/>
      <c r="CE286"/>
      <c r="CF286"/>
      <c r="CG286"/>
      <c r="CH286"/>
      <c r="CI286"/>
      <c r="CJ286"/>
      <c r="CK286"/>
      <c r="CL286"/>
      <c r="CN286"/>
    </row>
    <row r="287" spans="9:92" x14ac:dyDescent="0.35">
      <c r="I287"/>
      <c r="J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c r="BZ287"/>
      <c r="CA287"/>
      <c r="CB287"/>
      <c r="CC287"/>
      <c r="CD287"/>
      <c r="CE287"/>
      <c r="CF287"/>
      <c r="CG287"/>
      <c r="CH287"/>
      <c r="CI287"/>
      <c r="CJ287"/>
      <c r="CK287"/>
      <c r="CL287"/>
      <c r="CN287"/>
    </row>
    <row r="288" spans="9:92" x14ac:dyDescent="0.35">
      <c r="I288"/>
      <c r="J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c r="CA288"/>
      <c r="CB288"/>
      <c r="CC288"/>
      <c r="CD288"/>
      <c r="CE288"/>
      <c r="CF288"/>
      <c r="CG288"/>
      <c r="CH288"/>
      <c r="CI288"/>
      <c r="CJ288"/>
      <c r="CK288"/>
      <c r="CL288"/>
      <c r="CN288"/>
    </row>
    <row r="289" spans="9:92" x14ac:dyDescent="0.35">
      <c r="I289"/>
      <c r="J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c r="CB289"/>
      <c r="CC289"/>
      <c r="CD289"/>
      <c r="CE289"/>
      <c r="CF289"/>
      <c r="CG289"/>
      <c r="CH289"/>
      <c r="CI289"/>
      <c r="CJ289"/>
      <c r="CK289"/>
      <c r="CL289"/>
      <c r="CN289"/>
    </row>
    <row r="290" spans="9:92" x14ac:dyDescent="0.35">
      <c r="I290"/>
      <c r="J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c r="CB290"/>
      <c r="CC290"/>
      <c r="CD290"/>
      <c r="CE290"/>
      <c r="CF290"/>
      <c r="CG290"/>
      <c r="CH290"/>
      <c r="CI290"/>
      <c r="CJ290"/>
      <c r="CK290"/>
      <c r="CL290"/>
      <c r="CN290"/>
    </row>
    <row r="291" spans="9:92" x14ac:dyDescent="0.35">
      <c r="I291"/>
      <c r="J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c r="CB291"/>
      <c r="CC291"/>
      <c r="CD291"/>
      <c r="CE291"/>
      <c r="CF291"/>
      <c r="CG291"/>
      <c r="CH291"/>
      <c r="CI291"/>
      <c r="CJ291"/>
      <c r="CK291"/>
      <c r="CL291"/>
      <c r="CN291"/>
    </row>
    <row r="292" spans="9:92" x14ac:dyDescent="0.35">
      <c r="I292"/>
      <c r="J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c r="CC292"/>
      <c r="CD292"/>
      <c r="CE292"/>
      <c r="CF292"/>
      <c r="CG292"/>
      <c r="CH292"/>
      <c r="CI292"/>
      <c r="CJ292"/>
      <c r="CK292"/>
      <c r="CL292"/>
      <c r="CN292"/>
    </row>
    <row r="293" spans="9:92" x14ac:dyDescent="0.35">
      <c r="I293"/>
      <c r="J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c r="CB293"/>
      <c r="CC293"/>
      <c r="CD293"/>
      <c r="CE293"/>
      <c r="CF293"/>
      <c r="CG293"/>
      <c r="CH293"/>
      <c r="CI293"/>
      <c r="CJ293"/>
      <c r="CK293"/>
      <c r="CL293"/>
      <c r="CN293"/>
    </row>
    <row r="294" spans="9:92" x14ac:dyDescent="0.35">
      <c r="I294"/>
      <c r="J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c r="CL294"/>
      <c r="CN294"/>
    </row>
    <row r="295" spans="9:92" x14ac:dyDescent="0.35">
      <c r="I295"/>
      <c r="J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c r="CG295"/>
      <c r="CH295"/>
      <c r="CI295"/>
      <c r="CJ295"/>
      <c r="CK295"/>
      <c r="CL295"/>
      <c r="CN295"/>
    </row>
    <row r="296" spans="9:92" x14ac:dyDescent="0.35">
      <c r="I296"/>
      <c r="J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c r="CF296"/>
      <c r="CG296"/>
      <c r="CH296"/>
      <c r="CI296"/>
      <c r="CJ296"/>
      <c r="CK296"/>
      <c r="CL296"/>
      <c r="CN296"/>
    </row>
    <row r="297" spans="9:92" x14ac:dyDescent="0.35">
      <c r="I297"/>
      <c r="J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c r="CG297"/>
      <c r="CH297"/>
      <c r="CI297"/>
      <c r="CJ297"/>
      <c r="CK297"/>
      <c r="CL297"/>
      <c r="CN297"/>
    </row>
    <row r="298" spans="9:92" x14ac:dyDescent="0.35">
      <c r="I298"/>
      <c r="J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c r="CF298"/>
      <c r="CG298"/>
      <c r="CH298"/>
      <c r="CI298"/>
      <c r="CJ298"/>
      <c r="CK298"/>
      <c r="CL298"/>
      <c r="CN298"/>
    </row>
    <row r="299" spans="9:92" x14ac:dyDescent="0.35">
      <c r="I299"/>
      <c r="J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c r="CA299"/>
      <c r="CB299"/>
      <c r="CC299"/>
      <c r="CD299"/>
      <c r="CE299"/>
      <c r="CF299"/>
      <c r="CG299"/>
      <c r="CH299"/>
      <c r="CI299"/>
      <c r="CJ299"/>
      <c r="CK299"/>
      <c r="CL299"/>
      <c r="CN299"/>
    </row>
    <row r="300" spans="9:92" x14ac:dyDescent="0.35">
      <c r="I300"/>
      <c r="J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c r="CA300"/>
      <c r="CB300"/>
      <c r="CC300"/>
      <c r="CD300"/>
      <c r="CE300"/>
      <c r="CF300"/>
      <c r="CG300"/>
      <c r="CH300"/>
      <c r="CI300"/>
      <c r="CJ300"/>
      <c r="CK300"/>
      <c r="CL300"/>
      <c r="CN300"/>
    </row>
    <row r="301" spans="9:92" x14ac:dyDescent="0.35">
      <c r="I301"/>
      <c r="J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c r="CA301"/>
      <c r="CB301"/>
      <c r="CC301"/>
      <c r="CD301"/>
      <c r="CE301"/>
      <c r="CF301"/>
      <c r="CG301"/>
      <c r="CH301"/>
      <c r="CI301"/>
      <c r="CJ301"/>
      <c r="CK301"/>
      <c r="CL301"/>
      <c r="CN301"/>
    </row>
    <row r="302" spans="9:92" x14ac:dyDescent="0.35">
      <c r="I302"/>
      <c r="J302"/>
      <c r="R302"/>
      <c r="S302"/>
      <c r="T302"/>
      <c r="U302"/>
      <c r="V302"/>
      <c r="W302"/>
      <c r="X302"/>
      <c r="Y302"/>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c r="BZ302"/>
      <c r="CA302"/>
      <c r="CB302"/>
      <c r="CC302"/>
      <c r="CD302"/>
      <c r="CE302"/>
      <c r="CF302"/>
      <c r="CG302"/>
      <c r="CH302"/>
      <c r="CI302"/>
      <c r="CJ302"/>
      <c r="CK302"/>
      <c r="CL302"/>
      <c r="CN302"/>
    </row>
    <row r="303" spans="9:92" x14ac:dyDescent="0.35">
      <c r="I303"/>
      <c r="J303"/>
      <c r="R303"/>
      <c r="S303"/>
      <c r="T303"/>
      <c r="U303"/>
      <c r="V303"/>
      <c r="W303"/>
      <c r="X303"/>
      <c r="Y303"/>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c r="CB303"/>
      <c r="CC303"/>
      <c r="CD303"/>
      <c r="CE303"/>
      <c r="CF303"/>
      <c r="CG303"/>
      <c r="CH303"/>
      <c r="CI303"/>
      <c r="CJ303"/>
      <c r="CK303"/>
      <c r="CL303"/>
      <c r="CN303"/>
    </row>
    <row r="304" spans="9:92" x14ac:dyDescent="0.35">
      <c r="I304"/>
      <c r="J304"/>
      <c r="R304"/>
      <c r="S304"/>
      <c r="T304"/>
      <c r="U304"/>
      <c r="V304"/>
      <c r="W304"/>
      <c r="X304"/>
      <c r="Y304"/>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c r="BY304"/>
      <c r="BZ304"/>
      <c r="CA304"/>
      <c r="CB304"/>
      <c r="CC304"/>
      <c r="CD304"/>
      <c r="CE304"/>
      <c r="CF304"/>
      <c r="CG304"/>
      <c r="CH304"/>
      <c r="CI304"/>
      <c r="CJ304"/>
      <c r="CK304"/>
      <c r="CL304"/>
      <c r="CN304"/>
    </row>
    <row r="305" spans="9:92" x14ac:dyDescent="0.35">
      <c r="I305"/>
      <c r="J305"/>
      <c r="R305"/>
      <c r="S305"/>
      <c r="T305"/>
      <c r="U305"/>
      <c r="V305"/>
      <c r="W305"/>
      <c r="X305"/>
      <c r="Y305"/>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c r="CA305"/>
      <c r="CB305"/>
      <c r="CC305"/>
      <c r="CD305"/>
      <c r="CE305"/>
      <c r="CF305"/>
      <c r="CG305"/>
      <c r="CH305"/>
      <c r="CI305"/>
      <c r="CJ305"/>
      <c r="CK305"/>
      <c r="CL305"/>
      <c r="CN305"/>
    </row>
    <row r="306" spans="9:92" x14ac:dyDescent="0.35">
      <c r="I306"/>
      <c r="J306"/>
      <c r="R306"/>
      <c r="S306"/>
      <c r="T306"/>
      <c r="U306"/>
      <c r="V306"/>
      <c r="W306"/>
      <c r="X306"/>
      <c r="Y306"/>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c r="BZ306"/>
      <c r="CA306"/>
      <c r="CB306"/>
      <c r="CC306"/>
      <c r="CD306"/>
      <c r="CE306"/>
      <c r="CF306"/>
      <c r="CG306"/>
      <c r="CH306"/>
      <c r="CI306"/>
      <c r="CJ306"/>
      <c r="CK306"/>
      <c r="CL306"/>
      <c r="CN306"/>
    </row>
    <row r="307" spans="9:92" x14ac:dyDescent="0.35">
      <c r="I307"/>
      <c r="J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c r="BY307"/>
      <c r="BZ307"/>
      <c r="CA307"/>
      <c r="CB307"/>
      <c r="CC307"/>
      <c r="CD307"/>
      <c r="CE307"/>
      <c r="CF307"/>
      <c r="CG307"/>
      <c r="CH307"/>
      <c r="CI307"/>
      <c r="CJ307"/>
      <c r="CK307"/>
      <c r="CL307"/>
      <c r="CN307"/>
    </row>
    <row r="308" spans="9:92" x14ac:dyDescent="0.35">
      <c r="I308"/>
      <c r="J308"/>
      <c r="R308"/>
      <c r="S308"/>
      <c r="T308"/>
      <c r="U308"/>
      <c r="V308"/>
      <c r="W308"/>
      <c r="X308"/>
      <c r="Y308"/>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c r="CA308"/>
      <c r="CB308"/>
      <c r="CC308"/>
      <c r="CD308"/>
      <c r="CE308"/>
      <c r="CF308"/>
      <c r="CG308"/>
      <c r="CH308"/>
      <c r="CI308"/>
      <c r="CJ308"/>
      <c r="CK308"/>
      <c r="CL308"/>
      <c r="CN308"/>
    </row>
    <row r="309" spans="9:92" x14ac:dyDescent="0.35">
      <c r="I309"/>
      <c r="J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N309"/>
    </row>
    <row r="310" spans="9:92" x14ac:dyDescent="0.35">
      <c r="I310"/>
      <c r="J310"/>
      <c r="R310"/>
      <c r="S310"/>
      <c r="T310"/>
      <c r="U310"/>
      <c r="V310"/>
      <c r="W310"/>
      <c r="X310"/>
      <c r="Y310"/>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c r="BY310"/>
      <c r="BZ310"/>
      <c r="CA310"/>
      <c r="CB310"/>
      <c r="CC310"/>
      <c r="CD310"/>
      <c r="CE310"/>
      <c r="CF310"/>
      <c r="CG310"/>
      <c r="CH310"/>
      <c r="CI310"/>
      <c r="CJ310"/>
      <c r="CK310"/>
      <c r="CL310"/>
      <c r="CN310"/>
    </row>
    <row r="311" spans="9:92" x14ac:dyDescent="0.35">
      <c r="I311"/>
      <c r="J311"/>
      <c r="R311"/>
      <c r="S311"/>
      <c r="T311"/>
      <c r="U311"/>
      <c r="V311"/>
      <c r="W311"/>
      <c r="X311"/>
      <c r="Y311"/>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c r="BT311"/>
      <c r="BU311"/>
      <c r="BV311"/>
      <c r="BW311"/>
      <c r="BX311"/>
      <c r="BY311"/>
      <c r="BZ311"/>
      <c r="CA311"/>
      <c r="CB311"/>
      <c r="CC311"/>
      <c r="CD311"/>
      <c r="CE311"/>
      <c r="CF311"/>
      <c r="CG311"/>
      <c r="CH311"/>
      <c r="CI311"/>
      <c r="CJ311"/>
      <c r="CK311"/>
      <c r="CL311"/>
      <c r="CN311"/>
    </row>
    <row r="312" spans="9:92" x14ac:dyDescent="0.35">
      <c r="I312"/>
      <c r="J312"/>
      <c r="R312"/>
      <c r="S312"/>
      <c r="T312"/>
      <c r="U312"/>
      <c r="V312"/>
      <c r="W312"/>
      <c r="X312"/>
      <c r="Y312"/>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c r="CA312"/>
      <c r="CB312"/>
      <c r="CC312"/>
      <c r="CD312"/>
      <c r="CE312"/>
      <c r="CF312"/>
      <c r="CG312"/>
      <c r="CH312"/>
      <c r="CI312"/>
      <c r="CJ312"/>
      <c r="CK312"/>
      <c r="CL312"/>
      <c r="CN312"/>
    </row>
    <row r="313" spans="9:92" x14ac:dyDescent="0.35">
      <c r="I313"/>
      <c r="J313"/>
      <c r="R313"/>
      <c r="S313"/>
      <c r="T313"/>
      <c r="U313"/>
      <c r="V313"/>
      <c r="W313"/>
      <c r="X313"/>
      <c r="Y313"/>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c r="BT313"/>
      <c r="BU313"/>
      <c r="BV313"/>
      <c r="BW313"/>
      <c r="BX313"/>
      <c r="BY313"/>
      <c r="BZ313"/>
      <c r="CA313"/>
      <c r="CB313"/>
      <c r="CC313"/>
      <c r="CD313"/>
      <c r="CE313"/>
      <c r="CF313"/>
      <c r="CG313"/>
      <c r="CH313"/>
      <c r="CI313"/>
      <c r="CJ313"/>
      <c r="CK313"/>
      <c r="CL313"/>
      <c r="CN313"/>
    </row>
    <row r="314" spans="9:92" x14ac:dyDescent="0.35">
      <c r="I314"/>
      <c r="J314"/>
      <c r="R314"/>
      <c r="S314"/>
      <c r="T314"/>
      <c r="U314"/>
      <c r="V314"/>
      <c r="W314"/>
      <c r="X314"/>
      <c r="Y314"/>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c r="BX314"/>
      <c r="BY314"/>
      <c r="BZ314"/>
      <c r="CA314"/>
      <c r="CB314"/>
      <c r="CC314"/>
      <c r="CD314"/>
      <c r="CE314"/>
      <c r="CF314"/>
      <c r="CG314"/>
      <c r="CH314"/>
      <c r="CI314"/>
      <c r="CJ314"/>
      <c r="CK314"/>
      <c r="CL314"/>
      <c r="CN314"/>
    </row>
    <row r="315" spans="9:92" x14ac:dyDescent="0.35">
      <c r="I315"/>
      <c r="J315"/>
      <c r="R315"/>
      <c r="S315"/>
      <c r="T315"/>
      <c r="U315"/>
      <c r="V315"/>
      <c r="W315"/>
      <c r="X315"/>
      <c r="Y315"/>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c r="CA315"/>
      <c r="CB315"/>
      <c r="CC315"/>
      <c r="CD315"/>
      <c r="CE315"/>
      <c r="CF315"/>
      <c r="CG315"/>
      <c r="CH315"/>
      <c r="CI315"/>
      <c r="CJ315"/>
      <c r="CK315"/>
      <c r="CL315"/>
      <c r="CN315"/>
    </row>
    <row r="316" spans="9:92" x14ac:dyDescent="0.35">
      <c r="I316"/>
      <c r="J316"/>
      <c r="R316"/>
      <c r="S316"/>
      <c r="T316"/>
      <c r="U316"/>
      <c r="V316"/>
      <c r="W316"/>
      <c r="X316"/>
      <c r="Y3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c r="CA316"/>
      <c r="CB316"/>
      <c r="CC316"/>
      <c r="CD316"/>
      <c r="CE316"/>
      <c r="CF316"/>
      <c r="CG316"/>
      <c r="CH316"/>
      <c r="CI316"/>
      <c r="CJ316"/>
      <c r="CK316"/>
      <c r="CL316"/>
      <c r="CN316"/>
    </row>
    <row r="317" spans="9:92" x14ac:dyDescent="0.35">
      <c r="I317"/>
      <c r="J317"/>
      <c r="R317"/>
      <c r="S317"/>
      <c r="T317"/>
      <c r="U317"/>
      <c r="V317"/>
      <c r="W317"/>
      <c r="X317"/>
      <c r="Y3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c r="CA317"/>
      <c r="CB317"/>
      <c r="CC317"/>
      <c r="CD317"/>
      <c r="CE317"/>
      <c r="CF317"/>
      <c r="CG317"/>
      <c r="CH317"/>
      <c r="CI317"/>
      <c r="CJ317"/>
      <c r="CK317"/>
      <c r="CL317"/>
      <c r="CN317"/>
    </row>
    <row r="318" spans="9:92" x14ac:dyDescent="0.35">
      <c r="I318"/>
      <c r="J318"/>
      <c r="R318"/>
      <c r="S318"/>
      <c r="T318"/>
      <c r="U318"/>
      <c r="V318"/>
      <c r="W318"/>
      <c r="X318"/>
      <c r="Y318"/>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c r="BZ318"/>
      <c r="CA318"/>
      <c r="CB318"/>
      <c r="CC318"/>
      <c r="CD318"/>
      <c r="CE318"/>
      <c r="CF318"/>
      <c r="CG318"/>
      <c r="CH318"/>
      <c r="CI318"/>
      <c r="CJ318"/>
      <c r="CK318"/>
      <c r="CL318"/>
      <c r="CN318"/>
    </row>
    <row r="319" spans="9:92" x14ac:dyDescent="0.35">
      <c r="I319"/>
      <c r="J319"/>
      <c r="R319"/>
      <c r="S319"/>
      <c r="T319"/>
      <c r="U319"/>
      <c r="V319"/>
      <c r="W319"/>
      <c r="X319"/>
      <c r="Y319"/>
      <c r="Z319"/>
      <c r="AA319"/>
      <c r="AB319"/>
      <c r="AC319"/>
      <c r="AD319"/>
      <c r="AE319"/>
      <c r="AF319"/>
      <c r="AG319"/>
      <c r="AH319"/>
      <c r="AI319"/>
      <c r="AJ319"/>
      <c r="AK319"/>
      <c r="AL319"/>
      <c r="AM319"/>
      <c r="AN319"/>
      <c r="AO319"/>
      <c r="AP319"/>
      <c r="AQ319"/>
      <c r="AR319"/>
      <c r="AS319"/>
      <c r="AT319"/>
      <c r="AU319"/>
      <c r="AV319"/>
      <c r="AW319"/>
      <c r="AX319"/>
      <c r="AY319"/>
      <c r="AZ319"/>
      <c r="BA319"/>
      <c r="BB319"/>
      <c r="BC319"/>
      <c r="BD319"/>
      <c r="BE319"/>
      <c r="BF319"/>
      <c r="BG319"/>
      <c r="BH319"/>
      <c r="BI319"/>
      <c r="BJ319"/>
      <c r="BK319"/>
      <c r="BL319"/>
      <c r="BM319"/>
      <c r="BN319"/>
      <c r="BO319"/>
      <c r="BP319"/>
      <c r="BQ319"/>
      <c r="BR319"/>
      <c r="BS319"/>
      <c r="BT319"/>
      <c r="BU319"/>
      <c r="BV319"/>
      <c r="BW319"/>
      <c r="BX319"/>
      <c r="BY319"/>
      <c r="BZ319"/>
      <c r="CA319"/>
      <c r="CB319"/>
      <c r="CC319"/>
      <c r="CD319"/>
      <c r="CE319"/>
      <c r="CF319"/>
      <c r="CG319"/>
      <c r="CH319"/>
      <c r="CI319"/>
      <c r="CJ319"/>
      <c r="CK319"/>
      <c r="CL319"/>
      <c r="CN319"/>
    </row>
    <row r="320" spans="9:92" x14ac:dyDescent="0.35">
      <c r="I320"/>
      <c r="J320"/>
      <c r="R320"/>
      <c r="S320"/>
      <c r="T320"/>
      <c r="U320"/>
      <c r="V320"/>
      <c r="W320"/>
      <c r="X320"/>
      <c r="Y320"/>
      <c r="Z320"/>
      <c r="AA320"/>
      <c r="AB320"/>
      <c r="AC320"/>
      <c r="AD320"/>
      <c r="AE320"/>
      <c r="AF320"/>
      <c r="AG320"/>
      <c r="AH320"/>
      <c r="AI320"/>
      <c r="AJ320"/>
      <c r="AK320"/>
      <c r="AL320"/>
      <c r="AM320"/>
      <c r="AN320"/>
      <c r="AO320"/>
      <c r="AP320"/>
      <c r="AQ320"/>
      <c r="AR320"/>
      <c r="AS320"/>
      <c r="AT320"/>
      <c r="AU320"/>
      <c r="AV320"/>
      <c r="AW320"/>
      <c r="AX320"/>
      <c r="AY320"/>
      <c r="AZ320"/>
      <c r="BA320"/>
      <c r="BB320"/>
      <c r="BC320"/>
      <c r="BD320"/>
      <c r="BE320"/>
      <c r="BF320"/>
      <c r="BG320"/>
      <c r="BH320"/>
      <c r="BI320"/>
      <c r="BJ320"/>
      <c r="BK320"/>
      <c r="BL320"/>
      <c r="BM320"/>
      <c r="BN320"/>
      <c r="BO320"/>
      <c r="BP320"/>
      <c r="BQ320"/>
      <c r="BR320"/>
      <c r="BS320"/>
      <c r="BT320"/>
      <c r="BU320"/>
      <c r="BV320"/>
      <c r="BW320"/>
      <c r="BX320"/>
      <c r="BY320"/>
      <c r="BZ320"/>
      <c r="CA320"/>
      <c r="CB320"/>
      <c r="CC320"/>
      <c r="CD320"/>
      <c r="CE320"/>
      <c r="CF320"/>
      <c r="CG320"/>
      <c r="CH320"/>
      <c r="CI320"/>
      <c r="CJ320"/>
      <c r="CK320"/>
      <c r="CL320"/>
      <c r="CN320"/>
    </row>
    <row r="321" spans="9:92" x14ac:dyDescent="0.35">
      <c r="I321"/>
      <c r="J321"/>
      <c r="R321"/>
      <c r="S321"/>
      <c r="T321"/>
      <c r="U321"/>
      <c r="V321"/>
      <c r="W321"/>
      <c r="X321"/>
      <c r="Y321"/>
      <c r="Z321"/>
      <c r="AA321"/>
      <c r="AB321"/>
      <c r="AC321"/>
      <c r="AD321"/>
      <c r="AE321"/>
      <c r="AF321"/>
      <c r="AG321"/>
      <c r="AH321"/>
      <c r="AI321"/>
      <c r="AJ321"/>
      <c r="AK321"/>
      <c r="AL321"/>
      <c r="AM321"/>
      <c r="AN321"/>
      <c r="AO321"/>
      <c r="AP321"/>
      <c r="AQ321"/>
      <c r="AR321"/>
      <c r="AS321"/>
      <c r="AT321"/>
      <c r="AU321"/>
      <c r="AV321"/>
      <c r="AW321"/>
      <c r="AX321"/>
      <c r="AY321"/>
      <c r="AZ321"/>
      <c r="BA321"/>
      <c r="BB321"/>
      <c r="BC321"/>
      <c r="BD321"/>
      <c r="BE321"/>
      <c r="BF321"/>
      <c r="BG321"/>
      <c r="BH321"/>
      <c r="BI321"/>
      <c r="BJ321"/>
      <c r="BK321"/>
      <c r="BL321"/>
      <c r="BM321"/>
      <c r="BN321"/>
      <c r="BO321"/>
      <c r="BP321"/>
      <c r="BQ321"/>
      <c r="BR321"/>
      <c r="BS321"/>
      <c r="BT321"/>
      <c r="BU321"/>
      <c r="BV321"/>
      <c r="BW321"/>
      <c r="BX321"/>
      <c r="BY321"/>
      <c r="BZ321"/>
      <c r="CA321"/>
      <c r="CB321"/>
      <c r="CC321"/>
      <c r="CD321"/>
      <c r="CE321"/>
      <c r="CF321"/>
      <c r="CG321"/>
      <c r="CH321"/>
      <c r="CI321"/>
      <c r="CJ321"/>
      <c r="CK321"/>
      <c r="CL321"/>
      <c r="CN321"/>
    </row>
    <row r="322" spans="9:92" x14ac:dyDescent="0.35">
      <c r="I322"/>
      <c r="J322"/>
      <c r="R322"/>
      <c r="S322"/>
      <c r="T322"/>
      <c r="U322"/>
      <c r="V322"/>
      <c r="W322"/>
      <c r="X322"/>
      <c r="Y322"/>
      <c r="Z322"/>
      <c r="AA322"/>
      <c r="AB322"/>
      <c r="AC322"/>
      <c r="AD322"/>
      <c r="AE322"/>
      <c r="AF322"/>
      <c r="AG322"/>
      <c r="AH322"/>
      <c r="AI322"/>
      <c r="AJ322"/>
      <c r="AK322"/>
      <c r="AL322"/>
      <c r="AM322"/>
      <c r="AN322"/>
      <c r="AO322"/>
      <c r="AP322"/>
      <c r="AQ322"/>
      <c r="AR322"/>
      <c r="AS322"/>
      <c r="AT322"/>
      <c r="AU322"/>
      <c r="AV322"/>
      <c r="AW322"/>
      <c r="AX322"/>
      <c r="AY322"/>
      <c r="AZ322"/>
      <c r="BA322"/>
      <c r="BB322"/>
      <c r="BC322"/>
      <c r="BD322"/>
      <c r="BE322"/>
      <c r="BF322"/>
      <c r="BG322"/>
      <c r="BH322"/>
      <c r="BI322"/>
      <c r="BJ322"/>
      <c r="BK322"/>
      <c r="BL322"/>
      <c r="BM322"/>
      <c r="BN322"/>
      <c r="BO322"/>
      <c r="BP322"/>
      <c r="BQ322"/>
      <c r="BR322"/>
      <c r="BS322"/>
      <c r="BT322"/>
      <c r="BU322"/>
      <c r="BV322"/>
      <c r="BW322"/>
      <c r="BX322"/>
      <c r="BY322"/>
      <c r="BZ322"/>
      <c r="CA322"/>
      <c r="CB322"/>
      <c r="CC322"/>
      <c r="CD322"/>
      <c r="CE322"/>
      <c r="CF322"/>
      <c r="CG322"/>
      <c r="CH322"/>
      <c r="CI322"/>
      <c r="CJ322"/>
      <c r="CK322"/>
      <c r="CL322"/>
      <c r="CN322"/>
    </row>
    <row r="323" spans="9:92" x14ac:dyDescent="0.35">
      <c r="I323"/>
      <c r="J323"/>
      <c r="R323"/>
      <c r="S323"/>
      <c r="T323"/>
      <c r="U323"/>
      <c r="V323"/>
      <c r="W323"/>
      <c r="X323"/>
      <c r="Y323"/>
      <c r="Z323"/>
      <c r="AA323"/>
      <c r="AB323"/>
      <c r="AC323"/>
      <c r="AD323"/>
      <c r="AE323"/>
      <c r="AF323"/>
      <c r="AG323"/>
      <c r="AH323"/>
      <c r="AI323"/>
      <c r="AJ323"/>
      <c r="AK323"/>
      <c r="AL323"/>
      <c r="AM323"/>
      <c r="AN323"/>
      <c r="AO323"/>
      <c r="AP323"/>
      <c r="AQ323"/>
      <c r="AR323"/>
      <c r="AS323"/>
      <c r="AT323"/>
      <c r="AU323"/>
      <c r="AV323"/>
      <c r="AW323"/>
      <c r="AX323"/>
      <c r="AY323"/>
      <c r="AZ323"/>
      <c r="BA323"/>
      <c r="BB323"/>
      <c r="BC323"/>
      <c r="BD323"/>
      <c r="BE323"/>
      <c r="BF323"/>
      <c r="BG323"/>
      <c r="BH323"/>
      <c r="BI323"/>
      <c r="BJ323"/>
      <c r="BK323"/>
      <c r="BL323"/>
      <c r="BM323"/>
      <c r="BN323"/>
      <c r="BO323"/>
      <c r="BP323"/>
      <c r="BQ323"/>
      <c r="BR323"/>
      <c r="BS323"/>
      <c r="BT323"/>
      <c r="BU323"/>
      <c r="BV323"/>
      <c r="BW323"/>
      <c r="BX323"/>
      <c r="BY323"/>
      <c r="BZ323"/>
      <c r="CA323"/>
      <c r="CB323"/>
      <c r="CC323"/>
      <c r="CD323"/>
      <c r="CE323"/>
      <c r="CF323"/>
      <c r="CG323"/>
      <c r="CH323"/>
      <c r="CI323"/>
      <c r="CJ323"/>
      <c r="CK323"/>
      <c r="CL323"/>
      <c r="CN323"/>
    </row>
    <row r="324" spans="9:92" x14ac:dyDescent="0.35">
      <c r="I324"/>
      <c r="J324"/>
      <c r="R324"/>
      <c r="S324"/>
      <c r="T324"/>
      <c r="U324"/>
      <c r="V324"/>
      <c r="W324"/>
      <c r="X324"/>
      <c r="Y324"/>
      <c r="Z324"/>
      <c r="AA324"/>
      <c r="AB324"/>
      <c r="AC324"/>
      <c r="AD324"/>
      <c r="AE324"/>
      <c r="AF324"/>
      <c r="AG324"/>
      <c r="AH324"/>
      <c r="AI324"/>
      <c r="AJ324"/>
      <c r="AK324"/>
      <c r="AL324"/>
      <c r="AM324"/>
      <c r="AN324"/>
      <c r="AO324"/>
      <c r="AP324"/>
      <c r="AQ324"/>
      <c r="AR324"/>
      <c r="AS324"/>
      <c r="AT324"/>
      <c r="AU324"/>
      <c r="AV324"/>
      <c r="AW324"/>
      <c r="AX324"/>
      <c r="AY324"/>
      <c r="AZ324"/>
      <c r="BA324"/>
      <c r="BB324"/>
      <c r="BC324"/>
      <c r="BD324"/>
      <c r="BE324"/>
      <c r="BF324"/>
      <c r="BG324"/>
      <c r="BH324"/>
      <c r="BI324"/>
      <c r="BJ324"/>
      <c r="BK324"/>
      <c r="BL324"/>
      <c r="BM324"/>
      <c r="BN324"/>
      <c r="BO324"/>
      <c r="BP324"/>
      <c r="BQ324"/>
      <c r="BR324"/>
      <c r="BS324"/>
      <c r="BT324"/>
      <c r="BU324"/>
      <c r="BV324"/>
      <c r="BW324"/>
      <c r="BX324"/>
      <c r="BY324"/>
      <c r="BZ324"/>
      <c r="CA324"/>
      <c r="CB324"/>
      <c r="CC324"/>
      <c r="CD324"/>
      <c r="CE324"/>
      <c r="CF324"/>
      <c r="CG324"/>
      <c r="CH324"/>
      <c r="CI324"/>
      <c r="CJ324"/>
      <c r="CK324"/>
      <c r="CL324"/>
      <c r="CN324"/>
    </row>
    <row r="325" spans="9:92" x14ac:dyDescent="0.35">
      <c r="I325"/>
      <c r="J325"/>
      <c r="R325"/>
      <c r="S325"/>
      <c r="T325"/>
      <c r="U325"/>
      <c r="V325"/>
      <c r="W325"/>
      <c r="X325"/>
      <c r="Y325"/>
      <c r="Z325"/>
      <c r="AA325"/>
      <c r="AB325"/>
      <c r="AC325"/>
      <c r="AD325"/>
      <c r="AE325"/>
      <c r="AF325"/>
      <c r="AG325"/>
      <c r="AH325"/>
      <c r="AI325"/>
      <c r="AJ325"/>
      <c r="AK325"/>
      <c r="AL325"/>
      <c r="AM325"/>
      <c r="AN325"/>
      <c r="AO325"/>
      <c r="AP325"/>
      <c r="AQ325"/>
      <c r="AR325"/>
      <c r="AS325"/>
      <c r="AT325"/>
      <c r="AU325"/>
      <c r="AV325"/>
      <c r="AW325"/>
      <c r="AX325"/>
      <c r="AY325"/>
      <c r="AZ325"/>
      <c r="BA325"/>
      <c r="BB325"/>
      <c r="BC325"/>
      <c r="BD325"/>
      <c r="BE325"/>
      <c r="BF325"/>
      <c r="BG325"/>
      <c r="BH325"/>
      <c r="BI325"/>
      <c r="BJ325"/>
      <c r="BK325"/>
      <c r="BL325"/>
      <c r="BM325"/>
      <c r="BN325"/>
      <c r="BO325"/>
      <c r="BP325"/>
      <c r="BQ325"/>
      <c r="BR325"/>
      <c r="BS325"/>
      <c r="BT325"/>
      <c r="BU325"/>
      <c r="BV325"/>
      <c r="BW325"/>
      <c r="BX325"/>
      <c r="BY325"/>
      <c r="BZ325"/>
      <c r="CA325"/>
      <c r="CB325"/>
      <c r="CC325"/>
      <c r="CD325"/>
      <c r="CE325"/>
      <c r="CF325"/>
      <c r="CG325"/>
      <c r="CH325"/>
      <c r="CI325"/>
      <c r="CJ325"/>
      <c r="CK325"/>
      <c r="CL325"/>
      <c r="CN325"/>
    </row>
    <row r="326" spans="9:92" x14ac:dyDescent="0.35">
      <c r="I326"/>
      <c r="J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c r="BF326"/>
      <c r="BG326"/>
      <c r="BH326"/>
      <c r="BI326"/>
      <c r="BJ326"/>
      <c r="BK326"/>
      <c r="BL326"/>
      <c r="BM326"/>
      <c r="BN326"/>
      <c r="BO326"/>
      <c r="BP326"/>
      <c r="BQ326"/>
      <c r="BR326"/>
      <c r="BS326"/>
      <c r="BT326"/>
      <c r="BU326"/>
      <c r="BV326"/>
      <c r="BW326"/>
      <c r="BX326"/>
      <c r="BY326"/>
      <c r="BZ326"/>
      <c r="CA326"/>
      <c r="CB326"/>
      <c r="CC326"/>
      <c r="CD326"/>
      <c r="CE326"/>
      <c r="CF326"/>
      <c r="CG326"/>
      <c r="CH326"/>
      <c r="CI326"/>
      <c r="CJ326"/>
      <c r="CK326"/>
      <c r="CL326"/>
      <c r="CN326"/>
    </row>
    <row r="327" spans="9:92" x14ac:dyDescent="0.35">
      <c r="I327"/>
      <c r="J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c r="BF327"/>
      <c r="BG327"/>
      <c r="BH327"/>
      <c r="BI327"/>
      <c r="BJ327"/>
      <c r="BK327"/>
      <c r="BL327"/>
      <c r="BM327"/>
      <c r="BN327"/>
      <c r="BO327"/>
      <c r="BP327"/>
      <c r="BQ327"/>
      <c r="BR327"/>
      <c r="BS327"/>
      <c r="BT327"/>
      <c r="BU327"/>
      <c r="BV327"/>
      <c r="BW327"/>
      <c r="BX327"/>
      <c r="BY327"/>
      <c r="BZ327"/>
      <c r="CA327"/>
      <c r="CB327"/>
      <c r="CC327"/>
      <c r="CD327"/>
      <c r="CE327"/>
      <c r="CF327"/>
      <c r="CG327"/>
      <c r="CH327"/>
      <c r="CI327"/>
      <c r="CJ327"/>
      <c r="CK327"/>
      <c r="CL327"/>
      <c r="CN327"/>
    </row>
    <row r="328" spans="9:92" x14ac:dyDescent="0.35">
      <c r="I328"/>
      <c r="J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c r="BF328"/>
      <c r="BG328"/>
      <c r="BH328"/>
      <c r="BI328"/>
      <c r="BJ328"/>
      <c r="BK328"/>
      <c r="BL328"/>
      <c r="BM328"/>
      <c r="BN328"/>
      <c r="BO328"/>
      <c r="BP328"/>
      <c r="BQ328"/>
      <c r="BR328"/>
      <c r="BS328"/>
      <c r="BT328"/>
      <c r="BU328"/>
      <c r="BV328"/>
      <c r="BW328"/>
      <c r="BX328"/>
      <c r="BY328"/>
      <c r="BZ328"/>
      <c r="CA328"/>
      <c r="CB328"/>
      <c r="CC328"/>
      <c r="CD328"/>
      <c r="CE328"/>
      <c r="CF328"/>
      <c r="CG328"/>
      <c r="CH328"/>
      <c r="CI328"/>
      <c r="CJ328"/>
      <c r="CK328"/>
      <c r="CL328"/>
      <c r="CN328"/>
    </row>
    <row r="329" spans="9:92" x14ac:dyDescent="0.35">
      <c r="I329"/>
      <c r="J329"/>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c r="BF329"/>
      <c r="BG329"/>
      <c r="BH329"/>
      <c r="BI329"/>
      <c r="BJ329"/>
      <c r="BK329"/>
      <c r="BL329"/>
      <c r="BM329"/>
      <c r="BN329"/>
      <c r="BO329"/>
      <c r="BP329"/>
      <c r="BQ329"/>
      <c r="BR329"/>
      <c r="BS329"/>
      <c r="BT329"/>
      <c r="BU329"/>
      <c r="BV329"/>
      <c r="BW329"/>
      <c r="BX329"/>
      <c r="BY329"/>
      <c r="BZ329"/>
      <c r="CA329"/>
      <c r="CB329"/>
      <c r="CC329"/>
      <c r="CD329"/>
      <c r="CE329"/>
      <c r="CF329"/>
      <c r="CG329"/>
      <c r="CH329"/>
      <c r="CI329"/>
      <c r="CJ329"/>
      <c r="CK329"/>
      <c r="CL329"/>
      <c r="CN329"/>
    </row>
    <row r="330" spans="9:92" x14ac:dyDescent="0.35">
      <c r="I330"/>
      <c r="J330"/>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c r="BS330"/>
      <c r="BT330"/>
      <c r="BU330"/>
      <c r="BV330"/>
      <c r="BW330"/>
      <c r="BX330"/>
      <c r="BY330"/>
      <c r="BZ330"/>
      <c r="CA330"/>
      <c r="CB330"/>
      <c r="CC330"/>
      <c r="CD330"/>
      <c r="CE330"/>
      <c r="CF330"/>
      <c r="CG330"/>
      <c r="CH330"/>
      <c r="CI330"/>
      <c r="CJ330"/>
      <c r="CK330"/>
      <c r="CL330"/>
      <c r="CN330"/>
    </row>
    <row r="331" spans="9:92" x14ac:dyDescent="0.35">
      <c r="I331"/>
      <c r="J331"/>
      <c r="R331"/>
      <c r="S331"/>
      <c r="T331"/>
      <c r="U331"/>
      <c r="V331"/>
      <c r="W331"/>
      <c r="X331"/>
      <c r="Y331"/>
      <c r="Z331"/>
      <c r="AA331"/>
      <c r="AB331"/>
      <c r="AC331"/>
      <c r="AD331"/>
      <c r="AE331"/>
      <c r="AF331"/>
      <c r="AG331"/>
      <c r="AH331"/>
      <c r="AI331"/>
      <c r="AJ331"/>
      <c r="AK331"/>
      <c r="AL331"/>
      <c r="AM331"/>
      <c r="AN331"/>
      <c r="AO331"/>
      <c r="AP331"/>
      <c r="AQ331"/>
      <c r="AR331"/>
      <c r="AS331"/>
      <c r="AT331"/>
      <c r="AU331"/>
      <c r="AV331"/>
      <c r="AW331"/>
      <c r="AX331"/>
      <c r="AY331"/>
      <c r="AZ331"/>
      <c r="BA331"/>
      <c r="BB331"/>
      <c r="BC331"/>
      <c r="BD331"/>
      <c r="BE331"/>
      <c r="BF331"/>
      <c r="BG331"/>
      <c r="BH331"/>
      <c r="BI331"/>
      <c r="BJ331"/>
      <c r="BK331"/>
      <c r="BL331"/>
      <c r="BM331"/>
      <c r="BN331"/>
      <c r="BO331"/>
      <c r="BP331"/>
      <c r="BQ331"/>
      <c r="BR331"/>
      <c r="BS331"/>
      <c r="BT331"/>
      <c r="BU331"/>
      <c r="BV331"/>
      <c r="BW331"/>
      <c r="BX331"/>
      <c r="BY331"/>
      <c r="BZ331"/>
      <c r="CA331"/>
      <c r="CB331"/>
      <c r="CC331"/>
      <c r="CD331"/>
      <c r="CE331"/>
      <c r="CF331"/>
      <c r="CG331"/>
      <c r="CH331"/>
      <c r="CI331"/>
      <c r="CJ331"/>
      <c r="CK331"/>
      <c r="CL331"/>
      <c r="CN331"/>
    </row>
    <row r="332" spans="9:92" x14ac:dyDescent="0.35">
      <c r="I332"/>
      <c r="J332"/>
      <c r="R332"/>
      <c r="S332"/>
      <c r="T332"/>
      <c r="U332"/>
      <c r="V332"/>
      <c r="W332"/>
      <c r="X332"/>
      <c r="Y332"/>
      <c r="Z332"/>
      <c r="AA332"/>
      <c r="AB332"/>
      <c r="AC332"/>
      <c r="AD332"/>
      <c r="AE332"/>
      <c r="AF332"/>
      <c r="AG332"/>
      <c r="AH332"/>
      <c r="AI332"/>
      <c r="AJ332"/>
      <c r="AK332"/>
      <c r="AL332"/>
      <c r="AM332"/>
      <c r="AN332"/>
      <c r="AO332"/>
      <c r="AP332"/>
      <c r="AQ332"/>
      <c r="AR332"/>
      <c r="AS332"/>
      <c r="AT332"/>
      <c r="AU332"/>
      <c r="AV332"/>
      <c r="AW332"/>
      <c r="AX332"/>
      <c r="AY332"/>
      <c r="AZ332"/>
      <c r="BA332"/>
      <c r="BB332"/>
      <c r="BC332"/>
      <c r="BD332"/>
      <c r="BE332"/>
      <c r="BF332"/>
      <c r="BG332"/>
      <c r="BH332"/>
      <c r="BI332"/>
      <c r="BJ332"/>
      <c r="BK332"/>
      <c r="BL332"/>
      <c r="BM332"/>
      <c r="BN332"/>
      <c r="BO332"/>
      <c r="BP332"/>
      <c r="BQ332"/>
      <c r="BR332"/>
      <c r="BS332"/>
      <c r="BT332"/>
      <c r="BU332"/>
      <c r="BV332"/>
      <c r="BW332"/>
      <c r="BX332"/>
      <c r="BY332"/>
      <c r="BZ332"/>
      <c r="CA332"/>
      <c r="CB332"/>
      <c r="CC332"/>
      <c r="CD332"/>
      <c r="CE332"/>
      <c r="CF332"/>
      <c r="CG332"/>
      <c r="CH332"/>
      <c r="CI332"/>
      <c r="CJ332"/>
      <c r="CK332"/>
      <c r="CL332"/>
      <c r="CN332"/>
    </row>
    <row r="333" spans="9:92" x14ac:dyDescent="0.35">
      <c r="I333"/>
      <c r="J333"/>
      <c r="R333"/>
      <c r="S333"/>
      <c r="T333"/>
      <c r="U333"/>
      <c r="V333"/>
      <c r="W333"/>
      <c r="X333"/>
      <c r="Y333"/>
      <c r="Z333"/>
      <c r="AA333"/>
      <c r="AB333"/>
      <c r="AC333"/>
      <c r="AD333"/>
      <c r="AE333"/>
      <c r="AF333"/>
      <c r="AG333"/>
      <c r="AH333"/>
      <c r="AI333"/>
      <c r="AJ333"/>
      <c r="AK333"/>
      <c r="AL333"/>
      <c r="AM333"/>
      <c r="AN333"/>
      <c r="AO333"/>
      <c r="AP333"/>
      <c r="AQ333"/>
      <c r="AR333"/>
      <c r="AS333"/>
      <c r="AT333"/>
      <c r="AU333"/>
      <c r="AV333"/>
      <c r="AW333"/>
      <c r="AX333"/>
      <c r="AY333"/>
      <c r="AZ333"/>
      <c r="BA333"/>
      <c r="BB333"/>
      <c r="BC333"/>
      <c r="BD333"/>
      <c r="BE333"/>
      <c r="BF333"/>
      <c r="BG333"/>
      <c r="BH333"/>
      <c r="BI333"/>
      <c r="BJ333"/>
      <c r="BK333"/>
      <c r="BL333"/>
      <c r="BM333"/>
      <c r="BN333"/>
      <c r="BO333"/>
      <c r="BP333"/>
      <c r="BQ333"/>
      <c r="BR333"/>
      <c r="BS333"/>
      <c r="BT333"/>
      <c r="BU333"/>
      <c r="BV333"/>
      <c r="BW333"/>
      <c r="BX333"/>
      <c r="BY333"/>
      <c r="BZ333"/>
      <c r="CA333"/>
      <c r="CB333"/>
      <c r="CC333"/>
      <c r="CD333"/>
      <c r="CE333"/>
      <c r="CF333"/>
      <c r="CG333"/>
      <c r="CH333"/>
      <c r="CI333"/>
      <c r="CJ333"/>
      <c r="CK333"/>
      <c r="CL333"/>
      <c r="CN333"/>
    </row>
    <row r="334" spans="9:92" x14ac:dyDescent="0.35">
      <c r="I334"/>
      <c r="J334"/>
      <c r="R334"/>
      <c r="S334"/>
      <c r="T334"/>
      <c r="U334"/>
      <c r="V334"/>
      <c r="W334"/>
      <c r="X334"/>
      <c r="Y334"/>
      <c r="Z334"/>
      <c r="AA334"/>
      <c r="AB334"/>
      <c r="AC334"/>
      <c r="AD334"/>
      <c r="AE334"/>
      <c r="AF334"/>
      <c r="AG334"/>
      <c r="AH334"/>
      <c r="AI334"/>
      <c r="AJ334"/>
      <c r="AK334"/>
      <c r="AL334"/>
      <c r="AM334"/>
      <c r="AN334"/>
      <c r="AO334"/>
      <c r="AP334"/>
      <c r="AQ334"/>
      <c r="AR334"/>
      <c r="AS334"/>
      <c r="AT334"/>
      <c r="AU334"/>
      <c r="AV334"/>
      <c r="AW334"/>
      <c r="AX334"/>
      <c r="AY334"/>
      <c r="AZ334"/>
      <c r="BA334"/>
      <c r="BB334"/>
      <c r="BC334"/>
      <c r="BD334"/>
      <c r="BE334"/>
      <c r="BF334"/>
      <c r="BG334"/>
      <c r="BH334"/>
      <c r="BI334"/>
      <c r="BJ334"/>
      <c r="BK334"/>
      <c r="BL334"/>
      <c r="BM334"/>
      <c r="BN334"/>
      <c r="BO334"/>
      <c r="BP334"/>
      <c r="BQ334"/>
      <c r="BR334"/>
      <c r="BS334"/>
      <c r="BT334"/>
      <c r="BU334"/>
      <c r="BV334"/>
      <c r="BW334"/>
      <c r="BX334"/>
      <c r="BY334"/>
      <c r="BZ334"/>
      <c r="CA334"/>
      <c r="CB334"/>
      <c r="CC334"/>
      <c r="CD334"/>
      <c r="CE334"/>
      <c r="CF334"/>
      <c r="CG334"/>
      <c r="CH334"/>
      <c r="CI334"/>
      <c r="CJ334"/>
      <c r="CK334"/>
      <c r="CL334"/>
      <c r="CN334"/>
    </row>
    <row r="335" spans="9:92" x14ac:dyDescent="0.35">
      <c r="I335"/>
      <c r="J335"/>
      <c r="R335"/>
      <c r="S335"/>
      <c r="T335"/>
      <c r="U335"/>
      <c r="V335"/>
      <c r="W335"/>
      <c r="X335"/>
      <c r="Y335"/>
      <c r="Z335"/>
      <c r="AA335"/>
      <c r="AB335"/>
      <c r="AC335"/>
      <c r="AD335"/>
      <c r="AE335"/>
      <c r="AF335"/>
      <c r="AG335"/>
      <c r="AH335"/>
      <c r="AI335"/>
      <c r="AJ335"/>
      <c r="AK335"/>
      <c r="AL335"/>
      <c r="AM335"/>
      <c r="AN335"/>
      <c r="AO335"/>
      <c r="AP335"/>
      <c r="AQ335"/>
      <c r="AR335"/>
      <c r="AS335"/>
      <c r="AT335"/>
      <c r="AU335"/>
      <c r="AV335"/>
      <c r="AW335"/>
      <c r="AX335"/>
      <c r="AY335"/>
      <c r="AZ335"/>
      <c r="BA335"/>
      <c r="BB335"/>
      <c r="BC335"/>
      <c r="BD335"/>
      <c r="BE335"/>
      <c r="BF335"/>
      <c r="BG335"/>
      <c r="BH335"/>
      <c r="BI335"/>
      <c r="BJ335"/>
      <c r="BK335"/>
      <c r="BL335"/>
      <c r="BM335"/>
      <c r="BN335"/>
      <c r="BO335"/>
      <c r="BP335"/>
      <c r="BQ335"/>
      <c r="BR335"/>
      <c r="BS335"/>
      <c r="BT335"/>
      <c r="BU335"/>
      <c r="BV335"/>
      <c r="BW335"/>
      <c r="BX335"/>
      <c r="BY335"/>
      <c r="BZ335"/>
      <c r="CA335"/>
      <c r="CB335"/>
      <c r="CC335"/>
      <c r="CD335"/>
      <c r="CE335"/>
      <c r="CF335"/>
      <c r="CG335"/>
      <c r="CH335"/>
      <c r="CI335"/>
      <c r="CJ335"/>
      <c r="CK335"/>
      <c r="CL335"/>
      <c r="CN335"/>
    </row>
    <row r="336" spans="9:92" x14ac:dyDescent="0.35">
      <c r="I336"/>
      <c r="J336"/>
      <c r="R336"/>
      <c r="S336"/>
      <c r="T336"/>
      <c r="U336"/>
      <c r="V336"/>
      <c r="W336"/>
      <c r="X336"/>
      <c r="Y336"/>
      <c r="Z336"/>
      <c r="AA336"/>
      <c r="AB336"/>
      <c r="AC336"/>
      <c r="AD336"/>
      <c r="AE336"/>
      <c r="AF336"/>
      <c r="AG336"/>
      <c r="AH336"/>
      <c r="AI336"/>
      <c r="AJ336"/>
      <c r="AK336"/>
      <c r="AL336"/>
      <c r="AM336"/>
      <c r="AN336"/>
      <c r="AO336"/>
      <c r="AP336"/>
      <c r="AQ336"/>
      <c r="AR336"/>
      <c r="AS336"/>
      <c r="AT336"/>
      <c r="AU336"/>
      <c r="AV336"/>
      <c r="AW336"/>
      <c r="AX336"/>
      <c r="AY336"/>
      <c r="AZ336"/>
      <c r="BA336"/>
      <c r="BB336"/>
      <c r="BC336"/>
      <c r="BD336"/>
      <c r="BE336"/>
      <c r="BF336"/>
      <c r="BG336"/>
      <c r="BH336"/>
      <c r="BI336"/>
      <c r="BJ336"/>
      <c r="BK336"/>
      <c r="BL336"/>
      <c r="BM336"/>
      <c r="BN336"/>
      <c r="BO336"/>
      <c r="BP336"/>
      <c r="BQ336"/>
      <c r="BR336"/>
      <c r="BS336"/>
      <c r="BT336"/>
      <c r="BU336"/>
      <c r="BV336"/>
      <c r="BW336"/>
      <c r="BX336"/>
      <c r="BY336"/>
      <c r="BZ336"/>
      <c r="CA336"/>
      <c r="CB336"/>
      <c r="CC336"/>
      <c r="CD336"/>
      <c r="CE336"/>
      <c r="CF336"/>
      <c r="CG336"/>
      <c r="CH336"/>
      <c r="CI336"/>
      <c r="CJ336"/>
      <c r="CK336"/>
      <c r="CL336"/>
      <c r="CN336"/>
    </row>
    <row r="337" spans="9:92" x14ac:dyDescent="0.35">
      <c r="I337"/>
      <c r="J337"/>
      <c r="R337"/>
      <c r="S337"/>
      <c r="T337"/>
      <c r="U337"/>
      <c r="V337"/>
      <c r="W337"/>
      <c r="X337"/>
      <c r="Y337"/>
      <c r="Z337"/>
      <c r="AA337"/>
      <c r="AB337"/>
      <c r="AC337"/>
      <c r="AD337"/>
      <c r="AE337"/>
      <c r="AF337"/>
      <c r="AG337"/>
      <c r="AH337"/>
      <c r="AI337"/>
      <c r="AJ337"/>
      <c r="AK337"/>
      <c r="AL337"/>
      <c r="AM337"/>
      <c r="AN337"/>
      <c r="AO337"/>
      <c r="AP337"/>
      <c r="AQ337"/>
      <c r="AR337"/>
      <c r="AS337"/>
      <c r="AT337"/>
      <c r="AU337"/>
      <c r="AV337"/>
      <c r="AW337"/>
      <c r="AX337"/>
      <c r="AY337"/>
      <c r="AZ337"/>
      <c r="BA337"/>
      <c r="BB337"/>
      <c r="BC337"/>
      <c r="BD337"/>
      <c r="BE337"/>
      <c r="BF337"/>
      <c r="BG337"/>
      <c r="BH337"/>
      <c r="BI337"/>
      <c r="BJ337"/>
      <c r="BK337"/>
      <c r="BL337"/>
      <c r="BM337"/>
      <c r="BN337"/>
      <c r="BO337"/>
      <c r="BP337"/>
      <c r="BQ337"/>
      <c r="BR337"/>
      <c r="BS337"/>
      <c r="BT337"/>
      <c r="BU337"/>
      <c r="BV337"/>
      <c r="BW337"/>
      <c r="BX337"/>
      <c r="BY337"/>
      <c r="BZ337"/>
      <c r="CA337"/>
      <c r="CB337"/>
      <c r="CC337"/>
      <c r="CD337"/>
      <c r="CE337"/>
      <c r="CF337"/>
      <c r="CG337"/>
      <c r="CH337"/>
      <c r="CI337"/>
      <c r="CJ337"/>
      <c r="CK337"/>
      <c r="CL337"/>
      <c r="CN337"/>
    </row>
    <row r="338" spans="9:92" x14ac:dyDescent="0.35">
      <c r="I338"/>
      <c r="J338"/>
      <c r="R338"/>
      <c r="S338"/>
      <c r="T338"/>
      <c r="U338"/>
      <c r="V338"/>
      <c r="W338"/>
      <c r="X338"/>
      <c r="Y338"/>
      <c r="Z338"/>
      <c r="AA338"/>
      <c r="AB338"/>
      <c r="AC338"/>
      <c r="AD338"/>
      <c r="AE338"/>
      <c r="AF338"/>
      <c r="AG338"/>
      <c r="AH338"/>
      <c r="AI338"/>
      <c r="AJ338"/>
      <c r="AK338"/>
      <c r="AL338"/>
      <c r="AM338"/>
      <c r="AN338"/>
      <c r="AO338"/>
      <c r="AP338"/>
      <c r="AQ338"/>
      <c r="AR338"/>
      <c r="AS338"/>
      <c r="AT338"/>
      <c r="AU338"/>
      <c r="AV338"/>
      <c r="AW338"/>
      <c r="AX338"/>
      <c r="AY338"/>
      <c r="AZ338"/>
      <c r="BA338"/>
      <c r="BB338"/>
      <c r="BC338"/>
      <c r="BD338"/>
      <c r="BE338"/>
      <c r="BF338"/>
      <c r="BG338"/>
      <c r="BH338"/>
      <c r="BI338"/>
      <c r="BJ338"/>
      <c r="BK338"/>
      <c r="BL338"/>
      <c r="BM338"/>
      <c r="BN338"/>
      <c r="BO338"/>
      <c r="BP338"/>
      <c r="BQ338"/>
      <c r="BR338"/>
      <c r="BS338"/>
      <c r="BT338"/>
      <c r="BU338"/>
      <c r="BV338"/>
      <c r="BW338"/>
      <c r="BX338"/>
      <c r="BY338"/>
      <c r="BZ338"/>
      <c r="CA338"/>
      <c r="CB338"/>
      <c r="CC338"/>
      <c r="CD338"/>
      <c r="CE338"/>
      <c r="CF338"/>
      <c r="CG338"/>
      <c r="CH338"/>
      <c r="CI338"/>
      <c r="CJ338"/>
      <c r="CK338"/>
      <c r="CL338"/>
      <c r="CN338"/>
    </row>
    <row r="339" spans="9:92" x14ac:dyDescent="0.35">
      <c r="I339"/>
      <c r="J339"/>
      <c r="R339"/>
      <c r="S339"/>
      <c r="T339"/>
      <c r="U339"/>
      <c r="V339"/>
      <c r="W339"/>
      <c r="X339"/>
      <c r="Y339"/>
      <c r="Z339"/>
      <c r="AA339"/>
      <c r="AB339"/>
      <c r="AC339"/>
      <c r="AD339"/>
      <c r="AE339"/>
      <c r="AF339"/>
      <c r="AG339"/>
      <c r="AH339"/>
      <c r="AI339"/>
      <c r="AJ339"/>
      <c r="AK339"/>
      <c r="AL339"/>
      <c r="AM339"/>
      <c r="AN339"/>
      <c r="AO339"/>
      <c r="AP339"/>
      <c r="AQ339"/>
      <c r="AR339"/>
      <c r="AS339"/>
      <c r="AT339"/>
      <c r="AU339"/>
      <c r="AV339"/>
      <c r="AW339"/>
      <c r="AX339"/>
      <c r="AY339"/>
      <c r="AZ339"/>
      <c r="BA339"/>
      <c r="BB339"/>
      <c r="BC339"/>
      <c r="BD339"/>
      <c r="BE339"/>
      <c r="BF339"/>
      <c r="BG339"/>
      <c r="BH339"/>
      <c r="BI339"/>
      <c r="BJ339"/>
      <c r="BK339"/>
      <c r="BL339"/>
      <c r="BM339"/>
      <c r="BN339"/>
      <c r="BO339"/>
      <c r="BP339"/>
      <c r="BQ339"/>
      <c r="BR339"/>
      <c r="BS339"/>
      <c r="BT339"/>
      <c r="BU339"/>
      <c r="BV339"/>
      <c r="BW339"/>
      <c r="BX339"/>
      <c r="BY339"/>
      <c r="BZ339"/>
      <c r="CA339"/>
      <c r="CB339"/>
      <c r="CC339"/>
      <c r="CD339"/>
      <c r="CE339"/>
      <c r="CF339"/>
      <c r="CG339"/>
      <c r="CH339"/>
      <c r="CI339"/>
      <c r="CJ339"/>
      <c r="CK339"/>
      <c r="CL339"/>
      <c r="CN339"/>
    </row>
    <row r="340" spans="9:92" x14ac:dyDescent="0.35">
      <c r="I340"/>
      <c r="J340"/>
      <c r="R340"/>
      <c r="S340"/>
      <c r="T340"/>
      <c r="U340"/>
      <c r="V340"/>
      <c r="W340"/>
      <c r="X340"/>
      <c r="Y340"/>
      <c r="Z340"/>
      <c r="AA340"/>
      <c r="AB340"/>
      <c r="AC340"/>
      <c r="AD340"/>
      <c r="AE340"/>
      <c r="AF340"/>
      <c r="AG340"/>
      <c r="AH340"/>
      <c r="AI340"/>
      <c r="AJ340"/>
      <c r="AK340"/>
      <c r="AL340"/>
      <c r="AM340"/>
      <c r="AN340"/>
      <c r="AO340"/>
      <c r="AP340"/>
      <c r="AQ340"/>
      <c r="AR340"/>
      <c r="AS340"/>
      <c r="AT340"/>
      <c r="AU340"/>
      <c r="AV340"/>
      <c r="AW340"/>
      <c r="AX340"/>
      <c r="AY340"/>
      <c r="AZ340"/>
      <c r="BA340"/>
      <c r="BB340"/>
      <c r="BC340"/>
      <c r="BD340"/>
      <c r="BE340"/>
      <c r="BF340"/>
      <c r="BG340"/>
      <c r="BH340"/>
      <c r="BI340"/>
      <c r="BJ340"/>
      <c r="BK340"/>
      <c r="BL340"/>
      <c r="BM340"/>
      <c r="BN340"/>
      <c r="BO340"/>
      <c r="BP340"/>
      <c r="BQ340"/>
      <c r="BR340"/>
      <c r="BS340"/>
      <c r="BT340"/>
      <c r="BU340"/>
      <c r="BV340"/>
      <c r="BW340"/>
      <c r="BX340"/>
      <c r="BY340"/>
      <c r="BZ340"/>
      <c r="CA340"/>
      <c r="CB340"/>
      <c r="CC340"/>
      <c r="CD340"/>
      <c r="CE340"/>
      <c r="CF340"/>
      <c r="CG340"/>
      <c r="CH340"/>
      <c r="CI340"/>
      <c r="CJ340"/>
      <c r="CK340"/>
      <c r="CL340"/>
      <c r="CN340"/>
    </row>
    <row r="341" spans="9:92" x14ac:dyDescent="0.35">
      <c r="I341"/>
      <c r="J341"/>
      <c r="R341"/>
      <c r="S341"/>
      <c r="T341"/>
      <c r="U341"/>
      <c r="V341"/>
      <c r="W341"/>
      <c r="X341"/>
      <c r="Y341"/>
      <c r="Z341"/>
      <c r="AA341"/>
      <c r="AB341"/>
      <c r="AC341"/>
      <c r="AD341"/>
      <c r="AE341"/>
      <c r="AF341"/>
      <c r="AG341"/>
      <c r="AH341"/>
      <c r="AI341"/>
      <c r="AJ341"/>
      <c r="AK341"/>
      <c r="AL341"/>
      <c r="AM341"/>
      <c r="AN341"/>
      <c r="AO341"/>
      <c r="AP341"/>
      <c r="AQ341"/>
      <c r="AR341"/>
      <c r="AS341"/>
      <c r="AT341"/>
      <c r="AU341"/>
      <c r="AV341"/>
      <c r="AW341"/>
      <c r="AX341"/>
      <c r="AY341"/>
      <c r="AZ341"/>
      <c r="BA341"/>
      <c r="BB341"/>
      <c r="BC341"/>
      <c r="BD341"/>
      <c r="BE341"/>
      <c r="BF341"/>
      <c r="BG341"/>
      <c r="BH341"/>
      <c r="BI341"/>
      <c r="BJ341"/>
      <c r="BK341"/>
      <c r="BL341"/>
      <c r="BM341"/>
      <c r="BN341"/>
      <c r="BO341"/>
      <c r="BP341"/>
      <c r="BQ341"/>
      <c r="BR341"/>
      <c r="BS341"/>
      <c r="BT341"/>
      <c r="BU341"/>
      <c r="BV341"/>
      <c r="BW341"/>
      <c r="BX341"/>
      <c r="BY341"/>
      <c r="BZ341"/>
      <c r="CA341"/>
      <c r="CB341"/>
      <c r="CC341"/>
      <c r="CD341"/>
      <c r="CE341"/>
      <c r="CF341"/>
      <c r="CG341"/>
      <c r="CH341"/>
      <c r="CI341"/>
      <c r="CJ341"/>
      <c r="CK341"/>
      <c r="CL341"/>
      <c r="CN341"/>
    </row>
    <row r="342" spans="9:92" x14ac:dyDescent="0.35">
      <c r="I342"/>
      <c r="J342"/>
      <c r="R342"/>
      <c r="S342"/>
      <c r="T342"/>
      <c r="U342"/>
      <c r="V342"/>
      <c r="W342"/>
      <c r="X342"/>
      <c r="Y342"/>
      <c r="Z342"/>
      <c r="AA342"/>
      <c r="AB342"/>
      <c r="AC342"/>
      <c r="AD342"/>
      <c r="AE342"/>
      <c r="AF342"/>
      <c r="AG342"/>
      <c r="AH342"/>
      <c r="AI342"/>
      <c r="AJ342"/>
      <c r="AK342"/>
      <c r="AL342"/>
      <c r="AM342"/>
      <c r="AN342"/>
      <c r="AO342"/>
      <c r="AP342"/>
      <c r="AQ342"/>
      <c r="AR342"/>
      <c r="AS342"/>
      <c r="AT342"/>
      <c r="AU342"/>
      <c r="AV342"/>
      <c r="AW342"/>
      <c r="AX342"/>
      <c r="AY342"/>
      <c r="AZ342"/>
      <c r="BA342"/>
      <c r="BB342"/>
      <c r="BC342"/>
      <c r="BD342"/>
      <c r="BE342"/>
      <c r="BF342"/>
      <c r="BG342"/>
      <c r="BH342"/>
      <c r="BI342"/>
      <c r="BJ342"/>
      <c r="BK342"/>
      <c r="BL342"/>
      <c r="BM342"/>
      <c r="BN342"/>
      <c r="BO342"/>
      <c r="BP342"/>
      <c r="BQ342"/>
      <c r="BR342"/>
      <c r="BS342"/>
      <c r="BT342"/>
      <c r="BU342"/>
      <c r="BV342"/>
      <c r="BW342"/>
      <c r="BX342"/>
      <c r="BY342"/>
      <c r="BZ342"/>
      <c r="CA342"/>
      <c r="CB342"/>
      <c r="CC342"/>
      <c r="CD342"/>
      <c r="CE342"/>
      <c r="CF342"/>
      <c r="CG342"/>
      <c r="CH342"/>
      <c r="CI342"/>
      <c r="CJ342"/>
      <c r="CK342"/>
      <c r="CL342"/>
      <c r="CN342"/>
    </row>
    <row r="343" spans="9:92" x14ac:dyDescent="0.35">
      <c r="I343"/>
      <c r="J343"/>
      <c r="R343"/>
      <c r="S343"/>
      <c r="T343"/>
      <c r="U343"/>
      <c r="V343"/>
      <c r="W343"/>
      <c r="X343"/>
      <c r="Y343"/>
      <c r="Z343"/>
      <c r="AA343"/>
      <c r="AB343"/>
      <c r="AC343"/>
      <c r="AD343"/>
      <c r="AE343"/>
      <c r="AF343"/>
      <c r="AG343"/>
      <c r="AH343"/>
      <c r="AI343"/>
      <c r="AJ343"/>
      <c r="AK343"/>
      <c r="AL343"/>
      <c r="AM343"/>
      <c r="AN343"/>
      <c r="AO343"/>
      <c r="AP343"/>
      <c r="AQ343"/>
      <c r="AR343"/>
      <c r="AS343"/>
      <c r="AT343"/>
      <c r="AU343"/>
      <c r="AV343"/>
      <c r="AW343"/>
      <c r="AX343"/>
      <c r="AY343"/>
      <c r="AZ343"/>
      <c r="BA343"/>
      <c r="BB343"/>
      <c r="BC343"/>
      <c r="BD343"/>
      <c r="BE343"/>
      <c r="BF343"/>
      <c r="BG343"/>
      <c r="BH343"/>
      <c r="BI343"/>
      <c r="BJ343"/>
      <c r="BK343"/>
      <c r="BL343"/>
      <c r="BM343"/>
      <c r="BN343"/>
      <c r="BO343"/>
      <c r="BP343"/>
      <c r="BQ343"/>
      <c r="BR343"/>
      <c r="BS343"/>
      <c r="BT343"/>
      <c r="BU343"/>
      <c r="BV343"/>
      <c r="BW343"/>
      <c r="BX343"/>
      <c r="BY343"/>
      <c r="BZ343"/>
      <c r="CA343"/>
      <c r="CB343"/>
      <c r="CC343"/>
      <c r="CD343"/>
      <c r="CE343"/>
      <c r="CF343"/>
      <c r="CG343"/>
      <c r="CH343"/>
      <c r="CI343"/>
      <c r="CJ343"/>
      <c r="CK343"/>
      <c r="CL343"/>
      <c r="CN343"/>
    </row>
    <row r="344" spans="9:92" x14ac:dyDescent="0.35">
      <c r="I344"/>
      <c r="J344"/>
      <c r="R344"/>
      <c r="S344"/>
      <c r="T344"/>
      <c r="U344"/>
      <c r="V344"/>
      <c r="W344"/>
      <c r="X344"/>
      <c r="Y344"/>
      <c r="Z344"/>
      <c r="AA344"/>
      <c r="AB344"/>
      <c r="AC344"/>
      <c r="AD344"/>
      <c r="AE344"/>
      <c r="AF344"/>
      <c r="AG344"/>
      <c r="AH344"/>
      <c r="AI344"/>
      <c r="AJ344"/>
      <c r="AK344"/>
      <c r="AL344"/>
      <c r="AM344"/>
      <c r="AN344"/>
      <c r="AO344"/>
      <c r="AP344"/>
      <c r="AQ344"/>
      <c r="AR344"/>
      <c r="AS344"/>
      <c r="AT344"/>
      <c r="AU344"/>
      <c r="AV344"/>
      <c r="AW344"/>
      <c r="AX344"/>
      <c r="AY344"/>
      <c r="AZ344"/>
      <c r="BA344"/>
      <c r="BB344"/>
      <c r="BC344"/>
      <c r="BD344"/>
      <c r="BE344"/>
      <c r="BF344"/>
      <c r="BG344"/>
      <c r="BH344"/>
      <c r="BI344"/>
      <c r="BJ344"/>
      <c r="BK344"/>
      <c r="BL344"/>
      <c r="BM344"/>
      <c r="BN344"/>
      <c r="BO344"/>
      <c r="BP344"/>
      <c r="BQ344"/>
      <c r="BR344"/>
      <c r="BS344"/>
      <c r="BT344"/>
      <c r="BU344"/>
      <c r="BV344"/>
      <c r="BW344"/>
      <c r="BX344"/>
      <c r="BY344"/>
      <c r="BZ344"/>
      <c r="CA344"/>
      <c r="CB344"/>
      <c r="CC344"/>
      <c r="CD344"/>
      <c r="CE344"/>
      <c r="CF344"/>
      <c r="CG344"/>
      <c r="CH344"/>
      <c r="CI344"/>
      <c r="CJ344"/>
      <c r="CK344"/>
      <c r="CL344"/>
      <c r="CN344"/>
    </row>
    <row r="345" spans="9:92" x14ac:dyDescent="0.35">
      <c r="I345"/>
      <c r="J345"/>
      <c r="R345"/>
      <c r="S345"/>
      <c r="T345"/>
      <c r="U345"/>
      <c r="V345"/>
      <c r="W345"/>
      <c r="X345"/>
      <c r="Y345"/>
      <c r="Z345"/>
      <c r="AA345"/>
      <c r="AB345"/>
      <c r="AC345"/>
      <c r="AD345"/>
      <c r="AE345"/>
      <c r="AF345"/>
      <c r="AG345"/>
      <c r="AH345"/>
      <c r="AI345"/>
      <c r="AJ345"/>
      <c r="AK345"/>
      <c r="AL345"/>
      <c r="AM345"/>
      <c r="AN345"/>
      <c r="AO345"/>
      <c r="AP345"/>
      <c r="AQ345"/>
      <c r="AR345"/>
      <c r="AS345"/>
      <c r="AT345"/>
      <c r="AU345"/>
      <c r="AV345"/>
      <c r="AW345"/>
      <c r="AX345"/>
      <c r="AY345"/>
      <c r="AZ345"/>
      <c r="BA345"/>
      <c r="BB345"/>
      <c r="BC345"/>
      <c r="BD345"/>
      <c r="BE345"/>
      <c r="BF345"/>
      <c r="BG345"/>
      <c r="BH345"/>
      <c r="BI345"/>
      <c r="BJ345"/>
      <c r="BK345"/>
      <c r="BL345"/>
      <c r="BM345"/>
      <c r="BN345"/>
      <c r="BO345"/>
      <c r="BP345"/>
      <c r="BQ345"/>
      <c r="BR345"/>
      <c r="BS345"/>
      <c r="BT345"/>
      <c r="BU345"/>
      <c r="BV345"/>
      <c r="BW345"/>
      <c r="BX345"/>
      <c r="BY345"/>
      <c r="BZ345"/>
      <c r="CA345"/>
      <c r="CB345"/>
      <c r="CC345"/>
      <c r="CD345"/>
      <c r="CE345"/>
      <c r="CF345"/>
      <c r="CG345"/>
      <c r="CH345"/>
      <c r="CI345"/>
      <c r="CJ345"/>
      <c r="CK345"/>
      <c r="CL345"/>
      <c r="CN345"/>
    </row>
    <row r="346" spans="9:92" x14ac:dyDescent="0.35">
      <c r="I346"/>
      <c r="J346"/>
      <c r="R346"/>
      <c r="S346"/>
      <c r="T346"/>
      <c r="U346"/>
      <c r="V346"/>
      <c r="W346"/>
      <c r="X346"/>
      <c r="Y346"/>
      <c r="Z346"/>
      <c r="AA346"/>
      <c r="AB346"/>
      <c r="AC346"/>
      <c r="AD346"/>
      <c r="AE346"/>
      <c r="AF346"/>
      <c r="AG346"/>
      <c r="AH346"/>
      <c r="AI346"/>
      <c r="AJ346"/>
      <c r="AK346"/>
      <c r="AL346"/>
      <c r="AM346"/>
      <c r="AN346"/>
      <c r="AO346"/>
      <c r="AP346"/>
      <c r="AQ346"/>
      <c r="AR346"/>
      <c r="AS346"/>
      <c r="AT346"/>
      <c r="AU346"/>
      <c r="AV346"/>
      <c r="AW346"/>
      <c r="AX346"/>
      <c r="AY346"/>
      <c r="AZ346"/>
      <c r="BA346"/>
      <c r="BB346"/>
      <c r="BC346"/>
      <c r="BD346"/>
      <c r="BE346"/>
      <c r="BF346"/>
      <c r="BG346"/>
      <c r="BH346"/>
      <c r="BI346"/>
      <c r="BJ346"/>
      <c r="BK346"/>
      <c r="BL346"/>
      <c r="BM346"/>
      <c r="BN346"/>
      <c r="BO346"/>
      <c r="BP346"/>
      <c r="BQ346"/>
      <c r="BR346"/>
      <c r="BS346"/>
      <c r="BT346"/>
      <c r="BU346"/>
      <c r="BV346"/>
      <c r="BW346"/>
      <c r="BX346"/>
      <c r="BY346"/>
      <c r="BZ346"/>
      <c r="CA346"/>
      <c r="CB346"/>
      <c r="CC346"/>
      <c r="CD346"/>
      <c r="CE346"/>
      <c r="CF346"/>
      <c r="CG346"/>
      <c r="CH346"/>
      <c r="CI346"/>
      <c r="CJ346"/>
      <c r="CK346"/>
      <c r="CL346"/>
      <c r="CN346"/>
    </row>
    <row r="347" spans="9:92" x14ac:dyDescent="0.35">
      <c r="I347"/>
      <c r="J347"/>
      <c r="R347"/>
      <c r="S347"/>
      <c r="T347"/>
      <c r="U347"/>
      <c r="V347"/>
      <c r="W347"/>
      <c r="X347"/>
      <c r="Y347"/>
      <c r="Z347"/>
      <c r="AA347"/>
      <c r="AB347"/>
      <c r="AC347"/>
      <c r="AD347"/>
      <c r="AE347"/>
      <c r="AF347"/>
      <c r="AG347"/>
      <c r="AH347"/>
      <c r="AI347"/>
      <c r="AJ347"/>
      <c r="AK347"/>
      <c r="AL347"/>
      <c r="AM347"/>
      <c r="AN347"/>
      <c r="AO347"/>
      <c r="AP347"/>
      <c r="AQ347"/>
      <c r="AR347"/>
      <c r="AS347"/>
      <c r="AT347"/>
      <c r="AU347"/>
      <c r="AV347"/>
      <c r="AW347"/>
      <c r="AX347"/>
      <c r="AY347"/>
      <c r="AZ347"/>
      <c r="BA347"/>
      <c r="BB347"/>
      <c r="BC347"/>
      <c r="BD347"/>
      <c r="BE347"/>
      <c r="BF347"/>
      <c r="BG347"/>
      <c r="BH347"/>
      <c r="BI347"/>
      <c r="BJ347"/>
      <c r="BK347"/>
      <c r="BL347"/>
      <c r="BM347"/>
      <c r="BN347"/>
      <c r="BO347"/>
      <c r="BP347"/>
      <c r="BQ347"/>
      <c r="BR347"/>
      <c r="BS347"/>
      <c r="BT347"/>
      <c r="BU347"/>
      <c r="BV347"/>
      <c r="BW347"/>
      <c r="BX347"/>
      <c r="BY347"/>
      <c r="BZ347"/>
      <c r="CA347"/>
      <c r="CB347"/>
      <c r="CC347"/>
      <c r="CD347"/>
      <c r="CE347"/>
      <c r="CF347"/>
      <c r="CG347"/>
      <c r="CH347"/>
      <c r="CI347"/>
      <c r="CJ347"/>
      <c r="CK347"/>
      <c r="CL347"/>
      <c r="CN347"/>
    </row>
    <row r="348" spans="9:92" x14ac:dyDescent="0.35">
      <c r="I348"/>
      <c r="J348"/>
      <c r="R348"/>
      <c r="S348"/>
      <c r="T348"/>
      <c r="U348"/>
      <c r="V348"/>
      <c r="W348"/>
      <c r="X348"/>
      <c r="Y348"/>
      <c r="Z348"/>
      <c r="AA348"/>
      <c r="AB348"/>
      <c r="AC348"/>
      <c r="AD348"/>
      <c r="AE348"/>
      <c r="AF348"/>
      <c r="AG348"/>
      <c r="AH348"/>
      <c r="AI348"/>
      <c r="AJ348"/>
      <c r="AK348"/>
      <c r="AL348"/>
      <c r="AM348"/>
      <c r="AN348"/>
      <c r="AO348"/>
      <c r="AP348"/>
      <c r="AQ348"/>
      <c r="AR348"/>
      <c r="AS348"/>
      <c r="AT348"/>
      <c r="AU348"/>
      <c r="AV348"/>
      <c r="AW348"/>
      <c r="AX348"/>
      <c r="AY348"/>
      <c r="AZ348"/>
      <c r="BA348"/>
      <c r="BB348"/>
      <c r="BC348"/>
      <c r="BD348"/>
      <c r="BE348"/>
      <c r="BF348"/>
      <c r="BG348"/>
      <c r="BH348"/>
      <c r="BI348"/>
      <c r="BJ348"/>
      <c r="BK348"/>
      <c r="BL348"/>
      <c r="BM348"/>
      <c r="BN348"/>
      <c r="BO348"/>
      <c r="BP348"/>
      <c r="BQ348"/>
      <c r="BR348"/>
      <c r="BS348"/>
      <c r="BT348"/>
      <c r="BU348"/>
      <c r="BV348"/>
      <c r="BW348"/>
      <c r="BX348"/>
      <c r="BY348"/>
      <c r="BZ348"/>
      <c r="CA348"/>
      <c r="CB348"/>
      <c r="CC348"/>
      <c r="CD348"/>
      <c r="CE348"/>
      <c r="CF348"/>
      <c r="CG348"/>
      <c r="CH348"/>
      <c r="CI348"/>
      <c r="CJ348"/>
      <c r="CK348"/>
      <c r="CL348"/>
      <c r="CN348"/>
    </row>
    <row r="349" spans="9:92" x14ac:dyDescent="0.35">
      <c r="I349"/>
      <c r="J349"/>
      <c r="R349"/>
      <c r="S349"/>
      <c r="T349"/>
      <c r="U349"/>
      <c r="V349"/>
      <c r="W349"/>
      <c r="X349"/>
      <c r="Y349"/>
      <c r="Z349"/>
      <c r="AA349"/>
      <c r="AB349"/>
      <c r="AC349"/>
      <c r="AD349"/>
      <c r="AE349"/>
      <c r="AF349"/>
      <c r="AG349"/>
      <c r="AH349"/>
      <c r="AI349"/>
      <c r="AJ349"/>
      <c r="AK349"/>
      <c r="AL349"/>
      <c r="AM349"/>
      <c r="AN349"/>
      <c r="AO349"/>
      <c r="AP349"/>
      <c r="AQ349"/>
      <c r="AR349"/>
      <c r="AS349"/>
      <c r="AT349"/>
      <c r="AU349"/>
      <c r="AV349"/>
      <c r="AW349"/>
      <c r="AX349"/>
      <c r="AY349"/>
      <c r="AZ349"/>
      <c r="BA349"/>
      <c r="BB349"/>
      <c r="BC349"/>
      <c r="BD349"/>
      <c r="BE349"/>
      <c r="BF349"/>
      <c r="BG349"/>
      <c r="BH349"/>
      <c r="BI349"/>
      <c r="BJ349"/>
      <c r="BK349"/>
      <c r="BL349"/>
      <c r="BM349"/>
      <c r="BN349"/>
      <c r="BO349"/>
      <c r="BP349"/>
      <c r="BQ349"/>
      <c r="BR349"/>
      <c r="BS349"/>
      <c r="BT349"/>
      <c r="BU349"/>
      <c r="BV349"/>
      <c r="BW349"/>
      <c r="BX349"/>
      <c r="BY349"/>
      <c r="BZ349"/>
      <c r="CA349"/>
      <c r="CB349"/>
      <c r="CC349"/>
      <c r="CD349"/>
      <c r="CE349"/>
      <c r="CF349"/>
      <c r="CG349"/>
      <c r="CH349"/>
      <c r="CI349"/>
      <c r="CJ349"/>
      <c r="CK349"/>
      <c r="CL349"/>
      <c r="CN349"/>
    </row>
    <row r="350" spans="9:92" x14ac:dyDescent="0.35">
      <c r="I350"/>
      <c r="J350"/>
      <c r="R350"/>
      <c r="S350"/>
      <c r="T350"/>
      <c r="U350"/>
      <c r="V350"/>
      <c r="W350"/>
      <c r="X350"/>
      <c r="Y350"/>
      <c r="Z350"/>
      <c r="AA350"/>
      <c r="AB350"/>
      <c r="AC350"/>
      <c r="AD350"/>
      <c r="AE350"/>
      <c r="AF350"/>
      <c r="AG350"/>
      <c r="AH350"/>
      <c r="AI350"/>
      <c r="AJ350"/>
      <c r="AK350"/>
      <c r="AL350"/>
      <c r="AM350"/>
      <c r="AN350"/>
      <c r="AO350"/>
      <c r="AP350"/>
      <c r="AQ350"/>
      <c r="AR350"/>
      <c r="AS350"/>
      <c r="AT350"/>
      <c r="AU350"/>
      <c r="AV350"/>
      <c r="AW350"/>
      <c r="AX350"/>
      <c r="AY350"/>
      <c r="AZ350"/>
      <c r="BA350"/>
      <c r="BB350"/>
      <c r="BC350"/>
      <c r="BD350"/>
      <c r="BE350"/>
      <c r="BF350"/>
      <c r="BG350"/>
      <c r="BH350"/>
      <c r="BI350"/>
      <c r="BJ350"/>
      <c r="BK350"/>
      <c r="BL350"/>
      <c r="BM350"/>
      <c r="BN350"/>
      <c r="BO350"/>
      <c r="BP350"/>
      <c r="BQ350"/>
      <c r="BR350"/>
      <c r="BS350"/>
      <c r="BT350"/>
      <c r="BU350"/>
      <c r="BV350"/>
      <c r="BW350"/>
      <c r="BX350"/>
      <c r="BY350"/>
      <c r="BZ350"/>
      <c r="CA350"/>
      <c r="CB350"/>
      <c r="CC350"/>
      <c r="CD350"/>
      <c r="CE350"/>
      <c r="CF350"/>
      <c r="CG350"/>
      <c r="CH350"/>
      <c r="CI350"/>
      <c r="CJ350"/>
      <c r="CK350"/>
      <c r="CL350"/>
      <c r="CN350"/>
    </row>
    <row r="351" spans="9:92" x14ac:dyDescent="0.35">
      <c r="I351"/>
      <c r="J351"/>
      <c r="R351"/>
      <c r="S351"/>
      <c r="T351"/>
      <c r="U351"/>
      <c r="V351"/>
      <c r="W351"/>
      <c r="X351"/>
      <c r="Y351"/>
      <c r="Z351"/>
      <c r="AA351"/>
      <c r="AB351"/>
      <c r="AC351"/>
      <c r="AD351"/>
      <c r="AE351"/>
      <c r="AF351"/>
      <c r="AG351"/>
      <c r="AH351"/>
      <c r="AI351"/>
      <c r="AJ351"/>
      <c r="AK351"/>
      <c r="AL351"/>
      <c r="AM351"/>
      <c r="AN351"/>
      <c r="AO351"/>
      <c r="AP351"/>
      <c r="AQ351"/>
      <c r="AR351"/>
      <c r="AS351"/>
      <c r="AT351"/>
      <c r="AU351"/>
      <c r="AV351"/>
      <c r="AW351"/>
      <c r="AX351"/>
      <c r="AY351"/>
      <c r="AZ351"/>
      <c r="BA351"/>
      <c r="BB351"/>
      <c r="BC351"/>
      <c r="BD351"/>
      <c r="BE351"/>
      <c r="BF351"/>
      <c r="BG351"/>
      <c r="BH351"/>
      <c r="BI351"/>
      <c r="BJ351"/>
      <c r="BK351"/>
      <c r="BL351"/>
      <c r="BM351"/>
      <c r="BN351"/>
      <c r="BO351"/>
      <c r="BP351"/>
      <c r="BQ351"/>
      <c r="BR351"/>
      <c r="BS351"/>
      <c r="BT351"/>
      <c r="BU351"/>
      <c r="BV351"/>
      <c r="BW351"/>
      <c r="BX351"/>
      <c r="BY351"/>
      <c r="BZ351"/>
      <c r="CA351"/>
      <c r="CB351"/>
      <c r="CC351"/>
      <c r="CD351"/>
      <c r="CE351"/>
      <c r="CF351"/>
      <c r="CG351"/>
      <c r="CH351"/>
      <c r="CI351"/>
      <c r="CJ351"/>
      <c r="CK351"/>
      <c r="CL351"/>
      <c r="CN351"/>
    </row>
    <row r="352" spans="9:92" x14ac:dyDescent="0.35">
      <c r="I352"/>
      <c r="J352"/>
      <c r="R352"/>
      <c r="S352"/>
      <c r="T352"/>
      <c r="U352"/>
      <c r="V352"/>
      <c r="W352"/>
      <c r="X352"/>
      <c r="Y352"/>
      <c r="Z352"/>
      <c r="AA352"/>
      <c r="AB352"/>
      <c r="AC352"/>
      <c r="AD352"/>
      <c r="AE352"/>
      <c r="AF352"/>
      <c r="AG352"/>
      <c r="AH352"/>
      <c r="AI352"/>
      <c r="AJ352"/>
      <c r="AK352"/>
      <c r="AL352"/>
      <c r="AM352"/>
      <c r="AN352"/>
      <c r="AO352"/>
      <c r="AP352"/>
      <c r="AQ352"/>
      <c r="AR352"/>
      <c r="AS352"/>
      <c r="AT352"/>
      <c r="AU352"/>
      <c r="AV352"/>
      <c r="AW352"/>
      <c r="AX352"/>
      <c r="AY352"/>
      <c r="AZ352"/>
      <c r="BA352"/>
      <c r="BB352"/>
      <c r="BC352"/>
      <c r="BD352"/>
      <c r="BE352"/>
      <c r="BF352"/>
      <c r="BG352"/>
      <c r="BH352"/>
      <c r="BI352"/>
      <c r="BJ352"/>
      <c r="BK352"/>
      <c r="BL352"/>
      <c r="BM352"/>
      <c r="BN352"/>
      <c r="BO352"/>
      <c r="BP352"/>
      <c r="BQ352"/>
      <c r="BR352"/>
      <c r="BS352"/>
      <c r="BT352"/>
      <c r="BU352"/>
      <c r="BV352"/>
      <c r="BW352"/>
      <c r="BX352"/>
      <c r="BY352"/>
      <c r="BZ352"/>
      <c r="CA352"/>
      <c r="CB352"/>
      <c r="CC352"/>
      <c r="CD352"/>
      <c r="CE352"/>
      <c r="CF352"/>
      <c r="CG352"/>
      <c r="CH352"/>
      <c r="CI352"/>
      <c r="CJ352"/>
      <c r="CK352"/>
      <c r="CL352"/>
      <c r="CN352"/>
    </row>
    <row r="353" spans="9:92" x14ac:dyDescent="0.35">
      <c r="I353"/>
      <c r="J353"/>
      <c r="R353"/>
      <c r="S353"/>
      <c r="T353"/>
      <c r="U353"/>
      <c r="V353"/>
      <c r="W353"/>
      <c r="X353"/>
      <c r="Y353"/>
      <c r="Z353"/>
      <c r="AA353"/>
      <c r="AB353"/>
      <c r="AC353"/>
      <c r="AD353"/>
      <c r="AE353"/>
      <c r="AF353"/>
      <c r="AG353"/>
      <c r="AH353"/>
      <c r="AI353"/>
      <c r="AJ353"/>
      <c r="AK353"/>
      <c r="AL353"/>
      <c r="AM353"/>
      <c r="AN353"/>
      <c r="AO353"/>
      <c r="AP353"/>
      <c r="AQ353"/>
      <c r="AR353"/>
      <c r="AS353"/>
      <c r="AT353"/>
      <c r="AU353"/>
      <c r="AV353"/>
      <c r="AW353"/>
      <c r="AX353"/>
      <c r="AY353"/>
      <c r="AZ353"/>
      <c r="BA353"/>
      <c r="BB353"/>
      <c r="BC353"/>
      <c r="BD353"/>
      <c r="BE353"/>
      <c r="BF353"/>
      <c r="BG353"/>
      <c r="BH353"/>
      <c r="BI353"/>
      <c r="BJ353"/>
      <c r="BK353"/>
      <c r="BL353"/>
      <c r="BM353"/>
      <c r="BN353"/>
      <c r="BO353"/>
      <c r="BP353"/>
      <c r="BQ353"/>
      <c r="BR353"/>
      <c r="BS353"/>
      <c r="BT353"/>
      <c r="BU353"/>
      <c r="BV353"/>
      <c r="BW353"/>
      <c r="BX353"/>
      <c r="BY353"/>
      <c r="BZ353"/>
      <c r="CA353"/>
      <c r="CB353"/>
      <c r="CC353"/>
      <c r="CD353"/>
      <c r="CE353"/>
      <c r="CF353"/>
      <c r="CG353"/>
      <c r="CH353"/>
      <c r="CI353"/>
      <c r="CJ353"/>
      <c r="CK353"/>
      <c r="CL353"/>
      <c r="CN353"/>
    </row>
    <row r="354" spans="9:92" x14ac:dyDescent="0.35">
      <c r="I354"/>
      <c r="J354"/>
      <c r="R354"/>
      <c r="S354"/>
      <c r="T354"/>
      <c r="U354"/>
      <c r="V354"/>
      <c r="W354"/>
      <c r="X354"/>
      <c r="Y354"/>
      <c r="Z354"/>
      <c r="AA354"/>
      <c r="AB354"/>
      <c r="AC354"/>
      <c r="AD354"/>
      <c r="AE354"/>
      <c r="AF354"/>
      <c r="AG354"/>
      <c r="AH354"/>
      <c r="AI354"/>
      <c r="AJ354"/>
      <c r="AK354"/>
      <c r="AL354"/>
      <c r="AM354"/>
      <c r="AN354"/>
      <c r="AO354"/>
      <c r="AP354"/>
      <c r="AQ354"/>
      <c r="AR354"/>
      <c r="AS354"/>
      <c r="AT354"/>
      <c r="AU354"/>
      <c r="AV354"/>
      <c r="AW354"/>
      <c r="AX354"/>
      <c r="AY354"/>
      <c r="AZ354"/>
      <c r="BA354"/>
      <c r="BB354"/>
      <c r="BC354"/>
      <c r="BD354"/>
      <c r="BE354"/>
      <c r="BF354"/>
      <c r="BG354"/>
      <c r="BH354"/>
      <c r="BI354"/>
      <c r="BJ354"/>
      <c r="BK354"/>
      <c r="BL354"/>
      <c r="BM354"/>
      <c r="BN354"/>
      <c r="BO354"/>
      <c r="BP354"/>
      <c r="BQ354"/>
      <c r="BR354"/>
      <c r="BS354"/>
      <c r="BT354"/>
      <c r="BU354"/>
      <c r="BV354"/>
      <c r="BW354"/>
      <c r="BX354"/>
      <c r="BY354"/>
      <c r="BZ354"/>
      <c r="CA354"/>
      <c r="CB354"/>
      <c r="CC354"/>
      <c r="CD354"/>
      <c r="CE354"/>
      <c r="CF354"/>
      <c r="CG354"/>
      <c r="CH354"/>
      <c r="CI354"/>
      <c r="CJ354"/>
      <c r="CK354"/>
      <c r="CL354"/>
      <c r="CN354"/>
    </row>
    <row r="355" spans="9:92" x14ac:dyDescent="0.35">
      <c r="I355"/>
      <c r="J355"/>
      <c r="R355"/>
      <c r="S355"/>
      <c r="T355"/>
      <c r="U355"/>
      <c r="V355"/>
      <c r="W355"/>
      <c r="X355"/>
      <c r="Y355"/>
      <c r="Z355"/>
      <c r="AA355"/>
      <c r="AB355"/>
      <c r="AC355"/>
      <c r="AD355"/>
      <c r="AE355"/>
      <c r="AF355"/>
      <c r="AG355"/>
      <c r="AH355"/>
      <c r="AI355"/>
      <c r="AJ355"/>
      <c r="AK355"/>
      <c r="AL355"/>
      <c r="AM355"/>
      <c r="AN355"/>
      <c r="AO355"/>
      <c r="AP355"/>
      <c r="AQ355"/>
      <c r="AR355"/>
      <c r="AS355"/>
      <c r="AT355"/>
      <c r="AU355"/>
      <c r="AV355"/>
      <c r="AW355"/>
      <c r="AX355"/>
      <c r="AY355"/>
      <c r="AZ355"/>
      <c r="BA355"/>
      <c r="BB355"/>
      <c r="BC355"/>
      <c r="BD355"/>
      <c r="BE355"/>
      <c r="BF355"/>
      <c r="BG355"/>
      <c r="BH355"/>
      <c r="BI355"/>
      <c r="BJ355"/>
      <c r="BK355"/>
      <c r="BL355"/>
      <c r="BM355"/>
      <c r="BN355"/>
      <c r="BO355"/>
      <c r="BP355"/>
      <c r="BQ355"/>
      <c r="BR355"/>
      <c r="BS355"/>
      <c r="BT355"/>
      <c r="BU355"/>
      <c r="BV355"/>
      <c r="BW355"/>
      <c r="BX355"/>
      <c r="BY355"/>
      <c r="BZ355"/>
      <c r="CA355"/>
      <c r="CB355"/>
      <c r="CC355"/>
      <c r="CD355"/>
      <c r="CE355"/>
      <c r="CF355"/>
      <c r="CG355"/>
      <c r="CH355"/>
      <c r="CI355"/>
      <c r="CJ355"/>
      <c r="CK355"/>
      <c r="CL355"/>
      <c r="CN355"/>
    </row>
    <row r="356" spans="9:92" x14ac:dyDescent="0.35">
      <c r="I356"/>
      <c r="J356"/>
      <c r="R356"/>
      <c r="S356"/>
      <c r="T356"/>
      <c r="U356"/>
      <c r="V356"/>
      <c r="W356"/>
      <c r="X356"/>
      <c r="Y356"/>
      <c r="Z356"/>
      <c r="AA356"/>
      <c r="AB356"/>
      <c r="AC356"/>
      <c r="AD356"/>
      <c r="AE356"/>
      <c r="AF356"/>
      <c r="AG356"/>
      <c r="AH356"/>
      <c r="AI356"/>
      <c r="AJ356"/>
      <c r="AK356"/>
      <c r="AL356"/>
      <c r="AM356"/>
      <c r="AN356"/>
      <c r="AO356"/>
      <c r="AP356"/>
      <c r="AQ356"/>
      <c r="AR356"/>
      <c r="AS356"/>
      <c r="AT356"/>
      <c r="AU356"/>
      <c r="AV356"/>
      <c r="AW356"/>
      <c r="AX356"/>
      <c r="AY356"/>
      <c r="AZ356"/>
      <c r="BA356"/>
      <c r="BB356"/>
      <c r="BC356"/>
      <c r="BD356"/>
      <c r="BE356"/>
      <c r="BF356"/>
      <c r="BG356"/>
      <c r="BH356"/>
      <c r="BI356"/>
      <c r="BJ356"/>
      <c r="BK356"/>
      <c r="BL356"/>
      <c r="BM356"/>
      <c r="BN356"/>
      <c r="BO356"/>
      <c r="BP356"/>
      <c r="BQ356"/>
      <c r="BR356"/>
      <c r="BS356"/>
      <c r="BT356"/>
      <c r="BU356"/>
      <c r="BV356"/>
      <c r="BW356"/>
      <c r="BX356"/>
      <c r="BY356"/>
      <c r="BZ356"/>
      <c r="CA356"/>
      <c r="CB356"/>
      <c r="CC356"/>
      <c r="CD356"/>
      <c r="CE356"/>
      <c r="CF356"/>
      <c r="CG356"/>
      <c r="CH356"/>
      <c r="CI356"/>
      <c r="CJ356"/>
      <c r="CK356"/>
      <c r="CL356"/>
      <c r="CN356"/>
    </row>
    <row r="357" spans="9:92" x14ac:dyDescent="0.35">
      <c r="I357"/>
      <c r="J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c r="BA357"/>
      <c r="BB357"/>
      <c r="BC357"/>
      <c r="BD357"/>
      <c r="BE357"/>
      <c r="BF357"/>
      <c r="BG357"/>
      <c r="BH357"/>
      <c r="BI357"/>
      <c r="BJ357"/>
      <c r="BK357"/>
      <c r="BL357"/>
      <c r="BM357"/>
      <c r="BN357"/>
      <c r="BO357"/>
      <c r="BP357"/>
      <c r="BQ357"/>
      <c r="BR357"/>
      <c r="BS357"/>
      <c r="BT357"/>
      <c r="BU357"/>
      <c r="BV357"/>
      <c r="BW357"/>
      <c r="BX357"/>
      <c r="BY357"/>
      <c r="BZ357"/>
      <c r="CA357"/>
      <c r="CB357"/>
      <c r="CC357"/>
      <c r="CD357"/>
      <c r="CE357"/>
      <c r="CF357"/>
      <c r="CG357"/>
      <c r="CH357"/>
      <c r="CI357"/>
      <c r="CJ357"/>
      <c r="CK357"/>
      <c r="CL357"/>
      <c r="CN357"/>
    </row>
    <row r="358" spans="9:92" x14ac:dyDescent="0.35">
      <c r="I358"/>
      <c r="J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c r="BA358"/>
      <c r="BB358"/>
      <c r="BC358"/>
      <c r="BD358"/>
      <c r="BE358"/>
      <c r="BF358"/>
      <c r="BG358"/>
      <c r="BH358"/>
      <c r="BI358"/>
      <c r="BJ358"/>
      <c r="BK358"/>
      <c r="BL358"/>
      <c r="BM358"/>
      <c r="BN358"/>
      <c r="BO358"/>
      <c r="BP358"/>
      <c r="BQ358"/>
      <c r="BR358"/>
      <c r="BS358"/>
      <c r="BT358"/>
      <c r="BU358"/>
      <c r="BV358"/>
      <c r="BW358"/>
      <c r="BX358"/>
      <c r="BY358"/>
      <c r="BZ358"/>
      <c r="CA358"/>
      <c r="CB358"/>
      <c r="CC358"/>
      <c r="CD358"/>
      <c r="CE358"/>
      <c r="CF358"/>
      <c r="CG358"/>
      <c r="CH358"/>
      <c r="CI358"/>
      <c r="CJ358"/>
      <c r="CK358"/>
      <c r="CL358"/>
      <c r="CN358"/>
    </row>
    <row r="359" spans="9:92" x14ac:dyDescent="0.35">
      <c r="I359"/>
      <c r="J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c r="BA359"/>
      <c r="BB359"/>
      <c r="BC359"/>
      <c r="BD359"/>
      <c r="BE359"/>
      <c r="BF359"/>
      <c r="BG359"/>
      <c r="BH359"/>
      <c r="BI359"/>
      <c r="BJ359"/>
      <c r="BK359"/>
      <c r="BL359"/>
      <c r="BM359"/>
      <c r="BN359"/>
      <c r="BO359"/>
      <c r="BP359"/>
      <c r="BQ359"/>
      <c r="BR359"/>
      <c r="BS359"/>
      <c r="BT359"/>
      <c r="BU359"/>
      <c r="BV359"/>
      <c r="BW359"/>
      <c r="BX359"/>
      <c r="BY359"/>
      <c r="BZ359"/>
      <c r="CA359"/>
      <c r="CB359"/>
      <c r="CC359"/>
      <c r="CD359"/>
      <c r="CE359"/>
      <c r="CF359"/>
      <c r="CG359"/>
      <c r="CH359"/>
      <c r="CI359"/>
      <c r="CJ359"/>
      <c r="CK359"/>
      <c r="CL359"/>
      <c r="CN359"/>
    </row>
    <row r="360" spans="9:92" x14ac:dyDescent="0.35">
      <c r="I360"/>
      <c r="J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c r="BA360"/>
      <c r="BB360"/>
      <c r="BC360"/>
      <c r="BD360"/>
      <c r="BE360"/>
      <c r="BF360"/>
      <c r="BG360"/>
      <c r="BH360"/>
      <c r="BI360"/>
      <c r="BJ360"/>
      <c r="BK360"/>
      <c r="BL360"/>
      <c r="BM360"/>
      <c r="BN360"/>
      <c r="BO360"/>
      <c r="BP360"/>
      <c r="BQ360"/>
      <c r="BR360"/>
      <c r="BS360"/>
      <c r="BT360"/>
      <c r="BU360"/>
      <c r="BV360"/>
      <c r="BW360"/>
      <c r="BX360"/>
      <c r="BY360"/>
      <c r="BZ360"/>
      <c r="CA360"/>
      <c r="CB360"/>
      <c r="CC360"/>
      <c r="CD360"/>
      <c r="CE360"/>
      <c r="CF360"/>
      <c r="CG360"/>
      <c r="CH360"/>
      <c r="CI360"/>
      <c r="CJ360"/>
      <c r="CK360"/>
      <c r="CL360"/>
      <c r="CN360"/>
    </row>
    <row r="361" spans="9:92" x14ac:dyDescent="0.35">
      <c r="I361"/>
      <c r="J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c r="BA361"/>
      <c r="BB361"/>
      <c r="BC361"/>
      <c r="BD361"/>
      <c r="BE361"/>
      <c r="BF361"/>
      <c r="BG361"/>
      <c r="BH361"/>
      <c r="BI361"/>
      <c r="BJ361"/>
      <c r="BK361"/>
      <c r="BL361"/>
      <c r="BM361"/>
      <c r="BN361"/>
      <c r="BO361"/>
      <c r="BP361"/>
      <c r="BQ361"/>
      <c r="BR361"/>
      <c r="BS361"/>
      <c r="BT361"/>
      <c r="BU361"/>
      <c r="BV361"/>
      <c r="BW361"/>
      <c r="BX361"/>
      <c r="BY361"/>
      <c r="BZ361"/>
      <c r="CA361"/>
      <c r="CB361"/>
      <c r="CC361"/>
      <c r="CD361"/>
      <c r="CE361"/>
      <c r="CF361"/>
      <c r="CG361"/>
      <c r="CH361"/>
      <c r="CI361"/>
      <c r="CJ361"/>
      <c r="CK361"/>
      <c r="CL361"/>
      <c r="CN361"/>
    </row>
    <row r="362" spans="9:92" x14ac:dyDescent="0.35">
      <c r="I362"/>
      <c r="J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c r="BA362"/>
      <c r="BB362"/>
      <c r="BC362"/>
      <c r="BD362"/>
      <c r="BE362"/>
      <c r="BF362"/>
      <c r="BG362"/>
      <c r="BH362"/>
      <c r="BI362"/>
      <c r="BJ362"/>
      <c r="BK362"/>
      <c r="BL362"/>
      <c r="BM362"/>
      <c r="BN362"/>
      <c r="BO362"/>
      <c r="BP362"/>
      <c r="BQ362"/>
      <c r="BR362"/>
      <c r="BS362"/>
      <c r="BT362"/>
      <c r="BU362"/>
      <c r="BV362"/>
      <c r="BW362"/>
      <c r="BX362"/>
      <c r="BY362"/>
      <c r="BZ362"/>
      <c r="CA362"/>
      <c r="CB362"/>
      <c r="CC362"/>
      <c r="CD362"/>
      <c r="CE362"/>
      <c r="CF362"/>
      <c r="CG362"/>
      <c r="CH362"/>
      <c r="CI362"/>
      <c r="CJ362"/>
      <c r="CK362"/>
      <c r="CL362"/>
      <c r="CN362"/>
    </row>
    <row r="363" spans="9:92" x14ac:dyDescent="0.35">
      <c r="I363"/>
      <c r="J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c r="BA363"/>
      <c r="BB363"/>
      <c r="BC363"/>
      <c r="BD363"/>
      <c r="BE363"/>
      <c r="BF363"/>
      <c r="BG363"/>
      <c r="BH363"/>
      <c r="BI363"/>
      <c r="BJ363"/>
      <c r="BK363"/>
      <c r="BL363"/>
      <c r="BM363"/>
      <c r="BN363"/>
      <c r="BO363"/>
      <c r="BP363"/>
      <c r="BQ363"/>
      <c r="BR363"/>
      <c r="BS363"/>
      <c r="BT363"/>
      <c r="BU363"/>
      <c r="BV363"/>
      <c r="BW363"/>
      <c r="BX363"/>
      <c r="BY363"/>
      <c r="BZ363"/>
      <c r="CA363"/>
      <c r="CB363"/>
      <c r="CC363"/>
      <c r="CD363"/>
      <c r="CE363"/>
      <c r="CF363"/>
      <c r="CG363"/>
      <c r="CH363"/>
      <c r="CI363"/>
      <c r="CJ363"/>
      <c r="CK363"/>
      <c r="CL363"/>
      <c r="CN363"/>
    </row>
    <row r="364" spans="9:92" x14ac:dyDescent="0.35">
      <c r="I364"/>
      <c r="J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c r="BA364"/>
      <c r="BB364"/>
      <c r="BC364"/>
      <c r="BD364"/>
      <c r="BE364"/>
      <c r="BF364"/>
      <c r="BG364"/>
      <c r="BH364"/>
      <c r="BI364"/>
      <c r="BJ364"/>
      <c r="BK364"/>
      <c r="BL364"/>
      <c r="BM364"/>
      <c r="BN364"/>
      <c r="BO364"/>
      <c r="BP364"/>
      <c r="BQ364"/>
      <c r="BR364"/>
      <c r="BS364"/>
      <c r="BT364"/>
      <c r="BU364"/>
      <c r="BV364"/>
      <c r="BW364"/>
      <c r="BX364"/>
      <c r="BY364"/>
      <c r="BZ364"/>
      <c r="CA364"/>
      <c r="CB364"/>
      <c r="CC364"/>
      <c r="CD364"/>
      <c r="CE364"/>
      <c r="CF364"/>
      <c r="CG364"/>
      <c r="CH364"/>
      <c r="CI364"/>
      <c r="CJ364"/>
      <c r="CK364"/>
      <c r="CL364"/>
      <c r="CN364"/>
    </row>
    <row r="365" spans="9:92" x14ac:dyDescent="0.35">
      <c r="I365"/>
      <c r="J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c r="BA365"/>
      <c r="BB365"/>
      <c r="BC365"/>
      <c r="BD365"/>
      <c r="BE365"/>
      <c r="BF365"/>
      <c r="BG365"/>
      <c r="BH365"/>
      <c r="BI365"/>
      <c r="BJ365"/>
      <c r="BK365"/>
      <c r="BL365"/>
      <c r="BM365"/>
      <c r="BN365"/>
      <c r="BO365"/>
      <c r="BP365"/>
      <c r="BQ365"/>
      <c r="BR365"/>
      <c r="BS365"/>
      <c r="BT365"/>
      <c r="BU365"/>
      <c r="BV365"/>
      <c r="BW365"/>
      <c r="BX365"/>
      <c r="BY365"/>
      <c r="BZ365"/>
      <c r="CA365"/>
      <c r="CB365"/>
      <c r="CC365"/>
      <c r="CD365"/>
      <c r="CE365"/>
      <c r="CF365"/>
      <c r="CG365"/>
      <c r="CH365"/>
      <c r="CI365"/>
      <c r="CJ365"/>
      <c r="CK365"/>
      <c r="CL365"/>
      <c r="CN365"/>
    </row>
    <row r="366" spans="9:92" x14ac:dyDescent="0.35">
      <c r="I366"/>
      <c r="J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c r="BA366"/>
      <c r="BB366"/>
      <c r="BC366"/>
      <c r="BD366"/>
      <c r="BE366"/>
      <c r="BF366"/>
      <c r="BG366"/>
      <c r="BH366"/>
      <c r="BI366"/>
      <c r="BJ366"/>
      <c r="BK366"/>
      <c r="BL366"/>
      <c r="BM366"/>
      <c r="BN366"/>
      <c r="BO366"/>
      <c r="BP366"/>
      <c r="BQ366"/>
      <c r="BR366"/>
      <c r="BS366"/>
      <c r="BT366"/>
      <c r="BU366"/>
      <c r="BV366"/>
      <c r="BW366"/>
      <c r="BX366"/>
      <c r="BY366"/>
      <c r="BZ366"/>
      <c r="CA366"/>
      <c r="CB366"/>
      <c r="CC366"/>
      <c r="CD366"/>
      <c r="CE366"/>
      <c r="CF366"/>
      <c r="CG366"/>
      <c r="CH366"/>
      <c r="CI366"/>
      <c r="CJ366"/>
      <c r="CK366"/>
      <c r="CL366"/>
      <c r="CN366"/>
    </row>
    <row r="367" spans="9:92" x14ac:dyDescent="0.35">
      <c r="I367"/>
      <c r="J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c r="BA367"/>
      <c r="BB367"/>
      <c r="BC367"/>
      <c r="BD367"/>
      <c r="BE367"/>
      <c r="BF367"/>
      <c r="BG367"/>
      <c r="BH367"/>
      <c r="BI367"/>
      <c r="BJ367"/>
      <c r="BK367"/>
      <c r="BL367"/>
      <c r="BM367"/>
      <c r="BN367"/>
      <c r="BO367"/>
      <c r="BP367"/>
      <c r="BQ367"/>
      <c r="BR367"/>
      <c r="BS367"/>
      <c r="BT367"/>
      <c r="BU367"/>
      <c r="BV367"/>
      <c r="BW367"/>
      <c r="BX367"/>
      <c r="BY367"/>
      <c r="BZ367"/>
      <c r="CA367"/>
      <c r="CB367"/>
      <c r="CC367"/>
      <c r="CD367"/>
      <c r="CE367"/>
      <c r="CF367"/>
      <c r="CG367"/>
      <c r="CH367"/>
      <c r="CI367"/>
      <c r="CJ367"/>
      <c r="CK367"/>
      <c r="CL367"/>
      <c r="CN367"/>
    </row>
    <row r="368" spans="9:92" x14ac:dyDescent="0.35">
      <c r="I368"/>
      <c r="J368"/>
      <c r="R368"/>
      <c r="S368"/>
      <c r="T368"/>
      <c r="U368"/>
      <c r="V368"/>
      <c r="W368"/>
      <c r="X368"/>
      <c r="Y368"/>
      <c r="Z368"/>
      <c r="AA368"/>
      <c r="AB368"/>
      <c r="AC368"/>
      <c r="AD368"/>
      <c r="AE368"/>
      <c r="AF368"/>
      <c r="AG368"/>
      <c r="AH368"/>
      <c r="AI368"/>
      <c r="AJ368"/>
      <c r="AK368"/>
      <c r="AL368"/>
      <c r="AM368"/>
      <c r="AN368"/>
      <c r="AO368"/>
      <c r="AP368"/>
      <c r="AQ368"/>
      <c r="AR368"/>
      <c r="AS368"/>
      <c r="AT368"/>
      <c r="AU368"/>
      <c r="AV368"/>
      <c r="AW368"/>
      <c r="AX368"/>
      <c r="AY368"/>
      <c r="AZ368"/>
      <c r="BA368"/>
      <c r="BB368"/>
      <c r="BC368"/>
      <c r="BD368"/>
      <c r="BE368"/>
      <c r="BF368"/>
      <c r="BG368"/>
      <c r="BH368"/>
      <c r="BI368"/>
      <c r="BJ368"/>
      <c r="BK368"/>
      <c r="BL368"/>
      <c r="BM368"/>
      <c r="BN368"/>
      <c r="BO368"/>
      <c r="BP368"/>
      <c r="BQ368"/>
      <c r="BR368"/>
      <c r="BS368"/>
      <c r="BT368"/>
      <c r="BU368"/>
      <c r="BV368"/>
      <c r="BW368"/>
      <c r="BX368"/>
      <c r="BY368"/>
      <c r="BZ368"/>
      <c r="CA368"/>
      <c r="CB368"/>
      <c r="CC368"/>
      <c r="CD368"/>
      <c r="CE368"/>
      <c r="CF368"/>
      <c r="CG368"/>
      <c r="CH368"/>
      <c r="CI368"/>
      <c r="CJ368"/>
      <c r="CK368"/>
      <c r="CL368"/>
      <c r="CN368"/>
    </row>
    <row r="369" spans="9:92" x14ac:dyDescent="0.35">
      <c r="I369"/>
      <c r="J369"/>
      <c r="R369"/>
      <c r="S369"/>
      <c r="T369"/>
      <c r="U369"/>
      <c r="V369"/>
      <c r="W369"/>
      <c r="X369"/>
      <c r="Y369"/>
      <c r="Z369"/>
      <c r="AA369"/>
      <c r="AB369"/>
      <c r="AC369"/>
      <c r="AD369"/>
      <c r="AE369"/>
      <c r="AF369"/>
      <c r="AG369"/>
      <c r="AH369"/>
      <c r="AI369"/>
      <c r="AJ369"/>
      <c r="AK369"/>
      <c r="AL369"/>
      <c r="AM369"/>
      <c r="AN369"/>
      <c r="AO369"/>
      <c r="AP369"/>
      <c r="AQ369"/>
      <c r="AR369"/>
      <c r="AS369"/>
      <c r="AT369"/>
      <c r="AU369"/>
      <c r="AV369"/>
      <c r="AW369"/>
      <c r="AX369"/>
      <c r="AY369"/>
      <c r="AZ369"/>
      <c r="BA369"/>
      <c r="BB369"/>
      <c r="BC369"/>
      <c r="BD369"/>
      <c r="BE369"/>
      <c r="BF369"/>
      <c r="BG369"/>
      <c r="BH369"/>
      <c r="BI369"/>
      <c r="BJ369"/>
      <c r="BK369"/>
      <c r="BL369"/>
      <c r="BM369"/>
      <c r="BN369"/>
      <c r="BO369"/>
      <c r="BP369"/>
      <c r="BQ369"/>
      <c r="BR369"/>
      <c r="BS369"/>
      <c r="BT369"/>
      <c r="BU369"/>
      <c r="BV369"/>
      <c r="BW369"/>
      <c r="BX369"/>
      <c r="BY369"/>
      <c r="BZ369"/>
      <c r="CA369"/>
      <c r="CB369"/>
      <c r="CC369"/>
      <c r="CD369"/>
      <c r="CE369"/>
      <c r="CF369"/>
      <c r="CG369"/>
      <c r="CH369"/>
      <c r="CI369"/>
      <c r="CJ369"/>
      <c r="CK369"/>
      <c r="CL369"/>
      <c r="CN369"/>
    </row>
    <row r="370" spans="9:92" x14ac:dyDescent="0.35">
      <c r="I370"/>
      <c r="J370"/>
      <c r="R370"/>
      <c r="S370"/>
      <c r="T370"/>
      <c r="U370"/>
      <c r="V370"/>
      <c r="W370"/>
      <c r="X370"/>
      <c r="Y370"/>
      <c r="Z370"/>
      <c r="AA370"/>
      <c r="AB370"/>
      <c r="AC370"/>
      <c r="AD370"/>
      <c r="AE370"/>
      <c r="AF370"/>
      <c r="AG370"/>
      <c r="AH370"/>
      <c r="AI370"/>
      <c r="AJ370"/>
      <c r="AK370"/>
      <c r="AL370"/>
      <c r="AM370"/>
      <c r="AN370"/>
      <c r="AO370"/>
      <c r="AP370"/>
      <c r="AQ370"/>
      <c r="AR370"/>
      <c r="AS370"/>
      <c r="AT370"/>
      <c r="AU370"/>
      <c r="AV370"/>
      <c r="AW370"/>
      <c r="AX370"/>
      <c r="AY370"/>
      <c r="AZ370"/>
      <c r="BA370"/>
      <c r="BB370"/>
      <c r="BC370"/>
      <c r="BD370"/>
      <c r="BE370"/>
      <c r="BF370"/>
      <c r="BG370"/>
      <c r="BH370"/>
      <c r="BI370"/>
      <c r="BJ370"/>
      <c r="BK370"/>
      <c r="BL370"/>
      <c r="BM370"/>
      <c r="BN370"/>
      <c r="BO370"/>
      <c r="BP370"/>
      <c r="BQ370"/>
      <c r="BR370"/>
      <c r="BS370"/>
      <c r="BT370"/>
      <c r="BU370"/>
      <c r="BV370"/>
      <c r="BW370"/>
      <c r="BX370"/>
      <c r="BY370"/>
      <c r="BZ370"/>
      <c r="CA370"/>
      <c r="CB370"/>
      <c r="CC370"/>
      <c r="CD370"/>
      <c r="CE370"/>
      <c r="CF370"/>
      <c r="CG370"/>
      <c r="CH370"/>
      <c r="CI370"/>
      <c r="CJ370"/>
      <c r="CK370"/>
      <c r="CL370"/>
      <c r="CN370"/>
    </row>
    <row r="371" spans="9:92" x14ac:dyDescent="0.35">
      <c r="I371"/>
      <c r="J371"/>
      <c r="R371"/>
      <c r="S371"/>
      <c r="T371"/>
      <c r="U371"/>
      <c r="V371"/>
      <c r="W371"/>
      <c r="X371"/>
      <c r="Y371"/>
      <c r="Z371"/>
      <c r="AA371"/>
      <c r="AB371"/>
      <c r="AC371"/>
      <c r="AD371"/>
      <c r="AE371"/>
      <c r="AF371"/>
      <c r="AG371"/>
      <c r="AH371"/>
      <c r="AI371"/>
      <c r="AJ371"/>
      <c r="AK371"/>
      <c r="AL371"/>
      <c r="AM371"/>
      <c r="AN371"/>
      <c r="AO371"/>
      <c r="AP371"/>
      <c r="AQ371"/>
      <c r="AR371"/>
      <c r="AS371"/>
      <c r="AT371"/>
      <c r="AU371"/>
      <c r="AV371"/>
      <c r="AW371"/>
      <c r="AX371"/>
      <c r="AY371"/>
      <c r="AZ371"/>
      <c r="BA371"/>
      <c r="BB371"/>
      <c r="BC371"/>
      <c r="BD371"/>
      <c r="BE371"/>
      <c r="BF371"/>
      <c r="BG371"/>
      <c r="BH371"/>
      <c r="BI371"/>
      <c r="BJ371"/>
      <c r="BK371"/>
      <c r="BL371"/>
      <c r="BM371"/>
      <c r="BN371"/>
      <c r="BO371"/>
      <c r="BP371"/>
      <c r="BQ371"/>
      <c r="BR371"/>
      <c r="BS371"/>
      <c r="BT371"/>
      <c r="BU371"/>
      <c r="BV371"/>
      <c r="BW371"/>
      <c r="BX371"/>
      <c r="BY371"/>
      <c r="BZ371"/>
      <c r="CA371"/>
      <c r="CB371"/>
      <c r="CC371"/>
      <c r="CD371"/>
      <c r="CE371"/>
      <c r="CF371"/>
      <c r="CG371"/>
      <c r="CH371"/>
      <c r="CI371"/>
      <c r="CJ371"/>
      <c r="CK371"/>
      <c r="CL371"/>
      <c r="CN371"/>
    </row>
    <row r="372" spans="9:92" x14ac:dyDescent="0.35">
      <c r="I372"/>
      <c r="J372"/>
      <c r="R372"/>
      <c r="S372"/>
      <c r="T372"/>
      <c r="U372"/>
      <c r="V372"/>
      <c r="W372"/>
      <c r="X372"/>
      <c r="Y372"/>
      <c r="Z372"/>
      <c r="AA372"/>
      <c r="AB372"/>
      <c r="AC372"/>
      <c r="AD372"/>
      <c r="AE372"/>
      <c r="AF372"/>
      <c r="AG372"/>
      <c r="AH372"/>
      <c r="AI372"/>
      <c r="AJ372"/>
      <c r="AK372"/>
      <c r="AL372"/>
      <c r="AM372"/>
      <c r="AN372"/>
      <c r="AO372"/>
      <c r="AP372"/>
      <c r="AQ372"/>
      <c r="AR372"/>
      <c r="AS372"/>
      <c r="AT372"/>
      <c r="AU372"/>
      <c r="AV372"/>
      <c r="AW372"/>
      <c r="AX372"/>
      <c r="AY372"/>
      <c r="AZ372"/>
      <c r="BA372"/>
      <c r="BB372"/>
      <c r="BC372"/>
      <c r="BD372"/>
      <c r="BE372"/>
      <c r="BF372"/>
      <c r="BG372"/>
      <c r="BH372"/>
      <c r="BI372"/>
      <c r="BJ372"/>
      <c r="BK372"/>
      <c r="BL372"/>
      <c r="BM372"/>
      <c r="BN372"/>
      <c r="BO372"/>
      <c r="BP372"/>
      <c r="BQ372"/>
      <c r="BR372"/>
      <c r="BS372"/>
      <c r="BT372"/>
      <c r="BU372"/>
      <c r="BV372"/>
      <c r="BW372"/>
      <c r="BX372"/>
      <c r="BY372"/>
      <c r="BZ372"/>
      <c r="CA372"/>
      <c r="CB372"/>
      <c r="CC372"/>
      <c r="CD372"/>
      <c r="CE372"/>
      <c r="CF372"/>
      <c r="CG372"/>
      <c r="CH372"/>
      <c r="CI372"/>
      <c r="CJ372"/>
      <c r="CK372"/>
      <c r="CL372"/>
      <c r="CN372"/>
    </row>
    <row r="373" spans="9:92" collapsed="1" x14ac:dyDescent="0.35">
      <c r="I373"/>
      <c r="J373"/>
      <c r="R373"/>
      <c r="S373"/>
      <c r="T373"/>
      <c r="U373"/>
      <c r="V373"/>
      <c r="W373"/>
      <c r="X373"/>
      <c r="Y373"/>
      <c r="Z373"/>
      <c r="AA373"/>
      <c r="AB373"/>
      <c r="AC373"/>
      <c r="AD373"/>
      <c r="AE373"/>
      <c r="AF373"/>
      <c r="AG373"/>
      <c r="AH373"/>
      <c r="AI373"/>
      <c r="AJ373"/>
      <c r="AK373"/>
      <c r="AL373"/>
      <c r="AM373"/>
      <c r="AN373"/>
      <c r="AO373"/>
      <c r="AP373"/>
      <c r="AQ373"/>
      <c r="AR373"/>
      <c r="AS373"/>
      <c r="AT373"/>
      <c r="AU373"/>
      <c r="AV373"/>
      <c r="AW373"/>
      <c r="AX373"/>
      <c r="AY373"/>
      <c r="AZ373"/>
      <c r="BA373"/>
      <c r="BB373"/>
      <c r="BC373"/>
      <c r="BD373"/>
      <c r="BE373"/>
      <c r="BF373"/>
      <c r="BG373"/>
      <c r="BH373"/>
      <c r="BI373"/>
      <c r="BJ373"/>
      <c r="BK373"/>
      <c r="BL373"/>
      <c r="BM373"/>
      <c r="BN373"/>
      <c r="BO373"/>
      <c r="BP373"/>
      <c r="BQ373"/>
      <c r="BR373"/>
      <c r="BS373"/>
      <c r="BT373"/>
      <c r="BU373"/>
      <c r="BV373"/>
      <c r="BW373"/>
      <c r="BX373"/>
      <c r="BY373"/>
      <c r="BZ373"/>
      <c r="CA373"/>
      <c r="CB373"/>
      <c r="CC373"/>
      <c r="CD373"/>
      <c r="CE373"/>
      <c r="CF373"/>
      <c r="CG373"/>
      <c r="CH373"/>
      <c r="CI373"/>
      <c r="CJ373"/>
      <c r="CK373"/>
      <c r="CL373"/>
      <c r="CN373"/>
    </row>
    <row r="374" spans="9:92" x14ac:dyDescent="0.35">
      <c r="I374"/>
      <c r="J374"/>
      <c r="R374"/>
      <c r="S374"/>
      <c r="T374"/>
      <c r="U374"/>
      <c r="V374"/>
      <c r="W374"/>
      <c r="X374"/>
      <c r="Y374"/>
      <c r="Z374"/>
      <c r="AA374"/>
      <c r="AB374"/>
      <c r="AC374"/>
      <c r="AD374"/>
      <c r="AE374"/>
      <c r="AF374"/>
      <c r="AG374"/>
      <c r="AH374"/>
      <c r="AI374"/>
      <c r="AJ374"/>
      <c r="AK374"/>
      <c r="AL374"/>
      <c r="AM374"/>
      <c r="AN374"/>
      <c r="AO374"/>
      <c r="AP374"/>
      <c r="AQ374"/>
      <c r="AR374"/>
      <c r="AS374"/>
      <c r="AT374"/>
      <c r="AU374"/>
      <c r="AV374"/>
      <c r="AW374"/>
      <c r="AX374"/>
      <c r="AY374"/>
      <c r="AZ374"/>
      <c r="BA374"/>
      <c r="BB374"/>
      <c r="BC374"/>
      <c r="BD374"/>
      <c r="BE374"/>
      <c r="BF374"/>
      <c r="BG374"/>
      <c r="BH374"/>
      <c r="BI374"/>
      <c r="BJ374"/>
      <c r="BK374"/>
      <c r="BL374"/>
      <c r="BM374"/>
      <c r="BN374"/>
      <c r="BO374"/>
      <c r="BP374"/>
      <c r="BQ374"/>
      <c r="BR374"/>
      <c r="BS374"/>
      <c r="BT374"/>
      <c r="BU374"/>
      <c r="BV374"/>
      <c r="BW374"/>
      <c r="BX374"/>
      <c r="BY374"/>
      <c r="BZ374"/>
      <c r="CA374"/>
      <c r="CB374"/>
      <c r="CC374"/>
      <c r="CD374"/>
      <c r="CE374"/>
      <c r="CF374"/>
      <c r="CG374"/>
      <c r="CH374"/>
      <c r="CI374"/>
      <c r="CJ374"/>
      <c r="CK374"/>
      <c r="CL374"/>
      <c r="CN374"/>
    </row>
    <row r="375" spans="9:92" x14ac:dyDescent="0.35">
      <c r="I375"/>
      <c r="J375"/>
      <c r="R375"/>
      <c r="S375"/>
      <c r="T375"/>
      <c r="U375"/>
      <c r="V375"/>
      <c r="W375"/>
      <c r="X375"/>
      <c r="Y375"/>
      <c r="Z375"/>
      <c r="AA375"/>
      <c r="AB375"/>
      <c r="AC375"/>
      <c r="AD375"/>
      <c r="AE375"/>
      <c r="AF375"/>
      <c r="AG375"/>
      <c r="AH375"/>
      <c r="AI375"/>
      <c r="AJ375"/>
      <c r="AK375"/>
      <c r="AL375"/>
      <c r="AM375"/>
      <c r="AN375"/>
      <c r="AO375"/>
      <c r="AP375"/>
      <c r="AQ375"/>
      <c r="AR375"/>
      <c r="AS375"/>
      <c r="AT375"/>
      <c r="AU375"/>
      <c r="AV375"/>
      <c r="AW375"/>
      <c r="AX375"/>
      <c r="AY375"/>
      <c r="AZ375"/>
      <c r="BA375"/>
      <c r="BB375"/>
      <c r="BC375"/>
      <c r="BD375"/>
      <c r="BE375"/>
      <c r="BF375"/>
      <c r="BG375"/>
      <c r="BH375"/>
      <c r="BI375"/>
      <c r="BJ375"/>
      <c r="BK375"/>
      <c r="BL375"/>
      <c r="BM375"/>
      <c r="BN375"/>
      <c r="BO375"/>
      <c r="BP375"/>
      <c r="BQ375"/>
      <c r="BR375"/>
      <c r="BS375"/>
      <c r="BT375"/>
      <c r="BU375"/>
      <c r="BV375"/>
      <c r="BW375"/>
      <c r="BX375"/>
      <c r="BY375"/>
      <c r="BZ375"/>
      <c r="CA375"/>
      <c r="CB375"/>
      <c r="CC375"/>
      <c r="CD375"/>
      <c r="CE375"/>
      <c r="CF375"/>
      <c r="CG375"/>
      <c r="CH375"/>
      <c r="CI375"/>
      <c r="CJ375"/>
      <c r="CK375"/>
      <c r="CL375"/>
      <c r="CN375"/>
    </row>
    <row r="376" spans="9:92" x14ac:dyDescent="0.35">
      <c r="I376"/>
      <c r="J376"/>
      <c r="R376"/>
      <c r="S376"/>
      <c r="T376"/>
      <c r="U376"/>
      <c r="V376"/>
      <c r="W376"/>
      <c r="X376"/>
      <c r="Y376"/>
      <c r="Z376"/>
      <c r="AA376"/>
      <c r="AB376"/>
      <c r="AC376"/>
      <c r="AD376"/>
      <c r="AE376"/>
      <c r="AF376"/>
      <c r="AG376"/>
      <c r="AH376"/>
      <c r="AI376"/>
      <c r="AJ376"/>
      <c r="AK376"/>
      <c r="AL376"/>
      <c r="AM376"/>
      <c r="AN376"/>
      <c r="AO376"/>
      <c r="AP376"/>
      <c r="AQ376"/>
      <c r="AR376"/>
      <c r="AS376"/>
      <c r="AT376"/>
      <c r="AU376"/>
      <c r="AV376"/>
      <c r="AW376"/>
      <c r="AX376"/>
      <c r="AY376"/>
      <c r="AZ376"/>
      <c r="BA376"/>
      <c r="BB376"/>
      <c r="BC376"/>
      <c r="BD376"/>
      <c r="BE376"/>
      <c r="BF376"/>
      <c r="BG376"/>
      <c r="BH376"/>
      <c r="BI376"/>
      <c r="BJ376"/>
      <c r="BK376"/>
      <c r="BL376"/>
      <c r="BM376"/>
      <c r="BN376"/>
      <c r="BO376"/>
      <c r="BP376"/>
      <c r="BQ376"/>
      <c r="BR376"/>
      <c r="BS376"/>
      <c r="BT376"/>
      <c r="BU376"/>
      <c r="BV376"/>
      <c r="BW376"/>
      <c r="BX376"/>
      <c r="BY376"/>
      <c r="BZ376"/>
      <c r="CA376"/>
      <c r="CB376"/>
      <c r="CC376"/>
      <c r="CD376"/>
      <c r="CE376"/>
      <c r="CF376"/>
      <c r="CG376"/>
      <c r="CH376"/>
      <c r="CI376"/>
      <c r="CJ376"/>
      <c r="CK376"/>
      <c r="CL376"/>
      <c r="CN376"/>
    </row>
    <row r="377" spans="9:92" x14ac:dyDescent="0.35">
      <c r="I377"/>
      <c r="J377"/>
      <c r="R377"/>
      <c r="S377"/>
      <c r="T377"/>
      <c r="U377"/>
      <c r="V377"/>
      <c r="W377"/>
      <c r="X377"/>
      <c r="Y377"/>
      <c r="Z377"/>
      <c r="AA377"/>
      <c r="AB377"/>
      <c r="AC377"/>
      <c r="AD377"/>
      <c r="AE377"/>
      <c r="AF377"/>
      <c r="AG377"/>
      <c r="AH377"/>
      <c r="AI377"/>
      <c r="AJ377"/>
      <c r="AK377"/>
      <c r="AL377"/>
      <c r="AM377"/>
      <c r="AN377"/>
      <c r="AO377"/>
      <c r="AP377"/>
      <c r="AQ377"/>
      <c r="AR377"/>
      <c r="AS377"/>
      <c r="AT377"/>
      <c r="AU377"/>
      <c r="AV377"/>
      <c r="AW377"/>
      <c r="AX377"/>
      <c r="AY377"/>
      <c r="AZ377"/>
      <c r="BA377"/>
      <c r="BB377"/>
      <c r="BC377"/>
      <c r="BD377"/>
      <c r="BE377"/>
      <c r="BF377"/>
      <c r="BG377"/>
      <c r="BH377"/>
      <c r="BI377"/>
      <c r="BJ377"/>
      <c r="BK377"/>
      <c r="BL377"/>
      <c r="BM377"/>
      <c r="BN377"/>
      <c r="BO377"/>
      <c r="BP377"/>
      <c r="BQ377"/>
      <c r="BR377"/>
      <c r="BS377"/>
      <c r="BT377"/>
      <c r="BU377"/>
      <c r="BV377"/>
      <c r="BW377"/>
      <c r="BX377"/>
      <c r="BY377"/>
      <c r="BZ377"/>
      <c r="CA377"/>
      <c r="CB377"/>
      <c r="CC377"/>
      <c r="CD377"/>
      <c r="CE377"/>
      <c r="CF377"/>
      <c r="CG377"/>
      <c r="CH377"/>
      <c r="CI377"/>
      <c r="CJ377"/>
      <c r="CK377"/>
      <c r="CL377"/>
      <c r="CN377"/>
    </row>
    <row r="378" spans="9:92" x14ac:dyDescent="0.35">
      <c r="I378"/>
      <c r="J378"/>
      <c r="R378"/>
      <c r="S378"/>
      <c r="T378"/>
      <c r="U378"/>
      <c r="V378"/>
      <c r="W378"/>
      <c r="X378"/>
      <c r="Y378"/>
      <c r="Z378"/>
      <c r="AA378"/>
      <c r="AB378"/>
      <c r="AC378"/>
      <c r="AD378"/>
      <c r="AE378"/>
      <c r="AF378"/>
      <c r="AG378"/>
      <c r="AH378"/>
      <c r="AI378"/>
      <c r="AJ378"/>
      <c r="AK378"/>
      <c r="AL378"/>
      <c r="AM378"/>
      <c r="AN378"/>
      <c r="AO378"/>
      <c r="AP378"/>
      <c r="AQ378"/>
      <c r="AR378"/>
      <c r="AS378"/>
      <c r="AT378"/>
      <c r="AU378"/>
      <c r="AV378"/>
      <c r="AW378"/>
      <c r="AX378"/>
      <c r="AY378"/>
      <c r="AZ378"/>
      <c r="BA378"/>
      <c r="BB378"/>
      <c r="BC378"/>
      <c r="BD378"/>
      <c r="BE378"/>
      <c r="BF378"/>
      <c r="BG378"/>
      <c r="BH378"/>
      <c r="BI378"/>
      <c r="BJ378"/>
      <c r="BK378"/>
      <c r="BL378"/>
      <c r="BM378"/>
      <c r="BN378"/>
      <c r="BO378"/>
      <c r="BP378"/>
      <c r="BQ378"/>
      <c r="BR378"/>
      <c r="BS378"/>
      <c r="BT378"/>
      <c r="BU378"/>
      <c r="BV378"/>
      <c r="BW378"/>
      <c r="BX378"/>
      <c r="BY378"/>
      <c r="BZ378"/>
      <c r="CA378"/>
      <c r="CB378"/>
      <c r="CC378"/>
      <c r="CD378"/>
      <c r="CE378"/>
      <c r="CF378"/>
      <c r="CG378"/>
      <c r="CH378"/>
      <c r="CI378"/>
      <c r="CJ378"/>
      <c r="CK378"/>
      <c r="CL378"/>
      <c r="CN378"/>
    </row>
    <row r="379" spans="9:92" x14ac:dyDescent="0.35">
      <c r="I379"/>
      <c r="J379"/>
      <c r="R379"/>
      <c r="S379"/>
      <c r="T379"/>
      <c r="U379"/>
      <c r="V379"/>
      <c r="W379"/>
      <c r="X379"/>
      <c r="Y379"/>
      <c r="Z379"/>
      <c r="AA379"/>
      <c r="AB379"/>
      <c r="AC379"/>
      <c r="AD379"/>
      <c r="AE379"/>
      <c r="AF379"/>
      <c r="AG379"/>
      <c r="AH379"/>
      <c r="AI379"/>
      <c r="AJ379"/>
      <c r="AK379"/>
      <c r="AL379"/>
      <c r="AM379"/>
      <c r="AN379"/>
      <c r="AO379"/>
      <c r="AP379"/>
      <c r="AQ379"/>
      <c r="AR379"/>
      <c r="AS379"/>
      <c r="AT379"/>
      <c r="AU379"/>
      <c r="AV379"/>
      <c r="AW379"/>
      <c r="AX379"/>
      <c r="AY379"/>
      <c r="AZ379"/>
      <c r="BA379"/>
      <c r="BB379"/>
      <c r="BC379"/>
      <c r="BD379"/>
      <c r="BE379"/>
      <c r="BF379"/>
      <c r="BG379"/>
      <c r="BH379"/>
      <c r="BI379"/>
      <c r="BJ379"/>
      <c r="BK379"/>
      <c r="BL379"/>
      <c r="BM379"/>
      <c r="BN379"/>
      <c r="BO379"/>
      <c r="BP379"/>
      <c r="BQ379"/>
      <c r="BR379"/>
      <c r="BS379"/>
      <c r="BT379"/>
      <c r="BU379"/>
      <c r="BV379"/>
      <c r="BW379"/>
      <c r="BX379"/>
      <c r="BY379"/>
      <c r="BZ379"/>
      <c r="CA379"/>
      <c r="CB379"/>
      <c r="CC379"/>
      <c r="CD379"/>
      <c r="CE379"/>
      <c r="CF379"/>
      <c r="CG379"/>
      <c r="CH379"/>
      <c r="CI379"/>
      <c r="CJ379"/>
      <c r="CK379"/>
      <c r="CL379"/>
      <c r="CN379"/>
    </row>
    <row r="380" spans="9:92" x14ac:dyDescent="0.35">
      <c r="I380"/>
      <c r="J380"/>
      <c r="R380"/>
      <c r="S380"/>
      <c r="T380"/>
      <c r="U380"/>
      <c r="V380"/>
      <c r="W380"/>
      <c r="X380"/>
      <c r="Y380"/>
      <c r="Z380"/>
      <c r="AA380"/>
      <c r="AB380"/>
      <c r="AC380"/>
      <c r="AD380"/>
      <c r="AE380"/>
      <c r="AF380"/>
      <c r="AG380"/>
      <c r="AH380"/>
      <c r="AI380"/>
      <c r="AJ380"/>
      <c r="AK380"/>
      <c r="AL380"/>
      <c r="AM380"/>
      <c r="AN380"/>
      <c r="AO380"/>
      <c r="AP380"/>
      <c r="AQ380"/>
      <c r="AR380"/>
      <c r="AS380"/>
      <c r="AT380"/>
      <c r="AU380"/>
      <c r="AV380"/>
      <c r="AW380"/>
      <c r="AX380"/>
      <c r="AY380"/>
      <c r="AZ380"/>
      <c r="BA380"/>
      <c r="BB380"/>
      <c r="BC380"/>
      <c r="BD380"/>
      <c r="BE380"/>
      <c r="BF380"/>
      <c r="BG380"/>
      <c r="BH380"/>
      <c r="BI380"/>
      <c r="BJ380"/>
      <c r="BK380"/>
      <c r="BL380"/>
      <c r="BM380"/>
      <c r="BN380"/>
      <c r="BO380"/>
      <c r="BP380"/>
      <c r="BQ380"/>
      <c r="BR380"/>
      <c r="BS380"/>
      <c r="BT380"/>
      <c r="BU380"/>
      <c r="BV380"/>
      <c r="BW380"/>
      <c r="BX380"/>
      <c r="BY380"/>
      <c r="BZ380"/>
      <c r="CA380"/>
      <c r="CB380"/>
      <c r="CC380"/>
      <c r="CD380"/>
      <c r="CE380"/>
      <c r="CF380"/>
      <c r="CG380"/>
      <c r="CH380"/>
      <c r="CI380"/>
      <c r="CJ380"/>
      <c r="CK380"/>
      <c r="CL380"/>
      <c r="CN380"/>
    </row>
    <row r="381" spans="9:92" x14ac:dyDescent="0.35">
      <c r="I381"/>
      <c r="J381"/>
      <c r="R381"/>
      <c r="S381"/>
      <c r="T381"/>
      <c r="U381"/>
      <c r="V381"/>
      <c r="W381"/>
      <c r="X381"/>
      <c r="Y381"/>
      <c r="Z381"/>
      <c r="AA381"/>
      <c r="AB381"/>
      <c r="AC381"/>
      <c r="AD381"/>
      <c r="AE381"/>
      <c r="AF381"/>
      <c r="AG381"/>
      <c r="AH381"/>
      <c r="AI381"/>
      <c r="AJ381"/>
      <c r="AK381"/>
      <c r="AL381"/>
      <c r="AM381"/>
      <c r="AN381"/>
      <c r="AO381"/>
      <c r="AP381"/>
      <c r="AQ381"/>
      <c r="AR381"/>
      <c r="AS381"/>
      <c r="AT381"/>
      <c r="AU381"/>
      <c r="AV381"/>
      <c r="AW381"/>
      <c r="AX381"/>
      <c r="AY381"/>
      <c r="AZ381"/>
      <c r="BA381"/>
      <c r="BB381"/>
      <c r="BC381"/>
      <c r="BD381"/>
      <c r="BE381"/>
      <c r="BF381"/>
      <c r="BG381"/>
      <c r="BH381"/>
      <c r="BI381"/>
      <c r="BJ381"/>
      <c r="BK381"/>
      <c r="BL381"/>
      <c r="BM381"/>
      <c r="BN381"/>
      <c r="BO381"/>
      <c r="BP381"/>
      <c r="BQ381"/>
      <c r="BR381"/>
      <c r="BS381"/>
      <c r="BT381"/>
      <c r="BU381"/>
      <c r="BV381"/>
      <c r="BW381"/>
      <c r="BX381"/>
      <c r="BY381"/>
      <c r="BZ381"/>
      <c r="CA381"/>
      <c r="CB381"/>
      <c r="CC381"/>
      <c r="CD381"/>
      <c r="CE381"/>
      <c r="CF381"/>
      <c r="CG381"/>
      <c r="CH381"/>
      <c r="CI381"/>
      <c r="CJ381"/>
      <c r="CK381"/>
      <c r="CL381"/>
      <c r="CN381"/>
    </row>
    <row r="382" spans="9:92" x14ac:dyDescent="0.35">
      <c r="I382"/>
      <c r="J382"/>
      <c r="R382"/>
      <c r="S382"/>
      <c r="T382"/>
      <c r="U382"/>
      <c r="V382"/>
      <c r="W382"/>
      <c r="X382"/>
      <c r="Y382"/>
      <c r="Z382"/>
      <c r="AA382"/>
      <c r="AB382"/>
      <c r="AC382"/>
      <c r="AD382"/>
      <c r="AE382"/>
      <c r="AF382"/>
      <c r="AG382"/>
      <c r="AH382"/>
      <c r="AI382"/>
      <c r="AJ382"/>
      <c r="AK382"/>
      <c r="AL382"/>
      <c r="AM382"/>
      <c r="AN382"/>
      <c r="AO382"/>
      <c r="AP382"/>
      <c r="AQ382"/>
      <c r="AR382"/>
      <c r="AS382"/>
      <c r="AT382"/>
      <c r="AU382"/>
      <c r="AV382"/>
      <c r="AW382"/>
      <c r="AX382"/>
      <c r="AY382"/>
      <c r="AZ382"/>
      <c r="BA382"/>
      <c r="BB382"/>
      <c r="BC382"/>
      <c r="BD382"/>
      <c r="BE382"/>
      <c r="BF382"/>
      <c r="BG382"/>
      <c r="BH382"/>
      <c r="BI382"/>
      <c r="BJ382"/>
      <c r="BK382"/>
      <c r="BL382"/>
      <c r="BM382"/>
      <c r="BN382"/>
      <c r="BO382"/>
      <c r="BP382"/>
      <c r="BQ382"/>
      <c r="BR382"/>
      <c r="BS382"/>
      <c r="BT382"/>
      <c r="BU382"/>
      <c r="BV382"/>
      <c r="BW382"/>
      <c r="BX382"/>
      <c r="BY382"/>
      <c r="BZ382"/>
      <c r="CA382"/>
      <c r="CB382"/>
      <c r="CC382"/>
      <c r="CD382"/>
      <c r="CE382"/>
      <c r="CF382"/>
      <c r="CG382"/>
      <c r="CH382"/>
      <c r="CI382"/>
      <c r="CJ382"/>
      <c r="CK382"/>
      <c r="CL382"/>
      <c r="CN382"/>
    </row>
    <row r="383" spans="9:92" x14ac:dyDescent="0.35">
      <c r="I383"/>
      <c r="J383"/>
      <c r="R383"/>
      <c r="S383"/>
      <c r="T383"/>
      <c r="U383"/>
      <c r="V383"/>
      <c r="W383"/>
      <c r="X383"/>
      <c r="Y383"/>
      <c r="Z383"/>
      <c r="AA383"/>
      <c r="AB383"/>
      <c r="AC383"/>
      <c r="AD383"/>
      <c r="AE383"/>
      <c r="AF383"/>
      <c r="AG383"/>
      <c r="AH383"/>
      <c r="AI383"/>
      <c r="AJ383"/>
      <c r="AK383"/>
      <c r="AL383"/>
      <c r="AM383"/>
      <c r="AN383"/>
      <c r="AO383"/>
      <c r="AP383"/>
      <c r="AQ383"/>
      <c r="AR383"/>
      <c r="AS383"/>
      <c r="AT383"/>
      <c r="AU383"/>
      <c r="AV383"/>
      <c r="AW383"/>
      <c r="AX383"/>
      <c r="AY383"/>
      <c r="AZ383"/>
      <c r="BA383"/>
      <c r="BB383"/>
      <c r="BC383"/>
      <c r="BD383"/>
      <c r="BE383"/>
      <c r="BF383"/>
      <c r="BG383"/>
      <c r="BH383"/>
      <c r="BI383"/>
      <c r="BJ383"/>
      <c r="BK383"/>
      <c r="BL383"/>
      <c r="BM383"/>
      <c r="BN383"/>
      <c r="BO383"/>
      <c r="BP383"/>
      <c r="BQ383"/>
      <c r="BR383"/>
      <c r="BS383"/>
      <c r="BT383"/>
      <c r="BU383"/>
      <c r="BV383"/>
      <c r="BW383"/>
      <c r="BX383"/>
      <c r="BY383"/>
      <c r="BZ383"/>
      <c r="CA383"/>
      <c r="CB383"/>
      <c r="CC383"/>
      <c r="CD383"/>
      <c r="CE383"/>
      <c r="CF383"/>
      <c r="CG383"/>
      <c r="CH383"/>
      <c r="CI383"/>
      <c r="CJ383"/>
      <c r="CK383"/>
      <c r="CL383"/>
      <c r="CN383"/>
    </row>
    <row r="384" spans="9:92" x14ac:dyDescent="0.35">
      <c r="I384"/>
      <c r="J384"/>
      <c r="R384"/>
      <c r="S384"/>
      <c r="T384"/>
      <c r="U384"/>
      <c r="V384"/>
      <c r="W384"/>
      <c r="X384"/>
      <c r="Y384"/>
      <c r="Z384"/>
      <c r="AA384"/>
      <c r="AB384"/>
      <c r="AC384"/>
      <c r="AD384"/>
      <c r="AE384"/>
      <c r="AF384"/>
      <c r="AG384"/>
      <c r="AH384"/>
      <c r="AI384"/>
      <c r="AJ384"/>
      <c r="AK384"/>
      <c r="AL384"/>
      <c r="AM384"/>
      <c r="AN384"/>
      <c r="AO384"/>
      <c r="AP384"/>
      <c r="AQ384"/>
      <c r="AR384"/>
      <c r="AS384"/>
      <c r="AT384"/>
      <c r="AU384"/>
      <c r="AV384"/>
      <c r="AW384"/>
      <c r="AX384"/>
      <c r="AY384"/>
      <c r="AZ384"/>
      <c r="BA384"/>
      <c r="BB384"/>
      <c r="BC384"/>
      <c r="BD384"/>
      <c r="BE384"/>
      <c r="BF384"/>
      <c r="BG384"/>
      <c r="BH384"/>
      <c r="BI384"/>
      <c r="BJ384"/>
      <c r="BK384"/>
      <c r="BL384"/>
      <c r="BM384"/>
      <c r="BN384"/>
      <c r="BO384"/>
      <c r="BP384"/>
      <c r="BQ384"/>
      <c r="BR384"/>
      <c r="BS384"/>
      <c r="BT384"/>
      <c r="BU384"/>
      <c r="BV384"/>
      <c r="BW384"/>
      <c r="BX384"/>
      <c r="BY384"/>
      <c r="BZ384"/>
      <c r="CA384"/>
      <c r="CB384"/>
      <c r="CC384"/>
      <c r="CD384"/>
      <c r="CE384"/>
      <c r="CF384"/>
      <c r="CG384"/>
      <c r="CH384"/>
      <c r="CI384"/>
      <c r="CJ384"/>
      <c r="CK384"/>
      <c r="CL384"/>
      <c r="CN384"/>
    </row>
    <row r="385" spans="9:92" x14ac:dyDescent="0.35">
      <c r="I385"/>
      <c r="J385"/>
      <c r="R385"/>
      <c r="S385"/>
      <c r="T385"/>
      <c r="U385"/>
      <c r="V385"/>
      <c r="W385"/>
      <c r="X385"/>
      <c r="Y385"/>
      <c r="Z385"/>
      <c r="AA385"/>
      <c r="AB385"/>
      <c r="AC385"/>
      <c r="AD385"/>
      <c r="AE385"/>
      <c r="AF385"/>
      <c r="AG385"/>
      <c r="AH385"/>
      <c r="AI385"/>
      <c r="AJ385"/>
      <c r="AK385"/>
      <c r="AL385"/>
      <c r="AM385"/>
      <c r="AN385"/>
      <c r="AO385"/>
      <c r="AP385"/>
      <c r="AQ385"/>
      <c r="AR385"/>
      <c r="AS385"/>
      <c r="AT385"/>
      <c r="AU385"/>
      <c r="AV385"/>
      <c r="AW385"/>
      <c r="AX385"/>
      <c r="AY385"/>
      <c r="AZ385"/>
      <c r="BA385"/>
      <c r="BB385"/>
      <c r="BC385"/>
      <c r="BD385"/>
      <c r="BE385"/>
      <c r="BF385"/>
      <c r="BG385"/>
      <c r="BH385"/>
      <c r="BI385"/>
      <c r="BJ385"/>
      <c r="BK385"/>
      <c r="BL385"/>
      <c r="BM385"/>
      <c r="BN385"/>
      <c r="BO385"/>
      <c r="BP385"/>
      <c r="BQ385"/>
      <c r="BR385"/>
      <c r="BS385"/>
      <c r="BT385"/>
      <c r="BU385"/>
      <c r="BV385"/>
      <c r="BW385"/>
      <c r="BX385"/>
      <c r="BY385"/>
      <c r="BZ385"/>
      <c r="CA385"/>
      <c r="CB385"/>
      <c r="CC385"/>
      <c r="CD385"/>
      <c r="CE385"/>
      <c r="CF385"/>
      <c r="CG385"/>
      <c r="CH385"/>
      <c r="CI385"/>
      <c r="CJ385"/>
      <c r="CK385"/>
      <c r="CL385"/>
      <c r="CN385"/>
    </row>
    <row r="386" spans="9:92" x14ac:dyDescent="0.35">
      <c r="I386"/>
      <c r="J386"/>
      <c r="R386"/>
      <c r="S386"/>
      <c r="T386"/>
      <c r="U386"/>
      <c r="V386"/>
      <c r="W386"/>
      <c r="X386"/>
      <c r="Y386"/>
      <c r="Z386"/>
      <c r="AA386"/>
      <c r="AB386"/>
      <c r="AC386"/>
      <c r="AD386"/>
      <c r="AE386"/>
      <c r="AF386"/>
      <c r="AG386"/>
      <c r="AH386"/>
      <c r="AI386"/>
      <c r="AJ386"/>
      <c r="AK386"/>
      <c r="AL386"/>
      <c r="AM386"/>
      <c r="AN386"/>
      <c r="AO386"/>
      <c r="AP386"/>
      <c r="AQ386"/>
      <c r="AR386"/>
      <c r="AS386"/>
      <c r="AT386"/>
      <c r="AU386"/>
      <c r="AV386"/>
      <c r="AW386"/>
      <c r="AX386"/>
      <c r="AY386"/>
      <c r="AZ386"/>
      <c r="BA386"/>
      <c r="BB386"/>
      <c r="BC386"/>
      <c r="BD386"/>
      <c r="BE386"/>
      <c r="BF386"/>
      <c r="BG386"/>
      <c r="BH386"/>
      <c r="BI386"/>
      <c r="BJ386"/>
      <c r="BK386"/>
      <c r="BL386"/>
      <c r="BM386"/>
      <c r="BN386"/>
      <c r="BO386"/>
      <c r="BP386"/>
      <c r="BQ386"/>
      <c r="BR386"/>
      <c r="BS386"/>
      <c r="BT386"/>
      <c r="BU386"/>
      <c r="BV386"/>
      <c r="BW386"/>
      <c r="BX386"/>
      <c r="BY386"/>
      <c r="BZ386"/>
      <c r="CA386"/>
      <c r="CB386"/>
      <c r="CC386"/>
      <c r="CD386"/>
      <c r="CE386"/>
      <c r="CF386"/>
      <c r="CG386"/>
      <c r="CH386"/>
      <c r="CI386"/>
      <c r="CJ386"/>
      <c r="CK386"/>
      <c r="CL386"/>
      <c r="CN386"/>
    </row>
    <row r="387" spans="9:92" x14ac:dyDescent="0.35">
      <c r="I387"/>
      <c r="J387"/>
      <c r="R387"/>
      <c r="S387"/>
      <c r="T387"/>
      <c r="U387"/>
      <c r="V387"/>
      <c r="W387"/>
      <c r="X387"/>
      <c r="Y387"/>
      <c r="Z387"/>
      <c r="AA387"/>
      <c r="AB387"/>
      <c r="AC387"/>
      <c r="AD387"/>
      <c r="AE387"/>
      <c r="AF387"/>
      <c r="AG387"/>
      <c r="AH387"/>
      <c r="AI387"/>
      <c r="AJ387"/>
      <c r="AK387"/>
      <c r="AL387"/>
      <c r="AM387"/>
      <c r="AN387"/>
      <c r="AO387"/>
      <c r="AP387"/>
      <c r="AQ387"/>
      <c r="AR387"/>
      <c r="AS387"/>
      <c r="AT387"/>
      <c r="AU387"/>
      <c r="AV387"/>
      <c r="AW387"/>
      <c r="AX387"/>
      <c r="AY387"/>
      <c r="AZ387"/>
      <c r="BA387"/>
      <c r="BB387"/>
      <c r="BC387"/>
      <c r="BD387"/>
      <c r="BE387"/>
      <c r="BF387"/>
      <c r="BG387"/>
      <c r="BH387"/>
      <c r="BI387"/>
      <c r="BJ387"/>
      <c r="BK387"/>
      <c r="BL387"/>
      <c r="BM387"/>
      <c r="BN387"/>
      <c r="BO387"/>
      <c r="BP387"/>
      <c r="BQ387"/>
      <c r="BR387"/>
      <c r="BS387"/>
      <c r="BT387"/>
      <c r="BU387"/>
      <c r="BV387"/>
      <c r="BW387"/>
      <c r="BX387"/>
      <c r="BY387"/>
      <c r="BZ387"/>
      <c r="CA387"/>
      <c r="CB387"/>
      <c r="CC387"/>
      <c r="CD387"/>
      <c r="CE387"/>
      <c r="CF387"/>
      <c r="CG387"/>
      <c r="CH387"/>
      <c r="CI387"/>
      <c r="CJ387"/>
      <c r="CK387"/>
      <c r="CL387"/>
      <c r="CN387"/>
    </row>
    <row r="388" spans="9:92" x14ac:dyDescent="0.35">
      <c r="I388"/>
      <c r="J388"/>
      <c r="R388"/>
      <c r="S388"/>
      <c r="T388"/>
      <c r="U388"/>
      <c r="V388"/>
      <c r="W388"/>
      <c r="X388"/>
      <c r="Y388"/>
      <c r="Z388"/>
      <c r="AA388"/>
      <c r="AB388"/>
      <c r="AC388"/>
      <c r="AD388"/>
      <c r="AE388"/>
      <c r="AF388"/>
      <c r="AG388"/>
      <c r="AH388"/>
      <c r="AI388"/>
      <c r="AJ388"/>
      <c r="AK388"/>
      <c r="AL388"/>
      <c r="AM388"/>
      <c r="AN388"/>
      <c r="AO388"/>
      <c r="AP388"/>
      <c r="AQ388"/>
      <c r="AR388"/>
      <c r="AS388"/>
      <c r="AT388"/>
      <c r="AU388"/>
      <c r="AV388"/>
      <c r="AW388"/>
      <c r="AX388"/>
      <c r="AY388"/>
      <c r="AZ388"/>
      <c r="BA388"/>
      <c r="BB388"/>
      <c r="BC388"/>
      <c r="BD388"/>
      <c r="BE388"/>
      <c r="BF388"/>
      <c r="BG388"/>
      <c r="BH388"/>
      <c r="BI388"/>
      <c r="BJ388"/>
      <c r="BK388"/>
      <c r="BL388"/>
      <c r="BM388"/>
      <c r="BN388"/>
      <c r="BO388"/>
      <c r="BP388"/>
      <c r="BQ388"/>
      <c r="BR388"/>
      <c r="BS388"/>
      <c r="BT388"/>
      <c r="BU388"/>
      <c r="BV388"/>
      <c r="BW388"/>
      <c r="BX388"/>
      <c r="BY388"/>
      <c r="BZ388"/>
      <c r="CA388"/>
      <c r="CB388"/>
      <c r="CC388"/>
      <c r="CD388"/>
      <c r="CE388"/>
      <c r="CF388"/>
      <c r="CG388"/>
      <c r="CH388"/>
      <c r="CI388"/>
      <c r="CJ388"/>
      <c r="CK388"/>
      <c r="CL388"/>
      <c r="CN388"/>
    </row>
    <row r="389" spans="9:92" x14ac:dyDescent="0.35">
      <c r="I389"/>
      <c r="J389"/>
      <c r="R389"/>
      <c r="S389"/>
      <c r="T389"/>
      <c r="U389"/>
      <c r="V389"/>
      <c r="W389"/>
      <c r="X389"/>
      <c r="Y389"/>
      <c r="Z389"/>
      <c r="AA389"/>
      <c r="AB389"/>
      <c r="AC389"/>
      <c r="AD389"/>
      <c r="AE389"/>
      <c r="AF389"/>
      <c r="AG389"/>
      <c r="AH389"/>
      <c r="AI389"/>
      <c r="AJ389"/>
      <c r="AK389"/>
      <c r="AL389"/>
      <c r="AM389"/>
      <c r="AN389"/>
      <c r="AO389"/>
      <c r="AP389"/>
      <c r="AQ389"/>
      <c r="AR389"/>
      <c r="AS389"/>
      <c r="AT389"/>
      <c r="AU389"/>
      <c r="AV389"/>
      <c r="AW389"/>
      <c r="AX389"/>
      <c r="AY389"/>
      <c r="AZ389"/>
      <c r="BA389"/>
      <c r="BB389"/>
      <c r="BC389"/>
      <c r="BD389"/>
      <c r="BE389"/>
      <c r="BF389"/>
      <c r="BG389"/>
      <c r="BH389"/>
      <c r="BI389"/>
      <c r="BJ389"/>
      <c r="BK389"/>
      <c r="BL389"/>
      <c r="BM389"/>
      <c r="BN389"/>
      <c r="BO389"/>
      <c r="BP389"/>
      <c r="BQ389"/>
      <c r="BR389"/>
      <c r="BS389"/>
      <c r="BT389"/>
      <c r="BU389"/>
      <c r="BV389"/>
      <c r="BW389"/>
      <c r="BX389"/>
      <c r="BY389"/>
      <c r="BZ389"/>
      <c r="CA389"/>
      <c r="CB389"/>
      <c r="CC389"/>
      <c r="CD389"/>
      <c r="CE389"/>
      <c r="CF389"/>
      <c r="CG389"/>
      <c r="CH389"/>
      <c r="CI389"/>
      <c r="CJ389"/>
      <c r="CK389"/>
      <c r="CL389"/>
      <c r="CN389"/>
    </row>
    <row r="390" spans="9:92" x14ac:dyDescent="0.35">
      <c r="I390"/>
      <c r="J390"/>
      <c r="R390"/>
      <c r="S390"/>
      <c r="T390"/>
      <c r="U390"/>
      <c r="V390"/>
      <c r="W390"/>
      <c r="X390"/>
      <c r="Y390"/>
      <c r="Z390"/>
      <c r="AA390"/>
      <c r="AB390"/>
      <c r="AC390"/>
      <c r="AD390"/>
      <c r="AE390"/>
      <c r="AF390"/>
      <c r="AG390"/>
      <c r="AH390"/>
      <c r="AI390"/>
      <c r="AJ390"/>
      <c r="AK390"/>
      <c r="AL390"/>
      <c r="AM390"/>
      <c r="AN390"/>
      <c r="AO390"/>
      <c r="AP390"/>
      <c r="AQ390"/>
      <c r="AR390"/>
      <c r="AS390"/>
      <c r="AT390"/>
      <c r="AU390"/>
      <c r="AV390"/>
      <c r="AW390"/>
      <c r="AX390"/>
      <c r="AY390"/>
      <c r="AZ390"/>
      <c r="BA390"/>
      <c r="BB390"/>
      <c r="BC390"/>
      <c r="BD390"/>
      <c r="BE390"/>
      <c r="BF390"/>
      <c r="BG390"/>
      <c r="BH390"/>
      <c r="BI390"/>
      <c r="BJ390"/>
      <c r="BK390"/>
      <c r="BL390"/>
      <c r="BM390"/>
      <c r="BN390"/>
      <c r="BO390"/>
      <c r="BP390"/>
      <c r="BQ390"/>
      <c r="BR390"/>
      <c r="BS390"/>
      <c r="BT390"/>
      <c r="BU390"/>
      <c r="BV390"/>
      <c r="BW390"/>
      <c r="BX390"/>
      <c r="BY390"/>
      <c r="BZ390"/>
      <c r="CA390"/>
      <c r="CB390"/>
      <c r="CC390"/>
      <c r="CD390"/>
      <c r="CE390"/>
      <c r="CF390"/>
      <c r="CG390"/>
      <c r="CH390"/>
      <c r="CI390"/>
      <c r="CJ390"/>
      <c r="CK390"/>
      <c r="CL390"/>
      <c r="CN390"/>
    </row>
    <row r="391" spans="9:92" x14ac:dyDescent="0.35">
      <c r="I391"/>
      <c r="J391"/>
      <c r="R391"/>
      <c r="S391"/>
      <c r="T391"/>
      <c r="U391"/>
      <c r="V391"/>
      <c r="W391"/>
      <c r="X391"/>
      <c r="Y391"/>
      <c r="Z391"/>
      <c r="AA391"/>
      <c r="AB391"/>
      <c r="AC391"/>
      <c r="AD391"/>
      <c r="AE391"/>
      <c r="AF391"/>
      <c r="AG391"/>
      <c r="AH391"/>
      <c r="AI391"/>
      <c r="AJ391"/>
      <c r="AK391"/>
      <c r="AL391"/>
      <c r="AM391"/>
      <c r="AN391"/>
      <c r="AO391"/>
      <c r="AP391"/>
      <c r="AQ391"/>
      <c r="AR391"/>
      <c r="AS391"/>
      <c r="AT391"/>
      <c r="AU391"/>
      <c r="AV391"/>
      <c r="AW391"/>
      <c r="AX391"/>
      <c r="AY391"/>
      <c r="AZ391"/>
      <c r="BA391"/>
      <c r="BB391"/>
      <c r="BC391"/>
      <c r="BD391"/>
      <c r="BE391"/>
      <c r="BF391"/>
      <c r="BG391"/>
      <c r="BH391"/>
      <c r="BI391"/>
      <c r="BJ391"/>
      <c r="BK391"/>
      <c r="BL391"/>
      <c r="BM391"/>
      <c r="BN391"/>
      <c r="BO391"/>
      <c r="BP391"/>
      <c r="BQ391"/>
      <c r="BR391"/>
      <c r="BS391"/>
      <c r="BT391"/>
      <c r="BU391"/>
      <c r="BV391"/>
      <c r="BW391"/>
      <c r="BX391"/>
      <c r="BY391"/>
      <c r="BZ391"/>
      <c r="CA391"/>
      <c r="CB391"/>
      <c r="CC391"/>
      <c r="CD391"/>
      <c r="CE391"/>
      <c r="CF391"/>
      <c r="CG391"/>
      <c r="CH391"/>
      <c r="CI391"/>
      <c r="CJ391"/>
      <c r="CK391"/>
      <c r="CL391"/>
      <c r="CN391"/>
    </row>
    <row r="392" spans="9:92" x14ac:dyDescent="0.35">
      <c r="I392"/>
      <c r="J392"/>
      <c r="R392"/>
      <c r="S392"/>
      <c r="T392"/>
      <c r="U392"/>
      <c r="V392"/>
      <c r="W392"/>
      <c r="X392"/>
      <c r="Y392"/>
      <c r="Z392"/>
      <c r="AA392"/>
      <c r="AB392"/>
      <c r="AC392"/>
      <c r="AD392"/>
      <c r="AE392"/>
      <c r="AF392"/>
      <c r="AG392"/>
      <c r="AH392"/>
      <c r="AI392"/>
      <c r="AJ392"/>
      <c r="AK392"/>
      <c r="AL392"/>
      <c r="AM392"/>
      <c r="AN392"/>
      <c r="AO392"/>
      <c r="AP392"/>
      <c r="AQ392"/>
      <c r="AR392"/>
      <c r="AS392"/>
      <c r="AT392"/>
      <c r="AU392"/>
      <c r="AV392"/>
      <c r="AW392"/>
      <c r="AX392"/>
      <c r="AY392"/>
      <c r="AZ392"/>
      <c r="BA392"/>
      <c r="BB392"/>
      <c r="BC392"/>
      <c r="BD392"/>
      <c r="BE392"/>
      <c r="BF392"/>
      <c r="BG392"/>
      <c r="BH392"/>
      <c r="BI392"/>
      <c r="BJ392"/>
      <c r="BK392"/>
      <c r="BL392"/>
      <c r="BM392"/>
      <c r="BN392"/>
      <c r="BO392"/>
      <c r="BP392"/>
      <c r="BQ392"/>
      <c r="BR392"/>
      <c r="BS392"/>
      <c r="BT392"/>
      <c r="BU392"/>
      <c r="BV392"/>
      <c r="BW392"/>
      <c r="BX392"/>
      <c r="BY392"/>
      <c r="BZ392"/>
      <c r="CA392"/>
      <c r="CB392"/>
      <c r="CC392"/>
      <c r="CD392"/>
      <c r="CE392"/>
      <c r="CF392"/>
      <c r="CG392"/>
      <c r="CH392"/>
      <c r="CI392"/>
      <c r="CJ392"/>
      <c r="CK392"/>
      <c r="CL392"/>
      <c r="CN392"/>
    </row>
    <row r="393" spans="9:92" x14ac:dyDescent="0.35">
      <c r="I393"/>
      <c r="J393"/>
      <c r="R393"/>
      <c r="S393"/>
      <c r="T393"/>
      <c r="U393"/>
      <c r="V393"/>
      <c r="W393"/>
      <c r="X393"/>
      <c r="Y393"/>
      <c r="Z393"/>
      <c r="AA393"/>
      <c r="AB393"/>
      <c r="AC393"/>
      <c r="AD393"/>
      <c r="AE393"/>
      <c r="AF393"/>
      <c r="AG393"/>
      <c r="AH393"/>
      <c r="AI393"/>
      <c r="AJ393"/>
      <c r="AK393"/>
      <c r="AL393"/>
      <c r="AM393"/>
      <c r="AN393"/>
      <c r="AO393"/>
      <c r="AP393"/>
      <c r="AQ393"/>
      <c r="AR393"/>
      <c r="AS393"/>
      <c r="AT393"/>
      <c r="AU393"/>
      <c r="AV393"/>
      <c r="AW393"/>
      <c r="AX393"/>
      <c r="AY393"/>
      <c r="AZ393"/>
      <c r="BA393"/>
      <c r="BB393"/>
      <c r="BC393"/>
      <c r="BD393"/>
      <c r="BE393"/>
      <c r="BF393"/>
      <c r="BG393"/>
      <c r="BH393"/>
      <c r="BI393"/>
      <c r="BJ393"/>
      <c r="BK393"/>
      <c r="BL393"/>
      <c r="BM393"/>
      <c r="BN393"/>
      <c r="BO393"/>
      <c r="BP393"/>
      <c r="BQ393"/>
      <c r="BR393"/>
      <c r="BS393"/>
      <c r="BT393"/>
      <c r="BU393"/>
      <c r="BV393"/>
      <c r="BW393"/>
      <c r="BX393"/>
      <c r="BY393"/>
      <c r="BZ393"/>
      <c r="CA393"/>
      <c r="CB393"/>
      <c r="CC393"/>
      <c r="CD393"/>
      <c r="CE393"/>
      <c r="CF393"/>
      <c r="CG393"/>
      <c r="CH393"/>
      <c r="CI393"/>
      <c r="CJ393"/>
      <c r="CK393"/>
      <c r="CL393"/>
      <c r="CN393"/>
    </row>
    <row r="394" spans="9:92" x14ac:dyDescent="0.35">
      <c r="I394"/>
      <c r="J394"/>
      <c r="R394"/>
      <c r="S394"/>
      <c r="T394"/>
      <c r="U394"/>
      <c r="V394"/>
      <c r="W394"/>
      <c r="X394"/>
      <c r="Y394"/>
      <c r="Z394"/>
      <c r="AA394"/>
      <c r="AB394"/>
      <c r="AC394"/>
      <c r="AD394"/>
      <c r="AE394"/>
      <c r="AF394"/>
      <c r="AG394"/>
      <c r="AH394"/>
      <c r="AI394"/>
      <c r="AJ394"/>
      <c r="AK394"/>
      <c r="AL394"/>
      <c r="AM394"/>
      <c r="AN394"/>
      <c r="AO394"/>
      <c r="AP394"/>
      <c r="AQ394"/>
      <c r="AR394"/>
      <c r="AS394"/>
      <c r="AT394"/>
      <c r="AU394"/>
      <c r="AV394"/>
      <c r="AW394"/>
      <c r="AX394"/>
      <c r="AY394"/>
      <c r="AZ394"/>
      <c r="BA394"/>
      <c r="BB394"/>
      <c r="BC394"/>
      <c r="BD394"/>
      <c r="BE394"/>
      <c r="BF394"/>
      <c r="BG394"/>
      <c r="BH394"/>
      <c r="BI394"/>
      <c r="BJ394"/>
      <c r="BK394"/>
      <c r="BL394"/>
      <c r="BM394"/>
      <c r="BN394"/>
      <c r="BO394"/>
      <c r="BP394"/>
      <c r="BQ394"/>
      <c r="BR394"/>
      <c r="BS394"/>
      <c r="BT394"/>
      <c r="BU394"/>
      <c r="BV394"/>
      <c r="BW394"/>
      <c r="BX394"/>
      <c r="BY394"/>
      <c r="BZ394"/>
      <c r="CA394"/>
      <c r="CB394"/>
      <c r="CC394"/>
      <c r="CD394"/>
      <c r="CE394"/>
      <c r="CF394"/>
      <c r="CG394"/>
      <c r="CH394"/>
      <c r="CI394"/>
      <c r="CJ394"/>
      <c r="CK394"/>
      <c r="CL394"/>
      <c r="CN394"/>
    </row>
    <row r="395" spans="9:92" x14ac:dyDescent="0.35">
      <c r="I395"/>
      <c r="J395"/>
      <c r="R395"/>
      <c r="S395"/>
      <c r="T395"/>
      <c r="U395"/>
      <c r="V395"/>
      <c r="W395"/>
      <c r="X395"/>
      <c r="Y395"/>
      <c r="Z395"/>
      <c r="AA395"/>
      <c r="AB395"/>
      <c r="AC395"/>
      <c r="AD395"/>
      <c r="AE395"/>
      <c r="AF395"/>
      <c r="AG395"/>
      <c r="AH395"/>
      <c r="AI395"/>
      <c r="AJ395"/>
      <c r="AK395"/>
      <c r="AL395"/>
      <c r="AM395"/>
      <c r="AN395"/>
      <c r="AO395"/>
      <c r="AP395"/>
      <c r="AQ395"/>
      <c r="AR395"/>
      <c r="AS395"/>
      <c r="AT395"/>
      <c r="AU395"/>
      <c r="AV395"/>
      <c r="AW395"/>
      <c r="AX395"/>
      <c r="AY395"/>
      <c r="AZ395"/>
      <c r="BA395"/>
      <c r="BB395"/>
      <c r="BC395"/>
      <c r="BD395"/>
      <c r="BE395"/>
      <c r="BF395"/>
      <c r="BG395"/>
      <c r="BH395"/>
      <c r="BI395"/>
      <c r="BJ395"/>
      <c r="BK395"/>
      <c r="BL395"/>
      <c r="BM395"/>
      <c r="BN395"/>
      <c r="BO395"/>
      <c r="BP395"/>
      <c r="BQ395"/>
      <c r="BR395"/>
      <c r="BS395"/>
      <c r="BT395"/>
      <c r="BU395"/>
      <c r="BV395"/>
      <c r="BW395"/>
      <c r="BX395"/>
      <c r="BY395"/>
      <c r="BZ395"/>
      <c r="CA395"/>
      <c r="CB395"/>
      <c r="CC395"/>
      <c r="CD395"/>
      <c r="CE395"/>
      <c r="CF395"/>
      <c r="CG395"/>
      <c r="CH395"/>
      <c r="CI395"/>
      <c r="CJ395"/>
      <c r="CK395"/>
      <c r="CL395"/>
      <c r="CN395"/>
    </row>
    <row r="396" spans="9:92" x14ac:dyDescent="0.35">
      <c r="I396"/>
      <c r="J396"/>
      <c r="R396"/>
      <c r="S396"/>
      <c r="T396"/>
      <c r="U396"/>
      <c r="V396"/>
      <c r="W396"/>
      <c r="X396"/>
      <c r="Y396"/>
      <c r="Z396"/>
      <c r="AA396"/>
      <c r="AB396"/>
      <c r="AC396"/>
      <c r="AD396"/>
      <c r="AE396"/>
      <c r="AF396"/>
      <c r="AG396"/>
      <c r="AH396"/>
      <c r="AI396"/>
      <c r="AJ396"/>
      <c r="AK396"/>
      <c r="AL396"/>
      <c r="AM396"/>
      <c r="AN396"/>
      <c r="AO396"/>
      <c r="AP396"/>
      <c r="AQ396"/>
      <c r="AR396"/>
      <c r="AS396"/>
      <c r="AT396"/>
      <c r="AU396"/>
      <c r="AV396"/>
      <c r="AW396"/>
      <c r="AX396"/>
      <c r="AY396"/>
      <c r="AZ396"/>
      <c r="BA396"/>
      <c r="BB396"/>
      <c r="BC396"/>
      <c r="BD396"/>
      <c r="BE396"/>
      <c r="BF396"/>
      <c r="BG396"/>
      <c r="BH396"/>
      <c r="BI396"/>
      <c r="BJ396"/>
      <c r="BK396"/>
      <c r="BL396"/>
      <c r="BM396"/>
      <c r="BN396"/>
      <c r="BO396"/>
      <c r="BP396"/>
      <c r="BQ396"/>
      <c r="BR396"/>
      <c r="BS396"/>
      <c r="BT396"/>
      <c r="BU396"/>
      <c r="BV396"/>
      <c r="BW396"/>
      <c r="BX396"/>
      <c r="BY396"/>
      <c r="BZ396"/>
      <c r="CA396"/>
      <c r="CB396"/>
      <c r="CC396"/>
      <c r="CD396"/>
      <c r="CE396"/>
      <c r="CF396"/>
      <c r="CG396"/>
      <c r="CH396"/>
      <c r="CI396"/>
      <c r="CJ396"/>
      <c r="CK396"/>
      <c r="CL396"/>
      <c r="CN396"/>
    </row>
    <row r="397" spans="9:92" x14ac:dyDescent="0.35">
      <c r="I397"/>
      <c r="J397"/>
      <c r="R397"/>
      <c r="S397"/>
      <c r="T397"/>
      <c r="U397"/>
      <c r="V397"/>
      <c r="W397"/>
      <c r="X397"/>
      <c r="Y397"/>
      <c r="Z397"/>
      <c r="AA397"/>
      <c r="AB397"/>
      <c r="AC397"/>
      <c r="AD397"/>
      <c r="AE397"/>
      <c r="AF397"/>
      <c r="AG397"/>
      <c r="AH397"/>
      <c r="AI397"/>
      <c r="AJ397"/>
      <c r="AK397"/>
      <c r="AL397"/>
      <c r="AM397"/>
      <c r="AN397"/>
      <c r="AO397"/>
      <c r="AP397"/>
      <c r="AQ397"/>
      <c r="AR397"/>
      <c r="AS397"/>
      <c r="AT397"/>
      <c r="AU397"/>
      <c r="AV397"/>
      <c r="AW397"/>
      <c r="AX397"/>
      <c r="AY397"/>
      <c r="AZ397"/>
      <c r="BA397"/>
      <c r="BB397"/>
      <c r="BC397"/>
      <c r="BD397"/>
      <c r="BE397"/>
      <c r="BF397"/>
      <c r="BG397"/>
      <c r="BH397"/>
      <c r="BI397"/>
      <c r="BJ397"/>
      <c r="BK397"/>
      <c r="BL397"/>
      <c r="BM397"/>
      <c r="BN397"/>
      <c r="BO397"/>
      <c r="BP397"/>
      <c r="BQ397"/>
      <c r="BR397"/>
      <c r="BS397"/>
      <c r="BT397"/>
      <c r="BU397"/>
      <c r="BV397"/>
      <c r="BW397"/>
      <c r="BX397"/>
      <c r="BY397"/>
      <c r="BZ397"/>
      <c r="CA397"/>
      <c r="CB397"/>
      <c r="CC397"/>
      <c r="CD397"/>
      <c r="CE397"/>
      <c r="CF397"/>
      <c r="CG397"/>
      <c r="CH397"/>
      <c r="CI397"/>
      <c r="CJ397"/>
      <c r="CK397"/>
      <c r="CL397"/>
      <c r="CN397"/>
    </row>
    <row r="398" spans="9:92" x14ac:dyDescent="0.35">
      <c r="I398"/>
      <c r="J398"/>
      <c r="R398"/>
      <c r="S398"/>
      <c r="T398"/>
      <c r="U398"/>
      <c r="V398"/>
      <c r="W398"/>
      <c r="X398"/>
      <c r="Y398"/>
      <c r="Z398"/>
      <c r="AA398"/>
      <c r="AB398"/>
      <c r="AC398"/>
      <c r="AD398"/>
      <c r="AE398"/>
      <c r="AF398"/>
      <c r="AG398"/>
      <c r="AH398"/>
      <c r="AI398"/>
      <c r="AJ398"/>
      <c r="AK398"/>
      <c r="AL398"/>
      <c r="AM398"/>
      <c r="AN398"/>
      <c r="AO398"/>
      <c r="AP398"/>
      <c r="AQ398"/>
      <c r="AR398"/>
      <c r="AS398"/>
      <c r="AT398"/>
      <c r="AU398"/>
      <c r="AV398"/>
      <c r="AW398"/>
      <c r="AX398"/>
      <c r="AY398"/>
      <c r="AZ398"/>
      <c r="BA398"/>
      <c r="BB398"/>
      <c r="BC398"/>
      <c r="BD398"/>
      <c r="BE398"/>
      <c r="BF398"/>
      <c r="BG398"/>
      <c r="BH398"/>
      <c r="BI398"/>
      <c r="BJ398"/>
      <c r="BK398"/>
      <c r="BL398"/>
      <c r="BM398"/>
      <c r="BN398"/>
      <c r="BO398"/>
      <c r="BP398"/>
      <c r="BQ398"/>
      <c r="BR398"/>
      <c r="BS398"/>
      <c r="BT398"/>
      <c r="BU398"/>
      <c r="BV398"/>
      <c r="BW398"/>
      <c r="BX398"/>
      <c r="BY398"/>
      <c r="BZ398"/>
      <c r="CA398"/>
      <c r="CB398"/>
      <c r="CC398"/>
      <c r="CD398"/>
      <c r="CE398"/>
      <c r="CF398"/>
      <c r="CG398"/>
      <c r="CH398"/>
      <c r="CI398"/>
      <c r="CJ398"/>
      <c r="CK398"/>
      <c r="CL398"/>
      <c r="CN398"/>
    </row>
    <row r="399" spans="9:92" x14ac:dyDescent="0.35">
      <c r="I399"/>
      <c r="J399"/>
      <c r="R399"/>
      <c r="S399"/>
      <c r="T399"/>
      <c r="U399"/>
      <c r="V399"/>
      <c r="W399"/>
      <c r="X399"/>
      <c r="Y399"/>
      <c r="Z399"/>
      <c r="AA399"/>
      <c r="AB399"/>
      <c r="AC399"/>
      <c r="AD399"/>
      <c r="AE399"/>
      <c r="AF399"/>
      <c r="AG399"/>
      <c r="AH399"/>
      <c r="AI399"/>
      <c r="AJ399"/>
      <c r="AK399"/>
      <c r="AL399"/>
      <c r="AM399"/>
      <c r="AN399"/>
      <c r="AO399"/>
      <c r="AP399"/>
      <c r="AQ399"/>
      <c r="AR399"/>
      <c r="AS399"/>
      <c r="AT399"/>
      <c r="AU399"/>
      <c r="AV399"/>
      <c r="AW399"/>
      <c r="AX399"/>
      <c r="AY399"/>
      <c r="AZ399"/>
      <c r="BA399"/>
      <c r="BB399"/>
      <c r="BC399"/>
      <c r="BD399"/>
      <c r="BE399"/>
      <c r="BF399"/>
      <c r="BG399"/>
      <c r="BH399"/>
      <c r="BI399"/>
      <c r="BJ399"/>
      <c r="BK399"/>
      <c r="BL399"/>
      <c r="BM399"/>
      <c r="BN399"/>
      <c r="BO399"/>
      <c r="BP399"/>
      <c r="BQ399"/>
      <c r="BR399"/>
      <c r="BS399"/>
      <c r="BT399"/>
      <c r="BU399"/>
      <c r="BV399"/>
      <c r="BW399"/>
      <c r="BX399"/>
      <c r="BY399"/>
      <c r="BZ399"/>
      <c r="CA399"/>
      <c r="CB399"/>
      <c r="CC399"/>
      <c r="CD399"/>
      <c r="CE399"/>
      <c r="CF399"/>
      <c r="CG399"/>
      <c r="CH399"/>
      <c r="CI399"/>
      <c r="CJ399"/>
      <c r="CK399"/>
      <c r="CL399"/>
      <c r="CN399"/>
    </row>
    <row r="400" spans="9:92" x14ac:dyDescent="0.35">
      <c r="I400"/>
      <c r="J400"/>
      <c r="R400"/>
      <c r="S400"/>
      <c r="T400"/>
      <c r="U400"/>
      <c r="V400"/>
      <c r="W400"/>
      <c r="X400"/>
      <c r="Y400"/>
      <c r="Z400"/>
      <c r="AA400"/>
      <c r="AB400"/>
      <c r="AC400"/>
      <c r="AD400"/>
      <c r="AE400"/>
      <c r="AF400"/>
      <c r="AG400"/>
      <c r="AH400"/>
      <c r="AI400"/>
      <c r="AJ400"/>
      <c r="AK400"/>
      <c r="AL400"/>
      <c r="AM400"/>
      <c r="AN400"/>
      <c r="AO400"/>
      <c r="AP400"/>
      <c r="AQ400"/>
      <c r="AR400"/>
      <c r="AS400"/>
      <c r="AT400"/>
      <c r="AU400"/>
      <c r="AV400"/>
      <c r="AW400"/>
      <c r="AX400"/>
      <c r="AY400"/>
      <c r="AZ400"/>
      <c r="BA400"/>
      <c r="BB400"/>
      <c r="BC400"/>
      <c r="BD400"/>
      <c r="BE400"/>
      <c r="BF400"/>
      <c r="BG400"/>
      <c r="BH400"/>
      <c r="BI400"/>
      <c r="BJ400"/>
      <c r="BK400"/>
      <c r="BL400"/>
      <c r="BM400"/>
      <c r="BN400"/>
      <c r="BO400"/>
      <c r="BP400"/>
      <c r="BQ400"/>
      <c r="BR400"/>
      <c r="BS400"/>
      <c r="BT400"/>
      <c r="BU400"/>
      <c r="BV400"/>
      <c r="BW400"/>
      <c r="BX400"/>
      <c r="BY400"/>
      <c r="BZ400"/>
      <c r="CA400"/>
      <c r="CB400"/>
      <c r="CC400"/>
      <c r="CD400"/>
      <c r="CE400"/>
      <c r="CF400"/>
      <c r="CG400"/>
      <c r="CH400"/>
      <c r="CI400"/>
      <c r="CJ400"/>
      <c r="CK400"/>
      <c r="CL400"/>
      <c r="CN400"/>
    </row>
    <row r="401" spans="9:92" x14ac:dyDescent="0.35">
      <c r="I401"/>
      <c r="J401"/>
      <c r="R401"/>
      <c r="S401"/>
      <c r="T401"/>
      <c r="U401"/>
      <c r="V401"/>
      <c r="W401"/>
      <c r="X401"/>
      <c r="Y401"/>
      <c r="Z401"/>
      <c r="AA401"/>
      <c r="AB401"/>
      <c r="AC401"/>
      <c r="AD401"/>
      <c r="AE401"/>
      <c r="AF401"/>
      <c r="AG401"/>
      <c r="AH401"/>
      <c r="AI401"/>
      <c r="AJ401"/>
      <c r="AK401"/>
      <c r="AL401"/>
      <c r="AM401"/>
      <c r="AN401"/>
      <c r="AO401"/>
      <c r="AP401"/>
      <c r="AQ401"/>
      <c r="AR401"/>
      <c r="AS401"/>
      <c r="AT401"/>
      <c r="AU401"/>
      <c r="AV401"/>
      <c r="AW401"/>
      <c r="AX401"/>
      <c r="AY401"/>
      <c r="AZ401"/>
      <c r="BA401"/>
      <c r="BB401"/>
      <c r="BC401"/>
      <c r="BD401"/>
      <c r="BE401"/>
      <c r="BF401"/>
      <c r="BG401"/>
      <c r="BH401"/>
      <c r="BI401"/>
      <c r="BJ401"/>
      <c r="BK401"/>
      <c r="BL401"/>
      <c r="BM401"/>
      <c r="BN401"/>
      <c r="BO401"/>
      <c r="BP401"/>
      <c r="BQ401"/>
      <c r="BR401"/>
      <c r="BS401"/>
      <c r="BT401"/>
      <c r="BU401"/>
      <c r="BV401"/>
      <c r="BW401"/>
      <c r="BX401"/>
      <c r="BY401"/>
      <c r="BZ401"/>
      <c r="CA401"/>
      <c r="CB401"/>
      <c r="CC401"/>
      <c r="CD401"/>
      <c r="CE401"/>
      <c r="CF401"/>
      <c r="CG401"/>
      <c r="CH401"/>
      <c r="CI401"/>
      <c r="CJ401"/>
      <c r="CK401"/>
      <c r="CL401"/>
      <c r="CN401"/>
    </row>
    <row r="402" spans="9:92" x14ac:dyDescent="0.35">
      <c r="I402"/>
      <c r="J402"/>
      <c r="R402"/>
      <c r="S402"/>
      <c r="T402"/>
      <c r="U402"/>
      <c r="V402"/>
      <c r="W402"/>
      <c r="X402"/>
      <c r="Y402"/>
      <c r="Z402"/>
      <c r="AA402"/>
      <c r="AB402"/>
      <c r="AC402"/>
      <c r="AD402"/>
      <c r="AE402"/>
      <c r="AF402"/>
      <c r="AG402"/>
      <c r="AH402"/>
      <c r="AI402"/>
      <c r="AJ402"/>
      <c r="AK402"/>
      <c r="AL402"/>
      <c r="AM402"/>
      <c r="AN402"/>
      <c r="AO402"/>
      <c r="AP402"/>
      <c r="AQ402"/>
      <c r="AR402"/>
      <c r="AS402"/>
      <c r="AT402"/>
      <c r="AU402"/>
      <c r="AV402"/>
      <c r="AW402"/>
      <c r="AX402"/>
      <c r="AY402"/>
      <c r="AZ402"/>
      <c r="BA402"/>
      <c r="BB402"/>
      <c r="BC402"/>
      <c r="BD402"/>
      <c r="BE402"/>
      <c r="BF402"/>
      <c r="BG402"/>
      <c r="BH402"/>
      <c r="BI402"/>
      <c r="BJ402"/>
      <c r="BK402"/>
      <c r="BL402"/>
      <c r="BM402"/>
      <c r="BN402"/>
      <c r="BO402"/>
      <c r="BP402"/>
      <c r="BQ402"/>
      <c r="BR402"/>
      <c r="BS402"/>
      <c r="BT402"/>
      <c r="BU402"/>
      <c r="BV402"/>
      <c r="BW402"/>
      <c r="BX402"/>
      <c r="BY402"/>
      <c r="BZ402"/>
      <c r="CA402"/>
      <c r="CB402"/>
      <c r="CC402"/>
      <c r="CD402"/>
      <c r="CE402"/>
      <c r="CF402"/>
      <c r="CG402"/>
      <c r="CH402"/>
      <c r="CI402"/>
      <c r="CJ402"/>
      <c r="CK402"/>
      <c r="CL402"/>
      <c r="CN402"/>
    </row>
    <row r="403" spans="9:92" x14ac:dyDescent="0.35">
      <c r="I403"/>
      <c r="J403"/>
      <c r="R403"/>
      <c r="S403"/>
      <c r="T403"/>
      <c r="U403"/>
      <c r="V403"/>
      <c r="W403"/>
      <c r="X403"/>
      <c r="Y403"/>
      <c r="Z403"/>
      <c r="AA403"/>
      <c r="AB403"/>
      <c r="AC403"/>
      <c r="AD403"/>
      <c r="AE403"/>
      <c r="AF403"/>
      <c r="AG403"/>
      <c r="AH403"/>
      <c r="AI403"/>
      <c r="AJ403"/>
      <c r="AK403"/>
      <c r="AL403"/>
      <c r="AM403"/>
      <c r="AN403"/>
      <c r="AO403"/>
      <c r="AP403"/>
      <c r="AQ403"/>
      <c r="AR403"/>
      <c r="AS403"/>
      <c r="AT403"/>
      <c r="AU403"/>
      <c r="AV403"/>
      <c r="AW403"/>
      <c r="AX403"/>
      <c r="AY403"/>
      <c r="AZ403"/>
      <c r="BA403"/>
      <c r="BB403"/>
      <c r="BC403"/>
      <c r="BD403"/>
      <c r="BE403"/>
      <c r="BF403"/>
      <c r="BG403"/>
      <c r="BH403"/>
      <c r="BI403"/>
      <c r="BJ403"/>
      <c r="BK403"/>
      <c r="BL403"/>
      <c r="BM403"/>
      <c r="BN403"/>
      <c r="BO403"/>
      <c r="BP403"/>
      <c r="BQ403"/>
      <c r="BR403"/>
      <c r="BS403"/>
      <c r="BT403"/>
      <c r="BU403"/>
      <c r="BV403"/>
      <c r="BW403"/>
      <c r="BX403"/>
      <c r="BY403"/>
      <c r="BZ403"/>
      <c r="CA403"/>
      <c r="CB403"/>
      <c r="CC403"/>
      <c r="CD403"/>
      <c r="CE403"/>
      <c r="CF403"/>
      <c r="CG403"/>
      <c r="CH403"/>
      <c r="CI403"/>
      <c r="CJ403"/>
      <c r="CK403"/>
      <c r="CL403"/>
      <c r="CN403"/>
    </row>
    <row r="404" spans="9:92" x14ac:dyDescent="0.35">
      <c r="I404"/>
      <c r="J404"/>
      <c r="R404"/>
      <c r="S404"/>
      <c r="T404"/>
      <c r="U404"/>
      <c r="V404"/>
      <c r="W404"/>
      <c r="X404"/>
      <c r="Y404"/>
      <c r="Z404"/>
      <c r="AA404"/>
      <c r="AB404"/>
      <c r="AC404"/>
      <c r="AD404"/>
      <c r="AE404"/>
      <c r="AF404"/>
      <c r="AG404"/>
      <c r="AH404"/>
      <c r="AI404"/>
      <c r="AJ404"/>
      <c r="AK404"/>
      <c r="AL404"/>
      <c r="AM404"/>
      <c r="AN404"/>
      <c r="AO404"/>
      <c r="AP404"/>
      <c r="AQ404"/>
      <c r="AR404"/>
      <c r="AS404"/>
      <c r="AT404"/>
      <c r="AU404"/>
      <c r="AV404"/>
      <c r="AW404"/>
      <c r="AX404"/>
      <c r="AY404"/>
      <c r="AZ404"/>
      <c r="BA404"/>
      <c r="BB404"/>
      <c r="BC404"/>
      <c r="BD404"/>
      <c r="BE404"/>
      <c r="BF404"/>
      <c r="BG404"/>
      <c r="BH404"/>
      <c r="BI404"/>
      <c r="BJ404"/>
      <c r="BK404"/>
      <c r="BL404"/>
      <c r="BM404"/>
      <c r="BN404"/>
      <c r="BO404"/>
      <c r="BP404"/>
      <c r="BQ404"/>
      <c r="BR404"/>
      <c r="BS404"/>
      <c r="BT404"/>
      <c r="BU404"/>
      <c r="BV404"/>
      <c r="BW404"/>
      <c r="BX404"/>
      <c r="BY404"/>
      <c r="BZ404"/>
      <c r="CA404"/>
      <c r="CB404"/>
      <c r="CC404"/>
      <c r="CD404"/>
      <c r="CE404"/>
      <c r="CF404"/>
      <c r="CG404"/>
      <c r="CH404"/>
      <c r="CI404"/>
      <c r="CJ404"/>
      <c r="CK404"/>
      <c r="CL404"/>
      <c r="CN404"/>
    </row>
    <row r="405" spans="9:92" x14ac:dyDescent="0.35">
      <c r="I405"/>
      <c r="J405"/>
      <c r="R405"/>
      <c r="S405"/>
      <c r="T405"/>
      <c r="U405"/>
      <c r="V405"/>
      <c r="W405"/>
      <c r="X405"/>
      <c r="Y405"/>
      <c r="Z405"/>
      <c r="AA405"/>
      <c r="AB405"/>
      <c r="AC405"/>
      <c r="AD405"/>
      <c r="AE405"/>
      <c r="AF405"/>
      <c r="AG405"/>
      <c r="AH405"/>
      <c r="AI405"/>
      <c r="AJ405"/>
      <c r="AK405"/>
      <c r="AL405"/>
      <c r="AM405"/>
      <c r="AN405"/>
      <c r="AO405"/>
      <c r="AP405"/>
      <c r="AQ405"/>
      <c r="AR405"/>
      <c r="AS405"/>
      <c r="AT405"/>
      <c r="AU405"/>
      <c r="AV405"/>
      <c r="AW405"/>
      <c r="AX405"/>
      <c r="AY405"/>
      <c r="AZ405"/>
      <c r="BA405"/>
      <c r="BB405"/>
      <c r="BC405"/>
      <c r="BD405"/>
      <c r="BE405"/>
      <c r="BF405"/>
      <c r="BG405"/>
      <c r="BH405"/>
      <c r="BI405"/>
      <c r="BJ405"/>
      <c r="BK405"/>
      <c r="BL405"/>
      <c r="BM405"/>
      <c r="BN405"/>
      <c r="BO405"/>
      <c r="BP405"/>
      <c r="BQ405"/>
      <c r="BR405"/>
      <c r="BS405"/>
      <c r="BT405"/>
      <c r="BU405"/>
      <c r="BV405"/>
      <c r="BW405"/>
      <c r="BX405"/>
      <c r="BY405"/>
      <c r="BZ405"/>
      <c r="CA405"/>
      <c r="CB405"/>
      <c r="CC405"/>
      <c r="CD405"/>
      <c r="CE405"/>
      <c r="CF405"/>
      <c r="CG405"/>
      <c r="CH405"/>
      <c r="CI405"/>
      <c r="CJ405"/>
      <c r="CK405"/>
      <c r="CL405"/>
      <c r="CN405"/>
    </row>
    <row r="406" spans="9:92" x14ac:dyDescent="0.35">
      <c r="I406"/>
      <c r="J406"/>
      <c r="R406"/>
      <c r="S406"/>
      <c r="T406"/>
      <c r="U406"/>
      <c r="V406"/>
      <c r="W406"/>
      <c r="X406"/>
      <c r="Y406"/>
      <c r="Z406"/>
      <c r="AA406"/>
      <c r="AB406"/>
      <c r="AC406"/>
      <c r="AD406"/>
      <c r="AE406"/>
      <c r="AF406"/>
      <c r="AG406"/>
      <c r="AH406"/>
      <c r="AI406"/>
      <c r="AJ406"/>
      <c r="AK406"/>
      <c r="AL406"/>
      <c r="AM406"/>
      <c r="AN406"/>
      <c r="AO406"/>
      <c r="AP406"/>
      <c r="AQ406"/>
      <c r="AR406"/>
      <c r="AS406"/>
      <c r="AT406"/>
      <c r="AU406"/>
      <c r="AV406"/>
      <c r="AW406"/>
      <c r="AX406"/>
      <c r="AY406"/>
      <c r="AZ406"/>
      <c r="BA406"/>
      <c r="BB406"/>
      <c r="BC406"/>
      <c r="BD406"/>
      <c r="BE406"/>
      <c r="BF406"/>
      <c r="BG406"/>
      <c r="BH406"/>
      <c r="BI406"/>
      <c r="BJ406"/>
      <c r="BK406"/>
      <c r="BL406"/>
      <c r="BM406"/>
      <c r="BN406"/>
      <c r="BO406"/>
      <c r="BP406"/>
      <c r="BQ406"/>
      <c r="BR406"/>
      <c r="BS406"/>
      <c r="BT406"/>
      <c r="BU406"/>
      <c r="BV406"/>
      <c r="BW406"/>
      <c r="BX406"/>
      <c r="BY406"/>
      <c r="BZ406"/>
      <c r="CA406"/>
      <c r="CB406"/>
      <c r="CC406"/>
      <c r="CD406"/>
      <c r="CE406"/>
      <c r="CF406"/>
      <c r="CG406"/>
      <c r="CH406"/>
      <c r="CI406"/>
      <c r="CJ406"/>
      <c r="CK406"/>
      <c r="CL406"/>
      <c r="CN406"/>
    </row>
    <row r="407" spans="9:92" x14ac:dyDescent="0.35">
      <c r="I407"/>
      <c r="J407"/>
      <c r="R407"/>
      <c r="S407"/>
      <c r="T407"/>
      <c r="U407"/>
      <c r="V407"/>
      <c r="W407"/>
      <c r="X407"/>
      <c r="Y407"/>
      <c r="Z407"/>
      <c r="AA407"/>
      <c r="AB407"/>
      <c r="AC407"/>
      <c r="AD407"/>
      <c r="AE407"/>
      <c r="AF407"/>
      <c r="AG407"/>
      <c r="AH407"/>
      <c r="AI407"/>
      <c r="AJ407"/>
      <c r="AK407"/>
      <c r="AL407"/>
      <c r="AM407"/>
      <c r="AN407"/>
      <c r="AO407"/>
      <c r="AP407"/>
      <c r="AQ407"/>
      <c r="AR407"/>
      <c r="AS407"/>
      <c r="AT407"/>
      <c r="AU407"/>
      <c r="AV407"/>
      <c r="AW407"/>
      <c r="AX407"/>
      <c r="AY407"/>
      <c r="AZ407"/>
      <c r="BA407"/>
      <c r="BB407"/>
      <c r="BC407"/>
      <c r="BD407"/>
      <c r="BE407"/>
      <c r="BF407"/>
      <c r="BG407"/>
      <c r="BH407"/>
      <c r="BI407"/>
      <c r="BJ407"/>
      <c r="BK407"/>
      <c r="BL407"/>
      <c r="BM407"/>
      <c r="BN407"/>
      <c r="BO407"/>
      <c r="BP407"/>
      <c r="BQ407"/>
      <c r="BR407"/>
      <c r="BS407"/>
      <c r="BT407"/>
      <c r="BU407"/>
      <c r="BV407"/>
      <c r="BW407"/>
      <c r="BX407"/>
      <c r="BY407"/>
      <c r="BZ407"/>
      <c r="CA407"/>
      <c r="CB407"/>
      <c r="CC407"/>
      <c r="CD407"/>
      <c r="CE407"/>
      <c r="CF407"/>
      <c r="CG407"/>
      <c r="CH407"/>
      <c r="CI407"/>
      <c r="CJ407"/>
      <c r="CK407"/>
      <c r="CL407"/>
      <c r="CN407"/>
    </row>
    <row r="408" spans="9:92" x14ac:dyDescent="0.35">
      <c r="I408"/>
      <c r="J408"/>
      <c r="R408"/>
      <c r="S408"/>
      <c r="T408"/>
      <c r="U408"/>
      <c r="V408"/>
      <c r="W408"/>
      <c r="X408"/>
      <c r="Y408"/>
      <c r="Z408"/>
      <c r="AA408"/>
      <c r="AB408"/>
      <c r="AC408"/>
      <c r="AD408"/>
      <c r="AE408"/>
      <c r="AF408"/>
      <c r="AG408"/>
      <c r="AH408"/>
      <c r="AI408"/>
      <c r="AJ408"/>
      <c r="AK408"/>
      <c r="AL408"/>
      <c r="AM408"/>
      <c r="AN408"/>
      <c r="AO408"/>
      <c r="AP408"/>
      <c r="AQ408"/>
      <c r="AR408"/>
      <c r="AS408"/>
      <c r="AT408"/>
      <c r="AU408"/>
      <c r="AV408"/>
      <c r="AW408"/>
      <c r="AX408"/>
      <c r="AY408"/>
      <c r="AZ408"/>
      <c r="BA408"/>
      <c r="BB408"/>
      <c r="BC408"/>
      <c r="BD408"/>
      <c r="BE408"/>
      <c r="BF408"/>
      <c r="BG408"/>
      <c r="BH408"/>
      <c r="BI408"/>
      <c r="BJ408"/>
      <c r="BK408"/>
      <c r="BL408"/>
      <c r="BM408"/>
      <c r="BN408"/>
      <c r="BO408"/>
      <c r="BP408"/>
      <c r="BQ408"/>
      <c r="BR408"/>
      <c r="BS408"/>
      <c r="BT408"/>
      <c r="BU408"/>
      <c r="BV408"/>
      <c r="BW408"/>
      <c r="BX408"/>
      <c r="BY408"/>
      <c r="BZ408"/>
      <c r="CA408"/>
      <c r="CB408"/>
      <c r="CC408"/>
      <c r="CD408"/>
      <c r="CE408"/>
      <c r="CF408"/>
      <c r="CG408"/>
      <c r="CH408"/>
      <c r="CI408"/>
      <c r="CJ408"/>
      <c r="CK408"/>
      <c r="CL408"/>
      <c r="CN408"/>
    </row>
    <row r="409" spans="9:92" x14ac:dyDescent="0.35">
      <c r="I409"/>
      <c r="J409"/>
      <c r="R409"/>
      <c r="S409"/>
      <c r="T409"/>
      <c r="U409"/>
      <c r="V409"/>
      <c r="W409"/>
      <c r="X409"/>
      <c r="Y409"/>
      <c r="Z409"/>
      <c r="AA409"/>
      <c r="AB409"/>
      <c r="AC409"/>
      <c r="AD409"/>
      <c r="AE409"/>
      <c r="AF409"/>
      <c r="AG409"/>
      <c r="AH409"/>
      <c r="AI409"/>
      <c r="AJ409"/>
      <c r="AK409"/>
      <c r="AL409"/>
      <c r="AM409"/>
      <c r="AN409"/>
      <c r="AO409"/>
      <c r="AP409"/>
      <c r="AQ409"/>
      <c r="AR409"/>
      <c r="AS409"/>
      <c r="AT409"/>
      <c r="AU409"/>
      <c r="AV409"/>
      <c r="AW409"/>
      <c r="AX409"/>
      <c r="AY409"/>
      <c r="AZ409"/>
      <c r="BA409"/>
      <c r="BB409"/>
      <c r="BC409"/>
      <c r="BD409"/>
      <c r="BE409"/>
      <c r="BF409"/>
      <c r="BG409"/>
      <c r="BH409"/>
      <c r="BI409"/>
      <c r="BJ409"/>
      <c r="BK409"/>
      <c r="BL409"/>
      <c r="BM409"/>
      <c r="BN409"/>
      <c r="BO409"/>
      <c r="BP409"/>
      <c r="BQ409"/>
      <c r="BR409"/>
      <c r="BS409"/>
      <c r="BT409"/>
      <c r="BU409"/>
      <c r="BV409"/>
      <c r="BW409"/>
      <c r="BX409"/>
      <c r="BY409"/>
      <c r="BZ409"/>
      <c r="CA409"/>
      <c r="CB409"/>
      <c r="CC409"/>
      <c r="CD409"/>
      <c r="CE409"/>
      <c r="CF409"/>
      <c r="CG409"/>
      <c r="CH409"/>
      <c r="CI409"/>
      <c r="CJ409"/>
      <c r="CK409"/>
      <c r="CL409"/>
      <c r="CN409"/>
    </row>
    <row r="410" spans="9:92" x14ac:dyDescent="0.35">
      <c r="I410"/>
      <c r="J410"/>
      <c r="R410"/>
      <c r="S410"/>
      <c r="T410"/>
      <c r="U410"/>
      <c r="V410"/>
      <c r="W410"/>
      <c r="X410"/>
      <c r="Y410"/>
      <c r="Z410"/>
      <c r="AA410"/>
      <c r="AB410"/>
      <c r="AC410"/>
      <c r="AD410"/>
      <c r="AE410"/>
      <c r="AF410"/>
      <c r="AG410"/>
      <c r="AH410"/>
      <c r="AI410"/>
      <c r="AJ410"/>
      <c r="AK410"/>
      <c r="AL410"/>
      <c r="AM410"/>
      <c r="AN410"/>
      <c r="AO410"/>
      <c r="AP410"/>
      <c r="AQ410"/>
      <c r="AR410"/>
      <c r="AS410"/>
      <c r="AT410"/>
      <c r="AU410"/>
      <c r="AV410"/>
      <c r="AW410"/>
      <c r="AX410"/>
      <c r="AY410"/>
      <c r="AZ410"/>
      <c r="BA410"/>
      <c r="BB410"/>
      <c r="BC410"/>
      <c r="BD410"/>
      <c r="BE410"/>
      <c r="BF410"/>
      <c r="BG410"/>
      <c r="BH410"/>
      <c r="BI410"/>
      <c r="BJ410"/>
      <c r="BK410"/>
      <c r="BL410"/>
      <c r="BM410"/>
      <c r="BN410"/>
      <c r="BO410"/>
      <c r="BP410"/>
      <c r="BQ410"/>
      <c r="BR410"/>
      <c r="BS410"/>
      <c r="BT410"/>
      <c r="BU410"/>
      <c r="BV410"/>
      <c r="BW410"/>
      <c r="BX410"/>
      <c r="BY410"/>
      <c r="BZ410"/>
      <c r="CA410"/>
      <c r="CB410"/>
      <c r="CC410"/>
      <c r="CD410"/>
      <c r="CE410"/>
      <c r="CF410"/>
      <c r="CG410"/>
      <c r="CH410"/>
      <c r="CI410"/>
      <c r="CJ410"/>
      <c r="CK410"/>
      <c r="CL410"/>
      <c r="CN410"/>
    </row>
    <row r="411" spans="9:92" x14ac:dyDescent="0.35">
      <c r="I411"/>
      <c r="J411"/>
      <c r="R411"/>
      <c r="S411"/>
      <c r="T411"/>
      <c r="U411"/>
      <c r="V411"/>
      <c r="W411"/>
      <c r="X411"/>
      <c r="Y411"/>
      <c r="Z411"/>
      <c r="AA411"/>
      <c r="AB411"/>
      <c r="AC411"/>
      <c r="AD411"/>
      <c r="AE411"/>
      <c r="AF411"/>
      <c r="AG411"/>
      <c r="AH411"/>
      <c r="AI411"/>
      <c r="AJ411"/>
      <c r="AK411"/>
      <c r="AL411"/>
      <c r="AM411"/>
      <c r="AN411"/>
      <c r="AO411"/>
      <c r="AP411"/>
      <c r="AQ411"/>
      <c r="AR411"/>
      <c r="AS411"/>
      <c r="AT411"/>
      <c r="AU411"/>
      <c r="AV411"/>
      <c r="AW411"/>
      <c r="AX411"/>
      <c r="AY411"/>
      <c r="AZ411"/>
      <c r="BA411"/>
      <c r="BB411"/>
      <c r="BC411"/>
      <c r="BD411"/>
      <c r="BE411"/>
      <c r="BF411"/>
      <c r="BG411"/>
      <c r="BH411"/>
      <c r="BI411"/>
      <c r="BJ411"/>
      <c r="BK411"/>
      <c r="BL411"/>
      <c r="BM411"/>
      <c r="BN411"/>
      <c r="BO411"/>
      <c r="BP411"/>
      <c r="BQ411"/>
      <c r="BR411"/>
      <c r="BS411"/>
      <c r="BT411"/>
      <c r="BU411"/>
      <c r="BV411"/>
      <c r="BW411"/>
      <c r="BX411"/>
      <c r="BY411"/>
      <c r="BZ411"/>
      <c r="CA411"/>
      <c r="CB411"/>
      <c r="CC411"/>
      <c r="CD411"/>
      <c r="CE411"/>
      <c r="CF411"/>
      <c r="CG411"/>
      <c r="CH411"/>
      <c r="CI411"/>
      <c r="CJ411"/>
      <c r="CK411"/>
      <c r="CL411"/>
      <c r="CN411"/>
    </row>
    <row r="412" spans="9:92" x14ac:dyDescent="0.35">
      <c r="I412"/>
      <c r="J412"/>
      <c r="R412"/>
      <c r="S412"/>
      <c r="T412"/>
      <c r="U412"/>
      <c r="V412"/>
      <c r="W412"/>
      <c r="X412"/>
      <c r="Y412"/>
      <c r="Z412"/>
      <c r="AA412"/>
      <c r="AB412"/>
      <c r="AC412"/>
      <c r="AD412"/>
      <c r="AE412"/>
      <c r="AF412"/>
      <c r="AG412"/>
      <c r="AH412"/>
      <c r="AI412"/>
      <c r="AJ412"/>
      <c r="AK412"/>
      <c r="AL412"/>
      <c r="AM412"/>
      <c r="AN412"/>
      <c r="AO412"/>
      <c r="AP412"/>
      <c r="AQ412"/>
      <c r="AR412"/>
      <c r="AS412"/>
      <c r="AT412"/>
      <c r="AU412"/>
      <c r="AV412"/>
      <c r="AW412"/>
      <c r="AX412"/>
      <c r="AY412"/>
      <c r="AZ412"/>
      <c r="BA412"/>
      <c r="BB412"/>
      <c r="BC412"/>
      <c r="BD412"/>
      <c r="BE412"/>
      <c r="BF412"/>
      <c r="BG412"/>
      <c r="BH412"/>
      <c r="BI412"/>
      <c r="BJ412"/>
      <c r="BK412"/>
      <c r="BL412"/>
      <c r="BM412"/>
      <c r="BN412"/>
      <c r="BO412"/>
      <c r="BP412"/>
      <c r="BQ412"/>
      <c r="BR412"/>
      <c r="BS412"/>
      <c r="BT412"/>
      <c r="BU412"/>
      <c r="BV412"/>
      <c r="BW412"/>
      <c r="BX412"/>
      <c r="BY412"/>
      <c r="BZ412"/>
      <c r="CA412"/>
      <c r="CB412"/>
      <c r="CC412"/>
      <c r="CD412"/>
      <c r="CE412"/>
      <c r="CF412"/>
      <c r="CG412"/>
      <c r="CH412"/>
      <c r="CI412"/>
      <c r="CJ412"/>
      <c r="CK412"/>
      <c r="CL412"/>
      <c r="CN412"/>
    </row>
    <row r="413" spans="9:92" x14ac:dyDescent="0.35">
      <c r="I413"/>
      <c r="J413"/>
      <c r="R413"/>
      <c r="S413"/>
      <c r="T413"/>
      <c r="U413"/>
      <c r="V413"/>
      <c r="W413"/>
      <c r="X413"/>
      <c r="Y413"/>
      <c r="Z413"/>
      <c r="AA413"/>
      <c r="AB413"/>
      <c r="AC413"/>
      <c r="AD413"/>
      <c r="AE413"/>
      <c r="AF413"/>
      <c r="AG413"/>
      <c r="AH413"/>
      <c r="AI413"/>
      <c r="AJ413"/>
      <c r="AK413"/>
      <c r="AL413"/>
      <c r="AM413"/>
      <c r="AN413"/>
      <c r="AO413"/>
      <c r="AP413"/>
      <c r="AQ413"/>
      <c r="AR413"/>
      <c r="AS413"/>
      <c r="AT413"/>
      <c r="AU413"/>
      <c r="AV413"/>
      <c r="AW413"/>
      <c r="AX413"/>
      <c r="AY413"/>
      <c r="AZ413"/>
      <c r="BA413"/>
      <c r="BB413"/>
      <c r="BC413"/>
      <c r="BD413"/>
      <c r="BE413"/>
      <c r="BF413"/>
      <c r="BG413"/>
      <c r="BH413"/>
      <c r="BI413"/>
      <c r="BJ413"/>
      <c r="BK413"/>
      <c r="BL413"/>
      <c r="BM413"/>
      <c r="BN413"/>
      <c r="BO413"/>
      <c r="BP413"/>
      <c r="BQ413"/>
      <c r="BR413"/>
      <c r="BS413"/>
      <c r="BT413"/>
      <c r="BU413"/>
      <c r="BV413"/>
      <c r="BW413"/>
      <c r="BX413"/>
      <c r="BY413"/>
      <c r="BZ413"/>
      <c r="CA413"/>
      <c r="CB413"/>
      <c r="CC413"/>
      <c r="CD413"/>
      <c r="CE413"/>
      <c r="CF413"/>
      <c r="CG413"/>
      <c r="CH413"/>
      <c r="CI413"/>
      <c r="CJ413"/>
      <c r="CK413"/>
      <c r="CL413"/>
      <c r="CN413"/>
    </row>
    <row r="414" spans="9:92" x14ac:dyDescent="0.35">
      <c r="I414"/>
      <c r="J414"/>
      <c r="R414"/>
      <c r="S414"/>
      <c r="T414"/>
      <c r="U414"/>
      <c r="V414"/>
      <c r="W414"/>
      <c r="X414"/>
      <c r="Y414"/>
      <c r="Z414"/>
      <c r="AA414"/>
      <c r="AB414"/>
      <c r="AC414"/>
      <c r="AD414"/>
      <c r="AE414"/>
      <c r="AF414"/>
      <c r="AG414"/>
      <c r="AH414"/>
      <c r="AI414"/>
      <c r="AJ414"/>
      <c r="AK414"/>
      <c r="AL414"/>
      <c r="AM414"/>
      <c r="AN414"/>
      <c r="AO414"/>
      <c r="AP414"/>
      <c r="AQ414"/>
      <c r="AR414"/>
      <c r="AS414"/>
      <c r="AT414"/>
      <c r="AU414"/>
      <c r="AV414"/>
      <c r="AW414"/>
      <c r="AX414"/>
      <c r="AY414"/>
      <c r="AZ414"/>
      <c r="BA414"/>
      <c r="BB414"/>
      <c r="BC414"/>
      <c r="BD414"/>
      <c r="BE414"/>
      <c r="BF414"/>
      <c r="BG414"/>
      <c r="BH414"/>
      <c r="BI414"/>
      <c r="BJ414"/>
      <c r="BK414"/>
      <c r="BL414"/>
      <c r="BM414"/>
      <c r="BN414"/>
      <c r="BO414"/>
      <c r="BP414"/>
      <c r="BQ414"/>
      <c r="BR414"/>
      <c r="BS414"/>
      <c r="BT414"/>
      <c r="BU414"/>
      <c r="BV414"/>
      <c r="BW414"/>
      <c r="BX414"/>
      <c r="BY414"/>
      <c r="BZ414"/>
      <c r="CA414"/>
      <c r="CB414"/>
      <c r="CC414"/>
      <c r="CD414"/>
      <c r="CE414"/>
      <c r="CF414"/>
      <c r="CG414"/>
      <c r="CH414"/>
      <c r="CI414"/>
      <c r="CJ414"/>
      <c r="CK414"/>
      <c r="CL414"/>
      <c r="CN414"/>
    </row>
    <row r="415" spans="9:92" x14ac:dyDescent="0.35">
      <c r="I415"/>
      <c r="J415"/>
      <c r="R415"/>
      <c r="S415"/>
      <c r="T415"/>
      <c r="U415"/>
      <c r="V415"/>
      <c r="W415"/>
      <c r="X415"/>
      <c r="Y415"/>
      <c r="Z415"/>
      <c r="AA415"/>
      <c r="AB415"/>
      <c r="AC415"/>
      <c r="AD415"/>
      <c r="AE415"/>
      <c r="AF415"/>
      <c r="AG415"/>
      <c r="AH415"/>
      <c r="AI415"/>
      <c r="AJ415"/>
      <c r="AK415"/>
      <c r="AL415"/>
      <c r="AM415"/>
      <c r="AN415"/>
      <c r="AO415"/>
      <c r="AP415"/>
      <c r="AQ415"/>
      <c r="AR415"/>
      <c r="AS415"/>
      <c r="AT415"/>
      <c r="AU415"/>
      <c r="AV415"/>
      <c r="AW415"/>
      <c r="AX415"/>
      <c r="AY415"/>
      <c r="AZ415"/>
      <c r="BA415"/>
      <c r="BB415"/>
      <c r="BC415"/>
      <c r="BD415"/>
      <c r="BE415"/>
      <c r="BF415"/>
      <c r="BG415"/>
      <c r="BH415"/>
      <c r="BI415"/>
      <c r="BJ415"/>
      <c r="BK415"/>
      <c r="BL415"/>
      <c r="BM415"/>
      <c r="BN415"/>
      <c r="BO415"/>
      <c r="BP415"/>
      <c r="BQ415"/>
      <c r="BR415"/>
      <c r="BS415"/>
      <c r="BT415"/>
      <c r="BU415"/>
      <c r="BV415"/>
      <c r="BW415"/>
      <c r="BX415"/>
      <c r="BY415"/>
      <c r="BZ415"/>
      <c r="CA415"/>
      <c r="CB415"/>
      <c r="CC415"/>
      <c r="CD415"/>
      <c r="CE415"/>
      <c r="CF415"/>
      <c r="CG415"/>
      <c r="CH415"/>
      <c r="CI415"/>
      <c r="CJ415"/>
      <c r="CK415"/>
      <c r="CL415"/>
      <c r="CN415"/>
    </row>
    <row r="416" spans="9:92" x14ac:dyDescent="0.35">
      <c r="I416"/>
      <c r="J416"/>
      <c r="R416"/>
      <c r="S416"/>
      <c r="T416"/>
      <c r="U416"/>
      <c r="V416"/>
      <c r="W416"/>
      <c r="X416"/>
      <c r="Y416"/>
      <c r="Z416"/>
      <c r="AA416"/>
      <c r="AB416"/>
      <c r="AC416"/>
      <c r="AD416"/>
      <c r="AE416"/>
      <c r="AF416"/>
      <c r="AG416"/>
      <c r="AH416"/>
      <c r="AI416"/>
      <c r="AJ416"/>
      <c r="AK416"/>
      <c r="AL416"/>
      <c r="AM416"/>
      <c r="AN416"/>
      <c r="AO416"/>
      <c r="AP416"/>
      <c r="AQ416"/>
      <c r="AR416"/>
      <c r="AS416"/>
      <c r="AT416"/>
      <c r="AU416"/>
      <c r="AV416"/>
      <c r="AW416"/>
      <c r="AX416"/>
      <c r="AY416"/>
      <c r="AZ416"/>
      <c r="BA416"/>
      <c r="BB416"/>
      <c r="BC416"/>
      <c r="BD416"/>
      <c r="BE416"/>
      <c r="BF416"/>
      <c r="BG416"/>
      <c r="BH416"/>
      <c r="BI416"/>
      <c r="BJ416"/>
      <c r="BK416"/>
      <c r="BL416"/>
      <c r="BM416"/>
      <c r="BN416"/>
      <c r="BO416"/>
      <c r="BP416"/>
      <c r="BQ416"/>
      <c r="BR416"/>
      <c r="BS416"/>
      <c r="BT416"/>
      <c r="BU416"/>
      <c r="BV416"/>
      <c r="BW416"/>
      <c r="BX416"/>
      <c r="BY416"/>
      <c r="BZ416"/>
      <c r="CA416"/>
      <c r="CB416"/>
      <c r="CC416"/>
      <c r="CD416"/>
      <c r="CE416"/>
      <c r="CF416"/>
      <c r="CG416"/>
      <c r="CH416"/>
      <c r="CI416"/>
      <c r="CJ416"/>
      <c r="CK416"/>
      <c r="CL416"/>
      <c r="CN416"/>
    </row>
    <row r="417" spans="9:92" x14ac:dyDescent="0.35">
      <c r="I417"/>
      <c r="J417"/>
      <c r="R417"/>
      <c r="S417"/>
      <c r="T417"/>
      <c r="U417"/>
      <c r="V417"/>
      <c r="W417"/>
      <c r="X417"/>
      <c r="Y417"/>
      <c r="Z417"/>
      <c r="AA417"/>
      <c r="AB417"/>
      <c r="AC417"/>
      <c r="AD417"/>
      <c r="AE417"/>
      <c r="AF417"/>
      <c r="AG417"/>
      <c r="AH417"/>
      <c r="AI417"/>
      <c r="AJ417"/>
      <c r="AK417"/>
      <c r="AL417"/>
      <c r="AM417"/>
      <c r="AN417"/>
      <c r="AO417"/>
      <c r="AP417"/>
      <c r="AQ417"/>
      <c r="AR417"/>
      <c r="AS417"/>
      <c r="AT417"/>
      <c r="AU417"/>
      <c r="AV417"/>
      <c r="AW417"/>
      <c r="AX417"/>
      <c r="AY417"/>
      <c r="AZ417"/>
      <c r="BA417"/>
      <c r="BB417"/>
      <c r="BC417"/>
      <c r="BD417"/>
      <c r="BE417"/>
      <c r="BF417"/>
      <c r="BG417"/>
      <c r="BH417"/>
      <c r="BI417"/>
      <c r="BJ417"/>
      <c r="BK417"/>
      <c r="BL417"/>
      <c r="BM417"/>
      <c r="BN417"/>
      <c r="BO417"/>
      <c r="BP417"/>
      <c r="BQ417"/>
      <c r="BR417"/>
      <c r="BS417"/>
      <c r="BT417"/>
      <c r="BU417"/>
      <c r="BV417"/>
      <c r="BW417"/>
      <c r="BX417"/>
      <c r="BY417"/>
      <c r="BZ417"/>
      <c r="CA417"/>
      <c r="CB417"/>
      <c r="CC417"/>
      <c r="CD417"/>
      <c r="CE417"/>
      <c r="CF417"/>
      <c r="CG417"/>
      <c r="CH417"/>
      <c r="CI417"/>
      <c r="CJ417"/>
      <c r="CK417"/>
      <c r="CL417"/>
      <c r="CN417"/>
    </row>
    <row r="418" spans="9:92" x14ac:dyDescent="0.35">
      <c r="I418"/>
      <c r="J418"/>
      <c r="R418"/>
      <c r="S418"/>
      <c r="T418"/>
      <c r="U418"/>
      <c r="V418"/>
      <c r="W418"/>
      <c r="X418"/>
      <c r="Y418"/>
      <c r="Z418"/>
      <c r="AA418"/>
      <c r="AB418"/>
      <c r="AC418"/>
      <c r="AD418"/>
      <c r="AE418"/>
      <c r="AF418"/>
      <c r="AG418"/>
      <c r="AH418"/>
      <c r="AI418"/>
      <c r="AJ418"/>
      <c r="AK418"/>
      <c r="AL418"/>
      <c r="AM418"/>
      <c r="AN418"/>
      <c r="AO418"/>
      <c r="AP418"/>
      <c r="AQ418"/>
      <c r="AR418"/>
      <c r="AS418"/>
      <c r="AT418"/>
      <c r="AU418"/>
      <c r="AV418"/>
      <c r="AW418"/>
      <c r="AX418"/>
      <c r="AY418"/>
      <c r="AZ418"/>
      <c r="BA418"/>
      <c r="BB418"/>
      <c r="BC418"/>
      <c r="BD418"/>
      <c r="BE418"/>
      <c r="BF418"/>
      <c r="BG418"/>
      <c r="BH418"/>
      <c r="BI418"/>
      <c r="BJ418"/>
      <c r="BK418"/>
      <c r="BL418"/>
      <c r="BM418"/>
      <c r="BN418"/>
      <c r="BO418"/>
      <c r="BP418"/>
      <c r="BQ418"/>
      <c r="BR418"/>
      <c r="BS418"/>
      <c r="BT418"/>
      <c r="BU418"/>
      <c r="BV418"/>
      <c r="BW418"/>
      <c r="BX418"/>
      <c r="BY418"/>
      <c r="BZ418"/>
      <c r="CA418"/>
      <c r="CB418"/>
      <c r="CC418"/>
      <c r="CD418"/>
      <c r="CE418"/>
      <c r="CF418"/>
      <c r="CG418"/>
      <c r="CH418"/>
      <c r="CI418"/>
      <c r="CJ418"/>
      <c r="CK418"/>
      <c r="CL418"/>
      <c r="CN418"/>
    </row>
    <row r="419" spans="9:92" x14ac:dyDescent="0.35">
      <c r="I419"/>
      <c r="J419"/>
      <c r="R419"/>
      <c r="S419"/>
      <c r="T419"/>
      <c r="U419"/>
      <c r="V419"/>
      <c r="W419"/>
      <c r="X419"/>
      <c r="Y419"/>
      <c r="Z419"/>
      <c r="AA419"/>
      <c r="AB419"/>
      <c r="AC419"/>
      <c r="AD419"/>
      <c r="AE419"/>
      <c r="AF419"/>
      <c r="AG419"/>
      <c r="AH419"/>
      <c r="AI419"/>
      <c r="AJ419"/>
      <c r="AK419"/>
      <c r="AL419"/>
      <c r="AM419"/>
      <c r="AN419"/>
      <c r="AO419"/>
      <c r="AP419"/>
      <c r="AQ419"/>
      <c r="AR419"/>
      <c r="AS419"/>
      <c r="AT419"/>
      <c r="AU419"/>
      <c r="AV419"/>
      <c r="AW419"/>
      <c r="AX419"/>
      <c r="AY419"/>
      <c r="AZ419"/>
      <c r="BA419"/>
      <c r="BB419"/>
      <c r="BC419"/>
      <c r="BD419"/>
      <c r="BE419"/>
      <c r="BF419"/>
      <c r="BG419"/>
      <c r="BH419"/>
      <c r="BI419"/>
      <c r="BJ419"/>
      <c r="BK419"/>
      <c r="BL419"/>
      <c r="BM419"/>
      <c r="BN419"/>
      <c r="BO419"/>
      <c r="BP419"/>
      <c r="BQ419"/>
      <c r="BR419"/>
      <c r="BS419"/>
      <c r="BT419"/>
      <c r="BU419"/>
      <c r="BV419"/>
      <c r="BW419"/>
      <c r="BX419"/>
      <c r="BY419"/>
      <c r="BZ419"/>
      <c r="CA419"/>
      <c r="CB419"/>
      <c r="CC419"/>
      <c r="CD419"/>
      <c r="CE419"/>
      <c r="CF419"/>
      <c r="CG419"/>
      <c r="CH419"/>
      <c r="CI419"/>
      <c r="CJ419"/>
      <c r="CK419"/>
      <c r="CL419"/>
      <c r="CN419"/>
    </row>
    <row r="420" spans="9:92" x14ac:dyDescent="0.35">
      <c r="I420"/>
      <c r="J420"/>
      <c r="R420"/>
      <c r="S420"/>
      <c r="T420"/>
      <c r="U420"/>
      <c r="V420"/>
      <c r="W420"/>
      <c r="X420"/>
      <c r="Y420"/>
      <c r="Z420"/>
      <c r="AA420"/>
      <c r="AB420"/>
      <c r="AC420"/>
      <c r="AD420"/>
      <c r="AE420"/>
      <c r="AF420"/>
      <c r="AG420"/>
      <c r="AH420"/>
      <c r="AI420"/>
      <c r="AJ420"/>
      <c r="AK420"/>
      <c r="AL420"/>
      <c r="AM420"/>
      <c r="AN420"/>
      <c r="AO420"/>
      <c r="AP420"/>
      <c r="AQ420"/>
      <c r="AR420"/>
      <c r="AS420"/>
      <c r="AT420"/>
      <c r="AU420"/>
      <c r="AV420"/>
      <c r="AW420"/>
      <c r="AX420"/>
      <c r="AY420"/>
      <c r="AZ420"/>
      <c r="BA420"/>
      <c r="BB420"/>
      <c r="BC420"/>
      <c r="BD420"/>
      <c r="BE420"/>
      <c r="BF420"/>
      <c r="BG420"/>
      <c r="BH420"/>
      <c r="BI420"/>
      <c r="BJ420"/>
      <c r="BK420"/>
      <c r="BL420"/>
      <c r="BM420"/>
      <c r="BN420"/>
      <c r="BO420"/>
      <c r="BP420"/>
      <c r="BQ420"/>
      <c r="BR420"/>
      <c r="BS420"/>
      <c r="BT420"/>
      <c r="BU420"/>
      <c r="BV420"/>
      <c r="BW420"/>
      <c r="BX420"/>
      <c r="BY420"/>
      <c r="BZ420"/>
      <c r="CA420"/>
      <c r="CB420"/>
      <c r="CC420"/>
      <c r="CD420"/>
      <c r="CE420"/>
      <c r="CF420"/>
      <c r="CG420"/>
      <c r="CH420"/>
      <c r="CI420"/>
      <c r="CJ420"/>
      <c r="CK420"/>
      <c r="CL420"/>
      <c r="CN420"/>
    </row>
    <row r="421" spans="9:92" x14ac:dyDescent="0.35">
      <c r="I421"/>
      <c r="J421"/>
      <c r="R421"/>
      <c r="S421"/>
      <c r="T421"/>
      <c r="U421"/>
      <c r="V421"/>
      <c r="W421"/>
      <c r="X421"/>
      <c r="Y421"/>
      <c r="Z421"/>
      <c r="AA421"/>
      <c r="AB421"/>
      <c r="AC421"/>
      <c r="AD421"/>
      <c r="AE421"/>
      <c r="AF421"/>
      <c r="AG421"/>
      <c r="AH421"/>
      <c r="AI421"/>
      <c r="AJ421"/>
      <c r="AK421"/>
      <c r="AL421"/>
      <c r="AM421"/>
      <c r="AN421"/>
      <c r="AO421"/>
      <c r="AP421"/>
      <c r="AQ421"/>
      <c r="AR421"/>
      <c r="AS421"/>
      <c r="AT421"/>
      <c r="AU421"/>
      <c r="AV421"/>
      <c r="AW421"/>
      <c r="AX421"/>
      <c r="AY421"/>
      <c r="AZ421"/>
      <c r="BA421"/>
      <c r="BB421"/>
      <c r="BC421"/>
      <c r="BD421"/>
      <c r="BE421"/>
      <c r="BF421"/>
      <c r="BG421"/>
      <c r="BH421"/>
      <c r="BI421"/>
      <c r="BJ421"/>
      <c r="BK421"/>
      <c r="BL421"/>
      <c r="BM421"/>
      <c r="BN421"/>
      <c r="BO421"/>
      <c r="BP421"/>
      <c r="BQ421"/>
      <c r="BR421"/>
      <c r="BS421"/>
      <c r="BT421"/>
      <c r="BU421"/>
      <c r="BV421"/>
      <c r="BW421"/>
      <c r="BX421"/>
      <c r="BY421"/>
      <c r="BZ421"/>
      <c r="CA421"/>
      <c r="CB421"/>
      <c r="CC421"/>
      <c r="CD421"/>
      <c r="CE421"/>
      <c r="CF421"/>
      <c r="CG421"/>
      <c r="CH421"/>
      <c r="CI421"/>
      <c r="CJ421"/>
      <c r="CK421"/>
      <c r="CL421"/>
      <c r="CN421"/>
    </row>
    <row r="422" spans="9:92" x14ac:dyDescent="0.35">
      <c r="I422"/>
      <c r="J422"/>
      <c r="R422"/>
      <c r="S422"/>
      <c r="T422"/>
      <c r="U422"/>
      <c r="V422"/>
      <c r="W422"/>
      <c r="X422"/>
      <c r="Y422"/>
      <c r="Z422"/>
      <c r="AA422"/>
      <c r="AB422"/>
      <c r="AC422"/>
      <c r="AD422"/>
      <c r="AE422"/>
      <c r="AF422"/>
      <c r="AG422"/>
      <c r="AH422"/>
      <c r="AI422"/>
      <c r="AJ422"/>
      <c r="AK422"/>
      <c r="AL422"/>
      <c r="AM422"/>
      <c r="AN422"/>
      <c r="AO422"/>
      <c r="AP422"/>
      <c r="AQ422"/>
      <c r="AR422"/>
      <c r="AS422"/>
      <c r="AT422"/>
      <c r="AU422"/>
      <c r="AV422"/>
      <c r="AW422"/>
      <c r="AX422"/>
      <c r="AY422"/>
      <c r="AZ422"/>
      <c r="BA422"/>
      <c r="BB422"/>
      <c r="BC422"/>
      <c r="BD422"/>
      <c r="BE422"/>
      <c r="BF422"/>
      <c r="BG422"/>
      <c r="BH422"/>
      <c r="BI422"/>
      <c r="BJ422"/>
      <c r="BK422"/>
      <c r="BL422"/>
      <c r="BM422"/>
      <c r="BN422"/>
      <c r="BO422"/>
      <c r="BP422"/>
      <c r="BQ422"/>
      <c r="BR422"/>
      <c r="BS422"/>
      <c r="BT422"/>
      <c r="BU422"/>
      <c r="BV422"/>
      <c r="BW422"/>
      <c r="BX422"/>
      <c r="BY422"/>
      <c r="BZ422"/>
      <c r="CA422"/>
      <c r="CB422"/>
      <c r="CC422"/>
      <c r="CD422"/>
      <c r="CE422"/>
      <c r="CF422"/>
      <c r="CG422"/>
      <c r="CH422"/>
      <c r="CI422"/>
      <c r="CJ422"/>
      <c r="CK422"/>
      <c r="CL422"/>
      <c r="CN422"/>
    </row>
    <row r="423" spans="9:92" x14ac:dyDescent="0.35">
      <c r="I423"/>
      <c r="J423"/>
      <c r="R423"/>
      <c r="S423"/>
      <c r="T423"/>
      <c r="U423"/>
      <c r="V423"/>
      <c r="W423"/>
      <c r="X423"/>
      <c r="Y423"/>
      <c r="Z423"/>
      <c r="AA423"/>
      <c r="AB423"/>
      <c r="AC423"/>
      <c r="AD423"/>
      <c r="AE423"/>
      <c r="AF423"/>
      <c r="AG423"/>
      <c r="AH423"/>
      <c r="AI423"/>
      <c r="AJ423"/>
      <c r="AK423"/>
      <c r="AL423"/>
      <c r="AM423"/>
      <c r="AN423"/>
      <c r="AO423"/>
      <c r="AP423"/>
      <c r="AQ423"/>
      <c r="AR423"/>
      <c r="AS423"/>
      <c r="AT423"/>
      <c r="AU423"/>
      <c r="AV423"/>
      <c r="AW423"/>
      <c r="AX423"/>
      <c r="AY423"/>
      <c r="AZ423"/>
      <c r="BA423"/>
      <c r="BB423"/>
      <c r="BC423"/>
      <c r="BD423"/>
      <c r="BE423"/>
      <c r="BF423"/>
      <c r="BG423"/>
      <c r="BH423"/>
      <c r="BI423"/>
      <c r="BJ423"/>
      <c r="BK423"/>
      <c r="BL423"/>
      <c r="BM423"/>
      <c r="BN423"/>
      <c r="BO423"/>
      <c r="BP423"/>
      <c r="BQ423"/>
      <c r="BR423"/>
      <c r="BS423"/>
      <c r="BT423"/>
      <c r="BU423"/>
      <c r="BV423"/>
      <c r="BW423"/>
      <c r="BX423"/>
      <c r="BY423"/>
      <c r="BZ423"/>
      <c r="CA423"/>
      <c r="CB423"/>
      <c r="CC423"/>
      <c r="CD423"/>
      <c r="CE423"/>
      <c r="CF423"/>
      <c r="CG423"/>
      <c r="CH423"/>
      <c r="CI423"/>
      <c r="CJ423"/>
      <c r="CK423"/>
      <c r="CL423"/>
      <c r="CN423"/>
    </row>
    <row r="424" spans="9:92" x14ac:dyDescent="0.35">
      <c r="I424"/>
      <c r="J424"/>
      <c r="R424"/>
      <c r="S424"/>
      <c r="T424"/>
      <c r="U424"/>
      <c r="V424"/>
      <c r="W424"/>
      <c r="X424"/>
      <c r="Y424"/>
      <c r="Z424"/>
      <c r="AA424"/>
      <c r="AB424"/>
      <c r="AC424"/>
      <c r="AD424"/>
      <c r="AE424"/>
      <c r="AF424"/>
      <c r="AG424"/>
      <c r="AH424"/>
      <c r="AI424"/>
      <c r="AJ424"/>
      <c r="AK424"/>
      <c r="AL424"/>
      <c r="AM424"/>
      <c r="AN424"/>
      <c r="AO424"/>
      <c r="AP424"/>
      <c r="AQ424"/>
      <c r="AR424"/>
      <c r="AS424"/>
      <c r="AT424"/>
      <c r="AU424"/>
      <c r="AV424"/>
      <c r="AW424"/>
      <c r="AX424"/>
      <c r="AY424"/>
      <c r="AZ424"/>
      <c r="BA424"/>
      <c r="BB424"/>
      <c r="BC424"/>
      <c r="BD424"/>
      <c r="BE424"/>
      <c r="BF424"/>
      <c r="BG424"/>
      <c r="BH424"/>
      <c r="BI424"/>
      <c r="BJ424"/>
      <c r="BK424"/>
      <c r="BL424"/>
      <c r="BM424"/>
      <c r="BN424"/>
      <c r="BO424"/>
      <c r="BP424"/>
      <c r="BQ424"/>
      <c r="BR424"/>
      <c r="BS424"/>
      <c r="BT424"/>
      <c r="BU424"/>
      <c r="BV424"/>
      <c r="BW424"/>
      <c r="BX424"/>
      <c r="BY424"/>
      <c r="BZ424"/>
      <c r="CA424"/>
      <c r="CB424"/>
      <c r="CC424"/>
      <c r="CD424"/>
      <c r="CE424"/>
      <c r="CF424"/>
      <c r="CG424"/>
      <c r="CH424"/>
      <c r="CI424"/>
      <c r="CJ424"/>
      <c r="CK424"/>
      <c r="CL424"/>
      <c r="CN424"/>
    </row>
    <row r="425" spans="9:92" x14ac:dyDescent="0.35">
      <c r="I425"/>
      <c r="J425"/>
      <c r="R425"/>
      <c r="S425"/>
      <c r="T425"/>
      <c r="U425"/>
      <c r="V425"/>
      <c r="W425"/>
      <c r="X425"/>
      <c r="Y425"/>
      <c r="Z425"/>
      <c r="AA425"/>
      <c r="AB425"/>
      <c r="AC425"/>
      <c r="AD425"/>
      <c r="AE425"/>
      <c r="AF425"/>
      <c r="AG425"/>
      <c r="AH425"/>
      <c r="AI425"/>
      <c r="AJ425"/>
      <c r="AK425"/>
      <c r="AL425"/>
      <c r="AM425"/>
      <c r="AN425"/>
      <c r="AO425"/>
      <c r="AP425"/>
      <c r="AQ425"/>
      <c r="AR425"/>
      <c r="AS425"/>
      <c r="AT425"/>
      <c r="AU425"/>
      <c r="AV425"/>
      <c r="AW425"/>
      <c r="AX425"/>
      <c r="AY425"/>
      <c r="AZ425"/>
      <c r="BA425"/>
      <c r="BB425"/>
      <c r="BC425"/>
      <c r="BD425"/>
      <c r="BE425"/>
      <c r="BF425"/>
      <c r="BG425"/>
      <c r="BH425"/>
      <c r="BI425"/>
      <c r="BJ425"/>
      <c r="BK425"/>
      <c r="BL425"/>
      <c r="BM425"/>
      <c r="BN425"/>
      <c r="BO425"/>
      <c r="BP425"/>
      <c r="BQ425"/>
      <c r="BR425"/>
      <c r="BS425"/>
      <c r="BT425"/>
      <c r="BU425"/>
      <c r="BV425"/>
      <c r="BW425"/>
      <c r="BX425"/>
      <c r="BY425"/>
      <c r="BZ425"/>
      <c r="CA425"/>
      <c r="CB425"/>
      <c r="CC425"/>
      <c r="CD425"/>
      <c r="CE425"/>
      <c r="CF425"/>
      <c r="CG425"/>
      <c r="CH425"/>
      <c r="CI425"/>
      <c r="CJ425"/>
      <c r="CK425"/>
      <c r="CL425"/>
      <c r="CN425"/>
    </row>
    <row r="426" spans="9:92" x14ac:dyDescent="0.35">
      <c r="I426"/>
      <c r="J426"/>
      <c r="R426"/>
      <c r="S426"/>
      <c r="T426"/>
      <c r="U426"/>
      <c r="V426"/>
      <c r="W426"/>
      <c r="X426"/>
      <c r="Y426"/>
      <c r="Z426"/>
      <c r="AA426"/>
      <c r="AB426"/>
      <c r="AC426"/>
      <c r="AD426"/>
      <c r="AE426"/>
      <c r="AF426"/>
      <c r="AG426"/>
      <c r="AH426"/>
      <c r="AI426"/>
      <c r="AJ426"/>
      <c r="AK426"/>
      <c r="AL426"/>
      <c r="AM426"/>
      <c r="AN426"/>
      <c r="AO426"/>
      <c r="AP426"/>
      <c r="AQ426"/>
      <c r="AR426"/>
      <c r="AS426"/>
      <c r="AT426"/>
      <c r="AU426"/>
      <c r="AV426"/>
      <c r="AW426"/>
      <c r="AX426"/>
      <c r="AY426"/>
      <c r="AZ426"/>
      <c r="BA426"/>
      <c r="BB426"/>
      <c r="BC426"/>
      <c r="BD426"/>
      <c r="BE426"/>
      <c r="BF426"/>
      <c r="BG426"/>
      <c r="BH426"/>
      <c r="BI426"/>
      <c r="BJ426"/>
      <c r="BK426"/>
      <c r="BL426"/>
      <c r="BM426"/>
      <c r="BN426"/>
      <c r="BO426"/>
      <c r="BP426"/>
      <c r="BQ426"/>
      <c r="BR426"/>
      <c r="BS426"/>
      <c r="BT426"/>
      <c r="BU426"/>
      <c r="BV426"/>
      <c r="BW426"/>
      <c r="BX426"/>
      <c r="BY426"/>
      <c r="BZ426"/>
      <c r="CA426"/>
      <c r="CB426"/>
      <c r="CC426"/>
      <c r="CD426"/>
      <c r="CE426"/>
      <c r="CF426"/>
      <c r="CG426"/>
      <c r="CH426"/>
      <c r="CI426"/>
      <c r="CJ426"/>
      <c r="CK426"/>
      <c r="CL426"/>
      <c r="CN426"/>
    </row>
    <row r="427" spans="9:92" x14ac:dyDescent="0.35">
      <c r="I427"/>
      <c r="J427"/>
      <c r="R427"/>
      <c r="S427"/>
      <c r="T427"/>
      <c r="U427"/>
      <c r="V427"/>
      <c r="W427"/>
      <c r="X427"/>
      <c r="Y427"/>
      <c r="Z427"/>
      <c r="AA427"/>
      <c r="AB427"/>
      <c r="AC427"/>
      <c r="AD427"/>
      <c r="AE427"/>
      <c r="AF427"/>
      <c r="AG427"/>
      <c r="AH427"/>
      <c r="AI427"/>
      <c r="AJ427"/>
      <c r="AK427"/>
      <c r="AL427"/>
      <c r="AM427"/>
      <c r="AN427"/>
      <c r="AO427"/>
      <c r="AP427"/>
      <c r="AQ427"/>
      <c r="AR427"/>
      <c r="AS427"/>
      <c r="AT427"/>
      <c r="AU427"/>
      <c r="AV427"/>
      <c r="AW427"/>
      <c r="AX427"/>
      <c r="AY427"/>
      <c r="AZ427"/>
      <c r="BA427"/>
      <c r="BB427"/>
      <c r="BC427"/>
      <c r="BD427"/>
      <c r="BE427"/>
      <c r="BF427"/>
      <c r="BG427"/>
      <c r="BH427"/>
      <c r="BI427"/>
      <c r="BJ427"/>
      <c r="BK427"/>
      <c r="BL427"/>
      <c r="BM427"/>
      <c r="BN427"/>
      <c r="BO427"/>
      <c r="BP427"/>
      <c r="BQ427"/>
      <c r="BR427"/>
      <c r="BS427"/>
      <c r="BT427"/>
      <c r="BU427"/>
      <c r="BV427"/>
      <c r="BW427"/>
      <c r="BX427"/>
      <c r="BY427"/>
      <c r="BZ427"/>
      <c r="CA427"/>
      <c r="CB427"/>
      <c r="CC427"/>
      <c r="CD427"/>
      <c r="CE427"/>
      <c r="CF427"/>
      <c r="CG427"/>
      <c r="CH427"/>
      <c r="CI427"/>
      <c r="CJ427"/>
      <c r="CK427"/>
      <c r="CL427"/>
      <c r="CN427"/>
    </row>
    <row r="428" spans="9:92" x14ac:dyDescent="0.35">
      <c r="I428"/>
      <c r="J428"/>
      <c r="R428"/>
      <c r="S428"/>
      <c r="T428"/>
      <c r="U428"/>
      <c r="V428"/>
      <c r="W428"/>
      <c r="X428"/>
      <c r="Y428"/>
      <c r="Z428"/>
      <c r="AA428"/>
      <c r="AB428"/>
      <c r="AC428"/>
      <c r="AD428"/>
      <c r="AE428"/>
      <c r="AF428"/>
      <c r="AG428"/>
      <c r="AH428"/>
      <c r="AI428"/>
      <c r="AJ428"/>
      <c r="AK428"/>
      <c r="AL428"/>
      <c r="AM428"/>
      <c r="AN428"/>
      <c r="AO428"/>
      <c r="AP428"/>
      <c r="AQ428"/>
      <c r="AR428"/>
      <c r="AS428"/>
      <c r="AT428"/>
      <c r="AU428"/>
      <c r="AV428"/>
      <c r="AW428"/>
      <c r="AX428"/>
      <c r="AY428"/>
      <c r="AZ428"/>
      <c r="BA428"/>
      <c r="BB428"/>
      <c r="BC428"/>
      <c r="BD428"/>
      <c r="BE428"/>
      <c r="BF428"/>
      <c r="BG428"/>
      <c r="BH428"/>
      <c r="BI428"/>
      <c r="BJ428"/>
      <c r="BK428"/>
      <c r="BL428"/>
      <c r="BM428"/>
      <c r="BN428"/>
      <c r="BO428"/>
      <c r="BP428"/>
      <c r="BQ428"/>
      <c r="BR428"/>
      <c r="BS428"/>
      <c r="BT428"/>
      <c r="BU428"/>
      <c r="BV428"/>
      <c r="BW428"/>
      <c r="BX428"/>
      <c r="BY428"/>
      <c r="BZ428"/>
      <c r="CA428"/>
      <c r="CB428"/>
      <c r="CC428"/>
      <c r="CD428"/>
      <c r="CE428"/>
      <c r="CF428"/>
      <c r="CG428"/>
      <c r="CH428"/>
      <c r="CI428"/>
      <c r="CJ428"/>
      <c r="CK428"/>
      <c r="CL428"/>
      <c r="CN428"/>
    </row>
    <row r="429" spans="9:92" x14ac:dyDescent="0.35">
      <c r="I429"/>
      <c r="J429"/>
      <c r="R429"/>
      <c r="S429"/>
      <c r="T429"/>
      <c r="U429"/>
      <c r="V429"/>
      <c r="W429"/>
      <c r="X429"/>
      <c r="Y429"/>
      <c r="Z429"/>
      <c r="AA429"/>
      <c r="AB429"/>
      <c r="AC429"/>
      <c r="AD429"/>
      <c r="AE429"/>
      <c r="AF429"/>
      <c r="AG429"/>
      <c r="AH429"/>
      <c r="AI429"/>
      <c r="AJ429"/>
      <c r="AK429"/>
      <c r="AL429"/>
      <c r="AM429"/>
      <c r="AN429"/>
      <c r="AO429"/>
      <c r="AP429"/>
      <c r="AQ429"/>
      <c r="AR429"/>
      <c r="AS429"/>
      <c r="AT429"/>
      <c r="AU429"/>
      <c r="AV429"/>
      <c r="AW429"/>
      <c r="AX429"/>
      <c r="AY429"/>
      <c r="AZ429"/>
      <c r="BA429"/>
      <c r="BB429"/>
      <c r="BC429"/>
      <c r="BD429"/>
      <c r="BE429"/>
      <c r="BF429"/>
      <c r="BG429"/>
      <c r="BH429"/>
      <c r="BI429"/>
      <c r="BJ429"/>
      <c r="BK429"/>
      <c r="BL429"/>
      <c r="BM429"/>
      <c r="BN429"/>
      <c r="BO429"/>
      <c r="BP429"/>
      <c r="BQ429"/>
      <c r="BR429"/>
      <c r="BS429"/>
      <c r="BT429"/>
      <c r="BU429"/>
      <c r="BV429"/>
      <c r="BW429"/>
      <c r="BX429"/>
      <c r="BY429"/>
      <c r="BZ429"/>
      <c r="CA429"/>
      <c r="CB429"/>
      <c r="CC429"/>
      <c r="CD429"/>
      <c r="CE429"/>
      <c r="CF429"/>
      <c r="CG429"/>
      <c r="CH429"/>
      <c r="CI429"/>
      <c r="CJ429"/>
      <c r="CK429"/>
      <c r="CL429"/>
      <c r="CN429"/>
    </row>
    <row r="430" spans="9:92" x14ac:dyDescent="0.35">
      <c r="I430"/>
      <c r="J430"/>
      <c r="R430"/>
      <c r="S430"/>
      <c r="T430"/>
      <c r="U430"/>
      <c r="V430"/>
      <c r="W430"/>
      <c r="X430"/>
      <c r="Y430"/>
      <c r="Z430"/>
      <c r="AA430"/>
      <c r="AB430"/>
      <c r="AC430"/>
      <c r="AD430"/>
      <c r="AE430"/>
      <c r="AF430"/>
      <c r="AG430"/>
      <c r="AH430"/>
      <c r="AI430"/>
      <c r="AJ430"/>
      <c r="AK430"/>
      <c r="AL430"/>
      <c r="AM430"/>
      <c r="AN430"/>
      <c r="AO430"/>
      <c r="AP430"/>
      <c r="AQ430"/>
      <c r="AR430"/>
      <c r="AS430"/>
      <c r="AT430"/>
      <c r="AU430"/>
      <c r="AV430"/>
      <c r="AW430"/>
      <c r="AX430"/>
      <c r="AY430"/>
      <c r="AZ430"/>
      <c r="BA430"/>
      <c r="BB430"/>
      <c r="BC430"/>
      <c r="BD430"/>
      <c r="BE430"/>
      <c r="BF430"/>
      <c r="BG430"/>
      <c r="BH430"/>
      <c r="BI430"/>
      <c r="BJ430"/>
      <c r="BK430"/>
      <c r="BL430"/>
      <c r="BM430"/>
      <c r="BN430"/>
      <c r="BO430"/>
      <c r="BP430"/>
      <c r="BQ430"/>
      <c r="BR430"/>
      <c r="BS430"/>
      <c r="BT430"/>
      <c r="BU430"/>
      <c r="BV430"/>
      <c r="BW430"/>
      <c r="BX430"/>
      <c r="BY430"/>
      <c r="BZ430"/>
      <c r="CA430"/>
      <c r="CB430"/>
      <c r="CC430"/>
      <c r="CD430"/>
      <c r="CE430"/>
      <c r="CF430"/>
      <c r="CG430"/>
      <c r="CH430"/>
      <c r="CI430"/>
      <c r="CJ430"/>
      <c r="CK430"/>
      <c r="CL430"/>
      <c r="CN430"/>
    </row>
    <row r="431" spans="9:92" x14ac:dyDescent="0.35">
      <c r="I431"/>
      <c r="J431"/>
      <c r="R431"/>
      <c r="S431"/>
      <c r="T431"/>
      <c r="U431"/>
      <c r="V431"/>
      <c r="W431"/>
      <c r="X431"/>
      <c r="Y431"/>
      <c r="Z431"/>
      <c r="AA431"/>
      <c r="AB431"/>
      <c r="AC431"/>
      <c r="AD431"/>
      <c r="AE431"/>
      <c r="AF431"/>
      <c r="AG431"/>
      <c r="AH431"/>
      <c r="AI431"/>
      <c r="AJ431"/>
      <c r="AK431"/>
      <c r="AL431"/>
      <c r="AM431"/>
      <c r="AN431"/>
      <c r="AO431"/>
      <c r="AP431"/>
      <c r="AQ431"/>
      <c r="AR431"/>
      <c r="AS431"/>
      <c r="AT431"/>
      <c r="AU431"/>
      <c r="AV431"/>
      <c r="AW431"/>
      <c r="AX431"/>
      <c r="AY431"/>
      <c r="AZ431"/>
      <c r="BA431"/>
      <c r="BB431"/>
      <c r="BC431"/>
      <c r="BD431"/>
      <c r="BE431"/>
      <c r="BF431"/>
      <c r="BG431"/>
      <c r="BH431"/>
      <c r="BI431"/>
      <c r="BJ431"/>
      <c r="BK431"/>
      <c r="BL431"/>
      <c r="BM431"/>
      <c r="BN431"/>
      <c r="BO431"/>
      <c r="BP431"/>
      <c r="BQ431"/>
      <c r="BR431"/>
      <c r="BS431"/>
      <c r="BT431"/>
      <c r="BU431"/>
      <c r="BV431"/>
      <c r="BW431"/>
      <c r="BX431"/>
      <c r="BY431"/>
      <c r="BZ431"/>
      <c r="CA431"/>
      <c r="CB431"/>
      <c r="CC431"/>
      <c r="CD431"/>
      <c r="CE431"/>
      <c r="CF431"/>
      <c r="CG431"/>
      <c r="CH431"/>
      <c r="CI431"/>
      <c r="CJ431"/>
      <c r="CK431"/>
      <c r="CL431"/>
      <c r="CN431"/>
    </row>
    <row r="432" spans="9:92" x14ac:dyDescent="0.35">
      <c r="I432"/>
      <c r="J432"/>
      <c r="R432"/>
      <c r="S432"/>
      <c r="T432"/>
      <c r="U432"/>
      <c r="V432"/>
      <c r="W432"/>
      <c r="X432"/>
      <c r="Y432"/>
      <c r="Z432"/>
      <c r="AA432"/>
      <c r="AB432"/>
      <c r="AC432"/>
      <c r="AD432"/>
      <c r="AE432"/>
      <c r="AF432"/>
      <c r="AG432"/>
      <c r="AH432"/>
      <c r="AI432"/>
      <c r="AJ432"/>
      <c r="AK432"/>
      <c r="AL432"/>
      <c r="AM432"/>
      <c r="AN432"/>
      <c r="AO432"/>
      <c r="AP432"/>
      <c r="AQ432"/>
      <c r="AR432"/>
      <c r="AS432"/>
      <c r="AT432"/>
      <c r="AU432"/>
      <c r="AV432"/>
      <c r="AW432"/>
      <c r="AX432"/>
      <c r="AY432"/>
      <c r="AZ432"/>
      <c r="BA432"/>
      <c r="BB432"/>
      <c r="BC432"/>
      <c r="BD432"/>
      <c r="BE432"/>
      <c r="BF432"/>
      <c r="BG432"/>
      <c r="BH432"/>
      <c r="BI432"/>
      <c r="BJ432"/>
      <c r="BK432"/>
      <c r="BL432"/>
      <c r="BM432"/>
      <c r="BN432"/>
      <c r="BO432"/>
      <c r="BP432"/>
      <c r="BQ432"/>
      <c r="BR432"/>
      <c r="BS432"/>
      <c r="BT432"/>
      <c r="BU432"/>
      <c r="BV432"/>
      <c r="BW432"/>
      <c r="BX432"/>
      <c r="BY432"/>
      <c r="BZ432"/>
      <c r="CA432"/>
      <c r="CB432"/>
      <c r="CC432"/>
      <c r="CD432"/>
      <c r="CE432"/>
      <c r="CF432"/>
      <c r="CG432"/>
      <c r="CH432"/>
      <c r="CI432"/>
      <c r="CJ432"/>
      <c r="CK432"/>
      <c r="CL432"/>
      <c r="CN432"/>
    </row>
    <row r="433" spans="9:92" x14ac:dyDescent="0.35">
      <c r="I433"/>
      <c r="J433"/>
      <c r="R433"/>
      <c r="S433"/>
      <c r="T433"/>
      <c r="U433"/>
      <c r="V433"/>
      <c r="W433"/>
      <c r="X433"/>
      <c r="Y433"/>
      <c r="Z433"/>
      <c r="AA433"/>
      <c r="AB433"/>
      <c r="AC433"/>
      <c r="AD433"/>
      <c r="AE433"/>
      <c r="AF433"/>
      <c r="AG433"/>
      <c r="AH433"/>
      <c r="AI433"/>
      <c r="AJ433"/>
      <c r="AK433"/>
      <c r="AL433"/>
      <c r="AM433"/>
      <c r="AN433"/>
      <c r="AO433"/>
      <c r="AP433"/>
      <c r="AQ433"/>
      <c r="AR433"/>
      <c r="AS433"/>
      <c r="AT433"/>
      <c r="AU433"/>
      <c r="AV433"/>
      <c r="AW433"/>
      <c r="AX433"/>
      <c r="AY433"/>
      <c r="AZ433"/>
      <c r="BA433"/>
      <c r="BB433"/>
      <c r="BC433"/>
      <c r="BD433"/>
      <c r="BE433"/>
      <c r="BF433"/>
      <c r="BG433"/>
      <c r="BH433"/>
      <c r="BI433"/>
      <c r="BJ433"/>
      <c r="BK433"/>
      <c r="BL433"/>
      <c r="BM433"/>
      <c r="BN433"/>
      <c r="BO433"/>
      <c r="BP433"/>
      <c r="BQ433"/>
      <c r="BR433"/>
      <c r="BS433"/>
      <c r="BT433"/>
      <c r="BU433"/>
      <c r="BV433"/>
      <c r="BW433"/>
      <c r="BX433"/>
      <c r="BY433"/>
      <c r="BZ433"/>
      <c r="CA433"/>
      <c r="CB433"/>
      <c r="CC433"/>
      <c r="CD433"/>
      <c r="CE433"/>
      <c r="CF433"/>
      <c r="CG433"/>
      <c r="CH433"/>
      <c r="CI433"/>
      <c r="CJ433"/>
      <c r="CK433"/>
      <c r="CL433"/>
      <c r="CN433"/>
    </row>
    <row r="434" spans="9:92" x14ac:dyDescent="0.35">
      <c r="I434"/>
      <c r="J434"/>
      <c r="R434"/>
      <c r="S434"/>
      <c r="T434"/>
      <c r="U434"/>
      <c r="V434"/>
      <c r="W434"/>
      <c r="X434"/>
      <c r="Y434"/>
      <c r="Z434"/>
      <c r="AA434"/>
      <c r="AB434"/>
      <c r="AC434"/>
      <c r="AD434"/>
      <c r="AE434"/>
      <c r="AF434"/>
      <c r="AG434"/>
      <c r="AH434"/>
      <c r="AI434"/>
      <c r="AJ434"/>
      <c r="AK434"/>
      <c r="AL434"/>
      <c r="AM434"/>
      <c r="AN434"/>
      <c r="AO434"/>
      <c r="AP434"/>
      <c r="AQ434"/>
      <c r="AR434"/>
      <c r="AS434"/>
      <c r="AT434"/>
      <c r="AU434"/>
      <c r="AV434"/>
      <c r="AW434"/>
      <c r="AX434"/>
      <c r="AY434"/>
      <c r="AZ434"/>
      <c r="BA434"/>
      <c r="BB434"/>
      <c r="BC434"/>
      <c r="BD434"/>
      <c r="BE434"/>
      <c r="BF434"/>
      <c r="BG434"/>
      <c r="BH434"/>
      <c r="BI434"/>
      <c r="BJ434"/>
      <c r="BK434"/>
      <c r="BL434"/>
      <c r="BM434"/>
      <c r="BN434"/>
      <c r="BO434"/>
      <c r="BP434"/>
      <c r="BQ434"/>
      <c r="BR434"/>
      <c r="BS434"/>
      <c r="BT434"/>
      <c r="BU434"/>
      <c r="BV434"/>
      <c r="BW434"/>
      <c r="BX434"/>
      <c r="BY434"/>
      <c r="BZ434"/>
      <c r="CA434"/>
      <c r="CB434"/>
      <c r="CC434"/>
      <c r="CD434"/>
      <c r="CE434"/>
      <c r="CF434"/>
      <c r="CG434"/>
      <c r="CH434"/>
      <c r="CI434"/>
      <c r="CJ434"/>
      <c r="CK434"/>
      <c r="CL434"/>
      <c r="CN434"/>
    </row>
    <row r="435" spans="9:92" x14ac:dyDescent="0.35">
      <c r="I435"/>
      <c r="J435"/>
      <c r="R435"/>
      <c r="S435"/>
      <c r="T435"/>
      <c r="U435"/>
      <c r="V435"/>
      <c r="W435"/>
      <c r="X435"/>
      <c r="Y435"/>
      <c r="Z435"/>
      <c r="AA435"/>
      <c r="AB435"/>
      <c r="AC435"/>
      <c r="AD435"/>
      <c r="AE435"/>
      <c r="AF435"/>
      <c r="AG435"/>
      <c r="AH435"/>
      <c r="AI435"/>
      <c r="AJ435"/>
      <c r="AK435"/>
      <c r="AL435"/>
      <c r="AM435"/>
      <c r="AN435"/>
      <c r="AO435"/>
      <c r="AP435"/>
      <c r="AQ435"/>
      <c r="AR435"/>
      <c r="AS435"/>
      <c r="AT435"/>
      <c r="AU435"/>
      <c r="AV435"/>
      <c r="AW435"/>
      <c r="AX435"/>
      <c r="AY435"/>
      <c r="AZ435"/>
      <c r="BA435"/>
      <c r="BB435"/>
      <c r="BC435"/>
      <c r="BD435"/>
      <c r="BE435"/>
      <c r="BF435"/>
      <c r="BG435"/>
      <c r="BH435"/>
      <c r="BI435"/>
      <c r="BJ435"/>
      <c r="BK435"/>
      <c r="BL435"/>
      <c r="BM435"/>
      <c r="BN435"/>
      <c r="BO435"/>
      <c r="BP435"/>
      <c r="BQ435"/>
      <c r="BR435"/>
      <c r="BS435"/>
      <c r="BT435"/>
      <c r="BU435"/>
      <c r="BV435"/>
      <c r="BW435"/>
      <c r="BX435"/>
      <c r="BY435"/>
      <c r="BZ435"/>
      <c r="CA435"/>
      <c r="CB435"/>
      <c r="CC435"/>
      <c r="CD435"/>
      <c r="CE435"/>
      <c r="CF435"/>
      <c r="CG435"/>
      <c r="CH435"/>
      <c r="CI435"/>
      <c r="CJ435"/>
      <c r="CK435"/>
      <c r="CL435"/>
      <c r="CN435"/>
    </row>
    <row r="436" spans="9:92" x14ac:dyDescent="0.35">
      <c r="I436"/>
      <c r="J436"/>
      <c r="R436"/>
      <c r="S436"/>
      <c r="T436"/>
      <c r="U436"/>
      <c r="V436"/>
      <c r="W436"/>
      <c r="X436"/>
      <c r="Y436"/>
      <c r="Z436"/>
      <c r="AA436"/>
      <c r="AB436"/>
      <c r="AC436"/>
      <c r="AD436"/>
      <c r="AE436"/>
      <c r="AF436"/>
      <c r="AG436"/>
      <c r="AH436"/>
      <c r="AI436"/>
      <c r="AJ436"/>
      <c r="AK436"/>
      <c r="AL436"/>
      <c r="AM436"/>
      <c r="AN436"/>
      <c r="AO436"/>
      <c r="AP436"/>
      <c r="AQ436"/>
      <c r="AR436"/>
      <c r="AS436"/>
      <c r="AT436"/>
      <c r="AU436"/>
      <c r="AV436"/>
      <c r="AW436"/>
      <c r="AX436"/>
      <c r="AY436"/>
      <c r="AZ436"/>
      <c r="BA436"/>
      <c r="BB436"/>
      <c r="BC436"/>
      <c r="BD436"/>
      <c r="BE436"/>
      <c r="BF436"/>
      <c r="BG436"/>
      <c r="BH436"/>
      <c r="BI436"/>
      <c r="BJ436"/>
      <c r="BK436"/>
      <c r="BL436"/>
      <c r="BM436"/>
      <c r="BN436"/>
      <c r="BO436"/>
      <c r="BP436"/>
      <c r="BQ436"/>
      <c r="BR436"/>
      <c r="BS436"/>
      <c r="BT436"/>
      <c r="BU436"/>
      <c r="BV436"/>
      <c r="BW436"/>
      <c r="BX436"/>
      <c r="BY436"/>
      <c r="BZ436"/>
      <c r="CA436"/>
      <c r="CB436"/>
      <c r="CC436"/>
      <c r="CD436"/>
      <c r="CE436"/>
      <c r="CF436"/>
      <c r="CG436"/>
      <c r="CH436"/>
      <c r="CI436"/>
      <c r="CJ436"/>
      <c r="CK436"/>
      <c r="CL436"/>
      <c r="CN436"/>
    </row>
    <row r="437" spans="9:92" x14ac:dyDescent="0.35">
      <c r="I437"/>
      <c r="J437"/>
      <c r="R437"/>
      <c r="S437"/>
      <c r="T437"/>
      <c r="U437"/>
      <c r="V437"/>
      <c r="W437"/>
      <c r="X437"/>
      <c r="Y437"/>
      <c r="Z437"/>
      <c r="AA437"/>
      <c r="AB437"/>
      <c r="AC437"/>
      <c r="AD437"/>
      <c r="AE437"/>
      <c r="AF437"/>
      <c r="AG437"/>
      <c r="AH437"/>
      <c r="AI437"/>
      <c r="AJ437"/>
      <c r="AK437"/>
      <c r="AL437"/>
      <c r="AM437"/>
      <c r="AN437"/>
      <c r="AO437"/>
      <c r="AP437"/>
      <c r="AQ437"/>
      <c r="AR437"/>
      <c r="AS437"/>
      <c r="AT437"/>
      <c r="AU437"/>
      <c r="AV437"/>
      <c r="AW437"/>
      <c r="AX437"/>
      <c r="AY437"/>
      <c r="AZ437"/>
      <c r="BA437"/>
      <c r="BB437"/>
      <c r="BC437"/>
      <c r="BD437"/>
      <c r="BE437"/>
      <c r="BF437"/>
      <c r="BG437"/>
      <c r="BH437"/>
      <c r="BI437"/>
      <c r="BJ437"/>
      <c r="BK437"/>
      <c r="BL437"/>
      <c r="BM437"/>
      <c r="BN437"/>
      <c r="BO437"/>
      <c r="BP437"/>
      <c r="BQ437"/>
      <c r="BR437"/>
      <c r="BS437"/>
      <c r="BT437"/>
      <c r="BU437"/>
      <c r="BV437"/>
      <c r="BW437"/>
      <c r="BX437"/>
      <c r="BY437"/>
      <c r="BZ437"/>
      <c r="CA437"/>
      <c r="CB437"/>
      <c r="CC437"/>
      <c r="CD437"/>
      <c r="CE437"/>
      <c r="CF437"/>
      <c r="CG437"/>
      <c r="CH437"/>
      <c r="CI437"/>
      <c r="CJ437"/>
      <c r="CK437"/>
      <c r="CL437"/>
      <c r="CN437"/>
    </row>
    <row r="438" spans="9:92" x14ac:dyDescent="0.35">
      <c r="I438"/>
      <c r="J438"/>
      <c r="R438"/>
      <c r="S438"/>
      <c r="T438"/>
      <c r="U438"/>
      <c r="V438"/>
      <c r="W438"/>
      <c r="X438"/>
      <c r="Y438"/>
      <c r="Z438"/>
      <c r="AA438"/>
      <c r="AB438"/>
      <c r="AC438"/>
      <c r="AD438"/>
      <c r="AE438"/>
      <c r="AF438"/>
      <c r="AG438"/>
      <c r="AH438"/>
      <c r="AI438"/>
      <c r="AJ438"/>
      <c r="AK438"/>
      <c r="AL438"/>
      <c r="AM438"/>
      <c r="AN438"/>
      <c r="AO438"/>
      <c r="AP438"/>
      <c r="AQ438"/>
      <c r="AR438"/>
      <c r="AS438"/>
      <c r="AT438"/>
      <c r="AU438"/>
      <c r="AV438"/>
      <c r="AW438"/>
      <c r="AX438"/>
      <c r="AY438"/>
      <c r="AZ438"/>
      <c r="BA438"/>
      <c r="BB438"/>
      <c r="BC438"/>
      <c r="BD438"/>
      <c r="BE438"/>
      <c r="BF438"/>
      <c r="BG438"/>
      <c r="BH438"/>
      <c r="BI438"/>
      <c r="BJ438"/>
      <c r="BK438"/>
      <c r="BL438"/>
      <c r="BM438"/>
      <c r="BN438"/>
      <c r="BO438"/>
      <c r="BP438"/>
      <c r="BQ438"/>
      <c r="BR438"/>
      <c r="BS438"/>
      <c r="BT438"/>
      <c r="BU438"/>
      <c r="BV438"/>
      <c r="BW438"/>
      <c r="BX438"/>
      <c r="BY438"/>
      <c r="BZ438"/>
      <c r="CA438"/>
      <c r="CB438"/>
      <c r="CC438"/>
      <c r="CD438"/>
      <c r="CE438"/>
      <c r="CF438"/>
      <c r="CG438"/>
      <c r="CH438"/>
      <c r="CI438"/>
      <c r="CJ438"/>
      <c r="CK438"/>
      <c r="CL438"/>
      <c r="CN438"/>
    </row>
    <row r="439" spans="9:92" x14ac:dyDescent="0.35">
      <c r="I439"/>
      <c r="J439"/>
      <c r="R439"/>
      <c r="S439"/>
      <c r="T439"/>
      <c r="U439"/>
      <c r="V439"/>
      <c r="W439"/>
      <c r="X439"/>
      <c r="Y439"/>
      <c r="Z439"/>
      <c r="AA439"/>
      <c r="AB439"/>
      <c r="AC439"/>
      <c r="AD439"/>
      <c r="AE439"/>
      <c r="AF439"/>
      <c r="AG439"/>
      <c r="AH439"/>
      <c r="AI439"/>
      <c r="AJ439"/>
      <c r="AK439"/>
      <c r="AL439"/>
      <c r="AM439"/>
      <c r="AN439"/>
      <c r="AO439"/>
      <c r="AP439"/>
      <c r="AQ439"/>
      <c r="AR439"/>
      <c r="AS439"/>
      <c r="AT439"/>
      <c r="AU439"/>
      <c r="AV439"/>
      <c r="AW439"/>
      <c r="AX439"/>
      <c r="AY439"/>
      <c r="AZ439"/>
      <c r="BA439"/>
      <c r="BB439"/>
      <c r="BC439"/>
      <c r="BD439"/>
      <c r="BE439"/>
      <c r="BF439"/>
      <c r="BG439"/>
      <c r="BH439"/>
      <c r="BI439"/>
      <c r="BJ439"/>
      <c r="BK439"/>
      <c r="BL439"/>
      <c r="BM439"/>
      <c r="BN439"/>
      <c r="BO439"/>
      <c r="BP439"/>
      <c r="BQ439"/>
      <c r="BR439"/>
      <c r="BS439"/>
      <c r="BT439"/>
      <c r="BU439"/>
      <c r="BV439"/>
      <c r="BW439"/>
      <c r="BX439"/>
      <c r="BY439"/>
      <c r="BZ439"/>
      <c r="CA439"/>
      <c r="CB439"/>
      <c r="CC439"/>
      <c r="CD439"/>
      <c r="CE439"/>
      <c r="CF439"/>
      <c r="CG439"/>
      <c r="CH439"/>
      <c r="CI439"/>
      <c r="CJ439"/>
      <c r="CK439"/>
      <c r="CL439"/>
      <c r="CN439"/>
    </row>
    <row r="440" spans="9:92" x14ac:dyDescent="0.35">
      <c r="I440"/>
      <c r="J440"/>
      <c r="R440"/>
      <c r="S440"/>
      <c r="T440"/>
      <c r="U440"/>
      <c r="V440"/>
      <c r="W440"/>
      <c r="X440"/>
      <c r="Y440"/>
      <c r="Z440"/>
      <c r="AA440"/>
      <c r="AB440"/>
      <c r="AC440"/>
      <c r="AD440"/>
      <c r="AE440"/>
      <c r="AF440"/>
      <c r="AG440"/>
      <c r="AH440"/>
      <c r="AI440"/>
      <c r="AJ440"/>
      <c r="AK440"/>
      <c r="AL440"/>
      <c r="AM440"/>
      <c r="AN440"/>
      <c r="AO440"/>
      <c r="AP440"/>
      <c r="AQ440"/>
      <c r="AR440"/>
      <c r="AS440"/>
      <c r="AT440"/>
      <c r="AU440"/>
      <c r="AV440"/>
      <c r="AW440"/>
      <c r="AX440"/>
      <c r="AY440"/>
      <c r="AZ440"/>
      <c r="BA440"/>
      <c r="BB440"/>
      <c r="BC440"/>
      <c r="BD440"/>
      <c r="BE440"/>
      <c r="BF440"/>
      <c r="BG440"/>
      <c r="BH440"/>
      <c r="BI440"/>
      <c r="BJ440"/>
      <c r="BK440"/>
      <c r="BL440"/>
      <c r="BM440"/>
      <c r="BN440"/>
      <c r="BO440"/>
      <c r="BP440"/>
      <c r="BQ440"/>
      <c r="BR440"/>
      <c r="BS440"/>
      <c r="BT440"/>
      <c r="BU440"/>
      <c r="BV440"/>
      <c r="BW440"/>
      <c r="BX440"/>
      <c r="BY440"/>
      <c r="BZ440"/>
      <c r="CA440"/>
      <c r="CB440"/>
      <c r="CC440"/>
      <c r="CD440"/>
      <c r="CE440"/>
      <c r="CF440"/>
      <c r="CG440"/>
      <c r="CH440"/>
      <c r="CI440"/>
      <c r="CJ440"/>
      <c r="CK440"/>
      <c r="CL440"/>
      <c r="CN440"/>
    </row>
    <row r="441" spans="9:92" x14ac:dyDescent="0.35">
      <c r="I441"/>
      <c r="J441"/>
      <c r="R441"/>
      <c r="S441"/>
      <c r="T441"/>
      <c r="U441"/>
      <c r="V441"/>
      <c r="W441"/>
      <c r="X441"/>
      <c r="Y441"/>
      <c r="Z441"/>
      <c r="AA441"/>
      <c r="AB441"/>
      <c r="AC441"/>
      <c r="AD441"/>
      <c r="AE441"/>
      <c r="AF441"/>
      <c r="AG441"/>
      <c r="AH441"/>
      <c r="AI441"/>
      <c r="AJ441"/>
      <c r="AK441"/>
      <c r="AL441"/>
      <c r="AM441"/>
      <c r="AN441"/>
      <c r="AO441"/>
      <c r="AP441"/>
      <c r="AQ441"/>
      <c r="AR441"/>
      <c r="AS441"/>
      <c r="AT441"/>
      <c r="AU441"/>
      <c r="AV441"/>
      <c r="AW441"/>
      <c r="AX441"/>
      <c r="AY441"/>
      <c r="AZ441"/>
      <c r="BA441"/>
      <c r="BB441"/>
      <c r="BC441"/>
      <c r="BD441"/>
      <c r="BE441"/>
      <c r="BF441"/>
      <c r="BG441"/>
      <c r="BH441"/>
      <c r="BI441"/>
      <c r="BJ441"/>
      <c r="BK441"/>
      <c r="BL441"/>
      <c r="BM441"/>
      <c r="BN441"/>
      <c r="BO441"/>
      <c r="BP441"/>
      <c r="BQ441"/>
      <c r="BR441"/>
      <c r="BS441"/>
      <c r="BT441"/>
      <c r="BU441"/>
      <c r="BV441"/>
      <c r="BW441"/>
      <c r="BX441"/>
      <c r="BY441"/>
      <c r="BZ441"/>
      <c r="CA441"/>
      <c r="CB441"/>
      <c r="CC441"/>
      <c r="CD441"/>
      <c r="CE441"/>
      <c r="CF441"/>
      <c r="CG441"/>
      <c r="CH441"/>
      <c r="CI441"/>
      <c r="CJ441"/>
      <c r="CK441"/>
      <c r="CL441"/>
      <c r="CN441"/>
    </row>
    <row r="442" spans="9:92" x14ac:dyDescent="0.35">
      <c r="I442"/>
      <c r="J442"/>
      <c r="R442"/>
      <c r="S442"/>
      <c r="T442"/>
      <c r="U442"/>
      <c r="V442"/>
      <c r="W442"/>
      <c r="X442"/>
      <c r="Y442"/>
      <c r="Z442"/>
      <c r="AA442"/>
      <c r="AB442"/>
      <c r="AC442"/>
      <c r="AD442"/>
      <c r="AE442"/>
      <c r="AF442"/>
      <c r="AG442"/>
      <c r="AH442"/>
      <c r="AI442"/>
      <c r="AJ442"/>
      <c r="AK442"/>
      <c r="AL442"/>
      <c r="AM442"/>
      <c r="AN442"/>
      <c r="AO442"/>
      <c r="AP442"/>
      <c r="AQ442"/>
      <c r="AR442"/>
      <c r="AS442"/>
      <c r="AT442"/>
      <c r="AU442"/>
      <c r="AV442"/>
      <c r="AW442"/>
      <c r="AX442"/>
      <c r="AY442"/>
      <c r="AZ442"/>
      <c r="BA442"/>
      <c r="BB442"/>
      <c r="BC442"/>
      <c r="BD442"/>
      <c r="BE442"/>
      <c r="BF442"/>
      <c r="BG442"/>
      <c r="BH442"/>
      <c r="BI442"/>
      <c r="BJ442"/>
      <c r="BK442"/>
      <c r="BL442"/>
      <c r="BM442"/>
      <c r="BN442"/>
      <c r="BO442"/>
      <c r="BP442"/>
      <c r="BQ442"/>
      <c r="BR442"/>
      <c r="BS442"/>
      <c r="BT442"/>
      <c r="BU442"/>
      <c r="BV442"/>
      <c r="BW442"/>
      <c r="BX442"/>
      <c r="BY442"/>
      <c r="BZ442"/>
      <c r="CA442"/>
      <c r="CB442"/>
      <c r="CC442"/>
      <c r="CD442"/>
      <c r="CE442"/>
      <c r="CF442"/>
      <c r="CG442"/>
      <c r="CH442"/>
      <c r="CI442"/>
      <c r="CJ442"/>
      <c r="CK442"/>
      <c r="CL442"/>
      <c r="CN442"/>
    </row>
    <row r="443" spans="9:92" x14ac:dyDescent="0.35">
      <c r="I443"/>
      <c r="J443"/>
      <c r="R443"/>
      <c r="S443"/>
      <c r="T443"/>
      <c r="U443"/>
      <c r="V443"/>
      <c r="W443"/>
      <c r="X443"/>
      <c r="Y443"/>
      <c r="Z443"/>
      <c r="AA443"/>
      <c r="AB443"/>
      <c r="AC443"/>
      <c r="AD443"/>
      <c r="AE443"/>
      <c r="AF443"/>
      <c r="AG443"/>
      <c r="AH443"/>
      <c r="AI443"/>
      <c r="AJ443"/>
      <c r="AK443"/>
      <c r="AL443"/>
      <c r="AM443"/>
      <c r="AN443"/>
      <c r="AO443"/>
      <c r="AP443"/>
      <c r="AQ443"/>
      <c r="AR443"/>
      <c r="AS443"/>
      <c r="AT443"/>
      <c r="AU443"/>
      <c r="AV443"/>
      <c r="AW443"/>
      <c r="AX443"/>
      <c r="AY443"/>
      <c r="AZ443"/>
      <c r="BA443"/>
      <c r="BB443"/>
      <c r="BC443"/>
      <c r="BD443"/>
      <c r="BE443"/>
      <c r="BF443"/>
      <c r="BG443"/>
      <c r="BH443"/>
      <c r="BI443"/>
      <c r="BJ443"/>
      <c r="BK443"/>
      <c r="BL443"/>
      <c r="BM443"/>
      <c r="BN443"/>
      <c r="BO443"/>
      <c r="BP443"/>
      <c r="BQ443"/>
      <c r="BR443"/>
      <c r="BS443"/>
      <c r="BT443"/>
      <c r="BU443"/>
      <c r="BV443"/>
      <c r="BW443"/>
      <c r="BX443"/>
      <c r="BY443"/>
      <c r="BZ443"/>
      <c r="CA443"/>
      <c r="CB443"/>
      <c r="CC443"/>
      <c r="CD443"/>
      <c r="CE443"/>
      <c r="CF443"/>
      <c r="CG443"/>
      <c r="CH443"/>
      <c r="CI443"/>
      <c r="CJ443"/>
      <c r="CK443"/>
      <c r="CL443"/>
      <c r="CN443"/>
    </row>
    <row r="444" spans="9:92" x14ac:dyDescent="0.35">
      <c r="I444"/>
      <c r="J444"/>
      <c r="R444"/>
      <c r="S444"/>
      <c r="T444"/>
      <c r="U444"/>
      <c r="V444"/>
      <c r="W444"/>
      <c r="X444"/>
      <c r="Y444"/>
      <c r="Z444"/>
      <c r="AA444"/>
      <c r="AB444"/>
      <c r="AC444"/>
      <c r="AD444"/>
      <c r="AE444"/>
      <c r="AF444"/>
      <c r="AG444"/>
      <c r="AH444"/>
      <c r="AI444"/>
      <c r="AJ444"/>
      <c r="AK444"/>
      <c r="AL444"/>
      <c r="AM444"/>
      <c r="AN444"/>
      <c r="AO444"/>
      <c r="AP444"/>
      <c r="AQ444"/>
      <c r="AR444"/>
      <c r="AS444"/>
      <c r="AT444"/>
      <c r="AU444"/>
      <c r="AV444"/>
      <c r="AW444"/>
      <c r="AX444"/>
      <c r="AY444"/>
      <c r="AZ444"/>
      <c r="BA444"/>
      <c r="BB444"/>
      <c r="BC444"/>
      <c r="BD444"/>
      <c r="BE444"/>
      <c r="BF444"/>
      <c r="BG444"/>
      <c r="BH444"/>
      <c r="BI444"/>
      <c r="BJ444"/>
      <c r="BK444"/>
      <c r="BL444"/>
      <c r="BM444"/>
      <c r="BN444"/>
      <c r="BO444"/>
      <c r="BP444"/>
      <c r="BQ444"/>
      <c r="BR444"/>
      <c r="BS444"/>
      <c r="BT444"/>
      <c r="BU444"/>
      <c r="BV444"/>
      <c r="BW444"/>
      <c r="BX444"/>
      <c r="BY444"/>
      <c r="BZ444"/>
      <c r="CA444"/>
      <c r="CB444"/>
      <c r="CC444"/>
      <c r="CD444"/>
      <c r="CE444"/>
      <c r="CF444"/>
      <c r="CG444"/>
      <c r="CH444"/>
      <c r="CI444"/>
      <c r="CJ444"/>
      <c r="CK444"/>
      <c r="CL444"/>
      <c r="CN444"/>
    </row>
    <row r="445" spans="9:92" x14ac:dyDescent="0.35">
      <c r="I445"/>
      <c r="J445"/>
      <c r="R445"/>
      <c r="S445"/>
      <c r="T445"/>
      <c r="U445"/>
      <c r="V445"/>
      <c r="W445"/>
      <c r="X445"/>
      <c r="Y445"/>
      <c r="Z445"/>
      <c r="AA445"/>
      <c r="AB445"/>
      <c r="AC445"/>
      <c r="AD445"/>
      <c r="AE445"/>
      <c r="AF445"/>
      <c r="AG445"/>
      <c r="AH445"/>
      <c r="AI445"/>
      <c r="AJ445"/>
      <c r="AK445"/>
      <c r="AL445"/>
      <c r="AM445"/>
      <c r="AN445"/>
      <c r="AO445"/>
      <c r="AP445"/>
      <c r="AQ445"/>
      <c r="AR445"/>
      <c r="AS445"/>
      <c r="AT445"/>
      <c r="AU445"/>
      <c r="AV445"/>
      <c r="AW445"/>
      <c r="AX445"/>
      <c r="AY445"/>
      <c r="AZ445"/>
      <c r="BA445"/>
      <c r="BB445"/>
      <c r="BC445"/>
      <c r="BD445"/>
      <c r="BE445"/>
      <c r="BF445"/>
      <c r="BG445"/>
      <c r="BH445"/>
      <c r="BI445"/>
      <c r="BJ445"/>
      <c r="BK445"/>
      <c r="BL445"/>
      <c r="BM445"/>
      <c r="BN445"/>
      <c r="BO445"/>
      <c r="BP445"/>
      <c r="BQ445"/>
      <c r="BR445"/>
      <c r="BS445"/>
      <c r="BT445"/>
      <c r="BU445"/>
      <c r="BV445"/>
      <c r="BW445"/>
      <c r="BX445"/>
      <c r="BY445"/>
      <c r="BZ445"/>
      <c r="CA445"/>
      <c r="CB445"/>
      <c r="CC445"/>
      <c r="CD445"/>
      <c r="CE445"/>
      <c r="CF445"/>
      <c r="CG445"/>
      <c r="CH445"/>
      <c r="CI445"/>
      <c r="CJ445"/>
      <c r="CK445"/>
      <c r="CL445"/>
      <c r="CN445"/>
    </row>
    <row r="446" spans="9:92" x14ac:dyDescent="0.35">
      <c r="I446"/>
      <c r="J446"/>
      <c r="R446"/>
      <c r="S446"/>
      <c r="T446"/>
      <c r="U446"/>
      <c r="V446"/>
      <c r="W446"/>
      <c r="X446"/>
      <c r="Y446"/>
      <c r="Z446"/>
      <c r="AA446"/>
      <c r="AB446"/>
      <c r="AC446"/>
      <c r="AD446"/>
      <c r="AE446"/>
      <c r="AF446"/>
      <c r="AG446"/>
      <c r="AH446"/>
      <c r="AI446"/>
      <c r="AJ446"/>
      <c r="AK446"/>
      <c r="AL446"/>
      <c r="AM446"/>
      <c r="AN446"/>
      <c r="AO446"/>
      <c r="AP446"/>
      <c r="AQ446"/>
      <c r="AR446"/>
      <c r="AS446"/>
      <c r="AT446"/>
      <c r="AU446"/>
      <c r="AV446"/>
      <c r="AW446"/>
      <c r="AX446"/>
      <c r="AY446"/>
      <c r="AZ446"/>
      <c r="BA446"/>
      <c r="BB446"/>
      <c r="BC446"/>
      <c r="BD446"/>
      <c r="BE446"/>
      <c r="BF446"/>
      <c r="BG446"/>
      <c r="BH446"/>
      <c r="BI446"/>
      <c r="BJ446"/>
      <c r="BK446"/>
      <c r="BL446"/>
      <c r="BM446"/>
      <c r="BN446"/>
      <c r="BO446"/>
      <c r="BP446"/>
      <c r="BQ446"/>
      <c r="BR446"/>
      <c r="BS446"/>
      <c r="BT446"/>
      <c r="BU446"/>
      <c r="BV446"/>
      <c r="BW446"/>
      <c r="BX446"/>
      <c r="BY446"/>
      <c r="BZ446"/>
      <c r="CA446"/>
      <c r="CB446"/>
      <c r="CC446"/>
      <c r="CD446"/>
      <c r="CE446"/>
      <c r="CF446"/>
      <c r="CG446"/>
      <c r="CH446"/>
      <c r="CI446"/>
      <c r="CJ446"/>
      <c r="CK446"/>
      <c r="CL446"/>
      <c r="CN446"/>
    </row>
    <row r="447" spans="9:92" x14ac:dyDescent="0.35">
      <c r="I447"/>
      <c r="J447"/>
      <c r="R447"/>
      <c r="S447"/>
      <c r="T447"/>
      <c r="U447"/>
      <c r="V447"/>
      <c r="W447"/>
      <c r="X447"/>
      <c r="Y447"/>
      <c r="Z447"/>
      <c r="AA447"/>
      <c r="AB447"/>
      <c r="AC447"/>
      <c r="AD447"/>
      <c r="AE447"/>
      <c r="AF447"/>
      <c r="AG447"/>
      <c r="AH447"/>
      <c r="AI447"/>
      <c r="AJ447"/>
      <c r="AK447"/>
      <c r="AL447"/>
      <c r="AM447"/>
      <c r="AN447"/>
      <c r="AO447"/>
      <c r="AP447"/>
      <c r="AQ447"/>
      <c r="AR447"/>
      <c r="AS447"/>
      <c r="AT447"/>
      <c r="AU447"/>
      <c r="AV447"/>
      <c r="AW447"/>
      <c r="AX447"/>
      <c r="AY447"/>
      <c r="AZ447"/>
      <c r="BA447"/>
      <c r="BB447"/>
      <c r="BC447"/>
      <c r="BD447"/>
      <c r="BE447"/>
      <c r="BF447"/>
      <c r="BG447"/>
      <c r="BH447"/>
      <c r="BI447"/>
      <c r="BJ447"/>
      <c r="BK447"/>
      <c r="BL447"/>
      <c r="BM447"/>
      <c r="BN447"/>
      <c r="BO447"/>
      <c r="BP447"/>
      <c r="BQ447"/>
      <c r="BR447"/>
      <c r="BS447"/>
      <c r="BT447"/>
      <c r="BU447"/>
      <c r="BV447"/>
      <c r="BW447"/>
      <c r="BX447"/>
      <c r="BY447"/>
      <c r="BZ447"/>
      <c r="CA447"/>
      <c r="CB447"/>
      <c r="CC447"/>
      <c r="CD447"/>
      <c r="CE447"/>
      <c r="CF447"/>
      <c r="CG447"/>
      <c r="CH447"/>
      <c r="CI447"/>
      <c r="CJ447"/>
      <c r="CK447"/>
      <c r="CL447"/>
      <c r="CN447"/>
    </row>
    <row r="448" spans="9:92" x14ac:dyDescent="0.35">
      <c r="I448"/>
      <c r="J448"/>
      <c r="R448"/>
      <c r="S448"/>
      <c r="T448"/>
      <c r="U448"/>
      <c r="V448"/>
      <c r="W448"/>
      <c r="X448"/>
      <c r="Y448"/>
      <c r="Z448"/>
      <c r="AA448"/>
      <c r="AB448"/>
      <c r="AC448"/>
      <c r="AD448"/>
      <c r="AE448"/>
      <c r="AF448"/>
      <c r="AG448"/>
      <c r="AH448"/>
      <c r="AI448"/>
      <c r="AJ448"/>
      <c r="AK448"/>
      <c r="AL448"/>
      <c r="AM448"/>
      <c r="AN448"/>
      <c r="AO448"/>
      <c r="AP448"/>
      <c r="AQ448"/>
      <c r="AR448"/>
      <c r="AS448"/>
      <c r="AT448"/>
      <c r="AU448"/>
      <c r="AV448"/>
      <c r="AW448"/>
      <c r="AX448"/>
      <c r="AY448"/>
      <c r="AZ448"/>
      <c r="BA448"/>
      <c r="BB448"/>
      <c r="BC448"/>
      <c r="BD448"/>
      <c r="BE448"/>
      <c r="BF448"/>
      <c r="BG448"/>
      <c r="BH448"/>
      <c r="BI448"/>
      <c r="BJ448"/>
      <c r="BK448"/>
      <c r="BL448"/>
      <c r="BM448"/>
      <c r="BN448"/>
      <c r="BO448"/>
      <c r="BP448"/>
      <c r="BQ448"/>
      <c r="BR448"/>
      <c r="BS448"/>
      <c r="BT448"/>
      <c r="BU448"/>
      <c r="BV448"/>
      <c r="BW448"/>
      <c r="BX448"/>
      <c r="BY448"/>
      <c r="BZ448"/>
      <c r="CA448"/>
      <c r="CB448"/>
      <c r="CC448"/>
      <c r="CD448"/>
      <c r="CE448"/>
      <c r="CF448"/>
      <c r="CG448"/>
      <c r="CH448"/>
      <c r="CI448"/>
      <c r="CJ448"/>
      <c r="CK448"/>
      <c r="CL448"/>
      <c r="CN448"/>
    </row>
    <row r="449" spans="9:92" x14ac:dyDescent="0.35">
      <c r="I449"/>
      <c r="J449"/>
      <c r="R449"/>
      <c r="S449"/>
      <c r="T449"/>
      <c r="U449"/>
      <c r="V449"/>
      <c r="W449"/>
      <c r="X449"/>
      <c r="Y449"/>
      <c r="Z449"/>
      <c r="AA449"/>
      <c r="AB449"/>
      <c r="AC449"/>
      <c r="AD449"/>
      <c r="AE449"/>
      <c r="AF449"/>
      <c r="AG449"/>
      <c r="AH449"/>
      <c r="AI449"/>
      <c r="AJ449"/>
      <c r="AK449"/>
      <c r="AL449"/>
      <c r="AM449"/>
      <c r="AN449"/>
      <c r="AO449"/>
      <c r="AP449"/>
      <c r="AQ449"/>
      <c r="AR449"/>
      <c r="AS449"/>
      <c r="AT449"/>
      <c r="AU449"/>
      <c r="AV449"/>
      <c r="AW449"/>
      <c r="AX449"/>
      <c r="AY449"/>
      <c r="AZ449"/>
      <c r="BA449"/>
      <c r="BB449"/>
      <c r="BC449"/>
      <c r="BD449"/>
      <c r="BE449"/>
      <c r="BF449"/>
      <c r="BG449"/>
      <c r="BH449"/>
      <c r="BI449"/>
      <c r="BJ449"/>
      <c r="BK449"/>
      <c r="BL449"/>
      <c r="BM449"/>
      <c r="BN449"/>
      <c r="BO449"/>
      <c r="BP449"/>
      <c r="BQ449"/>
      <c r="BR449"/>
      <c r="BS449"/>
      <c r="BT449"/>
      <c r="BU449"/>
      <c r="BV449"/>
      <c r="BW449"/>
      <c r="BX449"/>
      <c r="BY449"/>
      <c r="BZ449"/>
      <c r="CA449"/>
      <c r="CB449"/>
      <c r="CC449"/>
      <c r="CD449"/>
      <c r="CE449"/>
      <c r="CF449"/>
      <c r="CG449"/>
      <c r="CH449"/>
      <c r="CI449"/>
      <c r="CJ449"/>
      <c r="CK449"/>
      <c r="CL449"/>
      <c r="CN449"/>
    </row>
    <row r="450" spans="9:92" x14ac:dyDescent="0.35">
      <c r="I450"/>
      <c r="J450"/>
      <c r="R450"/>
      <c r="S450"/>
      <c r="T450"/>
      <c r="U450"/>
      <c r="V450"/>
      <c r="W450"/>
      <c r="X450"/>
      <c r="Y450"/>
      <c r="Z450"/>
      <c r="AA450"/>
      <c r="AB450"/>
      <c r="AC450"/>
      <c r="AD450"/>
      <c r="AE450"/>
      <c r="AF450"/>
      <c r="AG450"/>
      <c r="AH450"/>
      <c r="AI450"/>
      <c r="AJ450"/>
      <c r="AK450"/>
      <c r="AL450"/>
      <c r="AM450"/>
      <c r="AN450"/>
      <c r="AO450"/>
      <c r="AP450"/>
      <c r="AQ450"/>
      <c r="AR450"/>
      <c r="AS450"/>
      <c r="AT450"/>
      <c r="AU450"/>
      <c r="AV450"/>
      <c r="AW450"/>
      <c r="AX450"/>
      <c r="AY450"/>
      <c r="AZ450"/>
      <c r="BA450"/>
      <c r="BB450"/>
      <c r="BC450"/>
      <c r="BD450"/>
      <c r="BE450"/>
      <c r="BF450"/>
      <c r="BG450"/>
      <c r="BH450"/>
      <c r="BI450"/>
      <c r="BJ450"/>
      <c r="BK450"/>
      <c r="BL450"/>
      <c r="BM450"/>
      <c r="BN450"/>
      <c r="BO450"/>
      <c r="BP450"/>
      <c r="BQ450"/>
      <c r="BR450"/>
      <c r="BS450"/>
      <c r="BT450"/>
      <c r="BU450"/>
      <c r="BV450"/>
      <c r="BW450"/>
      <c r="BX450"/>
      <c r="BY450"/>
      <c r="BZ450"/>
      <c r="CA450"/>
      <c r="CB450"/>
      <c r="CC450"/>
      <c r="CD450"/>
      <c r="CE450"/>
      <c r="CF450"/>
      <c r="CG450"/>
      <c r="CH450"/>
      <c r="CI450"/>
      <c r="CJ450"/>
      <c r="CK450"/>
      <c r="CL450"/>
      <c r="CN450"/>
    </row>
    <row r="451" spans="9:92" x14ac:dyDescent="0.35">
      <c r="I451"/>
      <c r="J451"/>
      <c r="R451"/>
      <c r="S451"/>
      <c r="T451"/>
      <c r="U451"/>
      <c r="V451"/>
      <c r="W451"/>
      <c r="X451"/>
      <c r="Y451"/>
      <c r="Z451"/>
      <c r="AA451"/>
      <c r="AB451"/>
      <c r="AC451"/>
      <c r="AD451"/>
      <c r="AE451"/>
      <c r="AF451"/>
      <c r="AG451"/>
      <c r="AH451"/>
      <c r="AI451"/>
      <c r="AJ451"/>
      <c r="AK451"/>
      <c r="AL451"/>
      <c r="AM451"/>
      <c r="AN451"/>
      <c r="AO451"/>
      <c r="AP451"/>
      <c r="AQ451"/>
      <c r="AR451"/>
      <c r="AS451"/>
      <c r="AT451"/>
      <c r="AU451"/>
      <c r="AV451"/>
      <c r="AW451"/>
      <c r="AX451"/>
      <c r="AY451"/>
      <c r="AZ451"/>
      <c r="BA451"/>
      <c r="BB451"/>
      <c r="BC451"/>
      <c r="BD451"/>
      <c r="BE451"/>
      <c r="BF451"/>
      <c r="BG451"/>
      <c r="BH451"/>
      <c r="BI451"/>
      <c r="BJ451"/>
      <c r="BK451"/>
      <c r="BL451"/>
      <c r="BM451"/>
      <c r="BN451"/>
      <c r="BO451"/>
      <c r="BP451"/>
      <c r="BQ451"/>
      <c r="BR451"/>
      <c r="BS451"/>
      <c r="BT451"/>
      <c r="BU451"/>
      <c r="BV451"/>
      <c r="BW451"/>
      <c r="BX451"/>
      <c r="BY451"/>
      <c r="BZ451"/>
      <c r="CA451"/>
      <c r="CB451"/>
      <c r="CC451"/>
      <c r="CD451"/>
      <c r="CE451"/>
      <c r="CF451"/>
      <c r="CG451"/>
      <c r="CH451"/>
      <c r="CI451"/>
      <c r="CJ451"/>
      <c r="CK451"/>
      <c r="CL451"/>
      <c r="CN451"/>
    </row>
    <row r="452" spans="9:92" x14ac:dyDescent="0.35">
      <c r="I452"/>
      <c r="J452"/>
      <c r="R452"/>
      <c r="S452"/>
      <c r="T452"/>
      <c r="U452"/>
      <c r="V452"/>
      <c r="W452"/>
      <c r="X452"/>
      <c r="Y452"/>
      <c r="Z452"/>
      <c r="AA452"/>
      <c r="AB452"/>
      <c r="AC452"/>
      <c r="AD452"/>
      <c r="AE452"/>
      <c r="AF452"/>
      <c r="AG452"/>
      <c r="AH452"/>
      <c r="AI452"/>
      <c r="AJ452"/>
      <c r="AK452"/>
      <c r="AL452"/>
      <c r="AM452"/>
      <c r="AN452"/>
      <c r="AO452"/>
      <c r="AP452"/>
      <c r="AQ452"/>
      <c r="AR452"/>
      <c r="AS452"/>
      <c r="AT452"/>
      <c r="AU452"/>
      <c r="AV452"/>
      <c r="AW452"/>
      <c r="AX452"/>
      <c r="AY452"/>
      <c r="AZ452"/>
      <c r="BA452"/>
      <c r="BB452"/>
      <c r="BC452"/>
      <c r="BD452"/>
      <c r="BE452"/>
      <c r="BF452"/>
      <c r="BG452"/>
      <c r="BH452"/>
      <c r="BI452"/>
      <c r="BJ452"/>
      <c r="BK452"/>
      <c r="BL452"/>
      <c r="BM452"/>
      <c r="BN452"/>
      <c r="BO452"/>
      <c r="BP452"/>
      <c r="BQ452"/>
      <c r="BR452"/>
      <c r="BS452"/>
      <c r="BT452"/>
      <c r="BU452"/>
      <c r="BV452"/>
      <c r="BW452"/>
      <c r="BX452"/>
      <c r="BY452"/>
      <c r="BZ452"/>
      <c r="CA452"/>
      <c r="CB452"/>
      <c r="CC452"/>
      <c r="CD452"/>
      <c r="CE452"/>
      <c r="CF452"/>
      <c r="CG452"/>
      <c r="CH452"/>
      <c r="CI452"/>
      <c r="CJ452"/>
      <c r="CK452"/>
      <c r="CL452"/>
      <c r="CN452"/>
    </row>
    <row r="453" spans="9:92" x14ac:dyDescent="0.35">
      <c r="I453"/>
      <c r="J453"/>
      <c r="R453"/>
      <c r="S453"/>
      <c r="T453"/>
      <c r="U453"/>
      <c r="V453"/>
      <c r="W453"/>
      <c r="X453"/>
      <c r="Y453"/>
      <c r="Z453"/>
      <c r="AA453"/>
      <c r="AB453"/>
      <c r="AC453"/>
      <c r="AD453"/>
      <c r="AE453"/>
      <c r="AF453"/>
      <c r="AG453"/>
      <c r="AH453"/>
      <c r="AI453"/>
      <c r="AJ453"/>
      <c r="AK453"/>
      <c r="AL453"/>
      <c r="AM453"/>
      <c r="AN453"/>
      <c r="AO453"/>
      <c r="AP453"/>
      <c r="AQ453"/>
      <c r="AR453"/>
      <c r="AS453"/>
      <c r="AT453"/>
      <c r="AU453"/>
      <c r="AV453"/>
      <c r="AW453"/>
      <c r="AX453"/>
      <c r="AY453"/>
      <c r="AZ453"/>
      <c r="BA453"/>
      <c r="BB453"/>
      <c r="BC453"/>
      <c r="BD453"/>
      <c r="BE453"/>
      <c r="BF453"/>
      <c r="BG453"/>
      <c r="BH453"/>
      <c r="BI453"/>
      <c r="BJ453"/>
      <c r="BK453"/>
      <c r="BL453"/>
      <c r="BM453"/>
      <c r="BN453"/>
      <c r="BO453"/>
      <c r="BP453"/>
      <c r="BQ453"/>
      <c r="BR453"/>
      <c r="BS453"/>
      <c r="BT453"/>
      <c r="BU453"/>
      <c r="BV453"/>
      <c r="BW453"/>
      <c r="BX453"/>
      <c r="BY453"/>
      <c r="BZ453"/>
      <c r="CA453"/>
      <c r="CB453"/>
      <c r="CC453"/>
      <c r="CD453"/>
      <c r="CE453"/>
      <c r="CF453"/>
      <c r="CG453"/>
      <c r="CH453"/>
      <c r="CI453"/>
      <c r="CJ453"/>
      <c r="CK453"/>
      <c r="CL453"/>
      <c r="CN453"/>
    </row>
    <row r="454" spans="9:92" x14ac:dyDescent="0.35">
      <c r="I454"/>
      <c r="J454"/>
      <c r="R454"/>
      <c r="S454"/>
      <c r="T454"/>
      <c r="U454"/>
      <c r="V454"/>
      <c r="W454"/>
      <c r="X454"/>
      <c r="Y454"/>
      <c r="Z454"/>
      <c r="AA454"/>
      <c r="AB454"/>
      <c r="AC454"/>
      <c r="AD454"/>
      <c r="AE454"/>
      <c r="AF454"/>
      <c r="AG454"/>
      <c r="AH454"/>
      <c r="AI454"/>
      <c r="AJ454"/>
      <c r="AK454"/>
      <c r="AL454"/>
      <c r="AM454"/>
      <c r="AN454"/>
      <c r="AO454"/>
      <c r="AP454"/>
      <c r="AQ454"/>
      <c r="AR454"/>
      <c r="AS454"/>
      <c r="AT454"/>
      <c r="AU454"/>
      <c r="AV454"/>
      <c r="AW454"/>
      <c r="AX454"/>
      <c r="AY454"/>
      <c r="AZ454"/>
      <c r="BA454"/>
      <c r="BB454"/>
      <c r="BC454"/>
      <c r="BD454"/>
      <c r="BE454"/>
      <c r="BF454"/>
      <c r="BG454"/>
      <c r="BH454"/>
      <c r="BI454"/>
      <c r="BJ454"/>
      <c r="BK454"/>
      <c r="BL454"/>
      <c r="BM454"/>
      <c r="BN454"/>
      <c r="BO454"/>
      <c r="BP454"/>
      <c r="BQ454"/>
      <c r="BR454"/>
      <c r="BS454"/>
      <c r="BT454"/>
      <c r="BU454"/>
      <c r="BV454"/>
      <c r="BW454"/>
      <c r="BX454"/>
      <c r="BY454"/>
      <c r="BZ454"/>
      <c r="CA454"/>
      <c r="CB454"/>
      <c r="CC454"/>
      <c r="CD454"/>
      <c r="CE454"/>
      <c r="CF454"/>
      <c r="CG454"/>
      <c r="CH454"/>
      <c r="CI454"/>
      <c r="CJ454"/>
      <c r="CK454"/>
      <c r="CL454"/>
      <c r="CN454"/>
    </row>
    <row r="455" spans="9:92" x14ac:dyDescent="0.35">
      <c r="I455"/>
      <c r="J455"/>
      <c r="R455"/>
      <c r="S455"/>
      <c r="T455"/>
      <c r="U455"/>
      <c r="V455"/>
      <c r="W455"/>
      <c r="X455"/>
      <c r="Y455"/>
      <c r="Z455"/>
      <c r="AA455"/>
      <c r="AB455"/>
      <c r="AC455"/>
      <c r="AD455"/>
      <c r="AE455"/>
      <c r="AF455"/>
      <c r="AG455"/>
      <c r="AH455"/>
      <c r="AI455"/>
      <c r="AJ455"/>
      <c r="AK455"/>
      <c r="AL455"/>
      <c r="AM455"/>
      <c r="AN455"/>
      <c r="AO455"/>
      <c r="AP455"/>
      <c r="AQ455"/>
      <c r="AR455"/>
      <c r="AS455"/>
      <c r="AT455"/>
      <c r="AU455"/>
      <c r="AV455"/>
      <c r="AW455"/>
      <c r="AX455"/>
      <c r="AY455"/>
      <c r="AZ455"/>
      <c r="BA455"/>
      <c r="BB455"/>
      <c r="BC455"/>
      <c r="BD455"/>
      <c r="BE455"/>
      <c r="BF455"/>
      <c r="BG455"/>
      <c r="BH455"/>
      <c r="BI455"/>
      <c r="BJ455"/>
      <c r="BK455"/>
      <c r="BL455"/>
      <c r="BM455"/>
      <c r="BN455"/>
      <c r="BO455"/>
      <c r="BP455"/>
      <c r="BQ455"/>
      <c r="BR455"/>
      <c r="BS455"/>
      <c r="BT455"/>
      <c r="BU455"/>
      <c r="BV455"/>
      <c r="BW455"/>
      <c r="BX455"/>
      <c r="BY455"/>
      <c r="BZ455"/>
      <c r="CA455"/>
      <c r="CB455"/>
      <c r="CC455"/>
      <c r="CD455"/>
      <c r="CE455"/>
      <c r="CF455"/>
      <c r="CG455"/>
      <c r="CH455"/>
      <c r="CI455"/>
      <c r="CJ455"/>
      <c r="CK455"/>
      <c r="CL455"/>
      <c r="CN455"/>
    </row>
    <row r="456" spans="9:92" x14ac:dyDescent="0.35">
      <c r="I456"/>
      <c r="J456"/>
      <c r="R456"/>
      <c r="S456"/>
      <c r="T456"/>
      <c r="U456"/>
      <c r="V456"/>
      <c r="W456"/>
      <c r="X456"/>
      <c r="Y456"/>
      <c r="Z456"/>
      <c r="AA456"/>
      <c r="AB456"/>
      <c r="AC456"/>
      <c r="AD456"/>
      <c r="AE456"/>
      <c r="AF456"/>
      <c r="AG456"/>
      <c r="AH456"/>
      <c r="AI456"/>
      <c r="AJ456"/>
      <c r="AK456"/>
      <c r="AL456"/>
      <c r="AM456"/>
      <c r="AN456"/>
      <c r="AO456"/>
      <c r="AP456"/>
      <c r="AQ456"/>
      <c r="AR456"/>
      <c r="AS456"/>
      <c r="AT456"/>
      <c r="AU456"/>
      <c r="AV456"/>
      <c r="AW456"/>
      <c r="AX456"/>
      <c r="AY456"/>
      <c r="AZ456"/>
      <c r="BA456"/>
      <c r="BB456"/>
      <c r="BC456"/>
      <c r="BD456"/>
      <c r="BE456"/>
      <c r="BF456"/>
      <c r="BG456"/>
      <c r="BH456"/>
      <c r="BI456"/>
      <c r="BJ456"/>
      <c r="BK456"/>
      <c r="BL456"/>
      <c r="BM456"/>
      <c r="BN456"/>
      <c r="BO456"/>
      <c r="BP456"/>
      <c r="BQ456"/>
      <c r="BR456"/>
      <c r="BS456"/>
      <c r="BT456"/>
      <c r="BU456"/>
      <c r="BV456"/>
      <c r="BW456"/>
      <c r="BX456"/>
      <c r="BY456"/>
      <c r="BZ456"/>
      <c r="CA456"/>
      <c r="CB456"/>
      <c r="CC456"/>
      <c r="CD456"/>
      <c r="CE456"/>
      <c r="CF456"/>
      <c r="CG456"/>
      <c r="CH456"/>
      <c r="CI456"/>
      <c r="CJ456"/>
      <c r="CK456"/>
      <c r="CL456"/>
      <c r="CN456"/>
    </row>
    <row r="457" spans="9:92" x14ac:dyDescent="0.35">
      <c r="I457"/>
      <c r="J457"/>
      <c r="R457"/>
      <c r="S457"/>
      <c r="T457"/>
      <c r="U457"/>
      <c r="V457"/>
      <c r="W457"/>
      <c r="X457"/>
      <c r="Y457"/>
      <c r="Z457"/>
      <c r="AA457"/>
      <c r="AB457"/>
      <c r="AC457"/>
      <c r="AD457"/>
      <c r="AE457"/>
      <c r="AF457"/>
      <c r="AG457"/>
      <c r="AH457"/>
      <c r="AI457"/>
      <c r="AJ457"/>
      <c r="AK457"/>
      <c r="AL457"/>
      <c r="AM457"/>
      <c r="AN457"/>
      <c r="AO457"/>
      <c r="AP457"/>
      <c r="AQ457"/>
      <c r="AR457"/>
      <c r="AS457"/>
      <c r="AT457"/>
      <c r="AU457"/>
      <c r="AV457"/>
      <c r="AW457"/>
      <c r="AX457"/>
      <c r="AY457"/>
      <c r="AZ457"/>
      <c r="BA457"/>
      <c r="BB457"/>
      <c r="BC457"/>
      <c r="BD457"/>
      <c r="BE457"/>
      <c r="BF457"/>
      <c r="BG457"/>
      <c r="BH457"/>
      <c r="BI457"/>
      <c r="BJ457"/>
      <c r="BK457"/>
      <c r="BL457"/>
      <c r="BM457"/>
      <c r="BN457"/>
      <c r="BO457"/>
      <c r="BP457"/>
      <c r="BQ457"/>
      <c r="BR457"/>
      <c r="BS457"/>
      <c r="BT457"/>
      <c r="BU457"/>
      <c r="BV457"/>
      <c r="BW457"/>
      <c r="BX457"/>
      <c r="BY457"/>
      <c r="BZ457"/>
      <c r="CA457"/>
      <c r="CB457"/>
      <c r="CC457"/>
      <c r="CD457"/>
      <c r="CE457"/>
      <c r="CF457"/>
      <c r="CG457"/>
      <c r="CH457"/>
      <c r="CI457"/>
      <c r="CJ457"/>
      <c r="CK457"/>
      <c r="CL457"/>
      <c r="CN457"/>
    </row>
    <row r="458" spans="9:92" x14ac:dyDescent="0.35">
      <c r="I458"/>
      <c r="J458"/>
      <c r="R458"/>
      <c r="S458"/>
      <c r="T458"/>
      <c r="U458"/>
      <c r="V458"/>
      <c r="W458"/>
      <c r="X458"/>
      <c r="Y458"/>
      <c r="Z458"/>
      <c r="AA458"/>
      <c r="AB458"/>
      <c r="AC458"/>
      <c r="AD458"/>
      <c r="AE458"/>
      <c r="AF458"/>
      <c r="AG458"/>
      <c r="AH458"/>
      <c r="AI458"/>
      <c r="AJ458"/>
      <c r="AK458"/>
      <c r="AL458"/>
      <c r="AM458"/>
      <c r="AN458"/>
      <c r="AO458"/>
      <c r="AP458"/>
      <c r="AQ458"/>
      <c r="AR458"/>
      <c r="AS458"/>
      <c r="AT458"/>
      <c r="AU458"/>
      <c r="AV458"/>
      <c r="AW458"/>
      <c r="AX458"/>
      <c r="AY458"/>
      <c r="AZ458"/>
      <c r="BA458"/>
      <c r="BB458"/>
      <c r="BC458"/>
      <c r="BD458"/>
      <c r="BE458"/>
      <c r="BF458"/>
      <c r="BG458"/>
      <c r="BH458"/>
      <c r="BI458"/>
      <c r="BJ458"/>
      <c r="BK458"/>
      <c r="BL458"/>
      <c r="BM458"/>
      <c r="BN458"/>
      <c r="BO458"/>
      <c r="BP458"/>
      <c r="BQ458"/>
      <c r="BR458"/>
      <c r="BS458"/>
      <c r="BT458"/>
      <c r="BU458"/>
      <c r="BV458"/>
      <c r="BW458"/>
      <c r="BX458"/>
      <c r="BY458"/>
      <c r="BZ458"/>
      <c r="CA458"/>
      <c r="CB458"/>
      <c r="CC458"/>
      <c r="CD458"/>
      <c r="CE458"/>
      <c r="CF458"/>
      <c r="CG458"/>
      <c r="CH458"/>
      <c r="CI458"/>
      <c r="CJ458"/>
      <c r="CK458"/>
      <c r="CL458"/>
      <c r="CN458"/>
    </row>
    <row r="459" spans="9:92" x14ac:dyDescent="0.35">
      <c r="I459"/>
      <c r="J459"/>
      <c r="R459"/>
      <c r="S459"/>
      <c r="T459"/>
      <c r="U459"/>
      <c r="V459"/>
      <c r="W459"/>
      <c r="X459"/>
      <c r="Y459"/>
      <c r="Z459"/>
      <c r="AA459"/>
      <c r="AB459"/>
      <c r="AC459"/>
      <c r="AD459"/>
      <c r="AE459"/>
      <c r="AF459"/>
      <c r="AG459"/>
      <c r="AH459"/>
      <c r="AI459"/>
      <c r="AJ459"/>
      <c r="AK459"/>
      <c r="AL459"/>
      <c r="AM459"/>
      <c r="AN459"/>
      <c r="AO459"/>
      <c r="AP459"/>
      <c r="AQ459"/>
      <c r="AR459"/>
      <c r="AS459"/>
      <c r="AT459"/>
      <c r="AU459"/>
      <c r="AV459"/>
      <c r="AW459"/>
      <c r="AX459"/>
      <c r="AY459"/>
      <c r="AZ459"/>
      <c r="BA459"/>
      <c r="BB459"/>
      <c r="BC459"/>
      <c r="BD459"/>
      <c r="BE459"/>
      <c r="BF459"/>
      <c r="BG459"/>
      <c r="BH459"/>
      <c r="BI459"/>
      <c r="BJ459"/>
      <c r="BK459"/>
      <c r="BL459"/>
      <c r="BM459"/>
      <c r="BN459"/>
      <c r="BO459"/>
      <c r="BP459"/>
      <c r="BQ459"/>
      <c r="BR459"/>
      <c r="BS459"/>
      <c r="BT459"/>
      <c r="BU459"/>
      <c r="BV459"/>
      <c r="BW459"/>
      <c r="BX459"/>
      <c r="BY459"/>
      <c r="BZ459"/>
      <c r="CA459"/>
      <c r="CB459"/>
      <c r="CC459"/>
      <c r="CD459"/>
      <c r="CE459"/>
      <c r="CF459"/>
      <c r="CG459"/>
      <c r="CH459"/>
      <c r="CI459"/>
      <c r="CJ459"/>
      <c r="CK459"/>
      <c r="CL459"/>
      <c r="CN459"/>
    </row>
    <row r="460" spans="9:92" x14ac:dyDescent="0.35">
      <c r="I460"/>
      <c r="J460"/>
      <c r="R460"/>
      <c r="S460"/>
      <c r="T460"/>
      <c r="U460"/>
      <c r="V460"/>
      <c r="W460"/>
      <c r="X460"/>
      <c r="Y460"/>
      <c r="Z460"/>
      <c r="AA460"/>
      <c r="AB460"/>
      <c r="AC460"/>
      <c r="AD460"/>
      <c r="AE460"/>
      <c r="AF460"/>
      <c r="AG460"/>
      <c r="AH460"/>
      <c r="AI460"/>
      <c r="AJ460"/>
      <c r="AK460"/>
      <c r="AL460"/>
      <c r="AM460"/>
      <c r="AN460"/>
      <c r="AO460"/>
      <c r="AP460"/>
      <c r="AQ460"/>
      <c r="AR460"/>
      <c r="AS460"/>
      <c r="AT460"/>
      <c r="AU460"/>
      <c r="AV460"/>
      <c r="AW460"/>
      <c r="AX460"/>
      <c r="AY460"/>
      <c r="AZ460"/>
      <c r="BA460"/>
      <c r="BB460"/>
      <c r="BC460"/>
      <c r="BD460"/>
      <c r="BE460"/>
      <c r="BF460"/>
      <c r="BG460"/>
      <c r="BH460"/>
      <c r="BI460"/>
      <c r="BJ460"/>
      <c r="BK460"/>
      <c r="BL460"/>
      <c r="BM460"/>
      <c r="BN460"/>
      <c r="BO460"/>
      <c r="BP460"/>
      <c r="BQ460"/>
      <c r="BR460"/>
      <c r="BS460"/>
      <c r="BT460"/>
      <c r="BU460"/>
      <c r="BV460"/>
      <c r="BW460"/>
      <c r="BX460"/>
      <c r="BY460"/>
      <c r="BZ460"/>
      <c r="CA460"/>
      <c r="CB460"/>
      <c r="CC460"/>
      <c r="CD460"/>
      <c r="CE460"/>
      <c r="CF460"/>
      <c r="CG460"/>
      <c r="CH460"/>
      <c r="CI460"/>
      <c r="CJ460"/>
      <c r="CK460"/>
      <c r="CL460"/>
      <c r="CN460"/>
    </row>
    <row r="461" spans="9:92" x14ac:dyDescent="0.35">
      <c r="I461"/>
      <c r="J461"/>
      <c r="R461"/>
      <c r="S461"/>
      <c r="T461"/>
      <c r="U461"/>
      <c r="V461"/>
      <c r="W461"/>
      <c r="X461"/>
      <c r="Y461"/>
      <c r="Z461"/>
      <c r="AA461"/>
      <c r="AB461"/>
      <c r="AC461"/>
      <c r="AD461"/>
      <c r="AE461"/>
      <c r="AF461"/>
      <c r="AG461"/>
      <c r="AH461"/>
      <c r="AI461"/>
      <c r="AJ461"/>
      <c r="AK461"/>
      <c r="AL461"/>
      <c r="AM461"/>
      <c r="AN461"/>
      <c r="AO461"/>
      <c r="AP461"/>
      <c r="AQ461"/>
      <c r="AR461"/>
      <c r="AS461"/>
      <c r="AT461"/>
      <c r="AU461"/>
      <c r="AV461"/>
      <c r="AW461"/>
      <c r="AX461"/>
      <c r="AY461"/>
      <c r="AZ461"/>
      <c r="BA461"/>
      <c r="BB461"/>
      <c r="BC461"/>
      <c r="BD461"/>
      <c r="BE461"/>
      <c r="BF461"/>
      <c r="BG461"/>
      <c r="BH461"/>
      <c r="BI461"/>
      <c r="BJ461"/>
      <c r="BK461"/>
      <c r="BL461"/>
      <c r="BM461"/>
      <c r="BN461"/>
      <c r="BO461"/>
      <c r="BP461"/>
      <c r="BQ461"/>
      <c r="BR461"/>
      <c r="BS461"/>
      <c r="BT461"/>
      <c r="BU461"/>
      <c r="BV461"/>
      <c r="BW461"/>
      <c r="BX461"/>
      <c r="BY461"/>
      <c r="BZ461"/>
      <c r="CA461"/>
      <c r="CB461"/>
      <c r="CC461"/>
      <c r="CD461"/>
      <c r="CE461"/>
      <c r="CF461"/>
      <c r="CG461"/>
      <c r="CH461"/>
      <c r="CI461"/>
      <c r="CJ461"/>
      <c r="CK461"/>
      <c r="CL461"/>
      <c r="CN461"/>
    </row>
    <row r="462" spans="9:92" x14ac:dyDescent="0.35">
      <c r="I462"/>
      <c r="J462"/>
      <c r="R462"/>
      <c r="S462"/>
      <c r="T462"/>
      <c r="U462"/>
      <c r="V462"/>
      <c r="W462"/>
      <c r="X462"/>
      <c r="Y462"/>
      <c r="Z462"/>
      <c r="AA462"/>
      <c r="AB462"/>
      <c r="AC462"/>
      <c r="AD462"/>
      <c r="AE462"/>
      <c r="AF462"/>
      <c r="AG462"/>
      <c r="AH462"/>
      <c r="AI462"/>
      <c r="AJ462"/>
      <c r="AK462"/>
      <c r="AL462"/>
      <c r="AM462"/>
      <c r="AN462"/>
      <c r="AO462"/>
      <c r="AP462"/>
      <c r="AQ462"/>
      <c r="AR462"/>
      <c r="AS462"/>
      <c r="AT462"/>
      <c r="AU462"/>
      <c r="AV462"/>
      <c r="AW462"/>
      <c r="AX462"/>
      <c r="AY462"/>
      <c r="AZ462"/>
      <c r="BA462"/>
      <c r="BB462"/>
      <c r="BC462"/>
      <c r="BD462"/>
      <c r="BE462"/>
      <c r="BF462"/>
      <c r="BG462"/>
      <c r="BH462"/>
      <c r="BI462"/>
      <c r="BJ462"/>
      <c r="BK462"/>
      <c r="BL462"/>
      <c r="BM462"/>
      <c r="BN462"/>
      <c r="BO462"/>
      <c r="BP462"/>
      <c r="BQ462"/>
      <c r="BR462"/>
      <c r="BS462"/>
      <c r="BT462"/>
      <c r="BU462"/>
      <c r="BV462"/>
      <c r="BW462"/>
      <c r="BX462"/>
      <c r="BY462"/>
      <c r="BZ462"/>
      <c r="CA462"/>
      <c r="CB462"/>
      <c r="CC462"/>
      <c r="CD462"/>
      <c r="CE462"/>
      <c r="CF462"/>
      <c r="CG462"/>
      <c r="CH462"/>
      <c r="CI462"/>
      <c r="CJ462"/>
      <c r="CK462"/>
      <c r="CL462"/>
      <c r="CN462"/>
    </row>
    <row r="463" spans="9:92" x14ac:dyDescent="0.35">
      <c r="I463"/>
      <c r="J463"/>
      <c r="R463"/>
      <c r="S463"/>
      <c r="T463"/>
      <c r="U463"/>
      <c r="V463"/>
      <c r="W463"/>
      <c r="X463"/>
      <c r="Y463"/>
      <c r="Z463"/>
      <c r="AA463"/>
      <c r="AB463"/>
      <c r="AC463"/>
      <c r="AD463"/>
      <c r="AE463"/>
      <c r="AF463"/>
      <c r="AG463"/>
      <c r="AH463"/>
      <c r="AI463"/>
      <c r="AJ463"/>
      <c r="AK463"/>
      <c r="AL463"/>
      <c r="AM463"/>
      <c r="AN463"/>
      <c r="AO463"/>
      <c r="AP463"/>
      <c r="AQ463"/>
      <c r="AR463"/>
      <c r="AS463"/>
      <c r="AT463"/>
      <c r="AU463"/>
      <c r="AV463"/>
      <c r="AW463"/>
      <c r="AX463"/>
      <c r="AY463"/>
      <c r="AZ463"/>
      <c r="BA463"/>
      <c r="BB463"/>
      <c r="BC463"/>
      <c r="BD463"/>
      <c r="BE463"/>
      <c r="BF463"/>
      <c r="BG463"/>
      <c r="BH463"/>
      <c r="BI463"/>
      <c r="BJ463"/>
      <c r="BK463"/>
      <c r="BL463"/>
      <c r="BM463"/>
      <c r="BN463"/>
      <c r="BO463"/>
      <c r="BP463"/>
      <c r="BQ463"/>
      <c r="BR463"/>
      <c r="BS463"/>
      <c r="BT463"/>
      <c r="BU463"/>
      <c r="BV463"/>
      <c r="BW463"/>
      <c r="BX463"/>
      <c r="BY463"/>
      <c r="BZ463"/>
      <c r="CA463"/>
      <c r="CB463"/>
      <c r="CC463"/>
      <c r="CD463"/>
      <c r="CE463"/>
      <c r="CF463"/>
      <c r="CG463"/>
      <c r="CH463"/>
      <c r="CI463"/>
      <c r="CJ463"/>
      <c r="CK463"/>
      <c r="CL463"/>
      <c r="CN463"/>
    </row>
    <row r="464" spans="9:92" x14ac:dyDescent="0.35">
      <c r="I464"/>
      <c r="J464"/>
      <c r="R464"/>
      <c r="S464"/>
      <c r="T464"/>
      <c r="U464"/>
      <c r="V464"/>
      <c r="W464"/>
      <c r="X464"/>
      <c r="Y464"/>
      <c r="Z464"/>
      <c r="AA464"/>
      <c r="AB464"/>
      <c r="AC464"/>
      <c r="AD464"/>
      <c r="AE464"/>
      <c r="AF464"/>
      <c r="AG464"/>
      <c r="AH464"/>
      <c r="AI464"/>
      <c r="AJ464"/>
      <c r="AK464"/>
      <c r="AL464"/>
      <c r="AM464"/>
      <c r="AN464"/>
      <c r="AO464"/>
      <c r="AP464"/>
      <c r="AQ464"/>
      <c r="AR464"/>
      <c r="AS464"/>
      <c r="AT464"/>
      <c r="AU464"/>
      <c r="AV464"/>
      <c r="AW464"/>
      <c r="AX464"/>
      <c r="AY464"/>
      <c r="AZ464"/>
      <c r="BA464"/>
      <c r="BB464"/>
      <c r="BC464"/>
      <c r="BD464"/>
      <c r="BE464"/>
      <c r="BF464"/>
      <c r="BG464"/>
      <c r="BH464"/>
      <c r="BI464"/>
      <c r="BJ464"/>
      <c r="BK464"/>
      <c r="BL464"/>
      <c r="BM464"/>
      <c r="BN464"/>
      <c r="BO464"/>
      <c r="BP464"/>
      <c r="BQ464"/>
      <c r="BR464"/>
      <c r="BS464"/>
      <c r="BT464"/>
      <c r="BU464"/>
      <c r="BV464"/>
      <c r="BW464"/>
      <c r="BX464"/>
      <c r="BY464"/>
      <c r="BZ464"/>
      <c r="CA464"/>
      <c r="CB464"/>
      <c r="CC464"/>
      <c r="CD464"/>
      <c r="CE464"/>
      <c r="CF464"/>
      <c r="CG464"/>
      <c r="CH464"/>
      <c r="CI464"/>
      <c r="CJ464"/>
      <c r="CK464"/>
      <c r="CL464"/>
      <c r="CN464"/>
    </row>
    <row r="465" spans="9:92" x14ac:dyDescent="0.35">
      <c r="I465"/>
      <c r="J465"/>
      <c r="R465"/>
      <c r="S465"/>
      <c r="T465"/>
      <c r="U465"/>
      <c r="V465"/>
      <c r="W465"/>
      <c r="X465"/>
      <c r="Y465"/>
      <c r="Z465"/>
      <c r="AA465"/>
      <c r="AB465"/>
      <c r="AC465"/>
      <c r="AD465"/>
      <c r="AE465"/>
      <c r="AF465"/>
      <c r="AG465"/>
      <c r="AH465"/>
      <c r="AI465"/>
      <c r="AJ465"/>
      <c r="AK465"/>
      <c r="AL465"/>
      <c r="AM465"/>
      <c r="AN465"/>
      <c r="AO465"/>
      <c r="AP465"/>
      <c r="AQ465"/>
      <c r="AR465"/>
      <c r="AS465"/>
      <c r="AT465"/>
      <c r="AU465"/>
      <c r="AV465"/>
      <c r="AW465"/>
      <c r="AX465"/>
      <c r="AY465"/>
      <c r="AZ465"/>
      <c r="BA465"/>
      <c r="BB465"/>
      <c r="BC465"/>
      <c r="BD465"/>
      <c r="BE465"/>
      <c r="BF465"/>
      <c r="BG465"/>
      <c r="BH465"/>
      <c r="BI465"/>
      <c r="BJ465"/>
      <c r="BK465"/>
      <c r="BL465"/>
      <c r="BM465"/>
      <c r="BN465"/>
      <c r="BO465"/>
      <c r="BP465"/>
      <c r="BQ465"/>
      <c r="BR465"/>
      <c r="BS465"/>
      <c r="BT465"/>
      <c r="BU465"/>
      <c r="BV465"/>
      <c r="BW465"/>
      <c r="BX465"/>
      <c r="BY465"/>
      <c r="BZ465"/>
      <c r="CA465"/>
      <c r="CB465"/>
      <c r="CC465"/>
      <c r="CD465"/>
      <c r="CE465"/>
      <c r="CF465"/>
      <c r="CG465"/>
      <c r="CH465"/>
      <c r="CI465"/>
      <c r="CJ465"/>
      <c r="CK465"/>
      <c r="CL465"/>
      <c r="CN465"/>
    </row>
    <row r="466" spans="9:92" x14ac:dyDescent="0.35">
      <c r="I466"/>
      <c r="J466"/>
      <c r="R466"/>
      <c r="S466"/>
      <c r="T466"/>
      <c r="U466"/>
      <c r="V466"/>
      <c r="W466"/>
      <c r="X466"/>
      <c r="Y466"/>
      <c r="Z466"/>
      <c r="AA466"/>
      <c r="AB466"/>
      <c r="AC466"/>
      <c r="AD466"/>
      <c r="AE466"/>
      <c r="AF466"/>
      <c r="AG466"/>
      <c r="AH466"/>
      <c r="AI466"/>
      <c r="AJ466"/>
      <c r="AK466"/>
      <c r="AL466"/>
      <c r="AM466"/>
      <c r="AN466"/>
      <c r="AO466"/>
      <c r="AP466"/>
      <c r="AQ466"/>
      <c r="AR466"/>
      <c r="AS466"/>
      <c r="AT466"/>
      <c r="AU466"/>
      <c r="AV466"/>
      <c r="AW466"/>
      <c r="AX466"/>
      <c r="AY466"/>
      <c r="AZ466"/>
      <c r="BA466"/>
      <c r="BB466"/>
      <c r="BC466"/>
      <c r="BD466"/>
      <c r="BE466"/>
      <c r="BF466"/>
      <c r="BG466"/>
      <c r="BH466"/>
      <c r="BI466"/>
      <c r="BJ466"/>
      <c r="BK466"/>
      <c r="BL466"/>
      <c r="BM466"/>
      <c r="BN466"/>
      <c r="BO466"/>
      <c r="BP466"/>
      <c r="BQ466"/>
      <c r="BR466"/>
      <c r="BS466"/>
      <c r="BT466"/>
      <c r="BU466"/>
      <c r="BV466"/>
      <c r="BW466"/>
      <c r="BX466"/>
      <c r="BY466"/>
      <c r="BZ466"/>
      <c r="CA466"/>
      <c r="CB466"/>
      <c r="CC466"/>
      <c r="CD466"/>
      <c r="CE466"/>
      <c r="CF466"/>
      <c r="CG466"/>
      <c r="CH466"/>
      <c r="CI466"/>
      <c r="CJ466"/>
      <c r="CK466"/>
      <c r="CL466"/>
      <c r="CN466"/>
    </row>
    <row r="467" spans="9:92" x14ac:dyDescent="0.35">
      <c r="I467"/>
      <c r="J467"/>
      <c r="R467"/>
      <c r="S467"/>
      <c r="T467"/>
      <c r="U467"/>
      <c r="V467"/>
      <c r="W467"/>
      <c r="X467"/>
      <c r="Y467"/>
      <c r="Z467"/>
      <c r="AA467"/>
      <c r="AB467"/>
      <c r="AC467"/>
      <c r="AD467"/>
      <c r="AE467"/>
      <c r="AF467"/>
      <c r="AG467"/>
      <c r="AH467"/>
      <c r="AI467"/>
      <c r="AJ467"/>
      <c r="AK467"/>
      <c r="AL467"/>
      <c r="AM467"/>
      <c r="AN467"/>
      <c r="AO467"/>
      <c r="AP467"/>
      <c r="AQ467"/>
      <c r="AR467"/>
      <c r="AS467"/>
      <c r="AT467"/>
      <c r="AU467"/>
      <c r="AV467"/>
      <c r="AW467"/>
      <c r="AX467"/>
      <c r="AY467"/>
      <c r="AZ467"/>
      <c r="BA467"/>
      <c r="BB467"/>
      <c r="BC467"/>
      <c r="BD467"/>
      <c r="BE467"/>
      <c r="BF467"/>
      <c r="BG467"/>
      <c r="BH467"/>
      <c r="BI467"/>
      <c r="BJ467"/>
      <c r="BK467"/>
      <c r="BL467"/>
      <c r="BM467"/>
      <c r="BN467"/>
      <c r="BO467"/>
      <c r="BP467"/>
      <c r="BQ467"/>
      <c r="BR467"/>
      <c r="BS467"/>
      <c r="BT467"/>
      <c r="BU467"/>
      <c r="BV467"/>
      <c r="BW467"/>
      <c r="BX467"/>
      <c r="BY467"/>
      <c r="BZ467"/>
      <c r="CA467"/>
      <c r="CB467"/>
      <c r="CC467"/>
      <c r="CD467"/>
      <c r="CE467"/>
      <c r="CF467"/>
      <c r="CG467"/>
      <c r="CH467"/>
      <c r="CI467"/>
      <c r="CJ467"/>
      <c r="CK467"/>
      <c r="CL467"/>
      <c r="CN467"/>
    </row>
    <row r="468" spans="9:92" x14ac:dyDescent="0.35">
      <c r="I468"/>
      <c r="J468"/>
      <c r="R468"/>
      <c r="S468"/>
      <c r="T468"/>
      <c r="U468"/>
      <c r="V468"/>
      <c r="W468"/>
      <c r="X468"/>
      <c r="Y468"/>
      <c r="Z468"/>
      <c r="AA468"/>
      <c r="AB468"/>
      <c r="AC468"/>
      <c r="AD468"/>
      <c r="AE468"/>
      <c r="AF468"/>
      <c r="AG468"/>
      <c r="AH468"/>
      <c r="AI468"/>
      <c r="AJ468"/>
      <c r="AK468"/>
      <c r="AL468"/>
      <c r="AM468"/>
      <c r="AN468"/>
      <c r="AO468"/>
      <c r="AP468"/>
      <c r="AQ468"/>
      <c r="AR468"/>
      <c r="AS468"/>
      <c r="AT468"/>
      <c r="AU468"/>
      <c r="AV468"/>
      <c r="AW468"/>
      <c r="AX468"/>
      <c r="AY468"/>
      <c r="AZ468"/>
      <c r="BA468"/>
      <c r="BB468"/>
      <c r="BC468"/>
      <c r="BD468"/>
      <c r="BE468"/>
      <c r="BF468"/>
      <c r="BG468"/>
      <c r="BH468"/>
      <c r="BI468"/>
      <c r="BJ468"/>
      <c r="BK468"/>
      <c r="BL468"/>
      <c r="BM468"/>
      <c r="BN468"/>
      <c r="BO468"/>
      <c r="BP468"/>
      <c r="BQ468"/>
      <c r="BR468"/>
      <c r="BS468"/>
      <c r="BT468"/>
      <c r="BU468"/>
      <c r="BV468"/>
      <c r="BW468"/>
      <c r="BX468"/>
      <c r="BY468"/>
      <c r="BZ468"/>
      <c r="CA468"/>
      <c r="CB468"/>
      <c r="CC468"/>
      <c r="CD468"/>
      <c r="CE468"/>
      <c r="CF468"/>
      <c r="CG468"/>
      <c r="CH468"/>
      <c r="CI468"/>
      <c r="CJ468"/>
      <c r="CK468"/>
      <c r="CL468"/>
      <c r="CN468"/>
    </row>
    <row r="469" spans="9:92" x14ac:dyDescent="0.35">
      <c r="I469"/>
      <c r="J469"/>
      <c r="R469"/>
      <c r="S469"/>
      <c r="T469"/>
      <c r="U469"/>
      <c r="V469"/>
      <c r="W469"/>
      <c r="X469"/>
      <c r="Y469"/>
      <c r="Z469"/>
      <c r="AA469"/>
      <c r="AB469"/>
      <c r="AC469"/>
      <c r="AD469"/>
      <c r="AE469"/>
      <c r="AF469"/>
      <c r="AG469"/>
      <c r="AH469"/>
      <c r="AI469"/>
      <c r="AJ469"/>
      <c r="AK469"/>
      <c r="AL469"/>
      <c r="AM469"/>
      <c r="AN469"/>
      <c r="AO469"/>
      <c r="AP469"/>
      <c r="AQ469"/>
      <c r="AR469"/>
      <c r="AS469"/>
      <c r="AT469"/>
      <c r="AU469"/>
      <c r="AV469"/>
      <c r="AW469"/>
      <c r="AX469"/>
      <c r="AY469"/>
      <c r="AZ469"/>
      <c r="BA469"/>
      <c r="BB469"/>
      <c r="BC469"/>
      <c r="BD469"/>
      <c r="BE469"/>
      <c r="BF469"/>
      <c r="BG469"/>
      <c r="BH469"/>
      <c r="BI469"/>
      <c r="BJ469"/>
      <c r="BK469"/>
      <c r="BL469"/>
      <c r="BM469"/>
      <c r="BN469"/>
      <c r="BO469"/>
      <c r="BP469"/>
      <c r="BQ469"/>
      <c r="BR469"/>
      <c r="BS469"/>
      <c r="BT469"/>
      <c r="BU469"/>
      <c r="BV469"/>
      <c r="BW469"/>
      <c r="BX469"/>
      <c r="BY469"/>
      <c r="BZ469"/>
      <c r="CA469"/>
      <c r="CB469"/>
      <c r="CC469"/>
      <c r="CD469"/>
      <c r="CE469"/>
      <c r="CF469"/>
      <c r="CG469"/>
      <c r="CH469"/>
      <c r="CI469"/>
      <c r="CJ469"/>
      <c r="CK469"/>
      <c r="CL469"/>
      <c r="CN469"/>
    </row>
    <row r="470" spans="9:92" x14ac:dyDescent="0.35">
      <c r="I470"/>
      <c r="J470"/>
      <c r="R470"/>
      <c r="S470"/>
      <c r="T470"/>
      <c r="U470"/>
      <c r="V470"/>
      <c r="W470"/>
      <c r="X470"/>
      <c r="Y470"/>
      <c r="Z470"/>
      <c r="AA470"/>
      <c r="AB470"/>
      <c r="AC470"/>
      <c r="AD470"/>
      <c r="AE470"/>
      <c r="AF470"/>
      <c r="AG470"/>
      <c r="AH470"/>
      <c r="AI470"/>
      <c r="AJ470"/>
      <c r="AK470"/>
      <c r="AL470"/>
      <c r="AM470"/>
      <c r="AN470"/>
      <c r="AO470"/>
      <c r="AP470"/>
      <c r="AQ470"/>
      <c r="AR470"/>
      <c r="AS470"/>
      <c r="AT470"/>
      <c r="AU470"/>
      <c r="AV470"/>
      <c r="AW470"/>
      <c r="AX470"/>
      <c r="AY470"/>
      <c r="AZ470"/>
      <c r="BA470"/>
      <c r="BB470"/>
      <c r="BC470"/>
      <c r="BD470"/>
      <c r="BE470"/>
      <c r="BF470"/>
      <c r="BG470"/>
      <c r="BH470"/>
      <c r="BI470"/>
      <c r="BJ470"/>
      <c r="BK470"/>
      <c r="BL470"/>
      <c r="BM470"/>
      <c r="BN470"/>
      <c r="BO470"/>
      <c r="BP470"/>
      <c r="BQ470"/>
      <c r="BR470"/>
      <c r="BS470"/>
      <c r="BT470"/>
      <c r="BU470"/>
      <c r="BV470"/>
      <c r="BW470"/>
      <c r="BX470"/>
      <c r="BY470"/>
      <c r="BZ470"/>
      <c r="CA470"/>
      <c r="CB470"/>
      <c r="CC470"/>
      <c r="CD470"/>
      <c r="CE470"/>
      <c r="CF470"/>
      <c r="CG470"/>
      <c r="CH470"/>
      <c r="CI470"/>
      <c r="CJ470"/>
      <c r="CK470"/>
      <c r="CL470"/>
      <c r="CN470"/>
    </row>
    <row r="471" spans="9:92" x14ac:dyDescent="0.35">
      <c r="I471"/>
      <c r="J471"/>
      <c r="R471"/>
      <c r="S471"/>
      <c r="T471"/>
      <c r="U471"/>
      <c r="V471"/>
      <c r="W471"/>
      <c r="X471"/>
      <c r="Y471"/>
      <c r="Z471"/>
      <c r="AA471"/>
      <c r="AB471"/>
      <c r="AC471"/>
      <c r="AD471"/>
      <c r="AE471"/>
      <c r="AF471"/>
      <c r="AG471"/>
      <c r="AH471"/>
      <c r="AI471"/>
      <c r="AJ471"/>
      <c r="AK471"/>
      <c r="AL471"/>
      <c r="AM471"/>
      <c r="AN471"/>
      <c r="AO471"/>
      <c r="AP471"/>
      <c r="AQ471"/>
      <c r="AR471"/>
      <c r="AS471"/>
      <c r="AT471"/>
      <c r="AU471"/>
      <c r="AV471"/>
      <c r="AW471"/>
      <c r="AX471"/>
      <c r="AY471"/>
      <c r="AZ471"/>
      <c r="BA471"/>
      <c r="BB471"/>
      <c r="BC471"/>
      <c r="BD471"/>
      <c r="BE471"/>
      <c r="BF471"/>
      <c r="BG471"/>
      <c r="BH471"/>
      <c r="BI471"/>
      <c r="BJ471"/>
      <c r="BK471"/>
      <c r="BL471"/>
      <c r="BM471"/>
      <c r="BN471"/>
      <c r="BO471"/>
      <c r="BP471"/>
      <c r="BQ471"/>
      <c r="BR471"/>
      <c r="BS471"/>
      <c r="BT471"/>
      <c r="BU471"/>
      <c r="BV471"/>
      <c r="BW471"/>
      <c r="BX471"/>
      <c r="BY471"/>
      <c r="BZ471"/>
      <c r="CA471"/>
      <c r="CB471"/>
      <c r="CC471"/>
      <c r="CD471"/>
      <c r="CE471"/>
      <c r="CF471"/>
      <c r="CG471"/>
      <c r="CH471"/>
      <c r="CI471"/>
      <c r="CJ471"/>
      <c r="CK471"/>
      <c r="CL471"/>
      <c r="CN471"/>
    </row>
    <row r="472" spans="9:92" x14ac:dyDescent="0.35">
      <c r="I472"/>
      <c r="J472"/>
      <c r="R472"/>
      <c r="S472"/>
      <c r="T472"/>
      <c r="U472"/>
      <c r="V472"/>
      <c r="W472"/>
      <c r="X472"/>
      <c r="Y472"/>
      <c r="Z472"/>
      <c r="AA472"/>
      <c r="AB472"/>
      <c r="AC472"/>
      <c r="AD472"/>
      <c r="AE472"/>
      <c r="AF472"/>
      <c r="AG472"/>
      <c r="AH472"/>
      <c r="AI472"/>
      <c r="AJ472"/>
      <c r="AK472"/>
      <c r="AL472"/>
      <c r="AM472"/>
      <c r="AN472"/>
      <c r="AO472"/>
      <c r="AP472"/>
      <c r="AQ472"/>
      <c r="AR472"/>
      <c r="AS472"/>
      <c r="AT472"/>
      <c r="AU472"/>
      <c r="AV472"/>
      <c r="AW472"/>
      <c r="AX472"/>
      <c r="AY472"/>
      <c r="AZ472"/>
      <c r="BA472"/>
      <c r="BB472"/>
      <c r="BC472"/>
      <c r="BD472"/>
      <c r="BE472"/>
      <c r="BF472"/>
      <c r="BG472"/>
      <c r="BH472"/>
      <c r="BI472"/>
      <c r="BJ472"/>
      <c r="BK472"/>
      <c r="BL472"/>
      <c r="BM472"/>
      <c r="BN472"/>
      <c r="BO472"/>
      <c r="BP472"/>
      <c r="BQ472"/>
      <c r="BR472"/>
      <c r="BS472"/>
      <c r="BT472"/>
      <c r="BU472"/>
      <c r="BV472"/>
      <c r="BW472"/>
      <c r="BX472"/>
      <c r="BY472"/>
      <c r="BZ472"/>
      <c r="CA472"/>
      <c r="CB472"/>
      <c r="CC472"/>
      <c r="CD472"/>
      <c r="CE472"/>
      <c r="CF472"/>
      <c r="CG472"/>
      <c r="CH472"/>
      <c r="CI472"/>
      <c r="CJ472"/>
      <c r="CK472"/>
      <c r="CL472"/>
      <c r="CN472"/>
    </row>
    <row r="473" spans="9:92" x14ac:dyDescent="0.35">
      <c r="I473"/>
      <c r="J473"/>
      <c r="R473"/>
      <c r="S473"/>
      <c r="T473"/>
      <c r="U473"/>
      <c r="V473"/>
      <c r="W473"/>
      <c r="X473"/>
      <c r="Y473"/>
      <c r="Z473"/>
      <c r="AA473"/>
      <c r="AB473"/>
      <c r="AC473"/>
      <c r="AD473"/>
      <c r="AE473"/>
      <c r="AF473"/>
      <c r="AG473"/>
      <c r="AH473"/>
      <c r="AI473"/>
      <c r="AJ473"/>
      <c r="AK473"/>
      <c r="AL473"/>
      <c r="AM473"/>
      <c r="AN473"/>
      <c r="AO473"/>
      <c r="AP473"/>
      <c r="AQ473"/>
      <c r="AR473"/>
      <c r="AS473"/>
      <c r="AT473"/>
      <c r="AU473"/>
      <c r="AV473"/>
      <c r="AW473"/>
      <c r="AX473"/>
      <c r="AY473"/>
      <c r="AZ473"/>
      <c r="BA473"/>
      <c r="BB473"/>
      <c r="BC473"/>
      <c r="BD473"/>
      <c r="BE473"/>
      <c r="BF473"/>
      <c r="BG473"/>
      <c r="BH473"/>
      <c r="BI473"/>
      <c r="BJ473"/>
      <c r="BK473"/>
      <c r="BL473"/>
      <c r="BM473"/>
      <c r="BN473"/>
      <c r="BO473"/>
      <c r="BP473"/>
      <c r="BQ473"/>
      <c r="BR473"/>
      <c r="BS473"/>
      <c r="BT473"/>
      <c r="BU473"/>
      <c r="BV473"/>
      <c r="BW473"/>
      <c r="BX473"/>
      <c r="BY473"/>
      <c r="BZ473"/>
      <c r="CA473"/>
      <c r="CB473"/>
      <c r="CC473"/>
      <c r="CD473"/>
      <c r="CE473"/>
      <c r="CF473"/>
      <c r="CG473"/>
      <c r="CH473"/>
      <c r="CI473"/>
      <c r="CJ473"/>
      <c r="CK473"/>
      <c r="CL473"/>
      <c r="CN473"/>
    </row>
    <row r="474" spans="9:92" x14ac:dyDescent="0.35">
      <c r="I474"/>
      <c r="J474"/>
      <c r="R474"/>
      <c r="S474"/>
      <c r="T474"/>
      <c r="U474"/>
      <c r="V474"/>
      <c r="W474"/>
      <c r="X474"/>
      <c r="Y474"/>
      <c r="Z474"/>
      <c r="AA474"/>
      <c r="AB474"/>
      <c r="AC474"/>
      <c r="AD474"/>
      <c r="AE474"/>
      <c r="AF474"/>
      <c r="AG474"/>
      <c r="AH474"/>
      <c r="AI474"/>
      <c r="AJ474"/>
      <c r="AK474"/>
      <c r="AL474"/>
      <c r="AM474"/>
      <c r="AN474"/>
      <c r="AO474"/>
      <c r="AP474"/>
      <c r="AQ474"/>
      <c r="AR474"/>
      <c r="AS474"/>
      <c r="AT474"/>
      <c r="AU474"/>
      <c r="AV474"/>
      <c r="AW474"/>
      <c r="AX474"/>
      <c r="AY474"/>
      <c r="AZ474"/>
      <c r="BA474"/>
      <c r="BB474"/>
      <c r="BC474"/>
      <c r="BD474"/>
      <c r="BE474"/>
      <c r="BF474"/>
      <c r="BG474"/>
      <c r="BH474"/>
      <c r="BI474"/>
      <c r="BJ474"/>
      <c r="BK474"/>
      <c r="BL474"/>
      <c r="BM474"/>
      <c r="BN474"/>
      <c r="BO474"/>
      <c r="BP474"/>
      <c r="BQ474"/>
      <c r="BR474"/>
      <c r="BS474"/>
      <c r="BT474"/>
      <c r="BU474"/>
      <c r="BV474"/>
      <c r="BW474"/>
      <c r="BX474"/>
      <c r="BY474"/>
      <c r="BZ474"/>
      <c r="CA474"/>
      <c r="CB474"/>
      <c r="CC474"/>
      <c r="CD474"/>
      <c r="CE474"/>
      <c r="CF474"/>
      <c r="CG474"/>
      <c r="CH474"/>
      <c r="CI474"/>
      <c r="CJ474"/>
      <c r="CK474"/>
      <c r="CL474"/>
      <c r="CN474"/>
    </row>
    <row r="475" spans="9:92" x14ac:dyDescent="0.35">
      <c r="I475"/>
      <c r="J475"/>
      <c r="R475"/>
      <c r="S475"/>
      <c r="T475"/>
      <c r="U475"/>
      <c r="V475"/>
      <c r="W475"/>
      <c r="X475"/>
      <c r="Y475"/>
      <c r="Z475"/>
      <c r="AA475"/>
      <c r="AB475"/>
      <c r="AC475"/>
      <c r="AD475"/>
      <c r="AE475"/>
      <c r="AF475"/>
      <c r="AG475"/>
      <c r="AH475"/>
      <c r="AI475"/>
      <c r="AJ475"/>
      <c r="AK475"/>
      <c r="AL475"/>
      <c r="AM475"/>
      <c r="AN475"/>
      <c r="AO475"/>
      <c r="AP475"/>
      <c r="AQ475"/>
      <c r="AR475"/>
      <c r="AS475"/>
      <c r="AT475"/>
      <c r="AU475"/>
      <c r="AV475"/>
      <c r="AW475"/>
      <c r="AX475"/>
      <c r="AY475"/>
      <c r="AZ475"/>
      <c r="BA475"/>
      <c r="BB475"/>
      <c r="BC475"/>
      <c r="BD475"/>
      <c r="BE475"/>
      <c r="BF475"/>
      <c r="BG475"/>
      <c r="BH475"/>
      <c r="BI475"/>
      <c r="BJ475"/>
      <c r="BK475"/>
      <c r="BL475"/>
      <c r="BM475"/>
      <c r="BN475"/>
      <c r="BO475"/>
      <c r="BP475"/>
      <c r="BQ475"/>
      <c r="BR475"/>
      <c r="BS475"/>
      <c r="BT475"/>
      <c r="BU475"/>
      <c r="BV475"/>
      <c r="BW475"/>
      <c r="BX475"/>
      <c r="BY475"/>
      <c r="BZ475"/>
      <c r="CA475"/>
      <c r="CB475"/>
      <c r="CC475"/>
      <c r="CD475"/>
      <c r="CE475"/>
      <c r="CF475"/>
      <c r="CG475"/>
      <c r="CH475"/>
      <c r="CI475"/>
      <c r="CJ475"/>
      <c r="CK475"/>
      <c r="CL475"/>
      <c r="CN475"/>
    </row>
    <row r="476" spans="9:92" x14ac:dyDescent="0.35">
      <c r="I476"/>
      <c r="J476"/>
      <c r="R476"/>
      <c r="S476"/>
      <c r="T476"/>
      <c r="U476"/>
      <c r="V476"/>
      <c r="W476"/>
      <c r="X476"/>
      <c r="Y476"/>
      <c r="Z476"/>
      <c r="AA476"/>
      <c r="AB476"/>
      <c r="AC476"/>
      <c r="AD476"/>
      <c r="AE476"/>
      <c r="AF476"/>
      <c r="AG476"/>
      <c r="AH476"/>
      <c r="AI476"/>
      <c r="AJ476"/>
      <c r="AK476"/>
      <c r="AL476"/>
      <c r="AM476"/>
      <c r="AN476"/>
      <c r="AO476"/>
      <c r="AP476"/>
      <c r="AQ476"/>
      <c r="AR476"/>
      <c r="AS476"/>
      <c r="AT476"/>
      <c r="AU476"/>
      <c r="AV476"/>
      <c r="AW476"/>
      <c r="AX476"/>
      <c r="AY476"/>
      <c r="AZ476"/>
      <c r="BA476"/>
      <c r="BB476"/>
      <c r="BC476"/>
      <c r="BD476"/>
      <c r="BE476"/>
      <c r="BF476"/>
      <c r="BG476"/>
      <c r="BH476"/>
      <c r="BI476"/>
      <c r="BJ476"/>
      <c r="BK476"/>
      <c r="BL476"/>
      <c r="BM476"/>
      <c r="BN476"/>
      <c r="BO476"/>
      <c r="BP476"/>
      <c r="BQ476"/>
      <c r="BR476"/>
      <c r="BS476"/>
      <c r="BT476"/>
      <c r="BU476"/>
      <c r="BV476"/>
      <c r="BW476"/>
      <c r="BX476"/>
      <c r="BY476"/>
      <c r="BZ476"/>
      <c r="CA476"/>
      <c r="CB476"/>
      <c r="CC476"/>
      <c r="CD476"/>
      <c r="CE476"/>
      <c r="CF476"/>
      <c r="CG476"/>
      <c r="CH476"/>
      <c r="CI476"/>
      <c r="CJ476"/>
      <c r="CK476"/>
      <c r="CL476"/>
      <c r="CN476"/>
    </row>
    <row r="477" spans="9:92" x14ac:dyDescent="0.35">
      <c r="I477"/>
      <c r="J477"/>
      <c r="R477"/>
      <c r="S477"/>
      <c r="T477"/>
      <c r="U477"/>
      <c r="V477"/>
      <c r="W477"/>
      <c r="X477"/>
      <c r="Y477"/>
      <c r="Z477"/>
      <c r="AA477"/>
      <c r="AB477"/>
      <c r="AC477"/>
      <c r="AD477"/>
      <c r="AE477"/>
      <c r="AF477"/>
      <c r="AG477"/>
      <c r="AH477"/>
      <c r="AI477"/>
      <c r="AJ477"/>
      <c r="AK477"/>
      <c r="AL477"/>
      <c r="AM477"/>
      <c r="AN477"/>
      <c r="AO477"/>
      <c r="AP477"/>
      <c r="AQ477"/>
      <c r="AR477"/>
      <c r="AS477"/>
      <c r="AT477"/>
      <c r="AU477"/>
      <c r="AV477"/>
      <c r="AW477"/>
      <c r="AX477"/>
      <c r="AY477"/>
      <c r="AZ477"/>
      <c r="BA477"/>
      <c r="BB477"/>
      <c r="BC477"/>
      <c r="BD477"/>
      <c r="BE477"/>
      <c r="BF477"/>
      <c r="BG477"/>
      <c r="BH477"/>
      <c r="BI477"/>
      <c r="BJ477"/>
      <c r="BK477"/>
      <c r="BL477"/>
      <c r="BM477"/>
      <c r="BN477"/>
      <c r="BO477"/>
      <c r="BP477"/>
      <c r="BQ477"/>
      <c r="BR477"/>
      <c r="BS477"/>
      <c r="BT477"/>
      <c r="BU477"/>
      <c r="BV477"/>
      <c r="BW477"/>
      <c r="BX477"/>
      <c r="BY477"/>
      <c r="BZ477"/>
      <c r="CA477"/>
      <c r="CB477"/>
      <c r="CC477"/>
      <c r="CD477"/>
      <c r="CE477"/>
      <c r="CF477"/>
      <c r="CG477"/>
      <c r="CH477"/>
      <c r="CI477"/>
      <c r="CJ477"/>
      <c r="CK477"/>
      <c r="CL477"/>
      <c r="CN477"/>
    </row>
    <row r="478" spans="9:92" x14ac:dyDescent="0.35">
      <c r="I478"/>
      <c r="J478"/>
      <c r="R478"/>
      <c r="S478"/>
      <c r="T478"/>
      <c r="U478"/>
      <c r="V478"/>
      <c r="W478"/>
      <c r="X478"/>
      <c r="Y478"/>
      <c r="Z478"/>
      <c r="AA478"/>
      <c r="AB478"/>
      <c r="AC478"/>
      <c r="AD478"/>
      <c r="AE478"/>
      <c r="AF478"/>
      <c r="AG478"/>
      <c r="AH478"/>
      <c r="AI478"/>
      <c r="AJ478"/>
      <c r="AK478"/>
      <c r="AL478"/>
      <c r="AM478"/>
      <c r="AN478"/>
      <c r="AO478"/>
      <c r="AP478"/>
      <c r="AQ478"/>
      <c r="AR478"/>
      <c r="AS478"/>
      <c r="AT478"/>
      <c r="AU478"/>
      <c r="AV478"/>
      <c r="AW478"/>
      <c r="AX478"/>
      <c r="AY478"/>
      <c r="AZ478"/>
      <c r="BA478"/>
      <c r="BB478"/>
      <c r="BC478"/>
      <c r="BD478"/>
      <c r="BE478"/>
      <c r="BF478"/>
      <c r="BG478"/>
      <c r="BH478"/>
      <c r="BI478"/>
      <c r="BJ478"/>
      <c r="BK478"/>
      <c r="BL478"/>
      <c r="BM478"/>
      <c r="BN478"/>
      <c r="BO478"/>
      <c r="BP478"/>
      <c r="BQ478"/>
      <c r="BR478"/>
      <c r="BS478"/>
      <c r="BT478"/>
      <c r="BU478"/>
      <c r="BV478"/>
      <c r="BW478"/>
      <c r="BX478"/>
      <c r="BY478"/>
      <c r="BZ478"/>
      <c r="CA478"/>
      <c r="CB478"/>
      <c r="CC478"/>
      <c r="CD478"/>
      <c r="CE478"/>
      <c r="CF478"/>
      <c r="CG478"/>
      <c r="CH478"/>
      <c r="CI478"/>
      <c r="CJ478"/>
      <c r="CK478"/>
      <c r="CL478"/>
      <c r="CN478"/>
    </row>
    <row r="479" spans="9:92" x14ac:dyDescent="0.35">
      <c r="I479"/>
      <c r="J479"/>
      <c r="R479"/>
      <c r="S479"/>
      <c r="T479"/>
      <c r="U479"/>
      <c r="V479"/>
      <c r="W479"/>
      <c r="X479"/>
      <c r="Y479"/>
      <c r="Z479"/>
      <c r="AA479"/>
      <c r="AB479"/>
      <c r="AC479"/>
      <c r="AD479"/>
      <c r="AE479"/>
      <c r="AF479"/>
      <c r="AG479"/>
      <c r="AH479"/>
      <c r="AI479"/>
      <c r="AJ479"/>
      <c r="AK479"/>
      <c r="AL479"/>
      <c r="AM479"/>
      <c r="AN479"/>
      <c r="AO479"/>
      <c r="AP479"/>
      <c r="AQ479"/>
      <c r="AR479"/>
      <c r="AS479"/>
      <c r="AT479"/>
      <c r="AU479"/>
      <c r="AV479"/>
      <c r="AW479"/>
      <c r="AX479"/>
      <c r="AY479"/>
      <c r="AZ479"/>
      <c r="BA479"/>
      <c r="BB479"/>
      <c r="BC479"/>
      <c r="BD479"/>
      <c r="BE479"/>
      <c r="BF479"/>
      <c r="BG479"/>
      <c r="BH479"/>
      <c r="BI479"/>
      <c r="BJ479"/>
      <c r="BK479"/>
      <c r="BL479"/>
      <c r="BM479"/>
      <c r="BN479"/>
      <c r="BO479"/>
      <c r="BP479"/>
      <c r="BQ479"/>
      <c r="BR479"/>
      <c r="BS479"/>
      <c r="BT479"/>
      <c r="BU479"/>
      <c r="BV479"/>
      <c r="BW479"/>
      <c r="BX479"/>
      <c r="BY479"/>
      <c r="BZ479"/>
      <c r="CA479"/>
      <c r="CB479"/>
      <c r="CC479"/>
      <c r="CD479"/>
      <c r="CE479"/>
      <c r="CF479"/>
      <c r="CG479"/>
      <c r="CH479"/>
      <c r="CI479"/>
      <c r="CJ479"/>
      <c r="CK479"/>
      <c r="CL479"/>
      <c r="CN479"/>
    </row>
    <row r="480" spans="9:92" x14ac:dyDescent="0.35">
      <c r="I480"/>
      <c r="J480"/>
      <c r="R480"/>
      <c r="S480"/>
      <c r="T480"/>
      <c r="U480"/>
      <c r="V480"/>
      <c r="W480"/>
      <c r="X480"/>
      <c r="Y480"/>
      <c r="Z480"/>
      <c r="AA480"/>
      <c r="AB480"/>
      <c r="AC480"/>
      <c r="AD480"/>
      <c r="AE480"/>
      <c r="AF480"/>
      <c r="AG480"/>
      <c r="AH480"/>
      <c r="AI480"/>
      <c r="AJ480"/>
      <c r="AK480"/>
      <c r="AL480"/>
      <c r="AM480"/>
      <c r="AN480"/>
      <c r="AO480"/>
      <c r="AP480"/>
      <c r="AQ480"/>
      <c r="AR480"/>
      <c r="AS480"/>
      <c r="AT480"/>
      <c r="AU480"/>
      <c r="AV480"/>
      <c r="AW480"/>
      <c r="AX480"/>
      <c r="AY480"/>
      <c r="AZ480"/>
      <c r="BA480"/>
      <c r="BB480"/>
      <c r="BC480"/>
      <c r="BD480"/>
      <c r="BE480"/>
      <c r="BF480"/>
      <c r="BG480"/>
      <c r="BH480"/>
      <c r="BI480"/>
      <c r="BJ480"/>
      <c r="BK480"/>
      <c r="BL480"/>
      <c r="BM480"/>
      <c r="BN480"/>
      <c r="BO480"/>
      <c r="BP480"/>
      <c r="BQ480"/>
      <c r="BR480"/>
      <c r="BS480"/>
      <c r="BT480"/>
      <c r="BU480"/>
      <c r="BV480"/>
      <c r="BW480"/>
      <c r="BX480"/>
      <c r="BY480"/>
      <c r="BZ480"/>
      <c r="CA480"/>
      <c r="CB480"/>
      <c r="CC480"/>
      <c r="CD480"/>
      <c r="CE480"/>
      <c r="CF480"/>
      <c r="CG480"/>
      <c r="CH480"/>
      <c r="CI480"/>
      <c r="CJ480"/>
      <c r="CK480"/>
      <c r="CL480"/>
      <c r="CN480"/>
    </row>
    <row r="481" spans="9:92" x14ac:dyDescent="0.35">
      <c r="I481"/>
      <c r="J481"/>
      <c r="R481"/>
      <c r="S481"/>
      <c r="T481"/>
      <c r="U481"/>
      <c r="V481"/>
      <c r="W481"/>
      <c r="X481"/>
      <c r="Y481"/>
      <c r="Z481"/>
      <c r="AA481"/>
      <c r="AB481"/>
      <c r="AC481"/>
      <c r="AD481"/>
      <c r="AE481"/>
      <c r="AF481"/>
      <c r="AG481"/>
      <c r="AH481"/>
      <c r="AI481"/>
      <c r="AJ481"/>
      <c r="AK481"/>
      <c r="AL481"/>
      <c r="AM481"/>
      <c r="AN481"/>
      <c r="AO481"/>
      <c r="AP481"/>
      <c r="AQ481"/>
      <c r="AR481"/>
      <c r="AS481"/>
      <c r="AT481"/>
      <c r="AU481"/>
      <c r="AV481"/>
      <c r="AW481"/>
      <c r="AX481"/>
      <c r="AY481"/>
      <c r="AZ481"/>
      <c r="BA481"/>
      <c r="BB481"/>
      <c r="BC481"/>
      <c r="BD481"/>
      <c r="BE481"/>
      <c r="BF481"/>
      <c r="BG481"/>
      <c r="BH481"/>
      <c r="BI481"/>
      <c r="BJ481"/>
      <c r="BK481"/>
      <c r="BL481"/>
      <c r="BM481"/>
      <c r="BN481"/>
      <c r="BO481"/>
      <c r="BP481"/>
      <c r="BQ481"/>
      <c r="BR481"/>
      <c r="BS481"/>
      <c r="BT481"/>
      <c r="BU481"/>
      <c r="BV481"/>
      <c r="BW481"/>
      <c r="BX481"/>
      <c r="BY481"/>
      <c r="BZ481"/>
      <c r="CA481"/>
      <c r="CB481"/>
      <c r="CC481"/>
      <c r="CD481"/>
      <c r="CE481"/>
      <c r="CF481"/>
      <c r="CG481"/>
      <c r="CH481"/>
      <c r="CI481"/>
      <c r="CJ481"/>
      <c r="CK481"/>
      <c r="CL481"/>
      <c r="CN481"/>
    </row>
    <row r="482" spans="9:92" x14ac:dyDescent="0.35">
      <c r="I482"/>
      <c r="J482"/>
      <c r="R482"/>
      <c r="S482"/>
      <c r="T482"/>
      <c r="U482"/>
      <c r="V482"/>
      <c r="W482"/>
      <c r="X482"/>
      <c r="Y482"/>
      <c r="Z482"/>
      <c r="AA482"/>
      <c r="AB482"/>
      <c r="AC482"/>
      <c r="AD482"/>
      <c r="AE482"/>
      <c r="AF482"/>
      <c r="AG482"/>
      <c r="AH482"/>
      <c r="AI482"/>
      <c r="AJ482"/>
      <c r="AK482"/>
      <c r="AL482"/>
      <c r="AM482"/>
      <c r="AN482"/>
      <c r="AO482"/>
      <c r="AP482"/>
      <c r="AQ482"/>
      <c r="AR482"/>
      <c r="AS482"/>
      <c r="AT482"/>
      <c r="AU482"/>
      <c r="AV482"/>
      <c r="AW482"/>
      <c r="AX482"/>
      <c r="AY482"/>
      <c r="AZ482"/>
      <c r="BA482"/>
      <c r="BB482"/>
      <c r="BC482"/>
      <c r="BD482"/>
      <c r="BE482"/>
      <c r="BF482"/>
      <c r="BG482"/>
      <c r="BH482"/>
      <c r="BI482"/>
      <c r="BJ482"/>
      <c r="BK482"/>
      <c r="BL482"/>
      <c r="BM482"/>
      <c r="BN482"/>
      <c r="BO482"/>
      <c r="BP482"/>
      <c r="BQ482"/>
      <c r="BR482"/>
      <c r="BS482"/>
      <c r="BT482"/>
      <c r="BU482"/>
      <c r="BV482"/>
      <c r="BW482"/>
      <c r="BX482"/>
      <c r="BY482"/>
      <c r="BZ482"/>
      <c r="CA482"/>
      <c r="CB482"/>
      <c r="CC482"/>
      <c r="CD482"/>
      <c r="CE482"/>
      <c r="CF482"/>
      <c r="CG482"/>
      <c r="CH482"/>
      <c r="CI482"/>
      <c r="CJ482"/>
      <c r="CK482"/>
      <c r="CL482"/>
      <c r="CN482"/>
    </row>
    <row r="483" spans="9:92" x14ac:dyDescent="0.35">
      <c r="I483"/>
      <c r="J483"/>
      <c r="R483"/>
      <c r="S483"/>
      <c r="T483"/>
      <c r="U483"/>
      <c r="V483"/>
      <c r="W483"/>
      <c r="X483"/>
      <c r="Y483"/>
      <c r="Z483"/>
      <c r="AA483"/>
      <c r="AB483"/>
      <c r="AC483"/>
      <c r="AD483"/>
      <c r="AE483"/>
      <c r="AF483"/>
      <c r="AG483"/>
      <c r="AH483"/>
      <c r="AI483"/>
      <c r="AJ483"/>
      <c r="AK483"/>
      <c r="AL483"/>
      <c r="AM483"/>
      <c r="AN483"/>
      <c r="AO483"/>
      <c r="AP483"/>
      <c r="AQ483"/>
      <c r="AR483"/>
      <c r="AS483"/>
      <c r="AT483"/>
      <c r="AU483"/>
      <c r="AV483"/>
      <c r="AW483"/>
      <c r="AX483"/>
      <c r="AY483"/>
      <c r="AZ483"/>
      <c r="BA483"/>
      <c r="BB483"/>
      <c r="BC483"/>
      <c r="BD483"/>
      <c r="BE483"/>
      <c r="BF483"/>
      <c r="BG483"/>
      <c r="BH483"/>
      <c r="BI483"/>
      <c r="BJ483"/>
      <c r="BK483"/>
      <c r="BL483"/>
      <c r="BM483"/>
      <c r="BN483"/>
      <c r="BO483"/>
      <c r="BP483"/>
      <c r="BQ483"/>
      <c r="BR483"/>
      <c r="BS483"/>
      <c r="BT483"/>
      <c r="BU483"/>
      <c r="BV483"/>
      <c r="BW483"/>
      <c r="BX483"/>
      <c r="BY483"/>
      <c r="BZ483"/>
      <c r="CA483"/>
      <c r="CB483"/>
      <c r="CC483"/>
      <c r="CD483"/>
      <c r="CE483"/>
      <c r="CF483"/>
      <c r="CG483"/>
      <c r="CH483"/>
      <c r="CI483"/>
      <c r="CJ483"/>
      <c r="CK483"/>
      <c r="CL483"/>
      <c r="CN483"/>
    </row>
    <row r="484" spans="9:92" x14ac:dyDescent="0.35">
      <c r="I484"/>
      <c r="J484"/>
      <c r="R484"/>
      <c r="S484"/>
      <c r="T484"/>
      <c r="U484"/>
      <c r="V484"/>
      <c r="W484"/>
      <c r="X484"/>
      <c r="Y484"/>
      <c r="Z484"/>
      <c r="AA484"/>
      <c r="AB484"/>
      <c r="AC484"/>
      <c r="AD484"/>
      <c r="AE484"/>
      <c r="AF484"/>
      <c r="AG484"/>
      <c r="AH484"/>
      <c r="AI484"/>
      <c r="AJ484"/>
      <c r="AK484"/>
      <c r="AL484"/>
      <c r="AM484"/>
      <c r="AN484"/>
      <c r="AO484"/>
      <c r="AP484"/>
      <c r="AQ484"/>
      <c r="AR484"/>
      <c r="AS484"/>
      <c r="AT484"/>
      <c r="AU484"/>
      <c r="AV484"/>
      <c r="AW484"/>
      <c r="AX484"/>
      <c r="AY484"/>
      <c r="AZ484"/>
      <c r="BA484"/>
      <c r="BB484"/>
      <c r="BC484"/>
      <c r="BD484"/>
      <c r="BE484"/>
      <c r="BF484"/>
      <c r="BG484"/>
      <c r="BH484"/>
      <c r="BI484"/>
      <c r="BJ484"/>
      <c r="BK484"/>
      <c r="BL484"/>
      <c r="BM484"/>
      <c r="BN484"/>
      <c r="BO484"/>
      <c r="BP484"/>
      <c r="BQ484"/>
      <c r="BR484"/>
      <c r="BS484"/>
      <c r="BT484"/>
      <c r="BU484"/>
      <c r="BV484"/>
      <c r="BW484"/>
      <c r="BX484"/>
      <c r="BY484"/>
      <c r="BZ484"/>
      <c r="CA484"/>
      <c r="CB484"/>
      <c r="CC484"/>
      <c r="CD484"/>
      <c r="CE484"/>
      <c r="CF484"/>
      <c r="CG484"/>
      <c r="CH484"/>
      <c r="CI484"/>
      <c r="CJ484"/>
      <c r="CK484"/>
      <c r="CL484"/>
      <c r="CN484"/>
    </row>
    <row r="485" spans="9:92" x14ac:dyDescent="0.35">
      <c r="I485"/>
      <c r="J485"/>
      <c r="R485"/>
      <c r="S485"/>
      <c r="T485"/>
      <c r="U485"/>
      <c r="V485"/>
      <c r="W485"/>
      <c r="X485"/>
      <c r="Y485"/>
      <c r="Z485"/>
      <c r="AA485"/>
      <c r="AB485"/>
      <c r="AC485"/>
      <c r="AD485"/>
      <c r="AE485"/>
      <c r="AF485"/>
      <c r="AG485"/>
      <c r="AH485"/>
      <c r="AI485"/>
      <c r="AJ485"/>
      <c r="AK485"/>
      <c r="AL485"/>
      <c r="AM485"/>
      <c r="AN485"/>
      <c r="AO485"/>
      <c r="AP485"/>
      <c r="AQ485"/>
      <c r="AR485"/>
      <c r="AS485"/>
      <c r="AT485"/>
      <c r="AU485"/>
      <c r="AV485"/>
      <c r="AW485"/>
      <c r="AX485"/>
      <c r="AY485"/>
      <c r="AZ485"/>
      <c r="BA485"/>
      <c r="BB485"/>
      <c r="BC485"/>
      <c r="BD485"/>
      <c r="BE485"/>
      <c r="BF485"/>
      <c r="BG485"/>
      <c r="BH485"/>
      <c r="BI485"/>
      <c r="BJ485"/>
      <c r="BK485"/>
      <c r="BL485"/>
      <c r="BM485"/>
      <c r="BN485"/>
      <c r="BO485"/>
      <c r="BP485"/>
      <c r="BQ485"/>
      <c r="BR485"/>
      <c r="BS485"/>
      <c r="BT485"/>
      <c r="BU485"/>
      <c r="BV485"/>
      <c r="BW485"/>
      <c r="BX485"/>
      <c r="BY485"/>
      <c r="BZ485"/>
      <c r="CA485"/>
      <c r="CB485"/>
      <c r="CC485"/>
      <c r="CD485"/>
      <c r="CE485"/>
      <c r="CF485"/>
      <c r="CG485"/>
      <c r="CH485"/>
      <c r="CI485"/>
      <c r="CJ485"/>
      <c r="CK485"/>
      <c r="CL485"/>
      <c r="CN485"/>
    </row>
    <row r="486" spans="9:92" x14ac:dyDescent="0.35">
      <c r="I486"/>
      <c r="J486"/>
      <c r="R486"/>
      <c r="S486"/>
      <c r="T486"/>
      <c r="U486"/>
      <c r="V486"/>
      <c r="W486"/>
      <c r="X486"/>
      <c r="Y486"/>
      <c r="Z486"/>
      <c r="AA486"/>
      <c r="AB486"/>
      <c r="AC486"/>
      <c r="AD486"/>
      <c r="AE486"/>
      <c r="AF486"/>
      <c r="AG486"/>
      <c r="AH486"/>
      <c r="AI486"/>
      <c r="AJ486"/>
      <c r="AK486"/>
      <c r="AL486"/>
      <c r="AM486"/>
      <c r="AN486"/>
      <c r="AO486"/>
      <c r="AP486"/>
      <c r="AQ486"/>
      <c r="AR486"/>
      <c r="AS486"/>
      <c r="AT486"/>
      <c r="AU486"/>
      <c r="AV486"/>
      <c r="AW486"/>
      <c r="AX486"/>
      <c r="AY486"/>
      <c r="AZ486"/>
      <c r="BA486"/>
      <c r="BB486"/>
      <c r="BC486"/>
      <c r="BD486"/>
      <c r="BE486"/>
      <c r="BF486"/>
      <c r="BG486"/>
      <c r="BH486"/>
      <c r="BI486"/>
      <c r="BJ486"/>
      <c r="BK486"/>
      <c r="BL486"/>
      <c r="BM486"/>
      <c r="BN486"/>
      <c r="BO486"/>
      <c r="BP486"/>
      <c r="BQ486"/>
      <c r="BR486"/>
      <c r="BS486"/>
      <c r="BT486"/>
      <c r="BU486"/>
      <c r="BV486"/>
      <c r="BW486"/>
      <c r="BX486"/>
      <c r="BY486"/>
      <c r="BZ486"/>
      <c r="CA486"/>
      <c r="CB486"/>
      <c r="CC486"/>
      <c r="CD486"/>
      <c r="CE486"/>
      <c r="CF486"/>
      <c r="CG486"/>
      <c r="CH486"/>
      <c r="CI486"/>
      <c r="CJ486"/>
      <c r="CK486"/>
      <c r="CL486"/>
      <c r="CN486"/>
    </row>
    <row r="487" spans="9:92" x14ac:dyDescent="0.35">
      <c r="I487"/>
      <c r="J487"/>
      <c r="R487"/>
      <c r="S487"/>
      <c r="T487"/>
      <c r="U487"/>
      <c r="V487"/>
      <c r="W487"/>
      <c r="X487"/>
      <c r="Y487"/>
      <c r="Z487"/>
      <c r="AA487"/>
      <c r="AB487"/>
      <c r="AC487"/>
      <c r="AD487"/>
      <c r="AE487"/>
      <c r="AF487"/>
      <c r="AG487"/>
      <c r="AH487"/>
      <c r="AI487"/>
      <c r="AJ487"/>
      <c r="AK487"/>
      <c r="AL487"/>
      <c r="AM487"/>
      <c r="AN487"/>
      <c r="AO487"/>
      <c r="AP487"/>
      <c r="AQ487"/>
      <c r="AR487"/>
      <c r="AS487"/>
      <c r="AT487"/>
      <c r="AU487"/>
      <c r="AV487"/>
      <c r="AW487"/>
      <c r="AX487"/>
      <c r="AY487"/>
      <c r="AZ487"/>
      <c r="BA487"/>
      <c r="BB487"/>
      <c r="BC487"/>
      <c r="BD487"/>
      <c r="BE487"/>
      <c r="BF487"/>
      <c r="BG487"/>
      <c r="BH487"/>
      <c r="BI487"/>
      <c r="BJ487"/>
      <c r="BK487"/>
      <c r="BL487"/>
      <c r="BM487"/>
      <c r="BN487"/>
      <c r="BO487"/>
      <c r="BP487"/>
      <c r="BQ487"/>
      <c r="BR487"/>
      <c r="BS487"/>
      <c r="BT487"/>
      <c r="BU487"/>
      <c r="BV487"/>
      <c r="BW487"/>
      <c r="BX487"/>
      <c r="BY487"/>
      <c r="BZ487"/>
      <c r="CA487"/>
      <c r="CB487"/>
      <c r="CC487"/>
      <c r="CD487"/>
      <c r="CE487"/>
      <c r="CF487"/>
      <c r="CG487"/>
      <c r="CH487"/>
      <c r="CI487"/>
      <c r="CJ487"/>
      <c r="CK487"/>
      <c r="CL487"/>
      <c r="CN487"/>
    </row>
    <row r="488" spans="9:92" x14ac:dyDescent="0.35">
      <c r="I488"/>
      <c r="J488"/>
      <c r="R488"/>
      <c r="S488"/>
      <c r="T488"/>
      <c r="U488"/>
      <c r="V488"/>
      <c r="W488"/>
      <c r="X488"/>
      <c r="Y488"/>
      <c r="Z488"/>
      <c r="AA488"/>
      <c r="AB488"/>
      <c r="AC488"/>
      <c r="AD488"/>
      <c r="AE488"/>
      <c r="AF488"/>
      <c r="AG488"/>
      <c r="AH488"/>
      <c r="AI488"/>
      <c r="AJ488"/>
      <c r="AK488"/>
      <c r="AL488"/>
      <c r="AM488"/>
      <c r="AN488"/>
      <c r="AO488"/>
      <c r="AP488"/>
      <c r="AQ488"/>
      <c r="AR488"/>
      <c r="AS488"/>
      <c r="AT488"/>
      <c r="AU488"/>
      <c r="AV488"/>
      <c r="AW488"/>
      <c r="AX488"/>
      <c r="AY488"/>
      <c r="AZ488"/>
      <c r="BA488"/>
      <c r="BB488"/>
      <c r="BC488"/>
      <c r="BD488"/>
      <c r="BE488"/>
      <c r="BF488"/>
      <c r="BG488"/>
      <c r="BH488"/>
      <c r="BI488"/>
      <c r="BJ488"/>
      <c r="BK488"/>
      <c r="BL488"/>
      <c r="BM488"/>
      <c r="BN488"/>
      <c r="BO488"/>
      <c r="BP488"/>
      <c r="BQ488"/>
      <c r="BR488"/>
      <c r="BS488"/>
      <c r="BT488"/>
      <c r="BU488"/>
      <c r="BV488"/>
      <c r="BW488"/>
      <c r="BX488"/>
      <c r="BY488"/>
      <c r="BZ488"/>
      <c r="CA488"/>
      <c r="CB488"/>
      <c r="CC488"/>
      <c r="CD488"/>
      <c r="CE488"/>
      <c r="CF488"/>
      <c r="CG488"/>
      <c r="CH488"/>
      <c r="CI488"/>
      <c r="CJ488"/>
      <c r="CK488"/>
      <c r="CL488"/>
      <c r="CN488"/>
    </row>
    <row r="489" spans="9:92" x14ac:dyDescent="0.35">
      <c r="I489"/>
      <c r="J489"/>
      <c r="R489"/>
      <c r="S489"/>
      <c r="T489"/>
      <c r="U489"/>
      <c r="V489"/>
      <c r="W489"/>
      <c r="X489"/>
      <c r="Y489"/>
      <c r="Z489"/>
      <c r="AA489"/>
      <c r="AB489"/>
      <c r="AC489"/>
      <c r="AD489"/>
      <c r="AE489"/>
      <c r="AF489"/>
      <c r="AG489"/>
      <c r="AH489"/>
      <c r="AI489"/>
      <c r="AJ489"/>
      <c r="AK489"/>
      <c r="AL489"/>
      <c r="AM489"/>
      <c r="AN489"/>
      <c r="AO489"/>
      <c r="AP489"/>
      <c r="AQ489"/>
      <c r="AR489"/>
      <c r="AS489"/>
      <c r="AT489"/>
      <c r="AU489"/>
      <c r="AV489"/>
      <c r="AW489"/>
      <c r="AX489"/>
      <c r="AY489"/>
      <c r="AZ489"/>
      <c r="BA489"/>
      <c r="BB489"/>
      <c r="BC489"/>
      <c r="BD489"/>
      <c r="BE489"/>
      <c r="BF489"/>
      <c r="BG489"/>
      <c r="BH489"/>
      <c r="BI489"/>
      <c r="BJ489"/>
      <c r="BK489"/>
      <c r="BL489"/>
      <c r="BM489"/>
      <c r="BN489"/>
      <c r="BO489"/>
      <c r="BP489"/>
      <c r="BQ489"/>
      <c r="BR489"/>
      <c r="BS489"/>
      <c r="BT489"/>
      <c r="BU489"/>
      <c r="BV489"/>
      <c r="BW489"/>
      <c r="BX489"/>
      <c r="BY489"/>
      <c r="BZ489"/>
      <c r="CA489"/>
      <c r="CB489"/>
      <c r="CC489"/>
      <c r="CD489"/>
      <c r="CE489"/>
      <c r="CF489"/>
      <c r="CG489"/>
      <c r="CH489"/>
      <c r="CI489"/>
      <c r="CJ489"/>
      <c r="CK489"/>
      <c r="CL489"/>
      <c r="CN489"/>
    </row>
    <row r="490" spans="9:92" x14ac:dyDescent="0.35">
      <c r="I490"/>
      <c r="J490"/>
      <c r="R490"/>
      <c r="S490"/>
      <c r="T490"/>
      <c r="U490"/>
      <c r="V490"/>
      <c r="W490"/>
      <c r="X490"/>
      <c r="Y490"/>
      <c r="Z490"/>
      <c r="AA490"/>
      <c r="AB490"/>
      <c r="AC490"/>
      <c r="AD490"/>
      <c r="AE490"/>
      <c r="AF490"/>
      <c r="AG490"/>
      <c r="AH490"/>
      <c r="AI490"/>
      <c r="AJ490"/>
      <c r="AK490"/>
      <c r="AL490"/>
      <c r="AM490"/>
      <c r="AN490"/>
      <c r="AO490"/>
      <c r="AP490"/>
      <c r="AQ490"/>
      <c r="AR490"/>
      <c r="AS490"/>
      <c r="AT490"/>
      <c r="AU490"/>
      <c r="AV490"/>
      <c r="AW490"/>
      <c r="AX490"/>
      <c r="AY490"/>
      <c r="AZ490"/>
      <c r="BA490"/>
      <c r="BB490"/>
      <c r="BC490"/>
      <c r="BD490"/>
      <c r="BE490"/>
      <c r="BF490"/>
      <c r="BG490"/>
      <c r="BH490"/>
      <c r="BI490"/>
      <c r="BJ490"/>
      <c r="BK490"/>
      <c r="BL490"/>
      <c r="BM490"/>
      <c r="BN490"/>
      <c r="BO490"/>
      <c r="BP490"/>
      <c r="BQ490"/>
      <c r="BR490"/>
      <c r="BS490"/>
      <c r="BT490"/>
      <c r="BU490"/>
      <c r="BV490"/>
      <c r="BW490"/>
      <c r="BX490"/>
      <c r="BY490"/>
      <c r="BZ490"/>
      <c r="CA490"/>
      <c r="CB490"/>
      <c r="CC490"/>
      <c r="CD490"/>
      <c r="CE490"/>
      <c r="CF490"/>
      <c r="CG490"/>
      <c r="CH490"/>
      <c r="CI490"/>
      <c r="CJ490"/>
      <c r="CK490"/>
      <c r="CL490"/>
      <c r="CN490"/>
    </row>
    <row r="491" spans="9:92" x14ac:dyDescent="0.35">
      <c r="I491"/>
      <c r="J491"/>
      <c r="R491"/>
      <c r="S491"/>
      <c r="T491"/>
      <c r="U491"/>
      <c r="V491"/>
      <c r="W491"/>
      <c r="X491"/>
      <c r="Y491"/>
      <c r="Z491"/>
      <c r="AA491"/>
      <c r="AB491"/>
      <c r="AC491"/>
      <c r="AD491"/>
      <c r="AE491"/>
      <c r="AF491"/>
      <c r="AG491"/>
      <c r="AH491"/>
      <c r="AI491"/>
      <c r="AJ491"/>
      <c r="AK491"/>
      <c r="AL491"/>
      <c r="AM491"/>
      <c r="AN491"/>
      <c r="AO491"/>
      <c r="AP491"/>
      <c r="AQ491"/>
      <c r="AR491"/>
      <c r="AS491"/>
      <c r="AT491"/>
      <c r="AU491"/>
      <c r="AV491"/>
      <c r="AW491"/>
      <c r="AX491"/>
      <c r="AY491"/>
      <c r="AZ491"/>
      <c r="BA491"/>
      <c r="BB491"/>
      <c r="BC491"/>
      <c r="BD491"/>
      <c r="BE491"/>
      <c r="BF491"/>
      <c r="BG491"/>
      <c r="BH491"/>
      <c r="BI491"/>
      <c r="BJ491"/>
      <c r="BK491"/>
      <c r="BL491"/>
      <c r="BM491"/>
      <c r="BN491"/>
      <c r="BO491"/>
      <c r="BP491"/>
      <c r="BQ491"/>
      <c r="BR491"/>
      <c r="BS491"/>
      <c r="BT491"/>
      <c r="BU491"/>
      <c r="BV491"/>
      <c r="BW491"/>
      <c r="BX491"/>
      <c r="BY491"/>
      <c r="BZ491"/>
      <c r="CA491"/>
      <c r="CB491"/>
      <c r="CC491"/>
      <c r="CD491"/>
      <c r="CE491"/>
      <c r="CF491"/>
      <c r="CG491"/>
      <c r="CH491"/>
      <c r="CI491"/>
      <c r="CJ491"/>
      <c r="CK491"/>
      <c r="CL491"/>
      <c r="CN491"/>
    </row>
    <row r="492" spans="9:92" x14ac:dyDescent="0.35">
      <c r="I492"/>
      <c r="J492"/>
      <c r="R492"/>
      <c r="S492"/>
      <c r="T492"/>
      <c r="U492"/>
      <c r="V492"/>
      <c r="W492"/>
      <c r="X492"/>
      <c r="Y492"/>
      <c r="Z492"/>
      <c r="AA492"/>
      <c r="AB492"/>
      <c r="AC492"/>
      <c r="AD492"/>
      <c r="AE492"/>
      <c r="AF492"/>
      <c r="AG492"/>
      <c r="AH492"/>
      <c r="AI492"/>
      <c r="AJ492"/>
      <c r="AK492"/>
      <c r="AL492"/>
      <c r="AM492"/>
      <c r="AN492"/>
      <c r="AO492"/>
      <c r="AP492"/>
      <c r="AQ492"/>
      <c r="AR492"/>
      <c r="AS492"/>
      <c r="AT492"/>
      <c r="AU492"/>
      <c r="AV492"/>
      <c r="AW492"/>
      <c r="AX492"/>
      <c r="AY492"/>
      <c r="AZ492"/>
      <c r="BA492"/>
      <c r="BB492"/>
      <c r="BC492"/>
      <c r="BD492"/>
      <c r="BE492"/>
      <c r="BF492"/>
      <c r="BG492"/>
      <c r="BH492"/>
      <c r="BI492"/>
      <c r="BJ492"/>
      <c r="BK492"/>
      <c r="BL492"/>
      <c r="BM492"/>
      <c r="BN492"/>
      <c r="BO492"/>
      <c r="BP492"/>
      <c r="BQ492"/>
      <c r="BR492"/>
      <c r="BS492"/>
      <c r="BT492"/>
      <c r="BU492"/>
      <c r="BV492"/>
      <c r="BW492"/>
      <c r="BX492"/>
      <c r="BY492"/>
      <c r="BZ492"/>
      <c r="CA492"/>
      <c r="CB492"/>
      <c r="CC492"/>
      <c r="CD492"/>
      <c r="CE492"/>
      <c r="CF492"/>
      <c r="CG492"/>
      <c r="CH492"/>
      <c r="CI492"/>
      <c r="CJ492"/>
      <c r="CK492"/>
      <c r="CL492"/>
      <c r="CN492"/>
    </row>
    <row r="493" spans="9:92" x14ac:dyDescent="0.35">
      <c r="I493"/>
      <c r="J493"/>
      <c r="R493"/>
      <c r="S493"/>
      <c r="T493"/>
      <c r="U493"/>
      <c r="V493"/>
      <c r="W493"/>
      <c r="X493"/>
      <c r="Y493"/>
      <c r="Z493"/>
      <c r="AA493"/>
      <c r="AB493"/>
      <c r="AC493"/>
      <c r="AD493"/>
      <c r="AE493"/>
      <c r="AF493"/>
      <c r="AG493"/>
      <c r="AH493"/>
      <c r="AI493"/>
      <c r="AJ493"/>
      <c r="AK493"/>
      <c r="AL493"/>
      <c r="AM493"/>
      <c r="AN493"/>
      <c r="AO493"/>
      <c r="AP493"/>
      <c r="AQ493"/>
      <c r="AR493"/>
      <c r="AS493"/>
      <c r="AT493"/>
      <c r="AU493"/>
      <c r="AV493"/>
      <c r="AW493"/>
      <c r="AX493"/>
      <c r="AY493"/>
      <c r="AZ493"/>
      <c r="BA493"/>
      <c r="BB493"/>
      <c r="BC493"/>
      <c r="BD493"/>
      <c r="BE493"/>
      <c r="BF493"/>
      <c r="BG493"/>
      <c r="BH493"/>
      <c r="BI493"/>
      <c r="BJ493"/>
      <c r="BK493"/>
      <c r="BL493"/>
      <c r="BM493"/>
      <c r="BN493"/>
      <c r="BO493"/>
      <c r="BP493"/>
      <c r="BQ493"/>
      <c r="BR493"/>
      <c r="BS493"/>
      <c r="BT493"/>
      <c r="BU493"/>
      <c r="BV493"/>
      <c r="BW493"/>
      <c r="BX493"/>
      <c r="BY493"/>
      <c r="BZ493"/>
      <c r="CA493"/>
      <c r="CB493"/>
      <c r="CC493"/>
      <c r="CD493"/>
      <c r="CE493"/>
      <c r="CF493"/>
      <c r="CG493"/>
      <c r="CH493"/>
      <c r="CI493"/>
      <c r="CJ493"/>
      <c r="CK493"/>
      <c r="CL493"/>
      <c r="CN493"/>
    </row>
    <row r="494" spans="9:92" x14ac:dyDescent="0.35">
      <c r="I494"/>
      <c r="J494"/>
      <c r="R494"/>
      <c r="S494"/>
      <c r="T494"/>
      <c r="U494"/>
      <c r="V494"/>
      <c r="W494"/>
      <c r="X494"/>
      <c r="Y494"/>
      <c r="Z494"/>
      <c r="AA494"/>
      <c r="AB494"/>
      <c r="AC494"/>
      <c r="AD494"/>
      <c r="AE494"/>
      <c r="AF494"/>
      <c r="AG494"/>
      <c r="AH494"/>
      <c r="AI494"/>
      <c r="AJ494"/>
      <c r="AK494"/>
      <c r="AL494"/>
      <c r="AM494"/>
      <c r="AN494"/>
      <c r="AO494"/>
      <c r="AP494"/>
      <c r="AQ494"/>
      <c r="AR494"/>
      <c r="AS494"/>
      <c r="AT494"/>
      <c r="AU494"/>
      <c r="AV494"/>
      <c r="AW494"/>
      <c r="AX494"/>
      <c r="AY494"/>
      <c r="AZ494"/>
      <c r="BA494"/>
      <c r="BB494"/>
      <c r="BC494"/>
      <c r="BD494"/>
      <c r="BE494"/>
      <c r="BF494"/>
      <c r="BG494"/>
      <c r="BH494"/>
      <c r="BI494"/>
      <c r="BJ494"/>
      <c r="BK494"/>
      <c r="BL494"/>
      <c r="BM494"/>
      <c r="BN494"/>
      <c r="BO494"/>
      <c r="BP494"/>
      <c r="BQ494"/>
      <c r="BR494"/>
      <c r="BS494"/>
      <c r="BT494"/>
      <c r="BU494"/>
      <c r="BV494"/>
      <c r="BW494"/>
      <c r="BX494"/>
      <c r="BY494"/>
      <c r="BZ494"/>
      <c r="CA494"/>
      <c r="CB494"/>
      <c r="CC494"/>
      <c r="CD494"/>
      <c r="CE494"/>
      <c r="CF494"/>
      <c r="CG494"/>
      <c r="CH494"/>
      <c r="CI494"/>
      <c r="CJ494"/>
      <c r="CK494"/>
      <c r="CL494"/>
      <c r="CN494"/>
    </row>
    <row r="495" spans="9:92" x14ac:dyDescent="0.35">
      <c r="I495"/>
      <c r="J495"/>
      <c r="R495"/>
      <c r="S495"/>
      <c r="T495"/>
      <c r="U495"/>
      <c r="V495"/>
      <c r="W495"/>
      <c r="X495"/>
      <c r="Y495"/>
      <c r="Z495"/>
      <c r="AA495"/>
      <c r="AB495"/>
      <c r="AC495"/>
      <c r="AD495"/>
      <c r="AE495"/>
      <c r="AF495"/>
      <c r="AG495"/>
      <c r="AH495"/>
      <c r="AI495"/>
      <c r="AJ495"/>
      <c r="AK495"/>
      <c r="AL495"/>
      <c r="AM495"/>
      <c r="AN495"/>
      <c r="AO495"/>
      <c r="AP495"/>
      <c r="AQ495"/>
      <c r="AR495"/>
      <c r="AS495"/>
      <c r="AT495"/>
      <c r="AU495"/>
      <c r="AV495"/>
      <c r="AW495"/>
      <c r="AX495"/>
      <c r="AY495"/>
      <c r="AZ495"/>
      <c r="BA495"/>
      <c r="BB495"/>
      <c r="BC495"/>
      <c r="BD495"/>
      <c r="BE495"/>
      <c r="BF495"/>
      <c r="BG495"/>
      <c r="BH495"/>
      <c r="BI495"/>
      <c r="BJ495"/>
      <c r="BK495"/>
      <c r="BL495"/>
      <c r="BM495"/>
      <c r="BN495"/>
      <c r="BO495"/>
      <c r="BP495"/>
      <c r="BQ495"/>
      <c r="BR495"/>
      <c r="BS495"/>
      <c r="BT495"/>
      <c r="BU495"/>
      <c r="BV495"/>
      <c r="BW495"/>
      <c r="BX495"/>
      <c r="BY495"/>
      <c r="BZ495"/>
      <c r="CA495"/>
      <c r="CB495"/>
      <c r="CC495"/>
      <c r="CD495"/>
      <c r="CE495"/>
      <c r="CF495"/>
      <c r="CG495"/>
      <c r="CH495"/>
      <c r="CI495"/>
      <c r="CJ495"/>
      <c r="CK495"/>
      <c r="CL495"/>
      <c r="CN495"/>
    </row>
    <row r="496" spans="9:92" x14ac:dyDescent="0.35">
      <c r="I496"/>
      <c r="J496"/>
      <c r="R496"/>
      <c r="S496"/>
      <c r="T496"/>
      <c r="U496"/>
      <c r="V496"/>
      <c r="W496"/>
      <c r="X496"/>
      <c r="Y496"/>
      <c r="Z496"/>
      <c r="AA496"/>
      <c r="AB496"/>
      <c r="AC496"/>
      <c r="AD496"/>
      <c r="AE496"/>
      <c r="AF496"/>
      <c r="AG496"/>
      <c r="AH496"/>
      <c r="AI496"/>
      <c r="AJ496"/>
      <c r="AK496"/>
      <c r="AL496"/>
      <c r="AM496"/>
      <c r="AN496"/>
      <c r="AO496"/>
      <c r="AP496"/>
      <c r="AQ496"/>
      <c r="AR496"/>
      <c r="AS496"/>
      <c r="AT496"/>
      <c r="AU496"/>
      <c r="AV496"/>
      <c r="AW496"/>
      <c r="AX496"/>
      <c r="AY496"/>
      <c r="AZ496"/>
      <c r="BA496"/>
      <c r="BB496"/>
      <c r="BC496"/>
      <c r="BD496"/>
      <c r="BE496"/>
      <c r="BF496"/>
      <c r="BG496"/>
      <c r="BH496"/>
      <c r="BI496"/>
      <c r="BJ496"/>
      <c r="BK496"/>
      <c r="BL496"/>
      <c r="BM496"/>
      <c r="BN496"/>
      <c r="BO496"/>
      <c r="BP496"/>
      <c r="BQ496"/>
      <c r="BR496"/>
      <c r="BS496"/>
      <c r="BT496"/>
      <c r="BU496"/>
      <c r="BV496"/>
      <c r="BW496"/>
      <c r="BX496"/>
      <c r="BY496"/>
      <c r="BZ496"/>
      <c r="CA496"/>
      <c r="CB496"/>
      <c r="CC496"/>
      <c r="CD496"/>
      <c r="CE496"/>
      <c r="CF496"/>
      <c r="CG496"/>
      <c r="CH496"/>
      <c r="CI496"/>
      <c r="CJ496"/>
      <c r="CK496"/>
      <c r="CL496"/>
      <c r="CN496"/>
    </row>
    <row r="497" spans="9:92" x14ac:dyDescent="0.35">
      <c r="I497"/>
      <c r="J497"/>
      <c r="R497"/>
      <c r="S497"/>
      <c r="T497"/>
      <c r="U497"/>
      <c r="V497"/>
      <c r="W497"/>
      <c r="X497"/>
      <c r="Y497"/>
      <c r="Z497"/>
      <c r="AA497"/>
      <c r="AB497"/>
      <c r="AC497"/>
      <c r="AD497"/>
      <c r="AE497"/>
      <c r="AF497"/>
      <c r="AG497"/>
      <c r="AH497"/>
      <c r="AI497"/>
      <c r="AJ497"/>
      <c r="AK497"/>
      <c r="AL497"/>
      <c r="AM497"/>
      <c r="AN497"/>
      <c r="AO497"/>
      <c r="AP497"/>
      <c r="AQ497"/>
      <c r="AR497"/>
      <c r="AS497"/>
      <c r="AT497"/>
      <c r="AU497"/>
      <c r="AV497"/>
      <c r="AW497"/>
      <c r="AX497"/>
      <c r="AY497"/>
      <c r="AZ497"/>
      <c r="BA497"/>
      <c r="BB497"/>
      <c r="BC497"/>
      <c r="BD497"/>
      <c r="BE497"/>
      <c r="BF497"/>
      <c r="BG497"/>
      <c r="BH497"/>
      <c r="BI497"/>
      <c r="BJ497"/>
      <c r="BK497"/>
      <c r="BL497"/>
      <c r="BM497"/>
      <c r="BN497"/>
      <c r="BO497"/>
      <c r="BP497"/>
      <c r="BQ497"/>
      <c r="BR497"/>
      <c r="BS497"/>
      <c r="BT497"/>
      <c r="BU497"/>
      <c r="BV497"/>
      <c r="BW497"/>
      <c r="BX497"/>
      <c r="BY497"/>
      <c r="BZ497"/>
      <c r="CA497"/>
      <c r="CB497"/>
      <c r="CC497"/>
      <c r="CD497"/>
      <c r="CE497"/>
      <c r="CF497"/>
      <c r="CG497"/>
      <c r="CH497"/>
      <c r="CI497"/>
      <c r="CJ497"/>
      <c r="CK497"/>
      <c r="CL497"/>
      <c r="CN497"/>
    </row>
    <row r="498" spans="9:92" x14ac:dyDescent="0.35">
      <c r="I498"/>
      <c r="J498"/>
      <c r="R498"/>
      <c r="S498"/>
      <c r="T498"/>
      <c r="U498"/>
      <c r="V498"/>
      <c r="W498"/>
      <c r="X498"/>
      <c r="Y498"/>
      <c r="Z498"/>
      <c r="AA498"/>
      <c r="AB498"/>
      <c r="AC498"/>
      <c r="AD498"/>
      <c r="AE498"/>
      <c r="AF498"/>
      <c r="AG498"/>
      <c r="AH498"/>
      <c r="AI498"/>
      <c r="AJ498"/>
      <c r="AK498"/>
      <c r="AL498"/>
      <c r="AM498"/>
      <c r="AN498"/>
      <c r="AO498"/>
      <c r="AP498"/>
      <c r="AQ498"/>
      <c r="AR498"/>
      <c r="AS498"/>
      <c r="AT498"/>
      <c r="AU498"/>
      <c r="AV498"/>
      <c r="AW498"/>
      <c r="AX498"/>
      <c r="AY498"/>
      <c r="AZ498"/>
      <c r="BA498"/>
      <c r="BB498"/>
      <c r="BC498"/>
      <c r="BD498"/>
      <c r="BE498"/>
      <c r="BF498"/>
      <c r="BG498"/>
      <c r="BH498"/>
      <c r="BI498"/>
      <c r="BJ498"/>
      <c r="BK498"/>
      <c r="BL498"/>
      <c r="BM498"/>
      <c r="BN498"/>
      <c r="BO498"/>
      <c r="BP498"/>
      <c r="BQ498"/>
      <c r="BR498"/>
      <c r="BS498"/>
      <c r="BT498"/>
      <c r="BU498"/>
      <c r="BV498"/>
      <c r="BW498"/>
      <c r="BX498"/>
      <c r="BY498"/>
      <c r="BZ498"/>
      <c r="CA498"/>
      <c r="CB498"/>
      <c r="CC498"/>
      <c r="CD498"/>
      <c r="CE498"/>
      <c r="CF498"/>
      <c r="CG498"/>
      <c r="CH498"/>
      <c r="CI498"/>
      <c r="CJ498"/>
      <c r="CK498"/>
      <c r="CL498"/>
      <c r="CN498"/>
    </row>
    <row r="499" spans="9:92" x14ac:dyDescent="0.35">
      <c r="I499"/>
      <c r="J499"/>
      <c r="R499"/>
      <c r="S499"/>
      <c r="T499"/>
      <c r="U499"/>
      <c r="V499"/>
      <c r="W499"/>
      <c r="X499"/>
      <c r="Y499"/>
      <c r="Z499"/>
      <c r="AA499"/>
      <c r="AB499"/>
      <c r="AC499"/>
      <c r="AD499"/>
      <c r="AE499"/>
      <c r="AF499"/>
      <c r="AG499"/>
      <c r="AH499"/>
      <c r="AI499"/>
      <c r="AJ499"/>
      <c r="AK499"/>
      <c r="AL499"/>
      <c r="AM499"/>
      <c r="AN499"/>
      <c r="AO499"/>
      <c r="AP499"/>
      <c r="AQ499"/>
      <c r="AR499"/>
      <c r="AS499"/>
      <c r="AT499"/>
      <c r="AU499"/>
      <c r="AV499"/>
      <c r="AW499"/>
      <c r="AX499"/>
      <c r="AY499"/>
      <c r="AZ499"/>
      <c r="BA499"/>
      <c r="BB499"/>
      <c r="BC499"/>
      <c r="BD499"/>
      <c r="BE499"/>
      <c r="BF499"/>
      <c r="BG499"/>
      <c r="BH499"/>
      <c r="BI499"/>
      <c r="BJ499"/>
      <c r="BK499"/>
      <c r="BL499"/>
      <c r="BM499"/>
      <c r="BN499"/>
      <c r="BO499"/>
      <c r="BP499"/>
      <c r="BQ499"/>
      <c r="BR499"/>
      <c r="BS499"/>
      <c r="BT499"/>
      <c r="BU499"/>
      <c r="BV499"/>
      <c r="BW499"/>
      <c r="BX499"/>
      <c r="BY499"/>
      <c r="BZ499"/>
      <c r="CA499"/>
      <c r="CB499"/>
      <c r="CC499"/>
      <c r="CD499"/>
      <c r="CE499"/>
      <c r="CF499"/>
      <c r="CG499"/>
      <c r="CH499"/>
      <c r="CI499"/>
      <c r="CJ499"/>
      <c r="CK499"/>
      <c r="CL499"/>
      <c r="CN499"/>
    </row>
    <row r="500" spans="9:92" x14ac:dyDescent="0.35">
      <c r="I500"/>
      <c r="J500"/>
      <c r="R500"/>
      <c r="S500"/>
      <c r="T500"/>
      <c r="U500"/>
      <c r="V500"/>
      <c r="W500"/>
      <c r="X500"/>
      <c r="Y500"/>
      <c r="Z500"/>
      <c r="AA500"/>
      <c r="AB500"/>
      <c r="AC500"/>
      <c r="AD500"/>
      <c r="AE500"/>
      <c r="AF500"/>
      <c r="AG500"/>
      <c r="AH500"/>
      <c r="AI500"/>
      <c r="AJ500"/>
      <c r="AK500"/>
      <c r="AL500"/>
      <c r="AM500"/>
      <c r="AN500"/>
      <c r="AO500"/>
      <c r="AP500"/>
      <c r="AQ500"/>
      <c r="AR500"/>
      <c r="AS500"/>
      <c r="AT500"/>
      <c r="AU500"/>
      <c r="AV500"/>
      <c r="AW500"/>
      <c r="AX500"/>
      <c r="AY500"/>
      <c r="AZ500"/>
      <c r="BA500"/>
      <c r="BB500"/>
      <c r="BC500"/>
      <c r="BD500"/>
      <c r="BE500"/>
      <c r="BF500"/>
      <c r="BG500"/>
      <c r="BH500"/>
      <c r="BI500"/>
      <c r="BJ500"/>
      <c r="BK500"/>
      <c r="BL500"/>
      <c r="BM500"/>
      <c r="BN500"/>
      <c r="BO500"/>
      <c r="BP500"/>
      <c r="BQ500"/>
      <c r="BR500"/>
      <c r="BS500"/>
      <c r="BT500"/>
      <c r="BU500"/>
      <c r="BV500"/>
      <c r="BW500"/>
      <c r="BX500"/>
      <c r="BY500"/>
      <c r="BZ500"/>
      <c r="CA500"/>
      <c r="CB500"/>
      <c r="CC500"/>
      <c r="CD500"/>
      <c r="CE500"/>
      <c r="CF500"/>
      <c r="CG500"/>
      <c r="CH500"/>
      <c r="CI500"/>
      <c r="CJ500"/>
      <c r="CK500"/>
      <c r="CL500"/>
      <c r="CN500"/>
    </row>
    <row r="501" spans="9:92" x14ac:dyDescent="0.35">
      <c r="I501"/>
      <c r="J501"/>
      <c r="R501"/>
      <c r="S501"/>
      <c r="T501"/>
      <c r="U501"/>
      <c r="V501"/>
      <c r="W501"/>
      <c r="X501"/>
      <c r="Y501"/>
      <c r="Z501"/>
      <c r="AA501"/>
      <c r="AB501"/>
      <c r="AC501"/>
      <c r="AD501"/>
      <c r="AE501"/>
      <c r="AF501"/>
      <c r="AG501"/>
      <c r="AH501"/>
      <c r="AI501"/>
      <c r="AJ501"/>
      <c r="AK501"/>
      <c r="AL501"/>
      <c r="AM501"/>
      <c r="AN501"/>
      <c r="AO501"/>
      <c r="AP501"/>
      <c r="AQ501"/>
      <c r="AR501"/>
      <c r="AS501"/>
      <c r="AT501"/>
      <c r="AU501"/>
      <c r="AV501"/>
      <c r="AW501"/>
      <c r="AX501"/>
      <c r="AY501"/>
      <c r="AZ501"/>
      <c r="BA501"/>
      <c r="BB501"/>
      <c r="BC501"/>
      <c r="BD501"/>
      <c r="BE501"/>
      <c r="BF501"/>
      <c r="BG501"/>
      <c r="BH501"/>
      <c r="BI501"/>
      <c r="BJ501"/>
      <c r="BK501"/>
      <c r="BL501"/>
      <c r="BM501"/>
      <c r="BN501"/>
      <c r="BO501"/>
      <c r="BP501"/>
      <c r="BQ501"/>
      <c r="BR501"/>
      <c r="BS501"/>
      <c r="BT501"/>
      <c r="BU501"/>
      <c r="BV501"/>
      <c r="BW501"/>
      <c r="BX501"/>
      <c r="BY501"/>
      <c r="BZ501"/>
      <c r="CA501"/>
      <c r="CB501"/>
      <c r="CC501"/>
      <c r="CD501"/>
      <c r="CE501"/>
      <c r="CF501"/>
      <c r="CG501"/>
      <c r="CH501"/>
      <c r="CI501"/>
      <c r="CJ501"/>
      <c r="CK501"/>
      <c r="CL501"/>
      <c r="CN501"/>
    </row>
    <row r="502" spans="9:92" x14ac:dyDescent="0.35">
      <c r="I502"/>
      <c r="J502"/>
      <c r="R502"/>
      <c r="S502"/>
      <c r="T502"/>
      <c r="U502"/>
      <c r="V502"/>
      <c r="W502"/>
      <c r="X502"/>
      <c r="Y502"/>
      <c r="Z502"/>
      <c r="AA502"/>
      <c r="AB502"/>
      <c r="AC502"/>
      <c r="AD502"/>
      <c r="AE502"/>
      <c r="AF502"/>
      <c r="AG502"/>
      <c r="AH502"/>
      <c r="AI502"/>
      <c r="AJ502"/>
      <c r="AK502"/>
      <c r="AL502"/>
      <c r="AM502"/>
      <c r="AN502"/>
      <c r="AO502"/>
      <c r="AP502"/>
      <c r="AQ502"/>
      <c r="AR502"/>
      <c r="AS502"/>
      <c r="AT502"/>
      <c r="AU502"/>
      <c r="AV502"/>
      <c r="AW502"/>
      <c r="AX502"/>
      <c r="AY502"/>
      <c r="AZ502"/>
      <c r="BA502"/>
      <c r="BB502"/>
      <c r="BC502"/>
      <c r="BD502"/>
      <c r="BE502"/>
      <c r="BF502"/>
      <c r="BG502"/>
      <c r="BH502"/>
      <c r="BI502"/>
      <c r="BJ502"/>
      <c r="BK502"/>
      <c r="BL502"/>
      <c r="BM502"/>
      <c r="BN502"/>
      <c r="BO502"/>
      <c r="BP502"/>
      <c r="BQ502"/>
      <c r="BR502"/>
      <c r="BS502"/>
      <c r="BT502"/>
      <c r="BU502"/>
      <c r="BV502"/>
      <c r="BW502"/>
      <c r="BX502"/>
      <c r="BY502"/>
      <c r="BZ502"/>
      <c r="CA502"/>
      <c r="CB502"/>
      <c r="CC502"/>
      <c r="CD502"/>
      <c r="CE502"/>
      <c r="CF502"/>
      <c r="CG502"/>
      <c r="CH502"/>
      <c r="CI502"/>
      <c r="CJ502"/>
      <c r="CK502"/>
      <c r="CL502"/>
      <c r="CN502"/>
    </row>
    <row r="503" spans="9:92" x14ac:dyDescent="0.35">
      <c r="I503"/>
      <c r="J503"/>
      <c r="R503"/>
      <c r="S503"/>
      <c r="T503"/>
      <c r="U503"/>
      <c r="V503"/>
      <c r="W503"/>
      <c r="X503"/>
      <c r="Y503"/>
      <c r="Z503"/>
      <c r="AA503"/>
      <c r="AB503"/>
      <c r="AC503"/>
      <c r="AD503"/>
      <c r="AE503"/>
      <c r="AF503"/>
      <c r="AG503"/>
      <c r="AH503"/>
      <c r="AI503"/>
      <c r="AJ503"/>
      <c r="AK503"/>
      <c r="AL503"/>
      <c r="AM503"/>
      <c r="AN503"/>
      <c r="AO503"/>
      <c r="AP503"/>
      <c r="AQ503"/>
      <c r="AR503"/>
      <c r="AS503"/>
      <c r="AT503"/>
      <c r="AU503"/>
      <c r="AV503"/>
      <c r="AW503"/>
      <c r="AX503"/>
      <c r="AY503"/>
      <c r="AZ503"/>
      <c r="BA503"/>
      <c r="BB503"/>
      <c r="BC503"/>
      <c r="BD503"/>
      <c r="BE503"/>
      <c r="BF503"/>
      <c r="BG503"/>
      <c r="BH503"/>
      <c r="BI503"/>
      <c r="BJ503"/>
      <c r="BK503"/>
      <c r="BL503"/>
      <c r="BM503"/>
      <c r="BN503"/>
      <c r="BO503"/>
      <c r="BP503"/>
      <c r="BQ503"/>
      <c r="BR503"/>
      <c r="BS503"/>
      <c r="BT503"/>
      <c r="BU503"/>
      <c r="BV503"/>
      <c r="BW503"/>
      <c r="BX503"/>
      <c r="BY503"/>
      <c r="BZ503"/>
      <c r="CA503"/>
      <c r="CB503"/>
      <c r="CC503"/>
      <c r="CD503"/>
      <c r="CE503"/>
      <c r="CF503"/>
      <c r="CG503"/>
      <c r="CH503"/>
      <c r="CI503"/>
      <c r="CJ503"/>
      <c r="CK503"/>
      <c r="CL503"/>
      <c r="CN503"/>
    </row>
    <row r="504" spans="9:92" x14ac:dyDescent="0.35">
      <c r="I504"/>
      <c r="J504"/>
      <c r="R504"/>
      <c r="S504"/>
      <c r="T504"/>
      <c r="U504"/>
      <c r="V504"/>
      <c r="W504"/>
      <c r="X504"/>
      <c r="Y504"/>
      <c r="Z504"/>
      <c r="AA504"/>
      <c r="AB504"/>
      <c r="AC504"/>
      <c r="AD504"/>
      <c r="AE504"/>
      <c r="AF504"/>
      <c r="AG504"/>
      <c r="AH504"/>
      <c r="AI504"/>
      <c r="AJ504"/>
      <c r="AK504"/>
      <c r="AL504"/>
      <c r="AM504"/>
      <c r="AN504"/>
      <c r="AO504"/>
      <c r="AP504"/>
      <c r="AQ504"/>
      <c r="AR504"/>
      <c r="AS504"/>
      <c r="AT504"/>
      <c r="AU504"/>
      <c r="AV504"/>
      <c r="AW504"/>
      <c r="AX504"/>
      <c r="AY504"/>
      <c r="AZ504"/>
      <c r="BA504"/>
      <c r="BB504"/>
      <c r="BC504"/>
      <c r="BD504"/>
      <c r="BE504"/>
      <c r="BF504"/>
      <c r="BG504"/>
      <c r="BH504"/>
      <c r="BI504"/>
      <c r="BJ504"/>
      <c r="BK504"/>
      <c r="BL504"/>
      <c r="BM504"/>
      <c r="BN504"/>
      <c r="BO504"/>
      <c r="BP504"/>
      <c r="BQ504"/>
      <c r="BR504"/>
      <c r="BS504"/>
      <c r="BT504"/>
      <c r="BU504"/>
      <c r="BV504"/>
      <c r="BW504"/>
      <c r="BX504"/>
      <c r="BY504"/>
      <c r="BZ504"/>
      <c r="CA504"/>
      <c r="CB504"/>
      <c r="CC504"/>
      <c r="CD504"/>
      <c r="CE504"/>
      <c r="CF504"/>
      <c r="CG504"/>
      <c r="CH504"/>
      <c r="CI504"/>
      <c r="CJ504"/>
      <c r="CK504"/>
      <c r="CL504"/>
      <c r="CN504"/>
    </row>
    <row r="505" spans="9:92" x14ac:dyDescent="0.35">
      <c r="I505"/>
      <c r="J505"/>
      <c r="R505"/>
      <c r="S505"/>
      <c r="T505"/>
      <c r="U505"/>
      <c r="V505"/>
      <c r="W505"/>
      <c r="X505"/>
      <c r="Y505"/>
      <c r="Z505"/>
      <c r="AA505"/>
      <c r="AB505"/>
      <c r="AC505"/>
      <c r="AD505"/>
      <c r="AE505"/>
      <c r="AF505"/>
      <c r="AG505"/>
      <c r="AH505"/>
      <c r="AI505"/>
      <c r="AJ505"/>
      <c r="AK505"/>
      <c r="AL505"/>
      <c r="AM505"/>
      <c r="AN505"/>
      <c r="AO505"/>
      <c r="AP505"/>
      <c r="AQ505"/>
      <c r="AR505"/>
      <c r="AS505"/>
      <c r="AT505"/>
      <c r="AU505"/>
      <c r="AV505"/>
      <c r="AW505"/>
      <c r="AX505"/>
      <c r="AY505"/>
      <c r="AZ505"/>
      <c r="BA505"/>
      <c r="BB505"/>
      <c r="BC505"/>
      <c r="BD505"/>
      <c r="BE505"/>
      <c r="BF505"/>
      <c r="BG505"/>
      <c r="BH505"/>
      <c r="BI505"/>
      <c r="BJ505"/>
      <c r="BK505"/>
      <c r="BL505"/>
      <c r="BM505"/>
      <c r="BN505"/>
      <c r="BO505"/>
      <c r="BP505"/>
      <c r="BQ505"/>
      <c r="BR505"/>
      <c r="BS505"/>
      <c r="BT505"/>
      <c r="BU505"/>
      <c r="BV505"/>
      <c r="BW505"/>
      <c r="BX505"/>
      <c r="BY505"/>
      <c r="BZ505"/>
      <c r="CA505"/>
      <c r="CB505"/>
      <c r="CC505"/>
      <c r="CD505"/>
      <c r="CE505"/>
      <c r="CF505"/>
      <c r="CG505"/>
      <c r="CH505"/>
      <c r="CI505"/>
      <c r="CJ505"/>
      <c r="CK505"/>
      <c r="CL505"/>
      <c r="CN505"/>
    </row>
    <row r="506" spans="9:92" x14ac:dyDescent="0.35">
      <c r="I506"/>
      <c r="J506"/>
      <c r="R506"/>
      <c r="S506"/>
      <c r="T506"/>
      <c r="U506"/>
      <c r="V506"/>
      <c r="W506"/>
      <c r="X506"/>
      <c r="Y506"/>
      <c r="Z506"/>
      <c r="AA506"/>
      <c r="AB506"/>
      <c r="AC506"/>
      <c r="AD506"/>
      <c r="AE506"/>
      <c r="AF506"/>
      <c r="AG506"/>
      <c r="AH506"/>
      <c r="AI506"/>
      <c r="AJ506"/>
      <c r="AK506"/>
      <c r="AL506"/>
      <c r="AM506"/>
      <c r="AN506"/>
      <c r="AO506"/>
      <c r="AP506"/>
      <c r="AQ506"/>
      <c r="AR506"/>
      <c r="AS506"/>
      <c r="AT506"/>
      <c r="AU506"/>
      <c r="AV506"/>
      <c r="AW506"/>
      <c r="AX506"/>
      <c r="AY506"/>
      <c r="AZ506"/>
      <c r="BA506"/>
      <c r="BB506"/>
      <c r="BC506"/>
      <c r="BD506"/>
      <c r="BE506"/>
      <c r="BF506"/>
      <c r="BG506"/>
      <c r="BH506"/>
      <c r="BI506"/>
      <c r="BJ506"/>
      <c r="BK506"/>
      <c r="BL506"/>
      <c r="BM506"/>
      <c r="BN506"/>
      <c r="BO506"/>
      <c r="BP506"/>
      <c r="BQ506"/>
      <c r="BR506"/>
      <c r="BS506"/>
      <c r="BT506"/>
      <c r="BU506"/>
      <c r="BV506"/>
      <c r="BW506"/>
      <c r="BX506"/>
      <c r="BY506"/>
      <c r="BZ506"/>
      <c r="CA506"/>
      <c r="CB506"/>
      <c r="CC506"/>
      <c r="CD506"/>
      <c r="CE506"/>
      <c r="CF506"/>
      <c r="CG506"/>
      <c r="CH506"/>
      <c r="CI506"/>
      <c r="CJ506"/>
      <c r="CK506"/>
      <c r="CL506"/>
      <c r="CN506"/>
    </row>
    <row r="507" spans="9:92" x14ac:dyDescent="0.35">
      <c r="I507"/>
      <c r="J507"/>
      <c r="R507"/>
      <c r="S507"/>
      <c r="T507"/>
      <c r="U507"/>
      <c r="V507"/>
      <c r="W507"/>
      <c r="X507"/>
      <c r="Y507"/>
      <c r="Z507"/>
      <c r="AA507"/>
      <c r="AB507"/>
      <c r="AC507"/>
      <c r="AD507"/>
      <c r="AE507"/>
      <c r="AF507"/>
      <c r="AG507"/>
      <c r="AH507"/>
      <c r="AI507"/>
      <c r="AJ507"/>
      <c r="AK507"/>
      <c r="AL507"/>
      <c r="AM507"/>
      <c r="AN507"/>
      <c r="AO507"/>
      <c r="AP507"/>
      <c r="AQ507"/>
      <c r="AR507"/>
      <c r="AS507"/>
      <c r="AT507"/>
      <c r="AU507"/>
      <c r="AV507"/>
      <c r="AW507"/>
      <c r="AX507"/>
      <c r="AY507"/>
      <c r="AZ507"/>
      <c r="BA507"/>
      <c r="BB507"/>
      <c r="BC507"/>
      <c r="BD507"/>
      <c r="BE507"/>
      <c r="BF507"/>
      <c r="BG507"/>
      <c r="BH507"/>
      <c r="BI507"/>
      <c r="BJ507"/>
      <c r="BK507"/>
      <c r="BL507"/>
      <c r="BM507"/>
      <c r="BN507"/>
      <c r="BO507"/>
      <c r="BP507"/>
      <c r="BQ507"/>
      <c r="BR507"/>
      <c r="BS507"/>
      <c r="BT507"/>
      <c r="BU507"/>
      <c r="BV507"/>
      <c r="BW507"/>
      <c r="BX507"/>
      <c r="BY507"/>
      <c r="BZ507"/>
      <c r="CA507"/>
      <c r="CB507"/>
      <c r="CC507"/>
      <c r="CD507"/>
      <c r="CE507"/>
      <c r="CF507"/>
      <c r="CG507"/>
      <c r="CH507"/>
      <c r="CI507"/>
      <c r="CJ507"/>
      <c r="CK507"/>
      <c r="CL507"/>
      <c r="CN507"/>
    </row>
    <row r="508" spans="9:92" x14ac:dyDescent="0.35">
      <c r="I508"/>
      <c r="J508"/>
      <c r="R508"/>
      <c r="S508"/>
      <c r="T508"/>
      <c r="U508"/>
      <c r="V508"/>
      <c r="W508"/>
      <c r="X508"/>
      <c r="Y508"/>
      <c r="Z508"/>
      <c r="AA508"/>
      <c r="AB508"/>
      <c r="AC508"/>
      <c r="AD508"/>
      <c r="AE508"/>
      <c r="AF508"/>
      <c r="AG508"/>
      <c r="AH508"/>
      <c r="AI508"/>
      <c r="AJ508"/>
      <c r="AK508"/>
      <c r="AL508"/>
      <c r="AM508"/>
      <c r="AN508"/>
      <c r="AO508"/>
      <c r="AP508"/>
      <c r="AQ508"/>
      <c r="AR508"/>
      <c r="AS508"/>
      <c r="AT508"/>
      <c r="AU508"/>
      <c r="AV508"/>
      <c r="AW508"/>
      <c r="AX508"/>
      <c r="AY508"/>
      <c r="AZ508"/>
      <c r="BA508"/>
      <c r="BB508"/>
      <c r="BC508"/>
      <c r="BD508"/>
      <c r="BE508"/>
      <c r="BF508"/>
      <c r="BG508"/>
      <c r="BH508"/>
      <c r="BI508"/>
      <c r="BJ508"/>
      <c r="BK508"/>
      <c r="BL508"/>
      <c r="BM508"/>
      <c r="BN508"/>
      <c r="BO508"/>
      <c r="BP508"/>
      <c r="BQ508"/>
      <c r="BR508"/>
      <c r="BS508"/>
      <c r="BT508"/>
      <c r="BU508"/>
      <c r="BV508"/>
      <c r="BW508"/>
      <c r="BX508"/>
      <c r="BY508"/>
      <c r="BZ508"/>
      <c r="CA508"/>
      <c r="CB508"/>
      <c r="CC508"/>
      <c r="CD508"/>
      <c r="CE508"/>
      <c r="CF508"/>
      <c r="CG508"/>
      <c r="CH508"/>
      <c r="CI508"/>
      <c r="CJ508"/>
      <c r="CK508"/>
      <c r="CL508"/>
      <c r="CN508"/>
    </row>
    <row r="509" spans="9:92" x14ac:dyDescent="0.35">
      <c r="I509"/>
      <c r="J509"/>
      <c r="R509"/>
      <c r="S509"/>
      <c r="T509"/>
      <c r="U509"/>
      <c r="V509"/>
      <c r="W509"/>
      <c r="X509"/>
      <c r="Y509"/>
      <c r="Z509"/>
      <c r="AA509"/>
      <c r="AB509"/>
      <c r="AC509"/>
      <c r="AD509"/>
      <c r="AE509"/>
      <c r="AF509"/>
      <c r="AG509"/>
      <c r="AH509"/>
      <c r="AI509"/>
      <c r="AJ509"/>
      <c r="AK509"/>
      <c r="AL509"/>
      <c r="AM509"/>
      <c r="AN509"/>
      <c r="AO509"/>
      <c r="AP509"/>
      <c r="AQ509"/>
      <c r="AR509"/>
      <c r="AS509"/>
      <c r="AT509"/>
      <c r="AU509"/>
      <c r="AV509"/>
      <c r="AW509"/>
      <c r="AX509"/>
      <c r="AY509"/>
      <c r="AZ509"/>
      <c r="BA509"/>
      <c r="BB509"/>
      <c r="BC509"/>
      <c r="BD509"/>
      <c r="BE509"/>
      <c r="BF509"/>
      <c r="BG509"/>
      <c r="BH509"/>
      <c r="BI509"/>
      <c r="BJ509"/>
      <c r="BK509"/>
      <c r="BL509"/>
      <c r="BM509"/>
      <c r="BN509"/>
      <c r="BO509"/>
      <c r="BP509"/>
      <c r="BQ509"/>
      <c r="BR509"/>
      <c r="BS509"/>
      <c r="BT509"/>
      <c r="BU509"/>
      <c r="BV509"/>
      <c r="BW509"/>
      <c r="BX509"/>
      <c r="BY509"/>
      <c r="BZ509"/>
      <c r="CA509"/>
      <c r="CB509"/>
      <c r="CC509"/>
      <c r="CD509"/>
      <c r="CE509"/>
      <c r="CF509"/>
      <c r="CG509"/>
      <c r="CH509"/>
      <c r="CI509"/>
      <c r="CJ509"/>
      <c r="CK509"/>
      <c r="CL509"/>
      <c r="CN509"/>
    </row>
    <row r="510" spans="9:92" x14ac:dyDescent="0.35">
      <c r="I510"/>
      <c r="J510"/>
      <c r="R510"/>
      <c r="S510"/>
      <c r="T510"/>
      <c r="U510"/>
      <c r="V510"/>
      <c r="W510"/>
      <c r="X510"/>
      <c r="Y510"/>
      <c r="Z510"/>
      <c r="AA510"/>
      <c r="AB510"/>
      <c r="AC510"/>
      <c r="AD510"/>
      <c r="AE510"/>
      <c r="AF510"/>
      <c r="AG510"/>
      <c r="AH510"/>
      <c r="AI510"/>
      <c r="AJ510"/>
      <c r="AK510"/>
      <c r="AL510"/>
      <c r="AM510"/>
      <c r="AN510"/>
      <c r="AO510"/>
      <c r="AP510"/>
      <c r="AQ510"/>
      <c r="AR510"/>
      <c r="AS510"/>
      <c r="AT510"/>
      <c r="AU510"/>
      <c r="AV510"/>
      <c r="AW510"/>
      <c r="AX510"/>
      <c r="AY510"/>
      <c r="AZ510"/>
      <c r="BA510"/>
      <c r="BB510"/>
      <c r="BC510"/>
      <c r="BD510"/>
      <c r="BE510"/>
      <c r="BF510"/>
      <c r="BG510"/>
      <c r="BH510"/>
      <c r="BI510"/>
      <c r="BJ510"/>
      <c r="BK510"/>
      <c r="BL510"/>
      <c r="BM510"/>
      <c r="BN510"/>
      <c r="BO510"/>
      <c r="BP510"/>
      <c r="BQ510"/>
      <c r="BR510"/>
      <c r="BS510"/>
      <c r="BT510"/>
      <c r="BU510"/>
      <c r="BV510"/>
      <c r="BW510"/>
      <c r="BX510"/>
      <c r="BY510"/>
      <c r="BZ510"/>
      <c r="CA510"/>
      <c r="CB510"/>
      <c r="CC510"/>
      <c r="CD510"/>
      <c r="CE510"/>
      <c r="CF510"/>
      <c r="CG510"/>
      <c r="CH510"/>
      <c r="CI510"/>
      <c r="CJ510"/>
      <c r="CK510"/>
      <c r="CL510"/>
      <c r="CN510"/>
    </row>
    <row r="511" spans="9:92" x14ac:dyDescent="0.35">
      <c r="I511"/>
      <c r="J511"/>
      <c r="R511"/>
      <c r="S511"/>
      <c r="T511"/>
      <c r="U511"/>
      <c r="V511"/>
      <c r="W511"/>
      <c r="X511"/>
      <c r="Y511"/>
      <c r="Z511"/>
      <c r="AA511"/>
      <c r="AB511"/>
      <c r="AC511"/>
      <c r="AD511"/>
      <c r="AE511"/>
      <c r="AF511"/>
      <c r="AG511"/>
      <c r="AH511"/>
      <c r="AI511"/>
      <c r="AJ511"/>
      <c r="AK511"/>
      <c r="AL511"/>
      <c r="AM511"/>
      <c r="AN511"/>
      <c r="AO511"/>
      <c r="AP511"/>
      <c r="AQ511"/>
      <c r="AR511"/>
      <c r="AS511"/>
      <c r="AT511"/>
      <c r="AU511"/>
      <c r="AV511"/>
      <c r="AW511"/>
      <c r="AX511"/>
      <c r="AY511"/>
      <c r="AZ511"/>
      <c r="BA511"/>
      <c r="BB511"/>
      <c r="BC511"/>
      <c r="BD511"/>
      <c r="BE511"/>
      <c r="BF511"/>
      <c r="BG511"/>
      <c r="BH511"/>
      <c r="BI511"/>
      <c r="BJ511"/>
      <c r="BK511"/>
      <c r="BL511"/>
      <c r="BM511"/>
      <c r="BN511"/>
      <c r="BO511"/>
      <c r="BP511"/>
      <c r="BQ511"/>
      <c r="BR511"/>
      <c r="BS511"/>
      <c r="BT511"/>
      <c r="BU511"/>
      <c r="BV511"/>
      <c r="BW511"/>
      <c r="BX511"/>
      <c r="BY511"/>
      <c r="BZ511"/>
      <c r="CA511"/>
      <c r="CB511"/>
      <c r="CC511"/>
      <c r="CD511"/>
      <c r="CE511"/>
      <c r="CF511"/>
      <c r="CG511"/>
      <c r="CH511"/>
      <c r="CI511"/>
      <c r="CJ511"/>
      <c r="CK511"/>
      <c r="CL511"/>
      <c r="CN511"/>
    </row>
    <row r="512" spans="9:92" x14ac:dyDescent="0.35">
      <c r="I512"/>
      <c r="J512"/>
      <c r="R512"/>
      <c r="S512"/>
      <c r="T512"/>
      <c r="U512"/>
      <c r="V512"/>
      <c r="W512"/>
      <c r="X512"/>
      <c r="Y512"/>
      <c r="Z512"/>
      <c r="AA512"/>
      <c r="AB512"/>
      <c r="AC512"/>
      <c r="AD512"/>
      <c r="AE512"/>
      <c r="AF512"/>
      <c r="AG512"/>
      <c r="AH512"/>
      <c r="AI512"/>
      <c r="AJ512"/>
      <c r="AK512"/>
      <c r="AL512"/>
      <c r="AM512"/>
      <c r="AN512"/>
      <c r="AO512"/>
      <c r="AP512"/>
      <c r="AQ512"/>
      <c r="AR512"/>
      <c r="AS512"/>
      <c r="AT512"/>
      <c r="AU512"/>
      <c r="AV512"/>
      <c r="AW512"/>
      <c r="AX512"/>
      <c r="AY512"/>
      <c r="AZ512"/>
      <c r="BA512"/>
      <c r="BB512"/>
      <c r="BC512"/>
      <c r="BD512"/>
      <c r="BE512"/>
      <c r="BF512"/>
      <c r="BG512"/>
      <c r="BH512"/>
      <c r="BI512"/>
      <c r="BJ512"/>
      <c r="BK512"/>
      <c r="BL512"/>
      <c r="BM512"/>
      <c r="BN512"/>
      <c r="BO512"/>
      <c r="BP512"/>
      <c r="BQ512"/>
      <c r="BR512"/>
      <c r="BS512"/>
      <c r="BT512"/>
      <c r="BU512"/>
      <c r="BV512"/>
      <c r="BW512"/>
      <c r="BX512"/>
      <c r="BY512"/>
      <c r="BZ512"/>
      <c r="CA512"/>
      <c r="CB512"/>
      <c r="CC512"/>
      <c r="CD512"/>
      <c r="CE512"/>
      <c r="CF512"/>
      <c r="CG512"/>
      <c r="CH512"/>
      <c r="CI512"/>
      <c r="CJ512"/>
      <c r="CK512"/>
      <c r="CL512"/>
      <c r="CN512"/>
    </row>
    <row r="513" spans="9:92" x14ac:dyDescent="0.35">
      <c r="I513"/>
      <c r="J513"/>
      <c r="R513"/>
      <c r="S513"/>
      <c r="T513"/>
      <c r="U513"/>
      <c r="V513"/>
      <c r="W513"/>
      <c r="X513"/>
      <c r="Y513"/>
      <c r="Z513"/>
      <c r="AA513"/>
      <c r="AB513"/>
      <c r="AC513"/>
      <c r="AD513"/>
      <c r="AE513"/>
      <c r="AF513"/>
      <c r="AG513"/>
      <c r="AH513"/>
      <c r="AI513"/>
      <c r="AJ513"/>
      <c r="AK513"/>
      <c r="AL513"/>
      <c r="AM513"/>
      <c r="AN513"/>
      <c r="AO513"/>
      <c r="AP513"/>
      <c r="AQ513"/>
      <c r="AR513"/>
      <c r="AS513"/>
      <c r="AT513"/>
      <c r="AU513"/>
      <c r="AV513"/>
      <c r="AW513"/>
      <c r="AX513"/>
      <c r="AY513"/>
      <c r="AZ513"/>
      <c r="BA513"/>
      <c r="BB513"/>
      <c r="BC513"/>
      <c r="BD513"/>
      <c r="BE513"/>
      <c r="BF513"/>
      <c r="BG513"/>
      <c r="BH513"/>
      <c r="BI513"/>
      <c r="BJ513"/>
      <c r="BK513"/>
      <c r="BL513"/>
      <c r="BM513"/>
      <c r="BN513"/>
      <c r="BO513"/>
      <c r="BP513"/>
      <c r="BQ513"/>
      <c r="BR513"/>
      <c r="BS513"/>
      <c r="BT513"/>
      <c r="BU513"/>
      <c r="BV513"/>
      <c r="BW513"/>
      <c r="BX513"/>
      <c r="BY513"/>
      <c r="BZ513"/>
      <c r="CA513"/>
      <c r="CB513"/>
      <c r="CC513"/>
      <c r="CD513"/>
      <c r="CE513"/>
      <c r="CF513"/>
      <c r="CG513"/>
      <c r="CH513"/>
      <c r="CI513"/>
      <c r="CJ513"/>
      <c r="CK513"/>
      <c r="CL513"/>
      <c r="CN513"/>
    </row>
    <row r="514" spans="9:92" x14ac:dyDescent="0.35">
      <c r="I514"/>
      <c r="J514"/>
      <c r="R514"/>
      <c r="S514"/>
      <c r="T514"/>
      <c r="U514"/>
      <c r="V514"/>
      <c r="W514"/>
      <c r="X514"/>
      <c r="Y514"/>
      <c r="Z514"/>
      <c r="AA514"/>
      <c r="AB514"/>
      <c r="AC514"/>
      <c r="AD514"/>
      <c r="AE514"/>
      <c r="AF514"/>
      <c r="AG514"/>
      <c r="AH514"/>
      <c r="AI514"/>
      <c r="AJ514"/>
      <c r="AK514"/>
      <c r="AL514"/>
      <c r="AM514"/>
      <c r="AN514"/>
      <c r="AO514"/>
      <c r="AP514"/>
      <c r="AQ514"/>
      <c r="AR514"/>
      <c r="AS514"/>
      <c r="AT514"/>
      <c r="AU514"/>
      <c r="AV514"/>
      <c r="AW514"/>
      <c r="AX514"/>
      <c r="AY514"/>
      <c r="AZ514"/>
      <c r="BA514"/>
      <c r="BB514"/>
      <c r="BC514"/>
      <c r="BD514"/>
      <c r="BE514"/>
      <c r="BF514"/>
      <c r="BG514"/>
      <c r="BH514"/>
      <c r="BI514"/>
      <c r="BJ514"/>
      <c r="BK514"/>
      <c r="BL514"/>
      <c r="BM514"/>
      <c r="BN514"/>
      <c r="BO514"/>
      <c r="BP514"/>
      <c r="BQ514"/>
      <c r="BR514"/>
      <c r="BS514"/>
      <c r="BT514"/>
      <c r="BU514"/>
      <c r="BV514"/>
      <c r="BW514"/>
      <c r="BX514"/>
      <c r="BY514"/>
      <c r="BZ514"/>
      <c r="CA514"/>
      <c r="CB514"/>
      <c r="CC514"/>
      <c r="CD514"/>
      <c r="CE514"/>
      <c r="CF514"/>
      <c r="CG514"/>
      <c r="CH514"/>
      <c r="CI514"/>
      <c r="CJ514"/>
      <c r="CK514"/>
      <c r="CL514"/>
      <c r="CN514"/>
    </row>
    <row r="515" spans="9:92" x14ac:dyDescent="0.35">
      <c r="I515"/>
      <c r="J515"/>
      <c r="R515"/>
      <c r="S515"/>
      <c r="T515"/>
      <c r="U515"/>
      <c r="V515"/>
      <c r="W515"/>
      <c r="X515"/>
      <c r="Y515"/>
      <c r="Z515"/>
      <c r="AA515"/>
      <c r="AB515"/>
      <c r="AC515"/>
      <c r="AD515"/>
      <c r="AE515"/>
      <c r="AF515"/>
      <c r="AG515"/>
      <c r="AH515"/>
      <c r="AI515"/>
      <c r="AJ515"/>
      <c r="AK515"/>
      <c r="AL515"/>
      <c r="AM515"/>
      <c r="AN515"/>
      <c r="AO515"/>
      <c r="AP515"/>
      <c r="AQ515"/>
      <c r="AR515"/>
      <c r="AS515"/>
      <c r="AT515"/>
      <c r="AU515"/>
      <c r="AV515"/>
      <c r="AW515"/>
      <c r="AX515"/>
      <c r="AY515"/>
      <c r="AZ515"/>
      <c r="BA515"/>
      <c r="BB515"/>
      <c r="BC515"/>
      <c r="BD515"/>
      <c r="BE515"/>
      <c r="BF515"/>
      <c r="BG515"/>
      <c r="BH515"/>
      <c r="BI515"/>
      <c r="BJ515"/>
      <c r="BK515"/>
      <c r="BL515"/>
      <c r="BM515"/>
      <c r="BN515"/>
      <c r="BO515"/>
      <c r="BP515"/>
      <c r="BQ515"/>
      <c r="BR515"/>
      <c r="BS515"/>
      <c r="BT515"/>
      <c r="BU515"/>
      <c r="BV515"/>
      <c r="BW515"/>
      <c r="BX515"/>
      <c r="BY515"/>
      <c r="BZ515"/>
      <c r="CA515"/>
      <c r="CB515"/>
      <c r="CC515"/>
      <c r="CD515"/>
      <c r="CE515"/>
      <c r="CF515"/>
      <c r="CG515"/>
      <c r="CH515"/>
      <c r="CI515"/>
      <c r="CJ515"/>
      <c r="CK515"/>
      <c r="CL515"/>
      <c r="CN515"/>
    </row>
    <row r="516" spans="9:92" x14ac:dyDescent="0.35">
      <c r="I516"/>
      <c r="J516"/>
      <c r="R516"/>
      <c r="S516"/>
      <c r="T516"/>
      <c r="U516"/>
      <c r="V516"/>
      <c r="W516"/>
      <c r="X516"/>
      <c r="Y516"/>
      <c r="Z516"/>
      <c r="AA516"/>
      <c r="AB516"/>
      <c r="AC516"/>
      <c r="AD516"/>
      <c r="AE516"/>
      <c r="AF516"/>
      <c r="AG516"/>
      <c r="AH516"/>
      <c r="AI516"/>
      <c r="AJ516"/>
      <c r="AK516"/>
      <c r="AL516"/>
      <c r="AM516"/>
      <c r="AN516"/>
      <c r="AO516"/>
      <c r="AP516"/>
      <c r="AQ516"/>
      <c r="AR516"/>
      <c r="AS516"/>
      <c r="AT516"/>
      <c r="AU516"/>
      <c r="AV516"/>
      <c r="AW516"/>
      <c r="AX516"/>
      <c r="AY516"/>
      <c r="AZ516"/>
      <c r="BA516"/>
      <c r="BB516"/>
      <c r="BC516"/>
      <c r="BD516"/>
      <c r="BE516"/>
      <c r="BF516"/>
      <c r="BG516"/>
      <c r="BH516"/>
      <c r="BI516"/>
      <c r="BJ516"/>
      <c r="BK516"/>
      <c r="BL516"/>
      <c r="BM516"/>
      <c r="BN516"/>
      <c r="BO516"/>
      <c r="BP516"/>
      <c r="BQ516"/>
      <c r="BR516"/>
      <c r="BS516"/>
      <c r="BT516"/>
      <c r="BU516"/>
      <c r="BV516"/>
      <c r="BW516"/>
      <c r="BX516"/>
      <c r="BY516"/>
      <c r="BZ516"/>
      <c r="CA516"/>
      <c r="CB516"/>
      <c r="CC516"/>
      <c r="CD516"/>
      <c r="CE516"/>
      <c r="CF516"/>
      <c r="CG516"/>
      <c r="CH516"/>
      <c r="CI516"/>
      <c r="CJ516"/>
      <c r="CK516"/>
      <c r="CL516"/>
      <c r="CN516"/>
    </row>
    <row r="517" spans="9:92" x14ac:dyDescent="0.35">
      <c r="I517"/>
      <c r="J517"/>
      <c r="R517"/>
      <c r="S517"/>
      <c r="T517"/>
      <c r="U517"/>
      <c r="V517"/>
      <c r="W517"/>
      <c r="X517"/>
      <c r="Y517"/>
      <c r="Z517"/>
      <c r="AA517"/>
      <c r="AB517"/>
      <c r="AC517"/>
      <c r="AD517"/>
      <c r="AE517"/>
      <c r="AF517"/>
      <c r="AG517"/>
      <c r="AH517"/>
      <c r="AI517"/>
      <c r="AJ517"/>
      <c r="AK517"/>
      <c r="AL517"/>
      <c r="AM517"/>
      <c r="AN517"/>
      <c r="AO517"/>
      <c r="AP517"/>
      <c r="AQ517"/>
      <c r="AR517"/>
      <c r="AS517"/>
      <c r="AT517"/>
      <c r="AU517"/>
      <c r="AV517"/>
      <c r="AW517"/>
      <c r="AX517"/>
      <c r="AY517"/>
      <c r="AZ517"/>
      <c r="BA517"/>
      <c r="BB517"/>
      <c r="BC517"/>
      <c r="BD517"/>
      <c r="BE517"/>
      <c r="BF517"/>
      <c r="BG517"/>
      <c r="BH517"/>
      <c r="BI517"/>
      <c r="BJ517"/>
      <c r="BK517"/>
      <c r="BL517"/>
      <c r="BM517"/>
      <c r="BN517"/>
      <c r="BO517"/>
      <c r="BP517"/>
      <c r="BQ517"/>
      <c r="BR517"/>
      <c r="BS517"/>
      <c r="BT517"/>
      <c r="BU517"/>
      <c r="BV517"/>
      <c r="BW517"/>
      <c r="BX517"/>
      <c r="BY517"/>
      <c r="BZ517"/>
      <c r="CA517"/>
      <c r="CB517"/>
      <c r="CC517"/>
      <c r="CD517"/>
      <c r="CE517"/>
      <c r="CF517"/>
      <c r="CG517"/>
      <c r="CH517"/>
      <c r="CI517"/>
      <c r="CJ517"/>
      <c r="CK517"/>
      <c r="CL517"/>
      <c r="CN517"/>
    </row>
    <row r="518" spans="9:92" x14ac:dyDescent="0.35">
      <c r="I518"/>
      <c r="J518"/>
      <c r="R518"/>
      <c r="S518"/>
      <c r="T518"/>
      <c r="U518"/>
      <c r="V518"/>
      <c r="W518"/>
      <c r="X518"/>
      <c r="Y518"/>
      <c r="Z518"/>
      <c r="AA518"/>
      <c r="AB518"/>
      <c r="AC518"/>
      <c r="AD518"/>
      <c r="AE518"/>
      <c r="AF518"/>
      <c r="AG518"/>
      <c r="AH518"/>
      <c r="AI518"/>
      <c r="AJ518"/>
      <c r="AK518"/>
      <c r="AL518"/>
      <c r="AM518"/>
      <c r="AN518"/>
      <c r="AO518"/>
      <c r="AP518"/>
      <c r="AQ518"/>
      <c r="AR518"/>
      <c r="AS518"/>
      <c r="AT518"/>
      <c r="AU518"/>
      <c r="AV518"/>
      <c r="AW518"/>
      <c r="AX518"/>
      <c r="AY518"/>
      <c r="AZ518"/>
      <c r="BA518"/>
      <c r="BB518"/>
      <c r="BC518"/>
      <c r="BD518"/>
      <c r="BE518"/>
      <c r="BF518"/>
      <c r="BG518"/>
      <c r="BH518"/>
      <c r="BI518"/>
      <c r="BJ518"/>
      <c r="BK518"/>
      <c r="BL518"/>
      <c r="BM518"/>
      <c r="BN518"/>
      <c r="BO518"/>
      <c r="BP518"/>
      <c r="BQ518"/>
      <c r="BR518"/>
      <c r="BS518"/>
      <c r="BT518"/>
      <c r="BU518"/>
      <c r="BV518"/>
      <c r="BW518"/>
      <c r="BX518"/>
      <c r="BY518"/>
      <c r="BZ518"/>
      <c r="CA518"/>
      <c r="CB518"/>
      <c r="CC518"/>
      <c r="CD518"/>
      <c r="CE518"/>
      <c r="CF518"/>
      <c r="CG518"/>
      <c r="CH518"/>
      <c r="CI518"/>
      <c r="CJ518"/>
      <c r="CK518"/>
      <c r="CL518"/>
      <c r="CN518"/>
    </row>
    <row r="519" spans="9:92" x14ac:dyDescent="0.35">
      <c r="I519"/>
      <c r="J519"/>
      <c r="R519"/>
      <c r="S519"/>
      <c r="T519"/>
      <c r="U519"/>
      <c r="V519"/>
      <c r="W519"/>
      <c r="X519"/>
      <c r="Y519"/>
      <c r="Z519"/>
      <c r="AA519"/>
      <c r="AB519"/>
      <c r="AC519"/>
      <c r="AD519"/>
      <c r="AE519"/>
      <c r="AF519"/>
      <c r="AG519"/>
      <c r="AH519"/>
      <c r="AI519"/>
      <c r="AJ519"/>
      <c r="AK519"/>
      <c r="AL519"/>
      <c r="AM519"/>
      <c r="AN519"/>
      <c r="AO519"/>
      <c r="AP519"/>
      <c r="AQ519"/>
      <c r="AR519"/>
      <c r="AS519"/>
      <c r="AT519"/>
      <c r="AU519"/>
      <c r="AV519"/>
      <c r="AW519"/>
      <c r="AX519"/>
      <c r="AY519"/>
      <c r="AZ519"/>
      <c r="BA519"/>
      <c r="BB519"/>
      <c r="BC519"/>
      <c r="BD519"/>
      <c r="BE519"/>
      <c r="BF519"/>
      <c r="BG519"/>
      <c r="BH519"/>
      <c r="BI519"/>
      <c r="BJ519"/>
      <c r="BK519"/>
      <c r="BL519"/>
      <c r="BM519"/>
      <c r="BN519"/>
      <c r="BO519"/>
      <c r="BP519"/>
      <c r="BQ519"/>
      <c r="BR519"/>
      <c r="BS519"/>
      <c r="BT519"/>
      <c r="BU519"/>
      <c r="BV519"/>
      <c r="BW519"/>
      <c r="BX519"/>
      <c r="BY519"/>
      <c r="BZ519"/>
      <c r="CA519"/>
      <c r="CB519"/>
      <c r="CC519"/>
      <c r="CD519"/>
      <c r="CE519"/>
      <c r="CF519"/>
      <c r="CG519"/>
      <c r="CH519"/>
      <c r="CI519"/>
      <c r="CJ519"/>
      <c r="CK519"/>
      <c r="CL519"/>
      <c r="CN519"/>
    </row>
    <row r="520" spans="9:92" x14ac:dyDescent="0.35">
      <c r="I520"/>
      <c r="J520"/>
      <c r="R520"/>
      <c r="S520"/>
      <c r="T520"/>
      <c r="U520"/>
      <c r="V520"/>
      <c r="W520"/>
      <c r="X520"/>
      <c r="Y520"/>
      <c r="Z520"/>
      <c r="AA520"/>
      <c r="AB520"/>
      <c r="AC520"/>
      <c r="AD520"/>
      <c r="AE520"/>
      <c r="AF520"/>
      <c r="AG520"/>
      <c r="AH520"/>
      <c r="AI520"/>
      <c r="AJ520"/>
      <c r="AK520"/>
      <c r="AL520"/>
      <c r="AM520"/>
      <c r="AN520"/>
      <c r="AO520"/>
      <c r="AP520"/>
      <c r="AQ520"/>
      <c r="AR520"/>
      <c r="AS520"/>
      <c r="AT520"/>
      <c r="AU520"/>
      <c r="AV520"/>
      <c r="AW520"/>
      <c r="AX520"/>
      <c r="AY520"/>
      <c r="AZ520"/>
      <c r="BA520"/>
      <c r="BB520"/>
      <c r="BC520"/>
      <c r="BD520"/>
      <c r="BE520"/>
      <c r="BF520"/>
      <c r="BG520"/>
      <c r="BH520"/>
      <c r="BI520"/>
      <c r="BJ520"/>
      <c r="BK520"/>
      <c r="BL520"/>
      <c r="BM520"/>
      <c r="BN520"/>
      <c r="BO520"/>
      <c r="BP520"/>
      <c r="BQ520"/>
      <c r="BR520"/>
      <c r="BS520"/>
      <c r="BT520"/>
      <c r="BU520"/>
      <c r="BV520"/>
      <c r="BW520"/>
      <c r="BX520"/>
      <c r="BY520"/>
      <c r="BZ520"/>
      <c r="CA520"/>
      <c r="CB520"/>
      <c r="CC520"/>
      <c r="CD520"/>
      <c r="CE520"/>
      <c r="CF520"/>
      <c r="CG520"/>
      <c r="CH520"/>
      <c r="CI520"/>
      <c r="CJ520"/>
      <c r="CK520"/>
      <c r="CL520"/>
      <c r="CN520"/>
    </row>
    <row r="521" spans="9:92" x14ac:dyDescent="0.35">
      <c r="I521"/>
      <c r="J521"/>
      <c r="R521"/>
      <c r="S521"/>
      <c r="T521"/>
      <c r="U521"/>
      <c r="V521"/>
      <c r="W521"/>
      <c r="X521"/>
      <c r="Y521"/>
      <c r="Z521"/>
      <c r="AA521"/>
      <c r="AB521"/>
      <c r="AC521"/>
      <c r="AD521"/>
      <c r="AE521"/>
      <c r="AF521"/>
      <c r="AG521"/>
      <c r="AH521"/>
      <c r="AI521"/>
      <c r="AJ521"/>
      <c r="AK521"/>
      <c r="AL521"/>
      <c r="AM521"/>
      <c r="AN521"/>
      <c r="AO521"/>
      <c r="AP521"/>
      <c r="AQ521"/>
      <c r="AR521"/>
      <c r="AS521"/>
      <c r="AT521"/>
      <c r="AU521"/>
      <c r="AV521"/>
      <c r="AW521"/>
      <c r="AX521"/>
      <c r="AY521"/>
      <c r="AZ521"/>
      <c r="BA521"/>
      <c r="BB521"/>
      <c r="BC521"/>
      <c r="BD521"/>
      <c r="BE521"/>
      <c r="BF521"/>
      <c r="BG521"/>
      <c r="BH521"/>
      <c r="BI521"/>
      <c r="BJ521"/>
      <c r="BK521"/>
      <c r="BL521"/>
      <c r="BM521"/>
      <c r="BN521"/>
      <c r="BO521"/>
      <c r="BP521"/>
      <c r="BQ521"/>
      <c r="BR521"/>
      <c r="BS521"/>
      <c r="BT521"/>
      <c r="BU521"/>
      <c r="BV521"/>
      <c r="BW521"/>
      <c r="BX521"/>
      <c r="BY521"/>
      <c r="BZ521"/>
      <c r="CA521"/>
      <c r="CB521"/>
      <c r="CC521"/>
      <c r="CD521"/>
      <c r="CE521"/>
      <c r="CF521"/>
      <c r="CG521"/>
      <c r="CH521"/>
      <c r="CI521"/>
      <c r="CJ521"/>
      <c r="CK521"/>
      <c r="CL521"/>
      <c r="CN521"/>
    </row>
    <row r="522" spans="9:92" x14ac:dyDescent="0.35">
      <c r="I522"/>
      <c r="J522"/>
      <c r="R522"/>
      <c r="S522"/>
      <c r="T522"/>
      <c r="U522"/>
      <c r="V522"/>
      <c r="W522"/>
      <c r="X522"/>
      <c r="Y522"/>
      <c r="Z522"/>
      <c r="AA522"/>
      <c r="AB522"/>
      <c r="AC522"/>
      <c r="AD522"/>
      <c r="AE522"/>
      <c r="AF522"/>
      <c r="AG522"/>
      <c r="AH522"/>
      <c r="AI522"/>
      <c r="AJ522"/>
      <c r="AK522"/>
      <c r="AL522"/>
      <c r="AM522"/>
      <c r="AN522"/>
      <c r="AO522"/>
      <c r="AP522"/>
      <c r="AQ522"/>
      <c r="AR522"/>
      <c r="AS522"/>
      <c r="AT522"/>
      <c r="AU522"/>
      <c r="AV522"/>
      <c r="AW522"/>
      <c r="AX522"/>
      <c r="AY522"/>
      <c r="AZ522"/>
      <c r="BA522"/>
      <c r="BB522"/>
      <c r="BC522"/>
      <c r="BD522"/>
      <c r="BE522"/>
      <c r="BF522"/>
      <c r="BG522"/>
      <c r="BH522"/>
      <c r="BI522"/>
      <c r="BJ522"/>
      <c r="BK522"/>
      <c r="BL522"/>
      <c r="BM522"/>
      <c r="BN522"/>
      <c r="BO522"/>
      <c r="BP522"/>
      <c r="BQ522"/>
      <c r="BR522"/>
      <c r="BS522"/>
      <c r="BT522"/>
      <c r="BU522"/>
      <c r="BV522"/>
      <c r="BW522"/>
      <c r="BX522"/>
      <c r="BY522"/>
      <c r="BZ522"/>
      <c r="CA522"/>
      <c r="CB522"/>
      <c r="CC522"/>
      <c r="CD522"/>
      <c r="CE522"/>
      <c r="CF522"/>
      <c r="CG522"/>
      <c r="CH522"/>
      <c r="CI522"/>
      <c r="CJ522"/>
      <c r="CK522"/>
      <c r="CL522"/>
      <c r="CN522"/>
    </row>
    <row r="523" spans="9:92" x14ac:dyDescent="0.35">
      <c r="I523"/>
      <c r="J523"/>
      <c r="R523"/>
      <c r="S523"/>
      <c r="T523"/>
      <c r="U523"/>
      <c r="V523"/>
      <c r="W523"/>
      <c r="X523"/>
      <c r="Y523"/>
      <c r="Z523"/>
      <c r="AA523"/>
      <c r="AB523"/>
      <c r="AC523"/>
      <c r="AD523"/>
      <c r="AE523"/>
      <c r="AF523"/>
      <c r="AG523"/>
      <c r="AH523"/>
      <c r="AI523"/>
      <c r="AJ523"/>
      <c r="AK523"/>
      <c r="AL523"/>
      <c r="AM523"/>
      <c r="AN523"/>
      <c r="AO523"/>
      <c r="AP523"/>
      <c r="AQ523"/>
      <c r="AR523"/>
      <c r="AS523"/>
      <c r="AT523"/>
      <c r="AU523"/>
      <c r="AV523"/>
      <c r="AW523"/>
      <c r="AX523"/>
      <c r="AY523"/>
      <c r="AZ523"/>
      <c r="BA523"/>
      <c r="BB523"/>
      <c r="BC523"/>
      <c r="BD523"/>
      <c r="BE523"/>
      <c r="BF523"/>
      <c r="BG523"/>
      <c r="BH523"/>
      <c r="BI523"/>
      <c r="BJ523"/>
      <c r="BK523"/>
      <c r="BL523"/>
      <c r="BM523"/>
      <c r="BN523"/>
      <c r="BO523"/>
      <c r="BP523"/>
      <c r="BQ523"/>
      <c r="BR523"/>
      <c r="BS523"/>
      <c r="BT523"/>
      <c r="BU523"/>
      <c r="BV523"/>
      <c r="BW523"/>
      <c r="BX523"/>
      <c r="BY523"/>
      <c r="BZ523"/>
      <c r="CA523"/>
      <c r="CB523"/>
      <c r="CC523"/>
      <c r="CD523"/>
      <c r="CE523"/>
      <c r="CF523"/>
      <c r="CG523"/>
      <c r="CH523"/>
      <c r="CI523"/>
      <c r="CJ523"/>
      <c r="CK523"/>
      <c r="CL523"/>
      <c r="CN523"/>
    </row>
    <row r="524" spans="9:92" x14ac:dyDescent="0.35">
      <c r="I524"/>
      <c r="J524"/>
      <c r="R524"/>
      <c r="S524"/>
      <c r="T524"/>
      <c r="U524"/>
      <c r="V524"/>
      <c r="W524"/>
      <c r="X524"/>
      <c r="Y524"/>
      <c r="Z524"/>
      <c r="AA524"/>
      <c r="AB524"/>
      <c r="AC524"/>
      <c r="AD524"/>
      <c r="AE524"/>
      <c r="AF524"/>
      <c r="AG524"/>
      <c r="AH524"/>
      <c r="AI524"/>
      <c r="AJ524"/>
      <c r="AK524"/>
      <c r="AL524"/>
      <c r="AM524"/>
      <c r="AN524"/>
      <c r="AO524"/>
      <c r="AP524"/>
      <c r="AQ524"/>
      <c r="AR524"/>
      <c r="AS524"/>
      <c r="AT524"/>
      <c r="AU524"/>
      <c r="AV524"/>
      <c r="AW524"/>
      <c r="AX524"/>
      <c r="AY524"/>
      <c r="AZ524"/>
      <c r="BA524"/>
      <c r="BB524"/>
      <c r="BC524"/>
      <c r="BD524"/>
      <c r="BE524"/>
      <c r="BF524"/>
      <c r="BG524"/>
      <c r="BH524"/>
      <c r="BI524"/>
      <c r="BJ524"/>
      <c r="BK524"/>
      <c r="BL524"/>
      <c r="BM524"/>
      <c r="BN524"/>
      <c r="BO524"/>
      <c r="BP524"/>
      <c r="BQ524"/>
      <c r="BR524"/>
      <c r="BS524"/>
      <c r="BT524"/>
      <c r="BU524"/>
      <c r="BV524"/>
      <c r="BW524"/>
      <c r="BX524"/>
      <c r="BY524"/>
      <c r="BZ524"/>
      <c r="CA524"/>
      <c r="CB524"/>
      <c r="CC524"/>
      <c r="CD524"/>
      <c r="CE524"/>
      <c r="CF524"/>
      <c r="CG524"/>
      <c r="CH524"/>
      <c r="CI524"/>
      <c r="CJ524"/>
      <c r="CK524"/>
      <c r="CL524"/>
      <c r="CN524"/>
    </row>
    <row r="525" spans="9:92" x14ac:dyDescent="0.35">
      <c r="I525"/>
      <c r="J525"/>
      <c r="R525"/>
      <c r="S525"/>
      <c r="T525"/>
      <c r="U525"/>
      <c r="V525"/>
      <c r="W525"/>
      <c r="X525"/>
      <c r="Y525"/>
      <c r="Z525"/>
      <c r="AA525"/>
      <c r="AB525"/>
      <c r="AC525"/>
      <c r="AD525"/>
      <c r="AE525"/>
      <c r="AF525"/>
      <c r="AG525"/>
      <c r="AH525"/>
      <c r="AI525"/>
      <c r="AJ525"/>
      <c r="AK525"/>
      <c r="AL525"/>
      <c r="AM525"/>
      <c r="AN525"/>
      <c r="AO525"/>
      <c r="AP525"/>
      <c r="AQ525"/>
      <c r="AR525"/>
      <c r="AS525"/>
      <c r="AT525"/>
      <c r="AU525"/>
      <c r="AV525"/>
      <c r="AW525"/>
      <c r="AX525"/>
      <c r="AY525"/>
      <c r="AZ525"/>
      <c r="BA525"/>
      <c r="BB525"/>
      <c r="BC525"/>
      <c r="BD525"/>
      <c r="BE525"/>
      <c r="BF525"/>
      <c r="BG525"/>
      <c r="BH525"/>
      <c r="BI525"/>
      <c r="BJ525"/>
      <c r="BK525"/>
      <c r="BL525"/>
      <c r="BM525"/>
      <c r="BN525"/>
      <c r="BO525"/>
      <c r="BP525"/>
      <c r="BQ525"/>
      <c r="BR525"/>
      <c r="BS525"/>
      <c r="BT525"/>
      <c r="BU525"/>
      <c r="BV525"/>
      <c r="BW525"/>
      <c r="BX525"/>
      <c r="BY525"/>
      <c r="BZ525"/>
      <c r="CA525"/>
      <c r="CB525"/>
      <c r="CC525"/>
      <c r="CD525"/>
      <c r="CE525"/>
      <c r="CF525"/>
      <c r="CG525"/>
      <c r="CH525"/>
      <c r="CI525"/>
      <c r="CJ525"/>
      <c r="CK525"/>
      <c r="CL525"/>
      <c r="CN525"/>
    </row>
    <row r="526" spans="9:92" x14ac:dyDescent="0.35">
      <c r="I526"/>
      <c r="J526"/>
      <c r="R526"/>
      <c r="S526"/>
      <c r="T526"/>
      <c r="U526"/>
      <c r="V526"/>
      <c r="W526"/>
      <c r="X526"/>
      <c r="Y526"/>
      <c r="Z526"/>
      <c r="AA526"/>
      <c r="AB526"/>
      <c r="AC526"/>
      <c r="AD526"/>
      <c r="AE526"/>
      <c r="AF526"/>
      <c r="AG526"/>
      <c r="AH526"/>
      <c r="AI526"/>
      <c r="AJ526"/>
      <c r="AK526"/>
      <c r="AL526"/>
      <c r="AM526"/>
      <c r="AN526"/>
      <c r="AO526"/>
      <c r="AP526"/>
      <c r="AQ526"/>
      <c r="AR526"/>
      <c r="AS526"/>
      <c r="AT526"/>
      <c r="AU526"/>
      <c r="AV526"/>
      <c r="AW526"/>
      <c r="AX526"/>
      <c r="AY526"/>
      <c r="AZ526"/>
      <c r="BA526"/>
      <c r="BB526"/>
      <c r="BC526"/>
      <c r="BD526"/>
      <c r="BE526"/>
      <c r="BF526"/>
      <c r="BG526"/>
      <c r="BH526"/>
      <c r="BI526"/>
      <c r="BJ526"/>
      <c r="BK526"/>
      <c r="BL526"/>
      <c r="BM526"/>
      <c r="BN526"/>
      <c r="BO526"/>
      <c r="BP526"/>
      <c r="BQ526"/>
      <c r="BR526"/>
      <c r="BS526"/>
      <c r="BT526"/>
      <c r="BU526"/>
      <c r="BV526"/>
      <c r="BW526"/>
      <c r="BX526"/>
      <c r="BY526"/>
      <c r="BZ526"/>
      <c r="CA526"/>
      <c r="CB526"/>
      <c r="CC526"/>
      <c r="CD526"/>
      <c r="CE526"/>
      <c r="CF526"/>
      <c r="CG526"/>
      <c r="CH526"/>
      <c r="CI526"/>
      <c r="CJ526"/>
      <c r="CK526"/>
      <c r="CL526"/>
      <c r="CN526"/>
    </row>
    <row r="527" spans="9:92" x14ac:dyDescent="0.35">
      <c r="I527"/>
      <c r="J527"/>
      <c r="R527"/>
      <c r="S527"/>
      <c r="T527"/>
      <c r="U527"/>
      <c r="V527"/>
      <c r="W527"/>
      <c r="X527"/>
      <c r="Y527"/>
      <c r="Z527"/>
      <c r="AA527"/>
      <c r="AB527"/>
      <c r="AC527"/>
      <c r="AD527"/>
      <c r="AE527"/>
      <c r="AF527"/>
      <c r="AG527"/>
      <c r="AH527"/>
      <c r="AI527"/>
      <c r="AJ527"/>
      <c r="AK527"/>
      <c r="AL527"/>
      <c r="AM527"/>
      <c r="AN527"/>
      <c r="AO527"/>
      <c r="AP527"/>
      <c r="AQ527"/>
      <c r="AR527"/>
      <c r="AS527"/>
      <c r="AT527"/>
      <c r="AU527"/>
      <c r="AV527"/>
      <c r="AW527"/>
      <c r="AX527"/>
      <c r="AY527"/>
      <c r="AZ527"/>
      <c r="BA527"/>
      <c r="BB527"/>
      <c r="BC527"/>
      <c r="BD527"/>
      <c r="BE527"/>
      <c r="BF527"/>
      <c r="BG527"/>
      <c r="BH527"/>
      <c r="BI527"/>
      <c r="BJ527"/>
      <c r="BK527"/>
      <c r="BL527"/>
      <c r="BM527"/>
      <c r="BN527"/>
      <c r="BO527"/>
      <c r="BP527"/>
      <c r="BQ527"/>
      <c r="BR527"/>
      <c r="BS527"/>
      <c r="BT527"/>
      <c r="BU527"/>
      <c r="BV527"/>
      <c r="BW527"/>
      <c r="BX527"/>
      <c r="BY527"/>
      <c r="BZ527"/>
      <c r="CA527"/>
      <c r="CB527"/>
      <c r="CC527"/>
      <c r="CD527"/>
      <c r="CE527"/>
      <c r="CF527"/>
      <c r="CG527"/>
      <c r="CH527"/>
      <c r="CI527"/>
      <c r="CJ527"/>
      <c r="CK527"/>
      <c r="CL527"/>
      <c r="CN527"/>
    </row>
    <row r="528" spans="9:92" x14ac:dyDescent="0.35">
      <c r="I528"/>
      <c r="J528"/>
      <c r="R528"/>
      <c r="S528"/>
      <c r="T528"/>
      <c r="U528"/>
      <c r="V528"/>
      <c r="W528"/>
      <c r="X528"/>
      <c r="Y528"/>
      <c r="Z528"/>
      <c r="AA528"/>
      <c r="AB528"/>
      <c r="AC528"/>
      <c r="AD528"/>
      <c r="AE528"/>
      <c r="AF528"/>
      <c r="AG528"/>
      <c r="AH528"/>
      <c r="AI528"/>
      <c r="AJ528"/>
      <c r="AK528"/>
      <c r="AL528"/>
      <c r="AM528"/>
      <c r="AN528"/>
      <c r="AO528"/>
      <c r="AP528"/>
      <c r="AQ528"/>
      <c r="AR528"/>
      <c r="AS528"/>
      <c r="AT528"/>
      <c r="AU528"/>
      <c r="AV528"/>
      <c r="AW528"/>
      <c r="AX528"/>
      <c r="AY528"/>
      <c r="AZ528"/>
      <c r="BA528"/>
      <c r="BB528"/>
      <c r="BC528"/>
      <c r="BD528"/>
      <c r="BE528"/>
      <c r="BF528"/>
      <c r="BG528"/>
      <c r="BH528"/>
      <c r="BI528"/>
      <c r="BJ528"/>
      <c r="BK528"/>
      <c r="BL528"/>
      <c r="BM528"/>
      <c r="BN528"/>
      <c r="BO528"/>
      <c r="BP528"/>
      <c r="BQ528"/>
      <c r="BR528"/>
      <c r="BS528"/>
      <c r="BT528"/>
      <c r="BU528"/>
      <c r="BV528"/>
      <c r="BW528"/>
      <c r="BX528"/>
      <c r="BY528"/>
      <c r="BZ528"/>
      <c r="CA528"/>
      <c r="CB528"/>
      <c r="CC528"/>
      <c r="CD528"/>
      <c r="CE528"/>
      <c r="CF528"/>
      <c r="CG528"/>
      <c r="CH528"/>
      <c r="CI528"/>
      <c r="CJ528"/>
      <c r="CK528"/>
      <c r="CL528"/>
      <c r="CN528"/>
    </row>
    <row r="529" spans="9:92" x14ac:dyDescent="0.35">
      <c r="I529"/>
      <c r="J529"/>
      <c r="R529"/>
      <c r="S529"/>
      <c r="T529"/>
      <c r="U529"/>
      <c r="V529"/>
      <c r="W529"/>
      <c r="X529"/>
      <c r="Y529"/>
      <c r="Z529"/>
      <c r="AA529"/>
      <c r="AB529"/>
      <c r="AC529"/>
      <c r="AD529"/>
      <c r="AE529"/>
      <c r="AF529"/>
      <c r="AG529"/>
      <c r="AH529"/>
      <c r="AI529"/>
      <c r="AJ529"/>
      <c r="AK529"/>
      <c r="AL529"/>
      <c r="AM529"/>
      <c r="AN529"/>
      <c r="AO529"/>
      <c r="AP529"/>
      <c r="AQ529"/>
      <c r="AR529"/>
      <c r="AS529"/>
      <c r="AT529"/>
      <c r="AU529"/>
      <c r="AV529"/>
      <c r="AW529"/>
      <c r="AX529"/>
      <c r="AY529"/>
      <c r="AZ529"/>
      <c r="BA529"/>
      <c r="BB529"/>
      <c r="BC529"/>
      <c r="BD529"/>
      <c r="BE529"/>
      <c r="BF529"/>
      <c r="BG529"/>
      <c r="BH529"/>
      <c r="BI529"/>
      <c r="BJ529"/>
      <c r="BK529"/>
      <c r="BL529"/>
      <c r="BM529"/>
      <c r="BN529"/>
      <c r="BO529"/>
      <c r="BP529"/>
      <c r="BQ529"/>
      <c r="BR529"/>
      <c r="BS529"/>
      <c r="BT529"/>
      <c r="BU529"/>
      <c r="BV529"/>
      <c r="BW529"/>
      <c r="BX529"/>
      <c r="BY529"/>
      <c r="BZ529"/>
      <c r="CA529"/>
      <c r="CB529"/>
      <c r="CC529"/>
      <c r="CD529"/>
      <c r="CE529"/>
      <c r="CF529"/>
      <c r="CG529"/>
      <c r="CH529"/>
      <c r="CI529"/>
      <c r="CJ529"/>
      <c r="CK529"/>
      <c r="CL529"/>
      <c r="CN529"/>
    </row>
    <row r="530" spans="9:92" x14ac:dyDescent="0.35">
      <c r="I530"/>
      <c r="J530"/>
      <c r="R530"/>
      <c r="S530"/>
      <c r="T530"/>
      <c r="U530"/>
      <c r="V530"/>
      <c r="W530"/>
      <c r="X530"/>
      <c r="Y530"/>
      <c r="Z530"/>
      <c r="AA530"/>
      <c r="AB530"/>
      <c r="AC530"/>
      <c r="AD530"/>
      <c r="AE530"/>
      <c r="AF530"/>
      <c r="AG530"/>
      <c r="AH530"/>
      <c r="AI530"/>
      <c r="AJ530"/>
      <c r="AK530"/>
      <c r="AL530"/>
      <c r="AM530"/>
      <c r="AN530"/>
      <c r="AO530"/>
      <c r="AP530"/>
      <c r="AQ530"/>
      <c r="AR530"/>
      <c r="AS530"/>
      <c r="AT530"/>
      <c r="AU530"/>
      <c r="AV530"/>
      <c r="AW530"/>
      <c r="AX530"/>
      <c r="AY530"/>
      <c r="AZ530"/>
      <c r="BA530"/>
      <c r="BB530"/>
      <c r="BC530"/>
      <c r="BD530"/>
      <c r="BE530"/>
      <c r="BF530"/>
      <c r="BG530"/>
      <c r="BH530"/>
      <c r="BI530"/>
      <c r="BJ530"/>
      <c r="BK530"/>
      <c r="BL530"/>
      <c r="BM530"/>
      <c r="BN530"/>
      <c r="BO530"/>
      <c r="BP530"/>
      <c r="BQ530"/>
      <c r="BR530"/>
      <c r="BS530"/>
      <c r="BT530"/>
      <c r="BU530"/>
      <c r="BV530"/>
      <c r="BW530"/>
      <c r="BX530"/>
      <c r="BY530"/>
      <c r="BZ530"/>
      <c r="CA530"/>
      <c r="CB530"/>
      <c r="CC530"/>
      <c r="CD530"/>
      <c r="CE530"/>
      <c r="CF530"/>
      <c r="CG530"/>
      <c r="CH530"/>
      <c r="CI530"/>
      <c r="CJ530"/>
      <c r="CK530"/>
      <c r="CL530"/>
      <c r="CN530"/>
    </row>
    <row r="531" spans="9:92" x14ac:dyDescent="0.35">
      <c r="I531"/>
      <c r="J531"/>
      <c r="R531"/>
      <c r="S531"/>
      <c r="T531"/>
      <c r="U531"/>
      <c r="V531"/>
      <c r="W531"/>
      <c r="X531"/>
      <c r="Y531"/>
      <c r="Z531"/>
      <c r="AA531"/>
      <c r="AB531"/>
      <c r="AC531"/>
      <c r="AD531"/>
      <c r="AE531"/>
      <c r="AF531"/>
      <c r="AG531"/>
      <c r="AH531"/>
      <c r="AI531"/>
      <c r="AJ531"/>
      <c r="AK531"/>
      <c r="AL531"/>
      <c r="AM531"/>
      <c r="AN531"/>
      <c r="AO531"/>
      <c r="AP531"/>
      <c r="AQ531"/>
      <c r="AR531"/>
      <c r="AS531"/>
      <c r="AT531"/>
      <c r="AU531"/>
      <c r="AV531"/>
      <c r="AW531"/>
      <c r="AX531"/>
      <c r="AY531"/>
      <c r="AZ531"/>
      <c r="BA531"/>
      <c r="BB531"/>
      <c r="BC531"/>
      <c r="BD531"/>
      <c r="BE531"/>
      <c r="BF531"/>
      <c r="BG531"/>
      <c r="BH531"/>
      <c r="BI531"/>
      <c r="BJ531"/>
      <c r="BK531"/>
      <c r="BL531"/>
      <c r="BM531"/>
      <c r="BN531"/>
      <c r="BO531"/>
      <c r="BP531"/>
      <c r="BQ531"/>
      <c r="BR531"/>
      <c r="BS531"/>
      <c r="BT531"/>
      <c r="BU531"/>
      <c r="BV531"/>
      <c r="BW531"/>
      <c r="BX531"/>
      <c r="BY531"/>
      <c r="BZ531"/>
      <c r="CA531"/>
      <c r="CB531"/>
      <c r="CC531"/>
      <c r="CD531"/>
      <c r="CE531"/>
      <c r="CF531"/>
      <c r="CG531"/>
      <c r="CH531"/>
      <c r="CI531"/>
      <c r="CJ531"/>
      <c r="CK531"/>
      <c r="CL531"/>
      <c r="CN531"/>
    </row>
    <row r="532" spans="9:92" x14ac:dyDescent="0.35">
      <c r="I532"/>
      <c r="J532"/>
      <c r="R532"/>
      <c r="S532"/>
      <c r="T532"/>
      <c r="U532"/>
      <c r="V532"/>
      <c r="W532"/>
      <c r="X532"/>
      <c r="Y532"/>
      <c r="Z532"/>
      <c r="AA532"/>
      <c r="AB532"/>
      <c r="AC532"/>
      <c r="AD532"/>
      <c r="AE532"/>
      <c r="AF532"/>
      <c r="AG532"/>
      <c r="AH532"/>
      <c r="AI532"/>
      <c r="AJ532"/>
      <c r="AK532"/>
      <c r="AL532"/>
      <c r="AM532"/>
      <c r="AN532"/>
      <c r="AO532"/>
      <c r="AP532"/>
      <c r="AQ532"/>
      <c r="AR532"/>
      <c r="AS532"/>
      <c r="AT532"/>
      <c r="AU532"/>
      <c r="AV532"/>
      <c r="AW532"/>
      <c r="AX532"/>
      <c r="AY532"/>
      <c r="AZ532"/>
      <c r="BA532"/>
      <c r="BB532"/>
      <c r="BC532"/>
      <c r="BD532"/>
      <c r="BE532"/>
      <c r="BF532"/>
      <c r="BG532"/>
      <c r="BH532"/>
      <c r="BI532"/>
      <c r="BJ532"/>
      <c r="BK532"/>
      <c r="BL532"/>
      <c r="BM532"/>
      <c r="BN532"/>
      <c r="BO532"/>
      <c r="BP532"/>
      <c r="BQ532"/>
      <c r="BR532"/>
      <c r="BS532"/>
      <c r="BT532"/>
      <c r="BU532"/>
      <c r="BV532"/>
      <c r="BW532"/>
      <c r="BX532"/>
      <c r="BY532"/>
      <c r="BZ532"/>
      <c r="CA532"/>
      <c r="CB532"/>
      <c r="CC532"/>
      <c r="CD532"/>
      <c r="CE532"/>
      <c r="CF532"/>
      <c r="CG532"/>
      <c r="CH532"/>
      <c r="CI532"/>
      <c r="CJ532"/>
      <c r="CK532"/>
      <c r="CL532"/>
      <c r="CN532"/>
    </row>
    <row r="533" spans="9:92" x14ac:dyDescent="0.35">
      <c r="I533"/>
      <c r="J533"/>
      <c r="R533"/>
      <c r="S533"/>
      <c r="T533"/>
      <c r="U533"/>
      <c r="V533"/>
      <c r="W533"/>
      <c r="X533"/>
      <c r="Y533"/>
      <c r="Z533"/>
      <c r="AA533"/>
      <c r="AB533"/>
      <c r="AC533"/>
      <c r="AD533"/>
      <c r="AE533"/>
      <c r="AF533"/>
      <c r="AG533"/>
      <c r="AH533"/>
      <c r="AI533"/>
      <c r="AJ533"/>
      <c r="AK533"/>
      <c r="AL533"/>
      <c r="AM533"/>
      <c r="AN533"/>
      <c r="AO533"/>
      <c r="AP533"/>
      <c r="AQ533"/>
      <c r="AR533"/>
      <c r="AS533"/>
      <c r="AT533"/>
      <c r="AU533"/>
      <c r="AV533"/>
      <c r="AW533"/>
      <c r="AX533"/>
      <c r="AY533"/>
      <c r="AZ533"/>
      <c r="BA533"/>
      <c r="BB533"/>
      <c r="BC533"/>
      <c r="BD533"/>
      <c r="BE533"/>
      <c r="BF533"/>
      <c r="BG533"/>
      <c r="BH533"/>
      <c r="BI533"/>
      <c r="BJ533"/>
      <c r="BK533"/>
      <c r="BL533"/>
      <c r="BM533"/>
      <c r="BN533"/>
      <c r="BO533"/>
      <c r="BP533"/>
      <c r="BQ533"/>
      <c r="BR533"/>
      <c r="BS533"/>
      <c r="BT533"/>
      <c r="BU533"/>
      <c r="BV533"/>
      <c r="BW533"/>
      <c r="BX533"/>
      <c r="BY533"/>
      <c r="BZ533"/>
      <c r="CA533"/>
      <c r="CB533"/>
      <c r="CC533"/>
      <c r="CD533"/>
      <c r="CE533"/>
      <c r="CF533"/>
      <c r="CG533"/>
      <c r="CH533"/>
      <c r="CI533"/>
      <c r="CJ533"/>
      <c r="CK533"/>
      <c r="CL533"/>
      <c r="CN533"/>
    </row>
    <row r="534" spans="9:92" x14ac:dyDescent="0.35">
      <c r="I534"/>
      <c r="J534"/>
      <c r="R534"/>
      <c r="S534"/>
      <c r="T534"/>
      <c r="U534"/>
      <c r="V534"/>
      <c r="W534"/>
      <c r="X534"/>
      <c r="Y534"/>
      <c r="Z534"/>
      <c r="AA534"/>
      <c r="AB534"/>
      <c r="AC534"/>
      <c r="AD534"/>
      <c r="AE534"/>
      <c r="AF534"/>
      <c r="AG534"/>
      <c r="AH534"/>
      <c r="AI534"/>
      <c r="AJ534"/>
      <c r="AK534"/>
      <c r="AL534"/>
      <c r="AM534"/>
      <c r="AN534"/>
      <c r="AO534"/>
      <c r="AP534"/>
      <c r="AQ534"/>
      <c r="AR534"/>
      <c r="AS534"/>
      <c r="AT534"/>
      <c r="AU534"/>
      <c r="AV534"/>
      <c r="AW534"/>
      <c r="AX534"/>
      <c r="AY534"/>
      <c r="AZ534"/>
      <c r="BA534"/>
      <c r="BB534"/>
      <c r="BC534"/>
      <c r="BD534"/>
      <c r="BE534"/>
      <c r="BF534"/>
      <c r="BG534"/>
      <c r="BH534"/>
      <c r="BI534"/>
      <c r="BJ534"/>
      <c r="BK534"/>
      <c r="BL534"/>
      <c r="BM534"/>
      <c r="BN534"/>
      <c r="BO534"/>
      <c r="BP534"/>
      <c r="BQ534"/>
      <c r="BR534"/>
      <c r="BS534"/>
      <c r="BT534"/>
      <c r="BU534"/>
      <c r="BV534"/>
      <c r="BW534"/>
      <c r="BX534"/>
      <c r="BY534"/>
      <c r="BZ534"/>
      <c r="CA534"/>
      <c r="CB534"/>
      <c r="CC534"/>
      <c r="CD534"/>
      <c r="CE534"/>
      <c r="CF534"/>
      <c r="CG534"/>
      <c r="CH534"/>
      <c r="CI534"/>
      <c r="CJ534"/>
      <c r="CK534"/>
      <c r="CL534"/>
      <c r="CN534"/>
    </row>
    <row r="535" spans="9:92" x14ac:dyDescent="0.35">
      <c r="I535"/>
      <c r="J535"/>
      <c r="R535"/>
      <c r="S535"/>
      <c r="T535"/>
      <c r="U535"/>
      <c r="V535"/>
      <c r="W535"/>
      <c r="X535"/>
      <c r="Y535"/>
      <c r="Z535"/>
      <c r="AA535"/>
      <c r="AB535"/>
      <c r="AC535"/>
      <c r="AD535"/>
      <c r="AE535"/>
      <c r="AF535"/>
      <c r="AG535"/>
      <c r="AH535"/>
      <c r="AI535"/>
      <c r="AJ535"/>
      <c r="AK535"/>
      <c r="AL535"/>
      <c r="AM535"/>
      <c r="AN535"/>
      <c r="AO535"/>
      <c r="AP535"/>
      <c r="AQ535"/>
      <c r="AR535"/>
      <c r="AS535"/>
      <c r="AT535"/>
      <c r="AU535"/>
      <c r="AV535"/>
      <c r="AW535"/>
      <c r="AX535"/>
      <c r="AY535"/>
      <c r="AZ535"/>
      <c r="BA535"/>
      <c r="BB535"/>
      <c r="BC535"/>
      <c r="BD535"/>
      <c r="BE535"/>
      <c r="BF535"/>
      <c r="BG535"/>
      <c r="BH535"/>
      <c r="BI535"/>
      <c r="BJ535"/>
      <c r="BK535"/>
      <c r="BL535"/>
      <c r="BM535"/>
      <c r="BN535"/>
      <c r="BO535"/>
      <c r="BP535"/>
      <c r="BQ535"/>
      <c r="BR535"/>
      <c r="BS535"/>
      <c r="BT535"/>
      <c r="BU535"/>
      <c r="BV535"/>
      <c r="BW535"/>
      <c r="BX535"/>
      <c r="BY535"/>
      <c r="BZ535"/>
      <c r="CA535"/>
      <c r="CB535"/>
      <c r="CC535"/>
      <c r="CD535"/>
      <c r="CE535"/>
      <c r="CF535"/>
      <c r="CG535"/>
      <c r="CH535"/>
      <c r="CI535"/>
      <c r="CJ535"/>
      <c r="CK535"/>
      <c r="CL535"/>
      <c r="CN535"/>
    </row>
    <row r="536" spans="9:92" x14ac:dyDescent="0.35">
      <c r="I536"/>
      <c r="J536"/>
      <c r="R536"/>
      <c r="S536"/>
      <c r="T536"/>
      <c r="U536"/>
      <c r="V536"/>
      <c r="W536"/>
      <c r="X536"/>
      <c r="Y536"/>
      <c r="Z536"/>
      <c r="AA536"/>
      <c r="AB536"/>
      <c r="AC536"/>
      <c r="AD536"/>
      <c r="AE536"/>
      <c r="AF536"/>
      <c r="AG536"/>
      <c r="AH536"/>
      <c r="AI536"/>
      <c r="AJ536"/>
      <c r="AK536"/>
      <c r="AL536"/>
      <c r="AM536"/>
      <c r="AN536"/>
      <c r="AO536"/>
      <c r="AP536"/>
      <c r="AQ536"/>
      <c r="AR536"/>
      <c r="AS536"/>
      <c r="AT536"/>
      <c r="AU536"/>
      <c r="AV536"/>
      <c r="AW536"/>
      <c r="AX536"/>
      <c r="AY536"/>
      <c r="AZ536"/>
      <c r="BA536"/>
      <c r="BB536"/>
      <c r="BC536"/>
      <c r="BD536"/>
      <c r="BE536"/>
      <c r="BF536"/>
      <c r="BG536"/>
      <c r="BH536"/>
      <c r="BI536"/>
      <c r="BJ536"/>
      <c r="BK536"/>
      <c r="BL536"/>
      <c r="BM536"/>
      <c r="BN536"/>
      <c r="BO536"/>
      <c r="BP536"/>
      <c r="BQ536"/>
      <c r="BR536"/>
      <c r="BS536"/>
      <c r="BT536"/>
      <c r="BU536"/>
      <c r="BV536"/>
      <c r="BW536"/>
      <c r="BX536"/>
      <c r="BY536"/>
      <c r="BZ536"/>
      <c r="CA536"/>
      <c r="CB536"/>
      <c r="CC536"/>
      <c r="CD536"/>
      <c r="CE536"/>
      <c r="CF536"/>
      <c r="CG536"/>
      <c r="CH536"/>
      <c r="CI536"/>
      <c r="CJ536"/>
      <c r="CK536"/>
      <c r="CL536"/>
      <c r="CN536"/>
    </row>
    <row r="537" spans="9:92" x14ac:dyDescent="0.35">
      <c r="I537"/>
      <c r="J537"/>
      <c r="R537"/>
      <c r="S537"/>
      <c r="T537"/>
      <c r="U537"/>
      <c r="V537"/>
      <c r="W537"/>
      <c r="X537"/>
      <c r="Y537"/>
      <c r="Z537"/>
      <c r="AA537"/>
      <c r="AB537"/>
      <c r="AC537"/>
      <c r="AD537"/>
      <c r="AE537"/>
      <c r="AF537"/>
      <c r="AG537"/>
      <c r="AH537"/>
      <c r="AI537"/>
      <c r="AJ537"/>
      <c r="AK537"/>
      <c r="AL537"/>
      <c r="AM537"/>
      <c r="AN537"/>
      <c r="AO537"/>
      <c r="AP537"/>
      <c r="AQ537"/>
      <c r="AR537"/>
      <c r="AS537"/>
      <c r="AT537"/>
      <c r="AU537"/>
      <c r="AV537"/>
      <c r="AW537"/>
      <c r="AX537"/>
      <c r="AY537"/>
      <c r="AZ537"/>
      <c r="BA537"/>
      <c r="BB537"/>
      <c r="BC537"/>
      <c r="BD537"/>
      <c r="BE537"/>
      <c r="BF537"/>
      <c r="BG537"/>
      <c r="BH537"/>
      <c r="BI537"/>
      <c r="BJ537"/>
      <c r="BK537"/>
      <c r="BL537"/>
      <c r="BM537"/>
      <c r="BN537"/>
      <c r="BO537"/>
      <c r="BP537"/>
      <c r="BQ537"/>
      <c r="BR537"/>
      <c r="BS537"/>
      <c r="BT537"/>
      <c r="BU537"/>
      <c r="BV537"/>
      <c r="BW537"/>
      <c r="BX537"/>
      <c r="BY537"/>
      <c r="BZ537"/>
      <c r="CA537"/>
      <c r="CB537"/>
      <c r="CC537"/>
      <c r="CD537"/>
      <c r="CE537"/>
      <c r="CF537"/>
      <c r="CG537"/>
      <c r="CH537"/>
      <c r="CI537"/>
      <c r="CJ537"/>
      <c r="CK537"/>
      <c r="CL537"/>
      <c r="CN537"/>
    </row>
    <row r="538" spans="9:92" x14ac:dyDescent="0.35">
      <c r="I538"/>
      <c r="J538"/>
      <c r="R538"/>
      <c r="S538"/>
      <c r="T538"/>
      <c r="U538"/>
      <c r="V538"/>
      <c r="W538"/>
      <c r="X538"/>
      <c r="Y538"/>
      <c r="Z538"/>
      <c r="AA538"/>
      <c r="AB538"/>
      <c r="AC538"/>
      <c r="AD538"/>
      <c r="AE538"/>
      <c r="AF538"/>
      <c r="AG538"/>
      <c r="AH538"/>
      <c r="AI538"/>
      <c r="AJ538"/>
      <c r="AK538"/>
      <c r="AL538"/>
      <c r="AM538"/>
      <c r="AN538"/>
      <c r="AO538"/>
      <c r="AP538"/>
      <c r="AQ538"/>
      <c r="AR538"/>
      <c r="AS538"/>
      <c r="AT538"/>
      <c r="AU538"/>
      <c r="AV538"/>
      <c r="AW538"/>
      <c r="AX538"/>
      <c r="AY538"/>
      <c r="AZ538"/>
      <c r="BA538"/>
      <c r="BB538"/>
      <c r="BC538"/>
      <c r="BD538"/>
      <c r="BE538"/>
      <c r="BF538"/>
      <c r="BG538"/>
      <c r="BH538"/>
      <c r="BI538"/>
      <c r="BJ538"/>
      <c r="BK538"/>
      <c r="BL538"/>
      <c r="BM538"/>
      <c r="BN538"/>
      <c r="BO538"/>
      <c r="BP538"/>
      <c r="BQ538"/>
      <c r="BR538"/>
      <c r="BS538"/>
      <c r="BT538"/>
      <c r="BU538"/>
      <c r="BV538"/>
      <c r="BW538"/>
      <c r="BX538"/>
      <c r="BY538"/>
      <c r="BZ538"/>
      <c r="CA538"/>
      <c r="CB538"/>
      <c r="CC538"/>
      <c r="CD538"/>
      <c r="CE538"/>
      <c r="CF538"/>
      <c r="CG538"/>
      <c r="CH538"/>
      <c r="CI538"/>
      <c r="CJ538"/>
      <c r="CK538"/>
      <c r="CL538"/>
      <c r="CN538"/>
    </row>
    <row r="539" spans="9:92" x14ac:dyDescent="0.35">
      <c r="I539"/>
      <c r="J539"/>
      <c r="R539"/>
      <c r="S539"/>
      <c r="T539"/>
      <c r="U539"/>
      <c r="V539"/>
      <c r="W539"/>
      <c r="X539"/>
      <c r="Y539"/>
      <c r="Z539"/>
      <c r="AA539"/>
      <c r="AB539"/>
      <c r="AC539"/>
      <c r="AD539"/>
      <c r="AE539"/>
      <c r="AF539"/>
      <c r="AG539"/>
      <c r="AH539"/>
      <c r="AI539"/>
      <c r="AJ539"/>
      <c r="AK539"/>
      <c r="AL539"/>
      <c r="AM539"/>
      <c r="AN539"/>
      <c r="AO539"/>
      <c r="AP539"/>
      <c r="AQ539"/>
      <c r="AR539"/>
      <c r="AS539"/>
      <c r="AT539"/>
      <c r="AU539"/>
      <c r="AV539"/>
      <c r="AW539"/>
      <c r="AX539"/>
      <c r="AY539"/>
      <c r="AZ539"/>
      <c r="BA539"/>
      <c r="BB539"/>
      <c r="BC539"/>
      <c r="BD539"/>
      <c r="BE539"/>
      <c r="BF539"/>
      <c r="BG539"/>
      <c r="BH539"/>
      <c r="BI539"/>
      <c r="BJ539"/>
      <c r="BK539"/>
      <c r="BL539"/>
      <c r="BM539"/>
      <c r="BN539"/>
      <c r="BO539"/>
      <c r="BP539"/>
      <c r="BQ539"/>
      <c r="BR539"/>
      <c r="BS539"/>
      <c r="BT539"/>
      <c r="BU539"/>
      <c r="BV539"/>
      <c r="BW539"/>
      <c r="BX539"/>
      <c r="BY539"/>
      <c r="BZ539"/>
      <c r="CA539"/>
      <c r="CB539"/>
      <c r="CC539"/>
      <c r="CD539"/>
      <c r="CE539"/>
      <c r="CF539"/>
      <c r="CG539"/>
      <c r="CH539"/>
      <c r="CI539"/>
      <c r="CJ539"/>
      <c r="CK539"/>
      <c r="CL539"/>
      <c r="CN539"/>
    </row>
    <row r="540" spans="9:92" x14ac:dyDescent="0.35">
      <c r="I540"/>
      <c r="J540"/>
      <c r="R540"/>
      <c r="S540"/>
      <c r="T540"/>
      <c r="U540"/>
      <c r="V540"/>
      <c r="W540"/>
      <c r="X540"/>
      <c r="Y540"/>
      <c r="Z540"/>
      <c r="AA540"/>
      <c r="AB540"/>
      <c r="AC540"/>
      <c r="AD540"/>
      <c r="AE540"/>
      <c r="AF540"/>
      <c r="AG540"/>
      <c r="AH540"/>
      <c r="AI540"/>
      <c r="AJ540"/>
      <c r="AK540"/>
      <c r="AL540"/>
      <c r="AM540"/>
      <c r="AN540"/>
      <c r="AO540"/>
      <c r="AP540"/>
      <c r="AQ540"/>
      <c r="AR540"/>
      <c r="AS540"/>
      <c r="AT540"/>
      <c r="AU540"/>
      <c r="AV540"/>
      <c r="AW540"/>
      <c r="AX540"/>
      <c r="AY540"/>
      <c r="AZ540"/>
      <c r="BA540"/>
      <c r="BB540"/>
      <c r="BC540"/>
      <c r="BD540"/>
      <c r="BE540"/>
      <c r="BF540"/>
      <c r="BG540"/>
      <c r="BH540"/>
      <c r="BI540"/>
      <c r="BJ540"/>
      <c r="BK540"/>
      <c r="BL540"/>
      <c r="BM540"/>
      <c r="BN540"/>
      <c r="BO540"/>
      <c r="BP540"/>
      <c r="BQ540"/>
      <c r="BR540"/>
      <c r="BS540"/>
      <c r="BT540"/>
      <c r="BU540"/>
      <c r="BV540"/>
      <c r="BW540"/>
      <c r="BX540"/>
      <c r="BY540"/>
      <c r="BZ540"/>
      <c r="CA540"/>
      <c r="CB540"/>
      <c r="CC540"/>
      <c r="CD540"/>
      <c r="CE540"/>
      <c r="CF540"/>
      <c r="CG540"/>
      <c r="CH540"/>
      <c r="CI540"/>
      <c r="CJ540"/>
      <c r="CK540"/>
      <c r="CL540"/>
      <c r="CN540"/>
    </row>
    <row r="541" spans="9:92" x14ac:dyDescent="0.35">
      <c r="I541"/>
      <c r="J541"/>
      <c r="R541"/>
      <c r="S541"/>
      <c r="T541"/>
      <c r="U541"/>
      <c r="V541"/>
      <c r="W541"/>
      <c r="X541"/>
      <c r="Y541"/>
      <c r="Z541"/>
      <c r="AA541"/>
      <c r="AB541"/>
      <c r="AC541"/>
      <c r="AD541"/>
      <c r="AE541"/>
      <c r="AF541"/>
      <c r="AG541"/>
      <c r="AH541"/>
      <c r="AI541"/>
      <c r="AJ541"/>
      <c r="AK541"/>
      <c r="AL541"/>
      <c r="AM541"/>
      <c r="AN541"/>
      <c r="AO541"/>
      <c r="AP541"/>
      <c r="AQ541"/>
      <c r="AR541"/>
      <c r="AS541"/>
      <c r="AT541"/>
      <c r="AU541"/>
      <c r="AV541"/>
      <c r="AW541"/>
      <c r="AX541"/>
      <c r="AY541"/>
      <c r="AZ541"/>
      <c r="BA541"/>
      <c r="BB541"/>
      <c r="BC541"/>
      <c r="BD541"/>
      <c r="BE541"/>
      <c r="BF541"/>
      <c r="BG541"/>
      <c r="BH541"/>
      <c r="BI541"/>
      <c r="BJ541"/>
      <c r="BK541"/>
      <c r="BL541"/>
      <c r="BM541"/>
      <c r="BN541"/>
      <c r="BO541"/>
      <c r="BP541"/>
      <c r="BQ541"/>
      <c r="BR541"/>
      <c r="BS541"/>
      <c r="BT541"/>
      <c r="BU541"/>
      <c r="BV541"/>
      <c r="BW541"/>
      <c r="BX541"/>
      <c r="BY541"/>
      <c r="BZ541"/>
      <c r="CA541"/>
      <c r="CB541"/>
      <c r="CC541"/>
      <c r="CD541"/>
      <c r="CE541"/>
      <c r="CF541"/>
      <c r="CG541"/>
      <c r="CH541"/>
      <c r="CI541"/>
      <c r="CJ541"/>
      <c r="CK541"/>
      <c r="CL541"/>
      <c r="CN541"/>
    </row>
    <row r="542" spans="9:92" x14ac:dyDescent="0.35">
      <c r="I542"/>
      <c r="J542"/>
      <c r="R542"/>
      <c r="S542"/>
      <c r="T542"/>
      <c r="U542"/>
      <c r="V542"/>
      <c r="W542"/>
      <c r="X542"/>
      <c r="Y542"/>
      <c r="Z542"/>
      <c r="AA542"/>
      <c r="AB542"/>
      <c r="AC542"/>
      <c r="AD542"/>
      <c r="AE542"/>
      <c r="AF542"/>
      <c r="AG542"/>
      <c r="AH542"/>
      <c r="AI542"/>
      <c r="AJ542"/>
      <c r="AK542"/>
      <c r="AL542"/>
      <c r="AM542"/>
      <c r="AN542"/>
      <c r="AO542"/>
      <c r="AP542"/>
      <c r="AQ542"/>
      <c r="AR542"/>
      <c r="AS542"/>
      <c r="AT542"/>
      <c r="AU542"/>
      <c r="AV542"/>
      <c r="AW542"/>
      <c r="AX542"/>
      <c r="AY542"/>
      <c r="AZ542"/>
      <c r="BA542"/>
      <c r="BB542"/>
      <c r="BC542"/>
      <c r="BD542"/>
      <c r="BE542"/>
      <c r="BF542"/>
      <c r="BG542"/>
      <c r="BH542"/>
      <c r="BI542"/>
      <c r="BJ542"/>
      <c r="BK542"/>
      <c r="BL542"/>
      <c r="BM542"/>
      <c r="BN542"/>
      <c r="BO542"/>
      <c r="BP542"/>
      <c r="BQ542"/>
      <c r="BR542"/>
      <c r="BS542"/>
      <c r="BT542"/>
      <c r="BU542"/>
      <c r="BV542"/>
      <c r="BW542"/>
      <c r="BX542"/>
      <c r="BY542"/>
      <c r="BZ542"/>
      <c r="CA542"/>
      <c r="CB542"/>
      <c r="CC542"/>
      <c r="CD542"/>
      <c r="CE542"/>
      <c r="CF542"/>
      <c r="CG542"/>
      <c r="CH542"/>
      <c r="CI542"/>
      <c r="CJ542"/>
      <c r="CK542"/>
      <c r="CL542"/>
      <c r="CN542"/>
    </row>
    <row r="543" spans="9:92" x14ac:dyDescent="0.35">
      <c r="I543"/>
      <c r="J543"/>
      <c r="R543"/>
      <c r="S543"/>
      <c r="T543"/>
      <c r="U543"/>
      <c r="V543"/>
      <c r="W543"/>
      <c r="X543"/>
      <c r="Y543"/>
      <c r="Z543"/>
      <c r="AA543"/>
      <c r="AB543"/>
      <c r="AC543"/>
      <c r="AD543"/>
      <c r="AE543"/>
      <c r="AF543"/>
      <c r="AG543"/>
      <c r="AH543"/>
      <c r="AI543"/>
      <c r="AJ543"/>
      <c r="AK543"/>
      <c r="AL543"/>
      <c r="AM543"/>
      <c r="AN543"/>
      <c r="AO543"/>
      <c r="AP543"/>
      <c r="AQ543"/>
      <c r="AR543"/>
      <c r="AS543"/>
      <c r="AT543"/>
      <c r="AU543"/>
      <c r="AV543"/>
      <c r="AW543"/>
      <c r="AX543"/>
      <c r="AY543"/>
      <c r="AZ543"/>
      <c r="BA543"/>
      <c r="BB543"/>
      <c r="BC543"/>
      <c r="BD543"/>
      <c r="BE543"/>
      <c r="BF543"/>
      <c r="BG543"/>
      <c r="BH543"/>
      <c r="BI543"/>
      <c r="BJ543"/>
      <c r="BK543"/>
      <c r="BL543"/>
      <c r="BM543"/>
      <c r="BN543"/>
      <c r="BO543"/>
      <c r="BP543"/>
      <c r="BQ543"/>
      <c r="BR543"/>
      <c r="BS543"/>
      <c r="BT543"/>
      <c r="BU543"/>
      <c r="BV543"/>
      <c r="BW543"/>
      <c r="BX543"/>
      <c r="BY543"/>
      <c r="BZ543"/>
      <c r="CA543"/>
      <c r="CB543"/>
      <c r="CC543"/>
      <c r="CD543"/>
      <c r="CE543"/>
      <c r="CF543"/>
      <c r="CG543"/>
      <c r="CH543"/>
      <c r="CI543"/>
      <c r="CJ543"/>
      <c r="CK543"/>
      <c r="CL543"/>
      <c r="CN543"/>
    </row>
    <row r="544" spans="9:92" x14ac:dyDescent="0.35">
      <c r="I544"/>
      <c r="J544"/>
      <c r="R544"/>
      <c r="S544"/>
      <c r="T544"/>
      <c r="U544"/>
      <c r="V544"/>
      <c r="W544"/>
      <c r="X544"/>
      <c r="Y544"/>
      <c r="Z544"/>
      <c r="AA544"/>
      <c r="AB544"/>
      <c r="AC544"/>
      <c r="AD544"/>
      <c r="AE544"/>
      <c r="AF544"/>
      <c r="AG544"/>
      <c r="AH544"/>
      <c r="AI544"/>
      <c r="AJ544"/>
      <c r="AK544"/>
      <c r="AL544"/>
      <c r="AM544"/>
      <c r="AN544"/>
      <c r="AO544"/>
      <c r="AP544"/>
      <c r="AQ544"/>
      <c r="AR544"/>
      <c r="AS544"/>
      <c r="AT544"/>
      <c r="AU544"/>
      <c r="AV544"/>
      <c r="AW544"/>
      <c r="AX544"/>
      <c r="AY544"/>
      <c r="AZ544"/>
      <c r="BA544"/>
      <c r="BB544"/>
      <c r="BC544"/>
      <c r="BD544"/>
      <c r="BE544"/>
      <c r="BF544"/>
      <c r="BG544"/>
      <c r="BH544"/>
      <c r="BI544"/>
      <c r="BJ544"/>
      <c r="BK544"/>
      <c r="BL544"/>
      <c r="BM544"/>
      <c r="BN544"/>
      <c r="BO544"/>
      <c r="BP544"/>
      <c r="BQ544"/>
      <c r="BR544"/>
      <c r="BS544"/>
      <c r="BT544"/>
      <c r="BU544"/>
      <c r="BV544"/>
      <c r="BW544"/>
      <c r="BX544"/>
      <c r="BY544"/>
      <c r="BZ544"/>
      <c r="CA544"/>
      <c r="CB544"/>
      <c r="CC544"/>
      <c r="CD544"/>
      <c r="CE544"/>
      <c r="CF544"/>
      <c r="CG544"/>
      <c r="CH544"/>
      <c r="CI544"/>
      <c r="CJ544"/>
      <c r="CK544"/>
      <c r="CL544"/>
      <c r="CN544"/>
    </row>
    <row r="545" spans="9:92" x14ac:dyDescent="0.35">
      <c r="I545"/>
      <c r="J545"/>
      <c r="R545"/>
      <c r="S545"/>
      <c r="T545"/>
      <c r="U545"/>
      <c r="V545"/>
      <c r="W545"/>
      <c r="X545"/>
      <c r="Y545"/>
      <c r="Z545"/>
      <c r="AA545"/>
      <c r="AB545"/>
      <c r="AC545"/>
      <c r="AD545"/>
      <c r="AE545"/>
      <c r="AF545"/>
      <c r="AG545"/>
      <c r="AH545"/>
      <c r="AI545"/>
      <c r="AJ545"/>
      <c r="AK545"/>
      <c r="AL545"/>
      <c r="AM545"/>
      <c r="AN545"/>
      <c r="AO545"/>
      <c r="AP545"/>
      <c r="AQ545"/>
      <c r="AR545"/>
      <c r="AS545"/>
      <c r="AT545"/>
      <c r="AU545"/>
      <c r="AV545"/>
      <c r="AW545"/>
      <c r="AX545"/>
      <c r="AY545"/>
      <c r="AZ545"/>
      <c r="BA545"/>
      <c r="BB545"/>
      <c r="BC545"/>
      <c r="BD545"/>
      <c r="BE545"/>
      <c r="BF545"/>
      <c r="BG545"/>
      <c r="BH545"/>
      <c r="BI545"/>
      <c r="BJ545"/>
      <c r="BK545"/>
      <c r="BL545"/>
      <c r="BM545"/>
      <c r="BN545"/>
      <c r="BO545"/>
      <c r="BP545"/>
      <c r="BQ545"/>
      <c r="BR545"/>
      <c r="BS545"/>
      <c r="BT545"/>
      <c r="BU545"/>
      <c r="BV545"/>
      <c r="BW545"/>
      <c r="BX545"/>
      <c r="BY545"/>
      <c r="BZ545"/>
      <c r="CA545"/>
      <c r="CB545"/>
      <c r="CC545"/>
      <c r="CD545"/>
      <c r="CE545"/>
      <c r="CF545"/>
      <c r="CG545"/>
      <c r="CH545"/>
      <c r="CI545"/>
      <c r="CJ545"/>
      <c r="CK545"/>
      <c r="CL545"/>
      <c r="CN545"/>
    </row>
    <row r="546" spans="9:92" x14ac:dyDescent="0.35">
      <c r="I546"/>
      <c r="J546"/>
      <c r="R546"/>
      <c r="S546"/>
      <c r="T546"/>
      <c r="U546"/>
      <c r="V546"/>
      <c r="W546"/>
      <c r="X546"/>
      <c r="Y546"/>
      <c r="Z546"/>
      <c r="AA546"/>
      <c r="AB546"/>
      <c r="AC546"/>
      <c r="AD546"/>
      <c r="AE546"/>
      <c r="AF546"/>
      <c r="AG546"/>
      <c r="AH546"/>
      <c r="AI546"/>
      <c r="AJ546"/>
      <c r="AK546"/>
      <c r="AL546"/>
      <c r="AM546"/>
      <c r="AN546"/>
      <c r="AO546"/>
      <c r="AP546"/>
      <c r="AQ546"/>
      <c r="AR546"/>
      <c r="AS546"/>
      <c r="AT546"/>
      <c r="AU546"/>
      <c r="AV546"/>
      <c r="AW546"/>
      <c r="AX546"/>
      <c r="AY546"/>
      <c r="AZ546"/>
      <c r="BA546"/>
      <c r="BB546"/>
      <c r="BC546"/>
      <c r="BD546"/>
      <c r="BE546"/>
      <c r="BF546"/>
      <c r="BG546"/>
      <c r="BH546"/>
      <c r="BI546"/>
      <c r="BJ546"/>
      <c r="BK546"/>
      <c r="BL546"/>
      <c r="BM546"/>
      <c r="BN546"/>
      <c r="BO546"/>
      <c r="BP546"/>
      <c r="BQ546"/>
      <c r="BR546"/>
      <c r="BS546"/>
      <c r="BT546"/>
      <c r="BU546"/>
      <c r="BV546"/>
      <c r="BW546"/>
      <c r="BX546"/>
      <c r="BY546"/>
      <c r="BZ546"/>
      <c r="CA546"/>
      <c r="CB546"/>
      <c r="CC546"/>
      <c r="CD546"/>
      <c r="CE546"/>
      <c r="CF546"/>
      <c r="CG546"/>
      <c r="CH546"/>
      <c r="CI546"/>
      <c r="CJ546"/>
      <c r="CK546"/>
      <c r="CL546"/>
      <c r="CN546"/>
    </row>
    <row r="547" spans="9:92" x14ac:dyDescent="0.35">
      <c r="I547"/>
      <c r="J547"/>
      <c r="R547"/>
      <c r="S547"/>
      <c r="T547"/>
      <c r="U547"/>
      <c r="V547"/>
      <c r="W547"/>
      <c r="X547"/>
      <c r="Y547"/>
      <c r="Z547"/>
      <c r="AA547"/>
      <c r="AB547"/>
      <c r="AC547"/>
      <c r="AD547"/>
      <c r="AE547"/>
      <c r="AF547"/>
      <c r="AG547"/>
      <c r="AH547"/>
      <c r="AI547"/>
      <c r="AJ547"/>
      <c r="AK547"/>
      <c r="AL547"/>
      <c r="AM547"/>
      <c r="AN547"/>
      <c r="AO547"/>
      <c r="AP547"/>
      <c r="AQ547"/>
      <c r="AR547"/>
      <c r="AS547"/>
      <c r="AT547"/>
      <c r="AU547"/>
      <c r="AV547"/>
      <c r="AW547"/>
      <c r="AX547"/>
      <c r="AY547"/>
      <c r="AZ547"/>
      <c r="BA547"/>
      <c r="BB547"/>
      <c r="BC547"/>
      <c r="BD547"/>
      <c r="BE547"/>
      <c r="BF547"/>
      <c r="BG547"/>
      <c r="BH547"/>
      <c r="BI547"/>
      <c r="BJ547"/>
      <c r="BK547"/>
      <c r="BL547"/>
      <c r="BM547"/>
      <c r="BN547"/>
      <c r="BO547"/>
      <c r="BP547"/>
      <c r="BQ547"/>
      <c r="BR547"/>
      <c r="BS547"/>
      <c r="BT547"/>
      <c r="BU547"/>
      <c r="BV547"/>
      <c r="BW547"/>
      <c r="BX547"/>
      <c r="BY547"/>
      <c r="BZ547"/>
      <c r="CA547"/>
      <c r="CB547"/>
      <c r="CC547"/>
      <c r="CD547"/>
      <c r="CE547"/>
      <c r="CF547"/>
      <c r="CG547"/>
      <c r="CH547"/>
      <c r="CI547"/>
      <c r="CJ547"/>
      <c r="CK547"/>
      <c r="CL547"/>
      <c r="CN547"/>
    </row>
    <row r="548" spans="9:92" x14ac:dyDescent="0.35">
      <c r="I548"/>
      <c r="J548"/>
      <c r="R548"/>
      <c r="S548"/>
      <c r="T548"/>
      <c r="U548"/>
      <c r="V548"/>
      <c r="W548"/>
      <c r="X548"/>
      <c r="Y548"/>
      <c r="Z548"/>
      <c r="AA548"/>
      <c r="AB548"/>
      <c r="AC548"/>
      <c r="AD548"/>
      <c r="AE548"/>
      <c r="AF548"/>
      <c r="AG548"/>
      <c r="AH548"/>
      <c r="AI548"/>
      <c r="AJ548"/>
      <c r="AK548"/>
      <c r="AL548"/>
      <c r="AM548"/>
      <c r="AN548"/>
      <c r="AO548"/>
      <c r="AP548"/>
      <c r="AQ548"/>
      <c r="AR548"/>
      <c r="AS548"/>
      <c r="AT548"/>
      <c r="AU548"/>
      <c r="AV548"/>
      <c r="AW548"/>
      <c r="AX548"/>
      <c r="AY548"/>
      <c r="AZ548"/>
      <c r="BA548"/>
      <c r="BB548"/>
      <c r="BC548"/>
      <c r="BD548"/>
      <c r="BE548"/>
      <c r="BF548"/>
      <c r="BG548"/>
      <c r="BH548"/>
      <c r="BI548"/>
      <c r="BJ548"/>
      <c r="BK548"/>
      <c r="BL548"/>
      <c r="BM548"/>
      <c r="BN548"/>
      <c r="BO548"/>
      <c r="BP548"/>
      <c r="BQ548"/>
      <c r="BR548"/>
      <c r="BS548"/>
      <c r="BT548"/>
      <c r="BU548"/>
      <c r="BV548"/>
      <c r="BW548"/>
      <c r="BX548"/>
      <c r="BY548"/>
      <c r="BZ548"/>
      <c r="CA548"/>
      <c r="CB548"/>
      <c r="CC548"/>
      <c r="CD548"/>
      <c r="CE548"/>
      <c r="CF548"/>
      <c r="CG548"/>
      <c r="CH548"/>
      <c r="CI548"/>
      <c r="CJ548"/>
      <c r="CK548"/>
      <c r="CL548"/>
      <c r="CN548"/>
    </row>
    <row r="549" spans="9:92" x14ac:dyDescent="0.35">
      <c r="I549"/>
      <c r="J549"/>
      <c r="R549"/>
      <c r="S549"/>
      <c r="T549"/>
      <c r="U549"/>
      <c r="V549"/>
      <c r="W549"/>
      <c r="X549"/>
      <c r="Y549"/>
      <c r="Z549"/>
      <c r="AA549"/>
      <c r="AB549"/>
      <c r="AC549"/>
      <c r="AD549"/>
      <c r="AE549"/>
      <c r="AF549"/>
      <c r="AG549"/>
      <c r="AH549"/>
      <c r="AI549"/>
      <c r="AJ549"/>
      <c r="AK549"/>
      <c r="AL549"/>
      <c r="AM549"/>
      <c r="AN549"/>
      <c r="AO549"/>
      <c r="AP549"/>
      <c r="AQ549"/>
      <c r="AR549"/>
      <c r="AS549"/>
      <c r="AT549"/>
      <c r="AU549"/>
      <c r="AV549"/>
      <c r="AW549"/>
      <c r="AX549"/>
      <c r="AY549"/>
      <c r="AZ549"/>
      <c r="BA549"/>
      <c r="BB549"/>
      <c r="BC549"/>
      <c r="BD549"/>
      <c r="BE549"/>
      <c r="BF549"/>
      <c r="BG549"/>
      <c r="BH549"/>
      <c r="BI549"/>
      <c r="BJ549"/>
      <c r="BK549"/>
      <c r="BL549"/>
      <c r="BM549"/>
      <c r="BN549"/>
      <c r="BO549"/>
      <c r="BP549"/>
      <c r="BQ549"/>
      <c r="BR549"/>
      <c r="BS549"/>
      <c r="BT549"/>
      <c r="BU549"/>
      <c r="BV549"/>
      <c r="BW549"/>
      <c r="BX549"/>
      <c r="BY549"/>
      <c r="BZ549"/>
      <c r="CA549"/>
      <c r="CB549"/>
      <c r="CC549"/>
      <c r="CD549"/>
      <c r="CE549"/>
      <c r="CF549"/>
      <c r="CG549"/>
      <c r="CH549"/>
      <c r="CI549"/>
      <c r="CJ549"/>
      <c r="CK549"/>
      <c r="CL549"/>
      <c r="CN549"/>
    </row>
    <row r="550" spans="9:92" x14ac:dyDescent="0.35">
      <c r="I550"/>
      <c r="J550"/>
      <c r="R550"/>
      <c r="S550"/>
      <c r="T550"/>
      <c r="U550"/>
      <c r="V550"/>
      <c r="W550"/>
      <c r="X550"/>
      <c r="Y550"/>
      <c r="Z550"/>
      <c r="AA550"/>
      <c r="AB550"/>
      <c r="AC550"/>
      <c r="AD550"/>
      <c r="AE550"/>
      <c r="AF550"/>
      <c r="AG550"/>
      <c r="AH550"/>
      <c r="AI550"/>
      <c r="AJ550"/>
      <c r="AK550"/>
      <c r="AL550"/>
      <c r="AM550"/>
      <c r="AN550"/>
      <c r="AO550"/>
      <c r="AP550"/>
      <c r="AQ550"/>
      <c r="AR550"/>
      <c r="AS550"/>
      <c r="AT550"/>
      <c r="AU550"/>
      <c r="AV550"/>
      <c r="AW550"/>
      <c r="AX550"/>
      <c r="AY550"/>
      <c r="AZ550"/>
      <c r="BA550"/>
      <c r="BB550"/>
      <c r="BC550"/>
      <c r="BD550"/>
      <c r="BE550"/>
      <c r="BF550"/>
      <c r="BG550"/>
      <c r="BH550"/>
      <c r="BI550"/>
      <c r="BJ550"/>
      <c r="BK550"/>
      <c r="BL550"/>
      <c r="BM550"/>
      <c r="BN550"/>
      <c r="BO550"/>
      <c r="BP550"/>
      <c r="BQ550"/>
      <c r="BR550"/>
      <c r="BS550"/>
      <c r="BT550"/>
      <c r="BU550"/>
      <c r="BV550"/>
      <c r="BW550"/>
      <c r="BX550"/>
      <c r="BY550"/>
      <c r="BZ550"/>
      <c r="CA550"/>
      <c r="CB550"/>
      <c r="CC550"/>
      <c r="CD550"/>
      <c r="CE550"/>
      <c r="CF550"/>
      <c r="CG550"/>
      <c r="CH550"/>
      <c r="CI550"/>
      <c r="CJ550"/>
      <c r="CK550"/>
      <c r="CL550"/>
      <c r="CN550"/>
    </row>
    <row r="551" spans="9:92" x14ac:dyDescent="0.35">
      <c r="I551"/>
      <c r="J551"/>
      <c r="R551"/>
      <c r="S551"/>
      <c r="T551"/>
      <c r="U551"/>
      <c r="V551"/>
      <c r="W551"/>
      <c r="X551"/>
      <c r="Y551"/>
      <c r="Z551"/>
      <c r="AA551"/>
      <c r="AB551"/>
      <c r="AC551"/>
      <c r="AD551"/>
      <c r="AE551"/>
      <c r="AF551"/>
      <c r="AG551"/>
      <c r="AH551"/>
      <c r="AI551"/>
      <c r="AJ551"/>
      <c r="AK551"/>
      <c r="AL551"/>
      <c r="AM551"/>
      <c r="AN551"/>
      <c r="AO551"/>
      <c r="AP551"/>
      <c r="AQ551"/>
      <c r="AR551"/>
      <c r="AS551"/>
      <c r="AT551"/>
      <c r="AU551"/>
      <c r="AV551"/>
      <c r="AW551"/>
      <c r="AX551"/>
      <c r="AY551"/>
      <c r="AZ551"/>
      <c r="BA551"/>
      <c r="BB551"/>
      <c r="BC551"/>
      <c r="BD551"/>
      <c r="BE551"/>
      <c r="BF551"/>
      <c r="BG551"/>
      <c r="BH551"/>
      <c r="BI551"/>
      <c r="BJ551"/>
      <c r="BK551"/>
      <c r="BL551"/>
      <c r="BM551"/>
      <c r="BN551"/>
      <c r="BO551"/>
      <c r="BP551"/>
      <c r="BQ551"/>
      <c r="BR551"/>
      <c r="BS551"/>
      <c r="BT551"/>
      <c r="BU551"/>
      <c r="BV551"/>
      <c r="BW551"/>
      <c r="BX551"/>
      <c r="BY551"/>
      <c r="BZ551"/>
      <c r="CA551"/>
      <c r="CB551"/>
      <c r="CC551"/>
      <c r="CD551"/>
      <c r="CE551"/>
      <c r="CF551"/>
      <c r="CG551"/>
      <c r="CH551"/>
      <c r="CI551"/>
      <c r="CJ551"/>
      <c r="CK551"/>
      <c r="CL551"/>
      <c r="CN551"/>
    </row>
    <row r="552" spans="9:92" x14ac:dyDescent="0.35">
      <c r="I552"/>
      <c r="J552"/>
      <c r="R552"/>
      <c r="S552"/>
      <c r="T552"/>
      <c r="U552"/>
      <c r="V552"/>
      <c r="W552"/>
      <c r="X552"/>
      <c r="Y552"/>
      <c r="Z552"/>
      <c r="AA552"/>
      <c r="AB552"/>
      <c r="AC552"/>
      <c r="AD552"/>
      <c r="AE552"/>
      <c r="AF552"/>
      <c r="AG552"/>
      <c r="AH552"/>
      <c r="AI552"/>
      <c r="AJ552"/>
      <c r="AK552"/>
      <c r="AL552"/>
      <c r="AM552"/>
      <c r="AN552"/>
      <c r="AO552"/>
      <c r="AP552"/>
      <c r="AQ552"/>
      <c r="AR552"/>
      <c r="AS552"/>
      <c r="AT552"/>
      <c r="AU552"/>
      <c r="AV552"/>
      <c r="AW552"/>
      <c r="AX552"/>
      <c r="AY552"/>
      <c r="AZ552"/>
      <c r="BA552"/>
      <c r="BB552"/>
      <c r="BC552"/>
      <c r="BD552"/>
      <c r="BE552"/>
      <c r="BF552"/>
      <c r="BG552"/>
      <c r="BH552"/>
      <c r="BI552"/>
      <c r="BJ552"/>
      <c r="BK552"/>
      <c r="BL552"/>
      <c r="BM552"/>
      <c r="BN552"/>
      <c r="BO552"/>
      <c r="BP552"/>
      <c r="BQ552"/>
      <c r="BR552"/>
      <c r="BS552"/>
      <c r="BT552"/>
      <c r="BU552"/>
      <c r="BV552"/>
      <c r="BW552"/>
      <c r="BX552"/>
      <c r="BY552"/>
      <c r="BZ552"/>
      <c r="CA552"/>
      <c r="CB552"/>
      <c r="CC552"/>
      <c r="CD552"/>
      <c r="CE552"/>
      <c r="CF552"/>
      <c r="CG552"/>
      <c r="CH552"/>
      <c r="CI552"/>
      <c r="CJ552"/>
      <c r="CK552"/>
      <c r="CL552"/>
      <c r="CN552"/>
    </row>
    <row r="553" spans="9:92" x14ac:dyDescent="0.35">
      <c r="I553"/>
      <c r="J553"/>
      <c r="R553"/>
      <c r="S553"/>
      <c r="T553"/>
      <c r="U553"/>
      <c r="V553"/>
      <c r="W553"/>
      <c r="X553"/>
      <c r="Y553"/>
      <c r="Z553"/>
      <c r="AA553"/>
      <c r="AB553"/>
      <c r="AC553"/>
      <c r="AD553"/>
      <c r="AE553"/>
      <c r="AF553"/>
      <c r="AG553"/>
      <c r="AH553"/>
      <c r="AI553"/>
      <c r="AJ553"/>
      <c r="AK553"/>
      <c r="AL553"/>
      <c r="AM553"/>
      <c r="AN553"/>
      <c r="AO553"/>
      <c r="AP553"/>
      <c r="AQ553"/>
      <c r="AR553"/>
      <c r="AS553"/>
      <c r="AT553"/>
      <c r="AU553"/>
      <c r="AV553"/>
      <c r="AW553"/>
      <c r="AX553"/>
      <c r="AY553"/>
      <c r="AZ553"/>
      <c r="BA553"/>
      <c r="BB553"/>
      <c r="BC553"/>
      <c r="BD553"/>
      <c r="BE553"/>
      <c r="BF553"/>
      <c r="BG553"/>
      <c r="BH553"/>
      <c r="BI553"/>
      <c r="BJ553"/>
      <c r="BK553"/>
      <c r="BL553"/>
      <c r="BM553"/>
      <c r="BN553"/>
      <c r="BO553"/>
      <c r="BP553"/>
      <c r="BQ553"/>
      <c r="BR553"/>
      <c r="BS553"/>
      <c r="BT553"/>
      <c r="BU553"/>
      <c r="BV553"/>
      <c r="BW553"/>
      <c r="BX553"/>
      <c r="BY553"/>
      <c r="BZ553"/>
      <c r="CA553"/>
      <c r="CB553"/>
      <c r="CC553"/>
      <c r="CD553"/>
      <c r="CE553"/>
      <c r="CF553"/>
      <c r="CG553"/>
      <c r="CH553"/>
      <c r="CI553"/>
      <c r="CJ553"/>
      <c r="CK553"/>
      <c r="CL553"/>
      <c r="CN553"/>
    </row>
    <row r="554" spans="9:92" x14ac:dyDescent="0.35">
      <c r="I554"/>
      <c r="J554"/>
      <c r="R554"/>
      <c r="S554"/>
      <c r="T554"/>
      <c r="U554"/>
      <c r="V554"/>
      <c r="W554"/>
      <c r="X554"/>
      <c r="Y554"/>
      <c r="Z554"/>
      <c r="AA554"/>
      <c r="AB554"/>
      <c r="AC554"/>
      <c r="AD554"/>
      <c r="AE554"/>
      <c r="AF554"/>
      <c r="AG554"/>
      <c r="AH554"/>
      <c r="AI554"/>
      <c r="AJ554"/>
      <c r="AK554"/>
      <c r="AL554"/>
      <c r="AM554"/>
      <c r="AN554"/>
      <c r="AO554"/>
      <c r="AP554"/>
      <c r="AQ554"/>
      <c r="AR554"/>
      <c r="AS554"/>
      <c r="AT554"/>
      <c r="AU554"/>
      <c r="AV554"/>
      <c r="AW554"/>
      <c r="AX554"/>
      <c r="AY554"/>
      <c r="AZ554"/>
      <c r="BA554"/>
      <c r="BB554"/>
      <c r="BC554"/>
      <c r="BD554"/>
      <c r="BE554"/>
      <c r="BF554"/>
      <c r="BG554"/>
      <c r="BH554"/>
      <c r="BI554"/>
      <c r="BJ554"/>
      <c r="BK554"/>
      <c r="BL554"/>
      <c r="BM554"/>
      <c r="BN554"/>
      <c r="BO554"/>
      <c r="BP554"/>
      <c r="BQ554"/>
      <c r="BR554"/>
      <c r="BS554"/>
      <c r="BT554"/>
      <c r="BU554"/>
      <c r="BV554"/>
      <c r="BW554"/>
      <c r="BX554"/>
      <c r="BY554"/>
      <c r="BZ554"/>
      <c r="CA554"/>
      <c r="CB554"/>
      <c r="CC554"/>
      <c r="CD554"/>
      <c r="CE554"/>
      <c r="CF554"/>
      <c r="CG554"/>
      <c r="CH554"/>
      <c r="CI554"/>
      <c r="CJ554"/>
      <c r="CK554"/>
      <c r="CL554"/>
      <c r="CN554"/>
    </row>
    <row r="555" spans="9:92" x14ac:dyDescent="0.35">
      <c r="I555"/>
      <c r="J555"/>
      <c r="R555"/>
      <c r="S555"/>
      <c r="T555"/>
      <c r="U555"/>
      <c r="V555"/>
      <c r="W555"/>
      <c r="X555"/>
      <c r="Y555"/>
      <c r="Z555"/>
      <c r="AA555"/>
      <c r="AB555"/>
      <c r="AC555"/>
      <c r="AD555"/>
      <c r="AE555"/>
      <c r="AF555"/>
      <c r="AG555"/>
      <c r="AH555"/>
      <c r="AI555"/>
      <c r="AJ555"/>
      <c r="AK555"/>
      <c r="AL555"/>
      <c r="AM555"/>
      <c r="AN555"/>
      <c r="AO555"/>
      <c r="AP555"/>
      <c r="AQ555"/>
      <c r="AR555"/>
      <c r="AS555"/>
      <c r="AT555"/>
      <c r="AU555"/>
      <c r="AV555"/>
      <c r="AW555"/>
      <c r="AX555"/>
      <c r="AY555"/>
      <c r="AZ555"/>
      <c r="BA555"/>
      <c r="BB555"/>
      <c r="BC555"/>
      <c r="BD555"/>
      <c r="BE555"/>
      <c r="BF555"/>
      <c r="BG555"/>
      <c r="BH555"/>
      <c r="BI555"/>
      <c r="BJ555"/>
      <c r="BK555"/>
      <c r="BL555"/>
      <c r="BM555"/>
      <c r="BN555"/>
      <c r="BO555"/>
      <c r="BP555"/>
      <c r="BQ555"/>
      <c r="BR555"/>
      <c r="BS555"/>
      <c r="BT555"/>
      <c r="BU555"/>
      <c r="BV555"/>
      <c r="BW555"/>
      <c r="BX555"/>
      <c r="BY555"/>
      <c r="BZ555"/>
      <c r="CA555"/>
      <c r="CB555"/>
      <c r="CC555"/>
      <c r="CD555"/>
      <c r="CE555"/>
      <c r="CF555"/>
      <c r="CG555"/>
      <c r="CH555"/>
      <c r="CI555"/>
      <c r="CJ555"/>
      <c r="CK555"/>
      <c r="CL555"/>
      <c r="CN555"/>
    </row>
    <row r="556" spans="9:92" x14ac:dyDescent="0.35">
      <c r="I556"/>
      <c r="J556"/>
      <c r="R556"/>
      <c r="S556"/>
      <c r="T556"/>
      <c r="U556"/>
      <c r="V556"/>
      <c r="W556"/>
      <c r="X556"/>
      <c r="Y556"/>
      <c r="Z556"/>
      <c r="AA556"/>
      <c r="AB556"/>
      <c r="AC556"/>
      <c r="AD556"/>
      <c r="AE556"/>
      <c r="AF556"/>
      <c r="AG556"/>
      <c r="AH556"/>
      <c r="AI556"/>
      <c r="AJ556"/>
      <c r="AK556"/>
      <c r="AL556"/>
      <c r="AM556"/>
      <c r="AN556"/>
      <c r="AO556"/>
      <c r="AP556"/>
      <c r="AQ556"/>
      <c r="AR556"/>
      <c r="AS556"/>
      <c r="AT556"/>
      <c r="AU556"/>
      <c r="AV556"/>
      <c r="AW556"/>
      <c r="AX556"/>
      <c r="AY556"/>
      <c r="AZ556"/>
      <c r="BA556"/>
      <c r="BB556"/>
      <c r="BC556"/>
      <c r="BD556"/>
      <c r="BE556"/>
      <c r="BF556"/>
      <c r="BG556"/>
      <c r="BH556"/>
      <c r="BI556"/>
      <c r="BJ556"/>
      <c r="BK556"/>
      <c r="BL556"/>
      <c r="BM556"/>
      <c r="BN556"/>
      <c r="BO556"/>
      <c r="BP556"/>
      <c r="BQ556"/>
      <c r="BR556"/>
      <c r="BS556"/>
      <c r="BT556"/>
      <c r="BU556"/>
      <c r="BV556"/>
      <c r="BW556"/>
      <c r="BX556"/>
      <c r="BY556"/>
      <c r="BZ556"/>
      <c r="CA556"/>
      <c r="CB556"/>
      <c r="CC556"/>
      <c r="CD556"/>
      <c r="CE556"/>
      <c r="CF556"/>
      <c r="CG556"/>
      <c r="CH556"/>
      <c r="CI556"/>
      <c r="CJ556"/>
      <c r="CK556"/>
      <c r="CL556"/>
      <c r="CN556"/>
    </row>
    <row r="557" spans="9:92" x14ac:dyDescent="0.35">
      <c r="I557"/>
      <c r="J557"/>
      <c r="R557"/>
      <c r="S557"/>
      <c r="T557"/>
      <c r="U557"/>
      <c r="V557"/>
      <c r="W557"/>
      <c r="X557"/>
      <c r="Y557"/>
      <c r="Z557"/>
      <c r="AA557"/>
      <c r="AB557"/>
      <c r="AC557"/>
      <c r="AD557"/>
      <c r="AE557"/>
      <c r="AF557"/>
      <c r="AG557"/>
      <c r="AH557"/>
      <c r="AI557"/>
      <c r="AJ557"/>
      <c r="AK557"/>
      <c r="AL557"/>
      <c r="AM557"/>
      <c r="AN557"/>
      <c r="AO557"/>
      <c r="AP557"/>
      <c r="AQ557"/>
      <c r="AR557"/>
      <c r="AS557"/>
      <c r="AT557"/>
      <c r="AU557"/>
      <c r="AV557"/>
      <c r="AW557"/>
      <c r="AX557"/>
      <c r="AY557"/>
      <c r="AZ557"/>
      <c r="BA557"/>
      <c r="BB557"/>
      <c r="BC557"/>
      <c r="BD557"/>
      <c r="BE557"/>
      <c r="BF557"/>
      <c r="BG557"/>
      <c r="BH557"/>
      <c r="BI557"/>
      <c r="BJ557"/>
      <c r="BK557"/>
      <c r="BL557"/>
      <c r="BM557"/>
      <c r="BN557"/>
      <c r="BO557"/>
      <c r="BP557"/>
      <c r="BQ557"/>
      <c r="BR557"/>
      <c r="BS557"/>
      <c r="BT557"/>
      <c r="BU557"/>
      <c r="BV557"/>
      <c r="BW557"/>
      <c r="BX557"/>
      <c r="BY557"/>
      <c r="BZ557"/>
      <c r="CA557"/>
      <c r="CB557"/>
      <c r="CC557"/>
      <c r="CD557"/>
      <c r="CE557"/>
      <c r="CF557"/>
      <c r="CG557"/>
      <c r="CH557"/>
      <c r="CI557"/>
      <c r="CJ557"/>
      <c r="CK557"/>
      <c r="CL557"/>
      <c r="CN557"/>
    </row>
    <row r="558" spans="9:92" x14ac:dyDescent="0.35">
      <c r="I558"/>
      <c r="J558"/>
      <c r="R558"/>
      <c r="S558"/>
      <c r="T558"/>
      <c r="U558"/>
      <c r="V558"/>
      <c r="W558"/>
      <c r="X558"/>
      <c r="Y558"/>
      <c r="Z558"/>
      <c r="AA558"/>
      <c r="AB558"/>
      <c r="AC558"/>
      <c r="AD558"/>
      <c r="AE558"/>
      <c r="AF558"/>
      <c r="AG558"/>
      <c r="AH558"/>
      <c r="AI558"/>
      <c r="AJ558"/>
      <c r="AK558"/>
      <c r="AL558"/>
      <c r="AM558"/>
      <c r="AN558"/>
      <c r="AO558"/>
      <c r="AP558"/>
      <c r="AQ558"/>
      <c r="AR558"/>
      <c r="AS558"/>
      <c r="AT558"/>
      <c r="AU558"/>
      <c r="AV558"/>
      <c r="AW558"/>
      <c r="AX558"/>
      <c r="AY558"/>
      <c r="AZ558"/>
      <c r="BA558"/>
      <c r="BB558"/>
      <c r="BC558"/>
      <c r="BD558"/>
      <c r="BE558"/>
      <c r="BF558"/>
      <c r="BG558"/>
      <c r="BH558"/>
      <c r="BI558"/>
      <c r="BJ558"/>
      <c r="BK558"/>
      <c r="BL558"/>
      <c r="BM558"/>
      <c r="BN558"/>
      <c r="BO558"/>
      <c r="BP558"/>
      <c r="BQ558"/>
      <c r="BR558"/>
      <c r="BS558"/>
      <c r="BT558"/>
      <c r="BU558"/>
      <c r="BV558"/>
      <c r="BW558"/>
      <c r="BX558"/>
      <c r="BY558"/>
      <c r="BZ558"/>
      <c r="CA558"/>
      <c r="CB558"/>
      <c r="CC558"/>
      <c r="CD558"/>
      <c r="CE558"/>
      <c r="CF558"/>
      <c r="CG558"/>
      <c r="CH558"/>
      <c r="CI558"/>
      <c r="CJ558"/>
      <c r="CK558"/>
      <c r="CL558"/>
      <c r="CN558"/>
    </row>
    <row r="559" spans="9:92" x14ac:dyDescent="0.35">
      <c r="I559"/>
      <c r="J559"/>
      <c r="R559"/>
      <c r="S559"/>
      <c r="T559"/>
      <c r="U559"/>
      <c r="V559"/>
      <c r="W559"/>
      <c r="X559"/>
      <c r="Y559"/>
      <c r="Z559"/>
      <c r="AA559"/>
      <c r="AB559"/>
      <c r="AC559"/>
      <c r="AD559"/>
      <c r="AE559"/>
      <c r="AF559"/>
      <c r="AG559"/>
      <c r="AH559"/>
      <c r="AI559"/>
      <c r="AJ559"/>
      <c r="AK559"/>
      <c r="AL559"/>
      <c r="AM559"/>
      <c r="AN559"/>
      <c r="AO559"/>
      <c r="AP559"/>
      <c r="AQ559"/>
      <c r="AR559"/>
      <c r="AS559"/>
      <c r="AT559"/>
      <c r="AU559"/>
      <c r="AV559"/>
      <c r="AW559"/>
      <c r="AX559"/>
      <c r="AY559"/>
      <c r="AZ559"/>
      <c r="BA559"/>
      <c r="BB559"/>
      <c r="BC559"/>
      <c r="BD559"/>
      <c r="BE559"/>
      <c r="BF559"/>
      <c r="BG559"/>
      <c r="BH559"/>
      <c r="BI559"/>
      <c r="BJ559"/>
      <c r="BK559"/>
      <c r="BL559"/>
      <c r="BM559"/>
      <c r="BN559"/>
      <c r="BO559"/>
      <c r="BP559"/>
      <c r="BQ559"/>
      <c r="BR559"/>
      <c r="BS559"/>
      <c r="BT559"/>
      <c r="BU559"/>
      <c r="BV559"/>
      <c r="BW559"/>
      <c r="BX559"/>
      <c r="BY559"/>
      <c r="BZ559"/>
      <c r="CA559"/>
      <c r="CB559"/>
      <c r="CC559"/>
      <c r="CD559"/>
      <c r="CE559"/>
      <c r="CF559"/>
      <c r="CG559"/>
      <c r="CH559"/>
      <c r="CI559"/>
      <c r="CJ559"/>
      <c r="CK559"/>
      <c r="CL559"/>
      <c r="CN559"/>
    </row>
    <row r="560" spans="9:92" x14ac:dyDescent="0.35">
      <c r="I560"/>
      <c r="J560"/>
      <c r="R560"/>
      <c r="S560"/>
      <c r="T560"/>
      <c r="U560"/>
      <c r="V560"/>
      <c r="W560"/>
      <c r="X560"/>
      <c r="Y560"/>
      <c r="Z560"/>
      <c r="AA560"/>
      <c r="AB560"/>
      <c r="AC560"/>
      <c r="AD560"/>
      <c r="AE560"/>
      <c r="AF560"/>
      <c r="AG560"/>
      <c r="AH560"/>
      <c r="AI560"/>
      <c r="AJ560"/>
      <c r="AK560"/>
      <c r="AL560"/>
      <c r="AM560"/>
      <c r="AN560"/>
      <c r="AO560"/>
      <c r="AP560"/>
      <c r="AQ560"/>
      <c r="AR560"/>
      <c r="AS560"/>
      <c r="AT560"/>
      <c r="AU560"/>
      <c r="AV560"/>
      <c r="AW560"/>
      <c r="AX560"/>
      <c r="AY560"/>
      <c r="AZ560"/>
      <c r="BA560"/>
      <c r="BB560"/>
      <c r="BC560"/>
      <c r="BD560"/>
      <c r="BE560"/>
      <c r="BF560"/>
      <c r="BG560"/>
      <c r="BH560"/>
      <c r="BI560"/>
      <c r="BJ560"/>
      <c r="BK560"/>
      <c r="BL560"/>
      <c r="BM560"/>
      <c r="BN560"/>
      <c r="BO560"/>
      <c r="BP560"/>
      <c r="BQ560"/>
      <c r="BR560"/>
      <c r="BS560"/>
      <c r="BT560"/>
      <c r="BU560"/>
      <c r="BV560"/>
      <c r="BW560"/>
      <c r="BX560"/>
      <c r="BY560"/>
      <c r="BZ560"/>
      <c r="CA560"/>
      <c r="CB560"/>
      <c r="CC560"/>
      <c r="CD560"/>
      <c r="CE560"/>
      <c r="CF560"/>
      <c r="CG560"/>
      <c r="CH560"/>
      <c r="CI560"/>
      <c r="CJ560"/>
      <c r="CK560"/>
      <c r="CL560"/>
      <c r="CN560"/>
    </row>
    <row r="561" spans="9:92" x14ac:dyDescent="0.35">
      <c r="I561"/>
      <c r="J561"/>
      <c r="R561"/>
      <c r="S561"/>
      <c r="T561"/>
      <c r="U561"/>
      <c r="V561"/>
      <c r="W561"/>
      <c r="X561"/>
      <c r="Y561"/>
      <c r="Z561"/>
      <c r="AA561"/>
      <c r="AB561"/>
      <c r="AC561"/>
      <c r="AD561"/>
      <c r="AE561"/>
      <c r="AF561"/>
      <c r="AG561"/>
      <c r="AH561"/>
      <c r="AI561"/>
      <c r="AJ561"/>
      <c r="AK561"/>
      <c r="AL561"/>
      <c r="AM561"/>
      <c r="AN561"/>
      <c r="AO561"/>
      <c r="AP561"/>
      <c r="AQ561"/>
      <c r="AR561"/>
      <c r="AS561"/>
      <c r="AT561"/>
      <c r="AU561"/>
      <c r="AV561"/>
      <c r="AW561"/>
      <c r="AX561"/>
      <c r="AY561"/>
      <c r="AZ561"/>
      <c r="BA561"/>
      <c r="BB561"/>
      <c r="BC561"/>
      <c r="BD561"/>
      <c r="BE561"/>
      <c r="BF561"/>
      <c r="BG561"/>
      <c r="BH561"/>
      <c r="BI561"/>
      <c r="BJ561"/>
      <c r="BK561"/>
      <c r="BL561"/>
      <c r="BM561"/>
      <c r="BN561"/>
      <c r="BO561"/>
      <c r="BP561"/>
      <c r="BQ561"/>
      <c r="BR561"/>
      <c r="BS561"/>
      <c r="BT561"/>
      <c r="BU561"/>
      <c r="BV561"/>
      <c r="BW561"/>
      <c r="BX561"/>
      <c r="BY561"/>
      <c r="BZ561"/>
      <c r="CA561"/>
      <c r="CB561"/>
      <c r="CC561"/>
      <c r="CD561"/>
      <c r="CE561"/>
      <c r="CF561"/>
      <c r="CG561"/>
      <c r="CH561"/>
      <c r="CI561"/>
      <c r="CJ561"/>
      <c r="CK561"/>
      <c r="CL561"/>
      <c r="CN561"/>
    </row>
    <row r="562" spans="9:92" x14ac:dyDescent="0.35">
      <c r="I562"/>
      <c r="J562"/>
      <c r="R562"/>
      <c r="S562"/>
      <c r="T562"/>
      <c r="U562"/>
      <c r="V562"/>
      <c r="W562"/>
      <c r="X562"/>
      <c r="Y562"/>
      <c r="Z562"/>
      <c r="AA562"/>
      <c r="AB562"/>
      <c r="AC562"/>
      <c r="AD562"/>
      <c r="AE562"/>
      <c r="AF562"/>
      <c r="AG562"/>
      <c r="AH562"/>
      <c r="AI562"/>
      <c r="AJ562"/>
      <c r="AK562"/>
      <c r="AL562"/>
      <c r="AM562"/>
      <c r="AN562"/>
      <c r="AO562"/>
      <c r="AP562"/>
      <c r="AQ562"/>
      <c r="AR562"/>
      <c r="AS562"/>
      <c r="AT562"/>
      <c r="AU562"/>
      <c r="AV562"/>
      <c r="AW562"/>
      <c r="AX562"/>
      <c r="AY562"/>
      <c r="AZ562"/>
      <c r="BA562"/>
      <c r="BB562"/>
      <c r="BC562"/>
      <c r="BD562"/>
      <c r="BE562"/>
      <c r="BF562"/>
      <c r="BG562"/>
      <c r="BH562"/>
      <c r="BI562"/>
      <c r="BJ562"/>
      <c r="BK562"/>
      <c r="BL562"/>
      <c r="BM562"/>
      <c r="BN562"/>
      <c r="BO562"/>
      <c r="BP562"/>
      <c r="BQ562"/>
      <c r="BR562"/>
      <c r="BS562"/>
      <c r="BT562"/>
      <c r="BU562"/>
      <c r="BV562"/>
      <c r="BW562"/>
      <c r="BX562"/>
      <c r="BY562"/>
      <c r="BZ562"/>
      <c r="CA562"/>
      <c r="CB562"/>
      <c r="CC562"/>
      <c r="CD562"/>
      <c r="CE562"/>
      <c r="CF562"/>
      <c r="CG562"/>
      <c r="CH562"/>
      <c r="CI562"/>
      <c r="CJ562"/>
      <c r="CK562"/>
      <c r="CL562"/>
      <c r="CN562"/>
    </row>
    <row r="563" spans="9:92" x14ac:dyDescent="0.35">
      <c r="I563"/>
      <c r="J563"/>
      <c r="R563"/>
      <c r="S563"/>
      <c r="T563"/>
      <c r="U563"/>
      <c r="V563"/>
      <c r="W563"/>
      <c r="X563"/>
      <c r="Y563"/>
      <c r="Z563"/>
      <c r="AA563"/>
      <c r="AB563"/>
      <c r="AC563"/>
      <c r="AD563"/>
      <c r="AE563"/>
      <c r="AF563"/>
      <c r="AG563"/>
      <c r="AH563"/>
      <c r="AI563"/>
      <c r="AJ563"/>
      <c r="AK563"/>
      <c r="AL563"/>
      <c r="AM563"/>
      <c r="AN563"/>
      <c r="AO563"/>
      <c r="AP563"/>
      <c r="AQ563"/>
      <c r="AR563"/>
      <c r="AS563"/>
      <c r="AT563"/>
      <c r="AU563"/>
      <c r="AV563"/>
      <c r="AW563"/>
      <c r="AX563"/>
      <c r="AY563"/>
      <c r="AZ563"/>
      <c r="BA563"/>
      <c r="BB563"/>
      <c r="BC563"/>
      <c r="BD563"/>
      <c r="BE563"/>
      <c r="BF563"/>
      <c r="BG563"/>
      <c r="BH563"/>
      <c r="BI563"/>
      <c r="BJ563"/>
      <c r="BK563"/>
      <c r="BL563"/>
      <c r="BM563"/>
      <c r="BN563"/>
      <c r="BO563"/>
      <c r="BP563"/>
      <c r="BQ563"/>
      <c r="BR563"/>
      <c r="BS563"/>
      <c r="BT563"/>
      <c r="BU563"/>
      <c r="BV563"/>
      <c r="BW563"/>
      <c r="BX563"/>
      <c r="BY563"/>
      <c r="BZ563"/>
      <c r="CA563"/>
      <c r="CB563"/>
      <c r="CC563"/>
      <c r="CD563"/>
      <c r="CE563"/>
      <c r="CF563"/>
      <c r="CG563"/>
      <c r="CH563"/>
      <c r="CI563"/>
      <c r="CJ563"/>
      <c r="CK563"/>
      <c r="CL563"/>
      <c r="CN563"/>
    </row>
    <row r="564" spans="9:92" x14ac:dyDescent="0.35">
      <c r="I564"/>
      <c r="J564"/>
      <c r="R564"/>
      <c r="S564"/>
      <c r="T564"/>
      <c r="U564"/>
      <c r="V564"/>
      <c r="W564"/>
      <c r="X564"/>
      <c r="Y564"/>
      <c r="Z564"/>
      <c r="AA564"/>
      <c r="AB564"/>
      <c r="AC564"/>
      <c r="AD564"/>
      <c r="AE564"/>
      <c r="AF564"/>
      <c r="AG564"/>
      <c r="AH564"/>
      <c r="AI564"/>
      <c r="AJ564"/>
      <c r="AK564"/>
      <c r="AL564"/>
      <c r="AM564"/>
      <c r="AN564"/>
      <c r="AO564"/>
      <c r="AP564"/>
      <c r="AQ564"/>
      <c r="AR564"/>
      <c r="AS564"/>
      <c r="AT564"/>
      <c r="AU564"/>
      <c r="AV564"/>
      <c r="AW564"/>
      <c r="AX564"/>
      <c r="AY564"/>
      <c r="AZ564"/>
      <c r="BA564"/>
      <c r="BB564"/>
      <c r="BC564"/>
      <c r="BD564"/>
      <c r="BE564"/>
      <c r="BF564"/>
      <c r="BG564"/>
      <c r="BH564"/>
      <c r="BI564"/>
      <c r="BJ564"/>
      <c r="BK564"/>
      <c r="BL564"/>
      <c r="BM564"/>
      <c r="BN564"/>
      <c r="BO564"/>
      <c r="BP564"/>
      <c r="BQ564"/>
      <c r="BR564"/>
      <c r="BS564"/>
      <c r="BT564"/>
      <c r="BU564"/>
      <c r="BV564"/>
      <c r="BW564"/>
      <c r="BX564"/>
      <c r="BY564"/>
      <c r="BZ564"/>
      <c r="CA564"/>
      <c r="CB564"/>
      <c r="CC564"/>
      <c r="CD564"/>
      <c r="CE564"/>
      <c r="CF564"/>
      <c r="CG564"/>
      <c r="CH564"/>
      <c r="CI564"/>
      <c r="CJ564"/>
      <c r="CK564"/>
      <c r="CL564"/>
      <c r="CN564"/>
    </row>
    <row r="565" spans="9:92" x14ac:dyDescent="0.35">
      <c r="I565"/>
      <c r="J565"/>
      <c r="R565"/>
      <c r="S565"/>
      <c r="T565"/>
      <c r="U565"/>
      <c r="V565"/>
      <c r="W565"/>
      <c r="X565"/>
      <c r="Y565"/>
      <c r="Z565"/>
      <c r="AA565"/>
      <c r="AB565"/>
      <c r="AC565"/>
      <c r="AD565"/>
      <c r="AE565"/>
      <c r="AF565"/>
      <c r="AG565"/>
      <c r="AH565"/>
      <c r="AI565"/>
      <c r="AJ565"/>
      <c r="AK565"/>
      <c r="AL565"/>
      <c r="AM565"/>
      <c r="AN565"/>
      <c r="AO565"/>
      <c r="AP565"/>
      <c r="AQ565"/>
      <c r="AR565"/>
      <c r="AS565"/>
      <c r="AT565"/>
      <c r="AU565"/>
      <c r="AV565"/>
      <c r="AW565"/>
      <c r="AX565"/>
      <c r="AY565"/>
      <c r="AZ565"/>
      <c r="BA565"/>
      <c r="BB565"/>
      <c r="BC565"/>
      <c r="BD565"/>
      <c r="BE565"/>
      <c r="BF565"/>
      <c r="BG565"/>
      <c r="BH565"/>
      <c r="BI565"/>
      <c r="BJ565"/>
      <c r="BK565"/>
      <c r="BL565"/>
      <c r="BM565"/>
      <c r="BN565"/>
      <c r="BO565"/>
      <c r="BP565"/>
      <c r="BQ565"/>
      <c r="BR565"/>
      <c r="BS565"/>
      <c r="BT565"/>
      <c r="BU565"/>
      <c r="BV565"/>
      <c r="BW565"/>
      <c r="BX565"/>
      <c r="BY565"/>
      <c r="BZ565"/>
      <c r="CA565"/>
      <c r="CB565"/>
      <c r="CC565"/>
      <c r="CD565"/>
      <c r="CE565"/>
      <c r="CF565"/>
      <c r="CG565"/>
      <c r="CH565"/>
      <c r="CI565"/>
      <c r="CJ565"/>
      <c r="CK565"/>
      <c r="CL565"/>
      <c r="CN565"/>
    </row>
    <row r="566" spans="9:92" x14ac:dyDescent="0.35">
      <c r="I566"/>
      <c r="J566"/>
      <c r="R566"/>
      <c r="S566"/>
      <c r="T566"/>
      <c r="U566"/>
      <c r="V566"/>
      <c r="W566"/>
      <c r="X566"/>
      <c r="Y566"/>
      <c r="Z566"/>
      <c r="AA566"/>
      <c r="AB566"/>
      <c r="AC566"/>
      <c r="AD566"/>
      <c r="AE566"/>
      <c r="AF566"/>
      <c r="AG566"/>
      <c r="AH566"/>
      <c r="AI566"/>
      <c r="AJ566"/>
      <c r="AK566"/>
      <c r="AL566"/>
      <c r="AM566"/>
      <c r="AN566"/>
      <c r="AO566"/>
      <c r="AP566"/>
      <c r="AQ566"/>
      <c r="AR566"/>
      <c r="AS566"/>
      <c r="AT566"/>
      <c r="AU566"/>
      <c r="AV566"/>
      <c r="AW566"/>
      <c r="AX566"/>
      <c r="AY566"/>
      <c r="AZ566"/>
      <c r="BA566"/>
      <c r="BB566"/>
      <c r="BC566"/>
      <c r="BD566"/>
      <c r="BE566"/>
      <c r="BF566"/>
      <c r="BG566"/>
      <c r="BH566"/>
      <c r="BI566"/>
      <c r="BJ566"/>
      <c r="BK566"/>
      <c r="BL566"/>
      <c r="BM566"/>
      <c r="BN566"/>
      <c r="BO566"/>
      <c r="BP566"/>
      <c r="BQ566"/>
      <c r="BR566"/>
      <c r="BS566"/>
      <c r="BT566"/>
      <c r="BU566"/>
      <c r="BV566"/>
      <c r="BW566"/>
      <c r="BX566"/>
      <c r="BY566"/>
      <c r="BZ566"/>
      <c r="CA566"/>
      <c r="CB566"/>
      <c r="CC566"/>
      <c r="CD566"/>
      <c r="CE566"/>
      <c r="CF566"/>
      <c r="CG566"/>
      <c r="CH566"/>
      <c r="CI566"/>
      <c r="CJ566"/>
      <c r="CK566"/>
      <c r="CL566"/>
      <c r="CN566"/>
    </row>
    <row r="567" spans="9:92" x14ac:dyDescent="0.35">
      <c r="I567"/>
      <c r="J567"/>
      <c r="R567"/>
      <c r="S567"/>
      <c r="T567"/>
      <c r="U567"/>
      <c r="V567"/>
      <c r="W567"/>
      <c r="X567"/>
      <c r="Y567"/>
      <c r="Z567"/>
      <c r="AA567"/>
      <c r="AB567"/>
      <c r="AC567"/>
      <c r="AD567"/>
      <c r="AE567"/>
      <c r="AF567"/>
      <c r="AG567"/>
      <c r="AH567"/>
      <c r="AI567"/>
      <c r="AJ567"/>
      <c r="AK567"/>
      <c r="AL567"/>
      <c r="AM567"/>
      <c r="AN567"/>
      <c r="AO567"/>
      <c r="AP567"/>
      <c r="AQ567"/>
      <c r="AR567"/>
      <c r="AS567"/>
      <c r="AT567"/>
      <c r="AU567"/>
      <c r="AV567"/>
      <c r="AW567"/>
      <c r="AX567"/>
      <c r="AY567"/>
      <c r="AZ567"/>
      <c r="BA567"/>
      <c r="BB567"/>
      <c r="BC567"/>
      <c r="BD567"/>
      <c r="BE567"/>
      <c r="BF567"/>
      <c r="BG567"/>
      <c r="BH567"/>
      <c r="BI567"/>
      <c r="BJ567"/>
      <c r="BK567"/>
      <c r="BL567"/>
      <c r="BM567"/>
      <c r="BN567"/>
      <c r="BO567"/>
      <c r="BP567"/>
      <c r="BQ567"/>
      <c r="BR567"/>
      <c r="BS567"/>
      <c r="BT567"/>
      <c r="BU567"/>
      <c r="BV567"/>
      <c r="BW567"/>
      <c r="BX567"/>
      <c r="BY567"/>
      <c r="BZ567"/>
      <c r="CA567"/>
      <c r="CB567"/>
      <c r="CC567"/>
      <c r="CD567"/>
      <c r="CE567"/>
      <c r="CF567"/>
      <c r="CG567"/>
      <c r="CH567"/>
      <c r="CI567"/>
      <c r="CJ567"/>
      <c r="CK567"/>
      <c r="CL567"/>
      <c r="CN567"/>
    </row>
    <row r="568" spans="9:92" x14ac:dyDescent="0.35">
      <c r="I568"/>
      <c r="J568"/>
      <c r="R568"/>
      <c r="S568"/>
      <c r="T568"/>
      <c r="U568"/>
      <c r="V568"/>
      <c r="W568"/>
      <c r="X568"/>
      <c r="Y568"/>
      <c r="Z568"/>
      <c r="AA568"/>
      <c r="AB568"/>
      <c r="AC568"/>
      <c r="AD568"/>
      <c r="AE568"/>
      <c r="AF568"/>
      <c r="AG568"/>
      <c r="AH568"/>
      <c r="AI568"/>
      <c r="AJ568"/>
      <c r="AK568"/>
      <c r="AL568"/>
      <c r="AM568"/>
      <c r="AN568"/>
      <c r="AO568"/>
      <c r="AP568"/>
      <c r="AQ568"/>
      <c r="AR568"/>
      <c r="AS568"/>
      <c r="AT568"/>
      <c r="AU568"/>
      <c r="AV568"/>
      <c r="AW568"/>
      <c r="AX568"/>
      <c r="AY568"/>
      <c r="AZ568"/>
      <c r="BA568"/>
      <c r="BB568"/>
      <c r="BC568"/>
      <c r="BD568"/>
      <c r="BE568"/>
      <c r="BF568"/>
      <c r="BG568"/>
      <c r="BH568"/>
      <c r="BI568"/>
      <c r="BJ568"/>
      <c r="BK568"/>
      <c r="BL568"/>
      <c r="BM568"/>
      <c r="BN568"/>
      <c r="BO568"/>
      <c r="BP568"/>
      <c r="BQ568"/>
      <c r="BR568"/>
      <c r="BS568"/>
      <c r="BT568"/>
      <c r="BU568"/>
      <c r="BV568"/>
      <c r="BW568"/>
      <c r="BX568"/>
      <c r="BY568"/>
      <c r="BZ568"/>
      <c r="CA568"/>
      <c r="CB568"/>
      <c r="CC568"/>
      <c r="CD568"/>
      <c r="CE568"/>
      <c r="CF568"/>
      <c r="CG568"/>
      <c r="CH568"/>
      <c r="CI568"/>
      <c r="CJ568"/>
      <c r="CK568"/>
      <c r="CL568"/>
      <c r="CN568"/>
    </row>
    <row r="569" spans="9:92" x14ac:dyDescent="0.35">
      <c r="I569"/>
      <c r="J569"/>
      <c r="R569"/>
      <c r="S569"/>
      <c r="T569"/>
      <c r="U569"/>
      <c r="V569"/>
      <c r="W569"/>
      <c r="X569"/>
      <c r="Y569"/>
      <c r="Z569"/>
      <c r="AA569"/>
      <c r="AB569"/>
      <c r="AC569"/>
      <c r="AD569"/>
      <c r="AE569"/>
      <c r="AF569"/>
      <c r="AG569"/>
      <c r="AH569"/>
      <c r="AI569"/>
      <c r="AJ569"/>
      <c r="AK569"/>
      <c r="AL569"/>
      <c r="AM569"/>
      <c r="AN569"/>
      <c r="AO569"/>
      <c r="AP569"/>
      <c r="AQ569"/>
      <c r="AR569"/>
      <c r="AS569"/>
      <c r="AT569"/>
      <c r="AU569"/>
      <c r="AV569"/>
      <c r="AW569"/>
      <c r="AX569"/>
      <c r="AY569"/>
      <c r="AZ569"/>
      <c r="BA569"/>
      <c r="BB569"/>
      <c r="BC569"/>
      <c r="BD569"/>
      <c r="BE569"/>
      <c r="BF569"/>
      <c r="BG569"/>
      <c r="BH569"/>
      <c r="BI569"/>
      <c r="BJ569"/>
      <c r="BK569"/>
      <c r="BL569"/>
      <c r="BM569"/>
      <c r="BN569"/>
      <c r="BO569"/>
      <c r="BP569"/>
      <c r="BQ569"/>
      <c r="BR569"/>
      <c r="BS569"/>
      <c r="BT569"/>
      <c r="BU569"/>
      <c r="BV569"/>
      <c r="BW569"/>
      <c r="BX569"/>
      <c r="BY569"/>
      <c r="BZ569"/>
      <c r="CA569"/>
      <c r="CB569"/>
      <c r="CC569"/>
      <c r="CD569"/>
      <c r="CE569"/>
      <c r="CF569"/>
      <c r="CG569"/>
      <c r="CH569"/>
      <c r="CI569"/>
      <c r="CJ569"/>
      <c r="CK569"/>
      <c r="CL569"/>
      <c r="CN569"/>
    </row>
    <row r="570" spans="9:92" x14ac:dyDescent="0.35">
      <c r="I570"/>
      <c r="J570"/>
      <c r="R570"/>
      <c r="S570"/>
      <c r="T570"/>
      <c r="U570"/>
      <c r="V570"/>
      <c r="W570"/>
      <c r="X570"/>
      <c r="Y570"/>
      <c r="Z570"/>
      <c r="AA570"/>
      <c r="AB570"/>
      <c r="AC570"/>
      <c r="AD570"/>
      <c r="AE570"/>
      <c r="AF570"/>
      <c r="AG570"/>
      <c r="AH570"/>
      <c r="AI570"/>
      <c r="AJ570"/>
      <c r="AK570"/>
      <c r="AL570"/>
      <c r="AM570"/>
      <c r="AN570"/>
      <c r="AO570"/>
      <c r="AP570"/>
      <c r="AQ570"/>
      <c r="AR570"/>
      <c r="AS570"/>
      <c r="AT570"/>
      <c r="AU570"/>
      <c r="AV570"/>
      <c r="AW570"/>
      <c r="AX570"/>
      <c r="AY570"/>
      <c r="AZ570"/>
      <c r="BA570"/>
      <c r="BB570"/>
      <c r="BC570"/>
      <c r="BD570"/>
      <c r="BE570"/>
      <c r="BF570"/>
      <c r="BG570"/>
      <c r="BH570"/>
      <c r="BI570"/>
      <c r="BJ570"/>
      <c r="BK570"/>
      <c r="BL570"/>
      <c r="BM570"/>
      <c r="BN570"/>
      <c r="BO570"/>
      <c r="BP570"/>
      <c r="BQ570"/>
      <c r="BR570"/>
      <c r="BS570"/>
      <c r="BT570"/>
      <c r="BU570"/>
      <c r="BV570"/>
      <c r="BW570"/>
      <c r="BX570"/>
      <c r="BY570"/>
      <c r="BZ570"/>
      <c r="CA570"/>
      <c r="CB570"/>
      <c r="CC570"/>
      <c r="CD570"/>
      <c r="CE570"/>
      <c r="CF570"/>
      <c r="CG570"/>
      <c r="CH570"/>
      <c r="CI570"/>
      <c r="CJ570"/>
      <c r="CK570"/>
      <c r="CL570"/>
      <c r="CN570"/>
    </row>
    <row r="571" spans="9:92" x14ac:dyDescent="0.35">
      <c r="I571"/>
      <c r="J571"/>
      <c r="R571"/>
      <c r="S571"/>
      <c r="T571"/>
      <c r="U571"/>
      <c r="V571"/>
      <c r="W571"/>
      <c r="X571"/>
      <c r="Y571"/>
      <c r="Z571"/>
      <c r="AA571"/>
      <c r="AB571"/>
      <c r="AC571"/>
      <c r="AD571"/>
      <c r="AE571"/>
      <c r="AF571"/>
      <c r="AG571"/>
      <c r="AH571"/>
      <c r="AI571"/>
      <c r="AJ571"/>
      <c r="AK571"/>
      <c r="AL571"/>
      <c r="AM571"/>
      <c r="AN571"/>
      <c r="AO571"/>
      <c r="AP571"/>
      <c r="AQ571"/>
      <c r="AR571"/>
      <c r="AS571"/>
      <c r="AT571"/>
      <c r="AU571"/>
      <c r="AV571"/>
      <c r="AW571"/>
      <c r="AX571"/>
      <c r="AY571"/>
      <c r="AZ571"/>
      <c r="BA571"/>
      <c r="BB571"/>
      <c r="BC571"/>
      <c r="BD571"/>
      <c r="BE571"/>
      <c r="BF571"/>
      <c r="BG571"/>
      <c r="BH571"/>
      <c r="BI571"/>
      <c r="BJ571"/>
      <c r="BK571"/>
      <c r="BL571"/>
      <c r="BM571"/>
      <c r="BN571"/>
      <c r="BO571"/>
      <c r="BP571"/>
      <c r="BQ571"/>
      <c r="BR571"/>
      <c r="BS571"/>
      <c r="BT571"/>
      <c r="BU571"/>
      <c r="BV571"/>
      <c r="BW571"/>
      <c r="BX571"/>
      <c r="BY571"/>
      <c r="BZ571"/>
      <c r="CA571"/>
      <c r="CB571"/>
      <c r="CC571"/>
      <c r="CD571"/>
      <c r="CE571"/>
      <c r="CF571"/>
      <c r="CG571"/>
      <c r="CH571"/>
      <c r="CI571"/>
      <c r="CJ571"/>
      <c r="CK571"/>
      <c r="CL571"/>
      <c r="CN571"/>
    </row>
    <row r="572" spans="9:92" x14ac:dyDescent="0.35">
      <c r="I572"/>
      <c r="J572"/>
      <c r="R572"/>
      <c r="S572"/>
      <c r="T572"/>
      <c r="U572"/>
      <c r="V572"/>
      <c r="W572"/>
      <c r="X572"/>
      <c r="Y572"/>
      <c r="Z572"/>
      <c r="AA572"/>
      <c r="AB572"/>
      <c r="AC572"/>
      <c r="AD572"/>
      <c r="AE572"/>
      <c r="AF572"/>
      <c r="AG572"/>
      <c r="AH572"/>
      <c r="AI572"/>
      <c r="AJ572"/>
      <c r="AK572"/>
      <c r="AL572"/>
      <c r="AM572"/>
      <c r="AN572"/>
      <c r="AO572"/>
      <c r="AP572"/>
      <c r="AQ572"/>
      <c r="AR572"/>
      <c r="AS572"/>
      <c r="AT572"/>
      <c r="AU572"/>
      <c r="AV572"/>
      <c r="AW572"/>
      <c r="AX572"/>
      <c r="AY572"/>
      <c r="AZ572"/>
      <c r="BA572"/>
      <c r="BB572"/>
      <c r="BC572"/>
      <c r="BD572"/>
      <c r="BE572"/>
      <c r="BF572"/>
      <c r="BG572"/>
      <c r="BH572"/>
      <c r="BI572"/>
      <c r="BJ572"/>
      <c r="BK572"/>
      <c r="BL572"/>
      <c r="BM572"/>
      <c r="BN572"/>
      <c r="BO572"/>
      <c r="BP572"/>
      <c r="BQ572"/>
      <c r="BR572"/>
      <c r="BS572"/>
      <c r="BT572"/>
      <c r="BU572"/>
      <c r="BV572"/>
      <c r="BW572"/>
      <c r="BX572"/>
      <c r="BY572"/>
      <c r="BZ572"/>
      <c r="CA572"/>
      <c r="CB572"/>
      <c r="CC572"/>
      <c r="CD572"/>
      <c r="CE572"/>
      <c r="CF572"/>
      <c r="CG572"/>
      <c r="CH572"/>
      <c r="CI572"/>
      <c r="CJ572"/>
      <c r="CK572"/>
      <c r="CL572"/>
      <c r="CN572"/>
    </row>
    <row r="573" spans="9:92" x14ac:dyDescent="0.35">
      <c r="I573"/>
      <c r="J573"/>
      <c r="R573"/>
      <c r="S573"/>
      <c r="T573"/>
      <c r="U573"/>
      <c r="V573"/>
      <c r="W573"/>
      <c r="X573"/>
      <c r="Y573"/>
      <c r="Z573"/>
      <c r="AA573"/>
      <c r="AB573"/>
      <c r="AC573"/>
      <c r="AD573"/>
      <c r="AE573"/>
      <c r="AF573"/>
      <c r="AG573"/>
      <c r="AH573"/>
      <c r="AI573"/>
      <c r="AJ573"/>
      <c r="AK573"/>
      <c r="AL573"/>
      <c r="AM573"/>
      <c r="AN573"/>
      <c r="AO573"/>
      <c r="AP573"/>
      <c r="AQ573"/>
      <c r="AR573"/>
      <c r="AS573"/>
      <c r="AT573"/>
      <c r="AU573"/>
      <c r="AV573"/>
      <c r="AW573"/>
      <c r="AX573"/>
      <c r="AY573"/>
      <c r="AZ573"/>
      <c r="BA573"/>
      <c r="BB573"/>
      <c r="BC573"/>
      <c r="BD573"/>
      <c r="BE573"/>
      <c r="BF573"/>
      <c r="BG573"/>
      <c r="BH573"/>
      <c r="BI573"/>
      <c r="BJ573"/>
      <c r="BK573"/>
      <c r="BL573"/>
      <c r="BM573"/>
      <c r="BN573"/>
      <c r="BO573"/>
      <c r="BP573"/>
      <c r="BQ573"/>
      <c r="BR573"/>
      <c r="BS573"/>
      <c r="BT573"/>
      <c r="BU573"/>
      <c r="BV573"/>
      <c r="BW573"/>
      <c r="BX573"/>
      <c r="BY573"/>
      <c r="BZ573"/>
      <c r="CA573"/>
      <c r="CB573"/>
      <c r="CC573"/>
      <c r="CD573"/>
      <c r="CE573"/>
      <c r="CF573"/>
      <c r="CG573"/>
      <c r="CH573"/>
      <c r="CI573"/>
      <c r="CJ573"/>
      <c r="CK573"/>
      <c r="CL573"/>
      <c r="CN573"/>
    </row>
    <row r="574" spans="9:92" x14ac:dyDescent="0.35">
      <c r="I574"/>
      <c r="J574"/>
      <c r="R574"/>
      <c r="S574"/>
      <c r="T574"/>
      <c r="U574"/>
      <c r="V574"/>
      <c r="W574"/>
      <c r="X574"/>
      <c r="Y574"/>
      <c r="Z574"/>
      <c r="AA574"/>
      <c r="AB574"/>
      <c r="AC574"/>
      <c r="AD574"/>
      <c r="AE574"/>
      <c r="AF574"/>
      <c r="AG574"/>
      <c r="AH574"/>
      <c r="AI574"/>
      <c r="AJ574"/>
      <c r="AK574"/>
      <c r="AL574"/>
      <c r="AM574"/>
      <c r="AN574"/>
      <c r="AO574"/>
      <c r="AP574"/>
      <c r="AQ574"/>
      <c r="AR574"/>
      <c r="AS574"/>
      <c r="AT574"/>
      <c r="AU574"/>
      <c r="AV574"/>
      <c r="AW574"/>
      <c r="AX574"/>
      <c r="AY574"/>
      <c r="AZ574"/>
      <c r="BA574"/>
      <c r="BB574"/>
      <c r="BC574"/>
      <c r="BD574"/>
      <c r="BE574"/>
      <c r="BF574"/>
      <c r="BG574"/>
      <c r="BH574"/>
      <c r="BI574"/>
      <c r="BJ574"/>
      <c r="BK574"/>
      <c r="BL574"/>
      <c r="BM574"/>
      <c r="BN574"/>
      <c r="BO574"/>
      <c r="BP574"/>
      <c r="BQ574"/>
      <c r="BR574"/>
      <c r="BS574"/>
      <c r="BT574"/>
      <c r="BU574"/>
      <c r="BV574"/>
      <c r="BW574"/>
      <c r="BX574"/>
      <c r="BY574"/>
      <c r="BZ574"/>
      <c r="CA574"/>
      <c r="CB574"/>
      <c r="CC574"/>
      <c r="CD574"/>
      <c r="CE574"/>
      <c r="CF574"/>
      <c r="CG574"/>
      <c r="CH574"/>
      <c r="CI574"/>
      <c r="CJ574"/>
      <c r="CK574"/>
      <c r="CL574"/>
      <c r="CN574"/>
    </row>
    <row r="575" spans="9:92" x14ac:dyDescent="0.35">
      <c r="I575"/>
      <c r="J575"/>
      <c r="R575"/>
      <c r="S575"/>
      <c r="T575"/>
      <c r="U575"/>
      <c r="V575"/>
      <c r="W575"/>
      <c r="X575"/>
      <c r="Y575"/>
      <c r="Z575"/>
      <c r="AA575"/>
      <c r="AB575"/>
      <c r="AC575"/>
      <c r="AD575"/>
      <c r="AE575"/>
      <c r="AF575"/>
      <c r="AG575"/>
      <c r="AH575"/>
      <c r="AI575"/>
      <c r="AJ575"/>
      <c r="AK575"/>
      <c r="AL575"/>
      <c r="AM575"/>
      <c r="AN575"/>
      <c r="AO575"/>
      <c r="AP575"/>
      <c r="AQ575"/>
      <c r="AR575"/>
      <c r="AS575"/>
      <c r="AT575"/>
      <c r="AU575"/>
      <c r="AV575"/>
      <c r="AW575"/>
      <c r="AX575"/>
      <c r="AY575"/>
      <c r="AZ575"/>
      <c r="BA575"/>
      <c r="BB575"/>
      <c r="BC575"/>
      <c r="BD575"/>
      <c r="BE575"/>
      <c r="BF575"/>
      <c r="BG575"/>
      <c r="BH575"/>
      <c r="BI575"/>
      <c r="BJ575"/>
      <c r="BK575"/>
      <c r="BL575"/>
      <c r="BM575"/>
      <c r="BN575"/>
      <c r="BO575"/>
      <c r="BP575"/>
      <c r="BQ575"/>
      <c r="BR575"/>
      <c r="BS575"/>
      <c r="BT575"/>
      <c r="BU575"/>
      <c r="BV575"/>
      <c r="BW575"/>
      <c r="BX575"/>
      <c r="BY575"/>
      <c r="BZ575"/>
      <c r="CA575"/>
      <c r="CB575"/>
      <c r="CC575"/>
      <c r="CD575"/>
      <c r="CE575"/>
      <c r="CF575"/>
      <c r="CG575"/>
      <c r="CH575"/>
      <c r="CI575"/>
      <c r="CJ575"/>
      <c r="CK575"/>
      <c r="CL575"/>
      <c r="CN575"/>
    </row>
    <row r="576" spans="9:92" x14ac:dyDescent="0.35">
      <c r="I576"/>
      <c r="J576"/>
      <c r="R576"/>
      <c r="S576"/>
      <c r="T576"/>
      <c r="U576"/>
      <c r="V576"/>
      <c r="W576"/>
      <c r="X576"/>
      <c r="Y576"/>
      <c r="Z576"/>
      <c r="AA576"/>
      <c r="AB576"/>
      <c r="AC576"/>
      <c r="AD576"/>
      <c r="AE576"/>
      <c r="AF576"/>
      <c r="AG576"/>
      <c r="AH576"/>
      <c r="AI576"/>
      <c r="AJ576"/>
      <c r="AK576"/>
      <c r="AL576"/>
      <c r="AM576"/>
      <c r="AN576"/>
      <c r="AO576"/>
      <c r="AP576"/>
      <c r="AQ576"/>
      <c r="AR576"/>
      <c r="AS576"/>
      <c r="AT576"/>
      <c r="AU576"/>
      <c r="AV576"/>
      <c r="AW576"/>
      <c r="AX576"/>
      <c r="AY576"/>
      <c r="AZ576"/>
      <c r="BA576"/>
      <c r="BB576"/>
      <c r="BC576"/>
      <c r="BD576"/>
      <c r="BE576"/>
      <c r="BF576"/>
      <c r="BG576"/>
      <c r="BH576"/>
      <c r="BI576"/>
      <c r="BJ576"/>
      <c r="BK576"/>
      <c r="BL576"/>
      <c r="BM576"/>
      <c r="BN576"/>
      <c r="BO576"/>
      <c r="BP576"/>
      <c r="BQ576"/>
      <c r="BR576"/>
      <c r="BS576"/>
      <c r="BT576"/>
      <c r="BU576"/>
      <c r="BV576"/>
      <c r="BW576"/>
      <c r="BX576"/>
      <c r="BY576"/>
      <c r="BZ576"/>
      <c r="CA576"/>
      <c r="CB576"/>
      <c r="CC576"/>
      <c r="CD576"/>
      <c r="CE576"/>
      <c r="CF576"/>
      <c r="CG576"/>
      <c r="CH576"/>
      <c r="CI576"/>
      <c r="CJ576"/>
      <c r="CK576"/>
      <c r="CL576"/>
      <c r="CN576"/>
    </row>
    <row r="577" spans="9:92" x14ac:dyDescent="0.35">
      <c r="I577"/>
      <c r="J577"/>
      <c r="R577"/>
      <c r="S577"/>
      <c r="T577"/>
      <c r="U577"/>
      <c r="V577"/>
      <c r="W577"/>
      <c r="X577"/>
      <c r="Y577"/>
      <c r="Z577"/>
      <c r="AA577"/>
      <c r="AB577"/>
      <c r="AC577"/>
      <c r="AD577"/>
      <c r="AE577"/>
      <c r="AF577"/>
      <c r="AG577"/>
      <c r="AH577"/>
      <c r="AI577"/>
      <c r="AJ577"/>
      <c r="AK577"/>
      <c r="AL577"/>
      <c r="AM577"/>
      <c r="AN577"/>
      <c r="AO577"/>
      <c r="AP577"/>
      <c r="AQ577"/>
      <c r="AR577"/>
      <c r="AS577"/>
      <c r="AT577"/>
      <c r="AU577"/>
      <c r="AV577"/>
      <c r="AW577"/>
      <c r="AX577"/>
      <c r="AY577"/>
      <c r="AZ577"/>
      <c r="BA577"/>
      <c r="BB577"/>
      <c r="BC577"/>
      <c r="BD577"/>
      <c r="BE577"/>
      <c r="BF577"/>
      <c r="BG577"/>
      <c r="BH577"/>
      <c r="BI577"/>
      <c r="BJ577"/>
      <c r="BK577"/>
      <c r="BL577"/>
      <c r="BM577"/>
      <c r="BN577"/>
      <c r="BO577"/>
      <c r="BP577"/>
      <c r="BQ577"/>
      <c r="BR577"/>
      <c r="BS577"/>
      <c r="BT577"/>
      <c r="BU577"/>
      <c r="BV577"/>
      <c r="BW577"/>
      <c r="BX577"/>
      <c r="BY577"/>
      <c r="BZ577"/>
      <c r="CA577"/>
      <c r="CB577"/>
      <c r="CC577"/>
      <c r="CD577"/>
      <c r="CE577"/>
      <c r="CF577"/>
      <c r="CG577"/>
      <c r="CH577"/>
      <c r="CI577"/>
      <c r="CJ577"/>
      <c r="CK577"/>
      <c r="CL577"/>
      <c r="CN577"/>
    </row>
    <row r="578" spans="9:92" x14ac:dyDescent="0.35">
      <c r="I578"/>
      <c r="J578"/>
      <c r="R578"/>
      <c r="S578"/>
      <c r="T578"/>
      <c r="U578"/>
      <c r="V578"/>
      <c r="W578"/>
      <c r="X578"/>
      <c r="Y578"/>
      <c r="Z578"/>
      <c r="AA578"/>
      <c r="AB578"/>
      <c r="AC578"/>
      <c r="AD578"/>
      <c r="AE578"/>
      <c r="AF578"/>
      <c r="AG578"/>
      <c r="AH578"/>
      <c r="AI578"/>
      <c r="AJ578"/>
      <c r="AK578"/>
      <c r="AL578"/>
      <c r="AM578"/>
      <c r="AN578"/>
      <c r="AO578"/>
      <c r="AP578"/>
      <c r="AQ578"/>
      <c r="AR578"/>
      <c r="AS578"/>
      <c r="AT578"/>
      <c r="AU578"/>
      <c r="AV578"/>
      <c r="AW578"/>
      <c r="AX578"/>
      <c r="AY578"/>
      <c r="AZ578"/>
      <c r="BA578"/>
      <c r="BB578"/>
      <c r="BC578"/>
      <c r="BD578"/>
      <c r="BE578"/>
      <c r="BF578"/>
      <c r="BG578"/>
      <c r="BH578"/>
      <c r="BI578"/>
      <c r="BJ578"/>
      <c r="BK578"/>
      <c r="BL578"/>
      <c r="BM578"/>
      <c r="BN578"/>
      <c r="BO578"/>
      <c r="BP578"/>
      <c r="BQ578"/>
      <c r="BR578"/>
      <c r="BS578"/>
      <c r="BT578"/>
      <c r="BU578"/>
      <c r="BV578"/>
      <c r="BW578"/>
      <c r="BX578"/>
      <c r="BY578"/>
      <c r="BZ578"/>
      <c r="CA578"/>
      <c r="CB578"/>
      <c r="CC578"/>
      <c r="CD578"/>
      <c r="CE578"/>
      <c r="CF578"/>
      <c r="CG578"/>
      <c r="CH578"/>
      <c r="CI578"/>
      <c r="CJ578"/>
      <c r="CK578"/>
      <c r="CL578"/>
      <c r="CN578"/>
    </row>
    <row r="579" spans="9:92" x14ac:dyDescent="0.35">
      <c r="I579"/>
      <c r="J579"/>
      <c r="R579"/>
      <c r="S579"/>
      <c r="T579"/>
      <c r="U579"/>
      <c r="V579"/>
      <c r="W579"/>
      <c r="X579"/>
      <c r="Y579"/>
      <c r="Z579"/>
      <c r="AA579"/>
      <c r="AB579"/>
      <c r="AC579"/>
      <c r="AD579"/>
      <c r="AE579"/>
      <c r="AF579"/>
      <c r="AG579"/>
      <c r="AH579"/>
      <c r="AI579"/>
      <c r="AJ579"/>
      <c r="AK579"/>
      <c r="AL579"/>
      <c r="AM579"/>
      <c r="AN579"/>
      <c r="AO579"/>
      <c r="AP579"/>
      <c r="AQ579"/>
      <c r="AR579"/>
      <c r="AS579"/>
      <c r="AT579"/>
      <c r="AU579"/>
      <c r="AV579"/>
      <c r="AW579"/>
      <c r="AX579"/>
      <c r="AY579"/>
      <c r="AZ579"/>
      <c r="BA579"/>
      <c r="BB579"/>
      <c r="BC579"/>
      <c r="BD579"/>
      <c r="BE579"/>
      <c r="BF579"/>
      <c r="BG579"/>
      <c r="BH579"/>
      <c r="BI579"/>
      <c r="BJ579"/>
      <c r="BK579"/>
      <c r="BL579"/>
      <c r="BM579"/>
      <c r="BN579"/>
      <c r="BO579"/>
      <c r="BP579"/>
      <c r="BQ579"/>
      <c r="BR579"/>
      <c r="BS579"/>
      <c r="BT579"/>
      <c r="BU579"/>
      <c r="BV579"/>
      <c r="BW579"/>
      <c r="BX579"/>
      <c r="BY579"/>
      <c r="BZ579"/>
      <c r="CA579"/>
      <c r="CB579"/>
      <c r="CC579"/>
      <c r="CD579"/>
      <c r="CE579"/>
      <c r="CF579"/>
      <c r="CG579"/>
      <c r="CH579"/>
      <c r="CI579"/>
      <c r="CJ579"/>
      <c r="CK579"/>
      <c r="CL579"/>
      <c r="CN579"/>
    </row>
    <row r="580" spans="9:92" x14ac:dyDescent="0.35">
      <c r="I580"/>
      <c r="J580"/>
      <c r="R580"/>
      <c r="S580"/>
      <c r="T580"/>
      <c r="U580"/>
      <c r="V580"/>
      <c r="W580"/>
      <c r="X580"/>
      <c r="Y580"/>
      <c r="Z580"/>
      <c r="AA580"/>
      <c r="AB580"/>
      <c r="AC580"/>
      <c r="AD580"/>
      <c r="AE580"/>
      <c r="AF580"/>
      <c r="AG580"/>
      <c r="AH580"/>
      <c r="AI580"/>
      <c r="AJ580"/>
      <c r="AK580"/>
      <c r="AL580"/>
      <c r="AM580"/>
      <c r="AN580"/>
      <c r="AO580"/>
      <c r="AP580"/>
      <c r="AQ580"/>
      <c r="AR580"/>
      <c r="AS580"/>
      <c r="AT580"/>
      <c r="AU580"/>
      <c r="AV580"/>
      <c r="AW580"/>
      <c r="AX580"/>
      <c r="AY580"/>
      <c r="AZ580"/>
      <c r="BA580"/>
      <c r="BB580"/>
      <c r="BC580"/>
      <c r="BD580"/>
      <c r="BE580"/>
      <c r="BF580"/>
      <c r="BG580"/>
      <c r="BH580"/>
      <c r="BI580"/>
      <c r="BJ580"/>
      <c r="BK580"/>
      <c r="BL580"/>
      <c r="BM580"/>
      <c r="BN580"/>
      <c r="BO580"/>
      <c r="BP580"/>
      <c r="BQ580"/>
      <c r="BR580"/>
      <c r="BS580"/>
      <c r="BT580"/>
      <c r="BU580"/>
      <c r="BV580"/>
      <c r="BW580"/>
      <c r="BX580"/>
      <c r="BY580"/>
      <c r="BZ580"/>
      <c r="CA580"/>
      <c r="CB580"/>
      <c r="CC580"/>
      <c r="CD580"/>
      <c r="CE580"/>
      <c r="CF580"/>
      <c r="CG580"/>
      <c r="CH580"/>
      <c r="CI580"/>
      <c r="CJ580"/>
      <c r="CK580"/>
      <c r="CL580"/>
      <c r="CN580"/>
    </row>
    <row r="581" spans="9:92" x14ac:dyDescent="0.35">
      <c r="I581"/>
      <c r="J581"/>
      <c r="R581"/>
      <c r="S581"/>
      <c r="T581"/>
      <c r="U581"/>
      <c r="V581"/>
      <c r="W581"/>
      <c r="X581"/>
      <c r="Y581"/>
      <c r="Z581"/>
      <c r="AA581"/>
      <c r="AB581"/>
      <c r="AC581"/>
      <c r="AD581"/>
      <c r="AE581"/>
      <c r="AF581"/>
      <c r="AG581"/>
      <c r="AH581"/>
      <c r="AI581"/>
      <c r="AJ581"/>
      <c r="AK581"/>
      <c r="AL581"/>
      <c r="AM581"/>
      <c r="AN581"/>
      <c r="AO581"/>
      <c r="AP581"/>
      <c r="AQ581"/>
      <c r="AR581"/>
      <c r="AS581"/>
      <c r="AT581"/>
      <c r="AU581"/>
      <c r="AV581"/>
      <c r="AW581"/>
      <c r="AX581"/>
      <c r="AY581"/>
      <c r="AZ581"/>
      <c r="BA581"/>
      <c r="BB581"/>
      <c r="BC581"/>
      <c r="BD581"/>
      <c r="BE581"/>
      <c r="BF581"/>
      <c r="BG581"/>
      <c r="BH581"/>
      <c r="BI581"/>
      <c r="BJ581"/>
      <c r="BK581"/>
      <c r="BL581"/>
      <c r="BM581"/>
      <c r="BN581"/>
      <c r="BO581"/>
      <c r="BP581"/>
      <c r="BQ581"/>
      <c r="BR581"/>
      <c r="BS581"/>
      <c r="BT581"/>
      <c r="BU581"/>
      <c r="BV581"/>
      <c r="BW581"/>
      <c r="BX581"/>
      <c r="BY581"/>
      <c r="BZ581"/>
      <c r="CA581"/>
      <c r="CB581"/>
      <c r="CC581"/>
      <c r="CD581"/>
      <c r="CE581"/>
      <c r="CF581"/>
      <c r="CG581"/>
      <c r="CH581"/>
      <c r="CI581"/>
      <c r="CJ581"/>
      <c r="CK581"/>
      <c r="CL581"/>
      <c r="CN581"/>
    </row>
    <row r="582" spans="9:92" x14ac:dyDescent="0.35">
      <c r="I582"/>
      <c r="J582"/>
      <c r="R582"/>
      <c r="S582"/>
      <c r="T582"/>
      <c r="U582"/>
      <c r="V582"/>
      <c r="W582"/>
      <c r="X582"/>
      <c r="Y582"/>
      <c r="Z582"/>
      <c r="AA582"/>
      <c r="AB582"/>
      <c r="AC582"/>
      <c r="AD582"/>
      <c r="AE582"/>
      <c r="AF582"/>
      <c r="AG582"/>
      <c r="AH582"/>
      <c r="AI582"/>
      <c r="AJ582"/>
      <c r="AK582"/>
      <c r="AL582"/>
      <c r="AM582"/>
      <c r="AN582"/>
      <c r="AO582"/>
      <c r="AP582"/>
      <c r="AQ582"/>
      <c r="AR582"/>
      <c r="AS582"/>
      <c r="AT582"/>
      <c r="AU582"/>
      <c r="AV582"/>
      <c r="AW582"/>
      <c r="AX582"/>
      <c r="AY582"/>
      <c r="AZ582"/>
      <c r="BA582"/>
      <c r="BB582"/>
      <c r="BC582"/>
      <c r="BD582"/>
      <c r="BE582"/>
      <c r="BF582"/>
      <c r="BG582"/>
      <c r="BH582"/>
      <c r="BI582"/>
      <c r="BJ582"/>
      <c r="BK582"/>
      <c r="BL582"/>
      <c r="BM582"/>
      <c r="BN582"/>
      <c r="BO582"/>
      <c r="BP582"/>
      <c r="BQ582"/>
      <c r="BR582"/>
      <c r="BS582"/>
      <c r="BT582"/>
      <c r="BU582"/>
      <c r="BV582"/>
      <c r="BW582"/>
      <c r="BX582"/>
      <c r="BY582"/>
      <c r="BZ582"/>
      <c r="CA582"/>
      <c r="CB582"/>
      <c r="CC582"/>
      <c r="CD582"/>
      <c r="CE582"/>
      <c r="CF582"/>
      <c r="CG582"/>
      <c r="CH582"/>
      <c r="CI582"/>
      <c r="CJ582"/>
      <c r="CK582"/>
      <c r="CL582"/>
      <c r="CN582"/>
    </row>
    <row r="583" spans="9:92" x14ac:dyDescent="0.35">
      <c r="I583"/>
      <c r="J583"/>
      <c r="R583"/>
      <c r="S583"/>
      <c r="T583"/>
      <c r="U583"/>
      <c r="V583"/>
      <c r="W583"/>
      <c r="X583"/>
      <c r="Y583"/>
      <c r="Z583"/>
      <c r="AA583"/>
      <c r="AB583"/>
      <c r="AC583"/>
      <c r="AD583"/>
      <c r="AE583"/>
      <c r="AF583"/>
      <c r="AG583"/>
      <c r="AH583"/>
      <c r="AI583"/>
      <c r="AJ583"/>
      <c r="AK583"/>
      <c r="AL583"/>
      <c r="AM583"/>
      <c r="AN583"/>
      <c r="AO583"/>
      <c r="AP583"/>
      <c r="AQ583"/>
      <c r="AR583"/>
      <c r="AS583"/>
      <c r="AT583"/>
      <c r="AU583"/>
      <c r="AV583"/>
      <c r="AW583"/>
      <c r="AX583"/>
      <c r="AY583"/>
      <c r="AZ583"/>
      <c r="BA583"/>
      <c r="BB583"/>
      <c r="BC583"/>
      <c r="BD583"/>
      <c r="BE583"/>
      <c r="BF583"/>
      <c r="BG583"/>
      <c r="BH583"/>
      <c r="BI583"/>
      <c r="BJ583"/>
      <c r="BK583"/>
      <c r="BL583"/>
      <c r="BM583"/>
      <c r="BN583"/>
      <c r="BO583"/>
      <c r="BP583"/>
      <c r="BQ583"/>
      <c r="BR583"/>
      <c r="BS583"/>
      <c r="BT583"/>
      <c r="BU583"/>
      <c r="BV583"/>
      <c r="BW583"/>
      <c r="BX583"/>
      <c r="BY583"/>
      <c r="BZ583"/>
      <c r="CA583"/>
      <c r="CB583"/>
      <c r="CC583"/>
      <c r="CD583"/>
      <c r="CE583"/>
      <c r="CF583"/>
      <c r="CG583"/>
      <c r="CH583"/>
      <c r="CI583"/>
      <c r="CJ583"/>
      <c r="CK583"/>
      <c r="CL583"/>
      <c r="CN583"/>
    </row>
    <row r="584" spans="9:92" x14ac:dyDescent="0.35">
      <c r="I584"/>
      <c r="J584"/>
      <c r="R584"/>
      <c r="S584"/>
      <c r="T584"/>
      <c r="U584"/>
      <c r="V584"/>
      <c r="W584"/>
      <c r="X584"/>
      <c r="Y584"/>
      <c r="Z584"/>
      <c r="AA584"/>
      <c r="AB584"/>
      <c r="AC584"/>
      <c r="AD584"/>
      <c r="AE584"/>
      <c r="AF584"/>
      <c r="AG584"/>
      <c r="AH584"/>
      <c r="AI584"/>
      <c r="AJ584"/>
      <c r="AK584"/>
      <c r="AL584"/>
      <c r="AM584"/>
      <c r="AN584"/>
      <c r="AO584"/>
      <c r="AP584"/>
      <c r="AQ584"/>
      <c r="AR584"/>
      <c r="AS584"/>
      <c r="AT584"/>
      <c r="AU584"/>
      <c r="AV584"/>
      <c r="AW584"/>
      <c r="AX584"/>
      <c r="AY584"/>
      <c r="AZ584"/>
      <c r="BA584"/>
      <c r="BB584"/>
      <c r="BC584"/>
      <c r="BD584"/>
      <c r="BE584"/>
      <c r="BF584"/>
      <c r="BG584"/>
      <c r="BH584"/>
      <c r="BI584"/>
      <c r="BJ584"/>
      <c r="BK584"/>
      <c r="BL584"/>
      <c r="BM584"/>
      <c r="BN584"/>
      <c r="BO584"/>
      <c r="BP584"/>
      <c r="BQ584"/>
      <c r="BR584"/>
      <c r="BS584"/>
      <c r="BT584"/>
      <c r="BU584"/>
      <c r="BV584"/>
      <c r="BW584"/>
      <c r="BX584"/>
      <c r="BY584"/>
      <c r="BZ584"/>
      <c r="CA584"/>
      <c r="CB584"/>
      <c r="CC584"/>
      <c r="CD584"/>
      <c r="CE584"/>
      <c r="CF584"/>
      <c r="CG584"/>
      <c r="CH584"/>
      <c r="CI584"/>
      <c r="CJ584"/>
      <c r="CK584"/>
      <c r="CL584"/>
      <c r="CN584"/>
    </row>
    <row r="585" spans="9:92" x14ac:dyDescent="0.35">
      <c r="I585"/>
      <c r="J585"/>
      <c r="R585"/>
      <c r="S585"/>
      <c r="T585"/>
      <c r="U585"/>
      <c r="V585"/>
      <c r="W585"/>
      <c r="X585"/>
      <c r="Y585"/>
      <c r="Z585"/>
      <c r="AA585"/>
      <c r="AB585"/>
      <c r="AC585"/>
      <c r="AD585"/>
      <c r="AE585"/>
      <c r="AF585"/>
      <c r="AG585"/>
      <c r="AH585"/>
      <c r="AI585"/>
      <c r="AJ585"/>
      <c r="AK585"/>
      <c r="AL585"/>
      <c r="AM585"/>
      <c r="AN585"/>
      <c r="AO585"/>
      <c r="AP585"/>
      <c r="AQ585"/>
      <c r="AR585"/>
      <c r="AS585"/>
      <c r="AT585"/>
      <c r="AU585"/>
      <c r="AV585"/>
      <c r="AW585"/>
      <c r="AX585"/>
      <c r="AY585"/>
      <c r="AZ585"/>
      <c r="BA585"/>
      <c r="BB585"/>
      <c r="BC585"/>
      <c r="BD585"/>
      <c r="BE585"/>
      <c r="BF585"/>
      <c r="BG585"/>
      <c r="BH585"/>
      <c r="BI585"/>
      <c r="BJ585"/>
      <c r="BK585"/>
      <c r="BL585"/>
      <c r="BM585"/>
      <c r="BN585"/>
      <c r="BO585"/>
      <c r="BP585"/>
      <c r="BQ585"/>
      <c r="BR585"/>
      <c r="BS585"/>
      <c r="BT585"/>
      <c r="BU585"/>
      <c r="BV585"/>
      <c r="BW585"/>
      <c r="BX585"/>
      <c r="BY585"/>
      <c r="BZ585"/>
      <c r="CA585"/>
      <c r="CB585"/>
      <c r="CC585"/>
      <c r="CD585"/>
      <c r="CE585"/>
      <c r="CF585"/>
      <c r="CG585"/>
      <c r="CH585"/>
      <c r="CI585"/>
      <c r="CJ585"/>
      <c r="CK585"/>
      <c r="CL585"/>
      <c r="CN585"/>
    </row>
    <row r="586" spans="9:92" x14ac:dyDescent="0.35">
      <c r="I586"/>
      <c r="J586"/>
      <c r="R586"/>
      <c r="S586"/>
      <c r="T586"/>
      <c r="U586"/>
      <c r="V586"/>
      <c r="W586"/>
      <c r="X586"/>
      <c r="Y586"/>
      <c r="Z586"/>
      <c r="AA586"/>
      <c r="AB586"/>
      <c r="AC586"/>
      <c r="AD586"/>
      <c r="AE586"/>
      <c r="AF586"/>
      <c r="AG586"/>
      <c r="AH586"/>
      <c r="AI586"/>
      <c r="AJ586"/>
      <c r="AK586"/>
      <c r="AL586"/>
      <c r="AM586"/>
      <c r="AN586"/>
      <c r="AO586"/>
      <c r="AP586"/>
      <c r="AQ586"/>
      <c r="AR586"/>
      <c r="AS586"/>
      <c r="AT586"/>
      <c r="AU586"/>
      <c r="AV586"/>
      <c r="AW586"/>
      <c r="AX586"/>
      <c r="AY586"/>
      <c r="AZ586"/>
      <c r="BA586"/>
      <c r="BB586"/>
      <c r="BC586"/>
      <c r="BD586"/>
      <c r="BE586"/>
      <c r="BF586"/>
      <c r="BG586"/>
      <c r="BH586"/>
      <c r="BI586"/>
      <c r="BJ586"/>
      <c r="BK586"/>
      <c r="BL586"/>
      <c r="BM586"/>
      <c r="BN586"/>
      <c r="BO586"/>
      <c r="BP586"/>
      <c r="BQ586"/>
      <c r="BR586"/>
      <c r="BS586"/>
      <c r="BT586"/>
      <c r="BU586"/>
      <c r="BV586"/>
      <c r="BW586"/>
      <c r="BX586"/>
      <c r="BY586"/>
      <c r="BZ586"/>
      <c r="CA586"/>
      <c r="CB586"/>
      <c r="CC586"/>
      <c r="CD586"/>
      <c r="CE586"/>
      <c r="CF586"/>
      <c r="CG586"/>
      <c r="CH586"/>
      <c r="CI586"/>
      <c r="CJ586"/>
      <c r="CK586"/>
      <c r="CL586"/>
      <c r="CN586"/>
    </row>
    <row r="587" spans="9:92" x14ac:dyDescent="0.35">
      <c r="I587"/>
      <c r="J587"/>
      <c r="R587"/>
      <c r="S587"/>
      <c r="T587"/>
      <c r="U587"/>
      <c r="V587"/>
      <c r="W587"/>
      <c r="X587"/>
      <c r="Y587"/>
      <c r="Z587"/>
      <c r="AA587"/>
      <c r="AB587"/>
      <c r="AC587"/>
      <c r="AD587"/>
      <c r="AE587"/>
      <c r="AF587"/>
      <c r="AG587"/>
      <c r="AH587"/>
      <c r="AI587"/>
      <c r="AJ587"/>
      <c r="AK587"/>
      <c r="AL587"/>
      <c r="AM587"/>
      <c r="AN587"/>
      <c r="AO587"/>
      <c r="AP587"/>
      <c r="AQ587"/>
      <c r="AR587"/>
      <c r="AS587"/>
      <c r="AT587"/>
      <c r="AU587"/>
      <c r="AV587"/>
      <c r="AW587"/>
      <c r="AX587"/>
      <c r="AY587"/>
      <c r="AZ587"/>
      <c r="BA587"/>
      <c r="BB587"/>
      <c r="BC587"/>
      <c r="BD587"/>
      <c r="BE587"/>
      <c r="BF587"/>
      <c r="BG587"/>
      <c r="BH587"/>
      <c r="BI587"/>
      <c r="BJ587"/>
      <c r="BK587"/>
      <c r="BL587"/>
      <c r="BM587"/>
      <c r="BN587"/>
      <c r="BO587"/>
      <c r="BP587"/>
      <c r="BQ587"/>
      <c r="BR587"/>
      <c r="BS587"/>
      <c r="BT587"/>
      <c r="BU587"/>
      <c r="BV587"/>
      <c r="BW587"/>
      <c r="BX587"/>
      <c r="BY587"/>
      <c r="BZ587"/>
      <c r="CA587"/>
      <c r="CB587"/>
      <c r="CC587"/>
      <c r="CD587"/>
      <c r="CE587"/>
      <c r="CF587"/>
      <c r="CG587"/>
      <c r="CH587"/>
      <c r="CI587"/>
      <c r="CJ587"/>
      <c r="CK587"/>
      <c r="CL587"/>
      <c r="CN587"/>
    </row>
    <row r="588" spans="9:92" x14ac:dyDescent="0.35">
      <c r="I588"/>
      <c r="J588"/>
      <c r="R588"/>
      <c r="S588"/>
      <c r="T588"/>
      <c r="U588"/>
      <c r="V588"/>
      <c r="W588"/>
      <c r="X588"/>
      <c r="Y588"/>
      <c r="Z588"/>
      <c r="AA588"/>
      <c r="AB588"/>
      <c r="AC588"/>
      <c r="AD588"/>
      <c r="AE588"/>
      <c r="AF588"/>
      <c r="AG588"/>
      <c r="AH588"/>
      <c r="AI588"/>
      <c r="AJ588"/>
      <c r="AK588"/>
      <c r="AL588"/>
      <c r="AM588"/>
      <c r="AN588"/>
      <c r="AO588"/>
      <c r="AP588"/>
      <c r="AQ588"/>
      <c r="AR588"/>
      <c r="AS588"/>
      <c r="AT588"/>
      <c r="AU588"/>
      <c r="AV588"/>
      <c r="AW588"/>
      <c r="AX588"/>
      <c r="AY588"/>
      <c r="AZ588"/>
      <c r="BA588"/>
      <c r="BB588"/>
      <c r="BC588"/>
      <c r="BD588"/>
      <c r="BE588"/>
      <c r="BF588"/>
      <c r="BG588"/>
      <c r="BH588"/>
      <c r="BI588"/>
      <c r="BJ588"/>
      <c r="BK588"/>
      <c r="BL588"/>
      <c r="BM588"/>
      <c r="BN588"/>
      <c r="BO588"/>
      <c r="BP588"/>
      <c r="BQ588"/>
      <c r="BR588"/>
      <c r="BS588"/>
      <c r="BT588"/>
      <c r="BU588"/>
      <c r="BV588"/>
      <c r="BW588"/>
      <c r="BX588"/>
      <c r="BY588"/>
      <c r="BZ588"/>
      <c r="CA588"/>
      <c r="CB588"/>
      <c r="CC588"/>
      <c r="CD588"/>
      <c r="CE588"/>
      <c r="CF588"/>
      <c r="CG588"/>
      <c r="CH588"/>
      <c r="CI588"/>
      <c r="CJ588"/>
      <c r="CK588"/>
      <c r="CL588"/>
      <c r="CN588"/>
    </row>
    <row r="589" spans="9:92" x14ac:dyDescent="0.35">
      <c r="I589"/>
      <c r="J589"/>
      <c r="R589"/>
      <c r="S589"/>
      <c r="T589"/>
      <c r="U589"/>
      <c r="V589"/>
      <c r="W589"/>
      <c r="X589"/>
      <c r="Y589"/>
      <c r="Z589"/>
      <c r="AA589"/>
      <c r="AB589"/>
      <c r="AC589"/>
      <c r="AD589"/>
      <c r="AE589"/>
      <c r="AF589"/>
      <c r="AG589"/>
      <c r="AH589"/>
      <c r="AI589"/>
      <c r="AJ589"/>
      <c r="AK589"/>
      <c r="AL589"/>
      <c r="AM589"/>
      <c r="AN589"/>
      <c r="AO589"/>
      <c r="AP589"/>
      <c r="AQ589"/>
      <c r="AR589"/>
      <c r="AS589"/>
      <c r="AT589"/>
      <c r="AU589"/>
      <c r="AV589"/>
      <c r="AW589"/>
      <c r="AX589"/>
      <c r="AY589"/>
      <c r="AZ589"/>
      <c r="BA589"/>
      <c r="BB589"/>
      <c r="BC589"/>
      <c r="BD589"/>
      <c r="BE589"/>
      <c r="BF589"/>
      <c r="BG589"/>
      <c r="BH589"/>
      <c r="BI589"/>
      <c r="BJ589"/>
      <c r="BK589"/>
      <c r="BL589"/>
      <c r="BM589"/>
      <c r="BN589"/>
      <c r="BO589"/>
      <c r="BP589"/>
      <c r="BQ589"/>
      <c r="BR589"/>
      <c r="BS589"/>
      <c r="BT589"/>
      <c r="BU589"/>
      <c r="BV589"/>
      <c r="BW589"/>
      <c r="BX589"/>
      <c r="BY589"/>
      <c r="BZ589"/>
      <c r="CA589"/>
      <c r="CB589"/>
      <c r="CC589"/>
      <c r="CD589"/>
      <c r="CE589"/>
      <c r="CF589"/>
      <c r="CG589"/>
      <c r="CH589"/>
      <c r="CI589"/>
      <c r="CJ589"/>
      <c r="CK589"/>
      <c r="CL589"/>
      <c r="CN589"/>
    </row>
    <row r="590" spans="9:92" x14ac:dyDescent="0.35">
      <c r="I590"/>
      <c r="J590"/>
      <c r="R590"/>
      <c r="S590"/>
      <c r="T590"/>
      <c r="U590"/>
      <c r="V590"/>
      <c r="W590"/>
      <c r="X590"/>
      <c r="Y590"/>
      <c r="Z590"/>
      <c r="AA590"/>
      <c r="AB590"/>
      <c r="AC590"/>
      <c r="AD590"/>
      <c r="AE590"/>
      <c r="AF590"/>
      <c r="AG590"/>
      <c r="AH590"/>
      <c r="AI590"/>
      <c r="AJ590"/>
      <c r="AK590"/>
      <c r="AL590"/>
      <c r="AM590"/>
      <c r="AN590"/>
      <c r="AO590"/>
      <c r="AP590"/>
      <c r="AQ590"/>
      <c r="AR590"/>
      <c r="AS590"/>
      <c r="AT590"/>
      <c r="AU590"/>
      <c r="AV590"/>
      <c r="AW590"/>
      <c r="AX590"/>
      <c r="AY590"/>
      <c r="AZ590"/>
      <c r="BA590"/>
      <c r="BB590"/>
      <c r="BC590"/>
      <c r="BD590"/>
      <c r="BE590"/>
      <c r="BF590"/>
      <c r="BG590"/>
      <c r="BH590"/>
      <c r="BI590"/>
      <c r="BJ590"/>
      <c r="BK590"/>
      <c r="BL590"/>
      <c r="BM590"/>
      <c r="BN590"/>
      <c r="BO590"/>
      <c r="BP590"/>
      <c r="BQ590"/>
      <c r="BR590"/>
      <c r="BS590"/>
      <c r="BT590"/>
      <c r="BU590"/>
      <c r="BV590"/>
      <c r="BW590"/>
      <c r="BX590"/>
      <c r="BY590"/>
      <c r="BZ590"/>
      <c r="CA590"/>
      <c r="CB590"/>
      <c r="CC590"/>
      <c r="CD590"/>
      <c r="CE590"/>
      <c r="CF590"/>
      <c r="CG590"/>
      <c r="CH590"/>
      <c r="CI590"/>
      <c r="CJ590"/>
      <c r="CK590"/>
      <c r="CL590"/>
      <c r="CN590"/>
    </row>
    <row r="591" spans="9:92" x14ac:dyDescent="0.35">
      <c r="I591"/>
      <c r="J591"/>
      <c r="R591"/>
      <c r="S591"/>
      <c r="T591"/>
      <c r="U591"/>
      <c r="V591"/>
      <c r="W591"/>
      <c r="X591"/>
      <c r="Y591"/>
      <c r="Z591"/>
      <c r="AA591"/>
      <c r="AB591"/>
      <c r="AC591"/>
      <c r="AD591"/>
      <c r="AE591"/>
      <c r="AF591"/>
      <c r="AG591"/>
      <c r="AH591"/>
      <c r="AI591"/>
      <c r="AJ591"/>
      <c r="AK591"/>
      <c r="AL591"/>
      <c r="AM591"/>
      <c r="AN591"/>
      <c r="AO591"/>
      <c r="AP591"/>
      <c r="AQ591"/>
      <c r="AR591"/>
      <c r="AS591"/>
      <c r="AT591"/>
      <c r="AU591"/>
      <c r="AV591"/>
      <c r="AW591"/>
      <c r="AX591"/>
      <c r="AY591"/>
      <c r="AZ591"/>
      <c r="BA591"/>
      <c r="BB591"/>
      <c r="BC591"/>
      <c r="BD591"/>
      <c r="BE591"/>
      <c r="BF591"/>
      <c r="BG591"/>
      <c r="BH591"/>
      <c r="BI591"/>
      <c r="BJ591"/>
      <c r="BK591"/>
      <c r="BL591"/>
      <c r="BM591"/>
      <c r="BN591"/>
      <c r="BO591"/>
      <c r="BP591"/>
      <c r="BQ591"/>
      <c r="BR591"/>
      <c r="BS591"/>
      <c r="BT591"/>
      <c r="BU591"/>
      <c r="BV591"/>
      <c r="BW591"/>
      <c r="BX591"/>
      <c r="BY591"/>
      <c r="BZ591"/>
      <c r="CA591"/>
      <c r="CB591"/>
      <c r="CC591"/>
      <c r="CD591"/>
      <c r="CE591"/>
      <c r="CF591"/>
      <c r="CG591"/>
      <c r="CH591"/>
      <c r="CI591"/>
      <c r="CJ591"/>
      <c r="CK591"/>
      <c r="CL591"/>
      <c r="CN591"/>
    </row>
    <row r="592" spans="9:92" x14ac:dyDescent="0.35">
      <c r="I592"/>
      <c r="J592"/>
      <c r="R592"/>
      <c r="S592"/>
      <c r="T592"/>
      <c r="U592"/>
      <c r="V592"/>
      <c r="W592"/>
      <c r="X592"/>
      <c r="Y592"/>
      <c r="Z592"/>
      <c r="AA592"/>
      <c r="AB592"/>
      <c r="AC592"/>
      <c r="AD592"/>
      <c r="AE592"/>
      <c r="AF592"/>
      <c r="AG592"/>
      <c r="AH592"/>
      <c r="AI592"/>
      <c r="AJ592"/>
      <c r="AK592"/>
      <c r="AL592"/>
      <c r="AM592"/>
      <c r="AN592"/>
      <c r="AO592"/>
      <c r="AP592"/>
      <c r="AQ592"/>
      <c r="AR592"/>
      <c r="AS592"/>
      <c r="AT592"/>
      <c r="AU592"/>
      <c r="AV592"/>
      <c r="AW592"/>
      <c r="AX592"/>
      <c r="AY592"/>
      <c r="AZ592"/>
      <c r="BA592"/>
      <c r="BB592"/>
      <c r="BC592"/>
      <c r="BD592"/>
      <c r="BE592"/>
      <c r="BF592"/>
      <c r="BG592"/>
      <c r="BH592"/>
      <c r="BI592"/>
      <c r="BJ592"/>
      <c r="BK592"/>
      <c r="BL592"/>
      <c r="BM592"/>
      <c r="BN592"/>
      <c r="BO592"/>
      <c r="BP592"/>
      <c r="BQ592"/>
      <c r="BR592"/>
      <c r="BS592"/>
      <c r="BT592"/>
      <c r="BU592"/>
      <c r="BV592"/>
      <c r="BW592"/>
      <c r="BX592"/>
      <c r="BY592"/>
      <c r="BZ592"/>
      <c r="CA592"/>
      <c r="CB592"/>
      <c r="CC592"/>
      <c r="CD592"/>
      <c r="CE592"/>
      <c r="CF592"/>
      <c r="CG592"/>
      <c r="CH592"/>
      <c r="CI592"/>
      <c r="CJ592"/>
      <c r="CK592"/>
      <c r="CL592"/>
      <c r="CN592"/>
    </row>
    <row r="593" spans="9:92" x14ac:dyDescent="0.35">
      <c r="I593"/>
      <c r="J593"/>
      <c r="R593"/>
      <c r="S593"/>
      <c r="T593"/>
      <c r="U593"/>
      <c r="V593"/>
      <c r="W593"/>
      <c r="X593"/>
      <c r="Y593"/>
      <c r="Z593"/>
      <c r="AA593"/>
      <c r="AB593"/>
      <c r="AC593"/>
      <c r="AD593"/>
      <c r="AE593"/>
      <c r="AF593"/>
      <c r="AG593"/>
      <c r="AH593"/>
      <c r="AI593"/>
      <c r="AJ593"/>
      <c r="AK593"/>
      <c r="AL593"/>
      <c r="AM593"/>
      <c r="AN593"/>
      <c r="AO593"/>
      <c r="AP593"/>
      <c r="AQ593"/>
      <c r="AR593"/>
      <c r="AS593"/>
      <c r="AT593"/>
      <c r="AU593"/>
      <c r="AV593"/>
      <c r="AW593"/>
      <c r="AX593"/>
      <c r="AY593"/>
      <c r="AZ593"/>
      <c r="BA593"/>
      <c r="BB593"/>
      <c r="BC593"/>
      <c r="BD593"/>
      <c r="BE593"/>
      <c r="BF593"/>
      <c r="BG593"/>
      <c r="BH593"/>
      <c r="BI593"/>
      <c r="BJ593"/>
      <c r="BK593"/>
      <c r="BL593"/>
      <c r="BM593"/>
      <c r="BN593"/>
      <c r="BO593"/>
      <c r="BP593"/>
      <c r="BQ593"/>
      <c r="BR593"/>
      <c r="BS593"/>
      <c r="BT593"/>
      <c r="BU593"/>
      <c r="BV593"/>
      <c r="BW593"/>
      <c r="BX593"/>
      <c r="BY593"/>
      <c r="BZ593"/>
      <c r="CA593"/>
      <c r="CB593"/>
      <c r="CC593"/>
      <c r="CD593"/>
      <c r="CE593"/>
      <c r="CF593"/>
      <c r="CG593"/>
      <c r="CH593"/>
      <c r="CI593"/>
      <c r="CJ593"/>
      <c r="CK593"/>
      <c r="CL593"/>
      <c r="CN593"/>
    </row>
    <row r="594" spans="9:92" x14ac:dyDescent="0.35">
      <c r="I594"/>
      <c r="J594"/>
      <c r="R594"/>
      <c r="S594"/>
      <c r="T594"/>
      <c r="U594"/>
      <c r="V594"/>
      <c r="W594"/>
      <c r="X594"/>
      <c r="Y594"/>
      <c r="Z594"/>
      <c r="AA594"/>
      <c r="AB594"/>
      <c r="AC594"/>
      <c r="AD594"/>
      <c r="AE594"/>
      <c r="AF594"/>
      <c r="AG594"/>
      <c r="AH594"/>
      <c r="AI594"/>
      <c r="AJ594"/>
      <c r="AK594"/>
      <c r="AL594"/>
      <c r="AM594"/>
      <c r="AN594"/>
      <c r="AO594"/>
      <c r="AP594"/>
      <c r="AQ594"/>
      <c r="AR594"/>
      <c r="AS594"/>
      <c r="AT594"/>
      <c r="AU594"/>
      <c r="AV594"/>
      <c r="AW594"/>
      <c r="AX594"/>
      <c r="AY594"/>
      <c r="AZ594"/>
      <c r="BA594"/>
      <c r="BB594"/>
      <c r="BC594"/>
      <c r="BD594"/>
      <c r="BE594"/>
      <c r="BF594"/>
      <c r="BG594"/>
      <c r="BH594"/>
      <c r="BI594"/>
      <c r="BJ594"/>
      <c r="BK594"/>
      <c r="BL594"/>
      <c r="BM594"/>
      <c r="BN594"/>
      <c r="BO594"/>
      <c r="BP594"/>
      <c r="BQ594"/>
      <c r="BR594"/>
      <c r="BS594"/>
      <c r="BT594"/>
      <c r="BU594"/>
      <c r="BV594"/>
      <c r="BW594"/>
      <c r="BX594"/>
      <c r="BY594"/>
      <c r="BZ594"/>
      <c r="CA594"/>
      <c r="CB594"/>
      <c r="CC594"/>
      <c r="CD594"/>
      <c r="CE594"/>
      <c r="CF594"/>
      <c r="CG594"/>
      <c r="CH594"/>
      <c r="CI594"/>
      <c r="CJ594"/>
      <c r="CK594"/>
      <c r="CL594"/>
      <c r="CN594"/>
    </row>
    <row r="595" spans="9:92" x14ac:dyDescent="0.35">
      <c r="I595"/>
      <c r="J595"/>
      <c r="R595"/>
      <c r="S595"/>
      <c r="T595"/>
      <c r="U595"/>
      <c r="V595"/>
      <c r="W595"/>
      <c r="X595"/>
      <c r="Y595"/>
      <c r="Z595"/>
      <c r="AA595"/>
      <c r="AB595"/>
      <c r="AC595"/>
      <c r="AD595"/>
      <c r="AE595"/>
      <c r="AF595"/>
      <c r="AG595"/>
      <c r="AH595"/>
      <c r="AI595"/>
      <c r="AJ595"/>
      <c r="AK595"/>
      <c r="AL595"/>
      <c r="AM595"/>
      <c r="AN595"/>
      <c r="AO595"/>
      <c r="AP595"/>
      <c r="AQ595"/>
      <c r="AR595"/>
      <c r="AS595"/>
      <c r="AT595"/>
      <c r="AU595"/>
      <c r="AV595"/>
      <c r="AW595"/>
      <c r="AX595"/>
      <c r="AY595"/>
      <c r="AZ595"/>
      <c r="BA595"/>
      <c r="BB595"/>
      <c r="BC595"/>
      <c r="BD595"/>
      <c r="BE595"/>
      <c r="BF595"/>
      <c r="BG595"/>
      <c r="BH595"/>
      <c r="BI595"/>
      <c r="BJ595"/>
      <c r="BK595"/>
      <c r="BL595"/>
      <c r="BM595"/>
      <c r="BN595"/>
      <c r="BO595"/>
      <c r="BP595"/>
      <c r="BQ595"/>
      <c r="BR595"/>
      <c r="BS595"/>
      <c r="BT595"/>
      <c r="BU595"/>
      <c r="BV595"/>
      <c r="BW595"/>
      <c r="BX595"/>
      <c r="BY595"/>
      <c r="BZ595"/>
      <c r="CA595"/>
      <c r="CB595"/>
      <c r="CC595"/>
      <c r="CD595"/>
      <c r="CE595"/>
      <c r="CF595"/>
      <c r="CG595"/>
      <c r="CH595"/>
      <c r="CI595"/>
      <c r="CJ595"/>
      <c r="CK595"/>
      <c r="CL595"/>
      <c r="CN595"/>
    </row>
    <row r="596" spans="9:92" x14ac:dyDescent="0.35">
      <c r="I596"/>
      <c r="J596"/>
      <c r="R596"/>
      <c r="S596"/>
      <c r="T596"/>
      <c r="U596"/>
      <c r="V596"/>
      <c r="W596"/>
      <c r="X596"/>
      <c r="Y596"/>
      <c r="Z596"/>
      <c r="AA596"/>
      <c r="AB596"/>
      <c r="AC596"/>
      <c r="AD596"/>
      <c r="AE596"/>
      <c r="AF596"/>
      <c r="AG596"/>
      <c r="AH596"/>
      <c r="AI596"/>
      <c r="AJ596"/>
      <c r="AK596"/>
      <c r="AL596"/>
      <c r="AM596"/>
      <c r="AN596"/>
      <c r="AO596"/>
      <c r="AP596"/>
      <c r="AQ596"/>
      <c r="AR596"/>
      <c r="AS596"/>
      <c r="AT596"/>
      <c r="AU596"/>
      <c r="AV596"/>
      <c r="AW596"/>
      <c r="AX596"/>
      <c r="AY596"/>
      <c r="AZ596"/>
      <c r="BA596"/>
      <c r="BB596"/>
      <c r="BC596"/>
      <c r="BD596"/>
      <c r="BE596"/>
      <c r="BF596"/>
      <c r="BG596"/>
      <c r="BH596"/>
      <c r="BI596"/>
      <c r="BJ596"/>
      <c r="BK596"/>
      <c r="BL596"/>
      <c r="BM596"/>
      <c r="BN596"/>
      <c r="BO596"/>
      <c r="BP596"/>
      <c r="BQ596"/>
      <c r="BR596"/>
      <c r="BS596"/>
      <c r="BT596"/>
      <c r="BU596"/>
      <c r="BV596"/>
      <c r="BW596"/>
      <c r="BX596"/>
      <c r="BY596"/>
      <c r="BZ596"/>
      <c r="CA596"/>
      <c r="CB596"/>
      <c r="CC596"/>
      <c r="CD596"/>
      <c r="CE596"/>
      <c r="CF596"/>
      <c r="CG596"/>
      <c r="CH596"/>
      <c r="CI596"/>
      <c r="CJ596"/>
      <c r="CK596"/>
      <c r="CL596"/>
      <c r="CN596"/>
    </row>
    <row r="597" spans="9:92" x14ac:dyDescent="0.35">
      <c r="I597"/>
      <c r="J597"/>
      <c r="R597"/>
      <c r="S597"/>
      <c r="T597"/>
      <c r="U597"/>
      <c r="V597"/>
      <c r="W597"/>
      <c r="X597"/>
      <c r="Y597"/>
      <c r="Z597"/>
      <c r="AA597"/>
      <c r="AB597"/>
      <c r="AC597"/>
      <c r="AD597"/>
      <c r="AE597"/>
      <c r="AF597"/>
      <c r="AG597"/>
      <c r="AH597"/>
      <c r="AI597"/>
      <c r="AJ597"/>
      <c r="AK597"/>
      <c r="AL597"/>
      <c r="AM597"/>
      <c r="AN597"/>
      <c r="AO597"/>
      <c r="AP597"/>
      <c r="AQ597"/>
      <c r="AR597"/>
      <c r="AS597"/>
      <c r="AT597"/>
      <c r="AU597"/>
      <c r="AV597"/>
      <c r="AW597"/>
      <c r="AX597"/>
      <c r="AY597"/>
      <c r="AZ597"/>
      <c r="BA597"/>
      <c r="BB597"/>
      <c r="BC597"/>
      <c r="BD597"/>
      <c r="BE597"/>
      <c r="BF597"/>
      <c r="BG597"/>
      <c r="BH597"/>
      <c r="BI597"/>
      <c r="BJ597"/>
      <c r="BK597"/>
      <c r="BL597"/>
      <c r="BM597"/>
      <c r="BN597"/>
      <c r="BO597"/>
      <c r="BP597"/>
      <c r="BQ597"/>
      <c r="BR597"/>
      <c r="BS597"/>
      <c r="BT597"/>
      <c r="BU597"/>
      <c r="BV597"/>
      <c r="BW597"/>
      <c r="BX597"/>
      <c r="BY597"/>
      <c r="BZ597"/>
      <c r="CA597"/>
      <c r="CB597"/>
      <c r="CC597"/>
      <c r="CD597"/>
      <c r="CE597"/>
      <c r="CF597"/>
      <c r="CG597"/>
      <c r="CH597"/>
      <c r="CI597"/>
      <c r="CJ597"/>
      <c r="CK597"/>
      <c r="CL597"/>
      <c r="CN597"/>
    </row>
    <row r="598" spans="9:92" x14ac:dyDescent="0.35">
      <c r="I598"/>
      <c r="J598"/>
      <c r="R598"/>
      <c r="S598"/>
      <c r="T598"/>
      <c r="U598"/>
      <c r="V598"/>
      <c r="W598"/>
      <c r="X598"/>
      <c r="Y598"/>
      <c r="Z598"/>
      <c r="AA598"/>
      <c r="AB598"/>
      <c r="AC598"/>
      <c r="AD598"/>
      <c r="AE598"/>
      <c r="AF598"/>
      <c r="AG598"/>
      <c r="AH598"/>
      <c r="AI598"/>
      <c r="AJ598"/>
      <c r="AK598"/>
      <c r="AL598"/>
      <c r="AM598"/>
      <c r="AN598"/>
      <c r="AO598"/>
      <c r="AP598"/>
      <c r="AQ598"/>
      <c r="AR598"/>
      <c r="AS598"/>
      <c r="AT598"/>
      <c r="AU598"/>
      <c r="AV598"/>
      <c r="AW598"/>
      <c r="AX598"/>
      <c r="AY598"/>
      <c r="AZ598"/>
      <c r="BA598"/>
      <c r="BB598"/>
      <c r="BC598"/>
      <c r="BD598"/>
      <c r="BE598"/>
      <c r="BF598"/>
      <c r="BG598"/>
      <c r="BH598"/>
      <c r="BI598"/>
      <c r="BJ598"/>
      <c r="BK598"/>
      <c r="BL598"/>
      <c r="BM598"/>
      <c r="BN598"/>
      <c r="BO598"/>
      <c r="BP598"/>
      <c r="BQ598"/>
      <c r="BR598"/>
      <c r="BS598"/>
      <c r="BT598"/>
      <c r="BU598"/>
      <c r="BV598"/>
      <c r="BW598"/>
      <c r="BX598"/>
      <c r="BY598"/>
      <c r="BZ598"/>
      <c r="CA598"/>
      <c r="CB598"/>
      <c r="CC598"/>
      <c r="CD598"/>
      <c r="CE598"/>
      <c r="CF598"/>
      <c r="CG598"/>
      <c r="CH598"/>
      <c r="CI598"/>
      <c r="CJ598"/>
      <c r="CK598"/>
      <c r="CL598"/>
      <c r="CN598"/>
    </row>
    <row r="599" spans="9:92" x14ac:dyDescent="0.35">
      <c r="I599"/>
      <c r="J599"/>
      <c r="R599"/>
      <c r="S599"/>
      <c r="T599"/>
      <c r="U599"/>
      <c r="V599"/>
      <c r="W599"/>
      <c r="X599"/>
      <c r="Y599"/>
      <c r="Z599"/>
      <c r="AA599"/>
      <c r="AB599"/>
      <c r="AC599"/>
      <c r="AD599"/>
      <c r="AE599"/>
      <c r="AF599"/>
      <c r="AG599"/>
      <c r="AH599"/>
      <c r="AI599"/>
      <c r="AJ599"/>
      <c r="AK599"/>
      <c r="AL599"/>
      <c r="AM599"/>
      <c r="AN599"/>
      <c r="AO599"/>
      <c r="AP599"/>
      <c r="AQ599"/>
      <c r="AR599"/>
      <c r="AS599"/>
      <c r="AT599"/>
      <c r="AU599"/>
      <c r="AV599"/>
      <c r="AW599"/>
      <c r="AX599"/>
      <c r="AY599"/>
      <c r="AZ599"/>
      <c r="BA599"/>
      <c r="BB599"/>
      <c r="BC599"/>
      <c r="BD599"/>
      <c r="BE599"/>
      <c r="BF599"/>
      <c r="BG599"/>
      <c r="BH599"/>
      <c r="BI599"/>
      <c r="BJ599"/>
      <c r="BK599"/>
      <c r="BL599"/>
      <c r="BM599"/>
      <c r="BN599"/>
      <c r="BO599"/>
      <c r="BP599"/>
      <c r="BQ599"/>
      <c r="BR599"/>
      <c r="BS599"/>
      <c r="BT599"/>
      <c r="BU599"/>
      <c r="BV599"/>
      <c r="BW599"/>
      <c r="BX599"/>
      <c r="BY599"/>
      <c r="BZ599"/>
      <c r="CA599"/>
      <c r="CB599"/>
      <c r="CC599"/>
      <c r="CD599"/>
      <c r="CE599"/>
      <c r="CF599"/>
      <c r="CG599"/>
      <c r="CH599"/>
      <c r="CI599"/>
      <c r="CJ599"/>
      <c r="CK599"/>
      <c r="CL599"/>
      <c r="CN599"/>
    </row>
    <row r="600" spans="9:92" x14ac:dyDescent="0.35">
      <c r="I600"/>
      <c r="J600"/>
      <c r="R600"/>
      <c r="S600"/>
      <c r="T600"/>
      <c r="U600"/>
      <c r="V600"/>
      <c r="W600"/>
      <c r="X600"/>
      <c r="Y600"/>
      <c r="Z600"/>
      <c r="AA600"/>
      <c r="AB600"/>
      <c r="AC600"/>
      <c r="AD600"/>
      <c r="AE600"/>
      <c r="AF600"/>
      <c r="AG600"/>
      <c r="AH600"/>
      <c r="AI600"/>
      <c r="AJ600"/>
      <c r="AK600"/>
      <c r="AL600"/>
      <c r="AM600"/>
      <c r="AN600"/>
      <c r="AO600"/>
      <c r="AP600"/>
      <c r="AQ600"/>
      <c r="AR600"/>
      <c r="AS600"/>
      <c r="AT600"/>
      <c r="AU600"/>
      <c r="AV600"/>
      <c r="AW600"/>
      <c r="AX600"/>
      <c r="AY600"/>
      <c r="AZ600"/>
      <c r="BA600"/>
      <c r="BB600"/>
      <c r="BC600"/>
      <c r="BD600"/>
      <c r="BE600"/>
      <c r="BF600"/>
      <c r="BG600"/>
      <c r="BH600"/>
      <c r="BI600"/>
      <c r="BJ600"/>
      <c r="BK600"/>
      <c r="BL600"/>
      <c r="BM600"/>
      <c r="BN600"/>
      <c r="BO600"/>
      <c r="BP600"/>
      <c r="BQ600"/>
      <c r="BR600"/>
      <c r="BS600"/>
      <c r="BT600"/>
      <c r="BU600"/>
      <c r="BV600"/>
      <c r="BW600"/>
      <c r="BX600"/>
      <c r="BY600"/>
      <c r="BZ600"/>
      <c r="CA600"/>
      <c r="CB600"/>
      <c r="CC600"/>
      <c r="CD600"/>
      <c r="CE600"/>
      <c r="CF600"/>
      <c r="CG600"/>
      <c r="CH600"/>
      <c r="CI600"/>
      <c r="CJ600"/>
      <c r="CK600"/>
      <c r="CL600"/>
      <c r="CN600"/>
    </row>
    <row r="601" spans="9:92" x14ac:dyDescent="0.35">
      <c r="I601"/>
      <c r="J601"/>
      <c r="R601"/>
      <c r="S601"/>
      <c r="T601"/>
      <c r="U601"/>
      <c r="V601"/>
      <c r="W601"/>
      <c r="X601"/>
      <c r="Y601"/>
      <c r="Z601"/>
      <c r="AA601"/>
      <c r="AB601"/>
      <c r="AC601"/>
      <c r="AD601"/>
      <c r="AE601"/>
      <c r="AF601"/>
      <c r="AG601"/>
      <c r="AH601"/>
      <c r="AI601"/>
      <c r="AJ601"/>
      <c r="AK601"/>
      <c r="AL601"/>
      <c r="AM601"/>
      <c r="AN601"/>
      <c r="AO601"/>
      <c r="AP601"/>
      <c r="AQ601"/>
      <c r="AR601"/>
      <c r="AS601"/>
      <c r="AT601"/>
      <c r="AU601"/>
      <c r="AV601"/>
      <c r="AW601"/>
      <c r="AX601"/>
      <c r="AY601"/>
      <c r="AZ601"/>
      <c r="BA601"/>
      <c r="BB601"/>
      <c r="BC601"/>
      <c r="BD601"/>
      <c r="BE601"/>
      <c r="BF601"/>
      <c r="BG601"/>
      <c r="BH601"/>
      <c r="BI601"/>
      <c r="BJ601"/>
      <c r="BK601"/>
      <c r="BL601"/>
      <c r="BM601"/>
      <c r="BN601"/>
      <c r="BO601"/>
      <c r="BP601"/>
      <c r="BQ601"/>
      <c r="BR601"/>
      <c r="BS601"/>
      <c r="BT601"/>
      <c r="BU601"/>
      <c r="BV601"/>
      <c r="BW601"/>
      <c r="BX601"/>
      <c r="BY601"/>
      <c r="BZ601"/>
      <c r="CA601"/>
      <c r="CB601"/>
      <c r="CC601"/>
      <c r="CD601"/>
      <c r="CE601"/>
      <c r="CF601"/>
      <c r="CG601"/>
      <c r="CH601"/>
      <c r="CI601"/>
      <c r="CJ601"/>
      <c r="CK601"/>
      <c r="CL601"/>
      <c r="CN601"/>
    </row>
    <row r="602" spans="9:92" x14ac:dyDescent="0.35">
      <c r="I602"/>
      <c r="J602"/>
      <c r="R602"/>
      <c r="S602"/>
      <c r="T602"/>
      <c r="U602"/>
      <c r="V602"/>
      <c r="W602"/>
      <c r="X602"/>
      <c r="Y602"/>
      <c r="Z602"/>
      <c r="AA602"/>
      <c r="AB602"/>
      <c r="AC602"/>
      <c r="AD602"/>
      <c r="AE602"/>
      <c r="AF602"/>
      <c r="AG602"/>
      <c r="AH602"/>
      <c r="AI602"/>
      <c r="AJ602"/>
      <c r="AK602"/>
      <c r="AL602"/>
      <c r="AM602"/>
      <c r="AN602"/>
      <c r="AO602"/>
      <c r="AP602"/>
      <c r="AQ602"/>
      <c r="AR602"/>
      <c r="AS602"/>
      <c r="AT602"/>
      <c r="AU602"/>
      <c r="AV602"/>
      <c r="AW602"/>
      <c r="AX602"/>
      <c r="AY602"/>
      <c r="AZ602"/>
      <c r="BA602"/>
      <c r="BB602"/>
      <c r="BC602"/>
      <c r="BD602"/>
      <c r="BE602"/>
      <c r="BF602"/>
      <c r="BG602"/>
      <c r="BH602"/>
      <c r="BI602"/>
      <c r="BJ602"/>
      <c r="BK602"/>
      <c r="BL602"/>
      <c r="BM602"/>
      <c r="BN602"/>
      <c r="BO602"/>
      <c r="BP602"/>
      <c r="BQ602"/>
      <c r="BR602"/>
      <c r="BS602"/>
      <c r="BT602"/>
      <c r="BU602"/>
      <c r="BV602"/>
      <c r="BW602"/>
      <c r="BX602"/>
      <c r="BY602"/>
      <c r="BZ602"/>
      <c r="CA602"/>
      <c r="CB602"/>
      <c r="CC602"/>
      <c r="CD602"/>
      <c r="CE602"/>
      <c r="CF602"/>
      <c r="CG602"/>
      <c r="CH602"/>
      <c r="CI602"/>
      <c r="CJ602"/>
      <c r="CK602"/>
      <c r="CL602"/>
      <c r="CN602"/>
    </row>
    <row r="603" spans="9:92" x14ac:dyDescent="0.35">
      <c r="I603"/>
      <c r="J603"/>
      <c r="R603"/>
      <c r="S603"/>
      <c r="T603"/>
      <c r="U603"/>
      <c r="V603"/>
      <c r="W603"/>
      <c r="X603"/>
      <c r="Y603"/>
      <c r="Z603"/>
      <c r="AA603"/>
      <c r="AB603"/>
      <c r="AC603"/>
      <c r="AD603"/>
      <c r="AE603"/>
      <c r="AF603"/>
      <c r="AG603"/>
      <c r="AH603"/>
      <c r="AI603"/>
      <c r="AJ603"/>
      <c r="AK603"/>
      <c r="AL603"/>
      <c r="AM603"/>
      <c r="AN603"/>
      <c r="AO603"/>
      <c r="AP603"/>
      <c r="AQ603"/>
      <c r="AR603"/>
      <c r="AS603"/>
      <c r="AT603"/>
      <c r="AU603"/>
      <c r="AV603"/>
      <c r="AW603"/>
      <c r="AX603"/>
      <c r="AY603"/>
      <c r="AZ603"/>
      <c r="BA603"/>
      <c r="BB603"/>
      <c r="BC603"/>
      <c r="BD603"/>
      <c r="BE603"/>
      <c r="BF603"/>
      <c r="BG603"/>
      <c r="BH603"/>
      <c r="BI603"/>
      <c r="BJ603"/>
      <c r="BK603"/>
      <c r="BL603"/>
      <c r="BM603"/>
      <c r="BN603"/>
      <c r="BO603"/>
      <c r="BP603"/>
      <c r="BQ603"/>
      <c r="BR603"/>
      <c r="BS603"/>
      <c r="BT603"/>
      <c r="BU603"/>
      <c r="BV603"/>
      <c r="BW603"/>
      <c r="BX603"/>
      <c r="BY603"/>
      <c r="BZ603"/>
      <c r="CA603"/>
      <c r="CB603"/>
      <c r="CC603"/>
      <c r="CD603"/>
      <c r="CE603"/>
      <c r="CF603"/>
      <c r="CG603"/>
      <c r="CH603"/>
      <c r="CI603"/>
      <c r="CJ603"/>
      <c r="CK603"/>
      <c r="CL603"/>
      <c r="CN603"/>
    </row>
    <row r="604" spans="9:92" x14ac:dyDescent="0.35">
      <c r="I604"/>
      <c r="J604"/>
      <c r="R604"/>
      <c r="S604"/>
      <c r="T604"/>
      <c r="U604"/>
      <c r="V604"/>
      <c r="W604"/>
      <c r="X604"/>
      <c r="Y604"/>
      <c r="Z604"/>
      <c r="AA604"/>
      <c r="AB604"/>
      <c r="AC604"/>
      <c r="AD604"/>
      <c r="AE604"/>
      <c r="AF604"/>
      <c r="AG604"/>
      <c r="AH604"/>
      <c r="AI604"/>
      <c r="AJ604"/>
      <c r="AK604"/>
      <c r="AL604"/>
      <c r="AM604"/>
      <c r="AN604"/>
      <c r="AO604"/>
      <c r="AP604"/>
      <c r="AQ604"/>
      <c r="AR604"/>
      <c r="AS604"/>
      <c r="AT604"/>
      <c r="AU604"/>
      <c r="AV604"/>
      <c r="AW604"/>
      <c r="AX604"/>
      <c r="AY604"/>
      <c r="AZ604"/>
      <c r="BA604"/>
      <c r="BB604"/>
      <c r="BC604"/>
      <c r="BD604"/>
      <c r="BE604"/>
      <c r="BF604"/>
      <c r="BG604"/>
      <c r="BH604"/>
      <c r="BI604"/>
      <c r="BJ604"/>
      <c r="BK604"/>
      <c r="BL604"/>
      <c r="BM604"/>
      <c r="BN604"/>
      <c r="BO604"/>
      <c r="BP604"/>
      <c r="BQ604"/>
      <c r="BR604"/>
      <c r="BS604"/>
      <c r="BT604"/>
      <c r="BU604"/>
      <c r="BV604"/>
      <c r="BW604"/>
      <c r="BX604"/>
      <c r="BY604"/>
      <c r="BZ604"/>
      <c r="CA604"/>
      <c r="CB604"/>
      <c r="CC604"/>
      <c r="CD604"/>
      <c r="CE604"/>
      <c r="CF604"/>
      <c r="CG604"/>
      <c r="CH604"/>
      <c r="CI604"/>
      <c r="CJ604"/>
      <c r="CK604"/>
      <c r="CL604"/>
      <c r="CN604"/>
    </row>
    <row r="605" spans="9:92" x14ac:dyDescent="0.35">
      <c r="I605"/>
      <c r="J605"/>
      <c r="R605"/>
      <c r="S605"/>
      <c r="T605"/>
      <c r="U605"/>
      <c r="V605"/>
      <c r="W605"/>
      <c r="X605"/>
      <c r="Y605"/>
      <c r="Z605"/>
      <c r="AA605"/>
      <c r="AB605"/>
      <c r="AC605"/>
      <c r="AD605"/>
      <c r="AE605"/>
      <c r="AF605"/>
      <c r="AG605"/>
      <c r="AH605"/>
      <c r="AI605"/>
      <c r="AJ605"/>
      <c r="AK605"/>
      <c r="AL605"/>
      <c r="AM605"/>
      <c r="AN605"/>
      <c r="AO605"/>
      <c r="AP605"/>
      <c r="AQ605"/>
      <c r="AR605"/>
      <c r="AS605"/>
      <c r="AT605"/>
      <c r="AU605"/>
      <c r="AV605"/>
      <c r="AW605"/>
      <c r="AX605"/>
      <c r="AY605"/>
      <c r="AZ605"/>
      <c r="BA605"/>
      <c r="BB605"/>
      <c r="BC605"/>
      <c r="BD605"/>
      <c r="BE605"/>
      <c r="BF605"/>
      <c r="BG605"/>
      <c r="BH605"/>
      <c r="BI605"/>
      <c r="BJ605"/>
      <c r="BK605"/>
      <c r="BL605"/>
      <c r="BM605"/>
      <c r="BN605"/>
      <c r="BO605"/>
      <c r="BP605"/>
      <c r="BQ605"/>
      <c r="BR605"/>
      <c r="BS605"/>
      <c r="BT605"/>
      <c r="BU605"/>
      <c r="BV605"/>
      <c r="BW605"/>
      <c r="BX605"/>
      <c r="BY605"/>
      <c r="BZ605"/>
      <c r="CA605"/>
      <c r="CB605"/>
      <c r="CC605"/>
      <c r="CD605"/>
      <c r="CE605"/>
      <c r="CF605"/>
      <c r="CG605"/>
      <c r="CH605"/>
      <c r="CI605"/>
      <c r="CJ605"/>
      <c r="CK605"/>
      <c r="CL605"/>
      <c r="CN605"/>
    </row>
    <row r="606" spans="9:92" x14ac:dyDescent="0.35">
      <c r="I606"/>
      <c r="J606"/>
      <c r="R606"/>
      <c r="S606"/>
      <c r="T606"/>
      <c r="U606"/>
      <c r="V606"/>
      <c r="W606"/>
      <c r="X606"/>
      <c r="Y606"/>
      <c r="Z606"/>
      <c r="AA606"/>
      <c r="AB606"/>
      <c r="AC606"/>
      <c r="AD606"/>
      <c r="AE606"/>
      <c r="AF606"/>
      <c r="AG606"/>
      <c r="AH606"/>
      <c r="AI606"/>
      <c r="AJ606"/>
      <c r="AK606"/>
      <c r="AL606"/>
      <c r="AM606"/>
      <c r="AN606"/>
      <c r="AO606"/>
      <c r="AP606"/>
      <c r="AQ606"/>
      <c r="AR606"/>
      <c r="AS606"/>
      <c r="AT606"/>
      <c r="AU606"/>
      <c r="AV606"/>
      <c r="AW606"/>
      <c r="AX606"/>
      <c r="AY606"/>
      <c r="AZ606"/>
      <c r="BA606"/>
      <c r="BB606"/>
      <c r="BC606"/>
      <c r="BD606"/>
      <c r="BE606"/>
      <c r="BF606"/>
      <c r="BG606"/>
      <c r="BH606"/>
      <c r="BI606"/>
      <c r="BJ606"/>
      <c r="BK606"/>
      <c r="BL606"/>
      <c r="BM606"/>
      <c r="BN606"/>
      <c r="BO606"/>
      <c r="BP606"/>
      <c r="BQ606"/>
      <c r="BR606"/>
      <c r="BS606"/>
      <c r="BT606"/>
      <c r="BU606"/>
      <c r="BV606"/>
      <c r="BW606"/>
      <c r="BX606"/>
      <c r="BY606"/>
      <c r="BZ606"/>
      <c r="CA606"/>
      <c r="CB606"/>
      <c r="CC606"/>
      <c r="CD606"/>
      <c r="CE606"/>
      <c r="CF606"/>
      <c r="CG606"/>
      <c r="CH606"/>
      <c r="CI606"/>
      <c r="CJ606"/>
      <c r="CK606"/>
      <c r="CL606"/>
      <c r="CN606"/>
    </row>
    <row r="607" spans="9:92" x14ac:dyDescent="0.35">
      <c r="I607"/>
      <c r="J607"/>
      <c r="R607"/>
      <c r="S607"/>
      <c r="T607"/>
      <c r="U607"/>
      <c r="V607"/>
      <c r="W607"/>
      <c r="X607"/>
      <c r="Y607"/>
      <c r="Z607"/>
      <c r="AA607"/>
      <c r="AB607"/>
      <c r="AC607"/>
      <c r="AD607"/>
      <c r="AE607"/>
      <c r="AF607"/>
      <c r="AG607"/>
      <c r="AH607"/>
      <c r="AI607"/>
      <c r="AJ607"/>
      <c r="AK607"/>
      <c r="AL607"/>
      <c r="AM607"/>
      <c r="AN607"/>
      <c r="AO607"/>
      <c r="AP607"/>
      <c r="AQ607"/>
      <c r="AR607"/>
      <c r="AS607"/>
      <c r="AT607"/>
      <c r="AU607"/>
      <c r="AV607"/>
      <c r="AW607"/>
      <c r="AX607"/>
      <c r="AY607"/>
      <c r="AZ607"/>
      <c r="BA607"/>
      <c r="BB607"/>
      <c r="BC607"/>
      <c r="BD607"/>
      <c r="BE607"/>
      <c r="BF607"/>
      <c r="BG607"/>
      <c r="BH607"/>
      <c r="BI607"/>
      <c r="BJ607"/>
      <c r="BK607"/>
      <c r="BL607"/>
      <c r="BM607"/>
      <c r="BN607"/>
      <c r="BO607"/>
      <c r="BP607"/>
      <c r="BQ607"/>
      <c r="BR607"/>
      <c r="BS607"/>
      <c r="BT607"/>
      <c r="BU607"/>
      <c r="BV607"/>
      <c r="BW607"/>
      <c r="BX607"/>
      <c r="BY607"/>
      <c r="BZ607"/>
      <c r="CA607"/>
      <c r="CB607"/>
      <c r="CC607"/>
      <c r="CD607"/>
      <c r="CE607"/>
      <c r="CF607"/>
      <c r="CG607"/>
      <c r="CH607"/>
      <c r="CI607"/>
      <c r="CJ607"/>
      <c r="CK607"/>
      <c r="CL607"/>
      <c r="CN607"/>
    </row>
    <row r="608" spans="9:92" x14ac:dyDescent="0.35">
      <c r="I608"/>
      <c r="J608"/>
      <c r="R608"/>
      <c r="S608"/>
      <c r="T608"/>
      <c r="U608"/>
      <c r="V608"/>
      <c r="W608"/>
      <c r="X608"/>
      <c r="Y608"/>
      <c r="Z608"/>
      <c r="AA608"/>
      <c r="AB608"/>
      <c r="AC608"/>
      <c r="AD608"/>
      <c r="AE608"/>
      <c r="AF608"/>
      <c r="AG608"/>
      <c r="AH608"/>
      <c r="AI608"/>
      <c r="AJ608"/>
      <c r="AK608"/>
      <c r="AL608"/>
      <c r="AM608"/>
      <c r="AN608"/>
      <c r="AO608"/>
      <c r="AP608"/>
      <c r="AQ608"/>
      <c r="AR608"/>
      <c r="AS608"/>
      <c r="AT608"/>
      <c r="AU608"/>
      <c r="AV608"/>
      <c r="AW608"/>
      <c r="AX608"/>
      <c r="AY608"/>
      <c r="AZ608"/>
      <c r="BA608"/>
      <c r="BB608"/>
      <c r="BC608"/>
      <c r="BD608"/>
      <c r="BE608"/>
      <c r="BF608"/>
      <c r="BG608"/>
      <c r="BH608"/>
      <c r="BI608"/>
      <c r="BJ608"/>
      <c r="BK608"/>
      <c r="BL608"/>
      <c r="BM608"/>
      <c r="BN608"/>
      <c r="BO608"/>
      <c r="BP608"/>
      <c r="BQ608"/>
      <c r="BR608"/>
      <c r="BS608"/>
      <c r="BT608"/>
      <c r="BU608"/>
      <c r="BV608"/>
      <c r="BW608"/>
      <c r="BX608"/>
      <c r="BY608"/>
      <c r="BZ608"/>
      <c r="CA608"/>
      <c r="CB608"/>
      <c r="CC608"/>
      <c r="CD608"/>
      <c r="CE608"/>
      <c r="CF608"/>
      <c r="CG608"/>
      <c r="CH608"/>
      <c r="CI608"/>
      <c r="CJ608"/>
      <c r="CK608"/>
      <c r="CL608"/>
      <c r="CN608"/>
    </row>
    <row r="609" spans="9:92" x14ac:dyDescent="0.35">
      <c r="I609"/>
      <c r="J609"/>
      <c r="R609"/>
      <c r="S609"/>
      <c r="T609"/>
      <c r="U609"/>
      <c r="V609"/>
      <c r="W609"/>
      <c r="X609"/>
      <c r="Y609"/>
      <c r="Z609"/>
      <c r="AA609"/>
      <c r="AB609"/>
      <c r="AC609"/>
      <c r="AD609"/>
      <c r="AE609"/>
      <c r="AF609"/>
      <c r="AG609"/>
      <c r="AH609"/>
      <c r="AI609"/>
      <c r="AJ609"/>
      <c r="AK609"/>
      <c r="AL609"/>
      <c r="AM609"/>
      <c r="AN609"/>
      <c r="AO609"/>
      <c r="AP609"/>
      <c r="AQ609"/>
      <c r="AR609"/>
      <c r="AS609"/>
      <c r="AT609"/>
      <c r="AU609"/>
      <c r="AV609"/>
      <c r="AW609"/>
      <c r="AX609"/>
      <c r="AY609"/>
      <c r="AZ609"/>
      <c r="BA609"/>
      <c r="BB609"/>
      <c r="BC609"/>
      <c r="BD609"/>
      <c r="BE609"/>
      <c r="BF609"/>
      <c r="BG609"/>
      <c r="BH609"/>
      <c r="BI609"/>
      <c r="BJ609"/>
      <c r="BK609"/>
      <c r="BL609"/>
      <c r="BM609"/>
      <c r="BN609"/>
      <c r="BO609"/>
      <c r="BP609"/>
      <c r="BQ609"/>
      <c r="BR609"/>
      <c r="BS609"/>
      <c r="BT609"/>
      <c r="BU609"/>
      <c r="BV609"/>
      <c r="BW609"/>
      <c r="BX609"/>
      <c r="BY609"/>
      <c r="BZ609"/>
      <c r="CA609"/>
      <c r="CB609"/>
      <c r="CC609"/>
      <c r="CD609"/>
      <c r="CE609"/>
      <c r="CF609"/>
      <c r="CG609"/>
      <c r="CH609"/>
      <c r="CI609"/>
      <c r="CJ609"/>
      <c r="CK609"/>
      <c r="CL609"/>
      <c r="CN609"/>
    </row>
    <row r="610" spans="9:92" x14ac:dyDescent="0.35">
      <c r="I610"/>
      <c r="J610"/>
      <c r="R610"/>
      <c r="S610"/>
      <c r="T610"/>
      <c r="U610"/>
      <c r="V610"/>
      <c r="W610"/>
      <c r="X610"/>
      <c r="Y610"/>
      <c r="Z610"/>
      <c r="AA610"/>
      <c r="AB610"/>
      <c r="AC610"/>
      <c r="AD610"/>
      <c r="AE610"/>
      <c r="AF610"/>
      <c r="AG610"/>
      <c r="AH610"/>
      <c r="AI610"/>
      <c r="AJ610"/>
      <c r="AK610"/>
      <c r="AL610"/>
      <c r="AM610"/>
      <c r="AN610"/>
      <c r="AO610"/>
      <c r="AP610"/>
      <c r="AQ610"/>
      <c r="AR610"/>
      <c r="AS610"/>
      <c r="AT610"/>
      <c r="AU610"/>
      <c r="AV610"/>
      <c r="AW610"/>
      <c r="AX610"/>
      <c r="AY610"/>
      <c r="AZ610"/>
      <c r="BA610"/>
      <c r="BB610"/>
      <c r="BC610"/>
      <c r="BD610"/>
      <c r="BE610"/>
      <c r="BF610"/>
      <c r="BG610"/>
      <c r="BH610"/>
      <c r="BI610"/>
      <c r="BJ610"/>
      <c r="BK610"/>
      <c r="BL610"/>
      <c r="BM610"/>
      <c r="BN610"/>
      <c r="BO610"/>
      <c r="BP610"/>
      <c r="BQ610"/>
      <c r="BR610"/>
      <c r="BS610"/>
      <c r="BT610"/>
      <c r="BU610"/>
      <c r="BV610"/>
      <c r="BW610"/>
      <c r="BX610"/>
      <c r="BY610"/>
      <c r="BZ610"/>
      <c r="CA610"/>
      <c r="CB610"/>
      <c r="CC610"/>
      <c r="CD610"/>
      <c r="CE610"/>
      <c r="CF610"/>
      <c r="CG610"/>
      <c r="CH610"/>
      <c r="CI610"/>
      <c r="CJ610"/>
      <c r="CK610"/>
      <c r="CL610"/>
      <c r="CN610"/>
    </row>
    <row r="611" spans="9:92" x14ac:dyDescent="0.35">
      <c r="I611"/>
      <c r="J611"/>
      <c r="R611"/>
      <c r="S611"/>
      <c r="T611"/>
      <c r="U611"/>
      <c r="V611"/>
      <c r="W611"/>
      <c r="X611"/>
      <c r="Y611"/>
      <c r="Z611"/>
      <c r="AA611"/>
      <c r="AB611"/>
      <c r="AC611"/>
      <c r="AD611"/>
      <c r="AE611"/>
      <c r="AF611"/>
      <c r="AG611"/>
      <c r="AH611"/>
      <c r="AI611"/>
      <c r="AJ611"/>
      <c r="AK611"/>
      <c r="AL611"/>
      <c r="AM611"/>
      <c r="AN611"/>
      <c r="AO611"/>
      <c r="AP611"/>
      <c r="AQ611"/>
      <c r="AR611"/>
      <c r="AS611"/>
      <c r="AT611"/>
      <c r="AU611"/>
      <c r="AV611"/>
      <c r="AW611"/>
      <c r="AX611"/>
      <c r="AY611"/>
      <c r="AZ611"/>
      <c r="BA611"/>
      <c r="BB611"/>
      <c r="BC611"/>
      <c r="BD611"/>
      <c r="BE611"/>
      <c r="BF611"/>
      <c r="BG611"/>
      <c r="BH611"/>
      <c r="BI611"/>
      <c r="BJ611"/>
      <c r="BK611"/>
      <c r="BL611"/>
      <c r="BM611"/>
      <c r="BN611"/>
      <c r="BO611"/>
      <c r="BP611"/>
      <c r="BQ611"/>
      <c r="BR611"/>
      <c r="BS611"/>
      <c r="BT611"/>
      <c r="BU611"/>
      <c r="BV611"/>
      <c r="BW611"/>
      <c r="BX611"/>
      <c r="BY611"/>
      <c r="BZ611"/>
      <c r="CA611"/>
      <c r="CB611"/>
      <c r="CC611"/>
      <c r="CD611"/>
      <c r="CE611"/>
      <c r="CF611"/>
      <c r="CG611"/>
      <c r="CH611"/>
      <c r="CI611"/>
      <c r="CJ611"/>
      <c r="CK611"/>
      <c r="CL611"/>
      <c r="CN611"/>
    </row>
    <row r="612" spans="9:92" x14ac:dyDescent="0.35">
      <c r="I612"/>
      <c r="J612"/>
      <c r="R612"/>
      <c r="S612"/>
      <c r="T612"/>
      <c r="U612"/>
      <c r="V612"/>
      <c r="W612"/>
      <c r="X612"/>
      <c r="Y612"/>
      <c r="Z612"/>
      <c r="AA612"/>
      <c r="AB612"/>
      <c r="AC612"/>
      <c r="AD612"/>
      <c r="AE612"/>
      <c r="AF612"/>
      <c r="AG612"/>
      <c r="AH612"/>
      <c r="AI612"/>
      <c r="AJ612"/>
      <c r="AK612"/>
      <c r="AL612"/>
      <c r="AM612"/>
      <c r="AN612"/>
      <c r="AO612"/>
      <c r="AP612"/>
      <c r="AQ612"/>
      <c r="AR612"/>
      <c r="AS612"/>
      <c r="AT612"/>
      <c r="AU612"/>
      <c r="AV612"/>
      <c r="AW612"/>
      <c r="AX612"/>
      <c r="AY612"/>
      <c r="AZ612"/>
      <c r="BA612"/>
      <c r="BB612"/>
      <c r="BC612"/>
      <c r="BD612"/>
      <c r="BE612"/>
      <c r="BF612"/>
      <c r="BG612"/>
      <c r="BH612"/>
      <c r="BI612"/>
      <c r="BJ612"/>
      <c r="BK612"/>
      <c r="BL612"/>
      <c r="BM612"/>
      <c r="BN612"/>
      <c r="BO612"/>
      <c r="BP612"/>
      <c r="BQ612"/>
      <c r="BR612"/>
      <c r="BS612"/>
      <c r="BT612"/>
      <c r="BU612"/>
      <c r="BV612"/>
      <c r="BW612"/>
      <c r="BX612"/>
      <c r="BY612"/>
      <c r="BZ612"/>
      <c r="CA612"/>
      <c r="CB612"/>
      <c r="CC612"/>
      <c r="CD612"/>
      <c r="CE612"/>
      <c r="CF612"/>
      <c r="CG612"/>
      <c r="CH612"/>
      <c r="CI612"/>
      <c r="CJ612"/>
      <c r="CK612"/>
      <c r="CL612"/>
      <c r="CN612"/>
    </row>
    <row r="613" spans="9:92" x14ac:dyDescent="0.35">
      <c r="I613"/>
      <c r="J613"/>
      <c r="R613"/>
      <c r="S613"/>
      <c r="T613"/>
      <c r="U613"/>
      <c r="V613"/>
      <c r="W613"/>
      <c r="X613"/>
      <c r="Y613"/>
      <c r="Z613"/>
      <c r="AA613"/>
      <c r="AB613"/>
      <c r="AC613"/>
      <c r="AD613"/>
      <c r="AE613"/>
      <c r="AF613"/>
      <c r="AG613"/>
      <c r="AH613"/>
      <c r="AI613"/>
      <c r="AJ613"/>
      <c r="AK613"/>
      <c r="AL613"/>
      <c r="AM613"/>
      <c r="AN613"/>
      <c r="AO613"/>
      <c r="AP613"/>
      <c r="AQ613"/>
      <c r="AR613"/>
      <c r="AS613"/>
      <c r="AT613"/>
      <c r="AU613"/>
      <c r="AV613"/>
      <c r="AW613"/>
      <c r="AX613"/>
      <c r="AY613"/>
      <c r="AZ613"/>
      <c r="BA613"/>
      <c r="BB613"/>
      <c r="BC613"/>
      <c r="BD613"/>
      <c r="BE613"/>
      <c r="BF613"/>
      <c r="BG613"/>
      <c r="BH613"/>
      <c r="BI613"/>
      <c r="BJ613"/>
      <c r="BK613"/>
      <c r="BL613"/>
      <c r="BM613"/>
      <c r="BN613"/>
      <c r="BO613"/>
      <c r="BP613"/>
      <c r="BQ613"/>
      <c r="BR613"/>
      <c r="BS613"/>
      <c r="BT613"/>
      <c r="BU613"/>
      <c r="BV613"/>
      <c r="BW613"/>
      <c r="BX613"/>
      <c r="BY613"/>
      <c r="BZ613"/>
      <c r="CA613"/>
      <c r="CB613"/>
      <c r="CC613"/>
      <c r="CD613"/>
      <c r="CE613"/>
      <c r="CF613"/>
      <c r="CG613"/>
      <c r="CH613"/>
      <c r="CI613"/>
      <c r="CJ613"/>
      <c r="CK613"/>
      <c r="CL613"/>
      <c r="CN613"/>
    </row>
    <row r="614" spans="9:92" x14ac:dyDescent="0.35">
      <c r="I614"/>
      <c r="J614"/>
      <c r="R614"/>
      <c r="S614"/>
      <c r="T614"/>
      <c r="U614"/>
      <c r="V614"/>
      <c r="W614"/>
      <c r="X614"/>
      <c r="Y614"/>
      <c r="Z614"/>
      <c r="AA614"/>
      <c r="AB614"/>
      <c r="AC614"/>
      <c r="AD614"/>
      <c r="AE614"/>
      <c r="AF614"/>
      <c r="AG614"/>
      <c r="AH614"/>
      <c r="AI614"/>
      <c r="AJ614"/>
      <c r="AK614"/>
      <c r="AL614"/>
      <c r="AM614"/>
      <c r="AN614"/>
      <c r="AO614"/>
      <c r="AP614"/>
      <c r="AQ614"/>
      <c r="AR614"/>
      <c r="AS614"/>
      <c r="AT614"/>
      <c r="AU614"/>
      <c r="AV614"/>
      <c r="AW614"/>
      <c r="AX614"/>
      <c r="AY614"/>
      <c r="AZ614"/>
      <c r="BA614"/>
      <c r="BB614"/>
      <c r="BC614"/>
      <c r="BD614"/>
      <c r="BE614"/>
      <c r="BF614"/>
      <c r="BG614"/>
      <c r="BH614"/>
      <c r="BI614"/>
      <c r="BJ614"/>
      <c r="BK614"/>
      <c r="BL614"/>
      <c r="BM614"/>
      <c r="BN614"/>
      <c r="BO614"/>
      <c r="BP614"/>
      <c r="BQ614"/>
      <c r="BR614"/>
      <c r="BS614"/>
      <c r="BT614"/>
      <c r="BU614"/>
      <c r="BV614"/>
      <c r="BW614"/>
      <c r="BX614"/>
      <c r="BY614"/>
      <c r="BZ614"/>
      <c r="CA614"/>
      <c r="CB614"/>
      <c r="CC614"/>
      <c r="CD614"/>
      <c r="CE614"/>
      <c r="CF614"/>
      <c r="CG614"/>
      <c r="CH614"/>
      <c r="CI614"/>
      <c r="CJ614"/>
      <c r="CK614"/>
      <c r="CL614"/>
      <c r="CN614"/>
    </row>
    <row r="615" spans="9:92" x14ac:dyDescent="0.35">
      <c r="I615"/>
      <c r="J615"/>
      <c r="R615"/>
      <c r="S615"/>
      <c r="T615"/>
      <c r="U615"/>
      <c r="V615"/>
      <c r="W615"/>
      <c r="X615"/>
      <c r="Y615"/>
      <c r="Z615"/>
      <c r="AA615"/>
      <c r="AB615"/>
      <c r="AC615"/>
      <c r="AD615"/>
      <c r="AE615"/>
      <c r="AF615"/>
      <c r="AG615"/>
      <c r="AH615"/>
      <c r="AI615"/>
      <c r="AJ615"/>
      <c r="AK615"/>
      <c r="AL615"/>
      <c r="AM615"/>
      <c r="AN615"/>
      <c r="AO615"/>
      <c r="AP615"/>
      <c r="AQ615"/>
      <c r="AR615"/>
      <c r="AS615"/>
      <c r="AT615"/>
      <c r="AU615"/>
      <c r="AV615"/>
      <c r="AW615"/>
      <c r="AX615"/>
      <c r="AY615"/>
      <c r="AZ615"/>
      <c r="BA615"/>
      <c r="BB615"/>
      <c r="BC615"/>
      <c r="BD615"/>
      <c r="BE615"/>
      <c r="BF615"/>
      <c r="BG615"/>
      <c r="BH615"/>
      <c r="BI615"/>
      <c r="BJ615"/>
      <c r="BK615"/>
      <c r="BL615"/>
      <c r="BM615"/>
      <c r="BN615"/>
      <c r="BO615"/>
      <c r="BP615"/>
      <c r="BQ615"/>
      <c r="BR615"/>
      <c r="BS615"/>
      <c r="BT615"/>
      <c r="BU615"/>
      <c r="BV615"/>
      <c r="BW615"/>
      <c r="BX615"/>
      <c r="BY615"/>
      <c r="BZ615"/>
      <c r="CA615"/>
      <c r="CB615"/>
      <c r="CC615"/>
      <c r="CD615"/>
      <c r="CE615"/>
      <c r="CF615"/>
      <c r="CG615"/>
      <c r="CH615"/>
      <c r="CI615"/>
      <c r="CJ615"/>
      <c r="CK615"/>
      <c r="CL615"/>
      <c r="CN615"/>
    </row>
    <row r="616" spans="9:92" x14ac:dyDescent="0.35">
      <c r="I616"/>
      <c r="J616"/>
      <c r="R616"/>
      <c r="S616"/>
      <c r="T616"/>
      <c r="U616"/>
      <c r="V616"/>
      <c r="W616"/>
      <c r="X616"/>
      <c r="Y616"/>
      <c r="Z616"/>
      <c r="AA616"/>
      <c r="AB616"/>
      <c r="AC616"/>
      <c r="AD616"/>
      <c r="AE616"/>
      <c r="AF616"/>
      <c r="AG616"/>
      <c r="AH616"/>
      <c r="AI616"/>
      <c r="AJ616"/>
      <c r="AK616"/>
      <c r="AL616"/>
      <c r="AM616"/>
      <c r="AN616"/>
      <c r="AO616"/>
      <c r="AP616"/>
      <c r="AQ616"/>
      <c r="AR616"/>
      <c r="AS616"/>
      <c r="AT616"/>
      <c r="AU616"/>
      <c r="AV616"/>
      <c r="AW616"/>
      <c r="AX616"/>
      <c r="AY616"/>
      <c r="AZ616"/>
      <c r="BA616"/>
      <c r="BB616"/>
      <c r="BC616"/>
      <c r="BD616"/>
      <c r="BE616"/>
      <c r="BF616"/>
      <c r="BG616"/>
      <c r="BH616"/>
      <c r="BI616"/>
      <c r="BJ616"/>
      <c r="BK616"/>
      <c r="BL616"/>
      <c r="BM616"/>
      <c r="BN616"/>
      <c r="BO616"/>
      <c r="BP616"/>
      <c r="BQ616"/>
      <c r="BR616"/>
      <c r="BS616"/>
      <c r="BT616"/>
      <c r="BU616"/>
      <c r="BV616"/>
      <c r="BW616"/>
      <c r="BX616"/>
      <c r="BY616"/>
      <c r="BZ616"/>
      <c r="CA616"/>
      <c r="CB616"/>
      <c r="CC616"/>
      <c r="CD616"/>
      <c r="CE616"/>
      <c r="CF616"/>
      <c r="CG616"/>
      <c r="CH616"/>
      <c r="CI616"/>
      <c r="CJ616"/>
      <c r="CK616"/>
      <c r="CL616"/>
      <c r="CN616"/>
    </row>
    <row r="617" spans="9:92" x14ac:dyDescent="0.35">
      <c r="I617"/>
      <c r="J617"/>
      <c r="R617"/>
      <c r="S617"/>
      <c r="T617"/>
      <c r="U617"/>
      <c r="V617"/>
      <c r="W617"/>
      <c r="X617"/>
      <c r="Y617"/>
      <c r="Z617"/>
      <c r="AA617"/>
      <c r="AB617"/>
      <c r="AC617"/>
      <c r="AD617"/>
      <c r="AE617"/>
      <c r="AF617"/>
      <c r="AG617"/>
      <c r="AH617"/>
      <c r="AI617"/>
      <c r="AJ617"/>
      <c r="AK617"/>
      <c r="AL617"/>
      <c r="AM617"/>
      <c r="AN617"/>
      <c r="AO617"/>
      <c r="AP617"/>
      <c r="AQ617"/>
      <c r="AR617"/>
      <c r="AS617"/>
      <c r="AT617"/>
      <c r="AU617"/>
      <c r="AV617"/>
      <c r="AW617"/>
      <c r="AX617"/>
      <c r="AY617"/>
      <c r="AZ617"/>
      <c r="BA617"/>
      <c r="BB617"/>
      <c r="BC617"/>
      <c r="BD617"/>
      <c r="BE617"/>
      <c r="BF617"/>
      <c r="BG617"/>
      <c r="BH617"/>
      <c r="BI617"/>
      <c r="BJ617"/>
      <c r="BK617"/>
      <c r="BL617"/>
      <c r="BM617"/>
      <c r="BN617"/>
      <c r="BO617"/>
      <c r="BP617"/>
      <c r="BQ617"/>
      <c r="BR617"/>
      <c r="BS617"/>
      <c r="BT617"/>
      <c r="BU617"/>
      <c r="BV617"/>
      <c r="BW617"/>
      <c r="BX617"/>
      <c r="BY617"/>
      <c r="BZ617"/>
      <c r="CA617"/>
      <c r="CB617"/>
      <c r="CC617"/>
      <c r="CD617"/>
      <c r="CE617"/>
      <c r="CF617"/>
      <c r="CG617"/>
      <c r="CH617"/>
      <c r="CI617"/>
      <c r="CJ617"/>
      <c r="CK617"/>
      <c r="CL617"/>
      <c r="CN617"/>
    </row>
    <row r="618" spans="9:92" x14ac:dyDescent="0.35">
      <c r="I618"/>
      <c r="J618"/>
      <c r="R618"/>
      <c r="S618"/>
      <c r="T618"/>
      <c r="U618"/>
      <c r="V618"/>
      <c r="W618"/>
      <c r="X618"/>
      <c r="Y618"/>
      <c r="Z618"/>
      <c r="AA618"/>
      <c r="AB618"/>
      <c r="AC618"/>
      <c r="AD618"/>
      <c r="AE618"/>
      <c r="AF618"/>
      <c r="AG618"/>
      <c r="AH618"/>
      <c r="AI618"/>
      <c r="AJ618"/>
      <c r="AK618"/>
      <c r="AL618"/>
      <c r="AM618"/>
      <c r="AN618"/>
      <c r="AO618"/>
      <c r="AP618"/>
      <c r="AQ618"/>
      <c r="AR618"/>
      <c r="AS618"/>
      <c r="AT618"/>
      <c r="AU618"/>
      <c r="AV618"/>
      <c r="AW618"/>
      <c r="AX618"/>
      <c r="AY618"/>
      <c r="AZ618"/>
      <c r="BA618"/>
      <c r="BB618"/>
      <c r="BC618"/>
      <c r="BD618"/>
      <c r="BE618"/>
      <c r="BF618"/>
      <c r="BG618"/>
      <c r="BH618"/>
      <c r="BI618"/>
      <c r="BJ618"/>
      <c r="BK618"/>
      <c r="BL618"/>
      <c r="BM618"/>
      <c r="BN618"/>
      <c r="BO618"/>
      <c r="BP618"/>
      <c r="BQ618"/>
      <c r="BR618"/>
      <c r="BS618"/>
      <c r="BT618"/>
      <c r="BU618"/>
      <c r="BV618"/>
      <c r="BW618"/>
      <c r="BX618"/>
      <c r="BY618"/>
      <c r="BZ618"/>
      <c r="CA618"/>
      <c r="CB618"/>
      <c r="CC618"/>
      <c r="CD618"/>
      <c r="CE618"/>
      <c r="CF618"/>
      <c r="CG618"/>
      <c r="CH618"/>
      <c r="CI618"/>
      <c r="CJ618"/>
      <c r="CK618"/>
      <c r="CL618"/>
      <c r="CN618"/>
    </row>
    <row r="619" spans="9:92" x14ac:dyDescent="0.35">
      <c r="I619"/>
      <c r="J619"/>
      <c r="R619"/>
      <c r="S619"/>
      <c r="T619"/>
      <c r="U619"/>
      <c r="V619"/>
      <c r="W619"/>
      <c r="X619"/>
      <c r="Y619"/>
      <c r="Z619"/>
      <c r="AA619"/>
      <c r="AB619"/>
      <c r="AC619"/>
      <c r="AD619"/>
      <c r="AE619"/>
      <c r="AF619"/>
      <c r="AG619"/>
      <c r="AH619"/>
      <c r="AI619"/>
      <c r="AJ619"/>
      <c r="AK619"/>
      <c r="AL619"/>
      <c r="AM619"/>
      <c r="AN619"/>
      <c r="AO619"/>
      <c r="AP619"/>
      <c r="AQ619"/>
      <c r="AR619"/>
      <c r="AS619"/>
      <c r="AT619"/>
      <c r="AU619"/>
      <c r="AV619"/>
      <c r="AW619"/>
      <c r="AX619"/>
      <c r="AY619"/>
      <c r="AZ619"/>
      <c r="BA619"/>
      <c r="BB619"/>
      <c r="BC619"/>
      <c r="BD619"/>
      <c r="BE619"/>
      <c r="BF619"/>
      <c r="BG619"/>
      <c r="BH619"/>
      <c r="BI619"/>
      <c r="BJ619"/>
      <c r="BK619"/>
      <c r="BL619"/>
      <c r="BM619"/>
      <c r="BN619"/>
      <c r="BO619"/>
      <c r="BP619"/>
      <c r="BQ619"/>
      <c r="BR619"/>
      <c r="BS619"/>
      <c r="BT619"/>
      <c r="BU619"/>
      <c r="BV619"/>
      <c r="BW619"/>
      <c r="BX619"/>
      <c r="BY619"/>
      <c r="BZ619"/>
      <c r="CA619"/>
      <c r="CB619"/>
      <c r="CC619"/>
      <c r="CD619"/>
      <c r="CE619"/>
      <c r="CF619"/>
      <c r="CG619"/>
      <c r="CH619"/>
      <c r="CI619"/>
      <c r="CJ619"/>
      <c r="CK619"/>
      <c r="CL619"/>
      <c r="CN619"/>
    </row>
    <row r="620" spans="9:92" x14ac:dyDescent="0.35">
      <c r="I620"/>
      <c r="J620"/>
      <c r="R620"/>
      <c r="S620"/>
      <c r="T620"/>
      <c r="U620"/>
      <c r="V620"/>
      <c r="W620"/>
      <c r="X620"/>
      <c r="Y620"/>
      <c r="Z620"/>
      <c r="AA620"/>
      <c r="AB620"/>
      <c r="AC620"/>
      <c r="AD620"/>
      <c r="AE620"/>
      <c r="AF620"/>
      <c r="AG620"/>
      <c r="AH620"/>
      <c r="AI620"/>
      <c r="AJ620"/>
      <c r="AK620"/>
      <c r="AL620"/>
      <c r="AM620"/>
      <c r="AN620"/>
      <c r="AO620"/>
      <c r="AP620"/>
      <c r="AQ620"/>
      <c r="AR620"/>
      <c r="AS620"/>
      <c r="AT620"/>
      <c r="AU620"/>
      <c r="AV620"/>
      <c r="AW620"/>
      <c r="AX620"/>
      <c r="AY620"/>
      <c r="AZ620"/>
      <c r="BA620"/>
      <c r="BB620"/>
      <c r="BC620"/>
      <c r="BD620"/>
      <c r="BE620"/>
      <c r="BF620"/>
      <c r="BG620"/>
      <c r="BH620"/>
      <c r="BI620"/>
      <c r="BJ620"/>
      <c r="BK620"/>
      <c r="BL620"/>
      <c r="BM620"/>
      <c r="BN620"/>
      <c r="BO620"/>
      <c r="BP620"/>
      <c r="BQ620"/>
      <c r="BR620"/>
      <c r="BS620"/>
      <c r="BT620"/>
      <c r="BU620"/>
      <c r="BV620"/>
      <c r="BW620"/>
      <c r="BX620"/>
      <c r="BY620"/>
      <c r="BZ620"/>
      <c r="CA620"/>
      <c r="CB620"/>
      <c r="CC620"/>
      <c r="CD620"/>
      <c r="CE620"/>
      <c r="CF620"/>
      <c r="CG620"/>
      <c r="CH620"/>
      <c r="CI620"/>
      <c r="CJ620"/>
      <c r="CK620"/>
      <c r="CL620"/>
      <c r="CN620"/>
    </row>
    <row r="621" spans="9:92" x14ac:dyDescent="0.35">
      <c r="I621"/>
      <c r="J621"/>
      <c r="R621"/>
      <c r="S621"/>
      <c r="T621"/>
      <c r="U621"/>
      <c r="V621"/>
      <c r="W621"/>
      <c r="X621"/>
      <c r="Y621"/>
      <c r="Z621"/>
      <c r="AA621"/>
      <c r="AB621"/>
      <c r="AC621"/>
      <c r="AD621"/>
      <c r="AE621"/>
      <c r="AF621"/>
      <c r="AG621"/>
      <c r="AH621"/>
      <c r="AI621"/>
      <c r="AJ621"/>
      <c r="AK621"/>
      <c r="AL621"/>
      <c r="AM621"/>
      <c r="AN621"/>
      <c r="AO621"/>
      <c r="AP621"/>
      <c r="AQ621"/>
      <c r="AR621"/>
      <c r="AS621"/>
      <c r="AT621"/>
      <c r="AU621"/>
      <c r="AV621"/>
      <c r="AW621"/>
      <c r="AX621"/>
      <c r="AY621"/>
      <c r="AZ621"/>
      <c r="BA621"/>
      <c r="BB621"/>
      <c r="BC621"/>
      <c r="BD621"/>
      <c r="BE621"/>
      <c r="BF621"/>
      <c r="BG621"/>
      <c r="BH621"/>
      <c r="BI621"/>
      <c r="BJ621"/>
      <c r="BK621"/>
      <c r="BL621"/>
      <c r="BM621"/>
      <c r="BN621"/>
      <c r="BO621"/>
      <c r="BP621"/>
      <c r="BQ621"/>
      <c r="BR621"/>
      <c r="BS621"/>
      <c r="BT621"/>
      <c r="BU621"/>
      <c r="BV621"/>
      <c r="BW621"/>
      <c r="BX621"/>
      <c r="BY621"/>
      <c r="BZ621"/>
      <c r="CA621"/>
      <c r="CB621"/>
      <c r="CC621"/>
      <c r="CD621"/>
      <c r="CE621"/>
      <c r="CF621"/>
      <c r="CG621"/>
      <c r="CH621"/>
      <c r="CI621"/>
      <c r="CJ621"/>
      <c r="CK621"/>
      <c r="CL621"/>
      <c r="CN621"/>
    </row>
    <row r="622" spans="9:92" x14ac:dyDescent="0.35">
      <c r="I622"/>
      <c r="J622"/>
      <c r="R622"/>
      <c r="S622"/>
      <c r="T622"/>
      <c r="U622"/>
      <c r="V622"/>
      <c r="W622"/>
      <c r="X622"/>
      <c r="Y622"/>
      <c r="Z622"/>
      <c r="AA622"/>
      <c r="AB622"/>
      <c r="AC622"/>
      <c r="AD622"/>
      <c r="AE622"/>
      <c r="AF622"/>
      <c r="AG622"/>
      <c r="AH622"/>
      <c r="AI622"/>
      <c r="AJ622"/>
      <c r="AK622"/>
      <c r="AL622"/>
      <c r="AM622"/>
      <c r="AN622"/>
      <c r="AO622"/>
      <c r="AP622"/>
      <c r="AQ622"/>
      <c r="AR622"/>
      <c r="AS622"/>
      <c r="AT622"/>
      <c r="AU622"/>
      <c r="AV622"/>
      <c r="AW622"/>
      <c r="AX622"/>
      <c r="AY622"/>
      <c r="AZ622"/>
      <c r="BA622"/>
      <c r="BB622"/>
      <c r="BC622"/>
      <c r="BD622"/>
      <c r="BE622"/>
      <c r="BF622"/>
      <c r="BG622"/>
      <c r="BH622"/>
      <c r="BI622"/>
      <c r="BJ622"/>
      <c r="BK622"/>
      <c r="BL622"/>
      <c r="BM622"/>
      <c r="BN622"/>
      <c r="BO622"/>
      <c r="BP622"/>
      <c r="BQ622"/>
      <c r="BR622"/>
      <c r="BS622"/>
      <c r="BT622"/>
      <c r="BU622"/>
      <c r="BV622"/>
      <c r="BW622"/>
      <c r="BX622"/>
      <c r="BY622"/>
      <c r="BZ622"/>
      <c r="CA622"/>
      <c r="CB622"/>
      <c r="CC622"/>
      <c r="CD622"/>
      <c r="CE622"/>
      <c r="CF622"/>
      <c r="CG622"/>
      <c r="CH622"/>
      <c r="CI622"/>
      <c r="CJ622"/>
      <c r="CK622"/>
      <c r="CL622"/>
      <c r="CN622"/>
    </row>
    <row r="623" spans="9:92" x14ac:dyDescent="0.35">
      <c r="I623"/>
      <c r="J623"/>
      <c r="R623"/>
      <c r="S623"/>
      <c r="T623"/>
      <c r="U623"/>
      <c r="V623"/>
      <c r="W623"/>
      <c r="X623"/>
      <c r="Y623"/>
      <c r="Z623"/>
      <c r="AA623"/>
      <c r="AB623"/>
      <c r="AC623"/>
      <c r="AD623"/>
      <c r="AE623"/>
      <c r="AF623"/>
      <c r="AG623"/>
      <c r="AH623"/>
      <c r="AI623"/>
      <c r="AJ623"/>
      <c r="AK623"/>
      <c r="AL623"/>
      <c r="AM623"/>
      <c r="AN623"/>
      <c r="AO623"/>
      <c r="AP623"/>
      <c r="AQ623"/>
      <c r="AR623"/>
      <c r="AS623"/>
      <c r="AT623"/>
      <c r="AU623"/>
      <c r="AV623"/>
      <c r="AW623"/>
      <c r="AX623"/>
      <c r="AY623"/>
      <c r="AZ623"/>
      <c r="BA623"/>
      <c r="BB623"/>
      <c r="BC623"/>
      <c r="BD623"/>
      <c r="BE623"/>
      <c r="BF623"/>
      <c r="BG623"/>
      <c r="BH623"/>
      <c r="BI623"/>
      <c r="BJ623"/>
      <c r="BK623"/>
      <c r="BL623"/>
      <c r="BM623"/>
      <c r="BN623"/>
      <c r="BO623"/>
      <c r="BP623"/>
      <c r="BQ623"/>
      <c r="BR623"/>
      <c r="BS623"/>
      <c r="BT623"/>
      <c r="BU623"/>
      <c r="BV623"/>
      <c r="BW623"/>
      <c r="BX623"/>
      <c r="BY623"/>
      <c r="BZ623"/>
      <c r="CA623"/>
      <c r="CB623"/>
      <c r="CC623"/>
      <c r="CD623"/>
      <c r="CE623"/>
      <c r="CF623"/>
      <c r="CG623"/>
      <c r="CH623"/>
      <c r="CI623"/>
      <c r="CJ623"/>
      <c r="CK623"/>
      <c r="CL623"/>
      <c r="CN623"/>
    </row>
    <row r="624" spans="9:92" x14ac:dyDescent="0.35">
      <c r="I624"/>
      <c r="J624"/>
      <c r="R624"/>
      <c r="S624"/>
      <c r="T624"/>
      <c r="U624"/>
      <c r="V624"/>
      <c r="W624"/>
      <c r="X624"/>
      <c r="Y624"/>
      <c r="Z624"/>
      <c r="AA624"/>
      <c r="AB624"/>
      <c r="AC624"/>
      <c r="AD624"/>
      <c r="AE624"/>
      <c r="AF624"/>
      <c r="AG624"/>
      <c r="AH624"/>
      <c r="AI624"/>
      <c r="AJ624"/>
      <c r="AK624"/>
      <c r="AL624"/>
      <c r="AM624"/>
      <c r="AN624"/>
      <c r="AO624"/>
      <c r="AP624"/>
      <c r="AQ624"/>
      <c r="AR624"/>
      <c r="AS624"/>
      <c r="AT624"/>
      <c r="AU624"/>
      <c r="AV624"/>
      <c r="AW624"/>
      <c r="AX624"/>
      <c r="AY624"/>
      <c r="AZ624"/>
      <c r="BA624"/>
      <c r="BB624"/>
      <c r="BC624"/>
      <c r="BD624"/>
      <c r="BE624"/>
      <c r="BF624"/>
      <c r="BG624"/>
      <c r="BH624"/>
      <c r="BI624"/>
      <c r="BJ624"/>
      <c r="BK624"/>
      <c r="BL624"/>
      <c r="BM624"/>
      <c r="BN624"/>
      <c r="BO624"/>
      <c r="BP624"/>
      <c r="BQ624"/>
      <c r="BR624"/>
      <c r="BS624"/>
      <c r="BT624"/>
      <c r="BU624"/>
      <c r="BV624"/>
      <c r="BW624"/>
      <c r="BX624"/>
      <c r="BY624"/>
      <c r="BZ624"/>
      <c r="CA624"/>
      <c r="CB624"/>
      <c r="CC624"/>
      <c r="CD624"/>
      <c r="CE624"/>
      <c r="CF624"/>
      <c r="CG624"/>
      <c r="CH624"/>
      <c r="CI624"/>
      <c r="CJ624"/>
      <c r="CK624"/>
      <c r="CL624"/>
      <c r="CN624"/>
    </row>
    <row r="625" spans="9:92" x14ac:dyDescent="0.35">
      <c r="I625"/>
      <c r="J625"/>
      <c r="R625"/>
      <c r="S625"/>
      <c r="T625"/>
      <c r="U625"/>
      <c r="V625"/>
      <c r="W625"/>
      <c r="X625"/>
      <c r="Y625"/>
      <c r="Z625"/>
      <c r="AA625"/>
      <c r="AB625"/>
      <c r="AC625"/>
      <c r="AD625"/>
      <c r="AE625"/>
      <c r="AF625"/>
      <c r="AG625"/>
      <c r="AH625"/>
      <c r="AI625"/>
      <c r="AJ625"/>
      <c r="AK625"/>
      <c r="AL625"/>
      <c r="AM625"/>
      <c r="AN625"/>
      <c r="AO625"/>
      <c r="AP625"/>
      <c r="AQ625"/>
      <c r="AR625"/>
      <c r="AS625"/>
      <c r="AT625"/>
      <c r="AU625"/>
      <c r="AV625"/>
      <c r="AW625"/>
      <c r="AX625"/>
      <c r="AY625"/>
      <c r="AZ625"/>
      <c r="BA625"/>
      <c r="BB625"/>
      <c r="BC625"/>
      <c r="BD625"/>
      <c r="BE625"/>
      <c r="BF625"/>
      <c r="BG625"/>
      <c r="BH625"/>
      <c r="BI625"/>
      <c r="BJ625"/>
      <c r="BK625"/>
      <c r="BL625"/>
      <c r="BM625"/>
      <c r="BN625"/>
      <c r="BO625"/>
      <c r="BP625"/>
      <c r="BQ625"/>
      <c r="BR625"/>
      <c r="BS625"/>
      <c r="BT625"/>
      <c r="BU625"/>
      <c r="BV625"/>
      <c r="BW625"/>
      <c r="BX625"/>
      <c r="BY625"/>
      <c r="BZ625"/>
      <c r="CA625"/>
      <c r="CB625"/>
      <c r="CC625"/>
      <c r="CD625"/>
      <c r="CE625"/>
      <c r="CF625"/>
      <c r="CG625"/>
      <c r="CH625"/>
      <c r="CI625"/>
      <c r="CJ625"/>
      <c r="CK625"/>
      <c r="CL625"/>
      <c r="CN625"/>
    </row>
    <row r="626" spans="9:92" x14ac:dyDescent="0.35">
      <c r="I626"/>
      <c r="J626"/>
      <c r="R626"/>
      <c r="S626"/>
      <c r="T626"/>
      <c r="U626"/>
      <c r="V626"/>
      <c r="W626"/>
      <c r="X626"/>
      <c r="Y626"/>
      <c r="Z626"/>
      <c r="AA626"/>
      <c r="AB626"/>
      <c r="AC626"/>
      <c r="AD626"/>
      <c r="AE626"/>
      <c r="AF626"/>
      <c r="AG626"/>
      <c r="AH626"/>
      <c r="AI626"/>
      <c r="AJ626"/>
      <c r="AK626"/>
      <c r="AL626"/>
      <c r="AM626"/>
      <c r="AN626"/>
      <c r="AO626"/>
      <c r="AP626"/>
      <c r="AQ626"/>
      <c r="AR626"/>
      <c r="AS626"/>
      <c r="AT626"/>
      <c r="AU626"/>
      <c r="AV626"/>
      <c r="AW626"/>
      <c r="AX626"/>
      <c r="AY626"/>
      <c r="AZ626"/>
      <c r="BA626"/>
      <c r="BB626"/>
      <c r="BC626"/>
      <c r="BD626"/>
      <c r="BE626"/>
      <c r="BF626"/>
      <c r="BG626"/>
      <c r="BH626"/>
      <c r="BI626"/>
      <c r="BJ626"/>
      <c r="BK626"/>
      <c r="BL626"/>
      <c r="BM626"/>
      <c r="BN626"/>
      <c r="BO626"/>
      <c r="BP626"/>
      <c r="BQ626"/>
      <c r="BR626"/>
      <c r="BS626"/>
      <c r="BT626"/>
      <c r="BU626"/>
      <c r="BV626"/>
      <c r="BW626"/>
      <c r="BX626"/>
      <c r="BY626"/>
      <c r="BZ626"/>
      <c r="CA626"/>
      <c r="CB626"/>
      <c r="CC626"/>
      <c r="CD626"/>
      <c r="CE626"/>
      <c r="CF626"/>
      <c r="CG626"/>
      <c r="CH626"/>
      <c r="CI626"/>
      <c r="CJ626"/>
      <c r="CK626"/>
      <c r="CL626"/>
      <c r="CN626"/>
    </row>
    <row r="627" spans="9:92" x14ac:dyDescent="0.35">
      <c r="I627"/>
      <c r="J627"/>
      <c r="R627"/>
      <c r="S627"/>
      <c r="T627"/>
      <c r="U627"/>
      <c r="V627"/>
      <c r="W627"/>
      <c r="X627"/>
      <c r="Y627"/>
      <c r="Z627"/>
      <c r="AA627"/>
      <c r="AB627"/>
      <c r="AC627"/>
      <c r="AD627"/>
      <c r="AE627"/>
      <c r="AF627"/>
      <c r="AG627"/>
      <c r="AH627"/>
      <c r="AI627"/>
      <c r="AJ627"/>
      <c r="AK627"/>
      <c r="AL627"/>
      <c r="AM627"/>
      <c r="AN627"/>
      <c r="AO627"/>
      <c r="AP627"/>
      <c r="AQ627"/>
      <c r="AR627"/>
      <c r="AS627"/>
      <c r="AT627"/>
      <c r="AU627"/>
      <c r="AV627"/>
      <c r="AW627"/>
      <c r="AX627"/>
      <c r="AY627"/>
      <c r="AZ627"/>
      <c r="BA627"/>
      <c r="BB627"/>
      <c r="BC627"/>
      <c r="BD627"/>
      <c r="BE627"/>
      <c r="BF627"/>
      <c r="BG627"/>
      <c r="BH627"/>
      <c r="BI627"/>
      <c r="BJ627"/>
      <c r="BK627"/>
      <c r="BL627"/>
      <c r="BM627"/>
      <c r="BN627"/>
      <c r="BO627"/>
      <c r="BP627"/>
      <c r="BQ627"/>
      <c r="BR627"/>
      <c r="BS627"/>
      <c r="BT627"/>
      <c r="BU627"/>
      <c r="BV627"/>
      <c r="BW627"/>
      <c r="BX627"/>
      <c r="BY627"/>
      <c r="BZ627"/>
      <c r="CA627"/>
      <c r="CB627"/>
      <c r="CC627"/>
      <c r="CD627"/>
      <c r="CE627"/>
      <c r="CF627"/>
      <c r="CG627"/>
      <c r="CH627"/>
      <c r="CI627"/>
      <c r="CJ627"/>
      <c r="CK627"/>
      <c r="CL627"/>
      <c r="CN627"/>
    </row>
    <row r="628" spans="9:92" x14ac:dyDescent="0.35">
      <c r="I628"/>
      <c r="J628"/>
      <c r="R628"/>
      <c r="S628"/>
      <c r="T628"/>
      <c r="U628"/>
      <c r="V628"/>
      <c r="W628"/>
      <c r="X628"/>
      <c r="Y628"/>
      <c r="Z628"/>
      <c r="AA628"/>
      <c r="AB628"/>
      <c r="AC628"/>
      <c r="AD628"/>
      <c r="AE628"/>
      <c r="AF628"/>
      <c r="AG628"/>
      <c r="AH628"/>
      <c r="AI628"/>
      <c r="AJ628"/>
      <c r="AK628"/>
      <c r="AL628"/>
      <c r="AM628"/>
      <c r="AN628"/>
      <c r="AO628"/>
      <c r="AP628"/>
      <c r="AQ628"/>
      <c r="AR628"/>
      <c r="AS628"/>
      <c r="AT628"/>
      <c r="AU628"/>
      <c r="AV628"/>
      <c r="AW628"/>
      <c r="AX628"/>
      <c r="AY628"/>
      <c r="AZ628"/>
      <c r="BA628"/>
      <c r="BB628"/>
      <c r="BC628"/>
      <c r="BD628"/>
      <c r="BE628"/>
      <c r="BF628"/>
      <c r="BG628"/>
      <c r="BH628"/>
      <c r="BI628"/>
      <c r="BJ628"/>
      <c r="BK628"/>
      <c r="BL628"/>
      <c r="BM628"/>
      <c r="BN628"/>
      <c r="BO628"/>
      <c r="BP628"/>
      <c r="BQ628"/>
      <c r="BR628"/>
      <c r="BS628"/>
      <c r="BT628"/>
      <c r="BU628"/>
      <c r="BV628"/>
      <c r="BW628"/>
      <c r="BX628"/>
      <c r="BY628"/>
      <c r="BZ628"/>
      <c r="CA628"/>
      <c r="CB628"/>
      <c r="CC628"/>
      <c r="CD628"/>
      <c r="CE628"/>
      <c r="CF628"/>
      <c r="CG628"/>
      <c r="CH628"/>
      <c r="CI628"/>
      <c r="CJ628"/>
      <c r="CK628"/>
      <c r="CL628"/>
      <c r="CN628"/>
    </row>
    <row r="629" spans="9:92" x14ac:dyDescent="0.35">
      <c r="I629"/>
      <c r="J629"/>
      <c r="R629"/>
      <c r="S629"/>
      <c r="T629"/>
      <c r="U629"/>
      <c r="V629"/>
      <c r="W629"/>
      <c r="X629"/>
      <c r="Y629"/>
      <c r="Z629"/>
      <c r="AA629"/>
      <c r="AB629"/>
      <c r="AC629"/>
      <c r="AD629"/>
      <c r="AE629"/>
      <c r="AF629"/>
      <c r="AG629"/>
      <c r="AH629"/>
      <c r="AI629"/>
      <c r="AJ629"/>
      <c r="AK629"/>
      <c r="AL629"/>
      <c r="AM629"/>
      <c r="AN629"/>
      <c r="AO629"/>
      <c r="AP629"/>
      <c r="AQ629"/>
      <c r="AR629"/>
      <c r="AS629"/>
      <c r="AT629"/>
      <c r="AU629"/>
      <c r="AV629"/>
      <c r="AW629"/>
      <c r="AX629"/>
      <c r="AY629"/>
      <c r="AZ629"/>
      <c r="BA629"/>
      <c r="BB629"/>
      <c r="BC629"/>
      <c r="BD629"/>
      <c r="BE629"/>
      <c r="BF629"/>
      <c r="BG629"/>
      <c r="BH629"/>
      <c r="BI629"/>
      <c r="BJ629"/>
      <c r="BK629"/>
      <c r="BL629"/>
      <c r="BM629"/>
      <c r="BN629"/>
      <c r="BO629"/>
      <c r="BP629"/>
      <c r="BQ629"/>
      <c r="BR629"/>
      <c r="BS629"/>
      <c r="BT629"/>
      <c r="BU629"/>
      <c r="BV629"/>
      <c r="BW629"/>
      <c r="BX629"/>
      <c r="BY629"/>
      <c r="BZ629"/>
      <c r="CA629"/>
      <c r="CB629"/>
      <c r="CC629"/>
      <c r="CD629"/>
      <c r="CE629"/>
      <c r="CF629"/>
      <c r="CG629"/>
      <c r="CH629"/>
      <c r="CI629"/>
      <c r="CJ629"/>
      <c r="CK629"/>
      <c r="CL629"/>
      <c r="CN629"/>
    </row>
    <row r="630" spans="9:92" x14ac:dyDescent="0.35">
      <c r="I630"/>
      <c r="J630"/>
      <c r="R630"/>
      <c r="S630"/>
      <c r="T630"/>
      <c r="U630"/>
      <c r="V630"/>
      <c r="W630"/>
      <c r="X630"/>
      <c r="Y630"/>
      <c r="Z630"/>
      <c r="AA630"/>
      <c r="AB630"/>
      <c r="AC630"/>
      <c r="AD630"/>
      <c r="AE630"/>
      <c r="AF630"/>
      <c r="AG630"/>
      <c r="AH630"/>
      <c r="AI630"/>
      <c r="AJ630"/>
      <c r="AK630"/>
      <c r="AL630"/>
      <c r="AM630"/>
      <c r="AN630"/>
      <c r="AO630"/>
      <c r="AP630"/>
      <c r="AQ630"/>
      <c r="AR630"/>
      <c r="AS630"/>
      <c r="AT630"/>
      <c r="AU630"/>
      <c r="AV630"/>
      <c r="AW630"/>
      <c r="AX630"/>
      <c r="AY630"/>
      <c r="AZ630"/>
      <c r="BA630"/>
      <c r="BB630"/>
      <c r="BC630"/>
      <c r="BD630"/>
      <c r="BE630"/>
      <c r="BF630"/>
      <c r="BG630"/>
      <c r="BH630"/>
      <c r="BI630"/>
      <c r="BJ630"/>
      <c r="BK630"/>
      <c r="BL630"/>
      <c r="BM630"/>
      <c r="BN630"/>
      <c r="BO630"/>
      <c r="BP630"/>
      <c r="BQ630"/>
      <c r="BR630"/>
      <c r="BS630"/>
      <c r="BT630"/>
      <c r="BU630"/>
      <c r="BV630"/>
      <c r="BW630"/>
      <c r="BX630"/>
      <c r="BY630"/>
      <c r="BZ630"/>
      <c r="CA630"/>
      <c r="CB630"/>
      <c r="CC630"/>
      <c r="CD630"/>
      <c r="CE630"/>
      <c r="CF630"/>
      <c r="CG630"/>
      <c r="CH630"/>
      <c r="CI630"/>
      <c r="CJ630"/>
      <c r="CK630"/>
      <c r="CL630"/>
      <c r="CN630"/>
    </row>
    <row r="631" spans="9:92" x14ac:dyDescent="0.35">
      <c r="I631"/>
      <c r="J631"/>
      <c r="R631"/>
      <c r="S631"/>
      <c r="T631"/>
      <c r="U631"/>
      <c r="V631"/>
      <c r="W631"/>
      <c r="X631"/>
      <c r="Y631"/>
      <c r="Z631"/>
      <c r="AA631"/>
      <c r="AB631"/>
      <c r="AC631"/>
      <c r="AD631"/>
      <c r="AE631"/>
      <c r="AF631"/>
      <c r="AG631"/>
      <c r="AH631"/>
      <c r="AI631"/>
      <c r="AJ631"/>
      <c r="AK631"/>
      <c r="AL631"/>
      <c r="AM631"/>
      <c r="AN631"/>
      <c r="AO631"/>
      <c r="AP631"/>
      <c r="AQ631"/>
      <c r="AR631"/>
      <c r="AS631"/>
      <c r="AT631"/>
      <c r="AU631"/>
      <c r="AV631"/>
      <c r="AW631"/>
      <c r="AX631"/>
      <c r="AY631"/>
      <c r="AZ631"/>
      <c r="BA631"/>
      <c r="BB631"/>
      <c r="BC631"/>
      <c r="BD631"/>
      <c r="BE631"/>
      <c r="BF631"/>
      <c r="BG631"/>
      <c r="BH631"/>
      <c r="BI631"/>
      <c r="BJ631"/>
      <c r="BK631"/>
      <c r="BL631"/>
      <c r="BM631"/>
      <c r="BN631"/>
      <c r="BO631"/>
      <c r="BP631"/>
      <c r="BQ631"/>
      <c r="BR631"/>
      <c r="BS631"/>
      <c r="BT631"/>
      <c r="BU631"/>
      <c r="BV631"/>
      <c r="BW631"/>
      <c r="BX631"/>
      <c r="BY631"/>
      <c r="BZ631"/>
      <c r="CA631"/>
      <c r="CB631"/>
      <c r="CC631"/>
      <c r="CD631"/>
      <c r="CE631"/>
      <c r="CF631"/>
      <c r="CG631"/>
      <c r="CH631"/>
      <c r="CI631"/>
      <c r="CJ631"/>
      <c r="CK631"/>
      <c r="CL631"/>
      <c r="CN631"/>
    </row>
    <row r="632" spans="9:92" x14ac:dyDescent="0.35">
      <c r="I632"/>
      <c r="J632"/>
      <c r="R632"/>
      <c r="S632"/>
      <c r="T632"/>
      <c r="U632"/>
      <c r="V632"/>
      <c r="W632"/>
      <c r="X632"/>
      <c r="Y632"/>
      <c r="Z632"/>
      <c r="AA632"/>
      <c r="AB632"/>
      <c r="AC632"/>
      <c r="AD632"/>
      <c r="AE632"/>
      <c r="AF632"/>
      <c r="AG632"/>
      <c r="AH632"/>
      <c r="AI632"/>
      <c r="AJ632"/>
      <c r="AK632"/>
      <c r="AL632"/>
      <c r="AM632"/>
      <c r="AN632"/>
      <c r="AO632"/>
      <c r="AP632"/>
      <c r="AQ632"/>
      <c r="AR632"/>
      <c r="AS632"/>
      <c r="AT632"/>
      <c r="AU632"/>
      <c r="AV632"/>
      <c r="AW632"/>
      <c r="AX632"/>
      <c r="AY632"/>
      <c r="AZ632"/>
      <c r="BA632"/>
      <c r="BB632"/>
      <c r="BC632"/>
      <c r="BD632"/>
      <c r="BE632"/>
      <c r="BF632"/>
      <c r="BG632"/>
      <c r="BH632"/>
      <c r="BI632"/>
      <c r="BJ632"/>
      <c r="BK632"/>
      <c r="BL632"/>
      <c r="BM632"/>
      <c r="BN632"/>
      <c r="BO632"/>
      <c r="BP632"/>
      <c r="BQ632"/>
      <c r="BR632"/>
      <c r="BS632"/>
      <c r="BT632"/>
      <c r="BU632"/>
      <c r="BV632"/>
      <c r="BW632"/>
      <c r="BX632"/>
      <c r="BY632"/>
      <c r="BZ632"/>
      <c r="CA632"/>
      <c r="CB632"/>
      <c r="CC632"/>
      <c r="CD632"/>
      <c r="CE632"/>
      <c r="CF632"/>
      <c r="CG632"/>
      <c r="CH632"/>
      <c r="CI632"/>
      <c r="CJ632"/>
      <c r="CK632"/>
      <c r="CL632"/>
      <c r="CN632"/>
    </row>
    <row r="633" spans="9:92" x14ac:dyDescent="0.35">
      <c r="I633"/>
      <c r="J633"/>
      <c r="R633"/>
      <c r="S633"/>
      <c r="T633"/>
      <c r="U633"/>
      <c r="V633"/>
      <c r="W633"/>
      <c r="X633"/>
      <c r="Y633"/>
      <c r="Z633"/>
      <c r="AA633"/>
      <c r="AB633"/>
      <c r="AC633"/>
      <c r="AD633"/>
      <c r="AE633"/>
      <c r="AF633"/>
      <c r="AG633"/>
      <c r="AH633"/>
      <c r="AI633"/>
      <c r="AJ633"/>
      <c r="AK633"/>
      <c r="AL633"/>
      <c r="AM633"/>
      <c r="AN633"/>
      <c r="AO633"/>
      <c r="AP633"/>
      <c r="AQ633"/>
      <c r="AR633"/>
      <c r="AS633"/>
      <c r="AT633"/>
      <c r="AU633"/>
      <c r="AV633"/>
      <c r="AW633"/>
      <c r="AX633"/>
      <c r="AY633"/>
      <c r="AZ633"/>
      <c r="BA633"/>
      <c r="BB633"/>
      <c r="BC633"/>
      <c r="BD633"/>
      <c r="BE633"/>
      <c r="BF633"/>
      <c r="BG633"/>
      <c r="BH633"/>
      <c r="BI633"/>
      <c r="BJ633"/>
      <c r="BK633"/>
      <c r="BL633"/>
      <c r="BM633"/>
      <c r="BN633"/>
      <c r="BO633"/>
      <c r="BP633"/>
      <c r="BQ633"/>
      <c r="BR633"/>
      <c r="BS633"/>
      <c r="BT633"/>
      <c r="BU633"/>
      <c r="BV633"/>
      <c r="BW633"/>
      <c r="BX633"/>
      <c r="BY633"/>
      <c r="BZ633"/>
      <c r="CA633"/>
      <c r="CB633"/>
      <c r="CC633"/>
      <c r="CD633"/>
      <c r="CE633"/>
      <c r="CF633"/>
      <c r="CG633"/>
      <c r="CH633"/>
      <c r="CI633"/>
      <c r="CJ633"/>
      <c r="CK633"/>
      <c r="CL633"/>
      <c r="CN633"/>
    </row>
    <row r="634" spans="9:92" x14ac:dyDescent="0.35">
      <c r="I634"/>
      <c r="J634"/>
      <c r="R634"/>
      <c r="S634"/>
      <c r="T634"/>
      <c r="U634"/>
      <c r="V634"/>
      <c r="W634"/>
      <c r="X634"/>
      <c r="Y634"/>
      <c r="Z634"/>
      <c r="AA634"/>
      <c r="AB634"/>
      <c r="AC634"/>
      <c r="AD634"/>
      <c r="AE634"/>
      <c r="AF634"/>
      <c r="AG634"/>
      <c r="AH634"/>
      <c r="AI634"/>
      <c r="AJ634"/>
      <c r="AK634"/>
      <c r="AL634"/>
      <c r="AM634"/>
      <c r="AN634"/>
      <c r="AO634"/>
      <c r="AP634"/>
      <c r="AQ634"/>
      <c r="AR634"/>
      <c r="AS634"/>
      <c r="AT634"/>
      <c r="AU634"/>
      <c r="AV634"/>
      <c r="AW634"/>
      <c r="AX634"/>
      <c r="AY634"/>
      <c r="AZ634"/>
      <c r="BA634"/>
      <c r="BB634"/>
      <c r="BC634"/>
      <c r="BD634"/>
      <c r="BE634"/>
      <c r="BF634"/>
      <c r="BG634"/>
      <c r="BH634"/>
      <c r="BI634"/>
      <c r="BJ634"/>
      <c r="BK634"/>
      <c r="BL634"/>
      <c r="BM634"/>
      <c r="BN634"/>
      <c r="BO634"/>
      <c r="BP634"/>
      <c r="BQ634"/>
      <c r="BR634"/>
      <c r="BS634"/>
      <c r="BT634"/>
      <c r="BU634"/>
      <c r="BV634"/>
      <c r="BW634"/>
      <c r="BX634"/>
      <c r="BY634"/>
      <c r="BZ634"/>
      <c r="CA634"/>
      <c r="CB634"/>
      <c r="CC634"/>
      <c r="CD634"/>
      <c r="CE634"/>
      <c r="CF634"/>
      <c r="CG634"/>
      <c r="CH634"/>
      <c r="CI634"/>
      <c r="CJ634"/>
      <c r="CK634"/>
      <c r="CL634"/>
      <c r="CN634"/>
    </row>
    <row r="635" spans="9:92" x14ac:dyDescent="0.35">
      <c r="I635"/>
      <c r="J635"/>
      <c r="R635"/>
      <c r="S635"/>
      <c r="T635"/>
      <c r="U635"/>
      <c r="V635"/>
      <c r="W635"/>
      <c r="X635"/>
      <c r="Y635"/>
      <c r="Z635"/>
      <c r="AA635"/>
      <c r="AB635"/>
      <c r="AC635"/>
      <c r="AD635"/>
      <c r="AE635"/>
      <c r="AF635"/>
      <c r="AG635"/>
      <c r="AH635"/>
      <c r="AI635"/>
      <c r="AJ635"/>
      <c r="AK635"/>
      <c r="AL635"/>
      <c r="AM635"/>
      <c r="AN635"/>
      <c r="AO635"/>
      <c r="AP635"/>
      <c r="AQ635"/>
      <c r="AR635"/>
      <c r="AS635"/>
      <c r="AT635"/>
      <c r="AU635"/>
      <c r="AV635"/>
      <c r="AW635"/>
      <c r="AX635"/>
      <c r="AY635"/>
      <c r="AZ635"/>
      <c r="BA635"/>
      <c r="BB635"/>
      <c r="BC635"/>
      <c r="BD635"/>
      <c r="BE635"/>
      <c r="BF635"/>
      <c r="BG635"/>
      <c r="BH635"/>
      <c r="BI635"/>
      <c r="BJ635"/>
      <c r="BK635"/>
      <c r="BL635"/>
      <c r="BM635"/>
      <c r="BN635"/>
      <c r="BO635"/>
      <c r="BP635"/>
      <c r="BQ635"/>
      <c r="BR635"/>
      <c r="BS635"/>
      <c r="BT635"/>
      <c r="BU635"/>
      <c r="BV635"/>
      <c r="BW635"/>
      <c r="BX635"/>
      <c r="BY635"/>
      <c r="BZ635"/>
      <c r="CA635"/>
      <c r="CB635"/>
      <c r="CC635"/>
      <c r="CD635"/>
      <c r="CE635"/>
      <c r="CF635"/>
      <c r="CG635"/>
      <c r="CH635"/>
      <c r="CI635"/>
      <c r="CJ635"/>
      <c r="CK635"/>
      <c r="CL635"/>
      <c r="CN635"/>
    </row>
    <row r="636" spans="9:92" x14ac:dyDescent="0.35">
      <c r="I636"/>
      <c r="J636"/>
      <c r="R636"/>
      <c r="S636"/>
      <c r="T636"/>
      <c r="U636"/>
      <c r="V636"/>
      <c r="W636"/>
      <c r="X636"/>
      <c r="Y636"/>
      <c r="Z636"/>
      <c r="AA636"/>
      <c r="AB636"/>
      <c r="AC636"/>
      <c r="AD636"/>
      <c r="AE636"/>
      <c r="AF636"/>
      <c r="AG636"/>
      <c r="AH636"/>
      <c r="AI636"/>
      <c r="AJ636"/>
      <c r="AK636"/>
      <c r="AL636"/>
      <c r="AM636"/>
      <c r="AN636"/>
      <c r="AO636"/>
      <c r="AP636"/>
      <c r="AQ636"/>
      <c r="AR636"/>
      <c r="AS636"/>
      <c r="AT636"/>
      <c r="AU636"/>
      <c r="AV636"/>
      <c r="AW636"/>
      <c r="AX636"/>
      <c r="AY636"/>
      <c r="AZ636"/>
      <c r="BA636"/>
      <c r="BB636"/>
      <c r="BC636"/>
      <c r="BD636"/>
      <c r="BE636"/>
      <c r="BF636"/>
      <c r="BG636"/>
      <c r="BH636"/>
      <c r="BI636"/>
      <c r="BJ636"/>
      <c r="BK636"/>
      <c r="BL636"/>
      <c r="BM636"/>
      <c r="BN636"/>
      <c r="BO636"/>
      <c r="BP636"/>
      <c r="BQ636"/>
      <c r="BR636"/>
      <c r="BS636"/>
      <c r="BT636"/>
      <c r="BU636"/>
      <c r="BV636"/>
      <c r="BW636"/>
      <c r="BX636"/>
      <c r="BY636"/>
      <c r="BZ636"/>
      <c r="CA636"/>
      <c r="CB636"/>
      <c r="CC636"/>
      <c r="CD636"/>
      <c r="CE636"/>
      <c r="CF636"/>
      <c r="CG636"/>
      <c r="CH636"/>
      <c r="CI636"/>
      <c r="CJ636"/>
      <c r="CK636"/>
      <c r="CL636"/>
      <c r="CN636"/>
    </row>
    <row r="637" spans="9:92" x14ac:dyDescent="0.35">
      <c r="I637"/>
      <c r="J637"/>
      <c r="R637"/>
      <c r="S637"/>
      <c r="T637"/>
      <c r="U637"/>
      <c r="V637"/>
      <c r="W637"/>
      <c r="X637"/>
      <c r="Y637"/>
      <c r="Z637"/>
      <c r="AA637"/>
      <c r="AB637"/>
      <c r="AC637"/>
      <c r="AD637"/>
      <c r="AE637"/>
      <c r="AF637"/>
      <c r="AG637"/>
      <c r="AH637"/>
      <c r="AI637"/>
      <c r="AJ637"/>
      <c r="AK637"/>
      <c r="AL637"/>
      <c r="AM637"/>
      <c r="AN637"/>
      <c r="AO637"/>
      <c r="AP637"/>
      <c r="AQ637"/>
      <c r="AR637"/>
      <c r="AS637"/>
      <c r="AT637"/>
      <c r="AU637"/>
      <c r="AV637"/>
      <c r="AW637"/>
      <c r="AX637"/>
      <c r="AY637"/>
      <c r="AZ637"/>
      <c r="BA637"/>
      <c r="BB637"/>
      <c r="BC637"/>
      <c r="BD637"/>
      <c r="BE637"/>
      <c r="BF637"/>
      <c r="BG637"/>
      <c r="BH637"/>
      <c r="BI637"/>
      <c r="BJ637"/>
      <c r="BK637"/>
      <c r="BL637"/>
      <c r="BM637"/>
      <c r="BN637"/>
      <c r="BO637"/>
      <c r="BP637"/>
      <c r="BQ637"/>
      <c r="BR637"/>
      <c r="BS637"/>
      <c r="BT637"/>
      <c r="BU637"/>
      <c r="BV637"/>
      <c r="BW637"/>
      <c r="BX637"/>
      <c r="BY637"/>
      <c r="BZ637"/>
      <c r="CA637"/>
      <c r="CB637"/>
      <c r="CC637"/>
      <c r="CD637"/>
      <c r="CE637"/>
      <c r="CF637"/>
      <c r="CG637"/>
      <c r="CH637"/>
      <c r="CI637"/>
      <c r="CJ637"/>
      <c r="CK637"/>
      <c r="CL637"/>
      <c r="CN637"/>
    </row>
    <row r="638" spans="9:92" x14ac:dyDescent="0.35">
      <c r="I638"/>
      <c r="J638"/>
      <c r="R638"/>
      <c r="S638"/>
      <c r="T638"/>
      <c r="U638"/>
      <c r="V638"/>
      <c r="W638"/>
      <c r="X638"/>
      <c r="Y638"/>
      <c r="Z638"/>
      <c r="AA638"/>
      <c r="AB638"/>
      <c r="AC638"/>
      <c r="AD638"/>
      <c r="AE638"/>
      <c r="AF638"/>
      <c r="AG638"/>
      <c r="AH638"/>
      <c r="AI638"/>
      <c r="AJ638"/>
      <c r="AK638"/>
      <c r="AL638"/>
      <c r="AM638"/>
      <c r="AN638"/>
      <c r="AO638"/>
      <c r="AP638"/>
      <c r="AQ638"/>
      <c r="AR638"/>
      <c r="AS638"/>
      <c r="AT638"/>
      <c r="AU638"/>
      <c r="AV638"/>
      <c r="AW638"/>
      <c r="AX638"/>
      <c r="AY638"/>
      <c r="AZ638"/>
      <c r="BA638"/>
      <c r="BB638"/>
      <c r="BC638"/>
      <c r="BD638"/>
      <c r="BE638"/>
      <c r="BF638"/>
      <c r="BG638"/>
      <c r="BH638"/>
      <c r="BI638"/>
      <c r="BJ638"/>
      <c r="BK638"/>
      <c r="BL638"/>
      <c r="BM638"/>
      <c r="BN638"/>
      <c r="BO638"/>
      <c r="BP638"/>
      <c r="BQ638"/>
      <c r="BR638"/>
      <c r="BS638"/>
      <c r="BT638"/>
      <c r="BU638"/>
      <c r="BV638"/>
      <c r="BW638"/>
      <c r="BX638"/>
      <c r="BY638"/>
      <c r="BZ638"/>
      <c r="CA638"/>
      <c r="CB638"/>
      <c r="CC638"/>
      <c r="CD638"/>
      <c r="CE638"/>
      <c r="CF638"/>
      <c r="CG638"/>
      <c r="CH638"/>
      <c r="CI638"/>
      <c r="CJ638"/>
      <c r="CK638"/>
      <c r="CL638"/>
      <c r="CN638"/>
    </row>
    <row r="639" spans="9:92" x14ac:dyDescent="0.35">
      <c r="I639"/>
      <c r="J639"/>
      <c r="R639"/>
      <c r="S639"/>
      <c r="T639"/>
      <c r="U639"/>
      <c r="V639"/>
      <c r="W639"/>
      <c r="X639"/>
      <c r="Y639"/>
      <c r="Z639"/>
      <c r="AA639"/>
      <c r="AB639"/>
      <c r="AC639"/>
      <c r="AD639"/>
      <c r="AE639"/>
      <c r="AF639"/>
      <c r="AG639"/>
      <c r="AH639"/>
      <c r="AI639"/>
      <c r="AJ639"/>
      <c r="AK639"/>
      <c r="AL639"/>
      <c r="AM639"/>
      <c r="AN639"/>
      <c r="AO639"/>
      <c r="AP639"/>
      <c r="AQ639"/>
      <c r="AR639"/>
      <c r="AS639"/>
      <c r="AT639"/>
      <c r="AU639"/>
      <c r="AV639"/>
      <c r="AW639"/>
      <c r="AX639"/>
      <c r="AY639"/>
      <c r="AZ639"/>
      <c r="BA639"/>
      <c r="BB639"/>
      <c r="BC639"/>
      <c r="BD639"/>
      <c r="BE639"/>
      <c r="BF639"/>
      <c r="BG639"/>
      <c r="BH639"/>
      <c r="BI639"/>
      <c r="BJ639"/>
      <c r="BK639"/>
      <c r="BL639"/>
      <c r="BM639"/>
      <c r="BN639"/>
      <c r="BO639"/>
      <c r="BP639"/>
      <c r="BQ639"/>
      <c r="BR639"/>
      <c r="BS639"/>
      <c r="BT639"/>
      <c r="BU639"/>
      <c r="BV639"/>
      <c r="BW639"/>
      <c r="BX639"/>
      <c r="BY639"/>
      <c r="BZ639"/>
      <c r="CA639"/>
      <c r="CB639"/>
      <c r="CC639"/>
      <c r="CD639"/>
      <c r="CE639"/>
      <c r="CF639"/>
      <c r="CG639"/>
      <c r="CH639"/>
      <c r="CI639"/>
      <c r="CJ639"/>
      <c r="CK639"/>
      <c r="CL639"/>
      <c r="CN639"/>
    </row>
    <row r="640" spans="9:92" x14ac:dyDescent="0.35">
      <c r="I640"/>
      <c r="J640"/>
      <c r="R640"/>
      <c r="S640"/>
      <c r="T640"/>
      <c r="U640"/>
      <c r="V640"/>
      <c r="W640"/>
      <c r="X640"/>
      <c r="Y640"/>
      <c r="Z640"/>
      <c r="AA640"/>
      <c r="AB640"/>
      <c r="AC640"/>
      <c r="AD640"/>
      <c r="AE640"/>
      <c r="AF640"/>
      <c r="AG640"/>
      <c r="AH640"/>
      <c r="AI640"/>
      <c r="AJ640"/>
      <c r="AK640"/>
      <c r="AL640"/>
      <c r="AM640"/>
      <c r="AN640"/>
      <c r="AO640"/>
      <c r="AP640"/>
      <c r="AQ640"/>
      <c r="AR640"/>
      <c r="AS640"/>
      <c r="AT640"/>
      <c r="AU640"/>
      <c r="AV640"/>
      <c r="AW640"/>
      <c r="AX640"/>
      <c r="AY640"/>
      <c r="AZ640"/>
      <c r="BA640"/>
      <c r="BB640"/>
      <c r="BC640"/>
      <c r="BD640"/>
      <c r="BE640"/>
      <c r="BF640"/>
      <c r="BG640"/>
      <c r="BH640"/>
      <c r="BI640"/>
      <c r="BJ640"/>
      <c r="BK640"/>
      <c r="BL640"/>
      <c r="BM640"/>
      <c r="BN640"/>
      <c r="BO640"/>
      <c r="BP640"/>
      <c r="BQ640"/>
      <c r="BR640"/>
      <c r="BS640"/>
      <c r="BT640"/>
      <c r="BU640"/>
      <c r="BV640"/>
      <c r="BW640"/>
      <c r="BX640"/>
      <c r="BY640"/>
      <c r="BZ640"/>
      <c r="CA640"/>
      <c r="CB640"/>
      <c r="CC640"/>
      <c r="CD640"/>
      <c r="CE640"/>
      <c r="CF640"/>
      <c r="CG640"/>
      <c r="CH640"/>
      <c r="CI640"/>
      <c r="CJ640"/>
      <c r="CK640"/>
      <c r="CL640"/>
      <c r="CN640"/>
    </row>
    <row r="641" spans="4:116" x14ac:dyDescent="0.35">
      <c r="I641"/>
      <c r="J641"/>
      <c r="R641"/>
      <c r="S641"/>
      <c r="T641"/>
      <c r="U641"/>
      <c r="V641"/>
      <c r="W641"/>
      <c r="X641"/>
      <c r="Y641"/>
      <c r="Z641"/>
      <c r="AA641"/>
      <c r="AB641"/>
      <c r="AC641"/>
      <c r="AD641"/>
      <c r="AE641"/>
      <c r="AF641"/>
      <c r="AG641"/>
      <c r="AH641"/>
      <c r="AI641"/>
      <c r="AJ641"/>
      <c r="AK641"/>
      <c r="AL641"/>
      <c r="AM641"/>
      <c r="AN641"/>
      <c r="AO641"/>
      <c r="AP641"/>
      <c r="AQ641"/>
      <c r="AR641"/>
      <c r="AS641"/>
      <c r="AT641"/>
      <c r="AU641"/>
      <c r="AV641"/>
      <c r="AW641"/>
      <c r="AX641"/>
      <c r="AY641"/>
      <c r="AZ641"/>
      <c r="BA641"/>
      <c r="BB641"/>
      <c r="BC641"/>
      <c r="BD641"/>
      <c r="BE641"/>
      <c r="BF641"/>
      <c r="BG641"/>
      <c r="BH641"/>
      <c r="BI641"/>
      <c r="BJ641"/>
      <c r="BK641"/>
      <c r="BL641"/>
      <c r="BM641"/>
      <c r="BN641"/>
      <c r="BO641"/>
      <c r="BP641"/>
      <c r="BQ641"/>
      <c r="BR641"/>
      <c r="BS641"/>
      <c r="BT641"/>
      <c r="BU641"/>
      <c r="BV641"/>
      <c r="BW641"/>
      <c r="BX641"/>
      <c r="BY641"/>
      <c r="BZ641"/>
      <c r="CA641"/>
      <c r="CB641"/>
      <c r="CC641"/>
      <c r="CD641"/>
      <c r="CE641"/>
      <c r="CF641"/>
      <c r="CG641"/>
      <c r="CH641"/>
      <c r="CI641"/>
      <c r="CJ641"/>
      <c r="CK641"/>
      <c r="CL641"/>
      <c r="CN641"/>
    </row>
    <row r="642" spans="4:116" x14ac:dyDescent="0.35">
      <c r="I642"/>
      <c r="J642"/>
      <c r="R642"/>
      <c r="S642"/>
      <c r="T642"/>
      <c r="U642"/>
      <c r="V642"/>
      <c r="W642"/>
      <c r="X642"/>
      <c r="Y642"/>
      <c r="Z642"/>
      <c r="AA642"/>
      <c r="AB642"/>
      <c r="AC642"/>
      <c r="AD642"/>
      <c r="AE642"/>
      <c r="AF642"/>
      <c r="AG642"/>
      <c r="AH642"/>
      <c r="AI642"/>
      <c r="AJ642"/>
      <c r="AK642"/>
      <c r="AL642"/>
      <c r="AM642"/>
      <c r="AN642"/>
      <c r="AO642"/>
      <c r="AP642"/>
      <c r="AQ642"/>
      <c r="AR642"/>
      <c r="AS642"/>
      <c r="AT642"/>
      <c r="AU642"/>
      <c r="AV642"/>
      <c r="AW642"/>
      <c r="AX642"/>
      <c r="AY642"/>
      <c r="AZ642"/>
      <c r="BA642"/>
      <c r="BB642"/>
      <c r="BC642"/>
      <c r="BD642"/>
      <c r="BE642"/>
      <c r="BF642"/>
      <c r="BG642"/>
      <c r="BH642"/>
      <c r="BI642"/>
      <c r="BJ642"/>
      <c r="BK642"/>
      <c r="BL642"/>
      <c r="BM642"/>
      <c r="BN642"/>
      <c r="BO642"/>
      <c r="BP642"/>
      <c r="BQ642"/>
      <c r="BR642"/>
      <c r="BS642"/>
      <c r="BT642"/>
      <c r="BU642"/>
      <c r="BV642"/>
      <c r="BW642"/>
      <c r="BX642"/>
      <c r="BY642"/>
      <c r="BZ642"/>
      <c r="CA642"/>
      <c r="CB642"/>
      <c r="CC642"/>
      <c r="CD642"/>
      <c r="CE642"/>
      <c r="CF642"/>
      <c r="CG642"/>
      <c r="CH642"/>
      <c r="CI642"/>
      <c r="CJ642"/>
      <c r="CK642"/>
      <c r="CL642"/>
      <c r="CN642"/>
    </row>
    <row r="643" spans="4:116" x14ac:dyDescent="0.35">
      <c r="I643"/>
      <c r="J643"/>
      <c r="R643"/>
      <c r="S643"/>
      <c r="T643"/>
      <c r="U643"/>
      <c r="V643"/>
      <c r="W643"/>
      <c r="X643"/>
      <c r="Y643"/>
      <c r="Z643"/>
      <c r="AA643"/>
      <c r="AB643"/>
      <c r="AC643"/>
      <c r="AD643"/>
      <c r="AE643"/>
      <c r="AF643"/>
      <c r="AG643"/>
      <c r="AH643"/>
      <c r="AI643"/>
      <c r="AJ643"/>
      <c r="AK643"/>
      <c r="AL643"/>
      <c r="AM643"/>
      <c r="AN643"/>
      <c r="AO643"/>
      <c r="AP643"/>
      <c r="AQ643"/>
      <c r="AR643"/>
      <c r="AS643"/>
      <c r="AT643"/>
      <c r="AU643"/>
      <c r="AV643"/>
      <c r="AW643"/>
      <c r="AX643"/>
      <c r="AY643"/>
      <c r="AZ643"/>
      <c r="BA643"/>
      <c r="BB643"/>
      <c r="BC643"/>
      <c r="BD643"/>
      <c r="BE643"/>
      <c r="BF643"/>
      <c r="BG643"/>
      <c r="BH643"/>
      <c r="BI643"/>
      <c r="BJ643"/>
      <c r="BK643"/>
      <c r="BL643"/>
      <c r="BM643"/>
      <c r="BN643"/>
      <c r="BO643"/>
      <c r="BP643"/>
      <c r="BQ643"/>
      <c r="BR643"/>
      <c r="BS643"/>
      <c r="BT643"/>
      <c r="BU643"/>
      <c r="BV643"/>
      <c r="BW643"/>
      <c r="BX643"/>
      <c r="BY643"/>
      <c r="BZ643"/>
      <c r="CA643"/>
      <c r="CB643"/>
      <c r="CC643"/>
      <c r="CD643"/>
      <c r="CE643"/>
      <c r="CF643"/>
      <c r="CG643"/>
      <c r="CH643"/>
      <c r="CI643"/>
      <c r="CJ643"/>
      <c r="CK643"/>
      <c r="CL643"/>
      <c r="CN643"/>
    </row>
    <row r="644" spans="4:116" x14ac:dyDescent="0.35">
      <c r="I644"/>
      <c r="J644"/>
      <c r="R644"/>
      <c r="S644"/>
      <c r="T644"/>
      <c r="U644"/>
      <c r="V644"/>
      <c r="W644"/>
      <c r="X644"/>
      <c r="Y644"/>
      <c r="Z644"/>
      <c r="AA644"/>
      <c r="AB644"/>
      <c r="AC644"/>
      <c r="AD644"/>
      <c r="AE644"/>
      <c r="AF644"/>
      <c r="AG644"/>
      <c r="AH644"/>
      <c r="AI644"/>
      <c r="AJ644"/>
      <c r="AK644"/>
      <c r="AL644"/>
      <c r="AM644"/>
      <c r="AN644"/>
      <c r="AO644"/>
      <c r="AP644"/>
      <c r="AQ644"/>
      <c r="AR644"/>
      <c r="AS644"/>
      <c r="AT644"/>
      <c r="AU644"/>
      <c r="AV644"/>
      <c r="AW644"/>
      <c r="AX644"/>
      <c r="AY644"/>
      <c r="AZ644"/>
      <c r="BA644"/>
      <c r="BB644"/>
      <c r="BC644"/>
      <c r="BD644"/>
      <c r="BE644"/>
      <c r="BF644"/>
      <c r="BG644"/>
      <c r="BH644"/>
      <c r="BI644"/>
      <c r="BJ644"/>
      <c r="BK644"/>
      <c r="BL644"/>
      <c r="BM644"/>
      <c r="BN644"/>
      <c r="BO644"/>
      <c r="BP644"/>
      <c r="BQ644"/>
      <c r="BR644"/>
      <c r="BS644"/>
      <c r="BT644"/>
      <c r="BU644"/>
      <c r="BV644"/>
      <c r="BW644"/>
      <c r="BX644"/>
      <c r="BY644"/>
      <c r="BZ644"/>
      <c r="CA644"/>
      <c r="CB644"/>
      <c r="CC644"/>
      <c r="CD644"/>
      <c r="CE644"/>
      <c r="CF644"/>
      <c r="CG644"/>
      <c r="CH644"/>
      <c r="CI644"/>
      <c r="CJ644"/>
      <c r="CK644"/>
      <c r="CL644"/>
      <c r="CN644"/>
    </row>
    <row r="645" spans="4:116" x14ac:dyDescent="0.35">
      <c r="I645"/>
      <c r="J645"/>
      <c r="R645"/>
      <c r="S645"/>
      <c r="T645"/>
      <c r="U645"/>
      <c r="V645"/>
      <c r="W645"/>
      <c r="X645"/>
      <c r="Y645"/>
      <c r="Z645"/>
      <c r="AA645"/>
      <c r="AB645"/>
      <c r="AC645"/>
      <c r="AD645"/>
      <c r="AE645"/>
      <c r="AF645"/>
      <c r="AG645"/>
      <c r="AH645"/>
      <c r="AI645"/>
      <c r="AJ645"/>
      <c r="AK645"/>
      <c r="AL645"/>
      <c r="AM645"/>
      <c r="AN645"/>
      <c r="AO645"/>
      <c r="AP645"/>
      <c r="AQ645"/>
      <c r="AR645"/>
      <c r="AS645"/>
      <c r="AT645"/>
      <c r="AU645"/>
      <c r="AV645"/>
      <c r="AW645"/>
      <c r="AX645"/>
      <c r="AY645"/>
      <c r="AZ645"/>
      <c r="BA645"/>
      <c r="BB645"/>
      <c r="BC645"/>
      <c r="BD645"/>
      <c r="BE645"/>
      <c r="BF645"/>
      <c r="BG645"/>
      <c r="BH645"/>
      <c r="BI645"/>
      <c r="BJ645"/>
      <c r="BK645"/>
      <c r="BL645"/>
      <c r="BM645"/>
      <c r="BN645"/>
      <c r="BO645"/>
      <c r="BP645"/>
      <c r="BQ645"/>
      <c r="BR645"/>
      <c r="BS645"/>
      <c r="BT645"/>
      <c r="BU645"/>
      <c r="BV645"/>
      <c r="BW645"/>
      <c r="BX645"/>
      <c r="BY645"/>
      <c r="BZ645"/>
      <c r="CA645"/>
      <c r="CB645"/>
      <c r="CC645"/>
      <c r="CD645"/>
      <c r="CE645"/>
      <c r="CF645"/>
      <c r="CG645"/>
      <c r="CH645"/>
      <c r="CI645"/>
      <c r="CJ645"/>
      <c r="CK645"/>
      <c r="CL645"/>
      <c r="CN645"/>
    </row>
    <row r="646" spans="4:116" x14ac:dyDescent="0.35">
      <c r="I646"/>
      <c r="J646"/>
      <c r="R646"/>
      <c r="S646"/>
      <c r="T646"/>
      <c r="U646"/>
      <c r="V646"/>
      <c r="W646"/>
      <c r="X646"/>
      <c r="Y646"/>
      <c r="Z646"/>
      <c r="AA646"/>
      <c r="AB646"/>
      <c r="AC646"/>
      <c r="AD646"/>
      <c r="AE646"/>
      <c r="AF646"/>
      <c r="AG646"/>
      <c r="AH646"/>
      <c r="AI646"/>
      <c r="AJ646"/>
      <c r="AK646"/>
      <c r="AL646"/>
      <c r="AM646"/>
      <c r="AN646"/>
      <c r="AO646"/>
      <c r="AP646"/>
      <c r="AQ646"/>
      <c r="AR646"/>
      <c r="AS646"/>
      <c r="AT646"/>
      <c r="AU646"/>
      <c r="AV646"/>
      <c r="AW646"/>
      <c r="AX646"/>
      <c r="AY646"/>
      <c r="AZ646"/>
      <c r="BA646"/>
      <c r="BB646"/>
      <c r="BC646"/>
      <c r="BD646"/>
      <c r="BE646"/>
      <c r="BF646"/>
      <c r="BG646"/>
      <c r="BH646"/>
      <c r="BI646"/>
      <c r="BJ646"/>
      <c r="BK646"/>
      <c r="BL646"/>
      <c r="BM646"/>
      <c r="BN646"/>
      <c r="BO646"/>
      <c r="BP646"/>
      <c r="BQ646"/>
      <c r="BR646"/>
      <c r="BS646"/>
      <c r="BT646"/>
      <c r="BU646"/>
      <c r="BV646"/>
      <c r="BW646"/>
      <c r="BX646"/>
      <c r="BY646"/>
      <c r="BZ646"/>
      <c r="CA646"/>
      <c r="CB646"/>
      <c r="CC646"/>
      <c r="CD646"/>
      <c r="CE646"/>
      <c r="CF646"/>
      <c r="CG646"/>
      <c r="CH646"/>
      <c r="CI646"/>
      <c r="CJ646"/>
      <c r="CK646"/>
      <c r="CL646"/>
      <c r="CN646"/>
    </row>
    <row r="647" spans="4:116" x14ac:dyDescent="0.35">
      <c r="I647"/>
      <c r="J647"/>
      <c r="R647"/>
      <c r="S647"/>
      <c r="T647"/>
      <c r="U647"/>
      <c r="V647"/>
      <c r="W647"/>
      <c r="X647"/>
      <c r="Y647"/>
      <c r="Z647"/>
      <c r="AA647"/>
      <c r="AB647"/>
      <c r="AC647"/>
      <c r="AD647"/>
      <c r="AE647"/>
      <c r="AF647"/>
      <c r="AG647"/>
      <c r="AH647"/>
      <c r="AI647"/>
      <c r="AJ647"/>
      <c r="AK647"/>
      <c r="AL647"/>
      <c r="AM647"/>
      <c r="AN647"/>
      <c r="AO647"/>
      <c r="AP647"/>
      <c r="AQ647"/>
      <c r="AR647"/>
      <c r="AS647"/>
      <c r="AT647"/>
      <c r="AU647"/>
      <c r="AV647"/>
      <c r="AW647"/>
      <c r="AX647"/>
      <c r="AY647"/>
      <c r="AZ647"/>
      <c r="BA647"/>
      <c r="BB647"/>
      <c r="BC647"/>
      <c r="BD647"/>
      <c r="BE647"/>
      <c r="BF647"/>
      <c r="BG647"/>
      <c r="BH647"/>
      <c r="BI647"/>
      <c r="BJ647"/>
      <c r="BK647"/>
      <c r="BL647"/>
      <c r="BM647"/>
      <c r="BN647"/>
      <c r="BO647"/>
      <c r="BP647"/>
      <c r="BQ647"/>
      <c r="BR647"/>
      <c r="BS647"/>
      <c r="BT647"/>
      <c r="BU647"/>
      <c r="BV647"/>
      <c r="BW647"/>
      <c r="BX647"/>
      <c r="BY647"/>
      <c r="BZ647"/>
      <c r="CA647"/>
      <c r="CB647"/>
      <c r="CC647"/>
      <c r="CD647"/>
      <c r="CE647"/>
      <c r="CF647"/>
      <c r="CG647"/>
      <c r="CH647"/>
      <c r="CI647"/>
      <c r="CJ647"/>
      <c r="CK647"/>
      <c r="CL647"/>
      <c r="CN647"/>
    </row>
    <row r="648" spans="4:116" s="27" customFormat="1" x14ac:dyDescent="0.35">
      <c r="D648"/>
      <c r="E648"/>
      <c r="F648"/>
      <c r="G648" s="382"/>
      <c r="H648"/>
      <c r="I648"/>
      <c r="J648"/>
      <c r="K648"/>
      <c r="L648"/>
      <c r="M648"/>
      <c r="N648"/>
      <c r="O648"/>
      <c r="P648"/>
      <c r="Q648"/>
      <c r="R648"/>
      <c r="S648"/>
      <c r="T648"/>
      <c r="U648"/>
      <c r="V648"/>
      <c r="W648"/>
      <c r="X648"/>
      <c r="Y648"/>
      <c r="Z648"/>
      <c r="AA648"/>
      <c r="AB648"/>
      <c r="AC648"/>
      <c r="AD648"/>
      <c r="AE648"/>
      <c r="AF648"/>
      <c r="AG648"/>
      <c r="AH648"/>
      <c r="AI648"/>
      <c r="AJ648"/>
      <c r="AK648"/>
      <c r="AL648"/>
      <c r="AM648"/>
      <c r="AN648"/>
      <c r="AO648"/>
      <c r="AP648"/>
      <c r="AQ648"/>
      <c r="AR648"/>
      <c r="AS648"/>
      <c r="AT648"/>
      <c r="AU648"/>
      <c r="AV648"/>
      <c r="AW648"/>
      <c r="AX648"/>
      <c r="AY648"/>
      <c r="AZ648"/>
      <c r="BA648"/>
      <c r="BB648"/>
      <c r="BC648"/>
      <c r="BD648"/>
      <c r="BE648"/>
      <c r="BF648"/>
      <c r="BG648"/>
      <c r="BH648"/>
      <c r="BI648"/>
      <c r="BJ648"/>
      <c r="BK648"/>
      <c r="BL648"/>
      <c r="BM648"/>
      <c r="BN648"/>
      <c r="BO648"/>
      <c r="BP648"/>
      <c r="BQ648"/>
      <c r="BR648"/>
      <c r="BS648"/>
      <c r="BT648"/>
      <c r="BU648"/>
      <c r="BV648"/>
      <c r="BW648"/>
      <c r="BX648"/>
      <c r="BY648"/>
      <c r="BZ648"/>
      <c r="CA648"/>
      <c r="CB648"/>
      <c r="CC648"/>
      <c r="CD648"/>
      <c r="CE648"/>
      <c r="CF648"/>
      <c r="CG648"/>
      <c r="CH648"/>
      <c r="CI648"/>
      <c r="CJ648"/>
      <c r="CK648"/>
      <c r="CL648"/>
      <c r="CM648"/>
      <c r="CN648"/>
      <c r="CO648"/>
      <c r="CP648"/>
      <c r="CQ648"/>
      <c r="CR648"/>
      <c r="CS648"/>
      <c r="CT648"/>
      <c r="CU648"/>
      <c r="CV648"/>
      <c r="CW648"/>
      <c r="CX648"/>
      <c r="CY648"/>
      <c r="CZ648"/>
      <c r="DA648"/>
      <c r="DB648"/>
      <c r="DC648"/>
      <c r="DD648"/>
      <c r="DE648"/>
      <c r="DF648"/>
      <c r="DG648"/>
      <c r="DH648"/>
      <c r="DI648"/>
      <c r="DJ648"/>
      <c r="DK648"/>
      <c r="DL648"/>
    </row>
    <row r="649" spans="4:116" x14ac:dyDescent="0.35">
      <c r="I649"/>
      <c r="J649"/>
      <c r="R649"/>
      <c r="S649"/>
      <c r="T649"/>
      <c r="U649"/>
      <c r="V649"/>
      <c r="W649"/>
      <c r="X649"/>
      <c r="Y649"/>
      <c r="Z649"/>
      <c r="AA649"/>
      <c r="AB649"/>
      <c r="AC649"/>
      <c r="AD649"/>
      <c r="AE649"/>
      <c r="AF649"/>
      <c r="AG649"/>
      <c r="AH649"/>
      <c r="AI649"/>
      <c r="AJ649"/>
      <c r="AK649"/>
      <c r="AL649"/>
      <c r="AM649"/>
      <c r="AN649"/>
      <c r="AO649"/>
      <c r="AP649"/>
      <c r="AQ649"/>
      <c r="AR649"/>
      <c r="AS649"/>
      <c r="AT649"/>
      <c r="AU649"/>
      <c r="AV649"/>
      <c r="AW649"/>
      <c r="AX649"/>
      <c r="AY649"/>
      <c r="AZ649"/>
      <c r="BA649"/>
      <c r="BB649"/>
      <c r="BC649"/>
      <c r="BD649"/>
      <c r="BE649"/>
      <c r="BF649"/>
      <c r="BG649"/>
      <c r="BH649"/>
      <c r="BI649"/>
      <c r="BJ649"/>
      <c r="BK649"/>
      <c r="BL649"/>
      <c r="BM649"/>
      <c r="BN649"/>
      <c r="BO649"/>
      <c r="BP649"/>
      <c r="BQ649"/>
      <c r="BR649"/>
      <c r="BS649"/>
      <c r="BT649"/>
      <c r="BU649"/>
      <c r="BV649"/>
      <c r="BW649"/>
      <c r="BX649"/>
      <c r="BY649"/>
      <c r="BZ649"/>
      <c r="CA649"/>
      <c r="CB649"/>
      <c r="CC649"/>
      <c r="CD649"/>
      <c r="CE649"/>
      <c r="CF649"/>
      <c r="CG649"/>
      <c r="CH649"/>
      <c r="CI649"/>
      <c r="CJ649"/>
      <c r="CK649"/>
      <c r="CL649"/>
      <c r="CN649"/>
    </row>
    <row r="650" spans="4:116" x14ac:dyDescent="0.35">
      <c r="I650"/>
      <c r="J650"/>
      <c r="R650"/>
      <c r="S650"/>
      <c r="T650"/>
      <c r="U650"/>
      <c r="V650"/>
      <c r="W650"/>
      <c r="X650"/>
      <c r="Y650"/>
      <c r="Z650"/>
      <c r="AA650"/>
      <c r="AB650"/>
      <c r="AC650"/>
      <c r="AD650"/>
      <c r="AE650"/>
      <c r="AF650"/>
      <c r="AG650"/>
      <c r="AH650"/>
      <c r="AI650"/>
      <c r="AJ650"/>
      <c r="AK650"/>
      <c r="AL650"/>
      <c r="AM650"/>
      <c r="AN650"/>
      <c r="AO650"/>
      <c r="AP650"/>
      <c r="AQ650"/>
      <c r="AR650"/>
      <c r="AS650"/>
      <c r="AT650"/>
      <c r="AU650"/>
      <c r="AV650"/>
      <c r="AW650"/>
      <c r="AX650"/>
      <c r="AY650"/>
      <c r="AZ650"/>
      <c r="BA650"/>
      <c r="BB650"/>
      <c r="BC650"/>
      <c r="BD650"/>
      <c r="BE650"/>
      <c r="BF650"/>
      <c r="BG650"/>
      <c r="BH650"/>
      <c r="BI650"/>
      <c r="BJ650"/>
      <c r="BK650"/>
      <c r="BL650"/>
      <c r="BM650"/>
      <c r="BN650"/>
      <c r="BO650"/>
      <c r="BP650"/>
      <c r="BQ650"/>
      <c r="BR650"/>
      <c r="BS650"/>
      <c r="BT650"/>
      <c r="BU650"/>
      <c r="BV650"/>
      <c r="BW650"/>
      <c r="BX650"/>
      <c r="BY650"/>
      <c r="BZ650"/>
      <c r="CA650"/>
      <c r="CB650"/>
      <c r="CC650"/>
      <c r="CD650"/>
      <c r="CE650"/>
      <c r="CF650"/>
      <c r="CG650"/>
      <c r="CH650"/>
      <c r="CI650"/>
      <c r="CJ650"/>
      <c r="CK650"/>
      <c r="CL650"/>
      <c r="CN650"/>
    </row>
    <row r="651" spans="4:116" x14ac:dyDescent="0.35">
      <c r="I651"/>
      <c r="J651"/>
      <c r="R651"/>
      <c r="S651"/>
      <c r="T651"/>
      <c r="U651"/>
      <c r="V651"/>
      <c r="W651"/>
      <c r="X651"/>
      <c r="Y651"/>
      <c r="Z651"/>
      <c r="AA651"/>
      <c r="AB651"/>
      <c r="AC651"/>
      <c r="AD651"/>
      <c r="AE651"/>
      <c r="AF651"/>
      <c r="AG651"/>
      <c r="AH651"/>
      <c r="AI651"/>
      <c r="AJ651"/>
      <c r="AK651"/>
      <c r="AL651"/>
      <c r="AM651"/>
      <c r="AN651"/>
      <c r="AO651"/>
      <c r="AP651"/>
      <c r="AQ651"/>
      <c r="AR651"/>
      <c r="AS651"/>
      <c r="AT651"/>
      <c r="AU651"/>
      <c r="AV651"/>
      <c r="AW651"/>
      <c r="AX651"/>
      <c r="AY651"/>
      <c r="AZ651"/>
      <c r="BA651"/>
      <c r="BB651"/>
      <c r="BC651"/>
      <c r="BD651"/>
      <c r="BE651"/>
      <c r="BF651"/>
      <c r="BG651"/>
      <c r="BH651"/>
      <c r="BI651"/>
      <c r="BJ651"/>
      <c r="BK651"/>
      <c r="BL651"/>
      <c r="BM651"/>
      <c r="BN651"/>
      <c r="BO651"/>
      <c r="BP651"/>
      <c r="BQ651"/>
      <c r="BR651"/>
      <c r="BS651"/>
      <c r="BT651"/>
      <c r="BU651"/>
      <c r="BV651"/>
      <c r="BW651"/>
      <c r="BX651"/>
      <c r="BY651"/>
      <c r="BZ651"/>
      <c r="CA651"/>
      <c r="CB651"/>
      <c r="CC651"/>
      <c r="CD651"/>
      <c r="CE651"/>
      <c r="CF651"/>
      <c r="CG651"/>
      <c r="CH651"/>
      <c r="CI651"/>
      <c r="CJ651"/>
      <c r="CK651"/>
      <c r="CL651"/>
      <c r="CN651"/>
    </row>
    <row r="652" spans="4:116" x14ac:dyDescent="0.35">
      <c r="I652"/>
      <c r="J652"/>
      <c r="R652"/>
      <c r="S652"/>
      <c r="T652"/>
      <c r="U652"/>
      <c r="V652"/>
      <c r="W652"/>
      <c r="X652"/>
      <c r="Y652"/>
      <c r="Z652"/>
      <c r="AA652"/>
      <c r="AB652"/>
      <c r="AC652"/>
      <c r="AD652"/>
      <c r="AE652"/>
      <c r="AF652"/>
      <c r="AG652"/>
      <c r="AH652"/>
      <c r="AI652"/>
      <c r="AJ652"/>
      <c r="AK652"/>
      <c r="AL652"/>
      <c r="AM652"/>
      <c r="AN652"/>
      <c r="AO652"/>
      <c r="AP652"/>
      <c r="AQ652"/>
      <c r="AR652"/>
      <c r="AS652"/>
      <c r="AT652"/>
      <c r="AU652"/>
      <c r="AV652"/>
      <c r="AW652"/>
      <c r="AX652"/>
      <c r="AY652"/>
      <c r="AZ652"/>
      <c r="BA652"/>
      <c r="BB652"/>
      <c r="BC652"/>
      <c r="BD652"/>
      <c r="BE652"/>
      <c r="BF652"/>
      <c r="BG652"/>
      <c r="BH652"/>
      <c r="BI652"/>
      <c r="BJ652"/>
      <c r="BK652"/>
      <c r="BL652"/>
      <c r="BM652"/>
      <c r="BN652"/>
      <c r="BO652"/>
      <c r="BP652"/>
      <c r="BQ652"/>
      <c r="BR652"/>
      <c r="BS652"/>
      <c r="BT652"/>
      <c r="BU652"/>
      <c r="BV652"/>
      <c r="BW652"/>
      <c r="BX652"/>
      <c r="BY652"/>
      <c r="BZ652"/>
      <c r="CA652"/>
      <c r="CB652"/>
      <c r="CC652"/>
      <c r="CD652"/>
      <c r="CE652"/>
      <c r="CF652"/>
      <c r="CG652"/>
      <c r="CH652"/>
      <c r="CI652"/>
      <c r="CJ652"/>
      <c r="CK652"/>
      <c r="CL652"/>
      <c r="CN652"/>
    </row>
    <row r="653" spans="4:116" x14ac:dyDescent="0.35">
      <c r="I653"/>
      <c r="J653"/>
      <c r="R653"/>
      <c r="S653"/>
      <c r="T653"/>
      <c r="U653"/>
      <c r="V653"/>
      <c r="W653"/>
      <c r="X653"/>
      <c r="Y653"/>
      <c r="Z653"/>
      <c r="AA653"/>
      <c r="AB653"/>
      <c r="AC653"/>
      <c r="AD653"/>
      <c r="AE653"/>
      <c r="AF653"/>
      <c r="AG653"/>
      <c r="AH653"/>
      <c r="AI653"/>
      <c r="AJ653"/>
      <c r="AK653"/>
      <c r="AL653"/>
      <c r="AM653"/>
      <c r="AN653"/>
      <c r="AO653"/>
      <c r="AP653"/>
      <c r="AQ653"/>
      <c r="AR653"/>
      <c r="AS653"/>
      <c r="AT653"/>
      <c r="AU653"/>
      <c r="AV653"/>
      <c r="AW653"/>
      <c r="AX653"/>
      <c r="AY653"/>
      <c r="AZ653"/>
      <c r="BA653"/>
      <c r="BB653"/>
      <c r="BC653"/>
      <c r="BD653"/>
      <c r="BE653"/>
      <c r="BF653"/>
      <c r="BG653"/>
      <c r="BH653"/>
      <c r="BI653"/>
      <c r="BJ653"/>
      <c r="BK653"/>
      <c r="BL653"/>
      <c r="BM653"/>
      <c r="BN653"/>
      <c r="BO653"/>
      <c r="BP653"/>
      <c r="BQ653"/>
      <c r="BR653"/>
      <c r="BS653"/>
      <c r="BT653"/>
      <c r="BU653"/>
      <c r="BV653"/>
      <c r="BW653"/>
      <c r="BX653"/>
      <c r="BY653"/>
      <c r="BZ653"/>
      <c r="CA653"/>
      <c r="CB653"/>
      <c r="CC653"/>
      <c r="CD653"/>
      <c r="CE653"/>
      <c r="CF653"/>
      <c r="CG653"/>
      <c r="CH653"/>
      <c r="CI653"/>
      <c r="CJ653"/>
      <c r="CK653"/>
      <c r="CL653"/>
      <c r="CN653"/>
    </row>
    <row r="654" spans="4:116" x14ac:dyDescent="0.35">
      <c r="I654"/>
      <c r="J654"/>
      <c r="R654"/>
      <c r="S654"/>
      <c r="T654"/>
      <c r="U654"/>
      <c r="V654"/>
      <c r="W654"/>
      <c r="X654"/>
      <c r="Y654"/>
      <c r="Z654"/>
      <c r="AA654"/>
      <c r="AB654"/>
      <c r="AC654"/>
      <c r="AD654"/>
      <c r="AE654"/>
      <c r="AF654"/>
      <c r="AG654"/>
      <c r="AH654"/>
      <c r="AI654"/>
      <c r="AJ654"/>
      <c r="AK654"/>
      <c r="AL654"/>
      <c r="AM654"/>
      <c r="AN654"/>
      <c r="AO654"/>
      <c r="AP654"/>
      <c r="AQ654"/>
      <c r="AR654"/>
      <c r="AS654"/>
      <c r="AT654"/>
      <c r="AU654"/>
      <c r="AV654"/>
      <c r="AW654"/>
      <c r="AX654"/>
      <c r="AY654"/>
      <c r="AZ654"/>
      <c r="BA654"/>
      <c r="BB654"/>
      <c r="BC654"/>
      <c r="BD654"/>
      <c r="BE654"/>
      <c r="BF654"/>
      <c r="BG654"/>
      <c r="BH654"/>
      <c r="BI654"/>
      <c r="BJ654"/>
      <c r="BK654"/>
      <c r="BL654"/>
      <c r="BM654"/>
      <c r="BN654"/>
      <c r="BO654"/>
      <c r="BP654"/>
      <c r="BQ654"/>
      <c r="BR654"/>
      <c r="BS654"/>
      <c r="BT654"/>
      <c r="BU654"/>
      <c r="BV654"/>
      <c r="BW654"/>
      <c r="BX654"/>
      <c r="BY654"/>
      <c r="BZ654"/>
      <c r="CA654"/>
      <c r="CB654"/>
      <c r="CC654"/>
      <c r="CD654"/>
      <c r="CE654"/>
      <c r="CF654"/>
      <c r="CG654"/>
      <c r="CH654"/>
      <c r="CI654"/>
      <c r="CJ654"/>
      <c r="CK654"/>
      <c r="CL654"/>
      <c r="CN654"/>
    </row>
    <row r="655" spans="4:116" x14ac:dyDescent="0.35">
      <c r="I655"/>
      <c r="J655"/>
      <c r="R655"/>
      <c r="S655"/>
      <c r="T655"/>
      <c r="U655"/>
      <c r="V655"/>
      <c r="W655"/>
      <c r="X655"/>
      <c r="Y655"/>
      <c r="Z655"/>
      <c r="AA655"/>
      <c r="AB655"/>
      <c r="AC655"/>
      <c r="AD655"/>
      <c r="AE655"/>
      <c r="AF655"/>
      <c r="AG655"/>
      <c r="AH655"/>
      <c r="AI655"/>
      <c r="AJ655"/>
      <c r="AK655"/>
      <c r="AL655"/>
      <c r="AM655"/>
      <c r="AN655"/>
      <c r="AO655"/>
      <c r="AP655"/>
      <c r="AQ655"/>
      <c r="AR655"/>
      <c r="AS655"/>
      <c r="AT655"/>
      <c r="AU655"/>
      <c r="AV655"/>
      <c r="AW655"/>
      <c r="AX655"/>
      <c r="AY655"/>
      <c r="AZ655"/>
      <c r="BA655"/>
      <c r="BB655"/>
      <c r="BC655"/>
      <c r="BD655"/>
      <c r="BE655"/>
      <c r="BF655"/>
      <c r="BG655"/>
      <c r="BH655"/>
      <c r="BI655"/>
      <c r="BJ655"/>
      <c r="BK655"/>
      <c r="BL655"/>
      <c r="BM655"/>
      <c r="BN655"/>
      <c r="BO655"/>
      <c r="BP655"/>
      <c r="BQ655"/>
      <c r="BR655"/>
      <c r="BS655"/>
      <c r="BT655"/>
      <c r="BU655"/>
      <c r="BV655"/>
      <c r="BW655"/>
      <c r="BX655"/>
      <c r="BY655"/>
      <c r="BZ655"/>
      <c r="CA655"/>
      <c r="CB655"/>
      <c r="CC655"/>
      <c r="CD655"/>
      <c r="CE655"/>
      <c r="CF655"/>
      <c r="CG655"/>
      <c r="CH655"/>
      <c r="CI655"/>
      <c r="CJ655"/>
      <c r="CK655"/>
      <c r="CL655"/>
      <c r="CN655"/>
    </row>
    <row r="656" spans="4:116" x14ac:dyDescent="0.35">
      <c r="I656"/>
      <c r="J656"/>
      <c r="R656"/>
      <c r="S656"/>
      <c r="T656"/>
      <c r="U656"/>
      <c r="V656"/>
      <c r="W656"/>
      <c r="X656"/>
      <c r="Y656"/>
      <c r="Z656"/>
      <c r="AA656"/>
      <c r="AB656"/>
      <c r="AC656"/>
      <c r="AD656"/>
      <c r="AE656"/>
      <c r="AF656"/>
      <c r="AG656"/>
      <c r="AH656"/>
      <c r="AI656"/>
      <c r="AJ656"/>
      <c r="AK656"/>
      <c r="AL656"/>
      <c r="AM656"/>
      <c r="AN656"/>
      <c r="AO656"/>
      <c r="AP656"/>
      <c r="AQ656"/>
      <c r="AR656"/>
      <c r="AS656"/>
      <c r="AT656"/>
      <c r="AU656"/>
      <c r="AV656"/>
      <c r="AW656"/>
      <c r="AX656"/>
      <c r="AY656"/>
      <c r="AZ656"/>
      <c r="BA656"/>
      <c r="BB656"/>
      <c r="BC656"/>
      <c r="BD656"/>
      <c r="BE656"/>
      <c r="BF656"/>
      <c r="BG656"/>
      <c r="BH656"/>
      <c r="BI656"/>
      <c r="BJ656"/>
      <c r="BK656"/>
      <c r="BL656"/>
      <c r="BM656"/>
      <c r="BN656"/>
      <c r="BO656"/>
      <c r="BP656"/>
      <c r="BQ656"/>
      <c r="BR656"/>
      <c r="BS656"/>
      <c r="BT656"/>
      <c r="BU656"/>
      <c r="BV656"/>
      <c r="BW656"/>
      <c r="BX656"/>
      <c r="BY656"/>
      <c r="BZ656"/>
      <c r="CA656"/>
      <c r="CB656"/>
      <c r="CC656"/>
      <c r="CD656"/>
      <c r="CE656"/>
      <c r="CF656"/>
      <c r="CG656"/>
      <c r="CH656"/>
      <c r="CI656"/>
      <c r="CJ656"/>
      <c r="CK656"/>
      <c r="CL656"/>
      <c r="CN656"/>
    </row>
    <row r="657" spans="9:92" x14ac:dyDescent="0.35">
      <c r="I657"/>
      <c r="J657"/>
      <c r="R657"/>
      <c r="S657"/>
      <c r="T657"/>
      <c r="U657"/>
      <c r="V657"/>
      <c r="W657"/>
      <c r="X657"/>
      <c r="Y657"/>
      <c r="Z657"/>
      <c r="AA657"/>
      <c r="AB657"/>
      <c r="AC657"/>
      <c r="AD657"/>
      <c r="AE657"/>
      <c r="AF657"/>
      <c r="AG657"/>
      <c r="AH657"/>
      <c r="AI657"/>
      <c r="AJ657"/>
      <c r="AK657"/>
      <c r="AL657"/>
      <c r="AM657"/>
      <c r="AN657"/>
      <c r="AO657"/>
      <c r="AP657"/>
      <c r="AQ657"/>
      <c r="AR657"/>
      <c r="AS657"/>
      <c r="AT657"/>
      <c r="AU657"/>
      <c r="AV657"/>
      <c r="AW657"/>
      <c r="AX657"/>
      <c r="AY657"/>
      <c r="AZ657"/>
      <c r="BA657"/>
      <c r="BB657"/>
      <c r="BC657"/>
      <c r="BD657"/>
      <c r="BE657"/>
      <c r="BF657"/>
      <c r="BG657"/>
      <c r="BH657"/>
      <c r="BI657"/>
      <c r="BJ657"/>
      <c r="BK657"/>
      <c r="BL657"/>
      <c r="BM657"/>
      <c r="BN657"/>
      <c r="BO657"/>
      <c r="BP657"/>
      <c r="BQ657"/>
      <c r="BR657"/>
      <c r="BS657"/>
      <c r="BT657"/>
      <c r="BU657"/>
      <c r="BV657"/>
      <c r="BW657"/>
      <c r="BX657"/>
      <c r="BY657"/>
      <c r="BZ657"/>
      <c r="CA657"/>
      <c r="CB657"/>
      <c r="CC657"/>
      <c r="CD657"/>
      <c r="CE657"/>
      <c r="CF657"/>
      <c r="CG657"/>
      <c r="CH657"/>
      <c r="CI657"/>
      <c r="CJ657"/>
      <c r="CK657"/>
      <c r="CL657"/>
      <c r="CN657"/>
    </row>
    <row r="658" spans="9:92" x14ac:dyDescent="0.35">
      <c r="I658"/>
      <c r="J658"/>
      <c r="R658"/>
      <c r="S658"/>
      <c r="T658"/>
      <c r="U658"/>
      <c r="V658"/>
      <c r="W658"/>
      <c r="X658"/>
      <c r="Y658"/>
      <c r="Z658"/>
      <c r="AA658"/>
      <c r="AB658"/>
      <c r="AC658"/>
      <c r="AD658"/>
      <c r="AE658"/>
      <c r="AF658"/>
      <c r="AG658"/>
      <c r="AH658"/>
      <c r="AI658"/>
      <c r="AJ658"/>
      <c r="AK658"/>
      <c r="AL658"/>
      <c r="AM658"/>
      <c r="AN658"/>
      <c r="AO658"/>
      <c r="AP658"/>
      <c r="AQ658"/>
      <c r="AR658"/>
      <c r="AS658"/>
      <c r="AT658"/>
      <c r="AU658"/>
      <c r="AV658"/>
      <c r="AW658"/>
      <c r="AX658"/>
      <c r="AY658"/>
      <c r="AZ658"/>
      <c r="BA658"/>
      <c r="BB658"/>
      <c r="BC658"/>
      <c r="BD658"/>
      <c r="BE658"/>
      <c r="BF658"/>
      <c r="BG658"/>
      <c r="BH658"/>
      <c r="BI658"/>
      <c r="BJ658"/>
      <c r="BK658"/>
      <c r="BL658"/>
      <c r="BM658"/>
      <c r="BN658"/>
      <c r="BO658"/>
      <c r="BP658"/>
      <c r="BQ658"/>
      <c r="BR658"/>
      <c r="BS658"/>
      <c r="BT658"/>
      <c r="BU658"/>
      <c r="BV658"/>
      <c r="BW658"/>
      <c r="BX658"/>
      <c r="BY658"/>
      <c r="BZ658"/>
      <c r="CA658"/>
      <c r="CB658"/>
      <c r="CC658"/>
      <c r="CD658"/>
      <c r="CE658"/>
      <c r="CF658"/>
      <c r="CG658"/>
      <c r="CH658"/>
      <c r="CI658"/>
      <c r="CJ658"/>
      <c r="CK658"/>
      <c r="CL658"/>
      <c r="CN658"/>
    </row>
    <row r="659" spans="9:92" x14ac:dyDescent="0.35">
      <c r="I659"/>
      <c r="J659"/>
      <c r="R659"/>
      <c r="S659"/>
      <c r="T659"/>
      <c r="U659"/>
      <c r="V659"/>
      <c r="W659"/>
      <c r="X659"/>
      <c r="Y659"/>
      <c r="Z659"/>
      <c r="AA659"/>
      <c r="AB659"/>
      <c r="AC659"/>
      <c r="AD659"/>
      <c r="AE659"/>
      <c r="AF659"/>
      <c r="AG659"/>
      <c r="AH659"/>
      <c r="AI659"/>
      <c r="AJ659"/>
      <c r="AK659"/>
      <c r="AL659"/>
      <c r="AM659"/>
      <c r="AN659"/>
      <c r="AO659"/>
      <c r="AP659"/>
      <c r="AQ659"/>
      <c r="AR659"/>
      <c r="AS659"/>
      <c r="AT659"/>
      <c r="AU659"/>
      <c r="AV659"/>
      <c r="AW659"/>
      <c r="AX659"/>
      <c r="AY659"/>
      <c r="AZ659"/>
      <c r="BA659"/>
      <c r="BB659"/>
      <c r="BC659"/>
      <c r="BD659"/>
      <c r="BE659"/>
      <c r="BF659"/>
      <c r="BG659"/>
      <c r="BH659"/>
      <c r="BI659"/>
      <c r="BJ659"/>
      <c r="BK659"/>
      <c r="BL659"/>
      <c r="BM659"/>
      <c r="BN659"/>
      <c r="BO659"/>
      <c r="BP659"/>
      <c r="BQ659"/>
      <c r="BR659"/>
      <c r="BS659"/>
      <c r="BT659"/>
      <c r="BU659"/>
      <c r="BV659"/>
      <c r="BW659"/>
      <c r="BX659"/>
      <c r="BY659"/>
      <c r="BZ659"/>
      <c r="CA659"/>
      <c r="CB659"/>
      <c r="CC659"/>
      <c r="CD659"/>
      <c r="CE659"/>
      <c r="CF659"/>
      <c r="CG659"/>
      <c r="CH659"/>
      <c r="CI659"/>
      <c r="CJ659"/>
      <c r="CK659"/>
      <c r="CL659"/>
      <c r="CN659"/>
    </row>
    <row r="660" spans="9:92" x14ac:dyDescent="0.35">
      <c r="I660"/>
      <c r="J660"/>
      <c r="R660"/>
      <c r="S660"/>
      <c r="T660"/>
      <c r="U660"/>
      <c r="V660"/>
      <c r="W660"/>
      <c r="X660"/>
      <c r="Y660"/>
      <c r="Z660"/>
      <c r="AA660"/>
      <c r="AB660"/>
      <c r="AC660"/>
      <c r="AD660"/>
      <c r="AE660"/>
      <c r="AF660"/>
      <c r="AG660"/>
      <c r="AH660"/>
      <c r="AI660"/>
      <c r="AJ660"/>
      <c r="AK660"/>
      <c r="AL660"/>
      <c r="AM660"/>
      <c r="AN660"/>
      <c r="AO660"/>
      <c r="AP660"/>
      <c r="AQ660"/>
      <c r="AR660"/>
      <c r="AS660"/>
      <c r="AT660"/>
      <c r="AU660"/>
      <c r="AV660"/>
      <c r="AW660"/>
      <c r="AX660"/>
      <c r="AY660"/>
      <c r="AZ660"/>
      <c r="BA660"/>
      <c r="BB660"/>
      <c r="BC660"/>
      <c r="BD660"/>
      <c r="BE660"/>
      <c r="BF660"/>
      <c r="BG660"/>
      <c r="BH660"/>
      <c r="BI660"/>
      <c r="BJ660"/>
      <c r="BK660"/>
      <c r="BL660"/>
      <c r="BM660"/>
      <c r="BN660"/>
      <c r="BO660"/>
      <c r="BP660"/>
      <c r="BQ660"/>
      <c r="BR660"/>
      <c r="BS660"/>
      <c r="BT660"/>
      <c r="BU660"/>
      <c r="BV660"/>
      <c r="BW660"/>
      <c r="BX660"/>
      <c r="BY660"/>
      <c r="BZ660"/>
      <c r="CA660"/>
      <c r="CB660"/>
      <c r="CC660"/>
      <c r="CD660"/>
      <c r="CE660"/>
      <c r="CF660"/>
      <c r="CG660"/>
      <c r="CH660"/>
      <c r="CI660"/>
      <c r="CJ660"/>
      <c r="CK660"/>
      <c r="CL660"/>
      <c r="CN660"/>
    </row>
    <row r="661" spans="9:92" x14ac:dyDescent="0.35">
      <c r="I661"/>
      <c r="J661"/>
      <c r="R661"/>
      <c r="S661"/>
      <c r="T661"/>
      <c r="U661"/>
      <c r="V661"/>
      <c r="W661"/>
      <c r="X661"/>
      <c r="Y661"/>
      <c r="Z661"/>
      <c r="AA661"/>
      <c r="AB661"/>
      <c r="AC661"/>
      <c r="AD661"/>
      <c r="AE661"/>
      <c r="AF661"/>
      <c r="AG661"/>
      <c r="AH661"/>
      <c r="AI661"/>
      <c r="AJ661"/>
      <c r="AK661"/>
      <c r="AL661"/>
      <c r="AM661"/>
      <c r="AN661"/>
      <c r="AO661"/>
      <c r="AP661"/>
      <c r="AQ661"/>
      <c r="AR661"/>
      <c r="AS661"/>
      <c r="AT661"/>
      <c r="AU661"/>
      <c r="AV661"/>
      <c r="AW661"/>
      <c r="AX661"/>
      <c r="AY661"/>
      <c r="AZ661"/>
      <c r="BA661"/>
      <c r="BB661"/>
      <c r="BC661"/>
      <c r="BD661"/>
      <c r="BE661"/>
      <c r="BF661"/>
      <c r="BG661"/>
      <c r="BH661"/>
      <c r="BI661"/>
      <c r="BJ661"/>
      <c r="BK661"/>
      <c r="BL661"/>
      <c r="BM661"/>
      <c r="BN661"/>
      <c r="BO661"/>
      <c r="BP661"/>
      <c r="BQ661"/>
      <c r="BR661"/>
      <c r="BS661"/>
      <c r="BT661"/>
      <c r="BU661"/>
      <c r="BV661"/>
      <c r="BW661"/>
      <c r="BX661"/>
      <c r="BY661"/>
      <c r="BZ661"/>
      <c r="CA661"/>
      <c r="CB661"/>
      <c r="CC661"/>
      <c r="CD661"/>
      <c r="CE661"/>
      <c r="CF661"/>
      <c r="CG661"/>
      <c r="CH661"/>
      <c r="CI661"/>
      <c r="CJ661"/>
      <c r="CK661"/>
      <c r="CL661"/>
      <c r="CN661"/>
    </row>
    <row r="662" spans="9:92" x14ac:dyDescent="0.35">
      <c r="I662"/>
      <c r="J662"/>
      <c r="R662"/>
      <c r="S662"/>
      <c r="T662"/>
      <c r="U662"/>
      <c r="V662"/>
      <c r="W662"/>
      <c r="X662"/>
      <c r="Y662"/>
      <c r="Z662"/>
      <c r="AA662"/>
      <c r="AB662"/>
      <c r="AC662"/>
      <c r="AD662"/>
      <c r="AE662"/>
      <c r="AF662"/>
      <c r="AG662"/>
      <c r="AH662"/>
      <c r="AI662"/>
      <c r="AJ662"/>
      <c r="AK662"/>
      <c r="AL662"/>
      <c r="AM662"/>
      <c r="AN662"/>
      <c r="AO662"/>
      <c r="AP662"/>
      <c r="AQ662"/>
      <c r="AR662"/>
      <c r="AS662"/>
      <c r="AT662"/>
      <c r="AU662"/>
      <c r="AV662"/>
      <c r="AW662"/>
      <c r="AX662"/>
      <c r="AY662"/>
      <c r="AZ662"/>
      <c r="BA662"/>
      <c r="BB662"/>
      <c r="BC662"/>
      <c r="BD662"/>
      <c r="BE662"/>
      <c r="BF662"/>
      <c r="BG662"/>
      <c r="BH662"/>
      <c r="BI662"/>
      <c r="BJ662"/>
      <c r="BK662"/>
      <c r="BL662"/>
      <c r="BM662"/>
      <c r="BN662"/>
      <c r="BO662"/>
      <c r="BP662"/>
      <c r="BQ662"/>
      <c r="BR662"/>
      <c r="BS662"/>
      <c r="BT662"/>
      <c r="BU662"/>
      <c r="BV662"/>
      <c r="BW662"/>
      <c r="BX662"/>
      <c r="BY662"/>
      <c r="BZ662"/>
      <c r="CA662"/>
      <c r="CB662"/>
      <c r="CC662"/>
      <c r="CD662"/>
      <c r="CE662"/>
      <c r="CF662"/>
      <c r="CG662"/>
      <c r="CH662"/>
      <c r="CI662"/>
      <c r="CJ662"/>
      <c r="CK662"/>
      <c r="CL662"/>
      <c r="CN662"/>
    </row>
    <row r="663" spans="9:92" x14ac:dyDescent="0.35">
      <c r="I663"/>
      <c r="J663"/>
      <c r="R663"/>
      <c r="S663"/>
      <c r="T663"/>
      <c r="U663"/>
      <c r="V663"/>
      <c r="W663"/>
      <c r="X663"/>
      <c r="Y663"/>
      <c r="Z663"/>
      <c r="AA663"/>
      <c r="AB663"/>
      <c r="AC663"/>
      <c r="AD663"/>
      <c r="AE663"/>
      <c r="AF663"/>
      <c r="AG663"/>
      <c r="AH663"/>
      <c r="AI663"/>
      <c r="AJ663"/>
      <c r="AK663"/>
      <c r="AL663"/>
      <c r="AM663"/>
      <c r="AN663"/>
      <c r="AO663"/>
      <c r="AP663"/>
      <c r="AQ663"/>
      <c r="AR663"/>
      <c r="AS663"/>
      <c r="AT663"/>
      <c r="AU663"/>
      <c r="AV663"/>
      <c r="AW663"/>
      <c r="AX663"/>
      <c r="AY663"/>
      <c r="AZ663"/>
      <c r="BA663"/>
      <c r="BB663"/>
      <c r="BC663"/>
      <c r="BD663"/>
      <c r="BE663"/>
      <c r="BF663"/>
      <c r="BG663"/>
      <c r="BH663"/>
      <c r="BI663"/>
      <c r="BJ663"/>
      <c r="BK663"/>
      <c r="BL663"/>
      <c r="BM663"/>
      <c r="BN663"/>
      <c r="BO663"/>
      <c r="BP663"/>
      <c r="BQ663"/>
      <c r="BR663"/>
      <c r="BS663"/>
      <c r="BT663"/>
      <c r="BU663"/>
      <c r="BV663"/>
      <c r="BW663"/>
      <c r="BX663"/>
      <c r="BY663"/>
      <c r="BZ663"/>
      <c r="CA663"/>
      <c r="CB663"/>
      <c r="CC663"/>
      <c r="CD663"/>
      <c r="CE663"/>
      <c r="CF663"/>
      <c r="CG663"/>
      <c r="CH663"/>
      <c r="CI663"/>
      <c r="CJ663"/>
      <c r="CK663"/>
      <c r="CL663"/>
      <c r="CN663"/>
    </row>
    <row r="664" spans="9:92" x14ac:dyDescent="0.35">
      <c r="I664"/>
      <c r="J664"/>
      <c r="R664"/>
      <c r="S664"/>
      <c r="T664"/>
      <c r="U664"/>
      <c r="V664"/>
      <c r="W664"/>
      <c r="X664"/>
      <c r="Y664"/>
      <c r="Z664"/>
      <c r="AA664"/>
      <c r="AB664"/>
      <c r="AC664"/>
      <c r="AD664"/>
      <c r="AE664"/>
      <c r="AF664"/>
      <c r="AG664"/>
      <c r="AH664"/>
      <c r="AI664"/>
      <c r="AJ664"/>
      <c r="AK664"/>
      <c r="AL664"/>
      <c r="AM664"/>
      <c r="AN664"/>
      <c r="AO664"/>
      <c r="AP664"/>
      <c r="AQ664"/>
      <c r="AR664"/>
      <c r="AS664"/>
      <c r="AT664"/>
      <c r="AU664"/>
      <c r="AV664"/>
      <c r="AW664"/>
      <c r="AX664"/>
      <c r="AY664"/>
      <c r="AZ664"/>
      <c r="BA664"/>
      <c r="BB664"/>
      <c r="BC664"/>
      <c r="BD664"/>
      <c r="BE664"/>
      <c r="BF664"/>
      <c r="BG664"/>
      <c r="BH664"/>
      <c r="BI664"/>
      <c r="BJ664"/>
      <c r="BK664"/>
      <c r="BL664"/>
      <c r="BM664"/>
      <c r="BN664"/>
      <c r="BO664"/>
      <c r="BP664"/>
      <c r="BQ664"/>
      <c r="BR664"/>
      <c r="BS664"/>
      <c r="BT664"/>
      <c r="BU664"/>
      <c r="BV664"/>
      <c r="BW664"/>
      <c r="BX664"/>
      <c r="BY664"/>
      <c r="BZ664"/>
      <c r="CA664"/>
      <c r="CB664"/>
      <c r="CC664"/>
      <c r="CD664"/>
      <c r="CE664"/>
      <c r="CF664"/>
      <c r="CG664"/>
      <c r="CH664"/>
      <c r="CI664"/>
      <c r="CJ664"/>
      <c r="CK664"/>
      <c r="CL664"/>
      <c r="CN664"/>
    </row>
    <row r="665" spans="9:92" x14ac:dyDescent="0.35">
      <c r="I665"/>
      <c r="J665"/>
      <c r="R665"/>
      <c r="S665"/>
      <c r="T665"/>
      <c r="U665"/>
      <c r="V665"/>
      <c r="W665"/>
      <c r="X665"/>
      <c r="Y665"/>
      <c r="Z665"/>
      <c r="AA665"/>
      <c r="AB665"/>
      <c r="AC665"/>
      <c r="AD665"/>
      <c r="AE665"/>
      <c r="AF665"/>
      <c r="AG665"/>
      <c r="AH665"/>
      <c r="AI665"/>
      <c r="AJ665"/>
      <c r="AK665"/>
      <c r="AL665"/>
      <c r="AM665"/>
      <c r="AN665"/>
      <c r="AO665"/>
      <c r="AP665"/>
      <c r="AQ665"/>
      <c r="AR665"/>
      <c r="AS665"/>
      <c r="AT665"/>
      <c r="AU665"/>
      <c r="AV665"/>
      <c r="AW665"/>
      <c r="AX665"/>
      <c r="AY665"/>
      <c r="AZ665"/>
      <c r="BA665"/>
      <c r="BB665"/>
      <c r="BC665"/>
      <c r="BD665"/>
      <c r="BE665"/>
      <c r="BF665"/>
      <c r="BG665"/>
      <c r="BH665"/>
      <c r="BI665"/>
      <c r="BJ665"/>
      <c r="BK665"/>
      <c r="BL665"/>
      <c r="BM665"/>
      <c r="BN665"/>
      <c r="BO665"/>
      <c r="BP665"/>
      <c r="BQ665"/>
      <c r="BR665"/>
      <c r="BS665"/>
      <c r="BT665"/>
      <c r="BU665"/>
      <c r="BV665"/>
      <c r="BW665"/>
      <c r="BX665"/>
      <c r="BY665"/>
      <c r="BZ665"/>
      <c r="CA665"/>
      <c r="CB665"/>
      <c r="CC665"/>
      <c r="CD665"/>
      <c r="CE665"/>
      <c r="CF665"/>
      <c r="CG665"/>
      <c r="CH665"/>
      <c r="CI665"/>
      <c r="CJ665"/>
      <c r="CK665"/>
      <c r="CL665"/>
      <c r="CN665"/>
    </row>
    <row r="666" spans="9:92" x14ac:dyDescent="0.35">
      <c r="I666"/>
      <c r="J666"/>
      <c r="R666"/>
      <c r="S666"/>
      <c r="T666"/>
      <c r="U666"/>
      <c r="V666"/>
      <c r="W666"/>
      <c r="X666"/>
      <c r="Y666"/>
      <c r="Z666"/>
      <c r="AA666"/>
      <c r="AB666"/>
      <c r="AC666"/>
      <c r="AD666"/>
      <c r="AE666"/>
      <c r="AF666"/>
      <c r="AG666"/>
      <c r="AH666"/>
      <c r="AI666"/>
      <c r="AJ666"/>
      <c r="AK666"/>
      <c r="AL666"/>
      <c r="AM666"/>
      <c r="AN666"/>
      <c r="AO666"/>
      <c r="AP666"/>
      <c r="AQ666"/>
      <c r="AR666"/>
      <c r="AS666"/>
      <c r="AT666"/>
      <c r="AU666"/>
      <c r="AV666"/>
      <c r="AW666"/>
      <c r="AX666"/>
      <c r="AY666"/>
      <c r="AZ666"/>
      <c r="BA666"/>
      <c r="BB666"/>
      <c r="BC666"/>
      <c r="BD666"/>
      <c r="BE666"/>
      <c r="BF666"/>
      <c r="BG666"/>
      <c r="BH666"/>
      <c r="BI666"/>
      <c r="BJ666"/>
      <c r="BK666"/>
      <c r="BL666"/>
      <c r="BM666"/>
      <c r="BN666"/>
      <c r="BO666"/>
      <c r="BP666"/>
      <c r="BQ666"/>
      <c r="BR666"/>
      <c r="BS666"/>
      <c r="BT666"/>
      <c r="BU666"/>
      <c r="BV666"/>
      <c r="BW666"/>
      <c r="BX666"/>
      <c r="BY666"/>
      <c r="BZ666"/>
      <c r="CA666"/>
      <c r="CB666"/>
      <c r="CC666"/>
      <c r="CD666"/>
      <c r="CE666"/>
      <c r="CF666"/>
      <c r="CG666"/>
      <c r="CH666"/>
      <c r="CI666"/>
      <c r="CJ666"/>
      <c r="CK666"/>
      <c r="CL666"/>
      <c r="CN666"/>
    </row>
    <row r="667" spans="9:92" x14ac:dyDescent="0.35">
      <c r="I667"/>
      <c r="J667"/>
      <c r="R667"/>
      <c r="S667"/>
      <c r="T667"/>
      <c r="U667"/>
      <c r="V667"/>
      <c r="W667"/>
      <c r="X667"/>
      <c r="Y667"/>
      <c r="Z667"/>
      <c r="AA667"/>
      <c r="AB667"/>
      <c r="AC667"/>
      <c r="AD667"/>
      <c r="AE667"/>
      <c r="AF667"/>
      <c r="AG667"/>
      <c r="AH667"/>
      <c r="AI667"/>
      <c r="AJ667"/>
      <c r="AK667"/>
      <c r="AL667"/>
      <c r="AM667"/>
      <c r="AN667"/>
      <c r="AO667"/>
      <c r="AP667"/>
      <c r="AQ667"/>
      <c r="AR667"/>
      <c r="AS667"/>
      <c r="AT667"/>
      <c r="AU667"/>
      <c r="AV667"/>
      <c r="AW667"/>
      <c r="AX667"/>
      <c r="AY667"/>
      <c r="AZ667"/>
      <c r="BA667"/>
      <c r="BB667"/>
      <c r="BC667"/>
      <c r="BD667"/>
      <c r="BE667"/>
      <c r="BF667"/>
      <c r="BG667"/>
      <c r="BH667"/>
      <c r="BI667"/>
      <c r="BJ667"/>
      <c r="BK667"/>
      <c r="BL667"/>
      <c r="BM667"/>
      <c r="BN667"/>
      <c r="BO667"/>
      <c r="BP667"/>
      <c r="BQ667"/>
      <c r="BR667"/>
      <c r="BS667"/>
      <c r="BT667"/>
      <c r="BU667"/>
      <c r="BV667"/>
      <c r="BW667"/>
      <c r="BX667"/>
      <c r="BY667"/>
      <c r="BZ667"/>
      <c r="CA667"/>
      <c r="CB667"/>
      <c r="CC667"/>
      <c r="CD667"/>
      <c r="CE667"/>
      <c r="CF667"/>
      <c r="CG667"/>
      <c r="CH667"/>
      <c r="CI667"/>
      <c r="CJ667"/>
      <c r="CK667"/>
      <c r="CL667"/>
      <c r="CN667"/>
    </row>
    <row r="668" spans="9:92" x14ac:dyDescent="0.35">
      <c r="I668"/>
      <c r="J668"/>
      <c r="R668"/>
      <c r="S668"/>
      <c r="T668"/>
      <c r="U668"/>
      <c r="V668"/>
      <c r="W668"/>
      <c r="X668"/>
      <c r="Y668"/>
      <c r="Z668"/>
      <c r="AA668"/>
      <c r="AB668"/>
      <c r="AC668"/>
      <c r="AD668"/>
      <c r="AE668"/>
      <c r="AF668"/>
      <c r="AG668"/>
      <c r="AH668"/>
      <c r="AI668"/>
      <c r="AJ668"/>
      <c r="AK668"/>
      <c r="AL668"/>
      <c r="AM668"/>
      <c r="AN668"/>
      <c r="AO668"/>
      <c r="AP668"/>
      <c r="AQ668"/>
      <c r="AR668"/>
      <c r="AS668"/>
      <c r="AT668"/>
      <c r="AU668"/>
      <c r="AV668"/>
      <c r="AW668"/>
      <c r="AX668"/>
      <c r="AY668"/>
      <c r="AZ668"/>
      <c r="BA668"/>
      <c r="BB668"/>
      <c r="BC668"/>
      <c r="BD668"/>
      <c r="BE668"/>
      <c r="BF668"/>
      <c r="BG668"/>
      <c r="BH668"/>
      <c r="BI668"/>
      <c r="BJ668"/>
      <c r="BK668"/>
      <c r="BL668"/>
      <c r="BM668"/>
      <c r="BN668"/>
      <c r="BO668"/>
      <c r="BP668"/>
      <c r="BQ668"/>
      <c r="BR668"/>
      <c r="BS668"/>
      <c r="BT668"/>
      <c r="BU668"/>
      <c r="BV668"/>
      <c r="BW668"/>
      <c r="BX668"/>
      <c r="BY668"/>
      <c r="BZ668"/>
      <c r="CA668"/>
      <c r="CB668"/>
      <c r="CC668"/>
      <c r="CD668"/>
      <c r="CE668"/>
      <c r="CF668"/>
      <c r="CG668"/>
      <c r="CH668"/>
      <c r="CI668"/>
      <c r="CJ668"/>
      <c r="CK668"/>
      <c r="CL668"/>
      <c r="CN668"/>
    </row>
    <row r="669" spans="9:92" x14ac:dyDescent="0.35">
      <c r="I669"/>
      <c r="J669"/>
      <c r="R669"/>
      <c r="S669"/>
      <c r="T669"/>
      <c r="U669"/>
      <c r="V669"/>
      <c r="W669"/>
      <c r="X669"/>
      <c r="Y669"/>
      <c r="Z669"/>
      <c r="AA669"/>
      <c r="AB669"/>
      <c r="AC669"/>
      <c r="AD669"/>
      <c r="AE669"/>
      <c r="AF669"/>
      <c r="AG669"/>
      <c r="AH669"/>
      <c r="AI669"/>
      <c r="AJ669"/>
      <c r="AK669"/>
      <c r="AL669"/>
      <c r="AM669"/>
      <c r="AN669"/>
      <c r="AO669"/>
      <c r="AP669"/>
      <c r="AQ669"/>
      <c r="AR669"/>
      <c r="AS669"/>
      <c r="AT669"/>
      <c r="AU669"/>
      <c r="AV669"/>
      <c r="AW669"/>
      <c r="AX669"/>
      <c r="AY669"/>
      <c r="AZ669"/>
      <c r="BA669"/>
      <c r="BB669"/>
      <c r="BC669"/>
      <c r="BD669"/>
      <c r="BE669"/>
      <c r="BF669"/>
      <c r="BG669"/>
      <c r="BH669"/>
      <c r="BI669"/>
      <c r="BJ669"/>
      <c r="BK669"/>
      <c r="BL669"/>
      <c r="BM669"/>
      <c r="BN669"/>
      <c r="BO669"/>
      <c r="BP669"/>
      <c r="BQ669"/>
      <c r="BR669"/>
      <c r="BS669"/>
      <c r="BT669"/>
      <c r="BU669"/>
      <c r="BV669"/>
      <c r="BW669"/>
      <c r="BX669"/>
      <c r="BY669"/>
      <c r="BZ669"/>
      <c r="CA669"/>
      <c r="CB669"/>
      <c r="CC669"/>
      <c r="CD669"/>
      <c r="CE669"/>
      <c r="CF669"/>
      <c r="CG669"/>
      <c r="CH669"/>
      <c r="CI669"/>
      <c r="CJ669"/>
      <c r="CK669"/>
      <c r="CL669"/>
      <c r="CN669"/>
    </row>
    <row r="670" spans="9:92" x14ac:dyDescent="0.35">
      <c r="I670"/>
      <c r="J670"/>
      <c r="R670"/>
      <c r="S670"/>
      <c r="T670"/>
      <c r="U670"/>
      <c r="V670"/>
      <c r="W670"/>
      <c r="X670"/>
      <c r="Y670"/>
      <c r="Z670"/>
      <c r="AA670"/>
      <c r="AB670"/>
      <c r="AC670"/>
      <c r="AD670"/>
      <c r="AE670"/>
      <c r="AF670"/>
      <c r="AG670"/>
      <c r="AH670"/>
      <c r="AI670"/>
      <c r="AJ670"/>
      <c r="AK670"/>
      <c r="AL670"/>
      <c r="AM670"/>
      <c r="AN670"/>
      <c r="AO670"/>
      <c r="AP670"/>
      <c r="AQ670"/>
      <c r="AR670"/>
      <c r="AS670"/>
      <c r="AT670"/>
      <c r="AU670"/>
      <c r="AV670"/>
      <c r="AW670"/>
      <c r="AX670"/>
      <c r="AY670"/>
      <c r="AZ670"/>
      <c r="BA670"/>
      <c r="BB670"/>
      <c r="BC670"/>
      <c r="BD670"/>
      <c r="BE670"/>
      <c r="BF670"/>
      <c r="BG670"/>
      <c r="BH670"/>
      <c r="BI670"/>
      <c r="BJ670"/>
      <c r="BK670"/>
      <c r="BL670"/>
      <c r="BM670"/>
      <c r="BN670"/>
      <c r="BO670"/>
      <c r="BP670"/>
      <c r="BQ670"/>
      <c r="BR670"/>
      <c r="BS670"/>
      <c r="BT670"/>
      <c r="BU670"/>
      <c r="BV670"/>
      <c r="BW670"/>
      <c r="BX670"/>
      <c r="BY670"/>
      <c r="BZ670"/>
      <c r="CA670"/>
      <c r="CB670"/>
      <c r="CC670"/>
      <c r="CD670"/>
      <c r="CE670"/>
      <c r="CF670"/>
      <c r="CG670"/>
      <c r="CH670"/>
      <c r="CI670"/>
      <c r="CJ670"/>
      <c r="CK670"/>
      <c r="CL670"/>
      <c r="CN670"/>
    </row>
    <row r="671" spans="9:92" x14ac:dyDescent="0.35">
      <c r="I671"/>
      <c r="J671"/>
      <c r="R671"/>
      <c r="S671"/>
      <c r="T671"/>
      <c r="U671"/>
      <c r="V671"/>
      <c r="W671"/>
      <c r="X671"/>
      <c r="Y671"/>
      <c r="Z671"/>
      <c r="AA671"/>
      <c r="AB671"/>
      <c r="AC671"/>
      <c r="AD671"/>
      <c r="AE671"/>
      <c r="AF671"/>
      <c r="AG671"/>
      <c r="AH671"/>
      <c r="AI671"/>
      <c r="AJ671"/>
      <c r="AK671"/>
      <c r="AL671"/>
      <c r="AM671"/>
      <c r="AN671"/>
      <c r="AO671"/>
      <c r="AP671"/>
      <c r="AQ671"/>
      <c r="AR671"/>
      <c r="AS671"/>
      <c r="AT671"/>
      <c r="AU671"/>
      <c r="AV671"/>
      <c r="AW671"/>
      <c r="AX671"/>
      <c r="AY671"/>
      <c r="AZ671"/>
      <c r="BA671"/>
      <c r="BB671"/>
      <c r="BC671"/>
      <c r="BD671"/>
      <c r="BE671"/>
      <c r="BF671"/>
      <c r="BG671"/>
      <c r="BH671"/>
      <c r="BI671"/>
      <c r="BJ671"/>
      <c r="BK671"/>
      <c r="BL671"/>
      <c r="BM671"/>
      <c r="BN671"/>
      <c r="BO671"/>
      <c r="BP671"/>
      <c r="BQ671"/>
      <c r="BR671"/>
      <c r="BS671"/>
      <c r="BT671"/>
      <c r="BU671"/>
      <c r="BV671"/>
      <c r="BW671"/>
      <c r="BX671"/>
      <c r="BY671"/>
      <c r="BZ671"/>
      <c r="CA671"/>
      <c r="CB671"/>
      <c r="CC671"/>
      <c r="CD671"/>
      <c r="CE671"/>
      <c r="CF671"/>
      <c r="CG671"/>
      <c r="CH671"/>
      <c r="CI671"/>
      <c r="CJ671"/>
      <c r="CK671"/>
      <c r="CL671"/>
      <c r="CN671"/>
    </row>
    <row r="672" spans="9:92" x14ac:dyDescent="0.35">
      <c r="I672"/>
      <c r="J672"/>
      <c r="R672"/>
      <c r="S672"/>
      <c r="T672"/>
      <c r="U672"/>
      <c r="V672"/>
      <c r="W672"/>
      <c r="X672"/>
      <c r="Y672"/>
      <c r="Z672"/>
      <c r="AA672"/>
      <c r="AB672"/>
      <c r="AC672"/>
      <c r="AD672"/>
      <c r="AE672"/>
      <c r="AF672"/>
      <c r="AG672"/>
      <c r="AH672"/>
      <c r="AI672"/>
      <c r="AJ672"/>
      <c r="AK672"/>
      <c r="AL672"/>
      <c r="AM672"/>
      <c r="AN672"/>
      <c r="AO672"/>
      <c r="AP672"/>
      <c r="AQ672"/>
      <c r="AR672"/>
      <c r="AS672"/>
      <c r="AT672"/>
      <c r="AU672"/>
      <c r="AV672"/>
      <c r="AW672"/>
      <c r="AX672"/>
      <c r="AY672"/>
      <c r="AZ672"/>
      <c r="BA672"/>
      <c r="BB672"/>
      <c r="BC672"/>
      <c r="BD672"/>
      <c r="BE672"/>
      <c r="BF672"/>
      <c r="BG672"/>
      <c r="BH672"/>
      <c r="BI672"/>
      <c r="BJ672"/>
      <c r="BK672"/>
      <c r="BL672"/>
      <c r="BM672"/>
      <c r="BN672"/>
      <c r="BO672"/>
      <c r="BP672"/>
      <c r="BQ672"/>
      <c r="BR672"/>
      <c r="BS672"/>
      <c r="BT672"/>
      <c r="BU672"/>
      <c r="BV672"/>
      <c r="BW672"/>
      <c r="BX672"/>
      <c r="BY672"/>
      <c r="BZ672"/>
      <c r="CA672"/>
      <c r="CB672"/>
      <c r="CC672"/>
      <c r="CD672"/>
      <c r="CE672"/>
      <c r="CF672"/>
      <c r="CG672"/>
      <c r="CH672"/>
      <c r="CI672"/>
      <c r="CJ672"/>
      <c r="CK672"/>
      <c r="CL672"/>
      <c r="CN672"/>
    </row>
    <row r="673" spans="9:92" x14ac:dyDescent="0.35">
      <c r="I673"/>
      <c r="J673"/>
      <c r="R673"/>
      <c r="S673"/>
      <c r="T673"/>
      <c r="U673"/>
      <c r="V673"/>
      <c r="W673"/>
      <c r="X673"/>
      <c r="Y673"/>
      <c r="Z673"/>
      <c r="AA673"/>
      <c r="AB673"/>
      <c r="AC673"/>
      <c r="AD673"/>
      <c r="AE673"/>
      <c r="AF673"/>
      <c r="AG673"/>
      <c r="AH673"/>
      <c r="AI673"/>
      <c r="AJ673"/>
      <c r="AK673"/>
      <c r="AL673"/>
      <c r="AM673"/>
      <c r="AN673"/>
      <c r="AO673"/>
      <c r="AP673"/>
      <c r="AQ673"/>
      <c r="AR673"/>
      <c r="AS673"/>
      <c r="AT673"/>
      <c r="AU673"/>
      <c r="AV673"/>
      <c r="AW673"/>
      <c r="AX673"/>
      <c r="AY673"/>
      <c r="AZ673"/>
      <c r="BA673"/>
      <c r="BB673"/>
      <c r="BC673"/>
      <c r="BD673"/>
      <c r="BE673"/>
      <c r="BF673"/>
      <c r="BG673"/>
      <c r="BH673"/>
      <c r="BI673"/>
      <c r="BJ673"/>
      <c r="BK673"/>
      <c r="BL673"/>
      <c r="BM673"/>
      <c r="BN673"/>
      <c r="BO673"/>
      <c r="BP673"/>
      <c r="BQ673"/>
      <c r="BR673"/>
      <c r="BS673"/>
      <c r="BT673"/>
      <c r="BU673"/>
      <c r="BV673"/>
      <c r="BW673"/>
      <c r="BX673"/>
      <c r="BY673"/>
      <c r="BZ673"/>
      <c r="CA673"/>
      <c r="CB673"/>
      <c r="CC673"/>
      <c r="CD673"/>
      <c r="CE673"/>
      <c r="CF673"/>
      <c r="CG673"/>
      <c r="CH673"/>
      <c r="CI673"/>
      <c r="CJ673"/>
      <c r="CK673"/>
      <c r="CL673"/>
      <c r="CN673"/>
    </row>
    <row r="674" spans="9:92" x14ac:dyDescent="0.35">
      <c r="I674"/>
      <c r="J674"/>
      <c r="R674"/>
      <c r="S674"/>
      <c r="T674"/>
      <c r="U674"/>
      <c r="V674"/>
      <c r="W674"/>
      <c r="X674"/>
      <c r="Y674"/>
      <c r="Z674"/>
      <c r="AA674"/>
      <c r="AB674"/>
      <c r="AC674"/>
      <c r="AD674"/>
      <c r="AE674"/>
      <c r="AF674"/>
      <c r="AG674"/>
      <c r="AH674"/>
      <c r="AI674"/>
      <c r="AJ674"/>
      <c r="AK674"/>
      <c r="AL674"/>
      <c r="AM674"/>
      <c r="AN674"/>
      <c r="AO674"/>
      <c r="AP674"/>
      <c r="AQ674"/>
      <c r="AR674"/>
      <c r="AS674"/>
      <c r="AT674"/>
      <c r="AU674"/>
      <c r="AV674"/>
      <c r="AW674"/>
      <c r="AX674"/>
      <c r="AY674"/>
      <c r="AZ674"/>
      <c r="BA674"/>
      <c r="BB674"/>
      <c r="BC674"/>
      <c r="BD674"/>
      <c r="BE674"/>
      <c r="BF674"/>
      <c r="BG674"/>
      <c r="BH674"/>
      <c r="BI674"/>
      <c r="BJ674"/>
      <c r="BK674"/>
      <c r="BL674"/>
      <c r="BM674"/>
      <c r="BN674"/>
      <c r="BO674"/>
      <c r="BP674"/>
      <c r="BQ674"/>
      <c r="BR674"/>
      <c r="BS674"/>
      <c r="BT674"/>
      <c r="BU674"/>
      <c r="BV674"/>
      <c r="BW674"/>
      <c r="BX674"/>
      <c r="BY674"/>
      <c r="BZ674"/>
      <c r="CA674"/>
      <c r="CB674"/>
      <c r="CC674"/>
      <c r="CD674"/>
      <c r="CE674"/>
      <c r="CF674"/>
      <c r="CG674"/>
      <c r="CH674"/>
      <c r="CI674"/>
      <c r="CJ674"/>
      <c r="CK674"/>
      <c r="CL674"/>
      <c r="CN674"/>
    </row>
    <row r="675" spans="9:92" x14ac:dyDescent="0.35">
      <c r="I675"/>
      <c r="J675"/>
      <c r="R675"/>
      <c r="S675"/>
      <c r="T675"/>
      <c r="U675"/>
      <c r="V675"/>
      <c r="W675"/>
      <c r="X675"/>
      <c r="Y675"/>
      <c r="Z675"/>
      <c r="AA675"/>
      <c r="AB675"/>
      <c r="AC675"/>
      <c r="AD675"/>
      <c r="AE675"/>
      <c r="AF675"/>
      <c r="AG675"/>
      <c r="AH675"/>
      <c r="AI675"/>
      <c r="AJ675"/>
      <c r="AK675"/>
      <c r="AL675"/>
      <c r="AM675"/>
      <c r="AN675"/>
      <c r="AO675"/>
      <c r="AP675"/>
      <c r="AQ675"/>
      <c r="AR675"/>
      <c r="AS675"/>
      <c r="AT675"/>
      <c r="AU675"/>
      <c r="AV675"/>
      <c r="AW675"/>
      <c r="AX675"/>
      <c r="AY675"/>
      <c r="AZ675"/>
      <c r="BA675"/>
      <c r="BB675"/>
      <c r="BC675"/>
      <c r="BD675"/>
      <c r="BE675"/>
      <c r="BF675"/>
      <c r="BG675"/>
      <c r="BH675"/>
      <c r="BI675"/>
      <c r="BJ675"/>
      <c r="BK675"/>
      <c r="BL675"/>
      <c r="BM675"/>
      <c r="BN675"/>
      <c r="BO675"/>
      <c r="BP675"/>
      <c r="BQ675"/>
      <c r="BR675"/>
      <c r="BS675"/>
      <c r="BT675"/>
      <c r="BU675"/>
      <c r="BV675"/>
      <c r="BW675"/>
      <c r="BX675"/>
      <c r="BY675"/>
      <c r="BZ675"/>
      <c r="CA675"/>
      <c r="CB675"/>
      <c r="CC675"/>
      <c r="CD675"/>
      <c r="CE675"/>
      <c r="CF675"/>
      <c r="CG675"/>
      <c r="CH675"/>
      <c r="CI675"/>
      <c r="CJ675"/>
      <c r="CK675"/>
      <c r="CL675"/>
      <c r="CN675"/>
    </row>
    <row r="676" spans="9:92" x14ac:dyDescent="0.35">
      <c r="I676"/>
      <c r="J676"/>
      <c r="R676"/>
      <c r="S676"/>
      <c r="T676"/>
      <c r="U676"/>
      <c r="V676"/>
      <c r="W676"/>
      <c r="X676"/>
      <c r="Y676"/>
      <c r="Z676"/>
      <c r="AA676"/>
      <c r="AB676"/>
      <c r="AC676"/>
      <c r="AD676"/>
      <c r="AE676"/>
      <c r="AF676"/>
      <c r="AG676"/>
      <c r="AH676"/>
      <c r="AI676"/>
      <c r="AJ676"/>
      <c r="AK676"/>
      <c r="AL676"/>
      <c r="AM676"/>
      <c r="AN676"/>
      <c r="AO676"/>
      <c r="AP676"/>
      <c r="AQ676"/>
      <c r="AR676"/>
      <c r="AS676"/>
      <c r="AT676"/>
      <c r="AU676"/>
      <c r="AV676"/>
      <c r="AW676"/>
      <c r="AX676"/>
      <c r="AY676"/>
      <c r="AZ676"/>
      <c r="BA676"/>
      <c r="BB676"/>
      <c r="BC676"/>
      <c r="BD676"/>
      <c r="BE676"/>
      <c r="BF676"/>
      <c r="BG676"/>
      <c r="BH676"/>
      <c r="BI676"/>
      <c r="BJ676"/>
      <c r="BK676"/>
      <c r="BL676"/>
      <c r="BM676"/>
      <c r="BN676"/>
      <c r="BO676"/>
      <c r="BP676"/>
      <c r="BQ676"/>
      <c r="BR676"/>
      <c r="BS676"/>
      <c r="BT676"/>
      <c r="BU676"/>
      <c r="BV676"/>
      <c r="BW676"/>
      <c r="BX676"/>
      <c r="BY676"/>
      <c r="BZ676"/>
      <c r="CA676"/>
      <c r="CB676"/>
      <c r="CC676"/>
      <c r="CD676"/>
      <c r="CE676"/>
      <c r="CF676"/>
      <c r="CG676"/>
      <c r="CH676"/>
      <c r="CI676"/>
      <c r="CJ676"/>
      <c r="CK676"/>
      <c r="CL676"/>
      <c r="CN676"/>
    </row>
    <row r="677" spans="9:92" x14ac:dyDescent="0.35">
      <c r="I677"/>
      <c r="J677"/>
      <c r="R677"/>
      <c r="S677"/>
      <c r="T677"/>
      <c r="U677"/>
      <c r="V677"/>
      <c r="W677"/>
      <c r="X677"/>
      <c r="Y677"/>
      <c r="Z677"/>
      <c r="AA677"/>
      <c r="AB677"/>
      <c r="AC677"/>
      <c r="AD677"/>
      <c r="AE677"/>
      <c r="AF677"/>
      <c r="AG677"/>
      <c r="AH677"/>
      <c r="AI677"/>
      <c r="AJ677"/>
      <c r="AK677"/>
      <c r="AL677"/>
      <c r="AM677"/>
      <c r="AN677"/>
      <c r="AO677"/>
      <c r="AP677"/>
      <c r="AQ677"/>
      <c r="AR677"/>
      <c r="AS677"/>
      <c r="AT677"/>
      <c r="AU677"/>
      <c r="AV677"/>
      <c r="AW677"/>
      <c r="AX677"/>
      <c r="AY677"/>
      <c r="AZ677"/>
      <c r="BA677"/>
      <c r="BB677"/>
      <c r="BC677"/>
      <c r="BD677"/>
      <c r="BE677"/>
      <c r="BF677"/>
      <c r="BG677"/>
      <c r="BH677"/>
      <c r="BI677"/>
      <c r="BJ677"/>
      <c r="BK677"/>
      <c r="BL677"/>
      <c r="BM677"/>
      <c r="BN677"/>
      <c r="BO677"/>
      <c r="BP677"/>
      <c r="BQ677"/>
      <c r="BR677"/>
      <c r="BS677"/>
      <c r="BT677"/>
      <c r="BU677"/>
      <c r="BV677"/>
      <c r="BW677"/>
      <c r="BX677"/>
      <c r="BY677"/>
      <c r="BZ677"/>
      <c r="CA677"/>
      <c r="CB677"/>
      <c r="CC677"/>
      <c r="CD677"/>
      <c r="CE677"/>
      <c r="CF677"/>
      <c r="CG677"/>
      <c r="CH677"/>
      <c r="CI677"/>
      <c r="CJ677"/>
      <c r="CK677"/>
      <c r="CL677"/>
      <c r="CN677"/>
    </row>
    <row r="678" spans="9:92" x14ac:dyDescent="0.35">
      <c r="I678"/>
      <c r="J678"/>
      <c r="R678"/>
      <c r="S678"/>
      <c r="T678"/>
      <c r="U678"/>
      <c r="V678"/>
      <c r="W678"/>
      <c r="X678"/>
      <c r="Y678"/>
      <c r="Z678"/>
      <c r="AA678"/>
      <c r="AB678"/>
      <c r="AC678"/>
      <c r="AD678"/>
      <c r="AE678"/>
      <c r="AF678"/>
      <c r="AG678"/>
      <c r="AH678"/>
      <c r="AI678"/>
      <c r="AJ678"/>
      <c r="AK678"/>
      <c r="AL678"/>
      <c r="AM678"/>
      <c r="AN678"/>
      <c r="AO678"/>
      <c r="AP678"/>
      <c r="AQ678"/>
      <c r="AR678"/>
      <c r="AS678"/>
      <c r="AT678"/>
      <c r="AU678"/>
      <c r="AV678"/>
      <c r="AW678"/>
      <c r="AX678"/>
      <c r="AY678"/>
      <c r="AZ678"/>
      <c r="BA678"/>
      <c r="BB678"/>
      <c r="BC678"/>
      <c r="BD678"/>
      <c r="BE678"/>
      <c r="BF678"/>
      <c r="BG678"/>
      <c r="BH678"/>
      <c r="BI678"/>
      <c r="BJ678"/>
      <c r="BK678"/>
      <c r="BL678"/>
      <c r="BM678"/>
      <c r="BN678"/>
      <c r="BO678"/>
      <c r="BP678"/>
      <c r="BQ678"/>
      <c r="BR678"/>
      <c r="BS678"/>
      <c r="BT678"/>
      <c r="BU678"/>
      <c r="BV678"/>
      <c r="BW678"/>
      <c r="BX678"/>
      <c r="BY678"/>
      <c r="BZ678"/>
      <c r="CA678"/>
      <c r="CB678"/>
      <c r="CC678"/>
      <c r="CD678"/>
      <c r="CE678"/>
      <c r="CF678"/>
      <c r="CG678"/>
      <c r="CH678"/>
      <c r="CI678"/>
      <c r="CJ678"/>
      <c r="CK678"/>
      <c r="CL678"/>
      <c r="CN678"/>
    </row>
    <row r="679" spans="9:92" x14ac:dyDescent="0.35">
      <c r="I679"/>
      <c r="J679"/>
      <c r="R679"/>
      <c r="S679"/>
      <c r="T679"/>
      <c r="U679"/>
      <c r="V679"/>
      <c r="W679"/>
      <c r="X679"/>
      <c r="Y679"/>
      <c r="Z679"/>
      <c r="AA679"/>
      <c r="AB679"/>
      <c r="AC679"/>
      <c r="AD679"/>
      <c r="AE679"/>
      <c r="AF679"/>
      <c r="AG679"/>
      <c r="AH679"/>
      <c r="AI679"/>
      <c r="AJ679"/>
      <c r="AK679"/>
      <c r="AL679"/>
      <c r="AM679"/>
      <c r="AN679"/>
      <c r="AO679"/>
      <c r="AP679"/>
      <c r="AQ679"/>
      <c r="AR679"/>
      <c r="AS679"/>
      <c r="AT679"/>
      <c r="AU679"/>
      <c r="AV679"/>
      <c r="AW679"/>
      <c r="AX679"/>
      <c r="AY679"/>
      <c r="AZ679"/>
      <c r="BA679"/>
      <c r="BB679"/>
      <c r="BC679"/>
      <c r="BD679"/>
      <c r="BE679"/>
      <c r="BF679"/>
      <c r="BG679"/>
      <c r="BH679"/>
      <c r="BI679"/>
      <c r="BJ679"/>
      <c r="BK679"/>
      <c r="BL679"/>
      <c r="BM679"/>
      <c r="BN679"/>
      <c r="BO679"/>
      <c r="BP679"/>
      <c r="BQ679"/>
      <c r="BR679"/>
      <c r="BS679"/>
      <c r="BT679"/>
      <c r="BU679"/>
      <c r="BV679"/>
      <c r="BW679"/>
      <c r="BX679"/>
      <c r="BY679"/>
      <c r="BZ679"/>
      <c r="CA679"/>
      <c r="CB679"/>
      <c r="CC679"/>
      <c r="CD679"/>
      <c r="CE679"/>
      <c r="CF679"/>
      <c r="CG679"/>
      <c r="CH679"/>
      <c r="CI679"/>
      <c r="CJ679"/>
      <c r="CK679"/>
      <c r="CL679"/>
      <c r="CN679"/>
    </row>
    <row r="680" spans="9:92" x14ac:dyDescent="0.35">
      <c r="I680"/>
      <c r="J680"/>
      <c r="R680"/>
      <c r="S680"/>
      <c r="T680"/>
      <c r="U680"/>
      <c r="V680"/>
      <c r="W680"/>
      <c r="X680"/>
      <c r="Y680"/>
      <c r="Z680"/>
      <c r="AA680"/>
      <c r="AB680"/>
      <c r="AC680"/>
      <c r="AD680"/>
      <c r="AE680"/>
      <c r="AF680"/>
      <c r="AG680"/>
      <c r="AH680"/>
      <c r="AI680"/>
      <c r="AJ680"/>
      <c r="AK680"/>
      <c r="AL680"/>
      <c r="AM680"/>
      <c r="AN680"/>
      <c r="AO680"/>
      <c r="AP680"/>
      <c r="AQ680"/>
      <c r="AR680"/>
      <c r="AS680"/>
      <c r="AT680"/>
      <c r="AU680"/>
      <c r="AV680"/>
      <c r="AW680"/>
      <c r="AX680"/>
      <c r="AY680"/>
      <c r="AZ680"/>
      <c r="BA680"/>
      <c r="BB680"/>
      <c r="BC680"/>
      <c r="BD680"/>
      <c r="BE680"/>
      <c r="BF680"/>
      <c r="BG680"/>
      <c r="BH680"/>
      <c r="BI680"/>
      <c r="BJ680"/>
      <c r="BK680"/>
      <c r="BL680"/>
      <c r="BM680"/>
      <c r="BN680"/>
      <c r="BO680"/>
      <c r="BP680"/>
      <c r="BQ680"/>
      <c r="BR680"/>
      <c r="BS680"/>
      <c r="BT680"/>
      <c r="BU680"/>
      <c r="BV680"/>
      <c r="BW680"/>
      <c r="BX680"/>
      <c r="BY680"/>
      <c r="BZ680"/>
      <c r="CA680"/>
      <c r="CB680"/>
      <c r="CC680"/>
      <c r="CD680"/>
      <c r="CE680"/>
      <c r="CF680"/>
      <c r="CG680"/>
      <c r="CH680"/>
      <c r="CI680"/>
      <c r="CJ680"/>
      <c r="CK680"/>
      <c r="CL680"/>
      <c r="CN680"/>
    </row>
    <row r="681" spans="9:92" x14ac:dyDescent="0.35">
      <c r="I681"/>
      <c r="J681"/>
      <c r="R681"/>
      <c r="S681"/>
      <c r="T681"/>
      <c r="U681"/>
      <c r="V681"/>
      <c r="W681"/>
      <c r="X681"/>
      <c r="Y681"/>
      <c r="Z681"/>
      <c r="AA681"/>
      <c r="AB681"/>
      <c r="AC681"/>
      <c r="AD681"/>
      <c r="AE681"/>
      <c r="AF681"/>
      <c r="AG681"/>
      <c r="AH681"/>
      <c r="AI681"/>
      <c r="AJ681"/>
      <c r="AK681"/>
      <c r="AL681"/>
      <c r="AM681"/>
      <c r="AN681"/>
      <c r="AO681"/>
      <c r="AP681"/>
      <c r="AQ681"/>
      <c r="AR681"/>
      <c r="AS681"/>
      <c r="AT681"/>
      <c r="AU681"/>
      <c r="AV681"/>
      <c r="AW681"/>
      <c r="AX681"/>
      <c r="AY681"/>
      <c r="AZ681"/>
      <c r="BA681"/>
      <c r="BB681"/>
      <c r="BC681"/>
      <c r="BD681"/>
      <c r="BE681"/>
      <c r="BF681"/>
      <c r="BG681"/>
      <c r="BH681"/>
      <c r="BI681"/>
      <c r="BJ681"/>
      <c r="BK681"/>
      <c r="BL681"/>
      <c r="BM681"/>
      <c r="BN681"/>
      <c r="BO681"/>
      <c r="BP681"/>
      <c r="BQ681"/>
      <c r="BR681"/>
      <c r="BS681"/>
      <c r="BT681"/>
      <c r="BU681"/>
      <c r="BV681"/>
      <c r="BW681"/>
      <c r="BX681"/>
      <c r="BY681"/>
      <c r="BZ681"/>
      <c r="CA681"/>
      <c r="CB681"/>
      <c r="CC681"/>
      <c r="CD681"/>
      <c r="CE681"/>
      <c r="CF681"/>
      <c r="CG681"/>
      <c r="CH681"/>
      <c r="CI681"/>
      <c r="CJ681"/>
      <c r="CK681"/>
      <c r="CL681"/>
      <c r="CN681"/>
    </row>
    <row r="682" spans="9:92" x14ac:dyDescent="0.35">
      <c r="I682"/>
      <c r="J682"/>
      <c r="R682"/>
      <c r="S682"/>
      <c r="T682"/>
      <c r="U682"/>
      <c r="V682"/>
      <c r="W682"/>
      <c r="X682"/>
      <c r="Y682"/>
      <c r="Z682"/>
      <c r="AA682"/>
      <c r="AB682"/>
      <c r="AC682"/>
      <c r="AD682"/>
      <c r="AE682"/>
      <c r="AF682"/>
      <c r="AG682"/>
      <c r="AH682"/>
      <c r="AI682"/>
      <c r="AJ682"/>
      <c r="AK682"/>
      <c r="AL682"/>
      <c r="AM682"/>
      <c r="AN682"/>
      <c r="AO682"/>
      <c r="AP682"/>
      <c r="AQ682"/>
      <c r="AR682"/>
      <c r="AS682"/>
      <c r="AT682"/>
      <c r="AU682"/>
      <c r="AV682"/>
      <c r="AW682"/>
      <c r="AX682"/>
      <c r="AY682"/>
      <c r="AZ682"/>
      <c r="BA682"/>
      <c r="BB682"/>
      <c r="BC682"/>
      <c r="BD682"/>
      <c r="BE682"/>
      <c r="BF682"/>
      <c r="BG682"/>
      <c r="BH682"/>
      <c r="BI682"/>
      <c r="BJ682"/>
      <c r="BK682"/>
      <c r="BL682"/>
      <c r="BM682"/>
      <c r="BN682"/>
      <c r="BO682"/>
      <c r="BP682"/>
      <c r="BQ682"/>
      <c r="BR682"/>
      <c r="BS682"/>
      <c r="BT682"/>
      <c r="BU682"/>
      <c r="BV682"/>
      <c r="BW682"/>
      <c r="BX682"/>
      <c r="BY682"/>
      <c r="BZ682"/>
      <c r="CA682"/>
      <c r="CB682"/>
      <c r="CC682"/>
      <c r="CD682"/>
      <c r="CE682"/>
      <c r="CF682"/>
      <c r="CG682"/>
      <c r="CH682"/>
      <c r="CI682"/>
      <c r="CJ682"/>
      <c r="CK682"/>
      <c r="CL682"/>
      <c r="CN682"/>
    </row>
    <row r="683" spans="9:92" x14ac:dyDescent="0.35">
      <c r="I683"/>
      <c r="J683"/>
      <c r="R683"/>
      <c r="S683"/>
      <c r="T683"/>
      <c r="U683"/>
      <c r="V683"/>
      <c r="W683"/>
      <c r="X683"/>
      <c r="Y683"/>
      <c r="Z683"/>
      <c r="AA683"/>
      <c r="AB683"/>
      <c r="AC683"/>
      <c r="AD683"/>
      <c r="AE683"/>
      <c r="AF683"/>
      <c r="AG683"/>
      <c r="AH683"/>
      <c r="AI683"/>
      <c r="AJ683"/>
      <c r="AK683"/>
      <c r="AL683"/>
      <c r="AM683"/>
      <c r="AN683"/>
      <c r="AO683"/>
      <c r="AP683"/>
      <c r="AQ683"/>
      <c r="AR683"/>
      <c r="AS683"/>
      <c r="AT683"/>
      <c r="AU683"/>
      <c r="AV683"/>
      <c r="AW683"/>
      <c r="AX683"/>
      <c r="AY683"/>
      <c r="AZ683"/>
      <c r="BA683"/>
      <c r="BB683"/>
      <c r="BC683"/>
      <c r="BD683"/>
      <c r="BE683"/>
      <c r="BF683"/>
      <c r="BG683"/>
      <c r="BH683"/>
      <c r="BI683"/>
      <c r="BJ683"/>
      <c r="BK683"/>
      <c r="BL683"/>
      <c r="BM683"/>
      <c r="BN683"/>
      <c r="BO683"/>
      <c r="BP683"/>
      <c r="BQ683"/>
      <c r="BR683"/>
      <c r="BS683"/>
      <c r="BT683"/>
      <c r="BU683"/>
      <c r="BV683"/>
      <c r="BW683"/>
      <c r="BX683"/>
      <c r="BY683"/>
      <c r="BZ683"/>
      <c r="CA683"/>
      <c r="CB683"/>
      <c r="CC683"/>
      <c r="CD683"/>
      <c r="CE683"/>
      <c r="CF683"/>
      <c r="CG683"/>
      <c r="CH683"/>
      <c r="CI683"/>
      <c r="CJ683"/>
      <c r="CK683"/>
      <c r="CL683"/>
      <c r="CN683"/>
    </row>
    <row r="684" spans="9:92" x14ac:dyDescent="0.35">
      <c r="I684"/>
      <c r="J684"/>
      <c r="R684"/>
      <c r="S684"/>
      <c r="T684"/>
      <c r="U684"/>
      <c r="V684"/>
      <c r="W684"/>
      <c r="X684"/>
      <c r="Y684"/>
      <c r="Z684"/>
      <c r="AA684"/>
      <c r="AB684"/>
      <c r="AC684"/>
      <c r="AD684"/>
      <c r="AE684"/>
      <c r="AF684"/>
      <c r="AG684"/>
      <c r="AH684"/>
      <c r="AI684"/>
      <c r="AJ684"/>
      <c r="AK684"/>
      <c r="AL684"/>
      <c r="AM684"/>
      <c r="AN684"/>
      <c r="AO684"/>
      <c r="AP684"/>
      <c r="AQ684"/>
      <c r="AR684"/>
      <c r="AS684"/>
      <c r="AT684"/>
      <c r="AU684"/>
      <c r="AV684"/>
      <c r="AW684"/>
      <c r="AX684"/>
      <c r="AY684"/>
      <c r="AZ684"/>
      <c r="BA684"/>
      <c r="BB684"/>
      <c r="BC684"/>
      <c r="BD684"/>
      <c r="BE684"/>
      <c r="BF684"/>
      <c r="BG684"/>
      <c r="BH684"/>
      <c r="BI684"/>
      <c r="BJ684"/>
      <c r="BK684"/>
      <c r="BL684"/>
      <c r="BM684"/>
      <c r="BN684"/>
      <c r="BO684"/>
      <c r="BP684"/>
      <c r="BQ684"/>
      <c r="BR684"/>
      <c r="BS684"/>
      <c r="BT684"/>
      <c r="BU684"/>
      <c r="BV684"/>
      <c r="BW684"/>
      <c r="BX684"/>
      <c r="BY684"/>
      <c r="BZ684"/>
      <c r="CA684"/>
      <c r="CB684"/>
      <c r="CC684"/>
      <c r="CD684"/>
      <c r="CE684"/>
      <c r="CF684"/>
      <c r="CG684"/>
      <c r="CH684"/>
      <c r="CI684"/>
      <c r="CJ684"/>
      <c r="CK684"/>
      <c r="CL684"/>
      <c r="CN684"/>
    </row>
    <row r="685" spans="9:92" x14ac:dyDescent="0.35">
      <c r="I685"/>
      <c r="J685"/>
      <c r="R685"/>
      <c r="S685"/>
      <c r="T685"/>
      <c r="U685"/>
      <c r="V685"/>
      <c r="W685"/>
      <c r="X685"/>
      <c r="Y685"/>
      <c r="Z685"/>
      <c r="AA685"/>
      <c r="AB685"/>
      <c r="AC685"/>
      <c r="AD685"/>
      <c r="AE685"/>
      <c r="AF685"/>
      <c r="AG685"/>
      <c r="AH685"/>
      <c r="AI685"/>
      <c r="AJ685"/>
      <c r="AK685"/>
      <c r="AL685"/>
      <c r="AM685"/>
      <c r="AN685"/>
      <c r="AO685"/>
      <c r="AP685"/>
      <c r="AQ685"/>
      <c r="AR685"/>
      <c r="AS685"/>
      <c r="AT685"/>
      <c r="AU685"/>
      <c r="AV685"/>
      <c r="AW685"/>
      <c r="AX685"/>
      <c r="AY685"/>
      <c r="AZ685"/>
      <c r="BA685"/>
      <c r="BB685"/>
      <c r="BC685"/>
      <c r="BD685"/>
      <c r="BE685"/>
      <c r="BF685"/>
      <c r="BG685"/>
      <c r="BH685"/>
      <c r="BI685"/>
      <c r="BJ685"/>
      <c r="BK685"/>
      <c r="BL685"/>
      <c r="BM685"/>
      <c r="BN685"/>
      <c r="BO685"/>
      <c r="BP685"/>
      <c r="BQ685"/>
      <c r="BR685"/>
      <c r="BS685"/>
      <c r="BT685"/>
      <c r="BU685"/>
      <c r="BV685"/>
      <c r="BW685"/>
      <c r="BX685"/>
      <c r="BY685"/>
      <c r="BZ685"/>
      <c r="CA685"/>
      <c r="CB685"/>
      <c r="CC685"/>
      <c r="CD685"/>
      <c r="CE685"/>
      <c r="CF685"/>
      <c r="CG685"/>
      <c r="CH685"/>
      <c r="CI685"/>
      <c r="CJ685"/>
      <c r="CK685"/>
      <c r="CL685"/>
      <c r="CN685"/>
    </row>
    <row r="686" spans="9:92" x14ac:dyDescent="0.35">
      <c r="I686"/>
      <c r="J686"/>
      <c r="R686"/>
      <c r="S686"/>
      <c r="T686"/>
      <c r="U686"/>
      <c r="V686"/>
      <c r="W686"/>
      <c r="X686"/>
      <c r="Y686"/>
      <c r="Z686"/>
      <c r="AA686"/>
      <c r="AB686"/>
      <c r="AC686"/>
      <c r="AD686"/>
      <c r="AE686"/>
      <c r="AF686"/>
      <c r="AG686"/>
      <c r="AH686"/>
      <c r="AI686"/>
      <c r="AJ686"/>
      <c r="AK686"/>
      <c r="AL686"/>
      <c r="AM686"/>
      <c r="AN686"/>
      <c r="AO686"/>
      <c r="AP686"/>
      <c r="AQ686"/>
      <c r="AR686"/>
      <c r="AS686"/>
      <c r="AT686"/>
      <c r="AU686"/>
      <c r="AV686"/>
      <c r="AW686"/>
      <c r="AX686"/>
      <c r="AY686"/>
      <c r="AZ686"/>
      <c r="BA686"/>
      <c r="BB686"/>
      <c r="BC686"/>
      <c r="BD686"/>
      <c r="BE686"/>
      <c r="BF686"/>
      <c r="BG686"/>
      <c r="BH686"/>
      <c r="BI686"/>
      <c r="BJ686"/>
      <c r="BK686"/>
      <c r="BL686"/>
      <c r="BM686"/>
      <c r="BN686"/>
      <c r="BO686"/>
      <c r="BP686"/>
      <c r="BQ686"/>
      <c r="BR686"/>
      <c r="BS686"/>
      <c r="BT686"/>
      <c r="BU686"/>
      <c r="BV686"/>
      <c r="BW686"/>
      <c r="BX686"/>
      <c r="BY686"/>
      <c r="BZ686"/>
      <c r="CA686"/>
      <c r="CB686"/>
      <c r="CC686"/>
      <c r="CD686"/>
      <c r="CE686"/>
      <c r="CF686"/>
      <c r="CG686"/>
      <c r="CH686"/>
      <c r="CI686"/>
      <c r="CJ686"/>
      <c r="CK686"/>
      <c r="CL686"/>
      <c r="CN686"/>
    </row>
    <row r="687" spans="9:92" x14ac:dyDescent="0.35">
      <c r="I687"/>
      <c r="J687"/>
      <c r="R687"/>
      <c r="S687"/>
      <c r="T687"/>
      <c r="U687"/>
      <c r="V687"/>
      <c r="W687"/>
      <c r="X687"/>
      <c r="Y687"/>
      <c r="Z687"/>
      <c r="AA687"/>
      <c r="AB687"/>
      <c r="AC687"/>
      <c r="AD687"/>
      <c r="AE687"/>
      <c r="AF687"/>
      <c r="AG687"/>
      <c r="AH687"/>
      <c r="AI687"/>
      <c r="AJ687"/>
      <c r="AK687"/>
      <c r="AL687"/>
      <c r="AM687"/>
      <c r="AN687"/>
      <c r="AO687"/>
      <c r="AP687"/>
      <c r="AQ687"/>
      <c r="AR687"/>
      <c r="AS687"/>
      <c r="AT687"/>
      <c r="AU687"/>
      <c r="AV687"/>
      <c r="AW687"/>
      <c r="AX687"/>
      <c r="AY687"/>
      <c r="AZ687"/>
      <c r="BA687"/>
      <c r="BB687"/>
      <c r="BC687"/>
      <c r="BD687"/>
      <c r="BE687"/>
      <c r="BF687"/>
      <c r="BG687"/>
      <c r="BH687"/>
      <c r="BI687"/>
      <c r="BJ687"/>
      <c r="BK687"/>
      <c r="BL687"/>
      <c r="BM687"/>
      <c r="BN687"/>
      <c r="BO687"/>
      <c r="BP687"/>
      <c r="BQ687"/>
      <c r="BR687"/>
      <c r="BS687"/>
      <c r="BT687"/>
      <c r="BU687"/>
      <c r="BV687"/>
      <c r="BW687"/>
      <c r="BX687"/>
      <c r="BY687"/>
      <c r="BZ687"/>
      <c r="CA687"/>
      <c r="CB687"/>
      <c r="CC687"/>
      <c r="CD687"/>
      <c r="CE687"/>
      <c r="CF687"/>
      <c r="CG687"/>
      <c r="CH687"/>
      <c r="CI687"/>
      <c r="CJ687"/>
      <c r="CK687"/>
      <c r="CL687"/>
      <c r="CN687"/>
    </row>
    <row r="688" spans="9:92" x14ac:dyDescent="0.35">
      <c r="I688"/>
      <c r="J688"/>
      <c r="R688"/>
      <c r="S688"/>
      <c r="T688"/>
      <c r="U688"/>
      <c r="V688"/>
      <c r="W688"/>
      <c r="X688"/>
      <c r="Y688"/>
      <c r="Z688"/>
      <c r="AA688"/>
      <c r="AB688"/>
      <c r="AC688"/>
      <c r="AD688"/>
      <c r="AE688"/>
      <c r="AF688"/>
      <c r="AG688"/>
      <c r="AH688"/>
      <c r="AI688"/>
      <c r="AJ688"/>
      <c r="AK688"/>
      <c r="AL688"/>
      <c r="AM688"/>
      <c r="AN688"/>
      <c r="AO688"/>
      <c r="AP688"/>
      <c r="AQ688"/>
      <c r="AR688"/>
      <c r="AS688"/>
      <c r="AT688"/>
      <c r="AU688"/>
      <c r="AV688"/>
      <c r="AW688"/>
      <c r="AX688"/>
      <c r="AY688"/>
      <c r="AZ688"/>
      <c r="BA688"/>
      <c r="BB688"/>
      <c r="BC688"/>
      <c r="BD688"/>
      <c r="BE688"/>
      <c r="BF688"/>
      <c r="BG688"/>
      <c r="BH688"/>
      <c r="BI688"/>
      <c r="BJ688"/>
      <c r="BK688"/>
      <c r="BL688"/>
      <c r="BM688"/>
      <c r="BN688"/>
      <c r="BO688"/>
      <c r="BP688"/>
      <c r="BQ688"/>
      <c r="BR688"/>
      <c r="BS688"/>
      <c r="BT688"/>
      <c r="BU688"/>
      <c r="BV688"/>
      <c r="BW688"/>
      <c r="BX688"/>
      <c r="BY688"/>
      <c r="BZ688"/>
      <c r="CA688"/>
      <c r="CB688"/>
      <c r="CC688"/>
      <c r="CD688"/>
      <c r="CE688"/>
      <c r="CF688"/>
      <c r="CG688"/>
      <c r="CH688"/>
      <c r="CI688"/>
      <c r="CJ688"/>
      <c r="CK688"/>
      <c r="CL688"/>
      <c r="CN688"/>
    </row>
    <row r="689" spans="9:92" x14ac:dyDescent="0.35">
      <c r="I689"/>
      <c r="J689"/>
      <c r="R689"/>
      <c r="S689"/>
      <c r="T689"/>
      <c r="U689"/>
      <c r="V689"/>
      <c r="W689"/>
      <c r="X689"/>
      <c r="Y689"/>
      <c r="Z689"/>
      <c r="AA689"/>
      <c r="AB689"/>
      <c r="AC689"/>
      <c r="AD689"/>
      <c r="AE689"/>
      <c r="AF689"/>
      <c r="AG689"/>
      <c r="AH689"/>
      <c r="AI689"/>
      <c r="AJ689"/>
      <c r="AK689"/>
      <c r="AL689"/>
      <c r="AM689"/>
      <c r="AN689"/>
      <c r="AO689"/>
      <c r="AP689"/>
      <c r="AQ689"/>
      <c r="AR689"/>
      <c r="AS689"/>
      <c r="AT689"/>
      <c r="AU689"/>
      <c r="AV689"/>
      <c r="AW689"/>
      <c r="AX689"/>
      <c r="AY689"/>
      <c r="AZ689"/>
      <c r="BA689"/>
      <c r="BB689"/>
      <c r="BC689"/>
      <c r="BD689"/>
      <c r="BE689"/>
      <c r="BF689"/>
      <c r="BG689"/>
      <c r="BH689"/>
      <c r="BI689"/>
      <c r="BJ689"/>
      <c r="BK689"/>
      <c r="BL689"/>
      <c r="BM689"/>
      <c r="BN689"/>
      <c r="BO689"/>
      <c r="BP689"/>
      <c r="BQ689"/>
      <c r="BR689"/>
      <c r="BS689"/>
      <c r="BT689"/>
      <c r="BU689"/>
      <c r="BV689"/>
      <c r="BW689"/>
      <c r="BX689"/>
      <c r="BY689"/>
      <c r="BZ689"/>
      <c r="CA689"/>
      <c r="CB689"/>
      <c r="CC689"/>
      <c r="CD689"/>
      <c r="CE689"/>
      <c r="CF689"/>
      <c r="CG689"/>
      <c r="CH689"/>
      <c r="CI689"/>
      <c r="CJ689"/>
      <c r="CK689"/>
      <c r="CL689"/>
      <c r="CN689"/>
    </row>
    <row r="690" spans="9:92" x14ac:dyDescent="0.35">
      <c r="I690"/>
      <c r="J690"/>
      <c r="R690"/>
      <c r="S690"/>
      <c r="T690"/>
      <c r="U690"/>
      <c r="V690"/>
      <c r="W690"/>
      <c r="X690"/>
      <c r="Y690"/>
      <c r="Z690"/>
      <c r="AA690"/>
      <c r="AB690"/>
      <c r="AC690"/>
      <c r="AD690"/>
      <c r="AE690"/>
      <c r="AF690"/>
      <c r="AG690"/>
      <c r="AH690"/>
      <c r="AI690"/>
      <c r="AJ690"/>
      <c r="AK690"/>
      <c r="AL690"/>
      <c r="AM690"/>
      <c r="AN690"/>
      <c r="AO690"/>
      <c r="AP690"/>
      <c r="AQ690"/>
      <c r="AR690"/>
      <c r="AS690"/>
      <c r="AT690"/>
      <c r="AU690"/>
      <c r="AV690"/>
      <c r="AW690"/>
      <c r="AX690"/>
      <c r="AY690"/>
      <c r="AZ690"/>
      <c r="BA690"/>
      <c r="BB690"/>
      <c r="BC690"/>
      <c r="BD690"/>
      <c r="BE690"/>
      <c r="BF690"/>
      <c r="BG690"/>
      <c r="BH690"/>
      <c r="BI690"/>
      <c r="BJ690"/>
      <c r="BK690"/>
      <c r="BL690"/>
      <c r="BM690"/>
      <c r="BN690"/>
      <c r="BO690"/>
      <c r="BP690"/>
      <c r="BQ690"/>
      <c r="BR690"/>
      <c r="BS690"/>
      <c r="BT690"/>
      <c r="BU690"/>
      <c r="BV690"/>
      <c r="BW690"/>
      <c r="BX690"/>
      <c r="BY690"/>
      <c r="BZ690"/>
      <c r="CA690"/>
      <c r="CB690"/>
      <c r="CC690"/>
      <c r="CD690"/>
      <c r="CE690"/>
      <c r="CF690"/>
      <c r="CG690"/>
      <c r="CH690"/>
      <c r="CI690"/>
      <c r="CJ690"/>
      <c r="CK690"/>
      <c r="CL690"/>
      <c r="CN690"/>
    </row>
    <row r="691" spans="9:92" x14ac:dyDescent="0.35">
      <c r="I691"/>
      <c r="J691"/>
      <c r="R691"/>
      <c r="S691"/>
      <c r="T691"/>
      <c r="U691"/>
      <c r="V691"/>
      <c r="W691"/>
      <c r="X691"/>
      <c r="Y691"/>
      <c r="Z691"/>
      <c r="AA691"/>
      <c r="AB691"/>
      <c r="AC691"/>
      <c r="AD691"/>
      <c r="AE691"/>
      <c r="AF691"/>
      <c r="AG691"/>
      <c r="AH691"/>
      <c r="AI691"/>
      <c r="AJ691"/>
      <c r="AK691"/>
      <c r="AL691"/>
      <c r="AM691"/>
      <c r="AN691"/>
      <c r="AO691"/>
      <c r="AP691"/>
      <c r="AQ691"/>
      <c r="AR691"/>
      <c r="AS691"/>
      <c r="AT691"/>
      <c r="AU691"/>
      <c r="AV691"/>
      <c r="AW691"/>
      <c r="AX691"/>
      <c r="AY691"/>
      <c r="AZ691"/>
      <c r="BA691"/>
      <c r="BB691"/>
      <c r="BC691"/>
      <c r="BD691"/>
      <c r="BE691"/>
      <c r="BF691"/>
      <c r="BG691"/>
      <c r="BH691"/>
      <c r="BI691"/>
      <c r="BJ691"/>
      <c r="BK691"/>
      <c r="BL691"/>
      <c r="BM691"/>
      <c r="BN691"/>
      <c r="BO691"/>
      <c r="BP691"/>
      <c r="BQ691"/>
      <c r="BR691"/>
      <c r="BS691"/>
      <c r="BT691"/>
      <c r="BU691"/>
      <c r="BV691"/>
      <c r="BW691"/>
      <c r="BX691"/>
      <c r="BY691"/>
      <c r="BZ691"/>
      <c r="CA691"/>
      <c r="CB691"/>
      <c r="CC691"/>
      <c r="CD691"/>
      <c r="CE691"/>
      <c r="CF691"/>
      <c r="CG691"/>
      <c r="CH691"/>
      <c r="CI691"/>
      <c r="CJ691"/>
      <c r="CK691"/>
      <c r="CL691"/>
      <c r="CN691"/>
    </row>
    <row r="692" spans="9:92" x14ac:dyDescent="0.35">
      <c r="I692"/>
      <c r="J692"/>
      <c r="R692"/>
      <c r="S692"/>
      <c r="T692"/>
      <c r="U692"/>
      <c r="V692"/>
      <c r="W692"/>
      <c r="X692"/>
      <c r="Y692"/>
      <c r="Z692"/>
      <c r="AA692"/>
      <c r="AB692"/>
      <c r="AC692"/>
      <c r="AD692"/>
      <c r="AE692"/>
      <c r="AF692"/>
      <c r="AG692"/>
      <c r="AH692"/>
      <c r="AI692"/>
      <c r="AJ692"/>
      <c r="AK692"/>
      <c r="AL692"/>
      <c r="AM692"/>
      <c r="AN692"/>
      <c r="AO692"/>
      <c r="AP692"/>
      <c r="AQ692"/>
      <c r="AR692"/>
      <c r="AS692"/>
      <c r="AT692"/>
      <c r="AU692"/>
      <c r="AV692"/>
      <c r="AW692"/>
      <c r="AX692"/>
      <c r="AY692"/>
      <c r="AZ692"/>
      <c r="BA692"/>
      <c r="BB692"/>
      <c r="BC692"/>
      <c r="BD692"/>
      <c r="BE692"/>
      <c r="BF692"/>
      <c r="BG692"/>
      <c r="BH692"/>
      <c r="BI692"/>
      <c r="BJ692"/>
      <c r="BK692"/>
      <c r="BL692"/>
      <c r="BM692"/>
      <c r="BN692"/>
      <c r="BO692"/>
      <c r="BP692"/>
      <c r="BQ692"/>
      <c r="BR692"/>
      <c r="BS692"/>
      <c r="BT692"/>
      <c r="BU692"/>
      <c r="BV692"/>
      <c r="BW692"/>
      <c r="BX692"/>
      <c r="BY692"/>
      <c r="BZ692"/>
      <c r="CA692"/>
      <c r="CB692"/>
      <c r="CC692"/>
      <c r="CD692"/>
      <c r="CE692"/>
      <c r="CF692"/>
      <c r="CG692"/>
      <c r="CH692"/>
      <c r="CI692"/>
      <c r="CJ692"/>
      <c r="CK692"/>
      <c r="CL692"/>
      <c r="CN692"/>
    </row>
    <row r="693" spans="9:92" x14ac:dyDescent="0.35">
      <c r="I693"/>
      <c r="J693"/>
      <c r="R693"/>
      <c r="S693"/>
      <c r="T693"/>
      <c r="U693"/>
      <c r="V693"/>
      <c r="W693"/>
      <c r="X693"/>
      <c r="Y693"/>
      <c r="Z693"/>
      <c r="AA693"/>
      <c r="AB693"/>
      <c r="AC693"/>
      <c r="AD693"/>
      <c r="AE693"/>
      <c r="AF693"/>
      <c r="AG693"/>
      <c r="AH693"/>
      <c r="AI693"/>
      <c r="AJ693"/>
      <c r="AK693"/>
      <c r="AL693"/>
      <c r="AM693"/>
      <c r="AN693"/>
      <c r="AO693"/>
      <c r="AP693"/>
      <c r="AQ693"/>
      <c r="AR693"/>
      <c r="AS693"/>
      <c r="AT693"/>
      <c r="AU693"/>
      <c r="AV693"/>
      <c r="AW693"/>
      <c r="AX693"/>
      <c r="AY693"/>
      <c r="AZ693"/>
      <c r="BA693"/>
      <c r="BB693"/>
      <c r="BC693"/>
      <c r="BD693"/>
      <c r="BE693"/>
      <c r="BF693"/>
      <c r="BG693"/>
      <c r="BH693"/>
      <c r="BI693"/>
      <c r="BJ693"/>
      <c r="BK693"/>
      <c r="BL693"/>
      <c r="BM693"/>
      <c r="BN693"/>
      <c r="BO693"/>
      <c r="BP693"/>
      <c r="BQ693"/>
      <c r="BR693"/>
      <c r="BS693"/>
      <c r="BT693"/>
      <c r="BU693"/>
      <c r="BV693"/>
      <c r="BW693"/>
      <c r="BX693"/>
      <c r="BY693"/>
      <c r="BZ693"/>
      <c r="CA693"/>
      <c r="CB693"/>
      <c r="CC693"/>
      <c r="CD693"/>
      <c r="CE693"/>
      <c r="CF693"/>
      <c r="CG693"/>
      <c r="CH693"/>
      <c r="CI693"/>
      <c r="CJ693"/>
      <c r="CK693"/>
      <c r="CL693"/>
      <c r="CN693"/>
    </row>
    <row r="694" spans="9:92" x14ac:dyDescent="0.35">
      <c r="I694"/>
      <c r="J694"/>
      <c r="R694"/>
      <c r="S694"/>
      <c r="T694"/>
      <c r="U694"/>
      <c r="V694"/>
      <c r="W694"/>
      <c r="X694"/>
      <c r="Y694"/>
      <c r="Z694"/>
      <c r="AA694"/>
      <c r="AB694"/>
      <c r="AC694"/>
      <c r="AD694"/>
      <c r="AE694"/>
      <c r="AF694"/>
      <c r="AG694"/>
      <c r="AH694"/>
      <c r="AI694"/>
      <c r="AJ694"/>
      <c r="AK694"/>
      <c r="AL694"/>
      <c r="AM694"/>
      <c r="AN694"/>
      <c r="AO694"/>
      <c r="AP694"/>
      <c r="AQ694"/>
      <c r="AR694"/>
      <c r="AS694"/>
      <c r="AT694"/>
      <c r="AU694"/>
      <c r="AV694"/>
      <c r="AW694"/>
      <c r="AX694"/>
      <c r="AY694"/>
      <c r="AZ694"/>
      <c r="BA694"/>
      <c r="BB694"/>
      <c r="BC694"/>
      <c r="BD694"/>
      <c r="BE694"/>
      <c r="BF694"/>
      <c r="BG694"/>
      <c r="BH694"/>
      <c r="BI694"/>
      <c r="BJ694"/>
      <c r="BK694"/>
      <c r="BL694"/>
      <c r="BM694"/>
      <c r="BN694"/>
      <c r="BO694"/>
      <c r="BP694"/>
      <c r="BQ694"/>
      <c r="BR694"/>
      <c r="BS694"/>
      <c r="BT694"/>
      <c r="BU694"/>
      <c r="BV694"/>
      <c r="BW694"/>
      <c r="BX694"/>
      <c r="BY694"/>
      <c r="BZ694"/>
      <c r="CA694"/>
      <c r="CB694"/>
      <c r="CC694"/>
      <c r="CD694"/>
      <c r="CE694"/>
      <c r="CF694"/>
      <c r="CG694"/>
      <c r="CH694"/>
      <c r="CI694"/>
      <c r="CJ694"/>
      <c r="CK694"/>
      <c r="CL694"/>
      <c r="CN694"/>
    </row>
    <row r="695" spans="9:92" x14ac:dyDescent="0.35">
      <c r="I695"/>
      <c r="J695"/>
      <c r="R695"/>
      <c r="S695"/>
      <c r="T695"/>
      <c r="U695"/>
      <c r="V695"/>
      <c r="W695"/>
      <c r="X695"/>
      <c r="Y695"/>
      <c r="Z695"/>
      <c r="AA695"/>
      <c r="AB695"/>
      <c r="AC695"/>
      <c r="AD695"/>
      <c r="AE695"/>
      <c r="AF695"/>
      <c r="AG695"/>
      <c r="AH695"/>
      <c r="AI695"/>
      <c r="AJ695"/>
      <c r="AK695"/>
      <c r="AL695"/>
      <c r="AM695"/>
      <c r="AN695"/>
      <c r="AO695"/>
      <c r="AP695"/>
      <c r="AQ695"/>
      <c r="AR695"/>
      <c r="AS695"/>
      <c r="AT695"/>
      <c r="AU695"/>
      <c r="AV695"/>
      <c r="AW695"/>
      <c r="AX695"/>
      <c r="AY695"/>
      <c r="AZ695"/>
      <c r="BA695"/>
      <c r="BB695"/>
      <c r="BC695"/>
      <c r="BD695"/>
      <c r="BE695"/>
      <c r="BF695"/>
      <c r="BG695"/>
      <c r="BH695"/>
      <c r="BI695"/>
      <c r="BJ695"/>
      <c r="BK695"/>
      <c r="BL695"/>
      <c r="BM695"/>
      <c r="BN695"/>
      <c r="BO695"/>
      <c r="BP695"/>
      <c r="BQ695"/>
      <c r="BR695"/>
      <c r="BS695"/>
      <c r="BT695"/>
      <c r="BU695"/>
      <c r="BV695"/>
      <c r="BW695"/>
      <c r="BX695"/>
      <c r="BY695"/>
      <c r="BZ695"/>
      <c r="CA695"/>
      <c r="CB695"/>
      <c r="CC695"/>
      <c r="CD695"/>
      <c r="CE695"/>
      <c r="CF695"/>
      <c r="CG695"/>
      <c r="CH695"/>
      <c r="CI695"/>
      <c r="CJ695"/>
      <c r="CK695"/>
      <c r="CL695"/>
      <c r="CN695"/>
    </row>
    <row r="696" spans="9:92" x14ac:dyDescent="0.35">
      <c r="I696"/>
      <c r="J696"/>
      <c r="R696"/>
      <c r="S696"/>
      <c r="T696"/>
      <c r="U696"/>
      <c r="V696"/>
      <c r="W696"/>
      <c r="X696"/>
      <c r="Y696"/>
      <c r="Z696"/>
      <c r="AA696"/>
      <c r="AB696"/>
      <c r="AC696"/>
      <c r="AD696"/>
      <c r="AE696"/>
      <c r="AF696"/>
      <c r="AG696"/>
      <c r="AH696"/>
      <c r="AI696"/>
      <c r="AJ696"/>
      <c r="AK696"/>
      <c r="AL696"/>
      <c r="AM696"/>
      <c r="AN696"/>
      <c r="AO696"/>
      <c r="AP696"/>
      <c r="AQ696"/>
      <c r="AR696"/>
      <c r="AS696"/>
      <c r="AT696"/>
      <c r="AU696"/>
      <c r="AV696"/>
      <c r="AW696"/>
      <c r="AX696"/>
      <c r="AY696"/>
      <c r="AZ696"/>
      <c r="BA696"/>
      <c r="BB696"/>
      <c r="BC696"/>
      <c r="BD696"/>
      <c r="BE696"/>
      <c r="BF696"/>
      <c r="BG696"/>
      <c r="BH696"/>
      <c r="BI696"/>
      <c r="BJ696"/>
      <c r="BK696"/>
      <c r="BL696"/>
      <c r="BM696"/>
      <c r="BN696"/>
      <c r="BO696"/>
      <c r="BP696"/>
      <c r="BQ696"/>
      <c r="BR696"/>
      <c r="BS696"/>
      <c r="BT696"/>
      <c r="BU696"/>
      <c r="BV696"/>
      <c r="BW696"/>
      <c r="BX696"/>
      <c r="BY696"/>
      <c r="BZ696"/>
      <c r="CA696"/>
      <c r="CB696"/>
      <c r="CC696"/>
      <c r="CD696"/>
      <c r="CE696"/>
      <c r="CF696"/>
      <c r="CG696"/>
      <c r="CH696"/>
      <c r="CI696"/>
      <c r="CJ696"/>
      <c r="CK696"/>
      <c r="CL696"/>
      <c r="CN696"/>
    </row>
    <row r="697" spans="9:92" x14ac:dyDescent="0.35">
      <c r="I697"/>
      <c r="J697"/>
      <c r="R697"/>
      <c r="S697"/>
      <c r="T697"/>
      <c r="U697"/>
      <c r="V697"/>
      <c r="W697"/>
      <c r="X697"/>
      <c r="Y697"/>
      <c r="Z697"/>
      <c r="AA697"/>
      <c r="AB697"/>
      <c r="AC697"/>
      <c r="AD697"/>
      <c r="AE697"/>
      <c r="AF697"/>
      <c r="AG697"/>
      <c r="AH697"/>
      <c r="AI697"/>
      <c r="AJ697"/>
      <c r="AK697"/>
      <c r="AL697"/>
      <c r="AM697"/>
      <c r="AN697"/>
      <c r="AO697"/>
      <c r="AP697"/>
      <c r="AQ697"/>
      <c r="AR697"/>
      <c r="AS697"/>
      <c r="AT697"/>
      <c r="AU697"/>
      <c r="AV697"/>
      <c r="AW697"/>
      <c r="AX697"/>
      <c r="AY697"/>
      <c r="AZ697"/>
      <c r="BA697"/>
      <c r="BB697"/>
      <c r="BC697"/>
      <c r="BD697"/>
      <c r="BE697"/>
      <c r="BF697"/>
      <c r="BG697"/>
      <c r="BH697"/>
      <c r="BI697"/>
      <c r="BJ697"/>
      <c r="BK697"/>
      <c r="BL697"/>
      <c r="BM697"/>
      <c r="BN697"/>
      <c r="BO697"/>
      <c r="BP697"/>
      <c r="BQ697"/>
      <c r="BR697"/>
      <c r="BS697"/>
      <c r="BT697"/>
      <c r="BU697"/>
      <c r="BV697"/>
      <c r="BW697"/>
      <c r="BX697"/>
      <c r="BY697"/>
      <c r="BZ697"/>
      <c r="CA697"/>
      <c r="CB697"/>
      <c r="CC697"/>
      <c r="CD697"/>
      <c r="CE697"/>
      <c r="CF697"/>
      <c r="CG697"/>
      <c r="CH697"/>
      <c r="CI697"/>
      <c r="CJ697"/>
      <c r="CK697"/>
      <c r="CL697"/>
      <c r="CN697"/>
    </row>
    <row r="698" spans="9:92" x14ac:dyDescent="0.35">
      <c r="I698"/>
      <c r="J698"/>
      <c r="R698"/>
      <c r="S698"/>
      <c r="T698"/>
      <c r="U698"/>
      <c r="V698"/>
      <c r="W698"/>
      <c r="X698"/>
      <c r="Y698"/>
      <c r="Z698"/>
      <c r="AA698"/>
      <c r="AB698"/>
      <c r="AC698"/>
      <c r="AD698"/>
      <c r="AE698"/>
      <c r="AF698"/>
      <c r="AG698"/>
      <c r="AH698"/>
      <c r="AI698"/>
      <c r="AJ698"/>
      <c r="AK698"/>
      <c r="AL698"/>
      <c r="AM698"/>
      <c r="AN698"/>
      <c r="AO698"/>
      <c r="AP698"/>
      <c r="AQ698"/>
      <c r="AR698"/>
      <c r="AS698"/>
      <c r="AT698"/>
      <c r="AU698"/>
      <c r="AV698"/>
      <c r="AW698"/>
      <c r="AX698"/>
      <c r="AY698"/>
      <c r="AZ698"/>
      <c r="BA698"/>
      <c r="BB698"/>
      <c r="BC698"/>
      <c r="BD698"/>
      <c r="BE698"/>
      <c r="BF698"/>
      <c r="BG698"/>
      <c r="BH698"/>
      <c r="BI698"/>
      <c r="BJ698"/>
      <c r="BK698"/>
      <c r="BL698"/>
      <c r="BM698"/>
      <c r="BN698"/>
      <c r="BO698"/>
      <c r="BP698"/>
      <c r="BQ698"/>
      <c r="BR698"/>
      <c r="BS698"/>
      <c r="BT698"/>
      <c r="BU698"/>
      <c r="BV698"/>
      <c r="BW698"/>
      <c r="BX698"/>
      <c r="BY698"/>
      <c r="BZ698"/>
      <c r="CA698"/>
      <c r="CB698"/>
      <c r="CC698"/>
      <c r="CD698"/>
      <c r="CE698"/>
      <c r="CF698"/>
      <c r="CG698"/>
      <c r="CH698"/>
      <c r="CI698"/>
      <c r="CJ698"/>
      <c r="CK698"/>
      <c r="CL698"/>
      <c r="CN698"/>
    </row>
    <row r="699" spans="9:92" x14ac:dyDescent="0.35">
      <c r="I699"/>
      <c r="J699"/>
      <c r="R699"/>
      <c r="S699"/>
      <c r="T699"/>
      <c r="U699"/>
      <c r="V699"/>
      <c r="W699"/>
      <c r="X699"/>
      <c r="Y699"/>
      <c r="Z699"/>
      <c r="AA699"/>
      <c r="AB699"/>
      <c r="AC699"/>
      <c r="AD699"/>
      <c r="AE699"/>
      <c r="AF699"/>
      <c r="AG699"/>
      <c r="AH699"/>
      <c r="AI699"/>
      <c r="AJ699"/>
      <c r="AK699"/>
      <c r="AL699"/>
      <c r="AM699"/>
      <c r="AN699"/>
      <c r="AO699"/>
      <c r="AP699"/>
      <c r="AQ699"/>
      <c r="AR699"/>
      <c r="AS699"/>
      <c r="AT699"/>
      <c r="AU699"/>
      <c r="AV699"/>
      <c r="AW699"/>
      <c r="AX699"/>
      <c r="AY699"/>
      <c r="AZ699"/>
      <c r="BA699"/>
      <c r="BB699"/>
      <c r="BC699"/>
      <c r="BD699"/>
      <c r="BE699"/>
      <c r="BF699"/>
      <c r="BG699"/>
      <c r="BH699"/>
      <c r="BI699"/>
      <c r="BJ699"/>
      <c r="BK699"/>
      <c r="BL699"/>
      <c r="BM699"/>
      <c r="BN699"/>
      <c r="BO699"/>
      <c r="BP699"/>
      <c r="BQ699"/>
      <c r="BR699"/>
      <c r="BS699"/>
      <c r="BT699"/>
      <c r="BU699"/>
      <c r="BV699"/>
      <c r="BW699"/>
      <c r="BX699"/>
      <c r="BY699"/>
      <c r="BZ699"/>
      <c r="CA699"/>
      <c r="CB699"/>
      <c r="CC699"/>
      <c r="CD699"/>
      <c r="CE699"/>
      <c r="CF699"/>
      <c r="CG699"/>
      <c r="CH699"/>
      <c r="CI699"/>
      <c r="CJ699"/>
      <c r="CK699"/>
      <c r="CL699"/>
      <c r="CN699"/>
    </row>
    <row r="700" spans="9:92" x14ac:dyDescent="0.35">
      <c r="I700"/>
      <c r="J700"/>
      <c r="R700"/>
      <c r="S700"/>
      <c r="T700"/>
      <c r="U700"/>
      <c r="V700"/>
      <c r="W700"/>
      <c r="X700"/>
      <c r="Y700"/>
      <c r="Z700"/>
      <c r="AA700"/>
      <c r="AB700"/>
      <c r="AC700"/>
      <c r="AD700"/>
      <c r="AE700"/>
      <c r="AF700"/>
      <c r="AG700"/>
      <c r="AH700"/>
      <c r="AI700"/>
      <c r="AJ700"/>
      <c r="AK700"/>
      <c r="AL700"/>
      <c r="AM700"/>
      <c r="AN700"/>
      <c r="AO700"/>
      <c r="AP700"/>
      <c r="AQ700"/>
      <c r="AR700"/>
      <c r="AS700"/>
      <c r="AT700"/>
      <c r="AU700"/>
      <c r="AV700"/>
      <c r="AW700"/>
      <c r="AX700"/>
      <c r="AY700"/>
      <c r="AZ700"/>
      <c r="BA700"/>
      <c r="BB700"/>
      <c r="BC700"/>
      <c r="BD700"/>
      <c r="BE700"/>
      <c r="BF700"/>
      <c r="BG700"/>
      <c r="BH700"/>
      <c r="BI700"/>
      <c r="BJ700"/>
      <c r="BK700"/>
      <c r="BL700"/>
      <c r="BM700"/>
      <c r="BN700"/>
      <c r="BO700"/>
      <c r="BP700"/>
      <c r="BQ700"/>
      <c r="BR700"/>
      <c r="BS700"/>
      <c r="BT700"/>
      <c r="BU700"/>
      <c r="BV700"/>
      <c r="BW700"/>
      <c r="BX700"/>
      <c r="BY700"/>
      <c r="BZ700"/>
      <c r="CA700"/>
      <c r="CB700"/>
      <c r="CC700"/>
      <c r="CD700"/>
      <c r="CE700"/>
      <c r="CF700"/>
      <c r="CG700"/>
      <c r="CH700"/>
      <c r="CI700"/>
      <c r="CJ700"/>
      <c r="CK700"/>
      <c r="CL700"/>
      <c r="CN700"/>
    </row>
    <row r="701" spans="9:92" x14ac:dyDescent="0.35">
      <c r="I701"/>
      <c r="J701"/>
      <c r="R701"/>
      <c r="S701"/>
      <c r="T701"/>
      <c r="U701"/>
      <c r="V701"/>
      <c r="W701"/>
      <c r="X701"/>
      <c r="Y701"/>
      <c r="Z701"/>
      <c r="AA701"/>
      <c r="AB701"/>
      <c r="AC701"/>
      <c r="AD701"/>
      <c r="AE701"/>
      <c r="AF701"/>
      <c r="AG701"/>
      <c r="AH701"/>
      <c r="AI701"/>
      <c r="AJ701"/>
      <c r="AK701"/>
      <c r="AL701"/>
      <c r="AM701"/>
      <c r="AN701"/>
      <c r="AO701"/>
      <c r="AP701"/>
      <c r="AQ701"/>
      <c r="AR701"/>
      <c r="AS701"/>
      <c r="AT701"/>
      <c r="AU701"/>
      <c r="AV701"/>
      <c r="AW701"/>
      <c r="AX701"/>
      <c r="AY701"/>
      <c r="AZ701"/>
      <c r="BA701"/>
      <c r="BB701"/>
      <c r="BC701"/>
      <c r="BD701"/>
      <c r="BE701"/>
      <c r="BF701"/>
      <c r="BG701"/>
      <c r="BH701"/>
      <c r="BI701"/>
      <c r="BJ701"/>
      <c r="BK701"/>
      <c r="BL701"/>
      <c r="BM701"/>
      <c r="BN701"/>
      <c r="BO701"/>
      <c r="BP701"/>
      <c r="BQ701"/>
      <c r="BR701"/>
      <c r="BS701"/>
      <c r="BT701"/>
      <c r="BU701"/>
      <c r="BV701"/>
      <c r="BW701"/>
      <c r="BX701"/>
      <c r="BY701"/>
      <c r="BZ701"/>
      <c r="CA701"/>
      <c r="CB701"/>
      <c r="CC701"/>
      <c r="CD701"/>
      <c r="CE701"/>
      <c r="CF701"/>
      <c r="CG701"/>
      <c r="CH701"/>
      <c r="CI701"/>
      <c r="CJ701"/>
      <c r="CK701"/>
      <c r="CL701"/>
      <c r="CN701"/>
    </row>
    <row r="702" spans="9:92" x14ac:dyDescent="0.35">
      <c r="I702"/>
      <c r="J702"/>
      <c r="R702"/>
      <c r="S702"/>
      <c r="T702"/>
      <c r="U702"/>
      <c r="V702"/>
      <c r="W702"/>
      <c r="X702"/>
      <c r="Y702"/>
      <c r="Z702"/>
      <c r="AA702"/>
      <c r="AB702"/>
      <c r="AC702"/>
      <c r="AD702"/>
      <c r="AE702"/>
      <c r="AF702"/>
      <c r="AG702"/>
      <c r="AH702"/>
      <c r="AI702"/>
      <c r="AJ702"/>
      <c r="AK702"/>
      <c r="AL702"/>
      <c r="AM702"/>
      <c r="AN702"/>
      <c r="AO702"/>
      <c r="AP702"/>
      <c r="AQ702"/>
      <c r="AR702"/>
      <c r="AS702"/>
      <c r="AT702"/>
      <c r="AU702"/>
      <c r="AV702"/>
      <c r="AW702"/>
      <c r="AX702"/>
      <c r="AY702"/>
      <c r="AZ702"/>
      <c r="BA702"/>
      <c r="BB702"/>
      <c r="BC702"/>
      <c r="BD702"/>
      <c r="BE702"/>
      <c r="BF702"/>
      <c r="BG702"/>
      <c r="BH702"/>
      <c r="BI702"/>
      <c r="BJ702"/>
      <c r="BK702"/>
      <c r="BL702"/>
      <c r="BM702"/>
      <c r="BN702"/>
      <c r="BO702"/>
      <c r="BP702"/>
      <c r="BQ702"/>
      <c r="BR702"/>
      <c r="BS702"/>
      <c r="BT702"/>
      <c r="BU702"/>
      <c r="BV702"/>
      <c r="BW702"/>
      <c r="BX702"/>
      <c r="BY702"/>
      <c r="BZ702"/>
      <c r="CA702"/>
      <c r="CB702"/>
      <c r="CC702"/>
      <c r="CD702"/>
      <c r="CE702"/>
      <c r="CF702"/>
      <c r="CG702"/>
      <c r="CH702"/>
      <c r="CI702"/>
      <c r="CJ702"/>
      <c r="CK702"/>
      <c r="CL702"/>
      <c r="CN702"/>
    </row>
    <row r="703" spans="9:92" x14ac:dyDescent="0.35">
      <c r="I703"/>
      <c r="J703"/>
      <c r="R703"/>
      <c r="S703"/>
      <c r="T703"/>
      <c r="U703"/>
      <c r="V703"/>
      <c r="W703"/>
      <c r="X703"/>
      <c r="Y703"/>
      <c r="Z703"/>
      <c r="AA703"/>
      <c r="AB703"/>
      <c r="AC703"/>
      <c r="AD703"/>
      <c r="AE703"/>
      <c r="AF703"/>
      <c r="AG703"/>
      <c r="AH703"/>
      <c r="AI703"/>
      <c r="AJ703"/>
      <c r="AK703"/>
      <c r="AL703"/>
      <c r="AM703"/>
      <c r="AN703"/>
      <c r="AO703"/>
      <c r="AP703"/>
      <c r="AQ703"/>
      <c r="AR703"/>
      <c r="AS703"/>
      <c r="AT703"/>
      <c r="AU703"/>
      <c r="AV703"/>
      <c r="AW703"/>
      <c r="AX703"/>
      <c r="AY703"/>
      <c r="AZ703"/>
      <c r="BA703"/>
      <c r="BB703"/>
      <c r="BC703"/>
      <c r="BD703"/>
      <c r="BE703"/>
      <c r="BF703"/>
      <c r="BG703"/>
      <c r="BH703"/>
      <c r="BI703"/>
      <c r="BJ703"/>
      <c r="BK703"/>
      <c r="BL703"/>
      <c r="BM703"/>
      <c r="BN703"/>
      <c r="BO703"/>
      <c r="BP703"/>
      <c r="BQ703"/>
      <c r="BR703"/>
      <c r="BS703"/>
      <c r="BT703"/>
      <c r="BU703"/>
      <c r="BV703"/>
      <c r="BW703"/>
      <c r="BX703"/>
      <c r="BY703"/>
      <c r="BZ703"/>
      <c r="CA703"/>
      <c r="CB703"/>
      <c r="CC703"/>
      <c r="CD703"/>
      <c r="CE703"/>
      <c r="CF703"/>
      <c r="CG703"/>
      <c r="CH703"/>
      <c r="CI703"/>
      <c r="CJ703"/>
      <c r="CK703"/>
      <c r="CL703"/>
      <c r="CN703"/>
    </row>
    <row r="704" spans="9:92" x14ac:dyDescent="0.35">
      <c r="I704"/>
      <c r="J704"/>
      <c r="R704"/>
      <c r="S704"/>
      <c r="T704"/>
      <c r="U704"/>
      <c r="V704"/>
      <c r="W704"/>
      <c r="X704"/>
      <c r="Y704"/>
      <c r="Z704"/>
      <c r="AA704"/>
      <c r="AB704"/>
      <c r="AC704"/>
      <c r="AD704"/>
      <c r="AE704"/>
      <c r="AF704"/>
      <c r="AG704"/>
      <c r="AH704"/>
      <c r="AI704"/>
      <c r="AJ704"/>
      <c r="AK704"/>
      <c r="AL704"/>
      <c r="AM704"/>
      <c r="AN704"/>
      <c r="AO704"/>
      <c r="AP704"/>
      <c r="AQ704"/>
      <c r="AR704"/>
      <c r="AS704"/>
      <c r="AT704"/>
      <c r="AU704"/>
      <c r="AV704"/>
      <c r="AW704"/>
      <c r="AX704"/>
      <c r="AY704"/>
      <c r="AZ704"/>
      <c r="BA704"/>
      <c r="BB704"/>
      <c r="BC704"/>
      <c r="BD704"/>
      <c r="BE704"/>
      <c r="BF704"/>
      <c r="BG704"/>
      <c r="BH704"/>
      <c r="BI704"/>
      <c r="BJ704"/>
      <c r="BK704"/>
      <c r="BL704"/>
      <c r="BM704"/>
      <c r="BN704"/>
      <c r="BO704"/>
      <c r="BP704"/>
      <c r="BQ704"/>
      <c r="BR704"/>
      <c r="BS704"/>
      <c r="BT704"/>
      <c r="BU704"/>
      <c r="BV704"/>
      <c r="BW704"/>
      <c r="BX704"/>
      <c r="BY704"/>
      <c r="BZ704"/>
      <c r="CA704"/>
      <c r="CB704"/>
      <c r="CC704"/>
      <c r="CD704"/>
      <c r="CE704"/>
      <c r="CF704"/>
      <c r="CG704"/>
      <c r="CH704"/>
      <c r="CI704"/>
      <c r="CJ704"/>
      <c r="CK704"/>
      <c r="CL704"/>
      <c r="CN704"/>
    </row>
    <row r="705" spans="9:92" x14ac:dyDescent="0.35">
      <c r="I705"/>
      <c r="J705"/>
      <c r="R705"/>
      <c r="S705"/>
      <c r="T705"/>
      <c r="U705"/>
      <c r="V705"/>
      <c r="W705"/>
      <c r="X705"/>
      <c r="Y705"/>
      <c r="Z705"/>
      <c r="AA705"/>
      <c r="AB705"/>
      <c r="AC705"/>
      <c r="AD705"/>
      <c r="AE705"/>
      <c r="AF705"/>
      <c r="AG705"/>
      <c r="AH705"/>
      <c r="AI705"/>
      <c r="AJ705"/>
      <c r="AK705"/>
      <c r="AL705"/>
      <c r="AM705"/>
      <c r="AN705"/>
      <c r="AO705"/>
      <c r="AP705"/>
      <c r="AQ705"/>
      <c r="AR705"/>
      <c r="AS705"/>
      <c r="AT705"/>
      <c r="AU705"/>
      <c r="AV705"/>
      <c r="AW705"/>
      <c r="AX705"/>
      <c r="AY705"/>
      <c r="AZ705"/>
      <c r="BA705"/>
      <c r="BB705"/>
      <c r="BC705"/>
      <c r="BD705"/>
      <c r="BE705"/>
      <c r="BF705"/>
      <c r="BG705"/>
      <c r="BH705"/>
      <c r="BI705"/>
      <c r="BJ705"/>
      <c r="BK705"/>
      <c r="BL705"/>
      <c r="BM705"/>
      <c r="BN705"/>
      <c r="BO705"/>
      <c r="BP705"/>
      <c r="BQ705"/>
      <c r="BR705"/>
      <c r="BS705"/>
      <c r="BT705"/>
      <c r="BU705"/>
      <c r="BV705"/>
      <c r="BW705"/>
      <c r="BX705"/>
      <c r="BY705"/>
      <c r="BZ705"/>
      <c r="CA705"/>
      <c r="CB705"/>
      <c r="CC705"/>
      <c r="CD705"/>
      <c r="CE705"/>
      <c r="CF705"/>
      <c r="CG705"/>
      <c r="CH705"/>
      <c r="CI705"/>
      <c r="CJ705"/>
      <c r="CK705"/>
      <c r="CL705"/>
      <c r="CN705"/>
    </row>
    <row r="706" spans="9:92" x14ac:dyDescent="0.35">
      <c r="I706"/>
      <c r="J706"/>
      <c r="R706"/>
      <c r="S706"/>
      <c r="T706"/>
      <c r="U706"/>
      <c r="V706"/>
      <c r="W706"/>
      <c r="X706"/>
      <c r="Y706"/>
      <c r="Z706"/>
      <c r="AA706"/>
      <c r="AB706"/>
      <c r="AC706"/>
      <c r="AD706"/>
      <c r="AE706"/>
      <c r="AF706"/>
      <c r="AG706"/>
      <c r="AH706"/>
      <c r="AI706"/>
      <c r="AJ706"/>
      <c r="AK706"/>
      <c r="AL706"/>
      <c r="AM706"/>
      <c r="AN706"/>
      <c r="AO706"/>
      <c r="AP706"/>
      <c r="AQ706"/>
      <c r="AR706"/>
      <c r="AS706"/>
      <c r="AT706"/>
      <c r="AU706"/>
      <c r="AV706"/>
      <c r="AW706"/>
      <c r="AX706"/>
      <c r="AY706"/>
      <c r="AZ706"/>
      <c r="BA706"/>
      <c r="BB706"/>
      <c r="BC706"/>
      <c r="BD706"/>
      <c r="BE706"/>
      <c r="BF706"/>
      <c r="BG706"/>
      <c r="BH706"/>
      <c r="BI706"/>
      <c r="BJ706"/>
      <c r="BK706"/>
      <c r="BL706"/>
      <c r="BM706"/>
      <c r="BN706"/>
      <c r="BO706"/>
      <c r="BP706"/>
      <c r="BQ706"/>
      <c r="BR706"/>
      <c r="BS706"/>
      <c r="BT706"/>
      <c r="BU706"/>
      <c r="BV706"/>
      <c r="BW706"/>
      <c r="BX706"/>
      <c r="BY706"/>
      <c r="BZ706"/>
      <c r="CA706"/>
      <c r="CB706"/>
      <c r="CC706"/>
      <c r="CD706"/>
      <c r="CE706"/>
      <c r="CF706"/>
      <c r="CG706"/>
      <c r="CH706"/>
      <c r="CI706"/>
      <c r="CJ706"/>
      <c r="CK706"/>
      <c r="CL706"/>
      <c r="CN706"/>
    </row>
    <row r="707" spans="9:92" x14ac:dyDescent="0.35">
      <c r="I707"/>
      <c r="J707"/>
      <c r="R707"/>
      <c r="S707"/>
      <c r="T707"/>
      <c r="U707"/>
      <c r="V707"/>
      <c r="W707"/>
      <c r="X707"/>
      <c r="Y707"/>
      <c r="Z707"/>
      <c r="AA707"/>
      <c r="AB707"/>
      <c r="AC707"/>
      <c r="AD707"/>
      <c r="AE707"/>
      <c r="AF707"/>
      <c r="AG707"/>
      <c r="AH707"/>
      <c r="AI707"/>
      <c r="AJ707"/>
      <c r="AK707"/>
      <c r="AL707"/>
      <c r="AM707"/>
      <c r="AN707"/>
      <c r="AO707"/>
      <c r="AP707"/>
      <c r="AQ707"/>
      <c r="AR707"/>
      <c r="AS707"/>
      <c r="AT707"/>
      <c r="AU707"/>
      <c r="AV707"/>
      <c r="AW707"/>
      <c r="AX707"/>
      <c r="AY707"/>
      <c r="AZ707"/>
      <c r="BA707"/>
      <c r="BB707"/>
      <c r="BC707"/>
      <c r="BD707"/>
      <c r="BE707"/>
      <c r="BF707"/>
      <c r="BG707"/>
      <c r="BH707"/>
      <c r="BI707"/>
      <c r="BJ707"/>
      <c r="BK707"/>
      <c r="BL707"/>
      <c r="BM707"/>
      <c r="BN707"/>
      <c r="BO707"/>
      <c r="BP707"/>
      <c r="BQ707"/>
      <c r="BR707"/>
      <c r="BS707"/>
      <c r="BT707"/>
      <c r="BU707"/>
      <c r="BV707"/>
      <c r="BW707"/>
      <c r="BX707"/>
      <c r="BY707"/>
      <c r="BZ707"/>
      <c r="CA707"/>
      <c r="CB707"/>
      <c r="CC707"/>
      <c r="CD707"/>
      <c r="CE707"/>
      <c r="CF707"/>
      <c r="CG707"/>
      <c r="CH707"/>
      <c r="CI707"/>
      <c r="CJ707"/>
      <c r="CK707"/>
      <c r="CL707"/>
      <c r="CN707"/>
    </row>
    <row r="708" spans="9:92" x14ac:dyDescent="0.35">
      <c r="I708"/>
      <c r="J708"/>
      <c r="R708"/>
      <c r="S708"/>
      <c r="T708"/>
      <c r="U708"/>
      <c r="V708"/>
      <c r="W708"/>
      <c r="X708"/>
      <c r="Y708"/>
      <c r="Z708"/>
      <c r="AA708"/>
      <c r="AB708"/>
      <c r="AC708"/>
      <c r="AD708"/>
      <c r="AE708"/>
      <c r="AF708"/>
      <c r="AG708"/>
      <c r="AH708"/>
      <c r="AI708"/>
      <c r="AJ708"/>
      <c r="AK708"/>
      <c r="AL708"/>
      <c r="AM708"/>
      <c r="AN708"/>
      <c r="AO708"/>
      <c r="AP708"/>
      <c r="AQ708"/>
      <c r="AR708"/>
      <c r="AS708"/>
      <c r="AT708"/>
      <c r="AU708"/>
      <c r="AV708"/>
      <c r="AW708"/>
      <c r="AX708"/>
      <c r="AY708"/>
      <c r="AZ708"/>
      <c r="BA708"/>
      <c r="BB708"/>
      <c r="BC708"/>
      <c r="BD708"/>
      <c r="BE708"/>
      <c r="BF708"/>
      <c r="BG708"/>
      <c r="BH708"/>
      <c r="BI708"/>
      <c r="BJ708"/>
      <c r="BK708"/>
      <c r="BL708"/>
      <c r="BM708"/>
      <c r="BN708"/>
      <c r="BO708"/>
      <c r="BP708"/>
      <c r="BQ708"/>
      <c r="BR708"/>
      <c r="BS708"/>
      <c r="BT708"/>
      <c r="BU708"/>
      <c r="BV708"/>
      <c r="BW708"/>
      <c r="BX708"/>
      <c r="BY708"/>
      <c r="BZ708"/>
      <c r="CA708"/>
      <c r="CB708"/>
      <c r="CC708"/>
      <c r="CD708"/>
      <c r="CE708"/>
      <c r="CF708"/>
      <c r="CG708"/>
      <c r="CH708"/>
      <c r="CI708"/>
      <c r="CJ708"/>
      <c r="CK708"/>
      <c r="CL708"/>
      <c r="CN708"/>
    </row>
    <row r="709" spans="9:92" x14ac:dyDescent="0.35">
      <c r="I709"/>
      <c r="J709"/>
      <c r="R709"/>
      <c r="S709"/>
      <c r="T709"/>
      <c r="U709"/>
      <c r="V709"/>
      <c r="W709"/>
      <c r="X709"/>
      <c r="Y709"/>
      <c r="Z709"/>
      <c r="AA709"/>
      <c r="AB709"/>
      <c r="AC709"/>
      <c r="AD709"/>
      <c r="AE709"/>
      <c r="AF709"/>
      <c r="AG709"/>
      <c r="AH709"/>
      <c r="AI709"/>
      <c r="AJ709"/>
      <c r="AK709"/>
      <c r="AL709"/>
      <c r="AM709"/>
      <c r="AN709"/>
      <c r="AO709"/>
      <c r="AP709"/>
      <c r="AQ709"/>
      <c r="AR709"/>
      <c r="AS709"/>
      <c r="AT709"/>
      <c r="AU709"/>
      <c r="AV709"/>
      <c r="AW709"/>
      <c r="AX709"/>
      <c r="AY709"/>
      <c r="AZ709"/>
      <c r="BA709"/>
      <c r="BB709"/>
      <c r="BC709"/>
      <c r="BD709"/>
      <c r="BE709"/>
      <c r="BF709"/>
      <c r="BG709"/>
      <c r="BH709"/>
      <c r="BI709"/>
      <c r="BJ709"/>
      <c r="BK709"/>
      <c r="BL709"/>
      <c r="BM709"/>
      <c r="BN709"/>
      <c r="BO709"/>
      <c r="BP709"/>
      <c r="BQ709"/>
      <c r="BR709"/>
      <c r="BS709"/>
      <c r="BT709"/>
      <c r="BU709"/>
      <c r="BV709"/>
      <c r="BW709"/>
      <c r="BX709"/>
      <c r="BY709"/>
      <c r="BZ709"/>
      <c r="CA709"/>
      <c r="CB709"/>
      <c r="CC709"/>
      <c r="CD709"/>
      <c r="CE709"/>
      <c r="CF709"/>
      <c r="CG709"/>
      <c r="CH709"/>
      <c r="CI709"/>
      <c r="CJ709"/>
      <c r="CK709"/>
      <c r="CL709"/>
      <c r="CN709"/>
    </row>
    <row r="710" spans="9:92" x14ac:dyDescent="0.35">
      <c r="I710"/>
      <c r="J710"/>
      <c r="R710"/>
      <c r="S710"/>
      <c r="T710"/>
      <c r="U710"/>
      <c r="V710"/>
      <c r="W710"/>
      <c r="X710"/>
      <c r="Y710"/>
      <c r="Z710"/>
      <c r="AA710"/>
      <c r="AB710"/>
      <c r="AC710"/>
      <c r="AD710"/>
      <c r="AE710"/>
      <c r="AF710"/>
      <c r="AG710"/>
      <c r="AH710"/>
      <c r="AI710"/>
      <c r="AJ710"/>
      <c r="AK710"/>
      <c r="AL710"/>
      <c r="AM710"/>
      <c r="AN710"/>
      <c r="AO710"/>
      <c r="AP710"/>
      <c r="AQ710"/>
      <c r="AR710"/>
      <c r="AS710"/>
      <c r="AT710"/>
      <c r="AU710"/>
      <c r="AV710"/>
      <c r="AW710"/>
      <c r="AX710"/>
      <c r="AY710"/>
      <c r="AZ710"/>
      <c r="BA710"/>
      <c r="BB710"/>
      <c r="BC710"/>
      <c r="BD710"/>
      <c r="BE710"/>
      <c r="BF710"/>
      <c r="BG710"/>
      <c r="BH710"/>
      <c r="BI710"/>
      <c r="BJ710"/>
      <c r="BK710"/>
      <c r="BL710"/>
      <c r="BM710"/>
      <c r="BN710"/>
      <c r="BO710"/>
      <c r="BP710"/>
      <c r="BQ710"/>
      <c r="BR710"/>
      <c r="BS710"/>
      <c r="BT710"/>
      <c r="BU710"/>
      <c r="BV710"/>
      <c r="BW710"/>
      <c r="BX710"/>
      <c r="BY710"/>
      <c r="BZ710"/>
      <c r="CA710"/>
      <c r="CB710"/>
      <c r="CC710"/>
      <c r="CD710"/>
      <c r="CE710"/>
      <c r="CF710"/>
      <c r="CG710"/>
      <c r="CH710"/>
      <c r="CI710"/>
      <c r="CJ710"/>
      <c r="CK710"/>
      <c r="CL710"/>
      <c r="CN710"/>
    </row>
    <row r="711" spans="9:92" x14ac:dyDescent="0.35">
      <c r="I711"/>
      <c r="J711"/>
      <c r="R711"/>
      <c r="S711"/>
      <c r="T711"/>
      <c r="U711"/>
      <c r="V711"/>
      <c r="W711"/>
      <c r="X711"/>
      <c r="Y711"/>
      <c r="Z711"/>
      <c r="AA711"/>
      <c r="AB711"/>
      <c r="AC711"/>
      <c r="AD711"/>
      <c r="AE711"/>
      <c r="AF711"/>
      <c r="AG711"/>
      <c r="AH711"/>
      <c r="AI711"/>
      <c r="AJ711"/>
      <c r="AK711"/>
      <c r="AL711"/>
      <c r="AM711"/>
      <c r="AN711"/>
      <c r="AO711"/>
      <c r="AP711"/>
      <c r="AQ711"/>
      <c r="AR711"/>
      <c r="AS711"/>
      <c r="AT711"/>
      <c r="AU711"/>
      <c r="AV711"/>
      <c r="AW711"/>
      <c r="AX711"/>
      <c r="AY711"/>
      <c r="AZ711"/>
      <c r="BA711"/>
      <c r="BB711"/>
      <c r="BC711"/>
      <c r="BD711"/>
      <c r="BE711"/>
      <c r="BF711"/>
      <c r="BG711"/>
      <c r="BH711"/>
      <c r="BI711"/>
      <c r="BJ711"/>
      <c r="BK711"/>
      <c r="BL711"/>
      <c r="BM711"/>
      <c r="BN711"/>
      <c r="BO711"/>
      <c r="BP711"/>
      <c r="BQ711"/>
      <c r="BR711"/>
      <c r="BS711"/>
      <c r="BT711"/>
      <c r="BU711"/>
      <c r="BV711"/>
      <c r="BW711"/>
      <c r="BX711"/>
      <c r="BY711"/>
      <c r="BZ711"/>
      <c r="CA711"/>
      <c r="CB711"/>
      <c r="CC711"/>
      <c r="CD711"/>
      <c r="CE711"/>
      <c r="CF711"/>
      <c r="CG711"/>
      <c r="CH711"/>
      <c r="CI711"/>
      <c r="CJ711"/>
      <c r="CK711"/>
      <c r="CL711"/>
      <c r="CN711"/>
    </row>
    <row r="712" spans="9:92" x14ac:dyDescent="0.35">
      <c r="I712"/>
      <c r="J712"/>
      <c r="R712"/>
      <c r="S712"/>
      <c r="T712"/>
      <c r="U712"/>
      <c r="V712"/>
      <c r="W712"/>
      <c r="X712"/>
      <c r="Y712"/>
      <c r="Z712"/>
      <c r="AA712"/>
      <c r="AB712"/>
      <c r="AC712"/>
      <c r="AD712"/>
      <c r="AE712"/>
      <c r="AF712"/>
      <c r="AG712"/>
      <c r="AH712"/>
      <c r="AI712"/>
      <c r="AJ712"/>
      <c r="AK712"/>
      <c r="AL712"/>
      <c r="AM712"/>
      <c r="AN712"/>
      <c r="AO712"/>
      <c r="AP712"/>
      <c r="AQ712"/>
      <c r="AR712"/>
      <c r="AS712"/>
      <c r="AT712"/>
      <c r="AU712"/>
      <c r="AV712"/>
      <c r="AW712"/>
      <c r="AX712"/>
      <c r="AY712"/>
      <c r="AZ712"/>
      <c r="BA712"/>
      <c r="BB712"/>
      <c r="BC712"/>
      <c r="BD712"/>
      <c r="BE712"/>
      <c r="BF712"/>
      <c r="BG712"/>
      <c r="BH712"/>
      <c r="BI712"/>
      <c r="BJ712"/>
      <c r="BK712"/>
      <c r="BL712"/>
      <c r="BM712"/>
      <c r="BN712"/>
      <c r="BO712"/>
      <c r="BP712"/>
      <c r="BQ712"/>
      <c r="BR712"/>
      <c r="BS712"/>
      <c r="BT712"/>
      <c r="BU712"/>
      <c r="BV712"/>
      <c r="BW712"/>
      <c r="BX712"/>
      <c r="BY712"/>
      <c r="BZ712"/>
      <c r="CA712"/>
      <c r="CB712"/>
      <c r="CC712"/>
      <c r="CD712"/>
      <c r="CE712"/>
      <c r="CF712"/>
      <c r="CG712"/>
      <c r="CH712"/>
      <c r="CI712"/>
      <c r="CJ712"/>
      <c r="CK712"/>
      <c r="CL712"/>
      <c r="CN712"/>
    </row>
    <row r="713" spans="9:92" x14ac:dyDescent="0.35">
      <c r="I713"/>
      <c r="J713"/>
      <c r="R713"/>
      <c r="S713"/>
      <c r="T713"/>
      <c r="U713"/>
      <c r="V713"/>
      <c r="W713"/>
      <c r="X713"/>
      <c r="Y713"/>
      <c r="Z713"/>
      <c r="AA713"/>
      <c r="AB713"/>
      <c r="AC713"/>
      <c r="AD713"/>
      <c r="AE713"/>
      <c r="AF713"/>
      <c r="AG713"/>
      <c r="AH713"/>
      <c r="AI713"/>
      <c r="AJ713"/>
      <c r="AK713"/>
      <c r="AL713"/>
      <c r="AM713"/>
      <c r="AN713"/>
      <c r="AO713"/>
      <c r="AP713"/>
      <c r="AQ713"/>
      <c r="AR713"/>
      <c r="AS713"/>
      <c r="AT713"/>
      <c r="AU713"/>
      <c r="AV713"/>
      <c r="AW713"/>
      <c r="AX713"/>
      <c r="AY713"/>
      <c r="AZ713"/>
      <c r="BA713"/>
      <c r="BB713"/>
      <c r="BC713"/>
      <c r="BD713"/>
      <c r="BE713"/>
      <c r="BF713"/>
      <c r="BG713"/>
      <c r="BH713"/>
      <c r="BI713"/>
      <c r="BJ713"/>
      <c r="BK713"/>
      <c r="BL713"/>
      <c r="BM713"/>
      <c r="BN713"/>
      <c r="BO713"/>
      <c r="BP713"/>
      <c r="BQ713"/>
      <c r="BR713"/>
      <c r="BS713"/>
      <c r="BT713"/>
      <c r="BU713"/>
      <c r="BV713"/>
      <c r="BW713"/>
      <c r="BX713"/>
      <c r="BY713"/>
      <c r="BZ713"/>
      <c r="CA713"/>
      <c r="CB713"/>
      <c r="CC713"/>
      <c r="CD713"/>
      <c r="CE713"/>
      <c r="CF713"/>
      <c r="CG713"/>
      <c r="CH713"/>
      <c r="CI713"/>
      <c r="CJ713"/>
      <c r="CK713"/>
      <c r="CL713"/>
      <c r="CN713"/>
    </row>
    <row r="714" spans="9:92" x14ac:dyDescent="0.35">
      <c r="I714"/>
      <c r="J714"/>
      <c r="R714"/>
      <c r="S714"/>
      <c r="T714"/>
      <c r="U714"/>
      <c r="V714"/>
      <c r="W714"/>
      <c r="X714"/>
      <c r="Y714"/>
      <c r="Z714"/>
      <c r="AA714"/>
      <c r="AB714"/>
      <c r="AC714"/>
      <c r="AD714"/>
      <c r="AE714"/>
      <c r="AF714"/>
      <c r="AG714"/>
      <c r="AH714"/>
      <c r="AI714"/>
      <c r="AJ714"/>
      <c r="AK714"/>
      <c r="AL714"/>
      <c r="AM714"/>
      <c r="AN714"/>
      <c r="AO714"/>
      <c r="AP714"/>
      <c r="AQ714"/>
      <c r="AR714"/>
      <c r="AS714"/>
      <c r="AT714"/>
      <c r="AU714"/>
      <c r="AV714"/>
      <c r="AW714"/>
      <c r="AX714"/>
      <c r="AY714"/>
      <c r="AZ714"/>
      <c r="BA714"/>
      <c r="BB714"/>
      <c r="BC714"/>
      <c r="BD714"/>
      <c r="BE714"/>
      <c r="BF714"/>
      <c r="BG714"/>
      <c r="BH714"/>
      <c r="BI714"/>
      <c r="BJ714"/>
      <c r="BK714"/>
      <c r="BL714"/>
      <c r="BM714"/>
      <c r="BN714"/>
      <c r="BO714"/>
      <c r="BP714"/>
      <c r="BQ714"/>
      <c r="BR714"/>
      <c r="BS714"/>
      <c r="BT714"/>
      <c r="BU714"/>
      <c r="BV714"/>
      <c r="BW714"/>
      <c r="BX714"/>
      <c r="BY714"/>
      <c r="BZ714"/>
      <c r="CA714"/>
      <c r="CB714"/>
      <c r="CC714"/>
      <c r="CD714"/>
      <c r="CE714"/>
      <c r="CF714"/>
      <c r="CG714"/>
      <c r="CH714"/>
      <c r="CI714"/>
      <c r="CJ714"/>
      <c r="CK714"/>
      <c r="CL714"/>
      <c r="CN714"/>
    </row>
    <row r="715" spans="9:92" x14ac:dyDescent="0.35">
      <c r="I715"/>
      <c r="J715"/>
      <c r="R715"/>
      <c r="S715"/>
      <c r="T715"/>
      <c r="U715"/>
      <c r="V715"/>
      <c r="W715"/>
      <c r="X715"/>
      <c r="Y715"/>
      <c r="Z715"/>
      <c r="AA715"/>
      <c r="AB715"/>
      <c r="AC715"/>
      <c r="AD715"/>
      <c r="AE715"/>
      <c r="AF715"/>
      <c r="AG715"/>
      <c r="AH715"/>
      <c r="AI715"/>
      <c r="AJ715"/>
      <c r="AK715"/>
      <c r="AL715"/>
      <c r="AM715"/>
      <c r="AN715"/>
      <c r="AO715"/>
      <c r="AP715"/>
      <c r="AQ715"/>
      <c r="AR715"/>
      <c r="AS715"/>
      <c r="AT715"/>
      <c r="AU715"/>
      <c r="AV715"/>
      <c r="AW715"/>
      <c r="AX715"/>
      <c r="AY715"/>
      <c r="AZ715"/>
      <c r="BA715"/>
      <c r="BB715"/>
      <c r="BC715"/>
      <c r="BD715"/>
      <c r="BE715"/>
      <c r="BF715"/>
      <c r="BG715"/>
      <c r="BH715"/>
      <c r="BI715"/>
      <c r="BJ715"/>
      <c r="BK715"/>
      <c r="BL715"/>
      <c r="BM715"/>
      <c r="BN715"/>
      <c r="BO715"/>
      <c r="BP715"/>
      <c r="BQ715"/>
      <c r="BR715"/>
      <c r="BS715"/>
      <c r="BT715"/>
      <c r="BU715"/>
      <c r="BV715"/>
      <c r="BW715"/>
      <c r="BX715"/>
      <c r="BY715"/>
      <c r="BZ715"/>
      <c r="CA715"/>
      <c r="CB715"/>
      <c r="CC715"/>
      <c r="CD715"/>
      <c r="CE715"/>
      <c r="CF715"/>
      <c r="CG715"/>
      <c r="CH715"/>
      <c r="CI715"/>
      <c r="CJ715"/>
      <c r="CK715"/>
      <c r="CL715"/>
      <c r="CN715"/>
    </row>
    <row r="716" spans="9:92" x14ac:dyDescent="0.35">
      <c r="I716"/>
      <c r="J716"/>
      <c r="R716"/>
      <c r="S716"/>
      <c r="T716"/>
      <c r="U716"/>
      <c r="V716"/>
      <c r="W716"/>
      <c r="X716"/>
      <c r="Y716"/>
      <c r="Z716"/>
      <c r="AA716"/>
      <c r="AB716"/>
      <c r="AC716"/>
      <c r="AD716"/>
      <c r="AE716"/>
      <c r="AF716"/>
      <c r="AG716"/>
      <c r="AH716"/>
      <c r="AI716"/>
      <c r="AJ716"/>
      <c r="AK716"/>
      <c r="AL716"/>
      <c r="AM716"/>
      <c r="AN716"/>
      <c r="AO716"/>
      <c r="AP716"/>
      <c r="AQ716"/>
      <c r="AR716"/>
      <c r="AS716"/>
      <c r="AT716"/>
      <c r="AU716"/>
      <c r="AV716"/>
      <c r="AW716"/>
      <c r="AX716"/>
      <c r="AY716"/>
      <c r="AZ716"/>
      <c r="BA716"/>
      <c r="BB716"/>
      <c r="BC716"/>
      <c r="BD716"/>
      <c r="BE716"/>
      <c r="BF716"/>
      <c r="BG716"/>
      <c r="BH716"/>
      <c r="BI716"/>
      <c r="BJ716"/>
      <c r="BK716"/>
      <c r="BL716"/>
      <c r="BM716"/>
      <c r="BN716"/>
      <c r="BO716"/>
      <c r="BP716"/>
      <c r="BQ716"/>
      <c r="BR716"/>
      <c r="BS716"/>
      <c r="BT716"/>
      <c r="BU716"/>
      <c r="BV716"/>
      <c r="BW716"/>
      <c r="BX716"/>
      <c r="BY716"/>
      <c r="BZ716"/>
      <c r="CA716"/>
      <c r="CB716"/>
      <c r="CC716"/>
      <c r="CD716"/>
      <c r="CE716"/>
      <c r="CF716"/>
      <c r="CG716"/>
      <c r="CH716"/>
      <c r="CI716"/>
      <c r="CJ716"/>
      <c r="CK716"/>
      <c r="CL716"/>
      <c r="CN716"/>
    </row>
    <row r="717" spans="9:92" x14ac:dyDescent="0.35">
      <c r="I717"/>
      <c r="J717"/>
      <c r="R717"/>
      <c r="S717"/>
      <c r="T717"/>
      <c r="U717"/>
      <c r="V717"/>
      <c r="W717"/>
      <c r="X717"/>
      <c r="Y717"/>
      <c r="Z717"/>
      <c r="AA717"/>
      <c r="AB717"/>
      <c r="AC717"/>
      <c r="AD717"/>
      <c r="AE717"/>
      <c r="AF717"/>
      <c r="AG717"/>
      <c r="AH717"/>
      <c r="AI717"/>
      <c r="AJ717"/>
      <c r="AK717"/>
      <c r="AL717"/>
      <c r="AM717"/>
      <c r="AN717"/>
      <c r="AO717"/>
      <c r="AP717"/>
      <c r="AQ717"/>
      <c r="AR717"/>
      <c r="AS717"/>
      <c r="AT717"/>
      <c r="AU717"/>
      <c r="AV717"/>
      <c r="AW717"/>
      <c r="AX717"/>
      <c r="AY717"/>
      <c r="AZ717"/>
      <c r="BA717"/>
      <c r="BB717"/>
      <c r="BC717"/>
      <c r="BD717"/>
      <c r="BE717"/>
      <c r="BF717"/>
      <c r="BG717"/>
      <c r="BH717"/>
      <c r="BI717"/>
      <c r="BJ717"/>
      <c r="BK717"/>
      <c r="BL717"/>
      <c r="BM717"/>
      <c r="BN717"/>
      <c r="BO717"/>
      <c r="BP717"/>
      <c r="BQ717"/>
      <c r="BR717"/>
      <c r="BS717"/>
      <c r="BT717"/>
      <c r="BU717"/>
      <c r="BV717"/>
      <c r="BW717"/>
      <c r="BX717"/>
      <c r="BY717"/>
      <c r="BZ717"/>
      <c r="CA717"/>
      <c r="CB717"/>
      <c r="CC717"/>
      <c r="CD717"/>
      <c r="CE717"/>
      <c r="CF717"/>
      <c r="CG717"/>
      <c r="CH717"/>
      <c r="CI717"/>
      <c r="CJ717"/>
      <c r="CK717"/>
      <c r="CL717"/>
      <c r="CN717"/>
    </row>
    <row r="718" spans="9:92" x14ac:dyDescent="0.35">
      <c r="I718"/>
      <c r="J718"/>
      <c r="R718"/>
      <c r="S718"/>
      <c r="T718"/>
      <c r="U718"/>
      <c r="V718"/>
      <c r="W718"/>
      <c r="X718"/>
      <c r="Y718"/>
      <c r="Z718"/>
      <c r="AA718"/>
      <c r="AB718"/>
      <c r="AC718"/>
      <c r="AD718"/>
      <c r="AE718"/>
      <c r="AF718"/>
      <c r="AG718"/>
      <c r="AH718"/>
      <c r="AI718"/>
      <c r="AJ718"/>
      <c r="AK718"/>
      <c r="AL718"/>
      <c r="AM718"/>
      <c r="AN718"/>
      <c r="AO718"/>
      <c r="AP718"/>
      <c r="AQ718"/>
      <c r="AR718"/>
      <c r="AS718"/>
      <c r="AT718"/>
      <c r="AU718"/>
      <c r="AV718"/>
      <c r="AW718"/>
      <c r="AX718"/>
      <c r="AY718"/>
      <c r="AZ718"/>
      <c r="BA718"/>
      <c r="BB718"/>
      <c r="BC718"/>
      <c r="BD718"/>
      <c r="BE718"/>
      <c r="BF718"/>
      <c r="BG718"/>
      <c r="BH718"/>
      <c r="BI718"/>
      <c r="BJ718"/>
      <c r="BK718"/>
      <c r="BL718"/>
      <c r="BM718"/>
      <c r="BN718"/>
      <c r="BO718"/>
      <c r="BP718"/>
      <c r="BQ718"/>
      <c r="BR718"/>
      <c r="BS718"/>
      <c r="BT718"/>
      <c r="BU718"/>
      <c r="BV718"/>
      <c r="BW718"/>
      <c r="BX718"/>
      <c r="BY718"/>
      <c r="BZ718"/>
      <c r="CA718"/>
      <c r="CB718"/>
      <c r="CC718"/>
      <c r="CD718"/>
      <c r="CE718"/>
      <c r="CF718"/>
      <c r="CG718"/>
      <c r="CH718"/>
      <c r="CI718"/>
      <c r="CJ718"/>
      <c r="CK718"/>
      <c r="CL718"/>
      <c r="CN718"/>
    </row>
    <row r="719" spans="9:92" x14ac:dyDescent="0.35">
      <c r="I719"/>
      <c r="J719"/>
      <c r="R719"/>
      <c r="S719"/>
      <c r="T719"/>
      <c r="U719"/>
      <c r="V719"/>
      <c r="W719"/>
      <c r="X719"/>
      <c r="Y719"/>
      <c r="Z719"/>
      <c r="AA719"/>
      <c r="AB719"/>
      <c r="AC719"/>
      <c r="AD719"/>
      <c r="AE719"/>
      <c r="AF719"/>
      <c r="AG719"/>
      <c r="AH719"/>
      <c r="AI719"/>
      <c r="AJ719"/>
      <c r="AK719"/>
      <c r="AL719"/>
      <c r="AM719"/>
      <c r="AN719"/>
      <c r="AO719"/>
      <c r="AP719"/>
      <c r="AQ719"/>
      <c r="AR719"/>
      <c r="AS719"/>
      <c r="AT719"/>
      <c r="AU719"/>
      <c r="AV719"/>
      <c r="AW719"/>
      <c r="AX719"/>
      <c r="AY719"/>
      <c r="AZ719"/>
      <c r="BA719"/>
      <c r="BB719"/>
      <c r="BC719"/>
      <c r="BD719"/>
      <c r="BE719"/>
      <c r="BF719"/>
      <c r="BG719"/>
      <c r="BH719"/>
      <c r="BI719"/>
      <c r="BJ719"/>
      <c r="BK719"/>
      <c r="BL719"/>
      <c r="BM719"/>
      <c r="BN719"/>
      <c r="BO719"/>
      <c r="BP719"/>
      <c r="BQ719"/>
      <c r="BR719"/>
      <c r="BS719"/>
      <c r="BT719"/>
      <c r="BU719"/>
      <c r="BV719"/>
      <c r="BW719"/>
      <c r="BX719"/>
      <c r="BY719"/>
      <c r="BZ719"/>
      <c r="CA719"/>
      <c r="CB719"/>
      <c r="CC719"/>
      <c r="CD719"/>
      <c r="CE719"/>
      <c r="CF719"/>
      <c r="CG719"/>
      <c r="CH719"/>
      <c r="CI719"/>
      <c r="CJ719"/>
      <c r="CK719"/>
      <c r="CL719"/>
      <c r="CN719"/>
    </row>
    <row r="720" spans="9:92" x14ac:dyDescent="0.35">
      <c r="I720"/>
      <c r="J720"/>
      <c r="R720"/>
      <c r="S720"/>
      <c r="T720"/>
      <c r="U720"/>
      <c r="V720"/>
      <c r="W720"/>
      <c r="X720"/>
      <c r="Y720"/>
      <c r="Z720"/>
      <c r="AA720"/>
      <c r="AB720"/>
      <c r="AC720"/>
      <c r="AD720"/>
      <c r="AE720"/>
      <c r="AF720"/>
      <c r="AG720"/>
      <c r="AH720"/>
      <c r="AI720"/>
      <c r="AJ720"/>
      <c r="AK720"/>
      <c r="AL720"/>
      <c r="AM720"/>
      <c r="AN720"/>
      <c r="AO720"/>
      <c r="AP720"/>
      <c r="AQ720"/>
      <c r="AR720"/>
      <c r="AS720"/>
      <c r="AT720"/>
      <c r="AU720"/>
      <c r="AV720"/>
      <c r="AW720"/>
      <c r="AX720"/>
      <c r="AY720"/>
      <c r="AZ720"/>
      <c r="BA720"/>
      <c r="BB720"/>
      <c r="BC720"/>
      <c r="BD720"/>
      <c r="BE720"/>
      <c r="BF720"/>
      <c r="BG720"/>
      <c r="BH720"/>
      <c r="BI720"/>
      <c r="BJ720"/>
      <c r="BK720"/>
      <c r="BL720"/>
      <c r="BM720"/>
      <c r="BN720"/>
      <c r="BO720"/>
      <c r="BP720"/>
      <c r="BQ720"/>
      <c r="BR720"/>
      <c r="BS720"/>
      <c r="BT720"/>
      <c r="BU720"/>
      <c r="BV720"/>
      <c r="BW720"/>
      <c r="BX720"/>
      <c r="BY720"/>
      <c r="BZ720"/>
      <c r="CA720"/>
      <c r="CB720"/>
      <c r="CC720"/>
      <c r="CD720"/>
      <c r="CE720"/>
      <c r="CF720"/>
      <c r="CG720"/>
      <c r="CH720"/>
      <c r="CI720"/>
      <c r="CJ720"/>
      <c r="CK720"/>
      <c r="CL720"/>
      <c r="CN720"/>
    </row>
    <row r="721" spans="9:92" x14ac:dyDescent="0.35">
      <c r="I721"/>
      <c r="J721"/>
      <c r="R721"/>
      <c r="S721"/>
      <c r="T721"/>
      <c r="U721"/>
      <c r="V721"/>
      <c r="W721"/>
      <c r="X721"/>
      <c r="Y721"/>
      <c r="Z721"/>
      <c r="AA721"/>
      <c r="AB721"/>
      <c r="AC721"/>
      <c r="AD721"/>
      <c r="AE721"/>
      <c r="AF721"/>
      <c r="AG721"/>
      <c r="AH721"/>
      <c r="AI721"/>
      <c r="AJ721"/>
      <c r="AK721"/>
      <c r="AL721"/>
      <c r="AM721"/>
      <c r="AN721"/>
      <c r="AO721"/>
      <c r="AP721"/>
      <c r="AQ721"/>
      <c r="AR721"/>
      <c r="AS721"/>
      <c r="AT721"/>
      <c r="AU721"/>
      <c r="AV721"/>
      <c r="AW721"/>
      <c r="AX721"/>
      <c r="AY721"/>
      <c r="AZ721"/>
      <c r="BA721"/>
      <c r="BB721"/>
      <c r="BC721"/>
      <c r="BD721"/>
      <c r="BE721"/>
      <c r="BF721"/>
      <c r="BG721"/>
      <c r="BH721"/>
      <c r="BI721"/>
      <c r="BJ721"/>
      <c r="BK721"/>
      <c r="BL721"/>
      <c r="BM721"/>
      <c r="BN721"/>
      <c r="BO721"/>
      <c r="BP721"/>
      <c r="BQ721"/>
      <c r="BR721"/>
      <c r="BS721"/>
      <c r="BT721"/>
      <c r="BU721"/>
      <c r="BV721"/>
      <c r="BW721"/>
      <c r="BX721"/>
      <c r="BY721"/>
      <c r="BZ721"/>
      <c r="CA721"/>
      <c r="CB721"/>
      <c r="CC721"/>
      <c r="CD721"/>
      <c r="CE721"/>
      <c r="CF721"/>
      <c r="CG721"/>
      <c r="CH721"/>
      <c r="CI721"/>
      <c r="CJ721"/>
      <c r="CK721"/>
      <c r="CL721"/>
      <c r="CN721"/>
    </row>
    <row r="722" spans="9:92" x14ac:dyDescent="0.35">
      <c r="I722"/>
      <c r="J722"/>
      <c r="R722"/>
      <c r="S722"/>
      <c r="T722"/>
      <c r="U722"/>
      <c r="V722"/>
      <c r="W722"/>
      <c r="X722"/>
      <c r="Y722"/>
      <c r="Z722"/>
      <c r="AA722"/>
      <c r="AB722"/>
      <c r="AC722"/>
      <c r="AD722"/>
      <c r="AE722"/>
      <c r="AF722"/>
      <c r="AG722"/>
      <c r="AH722"/>
      <c r="AI722"/>
      <c r="AJ722"/>
      <c r="AK722"/>
      <c r="AL722"/>
      <c r="AM722"/>
      <c r="AN722"/>
      <c r="AO722"/>
      <c r="AP722"/>
      <c r="AQ722"/>
      <c r="AR722"/>
      <c r="AS722"/>
      <c r="AT722"/>
      <c r="AU722"/>
      <c r="AV722"/>
      <c r="AW722"/>
      <c r="AX722"/>
      <c r="AY722"/>
      <c r="AZ722"/>
      <c r="BA722"/>
      <c r="BB722"/>
      <c r="BC722"/>
      <c r="BD722"/>
      <c r="BE722"/>
      <c r="BF722"/>
      <c r="BG722"/>
      <c r="BH722"/>
      <c r="BI722"/>
      <c r="BJ722"/>
      <c r="BK722"/>
      <c r="BL722"/>
      <c r="BM722"/>
      <c r="BN722"/>
      <c r="BO722"/>
      <c r="BP722"/>
      <c r="BQ722"/>
      <c r="BR722"/>
      <c r="BS722"/>
      <c r="BT722"/>
      <c r="BU722"/>
      <c r="BV722"/>
      <c r="BW722"/>
      <c r="BX722"/>
      <c r="BY722"/>
      <c r="BZ722"/>
      <c r="CA722"/>
      <c r="CB722"/>
      <c r="CC722"/>
      <c r="CD722"/>
      <c r="CE722"/>
      <c r="CF722"/>
      <c r="CG722"/>
      <c r="CH722"/>
      <c r="CI722"/>
      <c r="CJ722"/>
      <c r="CK722"/>
      <c r="CL722"/>
      <c r="CN722"/>
    </row>
    <row r="723" spans="9:92" x14ac:dyDescent="0.35">
      <c r="I723"/>
      <c r="J723"/>
      <c r="R723"/>
      <c r="S723"/>
      <c r="T723"/>
      <c r="U723"/>
      <c r="V723"/>
      <c r="W723"/>
      <c r="X723"/>
      <c r="Y723"/>
      <c r="Z723"/>
      <c r="AA723"/>
      <c r="AB723"/>
      <c r="AC723"/>
      <c r="AD723"/>
      <c r="AE723"/>
      <c r="AF723"/>
      <c r="AG723"/>
      <c r="AH723"/>
      <c r="AI723"/>
      <c r="AJ723"/>
      <c r="AK723"/>
      <c r="AL723"/>
      <c r="AM723"/>
      <c r="AN723"/>
      <c r="AO723"/>
      <c r="AP723"/>
      <c r="AQ723"/>
      <c r="AR723"/>
      <c r="AS723"/>
      <c r="AT723"/>
      <c r="AU723"/>
      <c r="AV723"/>
      <c r="AW723"/>
      <c r="AX723"/>
      <c r="AY723"/>
      <c r="AZ723"/>
      <c r="BA723"/>
      <c r="BB723"/>
      <c r="BC723"/>
      <c r="BD723"/>
      <c r="BE723"/>
      <c r="BF723"/>
      <c r="BG723"/>
      <c r="BH723"/>
      <c r="BI723"/>
      <c r="BJ723"/>
      <c r="BK723"/>
      <c r="BL723"/>
      <c r="BM723"/>
      <c r="BN723"/>
      <c r="BO723"/>
      <c r="BP723"/>
      <c r="BQ723"/>
      <c r="BR723"/>
      <c r="BS723"/>
      <c r="BT723"/>
      <c r="BU723"/>
      <c r="BV723"/>
      <c r="BW723"/>
      <c r="BX723"/>
      <c r="BY723"/>
      <c r="BZ723"/>
      <c r="CA723"/>
      <c r="CB723"/>
      <c r="CC723"/>
      <c r="CD723"/>
      <c r="CE723"/>
      <c r="CF723"/>
      <c r="CG723"/>
      <c r="CH723"/>
      <c r="CI723"/>
      <c r="CJ723"/>
      <c r="CK723"/>
      <c r="CL723"/>
      <c r="CN723"/>
    </row>
    <row r="724" spans="9:92" x14ac:dyDescent="0.35">
      <c r="I724"/>
      <c r="J724"/>
      <c r="R724"/>
      <c r="S724"/>
      <c r="T724"/>
      <c r="U724"/>
      <c r="V724"/>
      <c r="W724"/>
      <c r="X724"/>
      <c r="Y724"/>
      <c r="Z724"/>
      <c r="AA724"/>
      <c r="AB724"/>
      <c r="AC724"/>
      <c r="AD724"/>
      <c r="AE724"/>
      <c r="AF724"/>
      <c r="AG724"/>
      <c r="AH724"/>
      <c r="AI724"/>
      <c r="AJ724"/>
      <c r="AK724"/>
      <c r="AL724"/>
      <c r="AM724"/>
      <c r="AN724"/>
      <c r="AO724"/>
      <c r="AP724"/>
      <c r="AQ724"/>
      <c r="AR724"/>
      <c r="AS724"/>
      <c r="AT724"/>
      <c r="AU724"/>
      <c r="AV724"/>
      <c r="AW724"/>
      <c r="AX724"/>
      <c r="AY724"/>
      <c r="AZ724"/>
      <c r="BA724"/>
      <c r="BB724"/>
      <c r="BC724"/>
      <c r="BD724"/>
      <c r="BE724"/>
      <c r="BF724"/>
      <c r="BG724"/>
      <c r="BH724"/>
      <c r="BI724"/>
      <c r="BJ724"/>
      <c r="BK724"/>
      <c r="BL724"/>
      <c r="BM724"/>
      <c r="BN724"/>
      <c r="BO724"/>
      <c r="BP724"/>
      <c r="BQ724"/>
      <c r="BR724"/>
      <c r="BS724"/>
      <c r="BT724"/>
      <c r="BU724"/>
      <c r="BV724"/>
      <c r="BW724"/>
      <c r="BX724"/>
      <c r="BY724"/>
      <c r="BZ724"/>
      <c r="CA724"/>
      <c r="CB724"/>
      <c r="CC724"/>
      <c r="CD724"/>
      <c r="CE724"/>
      <c r="CF724"/>
      <c r="CG724"/>
      <c r="CH724"/>
      <c r="CI724"/>
      <c r="CJ724"/>
      <c r="CK724"/>
      <c r="CL724"/>
      <c r="CN724"/>
    </row>
    <row r="725" spans="9:92" x14ac:dyDescent="0.35">
      <c r="I725"/>
      <c r="J725"/>
      <c r="R725"/>
      <c r="S725"/>
      <c r="T725"/>
      <c r="U725"/>
      <c r="V725"/>
      <c r="W725"/>
      <c r="X725"/>
      <c r="Y725"/>
      <c r="Z725"/>
      <c r="AA725"/>
      <c r="AB725"/>
      <c r="AC725"/>
      <c r="AD725"/>
      <c r="AE725"/>
      <c r="AF725"/>
      <c r="AG725"/>
      <c r="AH725"/>
      <c r="AI725"/>
      <c r="AJ725"/>
      <c r="AK725"/>
      <c r="AL725"/>
      <c r="AM725"/>
      <c r="AN725"/>
      <c r="AO725"/>
      <c r="AP725"/>
      <c r="AQ725"/>
      <c r="AR725"/>
      <c r="AS725"/>
      <c r="AT725"/>
      <c r="AU725"/>
      <c r="AV725"/>
      <c r="AW725"/>
      <c r="AX725"/>
      <c r="AY725"/>
      <c r="AZ725"/>
      <c r="BA725"/>
      <c r="BB725"/>
      <c r="BC725"/>
      <c r="BD725"/>
      <c r="BE725"/>
      <c r="BF725"/>
      <c r="BG725"/>
      <c r="BH725"/>
      <c r="BI725"/>
      <c r="BJ725"/>
      <c r="BK725"/>
      <c r="BL725"/>
      <c r="BM725"/>
      <c r="BN725"/>
      <c r="BO725"/>
      <c r="BP725"/>
      <c r="BQ725"/>
      <c r="BR725"/>
      <c r="BS725"/>
      <c r="BT725"/>
      <c r="BU725"/>
      <c r="BV725"/>
      <c r="BW725"/>
      <c r="BX725"/>
      <c r="BY725"/>
      <c r="BZ725"/>
      <c r="CA725"/>
      <c r="CB725"/>
      <c r="CC725"/>
      <c r="CD725"/>
      <c r="CE725"/>
      <c r="CF725"/>
      <c r="CG725"/>
      <c r="CH725"/>
      <c r="CI725"/>
      <c r="CJ725"/>
      <c r="CK725"/>
      <c r="CL725"/>
      <c r="CN725"/>
    </row>
    <row r="726" spans="9:92" x14ac:dyDescent="0.35">
      <c r="I726"/>
      <c r="J726"/>
      <c r="R726"/>
      <c r="S726"/>
      <c r="T726"/>
      <c r="U726"/>
      <c r="V726"/>
      <c r="W726"/>
      <c r="X726"/>
      <c r="Y726"/>
      <c r="Z726"/>
      <c r="AA726"/>
      <c r="AB726"/>
      <c r="AC726"/>
      <c r="AD726"/>
      <c r="AE726"/>
      <c r="AF726"/>
      <c r="AG726"/>
      <c r="AH726"/>
      <c r="AI726"/>
      <c r="AJ726"/>
      <c r="AK726"/>
      <c r="AL726"/>
      <c r="AM726"/>
      <c r="AN726"/>
      <c r="AO726"/>
      <c r="AP726"/>
      <c r="AQ726"/>
      <c r="AR726"/>
      <c r="AS726"/>
      <c r="AT726"/>
      <c r="AU726"/>
      <c r="AV726"/>
      <c r="AW726"/>
      <c r="AX726"/>
      <c r="AY726"/>
      <c r="AZ726"/>
      <c r="BA726"/>
      <c r="BB726"/>
      <c r="BC726"/>
      <c r="BD726"/>
      <c r="BE726"/>
      <c r="BF726"/>
      <c r="BG726"/>
      <c r="BH726"/>
      <c r="BI726"/>
      <c r="BJ726"/>
      <c r="BK726"/>
      <c r="BL726"/>
      <c r="BM726"/>
      <c r="BN726"/>
      <c r="BO726"/>
      <c r="BP726"/>
      <c r="BQ726"/>
      <c r="BR726"/>
      <c r="BS726"/>
      <c r="BT726"/>
      <c r="BU726"/>
      <c r="BV726"/>
      <c r="BW726"/>
      <c r="BX726"/>
      <c r="BY726"/>
      <c r="BZ726"/>
      <c r="CA726"/>
      <c r="CB726"/>
      <c r="CC726"/>
      <c r="CD726"/>
      <c r="CE726"/>
      <c r="CF726"/>
      <c r="CG726"/>
      <c r="CH726"/>
      <c r="CI726"/>
      <c r="CJ726"/>
      <c r="CK726"/>
      <c r="CL726"/>
      <c r="CN726"/>
    </row>
    <row r="727" spans="9:92" x14ac:dyDescent="0.35">
      <c r="I727"/>
      <c r="J727"/>
      <c r="R727"/>
      <c r="S727"/>
      <c r="T727"/>
      <c r="U727"/>
      <c r="V727"/>
      <c r="W727"/>
      <c r="X727"/>
      <c r="Y727"/>
      <c r="Z727"/>
      <c r="AA727"/>
      <c r="AB727"/>
      <c r="AC727"/>
      <c r="AD727"/>
      <c r="AE727"/>
      <c r="AF727"/>
      <c r="AG727"/>
      <c r="AH727"/>
      <c r="AI727"/>
      <c r="AJ727"/>
      <c r="AK727"/>
      <c r="AL727"/>
      <c r="AM727"/>
      <c r="AN727"/>
      <c r="AO727"/>
      <c r="AP727"/>
      <c r="AQ727"/>
      <c r="AR727"/>
      <c r="AS727"/>
      <c r="AT727"/>
      <c r="AU727"/>
      <c r="AV727"/>
      <c r="AW727"/>
      <c r="AX727"/>
      <c r="AY727"/>
      <c r="AZ727"/>
      <c r="BA727"/>
      <c r="BB727"/>
      <c r="BC727"/>
      <c r="BD727"/>
      <c r="BE727"/>
      <c r="BF727"/>
      <c r="BG727"/>
      <c r="BH727"/>
      <c r="BI727"/>
      <c r="BJ727"/>
      <c r="BK727"/>
      <c r="BL727"/>
      <c r="BM727"/>
      <c r="BN727"/>
      <c r="BO727"/>
      <c r="BP727"/>
      <c r="BQ727"/>
      <c r="BR727"/>
      <c r="BS727"/>
      <c r="BT727"/>
      <c r="BU727"/>
      <c r="BV727"/>
      <c r="BW727"/>
      <c r="BX727"/>
      <c r="BY727"/>
      <c r="BZ727"/>
      <c r="CA727"/>
      <c r="CB727"/>
      <c r="CC727"/>
      <c r="CD727"/>
      <c r="CE727"/>
      <c r="CF727"/>
      <c r="CG727"/>
      <c r="CH727"/>
      <c r="CI727"/>
      <c r="CJ727"/>
      <c r="CK727"/>
      <c r="CL727"/>
      <c r="CN727"/>
    </row>
    <row r="728" spans="9:92" x14ac:dyDescent="0.35">
      <c r="I728"/>
      <c r="J728"/>
      <c r="R728"/>
      <c r="S728"/>
      <c r="T728"/>
      <c r="U728"/>
      <c r="V728"/>
      <c r="W728"/>
      <c r="X728"/>
      <c r="Y728"/>
      <c r="Z728"/>
      <c r="AA728"/>
      <c r="AB728"/>
      <c r="AC728"/>
      <c r="AD728"/>
      <c r="AE728"/>
      <c r="AF728"/>
      <c r="AG728"/>
      <c r="AH728"/>
      <c r="AI728"/>
      <c r="AJ728"/>
      <c r="AK728"/>
      <c r="AL728"/>
      <c r="AM728"/>
      <c r="AN728"/>
      <c r="AO728"/>
      <c r="AP728"/>
      <c r="AQ728"/>
      <c r="AR728"/>
      <c r="AS728"/>
      <c r="AT728"/>
      <c r="AU728"/>
      <c r="AV728"/>
      <c r="AW728"/>
      <c r="AX728"/>
      <c r="AY728"/>
      <c r="AZ728"/>
      <c r="BA728"/>
      <c r="BB728"/>
      <c r="BC728"/>
      <c r="BD728"/>
      <c r="BE728"/>
      <c r="BF728"/>
      <c r="BG728"/>
      <c r="BH728"/>
      <c r="BI728"/>
      <c r="BJ728"/>
      <c r="BK728"/>
      <c r="BL728"/>
      <c r="BM728"/>
      <c r="BN728"/>
      <c r="BO728"/>
      <c r="BP728"/>
      <c r="BQ728"/>
      <c r="BR728"/>
      <c r="BS728"/>
      <c r="BT728"/>
      <c r="BU728"/>
      <c r="BV728"/>
      <c r="BW728"/>
      <c r="BX728"/>
      <c r="BY728"/>
      <c r="BZ728"/>
      <c r="CA728"/>
      <c r="CB728"/>
      <c r="CC728"/>
      <c r="CD728"/>
      <c r="CE728"/>
      <c r="CF728"/>
      <c r="CG728"/>
      <c r="CH728"/>
      <c r="CI728"/>
      <c r="CJ728"/>
      <c r="CK728"/>
      <c r="CL728"/>
      <c r="CN728"/>
    </row>
    <row r="729" spans="9:92" x14ac:dyDescent="0.35">
      <c r="I729"/>
      <c r="J729"/>
      <c r="R729"/>
      <c r="S729"/>
      <c r="T729"/>
      <c r="U729"/>
      <c r="V729"/>
      <c r="W729"/>
      <c r="X729"/>
      <c r="Y729"/>
      <c r="Z729"/>
      <c r="AA729"/>
      <c r="AB729"/>
      <c r="AC729"/>
      <c r="AD729"/>
      <c r="AE729"/>
      <c r="AF729"/>
      <c r="AG729"/>
      <c r="AH729"/>
      <c r="AI729"/>
      <c r="AJ729"/>
      <c r="AK729"/>
      <c r="AL729"/>
      <c r="AM729"/>
      <c r="AN729"/>
      <c r="AO729"/>
      <c r="AP729"/>
      <c r="AQ729"/>
      <c r="AR729"/>
      <c r="AS729"/>
      <c r="AT729"/>
      <c r="AU729"/>
      <c r="AV729"/>
      <c r="AW729"/>
      <c r="AX729"/>
      <c r="AY729"/>
      <c r="AZ729"/>
      <c r="BA729"/>
      <c r="BB729"/>
      <c r="BC729"/>
      <c r="BD729"/>
      <c r="BE729"/>
      <c r="BF729"/>
      <c r="BG729"/>
      <c r="BH729"/>
      <c r="BI729"/>
      <c r="BJ729"/>
      <c r="BK729"/>
      <c r="BL729"/>
      <c r="BM729"/>
      <c r="BN729"/>
      <c r="BO729"/>
      <c r="BP729"/>
      <c r="BQ729"/>
      <c r="BR729"/>
      <c r="BS729"/>
      <c r="BT729"/>
      <c r="BU729"/>
      <c r="BV729"/>
      <c r="BW729"/>
      <c r="BX729"/>
      <c r="BY729"/>
      <c r="BZ729"/>
      <c r="CA729"/>
      <c r="CB729"/>
      <c r="CC729"/>
      <c r="CD729"/>
      <c r="CE729"/>
      <c r="CF729"/>
      <c r="CG729"/>
      <c r="CH729"/>
      <c r="CI729"/>
      <c r="CJ729"/>
      <c r="CK729"/>
      <c r="CL729"/>
      <c r="CN729"/>
    </row>
    <row r="730" spans="9:92" x14ac:dyDescent="0.35">
      <c r="I730"/>
      <c r="J730"/>
      <c r="R730"/>
      <c r="S730"/>
      <c r="T730"/>
      <c r="U730"/>
      <c r="V730"/>
      <c r="W730"/>
      <c r="X730"/>
      <c r="Y730"/>
      <c r="Z730"/>
      <c r="AA730"/>
      <c r="AB730"/>
      <c r="AC730"/>
      <c r="AD730"/>
      <c r="AE730"/>
      <c r="AF730"/>
      <c r="AG730"/>
      <c r="AH730"/>
      <c r="AI730"/>
      <c r="AJ730"/>
      <c r="AK730"/>
      <c r="AL730"/>
      <c r="AM730"/>
      <c r="AN730"/>
      <c r="AO730"/>
      <c r="AP730"/>
      <c r="AQ730"/>
      <c r="AR730"/>
      <c r="AS730"/>
      <c r="AT730"/>
      <c r="AU730"/>
      <c r="AV730"/>
      <c r="AW730"/>
      <c r="AX730"/>
      <c r="AY730"/>
      <c r="AZ730"/>
      <c r="BA730"/>
      <c r="BB730"/>
      <c r="BC730"/>
      <c r="BD730"/>
      <c r="BE730"/>
      <c r="BF730"/>
      <c r="BG730"/>
      <c r="BH730"/>
      <c r="BI730"/>
      <c r="BJ730"/>
      <c r="BK730"/>
      <c r="BL730"/>
      <c r="BM730"/>
      <c r="BN730"/>
      <c r="BO730"/>
      <c r="BP730"/>
      <c r="BQ730"/>
      <c r="BR730"/>
      <c r="BS730"/>
      <c r="BT730"/>
      <c r="BU730"/>
      <c r="BV730"/>
      <c r="BW730"/>
      <c r="BX730"/>
      <c r="BY730"/>
      <c r="BZ730"/>
      <c r="CA730"/>
      <c r="CB730"/>
      <c r="CC730"/>
      <c r="CD730"/>
      <c r="CE730"/>
      <c r="CF730"/>
      <c r="CG730"/>
      <c r="CH730"/>
      <c r="CI730"/>
      <c r="CJ730"/>
      <c r="CK730"/>
      <c r="CL730"/>
      <c r="CN730"/>
    </row>
    <row r="731" spans="9:92" x14ac:dyDescent="0.35">
      <c r="I731"/>
      <c r="J731"/>
      <c r="R731"/>
      <c r="S731"/>
      <c r="T731"/>
      <c r="U731"/>
      <c r="V731"/>
      <c r="W731"/>
      <c r="X731"/>
      <c r="Y731"/>
      <c r="Z731"/>
      <c r="AA731"/>
      <c r="AB731"/>
      <c r="AC731"/>
      <c r="AD731"/>
      <c r="AE731"/>
      <c r="AF731"/>
      <c r="AG731"/>
      <c r="AH731"/>
      <c r="AI731"/>
      <c r="AJ731"/>
      <c r="AK731"/>
      <c r="AL731"/>
      <c r="AM731"/>
      <c r="AN731"/>
      <c r="AO731"/>
      <c r="AP731"/>
      <c r="AQ731"/>
      <c r="AR731"/>
      <c r="AS731"/>
      <c r="AT731"/>
      <c r="AU731"/>
      <c r="AV731"/>
      <c r="AW731"/>
      <c r="AX731"/>
      <c r="AY731"/>
      <c r="AZ731"/>
      <c r="BA731"/>
      <c r="BB731"/>
      <c r="BC731"/>
      <c r="BD731"/>
      <c r="BE731"/>
      <c r="BF731"/>
      <c r="BG731"/>
      <c r="BH731"/>
      <c r="BI731"/>
      <c r="BJ731"/>
      <c r="BK731"/>
      <c r="BL731"/>
      <c r="BM731"/>
      <c r="BN731"/>
      <c r="BO731"/>
      <c r="BP731"/>
      <c r="BQ731"/>
      <c r="BR731"/>
      <c r="BS731"/>
      <c r="BT731"/>
      <c r="BU731"/>
      <c r="BV731"/>
      <c r="BW731"/>
      <c r="BX731"/>
      <c r="BY731"/>
      <c r="BZ731"/>
      <c r="CA731"/>
      <c r="CB731"/>
      <c r="CC731"/>
      <c r="CD731"/>
      <c r="CE731"/>
      <c r="CF731"/>
      <c r="CG731"/>
      <c r="CH731"/>
      <c r="CI731"/>
      <c r="CJ731"/>
      <c r="CK731"/>
      <c r="CL731"/>
      <c r="CN731"/>
    </row>
    <row r="732" spans="9:92" x14ac:dyDescent="0.35">
      <c r="I732"/>
      <c r="J732"/>
      <c r="R732"/>
      <c r="S732"/>
      <c r="T732"/>
      <c r="U732"/>
      <c r="V732"/>
      <c r="W732"/>
      <c r="X732"/>
      <c r="Y732"/>
      <c r="Z732"/>
      <c r="AA732"/>
      <c r="AB732"/>
      <c r="AC732"/>
      <c r="AD732"/>
      <c r="AE732"/>
      <c r="AF732"/>
      <c r="AG732"/>
      <c r="AH732"/>
      <c r="AI732"/>
      <c r="AJ732"/>
      <c r="AK732"/>
      <c r="AL732"/>
      <c r="AM732"/>
      <c r="AN732"/>
      <c r="AO732"/>
      <c r="AP732"/>
      <c r="AQ732"/>
      <c r="AR732"/>
      <c r="AS732"/>
      <c r="AT732"/>
      <c r="AU732"/>
      <c r="AV732"/>
      <c r="AW732"/>
      <c r="AX732"/>
      <c r="AY732"/>
      <c r="AZ732"/>
      <c r="BA732"/>
      <c r="BB732"/>
      <c r="BC732"/>
      <c r="BD732"/>
      <c r="BE732"/>
      <c r="BF732"/>
      <c r="BG732"/>
      <c r="BH732"/>
      <c r="BI732"/>
      <c r="BJ732"/>
      <c r="BK732"/>
      <c r="BL732"/>
      <c r="BM732"/>
      <c r="BN732"/>
      <c r="BO732"/>
      <c r="BP732"/>
      <c r="BQ732"/>
      <c r="BR732"/>
      <c r="BS732"/>
      <c r="BT732"/>
      <c r="BU732"/>
      <c r="BV732"/>
      <c r="BW732"/>
      <c r="BX732"/>
      <c r="BY732"/>
      <c r="BZ732"/>
      <c r="CA732"/>
      <c r="CB732"/>
      <c r="CC732"/>
      <c r="CD732"/>
      <c r="CE732"/>
      <c r="CF732"/>
      <c r="CG732"/>
      <c r="CH732"/>
      <c r="CI732"/>
      <c r="CJ732"/>
      <c r="CK732"/>
      <c r="CL732"/>
      <c r="CN732"/>
    </row>
    <row r="733" spans="9:92" x14ac:dyDescent="0.35">
      <c r="I733"/>
      <c r="J733"/>
      <c r="R733"/>
      <c r="S733"/>
      <c r="T733"/>
      <c r="U733"/>
      <c r="V733"/>
      <c r="W733"/>
      <c r="X733"/>
      <c r="Y733"/>
      <c r="Z733"/>
      <c r="AA733"/>
      <c r="AB733"/>
      <c r="AC733"/>
      <c r="AD733"/>
      <c r="AE733"/>
      <c r="AF733"/>
      <c r="AG733"/>
      <c r="AH733"/>
      <c r="AI733"/>
      <c r="AJ733"/>
      <c r="AK733"/>
      <c r="AL733"/>
      <c r="AM733"/>
      <c r="AN733"/>
      <c r="AO733"/>
      <c r="AP733"/>
      <c r="AQ733"/>
      <c r="AR733"/>
      <c r="AS733"/>
      <c r="AT733"/>
      <c r="AU733"/>
      <c r="AV733"/>
      <c r="AW733"/>
      <c r="AX733"/>
      <c r="AY733"/>
      <c r="AZ733"/>
      <c r="BA733"/>
      <c r="BB733"/>
      <c r="BC733"/>
      <c r="BD733"/>
      <c r="BE733"/>
      <c r="BF733"/>
      <c r="BG733"/>
      <c r="BH733"/>
      <c r="BI733"/>
      <c r="BJ733"/>
      <c r="BK733"/>
      <c r="BL733"/>
      <c r="BM733"/>
      <c r="BN733"/>
      <c r="BO733"/>
      <c r="BP733"/>
      <c r="BQ733"/>
      <c r="BR733"/>
      <c r="BS733"/>
      <c r="BT733"/>
      <c r="BU733"/>
      <c r="BV733"/>
      <c r="BW733"/>
      <c r="BX733"/>
      <c r="BY733"/>
      <c r="BZ733"/>
      <c r="CA733"/>
      <c r="CB733"/>
      <c r="CC733"/>
      <c r="CD733"/>
      <c r="CE733"/>
      <c r="CF733"/>
      <c r="CG733"/>
      <c r="CH733"/>
      <c r="CI733"/>
      <c r="CJ733"/>
      <c r="CK733"/>
      <c r="CL733"/>
      <c r="CN733"/>
    </row>
    <row r="734" spans="9:92" x14ac:dyDescent="0.35">
      <c r="I734"/>
      <c r="J734"/>
      <c r="R734"/>
      <c r="S734"/>
      <c r="T734"/>
      <c r="U734"/>
      <c r="V734"/>
      <c r="W734"/>
      <c r="X734"/>
      <c r="Y734"/>
      <c r="Z734"/>
      <c r="AA734"/>
      <c r="AB734"/>
      <c r="AC734"/>
      <c r="AD734"/>
      <c r="AE734"/>
      <c r="AF734"/>
      <c r="AG734"/>
      <c r="AH734"/>
      <c r="AI734"/>
      <c r="AJ734"/>
      <c r="AK734"/>
      <c r="AL734"/>
      <c r="AM734"/>
      <c r="AN734"/>
      <c r="AO734"/>
      <c r="AP734"/>
      <c r="AQ734"/>
      <c r="AR734"/>
      <c r="AS734"/>
      <c r="AT734"/>
      <c r="AU734"/>
      <c r="AV734"/>
      <c r="AW734"/>
      <c r="AX734"/>
      <c r="AY734"/>
      <c r="AZ734"/>
      <c r="BA734"/>
      <c r="BB734"/>
      <c r="BC734"/>
      <c r="BD734"/>
      <c r="BE734"/>
      <c r="BF734"/>
      <c r="BG734"/>
      <c r="BH734"/>
      <c r="BI734"/>
      <c r="BJ734"/>
      <c r="BK734"/>
      <c r="BL734"/>
      <c r="BM734"/>
      <c r="BN734"/>
      <c r="BO734"/>
      <c r="BP734"/>
      <c r="BQ734"/>
      <c r="BR734"/>
      <c r="BS734"/>
      <c r="BT734"/>
      <c r="BU734"/>
      <c r="BV734"/>
      <c r="BW734"/>
      <c r="BX734"/>
      <c r="BY734"/>
      <c r="BZ734"/>
      <c r="CA734"/>
      <c r="CB734"/>
      <c r="CC734"/>
      <c r="CD734"/>
      <c r="CE734"/>
      <c r="CF734"/>
      <c r="CG734"/>
      <c r="CH734"/>
      <c r="CI734"/>
      <c r="CJ734"/>
      <c r="CK734"/>
      <c r="CL734"/>
      <c r="CN734"/>
    </row>
    <row r="735" spans="9:92" x14ac:dyDescent="0.35">
      <c r="I735"/>
      <c r="J735"/>
      <c r="R735"/>
      <c r="S735"/>
      <c r="T735"/>
      <c r="U735"/>
      <c r="V735"/>
      <c r="W735"/>
      <c r="X735"/>
      <c r="Y735"/>
      <c r="Z735"/>
      <c r="AA735"/>
      <c r="AB735"/>
      <c r="AC735"/>
      <c r="AD735"/>
      <c r="AE735"/>
      <c r="AF735"/>
      <c r="AG735"/>
      <c r="AH735"/>
      <c r="AI735"/>
      <c r="AJ735"/>
      <c r="AK735"/>
      <c r="AL735"/>
      <c r="AM735"/>
      <c r="AN735"/>
      <c r="AO735"/>
      <c r="AP735"/>
      <c r="AQ735"/>
      <c r="AR735"/>
      <c r="AS735"/>
      <c r="AT735"/>
      <c r="AU735"/>
      <c r="AV735"/>
      <c r="AW735"/>
      <c r="AX735"/>
      <c r="AY735"/>
      <c r="AZ735"/>
      <c r="BA735"/>
      <c r="BB735"/>
      <c r="BC735"/>
      <c r="BD735"/>
      <c r="BE735"/>
      <c r="BF735"/>
      <c r="BG735"/>
      <c r="BH735"/>
      <c r="BI735"/>
      <c r="BJ735"/>
      <c r="BK735"/>
      <c r="BL735"/>
      <c r="BM735"/>
      <c r="BN735"/>
      <c r="BO735"/>
      <c r="BP735"/>
      <c r="BQ735"/>
      <c r="BR735"/>
      <c r="BS735"/>
      <c r="BT735"/>
      <c r="BU735"/>
      <c r="BV735"/>
      <c r="BW735"/>
      <c r="BX735"/>
      <c r="BY735"/>
      <c r="BZ735"/>
      <c r="CA735"/>
      <c r="CB735"/>
      <c r="CC735"/>
      <c r="CD735"/>
      <c r="CE735"/>
      <c r="CF735"/>
      <c r="CG735"/>
      <c r="CH735"/>
      <c r="CI735"/>
      <c r="CJ735"/>
      <c r="CK735"/>
      <c r="CL735"/>
      <c r="CN735"/>
    </row>
    <row r="736" spans="9:92" x14ac:dyDescent="0.35">
      <c r="I736"/>
      <c r="J736"/>
      <c r="R736"/>
      <c r="S736"/>
      <c r="T736"/>
      <c r="U736"/>
      <c r="V736"/>
      <c r="W736"/>
      <c r="X736"/>
      <c r="Y736"/>
      <c r="Z736"/>
      <c r="AA736"/>
      <c r="AB736"/>
      <c r="AC736"/>
      <c r="AD736"/>
      <c r="AE736"/>
      <c r="AF736"/>
      <c r="AG736"/>
      <c r="AH736"/>
      <c r="AI736"/>
      <c r="AJ736"/>
      <c r="AK736"/>
      <c r="AL736"/>
      <c r="AM736"/>
      <c r="AN736"/>
      <c r="AO736"/>
      <c r="AP736"/>
      <c r="AQ736"/>
      <c r="AR736"/>
      <c r="AS736"/>
      <c r="AT736"/>
      <c r="AU736"/>
      <c r="AV736"/>
      <c r="AW736"/>
      <c r="AX736"/>
      <c r="AY736"/>
      <c r="AZ736"/>
      <c r="BA736"/>
      <c r="BB736"/>
      <c r="BC736"/>
      <c r="BD736"/>
      <c r="BE736"/>
      <c r="BF736"/>
      <c r="BG736"/>
      <c r="BH736"/>
      <c r="BI736"/>
      <c r="BJ736"/>
      <c r="BK736"/>
      <c r="BL736"/>
      <c r="BM736"/>
      <c r="BN736"/>
      <c r="BO736"/>
      <c r="BP736"/>
      <c r="BQ736"/>
      <c r="BR736"/>
      <c r="BS736"/>
      <c r="BT736"/>
      <c r="BU736"/>
      <c r="BV736"/>
      <c r="BW736"/>
      <c r="BX736"/>
      <c r="BY736"/>
      <c r="BZ736"/>
      <c r="CA736"/>
      <c r="CB736"/>
      <c r="CC736"/>
      <c r="CD736"/>
      <c r="CE736"/>
      <c r="CF736"/>
      <c r="CG736"/>
      <c r="CH736"/>
      <c r="CI736"/>
      <c r="CJ736"/>
      <c r="CK736"/>
      <c r="CL736"/>
      <c r="CN736"/>
    </row>
    <row r="737" spans="9:92" x14ac:dyDescent="0.35">
      <c r="I737"/>
      <c r="J737"/>
      <c r="R737"/>
      <c r="S737"/>
      <c r="T737"/>
      <c r="U737"/>
      <c r="V737"/>
      <c r="W737"/>
      <c r="X737"/>
      <c r="Y737"/>
      <c r="Z737"/>
      <c r="AA737"/>
      <c r="AB737"/>
      <c r="AC737"/>
      <c r="AD737"/>
      <c r="AE737"/>
      <c r="AF737"/>
      <c r="AG737"/>
      <c r="AH737"/>
      <c r="AI737"/>
      <c r="AJ737"/>
      <c r="AK737"/>
      <c r="AL737"/>
      <c r="AM737"/>
      <c r="AN737"/>
      <c r="AO737"/>
      <c r="AP737"/>
      <c r="AQ737"/>
      <c r="AR737"/>
      <c r="AS737"/>
      <c r="AT737"/>
      <c r="AU737"/>
      <c r="AV737"/>
      <c r="AW737"/>
      <c r="AX737"/>
      <c r="AY737"/>
      <c r="AZ737"/>
      <c r="BA737"/>
      <c r="BB737"/>
      <c r="BC737"/>
      <c r="BD737"/>
      <c r="BE737"/>
      <c r="BF737"/>
      <c r="BG737"/>
      <c r="BH737"/>
      <c r="BI737"/>
      <c r="BJ737"/>
      <c r="BK737"/>
      <c r="BL737"/>
      <c r="BM737"/>
      <c r="BN737"/>
      <c r="BO737"/>
      <c r="BP737"/>
      <c r="BQ737"/>
      <c r="BR737"/>
      <c r="BS737"/>
      <c r="BT737"/>
      <c r="BU737"/>
      <c r="BV737"/>
      <c r="BW737"/>
      <c r="BX737"/>
      <c r="BY737"/>
      <c r="BZ737"/>
      <c r="CA737"/>
      <c r="CB737"/>
      <c r="CC737"/>
      <c r="CD737"/>
      <c r="CE737"/>
      <c r="CF737"/>
      <c r="CG737"/>
      <c r="CH737"/>
      <c r="CI737"/>
      <c r="CJ737"/>
      <c r="CK737"/>
      <c r="CL737"/>
      <c r="CN737"/>
    </row>
    <row r="738" spans="9:92" x14ac:dyDescent="0.35">
      <c r="I738"/>
      <c r="J738"/>
      <c r="R738"/>
      <c r="S738"/>
      <c r="T738"/>
      <c r="U738"/>
      <c r="V738"/>
      <c r="W738"/>
      <c r="X738"/>
      <c r="Y738"/>
      <c r="Z738"/>
      <c r="AA738"/>
      <c r="AB738"/>
      <c r="AC738"/>
      <c r="AD738"/>
      <c r="AE738"/>
      <c r="AF738"/>
      <c r="AG738"/>
      <c r="AH738"/>
      <c r="AI738"/>
      <c r="AJ738"/>
      <c r="AK738"/>
      <c r="AL738"/>
      <c r="AM738"/>
      <c r="AN738"/>
      <c r="AO738"/>
      <c r="AP738"/>
      <c r="AQ738"/>
      <c r="AR738"/>
      <c r="AS738"/>
      <c r="AT738"/>
      <c r="AU738"/>
      <c r="AV738"/>
      <c r="AW738"/>
      <c r="AX738"/>
      <c r="AY738"/>
      <c r="AZ738"/>
      <c r="BA738"/>
      <c r="BB738"/>
      <c r="BC738"/>
      <c r="BD738"/>
      <c r="BE738"/>
      <c r="BF738"/>
      <c r="BG738"/>
      <c r="BH738"/>
      <c r="BI738"/>
      <c r="BJ738"/>
      <c r="BK738"/>
      <c r="BL738"/>
      <c r="BM738"/>
      <c r="BN738"/>
      <c r="BO738"/>
      <c r="BP738"/>
      <c r="BQ738"/>
      <c r="BR738"/>
      <c r="BS738"/>
      <c r="BT738"/>
      <c r="BU738"/>
      <c r="BV738"/>
      <c r="BW738"/>
      <c r="BX738"/>
      <c r="BY738"/>
      <c r="BZ738"/>
      <c r="CA738"/>
      <c r="CB738"/>
      <c r="CC738"/>
      <c r="CD738"/>
      <c r="CE738"/>
      <c r="CF738"/>
      <c r="CG738"/>
      <c r="CH738"/>
      <c r="CI738"/>
      <c r="CJ738"/>
      <c r="CK738"/>
      <c r="CL738"/>
      <c r="CN738"/>
    </row>
    <row r="739" spans="9:92" x14ac:dyDescent="0.35">
      <c r="I739"/>
      <c r="J739"/>
      <c r="R739"/>
      <c r="S739"/>
      <c r="T739"/>
      <c r="U739"/>
      <c r="V739"/>
      <c r="W739"/>
      <c r="X739"/>
      <c r="Y739"/>
      <c r="Z739"/>
      <c r="AA739"/>
      <c r="AB739"/>
      <c r="AC739"/>
      <c r="AD739"/>
      <c r="AE739"/>
      <c r="AF739"/>
      <c r="AG739"/>
      <c r="AH739"/>
      <c r="AI739"/>
      <c r="AJ739"/>
      <c r="AK739"/>
      <c r="AL739"/>
      <c r="AM739"/>
      <c r="AN739"/>
      <c r="AO739"/>
      <c r="AP739"/>
      <c r="AQ739"/>
      <c r="AR739"/>
      <c r="AS739"/>
      <c r="AT739"/>
      <c r="AU739"/>
      <c r="AV739"/>
      <c r="AW739"/>
      <c r="AX739"/>
      <c r="AY739"/>
      <c r="AZ739"/>
      <c r="BA739"/>
      <c r="BB739"/>
      <c r="BC739"/>
      <c r="BD739"/>
      <c r="BE739"/>
      <c r="BF739"/>
      <c r="BG739"/>
      <c r="BH739"/>
      <c r="BI739"/>
      <c r="BJ739"/>
      <c r="BK739"/>
      <c r="BL739"/>
      <c r="BM739"/>
      <c r="BN739"/>
      <c r="BO739"/>
      <c r="BP739"/>
      <c r="BQ739"/>
      <c r="BR739"/>
      <c r="BS739"/>
      <c r="BT739"/>
      <c r="BU739"/>
      <c r="BV739"/>
      <c r="BW739"/>
      <c r="BX739"/>
      <c r="BY739"/>
      <c r="BZ739"/>
      <c r="CA739"/>
      <c r="CB739"/>
      <c r="CC739"/>
      <c r="CD739"/>
      <c r="CE739"/>
      <c r="CF739"/>
      <c r="CG739"/>
      <c r="CH739"/>
      <c r="CI739"/>
      <c r="CJ739"/>
      <c r="CK739"/>
      <c r="CL739"/>
      <c r="CN739"/>
    </row>
    <row r="740" spans="9:92" x14ac:dyDescent="0.35">
      <c r="I740"/>
      <c r="J740"/>
      <c r="R740"/>
      <c r="S740"/>
      <c r="T740"/>
      <c r="U740"/>
      <c r="V740"/>
      <c r="W740"/>
      <c r="X740"/>
      <c r="Y740"/>
      <c r="Z740"/>
      <c r="AA740"/>
      <c r="AB740"/>
      <c r="AC740"/>
      <c r="AD740"/>
      <c r="AE740"/>
      <c r="AF740"/>
      <c r="AG740"/>
      <c r="AH740"/>
      <c r="AI740"/>
      <c r="AJ740"/>
      <c r="AK740"/>
      <c r="AL740"/>
      <c r="AM740"/>
      <c r="AN740"/>
      <c r="AO740"/>
      <c r="AP740"/>
      <c r="AQ740"/>
      <c r="AR740"/>
      <c r="AS740"/>
      <c r="AT740"/>
      <c r="AU740"/>
      <c r="AV740"/>
      <c r="AW740"/>
      <c r="AX740"/>
      <c r="AY740"/>
      <c r="AZ740"/>
      <c r="BA740"/>
      <c r="BB740"/>
      <c r="BC740"/>
      <c r="BD740"/>
      <c r="BE740"/>
      <c r="BF740"/>
      <c r="BG740"/>
      <c r="BH740"/>
      <c r="BI740"/>
      <c r="BJ740"/>
      <c r="BK740"/>
      <c r="BL740"/>
      <c r="BM740"/>
      <c r="BN740"/>
      <c r="BO740"/>
      <c r="BP740"/>
      <c r="BQ740"/>
      <c r="BR740"/>
      <c r="BS740"/>
      <c r="BT740"/>
      <c r="BU740"/>
      <c r="BV740"/>
      <c r="BW740"/>
      <c r="BX740"/>
      <c r="BY740"/>
      <c r="BZ740"/>
      <c r="CA740"/>
      <c r="CB740"/>
      <c r="CC740"/>
      <c r="CD740"/>
      <c r="CE740"/>
      <c r="CF740"/>
      <c r="CG740"/>
      <c r="CH740"/>
      <c r="CI740"/>
      <c r="CJ740"/>
      <c r="CK740"/>
      <c r="CL740"/>
      <c r="CN740"/>
    </row>
    <row r="741" spans="9:92" x14ac:dyDescent="0.35">
      <c r="I741"/>
      <c r="J741"/>
      <c r="R741"/>
      <c r="S741"/>
      <c r="T741"/>
      <c r="U741"/>
      <c r="V741"/>
      <c r="W741"/>
      <c r="X741"/>
      <c r="Y741"/>
      <c r="Z741"/>
      <c r="AA741"/>
      <c r="AB741"/>
      <c r="AC741"/>
      <c r="AD741"/>
      <c r="AE741"/>
      <c r="AF741"/>
      <c r="AG741"/>
      <c r="AH741"/>
      <c r="AI741"/>
      <c r="AJ741"/>
      <c r="AK741"/>
      <c r="AL741"/>
      <c r="AM741"/>
      <c r="AN741"/>
      <c r="AO741"/>
      <c r="AP741"/>
      <c r="AQ741"/>
      <c r="AR741"/>
      <c r="AS741"/>
      <c r="AT741"/>
      <c r="AU741"/>
      <c r="AV741"/>
      <c r="AW741"/>
      <c r="AX741"/>
      <c r="AY741"/>
      <c r="AZ741"/>
      <c r="BA741"/>
      <c r="BB741"/>
      <c r="BC741"/>
      <c r="BD741"/>
      <c r="BE741"/>
      <c r="BF741"/>
      <c r="BG741"/>
      <c r="BH741"/>
      <c r="BI741"/>
      <c r="BJ741"/>
      <c r="BK741"/>
      <c r="BL741"/>
      <c r="BM741"/>
      <c r="BN741"/>
      <c r="BO741"/>
      <c r="BP741"/>
      <c r="BQ741"/>
      <c r="BR741"/>
      <c r="BS741"/>
      <c r="BT741"/>
      <c r="BU741"/>
      <c r="BV741"/>
      <c r="BW741"/>
      <c r="BX741"/>
      <c r="BY741"/>
      <c r="BZ741"/>
      <c r="CA741"/>
      <c r="CB741"/>
      <c r="CC741"/>
      <c r="CD741"/>
      <c r="CE741"/>
      <c r="CF741"/>
      <c r="CG741"/>
      <c r="CH741"/>
      <c r="CI741"/>
      <c r="CJ741"/>
      <c r="CK741"/>
      <c r="CL741"/>
      <c r="CN741"/>
    </row>
    <row r="742" spans="9:92" x14ac:dyDescent="0.35">
      <c r="I742"/>
      <c r="J742"/>
      <c r="R742"/>
      <c r="S742"/>
      <c r="T742"/>
      <c r="U742"/>
      <c r="V742"/>
      <c r="W742"/>
      <c r="X742"/>
      <c r="Y742"/>
      <c r="Z742"/>
      <c r="AA742"/>
      <c r="AB742"/>
      <c r="AC742"/>
      <c r="AD742"/>
      <c r="AE742"/>
      <c r="AF742"/>
      <c r="AG742"/>
      <c r="AH742"/>
      <c r="AI742"/>
      <c r="AJ742"/>
      <c r="AK742"/>
      <c r="AL742"/>
      <c r="AM742"/>
      <c r="AN742"/>
      <c r="AO742"/>
      <c r="AP742"/>
      <c r="AQ742"/>
      <c r="AR742"/>
      <c r="AS742"/>
      <c r="AT742"/>
      <c r="AU742"/>
      <c r="AV742"/>
      <c r="AW742"/>
      <c r="AX742"/>
      <c r="AY742"/>
      <c r="AZ742"/>
      <c r="BA742"/>
      <c r="BB742"/>
      <c r="BC742"/>
      <c r="BD742"/>
      <c r="BE742"/>
      <c r="BF742"/>
      <c r="BG742"/>
      <c r="BH742"/>
      <c r="BI742"/>
      <c r="BJ742"/>
      <c r="BK742"/>
      <c r="BL742"/>
      <c r="BM742"/>
      <c r="BN742"/>
      <c r="BO742"/>
      <c r="BP742"/>
      <c r="BQ742"/>
      <c r="BR742"/>
      <c r="BS742"/>
      <c r="BT742"/>
      <c r="BU742"/>
      <c r="BV742"/>
      <c r="BW742"/>
      <c r="BX742"/>
      <c r="BY742"/>
      <c r="BZ742"/>
      <c r="CA742"/>
      <c r="CB742"/>
      <c r="CC742"/>
      <c r="CD742"/>
      <c r="CE742"/>
      <c r="CF742"/>
      <c r="CG742"/>
      <c r="CH742"/>
      <c r="CI742"/>
      <c r="CJ742"/>
      <c r="CK742"/>
      <c r="CL742"/>
      <c r="CN742"/>
    </row>
    <row r="743" spans="9:92" x14ac:dyDescent="0.35">
      <c r="I743"/>
      <c r="J743"/>
      <c r="R743"/>
      <c r="S743"/>
      <c r="T743"/>
      <c r="U743"/>
      <c r="V743"/>
      <c r="W743"/>
      <c r="X743"/>
      <c r="Y743"/>
      <c r="Z743"/>
      <c r="AA743"/>
      <c r="AB743"/>
      <c r="AC743"/>
      <c r="AD743"/>
      <c r="AE743"/>
      <c r="AF743"/>
      <c r="AG743"/>
      <c r="AH743"/>
      <c r="AI743"/>
      <c r="AJ743"/>
      <c r="AK743"/>
      <c r="AL743"/>
      <c r="AM743"/>
      <c r="AN743"/>
      <c r="AO743"/>
      <c r="AP743"/>
      <c r="AQ743"/>
      <c r="AR743"/>
      <c r="AS743"/>
      <c r="AT743"/>
      <c r="AU743"/>
      <c r="AV743"/>
      <c r="AW743"/>
      <c r="AX743"/>
      <c r="AY743"/>
      <c r="AZ743"/>
      <c r="BA743"/>
      <c r="BB743"/>
      <c r="BC743"/>
      <c r="BD743"/>
      <c r="BE743"/>
      <c r="BF743"/>
      <c r="BG743"/>
      <c r="BH743"/>
      <c r="BI743"/>
      <c r="BJ743"/>
      <c r="BK743"/>
      <c r="BL743"/>
      <c r="BM743"/>
      <c r="BN743"/>
      <c r="BO743"/>
      <c r="BP743"/>
      <c r="BQ743"/>
      <c r="BR743"/>
      <c r="BS743"/>
      <c r="BT743"/>
      <c r="BU743"/>
      <c r="BV743"/>
      <c r="BW743"/>
      <c r="BX743"/>
      <c r="BY743"/>
      <c r="BZ743"/>
      <c r="CA743"/>
      <c r="CB743"/>
      <c r="CC743"/>
      <c r="CD743"/>
      <c r="CE743"/>
      <c r="CF743"/>
      <c r="CG743"/>
      <c r="CH743"/>
      <c r="CI743"/>
      <c r="CJ743"/>
      <c r="CK743"/>
      <c r="CL743"/>
      <c r="CN743"/>
    </row>
    <row r="744" spans="9:92" x14ac:dyDescent="0.35">
      <c r="I744"/>
      <c r="J744"/>
      <c r="R744"/>
      <c r="S744"/>
      <c r="T744"/>
      <c r="U744"/>
      <c r="V744"/>
      <c r="W744"/>
      <c r="X744"/>
      <c r="Y744"/>
      <c r="Z744"/>
      <c r="AA744"/>
      <c r="AB744"/>
      <c r="AC744"/>
      <c r="AD744"/>
      <c r="AE744"/>
      <c r="AF744"/>
      <c r="AG744"/>
      <c r="AH744"/>
      <c r="AI744"/>
      <c r="AJ744"/>
      <c r="AK744"/>
      <c r="AL744"/>
      <c r="AM744"/>
      <c r="AN744"/>
      <c r="AO744"/>
      <c r="AP744"/>
      <c r="AQ744"/>
      <c r="AR744"/>
      <c r="AS744"/>
      <c r="AT744"/>
      <c r="AU744"/>
      <c r="AV744"/>
      <c r="AW744"/>
      <c r="AX744"/>
      <c r="AY744"/>
      <c r="AZ744"/>
      <c r="BA744"/>
      <c r="BB744"/>
      <c r="BC744"/>
      <c r="BD744"/>
      <c r="BE744"/>
      <c r="BF744"/>
      <c r="BG744"/>
      <c r="BH744"/>
      <c r="BI744"/>
      <c r="BJ744"/>
      <c r="BK744"/>
      <c r="BL744"/>
      <c r="BM744"/>
      <c r="BN744"/>
      <c r="BO744"/>
      <c r="BP744"/>
      <c r="BQ744"/>
      <c r="BR744"/>
      <c r="BS744"/>
      <c r="BT744"/>
      <c r="BU744"/>
      <c r="BV744"/>
      <c r="BW744"/>
      <c r="BX744"/>
      <c r="BY744"/>
      <c r="BZ744"/>
      <c r="CA744"/>
      <c r="CB744"/>
      <c r="CC744"/>
      <c r="CD744"/>
      <c r="CE744"/>
      <c r="CF744"/>
      <c r="CG744"/>
      <c r="CH744"/>
      <c r="CI744"/>
      <c r="CJ744"/>
      <c r="CK744"/>
      <c r="CL744"/>
      <c r="CN744"/>
    </row>
    <row r="745" spans="9:92" x14ac:dyDescent="0.35">
      <c r="I745"/>
      <c r="J745"/>
      <c r="R745"/>
      <c r="S745"/>
      <c r="T745"/>
      <c r="U745"/>
      <c r="V745"/>
      <c r="W745"/>
      <c r="X745"/>
      <c r="Y745"/>
      <c r="Z745"/>
      <c r="AA745"/>
      <c r="AB745"/>
      <c r="AC745"/>
      <c r="AD745"/>
      <c r="AE745"/>
      <c r="AF745"/>
      <c r="AG745"/>
      <c r="AH745"/>
      <c r="AI745"/>
      <c r="AJ745"/>
      <c r="AK745"/>
      <c r="AL745"/>
      <c r="AM745"/>
      <c r="AN745"/>
      <c r="AO745"/>
      <c r="AP745"/>
      <c r="AQ745"/>
      <c r="AR745"/>
      <c r="AS745"/>
      <c r="AT745"/>
      <c r="AU745"/>
      <c r="AV745"/>
      <c r="AW745"/>
      <c r="AX745"/>
      <c r="AY745"/>
      <c r="AZ745"/>
      <c r="BA745"/>
      <c r="BB745"/>
      <c r="BC745"/>
      <c r="BD745"/>
      <c r="BE745"/>
      <c r="BF745"/>
      <c r="BG745"/>
      <c r="BH745"/>
      <c r="BI745"/>
      <c r="BJ745"/>
      <c r="BK745"/>
      <c r="BL745"/>
      <c r="BM745"/>
      <c r="BN745"/>
      <c r="BO745"/>
      <c r="BP745"/>
      <c r="BQ745"/>
      <c r="BR745"/>
      <c r="BS745"/>
      <c r="BT745"/>
      <c r="BU745"/>
      <c r="BV745"/>
      <c r="BW745"/>
      <c r="BX745"/>
      <c r="BY745"/>
      <c r="BZ745"/>
      <c r="CA745"/>
      <c r="CB745"/>
      <c r="CC745"/>
      <c r="CD745"/>
      <c r="CE745"/>
      <c r="CF745"/>
      <c r="CG745"/>
      <c r="CH745"/>
      <c r="CI745"/>
      <c r="CJ745"/>
      <c r="CK745"/>
      <c r="CL745"/>
      <c r="CN745"/>
    </row>
    <row r="746" spans="9:92" x14ac:dyDescent="0.35">
      <c r="I746"/>
      <c r="J746"/>
      <c r="R746"/>
      <c r="S746"/>
      <c r="T746"/>
      <c r="U746"/>
      <c r="V746"/>
      <c r="W746"/>
      <c r="X746"/>
      <c r="Y746"/>
      <c r="Z746"/>
      <c r="AA746"/>
      <c r="AB746"/>
      <c r="AC746"/>
      <c r="AD746"/>
      <c r="AE746"/>
      <c r="AF746"/>
      <c r="AG746"/>
      <c r="AH746"/>
      <c r="AI746"/>
      <c r="AJ746"/>
      <c r="AK746"/>
      <c r="AL746"/>
      <c r="AM746"/>
      <c r="AN746"/>
      <c r="AO746"/>
      <c r="AP746"/>
      <c r="AQ746"/>
      <c r="AR746"/>
      <c r="AS746"/>
      <c r="AT746"/>
      <c r="AU746"/>
      <c r="AV746"/>
      <c r="AW746"/>
      <c r="AX746"/>
      <c r="AY746"/>
      <c r="AZ746"/>
      <c r="BA746"/>
      <c r="BB746"/>
      <c r="BC746"/>
      <c r="BD746"/>
      <c r="BE746"/>
      <c r="BF746"/>
      <c r="BG746"/>
      <c r="BH746"/>
      <c r="BI746"/>
      <c r="BJ746"/>
      <c r="BK746"/>
      <c r="BL746"/>
      <c r="BM746"/>
      <c r="BN746"/>
      <c r="BO746"/>
      <c r="BP746"/>
      <c r="BQ746"/>
      <c r="BR746"/>
      <c r="BS746"/>
      <c r="BT746"/>
      <c r="BU746"/>
      <c r="BV746"/>
      <c r="BW746"/>
      <c r="BX746"/>
      <c r="BY746"/>
      <c r="BZ746"/>
      <c r="CA746"/>
      <c r="CB746"/>
      <c r="CC746"/>
      <c r="CD746"/>
      <c r="CE746"/>
      <c r="CF746"/>
      <c r="CG746"/>
      <c r="CH746"/>
      <c r="CI746"/>
      <c r="CJ746"/>
      <c r="CK746"/>
      <c r="CL746"/>
      <c r="CN746"/>
    </row>
    <row r="747" spans="9:92" x14ac:dyDescent="0.35">
      <c r="I747"/>
      <c r="J747"/>
      <c r="R747"/>
      <c r="S747"/>
      <c r="T747"/>
      <c r="U747"/>
      <c r="V747"/>
      <c r="W747"/>
      <c r="X747"/>
      <c r="Y747"/>
      <c r="Z747"/>
      <c r="AA747"/>
      <c r="AB747"/>
      <c r="AC747"/>
      <c r="AD747"/>
      <c r="AE747"/>
      <c r="AF747"/>
      <c r="AG747"/>
      <c r="AH747"/>
      <c r="AI747"/>
      <c r="AJ747"/>
      <c r="AK747"/>
      <c r="AL747"/>
      <c r="AM747"/>
      <c r="AN747"/>
      <c r="AO747"/>
      <c r="AP747"/>
      <c r="AQ747"/>
      <c r="AR747"/>
      <c r="AS747"/>
      <c r="AT747"/>
      <c r="AU747"/>
      <c r="AV747"/>
      <c r="AW747"/>
      <c r="AX747"/>
      <c r="AY747"/>
      <c r="AZ747"/>
      <c r="BA747"/>
      <c r="BB747"/>
      <c r="BC747"/>
      <c r="BD747"/>
      <c r="BE747"/>
      <c r="BF747"/>
      <c r="BG747"/>
      <c r="BH747"/>
      <c r="BI747"/>
      <c r="BJ747"/>
      <c r="BK747"/>
      <c r="BL747"/>
      <c r="BM747"/>
      <c r="BN747"/>
      <c r="BO747"/>
      <c r="BP747"/>
      <c r="BQ747"/>
      <c r="BR747"/>
      <c r="BS747"/>
      <c r="BT747"/>
      <c r="BU747"/>
      <c r="BV747"/>
      <c r="BW747"/>
      <c r="BX747"/>
      <c r="BY747"/>
      <c r="BZ747"/>
      <c r="CA747"/>
      <c r="CB747"/>
      <c r="CC747"/>
      <c r="CD747"/>
      <c r="CE747"/>
      <c r="CF747"/>
      <c r="CG747"/>
      <c r="CH747"/>
      <c r="CI747"/>
      <c r="CJ747"/>
      <c r="CK747"/>
      <c r="CL747"/>
      <c r="CN747"/>
    </row>
    <row r="748" spans="9:92" x14ac:dyDescent="0.35">
      <c r="I748"/>
      <c r="J748"/>
      <c r="R748"/>
      <c r="S748"/>
      <c r="T748"/>
      <c r="U748"/>
      <c r="V748"/>
      <c r="W748"/>
      <c r="X748"/>
      <c r="Y748"/>
      <c r="Z748"/>
      <c r="AA748"/>
      <c r="AB748"/>
      <c r="AC748"/>
      <c r="AD748"/>
      <c r="AE748"/>
      <c r="AF748"/>
      <c r="AG748"/>
      <c r="AH748"/>
      <c r="AI748"/>
      <c r="AJ748"/>
      <c r="AK748"/>
      <c r="AL748"/>
      <c r="AM748"/>
      <c r="AN748"/>
      <c r="AO748"/>
      <c r="AP748"/>
      <c r="AQ748"/>
      <c r="AR748"/>
      <c r="AS748"/>
      <c r="AT748"/>
      <c r="AU748"/>
      <c r="AV748"/>
      <c r="AW748"/>
      <c r="AX748"/>
      <c r="AY748"/>
      <c r="AZ748"/>
      <c r="BA748"/>
      <c r="BB748"/>
      <c r="BC748"/>
      <c r="BD748"/>
      <c r="BE748"/>
      <c r="BF748"/>
      <c r="BG748"/>
      <c r="BH748"/>
      <c r="BI748"/>
      <c r="BJ748"/>
      <c r="BK748"/>
      <c r="BL748"/>
      <c r="BM748"/>
      <c r="BN748"/>
      <c r="BO748"/>
      <c r="BP748"/>
      <c r="BQ748"/>
      <c r="BR748"/>
      <c r="BS748"/>
      <c r="BT748"/>
      <c r="BU748"/>
      <c r="BV748"/>
      <c r="BW748"/>
      <c r="BX748"/>
      <c r="BY748"/>
      <c r="BZ748"/>
      <c r="CA748"/>
      <c r="CB748"/>
      <c r="CC748"/>
      <c r="CD748"/>
      <c r="CE748"/>
      <c r="CF748"/>
      <c r="CG748"/>
      <c r="CH748"/>
      <c r="CI748"/>
      <c r="CJ748"/>
      <c r="CK748"/>
      <c r="CL748"/>
      <c r="CN748"/>
    </row>
    <row r="749" spans="9:92" x14ac:dyDescent="0.35">
      <c r="I749"/>
      <c r="J749"/>
      <c r="R749"/>
      <c r="S749"/>
      <c r="T749"/>
      <c r="U749"/>
      <c r="V749"/>
      <c r="W749"/>
      <c r="X749"/>
      <c r="Y749"/>
      <c r="Z749"/>
      <c r="AA749"/>
      <c r="AB749"/>
      <c r="AC749"/>
      <c r="AD749"/>
      <c r="AE749"/>
      <c r="AF749"/>
      <c r="AG749"/>
      <c r="AH749"/>
      <c r="AI749"/>
      <c r="AJ749"/>
      <c r="AK749"/>
      <c r="AL749"/>
      <c r="AM749"/>
      <c r="AN749"/>
      <c r="AO749"/>
      <c r="AP749"/>
      <c r="AQ749"/>
      <c r="AR749"/>
      <c r="AS749"/>
      <c r="AT749"/>
      <c r="AU749"/>
      <c r="AV749"/>
      <c r="AW749"/>
      <c r="AX749"/>
      <c r="AY749"/>
      <c r="AZ749"/>
      <c r="BA749"/>
      <c r="BB749"/>
      <c r="BC749"/>
      <c r="BD749"/>
      <c r="BE749"/>
      <c r="BF749"/>
      <c r="BG749"/>
      <c r="BH749"/>
      <c r="BI749"/>
      <c r="BJ749"/>
      <c r="BK749"/>
      <c r="BL749"/>
      <c r="BM749"/>
      <c r="BN749"/>
      <c r="BO749"/>
      <c r="BP749"/>
      <c r="BQ749"/>
      <c r="BR749"/>
      <c r="BS749"/>
      <c r="BT749"/>
      <c r="BU749"/>
      <c r="BV749"/>
      <c r="BW749"/>
      <c r="BX749"/>
      <c r="BY749"/>
      <c r="BZ749"/>
      <c r="CA749"/>
      <c r="CB749"/>
      <c r="CC749"/>
      <c r="CD749"/>
      <c r="CE749"/>
      <c r="CF749"/>
      <c r="CG749"/>
      <c r="CH749"/>
      <c r="CI749"/>
      <c r="CJ749"/>
      <c r="CK749"/>
      <c r="CL749"/>
      <c r="CN749"/>
    </row>
    <row r="750" spans="9:92" x14ac:dyDescent="0.35">
      <c r="I750"/>
      <c r="J750"/>
      <c r="R750"/>
      <c r="S750"/>
      <c r="T750"/>
      <c r="U750"/>
      <c r="V750"/>
      <c r="W750"/>
      <c r="X750"/>
      <c r="Y750"/>
      <c r="Z750"/>
      <c r="AA750"/>
      <c r="AB750"/>
      <c r="AC750"/>
      <c r="AD750"/>
      <c r="AE750"/>
      <c r="AF750"/>
      <c r="AG750"/>
      <c r="AH750"/>
      <c r="AI750"/>
      <c r="AJ750"/>
      <c r="AK750"/>
      <c r="AL750"/>
      <c r="AM750"/>
      <c r="AN750"/>
      <c r="AO750"/>
      <c r="AP750"/>
      <c r="AQ750"/>
      <c r="AR750"/>
      <c r="AS750"/>
      <c r="AT750"/>
      <c r="AU750"/>
      <c r="AV750"/>
      <c r="AW750"/>
      <c r="AX750"/>
      <c r="AY750"/>
      <c r="AZ750"/>
      <c r="BA750"/>
      <c r="BB750"/>
      <c r="BC750"/>
      <c r="BD750"/>
      <c r="BE750"/>
      <c r="BF750"/>
      <c r="BG750"/>
      <c r="BH750"/>
      <c r="BI750"/>
      <c r="BJ750"/>
      <c r="BK750"/>
      <c r="BL750"/>
      <c r="BM750"/>
      <c r="BN750"/>
      <c r="BO750"/>
      <c r="BP750"/>
      <c r="BQ750"/>
      <c r="BR750"/>
      <c r="BS750"/>
      <c r="BT750"/>
      <c r="BU750"/>
      <c r="BV750"/>
      <c r="BW750"/>
      <c r="BX750"/>
      <c r="BY750"/>
      <c r="BZ750"/>
      <c r="CA750"/>
      <c r="CB750"/>
      <c r="CC750"/>
      <c r="CD750"/>
      <c r="CE750"/>
      <c r="CF750"/>
      <c r="CG750"/>
      <c r="CH750"/>
      <c r="CI750"/>
      <c r="CJ750"/>
      <c r="CK750"/>
      <c r="CL750"/>
      <c r="CN750"/>
    </row>
    <row r="751" spans="9:92" x14ac:dyDescent="0.35">
      <c r="I751"/>
      <c r="J751"/>
      <c r="R751"/>
      <c r="S751"/>
      <c r="T751"/>
      <c r="U751"/>
      <c r="V751"/>
      <c r="W751"/>
      <c r="X751"/>
      <c r="Y751"/>
      <c r="Z751"/>
      <c r="AA751"/>
      <c r="AB751"/>
      <c r="AC751"/>
      <c r="AD751"/>
      <c r="AE751"/>
      <c r="AF751"/>
      <c r="AG751"/>
      <c r="AH751"/>
      <c r="AI751"/>
      <c r="AJ751"/>
      <c r="AK751"/>
      <c r="AL751"/>
      <c r="AM751"/>
      <c r="AN751"/>
      <c r="AO751"/>
      <c r="AP751"/>
      <c r="AQ751"/>
      <c r="AR751"/>
      <c r="AS751"/>
      <c r="AT751"/>
      <c r="AU751"/>
      <c r="AV751"/>
      <c r="AW751"/>
      <c r="AX751"/>
      <c r="AY751"/>
      <c r="AZ751"/>
      <c r="BA751"/>
      <c r="BB751"/>
      <c r="BC751"/>
      <c r="BD751"/>
      <c r="BE751"/>
      <c r="BF751"/>
      <c r="BG751"/>
      <c r="BH751"/>
      <c r="BI751"/>
      <c r="BJ751"/>
      <c r="BK751"/>
      <c r="BL751"/>
      <c r="BM751"/>
      <c r="BN751"/>
      <c r="BO751"/>
      <c r="BP751"/>
      <c r="BQ751"/>
      <c r="BR751"/>
      <c r="BS751"/>
      <c r="BT751"/>
      <c r="BU751"/>
      <c r="BV751"/>
      <c r="BW751"/>
      <c r="BX751"/>
      <c r="BY751"/>
      <c r="BZ751"/>
      <c r="CA751"/>
      <c r="CB751"/>
      <c r="CC751"/>
      <c r="CD751"/>
      <c r="CE751"/>
      <c r="CF751"/>
      <c r="CG751"/>
      <c r="CH751"/>
      <c r="CI751"/>
      <c r="CJ751"/>
      <c r="CK751"/>
      <c r="CL751"/>
      <c r="CN751"/>
    </row>
    <row r="752" spans="9:92" x14ac:dyDescent="0.35">
      <c r="I752"/>
      <c r="J752"/>
      <c r="R752"/>
      <c r="S752"/>
      <c r="T752"/>
      <c r="U752"/>
      <c r="V752"/>
      <c r="W752"/>
      <c r="X752"/>
      <c r="Y752"/>
      <c r="Z752"/>
      <c r="AA752"/>
      <c r="AB752"/>
      <c r="AC752"/>
      <c r="AD752"/>
      <c r="AE752"/>
      <c r="AF752"/>
      <c r="AG752"/>
      <c r="AH752"/>
      <c r="AI752"/>
      <c r="AJ752"/>
      <c r="AK752"/>
      <c r="AL752"/>
      <c r="AM752"/>
      <c r="AN752"/>
      <c r="AO752"/>
      <c r="AP752"/>
      <c r="AQ752"/>
      <c r="AR752"/>
      <c r="AS752"/>
      <c r="AT752"/>
      <c r="AU752"/>
      <c r="AV752"/>
      <c r="AW752"/>
      <c r="AX752"/>
      <c r="AY752"/>
      <c r="AZ752"/>
      <c r="BA752"/>
      <c r="BB752"/>
      <c r="BC752"/>
      <c r="BD752"/>
      <c r="BE752"/>
      <c r="BF752"/>
      <c r="BG752"/>
      <c r="BH752"/>
      <c r="BI752"/>
      <c r="BJ752"/>
      <c r="BK752"/>
      <c r="BL752"/>
      <c r="BM752"/>
      <c r="BN752"/>
      <c r="BO752"/>
      <c r="BP752"/>
      <c r="BQ752"/>
      <c r="BR752"/>
      <c r="BS752"/>
      <c r="BT752"/>
      <c r="BU752"/>
      <c r="BV752"/>
      <c r="BW752"/>
      <c r="BX752"/>
      <c r="BY752"/>
      <c r="BZ752"/>
      <c r="CA752"/>
      <c r="CB752"/>
      <c r="CC752"/>
      <c r="CD752"/>
      <c r="CE752"/>
      <c r="CF752"/>
      <c r="CG752"/>
      <c r="CH752"/>
      <c r="CI752"/>
      <c r="CJ752"/>
      <c r="CK752"/>
      <c r="CL752"/>
      <c r="CN752"/>
    </row>
    <row r="753" spans="9:92" x14ac:dyDescent="0.35">
      <c r="I753"/>
      <c r="J753"/>
      <c r="R753"/>
      <c r="S753"/>
      <c r="T753"/>
      <c r="U753"/>
      <c r="V753"/>
      <c r="W753"/>
      <c r="X753"/>
      <c r="Y753"/>
      <c r="Z753"/>
      <c r="AA753"/>
      <c r="AB753"/>
      <c r="AC753"/>
      <c r="AD753"/>
      <c r="AE753"/>
      <c r="AF753"/>
      <c r="AG753"/>
      <c r="AH753"/>
      <c r="AI753"/>
      <c r="AJ753"/>
      <c r="AK753"/>
      <c r="AL753"/>
      <c r="AM753"/>
      <c r="AN753"/>
      <c r="AO753"/>
      <c r="AP753"/>
      <c r="AQ753"/>
      <c r="AR753"/>
      <c r="AS753"/>
      <c r="AT753"/>
      <c r="AU753"/>
      <c r="AV753"/>
      <c r="AW753"/>
      <c r="AX753"/>
      <c r="AY753"/>
      <c r="AZ753"/>
      <c r="BA753"/>
      <c r="BB753"/>
      <c r="BC753"/>
      <c r="BD753"/>
      <c r="BE753"/>
      <c r="BF753"/>
      <c r="BG753"/>
      <c r="BH753"/>
      <c r="BI753"/>
      <c r="BJ753"/>
      <c r="BK753"/>
      <c r="BL753"/>
      <c r="BM753"/>
      <c r="BN753"/>
      <c r="BO753"/>
      <c r="BP753"/>
      <c r="BQ753"/>
      <c r="BR753"/>
      <c r="BS753"/>
      <c r="BT753"/>
      <c r="BU753"/>
      <c r="BV753"/>
      <c r="BW753"/>
      <c r="BX753"/>
      <c r="BY753"/>
      <c r="BZ753"/>
      <c r="CA753"/>
      <c r="CB753"/>
      <c r="CC753"/>
      <c r="CD753"/>
      <c r="CE753"/>
      <c r="CF753"/>
      <c r="CG753"/>
      <c r="CH753"/>
      <c r="CI753"/>
      <c r="CJ753"/>
      <c r="CK753"/>
      <c r="CL753"/>
      <c r="CN753"/>
    </row>
    <row r="754" spans="9:92" x14ac:dyDescent="0.35">
      <c r="I754"/>
      <c r="J754"/>
      <c r="R754"/>
      <c r="S754"/>
      <c r="T754"/>
      <c r="U754"/>
      <c r="V754"/>
      <c r="W754"/>
      <c r="X754"/>
      <c r="Y754"/>
      <c r="Z754"/>
      <c r="AA754"/>
      <c r="AB754"/>
      <c r="AC754"/>
      <c r="AD754"/>
      <c r="AE754"/>
      <c r="AF754"/>
      <c r="AG754"/>
      <c r="AH754"/>
      <c r="AI754"/>
      <c r="AJ754"/>
      <c r="AK754"/>
      <c r="AL754"/>
      <c r="AM754"/>
      <c r="AN754"/>
      <c r="AO754"/>
      <c r="AP754"/>
      <c r="AQ754"/>
      <c r="AR754"/>
      <c r="AS754"/>
      <c r="AT754"/>
      <c r="AU754"/>
      <c r="AV754"/>
      <c r="AW754"/>
      <c r="AX754"/>
      <c r="AY754"/>
      <c r="AZ754"/>
      <c r="BA754"/>
      <c r="BB754"/>
      <c r="BC754"/>
      <c r="BD754"/>
      <c r="BE754"/>
      <c r="BF754"/>
      <c r="BG754"/>
      <c r="BH754"/>
      <c r="BI754"/>
      <c r="BJ754"/>
      <c r="BK754"/>
      <c r="BL754"/>
      <c r="BM754"/>
      <c r="BN754"/>
      <c r="BO754"/>
      <c r="BP754"/>
      <c r="BQ754"/>
      <c r="BR754"/>
      <c r="BS754"/>
      <c r="BT754"/>
      <c r="BU754"/>
      <c r="BV754"/>
      <c r="BW754"/>
      <c r="BX754"/>
      <c r="BY754"/>
      <c r="BZ754"/>
      <c r="CA754"/>
      <c r="CB754"/>
      <c r="CC754"/>
      <c r="CD754"/>
      <c r="CE754"/>
      <c r="CF754"/>
      <c r="CG754"/>
      <c r="CH754"/>
      <c r="CI754"/>
      <c r="CJ754"/>
      <c r="CK754"/>
      <c r="CL754"/>
      <c r="CN754"/>
    </row>
    <row r="755" spans="9:92" x14ac:dyDescent="0.35">
      <c r="I755"/>
      <c r="J755"/>
      <c r="R755"/>
      <c r="S755"/>
      <c r="T755"/>
      <c r="U755"/>
      <c r="V755"/>
      <c r="W755"/>
      <c r="X755"/>
      <c r="Y755"/>
      <c r="Z755"/>
      <c r="AA755"/>
      <c r="AB755"/>
      <c r="AC755"/>
      <c r="AD755"/>
      <c r="AE755"/>
      <c r="AF755"/>
      <c r="AG755"/>
      <c r="AH755"/>
      <c r="AI755"/>
      <c r="AJ755"/>
      <c r="AK755"/>
      <c r="AL755"/>
      <c r="AM755"/>
      <c r="AN755"/>
      <c r="AO755"/>
      <c r="AP755"/>
      <c r="AQ755"/>
      <c r="AR755"/>
      <c r="AS755"/>
      <c r="AT755"/>
      <c r="AU755"/>
      <c r="AV755"/>
      <c r="AW755"/>
      <c r="AX755"/>
      <c r="AY755"/>
      <c r="AZ755"/>
      <c r="BA755"/>
      <c r="BB755"/>
      <c r="BC755"/>
      <c r="BD755"/>
      <c r="BE755"/>
      <c r="BF755"/>
      <c r="BG755"/>
      <c r="BH755"/>
      <c r="BI755"/>
      <c r="BJ755"/>
      <c r="BK755"/>
      <c r="BL755"/>
      <c r="BM755"/>
      <c r="BN755"/>
      <c r="BO755"/>
      <c r="BP755"/>
      <c r="BQ755"/>
      <c r="BR755"/>
      <c r="BS755"/>
      <c r="BT755"/>
      <c r="BU755"/>
      <c r="BV755"/>
      <c r="BW755"/>
      <c r="BX755"/>
      <c r="BY755"/>
      <c r="BZ755"/>
      <c r="CA755"/>
      <c r="CB755"/>
      <c r="CC755"/>
      <c r="CD755"/>
      <c r="CE755"/>
      <c r="CF755"/>
      <c r="CG755"/>
      <c r="CH755"/>
      <c r="CI755"/>
      <c r="CJ755"/>
      <c r="CK755"/>
      <c r="CL755"/>
      <c r="CN755"/>
    </row>
    <row r="756" spans="9:92" x14ac:dyDescent="0.35">
      <c r="I756"/>
      <c r="J756"/>
      <c r="R756"/>
      <c r="S756"/>
      <c r="T756"/>
      <c r="U756"/>
      <c r="V756"/>
      <c r="W756"/>
      <c r="X756"/>
      <c r="Y756"/>
      <c r="Z756"/>
      <c r="AA756"/>
      <c r="AB756"/>
      <c r="AC756"/>
      <c r="AD756"/>
      <c r="AE756"/>
      <c r="AF756"/>
      <c r="AG756"/>
      <c r="AH756"/>
      <c r="AI756"/>
      <c r="AJ756"/>
      <c r="AK756"/>
      <c r="AL756"/>
      <c r="AM756"/>
      <c r="AN756"/>
      <c r="AO756"/>
      <c r="AP756"/>
      <c r="AQ756"/>
      <c r="AR756"/>
      <c r="AS756"/>
      <c r="AT756"/>
      <c r="AU756"/>
      <c r="AV756"/>
      <c r="AW756"/>
      <c r="AX756"/>
      <c r="AY756"/>
      <c r="AZ756"/>
      <c r="BA756"/>
      <c r="BB756"/>
      <c r="BC756"/>
      <c r="BD756"/>
      <c r="BE756"/>
      <c r="BF756"/>
      <c r="BG756"/>
      <c r="BH756"/>
      <c r="BI756"/>
      <c r="BJ756"/>
      <c r="BK756"/>
      <c r="BL756"/>
      <c r="BM756"/>
      <c r="BN756"/>
      <c r="BO756"/>
      <c r="BP756"/>
      <c r="BQ756"/>
      <c r="BR756"/>
      <c r="BS756"/>
      <c r="BT756"/>
      <c r="BU756"/>
      <c r="BV756"/>
      <c r="BW756"/>
      <c r="BX756"/>
      <c r="BY756"/>
      <c r="BZ756"/>
      <c r="CA756"/>
      <c r="CB756"/>
      <c r="CC756"/>
      <c r="CD756"/>
      <c r="CE756"/>
      <c r="CF756"/>
      <c r="CG756"/>
      <c r="CH756"/>
      <c r="CI756"/>
      <c r="CJ756"/>
      <c r="CK756"/>
      <c r="CL756"/>
      <c r="CN756"/>
    </row>
    <row r="757" spans="9:92" x14ac:dyDescent="0.35">
      <c r="I757"/>
      <c r="J757"/>
      <c r="R757"/>
      <c r="S757"/>
      <c r="T757"/>
      <c r="U757"/>
      <c r="V757"/>
      <c r="W757"/>
      <c r="X757"/>
      <c r="Y757"/>
      <c r="Z757"/>
      <c r="AA757"/>
      <c r="AB757"/>
      <c r="AC757"/>
      <c r="AD757"/>
      <c r="AE757"/>
      <c r="AF757"/>
      <c r="AG757"/>
      <c r="AH757"/>
      <c r="AI757"/>
      <c r="AJ757"/>
      <c r="AK757"/>
      <c r="AL757"/>
      <c r="AM757"/>
      <c r="AN757"/>
      <c r="AO757"/>
      <c r="AP757"/>
      <c r="AQ757"/>
      <c r="AR757"/>
      <c r="AS757"/>
      <c r="AT757"/>
      <c r="AU757"/>
      <c r="AV757"/>
      <c r="AW757"/>
      <c r="AX757"/>
      <c r="AY757"/>
      <c r="AZ757"/>
      <c r="BA757"/>
      <c r="BB757"/>
      <c r="BC757"/>
      <c r="BD757"/>
      <c r="BE757"/>
      <c r="BF757"/>
      <c r="BG757"/>
      <c r="BH757"/>
      <c r="BI757"/>
      <c r="BJ757"/>
      <c r="BK757"/>
      <c r="BL757"/>
      <c r="BM757"/>
      <c r="BN757"/>
      <c r="BO757"/>
      <c r="BP757"/>
      <c r="BQ757"/>
      <c r="BR757"/>
      <c r="BS757"/>
      <c r="BT757"/>
      <c r="BU757"/>
      <c r="BV757"/>
      <c r="BW757"/>
      <c r="BX757"/>
      <c r="BY757"/>
      <c r="BZ757"/>
      <c r="CA757"/>
      <c r="CB757"/>
      <c r="CC757"/>
      <c r="CD757"/>
      <c r="CE757"/>
      <c r="CF757"/>
      <c r="CG757"/>
      <c r="CH757"/>
      <c r="CI757"/>
      <c r="CJ757"/>
      <c r="CK757"/>
      <c r="CL757"/>
      <c r="CN757"/>
    </row>
    <row r="758" spans="9:92" x14ac:dyDescent="0.35">
      <c r="I758"/>
      <c r="J758"/>
      <c r="R758"/>
      <c r="S758"/>
      <c r="T758"/>
      <c r="U758"/>
      <c r="V758"/>
      <c r="W758"/>
      <c r="X758"/>
      <c r="Y758"/>
      <c r="Z758"/>
      <c r="AA758"/>
      <c r="AB758"/>
      <c r="AC758"/>
      <c r="AD758"/>
      <c r="AE758"/>
      <c r="AF758"/>
      <c r="AG758"/>
      <c r="AH758"/>
      <c r="AI758"/>
      <c r="AJ758"/>
      <c r="AK758"/>
      <c r="AL758"/>
      <c r="AM758"/>
      <c r="AN758"/>
      <c r="AO758"/>
      <c r="AP758"/>
      <c r="AQ758"/>
      <c r="AR758"/>
      <c r="AS758"/>
      <c r="AT758"/>
      <c r="AU758"/>
      <c r="AV758"/>
      <c r="AW758"/>
      <c r="AX758"/>
      <c r="AY758"/>
      <c r="AZ758"/>
      <c r="BA758"/>
      <c r="BB758"/>
      <c r="BC758"/>
      <c r="BD758"/>
      <c r="BE758"/>
      <c r="BF758"/>
      <c r="BG758"/>
      <c r="BH758"/>
      <c r="BI758"/>
      <c r="BJ758"/>
      <c r="BK758"/>
      <c r="BL758"/>
      <c r="BM758"/>
      <c r="BN758"/>
      <c r="BO758"/>
      <c r="BP758"/>
      <c r="BQ758"/>
      <c r="BR758"/>
      <c r="BS758"/>
      <c r="BT758"/>
      <c r="BU758"/>
      <c r="BV758"/>
      <c r="BW758"/>
      <c r="BX758"/>
      <c r="BY758"/>
      <c r="BZ758"/>
      <c r="CA758"/>
      <c r="CB758"/>
      <c r="CC758"/>
      <c r="CD758"/>
      <c r="CE758"/>
      <c r="CF758"/>
      <c r="CG758"/>
      <c r="CH758"/>
      <c r="CI758"/>
      <c r="CJ758"/>
      <c r="CK758"/>
      <c r="CL758"/>
      <c r="CN758"/>
    </row>
    <row r="759" spans="9:92" x14ac:dyDescent="0.35">
      <c r="I759"/>
      <c r="J759"/>
      <c r="R759"/>
      <c r="S759"/>
      <c r="T759"/>
      <c r="U759"/>
      <c r="V759"/>
      <c r="W759"/>
      <c r="X759"/>
      <c r="Y759"/>
      <c r="Z759"/>
      <c r="AA759"/>
      <c r="AB759"/>
      <c r="AC759"/>
      <c r="AD759"/>
      <c r="AE759"/>
      <c r="AF759"/>
      <c r="AG759"/>
      <c r="AH759"/>
      <c r="AI759"/>
      <c r="AJ759"/>
      <c r="AK759"/>
      <c r="AL759"/>
      <c r="AM759"/>
      <c r="AN759"/>
      <c r="AO759"/>
      <c r="AP759"/>
      <c r="AQ759"/>
      <c r="AR759"/>
      <c r="AS759"/>
      <c r="AT759"/>
      <c r="AU759"/>
      <c r="AV759"/>
      <c r="AW759"/>
      <c r="AX759"/>
      <c r="AY759"/>
      <c r="AZ759"/>
      <c r="BA759"/>
      <c r="BB759"/>
      <c r="BC759"/>
      <c r="BD759"/>
      <c r="BE759"/>
      <c r="BF759"/>
      <c r="BG759"/>
      <c r="BH759"/>
      <c r="BI759"/>
      <c r="BJ759"/>
      <c r="BK759"/>
      <c r="BL759"/>
      <c r="BM759"/>
      <c r="BN759"/>
      <c r="BO759"/>
      <c r="BP759"/>
      <c r="BQ759"/>
      <c r="BR759"/>
      <c r="BS759"/>
      <c r="BT759"/>
      <c r="BU759"/>
      <c r="BV759"/>
      <c r="BW759"/>
      <c r="BX759"/>
      <c r="BY759"/>
      <c r="BZ759"/>
      <c r="CA759"/>
      <c r="CB759"/>
      <c r="CC759"/>
      <c r="CD759"/>
      <c r="CE759"/>
      <c r="CF759"/>
      <c r="CG759"/>
      <c r="CH759"/>
      <c r="CI759"/>
      <c r="CJ759"/>
      <c r="CK759"/>
      <c r="CL759"/>
      <c r="CN759"/>
    </row>
    <row r="760" spans="9:92" x14ac:dyDescent="0.35">
      <c r="I760"/>
      <c r="J760"/>
      <c r="R760"/>
      <c r="S760"/>
      <c r="T760"/>
      <c r="U760"/>
      <c r="V760"/>
      <c r="W760"/>
      <c r="X760"/>
      <c r="Y760"/>
      <c r="Z760"/>
      <c r="AA760"/>
      <c r="AB760"/>
      <c r="AC760"/>
      <c r="AD760"/>
      <c r="AE760"/>
      <c r="AF760"/>
      <c r="AG760"/>
      <c r="AH760"/>
      <c r="AI760"/>
      <c r="AJ760"/>
      <c r="AK760"/>
      <c r="AL760"/>
      <c r="AM760"/>
      <c r="AN760"/>
      <c r="AO760"/>
      <c r="AP760"/>
      <c r="AQ760"/>
      <c r="AR760"/>
      <c r="AS760"/>
      <c r="AT760"/>
      <c r="AU760"/>
      <c r="AV760"/>
      <c r="AW760"/>
      <c r="AX760"/>
      <c r="AY760"/>
      <c r="AZ760"/>
      <c r="BA760"/>
      <c r="BB760"/>
      <c r="BC760"/>
      <c r="BD760"/>
      <c r="BE760"/>
      <c r="BF760"/>
      <c r="BG760"/>
      <c r="BH760"/>
      <c r="BI760"/>
      <c r="BJ760"/>
      <c r="BK760"/>
      <c r="BL760"/>
      <c r="BM760"/>
      <c r="BN760"/>
      <c r="BO760"/>
      <c r="BP760"/>
      <c r="BQ760"/>
      <c r="BR760"/>
      <c r="BS760"/>
      <c r="BT760"/>
      <c r="BU760"/>
      <c r="BV760"/>
      <c r="BW760"/>
      <c r="BX760"/>
      <c r="BY760"/>
      <c r="BZ760"/>
      <c r="CA760"/>
      <c r="CB760"/>
      <c r="CC760"/>
      <c r="CD760"/>
      <c r="CE760"/>
      <c r="CF760"/>
      <c r="CG760"/>
      <c r="CH760"/>
      <c r="CI760"/>
      <c r="CJ760"/>
      <c r="CK760"/>
      <c r="CL760"/>
      <c r="CN760"/>
    </row>
    <row r="761" spans="9:92" x14ac:dyDescent="0.35">
      <c r="I761"/>
      <c r="J761"/>
      <c r="R761"/>
      <c r="S761"/>
      <c r="T761"/>
      <c r="U761"/>
      <c r="V761"/>
      <c r="W761"/>
      <c r="X761"/>
      <c r="Y761"/>
      <c r="Z761"/>
      <c r="AA761"/>
      <c r="AB761"/>
      <c r="AC761"/>
      <c r="AD761"/>
      <c r="AE761"/>
      <c r="AF761"/>
      <c r="AG761"/>
      <c r="AH761"/>
      <c r="AI761"/>
      <c r="AJ761"/>
      <c r="AK761"/>
      <c r="AL761"/>
      <c r="AM761"/>
      <c r="AN761"/>
      <c r="AO761"/>
      <c r="AP761"/>
      <c r="AQ761"/>
      <c r="AR761"/>
      <c r="AS761"/>
      <c r="AT761"/>
      <c r="AU761"/>
      <c r="AV761"/>
      <c r="AW761"/>
      <c r="AX761"/>
      <c r="AY761"/>
      <c r="AZ761"/>
      <c r="BA761"/>
      <c r="BB761"/>
      <c r="BC761"/>
      <c r="BD761"/>
      <c r="BE761"/>
      <c r="BF761"/>
      <c r="BG761"/>
      <c r="BH761"/>
      <c r="BI761"/>
      <c r="BJ761"/>
      <c r="BK761"/>
      <c r="BL761"/>
      <c r="BM761"/>
      <c r="BN761"/>
      <c r="BO761"/>
      <c r="BP761"/>
      <c r="BQ761"/>
      <c r="BR761"/>
      <c r="BS761"/>
      <c r="BT761"/>
      <c r="BU761"/>
      <c r="BV761"/>
      <c r="BW761"/>
      <c r="BX761"/>
      <c r="BY761"/>
      <c r="BZ761"/>
      <c r="CA761"/>
      <c r="CB761"/>
      <c r="CC761"/>
      <c r="CD761"/>
      <c r="CE761"/>
      <c r="CF761"/>
      <c r="CG761"/>
      <c r="CH761"/>
      <c r="CI761"/>
      <c r="CJ761"/>
      <c r="CK761"/>
      <c r="CL761"/>
      <c r="CN761"/>
    </row>
    <row r="762" spans="9:92" x14ac:dyDescent="0.35">
      <c r="I762"/>
      <c r="J762"/>
      <c r="R762"/>
      <c r="S762"/>
      <c r="T762"/>
      <c r="U762"/>
      <c r="V762"/>
      <c r="W762"/>
      <c r="X762"/>
      <c r="Y762"/>
      <c r="Z762"/>
      <c r="AA762"/>
      <c r="AB762"/>
      <c r="AC762"/>
      <c r="AD762"/>
      <c r="AE762"/>
      <c r="AF762"/>
      <c r="AG762"/>
      <c r="AH762"/>
      <c r="AI762"/>
      <c r="AJ762"/>
      <c r="AK762"/>
      <c r="AL762"/>
      <c r="AM762"/>
      <c r="AN762"/>
      <c r="AO762"/>
      <c r="AP762"/>
      <c r="AQ762"/>
      <c r="AR762"/>
      <c r="AS762"/>
      <c r="AT762"/>
      <c r="AU762"/>
      <c r="AV762"/>
      <c r="AW762"/>
      <c r="AX762"/>
      <c r="AY762"/>
      <c r="AZ762"/>
      <c r="BA762"/>
      <c r="BB762"/>
      <c r="BC762"/>
      <c r="BD762"/>
      <c r="BE762"/>
      <c r="BF762"/>
      <c r="BG762"/>
      <c r="BH762"/>
      <c r="BI762"/>
      <c r="BJ762"/>
      <c r="BK762"/>
      <c r="BL762"/>
      <c r="BM762"/>
      <c r="BN762"/>
      <c r="BO762"/>
      <c r="BP762"/>
      <c r="BQ762"/>
      <c r="BR762"/>
      <c r="BS762"/>
      <c r="BT762"/>
      <c r="BU762"/>
      <c r="BV762"/>
      <c r="BW762"/>
      <c r="BX762"/>
      <c r="BY762"/>
      <c r="BZ762"/>
      <c r="CA762"/>
      <c r="CB762"/>
      <c r="CC762"/>
      <c r="CD762"/>
      <c r="CE762"/>
      <c r="CF762"/>
      <c r="CG762"/>
      <c r="CH762"/>
      <c r="CI762"/>
      <c r="CJ762"/>
      <c r="CK762"/>
      <c r="CL762"/>
      <c r="CN762"/>
    </row>
    <row r="763" spans="9:92" x14ac:dyDescent="0.35">
      <c r="I763"/>
      <c r="J763"/>
      <c r="R763"/>
      <c r="S763"/>
      <c r="T763"/>
      <c r="U763"/>
      <c r="V763"/>
      <c r="W763"/>
      <c r="X763"/>
      <c r="Y763"/>
      <c r="Z763"/>
      <c r="AA763"/>
      <c r="AB763"/>
      <c r="AC763"/>
      <c r="AD763"/>
      <c r="AE763"/>
      <c r="AF763"/>
      <c r="AG763"/>
      <c r="AH763"/>
      <c r="AI763"/>
      <c r="AJ763"/>
      <c r="AK763"/>
      <c r="AL763"/>
      <c r="AM763"/>
      <c r="AN763"/>
      <c r="AO763"/>
      <c r="AP763"/>
      <c r="AQ763"/>
      <c r="AR763"/>
      <c r="AS763"/>
      <c r="AT763"/>
      <c r="AU763"/>
      <c r="AV763"/>
      <c r="AW763"/>
      <c r="AX763"/>
      <c r="AY763"/>
      <c r="AZ763"/>
      <c r="BA763"/>
      <c r="BB763"/>
      <c r="BC763"/>
      <c r="BD763"/>
      <c r="BE763"/>
      <c r="BF763"/>
      <c r="BG763"/>
      <c r="BH763"/>
      <c r="BI763"/>
      <c r="BJ763"/>
      <c r="BK763"/>
      <c r="BL763"/>
      <c r="BM763"/>
      <c r="BN763"/>
      <c r="BO763"/>
      <c r="BP763"/>
      <c r="BQ763"/>
      <c r="BR763"/>
      <c r="BS763"/>
      <c r="BT763"/>
      <c r="BU763"/>
      <c r="BV763"/>
      <c r="BW763"/>
      <c r="BX763"/>
      <c r="BY763"/>
      <c r="BZ763"/>
      <c r="CA763"/>
      <c r="CB763"/>
      <c r="CC763"/>
      <c r="CD763"/>
      <c r="CE763"/>
      <c r="CF763"/>
      <c r="CG763"/>
      <c r="CH763"/>
      <c r="CI763"/>
      <c r="CJ763"/>
      <c r="CK763"/>
      <c r="CL763"/>
      <c r="CN763"/>
    </row>
    <row r="764" spans="9:92" x14ac:dyDescent="0.35">
      <c r="I764"/>
      <c r="J764"/>
      <c r="R764"/>
      <c r="S764"/>
      <c r="T764"/>
      <c r="U764"/>
      <c r="V764"/>
      <c r="W764"/>
      <c r="X764"/>
      <c r="Y764"/>
      <c r="Z764"/>
      <c r="AA764"/>
      <c r="AB764"/>
      <c r="AC764"/>
      <c r="AD764"/>
      <c r="AE764"/>
      <c r="AF764"/>
      <c r="AG764"/>
      <c r="AH764"/>
      <c r="AI764"/>
      <c r="AJ764"/>
      <c r="AK764"/>
      <c r="AL764"/>
      <c r="AM764"/>
      <c r="AN764"/>
      <c r="AO764"/>
      <c r="AP764"/>
      <c r="AQ764"/>
      <c r="AR764"/>
      <c r="AS764"/>
      <c r="AT764"/>
      <c r="AU764"/>
      <c r="AV764"/>
      <c r="AW764"/>
      <c r="AX764"/>
      <c r="AY764"/>
      <c r="AZ764"/>
      <c r="BA764"/>
      <c r="BB764"/>
      <c r="BC764"/>
      <c r="BD764"/>
      <c r="BE764"/>
      <c r="BF764"/>
      <c r="BG764"/>
      <c r="BH764"/>
      <c r="BI764"/>
      <c r="BJ764"/>
      <c r="BK764"/>
      <c r="BL764"/>
      <c r="BM764"/>
      <c r="BN764"/>
      <c r="BO764"/>
      <c r="BP764"/>
      <c r="BQ764"/>
      <c r="BR764"/>
      <c r="BS764"/>
      <c r="BT764"/>
      <c r="BU764"/>
      <c r="BV764"/>
      <c r="BW764"/>
      <c r="BX764"/>
      <c r="BY764"/>
      <c r="BZ764"/>
      <c r="CA764"/>
      <c r="CB764"/>
      <c r="CC764"/>
      <c r="CD764"/>
      <c r="CE764"/>
      <c r="CF764"/>
      <c r="CG764"/>
      <c r="CH764"/>
      <c r="CI764"/>
      <c r="CJ764"/>
      <c r="CK764"/>
      <c r="CL764"/>
      <c r="CN764"/>
    </row>
    <row r="765" spans="9:92" x14ac:dyDescent="0.35">
      <c r="I765"/>
      <c r="J765"/>
      <c r="R765"/>
      <c r="S765"/>
      <c r="T765"/>
      <c r="U765"/>
      <c r="V765"/>
      <c r="W765"/>
      <c r="X765"/>
      <c r="Y765"/>
      <c r="Z765"/>
      <c r="AA765"/>
      <c r="AB765"/>
      <c r="AC765"/>
      <c r="AD765"/>
      <c r="AE765"/>
      <c r="AF765"/>
      <c r="AG765"/>
      <c r="AH765"/>
      <c r="AI765"/>
      <c r="AJ765"/>
      <c r="AK765"/>
      <c r="AL765"/>
      <c r="AM765"/>
      <c r="AN765"/>
      <c r="AO765"/>
      <c r="AP765"/>
      <c r="AQ765"/>
      <c r="AR765"/>
      <c r="AS765"/>
      <c r="AT765"/>
      <c r="AU765"/>
      <c r="AV765"/>
      <c r="AW765"/>
      <c r="AX765"/>
      <c r="AY765"/>
      <c r="AZ765"/>
      <c r="BA765"/>
      <c r="BB765"/>
      <c r="BC765"/>
      <c r="BD765"/>
      <c r="BE765"/>
      <c r="BF765"/>
      <c r="BG765"/>
      <c r="BH765"/>
      <c r="BI765"/>
      <c r="BJ765"/>
      <c r="BK765"/>
      <c r="BL765"/>
      <c r="BM765"/>
      <c r="BN765"/>
      <c r="BO765"/>
      <c r="BP765"/>
      <c r="BQ765"/>
      <c r="BR765"/>
      <c r="BS765"/>
      <c r="BT765"/>
      <c r="BU765"/>
      <c r="BV765"/>
      <c r="BW765"/>
      <c r="BX765"/>
      <c r="BY765"/>
      <c r="BZ765"/>
      <c r="CA765"/>
      <c r="CB765"/>
      <c r="CC765"/>
      <c r="CD765"/>
      <c r="CE765"/>
      <c r="CF765"/>
      <c r="CG765"/>
      <c r="CH765"/>
      <c r="CI765"/>
      <c r="CJ765"/>
      <c r="CK765"/>
      <c r="CL765"/>
      <c r="CN765"/>
    </row>
    <row r="766" spans="9:92" x14ac:dyDescent="0.35">
      <c r="I766"/>
      <c r="J766"/>
      <c r="R766"/>
      <c r="S766"/>
      <c r="T766"/>
      <c r="U766"/>
      <c r="V766"/>
      <c r="W766"/>
      <c r="X766"/>
      <c r="Y766"/>
      <c r="Z766"/>
      <c r="AA766"/>
      <c r="AB766"/>
      <c r="AC766"/>
      <c r="AD766"/>
      <c r="AE766"/>
      <c r="AF766"/>
      <c r="AG766"/>
      <c r="AH766"/>
      <c r="AI766"/>
      <c r="AJ766"/>
      <c r="AK766"/>
      <c r="AL766"/>
      <c r="AM766"/>
      <c r="AN766"/>
      <c r="AO766"/>
      <c r="AP766"/>
      <c r="AQ766"/>
      <c r="AR766"/>
      <c r="AS766"/>
      <c r="AT766"/>
      <c r="AU766"/>
      <c r="AV766"/>
      <c r="AW766"/>
      <c r="AX766"/>
      <c r="AY766"/>
      <c r="AZ766"/>
      <c r="BA766"/>
      <c r="BB766"/>
      <c r="BC766"/>
      <c r="BD766"/>
      <c r="BE766"/>
      <c r="BF766"/>
      <c r="BG766"/>
      <c r="BH766"/>
      <c r="BI766"/>
      <c r="BJ766"/>
      <c r="BK766"/>
      <c r="BL766"/>
      <c r="BM766"/>
      <c r="BN766"/>
      <c r="BO766"/>
      <c r="BP766"/>
      <c r="BQ766"/>
      <c r="BR766"/>
      <c r="BS766"/>
      <c r="BT766"/>
      <c r="BU766"/>
      <c r="BV766"/>
      <c r="BW766"/>
      <c r="BX766"/>
      <c r="BY766"/>
      <c r="BZ766"/>
      <c r="CA766"/>
      <c r="CB766"/>
      <c r="CC766"/>
      <c r="CD766"/>
      <c r="CE766"/>
      <c r="CF766"/>
      <c r="CG766"/>
      <c r="CH766"/>
      <c r="CI766"/>
      <c r="CJ766"/>
      <c r="CK766"/>
      <c r="CL766"/>
      <c r="CN766"/>
    </row>
    <row r="767" spans="9:92" x14ac:dyDescent="0.35">
      <c r="I767"/>
      <c r="J767"/>
      <c r="R767"/>
      <c r="S767"/>
      <c r="T767"/>
      <c r="U767"/>
      <c r="V767"/>
      <c r="W767"/>
      <c r="X767"/>
      <c r="Y767"/>
      <c r="Z767"/>
      <c r="AA767"/>
      <c r="AB767"/>
      <c r="AC767"/>
      <c r="AD767"/>
      <c r="AE767"/>
      <c r="AF767"/>
      <c r="AG767"/>
      <c r="AH767"/>
      <c r="AI767"/>
      <c r="AJ767"/>
      <c r="AK767"/>
      <c r="AL767"/>
      <c r="AM767"/>
      <c r="AN767"/>
      <c r="AO767"/>
      <c r="AP767"/>
      <c r="AQ767"/>
      <c r="AR767"/>
      <c r="AS767"/>
      <c r="AT767"/>
      <c r="AU767"/>
      <c r="AV767"/>
      <c r="AW767"/>
      <c r="AX767"/>
      <c r="AY767"/>
      <c r="AZ767"/>
      <c r="BA767"/>
      <c r="BB767"/>
      <c r="BC767"/>
      <c r="BD767"/>
      <c r="BE767"/>
      <c r="BF767"/>
      <c r="BG767"/>
      <c r="BH767"/>
      <c r="BI767"/>
      <c r="BJ767"/>
      <c r="BK767"/>
      <c r="BL767"/>
      <c r="BM767"/>
      <c r="BN767"/>
      <c r="BO767"/>
      <c r="BP767"/>
      <c r="BQ767"/>
      <c r="BR767"/>
      <c r="BS767"/>
      <c r="BT767"/>
      <c r="BU767"/>
      <c r="BV767"/>
      <c r="BW767"/>
      <c r="BX767"/>
      <c r="BY767"/>
      <c r="BZ767"/>
      <c r="CA767"/>
      <c r="CB767"/>
      <c r="CC767"/>
      <c r="CD767"/>
      <c r="CE767"/>
      <c r="CF767"/>
      <c r="CG767"/>
      <c r="CH767"/>
      <c r="CI767"/>
      <c r="CJ767"/>
      <c r="CK767"/>
      <c r="CL767"/>
      <c r="CN767"/>
    </row>
    <row r="768" spans="9:92" x14ac:dyDescent="0.35">
      <c r="I768"/>
      <c r="J768"/>
      <c r="R768"/>
      <c r="S768"/>
      <c r="T768"/>
      <c r="U768"/>
      <c r="V768"/>
      <c r="W768"/>
      <c r="X768"/>
      <c r="Y768"/>
      <c r="Z768"/>
      <c r="AA768"/>
      <c r="AB768"/>
      <c r="AC768"/>
      <c r="AD768"/>
      <c r="AE768"/>
      <c r="AF768"/>
      <c r="AG768"/>
      <c r="AH768"/>
      <c r="AI768"/>
      <c r="AJ768"/>
      <c r="AK768"/>
      <c r="AL768"/>
      <c r="AM768"/>
      <c r="AN768"/>
      <c r="AO768"/>
      <c r="AP768"/>
      <c r="AQ768"/>
      <c r="AR768"/>
      <c r="AS768"/>
      <c r="AT768"/>
      <c r="AU768"/>
      <c r="AV768"/>
      <c r="AW768"/>
      <c r="AX768"/>
      <c r="AY768"/>
      <c r="AZ768"/>
      <c r="BA768"/>
      <c r="BB768"/>
      <c r="BC768"/>
      <c r="BD768"/>
      <c r="BE768"/>
      <c r="BF768"/>
      <c r="BG768"/>
      <c r="BH768"/>
      <c r="BI768"/>
      <c r="BJ768"/>
      <c r="BK768"/>
      <c r="BL768"/>
      <c r="BM768"/>
      <c r="BN768"/>
      <c r="BO768"/>
      <c r="BP768"/>
      <c r="BQ768"/>
      <c r="BR768"/>
      <c r="BS768"/>
      <c r="BT768"/>
      <c r="BU768"/>
      <c r="BV768"/>
      <c r="BW768"/>
      <c r="BX768"/>
      <c r="BY768"/>
      <c r="BZ768"/>
      <c r="CA768"/>
      <c r="CB768"/>
      <c r="CC768"/>
      <c r="CD768"/>
      <c r="CE768"/>
      <c r="CF768"/>
      <c r="CG768"/>
      <c r="CH768"/>
      <c r="CI768"/>
      <c r="CJ768"/>
      <c r="CK768"/>
      <c r="CL768"/>
      <c r="CN768"/>
    </row>
    <row r="769" spans="9:92" x14ac:dyDescent="0.35">
      <c r="I769"/>
      <c r="J769"/>
      <c r="R769"/>
      <c r="S769"/>
      <c r="T769"/>
      <c r="U769"/>
      <c r="V769"/>
      <c r="W769"/>
      <c r="X769"/>
      <c r="Y769"/>
      <c r="Z769"/>
      <c r="AA769"/>
      <c r="AB769"/>
      <c r="AC769"/>
      <c r="AD769"/>
      <c r="AE769"/>
      <c r="AF769"/>
      <c r="AG769"/>
      <c r="AH769"/>
      <c r="AI769"/>
      <c r="AJ769"/>
      <c r="AK769"/>
      <c r="AL769"/>
      <c r="AM769"/>
      <c r="AN769"/>
      <c r="AO769"/>
      <c r="AP769"/>
      <c r="AQ769"/>
      <c r="AR769"/>
      <c r="AS769"/>
      <c r="AT769"/>
      <c r="AU769"/>
      <c r="AV769"/>
      <c r="AW769"/>
      <c r="AX769"/>
      <c r="AY769"/>
      <c r="AZ769"/>
      <c r="BA769"/>
      <c r="BB769"/>
      <c r="BC769"/>
      <c r="BD769"/>
      <c r="BE769"/>
      <c r="BF769"/>
      <c r="BG769"/>
      <c r="BH769"/>
      <c r="BI769"/>
      <c r="BJ769"/>
      <c r="BK769"/>
      <c r="BL769"/>
      <c r="BM769"/>
      <c r="BN769"/>
      <c r="BO769"/>
      <c r="BP769"/>
      <c r="BQ769"/>
      <c r="BR769"/>
      <c r="BS769"/>
      <c r="BT769"/>
      <c r="BU769"/>
      <c r="BV769"/>
      <c r="BW769"/>
      <c r="BX769"/>
      <c r="BY769"/>
      <c r="BZ769"/>
      <c r="CA769"/>
      <c r="CB769"/>
      <c r="CC769"/>
      <c r="CD769"/>
      <c r="CE769"/>
      <c r="CF769"/>
      <c r="CG769"/>
      <c r="CH769"/>
      <c r="CI769"/>
      <c r="CJ769"/>
      <c r="CK769"/>
      <c r="CL769"/>
      <c r="CN769"/>
    </row>
    <row r="770" spans="9:92" x14ac:dyDescent="0.35">
      <c r="I770"/>
      <c r="J770"/>
      <c r="R770"/>
      <c r="S770"/>
      <c r="T770"/>
      <c r="U770"/>
      <c r="V770"/>
      <c r="W770"/>
      <c r="X770"/>
      <c r="Y770"/>
      <c r="Z770"/>
      <c r="AA770"/>
      <c r="AB770"/>
      <c r="AC770"/>
      <c r="AD770"/>
      <c r="AE770"/>
      <c r="AF770"/>
      <c r="AG770"/>
      <c r="AH770"/>
      <c r="AI770"/>
      <c r="AJ770"/>
      <c r="AK770"/>
      <c r="AL770"/>
      <c r="AM770"/>
      <c r="AN770"/>
      <c r="AO770"/>
      <c r="AP770"/>
      <c r="AQ770"/>
      <c r="AR770"/>
      <c r="AS770"/>
      <c r="AT770"/>
      <c r="AU770"/>
      <c r="AV770"/>
      <c r="AW770"/>
      <c r="AX770"/>
      <c r="AY770"/>
      <c r="AZ770"/>
      <c r="BA770"/>
      <c r="BB770"/>
      <c r="BC770"/>
      <c r="BD770"/>
      <c r="BE770"/>
      <c r="BF770"/>
      <c r="BG770"/>
      <c r="BH770"/>
      <c r="BI770"/>
      <c r="BJ770"/>
      <c r="BK770"/>
      <c r="BL770"/>
      <c r="BM770"/>
      <c r="BN770"/>
      <c r="BO770"/>
      <c r="BP770"/>
      <c r="BQ770"/>
      <c r="BR770"/>
      <c r="BS770"/>
      <c r="BT770"/>
      <c r="BU770"/>
      <c r="BV770"/>
      <c r="BW770"/>
      <c r="BX770"/>
      <c r="BY770"/>
      <c r="BZ770"/>
      <c r="CA770"/>
      <c r="CB770"/>
      <c r="CC770"/>
      <c r="CD770"/>
      <c r="CE770"/>
      <c r="CF770"/>
      <c r="CG770"/>
      <c r="CH770"/>
      <c r="CI770"/>
      <c r="CJ770"/>
      <c r="CK770"/>
      <c r="CL770"/>
      <c r="CN770"/>
    </row>
    <row r="771" spans="9:92" x14ac:dyDescent="0.35">
      <c r="I771"/>
      <c r="J771"/>
      <c r="R771"/>
      <c r="S771"/>
      <c r="T771"/>
      <c r="U771"/>
      <c r="V771"/>
      <c r="W771"/>
      <c r="X771"/>
      <c r="Y771"/>
      <c r="Z771"/>
      <c r="AA771"/>
      <c r="AB771"/>
      <c r="AC771"/>
      <c r="AD771"/>
      <c r="AE771"/>
      <c r="AF771"/>
      <c r="AG771"/>
      <c r="AH771"/>
      <c r="AI771"/>
      <c r="AJ771"/>
      <c r="AK771"/>
      <c r="AL771"/>
      <c r="AM771"/>
      <c r="AN771"/>
      <c r="AO771"/>
      <c r="AP771"/>
      <c r="AQ771"/>
      <c r="AR771"/>
      <c r="AS771"/>
      <c r="AT771"/>
      <c r="AU771"/>
      <c r="AV771"/>
      <c r="AW771"/>
      <c r="AX771"/>
      <c r="AY771"/>
      <c r="AZ771"/>
      <c r="BA771"/>
      <c r="BB771"/>
      <c r="BC771"/>
      <c r="BD771"/>
      <c r="BE771"/>
      <c r="BF771"/>
      <c r="BG771"/>
      <c r="BH771"/>
      <c r="BI771"/>
      <c r="BJ771"/>
      <c r="BK771"/>
      <c r="BL771"/>
      <c r="BM771"/>
      <c r="BN771"/>
      <c r="BO771"/>
      <c r="BP771"/>
      <c r="BQ771"/>
      <c r="BR771"/>
      <c r="BS771"/>
      <c r="BT771"/>
      <c r="BU771"/>
      <c r="BV771"/>
      <c r="BW771"/>
      <c r="BX771"/>
      <c r="BY771"/>
      <c r="BZ771"/>
      <c r="CA771"/>
      <c r="CB771"/>
      <c r="CC771"/>
      <c r="CD771"/>
      <c r="CE771"/>
      <c r="CF771"/>
      <c r="CG771"/>
      <c r="CH771"/>
      <c r="CI771"/>
      <c r="CJ771"/>
      <c r="CK771"/>
      <c r="CL771"/>
      <c r="CN771"/>
    </row>
    <row r="772" spans="9:92" x14ac:dyDescent="0.35">
      <c r="I772"/>
      <c r="J772"/>
      <c r="R772"/>
      <c r="S772"/>
      <c r="T772"/>
      <c r="U772"/>
      <c r="V772"/>
      <c r="W772"/>
      <c r="X772"/>
      <c r="Y772"/>
      <c r="Z772"/>
      <c r="AA772"/>
      <c r="AB772"/>
      <c r="AC772"/>
      <c r="AD772"/>
      <c r="AE772"/>
      <c r="AF772"/>
      <c r="AG772"/>
      <c r="AH772"/>
      <c r="AI772"/>
      <c r="AJ772"/>
      <c r="AK772"/>
      <c r="AL772"/>
      <c r="AM772"/>
      <c r="AN772"/>
      <c r="AO772"/>
      <c r="AP772"/>
      <c r="AQ772"/>
      <c r="AR772"/>
      <c r="AS772"/>
      <c r="AT772"/>
      <c r="AU772"/>
      <c r="AV772"/>
      <c r="AW772"/>
      <c r="AX772"/>
      <c r="AY772"/>
      <c r="AZ772"/>
      <c r="BA772"/>
      <c r="BB772"/>
      <c r="BC772"/>
      <c r="BD772"/>
      <c r="BE772"/>
      <c r="BF772"/>
      <c r="BG772"/>
      <c r="BH772"/>
      <c r="BI772"/>
      <c r="BJ772"/>
      <c r="BK772"/>
      <c r="BL772"/>
      <c r="BM772"/>
      <c r="BN772"/>
      <c r="BO772"/>
      <c r="BP772"/>
      <c r="BQ772"/>
      <c r="BR772"/>
      <c r="BS772"/>
      <c r="BT772"/>
      <c r="BU772"/>
      <c r="BV772"/>
      <c r="BW772"/>
      <c r="BX772"/>
      <c r="BY772"/>
      <c r="BZ772"/>
      <c r="CA772"/>
      <c r="CB772"/>
      <c r="CC772"/>
      <c r="CD772"/>
      <c r="CE772"/>
      <c r="CF772"/>
      <c r="CG772"/>
      <c r="CH772"/>
      <c r="CI772"/>
      <c r="CJ772"/>
      <c r="CK772"/>
      <c r="CL772"/>
      <c r="CN772"/>
    </row>
    <row r="773" spans="9:92" x14ac:dyDescent="0.35">
      <c r="I773"/>
      <c r="J773"/>
      <c r="R773"/>
      <c r="S773"/>
      <c r="T773"/>
      <c r="U773"/>
      <c r="V773"/>
      <c r="W773"/>
      <c r="X773"/>
      <c r="Y773"/>
      <c r="Z773"/>
      <c r="AA773"/>
      <c r="AB773"/>
      <c r="AC773"/>
      <c r="AD773"/>
      <c r="AE773"/>
      <c r="AF773"/>
      <c r="AG773"/>
      <c r="AH773"/>
      <c r="AI773"/>
      <c r="AJ773"/>
      <c r="AK773"/>
      <c r="AL773"/>
      <c r="AM773"/>
      <c r="AN773"/>
      <c r="AO773"/>
      <c r="AP773"/>
      <c r="AQ773"/>
      <c r="AR773"/>
      <c r="AS773"/>
      <c r="AT773"/>
      <c r="AU773"/>
      <c r="AV773"/>
      <c r="AW773"/>
      <c r="AX773"/>
      <c r="AY773"/>
      <c r="AZ773"/>
      <c r="BA773"/>
      <c r="BB773"/>
      <c r="BC773"/>
      <c r="BD773"/>
      <c r="BE773"/>
      <c r="BF773"/>
      <c r="BG773"/>
      <c r="BH773"/>
      <c r="BI773"/>
      <c r="BJ773"/>
      <c r="BK773"/>
      <c r="BL773"/>
      <c r="BM773"/>
      <c r="BN773"/>
      <c r="BO773"/>
      <c r="BP773"/>
      <c r="BQ773"/>
      <c r="BR773"/>
      <c r="BS773"/>
      <c r="BT773"/>
      <c r="BU773"/>
      <c r="BV773"/>
      <c r="BW773"/>
      <c r="BX773"/>
      <c r="BY773"/>
      <c r="BZ773"/>
      <c r="CA773"/>
      <c r="CB773"/>
      <c r="CC773"/>
      <c r="CD773"/>
      <c r="CE773"/>
      <c r="CF773"/>
      <c r="CG773"/>
      <c r="CH773"/>
      <c r="CI773"/>
      <c r="CJ773"/>
      <c r="CK773"/>
      <c r="CL773"/>
      <c r="CN773"/>
    </row>
    <row r="774" spans="9:92" x14ac:dyDescent="0.35">
      <c r="I774"/>
      <c r="J774"/>
      <c r="R774"/>
      <c r="S774"/>
      <c r="T774"/>
      <c r="U774"/>
      <c r="V774"/>
      <c r="W774"/>
      <c r="X774"/>
      <c r="Y774"/>
      <c r="Z774"/>
      <c r="AA774"/>
      <c r="AB774"/>
      <c r="AC774"/>
      <c r="AD774"/>
      <c r="AE774"/>
      <c r="AF774"/>
      <c r="AG774"/>
      <c r="AH774"/>
      <c r="AI774"/>
      <c r="AJ774"/>
      <c r="AK774"/>
      <c r="AL774"/>
      <c r="AM774"/>
      <c r="AN774"/>
      <c r="AO774"/>
      <c r="AP774"/>
      <c r="AQ774"/>
      <c r="AR774"/>
      <c r="AS774"/>
      <c r="AT774"/>
      <c r="AU774"/>
      <c r="AV774"/>
      <c r="AW774"/>
      <c r="AX774"/>
      <c r="AY774"/>
      <c r="AZ774"/>
      <c r="BA774"/>
      <c r="BB774"/>
      <c r="BC774"/>
      <c r="BD774"/>
      <c r="BE774"/>
      <c r="BF774"/>
      <c r="BG774"/>
      <c r="BH774"/>
      <c r="BI774"/>
      <c r="BJ774"/>
      <c r="BK774"/>
      <c r="BL774"/>
      <c r="BM774"/>
      <c r="BN774"/>
      <c r="BO774"/>
      <c r="BP774"/>
      <c r="BQ774"/>
      <c r="BR774"/>
      <c r="BS774"/>
      <c r="BT774"/>
      <c r="BU774"/>
      <c r="BV774"/>
      <c r="BW774"/>
      <c r="BX774"/>
      <c r="BY774"/>
      <c r="BZ774"/>
      <c r="CA774"/>
      <c r="CB774"/>
      <c r="CC774"/>
      <c r="CD774"/>
      <c r="CE774"/>
      <c r="CF774"/>
      <c r="CG774"/>
      <c r="CH774"/>
      <c r="CI774"/>
      <c r="CJ774"/>
      <c r="CK774"/>
      <c r="CL774"/>
      <c r="CN774"/>
    </row>
    <row r="775" spans="9:92" x14ac:dyDescent="0.35">
      <c r="I775"/>
      <c r="J775"/>
      <c r="R775"/>
      <c r="S775"/>
      <c r="T775"/>
      <c r="U775"/>
      <c r="V775"/>
      <c r="W775"/>
      <c r="X775"/>
      <c r="Y775"/>
      <c r="Z775"/>
      <c r="AA775"/>
      <c r="AB775"/>
      <c r="AC775"/>
      <c r="AD775"/>
      <c r="AE775"/>
      <c r="AF775"/>
      <c r="AG775"/>
      <c r="AH775"/>
      <c r="AI775"/>
      <c r="AJ775"/>
      <c r="AK775"/>
      <c r="AL775"/>
      <c r="AM775"/>
      <c r="AN775"/>
      <c r="AO775"/>
      <c r="AP775"/>
      <c r="AQ775"/>
      <c r="AR775"/>
      <c r="AS775"/>
      <c r="AT775"/>
      <c r="AU775"/>
      <c r="AV775"/>
      <c r="AW775"/>
      <c r="AX775"/>
      <c r="AY775"/>
      <c r="AZ775"/>
      <c r="BA775"/>
      <c r="BB775"/>
      <c r="BC775"/>
      <c r="BD775"/>
      <c r="BE775"/>
      <c r="BF775"/>
      <c r="BG775"/>
      <c r="BH775"/>
      <c r="BI775"/>
      <c r="BJ775"/>
      <c r="BK775"/>
      <c r="BL775"/>
      <c r="BM775"/>
      <c r="BN775"/>
      <c r="BO775"/>
      <c r="BP775"/>
      <c r="BQ775"/>
      <c r="BR775"/>
      <c r="BS775"/>
      <c r="BT775"/>
      <c r="BU775"/>
      <c r="BV775"/>
      <c r="BW775"/>
      <c r="BX775"/>
      <c r="BY775"/>
      <c r="BZ775"/>
      <c r="CA775"/>
      <c r="CB775"/>
      <c r="CC775"/>
      <c r="CD775"/>
      <c r="CE775"/>
      <c r="CF775"/>
      <c r="CG775"/>
      <c r="CH775"/>
      <c r="CI775"/>
      <c r="CJ775"/>
      <c r="CK775"/>
      <c r="CL775"/>
      <c r="CN775"/>
    </row>
    <row r="776" spans="9:92" x14ac:dyDescent="0.35">
      <c r="I776"/>
      <c r="J776"/>
      <c r="R776"/>
      <c r="S776"/>
      <c r="T776"/>
      <c r="U776"/>
      <c r="V776"/>
      <c r="W776"/>
      <c r="X776"/>
      <c r="Y776"/>
      <c r="Z776"/>
      <c r="AA776"/>
      <c r="AB776"/>
      <c r="AC776"/>
      <c r="AD776"/>
      <c r="AE776"/>
      <c r="AF776"/>
      <c r="AG776"/>
      <c r="AH776"/>
      <c r="AI776"/>
      <c r="AJ776"/>
      <c r="AK776"/>
      <c r="AL776"/>
      <c r="AM776"/>
      <c r="AN776"/>
      <c r="AO776"/>
      <c r="AP776"/>
      <c r="AQ776"/>
      <c r="AR776"/>
      <c r="AS776"/>
      <c r="AT776"/>
      <c r="AU776"/>
      <c r="AV776"/>
      <c r="AW776"/>
      <c r="AX776"/>
      <c r="AY776"/>
      <c r="AZ776"/>
      <c r="BA776"/>
      <c r="BB776"/>
      <c r="BC776"/>
      <c r="BD776"/>
      <c r="BE776"/>
      <c r="BF776"/>
      <c r="BG776"/>
      <c r="BH776"/>
      <c r="BI776"/>
      <c r="BJ776"/>
      <c r="BK776"/>
      <c r="BL776"/>
      <c r="BM776"/>
      <c r="BN776"/>
      <c r="BO776"/>
      <c r="BP776"/>
      <c r="BQ776"/>
      <c r="BR776"/>
      <c r="BS776"/>
      <c r="BT776"/>
      <c r="BU776"/>
      <c r="BV776"/>
      <c r="BW776"/>
      <c r="BX776"/>
      <c r="BY776"/>
      <c r="BZ776"/>
      <c r="CA776"/>
      <c r="CB776"/>
      <c r="CC776"/>
      <c r="CD776"/>
      <c r="CE776"/>
      <c r="CF776"/>
      <c r="CG776"/>
      <c r="CH776"/>
      <c r="CI776"/>
      <c r="CJ776"/>
      <c r="CK776"/>
      <c r="CL776"/>
      <c r="CN776"/>
    </row>
    <row r="777" spans="9:92" x14ac:dyDescent="0.35">
      <c r="I777"/>
      <c r="J777"/>
      <c r="R777"/>
      <c r="S777"/>
      <c r="T777"/>
      <c r="U777"/>
      <c r="V777"/>
      <c r="W777"/>
      <c r="X777"/>
      <c r="Y777"/>
      <c r="Z777"/>
      <c r="AA777"/>
      <c r="AB777"/>
      <c r="AC777"/>
      <c r="AD777"/>
      <c r="AE777"/>
      <c r="AF777"/>
      <c r="AG777"/>
      <c r="AH777"/>
      <c r="AI777"/>
      <c r="AJ777"/>
      <c r="AK777"/>
      <c r="AL777"/>
      <c r="AM777"/>
      <c r="AN777"/>
      <c r="AO777"/>
      <c r="AP777"/>
      <c r="AQ777"/>
      <c r="AR777"/>
      <c r="AS777"/>
      <c r="AT777"/>
      <c r="AU777"/>
      <c r="AV777"/>
      <c r="AW777"/>
      <c r="AX777"/>
      <c r="AY777"/>
      <c r="AZ777"/>
      <c r="BA777"/>
      <c r="BB777"/>
      <c r="BC777"/>
      <c r="BD777"/>
      <c r="BE777"/>
      <c r="BF777"/>
      <c r="BG777"/>
      <c r="BH777"/>
      <c r="BI777"/>
      <c r="BJ777"/>
      <c r="BK777"/>
      <c r="BL777"/>
      <c r="BM777"/>
      <c r="BN777"/>
      <c r="BO777"/>
      <c r="BP777"/>
      <c r="BQ777"/>
      <c r="BR777"/>
      <c r="BS777"/>
      <c r="BT777"/>
      <c r="BU777"/>
      <c r="BV777"/>
      <c r="BW777"/>
      <c r="BX777"/>
      <c r="BY777"/>
      <c r="BZ777"/>
      <c r="CA777"/>
      <c r="CB777"/>
      <c r="CC777"/>
      <c r="CD777"/>
      <c r="CE777"/>
      <c r="CF777"/>
      <c r="CG777"/>
      <c r="CH777"/>
      <c r="CI777"/>
      <c r="CJ777"/>
      <c r="CK777"/>
      <c r="CL777"/>
      <c r="CN777"/>
    </row>
    <row r="778" spans="9:92" x14ac:dyDescent="0.35">
      <c r="I778"/>
      <c r="J778"/>
      <c r="R778"/>
      <c r="S778"/>
      <c r="T778"/>
      <c r="U778"/>
      <c r="V778"/>
      <c r="W778"/>
      <c r="X778"/>
      <c r="Y778"/>
      <c r="Z778"/>
      <c r="AA778"/>
      <c r="AB778"/>
      <c r="AC778"/>
      <c r="AD778"/>
      <c r="AE778"/>
      <c r="AF778"/>
      <c r="AG778"/>
      <c r="AH778"/>
      <c r="AI778"/>
      <c r="AJ778"/>
      <c r="AK778"/>
      <c r="AL778"/>
      <c r="AM778"/>
      <c r="AN778"/>
      <c r="AO778"/>
      <c r="AP778"/>
      <c r="AQ778"/>
      <c r="AR778"/>
      <c r="AS778"/>
      <c r="AT778"/>
      <c r="AU778"/>
      <c r="AV778"/>
      <c r="AW778"/>
      <c r="AX778"/>
      <c r="AY778"/>
      <c r="AZ778"/>
      <c r="BA778"/>
      <c r="BB778"/>
      <c r="BC778"/>
      <c r="BD778"/>
      <c r="BE778"/>
      <c r="BF778"/>
      <c r="BG778"/>
      <c r="BH778"/>
      <c r="BI778"/>
      <c r="BJ778"/>
      <c r="BK778"/>
      <c r="BL778"/>
      <c r="BM778"/>
      <c r="BN778"/>
      <c r="BO778"/>
      <c r="BP778"/>
      <c r="BQ778"/>
      <c r="BR778"/>
      <c r="BS778"/>
      <c r="BT778"/>
      <c r="BU778"/>
      <c r="BV778"/>
      <c r="BW778"/>
      <c r="BX778"/>
      <c r="BY778"/>
      <c r="BZ778"/>
      <c r="CA778"/>
      <c r="CB778"/>
      <c r="CC778"/>
      <c r="CD778"/>
      <c r="CE778"/>
      <c r="CF778"/>
      <c r="CG778"/>
      <c r="CH778"/>
      <c r="CI778"/>
      <c r="CJ778"/>
      <c r="CK778"/>
      <c r="CL778"/>
      <c r="CN778"/>
    </row>
    <row r="779" spans="9:92" x14ac:dyDescent="0.35">
      <c r="I779"/>
      <c r="J779"/>
      <c r="R779"/>
      <c r="S779"/>
      <c r="T779"/>
      <c r="U779"/>
      <c r="V779"/>
      <c r="W779"/>
      <c r="X779"/>
      <c r="Y779"/>
      <c r="Z779"/>
      <c r="AA779"/>
      <c r="AB779"/>
      <c r="AC779"/>
      <c r="AD779"/>
      <c r="AE779"/>
      <c r="AF779"/>
      <c r="AG779"/>
      <c r="AH779"/>
      <c r="AI779"/>
      <c r="AJ779"/>
      <c r="AK779"/>
      <c r="AL779"/>
      <c r="AM779"/>
      <c r="AN779"/>
      <c r="AO779"/>
      <c r="AP779"/>
      <c r="AQ779"/>
      <c r="AR779"/>
      <c r="AS779"/>
      <c r="AT779"/>
      <c r="AU779"/>
      <c r="AV779"/>
      <c r="AW779"/>
      <c r="AX779"/>
      <c r="AY779"/>
      <c r="AZ779"/>
      <c r="BA779"/>
      <c r="BB779"/>
      <c r="BC779"/>
      <c r="BD779"/>
      <c r="BE779"/>
      <c r="BF779"/>
      <c r="BG779"/>
      <c r="BH779"/>
      <c r="BI779"/>
      <c r="BJ779"/>
      <c r="BK779"/>
      <c r="BL779"/>
      <c r="BM779"/>
      <c r="BN779"/>
      <c r="BO779"/>
      <c r="BP779"/>
      <c r="BQ779"/>
      <c r="BR779"/>
      <c r="BS779"/>
      <c r="BT779"/>
      <c r="BU779"/>
      <c r="BV779"/>
      <c r="BW779"/>
      <c r="BX779"/>
      <c r="BY779"/>
      <c r="BZ779"/>
      <c r="CA779"/>
      <c r="CB779"/>
      <c r="CC779"/>
      <c r="CD779"/>
      <c r="CE779"/>
      <c r="CF779"/>
      <c r="CG779"/>
      <c r="CH779"/>
      <c r="CI779"/>
      <c r="CJ779"/>
      <c r="CK779"/>
      <c r="CL779"/>
      <c r="CN779"/>
    </row>
    <row r="780" spans="9:92" x14ac:dyDescent="0.35">
      <c r="I780"/>
      <c r="J780"/>
      <c r="R780"/>
      <c r="S780"/>
      <c r="T780"/>
      <c r="U780"/>
      <c r="V780"/>
      <c r="W780"/>
      <c r="X780"/>
      <c r="Y780"/>
      <c r="Z780"/>
      <c r="AA780"/>
      <c r="AB780"/>
      <c r="AC780"/>
      <c r="AD780"/>
      <c r="AE780"/>
      <c r="AF780"/>
      <c r="AG780"/>
      <c r="AH780"/>
      <c r="AI780"/>
      <c r="AJ780"/>
      <c r="AK780"/>
      <c r="AL780"/>
      <c r="AM780"/>
      <c r="AN780"/>
      <c r="AO780"/>
      <c r="AP780"/>
      <c r="AQ780"/>
      <c r="AR780"/>
      <c r="AS780"/>
      <c r="AT780"/>
      <c r="AU780"/>
      <c r="AV780"/>
      <c r="AW780"/>
      <c r="AX780"/>
      <c r="AY780"/>
      <c r="AZ780"/>
      <c r="BA780"/>
      <c r="BB780"/>
      <c r="BC780"/>
      <c r="BD780"/>
      <c r="BE780"/>
      <c r="BF780"/>
      <c r="BG780"/>
      <c r="BH780"/>
      <c r="BI780"/>
      <c r="BJ780"/>
      <c r="BK780"/>
      <c r="BL780"/>
      <c r="BM780"/>
      <c r="BN780"/>
      <c r="BO780"/>
      <c r="BP780"/>
      <c r="BQ780"/>
      <c r="BR780"/>
      <c r="BS780"/>
      <c r="BT780"/>
      <c r="BU780"/>
      <c r="BV780"/>
      <c r="BW780"/>
      <c r="BX780"/>
      <c r="BY780"/>
      <c r="BZ780"/>
      <c r="CA780"/>
      <c r="CB780"/>
      <c r="CC780"/>
      <c r="CD780"/>
      <c r="CE780"/>
      <c r="CF780"/>
      <c r="CG780"/>
      <c r="CH780"/>
      <c r="CI780"/>
      <c r="CJ780"/>
      <c r="CK780"/>
      <c r="CL780"/>
      <c r="CN780"/>
    </row>
    <row r="781" spans="9:92" x14ac:dyDescent="0.35">
      <c r="I781"/>
      <c r="J781"/>
      <c r="R781"/>
      <c r="S781"/>
      <c r="T781"/>
      <c r="U781"/>
      <c r="V781"/>
      <c r="W781"/>
      <c r="X781"/>
      <c r="Y781"/>
      <c r="Z781"/>
      <c r="AA781"/>
      <c r="AB781"/>
      <c r="AC781"/>
      <c r="AD781"/>
      <c r="AE781"/>
      <c r="AF781"/>
      <c r="AG781"/>
      <c r="AH781"/>
      <c r="AI781"/>
      <c r="AJ781"/>
      <c r="AK781"/>
      <c r="AL781"/>
      <c r="AM781"/>
      <c r="AN781"/>
      <c r="AO781"/>
      <c r="AP781"/>
      <c r="AQ781"/>
      <c r="AR781"/>
      <c r="AS781"/>
      <c r="AT781"/>
      <c r="AU781"/>
      <c r="AV781"/>
      <c r="AW781"/>
      <c r="AX781"/>
      <c r="AY781"/>
      <c r="AZ781"/>
      <c r="BA781"/>
      <c r="BB781"/>
      <c r="BC781"/>
      <c r="BD781"/>
      <c r="BE781"/>
      <c r="BF781"/>
      <c r="BG781"/>
      <c r="BH781"/>
      <c r="BI781"/>
      <c r="BJ781"/>
      <c r="BK781"/>
      <c r="BL781"/>
      <c r="BM781"/>
      <c r="BN781"/>
      <c r="BO781"/>
      <c r="BP781"/>
      <c r="BQ781"/>
      <c r="BR781"/>
      <c r="BS781"/>
      <c r="BT781"/>
      <c r="BU781"/>
      <c r="BV781"/>
      <c r="BW781"/>
      <c r="BX781"/>
      <c r="BY781"/>
      <c r="BZ781"/>
      <c r="CA781"/>
      <c r="CB781"/>
      <c r="CC781"/>
      <c r="CD781"/>
      <c r="CE781"/>
      <c r="CF781"/>
      <c r="CG781"/>
      <c r="CH781"/>
      <c r="CI781"/>
      <c r="CJ781"/>
      <c r="CK781"/>
      <c r="CL781"/>
      <c r="CN781"/>
    </row>
    <row r="782" spans="9:92" x14ac:dyDescent="0.35">
      <c r="I782"/>
      <c r="J782"/>
      <c r="R782"/>
      <c r="S782"/>
      <c r="T782"/>
      <c r="U782"/>
      <c r="V782"/>
      <c r="W782"/>
      <c r="X782"/>
      <c r="Y782"/>
      <c r="Z782"/>
      <c r="AA782"/>
      <c r="AB782"/>
      <c r="AC782"/>
      <c r="AD782"/>
      <c r="AE782"/>
      <c r="AF782"/>
      <c r="AG782"/>
      <c r="AH782"/>
      <c r="AI782"/>
      <c r="AJ782"/>
      <c r="AK782"/>
      <c r="AL782"/>
      <c r="AM782"/>
      <c r="AN782"/>
      <c r="AO782"/>
      <c r="AP782"/>
      <c r="AQ782"/>
      <c r="AR782"/>
      <c r="AS782"/>
      <c r="AT782"/>
      <c r="AU782"/>
      <c r="AV782"/>
      <c r="AW782"/>
      <c r="AX782"/>
      <c r="AY782"/>
      <c r="AZ782"/>
      <c r="BA782"/>
      <c r="BB782"/>
      <c r="BC782"/>
      <c r="BD782"/>
      <c r="BE782"/>
      <c r="BF782"/>
      <c r="BG782"/>
      <c r="BH782"/>
      <c r="BI782"/>
      <c r="BJ782"/>
      <c r="BK782"/>
      <c r="BL782"/>
      <c r="BM782"/>
      <c r="BN782"/>
      <c r="BO782"/>
      <c r="BP782"/>
      <c r="BQ782"/>
      <c r="BR782"/>
      <c r="BS782"/>
      <c r="BT782"/>
      <c r="BU782"/>
      <c r="BV782"/>
      <c r="BW782"/>
      <c r="BX782"/>
      <c r="BY782"/>
      <c r="BZ782"/>
      <c r="CA782"/>
      <c r="CB782"/>
      <c r="CC782"/>
      <c r="CD782"/>
      <c r="CE782"/>
      <c r="CF782"/>
      <c r="CG782"/>
      <c r="CH782"/>
      <c r="CI782"/>
      <c r="CJ782"/>
      <c r="CK782"/>
      <c r="CL782"/>
      <c r="CN782"/>
    </row>
    <row r="783" spans="9:92" x14ac:dyDescent="0.35">
      <c r="I783"/>
      <c r="J783"/>
      <c r="R783"/>
      <c r="S783"/>
      <c r="T783"/>
      <c r="U783"/>
      <c r="V783"/>
      <c r="W783"/>
      <c r="X783"/>
      <c r="Y783"/>
      <c r="Z783"/>
      <c r="AA783"/>
      <c r="AB783"/>
      <c r="AC783"/>
      <c r="AD783"/>
      <c r="AE783"/>
      <c r="AF783"/>
      <c r="AG783"/>
      <c r="AH783"/>
      <c r="AI783"/>
      <c r="AJ783"/>
      <c r="AK783"/>
      <c r="AL783"/>
      <c r="AM783"/>
      <c r="AN783"/>
      <c r="AO783"/>
      <c r="AP783"/>
      <c r="AQ783"/>
      <c r="AR783"/>
      <c r="AS783"/>
      <c r="AT783"/>
      <c r="AU783"/>
      <c r="AV783"/>
      <c r="AW783"/>
      <c r="AX783"/>
      <c r="AY783"/>
      <c r="AZ783"/>
      <c r="BA783"/>
      <c r="BB783"/>
      <c r="BC783"/>
      <c r="BD783"/>
      <c r="BE783"/>
      <c r="BF783"/>
      <c r="BG783"/>
      <c r="BH783"/>
      <c r="BI783"/>
      <c r="BJ783"/>
      <c r="BK783"/>
      <c r="BL783"/>
      <c r="BM783"/>
      <c r="BN783"/>
      <c r="BO783"/>
      <c r="BP783"/>
      <c r="BQ783"/>
      <c r="BR783"/>
      <c r="BS783"/>
      <c r="BT783"/>
      <c r="BU783"/>
      <c r="BV783"/>
      <c r="BW783"/>
      <c r="BX783"/>
      <c r="BY783"/>
      <c r="BZ783"/>
      <c r="CA783"/>
      <c r="CB783"/>
      <c r="CC783"/>
      <c r="CD783"/>
      <c r="CE783"/>
      <c r="CF783"/>
      <c r="CG783"/>
      <c r="CH783"/>
      <c r="CI783"/>
      <c r="CJ783"/>
      <c r="CK783"/>
      <c r="CL783"/>
      <c r="CN783"/>
    </row>
    <row r="784" spans="9:92" x14ac:dyDescent="0.35">
      <c r="I784"/>
      <c r="J784"/>
      <c r="R784"/>
      <c r="S784"/>
      <c r="T784"/>
      <c r="U784"/>
      <c r="V784"/>
      <c r="W784"/>
      <c r="X784"/>
      <c r="Y784"/>
      <c r="Z784"/>
      <c r="AA784"/>
      <c r="AB784"/>
      <c r="AC784"/>
      <c r="AD784"/>
      <c r="AE784"/>
      <c r="AF784"/>
      <c r="AG784"/>
      <c r="AH784"/>
      <c r="AI784"/>
      <c r="AJ784"/>
      <c r="AK784"/>
      <c r="AL784"/>
      <c r="AM784"/>
      <c r="AN784"/>
      <c r="AO784"/>
      <c r="AP784"/>
      <c r="AQ784"/>
      <c r="AR784"/>
      <c r="AS784"/>
      <c r="AT784"/>
      <c r="AU784"/>
      <c r="AV784"/>
      <c r="AW784"/>
      <c r="AX784"/>
      <c r="AY784"/>
      <c r="AZ784"/>
      <c r="BA784"/>
      <c r="BB784"/>
      <c r="BC784"/>
      <c r="BD784"/>
      <c r="BE784"/>
      <c r="BF784"/>
      <c r="BG784"/>
      <c r="BH784"/>
      <c r="BI784"/>
      <c r="BJ784"/>
      <c r="BK784"/>
      <c r="BL784"/>
      <c r="BM784"/>
      <c r="BN784"/>
      <c r="BO784"/>
      <c r="BP784"/>
      <c r="BQ784"/>
      <c r="BR784"/>
      <c r="BS784"/>
      <c r="BT784"/>
      <c r="BU784"/>
      <c r="BV784"/>
      <c r="BW784"/>
      <c r="BX784"/>
      <c r="BY784"/>
      <c r="BZ784"/>
      <c r="CA784"/>
      <c r="CB784"/>
      <c r="CC784"/>
      <c r="CD784"/>
      <c r="CE784"/>
      <c r="CF784"/>
      <c r="CG784"/>
      <c r="CH784"/>
      <c r="CI784"/>
      <c r="CJ784"/>
      <c r="CK784"/>
      <c r="CL784"/>
      <c r="CN784"/>
    </row>
    <row r="785" spans="9:92" x14ac:dyDescent="0.35">
      <c r="I785"/>
      <c r="J785"/>
      <c r="R785"/>
      <c r="S785"/>
      <c r="T785"/>
      <c r="U785"/>
      <c r="V785"/>
      <c r="W785"/>
      <c r="X785"/>
      <c r="Y785"/>
      <c r="Z785"/>
      <c r="AA785"/>
      <c r="AB785"/>
      <c r="AC785"/>
      <c r="AD785"/>
      <c r="AE785"/>
      <c r="AF785"/>
      <c r="AG785"/>
      <c r="AH785"/>
      <c r="AI785"/>
      <c r="AJ785"/>
      <c r="AK785"/>
      <c r="AL785"/>
      <c r="AM785"/>
      <c r="AN785"/>
      <c r="AO785"/>
      <c r="AP785"/>
      <c r="AQ785"/>
      <c r="AR785"/>
      <c r="AS785"/>
      <c r="AT785"/>
      <c r="AU785"/>
      <c r="AV785"/>
      <c r="AW785"/>
      <c r="AX785"/>
      <c r="AY785"/>
      <c r="AZ785"/>
      <c r="BA785"/>
      <c r="BB785"/>
      <c r="BC785"/>
      <c r="BD785"/>
      <c r="BE785"/>
      <c r="BF785"/>
      <c r="BG785"/>
      <c r="BH785"/>
      <c r="BI785"/>
      <c r="BJ785"/>
      <c r="BK785"/>
      <c r="BL785"/>
      <c r="BM785"/>
      <c r="BN785"/>
      <c r="BO785"/>
      <c r="BP785"/>
      <c r="BQ785"/>
      <c r="BR785"/>
      <c r="BS785"/>
      <c r="BT785"/>
      <c r="BU785"/>
      <c r="BV785"/>
      <c r="BW785"/>
      <c r="BX785"/>
      <c r="BY785"/>
      <c r="BZ785"/>
      <c r="CA785"/>
      <c r="CB785"/>
      <c r="CC785"/>
      <c r="CD785"/>
      <c r="CE785"/>
      <c r="CF785"/>
      <c r="CG785"/>
      <c r="CH785"/>
      <c r="CI785"/>
      <c r="CJ785"/>
      <c r="CK785"/>
      <c r="CL785"/>
      <c r="CN785"/>
    </row>
    <row r="786" spans="9:92" x14ac:dyDescent="0.35">
      <c r="I786"/>
      <c r="J786"/>
      <c r="R786"/>
      <c r="S786"/>
      <c r="T786"/>
      <c r="U786"/>
      <c r="V786"/>
      <c r="W786"/>
      <c r="X786"/>
      <c r="Y786"/>
      <c r="Z786"/>
      <c r="AA786"/>
      <c r="AB786"/>
      <c r="AC786"/>
      <c r="AD786"/>
      <c r="AE786"/>
      <c r="AF786"/>
      <c r="AG786"/>
      <c r="AH786"/>
      <c r="AI786"/>
      <c r="AJ786"/>
      <c r="AK786"/>
      <c r="AL786"/>
      <c r="AM786"/>
      <c r="AN786"/>
      <c r="AO786"/>
      <c r="AP786"/>
      <c r="AQ786"/>
      <c r="AR786"/>
      <c r="AS786"/>
      <c r="AT786"/>
      <c r="AU786"/>
      <c r="AV786"/>
      <c r="AW786"/>
      <c r="AX786"/>
      <c r="AY786"/>
      <c r="AZ786"/>
      <c r="BA786"/>
      <c r="BB786"/>
      <c r="BC786"/>
      <c r="BD786"/>
      <c r="BE786"/>
      <c r="BF786"/>
      <c r="BG786"/>
      <c r="BH786"/>
      <c r="BI786"/>
      <c r="BJ786"/>
      <c r="BK786"/>
      <c r="BL786"/>
      <c r="BM786"/>
      <c r="BN786"/>
      <c r="BO786"/>
      <c r="BP786"/>
      <c r="BQ786"/>
      <c r="BR786"/>
      <c r="BS786"/>
      <c r="BT786"/>
      <c r="BU786"/>
      <c r="BV786"/>
      <c r="BW786"/>
      <c r="BX786"/>
      <c r="BY786"/>
      <c r="BZ786"/>
      <c r="CA786"/>
      <c r="CB786"/>
      <c r="CC786"/>
      <c r="CD786"/>
      <c r="CE786"/>
      <c r="CF786"/>
      <c r="CG786"/>
      <c r="CH786"/>
      <c r="CI786"/>
      <c r="CJ786"/>
      <c r="CK786"/>
      <c r="CL786"/>
      <c r="CN786"/>
    </row>
    <row r="787" spans="9:92" x14ac:dyDescent="0.35">
      <c r="I787"/>
      <c r="J787"/>
      <c r="R787"/>
      <c r="S787"/>
      <c r="T787"/>
      <c r="U787"/>
      <c r="V787"/>
      <c r="W787"/>
      <c r="X787"/>
      <c r="Y787"/>
      <c r="Z787"/>
      <c r="AA787"/>
      <c r="AB787"/>
      <c r="AC787"/>
      <c r="AD787"/>
      <c r="AE787"/>
      <c r="AF787"/>
      <c r="AG787"/>
      <c r="AH787"/>
      <c r="AI787"/>
      <c r="AJ787"/>
      <c r="AK787"/>
      <c r="AL787"/>
      <c r="AM787"/>
      <c r="AN787"/>
      <c r="AO787"/>
      <c r="AP787"/>
      <c r="AQ787"/>
      <c r="AR787"/>
      <c r="AS787"/>
      <c r="AT787"/>
      <c r="AU787"/>
      <c r="AV787"/>
      <c r="AW787"/>
      <c r="AX787"/>
      <c r="AY787"/>
      <c r="AZ787"/>
      <c r="BA787"/>
      <c r="BB787"/>
      <c r="BC787"/>
      <c r="BD787"/>
      <c r="BE787"/>
      <c r="BF787"/>
      <c r="BG787"/>
      <c r="BH787"/>
      <c r="BI787"/>
      <c r="BJ787"/>
      <c r="BK787"/>
      <c r="BL787"/>
      <c r="BM787"/>
      <c r="BN787"/>
      <c r="BO787"/>
      <c r="BP787"/>
      <c r="BQ787"/>
      <c r="BR787"/>
      <c r="BS787"/>
      <c r="BT787"/>
      <c r="BU787"/>
      <c r="BV787"/>
      <c r="BW787"/>
      <c r="BX787"/>
      <c r="BY787"/>
      <c r="BZ787"/>
      <c r="CA787"/>
      <c r="CB787"/>
      <c r="CC787"/>
      <c r="CD787"/>
      <c r="CE787"/>
      <c r="CF787"/>
      <c r="CG787"/>
      <c r="CH787"/>
      <c r="CI787"/>
      <c r="CJ787"/>
      <c r="CK787"/>
      <c r="CL787"/>
      <c r="CN787"/>
    </row>
    <row r="788" spans="9:92" x14ac:dyDescent="0.35">
      <c r="I788"/>
      <c r="J788"/>
      <c r="R788"/>
      <c r="S788"/>
      <c r="T788"/>
      <c r="U788"/>
      <c r="V788"/>
      <c r="W788"/>
      <c r="X788"/>
      <c r="Y788"/>
      <c r="Z788"/>
      <c r="AA788"/>
      <c r="AB788"/>
      <c r="AC788"/>
      <c r="AD788"/>
      <c r="AE788"/>
      <c r="AF788"/>
      <c r="AG788"/>
      <c r="AH788"/>
      <c r="AI788"/>
      <c r="AJ788"/>
      <c r="AK788"/>
      <c r="AL788"/>
      <c r="AM788"/>
      <c r="AN788"/>
      <c r="AO788"/>
      <c r="AP788"/>
      <c r="AQ788"/>
      <c r="AR788"/>
      <c r="AS788"/>
      <c r="AT788"/>
      <c r="AU788"/>
      <c r="AV788"/>
      <c r="AW788"/>
      <c r="AX788"/>
      <c r="AY788"/>
      <c r="AZ788"/>
      <c r="BA788"/>
      <c r="BB788"/>
      <c r="BC788"/>
      <c r="BD788"/>
      <c r="BE788"/>
      <c r="BF788"/>
      <c r="BG788"/>
      <c r="BH788"/>
      <c r="BI788"/>
      <c r="BJ788"/>
      <c r="BK788"/>
      <c r="BL788"/>
      <c r="BM788"/>
      <c r="BN788"/>
      <c r="BO788"/>
      <c r="BP788"/>
      <c r="BQ788"/>
      <c r="BR788"/>
      <c r="BS788"/>
      <c r="BT788"/>
      <c r="BU788"/>
      <c r="BV788"/>
      <c r="BW788"/>
      <c r="BX788"/>
      <c r="BY788"/>
      <c r="BZ788"/>
      <c r="CA788"/>
      <c r="CB788"/>
      <c r="CC788"/>
      <c r="CD788"/>
      <c r="CE788"/>
      <c r="CF788"/>
      <c r="CG788"/>
      <c r="CH788"/>
      <c r="CI788"/>
      <c r="CJ788"/>
      <c r="CK788"/>
      <c r="CL788"/>
      <c r="CN788"/>
    </row>
    <row r="789" spans="9:92" x14ac:dyDescent="0.35">
      <c r="I789"/>
      <c r="J789"/>
      <c r="R789"/>
      <c r="S789"/>
      <c r="T789"/>
      <c r="U789"/>
      <c r="V789"/>
      <c r="W789"/>
      <c r="X789"/>
      <c r="Y789"/>
      <c r="Z789"/>
      <c r="AA789"/>
      <c r="AB789"/>
      <c r="AC789"/>
      <c r="AD789"/>
      <c r="AE789"/>
      <c r="AF789"/>
      <c r="AG789"/>
      <c r="AH789"/>
      <c r="AI789"/>
      <c r="AJ789"/>
      <c r="AK789"/>
      <c r="AL789"/>
      <c r="AM789"/>
      <c r="AN789"/>
      <c r="AO789"/>
      <c r="AP789"/>
      <c r="AQ789"/>
      <c r="AR789"/>
      <c r="AS789"/>
      <c r="AT789"/>
      <c r="AU789"/>
      <c r="AV789"/>
      <c r="AW789"/>
      <c r="AX789"/>
      <c r="AY789"/>
      <c r="AZ789"/>
      <c r="BA789"/>
      <c r="BB789"/>
      <c r="BC789"/>
      <c r="BD789"/>
      <c r="BE789"/>
      <c r="BF789"/>
      <c r="BG789"/>
      <c r="BH789"/>
      <c r="BI789"/>
      <c r="BJ789"/>
      <c r="BK789"/>
      <c r="BL789"/>
      <c r="BM789"/>
      <c r="BN789"/>
      <c r="BO789"/>
      <c r="BP789"/>
      <c r="BQ789"/>
      <c r="BR789"/>
      <c r="BS789"/>
      <c r="BT789"/>
      <c r="BU789"/>
      <c r="BV789"/>
      <c r="BW789"/>
      <c r="BX789"/>
      <c r="BY789"/>
      <c r="BZ789"/>
      <c r="CA789"/>
      <c r="CB789"/>
      <c r="CC789"/>
      <c r="CD789"/>
      <c r="CE789"/>
      <c r="CF789"/>
      <c r="CG789"/>
      <c r="CH789"/>
      <c r="CI789"/>
      <c r="CJ789"/>
      <c r="CK789"/>
      <c r="CL789"/>
      <c r="CN789"/>
    </row>
    <row r="790" spans="9:92" x14ac:dyDescent="0.35">
      <c r="I790"/>
      <c r="J790"/>
      <c r="R790"/>
      <c r="S790"/>
      <c r="T790"/>
      <c r="U790"/>
      <c r="V790"/>
      <c r="W790"/>
      <c r="X790"/>
      <c r="Y790"/>
      <c r="Z790"/>
      <c r="AA790"/>
      <c r="AB790"/>
      <c r="AC790"/>
      <c r="AD790"/>
      <c r="AE790"/>
      <c r="AF790"/>
      <c r="AG790"/>
      <c r="AH790"/>
      <c r="AI790"/>
      <c r="AJ790"/>
      <c r="AK790"/>
      <c r="AL790"/>
      <c r="AM790"/>
      <c r="AN790"/>
      <c r="AO790"/>
      <c r="AP790"/>
      <c r="AQ790"/>
      <c r="AR790"/>
      <c r="AS790"/>
      <c r="AT790"/>
      <c r="AU790"/>
      <c r="AV790"/>
      <c r="AW790"/>
      <c r="AX790"/>
      <c r="AY790"/>
      <c r="AZ790"/>
      <c r="BA790"/>
      <c r="BB790"/>
      <c r="BC790"/>
      <c r="BD790"/>
      <c r="BE790"/>
      <c r="BF790"/>
      <c r="BG790"/>
      <c r="BH790"/>
      <c r="BI790"/>
      <c r="BJ790"/>
      <c r="BK790"/>
      <c r="BL790"/>
      <c r="BM790"/>
      <c r="BN790"/>
      <c r="BO790"/>
      <c r="BP790"/>
      <c r="BQ790"/>
      <c r="BR790"/>
      <c r="BS790"/>
      <c r="BT790"/>
      <c r="BU790"/>
      <c r="BV790"/>
      <c r="BW790"/>
      <c r="BX790"/>
      <c r="BY790"/>
      <c r="BZ790"/>
      <c r="CA790"/>
      <c r="CB790"/>
      <c r="CC790"/>
      <c r="CD790"/>
      <c r="CE790"/>
      <c r="CF790"/>
      <c r="CG790"/>
      <c r="CH790"/>
      <c r="CI790"/>
      <c r="CJ790"/>
      <c r="CK790"/>
      <c r="CL790"/>
      <c r="CN790"/>
    </row>
    <row r="791" spans="9:92" x14ac:dyDescent="0.35">
      <c r="I791"/>
      <c r="J791"/>
      <c r="R791"/>
      <c r="S791"/>
      <c r="T791"/>
      <c r="U791"/>
      <c r="V791"/>
      <c r="W791"/>
      <c r="X791"/>
      <c r="Y791"/>
      <c r="Z791"/>
      <c r="AA791"/>
      <c r="AB791"/>
      <c r="AC791"/>
      <c r="AD791"/>
      <c r="AE791"/>
      <c r="AF791"/>
      <c r="AG791"/>
      <c r="AH791"/>
      <c r="AI791"/>
      <c r="AJ791"/>
      <c r="AK791"/>
      <c r="AL791"/>
      <c r="AM791"/>
      <c r="AN791"/>
      <c r="AO791"/>
      <c r="AP791"/>
      <c r="AQ791"/>
      <c r="AR791"/>
      <c r="AS791"/>
      <c r="AT791"/>
      <c r="AU791"/>
      <c r="AV791"/>
      <c r="AW791"/>
      <c r="AX791"/>
      <c r="AY791"/>
      <c r="AZ791"/>
      <c r="BA791"/>
      <c r="BB791"/>
      <c r="BC791"/>
      <c r="BD791"/>
      <c r="BE791"/>
      <c r="BF791"/>
      <c r="BG791"/>
      <c r="BH791"/>
      <c r="BI791"/>
      <c r="BJ791"/>
      <c r="BK791"/>
      <c r="BL791"/>
      <c r="BM791"/>
      <c r="BN791"/>
      <c r="BO791"/>
      <c r="BP791"/>
      <c r="BQ791"/>
      <c r="BR791"/>
      <c r="BS791"/>
      <c r="BT791"/>
      <c r="BU791"/>
      <c r="BV791"/>
      <c r="BW791"/>
      <c r="BX791"/>
      <c r="BY791"/>
      <c r="BZ791"/>
      <c r="CA791"/>
      <c r="CB791"/>
      <c r="CC791"/>
      <c r="CD791"/>
      <c r="CE791"/>
      <c r="CF791"/>
      <c r="CG791"/>
      <c r="CH791"/>
      <c r="CI791"/>
      <c r="CJ791"/>
      <c r="CK791"/>
      <c r="CL791"/>
      <c r="CN791"/>
    </row>
    <row r="792" spans="9:92" x14ac:dyDescent="0.35">
      <c r="I792"/>
      <c r="J792"/>
      <c r="R792"/>
      <c r="S792"/>
      <c r="T792"/>
      <c r="U792"/>
      <c r="V792"/>
      <c r="W792"/>
      <c r="X792"/>
      <c r="Y792"/>
      <c r="Z792"/>
      <c r="AA792"/>
      <c r="AB792"/>
      <c r="AC792"/>
      <c r="AD792"/>
      <c r="AE792"/>
      <c r="AF792"/>
      <c r="AG792"/>
      <c r="AH792"/>
      <c r="AI792"/>
      <c r="AJ792"/>
      <c r="AK792"/>
      <c r="AL792"/>
      <c r="AM792"/>
      <c r="AN792"/>
      <c r="AO792"/>
      <c r="AP792"/>
      <c r="AQ792"/>
      <c r="AR792"/>
      <c r="AS792"/>
      <c r="AT792"/>
      <c r="AU792"/>
      <c r="AV792"/>
      <c r="AW792"/>
      <c r="AX792"/>
      <c r="AY792"/>
      <c r="AZ792"/>
      <c r="BA792"/>
      <c r="BB792"/>
      <c r="BC792"/>
      <c r="BD792"/>
      <c r="BE792"/>
      <c r="BF792"/>
      <c r="BG792"/>
      <c r="BH792"/>
      <c r="BI792"/>
      <c r="BJ792"/>
      <c r="BK792"/>
      <c r="BL792"/>
      <c r="BM792"/>
      <c r="BN792"/>
      <c r="BO792"/>
      <c r="BP792"/>
      <c r="BQ792"/>
      <c r="BR792"/>
      <c r="BS792"/>
      <c r="BT792"/>
      <c r="BU792"/>
      <c r="BV792"/>
      <c r="BW792"/>
      <c r="BX792"/>
      <c r="BY792"/>
      <c r="BZ792"/>
      <c r="CA792"/>
      <c r="CB792"/>
      <c r="CC792"/>
      <c r="CD792"/>
      <c r="CE792"/>
      <c r="CF792"/>
      <c r="CG792"/>
      <c r="CH792"/>
      <c r="CI792"/>
      <c r="CJ792"/>
      <c r="CK792"/>
      <c r="CL792"/>
      <c r="CN792"/>
    </row>
    <row r="793" spans="9:92" x14ac:dyDescent="0.35">
      <c r="I793"/>
      <c r="J793"/>
      <c r="R793"/>
      <c r="S793"/>
      <c r="T793"/>
      <c r="U793"/>
      <c r="V793"/>
      <c r="W793"/>
      <c r="X793"/>
      <c r="Y793"/>
      <c r="Z793"/>
      <c r="AA793"/>
      <c r="AB793"/>
      <c r="AC793"/>
      <c r="AD793"/>
      <c r="AE793"/>
      <c r="AF793"/>
      <c r="AG793"/>
      <c r="AH793"/>
      <c r="AI793"/>
      <c r="AJ793"/>
      <c r="AK793"/>
      <c r="AL793"/>
      <c r="AM793"/>
      <c r="AN793"/>
      <c r="AO793"/>
      <c r="AP793"/>
      <c r="AQ793"/>
      <c r="AR793"/>
      <c r="AS793"/>
      <c r="AT793"/>
      <c r="AU793"/>
      <c r="AV793"/>
      <c r="AW793"/>
      <c r="AX793"/>
      <c r="AY793"/>
      <c r="AZ793"/>
      <c r="BA793"/>
      <c r="BB793"/>
      <c r="BC793"/>
      <c r="BD793"/>
      <c r="BE793"/>
      <c r="BF793"/>
      <c r="BG793"/>
      <c r="BH793"/>
      <c r="BI793"/>
      <c r="BJ793"/>
      <c r="BK793"/>
      <c r="BL793"/>
      <c r="BM793"/>
      <c r="BN793"/>
      <c r="BO793"/>
      <c r="BP793"/>
      <c r="BQ793"/>
      <c r="BR793"/>
      <c r="BS793"/>
      <c r="BT793"/>
      <c r="BU793"/>
      <c r="BV793"/>
      <c r="BW793"/>
      <c r="BX793"/>
      <c r="BY793"/>
      <c r="BZ793"/>
      <c r="CA793"/>
      <c r="CB793"/>
      <c r="CC793"/>
      <c r="CD793"/>
      <c r="CE793"/>
      <c r="CF793"/>
      <c r="CG793"/>
      <c r="CH793"/>
      <c r="CI793"/>
      <c r="CJ793"/>
      <c r="CK793"/>
      <c r="CL793"/>
      <c r="CN793"/>
    </row>
    <row r="794" spans="9:92" x14ac:dyDescent="0.35">
      <c r="I794"/>
      <c r="J794"/>
      <c r="R794"/>
      <c r="S794"/>
      <c r="T794"/>
      <c r="U794"/>
      <c r="V794"/>
      <c r="W794"/>
      <c r="X794"/>
      <c r="Y794"/>
      <c r="Z794"/>
      <c r="AA794"/>
      <c r="AB794"/>
      <c r="AC794"/>
      <c r="AD794"/>
      <c r="AE794"/>
      <c r="AF794"/>
      <c r="AG794"/>
      <c r="AH794"/>
      <c r="AI794"/>
      <c r="AJ794"/>
      <c r="AK794"/>
      <c r="AL794"/>
      <c r="AM794"/>
      <c r="AN794"/>
      <c r="AO794"/>
      <c r="AP794"/>
      <c r="AQ794"/>
      <c r="AR794"/>
      <c r="AS794"/>
      <c r="AT794"/>
      <c r="AU794"/>
      <c r="AV794"/>
      <c r="AW794"/>
      <c r="AX794"/>
      <c r="AY794"/>
      <c r="AZ794"/>
      <c r="BA794"/>
      <c r="BB794"/>
      <c r="BC794"/>
      <c r="BD794"/>
      <c r="BE794"/>
      <c r="BF794"/>
      <c r="BG794"/>
      <c r="BH794"/>
      <c r="BI794"/>
      <c r="BJ794"/>
      <c r="BK794"/>
      <c r="BL794"/>
      <c r="BM794"/>
      <c r="BN794"/>
      <c r="BO794"/>
      <c r="BP794"/>
      <c r="BQ794"/>
      <c r="BR794"/>
      <c r="BS794"/>
      <c r="BT794"/>
      <c r="BU794"/>
      <c r="BV794"/>
      <c r="BW794"/>
      <c r="BX794"/>
      <c r="BY794"/>
      <c r="BZ794"/>
      <c r="CA794"/>
      <c r="CB794"/>
      <c r="CC794"/>
      <c r="CD794"/>
      <c r="CE794"/>
      <c r="CF794"/>
      <c r="CG794"/>
      <c r="CH794"/>
      <c r="CI794"/>
      <c r="CJ794"/>
      <c r="CK794"/>
      <c r="CL794"/>
      <c r="CN794"/>
    </row>
    <row r="795" spans="9:92" x14ac:dyDescent="0.35">
      <c r="I795"/>
      <c r="J795"/>
      <c r="R795"/>
      <c r="S795"/>
      <c r="T795"/>
      <c r="U795"/>
      <c r="V795"/>
      <c r="W795"/>
      <c r="X795"/>
      <c r="Y795"/>
      <c r="Z795"/>
      <c r="AA795"/>
      <c r="AB795"/>
      <c r="AC795"/>
      <c r="AD795"/>
      <c r="AE795"/>
      <c r="AF795"/>
      <c r="AG795"/>
      <c r="AH795"/>
      <c r="AI795"/>
      <c r="AJ795"/>
      <c r="AK795"/>
      <c r="AL795"/>
      <c r="AM795"/>
      <c r="AN795"/>
      <c r="AO795"/>
      <c r="AP795"/>
      <c r="AQ795"/>
      <c r="AR795"/>
      <c r="AS795"/>
      <c r="AT795"/>
      <c r="AU795"/>
      <c r="AV795"/>
      <c r="AW795"/>
      <c r="AX795"/>
      <c r="AY795"/>
      <c r="AZ795"/>
      <c r="BA795"/>
      <c r="BB795"/>
      <c r="BC795"/>
      <c r="BD795"/>
      <c r="BE795"/>
      <c r="BF795"/>
      <c r="BG795"/>
      <c r="BH795"/>
      <c r="BI795"/>
      <c r="BJ795"/>
      <c r="BK795"/>
      <c r="BL795"/>
      <c r="BM795"/>
      <c r="BN795"/>
      <c r="BO795"/>
      <c r="BP795"/>
      <c r="BQ795"/>
      <c r="BR795"/>
      <c r="BS795"/>
      <c r="BT795"/>
      <c r="BU795"/>
      <c r="BV795"/>
      <c r="BW795"/>
      <c r="BX795"/>
      <c r="BY795"/>
      <c r="BZ795"/>
      <c r="CA795"/>
      <c r="CB795"/>
      <c r="CC795"/>
      <c r="CD795"/>
      <c r="CE795"/>
      <c r="CF795"/>
      <c r="CG795"/>
      <c r="CH795"/>
      <c r="CI795"/>
      <c r="CJ795"/>
      <c r="CK795"/>
      <c r="CL795"/>
      <c r="CN795"/>
    </row>
    <row r="796" spans="9:92" x14ac:dyDescent="0.35">
      <c r="I796"/>
      <c r="J796"/>
      <c r="R796"/>
      <c r="S796"/>
      <c r="T796"/>
      <c r="U796"/>
      <c r="V796"/>
      <c r="W796"/>
      <c r="X796"/>
      <c r="Y796"/>
      <c r="Z796"/>
      <c r="AA796"/>
      <c r="AB796"/>
      <c r="AC796"/>
      <c r="AD796"/>
      <c r="AE796"/>
      <c r="AF796"/>
      <c r="AG796"/>
      <c r="AH796"/>
      <c r="AI796"/>
      <c r="AJ796"/>
      <c r="AK796"/>
      <c r="AL796"/>
      <c r="AM796"/>
      <c r="AN796"/>
      <c r="AO796"/>
      <c r="AP796"/>
      <c r="AQ796"/>
      <c r="AR796"/>
      <c r="AS796"/>
      <c r="AT796"/>
      <c r="AU796"/>
      <c r="AV796"/>
      <c r="AW796"/>
      <c r="AX796"/>
      <c r="AY796"/>
      <c r="AZ796"/>
      <c r="BA796"/>
      <c r="BB796"/>
      <c r="BC796"/>
      <c r="BD796"/>
      <c r="BE796"/>
      <c r="BF796"/>
      <c r="BG796"/>
      <c r="BH796"/>
      <c r="BI796"/>
      <c r="BJ796"/>
      <c r="BK796"/>
      <c r="BL796"/>
      <c r="BM796"/>
      <c r="BN796"/>
      <c r="BO796"/>
      <c r="BP796"/>
      <c r="BQ796"/>
      <c r="BR796"/>
      <c r="BS796"/>
      <c r="BT796"/>
      <c r="BU796"/>
      <c r="BV796"/>
      <c r="BW796"/>
      <c r="BX796"/>
      <c r="BY796"/>
      <c r="BZ796"/>
      <c r="CA796"/>
      <c r="CB796"/>
      <c r="CC796"/>
      <c r="CD796"/>
      <c r="CE796"/>
      <c r="CF796"/>
      <c r="CG796"/>
      <c r="CH796"/>
      <c r="CI796"/>
      <c r="CJ796"/>
      <c r="CK796"/>
      <c r="CL796"/>
      <c r="CN796"/>
    </row>
    <row r="797" spans="9:92" x14ac:dyDescent="0.35">
      <c r="I797"/>
      <c r="J797"/>
      <c r="R797"/>
      <c r="S797"/>
      <c r="T797"/>
      <c r="U797"/>
      <c r="V797"/>
      <c r="W797"/>
      <c r="X797"/>
      <c r="Y797"/>
      <c r="Z797"/>
      <c r="AA797"/>
      <c r="AB797"/>
      <c r="AC797"/>
      <c r="AD797"/>
      <c r="AE797"/>
      <c r="AF797"/>
      <c r="AG797"/>
      <c r="AH797"/>
      <c r="AI797"/>
      <c r="AJ797"/>
      <c r="AK797"/>
      <c r="AL797"/>
      <c r="AM797"/>
      <c r="AN797"/>
      <c r="AO797"/>
      <c r="AP797"/>
      <c r="AQ797"/>
      <c r="AR797"/>
      <c r="AS797"/>
      <c r="AT797"/>
      <c r="AU797"/>
      <c r="AV797"/>
      <c r="AW797"/>
      <c r="AX797"/>
      <c r="AY797"/>
      <c r="AZ797"/>
      <c r="BA797"/>
      <c r="BB797"/>
      <c r="BC797"/>
      <c r="BD797"/>
      <c r="BE797"/>
      <c r="BF797"/>
      <c r="BG797"/>
      <c r="BH797"/>
      <c r="BI797"/>
      <c r="BJ797"/>
      <c r="BK797"/>
      <c r="BL797"/>
      <c r="BM797"/>
      <c r="BN797"/>
      <c r="BO797"/>
      <c r="BP797"/>
      <c r="BQ797"/>
      <c r="BR797"/>
      <c r="BS797"/>
      <c r="BT797"/>
      <c r="BU797"/>
      <c r="BV797"/>
      <c r="BW797"/>
      <c r="BX797"/>
      <c r="BY797"/>
      <c r="BZ797"/>
      <c r="CA797"/>
      <c r="CB797"/>
      <c r="CC797"/>
      <c r="CD797"/>
      <c r="CE797"/>
      <c r="CF797"/>
      <c r="CG797"/>
      <c r="CH797"/>
      <c r="CI797"/>
      <c r="CJ797"/>
      <c r="CK797"/>
      <c r="CL797"/>
      <c r="CN797"/>
    </row>
    <row r="798" spans="9:92" x14ac:dyDescent="0.35">
      <c r="I798"/>
      <c r="J798"/>
      <c r="R798"/>
      <c r="S798"/>
      <c r="T798"/>
      <c r="U798"/>
      <c r="V798"/>
      <c r="W798"/>
      <c r="X798"/>
      <c r="Y798"/>
      <c r="Z798"/>
      <c r="AA798"/>
      <c r="AB798"/>
      <c r="AC798"/>
      <c r="AD798"/>
      <c r="AE798"/>
      <c r="AF798"/>
      <c r="AG798"/>
      <c r="AH798"/>
      <c r="AI798"/>
      <c r="AJ798"/>
      <c r="AK798"/>
      <c r="AL798"/>
      <c r="AM798"/>
      <c r="AN798"/>
      <c r="AO798"/>
      <c r="AP798"/>
      <c r="AQ798"/>
      <c r="AR798"/>
      <c r="AS798"/>
      <c r="AT798"/>
      <c r="AU798"/>
      <c r="AV798"/>
      <c r="AW798"/>
      <c r="AX798"/>
      <c r="AY798"/>
      <c r="AZ798"/>
      <c r="BA798"/>
      <c r="BB798"/>
      <c r="BC798"/>
      <c r="BD798"/>
      <c r="BE798"/>
      <c r="BF798"/>
      <c r="BG798"/>
      <c r="BH798"/>
      <c r="BI798"/>
      <c r="BJ798"/>
      <c r="BK798"/>
      <c r="BL798"/>
      <c r="BM798"/>
      <c r="BN798"/>
      <c r="BO798"/>
      <c r="BP798"/>
      <c r="BQ798"/>
      <c r="BR798"/>
      <c r="BS798"/>
      <c r="BT798"/>
      <c r="BU798"/>
      <c r="BV798"/>
      <c r="BW798"/>
      <c r="BX798"/>
      <c r="BY798"/>
      <c r="BZ798"/>
      <c r="CA798"/>
      <c r="CB798"/>
      <c r="CC798"/>
      <c r="CD798"/>
      <c r="CE798"/>
      <c r="CF798"/>
      <c r="CG798"/>
      <c r="CH798"/>
      <c r="CI798"/>
      <c r="CJ798"/>
      <c r="CK798"/>
      <c r="CL798"/>
      <c r="CN798"/>
    </row>
    <row r="799" spans="9:92" x14ac:dyDescent="0.35">
      <c r="I799"/>
      <c r="J799"/>
      <c r="R799"/>
      <c r="S799"/>
      <c r="T799"/>
      <c r="U799"/>
      <c r="V799"/>
      <c r="W799"/>
      <c r="X799"/>
      <c r="Y799"/>
      <c r="Z799"/>
      <c r="AA799"/>
      <c r="AB799"/>
      <c r="AC799"/>
      <c r="AD799"/>
      <c r="AE799"/>
      <c r="AF799"/>
      <c r="AG799"/>
      <c r="AH799"/>
      <c r="AI799"/>
      <c r="AJ799"/>
      <c r="AK799"/>
      <c r="AL799"/>
      <c r="AM799"/>
      <c r="AN799"/>
      <c r="AO799"/>
      <c r="AP799"/>
      <c r="AQ799"/>
      <c r="AR799"/>
      <c r="AS799"/>
      <c r="AT799"/>
      <c r="AU799"/>
      <c r="AV799"/>
      <c r="AW799"/>
      <c r="AX799"/>
      <c r="AY799"/>
      <c r="AZ799"/>
      <c r="BA799"/>
      <c r="BB799"/>
      <c r="BC799"/>
      <c r="BD799"/>
      <c r="BE799"/>
      <c r="BF799"/>
      <c r="BG799"/>
      <c r="BH799"/>
      <c r="BI799"/>
      <c r="BJ799"/>
      <c r="BK799"/>
      <c r="BL799"/>
      <c r="BM799"/>
      <c r="BN799"/>
      <c r="BO799"/>
      <c r="BP799"/>
      <c r="BQ799"/>
      <c r="BR799"/>
      <c r="BS799"/>
      <c r="BT799"/>
      <c r="BU799"/>
      <c r="BV799"/>
      <c r="BW799"/>
      <c r="BX799"/>
      <c r="BY799"/>
      <c r="BZ799"/>
      <c r="CA799"/>
      <c r="CB799"/>
      <c r="CC799"/>
      <c r="CD799"/>
      <c r="CE799"/>
      <c r="CF799"/>
      <c r="CG799"/>
      <c r="CH799"/>
      <c r="CI799"/>
      <c r="CJ799"/>
      <c r="CK799"/>
      <c r="CL799"/>
      <c r="CN799"/>
    </row>
    <row r="800" spans="9:92" x14ac:dyDescent="0.35">
      <c r="I800"/>
      <c r="J800"/>
      <c r="R800"/>
      <c r="S800"/>
      <c r="T800"/>
      <c r="U800"/>
      <c r="V800"/>
      <c r="W800"/>
      <c r="X800"/>
      <c r="Y800"/>
      <c r="Z800"/>
      <c r="AA800"/>
      <c r="AB800"/>
      <c r="AC800"/>
      <c r="AD800"/>
      <c r="AE800"/>
      <c r="AF800"/>
      <c r="AG800"/>
      <c r="AH800"/>
      <c r="AI800"/>
      <c r="AJ800"/>
      <c r="AK800"/>
      <c r="AL800"/>
      <c r="AM800"/>
      <c r="AN800"/>
      <c r="AO800"/>
      <c r="AP800"/>
      <c r="AQ800"/>
      <c r="AR800"/>
      <c r="AS800"/>
      <c r="AT800"/>
      <c r="AU800"/>
      <c r="AV800"/>
      <c r="AW800"/>
      <c r="AX800"/>
      <c r="AY800"/>
      <c r="AZ800"/>
      <c r="BA800"/>
      <c r="BB800"/>
      <c r="BC800"/>
      <c r="BD800"/>
      <c r="BE800"/>
      <c r="BF800"/>
      <c r="BG800"/>
      <c r="BH800"/>
      <c r="BI800"/>
      <c r="BJ800"/>
      <c r="BK800"/>
      <c r="BL800"/>
      <c r="BM800"/>
      <c r="BN800"/>
      <c r="BO800"/>
      <c r="BP800"/>
      <c r="BQ800"/>
      <c r="BR800"/>
      <c r="BS800"/>
      <c r="BT800"/>
      <c r="BU800"/>
      <c r="BV800"/>
      <c r="BW800"/>
      <c r="BX800"/>
      <c r="BY800"/>
      <c r="BZ800"/>
      <c r="CA800"/>
      <c r="CB800"/>
      <c r="CC800"/>
      <c r="CD800"/>
      <c r="CE800"/>
      <c r="CF800"/>
      <c r="CG800"/>
      <c r="CH800"/>
      <c r="CI800"/>
      <c r="CJ800"/>
      <c r="CK800"/>
      <c r="CL800"/>
      <c r="CN800"/>
    </row>
    <row r="801" spans="9:92" x14ac:dyDescent="0.35">
      <c r="I801"/>
      <c r="J801"/>
      <c r="R801"/>
      <c r="S801"/>
      <c r="T801"/>
      <c r="U801"/>
      <c r="V801"/>
      <c r="W801"/>
      <c r="X801"/>
      <c r="Y801"/>
      <c r="Z801"/>
      <c r="AA801"/>
      <c r="AB801"/>
      <c r="AC801"/>
      <c r="AD801"/>
      <c r="AE801"/>
      <c r="AF801"/>
      <c r="AG801"/>
      <c r="AH801"/>
      <c r="AI801"/>
      <c r="AJ801"/>
      <c r="AK801"/>
      <c r="AL801"/>
      <c r="AM801"/>
      <c r="AN801"/>
      <c r="AO801"/>
      <c r="AP801"/>
      <c r="AQ801"/>
      <c r="AR801"/>
      <c r="AS801"/>
      <c r="AT801"/>
      <c r="AU801"/>
      <c r="AV801"/>
      <c r="AW801"/>
      <c r="AX801"/>
      <c r="AY801"/>
      <c r="AZ801"/>
      <c r="BA801"/>
      <c r="BB801"/>
      <c r="BC801"/>
      <c r="BD801"/>
      <c r="BE801"/>
      <c r="BF801"/>
      <c r="BG801"/>
      <c r="BH801"/>
      <c r="BI801"/>
      <c r="BJ801"/>
      <c r="BK801"/>
      <c r="BL801"/>
      <c r="BM801"/>
      <c r="BN801"/>
      <c r="BO801"/>
      <c r="BP801"/>
      <c r="BQ801"/>
      <c r="BR801"/>
      <c r="BS801"/>
      <c r="BT801"/>
      <c r="BU801"/>
      <c r="BV801"/>
      <c r="BW801"/>
      <c r="BX801"/>
      <c r="BY801"/>
      <c r="BZ801"/>
      <c r="CA801"/>
      <c r="CB801"/>
      <c r="CC801"/>
      <c r="CD801"/>
      <c r="CE801"/>
      <c r="CF801"/>
      <c r="CG801"/>
      <c r="CH801"/>
      <c r="CI801"/>
      <c r="CJ801"/>
      <c r="CK801"/>
      <c r="CL801"/>
      <c r="CN801"/>
    </row>
    <row r="802" spans="9:92" x14ac:dyDescent="0.35">
      <c r="I802"/>
      <c r="J802"/>
      <c r="R802"/>
      <c r="S802"/>
      <c r="T802"/>
      <c r="U802"/>
      <c r="V802"/>
      <c r="W802"/>
      <c r="X802"/>
      <c r="Y802"/>
      <c r="Z802"/>
      <c r="AA802"/>
      <c r="AB802"/>
      <c r="AC802"/>
      <c r="AD802"/>
      <c r="AE802"/>
      <c r="AF802"/>
      <c r="AG802"/>
      <c r="AH802"/>
      <c r="AI802"/>
      <c r="AJ802"/>
      <c r="AK802"/>
      <c r="AL802"/>
      <c r="AM802"/>
      <c r="AN802"/>
      <c r="AO802"/>
      <c r="AP802"/>
      <c r="AQ802"/>
      <c r="AR802"/>
      <c r="AS802"/>
      <c r="AT802"/>
      <c r="AU802"/>
      <c r="AV802"/>
      <c r="AW802"/>
      <c r="AX802"/>
      <c r="AY802"/>
      <c r="AZ802"/>
      <c r="BA802"/>
      <c r="BB802"/>
      <c r="BC802"/>
      <c r="BD802"/>
      <c r="BE802"/>
      <c r="BF802"/>
      <c r="BG802"/>
      <c r="BH802"/>
      <c r="BI802"/>
      <c r="BJ802"/>
      <c r="BK802"/>
      <c r="BL802"/>
      <c r="BM802"/>
      <c r="BN802"/>
      <c r="BO802"/>
      <c r="BP802"/>
      <c r="BQ802"/>
      <c r="BR802"/>
      <c r="BS802"/>
      <c r="BT802"/>
      <c r="BU802"/>
      <c r="BV802"/>
      <c r="BW802"/>
      <c r="BX802"/>
      <c r="BY802"/>
      <c r="BZ802"/>
      <c r="CA802"/>
      <c r="CB802"/>
      <c r="CC802"/>
      <c r="CD802"/>
      <c r="CE802"/>
      <c r="CF802"/>
      <c r="CG802"/>
      <c r="CH802"/>
      <c r="CI802"/>
      <c r="CJ802"/>
      <c r="CK802"/>
      <c r="CL802"/>
      <c r="CN802"/>
    </row>
    <row r="803" spans="9:92" x14ac:dyDescent="0.35">
      <c r="I803"/>
      <c r="J803"/>
      <c r="R803"/>
      <c r="S803"/>
      <c r="T803"/>
      <c r="U803"/>
      <c r="V803"/>
      <c r="W803"/>
      <c r="X803"/>
      <c r="Y803"/>
      <c r="Z803"/>
      <c r="AA803"/>
      <c r="AB803"/>
      <c r="AC803"/>
      <c r="AD803"/>
      <c r="AE803"/>
      <c r="AF803"/>
      <c r="AG803"/>
      <c r="AH803"/>
      <c r="AI803"/>
      <c r="AJ803"/>
      <c r="AK803"/>
      <c r="AL803"/>
      <c r="AM803"/>
      <c r="AN803"/>
      <c r="AO803"/>
      <c r="AP803"/>
      <c r="AQ803"/>
      <c r="AR803"/>
      <c r="AS803"/>
      <c r="AT803"/>
      <c r="AU803"/>
      <c r="AV803"/>
      <c r="AW803"/>
      <c r="AX803"/>
      <c r="AY803"/>
      <c r="AZ803"/>
      <c r="BA803"/>
      <c r="BB803"/>
      <c r="BC803"/>
      <c r="BD803"/>
      <c r="BE803"/>
      <c r="BF803"/>
      <c r="BG803"/>
      <c r="BH803"/>
      <c r="BI803"/>
      <c r="BJ803"/>
      <c r="BK803"/>
      <c r="BL803"/>
      <c r="BM803"/>
      <c r="BN803"/>
      <c r="BO803"/>
      <c r="BP803"/>
      <c r="BQ803"/>
      <c r="BR803"/>
      <c r="BS803"/>
      <c r="BT803"/>
      <c r="BU803"/>
      <c r="BV803"/>
      <c r="BW803"/>
      <c r="BX803"/>
      <c r="BY803"/>
      <c r="BZ803"/>
      <c r="CA803"/>
      <c r="CB803"/>
      <c r="CC803"/>
      <c r="CD803"/>
      <c r="CE803"/>
      <c r="CF803"/>
      <c r="CG803"/>
      <c r="CH803"/>
      <c r="CI803"/>
      <c r="CJ803"/>
      <c r="CK803"/>
      <c r="CL803"/>
      <c r="CN803"/>
    </row>
    <row r="804" spans="9:92" x14ac:dyDescent="0.35">
      <c r="I804"/>
      <c r="J804"/>
      <c r="R804"/>
      <c r="S804"/>
      <c r="T804"/>
      <c r="U804"/>
      <c r="V804"/>
      <c r="W804"/>
      <c r="X804"/>
      <c r="Y804"/>
      <c r="Z804"/>
      <c r="AA804"/>
      <c r="AB804"/>
      <c r="AC804"/>
      <c r="AD804"/>
      <c r="AE804"/>
      <c r="AF804"/>
      <c r="AG804"/>
      <c r="AH804"/>
      <c r="AI804"/>
      <c r="AJ804"/>
      <c r="AK804"/>
      <c r="AL804"/>
      <c r="AM804"/>
      <c r="AN804"/>
      <c r="AO804"/>
      <c r="AP804"/>
      <c r="AQ804"/>
      <c r="AR804"/>
      <c r="AS804"/>
      <c r="AT804"/>
      <c r="AU804"/>
      <c r="AV804"/>
      <c r="AW804"/>
      <c r="AX804"/>
      <c r="AY804"/>
      <c r="AZ804"/>
      <c r="BA804"/>
      <c r="BB804"/>
      <c r="BC804"/>
      <c r="BD804"/>
      <c r="BE804"/>
      <c r="BF804"/>
      <c r="BG804"/>
      <c r="BH804"/>
      <c r="BI804"/>
      <c r="BJ804"/>
      <c r="BK804"/>
      <c r="BL804"/>
      <c r="BM804"/>
      <c r="BN804"/>
      <c r="BO804"/>
      <c r="BP804"/>
      <c r="BQ804"/>
      <c r="BR804"/>
      <c r="BS804"/>
      <c r="BT804"/>
      <c r="BU804"/>
      <c r="BV804"/>
      <c r="BW804"/>
      <c r="BX804"/>
      <c r="BY804"/>
      <c r="BZ804"/>
      <c r="CA804"/>
      <c r="CB804"/>
      <c r="CC804"/>
      <c r="CD804"/>
      <c r="CE804"/>
      <c r="CF804"/>
      <c r="CG804"/>
      <c r="CH804"/>
      <c r="CI804"/>
      <c r="CJ804"/>
      <c r="CK804"/>
      <c r="CL804"/>
      <c r="CN804"/>
    </row>
    <row r="805" spans="9:92" x14ac:dyDescent="0.35">
      <c r="I805"/>
      <c r="J805"/>
      <c r="R805"/>
      <c r="S805"/>
      <c r="T805"/>
      <c r="U805"/>
      <c r="V805"/>
      <c r="W805"/>
      <c r="X805"/>
      <c r="Y805"/>
      <c r="Z805"/>
      <c r="AA805"/>
      <c r="AB805"/>
      <c r="AC805"/>
      <c r="AD805"/>
      <c r="AE805"/>
      <c r="AF805"/>
      <c r="AG805"/>
      <c r="AH805"/>
      <c r="AI805"/>
      <c r="AJ805"/>
      <c r="AK805"/>
      <c r="AL805"/>
      <c r="AM805"/>
      <c r="AN805"/>
      <c r="AO805"/>
      <c r="AP805"/>
      <c r="AQ805"/>
      <c r="AR805"/>
      <c r="AS805"/>
      <c r="AT805"/>
      <c r="AU805"/>
      <c r="AV805"/>
      <c r="AW805"/>
      <c r="AX805"/>
      <c r="AY805"/>
      <c r="AZ805"/>
      <c r="BA805"/>
      <c r="BB805"/>
      <c r="BC805"/>
      <c r="BD805"/>
      <c r="BE805"/>
      <c r="BF805"/>
      <c r="BG805"/>
      <c r="BH805"/>
      <c r="BI805"/>
      <c r="BJ805"/>
      <c r="BK805"/>
      <c r="BL805"/>
      <c r="BM805"/>
      <c r="BN805"/>
      <c r="BO805"/>
      <c r="BP805"/>
      <c r="BQ805"/>
      <c r="BR805"/>
      <c r="BS805"/>
      <c r="BT805"/>
      <c r="BU805"/>
      <c r="BV805"/>
      <c r="BW805"/>
      <c r="BX805"/>
      <c r="BY805"/>
      <c r="BZ805"/>
      <c r="CA805"/>
      <c r="CB805"/>
      <c r="CC805"/>
      <c r="CD805"/>
      <c r="CE805"/>
      <c r="CF805"/>
      <c r="CG805"/>
      <c r="CH805"/>
      <c r="CI805"/>
      <c r="CJ805"/>
      <c r="CK805"/>
      <c r="CL805"/>
      <c r="CN805"/>
    </row>
    <row r="806" spans="9:92" x14ac:dyDescent="0.35">
      <c r="I806"/>
      <c r="J806"/>
      <c r="R806"/>
      <c r="S806"/>
      <c r="T806"/>
      <c r="U806"/>
      <c r="V806"/>
      <c r="W806"/>
      <c r="X806"/>
      <c r="Y806"/>
      <c r="Z806"/>
      <c r="AA806"/>
      <c r="AB806"/>
      <c r="AC806"/>
      <c r="AD806"/>
      <c r="AE806"/>
      <c r="AF806"/>
      <c r="AG806"/>
      <c r="AH806"/>
      <c r="AI806"/>
      <c r="AJ806"/>
      <c r="AK806"/>
      <c r="AL806"/>
      <c r="AM806"/>
      <c r="AN806"/>
      <c r="AO806"/>
      <c r="AP806"/>
      <c r="AQ806"/>
      <c r="AR806"/>
      <c r="AS806"/>
      <c r="AT806"/>
      <c r="AU806"/>
      <c r="AV806"/>
      <c r="AW806"/>
      <c r="AX806"/>
      <c r="AY806"/>
      <c r="AZ806"/>
      <c r="BA806"/>
      <c r="BB806"/>
      <c r="BC806"/>
      <c r="BD806"/>
      <c r="BE806"/>
      <c r="BF806"/>
      <c r="BG806"/>
      <c r="BH806"/>
      <c r="BI806"/>
      <c r="BJ806"/>
      <c r="BK806"/>
      <c r="BL806"/>
      <c r="BM806"/>
      <c r="BN806"/>
      <c r="BO806"/>
      <c r="BP806"/>
      <c r="BQ806"/>
      <c r="BR806"/>
      <c r="BS806"/>
      <c r="BT806"/>
      <c r="BU806"/>
      <c r="BV806"/>
      <c r="BW806"/>
      <c r="BX806"/>
      <c r="BY806"/>
      <c r="BZ806"/>
      <c r="CA806"/>
      <c r="CB806"/>
      <c r="CC806"/>
      <c r="CD806"/>
      <c r="CE806"/>
      <c r="CF806"/>
      <c r="CG806"/>
      <c r="CH806"/>
      <c r="CI806"/>
      <c r="CJ806"/>
      <c r="CK806"/>
      <c r="CL806"/>
      <c r="CN806"/>
    </row>
    <row r="807" spans="9:92" x14ac:dyDescent="0.35">
      <c r="I807"/>
      <c r="J807"/>
      <c r="R807"/>
      <c r="S807"/>
      <c r="T807"/>
      <c r="U807"/>
      <c r="V807"/>
      <c r="W807"/>
      <c r="X807"/>
      <c r="Y807"/>
      <c r="Z807"/>
      <c r="AA807"/>
      <c r="AB807"/>
      <c r="AC807"/>
      <c r="AD807"/>
      <c r="AE807"/>
      <c r="AF807"/>
      <c r="AG807"/>
      <c r="AH807"/>
      <c r="AI807"/>
      <c r="AJ807"/>
      <c r="AK807"/>
      <c r="AL807"/>
      <c r="AM807"/>
      <c r="AN807"/>
      <c r="AO807"/>
      <c r="AP807"/>
      <c r="AQ807"/>
      <c r="AR807"/>
      <c r="AS807"/>
      <c r="AT807"/>
      <c r="AU807"/>
      <c r="AV807"/>
      <c r="AW807"/>
      <c r="AX807"/>
      <c r="AY807"/>
      <c r="AZ807"/>
      <c r="BA807"/>
      <c r="BB807"/>
      <c r="BC807"/>
      <c r="BD807"/>
      <c r="BE807"/>
      <c r="BF807"/>
      <c r="BG807"/>
      <c r="BH807"/>
      <c r="BI807"/>
      <c r="BJ807"/>
      <c r="BK807"/>
      <c r="BL807"/>
      <c r="BM807"/>
      <c r="BN807"/>
      <c r="BO807"/>
      <c r="BP807"/>
      <c r="BQ807"/>
      <c r="BR807"/>
      <c r="BS807"/>
      <c r="BT807"/>
      <c r="BU807"/>
      <c r="BV807"/>
      <c r="BW807"/>
      <c r="BX807"/>
      <c r="BY807"/>
      <c r="BZ807"/>
      <c r="CA807"/>
      <c r="CB807"/>
      <c r="CC807"/>
      <c r="CD807"/>
      <c r="CE807"/>
      <c r="CF807"/>
      <c r="CG807"/>
      <c r="CH807"/>
      <c r="CI807"/>
      <c r="CJ807"/>
      <c r="CK807"/>
      <c r="CL807"/>
      <c r="CN807"/>
    </row>
    <row r="808" spans="9:92" x14ac:dyDescent="0.35">
      <c r="I808"/>
      <c r="J808"/>
      <c r="R808"/>
      <c r="S808"/>
      <c r="T808"/>
      <c r="U808"/>
      <c r="V808"/>
      <c r="W808"/>
      <c r="X808"/>
      <c r="Y808"/>
      <c r="Z808"/>
      <c r="AA808"/>
      <c r="AB808"/>
      <c r="AC808"/>
      <c r="AD808"/>
      <c r="AE808"/>
      <c r="AF808"/>
      <c r="AG808"/>
      <c r="AH808"/>
      <c r="AI808"/>
      <c r="AJ808"/>
      <c r="AK808"/>
      <c r="AL808"/>
      <c r="AM808"/>
      <c r="AN808"/>
      <c r="AO808"/>
      <c r="AP808"/>
      <c r="AQ808"/>
      <c r="AR808"/>
      <c r="AS808"/>
      <c r="AT808"/>
      <c r="AU808"/>
      <c r="AV808"/>
      <c r="AW808"/>
      <c r="AX808"/>
      <c r="AY808"/>
      <c r="AZ808"/>
      <c r="BA808"/>
      <c r="BB808"/>
      <c r="BC808"/>
      <c r="BD808"/>
      <c r="BE808"/>
      <c r="BF808"/>
      <c r="BG808"/>
      <c r="BH808"/>
      <c r="BI808"/>
      <c r="BJ808"/>
      <c r="BK808"/>
      <c r="BL808"/>
      <c r="BM808"/>
      <c r="BN808"/>
      <c r="BO808"/>
      <c r="BP808"/>
      <c r="BQ808"/>
      <c r="BR808"/>
      <c r="BS808"/>
      <c r="BT808"/>
      <c r="BU808"/>
      <c r="BV808"/>
      <c r="BW808"/>
      <c r="BX808"/>
      <c r="BY808"/>
      <c r="BZ808"/>
      <c r="CA808"/>
      <c r="CB808"/>
      <c r="CC808"/>
      <c r="CD808"/>
      <c r="CE808"/>
      <c r="CF808"/>
      <c r="CG808"/>
      <c r="CH808"/>
      <c r="CI808"/>
      <c r="CJ808"/>
      <c r="CK808"/>
      <c r="CL808"/>
      <c r="CN808"/>
    </row>
    <row r="809" spans="9:92" x14ac:dyDescent="0.35">
      <c r="I809"/>
      <c r="J809"/>
      <c r="R809"/>
      <c r="S809"/>
      <c r="T809"/>
      <c r="U809"/>
      <c r="V809"/>
      <c r="W809"/>
      <c r="X809"/>
      <c r="Y809"/>
      <c r="Z809"/>
      <c r="AA809"/>
      <c r="AB809"/>
      <c r="AC809"/>
      <c r="AD809"/>
      <c r="AE809"/>
      <c r="AF809"/>
      <c r="AG809"/>
      <c r="AH809"/>
      <c r="AI809"/>
      <c r="AJ809"/>
      <c r="AK809"/>
      <c r="AL809"/>
      <c r="AM809"/>
      <c r="AN809"/>
      <c r="AO809"/>
      <c r="AP809"/>
      <c r="AQ809"/>
      <c r="AR809"/>
      <c r="AS809"/>
      <c r="AT809"/>
      <c r="AU809"/>
      <c r="AV809"/>
      <c r="AW809"/>
      <c r="AX809"/>
      <c r="AY809"/>
      <c r="AZ809"/>
      <c r="BA809"/>
      <c r="BB809"/>
      <c r="BC809"/>
      <c r="BD809"/>
      <c r="BE809"/>
      <c r="BF809"/>
      <c r="BG809"/>
      <c r="BH809"/>
      <c r="BI809"/>
      <c r="BJ809"/>
      <c r="BK809"/>
      <c r="BL809"/>
      <c r="BM809"/>
      <c r="BN809"/>
      <c r="BO809"/>
      <c r="BP809"/>
      <c r="BQ809"/>
      <c r="BR809"/>
      <c r="BS809"/>
      <c r="BT809"/>
      <c r="BU809"/>
      <c r="BV809"/>
      <c r="BW809"/>
      <c r="BX809"/>
      <c r="BY809"/>
      <c r="BZ809"/>
      <c r="CA809"/>
      <c r="CB809"/>
      <c r="CC809"/>
      <c r="CD809"/>
      <c r="CE809"/>
      <c r="CF809"/>
      <c r="CG809"/>
      <c r="CH809"/>
      <c r="CI809"/>
      <c r="CJ809"/>
      <c r="CK809"/>
      <c r="CL809"/>
      <c r="CN809"/>
    </row>
    <row r="810" spans="9:92" x14ac:dyDescent="0.35">
      <c r="I810"/>
      <c r="J810"/>
      <c r="R810"/>
      <c r="S810"/>
      <c r="T810"/>
      <c r="U810"/>
      <c r="V810"/>
      <c r="W810"/>
      <c r="X810"/>
      <c r="Y810"/>
      <c r="Z810"/>
      <c r="AA810"/>
      <c r="AB810"/>
      <c r="AC810"/>
      <c r="AD810"/>
      <c r="AE810"/>
      <c r="AF810"/>
      <c r="AG810"/>
      <c r="AH810"/>
      <c r="AI810"/>
      <c r="AJ810"/>
      <c r="AK810"/>
      <c r="AL810"/>
      <c r="AM810"/>
      <c r="AN810"/>
      <c r="AO810"/>
      <c r="AP810"/>
      <c r="AQ810"/>
      <c r="AR810"/>
      <c r="AS810"/>
      <c r="AT810"/>
      <c r="AU810"/>
      <c r="AV810"/>
      <c r="AW810"/>
      <c r="AX810"/>
      <c r="AY810"/>
      <c r="AZ810"/>
      <c r="BA810"/>
      <c r="BB810"/>
      <c r="BC810"/>
      <c r="BD810"/>
      <c r="BE810"/>
      <c r="BF810"/>
      <c r="BG810"/>
      <c r="BH810"/>
      <c r="BI810"/>
      <c r="BJ810"/>
      <c r="BK810"/>
      <c r="BL810"/>
      <c r="BM810"/>
      <c r="BN810"/>
      <c r="BO810"/>
      <c r="BP810"/>
      <c r="BQ810"/>
      <c r="BR810"/>
      <c r="BS810"/>
      <c r="BT810"/>
      <c r="BU810"/>
      <c r="BV810"/>
      <c r="BW810"/>
      <c r="BX810"/>
      <c r="BY810"/>
      <c r="BZ810"/>
      <c r="CA810"/>
      <c r="CB810"/>
      <c r="CC810"/>
      <c r="CD810"/>
      <c r="CE810"/>
      <c r="CF810"/>
      <c r="CG810"/>
      <c r="CH810"/>
      <c r="CI810"/>
      <c r="CJ810"/>
      <c r="CK810"/>
      <c r="CL810"/>
      <c r="CN810"/>
    </row>
    <row r="811" spans="9:92" x14ac:dyDescent="0.35">
      <c r="I811"/>
      <c r="J811"/>
      <c r="R811"/>
      <c r="S811"/>
      <c r="T811"/>
      <c r="U811"/>
      <c r="V811"/>
      <c r="W811"/>
      <c r="X811"/>
      <c r="Y811"/>
      <c r="Z811"/>
      <c r="AA811"/>
      <c r="AB811"/>
      <c r="AC811"/>
      <c r="AD811"/>
      <c r="AE811"/>
      <c r="AF811"/>
      <c r="AG811"/>
      <c r="AH811"/>
      <c r="AI811"/>
      <c r="AJ811"/>
      <c r="AK811"/>
      <c r="AL811"/>
      <c r="AM811"/>
      <c r="AN811"/>
      <c r="AO811"/>
      <c r="AP811"/>
      <c r="AQ811"/>
      <c r="AR811"/>
      <c r="AS811"/>
      <c r="AT811"/>
      <c r="AU811"/>
      <c r="AV811"/>
      <c r="AW811"/>
      <c r="AX811"/>
      <c r="AY811"/>
      <c r="AZ811"/>
      <c r="BA811"/>
      <c r="BB811"/>
      <c r="BC811"/>
      <c r="BD811"/>
      <c r="BE811"/>
      <c r="BF811"/>
      <c r="BG811"/>
      <c r="BH811"/>
      <c r="BI811"/>
      <c r="BJ811"/>
      <c r="BK811"/>
      <c r="BL811"/>
      <c r="BM811"/>
      <c r="BN811"/>
      <c r="BO811"/>
      <c r="BP811"/>
      <c r="BQ811"/>
      <c r="BR811"/>
      <c r="BS811"/>
      <c r="BT811"/>
      <c r="BU811"/>
      <c r="BV811"/>
      <c r="BW811"/>
      <c r="BX811"/>
      <c r="BY811"/>
      <c r="BZ811"/>
      <c r="CA811"/>
      <c r="CB811"/>
      <c r="CC811"/>
      <c r="CD811"/>
      <c r="CE811"/>
      <c r="CF811"/>
      <c r="CG811"/>
      <c r="CH811"/>
      <c r="CI811"/>
      <c r="CJ811"/>
      <c r="CK811"/>
      <c r="CL811"/>
      <c r="CN811"/>
    </row>
    <row r="812" spans="9:92" x14ac:dyDescent="0.35">
      <c r="I812"/>
      <c r="J812"/>
      <c r="R812"/>
      <c r="S812"/>
      <c r="T812"/>
      <c r="U812"/>
      <c r="V812"/>
      <c r="W812"/>
      <c r="X812"/>
      <c r="Y812"/>
      <c r="Z812"/>
      <c r="AA812"/>
      <c r="AB812"/>
      <c r="AC812"/>
      <c r="AD812"/>
      <c r="AE812"/>
      <c r="AF812"/>
      <c r="AG812"/>
      <c r="AH812"/>
      <c r="AI812"/>
      <c r="AJ812"/>
      <c r="AK812"/>
      <c r="AL812"/>
      <c r="AM812"/>
      <c r="AN812"/>
      <c r="AO812"/>
      <c r="AP812"/>
      <c r="AQ812"/>
      <c r="AR812"/>
      <c r="AS812"/>
      <c r="AT812"/>
      <c r="AU812"/>
      <c r="AV812"/>
      <c r="AW812"/>
      <c r="AX812"/>
      <c r="AY812"/>
      <c r="AZ812"/>
      <c r="BA812"/>
      <c r="BB812"/>
      <c r="BC812"/>
      <c r="BD812"/>
      <c r="BE812"/>
      <c r="BF812"/>
      <c r="BG812"/>
      <c r="BH812"/>
      <c r="BI812"/>
      <c r="BJ812"/>
      <c r="BK812"/>
      <c r="BL812"/>
      <c r="BM812"/>
      <c r="BN812"/>
      <c r="BO812"/>
      <c r="BP812"/>
      <c r="BQ812"/>
      <c r="BR812"/>
      <c r="BS812"/>
      <c r="BT812"/>
      <c r="BU812"/>
      <c r="BV812"/>
      <c r="BW812"/>
      <c r="BX812"/>
      <c r="BY812"/>
      <c r="BZ812"/>
      <c r="CA812"/>
      <c r="CB812"/>
      <c r="CC812"/>
      <c r="CD812"/>
      <c r="CE812"/>
      <c r="CF812"/>
      <c r="CG812"/>
      <c r="CH812"/>
      <c r="CI812"/>
      <c r="CJ812"/>
      <c r="CK812"/>
      <c r="CL812"/>
      <c r="CN812"/>
    </row>
    <row r="813" spans="9:92" x14ac:dyDescent="0.35">
      <c r="I813"/>
      <c r="J813"/>
      <c r="R813"/>
      <c r="S813"/>
      <c r="T813"/>
      <c r="U813"/>
      <c r="V813"/>
      <c r="W813"/>
      <c r="X813"/>
      <c r="Y813"/>
      <c r="Z813"/>
      <c r="AA813"/>
      <c r="AB813"/>
      <c r="AC813"/>
      <c r="AD813"/>
      <c r="AE813"/>
      <c r="AF813"/>
      <c r="AG813"/>
      <c r="AH813"/>
      <c r="AI813"/>
      <c r="AJ813"/>
      <c r="AK813"/>
      <c r="AL813"/>
      <c r="AM813"/>
      <c r="AN813"/>
      <c r="AO813"/>
      <c r="AP813"/>
      <c r="AQ813"/>
      <c r="AR813"/>
      <c r="AS813"/>
      <c r="AT813"/>
      <c r="AU813"/>
      <c r="AV813"/>
      <c r="AW813"/>
      <c r="AX813"/>
      <c r="AY813"/>
      <c r="AZ813"/>
      <c r="BA813"/>
      <c r="BB813"/>
      <c r="BC813"/>
      <c r="BD813"/>
      <c r="BE813"/>
      <c r="BF813"/>
      <c r="BG813"/>
      <c r="BH813"/>
      <c r="BI813"/>
      <c r="BJ813"/>
      <c r="BK813"/>
      <c r="BL813"/>
      <c r="BM813"/>
      <c r="BN813"/>
      <c r="BO813"/>
      <c r="BP813"/>
      <c r="BQ813"/>
      <c r="BR813"/>
      <c r="BS813"/>
      <c r="BT813"/>
      <c r="BU813"/>
      <c r="BV813"/>
      <c r="BW813"/>
      <c r="BX813"/>
      <c r="BY813"/>
      <c r="BZ813"/>
      <c r="CA813"/>
      <c r="CB813"/>
      <c r="CC813"/>
      <c r="CD813"/>
      <c r="CE813"/>
      <c r="CF813"/>
      <c r="CG813"/>
      <c r="CH813"/>
      <c r="CI813"/>
      <c r="CJ813"/>
      <c r="CK813"/>
      <c r="CL813"/>
      <c r="CN813"/>
    </row>
    <row r="814" spans="9:92" x14ac:dyDescent="0.35">
      <c r="I814"/>
      <c r="J814"/>
      <c r="R814"/>
      <c r="S814"/>
      <c r="T814"/>
      <c r="U814"/>
      <c r="V814"/>
      <c r="W814"/>
      <c r="X814"/>
      <c r="Y814"/>
      <c r="Z814"/>
      <c r="AA814"/>
      <c r="AB814"/>
      <c r="AC814"/>
      <c r="AD814"/>
      <c r="AE814"/>
      <c r="AF814"/>
      <c r="AG814"/>
      <c r="AH814"/>
      <c r="AI814"/>
      <c r="AJ814"/>
      <c r="AK814"/>
      <c r="AL814"/>
      <c r="AM814"/>
      <c r="AN814"/>
      <c r="AO814"/>
      <c r="AP814"/>
      <c r="AQ814"/>
      <c r="AR814"/>
      <c r="AS814"/>
      <c r="AT814"/>
      <c r="AU814"/>
      <c r="AV814"/>
      <c r="AW814"/>
      <c r="AX814"/>
      <c r="AY814"/>
      <c r="AZ814"/>
      <c r="BA814"/>
      <c r="BB814"/>
      <c r="BC814"/>
      <c r="BD814"/>
      <c r="BE814"/>
      <c r="BF814"/>
      <c r="BG814"/>
      <c r="BH814"/>
      <c r="BI814"/>
      <c r="BJ814"/>
      <c r="BK814"/>
      <c r="BL814"/>
      <c r="BM814"/>
      <c r="BN814"/>
      <c r="BO814"/>
      <c r="BP814"/>
      <c r="BQ814"/>
      <c r="BR814"/>
      <c r="BS814"/>
      <c r="BT814"/>
      <c r="BU814"/>
      <c r="BV814"/>
      <c r="BW814"/>
      <c r="BX814"/>
      <c r="BY814"/>
      <c r="BZ814"/>
      <c r="CA814"/>
      <c r="CB814"/>
      <c r="CC814"/>
      <c r="CD814"/>
      <c r="CE814"/>
      <c r="CF814"/>
      <c r="CG814"/>
      <c r="CH814"/>
      <c r="CI814"/>
      <c r="CJ814"/>
      <c r="CK814"/>
      <c r="CL814"/>
      <c r="CN814"/>
    </row>
    <row r="815" spans="9:92" x14ac:dyDescent="0.35">
      <c r="I815"/>
      <c r="J815"/>
      <c r="R815"/>
      <c r="S815"/>
      <c r="T815"/>
      <c r="U815"/>
      <c r="V815"/>
      <c r="W815"/>
      <c r="X815"/>
      <c r="Y815"/>
      <c r="Z815"/>
      <c r="AA815"/>
      <c r="AB815"/>
      <c r="AC815"/>
      <c r="AD815"/>
      <c r="AE815"/>
      <c r="AF815"/>
      <c r="AG815"/>
      <c r="AH815"/>
      <c r="AI815"/>
      <c r="AJ815"/>
      <c r="AK815"/>
      <c r="AL815"/>
      <c r="AM815"/>
      <c r="AN815"/>
      <c r="AO815"/>
      <c r="AP815"/>
      <c r="AQ815"/>
      <c r="AR815"/>
      <c r="AS815"/>
      <c r="AT815"/>
      <c r="AU815"/>
      <c r="AV815"/>
      <c r="AW815"/>
      <c r="AX815"/>
      <c r="AY815"/>
      <c r="AZ815"/>
      <c r="BA815"/>
      <c r="BB815"/>
      <c r="BC815"/>
      <c r="BD815"/>
      <c r="BE815"/>
      <c r="BF815"/>
      <c r="BG815"/>
      <c r="BH815"/>
      <c r="BI815"/>
      <c r="BJ815"/>
      <c r="BK815"/>
      <c r="BL815"/>
      <c r="BM815"/>
      <c r="BN815"/>
      <c r="BO815"/>
      <c r="BP815"/>
      <c r="BQ815"/>
      <c r="BR815"/>
      <c r="BS815"/>
      <c r="BT815"/>
      <c r="BU815"/>
      <c r="BV815"/>
      <c r="BW815"/>
      <c r="BX815"/>
      <c r="BY815"/>
      <c r="BZ815"/>
      <c r="CA815"/>
      <c r="CB815"/>
      <c r="CC815"/>
      <c r="CD815"/>
      <c r="CE815"/>
      <c r="CF815"/>
      <c r="CG815"/>
      <c r="CH815"/>
      <c r="CI815"/>
      <c r="CJ815"/>
      <c r="CK815"/>
      <c r="CL815"/>
      <c r="CN815"/>
    </row>
    <row r="816" spans="9:92" x14ac:dyDescent="0.35">
      <c r="I816"/>
      <c r="J816"/>
      <c r="R816"/>
      <c r="S816"/>
      <c r="T816"/>
      <c r="U816"/>
      <c r="V816"/>
      <c r="W816"/>
      <c r="X816"/>
      <c r="Y816"/>
      <c r="Z816"/>
      <c r="AA816"/>
      <c r="AB816"/>
      <c r="AC816"/>
      <c r="AD816"/>
      <c r="AE816"/>
      <c r="AF816"/>
      <c r="AG816"/>
      <c r="AH816"/>
      <c r="AI816"/>
      <c r="AJ816"/>
      <c r="AK816"/>
      <c r="AL816"/>
      <c r="AM816"/>
      <c r="AN816"/>
      <c r="AO816"/>
      <c r="AP816"/>
      <c r="AQ816"/>
      <c r="AR816"/>
      <c r="AS816"/>
      <c r="AT816"/>
      <c r="AU816"/>
      <c r="AV816"/>
      <c r="AW816"/>
      <c r="AX816"/>
      <c r="AY816"/>
      <c r="AZ816"/>
      <c r="BA816"/>
      <c r="BB816"/>
      <c r="BC816"/>
      <c r="BD816"/>
      <c r="BE816"/>
      <c r="BF816"/>
      <c r="BG816"/>
      <c r="BH816"/>
      <c r="BI816"/>
      <c r="BJ816"/>
      <c r="BK816"/>
      <c r="BL816"/>
      <c r="BM816"/>
      <c r="BN816"/>
      <c r="BO816"/>
      <c r="BP816"/>
      <c r="BQ816"/>
      <c r="BR816"/>
      <c r="BS816"/>
      <c r="BT816"/>
      <c r="BU816"/>
      <c r="BV816"/>
      <c r="BW816"/>
      <c r="BX816"/>
      <c r="BY816"/>
      <c r="BZ816"/>
      <c r="CA816"/>
      <c r="CB816"/>
      <c r="CC816"/>
      <c r="CD816"/>
      <c r="CE816"/>
      <c r="CF816"/>
      <c r="CG816"/>
      <c r="CH816"/>
      <c r="CI816"/>
      <c r="CJ816"/>
      <c r="CK816"/>
      <c r="CL816"/>
      <c r="CN816"/>
    </row>
    <row r="817" spans="9:92" x14ac:dyDescent="0.35">
      <c r="I817"/>
      <c r="J817"/>
      <c r="R817"/>
      <c r="S817"/>
      <c r="T817"/>
      <c r="U817"/>
      <c r="V817"/>
      <c r="W817"/>
      <c r="X817"/>
      <c r="Y817"/>
      <c r="Z817"/>
      <c r="AA817"/>
      <c r="AB817"/>
      <c r="AC817"/>
      <c r="AD817"/>
      <c r="AE817"/>
      <c r="AF817"/>
      <c r="AG817"/>
      <c r="AH817"/>
      <c r="AI817"/>
      <c r="AJ817"/>
      <c r="AK817"/>
      <c r="AL817"/>
      <c r="AM817"/>
      <c r="AN817"/>
      <c r="AO817"/>
      <c r="AP817"/>
      <c r="AQ817"/>
      <c r="AR817"/>
      <c r="AS817"/>
      <c r="AT817"/>
      <c r="AU817"/>
      <c r="AV817"/>
      <c r="AW817"/>
      <c r="AX817"/>
      <c r="AY817"/>
      <c r="AZ817"/>
      <c r="BA817"/>
      <c r="BB817"/>
      <c r="BC817"/>
      <c r="BD817"/>
      <c r="BE817"/>
      <c r="BF817"/>
      <c r="BG817"/>
      <c r="BH817"/>
      <c r="BI817"/>
      <c r="BJ817"/>
      <c r="BK817"/>
      <c r="BL817"/>
      <c r="BM817"/>
      <c r="BN817"/>
      <c r="BO817"/>
      <c r="BP817"/>
      <c r="BQ817"/>
      <c r="BR817"/>
      <c r="BS817"/>
      <c r="BT817"/>
      <c r="BU817"/>
      <c r="BV817"/>
      <c r="BW817"/>
      <c r="BX817"/>
      <c r="BY817"/>
      <c r="BZ817"/>
      <c r="CA817"/>
      <c r="CB817"/>
      <c r="CC817"/>
      <c r="CD817"/>
      <c r="CE817"/>
      <c r="CF817"/>
      <c r="CG817"/>
      <c r="CH817"/>
      <c r="CI817"/>
      <c r="CJ817"/>
      <c r="CK817"/>
      <c r="CL817"/>
      <c r="CN817"/>
    </row>
    <row r="818" spans="9:92" x14ac:dyDescent="0.35">
      <c r="I818"/>
      <c r="J818"/>
      <c r="R818"/>
      <c r="S818"/>
      <c r="T818"/>
      <c r="U818"/>
      <c r="V818"/>
      <c r="W818"/>
      <c r="X818"/>
      <c r="Y818"/>
      <c r="Z818"/>
      <c r="AA818"/>
      <c r="AB818"/>
      <c r="AC818"/>
      <c r="AD818"/>
      <c r="AE818"/>
      <c r="AF818"/>
      <c r="AG818"/>
      <c r="AH818"/>
      <c r="AI818"/>
      <c r="AJ818"/>
      <c r="AK818"/>
      <c r="AL818"/>
      <c r="AM818"/>
      <c r="AN818"/>
      <c r="AO818"/>
      <c r="AP818"/>
      <c r="AQ818"/>
      <c r="AR818"/>
      <c r="AS818"/>
      <c r="AT818"/>
      <c r="AU818"/>
      <c r="AV818"/>
      <c r="AW818"/>
      <c r="AX818"/>
      <c r="AY818"/>
      <c r="AZ818"/>
      <c r="BA818"/>
      <c r="BB818"/>
      <c r="BC818"/>
      <c r="BD818"/>
      <c r="BE818"/>
      <c r="BF818"/>
      <c r="BG818"/>
      <c r="BH818"/>
      <c r="BI818"/>
      <c r="BJ818"/>
      <c r="BK818"/>
      <c r="BL818"/>
      <c r="BM818"/>
      <c r="BN818"/>
      <c r="BO818"/>
      <c r="BP818"/>
      <c r="BQ818"/>
      <c r="BR818"/>
      <c r="BS818"/>
      <c r="BT818"/>
      <c r="BU818"/>
      <c r="BV818"/>
      <c r="BW818"/>
      <c r="BX818"/>
      <c r="BY818"/>
      <c r="BZ818"/>
      <c r="CA818"/>
      <c r="CB818"/>
      <c r="CC818"/>
      <c r="CD818"/>
      <c r="CE818"/>
      <c r="CF818"/>
      <c r="CG818"/>
      <c r="CH818"/>
      <c r="CI818"/>
      <c r="CJ818"/>
      <c r="CK818"/>
      <c r="CL818"/>
      <c r="CN818"/>
    </row>
    <row r="819" spans="9:92" x14ac:dyDescent="0.35">
      <c r="I819"/>
      <c r="J819"/>
      <c r="R819"/>
      <c r="S819"/>
      <c r="T819"/>
      <c r="U819"/>
      <c r="V819"/>
      <c r="W819"/>
      <c r="X819"/>
      <c r="Y819"/>
      <c r="Z819"/>
      <c r="AA819"/>
      <c r="AB819"/>
      <c r="AC819"/>
      <c r="AD819"/>
      <c r="AE819"/>
      <c r="AF819"/>
      <c r="AG819"/>
      <c r="AH819"/>
      <c r="AI819"/>
      <c r="AJ819"/>
      <c r="AK819"/>
      <c r="AL819"/>
      <c r="AM819"/>
      <c r="AN819"/>
      <c r="AO819"/>
      <c r="AP819"/>
      <c r="AQ819"/>
      <c r="AR819"/>
      <c r="AS819"/>
      <c r="AT819"/>
      <c r="AU819"/>
      <c r="AV819"/>
      <c r="AW819"/>
      <c r="AX819"/>
      <c r="AY819"/>
      <c r="AZ819"/>
      <c r="BA819"/>
      <c r="BB819"/>
      <c r="BC819"/>
      <c r="BD819"/>
      <c r="BE819"/>
      <c r="BF819"/>
      <c r="BG819"/>
      <c r="BH819"/>
      <c r="BI819"/>
      <c r="BJ819"/>
      <c r="BK819"/>
      <c r="BL819"/>
      <c r="BM819"/>
      <c r="BN819"/>
      <c r="BO819"/>
      <c r="BP819"/>
      <c r="BQ819"/>
      <c r="BR819"/>
      <c r="BS819"/>
      <c r="BT819"/>
      <c r="BU819"/>
      <c r="BV819"/>
      <c r="BW819"/>
      <c r="BX819"/>
      <c r="BY819"/>
      <c r="BZ819"/>
      <c r="CA819"/>
      <c r="CB819"/>
      <c r="CC819"/>
      <c r="CD819"/>
      <c r="CE819"/>
      <c r="CF819"/>
      <c r="CG819"/>
      <c r="CH819"/>
      <c r="CI819"/>
      <c r="CJ819"/>
      <c r="CK819"/>
      <c r="CL819"/>
      <c r="CN819"/>
    </row>
    <row r="820" spans="9:92" x14ac:dyDescent="0.35">
      <c r="I820"/>
      <c r="J820"/>
      <c r="R820"/>
      <c r="S820"/>
      <c r="T820"/>
      <c r="U820"/>
      <c r="V820"/>
      <c r="W820"/>
      <c r="X820"/>
      <c r="Y820"/>
      <c r="Z820"/>
      <c r="AA820"/>
      <c r="AB820"/>
      <c r="AC820"/>
      <c r="AD820"/>
      <c r="AE820"/>
      <c r="AF820"/>
      <c r="AG820"/>
      <c r="AH820"/>
      <c r="AI820"/>
      <c r="AJ820"/>
      <c r="AK820"/>
      <c r="AL820"/>
      <c r="AM820"/>
      <c r="AN820"/>
      <c r="AO820"/>
      <c r="AP820"/>
      <c r="AQ820"/>
      <c r="AR820"/>
      <c r="AS820"/>
      <c r="AT820"/>
      <c r="AU820"/>
      <c r="AV820"/>
      <c r="AW820"/>
      <c r="AX820"/>
      <c r="AY820"/>
      <c r="AZ820"/>
      <c r="BA820"/>
      <c r="BB820"/>
      <c r="BC820"/>
      <c r="BD820"/>
      <c r="BE820"/>
      <c r="BF820"/>
      <c r="BG820"/>
      <c r="BH820"/>
      <c r="BI820"/>
      <c r="BJ820"/>
      <c r="BK820"/>
      <c r="BL820"/>
      <c r="BM820"/>
      <c r="BN820"/>
      <c r="BO820"/>
      <c r="BP820"/>
      <c r="BQ820"/>
      <c r="BR820"/>
      <c r="BS820"/>
      <c r="BT820"/>
      <c r="BU820"/>
      <c r="BV820"/>
      <c r="BW820"/>
      <c r="BX820"/>
      <c r="BY820"/>
      <c r="BZ820"/>
      <c r="CA820"/>
      <c r="CB820"/>
      <c r="CC820"/>
      <c r="CD820"/>
      <c r="CE820"/>
      <c r="CF820"/>
      <c r="CG820"/>
      <c r="CH820"/>
      <c r="CI820"/>
      <c r="CJ820"/>
      <c r="CK820"/>
      <c r="CL820"/>
      <c r="CN820"/>
    </row>
    <row r="821" spans="9:92" x14ac:dyDescent="0.35">
      <c r="I821"/>
      <c r="J821"/>
      <c r="R821"/>
      <c r="S821"/>
      <c r="T821"/>
      <c r="U821"/>
      <c r="V821"/>
      <c r="W821"/>
      <c r="X821"/>
      <c r="Y821"/>
      <c r="Z821"/>
      <c r="AA821"/>
      <c r="AB821"/>
      <c r="AC821"/>
      <c r="AD821"/>
      <c r="AE821"/>
      <c r="AF821"/>
      <c r="AG821"/>
      <c r="AH821"/>
      <c r="AI821"/>
      <c r="AJ821"/>
      <c r="AK821"/>
      <c r="AL821"/>
      <c r="AM821"/>
      <c r="AN821"/>
      <c r="AO821"/>
      <c r="AP821"/>
      <c r="AQ821"/>
      <c r="AR821"/>
      <c r="AS821"/>
      <c r="AT821"/>
      <c r="AU821"/>
      <c r="AV821"/>
      <c r="AW821"/>
      <c r="AX821"/>
      <c r="AY821"/>
      <c r="AZ821"/>
      <c r="BA821"/>
      <c r="BB821"/>
      <c r="BC821"/>
      <c r="BD821"/>
      <c r="BE821"/>
      <c r="BF821"/>
      <c r="BG821"/>
      <c r="BH821"/>
      <c r="BI821"/>
      <c r="BJ821"/>
      <c r="BK821"/>
      <c r="BL821"/>
      <c r="BM821"/>
      <c r="BN821"/>
      <c r="BO821"/>
      <c r="BP821"/>
      <c r="BQ821"/>
      <c r="BR821"/>
      <c r="BS821"/>
      <c r="BT821"/>
      <c r="BU821"/>
      <c r="BV821"/>
      <c r="BW821"/>
      <c r="BX821"/>
      <c r="BY821"/>
      <c r="BZ821"/>
      <c r="CA821"/>
      <c r="CB821"/>
      <c r="CC821"/>
      <c r="CD821"/>
      <c r="CE821"/>
      <c r="CF821"/>
      <c r="CG821"/>
      <c r="CH821"/>
      <c r="CI821"/>
      <c r="CJ821"/>
      <c r="CK821"/>
      <c r="CL821"/>
      <c r="CN821"/>
    </row>
    <row r="822" spans="9:92" x14ac:dyDescent="0.35">
      <c r="I822"/>
      <c r="J822"/>
      <c r="R822"/>
      <c r="S822"/>
      <c r="T822"/>
      <c r="U822"/>
      <c r="V822"/>
      <c r="W822"/>
      <c r="X822"/>
      <c r="Y822"/>
      <c r="Z822"/>
      <c r="AA822"/>
      <c r="AB822"/>
      <c r="AC822"/>
      <c r="AD822"/>
      <c r="AE822"/>
      <c r="AF822"/>
      <c r="AG822"/>
      <c r="AH822"/>
      <c r="AI822"/>
      <c r="AJ822"/>
      <c r="AK822"/>
      <c r="AL822"/>
      <c r="AM822"/>
      <c r="AN822"/>
      <c r="AO822"/>
      <c r="AP822"/>
      <c r="AQ822"/>
      <c r="AR822"/>
      <c r="AS822"/>
      <c r="AT822"/>
      <c r="AU822"/>
      <c r="AV822"/>
      <c r="AW822"/>
      <c r="AX822"/>
      <c r="AY822"/>
      <c r="AZ822"/>
      <c r="BA822"/>
      <c r="BB822"/>
      <c r="BC822"/>
      <c r="BD822"/>
      <c r="BE822"/>
      <c r="BF822"/>
      <c r="BG822"/>
      <c r="BH822"/>
      <c r="BI822"/>
      <c r="BJ822"/>
      <c r="BK822"/>
      <c r="BL822"/>
      <c r="BM822"/>
      <c r="BN822"/>
      <c r="BO822"/>
      <c r="BP822"/>
      <c r="BQ822"/>
      <c r="BR822"/>
      <c r="BS822"/>
      <c r="BT822"/>
      <c r="BU822"/>
      <c r="BV822"/>
      <c r="BW822"/>
      <c r="BX822"/>
      <c r="BY822"/>
      <c r="BZ822"/>
      <c r="CA822"/>
      <c r="CB822"/>
      <c r="CC822"/>
      <c r="CD822"/>
      <c r="CE822"/>
      <c r="CF822"/>
      <c r="CG822"/>
      <c r="CH822"/>
      <c r="CI822"/>
      <c r="CJ822"/>
      <c r="CK822"/>
      <c r="CL822"/>
      <c r="CN822"/>
    </row>
    <row r="823" spans="9:92" x14ac:dyDescent="0.35">
      <c r="I823"/>
      <c r="J823"/>
      <c r="R823"/>
      <c r="S823"/>
      <c r="T823"/>
      <c r="U823"/>
      <c r="V823"/>
      <c r="W823"/>
      <c r="X823"/>
      <c r="Y823"/>
      <c r="Z823"/>
      <c r="AA823"/>
      <c r="AB823"/>
      <c r="AC823"/>
      <c r="AD823"/>
      <c r="AE823"/>
      <c r="AF823"/>
      <c r="AG823"/>
      <c r="AH823"/>
      <c r="AI823"/>
      <c r="AJ823"/>
      <c r="AK823"/>
      <c r="AL823"/>
      <c r="AM823"/>
      <c r="AN823"/>
      <c r="AO823"/>
      <c r="AP823"/>
      <c r="AQ823"/>
      <c r="AR823"/>
      <c r="AS823"/>
      <c r="AT823"/>
      <c r="AU823"/>
      <c r="AV823"/>
      <c r="AW823"/>
      <c r="AX823"/>
      <c r="AY823"/>
      <c r="AZ823"/>
      <c r="BA823"/>
      <c r="BB823"/>
      <c r="BC823"/>
      <c r="BD823"/>
      <c r="BE823"/>
      <c r="BF823"/>
      <c r="BG823"/>
      <c r="BH823"/>
      <c r="BI823"/>
      <c r="BJ823"/>
      <c r="BK823"/>
      <c r="BL823"/>
      <c r="BM823"/>
      <c r="BN823"/>
      <c r="BO823"/>
      <c r="BP823"/>
      <c r="BQ823"/>
      <c r="BR823"/>
      <c r="BS823"/>
      <c r="BT823"/>
      <c r="BU823"/>
      <c r="BV823"/>
      <c r="BW823"/>
      <c r="BX823"/>
      <c r="BY823"/>
      <c r="BZ823"/>
      <c r="CA823"/>
      <c r="CB823"/>
      <c r="CC823"/>
      <c r="CD823"/>
      <c r="CE823"/>
      <c r="CF823"/>
      <c r="CG823"/>
      <c r="CH823"/>
      <c r="CI823"/>
      <c r="CJ823"/>
      <c r="CK823"/>
      <c r="CL823"/>
      <c r="CN823"/>
    </row>
    <row r="824" spans="9:92" x14ac:dyDescent="0.35">
      <c r="I824"/>
      <c r="J824"/>
      <c r="R824"/>
      <c r="S824"/>
      <c r="T824"/>
      <c r="U824"/>
      <c r="V824"/>
      <c r="W824"/>
      <c r="X824"/>
      <c r="Y824"/>
      <c r="Z824"/>
      <c r="AA824"/>
      <c r="AB824"/>
      <c r="AC824"/>
      <c r="AD824"/>
      <c r="AE824"/>
      <c r="AF824"/>
      <c r="AG824"/>
      <c r="AH824"/>
      <c r="AI824"/>
      <c r="AJ824"/>
      <c r="AK824"/>
      <c r="AL824"/>
      <c r="AM824"/>
      <c r="AN824"/>
      <c r="AO824"/>
      <c r="AP824"/>
      <c r="AQ824"/>
      <c r="AR824"/>
      <c r="AS824"/>
      <c r="AT824"/>
      <c r="AU824"/>
      <c r="AV824"/>
      <c r="AW824"/>
      <c r="AX824"/>
      <c r="AY824"/>
      <c r="AZ824"/>
      <c r="BA824"/>
      <c r="BB824"/>
      <c r="BC824"/>
      <c r="BD824"/>
      <c r="BE824"/>
      <c r="BF824"/>
      <c r="BG824"/>
      <c r="BH824"/>
      <c r="BI824"/>
      <c r="BJ824"/>
      <c r="BK824"/>
      <c r="BL824"/>
      <c r="BM824"/>
      <c r="BN824"/>
      <c r="BO824"/>
      <c r="BP824"/>
      <c r="BQ824"/>
      <c r="BR824"/>
      <c r="BS824"/>
      <c r="BT824"/>
      <c r="BU824"/>
      <c r="BV824"/>
      <c r="BW824"/>
      <c r="BX824"/>
      <c r="BY824"/>
      <c r="BZ824"/>
      <c r="CA824"/>
      <c r="CB824"/>
      <c r="CC824"/>
      <c r="CD824"/>
      <c r="CE824"/>
      <c r="CF824"/>
      <c r="CG824"/>
      <c r="CH824"/>
      <c r="CI824"/>
      <c r="CJ824"/>
      <c r="CK824"/>
      <c r="CL824"/>
      <c r="CN824"/>
    </row>
    <row r="825" spans="9:92" x14ac:dyDescent="0.35">
      <c r="I825"/>
      <c r="J825"/>
      <c r="R825"/>
      <c r="S825"/>
      <c r="T825"/>
      <c r="U825"/>
      <c r="V825"/>
      <c r="W825"/>
      <c r="X825"/>
      <c r="Y825"/>
      <c r="Z825"/>
      <c r="AA825"/>
      <c r="AB825"/>
      <c r="AC825"/>
      <c r="AD825"/>
      <c r="AE825"/>
      <c r="AF825"/>
      <c r="AG825"/>
      <c r="AH825"/>
      <c r="AI825"/>
      <c r="AJ825"/>
      <c r="AK825"/>
      <c r="AL825"/>
      <c r="AM825"/>
      <c r="AN825"/>
      <c r="AO825"/>
      <c r="AP825"/>
      <c r="AQ825"/>
      <c r="AR825"/>
      <c r="AS825"/>
      <c r="AT825"/>
      <c r="AU825"/>
      <c r="AV825"/>
      <c r="AW825"/>
      <c r="AX825"/>
      <c r="AY825"/>
      <c r="AZ825"/>
      <c r="BA825"/>
      <c r="BB825"/>
      <c r="BC825"/>
      <c r="BD825"/>
      <c r="BE825"/>
      <c r="BF825"/>
      <c r="BG825"/>
      <c r="BH825"/>
      <c r="BI825"/>
      <c r="BJ825"/>
      <c r="BK825"/>
      <c r="BL825"/>
      <c r="BM825"/>
      <c r="BN825"/>
      <c r="BO825"/>
      <c r="BP825"/>
      <c r="BQ825"/>
      <c r="BR825"/>
      <c r="BS825"/>
      <c r="BT825"/>
      <c r="BU825"/>
      <c r="BV825"/>
      <c r="BW825"/>
      <c r="BX825"/>
      <c r="BY825"/>
      <c r="BZ825"/>
      <c r="CA825"/>
      <c r="CB825"/>
      <c r="CC825"/>
      <c r="CD825"/>
      <c r="CE825"/>
      <c r="CF825"/>
      <c r="CG825"/>
      <c r="CH825"/>
      <c r="CI825"/>
      <c r="CJ825"/>
      <c r="CK825"/>
      <c r="CL825"/>
      <c r="CN825"/>
    </row>
    <row r="826" spans="9:92" x14ac:dyDescent="0.35">
      <c r="I826"/>
      <c r="J826"/>
      <c r="R826"/>
      <c r="S826"/>
      <c r="T826"/>
      <c r="U826"/>
      <c r="V826"/>
      <c r="W826"/>
      <c r="X826"/>
      <c r="Y826"/>
      <c r="Z826"/>
      <c r="AA826"/>
      <c r="AB826"/>
      <c r="AC826"/>
      <c r="AD826"/>
      <c r="AE826"/>
      <c r="AF826"/>
      <c r="AG826"/>
      <c r="AH826"/>
      <c r="AI826"/>
      <c r="AJ826"/>
      <c r="AK826"/>
      <c r="AL826"/>
      <c r="AM826"/>
      <c r="AN826"/>
      <c r="AO826"/>
      <c r="AP826"/>
      <c r="AQ826"/>
      <c r="AR826"/>
      <c r="AS826"/>
      <c r="AT826"/>
      <c r="AU826"/>
      <c r="AV826"/>
      <c r="AW826"/>
      <c r="AX826"/>
      <c r="AY826"/>
      <c r="AZ826"/>
      <c r="BA826"/>
      <c r="BB826"/>
      <c r="BC826"/>
      <c r="BD826"/>
      <c r="BE826"/>
      <c r="BF826"/>
      <c r="BG826"/>
      <c r="BH826"/>
      <c r="BI826"/>
      <c r="BJ826"/>
      <c r="BK826"/>
      <c r="BL826"/>
      <c r="BM826"/>
      <c r="BN826"/>
      <c r="BO826"/>
      <c r="BP826"/>
      <c r="BQ826"/>
      <c r="BR826"/>
      <c r="BS826"/>
      <c r="BT826"/>
      <c r="BU826"/>
      <c r="BV826"/>
      <c r="BW826"/>
      <c r="BX826"/>
      <c r="BY826"/>
      <c r="BZ826"/>
      <c r="CA826"/>
      <c r="CB826"/>
      <c r="CC826"/>
      <c r="CD826"/>
      <c r="CE826"/>
      <c r="CF826"/>
      <c r="CG826"/>
      <c r="CH826"/>
      <c r="CI826"/>
      <c r="CJ826"/>
      <c r="CK826"/>
      <c r="CL826"/>
      <c r="CN826"/>
    </row>
    <row r="827" spans="9:92" x14ac:dyDescent="0.35">
      <c r="I827"/>
      <c r="J827"/>
      <c r="R827"/>
      <c r="S827"/>
      <c r="T827"/>
      <c r="U827"/>
      <c r="V827"/>
      <c r="W827"/>
      <c r="X827"/>
      <c r="Y827"/>
      <c r="Z827"/>
      <c r="AA827"/>
      <c r="AB827"/>
      <c r="AC827"/>
      <c r="AD827"/>
      <c r="AE827"/>
      <c r="AF827"/>
      <c r="AG827"/>
      <c r="AH827"/>
      <c r="AI827"/>
      <c r="AJ827"/>
      <c r="AK827"/>
      <c r="AL827"/>
      <c r="AM827"/>
      <c r="AN827"/>
      <c r="AO827"/>
      <c r="AP827"/>
      <c r="AQ827"/>
      <c r="AR827"/>
      <c r="AS827"/>
      <c r="AT827"/>
      <c r="AU827"/>
      <c r="AV827"/>
      <c r="AW827"/>
      <c r="AX827"/>
      <c r="AY827"/>
      <c r="AZ827"/>
      <c r="BA827"/>
      <c r="BB827"/>
      <c r="BC827"/>
      <c r="BD827"/>
      <c r="BE827"/>
      <c r="BF827"/>
      <c r="BG827"/>
      <c r="BH827"/>
      <c r="BI827"/>
      <c r="BJ827"/>
      <c r="BK827"/>
      <c r="BL827"/>
      <c r="BM827"/>
      <c r="BN827"/>
      <c r="BO827"/>
      <c r="BP827"/>
      <c r="BQ827"/>
      <c r="BR827"/>
      <c r="BS827"/>
      <c r="BT827"/>
      <c r="BU827"/>
      <c r="BV827"/>
      <c r="BW827"/>
      <c r="BX827"/>
      <c r="BY827"/>
      <c r="BZ827"/>
      <c r="CA827"/>
      <c r="CB827"/>
      <c r="CC827"/>
      <c r="CD827"/>
      <c r="CE827"/>
      <c r="CF827"/>
      <c r="CG827"/>
      <c r="CH827"/>
      <c r="CI827"/>
      <c r="CJ827"/>
      <c r="CK827"/>
      <c r="CL827"/>
      <c r="CN827"/>
    </row>
    <row r="828" spans="9:92" x14ac:dyDescent="0.35">
      <c r="I828"/>
      <c r="J828"/>
      <c r="R828"/>
      <c r="S828"/>
      <c r="T828"/>
      <c r="U828"/>
      <c r="V828"/>
      <c r="W828"/>
      <c r="X828"/>
      <c r="Y828"/>
      <c r="Z828"/>
      <c r="AA828"/>
      <c r="AB828"/>
      <c r="AC828"/>
      <c r="AD828"/>
      <c r="AE828"/>
      <c r="AF828"/>
      <c r="AG828"/>
      <c r="AH828"/>
      <c r="AI828"/>
      <c r="AJ828"/>
      <c r="AK828"/>
      <c r="AL828"/>
      <c r="AM828"/>
      <c r="AN828"/>
      <c r="AO828"/>
      <c r="AP828"/>
      <c r="AQ828"/>
      <c r="AR828"/>
      <c r="AS828"/>
      <c r="AT828"/>
      <c r="AU828"/>
      <c r="AV828"/>
      <c r="AW828"/>
      <c r="AX828"/>
      <c r="AY828"/>
      <c r="AZ828"/>
      <c r="BA828"/>
      <c r="BB828"/>
      <c r="BC828"/>
      <c r="BD828"/>
      <c r="BE828"/>
      <c r="BF828"/>
      <c r="BG828"/>
      <c r="BH828"/>
      <c r="BI828"/>
      <c r="BJ828"/>
      <c r="BK828"/>
      <c r="BL828"/>
      <c r="BM828"/>
      <c r="BN828"/>
      <c r="BO828"/>
      <c r="BP828"/>
      <c r="BQ828"/>
      <c r="BR828"/>
      <c r="BS828"/>
      <c r="BT828"/>
      <c r="BU828"/>
      <c r="BV828"/>
      <c r="BW828"/>
      <c r="BX828"/>
      <c r="BY828"/>
      <c r="BZ828"/>
      <c r="CA828"/>
      <c r="CB828"/>
      <c r="CC828"/>
      <c r="CD828"/>
      <c r="CE828"/>
      <c r="CF828"/>
      <c r="CG828"/>
      <c r="CH828"/>
      <c r="CI828"/>
      <c r="CJ828"/>
      <c r="CK828"/>
      <c r="CL828"/>
      <c r="CN828"/>
    </row>
    <row r="829" spans="9:92" x14ac:dyDescent="0.35">
      <c r="I829"/>
      <c r="J829"/>
      <c r="R829"/>
      <c r="S829"/>
      <c r="T829"/>
      <c r="U829"/>
      <c r="V829"/>
      <c r="W829"/>
      <c r="X829"/>
      <c r="Y829"/>
      <c r="Z829"/>
      <c r="AA829"/>
      <c r="AB829"/>
      <c r="AC829"/>
      <c r="AD829"/>
      <c r="AE829"/>
      <c r="AF829"/>
      <c r="AG829"/>
      <c r="AH829"/>
      <c r="AI829"/>
      <c r="AJ829"/>
      <c r="AK829"/>
      <c r="AL829"/>
      <c r="AM829"/>
      <c r="AN829"/>
      <c r="AO829"/>
      <c r="AP829"/>
      <c r="AQ829"/>
      <c r="AR829"/>
      <c r="AS829"/>
      <c r="AT829"/>
      <c r="AU829"/>
      <c r="AV829"/>
      <c r="AW829"/>
      <c r="AX829"/>
      <c r="AY829"/>
      <c r="AZ829"/>
      <c r="BA829"/>
      <c r="BB829"/>
      <c r="BC829"/>
      <c r="BD829"/>
      <c r="BE829"/>
      <c r="BF829"/>
      <c r="BG829"/>
      <c r="BH829"/>
      <c r="BI829"/>
      <c r="BJ829"/>
      <c r="BK829"/>
      <c r="BL829"/>
      <c r="BM829"/>
      <c r="BN829"/>
      <c r="BO829"/>
      <c r="BP829"/>
      <c r="BQ829"/>
      <c r="BR829"/>
      <c r="BS829"/>
      <c r="BT829"/>
      <c r="BU829"/>
      <c r="BV829"/>
      <c r="BW829"/>
      <c r="BX829"/>
      <c r="BY829"/>
      <c r="BZ829"/>
      <c r="CA829"/>
      <c r="CB829"/>
      <c r="CC829"/>
      <c r="CD829"/>
      <c r="CE829"/>
      <c r="CF829"/>
      <c r="CG829"/>
      <c r="CH829"/>
      <c r="CI829"/>
      <c r="CJ829"/>
      <c r="CK829"/>
      <c r="CL829"/>
      <c r="CN829"/>
    </row>
    <row r="830" spans="9:92" x14ac:dyDescent="0.35">
      <c r="I830"/>
      <c r="J830"/>
      <c r="R830"/>
      <c r="S830"/>
      <c r="T830"/>
      <c r="U830"/>
      <c r="V830"/>
      <c r="W830"/>
      <c r="X830"/>
      <c r="Y830"/>
      <c r="Z830"/>
      <c r="AA830"/>
      <c r="AB830"/>
      <c r="AC830"/>
      <c r="AD830"/>
      <c r="AE830"/>
      <c r="AF830"/>
      <c r="AG830"/>
      <c r="AH830"/>
      <c r="AI830"/>
      <c r="AJ830"/>
      <c r="AK830"/>
      <c r="AL830"/>
      <c r="AM830"/>
      <c r="AN830"/>
      <c r="AO830"/>
      <c r="AP830"/>
      <c r="AQ830"/>
      <c r="AR830"/>
      <c r="AS830"/>
      <c r="AT830"/>
      <c r="AU830"/>
      <c r="AV830"/>
      <c r="AW830"/>
      <c r="AX830"/>
      <c r="AY830"/>
      <c r="AZ830"/>
      <c r="BA830"/>
      <c r="BB830"/>
      <c r="BC830"/>
      <c r="BD830"/>
      <c r="BE830"/>
      <c r="BF830"/>
      <c r="BG830"/>
      <c r="BH830"/>
      <c r="BI830"/>
      <c r="BJ830"/>
      <c r="BK830"/>
      <c r="BL830"/>
      <c r="BM830"/>
      <c r="BN830"/>
      <c r="BO830"/>
      <c r="BP830"/>
      <c r="BQ830"/>
      <c r="BR830"/>
      <c r="BS830"/>
      <c r="BT830"/>
      <c r="BU830"/>
      <c r="BV830"/>
      <c r="BW830"/>
      <c r="BX830"/>
      <c r="BY830"/>
      <c r="BZ830"/>
      <c r="CA830"/>
      <c r="CB830"/>
      <c r="CC830"/>
      <c r="CD830"/>
      <c r="CE830"/>
      <c r="CF830"/>
      <c r="CG830"/>
      <c r="CH830"/>
      <c r="CI830"/>
      <c r="CJ830"/>
      <c r="CK830"/>
      <c r="CL830"/>
      <c r="CN830"/>
    </row>
    <row r="831" spans="9:92" x14ac:dyDescent="0.35">
      <c r="I831"/>
      <c r="J831"/>
      <c r="R831"/>
      <c r="S831"/>
      <c r="T831"/>
      <c r="U831"/>
      <c r="V831"/>
      <c r="W831"/>
      <c r="X831"/>
      <c r="Y831"/>
      <c r="Z831"/>
      <c r="AA831"/>
      <c r="AB831"/>
      <c r="AC831"/>
      <c r="AD831"/>
      <c r="AE831"/>
      <c r="AF831"/>
      <c r="AG831"/>
      <c r="AH831"/>
      <c r="AI831"/>
      <c r="AJ831"/>
      <c r="AK831"/>
      <c r="AL831"/>
      <c r="AM831"/>
      <c r="AN831"/>
      <c r="AO831"/>
      <c r="AP831"/>
      <c r="AQ831"/>
      <c r="AR831"/>
      <c r="AS831"/>
      <c r="AT831"/>
      <c r="AU831"/>
      <c r="AV831"/>
      <c r="AW831"/>
      <c r="AX831"/>
      <c r="AY831"/>
      <c r="AZ831"/>
      <c r="BA831"/>
      <c r="BB831"/>
      <c r="BC831"/>
      <c r="BD831"/>
      <c r="BE831"/>
      <c r="BF831"/>
      <c r="BG831"/>
      <c r="BH831"/>
      <c r="BI831"/>
      <c r="BJ831"/>
      <c r="BK831"/>
      <c r="BL831"/>
      <c r="BM831"/>
      <c r="BN831"/>
      <c r="BO831"/>
      <c r="BP831"/>
      <c r="BQ831"/>
      <c r="BR831"/>
      <c r="BS831"/>
      <c r="BT831"/>
      <c r="BU831"/>
      <c r="BV831"/>
      <c r="BW831"/>
      <c r="BX831"/>
      <c r="BY831"/>
      <c r="BZ831"/>
      <c r="CA831"/>
      <c r="CB831"/>
      <c r="CC831"/>
      <c r="CD831"/>
      <c r="CE831"/>
      <c r="CF831"/>
      <c r="CG831"/>
      <c r="CH831"/>
      <c r="CI831"/>
      <c r="CJ831"/>
      <c r="CK831"/>
      <c r="CL831"/>
      <c r="CN831"/>
    </row>
    <row r="832" spans="9:92" x14ac:dyDescent="0.35">
      <c r="I832"/>
      <c r="J832"/>
      <c r="R832"/>
      <c r="S832"/>
      <c r="T832"/>
      <c r="U832"/>
      <c r="V832"/>
      <c r="W832"/>
      <c r="X832"/>
      <c r="Y832"/>
      <c r="Z832"/>
      <c r="AA832"/>
      <c r="AB832"/>
      <c r="AC832"/>
      <c r="AD832"/>
      <c r="AE832"/>
      <c r="AF832"/>
      <c r="AG832"/>
      <c r="AH832"/>
      <c r="AI832"/>
      <c r="AJ832"/>
      <c r="AK832"/>
      <c r="AL832"/>
      <c r="AM832"/>
      <c r="AN832"/>
      <c r="AO832"/>
      <c r="AP832"/>
      <c r="AQ832"/>
      <c r="AR832"/>
      <c r="AS832"/>
      <c r="AT832"/>
      <c r="AU832"/>
      <c r="AV832"/>
      <c r="AW832"/>
      <c r="AX832"/>
      <c r="AY832"/>
      <c r="AZ832"/>
      <c r="BA832"/>
      <c r="BB832"/>
      <c r="BC832"/>
      <c r="BD832"/>
      <c r="BE832"/>
      <c r="BF832"/>
      <c r="BG832"/>
      <c r="BH832"/>
      <c r="BI832"/>
      <c r="BJ832"/>
      <c r="BK832"/>
      <c r="BL832"/>
      <c r="BM832"/>
      <c r="BN832"/>
      <c r="BO832"/>
      <c r="BP832"/>
      <c r="BQ832"/>
      <c r="BR832"/>
      <c r="BS832"/>
      <c r="BT832"/>
      <c r="BU832"/>
      <c r="BV832"/>
      <c r="BW832"/>
      <c r="BX832"/>
      <c r="BY832"/>
      <c r="BZ832"/>
      <c r="CA832"/>
      <c r="CB832"/>
      <c r="CC832"/>
      <c r="CD832"/>
      <c r="CE832"/>
      <c r="CF832"/>
      <c r="CG832"/>
      <c r="CH832"/>
      <c r="CI832"/>
      <c r="CJ832"/>
      <c r="CK832"/>
      <c r="CL832"/>
      <c r="CN832"/>
    </row>
    <row r="833" spans="9:92" x14ac:dyDescent="0.35">
      <c r="I833"/>
      <c r="J833"/>
      <c r="R833"/>
      <c r="S833"/>
      <c r="T833"/>
      <c r="U833"/>
      <c r="V833"/>
      <c r="W833"/>
      <c r="X833"/>
      <c r="Y833"/>
      <c r="Z833"/>
      <c r="AA833"/>
      <c r="AB833"/>
      <c r="AC833"/>
      <c r="AD833"/>
      <c r="AE833"/>
      <c r="AF833"/>
      <c r="AG833"/>
      <c r="AH833"/>
      <c r="AI833"/>
      <c r="AJ833"/>
      <c r="AK833"/>
      <c r="AL833"/>
      <c r="AM833"/>
      <c r="AN833"/>
      <c r="AO833"/>
      <c r="AP833"/>
      <c r="AQ833"/>
      <c r="AR833"/>
      <c r="AS833"/>
      <c r="AT833"/>
      <c r="AU833"/>
      <c r="AV833"/>
      <c r="AW833"/>
      <c r="AX833"/>
      <c r="AY833"/>
      <c r="AZ833"/>
      <c r="BA833"/>
      <c r="BB833"/>
      <c r="BC833"/>
      <c r="BD833"/>
      <c r="BE833"/>
      <c r="BF833"/>
      <c r="BG833"/>
      <c r="BH833"/>
      <c r="BI833"/>
      <c r="BJ833"/>
      <c r="BK833"/>
      <c r="BL833"/>
      <c r="BM833"/>
      <c r="BN833"/>
      <c r="BO833"/>
      <c r="BP833"/>
      <c r="BQ833"/>
      <c r="BR833"/>
      <c r="BS833"/>
      <c r="BT833"/>
      <c r="BU833"/>
      <c r="BV833"/>
      <c r="BW833"/>
      <c r="BX833"/>
      <c r="BY833"/>
      <c r="BZ833"/>
      <c r="CA833"/>
      <c r="CB833"/>
      <c r="CC833"/>
      <c r="CD833"/>
      <c r="CE833"/>
      <c r="CF833"/>
      <c r="CG833"/>
      <c r="CH833"/>
      <c r="CI833"/>
      <c r="CJ833"/>
      <c r="CK833"/>
      <c r="CL833"/>
      <c r="CN833"/>
    </row>
    <row r="834" spans="9:92" x14ac:dyDescent="0.35">
      <c r="I834"/>
      <c r="J834"/>
      <c r="R834"/>
      <c r="S834"/>
      <c r="T834"/>
      <c r="U834"/>
      <c r="V834"/>
      <c r="W834"/>
      <c r="X834"/>
      <c r="Y834"/>
      <c r="Z834"/>
      <c r="AA834"/>
      <c r="AB834"/>
      <c r="AC834"/>
      <c r="AD834"/>
      <c r="AE834"/>
      <c r="AF834"/>
      <c r="AG834"/>
      <c r="AH834"/>
      <c r="AI834"/>
      <c r="AJ834"/>
      <c r="AK834"/>
      <c r="AL834"/>
      <c r="AM834"/>
      <c r="AN834"/>
      <c r="AO834"/>
      <c r="AP834"/>
      <c r="AQ834"/>
      <c r="AR834"/>
      <c r="AS834"/>
      <c r="AT834"/>
      <c r="AU834"/>
      <c r="AV834"/>
      <c r="AW834"/>
      <c r="AX834"/>
      <c r="AY834"/>
      <c r="AZ834"/>
      <c r="BA834"/>
      <c r="BB834"/>
      <c r="BC834"/>
      <c r="BD834"/>
      <c r="BE834"/>
      <c r="BF834"/>
      <c r="BG834"/>
      <c r="BH834"/>
      <c r="BI834"/>
      <c r="BJ834"/>
      <c r="BK834"/>
      <c r="BL834"/>
      <c r="BM834"/>
      <c r="BN834"/>
      <c r="BO834"/>
      <c r="BP834"/>
      <c r="BQ834"/>
      <c r="BR834"/>
      <c r="BS834"/>
      <c r="BT834"/>
      <c r="BU834"/>
      <c r="BV834"/>
      <c r="BW834"/>
      <c r="BX834"/>
      <c r="BY834"/>
      <c r="BZ834"/>
      <c r="CA834"/>
      <c r="CB834"/>
      <c r="CC834"/>
      <c r="CD834"/>
      <c r="CE834"/>
      <c r="CF834"/>
      <c r="CG834"/>
      <c r="CH834"/>
      <c r="CI834"/>
      <c r="CJ834"/>
      <c r="CK834"/>
      <c r="CL834"/>
      <c r="CN834"/>
    </row>
    <row r="835" spans="9:92" x14ac:dyDescent="0.35">
      <c r="I835"/>
      <c r="J835"/>
      <c r="R835"/>
      <c r="S835"/>
      <c r="T835"/>
      <c r="U835"/>
      <c r="V835"/>
      <c r="W835"/>
      <c r="X835"/>
      <c r="Y835"/>
      <c r="Z835"/>
      <c r="AA835"/>
      <c r="AB835"/>
      <c r="AC835"/>
      <c r="AD835"/>
      <c r="AE835"/>
      <c r="AF835"/>
      <c r="AG835"/>
      <c r="AH835"/>
      <c r="AI835"/>
      <c r="AJ835"/>
      <c r="AK835"/>
      <c r="AL835"/>
      <c r="AM835"/>
      <c r="AN835"/>
      <c r="AO835"/>
      <c r="AP835"/>
      <c r="AQ835"/>
      <c r="AR835"/>
      <c r="AS835"/>
      <c r="AT835"/>
      <c r="AU835"/>
      <c r="AV835"/>
      <c r="AW835"/>
      <c r="AX835"/>
      <c r="AY835"/>
      <c r="AZ835"/>
      <c r="BA835"/>
      <c r="BB835"/>
      <c r="BC835"/>
      <c r="BD835"/>
      <c r="BE835"/>
      <c r="BF835"/>
      <c r="BG835"/>
      <c r="BH835"/>
      <c r="BI835"/>
      <c r="BJ835"/>
      <c r="BK835"/>
      <c r="BL835"/>
      <c r="BM835"/>
      <c r="BN835"/>
      <c r="BO835"/>
      <c r="BP835"/>
      <c r="BQ835"/>
      <c r="BR835"/>
      <c r="BS835"/>
      <c r="BT835"/>
      <c r="BU835"/>
      <c r="BV835"/>
      <c r="BW835"/>
      <c r="BX835"/>
      <c r="BY835"/>
      <c r="BZ835"/>
      <c r="CA835"/>
      <c r="CB835"/>
      <c r="CC835"/>
      <c r="CD835"/>
      <c r="CE835"/>
      <c r="CF835"/>
      <c r="CG835"/>
      <c r="CH835"/>
      <c r="CI835"/>
      <c r="CJ835"/>
      <c r="CK835"/>
      <c r="CL835"/>
      <c r="CN835"/>
    </row>
    <row r="836" spans="9:92" x14ac:dyDescent="0.35">
      <c r="I836"/>
      <c r="J836"/>
      <c r="R836"/>
      <c r="S836"/>
      <c r="T836"/>
      <c r="U836"/>
      <c r="V836"/>
      <c r="W836"/>
      <c r="X836"/>
      <c r="Y836"/>
      <c r="Z836"/>
      <c r="AA836"/>
      <c r="AB836"/>
      <c r="AC836"/>
      <c r="AD836"/>
      <c r="AE836"/>
      <c r="AF836"/>
      <c r="AG836"/>
      <c r="AH836"/>
      <c r="AI836"/>
      <c r="AJ836"/>
      <c r="AK836"/>
      <c r="AL836"/>
      <c r="AM836"/>
      <c r="AN836"/>
      <c r="AO836"/>
      <c r="AP836"/>
      <c r="AQ836"/>
      <c r="AR836"/>
      <c r="AS836"/>
      <c r="AT836"/>
      <c r="AU836"/>
      <c r="AV836"/>
      <c r="AW836"/>
      <c r="AX836"/>
      <c r="AY836"/>
      <c r="AZ836"/>
      <c r="BA836"/>
      <c r="BB836"/>
      <c r="BC836"/>
      <c r="BD836"/>
      <c r="BE836"/>
      <c r="BF836"/>
      <c r="BG836"/>
      <c r="BH836"/>
      <c r="BI836"/>
      <c r="BJ836"/>
      <c r="BK836"/>
      <c r="BL836"/>
      <c r="BM836"/>
      <c r="BN836"/>
      <c r="BO836"/>
      <c r="BP836"/>
      <c r="BQ836"/>
      <c r="BR836"/>
      <c r="BS836"/>
      <c r="BT836"/>
      <c r="BU836"/>
      <c r="BV836"/>
      <c r="BW836"/>
      <c r="BX836"/>
      <c r="BY836"/>
      <c r="BZ836"/>
      <c r="CA836"/>
      <c r="CB836"/>
      <c r="CC836"/>
      <c r="CD836"/>
      <c r="CE836"/>
      <c r="CF836"/>
      <c r="CG836"/>
      <c r="CH836"/>
      <c r="CI836"/>
      <c r="CJ836"/>
      <c r="CK836"/>
      <c r="CL836"/>
      <c r="CN836"/>
    </row>
    <row r="837" spans="9:92" x14ac:dyDescent="0.35">
      <c r="I837"/>
      <c r="J837"/>
      <c r="R837"/>
      <c r="S837"/>
      <c r="T837"/>
      <c r="U837"/>
      <c r="V837"/>
      <c r="W837"/>
      <c r="X837"/>
      <c r="Y837"/>
      <c r="Z837"/>
      <c r="AA837"/>
      <c r="AB837"/>
      <c r="AC837"/>
      <c r="AD837"/>
      <c r="AE837"/>
      <c r="AF837"/>
      <c r="AG837"/>
      <c r="AH837"/>
      <c r="AI837"/>
      <c r="AJ837"/>
      <c r="AK837"/>
      <c r="AL837"/>
      <c r="AM837"/>
      <c r="AN837"/>
      <c r="AO837"/>
      <c r="AP837"/>
      <c r="AQ837"/>
      <c r="AR837"/>
      <c r="AS837"/>
      <c r="AT837"/>
      <c r="AU837"/>
      <c r="AV837"/>
      <c r="AW837"/>
      <c r="AX837"/>
      <c r="AY837"/>
      <c r="AZ837"/>
      <c r="BA837"/>
      <c r="BB837"/>
      <c r="BC837"/>
      <c r="BD837"/>
      <c r="BE837"/>
      <c r="BF837"/>
      <c r="BG837"/>
      <c r="BH837"/>
      <c r="BI837"/>
      <c r="BJ837"/>
      <c r="BK837"/>
      <c r="BL837"/>
      <c r="BM837"/>
      <c r="BN837"/>
      <c r="BO837"/>
      <c r="BP837"/>
      <c r="BQ837"/>
      <c r="BR837"/>
      <c r="BS837"/>
      <c r="BT837"/>
      <c r="BU837"/>
      <c r="BV837"/>
      <c r="BW837"/>
      <c r="BX837"/>
      <c r="BY837"/>
      <c r="BZ837"/>
      <c r="CA837"/>
      <c r="CB837"/>
      <c r="CC837"/>
      <c r="CD837"/>
      <c r="CE837"/>
      <c r="CF837"/>
      <c r="CG837"/>
      <c r="CH837"/>
      <c r="CI837"/>
      <c r="CJ837"/>
      <c r="CK837"/>
      <c r="CL837"/>
      <c r="CN837"/>
    </row>
    <row r="838" spans="9:92" x14ac:dyDescent="0.35">
      <c r="I838"/>
      <c r="J838"/>
      <c r="R838"/>
      <c r="S838"/>
      <c r="T838"/>
      <c r="U838"/>
      <c r="V838"/>
      <c r="W838"/>
      <c r="X838"/>
      <c r="Y838"/>
      <c r="Z838"/>
      <c r="AA838"/>
      <c r="AB838"/>
      <c r="AC838"/>
      <c r="AD838"/>
      <c r="AE838"/>
      <c r="AF838"/>
      <c r="AG838"/>
      <c r="AH838"/>
      <c r="AI838"/>
      <c r="AJ838"/>
      <c r="AK838"/>
      <c r="AL838"/>
      <c r="AM838"/>
      <c r="AN838"/>
      <c r="AO838"/>
      <c r="AP838"/>
      <c r="AQ838"/>
      <c r="AR838"/>
      <c r="AS838"/>
      <c r="AT838"/>
      <c r="AU838"/>
      <c r="AV838"/>
      <c r="AW838"/>
      <c r="AX838"/>
      <c r="AY838"/>
      <c r="AZ838"/>
      <c r="BA838"/>
      <c r="BB838"/>
      <c r="BC838"/>
      <c r="BD838"/>
      <c r="BE838"/>
      <c r="BF838"/>
      <c r="BG838"/>
      <c r="BH838"/>
      <c r="BI838"/>
      <c r="BJ838"/>
      <c r="BK838"/>
      <c r="BL838"/>
      <c r="BM838"/>
      <c r="BN838"/>
      <c r="BO838"/>
      <c r="BP838"/>
      <c r="BQ838"/>
      <c r="BR838"/>
      <c r="BS838"/>
      <c r="BT838"/>
      <c r="BU838"/>
      <c r="BV838"/>
      <c r="BW838"/>
      <c r="BX838"/>
      <c r="BY838"/>
      <c r="BZ838"/>
      <c r="CA838"/>
      <c r="CB838"/>
      <c r="CC838"/>
      <c r="CD838"/>
      <c r="CE838"/>
      <c r="CF838"/>
      <c r="CG838"/>
      <c r="CH838"/>
      <c r="CI838"/>
      <c r="CJ838"/>
      <c r="CK838"/>
      <c r="CL838"/>
      <c r="CN838"/>
    </row>
    <row r="839" spans="9:92" x14ac:dyDescent="0.35">
      <c r="I839"/>
      <c r="J839"/>
      <c r="R839"/>
      <c r="S839"/>
      <c r="T839"/>
      <c r="U839"/>
      <c r="V839"/>
      <c r="W839"/>
      <c r="X839"/>
      <c r="Y839"/>
      <c r="Z839"/>
      <c r="AA839"/>
      <c r="AB839"/>
      <c r="AC839"/>
      <c r="AD839"/>
      <c r="AE839"/>
      <c r="AF839"/>
      <c r="AG839"/>
      <c r="AH839"/>
      <c r="AI839"/>
      <c r="AJ839"/>
      <c r="AK839"/>
      <c r="AL839"/>
      <c r="AM839"/>
      <c r="AN839"/>
      <c r="AO839"/>
      <c r="AP839"/>
      <c r="AQ839"/>
      <c r="AR839"/>
      <c r="AS839"/>
      <c r="AT839"/>
      <c r="AU839"/>
      <c r="AV839"/>
      <c r="AW839"/>
      <c r="AX839"/>
      <c r="AY839"/>
      <c r="AZ839"/>
      <c r="BA839"/>
      <c r="BB839"/>
      <c r="BC839"/>
      <c r="BD839"/>
      <c r="BE839"/>
      <c r="BF839"/>
      <c r="BG839"/>
      <c r="BH839"/>
      <c r="BI839"/>
      <c r="BJ839"/>
      <c r="BK839"/>
      <c r="BL839"/>
      <c r="BM839"/>
      <c r="BN839"/>
      <c r="BO839"/>
      <c r="BP839"/>
      <c r="BQ839"/>
      <c r="BR839"/>
      <c r="BS839"/>
      <c r="BT839"/>
      <c r="BU839"/>
      <c r="BV839"/>
      <c r="BW839"/>
      <c r="BX839"/>
      <c r="BY839"/>
      <c r="BZ839"/>
      <c r="CA839"/>
      <c r="CB839"/>
      <c r="CC839"/>
      <c r="CD839"/>
      <c r="CE839"/>
      <c r="CF839"/>
      <c r="CG839"/>
      <c r="CH839"/>
      <c r="CI839"/>
      <c r="CJ839"/>
      <c r="CK839"/>
      <c r="CL839"/>
      <c r="CN839"/>
    </row>
    <row r="840" spans="9:92" x14ac:dyDescent="0.35">
      <c r="I840"/>
      <c r="J840"/>
      <c r="R840"/>
      <c r="S840"/>
      <c r="T840"/>
      <c r="U840"/>
      <c r="V840"/>
      <c r="W840"/>
      <c r="X840"/>
      <c r="Y840"/>
      <c r="Z840"/>
      <c r="AA840"/>
      <c r="AB840"/>
      <c r="AC840"/>
      <c r="AD840"/>
      <c r="AE840"/>
      <c r="AF840"/>
      <c r="AG840"/>
      <c r="AH840"/>
      <c r="AI840"/>
      <c r="AJ840"/>
      <c r="AK840"/>
      <c r="AL840"/>
      <c r="AM840"/>
      <c r="AN840"/>
      <c r="AO840"/>
      <c r="AP840"/>
      <c r="AQ840"/>
      <c r="AR840"/>
      <c r="AS840"/>
      <c r="AT840"/>
      <c r="AU840"/>
      <c r="AV840"/>
      <c r="AW840"/>
      <c r="AX840"/>
      <c r="AY840"/>
      <c r="AZ840"/>
      <c r="BA840"/>
      <c r="BB840"/>
      <c r="BC840"/>
      <c r="BD840"/>
      <c r="BE840"/>
      <c r="BF840"/>
      <c r="BG840"/>
      <c r="BH840"/>
      <c r="BI840"/>
      <c r="BJ840"/>
      <c r="BK840"/>
      <c r="BL840"/>
      <c r="BM840"/>
      <c r="BN840"/>
      <c r="BO840"/>
      <c r="BP840"/>
      <c r="BQ840"/>
      <c r="BR840"/>
      <c r="BS840"/>
      <c r="BT840"/>
      <c r="BU840"/>
      <c r="BV840"/>
      <c r="BW840"/>
      <c r="BX840"/>
      <c r="BY840"/>
      <c r="BZ840"/>
      <c r="CA840"/>
      <c r="CB840"/>
      <c r="CC840"/>
      <c r="CD840"/>
      <c r="CE840"/>
      <c r="CF840"/>
      <c r="CG840"/>
      <c r="CH840"/>
      <c r="CI840"/>
      <c r="CJ840"/>
      <c r="CK840"/>
      <c r="CL840"/>
      <c r="CN840"/>
    </row>
    <row r="841" spans="9:92" x14ac:dyDescent="0.35">
      <c r="I841"/>
      <c r="J841"/>
      <c r="R841"/>
      <c r="S841"/>
      <c r="T841"/>
      <c r="U841"/>
      <c r="V841"/>
      <c r="W841"/>
      <c r="X841"/>
      <c r="Y841"/>
      <c r="Z841"/>
      <c r="AA841"/>
      <c r="AB841"/>
      <c r="AC841"/>
      <c r="AD841"/>
      <c r="AE841"/>
      <c r="AF841"/>
      <c r="AG841"/>
      <c r="AH841"/>
      <c r="AI841"/>
      <c r="AJ841"/>
      <c r="AK841"/>
      <c r="AL841"/>
      <c r="AM841"/>
      <c r="AN841"/>
      <c r="AO841"/>
      <c r="AP841"/>
      <c r="AQ841"/>
      <c r="AR841"/>
      <c r="AS841"/>
      <c r="AT841"/>
      <c r="AU841"/>
      <c r="AV841"/>
      <c r="AW841"/>
      <c r="AX841"/>
      <c r="AY841"/>
      <c r="AZ841"/>
      <c r="BA841"/>
      <c r="BB841"/>
      <c r="BC841"/>
      <c r="BD841"/>
      <c r="BE841"/>
      <c r="BF841"/>
      <c r="BG841"/>
      <c r="BH841"/>
      <c r="BI841"/>
      <c r="BJ841"/>
      <c r="BK841"/>
      <c r="BL841"/>
      <c r="BM841"/>
      <c r="BN841"/>
      <c r="BO841"/>
      <c r="BP841"/>
      <c r="BQ841"/>
      <c r="BR841"/>
      <c r="BS841"/>
      <c r="BT841"/>
      <c r="BU841"/>
      <c r="BV841"/>
      <c r="BW841"/>
      <c r="BX841"/>
      <c r="BY841"/>
      <c r="BZ841"/>
      <c r="CA841"/>
      <c r="CB841"/>
      <c r="CC841"/>
      <c r="CD841"/>
      <c r="CE841"/>
      <c r="CF841"/>
      <c r="CG841"/>
      <c r="CH841"/>
      <c r="CI841"/>
      <c r="CJ841"/>
      <c r="CK841"/>
      <c r="CL841"/>
      <c r="CN841"/>
    </row>
    <row r="842" spans="9:92" x14ac:dyDescent="0.35">
      <c r="I842"/>
      <c r="J842"/>
      <c r="R842"/>
      <c r="S842"/>
      <c r="T842"/>
      <c r="U842"/>
      <c r="V842"/>
      <c r="W842"/>
      <c r="X842"/>
      <c r="Y842"/>
      <c r="Z842"/>
      <c r="AA842"/>
      <c r="AB842"/>
      <c r="AC842"/>
      <c r="AD842"/>
      <c r="AE842"/>
      <c r="AF842"/>
      <c r="AG842"/>
      <c r="AH842"/>
      <c r="AI842"/>
      <c r="AJ842"/>
      <c r="AK842"/>
      <c r="AL842"/>
      <c r="AM842"/>
      <c r="AN842"/>
      <c r="AO842"/>
      <c r="AP842"/>
      <c r="AQ842"/>
      <c r="AR842"/>
      <c r="AS842"/>
      <c r="AT842"/>
      <c r="AU842"/>
      <c r="AV842"/>
      <c r="AW842"/>
      <c r="AX842"/>
      <c r="AY842"/>
      <c r="AZ842"/>
      <c r="BA842"/>
      <c r="BB842"/>
      <c r="BC842"/>
      <c r="BD842"/>
      <c r="BE842"/>
      <c r="BF842"/>
      <c r="BG842"/>
      <c r="BH842"/>
      <c r="BI842"/>
      <c r="BJ842"/>
      <c r="BK842"/>
      <c r="BL842"/>
      <c r="BM842"/>
      <c r="BN842"/>
      <c r="BO842"/>
      <c r="BP842"/>
      <c r="BQ842"/>
      <c r="BR842"/>
      <c r="BS842"/>
      <c r="BT842"/>
      <c r="BU842"/>
      <c r="BV842"/>
      <c r="BW842"/>
      <c r="BX842"/>
      <c r="BY842"/>
      <c r="BZ842"/>
      <c r="CA842"/>
      <c r="CB842"/>
      <c r="CC842"/>
      <c r="CD842"/>
      <c r="CE842"/>
      <c r="CF842"/>
      <c r="CG842"/>
      <c r="CH842"/>
      <c r="CI842"/>
      <c r="CJ842"/>
      <c r="CK842"/>
      <c r="CL842"/>
      <c r="CN842"/>
    </row>
    <row r="843" spans="9:92" x14ac:dyDescent="0.35">
      <c r="I843"/>
      <c r="J843"/>
      <c r="R843"/>
      <c r="S843"/>
      <c r="T843"/>
      <c r="U843"/>
      <c r="V843"/>
      <c r="W843"/>
      <c r="X843"/>
      <c r="Y843"/>
      <c r="Z843"/>
      <c r="AA843"/>
      <c r="AB843"/>
      <c r="AC843"/>
      <c r="AD843"/>
      <c r="AE843"/>
      <c r="AF843"/>
      <c r="AG843"/>
      <c r="AH843"/>
      <c r="AI843"/>
      <c r="AJ843"/>
      <c r="AK843"/>
      <c r="AL843"/>
      <c r="AM843"/>
      <c r="AN843"/>
      <c r="AO843"/>
      <c r="AP843"/>
      <c r="AQ843"/>
      <c r="AR843"/>
      <c r="AS843"/>
      <c r="AT843"/>
      <c r="AU843"/>
      <c r="AV843"/>
      <c r="AW843"/>
      <c r="AX843"/>
      <c r="AY843"/>
      <c r="AZ843"/>
      <c r="BA843"/>
      <c r="BB843"/>
      <c r="BC843"/>
      <c r="BD843"/>
      <c r="BE843"/>
      <c r="BF843"/>
      <c r="BG843"/>
      <c r="BH843"/>
      <c r="BI843"/>
      <c r="BJ843"/>
      <c r="BK843"/>
      <c r="BL843"/>
      <c r="BM843"/>
      <c r="BN843"/>
      <c r="BO843"/>
      <c r="BP843"/>
      <c r="BQ843"/>
      <c r="BR843"/>
      <c r="BS843"/>
      <c r="BT843"/>
      <c r="BU843"/>
      <c r="BV843"/>
      <c r="BW843"/>
      <c r="BX843"/>
      <c r="BY843"/>
      <c r="BZ843"/>
      <c r="CA843"/>
      <c r="CB843"/>
      <c r="CC843"/>
      <c r="CD843"/>
      <c r="CE843"/>
      <c r="CF843"/>
      <c r="CG843"/>
      <c r="CH843"/>
      <c r="CI843"/>
      <c r="CJ843"/>
      <c r="CK843"/>
      <c r="CL843"/>
      <c r="CN843"/>
    </row>
    <row r="844" spans="9:92" x14ac:dyDescent="0.35">
      <c r="I844"/>
      <c r="J844"/>
      <c r="R844"/>
      <c r="S844"/>
      <c r="T844"/>
      <c r="U844"/>
      <c r="V844"/>
      <c r="W844"/>
      <c r="X844"/>
      <c r="Y844"/>
      <c r="Z844"/>
      <c r="AA844"/>
      <c r="AB844"/>
      <c r="AC844"/>
      <c r="AD844"/>
      <c r="AE844"/>
      <c r="AF844"/>
      <c r="AG844"/>
      <c r="AH844"/>
      <c r="AI844"/>
      <c r="AJ844"/>
      <c r="AK844"/>
      <c r="AL844"/>
      <c r="AM844"/>
      <c r="AN844"/>
      <c r="AO844"/>
      <c r="AP844"/>
      <c r="AQ844"/>
      <c r="AR844"/>
      <c r="AS844"/>
      <c r="AT844"/>
      <c r="AU844"/>
      <c r="AV844"/>
      <c r="AW844"/>
      <c r="AX844"/>
      <c r="AY844"/>
      <c r="AZ844"/>
      <c r="BA844"/>
      <c r="BB844"/>
      <c r="BC844"/>
      <c r="BD844"/>
      <c r="BE844"/>
      <c r="BF844"/>
      <c r="BG844"/>
      <c r="BH844"/>
      <c r="BI844"/>
      <c r="BJ844"/>
      <c r="BK844"/>
      <c r="BL844"/>
      <c r="BM844"/>
      <c r="BN844"/>
      <c r="BO844"/>
      <c r="BP844"/>
      <c r="BQ844"/>
      <c r="BR844"/>
      <c r="BS844"/>
      <c r="BT844"/>
      <c r="BU844"/>
      <c r="BV844"/>
      <c r="BW844"/>
      <c r="BX844"/>
      <c r="BY844"/>
      <c r="BZ844"/>
      <c r="CA844"/>
      <c r="CB844"/>
      <c r="CC844"/>
      <c r="CD844"/>
      <c r="CE844"/>
      <c r="CF844"/>
      <c r="CG844"/>
      <c r="CH844"/>
      <c r="CI844"/>
      <c r="CJ844"/>
      <c r="CK844"/>
      <c r="CL844"/>
      <c r="CN844"/>
    </row>
    <row r="845" spans="9:92" x14ac:dyDescent="0.35">
      <c r="I845"/>
      <c r="J845"/>
      <c r="R845"/>
      <c r="S845"/>
      <c r="T845"/>
      <c r="U845"/>
      <c r="V845"/>
      <c r="W845"/>
      <c r="X845"/>
      <c r="Y845"/>
      <c r="Z845"/>
      <c r="AA845"/>
      <c r="AB845"/>
      <c r="AC845"/>
      <c r="AD845"/>
      <c r="AE845"/>
      <c r="AF845"/>
      <c r="AG845"/>
      <c r="AH845"/>
      <c r="AI845"/>
      <c r="AJ845"/>
      <c r="AK845"/>
      <c r="AL845"/>
      <c r="AM845"/>
      <c r="AN845"/>
      <c r="AO845"/>
      <c r="AP845"/>
      <c r="AQ845"/>
      <c r="AR845"/>
      <c r="AS845"/>
      <c r="AT845"/>
      <c r="AU845"/>
      <c r="AV845"/>
      <c r="AW845"/>
      <c r="AX845"/>
      <c r="AY845"/>
      <c r="AZ845"/>
      <c r="BA845"/>
      <c r="BB845"/>
      <c r="BC845"/>
      <c r="BD845"/>
      <c r="BE845"/>
      <c r="BF845"/>
      <c r="BG845"/>
      <c r="BH845"/>
      <c r="BI845"/>
      <c r="BJ845"/>
      <c r="BK845"/>
      <c r="BL845"/>
      <c r="BM845"/>
      <c r="BN845"/>
      <c r="BO845"/>
      <c r="BP845"/>
      <c r="BQ845"/>
      <c r="BR845"/>
      <c r="BS845"/>
      <c r="BT845"/>
      <c r="BU845"/>
      <c r="BV845"/>
      <c r="BW845"/>
      <c r="BX845"/>
      <c r="BY845"/>
      <c r="BZ845"/>
      <c r="CA845"/>
      <c r="CB845"/>
      <c r="CC845"/>
      <c r="CD845"/>
      <c r="CE845"/>
      <c r="CF845"/>
      <c r="CG845"/>
      <c r="CH845"/>
      <c r="CI845"/>
      <c r="CJ845"/>
      <c r="CK845"/>
      <c r="CL845"/>
      <c r="CN845"/>
    </row>
    <row r="846" spans="9:92" x14ac:dyDescent="0.35">
      <c r="I846"/>
      <c r="J846"/>
      <c r="R846"/>
      <c r="S846"/>
      <c r="T846"/>
      <c r="U846"/>
      <c r="V846"/>
      <c r="W846"/>
      <c r="X846"/>
      <c r="Y846"/>
      <c r="Z846"/>
      <c r="AA846"/>
      <c r="AB846"/>
      <c r="AC846"/>
      <c r="AD846"/>
      <c r="AE846"/>
      <c r="AF846"/>
      <c r="AG846"/>
      <c r="AH846"/>
      <c r="AI846"/>
      <c r="AJ846"/>
      <c r="AK846"/>
      <c r="AL846"/>
      <c r="AM846"/>
      <c r="AN846"/>
      <c r="AO846"/>
      <c r="AP846"/>
      <c r="AQ846"/>
      <c r="AR846"/>
      <c r="AS846"/>
      <c r="AT846"/>
      <c r="AU846"/>
      <c r="AV846"/>
      <c r="AW846"/>
      <c r="AX846"/>
      <c r="AY846"/>
      <c r="AZ846"/>
      <c r="BA846"/>
      <c r="BB846"/>
      <c r="BC846"/>
      <c r="BD846"/>
      <c r="BE846"/>
      <c r="BF846"/>
      <c r="BG846"/>
      <c r="BH846"/>
      <c r="BI846"/>
      <c r="BJ846"/>
      <c r="BK846"/>
      <c r="BL846"/>
      <c r="BM846"/>
      <c r="BN846"/>
      <c r="BO846"/>
      <c r="BP846"/>
      <c r="BQ846"/>
      <c r="BR846"/>
      <c r="BS846"/>
      <c r="BT846"/>
      <c r="BU846"/>
      <c r="BV846"/>
      <c r="BW846"/>
      <c r="BX846"/>
      <c r="BY846"/>
      <c r="BZ846"/>
      <c r="CA846"/>
      <c r="CB846"/>
      <c r="CC846"/>
      <c r="CD846"/>
      <c r="CE846"/>
      <c r="CF846"/>
      <c r="CG846"/>
      <c r="CH846"/>
      <c r="CI846"/>
      <c r="CJ846"/>
      <c r="CK846"/>
      <c r="CL846"/>
      <c r="CN846"/>
    </row>
    <row r="847" spans="9:92" x14ac:dyDescent="0.35">
      <c r="I847"/>
      <c r="J847"/>
      <c r="R847"/>
      <c r="S847"/>
      <c r="T847"/>
      <c r="U847"/>
      <c r="V847"/>
      <c r="W847"/>
      <c r="X847"/>
      <c r="Y847"/>
      <c r="Z847"/>
      <c r="AA847"/>
      <c r="AB847"/>
      <c r="AC847"/>
      <c r="AD847"/>
      <c r="AE847"/>
      <c r="AF847"/>
      <c r="AG847"/>
      <c r="AH847"/>
      <c r="AI847"/>
      <c r="AJ847"/>
      <c r="AK847"/>
      <c r="AL847"/>
      <c r="AM847"/>
      <c r="AN847"/>
      <c r="AO847"/>
      <c r="AP847"/>
      <c r="AQ847"/>
      <c r="AR847"/>
      <c r="AS847"/>
      <c r="AT847"/>
      <c r="AU847"/>
      <c r="AV847"/>
      <c r="AW847"/>
      <c r="AX847"/>
      <c r="AY847"/>
      <c r="AZ847"/>
      <c r="BA847"/>
      <c r="BB847"/>
      <c r="BC847"/>
      <c r="BD847"/>
      <c r="BE847"/>
      <c r="BF847"/>
      <c r="BG847"/>
      <c r="BH847"/>
      <c r="BI847"/>
      <c r="BJ847"/>
      <c r="BK847"/>
      <c r="BL847"/>
      <c r="BM847"/>
      <c r="BN847"/>
      <c r="BO847"/>
      <c r="BP847"/>
      <c r="BQ847"/>
      <c r="BR847"/>
      <c r="BS847"/>
      <c r="BT847"/>
      <c r="BU847"/>
      <c r="BV847"/>
      <c r="BW847"/>
      <c r="BX847"/>
      <c r="BY847"/>
      <c r="BZ847"/>
      <c r="CA847"/>
      <c r="CB847"/>
      <c r="CC847"/>
      <c r="CD847"/>
      <c r="CE847"/>
      <c r="CF847"/>
      <c r="CG847"/>
      <c r="CH847"/>
      <c r="CI847"/>
      <c r="CJ847"/>
      <c r="CK847"/>
      <c r="CL847"/>
      <c r="CN847"/>
    </row>
    <row r="848" spans="9:92" x14ac:dyDescent="0.35">
      <c r="I848"/>
      <c r="J848"/>
      <c r="R848"/>
      <c r="S848"/>
      <c r="T848"/>
      <c r="U848"/>
      <c r="V848"/>
      <c r="W848"/>
      <c r="X848"/>
      <c r="Y848"/>
      <c r="Z848"/>
      <c r="AA848"/>
      <c r="AB848"/>
      <c r="AC848"/>
      <c r="AD848"/>
      <c r="AE848"/>
      <c r="AF848"/>
      <c r="AG848"/>
      <c r="AH848"/>
      <c r="AI848"/>
      <c r="AJ848"/>
      <c r="AK848"/>
      <c r="AL848"/>
      <c r="AM848"/>
      <c r="AN848"/>
      <c r="AO848"/>
      <c r="AP848"/>
      <c r="AQ848"/>
      <c r="AR848"/>
      <c r="AS848"/>
      <c r="AT848"/>
      <c r="AU848"/>
      <c r="AV848"/>
      <c r="AW848"/>
      <c r="AX848"/>
      <c r="AY848"/>
      <c r="AZ848"/>
      <c r="BA848"/>
      <c r="BB848"/>
      <c r="BC848"/>
      <c r="BD848"/>
      <c r="BE848"/>
      <c r="BF848"/>
      <c r="BG848"/>
      <c r="BH848"/>
      <c r="BI848"/>
      <c r="BJ848"/>
      <c r="BK848"/>
      <c r="BL848"/>
      <c r="BM848"/>
      <c r="BN848"/>
      <c r="BO848"/>
      <c r="BP848"/>
      <c r="BQ848"/>
      <c r="BR848"/>
      <c r="BS848"/>
      <c r="BT848"/>
      <c r="BU848"/>
      <c r="BV848"/>
      <c r="BW848"/>
      <c r="BX848"/>
      <c r="BY848"/>
      <c r="BZ848"/>
      <c r="CA848"/>
      <c r="CB848"/>
      <c r="CC848"/>
      <c r="CD848"/>
      <c r="CE848"/>
      <c r="CF848"/>
      <c r="CG848"/>
      <c r="CH848"/>
      <c r="CI848"/>
      <c r="CJ848"/>
      <c r="CK848"/>
      <c r="CL848"/>
      <c r="CN848"/>
    </row>
    <row r="849" spans="9:92" x14ac:dyDescent="0.35">
      <c r="I849"/>
      <c r="J849"/>
      <c r="R849"/>
      <c r="S849"/>
      <c r="T849"/>
      <c r="U849"/>
      <c r="V849"/>
      <c r="W849"/>
      <c r="X849"/>
      <c r="Y849"/>
      <c r="Z849"/>
      <c r="AA849"/>
      <c r="AB849"/>
      <c r="AC849"/>
      <c r="AD849"/>
      <c r="AE849"/>
      <c r="AF849"/>
      <c r="AG849"/>
      <c r="AH849"/>
      <c r="AI849"/>
      <c r="AJ849"/>
      <c r="AK849"/>
      <c r="AL849"/>
      <c r="AM849"/>
      <c r="AN849"/>
      <c r="AO849"/>
      <c r="AP849"/>
      <c r="AQ849"/>
      <c r="AR849"/>
      <c r="AS849"/>
      <c r="AT849"/>
      <c r="AU849"/>
      <c r="AV849"/>
      <c r="AW849"/>
      <c r="AX849"/>
      <c r="AY849"/>
      <c r="AZ849"/>
      <c r="BA849"/>
      <c r="BB849"/>
      <c r="BC849"/>
      <c r="BD849"/>
      <c r="BE849"/>
      <c r="BF849"/>
      <c r="BG849"/>
      <c r="BH849"/>
      <c r="BI849"/>
      <c r="BJ849"/>
      <c r="BK849"/>
      <c r="BL849"/>
      <c r="BM849"/>
      <c r="BN849"/>
      <c r="BO849"/>
      <c r="BP849"/>
      <c r="BQ849"/>
      <c r="BR849"/>
      <c r="BS849"/>
      <c r="BT849"/>
      <c r="BU849"/>
      <c r="BV849"/>
      <c r="BW849"/>
      <c r="BX849"/>
      <c r="BY849"/>
      <c r="BZ849"/>
      <c r="CA849"/>
      <c r="CB849"/>
      <c r="CC849"/>
      <c r="CD849"/>
      <c r="CE849"/>
      <c r="CF849"/>
      <c r="CG849"/>
      <c r="CH849"/>
      <c r="CI849"/>
      <c r="CJ849"/>
      <c r="CK849"/>
      <c r="CL849"/>
      <c r="CN849"/>
    </row>
    <row r="850" spans="9:92" x14ac:dyDescent="0.35">
      <c r="I850"/>
      <c r="J850"/>
      <c r="R850"/>
      <c r="S850"/>
      <c r="T850"/>
      <c r="U850"/>
      <c r="V850"/>
      <c r="W850"/>
      <c r="X850"/>
      <c r="Y850"/>
      <c r="Z850"/>
      <c r="AA850"/>
      <c r="AB850"/>
      <c r="AC850"/>
      <c r="AD850"/>
      <c r="AE850"/>
      <c r="AF850"/>
      <c r="AG850"/>
      <c r="AH850"/>
      <c r="AI850"/>
      <c r="AJ850"/>
      <c r="AK850"/>
      <c r="AL850"/>
      <c r="AM850"/>
      <c r="AN850"/>
      <c r="AO850"/>
      <c r="AP850"/>
      <c r="AQ850"/>
      <c r="AR850"/>
      <c r="AS850"/>
      <c r="AT850"/>
      <c r="AU850"/>
      <c r="AV850"/>
      <c r="AW850"/>
      <c r="AX850"/>
      <c r="AY850"/>
      <c r="AZ850"/>
      <c r="BA850"/>
      <c r="BB850"/>
      <c r="BC850"/>
      <c r="BD850"/>
      <c r="BE850"/>
      <c r="BF850"/>
      <c r="BG850"/>
      <c r="BH850"/>
      <c r="BI850"/>
      <c r="BJ850"/>
      <c r="BK850"/>
      <c r="BL850"/>
      <c r="BM850"/>
      <c r="BN850"/>
      <c r="BO850"/>
      <c r="BP850"/>
      <c r="BQ850"/>
      <c r="BR850"/>
      <c r="BS850"/>
      <c r="BT850"/>
      <c r="BU850"/>
      <c r="BV850"/>
      <c r="BW850"/>
      <c r="BX850"/>
      <c r="BY850"/>
      <c r="BZ850"/>
      <c r="CA850"/>
      <c r="CB850"/>
      <c r="CC850"/>
      <c r="CD850"/>
      <c r="CE850"/>
      <c r="CF850"/>
      <c r="CG850"/>
      <c r="CH850"/>
      <c r="CI850"/>
      <c r="CJ850"/>
      <c r="CK850"/>
      <c r="CL850"/>
      <c r="CN850"/>
    </row>
    <row r="851" spans="9:92" x14ac:dyDescent="0.35">
      <c r="I851"/>
      <c r="J851"/>
      <c r="R851"/>
      <c r="S851"/>
      <c r="T851"/>
      <c r="U851"/>
      <c r="V851"/>
      <c r="W851"/>
      <c r="X851"/>
      <c r="Y851"/>
      <c r="Z851"/>
      <c r="AA851"/>
      <c r="AB851"/>
      <c r="AC851"/>
      <c r="AD851"/>
      <c r="AE851"/>
      <c r="AF851"/>
      <c r="AG851"/>
      <c r="AH851"/>
      <c r="AI851"/>
      <c r="AJ851"/>
      <c r="AK851"/>
      <c r="AL851"/>
      <c r="AM851"/>
      <c r="AN851"/>
      <c r="AO851"/>
      <c r="AP851"/>
      <c r="AQ851"/>
      <c r="AR851"/>
      <c r="AS851"/>
      <c r="AT851"/>
      <c r="AU851"/>
      <c r="AV851"/>
      <c r="AW851"/>
      <c r="AX851"/>
      <c r="AY851"/>
      <c r="AZ851"/>
      <c r="BA851"/>
      <c r="BB851"/>
      <c r="BC851"/>
      <c r="BD851"/>
      <c r="BE851"/>
      <c r="BF851"/>
      <c r="BG851"/>
      <c r="BH851"/>
      <c r="BI851"/>
      <c r="BJ851"/>
      <c r="BK851"/>
      <c r="BL851"/>
      <c r="BM851"/>
      <c r="BN851"/>
      <c r="BO851"/>
      <c r="BP851"/>
      <c r="BQ851"/>
      <c r="BR851"/>
      <c r="BS851"/>
      <c r="BT851"/>
      <c r="BU851"/>
      <c r="BV851"/>
      <c r="BW851"/>
      <c r="BX851"/>
      <c r="BY851"/>
      <c r="BZ851"/>
      <c r="CA851"/>
      <c r="CB851"/>
      <c r="CC851"/>
      <c r="CD851"/>
      <c r="CE851"/>
      <c r="CF851"/>
      <c r="CG851"/>
      <c r="CH851"/>
      <c r="CI851"/>
      <c r="CJ851"/>
      <c r="CK851"/>
      <c r="CL851"/>
      <c r="CN851"/>
    </row>
    <row r="852" spans="9:92" x14ac:dyDescent="0.35">
      <c r="I852"/>
      <c r="J852"/>
      <c r="R852"/>
      <c r="S852"/>
      <c r="T852"/>
      <c r="U852"/>
      <c r="V852"/>
      <c r="W852"/>
      <c r="X852"/>
      <c r="Y852"/>
      <c r="Z852"/>
      <c r="AA852"/>
      <c r="AB852"/>
      <c r="AC852"/>
      <c r="AD852"/>
      <c r="AE852"/>
      <c r="AF852"/>
      <c r="AG852"/>
      <c r="AH852"/>
      <c r="AI852"/>
      <c r="AJ852"/>
      <c r="AK852"/>
      <c r="AL852"/>
      <c r="AM852"/>
      <c r="AN852"/>
      <c r="AO852"/>
      <c r="AP852"/>
      <c r="AQ852"/>
      <c r="AR852"/>
      <c r="AS852"/>
      <c r="AT852"/>
      <c r="AU852"/>
      <c r="AV852"/>
      <c r="AW852"/>
      <c r="AX852"/>
      <c r="AY852"/>
      <c r="AZ852"/>
      <c r="BA852"/>
      <c r="BB852"/>
      <c r="BC852"/>
      <c r="BD852"/>
      <c r="BE852"/>
      <c r="BF852"/>
      <c r="BG852"/>
      <c r="BH852"/>
      <c r="BI852"/>
      <c r="BJ852"/>
      <c r="BK852"/>
      <c r="BL852"/>
      <c r="BM852"/>
      <c r="BN852"/>
      <c r="BO852"/>
      <c r="BP852"/>
      <c r="BQ852"/>
      <c r="BR852"/>
      <c r="BS852"/>
      <c r="BT852"/>
      <c r="BU852"/>
      <c r="BV852"/>
      <c r="BW852"/>
      <c r="BX852"/>
      <c r="BY852"/>
      <c r="BZ852"/>
      <c r="CA852"/>
      <c r="CB852"/>
      <c r="CC852"/>
      <c r="CD852"/>
      <c r="CE852"/>
      <c r="CF852"/>
      <c r="CG852"/>
      <c r="CH852"/>
      <c r="CI852"/>
      <c r="CJ852"/>
      <c r="CK852"/>
      <c r="CL852"/>
      <c r="CN852"/>
    </row>
    <row r="853" spans="9:92" x14ac:dyDescent="0.35">
      <c r="I853"/>
      <c r="J853"/>
      <c r="R853"/>
      <c r="S853"/>
      <c r="T853"/>
      <c r="U853"/>
      <c r="V853"/>
      <c r="W853"/>
      <c r="X853"/>
      <c r="Y853"/>
      <c r="Z853"/>
      <c r="AA853"/>
      <c r="AB853"/>
      <c r="AC853"/>
      <c r="AD853"/>
      <c r="AE853"/>
      <c r="AF853"/>
      <c r="AG853"/>
      <c r="AH853"/>
      <c r="AI853"/>
      <c r="AJ853"/>
      <c r="AK853"/>
      <c r="AL853"/>
      <c r="AM853"/>
      <c r="AN853"/>
      <c r="AO853"/>
      <c r="AP853"/>
      <c r="AQ853"/>
      <c r="AR853"/>
      <c r="AS853"/>
      <c r="AT853"/>
      <c r="AU853"/>
      <c r="AV853"/>
      <c r="AW853"/>
      <c r="AX853"/>
      <c r="AY853"/>
      <c r="AZ853"/>
      <c r="BA853"/>
      <c r="BB853"/>
      <c r="BC853"/>
      <c r="BD853"/>
      <c r="BE853"/>
      <c r="BF853"/>
      <c r="BG853"/>
      <c r="BH853"/>
      <c r="BI853"/>
      <c r="BJ853"/>
      <c r="BK853"/>
      <c r="BL853"/>
      <c r="BM853"/>
      <c r="BN853"/>
      <c r="BO853"/>
      <c r="BP853"/>
      <c r="BQ853"/>
      <c r="BR853"/>
      <c r="BS853"/>
      <c r="BT853"/>
      <c r="BU853"/>
      <c r="BV853"/>
      <c r="BW853"/>
      <c r="BX853"/>
      <c r="BY853"/>
      <c r="BZ853"/>
      <c r="CA853"/>
      <c r="CB853"/>
      <c r="CC853"/>
      <c r="CD853"/>
      <c r="CE853"/>
      <c r="CF853"/>
      <c r="CG853"/>
      <c r="CH853"/>
      <c r="CI853"/>
      <c r="CJ853"/>
      <c r="CK853"/>
      <c r="CL853"/>
      <c r="CN853"/>
    </row>
    <row r="854" spans="9:92" x14ac:dyDescent="0.35">
      <c r="I854"/>
      <c r="J854"/>
      <c r="R854"/>
      <c r="S854"/>
      <c r="T854"/>
      <c r="U854"/>
      <c r="V854"/>
      <c r="W854"/>
      <c r="X854"/>
      <c r="Y854"/>
      <c r="Z854"/>
      <c r="AA854"/>
      <c r="AB854"/>
      <c r="AC854"/>
      <c r="AD854"/>
      <c r="AE854"/>
      <c r="AF854"/>
      <c r="AG854"/>
      <c r="AH854"/>
      <c r="AI854"/>
      <c r="AJ854"/>
      <c r="AK854"/>
      <c r="AL854"/>
      <c r="AM854"/>
      <c r="AN854"/>
      <c r="AO854"/>
      <c r="AP854"/>
      <c r="AQ854"/>
      <c r="AR854"/>
      <c r="AS854"/>
      <c r="AT854"/>
      <c r="AU854"/>
      <c r="AV854"/>
      <c r="AW854"/>
      <c r="AX854"/>
      <c r="AY854"/>
      <c r="AZ854"/>
      <c r="BA854"/>
      <c r="BB854"/>
      <c r="BC854"/>
      <c r="BD854"/>
      <c r="BE854"/>
      <c r="BF854"/>
      <c r="BG854"/>
      <c r="BH854"/>
      <c r="BI854"/>
      <c r="BJ854"/>
      <c r="BK854"/>
      <c r="BL854"/>
      <c r="BM854"/>
      <c r="BN854"/>
      <c r="BO854"/>
      <c r="BP854"/>
      <c r="BQ854"/>
      <c r="BR854"/>
      <c r="BS854"/>
      <c r="BT854"/>
      <c r="BU854"/>
      <c r="BV854"/>
      <c r="BW854"/>
      <c r="BX854"/>
      <c r="BY854"/>
      <c r="BZ854"/>
      <c r="CA854"/>
      <c r="CB854"/>
      <c r="CC854"/>
      <c r="CD854"/>
      <c r="CE854"/>
      <c r="CF854"/>
      <c r="CG854"/>
      <c r="CH854"/>
      <c r="CI854"/>
      <c r="CJ854"/>
      <c r="CK854"/>
      <c r="CL854"/>
      <c r="CN854"/>
    </row>
    <row r="855" spans="9:92" x14ac:dyDescent="0.35">
      <c r="I855"/>
      <c r="J855"/>
      <c r="R855"/>
      <c r="S855"/>
      <c r="T855"/>
      <c r="U855"/>
      <c r="V855"/>
      <c r="W855"/>
      <c r="X855"/>
      <c r="Y855"/>
      <c r="Z855"/>
      <c r="AA855"/>
      <c r="AB855"/>
      <c r="AC855"/>
      <c r="AD855"/>
      <c r="AE855"/>
      <c r="AF855"/>
      <c r="AG855"/>
      <c r="AH855"/>
      <c r="AI855"/>
      <c r="AJ855"/>
      <c r="AK855"/>
      <c r="AL855"/>
      <c r="AM855"/>
      <c r="AN855"/>
      <c r="AO855"/>
      <c r="AP855"/>
      <c r="AQ855"/>
      <c r="AR855"/>
      <c r="AS855"/>
      <c r="AT855"/>
      <c r="AU855"/>
      <c r="AV855"/>
      <c r="AW855"/>
      <c r="AX855"/>
      <c r="AY855"/>
      <c r="AZ855"/>
      <c r="BA855"/>
      <c r="BB855"/>
      <c r="BC855"/>
      <c r="BD855"/>
      <c r="BE855"/>
      <c r="BF855"/>
      <c r="BG855"/>
      <c r="BH855"/>
      <c r="BI855"/>
      <c r="BJ855"/>
      <c r="BK855"/>
      <c r="BL855"/>
      <c r="BM855"/>
      <c r="BN855"/>
      <c r="BO855"/>
      <c r="BP855"/>
      <c r="BQ855"/>
      <c r="BR855"/>
      <c r="BS855"/>
      <c r="BT855"/>
      <c r="BU855"/>
      <c r="BV855"/>
      <c r="BW855"/>
      <c r="BX855"/>
      <c r="BY855"/>
      <c r="BZ855"/>
      <c r="CA855"/>
      <c r="CB855"/>
      <c r="CC855"/>
      <c r="CD855"/>
      <c r="CE855"/>
      <c r="CF855"/>
      <c r="CG855"/>
      <c r="CH855"/>
      <c r="CI855"/>
      <c r="CJ855"/>
      <c r="CK855"/>
      <c r="CL855"/>
      <c r="CN855"/>
    </row>
    <row r="856" spans="9:92" x14ac:dyDescent="0.35">
      <c r="I856"/>
      <c r="J856"/>
      <c r="R856"/>
      <c r="S856"/>
      <c r="T856"/>
      <c r="U856"/>
      <c r="V856"/>
      <c r="W856"/>
      <c r="X856"/>
      <c r="Y856"/>
      <c r="Z856"/>
      <c r="AA856"/>
      <c r="AB856"/>
      <c r="AC856"/>
      <c r="AD856"/>
      <c r="AE856"/>
      <c r="AF856"/>
      <c r="AG856"/>
      <c r="AH856"/>
      <c r="AI856"/>
      <c r="AJ856"/>
      <c r="AK856"/>
      <c r="AL856"/>
      <c r="AM856"/>
      <c r="AN856"/>
      <c r="AO856"/>
      <c r="AP856"/>
      <c r="AQ856"/>
      <c r="AR856"/>
      <c r="AS856"/>
      <c r="AT856"/>
      <c r="AU856"/>
      <c r="AV856"/>
      <c r="AW856"/>
      <c r="AX856"/>
      <c r="AY856"/>
      <c r="AZ856"/>
      <c r="BA856"/>
      <c r="BB856"/>
      <c r="BC856"/>
      <c r="BD856"/>
      <c r="BE856"/>
      <c r="BF856"/>
      <c r="BG856"/>
      <c r="BH856"/>
      <c r="BI856"/>
      <c r="BJ856"/>
      <c r="BK856"/>
      <c r="BL856"/>
      <c r="BM856"/>
      <c r="BN856"/>
      <c r="BO856"/>
      <c r="BP856"/>
      <c r="BQ856"/>
      <c r="BR856"/>
      <c r="BS856"/>
      <c r="BT856"/>
      <c r="BU856"/>
      <c r="BV856"/>
      <c r="BW856"/>
      <c r="BX856"/>
      <c r="BY856"/>
      <c r="BZ856"/>
      <c r="CA856"/>
      <c r="CB856"/>
      <c r="CC856"/>
      <c r="CD856"/>
      <c r="CE856"/>
      <c r="CF856"/>
      <c r="CG856"/>
      <c r="CH856"/>
      <c r="CI856"/>
      <c r="CJ856"/>
      <c r="CK856"/>
      <c r="CL856"/>
      <c r="CN856"/>
    </row>
    <row r="857" spans="9:92" x14ac:dyDescent="0.35">
      <c r="I857"/>
      <c r="J857"/>
      <c r="R857"/>
      <c r="S857"/>
      <c r="T857"/>
      <c r="U857"/>
      <c r="V857"/>
      <c r="W857"/>
      <c r="X857"/>
      <c r="Y857"/>
      <c r="Z857"/>
      <c r="AA857"/>
      <c r="AB857"/>
      <c r="AC857"/>
      <c r="AD857"/>
      <c r="AE857"/>
      <c r="AF857"/>
      <c r="AG857"/>
      <c r="AH857"/>
      <c r="AI857"/>
      <c r="AJ857"/>
      <c r="AK857"/>
      <c r="AL857"/>
      <c r="AM857"/>
      <c r="AN857"/>
      <c r="AO857"/>
      <c r="AP857"/>
      <c r="AQ857"/>
      <c r="AR857"/>
      <c r="AS857"/>
      <c r="AT857"/>
      <c r="AU857"/>
      <c r="AV857"/>
      <c r="AW857"/>
      <c r="AX857"/>
      <c r="AY857"/>
      <c r="AZ857"/>
      <c r="BA857"/>
      <c r="BB857"/>
      <c r="BC857"/>
      <c r="BD857"/>
      <c r="BE857"/>
      <c r="BF857"/>
      <c r="BG857"/>
      <c r="BH857"/>
      <c r="BI857"/>
      <c r="BJ857"/>
      <c r="BK857"/>
      <c r="BL857"/>
      <c r="BM857"/>
      <c r="BN857"/>
      <c r="BO857"/>
      <c r="BP857"/>
      <c r="BQ857"/>
      <c r="BR857"/>
      <c r="BS857"/>
      <c r="BT857"/>
      <c r="BU857"/>
      <c r="BV857"/>
      <c r="BW857"/>
      <c r="BX857"/>
      <c r="BY857"/>
      <c r="BZ857"/>
      <c r="CA857"/>
      <c r="CB857"/>
      <c r="CC857"/>
      <c r="CD857"/>
      <c r="CE857"/>
      <c r="CF857"/>
      <c r="CG857"/>
      <c r="CH857"/>
      <c r="CI857"/>
      <c r="CJ857"/>
      <c r="CK857"/>
      <c r="CL857"/>
      <c r="CN857"/>
    </row>
    <row r="858" spans="9:92" x14ac:dyDescent="0.35">
      <c r="I858"/>
      <c r="J858"/>
      <c r="R858"/>
      <c r="S858"/>
      <c r="T858"/>
      <c r="U858"/>
      <c r="V858"/>
      <c r="W858"/>
      <c r="X858"/>
      <c r="Y858"/>
      <c r="Z858"/>
      <c r="AA858"/>
      <c r="AB858"/>
      <c r="AC858"/>
      <c r="AD858"/>
      <c r="AE858"/>
      <c r="AF858"/>
      <c r="AG858"/>
      <c r="AH858"/>
      <c r="AI858"/>
      <c r="AJ858"/>
      <c r="AK858"/>
      <c r="AL858"/>
      <c r="AM858"/>
      <c r="AN858"/>
      <c r="AO858"/>
      <c r="AP858"/>
      <c r="AQ858"/>
      <c r="AR858"/>
      <c r="AS858"/>
      <c r="AT858"/>
      <c r="AU858"/>
      <c r="AV858"/>
      <c r="AW858"/>
      <c r="AX858"/>
      <c r="AY858"/>
      <c r="AZ858"/>
      <c r="BA858"/>
      <c r="BB858"/>
      <c r="BC858"/>
      <c r="BD858"/>
      <c r="BE858"/>
      <c r="BF858"/>
      <c r="BG858"/>
      <c r="BH858"/>
      <c r="BI858"/>
      <c r="BJ858"/>
      <c r="BK858"/>
      <c r="BL858"/>
      <c r="BM858"/>
      <c r="BN858"/>
      <c r="BO858"/>
      <c r="BP858"/>
      <c r="BQ858"/>
      <c r="BR858"/>
      <c r="BS858"/>
      <c r="BT858"/>
      <c r="BU858"/>
      <c r="BV858"/>
      <c r="BW858"/>
      <c r="BX858"/>
      <c r="BY858"/>
      <c r="BZ858"/>
      <c r="CA858"/>
      <c r="CB858"/>
      <c r="CC858"/>
      <c r="CD858"/>
      <c r="CE858"/>
      <c r="CF858"/>
      <c r="CG858"/>
      <c r="CH858"/>
      <c r="CI858"/>
      <c r="CJ858"/>
      <c r="CK858"/>
      <c r="CL858"/>
      <c r="CN858"/>
    </row>
    <row r="859" spans="9:92" x14ac:dyDescent="0.35">
      <c r="I859"/>
      <c r="J859"/>
      <c r="R859"/>
      <c r="S859"/>
      <c r="T859"/>
      <c r="U859"/>
      <c r="V859"/>
      <c r="W859"/>
      <c r="X859"/>
      <c r="Y859"/>
      <c r="Z859"/>
      <c r="AA859"/>
      <c r="AB859"/>
      <c r="AC859"/>
      <c r="AD859"/>
      <c r="AE859"/>
      <c r="AF859"/>
      <c r="AG859"/>
      <c r="AH859"/>
      <c r="AI859"/>
      <c r="AJ859"/>
      <c r="AK859"/>
      <c r="AL859"/>
      <c r="AM859"/>
      <c r="AN859"/>
      <c r="AO859"/>
      <c r="AP859"/>
      <c r="AQ859"/>
      <c r="AR859"/>
      <c r="AS859"/>
      <c r="AT859"/>
      <c r="AU859"/>
      <c r="AV859"/>
      <c r="AW859"/>
      <c r="AX859"/>
      <c r="AY859"/>
      <c r="AZ859"/>
      <c r="BA859"/>
      <c r="BB859"/>
      <c r="BC859"/>
      <c r="BD859"/>
      <c r="BE859"/>
      <c r="BF859"/>
      <c r="BG859"/>
      <c r="BH859"/>
      <c r="BI859"/>
      <c r="BJ859"/>
      <c r="BK859"/>
      <c r="BL859"/>
      <c r="BM859"/>
      <c r="BN859"/>
      <c r="BO859"/>
      <c r="BP859"/>
      <c r="BQ859"/>
      <c r="BR859"/>
      <c r="BS859"/>
      <c r="BT859"/>
      <c r="BU859"/>
      <c r="BV859"/>
      <c r="BW859"/>
      <c r="BX859"/>
      <c r="BY859"/>
      <c r="BZ859"/>
      <c r="CA859"/>
      <c r="CB859"/>
      <c r="CC859"/>
      <c r="CD859"/>
      <c r="CE859"/>
      <c r="CF859"/>
      <c r="CG859"/>
      <c r="CH859"/>
      <c r="CI859"/>
      <c r="CJ859"/>
      <c r="CK859"/>
      <c r="CL859"/>
      <c r="CN859"/>
    </row>
    <row r="860" spans="9:92" x14ac:dyDescent="0.35">
      <c r="I860"/>
      <c r="J860"/>
      <c r="R860"/>
      <c r="S860"/>
      <c r="T860"/>
      <c r="U860"/>
      <c r="V860"/>
      <c r="W860"/>
      <c r="X860"/>
      <c r="Y860"/>
      <c r="Z860"/>
      <c r="AA860"/>
      <c r="AB860"/>
      <c r="AC860"/>
      <c r="AD860"/>
      <c r="AE860"/>
      <c r="AF860"/>
      <c r="AG860"/>
      <c r="AH860"/>
      <c r="AI860"/>
      <c r="AJ860"/>
      <c r="AK860"/>
      <c r="AL860"/>
      <c r="AM860"/>
      <c r="AN860"/>
      <c r="AO860"/>
      <c r="AP860"/>
      <c r="AQ860"/>
      <c r="AR860"/>
      <c r="AS860"/>
      <c r="AT860"/>
      <c r="AU860"/>
      <c r="AV860"/>
      <c r="AW860"/>
      <c r="AX860"/>
      <c r="AY860"/>
      <c r="AZ860"/>
      <c r="BA860"/>
      <c r="BB860"/>
      <c r="BC860"/>
      <c r="BD860"/>
      <c r="BE860"/>
      <c r="BF860"/>
      <c r="BG860"/>
      <c r="BH860"/>
      <c r="BI860"/>
      <c r="BJ860"/>
      <c r="BK860"/>
      <c r="BL860"/>
      <c r="BM860"/>
      <c r="BN860"/>
      <c r="BO860"/>
      <c r="BP860"/>
      <c r="BQ860"/>
      <c r="BR860"/>
      <c r="BS860"/>
      <c r="BT860"/>
      <c r="BU860"/>
      <c r="BV860"/>
      <c r="BW860"/>
      <c r="BX860"/>
      <c r="BY860"/>
      <c r="BZ860"/>
      <c r="CA860"/>
      <c r="CB860"/>
      <c r="CC860"/>
      <c r="CD860"/>
      <c r="CE860"/>
      <c r="CF860"/>
      <c r="CG860"/>
      <c r="CH860"/>
      <c r="CI860"/>
      <c r="CJ860"/>
      <c r="CK860"/>
      <c r="CL860"/>
      <c r="CN860"/>
    </row>
    <row r="861" spans="9:92" x14ac:dyDescent="0.35">
      <c r="I861"/>
      <c r="J861"/>
      <c r="R861"/>
      <c r="S861"/>
      <c r="T861"/>
      <c r="U861"/>
      <c r="V861"/>
      <c r="W861"/>
      <c r="X861"/>
      <c r="Y861"/>
      <c r="Z861"/>
      <c r="AA861"/>
      <c r="AB861"/>
      <c r="AC861"/>
      <c r="AD861"/>
      <c r="AE861"/>
      <c r="AF861"/>
      <c r="AG861"/>
      <c r="AH861"/>
      <c r="AI861"/>
      <c r="AJ861"/>
      <c r="AK861"/>
      <c r="AL861"/>
      <c r="AM861"/>
      <c r="AN861"/>
      <c r="AO861"/>
      <c r="AP861"/>
      <c r="AQ861"/>
      <c r="AR861"/>
      <c r="AS861"/>
      <c r="AT861"/>
      <c r="AU861"/>
      <c r="AV861"/>
      <c r="AW861"/>
      <c r="AX861"/>
      <c r="AY861"/>
      <c r="AZ861"/>
      <c r="BA861"/>
      <c r="BB861"/>
      <c r="BC861"/>
      <c r="BD861"/>
      <c r="BE861"/>
      <c r="BF861"/>
      <c r="BG861"/>
      <c r="BH861"/>
      <c r="BI861"/>
      <c r="BJ861"/>
      <c r="BK861"/>
      <c r="BL861"/>
      <c r="BM861"/>
      <c r="BN861"/>
      <c r="BO861"/>
      <c r="BP861"/>
      <c r="BQ861"/>
      <c r="BR861"/>
      <c r="BS861"/>
      <c r="BT861"/>
      <c r="BU861"/>
      <c r="BV861"/>
      <c r="BW861"/>
      <c r="BX861"/>
      <c r="BY861"/>
      <c r="BZ861"/>
      <c r="CA861"/>
      <c r="CB861"/>
      <c r="CC861"/>
      <c r="CD861"/>
      <c r="CE861"/>
      <c r="CF861"/>
      <c r="CG861"/>
      <c r="CH861"/>
      <c r="CI861"/>
      <c r="CJ861"/>
      <c r="CK861"/>
      <c r="CL861"/>
      <c r="CN861"/>
    </row>
    <row r="862" spans="9:92" x14ac:dyDescent="0.35">
      <c r="I862"/>
      <c r="J862"/>
      <c r="R862"/>
      <c r="S862"/>
      <c r="T862"/>
      <c r="U862"/>
      <c r="V862"/>
      <c r="W862"/>
      <c r="X862"/>
      <c r="Y862"/>
      <c r="Z862"/>
      <c r="AA862"/>
      <c r="AB862"/>
      <c r="AC862"/>
      <c r="AD862"/>
      <c r="AE862"/>
      <c r="AF862"/>
      <c r="AG862"/>
      <c r="AH862"/>
      <c r="AI862"/>
      <c r="AJ862"/>
      <c r="AK862"/>
      <c r="AL862"/>
      <c r="AM862"/>
      <c r="AN862"/>
      <c r="AO862"/>
      <c r="AP862"/>
      <c r="AQ862"/>
      <c r="AR862"/>
      <c r="AS862"/>
      <c r="AT862"/>
      <c r="AU862"/>
      <c r="AV862"/>
      <c r="AW862"/>
      <c r="AX862"/>
      <c r="AY862"/>
      <c r="AZ862"/>
      <c r="BA862"/>
      <c r="BB862"/>
      <c r="BC862"/>
      <c r="BD862"/>
      <c r="BE862"/>
      <c r="BF862"/>
      <c r="BG862"/>
      <c r="BH862"/>
      <c r="BI862"/>
      <c r="BJ862"/>
      <c r="BK862"/>
      <c r="BL862"/>
      <c r="BM862"/>
      <c r="BN862"/>
      <c r="BO862"/>
      <c r="BP862"/>
      <c r="BQ862"/>
      <c r="BR862"/>
      <c r="BS862"/>
      <c r="BT862"/>
      <c r="BU862"/>
      <c r="BV862"/>
      <c r="BW862"/>
      <c r="BX862"/>
      <c r="BY862"/>
      <c r="BZ862"/>
      <c r="CA862"/>
      <c r="CB862"/>
      <c r="CC862"/>
      <c r="CD862"/>
      <c r="CE862"/>
      <c r="CF862"/>
      <c r="CG862"/>
      <c r="CH862"/>
      <c r="CI862"/>
      <c r="CJ862"/>
      <c r="CK862"/>
      <c r="CL862"/>
      <c r="CN862"/>
    </row>
    <row r="863" spans="9:92" x14ac:dyDescent="0.35">
      <c r="I863"/>
      <c r="J863"/>
      <c r="R863"/>
      <c r="S863"/>
      <c r="T863"/>
      <c r="U863"/>
      <c r="V863"/>
      <c r="W863"/>
      <c r="X863"/>
      <c r="Y863"/>
      <c r="Z863"/>
      <c r="AA863"/>
      <c r="AB863"/>
      <c r="AC863"/>
      <c r="AD863"/>
      <c r="AE863"/>
      <c r="AF863"/>
      <c r="AG863"/>
      <c r="AH863"/>
      <c r="AI863"/>
      <c r="AJ863"/>
      <c r="AK863"/>
      <c r="AL863"/>
      <c r="AM863"/>
      <c r="AN863"/>
      <c r="AO863"/>
      <c r="AP863"/>
      <c r="AQ863"/>
      <c r="AR863"/>
      <c r="AS863"/>
      <c r="AT863"/>
      <c r="AU863"/>
      <c r="AV863"/>
      <c r="AW863"/>
      <c r="AX863"/>
      <c r="AY863"/>
      <c r="AZ863"/>
      <c r="BA863"/>
      <c r="BB863"/>
      <c r="BC863"/>
      <c r="BD863"/>
      <c r="BE863"/>
      <c r="BF863"/>
      <c r="BG863"/>
      <c r="BH863"/>
      <c r="BI863"/>
      <c r="BJ863"/>
      <c r="BK863"/>
      <c r="BL863"/>
      <c r="BM863"/>
      <c r="BN863"/>
      <c r="BO863"/>
      <c r="BP863"/>
      <c r="BQ863"/>
      <c r="BR863"/>
      <c r="BS863"/>
      <c r="BT863"/>
      <c r="BU863"/>
      <c r="BV863"/>
      <c r="BW863"/>
      <c r="BX863"/>
      <c r="BY863"/>
      <c r="BZ863"/>
      <c r="CA863"/>
      <c r="CB863"/>
      <c r="CC863"/>
      <c r="CD863"/>
      <c r="CE863"/>
      <c r="CF863"/>
      <c r="CG863"/>
      <c r="CH863"/>
      <c r="CI863"/>
      <c r="CJ863"/>
      <c r="CK863"/>
      <c r="CL863"/>
      <c r="CN863"/>
    </row>
    <row r="864" spans="9:92" x14ac:dyDescent="0.35">
      <c r="I864"/>
      <c r="J864"/>
      <c r="R864"/>
      <c r="S864"/>
      <c r="T864"/>
      <c r="U864"/>
      <c r="V864"/>
      <c r="W864"/>
      <c r="X864"/>
      <c r="Y864"/>
      <c r="Z864"/>
      <c r="AA864"/>
      <c r="AB864"/>
      <c r="AC864"/>
      <c r="AD864"/>
      <c r="AE864"/>
      <c r="AF864"/>
      <c r="AG864"/>
      <c r="AH864"/>
      <c r="AI864"/>
      <c r="AJ864"/>
      <c r="AK864"/>
      <c r="AL864"/>
      <c r="AM864"/>
      <c r="AN864"/>
      <c r="AO864"/>
      <c r="AP864"/>
      <c r="AQ864"/>
      <c r="AR864"/>
      <c r="AS864"/>
      <c r="AT864"/>
      <c r="AU864"/>
      <c r="AV864"/>
      <c r="AW864"/>
      <c r="AX864"/>
      <c r="AY864"/>
      <c r="AZ864"/>
      <c r="BA864"/>
      <c r="BB864"/>
      <c r="BC864"/>
      <c r="BD864"/>
      <c r="BE864"/>
      <c r="BF864"/>
      <c r="BG864"/>
      <c r="BH864"/>
      <c r="BI864"/>
      <c r="BJ864"/>
      <c r="BK864"/>
      <c r="BL864"/>
      <c r="BM864"/>
      <c r="BN864"/>
      <c r="BO864"/>
      <c r="BP864"/>
      <c r="BQ864"/>
      <c r="BR864"/>
      <c r="BS864"/>
      <c r="BT864"/>
      <c r="BU864"/>
      <c r="BV864"/>
      <c r="BW864"/>
      <c r="BX864"/>
      <c r="BY864"/>
      <c r="BZ864"/>
      <c r="CA864"/>
      <c r="CB864"/>
      <c r="CC864"/>
      <c r="CD864"/>
      <c r="CE864"/>
      <c r="CF864"/>
      <c r="CG864"/>
      <c r="CH864"/>
      <c r="CI864"/>
      <c r="CJ864"/>
      <c r="CK864"/>
      <c r="CL864"/>
      <c r="CN864"/>
    </row>
    <row r="865" spans="9:92" x14ac:dyDescent="0.35">
      <c r="I865"/>
      <c r="J865"/>
      <c r="R865"/>
      <c r="S865"/>
      <c r="T865"/>
      <c r="U865"/>
      <c r="V865"/>
      <c r="W865"/>
      <c r="X865"/>
      <c r="Y865"/>
      <c r="Z865"/>
      <c r="AA865"/>
      <c r="AB865"/>
      <c r="AC865"/>
      <c r="AD865"/>
      <c r="AE865"/>
      <c r="AF865"/>
      <c r="AG865"/>
      <c r="AH865"/>
      <c r="AI865"/>
      <c r="AJ865"/>
      <c r="AK865"/>
      <c r="AL865"/>
      <c r="AM865"/>
      <c r="AN865"/>
      <c r="AO865"/>
      <c r="AP865"/>
      <c r="AQ865"/>
      <c r="AR865"/>
      <c r="AS865"/>
      <c r="AT865"/>
      <c r="AU865"/>
      <c r="AV865"/>
      <c r="AW865"/>
      <c r="AX865"/>
      <c r="AY865"/>
      <c r="AZ865"/>
      <c r="BA865"/>
      <c r="BB865"/>
      <c r="BC865"/>
      <c r="BD865"/>
      <c r="BE865"/>
      <c r="BF865"/>
      <c r="BG865"/>
      <c r="BH865"/>
      <c r="BI865"/>
      <c r="BJ865"/>
      <c r="BK865"/>
      <c r="BL865"/>
      <c r="BM865"/>
      <c r="BN865"/>
      <c r="BO865"/>
      <c r="BP865"/>
      <c r="BQ865"/>
      <c r="BR865"/>
      <c r="BS865"/>
      <c r="BT865"/>
      <c r="BU865"/>
      <c r="BV865"/>
      <c r="BW865"/>
      <c r="BX865"/>
      <c r="BY865"/>
      <c r="BZ865"/>
      <c r="CA865"/>
      <c r="CB865"/>
      <c r="CC865"/>
      <c r="CD865"/>
      <c r="CE865"/>
      <c r="CF865"/>
      <c r="CG865"/>
      <c r="CH865"/>
      <c r="CI865"/>
      <c r="CJ865"/>
      <c r="CK865"/>
      <c r="CL865"/>
      <c r="CN865"/>
    </row>
    <row r="866" spans="9:92" x14ac:dyDescent="0.35">
      <c r="I866"/>
      <c r="J866"/>
      <c r="R866"/>
      <c r="S866"/>
      <c r="T866"/>
      <c r="U866"/>
      <c r="V866"/>
      <c r="W866"/>
      <c r="X866"/>
      <c r="Y866"/>
      <c r="Z866"/>
      <c r="AA866"/>
      <c r="AB866"/>
      <c r="AC866"/>
      <c r="AD866"/>
      <c r="AE866"/>
      <c r="AF866"/>
      <c r="AG866"/>
      <c r="AH866"/>
      <c r="AI866"/>
      <c r="AJ866"/>
      <c r="AK866"/>
      <c r="AL866"/>
      <c r="AM866"/>
      <c r="AN866"/>
      <c r="AO866"/>
      <c r="AP866"/>
      <c r="AQ866"/>
      <c r="AR866"/>
      <c r="AS866"/>
      <c r="AT866"/>
      <c r="AU866"/>
      <c r="AV866"/>
      <c r="AW866"/>
      <c r="AX866"/>
      <c r="AY866"/>
      <c r="AZ866"/>
      <c r="BA866"/>
      <c r="BB866"/>
      <c r="BC866"/>
      <c r="BD866"/>
      <c r="BE866"/>
      <c r="BF866"/>
      <c r="BG866"/>
      <c r="BH866"/>
      <c r="BI866"/>
      <c r="BJ866"/>
      <c r="BK866"/>
      <c r="BL866"/>
      <c r="BM866"/>
      <c r="BN866"/>
      <c r="BO866"/>
      <c r="BP866"/>
      <c r="BQ866"/>
      <c r="BR866"/>
      <c r="BS866"/>
      <c r="BT866"/>
      <c r="BU866"/>
      <c r="BV866"/>
      <c r="BW866"/>
      <c r="BX866"/>
      <c r="BY866"/>
      <c r="BZ866"/>
      <c r="CA866"/>
      <c r="CB866"/>
      <c r="CC866"/>
      <c r="CD866"/>
      <c r="CE866"/>
      <c r="CF866"/>
      <c r="CG866"/>
      <c r="CH866"/>
      <c r="CI866"/>
      <c r="CJ866"/>
      <c r="CK866"/>
      <c r="CL866"/>
      <c r="CN866"/>
    </row>
    <row r="867" spans="9:92" x14ac:dyDescent="0.35">
      <c r="I867"/>
      <c r="J867"/>
      <c r="R867"/>
      <c r="S867"/>
      <c r="T867"/>
      <c r="U867"/>
      <c r="V867"/>
      <c r="W867"/>
      <c r="X867"/>
      <c r="Y867"/>
      <c r="Z867"/>
      <c r="AA867"/>
      <c r="AB867"/>
      <c r="AC867"/>
      <c r="AD867"/>
      <c r="AE867"/>
      <c r="AF867"/>
      <c r="AG867"/>
      <c r="AH867"/>
      <c r="AI867"/>
      <c r="AJ867"/>
      <c r="AK867"/>
      <c r="AL867"/>
      <c r="AM867"/>
      <c r="AN867"/>
      <c r="AO867"/>
      <c r="AP867"/>
      <c r="AQ867"/>
      <c r="AR867"/>
      <c r="AS867"/>
      <c r="AT867"/>
      <c r="AU867"/>
      <c r="AV867"/>
      <c r="AW867"/>
      <c r="AX867"/>
      <c r="AY867"/>
      <c r="AZ867"/>
      <c r="BA867"/>
      <c r="BB867"/>
      <c r="BC867"/>
      <c r="BD867"/>
      <c r="BE867"/>
      <c r="BF867"/>
      <c r="BG867"/>
      <c r="BH867"/>
      <c r="BI867"/>
      <c r="BJ867"/>
      <c r="BK867"/>
      <c r="BL867"/>
      <c r="BM867"/>
      <c r="BN867"/>
      <c r="BO867"/>
      <c r="BP867"/>
      <c r="BQ867"/>
      <c r="BR867"/>
      <c r="BS867"/>
      <c r="BT867"/>
      <c r="BU867"/>
      <c r="BV867"/>
      <c r="BW867"/>
      <c r="BX867"/>
      <c r="BY867"/>
      <c r="BZ867"/>
      <c r="CA867"/>
      <c r="CB867"/>
      <c r="CC867"/>
      <c r="CD867"/>
      <c r="CE867"/>
      <c r="CF867"/>
      <c r="CG867"/>
      <c r="CH867"/>
      <c r="CI867"/>
      <c r="CJ867"/>
      <c r="CK867"/>
      <c r="CL867"/>
      <c r="CN867"/>
    </row>
    <row r="868" spans="9:92" x14ac:dyDescent="0.35">
      <c r="I868"/>
      <c r="J868"/>
      <c r="R868"/>
      <c r="S868"/>
      <c r="T868"/>
      <c r="U868"/>
      <c r="V868"/>
      <c r="W868"/>
      <c r="X868"/>
      <c r="Y868"/>
      <c r="Z868"/>
      <c r="AA868"/>
      <c r="AB868"/>
      <c r="AC868"/>
      <c r="AD868"/>
      <c r="AE868"/>
      <c r="AF868"/>
      <c r="AG868"/>
      <c r="AH868"/>
      <c r="AI868"/>
      <c r="AJ868"/>
      <c r="AK868"/>
      <c r="AL868"/>
      <c r="AM868"/>
      <c r="AN868"/>
      <c r="AO868"/>
      <c r="AP868"/>
      <c r="AQ868"/>
      <c r="AR868"/>
      <c r="AS868"/>
      <c r="AT868"/>
      <c r="AU868"/>
      <c r="AV868"/>
      <c r="AW868"/>
      <c r="AX868"/>
      <c r="AY868"/>
      <c r="AZ868"/>
      <c r="BA868"/>
      <c r="BB868"/>
      <c r="BC868"/>
      <c r="BD868"/>
      <c r="BE868"/>
      <c r="BF868"/>
      <c r="BG868"/>
      <c r="BH868"/>
      <c r="BI868"/>
      <c r="BJ868"/>
      <c r="BK868"/>
      <c r="BL868"/>
      <c r="BM868"/>
      <c r="BN868"/>
      <c r="BO868"/>
      <c r="BP868"/>
      <c r="BQ868"/>
      <c r="BR868"/>
      <c r="BS868"/>
      <c r="BT868"/>
      <c r="BU868"/>
      <c r="BV868"/>
      <c r="BW868"/>
      <c r="BX868"/>
      <c r="BY868"/>
      <c r="BZ868"/>
      <c r="CA868"/>
      <c r="CB868"/>
      <c r="CC868"/>
      <c r="CD868"/>
      <c r="CE868"/>
      <c r="CF868"/>
      <c r="CG868"/>
      <c r="CH868"/>
      <c r="CI868"/>
      <c r="CJ868"/>
      <c r="CK868"/>
      <c r="CL868"/>
      <c r="CN868"/>
    </row>
    <row r="869" spans="9:92" x14ac:dyDescent="0.35">
      <c r="I869"/>
      <c r="J869"/>
      <c r="R869"/>
      <c r="S869"/>
      <c r="T869"/>
      <c r="U869"/>
      <c r="V869"/>
      <c r="W869"/>
      <c r="X869"/>
      <c r="Y869"/>
      <c r="Z869"/>
      <c r="AA869"/>
      <c r="AB869"/>
      <c r="AC869"/>
      <c r="AD869"/>
      <c r="AE869"/>
      <c r="AF869"/>
      <c r="AG869"/>
      <c r="AH869"/>
      <c r="AI869"/>
      <c r="AJ869"/>
      <c r="AK869"/>
      <c r="AL869"/>
      <c r="AM869"/>
      <c r="AN869"/>
      <c r="AO869"/>
      <c r="AP869"/>
      <c r="AQ869"/>
      <c r="AR869"/>
      <c r="AS869"/>
      <c r="AT869"/>
      <c r="AU869"/>
      <c r="AV869"/>
      <c r="AW869"/>
      <c r="AX869"/>
      <c r="AY869"/>
      <c r="AZ869"/>
      <c r="BA869"/>
      <c r="BB869"/>
      <c r="BC869"/>
      <c r="BD869"/>
      <c r="BE869"/>
      <c r="BF869"/>
      <c r="BG869"/>
      <c r="BH869"/>
      <c r="BI869"/>
      <c r="BJ869"/>
      <c r="BK869"/>
      <c r="BL869"/>
      <c r="BM869"/>
      <c r="BN869"/>
      <c r="BO869"/>
      <c r="BP869"/>
      <c r="BQ869"/>
      <c r="BR869"/>
      <c r="BS869"/>
      <c r="BT869"/>
      <c r="BU869"/>
      <c r="BV869"/>
      <c r="BW869"/>
      <c r="BX869"/>
      <c r="BY869"/>
      <c r="BZ869"/>
      <c r="CA869"/>
      <c r="CB869"/>
      <c r="CC869"/>
      <c r="CD869"/>
      <c r="CE869"/>
      <c r="CF869"/>
      <c r="CG869"/>
      <c r="CH869"/>
      <c r="CI869"/>
      <c r="CJ869"/>
      <c r="CK869"/>
      <c r="CL869"/>
      <c r="CN869"/>
    </row>
    <row r="870" spans="9:92" x14ac:dyDescent="0.35">
      <c r="I870"/>
      <c r="J870"/>
      <c r="R870"/>
      <c r="S870"/>
      <c r="T870"/>
      <c r="U870"/>
      <c r="V870"/>
      <c r="W870"/>
      <c r="X870"/>
      <c r="Y870"/>
      <c r="Z870"/>
      <c r="AA870"/>
      <c r="AB870"/>
      <c r="AC870"/>
      <c r="AD870"/>
      <c r="AE870"/>
      <c r="AF870"/>
      <c r="AG870"/>
      <c r="AH870"/>
      <c r="AI870"/>
      <c r="AJ870"/>
      <c r="AK870"/>
      <c r="AL870"/>
      <c r="AM870"/>
      <c r="AN870"/>
      <c r="AO870"/>
      <c r="AP870"/>
      <c r="AQ870"/>
      <c r="AR870"/>
      <c r="AS870"/>
      <c r="AT870"/>
      <c r="AU870"/>
      <c r="AV870"/>
      <c r="AW870"/>
      <c r="AX870"/>
      <c r="AY870"/>
      <c r="AZ870"/>
      <c r="BA870"/>
      <c r="BB870"/>
      <c r="BC870"/>
      <c r="BD870"/>
      <c r="BE870"/>
      <c r="BF870"/>
      <c r="BG870"/>
      <c r="BH870"/>
      <c r="BI870"/>
      <c r="BJ870"/>
      <c r="BK870"/>
      <c r="BL870"/>
      <c r="BM870"/>
      <c r="BN870"/>
      <c r="BO870"/>
      <c r="BP870"/>
      <c r="BQ870"/>
      <c r="BR870"/>
      <c r="BS870"/>
      <c r="BT870"/>
      <c r="BU870"/>
      <c r="BV870"/>
      <c r="BW870"/>
      <c r="BX870"/>
      <c r="BY870"/>
      <c r="BZ870"/>
      <c r="CA870"/>
      <c r="CB870"/>
      <c r="CC870"/>
      <c r="CD870"/>
      <c r="CE870"/>
      <c r="CF870"/>
      <c r="CG870"/>
      <c r="CH870"/>
      <c r="CI870"/>
      <c r="CJ870"/>
      <c r="CK870"/>
      <c r="CL870"/>
      <c r="CN870"/>
    </row>
    <row r="871" spans="9:92" x14ac:dyDescent="0.35">
      <c r="I871"/>
      <c r="J871"/>
      <c r="R871"/>
      <c r="S871"/>
      <c r="T871"/>
      <c r="U871"/>
      <c r="V871"/>
      <c r="W871"/>
      <c r="X871"/>
      <c r="Y871"/>
      <c r="Z871"/>
      <c r="AA871"/>
      <c r="AB871"/>
      <c r="AC871"/>
      <c r="AD871"/>
      <c r="AE871"/>
      <c r="AF871"/>
      <c r="AG871"/>
      <c r="AH871"/>
      <c r="AI871"/>
      <c r="AJ871"/>
      <c r="AK871"/>
      <c r="AL871"/>
      <c r="AM871"/>
      <c r="AN871"/>
      <c r="AO871"/>
      <c r="AP871"/>
      <c r="AQ871"/>
      <c r="AR871"/>
      <c r="AS871"/>
      <c r="AT871"/>
      <c r="AU871"/>
      <c r="AV871"/>
      <c r="AW871"/>
      <c r="AX871"/>
      <c r="AY871"/>
      <c r="AZ871"/>
      <c r="BA871"/>
      <c r="BB871"/>
      <c r="BC871"/>
      <c r="BD871"/>
      <c r="BE871"/>
      <c r="BF871"/>
      <c r="BG871"/>
      <c r="BH871"/>
      <c r="BI871"/>
      <c r="BJ871"/>
      <c r="BK871"/>
      <c r="BL871"/>
      <c r="BM871"/>
      <c r="BN871"/>
      <c r="BO871"/>
      <c r="BP871"/>
      <c r="BQ871"/>
      <c r="BR871"/>
      <c r="BS871"/>
      <c r="BT871"/>
      <c r="BU871"/>
      <c r="BV871"/>
      <c r="BW871"/>
      <c r="BX871"/>
      <c r="BY871"/>
      <c r="BZ871"/>
      <c r="CA871"/>
      <c r="CB871"/>
      <c r="CC871"/>
      <c r="CD871"/>
      <c r="CE871"/>
      <c r="CF871"/>
      <c r="CG871"/>
      <c r="CH871"/>
      <c r="CI871"/>
      <c r="CJ871"/>
      <c r="CK871"/>
      <c r="CL871"/>
      <c r="CN871"/>
    </row>
    <row r="872" spans="9:92" x14ac:dyDescent="0.35">
      <c r="I872"/>
      <c r="J872"/>
      <c r="R872"/>
      <c r="S872"/>
      <c r="T872"/>
      <c r="U872"/>
      <c r="V872"/>
      <c r="W872"/>
      <c r="X872"/>
      <c r="Y872"/>
      <c r="Z872"/>
      <c r="AA872"/>
      <c r="AB872"/>
      <c r="AC872"/>
      <c r="AD872"/>
      <c r="AE872"/>
      <c r="AF872"/>
      <c r="AG872"/>
      <c r="AH872"/>
      <c r="AI872"/>
      <c r="AJ872"/>
      <c r="AK872"/>
      <c r="AL872"/>
      <c r="AM872"/>
      <c r="AN872"/>
      <c r="AO872"/>
      <c r="AP872"/>
      <c r="AQ872"/>
      <c r="AR872"/>
      <c r="AS872"/>
      <c r="AT872"/>
      <c r="AU872"/>
      <c r="AV872"/>
      <c r="AW872"/>
      <c r="AX872"/>
      <c r="AY872"/>
      <c r="AZ872"/>
      <c r="BA872"/>
      <c r="BB872"/>
      <c r="BC872"/>
      <c r="BD872"/>
      <c r="BE872"/>
      <c r="BF872"/>
      <c r="BG872"/>
      <c r="BH872"/>
      <c r="BI872"/>
      <c r="BJ872"/>
      <c r="BK872"/>
      <c r="BL872"/>
      <c r="BM872"/>
      <c r="BN872"/>
      <c r="BO872"/>
      <c r="BP872"/>
      <c r="BQ872"/>
      <c r="BR872"/>
      <c r="BS872"/>
      <c r="BT872"/>
      <c r="BU872"/>
      <c r="BV872"/>
      <c r="BW872"/>
      <c r="BX872"/>
      <c r="BY872"/>
      <c r="BZ872"/>
      <c r="CA872"/>
      <c r="CB872"/>
      <c r="CC872"/>
      <c r="CD872"/>
      <c r="CE872"/>
      <c r="CF872"/>
      <c r="CG872"/>
      <c r="CH872"/>
      <c r="CI872"/>
      <c r="CJ872"/>
      <c r="CK872"/>
      <c r="CL872"/>
      <c r="CN872"/>
    </row>
    <row r="873" spans="9:92" x14ac:dyDescent="0.35">
      <c r="I873"/>
      <c r="J873"/>
      <c r="R873"/>
      <c r="S873"/>
      <c r="T873"/>
      <c r="U873"/>
      <c r="V873"/>
      <c r="W873"/>
      <c r="X873"/>
      <c r="Y873"/>
      <c r="Z873"/>
      <c r="AA873"/>
      <c r="AB873"/>
      <c r="AC873"/>
      <c r="AD873"/>
      <c r="AE873"/>
      <c r="AF873"/>
      <c r="AG873"/>
      <c r="AH873"/>
      <c r="AI873"/>
      <c r="AJ873"/>
      <c r="AK873"/>
      <c r="AL873"/>
      <c r="AM873"/>
      <c r="AN873"/>
      <c r="AO873"/>
      <c r="AP873"/>
      <c r="AQ873"/>
      <c r="AR873"/>
      <c r="AS873"/>
      <c r="AT873"/>
      <c r="AU873"/>
      <c r="AV873"/>
      <c r="AW873"/>
      <c r="AX873"/>
      <c r="AY873"/>
      <c r="AZ873"/>
      <c r="BA873"/>
      <c r="BB873"/>
      <c r="BC873"/>
      <c r="BD873"/>
      <c r="BE873"/>
      <c r="BF873"/>
      <c r="BG873"/>
      <c r="BH873"/>
      <c r="BI873"/>
      <c r="BJ873"/>
      <c r="BK873"/>
      <c r="BL873"/>
      <c r="BM873"/>
      <c r="BN873"/>
      <c r="BO873"/>
      <c r="BP873"/>
      <c r="BQ873"/>
      <c r="BR873"/>
      <c r="BS873"/>
      <c r="BT873"/>
      <c r="BU873"/>
      <c r="BV873"/>
      <c r="BW873"/>
      <c r="BX873"/>
      <c r="BY873"/>
      <c r="BZ873"/>
      <c r="CA873"/>
      <c r="CB873"/>
      <c r="CC873"/>
      <c r="CD873"/>
      <c r="CE873"/>
      <c r="CF873"/>
      <c r="CG873"/>
      <c r="CH873"/>
      <c r="CI873"/>
      <c r="CJ873"/>
      <c r="CK873"/>
      <c r="CL873"/>
      <c r="CN873"/>
    </row>
    <row r="874" spans="9:92" x14ac:dyDescent="0.35">
      <c r="I874"/>
      <c r="J874"/>
      <c r="R874"/>
      <c r="S874"/>
      <c r="T874"/>
      <c r="U874"/>
      <c r="V874"/>
      <c r="W874"/>
      <c r="X874"/>
      <c r="Y874"/>
      <c r="Z874"/>
      <c r="AA874"/>
      <c r="AB874"/>
      <c r="AC874"/>
      <c r="AD874"/>
      <c r="AE874"/>
      <c r="AF874"/>
      <c r="AG874"/>
      <c r="AH874"/>
      <c r="AI874"/>
      <c r="AJ874"/>
      <c r="AK874"/>
      <c r="AL874"/>
      <c r="AM874"/>
      <c r="AN874"/>
      <c r="AO874"/>
      <c r="AP874"/>
      <c r="AQ874"/>
      <c r="AR874"/>
      <c r="AS874"/>
      <c r="AT874"/>
      <c r="AU874"/>
      <c r="AV874"/>
      <c r="AW874"/>
      <c r="AX874"/>
      <c r="AY874"/>
      <c r="AZ874"/>
      <c r="BA874"/>
      <c r="BB874"/>
      <c r="BC874"/>
      <c r="BD874"/>
      <c r="BE874"/>
      <c r="BF874"/>
      <c r="BG874"/>
      <c r="BH874"/>
      <c r="BI874"/>
      <c r="BJ874"/>
      <c r="BK874"/>
      <c r="BL874"/>
      <c r="BM874"/>
      <c r="BN874"/>
      <c r="BO874"/>
      <c r="BP874"/>
      <c r="BQ874"/>
      <c r="BR874"/>
      <c r="BS874"/>
      <c r="BT874"/>
      <c r="BU874"/>
      <c r="BV874"/>
      <c r="BW874"/>
      <c r="BX874"/>
      <c r="BY874"/>
      <c r="BZ874"/>
      <c r="CA874"/>
      <c r="CB874"/>
      <c r="CC874"/>
      <c r="CD874"/>
      <c r="CE874"/>
      <c r="CF874"/>
      <c r="CG874"/>
      <c r="CH874"/>
      <c r="CI874"/>
      <c r="CJ874"/>
      <c r="CK874"/>
      <c r="CL874"/>
      <c r="CN874"/>
    </row>
    <row r="875" spans="9:92" x14ac:dyDescent="0.35">
      <c r="I875"/>
      <c r="J875"/>
      <c r="R875"/>
      <c r="S875"/>
      <c r="T875"/>
      <c r="U875"/>
      <c r="V875"/>
      <c r="W875"/>
      <c r="X875"/>
      <c r="Y875"/>
      <c r="Z875"/>
      <c r="AA875"/>
      <c r="AB875"/>
      <c r="AC875"/>
      <c r="AD875"/>
      <c r="AE875"/>
      <c r="AF875"/>
      <c r="AG875"/>
      <c r="AH875"/>
      <c r="AI875"/>
      <c r="AJ875"/>
      <c r="AK875"/>
      <c r="AL875"/>
      <c r="AM875"/>
      <c r="AN875"/>
      <c r="AO875"/>
      <c r="AP875"/>
      <c r="AQ875"/>
      <c r="AR875"/>
      <c r="AS875"/>
      <c r="AT875"/>
      <c r="AU875"/>
      <c r="AV875"/>
      <c r="AW875"/>
      <c r="AX875"/>
      <c r="AY875"/>
      <c r="AZ875"/>
      <c r="BA875"/>
      <c r="BB875"/>
      <c r="BC875"/>
      <c r="BD875"/>
      <c r="BE875"/>
      <c r="BF875"/>
      <c r="BG875"/>
      <c r="BH875"/>
      <c r="BI875"/>
      <c r="BJ875"/>
      <c r="BK875"/>
      <c r="BL875"/>
      <c r="BM875"/>
      <c r="BN875"/>
      <c r="BO875"/>
      <c r="BP875"/>
      <c r="BQ875"/>
      <c r="BR875"/>
      <c r="BS875"/>
      <c r="BT875"/>
      <c r="BU875"/>
      <c r="BV875"/>
      <c r="BW875"/>
      <c r="BX875"/>
      <c r="BY875"/>
      <c r="BZ875"/>
      <c r="CA875"/>
      <c r="CB875"/>
      <c r="CC875"/>
      <c r="CD875"/>
      <c r="CE875"/>
      <c r="CF875"/>
      <c r="CG875"/>
      <c r="CH875"/>
      <c r="CI875"/>
      <c r="CJ875"/>
      <c r="CK875"/>
      <c r="CL875"/>
      <c r="CN875"/>
    </row>
    <row r="876" spans="9:92" x14ac:dyDescent="0.35">
      <c r="I876"/>
      <c r="J876"/>
      <c r="R876"/>
      <c r="S876"/>
      <c r="T876"/>
      <c r="U876"/>
      <c r="V876"/>
      <c r="W876"/>
      <c r="X876"/>
      <c r="Y876"/>
      <c r="Z876"/>
      <c r="AA876"/>
      <c r="AB876"/>
      <c r="AC876"/>
      <c r="AD876"/>
      <c r="AE876"/>
      <c r="AF876"/>
      <c r="AG876"/>
      <c r="AH876"/>
      <c r="AI876"/>
      <c r="AJ876"/>
      <c r="AK876"/>
      <c r="AL876"/>
      <c r="AM876"/>
      <c r="AN876"/>
      <c r="AO876"/>
      <c r="AP876"/>
      <c r="AQ876"/>
      <c r="AR876"/>
      <c r="AS876"/>
      <c r="AT876"/>
      <c r="AU876"/>
      <c r="AV876"/>
      <c r="AW876"/>
      <c r="AX876"/>
      <c r="AY876"/>
      <c r="AZ876"/>
      <c r="BA876"/>
      <c r="BB876"/>
      <c r="BC876"/>
      <c r="BD876"/>
      <c r="BE876"/>
      <c r="BF876"/>
      <c r="BG876"/>
      <c r="BH876"/>
      <c r="BI876"/>
      <c r="BJ876"/>
      <c r="BK876"/>
      <c r="BL876"/>
      <c r="BM876"/>
      <c r="BN876"/>
      <c r="BO876"/>
      <c r="BP876"/>
      <c r="BQ876"/>
      <c r="BR876"/>
      <c r="BS876"/>
      <c r="BT876"/>
      <c r="BU876"/>
      <c r="BV876"/>
      <c r="BW876"/>
      <c r="BX876"/>
      <c r="BY876"/>
      <c r="BZ876"/>
      <c r="CA876"/>
      <c r="CB876"/>
      <c r="CC876"/>
      <c r="CD876"/>
      <c r="CE876"/>
      <c r="CF876"/>
      <c r="CG876"/>
      <c r="CH876"/>
      <c r="CI876"/>
      <c r="CJ876"/>
      <c r="CK876"/>
      <c r="CL876"/>
      <c r="CN876"/>
    </row>
    <row r="877" spans="9:92" x14ac:dyDescent="0.35">
      <c r="I877"/>
      <c r="J877"/>
      <c r="R877"/>
      <c r="S877"/>
      <c r="T877"/>
      <c r="U877"/>
      <c r="V877"/>
      <c r="W877"/>
      <c r="X877"/>
      <c r="Y877"/>
      <c r="Z877"/>
      <c r="AA877"/>
      <c r="AB877"/>
      <c r="AC877"/>
      <c r="AD877"/>
      <c r="AE877"/>
      <c r="AF877"/>
      <c r="AG877"/>
      <c r="AH877"/>
      <c r="AI877"/>
      <c r="AJ877"/>
      <c r="AK877"/>
      <c r="AL877"/>
      <c r="AM877"/>
      <c r="AN877"/>
      <c r="AO877"/>
      <c r="AP877"/>
      <c r="AQ877"/>
      <c r="AR877"/>
      <c r="AS877"/>
      <c r="AT877"/>
      <c r="AU877"/>
      <c r="AV877"/>
      <c r="AW877"/>
      <c r="AX877"/>
      <c r="AY877"/>
      <c r="AZ877"/>
      <c r="BA877"/>
      <c r="BB877"/>
      <c r="BC877"/>
      <c r="BD877"/>
      <c r="BE877"/>
      <c r="BF877"/>
      <c r="BG877"/>
      <c r="BH877"/>
      <c r="BI877"/>
      <c r="BJ877"/>
      <c r="BK877"/>
      <c r="BL877"/>
      <c r="BM877"/>
      <c r="BN877"/>
      <c r="BO877"/>
      <c r="BP877"/>
      <c r="BQ877"/>
      <c r="BR877"/>
      <c r="BS877"/>
      <c r="BT877"/>
      <c r="BU877"/>
      <c r="BV877"/>
      <c r="BW877"/>
      <c r="BX877"/>
      <c r="BY877"/>
      <c r="BZ877"/>
      <c r="CA877"/>
      <c r="CB877"/>
      <c r="CC877"/>
      <c r="CD877"/>
      <c r="CE877"/>
      <c r="CF877"/>
      <c r="CG877"/>
      <c r="CH877"/>
      <c r="CI877"/>
      <c r="CJ877"/>
      <c r="CK877"/>
      <c r="CL877"/>
      <c r="CN877"/>
    </row>
    <row r="878" spans="9:92" x14ac:dyDescent="0.35">
      <c r="I878"/>
      <c r="J878"/>
      <c r="R878"/>
      <c r="S878"/>
      <c r="T878"/>
      <c r="U878"/>
      <c r="V878"/>
      <c r="W878"/>
      <c r="X878"/>
      <c r="Y878"/>
      <c r="Z878"/>
      <c r="AA878"/>
      <c r="AB878"/>
      <c r="AC878"/>
      <c r="AD878"/>
      <c r="AE878"/>
      <c r="AF878"/>
      <c r="AG878"/>
      <c r="AH878"/>
      <c r="AI878"/>
      <c r="AJ878"/>
      <c r="AK878"/>
      <c r="AL878"/>
      <c r="AM878"/>
      <c r="AN878"/>
      <c r="AO878"/>
      <c r="AP878"/>
      <c r="AQ878"/>
      <c r="AR878"/>
      <c r="AS878"/>
      <c r="AT878"/>
      <c r="AU878"/>
      <c r="AV878"/>
      <c r="AW878"/>
      <c r="AX878"/>
      <c r="AY878"/>
      <c r="AZ878"/>
      <c r="BA878"/>
      <c r="BB878"/>
      <c r="BC878"/>
      <c r="BD878"/>
      <c r="BE878"/>
      <c r="BF878"/>
      <c r="BG878"/>
      <c r="BH878"/>
      <c r="BI878"/>
      <c r="BJ878"/>
      <c r="BK878"/>
      <c r="BL878"/>
      <c r="BM878"/>
      <c r="BN878"/>
      <c r="BO878"/>
      <c r="BP878"/>
      <c r="BQ878"/>
      <c r="BR878"/>
      <c r="BS878"/>
      <c r="BT878"/>
      <c r="BU878"/>
      <c r="BV878"/>
      <c r="BW878"/>
      <c r="BX878"/>
      <c r="BY878"/>
      <c r="BZ878"/>
      <c r="CA878"/>
      <c r="CB878"/>
      <c r="CC878"/>
      <c r="CD878"/>
      <c r="CE878"/>
      <c r="CF878"/>
      <c r="CG878"/>
      <c r="CH878"/>
      <c r="CI878"/>
      <c r="CJ878"/>
      <c r="CK878"/>
      <c r="CL878"/>
      <c r="CN878"/>
    </row>
    <row r="879" spans="9:92" x14ac:dyDescent="0.35">
      <c r="I879"/>
      <c r="J879"/>
      <c r="R879"/>
      <c r="S879"/>
      <c r="T879"/>
      <c r="U879"/>
      <c r="V879"/>
      <c r="W879"/>
      <c r="X879"/>
      <c r="Y879"/>
      <c r="Z879"/>
      <c r="AA879"/>
      <c r="AB879"/>
      <c r="AC879"/>
      <c r="AD879"/>
      <c r="AE879"/>
      <c r="AF879"/>
      <c r="AG879"/>
      <c r="AH879"/>
      <c r="AI879"/>
      <c r="AJ879"/>
      <c r="AK879"/>
      <c r="AL879"/>
      <c r="AM879"/>
      <c r="AN879"/>
      <c r="AO879"/>
      <c r="AP879"/>
      <c r="AQ879"/>
      <c r="AR879"/>
      <c r="AS879"/>
      <c r="AT879"/>
      <c r="AU879"/>
      <c r="AV879"/>
      <c r="AW879"/>
      <c r="AX879"/>
      <c r="AY879"/>
      <c r="AZ879"/>
      <c r="BA879"/>
      <c r="BB879"/>
      <c r="BC879"/>
      <c r="BD879"/>
      <c r="BE879"/>
      <c r="BF879"/>
      <c r="BG879"/>
      <c r="BH879"/>
      <c r="BI879"/>
      <c r="BJ879"/>
      <c r="BK879"/>
      <c r="BL879"/>
      <c r="BM879"/>
      <c r="BN879"/>
      <c r="BO879"/>
      <c r="BP879"/>
      <c r="BQ879"/>
      <c r="BR879"/>
      <c r="BS879"/>
      <c r="BT879"/>
      <c r="BU879"/>
      <c r="BV879"/>
      <c r="BW879"/>
      <c r="BX879"/>
      <c r="BY879"/>
      <c r="BZ879"/>
      <c r="CA879"/>
      <c r="CB879"/>
      <c r="CC879"/>
      <c r="CD879"/>
      <c r="CE879"/>
      <c r="CF879"/>
      <c r="CG879"/>
      <c r="CH879"/>
      <c r="CI879"/>
      <c r="CJ879"/>
      <c r="CK879"/>
      <c r="CL879"/>
      <c r="CN879"/>
    </row>
    <row r="880" spans="9:92" x14ac:dyDescent="0.35">
      <c r="I880"/>
      <c r="J880"/>
      <c r="R880"/>
      <c r="S880"/>
      <c r="T880"/>
      <c r="U880"/>
      <c r="V880"/>
      <c r="W880"/>
      <c r="X880"/>
      <c r="Y880"/>
      <c r="Z880"/>
      <c r="AA880"/>
      <c r="AB880"/>
      <c r="AC880"/>
      <c r="AD880"/>
      <c r="AE880"/>
      <c r="AF880"/>
      <c r="AG880"/>
      <c r="AH880"/>
      <c r="AI880"/>
      <c r="AJ880"/>
      <c r="AK880"/>
      <c r="AL880"/>
      <c r="AM880"/>
      <c r="AN880"/>
      <c r="AO880"/>
      <c r="AP880"/>
      <c r="AQ880"/>
      <c r="AR880"/>
      <c r="AS880"/>
      <c r="AT880"/>
      <c r="AU880"/>
      <c r="AV880"/>
      <c r="AW880"/>
      <c r="AX880"/>
      <c r="AY880"/>
      <c r="AZ880"/>
      <c r="BA880"/>
      <c r="BB880"/>
      <c r="BC880"/>
      <c r="BD880"/>
      <c r="BE880"/>
      <c r="BF880"/>
      <c r="BG880"/>
      <c r="BH880"/>
      <c r="BI880"/>
      <c r="BJ880"/>
      <c r="BK880"/>
      <c r="BL880"/>
      <c r="BM880"/>
      <c r="BN880"/>
      <c r="BO880"/>
      <c r="BP880"/>
      <c r="BQ880"/>
      <c r="BR880"/>
      <c r="BS880"/>
      <c r="BT880"/>
      <c r="BU880"/>
      <c r="BV880"/>
      <c r="BW880"/>
      <c r="BX880"/>
      <c r="BY880"/>
      <c r="BZ880"/>
      <c r="CA880"/>
      <c r="CB880"/>
      <c r="CC880"/>
      <c r="CD880"/>
      <c r="CE880"/>
      <c r="CF880"/>
      <c r="CG880"/>
      <c r="CH880"/>
      <c r="CI880"/>
      <c r="CJ880"/>
      <c r="CK880"/>
      <c r="CL880"/>
      <c r="CN880"/>
    </row>
    <row r="881" spans="9:92" x14ac:dyDescent="0.35">
      <c r="I881"/>
      <c r="J881"/>
      <c r="R881"/>
      <c r="S881"/>
      <c r="T881"/>
      <c r="U881"/>
      <c r="V881"/>
      <c r="W881"/>
      <c r="X881"/>
      <c r="Y881"/>
      <c r="Z881"/>
      <c r="AA881"/>
      <c r="AB881"/>
      <c r="AC881"/>
      <c r="AD881"/>
      <c r="AE881"/>
      <c r="AF881"/>
      <c r="AG881"/>
      <c r="AH881"/>
      <c r="AI881"/>
      <c r="AJ881"/>
      <c r="AK881"/>
      <c r="AL881"/>
      <c r="AM881"/>
      <c r="AN881"/>
      <c r="AO881"/>
      <c r="AP881"/>
      <c r="AQ881"/>
      <c r="AR881"/>
      <c r="AS881"/>
      <c r="AT881"/>
      <c r="AU881"/>
      <c r="AV881"/>
      <c r="AW881"/>
      <c r="AX881"/>
      <c r="AY881"/>
      <c r="AZ881"/>
      <c r="BA881"/>
      <c r="BB881"/>
      <c r="BC881"/>
      <c r="BD881"/>
      <c r="BE881"/>
      <c r="BF881"/>
      <c r="BG881"/>
      <c r="BH881"/>
      <c r="BI881"/>
      <c r="BJ881"/>
      <c r="BK881"/>
      <c r="BL881"/>
      <c r="BM881"/>
      <c r="BN881"/>
      <c r="BO881"/>
      <c r="BP881"/>
      <c r="BQ881"/>
      <c r="BR881"/>
      <c r="BS881"/>
      <c r="BT881"/>
      <c r="BU881"/>
      <c r="BV881"/>
      <c r="BW881"/>
      <c r="BX881"/>
      <c r="BY881"/>
      <c r="BZ881"/>
      <c r="CA881"/>
      <c r="CB881"/>
      <c r="CC881"/>
      <c r="CD881"/>
      <c r="CE881"/>
      <c r="CF881"/>
      <c r="CG881"/>
      <c r="CH881"/>
      <c r="CI881"/>
      <c r="CJ881"/>
      <c r="CK881"/>
      <c r="CL881"/>
      <c r="CN881"/>
    </row>
    <row r="882" spans="9:92" x14ac:dyDescent="0.35">
      <c r="I882"/>
      <c r="J882"/>
      <c r="R882"/>
      <c r="S882"/>
      <c r="T882"/>
      <c r="U882"/>
      <c r="V882"/>
      <c r="W882"/>
      <c r="X882"/>
      <c r="Y882"/>
      <c r="Z882"/>
      <c r="AA882"/>
      <c r="AB882"/>
      <c r="AC882"/>
      <c r="AD882"/>
      <c r="AE882"/>
      <c r="AF882"/>
      <c r="AG882"/>
      <c r="AH882"/>
      <c r="AI882"/>
      <c r="AJ882"/>
      <c r="AK882"/>
      <c r="AL882"/>
      <c r="AM882"/>
      <c r="AN882"/>
      <c r="AO882"/>
      <c r="AP882"/>
      <c r="AQ882"/>
      <c r="AR882"/>
      <c r="AS882"/>
      <c r="AT882"/>
      <c r="AU882"/>
      <c r="AV882"/>
      <c r="AW882"/>
      <c r="AX882"/>
      <c r="AY882"/>
      <c r="AZ882"/>
      <c r="BA882"/>
      <c r="BB882"/>
      <c r="BC882"/>
      <c r="BD882"/>
      <c r="BE882"/>
      <c r="BF882"/>
      <c r="BG882"/>
      <c r="BH882"/>
      <c r="BI882"/>
      <c r="BJ882"/>
      <c r="BK882"/>
      <c r="BL882"/>
      <c r="BM882"/>
      <c r="BN882"/>
      <c r="BO882"/>
      <c r="BP882"/>
      <c r="BQ882"/>
      <c r="BR882"/>
      <c r="BS882"/>
      <c r="BT882"/>
      <c r="BU882"/>
      <c r="BV882"/>
      <c r="BW882"/>
      <c r="BX882"/>
      <c r="BY882"/>
      <c r="BZ882"/>
      <c r="CA882"/>
      <c r="CB882"/>
      <c r="CC882"/>
      <c r="CD882"/>
      <c r="CE882"/>
      <c r="CF882"/>
      <c r="CG882"/>
      <c r="CH882"/>
      <c r="CI882"/>
      <c r="CJ882"/>
      <c r="CK882"/>
      <c r="CL882"/>
      <c r="CN882"/>
    </row>
    <row r="883" spans="9:92" x14ac:dyDescent="0.35">
      <c r="I883"/>
      <c r="J883"/>
      <c r="R883"/>
      <c r="S883"/>
      <c r="T883"/>
      <c r="U883"/>
      <c r="V883"/>
      <c r="W883"/>
      <c r="X883"/>
      <c r="Y883"/>
      <c r="Z883"/>
      <c r="AA883"/>
      <c r="AB883"/>
      <c r="AC883"/>
      <c r="AD883"/>
      <c r="AE883"/>
      <c r="AF883"/>
      <c r="AG883"/>
      <c r="AH883"/>
      <c r="AI883"/>
      <c r="AJ883"/>
      <c r="AK883"/>
      <c r="AL883"/>
      <c r="AM883"/>
      <c r="AN883"/>
      <c r="AO883"/>
      <c r="AP883"/>
      <c r="AQ883"/>
      <c r="AR883"/>
      <c r="AS883"/>
      <c r="AT883"/>
      <c r="AU883"/>
      <c r="AV883"/>
      <c r="AW883"/>
      <c r="AX883"/>
      <c r="AY883"/>
      <c r="AZ883"/>
      <c r="BA883"/>
      <c r="BB883"/>
      <c r="BC883"/>
      <c r="BD883"/>
      <c r="BE883"/>
      <c r="BF883"/>
      <c r="BG883"/>
      <c r="BH883"/>
      <c r="BI883"/>
      <c r="BJ883"/>
      <c r="BK883"/>
      <c r="BL883"/>
      <c r="BM883"/>
      <c r="BN883"/>
      <c r="BO883"/>
      <c r="BP883"/>
      <c r="BQ883"/>
      <c r="BR883"/>
      <c r="BS883"/>
      <c r="BT883"/>
      <c r="BU883"/>
      <c r="BV883"/>
      <c r="BW883"/>
      <c r="BX883"/>
      <c r="BY883"/>
      <c r="BZ883"/>
      <c r="CA883"/>
      <c r="CB883"/>
      <c r="CC883"/>
      <c r="CD883"/>
      <c r="CE883"/>
      <c r="CF883"/>
      <c r="CG883"/>
      <c r="CH883"/>
      <c r="CI883"/>
      <c r="CJ883"/>
      <c r="CK883"/>
      <c r="CL883"/>
      <c r="CN883"/>
    </row>
    <row r="884" spans="9:92" x14ac:dyDescent="0.35">
      <c r="I884"/>
      <c r="J884"/>
      <c r="R884"/>
      <c r="S884"/>
      <c r="T884"/>
      <c r="U884"/>
      <c r="V884"/>
      <c r="W884"/>
      <c r="X884"/>
      <c r="Y884"/>
      <c r="Z884"/>
      <c r="AA884"/>
      <c r="AB884"/>
      <c r="AC884"/>
      <c r="AD884"/>
      <c r="AE884"/>
      <c r="AF884"/>
      <c r="AG884"/>
      <c r="AH884"/>
      <c r="AI884"/>
      <c r="AJ884"/>
      <c r="AK884"/>
      <c r="AL884"/>
      <c r="AM884"/>
      <c r="AN884"/>
      <c r="AO884"/>
      <c r="AP884"/>
      <c r="AQ884"/>
      <c r="AR884"/>
      <c r="AS884"/>
      <c r="AT884"/>
      <c r="AU884"/>
      <c r="AV884"/>
      <c r="AW884"/>
      <c r="AX884"/>
      <c r="AY884"/>
      <c r="AZ884"/>
      <c r="BA884"/>
      <c r="BB884"/>
      <c r="BC884"/>
      <c r="BD884"/>
      <c r="BE884"/>
      <c r="BF884"/>
      <c r="BG884"/>
      <c r="BH884"/>
      <c r="BI884"/>
      <c r="BJ884"/>
      <c r="BK884"/>
      <c r="BL884"/>
      <c r="BM884"/>
      <c r="BN884"/>
      <c r="BO884"/>
      <c r="BP884"/>
      <c r="BQ884"/>
      <c r="BR884"/>
      <c r="BS884"/>
      <c r="BT884"/>
      <c r="BU884"/>
      <c r="BV884"/>
      <c r="BW884"/>
      <c r="BX884"/>
      <c r="BY884"/>
      <c r="BZ884"/>
      <c r="CA884"/>
      <c r="CB884"/>
      <c r="CC884"/>
      <c r="CD884"/>
      <c r="CE884"/>
      <c r="CF884"/>
      <c r="CG884"/>
      <c r="CH884"/>
      <c r="CI884"/>
      <c r="CJ884"/>
      <c r="CK884"/>
      <c r="CL884"/>
      <c r="CN884"/>
    </row>
    <row r="885" spans="9:92" x14ac:dyDescent="0.35">
      <c r="I885"/>
      <c r="J885"/>
      <c r="R885"/>
      <c r="S885"/>
      <c r="T885"/>
      <c r="U885"/>
      <c r="V885"/>
      <c r="W885"/>
      <c r="X885"/>
      <c r="Y885"/>
      <c r="Z885"/>
      <c r="AA885"/>
      <c r="AB885"/>
      <c r="AC885"/>
      <c r="AD885"/>
      <c r="AE885"/>
      <c r="AF885"/>
      <c r="AG885"/>
      <c r="AH885"/>
      <c r="AI885"/>
      <c r="AJ885"/>
      <c r="AK885"/>
      <c r="AL885"/>
      <c r="AM885"/>
      <c r="AN885"/>
      <c r="AO885"/>
      <c r="AP885"/>
      <c r="AQ885"/>
      <c r="AR885"/>
      <c r="AS885"/>
      <c r="AT885"/>
      <c r="AU885"/>
      <c r="AV885"/>
      <c r="AW885"/>
      <c r="AX885"/>
      <c r="AY885"/>
      <c r="AZ885"/>
      <c r="BA885"/>
      <c r="BB885"/>
      <c r="BC885"/>
      <c r="BD885"/>
      <c r="BE885"/>
      <c r="BF885"/>
      <c r="BG885"/>
      <c r="BH885"/>
      <c r="BI885"/>
      <c r="BJ885"/>
      <c r="BK885"/>
      <c r="BL885"/>
      <c r="BM885"/>
      <c r="BN885"/>
      <c r="BO885"/>
      <c r="BP885"/>
      <c r="BQ885"/>
      <c r="BR885"/>
      <c r="BS885"/>
      <c r="BT885"/>
      <c r="BU885"/>
      <c r="BV885"/>
      <c r="BW885"/>
      <c r="BX885"/>
      <c r="BY885"/>
      <c r="BZ885"/>
      <c r="CA885"/>
      <c r="CB885"/>
      <c r="CC885"/>
      <c r="CD885"/>
      <c r="CE885"/>
      <c r="CF885"/>
      <c r="CG885"/>
      <c r="CH885"/>
      <c r="CI885"/>
      <c r="CJ885"/>
      <c r="CK885"/>
      <c r="CL885"/>
      <c r="CN885"/>
    </row>
    <row r="886" spans="9:92" x14ac:dyDescent="0.35">
      <c r="I886"/>
      <c r="J886"/>
      <c r="R886"/>
      <c r="S886"/>
      <c r="T886"/>
      <c r="U886"/>
      <c r="V886"/>
      <c r="W886"/>
      <c r="X886"/>
      <c r="Y886"/>
      <c r="Z886"/>
      <c r="AA886"/>
      <c r="AB886"/>
      <c r="AC886"/>
      <c r="AD886"/>
      <c r="AE886"/>
      <c r="AF886"/>
      <c r="AG886"/>
      <c r="AH886"/>
      <c r="AI886"/>
      <c r="AJ886"/>
      <c r="AK886"/>
      <c r="AL886"/>
      <c r="AM886"/>
      <c r="AN886"/>
      <c r="AO886"/>
      <c r="AP886"/>
      <c r="AQ886"/>
      <c r="AR886"/>
      <c r="AS886"/>
      <c r="AT886"/>
      <c r="AU886"/>
      <c r="AV886"/>
      <c r="AW886"/>
      <c r="AX886"/>
      <c r="AY886"/>
      <c r="AZ886"/>
      <c r="BA886"/>
      <c r="BB886"/>
      <c r="BC886"/>
      <c r="BD886"/>
      <c r="BE886"/>
      <c r="BF886"/>
      <c r="BG886"/>
      <c r="BH886"/>
      <c r="BI886"/>
      <c r="BJ886"/>
      <c r="BK886"/>
      <c r="BL886"/>
      <c r="BM886"/>
      <c r="BN886"/>
      <c r="BO886"/>
      <c r="BP886"/>
      <c r="BQ886"/>
      <c r="BR886"/>
      <c r="BS886"/>
      <c r="BT886"/>
      <c r="BU886"/>
      <c r="BV886"/>
      <c r="BW886"/>
      <c r="BX886"/>
      <c r="BY886"/>
      <c r="BZ886"/>
      <c r="CA886"/>
      <c r="CB886"/>
      <c r="CC886"/>
      <c r="CD886"/>
      <c r="CE886"/>
      <c r="CF886"/>
      <c r="CG886"/>
      <c r="CH886"/>
      <c r="CI886"/>
      <c r="CJ886"/>
      <c r="CK886"/>
      <c r="CL886"/>
      <c r="CN886"/>
    </row>
    <row r="887" spans="9:92" x14ac:dyDescent="0.35">
      <c r="I887"/>
      <c r="J887"/>
      <c r="R887"/>
      <c r="S887"/>
      <c r="T887"/>
      <c r="U887"/>
      <c r="V887"/>
      <c r="W887"/>
      <c r="X887"/>
      <c r="Y887"/>
      <c r="Z887"/>
      <c r="AA887"/>
      <c r="AB887"/>
      <c r="AC887"/>
      <c r="AD887"/>
      <c r="AE887"/>
      <c r="AF887"/>
      <c r="AG887"/>
      <c r="AH887"/>
      <c r="AI887"/>
      <c r="AJ887"/>
      <c r="AK887"/>
      <c r="AL887"/>
      <c r="AM887"/>
      <c r="AN887"/>
      <c r="AO887"/>
      <c r="AP887"/>
      <c r="AQ887"/>
      <c r="AR887"/>
      <c r="AS887"/>
      <c r="AT887"/>
      <c r="AU887"/>
      <c r="AV887"/>
      <c r="AW887"/>
      <c r="AX887"/>
      <c r="AY887"/>
      <c r="AZ887"/>
      <c r="BA887"/>
      <c r="BB887"/>
      <c r="BC887"/>
      <c r="BD887"/>
      <c r="BE887"/>
      <c r="BF887"/>
      <c r="BG887"/>
      <c r="BH887"/>
      <c r="BI887"/>
      <c r="BJ887"/>
      <c r="BK887"/>
      <c r="BL887"/>
      <c r="BM887"/>
      <c r="BN887"/>
      <c r="BO887"/>
      <c r="BP887"/>
      <c r="BQ887"/>
      <c r="BR887"/>
      <c r="BS887"/>
      <c r="BT887"/>
      <c r="BU887"/>
      <c r="BV887"/>
      <c r="BW887"/>
      <c r="BX887"/>
      <c r="BY887"/>
      <c r="BZ887"/>
      <c r="CA887"/>
      <c r="CB887"/>
      <c r="CC887"/>
      <c r="CD887"/>
      <c r="CE887"/>
      <c r="CF887"/>
      <c r="CG887"/>
      <c r="CH887"/>
      <c r="CI887"/>
      <c r="CJ887"/>
      <c r="CK887"/>
      <c r="CL887"/>
      <c r="CN887"/>
    </row>
    <row r="888" spans="9:92" x14ac:dyDescent="0.35">
      <c r="I888"/>
      <c r="J888"/>
      <c r="R888"/>
      <c r="S888"/>
      <c r="T888"/>
      <c r="U888"/>
      <c r="V888"/>
      <c r="W888"/>
      <c r="X888"/>
      <c r="Y888"/>
      <c r="Z888"/>
      <c r="AA888"/>
      <c r="AB888"/>
      <c r="AC888"/>
      <c r="AD888"/>
      <c r="AE888"/>
      <c r="AF888"/>
      <c r="AG888"/>
      <c r="AH888"/>
      <c r="AI888"/>
      <c r="AJ888"/>
      <c r="AK888"/>
      <c r="AL888"/>
      <c r="AM888"/>
      <c r="AN888"/>
      <c r="AO888"/>
      <c r="AP888"/>
      <c r="AQ888"/>
      <c r="AR888"/>
      <c r="AS888"/>
      <c r="AT888"/>
      <c r="AU888"/>
      <c r="AV888"/>
      <c r="AW888"/>
      <c r="AX888"/>
      <c r="AY888"/>
      <c r="AZ888"/>
      <c r="BA888"/>
      <c r="BB888"/>
      <c r="BC888"/>
      <c r="BD888"/>
      <c r="BE888"/>
      <c r="BF888"/>
      <c r="BG888"/>
      <c r="BH888"/>
      <c r="BI888"/>
      <c r="BJ888"/>
      <c r="BK888"/>
      <c r="BL888"/>
      <c r="BM888"/>
      <c r="BN888"/>
      <c r="BO888"/>
      <c r="BP888"/>
      <c r="BQ888"/>
      <c r="BR888"/>
      <c r="BS888"/>
      <c r="BT888"/>
      <c r="BU888"/>
      <c r="BV888"/>
      <c r="BW888"/>
      <c r="BX888"/>
      <c r="BY888"/>
      <c r="BZ888"/>
      <c r="CA888"/>
      <c r="CB888"/>
      <c r="CC888"/>
      <c r="CD888"/>
      <c r="CE888"/>
      <c r="CF888"/>
      <c r="CG888"/>
      <c r="CH888"/>
      <c r="CI888"/>
      <c r="CJ888"/>
      <c r="CK888"/>
      <c r="CL888"/>
      <c r="CN888"/>
    </row>
    <row r="889" spans="9:92" x14ac:dyDescent="0.35">
      <c r="I889"/>
      <c r="J889"/>
      <c r="R889"/>
      <c r="S889"/>
      <c r="T889"/>
      <c r="U889"/>
      <c r="V889"/>
      <c r="W889"/>
      <c r="X889"/>
      <c r="Y889"/>
      <c r="Z889"/>
      <c r="AA889"/>
      <c r="AB889"/>
      <c r="AC889"/>
      <c r="AD889"/>
      <c r="AE889"/>
      <c r="AF889"/>
      <c r="AG889"/>
      <c r="AH889"/>
      <c r="AI889"/>
      <c r="AJ889"/>
      <c r="AK889"/>
      <c r="AL889"/>
      <c r="AM889"/>
      <c r="AN889"/>
      <c r="AO889"/>
      <c r="AP889"/>
      <c r="AQ889"/>
      <c r="AR889"/>
      <c r="AS889"/>
      <c r="AT889"/>
      <c r="AU889"/>
      <c r="AV889"/>
      <c r="AW889"/>
      <c r="AX889"/>
      <c r="AY889"/>
      <c r="AZ889"/>
      <c r="BA889"/>
      <c r="BB889"/>
      <c r="BC889"/>
      <c r="BD889"/>
      <c r="BE889"/>
      <c r="BF889"/>
      <c r="BG889"/>
      <c r="BH889"/>
      <c r="BI889"/>
      <c r="BJ889"/>
      <c r="BK889"/>
      <c r="BL889"/>
      <c r="BM889"/>
      <c r="BN889"/>
      <c r="BO889"/>
      <c r="BP889"/>
      <c r="BQ889"/>
      <c r="BR889"/>
      <c r="BS889"/>
      <c r="BT889"/>
      <c r="BU889"/>
      <c r="BV889"/>
      <c r="BW889"/>
      <c r="BX889"/>
      <c r="BY889"/>
      <c r="BZ889"/>
      <c r="CA889"/>
      <c r="CB889"/>
      <c r="CC889"/>
      <c r="CD889"/>
      <c r="CE889"/>
      <c r="CF889"/>
      <c r="CG889"/>
      <c r="CH889"/>
      <c r="CI889"/>
      <c r="CJ889"/>
      <c r="CK889"/>
      <c r="CL889"/>
      <c r="CN889"/>
    </row>
    <row r="890" spans="9:92" x14ac:dyDescent="0.35">
      <c r="I890"/>
      <c r="J890"/>
      <c r="R890"/>
      <c r="S890"/>
      <c r="T890"/>
      <c r="U890"/>
      <c r="V890"/>
      <c r="W890"/>
      <c r="X890"/>
      <c r="Y890"/>
      <c r="Z890"/>
      <c r="AA890"/>
      <c r="AB890"/>
      <c r="AC890"/>
      <c r="AD890"/>
      <c r="AE890"/>
      <c r="AF890"/>
      <c r="AG890"/>
      <c r="AH890"/>
      <c r="AI890"/>
      <c r="AJ890"/>
      <c r="AK890"/>
      <c r="AL890"/>
      <c r="AM890"/>
      <c r="AN890"/>
      <c r="AO890"/>
      <c r="AP890"/>
      <c r="AQ890"/>
      <c r="AR890"/>
      <c r="AS890"/>
      <c r="AT890"/>
      <c r="AU890"/>
      <c r="AV890"/>
      <c r="AW890"/>
      <c r="AX890"/>
      <c r="AY890"/>
      <c r="AZ890"/>
      <c r="BA890"/>
      <c r="BB890"/>
      <c r="BC890"/>
      <c r="BD890"/>
      <c r="BE890"/>
      <c r="BF890"/>
      <c r="BG890"/>
      <c r="BH890"/>
      <c r="BI890"/>
      <c r="BJ890"/>
      <c r="BK890"/>
      <c r="BL890"/>
      <c r="BM890"/>
      <c r="BN890"/>
      <c r="BO890"/>
      <c r="BP890"/>
      <c r="BQ890"/>
      <c r="BR890"/>
      <c r="BS890"/>
      <c r="BT890"/>
      <c r="BU890"/>
      <c r="BV890"/>
      <c r="BW890"/>
      <c r="BX890"/>
      <c r="BY890"/>
      <c r="BZ890"/>
      <c r="CA890"/>
      <c r="CB890"/>
      <c r="CC890"/>
      <c r="CD890"/>
      <c r="CE890"/>
      <c r="CF890"/>
      <c r="CG890"/>
      <c r="CH890"/>
      <c r="CI890"/>
      <c r="CJ890"/>
      <c r="CK890"/>
      <c r="CL890"/>
      <c r="CN890"/>
    </row>
    <row r="891" spans="9:92" x14ac:dyDescent="0.35">
      <c r="I891"/>
      <c r="J891"/>
      <c r="R891"/>
      <c r="S891"/>
      <c r="T891"/>
      <c r="U891"/>
      <c r="V891"/>
      <c r="W891"/>
      <c r="X891"/>
      <c r="Y891"/>
      <c r="Z891"/>
      <c r="AA891"/>
      <c r="AB891"/>
      <c r="AC891"/>
      <c r="AD891"/>
      <c r="AE891"/>
      <c r="AF891"/>
      <c r="AG891"/>
      <c r="AH891"/>
      <c r="AI891"/>
      <c r="AJ891"/>
      <c r="AK891"/>
      <c r="AL891"/>
      <c r="AM891"/>
      <c r="AN891"/>
      <c r="AO891"/>
      <c r="AP891"/>
      <c r="AQ891"/>
      <c r="AR891"/>
      <c r="AS891"/>
      <c r="AT891"/>
      <c r="AU891"/>
      <c r="AV891"/>
      <c r="AW891"/>
      <c r="AX891"/>
      <c r="AY891"/>
      <c r="AZ891"/>
      <c r="BA891"/>
      <c r="BB891"/>
      <c r="BC891"/>
      <c r="BD891"/>
      <c r="BE891"/>
      <c r="BF891"/>
      <c r="BG891"/>
      <c r="BH891"/>
      <c r="BI891"/>
      <c r="BJ891"/>
      <c r="BK891"/>
      <c r="BL891"/>
      <c r="BM891"/>
      <c r="BN891"/>
      <c r="BO891"/>
      <c r="BP891"/>
      <c r="BQ891"/>
      <c r="BR891"/>
      <c r="BS891"/>
      <c r="BT891"/>
      <c r="BU891"/>
      <c r="BV891"/>
      <c r="BW891"/>
      <c r="BX891"/>
      <c r="BY891"/>
      <c r="BZ891"/>
      <c r="CA891"/>
      <c r="CB891"/>
      <c r="CC891"/>
      <c r="CD891"/>
      <c r="CE891"/>
      <c r="CF891"/>
      <c r="CG891"/>
      <c r="CH891"/>
      <c r="CI891"/>
      <c r="CJ891"/>
      <c r="CK891"/>
      <c r="CL891"/>
      <c r="CN891"/>
    </row>
    <row r="892" spans="9:92" x14ac:dyDescent="0.35">
      <c r="I892"/>
      <c r="J892"/>
      <c r="R892"/>
      <c r="S892"/>
      <c r="T892"/>
      <c r="U892"/>
      <c r="V892"/>
      <c r="W892"/>
      <c r="X892"/>
      <c r="Y892"/>
      <c r="Z892"/>
      <c r="AA892"/>
      <c r="AB892"/>
      <c r="AC892"/>
      <c r="AD892"/>
      <c r="AE892"/>
      <c r="AF892"/>
      <c r="AG892"/>
      <c r="AH892"/>
      <c r="AI892"/>
      <c r="AJ892"/>
      <c r="AK892"/>
      <c r="AL892"/>
      <c r="AM892"/>
      <c r="AN892"/>
      <c r="AO892"/>
      <c r="AP892"/>
      <c r="AQ892"/>
      <c r="AR892"/>
      <c r="AS892"/>
      <c r="AT892"/>
      <c r="AU892"/>
      <c r="AV892"/>
      <c r="AW892"/>
      <c r="AX892"/>
      <c r="AY892"/>
      <c r="AZ892"/>
      <c r="BA892"/>
      <c r="BB892"/>
      <c r="BC892"/>
      <c r="BD892"/>
      <c r="BE892"/>
      <c r="BF892"/>
      <c r="BG892"/>
      <c r="BH892"/>
      <c r="BI892"/>
      <c r="BJ892"/>
      <c r="BK892"/>
      <c r="BL892"/>
      <c r="BM892"/>
      <c r="BN892"/>
      <c r="BO892"/>
      <c r="BP892"/>
      <c r="BQ892"/>
      <c r="BR892"/>
      <c r="BS892"/>
      <c r="BT892"/>
      <c r="BU892"/>
      <c r="BV892"/>
      <c r="BW892"/>
      <c r="BX892"/>
      <c r="BY892"/>
      <c r="BZ892"/>
      <c r="CA892"/>
      <c r="CB892"/>
      <c r="CC892"/>
      <c r="CD892"/>
      <c r="CE892"/>
      <c r="CF892"/>
      <c r="CG892"/>
      <c r="CH892"/>
      <c r="CI892"/>
      <c r="CJ892"/>
      <c r="CK892"/>
      <c r="CL892"/>
      <c r="CN892"/>
    </row>
    <row r="893" spans="9:92" x14ac:dyDescent="0.35">
      <c r="I893"/>
      <c r="J893"/>
      <c r="R893"/>
      <c r="S893"/>
      <c r="T893"/>
      <c r="U893"/>
      <c r="V893"/>
      <c r="W893"/>
      <c r="X893"/>
      <c r="Y893"/>
      <c r="Z893"/>
      <c r="AA893"/>
      <c r="AB893"/>
      <c r="AC893"/>
      <c r="AD893"/>
      <c r="AE893"/>
      <c r="AF893"/>
      <c r="AG893"/>
      <c r="AH893"/>
      <c r="AI893"/>
      <c r="AJ893"/>
      <c r="AK893"/>
      <c r="AL893"/>
      <c r="AM893"/>
      <c r="AN893"/>
      <c r="AO893"/>
      <c r="AP893"/>
      <c r="AQ893"/>
      <c r="AR893"/>
      <c r="AS893"/>
      <c r="AT893"/>
      <c r="AU893"/>
      <c r="AV893"/>
      <c r="AW893"/>
      <c r="AX893"/>
      <c r="AY893"/>
      <c r="AZ893"/>
      <c r="BA893"/>
      <c r="BB893"/>
      <c r="BC893"/>
      <c r="BD893"/>
      <c r="BE893"/>
      <c r="BF893"/>
      <c r="BG893"/>
      <c r="BH893"/>
      <c r="BI893"/>
      <c r="BJ893"/>
      <c r="BK893"/>
      <c r="BL893"/>
      <c r="BM893"/>
      <c r="BN893"/>
      <c r="BO893"/>
      <c r="BP893"/>
      <c r="BQ893"/>
      <c r="BR893"/>
      <c r="BS893"/>
      <c r="BT893"/>
      <c r="BU893"/>
      <c r="BV893"/>
      <c r="BW893"/>
      <c r="BX893"/>
      <c r="BY893"/>
      <c r="BZ893"/>
      <c r="CA893"/>
      <c r="CB893"/>
      <c r="CC893"/>
      <c r="CD893"/>
      <c r="CE893"/>
      <c r="CF893"/>
      <c r="CG893"/>
      <c r="CH893"/>
      <c r="CI893"/>
      <c r="CJ893"/>
      <c r="CK893"/>
      <c r="CL893"/>
      <c r="CN893"/>
    </row>
    <row r="894" spans="9:92" x14ac:dyDescent="0.35">
      <c r="I894"/>
      <c r="J894"/>
      <c r="R894"/>
      <c r="S894"/>
      <c r="T894"/>
      <c r="U894"/>
      <c r="V894"/>
      <c r="W894"/>
      <c r="X894"/>
      <c r="Y894"/>
      <c r="Z894"/>
      <c r="AA894"/>
      <c r="AB894"/>
      <c r="AC894"/>
      <c r="AD894"/>
      <c r="AE894"/>
      <c r="AF894"/>
      <c r="AG894"/>
      <c r="AH894"/>
      <c r="AI894"/>
      <c r="AJ894"/>
      <c r="AK894"/>
      <c r="AL894"/>
      <c r="AM894"/>
      <c r="AN894"/>
      <c r="AO894"/>
      <c r="AP894"/>
      <c r="AQ894"/>
      <c r="AR894"/>
      <c r="AS894"/>
      <c r="AT894"/>
      <c r="AU894"/>
      <c r="AV894"/>
      <c r="AW894"/>
      <c r="AX894"/>
      <c r="AY894"/>
      <c r="AZ894"/>
      <c r="BA894"/>
      <c r="BB894"/>
      <c r="BC894"/>
      <c r="BD894"/>
      <c r="BE894"/>
      <c r="BF894"/>
      <c r="BG894"/>
      <c r="BH894"/>
      <c r="BI894"/>
      <c r="BJ894"/>
      <c r="BK894"/>
      <c r="BL894"/>
      <c r="BM894"/>
      <c r="BN894"/>
      <c r="BO894"/>
      <c r="BP894"/>
      <c r="BQ894"/>
      <c r="BR894"/>
      <c r="BS894"/>
      <c r="BT894"/>
      <c r="BU894"/>
      <c r="BV894"/>
      <c r="BW894"/>
      <c r="BX894"/>
      <c r="BY894"/>
      <c r="BZ894"/>
      <c r="CA894"/>
      <c r="CB894"/>
      <c r="CC894"/>
      <c r="CD894"/>
      <c r="CE894"/>
      <c r="CF894"/>
      <c r="CG894"/>
      <c r="CH894"/>
      <c r="CI894"/>
      <c r="CJ894"/>
      <c r="CK894"/>
      <c r="CL894"/>
      <c r="CN894"/>
    </row>
    <row r="895" spans="9:92" x14ac:dyDescent="0.35">
      <c r="I895"/>
      <c r="J895"/>
      <c r="R895"/>
      <c r="S895"/>
      <c r="T895"/>
      <c r="U895"/>
      <c r="V895"/>
      <c r="W895"/>
      <c r="X895"/>
      <c r="Y895"/>
      <c r="Z895"/>
      <c r="AA895"/>
      <c r="AB895"/>
      <c r="AC895"/>
      <c r="AD895"/>
      <c r="AE895"/>
      <c r="AF895"/>
      <c r="AG895"/>
      <c r="AH895"/>
      <c r="AI895"/>
      <c r="AJ895"/>
      <c r="AK895"/>
      <c r="AL895"/>
      <c r="AM895"/>
      <c r="AN895"/>
      <c r="AO895"/>
      <c r="AP895"/>
      <c r="AQ895"/>
      <c r="AR895"/>
      <c r="AS895"/>
      <c r="AT895"/>
      <c r="AU895"/>
      <c r="AV895"/>
      <c r="AW895"/>
      <c r="AX895"/>
      <c r="AY895"/>
      <c r="AZ895"/>
      <c r="BA895"/>
      <c r="BB895"/>
      <c r="BC895"/>
      <c r="BD895"/>
      <c r="BE895"/>
      <c r="BF895"/>
      <c r="BG895"/>
      <c r="BH895"/>
      <c r="BI895"/>
      <c r="BJ895"/>
      <c r="BK895"/>
      <c r="BL895"/>
      <c r="BM895"/>
      <c r="BN895"/>
      <c r="BO895"/>
      <c r="BP895"/>
      <c r="BQ895"/>
      <c r="BR895"/>
      <c r="BS895"/>
      <c r="BT895"/>
      <c r="BU895"/>
      <c r="BV895"/>
      <c r="BW895"/>
      <c r="BX895"/>
      <c r="BY895"/>
      <c r="BZ895"/>
      <c r="CA895"/>
      <c r="CB895"/>
      <c r="CC895"/>
      <c r="CD895"/>
      <c r="CE895"/>
      <c r="CF895"/>
      <c r="CG895"/>
      <c r="CH895"/>
      <c r="CI895"/>
      <c r="CJ895"/>
      <c r="CK895"/>
      <c r="CL895"/>
      <c r="CN895"/>
    </row>
    <row r="896" spans="9:92" x14ac:dyDescent="0.35">
      <c r="I896"/>
      <c r="J896"/>
      <c r="R896"/>
      <c r="S896"/>
      <c r="T896"/>
      <c r="U896"/>
      <c r="V896"/>
      <c r="W896"/>
      <c r="X896"/>
      <c r="Y896"/>
      <c r="Z896"/>
      <c r="AA896"/>
      <c r="AB896"/>
      <c r="AC896"/>
      <c r="AD896"/>
      <c r="AE896"/>
      <c r="AF896"/>
      <c r="AG896"/>
      <c r="AH896"/>
      <c r="AI896"/>
      <c r="AJ896"/>
      <c r="AK896"/>
      <c r="AL896"/>
      <c r="AM896"/>
      <c r="AN896"/>
      <c r="AO896"/>
      <c r="AP896"/>
      <c r="AQ896"/>
      <c r="AR896"/>
      <c r="AS896"/>
      <c r="AT896"/>
      <c r="AU896"/>
      <c r="AV896"/>
      <c r="AW896"/>
      <c r="AX896"/>
      <c r="AY896"/>
      <c r="AZ896"/>
      <c r="BA896"/>
      <c r="BB896"/>
      <c r="BC896"/>
      <c r="BD896"/>
      <c r="BE896"/>
      <c r="BF896"/>
      <c r="BG896"/>
      <c r="BH896"/>
      <c r="BI896"/>
      <c r="BJ896"/>
      <c r="BK896"/>
      <c r="BL896"/>
      <c r="BM896"/>
      <c r="BN896"/>
      <c r="BO896"/>
      <c r="BP896"/>
      <c r="BQ896"/>
      <c r="BR896"/>
      <c r="BS896"/>
      <c r="BT896"/>
      <c r="BU896"/>
      <c r="BV896"/>
      <c r="BW896"/>
      <c r="BX896"/>
      <c r="BY896"/>
      <c r="BZ896"/>
      <c r="CA896"/>
      <c r="CB896"/>
      <c r="CC896"/>
      <c r="CD896"/>
      <c r="CE896"/>
      <c r="CF896"/>
      <c r="CG896"/>
      <c r="CH896"/>
      <c r="CI896"/>
      <c r="CJ896"/>
      <c r="CK896"/>
      <c r="CL896"/>
      <c r="CN896"/>
    </row>
    <row r="897" spans="9:92" x14ac:dyDescent="0.35">
      <c r="I897"/>
      <c r="J897"/>
      <c r="R897"/>
      <c r="S897"/>
      <c r="T897"/>
      <c r="U897"/>
      <c r="V897"/>
      <c r="W897"/>
      <c r="X897"/>
      <c r="Y897"/>
      <c r="Z897"/>
      <c r="AA897"/>
      <c r="AB897"/>
      <c r="AC897"/>
      <c r="AD897"/>
      <c r="AE897"/>
      <c r="AF897"/>
      <c r="AG897"/>
      <c r="AH897"/>
      <c r="AI897"/>
      <c r="AJ897"/>
      <c r="AK897"/>
      <c r="AL897"/>
      <c r="AM897"/>
      <c r="AN897"/>
      <c r="AO897"/>
      <c r="AP897"/>
      <c r="AQ897"/>
      <c r="AR897"/>
      <c r="AS897"/>
      <c r="AT897"/>
      <c r="AU897"/>
      <c r="AV897"/>
      <c r="AW897"/>
      <c r="AX897"/>
      <c r="AY897"/>
      <c r="AZ897"/>
      <c r="BA897"/>
      <c r="BB897"/>
      <c r="BC897"/>
      <c r="BD897"/>
      <c r="BE897"/>
      <c r="BF897"/>
      <c r="BG897"/>
      <c r="BH897"/>
      <c r="BI897"/>
      <c r="BJ897"/>
      <c r="BK897"/>
      <c r="BL897"/>
      <c r="BM897"/>
      <c r="BN897"/>
      <c r="BO897"/>
      <c r="BP897"/>
      <c r="BQ897"/>
      <c r="BR897"/>
      <c r="BS897"/>
      <c r="BT897"/>
      <c r="BU897"/>
      <c r="BV897"/>
      <c r="BW897"/>
      <c r="BX897"/>
      <c r="BY897"/>
      <c r="BZ897"/>
      <c r="CA897"/>
      <c r="CB897"/>
      <c r="CC897"/>
      <c r="CD897"/>
      <c r="CE897"/>
      <c r="CF897"/>
      <c r="CG897"/>
      <c r="CH897"/>
      <c r="CI897"/>
      <c r="CJ897"/>
      <c r="CK897"/>
      <c r="CL897"/>
      <c r="CN897"/>
    </row>
    <row r="898" spans="9:92" x14ac:dyDescent="0.35">
      <c r="I898"/>
      <c r="J898"/>
      <c r="R898"/>
      <c r="S898"/>
      <c r="T898"/>
      <c r="U898"/>
      <c r="V898"/>
      <c r="W898"/>
      <c r="X898"/>
      <c r="Y898"/>
      <c r="Z898"/>
      <c r="AA898"/>
      <c r="AB898"/>
      <c r="AC898"/>
      <c r="AD898"/>
      <c r="AE898"/>
      <c r="AF898"/>
      <c r="AG898"/>
      <c r="AH898"/>
      <c r="AI898"/>
      <c r="AJ898"/>
      <c r="AK898"/>
      <c r="AL898"/>
      <c r="AM898"/>
      <c r="AN898"/>
      <c r="AO898"/>
      <c r="AP898"/>
      <c r="AQ898"/>
      <c r="AR898"/>
      <c r="AS898"/>
      <c r="AT898"/>
      <c r="AU898"/>
      <c r="AV898"/>
      <c r="AW898"/>
      <c r="AX898"/>
      <c r="AY898"/>
      <c r="AZ898"/>
      <c r="BA898"/>
      <c r="BB898"/>
      <c r="BC898"/>
      <c r="BD898"/>
      <c r="BE898"/>
      <c r="BF898"/>
      <c r="BG898"/>
      <c r="BH898"/>
      <c r="BI898"/>
      <c r="BJ898"/>
      <c r="BK898"/>
      <c r="BL898"/>
      <c r="BM898"/>
      <c r="BN898"/>
      <c r="BO898"/>
      <c r="BP898"/>
      <c r="BQ898"/>
      <c r="BR898"/>
      <c r="BS898"/>
      <c r="BT898"/>
      <c r="BU898"/>
      <c r="BV898"/>
      <c r="BW898"/>
      <c r="BX898"/>
      <c r="BY898"/>
      <c r="BZ898"/>
      <c r="CA898"/>
      <c r="CB898"/>
      <c r="CC898"/>
      <c r="CD898"/>
      <c r="CE898"/>
      <c r="CF898"/>
      <c r="CG898"/>
      <c r="CH898"/>
      <c r="CI898"/>
      <c r="CJ898"/>
      <c r="CK898"/>
      <c r="CL898"/>
      <c r="CN898"/>
    </row>
    <row r="899" spans="9:92" x14ac:dyDescent="0.35">
      <c r="I899"/>
      <c r="J899"/>
      <c r="R899"/>
      <c r="S899"/>
      <c r="T899"/>
      <c r="U899"/>
      <c r="V899"/>
      <c r="W899"/>
      <c r="X899"/>
      <c r="Y899"/>
      <c r="Z899"/>
      <c r="AA899"/>
      <c r="AB899"/>
      <c r="AC899"/>
      <c r="AD899"/>
      <c r="AE899"/>
      <c r="AF899"/>
      <c r="AG899"/>
      <c r="AH899"/>
      <c r="AI899"/>
      <c r="AJ899"/>
      <c r="AK899"/>
      <c r="AL899"/>
      <c r="AM899"/>
      <c r="AN899"/>
      <c r="AO899"/>
      <c r="AP899"/>
      <c r="AQ899"/>
      <c r="AR899"/>
      <c r="AS899"/>
      <c r="AT899"/>
      <c r="AU899"/>
      <c r="AV899"/>
      <c r="AW899"/>
      <c r="AX899"/>
      <c r="AY899"/>
      <c r="AZ899"/>
      <c r="BA899"/>
      <c r="BB899"/>
      <c r="BC899"/>
      <c r="BD899"/>
      <c r="BE899"/>
      <c r="BF899"/>
      <c r="BG899"/>
      <c r="BH899"/>
      <c r="BI899"/>
      <c r="BJ899"/>
      <c r="BK899"/>
      <c r="BL899"/>
      <c r="BM899"/>
      <c r="BN899"/>
      <c r="BO899"/>
      <c r="BP899"/>
      <c r="BQ899"/>
      <c r="BR899"/>
      <c r="BS899"/>
      <c r="BT899"/>
      <c r="BU899"/>
      <c r="BV899"/>
      <c r="BW899"/>
      <c r="BX899"/>
      <c r="BY899"/>
      <c r="BZ899"/>
      <c r="CA899"/>
      <c r="CB899"/>
      <c r="CC899"/>
      <c r="CD899"/>
      <c r="CE899"/>
      <c r="CF899"/>
      <c r="CG899"/>
      <c r="CH899"/>
      <c r="CI899"/>
      <c r="CJ899"/>
      <c r="CK899"/>
      <c r="CL899"/>
      <c r="CN899"/>
    </row>
    <row r="900" spans="9:92" x14ac:dyDescent="0.35">
      <c r="I900"/>
      <c r="J900"/>
      <c r="R900"/>
      <c r="S900"/>
      <c r="T900"/>
      <c r="U900"/>
      <c r="V900"/>
      <c r="W900"/>
      <c r="X900"/>
      <c r="Y900"/>
      <c r="Z900"/>
      <c r="AA900"/>
      <c r="AB900"/>
      <c r="AC900"/>
      <c r="AD900"/>
      <c r="AE900"/>
      <c r="AF900"/>
      <c r="AG900"/>
      <c r="AH900"/>
      <c r="AI900"/>
      <c r="AJ900"/>
      <c r="AK900"/>
      <c r="AL900"/>
      <c r="AM900"/>
      <c r="AN900"/>
      <c r="AO900"/>
      <c r="AP900"/>
      <c r="AQ900"/>
      <c r="AR900"/>
      <c r="AS900"/>
      <c r="AT900"/>
      <c r="AU900"/>
      <c r="AV900"/>
      <c r="AW900"/>
      <c r="AX900"/>
      <c r="AY900"/>
      <c r="AZ900"/>
      <c r="BA900"/>
      <c r="BB900"/>
      <c r="BC900"/>
      <c r="BD900"/>
      <c r="BE900"/>
      <c r="BF900"/>
      <c r="BG900"/>
      <c r="BH900"/>
      <c r="BI900"/>
      <c r="BJ900"/>
      <c r="BK900"/>
      <c r="BL900"/>
      <c r="BM900"/>
      <c r="BN900"/>
      <c r="BO900"/>
      <c r="BP900"/>
      <c r="BQ900"/>
      <c r="BR900"/>
      <c r="BS900"/>
      <c r="BT900"/>
      <c r="BU900"/>
      <c r="BV900"/>
      <c r="BW900"/>
      <c r="BX900"/>
      <c r="BY900"/>
      <c r="BZ900"/>
      <c r="CA900"/>
      <c r="CB900"/>
      <c r="CC900"/>
      <c r="CD900"/>
      <c r="CE900"/>
      <c r="CF900"/>
      <c r="CG900"/>
      <c r="CH900"/>
      <c r="CI900"/>
      <c r="CJ900"/>
      <c r="CK900"/>
      <c r="CL900"/>
      <c r="CN900"/>
    </row>
    <row r="901" spans="9:92" x14ac:dyDescent="0.35">
      <c r="I901"/>
      <c r="J901"/>
      <c r="R901"/>
      <c r="S901"/>
      <c r="T901"/>
      <c r="U901"/>
      <c r="V901"/>
      <c r="W901"/>
      <c r="X901"/>
      <c r="Y901"/>
      <c r="Z901"/>
      <c r="AA901"/>
      <c r="AB901"/>
      <c r="AC901"/>
      <c r="AD901"/>
      <c r="AE901"/>
      <c r="AF901"/>
      <c r="AG901"/>
      <c r="AH901"/>
      <c r="AI901"/>
      <c r="AJ901"/>
      <c r="AK901"/>
      <c r="AL901"/>
      <c r="AM901"/>
      <c r="AN901"/>
      <c r="AO901"/>
      <c r="AP901"/>
      <c r="AQ901"/>
      <c r="AR901"/>
      <c r="AS901"/>
      <c r="AT901"/>
      <c r="AU901"/>
      <c r="AV901"/>
      <c r="AW901"/>
      <c r="AX901"/>
      <c r="AY901"/>
      <c r="AZ901"/>
      <c r="BA901"/>
      <c r="BB901"/>
      <c r="BC901"/>
      <c r="BD901"/>
      <c r="BE901"/>
      <c r="BF901"/>
      <c r="BG901"/>
      <c r="BH901"/>
      <c r="BI901"/>
      <c r="BJ901"/>
      <c r="BK901"/>
      <c r="BL901"/>
      <c r="BM901"/>
      <c r="BN901"/>
      <c r="BO901"/>
      <c r="BP901"/>
      <c r="BQ901"/>
      <c r="BR901"/>
      <c r="BS901"/>
      <c r="BT901"/>
      <c r="BU901"/>
      <c r="BV901"/>
      <c r="BW901"/>
      <c r="BX901"/>
      <c r="BY901"/>
      <c r="BZ901"/>
      <c r="CA901"/>
      <c r="CB901"/>
      <c r="CC901"/>
      <c r="CD901"/>
      <c r="CE901"/>
      <c r="CF901"/>
      <c r="CG901"/>
      <c r="CH901"/>
      <c r="CI901"/>
      <c r="CJ901"/>
      <c r="CK901"/>
      <c r="CL901"/>
      <c r="CN901"/>
    </row>
    <row r="902" spans="9:92" x14ac:dyDescent="0.35">
      <c r="I902"/>
      <c r="J902"/>
      <c r="R902"/>
      <c r="S902"/>
      <c r="T902"/>
      <c r="U902"/>
      <c r="V902"/>
      <c r="W902"/>
      <c r="X902"/>
      <c r="Y902"/>
      <c r="Z902"/>
      <c r="AA902"/>
      <c r="AB902"/>
      <c r="AC902"/>
      <c r="AD902"/>
      <c r="AE902"/>
      <c r="AF902"/>
      <c r="AG902"/>
      <c r="AH902"/>
      <c r="AI902"/>
      <c r="AJ902"/>
      <c r="AK902"/>
      <c r="AL902"/>
      <c r="AM902"/>
      <c r="AN902"/>
      <c r="AO902"/>
      <c r="AP902"/>
      <c r="AQ902"/>
      <c r="AR902"/>
      <c r="AS902"/>
      <c r="AT902"/>
      <c r="AU902"/>
      <c r="AV902"/>
      <c r="AW902"/>
      <c r="AX902"/>
      <c r="AY902"/>
      <c r="AZ902"/>
      <c r="BA902"/>
      <c r="BB902"/>
      <c r="BC902"/>
      <c r="BD902"/>
      <c r="BE902"/>
      <c r="BF902"/>
      <c r="BG902"/>
      <c r="BH902"/>
      <c r="BI902"/>
      <c r="BJ902"/>
      <c r="BK902"/>
      <c r="BL902"/>
      <c r="BM902"/>
      <c r="BN902"/>
      <c r="BO902"/>
      <c r="BP902"/>
      <c r="BQ902"/>
      <c r="BR902"/>
      <c r="BS902"/>
      <c r="BT902"/>
      <c r="BU902"/>
      <c r="BV902"/>
      <c r="BW902"/>
      <c r="BX902"/>
      <c r="BY902"/>
      <c r="BZ902"/>
      <c r="CA902"/>
      <c r="CB902"/>
      <c r="CC902"/>
      <c r="CD902"/>
      <c r="CE902"/>
      <c r="CF902"/>
      <c r="CG902"/>
      <c r="CH902"/>
      <c r="CI902"/>
      <c r="CJ902"/>
      <c r="CK902"/>
      <c r="CL902"/>
      <c r="CN902"/>
    </row>
    <row r="903" spans="9:92" x14ac:dyDescent="0.35">
      <c r="I903"/>
      <c r="J903"/>
      <c r="R903"/>
      <c r="S903"/>
      <c r="T903"/>
      <c r="U903"/>
      <c r="V903"/>
      <c r="W903"/>
      <c r="X903"/>
      <c r="Y903"/>
      <c r="Z903"/>
      <c r="AA903"/>
      <c r="AB903"/>
      <c r="AC903"/>
      <c r="AD903"/>
      <c r="AE903"/>
      <c r="AF903"/>
      <c r="AG903"/>
      <c r="AH903"/>
      <c r="AI903"/>
      <c r="AJ903"/>
      <c r="AK903"/>
      <c r="AL903"/>
      <c r="AM903"/>
      <c r="AN903"/>
      <c r="AO903"/>
      <c r="AP903"/>
      <c r="AQ903"/>
      <c r="AR903"/>
      <c r="AS903"/>
      <c r="AT903"/>
      <c r="AU903"/>
      <c r="AV903"/>
      <c r="AW903"/>
      <c r="AX903"/>
      <c r="AY903"/>
      <c r="AZ903"/>
      <c r="BA903"/>
      <c r="BB903"/>
      <c r="BC903"/>
      <c r="BD903"/>
      <c r="BE903"/>
      <c r="BF903"/>
      <c r="BG903"/>
      <c r="BH903"/>
      <c r="BI903"/>
      <c r="BJ903"/>
      <c r="BK903"/>
      <c r="BL903"/>
      <c r="BM903"/>
      <c r="BN903"/>
      <c r="BO903"/>
      <c r="BP903"/>
      <c r="BQ903"/>
      <c r="BR903"/>
      <c r="BS903"/>
      <c r="BT903"/>
      <c r="BU903"/>
      <c r="BV903"/>
      <c r="BW903"/>
      <c r="BX903"/>
      <c r="BY903"/>
      <c r="BZ903"/>
      <c r="CA903"/>
      <c r="CB903"/>
      <c r="CC903"/>
      <c r="CD903"/>
      <c r="CE903"/>
      <c r="CF903"/>
      <c r="CG903"/>
      <c r="CH903"/>
      <c r="CI903"/>
      <c r="CJ903"/>
      <c r="CK903"/>
      <c r="CL903"/>
      <c r="CN903"/>
    </row>
    <row r="904" spans="9:92" x14ac:dyDescent="0.35">
      <c r="I904"/>
      <c r="J904"/>
      <c r="R904"/>
      <c r="S904"/>
      <c r="T904"/>
      <c r="U904"/>
      <c r="V904"/>
      <c r="W904"/>
      <c r="X904"/>
      <c r="Y904"/>
      <c r="Z904"/>
      <c r="AA904"/>
      <c r="AB904"/>
      <c r="AC904"/>
      <c r="AD904"/>
      <c r="AE904"/>
      <c r="AF904"/>
      <c r="AG904"/>
      <c r="AH904"/>
      <c r="AI904"/>
      <c r="AJ904"/>
      <c r="AK904"/>
      <c r="AL904"/>
      <c r="AM904"/>
      <c r="AN904"/>
      <c r="AO904"/>
      <c r="AP904"/>
      <c r="AQ904"/>
      <c r="AR904"/>
      <c r="AS904"/>
      <c r="AT904"/>
      <c r="AU904"/>
      <c r="AV904"/>
      <c r="AW904"/>
      <c r="AX904"/>
      <c r="AY904"/>
      <c r="AZ904"/>
      <c r="BA904"/>
      <c r="BB904"/>
      <c r="BC904"/>
      <c r="BD904"/>
      <c r="BE904"/>
      <c r="BF904"/>
      <c r="BG904"/>
      <c r="BH904"/>
      <c r="BI904"/>
      <c r="BJ904"/>
      <c r="BK904"/>
      <c r="BL904"/>
      <c r="BM904"/>
      <c r="BN904"/>
      <c r="BO904"/>
      <c r="BP904"/>
      <c r="BQ904"/>
      <c r="BR904"/>
      <c r="BS904"/>
      <c r="BT904"/>
      <c r="BU904"/>
      <c r="BV904"/>
      <c r="BW904"/>
      <c r="BX904"/>
      <c r="BY904"/>
      <c r="BZ904"/>
      <c r="CA904"/>
      <c r="CB904"/>
      <c r="CC904"/>
      <c r="CD904"/>
      <c r="CE904"/>
      <c r="CF904"/>
      <c r="CG904"/>
      <c r="CH904"/>
      <c r="CI904"/>
      <c r="CJ904"/>
      <c r="CK904"/>
      <c r="CL904"/>
      <c r="CN904"/>
    </row>
    <row r="905" spans="9:92" x14ac:dyDescent="0.35">
      <c r="I905"/>
      <c r="J905"/>
      <c r="R905"/>
      <c r="S905"/>
      <c r="T905"/>
      <c r="U905"/>
      <c r="V905"/>
      <c r="W905"/>
      <c r="X905"/>
      <c r="Y905"/>
      <c r="Z905"/>
      <c r="AA905"/>
      <c r="AB905"/>
      <c r="AC905"/>
      <c r="AD905"/>
      <c r="AE905"/>
      <c r="AF905"/>
      <c r="AG905"/>
      <c r="AH905"/>
      <c r="AI905"/>
      <c r="AJ905"/>
      <c r="AK905"/>
      <c r="AL905"/>
      <c r="AM905"/>
      <c r="AN905"/>
      <c r="AO905"/>
      <c r="AP905"/>
      <c r="AQ905"/>
      <c r="AR905"/>
      <c r="AS905"/>
      <c r="AT905"/>
      <c r="AU905"/>
      <c r="AV905"/>
      <c r="AW905"/>
      <c r="AX905"/>
      <c r="AY905"/>
      <c r="AZ905"/>
      <c r="BA905"/>
      <c r="BB905"/>
      <c r="BC905"/>
      <c r="BD905"/>
      <c r="BE905"/>
      <c r="BF905"/>
      <c r="BG905"/>
      <c r="BH905"/>
      <c r="BI905"/>
      <c r="BJ905"/>
      <c r="BK905"/>
      <c r="BL905"/>
      <c r="BM905"/>
      <c r="BN905"/>
      <c r="BO905"/>
      <c r="BP905"/>
      <c r="BQ905"/>
      <c r="BR905"/>
      <c r="BS905"/>
      <c r="BT905"/>
      <c r="BU905"/>
      <c r="BV905"/>
      <c r="BW905"/>
      <c r="BX905"/>
      <c r="BY905"/>
      <c r="BZ905"/>
      <c r="CA905"/>
      <c r="CB905"/>
      <c r="CC905"/>
      <c r="CD905"/>
      <c r="CE905"/>
      <c r="CF905"/>
      <c r="CG905"/>
      <c r="CH905"/>
      <c r="CI905"/>
      <c r="CJ905"/>
      <c r="CK905"/>
      <c r="CL905"/>
      <c r="CN905"/>
    </row>
    <row r="906" spans="9:92" x14ac:dyDescent="0.35">
      <c r="I906"/>
      <c r="J906"/>
      <c r="R906"/>
      <c r="S906"/>
      <c r="T906"/>
      <c r="U906"/>
      <c r="V906"/>
      <c r="W906"/>
      <c r="X906"/>
      <c r="Y906"/>
      <c r="Z906"/>
      <c r="AA906"/>
      <c r="AB906"/>
      <c r="AC906"/>
      <c r="AD906"/>
      <c r="AE906"/>
      <c r="AF906"/>
      <c r="AG906"/>
      <c r="AH906"/>
      <c r="AI906"/>
      <c r="AJ906"/>
      <c r="AK906"/>
      <c r="AL906"/>
      <c r="AM906"/>
      <c r="AN906"/>
      <c r="AO906"/>
      <c r="AP906"/>
      <c r="AQ906"/>
      <c r="AR906"/>
      <c r="AS906"/>
      <c r="AT906"/>
      <c r="AU906"/>
      <c r="AV906"/>
      <c r="AW906"/>
      <c r="AX906"/>
      <c r="AY906"/>
      <c r="AZ906"/>
      <c r="BA906"/>
      <c r="BB906"/>
      <c r="BC906"/>
      <c r="BD906"/>
      <c r="BE906"/>
      <c r="BF906"/>
      <c r="BG906"/>
      <c r="BH906"/>
      <c r="BI906"/>
      <c r="BJ906"/>
      <c r="BK906"/>
      <c r="BL906"/>
      <c r="BM906"/>
      <c r="BN906"/>
      <c r="BO906"/>
      <c r="BP906"/>
      <c r="BQ906"/>
      <c r="BR906"/>
      <c r="BS906"/>
      <c r="BT906"/>
      <c r="BU906"/>
      <c r="BV906"/>
      <c r="BW906"/>
      <c r="BX906"/>
      <c r="BY906"/>
      <c r="BZ906"/>
      <c r="CA906"/>
      <c r="CB906"/>
      <c r="CC906"/>
      <c r="CD906"/>
      <c r="CE906"/>
      <c r="CF906"/>
      <c r="CG906"/>
      <c r="CH906"/>
      <c r="CI906"/>
      <c r="CJ906"/>
      <c r="CK906"/>
      <c r="CL906"/>
      <c r="CN906"/>
    </row>
    <row r="907" spans="9:92" x14ac:dyDescent="0.35">
      <c r="I907"/>
      <c r="J907"/>
      <c r="R907"/>
      <c r="S907"/>
      <c r="T907"/>
      <c r="U907"/>
      <c r="V907"/>
      <c r="W907"/>
      <c r="X907"/>
      <c r="Y907"/>
      <c r="Z907"/>
      <c r="AA907"/>
      <c r="AB907"/>
      <c r="AC907"/>
      <c r="AD907"/>
      <c r="AE907"/>
      <c r="AF907"/>
      <c r="AG907"/>
      <c r="AH907"/>
      <c r="AI907"/>
      <c r="AJ907"/>
      <c r="AK907"/>
      <c r="AL907"/>
      <c r="AM907"/>
      <c r="AN907"/>
      <c r="AO907"/>
      <c r="AP907"/>
      <c r="AQ907"/>
      <c r="AR907"/>
      <c r="AS907"/>
      <c r="AT907"/>
      <c r="AU907"/>
      <c r="AV907"/>
      <c r="AW907"/>
      <c r="AX907"/>
      <c r="AY907"/>
      <c r="AZ907"/>
      <c r="BA907"/>
      <c r="BB907"/>
      <c r="BC907"/>
      <c r="BD907"/>
      <c r="BE907"/>
      <c r="BF907"/>
      <c r="BG907"/>
      <c r="BH907"/>
      <c r="BI907"/>
      <c r="BJ907"/>
      <c r="BK907"/>
      <c r="BL907"/>
      <c r="BM907"/>
      <c r="BN907"/>
      <c r="BO907"/>
      <c r="BP907"/>
      <c r="BQ907"/>
      <c r="BR907"/>
      <c r="BS907"/>
      <c r="BT907"/>
      <c r="BU907"/>
      <c r="BV907"/>
      <c r="BW907"/>
      <c r="BX907"/>
      <c r="BY907"/>
      <c r="BZ907"/>
      <c r="CA907"/>
      <c r="CB907"/>
      <c r="CC907"/>
      <c r="CD907"/>
      <c r="CE907"/>
      <c r="CF907"/>
      <c r="CG907"/>
      <c r="CH907"/>
      <c r="CI907"/>
      <c r="CJ907"/>
      <c r="CK907"/>
      <c r="CL907"/>
      <c r="CN907"/>
    </row>
    <row r="908" spans="9:92" x14ac:dyDescent="0.35">
      <c r="I908"/>
      <c r="J908"/>
      <c r="R908"/>
      <c r="S908"/>
      <c r="T908"/>
      <c r="U908"/>
      <c r="V908"/>
      <c r="W908"/>
      <c r="X908"/>
      <c r="Y908"/>
      <c r="Z908"/>
      <c r="AA908"/>
      <c r="AB908"/>
      <c r="AC908"/>
      <c r="AD908"/>
      <c r="AE908"/>
      <c r="AF908"/>
      <c r="AG908"/>
      <c r="AH908"/>
      <c r="AI908"/>
      <c r="AJ908"/>
      <c r="AK908"/>
      <c r="AL908"/>
      <c r="AM908"/>
      <c r="AN908"/>
      <c r="AO908"/>
      <c r="AP908"/>
      <c r="AQ908"/>
      <c r="AR908"/>
      <c r="AS908"/>
      <c r="AT908"/>
      <c r="AU908"/>
      <c r="AV908"/>
      <c r="AW908"/>
      <c r="AX908"/>
      <c r="AY908"/>
      <c r="AZ908"/>
      <c r="BA908"/>
      <c r="BB908"/>
      <c r="BC908"/>
      <c r="BD908"/>
      <c r="BE908"/>
      <c r="BF908"/>
      <c r="BG908"/>
      <c r="BH908"/>
      <c r="BI908"/>
      <c r="BJ908"/>
      <c r="BK908"/>
      <c r="BL908"/>
      <c r="BM908"/>
      <c r="BN908"/>
      <c r="BO908"/>
      <c r="BP908"/>
      <c r="BQ908"/>
      <c r="BR908"/>
      <c r="BS908"/>
      <c r="BT908"/>
      <c r="BU908"/>
      <c r="BV908"/>
      <c r="BW908"/>
      <c r="BX908"/>
      <c r="BY908"/>
      <c r="BZ908"/>
      <c r="CA908"/>
      <c r="CB908"/>
      <c r="CC908"/>
      <c r="CD908"/>
      <c r="CE908"/>
      <c r="CF908"/>
      <c r="CG908"/>
      <c r="CH908"/>
      <c r="CI908"/>
      <c r="CJ908"/>
      <c r="CK908"/>
      <c r="CL908"/>
      <c r="CN908"/>
    </row>
    <row r="909" spans="9:92" x14ac:dyDescent="0.35">
      <c r="I909"/>
      <c r="J909"/>
      <c r="R909"/>
      <c r="S909"/>
      <c r="T909"/>
      <c r="U909"/>
      <c r="V909"/>
      <c r="W909"/>
      <c r="X909"/>
      <c r="Y909"/>
      <c r="Z909"/>
      <c r="AA909"/>
      <c r="AB909"/>
      <c r="AC909"/>
      <c r="AD909"/>
      <c r="AE909"/>
      <c r="AF909"/>
      <c r="AG909"/>
      <c r="AH909"/>
      <c r="AI909"/>
      <c r="AJ909"/>
      <c r="AK909"/>
      <c r="AL909"/>
      <c r="AM909"/>
      <c r="AN909"/>
      <c r="AO909"/>
      <c r="AP909"/>
      <c r="AQ909"/>
      <c r="AR909"/>
      <c r="AS909"/>
      <c r="AT909"/>
      <c r="AU909"/>
      <c r="AV909"/>
      <c r="AW909"/>
      <c r="AX909"/>
      <c r="AY909"/>
      <c r="AZ909"/>
      <c r="BA909"/>
      <c r="BB909"/>
      <c r="BC909"/>
      <c r="BD909"/>
      <c r="BE909"/>
      <c r="BF909"/>
      <c r="BG909"/>
      <c r="BH909"/>
      <c r="BI909"/>
      <c r="BJ909"/>
      <c r="BK909"/>
      <c r="BL909"/>
      <c r="BM909"/>
      <c r="BN909"/>
      <c r="BO909"/>
      <c r="BP909"/>
      <c r="BQ909"/>
      <c r="BR909"/>
      <c r="BS909"/>
      <c r="BT909"/>
      <c r="BU909"/>
      <c r="BV909"/>
      <c r="BW909"/>
      <c r="BX909"/>
      <c r="BY909"/>
      <c r="BZ909"/>
      <c r="CA909"/>
      <c r="CB909"/>
      <c r="CC909"/>
      <c r="CD909"/>
      <c r="CE909"/>
      <c r="CF909"/>
      <c r="CG909"/>
      <c r="CH909"/>
      <c r="CI909"/>
      <c r="CJ909"/>
      <c r="CK909"/>
      <c r="CL909"/>
      <c r="CN909"/>
    </row>
    <row r="910" spans="9:92" x14ac:dyDescent="0.35">
      <c r="I910"/>
      <c r="J910"/>
      <c r="R910"/>
      <c r="S910"/>
      <c r="T910"/>
      <c r="U910"/>
      <c r="V910"/>
      <c r="W910"/>
      <c r="X910"/>
      <c r="Y910"/>
      <c r="Z910"/>
      <c r="AA910"/>
      <c r="AB910"/>
      <c r="AC910"/>
      <c r="AD910"/>
      <c r="AE910"/>
      <c r="AF910"/>
      <c r="AG910"/>
      <c r="AH910"/>
      <c r="AI910"/>
      <c r="AJ910"/>
      <c r="AK910"/>
      <c r="AL910"/>
      <c r="AM910"/>
      <c r="AN910"/>
      <c r="AO910"/>
      <c r="AP910"/>
      <c r="AQ910"/>
      <c r="AR910"/>
      <c r="AS910"/>
      <c r="AT910"/>
      <c r="AU910"/>
      <c r="AV910"/>
      <c r="AW910"/>
      <c r="AX910"/>
      <c r="AY910"/>
      <c r="AZ910"/>
      <c r="BA910"/>
      <c r="BB910"/>
      <c r="BC910"/>
      <c r="BD910"/>
      <c r="BE910"/>
      <c r="BF910"/>
      <c r="BG910"/>
      <c r="BH910"/>
      <c r="BI910"/>
      <c r="BJ910"/>
      <c r="BK910"/>
      <c r="BL910"/>
      <c r="BM910"/>
      <c r="BN910"/>
      <c r="BO910"/>
      <c r="BP910"/>
      <c r="BQ910"/>
      <c r="BR910"/>
      <c r="BS910"/>
      <c r="BT910"/>
      <c r="BU910"/>
      <c r="BV910"/>
      <c r="BW910"/>
      <c r="BX910"/>
      <c r="BY910"/>
      <c r="BZ910"/>
      <c r="CA910"/>
      <c r="CB910"/>
      <c r="CC910"/>
      <c r="CD910"/>
      <c r="CE910"/>
      <c r="CF910"/>
      <c r="CG910"/>
      <c r="CH910"/>
      <c r="CI910"/>
      <c r="CJ910"/>
      <c r="CK910"/>
      <c r="CL910"/>
      <c r="CN910"/>
    </row>
    <row r="911" spans="9:92" x14ac:dyDescent="0.35">
      <c r="I911"/>
      <c r="J911"/>
      <c r="R911"/>
      <c r="S911"/>
      <c r="T911"/>
      <c r="U911"/>
      <c r="V911"/>
      <c r="W911"/>
      <c r="X911"/>
      <c r="Y911"/>
      <c r="Z911"/>
      <c r="AA911"/>
      <c r="AB911"/>
      <c r="AC911"/>
      <c r="AD911"/>
      <c r="AE911"/>
      <c r="AF911"/>
      <c r="AG911"/>
      <c r="AH911"/>
      <c r="AI911"/>
      <c r="AJ911"/>
      <c r="AK911"/>
      <c r="AL911"/>
      <c r="AM911"/>
      <c r="AN911"/>
      <c r="AO911"/>
      <c r="AP911"/>
      <c r="AQ911"/>
      <c r="AR911"/>
      <c r="AS911"/>
      <c r="AT911"/>
      <c r="AU911"/>
      <c r="AV911"/>
      <c r="AW911"/>
      <c r="AX911"/>
      <c r="AY911"/>
      <c r="AZ911"/>
      <c r="BA911"/>
      <c r="BB911"/>
      <c r="BC911"/>
      <c r="BD911"/>
      <c r="BE911"/>
      <c r="BF911"/>
      <c r="BG911"/>
      <c r="BH911"/>
      <c r="BI911"/>
      <c r="BJ911"/>
      <c r="BK911"/>
      <c r="BL911"/>
      <c r="BM911"/>
      <c r="BN911"/>
      <c r="BO911"/>
      <c r="BP911"/>
      <c r="BQ911"/>
      <c r="BR911"/>
      <c r="BS911"/>
      <c r="BT911"/>
      <c r="BU911"/>
      <c r="BV911"/>
      <c r="BW911"/>
      <c r="BX911"/>
      <c r="BY911"/>
      <c r="BZ911"/>
      <c r="CA911"/>
      <c r="CB911"/>
      <c r="CC911"/>
      <c r="CD911"/>
      <c r="CE911"/>
      <c r="CF911"/>
      <c r="CG911"/>
      <c r="CH911"/>
      <c r="CI911"/>
      <c r="CJ911"/>
      <c r="CK911"/>
      <c r="CL911"/>
      <c r="CN911"/>
    </row>
    <row r="912" spans="9:92" x14ac:dyDescent="0.35">
      <c r="I912"/>
      <c r="J912"/>
      <c r="R912"/>
      <c r="S912"/>
      <c r="T912"/>
      <c r="U912"/>
      <c r="V912"/>
      <c r="W912"/>
      <c r="X912"/>
      <c r="Y912"/>
      <c r="Z912"/>
      <c r="AA912"/>
      <c r="AB912"/>
      <c r="AC912"/>
      <c r="AD912"/>
      <c r="AE912"/>
      <c r="AF912"/>
      <c r="AG912"/>
      <c r="AH912"/>
      <c r="AI912"/>
      <c r="AJ912"/>
      <c r="AK912"/>
      <c r="AL912"/>
      <c r="AM912"/>
      <c r="AN912"/>
      <c r="AO912"/>
      <c r="AP912"/>
      <c r="AQ912"/>
      <c r="AR912"/>
      <c r="AS912"/>
      <c r="AT912"/>
      <c r="AU912"/>
      <c r="AV912"/>
      <c r="AW912"/>
      <c r="AX912"/>
      <c r="AY912"/>
      <c r="AZ912"/>
      <c r="BA912"/>
      <c r="BB912"/>
      <c r="BC912"/>
      <c r="BD912"/>
      <c r="BE912"/>
      <c r="BF912"/>
      <c r="BG912"/>
      <c r="BH912"/>
      <c r="BI912"/>
      <c r="BJ912"/>
      <c r="BK912"/>
      <c r="BL912"/>
      <c r="BM912"/>
      <c r="BN912"/>
      <c r="BO912"/>
      <c r="BP912"/>
      <c r="BQ912"/>
      <c r="BR912"/>
      <c r="BS912"/>
      <c r="BT912"/>
      <c r="BU912"/>
      <c r="BV912"/>
      <c r="BW912"/>
      <c r="BX912"/>
      <c r="BY912"/>
      <c r="BZ912"/>
      <c r="CA912"/>
      <c r="CB912"/>
      <c r="CC912"/>
      <c r="CD912"/>
      <c r="CE912"/>
      <c r="CF912"/>
      <c r="CG912"/>
      <c r="CH912"/>
      <c r="CI912"/>
      <c r="CJ912"/>
      <c r="CK912"/>
      <c r="CL912"/>
      <c r="CN912"/>
    </row>
    <row r="913" spans="9:92" x14ac:dyDescent="0.35">
      <c r="I913"/>
      <c r="J913"/>
      <c r="R913"/>
      <c r="S913"/>
      <c r="T913"/>
      <c r="U913"/>
      <c r="V913"/>
      <c r="W913"/>
      <c r="X913"/>
      <c r="Y913"/>
      <c r="Z913"/>
      <c r="AA913"/>
      <c r="AB913"/>
      <c r="AC913"/>
      <c r="AD913"/>
      <c r="AE913"/>
      <c r="AF913"/>
      <c r="AG913"/>
      <c r="AH913"/>
      <c r="AI913"/>
      <c r="AJ913"/>
      <c r="AK913"/>
      <c r="AL913"/>
      <c r="AM913"/>
      <c r="AN913"/>
      <c r="AO913"/>
      <c r="AP913"/>
      <c r="AQ913"/>
      <c r="AR913"/>
      <c r="AS913"/>
      <c r="AT913"/>
      <c r="AU913"/>
      <c r="AV913"/>
      <c r="AW913"/>
      <c r="AX913"/>
      <c r="AY913"/>
      <c r="AZ913"/>
      <c r="BA913"/>
      <c r="BB913"/>
      <c r="BC913"/>
      <c r="BD913"/>
      <c r="BE913"/>
      <c r="BF913"/>
      <c r="BG913"/>
      <c r="BH913"/>
      <c r="BI913"/>
      <c r="BJ913"/>
      <c r="BK913"/>
      <c r="BL913"/>
      <c r="BM913"/>
      <c r="BN913"/>
      <c r="BO913"/>
      <c r="BP913"/>
      <c r="BQ913"/>
      <c r="BR913"/>
      <c r="BS913"/>
      <c r="BT913"/>
      <c r="BU913"/>
      <c r="BV913"/>
      <c r="BW913"/>
      <c r="BX913"/>
      <c r="BY913"/>
      <c r="BZ913"/>
      <c r="CA913"/>
      <c r="CB913"/>
      <c r="CC913"/>
      <c r="CD913"/>
      <c r="CE913"/>
      <c r="CF913"/>
      <c r="CG913"/>
      <c r="CH913"/>
      <c r="CI913"/>
      <c r="CJ913"/>
      <c r="CK913"/>
      <c r="CL913"/>
      <c r="CN913"/>
    </row>
    <row r="914" spans="9:92" x14ac:dyDescent="0.35">
      <c r="I914"/>
      <c r="J914"/>
      <c r="R914"/>
      <c r="S914"/>
      <c r="T914"/>
      <c r="U914"/>
      <c r="V914"/>
      <c r="W914"/>
      <c r="X914"/>
      <c r="Y914"/>
      <c r="Z914"/>
      <c r="AA914"/>
      <c r="AB914"/>
      <c r="AC914"/>
      <c r="AD914"/>
      <c r="AE914"/>
      <c r="AF914"/>
      <c r="AG914"/>
      <c r="AH914"/>
      <c r="AI914"/>
      <c r="AJ914"/>
      <c r="AK914"/>
      <c r="AL914"/>
      <c r="AM914"/>
      <c r="AN914"/>
      <c r="AO914"/>
      <c r="AP914"/>
      <c r="AQ914"/>
      <c r="AR914"/>
      <c r="AS914"/>
      <c r="AT914"/>
      <c r="AU914"/>
      <c r="AV914"/>
      <c r="AW914"/>
      <c r="AX914"/>
      <c r="AY914"/>
      <c r="AZ914"/>
      <c r="BA914"/>
      <c r="BB914"/>
      <c r="BC914"/>
      <c r="BD914"/>
      <c r="BE914"/>
      <c r="BF914"/>
      <c r="BG914"/>
      <c r="BH914"/>
      <c r="BI914"/>
      <c r="BJ914"/>
      <c r="BK914"/>
      <c r="BL914"/>
      <c r="BM914"/>
      <c r="BN914"/>
      <c r="BO914"/>
      <c r="BP914"/>
      <c r="BQ914"/>
      <c r="BR914"/>
      <c r="BS914"/>
      <c r="BT914"/>
      <c r="BU914"/>
      <c r="BV914"/>
      <c r="BW914"/>
      <c r="BX914"/>
      <c r="BY914"/>
      <c r="BZ914"/>
      <c r="CA914"/>
      <c r="CB914"/>
      <c r="CC914"/>
      <c r="CD914"/>
      <c r="CE914"/>
      <c r="CF914"/>
      <c r="CG914"/>
      <c r="CH914"/>
      <c r="CI914"/>
      <c r="CJ914"/>
      <c r="CK914"/>
      <c r="CL914"/>
      <c r="CN914"/>
    </row>
    <row r="915" spans="9:92" x14ac:dyDescent="0.35">
      <c r="I915"/>
      <c r="J915"/>
      <c r="R915"/>
      <c r="S915"/>
      <c r="T915"/>
      <c r="U915"/>
      <c r="V915"/>
      <c r="W915"/>
      <c r="X915"/>
      <c r="Y915"/>
      <c r="Z915"/>
      <c r="AA915"/>
      <c r="AB915"/>
      <c r="AC915"/>
      <c r="AD915"/>
      <c r="AE915"/>
      <c r="AF915"/>
      <c r="AG915"/>
      <c r="AH915"/>
      <c r="AI915"/>
      <c r="AJ915"/>
      <c r="AK915"/>
      <c r="AL915"/>
      <c r="AM915"/>
      <c r="AN915"/>
      <c r="AO915"/>
      <c r="AP915"/>
      <c r="AQ915"/>
      <c r="AR915"/>
      <c r="AS915"/>
      <c r="AT915"/>
      <c r="AU915"/>
      <c r="AV915"/>
      <c r="AW915"/>
      <c r="AX915"/>
      <c r="AY915"/>
      <c r="AZ915"/>
      <c r="BA915"/>
      <c r="BB915"/>
      <c r="BC915"/>
      <c r="BD915"/>
      <c r="BE915"/>
      <c r="BF915"/>
      <c r="BG915"/>
      <c r="BH915"/>
      <c r="BI915"/>
      <c r="BJ915"/>
      <c r="BK915"/>
      <c r="BL915"/>
      <c r="BM915"/>
      <c r="BN915"/>
      <c r="BO915"/>
      <c r="BP915"/>
      <c r="BQ915"/>
      <c r="BR915"/>
      <c r="BS915"/>
      <c r="BT915"/>
      <c r="BU915"/>
      <c r="BV915"/>
      <c r="BW915"/>
      <c r="BX915"/>
      <c r="BY915"/>
      <c r="BZ915"/>
      <c r="CA915"/>
      <c r="CB915"/>
      <c r="CC915"/>
      <c r="CD915"/>
      <c r="CE915"/>
      <c r="CF915"/>
      <c r="CG915"/>
      <c r="CH915"/>
      <c r="CI915"/>
      <c r="CJ915"/>
      <c r="CK915"/>
      <c r="CL915"/>
      <c r="CN915"/>
    </row>
    <row r="916" spans="9:92" x14ac:dyDescent="0.35">
      <c r="I916"/>
      <c r="J916"/>
      <c r="R916"/>
      <c r="S916"/>
      <c r="T916"/>
      <c r="U916"/>
      <c r="V916"/>
      <c r="W916"/>
      <c r="X916"/>
      <c r="Y916"/>
      <c r="Z916"/>
      <c r="AA916"/>
      <c r="AB916"/>
      <c r="AC916"/>
      <c r="AD916"/>
      <c r="AE916"/>
      <c r="AF916"/>
      <c r="AG916"/>
      <c r="AH916"/>
      <c r="AI916"/>
      <c r="AJ916"/>
      <c r="AK916"/>
      <c r="AL916"/>
      <c r="AM916"/>
      <c r="AN916"/>
      <c r="AO916"/>
      <c r="AP916"/>
      <c r="AQ916"/>
      <c r="AR916"/>
      <c r="AS916"/>
      <c r="AT916"/>
      <c r="AU916"/>
      <c r="AV916"/>
      <c r="AW916"/>
      <c r="AX916"/>
      <c r="AY916"/>
      <c r="AZ916"/>
      <c r="BA916"/>
      <c r="BB916"/>
      <c r="BC916"/>
      <c r="BD916"/>
      <c r="BE916"/>
      <c r="BF916"/>
      <c r="BG916"/>
      <c r="BH916"/>
      <c r="BI916"/>
      <c r="BJ916"/>
      <c r="BK916"/>
      <c r="BL916"/>
      <c r="BM916"/>
      <c r="BN916"/>
      <c r="BO916"/>
      <c r="BP916"/>
      <c r="BQ916"/>
      <c r="BR916"/>
      <c r="BS916"/>
      <c r="BT916"/>
      <c r="BU916"/>
      <c r="BV916"/>
      <c r="BW916"/>
      <c r="BX916"/>
      <c r="BY916"/>
      <c r="BZ916"/>
      <c r="CA916"/>
      <c r="CB916"/>
      <c r="CC916"/>
      <c r="CD916"/>
      <c r="CE916"/>
      <c r="CF916"/>
      <c r="CG916"/>
      <c r="CH916"/>
      <c r="CI916"/>
      <c r="CJ916"/>
      <c r="CK916"/>
      <c r="CL916"/>
      <c r="CN916"/>
    </row>
    <row r="917" spans="9:92" x14ac:dyDescent="0.35">
      <c r="I917"/>
      <c r="J917"/>
      <c r="R917"/>
      <c r="S917"/>
      <c r="T917"/>
      <c r="U917"/>
      <c r="V917"/>
      <c r="W917"/>
      <c r="X917"/>
      <c r="Y917"/>
      <c r="Z917"/>
      <c r="AA917"/>
      <c r="AB917"/>
      <c r="AC917"/>
      <c r="AD917"/>
      <c r="AE917"/>
      <c r="AF917"/>
      <c r="AG917"/>
      <c r="AH917"/>
      <c r="AI917"/>
      <c r="AJ917"/>
      <c r="AK917"/>
      <c r="AL917"/>
      <c r="AM917"/>
      <c r="AN917"/>
      <c r="AO917"/>
      <c r="AP917"/>
      <c r="AQ917"/>
      <c r="AR917"/>
      <c r="AS917"/>
      <c r="AT917"/>
      <c r="AU917"/>
      <c r="AV917"/>
      <c r="AW917"/>
      <c r="AX917"/>
      <c r="AY917"/>
      <c r="AZ917"/>
      <c r="BA917"/>
      <c r="BB917"/>
      <c r="BC917"/>
      <c r="BD917"/>
      <c r="BE917"/>
      <c r="BF917"/>
      <c r="BG917"/>
      <c r="BH917"/>
      <c r="BI917"/>
      <c r="BJ917"/>
      <c r="BK917"/>
      <c r="BL917"/>
      <c r="BM917"/>
      <c r="BN917"/>
      <c r="BO917"/>
      <c r="BP917"/>
      <c r="BQ917"/>
      <c r="BR917"/>
      <c r="BS917"/>
      <c r="BT917"/>
      <c r="BU917"/>
      <c r="BV917"/>
      <c r="BW917"/>
      <c r="BX917"/>
      <c r="BY917"/>
      <c r="BZ917"/>
      <c r="CA917"/>
      <c r="CB917"/>
      <c r="CC917"/>
      <c r="CD917"/>
      <c r="CE917"/>
      <c r="CF917"/>
      <c r="CG917"/>
      <c r="CH917"/>
      <c r="CI917"/>
      <c r="CJ917"/>
      <c r="CK917"/>
      <c r="CL917"/>
      <c r="CN917"/>
    </row>
    <row r="918" spans="9:92" x14ac:dyDescent="0.35">
      <c r="I918"/>
      <c r="J918"/>
      <c r="R918"/>
      <c r="S918"/>
      <c r="T918"/>
      <c r="U918"/>
      <c r="V918"/>
      <c r="W918"/>
      <c r="X918"/>
      <c r="Y918"/>
      <c r="Z918"/>
      <c r="AA918"/>
      <c r="AB918"/>
      <c r="AC918"/>
      <c r="AD918"/>
      <c r="AE918"/>
      <c r="AF918"/>
      <c r="AG918"/>
      <c r="AH918"/>
      <c r="AI918"/>
      <c r="AJ918"/>
      <c r="AK918"/>
      <c r="AL918"/>
      <c r="AM918"/>
      <c r="AN918"/>
      <c r="AO918"/>
      <c r="AP918"/>
      <c r="AQ918"/>
      <c r="AR918"/>
      <c r="AS918"/>
      <c r="AT918"/>
      <c r="AU918"/>
      <c r="AV918"/>
      <c r="AW918"/>
      <c r="AX918"/>
      <c r="AY918"/>
      <c r="AZ918"/>
      <c r="BA918"/>
      <c r="BB918"/>
      <c r="BC918"/>
      <c r="BD918"/>
      <c r="BE918"/>
      <c r="BF918"/>
      <c r="BG918"/>
      <c r="BH918"/>
      <c r="BI918"/>
      <c r="BJ918"/>
      <c r="BK918"/>
      <c r="BL918"/>
      <c r="BM918"/>
      <c r="BN918"/>
      <c r="BO918"/>
      <c r="BP918"/>
      <c r="BQ918"/>
      <c r="BR918"/>
      <c r="BS918"/>
      <c r="BT918"/>
      <c r="BU918"/>
      <c r="BV918"/>
      <c r="BW918"/>
      <c r="BX918"/>
      <c r="BY918"/>
      <c r="BZ918"/>
      <c r="CA918"/>
      <c r="CB918"/>
      <c r="CC918"/>
      <c r="CD918"/>
      <c r="CE918"/>
      <c r="CF918"/>
      <c r="CG918"/>
      <c r="CH918"/>
      <c r="CI918"/>
      <c r="CJ918"/>
      <c r="CK918"/>
      <c r="CL918"/>
      <c r="CN918"/>
    </row>
    <row r="919" spans="9:92" x14ac:dyDescent="0.35">
      <c r="I919"/>
      <c r="J919"/>
      <c r="R919"/>
      <c r="S919"/>
      <c r="T919"/>
      <c r="U919"/>
      <c r="V919"/>
      <c r="W919"/>
      <c r="X919"/>
      <c r="Y919"/>
      <c r="Z919"/>
      <c r="AA919"/>
      <c r="AB919"/>
      <c r="AC919"/>
      <c r="AD919"/>
      <c r="AE919"/>
      <c r="AF919"/>
      <c r="AG919"/>
      <c r="AH919"/>
      <c r="AI919"/>
      <c r="AJ919"/>
      <c r="AK919"/>
      <c r="AL919"/>
      <c r="AM919"/>
      <c r="AN919"/>
      <c r="AO919"/>
      <c r="AP919"/>
      <c r="AQ919"/>
      <c r="AR919"/>
      <c r="AS919"/>
      <c r="AT919"/>
      <c r="AU919"/>
      <c r="AV919"/>
      <c r="AW919"/>
      <c r="AX919"/>
      <c r="AY919"/>
      <c r="AZ919"/>
      <c r="BA919"/>
      <c r="BB919"/>
      <c r="BC919"/>
      <c r="BD919"/>
      <c r="BE919"/>
      <c r="BF919"/>
      <c r="BG919"/>
      <c r="BH919"/>
      <c r="BI919"/>
      <c r="BJ919"/>
      <c r="BK919"/>
      <c r="BL919"/>
      <c r="BM919"/>
      <c r="BN919"/>
      <c r="BO919"/>
      <c r="BP919"/>
      <c r="BQ919"/>
      <c r="BR919"/>
      <c r="BS919"/>
      <c r="BT919"/>
      <c r="BU919"/>
      <c r="BV919"/>
      <c r="BW919"/>
      <c r="BX919"/>
      <c r="BY919"/>
      <c r="BZ919"/>
      <c r="CA919"/>
      <c r="CB919"/>
      <c r="CC919"/>
      <c r="CD919"/>
      <c r="CE919"/>
      <c r="CF919"/>
      <c r="CG919"/>
      <c r="CH919"/>
      <c r="CI919"/>
      <c r="CJ919"/>
      <c r="CK919"/>
      <c r="CL919"/>
      <c r="CN919"/>
    </row>
    <row r="920" spans="9:92" x14ac:dyDescent="0.35">
      <c r="I920"/>
      <c r="J920"/>
      <c r="R920"/>
      <c r="S920"/>
      <c r="T920"/>
      <c r="U920"/>
      <c r="V920"/>
      <c r="W920"/>
      <c r="X920"/>
      <c r="Y920"/>
      <c r="Z920"/>
      <c r="AA920"/>
      <c r="AB920"/>
      <c r="AC920"/>
      <c r="AD920"/>
      <c r="AE920"/>
      <c r="AF920"/>
      <c r="AG920"/>
      <c r="AH920"/>
      <c r="AI920"/>
      <c r="AJ920"/>
      <c r="AK920"/>
      <c r="AL920"/>
      <c r="AM920"/>
      <c r="AN920"/>
      <c r="AO920"/>
      <c r="AP920"/>
      <c r="AQ920"/>
      <c r="AR920"/>
      <c r="AS920"/>
      <c r="AT920"/>
      <c r="AU920"/>
      <c r="AV920"/>
      <c r="AW920"/>
      <c r="AX920"/>
      <c r="AY920"/>
      <c r="AZ920"/>
      <c r="BA920"/>
      <c r="BB920"/>
      <c r="BC920"/>
      <c r="BD920"/>
      <c r="BE920"/>
      <c r="BF920"/>
      <c r="BG920"/>
      <c r="BH920"/>
      <c r="BI920"/>
      <c r="BJ920"/>
      <c r="BK920"/>
      <c r="BL920"/>
      <c r="BM920"/>
      <c r="BN920"/>
      <c r="BO920"/>
      <c r="BP920"/>
      <c r="BQ920"/>
      <c r="BR920"/>
      <c r="BS920"/>
      <c r="BT920"/>
      <c r="BU920"/>
      <c r="BV920"/>
      <c r="BW920"/>
      <c r="BX920"/>
      <c r="BY920"/>
      <c r="BZ920"/>
      <c r="CA920"/>
      <c r="CB920"/>
      <c r="CC920"/>
      <c r="CD920"/>
      <c r="CE920"/>
      <c r="CF920"/>
      <c r="CG920"/>
      <c r="CH920"/>
      <c r="CI920"/>
      <c r="CJ920"/>
      <c r="CK920"/>
      <c r="CL920"/>
      <c r="CN920"/>
    </row>
    <row r="921" spans="9:92" x14ac:dyDescent="0.35">
      <c r="I921"/>
      <c r="J921"/>
      <c r="R921"/>
      <c r="S921"/>
      <c r="T921"/>
      <c r="U921"/>
      <c r="V921"/>
      <c r="W921"/>
      <c r="X921"/>
      <c r="Y921"/>
      <c r="Z921"/>
      <c r="AA921"/>
      <c r="AB921"/>
      <c r="AC921"/>
      <c r="AD921"/>
      <c r="AE921"/>
      <c r="AF921"/>
      <c r="AG921"/>
      <c r="AH921"/>
      <c r="AI921"/>
      <c r="AJ921"/>
      <c r="AK921"/>
      <c r="AL921"/>
      <c r="AM921"/>
      <c r="AN921"/>
      <c r="AO921"/>
      <c r="AP921"/>
      <c r="AQ921"/>
      <c r="AR921"/>
      <c r="AS921"/>
      <c r="AT921"/>
      <c r="AU921"/>
      <c r="AV921"/>
      <c r="AW921"/>
      <c r="AX921"/>
      <c r="AY921"/>
      <c r="AZ921"/>
      <c r="BA921"/>
      <c r="BB921"/>
      <c r="BC921"/>
      <c r="BD921"/>
      <c r="BE921"/>
      <c r="BF921"/>
      <c r="BG921"/>
      <c r="BH921"/>
      <c r="BI921"/>
      <c r="BJ921"/>
      <c r="BK921"/>
      <c r="BL921"/>
      <c r="BM921"/>
      <c r="BN921"/>
      <c r="BO921"/>
      <c r="BP921"/>
      <c r="BQ921"/>
      <c r="BR921"/>
      <c r="BS921"/>
      <c r="BT921"/>
      <c r="BU921"/>
      <c r="BV921"/>
      <c r="BW921"/>
      <c r="BX921"/>
      <c r="BY921"/>
      <c r="BZ921"/>
      <c r="CA921"/>
      <c r="CB921"/>
      <c r="CC921"/>
      <c r="CD921"/>
      <c r="CE921"/>
      <c r="CF921"/>
      <c r="CG921"/>
      <c r="CH921"/>
      <c r="CI921"/>
      <c r="CJ921"/>
      <c r="CK921"/>
      <c r="CL921"/>
      <c r="CN921"/>
    </row>
    <row r="922" spans="9:92" x14ac:dyDescent="0.35">
      <c r="I922"/>
      <c r="J922"/>
      <c r="R922"/>
      <c r="S922"/>
      <c r="T922"/>
      <c r="U922"/>
      <c r="V922"/>
      <c r="W922"/>
      <c r="X922"/>
      <c r="Y922"/>
      <c r="Z922"/>
      <c r="AA922"/>
      <c r="AB922"/>
      <c r="AC922"/>
      <c r="AD922"/>
      <c r="AE922"/>
      <c r="AF922"/>
      <c r="AG922"/>
      <c r="AH922"/>
      <c r="AI922"/>
      <c r="AJ922"/>
      <c r="AK922"/>
      <c r="AL922"/>
      <c r="AM922"/>
      <c r="AN922"/>
      <c r="AO922"/>
      <c r="AP922"/>
      <c r="AQ922"/>
      <c r="AR922"/>
      <c r="AS922"/>
      <c r="AT922"/>
      <c r="AU922"/>
      <c r="AV922"/>
      <c r="AW922"/>
      <c r="AX922"/>
      <c r="AY922"/>
      <c r="AZ922"/>
      <c r="BA922"/>
      <c r="BB922"/>
      <c r="BC922"/>
      <c r="BD922"/>
      <c r="BE922"/>
      <c r="BF922"/>
      <c r="BG922"/>
      <c r="BH922"/>
      <c r="BI922"/>
      <c r="BJ922"/>
      <c r="BK922"/>
      <c r="BL922"/>
      <c r="BM922"/>
      <c r="BN922"/>
      <c r="BO922"/>
      <c r="BP922"/>
      <c r="BQ922"/>
      <c r="BR922"/>
      <c r="BS922"/>
      <c r="BT922"/>
      <c r="BU922"/>
      <c r="BV922"/>
      <c r="BW922"/>
      <c r="BX922"/>
      <c r="BY922"/>
      <c r="BZ922"/>
      <c r="CA922"/>
      <c r="CB922"/>
      <c r="CC922"/>
      <c r="CD922"/>
      <c r="CE922"/>
      <c r="CF922"/>
      <c r="CG922"/>
      <c r="CH922"/>
      <c r="CI922"/>
      <c r="CJ922"/>
      <c r="CK922"/>
      <c r="CL922"/>
      <c r="CN922"/>
    </row>
    <row r="923" spans="9:92" x14ac:dyDescent="0.35">
      <c r="I923"/>
      <c r="J923"/>
      <c r="R923"/>
      <c r="S923"/>
      <c r="T923"/>
      <c r="U923"/>
      <c r="V923"/>
      <c r="W923"/>
      <c r="X923"/>
      <c r="Y923"/>
      <c r="Z923"/>
      <c r="AA923"/>
      <c r="AB923"/>
      <c r="AC923"/>
      <c r="AD923"/>
      <c r="AE923"/>
      <c r="AF923"/>
      <c r="AG923"/>
      <c r="AH923"/>
      <c r="AI923"/>
      <c r="AJ923"/>
      <c r="AK923"/>
      <c r="AL923"/>
      <c r="AM923"/>
      <c r="AN923"/>
      <c r="AO923"/>
      <c r="AP923"/>
      <c r="AQ923"/>
      <c r="AR923"/>
      <c r="AS923"/>
      <c r="AT923"/>
      <c r="AU923"/>
      <c r="AV923"/>
      <c r="AW923"/>
      <c r="AX923"/>
      <c r="AY923"/>
      <c r="AZ923"/>
      <c r="BA923"/>
      <c r="BB923"/>
      <c r="BC923"/>
      <c r="BD923"/>
      <c r="BE923"/>
      <c r="BF923"/>
      <c r="BG923"/>
      <c r="BH923"/>
      <c r="BI923"/>
      <c r="BJ923"/>
      <c r="BK923"/>
      <c r="BL923"/>
      <c r="BM923"/>
      <c r="BN923"/>
      <c r="BO923"/>
      <c r="BP923"/>
      <c r="BQ923"/>
      <c r="BR923"/>
      <c r="BS923"/>
      <c r="BT923"/>
      <c r="BU923"/>
      <c r="BV923"/>
      <c r="BW923"/>
      <c r="BX923"/>
      <c r="BY923"/>
      <c r="BZ923"/>
      <c r="CA923"/>
      <c r="CB923"/>
      <c r="CC923"/>
      <c r="CD923"/>
      <c r="CE923"/>
      <c r="CF923"/>
      <c r="CG923"/>
      <c r="CH923"/>
      <c r="CI923"/>
      <c r="CJ923"/>
      <c r="CK923"/>
      <c r="CL923"/>
      <c r="CN923"/>
    </row>
    <row r="924" spans="9:92" x14ac:dyDescent="0.35">
      <c r="I924"/>
      <c r="J924"/>
      <c r="R924"/>
      <c r="S924"/>
      <c r="T924"/>
      <c r="U924"/>
      <c r="V924"/>
      <c r="W924"/>
      <c r="X924"/>
      <c r="Y924"/>
      <c r="Z924"/>
      <c r="AA924"/>
      <c r="AB924"/>
      <c r="AC924"/>
      <c r="AD924"/>
      <c r="AE924"/>
      <c r="AF924"/>
      <c r="AG924"/>
      <c r="AH924"/>
      <c r="AI924"/>
      <c r="AJ924"/>
      <c r="AK924"/>
      <c r="AL924"/>
      <c r="AM924"/>
      <c r="AN924"/>
      <c r="AO924"/>
      <c r="AP924"/>
      <c r="AQ924"/>
      <c r="AR924"/>
      <c r="AS924"/>
      <c r="AT924"/>
      <c r="AU924"/>
      <c r="AV924"/>
      <c r="AW924"/>
      <c r="AX924"/>
      <c r="AY924"/>
      <c r="AZ924"/>
      <c r="BA924"/>
      <c r="BB924"/>
      <c r="BC924"/>
      <c r="BD924"/>
      <c r="BE924"/>
      <c r="BF924"/>
      <c r="BG924"/>
      <c r="BH924"/>
      <c r="BI924"/>
      <c r="BJ924"/>
      <c r="BK924"/>
      <c r="BL924"/>
      <c r="BM924"/>
      <c r="BN924"/>
      <c r="BO924"/>
      <c r="BP924"/>
      <c r="BQ924"/>
      <c r="BR924"/>
      <c r="BS924"/>
      <c r="BT924"/>
      <c r="BU924"/>
      <c r="BV924"/>
      <c r="BW924"/>
      <c r="BX924"/>
      <c r="BY924"/>
      <c r="BZ924"/>
      <c r="CA924"/>
      <c r="CB924"/>
      <c r="CC924"/>
      <c r="CD924"/>
      <c r="CE924"/>
      <c r="CF924"/>
      <c r="CG924"/>
      <c r="CH924"/>
      <c r="CI924"/>
      <c r="CJ924"/>
      <c r="CK924"/>
      <c r="CL924"/>
      <c r="CN924"/>
    </row>
    <row r="925" spans="9:92" x14ac:dyDescent="0.35">
      <c r="I925"/>
      <c r="J925"/>
      <c r="R925"/>
      <c r="S925"/>
      <c r="T925"/>
      <c r="U925"/>
      <c r="V925"/>
      <c r="W925"/>
      <c r="X925"/>
      <c r="Y925"/>
      <c r="Z925"/>
      <c r="AA925"/>
      <c r="AB925"/>
      <c r="AC925"/>
      <c r="AD925"/>
      <c r="AE925"/>
      <c r="AF925"/>
      <c r="AG925"/>
      <c r="AH925"/>
      <c r="AI925"/>
      <c r="AJ925"/>
      <c r="AK925"/>
      <c r="AL925"/>
      <c r="AM925"/>
      <c r="AN925"/>
      <c r="AO925"/>
      <c r="AP925"/>
      <c r="AQ925"/>
      <c r="AR925"/>
      <c r="AS925"/>
      <c r="AT925"/>
      <c r="AU925"/>
      <c r="AV925"/>
      <c r="AW925"/>
      <c r="AX925"/>
      <c r="AY925"/>
      <c r="AZ925"/>
      <c r="BA925"/>
      <c r="BB925"/>
      <c r="BC925"/>
      <c r="BD925"/>
      <c r="BE925"/>
      <c r="BF925"/>
      <c r="BG925"/>
      <c r="BH925"/>
      <c r="BI925"/>
      <c r="BJ925"/>
      <c r="BK925"/>
      <c r="BL925"/>
      <c r="BM925"/>
      <c r="BN925"/>
      <c r="BO925"/>
      <c r="BP925"/>
      <c r="BQ925"/>
      <c r="BR925"/>
      <c r="BS925"/>
      <c r="BT925"/>
      <c r="BU925"/>
      <c r="BV925"/>
      <c r="BW925"/>
      <c r="BX925"/>
      <c r="BY925"/>
      <c r="BZ925"/>
      <c r="CA925"/>
      <c r="CB925"/>
      <c r="CC925"/>
      <c r="CD925"/>
      <c r="CE925"/>
      <c r="CF925"/>
      <c r="CG925"/>
      <c r="CH925"/>
      <c r="CI925"/>
      <c r="CJ925"/>
      <c r="CK925"/>
      <c r="CL925"/>
      <c r="CN925"/>
    </row>
    <row r="926" spans="9:92" x14ac:dyDescent="0.35">
      <c r="I926"/>
      <c r="J926"/>
      <c r="R926"/>
      <c r="S926"/>
      <c r="T926"/>
      <c r="U926"/>
      <c r="V926"/>
      <c r="W926"/>
      <c r="X926"/>
      <c r="Y926"/>
      <c r="Z926"/>
      <c r="AA926"/>
      <c r="AB926"/>
      <c r="AC926"/>
      <c r="AD926"/>
      <c r="AE926"/>
      <c r="AF926"/>
      <c r="AG926"/>
      <c r="AH926"/>
      <c r="AI926"/>
      <c r="AJ926"/>
      <c r="AK926"/>
      <c r="AL926"/>
      <c r="AM926"/>
      <c r="AN926"/>
      <c r="AO926"/>
      <c r="AP926"/>
      <c r="AQ926"/>
      <c r="AR926"/>
      <c r="AS926"/>
      <c r="AT926"/>
      <c r="AU926"/>
      <c r="AV926"/>
      <c r="AW926"/>
      <c r="AX926"/>
      <c r="AY926"/>
      <c r="AZ926"/>
      <c r="BA926"/>
      <c r="BB926"/>
      <c r="BC926"/>
      <c r="BD926"/>
      <c r="BE926"/>
      <c r="BF926"/>
      <c r="BG926"/>
      <c r="BH926"/>
      <c r="BI926"/>
      <c r="BJ926"/>
      <c r="BK926"/>
      <c r="BL926"/>
      <c r="BM926"/>
      <c r="BN926"/>
      <c r="BO926"/>
      <c r="BP926"/>
      <c r="BQ926"/>
      <c r="BR926"/>
      <c r="BS926"/>
      <c r="BT926"/>
      <c r="BU926"/>
      <c r="BV926"/>
      <c r="BW926"/>
      <c r="BX926"/>
      <c r="BY926"/>
      <c r="BZ926"/>
      <c r="CA926"/>
      <c r="CB926"/>
      <c r="CC926"/>
      <c r="CD926"/>
      <c r="CE926"/>
      <c r="CF926"/>
      <c r="CG926"/>
      <c r="CH926"/>
      <c r="CI926"/>
      <c r="CJ926"/>
      <c r="CK926"/>
      <c r="CL926"/>
      <c r="CN926"/>
    </row>
    <row r="927" spans="9:92" x14ac:dyDescent="0.35">
      <c r="I927"/>
      <c r="J927"/>
      <c r="R927"/>
      <c r="S927"/>
      <c r="T927"/>
      <c r="U927"/>
      <c r="V927"/>
      <c r="W927"/>
      <c r="X927"/>
      <c r="Y927"/>
      <c r="Z927"/>
      <c r="AA927"/>
      <c r="AB927"/>
      <c r="AC927"/>
      <c r="AD927"/>
      <c r="AE927"/>
      <c r="AF927"/>
      <c r="AG927"/>
      <c r="AH927"/>
      <c r="AI927"/>
      <c r="AJ927"/>
      <c r="AK927"/>
      <c r="AL927"/>
      <c r="AM927"/>
      <c r="AN927"/>
      <c r="AO927"/>
      <c r="AP927"/>
      <c r="AQ927"/>
      <c r="AR927"/>
      <c r="AS927"/>
      <c r="AT927"/>
      <c r="AU927"/>
      <c r="AV927"/>
      <c r="AW927"/>
      <c r="AX927"/>
      <c r="AY927"/>
      <c r="AZ927"/>
      <c r="BA927"/>
      <c r="BB927"/>
      <c r="BC927"/>
      <c r="BD927"/>
      <c r="BE927"/>
      <c r="BF927"/>
      <c r="BG927"/>
      <c r="BH927"/>
      <c r="BI927"/>
      <c r="BJ927"/>
      <c r="BK927"/>
      <c r="BL927"/>
      <c r="BM927"/>
      <c r="BN927"/>
      <c r="BO927"/>
      <c r="BP927"/>
      <c r="BQ927"/>
      <c r="BR927"/>
      <c r="BS927"/>
      <c r="BT927"/>
      <c r="BU927"/>
      <c r="BV927"/>
      <c r="BW927"/>
      <c r="BX927"/>
      <c r="BY927"/>
      <c r="BZ927"/>
      <c r="CA927"/>
      <c r="CB927"/>
      <c r="CC927"/>
      <c r="CD927"/>
      <c r="CE927"/>
      <c r="CF927"/>
      <c r="CG927"/>
      <c r="CH927"/>
      <c r="CI927"/>
      <c r="CJ927"/>
      <c r="CK927"/>
      <c r="CL927"/>
      <c r="CN927"/>
    </row>
    <row r="928" spans="9:92" x14ac:dyDescent="0.35">
      <c r="I928"/>
      <c r="J928"/>
      <c r="R928"/>
      <c r="S928"/>
      <c r="T928"/>
      <c r="U928"/>
      <c r="V928"/>
      <c r="W928"/>
      <c r="X928"/>
      <c r="Y928"/>
      <c r="Z928"/>
      <c r="AA928"/>
      <c r="AB928"/>
      <c r="AC928"/>
      <c r="AD928"/>
      <c r="AE928"/>
      <c r="AF928"/>
      <c r="AG928"/>
      <c r="AH928"/>
      <c r="AI928"/>
      <c r="AJ928"/>
      <c r="AK928"/>
      <c r="AL928"/>
      <c r="AM928"/>
      <c r="AN928"/>
      <c r="AO928"/>
      <c r="AP928"/>
      <c r="AQ928"/>
      <c r="AR928"/>
      <c r="AS928"/>
      <c r="AT928"/>
      <c r="AU928"/>
      <c r="AV928"/>
      <c r="AW928"/>
      <c r="AX928"/>
      <c r="AY928"/>
      <c r="AZ928"/>
      <c r="BA928"/>
      <c r="BB928"/>
      <c r="BC928"/>
      <c r="BD928"/>
      <c r="BE928"/>
      <c r="BF928"/>
      <c r="BG928"/>
      <c r="BH928"/>
      <c r="BI928"/>
      <c r="BJ928"/>
      <c r="BK928"/>
      <c r="BL928"/>
      <c r="BM928"/>
      <c r="BN928"/>
      <c r="BO928"/>
      <c r="BP928"/>
      <c r="BQ928"/>
      <c r="BR928"/>
      <c r="BS928"/>
      <c r="BT928"/>
      <c r="BU928"/>
      <c r="BV928"/>
      <c r="BW928"/>
      <c r="BX928"/>
      <c r="BY928"/>
      <c r="BZ928"/>
      <c r="CA928"/>
      <c r="CB928"/>
      <c r="CC928"/>
      <c r="CD928"/>
      <c r="CE928"/>
      <c r="CF928"/>
      <c r="CG928"/>
      <c r="CH928"/>
      <c r="CI928"/>
      <c r="CJ928"/>
      <c r="CK928"/>
      <c r="CL928"/>
      <c r="CN928"/>
    </row>
    <row r="929" spans="9:92" x14ac:dyDescent="0.35">
      <c r="I929"/>
      <c r="J929"/>
      <c r="R929"/>
      <c r="S929"/>
      <c r="T929"/>
      <c r="U929"/>
      <c r="V929"/>
      <c r="W929"/>
      <c r="X929"/>
      <c r="Y929"/>
      <c r="Z929"/>
      <c r="AA929"/>
      <c r="AB929"/>
      <c r="AC929"/>
      <c r="AD929"/>
      <c r="AE929"/>
      <c r="AF929"/>
      <c r="AG929"/>
      <c r="AH929"/>
      <c r="AI929"/>
      <c r="AJ929"/>
      <c r="AK929"/>
      <c r="AL929"/>
      <c r="AM929"/>
      <c r="AN929"/>
      <c r="AO929"/>
      <c r="AP929"/>
      <c r="AQ929"/>
      <c r="AR929"/>
      <c r="AS929"/>
      <c r="AT929"/>
      <c r="AU929"/>
      <c r="AV929"/>
      <c r="AW929"/>
      <c r="AX929"/>
      <c r="AY929"/>
      <c r="AZ929"/>
      <c r="BA929"/>
      <c r="BB929"/>
      <c r="BC929"/>
      <c r="BD929"/>
      <c r="BE929"/>
      <c r="BF929"/>
      <c r="BG929"/>
      <c r="BH929"/>
      <c r="BI929"/>
      <c r="BJ929"/>
      <c r="BK929"/>
      <c r="BL929"/>
      <c r="BM929"/>
      <c r="BN929"/>
      <c r="BO929"/>
      <c r="BP929"/>
      <c r="BQ929"/>
      <c r="BR929"/>
      <c r="BS929"/>
      <c r="BT929"/>
      <c r="BU929"/>
      <c r="BV929"/>
      <c r="BW929"/>
      <c r="BX929"/>
      <c r="BY929"/>
      <c r="BZ929"/>
      <c r="CA929"/>
      <c r="CB929"/>
      <c r="CC929"/>
      <c r="CD929"/>
      <c r="CE929"/>
      <c r="CF929"/>
      <c r="CG929"/>
      <c r="CH929"/>
      <c r="CI929"/>
      <c r="CJ929"/>
      <c r="CK929"/>
      <c r="CL929"/>
      <c r="CN929"/>
    </row>
    <row r="930" spans="9:92" x14ac:dyDescent="0.35">
      <c r="I930"/>
      <c r="J930"/>
      <c r="R930"/>
      <c r="S930"/>
      <c r="T930"/>
      <c r="U930"/>
      <c r="V930"/>
      <c r="W930"/>
      <c r="X930"/>
      <c r="Y930"/>
      <c r="Z930"/>
      <c r="AA930"/>
      <c r="AB930"/>
      <c r="AC930"/>
      <c r="AD930"/>
      <c r="AE930"/>
      <c r="AF930"/>
      <c r="AG930"/>
      <c r="AH930"/>
      <c r="AI930"/>
      <c r="AJ930"/>
      <c r="AK930"/>
      <c r="AL930"/>
      <c r="AM930"/>
      <c r="AN930"/>
      <c r="AO930"/>
      <c r="AP930"/>
      <c r="AQ930"/>
      <c r="AR930"/>
      <c r="AS930"/>
      <c r="AT930"/>
      <c r="AU930"/>
      <c r="AV930"/>
      <c r="AW930"/>
      <c r="AX930"/>
      <c r="AY930"/>
      <c r="AZ930"/>
      <c r="BA930"/>
      <c r="BB930"/>
      <c r="BC930"/>
      <c r="BD930"/>
      <c r="BE930"/>
      <c r="BF930"/>
      <c r="BG930"/>
      <c r="BH930"/>
      <c r="BI930"/>
      <c r="BJ930"/>
      <c r="BK930"/>
      <c r="BL930"/>
      <c r="BM930"/>
      <c r="BN930"/>
      <c r="BO930"/>
      <c r="BP930"/>
      <c r="BQ930"/>
      <c r="BR930"/>
      <c r="BS930"/>
      <c r="BT930"/>
      <c r="BU930"/>
      <c r="BV930"/>
      <c r="BW930"/>
      <c r="BX930"/>
      <c r="BY930"/>
      <c r="BZ930"/>
      <c r="CA930"/>
      <c r="CB930"/>
      <c r="CC930"/>
      <c r="CD930"/>
      <c r="CE930"/>
      <c r="CF930"/>
      <c r="CG930"/>
      <c r="CH930"/>
      <c r="CI930"/>
      <c r="CJ930"/>
      <c r="CK930"/>
      <c r="CL930"/>
      <c r="CN930"/>
    </row>
    <row r="931" spans="9:92" x14ac:dyDescent="0.35">
      <c r="I931"/>
      <c r="J931"/>
      <c r="R931"/>
      <c r="S931"/>
      <c r="T931"/>
      <c r="U931"/>
      <c r="V931"/>
      <c r="W931"/>
      <c r="X931"/>
      <c r="Y931"/>
      <c r="Z931"/>
      <c r="AA931"/>
      <c r="AB931"/>
      <c r="AC931"/>
      <c r="AD931"/>
      <c r="AE931"/>
      <c r="AF931"/>
      <c r="AG931"/>
      <c r="AH931"/>
      <c r="AI931"/>
      <c r="AJ931"/>
      <c r="AK931"/>
      <c r="AL931"/>
      <c r="AM931"/>
      <c r="AN931"/>
      <c r="AO931"/>
      <c r="AP931"/>
      <c r="AQ931"/>
      <c r="AR931"/>
      <c r="AS931"/>
      <c r="AT931"/>
      <c r="AU931"/>
      <c r="AV931"/>
      <c r="AW931"/>
      <c r="AX931"/>
      <c r="AY931"/>
      <c r="AZ931"/>
      <c r="BA931"/>
      <c r="BB931"/>
      <c r="BC931"/>
      <c r="BD931"/>
      <c r="BE931"/>
      <c r="BF931"/>
      <c r="BG931"/>
      <c r="BH931"/>
      <c r="BI931"/>
      <c r="BJ931"/>
      <c r="BK931"/>
      <c r="BL931"/>
      <c r="BM931"/>
      <c r="BN931"/>
      <c r="BO931"/>
      <c r="BP931"/>
      <c r="BQ931"/>
      <c r="BR931"/>
      <c r="BS931"/>
      <c r="BT931"/>
      <c r="BU931"/>
      <c r="BV931"/>
      <c r="BW931"/>
      <c r="BX931"/>
      <c r="BY931"/>
      <c r="BZ931"/>
      <c r="CA931"/>
      <c r="CB931"/>
      <c r="CC931"/>
      <c r="CD931"/>
      <c r="CE931"/>
      <c r="CF931"/>
      <c r="CG931"/>
      <c r="CH931"/>
      <c r="CI931"/>
      <c r="CJ931"/>
      <c r="CK931"/>
      <c r="CL931"/>
      <c r="CN931"/>
    </row>
    <row r="932" spans="9:92" x14ac:dyDescent="0.35">
      <c r="I932"/>
      <c r="J932"/>
      <c r="R932"/>
      <c r="S932"/>
      <c r="T932"/>
      <c r="U932"/>
      <c r="V932"/>
      <c r="W932"/>
      <c r="X932"/>
      <c r="Y932"/>
      <c r="Z932"/>
      <c r="AA932"/>
      <c r="AB932"/>
      <c r="AC932"/>
      <c r="AD932"/>
      <c r="AE932"/>
      <c r="AF932"/>
      <c r="AG932"/>
      <c r="AH932"/>
      <c r="AI932"/>
      <c r="AJ932"/>
      <c r="AK932"/>
      <c r="AL932"/>
      <c r="AM932"/>
      <c r="AN932"/>
      <c r="AO932"/>
      <c r="AP932"/>
      <c r="AQ932"/>
      <c r="AR932"/>
      <c r="AS932"/>
      <c r="AT932"/>
      <c r="AU932"/>
      <c r="AV932"/>
      <c r="AW932"/>
      <c r="AX932"/>
      <c r="AY932"/>
      <c r="AZ932"/>
      <c r="BA932"/>
      <c r="BB932"/>
      <c r="BC932"/>
      <c r="BD932"/>
      <c r="BE932"/>
      <c r="BF932"/>
      <c r="BG932"/>
      <c r="BH932"/>
      <c r="BI932"/>
      <c r="BJ932"/>
      <c r="BK932"/>
      <c r="BL932"/>
      <c r="BM932"/>
      <c r="BN932"/>
      <c r="BO932"/>
      <c r="BP932"/>
      <c r="BQ932"/>
      <c r="BR932"/>
      <c r="BS932"/>
      <c r="BT932"/>
      <c r="BU932"/>
      <c r="BV932"/>
      <c r="BW932"/>
      <c r="BX932"/>
      <c r="BY932"/>
      <c r="BZ932"/>
      <c r="CA932"/>
      <c r="CB932"/>
      <c r="CC932"/>
      <c r="CD932"/>
      <c r="CE932"/>
      <c r="CF932"/>
      <c r="CG932"/>
      <c r="CH932"/>
      <c r="CI932"/>
      <c r="CJ932"/>
      <c r="CK932"/>
      <c r="CL932"/>
      <c r="CN932"/>
    </row>
    <row r="933" spans="9:92" x14ac:dyDescent="0.35">
      <c r="I933"/>
      <c r="J933"/>
      <c r="R933"/>
      <c r="S933"/>
      <c r="T933"/>
      <c r="U933"/>
      <c r="V933"/>
      <c r="W933"/>
      <c r="X933"/>
      <c r="Y933"/>
      <c r="Z933"/>
      <c r="AA933"/>
      <c r="AB933"/>
      <c r="AC933"/>
      <c r="AD933"/>
      <c r="AE933"/>
      <c r="AF933"/>
      <c r="AG933"/>
      <c r="AH933"/>
      <c r="AI933"/>
      <c r="AJ933"/>
      <c r="AK933"/>
      <c r="AL933"/>
      <c r="AM933"/>
      <c r="AN933"/>
      <c r="AO933"/>
      <c r="AP933"/>
      <c r="AQ933"/>
      <c r="AR933"/>
      <c r="AS933"/>
      <c r="AT933"/>
      <c r="AU933"/>
      <c r="AV933"/>
      <c r="AW933"/>
      <c r="AX933"/>
      <c r="AY933"/>
      <c r="AZ933"/>
      <c r="BA933"/>
      <c r="BB933"/>
      <c r="BC933"/>
      <c r="BD933"/>
      <c r="BE933"/>
      <c r="BF933"/>
      <c r="BG933"/>
      <c r="BH933"/>
      <c r="BI933"/>
      <c r="BJ933"/>
      <c r="BK933"/>
      <c r="BL933"/>
      <c r="BM933"/>
      <c r="BN933"/>
      <c r="BO933"/>
      <c r="BP933"/>
      <c r="BQ933"/>
      <c r="BR933"/>
      <c r="BS933"/>
      <c r="BT933"/>
      <c r="BU933"/>
      <c r="BV933"/>
      <c r="BW933"/>
      <c r="BX933"/>
      <c r="BY933"/>
      <c r="BZ933"/>
      <c r="CA933"/>
      <c r="CB933"/>
      <c r="CC933"/>
      <c r="CD933"/>
      <c r="CE933"/>
      <c r="CF933"/>
      <c r="CG933"/>
      <c r="CH933"/>
      <c r="CI933"/>
      <c r="CJ933"/>
      <c r="CK933"/>
      <c r="CL933"/>
      <c r="CN933"/>
    </row>
    <row r="934" spans="9:92" x14ac:dyDescent="0.35">
      <c r="I934"/>
      <c r="J934"/>
      <c r="R934"/>
      <c r="S934"/>
      <c r="T934"/>
      <c r="U934"/>
      <c r="V934"/>
      <c r="W934"/>
      <c r="X934"/>
      <c r="Y934"/>
      <c r="Z934"/>
      <c r="AA934"/>
      <c r="AB934"/>
      <c r="AC934"/>
      <c r="AD934"/>
      <c r="AE934"/>
      <c r="AF934"/>
      <c r="AG934"/>
      <c r="AH934"/>
      <c r="AI934"/>
      <c r="AJ934"/>
      <c r="AK934"/>
      <c r="AL934"/>
      <c r="AM934"/>
      <c r="AN934"/>
      <c r="AO934"/>
      <c r="AP934"/>
      <c r="AQ934"/>
      <c r="AR934"/>
      <c r="AS934"/>
      <c r="AT934"/>
      <c r="AU934"/>
      <c r="AV934"/>
      <c r="AW934"/>
      <c r="AX934"/>
      <c r="AY934"/>
      <c r="AZ934"/>
      <c r="BA934"/>
      <c r="BB934"/>
      <c r="BC934"/>
      <c r="BD934"/>
      <c r="BE934"/>
      <c r="BF934"/>
      <c r="BG934"/>
      <c r="BH934"/>
      <c r="BI934"/>
      <c r="BJ934"/>
      <c r="BK934"/>
      <c r="BL934"/>
      <c r="BM934"/>
      <c r="BN934"/>
      <c r="BO934"/>
      <c r="BP934"/>
      <c r="BQ934"/>
      <c r="BR934"/>
      <c r="BS934"/>
      <c r="BT934"/>
      <c r="BU934"/>
      <c r="BV934"/>
      <c r="BW934"/>
      <c r="BX934"/>
      <c r="BY934"/>
      <c r="BZ934"/>
      <c r="CA934"/>
      <c r="CB934"/>
      <c r="CC934"/>
      <c r="CD934"/>
      <c r="CE934"/>
      <c r="CF934"/>
      <c r="CG934"/>
      <c r="CH934"/>
      <c r="CI934"/>
      <c r="CJ934"/>
      <c r="CK934"/>
      <c r="CL934"/>
      <c r="CN934"/>
    </row>
    <row r="935" spans="9:92" x14ac:dyDescent="0.35">
      <c r="I935"/>
      <c r="J935"/>
      <c r="R935"/>
      <c r="S935"/>
      <c r="T935"/>
      <c r="U935"/>
      <c r="V935"/>
      <c r="W935"/>
      <c r="X935"/>
      <c r="Y935"/>
      <c r="Z935"/>
      <c r="AA935"/>
      <c r="AB935"/>
      <c r="AC935"/>
      <c r="AD935"/>
      <c r="AE935"/>
      <c r="AF935"/>
      <c r="AG935"/>
      <c r="AH935"/>
      <c r="AI935"/>
      <c r="AJ935"/>
      <c r="AK935"/>
      <c r="AL935"/>
      <c r="AM935"/>
      <c r="AN935"/>
      <c r="AO935"/>
      <c r="AP935"/>
      <c r="AQ935"/>
      <c r="AR935"/>
      <c r="AS935"/>
      <c r="AT935"/>
      <c r="AU935"/>
      <c r="AV935"/>
      <c r="AW935"/>
      <c r="AX935"/>
      <c r="AY935"/>
      <c r="AZ935"/>
      <c r="BA935"/>
      <c r="BB935"/>
      <c r="BC935"/>
      <c r="BD935"/>
      <c r="BE935"/>
      <c r="BF935"/>
      <c r="BG935"/>
      <c r="BH935"/>
      <c r="BI935"/>
      <c r="BJ935"/>
      <c r="BK935"/>
      <c r="BL935"/>
      <c r="BM935"/>
      <c r="BN935"/>
      <c r="BO935"/>
      <c r="BP935"/>
      <c r="BQ935"/>
      <c r="BR935"/>
      <c r="BS935"/>
      <c r="BT935"/>
      <c r="BU935"/>
      <c r="BV935"/>
      <c r="BW935"/>
      <c r="BX935"/>
      <c r="BY935"/>
      <c r="BZ935"/>
      <c r="CA935"/>
      <c r="CB935"/>
      <c r="CC935"/>
      <c r="CD935"/>
      <c r="CE935"/>
      <c r="CF935"/>
      <c r="CG935"/>
      <c r="CH935"/>
      <c r="CI935"/>
      <c r="CJ935"/>
      <c r="CK935"/>
      <c r="CL935"/>
      <c r="CN935"/>
    </row>
    <row r="936" spans="9:92" x14ac:dyDescent="0.35">
      <c r="I936"/>
      <c r="J936"/>
      <c r="R936"/>
      <c r="S936"/>
      <c r="T936"/>
      <c r="U936"/>
      <c r="V936"/>
      <c r="W936"/>
      <c r="X936"/>
      <c r="Y936"/>
      <c r="Z936"/>
      <c r="AA936"/>
      <c r="AB936"/>
      <c r="AC936"/>
      <c r="AD936"/>
      <c r="AE936"/>
      <c r="AF936"/>
      <c r="AG936"/>
      <c r="AH936"/>
      <c r="AI936"/>
      <c r="AJ936"/>
      <c r="AK936"/>
      <c r="AL936"/>
      <c r="AM936"/>
      <c r="AN936"/>
      <c r="AO936"/>
      <c r="AP936"/>
      <c r="AQ936"/>
      <c r="AR936"/>
      <c r="AS936"/>
      <c r="AT936"/>
      <c r="AU936"/>
      <c r="AV936"/>
      <c r="AW936"/>
      <c r="AX936"/>
      <c r="AY936"/>
      <c r="AZ936"/>
      <c r="BA936"/>
      <c r="BB936"/>
      <c r="BC936"/>
      <c r="BD936"/>
      <c r="BE936"/>
      <c r="BF936"/>
      <c r="BG936"/>
      <c r="BH936"/>
      <c r="BI936"/>
      <c r="BJ936"/>
      <c r="BK936"/>
      <c r="BL936"/>
      <c r="BM936"/>
      <c r="BN936"/>
      <c r="BO936"/>
      <c r="BP936"/>
      <c r="BQ936"/>
      <c r="BR936"/>
      <c r="BS936"/>
      <c r="BT936"/>
      <c r="BU936"/>
      <c r="BV936"/>
      <c r="BW936"/>
      <c r="BX936"/>
      <c r="BY936"/>
      <c r="BZ936"/>
      <c r="CA936"/>
      <c r="CB936"/>
      <c r="CC936"/>
      <c r="CD936"/>
      <c r="CE936"/>
      <c r="CF936"/>
      <c r="CG936"/>
      <c r="CH936"/>
      <c r="CI936"/>
      <c r="CJ936"/>
      <c r="CK936"/>
      <c r="CL936"/>
      <c r="CN936"/>
    </row>
    <row r="937" spans="9:92" x14ac:dyDescent="0.35">
      <c r="I937"/>
      <c r="J937"/>
      <c r="R937"/>
      <c r="S937"/>
      <c r="T937"/>
      <c r="U937"/>
      <c r="V937"/>
      <c r="W937"/>
      <c r="X937"/>
      <c r="Y937"/>
      <c r="Z937"/>
      <c r="AA937"/>
      <c r="AB937"/>
      <c r="AC937"/>
      <c r="AD937"/>
      <c r="AE937"/>
      <c r="AF937"/>
      <c r="AG937"/>
      <c r="AH937"/>
      <c r="AI937"/>
      <c r="AJ937"/>
      <c r="AK937"/>
      <c r="AL937"/>
      <c r="AM937"/>
      <c r="AN937"/>
      <c r="AO937"/>
      <c r="AP937"/>
      <c r="AQ937"/>
      <c r="AR937"/>
      <c r="AS937"/>
      <c r="AT937"/>
      <c r="AU937"/>
      <c r="AV937"/>
      <c r="AW937"/>
      <c r="AX937"/>
      <c r="AY937"/>
      <c r="AZ937"/>
      <c r="BA937"/>
      <c r="BB937"/>
      <c r="BC937"/>
      <c r="BD937"/>
      <c r="BE937"/>
      <c r="BF937"/>
      <c r="BG937"/>
      <c r="BH937"/>
      <c r="BI937"/>
      <c r="BJ937"/>
      <c r="BK937"/>
      <c r="BL937"/>
      <c r="BM937"/>
      <c r="BN937"/>
      <c r="BO937"/>
      <c r="BP937"/>
      <c r="BQ937"/>
      <c r="BR937"/>
      <c r="BS937"/>
      <c r="BT937"/>
      <c r="BU937"/>
      <c r="BV937"/>
      <c r="BW937"/>
      <c r="BX937"/>
      <c r="BY937"/>
      <c r="BZ937"/>
      <c r="CA937"/>
      <c r="CB937"/>
      <c r="CC937"/>
      <c r="CD937"/>
      <c r="CE937"/>
      <c r="CF937"/>
      <c r="CG937"/>
      <c r="CH937"/>
      <c r="CI937"/>
      <c r="CJ937"/>
      <c r="CK937"/>
      <c r="CL937"/>
      <c r="CN937"/>
    </row>
    <row r="938" spans="9:92" x14ac:dyDescent="0.35">
      <c r="I938"/>
      <c r="J938"/>
      <c r="R938"/>
      <c r="S938"/>
      <c r="T938"/>
      <c r="U938"/>
      <c r="V938"/>
      <c r="W938"/>
      <c r="X938"/>
      <c r="Y938"/>
      <c r="Z938"/>
      <c r="AA938"/>
      <c r="AB938"/>
      <c r="AC938"/>
      <c r="AD938"/>
      <c r="AE938"/>
      <c r="AF938"/>
      <c r="AG938"/>
      <c r="AH938"/>
      <c r="AI938"/>
      <c r="AJ938"/>
      <c r="AK938"/>
      <c r="AL938"/>
      <c r="AM938"/>
      <c r="AN938"/>
      <c r="AO938"/>
      <c r="AP938"/>
      <c r="AQ938"/>
      <c r="AR938"/>
      <c r="AS938"/>
      <c r="AT938"/>
      <c r="AU938"/>
      <c r="AV938"/>
      <c r="AW938"/>
      <c r="AX938"/>
      <c r="AY938"/>
      <c r="AZ938"/>
      <c r="BA938"/>
      <c r="BB938"/>
      <c r="BC938"/>
      <c r="BD938"/>
      <c r="BE938"/>
      <c r="BF938"/>
      <c r="BG938"/>
      <c r="BH938"/>
      <c r="BI938"/>
      <c r="BJ938"/>
      <c r="BK938"/>
      <c r="BL938"/>
      <c r="BM938"/>
      <c r="BN938"/>
      <c r="BO938"/>
      <c r="BP938"/>
      <c r="BQ938"/>
      <c r="BR938"/>
      <c r="BS938"/>
      <c r="BT938"/>
      <c r="BU938"/>
      <c r="BV938"/>
      <c r="BW938"/>
      <c r="BX938"/>
      <c r="BY938"/>
      <c r="BZ938"/>
      <c r="CA938"/>
      <c r="CB938"/>
      <c r="CC938"/>
      <c r="CD938"/>
      <c r="CE938"/>
      <c r="CF938"/>
      <c r="CG938"/>
      <c r="CH938"/>
      <c r="CI938"/>
      <c r="CJ938"/>
      <c r="CK938"/>
      <c r="CL938"/>
      <c r="CN938"/>
    </row>
    <row r="939" spans="9:92" x14ac:dyDescent="0.35">
      <c r="I939"/>
      <c r="J939"/>
      <c r="R939"/>
      <c r="S939"/>
      <c r="T939"/>
      <c r="U939"/>
      <c r="V939"/>
      <c r="W939"/>
      <c r="X939"/>
      <c r="Y939"/>
      <c r="Z939"/>
      <c r="AA939"/>
      <c r="AB939"/>
      <c r="AC939"/>
      <c r="AD939"/>
      <c r="AE939"/>
      <c r="AF939"/>
      <c r="AG939"/>
      <c r="AH939"/>
      <c r="AI939"/>
      <c r="AJ939"/>
      <c r="AK939"/>
      <c r="AL939"/>
      <c r="AM939"/>
      <c r="AN939"/>
      <c r="AO939"/>
      <c r="AP939"/>
      <c r="AQ939"/>
      <c r="AR939"/>
      <c r="AS939"/>
      <c r="AT939"/>
      <c r="AU939"/>
      <c r="AV939"/>
      <c r="AW939"/>
      <c r="AX939"/>
      <c r="AY939"/>
      <c r="AZ939"/>
      <c r="BA939"/>
      <c r="BB939"/>
      <c r="BC939"/>
      <c r="BD939"/>
      <c r="BE939"/>
      <c r="BF939"/>
      <c r="BG939"/>
      <c r="BH939"/>
      <c r="BI939"/>
      <c r="BJ939"/>
      <c r="BK939"/>
      <c r="BL939"/>
      <c r="BM939"/>
      <c r="BN939"/>
      <c r="BO939"/>
      <c r="BP939"/>
      <c r="BQ939"/>
      <c r="BR939"/>
      <c r="BS939"/>
      <c r="BT939"/>
      <c r="BU939"/>
      <c r="BV939"/>
      <c r="BW939"/>
      <c r="BX939"/>
      <c r="BY939"/>
      <c r="BZ939"/>
      <c r="CA939"/>
      <c r="CB939"/>
      <c r="CC939"/>
      <c r="CD939"/>
      <c r="CE939"/>
      <c r="CF939"/>
      <c r="CG939"/>
      <c r="CH939"/>
      <c r="CI939"/>
      <c r="CJ939"/>
      <c r="CK939"/>
      <c r="CL939"/>
      <c r="CN939"/>
    </row>
    <row r="940" spans="9:92" x14ac:dyDescent="0.35">
      <c r="I940"/>
      <c r="J940"/>
      <c r="R940"/>
      <c r="S940"/>
      <c r="T940"/>
      <c r="U940"/>
      <c r="V940"/>
      <c r="W940"/>
      <c r="X940"/>
      <c r="Y940"/>
      <c r="Z940"/>
      <c r="AA940"/>
      <c r="AB940"/>
      <c r="AC940"/>
      <c r="AD940"/>
      <c r="AE940"/>
      <c r="AF940"/>
      <c r="AG940"/>
      <c r="AH940"/>
      <c r="AI940"/>
      <c r="AJ940"/>
      <c r="AK940"/>
      <c r="AL940"/>
      <c r="AM940"/>
      <c r="AN940"/>
      <c r="AO940"/>
      <c r="AP940"/>
      <c r="AQ940"/>
      <c r="AR940"/>
      <c r="AS940"/>
      <c r="AT940"/>
      <c r="AU940"/>
      <c r="AV940"/>
      <c r="AW940"/>
      <c r="AX940"/>
      <c r="AY940"/>
      <c r="AZ940"/>
      <c r="BA940"/>
      <c r="BB940"/>
      <c r="BC940"/>
      <c r="BD940"/>
      <c r="BE940"/>
      <c r="BF940"/>
      <c r="BG940"/>
      <c r="BH940"/>
      <c r="BI940"/>
      <c r="BJ940"/>
      <c r="BK940"/>
      <c r="BL940"/>
      <c r="BM940"/>
      <c r="BN940"/>
      <c r="BO940"/>
      <c r="BP940"/>
      <c r="BQ940"/>
      <c r="BR940"/>
      <c r="BS940"/>
      <c r="BT940"/>
      <c r="BU940"/>
      <c r="BV940"/>
      <c r="BW940"/>
      <c r="BX940"/>
      <c r="BY940"/>
      <c r="BZ940"/>
      <c r="CA940"/>
      <c r="CB940"/>
      <c r="CC940"/>
      <c r="CD940"/>
      <c r="CE940"/>
      <c r="CF940"/>
      <c r="CG940"/>
      <c r="CH940"/>
      <c r="CI940"/>
      <c r="CJ940"/>
      <c r="CK940"/>
      <c r="CL940"/>
      <c r="CN940"/>
    </row>
    <row r="941" spans="9:92" x14ac:dyDescent="0.35">
      <c r="I941"/>
      <c r="J941"/>
      <c r="R941"/>
      <c r="S941"/>
      <c r="T941"/>
      <c r="U941"/>
      <c r="V941"/>
      <c r="W941"/>
      <c r="X941"/>
      <c r="Y941"/>
      <c r="Z941"/>
      <c r="AA941"/>
      <c r="AB941"/>
      <c r="AC941"/>
      <c r="AD941"/>
      <c r="AE941"/>
      <c r="AF941"/>
      <c r="AG941"/>
      <c r="AH941"/>
      <c r="AI941"/>
      <c r="AJ941"/>
      <c r="AK941"/>
      <c r="AL941"/>
      <c r="AM941"/>
      <c r="AN941"/>
      <c r="AO941"/>
      <c r="AP941"/>
      <c r="AQ941"/>
      <c r="AR941"/>
      <c r="AS941"/>
      <c r="AT941"/>
      <c r="AU941"/>
      <c r="AV941"/>
      <c r="AW941"/>
      <c r="AX941"/>
      <c r="AY941"/>
      <c r="AZ941"/>
      <c r="BA941"/>
      <c r="BB941"/>
      <c r="BC941"/>
      <c r="BD941"/>
      <c r="BE941"/>
      <c r="BF941"/>
      <c r="BG941"/>
      <c r="BH941"/>
      <c r="BI941"/>
      <c r="BJ941"/>
      <c r="BK941"/>
      <c r="BL941"/>
      <c r="BM941"/>
      <c r="BN941"/>
      <c r="BO941"/>
      <c r="BP941"/>
      <c r="BQ941"/>
      <c r="BR941"/>
      <c r="BS941"/>
      <c r="BT941"/>
      <c r="BU941"/>
      <c r="BV941"/>
      <c r="BW941"/>
      <c r="BX941"/>
      <c r="BY941"/>
      <c r="BZ941"/>
      <c r="CA941"/>
      <c r="CB941"/>
      <c r="CC941"/>
      <c r="CD941"/>
      <c r="CE941"/>
      <c r="CF941"/>
      <c r="CG941"/>
      <c r="CH941"/>
      <c r="CI941"/>
      <c r="CJ941"/>
      <c r="CK941"/>
      <c r="CL941"/>
      <c r="CN941"/>
    </row>
    <row r="942" spans="9:92" x14ac:dyDescent="0.35">
      <c r="I942"/>
      <c r="J942"/>
      <c r="R942"/>
      <c r="S942"/>
      <c r="T942"/>
      <c r="U942"/>
      <c r="V942"/>
      <c r="W942"/>
      <c r="X942"/>
      <c r="Y942"/>
      <c r="Z942"/>
      <c r="AA942"/>
      <c r="AB942"/>
      <c r="AC942"/>
      <c r="AD942"/>
      <c r="AE942"/>
      <c r="AF942"/>
      <c r="AG942"/>
      <c r="AH942"/>
      <c r="AI942"/>
      <c r="AJ942"/>
      <c r="AK942"/>
      <c r="AL942"/>
      <c r="AM942"/>
      <c r="AN942"/>
      <c r="AO942"/>
      <c r="AP942"/>
      <c r="AQ942"/>
      <c r="AR942"/>
      <c r="AS942"/>
      <c r="AT942"/>
      <c r="AU942"/>
      <c r="AV942"/>
      <c r="AW942"/>
      <c r="AX942"/>
      <c r="AY942"/>
      <c r="AZ942"/>
      <c r="BA942"/>
      <c r="BB942"/>
      <c r="BC942"/>
      <c r="BD942"/>
      <c r="BE942"/>
      <c r="BF942"/>
      <c r="BG942"/>
      <c r="BH942"/>
      <c r="BI942"/>
      <c r="BJ942"/>
      <c r="BK942"/>
      <c r="BL942"/>
      <c r="BM942"/>
      <c r="BN942"/>
      <c r="BO942"/>
      <c r="BP942"/>
      <c r="BQ942"/>
      <c r="BR942"/>
      <c r="BS942"/>
      <c r="BT942"/>
      <c r="BU942"/>
      <c r="BV942"/>
      <c r="BW942"/>
      <c r="BX942"/>
      <c r="BY942"/>
      <c r="BZ942"/>
      <c r="CA942"/>
      <c r="CB942"/>
      <c r="CC942"/>
      <c r="CD942"/>
      <c r="CE942"/>
      <c r="CF942"/>
      <c r="CG942"/>
      <c r="CH942"/>
      <c r="CI942"/>
      <c r="CJ942"/>
      <c r="CK942"/>
      <c r="CL942"/>
      <c r="CN942"/>
    </row>
    <row r="943" spans="9:92" x14ac:dyDescent="0.35">
      <c r="I943"/>
      <c r="J943"/>
      <c r="R943"/>
      <c r="S943"/>
      <c r="T943"/>
      <c r="U943"/>
      <c r="V943"/>
      <c r="W943"/>
      <c r="X943"/>
      <c r="Y943"/>
      <c r="Z943"/>
      <c r="AA943"/>
      <c r="AB943"/>
      <c r="AC943"/>
      <c r="AD943"/>
      <c r="AE943"/>
      <c r="AF943"/>
      <c r="AG943"/>
      <c r="AH943"/>
      <c r="AI943"/>
      <c r="AJ943"/>
      <c r="AK943"/>
      <c r="AL943"/>
      <c r="AM943"/>
      <c r="AN943"/>
      <c r="AO943"/>
      <c r="AP943"/>
      <c r="AQ943"/>
      <c r="AR943"/>
      <c r="AS943"/>
      <c r="AT943"/>
      <c r="AU943"/>
      <c r="AV943"/>
      <c r="AW943"/>
      <c r="AX943"/>
      <c r="AY943"/>
      <c r="AZ943"/>
      <c r="BA943"/>
      <c r="BB943"/>
      <c r="BC943"/>
      <c r="BD943"/>
      <c r="BE943"/>
      <c r="BF943"/>
      <c r="BG943"/>
      <c r="BH943"/>
      <c r="BI943"/>
      <c r="BJ943"/>
      <c r="BK943"/>
      <c r="BL943"/>
      <c r="BM943"/>
      <c r="BN943"/>
      <c r="BO943"/>
      <c r="BP943"/>
      <c r="BQ943"/>
      <c r="BR943"/>
      <c r="BS943"/>
      <c r="BT943"/>
      <c r="BU943"/>
      <c r="BV943"/>
      <c r="BW943"/>
      <c r="BX943"/>
      <c r="BY943"/>
      <c r="BZ943"/>
      <c r="CA943"/>
      <c r="CB943"/>
      <c r="CC943"/>
      <c r="CD943"/>
      <c r="CE943"/>
      <c r="CF943"/>
      <c r="CG943"/>
      <c r="CH943"/>
      <c r="CI943"/>
      <c r="CJ943"/>
      <c r="CK943"/>
      <c r="CL943"/>
      <c r="CN943"/>
    </row>
    <row r="944" spans="9:92" x14ac:dyDescent="0.35">
      <c r="I944"/>
      <c r="J944"/>
      <c r="R944"/>
      <c r="S944"/>
      <c r="T944"/>
      <c r="U944"/>
      <c r="V944"/>
      <c r="W944"/>
      <c r="X944"/>
      <c r="Y944"/>
      <c r="Z944"/>
      <c r="AA944"/>
      <c r="AB944"/>
      <c r="AC944"/>
      <c r="AD944"/>
      <c r="AE944"/>
      <c r="AF944"/>
      <c r="AG944"/>
      <c r="AH944"/>
      <c r="AI944"/>
      <c r="AJ944"/>
      <c r="AK944"/>
      <c r="AL944"/>
      <c r="AM944"/>
      <c r="AN944"/>
      <c r="AO944"/>
      <c r="AP944"/>
      <c r="AQ944"/>
      <c r="AR944"/>
      <c r="AS944"/>
      <c r="AT944"/>
      <c r="AU944"/>
      <c r="AV944"/>
      <c r="AW944"/>
      <c r="AX944"/>
      <c r="AY944"/>
      <c r="AZ944"/>
      <c r="BA944"/>
      <c r="BB944"/>
      <c r="BC944"/>
      <c r="BD944"/>
      <c r="BE944"/>
      <c r="BF944"/>
      <c r="BG944"/>
      <c r="BH944"/>
      <c r="BI944"/>
      <c r="BJ944"/>
      <c r="BK944"/>
      <c r="BL944"/>
      <c r="BM944"/>
      <c r="BN944"/>
      <c r="BO944"/>
      <c r="BP944"/>
      <c r="BQ944"/>
      <c r="BR944"/>
      <c r="BS944"/>
      <c r="BT944"/>
      <c r="BU944"/>
      <c r="BV944"/>
      <c r="BW944"/>
      <c r="BX944"/>
      <c r="BY944"/>
      <c r="BZ944"/>
      <c r="CA944"/>
      <c r="CB944"/>
      <c r="CC944"/>
      <c r="CD944"/>
      <c r="CE944"/>
      <c r="CF944"/>
      <c r="CG944"/>
      <c r="CH944"/>
      <c r="CI944"/>
      <c r="CJ944"/>
      <c r="CK944"/>
      <c r="CL944"/>
      <c r="CN944"/>
    </row>
    <row r="945" spans="9:92" x14ac:dyDescent="0.35">
      <c r="I945"/>
      <c r="J945"/>
      <c r="R945"/>
      <c r="S945"/>
      <c r="T945"/>
      <c r="U945"/>
      <c r="V945"/>
      <c r="W945"/>
      <c r="X945"/>
      <c r="Y945"/>
      <c r="Z945"/>
      <c r="AA945"/>
      <c r="AB945"/>
      <c r="AC945"/>
      <c r="AD945"/>
      <c r="AE945"/>
      <c r="AF945"/>
      <c r="AG945"/>
      <c r="AH945"/>
      <c r="AI945"/>
      <c r="AJ945"/>
      <c r="AK945"/>
      <c r="AL945"/>
      <c r="AM945"/>
      <c r="AN945"/>
      <c r="AO945"/>
      <c r="AP945"/>
      <c r="AQ945"/>
      <c r="AR945"/>
      <c r="AS945"/>
      <c r="AT945"/>
      <c r="AU945"/>
      <c r="AV945"/>
      <c r="AW945"/>
      <c r="AX945"/>
      <c r="AY945"/>
      <c r="AZ945"/>
      <c r="BA945"/>
      <c r="BB945"/>
      <c r="BC945"/>
      <c r="BD945"/>
      <c r="BE945"/>
      <c r="BF945"/>
      <c r="BG945"/>
      <c r="BH945"/>
      <c r="BI945"/>
      <c r="BJ945"/>
      <c r="BK945"/>
      <c r="BL945"/>
      <c r="BM945"/>
      <c r="BN945"/>
      <c r="BO945"/>
      <c r="BP945"/>
      <c r="BQ945"/>
      <c r="BR945"/>
      <c r="BS945"/>
      <c r="BT945"/>
      <c r="BU945"/>
      <c r="BV945"/>
      <c r="BW945"/>
      <c r="BX945"/>
      <c r="BY945"/>
      <c r="BZ945"/>
      <c r="CA945"/>
      <c r="CB945"/>
      <c r="CC945"/>
      <c r="CD945"/>
      <c r="CE945"/>
      <c r="CF945"/>
      <c r="CG945"/>
      <c r="CH945"/>
      <c r="CI945"/>
      <c r="CJ945"/>
      <c r="CK945"/>
      <c r="CL945"/>
      <c r="CN945"/>
    </row>
    <row r="946" spans="9:92" x14ac:dyDescent="0.35">
      <c r="I946"/>
      <c r="J946"/>
      <c r="R946"/>
      <c r="S946"/>
      <c r="T946"/>
      <c r="U946"/>
      <c r="V946"/>
      <c r="W946"/>
      <c r="X946"/>
      <c r="Y946"/>
      <c r="Z946"/>
      <c r="AA946"/>
      <c r="AB946"/>
      <c r="AC946"/>
      <c r="AD946"/>
      <c r="AE946"/>
      <c r="AF946"/>
      <c r="AG946"/>
      <c r="AH946"/>
      <c r="AI946"/>
      <c r="AJ946"/>
      <c r="AK946"/>
      <c r="AL946"/>
      <c r="AM946"/>
      <c r="AN946"/>
      <c r="AO946"/>
      <c r="AP946"/>
      <c r="AQ946"/>
      <c r="AR946"/>
      <c r="AS946"/>
      <c r="AT946"/>
      <c r="AU946"/>
      <c r="AV946"/>
      <c r="AW946"/>
      <c r="AX946"/>
      <c r="AY946"/>
      <c r="AZ946"/>
      <c r="BA946"/>
      <c r="BB946"/>
      <c r="BC946"/>
      <c r="BD946"/>
      <c r="BE946"/>
      <c r="BF946"/>
      <c r="BG946"/>
      <c r="BH946"/>
      <c r="BI946"/>
      <c r="BJ946"/>
      <c r="BK946"/>
      <c r="BL946"/>
      <c r="BM946"/>
      <c r="BN946"/>
      <c r="BO946"/>
      <c r="BP946"/>
      <c r="BQ946"/>
      <c r="BR946"/>
      <c r="BS946"/>
      <c r="BT946"/>
      <c r="BU946"/>
      <c r="BV946"/>
      <c r="BW946"/>
      <c r="BX946"/>
      <c r="BY946"/>
      <c r="BZ946"/>
      <c r="CA946"/>
      <c r="CB946"/>
      <c r="CC946"/>
      <c r="CD946"/>
      <c r="CE946"/>
      <c r="CF946"/>
      <c r="CG946"/>
      <c r="CH946"/>
      <c r="CI946"/>
      <c r="CJ946"/>
      <c r="CK946"/>
      <c r="CL946"/>
      <c r="CN946"/>
    </row>
    <row r="947" spans="9:92" x14ac:dyDescent="0.35">
      <c r="I947"/>
      <c r="J947"/>
      <c r="R947"/>
      <c r="S947"/>
      <c r="T947"/>
      <c r="U947"/>
      <c r="V947"/>
      <c r="W947"/>
      <c r="X947"/>
      <c r="Y947"/>
      <c r="Z947"/>
      <c r="AA947"/>
      <c r="AB947"/>
      <c r="AC947"/>
      <c r="AD947"/>
      <c r="AE947"/>
      <c r="AF947"/>
      <c r="AG947"/>
      <c r="AH947"/>
      <c r="AI947"/>
      <c r="AJ947"/>
      <c r="AK947"/>
      <c r="AL947"/>
      <c r="AM947"/>
      <c r="AN947"/>
      <c r="AO947"/>
      <c r="AP947"/>
      <c r="AQ947"/>
      <c r="AR947"/>
      <c r="AS947"/>
      <c r="AT947"/>
      <c r="AU947"/>
      <c r="AV947"/>
      <c r="AW947"/>
      <c r="AX947"/>
      <c r="AY947"/>
      <c r="AZ947"/>
      <c r="BA947"/>
      <c r="BB947"/>
      <c r="BC947"/>
      <c r="BD947"/>
      <c r="BE947"/>
      <c r="BF947"/>
      <c r="BG947"/>
      <c r="BH947"/>
      <c r="BI947"/>
      <c r="BJ947"/>
      <c r="BK947"/>
      <c r="BL947"/>
      <c r="BM947"/>
      <c r="BN947"/>
      <c r="BO947"/>
      <c r="BP947"/>
      <c r="BQ947"/>
      <c r="BR947"/>
      <c r="BS947"/>
      <c r="BT947"/>
      <c r="BU947"/>
      <c r="BV947"/>
      <c r="BW947"/>
      <c r="BX947"/>
      <c r="BY947"/>
      <c r="BZ947"/>
      <c r="CA947"/>
      <c r="CB947"/>
      <c r="CC947"/>
      <c r="CD947"/>
      <c r="CE947"/>
      <c r="CF947"/>
      <c r="CG947"/>
      <c r="CH947"/>
      <c r="CI947"/>
      <c r="CJ947"/>
      <c r="CK947"/>
      <c r="CL947"/>
      <c r="CN947"/>
    </row>
    <row r="948" spans="9:92" x14ac:dyDescent="0.35">
      <c r="I948"/>
      <c r="J948"/>
      <c r="R948"/>
      <c r="S948"/>
      <c r="T948"/>
      <c r="U948"/>
      <c r="V948"/>
      <c r="W948"/>
      <c r="X948"/>
      <c r="Y948"/>
      <c r="Z948"/>
      <c r="AA948"/>
      <c r="AB948"/>
      <c r="AC948"/>
      <c r="AD948"/>
      <c r="AE948"/>
      <c r="AF948"/>
      <c r="AG948"/>
      <c r="AH948"/>
      <c r="AI948"/>
      <c r="AJ948"/>
      <c r="AK948"/>
      <c r="AL948"/>
      <c r="AM948"/>
      <c r="AN948"/>
      <c r="AO948"/>
      <c r="AP948"/>
      <c r="AQ948"/>
      <c r="AR948"/>
      <c r="AS948"/>
      <c r="AT948"/>
      <c r="AU948"/>
      <c r="AV948"/>
      <c r="AW948"/>
      <c r="AX948"/>
      <c r="AY948"/>
      <c r="AZ948"/>
      <c r="BA948"/>
      <c r="BB948"/>
      <c r="BC948"/>
      <c r="BD948"/>
      <c r="BE948"/>
      <c r="BF948"/>
      <c r="BG948"/>
      <c r="BH948"/>
      <c r="BI948"/>
      <c r="BJ948"/>
      <c r="BK948"/>
      <c r="BL948"/>
      <c r="BM948"/>
      <c r="BN948"/>
      <c r="BO948"/>
      <c r="BP948"/>
      <c r="BQ948"/>
      <c r="BR948"/>
      <c r="BS948"/>
      <c r="BT948"/>
      <c r="BU948"/>
      <c r="BV948"/>
      <c r="BW948"/>
      <c r="BX948"/>
      <c r="BY948"/>
      <c r="BZ948"/>
      <c r="CA948"/>
      <c r="CB948"/>
      <c r="CC948"/>
      <c r="CD948"/>
      <c r="CE948"/>
      <c r="CF948"/>
      <c r="CG948"/>
      <c r="CH948"/>
      <c r="CI948"/>
      <c r="CJ948"/>
      <c r="CK948"/>
      <c r="CL948"/>
      <c r="CN948"/>
    </row>
    <row r="949" spans="9:92" x14ac:dyDescent="0.35">
      <c r="I949"/>
      <c r="J949"/>
      <c r="R949"/>
      <c r="S949"/>
      <c r="T949"/>
      <c r="U949"/>
      <c r="V949"/>
      <c r="W949"/>
      <c r="X949"/>
      <c r="Y949"/>
      <c r="Z949"/>
      <c r="AA949"/>
      <c r="AB949"/>
      <c r="AC949"/>
      <c r="AD949"/>
      <c r="AE949"/>
      <c r="AF949"/>
      <c r="AG949"/>
      <c r="AH949"/>
      <c r="AI949"/>
      <c r="AJ949"/>
      <c r="AK949"/>
      <c r="AL949"/>
      <c r="AM949"/>
      <c r="AN949"/>
      <c r="AO949"/>
      <c r="AP949"/>
      <c r="AQ949"/>
      <c r="AR949"/>
      <c r="AS949"/>
      <c r="AT949"/>
      <c r="AU949"/>
      <c r="AV949"/>
      <c r="AW949"/>
      <c r="AX949"/>
      <c r="AY949"/>
      <c r="AZ949"/>
      <c r="BA949"/>
      <c r="BB949"/>
      <c r="BC949"/>
      <c r="BD949"/>
      <c r="BE949"/>
      <c r="BF949"/>
      <c r="BG949"/>
      <c r="BH949"/>
      <c r="BI949"/>
      <c r="BJ949"/>
      <c r="BK949"/>
      <c r="BL949"/>
      <c r="BM949"/>
      <c r="BN949"/>
      <c r="BO949"/>
      <c r="BP949"/>
      <c r="BQ949"/>
      <c r="BR949"/>
      <c r="BS949"/>
      <c r="BT949"/>
      <c r="BU949"/>
      <c r="BV949"/>
      <c r="BW949"/>
      <c r="BX949"/>
      <c r="BY949"/>
      <c r="BZ949"/>
      <c r="CA949"/>
      <c r="CB949"/>
      <c r="CC949"/>
      <c r="CD949"/>
      <c r="CE949"/>
      <c r="CF949"/>
      <c r="CG949"/>
      <c r="CH949"/>
      <c r="CI949"/>
      <c r="CJ949"/>
      <c r="CK949"/>
      <c r="CL949"/>
      <c r="CN949"/>
    </row>
    <row r="950" spans="9:92" x14ac:dyDescent="0.35">
      <c r="I950"/>
      <c r="J950"/>
      <c r="R950"/>
      <c r="S950"/>
      <c r="T950"/>
      <c r="U950"/>
      <c r="V950"/>
      <c r="W950"/>
      <c r="X950"/>
      <c r="Y950"/>
      <c r="Z950"/>
      <c r="AA950"/>
      <c r="AB950"/>
      <c r="AC950"/>
      <c r="AD950"/>
      <c r="AE950"/>
      <c r="AF950"/>
      <c r="AG950"/>
      <c r="AH950"/>
      <c r="AI950"/>
      <c r="AJ950"/>
      <c r="AK950"/>
      <c r="AL950"/>
      <c r="AM950"/>
      <c r="AN950"/>
      <c r="AO950"/>
      <c r="AP950"/>
      <c r="AQ950"/>
      <c r="AR950"/>
      <c r="AS950"/>
      <c r="AT950"/>
      <c r="AU950"/>
      <c r="AV950"/>
      <c r="AW950"/>
      <c r="AX950"/>
      <c r="AY950"/>
      <c r="AZ950"/>
      <c r="BA950"/>
      <c r="BB950"/>
      <c r="BC950"/>
      <c r="BD950"/>
      <c r="BE950"/>
      <c r="BF950"/>
      <c r="BG950"/>
      <c r="BH950"/>
      <c r="BI950"/>
      <c r="BJ950"/>
      <c r="BK950"/>
      <c r="BL950"/>
      <c r="BM950"/>
      <c r="BN950"/>
      <c r="BO950"/>
      <c r="BP950"/>
      <c r="BQ950"/>
      <c r="BR950"/>
      <c r="BS950"/>
      <c r="BT950"/>
      <c r="BU950"/>
      <c r="BV950"/>
      <c r="BW950"/>
      <c r="BX950"/>
      <c r="BY950"/>
      <c r="BZ950"/>
      <c r="CA950"/>
      <c r="CB950"/>
      <c r="CC950"/>
      <c r="CD950"/>
      <c r="CE950"/>
      <c r="CF950"/>
      <c r="CG950"/>
      <c r="CH950"/>
      <c r="CI950"/>
      <c r="CJ950"/>
      <c r="CK950"/>
      <c r="CL950"/>
      <c r="CN950"/>
    </row>
    <row r="951" spans="9:92" x14ac:dyDescent="0.35">
      <c r="I951"/>
      <c r="J951"/>
      <c r="R951"/>
      <c r="S951"/>
      <c r="T951"/>
      <c r="U951"/>
      <c r="V951"/>
      <c r="W951"/>
      <c r="X951"/>
      <c r="Y951"/>
      <c r="Z951"/>
      <c r="AA951"/>
      <c r="AB951"/>
      <c r="AC951"/>
      <c r="AD951"/>
      <c r="AE951"/>
      <c r="AF951"/>
      <c r="AG951"/>
      <c r="AH951"/>
      <c r="AI951"/>
      <c r="AJ951"/>
      <c r="AK951"/>
      <c r="AL951"/>
      <c r="AM951"/>
      <c r="AN951"/>
      <c r="AO951"/>
      <c r="AP951"/>
      <c r="AQ951"/>
      <c r="AR951"/>
      <c r="AS951"/>
      <c r="AT951"/>
      <c r="AU951"/>
      <c r="AV951"/>
      <c r="AW951"/>
      <c r="AX951"/>
      <c r="AY951"/>
      <c r="AZ951"/>
      <c r="BA951"/>
      <c r="BB951"/>
      <c r="BC951"/>
      <c r="BD951"/>
      <c r="BE951"/>
      <c r="BF951"/>
      <c r="BG951"/>
      <c r="BH951"/>
      <c r="BI951"/>
      <c r="BJ951"/>
      <c r="BK951"/>
      <c r="BL951"/>
      <c r="BM951"/>
      <c r="BN951"/>
      <c r="BO951"/>
      <c r="BP951"/>
      <c r="BQ951"/>
      <c r="BR951"/>
      <c r="BS951"/>
      <c r="BT951"/>
      <c r="BU951"/>
      <c r="BV951"/>
      <c r="BW951"/>
      <c r="BX951"/>
      <c r="BY951"/>
      <c r="BZ951"/>
      <c r="CA951"/>
      <c r="CB951"/>
      <c r="CC951"/>
      <c r="CD951"/>
      <c r="CE951"/>
      <c r="CF951"/>
      <c r="CG951"/>
      <c r="CH951"/>
      <c r="CI951"/>
      <c r="CJ951"/>
      <c r="CK951"/>
      <c r="CL951"/>
      <c r="CN951"/>
    </row>
    <row r="952" spans="9:92" x14ac:dyDescent="0.35">
      <c r="I952"/>
      <c r="J952"/>
      <c r="R952"/>
      <c r="S952"/>
      <c r="T952"/>
      <c r="U952"/>
      <c r="V952"/>
      <c r="W952"/>
      <c r="X952"/>
      <c r="Y952"/>
      <c r="Z952"/>
      <c r="AA952"/>
      <c r="AB952"/>
      <c r="AC952"/>
      <c r="AD952"/>
      <c r="AE952"/>
      <c r="AF952"/>
      <c r="AG952"/>
      <c r="AH952"/>
      <c r="AI952"/>
      <c r="AJ952"/>
      <c r="AK952"/>
      <c r="AL952"/>
      <c r="AM952"/>
      <c r="AN952"/>
      <c r="AO952"/>
      <c r="AP952"/>
      <c r="AQ952"/>
      <c r="AR952"/>
      <c r="AS952"/>
      <c r="AT952"/>
      <c r="AU952"/>
      <c r="AV952"/>
      <c r="AW952"/>
      <c r="AX952"/>
      <c r="AY952"/>
      <c r="AZ952"/>
      <c r="BA952"/>
      <c r="BB952"/>
      <c r="BC952"/>
      <c r="BD952"/>
      <c r="BE952"/>
      <c r="BF952"/>
      <c r="BG952"/>
      <c r="BH952"/>
      <c r="BI952"/>
      <c r="BJ952"/>
      <c r="BK952"/>
      <c r="BL952"/>
      <c r="BM952"/>
      <c r="BN952"/>
      <c r="BO952"/>
      <c r="BP952"/>
      <c r="BQ952"/>
      <c r="BR952"/>
      <c r="BS952"/>
      <c r="BT952"/>
      <c r="BU952"/>
      <c r="BV952"/>
      <c r="BW952"/>
      <c r="BX952"/>
      <c r="BY952"/>
      <c r="BZ952"/>
      <c r="CA952"/>
      <c r="CB952"/>
      <c r="CC952"/>
      <c r="CD952"/>
      <c r="CE952"/>
      <c r="CF952"/>
      <c r="CG952"/>
      <c r="CH952"/>
      <c r="CI952"/>
      <c r="CJ952"/>
      <c r="CK952"/>
      <c r="CL952"/>
      <c r="CN952"/>
    </row>
    <row r="953" spans="9:92" x14ac:dyDescent="0.35">
      <c r="I953"/>
      <c r="J953"/>
      <c r="R953"/>
      <c r="S953"/>
      <c r="T953"/>
      <c r="U953"/>
      <c r="V953"/>
      <c r="W953"/>
      <c r="X953"/>
      <c r="Y953"/>
      <c r="Z953"/>
      <c r="AA953"/>
      <c r="AB953"/>
      <c r="AC953"/>
      <c r="AD953"/>
      <c r="AE953"/>
      <c r="AF953"/>
      <c r="AG953"/>
      <c r="AH953"/>
      <c r="AI953"/>
      <c r="AJ953"/>
      <c r="AK953"/>
      <c r="AL953"/>
      <c r="AM953"/>
      <c r="AN953"/>
      <c r="AO953"/>
      <c r="AP953"/>
      <c r="AQ953"/>
      <c r="AR953"/>
      <c r="AS953"/>
      <c r="AT953"/>
      <c r="AU953"/>
      <c r="AV953"/>
      <c r="AW953"/>
      <c r="AX953"/>
      <c r="AY953"/>
      <c r="AZ953"/>
      <c r="BA953"/>
      <c r="BB953"/>
      <c r="BC953"/>
      <c r="BD953"/>
      <c r="BE953"/>
      <c r="BF953"/>
      <c r="BG953"/>
      <c r="BH953"/>
      <c r="BI953"/>
      <c r="BJ953"/>
      <c r="BK953"/>
      <c r="BL953"/>
      <c r="BM953"/>
      <c r="BN953"/>
      <c r="BO953"/>
      <c r="BP953"/>
      <c r="BQ953"/>
      <c r="BR953"/>
      <c r="BS953"/>
      <c r="BT953"/>
      <c r="BU953"/>
      <c r="BV953"/>
      <c r="BW953"/>
      <c r="BX953"/>
      <c r="BY953"/>
      <c r="BZ953"/>
      <c r="CA953"/>
      <c r="CB953"/>
      <c r="CC953"/>
      <c r="CD953"/>
      <c r="CE953"/>
      <c r="CF953"/>
      <c r="CG953"/>
      <c r="CH953"/>
      <c r="CI953"/>
      <c r="CJ953"/>
      <c r="CK953"/>
      <c r="CL953"/>
      <c r="CN953"/>
    </row>
    <row r="954" spans="9:92" x14ac:dyDescent="0.35">
      <c r="I954"/>
      <c r="J954"/>
      <c r="R954"/>
      <c r="S954"/>
      <c r="T954"/>
      <c r="U954"/>
      <c r="V954"/>
      <c r="W954"/>
      <c r="X954"/>
      <c r="Y954"/>
      <c r="Z954"/>
      <c r="AA954"/>
      <c r="AB954"/>
      <c r="AC954"/>
      <c r="AD954"/>
      <c r="AE954"/>
      <c r="AF954"/>
      <c r="AG954"/>
      <c r="AH954"/>
      <c r="AI954"/>
      <c r="AJ954"/>
      <c r="AK954"/>
      <c r="AL954"/>
      <c r="AM954"/>
      <c r="AN954"/>
      <c r="AO954"/>
      <c r="AP954"/>
      <c r="AQ954"/>
      <c r="AR954"/>
      <c r="AS954"/>
      <c r="AT954"/>
      <c r="AU954"/>
      <c r="AV954"/>
      <c r="AW954"/>
      <c r="AX954"/>
      <c r="AY954"/>
      <c r="AZ954"/>
      <c r="BA954"/>
      <c r="BB954"/>
      <c r="BC954"/>
      <c r="BD954"/>
      <c r="BE954"/>
      <c r="BF954"/>
      <c r="BG954"/>
      <c r="BH954"/>
      <c r="BI954"/>
      <c r="BJ954"/>
      <c r="BK954"/>
      <c r="BL954"/>
      <c r="BM954"/>
      <c r="BN954"/>
      <c r="BO954"/>
      <c r="BP954"/>
      <c r="BQ954"/>
      <c r="BR954"/>
      <c r="BS954"/>
      <c r="BT954"/>
      <c r="BU954"/>
      <c r="BV954"/>
      <c r="BW954"/>
      <c r="BX954"/>
      <c r="BY954"/>
      <c r="BZ954"/>
      <c r="CA954"/>
      <c r="CB954"/>
      <c r="CC954"/>
      <c r="CD954"/>
      <c r="CE954"/>
      <c r="CF954"/>
      <c r="CG954"/>
      <c r="CH954"/>
      <c r="CI954"/>
      <c r="CJ954"/>
      <c r="CK954"/>
      <c r="CL954"/>
      <c r="CN954"/>
    </row>
    <row r="955" spans="9:92" x14ac:dyDescent="0.35">
      <c r="I955"/>
      <c r="J955"/>
      <c r="R955"/>
      <c r="S955"/>
      <c r="T955"/>
      <c r="U955"/>
      <c r="V955"/>
      <c r="W955"/>
      <c r="X955"/>
      <c r="Y955"/>
      <c r="Z955"/>
      <c r="AA955"/>
      <c r="AB955"/>
      <c r="AC955"/>
      <c r="AD955"/>
      <c r="AE955"/>
      <c r="AF955"/>
      <c r="AG955"/>
      <c r="AH955"/>
      <c r="AI955"/>
      <c r="AJ955"/>
      <c r="AK955"/>
      <c r="AL955"/>
      <c r="AM955"/>
      <c r="AN955"/>
      <c r="AO955"/>
      <c r="AP955"/>
      <c r="AQ955"/>
      <c r="AR955"/>
      <c r="AS955"/>
      <c r="AT955"/>
      <c r="AU955"/>
      <c r="AV955"/>
      <c r="AW955"/>
      <c r="AX955"/>
      <c r="AY955"/>
      <c r="AZ955"/>
      <c r="BA955"/>
      <c r="BB955"/>
      <c r="BC955"/>
      <c r="BD955"/>
      <c r="BE955"/>
      <c r="BF955"/>
      <c r="BG955"/>
      <c r="BH955"/>
      <c r="BI955"/>
      <c r="BJ955"/>
      <c r="BK955"/>
      <c r="BL955"/>
      <c r="BM955"/>
      <c r="BN955"/>
      <c r="BO955"/>
      <c r="BP955"/>
      <c r="BQ955"/>
      <c r="BR955"/>
      <c r="BS955"/>
      <c r="BT955"/>
      <c r="BU955"/>
      <c r="BV955"/>
      <c r="BW955"/>
      <c r="BX955"/>
      <c r="BY955"/>
      <c r="BZ955"/>
      <c r="CA955"/>
      <c r="CB955"/>
      <c r="CC955"/>
      <c r="CD955"/>
      <c r="CE955"/>
      <c r="CF955"/>
      <c r="CG955"/>
      <c r="CH955"/>
      <c r="CI955"/>
      <c r="CJ955"/>
      <c r="CK955"/>
      <c r="CL955"/>
      <c r="CN955"/>
    </row>
    <row r="956" spans="9:92" x14ac:dyDescent="0.35">
      <c r="I956"/>
      <c r="J956"/>
      <c r="R956"/>
      <c r="S956"/>
      <c r="T956"/>
      <c r="U956"/>
      <c r="V956"/>
      <c r="W956"/>
      <c r="X956"/>
      <c r="Y956"/>
      <c r="Z956"/>
      <c r="AA956"/>
      <c r="AB956"/>
      <c r="AC956"/>
      <c r="AD956"/>
      <c r="AE956"/>
      <c r="AF956"/>
      <c r="AG956"/>
      <c r="AH956"/>
      <c r="AI956"/>
      <c r="AJ956"/>
      <c r="AK956"/>
      <c r="AL956"/>
      <c r="AM956"/>
      <c r="AN956"/>
      <c r="AO956"/>
      <c r="AP956"/>
      <c r="AQ956"/>
      <c r="AR956"/>
      <c r="AS956"/>
      <c r="AT956"/>
      <c r="AU956"/>
      <c r="AV956"/>
      <c r="AW956"/>
      <c r="AX956"/>
      <c r="AY956"/>
      <c r="AZ956"/>
      <c r="BA956"/>
      <c r="BB956"/>
      <c r="BC956"/>
      <c r="BD956"/>
      <c r="BE956"/>
      <c r="BF956"/>
      <c r="BG956"/>
      <c r="BH956"/>
      <c r="BI956"/>
      <c r="BJ956"/>
      <c r="BK956"/>
      <c r="BL956"/>
      <c r="BM956"/>
      <c r="BN956"/>
      <c r="BO956"/>
      <c r="BP956"/>
      <c r="BQ956"/>
      <c r="BR956"/>
      <c r="BS956"/>
      <c r="BT956"/>
      <c r="BU956"/>
      <c r="BV956"/>
      <c r="BW956"/>
      <c r="BX956"/>
      <c r="BY956"/>
      <c r="BZ956"/>
      <c r="CA956"/>
      <c r="CB956"/>
      <c r="CC956"/>
      <c r="CD956"/>
      <c r="CE956"/>
      <c r="CF956"/>
      <c r="CG956"/>
      <c r="CH956"/>
      <c r="CI956"/>
      <c r="CJ956"/>
      <c r="CK956"/>
      <c r="CL956"/>
      <c r="CN956"/>
    </row>
    <row r="957" spans="9:92" x14ac:dyDescent="0.35">
      <c r="I957"/>
      <c r="J957"/>
      <c r="R957"/>
      <c r="S957"/>
      <c r="T957"/>
      <c r="U957"/>
      <c r="V957"/>
      <c r="W957"/>
      <c r="X957"/>
      <c r="Y957"/>
      <c r="Z957"/>
      <c r="AA957"/>
      <c r="AB957"/>
      <c r="AC957"/>
      <c r="AD957"/>
      <c r="AE957"/>
      <c r="AF957"/>
      <c r="AG957"/>
      <c r="AH957"/>
      <c r="AI957"/>
      <c r="AJ957"/>
      <c r="AK957"/>
      <c r="AL957"/>
      <c r="AM957"/>
      <c r="AN957"/>
      <c r="AO957"/>
      <c r="AP957"/>
      <c r="AQ957"/>
      <c r="AR957"/>
      <c r="AS957"/>
      <c r="AT957"/>
      <c r="AU957"/>
      <c r="AV957"/>
      <c r="AW957"/>
      <c r="AX957"/>
      <c r="AY957"/>
      <c r="AZ957"/>
      <c r="BA957"/>
      <c r="BB957"/>
      <c r="BC957"/>
      <c r="BD957"/>
      <c r="BE957"/>
      <c r="BF957"/>
      <c r="BG957"/>
      <c r="BH957"/>
      <c r="BI957"/>
      <c r="BJ957"/>
      <c r="BK957"/>
      <c r="BL957"/>
      <c r="BM957"/>
      <c r="BN957"/>
      <c r="BO957"/>
      <c r="BP957"/>
      <c r="BQ957"/>
      <c r="BR957"/>
      <c r="BS957"/>
      <c r="BT957"/>
      <c r="BU957"/>
      <c r="BV957"/>
      <c r="BW957"/>
      <c r="BX957"/>
      <c r="BY957"/>
      <c r="BZ957"/>
      <c r="CA957"/>
      <c r="CB957"/>
      <c r="CC957"/>
      <c r="CD957"/>
      <c r="CE957"/>
      <c r="CF957"/>
      <c r="CG957"/>
      <c r="CH957"/>
      <c r="CI957"/>
      <c r="CJ957"/>
      <c r="CK957"/>
      <c r="CL957"/>
      <c r="CN957"/>
    </row>
    <row r="958" spans="9:92" x14ac:dyDescent="0.35">
      <c r="I958"/>
      <c r="J958"/>
      <c r="R958"/>
      <c r="S958"/>
      <c r="T958"/>
      <c r="U958"/>
      <c r="V958"/>
      <c r="W958"/>
      <c r="X958"/>
      <c r="Y958"/>
      <c r="Z958"/>
      <c r="AA958"/>
      <c r="AB958"/>
      <c r="AC958"/>
      <c r="AD958"/>
      <c r="AE958"/>
      <c r="AF958"/>
      <c r="AG958"/>
      <c r="AH958"/>
      <c r="AI958"/>
      <c r="AJ958"/>
      <c r="AK958"/>
      <c r="AL958"/>
      <c r="AM958"/>
      <c r="AN958"/>
      <c r="AO958"/>
      <c r="AP958"/>
      <c r="AQ958"/>
      <c r="AR958"/>
      <c r="AS958"/>
      <c r="AT958"/>
      <c r="AU958"/>
      <c r="AV958"/>
      <c r="AW958"/>
      <c r="AX958"/>
      <c r="AY958"/>
      <c r="AZ958"/>
      <c r="BA958"/>
      <c r="BB958"/>
      <c r="BC958"/>
      <c r="BD958"/>
      <c r="BE958"/>
      <c r="BF958"/>
      <c r="BG958"/>
      <c r="BH958"/>
      <c r="BI958"/>
      <c r="BJ958"/>
      <c r="BK958"/>
      <c r="BL958"/>
      <c r="BM958"/>
      <c r="BN958"/>
      <c r="BO958"/>
      <c r="BP958"/>
      <c r="BQ958"/>
      <c r="BR958"/>
      <c r="BS958"/>
      <c r="BT958"/>
      <c r="BU958"/>
      <c r="BV958"/>
      <c r="BW958"/>
      <c r="BX958"/>
      <c r="BY958"/>
      <c r="BZ958"/>
      <c r="CA958"/>
      <c r="CB958"/>
      <c r="CC958"/>
      <c r="CD958"/>
      <c r="CE958"/>
      <c r="CF958"/>
      <c r="CG958"/>
      <c r="CH958"/>
      <c r="CI958"/>
      <c r="CJ958"/>
      <c r="CK958"/>
      <c r="CL958"/>
      <c r="CN958"/>
    </row>
    <row r="959" spans="9:92" x14ac:dyDescent="0.35">
      <c r="I959"/>
      <c r="J959"/>
      <c r="R959"/>
      <c r="S959"/>
      <c r="T959"/>
      <c r="U959"/>
      <c r="V959"/>
      <c r="W959"/>
      <c r="X959"/>
      <c r="Y959"/>
      <c r="Z959"/>
      <c r="AA959"/>
      <c r="AB959"/>
      <c r="AC959"/>
      <c r="AD959"/>
      <c r="AE959"/>
      <c r="AF959"/>
      <c r="AG959"/>
      <c r="AH959"/>
      <c r="AI959"/>
      <c r="AJ959"/>
      <c r="AK959"/>
      <c r="AL959"/>
      <c r="AM959"/>
      <c r="AN959"/>
      <c r="AO959"/>
      <c r="AP959"/>
      <c r="AQ959"/>
      <c r="AR959"/>
      <c r="AS959"/>
      <c r="AT959"/>
      <c r="AU959"/>
      <c r="AV959"/>
      <c r="AW959"/>
      <c r="AX959"/>
      <c r="AY959"/>
      <c r="AZ959"/>
      <c r="BA959"/>
      <c r="BB959"/>
      <c r="BC959"/>
      <c r="BD959"/>
      <c r="BE959"/>
      <c r="BF959"/>
      <c r="BG959"/>
      <c r="BH959"/>
      <c r="BI959"/>
      <c r="BJ959"/>
      <c r="BK959"/>
      <c r="BL959"/>
      <c r="BM959"/>
      <c r="BN959"/>
      <c r="BO959"/>
      <c r="BP959"/>
      <c r="BQ959"/>
      <c r="BR959"/>
      <c r="BS959"/>
      <c r="BT959"/>
      <c r="BU959"/>
      <c r="BV959"/>
      <c r="BW959"/>
      <c r="BX959"/>
      <c r="BY959"/>
      <c r="BZ959"/>
      <c r="CA959"/>
      <c r="CB959"/>
      <c r="CC959"/>
      <c r="CD959"/>
      <c r="CE959"/>
      <c r="CF959"/>
      <c r="CG959"/>
      <c r="CH959"/>
      <c r="CI959"/>
      <c r="CJ959"/>
      <c r="CK959"/>
      <c r="CL959"/>
      <c r="CN959"/>
    </row>
    <row r="960" spans="9:92" x14ac:dyDescent="0.35">
      <c r="I960"/>
      <c r="J960"/>
      <c r="R960"/>
      <c r="S960"/>
      <c r="T960"/>
      <c r="U960"/>
      <c r="V960"/>
      <c r="W960"/>
      <c r="X960"/>
      <c r="Y960"/>
      <c r="Z960"/>
      <c r="AA960"/>
      <c r="AB960"/>
      <c r="AC960"/>
      <c r="AD960"/>
      <c r="AE960"/>
      <c r="AF960"/>
      <c r="AG960"/>
      <c r="AH960"/>
      <c r="AI960"/>
      <c r="AJ960"/>
      <c r="AK960"/>
      <c r="AL960"/>
      <c r="AM960"/>
      <c r="AN960"/>
      <c r="AO960"/>
      <c r="AP960"/>
      <c r="AQ960"/>
      <c r="AR960"/>
      <c r="AS960"/>
      <c r="AT960"/>
      <c r="AU960"/>
      <c r="AV960"/>
      <c r="AW960"/>
      <c r="AX960"/>
      <c r="AY960"/>
      <c r="AZ960"/>
      <c r="BA960"/>
      <c r="BB960"/>
      <c r="BC960"/>
      <c r="BD960"/>
      <c r="BE960"/>
      <c r="BF960"/>
      <c r="BG960"/>
      <c r="BH960"/>
      <c r="BI960"/>
      <c r="BJ960"/>
      <c r="BK960"/>
      <c r="BL960"/>
      <c r="BM960"/>
      <c r="BN960"/>
      <c r="BO960"/>
      <c r="BP960"/>
      <c r="BQ960"/>
      <c r="BR960"/>
      <c r="BS960"/>
      <c r="BT960"/>
      <c r="BU960"/>
      <c r="BV960"/>
      <c r="BW960"/>
      <c r="BX960"/>
      <c r="BY960"/>
      <c r="BZ960"/>
      <c r="CA960"/>
      <c r="CB960"/>
      <c r="CC960"/>
      <c r="CD960"/>
      <c r="CE960"/>
      <c r="CF960"/>
      <c r="CG960"/>
      <c r="CH960"/>
      <c r="CI960"/>
      <c r="CJ960"/>
      <c r="CK960"/>
      <c r="CL960"/>
      <c r="CN960"/>
    </row>
    <row r="961" spans="9:92" x14ac:dyDescent="0.35">
      <c r="I961"/>
      <c r="J961"/>
      <c r="R961"/>
      <c r="S961"/>
      <c r="T961"/>
      <c r="U961"/>
      <c r="V961"/>
      <c r="W961"/>
      <c r="X961"/>
      <c r="Y961"/>
      <c r="Z961"/>
      <c r="AA961"/>
      <c r="AB961"/>
      <c r="AC961"/>
      <c r="AD961"/>
      <c r="AE961"/>
      <c r="AF961"/>
      <c r="AG961"/>
      <c r="AH961"/>
      <c r="AI961"/>
      <c r="AJ961"/>
      <c r="AK961"/>
      <c r="AL961"/>
      <c r="AM961"/>
      <c r="AN961"/>
      <c r="AO961"/>
      <c r="AP961"/>
      <c r="AQ961"/>
      <c r="AR961"/>
      <c r="AS961"/>
      <c r="AT961"/>
      <c r="AU961"/>
      <c r="AV961"/>
      <c r="AW961"/>
      <c r="AX961"/>
      <c r="AY961"/>
      <c r="AZ961"/>
      <c r="BA961"/>
      <c r="BB961"/>
      <c r="BC961"/>
      <c r="BD961"/>
      <c r="BE961"/>
      <c r="BF961"/>
      <c r="BG961"/>
      <c r="BH961"/>
      <c r="BI961"/>
      <c r="BJ961"/>
      <c r="BK961"/>
      <c r="BL961"/>
      <c r="BM961"/>
      <c r="BN961"/>
      <c r="BO961"/>
      <c r="BP961"/>
      <c r="BQ961"/>
      <c r="BR961"/>
      <c r="BS961"/>
      <c r="BT961"/>
      <c r="BU961"/>
      <c r="BV961"/>
      <c r="BW961"/>
      <c r="BX961"/>
      <c r="BY961"/>
      <c r="BZ961"/>
      <c r="CA961"/>
      <c r="CB961"/>
      <c r="CC961"/>
      <c r="CD961"/>
      <c r="CE961"/>
      <c r="CF961"/>
      <c r="CG961"/>
      <c r="CH961"/>
      <c r="CI961"/>
      <c r="CJ961"/>
      <c r="CK961"/>
      <c r="CL961"/>
      <c r="CN961"/>
    </row>
    <row r="962" spans="9:92" x14ac:dyDescent="0.35">
      <c r="I962"/>
      <c r="J962"/>
      <c r="R962"/>
      <c r="S962"/>
      <c r="T962"/>
      <c r="U962"/>
      <c r="V962"/>
      <c r="W962"/>
      <c r="X962"/>
      <c r="Y962"/>
      <c r="Z962"/>
      <c r="AA962"/>
      <c r="AB962"/>
      <c r="AC962"/>
      <c r="AD962"/>
      <c r="AE962"/>
      <c r="AF962"/>
      <c r="AG962"/>
      <c r="AH962"/>
      <c r="AI962"/>
      <c r="AJ962"/>
      <c r="AK962"/>
      <c r="AL962"/>
      <c r="AM962"/>
      <c r="AN962"/>
      <c r="AO962"/>
      <c r="AP962"/>
      <c r="AQ962"/>
      <c r="AR962"/>
      <c r="AS962"/>
      <c r="AT962"/>
      <c r="AU962"/>
      <c r="AV962"/>
      <c r="AW962"/>
      <c r="AX962"/>
      <c r="AY962"/>
      <c r="AZ962"/>
      <c r="BA962"/>
      <c r="BB962"/>
      <c r="BC962"/>
      <c r="BD962"/>
      <c r="BE962"/>
      <c r="BF962"/>
      <c r="BG962"/>
      <c r="BH962"/>
      <c r="BI962"/>
      <c r="BJ962"/>
      <c r="BK962"/>
      <c r="BL962"/>
      <c r="BM962"/>
      <c r="BN962"/>
      <c r="BO962"/>
      <c r="BP962"/>
      <c r="BQ962"/>
      <c r="BR962"/>
      <c r="BS962"/>
      <c r="BT962"/>
      <c r="BU962"/>
      <c r="BV962"/>
      <c r="BW962"/>
      <c r="BX962"/>
      <c r="BY962"/>
      <c r="BZ962"/>
      <c r="CA962"/>
      <c r="CB962"/>
      <c r="CC962"/>
      <c r="CD962"/>
      <c r="CE962"/>
      <c r="CF962"/>
      <c r="CG962"/>
      <c r="CH962"/>
      <c r="CI962"/>
      <c r="CJ962"/>
      <c r="CK962"/>
      <c r="CL962"/>
      <c r="CN962"/>
    </row>
    <row r="963" spans="9:92" x14ac:dyDescent="0.35">
      <c r="I963"/>
      <c r="J963"/>
      <c r="R963"/>
      <c r="S963"/>
      <c r="T963"/>
      <c r="U963"/>
      <c r="V963"/>
      <c r="W963"/>
      <c r="X963"/>
      <c r="Y963"/>
      <c r="Z963"/>
      <c r="AA963"/>
      <c r="AB963"/>
      <c r="AC963"/>
      <c r="AD963"/>
      <c r="AE963"/>
      <c r="AF963"/>
      <c r="AG963"/>
      <c r="AH963"/>
      <c r="AI963"/>
      <c r="AJ963"/>
      <c r="AK963"/>
      <c r="AL963"/>
      <c r="AM963"/>
      <c r="AN963"/>
      <c r="AO963"/>
      <c r="AP963"/>
      <c r="AQ963"/>
      <c r="AR963"/>
      <c r="AS963"/>
      <c r="AT963"/>
      <c r="AU963"/>
      <c r="AV963"/>
      <c r="AW963"/>
      <c r="AX963"/>
      <c r="AY963"/>
      <c r="AZ963"/>
      <c r="BA963"/>
      <c r="BB963"/>
      <c r="BC963"/>
      <c r="BD963"/>
      <c r="BE963"/>
      <c r="BF963"/>
      <c r="BG963"/>
      <c r="BH963"/>
      <c r="BI963"/>
      <c r="BJ963"/>
      <c r="BK963"/>
      <c r="BL963"/>
      <c r="BM963"/>
      <c r="BN963"/>
      <c r="BO963"/>
      <c r="BP963"/>
      <c r="BQ963"/>
      <c r="BR963"/>
      <c r="BS963"/>
      <c r="BT963"/>
      <c r="BU963"/>
      <c r="BV963"/>
      <c r="BW963"/>
      <c r="BX963"/>
      <c r="BY963"/>
      <c r="BZ963"/>
      <c r="CA963"/>
      <c r="CB963"/>
      <c r="CC963"/>
      <c r="CD963"/>
      <c r="CE963"/>
      <c r="CF963"/>
      <c r="CG963"/>
      <c r="CH963"/>
      <c r="CI963"/>
      <c r="CJ963"/>
      <c r="CK963"/>
      <c r="CL963"/>
      <c r="CN963"/>
    </row>
    <row r="964" spans="9:92" x14ac:dyDescent="0.35">
      <c r="I964"/>
      <c r="J964"/>
      <c r="R964"/>
      <c r="S964"/>
      <c r="T964"/>
      <c r="U964"/>
      <c r="V964"/>
      <c r="W964"/>
      <c r="X964"/>
      <c r="Y964"/>
      <c r="Z964"/>
      <c r="AA964"/>
      <c r="AB964"/>
      <c r="AC964"/>
      <c r="AD964"/>
      <c r="AE964"/>
      <c r="AF964"/>
      <c r="AG964"/>
      <c r="AH964"/>
      <c r="AI964"/>
      <c r="AJ964"/>
      <c r="AK964"/>
      <c r="AL964"/>
      <c r="AM964"/>
      <c r="AN964"/>
      <c r="AO964"/>
      <c r="AP964"/>
      <c r="AQ964"/>
      <c r="AR964"/>
      <c r="AS964"/>
      <c r="AT964"/>
      <c r="AU964"/>
      <c r="AV964"/>
      <c r="AW964"/>
      <c r="AX964"/>
      <c r="AY964"/>
      <c r="AZ964"/>
      <c r="BA964"/>
      <c r="BB964"/>
      <c r="BC964"/>
      <c r="BD964"/>
      <c r="BE964"/>
      <c r="BF964"/>
      <c r="BG964"/>
      <c r="BH964"/>
      <c r="BI964"/>
      <c r="BJ964"/>
      <c r="BK964"/>
      <c r="BL964"/>
      <c r="BM964"/>
      <c r="BN964"/>
      <c r="BO964"/>
      <c r="BP964"/>
      <c r="BQ964"/>
      <c r="BR964"/>
      <c r="BS964"/>
      <c r="BT964"/>
      <c r="BU964"/>
      <c r="BV964"/>
      <c r="BW964"/>
      <c r="BX964"/>
      <c r="BY964"/>
      <c r="BZ964"/>
      <c r="CA964"/>
      <c r="CB964"/>
      <c r="CC964"/>
      <c r="CD964"/>
      <c r="CE964"/>
      <c r="CF964"/>
      <c r="CG964"/>
      <c r="CH964"/>
      <c r="CI964"/>
      <c r="CJ964"/>
      <c r="CK964"/>
      <c r="CL964"/>
      <c r="CN964"/>
    </row>
    <row r="965" spans="9:92" x14ac:dyDescent="0.35">
      <c r="I965"/>
      <c r="J965"/>
      <c r="R965"/>
      <c r="S965"/>
      <c r="T965"/>
      <c r="U965"/>
      <c r="V965"/>
      <c r="W965"/>
      <c r="X965"/>
      <c r="Y965"/>
      <c r="Z965"/>
      <c r="AA965"/>
      <c r="AB965"/>
      <c r="AC965"/>
      <c r="AD965"/>
      <c r="AE965"/>
      <c r="AF965"/>
      <c r="AG965"/>
      <c r="AH965"/>
      <c r="AI965"/>
      <c r="AJ965"/>
      <c r="AK965"/>
      <c r="AL965"/>
      <c r="AM965"/>
      <c r="AN965"/>
      <c r="AO965"/>
      <c r="AP965"/>
      <c r="AQ965"/>
      <c r="AR965"/>
      <c r="AS965"/>
      <c r="AT965"/>
      <c r="AU965"/>
      <c r="AV965"/>
      <c r="AW965"/>
      <c r="AX965"/>
      <c r="AY965"/>
      <c r="AZ965"/>
      <c r="BA965"/>
      <c r="BB965"/>
      <c r="BC965"/>
      <c r="BD965"/>
      <c r="BE965"/>
      <c r="BF965"/>
      <c r="BG965"/>
      <c r="BH965"/>
      <c r="BI965"/>
      <c r="BJ965"/>
      <c r="BK965"/>
      <c r="BL965"/>
      <c r="BM965"/>
      <c r="BN965"/>
      <c r="BO965"/>
      <c r="BP965"/>
      <c r="BQ965"/>
      <c r="BR965"/>
      <c r="BS965"/>
      <c r="BT965"/>
      <c r="BU965"/>
      <c r="BV965"/>
      <c r="BW965"/>
      <c r="BX965"/>
      <c r="BY965"/>
      <c r="BZ965"/>
      <c r="CA965"/>
      <c r="CB965"/>
      <c r="CC965"/>
      <c r="CD965"/>
      <c r="CE965"/>
      <c r="CF965"/>
      <c r="CG965"/>
      <c r="CH965"/>
      <c r="CI965"/>
      <c r="CJ965"/>
      <c r="CK965"/>
      <c r="CL965"/>
      <c r="CN965"/>
    </row>
    <row r="966" spans="9:92" x14ac:dyDescent="0.35">
      <c r="I966"/>
      <c r="J966"/>
      <c r="R966"/>
      <c r="S966"/>
      <c r="T966"/>
      <c r="U966"/>
      <c r="V966"/>
      <c r="W966"/>
      <c r="X966"/>
      <c r="Y966"/>
      <c r="Z966"/>
      <c r="AA966"/>
      <c r="AB966"/>
      <c r="AC966"/>
      <c r="AD966"/>
      <c r="AE966"/>
      <c r="AF966"/>
      <c r="AG966"/>
      <c r="AH966"/>
      <c r="AI966"/>
      <c r="AJ966"/>
      <c r="AK966"/>
      <c r="AL966"/>
      <c r="AM966"/>
      <c r="AN966"/>
      <c r="AO966"/>
      <c r="AP966"/>
      <c r="AQ966"/>
      <c r="AR966"/>
      <c r="AS966"/>
      <c r="AT966"/>
      <c r="AU966"/>
      <c r="AV966"/>
      <c r="AW966"/>
      <c r="AX966"/>
      <c r="AY966"/>
      <c r="AZ966"/>
      <c r="BA966"/>
      <c r="BB966"/>
      <c r="BC966"/>
      <c r="BD966"/>
      <c r="BE966"/>
      <c r="BF966"/>
      <c r="BG966"/>
      <c r="BH966"/>
      <c r="BI966"/>
      <c r="BJ966"/>
      <c r="BK966"/>
      <c r="BL966"/>
      <c r="BM966"/>
      <c r="BN966"/>
      <c r="BO966"/>
      <c r="BP966"/>
      <c r="BQ966"/>
      <c r="BR966"/>
      <c r="BS966"/>
      <c r="BT966"/>
      <c r="BU966"/>
      <c r="BV966"/>
      <c r="BW966"/>
      <c r="BX966"/>
      <c r="BY966"/>
      <c r="BZ966"/>
      <c r="CA966"/>
      <c r="CB966"/>
      <c r="CC966"/>
      <c r="CD966"/>
      <c r="CE966"/>
      <c r="CF966"/>
      <c r="CG966"/>
      <c r="CH966"/>
      <c r="CI966"/>
      <c r="CJ966"/>
      <c r="CK966"/>
      <c r="CL966"/>
      <c r="CN966"/>
    </row>
    <row r="967" spans="9:92" x14ac:dyDescent="0.35">
      <c r="I967"/>
      <c r="J967"/>
      <c r="R967"/>
      <c r="S967"/>
      <c r="T967"/>
      <c r="U967"/>
      <c r="V967"/>
      <c r="W967"/>
      <c r="X967"/>
      <c r="Y967"/>
      <c r="Z967"/>
      <c r="AA967"/>
      <c r="AB967"/>
      <c r="AC967"/>
      <c r="AD967"/>
      <c r="AE967"/>
      <c r="AF967"/>
      <c r="AG967"/>
      <c r="AH967"/>
      <c r="AI967"/>
      <c r="AJ967"/>
      <c r="AK967"/>
      <c r="AL967"/>
      <c r="AM967"/>
      <c r="AN967"/>
      <c r="AO967"/>
      <c r="AP967"/>
      <c r="AQ967"/>
      <c r="AR967"/>
      <c r="AS967"/>
      <c r="AT967"/>
      <c r="AU967"/>
      <c r="AV967"/>
      <c r="AW967"/>
      <c r="AX967"/>
      <c r="AY967"/>
      <c r="AZ967"/>
      <c r="BA967"/>
      <c r="BB967"/>
      <c r="BC967"/>
      <c r="BD967"/>
      <c r="BE967"/>
      <c r="BF967"/>
      <c r="BG967"/>
      <c r="BH967"/>
      <c r="BI967"/>
      <c r="BJ967"/>
      <c r="BK967"/>
      <c r="BL967"/>
      <c r="BM967"/>
      <c r="BN967"/>
      <c r="BO967"/>
      <c r="BP967"/>
      <c r="BQ967"/>
      <c r="BR967"/>
      <c r="BS967"/>
      <c r="BT967"/>
      <c r="BU967"/>
      <c r="BV967"/>
      <c r="BW967"/>
      <c r="BX967"/>
      <c r="BY967"/>
      <c r="BZ967"/>
      <c r="CA967"/>
      <c r="CB967"/>
      <c r="CC967"/>
      <c r="CD967"/>
      <c r="CE967"/>
      <c r="CF967"/>
      <c r="CG967"/>
      <c r="CH967"/>
      <c r="CI967"/>
      <c r="CJ967"/>
      <c r="CK967"/>
      <c r="CL967"/>
      <c r="CN967"/>
    </row>
    <row r="968" spans="9:92" x14ac:dyDescent="0.35">
      <c r="I968"/>
      <c r="J968"/>
      <c r="R968"/>
      <c r="S968"/>
      <c r="T968"/>
      <c r="U968"/>
      <c r="V968"/>
      <c r="W968"/>
      <c r="X968"/>
      <c r="Y968"/>
      <c r="Z968"/>
      <c r="AA968"/>
      <c r="AB968"/>
      <c r="AC968"/>
      <c r="AD968"/>
      <c r="AE968"/>
      <c r="AF968"/>
      <c r="AG968"/>
      <c r="AH968"/>
      <c r="AI968"/>
      <c r="AJ968"/>
      <c r="AK968"/>
      <c r="AL968"/>
      <c r="AM968"/>
      <c r="AN968"/>
      <c r="AO968"/>
      <c r="AP968"/>
      <c r="AQ968"/>
      <c r="AR968"/>
      <c r="AS968"/>
      <c r="AT968"/>
      <c r="AU968"/>
      <c r="AV968"/>
      <c r="AW968"/>
      <c r="AX968"/>
      <c r="AY968"/>
      <c r="AZ968"/>
      <c r="BA968"/>
      <c r="BB968"/>
      <c r="BC968"/>
      <c r="BD968"/>
      <c r="BE968"/>
      <c r="BF968"/>
      <c r="BG968"/>
      <c r="BH968"/>
      <c r="BI968"/>
      <c r="BJ968"/>
      <c r="BK968"/>
      <c r="BL968"/>
      <c r="BM968"/>
      <c r="BN968"/>
      <c r="BO968"/>
      <c r="BP968"/>
      <c r="BQ968"/>
      <c r="BR968"/>
      <c r="BS968"/>
      <c r="BT968"/>
      <c r="BU968"/>
      <c r="BV968"/>
      <c r="BW968"/>
      <c r="BX968"/>
      <c r="BY968"/>
      <c r="BZ968"/>
      <c r="CA968"/>
      <c r="CB968"/>
      <c r="CC968"/>
      <c r="CD968"/>
      <c r="CE968"/>
      <c r="CF968"/>
      <c r="CG968"/>
      <c r="CH968"/>
      <c r="CI968"/>
      <c r="CJ968"/>
      <c r="CK968"/>
      <c r="CL968"/>
      <c r="CN968"/>
    </row>
    <row r="969" spans="9:92" x14ac:dyDescent="0.35">
      <c r="I969"/>
      <c r="J969"/>
      <c r="R969"/>
      <c r="S969"/>
      <c r="T969"/>
      <c r="U969"/>
      <c r="V969"/>
      <c r="W969"/>
      <c r="X969"/>
      <c r="Y969"/>
      <c r="Z969"/>
      <c r="AA969"/>
      <c r="AB969"/>
      <c r="AC969"/>
      <c r="AD969"/>
      <c r="AE969"/>
      <c r="AF969"/>
      <c r="AG969"/>
      <c r="AH969"/>
      <c r="AI969"/>
      <c r="AJ969"/>
      <c r="AK969"/>
      <c r="AL969"/>
      <c r="AM969"/>
      <c r="AN969"/>
      <c r="AO969"/>
      <c r="AP969"/>
      <c r="AQ969"/>
      <c r="AR969"/>
      <c r="AS969"/>
      <c r="AT969"/>
      <c r="AU969"/>
      <c r="AV969"/>
      <c r="AW969"/>
      <c r="AX969"/>
      <c r="AY969"/>
      <c r="AZ969"/>
      <c r="BA969"/>
      <c r="BB969"/>
      <c r="BC969"/>
      <c r="BD969"/>
      <c r="BE969"/>
      <c r="BF969"/>
      <c r="BG969"/>
      <c r="BH969"/>
      <c r="BI969"/>
      <c r="BJ969"/>
      <c r="BK969"/>
      <c r="BL969"/>
      <c r="BM969"/>
      <c r="BN969"/>
      <c r="BO969"/>
      <c r="BP969"/>
      <c r="BQ969"/>
      <c r="BR969"/>
      <c r="BS969"/>
      <c r="BT969"/>
      <c r="BU969"/>
      <c r="BV969"/>
      <c r="BW969"/>
      <c r="BX969"/>
      <c r="BY969"/>
      <c r="BZ969"/>
      <c r="CA969"/>
      <c r="CB969"/>
      <c r="CC969"/>
      <c r="CD969"/>
      <c r="CE969"/>
      <c r="CF969"/>
      <c r="CG969"/>
      <c r="CH969"/>
      <c r="CI969"/>
      <c r="CJ969"/>
      <c r="CK969"/>
      <c r="CL969"/>
      <c r="CN969"/>
    </row>
    <row r="970" spans="9:92" x14ac:dyDescent="0.35">
      <c r="I970"/>
      <c r="J970"/>
      <c r="R970"/>
      <c r="S970"/>
      <c r="T970"/>
      <c r="U970"/>
      <c r="V970"/>
      <c r="W970"/>
      <c r="X970"/>
      <c r="Y970"/>
      <c r="Z970"/>
      <c r="AA970"/>
      <c r="AB970"/>
      <c r="AC970"/>
      <c r="AD970"/>
      <c r="AE970"/>
      <c r="AF970"/>
      <c r="AG970"/>
      <c r="AH970"/>
      <c r="AI970"/>
      <c r="AJ970"/>
      <c r="AK970"/>
      <c r="AL970"/>
      <c r="AM970"/>
      <c r="AN970"/>
      <c r="AO970"/>
      <c r="AP970"/>
      <c r="AQ970"/>
      <c r="AR970"/>
      <c r="AS970"/>
      <c r="AT970"/>
      <c r="AU970"/>
      <c r="AV970"/>
      <c r="AW970"/>
      <c r="AX970"/>
      <c r="AY970"/>
      <c r="AZ970"/>
      <c r="BA970"/>
      <c r="BB970"/>
      <c r="BC970"/>
      <c r="BD970"/>
      <c r="BE970"/>
      <c r="BF970"/>
      <c r="BG970"/>
      <c r="BH970"/>
      <c r="BI970"/>
      <c r="BJ970"/>
      <c r="BK970"/>
      <c r="BL970"/>
      <c r="BM970"/>
      <c r="BN970"/>
      <c r="BO970"/>
      <c r="BP970"/>
      <c r="BQ970"/>
      <c r="BR970"/>
      <c r="BS970"/>
      <c r="BT970"/>
      <c r="BU970"/>
      <c r="BV970"/>
      <c r="BW970"/>
      <c r="BX970"/>
      <c r="BY970"/>
      <c r="BZ970"/>
      <c r="CA970"/>
      <c r="CB970"/>
      <c r="CC970"/>
      <c r="CD970"/>
      <c r="CE970"/>
      <c r="CF970"/>
      <c r="CG970"/>
      <c r="CH970"/>
      <c r="CI970"/>
      <c r="CJ970"/>
      <c r="CK970"/>
      <c r="CL970"/>
      <c r="CN970"/>
    </row>
    <row r="971" spans="9:92" x14ac:dyDescent="0.35">
      <c r="I971"/>
      <c r="J971"/>
      <c r="R971"/>
      <c r="S971"/>
      <c r="T971"/>
      <c r="U971"/>
      <c r="V971"/>
      <c r="W971"/>
      <c r="X971"/>
      <c r="Y971"/>
      <c r="Z971"/>
      <c r="AA971"/>
      <c r="AB971"/>
      <c r="AC971"/>
      <c r="AD971"/>
      <c r="AE971"/>
      <c r="AF971"/>
      <c r="AG971"/>
      <c r="AH971"/>
      <c r="AI971"/>
      <c r="AJ971"/>
      <c r="AK971"/>
      <c r="AL971"/>
      <c r="AM971"/>
      <c r="AN971"/>
      <c r="AO971"/>
      <c r="AP971"/>
      <c r="AQ971"/>
      <c r="AR971"/>
      <c r="AS971"/>
      <c r="AT971"/>
      <c r="AU971"/>
      <c r="AV971"/>
      <c r="AW971"/>
      <c r="AX971"/>
      <c r="AY971"/>
      <c r="AZ971"/>
      <c r="BA971"/>
      <c r="BB971"/>
      <c r="BC971"/>
      <c r="BD971"/>
      <c r="BE971"/>
      <c r="BF971"/>
      <c r="BG971"/>
      <c r="BH971"/>
      <c r="BI971"/>
      <c r="BJ971"/>
      <c r="BK971"/>
      <c r="BL971"/>
      <c r="BM971"/>
      <c r="BN971"/>
      <c r="BO971"/>
      <c r="BP971"/>
      <c r="BQ971"/>
      <c r="BR971"/>
      <c r="BS971"/>
      <c r="BT971"/>
      <c r="BU971"/>
      <c r="BV971"/>
      <c r="BW971"/>
      <c r="BX971"/>
      <c r="BY971"/>
      <c r="BZ971"/>
      <c r="CA971"/>
      <c r="CB971"/>
      <c r="CC971"/>
      <c r="CD971"/>
      <c r="CE971"/>
      <c r="CF971"/>
      <c r="CG971"/>
      <c r="CH971"/>
      <c r="CI971"/>
      <c r="CJ971"/>
      <c r="CK971"/>
      <c r="CL971"/>
      <c r="CN971"/>
    </row>
    <row r="972" spans="9:92" x14ac:dyDescent="0.35">
      <c r="I972"/>
      <c r="J972"/>
      <c r="R972"/>
      <c r="S972"/>
      <c r="T972"/>
      <c r="U972"/>
      <c r="V972"/>
      <c r="W972"/>
      <c r="X972"/>
      <c r="Y972"/>
      <c r="Z972"/>
      <c r="AA972"/>
      <c r="AB972"/>
      <c r="AC972"/>
      <c r="AD972"/>
      <c r="AE972"/>
      <c r="AF972"/>
      <c r="AG972"/>
      <c r="AH972"/>
      <c r="AI972"/>
      <c r="AJ972"/>
      <c r="AK972"/>
      <c r="AL972"/>
      <c r="AM972"/>
      <c r="AN972"/>
      <c r="AO972"/>
      <c r="AP972"/>
      <c r="AQ972"/>
      <c r="AR972"/>
      <c r="AS972"/>
      <c r="AT972"/>
      <c r="AU972"/>
      <c r="AV972"/>
      <c r="AW972"/>
      <c r="AX972"/>
      <c r="AY972"/>
      <c r="AZ972"/>
      <c r="BA972"/>
      <c r="BB972"/>
      <c r="BC972"/>
      <c r="BD972"/>
      <c r="BE972"/>
      <c r="BF972"/>
      <c r="BG972"/>
      <c r="BH972"/>
      <c r="BI972"/>
      <c r="BJ972"/>
      <c r="BK972"/>
      <c r="BL972"/>
      <c r="BM972"/>
      <c r="BN972"/>
      <c r="BO972"/>
      <c r="BP972"/>
      <c r="BQ972"/>
      <c r="BR972"/>
      <c r="BS972"/>
      <c r="BT972"/>
      <c r="BU972"/>
      <c r="BV972"/>
      <c r="BW972"/>
      <c r="BX972"/>
      <c r="BY972"/>
      <c r="BZ972"/>
      <c r="CA972"/>
      <c r="CB972"/>
      <c r="CC972"/>
      <c r="CD972"/>
      <c r="CE972"/>
      <c r="CF972"/>
      <c r="CG972"/>
      <c r="CH972"/>
      <c r="CI972"/>
      <c r="CJ972"/>
      <c r="CK972"/>
      <c r="CL972"/>
      <c r="CN972"/>
    </row>
    <row r="973" spans="9:92" x14ac:dyDescent="0.35">
      <c r="I973"/>
      <c r="J973"/>
      <c r="R973"/>
      <c r="S973"/>
      <c r="T973"/>
      <c r="U973"/>
      <c r="V973"/>
      <c r="W973"/>
      <c r="X973"/>
      <c r="Y973"/>
      <c r="Z973"/>
      <c r="AA973"/>
      <c r="AB973"/>
      <c r="AC973"/>
      <c r="AD973"/>
      <c r="AE973"/>
      <c r="AF973"/>
      <c r="AG973"/>
      <c r="AH973"/>
      <c r="AI973"/>
      <c r="AJ973"/>
      <c r="AK973"/>
      <c r="AL973"/>
      <c r="AM973"/>
      <c r="AN973"/>
      <c r="AO973"/>
      <c r="AP973"/>
      <c r="AQ973"/>
      <c r="AR973"/>
      <c r="AS973"/>
      <c r="AT973"/>
      <c r="AU973"/>
      <c r="AV973"/>
      <c r="AW973"/>
      <c r="AX973"/>
      <c r="AY973"/>
      <c r="AZ973"/>
      <c r="BA973"/>
      <c r="BB973"/>
      <c r="BC973"/>
      <c r="BD973"/>
      <c r="BE973"/>
      <c r="BF973"/>
      <c r="BG973"/>
      <c r="BH973"/>
      <c r="BI973"/>
      <c r="BJ973"/>
      <c r="BK973"/>
      <c r="BL973"/>
      <c r="BM973"/>
      <c r="BN973"/>
      <c r="BO973"/>
      <c r="BP973"/>
      <c r="BQ973"/>
      <c r="BR973"/>
      <c r="BS973"/>
      <c r="BT973"/>
      <c r="BU973"/>
      <c r="BV973"/>
      <c r="BW973"/>
      <c r="BX973"/>
      <c r="BY973"/>
      <c r="BZ973"/>
      <c r="CA973"/>
      <c r="CB973"/>
      <c r="CC973"/>
      <c r="CD973"/>
      <c r="CE973"/>
      <c r="CF973"/>
      <c r="CG973"/>
      <c r="CH973"/>
      <c r="CI973"/>
      <c r="CJ973"/>
      <c r="CK973"/>
      <c r="CL973"/>
      <c r="CN973"/>
    </row>
    <row r="974" spans="9:92" x14ac:dyDescent="0.35">
      <c r="I974"/>
      <c r="J974"/>
      <c r="R974"/>
      <c r="S974"/>
      <c r="T974"/>
      <c r="U974"/>
      <c r="V974"/>
      <c r="W974"/>
      <c r="X974"/>
      <c r="Y974"/>
      <c r="Z974"/>
      <c r="AA974"/>
      <c r="AB974"/>
      <c r="AC974"/>
      <c r="AD974"/>
      <c r="AE974"/>
      <c r="AF974"/>
      <c r="AG974"/>
      <c r="AH974"/>
      <c r="AI974"/>
      <c r="AJ974"/>
      <c r="AK974"/>
      <c r="AL974"/>
      <c r="AM974"/>
      <c r="AN974"/>
      <c r="AO974"/>
      <c r="AP974"/>
      <c r="AQ974"/>
      <c r="AR974"/>
      <c r="AS974"/>
      <c r="AT974"/>
      <c r="AU974"/>
      <c r="AV974"/>
      <c r="AW974"/>
      <c r="AX974"/>
      <c r="AY974"/>
      <c r="AZ974"/>
      <c r="BA974"/>
      <c r="BB974"/>
      <c r="BC974"/>
      <c r="BD974"/>
      <c r="BE974"/>
      <c r="BF974"/>
      <c r="BG974"/>
      <c r="BH974"/>
      <c r="BI974"/>
      <c r="BJ974"/>
      <c r="BK974"/>
      <c r="BL974"/>
      <c r="BM974"/>
      <c r="BN974"/>
      <c r="BO974"/>
      <c r="BP974"/>
      <c r="BQ974"/>
      <c r="BR974"/>
      <c r="BS974"/>
      <c r="BT974"/>
      <c r="BU974"/>
      <c r="BV974"/>
      <c r="BW974"/>
      <c r="BX974"/>
      <c r="BY974"/>
      <c r="BZ974"/>
      <c r="CA974"/>
      <c r="CB974"/>
      <c r="CC974"/>
      <c r="CD974"/>
      <c r="CE974"/>
      <c r="CF974"/>
      <c r="CG974"/>
      <c r="CH974"/>
      <c r="CI974"/>
      <c r="CJ974"/>
      <c r="CK974"/>
      <c r="CL974"/>
      <c r="CN974"/>
    </row>
    <row r="975" spans="9:92" x14ac:dyDescent="0.35">
      <c r="I975"/>
      <c r="J975"/>
      <c r="R975"/>
      <c r="S975"/>
      <c r="T975"/>
      <c r="U975"/>
      <c r="V975"/>
      <c r="W975"/>
      <c r="X975"/>
      <c r="Y975"/>
      <c r="Z975"/>
      <c r="AA975"/>
      <c r="AB975"/>
      <c r="AC975"/>
      <c r="AD975"/>
      <c r="AE975"/>
      <c r="AF975"/>
      <c r="AG975"/>
      <c r="AH975"/>
      <c r="AI975"/>
      <c r="AJ975"/>
      <c r="AK975"/>
      <c r="AL975"/>
      <c r="AM975"/>
      <c r="AN975"/>
      <c r="AO975"/>
      <c r="AP975"/>
      <c r="AQ975"/>
      <c r="AR975"/>
      <c r="AS975"/>
      <c r="AT975"/>
      <c r="AU975"/>
      <c r="AV975"/>
      <c r="AW975"/>
      <c r="AX975"/>
      <c r="AY975"/>
      <c r="AZ975"/>
      <c r="BA975"/>
      <c r="BB975"/>
      <c r="BC975"/>
      <c r="BD975"/>
      <c r="BE975"/>
      <c r="BF975"/>
      <c r="BG975"/>
      <c r="BH975"/>
      <c r="BI975"/>
      <c r="BJ975"/>
      <c r="BK975"/>
      <c r="BL975"/>
      <c r="BM975"/>
      <c r="BN975"/>
      <c r="BO975"/>
      <c r="BP975"/>
      <c r="BQ975"/>
      <c r="BR975"/>
      <c r="BS975"/>
      <c r="BT975"/>
      <c r="BU975"/>
      <c r="BV975"/>
      <c r="BW975"/>
      <c r="BX975"/>
      <c r="BY975"/>
      <c r="BZ975"/>
      <c r="CA975"/>
      <c r="CB975"/>
      <c r="CC975"/>
      <c r="CD975"/>
      <c r="CE975"/>
      <c r="CF975"/>
      <c r="CG975"/>
      <c r="CH975"/>
      <c r="CI975"/>
      <c r="CJ975"/>
      <c r="CK975"/>
      <c r="CL975"/>
      <c r="CN975"/>
    </row>
    <row r="976" spans="9:92" x14ac:dyDescent="0.35">
      <c r="I976"/>
      <c r="J976"/>
      <c r="R976"/>
      <c r="S976"/>
      <c r="T976"/>
      <c r="U976"/>
      <c r="V976"/>
      <c r="W976"/>
      <c r="X976"/>
      <c r="Y976"/>
      <c r="Z976"/>
      <c r="AA976"/>
      <c r="AB976"/>
      <c r="AC976"/>
      <c r="AD976"/>
      <c r="AE976"/>
      <c r="AF976"/>
      <c r="AG976"/>
      <c r="AH976"/>
      <c r="AI976"/>
      <c r="AJ976"/>
      <c r="AK976"/>
      <c r="AL976"/>
      <c r="AM976"/>
      <c r="AN976"/>
      <c r="AO976"/>
      <c r="AP976"/>
      <c r="AQ976"/>
      <c r="AR976"/>
      <c r="AS976"/>
      <c r="AT976"/>
      <c r="AU976"/>
      <c r="AV976"/>
      <c r="AW976"/>
      <c r="AX976"/>
      <c r="AY976"/>
      <c r="AZ976"/>
      <c r="BA976"/>
      <c r="BB976"/>
      <c r="BC976"/>
      <c r="BD976"/>
      <c r="BE976"/>
      <c r="BF976"/>
      <c r="BG976"/>
      <c r="BH976"/>
      <c r="BI976"/>
      <c r="BJ976"/>
      <c r="BK976"/>
      <c r="BL976"/>
      <c r="BM976"/>
      <c r="BN976"/>
      <c r="BO976"/>
      <c r="BP976"/>
      <c r="BQ976"/>
      <c r="BR976"/>
      <c r="BS976"/>
      <c r="BT976"/>
      <c r="BU976"/>
      <c r="BV976"/>
      <c r="BW976"/>
      <c r="BX976"/>
      <c r="BY976"/>
      <c r="BZ976"/>
      <c r="CA976"/>
      <c r="CB976"/>
      <c r="CC976"/>
      <c r="CD976"/>
      <c r="CE976"/>
      <c r="CF976"/>
      <c r="CG976"/>
      <c r="CH976"/>
      <c r="CI976"/>
      <c r="CJ976"/>
      <c r="CK976"/>
      <c r="CL976"/>
      <c r="CN976"/>
    </row>
    <row r="977" spans="9:92" x14ac:dyDescent="0.35">
      <c r="I977"/>
      <c r="J977"/>
      <c r="R977"/>
      <c r="S977"/>
      <c r="T977"/>
      <c r="U977"/>
      <c r="V977"/>
      <c r="W977"/>
      <c r="X977"/>
      <c r="Y977"/>
      <c r="Z977"/>
      <c r="AA977"/>
      <c r="AB977"/>
      <c r="AC977"/>
      <c r="AD977"/>
      <c r="AE977"/>
      <c r="AF977"/>
      <c r="AG977"/>
      <c r="AH977"/>
      <c r="AI977"/>
      <c r="AJ977"/>
      <c r="AK977"/>
      <c r="AL977"/>
      <c r="AM977"/>
      <c r="AN977"/>
      <c r="AO977"/>
      <c r="AP977"/>
      <c r="AQ977"/>
      <c r="AR977"/>
      <c r="AS977"/>
      <c r="AT977"/>
      <c r="AU977"/>
      <c r="AV977"/>
      <c r="AW977"/>
      <c r="AX977"/>
      <c r="AY977"/>
      <c r="AZ977"/>
      <c r="BA977"/>
      <c r="BB977"/>
      <c r="BC977"/>
      <c r="BD977"/>
      <c r="BE977"/>
      <c r="BF977"/>
      <c r="BG977"/>
      <c r="BH977"/>
      <c r="BI977"/>
      <c r="BJ977"/>
      <c r="BK977"/>
      <c r="BL977"/>
      <c r="BM977"/>
      <c r="BN977"/>
      <c r="BO977"/>
      <c r="BP977"/>
      <c r="BQ977"/>
      <c r="BR977"/>
      <c r="BS977"/>
      <c r="BT977"/>
      <c r="BU977"/>
      <c r="BV977"/>
      <c r="BW977"/>
      <c r="BX977"/>
      <c r="BY977"/>
      <c r="BZ977"/>
      <c r="CA977"/>
      <c r="CB977"/>
      <c r="CC977"/>
      <c r="CD977"/>
      <c r="CE977"/>
      <c r="CF977"/>
      <c r="CG977"/>
      <c r="CH977"/>
      <c r="CI977"/>
      <c r="CJ977"/>
      <c r="CK977"/>
      <c r="CL977"/>
      <c r="CN977"/>
    </row>
    <row r="978" spans="9:92" x14ac:dyDescent="0.35">
      <c r="I978"/>
      <c r="J978"/>
      <c r="R978"/>
      <c r="S978"/>
      <c r="T978"/>
      <c r="U978"/>
      <c r="V978"/>
      <c r="W978"/>
      <c r="X978"/>
      <c r="Y978"/>
      <c r="Z978"/>
      <c r="AA978"/>
      <c r="AB978"/>
      <c r="AC978"/>
      <c r="AD978"/>
      <c r="AE978"/>
      <c r="AF978"/>
      <c r="AG978"/>
      <c r="AH978"/>
      <c r="AI978"/>
      <c r="AJ978"/>
      <c r="AK978"/>
      <c r="AL978"/>
      <c r="AM978"/>
      <c r="AN978"/>
      <c r="AO978"/>
      <c r="AP978"/>
      <c r="AQ978"/>
      <c r="AR978"/>
      <c r="AS978"/>
      <c r="AT978"/>
      <c r="AU978"/>
      <c r="AV978"/>
      <c r="AW978"/>
      <c r="AX978"/>
      <c r="AY978"/>
      <c r="AZ978"/>
      <c r="BA978"/>
      <c r="BB978"/>
      <c r="BC978"/>
      <c r="BD978"/>
      <c r="BE978"/>
      <c r="BF978"/>
      <c r="BG978"/>
      <c r="BH978"/>
      <c r="BI978"/>
      <c r="BJ978"/>
      <c r="BK978"/>
      <c r="BL978"/>
      <c r="BM978"/>
      <c r="BN978"/>
      <c r="BO978"/>
      <c r="BP978"/>
      <c r="BQ978"/>
      <c r="BR978"/>
      <c r="BS978"/>
      <c r="BT978"/>
      <c r="BU978"/>
      <c r="BV978"/>
      <c r="BW978"/>
      <c r="BX978"/>
      <c r="BY978"/>
      <c r="BZ978"/>
      <c r="CA978"/>
      <c r="CB978"/>
      <c r="CC978"/>
      <c r="CD978"/>
      <c r="CE978"/>
      <c r="CF978"/>
      <c r="CG978"/>
      <c r="CH978"/>
      <c r="CI978"/>
      <c r="CJ978"/>
      <c r="CK978"/>
      <c r="CL978"/>
      <c r="CN978"/>
    </row>
    <row r="979" spans="9:92" x14ac:dyDescent="0.35">
      <c r="I979"/>
      <c r="J979"/>
      <c r="R979"/>
      <c r="S979"/>
      <c r="T979"/>
      <c r="U979"/>
      <c r="V979"/>
      <c r="W979"/>
      <c r="X979"/>
      <c r="Y979"/>
      <c r="Z979"/>
      <c r="AA979"/>
      <c r="AB979"/>
      <c r="AC979"/>
      <c r="AD979"/>
      <c r="AE979"/>
      <c r="AF979"/>
      <c r="AG979"/>
      <c r="AH979"/>
      <c r="AI979"/>
      <c r="AJ979"/>
      <c r="AK979"/>
      <c r="AL979"/>
      <c r="AM979"/>
      <c r="AN979"/>
      <c r="AO979"/>
      <c r="AP979"/>
      <c r="AQ979"/>
      <c r="AR979"/>
      <c r="AS979"/>
      <c r="AT979"/>
      <c r="AU979"/>
      <c r="AV979"/>
      <c r="AW979"/>
      <c r="AX979"/>
      <c r="AY979"/>
      <c r="AZ979"/>
      <c r="BA979"/>
      <c r="BB979"/>
      <c r="BC979"/>
      <c r="BD979"/>
      <c r="BE979"/>
      <c r="BF979"/>
      <c r="BG979"/>
      <c r="BH979"/>
      <c r="BI979"/>
      <c r="BJ979"/>
      <c r="BK979"/>
      <c r="BL979"/>
      <c r="BM979"/>
      <c r="BN979"/>
      <c r="BO979"/>
      <c r="BP979"/>
      <c r="BQ979"/>
      <c r="BR979"/>
      <c r="BS979"/>
      <c r="BT979"/>
      <c r="BU979"/>
      <c r="BV979"/>
      <c r="BW979"/>
      <c r="BX979"/>
      <c r="BY979"/>
      <c r="BZ979"/>
      <c r="CA979"/>
      <c r="CB979"/>
      <c r="CC979"/>
      <c r="CD979"/>
      <c r="CE979"/>
      <c r="CF979"/>
      <c r="CG979"/>
      <c r="CH979"/>
      <c r="CI979"/>
      <c r="CJ979"/>
      <c r="CK979"/>
      <c r="CL979"/>
      <c r="CN979"/>
    </row>
    <row r="980" spans="9:92" x14ac:dyDescent="0.35">
      <c r="I980"/>
      <c r="J980"/>
      <c r="R980"/>
      <c r="S980"/>
      <c r="T980"/>
      <c r="U980"/>
      <c r="V980"/>
      <c r="W980"/>
      <c r="X980"/>
      <c r="Y980"/>
      <c r="Z980"/>
      <c r="AA980"/>
      <c r="AB980"/>
      <c r="AC980"/>
      <c r="AD980"/>
      <c r="AE980"/>
      <c r="AF980"/>
      <c r="AG980"/>
      <c r="AH980"/>
      <c r="AI980"/>
      <c r="AJ980"/>
      <c r="AK980"/>
      <c r="AL980"/>
      <c r="AM980"/>
      <c r="AN980"/>
      <c r="AO980"/>
      <c r="AP980"/>
      <c r="AQ980"/>
      <c r="AR980"/>
      <c r="AS980"/>
      <c r="AT980"/>
      <c r="AU980"/>
      <c r="AV980"/>
      <c r="AW980"/>
      <c r="AX980"/>
      <c r="AY980"/>
      <c r="AZ980"/>
      <c r="BA980"/>
      <c r="BB980"/>
      <c r="BC980"/>
      <c r="BD980"/>
      <c r="BE980"/>
      <c r="BF980"/>
      <c r="BG980"/>
      <c r="BH980"/>
      <c r="BI980"/>
      <c r="BJ980"/>
      <c r="BK980"/>
      <c r="BL980"/>
      <c r="BM980"/>
      <c r="BN980"/>
      <c r="BO980"/>
      <c r="BP980"/>
      <c r="BQ980"/>
      <c r="BR980"/>
      <c r="BS980"/>
      <c r="BT980"/>
      <c r="BU980"/>
      <c r="BV980"/>
      <c r="BW980"/>
      <c r="BX980"/>
      <c r="BY980"/>
      <c r="BZ980"/>
      <c r="CA980"/>
      <c r="CB980"/>
      <c r="CC980"/>
      <c r="CD980"/>
      <c r="CE980"/>
      <c r="CF980"/>
      <c r="CG980"/>
      <c r="CH980"/>
      <c r="CI980"/>
      <c r="CJ980"/>
      <c r="CK980"/>
      <c r="CL980"/>
      <c r="CN980"/>
    </row>
    <row r="981" spans="9:92" x14ac:dyDescent="0.35">
      <c r="I981"/>
      <c r="J981"/>
      <c r="R981"/>
      <c r="S981"/>
      <c r="T981"/>
      <c r="U981"/>
      <c r="V981"/>
      <c r="W981"/>
      <c r="X981"/>
      <c r="Y981"/>
      <c r="Z981"/>
      <c r="AA981"/>
      <c r="AB981"/>
      <c r="AC981"/>
      <c r="AD981"/>
      <c r="AE981"/>
      <c r="AF981"/>
      <c r="AG981"/>
      <c r="AH981"/>
      <c r="AI981"/>
      <c r="AJ981"/>
      <c r="AK981"/>
      <c r="AL981"/>
      <c r="AM981"/>
      <c r="AN981"/>
      <c r="AO981"/>
      <c r="AP981"/>
      <c r="AQ981"/>
      <c r="AR981"/>
      <c r="AS981"/>
      <c r="AT981"/>
      <c r="AU981"/>
      <c r="AV981"/>
      <c r="AW981"/>
      <c r="AX981"/>
      <c r="AY981"/>
      <c r="AZ981"/>
      <c r="BA981"/>
      <c r="BB981"/>
      <c r="BC981"/>
      <c r="BD981"/>
      <c r="BE981"/>
      <c r="BF981"/>
      <c r="BG981"/>
      <c r="BH981"/>
      <c r="BI981"/>
      <c r="BJ981"/>
      <c r="BK981"/>
      <c r="BL981"/>
      <c r="BM981"/>
      <c r="BN981"/>
      <c r="BO981"/>
      <c r="BP981"/>
      <c r="BQ981"/>
      <c r="BR981"/>
      <c r="BS981"/>
      <c r="BT981"/>
      <c r="BU981"/>
      <c r="BV981"/>
      <c r="BW981"/>
      <c r="BX981"/>
      <c r="BY981"/>
      <c r="BZ981"/>
      <c r="CA981"/>
      <c r="CB981"/>
      <c r="CC981"/>
      <c r="CD981"/>
      <c r="CE981"/>
      <c r="CF981"/>
      <c r="CG981"/>
      <c r="CH981"/>
      <c r="CI981"/>
      <c r="CJ981"/>
      <c r="CK981"/>
      <c r="CL981"/>
      <c r="CN981"/>
    </row>
    <row r="982" spans="9:92" x14ac:dyDescent="0.35">
      <c r="I982"/>
      <c r="J982"/>
      <c r="R982"/>
      <c r="S982"/>
      <c r="T982"/>
      <c r="U982"/>
      <c r="V982"/>
      <c r="W982"/>
      <c r="X982"/>
      <c r="Y982"/>
      <c r="Z982"/>
      <c r="AA982"/>
      <c r="AB982"/>
      <c r="AC982"/>
      <c r="AD982"/>
      <c r="AE982"/>
      <c r="AF982"/>
      <c r="AG982"/>
      <c r="AH982"/>
      <c r="AI982"/>
      <c r="AJ982"/>
      <c r="AK982"/>
      <c r="AL982"/>
      <c r="AM982"/>
      <c r="AN982"/>
      <c r="AO982"/>
      <c r="AP982"/>
      <c r="AQ982"/>
      <c r="AR982"/>
      <c r="AS982"/>
      <c r="AT982"/>
      <c r="AU982"/>
      <c r="AV982"/>
      <c r="AW982"/>
      <c r="AX982"/>
      <c r="AY982"/>
      <c r="AZ982"/>
      <c r="BA982"/>
      <c r="BB982"/>
      <c r="BC982"/>
      <c r="BD982"/>
      <c r="BE982"/>
      <c r="BF982"/>
      <c r="BG982"/>
      <c r="BH982"/>
      <c r="BI982"/>
      <c r="BJ982"/>
      <c r="BK982"/>
      <c r="BL982"/>
      <c r="BM982"/>
      <c r="BN982"/>
      <c r="BO982"/>
      <c r="BP982"/>
      <c r="BQ982"/>
      <c r="BR982"/>
      <c r="BS982"/>
      <c r="BT982"/>
      <c r="BU982"/>
      <c r="BV982"/>
      <c r="BW982"/>
      <c r="BX982"/>
      <c r="BY982"/>
      <c r="BZ982"/>
      <c r="CA982"/>
      <c r="CB982"/>
      <c r="CC982"/>
      <c r="CD982"/>
      <c r="CE982"/>
      <c r="CF982"/>
      <c r="CG982"/>
      <c r="CH982"/>
      <c r="CI982"/>
      <c r="CJ982"/>
      <c r="CK982"/>
      <c r="CL982"/>
      <c r="CN982"/>
    </row>
    <row r="983" spans="9:92" x14ac:dyDescent="0.35">
      <c r="I983"/>
      <c r="J983"/>
      <c r="R983"/>
      <c r="S983"/>
      <c r="T983"/>
      <c r="U983"/>
      <c r="V983"/>
      <c r="W983"/>
      <c r="X983"/>
      <c r="Y983"/>
      <c r="Z983"/>
      <c r="AA983"/>
      <c r="AB983"/>
      <c r="AC983"/>
      <c r="AD983"/>
      <c r="AE983"/>
      <c r="AF983"/>
      <c r="AG983"/>
      <c r="AH983"/>
      <c r="AI983"/>
      <c r="AJ983"/>
      <c r="AK983"/>
      <c r="AL983"/>
      <c r="AM983"/>
      <c r="AN983"/>
      <c r="AO983"/>
      <c r="AP983"/>
      <c r="AQ983"/>
      <c r="AR983"/>
      <c r="AS983"/>
      <c r="AT983"/>
      <c r="AU983"/>
      <c r="AV983"/>
      <c r="AW983"/>
      <c r="AX983"/>
      <c r="AY983"/>
      <c r="AZ983"/>
      <c r="BA983"/>
      <c r="BB983"/>
      <c r="BC983"/>
      <c r="BD983"/>
      <c r="BE983"/>
      <c r="BF983"/>
      <c r="BG983"/>
      <c r="BH983"/>
      <c r="BI983"/>
      <c r="BJ983"/>
      <c r="BK983"/>
      <c r="BL983"/>
      <c r="BM983"/>
      <c r="BN983"/>
      <c r="BO983"/>
      <c r="BP983"/>
      <c r="BQ983"/>
      <c r="BR983"/>
      <c r="BS983"/>
      <c r="BT983"/>
      <c r="BU983"/>
      <c r="BV983"/>
      <c r="BW983"/>
      <c r="BX983"/>
      <c r="BY983"/>
      <c r="BZ983"/>
      <c r="CA983"/>
      <c r="CB983"/>
      <c r="CC983"/>
      <c r="CD983"/>
      <c r="CE983"/>
      <c r="CF983"/>
      <c r="CG983"/>
      <c r="CH983"/>
      <c r="CI983"/>
      <c r="CJ983"/>
      <c r="CK983"/>
      <c r="CL983"/>
      <c r="CN983"/>
    </row>
    <row r="984" spans="9:92" x14ac:dyDescent="0.35">
      <c r="I984"/>
      <c r="J984"/>
      <c r="R984"/>
      <c r="S984"/>
      <c r="T984"/>
      <c r="U984"/>
      <c r="V984"/>
      <c r="W984"/>
      <c r="X984"/>
      <c r="Y984"/>
      <c r="Z984"/>
      <c r="AA984"/>
      <c r="AB984"/>
      <c r="AC984"/>
      <c r="AD984"/>
      <c r="AE984"/>
      <c r="AF984"/>
      <c r="AG984"/>
      <c r="AH984"/>
      <c r="AI984"/>
      <c r="AJ984"/>
      <c r="AK984"/>
      <c r="AL984"/>
      <c r="AM984"/>
      <c r="AN984"/>
      <c r="AO984"/>
      <c r="AP984"/>
      <c r="AQ984"/>
      <c r="AR984"/>
      <c r="AS984"/>
      <c r="AT984"/>
      <c r="AU984"/>
      <c r="AV984"/>
      <c r="AW984"/>
      <c r="AX984"/>
      <c r="AY984"/>
      <c r="AZ984"/>
      <c r="BA984"/>
      <c r="BB984"/>
      <c r="BC984"/>
      <c r="BD984"/>
      <c r="BE984"/>
      <c r="BF984"/>
      <c r="BG984"/>
      <c r="BH984"/>
      <c r="BI984"/>
      <c r="BJ984"/>
      <c r="BK984"/>
      <c r="BL984"/>
      <c r="BM984"/>
      <c r="BN984"/>
      <c r="BO984"/>
      <c r="BP984"/>
      <c r="BQ984"/>
      <c r="BR984"/>
      <c r="BS984"/>
      <c r="BT984"/>
      <c r="BU984"/>
      <c r="BV984"/>
      <c r="BW984"/>
      <c r="BX984"/>
      <c r="BY984"/>
      <c r="BZ984"/>
      <c r="CA984"/>
      <c r="CB984"/>
      <c r="CC984"/>
      <c r="CD984"/>
      <c r="CE984"/>
      <c r="CF984"/>
      <c r="CG984"/>
      <c r="CH984"/>
      <c r="CI984"/>
      <c r="CJ984"/>
      <c r="CK984"/>
      <c r="CL984"/>
      <c r="CN984"/>
    </row>
    <row r="985" spans="9:92" x14ac:dyDescent="0.35">
      <c r="I985"/>
      <c r="J985"/>
      <c r="R985"/>
      <c r="S985"/>
      <c r="T985"/>
      <c r="U985"/>
      <c r="V985"/>
      <c r="W985"/>
      <c r="X985"/>
      <c r="Y985"/>
      <c r="Z985"/>
      <c r="AA985"/>
      <c r="AB985"/>
      <c r="AC985"/>
      <c r="AD985"/>
      <c r="AE985"/>
      <c r="AF985"/>
      <c r="AG985"/>
      <c r="AH985"/>
      <c r="AI985"/>
      <c r="AJ985"/>
      <c r="AK985"/>
      <c r="AL985"/>
      <c r="AM985"/>
      <c r="AN985"/>
      <c r="AO985"/>
      <c r="AP985"/>
      <c r="AQ985"/>
      <c r="AR985"/>
      <c r="AS985"/>
      <c r="AT985"/>
      <c r="AU985"/>
      <c r="AV985"/>
      <c r="AW985"/>
      <c r="AX985"/>
      <c r="AY985"/>
      <c r="AZ985"/>
      <c r="BA985"/>
      <c r="BB985"/>
      <c r="BC985"/>
      <c r="BD985"/>
      <c r="BE985"/>
      <c r="BF985"/>
      <c r="BG985"/>
      <c r="BH985"/>
      <c r="BI985"/>
      <c r="BJ985"/>
      <c r="BK985"/>
      <c r="BL985"/>
      <c r="BM985"/>
      <c r="BN985"/>
      <c r="BO985"/>
      <c r="BP985"/>
      <c r="BQ985"/>
      <c r="BR985"/>
      <c r="BS985"/>
      <c r="BT985"/>
      <c r="BU985"/>
      <c r="BV985"/>
      <c r="BW985"/>
      <c r="BX985"/>
      <c r="BY985"/>
      <c r="BZ985"/>
      <c r="CA985"/>
      <c r="CB985"/>
      <c r="CC985"/>
      <c r="CD985"/>
      <c r="CE985"/>
      <c r="CF985"/>
      <c r="CG985"/>
      <c r="CH985"/>
      <c r="CI985"/>
      <c r="CJ985"/>
      <c r="CK985"/>
      <c r="CL985"/>
      <c r="CN985"/>
    </row>
    <row r="986" spans="9:92" x14ac:dyDescent="0.35">
      <c r="I986"/>
      <c r="J986"/>
      <c r="R986"/>
      <c r="S986"/>
      <c r="T986"/>
      <c r="U986"/>
      <c r="V986"/>
      <c r="W986"/>
      <c r="X986"/>
      <c r="Y986"/>
      <c r="Z986"/>
      <c r="AA986"/>
      <c r="AB986"/>
      <c r="AC986"/>
      <c r="AD986"/>
      <c r="AE986"/>
      <c r="AF986"/>
      <c r="AG986"/>
      <c r="AH986"/>
      <c r="AI986"/>
      <c r="AJ986"/>
      <c r="AK986"/>
      <c r="AL986"/>
      <c r="AM986"/>
      <c r="AN986"/>
      <c r="AO986"/>
      <c r="AP986"/>
      <c r="AQ986"/>
      <c r="AR986"/>
      <c r="AS986"/>
      <c r="AT986"/>
      <c r="AU986"/>
      <c r="AV986"/>
      <c r="AW986"/>
      <c r="AX986"/>
      <c r="AY986"/>
      <c r="AZ986"/>
      <c r="BA986"/>
      <c r="BB986"/>
      <c r="BC986"/>
      <c r="BD986"/>
      <c r="BE986"/>
      <c r="BF986"/>
      <c r="BG986"/>
      <c r="BH986"/>
      <c r="BI986"/>
      <c r="BJ986"/>
      <c r="BK986"/>
      <c r="BL986"/>
      <c r="BM986"/>
      <c r="BN986"/>
      <c r="BO986"/>
      <c r="BP986"/>
      <c r="BQ986"/>
      <c r="BR986"/>
      <c r="BS986"/>
      <c r="BT986"/>
      <c r="BU986"/>
      <c r="BV986"/>
      <c r="BW986"/>
      <c r="BX986"/>
      <c r="BY986"/>
      <c r="BZ986"/>
      <c r="CA986"/>
      <c r="CB986"/>
      <c r="CC986"/>
      <c r="CD986"/>
      <c r="CE986"/>
      <c r="CF986"/>
      <c r="CG986"/>
      <c r="CH986"/>
      <c r="CI986"/>
      <c r="CJ986"/>
      <c r="CK986"/>
      <c r="CL986"/>
      <c r="CN986"/>
    </row>
    <row r="987" spans="9:92" x14ac:dyDescent="0.35">
      <c r="I987"/>
      <c r="J987"/>
      <c r="R987"/>
      <c r="S987"/>
      <c r="T987"/>
      <c r="U987"/>
      <c r="V987"/>
      <c r="W987"/>
      <c r="X987"/>
      <c r="Y987"/>
      <c r="Z987"/>
      <c r="AA987"/>
      <c r="AB987"/>
      <c r="AC987"/>
      <c r="AD987"/>
      <c r="AE987"/>
      <c r="AF987"/>
      <c r="AG987"/>
      <c r="AH987"/>
      <c r="AI987"/>
      <c r="AJ987"/>
      <c r="AK987"/>
      <c r="AL987"/>
      <c r="AM987"/>
      <c r="AN987"/>
      <c r="AO987"/>
      <c r="AP987"/>
      <c r="AQ987"/>
      <c r="AR987"/>
      <c r="AS987"/>
      <c r="AT987"/>
      <c r="AU987"/>
      <c r="AV987"/>
      <c r="AW987"/>
      <c r="AX987"/>
      <c r="AY987"/>
      <c r="AZ987"/>
      <c r="BA987"/>
      <c r="BB987"/>
      <c r="BC987"/>
      <c r="BD987"/>
      <c r="BE987"/>
      <c r="BF987"/>
      <c r="BG987"/>
      <c r="BH987"/>
      <c r="BI987"/>
      <c r="BJ987"/>
      <c r="BK987"/>
      <c r="BL987"/>
      <c r="BM987"/>
      <c r="BN987"/>
      <c r="BO987"/>
      <c r="BP987"/>
      <c r="BQ987"/>
      <c r="BR987"/>
      <c r="BS987"/>
      <c r="BT987"/>
      <c r="BU987"/>
      <c r="BV987"/>
      <c r="BW987"/>
      <c r="BX987"/>
      <c r="BY987"/>
      <c r="BZ987"/>
      <c r="CA987"/>
      <c r="CB987"/>
      <c r="CC987"/>
      <c r="CD987"/>
      <c r="CE987"/>
      <c r="CF987"/>
      <c r="CG987"/>
      <c r="CH987"/>
      <c r="CI987"/>
      <c r="CJ987"/>
      <c r="CK987"/>
      <c r="CL987"/>
      <c r="CN987"/>
    </row>
    <row r="988" spans="9:92" x14ac:dyDescent="0.35">
      <c r="I988"/>
      <c r="J988"/>
      <c r="R988"/>
      <c r="S988"/>
      <c r="T988"/>
      <c r="U988"/>
      <c r="V988"/>
      <c r="W988"/>
      <c r="X988"/>
      <c r="Y988"/>
      <c r="Z988"/>
      <c r="AA988"/>
      <c r="AB988"/>
      <c r="AC988"/>
      <c r="AD988"/>
      <c r="AE988"/>
      <c r="AF988"/>
      <c r="AG988"/>
      <c r="AH988"/>
      <c r="AI988"/>
      <c r="AJ988"/>
      <c r="AK988"/>
      <c r="AL988"/>
      <c r="AM988"/>
      <c r="AN988"/>
      <c r="AO988"/>
      <c r="AP988"/>
      <c r="AQ988"/>
      <c r="AR988"/>
      <c r="AS988"/>
      <c r="AT988"/>
      <c r="AU988"/>
      <c r="AV988"/>
      <c r="AW988"/>
      <c r="AX988"/>
      <c r="AY988"/>
      <c r="AZ988"/>
      <c r="BA988"/>
      <c r="BB988"/>
      <c r="BC988"/>
      <c r="BD988"/>
      <c r="BE988"/>
      <c r="BF988"/>
      <c r="BG988"/>
      <c r="BH988"/>
      <c r="BI988"/>
      <c r="BJ988"/>
      <c r="BK988"/>
      <c r="BL988"/>
      <c r="BM988"/>
      <c r="BN988"/>
      <c r="BO988"/>
      <c r="BP988"/>
      <c r="BQ988"/>
      <c r="BR988"/>
      <c r="BS988"/>
      <c r="BT988"/>
      <c r="BU988"/>
      <c r="BV988"/>
      <c r="BW988"/>
      <c r="BX988"/>
      <c r="BY988"/>
      <c r="BZ988"/>
      <c r="CA988"/>
      <c r="CB988"/>
      <c r="CC988"/>
      <c r="CD988"/>
      <c r="CE988"/>
      <c r="CF988"/>
      <c r="CG988"/>
      <c r="CH988"/>
      <c r="CI988"/>
      <c r="CJ988"/>
      <c r="CK988"/>
      <c r="CL988"/>
      <c r="CN988"/>
    </row>
    <row r="989" spans="9:92" x14ac:dyDescent="0.35">
      <c r="I989"/>
      <c r="J989"/>
      <c r="R989"/>
      <c r="S989"/>
      <c r="T989"/>
      <c r="U989"/>
      <c r="V989"/>
      <c r="W989"/>
      <c r="X989"/>
      <c r="Y989"/>
      <c r="Z989"/>
      <c r="AA989"/>
      <c r="AB989"/>
      <c r="AC989"/>
      <c r="AD989"/>
      <c r="AE989"/>
      <c r="AF989"/>
      <c r="AG989"/>
      <c r="AH989"/>
      <c r="AI989"/>
      <c r="AJ989"/>
      <c r="AK989"/>
      <c r="AL989"/>
      <c r="AM989"/>
      <c r="AN989"/>
      <c r="AO989"/>
      <c r="AP989"/>
      <c r="AQ989"/>
      <c r="AR989"/>
      <c r="AS989"/>
      <c r="AT989"/>
      <c r="AU989"/>
      <c r="AV989"/>
      <c r="AW989"/>
      <c r="AX989"/>
      <c r="AY989"/>
      <c r="AZ989"/>
      <c r="BA989"/>
      <c r="BB989"/>
      <c r="BC989"/>
      <c r="BD989"/>
      <c r="BE989"/>
      <c r="BF989"/>
      <c r="BG989"/>
      <c r="BH989"/>
      <c r="BI989"/>
      <c r="BJ989"/>
      <c r="BK989"/>
      <c r="BL989"/>
      <c r="BM989"/>
      <c r="BN989"/>
      <c r="BO989"/>
      <c r="BP989"/>
      <c r="BQ989"/>
      <c r="BR989"/>
      <c r="BS989"/>
      <c r="BT989"/>
      <c r="BU989"/>
      <c r="BV989"/>
      <c r="BW989"/>
      <c r="BX989"/>
      <c r="BY989"/>
      <c r="BZ989"/>
      <c r="CA989"/>
      <c r="CB989"/>
      <c r="CC989"/>
      <c r="CD989"/>
      <c r="CE989"/>
      <c r="CF989"/>
      <c r="CG989"/>
      <c r="CH989"/>
      <c r="CI989"/>
      <c r="CJ989"/>
      <c r="CK989"/>
      <c r="CL989"/>
      <c r="CN989"/>
    </row>
    <row r="990" spans="9:92" x14ac:dyDescent="0.35">
      <c r="I990"/>
      <c r="J990"/>
      <c r="R990"/>
      <c r="S990"/>
      <c r="T990"/>
      <c r="U990"/>
      <c r="V990"/>
      <c r="W990"/>
      <c r="X990"/>
      <c r="Y990"/>
      <c r="Z990"/>
      <c r="AA990"/>
      <c r="AB990"/>
      <c r="AC990"/>
      <c r="AD990"/>
      <c r="AE990"/>
      <c r="AF990"/>
      <c r="AG990"/>
      <c r="AH990"/>
      <c r="AI990"/>
      <c r="AJ990"/>
      <c r="AK990"/>
      <c r="AL990"/>
      <c r="AM990"/>
      <c r="AN990"/>
      <c r="AO990"/>
      <c r="AP990"/>
      <c r="AQ990"/>
      <c r="AR990"/>
      <c r="AS990"/>
      <c r="AT990"/>
      <c r="AU990"/>
      <c r="AV990"/>
      <c r="AW990"/>
      <c r="AX990"/>
      <c r="AY990"/>
      <c r="AZ990"/>
      <c r="BA990"/>
      <c r="BB990"/>
      <c r="BC990"/>
      <c r="BD990"/>
      <c r="BE990"/>
      <c r="BF990"/>
      <c r="BG990"/>
      <c r="BH990"/>
      <c r="BI990"/>
      <c r="BJ990"/>
      <c r="BK990"/>
      <c r="BL990"/>
      <c r="BM990"/>
      <c r="BN990"/>
      <c r="BO990"/>
      <c r="BP990"/>
      <c r="BQ990"/>
      <c r="BR990"/>
      <c r="BS990"/>
      <c r="BT990"/>
      <c r="BU990"/>
      <c r="BV990"/>
      <c r="BW990"/>
      <c r="BX990"/>
      <c r="BY990"/>
      <c r="BZ990"/>
      <c r="CA990"/>
      <c r="CB990"/>
      <c r="CC990"/>
      <c r="CD990"/>
      <c r="CE990"/>
      <c r="CF990"/>
      <c r="CG990"/>
      <c r="CH990"/>
      <c r="CI990"/>
      <c r="CJ990"/>
      <c r="CK990"/>
      <c r="CL990"/>
      <c r="CN990"/>
    </row>
    <row r="991" spans="9:92" x14ac:dyDescent="0.35">
      <c r="I991"/>
      <c r="J991"/>
      <c r="R991"/>
      <c r="S991"/>
      <c r="T991"/>
      <c r="U991"/>
      <c r="V991"/>
      <c r="W991"/>
      <c r="X991"/>
      <c r="Y991"/>
      <c r="Z991"/>
      <c r="AA991"/>
      <c r="AB991"/>
      <c r="AC991"/>
      <c r="AD991"/>
      <c r="AE991"/>
      <c r="AF991"/>
      <c r="AG991"/>
      <c r="AH991"/>
      <c r="AI991"/>
      <c r="AJ991"/>
      <c r="AK991"/>
      <c r="AL991"/>
      <c r="AM991"/>
      <c r="AN991"/>
      <c r="AO991"/>
      <c r="AP991"/>
      <c r="AQ991"/>
      <c r="AR991"/>
      <c r="AS991"/>
      <c r="AT991"/>
      <c r="AU991"/>
      <c r="AV991"/>
      <c r="AW991"/>
      <c r="AX991"/>
      <c r="AY991"/>
      <c r="AZ991"/>
      <c r="BA991"/>
      <c r="BB991"/>
      <c r="BC991"/>
      <c r="BD991"/>
      <c r="BE991"/>
      <c r="BF991"/>
      <c r="BG991"/>
      <c r="BH991"/>
      <c r="BI991"/>
      <c r="BJ991"/>
      <c r="BK991"/>
      <c r="BL991"/>
      <c r="BM991"/>
      <c r="BN991"/>
      <c r="BO991"/>
      <c r="BP991"/>
      <c r="BQ991"/>
      <c r="BR991"/>
      <c r="BS991"/>
      <c r="BT991"/>
      <c r="BU991"/>
      <c r="BV991"/>
      <c r="BW991"/>
      <c r="BX991"/>
      <c r="BY991"/>
      <c r="BZ991"/>
      <c r="CA991"/>
      <c r="CB991"/>
      <c r="CC991"/>
      <c r="CD991"/>
      <c r="CE991"/>
      <c r="CF991"/>
      <c r="CG991"/>
      <c r="CH991"/>
      <c r="CI991"/>
      <c r="CJ991"/>
      <c r="CK991"/>
      <c r="CL991"/>
      <c r="CN991"/>
    </row>
    <row r="992" spans="9:92" x14ac:dyDescent="0.35">
      <c r="I992"/>
      <c r="J992"/>
      <c r="R992"/>
      <c r="S992"/>
      <c r="T992"/>
      <c r="U992"/>
      <c r="V992"/>
      <c r="W992"/>
      <c r="X992"/>
      <c r="Y992"/>
      <c r="Z992"/>
      <c r="AA992"/>
      <c r="AB992"/>
      <c r="AC992"/>
      <c r="AD992"/>
      <c r="AE992"/>
      <c r="AF992"/>
      <c r="AG992"/>
      <c r="AH992"/>
      <c r="AI992"/>
      <c r="AJ992"/>
      <c r="AK992"/>
      <c r="AL992"/>
      <c r="AM992"/>
      <c r="AN992"/>
      <c r="AO992"/>
      <c r="AP992"/>
      <c r="AQ992"/>
      <c r="AR992"/>
      <c r="AS992"/>
      <c r="AT992"/>
      <c r="AU992"/>
      <c r="AV992"/>
      <c r="AW992"/>
      <c r="AX992"/>
      <c r="AY992"/>
      <c r="AZ992"/>
      <c r="BA992"/>
      <c r="BB992"/>
      <c r="BC992"/>
      <c r="BD992"/>
      <c r="BE992"/>
      <c r="BF992"/>
      <c r="BG992"/>
      <c r="BH992"/>
      <c r="BI992"/>
      <c r="BJ992"/>
      <c r="BK992"/>
      <c r="BL992"/>
      <c r="BM992"/>
      <c r="BN992"/>
      <c r="BO992"/>
      <c r="BP992"/>
      <c r="BQ992"/>
      <c r="BR992"/>
      <c r="BS992"/>
      <c r="BT992"/>
      <c r="BU992"/>
      <c r="BV992"/>
      <c r="BW992"/>
      <c r="BX992"/>
      <c r="BY992"/>
      <c r="BZ992"/>
      <c r="CA992"/>
      <c r="CB992"/>
      <c r="CC992"/>
      <c r="CD992"/>
      <c r="CE992"/>
      <c r="CF992"/>
      <c r="CG992"/>
      <c r="CH992"/>
      <c r="CI992"/>
      <c r="CJ992"/>
      <c r="CK992"/>
      <c r="CL992"/>
      <c r="CN992"/>
    </row>
    <row r="993" spans="9:92" x14ac:dyDescent="0.35">
      <c r="I993"/>
      <c r="J993"/>
      <c r="R993"/>
      <c r="S993"/>
      <c r="T993"/>
      <c r="U993"/>
      <c r="V993"/>
      <c r="W993"/>
      <c r="X993"/>
      <c r="Y993"/>
      <c r="Z993"/>
      <c r="AA993"/>
      <c r="AB993"/>
      <c r="AC993"/>
      <c r="AD993"/>
      <c r="AE993"/>
      <c r="AF993"/>
      <c r="AG993"/>
      <c r="AH993"/>
      <c r="AI993"/>
      <c r="AJ993"/>
      <c r="AK993"/>
      <c r="AL993"/>
      <c r="AM993"/>
      <c r="AN993"/>
      <c r="AO993"/>
      <c r="AP993"/>
      <c r="AQ993"/>
      <c r="AR993"/>
      <c r="AS993"/>
      <c r="AT993"/>
      <c r="AU993"/>
      <c r="AV993"/>
      <c r="AW993"/>
      <c r="AX993"/>
      <c r="AY993"/>
      <c r="AZ993"/>
      <c r="BA993"/>
      <c r="BB993"/>
      <c r="BC993"/>
      <c r="BD993"/>
      <c r="BE993"/>
      <c r="BF993"/>
      <c r="BG993"/>
      <c r="BH993"/>
      <c r="BI993"/>
      <c r="BJ993"/>
      <c r="BK993"/>
      <c r="BL993"/>
      <c r="BM993"/>
      <c r="BN993"/>
      <c r="BO993"/>
      <c r="BP993"/>
      <c r="BQ993"/>
      <c r="BR993"/>
      <c r="BS993"/>
      <c r="BT993"/>
      <c r="BU993"/>
      <c r="BV993"/>
      <c r="BW993"/>
      <c r="BX993"/>
      <c r="BY993"/>
      <c r="BZ993"/>
      <c r="CA993"/>
      <c r="CB993"/>
      <c r="CC993"/>
      <c r="CD993"/>
      <c r="CE993"/>
      <c r="CF993"/>
      <c r="CG993"/>
      <c r="CH993"/>
      <c r="CI993"/>
      <c r="CJ993"/>
      <c r="CK993"/>
      <c r="CL993"/>
      <c r="CN993"/>
    </row>
    <row r="994" spans="9:92" x14ac:dyDescent="0.35">
      <c r="I994"/>
      <c r="J994"/>
      <c r="R994"/>
      <c r="S994"/>
      <c r="T994"/>
      <c r="U994"/>
      <c r="V994"/>
      <c r="W994"/>
      <c r="X994"/>
      <c r="Y994"/>
      <c r="Z994"/>
      <c r="AA994"/>
      <c r="AB994"/>
      <c r="AC994"/>
      <c r="AD994"/>
      <c r="AE994"/>
      <c r="AF994"/>
      <c r="AG994"/>
      <c r="AH994"/>
      <c r="AI994"/>
      <c r="AJ994"/>
      <c r="AK994"/>
      <c r="AL994"/>
      <c r="AM994"/>
      <c r="AN994"/>
      <c r="AO994"/>
      <c r="AP994"/>
      <c r="AQ994"/>
      <c r="AR994"/>
      <c r="AS994"/>
      <c r="AT994"/>
      <c r="AU994"/>
      <c r="AV994"/>
      <c r="AW994"/>
      <c r="AX994"/>
      <c r="AY994"/>
      <c r="AZ994"/>
      <c r="BA994"/>
      <c r="BB994"/>
      <c r="BC994"/>
      <c r="BD994"/>
      <c r="BE994"/>
      <c r="BF994"/>
      <c r="BG994"/>
      <c r="BH994"/>
      <c r="BI994"/>
      <c r="BJ994"/>
      <c r="BK994"/>
      <c r="BL994"/>
      <c r="BM994"/>
      <c r="BN994"/>
      <c r="BO994"/>
      <c r="BP994"/>
      <c r="BQ994"/>
      <c r="BR994"/>
      <c r="BS994"/>
      <c r="BT994"/>
      <c r="BU994"/>
      <c r="BV994"/>
      <c r="BW994"/>
      <c r="BX994"/>
      <c r="BY994"/>
      <c r="BZ994"/>
      <c r="CA994"/>
      <c r="CB994"/>
      <c r="CC994"/>
      <c r="CD994"/>
      <c r="CE994"/>
      <c r="CF994"/>
      <c r="CG994"/>
      <c r="CH994"/>
      <c r="CI994"/>
      <c r="CJ994"/>
      <c r="CK994"/>
      <c r="CL994"/>
      <c r="CN994"/>
    </row>
    <row r="995" spans="9:92" x14ac:dyDescent="0.35">
      <c r="I995"/>
      <c r="J995"/>
      <c r="R995"/>
      <c r="S995"/>
      <c r="T995"/>
      <c r="U995"/>
      <c r="V995"/>
      <c r="W995"/>
      <c r="X995"/>
      <c r="Y995"/>
      <c r="Z995"/>
      <c r="AA995"/>
      <c r="AB995"/>
      <c r="AC995"/>
      <c r="AD995"/>
      <c r="AE995"/>
      <c r="AF995"/>
      <c r="AG995"/>
      <c r="AH995"/>
      <c r="AI995"/>
      <c r="AJ995"/>
      <c r="AK995"/>
      <c r="AL995"/>
      <c r="AM995"/>
      <c r="AN995"/>
      <c r="AO995"/>
      <c r="AP995"/>
      <c r="AQ995"/>
      <c r="AR995"/>
      <c r="AS995"/>
      <c r="AT995"/>
      <c r="AU995"/>
      <c r="AV995"/>
      <c r="AW995"/>
      <c r="AX995"/>
      <c r="AY995"/>
      <c r="AZ995"/>
      <c r="BA995"/>
      <c r="BB995"/>
      <c r="BC995"/>
      <c r="BD995"/>
      <c r="BE995"/>
      <c r="BF995"/>
      <c r="BG995"/>
      <c r="BH995"/>
      <c r="BI995"/>
      <c r="BJ995"/>
      <c r="BK995"/>
      <c r="BL995"/>
      <c r="BM995"/>
      <c r="BN995"/>
      <c r="BO995"/>
      <c r="BP995"/>
      <c r="BQ995"/>
      <c r="BR995"/>
      <c r="BS995"/>
      <c r="BT995"/>
      <c r="BU995"/>
      <c r="BV995"/>
      <c r="BW995"/>
      <c r="BX995"/>
      <c r="BY995"/>
      <c r="BZ995"/>
      <c r="CA995"/>
      <c r="CB995"/>
      <c r="CC995"/>
      <c r="CD995"/>
      <c r="CE995"/>
      <c r="CF995"/>
      <c r="CG995"/>
      <c r="CH995"/>
      <c r="CI995"/>
      <c r="CJ995"/>
      <c r="CK995"/>
      <c r="CL995"/>
      <c r="CN995"/>
    </row>
    <row r="996" spans="9:92" x14ac:dyDescent="0.35">
      <c r="I996"/>
      <c r="J996"/>
      <c r="R996"/>
      <c r="S996"/>
      <c r="T996"/>
      <c r="U996"/>
      <c r="V996"/>
      <c r="W996"/>
      <c r="X996"/>
      <c r="Y996"/>
      <c r="Z996"/>
      <c r="AA996"/>
      <c r="AB996"/>
      <c r="AC996"/>
      <c r="AD996"/>
      <c r="AE996"/>
      <c r="AF996"/>
      <c r="AG996"/>
      <c r="AH996"/>
      <c r="AI996"/>
      <c r="AJ996"/>
      <c r="AK996"/>
      <c r="AL996"/>
      <c r="AM996"/>
      <c r="AN996"/>
      <c r="AO996"/>
      <c r="AP996"/>
      <c r="AQ996"/>
      <c r="AR996"/>
      <c r="AS996"/>
      <c r="AT996"/>
      <c r="AU996"/>
      <c r="AV996"/>
      <c r="AW996"/>
      <c r="AX996"/>
      <c r="AY996"/>
      <c r="AZ996"/>
      <c r="BA996"/>
      <c r="BB996"/>
      <c r="BC996"/>
      <c r="BD996"/>
      <c r="BE996"/>
      <c r="BF996"/>
      <c r="BG996"/>
      <c r="BH996"/>
      <c r="BI996"/>
      <c r="BJ996"/>
      <c r="BK996"/>
      <c r="BL996"/>
      <c r="BM996"/>
      <c r="BN996"/>
      <c r="BO996"/>
      <c r="BP996"/>
      <c r="BQ996"/>
      <c r="BR996"/>
      <c r="BS996"/>
      <c r="BT996"/>
      <c r="BU996"/>
      <c r="BV996"/>
      <c r="BW996"/>
      <c r="BX996"/>
      <c r="BY996"/>
      <c r="BZ996"/>
      <c r="CA996"/>
      <c r="CB996"/>
      <c r="CC996"/>
      <c r="CD996"/>
      <c r="CE996"/>
      <c r="CF996"/>
      <c r="CG996"/>
      <c r="CH996"/>
      <c r="CI996"/>
      <c r="CJ996"/>
      <c r="CK996"/>
      <c r="CL996"/>
      <c r="CN996"/>
    </row>
    <row r="997" spans="9:92" x14ac:dyDescent="0.35">
      <c r="I997"/>
      <c r="J997"/>
      <c r="R997"/>
      <c r="S997"/>
      <c r="T997"/>
      <c r="U997"/>
      <c r="V997"/>
      <c r="W997"/>
      <c r="X997"/>
      <c r="Y997"/>
      <c r="Z997"/>
      <c r="AA997"/>
      <c r="AB997"/>
      <c r="AC997"/>
      <c r="AD997"/>
      <c r="AE997"/>
      <c r="AF997"/>
      <c r="AG997"/>
      <c r="AH997"/>
      <c r="AI997"/>
      <c r="AJ997"/>
      <c r="AK997"/>
      <c r="AL997"/>
      <c r="AM997"/>
      <c r="AN997"/>
      <c r="AO997"/>
      <c r="AP997"/>
      <c r="AQ997"/>
      <c r="AR997"/>
      <c r="AS997"/>
      <c r="AT997"/>
      <c r="AU997"/>
      <c r="AV997"/>
      <c r="AW997"/>
      <c r="AX997"/>
      <c r="AY997"/>
      <c r="AZ997"/>
      <c r="BA997"/>
      <c r="BB997"/>
      <c r="BC997"/>
      <c r="BD997"/>
      <c r="BE997"/>
      <c r="BF997"/>
      <c r="BG997"/>
      <c r="BH997"/>
      <c r="BI997"/>
      <c r="BJ997"/>
      <c r="BK997"/>
      <c r="BL997"/>
      <c r="BM997"/>
      <c r="BN997"/>
      <c r="BO997"/>
      <c r="BP997"/>
      <c r="BQ997"/>
      <c r="BR997"/>
      <c r="BS997"/>
      <c r="BT997"/>
      <c r="BU997"/>
      <c r="BV997"/>
      <c r="BW997"/>
      <c r="BX997"/>
      <c r="BY997"/>
      <c r="BZ997"/>
      <c r="CA997"/>
      <c r="CB997"/>
      <c r="CC997"/>
      <c r="CD997"/>
      <c r="CE997"/>
      <c r="CF997"/>
      <c r="CG997"/>
      <c r="CH997"/>
      <c r="CI997"/>
      <c r="CJ997"/>
      <c r="CK997"/>
      <c r="CL997"/>
      <c r="CN997"/>
    </row>
    <row r="998" spans="9:92" x14ac:dyDescent="0.35">
      <c r="I998"/>
      <c r="J998"/>
      <c r="R998"/>
      <c r="S998"/>
      <c r="T998"/>
      <c r="U998"/>
      <c r="V998"/>
      <c r="W998"/>
      <c r="X998"/>
      <c r="Y998"/>
      <c r="Z998"/>
      <c r="AA998"/>
      <c r="AB998"/>
      <c r="AC998"/>
      <c r="AD998"/>
      <c r="AE998"/>
      <c r="AF998"/>
      <c r="AG998"/>
      <c r="AH998"/>
      <c r="AI998"/>
      <c r="AJ998"/>
      <c r="AK998"/>
      <c r="AL998"/>
      <c r="AM998"/>
      <c r="AN998"/>
      <c r="AO998"/>
      <c r="AP998"/>
      <c r="AQ998"/>
      <c r="AR998"/>
      <c r="AS998"/>
      <c r="AT998"/>
      <c r="AU998"/>
      <c r="AV998"/>
      <c r="AW998"/>
      <c r="AX998"/>
      <c r="AY998"/>
      <c r="AZ998"/>
      <c r="BA998"/>
      <c r="BB998"/>
      <c r="BC998"/>
      <c r="BD998"/>
      <c r="BE998"/>
      <c r="BF998"/>
      <c r="BG998"/>
      <c r="BH998"/>
      <c r="BI998"/>
      <c r="BJ998"/>
      <c r="BK998"/>
      <c r="BL998"/>
      <c r="BM998"/>
      <c r="BN998"/>
      <c r="BO998"/>
      <c r="BP998"/>
      <c r="BQ998"/>
      <c r="BR998"/>
      <c r="BS998"/>
      <c r="BT998"/>
      <c r="BU998"/>
      <c r="BV998"/>
      <c r="BW998"/>
      <c r="BX998"/>
      <c r="BY998"/>
      <c r="BZ998"/>
      <c r="CA998"/>
      <c r="CB998"/>
      <c r="CC998"/>
      <c r="CD998"/>
      <c r="CE998"/>
      <c r="CF998"/>
      <c r="CG998"/>
      <c r="CH998"/>
      <c r="CI998"/>
      <c r="CJ998"/>
      <c r="CK998"/>
      <c r="CL998"/>
      <c r="CN998"/>
    </row>
    <row r="999" spans="9:92" x14ac:dyDescent="0.35">
      <c r="I999"/>
      <c r="J999"/>
      <c r="R999"/>
      <c r="S999"/>
      <c r="T999"/>
      <c r="U999"/>
      <c r="V999"/>
      <c r="W999"/>
      <c r="X999"/>
      <c r="Y999"/>
      <c r="Z999"/>
      <c r="AA999"/>
      <c r="AB999"/>
      <c r="AC999"/>
      <c r="AD999"/>
      <c r="AE999"/>
      <c r="AF999"/>
      <c r="AG999"/>
      <c r="AH999"/>
      <c r="AI999"/>
      <c r="AJ999"/>
      <c r="AK999"/>
      <c r="AL999"/>
      <c r="AM999"/>
      <c r="AN999"/>
      <c r="AO999"/>
      <c r="AP999"/>
      <c r="AQ999"/>
      <c r="AR999"/>
      <c r="AS999"/>
      <c r="AT999"/>
      <c r="AU999"/>
      <c r="AV999"/>
      <c r="AW999"/>
      <c r="AX999"/>
      <c r="AY999"/>
      <c r="AZ999"/>
      <c r="BA999"/>
      <c r="BB999"/>
      <c r="BC999"/>
      <c r="BD999"/>
      <c r="BE999"/>
      <c r="BF999"/>
      <c r="BG999"/>
      <c r="BH999"/>
      <c r="BI999"/>
      <c r="BJ999"/>
      <c r="BK999"/>
      <c r="BL999"/>
      <c r="BM999"/>
      <c r="BN999"/>
      <c r="BO999"/>
      <c r="BP999"/>
      <c r="BQ999"/>
      <c r="BR999"/>
      <c r="BS999"/>
      <c r="BT999"/>
      <c r="BU999"/>
      <c r="BV999"/>
      <c r="BW999"/>
      <c r="BX999"/>
      <c r="BY999"/>
      <c r="BZ999"/>
      <c r="CA999"/>
      <c r="CB999"/>
      <c r="CC999"/>
      <c r="CD999"/>
      <c r="CE999"/>
      <c r="CF999"/>
      <c r="CG999"/>
      <c r="CH999"/>
      <c r="CI999"/>
      <c r="CJ999"/>
      <c r="CK999"/>
      <c r="CL999"/>
      <c r="CN999"/>
    </row>
    <row r="1000" spans="9:92" x14ac:dyDescent="0.35">
      <c r="I1000"/>
      <c r="J1000"/>
      <c r="R1000"/>
      <c r="S1000"/>
      <c r="T1000"/>
      <c r="U1000"/>
      <c r="V1000"/>
      <c r="W1000"/>
      <c r="X1000"/>
      <c r="Y1000"/>
      <c r="Z1000"/>
      <c r="AA1000"/>
      <c r="AB1000"/>
      <c r="AC1000"/>
      <c r="AD1000"/>
      <c r="AE1000"/>
      <c r="AF1000"/>
      <c r="AG1000"/>
      <c r="AH1000"/>
      <c r="AI1000"/>
      <c r="AJ1000"/>
      <c r="AK1000"/>
      <c r="AL1000"/>
      <c r="AM1000"/>
      <c r="AN1000"/>
      <c r="AO1000"/>
      <c r="AP1000"/>
      <c r="AQ1000"/>
      <c r="AR1000"/>
      <c r="AS1000"/>
      <c r="AT1000"/>
      <c r="AU1000"/>
      <c r="AV1000"/>
      <c r="AW1000"/>
      <c r="AX1000"/>
      <c r="AY1000"/>
      <c r="AZ1000"/>
      <c r="BA1000"/>
      <c r="BB1000"/>
      <c r="BC1000"/>
      <c r="BD1000"/>
      <c r="BE1000"/>
      <c r="BF1000"/>
      <c r="BG1000"/>
      <c r="BH1000"/>
      <c r="BI1000"/>
      <c r="BJ1000"/>
      <c r="BK1000"/>
      <c r="BL1000"/>
      <c r="BM1000"/>
      <c r="BN1000"/>
      <c r="BO1000"/>
      <c r="BP1000"/>
      <c r="BQ1000"/>
      <c r="BR1000"/>
      <c r="BS1000"/>
      <c r="BT1000"/>
      <c r="BU1000"/>
      <c r="BV1000"/>
      <c r="BW1000"/>
      <c r="BX1000"/>
      <c r="BY1000"/>
      <c r="BZ1000"/>
      <c r="CA1000"/>
      <c r="CB1000"/>
      <c r="CC1000"/>
      <c r="CD1000"/>
      <c r="CE1000"/>
      <c r="CF1000"/>
      <c r="CG1000"/>
      <c r="CH1000"/>
      <c r="CI1000"/>
      <c r="CJ1000"/>
      <c r="CK1000"/>
      <c r="CL1000"/>
      <c r="CN1000"/>
    </row>
    <row r="1001" spans="9:92" x14ac:dyDescent="0.35">
      <c r="I1001"/>
      <c r="J1001"/>
      <c r="R1001"/>
      <c r="S1001"/>
      <c r="T1001"/>
      <c r="U1001"/>
      <c r="V1001"/>
      <c r="W1001"/>
      <c r="X1001"/>
      <c r="Y1001"/>
      <c r="Z1001"/>
      <c r="AA1001"/>
      <c r="AB1001"/>
      <c r="AC1001"/>
      <c r="AD1001"/>
      <c r="AE1001"/>
      <c r="AF1001"/>
      <c r="AG1001"/>
      <c r="AH1001"/>
      <c r="AI1001"/>
      <c r="AJ1001"/>
      <c r="AK1001"/>
      <c r="AL1001"/>
      <c r="AM1001"/>
      <c r="AN1001"/>
      <c r="AO1001"/>
      <c r="AP1001"/>
      <c r="AQ1001"/>
      <c r="AR1001"/>
      <c r="AS1001"/>
      <c r="AT1001"/>
      <c r="AU1001"/>
      <c r="AV1001"/>
      <c r="AW1001"/>
      <c r="AX1001"/>
      <c r="AY1001"/>
      <c r="AZ1001"/>
      <c r="BA1001"/>
      <c r="BB1001"/>
      <c r="BC1001"/>
      <c r="BD1001"/>
      <c r="BE1001"/>
      <c r="BF1001"/>
      <c r="BG1001"/>
      <c r="BH1001"/>
      <c r="BI1001"/>
      <c r="BJ1001"/>
      <c r="BK1001"/>
      <c r="BL1001"/>
      <c r="BM1001"/>
      <c r="BN1001"/>
      <c r="BO1001"/>
      <c r="BP1001"/>
      <c r="BQ1001"/>
      <c r="BR1001"/>
      <c r="BS1001"/>
      <c r="BT1001"/>
      <c r="BU1001"/>
      <c r="BV1001"/>
      <c r="BW1001"/>
      <c r="BX1001"/>
      <c r="BY1001"/>
      <c r="BZ1001"/>
      <c r="CA1001"/>
      <c r="CB1001"/>
      <c r="CC1001"/>
      <c r="CD1001"/>
      <c r="CE1001"/>
      <c r="CF1001"/>
      <c r="CG1001"/>
      <c r="CH1001"/>
      <c r="CI1001"/>
      <c r="CJ1001"/>
      <c r="CK1001"/>
      <c r="CL1001"/>
      <c r="CN1001"/>
    </row>
    <row r="1002" spans="9:92" x14ac:dyDescent="0.35">
      <c r="I1002"/>
      <c r="J1002"/>
      <c r="R1002"/>
      <c r="S1002"/>
      <c r="T1002"/>
      <c r="U1002"/>
      <c r="V1002"/>
      <c r="W1002"/>
      <c r="X1002"/>
      <c r="Y1002"/>
      <c r="Z1002"/>
      <c r="AA1002"/>
      <c r="AB1002"/>
      <c r="AC1002"/>
      <c r="AD1002"/>
      <c r="AE1002"/>
      <c r="AF1002"/>
      <c r="AG1002"/>
      <c r="AH1002"/>
      <c r="AI1002"/>
      <c r="AJ1002"/>
      <c r="AK1002"/>
      <c r="AL1002"/>
      <c r="AM1002"/>
      <c r="AN1002"/>
      <c r="AO1002"/>
      <c r="AP1002"/>
      <c r="AQ1002"/>
      <c r="AR1002"/>
      <c r="AS1002"/>
      <c r="AT1002"/>
      <c r="AU1002"/>
      <c r="AV1002"/>
      <c r="AW1002"/>
      <c r="AX1002"/>
      <c r="AY1002"/>
      <c r="AZ1002"/>
      <c r="BA1002"/>
      <c r="BB1002"/>
      <c r="BC1002"/>
      <c r="BD1002"/>
      <c r="BE1002"/>
      <c r="BF1002"/>
      <c r="BG1002"/>
      <c r="BH1002"/>
      <c r="BI1002"/>
      <c r="BJ1002"/>
      <c r="BK1002"/>
      <c r="BL1002"/>
      <c r="BM1002"/>
      <c r="BN1002"/>
      <c r="BO1002"/>
      <c r="BP1002"/>
      <c r="BQ1002"/>
      <c r="BR1002"/>
      <c r="BS1002"/>
      <c r="BT1002"/>
      <c r="BU1002"/>
      <c r="BV1002"/>
      <c r="BW1002"/>
      <c r="BX1002"/>
      <c r="BY1002"/>
      <c r="BZ1002"/>
      <c r="CA1002"/>
      <c r="CB1002"/>
      <c r="CC1002"/>
      <c r="CD1002"/>
      <c r="CE1002"/>
      <c r="CF1002"/>
      <c r="CG1002"/>
      <c r="CH1002"/>
      <c r="CI1002"/>
      <c r="CJ1002"/>
      <c r="CK1002"/>
      <c r="CL1002"/>
      <c r="CN1002"/>
    </row>
    <row r="1003" spans="9:92" x14ac:dyDescent="0.35">
      <c r="I1003"/>
      <c r="J1003"/>
      <c r="R1003"/>
      <c r="S1003"/>
      <c r="T1003"/>
      <c r="U1003"/>
      <c r="V1003"/>
      <c r="W1003"/>
      <c r="X1003"/>
      <c r="Y1003"/>
      <c r="Z1003"/>
      <c r="AA1003"/>
      <c r="AB1003"/>
      <c r="AC1003"/>
      <c r="AD1003"/>
      <c r="AE1003"/>
      <c r="AF1003"/>
      <c r="AG1003"/>
      <c r="AH1003"/>
      <c r="AI1003"/>
      <c r="AJ1003"/>
      <c r="AK1003"/>
      <c r="AL1003"/>
      <c r="AM1003"/>
      <c r="AN1003"/>
      <c r="AO1003"/>
      <c r="AP1003"/>
      <c r="AQ1003"/>
      <c r="AR1003"/>
      <c r="AS1003"/>
      <c r="AT1003"/>
      <c r="AU1003"/>
      <c r="AV1003"/>
      <c r="AW1003"/>
      <c r="AX1003"/>
      <c r="AY1003"/>
      <c r="AZ1003"/>
      <c r="BA1003"/>
      <c r="BB1003"/>
      <c r="BC1003"/>
      <c r="BD1003"/>
      <c r="BE1003"/>
      <c r="BF1003"/>
      <c r="BG1003"/>
      <c r="BH1003"/>
      <c r="BI1003"/>
      <c r="BJ1003"/>
      <c r="BK1003"/>
      <c r="BL1003"/>
      <c r="BM1003"/>
      <c r="BN1003"/>
      <c r="BO1003"/>
      <c r="BP1003"/>
      <c r="BQ1003"/>
      <c r="BR1003"/>
      <c r="BS1003"/>
      <c r="BT1003"/>
      <c r="BU1003"/>
      <c r="BV1003"/>
      <c r="BW1003"/>
      <c r="BX1003"/>
      <c r="BY1003"/>
      <c r="BZ1003"/>
      <c r="CA1003"/>
      <c r="CB1003"/>
      <c r="CC1003"/>
      <c r="CD1003"/>
      <c r="CE1003"/>
      <c r="CF1003"/>
      <c r="CG1003"/>
      <c r="CH1003"/>
      <c r="CI1003"/>
      <c r="CJ1003"/>
      <c r="CK1003"/>
      <c r="CL1003"/>
      <c r="CN1003"/>
    </row>
    <row r="1004" spans="9:92" x14ac:dyDescent="0.35">
      <c r="I1004"/>
      <c r="J1004"/>
      <c r="R1004"/>
      <c r="S1004"/>
      <c r="T1004"/>
      <c r="U1004"/>
      <c r="V1004"/>
      <c r="W1004"/>
      <c r="X1004"/>
      <c r="Y1004"/>
      <c r="Z1004"/>
      <c r="AA1004"/>
      <c r="AB1004"/>
      <c r="AC1004"/>
      <c r="AD1004"/>
      <c r="AE1004"/>
      <c r="AF1004"/>
      <c r="AG1004"/>
      <c r="AH1004"/>
      <c r="AI1004"/>
      <c r="AJ1004"/>
      <c r="AK1004"/>
      <c r="AL1004"/>
      <c r="AM1004"/>
      <c r="AN1004"/>
      <c r="AO1004"/>
      <c r="AP1004"/>
      <c r="AQ1004"/>
      <c r="AR1004"/>
      <c r="AS1004"/>
      <c r="AT1004"/>
      <c r="AU1004"/>
      <c r="AV1004"/>
      <c r="AW1004"/>
      <c r="AX1004"/>
      <c r="AY1004"/>
      <c r="AZ1004"/>
      <c r="BA1004"/>
      <c r="BB1004"/>
      <c r="BC1004"/>
      <c r="BD1004"/>
      <c r="BE1004"/>
      <c r="BF1004"/>
      <c r="BG1004"/>
      <c r="BH1004"/>
      <c r="BI1004"/>
      <c r="BJ1004"/>
      <c r="BK1004"/>
      <c r="BL1004"/>
      <c r="BM1004"/>
      <c r="BN1004"/>
      <c r="BO1004"/>
      <c r="BP1004"/>
      <c r="BQ1004"/>
      <c r="BR1004"/>
      <c r="BS1004"/>
      <c r="BT1004"/>
      <c r="BU1004"/>
      <c r="BV1004"/>
      <c r="BW1004"/>
      <c r="BX1004"/>
      <c r="BY1004"/>
      <c r="BZ1004"/>
      <c r="CA1004"/>
      <c r="CB1004"/>
      <c r="CC1004"/>
      <c r="CD1004"/>
      <c r="CE1004"/>
      <c r="CF1004"/>
      <c r="CG1004"/>
      <c r="CH1004"/>
      <c r="CI1004"/>
      <c r="CJ1004"/>
      <c r="CK1004"/>
      <c r="CL1004"/>
      <c r="CN1004"/>
    </row>
    <row r="1005" spans="9:92" x14ac:dyDescent="0.35">
      <c r="I1005"/>
      <c r="J1005"/>
      <c r="R1005"/>
      <c r="S1005"/>
      <c r="T1005"/>
      <c r="U1005"/>
      <c r="V1005"/>
      <c r="W1005"/>
      <c r="X1005"/>
      <c r="Y1005"/>
      <c r="Z1005"/>
      <c r="AA1005"/>
      <c r="AB1005"/>
      <c r="AC1005"/>
      <c r="AD1005"/>
      <c r="AE1005"/>
      <c r="AF1005"/>
      <c r="AG1005"/>
      <c r="AH1005"/>
      <c r="AI1005"/>
      <c r="AJ1005"/>
      <c r="AK1005"/>
      <c r="AL1005"/>
      <c r="AM1005"/>
      <c r="AN1005"/>
      <c r="AO1005"/>
      <c r="AP1005"/>
      <c r="AQ1005"/>
      <c r="AR1005"/>
      <c r="AS1005"/>
      <c r="AT1005"/>
      <c r="AU1005"/>
      <c r="AV1005"/>
      <c r="AW1005"/>
      <c r="AX1005"/>
      <c r="AY1005"/>
      <c r="AZ1005"/>
      <c r="BA1005"/>
      <c r="BB1005"/>
      <c r="BC1005"/>
      <c r="BD1005"/>
      <c r="BE1005"/>
      <c r="BF1005"/>
      <c r="BG1005"/>
      <c r="BH1005"/>
      <c r="BI1005"/>
      <c r="BJ1005"/>
      <c r="BK1005"/>
      <c r="BL1005"/>
      <c r="BM1005"/>
      <c r="BN1005"/>
      <c r="BO1005"/>
      <c r="BP1005"/>
      <c r="BQ1005"/>
      <c r="BR1005"/>
      <c r="BS1005"/>
      <c r="BT1005"/>
      <c r="BU1005"/>
      <c r="BV1005"/>
      <c r="BW1005"/>
      <c r="BX1005"/>
      <c r="BY1005"/>
      <c r="BZ1005"/>
      <c r="CA1005"/>
      <c r="CB1005"/>
      <c r="CC1005"/>
      <c r="CD1005"/>
      <c r="CE1005"/>
      <c r="CF1005"/>
      <c r="CG1005"/>
      <c r="CH1005"/>
      <c r="CI1005"/>
      <c r="CJ1005"/>
      <c r="CK1005"/>
      <c r="CL1005"/>
      <c r="CN1005"/>
    </row>
    <row r="1006" spans="9:92" x14ac:dyDescent="0.35">
      <c r="I1006"/>
      <c r="J1006"/>
      <c r="R1006"/>
      <c r="S1006"/>
      <c r="T1006"/>
      <c r="U1006"/>
      <c r="V1006"/>
      <c r="W1006"/>
      <c r="X1006"/>
      <c r="Y1006"/>
      <c r="Z1006"/>
      <c r="AA1006"/>
      <c r="AB1006"/>
      <c r="AC1006"/>
      <c r="AD1006"/>
      <c r="AE1006"/>
      <c r="AF1006"/>
      <c r="AG1006"/>
      <c r="AH1006"/>
      <c r="AI1006"/>
      <c r="AJ1006"/>
      <c r="AK1006"/>
      <c r="AL1006"/>
      <c r="AM1006"/>
      <c r="AN1006"/>
      <c r="AO1006"/>
      <c r="AP1006"/>
      <c r="AQ1006"/>
      <c r="AR1006"/>
      <c r="AS1006"/>
      <c r="AT1006"/>
      <c r="AU1006"/>
      <c r="AV1006"/>
      <c r="AW1006"/>
      <c r="AX1006"/>
      <c r="AY1006"/>
      <c r="AZ1006"/>
      <c r="BA1006"/>
      <c r="BB1006"/>
      <c r="BC1006"/>
      <c r="BD1006"/>
      <c r="BE1006"/>
      <c r="BF1006"/>
      <c r="BG1006"/>
      <c r="BH1006"/>
      <c r="BI1006"/>
      <c r="BJ1006"/>
      <c r="BK1006"/>
      <c r="BL1006"/>
      <c r="BM1006"/>
      <c r="BN1006"/>
      <c r="BO1006"/>
      <c r="BP1006"/>
      <c r="BQ1006"/>
      <c r="BR1006"/>
      <c r="BS1006"/>
      <c r="BT1006"/>
      <c r="BU1006"/>
      <c r="BV1006"/>
      <c r="BW1006"/>
      <c r="BX1006"/>
      <c r="BY1006"/>
      <c r="BZ1006"/>
      <c r="CA1006"/>
      <c r="CB1006"/>
      <c r="CC1006"/>
      <c r="CD1006"/>
      <c r="CE1006"/>
      <c r="CF1006"/>
      <c r="CG1006"/>
      <c r="CH1006"/>
      <c r="CI1006"/>
      <c r="CJ1006"/>
      <c r="CK1006"/>
      <c r="CL1006"/>
      <c r="CN1006"/>
    </row>
    <row r="1007" spans="9:92" x14ac:dyDescent="0.35">
      <c r="I1007"/>
      <c r="J1007"/>
      <c r="R1007"/>
      <c r="S1007"/>
      <c r="T1007"/>
      <c r="U1007"/>
      <c r="V1007"/>
      <c r="W1007"/>
      <c r="X1007"/>
      <c r="Y1007"/>
      <c r="Z1007"/>
      <c r="AA1007"/>
      <c r="AB1007"/>
      <c r="AC1007"/>
      <c r="AD1007"/>
      <c r="AE1007"/>
      <c r="AF1007"/>
      <c r="AG1007"/>
      <c r="AH1007"/>
      <c r="AI1007"/>
      <c r="AJ1007"/>
      <c r="AK1007"/>
      <c r="AL1007"/>
      <c r="AM1007"/>
      <c r="AN1007"/>
      <c r="AO1007"/>
      <c r="AP1007"/>
      <c r="AQ1007"/>
      <c r="AR1007"/>
      <c r="AS1007"/>
      <c r="AT1007"/>
      <c r="AU1007"/>
      <c r="AV1007"/>
      <c r="AW1007"/>
      <c r="AX1007"/>
      <c r="AY1007"/>
      <c r="AZ1007"/>
      <c r="BA1007"/>
      <c r="BB1007"/>
      <c r="BC1007"/>
      <c r="BD1007"/>
      <c r="BE1007"/>
      <c r="BF1007"/>
      <c r="BG1007"/>
      <c r="BH1007"/>
      <c r="BI1007"/>
      <c r="BJ1007"/>
      <c r="BK1007"/>
      <c r="BL1007"/>
      <c r="BM1007"/>
      <c r="BN1007"/>
      <c r="BO1007"/>
      <c r="BP1007"/>
      <c r="BQ1007"/>
      <c r="BR1007"/>
      <c r="BS1007"/>
      <c r="BT1007"/>
      <c r="BU1007"/>
      <c r="BV1007"/>
      <c r="BW1007"/>
      <c r="BX1007"/>
      <c r="BY1007"/>
      <c r="BZ1007"/>
      <c r="CA1007"/>
      <c r="CB1007"/>
      <c r="CC1007"/>
      <c r="CD1007"/>
      <c r="CE1007"/>
      <c r="CF1007"/>
      <c r="CG1007"/>
      <c r="CH1007"/>
      <c r="CI1007"/>
      <c r="CJ1007"/>
      <c r="CK1007"/>
      <c r="CL1007"/>
      <c r="CN1007"/>
    </row>
    <row r="1008" spans="9:92" x14ac:dyDescent="0.35">
      <c r="I1008"/>
      <c r="J1008"/>
      <c r="R1008"/>
      <c r="S1008"/>
      <c r="T1008"/>
      <c r="U1008"/>
      <c r="V1008"/>
      <c r="W1008"/>
      <c r="X1008"/>
      <c r="Y1008"/>
      <c r="Z1008"/>
      <c r="AA1008"/>
      <c r="AB1008"/>
      <c r="AC1008"/>
      <c r="AD1008"/>
      <c r="AE1008"/>
      <c r="AF1008"/>
      <c r="AG1008"/>
      <c r="AH1008"/>
      <c r="AI1008"/>
      <c r="AJ1008"/>
      <c r="AK1008"/>
      <c r="AL1008"/>
      <c r="AM1008"/>
      <c r="AN1008"/>
      <c r="AO1008"/>
      <c r="AP1008"/>
      <c r="AQ1008"/>
      <c r="AR1008"/>
      <c r="AS1008"/>
      <c r="AT1008"/>
      <c r="AU1008"/>
      <c r="AV1008"/>
      <c r="AW1008"/>
      <c r="AX1008"/>
      <c r="AY1008"/>
      <c r="AZ1008"/>
      <c r="BA1008"/>
      <c r="BB1008"/>
      <c r="BC1008"/>
      <c r="BD1008"/>
      <c r="BE1008"/>
      <c r="BF1008"/>
      <c r="BG1008"/>
      <c r="BH1008"/>
      <c r="BI1008"/>
      <c r="BJ1008"/>
      <c r="BK1008"/>
      <c r="BL1008"/>
      <c r="BM1008"/>
      <c r="BN1008"/>
      <c r="BO1008"/>
      <c r="BP1008"/>
      <c r="BQ1008"/>
      <c r="BR1008"/>
      <c r="BS1008"/>
      <c r="BT1008"/>
      <c r="BU1008"/>
      <c r="BV1008"/>
      <c r="BW1008"/>
      <c r="BX1008"/>
      <c r="BY1008"/>
      <c r="BZ1008"/>
      <c r="CA1008"/>
      <c r="CB1008"/>
      <c r="CC1008"/>
      <c r="CD1008"/>
      <c r="CE1008"/>
      <c r="CF1008"/>
      <c r="CG1008"/>
      <c r="CH1008"/>
      <c r="CI1008"/>
      <c r="CJ1008"/>
      <c r="CK1008"/>
      <c r="CL1008"/>
      <c r="CN1008"/>
    </row>
    <row r="1009" spans="9:92" x14ac:dyDescent="0.35">
      <c r="I1009"/>
      <c r="J1009"/>
      <c r="R1009"/>
      <c r="S1009"/>
      <c r="T1009"/>
      <c r="U1009"/>
      <c r="V1009"/>
      <c r="W1009"/>
      <c r="X1009"/>
      <c r="Y1009"/>
      <c r="Z1009"/>
      <c r="AA1009"/>
      <c r="AB1009"/>
      <c r="AC1009"/>
      <c r="AD1009"/>
      <c r="AE1009"/>
      <c r="AF1009"/>
      <c r="AG1009"/>
      <c r="AH1009"/>
      <c r="AI1009"/>
      <c r="AJ1009"/>
      <c r="AK1009"/>
      <c r="AL1009"/>
      <c r="AM1009"/>
      <c r="AN1009"/>
      <c r="AO1009"/>
      <c r="AP1009"/>
      <c r="AQ1009"/>
      <c r="AR1009"/>
      <c r="AS1009"/>
      <c r="AT1009"/>
      <c r="AU1009"/>
      <c r="AV1009"/>
      <c r="AW1009"/>
      <c r="AX1009"/>
      <c r="AY1009"/>
      <c r="AZ1009"/>
      <c r="BA1009"/>
      <c r="BB1009"/>
      <c r="BC1009"/>
      <c r="BD1009"/>
      <c r="BE1009"/>
      <c r="BF1009"/>
      <c r="BG1009"/>
      <c r="BH1009"/>
      <c r="BI1009"/>
      <c r="BJ1009"/>
      <c r="BK1009"/>
      <c r="BL1009"/>
      <c r="BM1009"/>
      <c r="BN1009"/>
      <c r="BO1009"/>
      <c r="BP1009"/>
      <c r="BQ1009"/>
      <c r="BR1009"/>
      <c r="BS1009"/>
      <c r="BT1009"/>
      <c r="BU1009"/>
      <c r="BV1009"/>
      <c r="BW1009"/>
      <c r="BX1009"/>
      <c r="BY1009"/>
      <c r="BZ1009"/>
      <c r="CA1009"/>
      <c r="CB1009"/>
      <c r="CC1009"/>
      <c r="CD1009"/>
      <c r="CE1009"/>
      <c r="CF1009"/>
      <c r="CG1009"/>
      <c r="CH1009"/>
      <c r="CI1009"/>
      <c r="CJ1009"/>
      <c r="CK1009"/>
      <c r="CL1009"/>
      <c r="CN1009"/>
    </row>
    <row r="1010" spans="9:92" x14ac:dyDescent="0.35">
      <c r="I1010"/>
      <c r="J1010"/>
      <c r="R1010"/>
      <c r="S1010"/>
      <c r="T1010"/>
      <c r="U1010"/>
      <c r="V1010"/>
      <c r="W1010"/>
      <c r="X1010"/>
      <c r="Y1010"/>
      <c r="Z1010"/>
      <c r="AA1010"/>
      <c r="AB1010"/>
      <c r="AC1010"/>
      <c r="AD1010"/>
      <c r="AE1010"/>
      <c r="AF1010"/>
      <c r="AG1010"/>
      <c r="AH1010"/>
      <c r="AI1010"/>
      <c r="AJ1010"/>
      <c r="AK1010"/>
      <c r="AL1010"/>
      <c r="AM1010"/>
      <c r="AN1010"/>
      <c r="AO1010"/>
      <c r="AP1010"/>
      <c r="AQ1010"/>
      <c r="AR1010"/>
      <c r="AS1010"/>
      <c r="AT1010"/>
      <c r="AU1010"/>
      <c r="AV1010"/>
      <c r="AW1010"/>
      <c r="AX1010"/>
      <c r="AY1010"/>
      <c r="AZ1010"/>
      <c r="BA1010"/>
      <c r="BB1010"/>
      <c r="BC1010"/>
      <c r="BD1010"/>
      <c r="BE1010"/>
      <c r="BF1010"/>
      <c r="BG1010"/>
      <c r="BH1010"/>
      <c r="BI1010"/>
      <c r="BJ1010"/>
      <c r="BK1010"/>
      <c r="BL1010"/>
      <c r="BM1010"/>
      <c r="BN1010"/>
      <c r="BO1010"/>
      <c r="BP1010"/>
      <c r="BQ1010"/>
      <c r="BR1010"/>
      <c r="BS1010"/>
      <c r="BT1010"/>
      <c r="BU1010"/>
      <c r="BV1010"/>
      <c r="BW1010"/>
      <c r="BX1010"/>
      <c r="BY1010"/>
      <c r="BZ1010"/>
      <c r="CA1010"/>
      <c r="CB1010"/>
      <c r="CC1010"/>
      <c r="CD1010"/>
      <c r="CE1010"/>
      <c r="CF1010"/>
      <c r="CG1010"/>
      <c r="CH1010"/>
      <c r="CI1010"/>
      <c r="CJ1010"/>
      <c r="CK1010"/>
      <c r="CL1010"/>
      <c r="CN1010"/>
    </row>
    <row r="1011" spans="9:92" x14ac:dyDescent="0.35">
      <c r="I1011"/>
      <c r="J1011"/>
      <c r="R1011"/>
      <c r="S1011"/>
      <c r="T1011"/>
      <c r="U1011"/>
      <c r="V1011"/>
      <c r="W1011"/>
      <c r="X1011"/>
      <c r="Y1011"/>
      <c r="Z1011"/>
      <c r="AA1011"/>
      <c r="AB1011"/>
      <c r="AC1011"/>
      <c r="AD1011"/>
      <c r="AE1011"/>
      <c r="AF1011"/>
      <c r="AG1011"/>
      <c r="AH1011"/>
      <c r="AI1011"/>
      <c r="AJ1011"/>
      <c r="AK1011"/>
      <c r="AL1011"/>
      <c r="AM1011"/>
      <c r="AN1011"/>
      <c r="AO1011"/>
      <c r="AP1011"/>
      <c r="AQ1011"/>
      <c r="AR1011"/>
      <c r="AS1011"/>
      <c r="AT1011"/>
      <c r="AU1011"/>
      <c r="AV1011"/>
      <c r="AW1011"/>
      <c r="AX1011"/>
      <c r="AY1011"/>
      <c r="AZ1011"/>
      <c r="BA1011"/>
      <c r="BB1011"/>
      <c r="BC1011"/>
      <c r="BD1011"/>
      <c r="BE1011"/>
      <c r="BF1011"/>
      <c r="BG1011"/>
      <c r="BH1011"/>
      <c r="BI1011"/>
      <c r="BJ1011"/>
      <c r="BK1011"/>
      <c r="BL1011"/>
      <c r="BM1011"/>
      <c r="BN1011"/>
      <c r="BO1011"/>
      <c r="BP1011"/>
      <c r="BQ1011"/>
      <c r="BR1011"/>
      <c r="BS1011"/>
      <c r="BT1011"/>
      <c r="BU1011"/>
      <c r="BV1011"/>
      <c r="BW1011"/>
      <c r="BX1011"/>
      <c r="BY1011"/>
      <c r="BZ1011"/>
      <c r="CA1011"/>
      <c r="CB1011"/>
      <c r="CC1011"/>
      <c r="CD1011"/>
      <c r="CE1011"/>
      <c r="CF1011"/>
      <c r="CG1011"/>
      <c r="CH1011"/>
      <c r="CI1011"/>
      <c r="CJ1011"/>
      <c r="CK1011"/>
      <c r="CL1011"/>
      <c r="CN1011"/>
    </row>
    <row r="1012" spans="9:92" x14ac:dyDescent="0.35">
      <c r="I1012"/>
      <c r="J1012"/>
      <c r="R1012"/>
      <c r="S1012"/>
      <c r="T1012"/>
      <c r="U1012"/>
      <c r="V1012"/>
      <c r="W1012"/>
      <c r="X1012"/>
      <c r="Y1012"/>
      <c r="Z1012"/>
      <c r="AA1012"/>
      <c r="AB1012"/>
      <c r="AC1012"/>
      <c r="AD1012"/>
      <c r="AE1012"/>
      <c r="AF1012"/>
      <c r="AG1012"/>
      <c r="AH1012"/>
      <c r="AI1012"/>
      <c r="AJ1012"/>
      <c r="AK1012"/>
      <c r="AL1012"/>
      <c r="AM1012"/>
      <c r="AN1012"/>
      <c r="AO1012"/>
      <c r="AP1012"/>
      <c r="AQ1012"/>
      <c r="AR1012"/>
      <c r="AS1012"/>
      <c r="AT1012"/>
      <c r="AU1012"/>
      <c r="AV1012"/>
      <c r="AW1012"/>
      <c r="AX1012"/>
      <c r="AY1012"/>
      <c r="AZ1012"/>
      <c r="BA1012"/>
      <c r="BB1012"/>
      <c r="BC1012"/>
      <c r="BD1012"/>
      <c r="BE1012"/>
      <c r="BF1012"/>
      <c r="BG1012"/>
      <c r="BH1012"/>
      <c r="BI1012"/>
      <c r="BJ1012"/>
      <c r="BK1012"/>
      <c r="BL1012"/>
      <c r="BM1012"/>
      <c r="BN1012"/>
      <c r="BO1012"/>
      <c r="BP1012"/>
      <c r="BQ1012"/>
      <c r="BR1012"/>
      <c r="BS1012"/>
      <c r="BT1012"/>
      <c r="BU1012"/>
      <c r="BV1012"/>
      <c r="BW1012"/>
      <c r="BX1012"/>
      <c r="BY1012"/>
      <c r="BZ1012"/>
      <c r="CA1012"/>
      <c r="CB1012"/>
      <c r="CC1012"/>
      <c r="CD1012"/>
      <c r="CE1012"/>
      <c r="CF1012"/>
      <c r="CG1012"/>
      <c r="CH1012"/>
      <c r="CI1012"/>
      <c r="CJ1012"/>
      <c r="CK1012"/>
      <c r="CL1012"/>
      <c r="CN1012"/>
    </row>
    <row r="1013" spans="9:92" x14ac:dyDescent="0.35">
      <c r="I1013"/>
      <c r="J1013"/>
      <c r="R1013"/>
      <c r="S1013"/>
      <c r="T1013"/>
      <c r="U1013"/>
      <c r="V1013"/>
      <c r="W1013"/>
      <c r="X1013"/>
      <c r="Y1013"/>
      <c r="Z1013"/>
      <c r="AA1013"/>
      <c r="AB1013"/>
      <c r="AC1013"/>
      <c r="AD1013"/>
      <c r="AE1013"/>
      <c r="AF1013"/>
      <c r="AG1013"/>
      <c r="AH1013"/>
      <c r="AI1013"/>
      <c r="AJ1013"/>
      <c r="AK1013"/>
      <c r="AL1013"/>
      <c r="AM1013"/>
      <c r="AN1013"/>
      <c r="AO1013"/>
      <c r="AP1013"/>
      <c r="AQ1013"/>
      <c r="AR1013"/>
      <c r="AS1013"/>
      <c r="AT1013"/>
      <c r="AU1013"/>
      <c r="AV1013"/>
      <c r="AW1013"/>
      <c r="AX1013"/>
      <c r="AY1013"/>
      <c r="AZ1013"/>
      <c r="BA1013"/>
      <c r="BB1013"/>
      <c r="BC1013"/>
      <c r="BD1013"/>
      <c r="BE1013"/>
      <c r="BF1013"/>
      <c r="BG1013"/>
      <c r="BH1013"/>
      <c r="BI1013"/>
      <c r="BJ1013"/>
      <c r="BK1013"/>
      <c r="BL1013"/>
      <c r="BM1013"/>
      <c r="BN1013"/>
      <c r="BO1013"/>
      <c r="BP1013"/>
      <c r="BQ1013"/>
      <c r="BR1013"/>
      <c r="BS1013"/>
      <c r="BT1013"/>
      <c r="BU1013"/>
      <c r="BV1013"/>
      <c r="BW1013"/>
      <c r="BX1013"/>
      <c r="BY1013"/>
      <c r="BZ1013"/>
      <c r="CA1013"/>
      <c r="CB1013"/>
      <c r="CC1013"/>
      <c r="CD1013"/>
      <c r="CE1013"/>
      <c r="CF1013"/>
      <c r="CG1013"/>
      <c r="CH1013"/>
      <c r="CI1013"/>
      <c r="CJ1013"/>
      <c r="CK1013"/>
      <c r="CL1013"/>
      <c r="CN1013"/>
    </row>
    <row r="1014" spans="9:92" x14ac:dyDescent="0.35">
      <c r="I1014"/>
      <c r="J1014"/>
      <c r="R1014"/>
      <c r="S1014"/>
      <c r="T1014"/>
      <c r="U1014"/>
      <c r="V1014"/>
      <c r="W1014"/>
      <c r="X1014"/>
      <c r="Y1014"/>
      <c r="Z1014"/>
      <c r="AA1014"/>
      <c r="AB1014"/>
      <c r="AC1014"/>
      <c r="AD1014"/>
      <c r="AE1014"/>
      <c r="AF1014"/>
      <c r="AG1014"/>
      <c r="AH1014"/>
      <c r="AI1014"/>
      <c r="AJ1014"/>
      <c r="AK1014"/>
      <c r="AL1014"/>
      <c r="AM1014"/>
      <c r="AN1014"/>
      <c r="AO1014"/>
      <c r="AP1014"/>
      <c r="AQ1014"/>
      <c r="AR1014"/>
      <c r="AS1014"/>
      <c r="AT1014"/>
      <c r="AU1014"/>
      <c r="AV1014"/>
      <c r="AW1014"/>
      <c r="AX1014"/>
      <c r="AY1014"/>
      <c r="AZ1014"/>
      <c r="BA1014"/>
      <c r="BB1014"/>
      <c r="BC1014"/>
      <c r="BD1014"/>
      <c r="BE1014"/>
      <c r="BF1014"/>
      <c r="BG1014"/>
      <c r="BH1014"/>
      <c r="BI1014"/>
      <c r="BJ1014"/>
      <c r="BK1014"/>
      <c r="BL1014"/>
      <c r="BM1014"/>
      <c r="BN1014"/>
      <c r="BO1014"/>
      <c r="BP1014"/>
      <c r="BQ1014"/>
      <c r="BR1014"/>
      <c r="BS1014"/>
      <c r="BT1014"/>
      <c r="BU1014"/>
      <c r="BV1014"/>
      <c r="BW1014"/>
      <c r="BX1014"/>
      <c r="BY1014"/>
      <c r="BZ1014"/>
      <c r="CA1014"/>
      <c r="CB1014"/>
      <c r="CC1014"/>
      <c r="CD1014"/>
      <c r="CE1014"/>
      <c r="CF1014"/>
      <c r="CG1014"/>
      <c r="CH1014"/>
      <c r="CI1014"/>
      <c r="CJ1014"/>
      <c r="CK1014"/>
      <c r="CL1014"/>
      <c r="CN1014"/>
    </row>
    <row r="1015" spans="9:92" x14ac:dyDescent="0.35">
      <c r="I1015"/>
      <c r="J1015"/>
      <c r="R1015"/>
      <c r="S1015"/>
      <c r="T1015"/>
      <c r="U1015"/>
      <c r="V1015"/>
      <c r="W1015"/>
      <c r="X1015"/>
      <c r="Y1015"/>
      <c r="Z1015"/>
      <c r="AA1015"/>
      <c r="AB1015"/>
      <c r="AC1015"/>
      <c r="AD1015"/>
      <c r="AE1015"/>
      <c r="AF1015"/>
      <c r="AG1015"/>
      <c r="AH1015"/>
      <c r="AI1015"/>
      <c r="AJ1015"/>
      <c r="AK1015"/>
      <c r="AL1015"/>
      <c r="AM1015"/>
      <c r="AN1015"/>
      <c r="AO1015"/>
      <c r="AP1015"/>
      <c r="AQ1015"/>
      <c r="AR1015"/>
      <c r="AS1015"/>
      <c r="AT1015"/>
      <c r="AU1015"/>
      <c r="AV1015"/>
      <c r="AW1015"/>
      <c r="AX1015"/>
      <c r="AY1015"/>
      <c r="AZ1015"/>
      <c r="BA1015"/>
      <c r="BB1015"/>
      <c r="BC1015"/>
      <c r="BD1015"/>
      <c r="BE1015"/>
      <c r="BF1015"/>
      <c r="BG1015"/>
      <c r="BH1015"/>
      <c r="BI1015"/>
      <c r="BJ1015"/>
      <c r="BK1015"/>
      <c r="BL1015"/>
      <c r="BM1015"/>
      <c r="BN1015"/>
      <c r="BO1015"/>
      <c r="BP1015"/>
      <c r="BQ1015"/>
      <c r="BR1015"/>
      <c r="BS1015"/>
      <c r="BT1015"/>
      <c r="BU1015"/>
      <c r="BV1015"/>
      <c r="BW1015"/>
      <c r="BX1015"/>
      <c r="BY1015"/>
      <c r="BZ1015"/>
      <c r="CA1015"/>
      <c r="CB1015"/>
      <c r="CC1015"/>
      <c r="CD1015"/>
      <c r="CE1015"/>
      <c r="CF1015"/>
      <c r="CG1015"/>
      <c r="CH1015"/>
      <c r="CI1015"/>
      <c r="CJ1015"/>
      <c r="CK1015"/>
      <c r="CL1015"/>
      <c r="CN1015"/>
    </row>
    <row r="1016" spans="9:92" x14ac:dyDescent="0.35">
      <c r="I1016"/>
      <c r="J1016"/>
      <c r="R1016"/>
      <c r="S1016"/>
      <c r="T1016"/>
      <c r="U1016"/>
      <c r="V1016"/>
      <c r="W1016"/>
      <c r="X1016"/>
      <c r="Y1016"/>
      <c r="Z1016"/>
      <c r="AA1016"/>
      <c r="AB1016"/>
      <c r="AC1016"/>
      <c r="AD1016"/>
      <c r="AE1016"/>
      <c r="AF1016"/>
      <c r="AG1016"/>
      <c r="AH1016"/>
      <c r="AI1016"/>
      <c r="AJ1016"/>
      <c r="AK1016"/>
      <c r="AL1016"/>
      <c r="AM1016"/>
      <c r="AN1016"/>
      <c r="AO1016"/>
      <c r="AP1016"/>
      <c r="AQ1016"/>
      <c r="AR1016"/>
      <c r="AS1016"/>
      <c r="AT1016"/>
      <c r="AU1016"/>
      <c r="AV1016"/>
      <c r="AW1016"/>
      <c r="AX1016"/>
      <c r="AY1016"/>
      <c r="AZ1016"/>
      <c r="BA1016"/>
      <c r="BB1016"/>
      <c r="BC1016"/>
      <c r="BD1016"/>
      <c r="BE1016"/>
      <c r="BF1016"/>
      <c r="BG1016"/>
      <c r="BH1016"/>
      <c r="BI1016"/>
      <c r="BJ1016"/>
      <c r="BK1016"/>
      <c r="BL1016"/>
      <c r="BM1016"/>
      <c r="BN1016"/>
      <c r="BO1016"/>
      <c r="BP1016"/>
      <c r="BQ1016"/>
      <c r="BR1016"/>
      <c r="BS1016"/>
      <c r="BT1016"/>
      <c r="BU1016"/>
      <c r="BV1016"/>
      <c r="BW1016"/>
      <c r="BX1016"/>
      <c r="BY1016"/>
      <c r="BZ1016"/>
      <c r="CA1016"/>
      <c r="CB1016"/>
      <c r="CC1016"/>
      <c r="CD1016"/>
      <c r="CE1016"/>
      <c r="CF1016"/>
      <c r="CG1016"/>
      <c r="CH1016"/>
      <c r="CI1016"/>
      <c r="CJ1016"/>
      <c r="CK1016"/>
      <c r="CL1016"/>
      <c r="CN1016"/>
    </row>
    <row r="1017" spans="9:92" x14ac:dyDescent="0.35">
      <c r="I1017"/>
      <c r="J1017"/>
      <c r="R1017"/>
      <c r="S1017"/>
      <c r="T1017"/>
      <c r="U1017"/>
      <c r="V1017"/>
      <c r="W1017"/>
      <c r="X1017"/>
      <c r="Y1017"/>
      <c r="Z1017"/>
      <c r="AA1017"/>
      <c r="AB1017"/>
      <c r="AC1017"/>
      <c r="AD1017"/>
      <c r="AE1017"/>
      <c r="AF1017"/>
      <c r="AG1017"/>
      <c r="AH1017"/>
      <c r="AI1017"/>
      <c r="AJ1017"/>
      <c r="AK1017"/>
      <c r="AL1017"/>
      <c r="AM1017"/>
      <c r="AN1017"/>
      <c r="AO1017"/>
      <c r="AP1017"/>
      <c r="AQ1017"/>
      <c r="AR1017"/>
      <c r="AS1017"/>
      <c r="AT1017"/>
      <c r="AU1017"/>
      <c r="AV1017"/>
      <c r="AW1017"/>
      <c r="AX1017"/>
      <c r="AY1017"/>
      <c r="AZ1017"/>
      <c r="BA1017"/>
      <c r="BB1017"/>
      <c r="BC1017"/>
      <c r="BD1017"/>
      <c r="BE1017"/>
      <c r="BF1017"/>
      <c r="BG1017"/>
      <c r="BH1017"/>
      <c r="BI1017"/>
      <c r="BJ1017"/>
      <c r="BK1017"/>
      <c r="BL1017"/>
      <c r="BM1017"/>
      <c r="BN1017"/>
      <c r="BO1017"/>
      <c r="BP1017"/>
      <c r="BQ1017"/>
      <c r="BR1017"/>
      <c r="BS1017"/>
      <c r="BT1017"/>
      <c r="BU1017"/>
      <c r="BV1017"/>
      <c r="BW1017"/>
      <c r="BX1017"/>
      <c r="BY1017"/>
      <c r="BZ1017"/>
      <c r="CA1017"/>
      <c r="CB1017"/>
      <c r="CC1017"/>
      <c r="CD1017"/>
      <c r="CE1017"/>
      <c r="CF1017"/>
      <c r="CG1017"/>
      <c r="CH1017"/>
      <c r="CI1017"/>
      <c r="CJ1017"/>
      <c r="CK1017"/>
      <c r="CL1017"/>
      <c r="CN1017"/>
    </row>
    <row r="1018" spans="9:92" x14ac:dyDescent="0.35">
      <c r="I1018"/>
      <c r="J1018"/>
      <c r="R1018"/>
      <c r="S1018"/>
      <c r="T1018"/>
      <c r="U1018"/>
      <c r="V1018"/>
      <c r="W1018"/>
      <c r="X1018"/>
      <c r="Y1018"/>
      <c r="Z1018"/>
      <c r="AA1018"/>
      <c r="AB1018"/>
      <c r="AC1018"/>
      <c r="AD1018"/>
      <c r="AE1018"/>
      <c r="AF1018"/>
      <c r="AG1018"/>
      <c r="AH1018"/>
      <c r="AI1018"/>
      <c r="AJ1018"/>
      <c r="AK1018"/>
      <c r="AL1018"/>
      <c r="AM1018"/>
      <c r="AN1018"/>
      <c r="AO1018"/>
      <c r="AP1018"/>
      <c r="AQ1018"/>
      <c r="AR1018"/>
      <c r="AS1018"/>
      <c r="AT1018"/>
      <c r="AU1018"/>
      <c r="AV1018"/>
      <c r="AW1018"/>
      <c r="AX1018"/>
      <c r="AY1018"/>
      <c r="AZ1018"/>
      <c r="BA1018"/>
      <c r="BB1018"/>
      <c r="BC1018"/>
      <c r="BD1018"/>
      <c r="BE1018"/>
      <c r="BF1018"/>
      <c r="BG1018"/>
      <c r="BH1018"/>
      <c r="BI1018"/>
      <c r="BJ1018"/>
      <c r="BK1018"/>
      <c r="BL1018"/>
      <c r="BM1018"/>
      <c r="BN1018"/>
      <c r="BO1018"/>
      <c r="BP1018"/>
      <c r="BQ1018"/>
      <c r="BR1018"/>
      <c r="BS1018"/>
      <c r="BT1018"/>
      <c r="BU1018"/>
      <c r="BV1018"/>
      <c r="BW1018"/>
      <c r="BX1018"/>
      <c r="BY1018"/>
      <c r="BZ1018"/>
      <c r="CA1018"/>
      <c r="CB1018"/>
      <c r="CC1018"/>
      <c r="CD1018"/>
      <c r="CE1018"/>
      <c r="CF1018"/>
      <c r="CG1018"/>
      <c r="CH1018"/>
      <c r="CI1018"/>
      <c r="CJ1018"/>
      <c r="CK1018"/>
      <c r="CL1018"/>
      <c r="CN1018"/>
    </row>
    <row r="1019" spans="9:92" x14ac:dyDescent="0.35">
      <c r="I1019"/>
      <c r="J1019"/>
      <c r="R1019"/>
      <c r="S1019"/>
      <c r="T1019"/>
      <c r="U1019"/>
      <c r="V1019"/>
      <c r="W1019"/>
      <c r="X1019"/>
      <c r="Y1019"/>
      <c r="Z1019"/>
      <c r="AA1019"/>
      <c r="AB1019"/>
      <c r="AC1019"/>
      <c r="AD1019"/>
      <c r="AE1019"/>
      <c r="AF1019"/>
      <c r="AG1019"/>
      <c r="AH1019"/>
      <c r="AI1019"/>
      <c r="AJ1019"/>
      <c r="AK1019"/>
      <c r="AL1019"/>
      <c r="AM1019"/>
      <c r="AN1019"/>
      <c r="AO1019"/>
      <c r="AP1019"/>
      <c r="AQ1019"/>
      <c r="AR1019"/>
      <c r="AS1019"/>
      <c r="AT1019"/>
      <c r="AU1019"/>
      <c r="AV1019"/>
      <c r="AW1019"/>
      <c r="AX1019"/>
      <c r="AY1019"/>
      <c r="AZ1019"/>
      <c r="BA1019"/>
      <c r="BB1019"/>
      <c r="BC1019"/>
      <c r="BD1019"/>
      <c r="BE1019"/>
      <c r="BF1019"/>
      <c r="BG1019"/>
      <c r="BH1019"/>
      <c r="BI1019"/>
      <c r="BJ1019"/>
      <c r="BK1019"/>
      <c r="BL1019"/>
      <c r="BM1019"/>
      <c r="BN1019"/>
      <c r="BO1019"/>
      <c r="BP1019"/>
      <c r="BQ1019"/>
      <c r="BR1019"/>
      <c r="BS1019"/>
      <c r="BT1019"/>
      <c r="BU1019"/>
      <c r="BV1019"/>
      <c r="BW1019"/>
      <c r="BX1019"/>
      <c r="BY1019"/>
      <c r="BZ1019"/>
      <c r="CA1019"/>
      <c r="CB1019"/>
      <c r="CC1019"/>
      <c r="CD1019"/>
      <c r="CE1019"/>
      <c r="CF1019"/>
      <c r="CG1019"/>
      <c r="CH1019"/>
      <c r="CI1019"/>
      <c r="CJ1019"/>
      <c r="CK1019"/>
      <c r="CL1019"/>
      <c r="CN1019"/>
    </row>
    <row r="1020" spans="9:92" x14ac:dyDescent="0.35">
      <c r="I1020"/>
      <c r="J1020"/>
      <c r="R1020"/>
      <c r="S1020"/>
      <c r="T1020"/>
      <c r="U1020"/>
      <c r="V1020"/>
      <c r="W1020"/>
      <c r="X1020"/>
      <c r="Y1020"/>
      <c r="Z1020"/>
      <c r="AA1020"/>
      <c r="AB1020"/>
      <c r="AC1020"/>
      <c r="AD1020"/>
      <c r="AE1020"/>
      <c r="AF1020"/>
      <c r="AG1020"/>
      <c r="AH1020"/>
      <c r="AI1020"/>
      <c r="AJ1020"/>
      <c r="AK1020"/>
      <c r="AL1020"/>
      <c r="AM1020"/>
      <c r="AN1020"/>
      <c r="AO1020"/>
      <c r="AP1020"/>
      <c r="AQ1020"/>
      <c r="AR1020"/>
      <c r="AS1020"/>
      <c r="AT1020"/>
      <c r="AU1020"/>
      <c r="AV1020"/>
      <c r="AW1020"/>
      <c r="AX1020"/>
      <c r="AY1020"/>
      <c r="AZ1020"/>
      <c r="BA1020"/>
      <c r="BB1020"/>
      <c r="BC1020"/>
      <c r="BD1020"/>
      <c r="BE1020"/>
      <c r="BF1020"/>
      <c r="BG1020"/>
      <c r="BH1020"/>
      <c r="BI1020"/>
      <c r="BJ1020"/>
      <c r="BK1020"/>
      <c r="BL1020"/>
      <c r="BM1020"/>
      <c r="BN1020"/>
      <c r="BO1020"/>
      <c r="BP1020"/>
      <c r="BQ1020"/>
      <c r="BR1020"/>
      <c r="BS1020"/>
      <c r="BT1020"/>
      <c r="BU1020"/>
      <c r="BV1020"/>
      <c r="BW1020"/>
      <c r="BX1020"/>
      <c r="BY1020"/>
      <c r="BZ1020"/>
      <c r="CA1020"/>
      <c r="CB1020"/>
      <c r="CC1020"/>
      <c r="CD1020"/>
      <c r="CE1020"/>
      <c r="CF1020"/>
      <c r="CG1020"/>
      <c r="CH1020"/>
      <c r="CI1020"/>
      <c r="CJ1020"/>
      <c r="CK1020"/>
      <c r="CL1020"/>
      <c r="CN1020"/>
    </row>
    <row r="1021" spans="9:92" x14ac:dyDescent="0.35">
      <c r="I1021"/>
      <c r="J1021"/>
      <c r="R1021"/>
      <c r="S1021"/>
      <c r="T1021"/>
      <c r="U1021"/>
      <c r="V1021"/>
      <c r="W1021"/>
      <c r="X1021"/>
      <c r="Y1021"/>
      <c r="Z1021"/>
      <c r="AA1021"/>
      <c r="AB1021"/>
      <c r="AC1021"/>
      <c r="AD1021"/>
      <c r="AE1021"/>
      <c r="AF1021"/>
      <c r="AG1021"/>
      <c r="AH1021"/>
      <c r="AI1021"/>
      <c r="AJ1021"/>
      <c r="AK1021"/>
      <c r="AL1021"/>
      <c r="AM1021"/>
      <c r="AN1021"/>
      <c r="AO1021"/>
      <c r="AP1021"/>
      <c r="AQ1021"/>
      <c r="AR1021"/>
      <c r="AS1021"/>
      <c r="AT1021"/>
      <c r="AU1021"/>
      <c r="AV1021"/>
      <c r="AW1021"/>
      <c r="AX1021"/>
      <c r="AY1021"/>
      <c r="AZ1021"/>
      <c r="BA1021"/>
      <c r="BB1021"/>
      <c r="BC1021"/>
      <c r="BD1021"/>
      <c r="BE1021"/>
      <c r="BF1021"/>
      <c r="BG1021"/>
      <c r="BH1021"/>
      <c r="BI1021"/>
      <c r="BJ1021"/>
      <c r="BK1021"/>
      <c r="BL1021"/>
      <c r="BM1021"/>
      <c r="BN1021"/>
      <c r="BO1021"/>
      <c r="BP1021"/>
      <c r="BQ1021"/>
      <c r="BR1021"/>
      <c r="BS1021"/>
      <c r="BT1021"/>
      <c r="BU1021"/>
      <c r="BV1021"/>
      <c r="BW1021"/>
      <c r="BX1021"/>
      <c r="BY1021"/>
      <c r="BZ1021"/>
      <c r="CA1021"/>
      <c r="CB1021"/>
      <c r="CC1021"/>
      <c r="CD1021"/>
      <c r="CE1021"/>
      <c r="CF1021"/>
      <c r="CG1021"/>
      <c r="CH1021"/>
      <c r="CI1021"/>
      <c r="CJ1021"/>
      <c r="CK1021"/>
      <c r="CL1021"/>
      <c r="CN1021"/>
    </row>
    <row r="1022" spans="9:92" x14ac:dyDescent="0.35">
      <c r="I1022"/>
      <c r="J1022"/>
      <c r="R1022"/>
      <c r="S1022"/>
      <c r="T1022"/>
      <c r="U1022"/>
      <c r="V1022"/>
      <c r="W1022"/>
      <c r="X1022"/>
      <c r="Y1022"/>
      <c r="Z1022"/>
      <c r="AA1022"/>
      <c r="AB1022"/>
      <c r="AC1022"/>
      <c r="AD1022"/>
      <c r="AE1022"/>
      <c r="AF1022"/>
      <c r="AG1022"/>
      <c r="AH1022"/>
      <c r="AI1022"/>
      <c r="AJ1022"/>
      <c r="AK1022"/>
      <c r="AL1022"/>
      <c r="AM1022"/>
      <c r="AN1022"/>
      <c r="AO1022"/>
      <c r="AP1022"/>
      <c r="AQ1022"/>
      <c r="AR1022"/>
      <c r="AS1022"/>
      <c r="AT1022"/>
      <c r="AU1022"/>
      <c r="AV1022"/>
      <c r="AW1022"/>
      <c r="AX1022"/>
      <c r="AY1022"/>
      <c r="AZ1022"/>
      <c r="BA1022"/>
      <c r="BB1022"/>
      <c r="BC1022"/>
      <c r="BD1022"/>
      <c r="BE1022"/>
      <c r="BF1022"/>
      <c r="BG1022"/>
      <c r="BH1022"/>
      <c r="BI1022"/>
      <c r="BJ1022"/>
      <c r="BK1022"/>
      <c r="BL1022"/>
      <c r="BM1022"/>
      <c r="BN1022"/>
      <c r="BO1022"/>
      <c r="BP1022"/>
      <c r="BQ1022"/>
      <c r="BR1022"/>
      <c r="BS1022"/>
      <c r="BT1022"/>
      <c r="BU1022"/>
      <c r="BV1022"/>
      <c r="BW1022"/>
      <c r="BX1022"/>
      <c r="BY1022"/>
      <c r="BZ1022"/>
      <c r="CA1022"/>
      <c r="CB1022"/>
      <c r="CC1022"/>
      <c r="CD1022"/>
      <c r="CE1022"/>
      <c r="CF1022"/>
      <c r="CG1022"/>
      <c r="CH1022"/>
      <c r="CI1022"/>
      <c r="CJ1022"/>
      <c r="CK1022"/>
      <c r="CL1022"/>
      <c r="CN1022"/>
    </row>
    <row r="1023" spans="9:92" x14ac:dyDescent="0.35">
      <c r="I1023"/>
      <c r="J1023"/>
      <c r="R1023"/>
      <c r="S1023"/>
      <c r="T1023"/>
      <c r="U1023"/>
      <c r="V1023"/>
      <c r="W1023"/>
      <c r="X1023"/>
      <c r="Y1023"/>
      <c r="Z1023"/>
      <c r="AA1023"/>
      <c r="AB1023"/>
      <c r="AC1023"/>
      <c r="AD1023"/>
      <c r="AE1023"/>
      <c r="AF1023"/>
      <c r="AG1023"/>
      <c r="AH1023"/>
      <c r="AI1023"/>
      <c r="AJ1023"/>
      <c r="AK1023"/>
      <c r="AL1023"/>
      <c r="AM1023"/>
      <c r="AN1023"/>
      <c r="AO1023"/>
      <c r="AP1023"/>
      <c r="AQ1023"/>
      <c r="AR1023"/>
      <c r="AS1023"/>
      <c r="AT1023"/>
      <c r="AU1023"/>
      <c r="AV1023"/>
      <c r="AW1023"/>
      <c r="AX1023"/>
      <c r="AY1023"/>
      <c r="AZ1023"/>
      <c r="BA1023"/>
      <c r="BB1023"/>
      <c r="BC1023"/>
      <c r="BD1023"/>
      <c r="BE1023"/>
      <c r="BF1023"/>
      <c r="BG1023"/>
      <c r="BH1023"/>
      <c r="BI1023"/>
      <c r="BJ1023"/>
      <c r="BK1023"/>
      <c r="BL1023"/>
      <c r="BM1023"/>
      <c r="BN1023"/>
      <c r="BO1023"/>
      <c r="BP1023"/>
      <c r="BQ1023"/>
      <c r="BR1023"/>
      <c r="BS1023"/>
      <c r="BT1023"/>
      <c r="BU1023"/>
      <c r="BV1023"/>
      <c r="BW1023"/>
      <c r="BX1023"/>
      <c r="BY1023"/>
      <c r="BZ1023"/>
      <c r="CA1023"/>
      <c r="CB1023"/>
      <c r="CC1023"/>
      <c r="CD1023"/>
      <c r="CE1023"/>
      <c r="CF1023"/>
      <c r="CG1023"/>
      <c r="CH1023"/>
      <c r="CI1023"/>
      <c r="CJ1023"/>
      <c r="CK1023"/>
      <c r="CL1023"/>
      <c r="CN1023"/>
    </row>
    <row r="1024" spans="9:92" x14ac:dyDescent="0.35">
      <c r="I1024"/>
      <c r="J1024"/>
      <c r="R1024"/>
      <c r="S1024"/>
      <c r="T1024"/>
      <c r="U1024"/>
      <c r="V1024"/>
      <c r="W1024"/>
      <c r="X1024"/>
      <c r="Y1024"/>
      <c r="Z1024"/>
      <c r="AA1024"/>
      <c r="AB1024"/>
      <c r="AC1024"/>
      <c r="AD1024"/>
      <c r="AE1024"/>
      <c r="AF1024"/>
      <c r="AG1024"/>
      <c r="AH1024"/>
      <c r="AI1024"/>
      <c r="AJ1024"/>
      <c r="AK1024"/>
      <c r="AL1024"/>
      <c r="AM1024"/>
      <c r="AN1024"/>
      <c r="AO1024"/>
      <c r="AP1024"/>
      <c r="AQ1024"/>
      <c r="AR1024"/>
      <c r="AS1024"/>
      <c r="AT1024"/>
      <c r="AU1024"/>
      <c r="AV1024"/>
      <c r="AW1024"/>
      <c r="AX1024"/>
      <c r="AY1024"/>
      <c r="AZ1024"/>
      <c r="BA1024"/>
      <c r="BB1024"/>
      <c r="BC1024"/>
      <c r="BD1024"/>
      <c r="BE1024"/>
      <c r="BF1024"/>
      <c r="BG1024"/>
      <c r="BH1024"/>
      <c r="BI1024"/>
      <c r="BJ1024"/>
      <c r="BK1024"/>
      <c r="BL1024"/>
      <c r="BM1024"/>
      <c r="BN1024"/>
      <c r="BO1024"/>
      <c r="BP1024"/>
      <c r="BQ1024"/>
      <c r="BR1024"/>
      <c r="BS1024"/>
      <c r="BT1024"/>
      <c r="BU1024"/>
      <c r="BV1024"/>
      <c r="BW1024"/>
      <c r="BX1024"/>
      <c r="BY1024"/>
      <c r="BZ1024"/>
      <c r="CA1024"/>
      <c r="CB1024"/>
      <c r="CC1024"/>
      <c r="CD1024"/>
      <c r="CE1024"/>
      <c r="CF1024"/>
      <c r="CG1024"/>
      <c r="CH1024"/>
      <c r="CI1024"/>
      <c r="CJ1024"/>
      <c r="CK1024"/>
      <c r="CL1024"/>
      <c r="CN1024"/>
    </row>
    <row r="1025" spans="9:92" x14ac:dyDescent="0.35">
      <c r="I1025"/>
      <c r="J1025"/>
      <c r="R1025"/>
      <c r="S1025"/>
      <c r="T1025"/>
      <c r="U1025"/>
      <c r="V1025"/>
      <c r="W1025"/>
      <c r="X1025"/>
      <c r="Y1025"/>
      <c r="Z1025"/>
      <c r="AA1025"/>
      <c r="AB1025"/>
      <c r="AC1025"/>
      <c r="AD1025"/>
      <c r="AE1025"/>
      <c r="AF1025"/>
      <c r="AG1025"/>
      <c r="AH1025"/>
      <c r="AI1025"/>
      <c r="AJ1025"/>
      <c r="AK1025"/>
      <c r="AL1025"/>
      <c r="AM1025"/>
      <c r="AN1025"/>
      <c r="AO1025"/>
      <c r="AP1025"/>
      <c r="AQ1025"/>
      <c r="AR1025"/>
      <c r="AS1025"/>
      <c r="AT1025"/>
      <c r="AU1025"/>
      <c r="AV1025"/>
      <c r="AW1025"/>
      <c r="AX1025"/>
      <c r="AY1025"/>
      <c r="AZ1025"/>
      <c r="BA1025"/>
      <c r="BB1025"/>
      <c r="BC1025"/>
      <c r="BD1025"/>
      <c r="BE1025"/>
      <c r="BF1025"/>
      <c r="BG1025"/>
      <c r="BH1025"/>
      <c r="BI1025"/>
      <c r="BJ1025"/>
      <c r="BK1025"/>
      <c r="BL1025"/>
      <c r="BM1025"/>
      <c r="BN1025"/>
      <c r="BO1025"/>
      <c r="BP1025"/>
      <c r="BQ1025"/>
      <c r="BR1025"/>
      <c r="BS1025"/>
      <c r="BT1025"/>
      <c r="BU1025"/>
      <c r="BV1025"/>
      <c r="BW1025"/>
      <c r="BX1025"/>
      <c r="BY1025"/>
      <c r="BZ1025"/>
      <c r="CA1025"/>
      <c r="CB1025"/>
      <c r="CC1025"/>
      <c r="CD1025"/>
      <c r="CE1025"/>
      <c r="CF1025"/>
      <c r="CG1025"/>
      <c r="CH1025"/>
      <c r="CI1025"/>
      <c r="CJ1025"/>
      <c r="CK1025"/>
      <c r="CL1025"/>
      <c r="CN1025"/>
    </row>
    <row r="1026" spans="9:92" x14ac:dyDescent="0.35">
      <c r="I1026"/>
      <c r="J1026"/>
      <c r="R1026"/>
      <c r="S1026"/>
      <c r="T1026"/>
      <c r="U1026"/>
      <c r="V1026"/>
      <c r="W1026"/>
      <c r="X1026"/>
      <c r="Y1026"/>
      <c r="Z1026"/>
      <c r="AA1026"/>
      <c r="AB1026"/>
      <c r="AC1026"/>
      <c r="AD1026"/>
      <c r="AE1026"/>
      <c r="AF1026"/>
      <c r="AG1026"/>
      <c r="AH1026"/>
      <c r="AI1026"/>
      <c r="AJ1026"/>
      <c r="AK1026"/>
      <c r="AL1026"/>
      <c r="AM1026"/>
      <c r="AN1026"/>
      <c r="AO1026"/>
      <c r="AP1026"/>
      <c r="AQ1026"/>
      <c r="AR1026"/>
      <c r="AS1026"/>
      <c r="AT1026"/>
      <c r="AU1026"/>
      <c r="AV1026"/>
      <c r="AW1026"/>
      <c r="AX1026"/>
      <c r="AY1026"/>
      <c r="AZ1026"/>
      <c r="BA1026"/>
      <c r="BB1026"/>
      <c r="BC1026"/>
      <c r="BD1026"/>
      <c r="BE1026"/>
      <c r="BF1026"/>
      <c r="BG1026"/>
      <c r="BH1026"/>
      <c r="BI1026"/>
      <c r="BJ1026"/>
      <c r="BK1026"/>
      <c r="BL1026"/>
      <c r="BM1026"/>
      <c r="BN1026"/>
      <c r="BO1026"/>
      <c r="BP1026"/>
      <c r="BQ1026"/>
      <c r="BR1026"/>
      <c r="BS1026"/>
      <c r="BT1026"/>
      <c r="BU1026"/>
      <c r="BV1026"/>
      <c r="BW1026"/>
      <c r="BX1026"/>
      <c r="BY1026"/>
      <c r="BZ1026"/>
      <c r="CA1026"/>
      <c r="CB1026"/>
      <c r="CC1026"/>
      <c r="CD1026"/>
      <c r="CE1026"/>
      <c r="CF1026"/>
      <c r="CG1026"/>
      <c r="CH1026"/>
      <c r="CI1026"/>
      <c r="CJ1026"/>
      <c r="CK1026"/>
      <c r="CL1026"/>
      <c r="CN1026"/>
    </row>
    <row r="1027" spans="9:92" x14ac:dyDescent="0.35">
      <c r="I1027"/>
      <c r="J1027"/>
      <c r="R1027"/>
      <c r="S1027"/>
      <c r="T1027"/>
      <c r="U1027"/>
      <c r="V1027"/>
      <c r="W1027"/>
      <c r="X1027"/>
      <c r="Y1027"/>
      <c r="Z1027"/>
      <c r="AA1027"/>
      <c r="AB1027"/>
      <c r="AC1027"/>
      <c r="AD1027"/>
      <c r="AE1027"/>
      <c r="AF1027"/>
      <c r="AG1027"/>
      <c r="AH1027"/>
      <c r="AI1027"/>
      <c r="AJ1027"/>
      <c r="AK1027"/>
      <c r="AL1027"/>
      <c r="AM1027"/>
      <c r="AN1027"/>
      <c r="AO1027"/>
      <c r="AP1027"/>
      <c r="AQ1027"/>
      <c r="AR1027"/>
      <c r="AS1027"/>
      <c r="AT1027"/>
      <c r="AU1027"/>
      <c r="AV1027"/>
      <c r="AW1027"/>
      <c r="AX1027"/>
      <c r="AY1027"/>
      <c r="AZ1027"/>
      <c r="BA1027"/>
      <c r="BB1027"/>
      <c r="BC1027"/>
      <c r="BD1027"/>
      <c r="BE1027"/>
      <c r="BF1027"/>
      <c r="BG1027"/>
      <c r="BH1027"/>
      <c r="BI1027"/>
      <c r="BJ1027"/>
      <c r="BK1027"/>
      <c r="BL1027"/>
      <c r="BM1027"/>
      <c r="BN1027"/>
      <c r="BO1027"/>
      <c r="BP1027"/>
      <c r="BQ1027"/>
      <c r="BR1027"/>
      <c r="BS1027"/>
      <c r="BT1027"/>
      <c r="BU1027"/>
      <c r="BV1027"/>
      <c r="BW1027"/>
      <c r="BX1027"/>
      <c r="BY1027"/>
      <c r="BZ1027"/>
      <c r="CA1027"/>
      <c r="CB1027"/>
      <c r="CC1027"/>
      <c r="CD1027"/>
      <c r="CE1027"/>
      <c r="CF1027"/>
      <c r="CG1027"/>
      <c r="CH1027"/>
      <c r="CI1027"/>
      <c r="CJ1027"/>
      <c r="CK1027"/>
      <c r="CL1027"/>
      <c r="CN1027"/>
    </row>
    <row r="1028" spans="9:92" x14ac:dyDescent="0.35">
      <c r="I1028"/>
      <c r="J1028"/>
      <c r="R1028"/>
      <c r="S1028"/>
      <c r="T1028"/>
      <c r="U1028"/>
      <c r="V1028"/>
      <c r="W1028"/>
      <c r="X1028"/>
      <c r="Y1028"/>
      <c r="Z1028"/>
      <c r="AA1028"/>
      <c r="AB1028"/>
      <c r="AC1028"/>
      <c r="AD1028"/>
      <c r="AE1028"/>
      <c r="AF1028"/>
      <c r="AG1028"/>
      <c r="AH1028"/>
      <c r="AI1028"/>
      <c r="AJ1028"/>
      <c r="AK1028"/>
      <c r="AL1028"/>
      <c r="AM1028"/>
      <c r="AN1028"/>
      <c r="AO1028"/>
      <c r="AP1028"/>
      <c r="AQ1028"/>
      <c r="AR1028"/>
      <c r="AS1028"/>
      <c r="AT1028"/>
      <c r="AU1028"/>
      <c r="AV1028"/>
      <c r="AW1028"/>
      <c r="AX1028"/>
      <c r="AY1028"/>
      <c r="AZ1028"/>
      <c r="BA1028"/>
      <c r="BB1028"/>
      <c r="BC1028"/>
      <c r="BD1028"/>
      <c r="BE1028"/>
      <c r="BF1028"/>
      <c r="BG1028"/>
      <c r="BH1028"/>
      <c r="BI1028"/>
      <c r="BJ1028"/>
      <c r="BK1028"/>
      <c r="BL1028"/>
      <c r="BM1028"/>
      <c r="BN1028"/>
      <c r="BO1028"/>
      <c r="BP1028"/>
      <c r="BQ1028"/>
      <c r="BR1028"/>
      <c r="BS1028"/>
      <c r="BT1028"/>
      <c r="BU1028"/>
      <c r="BV1028"/>
      <c r="BW1028"/>
      <c r="BX1028"/>
      <c r="BY1028"/>
      <c r="BZ1028"/>
      <c r="CA1028"/>
      <c r="CB1028"/>
      <c r="CC1028"/>
      <c r="CD1028"/>
      <c r="CE1028"/>
      <c r="CF1028"/>
      <c r="CG1028"/>
      <c r="CH1028"/>
      <c r="CI1028"/>
      <c r="CJ1028"/>
      <c r="CK1028"/>
      <c r="CL1028"/>
      <c r="CN1028"/>
    </row>
    <row r="1029" spans="9:92" x14ac:dyDescent="0.35">
      <c r="I1029"/>
      <c r="J1029"/>
      <c r="R1029"/>
      <c r="S1029"/>
      <c r="T1029"/>
      <c r="U1029"/>
      <c r="V1029"/>
      <c r="W1029"/>
      <c r="X1029"/>
      <c r="Y1029"/>
      <c r="Z1029"/>
      <c r="AA1029"/>
      <c r="AB1029"/>
      <c r="AC1029"/>
      <c r="AD1029"/>
      <c r="AE1029"/>
      <c r="AF1029"/>
      <c r="AG1029"/>
      <c r="AH1029"/>
      <c r="AI1029"/>
      <c r="AJ1029"/>
      <c r="AK1029"/>
      <c r="AL1029"/>
      <c r="AM1029"/>
      <c r="AN1029"/>
      <c r="AO1029"/>
      <c r="AP1029"/>
      <c r="AQ1029"/>
      <c r="AR1029"/>
      <c r="AS1029"/>
      <c r="AT1029"/>
      <c r="AU1029"/>
      <c r="AV1029"/>
      <c r="AW1029"/>
      <c r="AX1029"/>
      <c r="AY1029"/>
      <c r="AZ1029"/>
      <c r="BA1029"/>
      <c r="BB1029"/>
      <c r="BC1029"/>
      <c r="BD1029"/>
      <c r="BE1029"/>
      <c r="BF1029"/>
      <c r="BG1029"/>
      <c r="BH1029"/>
      <c r="BI1029"/>
      <c r="BJ1029"/>
      <c r="BK1029"/>
      <c r="BL1029"/>
      <c r="BM1029"/>
      <c r="BN1029"/>
      <c r="BO1029"/>
      <c r="BP1029"/>
      <c r="BQ1029"/>
      <c r="BR1029"/>
      <c r="BS1029"/>
      <c r="BT1029"/>
      <c r="BU1029"/>
      <c r="BV1029"/>
      <c r="BW1029"/>
      <c r="BX1029"/>
      <c r="BY1029"/>
      <c r="BZ1029"/>
      <c r="CA1029"/>
      <c r="CB1029"/>
      <c r="CC1029"/>
      <c r="CD1029"/>
      <c r="CE1029"/>
      <c r="CF1029"/>
      <c r="CG1029"/>
      <c r="CH1029"/>
      <c r="CI1029"/>
      <c r="CJ1029"/>
      <c r="CK1029"/>
      <c r="CL1029"/>
      <c r="CN1029"/>
    </row>
    <row r="1030" spans="9:92" x14ac:dyDescent="0.35">
      <c r="I1030"/>
      <c r="J1030"/>
      <c r="R1030"/>
      <c r="S1030"/>
      <c r="T1030"/>
      <c r="U1030"/>
      <c r="V1030"/>
      <c r="W1030"/>
      <c r="X1030"/>
      <c r="Y1030"/>
      <c r="Z1030"/>
      <c r="AA1030"/>
      <c r="AB1030"/>
      <c r="AC1030"/>
      <c r="AD1030"/>
      <c r="AE1030"/>
      <c r="AF1030"/>
      <c r="AG1030"/>
      <c r="AH1030"/>
      <c r="AI1030"/>
      <c r="AJ1030"/>
      <c r="AK1030"/>
      <c r="AL1030"/>
      <c r="AM1030"/>
      <c r="AN1030"/>
      <c r="AO1030"/>
      <c r="AP1030"/>
      <c r="AQ1030"/>
      <c r="AR1030"/>
      <c r="AS1030"/>
      <c r="AT1030"/>
      <c r="AU1030"/>
      <c r="AV1030"/>
      <c r="AW1030"/>
      <c r="AX1030"/>
      <c r="AY1030"/>
      <c r="AZ1030"/>
      <c r="BA1030"/>
      <c r="BB1030"/>
      <c r="BC1030"/>
      <c r="BD1030"/>
      <c r="BE1030"/>
      <c r="BF1030"/>
      <c r="BG1030"/>
      <c r="BH1030"/>
      <c r="BI1030"/>
      <c r="BJ1030"/>
      <c r="BK1030"/>
      <c r="BL1030"/>
      <c r="BM1030"/>
      <c r="BN1030"/>
      <c r="BO1030"/>
      <c r="BP1030"/>
      <c r="BQ1030"/>
      <c r="BR1030"/>
      <c r="BS1030"/>
      <c r="BT1030"/>
      <c r="BU1030"/>
      <c r="BV1030"/>
      <c r="BW1030"/>
      <c r="BX1030"/>
      <c r="BY1030"/>
      <c r="BZ1030"/>
      <c r="CA1030"/>
      <c r="CB1030"/>
      <c r="CC1030"/>
      <c r="CD1030"/>
      <c r="CE1030"/>
      <c r="CF1030"/>
      <c r="CG1030"/>
      <c r="CH1030"/>
      <c r="CI1030"/>
      <c r="CJ1030"/>
      <c r="CK1030"/>
      <c r="CL1030"/>
      <c r="CN1030"/>
    </row>
    <row r="1031" spans="9:92" x14ac:dyDescent="0.35">
      <c r="I1031"/>
      <c r="J1031"/>
      <c r="R1031"/>
      <c r="S1031"/>
      <c r="T1031"/>
      <c r="U1031"/>
      <c r="V1031"/>
      <c r="W1031"/>
      <c r="X1031"/>
      <c r="Y1031"/>
      <c r="Z1031"/>
      <c r="AA1031"/>
      <c r="AB1031"/>
      <c r="AC1031"/>
      <c r="AD1031"/>
      <c r="AE1031"/>
      <c r="AF1031"/>
      <c r="AG1031"/>
      <c r="AH1031"/>
      <c r="AI1031"/>
      <c r="AJ1031"/>
      <c r="AK1031"/>
      <c r="AL1031"/>
      <c r="AM1031"/>
      <c r="AN1031"/>
      <c r="AO1031"/>
      <c r="AP1031"/>
      <c r="AQ1031"/>
      <c r="AR1031"/>
      <c r="AS1031"/>
      <c r="AT1031"/>
      <c r="AU1031"/>
      <c r="AV1031"/>
      <c r="AW1031"/>
      <c r="AX1031"/>
      <c r="AY1031"/>
      <c r="AZ1031"/>
      <c r="BA1031"/>
      <c r="BB1031"/>
      <c r="BC1031"/>
      <c r="BD1031"/>
      <c r="BE1031"/>
      <c r="BF1031"/>
      <c r="BG1031"/>
      <c r="BH1031"/>
      <c r="BI1031"/>
      <c r="BJ1031"/>
      <c r="BK1031"/>
      <c r="BL1031"/>
      <c r="BM1031"/>
      <c r="BN1031"/>
      <c r="BO1031"/>
      <c r="BP1031"/>
      <c r="BQ1031"/>
      <c r="BR1031"/>
      <c r="BS1031"/>
      <c r="BT1031"/>
      <c r="BU1031"/>
      <c r="BV1031"/>
      <c r="BW1031"/>
      <c r="BX1031"/>
      <c r="BY1031"/>
      <c r="BZ1031"/>
      <c r="CA1031"/>
      <c r="CB1031"/>
      <c r="CC1031"/>
      <c r="CD1031"/>
      <c r="CE1031"/>
      <c r="CF1031"/>
      <c r="CG1031"/>
      <c r="CH1031"/>
      <c r="CI1031"/>
      <c r="CJ1031"/>
      <c r="CK1031"/>
      <c r="CL1031"/>
      <c r="CN1031"/>
    </row>
    <row r="1032" spans="9:92" x14ac:dyDescent="0.35">
      <c r="I1032"/>
      <c r="J1032"/>
      <c r="R1032"/>
      <c r="S1032"/>
      <c r="T1032"/>
      <c r="U1032"/>
      <c r="V1032"/>
      <c r="W1032"/>
      <c r="X1032"/>
      <c r="Y1032"/>
      <c r="Z1032"/>
      <c r="AA1032"/>
      <c r="AB1032"/>
      <c r="AC1032"/>
      <c r="AD1032"/>
      <c r="AE1032"/>
      <c r="AF1032"/>
      <c r="AG1032"/>
      <c r="AH1032"/>
      <c r="AI1032"/>
      <c r="AJ1032"/>
      <c r="AK1032"/>
      <c r="AL1032"/>
      <c r="AM1032"/>
      <c r="AN1032"/>
      <c r="AO1032"/>
      <c r="AP1032"/>
      <c r="AQ1032"/>
      <c r="AR1032"/>
      <c r="AS1032"/>
      <c r="AT1032"/>
      <c r="AU1032"/>
      <c r="AV1032"/>
      <c r="AW1032"/>
      <c r="AX1032"/>
      <c r="AY1032"/>
      <c r="AZ1032"/>
      <c r="BA1032"/>
      <c r="BB1032"/>
      <c r="BC1032"/>
      <c r="BD1032"/>
      <c r="BE1032"/>
      <c r="BF1032"/>
      <c r="BG1032"/>
      <c r="BH1032"/>
      <c r="BI1032"/>
      <c r="BJ1032"/>
      <c r="BK1032"/>
      <c r="BL1032"/>
      <c r="BM1032"/>
      <c r="BN1032"/>
      <c r="BO1032"/>
      <c r="BP1032"/>
      <c r="BQ1032"/>
      <c r="BR1032"/>
      <c r="BS1032"/>
      <c r="BT1032"/>
      <c r="BU1032"/>
      <c r="BV1032"/>
      <c r="BW1032"/>
      <c r="BX1032"/>
      <c r="BY1032"/>
      <c r="BZ1032"/>
      <c r="CA1032"/>
      <c r="CB1032"/>
      <c r="CC1032"/>
      <c r="CD1032"/>
      <c r="CE1032"/>
      <c r="CF1032"/>
      <c r="CG1032"/>
      <c r="CH1032"/>
      <c r="CI1032"/>
      <c r="CJ1032"/>
      <c r="CK1032"/>
      <c r="CL1032"/>
      <c r="CN1032"/>
    </row>
    <row r="1033" spans="9:92" x14ac:dyDescent="0.35">
      <c r="I1033"/>
      <c r="J1033"/>
      <c r="R1033"/>
      <c r="S1033"/>
      <c r="T1033"/>
      <c r="U1033"/>
      <c r="V1033"/>
      <c r="W1033"/>
      <c r="X1033"/>
      <c r="Y1033"/>
      <c r="Z1033"/>
      <c r="AA1033"/>
      <c r="AB1033"/>
      <c r="AC1033"/>
      <c r="AD1033"/>
      <c r="AE1033"/>
      <c r="AF1033"/>
      <c r="AG1033"/>
      <c r="AH1033"/>
      <c r="AI1033"/>
      <c r="AJ1033"/>
      <c r="AK1033"/>
      <c r="AL1033"/>
      <c r="AM1033"/>
      <c r="AN1033"/>
      <c r="AO1033"/>
      <c r="AP1033"/>
      <c r="AQ1033"/>
      <c r="AR1033"/>
      <c r="AS1033"/>
      <c r="AT1033"/>
      <c r="AU1033"/>
      <c r="AV1033"/>
      <c r="AW1033"/>
      <c r="AX1033"/>
      <c r="AY1033"/>
      <c r="AZ1033"/>
      <c r="BA1033"/>
      <c r="BB1033"/>
      <c r="BC1033"/>
      <c r="BD1033"/>
      <c r="BE1033"/>
      <c r="BF1033"/>
      <c r="BG1033"/>
      <c r="BH1033"/>
      <c r="BI1033"/>
      <c r="BJ1033"/>
      <c r="BK1033"/>
      <c r="BL1033"/>
      <c r="BM1033"/>
      <c r="BN1033"/>
      <c r="BO1033"/>
      <c r="BP1033"/>
      <c r="BQ1033"/>
      <c r="BR1033"/>
      <c r="BS1033"/>
      <c r="BT1033"/>
      <c r="BU1033"/>
      <c r="BV1033"/>
      <c r="BW1033"/>
      <c r="BX1033"/>
      <c r="BY1033"/>
      <c r="BZ1033"/>
      <c r="CA1033"/>
      <c r="CB1033"/>
      <c r="CC1033"/>
      <c r="CD1033"/>
      <c r="CE1033"/>
      <c r="CF1033"/>
      <c r="CG1033"/>
      <c r="CH1033"/>
      <c r="CI1033"/>
      <c r="CJ1033"/>
      <c r="CK1033"/>
      <c r="CL1033"/>
      <c r="CN1033"/>
    </row>
    <row r="1034" spans="9:92" x14ac:dyDescent="0.35">
      <c r="I1034"/>
      <c r="J1034"/>
      <c r="R1034"/>
      <c r="S1034"/>
      <c r="T1034"/>
      <c r="U1034"/>
      <c r="V1034"/>
      <c r="W1034"/>
      <c r="X1034"/>
      <c r="Y1034"/>
      <c r="Z1034"/>
      <c r="AA1034"/>
      <c r="AB1034"/>
      <c r="AC1034"/>
      <c r="AD1034"/>
      <c r="AE1034"/>
      <c r="AF1034"/>
      <c r="AG1034"/>
      <c r="AH1034"/>
      <c r="AI1034"/>
      <c r="AJ1034"/>
      <c r="AK1034"/>
      <c r="AL1034"/>
      <c r="AM1034"/>
      <c r="AN1034"/>
      <c r="AO1034"/>
      <c r="AP1034"/>
      <c r="AQ1034"/>
      <c r="AR1034"/>
      <c r="AS1034"/>
      <c r="AT1034"/>
      <c r="AU1034"/>
      <c r="AV1034"/>
      <c r="AW1034"/>
      <c r="AX1034"/>
      <c r="AY1034"/>
      <c r="AZ1034"/>
      <c r="BA1034"/>
      <c r="BB1034"/>
      <c r="BC1034"/>
      <c r="BD1034"/>
      <c r="BE1034"/>
      <c r="BF1034"/>
      <c r="BG1034"/>
      <c r="BH1034"/>
      <c r="BI1034"/>
      <c r="BJ1034"/>
      <c r="BK1034"/>
      <c r="BL1034"/>
      <c r="BM1034"/>
      <c r="BN1034"/>
      <c r="BO1034"/>
      <c r="BP1034"/>
      <c r="BQ1034"/>
      <c r="BR1034"/>
      <c r="BS1034"/>
      <c r="BT1034"/>
      <c r="BU1034"/>
      <c r="BV1034"/>
      <c r="BW1034"/>
      <c r="BX1034"/>
      <c r="BY1034"/>
      <c r="BZ1034"/>
      <c r="CA1034"/>
      <c r="CB1034"/>
      <c r="CC1034"/>
      <c r="CD1034"/>
      <c r="CE1034"/>
      <c r="CF1034"/>
      <c r="CG1034"/>
      <c r="CH1034"/>
      <c r="CI1034"/>
      <c r="CJ1034"/>
      <c r="CK1034"/>
      <c r="CL1034"/>
      <c r="CN1034"/>
    </row>
    <row r="1035" spans="9:92" x14ac:dyDescent="0.35">
      <c r="I1035"/>
      <c r="J1035"/>
      <c r="R1035"/>
      <c r="S1035"/>
      <c r="T1035"/>
      <c r="U1035"/>
      <c r="V1035"/>
      <c r="W1035"/>
      <c r="X1035"/>
      <c r="Y1035"/>
      <c r="Z1035"/>
      <c r="AA1035"/>
      <c r="AB1035"/>
      <c r="AC1035"/>
      <c r="AD1035"/>
      <c r="AE1035"/>
      <c r="AF1035"/>
      <c r="AG1035"/>
      <c r="AH1035"/>
      <c r="AI1035"/>
      <c r="AJ1035"/>
      <c r="AK1035"/>
      <c r="AL1035"/>
      <c r="AM1035"/>
      <c r="AN1035"/>
      <c r="AO1035"/>
      <c r="AP1035"/>
      <c r="AQ1035"/>
      <c r="AR1035"/>
      <c r="AS1035"/>
      <c r="AT1035"/>
      <c r="AU1035"/>
      <c r="AV1035"/>
      <c r="AW1035"/>
      <c r="AX1035"/>
      <c r="AY1035"/>
      <c r="AZ1035"/>
      <c r="BA1035"/>
      <c r="BB1035"/>
      <c r="BC1035"/>
      <c r="BD1035"/>
      <c r="BE1035"/>
      <c r="BF1035"/>
      <c r="BG1035"/>
      <c r="BH1035"/>
      <c r="BI1035"/>
      <c r="BJ1035"/>
      <c r="BK1035"/>
      <c r="BL1035"/>
      <c r="BM1035"/>
      <c r="BN1035"/>
      <c r="BO1035"/>
      <c r="BP1035"/>
      <c r="BQ1035"/>
      <c r="BR1035"/>
      <c r="BS1035"/>
      <c r="BT1035"/>
      <c r="BU1035"/>
      <c r="BV1035"/>
      <c r="BW1035"/>
      <c r="BX1035"/>
      <c r="BY1035"/>
      <c r="BZ1035"/>
      <c r="CA1035"/>
      <c r="CB1035"/>
      <c r="CC1035"/>
      <c r="CD1035"/>
      <c r="CE1035"/>
      <c r="CF1035"/>
      <c r="CG1035"/>
      <c r="CH1035"/>
      <c r="CI1035"/>
      <c r="CJ1035"/>
      <c r="CK1035"/>
      <c r="CL1035"/>
      <c r="CN1035"/>
    </row>
    <row r="1036" spans="9:92" x14ac:dyDescent="0.35">
      <c r="I1036"/>
      <c r="J1036"/>
      <c r="R1036"/>
      <c r="S1036"/>
      <c r="T1036"/>
      <c r="U1036"/>
      <c r="V1036"/>
      <c r="W1036"/>
      <c r="X1036"/>
      <c r="Y1036"/>
      <c r="Z1036"/>
      <c r="AA1036"/>
      <c r="AB1036"/>
      <c r="AC1036"/>
      <c r="AD1036"/>
      <c r="AE1036"/>
      <c r="AF1036"/>
      <c r="AG1036"/>
      <c r="AH1036"/>
      <c r="AI1036"/>
      <c r="AJ1036"/>
      <c r="AK1036"/>
      <c r="AL1036"/>
      <c r="AM1036"/>
      <c r="AN1036"/>
      <c r="AO1036"/>
      <c r="AP1036"/>
      <c r="AQ1036"/>
      <c r="AR1036"/>
      <c r="AS1036"/>
      <c r="AT1036"/>
      <c r="AU1036"/>
      <c r="AV1036"/>
      <c r="AW1036"/>
      <c r="AX1036"/>
      <c r="AY1036"/>
      <c r="AZ1036"/>
      <c r="BA1036"/>
      <c r="BB1036"/>
      <c r="BC1036"/>
      <c r="BD1036"/>
      <c r="BE1036"/>
      <c r="BF1036"/>
      <c r="BG1036"/>
      <c r="BH1036"/>
      <c r="BI1036"/>
      <c r="BJ1036"/>
      <c r="BK1036"/>
      <c r="BL1036"/>
      <c r="BM1036"/>
      <c r="BN1036"/>
      <c r="BO1036"/>
      <c r="BP1036"/>
      <c r="BQ1036"/>
      <c r="BR1036"/>
      <c r="BS1036"/>
      <c r="BT1036"/>
      <c r="BU1036"/>
      <c r="BV1036"/>
      <c r="BW1036"/>
      <c r="BX1036"/>
      <c r="BY1036"/>
      <c r="BZ1036"/>
      <c r="CA1036"/>
      <c r="CB1036"/>
      <c r="CC1036"/>
      <c r="CD1036"/>
      <c r="CE1036"/>
      <c r="CF1036"/>
      <c r="CG1036"/>
      <c r="CH1036"/>
      <c r="CI1036"/>
      <c r="CJ1036"/>
      <c r="CK1036"/>
      <c r="CL1036"/>
      <c r="CN1036"/>
    </row>
    <row r="1037" spans="9:92" x14ac:dyDescent="0.35">
      <c r="I1037"/>
      <c r="J1037"/>
      <c r="R1037"/>
      <c r="S1037"/>
      <c r="T1037"/>
      <c r="U1037"/>
      <c r="V1037"/>
      <c r="W1037"/>
      <c r="X1037"/>
      <c r="Y1037"/>
      <c r="Z1037"/>
      <c r="AA1037"/>
      <c r="AB1037"/>
      <c r="AC1037"/>
      <c r="AD1037"/>
      <c r="AE1037"/>
      <c r="AF1037"/>
      <c r="AG1037"/>
      <c r="AH1037"/>
      <c r="AI1037"/>
      <c r="AJ1037"/>
      <c r="AK1037"/>
      <c r="AL1037"/>
      <c r="AM1037"/>
      <c r="AN1037"/>
      <c r="AO1037"/>
      <c r="AP1037"/>
      <c r="AQ1037"/>
      <c r="AR1037"/>
      <c r="AS1037"/>
      <c r="AT1037"/>
      <c r="AU1037"/>
      <c r="AV1037"/>
      <c r="AW1037"/>
      <c r="AX1037"/>
      <c r="AY1037"/>
      <c r="AZ1037"/>
      <c r="BA1037"/>
      <c r="BB1037"/>
      <c r="BC1037"/>
      <c r="BD1037"/>
      <c r="BE1037"/>
      <c r="BF1037"/>
      <c r="BG1037"/>
      <c r="BH1037"/>
      <c r="BI1037"/>
      <c r="BJ1037"/>
      <c r="BK1037"/>
      <c r="BL1037"/>
      <c r="BM1037"/>
      <c r="BN1037"/>
      <c r="BO1037"/>
      <c r="BP1037"/>
      <c r="BQ1037"/>
      <c r="BR1037"/>
      <c r="BS1037"/>
      <c r="BT1037"/>
      <c r="BU1037"/>
      <c r="BV1037"/>
      <c r="BW1037"/>
      <c r="BX1037"/>
      <c r="BY1037"/>
      <c r="BZ1037"/>
      <c r="CA1037"/>
      <c r="CB1037"/>
      <c r="CC1037"/>
      <c r="CD1037"/>
      <c r="CE1037"/>
      <c r="CF1037"/>
      <c r="CG1037"/>
      <c r="CH1037"/>
      <c r="CI1037"/>
      <c r="CJ1037"/>
      <c r="CK1037"/>
      <c r="CL1037"/>
      <c r="CN1037"/>
    </row>
    <row r="1038" spans="9:92" x14ac:dyDescent="0.35">
      <c r="I1038"/>
      <c r="J1038"/>
      <c r="R1038"/>
      <c r="S1038"/>
      <c r="T1038"/>
      <c r="U1038"/>
      <c r="V1038"/>
      <c r="W1038"/>
      <c r="X1038"/>
      <c r="Y1038"/>
      <c r="Z1038"/>
      <c r="AA1038"/>
      <c r="AB1038"/>
      <c r="AC1038"/>
      <c r="AD1038"/>
      <c r="AE1038"/>
      <c r="AF1038"/>
      <c r="AG1038"/>
      <c r="AH1038"/>
      <c r="AI1038"/>
      <c r="AJ1038"/>
      <c r="AK1038"/>
      <c r="AL1038"/>
      <c r="AM1038"/>
      <c r="AN1038"/>
      <c r="AO1038"/>
      <c r="AP1038"/>
      <c r="AQ1038"/>
      <c r="AR1038"/>
      <c r="AS1038"/>
      <c r="AT1038"/>
      <c r="AU1038"/>
      <c r="AV1038"/>
      <c r="AW1038"/>
      <c r="AX1038"/>
      <c r="AY1038"/>
      <c r="AZ1038"/>
      <c r="BA1038"/>
      <c r="BB1038"/>
      <c r="BC1038"/>
      <c r="BD1038"/>
      <c r="BE1038"/>
      <c r="BF1038"/>
      <c r="BG1038"/>
      <c r="BH1038"/>
      <c r="BI1038"/>
      <c r="BJ1038"/>
      <c r="BK1038"/>
      <c r="BL1038"/>
      <c r="BM1038"/>
      <c r="BN1038"/>
      <c r="BO1038"/>
      <c r="BP1038"/>
      <c r="BQ1038"/>
      <c r="BR1038"/>
      <c r="BS1038"/>
      <c r="BT1038"/>
      <c r="BU1038"/>
      <c r="BV1038"/>
      <c r="BW1038"/>
      <c r="BX1038"/>
      <c r="BY1038"/>
      <c r="BZ1038"/>
      <c r="CA1038"/>
      <c r="CB1038"/>
      <c r="CC1038"/>
      <c r="CD1038"/>
      <c r="CE1038"/>
      <c r="CF1038"/>
      <c r="CG1038"/>
      <c r="CH1038"/>
      <c r="CI1038"/>
      <c r="CJ1038"/>
      <c r="CK1038"/>
      <c r="CL1038"/>
      <c r="CN1038"/>
    </row>
    <row r="1039" spans="9:92" x14ac:dyDescent="0.35">
      <c r="I1039"/>
      <c r="J1039"/>
      <c r="R1039"/>
      <c r="S1039"/>
      <c r="T1039"/>
      <c r="U1039"/>
      <c r="V1039"/>
      <c r="W1039"/>
      <c r="X1039"/>
      <c r="Y1039"/>
      <c r="Z1039"/>
      <c r="AA1039"/>
      <c r="AB1039"/>
      <c r="AC1039"/>
      <c r="AD1039"/>
      <c r="AE1039"/>
      <c r="AF1039"/>
      <c r="AG1039"/>
      <c r="AH1039"/>
      <c r="AI1039"/>
      <c r="AJ1039"/>
      <c r="AK1039"/>
      <c r="AL1039"/>
      <c r="AM1039"/>
      <c r="AN1039"/>
      <c r="AO1039"/>
      <c r="AP1039"/>
      <c r="AQ1039"/>
      <c r="AR1039"/>
      <c r="AS1039"/>
      <c r="AT1039"/>
      <c r="AU1039"/>
      <c r="AV1039"/>
      <c r="AW1039"/>
      <c r="AX1039"/>
      <c r="AY1039"/>
      <c r="AZ1039"/>
      <c r="BA1039"/>
      <c r="BB1039"/>
      <c r="BC1039"/>
      <c r="BD1039"/>
      <c r="BE1039"/>
      <c r="BF1039"/>
      <c r="BG1039"/>
      <c r="BH1039"/>
      <c r="BI1039"/>
      <c r="BJ1039"/>
      <c r="BK1039"/>
      <c r="BL1039"/>
      <c r="BM1039"/>
      <c r="BN1039"/>
      <c r="BO1039"/>
      <c r="BP1039"/>
      <c r="BQ1039"/>
      <c r="BR1039"/>
      <c r="BS1039"/>
      <c r="BT1039"/>
      <c r="BU1039"/>
      <c r="BV1039"/>
      <c r="BW1039"/>
      <c r="BX1039"/>
      <c r="BY1039"/>
      <c r="BZ1039"/>
      <c r="CA1039"/>
      <c r="CB1039"/>
      <c r="CC1039"/>
      <c r="CD1039"/>
      <c r="CE1039"/>
      <c r="CF1039"/>
      <c r="CG1039"/>
      <c r="CH1039"/>
      <c r="CI1039"/>
      <c r="CJ1039"/>
      <c r="CK1039"/>
      <c r="CL1039"/>
      <c r="CN1039"/>
    </row>
    <row r="1040" spans="9:92" x14ac:dyDescent="0.35">
      <c r="I1040"/>
      <c r="J1040"/>
      <c r="R1040"/>
      <c r="S1040"/>
      <c r="T1040"/>
      <c r="U1040"/>
      <c r="V1040"/>
      <c r="W1040"/>
      <c r="X1040"/>
      <c r="Y1040"/>
      <c r="Z1040"/>
      <c r="AA1040"/>
      <c r="AB1040"/>
      <c r="AC1040"/>
      <c r="AD1040"/>
      <c r="AE1040"/>
      <c r="AF1040"/>
      <c r="AG1040"/>
      <c r="AH1040"/>
      <c r="AI1040"/>
      <c r="AJ1040"/>
      <c r="AK1040"/>
      <c r="AL1040"/>
      <c r="AM1040"/>
      <c r="AN1040"/>
      <c r="AO1040"/>
      <c r="AP1040"/>
      <c r="AQ1040"/>
      <c r="AR1040"/>
      <c r="AS1040"/>
      <c r="AT1040"/>
      <c r="AU1040"/>
      <c r="AV1040"/>
      <c r="AW1040"/>
      <c r="AX1040"/>
      <c r="AY1040"/>
      <c r="AZ1040"/>
      <c r="BA1040"/>
      <c r="BB1040"/>
      <c r="BC1040"/>
      <c r="BD1040"/>
      <c r="BE1040"/>
      <c r="BF1040"/>
      <c r="BG1040"/>
      <c r="BH1040"/>
      <c r="BI1040"/>
      <c r="BJ1040"/>
      <c r="BK1040"/>
      <c r="BL1040"/>
      <c r="BM1040"/>
      <c r="BN1040"/>
      <c r="BO1040"/>
      <c r="BP1040"/>
      <c r="BQ1040"/>
      <c r="BR1040"/>
      <c r="BS1040"/>
      <c r="BT1040"/>
      <c r="BU1040"/>
      <c r="BV1040"/>
      <c r="BW1040"/>
      <c r="BX1040"/>
      <c r="BY1040"/>
      <c r="BZ1040"/>
      <c r="CA1040"/>
      <c r="CB1040"/>
      <c r="CC1040"/>
      <c r="CD1040"/>
      <c r="CE1040"/>
      <c r="CF1040"/>
      <c r="CG1040"/>
      <c r="CH1040"/>
      <c r="CI1040"/>
      <c r="CJ1040"/>
      <c r="CK1040"/>
      <c r="CL1040"/>
      <c r="CN1040"/>
    </row>
    <row r="1041" spans="9:92" x14ac:dyDescent="0.35">
      <c r="I1041"/>
      <c r="J1041"/>
      <c r="R1041"/>
      <c r="S1041"/>
      <c r="T1041"/>
      <c r="U1041"/>
      <c r="V1041"/>
      <c r="W1041"/>
      <c r="X1041"/>
      <c r="Y1041"/>
      <c r="Z1041"/>
      <c r="AA1041"/>
      <c r="AB1041"/>
      <c r="AC1041"/>
      <c r="AD1041"/>
      <c r="AE1041"/>
      <c r="AF1041"/>
      <c r="AG1041"/>
      <c r="AH1041"/>
      <c r="AI1041"/>
      <c r="AJ1041"/>
      <c r="AK1041"/>
      <c r="AL1041"/>
      <c r="AM1041"/>
      <c r="AN1041"/>
      <c r="AO1041"/>
      <c r="AP1041"/>
      <c r="AQ1041"/>
      <c r="AR1041"/>
      <c r="AS1041"/>
      <c r="AT1041"/>
      <c r="AU1041"/>
      <c r="AV1041"/>
      <c r="AW1041"/>
      <c r="AX1041"/>
      <c r="AY1041"/>
      <c r="AZ1041"/>
      <c r="BA1041"/>
      <c r="BB1041"/>
      <c r="BC1041"/>
      <c r="BD1041"/>
      <c r="BE1041"/>
      <c r="BF1041"/>
      <c r="BG1041"/>
      <c r="BH1041"/>
      <c r="BI1041"/>
      <c r="BJ1041"/>
      <c r="BK1041"/>
      <c r="BL1041"/>
      <c r="BM1041"/>
      <c r="BN1041"/>
      <c r="BO1041"/>
      <c r="BP1041"/>
      <c r="BQ1041"/>
      <c r="BR1041"/>
      <c r="BS1041"/>
      <c r="BT1041"/>
      <c r="BU1041"/>
      <c r="BV1041"/>
      <c r="BW1041"/>
      <c r="BX1041"/>
      <c r="BY1041"/>
      <c r="BZ1041"/>
      <c r="CA1041"/>
      <c r="CB1041"/>
      <c r="CC1041"/>
      <c r="CD1041"/>
      <c r="CE1041"/>
      <c r="CF1041"/>
      <c r="CG1041"/>
      <c r="CH1041"/>
      <c r="CI1041"/>
      <c r="CJ1041"/>
      <c r="CK1041"/>
      <c r="CL1041"/>
      <c r="CN1041"/>
    </row>
    <row r="1042" spans="9:92" x14ac:dyDescent="0.35">
      <c r="I1042"/>
      <c r="J1042"/>
      <c r="R1042"/>
      <c r="S1042"/>
      <c r="T1042"/>
      <c r="U1042"/>
      <c r="V1042"/>
      <c r="W1042"/>
      <c r="X1042"/>
      <c r="Y1042"/>
      <c r="Z1042"/>
      <c r="AA1042"/>
      <c r="AB1042"/>
      <c r="AC1042"/>
      <c r="AD1042"/>
      <c r="AE1042"/>
      <c r="AF1042"/>
      <c r="AG1042"/>
      <c r="AH1042"/>
      <c r="AI1042"/>
      <c r="AJ1042"/>
      <c r="AK1042"/>
      <c r="AL1042"/>
      <c r="AM1042"/>
      <c r="AN1042"/>
      <c r="AO1042"/>
      <c r="AP1042"/>
      <c r="AQ1042"/>
      <c r="AR1042"/>
      <c r="AS1042"/>
      <c r="AT1042"/>
      <c r="AU1042"/>
      <c r="AV1042"/>
      <c r="AW1042"/>
      <c r="AX1042"/>
      <c r="AY1042"/>
      <c r="AZ1042"/>
      <c r="BA1042"/>
      <c r="BB1042"/>
      <c r="BC1042"/>
      <c r="BD1042"/>
      <c r="BE1042"/>
      <c r="BF1042"/>
      <c r="BG1042"/>
      <c r="BH1042"/>
      <c r="BI1042"/>
      <c r="BJ1042"/>
      <c r="BK1042"/>
      <c r="BL1042"/>
      <c r="BM1042"/>
      <c r="BN1042"/>
      <c r="BO1042"/>
      <c r="BP1042"/>
      <c r="BQ1042"/>
      <c r="BR1042"/>
      <c r="BS1042"/>
      <c r="BT1042"/>
      <c r="BU1042"/>
      <c r="BV1042"/>
      <c r="BW1042"/>
      <c r="BX1042"/>
      <c r="BY1042"/>
      <c r="BZ1042"/>
      <c r="CA1042"/>
      <c r="CB1042"/>
      <c r="CC1042"/>
      <c r="CD1042"/>
      <c r="CE1042"/>
      <c r="CF1042"/>
      <c r="CG1042"/>
      <c r="CH1042"/>
      <c r="CI1042"/>
      <c r="CJ1042"/>
      <c r="CK1042"/>
      <c r="CL1042"/>
      <c r="CN1042"/>
    </row>
    <row r="1043" spans="9:92" x14ac:dyDescent="0.35">
      <c r="I1043"/>
      <c r="J1043"/>
      <c r="R1043"/>
      <c r="S1043"/>
      <c r="T1043"/>
      <c r="U1043"/>
      <c r="V1043"/>
      <c r="W1043"/>
      <c r="X1043"/>
      <c r="Y1043"/>
      <c r="Z1043"/>
      <c r="AA1043"/>
      <c r="AB1043"/>
      <c r="AC1043"/>
      <c r="AD1043"/>
      <c r="AE1043"/>
      <c r="AF1043"/>
      <c r="AG1043"/>
      <c r="AH1043"/>
      <c r="AI1043"/>
      <c r="AJ1043"/>
      <c r="AK1043"/>
      <c r="AL1043"/>
      <c r="AM1043"/>
      <c r="AN1043"/>
      <c r="AO1043"/>
      <c r="AP1043"/>
      <c r="AQ1043"/>
      <c r="AR1043"/>
      <c r="AS1043"/>
      <c r="AT1043"/>
      <c r="AU1043"/>
      <c r="AV1043"/>
      <c r="AW1043"/>
      <c r="AX1043"/>
      <c r="AY1043"/>
      <c r="AZ1043"/>
      <c r="BA1043"/>
      <c r="BB1043"/>
      <c r="BC1043"/>
      <c r="BD1043"/>
      <c r="BE1043"/>
      <c r="BF1043"/>
      <c r="BG1043"/>
      <c r="BH1043"/>
      <c r="BI1043"/>
      <c r="BJ1043"/>
      <c r="BK1043"/>
      <c r="BL1043"/>
      <c r="BM1043"/>
      <c r="BN1043"/>
      <c r="BO1043"/>
      <c r="BP1043"/>
      <c r="BQ1043"/>
      <c r="BR1043"/>
      <c r="BS1043"/>
      <c r="BT1043"/>
      <c r="BU1043"/>
      <c r="BV1043"/>
      <c r="BW1043"/>
      <c r="BX1043"/>
      <c r="BY1043"/>
      <c r="BZ1043"/>
      <c r="CA1043"/>
      <c r="CB1043"/>
      <c r="CC1043"/>
      <c r="CD1043"/>
      <c r="CE1043"/>
      <c r="CF1043"/>
      <c r="CG1043"/>
      <c r="CH1043"/>
      <c r="CI1043"/>
      <c r="CJ1043"/>
      <c r="CK1043"/>
      <c r="CL1043"/>
      <c r="CN1043"/>
    </row>
    <row r="1044" spans="9:92" x14ac:dyDescent="0.35">
      <c r="I1044"/>
      <c r="J1044"/>
      <c r="R1044"/>
      <c r="S1044"/>
      <c r="T1044"/>
      <c r="U1044"/>
      <c r="V1044"/>
      <c r="W1044"/>
      <c r="X1044"/>
      <c r="Y1044"/>
      <c r="Z1044"/>
      <c r="AA1044"/>
      <c r="AB1044"/>
      <c r="AC1044"/>
      <c r="AD1044"/>
      <c r="AE1044"/>
      <c r="AF1044"/>
      <c r="AG1044"/>
      <c r="AH1044"/>
      <c r="AI1044"/>
      <c r="AJ1044"/>
      <c r="AK1044"/>
      <c r="AL1044"/>
      <c r="AM1044"/>
      <c r="AN1044"/>
      <c r="AO1044"/>
      <c r="AP1044"/>
      <c r="AQ1044"/>
      <c r="AR1044"/>
      <c r="AS1044"/>
      <c r="AT1044"/>
      <c r="AU1044"/>
      <c r="AV1044"/>
      <c r="AW1044"/>
      <c r="AX1044"/>
      <c r="AY1044"/>
      <c r="AZ1044"/>
      <c r="BA1044"/>
      <c r="BB1044"/>
      <c r="BC1044"/>
      <c r="BD1044"/>
      <c r="BE1044"/>
      <c r="BF1044"/>
      <c r="BG1044"/>
      <c r="BH1044"/>
      <c r="BI1044"/>
      <c r="BJ1044"/>
      <c r="BK1044"/>
      <c r="BL1044"/>
      <c r="BM1044"/>
      <c r="BN1044"/>
      <c r="BO1044"/>
      <c r="BP1044"/>
      <c r="BQ1044"/>
      <c r="BR1044"/>
      <c r="BS1044"/>
      <c r="BT1044"/>
      <c r="BU1044"/>
      <c r="BV1044"/>
      <c r="BW1044"/>
      <c r="BX1044"/>
      <c r="BY1044"/>
      <c r="BZ1044"/>
      <c r="CA1044"/>
      <c r="CB1044"/>
      <c r="CC1044"/>
      <c r="CD1044"/>
      <c r="CE1044"/>
      <c r="CF1044"/>
      <c r="CG1044"/>
      <c r="CH1044"/>
      <c r="CI1044"/>
      <c r="CJ1044"/>
      <c r="CK1044"/>
      <c r="CL1044"/>
      <c r="CN1044"/>
    </row>
    <row r="1045" spans="9:92" x14ac:dyDescent="0.35">
      <c r="I1045"/>
      <c r="J1045"/>
      <c r="R1045"/>
      <c r="S1045"/>
      <c r="T1045"/>
      <c r="U1045"/>
      <c r="V1045"/>
      <c r="W1045"/>
      <c r="X1045"/>
      <c r="Y1045"/>
      <c r="Z1045"/>
      <c r="AA1045"/>
      <c r="AB1045"/>
      <c r="AC1045"/>
      <c r="AD1045"/>
      <c r="AE1045"/>
      <c r="AF1045"/>
      <c r="AG1045"/>
      <c r="AH1045"/>
      <c r="AI1045"/>
      <c r="AJ1045"/>
      <c r="AK1045"/>
      <c r="AL1045"/>
      <c r="AM1045"/>
      <c r="AN1045"/>
      <c r="AO1045"/>
      <c r="AP1045"/>
      <c r="AQ1045"/>
      <c r="AR1045"/>
      <c r="AS1045"/>
      <c r="AT1045"/>
      <c r="AU1045"/>
      <c r="AV1045"/>
      <c r="AW1045"/>
      <c r="AX1045"/>
      <c r="AY1045"/>
      <c r="AZ1045"/>
      <c r="BA1045"/>
      <c r="BB1045"/>
      <c r="BC1045"/>
      <c r="BD1045"/>
      <c r="BE1045"/>
      <c r="BF1045"/>
      <c r="BG1045"/>
      <c r="BH1045"/>
      <c r="BI1045"/>
      <c r="BJ1045"/>
      <c r="BK1045"/>
      <c r="BL1045"/>
      <c r="BM1045"/>
      <c r="BN1045"/>
      <c r="BO1045"/>
      <c r="BP1045"/>
      <c r="BQ1045"/>
      <c r="BR1045"/>
      <c r="BS1045"/>
      <c r="BT1045"/>
      <c r="BU1045"/>
      <c r="BV1045"/>
      <c r="BW1045"/>
      <c r="BX1045"/>
      <c r="BY1045"/>
      <c r="BZ1045"/>
      <c r="CA1045"/>
      <c r="CB1045"/>
      <c r="CC1045"/>
      <c r="CD1045"/>
      <c r="CE1045"/>
      <c r="CF1045"/>
      <c r="CG1045"/>
      <c r="CH1045"/>
      <c r="CI1045"/>
      <c r="CJ1045"/>
      <c r="CK1045"/>
      <c r="CL1045"/>
      <c r="CN1045"/>
    </row>
    <row r="1046" spans="9:92" x14ac:dyDescent="0.35">
      <c r="I1046"/>
      <c r="J1046"/>
      <c r="R1046"/>
      <c r="S1046"/>
      <c r="T1046"/>
      <c r="U1046"/>
      <c r="V1046"/>
      <c r="W1046"/>
      <c r="X1046"/>
      <c r="Y1046"/>
      <c r="Z1046"/>
      <c r="AA1046"/>
      <c r="AB1046"/>
      <c r="AC1046"/>
      <c r="AD1046"/>
      <c r="AE1046"/>
      <c r="AF1046"/>
      <c r="AG1046"/>
      <c r="AH1046"/>
      <c r="AI1046"/>
      <c r="AJ1046"/>
      <c r="AK1046"/>
      <c r="AL1046"/>
      <c r="AM1046"/>
      <c r="AN1046"/>
      <c r="AO1046"/>
      <c r="AP1046"/>
      <c r="AQ1046"/>
      <c r="AR1046"/>
      <c r="AS1046"/>
      <c r="AT1046"/>
      <c r="AU1046"/>
      <c r="AV1046"/>
      <c r="AW1046"/>
      <c r="AX1046"/>
      <c r="AY1046"/>
      <c r="AZ1046"/>
      <c r="BA1046"/>
      <c r="BB1046"/>
      <c r="BC1046"/>
      <c r="BD1046"/>
      <c r="BE1046"/>
      <c r="BF1046"/>
      <c r="BG1046"/>
      <c r="BH1046"/>
      <c r="BI1046"/>
      <c r="BJ1046"/>
      <c r="BK1046"/>
      <c r="BL1046"/>
      <c r="BM1046"/>
      <c r="BN1046"/>
      <c r="BO1046"/>
      <c r="BP1046"/>
      <c r="BQ1046"/>
      <c r="BR1046"/>
      <c r="BS1046"/>
      <c r="BT1046"/>
      <c r="BU1046"/>
      <c r="BV1046"/>
      <c r="BW1046"/>
      <c r="BX1046"/>
      <c r="BY1046"/>
      <c r="BZ1046"/>
      <c r="CA1046"/>
      <c r="CB1046"/>
      <c r="CC1046"/>
      <c r="CD1046"/>
      <c r="CE1046"/>
      <c r="CF1046"/>
      <c r="CG1046"/>
      <c r="CH1046"/>
      <c r="CI1046"/>
      <c r="CJ1046"/>
      <c r="CK1046"/>
      <c r="CL1046"/>
      <c r="CN1046"/>
    </row>
    <row r="1047" spans="9:92" x14ac:dyDescent="0.35">
      <c r="I1047"/>
      <c r="J1047"/>
      <c r="R1047"/>
      <c r="S1047"/>
      <c r="T1047"/>
      <c r="U1047"/>
      <c r="V1047"/>
      <c r="W1047"/>
      <c r="X1047"/>
      <c r="Y1047"/>
      <c r="Z1047"/>
      <c r="AA1047"/>
      <c r="AB1047"/>
      <c r="AC1047"/>
      <c r="AD1047"/>
      <c r="AE1047"/>
      <c r="AF1047"/>
      <c r="AG1047"/>
      <c r="AH1047"/>
      <c r="AI1047"/>
      <c r="AJ1047"/>
      <c r="AK1047"/>
      <c r="AL1047"/>
      <c r="AM1047"/>
      <c r="AN1047"/>
      <c r="AO1047"/>
      <c r="AP1047"/>
      <c r="AQ1047"/>
      <c r="AR1047"/>
      <c r="AS1047"/>
      <c r="AT1047"/>
      <c r="AU1047"/>
      <c r="AV1047"/>
      <c r="AW1047"/>
      <c r="AX1047"/>
      <c r="AY1047"/>
      <c r="AZ1047"/>
      <c r="BA1047"/>
      <c r="BB1047"/>
      <c r="BC1047"/>
      <c r="BD1047"/>
      <c r="BE1047"/>
      <c r="BF1047"/>
      <c r="BG1047"/>
      <c r="BH1047"/>
      <c r="BI1047"/>
      <c r="BJ1047"/>
      <c r="BK1047"/>
      <c r="BL1047"/>
      <c r="BM1047"/>
      <c r="BN1047"/>
      <c r="BO1047"/>
      <c r="BP1047"/>
      <c r="BQ1047"/>
      <c r="BR1047"/>
      <c r="BS1047"/>
      <c r="BT1047"/>
      <c r="BU1047"/>
      <c r="BV1047"/>
      <c r="BW1047"/>
      <c r="BX1047"/>
      <c r="BY1047"/>
      <c r="BZ1047"/>
      <c r="CA1047"/>
      <c r="CB1047"/>
      <c r="CC1047"/>
      <c r="CD1047"/>
      <c r="CE1047"/>
      <c r="CF1047"/>
      <c r="CG1047"/>
      <c r="CH1047"/>
      <c r="CI1047"/>
      <c r="CJ1047"/>
      <c r="CK1047"/>
      <c r="CL1047"/>
      <c r="CN1047"/>
    </row>
    <row r="1048" spans="9:92" x14ac:dyDescent="0.35">
      <c r="I1048"/>
      <c r="J1048"/>
      <c r="R1048"/>
      <c r="S1048"/>
      <c r="T1048"/>
      <c r="U1048"/>
      <c r="V1048"/>
      <c r="W1048"/>
      <c r="X1048"/>
      <c r="Y1048"/>
      <c r="Z1048"/>
      <c r="AA1048"/>
      <c r="AB1048"/>
      <c r="AC1048"/>
      <c r="AD1048"/>
      <c r="AE1048"/>
      <c r="AF1048"/>
      <c r="AG1048"/>
      <c r="AH1048"/>
      <c r="AI1048"/>
      <c r="AJ1048"/>
      <c r="AK1048"/>
      <c r="AL1048"/>
      <c r="AM1048"/>
      <c r="AN1048"/>
      <c r="AO1048"/>
      <c r="AP1048"/>
      <c r="AQ1048"/>
      <c r="AR1048"/>
      <c r="AS1048"/>
      <c r="AT1048"/>
      <c r="AU1048"/>
      <c r="AV1048"/>
      <c r="AW1048"/>
      <c r="AX1048"/>
      <c r="AY1048"/>
      <c r="AZ1048"/>
      <c r="BA1048"/>
      <c r="BB1048"/>
      <c r="BC1048"/>
      <c r="BD1048"/>
      <c r="BE1048"/>
      <c r="BF1048"/>
      <c r="BG1048"/>
      <c r="BH1048"/>
      <c r="BI1048"/>
      <c r="BJ1048"/>
      <c r="BK1048"/>
      <c r="BL1048"/>
      <c r="BM1048"/>
      <c r="BN1048"/>
      <c r="BO1048"/>
      <c r="BP1048"/>
      <c r="BQ1048"/>
      <c r="BR1048"/>
      <c r="BS1048"/>
      <c r="BT1048"/>
      <c r="BU1048"/>
      <c r="BV1048"/>
      <c r="BW1048"/>
      <c r="BX1048"/>
      <c r="BY1048"/>
      <c r="BZ1048"/>
      <c r="CA1048"/>
      <c r="CB1048"/>
      <c r="CC1048"/>
      <c r="CD1048"/>
      <c r="CE1048"/>
      <c r="CF1048"/>
      <c r="CG1048"/>
      <c r="CH1048"/>
      <c r="CI1048"/>
      <c r="CJ1048"/>
      <c r="CK1048"/>
      <c r="CL1048"/>
      <c r="CN1048"/>
    </row>
    <row r="1049" spans="9:92" x14ac:dyDescent="0.35">
      <c r="I1049"/>
      <c r="J1049"/>
      <c r="R1049"/>
      <c r="S1049"/>
      <c r="T1049"/>
      <c r="U1049"/>
      <c r="V1049"/>
      <c r="W1049"/>
      <c r="X1049"/>
      <c r="Y1049"/>
      <c r="Z1049"/>
      <c r="AA1049"/>
      <c r="AB1049"/>
      <c r="AC1049"/>
      <c r="AD1049"/>
      <c r="AE1049"/>
      <c r="AF1049"/>
      <c r="AG1049"/>
      <c r="AH1049"/>
      <c r="AI1049"/>
      <c r="AJ1049"/>
      <c r="AK1049"/>
      <c r="AL1049"/>
      <c r="AM1049"/>
      <c r="AN1049"/>
      <c r="AO1049"/>
      <c r="AP1049"/>
      <c r="AQ1049"/>
      <c r="AR1049"/>
      <c r="AS1049"/>
      <c r="AT1049"/>
      <c r="AU1049"/>
      <c r="AV1049"/>
      <c r="AW1049"/>
      <c r="AX1049"/>
      <c r="AY1049"/>
      <c r="AZ1049"/>
      <c r="BA1049"/>
      <c r="BB1049"/>
      <c r="BC1049"/>
      <c r="BD1049"/>
      <c r="BE1049"/>
      <c r="BF1049"/>
      <c r="BG1049"/>
      <c r="BH1049"/>
      <c r="BI1049"/>
      <c r="BJ1049"/>
      <c r="BK1049"/>
      <c r="BL1049"/>
      <c r="BM1049"/>
      <c r="BN1049"/>
      <c r="BO1049"/>
      <c r="BP1049"/>
      <c r="BQ1049"/>
      <c r="BR1049"/>
      <c r="BS1049"/>
      <c r="BT1049"/>
      <c r="BU1049"/>
      <c r="BV1049"/>
      <c r="BW1049"/>
      <c r="BX1049"/>
      <c r="BY1049"/>
      <c r="BZ1049"/>
      <c r="CA1049"/>
      <c r="CB1049"/>
      <c r="CC1049"/>
      <c r="CD1049"/>
      <c r="CE1049"/>
      <c r="CF1049"/>
      <c r="CG1049"/>
      <c r="CH1049"/>
      <c r="CI1049"/>
      <c r="CJ1049"/>
      <c r="CK1049"/>
      <c r="CL1049"/>
      <c r="CN1049"/>
    </row>
    <row r="1050" spans="9:92" x14ac:dyDescent="0.35">
      <c r="I1050"/>
      <c r="J1050"/>
      <c r="R1050"/>
      <c r="S1050"/>
      <c r="T1050"/>
      <c r="U1050"/>
      <c r="V1050"/>
      <c r="W1050"/>
      <c r="X1050"/>
      <c r="Y1050"/>
      <c r="Z1050"/>
      <c r="AA1050"/>
      <c r="AB1050"/>
      <c r="AC1050"/>
      <c r="AD1050"/>
      <c r="AE1050"/>
      <c r="AF1050"/>
      <c r="AG1050"/>
      <c r="AH1050"/>
      <c r="AI1050"/>
      <c r="AJ1050"/>
      <c r="AK1050"/>
      <c r="AL1050"/>
      <c r="AM1050"/>
      <c r="AN1050"/>
      <c r="AO1050"/>
      <c r="AP1050"/>
      <c r="AQ1050"/>
      <c r="AR1050"/>
      <c r="AS1050"/>
      <c r="AT1050"/>
      <c r="AU1050"/>
      <c r="AV1050"/>
      <c r="AW1050"/>
      <c r="AX1050"/>
      <c r="AY1050"/>
      <c r="AZ1050"/>
      <c r="BA1050"/>
      <c r="BB1050"/>
      <c r="BC1050"/>
      <c r="BD1050"/>
      <c r="BE1050"/>
      <c r="BF1050"/>
      <c r="BG1050"/>
      <c r="BH1050"/>
      <c r="BI1050"/>
      <c r="BJ1050"/>
      <c r="BK1050"/>
      <c r="BL1050"/>
      <c r="BM1050"/>
      <c r="BN1050"/>
      <c r="BO1050"/>
      <c r="BP1050"/>
      <c r="BQ1050"/>
      <c r="BR1050"/>
      <c r="BS1050"/>
      <c r="BT1050"/>
      <c r="BU1050"/>
      <c r="BV1050"/>
      <c r="BW1050"/>
      <c r="BX1050"/>
      <c r="BY1050"/>
      <c r="BZ1050"/>
      <c r="CA1050"/>
      <c r="CB1050"/>
      <c r="CC1050"/>
      <c r="CD1050"/>
      <c r="CE1050"/>
      <c r="CF1050"/>
      <c r="CG1050"/>
      <c r="CH1050"/>
      <c r="CI1050"/>
      <c r="CJ1050"/>
      <c r="CK1050"/>
      <c r="CL1050"/>
      <c r="CN1050"/>
    </row>
    <row r="1051" spans="9:92" x14ac:dyDescent="0.35">
      <c r="I1051"/>
      <c r="J1051"/>
      <c r="R1051"/>
      <c r="S1051"/>
      <c r="T1051"/>
      <c r="U1051"/>
      <c r="V1051"/>
      <c r="W1051"/>
      <c r="X1051"/>
      <c r="Y1051"/>
      <c r="Z1051"/>
      <c r="AA1051"/>
      <c r="AB1051"/>
      <c r="AC1051"/>
      <c r="AD1051"/>
      <c r="AE1051"/>
      <c r="AF1051"/>
      <c r="AG1051"/>
      <c r="AH1051"/>
      <c r="AI1051"/>
      <c r="AJ1051"/>
      <c r="AK1051"/>
      <c r="AL1051"/>
      <c r="AM1051"/>
      <c r="AN1051"/>
      <c r="AO1051"/>
      <c r="AP1051"/>
      <c r="AQ1051"/>
      <c r="AR1051"/>
      <c r="AS1051"/>
      <c r="AT1051"/>
      <c r="AU1051"/>
      <c r="AV1051"/>
      <c r="AW1051"/>
      <c r="AX1051"/>
      <c r="AY1051"/>
      <c r="AZ1051"/>
      <c r="BA1051"/>
      <c r="BB1051"/>
      <c r="BC1051"/>
      <c r="BD1051"/>
      <c r="BE1051"/>
      <c r="BF1051"/>
      <c r="BG1051"/>
      <c r="BH1051"/>
      <c r="BI1051"/>
      <c r="BJ1051"/>
      <c r="BK1051"/>
      <c r="BL1051"/>
      <c r="BM1051"/>
      <c r="BN1051"/>
      <c r="BO1051"/>
      <c r="BP1051"/>
      <c r="BQ1051"/>
      <c r="BR1051"/>
      <c r="BS1051"/>
      <c r="BT1051"/>
      <c r="BU1051"/>
      <c r="BV1051"/>
      <c r="BW1051"/>
      <c r="BX1051"/>
      <c r="BY1051"/>
      <c r="BZ1051"/>
      <c r="CA1051"/>
      <c r="CB1051"/>
      <c r="CC1051"/>
      <c r="CD1051"/>
      <c r="CE1051"/>
      <c r="CF1051"/>
      <c r="CG1051"/>
      <c r="CH1051"/>
      <c r="CI1051"/>
      <c r="CJ1051"/>
      <c r="CK1051"/>
      <c r="CL1051"/>
      <c r="CN1051"/>
    </row>
    <row r="1052" spans="9:92" x14ac:dyDescent="0.35">
      <c r="I1052"/>
      <c r="J1052"/>
      <c r="R1052"/>
      <c r="S1052"/>
      <c r="T1052"/>
      <c r="U1052"/>
      <c r="V1052"/>
      <c r="W1052"/>
      <c r="X1052"/>
      <c r="Y1052"/>
      <c r="Z1052"/>
      <c r="AA1052"/>
      <c r="AB1052"/>
      <c r="AC1052"/>
      <c r="AD1052"/>
      <c r="AE1052"/>
      <c r="AF1052"/>
      <c r="AG1052"/>
      <c r="AH1052"/>
      <c r="AI1052"/>
      <c r="AJ1052"/>
      <c r="AK1052"/>
      <c r="AL1052"/>
      <c r="AM1052"/>
      <c r="AN1052"/>
      <c r="AO1052"/>
      <c r="AP1052"/>
      <c r="AQ1052"/>
      <c r="AR1052"/>
      <c r="AS1052"/>
      <c r="AT1052"/>
      <c r="AU1052"/>
      <c r="AV1052"/>
      <c r="AW1052"/>
      <c r="AX1052"/>
      <c r="AY1052"/>
      <c r="AZ1052"/>
      <c r="BA1052"/>
      <c r="BB1052"/>
      <c r="BC1052"/>
      <c r="BD1052"/>
      <c r="BE1052"/>
      <c r="BF1052"/>
      <c r="BG1052"/>
      <c r="BH1052"/>
      <c r="BI1052"/>
      <c r="BJ1052"/>
      <c r="BK1052"/>
      <c r="BL1052"/>
      <c r="BM1052"/>
      <c r="BN1052"/>
      <c r="BO1052"/>
      <c r="BP1052"/>
      <c r="BQ1052"/>
      <c r="BR1052"/>
      <c r="BS1052"/>
      <c r="BT1052"/>
      <c r="BU1052"/>
      <c r="BV1052"/>
      <c r="BW1052"/>
      <c r="BX1052"/>
      <c r="BY1052"/>
      <c r="BZ1052"/>
      <c r="CA1052"/>
      <c r="CB1052"/>
      <c r="CC1052"/>
      <c r="CD1052"/>
      <c r="CE1052"/>
      <c r="CF1052"/>
      <c r="CG1052"/>
      <c r="CH1052"/>
      <c r="CI1052"/>
      <c r="CJ1052"/>
      <c r="CK1052"/>
      <c r="CL1052"/>
      <c r="CN1052"/>
    </row>
    <row r="1053" spans="9:92" x14ac:dyDescent="0.35">
      <c r="I1053"/>
      <c r="J1053"/>
      <c r="R1053"/>
      <c r="S1053"/>
      <c r="T1053"/>
      <c r="U1053"/>
      <c r="V1053"/>
      <c r="W1053"/>
      <c r="X1053"/>
      <c r="Y1053"/>
      <c r="Z1053"/>
      <c r="AA1053"/>
      <c r="AB1053"/>
      <c r="AC1053"/>
      <c r="AD1053"/>
      <c r="AE1053"/>
      <c r="AF1053"/>
      <c r="AG1053"/>
      <c r="AH1053"/>
      <c r="AI1053"/>
      <c r="AJ1053"/>
      <c r="AK1053"/>
      <c r="AL1053"/>
      <c r="AM1053"/>
      <c r="AN1053"/>
      <c r="AO1053"/>
      <c r="AP1053"/>
      <c r="AQ1053"/>
      <c r="AR1053"/>
      <c r="AS1053"/>
      <c r="AT1053"/>
      <c r="AU1053"/>
      <c r="AV1053"/>
      <c r="AW1053"/>
      <c r="AX1053"/>
      <c r="AY1053"/>
      <c r="AZ1053"/>
      <c r="BA1053"/>
      <c r="BB1053"/>
      <c r="BC1053"/>
      <c r="BD1053"/>
      <c r="BE1053"/>
      <c r="BF1053"/>
      <c r="BG1053"/>
      <c r="BH1053"/>
      <c r="BI1053"/>
      <c r="BJ1053"/>
      <c r="BK1053"/>
      <c r="BL1053"/>
      <c r="BM1053"/>
      <c r="BN1053"/>
      <c r="BO1053"/>
      <c r="BP1053"/>
      <c r="BQ1053"/>
      <c r="BR1053"/>
      <c r="BS1053"/>
      <c r="BT1053"/>
      <c r="BU1053"/>
      <c r="BV1053"/>
      <c r="BW1053"/>
      <c r="BX1053"/>
      <c r="BY1053"/>
      <c r="BZ1053"/>
      <c r="CA1053"/>
      <c r="CB1053"/>
      <c r="CC1053"/>
      <c r="CD1053"/>
      <c r="CE1053"/>
      <c r="CF1053"/>
      <c r="CG1053"/>
      <c r="CH1053"/>
      <c r="CI1053"/>
      <c r="CJ1053"/>
      <c r="CK1053"/>
      <c r="CL1053"/>
      <c r="CN1053"/>
    </row>
    <row r="1054" spans="9:92" x14ac:dyDescent="0.35">
      <c r="I1054"/>
      <c r="J1054"/>
      <c r="R1054"/>
      <c r="S1054"/>
      <c r="T1054"/>
      <c r="U1054"/>
      <c r="V1054"/>
      <c r="W1054"/>
      <c r="X1054"/>
      <c r="Y1054"/>
      <c r="Z1054"/>
      <c r="AA1054"/>
      <c r="AB1054"/>
      <c r="AC1054"/>
      <c r="AD1054"/>
      <c r="AE1054"/>
      <c r="AF1054"/>
      <c r="AG1054"/>
      <c r="AH1054"/>
      <c r="AI1054"/>
      <c r="AJ1054"/>
      <c r="AK1054"/>
      <c r="AL1054"/>
      <c r="AM1054"/>
      <c r="AN1054"/>
      <c r="AO1054"/>
      <c r="AP1054"/>
      <c r="AQ1054"/>
      <c r="AR1054"/>
      <c r="AS1054"/>
      <c r="AT1054"/>
      <c r="AU1054"/>
      <c r="AV1054"/>
      <c r="AW1054"/>
      <c r="AX1054"/>
      <c r="AY1054"/>
      <c r="AZ1054"/>
      <c r="BA1054"/>
      <c r="BB1054"/>
      <c r="BC1054"/>
      <c r="BD1054"/>
      <c r="BE1054"/>
      <c r="BF1054"/>
      <c r="BG1054"/>
      <c r="BH1054"/>
      <c r="BI1054"/>
      <c r="BJ1054"/>
      <c r="BK1054"/>
      <c r="BL1054"/>
      <c r="BM1054"/>
      <c r="BN1054"/>
      <c r="BO1054"/>
      <c r="BP1054"/>
      <c r="BQ1054"/>
      <c r="BR1054"/>
      <c r="BS1054"/>
      <c r="BT1054"/>
      <c r="BU1054"/>
      <c r="BV1054"/>
      <c r="BW1054"/>
      <c r="BX1054"/>
      <c r="BY1054"/>
      <c r="BZ1054"/>
      <c r="CA1054"/>
      <c r="CB1054"/>
      <c r="CC1054"/>
      <c r="CD1054"/>
      <c r="CE1054"/>
      <c r="CF1054"/>
      <c r="CG1054"/>
      <c r="CH1054"/>
      <c r="CI1054"/>
      <c r="CJ1054"/>
      <c r="CK1054"/>
      <c r="CL1054"/>
      <c r="CN1054"/>
    </row>
    <row r="1055" spans="9:92" x14ac:dyDescent="0.35">
      <c r="I1055"/>
      <c r="J1055"/>
      <c r="R1055"/>
      <c r="S1055"/>
      <c r="T1055"/>
      <c r="U1055"/>
      <c r="V1055"/>
      <c r="W1055"/>
      <c r="X1055"/>
      <c r="Y1055"/>
      <c r="Z1055"/>
      <c r="AA1055"/>
      <c r="AB1055"/>
      <c r="AC1055"/>
      <c r="AD1055"/>
      <c r="AE1055"/>
      <c r="AF1055"/>
      <c r="AG1055"/>
      <c r="AH1055"/>
      <c r="AI1055"/>
      <c r="AJ1055"/>
      <c r="AK1055"/>
      <c r="AL1055"/>
      <c r="AM1055"/>
      <c r="AN1055"/>
      <c r="AO1055"/>
      <c r="AP1055"/>
      <c r="AQ1055"/>
      <c r="AR1055"/>
      <c r="AS1055"/>
      <c r="AT1055"/>
      <c r="AU1055"/>
      <c r="AV1055"/>
      <c r="AW1055"/>
      <c r="AX1055"/>
      <c r="AY1055"/>
      <c r="AZ1055"/>
      <c r="BA1055"/>
      <c r="BB1055"/>
      <c r="BC1055"/>
      <c r="BD1055"/>
      <c r="BE1055"/>
      <c r="BF1055"/>
      <c r="BG1055"/>
      <c r="BH1055"/>
      <c r="BI1055"/>
      <c r="BJ1055"/>
      <c r="BK1055"/>
      <c r="BL1055"/>
      <c r="BM1055"/>
      <c r="BN1055"/>
      <c r="BO1055"/>
      <c r="BP1055"/>
      <c r="BQ1055"/>
      <c r="BR1055"/>
      <c r="BS1055"/>
      <c r="BT1055"/>
      <c r="BU1055"/>
      <c r="BV1055"/>
      <c r="BW1055"/>
      <c r="BX1055"/>
      <c r="BY1055"/>
      <c r="BZ1055"/>
      <c r="CA1055"/>
      <c r="CB1055"/>
      <c r="CC1055"/>
      <c r="CD1055"/>
      <c r="CE1055"/>
      <c r="CF1055"/>
      <c r="CG1055"/>
      <c r="CH1055"/>
      <c r="CI1055"/>
      <c r="CJ1055"/>
      <c r="CK1055"/>
      <c r="CL1055"/>
      <c r="CN1055"/>
    </row>
    <row r="1056" spans="9:92" x14ac:dyDescent="0.35">
      <c r="I1056"/>
      <c r="J1056"/>
      <c r="R1056"/>
      <c r="S1056"/>
      <c r="T1056"/>
      <c r="U1056"/>
      <c r="V1056"/>
      <c r="W1056"/>
      <c r="X1056"/>
      <c r="Y1056"/>
      <c r="Z1056"/>
      <c r="AA1056"/>
      <c r="AB1056"/>
      <c r="AC1056"/>
      <c r="AD1056"/>
      <c r="AE1056"/>
      <c r="AF1056"/>
      <c r="AG1056"/>
      <c r="AH1056"/>
      <c r="AI1056"/>
      <c r="AJ1056"/>
      <c r="AK1056"/>
      <c r="AL1056"/>
      <c r="AM1056"/>
      <c r="AN1056"/>
      <c r="AO1056"/>
      <c r="AP1056"/>
      <c r="AQ1056"/>
      <c r="AR1056"/>
      <c r="AS1056"/>
      <c r="AT1056"/>
      <c r="AU1056"/>
      <c r="AV1056"/>
      <c r="AW1056"/>
      <c r="AX1056"/>
      <c r="AY1056"/>
      <c r="AZ1056"/>
      <c r="BA1056"/>
      <c r="BB1056"/>
      <c r="BC1056"/>
      <c r="BD1056"/>
      <c r="BE1056"/>
      <c r="BF1056"/>
      <c r="BG1056"/>
      <c r="BH1056"/>
      <c r="BI1056"/>
      <c r="BJ1056"/>
      <c r="BK1056"/>
      <c r="BL1056"/>
      <c r="BM1056"/>
      <c r="BN1056"/>
      <c r="BO1056"/>
      <c r="BP1056"/>
      <c r="BQ1056"/>
      <c r="BR1056"/>
      <c r="BS1056"/>
      <c r="BT1056"/>
      <c r="BU1056"/>
      <c r="BV1056"/>
      <c r="BW1056"/>
      <c r="BX1056"/>
      <c r="BY1056"/>
      <c r="BZ1056"/>
      <c r="CA1056"/>
      <c r="CB1056"/>
      <c r="CC1056"/>
      <c r="CD1056"/>
      <c r="CE1056"/>
      <c r="CF1056"/>
      <c r="CG1056"/>
      <c r="CH1056"/>
      <c r="CI1056"/>
      <c r="CJ1056"/>
      <c r="CK1056"/>
      <c r="CL1056"/>
      <c r="CN1056"/>
    </row>
    <row r="1057" spans="9:92" x14ac:dyDescent="0.35">
      <c r="I1057"/>
      <c r="J1057"/>
      <c r="R1057"/>
      <c r="S1057"/>
      <c r="T1057"/>
      <c r="U1057"/>
      <c r="V1057"/>
      <c r="W1057"/>
      <c r="X1057"/>
      <c r="Y1057"/>
      <c r="Z1057"/>
      <c r="AA1057"/>
      <c r="AB1057"/>
      <c r="AC1057"/>
      <c r="AD1057"/>
      <c r="AE1057"/>
      <c r="AF1057"/>
      <c r="AG1057"/>
      <c r="AH1057"/>
      <c r="AI1057"/>
      <c r="AJ1057"/>
      <c r="AK1057"/>
      <c r="AL1057"/>
      <c r="AM1057"/>
      <c r="AN1057"/>
      <c r="AO1057"/>
      <c r="AP1057"/>
      <c r="AQ1057"/>
      <c r="AR1057"/>
      <c r="AS1057"/>
      <c r="AT1057"/>
      <c r="AU1057"/>
      <c r="AV1057"/>
      <c r="AW1057"/>
      <c r="AX1057"/>
      <c r="AY1057"/>
      <c r="AZ1057"/>
      <c r="BA1057"/>
      <c r="BB1057"/>
      <c r="BC1057"/>
      <c r="BD1057"/>
      <c r="BE1057"/>
      <c r="BF1057"/>
      <c r="BG1057"/>
      <c r="BH1057"/>
      <c r="BI1057"/>
      <c r="BJ1057"/>
      <c r="BK1057"/>
      <c r="BL1057"/>
      <c r="BM1057"/>
      <c r="BN1057"/>
      <c r="BO1057"/>
      <c r="BP1057"/>
      <c r="BQ1057"/>
      <c r="BR1057"/>
      <c r="BS1057"/>
      <c r="BT1057"/>
      <c r="BU1057"/>
      <c r="BV1057"/>
      <c r="BW1057"/>
      <c r="BX1057"/>
      <c r="BY1057"/>
      <c r="BZ1057"/>
      <c r="CA1057"/>
      <c r="CB1057"/>
      <c r="CC1057"/>
      <c r="CD1057"/>
      <c r="CE1057"/>
      <c r="CF1057"/>
      <c r="CG1057"/>
      <c r="CH1057"/>
      <c r="CI1057"/>
      <c r="CJ1057"/>
      <c r="CK1057"/>
      <c r="CL1057"/>
      <c r="CN1057"/>
    </row>
    <row r="1058" spans="9:92" x14ac:dyDescent="0.35">
      <c r="I1058"/>
      <c r="J1058"/>
      <c r="R1058"/>
      <c r="S1058"/>
      <c r="T1058"/>
      <c r="U1058"/>
      <c r="V1058"/>
      <c r="W1058"/>
      <c r="X1058"/>
      <c r="Y1058"/>
      <c r="Z1058"/>
      <c r="AA1058"/>
      <c r="AB1058"/>
      <c r="AC1058"/>
      <c r="AD1058"/>
      <c r="AE1058"/>
      <c r="AF1058"/>
      <c r="AG1058"/>
      <c r="AH1058"/>
      <c r="AI1058"/>
      <c r="AJ1058"/>
      <c r="AK1058"/>
      <c r="AL1058"/>
      <c r="AM1058"/>
      <c r="AN1058"/>
      <c r="AO1058"/>
      <c r="AP1058"/>
      <c r="AQ1058"/>
      <c r="AR1058"/>
      <c r="AS1058"/>
      <c r="AT1058"/>
      <c r="AU1058"/>
      <c r="AV1058"/>
      <c r="AW1058"/>
      <c r="AX1058"/>
      <c r="AY1058"/>
      <c r="AZ1058"/>
      <c r="BA1058"/>
      <c r="BB1058"/>
      <c r="BC1058"/>
      <c r="BD1058"/>
      <c r="BE1058"/>
      <c r="BF1058"/>
      <c r="BG1058"/>
      <c r="BH1058"/>
      <c r="BI1058"/>
      <c r="BJ1058"/>
      <c r="BK1058"/>
      <c r="BL1058"/>
      <c r="BM1058"/>
      <c r="BN1058"/>
      <c r="BO1058"/>
      <c r="BP1058"/>
      <c r="BQ1058"/>
      <c r="BR1058"/>
      <c r="BS1058"/>
      <c r="BT1058"/>
      <c r="BU1058"/>
      <c r="BV1058"/>
      <c r="BW1058"/>
      <c r="BX1058"/>
      <c r="BY1058"/>
      <c r="BZ1058"/>
      <c r="CA1058"/>
      <c r="CB1058"/>
      <c r="CC1058"/>
      <c r="CD1058"/>
      <c r="CE1058"/>
      <c r="CF1058"/>
      <c r="CG1058"/>
      <c r="CH1058"/>
      <c r="CI1058"/>
      <c r="CJ1058"/>
      <c r="CK1058"/>
      <c r="CL1058"/>
      <c r="CN1058"/>
    </row>
    <row r="1059" spans="9:92" x14ac:dyDescent="0.35">
      <c r="I1059"/>
      <c r="J1059"/>
      <c r="R1059"/>
      <c r="S1059"/>
      <c r="T1059"/>
      <c r="U1059"/>
      <c r="V1059"/>
      <c r="W1059"/>
      <c r="X1059"/>
      <c r="Y1059"/>
      <c r="Z1059"/>
      <c r="AA1059"/>
      <c r="AB1059"/>
      <c r="AC1059"/>
      <c r="AD1059"/>
      <c r="AE1059"/>
      <c r="AF1059"/>
      <c r="AG1059"/>
      <c r="AH1059"/>
      <c r="AI1059"/>
      <c r="AJ1059"/>
      <c r="AK1059"/>
      <c r="AL1059"/>
      <c r="AM1059"/>
      <c r="AN1059"/>
      <c r="AO1059"/>
      <c r="AP1059"/>
      <c r="AQ1059"/>
      <c r="AR1059"/>
      <c r="AS1059"/>
      <c r="AT1059"/>
      <c r="AU1059"/>
      <c r="AV1059"/>
      <c r="AW1059"/>
      <c r="AX1059"/>
      <c r="AY1059"/>
      <c r="AZ1059"/>
      <c r="BA1059"/>
      <c r="BB1059"/>
      <c r="BC1059"/>
      <c r="BD1059"/>
      <c r="BE1059"/>
      <c r="BF1059"/>
      <c r="BG1059"/>
      <c r="BH1059"/>
      <c r="BI1059"/>
      <c r="BJ1059"/>
      <c r="BK1059"/>
      <c r="BL1059"/>
      <c r="BM1059"/>
      <c r="BN1059"/>
      <c r="BO1059"/>
      <c r="BP1059"/>
      <c r="BQ1059"/>
      <c r="BR1059"/>
      <c r="BS1059"/>
      <c r="BT1059"/>
      <c r="BU1059"/>
      <c r="BV1059"/>
      <c r="BW1059"/>
      <c r="BX1059"/>
      <c r="BY1059"/>
      <c r="BZ1059"/>
      <c r="CA1059"/>
      <c r="CB1059"/>
      <c r="CC1059"/>
      <c r="CD1059"/>
      <c r="CE1059"/>
      <c r="CF1059"/>
      <c r="CG1059"/>
      <c r="CH1059"/>
      <c r="CI1059"/>
      <c r="CJ1059"/>
      <c r="CK1059"/>
      <c r="CL1059"/>
      <c r="CN1059"/>
    </row>
    <row r="1060" spans="9:92" x14ac:dyDescent="0.35">
      <c r="I1060"/>
      <c r="J1060"/>
      <c r="R1060"/>
      <c r="S1060"/>
      <c r="T1060"/>
      <c r="U1060"/>
      <c r="V1060"/>
      <c r="W1060"/>
      <c r="X1060"/>
      <c r="Y1060"/>
      <c r="Z1060"/>
      <c r="AA1060"/>
      <c r="AB1060"/>
      <c r="AC1060"/>
      <c r="AD1060"/>
      <c r="AE1060"/>
      <c r="AF1060"/>
      <c r="AG1060"/>
      <c r="AH1060"/>
      <c r="AI1060"/>
      <c r="AJ1060"/>
      <c r="AK1060"/>
      <c r="AL1060"/>
      <c r="AM1060"/>
      <c r="AN1060"/>
      <c r="AO1060"/>
      <c r="AP1060"/>
      <c r="AQ1060"/>
      <c r="AR1060"/>
      <c r="AS1060"/>
      <c r="AT1060"/>
      <c r="AU1060"/>
      <c r="AV1060"/>
      <c r="AW1060"/>
      <c r="AX1060"/>
      <c r="AY1060"/>
      <c r="AZ1060"/>
      <c r="BA1060"/>
      <c r="BB1060"/>
      <c r="BC1060"/>
      <c r="BD1060"/>
      <c r="BE1060"/>
      <c r="BF1060"/>
      <c r="BG1060"/>
      <c r="BH1060"/>
      <c r="BI1060"/>
      <c r="BJ1060"/>
      <c r="BK1060"/>
      <c r="BL1060"/>
      <c r="BM1060"/>
      <c r="BN1060"/>
      <c r="BO1060"/>
      <c r="BP1060"/>
      <c r="BQ1060"/>
      <c r="BR1060"/>
      <c r="BS1060"/>
      <c r="BT1060"/>
      <c r="BU1060"/>
      <c r="BV1060"/>
      <c r="BW1060"/>
      <c r="BX1060"/>
      <c r="BY1060"/>
      <c r="BZ1060"/>
      <c r="CA1060"/>
      <c r="CB1060"/>
      <c r="CC1060"/>
      <c r="CD1060"/>
      <c r="CE1060"/>
      <c r="CF1060"/>
      <c r="CG1060"/>
      <c r="CH1060"/>
      <c r="CI1060"/>
      <c r="CJ1060"/>
      <c r="CK1060"/>
      <c r="CL1060"/>
      <c r="CN1060"/>
    </row>
    <row r="1061" spans="9:92" x14ac:dyDescent="0.35">
      <c r="I1061"/>
      <c r="J1061"/>
      <c r="R1061"/>
      <c r="S1061"/>
      <c r="T1061"/>
      <c r="U1061"/>
      <c r="V1061"/>
      <c r="W1061"/>
      <c r="X1061"/>
      <c r="Y1061"/>
      <c r="Z1061"/>
      <c r="AA1061"/>
      <c r="AB1061"/>
      <c r="AC1061"/>
      <c r="AD1061"/>
      <c r="AE1061"/>
      <c r="AF1061"/>
      <c r="AG1061"/>
      <c r="AH1061"/>
      <c r="AI1061"/>
      <c r="AJ1061"/>
      <c r="AK1061"/>
      <c r="AL1061"/>
      <c r="AM1061"/>
      <c r="AN1061"/>
      <c r="AO1061"/>
      <c r="AP1061"/>
      <c r="AQ1061"/>
      <c r="AR1061"/>
      <c r="AS1061"/>
      <c r="AT1061"/>
      <c r="AU1061"/>
      <c r="AV1061"/>
      <c r="AW1061"/>
      <c r="AX1061"/>
      <c r="AY1061"/>
      <c r="AZ1061"/>
      <c r="BA1061"/>
      <c r="BB1061"/>
      <c r="BC1061"/>
      <c r="BD1061"/>
      <c r="BE1061"/>
      <c r="BF1061"/>
      <c r="BG1061"/>
      <c r="BH1061"/>
      <c r="BI1061"/>
      <c r="BJ1061"/>
      <c r="BK1061"/>
      <c r="BL1061"/>
      <c r="BM1061"/>
      <c r="BN1061"/>
      <c r="BO1061"/>
      <c r="BP1061"/>
      <c r="BQ1061"/>
      <c r="BR1061"/>
      <c r="BS1061"/>
      <c r="BT1061"/>
      <c r="BU1061"/>
      <c r="BV1061"/>
      <c r="BW1061"/>
      <c r="BX1061"/>
      <c r="BY1061"/>
      <c r="BZ1061"/>
      <c r="CA1061"/>
      <c r="CB1061"/>
      <c r="CC1061"/>
      <c r="CD1061"/>
      <c r="CE1061"/>
      <c r="CF1061"/>
      <c r="CG1061"/>
      <c r="CH1061"/>
      <c r="CI1061"/>
      <c r="CJ1061"/>
      <c r="CK1061"/>
      <c r="CL1061"/>
      <c r="CN1061"/>
    </row>
    <row r="1062" spans="9:92" x14ac:dyDescent="0.35">
      <c r="I1062"/>
      <c r="J1062"/>
      <c r="R1062"/>
      <c r="S1062"/>
      <c r="T1062"/>
      <c r="U1062"/>
      <c r="V1062"/>
      <c r="W1062"/>
      <c r="X1062"/>
      <c r="Y1062"/>
      <c r="Z1062"/>
      <c r="AA1062"/>
      <c r="AB1062"/>
      <c r="AC1062"/>
      <c r="AD1062"/>
      <c r="AE1062"/>
      <c r="AF1062"/>
      <c r="AG1062"/>
      <c r="AH1062"/>
      <c r="AI1062"/>
      <c r="AJ1062"/>
      <c r="AK1062"/>
      <c r="AL1062"/>
      <c r="AM1062"/>
      <c r="AN1062"/>
      <c r="AO1062"/>
      <c r="AP1062"/>
      <c r="AQ1062"/>
      <c r="AR1062"/>
      <c r="AS1062"/>
      <c r="AT1062"/>
      <c r="AU1062"/>
      <c r="AV1062"/>
      <c r="AW1062"/>
      <c r="AX1062"/>
      <c r="AY1062"/>
      <c r="AZ1062"/>
      <c r="BA1062"/>
      <c r="BB1062"/>
      <c r="BC1062"/>
      <c r="BD1062"/>
      <c r="BE1062"/>
      <c r="BF1062"/>
      <c r="BG1062"/>
      <c r="BH1062"/>
      <c r="BI1062"/>
      <c r="BJ1062"/>
      <c r="BK1062"/>
      <c r="BL1062"/>
      <c r="BM1062"/>
      <c r="BN1062"/>
      <c r="BO1062"/>
      <c r="BP1062"/>
      <c r="BQ1062"/>
      <c r="BR1062"/>
      <c r="BS1062"/>
      <c r="BT1062"/>
      <c r="BU1062"/>
      <c r="BV1062"/>
      <c r="BW1062"/>
      <c r="BX1062"/>
      <c r="BY1062"/>
      <c r="BZ1062"/>
      <c r="CA1062"/>
      <c r="CB1062"/>
      <c r="CC1062"/>
      <c r="CD1062"/>
      <c r="CE1062"/>
      <c r="CF1062"/>
      <c r="CG1062"/>
      <c r="CH1062"/>
      <c r="CI1062"/>
      <c r="CJ1062"/>
      <c r="CK1062"/>
      <c r="CL1062"/>
      <c r="CN1062"/>
    </row>
    <row r="1063" spans="9:92" x14ac:dyDescent="0.35">
      <c r="I1063"/>
      <c r="J1063"/>
      <c r="R1063"/>
      <c r="S1063"/>
      <c r="T1063"/>
      <c r="U1063"/>
      <c r="V1063"/>
      <c r="W1063"/>
      <c r="X1063"/>
      <c r="Y1063"/>
      <c r="Z1063"/>
      <c r="AA1063"/>
      <c r="AB1063"/>
      <c r="AC1063"/>
      <c r="AD1063"/>
      <c r="AE1063"/>
      <c r="AF1063"/>
      <c r="AG1063"/>
      <c r="AH1063"/>
      <c r="AI1063"/>
      <c r="AJ1063"/>
      <c r="AK1063"/>
      <c r="AL1063"/>
      <c r="AM1063"/>
      <c r="AN1063"/>
      <c r="AO1063"/>
      <c r="AP1063"/>
      <c r="AQ1063"/>
      <c r="AR1063"/>
      <c r="AS1063"/>
      <c r="AT1063"/>
      <c r="AU1063"/>
      <c r="AV1063"/>
      <c r="AW1063"/>
      <c r="AX1063"/>
      <c r="AY1063"/>
      <c r="AZ1063"/>
      <c r="BA1063"/>
      <c r="BB1063"/>
      <c r="BC1063"/>
      <c r="BD1063"/>
      <c r="BE1063"/>
      <c r="BF1063"/>
      <c r="BG1063"/>
      <c r="BH1063"/>
      <c r="BI1063"/>
      <c r="BJ1063"/>
      <c r="BK1063"/>
      <c r="BL1063"/>
      <c r="BM1063"/>
      <c r="BN1063"/>
      <c r="BO1063"/>
      <c r="BP1063"/>
      <c r="BQ1063"/>
      <c r="BR1063"/>
      <c r="BS1063"/>
      <c r="BT1063"/>
      <c r="BU1063"/>
      <c r="BV1063"/>
      <c r="BW1063"/>
      <c r="BX1063"/>
      <c r="BY1063"/>
      <c r="BZ1063"/>
      <c r="CA1063"/>
      <c r="CB1063"/>
      <c r="CC1063"/>
      <c r="CD1063"/>
      <c r="CE1063"/>
      <c r="CF1063"/>
      <c r="CG1063"/>
      <c r="CH1063"/>
      <c r="CI1063"/>
      <c r="CJ1063"/>
      <c r="CK1063"/>
      <c r="CL1063"/>
      <c r="CN1063"/>
    </row>
    <row r="1064" spans="9:92" x14ac:dyDescent="0.35">
      <c r="I1064"/>
      <c r="J1064"/>
      <c r="R1064"/>
      <c r="S1064"/>
      <c r="T1064"/>
      <c r="U1064"/>
      <c r="V1064"/>
      <c r="W1064"/>
      <c r="X1064"/>
      <c r="Y1064"/>
      <c r="Z1064"/>
      <c r="AA1064"/>
      <c r="AB1064"/>
      <c r="AC1064"/>
      <c r="AD1064"/>
      <c r="AE1064"/>
      <c r="AF1064"/>
      <c r="AG1064"/>
      <c r="AH1064"/>
      <c r="AI1064"/>
      <c r="AJ1064"/>
      <c r="AK1064"/>
      <c r="AL1064"/>
      <c r="AM1064"/>
      <c r="AN1064"/>
      <c r="AO1064"/>
      <c r="AP1064"/>
      <c r="AQ1064"/>
      <c r="AR1064"/>
      <c r="AS1064"/>
      <c r="AT1064"/>
      <c r="AU1064"/>
      <c r="AV1064"/>
      <c r="AW1064"/>
      <c r="AX1064"/>
      <c r="AY1064"/>
      <c r="AZ1064"/>
      <c r="BA1064"/>
      <c r="BB1064"/>
      <c r="BC1064"/>
      <c r="BD1064"/>
      <c r="BE1064"/>
      <c r="BF1064"/>
      <c r="BG1064"/>
      <c r="BH1064"/>
      <c r="BI1064"/>
      <c r="BJ1064"/>
      <c r="BK1064"/>
      <c r="BL1064"/>
      <c r="BM1064"/>
      <c r="BN1064"/>
      <c r="BO1064"/>
      <c r="BP1064"/>
      <c r="BQ1064"/>
      <c r="BR1064"/>
      <c r="BS1064"/>
      <c r="BT1064"/>
      <c r="BU1064"/>
      <c r="BV1064"/>
      <c r="BW1064"/>
      <c r="BX1064"/>
      <c r="BY1064"/>
      <c r="BZ1064"/>
      <c r="CA1064"/>
      <c r="CB1064"/>
      <c r="CC1064"/>
      <c r="CD1064"/>
      <c r="CE1064"/>
      <c r="CF1064"/>
      <c r="CG1064"/>
      <c r="CH1064"/>
      <c r="CI1064"/>
      <c r="CJ1064"/>
      <c r="CK1064"/>
      <c r="CL1064"/>
      <c r="CN1064"/>
    </row>
    <row r="1065" spans="9:92" x14ac:dyDescent="0.35">
      <c r="I1065"/>
      <c r="J1065"/>
      <c r="R1065"/>
      <c r="S1065"/>
      <c r="T1065"/>
      <c r="U1065"/>
      <c r="V1065"/>
      <c r="W1065"/>
      <c r="X1065"/>
      <c r="Y1065"/>
      <c r="Z1065"/>
      <c r="AA1065"/>
      <c r="AB1065"/>
      <c r="AC1065"/>
      <c r="AD1065"/>
      <c r="AE1065"/>
      <c r="AF1065"/>
      <c r="AG1065"/>
      <c r="AH1065"/>
      <c r="AI1065"/>
      <c r="AJ1065"/>
      <c r="AK1065"/>
      <c r="AL1065"/>
      <c r="AM1065"/>
      <c r="AN1065"/>
      <c r="AO1065"/>
      <c r="AP1065"/>
      <c r="AQ1065"/>
      <c r="AR1065"/>
      <c r="AS1065"/>
      <c r="AT1065"/>
      <c r="AU1065"/>
      <c r="AV1065"/>
      <c r="AW1065"/>
      <c r="AX1065"/>
      <c r="AY1065"/>
      <c r="AZ1065"/>
      <c r="BA1065"/>
      <c r="BB1065"/>
      <c r="BC1065"/>
      <c r="BD1065"/>
      <c r="BE1065"/>
      <c r="BF1065"/>
      <c r="BG1065"/>
      <c r="BH1065"/>
      <c r="BI1065"/>
      <c r="BJ1065"/>
      <c r="BK1065"/>
      <c r="BL1065"/>
      <c r="BM1065"/>
      <c r="BN1065"/>
      <c r="BO1065"/>
      <c r="BP1065"/>
      <c r="BQ1065"/>
      <c r="BR1065"/>
      <c r="BS1065"/>
      <c r="BT1065"/>
      <c r="BU1065"/>
      <c r="BV1065"/>
      <c r="BW1065"/>
      <c r="BX1065"/>
      <c r="BY1065"/>
      <c r="BZ1065"/>
      <c r="CA1065"/>
      <c r="CB1065"/>
      <c r="CC1065"/>
      <c r="CD1065"/>
      <c r="CE1065"/>
      <c r="CF1065"/>
      <c r="CG1065"/>
      <c r="CH1065"/>
      <c r="CI1065"/>
      <c r="CJ1065"/>
      <c r="CK1065"/>
      <c r="CL1065"/>
      <c r="CN1065"/>
    </row>
    <row r="1066" spans="9:92" x14ac:dyDescent="0.35">
      <c r="I1066"/>
      <c r="J1066"/>
      <c r="R1066"/>
      <c r="S1066"/>
      <c r="T1066"/>
      <c r="U1066"/>
      <c r="V1066"/>
      <c r="W1066"/>
      <c r="X1066"/>
      <c r="Y1066"/>
      <c r="Z1066"/>
      <c r="AA1066"/>
      <c r="AB1066"/>
      <c r="AC1066"/>
      <c r="AD1066"/>
      <c r="AE1066"/>
      <c r="AF1066"/>
      <c r="AG1066"/>
      <c r="AH1066"/>
      <c r="AI1066"/>
      <c r="AJ1066"/>
      <c r="AK1066"/>
      <c r="AL1066"/>
      <c r="AM1066"/>
      <c r="AN1066"/>
      <c r="AO1066"/>
      <c r="AP1066"/>
      <c r="AQ1066"/>
      <c r="AR1066"/>
      <c r="AS1066"/>
      <c r="AT1066"/>
      <c r="AU1066"/>
      <c r="AV1066"/>
      <c r="AW1066"/>
      <c r="AX1066"/>
      <c r="AY1066"/>
      <c r="AZ1066"/>
      <c r="BA1066"/>
      <c r="BB1066"/>
      <c r="BC1066"/>
      <c r="BD1066"/>
      <c r="BE1066"/>
      <c r="BF1066"/>
      <c r="BG1066"/>
      <c r="BH1066"/>
      <c r="BI1066"/>
      <c r="BJ1066"/>
      <c r="BK1066"/>
      <c r="BL1066"/>
      <c r="BM1066"/>
      <c r="BN1066"/>
      <c r="BO1066"/>
      <c r="BP1066"/>
      <c r="BQ1066"/>
      <c r="BR1066"/>
      <c r="BS1066"/>
      <c r="BT1066"/>
      <c r="BU1066"/>
      <c r="BV1066"/>
      <c r="BW1066"/>
      <c r="BX1066"/>
      <c r="BY1066"/>
      <c r="BZ1066"/>
      <c r="CA1066"/>
      <c r="CB1066"/>
      <c r="CC1066"/>
      <c r="CD1066"/>
      <c r="CE1066"/>
      <c r="CF1066"/>
      <c r="CG1066"/>
      <c r="CH1066"/>
      <c r="CI1066"/>
      <c r="CJ1066"/>
      <c r="CK1066"/>
      <c r="CL1066"/>
      <c r="CN1066"/>
    </row>
    <row r="1067" spans="9:92" x14ac:dyDescent="0.35">
      <c r="I1067"/>
      <c r="J1067"/>
      <c r="R1067"/>
      <c r="S1067"/>
      <c r="T1067"/>
      <c r="U1067"/>
      <c r="V1067"/>
      <c r="W1067"/>
      <c r="X1067"/>
      <c r="Y1067"/>
      <c r="Z1067"/>
      <c r="AA1067"/>
      <c r="AB1067"/>
      <c r="AC1067"/>
      <c r="AD1067"/>
      <c r="AE1067"/>
      <c r="AF1067"/>
      <c r="AG1067"/>
      <c r="AH1067"/>
      <c r="AI1067"/>
      <c r="AJ1067"/>
      <c r="AK1067"/>
      <c r="AL1067"/>
      <c r="AM1067"/>
      <c r="AN1067"/>
      <c r="AO1067"/>
      <c r="AP1067"/>
      <c r="AQ1067"/>
      <c r="AR1067"/>
      <c r="AS1067"/>
      <c r="AT1067"/>
      <c r="AU1067"/>
      <c r="AV1067"/>
      <c r="AW1067"/>
      <c r="AX1067"/>
      <c r="AY1067"/>
      <c r="AZ1067"/>
      <c r="BA1067"/>
      <c r="BB1067"/>
      <c r="BC1067"/>
      <c r="BD1067"/>
      <c r="BE1067"/>
      <c r="BF1067"/>
      <c r="BG1067"/>
      <c r="BH1067"/>
      <c r="BI1067"/>
      <c r="BJ1067"/>
      <c r="BK1067"/>
      <c r="BL1067"/>
      <c r="BM1067"/>
      <c r="BN1067"/>
      <c r="BO1067"/>
      <c r="BP1067"/>
      <c r="BQ1067"/>
      <c r="BR1067"/>
      <c r="BS1067"/>
      <c r="BT1067"/>
      <c r="BU1067"/>
      <c r="BV1067"/>
      <c r="BW1067"/>
      <c r="BX1067"/>
      <c r="BY1067"/>
      <c r="BZ1067"/>
      <c r="CA1067"/>
      <c r="CB1067"/>
      <c r="CC1067"/>
      <c r="CD1067"/>
      <c r="CE1067"/>
      <c r="CF1067"/>
      <c r="CG1067"/>
      <c r="CH1067"/>
      <c r="CI1067"/>
      <c r="CJ1067"/>
      <c r="CK1067"/>
      <c r="CL1067"/>
      <c r="CN1067"/>
    </row>
    <row r="1068" spans="9:92" x14ac:dyDescent="0.35">
      <c r="I1068"/>
      <c r="J1068"/>
      <c r="R1068"/>
      <c r="S1068"/>
      <c r="T1068"/>
      <c r="U1068"/>
      <c r="V1068"/>
      <c r="W1068"/>
      <c r="X1068"/>
      <c r="Y1068"/>
      <c r="Z1068"/>
      <c r="AA1068"/>
      <c r="AB1068"/>
      <c r="AC1068"/>
      <c r="AD1068"/>
      <c r="AE1068"/>
      <c r="AF1068"/>
      <c r="AG1068"/>
      <c r="AH1068"/>
      <c r="AI1068"/>
      <c r="AJ1068"/>
      <c r="AK1068"/>
      <c r="AL1068"/>
      <c r="AM1068"/>
      <c r="AN1068"/>
      <c r="AO1068"/>
      <c r="AP1068"/>
      <c r="AQ1068"/>
      <c r="AR1068"/>
      <c r="AS1068"/>
      <c r="AT1068"/>
      <c r="AU1068"/>
      <c r="AV1068"/>
      <c r="AW1068"/>
      <c r="AX1068"/>
      <c r="AY1068"/>
      <c r="AZ1068"/>
      <c r="BA1068"/>
      <c r="BB1068"/>
      <c r="BC1068"/>
      <c r="BD1068"/>
      <c r="BE1068"/>
      <c r="BF1068"/>
      <c r="BG1068"/>
      <c r="BH1068"/>
      <c r="BI1068"/>
      <c r="BJ1068"/>
      <c r="BK1068"/>
      <c r="BL1068"/>
      <c r="BM1068"/>
      <c r="BN1068"/>
      <c r="BO1068"/>
      <c r="BP1068"/>
      <c r="BQ1068"/>
      <c r="BR1068"/>
      <c r="BS1068"/>
      <c r="BT1068"/>
      <c r="BU1068"/>
      <c r="BV1068"/>
      <c r="BW1068"/>
      <c r="BX1068"/>
      <c r="BY1068"/>
      <c r="BZ1068"/>
      <c r="CA1068"/>
      <c r="CB1068"/>
      <c r="CC1068"/>
      <c r="CD1068"/>
      <c r="CE1068"/>
      <c r="CF1068"/>
      <c r="CG1068"/>
      <c r="CH1068"/>
      <c r="CI1068"/>
      <c r="CJ1068"/>
      <c r="CK1068"/>
      <c r="CL1068"/>
      <c r="CN1068"/>
    </row>
    <row r="1069" spans="9:92" x14ac:dyDescent="0.35">
      <c r="I1069"/>
      <c r="J1069"/>
      <c r="R1069"/>
      <c r="S1069"/>
      <c r="T1069"/>
      <c r="U1069"/>
      <c r="V1069"/>
      <c r="W1069"/>
      <c r="X1069"/>
      <c r="Y1069"/>
      <c r="Z1069"/>
      <c r="AA1069"/>
      <c r="AB1069"/>
      <c r="AC1069"/>
      <c r="AD1069"/>
      <c r="AE1069"/>
      <c r="AF1069"/>
      <c r="AG1069"/>
      <c r="AH1069"/>
      <c r="AI1069"/>
      <c r="AJ1069"/>
      <c r="AK1069"/>
      <c r="AL1069"/>
      <c r="AM1069"/>
      <c r="AN1069"/>
      <c r="AO1069"/>
      <c r="AP1069"/>
      <c r="AQ1069"/>
      <c r="AR1069"/>
      <c r="AS1069"/>
      <c r="AT1069"/>
      <c r="AU1069"/>
      <c r="AV1069"/>
      <c r="AW1069"/>
      <c r="AX1069"/>
      <c r="AY1069"/>
      <c r="AZ1069"/>
      <c r="BA1069"/>
      <c r="BB1069"/>
      <c r="BC1069"/>
      <c r="BD1069"/>
      <c r="BE1069"/>
      <c r="BF1069"/>
      <c r="BG1069"/>
      <c r="BH1069"/>
      <c r="BI1069"/>
      <c r="BJ1069"/>
      <c r="BK1069"/>
      <c r="BL1069"/>
      <c r="BM1069"/>
      <c r="BN1069"/>
      <c r="BO1069"/>
      <c r="BP1069"/>
      <c r="BQ1069"/>
      <c r="BR1069"/>
      <c r="BS1069"/>
      <c r="BT1069"/>
      <c r="BU1069"/>
      <c r="BV1069"/>
      <c r="BW1069"/>
      <c r="BX1069"/>
      <c r="BY1069"/>
      <c r="BZ1069"/>
      <c r="CA1069"/>
      <c r="CB1069"/>
      <c r="CC1069"/>
      <c r="CD1069"/>
      <c r="CE1069"/>
      <c r="CF1069"/>
      <c r="CG1069"/>
      <c r="CH1069"/>
      <c r="CI1069"/>
      <c r="CJ1069"/>
      <c r="CK1069"/>
      <c r="CL1069"/>
      <c r="CN1069"/>
    </row>
    <row r="1070" spans="9:92" x14ac:dyDescent="0.35">
      <c r="I1070"/>
      <c r="J1070"/>
      <c r="R1070"/>
      <c r="S1070"/>
      <c r="T1070"/>
      <c r="U1070"/>
      <c r="V1070"/>
      <c r="W1070"/>
      <c r="X1070"/>
      <c r="Y1070"/>
      <c r="Z1070"/>
      <c r="AA1070"/>
      <c r="AB1070"/>
      <c r="AC1070"/>
      <c r="AD1070"/>
      <c r="AE1070"/>
      <c r="AF1070"/>
      <c r="AG1070"/>
      <c r="AH1070"/>
      <c r="AI1070"/>
      <c r="AJ1070"/>
      <c r="AK1070"/>
      <c r="AL1070"/>
      <c r="AM1070"/>
      <c r="AN1070"/>
      <c r="AO1070"/>
      <c r="AP1070"/>
      <c r="AQ1070"/>
      <c r="AR1070"/>
      <c r="AS1070"/>
      <c r="AT1070"/>
      <c r="AU1070"/>
      <c r="AV1070"/>
      <c r="AW1070"/>
      <c r="AX1070"/>
      <c r="AY1070"/>
      <c r="AZ1070"/>
      <c r="BA1070"/>
      <c r="BB1070"/>
      <c r="BC1070"/>
      <c r="BD1070"/>
      <c r="BE1070"/>
      <c r="BF1070"/>
      <c r="BG1070"/>
      <c r="BH1070"/>
      <c r="BI1070"/>
      <c r="BJ1070"/>
      <c r="BK1070"/>
      <c r="BL1070"/>
      <c r="BM1070"/>
      <c r="BN1070"/>
      <c r="BO1070"/>
      <c r="BP1070"/>
      <c r="BQ1070"/>
      <c r="BR1070"/>
      <c r="BS1070"/>
      <c r="BT1070"/>
      <c r="BU1070"/>
      <c r="BV1070"/>
      <c r="BW1070"/>
      <c r="BX1070"/>
      <c r="BY1070"/>
      <c r="BZ1070"/>
      <c r="CA1070"/>
      <c r="CB1070"/>
      <c r="CC1070"/>
      <c r="CD1070"/>
      <c r="CE1070"/>
      <c r="CF1070"/>
      <c r="CG1070"/>
      <c r="CH1070"/>
      <c r="CI1070"/>
      <c r="CJ1070"/>
      <c r="CK1070"/>
      <c r="CL1070"/>
      <c r="CN1070"/>
    </row>
    <row r="1071" spans="9:92" x14ac:dyDescent="0.35">
      <c r="I1071"/>
      <c r="J1071"/>
      <c r="R1071"/>
      <c r="S1071"/>
      <c r="T1071"/>
      <c r="U1071"/>
      <c r="V1071"/>
      <c r="W1071"/>
      <c r="X1071"/>
      <c r="Y1071"/>
      <c r="Z1071"/>
      <c r="AA1071"/>
      <c r="AB1071"/>
      <c r="AC1071"/>
      <c r="AD1071"/>
      <c r="AE1071"/>
      <c r="AF1071"/>
      <c r="AG1071"/>
      <c r="AH1071"/>
      <c r="AI1071"/>
      <c r="AJ1071"/>
      <c r="AK1071"/>
      <c r="AL1071"/>
      <c r="AM1071"/>
      <c r="AN1071"/>
      <c r="AO1071"/>
      <c r="AP1071"/>
      <c r="AQ1071"/>
      <c r="AR1071"/>
      <c r="AS1071"/>
      <c r="AT1071"/>
      <c r="AU1071"/>
      <c r="AV1071"/>
      <c r="AW1071"/>
      <c r="AX1071"/>
      <c r="AY1071"/>
      <c r="AZ1071"/>
      <c r="BA1071"/>
      <c r="BB1071"/>
      <c r="BC1071"/>
      <c r="BD1071"/>
      <c r="BE1071"/>
      <c r="BF1071"/>
      <c r="BG1071"/>
      <c r="BH1071"/>
      <c r="BI1071"/>
      <c r="BJ1071"/>
      <c r="BK1071"/>
      <c r="BL1071"/>
      <c r="BM1071"/>
      <c r="BN1071"/>
      <c r="BO1071"/>
      <c r="BP1071"/>
      <c r="BQ1071"/>
      <c r="BR1071"/>
      <c r="BS1071"/>
      <c r="BT1071"/>
      <c r="BU1071"/>
      <c r="BV1071"/>
      <c r="BW1071"/>
      <c r="BX1071"/>
      <c r="BY1071"/>
      <c r="BZ1071"/>
      <c r="CA1071"/>
      <c r="CB1071"/>
      <c r="CC1071"/>
      <c r="CD1071"/>
      <c r="CE1071"/>
      <c r="CF1071"/>
      <c r="CG1071"/>
      <c r="CH1071"/>
      <c r="CI1071"/>
      <c r="CJ1071"/>
      <c r="CK1071"/>
      <c r="CL1071"/>
      <c r="CN1071"/>
    </row>
    <row r="1072" spans="9:92" x14ac:dyDescent="0.35">
      <c r="I1072"/>
      <c r="J1072"/>
      <c r="R1072"/>
      <c r="S1072"/>
      <c r="T1072"/>
      <c r="U1072"/>
      <c r="V1072"/>
      <c r="W1072"/>
      <c r="X1072"/>
      <c r="Y1072"/>
      <c r="Z1072"/>
      <c r="AA1072"/>
      <c r="AB1072"/>
      <c r="AC1072"/>
      <c r="AD1072"/>
      <c r="AE1072"/>
      <c r="AF1072"/>
      <c r="AG1072"/>
      <c r="AH1072"/>
      <c r="AI1072"/>
      <c r="AJ1072"/>
      <c r="AK1072"/>
      <c r="AL1072"/>
      <c r="AM1072"/>
      <c r="AN1072"/>
      <c r="AO1072"/>
      <c r="AP1072"/>
      <c r="AQ1072"/>
      <c r="AR1072"/>
      <c r="AS1072"/>
      <c r="AT1072"/>
      <c r="AU1072"/>
      <c r="AV1072"/>
      <c r="AW1072"/>
      <c r="AX1072"/>
      <c r="AY1072"/>
      <c r="AZ1072"/>
      <c r="BA1072"/>
      <c r="BB1072"/>
      <c r="BC1072"/>
      <c r="BD1072"/>
      <c r="BE1072"/>
      <c r="BF1072"/>
      <c r="BG1072"/>
      <c r="BH1072"/>
      <c r="BI1072"/>
      <c r="BJ1072"/>
      <c r="BK1072"/>
      <c r="BL1072"/>
      <c r="BM1072"/>
      <c r="BN1072"/>
      <c r="BO1072"/>
      <c r="BP1072"/>
      <c r="BQ1072"/>
      <c r="BR1072"/>
      <c r="BS1072"/>
      <c r="BT1072"/>
      <c r="BU1072"/>
      <c r="BV1072"/>
      <c r="BW1072"/>
      <c r="BX1072"/>
      <c r="BY1072"/>
      <c r="BZ1072"/>
      <c r="CA1072"/>
      <c r="CB1072"/>
      <c r="CC1072"/>
      <c r="CD1072"/>
      <c r="CE1072"/>
      <c r="CF1072"/>
      <c r="CG1072"/>
      <c r="CH1072"/>
      <c r="CI1072"/>
      <c r="CJ1072"/>
      <c r="CK1072"/>
      <c r="CL1072"/>
      <c r="CN1072"/>
    </row>
    <row r="1073" spans="9:92" x14ac:dyDescent="0.35">
      <c r="I1073"/>
      <c r="J1073"/>
      <c r="R1073"/>
      <c r="S1073"/>
      <c r="T1073"/>
      <c r="U1073"/>
      <c r="V1073"/>
      <c r="W1073"/>
      <c r="X1073"/>
      <c r="Y1073"/>
      <c r="Z1073"/>
      <c r="AA1073"/>
      <c r="AB1073"/>
      <c r="AC1073"/>
      <c r="AD1073"/>
      <c r="AE1073"/>
      <c r="AF1073"/>
      <c r="AG1073"/>
      <c r="AH1073"/>
      <c r="AI1073"/>
      <c r="AJ1073"/>
      <c r="AK1073"/>
      <c r="AL1073"/>
      <c r="AM1073"/>
      <c r="AN1073"/>
      <c r="AO1073"/>
      <c r="AP1073"/>
      <c r="AQ1073"/>
      <c r="AR1073"/>
      <c r="AS1073"/>
      <c r="AT1073"/>
      <c r="AU1073"/>
      <c r="AV1073"/>
      <c r="AW1073"/>
      <c r="AX1073"/>
      <c r="AY1073"/>
      <c r="AZ1073"/>
      <c r="BA1073"/>
      <c r="BB1073"/>
      <c r="BC1073"/>
      <c r="BD1073"/>
      <c r="BE1073"/>
      <c r="BF1073"/>
      <c r="BG1073"/>
      <c r="BH1073"/>
      <c r="BI1073"/>
      <c r="BJ1073"/>
      <c r="BK1073"/>
      <c r="BL1073"/>
      <c r="BM1073"/>
      <c r="BN1073"/>
      <c r="BO1073"/>
      <c r="BP1073"/>
      <c r="BQ1073"/>
      <c r="BR1073"/>
      <c r="BS1073"/>
      <c r="BT1073"/>
      <c r="BU1073"/>
      <c r="BV1073"/>
      <c r="BW1073"/>
      <c r="BX1073"/>
      <c r="BY1073"/>
      <c r="BZ1073"/>
      <c r="CA1073"/>
      <c r="CB1073"/>
      <c r="CC1073"/>
      <c r="CD1073"/>
      <c r="CE1073"/>
      <c r="CF1073"/>
      <c r="CG1073"/>
      <c r="CH1073"/>
      <c r="CI1073"/>
      <c r="CJ1073"/>
      <c r="CK1073"/>
      <c r="CL1073"/>
      <c r="CN1073"/>
    </row>
    <row r="1074" spans="9:92" x14ac:dyDescent="0.35">
      <c r="I1074"/>
      <c r="J1074"/>
      <c r="R1074"/>
      <c r="S1074"/>
      <c r="T1074"/>
      <c r="U1074"/>
      <c r="V1074"/>
      <c r="W1074"/>
      <c r="X1074"/>
      <c r="Y1074"/>
      <c r="Z1074"/>
      <c r="AA1074"/>
      <c r="AB1074"/>
      <c r="AC1074"/>
      <c r="AD1074"/>
      <c r="AE1074"/>
      <c r="AF1074"/>
      <c r="AG1074"/>
      <c r="AH1074"/>
      <c r="AI1074"/>
      <c r="AJ1074"/>
      <c r="AK1074"/>
      <c r="AL1074"/>
      <c r="AM1074"/>
      <c r="AN1074"/>
      <c r="AO1074"/>
      <c r="AP1074"/>
      <c r="AQ1074"/>
      <c r="AR1074"/>
      <c r="AS1074"/>
      <c r="AT1074"/>
      <c r="AU1074"/>
      <c r="AV1074"/>
      <c r="AW1074"/>
      <c r="AX1074"/>
      <c r="AY1074"/>
      <c r="AZ1074"/>
      <c r="BA1074"/>
      <c r="BB1074"/>
      <c r="BC1074"/>
      <c r="BD1074"/>
      <c r="BE1074"/>
      <c r="BF1074"/>
      <c r="BG1074"/>
      <c r="BH1074"/>
      <c r="BI1074"/>
      <c r="BJ1074"/>
      <c r="BK1074"/>
      <c r="BL1074"/>
      <c r="BM1074"/>
      <c r="BN1074"/>
      <c r="BO1074"/>
      <c r="BP1074"/>
      <c r="BQ1074"/>
      <c r="BR1074"/>
      <c r="BS1074"/>
      <c r="BT1074"/>
      <c r="BU1074"/>
      <c r="BV1074"/>
      <c r="BW1074"/>
      <c r="BX1074"/>
      <c r="BY1074"/>
      <c r="BZ1074"/>
      <c r="CA1074"/>
      <c r="CB1074"/>
      <c r="CC1074"/>
      <c r="CD1074"/>
      <c r="CE1074"/>
      <c r="CF1074"/>
      <c r="CG1074"/>
      <c r="CH1074"/>
      <c r="CI1074"/>
      <c r="CJ1074"/>
      <c r="CK1074"/>
      <c r="CL1074"/>
      <c r="CN1074"/>
    </row>
    <row r="1075" spans="9:92" x14ac:dyDescent="0.35">
      <c r="I1075"/>
      <c r="J1075"/>
      <c r="R1075"/>
      <c r="S1075"/>
      <c r="T1075"/>
      <c r="U1075"/>
      <c r="V1075"/>
      <c r="W1075"/>
      <c r="X1075"/>
      <c r="Y1075"/>
      <c r="Z1075"/>
      <c r="AA1075"/>
      <c r="AB1075"/>
      <c r="AC1075"/>
      <c r="AD1075"/>
      <c r="AE1075"/>
      <c r="AF1075"/>
      <c r="AG1075"/>
      <c r="AH1075"/>
      <c r="AI1075"/>
      <c r="AJ1075"/>
      <c r="AK1075"/>
      <c r="AL1075"/>
      <c r="AM1075"/>
      <c r="AN1075"/>
      <c r="AO1075"/>
      <c r="AP1075"/>
      <c r="AQ1075"/>
      <c r="AR1075"/>
      <c r="AS1075"/>
      <c r="AT1075"/>
      <c r="AU1075"/>
      <c r="AV1075"/>
      <c r="AW1075"/>
      <c r="AX1075"/>
      <c r="AY1075"/>
      <c r="AZ1075"/>
      <c r="BA1075"/>
      <c r="BB1075"/>
      <c r="BC1075"/>
      <c r="BD1075"/>
      <c r="BE1075"/>
      <c r="BF1075"/>
      <c r="BG1075"/>
      <c r="BH1075"/>
      <c r="BI1075"/>
      <c r="BJ1075"/>
      <c r="BK1075"/>
      <c r="BL1075"/>
      <c r="BM1075"/>
      <c r="BN1075"/>
      <c r="BO1075"/>
      <c r="BP1075"/>
      <c r="BQ1075"/>
      <c r="BR1075"/>
      <c r="BS1075"/>
      <c r="BT1075"/>
      <c r="BU1075"/>
      <c r="BV1075"/>
      <c r="BW1075"/>
      <c r="BX1075"/>
      <c r="BY1075"/>
      <c r="BZ1075"/>
      <c r="CA1075"/>
      <c r="CB1075"/>
      <c r="CC1075"/>
      <c r="CD1075"/>
      <c r="CE1075"/>
      <c r="CF1075"/>
      <c r="CG1075"/>
      <c r="CH1075"/>
      <c r="CI1075"/>
      <c r="CJ1075"/>
      <c r="CK1075"/>
      <c r="CL1075"/>
      <c r="CN1075"/>
    </row>
    <row r="1076" spans="9:92" x14ac:dyDescent="0.35">
      <c r="I1076"/>
      <c r="J1076"/>
      <c r="R1076"/>
      <c r="S1076"/>
      <c r="T1076"/>
      <c r="U1076"/>
      <c r="V1076"/>
      <c r="W1076"/>
      <c r="X1076"/>
      <c r="Y1076"/>
      <c r="Z1076"/>
      <c r="AA1076"/>
      <c r="AB1076"/>
      <c r="AC1076"/>
      <c r="AD1076"/>
      <c r="AE1076"/>
      <c r="AF1076"/>
      <c r="AG1076"/>
      <c r="AH1076"/>
      <c r="AI1076"/>
      <c r="AJ1076"/>
      <c r="AK1076"/>
      <c r="AL1076"/>
      <c r="AM1076"/>
      <c r="AN1076"/>
      <c r="AO1076"/>
      <c r="AP1076"/>
      <c r="AQ1076"/>
      <c r="AR1076"/>
      <c r="AS1076"/>
      <c r="AT1076"/>
      <c r="AU1076"/>
      <c r="AV1076"/>
      <c r="AW1076"/>
      <c r="AX1076"/>
      <c r="AY1076"/>
      <c r="AZ1076"/>
      <c r="BA1076"/>
      <c r="BB1076"/>
      <c r="BC1076"/>
      <c r="BD1076"/>
      <c r="BE1076"/>
      <c r="BF1076"/>
      <c r="BG1076"/>
      <c r="BH1076"/>
      <c r="BI1076"/>
      <c r="BJ1076"/>
      <c r="BK1076"/>
      <c r="BL1076"/>
      <c r="BM1076"/>
      <c r="BN1076"/>
      <c r="BO1076"/>
      <c r="BP1076"/>
      <c r="BQ1076"/>
      <c r="BR1076"/>
      <c r="BS1076"/>
      <c r="BT1076"/>
      <c r="BU1076"/>
      <c r="BV1076"/>
      <c r="BW1076"/>
      <c r="BX1076"/>
      <c r="BY1076"/>
      <c r="BZ1076"/>
      <c r="CA1076"/>
      <c r="CB1076"/>
      <c r="CC1076"/>
      <c r="CD1076"/>
      <c r="CE1076"/>
      <c r="CF1076"/>
      <c r="CG1076"/>
      <c r="CH1076"/>
      <c r="CI1076"/>
      <c r="CJ1076"/>
      <c r="CK1076"/>
      <c r="CL1076"/>
      <c r="CN1076"/>
    </row>
    <row r="1077" spans="9:92" x14ac:dyDescent="0.35">
      <c r="I1077"/>
      <c r="J1077"/>
      <c r="R1077"/>
      <c r="S1077"/>
      <c r="T1077"/>
      <c r="U1077"/>
      <c r="V1077"/>
      <c r="W1077"/>
      <c r="X1077"/>
      <c r="Y1077"/>
      <c r="Z1077"/>
      <c r="AA1077"/>
      <c r="AB1077"/>
      <c r="AC1077"/>
      <c r="AD1077"/>
      <c r="AE1077"/>
      <c r="AF1077"/>
      <c r="AG1077"/>
      <c r="AH1077"/>
      <c r="AI1077"/>
      <c r="AJ1077"/>
      <c r="AK1077"/>
      <c r="AL1077"/>
      <c r="AM1077"/>
      <c r="AN1077"/>
      <c r="AO1077"/>
      <c r="AP1077"/>
      <c r="AQ1077"/>
      <c r="AR1077"/>
      <c r="AS1077"/>
      <c r="AT1077"/>
      <c r="AU1077"/>
      <c r="AV1077"/>
      <c r="AW1077"/>
      <c r="AX1077"/>
      <c r="AY1077"/>
      <c r="AZ1077"/>
      <c r="BA1077"/>
      <c r="BB1077"/>
      <c r="BC1077"/>
      <c r="BD1077"/>
      <c r="BE1077"/>
      <c r="BF1077"/>
      <c r="BG1077"/>
      <c r="BH1077"/>
      <c r="BI1077"/>
      <c r="BJ1077"/>
      <c r="BK1077"/>
      <c r="BL1077"/>
      <c r="BM1077"/>
      <c r="BN1077"/>
      <c r="BO1077"/>
      <c r="BP1077"/>
      <c r="BQ1077"/>
      <c r="BR1077"/>
      <c r="BS1077"/>
      <c r="BT1077"/>
      <c r="BU1077"/>
      <c r="BV1077"/>
      <c r="BW1077"/>
      <c r="BX1077"/>
      <c r="BY1077"/>
      <c r="BZ1077"/>
      <c r="CA1077"/>
      <c r="CB1077"/>
      <c r="CC1077"/>
      <c r="CD1077"/>
      <c r="CE1077"/>
      <c r="CF1077"/>
      <c r="CG1077"/>
      <c r="CH1077"/>
      <c r="CI1077"/>
      <c r="CJ1077"/>
      <c r="CK1077"/>
      <c r="CL1077"/>
      <c r="CN1077"/>
    </row>
    <row r="1078" spans="9:92" x14ac:dyDescent="0.35">
      <c r="I1078"/>
      <c r="J1078"/>
      <c r="R1078"/>
      <c r="S1078"/>
      <c r="T1078"/>
      <c r="U1078"/>
      <c r="V1078"/>
      <c r="W1078"/>
      <c r="X1078"/>
      <c r="Y1078"/>
      <c r="Z1078"/>
      <c r="AA1078"/>
      <c r="AB1078"/>
      <c r="AC1078"/>
      <c r="AD1078"/>
      <c r="AE1078"/>
      <c r="AF1078"/>
      <c r="AG1078"/>
      <c r="AH1078"/>
      <c r="AI1078"/>
      <c r="AJ1078"/>
      <c r="AK1078"/>
      <c r="AL1078"/>
      <c r="AM1078"/>
      <c r="AN1078"/>
      <c r="AO1078"/>
      <c r="AP1078"/>
      <c r="AQ1078"/>
      <c r="AR1078"/>
      <c r="AS1078"/>
      <c r="AT1078"/>
      <c r="AU1078"/>
      <c r="AV1078"/>
      <c r="AW1078"/>
      <c r="AX1078"/>
      <c r="AY1078"/>
      <c r="AZ1078"/>
      <c r="BA1078"/>
      <c r="BB1078"/>
      <c r="BC1078"/>
      <c r="BD1078"/>
      <c r="BE1078"/>
      <c r="BF1078"/>
      <c r="BG1078"/>
      <c r="BH1078"/>
      <c r="BI1078"/>
      <c r="BJ1078"/>
      <c r="BK1078"/>
      <c r="BL1078"/>
      <c r="BM1078"/>
      <c r="BN1078"/>
      <c r="BO1078"/>
      <c r="BP1078"/>
      <c r="BQ1078"/>
      <c r="BR1078"/>
      <c r="BS1078"/>
      <c r="BT1078"/>
      <c r="BU1078"/>
      <c r="BV1078"/>
      <c r="BW1078"/>
      <c r="BX1078"/>
      <c r="BY1078"/>
      <c r="BZ1078"/>
      <c r="CA1078"/>
      <c r="CB1078"/>
      <c r="CC1078"/>
      <c r="CD1078"/>
      <c r="CE1078"/>
      <c r="CF1078"/>
      <c r="CG1078"/>
      <c r="CH1078"/>
      <c r="CI1078"/>
      <c r="CJ1078"/>
      <c r="CK1078"/>
      <c r="CL1078"/>
      <c r="CN1078"/>
    </row>
    <row r="1079" spans="9:92" x14ac:dyDescent="0.35">
      <c r="I1079"/>
      <c r="J1079"/>
      <c r="R1079"/>
      <c r="S1079"/>
      <c r="T1079"/>
      <c r="U1079"/>
      <c r="V1079"/>
      <c r="W1079"/>
      <c r="X1079"/>
      <c r="Y1079"/>
      <c r="Z1079"/>
      <c r="AA1079"/>
      <c r="AB1079"/>
      <c r="AC1079"/>
      <c r="AD1079"/>
      <c r="AE1079"/>
      <c r="AF1079"/>
      <c r="AG1079"/>
      <c r="AH1079"/>
      <c r="AI1079"/>
      <c r="AJ1079"/>
      <c r="AK1079"/>
      <c r="AL1079"/>
      <c r="AM1079"/>
      <c r="AN1079"/>
      <c r="AO1079"/>
      <c r="AP1079"/>
      <c r="AQ1079"/>
      <c r="AR1079"/>
      <c r="AS1079"/>
      <c r="AT1079"/>
      <c r="AU1079"/>
      <c r="AV1079"/>
      <c r="AW1079"/>
      <c r="AX1079"/>
      <c r="AY1079"/>
      <c r="AZ1079"/>
      <c r="BA1079"/>
      <c r="BB1079"/>
      <c r="BC1079"/>
      <c r="BD1079"/>
      <c r="BE1079"/>
      <c r="BF1079"/>
      <c r="BG1079"/>
      <c r="BH1079"/>
      <c r="BI1079"/>
      <c r="BJ1079"/>
      <c r="BK1079"/>
      <c r="BL1079"/>
      <c r="BM1079"/>
      <c r="BN1079"/>
      <c r="BO1079"/>
      <c r="BP1079"/>
      <c r="BQ1079"/>
      <c r="BR1079"/>
      <c r="BS1079"/>
      <c r="BT1079"/>
      <c r="BU1079"/>
      <c r="BV1079"/>
      <c r="BW1079"/>
      <c r="BX1079"/>
      <c r="BY1079"/>
      <c r="BZ1079"/>
      <c r="CA1079"/>
      <c r="CB1079"/>
      <c r="CC1079"/>
      <c r="CD1079"/>
      <c r="CE1079"/>
      <c r="CF1079"/>
      <c r="CG1079"/>
      <c r="CH1079"/>
      <c r="CI1079"/>
      <c r="CJ1079"/>
      <c r="CK1079"/>
      <c r="CL1079"/>
      <c r="CN1079"/>
    </row>
    <row r="1080" spans="9:92" x14ac:dyDescent="0.35">
      <c r="I1080"/>
      <c r="J1080"/>
      <c r="R1080"/>
      <c r="S1080"/>
      <c r="T1080"/>
      <c r="U1080"/>
      <c r="V1080"/>
      <c r="W1080"/>
      <c r="X1080"/>
      <c r="Y1080"/>
      <c r="Z1080"/>
      <c r="AA1080"/>
      <c r="AB1080"/>
      <c r="AC1080"/>
      <c r="AD1080"/>
      <c r="AE1080"/>
      <c r="AF1080"/>
      <c r="AG1080"/>
      <c r="AH1080"/>
      <c r="AI1080"/>
      <c r="AJ1080"/>
      <c r="AK1080"/>
      <c r="AL1080"/>
      <c r="AM1080"/>
      <c r="AN1080"/>
      <c r="AO1080"/>
      <c r="AP1080"/>
      <c r="AQ1080"/>
      <c r="AR1080"/>
      <c r="AS1080"/>
      <c r="AT1080"/>
      <c r="AU1080"/>
      <c r="AV1080"/>
      <c r="AW1080"/>
      <c r="AX1080"/>
      <c r="AY1080"/>
      <c r="AZ1080"/>
      <c r="BA1080"/>
      <c r="BB1080"/>
      <c r="BC1080"/>
      <c r="BD1080"/>
      <c r="BE1080"/>
      <c r="BF1080"/>
      <c r="BG1080"/>
      <c r="BH1080"/>
      <c r="BI1080"/>
      <c r="BJ1080"/>
      <c r="BK1080"/>
      <c r="BL1080"/>
      <c r="BM1080"/>
      <c r="BN1080"/>
      <c r="BO1080"/>
      <c r="BP1080"/>
      <c r="BQ1080"/>
      <c r="BR1080"/>
      <c r="BS1080"/>
      <c r="BT1080"/>
      <c r="BU1080"/>
      <c r="BV1080"/>
      <c r="BW1080"/>
      <c r="BX1080"/>
      <c r="BY1080"/>
      <c r="BZ1080"/>
      <c r="CA1080"/>
      <c r="CB1080"/>
      <c r="CC1080"/>
      <c r="CD1080"/>
      <c r="CE1080"/>
      <c r="CF1080"/>
      <c r="CG1080"/>
      <c r="CH1080"/>
      <c r="CI1080"/>
      <c r="CJ1080"/>
      <c r="CK1080"/>
      <c r="CL1080"/>
      <c r="CN1080"/>
    </row>
    <row r="1081" spans="9:92" x14ac:dyDescent="0.35">
      <c r="I1081"/>
      <c r="J1081"/>
      <c r="R1081"/>
      <c r="S1081"/>
      <c r="T1081"/>
      <c r="U1081"/>
      <c r="V1081"/>
      <c r="W1081"/>
      <c r="X1081"/>
      <c r="Y1081"/>
      <c r="Z1081"/>
      <c r="AA1081"/>
      <c r="AB1081"/>
      <c r="AC1081"/>
      <c r="AD1081"/>
      <c r="AE1081"/>
      <c r="AF1081"/>
      <c r="AG1081"/>
      <c r="AH1081"/>
      <c r="AI1081"/>
      <c r="AJ1081"/>
      <c r="AK1081"/>
      <c r="AL1081"/>
      <c r="AM1081"/>
      <c r="AN1081"/>
      <c r="AO1081"/>
      <c r="AP1081"/>
      <c r="AQ1081"/>
      <c r="AR1081"/>
      <c r="AS1081"/>
      <c r="AT1081"/>
      <c r="AU1081"/>
      <c r="AV1081"/>
      <c r="AW1081"/>
      <c r="AX1081"/>
      <c r="AY1081"/>
      <c r="AZ1081"/>
      <c r="BA1081"/>
      <c r="BB1081"/>
      <c r="BC1081"/>
      <c r="BD1081"/>
      <c r="BE1081"/>
      <c r="BF1081"/>
      <c r="BG1081"/>
      <c r="BH1081"/>
      <c r="BI1081"/>
      <c r="BJ1081"/>
      <c r="BK1081"/>
      <c r="BL1081"/>
      <c r="BM1081"/>
      <c r="BN1081"/>
      <c r="BO1081"/>
      <c r="BP1081"/>
      <c r="BQ1081"/>
      <c r="BR1081"/>
      <c r="BS1081"/>
      <c r="BT1081"/>
      <c r="BU1081"/>
      <c r="BV1081"/>
      <c r="BW1081"/>
      <c r="BX1081"/>
      <c r="BY1081"/>
      <c r="BZ1081"/>
      <c r="CA1081"/>
      <c r="CB1081"/>
      <c r="CC1081"/>
      <c r="CD1081"/>
      <c r="CE1081"/>
      <c r="CF1081"/>
      <c r="CG1081"/>
      <c r="CH1081"/>
      <c r="CI1081"/>
      <c r="CJ1081"/>
      <c r="CK1081"/>
      <c r="CL1081"/>
      <c r="CN1081"/>
    </row>
    <row r="1082" spans="9:92" x14ac:dyDescent="0.35">
      <c r="I1082"/>
      <c r="J1082"/>
      <c r="R1082"/>
      <c r="S1082"/>
      <c r="T1082"/>
      <c r="U1082"/>
      <c r="V1082"/>
      <c r="W1082"/>
      <c r="X1082"/>
      <c r="Y1082"/>
      <c r="Z1082"/>
      <c r="AA1082"/>
      <c r="AB1082"/>
      <c r="AC1082"/>
      <c r="AD1082"/>
      <c r="AE1082"/>
      <c r="AF1082"/>
      <c r="AG1082"/>
      <c r="AH1082"/>
      <c r="AI1082"/>
      <c r="AJ1082"/>
      <c r="AK1082"/>
      <c r="AL1082"/>
      <c r="AM1082"/>
      <c r="AN1082"/>
      <c r="AO1082"/>
      <c r="AP1082"/>
      <c r="AQ1082"/>
      <c r="AR1082"/>
      <c r="AS1082"/>
      <c r="AT1082"/>
      <c r="AU1082"/>
      <c r="AV1082"/>
      <c r="AW1082"/>
      <c r="AX1082"/>
      <c r="AY1082"/>
      <c r="AZ1082"/>
      <c r="BA1082"/>
      <c r="BB1082"/>
      <c r="BC1082"/>
      <c r="BD1082"/>
      <c r="BE1082"/>
      <c r="BF1082"/>
      <c r="BG1082"/>
      <c r="BH1082"/>
      <c r="BI1082"/>
      <c r="BJ1082"/>
      <c r="BK1082"/>
      <c r="BL1082"/>
      <c r="BM1082"/>
      <c r="BN1082"/>
      <c r="BO1082"/>
      <c r="BP1082"/>
      <c r="BQ1082"/>
      <c r="BR1082"/>
      <c r="BS1082"/>
      <c r="BT1082"/>
      <c r="BU1082"/>
      <c r="BV1082"/>
      <c r="BW1082"/>
      <c r="BX1082"/>
      <c r="BY1082"/>
      <c r="BZ1082"/>
      <c r="CA1082"/>
      <c r="CB1082"/>
      <c r="CC1082"/>
      <c r="CD1082"/>
      <c r="CE1082"/>
      <c r="CF1082"/>
      <c r="CG1082"/>
      <c r="CH1082"/>
      <c r="CI1082"/>
      <c r="CJ1082"/>
      <c r="CK1082"/>
      <c r="CL1082"/>
      <c r="CN1082"/>
    </row>
    <row r="1083" spans="9:92" x14ac:dyDescent="0.35">
      <c r="I1083"/>
      <c r="J1083"/>
      <c r="R1083"/>
      <c r="S1083"/>
      <c r="T1083"/>
      <c r="U1083"/>
      <c r="V1083"/>
      <c r="W1083"/>
      <c r="X1083"/>
      <c r="Y1083"/>
      <c r="Z1083"/>
      <c r="AA1083"/>
      <c r="AB1083"/>
      <c r="AC1083"/>
      <c r="AD1083"/>
      <c r="AE1083"/>
      <c r="AF1083"/>
      <c r="AG1083"/>
      <c r="AH1083"/>
      <c r="AI1083"/>
      <c r="AJ1083"/>
      <c r="AK1083"/>
      <c r="AL1083"/>
      <c r="AM1083"/>
      <c r="AN1083"/>
      <c r="AO1083"/>
      <c r="AP1083"/>
      <c r="AQ1083"/>
      <c r="AR1083"/>
      <c r="AS1083"/>
      <c r="AT1083"/>
      <c r="AU1083"/>
      <c r="AV1083"/>
      <c r="AW1083"/>
      <c r="AX1083"/>
      <c r="AY1083"/>
      <c r="AZ1083"/>
      <c r="BA1083"/>
      <c r="BB1083"/>
      <c r="BC1083"/>
      <c r="BD1083"/>
      <c r="BE1083"/>
      <c r="BF1083"/>
      <c r="BG1083"/>
      <c r="BH1083"/>
      <c r="BI1083"/>
      <c r="BJ1083"/>
      <c r="BK1083"/>
      <c r="BL1083"/>
      <c r="BM1083"/>
      <c r="BN1083"/>
      <c r="BO1083"/>
      <c r="BP1083"/>
      <c r="BQ1083"/>
      <c r="BR1083"/>
      <c r="BS1083"/>
      <c r="BT1083"/>
      <c r="BU1083"/>
      <c r="BV1083"/>
      <c r="BW1083"/>
      <c r="BX1083"/>
      <c r="BY1083"/>
      <c r="BZ1083"/>
      <c r="CA1083"/>
      <c r="CB1083"/>
      <c r="CC1083"/>
      <c r="CD1083"/>
      <c r="CE1083"/>
      <c r="CF1083"/>
      <c r="CG1083"/>
      <c r="CH1083"/>
      <c r="CI1083"/>
      <c r="CJ1083"/>
      <c r="CK1083"/>
      <c r="CL1083"/>
      <c r="CN1083"/>
    </row>
    <row r="1084" spans="9:92" x14ac:dyDescent="0.35">
      <c r="I1084"/>
      <c r="J1084"/>
      <c r="R1084"/>
      <c r="S1084"/>
      <c r="T1084"/>
      <c r="U1084"/>
      <c r="V1084"/>
      <c r="W1084"/>
      <c r="X1084"/>
      <c r="Y1084"/>
      <c r="Z1084"/>
      <c r="AA1084"/>
      <c r="AB1084"/>
      <c r="AC1084"/>
      <c r="AD1084"/>
      <c r="AE1084"/>
      <c r="AF1084"/>
      <c r="AG1084"/>
      <c r="AH1084"/>
      <c r="AI1084"/>
      <c r="AJ1084"/>
      <c r="AK1084"/>
      <c r="AL1084"/>
      <c r="AM1084"/>
      <c r="AN1084"/>
      <c r="AO1084"/>
      <c r="AP1084"/>
      <c r="AQ1084"/>
      <c r="AR1084"/>
      <c r="AS1084"/>
      <c r="AT1084"/>
      <c r="AU1084"/>
      <c r="AV1084"/>
      <c r="AW1084"/>
      <c r="AX1084"/>
      <c r="AY1084"/>
      <c r="AZ1084"/>
      <c r="BA1084"/>
      <c r="BB1084"/>
      <c r="BC1084"/>
      <c r="BD1084"/>
      <c r="BE1084"/>
      <c r="BF1084"/>
      <c r="BG1084"/>
      <c r="BH1084"/>
      <c r="BI1084"/>
      <c r="BJ1084"/>
      <c r="BK1084"/>
      <c r="BL1084"/>
      <c r="BM1084"/>
      <c r="BN1084"/>
      <c r="BO1084"/>
      <c r="BP1084"/>
      <c r="BQ1084"/>
      <c r="BR1084"/>
      <c r="BS1084"/>
      <c r="BT1084"/>
      <c r="BU1084"/>
      <c r="BV1084"/>
      <c r="BW1084"/>
      <c r="BX1084"/>
      <c r="BY1084"/>
      <c r="BZ1084"/>
      <c r="CA1084"/>
      <c r="CB1084"/>
      <c r="CC1084"/>
      <c r="CD1084"/>
      <c r="CE1084"/>
      <c r="CF1084"/>
      <c r="CG1084"/>
      <c r="CH1084"/>
      <c r="CI1084"/>
      <c r="CJ1084"/>
      <c r="CK1084"/>
      <c r="CL1084"/>
      <c r="CN1084"/>
    </row>
    <row r="1085" spans="9:92" x14ac:dyDescent="0.35">
      <c r="I1085"/>
      <c r="J1085"/>
      <c r="R1085"/>
      <c r="S1085"/>
      <c r="T1085"/>
      <c r="U1085"/>
      <c r="V1085"/>
      <c r="W1085"/>
      <c r="X1085"/>
      <c r="Y1085"/>
      <c r="Z1085"/>
      <c r="AA1085"/>
      <c r="AB1085"/>
      <c r="AC1085"/>
      <c r="AD1085"/>
      <c r="AE1085"/>
      <c r="AF1085"/>
      <c r="AG1085"/>
      <c r="AH1085"/>
      <c r="AI1085"/>
      <c r="AJ1085"/>
      <c r="AK1085"/>
      <c r="AL1085"/>
      <c r="AM1085"/>
      <c r="AN1085"/>
      <c r="AO1085"/>
      <c r="AP1085"/>
      <c r="AQ1085"/>
      <c r="AR1085"/>
      <c r="AS1085"/>
      <c r="AT1085"/>
      <c r="AU1085"/>
      <c r="AV1085"/>
      <c r="AW1085"/>
      <c r="AX1085"/>
      <c r="AY1085"/>
      <c r="AZ1085"/>
      <c r="BA1085"/>
      <c r="BB1085"/>
      <c r="BC1085"/>
      <c r="BD1085"/>
      <c r="BE1085"/>
      <c r="BF1085"/>
      <c r="BG1085"/>
      <c r="BH1085"/>
      <c r="BI1085"/>
      <c r="BJ1085"/>
      <c r="BK1085"/>
      <c r="BL1085"/>
      <c r="BM1085"/>
      <c r="BN1085"/>
      <c r="BO1085"/>
      <c r="BP1085"/>
      <c r="BQ1085"/>
      <c r="BR1085"/>
      <c r="BS1085"/>
      <c r="BT1085"/>
      <c r="BU1085"/>
      <c r="BV1085"/>
      <c r="BW1085"/>
      <c r="BX1085"/>
      <c r="BY1085"/>
      <c r="BZ1085"/>
      <c r="CA1085"/>
      <c r="CB1085"/>
      <c r="CC1085"/>
      <c r="CD1085"/>
      <c r="CE1085"/>
      <c r="CF1085"/>
      <c r="CG1085"/>
      <c r="CH1085"/>
      <c r="CI1085"/>
      <c r="CJ1085"/>
      <c r="CK1085"/>
      <c r="CL1085"/>
      <c r="CN1085"/>
    </row>
    <row r="1086" spans="9:92" x14ac:dyDescent="0.35">
      <c r="I1086"/>
      <c r="J1086"/>
      <c r="R1086"/>
      <c r="S1086"/>
      <c r="T1086"/>
      <c r="U1086"/>
      <c r="V1086"/>
      <c r="W1086"/>
      <c r="X1086"/>
      <c r="Y1086"/>
      <c r="Z1086"/>
      <c r="AA1086"/>
      <c r="AB1086"/>
      <c r="AC1086"/>
      <c r="AD1086"/>
      <c r="AE1086"/>
      <c r="AF1086"/>
      <c r="AG1086"/>
      <c r="AH1086"/>
      <c r="AI1086"/>
      <c r="AJ1086"/>
      <c r="AK1086"/>
      <c r="AL1086"/>
      <c r="AM1086"/>
      <c r="AN1086"/>
      <c r="AO1086"/>
      <c r="AP1086"/>
      <c r="AQ1086"/>
      <c r="AR1086"/>
      <c r="AS1086"/>
      <c r="AT1086"/>
      <c r="AU1086"/>
      <c r="AV1086"/>
      <c r="AW1086"/>
      <c r="AX1086"/>
      <c r="AY1086"/>
      <c r="AZ1086"/>
      <c r="BA1086"/>
      <c r="BB1086"/>
      <c r="BC1086"/>
      <c r="BD1086"/>
      <c r="BE1086"/>
      <c r="BF1086"/>
      <c r="BG1086"/>
      <c r="BH1086"/>
      <c r="BI1086"/>
      <c r="BJ1086"/>
      <c r="BK1086"/>
      <c r="BL1086"/>
      <c r="BM1086"/>
      <c r="BN1086"/>
      <c r="BO1086"/>
      <c r="BP1086"/>
      <c r="BQ1086"/>
      <c r="BR1086"/>
      <c r="BS1086"/>
      <c r="BT1086"/>
      <c r="BU1086"/>
      <c r="BV1086"/>
      <c r="BW1086"/>
      <c r="BX1086"/>
      <c r="BY1086"/>
      <c r="BZ1086"/>
      <c r="CA1086"/>
      <c r="CB1086"/>
      <c r="CC1086"/>
      <c r="CD1086"/>
      <c r="CE1086"/>
      <c r="CF1086"/>
      <c r="CG1086"/>
      <c r="CH1086"/>
      <c r="CI1086"/>
      <c r="CJ1086"/>
      <c r="CK1086"/>
      <c r="CL1086"/>
      <c r="CN1086"/>
    </row>
    <row r="1087" spans="9:92" x14ac:dyDescent="0.35">
      <c r="I1087"/>
      <c r="J1087"/>
      <c r="R1087"/>
      <c r="S1087"/>
      <c r="T1087"/>
      <c r="U1087"/>
      <c r="V1087"/>
      <c r="W1087"/>
      <c r="X1087"/>
      <c r="Y1087"/>
      <c r="Z1087"/>
      <c r="AA1087"/>
      <c r="AB1087"/>
      <c r="AC1087"/>
      <c r="AD1087"/>
      <c r="AE1087"/>
      <c r="AF1087"/>
      <c r="AG1087"/>
      <c r="AH1087"/>
      <c r="AI1087"/>
      <c r="AJ1087"/>
      <c r="AK1087"/>
      <c r="AL1087"/>
      <c r="AM1087"/>
      <c r="AN1087"/>
      <c r="AO1087"/>
      <c r="AP1087"/>
      <c r="AQ1087"/>
      <c r="AR1087"/>
      <c r="AS1087"/>
      <c r="AT1087"/>
      <c r="AU1087"/>
      <c r="AV1087"/>
      <c r="AW1087"/>
      <c r="AX1087"/>
      <c r="AY1087"/>
      <c r="AZ1087"/>
      <c r="BA1087"/>
      <c r="BB1087"/>
      <c r="BC1087"/>
      <c r="BD1087"/>
      <c r="BE1087"/>
      <c r="BF1087"/>
      <c r="BG1087"/>
      <c r="BH1087"/>
      <c r="BI1087"/>
      <c r="BJ1087"/>
      <c r="BK1087"/>
      <c r="BL1087"/>
      <c r="BM1087"/>
      <c r="BN1087"/>
      <c r="BO1087"/>
      <c r="BP1087"/>
      <c r="BQ1087"/>
      <c r="BR1087"/>
      <c r="BS1087"/>
      <c r="BT1087"/>
      <c r="BU1087"/>
      <c r="BV1087"/>
      <c r="BW1087"/>
      <c r="BX1087"/>
      <c r="BY1087"/>
      <c r="BZ1087"/>
      <c r="CA1087"/>
      <c r="CB1087"/>
      <c r="CC1087"/>
      <c r="CD1087"/>
      <c r="CE1087"/>
      <c r="CF1087"/>
      <c r="CG1087"/>
      <c r="CH1087"/>
      <c r="CI1087"/>
      <c r="CJ1087"/>
      <c r="CK1087"/>
      <c r="CL1087"/>
      <c r="CN1087"/>
    </row>
    <row r="1088" spans="9:92" x14ac:dyDescent="0.35">
      <c r="I1088"/>
      <c r="J1088"/>
      <c r="R1088"/>
      <c r="S1088"/>
      <c r="T1088"/>
      <c r="U1088"/>
      <c r="V1088"/>
      <c r="W1088"/>
      <c r="X1088"/>
      <c r="Y1088"/>
      <c r="Z1088"/>
      <c r="AA1088"/>
      <c r="AB1088"/>
      <c r="AC1088"/>
      <c r="AD1088"/>
      <c r="AE1088"/>
      <c r="AF1088"/>
      <c r="AG1088"/>
      <c r="AH1088"/>
      <c r="AI1088"/>
      <c r="AJ1088"/>
      <c r="AK1088"/>
      <c r="AL1088"/>
      <c r="AM1088"/>
      <c r="AN1088"/>
      <c r="AO1088"/>
      <c r="AP1088"/>
      <c r="AQ1088"/>
      <c r="AR1088"/>
      <c r="AS1088"/>
      <c r="AT1088"/>
      <c r="AU1088"/>
      <c r="AV1088"/>
      <c r="AW1088"/>
      <c r="AX1088"/>
      <c r="AY1088"/>
      <c r="AZ1088"/>
      <c r="BA1088"/>
      <c r="BB1088"/>
      <c r="BC1088"/>
      <c r="BD1088"/>
      <c r="BE1088"/>
      <c r="BF1088"/>
      <c r="BG1088"/>
      <c r="BH1088"/>
      <c r="BI1088"/>
      <c r="BJ1088"/>
      <c r="BK1088"/>
      <c r="BL1088"/>
      <c r="BM1088"/>
      <c r="BN1088"/>
      <c r="BO1088"/>
      <c r="BP1088"/>
      <c r="BQ1088"/>
      <c r="BR1088"/>
      <c r="BS1088"/>
      <c r="BT1088"/>
      <c r="BU1088"/>
      <c r="BV1088"/>
      <c r="BW1088"/>
      <c r="BX1088"/>
      <c r="BY1088"/>
      <c r="BZ1088"/>
      <c r="CA1088"/>
      <c r="CB1088"/>
      <c r="CC1088"/>
      <c r="CD1088"/>
      <c r="CE1088"/>
      <c r="CF1088"/>
      <c r="CG1088"/>
      <c r="CH1088"/>
      <c r="CI1088"/>
      <c r="CJ1088"/>
      <c r="CK1088"/>
      <c r="CL1088"/>
      <c r="CN1088"/>
    </row>
    <row r="1089" spans="9:92" x14ac:dyDescent="0.35">
      <c r="I1089"/>
      <c r="J1089"/>
      <c r="R1089"/>
      <c r="S1089"/>
      <c r="T1089"/>
      <c r="U1089"/>
      <c r="V1089"/>
      <c r="W1089"/>
      <c r="X1089"/>
      <c r="Y1089"/>
      <c r="Z1089"/>
      <c r="AA1089"/>
      <c r="AB1089"/>
      <c r="AC1089"/>
      <c r="AD1089"/>
      <c r="AE1089"/>
      <c r="AF1089"/>
      <c r="AG1089"/>
      <c r="AH1089"/>
      <c r="AI1089"/>
      <c r="AJ1089"/>
      <c r="AK1089"/>
      <c r="AL1089"/>
      <c r="AM1089"/>
      <c r="AN1089"/>
      <c r="AO1089"/>
      <c r="AP1089"/>
      <c r="AQ1089"/>
      <c r="AR1089"/>
      <c r="AS1089"/>
      <c r="AT1089"/>
      <c r="AU1089"/>
      <c r="AV1089"/>
      <c r="AW1089"/>
      <c r="AX1089"/>
      <c r="AY1089"/>
      <c r="AZ1089"/>
      <c r="BA1089"/>
      <c r="BB1089"/>
      <c r="BC1089"/>
      <c r="BD1089"/>
      <c r="BE1089"/>
      <c r="BF1089"/>
      <c r="BG1089"/>
      <c r="BH1089"/>
      <c r="BI1089"/>
      <c r="BJ1089"/>
      <c r="BK1089"/>
      <c r="BL1089"/>
      <c r="BM1089"/>
      <c r="BN1089"/>
      <c r="BO1089"/>
      <c r="BP1089"/>
      <c r="BQ1089"/>
      <c r="BR1089"/>
      <c r="BS1089"/>
      <c r="BT1089"/>
      <c r="BU1089"/>
      <c r="BV1089"/>
      <c r="BW1089"/>
      <c r="BX1089"/>
      <c r="BY1089"/>
      <c r="BZ1089"/>
      <c r="CA1089"/>
      <c r="CB1089"/>
      <c r="CC1089"/>
      <c r="CD1089"/>
      <c r="CE1089"/>
      <c r="CF1089"/>
      <c r="CG1089"/>
      <c r="CH1089"/>
      <c r="CI1089"/>
      <c r="CJ1089"/>
      <c r="CK1089"/>
      <c r="CL1089"/>
      <c r="CN1089"/>
    </row>
    <row r="1090" spans="9:92" x14ac:dyDescent="0.35">
      <c r="I1090"/>
      <c r="J1090"/>
      <c r="R1090"/>
      <c r="S1090"/>
      <c r="T1090"/>
      <c r="U1090"/>
      <c r="V1090"/>
      <c r="W1090"/>
      <c r="X1090"/>
      <c r="Y1090"/>
      <c r="Z1090"/>
      <c r="AA1090"/>
      <c r="AB1090"/>
      <c r="AC1090"/>
      <c r="AD1090"/>
      <c r="AE1090"/>
      <c r="AF1090"/>
      <c r="AG1090"/>
      <c r="AH1090"/>
      <c r="AI1090"/>
      <c r="AJ1090"/>
      <c r="AK1090"/>
      <c r="AL1090"/>
      <c r="AM1090"/>
      <c r="AN1090"/>
      <c r="AO1090"/>
      <c r="AP1090"/>
      <c r="AQ1090"/>
      <c r="AR1090"/>
      <c r="AS1090"/>
      <c r="AT1090"/>
      <c r="AU1090"/>
      <c r="AV1090"/>
      <c r="AW1090"/>
      <c r="AX1090"/>
      <c r="AY1090"/>
      <c r="AZ1090"/>
      <c r="BA1090"/>
      <c r="BB1090"/>
      <c r="BC1090"/>
      <c r="BD1090"/>
      <c r="BE1090"/>
      <c r="BF1090"/>
      <c r="BG1090"/>
      <c r="BH1090"/>
      <c r="BI1090"/>
      <c r="BJ1090"/>
      <c r="BK1090"/>
      <c r="BL1090"/>
      <c r="BM1090"/>
      <c r="BN1090"/>
      <c r="BO1090"/>
      <c r="BP1090"/>
      <c r="BQ1090"/>
      <c r="BR1090"/>
      <c r="BS1090"/>
      <c r="BT1090"/>
      <c r="BU1090"/>
      <c r="BV1090"/>
      <c r="BW1090"/>
      <c r="BX1090"/>
      <c r="BY1090"/>
      <c r="BZ1090"/>
      <c r="CA1090"/>
      <c r="CB1090"/>
      <c r="CC1090"/>
      <c r="CD1090"/>
      <c r="CE1090"/>
      <c r="CF1090"/>
      <c r="CG1090"/>
      <c r="CH1090"/>
      <c r="CI1090"/>
      <c r="CJ1090"/>
      <c r="CK1090"/>
      <c r="CL1090"/>
      <c r="CN1090"/>
    </row>
    <row r="1091" spans="9:92" x14ac:dyDescent="0.35">
      <c r="I1091"/>
      <c r="J1091"/>
      <c r="R1091"/>
      <c r="S1091"/>
      <c r="T1091"/>
      <c r="U1091"/>
      <c r="V1091"/>
      <c r="W1091"/>
      <c r="X1091"/>
      <c r="Y1091"/>
      <c r="Z1091"/>
      <c r="AA1091"/>
      <c r="AB1091"/>
      <c r="AC1091"/>
      <c r="AD1091"/>
      <c r="AE1091"/>
      <c r="AF1091"/>
      <c r="AG1091"/>
      <c r="AH1091"/>
      <c r="AI1091"/>
      <c r="AJ1091"/>
      <c r="AK1091"/>
      <c r="AL1091"/>
      <c r="AM1091"/>
      <c r="AN1091"/>
      <c r="AO1091"/>
      <c r="AP1091"/>
      <c r="AQ1091"/>
      <c r="AR1091"/>
      <c r="AS1091"/>
      <c r="AT1091"/>
      <c r="AU1091"/>
      <c r="AV1091"/>
      <c r="AW1091"/>
      <c r="AX1091"/>
      <c r="AY1091"/>
      <c r="AZ1091"/>
      <c r="BA1091"/>
      <c r="BB1091"/>
      <c r="BC1091"/>
      <c r="BD1091"/>
      <c r="BE1091"/>
      <c r="BF1091"/>
      <c r="BG1091"/>
      <c r="BH1091"/>
      <c r="BI1091"/>
      <c r="BJ1091"/>
      <c r="BK1091"/>
      <c r="BL1091"/>
      <c r="BM1091"/>
      <c r="BN1091"/>
      <c r="BO1091"/>
      <c r="BP1091"/>
      <c r="BQ1091"/>
      <c r="BR1091"/>
      <c r="BS1091"/>
      <c r="BT1091"/>
      <c r="BU1091"/>
      <c r="BV1091"/>
      <c r="BW1091"/>
      <c r="BX1091"/>
      <c r="BY1091"/>
      <c r="BZ1091"/>
      <c r="CA1091"/>
      <c r="CB1091"/>
      <c r="CC1091"/>
      <c r="CD1091"/>
      <c r="CE1091"/>
      <c r="CF1091"/>
      <c r="CG1091"/>
      <c r="CH1091"/>
      <c r="CI1091"/>
      <c r="CJ1091"/>
      <c r="CK1091"/>
      <c r="CL1091"/>
      <c r="CN1091"/>
    </row>
    <row r="1092" spans="9:92" x14ac:dyDescent="0.35">
      <c r="I1092"/>
      <c r="J1092"/>
      <c r="R1092"/>
      <c r="S1092"/>
      <c r="T1092"/>
      <c r="U1092"/>
      <c r="V1092"/>
      <c r="W1092"/>
      <c r="X1092"/>
      <c r="Y1092"/>
      <c r="Z1092"/>
      <c r="AA1092"/>
      <c r="AB1092"/>
      <c r="AC1092"/>
      <c r="AD1092"/>
      <c r="AE1092"/>
      <c r="AF1092"/>
      <c r="AG1092"/>
      <c r="AH1092"/>
      <c r="AI1092"/>
      <c r="AJ1092"/>
      <c r="AK1092"/>
      <c r="AL1092"/>
      <c r="AM1092"/>
      <c r="AN1092"/>
      <c r="AO1092"/>
      <c r="AP1092"/>
      <c r="AQ1092"/>
      <c r="AR1092"/>
      <c r="AS1092"/>
      <c r="AT1092"/>
      <c r="AU1092"/>
      <c r="AV1092"/>
      <c r="AW1092"/>
      <c r="AX1092"/>
      <c r="AY1092"/>
      <c r="AZ1092"/>
      <c r="BA1092"/>
      <c r="BB1092"/>
      <c r="BC1092"/>
      <c r="BD1092"/>
      <c r="BE1092"/>
      <c r="BF1092"/>
      <c r="BG1092"/>
      <c r="BH1092"/>
      <c r="BI1092"/>
      <c r="BJ1092"/>
      <c r="BK1092"/>
      <c r="BL1092"/>
      <c r="BM1092"/>
      <c r="BN1092"/>
      <c r="BO1092"/>
      <c r="BP1092"/>
      <c r="BQ1092"/>
      <c r="BR1092"/>
      <c r="BS1092"/>
      <c r="BT1092"/>
      <c r="BU1092"/>
      <c r="BV1092"/>
      <c r="BW1092"/>
      <c r="BX1092"/>
      <c r="BY1092"/>
      <c r="BZ1092"/>
      <c r="CA1092"/>
      <c r="CB1092"/>
      <c r="CC1092"/>
      <c r="CD1092"/>
      <c r="CE1092"/>
      <c r="CF1092"/>
      <c r="CG1092"/>
      <c r="CH1092"/>
      <c r="CI1092"/>
      <c r="CJ1092"/>
      <c r="CK1092"/>
      <c r="CL1092"/>
      <c r="CN1092"/>
    </row>
    <row r="1093" spans="9:92" x14ac:dyDescent="0.35">
      <c r="I1093"/>
      <c r="J1093"/>
      <c r="R1093"/>
      <c r="S1093"/>
      <c r="T1093"/>
      <c r="U1093"/>
      <c r="V1093"/>
      <c r="W1093"/>
      <c r="X1093"/>
      <c r="Y1093"/>
      <c r="Z1093"/>
      <c r="AA1093"/>
      <c r="AB1093"/>
      <c r="AC1093"/>
      <c r="AD1093"/>
      <c r="AE1093"/>
      <c r="AF1093"/>
      <c r="AG1093"/>
      <c r="AH1093"/>
      <c r="AI1093"/>
      <c r="AJ1093"/>
      <c r="AK1093"/>
      <c r="AL1093"/>
      <c r="AM1093"/>
      <c r="AN1093"/>
      <c r="AO1093"/>
      <c r="AP1093"/>
      <c r="AQ1093"/>
      <c r="AR1093"/>
      <c r="AS1093"/>
      <c r="AT1093"/>
      <c r="AU1093"/>
      <c r="AV1093"/>
      <c r="AW1093"/>
      <c r="AX1093"/>
      <c r="AY1093"/>
      <c r="AZ1093"/>
      <c r="BA1093"/>
      <c r="BB1093"/>
      <c r="BC1093"/>
      <c r="BD1093"/>
      <c r="BE1093"/>
      <c r="BF1093"/>
      <c r="BG1093"/>
      <c r="BH1093"/>
      <c r="BI1093"/>
      <c r="BJ1093"/>
      <c r="BK1093"/>
      <c r="BL1093"/>
      <c r="BM1093"/>
      <c r="BN1093"/>
      <c r="BO1093"/>
      <c r="BP1093"/>
      <c r="BQ1093"/>
      <c r="BR1093"/>
      <c r="BS1093"/>
      <c r="BT1093"/>
      <c r="BU1093"/>
      <c r="BV1093"/>
      <c r="BW1093"/>
      <c r="BX1093"/>
      <c r="BY1093"/>
      <c r="BZ1093"/>
      <c r="CA1093"/>
      <c r="CB1093"/>
      <c r="CC1093"/>
      <c r="CD1093"/>
      <c r="CE1093"/>
      <c r="CF1093"/>
      <c r="CG1093"/>
      <c r="CH1093"/>
      <c r="CI1093"/>
      <c r="CJ1093"/>
      <c r="CK1093"/>
      <c r="CL1093"/>
      <c r="CN1093"/>
    </row>
    <row r="1094" spans="9:92" x14ac:dyDescent="0.35">
      <c r="I1094"/>
      <c r="J1094"/>
      <c r="R1094"/>
      <c r="S1094"/>
      <c r="T1094"/>
      <c r="U1094"/>
      <c r="V1094"/>
      <c r="W1094"/>
      <c r="X1094"/>
      <c r="Y1094"/>
      <c r="Z1094"/>
      <c r="AA1094"/>
      <c r="AB1094"/>
      <c r="AC1094"/>
      <c r="AD1094"/>
      <c r="AE1094"/>
      <c r="AF1094"/>
      <c r="AG1094"/>
      <c r="AH1094"/>
      <c r="AI1094"/>
      <c r="AJ1094"/>
      <c r="AK1094"/>
      <c r="AL1094"/>
      <c r="AM1094"/>
      <c r="AN1094"/>
      <c r="AO1094"/>
      <c r="AP1094"/>
      <c r="AQ1094"/>
      <c r="AR1094"/>
      <c r="AS1094"/>
      <c r="AT1094"/>
      <c r="AU1094"/>
      <c r="AV1094"/>
      <c r="AW1094"/>
      <c r="AX1094"/>
      <c r="AY1094"/>
      <c r="AZ1094"/>
      <c r="BA1094"/>
      <c r="BB1094"/>
      <c r="BC1094"/>
      <c r="BD1094"/>
      <c r="BE1094"/>
      <c r="BF1094"/>
      <c r="BG1094"/>
      <c r="BH1094"/>
      <c r="BI1094"/>
      <c r="BJ1094"/>
      <c r="BK1094"/>
      <c r="BL1094"/>
      <c r="BM1094"/>
      <c r="BN1094"/>
      <c r="BO1094"/>
      <c r="BP1094"/>
      <c r="BQ1094"/>
      <c r="BR1094"/>
      <c r="BS1094"/>
      <c r="BT1094"/>
      <c r="BU1094"/>
      <c r="BV1094"/>
      <c r="BW1094"/>
      <c r="BX1094"/>
      <c r="BY1094"/>
      <c r="BZ1094"/>
      <c r="CA1094"/>
      <c r="CB1094"/>
      <c r="CC1094"/>
      <c r="CD1094"/>
      <c r="CE1094"/>
      <c r="CF1094"/>
      <c r="CG1094"/>
      <c r="CH1094"/>
      <c r="CI1094"/>
      <c r="CJ1094"/>
      <c r="CK1094"/>
      <c r="CL1094"/>
      <c r="CN1094"/>
    </row>
    <row r="1095" spans="9:92" x14ac:dyDescent="0.35">
      <c r="I1095"/>
      <c r="J1095"/>
      <c r="R1095"/>
      <c r="S1095"/>
      <c r="T1095"/>
      <c r="U1095"/>
      <c r="V1095"/>
      <c r="W1095"/>
      <c r="X1095"/>
      <c r="Y1095"/>
      <c r="Z1095"/>
      <c r="AA1095"/>
      <c r="AB1095"/>
      <c r="AC1095"/>
      <c r="AD1095"/>
      <c r="AE1095"/>
      <c r="AF1095"/>
      <c r="AG1095"/>
      <c r="AH1095"/>
      <c r="AI1095"/>
      <c r="AJ1095"/>
      <c r="AK1095"/>
      <c r="AL1095"/>
      <c r="AM1095"/>
      <c r="AN1095"/>
      <c r="AO1095"/>
      <c r="AP1095"/>
      <c r="AQ1095"/>
      <c r="AR1095"/>
      <c r="AS1095"/>
      <c r="AT1095"/>
      <c r="AU1095"/>
      <c r="AV1095"/>
      <c r="AW1095"/>
      <c r="AX1095"/>
      <c r="AY1095"/>
      <c r="AZ1095"/>
      <c r="BA1095"/>
      <c r="BB1095"/>
      <c r="BC1095"/>
      <c r="BD1095"/>
      <c r="BE1095"/>
      <c r="BF1095"/>
      <c r="BG1095"/>
      <c r="BH1095"/>
      <c r="BI1095"/>
      <c r="BJ1095"/>
      <c r="BK1095"/>
      <c r="BL1095"/>
      <c r="BM1095"/>
      <c r="BN1095"/>
      <c r="BO1095"/>
      <c r="BP1095"/>
      <c r="BQ1095"/>
      <c r="BR1095"/>
      <c r="BS1095"/>
      <c r="BT1095"/>
      <c r="BU1095"/>
      <c r="BV1095"/>
      <c r="BW1095"/>
      <c r="BX1095"/>
      <c r="BY1095"/>
      <c r="BZ1095"/>
      <c r="CA1095"/>
      <c r="CB1095"/>
      <c r="CC1095"/>
      <c r="CD1095"/>
      <c r="CE1095"/>
      <c r="CF1095"/>
      <c r="CG1095"/>
      <c r="CH1095"/>
      <c r="CI1095"/>
      <c r="CJ1095"/>
      <c r="CK1095"/>
      <c r="CL1095"/>
      <c r="CN1095"/>
    </row>
    <row r="1096" spans="9:92" x14ac:dyDescent="0.35">
      <c r="I1096"/>
      <c r="J1096"/>
      <c r="R1096"/>
      <c r="S1096"/>
      <c r="T1096"/>
      <c r="U1096"/>
      <c r="V1096"/>
      <c r="W1096"/>
      <c r="X1096"/>
      <c r="Y1096"/>
      <c r="Z1096"/>
      <c r="AA1096"/>
      <c r="AB1096"/>
      <c r="AC1096"/>
      <c r="AD1096"/>
      <c r="AE1096"/>
      <c r="AF1096"/>
      <c r="AG1096"/>
      <c r="AH1096"/>
      <c r="AI1096"/>
      <c r="AJ1096"/>
      <c r="AK1096"/>
      <c r="AL1096"/>
      <c r="AM1096"/>
      <c r="AN1096"/>
      <c r="AO1096"/>
      <c r="AP1096"/>
      <c r="AQ1096"/>
      <c r="AR1096"/>
      <c r="AS1096"/>
      <c r="AT1096"/>
      <c r="AU1096"/>
      <c r="AV1096"/>
      <c r="AW1096"/>
      <c r="AX1096"/>
      <c r="AY1096"/>
      <c r="AZ1096"/>
      <c r="BA1096"/>
      <c r="BB1096"/>
      <c r="BC1096"/>
      <c r="BD1096"/>
      <c r="BE1096"/>
      <c r="BF1096"/>
      <c r="BG1096"/>
      <c r="BH1096"/>
      <c r="BI1096"/>
      <c r="BJ1096"/>
      <c r="BK1096"/>
      <c r="BL1096"/>
      <c r="BM1096"/>
      <c r="BN1096"/>
      <c r="BO1096"/>
      <c r="BP1096"/>
      <c r="BQ1096"/>
      <c r="BR1096"/>
      <c r="BS1096"/>
      <c r="BT1096"/>
      <c r="BU1096"/>
      <c r="BV1096"/>
      <c r="BW1096"/>
      <c r="BX1096"/>
      <c r="BY1096"/>
      <c r="BZ1096"/>
      <c r="CA1096"/>
      <c r="CB1096"/>
      <c r="CC1096"/>
      <c r="CD1096"/>
      <c r="CE1096"/>
      <c r="CF1096"/>
      <c r="CG1096"/>
      <c r="CH1096"/>
      <c r="CI1096"/>
      <c r="CJ1096"/>
      <c r="CK1096"/>
      <c r="CL1096"/>
      <c r="CN1096"/>
    </row>
    <row r="1097" spans="9:92" x14ac:dyDescent="0.35">
      <c r="I1097"/>
      <c r="J1097"/>
      <c r="R1097"/>
      <c r="S1097"/>
      <c r="T1097"/>
      <c r="U1097"/>
      <c r="V1097"/>
      <c r="W1097"/>
      <c r="X1097"/>
      <c r="Y1097"/>
      <c r="Z1097"/>
      <c r="AA1097"/>
      <c r="AB1097"/>
      <c r="AC1097"/>
      <c r="AD1097"/>
      <c r="AE1097"/>
      <c r="AF1097"/>
      <c r="AG1097"/>
      <c r="AH1097"/>
      <c r="AI1097"/>
      <c r="AJ1097"/>
      <c r="AK1097"/>
      <c r="AL1097"/>
      <c r="AM1097"/>
      <c r="AN1097"/>
      <c r="AO1097"/>
      <c r="AP1097"/>
      <c r="AQ1097"/>
      <c r="AR1097"/>
      <c r="AS1097"/>
      <c r="AT1097"/>
      <c r="AU1097"/>
      <c r="AV1097"/>
      <c r="AW1097"/>
      <c r="AX1097"/>
      <c r="AY1097"/>
      <c r="AZ1097"/>
      <c r="BA1097"/>
      <c r="BB1097"/>
      <c r="BC1097"/>
      <c r="BD1097"/>
      <c r="BE1097"/>
      <c r="BF1097"/>
      <c r="BG1097"/>
      <c r="BH1097"/>
      <c r="BI1097"/>
      <c r="BJ1097"/>
      <c r="BK1097"/>
      <c r="BL1097"/>
      <c r="BM1097"/>
      <c r="BN1097"/>
      <c r="BO1097"/>
      <c r="BP1097"/>
      <c r="BQ1097"/>
      <c r="BR1097"/>
      <c r="BS1097"/>
      <c r="BT1097"/>
      <c r="BU1097"/>
      <c r="BV1097"/>
      <c r="BW1097"/>
      <c r="BX1097"/>
      <c r="BY1097"/>
      <c r="BZ1097"/>
      <c r="CA1097"/>
      <c r="CB1097"/>
      <c r="CC1097"/>
      <c r="CD1097"/>
      <c r="CE1097"/>
      <c r="CF1097"/>
      <c r="CG1097"/>
      <c r="CH1097"/>
      <c r="CI1097"/>
      <c r="CJ1097"/>
      <c r="CK1097"/>
      <c r="CL1097"/>
      <c r="CN1097"/>
    </row>
    <row r="1098" spans="9:92" x14ac:dyDescent="0.35">
      <c r="I1098"/>
      <c r="J1098"/>
      <c r="R1098"/>
      <c r="S1098"/>
      <c r="T1098"/>
      <c r="U1098"/>
      <c r="V1098"/>
      <c r="W1098"/>
      <c r="X1098"/>
      <c r="Y1098"/>
      <c r="Z1098"/>
      <c r="AA1098"/>
      <c r="AB1098"/>
      <c r="AC1098"/>
      <c r="AD1098"/>
      <c r="AE1098"/>
      <c r="AF1098"/>
      <c r="AG1098"/>
      <c r="AH1098"/>
      <c r="AI1098"/>
      <c r="AJ1098"/>
      <c r="AK1098"/>
      <c r="AL1098"/>
      <c r="AM1098"/>
      <c r="AN1098"/>
      <c r="AO1098"/>
      <c r="AP1098"/>
      <c r="AQ1098"/>
      <c r="AR1098"/>
      <c r="AS1098"/>
      <c r="AT1098"/>
      <c r="AU1098"/>
      <c r="AV1098"/>
      <c r="AW1098"/>
      <c r="AX1098"/>
      <c r="AY1098"/>
      <c r="AZ1098"/>
      <c r="BA1098"/>
      <c r="BB1098"/>
      <c r="BC1098"/>
      <c r="BD1098"/>
      <c r="BE1098"/>
      <c r="BF1098"/>
      <c r="BG1098"/>
      <c r="BH1098"/>
      <c r="BI1098"/>
      <c r="BJ1098"/>
      <c r="BK1098"/>
      <c r="BL1098"/>
      <c r="BM1098"/>
      <c r="BN1098"/>
      <c r="BO1098"/>
      <c r="BP1098"/>
      <c r="BQ1098"/>
      <c r="BR1098"/>
      <c r="BS1098"/>
      <c r="BT1098"/>
      <c r="BU1098"/>
      <c r="BV1098"/>
      <c r="BW1098"/>
      <c r="BX1098"/>
      <c r="BY1098"/>
      <c r="BZ1098"/>
      <c r="CA1098"/>
      <c r="CB1098"/>
      <c r="CC1098"/>
      <c r="CD1098"/>
      <c r="CE1098"/>
      <c r="CF1098"/>
      <c r="CG1098"/>
      <c r="CH1098"/>
      <c r="CI1098"/>
      <c r="CJ1098"/>
      <c r="CK1098"/>
      <c r="CL1098"/>
      <c r="CN1098"/>
    </row>
    <row r="1099" spans="9:92" x14ac:dyDescent="0.35">
      <c r="I1099"/>
      <c r="J1099"/>
      <c r="R1099"/>
      <c r="S1099"/>
      <c r="T1099"/>
      <c r="U1099"/>
      <c r="V1099"/>
      <c r="W1099"/>
      <c r="X1099"/>
      <c r="Y1099"/>
      <c r="Z1099"/>
      <c r="AA1099"/>
      <c r="AB1099"/>
      <c r="AC1099"/>
      <c r="AD1099"/>
      <c r="AE1099"/>
      <c r="AF1099"/>
      <c r="AG1099"/>
      <c r="AH1099"/>
      <c r="AI1099"/>
      <c r="AJ1099"/>
      <c r="AK1099"/>
      <c r="AL1099"/>
      <c r="AM1099"/>
      <c r="AN1099"/>
      <c r="AO1099"/>
      <c r="AP1099"/>
      <c r="AQ1099"/>
      <c r="AR1099"/>
      <c r="AS1099"/>
      <c r="AT1099"/>
      <c r="AU1099"/>
      <c r="AV1099"/>
      <c r="AW1099"/>
      <c r="AX1099"/>
      <c r="AY1099"/>
      <c r="AZ1099"/>
      <c r="BA1099"/>
      <c r="BB1099"/>
      <c r="BC1099"/>
      <c r="BD1099"/>
      <c r="BE1099"/>
      <c r="BF1099"/>
      <c r="BG1099"/>
      <c r="BH1099"/>
      <c r="BI1099"/>
      <c r="BJ1099"/>
      <c r="BK1099"/>
      <c r="BL1099"/>
      <c r="BM1099"/>
      <c r="BN1099"/>
      <c r="BO1099"/>
      <c r="BP1099"/>
      <c r="BQ1099"/>
      <c r="BR1099"/>
      <c r="BS1099"/>
      <c r="BT1099"/>
      <c r="BU1099"/>
      <c r="BV1099"/>
      <c r="BW1099"/>
      <c r="BX1099"/>
      <c r="BY1099"/>
      <c r="BZ1099"/>
      <c r="CA1099"/>
      <c r="CB1099"/>
      <c r="CC1099"/>
      <c r="CD1099"/>
      <c r="CE1099"/>
      <c r="CF1099"/>
      <c r="CG1099"/>
      <c r="CH1099"/>
      <c r="CI1099"/>
      <c r="CJ1099"/>
      <c r="CK1099"/>
      <c r="CL1099"/>
      <c r="CN1099"/>
    </row>
    <row r="1100" spans="9:92" x14ac:dyDescent="0.35">
      <c r="I1100"/>
      <c r="J1100"/>
      <c r="R1100"/>
      <c r="S1100"/>
      <c r="T1100"/>
      <c r="U1100"/>
      <c r="V1100"/>
      <c r="W1100"/>
      <c r="X1100"/>
      <c r="Y1100"/>
      <c r="Z1100"/>
      <c r="AA1100"/>
      <c r="AB1100"/>
      <c r="AC1100"/>
      <c r="AD1100"/>
      <c r="AE1100"/>
      <c r="AF1100"/>
      <c r="AG1100"/>
      <c r="AH1100"/>
      <c r="AI1100"/>
      <c r="AJ1100"/>
      <c r="AK1100"/>
      <c r="AL1100"/>
      <c r="AM1100"/>
      <c r="AN1100"/>
      <c r="AO1100"/>
      <c r="AP1100"/>
      <c r="AQ1100"/>
      <c r="AR1100"/>
      <c r="AS1100"/>
      <c r="AT1100"/>
      <c r="AU1100"/>
      <c r="AV1100"/>
      <c r="AW1100"/>
      <c r="AX1100"/>
      <c r="AY1100"/>
      <c r="AZ1100"/>
      <c r="BA1100"/>
      <c r="BB1100"/>
      <c r="BC1100"/>
      <c r="BD1100"/>
      <c r="BE1100"/>
      <c r="BF1100"/>
      <c r="BG1100"/>
      <c r="BH1100"/>
      <c r="BI1100"/>
      <c r="BJ1100"/>
      <c r="BK1100"/>
      <c r="BL1100"/>
      <c r="BM1100"/>
      <c r="BN1100"/>
      <c r="BO1100"/>
      <c r="BP1100"/>
      <c r="BQ1100"/>
      <c r="BR1100"/>
      <c r="BS1100"/>
      <c r="BT1100"/>
      <c r="BU1100"/>
      <c r="BV1100"/>
      <c r="BW1100"/>
      <c r="BX1100"/>
      <c r="BY1100"/>
      <c r="BZ1100"/>
      <c r="CA1100"/>
      <c r="CB1100"/>
      <c r="CC1100"/>
      <c r="CD1100"/>
      <c r="CE1100"/>
      <c r="CF1100"/>
      <c r="CG1100"/>
      <c r="CH1100"/>
      <c r="CI1100"/>
      <c r="CJ1100"/>
      <c r="CK1100"/>
      <c r="CL1100"/>
      <c r="CN1100"/>
    </row>
    <row r="1101" spans="9:92" x14ac:dyDescent="0.35">
      <c r="I1101"/>
      <c r="J1101"/>
      <c r="R1101"/>
      <c r="S1101"/>
      <c r="T1101"/>
      <c r="U1101"/>
      <c r="V1101"/>
      <c r="W1101"/>
      <c r="X1101"/>
      <c r="Y1101"/>
      <c r="Z1101"/>
      <c r="AA1101"/>
      <c r="AB1101"/>
      <c r="AC1101"/>
      <c r="AD1101"/>
      <c r="AE1101"/>
      <c r="AF1101"/>
      <c r="AG1101"/>
      <c r="AH1101"/>
      <c r="AI1101"/>
      <c r="AJ1101"/>
      <c r="AK1101"/>
      <c r="AL1101"/>
      <c r="AM1101"/>
      <c r="AN1101"/>
      <c r="AO1101"/>
      <c r="AP1101"/>
      <c r="AQ1101"/>
      <c r="AR1101"/>
      <c r="AS1101"/>
      <c r="AT1101"/>
      <c r="AU1101"/>
      <c r="AV1101"/>
      <c r="AW1101"/>
      <c r="AX1101"/>
      <c r="AY1101"/>
      <c r="AZ1101"/>
      <c r="BA1101"/>
      <c r="BB1101"/>
      <c r="BC1101"/>
      <c r="BD1101"/>
      <c r="BE1101"/>
      <c r="BF1101"/>
      <c r="BG1101"/>
      <c r="BH1101"/>
      <c r="BI1101"/>
      <c r="BJ1101"/>
      <c r="BK1101"/>
      <c r="BL1101"/>
      <c r="BM1101"/>
      <c r="BN1101"/>
      <c r="BO1101"/>
      <c r="BP1101"/>
      <c r="BQ1101"/>
      <c r="BR1101"/>
      <c r="BS1101"/>
      <c r="BT1101"/>
      <c r="BU1101"/>
      <c r="BV1101"/>
      <c r="BW1101"/>
      <c r="BX1101"/>
      <c r="BY1101"/>
      <c r="BZ1101"/>
      <c r="CA1101"/>
      <c r="CB1101"/>
      <c r="CC1101"/>
      <c r="CD1101"/>
      <c r="CE1101"/>
      <c r="CF1101"/>
      <c r="CG1101"/>
      <c r="CH1101"/>
      <c r="CI1101"/>
      <c r="CJ1101"/>
      <c r="CK1101"/>
      <c r="CL1101"/>
      <c r="CN1101"/>
    </row>
    <row r="1102" spans="9:92" x14ac:dyDescent="0.35">
      <c r="I1102"/>
      <c r="J1102"/>
      <c r="R1102"/>
      <c r="S1102"/>
      <c r="T1102"/>
      <c r="U1102"/>
      <c r="V1102"/>
      <c r="W1102"/>
      <c r="X1102"/>
      <c r="Y1102"/>
      <c r="Z1102"/>
      <c r="AA1102"/>
      <c r="AB1102"/>
      <c r="AC1102"/>
      <c r="AD1102"/>
      <c r="AE1102"/>
      <c r="AF1102"/>
      <c r="AG1102"/>
      <c r="AH1102"/>
      <c r="AI1102"/>
      <c r="AJ1102"/>
      <c r="AK1102"/>
      <c r="AL1102"/>
      <c r="AM1102"/>
      <c r="AN1102"/>
      <c r="AO1102"/>
      <c r="AP1102"/>
      <c r="AQ1102"/>
      <c r="AR1102"/>
      <c r="AS1102"/>
      <c r="AT1102"/>
      <c r="AU1102"/>
      <c r="AV1102"/>
      <c r="AW1102"/>
      <c r="AX1102"/>
      <c r="AY1102"/>
      <c r="AZ1102"/>
      <c r="BA1102"/>
      <c r="BB1102"/>
      <c r="BC1102"/>
      <c r="BD1102"/>
      <c r="BE1102"/>
      <c r="BF1102"/>
      <c r="BG1102"/>
      <c r="BH1102"/>
      <c r="BI1102"/>
      <c r="BJ1102"/>
      <c r="BK1102"/>
      <c r="BL1102"/>
      <c r="BM1102"/>
      <c r="BN1102"/>
      <c r="BO1102"/>
      <c r="BP1102"/>
      <c r="BQ1102"/>
      <c r="BR1102"/>
      <c r="BS1102"/>
      <c r="BT1102"/>
      <c r="BU1102"/>
      <c r="BV1102"/>
      <c r="BW1102"/>
      <c r="BX1102"/>
      <c r="BY1102"/>
      <c r="BZ1102"/>
      <c r="CA1102"/>
      <c r="CB1102"/>
      <c r="CC1102"/>
      <c r="CD1102"/>
      <c r="CE1102"/>
      <c r="CF1102"/>
      <c r="CG1102"/>
      <c r="CH1102"/>
      <c r="CI1102"/>
      <c r="CJ1102"/>
      <c r="CK1102"/>
      <c r="CL1102"/>
      <c r="CN1102"/>
    </row>
    <row r="1103" spans="9:92" x14ac:dyDescent="0.35">
      <c r="I1103"/>
      <c r="J1103"/>
      <c r="R1103"/>
      <c r="S1103"/>
      <c r="T1103"/>
      <c r="U1103"/>
      <c r="V1103"/>
      <c r="W1103"/>
      <c r="X1103"/>
      <c r="Y1103"/>
      <c r="Z1103"/>
      <c r="AA1103"/>
      <c r="AB1103"/>
      <c r="AC1103"/>
      <c r="AD1103"/>
      <c r="AE1103"/>
      <c r="AF1103"/>
      <c r="AG1103"/>
      <c r="AH1103"/>
      <c r="AI1103"/>
      <c r="AJ1103"/>
      <c r="AK1103"/>
      <c r="AL1103"/>
      <c r="AM1103"/>
      <c r="AN1103"/>
      <c r="AO1103"/>
      <c r="AP1103"/>
      <c r="AQ1103"/>
      <c r="AR1103"/>
      <c r="AS1103"/>
      <c r="AT1103"/>
      <c r="AU1103"/>
      <c r="AV1103"/>
      <c r="AW1103"/>
      <c r="AX1103"/>
      <c r="AY1103"/>
      <c r="AZ1103"/>
      <c r="BA1103"/>
      <c r="BB1103"/>
      <c r="BC1103"/>
      <c r="BD1103"/>
      <c r="BE1103"/>
      <c r="BF1103"/>
      <c r="BG1103"/>
      <c r="BH1103"/>
      <c r="BI1103"/>
      <c r="BJ1103"/>
      <c r="BK1103"/>
      <c r="BL1103"/>
      <c r="BM1103"/>
      <c r="BN1103"/>
      <c r="BO1103"/>
      <c r="BP1103"/>
      <c r="BQ1103"/>
      <c r="BR1103"/>
      <c r="BS1103"/>
      <c r="BT1103"/>
      <c r="BU1103"/>
      <c r="BV1103"/>
      <c r="BW1103"/>
      <c r="BX1103"/>
      <c r="BY1103"/>
      <c r="BZ1103"/>
      <c r="CA1103"/>
      <c r="CB1103"/>
      <c r="CC1103"/>
      <c r="CD1103"/>
      <c r="CE1103"/>
      <c r="CF1103"/>
      <c r="CG1103"/>
      <c r="CH1103"/>
      <c r="CI1103"/>
      <c r="CJ1103"/>
      <c r="CK1103"/>
      <c r="CL1103"/>
      <c r="CN1103"/>
    </row>
    <row r="1104" spans="9:92" x14ac:dyDescent="0.35">
      <c r="I1104"/>
      <c r="J1104"/>
      <c r="R1104"/>
      <c r="S1104"/>
      <c r="T1104"/>
      <c r="U1104"/>
      <c r="V1104"/>
      <c r="W1104"/>
      <c r="X1104"/>
      <c r="Y1104"/>
      <c r="Z1104"/>
      <c r="AA1104"/>
      <c r="AB1104"/>
      <c r="AC1104"/>
      <c r="AD1104"/>
      <c r="AE1104"/>
      <c r="AF1104"/>
      <c r="AG1104"/>
      <c r="AH1104"/>
      <c r="AI1104"/>
      <c r="AJ1104"/>
      <c r="AK1104"/>
      <c r="AL1104"/>
      <c r="AM1104"/>
      <c r="AN1104"/>
      <c r="AO1104"/>
      <c r="AP1104"/>
      <c r="AQ1104"/>
      <c r="AR1104"/>
      <c r="AS1104"/>
      <c r="AT1104"/>
      <c r="AU1104"/>
      <c r="AV1104"/>
      <c r="AW1104"/>
      <c r="AX1104"/>
      <c r="AY1104"/>
      <c r="AZ1104"/>
      <c r="BA1104"/>
      <c r="BB1104"/>
      <c r="BC1104"/>
      <c r="BD1104"/>
      <c r="BE1104"/>
      <c r="BF1104"/>
      <c r="BG1104"/>
      <c r="BH1104"/>
      <c r="BI1104"/>
      <c r="BJ1104"/>
      <c r="BK1104"/>
      <c r="BL1104"/>
      <c r="BM1104"/>
      <c r="BN1104"/>
      <c r="BO1104"/>
      <c r="BP1104"/>
      <c r="BQ1104"/>
      <c r="BR1104"/>
      <c r="BS1104"/>
      <c r="BT1104"/>
      <c r="BU1104"/>
      <c r="BV1104"/>
      <c r="BW1104"/>
      <c r="BX1104"/>
      <c r="BY1104"/>
      <c r="BZ1104"/>
      <c r="CA1104"/>
      <c r="CB1104"/>
      <c r="CC1104"/>
      <c r="CD1104"/>
      <c r="CE1104"/>
      <c r="CF1104"/>
      <c r="CG1104"/>
      <c r="CH1104"/>
      <c r="CI1104"/>
      <c r="CJ1104"/>
      <c r="CK1104"/>
      <c r="CL1104"/>
      <c r="CN1104"/>
    </row>
    <row r="1105" spans="9:92" x14ac:dyDescent="0.35">
      <c r="I1105"/>
      <c r="J1105"/>
      <c r="R1105"/>
      <c r="S1105"/>
      <c r="T1105"/>
      <c r="U1105"/>
      <c r="V1105"/>
      <c r="W1105"/>
      <c r="X1105"/>
      <c r="Y1105"/>
      <c r="Z1105"/>
      <c r="AA1105"/>
      <c r="AB1105"/>
      <c r="AC1105"/>
      <c r="AD1105"/>
      <c r="AE1105"/>
      <c r="AF1105"/>
      <c r="AG1105"/>
      <c r="AH1105"/>
      <c r="AI1105"/>
      <c r="AJ1105"/>
      <c r="AK1105"/>
      <c r="AL1105"/>
      <c r="AM1105"/>
      <c r="AN1105"/>
      <c r="AO1105"/>
      <c r="AP1105"/>
      <c r="AQ1105"/>
      <c r="AR1105"/>
      <c r="AS1105"/>
      <c r="AT1105"/>
      <c r="AU1105"/>
      <c r="AV1105"/>
      <c r="AW1105"/>
      <c r="AX1105"/>
      <c r="AY1105"/>
      <c r="AZ1105"/>
      <c r="BA1105"/>
      <c r="BB1105"/>
      <c r="BC1105"/>
      <c r="BD1105"/>
      <c r="BE1105"/>
      <c r="BF1105"/>
      <c r="BG1105"/>
      <c r="BH1105"/>
      <c r="BI1105"/>
      <c r="BJ1105"/>
      <c r="BK1105"/>
      <c r="BL1105"/>
      <c r="BM1105"/>
      <c r="BN1105"/>
      <c r="BO1105"/>
      <c r="BP1105"/>
      <c r="BQ1105"/>
      <c r="BR1105"/>
      <c r="BS1105"/>
      <c r="BT1105"/>
      <c r="BU1105"/>
      <c r="BV1105"/>
      <c r="BW1105"/>
      <c r="BX1105"/>
      <c r="BY1105"/>
      <c r="BZ1105"/>
      <c r="CA1105"/>
      <c r="CB1105"/>
      <c r="CC1105"/>
      <c r="CD1105"/>
      <c r="CE1105"/>
      <c r="CF1105"/>
      <c r="CG1105"/>
      <c r="CH1105"/>
      <c r="CI1105"/>
      <c r="CJ1105"/>
      <c r="CK1105"/>
      <c r="CL1105"/>
      <c r="CN1105"/>
    </row>
    <row r="1106" spans="9:92" x14ac:dyDescent="0.35">
      <c r="I1106"/>
      <c r="J1106"/>
      <c r="R1106"/>
      <c r="S1106"/>
      <c r="T1106"/>
      <c r="U1106"/>
      <c r="V1106"/>
      <c r="W1106"/>
      <c r="X1106"/>
      <c r="Y1106"/>
      <c r="Z1106"/>
      <c r="AA1106"/>
      <c r="AB1106"/>
      <c r="AC1106"/>
      <c r="AD1106"/>
      <c r="AE1106"/>
      <c r="AF1106"/>
      <c r="AG1106"/>
      <c r="AH1106"/>
      <c r="AI1106"/>
      <c r="AJ1106"/>
      <c r="AK1106"/>
      <c r="AL1106"/>
      <c r="AM1106"/>
      <c r="AN1106"/>
      <c r="AO1106"/>
      <c r="AP1106"/>
      <c r="AQ1106"/>
      <c r="AR1106"/>
      <c r="AS1106"/>
      <c r="AT1106"/>
      <c r="AU1106"/>
      <c r="AV1106"/>
      <c r="AW1106"/>
      <c r="AX1106"/>
      <c r="AY1106"/>
      <c r="AZ1106"/>
      <c r="BA1106"/>
      <c r="BB1106"/>
      <c r="BC1106"/>
      <c r="BD1106"/>
      <c r="BE1106"/>
      <c r="BF1106"/>
      <c r="BG1106"/>
      <c r="BH1106"/>
      <c r="BI1106"/>
      <c r="BJ1106"/>
      <c r="BK1106"/>
      <c r="BL1106"/>
      <c r="BM1106"/>
      <c r="BN1106"/>
      <c r="BO1106"/>
      <c r="BP1106"/>
      <c r="BQ1106"/>
      <c r="BR1106"/>
      <c r="BS1106"/>
      <c r="BT1106"/>
      <c r="BU1106"/>
      <c r="BV1106"/>
      <c r="BW1106"/>
      <c r="BX1106"/>
      <c r="BY1106"/>
      <c r="BZ1106"/>
      <c r="CA1106"/>
      <c r="CB1106"/>
      <c r="CC1106"/>
      <c r="CD1106"/>
      <c r="CE1106"/>
      <c r="CF1106"/>
      <c r="CG1106"/>
      <c r="CH1106"/>
      <c r="CI1106"/>
      <c r="CJ1106"/>
      <c r="CK1106"/>
      <c r="CL1106"/>
      <c r="CN1106"/>
    </row>
    <row r="1107" spans="9:92" x14ac:dyDescent="0.35">
      <c r="I1107"/>
      <c r="J1107"/>
      <c r="R1107"/>
      <c r="S1107"/>
      <c r="T1107"/>
      <c r="U1107"/>
      <c r="V1107"/>
      <c r="W1107"/>
      <c r="X1107"/>
      <c r="Y1107"/>
      <c r="Z1107"/>
      <c r="AA1107"/>
      <c r="AB1107"/>
      <c r="AC1107"/>
      <c r="AD1107"/>
      <c r="AE1107"/>
      <c r="AF1107"/>
      <c r="AG1107"/>
      <c r="AH1107"/>
      <c r="AI1107"/>
      <c r="AJ1107"/>
      <c r="AK1107"/>
      <c r="AL1107"/>
      <c r="AM1107"/>
      <c r="AN1107"/>
      <c r="AO1107"/>
      <c r="AP1107"/>
      <c r="AQ1107"/>
      <c r="AR1107"/>
      <c r="AS1107"/>
      <c r="AT1107"/>
      <c r="AU1107"/>
      <c r="AV1107"/>
      <c r="AW1107"/>
      <c r="AX1107"/>
      <c r="AY1107"/>
      <c r="AZ1107"/>
      <c r="BA1107"/>
      <c r="BB1107"/>
      <c r="BC1107"/>
      <c r="BD1107"/>
      <c r="BE1107"/>
      <c r="BF1107"/>
      <c r="BG1107"/>
      <c r="BH1107"/>
      <c r="BI1107"/>
      <c r="BJ1107"/>
      <c r="BK1107"/>
      <c r="BL1107"/>
      <c r="BM1107"/>
      <c r="BN1107"/>
      <c r="BO1107"/>
      <c r="BP1107"/>
      <c r="BQ1107"/>
      <c r="BR1107"/>
      <c r="BS1107"/>
      <c r="BT1107"/>
      <c r="BU1107"/>
      <c r="BV1107"/>
      <c r="BW1107"/>
      <c r="BX1107"/>
      <c r="BY1107"/>
      <c r="BZ1107"/>
      <c r="CA1107"/>
      <c r="CB1107"/>
      <c r="CC1107"/>
      <c r="CD1107"/>
      <c r="CE1107"/>
      <c r="CF1107"/>
      <c r="CG1107"/>
      <c r="CH1107"/>
      <c r="CI1107"/>
      <c r="CJ1107"/>
      <c r="CK1107"/>
      <c r="CL1107"/>
      <c r="CN1107"/>
    </row>
    <row r="1108" spans="9:92" x14ac:dyDescent="0.35">
      <c r="I1108"/>
      <c r="J1108"/>
      <c r="R1108"/>
      <c r="S1108"/>
      <c r="T1108"/>
      <c r="U1108"/>
      <c r="V1108"/>
      <c r="W1108"/>
      <c r="X1108"/>
      <c r="Y1108"/>
      <c r="Z1108"/>
      <c r="AA1108"/>
      <c r="AB1108"/>
      <c r="AC1108"/>
      <c r="AD1108"/>
      <c r="AE1108"/>
      <c r="AF1108"/>
      <c r="AG1108"/>
      <c r="AH1108"/>
      <c r="AI1108"/>
      <c r="AJ1108"/>
      <c r="AK1108"/>
      <c r="AL1108"/>
      <c r="AM1108"/>
      <c r="AN1108"/>
      <c r="AO1108"/>
      <c r="AP1108"/>
      <c r="AQ1108"/>
      <c r="AR1108"/>
      <c r="AS1108"/>
      <c r="AT1108"/>
      <c r="AU1108"/>
      <c r="AV1108"/>
      <c r="AW1108"/>
      <c r="AX1108"/>
      <c r="AY1108"/>
      <c r="AZ1108"/>
      <c r="BA1108"/>
      <c r="BB1108"/>
      <c r="BC1108"/>
      <c r="BD1108"/>
      <c r="BE1108"/>
      <c r="BF1108"/>
      <c r="BG1108"/>
      <c r="BH1108"/>
      <c r="BI1108"/>
      <c r="BJ1108"/>
      <c r="BK1108"/>
      <c r="BL1108"/>
      <c r="BM1108"/>
      <c r="BN1108"/>
      <c r="BO1108"/>
      <c r="BP1108"/>
      <c r="BQ1108"/>
      <c r="BR1108"/>
      <c r="BS1108"/>
      <c r="BT1108"/>
      <c r="BU1108"/>
      <c r="BV1108"/>
      <c r="BW1108"/>
      <c r="BX1108"/>
      <c r="BY1108"/>
      <c r="BZ1108"/>
      <c r="CA1108"/>
      <c r="CB1108"/>
      <c r="CC1108"/>
      <c r="CD1108"/>
      <c r="CE1108"/>
      <c r="CF1108"/>
      <c r="CG1108"/>
      <c r="CH1108"/>
      <c r="CI1108"/>
      <c r="CJ1108"/>
      <c r="CK1108"/>
      <c r="CL1108"/>
      <c r="CN1108"/>
    </row>
    <row r="1109" spans="9:92" x14ac:dyDescent="0.35">
      <c r="I1109"/>
      <c r="J1109"/>
      <c r="R1109"/>
      <c r="S1109"/>
      <c r="T1109"/>
      <c r="U1109"/>
      <c r="V1109"/>
      <c r="W1109"/>
      <c r="X1109"/>
      <c r="Y1109"/>
      <c r="Z1109"/>
      <c r="AA1109"/>
      <c r="AB1109"/>
      <c r="AC1109"/>
      <c r="AD1109"/>
      <c r="AE1109"/>
      <c r="AF1109"/>
      <c r="AG1109"/>
      <c r="AH1109"/>
      <c r="AI1109"/>
      <c r="AJ1109"/>
      <c r="AK1109"/>
      <c r="AL1109"/>
      <c r="AM1109"/>
      <c r="AN1109"/>
      <c r="AO1109"/>
      <c r="AP1109"/>
      <c r="AQ1109"/>
      <c r="AR1109"/>
      <c r="AS1109"/>
      <c r="AT1109"/>
      <c r="AU1109"/>
      <c r="AV1109"/>
      <c r="AW1109"/>
      <c r="AX1109"/>
      <c r="AY1109"/>
      <c r="AZ1109"/>
      <c r="BA1109"/>
      <c r="BB1109"/>
      <c r="BC1109"/>
      <c r="BD1109"/>
      <c r="BE1109"/>
      <c r="BF1109"/>
      <c r="BG1109"/>
      <c r="BH1109"/>
      <c r="BI1109"/>
      <c r="BJ1109"/>
      <c r="BK1109"/>
      <c r="BL1109"/>
      <c r="BM1109"/>
      <c r="BN1109"/>
      <c r="BO1109"/>
      <c r="BP1109"/>
      <c r="BQ1109"/>
      <c r="BR1109"/>
      <c r="BS1109"/>
      <c r="BT1109"/>
      <c r="BU1109"/>
      <c r="BV1109"/>
      <c r="BW1109"/>
      <c r="BX1109"/>
      <c r="BY1109"/>
      <c r="BZ1109"/>
      <c r="CA1109"/>
      <c r="CB1109"/>
      <c r="CC1109"/>
      <c r="CD1109"/>
      <c r="CE1109"/>
      <c r="CF1109"/>
      <c r="CG1109"/>
      <c r="CH1109"/>
      <c r="CI1109"/>
      <c r="CJ1109"/>
      <c r="CK1109"/>
      <c r="CL1109"/>
      <c r="CN1109"/>
    </row>
    <row r="1110" spans="9:92" x14ac:dyDescent="0.35">
      <c r="I1110"/>
      <c r="J1110"/>
      <c r="R1110"/>
      <c r="S1110"/>
      <c r="T1110"/>
      <c r="U1110"/>
      <c r="V1110"/>
      <c r="W1110"/>
      <c r="X1110"/>
      <c r="Y1110"/>
      <c r="Z1110"/>
      <c r="AA1110"/>
      <c r="AB1110"/>
      <c r="AC1110"/>
      <c r="AD1110"/>
      <c r="AE1110"/>
      <c r="AF1110"/>
      <c r="AG1110"/>
      <c r="AH1110"/>
      <c r="AI1110"/>
      <c r="AJ1110"/>
      <c r="AK1110"/>
      <c r="AL1110"/>
      <c r="AM1110"/>
      <c r="AN1110"/>
      <c r="AO1110"/>
      <c r="AP1110"/>
      <c r="AQ1110"/>
      <c r="AR1110"/>
      <c r="AS1110"/>
      <c r="AT1110"/>
      <c r="AU1110"/>
      <c r="AV1110"/>
      <c r="AW1110"/>
      <c r="AX1110"/>
      <c r="AY1110"/>
      <c r="AZ1110"/>
      <c r="BA1110"/>
      <c r="BB1110"/>
      <c r="BC1110"/>
      <c r="BD1110"/>
      <c r="BE1110"/>
      <c r="BF1110"/>
      <c r="BG1110"/>
      <c r="BH1110"/>
      <c r="BI1110"/>
      <c r="BJ1110"/>
      <c r="BK1110"/>
      <c r="BL1110"/>
      <c r="BM1110"/>
      <c r="BN1110"/>
      <c r="BO1110"/>
      <c r="BP1110"/>
      <c r="BQ1110"/>
      <c r="BR1110"/>
      <c r="BS1110"/>
      <c r="BT1110"/>
      <c r="BU1110"/>
      <c r="BV1110"/>
      <c r="BW1110"/>
      <c r="BX1110"/>
      <c r="BY1110"/>
      <c r="BZ1110"/>
      <c r="CA1110"/>
      <c r="CB1110"/>
      <c r="CC1110"/>
      <c r="CD1110"/>
      <c r="CE1110"/>
      <c r="CF1110"/>
      <c r="CG1110"/>
      <c r="CH1110"/>
      <c r="CI1110"/>
      <c r="CJ1110"/>
      <c r="CK1110"/>
      <c r="CL1110"/>
      <c r="CN1110"/>
    </row>
    <row r="1111" spans="9:92" x14ac:dyDescent="0.35">
      <c r="I1111"/>
      <c r="J1111"/>
      <c r="R1111"/>
      <c r="S1111"/>
      <c r="T1111"/>
      <c r="U1111"/>
      <c r="V1111"/>
      <c r="W1111"/>
      <c r="X1111"/>
      <c r="Y1111"/>
      <c r="Z1111"/>
      <c r="AA1111"/>
      <c r="AB1111"/>
      <c r="AC1111"/>
      <c r="AD1111"/>
      <c r="AE1111"/>
      <c r="AF1111"/>
      <c r="AG1111"/>
      <c r="AH1111"/>
      <c r="AI1111"/>
      <c r="AJ1111"/>
      <c r="AK1111"/>
      <c r="AL1111"/>
      <c r="AM1111"/>
      <c r="AN1111"/>
      <c r="AO1111"/>
      <c r="AP1111"/>
      <c r="AQ1111"/>
      <c r="AR1111"/>
      <c r="AS1111"/>
      <c r="AT1111"/>
      <c r="AU1111"/>
      <c r="AV1111"/>
      <c r="AW1111"/>
      <c r="AX1111"/>
      <c r="AY1111"/>
      <c r="AZ1111"/>
      <c r="BA1111"/>
      <c r="BB1111"/>
      <c r="BC1111"/>
      <c r="BD1111"/>
      <c r="BE1111"/>
      <c r="BF1111"/>
      <c r="BG1111"/>
      <c r="BH1111"/>
      <c r="BI1111"/>
      <c r="BJ1111"/>
      <c r="BK1111"/>
      <c r="BL1111"/>
      <c r="BM1111"/>
      <c r="BN1111"/>
      <c r="BO1111"/>
      <c r="BP1111"/>
      <c r="BQ1111"/>
      <c r="BR1111"/>
      <c r="BS1111"/>
      <c r="BT1111"/>
      <c r="BU1111"/>
      <c r="BV1111"/>
      <c r="BW1111"/>
      <c r="BX1111"/>
      <c r="BY1111"/>
      <c r="BZ1111"/>
      <c r="CA1111"/>
      <c r="CB1111"/>
      <c r="CC1111"/>
      <c r="CD1111"/>
      <c r="CE1111"/>
      <c r="CF1111"/>
      <c r="CG1111"/>
      <c r="CH1111"/>
      <c r="CI1111"/>
      <c r="CJ1111"/>
      <c r="CK1111"/>
      <c r="CL1111"/>
      <c r="CN1111"/>
    </row>
    <row r="1112" spans="9:92" x14ac:dyDescent="0.35">
      <c r="I1112"/>
      <c r="J1112"/>
      <c r="R1112"/>
      <c r="S1112"/>
      <c r="T1112"/>
      <c r="U1112"/>
      <c r="V1112"/>
      <c r="W1112"/>
      <c r="X1112"/>
      <c r="Y1112"/>
      <c r="Z1112"/>
      <c r="AA1112"/>
      <c r="AB1112"/>
      <c r="AC1112"/>
      <c r="AD1112"/>
      <c r="AE1112"/>
      <c r="AF1112"/>
      <c r="AG1112"/>
      <c r="AH1112"/>
      <c r="AI1112"/>
      <c r="AJ1112"/>
      <c r="AK1112"/>
      <c r="AL1112"/>
      <c r="AM1112"/>
      <c r="AN1112"/>
      <c r="AO1112"/>
      <c r="AP1112"/>
      <c r="AQ1112"/>
      <c r="AR1112"/>
      <c r="AS1112"/>
      <c r="AT1112"/>
      <c r="AU1112"/>
      <c r="AV1112"/>
      <c r="AW1112"/>
      <c r="AX1112"/>
      <c r="AY1112"/>
      <c r="AZ1112"/>
      <c r="BA1112"/>
      <c r="BB1112"/>
      <c r="BC1112"/>
      <c r="BD1112"/>
      <c r="BE1112"/>
      <c r="BF1112"/>
      <c r="BG1112"/>
      <c r="BH1112"/>
      <c r="BI1112"/>
      <c r="BJ1112"/>
      <c r="BK1112"/>
      <c r="BL1112"/>
      <c r="BM1112"/>
      <c r="BN1112"/>
      <c r="BO1112"/>
      <c r="BP1112"/>
      <c r="BQ1112"/>
      <c r="BR1112"/>
      <c r="BS1112"/>
      <c r="BT1112"/>
      <c r="BU1112"/>
      <c r="BV1112"/>
      <c r="BW1112"/>
      <c r="BX1112"/>
      <c r="BY1112"/>
      <c r="BZ1112"/>
      <c r="CA1112"/>
      <c r="CB1112"/>
      <c r="CC1112"/>
      <c r="CD1112"/>
      <c r="CE1112"/>
      <c r="CF1112"/>
      <c r="CG1112"/>
      <c r="CH1112"/>
      <c r="CI1112"/>
      <c r="CJ1112"/>
      <c r="CK1112"/>
      <c r="CL1112"/>
      <c r="CN1112"/>
    </row>
    <row r="1113" spans="9:92" x14ac:dyDescent="0.35">
      <c r="I1113"/>
      <c r="J1113"/>
      <c r="R1113"/>
      <c r="S1113"/>
      <c r="T1113"/>
      <c r="U1113"/>
      <c r="V1113"/>
      <c r="W1113"/>
      <c r="X1113"/>
      <c r="Y1113"/>
      <c r="Z1113"/>
      <c r="AA1113"/>
      <c r="AB1113"/>
      <c r="AC1113"/>
      <c r="AD1113"/>
      <c r="AE1113"/>
      <c r="AF1113"/>
      <c r="AG1113"/>
      <c r="AH1113"/>
      <c r="AI1113"/>
      <c r="AJ1113"/>
      <c r="AK1113"/>
      <c r="AL1113"/>
      <c r="AM1113"/>
      <c r="AN1113"/>
      <c r="AO1113"/>
      <c r="AP1113"/>
      <c r="AQ1113"/>
      <c r="AR1113"/>
      <c r="AS1113"/>
      <c r="AT1113"/>
      <c r="AU1113"/>
      <c r="AV1113"/>
      <c r="AW1113"/>
      <c r="AX1113"/>
      <c r="AY1113"/>
      <c r="AZ1113"/>
      <c r="BA1113"/>
      <c r="BB1113"/>
      <c r="BC1113"/>
      <c r="BD1113"/>
      <c r="BE1113"/>
      <c r="BF1113"/>
      <c r="BG1113"/>
      <c r="BH1113"/>
      <c r="BI1113"/>
      <c r="BJ1113"/>
      <c r="BK1113"/>
      <c r="BL1113"/>
      <c r="BM1113"/>
      <c r="BN1113"/>
      <c r="BO1113"/>
      <c r="BP1113"/>
      <c r="BQ1113"/>
      <c r="BR1113"/>
      <c r="BS1113"/>
      <c r="BT1113"/>
      <c r="BU1113"/>
      <c r="BV1113"/>
      <c r="BW1113"/>
      <c r="BX1113"/>
      <c r="BY1113"/>
      <c r="BZ1113"/>
      <c r="CA1113"/>
      <c r="CB1113"/>
      <c r="CC1113"/>
      <c r="CD1113"/>
      <c r="CE1113"/>
      <c r="CF1113"/>
      <c r="CG1113"/>
      <c r="CH1113"/>
      <c r="CI1113"/>
      <c r="CJ1113"/>
      <c r="CK1113"/>
      <c r="CL1113"/>
      <c r="CN1113"/>
    </row>
    <row r="1114" spans="9:92" x14ac:dyDescent="0.35">
      <c r="I1114"/>
      <c r="J1114"/>
      <c r="R1114"/>
      <c r="S1114"/>
      <c r="T1114"/>
      <c r="U1114"/>
      <c r="V1114"/>
      <c r="W1114"/>
      <c r="X1114"/>
      <c r="Y1114"/>
      <c r="Z1114"/>
      <c r="AA1114"/>
      <c r="AB1114"/>
      <c r="AC1114"/>
      <c r="AD1114"/>
      <c r="AE1114"/>
      <c r="AF1114"/>
      <c r="AG1114"/>
      <c r="AH1114"/>
      <c r="AI1114"/>
      <c r="AJ1114"/>
      <c r="AK1114"/>
      <c r="AL1114"/>
      <c r="AM1114"/>
      <c r="AN1114"/>
      <c r="AO1114"/>
      <c r="AP1114"/>
      <c r="AQ1114"/>
      <c r="AR1114"/>
      <c r="AS1114"/>
      <c r="AT1114"/>
      <c r="AU1114"/>
      <c r="AV1114"/>
      <c r="AW1114"/>
      <c r="AX1114"/>
      <c r="AY1114"/>
      <c r="AZ1114"/>
      <c r="BA1114"/>
      <c r="BB1114"/>
      <c r="BC1114"/>
      <c r="BD1114"/>
      <c r="BE1114"/>
      <c r="BF1114"/>
      <c r="BG1114"/>
      <c r="BH1114"/>
      <c r="BI1114"/>
      <c r="BJ1114"/>
      <c r="BK1114"/>
      <c r="BL1114"/>
      <c r="BM1114"/>
      <c r="BN1114"/>
      <c r="BO1114"/>
      <c r="BP1114"/>
      <c r="BQ1114"/>
      <c r="BR1114"/>
      <c r="BS1114"/>
      <c r="BT1114"/>
      <c r="BU1114"/>
      <c r="BV1114"/>
      <c r="BW1114"/>
      <c r="BX1114"/>
      <c r="BY1114"/>
      <c r="BZ1114"/>
      <c r="CA1114"/>
      <c r="CB1114"/>
      <c r="CC1114"/>
      <c r="CD1114"/>
      <c r="CE1114"/>
      <c r="CF1114"/>
      <c r="CG1114"/>
      <c r="CH1114"/>
      <c r="CI1114"/>
      <c r="CJ1114"/>
      <c r="CK1114"/>
      <c r="CL1114"/>
      <c r="CN1114"/>
    </row>
    <row r="1115" spans="9:92" x14ac:dyDescent="0.35">
      <c r="I1115"/>
      <c r="J1115"/>
      <c r="R1115"/>
      <c r="S1115"/>
      <c r="T1115"/>
      <c r="U1115"/>
      <c r="V1115"/>
      <c r="W1115"/>
      <c r="X1115"/>
      <c r="Y1115"/>
      <c r="Z1115"/>
      <c r="AA1115"/>
      <c r="AB1115"/>
      <c r="AC1115"/>
      <c r="AD1115"/>
      <c r="AE1115"/>
      <c r="AF1115"/>
      <c r="AG1115"/>
      <c r="AH1115"/>
      <c r="AI1115"/>
      <c r="AJ1115"/>
      <c r="AK1115"/>
      <c r="AL1115"/>
      <c r="AM1115"/>
      <c r="AN1115"/>
      <c r="AO1115"/>
      <c r="AP1115"/>
      <c r="AQ1115"/>
      <c r="AR1115"/>
      <c r="AS1115"/>
      <c r="AT1115"/>
      <c r="AU1115"/>
      <c r="AV1115"/>
      <c r="AW1115"/>
      <c r="AX1115"/>
      <c r="AY1115"/>
      <c r="AZ1115"/>
      <c r="BA1115"/>
      <c r="BB1115"/>
      <c r="BC1115"/>
      <c r="BD1115"/>
      <c r="BE1115"/>
      <c r="BF1115"/>
      <c r="BG1115"/>
      <c r="BH1115"/>
      <c r="BI1115"/>
      <c r="BJ1115"/>
      <c r="BK1115"/>
      <c r="BL1115"/>
      <c r="BM1115"/>
      <c r="BN1115"/>
      <c r="BO1115"/>
      <c r="BP1115"/>
      <c r="BQ1115"/>
      <c r="BR1115"/>
      <c r="BS1115"/>
      <c r="BT1115"/>
      <c r="BU1115"/>
      <c r="BV1115"/>
      <c r="BW1115"/>
      <c r="BX1115"/>
      <c r="BY1115"/>
      <c r="BZ1115"/>
      <c r="CA1115"/>
      <c r="CB1115"/>
      <c r="CC1115"/>
      <c r="CD1115"/>
      <c r="CE1115"/>
      <c r="CF1115"/>
      <c r="CG1115"/>
      <c r="CH1115"/>
      <c r="CI1115"/>
      <c r="CJ1115"/>
      <c r="CK1115"/>
      <c r="CL1115"/>
      <c r="CN1115"/>
    </row>
    <row r="1116" spans="9:92" x14ac:dyDescent="0.35">
      <c r="I1116"/>
      <c r="J1116"/>
      <c r="R1116"/>
      <c r="S1116"/>
      <c r="T1116"/>
      <c r="U1116"/>
      <c r="V1116"/>
      <c r="W1116"/>
      <c r="X1116"/>
      <c r="Y1116"/>
      <c r="Z1116"/>
      <c r="AA1116"/>
      <c r="AB1116"/>
      <c r="AC1116"/>
      <c r="AD1116"/>
      <c r="AE1116"/>
      <c r="AF1116"/>
      <c r="AG1116"/>
      <c r="AH1116"/>
      <c r="AI1116"/>
      <c r="AJ1116"/>
      <c r="AK1116"/>
      <c r="AL1116"/>
      <c r="AM1116"/>
      <c r="AN1116"/>
      <c r="AO1116"/>
      <c r="AP1116"/>
      <c r="AQ1116"/>
      <c r="AR1116"/>
      <c r="AS1116"/>
      <c r="AT1116"/>
      <c r="AU1116"/>
      <c r="AV1116"/>
      <c r="AW1116"/>
      <c r="AX1116"/>
      <c r="AY1116"/>
      <c r="AZ1116"/>
      <c r="BA1116"/>
      <c r="BB1116"/>
      <c r="BC1116"/>
      <c r="BD1116"/>
      <c r="BE1116"/>
      <c r="BF1116"/>
      <c r="BG1116"/>
      <c r="BH1116"/>
      <c r="BI1116"/>
      <c r="BJ1116"/>
      <c r="BK1116"/>
      <c r="BL1116"/>
      <c r="BM1116"/>
      <c r="BN1116"/>
      <c r="BO1116"/>
      <c r="BP1116"/>
      <c r="BQ1116"/>
      <c r="BR1116"/>
      <c r="BS1116"/>
      <c r="BT1116"/>
      <c r="BU1116"/>
      <c r="BV1116"/>
      <c r="BW1116"/>
      <c r="BX1116"/>
      <c r="BY1116"/>
      <c r="BZ1116"/>
      <c r="CA1116"/>
      <c r="CB1116"/>
      <c r="CC1116"/>
      <c r="CD1116"/>
      <c r="CE1116"/>
      <c r="CF1116"/>
      <c r="CG1116"/>
      <c r="CH1116"/>
      <c r="CI1116"/>
      <c r="CJ1116"/>
      <c r="CK1116"/>
      <c r="CL1116"/>
      <c r="CN1116"/>
    </row>
    <row r="1117" spans="9:92" x14ac:dyDescent="0.35">
      <c r="I1117"/>
      <c r="J1117"/>
      <c r="R1117"/>
      <c r="S1117"/>
      <c r="T1117"/>
      <c r="U1117"/>
      <c r="V1117"/>
      <c r="W1117"/>
      <c r="X1117"/>
      <c r="Y1117"/>
      <c r="Z1117"/>
      <c r="AA1117"/>
      <c r="AB1117"/>
      <c r="AC1117"/>
      <c r="AD1117"/>
      <c r="AE1117"/>
      <c r="AF1117"/>
      <c r="AG1117"/>
      <c r="AH1117"/>
      <c r="AI1117"/>
      <c r="AJ1117"/>
      <c r="AK1117"/>
      <c r="AL1117"/>
      <c r="AM1117"/>
      <c r="AN1117"/>
      <c r="AO1117"/>
      <c r="AP1117"/>
      <c r="AQ1117"/>
      <c r="AR1117"/>
      <c r="AS1117"/>
      <c r="AT1117"/>
      <c r="AU1117"/>
      <c r="AV1117"/>
      <c r="AW1117"/>
      <c r="AX1117"/>
      <c r="AY1117"/>
      <c r="AZ1117"/>
      <c r="BA1117"/>
      <c r="BB1117"/>
      <c r="BC1117"/>
      <c r="BD1117"/>
      <c r="BE1117"/>
      <c r="BF1117"/>
      <c r="BG1117"/>
      <c r="BH1117"/>
      <c r="BI1117"/>
      <c r="BJ1117"/>
      <c r="BK1117"/>
      <c r="BL1117"/>
      <c r="BM1117"/>
      <c r="BN1117"/>
      <c r="BO1117"/>
      <c r="BP1117"/>
      <c r="BQ1117"/>
      <c r="BR1117"/>
      <c r="BS1117"/>
      <c r="BT1117"/>
      <c r="BU1117"/>
      <c r="BV1117"/>
      <c r="BW1117"/>
      <c r="BX1117"/>
      <c r="BY1117"/>
      <c r="BZ1117"/>
      <c r="CA1117"/>
      <c r="CB1117"/>
      <c r="CC1117"/>
      <c r="CD1117"/>
      <c r="CE1117"/>
      <c r="CF1117"/>
      <c r="CG1117"/>
      <c r="CH1117"/>
      <c r="CI1117"/>
      <c r="CJ1117"/>
      <c r="CK1117"/>
      <c r="CL1117"/>
      <c r="CN1117"/>
    </row>
    <row r="1118" spans="9:92" x14ac:dyDescent="0.35">
      <c r="I1118"/>
      <c r="J1118"/>
      <c r="R1118"/>
      <c r="S1118"/>
      <c r="T1118"/>
      <c r="U1118"/>
      <c r="V1118"/>
      <c r="W1118"/>
      <c r="X1118"/>
      <c r="Y1118"/>
      <c r="Z1118"/>
      <c r="AA1118"/>
      <c r="AB1118"/>
      <c r="AC1118"/>
      <c r="AD1118"/>
      <c r="AE1118"/>
      <c r="AF1118"/>
      <c r="AG1118"/>
      <c r="AH1118"/>
      <c r="AI1118"/>
      <c r="AJ1118"/>
      <c r="AK1118"/>
      <c r="AL1118"/>
      <c r="AM1118"/>
      <c r="AN1118"/>
      <c r="AO1118"/>
      <c r="AP1118"/>
      <c r="AQ1118"/>
      <c r="AR1118"/>
      <c r="AS1118"/>
      <c r="AT1118"/>
      <c r="AU1118"/>
      <c r="AV1118"/>
      <c r="AW1118"/>
      <c r="AX1118"/>
      <c r="AY1118"/>
      <c r="AZ1118"/>
      <c r="BA1118"/>
      <c r="BB1118"/>
      <c r="BC1118"/>
      <c r="BD1118"/>
      <c r="BE1118"/>
      <c r="BF1118"/>
      <c r="BG1118"/>
      <c r="BH1118"/>
      <c r="BI1118"/>
      <c r="BJ1118"/>
      <c r="BK1118"/>
      <c r="BL1118"/>
      <c r="BM1118"/>
      <c r="BN1118"/>
      <c r="BO1118"/>
      <c r="BP1118"/>
      <c r="BQ1118"/>
      <c r="BR1118"/>
      <c r="BS1118"/>
      <c r="BT1118"/>
      <c r="BU1118"/>
      <c r="BV1118"/>
      <c r="BW1118"/>
      <c r="BX1118"/>
      <c r="BY1118"/>
      <c r="BZ1118"/>
      <c r="CA1118"/>
      <c r="CB1118"/>
      <c r="CC1118"/>
      <c r="CD1118"/>
      <c r="CE1118"/>
      <c r="CF1118"/>
      <c r="CG1118"/>
      <c r="CH1118"/>
      <c r="CI1118"/>
      <c r="CJ1118"/>
      <c r="CK1118"/>
      <c r="CL1118"/>
      <c r="CN1118"/>
    </row>
    <row r="1119" spans="9:92" x14ac:dyDescent="0.35">
      <c r="I1119"/>
      <c r="J1119"/>
      <c r="R1119"/>
      <c r="S1119"/>
      <c r="T1119"/>
      <c r="U1119"/>
      <c r="V1119"/>
      <c r="W1119"/>
      <c r="X1119"/>
      <c r="Y1119"/>
      <c r="Z1119"/>
      <c r="AA1119"/>
      <c r="AB1119"/>
      <c r="AC1119"/>
      <c r="AD1119"/>
      <c r="AE1119"/>
      <c r="AF1119"/>
      <c r="AG1119"/>
      <c r="AH1119"/>
      <c r="AI1119"/>
      <c r="AJ1119"/>
      <c r="AK1119"/>
      <c r="AL1119"/>
      <c r="AM1119"/>
      <c r="AN1119"/>
      <c r="AO1119"/>
      <c r="AP1119"/>
      <c r="AQ1119"/>
      <c r="AR1119"/>
      <c r="AS1119"/>
      <c r="AT1119"/>
      <c r="AU1119"/>
      <c r="AV1119"/>
      <c r="AW1119"/>
      <c r="AX1119"/>
      <c r="AY1119"/>
      <c r="AZ1119"/>
      <c r="BA1119"/>
      <c r="BB1119"/>
      <c r="BC1119"/>
      <c r="BD1119"/>
      <c r="BE1119"/>
      <c r="BF1119"/>
      <c r="BG1119"/>
      <c r="BH1119"/>
      <c r="BI1119"/>
      <c r="BJ1119"/>
      <c r="BK1119"/>
      <c r="BL1119"/>
      <c r="BM1119"/>
      <c r="BN1119"/>
      <c r="BO1119"/>
      <c r="BP1119"/>
      <c r="BQ1119"/>
      <c r="BR1119"/>
      <c r="BS1119"/>
      <c r="BT1119"/>
      <c r="BU1119"/>
      <c r="BV1119"/>
      <c r="BW1119"/>
      <c r="BX1119"/>
      <c r="BY1119"/>
      <c r="BZ1119"/>
      <c r="CA1119"/>
      <c r="CB1119"/>
      <c r="CC1119"/>
      <c r="CD1119"/>
      <c r="CE1119"/>
      <c r="CF1119"/>
      <c r="CG1119"/>
      <c r="CH1119"/>
      <c r="CI1119"/>
      <c r="CJ1119"/>
      <c r="CK1119"/>
      <c r="CL1119"/>
      <c r="CN1119"/>
    </row>
    <row r="1120" spans="9:92" x14ac:dyDescent="0.35">
      <c r="I1120"/>
      <c r="J1120"/>
      <c r="R1120"/>
      <c r="S1120"/>
      <c r="T1120"/>
      <c r="U1120"/>
      <c r="V1120"/>
      <c r="W1120"/>
      <c r="X1120"/>
      <c r="Y1120"/>
      <c r="Z1120"/>
      <c r="AA1120"/>
      <c r="AB1120"/>
      <c r="AC1120"/>
      <c r="AD1120"/>
      <c r="AE1120"/>
      <c r="AF1120"/>
      <c r="AG1120"/>
      <c r="AH1120"/>
      <c r="AI1120"/>
      <c r="AJ1120"/>
      <c r="AK1120"/>
      <c r="AL1120"/>
      <c r="AM1120"/>
      <c r="AN1120"/>
      <c r="AO1120"/>
      <c r="AP1120"/>
      <c r="AQ1120"/>
      <c r="AR1120"/>
      <c r="AS1120"/>
      <c r="AT1120"/>
      <c r="AU1120"/>
      <c r="AV1120"/>
      <c r="AW1120"/>
      <c r="AX1120"/>
      <c r="AY1120"/>
      <c r="AZ1120"/>
      <c r="BA1120"/>
      <c r="BB1120"/>
      <c r="BC1120"/>
      <c r="BD1120"/>
      <c r="BE1120"/>
      <c r="BF1120"/>
      <c r="BG1120"/>
      <c r="BH1120"/>
      <c r="BI1120"/>
      <c r="BJ1120"/>
      <c r="BK1120"/>
      <c r="BL1120"/>
      <c r="BM1120"/>
      <c r="BN1120"/>
      <c r="BO1120"/>
      <c r="BP1120"/>
      <c r="BQ1120"/>
      <c r="BR1120"/>
      <c r="BS1120"/>
      <c r="BT1120"/>
      <c r="BU1120"/>
      <c r="BV1120"/>
      <c r="BW1120"/>
      <c r="BX1120"/>
      <c r="BY1120"/>
      <c r="BZ1120"/>
      <c r="CA1120"/>
      <c r="CB1120"/>
      <c r="CC1120"/>
      <c r="CD1120"/>
      <c r="CE1120"/>
      <c r="CF1120"/>
      <c r="CG1120"/>
      <c r="CH1120"/>
      <c r="CI1120"/>
      <c r="CJ1120"/>
      <c r="CK1120"/>
      <c r="CL1120"/>
      <c r="CN1120"/>
    </row>
    <row r="1121" spans="1:117" x14ac:dyDescent="0.35">
      <c r="I1121"/>
      <c r="J1121"/>
      <c r="R1121"/>
      <c r="S1121"/>
      <c r="T1121"/>
      <c r="U1121"/>
      <c r="V1121"/>
      <c r="W1121"/>
      <c r="X1121"/>
      <c r="Y1121"/>
      <c r="Z1121"/>
      <c r="AA1121"/>
      <c r="AB1121"/>
      <c r="AC1121"/>
      <c r="AD1121"/>
      <c r="AE1121"/>
      <c r="AF1121"/>
      <c r="AG1121"/>
      <c r="AH1121"/>
      <c r="AI1121"/>
      <c r="AJ1121"/>
      <c r="AK1121"/>
      <c r="AL1121"/>
      <c r="AM1121"/>
      <c r="AN1121"/>
      <c r="AO1121"/>
      <c r="AP1121"/>
      <c r="AQ1121"/>
      <c r="AR1121"/>
      <c r="AS1121"/>
      <c r="AT1121"/>
      <c r="AU1121"/>
      <c r="AV1121"/>
      <c r="AW1121"/>
      <c r="AX1121"/>
      <c r="AY1121"/>
      <c r="AZ1121"/>
      <c r="BA1121"/>
      <c r="BB1121"/>
      <c r="BC1121"/>
      <c r="BD1121"/>
      <c r="BE1121"/>
      <c r="BF1121"/>
      <c r="BG1121"/>
      <c r="BH1121"/>
      <c r="BI1121"/>
      <c r="BJ1121"/>
      <c r="BK1121"/>
      <c r="BL1121"/>
      <c r="BM1121"/>
      <c r="BN1121"/>
      <c r="BO1121"/>
      <c r="BP1121"/>
      <c r="BQ1121"/>
      <c r="BR1121"/>
      <c r="BS1121"/>
      <c r="BT1121"/>
      <c r="BU1121"/>
      <c r="BV1121"/>
      <c r="BW1121"/>
      <c r="BX1121"/>
      <c r="BY1121"/>
      <c r="BZ1121"/>
      <c r="CA1121"/>
      <c r="CB1121"/>
      <c r="CC1121"/>
      <c r="CD1121"/>
      <c r="CE1121"/>
      <c r="CF1121"/>
      <c r="CG1121"/>
      <c r="CH1121"/>
      <c r="CI1121"/>
      <c r="CJ1121"/>
      <c r="CK1121"/>
      <c r="CL1121"/>
      <c r="CN1121"/>
    </row>
    <row r="1122" spans="1:117" x14ac:dyDescent="0.35">
      <c r="I1122"/>
      <c r="J1122"/>
      <c r="R1122"/>
      <c r="S1122"/>
      <c r="T1122"/>
      <c r="U1122"/>
      <c r="V1122"/>
      <c r="W1122"/>
      <c r="X1122"/>
      <c r="Y1122"/>
      <c r="Z1122"/>
      <c r="AA1122"/>
      <c r="AB1122"/>
      <c r="AC1122"/>
      <c r="AD1122"/>
      <c r="AE1122"/>
      <c r="AF1122"/>
      <c r="AG1122"/>
      <c r="AH1122"/>
      <c r="AI1122"/>
      <c r="AJ1122"/>
      <c r="AK1122"/>
      <c r="AL1122"/>
      <c r="AM1122"/>
      <c r="AN1122"/>
      <c r="AO1122"/>
      <c r="AP1122"/>
      <c r="AQ1122"/>
      <c r="AR1122"/>
      <c r="AS1122"/>
      <c r="AT1122"/>
      <c r="AU1122"/>
      <c r="AV1122"/>
      <c r="AW1122"/>
      <c r="AX1122"/>
      <c r="AY1122"/>
      <c r="AZ1122"/>
      <c r="BA1122"/>
      <c r="BB1122"/>
      <c r="BC1122"/>
      <c r="BD1122"/>
      <c r="BE1122"/>
      <c r="BF1122"/>
      <c r="BG1122"/>
      <c r="BH1122"/>
      <c r="BI1122"/>
      <c r="BJ1122"/>
      <c r="BK1122"/>
      <c r="BL1122"/>
      <c r="BM1122"/>
      <c r="BN1122"/>
      <c r="BO1122"/>
      <c r="BP1122"/>
      <c r="BQ1122"/>
      <c r="BR1122"/>
      <c r="BS1122"/>
      <c r="BT1122"/>
      <c r="BU1122"/>
      <c r="BV1122"/>
      <c r="BW1122"/>
      <c r="BX1122"/>
      <c r="BY1122"/>
      <c r="BZ1122"/>
      <c r="CA1122"/>
      <c r="CB1122"/>
      <c r="CC1122"/>
      <c r="CD1122"/>
      <c r="CE1122"/>
      <c r="CF1122"/>
      <c r="CG1122"/>
      <c r="CH1122"/>
      <c r="CI1122"/>
      <c r="CJ1122"/>
      <c r="CK1122"/>
      <c r="CL1122"/>
      <c r="CN1122"/>
    </row>
    <row r="1123" spans="1:117" x14ac:dyDescent="0.35">
      <c r="I1123"/>
      <c r="J1123"/>
      <c r="R1123"/>
      <c r="S1123"/>
      <c r="T1123"/>
      <c r="U1123"/>
      <c r="V1123"/>
      <c r="W1123"/>
      <c r="X1123"/>
      <c r="Y1123"/>
      <c r="Z1123"/>
      <c r="AA1123"/>
      <c r="AB1123"/>
      <c r="AC1123"/>
      <c r="AD1123"/>
      <c r="AE1123"/>
      <c r="AF1123"/>
      <c r="AG1123"/>
      <c r="AH1123"/>
      <c r="AI1123"/>
      <c r="AJ1123"/>
      <c r="AK1123"/>
      <c r="AL1123"/>
      <c r="AM1123"/>
      <c r="AN1123"/>
      <c r="AO1123"/>
      <c r="AP1123"/>
      <c r="AQ1123"/>
      <c r="AR1123"/>
      <c r="AS1123"/>
      <c r="AT1123"/>
      <c r="AU1123"/>
      <c r="AV1123"/>
      <c r="AW1123"/>
      <c r="AX1123"/>
      <c r="AY1123"/>
      <c r="AZ1123"/>
      <c r="BA1123"/>
      <c r="BB1123"/>
      <c r="BC1123"/>
      <c r="BD1123"/>
      <c r="BE1123"/>
      <c r="BF1123"/>
      <c r="BG1123"/>
      <c r="BH1123"/>
      <c r="BI1123"/>
      <c r="BJ1123"/>
      <c r="BK1123"/>
      <c r="BL1123"/>
      <c r="BM1123"/>
      <c r="BN1123"/>
      <c r="BO1123"/>
      <c r="BP1123"/>
      <c r="BQ1123"/>
      <c r="BR1123"/>
      <c r="BS1123"/>
      <c r="BT1123"/>
      <c r="BU1123"/>
      <c r="BV1123"/>
      <c r="BW1123"/>
      <c r="BX1123"/>
      <c r="BY1123"/>
      <c r="BZ1123"/>
      <c r="CA1123"/>
      <c r="CB1123"/>
      <c r="CC1123"/>
      <c r="CD1123"/>
      <c r="CE1123"/>
      <c r="CF1123"/>
      <c r="CG1123"/>
      <c r="CH1123"/>
      <c r="CI1123"/>
      <c r="CJ1123"/>
      <c r="CK1123"/>
      <c r="CL1123"/>
      <c r="CN1123"/>
    </row>
    <row r="1124" spans="1:117" x14ac:dyDescent="0.35">
      <c r="I1124"/>
      <c r="J1124"/>
      <c r="R1124"/>
      <c r="S1124"/>
      <c r="T1124"/>
      <c r="U1124"/>
      <c r="V1124"/>
      <c r="W1124"/>
      <c r="X1124"/>
      <c r="Y1124"/>
      <c r="Z1124"/>
      <c r="AA1124"/>
      <c r="AB1124"/>
      <c r="AC1124"/>
      <c r="AD1124"/>
      <c r="AE1124"/>
      <c r="AF1124"/>
      <c r="AG1124"/>
      <c r="AH1124"/>
      <c r="AI1124"/>
      <c r="AJ1124"/>
      <c r="AK1124"/>
      <c r="AL1124"/>
      <c r="AM1124"/>
      <c r="AN1124"/>
      <c r="AO1124"/>
      <c r="AP1124"/>
      <c r="AQ1124"/>
      <c r="AR1124"/>
      <c r="AS1124"/>
      <c r="AT1124"/>
      <c r="AU1124"/>
      <c r="AV1124"/>
      <c r="AW1124"/>
      <c r="AX1124"/>
      <c r="AY1124"/>
      <c r="AZ1124"/>
      <c r="BA1124"/>
      <c r="BB1124"/>
      <c r="BC1124"/>
      <c r="BD1124"/>
      <c r="BE1124"/>
      <c r="BF1124"/>
      <c r="BG1124"/>
      <c r="BH1124"/>
      <c r="BI1124"/>
      <c r="BJ1124"/>
      <c r="BK1124"/>
      <c r="BL1124"/>
      <c r="BM1124"/>
      <c r="BN1124"/>
      <c r="BO1124"/>
      <c r="BP1124"/>
      <c r="BQ1124"/>
      <c r="BR1124"/>
      <c r="BS1124"/>
      <c r="BT1124"/>
      <c r="BU1124"/>
      <c r="BV1124"/>
      <c r="BW1124"/>
      <c r="BX1124"/>
      <c r="BY1124"/>
      <c r="BZ1124"/>
      <c r="CA1124"/>
      <c r="CB1124"/>
      <c r="CC1124"/>
      <c r="CD1124"/>
      <c r="CE1124"/>
      <c r="CF1124"/>
      <c r="CG1124"/>
      <c r="CH1124"/>
      <c r="CI1124"/>
      <c r="CJ1124"/>
      <c r="CK1124"/>
      <c r="CL1124"/>
      <c r="CN1124"/>
    </row>
    <row r="1125" spans="1:117" x14ac:dyDescent="0.35">
      <c r="I1125"/>
      <c r="J1125"/>
      <c r="R1125"/>
      <c r="S1125"/>
      <c r="T1125"/>
      <c r="U1125"/>
      <c r="V1125"/>
      <c r="W1125"/>
      <c r="X1125"/>
      <c r="Y1125"/>
      <c r="Z1125"/>
      <c r="AA1125"/>
      <c r="AB1125"/>
      <c r="AC1125"/>
      <c r="AD1125"/>
      <c r="AE1125"/>
      <c r="AF1125"/>
      <c r="AG1125"/>
      <c r="AH1125"/>
      <c r="AI1125"/>
      <c r="AJ1125"/>
      <c r="AK1125"/>
      <c r="AL1125"/>
      <c r="AM1125"/>
      <c r="AN1125"/>
      <c r="AO1125"/>
      <c r="AP1125"/>
      <c r="AQ1125"/>
      <c r="AR1125"/>
      <c r="AS1125"/>
      <c r="AT1125"/>
      <c r="AU1125"/>
      <c r="AV1125"/>
      <c r="AW1125"/>
      <c r="AX1125"/>
      <c r="AY1125"/>
      <c r="AZ1125"/>
      <c r="BA1125"/>
      <c r="BB1125"/>
      <c r="BC1125"/>
      <c r="BD1125"/>
      <c r="BE1125"/>
      <c r="BF1125"/>
      <c r="BG1125"/>
      <c r="BH1125"/>
      <c r="BI1125"/>
      <c r="BJ1125"/>
      <c r="BK1125"/>
      <c r="BL1125"/>
      <c r="BM1125"/>
      <c r="BN1125"/>
      <c r="BO1125"/>
      <c r="BP1125"/>
      <c r="BQ1125"/>
      <c r="BR1125"/>
      <c r="BS1125"/>
      <c r="BT1125"/>
      <c r="BU1125"/>
      <c r="BV1125"/>
      <c r="BW1125"/>
      <c r="BX1125"/>
      <c r="BY1125"/>
      <c r="BZ1125"/>
      <c r="CA1125"/>
      <c r="CB1125"/>
      <c r="CC1125"/>
      <c r="CD1125"/>
      <c r="CE1125"/>
      <c r="CF1125"/>
      <c r="CG1125"/>
      <c r="CH1125"/>
      <c r="CI1125"/>
      <c r="CJ1125"/>
      <c r="CK1125"/>
      <c r="CL1125"/>
      <c r="CN1125"/>
    </row>
    <row r="1126" spans="1:117" x14ac:dyDescent="0.35">
      <c r="I1126"/>
      <c r="J1126"/>
      <c r="R1126"/>
      <c r="S1126"/>
      <c r="T1126"/>
      <c r="U1126"/>
      <c r="V1126"/>
      <c r="W1126"/>
      <c r="X1126"/>
      <c r="Y1126"/>
      <c r="Z1126"/>
      <c r="AA1126"/>
      <c r="AB1126"/>
      <c r="AC1126"/>
      <c r="AD1126"/>
      <c r="AE1126"/>
      <c r="AF1126"/>
      <c r="AG1126"/>
      <c r="AH1126"/>
      <c r="AI1126"/>
      <c r="AJ1126"/>
      <c r="AK1126"/>
      <c r="AL1126"/>
      <c r="AM1126"/>
      <c r="AN1126"/>
      <c r="AO1126"/>
      <c r="AP1126"/>
      <c r="AQ1126"/>
      <c r="AR1126"/>
      <c r="AS1126"/>
      <c r="AT1126"/>
      <c r="AU1126"/>
      <c r="AV1126"/>
      <c r="AW1126"/>
      <c r="AX1126"/>
      <c r="AY1126"/>
      <c r="AZ1126"/>
      <c r="BA1126"/>
      <c r="BB1126"/>
      <c r="BC1126"/>
      <c r="BD1126"/>
      <c r="BE1126"/>
      <c r="BF1126"/>
      <c r="BG1126"/>
      <c r="BH1126"/>
      <c r="BI1126"/>
      <c r="BJ1126"/>
      <c r="BK1126"/>
      <c r="BL1126"/>
      <c r="BM1126"/>
      <c r="BN1126"/>
      <c r="BO1126"/>
      <c r="BP1126"/>
      <c r="BQ1126"/>
      <c r="BR1126"/>
      <c r="BS1126"/>
      <c r="BT1126"/>
      <c r="BU1126"/>
      <c r="BV1126"/>
      <c r="BW1126"/>
      <c r="BX1126"/>
      <c r="BY1126"/>
      <c r="BZ1126"/>
      <c r="CA1126"/>
      <c r="CB1126"/>
      <c r="CC1126"/>
      <c r="CD1126"/>
      <c r="CE1126"/>
      <c r="CF1126"/>
      <c r="CG1126"/>
      <c r="CH1126"/>
      <c r="CI1126"/>
      <c r="CJ1126"/>
      <c r="CK1126"/>
      <c r="CL1126"/>
      <c r="CN1126"/>
    </row>
    <row r="1127" spans="1:117" x14ac:dyDescent="0.35">
      <c r="I1127"/>
      <c r="J1127"/>
      <c r="R1127"/>
      <c r="S1127"/>
      <c r="T1127"/>
      <c r="U1127"/>
      <c r="V1127"/>
      <c r="W1127"/>
      <c r="X1127"/>
      <c r="Y1127"/>
      <c r="Z1127"/>
      <c r="AA1127"/>
      <c r="AB1127"/>
      <c r="AC1127"/>
      <c r="AD1127"/>
      <c r="AE1127"/>
      <c r="AF1127"/>
      <c r="AG1127"/>
      <c r="AH1127"/>
      <c r="AI1127"/>
      <c r="AJ1127"/>
      <c r="AK1127"/>
      <c r="AL1127"/>
      <c r="AM1127"/>
      <c r="AN1127"/>
      <c r="AO1127"/>
      <c r="AP1127"/>
      <c r="AQ1127"/>
      <c r="AR1127"/>
      <c r="AS1127"/>
      <c r="AT1127"/>
      <c r="AU1127"/>
      <c r="AV1127"/>
      <c r="AW1127"/>
      <c r="AX1127"/>
      <c r="AY1127"/>
      <c r="AZ1127"/>
      <c r="BA1127"/>
      <c r="BB1127"/>
      <c r="BC1127"/>
      <c r="BD1127"/>
      <c r="BE1127"/>
      <c r="BF1127"/>
      <c r="BG1127"/>
      <c r="BH1127"/>
      <c r="BI1127"/>
      <c r="BJ1127"/>
      <c r="BK1127"/>
      <c r="BL1127"/>
      <c r="BM1127"/>
      <c r="BN1127"/>
      <c r="BO1127"/>
      <c r="BP1127"/>
      <c r="BQ1127"/>
      <c r="BR1127"/>
      <c r="BS1127"/>
      <c r="BT1127"/>
      <c r="BU1127"/>
      <c r="BV1127"/>
      <c r="BW1127"/>
      <c r="BX1127"/>
      <c r="BY1127"/>
      <c r="BZ1127"/>
      <c r="CA1127"/>
      <c r="CB1127"/>
      <c r="CC1127"/>
      <c r="CD1127"/>
      <c r="CE1127"/>
      <c r="CF1127"/>
      <c r="CG1127"/>
      <c r="CH1127"/>
      <c r="CI1127"/>
      <c r="CJ1127"/>
      <c r="CK1127"/>
      <c r="CL1127"/>
      <c r="CN1127"/>
    </row>
    <row r="1128" spans="1:117" x14ac:dyDescent="0.35">
      <c r="I1128"/>
      <c r="J1128"/>
      <c r="R1128"/>
      <c r="S1128"/>
      <c r="T1128"/>
      <c r="U1128"/>
      <c r="V1128"/>
      <c r="W1128"/>
      <c r="X1128"/>
      <c r="Y1128"/>
      <c r="Z1128"/>
      <c r="AA1128"/>
      <c r="AB1128"/>
      <c r="AC1128"/>
      <c r="AD1128"/>
      <c r="AE1128"/>
      <c r="AF1128"/>
      <c r="AG1128"/>
      <c r="AH1128"/>
      <c r="AI1128"/>
      <c r="AJ1128"/>
      <c r="AK1128"/>
      <c r="AL1128"/>
      <c r="AM1128"/>
      <c r="AN1128"/>
      <c r="AO1128"/>
      <c r="AP1128"/>
      <c r="AQ1128"/>
      <c r="AR1128"/>
      <c r="AS1128"/>
      <c r="AT1128"/>
      <c r="AU1128"/>
      <c r="AV1128"/>
      <c r="AW1128"/>
      <c r="AX1128"/>
      <c r="AY1128"/>
      <c r="AZ1128"/>
      <c r="BA1128"/>
      <c r="BB1128"/>
      <c r="BC1128"/>
      <c r="BD1128"/>
      <c r="BE1128"/>
      <c r="BF1128"/>
      <c r="BG1128"/>
      <c r="BH1128"/>
      <c r="BI1128"/>
      <c r="BJ1128"/>
      <c r="BK1128"/>
      <c r="BL1128"/>
      <c r="BM1128"/>
      <c r="BN1128"/>
      <c r="BO1128"/>
      <c r="BP1128"/>
      <c r="BQ1128"/>
      <c r="BR1128"/>
      <c r="BS1128"/>
      <c r="BT1128"/>
      <c r="BU1128"/>
      <c r="BV1128"/>
      <c r="BW1128"/>
      <c r="BX1128"/>
      <c r="BY1128"/>
      <c r="BZ1128"/>
      <c r="CA1128"/>
      <c r="CB1128"/>
      <c r="CC1128"/>
      <c r="CD1128"/>
      <c r="CE1128"/>
      <c r="CF1128"/>
      <c r="CG1128"/>
      <c r="CH1128"/>
      <c r="CI1128"/>
      <c r="CJ1128"/>
      <c r="CK1128"/>
      <c r="CL1128"/>
      <c r="CN1128"/>
    </row>
    <row r="1129" spans="1:117" s="27" customFormat="1" x14ac:dyDescent="0.35">
      <c r="A1129"/>
      <c r="B1129"/>
      <c r="C1129"/>
      <c r="D1129"/>
      <c r="E1129"/>
      <c r="F1129"/>
      <c r="G1129" s="382"/>
      <c r="H1129"/>
      <c r="I1129"/>
      <c r="J1129"/>
      <c r="K1129"/>
      <c r="L1129"/>
      <c r="M1129"/>
      <c r="N1129"/>
      <c r="O1129"/>
      <c r="P1129"/>
      <c r="Q1129"/>
      <c r="R1129"/>
      <c r="S1129"/>
      <c r="T1129"/>
      <c r="U1129"/>
      <c r="V1129"/>
      <c r="W1129"/>
      <c r="X1129"/>
      <c r="Y1129"/>
      <c r="Z1129"/>
      <c r="AA1129"/>
      <c r="AB1129"/>
      <c r="AC1129"/>
      <c r="AD1129"/>
      <c r="AE1129"/>
      <c r="AF1129"/>
      <c r="AG1129"/>
      <c r="AH1129"/>
      <c r="AI1129"/>
      <c r="AJ1129"/>
      <c r="AK1129"/>
      <c r="AL1129"/>
      <c r="AM1129"/>
      <c r="AN1129"/>
      <c r="AO1129"/>
      <c r="AP1129"/>
      <c r="AQ1129"/>
      <c r="AR1129"/>
      <c r="AS1129"/>
      <c r="AT1129"/>
      <c r="AU1129"/>
      <c r="AV1129"/>
      <c r="AW1129"/>
      <c r="AX1129"/>
      <c r="AY1129"/>
      <c r="AZ1129"/>
      <c r="BA1129"/>
      <c r="BB1129"/>
      <c r="BC1129"/>
      <c r="BD1129"/>
      <c r="BE1129"/>
      <c r="BF1129"/>
      <c r="BG1129"/>
      <c r="BH1129"/>
      <c r="BI1129"/>
      <c r="BJ1129"/>
      <c r="BK1129"/>
      <c r="BL1129"/>
      <c r="BM1129"/>
      <c r="BN1129"/>
      <c r="BO1129"/>
      <c r="BP1129"/>
      <c r="BQ1129"/>
      <c r="BR1129"/>
      <c r="BS1129"/>
      <c r="BT1129"/>
      <c r="BU1129"/>
      <c r="BV1129"/>
      <c r="BW1129"/>
      <c r="BX1129"/>
      <c r="BY1129"/>
      <c r="BZ1129"/>
      <c r="CA1129"/>
      <c r="CB1129"/>
      <c r="CC1129"/>
      <c r="CD1129"/>
      <c r="CE1129"/>
      <c r="CF1129"/>
      <c r="CG1129"/>
      <c r="CH1129"/>
      <c r="CI1129"/>
      <c r="CJ1129"/>
      <c r="CK1129"/>
      <c r="CL1129"/>
      <c r="CM1129"/>
      <c r="CN1129"/>
      <c r="CO1129"/>
      <c r="CP1129"/>
      <c r="CQ1129"/>
      <c r="CR1129"/>
      <c r="CS1129"/>
      <c r="CT1129"/>
      <c r="CU1129"/>
      <c r="CV1129"/>
      <c r="CW1129"/>
      <c r="CX1129"/>
      <c r="CY1129"/>
      <c r="CZ1129"/>
      <c r="DA1129"/>
      <c r="DB1129"/>
      <c r="DC1129"/>
      <c r="DD1129"/>
      <c r="DE1129"/>
      <c r="DF1129"/>
      <c r="DG1129"/>
      <c r="DH1129"/>
      <c r="DI1129"/>
      <c r="DJ1129"/>
      <c r="DK1129"/>
      <c r="DL1129"/>
      <c r="DM1129"/>
    </row>
    <row r="1130" spans="1:117" x14ac:dyDescent="0.35">
      <c r="I1130"/>
      <c r="J1130"/>
      <c r="R1130"/>
      <c r="S1130"/>
      <c r="T1130"/>
      <c r="U1130"/>
      <c r="V1130"/>
      <c r="W1130"/>
      <c r="X1130"/>
      <c r="Y1130"/>
      <c r="Z1130"/>
      <c r="AA1130"/>
      <c r="AB1130"/>
      <c r="AC1130"/>
      <c r="AD1130"/>
      <c r="AE1130"/>
      <c r="AF1130"/>
      <c r="AG1130"/>
      <c r="AH1130"/>
      <c r="AI1130"/>
      <c r="AJ1130"/>
      <c r="AK1130"/>
      <c r="AL1130"/>
      <c r="AM1130"/>
      <c r="AN1130"/>
      <c r="AO1130"/>
      <c r="AP1130"/>
      <c r="AQ1130"/>
      <c r="AR1130"/>
      <c r="AS1130"/>
      <c r="AT1130"/>
      <c r="AU1130"/>
      <c r="AV1130"/>
      <c r="AW1130"/>
      <c r="AX1130"/>
      <c r="AY1130"/>
      <c r="AZ1130"/>
      <c r="BA1130"/>
      <c r="BB1130"/>
      <c r="BC1130"/>
      <c r="BD1130"/>
      <c r="BE1130"/>
      <c r="BF1130"/>
      <c r="BG1130"/>
      <c r="BH1130"/>
      <c r="BI1130"/>
      <c r="BJ1130"/>
      <c r="BK1130"/>
      <c r="BL1130"/>
      <c r="BM1130"/>
      <c r="BN1130"/>
      <c r="BO1130"/>
      <c r="BP1130"/>
      <c r="BQ1130"/>
      <c r="BR1130"/>
      <c r="BS1130"/>
      <c r="BT1130"/>
      <c r="BU1130"/>
      <c r="BV1130"/>
      <c r="BW1130"/>
      <c r="BX1130"/>
      <c r="BY1130"/>
      <c r="BZ1130"/>
      <c r="CA1130"/>
      <c r="CB1130"/>
      <c r="CC1130"/>
      <c r="CD1130"/>
      <c r="CE1130"/>
      <c r="CF1130"/>
      <c r="CG1130"/>
      <c r="CH1130"/>
      <c r="CI1130"/>
      <c r="CJ1130"/>
      <c r="CK1130"/>
      <c r="CL1130"/>
      <c r="CN1130"/>
    </row>
    <row r="1131" spans="1:117" x14ac:dyDescent="0.35">
      <c r="I1131"/>
      <c r="J1131"/>
      <c r="R1131"/>
      <c r="S1131"/>
      <c r="T1131"/>
      <c r="U1131"/>
      <c r="V1131"/>
      <c r="W1131"/>
      <c r="X1131"/>
      <c r="Y1131"/>
      <c r="Z1131"/>
      <c r="AA1131"/>
      <c r="AB1131"/>
      <c r="AC1131"/>
      <c r="AD1131"/>
      <c r="AE1131"/>
      <c r="AF1131"/>
      <c r="AG1131"/>
      <c r="AH1131"/>
      <c r="AI1131"/>
      <c r="AJ1131"/>
      <c r="AK1131"/>
      <c r="AL1131"/>
      <c r="AM1131"/>
      <c r="AN1131"/>
      <c r="AO1131"/>
      <c r="AP1131"/>
      <c r="AQ1131"/>
      <c r="AR1131"/>
      <c r="AS1131"/>
      <c r="AT1131"/>
      <c r="AU1131"/>
      <c r="AV1131"/>
      <c r="AW1131"/>
      <c r="AX1131"/>
      <c r="AY1131"/>
      <c r="AZ1131"/>
      <c r="BA1131"/>
      <c r="BB1131"/>
      <c r="BC1131"/>
      <c r="BD1131"/>
      <c r="BE1131"/>
      <c r="BF1131"/>
      <c r="BG1131"/>
      <c r="BH1131"/>
      <c r="BI1131"/>
      <c r="BJ1131"/>
      <c r="BK1131"/>
      <c r="BL1131"/>
      <c r="BM1131"/>
      <c r="BN1131"/>
      <c r="BO1131"/>
      <c r="BP1131"/>
      <c r="BQ1131"/>
      <c r="BR1131"/>
      <c r="BS1131"/>
      <c r="BT1131"/>
      <c r="BU1131"/>
      <c r="BV1131"/>
      <c r="BW1131"/>
      <c r="BX1131"/>
      <c r="BY1131"/>
      <c r="BZ1131"/>
      <c r="CA1131"/>
      <c r="CB1131"/>
      <c r="CC1131"/>
      <c r="CD1131"/>
      <c r="CE1131"/>
      <c r="CF1131"/>
      <c r="CG1131"/>
      <c r="CH1131"/>
      <c r="CI1131"/>
      <c r="CJ1131"/>
      <c r="CK1131"/>
      <c r="CL1131"/>
      <c r="CN1131"/>
    </row>
    <row r="1132" spans="1:117" x14ac:dyDescent="0.35">
      <c r="I1132"/>
      <c r="J1132"/>
      <c r="R1132"/>
      <c r="S1132"/>
      <c r="T1132"/>
      <c r="U1132"/>
      <c r="V1132"/>
      <c r="W1132"/>
      <c r="X1132"/>
      <c r="Y1132"/>
      <c r="Z1132"/>
      <c r="AA1132"/>
      <c r="AB1132"/>
      <c r="AC1132"/>
      <c r="AD1132"/>
      <c r="AE1132"/>
      <c r="AF1132"/>
      <c r="AG1132"/>
      <c r="AH1132"/>
      <c r="AI1132"/>
      <c r="AJ1132"/>
      <c r="AK1132"/>
      <c r="AL1132"/>
      <c r="AM1132"/>
      <c r="AN1132"/>
      <c r="AO1132"/>
      <c r="AP1132"/>
      <c r="AQ1132"/>
      <c r="AR1132"/>
      <c r="AS1132"/>
      <c r="AT1132"/>
      <c r="AU1132"/>
      <c r="AV1132"/>
      <c r="AW1132"/>
      <c r="AX1132"/>
      <c r="AY1132"/>
      <c r="AZ1132"/>
      <c r="BA1132"/>
      <c r="BB1132"/>
      <c r="BC1132"/>
      <c r="BD1132"/>
      <c r="BE1132"/>
      <c r="BF1132"/>
      <c r="BG1132"/>
      <c r="BH1132"/>
      <c r="BI1132"/>
      <c r="BJ1132"/>
      <c r="BK1132"/>
      <c r="BL1132"/>
      <c r="BM1132"/>
      <c r="BN1132"/>
      <c r="BO1132"/>
      <c r="BP1132"/>
      <c r="BQ1132"/>
      <c r="BR1132"/>
      <c r="BS1132"/>
      <c r="BT1132"/>
      <c r="BU1132"/>
      <c r="BV1132"/>
      <c r="BW1132"/>
      <c r="BX1132"/>
      <c r="BY1132"/>
      <c r="BZ1132"/>
      <c r="CA1132"/>
      <c r="CB1132"/>
      <c r="CC1132"/>
      <c r="CD1132"/>
      <c r="CE1132"/>
      <c r="CF1132"/>
      <c r="CG1132"/>
      <c r="CH1132"/>
      <c r="CI1132"/>
      <c r="CJ1132"/>
      <c r="CK1132"/>
      <c r="CL1132"/>
      <c r="CN1132"/>
    </row>
    <row r="1133" spans="1:117" x14ac:dyDescent="0.35">
      <c r="I1133"/>
      <c r="J1133"/>
      <c r="R1133"/>
      <c r="S1133"/>
      <c r="T1133"/>
      <c r="U1133"/>
      <c r="V1133"/>
      <c r="W1133"/>
      <c r="X1133"/>
      <c r="Y1133"/>
      <c r="Z1133"/>
      <c r="AA1133"/>
      <c r="AB1133"/>
      <c r="AC1133"/>
      <c r="AD1133"/>
      <c r="AE1133"/>
      <c r="AF1133"/>
      <c r="AG1133"/>
      <c r="AH1133"/>
      <c r="AI1133"/>
      <c r="AJ1133"/>
      <c r="AK1133"/>
      <c r="AL1133"/>
      <c r="AM1133"/>
      <c r="AN1133"/>
      <c r="AO1133"/>
      <c r="AP1133"/>
      <c r="AQ1133"/>
      <c r="AR1133"/>
      <c r="AS1133"/>
      <c r="AT1133"/>
      <c r="AU1133"/>
      <c r="AV1133"/>
      <c r="AW1133"/>
      <c r="AX1133"/>
      <c r="AY1133"/>
      <c r="AZ1133"/>
      <c r="BA1133"/>
      <c r="BB1133"/>
      <c r="BC1133"/>
      <c r="BD1133"/>
      <c r="BE1133"/>
      <c r="BF1133"/>
      <c r="BG1133"/>
      <c r="BH1133"/>
      <c r="BI1133"/>
      <c r="BJ1133"/>
      <c r="BK1133"/>
      <c r="BL1133"/>
      <c r="BM1133"/>
      <c r="BN1133"/>
      <c r="BO1133"/>
      <c r="BP1133"/>
      <c r="BQ1133"/>
      <c r="BR1133"/>
      <c r="BS1133"/>
      <c r="BT1133"/>
      <c r="BU1133"/>
      <c r="BV1133"/>
      <c r="BW1133"/>
      <c r="BX1133"/>
      <c r="BY1133"/>
      <c r="BZ1133"/>
      <c r="CA1133"/>
      <c r="CB1133"/>
      <c r="CC1133"/>
      <c r="CD1133"/>
      <c r="CE1133"/>
      <c r="CF1133"/>
      <c r="CG1133"/>
      <c r="CH1133"/>
      <c r="CI1133"/>
      <c r="CJ1133"/>
      <c r="CK1133"/>
      <c r="CL1133"/>
      <c r="CN1133"/>
    </row>
    <row r="1134" spans="1:117" x14ac:dyDescent="0.35">
      <c r="I1134"/>
      <c r="J1134"/>
      <c r="R1134"/>
      <c r="S1134"/>
      <c r="T1134"/>
      <c r="U1134"/>
      <c r="V1134"/>
      <c r="W1134"/>
      <c r="X1134"/>
      <c r="Y1134"/>
      <c r="Z1134"/>
      <c r="AA1134"/>
      <c r="AB1134"/>
      <c r="AC1134"/>
      <c r="AD1134"/>
      <c r="AE1134"/>
      <c r="AF1134"/>
      <c r="AG1134"/>
      <c r="AH1134"/>
      <c r="AI1134"/>
      <c r="AJ1134"/>
      <c r="AK1134"/>
      <c r="AL1134"/>
      <c r="AM1134"/>
      <c r="AN1134"/>
      <c r="AO1134"/>
      <c r="AP1134"/>
      <c r="AQ1134"/>
      <c r="AR1134"/>
      <c r="AS1134"/>
      <c r="AT1134"/>
      <c r="AU1134"/>
      <c r="AV1134"/>
      <c r="AW1134"/>
      <c r="AX1134"/>
      <c r="AY1134"/>
      <c r="AZ1134"/>
      <c r="BA1134"/>
      <c r="BB1134"/>
      <c r="BC1134"/>
      <c r="BD1134"/>
      <c r="BE1134"/>
      <c r="BF1134"/>
      <c r="BG1134"/>
      <c r="BH1134"/>
      <c r="BI1134"/>
      <c r="BJ1134"/>
      <c r="BK1134"/>
      <c r="BL1134"/>
      <c r="BM1134"/>
      <c r="BN1134"/>
      <c r="BO1134"/>
      <c r="BP1134"/>
      <c r="BQ1134"/>
      <c r="BR1134"/>
      <c r="BS1134"/>
      <c r="BT1134"/>
      <c r="BU1134"/>
      <c r="BV1134"/>
      <c r="BW1134"/>
      <c r="BX1134"/>
      <c r="BY1134"/>
      <c r="BZ1134"/>
      <c r="CA1134"/>
      <c r="CB1134"/>
      <c r="CC1134"/>
      <c r="CD1134"/>
      <c r="CE1134"/>
      <c r="CF1134"/>
      <c r="CG1134"/>
      <c r="CH1134"/>
      <c r="CI1134"/>
      <c r="CJ1134"/>
      <c r="CK1134"/>
      <c r="CL1134"/>
      <c r="CN1134"/>
    </row>
    <row r="1135" spans="1:117" x14ac:dyDescent="0.35">
      <c r="I1135"/>
      <c r="J1135"/>
      <c r="R1135"/>
      <c r="S1135"/>
      <c r="T1135"/>
      <c r="U1135"/>
      <c r="V1135"/>
      <c r="W1135"/>
      <c r="X1135"/>
      <c r="Y1135"/>
      <c r="Z1135"/>
      <c r="AA1135"/>
      <c r="AB1135"/>
      <c r="AC1135"/>
      <c r="AD1135"/>
      <c r="AE1135"/>
      <c r="AF1135"/>
      <c r="AG1135"/>
      <c r="AH1135"/>
      <c r="AI1135"/>
      <c r="AJ1135"/>
      <c r="AK1135"/>
      <c r="AL1135"/>
      <c r="AM1135"/>
      <c r="AN1135"/>
      <c r="AO1135"/>
      <c r="AP1135"/>
      <c r="AQ1135"/>
      <c r="AR1135"/>
      <c r="AS1135"/>
      <c r="AT1135"/>
      <c r="AU1135"/>
      <c r="AV1135"/>
      <c r="AW1135"/>
      <c r="AX1135"/>
      <c r="AY1135"/>
      <c r="AZ1135"/>
      <c r="BA1135"/>
      <c r="BB1135"/>
      <c r="BC1135"/>
      <c r="BD1135"/>
      <c r="BE1135"/>
      <c r="BF1135"/>
      <c r="BG1135"/>
      <c r="BH1135"/>
      <c r="BI1135"/>
      <c r="BJ1135"/>
      <c r="BK1135"/>
      <c r="BL1135"/>
      <c r="BM1135"/>
      <c r="BN1135"/>
      <c r="BO1135"/>
      <c r="BP1135"/>
      <c r="BQ1135"/>
      <c r="BR1135"/>
      <c r="BS1135"/>
      <c r="BT1135"/>
      <c r="BU1135"/>
      <c r="BV1135"/>
      <c r="BW1135"/>
      <c r="BX1135"/>
      <c r="BY1135"/>
      <c r="BZ1135"/>
      <c r="CA1135"/>
      <c r="CB1135"/>
      <c r="CC1135"/>
      <c r="CD1135"/>
      <c r="CE1135"/>
      <c r="CF1135"/>
      <c r="CG1135"/>
      <c r="CH1135"/>
      <c r="CI1135"/>
      <c r="CJ1135"/>
      <c r="CK1135"/>
      <c r="CL1135"/>
      <c r="CN1135"/>
    </row>
    <row r="1136" spans="1:117" x14ac:dyDescent="0.35">
      <c r="I1136"/>
      <c r="J1136"/>
      <c r="R1136"/>
      <c r="S1136"/>
      <c r="T1136"/>
      <c r="U1136"/>
      <c r="V1136"/>
      <c r="W1136"/>
      <c r="X1136"/>
      <c r="Y1136"/>
      <c r="Z1136"/>
      <c r="AA1136"/>
      <c r="AB1136"/>
      <c r="AC1136"/>
      <c r="AD1136"/>
      <c r="AE1136"/>
      <c r="AF1136"/>
      <c r="AG1136"/>
      <c r="AH1136"/>
      <c r="AI1136"/>
      <c r="AJ1136"/>
      <c r="AK1136"/>
      <c r="AL1136"/>
      <c r="AM1136"/>
      <c r="AN1136"/>
      <c r="AO1136"/>
      <c r="AP1136"/>
      <c r="AQ1136"/>
      <c r="AR1136"/>
      <c r="AS1136"/>
      <c r="AT1136"/>
      <c r="AU1136"/>
      <c r="AV1136"/>
      <c r="AW1136"/>
      <c r="AX1136"/>
      <c r="AY1136"/>
      <c r="AZ1136"/>
      <c r="BA1136"/>
      <c r="BB1136"/>
      <c r="BC1136"/>
      <c r="BD1136"/>
      <c r="BE1136"/>
      <c r="BF1136"/>
      <c r="BG1136"/>
      <c r="BH1136"/>
      <c r="BI1136"/>
      <c r="BJ1136"/>
      <c r="BK1136"/>
      <c r="BL1136"/>
      <c r="BM1136"/>
      <c r="BN1136"/>
      <c r="BO1136"/>
      <c r="BP1136"/>
      <c r="BQ1136"/>
      <c r="BR1136"/>
      <c r="BS1136"/>
      <c r="BT1136"/>
      <c r="BU1136"/>
      <c r="BV1136"/>
      <c r="BW1136"/>
      <c r="BX1136"/>
      <c r="BY1136"/>
      <c r="BZ1136"/>
      <c r="CA1136"/>
      <c r="CB1136"/>
      <c r="CC1136"/>
      <c r="CD1136"/>
      <c r="CE1136"/>
      <c r="CF1136"/>
      <c r="CG1136"/>
      <c r="CH1136"/>
      <c r="CI1136"/>
      <c r="CJ1136"/>
      <c r="CK1136"/>
      <c r="CL1136"/>
      <c r="CN1136"/>
    </row>
    <row r="1137" spans="9:92" x14ac:dyDescent="0.35">
      <c r="I1137"/>
      <c r="J1137"/>
      <c r="R1137"/>
      <c r="S1137"/>
      <c r="T1137"/>
      <c r="U1137"/>
      <c r="V1137"/>
      <c r="W1137"/>
      <c r="X1137"/>
      <c r="Y1137"/>
      <c r="Z1137"/>
      <c r="AA1137"/>
      <c r="AB1137"/>
      <c r="AC1137"/>
      <c r="AD1137"/>
      <c r="AE1137"/>
      <c r="AF1137"/>
      <c r="AG1137"/>
      <c r="AH1137"/>
      <c r="AI1137"/>
      <c r="AJ1137"/>
      <c r="AK1137"/>
      <c r="AL1137"/>
      <c r="AM1137"/>
      <c r="AN1137"/>
      <c r="AO1137"/>
      <c r="AP1137"/>
      <c r="AQ1137"/>
      <c r="AR1137"/>
      <c r="AS1137"/>
      <c r="AT1137"/>
      <c r="AU1137"/>
      <c r="AV1137"/>
      <c r="AW1137"/>
      <c r="AX1137"/>
      <c r="AY1137"/>
      <c r="AZ1137"/>
      <c r="BA1137"/>
      <c r="BB1137"/>
      <c r="BC1137"/>
      <c r="BD1137"/>
      <c r="BE1137"/>
      <c r="BF1137"/>
      <c r="BG1137"/>
      <c r="BH1137"/>
      <c r="BI1137"/>
      <c r="BJ1137"/>
      <c r="BK1137"/>
      <c r="BL1137"/>
      <c r="BM1137"/>
      <c r="BN1137"/>
      <c r="BO1137"/>
      <c r="BP1137"/>
      <c r="BQ1137"/>
      <c r="BR1137"/>
      <c r="BS1137"/>
      <c r="BT1137"/>
      <c r="BU1137"/>
      <c r="BV1137"/>
      <c r="BW1137"/>
      <c r="BX1137"/>
      <c r="BY1137"/>
      <c r="BZ1137"/>
      <c r="CA1137"/>
      <c r="CB1137"/>
      <c r="CC1137"/>
      <c r="CD1137"/>
      <c r="CE1137"/>
      <c r="CF1137"/>
      <c r="CG1137"/>
      <c r="CH1137"/>
      <c r="CI1137"/>
      <c r="CJ1137"/>
      <c r="CK1137"/>
      <c r="CL1137"/>
      <c r="CN1137"/>
    </row>
    <row r="1138" spans="9:92" x14ac:dyDescent="0.35">
      <c r="I1138"/>
      <c r="J1138"/>
      <c r="R1138"/>
      <c r="S1138"/>
      <c r="T1138"/>
      <c r="U1138"/>
      <c r="V1138"/>
      <c r="W1138"/>
      <c r="X1138"/>
      <c r="Y1138"/>
      <c r="Z1138"/>
      <c r="AA1138"/>
      <c r="AB1138"/>
      <c r="AC1138"/>
      <c r="AD1138"/>
      <c r="AE1138"/>
      <c r="AF1138"/>
      <c r="AG1138"/>
      <c r="AH1138"/>
      <c r="AI1138"/>
      <c r="AJ1138"/>
      <c r="AK1138"/>
      <c r="AL1138"/>
      <c r="AM1138"/>
      <c r="AN1138"/>
      <c r="AO1138"/>
      <c r="AP1138"/>
      <c r="AQ1138"/>
      <c r="AR1138"/>
      <c r="AS1138"/>
      <c r="AT1138"/>
      <c r="AU1138"/>
      <c r="AV1138"/>
      <c r="AW1138"/>
      <c r="AX1138"/>
      <c r="AY1138"/>
      <c r="AZ1138"/>
      <c r="BA1138"/>
      <c r="BB1138"/>
      <c r="BC1138"/>
      <c r="BD1138"/>
      <c r="BE1138"/>
      <c r="BF1138"/>
      <c r="BG1138"/>
      <c r="BH1138"/>
      <c r="BI1138"/>
      <c r="BJ1138"/>
      <c r="BK1138"/>
      <c r="BL1138"/>
      <c r="BM1138"/>
      <c r="BN1138"/>
      <c r="BO1138"/>
      <c r="BP1138"/>
      <c r="BQ1138"/>
      <c r="BR1138"/>
      <c r="BS1138"/>
      <c r="BT1138"/>
      <c r="BU1138"/>
      <c r="BV1138"/>
      <c r="BW1138"/>
      <c r="BX1138"/>
      <c r="BY1138"/>
      <c r="BZ1138"/>
      <c r="CA1138"/>
      <c r="CB1138"/>
      <c r="CC1138"/>
      <c r="CD1138"/>
      <c r="CE1138"/>
      <c r="CF1138"/>
      <c r="CG1138"/>
      <c r="CH1138"/>
      <c r="CI1138"/>
      <c r="CJ1138"/>
      <c r="CK1138"/>
      <c r="CL1138"/>
      <c r="CN1138"/>
    </row>
    <row r="1139" spans="9:92" x14ac:dyDescent="0.35">
      <c r="I1139"/>
      <c r="J1139"/>
      <c r="R1139"/>
      <c r="S1139"/>
      <c r="T1139"/>
      <c r="U1139"/>
      <c r="V1139"/>
      <c r="W1139"/>
      <c r="X1139"/>
      <c r="Y1139"/>
      <c r="Z1139"/>
      <c r="AA1139"/>
      <c r="AB1139"/>
      <c r="AC1139"/>
      <c r="AD1139"/>
      <c r="AE1139"/>
      <c r="AF1139"/>
      <c r="AG1139"/>
      <c r="AH1139"/>
      <c r="AI1139"/>
      <c r="AJ1139"/>
      <c r="AK1139"/>
      <c r="AL1139"/>
      <c r="AM1139"/>
      <c r="AN1139"/>
      <c r="AO1139"/>
      <c r="AP1139"/>
      <c r="AQ1139"/>
      <c r="AR1139"/>
      <c r="AS1139"/>
      <c r="AT1139"/>
      <c r="AU1139"/>
      <c r="AV1139"/>
      <c r="AW1139"/>
      <c r="AX1139"/>
      <c r="AY1139"/>
      <c r="AZ1139"/>
      <c r="BA1139"/>
      <c r="BB1139"/>
      <c r="BC1139"/>
      <c r="BD1139"/>
      <c r="BE1139"/>
      <c r="BF1139"/>
      <c r="BG1139"/>
      <c r="BH1139"/>
      <c r="BI1139"/>
      <c r="BJ1139"/>
      <c r="BK1139"/>
      <c r="BL1139"/>
      <c r="BM1139"/>
      <c r="BN1139"/>
      <c r="BO1139"/>
      <c r="BP1139"/>
      <c r="BQ1139"/>
      <c r="BR1139"/>
      <c r="BS1139"/>
      <c r="BT1139"/>
      <c r="BU1139"/>
      <c r="BV1139"/>
      <c r="BW1139"/>
      <c r="BX1139"/>
      <c r="BY1139"/>
      <c r="BZ1139"/>
      <c r="CA1139"/>
      <c r="CB1139"/>
      <c r="CC1139"/>
      <c r="CD1139"/>
      <c r="CE1139"/>
      <c r="CF1139"/>
      <c r="CG1139"/>
      <c r="CH1139"/>
      <c r="CI1139"/>
      <c r="CJ1139"/>
      <c r="CK1139"/>
      <c r="CL1139"/>
      <c r="CN1139"/>
    </row>
    <row r="1140" spans="9:92" x14ac:dyDescent="0.35">
      <c r="I1140"/>
      <c r="J1140"/>
      <c r="R1140"/>
      <c r="S1140"/>
      <c r="T1140"/>
      <c r="U1140"/>
      <c r="V1140"/>
      <c r="W1140"/>
      <c r="X1140"/>
      <c r="Y1140"/>
      <c r="Z1140"/>
      <c r="AA1140"/>
      <c r="AB1140"/>
      <c r="AC1140"/>
      <c r="AD1140"/>
      <c r="AE1140"/>
      <c r="AF1140"/>
      <c r="AG1140"/>
      <c r="AH1140"/>
      <c r="AI1140"/>
      <c r="AJ1140"/>
      <c r="AK1140"/>
      <c r="AL1140"/>
      <c r="AM1140"/>
      <c r="AN1140"/>
      <c r="AO1140"/>
      <c r="AP1140"/>
      <c r="AQ1140"/>
      <c r="AR1140"/>
      <c r="AS1140"/>
      <c r="AT1140"/>
      <c r="AU1140"/>
      <c r="AV1140"/>
      <c r="AW1140"/>
      <c r="AX1140"/>
      <c r="AY1140"/>
      <c r="AZ1140"/>
      <c r="BA1140"/>
      <c r="BB1140"/>
      <c r="BC1140"/>
      <c r="BD1140"/>
      <c r="BE1140"/>
      <c r="BF1140"/>
      <c r="BG1140"/>
      <c r="BH1140"/>
      <c r="BI1140"/>
      <c r="BJ1140"/>
      <c r="BK1140"/>
      <c r="BL1140"/>
      <c r="BM1140"/>
      <c r="BN1140"/>
      <c r="BO1140"/>
      <c r="BP1140"/>
      <c r="BQ1140"/>
      <c r="BR1140"/>
      <c r="BS1140"/>
      <c r="BT1140"/>
      <c r="BU1140"/>
      <c r="BV1140"/>
      <c r="BW1140"/>
      <c r="BX1140"/>
      <c r="BY1140"/>
      <c r="BZ1140"/>
      <c r="CA1140"/>
      <c r="CB1140"/>
      <c r="CC1140"/>
      <c r="CD1140"/>
      <c r="CE1140"/>
      <c r="CF1140"/>
      <c r="CG1140"/>
      <c r="CH1140"/>
      <c r="CI1140"/>
      <c r="CJ1140"/>
      <c r="CK1140"/>
      <c r="CL1140"/>
      <c r="CN1140"/>
    </row>
    <row r="1141" spans="9:92" x14ac:dyDescent="0.35">
      <c r="I1141"/>
      <c r="J1141"/>
      <c r="R1141"/>
      <c r="S1141"/>
      <c r="T1141"/>
      <c r="U1141"/>
      <c r="V1141"/>
      <c r="W1141"/>
      <c r="X1141"/>
      <c r="Y1141"/>
      <c r="Z1141"/>
      <c r="AA1141"/>
      <c r="AB1141"/>
      <c r="AC1141"/>
      <c r="AD1141"/>
      <c r="AE1141"/>
      <c r="AF1141"/>
      <c r="AG1141"/>
      <c r="AH1141"/>
      <c r="AI1141"/>
      <c r="AJ1141"/>
      <c r="AK1141"/>
      <c r="AL1141"/>
      <c r="AM1141"/>
      <c r="AN1141"/>
      <c r="AO1141"/>
      <c r="AP1141"/>
      <c r="AQ1141"/>
      <c r="AR1141"/>
      <c r="AS1141"/>
      <c r="AT1141"/>
      <c r="AU1141"/>
      <c r="AV1141"/>
      <c r="AW1141"/>
      <c r="AX1141"/>
      <c r="AY1141"/>
      <c r="AZ1141"/>
      <c r="BA1141"/>
      <c r="BB1141"/>
      <c r="BC1141"/>
      <c r="BD1141"/>
      <c r="BE1141"/>
      <c r="BF1141"/>
      <c r="BG1141"/>
      <c r="BH1141"/>
      <c r="BI1141"/>
      <c r="BJ1141"/>
      <c r="BK1141"/>
      <c r="BL1141"/>
      <c r="BM1141"/>
      <c r="BN1141"/>
      <c r="BO1141"/>
      <c r="BP1141"/>
      <c r="BQ1141"/>
      <c r="BR1141"/>
      <c r="BS1141"/>
      <c r="BT1141"/>
      <c r="BU1141"/>
      <c r="BV1141"/>
      <c r="BW1141"/>
      <c r="BX1141"/>
      <c r="BY1141"/>
      <c r="BZ1141"/>
      <c r="CA1141"/>
      <c r="CB1141"/>
      <c r="CC1141"/>
      <c r="CD1141"/>
      <c r="CE1141"/>
      <c r="CF1141"/>
      <c r="CG1141"/>
      <c r="CH1141"/>
      <c r="CI1141"/>
      <c r="CJ1141"/>
      <c r="CK1141"/>
      <c r="CL1141"/>
      <c r="CN1141"/>
    </row>
    <row r="1142" spans="9:92" x14ac:dyDescent="0.35">
      <c r="I1142"/>
      <c r="J1142"/>
      <c r="R1142"/>
      <c r="S1142"/>
      <c r="T1142"/>
      <c r="U1142"/>
      <c r="V1142"/>
      <c r="W1142"/>
      <c r="X1142"/>
      <c r="Y1142"/>
      <c r="Z1142"/>
      <c r="AA1142"/>
      <c r="AB1142"/>
      <c r="AC1142"/>
      <c r="AD1142"/>
      <c r="AE1142"/>
      <c r="AF1142"/>
      <c r="AG1142"/>
      <c r="AH1142"/>
      <c r="AI1142"/>
      <c r="AJ1142"/>
      <c r="AK1142"/>
      <c r="AL1142"/>
      <c r="AM1142"/>
      <c r="AN1142"/>
      <c r="AO1142"/>
      <c r="AP1142"/>
      <c r="AQ1142"/>
      <c r="AR1142"/>
      <c r="AS1142"/>
      <c r="AT1142"/>
      <c r="AU1142"/>
      <c r="AV1142"/>
      <c r="AW1142"/>
      <c r="AX1142"/>
      <c r="AY1142"/>
      <c r="AZ1142"/>
      <c r="BA1142"/>
      <c r="BB1142"/>
      <c r="BC1142"/>
      <c r="BD1142"/>
      <c r="BE1142"/>
      <c r="BF1142"/>
      <c r="BG1142"/>
      <c r="BH1142"/>
      <c r="BI1142"/>
      <c r="BJ1142"/>
      <c r="BK1142"/>
      <c r="BL1142"/>
      <c r="BM1142"/>
      <c r="BN1142"/>
      <c r="BO1142"/>
      <c r="BP1142"/>
      <c r="BQ1142"/>
      <c r="BR1142"/>
      <c r="BS1142"/>
      <c r="BT1142"/>
      <c r="BU1142"/>
      <c r="BV1142"/>
      <c r="BW1142"/>
      <c r="BX1142"/>
      <c r="BY1142"/>
      <c r="BZ1142"/>
      <c r="CA1142"/>
      <c r="CB1142"/>
      <c r="CC1142"/>
      <c r="CD1142"/>
      <c r="CE1142"/>
      <c r="CF1142"/>
      <c r="CG1142"/>
      <c r="CH1142"/>
      <c r="CI1142"/>
      <c r="CJ1142"/>
      <c r="CK1142"/>
      <c r="CL1142"/>
      <c r="CN1142"/>
    </row>
    <row r="1143" spans="9:92" x14ac:dyDescent="0.35">
      <c r="I1143"/>
      <c r="J1143"/>
      <c r="R1143"/>
      <c r="S1143"/>
      <c r="T1143"/>
      <c r="U1143"/>
      <c r="V1143"/>
      <c r="W1143"/>
      <c r="X1143"/>
      <c r="Y1143"/>
      <c r="Z1143"/>
      <c r="AA1143"/>
      <c r="AB1143"/>
      <c r="AC1143"/>
      <c r="AD1143"/>
      <c r="AE1143"/>
      <c r="AF1143"/>
      <c r="AG1143"/>
      <c r="AH1143"/>
      <c r="AI1143"/>
      <c r="AJ1143"/>
      <c r="AK1143"/>
      <c r="AL1143"/>
      <c r="AM1143"/>
      <c r="AN1143"/>
      <c r="AO1143"/>
      <c r="AP1143"/>
      <c r="AQ1143"/>
      <c r="AR1143"/>
      <c r="AS1143"/>
      <c r="AT1143"/>
      <c r="AU1143"/>
      <c r="AV1143"/>
      <c r="AW1143"/>
      <c r="AX1143"/>
      <c r="AY1143"/>
      <c r="AZ1143"/>
      <c r="BA1143"/>
      <c r="BB1143"/>
      <c r="BC1143"/>
      <c r="BD1143"/>
      <c r="BE1143"/>
      <c r="BF1143"/>
      <c r="BG1143"/>
      <c r="BH1143"/>
      <c r="BI1143"/>
      <c r="BJ1143"/>
      <c r="BK1143"/>
      <c r="BL1143"/>
      <c r="BM1143"/>
      <c r="BN1143"/>
      <c r="BO1143"/>
      <c r="BP1143"/>
      <c r="BQ1143"/>
      <c r="BR1143"/>
      <c r="BS1143"/>
      <c r="BT1143"/>
      <c r="BU1143"/>
      <c r="BV1143"/>
      <c r="BW1143"/>
      <c r="BX1143"/>
      <c r="BY1143"/>
      <c r="BZ1143"/>
      <c r="CA1143"/>
      <c r="CB1143"/>
      <c r="CC1143"/>
      <c r="CD1143"/>
      <c r="CE1143"/>
      <c r="CF1143"/>
      <c r="CG1143"/>
      <c r="CH1143"/>
      <c r="CI1143"/>
      <c r="CJ1143"/>
      <c r="CK1143"/>
      <c r="CL1143"/>
      <c r="CN1143"/>
    </row>
    <row r="1144" spans="9:92" x14ac:dyDescent="0.35">
      <c r="I1144"/>
      <c r="J1144"/>
      <c r="R1144"/>
      <c r="S1144"/>
      <c r="T1144"/>
      <c r="U1144"/>
      <c r="V1144"/>
      <c r="W1144"/>
      <c r="X1144"/>
      <c r="Y1144"/>
      <c r="Z1144"/>
      <c r="AA1144"/>
      <c r="AB1144"/>
      <c r="AC1144"/>
      <c r="AD1144"/>
      <c r="AE1144"/>
      <c r="AF1144"/>
      <c r="AG1144"/>
      <c r="AH1144"/>
      <c r="AI1144"/>
      <c r="AJ1144"/>
      <c r="AK1144"/>
      <c r="AL1144"/>
      <c r="AM1144"/>
      <c r="AN1144"/>
      <c r="AO1144"/>
      <c r="AP1144"/>
      <c r="AQ1144"/>
      <c r="AR1144"/>
      <c r="AS1144"/>
      <c r="AT1144"/>
      <c r="AU1144"/>
      <c r="AV1144"/>
      <c r="AW1144"/>
      <c r="AX1144"/>
      <c r="AY1144"/>
      <c r="AZ1144"/>
      <c r="BA1144"/>
      <c r="BB1144"/>
      <c r="BC1144"/>
      <c r="BD1144"/>
      <c r="BE1144"/>
      <c r="BF1144"/>
      <c r="BG1144"/>
      <c r="BH1144"/>
      <c r="BI1144"/>
      <c r="BJ1144"/>
      <c r="BK1144"/>
      <c r="BL1144"/>
      <c r="BM1144"/>
      <c r="BN1144"/>
      <c r="BO1144"/>
      <c r="BP1144"/>
      <c r="BQ1144"/>
      <c r="BR1144"/>
      <c r="BS1144"/>
      <c r="BT1144"/>
      <c r="BU1144"/>
      <c r="BV1144"/>
      <c r="BW1144"/>
      <c r="BX1144"/>
      <c r="BY1144"/>
      <c r="BZ1144"/>
      <c r="CA1144"/>
      <c r="CB1144"/>
      <c r="CC1144"/>
      <c r="CD1144"/>
      <c r="CE1144"/>
      <c r="CF1144"/>
      <c r="CG1144"/>
      <c r="CH1144"/>
      <c r="CI1144"/>
      <c r="CJ1144"/>
      <c r="CK1144"/>
      <c r="CL1144"/>
      <c r="CN1144"/>
    </row>
    <row r="1145" spans="9:92" x14ac:dyDescent="0.35">
      <c r="I1145"/>
      <c r="J1145"/>
      <c r="R1145"/>
      <c r="S1145"/>
      <c r="T1145"/>
      <c r="U1145"/>
      <c r="V1145"/>
      <c r="W1145"/>
      <c r="X1145"/>
      <c r="Y1145"/>
      <c r="Z1145"/>
      <c r="AA1145"/>
      <c r="AB1145"/>
      <c r="AC1145"/>
      <c r="AD1145"/>
      <c r="AE1145"/>
      <c r="AF1145"/>
      <c r="AG1145"/>
      <c r="AH1145"/>
      <c r="AI1145"/>
      <c r="AJ1145"/>
      <c r="AK1145"/>
      <c r="AL1145"/>
      <c r="AM1145"/>
      <c r="AN1145"/>
      <c r="AO1145"/>
      <c r="AP1145"/>
      <c r="AQ1145"/>
      <c r="AR1145"/>
      <c r="AS1145"/>
      <c r="AT1145"/>
      <c r="AU1145"/>
      <c r="AV1145"/>
      <c r="AW1145"/>
      <c r="AX1145"/>
      <c r="AY1145"/>
      <c r="AZ1145"/>
      <c r="BA1145"/>
      <c r="BB1145"/>
      <c r="BC1145"/>
      <c r="BD1145"/>
      <c r="BE1145"/>
      <c r="BF1145"/>
      <c r="BG1145"/>
      <c r="BH1145"/>
      <c r="BI1145"/>
      <c r="BJ1145"/>
      <c r="BK1145"/>
      <c r="BL1145"/>
      <c r="BM1145"/>
      <c r="BN1145"/>
      <c r="BO1145"/>
      <c r="BP1145"/>
      <c r="BQ1145"/>
      <c r="BR1145"/>
      <c r="BS1145"/>
      <c r="BT1145"/>
      <c r="BU1145"/>
      <c r="BV1145"/>
      <c r="BW1145"/>
      <c r="BX1145"/>
      <c r="BY1145"/>
      <c r="BZ1145"/>
      <c r="CA1145"/>
      <c r="CB1145"/>
      <c r="CC1145"/>
      <c r="CD1145"/>
      <c r="CE1145"/>
      <c r="CF1145"/>
      <c r="CG1145"/>
      <c r="CH1145"/>
      <c r="CI1145"/>
      <c r="CJ1145"/>
      <c r="CK1145"/>
      <c r="CL1145"/>
      <c r="CN1145"/>
    </row>
    <row r="1146" spans="9:92" x14ac:dyDescent="0.35">
      <c r="I1146"/>
      <c r="J1146"/>
      <c r="R1146"/>
      <c r="S1146"/>
      <c r="T1146"/>
      <c r="U1146"/>
      <c r="V1146"/>
      <c r="W1146"/>
      <c r="X1146"/>
      <c r="Y1146"/>
      <c r="Z1146"/>
      <c r="AA1146"/>
      <c r="AB1146"/>
      <c r="AC1146"/>
      <c r="AD1146"/>
      <c r="AE1146"/>
      <c r="AF1146"/>
      <c r="AG1146"/>
      <c r="AH1146"/>
      <c r="AI1146"/>
      <c r="AJ1146"/>
      <c r="AK1146"/>
      <c r="AL1146"/>
      <c r="AM1146"/>
      <c r="AN1146"/>
      <c r="AO1146"/>
      <c r="AP1146"/>
      <c r="AQ1146"/>
      <c r="AR1146"/>
      <c r="AS1146"/>
      <c r="AT1146"/>
      <c r="AU1146"/>
      <c r="AV1146"/>
      <c r="AW1146"/>
      <c r="AX1146"/>
      <c r="AY1146"/>
      <c r="AZ1146"/>
      <c r="BA1146"/>
      <c r="BB1146"/>
      <c r="BC1146"/>
      <c r="BD1146"/>
      <c r="BE1146"/>
      <c r="BF1146"/>
      <c r="BG1146"/>
      <c r="BH1146"/>
      <c r="BI1146"/>
      <c r="BJ1146"/>
      <c r="BK1146"/>
      <c r="BL1146"/>
      <c r="BM1146"/>
      <c r="BN1146"/>
      <c r="BO1146"/>
      <c r="BP1146"/>
      <c r="BQ1146"/>
      <c r="BR1146"/>
      <c r="BS1146"/>
      <c r="BT1146"/>
      <c r="BU1146"/>
      <c r="BV1146"/>
      <c r="BW1146"/>
      <c r="BX1146"/>
      <c r="BY1146"/>
      <c r="BZ1146"/>
      <c r="CA1146"/>
      <c r="CB1146"/>
      <c r="CC1146"/>
      <c r="CD1146"/>
      <c r="CE1146"/>
      <c r="CF1146"/>
      <c r="CG1146"/>
      <c r="CH1146"/>
      <c r="CI1146"/>
      <c r="CJ1146"/>
      <c r="CK1146"/>
      <c r="CL1146"/>
      <c r="CN1146"/>
    </row>
    <row r="1147" spans="9:92" x14ac:dyDescent="0.35">
      <c r="I1147"/>
      <c r="J1147"/>
      <c r="R1147"/>
      <c r="S1147"/>
      <c r="T1147"/>
      <c r="U1147"/>
      <c r="V1147"/>
      <c r="W1147"/>
      <c r="X1147"/>
      <c r="Y1147"/>
      <c r="Z1147"/>
      <c r="AA1147"/>
      <c r="AB1147"/>
      <c r="AC1147"/>
      <c r="AD1147"/>
      <c r="AE1147"/>
      <c r="AF1147"/>
      <c r="AG1147"/>
      <c r="AH1147"/>
      <c r="AI1147"/>
      <c r="AJ1147"/>
      <c r="AK1147"/>
      <c r="AL1147"/>
      <c r="AM1147"/>
      <c r="AN1147"/>
      <c r="AO1147"/>
      <c r="AP1147"/>
      <c r="AQ1147"/>
      <c r="AR1147"/>
      <c r="AS1147"/>
      <c r="AT1147"/>
      <c r="AU1147"/>
      <c r="AV1147"/>
      <c r="AW1147"/>
      <c r="AX1147"/>
      <c r="AY1147"/>
      <c r="AZ1147"/>
      <c r="BA1147"/>
      <c r="BB1147"/>
      <c r="BC1147"/>
      <c r="BD1147"/>
      <c r="BE1147"/>
      <c r="BF1147"/>
      <c r="BG1147"/>
      <c r="BH1147"/>
      <c r="BI1147"/>
      <c r="BJ1147"/>
      <c r="BK1147"/>
      <c r="BL1147"/>
      <c r="BM1147"/>
      <c r="BN1147"/>
      <c r="BO1147"/>
      <c r="BP1147"/>
      <c r="BQ1147"/>
      <c r="BR1147"/>
      <c r="BS1147"/>
      <c r="BT1147"/>
      <c r="BU1147"/>
      <c r="BV1147"/>
      <c r="BW1147"/>
      <c r="BX1147"/>
      <c r="BY1147"/>
      <c r="BZ1147"/>
      <c r="CA1147"/>
      <c r="CB1147"/>
      <c r="CC1147"/>
      <c r="CD1147"/>
      <c r="CE1147"/>
      <c r="CF1147"/>
      <c r="CG1147"/>
      <c r="CH1147"/>
      <c r="CI1147"/>
      <c r="CJ1147"/>
      <c r="CK1147"/>
      <c r="CL1147"/>
      <c r="CN1147"/>
    </row>
    <row r="1148" spans="9:92" x14ac:dyDescent="0.35">
      <c r="I1148"/>
      <c r="J1148"/>
      <c r="R1148"/>
      <c r="S1148"/>
      <c r="T1148"/>
      <c r="U1148"/>
      <c r="V1148"/>
      <c r="W1148"/>
      <c r="X1148"/>
      <c r="Y1148"/>
      <c r="Z1148"/>
      <c r="AA1148"/>
      <c r="AB1148"/>
      <c r="AC1148"/>
      <c r="AD1148"/>
      <c r="AE1148"/>
      <c r="AF1148"/>
      <c r="AG1148"/>
      <c r="AH1148"/>
      <c r="AI1148"/>
      <c r="AJ1148"/>
      <c r="AK1148"/>
      <c r="AL1148"/>
      <c r="AM1148"/>
      <c r="AN1148"/>
      <c r="AO1148"/>
      <c r="AP1148"/>
      <c r="AQ1148"/>
      <c r="AR1148"/>
      <c r="AS1148"/>
      <c r="AT1148"/>
      <c r="AU1148"/>
      <c r="AV1148"/>
      <c r="AW1148"/>
      <c r="AX1148"/>
      <c r="AY1148"/>
      <c r="AZ1148"/>
      <c r="BA1148"/>
      <c r="BB1148"/>
      <c r="BC1148"/>
      <c r="BD1148"/>
      <c r="BE1148"/>
      <c r="BF1148"/>
      <c r="BG1148"/>
      <c r="BH1148"/>
      <c r="BI1148"/>
      <c r="BJ1148"/>
      <c r="BK1148"/>
      <c r="BL1148"/>
      <c r="BM1148"/>
      <c r="BN1148"/>
      <c r="BO1148"/>
      <c r="BP1148"/>
      <c r="BQ1148"/>
      <c r="BR1148"/>
      <c r="BS1148"/>
      <c r="BT1148"/>
      <c r="BU1148"/>
      <c r="BV1148"/>
      <c r="BW1148"/>
      <c r="BX1148"/>
      <c r="BY1148"/>
      <c r="BZ1148"/>
      <c r="CA1148"/>
      <c r="CB1148"/>
      <c r="CC1148"/>
      <c r="CD1148"/>
      <c r="CE1148"/>
      <c r="CF1148"/>
      <c r="CG1148"/>
      <c r="CH1148"/>
      <c r="CI1148"/>
      <c r="CJ1148"/>
      <c r="CK1148"/>
      <c r="CL1148"/>
      <c r="CN1148"/>
    </row>
    <row r="1149" spans="9:92" x14ac:dyDescent="0.35">
      <c r="I1149"/>
      <c r="J1149"/>
      <c r="R1149"/>
      <c r="S1149"/>
      <c r="T1149"/>
      <c r="U1149"/>
      <c r="V1149"/>
      <c r="W1149"/>
      <c r="X1149"/>
      <c r="Y1149"/>
      <c r="Z1149"/>
      <c r="AA1149"/>
      <c r="AB1149"/>
      <c r="AC1149"/>
      <c r="AD1149"/>
      <c r="AE1149"/>
      <c r="AF1149"/>
      <c r="AG1149"/>
      <c r="AH1149"/>
      <c r="AI1149"/>
      <c r="AJ1149"/>
      <c r="AK1149"/>
      <c r="AL1149"/>
      <c r="AM1149"/>
      <c r="AN1149"/>
      <c r="AO1149"/>
      <c r="AP1149"/>
      <c r="AQ1149"/>
      <c r="AR1149"/>
      <c r="AS1149"/>
      <c r="AT1149"/>
      <c r="AU1149"/>
      <c r="AV1149"/>
      <c r="AW1149"/>
      <c r="AX1149"/>
      <c r="AY1149"/>
      <c r="AZ1149"/>
      <c r="BA1149"/>
      <c r="BB1149"/>
      <c r="BC1149"/>
      <c r="BD1149"/>
      <c r="BE1149"/>
      <c r="BF1149"/>
      <c r="BG1149"/>
      <c r="BH1149"/>
      <c r="BI1149"/>
      <c r="BJ1149"/>
      <c r="BK1149"/>
      <c r="BL1149"/>
      <c r="BM1149"/>
      <c r="BN1149"/>
      <c r="BO1149"/>
      <c r="BP1149"/>
      <c r="BQ1149"/>
      <c r="BR1149"/>
      <c r="BS1149"/>
      <c r="BT1149"/>
      <c r="BU1149"/>
      <c r="BV1149"/>
      <c r="BW1149"/>
      <c r="BX1149"/>
      <c r="BY1149"/>
      <c r="BZ1149"/>
      <c r="CA1149"/>
      <c r="CB1149"/>
      <c r="CC1149"/>
      <c r="CD1149"/>
      <c r="CE1149"/>
      <c r="CF1149"/>
      <c r="CG1149"/>
      <c r="CH1149"/>
      <c r="CI1149"/>
      <c r="CJ1149"/>
      <c r="CK1149"/>
      <c r="CL1149"/>
      <c r="CN1149"/>
    </row>
    <row r="1150" spans="9:92" x14ac:dyDescent="0.35">
      <c r="I1150"/>
      <c r="J1150"/>
      <c r="R1150"/>
      <c r="S1150"/>
      <c r="T1150"/>
      <c r="U1150"/>
      <c r="V1150"/>
      <c r="W1150"/>
      <c r="X1150"/>
      <c r="Y1150"/>
      <c r="Z1150"/>
      <c r="AA1150"/>
      <c r="AB1150"/>
      <c r="AC1150"/>
      <c r="AD1150"/>
      <c r="AE1150"/>
      <c r="AF1150"/>
      <c r="AG1150"/>
      <c r="AH1150"/>
      <c r="AI1150"/>
      <c r="AJ1150"/>
      <c r="AK1150"/>
      <c r="AL1150"/>
      <c r="AM1150"/>
      <c r="AN1150"/>
      <c r="AO1150"/>
      <c r="AP1150"/>
      <c r="AQ1150"/>
      <c r="AR1150"/>
      <c r="AS1150"/>
      <c r="AT1150"/>
      <c r="AU1150"/>
      <c r="AV1150"/>
      <c r="AW1150"/>
      <c r="AX1150"/>
      <c r="AY1150"/>
      <c r="AZ1150"/>
      <c r="BA1150"/>
      <c r="BB1150"/>
      <c r="BC1150"/>
      <c r="BD1150"/>
      <c r="BE1150"/>
      <c r="BF1150"/>
      <c r="BG1150"/>
      <c r="BH1150"/>
      <c r="BI1150"/>
      <c r="BJ1150"/>
      <c r="BK1150"/>
      <c r="BL1150"/>
      <c r="BM1150"/>
      <c r="BN1150"/>
      <c r="BO1150"/>
      <c r="BP1150"/>
      <c r="BQ1150"/>
      <c r="BR1150"/>
      <c r="BS1150"/>
      <c r="BT1150"/>
      <c r="BU1150"/>
      <c r="BV1150"/>
      <c r="BW1150"/>
      <c r="BX1150"/>
      <c r="BY1150"/>
      <c r="BZ1150"/>
      <c r="CA1150"/>
      <c r="CB1150"/>
      <c r="CC1150"/>
      <c r="CD1150"/>
      <c r="CE1150"/>
      <c r="CF1150"/>
      <c r="CG1150"/>
      <c r="CH1150"/>
      <c r="CI1150"/>
      <c r="CJ1150"/>
      <c r="CK1150"/>
      <c r="CL1150"/>
      <c r="CN1150"/>
    </row>
    <row r="1151" spans="9:92" x14ac:dyDescent="0.35">
      <c r="I1151"/>
      <c r="J1151"/>
      <c r="R1151"/>
      <c r="S1151"/>
      <c r="T1151"/>
      <c r="U1151"/>
      <c r="V1151"/>
      <c r="W1151"/>
      <c r="X1151"/>
      <c r="Y1151"/>
      <c r="Z1151"/>
      <c r="AA1151"/>
      <c r="AB1151"/>
      <c r="AC1151"/>
      <c r="AD1151"/>
      <c r="AE1151"/>
      <c r="AF1151"/>
      <c r="AG1151"/>
      <c r="AH1151"/>
      <c r="AI1151"/>
      <c r="AJ1151"/>
      <c r="AK1151"/>
      <c r="AL1151"/>
      <c r="AM1151"/>
      <c r="AN1151"/>
      <c r="AO1151"/>
      <c r="AP1151"/>
      <c r="AQ1151"/>
      <c r="AR1151"/>
      <c r="AS1151"/>
      <c r="AT1151"/>
      <c r="AU1151"/>
      <c r="AV1151"/>
      <c r="AW1151"/>
      <c r="AX1151"/>
      <c r="AY1151"/>
      <c r="AZ1151"/>
      <c r="BA1151"/>
      <c r="BB1151"/>
      <c r="BC1151"/>
      <c r="BD1151"/>
      <c r="BE1151"/>
      <c r="BF1151"/>
      <c r="BG1151"/>
      <c r="BH1151"/>
      <c r="BI1151"/>
      <c r="BJ1151"/>
      <c r="BK1151"/>
      <c r="BL1151"/>
      <c r="BM1151"/>
      <c r="BN1151"/>
      <c r="BO1151"/>
      <c r="BP1151"/>
      <c r="BQ1151"/>
      <c r="BR1151"/>
      <c r="BS1151"/>
      <c r="BT1151"/>
      <c r="BU1151"/>
      <c r="BV1151"/>
      <c r="BW1151"/>
      <c r="BX1151"/>
      <c r="BY1151"/>
      <c r="BZ1151"/>
      <c r="CA1151"/>
      <c r="CB1151"/>
      <c r="CC1151"/>
      <c r="CD1151"/>
      <c r="CE1151"/>
      <c r="CF1151"/>
      <c r="CG1151"/>
      <c r="CH1151"/>
      <c r="CI1151"/>
      <c r="CJ1151"/>
      <c r="CK1151"/>
      <c r="CL1151"/>
      <c r="CN1151"/>
    </row>
    <row r="1152" spans="9:92" x14ac:dyDescent="0.35">
      <c r="I1152"/>
      <c r="J1152"/>
      <c r="R1152"/>
      <c r="S1152"/>
      <c r="T1152"/>
      <c r="U1152"/>
      <c r="V1152"/>
      <c r="W1152"/>
      <c r="X1152"/>
      <c r="Y1152"/>
      <c r="Z1152"/>
      <c r="AA1152"/>
      <c r="AB1152"/>
      <c r="AC1152"/>
      <c r="AD1152"/>
      <c r="AE1152"/>
      <c r="AF1152"/>
      <c r="AG1152"/>
      <c r="AH1152"/>
      <c r="AI1152"/>
      <c r="AJ1152"/>
      <c r="AK1152"/>
      <c r="AL1152"/>
      <c r="AM1152"/>
      <c r="AN1152"/>
      <c r="AO1152"/>
      <c r="AP1152"/>
      <c r="AQ1152"/>
      <c r="AR1152"/>
      <c r="AS1152"/>
      <c r="AT1152"/>
      <c r="AU1152"/>
      <c r="AV1152"/>
      <c r="AW1152"/>
      <c r="AX1152"/>
      <c r="AY1152"/>
      <c r="AZ1152"/>
      <c r="BA1152"/>
      <c r="BB1152"/>
      <c r="BC1152"/>
      <c r="BD1152"/>
      <c r="BE1152"/>
      <c r="BF1152"/>
      <c r="BG1152"/>
      <c r="BH1152"/>
      <c r="BI1152"/>
      <c r="BJ1152"/>
      <c r="BK1152"/>
      <c r="BL1152"/>
      <c r="BM1152"/>
      <c r="BN1152"/>
      <c r="BO1152"/>
      <c r="BP1152"/>
      <c r="BQ1152"/>
      <c r="BR1152"/>
      <c r="BS1152"/>
      <c r="BT1152"/>
      <c r="BU1152"/>
      <c r="BV1152"/>
      <c r="BW1152"/>
      <c r="BX1152"/>
      <c r="BY1152"/>
      <c r="BZ1152"/>
      <c r="CA1152"/>
      <c r="CB1152"/>
      <c r="CC1152"/>
      <c r="CD1152"/>
      <c r="CE1152"/>
      <c r="CF1152"/>
      <c r="CG1152"/>
      <c r="CH1152"/>
      <c r="CI1152"/>
      <c r="CJ1152"/>
      <c r="CK1152"/>
      <c r="CL1152"/>
      <c r="CN1152"/>
    </row>
    <row r="1153" spans="9:92" x14ac:dyDescent="0.35">
      <c r="I1153"/>
      <c r="J1153"/>
      <c r="R1153"/>
      <c r="S1153"/>
      <c r="T1153"/>
      <c r="U1153"/>
      <c r="V1153"/>
      <c r="W1153"/>
      <c r="X1153"/>
      <c r="Y1153"/>
      <c r="Z1153"/>
      <c r="AA1153"/>
      <c r="AB1153"/>
      <c r="AC1153"/>
      <c r="AD1153"/>
      <c r="AE1153"/>
      <c r="AF1153"/>
      <c r="AG1153"/>
      <c r="AH1153"/>
      <c r="AI1153"/>
      <c r="AJ1153"/>
      <c r="AK1153"/>
      <c r="AL1153"/>
      <c r="AM1153"/>
      <c r="AN1153"/>
      <c r="AO1153"/>
      <c r="AP1153"/>
      <c r="AQ1153"/>
      <c r="AR1153"/>
      <c r="AS1153"/>
      <c r="AT1153"/>
      <c r="AU1153"/>
      <c r="AV1153"/>
      <c r="AW1153"/>
      <c r="AX1153"/>
      <c r="AY1153"/>
      <c r="AZ1153"/>
      <c r="BA1153"/>
      <c r="BB1153"/>
      <c r="BC1153"/>
      <c r="BD1153"/>
      <c r="BE1153"/>
      <c r="BF1153"/>
      <c r="BG1153"/>
      <c r="BH1153"/>
      <c r="BI1153"/>
      <c r="BJ1153"/>
      <c r="BK1153"/>
      <c r="BL1153"/>
      <c r="BM1153"/>
      <c r="BN1153"/>
      <c r="BO1153"/>
      <c r="BP1153"/>
      <c r="BQ1153"/>
      <c r="BR1153"/>
      <c r="BS1153"/>
      <c r="BT1153"/>
      <c r="BU1153"/>
      <c r="BV1153"/>
      <c r="BW1153"/>
      <c r="BX1153"/>
      <c r="BY1153"/>
      <c r="BZ1153"/>
      <c r="CA1153"/>
      <c r="CB1153"/>
      <c r="CC1153"/>
      <c r="CD1153"/>
      <c r="CE1153"/>
      <c r="CF1153"/>
      <c r="CG1153"/>
      <c r="CH1153"/>
      <c r="CI1153"/>
      <c r="CJ1153"/>
      <c r="CK1153"/>
      <c r="CL1153"/>
      <c r="CN1153"/>
    </row>
    <row r="1154" spans="9:92" x14ac:dyDescent="0.35">
      <c r="I1154"/>
      <c r="J1154"/>
      <c r="R1154"/>
      <c r="S1154"/>
      <c r="T1154"/>
      <c r="U1154"/>
      <c r="V1154"/>
      <c r="W1154"/>
      <c r="X1154"/>
      <c r="Y1154"/>
      <c r="Z1154"/>
      <c r="AA1154"/>
      <c r="AB1154"/>
      <c r="AC1154"/>
      <c r="AD1154"/>
      <c r="AE1154"/>
      <c r="AF1154"/>
      <c r="AG1154"/>
      <c r="AH1154"/>
      <c r="AI1154"/>
      <c r="AJ1154"/>
      <c r="AK1154"/>
      <c r="AL1154"/>
      <c r="AM1154"/>
      <c r="AN1154"/>
      <c r="AO1154"/>
      <c r="AP1154"/>
      <c r="AQ1154"/>
      <c r="AR1154"/>
      <c r="AS1154"/>
      <c r="AT1154"/>
      <c r="AU1154"/>
      <c r="AV1154"/>
      <c r="AW1154"/>
      <c r="AX1154"/>
      <c r="AY1154"/>
      <c r="AZ1154"/>
      <c r="BA1154"/>
      <c r="BB1154"/>
      <c r="BC1154"/>
      <c r="BD1154"/>
      <c r="BE1154"/>
      <c r="BF1154"/>
      <c r="BG1154"/>
      <c r="BH1154"/>
      <c r="BI1154"/>
      <c r="BJ1154"/>
      <c r="BK1154"/>
      <c r="BL1154"/>
      <c r="BM1154"/>
      <c r="BN1154"/>
      <c r="BO1154"/>
      <c r="BP1154"/>
      <c r="BQ1154"/>
      <c r="BR1154"/>
      <c r="BS1154"/>
      <c r="BT1154"/>
      <c r="BU1154"/>
      <c r="BV1154"/>
      <c r="BW1154"/>
      <c r="BX1154"/>
      <c r="BY1154"/>
      <c r="BZ1154"/>
      <c r="CA1154"/>
      <c r="CB1154"/>
      <c r="CC1154"/>
      <c r="CD1154"/>
      <c r="CE1154"/>
      <c r="CF1154"/>
      <c r="CG1154"/>
      <c r="CH1154"/>
      <c r="CI1154"/>
      <c r="CJ1154"/>
      <c r="CK1154"/>
      <c r="CL1154"/>
      <c r="CN1154"/>
    </row>
    <row r="1155" spans="9:92" x14ac:dyDescent="0.35">
      <c r="I1155"/>
      <c r="J1155"/>
      <c r="R1155"/>
      <c r="S1155"/>
      <c r="T1155"/>
      <c r="U1155"/>
      <c r="V1155"/>
      <c r="W1155"/>
      <c r="X1155"/>
      <c r="Y1155"/>
      <c r="Z1155"/>
      <c r="AA1155"/>
      <c r="AB1155"/>
      <c r="AC1155"/>
      <c r="AD1155"/>
      <c r="AE1155"/>
      <c r="AF1155"/>
      <c r="AG1155"/>
      <c r="AH1155"/>
      <c r="AI1155"/>
      <c r="AJ1155"/>
      <c r="AK1155"/>
      <c r="AL1155"/>
      <c r="AM1155"/>
      <c r="AN1155"/>
      <c r="AO1155"/>
      <c r="AP1155"/>
      <c r="AQ1155"/>
      <c r="AR1155"/>
      <c r="AS1155"/>
      <c r="AT1155"/>
      <c r="AU1155"/>
      <c r="AV1155"/>
      <c r="AW1155"/>
      <c r="AX1155"/>
      <c r="AY1155"/>
      <c r="AZ1155"/>
      <c r="BA1155"/>
      <c r="BB1155"/>
      <c r="BC1155"/>
      <c r="BD1155"/>
      <c r="BE1155"/>
      <c r="BF1155"/>
      <c r="BG1155"/>
      <c r="BH1155"/>
      <c r="BI1155"/>
      <c r="BJ1155"/>
      <c r="BK1155"/>
      <c r="BL1155"/>
      <c r="BM1155"/>
      <c r="BN1155"/>
      <c r="BO1155"/>
      <c r="BP1155"/>
      <c r="BQ1155"/>
      <c r="BR1155"/>
      <c r="BS1155"/>
      <c r="BT1155"/>
      <c r="BU1155"/>
      <c r="BV1155"/>
      <c r="BW1155"/>
      <c r="BX1155"/>
      <c r="BY1155"/>
      <c r="BZ1155"/>
      <c r="CA1155"/>
      <c r="CB1155"/>
      <c r="CC1155"/>
      <c r="CD1155"/>
      <c r="CE1155"/>
      <c r="CF1155"/>
      <c r="CG1155"/>
      <c r="CH1155"/>
      <c r="CI1155"/>
      <c r="CJ1155"/>
      <c r="CK1155"/>
      <c r="CL1155"/>
      <c r="CN1155"/>
    </row>
    <row r="1156" spans="9:92" x14ac:dyDescent="0.35">
      <c r="I1156"/>
      <c r="J1156"/>
      <c r="R1156"/>
      <c r="S1156"/>
      <c r="T1156"/>
      <c r="U1156"/>
      <c r="V1156"/>
      <c r="W1156"/>
      <c r="X1156"/>
      <c r="Y1156"/>
      <c r="Z1156"/>
      <c r="AA1156"/>
      <c r="AB1156"/>
      <c r="AC1156"/>
      <c r="AD1156"/>
      <c r="AE1156"/>
      <c r="AF1156"/>
      <c r="AG1156"/>
      <c r="AH1156"/>
      <c r="AI1156"/>
      <c r="AJ1156"/>
      <c r="AK1156"/>
      <c r="AL1156"/>
      <c r="AM1156"/>
      <c r="AN1156"/>
      <c r="AO1156"/>
      <c r="AP1156"/>
      <c r="AQ1156"/>
      <c r="AR1156"/>
      <c r="AS1156"/>
      <c r="AT1156"/>
      <c r="AU1156"/>
      <c r="AV1156"/>
      <c r="AW1156"/>
      <c r="AX1156"/>
      <c r="AY1156"/>
      <c r="AZ1156"/>
      <c r="BA1156"/>
      <c r="BB1156"/>
      <c r="BC1156"/>
      <c r="BD1156"/>
      <c r="BE1156"/>
      <c r="BF1156"/>
      <c r="BG1156"/>
      <c r="BH1156"/>
      <c r="BI1156"/>
      <c r="BJ1156"/>
      <c r="BK1156"/>
      <c r="BL1156"/>
      <c r="BM1156"/>
      <c r="BN1156"/>
      <c r="BO1156"/>
      <c r="BP1156"/>
      <c r="BQ1156"/>
      <c r="BR1156"/>
      <c r="BS1156"/>
      <c r="BT1156"/>
      <c r="BU1156"/>
      <c r="BV1156"/>
      <c r="BW1156"/>
      <c r="BX1156"/>
      <c r="BY1156"/>
      <c r="BZ1156"/>
      <c r="CA1156"/>
      <c r="CB1156"/>
      <c r="CC1156"/>
      <c r="CD1156"/>
      <c r="CE1156"/>
      <c r="CF1156"/>
      <c r="CG1156"/>
      <c r="CH1156"/>
      <c r="CI1156"/>
      <c r="CJ1156"/>
      <c r="CK1156"/>
      <c r="CL1156"/>
      <c r="CN1156"/>
    </row>
    <row r="1157" spans="9:92" x14ac:dyDescent="0.35">
      <c r="I1157"/>
      <c r="J1157"/>
      <c r="R1157"/>
      <c r="S1157"/>
      <c r="T1157"/>
      <c r="U1157"/>
      <c r="V1157"/>
      <c r="W1157"/>
      <c r="X1157"/>
      <c r="Y1157"/>
      <c r="Z1157"/>
      <c r="AA1157"/>
      <c r="AB1157"/>
      <c r="AC1157"/>
      <c r="AD1157"/>
      <c r="AE1157"/>
      <c r="AF1157"/>
      <c r="AG1157"/>
      <c r="AH1157"/>
      <c r="AI1157"/>
      <c r="AJ1157"/>
      <c r="AK1157"/>
      <c r="AL1157"/>
      <c r="AM1157"/>
      <c r="AN1157"/>
      <c r="AO1157"/>
      <c r="AP1157"/>
      <c r="AQ1157"/>
      <c r="AR1157"/>
      <c r="AS1157"/>
      <c r="AT1157"/>
      <c r="AU1157"/>
      <c r="AV1157"/>
      <c r="AW1157"/>
      <c r="AX1157"/>
      <c r="AY1157"/>
      <c r="AZ1157"/>
      <c r="BA1157"/>
      <c r="BB1157"/>
      <c r="BC1157"/>
      <c r="BD1157"/>
      <c r="BE1157"/>
      <c r="BF1157"/>
      <c r="BG1157"/>
      <c r="BH1157"/>
      <c r="BI1157"/>
      <c r="BJ1157"/>
      <c r="BK1157"/>
      <c r="BL1157"/>
      <c r="BM1157"/>
      <c r="BN1157"/>
      <c r="BO1157"/>
      <c r="BP1157"/>
      <c r="BQ1157"/>
      <c r="BR1157"/>
      <c r="BS1157"/>
      <c r="BT1157"/>
      <c r="BU1157"/>
      <c r="BV1157"/>
      <c r="BW1157"/>
      <c r="BX1157"/>
      <c r="BY1157"/>
      <c r="BZ1157"/>
      <c r="CA1157"/>
      <c r="CB1157"/>
      <c r="CC1157"/>
      <c r="CD1157"/>
      <c r="CE1157"/>
      <c r="CF1157"/>
      <c r="CG1157"/>
      <c r="CH1157"/>
      <c r="CI1157"/>
      <c r="CJ1157"/>
      <c r="CK1157"/>
      <c r="CL1157"/>
      <c r="CN1157"/>
    </row>
    <row r="1158" spans="9:92" x14ac:dyDescent="0.35">
      <c r="I1158"/>
      <c r="J1158"/>
      <c r="R1158"/>
      <c r="S1158"/>
      <c r="T1158"/>
      <c r="U1158"/>
      <c r="V1158"/>
      <c r="W1158"/>
      <c r="X1158"/>
      <c r="Y1158"/>
      <c r="Z1158"/>
      <c r="AA1158"/>
      <c r="AB1158"/>
      <c r="AC1158"/>
      <c r="AD1158"/>
      <c r="AE1158"/>
      <c r="AF1158"/>
      <c r="AG1158"/>
      <c r="AH1158"/>
      <c r="AI1158"/>
      <c r="AJ1158"/>
      <c r="AK1158"/>
      <c r="AL1158"/>
      <c r="AM1158"/>
      <c r="AN1158"/>
      <c r="AO1158"/>
      <c r="AP1158"/>
      <c r="AQ1158"/>
      <c r="AR1158"/>
      <c r="AS1158"/>
      <c r="AT1158"/>
      <c r="AU1158"/>
      <c r="AV1158"/>
      <c r="AW1158"/>
      <c r="AX1158"/>
      <c r="AY1158"/>
      <c r="AZ1158"/>
      <c r="BA1158"/>
      <c r="BB1158"/>
      <c r="BC1158"/>
      <c r="BD1158"/>
      <c r="BE1158"/>
      <c r="BF1158"/>
      <c r="BG1158"/>
      <c r="BH1158"/>
      <c r="BI1158"/>
      <c r="BJ1158"/>
      <c r="BK1158"/>
      <c r="BL1158"/>
      <c r="BM1158"/>
      <c r="BN1158"/>
      <c r="BO1158"/>
      <c r="BP1158"/>
      <c r="BQ1158"/>
      <c r="BR1158"/>
      <c r="BS1158"/>
      <c r="BT1158"/>
      <c r="BU1158"/>
      <c r="BV1158"/>
      <c r="BW1158"/>
      <c r="BX1158"/>
      <c r="BY1158"/>
      <c r="BZ1158"/>
      <c r="CA1158"/>
      <c r="CB1158"/>
      <c r="CC1158"/>
      <c r="CD1158"/>
      <c r="CE1158"/>
      <c r="CF1158"/>
      <c r="CG1158"/>
      <c r="CH1158"/>
      <c r="CI1158"/>
      <c r="CJ1158"/>
      <c r="CK1158"/>
      <c r="CL1158"/>
      <c r="CN1158"/>
    </row>
    <row r="1159" spans="9:92" x14ac:dyDescent="0.35">
      <c r="I1159"/>
      <c r="J1159"/>
      <c r="R1159"/>
      <c r="S1159"/>
      <c r="T1159"/>
      <c r="U1159"/>
      <c r="V1159"/>
      <c r="W1159"/>
      <c r="X1159"/>
      <c r="Y1159"/>
      <c r="Z1159"/>
      <c r="AA1159"/>
      <c r="AB1159"/>
      <c r="AC1159"/>
      <c r="AD1159"/>
      <c r="AE1159"/>
      <c r="AF1159"/>
      <c r="AG1159"/>
      <c r="AH1159"/>
      <c r="AI1159"/>
      <c r="AJ1159"/>
      <c r="AK1159"/>
      <c r="AL1159"/>
      <c r="AM1159"/>
      <c r="AN1159"/>
      <c r="AO1159"/>
      <c r="AP1159"/>
      <c r="AQ1159"/>
      <c r="AR1159"/>
      <c r="AS1159"/>
      <c r="AT1159"/>
      <c r="AU1159"/>
      <c r="AV1159"/>
      <c r="AW1159"/>
      <c r="AX1159"/>
      <c r="AY1159"/>
      <c r="AZ1159"/>
      <c r="BA1159"/>
      <c r="BB1159"/>
      <c r="BC1159"/>
      <c r="BD1159"/>
      <c r="BE1159"/>
      <c r="BF1159"/>
      <c r="BG1159"/>
      <c r="BH1159"/>
      <c r="BI1159"/>
      <c r="BJ1159"/>
      <c r="BK1159"/>
      <c r="BL1159"/>
      <c r="BM1159"/>
      <c r="BN1159"/>
      <c r="BO1159"/>
      <c r="BP1159"/>
      <c r="BQ1159"/>
      <c r="BR1159"/>
      <c r="BS1159"/>
      <c r="BT1159"/>
      <c r="BU1159"/>
      <c r="BV1159"/>
      <c r="BW1159"/>
      <c r="BX1159"/>
      <c r="BY1159"/>
      <c r="BZ1159"/>
      <c r="CA1159"/>
      <c r="CB1159"/>
      <c r="CC1159"/>
      <c r="CD1159"/>
      <c r="CE1159"/>
      <c r="CF1159"/>
      <c r="CG1159"/>
      <c r="CH1159"/>
      <c r="CI1159"/>
      <c r="CJ1159"/>
      <c r="CK1159"/>
      <c r="CL1159"/>
      <c r="CN1159"/>
    </row>
    <row r="1160" spans="9:92" x14ac:dyDescent="0.35">
      <c r="I1160"/>
      <c r="J1160"/>
      <c r="R1160"/>
      <c r="S1160"/>
      <c r="T1160"/>
      <c r="U1160"/>
      <c r="V1160"/>
      <c r="W1160"/>
      <c r="X1160"/>
      <c r="Y1160"/>
      <c r="Z1160"/>
      <c r="AA1160"/>
      <c r="AB1160"/>
      <c r="AC1160"/>
      <c r="AD1160"/>
      <c r="AE1160"/>
      <c r="AF1160"/>
      <c r="AG1160"/>
      <c r="AH1160"/>
      <c r="AI1160"/>
      <c r="AJ1160"/>
      <c r="AK1160"/>
      <c r="AL1160"/>
      <c r="AM1160"/>
      <c r="AN1160"/>
      <c r="AO1160"/>
      <c r="AP1160"/>
      <c r="AQ1160"/>
      <c r="AR1160"/>
      <c r="AS1160"/>
      <c r="AT1160"/>
      <c r="AU1160"/>
      <c r="AV1160"/>
      <c r="AW1160"/>
      <c r="AX1160"/>
      <c r="AY1160"/>
      <c r="AZ1160"/>
      <c r="BA1160"/>
      <c r="BB1160"/>
      <c r="BC1160"/>
      <c r="BD1160"/>
      <c r="BE1160"/>
      <c r="BF1160"/>
      <c r="BG1160"/>
      <c r="BH1160"/>
      <c r="BI1160"/>
      <c r="BJ1160"/>
      <c r="BK1160"/>
      <c r="BL1160"/>
      <c r="BM1160"/>
      <c r="BN1160"/>
      <c r="BO1160"/>
      <c r="BP1160"/>
      <c r="BQ1160"/>
      <c r="BR1160"/>
      <c r="BS1160"/>
      <c r="BT1160"/>
      <c r="BU1160"/>
      <c r="BV1160"/>
      <c r="BW1160"/>
      <c r="BX1160"/>
      <c r="BY1160"/>
      <c r="BZ1160"/>
      <c r="CA1160"/>
      <c r="CB1160"/>
      <c r="CC1160"/>
      <c r="CD1160"/>
      <c r="CE1160"/>
      <c r="CF1160"/>
      <c r="CG1160"/>
      <c r="CH1160"/>
      <c r="CI1160"/>
      <c r="CJ1160"/>
      <c r="CK1160"/>
      <c r="CL1160"/>
      <c r="CN1160"/>
    </row>
    <row r="1161" spans="9:92" x14ac:dyDescent="0.35">
      <c r="I1161"/>
      <c r="J1161"/>
      <c r="R1161"/>
      <c r="S1161"/>
      <c r="T1161"/>
      <c r="U1161"/>
      <c r="V1161"/>
      <c r="W1161"/>
      <c r="X1161"/>
      <c r="Y1161"/>
      <c r="Z1161"/>
      <c r="AA1161"/>
      <c r="AB1161"/>
      <c r="AC1161"/>
      <c r="AD1161"/>
      <c r="AE1161"/>
      <c r="AF1161"/>
      <c r="AG1161"/>
      <c r="AH1161"/>
      <c r="AI1161"/>
      <c r="AJ1161"/>
      <c r="AK1161"/>
      <c r="AL1161"/>
      <c r="AM1161"/>
      <c r="AN1161"/>
      <c r="AO1161"/>
      <c r="AP1161"/>
      <c r="AQ1161"/>
      <c r="AR1161"/>
      <c r="AS1161"/>
      <c r="AT1161"/>
      <c r="AU1161"/>
      <c r="AV1161"/>
      <c r="AW1161"/>
      <c r="AX1161"/>
      <c r="AY1161"/>
      <c r="AZ1161"/>
      <c r="BA1161"/>
      <c r="BB1161"/>
      <c r="BC1161"/>
      <c r="BD1161"/>
      <c r="BE1161"/>
      <c r="BF1161"/>
      <c r="BG1161"/>
      <c r="BH1161"/>
      <c r="BI1161"/>
      <c r="BJ1161"/>
      <c r="BK1161"/>
      <c r="BL1161"/>
      <c r="BM1161"/>
      <c r="BN1161"/>
      <c r="BO1161"/>
      <c r="BP1161"/>
      <c r="BQ1161"/>
      <c r="BR1161"/>
      <c r="BS1161"/>
      <c r="BT1161"/>
      <c r="BU1161"/>
      <c r="BV1161"/>
      <c r="BW1161"/>
      <c r="BX1161"/>
      <c r="BY1161"/>
      <c r="BZ1161"/>
      <c r="CA1161"/>
      <c r="CB1161"/>
      <c r="CC1161"/>
      <c r="CD1161"/>
      <c r="CE1161"/>
      <c r="CF1161"/>
      <c r="CG1161"/>
      <c r="CH1161"/>
      <c r="CI1161"/>
      <c r="CJ1161"/>
      <c r="CK1161"/>
      <c r="CL1161"/>
      <c r="CN1161"/>
    </row>
    <row r="1162" spans="9:92" x14ac:dyDescent="0.35">
      <c r="I1162"/>
      <c r="J1162"/>
      <c r="R1162"/>
      <c r="S1162"/>
      <c r="T1162"/>
      <c r="U1162"/>
      <c r="V1162"/>
      <c r="W1162"/>
      <c r="X1162"/>
      <c r="Y1162"/>
      <c r="Z1162"/>
      <c r="AA1162"/>
      <c r="AB1162"/>
      <c r="AC1162"/>
      <c r="AD1162"/>
      <c r="AE1162"/>
      <c r="AF1162"/>
      <c r="AG1162"/>
      <c r="AH1162"/>
      <c r="AI1162"/>
      <c r="AJ1162"/>
      <c r="AK1162"/>
      <c r="AL1162"/>
      <c r="AM1162"/>
      <c r="AN1162"/>
      <c r="AO1162"/>
      <c r="AP1162"/>
      <c r="AQ1162"/>
      <c r="AR1162"/>
      <c r="AS1162"/>
      <c r="AT1162"/>
      <c r="AU1162"/>
      <c r="AV1162"/>
      <c r="AW1162"/>
      <c r="AX1162"/>
      <c r="AY1162"/>
      <c r="AZ1162"/>
      <c r="BA1162"/>
      <c r="BB1162"/>
      <c r="BC1162"/>
      <c r="BD1162"/>
      <c r="BE1162"/>
      <c r="BF1162"/>
      <c r="BG1162"/>
      <c r="BH1162"/>
      <c r="BI1162"/>
      <c r="BJ1162"/>
      <c r="BK1162"/>
      <c r="BL1162"/>
      <c r="BM1162"/>
      <c r="BN1162"/>
      <c r="BO1162"/>
      <c r="BP1162"/>
      <c r="BQ1162"/>
      <c r="BR1162"/>
      <c r="BS1162"/>
      <c r="BT1162"/>
      <c r="BU1162"/>
      <c r="BV1162"/>
      <c r="BW1162"/>
      <c r="BX1162"/>
      <c r="BY1162"/>
      <c r="BZ1162"/>
      <c r="CA1162"/>
      <c r="CB1162"/>
      <c r="CC1162"/>
      <c r="CD1162"/>
      <c r="CE1162"/>
      <c r="CF1162"/>
      <c r="CG1162"/>
      <c r="CH1162"/>
      <c r="CI1162"/>
      <c r="CJ1162"/>
      <c r="CK1162"/>
      <c r="CL1162"/>
      <c r="CN1162"/>
    </row>
    <row r="1163" spans="9:92" x14ac:dyDescent="0.35">
      <c r="I1163"/>
      <c r="J1163"/>
      <c r="R1163"/>
      <c r="S1163"/>
      <c r="T1163"/>
      <c r="U1163"/>
      <c r="V1163"/>
      <c r="W1163"/>
      <c r="X1163"/>
      <c r="Y1163"/>
      <c r="Z1163"/>
      <c r="AA1163"/>
      <c r="AB1163"/>
      <c r="AC1163"/>
      <c r="AD1163"/>
      <c r="AE1163"/>
      <c r="AF1163"/>
      <c r="AG1163"/>
      <c r="AH1163"/>
      <c r="AI1163"/>
      <c r="AJ1163"/>
      <c r="AK1163"/>
      <c r="AL1163"/>
      <c r="AM1163"/>
      <c r="AN1163"/>
      <c r="AO1163"/>
      <c r="AP1163"/>
      <c r="AQ1163"/>
      <c r="AR1163"/>
      <c r="AS1163"/>
      <c r="AT1163"/>
      <c r="AU1163"/>
      <c r="AV1163"/>
      <c r="AW1163"/>
      <c r="AX1163"/>
      <c r="AY1163"/>
      <c r="AZ1163"/>
      <c r="BA1163"/>
      <c r="BB1163"/>
      <c r="BC1163"/>
      <c r="BD1163"/>
      <c r="BE1163"/>
      <c r="BF1163"/>
      <c r="BG1163"/>
      <c r="BH1163"/>
      <c r="BI1163"/>
      <c r="BJ1163"/>
      <c r="BK1163"/>
      <c r="BL1163"/>
      <c r="BM1163"/>
      <c r="BN1163"/>
      <c r="BO1163"/>
      <c r="BP1163"/>
      <c r="BQ1163"/>
      <c r="BR1163"/>
      <c r="BS1163"/>
      <c r="BT1163"/>
      <c r="BU1163"/>
      <c r="BV1163"/>
      <c r="BW1163"/>
      <c r="BX1163"/>
      <c r="BY1163"/>
      <c r="BZ1163"/>
      <c r="CA1163"/>
      <c r="CB1163"/>
      <c r="CC1163"/>
      <c r="CD1163"/>
      <c r="CE1163"/>
      <c r="CF1163"/>
      <c r="CG1163"/>
      <c r="CH1163"/>
      <c r="CI1163"/>
      <c r="CJ1163"/>
      <c r="CK1163"/>
      <c r="CL1163"/>
      <c r="CN1163"/>
    </row>
    <row r="1164" spans="9:92" x14ac:dyDescent="0.35">
      <c r="I1164"/>
      <c r="J1164"/>
      <c r="R1164"/>
      <c r="S1164"/>
      <c r="T1164"/>
      <c r="U1164"/>
      <c r="V1164"/>
      <c r="W1164"/>
      <c r="X1164"/>
      <c r="Y1164"/>
      <c r="Z1164"/>
      <c r="AA1164"/>
      <c r="AB1164"/>
      <c r="AC1164"/>
      <c r="AD1164"/>
      <c r="AE1164"/>
      <c r="AF1164"/>
      <c r="AG1164"/>
      <c r="AH1164"/>
      <c r="AI1164"/>
      <c r="AJ1164"/>
      <c r="AK1164"/>
      <c r="AL1164"/>
      <c r="AM1164"/>
      <c r="AN1164"/>
      <c r="AO1164"/>
      <c r="AP1164"/>
      <c r="AQ1164"/>
      <c r="AR1164"/>
      <c r="AS1164"/>
      <c r="AT1164"/>
      <c r="AU1164"/>
      <c r="AV1164"/>
      <c r="AW1164"/>
      <c r="AX1164"/>
      <c r="AY1164"/>
      <c r="AZ1164"/>
      <c r="BA1164"/>
      <c r="BB1164"/>
      <c r="BC1164"/>
      <c r="BD1164"/>
      <c r="BE1164"/>
      <c r="BF1164"/>
      <c r="BG1164"/>
      <c r="BH1164"/>
      <c r="BI1164"/>
      <c r="BJ1164"/>
      <c r="BK1164"/>
      <c r="BL1164"/>
      <c r="BM1164"/>
      <c r="BN1164"/>
      <c r="BO1164"/>
      <c r="BP1164"/>
      <c r="BQ1164"/>
      <c r="BR1164"/>
      <c r="BS1164"/>
      <c r="BT1164"/>
      <c r="BU1164"/>
      <c r="BV1164"/>
      <c r="BW1164"/>
      <c r="BX1164"/>
      <c r="BY1164"/>
      <c r="BZ1164"/>
      <c r="CA1164"/>
      <c r="CB1164"/>
      <c r="CC1164"/>
      <c r="CD1164"/>
      <c r="CE1164"/>
      <c r="CF1164"/>
      <c r="CG1164"/>
      <c r="CH1164"/>
      <c r="CI1164"/>
      <c r="CJ1164"/>
      <c r="CK1164"/>
      <c r="CL1164"/>
      <c r="CN1164"/>
    </row>
    <row r="1165" spans="9:92" x14ac:dyDescent="0.35">
      <c r="I1165"/>
      <c r="J1165"/>
      <c r="R1165"/>
      <c r="S1165"/>
      <c r="T1165"/>
      <c r="U1165"/>
      <c r="V1165"/>
      <c r="W1165"/>
      <c r="X1165"/>
      <c r="Y1165"/>
      <c r="Z1165"/>
      <c r="AA1165"/>
      <c r="AB1165"/>
      <c r="AC1165"/>
      <c r="AD1165"/>
      <c r="AE1165"/>
      <c r="AF1165"/>
      <c r="AG1165"/>
      <c r="AH1165"/>
      <c r="AI1165"/>
      <c r="AJ1165"/>
      <c r="AK1165"/>
      <c r="AL1165"/>
      <c r="AM1165"/>
      <c r="AN1165"/>
      <c r="AO1165"/>
      <c r="AP1165"/>
      <c r="AQ1165"/>
      <c r="AR1165"/>
      <c r="AS1165"/>
      <c r="AT1165"/>
      <c r="AU1165"/>
      <c r="AV1165"/>
      <c r="AW1165"/>
      <c r="AX1165"/>
      <c r="AY1165"/>
      <c r="AZ1165"/>
      <c r="BA1165"/>
      <c r="BB1165"/>
      <c r="BC1165"/>
      <c r="BD1165"/>
      <c r="BE1165"/>
      <c r="BF1165"/>
      <c r="BG1165"/>
      <c r="BH1165"/>
      <c r="BI1165"/>
      <c r="BJ1165"/>
      <c r="BK1165"/>
      <c r="BL1165"/>
      <c r="BM1165"/>
      <c r="BN1165"/>
      <c r="BO1165"/>
      <c r="BP1165"/>
      <c r="BQ1165"/>
      <c r="BR1165"/>
      <c r="BS1165"/>
      <c r="BT1165"/>
      <c r="BU1165"/>
      <c r="BV1165"/>
      <c r="BW1165"/>
      <c r="BX1165"/>
      <c r="BY1165"/>
      <c r="BZ1165"/>
      <c r="CA1165"/>
      <c r="CB1165"/>
      <c r="CC1165"/>
      <c r="CD1165"/>
      <c r="CE1165"/>
      <c r="CF1165"/>
      <c r="CG1165"/>
      <c r="CH1165"/>
      <c r="CI1165"/>
      <c r="CJ1165"/>
      <c r="CK1165"/>
      <c r="CL1165"/>
      <c r="CN1165"/>
    </row>
    <row r="1166" spans="9:92" x14ac:dyDescent="0.35">
      <c r="I1166"/>
      <c r="J1166"/>
      <c r="R1166"/>
      <c r="S1166"/>
      <c r="T1166"/>
      <c r="U1166"/>
      <c r="V1166"/>
      <c r="W1166"/>
      <c r="X1166"/>
      <c r="Y1166"/>
      <c r="Z1166"/>
      <c r="AA1166"/>
      <c r="AB1166"/>
      <c r="AC1166"/>
      <c r="AD1166"/>
      <c r="AE1166"/>
      <c r="AF1166"/>
      <c r="AG1166"/>
      <c r="AH1166"/>
      <c r="AI1166"/>
      <c r="AJ1166"/>
      <c r="AK1166"/>
      <c r="AL1166"/>
      <c r="AM1166"/>
      <c r="AN1166"/>
      <c r="AO1166"/>
      <c r="AP1166"/>
      <c r="AQ1166"/>
      <c r="AR1166"/>
      <c r="AS1166"/>
      <c r="AT1166"/>
      <c r="AU1166"/>
      <c r="AV1166"/>
      <c r="AW1166"/>
      <c r="AX1166"/>
      <c r="AY1166"/>
      <c r="AZ1166"/>
      <c r="BA1166"/>
      <c r="BB1166"/>
      <c r="BC1166"/>
      <c r="BD1166"/>
      <c r="BE1166"/>
      <c r="BF1166"/>
      <c r="BG1166"/>
      <c r="BH1166"/>
      <c r="BI1166"/>
      <c r="BJ1166"/>
      <c r="BK1166"/>
      <c r="BL1166"/>
      <c r="BM1166"/>
      <c r="BN1166"/>
      <c r="BO1166"/>
      <c r="BP1166"/>
      <c r="BQ1166"/>
      <c r="BR1166"/>
      <c r="BS1166"/>
      <c r="BT1166"/>
      <c r="BU1166"/>
      <c r="BV1166"/>
      <c r="BW1166"/>
      <c r="BX1166"/>
      <c r="BY1166"/>
      <c r="BZ1166"/>
      <c r="CA1166"/>
      <c r="CB1166"/>
      <c r="CC1166"/>
      <c r="CD1166"/>
      <c r="CE1166"/>
      <c r="CF1166"/>
      <c r="CG1166"/>
      <c r="CH1166"/>
      <c r="CI1166"/>
      <c r="CJ1166"/>
      <c r="CK1166"/>
      <c r="CL1166"/>
      <c r="CN1166"/>
    </row>
    <row r="1167" spans="9:92" x14ac:dyDescent="0.35">
      <c r="I1167"/>
      <c r="J1167"/>
      <c r="R1167"/>
      <c r="S1167"/>
      <c r="T1167"/>
      <c r="U1167"/>
      <c r="V1167"/>
      <c r="W1167"/>
      <c r="X1167"/>
      <c r="Y1167"/>
      <c r="Z1167"/>
      <c r="AA1167"/>
      <c r="AB1167"/>
      <c r="AC1167"/>
      <c r="AD1167"/>
      <c r="AE1167"/>
      <c r="AF1167"/>
      <c r="AG1167"/>
      <c r="AH1167"/>
      <c r="AI1167"/>
      <c r="AJ1167"/>
      <c r="AK1167"/>
      <c r="AL1167"/>
      <c r="AM1167"/>
      <c r="AN1167"/>
      <c r="AO1167"/>
      <c r="AP1167"/>
      <c r="AQ1167"/>
      <c r="AR1167"/>
      <c r="AS1167"/>
      <c r="AT1167"/>
      <c r="AU1167"/>
      <c r="AV1167"/>
      <c r="AW1167"/>
      <c r="AX1167"/>
      <c r="AY1167"/>
      <c r="AZ1167"/>
      <c r="BA1167"/>
      <c r="BB1167"/>
      <c r="BC1167"/>
      <c r="BD1167"/>
      <c r="BE1167"/>
      <c r="BF1167"/>
      <c r="BG1167"/>
      <c r="BH1167"/>
      <c r="BI1167"/>
      <c r="BJ1167"/>
      <c r="BK1167"/>
      <c r="BL1167"/>
      <c r="BM1167"/>
      <c r="BN1167"/>
      <c r="BO1167"/>
      <c r="BP1167"/>
      <c r="BQ1167"/>
      <c r="BR1167"/>
      <c r="BS1167"/>
      <c r="BT1167"/>
      <c r="BU1167"/>
      <c r="BV1167"/>
      <c r="BW1167"/>
      <c r="BX1167"/>
      <c r="BY1167"/>
      <c r="BZ1167"/>
      <c r="CA1167"/>
      <c r="CB1167"/>
      <c r="CC1167"/>
      <c r="CD1167"/>
      <c r="CE1167"/>
      <c r="CF1167"/>
      <c r="CG1167"/>
      <c r="CH1167"/>
      <c r="CI1167"/>
      <c r="CJ1167"/>
      <c r="CK1167"/>
      <c r="CL1167"/>
      <c r="CN1167"/>
    </row>
    <row r="1168" spans="9:92" x14ac:dyDescent="0.35">
      <c r="I1168"/>
      <c r="J1168"/>
      <c r="R1168"/>
      <c r="S1168"/>
      <c r="T1168"/>
      <c r="U1168"/>
      <c r="V1168"/>
      <c r="W1168"/>
      <c r="X1168"/>
      <c r="Y1168"/>
      <c r="Z1168"/>
      <c r="AA1168"/>
      <c r="AB1168"/>
      <c r="AC1168"/>
      <c r="AD1168"/>
      <c r="AE1168"/>
      <c r="AF1168"/>
      <c r="AG1168"/>
      <c r="AH1168"/>
      <c r="AI1168"/>
      <c r="AJ1168"/>
      <c r="AK1168"/>
      <c r="AL1168"/>
      <c r="AM1168"/>
      <c r="AN1168"/>
      <c r="AO1168"/>
      <c r="AP1168"/>
      <c r="AQ1168"/>
      <c r="AR1168"/>
      <c r="AS1168"/>
      <c r="AT1168"/>
      <c r="AU1168"/>
      <c r="AV1168"/>
      <c r="AW1168"/>
      <c r="AX1168"/>
      <c r="AY1168"/>
      <c r="AZ1168"/>
      <c r="BA1168"/>
      <c r="BB1168"/>
      <c r="BC1168"/>
      <c r="BD1168"/>
      <c r="BE1168"/>
      <c r="BF1168"/>
      <c r="BG1168"/>
      <c r="BH1168"/>
      <c r="BI1168"/>
      <c r="BJ1168"/>
      <c r="BK1168"/>
      <c r="BL1168"/>
      <c r="BM1168"/>
      <c r="BN1168"/>
      <c r="BO1168"/>
      <c r="BP1168"/>
      <c r="BQ1168"/>
      <c r="BR1168"/>
      <c r="BS1168"/>
      <c r="BT1168"/>
      <c r="BU1168"/>
      <c r="BV1168"/>
      <c r="BW1168"/>
      <c r="BX1168"/>
      <c r="BY1168"/>
      <c r="BZ1168"/>
      <c r="CA1168"/>
      <c r="CB1168"/>
      <c r="CC1168"/>
      <c r="CD1168"/>
      <c r="CE1168"/>
      <c r="CF1168"/>
      <c r="CG1168"/>
      <c r="CH1168"/>
      <c r="CI1168"/>
      <c r="CJ1168"/>
      <c r="CK1168"/>
      <c r="CL1168"/>
      <c r="CN1168"/>
    </row>
    <row r="1169" spans="9:92" x14ac:dyDescent="0.35">
      <c r="I1169"/>
      <c r="J1169"/>
      <c r="R1169"/>
      <c r="S1169"/>
      <c r="T1169"/>
      <c r="U1169"/>
      <c r="V1169"/>
      <c r="W1169"/>
      <c r="X1169"/>
      <c r="Y1169"/>
      <c r="Z1169"/>
      <c r="AA1169"/>
      <c r="AB1169"/>
      <c r="AC1169"/>
      <c r="AD1169"/>
      <c r="AE1169"/>
      <c r="AF1169"/>
      <c r="AG1169"/>
      <c r="AH1169"/>
      <c r="AI1169"/>
      <c r="AJ1169"/>
      <c r="AK1169"/>
      <c r="AL1169"/>
      <c r="AM1169"/>
      <c r="AN1169"/>
      <c r="AO1169"/>
      <c r="AP1169"/>
      <c r="AQ1169"/>
      <c r="AR1169"/>
      <c r="AS1169"/>
      <c r="AT1169"/>
      <c r="AU1169"/>
      <c r="AV1169"/>
      <c r="AW1169"/>
      <c r="AX1169"/>
      <c r="AY1169"/>
      <c r="AZ1169"/>
      <c r="BA1169"/>
      <c r="BB1169"/>
      <c r="BC1169"/>
      <c r="BD1169"/>
      <c r="BE1169"/>
      <c r="BF1169"/>
      <c r="BG1169"/>
      <c r="BH1169"/>
      <c r="BI1169"/>
      <c r="BJ1169"/>
      <c r="BK1169"/>
      <c r="BL1169"/>
      <c r="BM1169"/>
      <c r="BN1169"/>
      <c r="BO1169"/>
      <c r="BP1169"/>
      <c r="BQ1169"/>
      <c r="BR1169"/>
      <c r="BS1169"/>
      <c r="BT1169"/>
      <c r="BU1169"/>
      <c r="BV1169"/>
      <c r="BW1169"/>
      <c r="BX1169"/>
      <c r="BY1169"/>
      <c r="BZ1169"/>
      <c r="CA1169"/>
      <c r="CB1169"/>
      <c r="CC1169"/>
      <c r="CD1169"/>
      <c r="CE1169"/>
      <c r="CF1169"/>
      <c r="CG1169"/>
      <c r="CH1169"/>
      <c r="CI1169"/>
      <c r="CJ1169"/>
      <c r="CK1169"/>
      <c r="CL1169"/>
      <c r="CN1169"/>
    </row>
    <row r="1170" spans="9:92" x14ac:dyDescent="0.35">
      <c r="I1170"/>
      <c r="J1170"/>
      <c r="R1170"/>
      <c r="S1170"/>
      <c r="T1170"/>
      <c r="U1170"/>
      <c r="V1170"/>
      <c r="W1170"/>
      <c r="X1170"/>
      <c r="Y1170"/>
      <c r="Z1170"/>
      <c r="AA1170"/>
      <c r="AB1170"/>
      <c r="AC1170"/>
      <c r="AD1170"/>
      <c r="AE1170"/>
      <c r="AF1170"/>
      <c r="AG1170"/>
      <c r="AH1170"/>
      <c r="AI1170"/>
      <c r="AJ1170"/>
      <c r="AK1170"/>
      <c r="AL1170"/>
      <c r="AM1170"/>
      <c r="AN1170"/>
      <c r="AO1170"/>
      <c r="AP1170"/>
      <c r="AQ1170"/>
      <c r="AR1170"/>
      <c r="AS1170"/>
      <c r="AT1170"/>
      <c r="AU1170"/>
      <c r="AV1170"/>
      <c r="AW1170"/>
      <c r="AX1170"/>
      <c r="AY1170"/>
      <c r="AZ1170"/>
      <c r="BA1170"/>
      <c r="BB1170"/>
      <c r="BC1170"/>
      <c r="BD1170"/>
      <c r="BE1170"/>
      <c r="BF1170"/>
      <c r="BG1170"/>
      <c r="BH1170"/>
      <c r="BI1170"/>
      <c r="BJ1170"/>
      <c r="BK1170"/>
      <c r="BL1170"/>
      <c r="BM1170"/>
      <c r="BN1170"/>
      <c r="BO1170"/>
      <c r="BP1170"/>
      <c r="BQ1170"/>
      <c r="BR1170"/>
      <c r="BS1170"/>
      <c r="BT1170"/>
      <c r="BU1170"/>
      <c r="BV1170"/>
      <c r="BW1170"/>
      <c r="BX1170"/>
      <c r="BY1170"/>
      <c r="BZ1170"/>
      <c r="CA1170"/>
      <c r="CB1170"/>
      <c r="CC1170"/>
      <c r="CD1170"/>
      <c r="CE1170"/>
      <c r="CF1170"/>
      <c r="CG1170"/>
      <c r="CH1170"/>
      <c r="CI1170"/>
      <c r="CJ1170"/>
      <c r="CK1170"/>
      <c r="CL1170"/>
      <c r="CN1170"/>
    </row>
    <row r="1171" spans="9:92" x14ac:dyDescent="0.35">
      <c r="I1171"/>
      <c r="J1171"/>
      <c r="R1171"/>
      <c r="S1171"/>
      <c r="T1171"/>
      <c r="U1171"/>
      <c r="V1171"/>
      <c r="W1171"/>
      <c r="X1171"/>
      <c r="Y1171"/>
      <c r="Z1171"/>
      <c r="AA1171"/>
      <c r="AB1171"/>
      <c r="AC1171"/>
      <c r="AD1171"/>
      <c r="AE1171"/>
      <c r="AF1171"/>
      <c r="AG1171"/>
      <c r="AH1171"/>
      <c r="AI1171"/>
      <c r="AJ1171"/>
      <c r="AK1171"/>
      <c r="AL1171"/>
      <c r="AM1171"/>
      <c r="AN1171"/>
      <c r="AO1171"/>
      <c r="AP1171"/>
      <c r="AQ1171"/>
      <c r="AR1171"/>
      <c r="AS1171"/>
      <c r="AT1171"/>
      <c r="AU1171"/>
      <c r="AV1171"/>
      <c r="AW1171"/>
      <c r="AX1171"/>
      <c r="AY1171"/>
      <c r="AZ1171"/>
      <c r="BA1171"/>
      <c r="BB1171"/>
      <c r="BC1171"/>
      <c r="BD1171"/>
      <c r="BE1171"/>
      <c r="BF1171"/>
      <c r="BG1171"/>
      <c r="BH1171"/>
      <c r="BI1171"/>
      <c r="BJ1171"/>
      <c r="BK1171"/>
      <c r="BL1171"/>
      <c r="BM1171"/>
      <c r="BN1171"/>
      <c r="BO1171"/>
      <c r="BP1171"/>
      <c r="BQ1171"/>
      <c r="BR1171"/>
      <c r="BS1171"/>
      <c r="BT1171"/>
      <c r="BU1171"/>
      <c r="BV1171"/>
      <c r="BW1171"/>
      <c r="BX1171"/>
      <c r="BY1171"/>
      <c r="BZ1171"/>
      <c r="CA1171"/>
      <c r="CB1171"/>
      <c r="CC1171"/>
      <c r="CD1171"/>
      <c r="CE1171"/>
      <c r="CF1171"/>
      <c r="CG1171"/>
      <c r="CH1171"/>
      <c r="CI1171"/>
      <c r="CJ1171"/>
      <c r="CK1171"/>
      <c r="CL1171"/>
      <c r="CN1171"/>
    </row>
    <row r="1172" spans="9:92" x14ac:dyDescent="0.35">
      <c r="I1172"/>
      <c r="J1172"/>
      <c r="R1172"/>
      <c r="S1172"/>
      <c r="T1172"/>
      <c r="U1172"/>
      <c r="V1172"/>
      <c r="W1172"/>
      <c r="X1172"/>
      <c r="Y1172"/>
      <c r="Z1172"/>
      <c r="AA1172"/>
      <c r="AB1172"/>
      <c r="AC1172"/>
      <c r="AD1172"/>
      <c r="AE1172"/>
      <c r="AF1172"/>
      <c r="AG1172"/>
      <c r="AH1172"/>
      <c r="AI1172"/>
      <c r="AJ1172"/>
      <c r="AK1172"/>
      <c r="AL1172"/>
      <c r="AM1172"/>
      <c r="AN1172"/>
      <c r="AO1172"/>
      <c r="AP1172"/>
      <c r="AQ1172"/>
      <c r="AR1172"/>
      <c r="AS1172"/>
      <c r="AT1172"/>
      <c r="AU1172"/>
      <c r="AV1172"/>
      <c r="AW1172"/>
      <c r="AX1172"/>
      <c r="AY1172"/>
      <c r="AZ1172"/>
      <c r="BA1172"/>
      <c r="BB1172"/>
      <c r="BC1172"/>
      <c r="BD1172"/>
      <c r="BE1172"/>
      <c r="BF1172"/>
      <c r="BG1172"/>
      <c r="BH1172"/>
      <c r="BI1172"/>
      <c r="BJ1172"/>
      <c r="BK1172"/>
      <c r="BL1172"/>
      <c r="BM1172"/>
      <c r="BN1172"/>
      <c r="BO1172"/>
      <c r="BP1172"/>
      <c r="BQ1172"/>
      <c r="BR1172"/>
      <c r="BS1172"/>
      <c r="BT1172"/>
      <c r="BU1172"/>
      <c r="BV1172"/>
      <c r="BW1172"/>
      <c r="BX1172"/>
      <c r="BY1172"/>
      <c r="BZ1172"/>
      <c r="CA1172"/>
      <c r="CB1172"/>
      <c r="CC1172"/>
      <c r="CD1172"/>
      <c r="CE1172"/>
      <c r="CF1172"/>
      <c r="CG1172"/>
      <c r="CH1172"/>
      <c r="CI1172"/>
      <c r="CJ1172"/>
      <c r="CK1172"/>
      <c r="CL1172"/>
      <c r="CN1172"/>
    </row>
    <row r="1173" spans="9:92" x14ac:dyDescent="0.35">
      <c r="I1173"/>
      <c r="J1173"/>
      <c r="R1173"/>
      <c r="S1173"/>
      <c r="T1173"/>
      <c r="U1173"/>
      <c r="V1173"/>
      <c r="W1173"/>
      <c r="X1173"/>
      <c r="Y1173"/>
      <c r="Z1173"/>
      <c r="AA1173"/>
      <c r="AB1173"/>
      <c r="AC1173"/>
      <c r="AD1173"/>
      <c r="AE1173"/>
      <c r="AF1173"/>
      <c r="AG1173"/>
      <c r="AH1173"/>
      <c r="AI1173"/>
      <c r="AJ1173"/>
      <c r="AK1173"/>
      <c r="AL1173"/>
      <c r="AM1173"/>
      <c r="AN1173"/>
      <c r="AO1173"/>
      <c r="AP1173"/>
      <c r="AQ1173"/>
      <c r="AR1173"/>
      <c r="AS1173"/>
      <c r="AT1173"/>
      <c r="AU1173"/>
      <c r="AV1173"/>
      <c r="AW1173"/>
      <c r="AX1173"/>
      <c r="AY1173"/>
      <c r="AZ1173"/>
      <c r="BA1173"/>
      <c r="BB1173"/>
      <c r="BC1173"/>
      <c r="BD1173"/>
      <c r="BE1173"/>
      <c r="BF1173"/>
      <c r="BG1173"/>
      <c r="BH1173"/>
      <c r="BI1173"/>
      <c r="BJ1173"/>
      <c r="BK1173"/>
      <c r="BL1173"/>
      <c r="BM1173"/>
      <c r="BN1173"/>
      <c r="BO1173"/>
      <c r="BP1173"/>
      <c r="BQ1173"/>
      <c r="BR1173"/>
      <c r="BS1173"/>
      <c r="BT1173"/>
      <c r="BU1173"/>
      <c r="BV1173"/>
      <c r="BW1173"/>
      <c r="BX1173"/>
      <c r="BY1173"/>
      <c r="BZ1173"/>
      <c r="CA1173"/>
      <c r="CB1173"/>
      <c r="CC1173"/>
      <c r="CD1173"/>
      <c r="CE1173"/>
      <c r="CF1173"/>
      <c r="CG1173"/>
      <c r="CH1173"/>
      <c r="CI1173"/>
      <c r="CJ1173"/>
      <c r="CK1173"/>
      <c r="CL1173"/>
      <c r="CN1173"/>
    </row>
    <row r="1174" spans="9:92" x14ac:dyDescent="0.35">
      <c r="I1174"/>
      <c r="J1174"/>
      <c r="R1174"/>
      <c r="S1174"/>
      <c r="T1174"/>
      <c r="U1174"/>
      <c r="V1174"/>
      <c r="W1174"/>
      <c r="X1174"/>
      <c r="Y1174"/>
      <c r="Z1174"/>
      <c r="AA1174"/>
      <c r="AB1174"/>
      <c r="AC1174"/>
      <c r="AD1174"/>
      <c r="AE1174"/>
      <c r="AF1174"/>
      <c r="AG1174"/>
      <c r="AH1174"/>
      <c r="AI1174"/>
      <c r="AJ1174"/>
      <c r="AK1174"/>
      <c r="AL1174"/>
      <c r="AM1174"/>
      <c r="AN1174"/>
      <c r="AO1174"/>
      <c r="AP1174"/>
      <c r="AQ1174"/>
      <c r="AR1174"/>
      <c r="AS1174"/>
      <c r="AT1174"/>
      <c r="AU1174"/>
      <c r="AV1174"/>
      <c r="AW1174"/>
      <c r="AX1174"/>
      <c r="AY1174"/>
      <c r="AZ1174"/>
      <c r="BA1174"/>
      <c r="BB1174"/>
      <c r="BC1174"/>
      <c r="BD1174"/>
      <c r="BE1174"/>
      <c r="BF1174"/>
      <c r="BG1174"/>
      <c r="BH1174"/>
      <c r="BI1174"/>
      <c r="BJ1174"/>
      <c r="BK1174"/>
      <c r="BL1174"/>
      <c r="BM1174"/>
      <c r="BN1174"/>
      <c r="BO1174"/>
      <c r="BP1174"/>
      <c r="BQ1174"/>
      <c r="BR1174"/>
      <c r="BS1174"/>
      <c r="BT1174"/>
      <c r="BU1174"/>
      <c r="BV1174"/>
      <c r="BW1174"/>
      <c r="BX1174"/>
      <c r="BY1174"/>
      <c r="BZ1174"/>
      <c r="CA1174"/>
      <c r="CB1174"/>
      <c r="CC1174"/>
      <c r="CD1174"/>
      <c r="CE1174"/>
      <c r="CF1174"/>
      <c r="CG1174"/>
      <c r="CH1174"/>
      <c r="CI1174"/>
      <c r="CJ1174"/>
      <c r="CK1174"/>
      <c r="CL1174"/>
      <c r="CN1174"/>
    </row>
    <row r="1175" spans="9:92" x14ac:dyDescent="0.35">
      <c r="I1175"/>
      <c r="J1175"/>
      <c r="R1175"/>
      <c r="S1175"/>
      <c r="T1175"/>
      <c r="U1175"/>
      <c r="V1175"/>
      <c r="W1175"/>
      <c r="X1175"/>
      <c r="Y1175"/>
      <c r="Z1175"/>
      <c r="AA1175"/>
      <c r="AB1175"/>
      <c r="AC1175"/>
      <c r="AD1175"/>
      <c r="AE1175"/>
      <c r="AF1175"/>
      <c r="AG1175"/>
      <c r="AH1175"/>
      <c r="AI1175"/>
      <c r="AJ1175"/>
      <c r="AK1175"/>
      <c r="AL1175"/>
      <c r="AM1175"/>
      <c r="AN1175"/>
      <c r="AO1175"/>
      <c r="AP1175"/>
      <c r="AQ1175"/>
      <c r="AR1175"/>
      <c r="AS1175"/>
      <c r="AT1175"/>
      <c r="AU1175"/>
      <c r="AV1175"/>
      <c r="AW1175"/>
      <c r="AX1175"/>
      <c r="AY1175"/>
      <c r="AZ1175"/>
      <c r="BA1175"/>
      <c r="BB1175"/>
      <c r="BC1175"/>
      <c r="BD1175"/>
      <c r="BE1175"/>
      <c r="BF1175"/>
      <c r="BG1175"/>
      <c r="BH1175"/>
      <c r="BI1175"/>
      <c r="BJ1175"/>
      <c r="BK1175"/>
      <c r="BL1175"/>
      <c r="BM1175"/>
      <c r="BN1175"/>
      <c r="BO1175"/>
      <c r="BP1175"/>
      <c r="BQ1175"/>
      <c r="BR1175"/>
      <c r="BS1175"/>
      <c r="BT1175"/>
      <c r="BU1175"/>
      <c r="BV1175"/>
      <c r="BW1175"/>
      <c r="BX1175"/>
      <c r="BY1175"/>
      <c r="BZ1175"/>
      <c r="CA1175"/>
      <c r="CB1175"/>
      <c r="CC1175"/>
      <c r="CD1175"/>
      <c r="CE1175"/>
      <c r="CF1175"/>
      <c r="CG1175"/>
      <c r="CH1175"/>
      <c r="CI1175"/>
      <c r="CJ1175"/>
      <c r="CK1175"/>
      <c r="CL1175"/>
      <c r="CN1175"/>
    </row>
    <row r="1176" spans="9:92" x14ac:dyDescent="0.35">
      <c r="I1176"/>
      <c r="J1176"/>
      <c r="R1176"/>
      <c r="S1176"/>
      <c r="T1176"/>
      <c r="U1176"/>
      <c r="V1176"/>
      <c r="W1176"/>
      <c r="X1176"/>
      <c r="Y1176"/>
      <c r="Z1176"/>
      <c r="AA1176"/>
      <c r="AB1176"/>
      <c r="AC1176"/>
      <c r="AD1176"/>
      <c r="AE1176"/>
      <c r="AF1176"/>
      <c r="AG1176"/>
      <c r="AH1176"/>
      <c r="AI1176"/>
      <c r="AJ1176"/>
      <c r="AK1176"/>
      <c r="AL1176"/>
      <c r="AM1176"/>
      <c r="AN1176"/>
      <c r="AO1176"/>
      <c r="AP1176"/>
      <c r="AQ1176"/>
      <c r="AR1176"/>
      <c r="AS1176"/>
      <c r="AT1176"/>
      <c r="AU1176"/>
      <c r="AV1176"/>
      <c r="AW1176"/>
      <c r="AX1176"/>
      <c r="AY1176"/>
      <c r="AZ1176"/>
      <c r="BA1176"/>
      <c r="BB1176"/>
      <c r="BC1176"/>
      <c r="BD1176"/>
      <c r="BE1176"/>
      <c r="BF1176"/>
      <c r="BG1176"/>
      <c r="BH1176"/>
      <c r="BI1176"/>
      <c r="BJ1176"/>
      <c r="BK1176"/>
      <c r="BL1176"/>
      <c r="BM1176"/>
      <c r="BN1176"/>
      <c r="BO1176"/>
      <c r="BP1176"/>
      <c r="BQ1176"/>
      <c r="BR1176"/>
      <c r="BS1176"/>
      <c r="BT1176"/>
      <c r="BU1176"/>
      <c r="BV1176"/>
      <c r="BW1176"/>
      <c r="BX1176"/>
      <c r="BY1176"/>
      <c r="BZ1176"/>
      <c r="CA1176"/>
      <c r="CB1176"/>
      <c r="CC1176"/>
      <c r="CD1176"/>
      <c r="CE1176"/>
      <c r="CF1176"/>
      <c r="CG1176"/>
      <c r="CH1176"/>
      <c r="CI1176"/>
      <c r="CJ1176"/>
      <c r="CK1176"/>
      <c r="CL1176"/>
      <c r="CN1176"/>
    </row>
    <row r="1177" spans="9:92" x14ac:dyDescent="0.35">
      <c r="I1177"/>
      <c r="J1177"/>
      <c r="R1177"/>
      <c r="S1177"/>
      <c r="T1177"/>
      <c r="U1177"/>
      <c r="V1177"/>
      <c r="W1177"/>
      <c r="X1177"/>
      <c r="Y1177"/>
      <c r="Z1177"/>
      <c r="AA1177"/>
      <c r="AB1177"/>
      <c r="AC1177"/>
      <c r="AD1177"/>
      <c r="AE1177"/>
      <c r="AF1177"/>
      <c r="AG1177"/>
      <c r="AH1177"/>
      <c r="AI1177"/>
      <c r="AJ1177"/>
      <c r="AK1177"/>
      <c r="AL1177"/>
      <c r="AM1177"/>
      <c r="AN1177"/>
      <c r="AO1177"/>
      <c r="AP1177"/>
      <c r="AQ1177"/>
      <c r="AR1177"/>
      <c r="AS1177"/>
      <c r="AT1177"/>
      <c r="AU1177"/>
      <c r="AV1177"/>
      <c r="AW1177"/>
      <c r="AX1177"/>
      <c r="AY1177"/>
      <c r="AZ1177"/>
      <c r="BA1177"/>
      <c r="BB1177"/>
      <c r="BC1177"/>
      <c r="BD1177"/>
      <c r="BE1177"/>
      <c r="BF1177"/>
      <c r="BG1177"/>
      <c r="BH1177"/>
      <c r="BI1177"/>
      <c r="BJ1177"/>
      <c r="BK1177"/>
      <c r="BL1177"/>
      <c r="BM1177"/>
      <c r="BN1177"/>
      <c r="BO1177"/>
      <c r="BP1177"/>
      <c r="BQ1177"/>
      <c r="BR1177"/>
      <c r="BS1177"/>
      <c r="BT1177"/>
      <c r="BU1177"/>
      <c r="BV1177"/>
      <c r="BW1177"/>
      <c r="BX1177"/>
      <c r="BY1177"/>
      <c r="BZ1177"/>
      <c r="CA1177"/>
      <c r="CB1177"/>
      <c r="CC1177"/>
      <c r="CD1177"/>
      <c r="CE1177"/>
      <c r="CF1177"/>
      <c r="CG1177"/>
      <c r="CH1177"/>
      <c r="CI1177"/>
      <c r="CJ1177"/>
      <c r="CK1177"/>
      <c r="CL1177"/>
      <c r="CN1177"/>
    </row>
    <row r="1178" spans="9:92" x14ac:dyDescent="0.35">
      <c r="I1178"/>
      <c r="J1178"/>
      <c r="R1178"/>
      <c r="S1178"/>
      <c r="T1178"/>
      <c r="U1178"/>
      <c r="V1178"/>
      <c r="W1178"/>
      <c r="X1178"/>
      <c r="Y1178"/>
      <c r="Z1178"/>
      <c r="AA1178"/>
      <c r="AB1178"/>
      <c r="AC1178"/>
      <c r="AD1178"/>
      <c r="AE1178"/>
      <c r="AF1178"/>
      <c r="AG1178"/>
      <c r="AH1178"/>
      <c r="AI1178"/>
      <c r="AJ1178"/>
      <c r="AK1178"/>
      <c r="AL1178"/>
      <c r="AM1178"/>
      <c r="AN1178"/>
      <c r="AO1178"/>
      <c r="AP1178"/>
      <c r="AQ1178"/>
      <c r="AR1178"/>
      <c r="AS1178"/>
      <c r="AT1178"/>
      <c r="AU1178"/>
      <c r="AV1178"/>
      <c r="AW1178"/>
      <c r="AX1178"/>
      <c r="AY1178"/>
      <c r="AZ1178"/>
      <c r="BA1178"/>
      <c r="BB1178"/>
      <c r="BC1178"/>
      <c r="BD1178"/>
      <c r="BE1178"/>
      <c r="BF1178"/>
      <c r="BG1178"/>
      <c r="BH1178"/>
      <c r="BI1178"/>
      <c r="BJ1178"/>
      <c r="BK1178"/>
      <c r="BL1178"/>
      <c r="BM1178"/>
      <c r="BN1178"/>
      <c r="BO1178"/>
      <c r="BP1178"/>
      <c r="BQ1178"/>
      <c r="BR1178"/>
      <c r="BS1178"/>
      <c r="BT1178"/>
      <c r="BU1178"/>
      <c r="BV1178"/>
      <c r="BW1178"/>
      <c r="BX1178"/>
      <c r="BY1178"/>
      <c r="BZ1178"/>
      <c r="CA1178"/>
      <c r="CB1178"/>
      <c r="CC1178"/>
      <c r="CD1178"/>
      <c r="CE1178"/>
      <c r="CF1178"/>
      <c r="CG1178"/>
      <c r="CH1178"/>
      <c r="CI1178"/>
      <c r="CJ1178"/>
      <c r="CK1178"/>
      <c r="CL1178"/>
      <c r="CN1178"/>
    </row>
    <row r="1179" spans="9:92" x14ac:dyDescent="0.35">
      <c r="I1179"/>
      <c r="J1179"/>
      <c r="R1179"/>
      <c r="S1179"/>
      <c r="T1179"/>
      <c r="U1179"/>
      <c r="V1179"/>
      <c r="W1179"/>
      <c r="X1179"/>
      <c r="Y1179"/>
      <c r="Z1179"/>
      <c r="AA1179"/>
      <c r="AB1179"/>
      <c r="AC1179"/>
      <c r="AD1179"/>
      <c r="AE1179"/>
      <c r="AF1179"/>
      <c r="AG1179"/>
      <c r="AH1179"/>
      <c r="AI1179"/>
      <c r="AJ1179"/>
      <c r="AK1179"/>
      <c r="AL1179"/>
      <c r="AM1179"/>
      <c r="AN1179"/>
      <c r="AO1179"/>
      <c r="AP1179"/>
      <c r="AQ1179"/>
      <c r="AR1179"/>
      <c r="AS1179"/>
      <c r="AT1179"/>
      <c r="AU1179"/>
      <c r="AV1179"/>
      <c r="AW1179"/>
      <c r="AX1179"/>
      <c r="AY1179"/>
      <c r="AZ1179"/>
      <c r="BA1179"/>
      <c r="BB1179"/>
      <c r="BC1179"/>
      <c r="BD1179"/>
      <c r="BE1179"/>
      <c r="BF1179"/>
      <c r="BG1179"/>
      <c r="BH1179"/>
      <c r="BI1179"/>
      <c r="BJ1179"/>
      <c r="BK1179"/>
      <c r="BL1179"/>
      <c r="BM1179"/>
      <c r="BN1179"/>
      <c r="BO1179"/>
      <c r="BP1179"/>
      <c r="BQ1179"/>
      <c r="BR1179"/>
      <c r="BS1179"/>
      <c r="BT1179"/>
      <c r="BU1179"/>
      <c r="BV1179"/>
      <c r="BW1179"/>
      <c r="BX1179"/>
      <c r="BY1179"/>
      <c r="BZ1179"/>
      <c r="CA1179"/>
      <c r="CB1179"/>
      <c r="CC1179"/>
      <c r="CD1179"/>
      <c r="CE1179"/>
      <c r="CF1179"/>
      <c r="CG1179"/>
      <c r="CH1179"/>
      <c r="CI1179"/>
      <c r="CJ1179"/>
      <c r="CK1179"/>
      <c r="CL1179"/>
      <c r="CN1179"/>
    </row>
    <row r="1180" spans="9:92" x14ac:dyDescent="0.35">
      <c r="I1180"/>
      <c r="J1180"/>
      <c r="R1180"/>
      <c r="S1180"/>
      <c r="T1180"/>
      <c r="U1180"/>
      <c r="V1180"/>
      <c r="W1180"/>
      <c r="X1180"/>
      <c r="Y1180"/>
      <c r="Z1180"/>
      <c r="AA1180"/>
      <c r="AB1180"/>
      <c r="AC1180"/>
      <c r="AD1180"/>
      <c r="AE1180"/>
      <c r="AF1180"/>
      <c r="AG1180"/>
      <c r="AH1180"/>
      <c r="AI1180"/>
      <c r="AJ1180"/>
      <c r="AK1180"/>
      <c r="AL1180"/>
      <c r="AM1180"/>
      <c r="AN1180"/>
      <c r="AO1180"/>
      <c r="AP1180"/>
      <c r="AQ1180"/>
      <c r="AR1180"/>
      <c r="AS1180"/>
      <c r="AT1180"/>
      <c r="AU1180"/>
      <c r="AV1180"/>
      <c r="AW1180"/>
      <c r="AX1180"/>
      <c r="AY1180"/>
      <c r="AZ1180"/>
      <c r="BA1180"/>
      <c r="BB1180"/>
      <c r="BC1180"/>
      <c r="BD1180"/>
      <c r="BE1180"/>
      <c r="BF1180"/>
      <c r="BG1180"/>
      <c r="BH1180"/>
      <c r="BI1180"/>
      <c r="BJ1180"/>
      <c r="BK1180"/>
      <c r="BL1180"/>
      <c r="BM1180"/>
      <c r="BN1180"/>
      <c r="BO1180"/>
      <c r="BP1180"/>
      <c r="BQ1180"/>
      <c r="BR1180"/>
      <c r="BS1180"/>
      <c r="BT1180"/>
      <c r="BU1180"/>
      <c r="BV1180"/>
      <c r="BW1180"/>
      <c r="BX1180"/>
      <c r="BY1180"/>
      <c r="BZ1180"/>
      <c r="CA1180"/>
      <c r="CB1180"/>
      <c r="CC1180"/>
      <c r="CD1180"/>
      <c r="CE1180"/>
      <c r="CF1180"/>
      <c r="CG1180"/>
      <c r="CH1180"/>
      <c r="CI1180"/>
      <c r="CJ1180"/>
      <c r="CK1180"/>
      <c r="CL1180"/>
      <c r="CN1180"/>
    </row>
    <row r="1181" spans="9:92" x14ac:dyDescent="0.35">
      <c r="I1181"/>
      <c r="J1181"/>
      <c r="R1181"/>
      <c r="S1181"/>
      <c r="T1181"/>
      <c r="U1181"/>
      <c r="V1181"/>
      <c r="W1181"/>
      <c r="X1181"/>
      <c r="Y1181"/>
      <c r="Z1181"/>
      <c r="AA1181"/>
      <c r="AB1181"/>
      <c r="AC1181"/>
      <c r="AD1181"/>
      <c r="AE1181"/>
      <c r="AF1181"/>
      <c r="AG1181"/>
      <c r="AH1181"/>
      <c r="AI1181"/>
      <c r="AJ1181"/>
      <c r="AK1181"/>
      <c r="AL1181"/>
      <c r="AM1181"/>
      <c r="AN1181"/>
      <c r="AO1181"/>
      <c r="AP1181"/>
      <c r="AQ1181"/>
      <c r="AR1181"/>
      <c r="AS1181"/>
      <c r="AT1181"/>
      <c r="AU1181"/>
      <c r="AV1181"/>
      <c r="AW1181"/>
      <c r="AX1181"/>
      <c r="AY1181"/>
      <c r="AZ1181"/>
      <c r="BA1181"/>
      <c r="BB1181"/>
      <c r="BC1181"/>
      <c r="BD1181"/>
      <c r="BE1181"/>
      <c r="BF1181"/>
      <c r="BG1181"/>
      <c r="BH1181"/>
      <c r="BI1181"/>
      <c r="BJ1181"/>
      <c r="BK1181"/>
      <c r="BL1181"/>
      <c r="BM1181"/>
      <c r="BN1181"/>
      <c r="BO1181"/>
      <c r="BP1181"/>
      <c r="BQ1181"/>
      <c r="BR1181"/>
      <c r="BS1181"/>
      <c r="BT1181"/>
      <c r="BU1181"/>
      <c r="BV1181"/>
      <c r="BW1181"/>
      <c r="BX1181"/>
      <c r="BY1181"/>
      <c r="BZ1181"/>
      <c r="CA1181"/>
      <c r="CB1181"/>
      <c r="CC1181"/>
      <c r="CD1181"/>
      <c r="CE1181"/>
      <c r="CF1181"/>
      <c r="CG1181"/>
      <c r="CH1181"/>
      <c r="CI1181"/>
      <c r="CJ1181"/>
      <c r="CK1181"/>
      <c r="CL1181"/>
      <c r="CN1181"/>
    </row>
    <row r="1182" spans="9:92" x14ac:dyDescent="0.35">
      <c r="I1182"/>
      <c r="J1182"/>
      <c r="R1182"/>
      <c r="S1182"/>
      <c r="T1182"/>
      <c r="U1182"/>
      <c r="V1182"/>
      <c r="W1182"/>
      <c r="X1182"/>
      <c r="Y1182"/>
      <c r="Z1182"/>
      <c r="AA1182"/>
      <c r="AB1182"/>
      <c r="AC1182"/>
      <c r="AD1182"/>
      <c r="AE1182"/>
      <c r="AF1182"/>
      <c r="AG1182"/>
      <c r="AH1182"/>
      <c r="AI1182"/>
      <c r="AJ1182"/>
      <c r="AK1182"/>
      <c r="AL1182"/>
      <c r="AM1182"/>
      <c r="AN1182"/>
      <c r="AO1182"/>
      <c r="AP1182"/>
      <c r="AQ1182"/>
      <c r="AR1182"/>
      <c r="AS1182"/>
      <c r="AT1182"/>
      <c r="AU1182"/>
      <c r="AV1182"/>
      <c r="AW1182"/>
      <c r="AX1182"/>
      <c r="AY1182"/>
      <c r="AZ1182"/>
      <c r="BA1182"/>
      <c r="BB1182"/>
      <c r="BC1182"/>
      <c r="BD1182"/>
      <c r="BE1182"/>
      <c r="BF1182"/>
      <c r="BG1182"/>
      <c r="BH1182"/>
      <c r="BI1182"/>
      <c r="BJ1182"/>
      <c r="BK1182"/>
      <c r="BL1182"/>
      <c r="BM1182"/>
      <c r="BN1182"/>
      <c r="BO1182"/>
      <c r="BP1182"/>
      <c r="BQ1182"/>
      <c r="BR1182"/>
      <c r="BS1182"/>
      <c r="BT1182"/>
      <c r="BU1182"/>
      <c r="BV1182"/>
      <c r="BW1182"/>
      <c r="BX1182"/>
      <c r="BY1182"/>
      <c r="BZ1182"/>
      <c r="CA1182"/>
      <c r="CB1182"/>
      <c r="CC1182"/>
      <c r="CD1182"/>
      <c r="CE1182"/>
      <c r="CF1182"/>
      <c r="CG1182"/>
      <c r="CH1182"/>
      <c r="CI1182"/>
      <c r="CJ1182"/>
      <c r="CK1182"/>
      <c r="CL1182"/>
      <c r="CN1182"/>
    </row>
    <row r="1183" spans="9:92" x14ac:dyDescent="0.35">
      <c r="I1183"/>
      <c r="J1183"/>
      <c r="R1183"/>
      <c r="S1183"/>
      <c r="T1183"/>
      <c r="U1183"/>
      <c r="V1183"/>
      <c r="W1183"/>
      <c r="X1183"/>
      <c r="Y1183"/>
      <c r="Z1183"/>
      <c r="AA1183"/>
      <c r="AB1183"/>
      <c r="AC1183"/>
      <c r="AD1183"/>
      <c r="AE1183"/>
      <c r="AF1183"/>
      <c r="AG1183"/>
      <c r="AH1183"/>
      <c r="AI1183"/>
      <c r="AJ1183"/>
      <c r="AK1183"/>
      <c r="AL1183"/>
      <c r="AM1183"/>
      <c r="AN1183"/>
      <c r="AO1183"/>
      <c r="AP1183"/>
      <c r="AQ1183"/>
      <c r="AR1183"/>
      <c r="AS1183"/>
      <c r="AT1183"/>
      <c r="AU1183"/>
      <c r="AV1183"/>
      <c r="AW1183"/>
      <c r="AX1183"/>
      <c r="AY1183"/>
      <c r="AZ1183"/>
      <c r="BA1183"/>
      <c r="BB1183"/>
      <c r="BC1183"/>
      <c r="BD1183"/>
      <c r="BE1183"/>
      <c r="BF1183"/>
      <c r="BG1183"/>
      <c r="BH1183"/>
      <c r="BI1183"/>
      <c r="BJ1183"/>
      <c r="BK1183"/>
      <c r="BL1183"/>
      <c r="BM1183"/>
      <c r="BN1183"/>
      <c r="BO1183"/>
      <c r="BP1183"/>
      <c r="BQ1183"/>
      <c r="BR1183"/>
      <c r="BS1183"/>
      <c r="BT1183"/>
      <c r="BU1183"/>
      <c r="BV1183"/>
      <c r="BW1183"/>
      <c r="BX1183"/>
      <c r="BY1183"/>
      <c r="BZ1183"/>
      <c r="CA1183"/>
      <c r="CB1183"/>
      <c r="CC1183"/>
      <c r="CD1183"/>
      <c r="CE1183"/>
      <c r="CF1183"/>
      <c r="CG1183"/>
      <c r="CH1183"/>
      <c r="CI1183"/>
      <c r="CJ1183"/>
      <c r="CK1183"/>
      <c r="CL1183"/>
      <c r="CN1183"/>
    </row>
    <row r="1184" spans="9:92" x14ac:dyDescent="0.35">
      <c r="I1184"/>
      <c r="J1184"/>
      <c r="R1184"/>
      <c r="S1184"/>
      <c r="T1184"/>
      <c r="U1184"/>
      <c r="V1184"/>
      <c r="W1184"/>
      <c r="X1184"/>
      <c r="Y1184"/>
      <c r="Z1184"/>
      <c r="AA1184"/>
      <c r="AB1184"/>
      <c r="AC1184"/>
      <c r="AD1184"/>
      <c r="AE1184"/>
      <c r="AF1184"/>
      <c r="AG1184"/>
      <c r="AH1184"/>
      <c r="AI1184"/>
      <c r="AJ1184"/>
      <c r="AK1184"/>
      <c r="AL1184"/>
      <c r="AM1184"/>
      <c r="AN1184"/>
      <c r="AO1184"/>
      <c r="AP1184"/>
      <c r="AQ1184"/>
      <c r="AR1184"/>
      <c r="AS1184"/>
      <c r="AT1184"/>
      <c r="AU1184"/>
      <c r="AV1184"/>
      <c r="AW1184"/>
      <c r="AX1184"/>
      <c r="AY1184"/>
      <c r="AZ1184"/>
      <c r="BA1184"/>
      <c r="BB1184"/>
      <c r="BC1184"/>
      <c r="BD1184"/>
      <c r="BE1184"/>
      <c r="BF1184"/>
      <c r="BG1184"/>
      <c r="BH1184"/>
      <c r="BI1184"/>
      <c r="BJ1184"/>
      <c r="BK1184"/>
      <c r="BL1184"/>
      <c r="BM1184"/>
      <c r="BN1184"/>
      <c r="BO1184"/>
      <c r="BP1184"/>
      <c r="BQ1184"/>
      <c r="BR1184"/>
      <c r="BS1184"/>
      <c r="BT1184"/>
      <c r="BU1184"/>
      <c r="BV1184"/>
      <c r="BW1184"/>
      <c r="BX1184"/>
      <c r="BY1184"/>
      <c r="BZ1184"/>
      <c r="CA1184"/>
      <c r="CB1184"/>
      <c r="CC1184"/>
      <c r="CD1184"/>
      <c r="CE1184"/>
      <c r="CF1184"/>
      <c r="CG1184"/>
      <c r="CH1184"/>
      <c r="CI1184"/>
      <c r="CJ1184"/>
      <c r="CK1184"/>
      <c r="CL1184"/>
      <c r="CN1184"/>
    </row>
    <row r="1185" spans="9:92" x14ac:dyDescent="0.35">
      <c r="I1185"/>
      <c r="J1185"/>
      <c r="R1185"/>
      <c r="S1185"/>
      <c r="T1185"/>
      <c r="U1185"/>
      <c r="V1185"/>
      <c r="W1185"/>
      <c r="X1185"/>
      <c r="Y1185"/>
      <c r="Z1185"/>
      <c r="AA1185"/>
      <c r="AB1185"/>
      <c r="AC1185"/>
      <c r="AD1185"/>
      <c r="AE1185"/>
      <c r="AF1185"/>
      <c r="AG1185"/>
      <c r="AH1185"/>
      <c r="AI1185"/>
      <c r="AJ1185"/>
      <c r="AK1185"/>
      <c r="AL1185"/>
      <c r="AM1185"/>
      <c r="AN1185"/>
      <c r="AO1185"/>
      <c r="AP1185"/>
      <c r="AQ1185"/>
      <c r="AR1185"/>
      <c r="AS1185"/>
      <c r="AT1185"/>
      <c r="AU1185"/>
      <c r="AV1185"/>
      <c r="AW1185"/>
      <c r="AX1185"/>
      <c r="AY1185"/>
      <c r="AZ1185"/>
      <c r="BA1185"/>
      <c r="BB1185"/>
      <c r="BC1185"/>
      <c r="BD1185"/>
      <c r="BE1185"/>
      <c r="BF1185"/>
      <c r="BG1185"/>
      <c r="BH1185"/>
      <c r="BI1185"/>
      <c r="BJ1185"/>
      <c r="BK1185"/>
      <c r="BL1185"/>
      <c r="BM1185"/>
      <c r="BN1185"/>
      <c r="BO1185"/>
      <c r="BP1185"/>
      <c r="BQ1185"/>
      <c r="BR1185"/>
      <c r="BS1185"/>
      <c r="BT1185"/>
      <c r="BU1185"/>
      <c r="BV1185"/>
      <c r="BW1185"/>
      <c r="BX1185"/>
      <c r="BY1185"/>
      <c r="BZ1185"/>
      <c r="CA1185"/>
      <c r="CB1185"/>
      <c r="CC1185"/>
      <c r="CD1185"/>
      <c r="CE1185"/>
      <c r="CF1185"/>
      <c r="CG1185"/>
      <c r="CH1185"/>
      <c r="CI1185"/>
      <c r="CJ1185"/>
      <c r="CK1185"/>
      <c r="CL1185"/>
      <c r="CN1185"/>
    </row>
    <row r="1186" spans="9:92" x14ac:dyDescent="0.35">
      <c r="I1186"/>
      <c r="J1186"/>
      <c r="R1186"/>
      <c r="S1186"/>
      <c r="T1186"/>
      <c r="U1186"/>
      <c r="V1186"/>
      <c r="W1186"/>
      <c r="X1186"/>
      <c r="Y1186"/>
      <c r="Z1186"/>
      <c r="AA1186"/>
      <c r="AB1186"/>
      <c r="AC1186"/>
      <c r="AD1186"/>
      <c r="AE1186"/>
      <c r="AF1186"/>
      <c r="AG1186"/>
      <c r="AH1186"/>
      <c r="AI1186"/>
      <c r="AJ1186"/>
      <c r="AK1186"/>
      <c r="AL1186"/>
      <c r="AM1186"/>
      <c r="AN1186"/>
      <c r="AO1186"/>
      <c r="AP1186"/>
      <c r="AQ1186"/>
      <c r="AR1186"/>
      <c r="AS1186"/>
      <c r="AT1186"/>
      <c r="AU1186"/>
      <c r="AV1186"/>
      <c r="AW1186"/>
      <c r="AX1186"/>
      <c r="AY1186"/>
      <c r="AZ1186"/>
      <c r="BA1186"/>
      <c r="BB1186"/>
      <c r="BC1186"/>
      <c r="BD1186"/>
      <c r="BE1186"/>
      <c r="BF1186"/>
      <c r="BG1186"/>
      <c r="BH1186"/>
      <c r="BI1186"/>
      <c r="BJ1186"/>
      <c r="BK1186"/>
      <c r="BL1186"/>
      <c r="BM1186"/>
      <c r="BN1186"/>
      <c r="BO1186"/>
      <c r="BP1186"/>
      <c r="BQ1186"/>
      <c r="BR1186"/>
      <c r="BS1186"/>
      <c r="BT1186"/>
      <c r="BU1186"/>
      <c r="BV1186"/>
      <c r="BW1186"/>
      <c r="BX1186"/>
      <c r="BY1186"/>
      <c r="BZ1186"/>
      <c r="CA1186"/>
      <c r="CB1186"/>
      <c r="CC1186"/>
      <c r="CD1186"/>
      <c r="CE1186"/>
      <c r="CF1186"/>
      <c r="CG1186"/>
      <c r="CH1186"/>
      <c r="CI1186"/>
      <c r="CJ1186"/>
      <c r="CK1186"/>
      <c r="CL1186"/>
      <c r="CN1186"/>
    </row>
    <row r="1187" spans="9:92" x14ac:dyDescent="0.35">
      <c r="I1187"/>
      <c r="J1187"/>
      <c r="R1187"/>
      <c r="S1187"/>
      <c r="T1187"/>
      <c r="U1187"/>
      <c r="V1187"/>
      <c r="W1187"/>
      <c r="X1187"/>
      <c r="Y1187"/>
      <c r="Z1187"/>
      <c r="AA1187"/>
      <c r="AB1187"/>
      <c r="AC1187"/>
      <c r="AD1187"/>
      <c r="AE1187"/>
      <c r="AF1187"/>
      <c r="AG1187"/>
      <c r="AH1187"/>
      <c r="AI1187"/>
      <c r="AJ1187"/>
      <c r="AK1187"/>
      <c r="AL1187"/>
      <c r="AM1187"/>
      <c r="AN1187"/>
      <c r="AO1187"/>
      <c r="AP1187"/>
      <c r="AQ1187"/>
      <c r="AR1187"/>
      <c r="AS1187"/>
      <c r="AT1187"/>
      <c r="AU1187"/>
      <c r="AV1187"/>
      <c r="AW1187"/>
      <c r="AX1187"/>
      <c r="AY1187"/>
      <c r="AZ1187"/>
      <c r="BA1187"/>
      <c r="BB1187"/>
      <c r="BC1187"/>
      <c r="BD1187"/>
      <c r="BE1187"/>
      <c r="BF1187"/>
      <c r="BG1187"/>
      <c r="BH1187"/>
      <c r="BI1187"/>
      <c r="BJ1187"/>
      <c r="BK1187"/>
      <c r="BL1187"/>
      <c r="BM1187"/>
      <c r="BN1187"/>
      <c r="BO1187"/>
      <c r="BP1187"/>
      <c r="BQ1187"/>
      <c r="BR1187"/>
      <c r="BS1187"/>
      <c r="BT1187"/>
      <c r="BU1187"/>
      <c r="BV1187"/>
      <c r="BW1187"/>
      <c r="BX1187"/>
      <c r="BY1187"/>
      <c r="BZ1187"/>
      <c r="CA1187"/>
      <c r="CB1187"/>
      <c r="CC1187"/>
      <c r="CD1187"/>
      <c r="CE1187"/>
      <c r="CF1187"/>
      <c r="CG1187"/>
      <c r="CH1187"/>
      <c r="CI1187"/>
      <c r="CJ1187"/>
      <c r="CK1187"/>
      <c r="CL1187"/>
      <c r="CN1187"/>
    </row>
    <row r="1188" spans="9:92" x14ac:dyDescent="0.35">
      <c r="I1188"/>
      <c r="J1188"/>
      <c r="R1188"/>
      <c r="S1188"/>
      <c r="T1188"/>
      <c r="U1188"/>
      <c r="V1188"/>
      <c r="W1188"/>
      <c r="X1188"/>
      <c r="Y1188"/>
      <c r="Z1188"/>
      <c r="AA1188"/>
      <c r="AB1188"/>
      <c r="AC1188"/>
      <c r="AD1188"/>
      <c r="AE1188"/>
      <c r="AF1188"/>
      <c r="AG1188"/>
      <c r="AH1188"/>
      <c r="AI1188"/>
      <c r="AJ1188"/>
      <c r="AK1188"/>
      <c r="AL1188"/>
      <c r="AM1188"/>
      <c r="AN1188"/>
      <c r="AO1188"/>
      <c r="AP1188"/>
      <c r="AQ1188"/>
      <c r="AR1188"/>
      <c r="AS1188"/>
      <c r="AT1188"/>
      <c r="AU1188"/>
      <c r="AV1188"/>
      <c r="AW1188"/>
      <c r="AX1188"/>
      <c r="AY1188"/>
      <c r="AZ1188"/>
      <c r="BA1188"/>
      <c r="BB1188"/>
      <c r="BC1188"/>
      <c r="BD1188"/>
      <c r="BE1188"/>
      <c r="BF1188"/>
      <c r="BG1188"/>
      <c r="BH1188"/>
      <c r="BI1188"/>
      <c r="BJ1188"/>
      <c r="BK1188"/>
      <c r="BL1188"/>
      <c r="BM1188"/>
      <c r="BN1188"/>
      <c r="BO1188"/>
      <c r="BP1188"/>
      <c r="BQ1188"/>
      <c r="BR1188"/>
      <c r="BS1188"/>
      <c r="BT1188"/>
      <c r="BU1188"/>
      <c r="BV1188"/>
      <c r="BW1188"/>
      <c r="BX1188"/>
      <c r="BY1188"/>
      <c r="BZ1188"/>
      <c r="CA1188"/>
      <c r="CB1188"/>
      <c r="CC1188"/>
      <c r="CD1188"/>
      <c r="CE1188"/>
      <c r="CF1188"/>
      <c r="CG1188"/>
      <c r="CH1188"/>
      <c r="CI1188"/>
      <c r="CJ1188"/>
      <c r="CK1188"/>
      <c r="CL1188"/>
      <c r="CN1188"/>
    </row>
    <row r="1189" spans="9:92" x14ac:dyDescent="0.35">
      <c r="I1189"/>
      <c r="J1189"/>
      <c r="R1189"/>
      <c r="S1189"/>
      <c r="T1189"/>
      <c r="U1189"/>
      <c r="V1189"/>
      <c r="W1189"/>
      <c r="X1189"/>
      <c r="Y1189"/>
      <c r="Z1189"/>
      <c r="AA1189"/>
      <c r="AB1189"/>
      <c r="AC1189"/>
      <c r="AD1189"/>
      <c r="AE1189"/>
      <c r="AF1189"/>
      <c r="AG1189"/>
      <c r="AH1189"/>
      <c r="AI1189"/>
      <c r="AJ1189"/>
      <c r="AK1189"/>
      <c r="AL1189"/>
      <c r="AM1189"/>
      <c r="AN1189"/>
      <c r="AO1189"/>
      <c r="AP1189"/>
      <c r="AQ1189"/>
      <c r="AR1189"/>
      <c r="AS1189"/>
      <c r="AT1189"/>
      <c r="AU1189"/>
      <c r="AV1189"/>
      <c r="AW1189"/>
      <c r="AX1189"/>
      <c r="AY1189"/>
      <c r="AZ1189"/>
      <c r="BA1189"/>
      <c r="BB1189"/>
      <c r="BC1189"/>
      <c r="BD1189"/>
      <c r="BE1189"/>
      <c r="BF1189"/>
      <c r="BG1189"/>
      <c r="BH1189"/>
      <c r="BI1189"/>
      <c r="BJ1189"/>
      <c r="BK1189"/>
      <c r="BL1189"/>
      <c r="BM1189"/>
      <c r="BN1189"/>
      <c r="BO1189"/>
      <c r="BP1189"/>
      <c r="BQ1189"/>
      <c r="BR1189"/>
      <c r="BS1189"/>
      <c r="BT1189"/>
      <c r="BU1189"/>
      <c r="BV1189"/>
      <c r="BW1189"/>
      <c r="BX1189"/>
      <c r="BY1189"/>
      <c r="BZ1189"/>
      <c r="CA1189"/>
      <c r="CB1189"/>
      <c r="CC1189"/>
      <c r="CD1189"/>
      <c r="CE1189"/>
      <c r="CF1189"/>
      <c r="CG1189"/>
      <c r="CH1189"/>
      <c r="CI1189"/>
      <c r="CJ1189"/>
      <c r="CK1189"/>
      <c r="CL1189"/>
      <c r="CN1189"/>
    </row>
    <row r="1190" spans="9:92" x14ac:dyDescent="0.35">
      <c r="I1190"/>
      <c r="J1190"/>
      <c r="R1190"/>
      <c r="S1190"/>
      <c r="T1190"/>
      <c r="U1190"/>
      <c r="V1190"/>
      <c r="W1190"/>
      <c r="X1190"/>
      <c r="Y1190"/>
      <c r="Z1190"/>
      <c r="AA1190"/>
      <c r="AB1190"/>
      <c r="AC1190"/>
      <c r="AD1190"/>
      <c r="AE1190"/>
      <c r="AF1190"/>
      <c r="AG1190"/>
      <c r="AH1190"/>
      <c r="AI1190"/>
      <c r="AJ1190"/>
      <c r="AK1190"/>
      <c r="AL1190"/>
      <c r="AM1190"/>
      <c r="AN1190"/>
      <c r="AO1190"/>
      <c r="AP1190"/>
      <c r="AQ1190"/>
      <c r="AR1190"/>
      <c r="AS1190"/>
      <c r="AT1190"/>
      <c r="AU1190"/>
      <c r="AV1190"/>
      <c r="AW1190"/>
      <c r="AX1190"/>
      <c r="AY1190"/>
      <c r="AZ1190"/>
      <c r="BA1190"/>
      <c r="BB1190"/>
      <c r="BC1190"/>
      <c r="BD1190"/>
      <c r="BE1190"/>
      <c r="BF1190"/>
      <c r="BG1190"/>
      <c r="BH1190"/>
      <c r="BI1190"/>
      <c r="BJ1190"/>
      <c r="BK1190"/>
      <c r="BL1190"/>
      <c r="BM1190"/>
      <c r="BN1190"/>
      <c r="BO1190"/>
      <c r="BP1190"/>
      <c r="BQ1190"/>
      <c r="BR1190"/>
      <c r="BS1190"/>
      <c r="BT1190"/>
      <c r="BU1190"/>
      <c r="BV1190"/>
      <c r="BW1190"/>
      <c r="BX1190"/>
      <c r="BY1190"/>
      <c r="BZ1190"/>
      <c r="CA1190"/>
      <c r="CB1190"/>
      <c r="CC1190"/>
      <c r="CD1190"/>
      <c r="CE1190"/>
      <c r="CF1190"/>
      <c r="CG1190"/>
      <c r="CH1190"/>
      <c r="CI1190"/>
      <c r="CJ1190"/>
      <c r="CK1190"/>
      <c r="CL1190"/>
      <c r="CN1190"/>
    </row>
    <row r="1191" spans="9:92" x14ac:dyDescent="0.35">
      <c r="I1191"/>
      <c r="J1191"/>
      <c r="R1191"/>
      <c r="S1191"/>
      <c r="T1191"/>
      <c r="U1191"/>
      <c r="V1191"/>
      <c r="W1191"/>
      <c r="X1191"/>
      <c r="Y1191"/>
      <c r="Z1191"/>
      <c r="AA1191"/>
      <c r="AB1191"/>
      <c r="AC1191"/>
      <c r="AD1191"/>
      <c r="AE1191"/>
      <c r="AF1191"/>
      <c r="AG1191"/>
      <c r="AH1191"/>
      <c r="AI1191"/>
      <c r="AJ1191"/>
      <c r="AK1191"/>
      <c r="AL1191"/>
      <c r="AM1191"/>
      <c r="AN1191"/>
      <c r="AO1191"/>
      <c r="AP1191"/>
      <c r="AQ1191"/>
      <c r="AR1191"/>
      <c r="AS1191"/>
      <c r="AT1191"/>
      <c r="AU1191"/>
      <c r="AV1191"/>
      <c r="AW1191"/>
      <c r="AX1191"/>
      <c r="AY1191"/>
      <c r="AZ1191"/>
      <c r="BA1191"/>
      <c r="BB1191"/>
      <c r="BC1191"/>
      <c r="BD1191"/>
      <c r="BE1191"/>
      <c r="BF1191"/>
      <c r="BG1191"/>
      <c r="BH1191"/>
      <c r="BI1191"/>
      <c r="BJ1191"/>
      <c r="BK1191"/>
      <c r="BL1191"/>
      <c r="BM1191"/>
      <c r="BN1191"/>
      <c r="BO1191"/>
      <c r="BP1191"/>
      <c r="BQ1191"/>
      <c r="BR1191"/>
      <c r="BS1191"/>
      <c r="BT1191"/>
      <c r="BU1191"/>
      <c r="BV1191"/>
      <c r="BW1191"/>
      <c r="BX1191"/>
      <c r="BY1191"/>
      <c r="BZ1191"/>
      <c r="CA1191"/>
      <c r="CB1191"/>
      <c r="CC1191"/>
      <c r="CD1191"/>
      <c r="CE1191"/>
      <c r="CF1191"/>
      <c r="CG1191"/>
      <c r="CH1191"/>
      <c r="CI1191"/>
      <c r="CJ1191"/>
      <c r="CK1191"/>
      <c r="CL1191"/>
      <c r="CN1191"/>
    </row>
    <row r="1192" spans="9:92" x14ac:dyDescent="0.35">
      <c r="I1192"/>
      <c r="J1192"/>
      <c r="R1192"/>
      <c r="S1192"/>
      <c r="T1192"/>
      <c r="U1192"/>
      <c r="V1192"/>
      <c r="W1192"/>
      <c r="X1192"/>
      <c r="Y1192"/>
      <c r="Z1192"/>
      <c r="AA1192"/>
      <c r="AB1192"/>
      <c r="AC1192"/>
      <c r="AD1192"/>
      <c r="AE1192"/>
      <c r="AF1192"/>
      <c r="AG1192"/>
      <c r="AH1192"/>
      <c r="AI1192"/>
      <c r="AJ1192"/>
      <c r="AK1192"/>
      <c r="AL1192"/>
      <c r="AM1192"/>
      <c r="AN1192"/>
      <c r="AO1192"/>
      <c r="AP1192"/>
      <c r="AQ1192"/>
      <c r="AR1192"/>
      <c r="AS1192"/>
      <c r="AT1192"/>
      <c r="AU1192"/>
      <c r="AV1192"/>
      <c r="AW1192"/>
      <c r="AX1192"/>
      <c r="AY1192"/>
      <c r="AZ1192"/>
      <c r="BA1192"/>
      <c r="BB1192"/>
      <c r="BC1192"/>
      <c r="BD1192"/>
      <c r="BE1192"/>
      <c r="BF1192"/>
      <c r="BG1192"/>
      <c r="BH1192"/>
      <c r="BI1192"/>
      <c r="BJ1192"/>
      <c r="BK1192"/>
      <c r="BL1192"/>
      <c r="BM1192"/>
      <c r="BN1192"/>
      <c r="BO1192"/>
      <c r="BP1192"/>
      <c r="BQ1192"/>
      <c r="BR1192"/>
      <c r="BS1192"/>
      <c r="BT1192"/>
      <c r="BU1192"/>
      <c r="BV1192"/>
      <c r="BW1192"/>
      <c r="BX1192"/>
      <c r="BY1192"/>
      <c r="BZ1192"/>
      <c r="CA1192"/>
      <c r="CB1192"/>
      <c r="CC1192"/>
      <c r="CD1192"/>
      <c r="CE1192"/>
      <c r="CF1192"/>
      <c r="CG1192"/>
      <c r="CH1192"/>
      <c r="CI1192"/>
      <c r="CJ1192"/>
      <c r="CK1192"/>
      <c r="CL1192"/>
      <c r="CN1192"/>
    </row>
    <row r="1193" spans="9:92" x14ac:dyDescent="0.35">
      <c r="I1193"/>
      <c r="J1193"/>
      <c r="R1193"/>
      <c r="S1193"/>
      <c r="T1193"/>
      <c r="U1193"/>
      <c r="V1193"/>
      <c r="W1193"/>
      <c r="X1193"/>
      <c r="Y1193"/>
      <c r="Z1193"/>
      <c r="AA1193"/>
      <c r="AB1193"/>
      <c r="AC1193"/>
      <c r="AD1193"/>
      <c r="AE1193"/>
      <c r="AF1193"/>
      <c r="AG1193"/>
      <c r="AH1193"/>
      <c r="AI1193"/>
      <c r="AJ1193"/>
      <c r="AK1193"/>
      <c r="AL1193"/>
      <c r="AM1193"/>
      <c r="AN1193"/>
      <c r="AO1193"/>
      <c r="AP1193"/>
      <c r="AQ1193"/>
      <c r="AR1193"/>
      <c r="AS1193"/>
      <c r="AT1193"/>
      <c r="AU1193"/>
      <c r="AV1193"/>
      <c r="AW1193"/>
      <c r="AX1193"/>
      <c r="AY1193"/>
      <c r="AZ1193"/>
      <c r="BA1193"/>
      <c r="BB1193"/>
      <c r="BC1193"/>
      <c r="BD1193"/>
      <c r="BE1193"/>
      <c r="BF1193"/>
      <c r="BG1193"/>
      <c r="BH1193"/>
      <c r="BI1193"/>
      <c r="BJ1193"/>
      <c r="BK1193"/>
      <c r="BL1193"/>
      <c r="BM1193"/>
      <c r="BN1193"/>
      <c r="BO1193"/>
      <c r="BP1193"/>
      <c r="BQ1193"/>
      <c r="BR1193"/>
      <c r="BS1193"/>
      <c r="BT1193"/>
      <c r="BU1193"/>
      <c r="BV1193"/>
      <c r="BW1193"/>
      <c r="BX1193"/>
      <c r="BY1193"/>
      <c r="BZ1193"/>
      <c r="CA1193"/>
      <c r="CB1193"/>
      <c r="CC1193"/>
      <c r="CD1193"/>
      <c r="CE1193"/>
      <c r="CF1193"/>
      <c r="CG1193"/>
      <c r="CH1193"/>
      <c r="CI1193"/>
      <c r="CJ1193"/>
      <c r="CK1193"/>
      <c r="CL1193"/>
      <c r="CN1193"/>
    </row>
    <row r="1194" spans="9:92" x14ac:dyDescent="0.35">
      <c r="I1194"/>
      <c r="J1194"/>
      <c r="R1194"/>
      <c r="S1194"/>
      <c r="T1194"/>
      <c r="U1194"/>
      <c r="V1194"/>
      <c r="W1194"/>
      <c r="X1194"/>
      <c r="Y1194"/>
      <c r="Z1194"/>
      <c r="AA1194"/>
      <c r="AB1194"/>
      <c r="AC1194"/>
      <c r="AD1194"/>
      <c r="AE1194"/>
      <c r="AF1194"/>
      <c r="AG1194"/>
      <c r="AH1194"/>
      <c r="AI1194"/>
      <c r="AJ1194"/>
      <c r="AK1194"/>
      <c r="AL1194"/>
      <c r="AM1194"/>
      <c r="AN1194"/>
      <c r="AO1194"/>
      <c r="AP1194"/>
      <c r="AQ1194"/>
      <c r="AR1194"/>
      <c r="AS1194"/>
      <c r="AT1194"/>
      <c r="AU1194"/>
      <c r="AV1194"/>
      <c r="AW1194"/>
      <c r="AX1194"/>
      <c r="AY1194"/>
      <c r="AZ1194"/>
      <c r="BA1194"/>
      <c r="BB1194"/>
      <c r="BC1194"/>
      <c r="BD1194"/>
      <c r="BE1194"/>
      <c r="BF1194"/>
      <c r="BG1194"/>
      <c r="BH1194"/>
      <c r="BI1194"/>
      <c r="BJ1194"/>
      <c r="BK1194"/>
      <c r="BL1194"/>
      <c r="BM1194"/>
      <c r="BN1194"/>
      <c r="BO1194"/>
      <c r="BP1194"/>
      <c r="BQ1194"/>
      <c r="BR1194"/>
      <c r="BS1194"/>
      <c r="BT1194"/>
      <c r="BU1194"/>
      <c r="BV1194"/>
      <c r="BW1194"/>
      <c r="BX1194"/>
      <c r="BY1194"/>
      <c r="BZ1194"/>
      <c r="CA1194"/>
      <c r="CB1194"/>
      <c r="CC1194"/>
      <c r="CD1194"/>
      <c r="CE1194"/>
      <c r="CF1194"/>
      <c r="CG1194"/>
      <c r="CH1194"/>
      <c r="CI1194"/>
      <c r="CJ1194"/>
      <c r="CK1194"/>
      <c r="CL1194"/>
      <c r="CN1194"/>
    </row>
    <row r="1195" spans="9:92" x14ac:dyDescent="0.35">
      <c r="I1195"/>
      <c r="J1195"/>
      <c r="R1195"/>
      <c r="S1195"/>
      <c r="T1195"/>
      <c r="U1195"/>
      <c r="V1195"/>
      <c r="W1195"/>
      <c r="X1195"/>
      <c r="Y1195"/>
      <c r="Z1195"/>
      <c r="AA1195"/>
      <c r="AB1195"/>
      <c r="AC1195"/>
      <c r="AD1195"/>
      <c r="AE1195"/>
      <c r="AF1195"/>
      <c r="AG1195"/>
      <c r="AH1195"/>
      <c r="AI1195"/>
      <c r="AJ1195"/>
      <c r="AK1195"/>
      <c r="AL1195"/>
      <c r="AM1195"/>
      <c r="AN1195"/>
      <c r="AO1195"/>
      <c r="AP1195"/>
      <c r="AQ1195"/>
      <c r="AR1195"/>
      <c r="AS1195"/>
      <c r="AT1195"/>
      <c r="AU1195"/>
      <c r="AV1195"/>
      <c r="AW1195"/>
      <c r="AX1195"/>
      <c r="AY1195"/>
      <c r="AZ1195"/>
      <c r="BA1195"/>
      <c r="BB1195"/>
      <c r="BC1195"/>
      <c r="BD1195"/>
      <c r="BE1195"/>
      <c r="BF1195"/>
      <c r="BG1195"/>
      <c r="BH1195"/>
      <c r="BI1195"/>
      <c r="BJ1195"/>
      <c r="BK1195"/>
      <c r="BL1195"/>
      <c r="BM1195"/>
      <c r="BN1195"/>
      <c r="BO1195"/>
      <c r="BP1195"/>
      <c r="BQ1195"/>
      <c r="BR1195"/>
      <c r="BS1195"/>
      <c r="BT1195"/>
      <c r="BU1195"/>
      <c r="BV1195"/>
      <c r="BW1195"/>
      <c r="BX1195"/>
      <c r="BY1195"/>
      <c r="BZ1195"/>
      <c r="CA1195"/>
      <c r="CB1195"/>
      <c r="CC1195"/>
      <c r="CD1195"/>
      <c r="CE1195"/>
      <c r="CF1195"/>
      <c r="CG1195"/>
      <c r="CH1195"/>
      <c r="CI1195"/>
      <c r="CJ1195"/>
      <c r="CK1195"/>
      <c r="CL1195"/>
      <c r="CN1195"/>
    </row>
    <row r="1196" spans="9:92" x14ac:dyDescent="0.35">
      <c r="I1196"/>
      <c r="J1196"/>
      <c r="R1196"/>
      <c r="S1196"/>
      <c r="T1196"/>
      <c r="U1196"/>
      <c r="V1196"/>
      <c r="W1196"/>
      <c r="X1196"/>
      <c r="Y1196"/>
      <c r="Z1196"/>
      <c r="AA1196"/>
      <c r="AB1196"/>
      <c r="AC1196"/>
      <c r="AD1196"/>
      <c r="AE1196"/>
      <c r="AF1196"/>
      <c r="AG1196"/>
      <c r="AH1196"/>
      <c r="AI1196"/>
      <c r="AJ1196"/>
      <c r="AK1196"/>
      <c r="AL1196"/>
      <c r="AM1196"/>
      <c r="AN1196"/>
      <c r="AO1196"/>
      <c r="AP1196"/>
      <c r="AQ1196"/>
      <c r="AR1196"/>
      <c r="AS1196"/>
      <c r="AT1196"/>
      <c r="AU1196"/>
      <c r="AV1196"/>
      <c r="AW1196"/>
      <c r="AX1196"/>
      <c r="AY1196"/>
      <c r="AZ1196"/>
      <c r="BA1196"/>
      <c r="BB1196"/>
      <c r="BC1196"/>
      <c r="BD1196"/>
      <c r="BE1196"/>
      <c r="BF1196"/>
      <c r="BG1196"/>
      <c r="BH1196"/>
      <c r="BI1196"/>
      <c r="BJ1196"/>
      <c r="BK1196"/>
      <c r="BL1196"/>
      <c r="BM1196"/>
      <c r="BN1196"/>
      <c r="BO1196"/>
      <c r="BP1196"/>
      <c r="BQ1196"/>
      <c r="BR1196"/>
      <c r="BS1196"/>
      <c r="BT1196"/>
      <c r="BU1196"/>
      <c r="BV1196"/>
      <c r="BW1196"/>
      <c r="BX1196"/>
      <c r="BY1196"/>
      <c r="BZ1196"/>
      <c r="CA1196"/>
      <c r="CB1196"/>
      <c r="CC1196"/>
      <c r="CD1196"/>
      <c r="CE1196"/>
      <c r="CF1196"/>
      <c r="CG1196"/>
      <c r="CH1196"/>
      <c r="CI1196"/>
      <c r="CJ1196"/>
      <c r="CK1196"/>
      <c r="CL1196"/>
      <c r="CN1196"/>
    </row>
    <row r="1197" spans="9:92" x14ac:dyDescent="0.35">
      <c r="I1197"/>
      <c r="J1197"/>
      <c r="R1197"/>
      <c r="S1197"/>
      <c r="T1197"/>
      <c r="U1197"/>
      <c r="V1197"/>
      <c r="W1197"/>
      <c r="X1197"/>
      <c r="Y1197"/>
      <c r="Z1197"/>
      <c r="AA1197"/>
      <c r="AB1197"/>
      <c r="AC1197"/>
      <c r="AD1197"/>
      <c r="AE1197"/>
      <c r="AF1197"/>
      <c r="AG1197"/>
      <c r="AH1197"/>
      <c r="AI1197"/>
      <c r="AJ1197"/>
      <c r="AK1197"/>
      <c r="AL1197"/>
      <c r="AM1197"/>
      <c r="AN1197"/>
      <c r="AO1197"/>
      <c r="AP1197"/>
      <c r="AQ1197"/>
      <c r="AR1197"/>
      <c r="AS1197"/>
      <c r="AT1197"/>
      <c r="AU1197"/>
      <c r="AV1197"/>
      <c r="AW1197"/>
      <c r="AX1197"/>
      <c r="AY1197"/>
      <c r="AZ1197"/>
      <c r="BA1197"/>
      <c r="BB1197"/>
      <c r="BC1197"/>
      <c r="BD1197"/>
      <c r="BE1197"/>
      <c r="BF1197"/>
      <c r="BG1197"/>
      <c r="BH1197"/>
      <c r="BI1197"/>
      <c r="BJ1197"/>
      <c r="BK1197"/>
      <c r="BL1197"/>
      <c r="BM1197"/>
      <c r="BN1197"/>
      <c r="BO1197"/>
      <c r="BP1197"/>
      <c r="BQ1197"/>
      <c r="BR1197"/>
      <c r="BS1197"/>
      <c r="BT1197"/>
      <c r="BU1197"/>
      <c r="BV1197"/>
      <c r="BW1197"/>
      <c r="BX1197"/>
      <c r="BY1197"/>
      <c r="BZ1197"/>
      <c r="CA1197"/>
      <c r="CB1197"/>
      <c r="CC1197"/>
      <c r="CD1197"/>
      <c r="CE1197"/>
      <c r="CF1197"/>
      <c r="CG1197"/>
      <c r="CH1197"/>
      <c r="CI1197"/>
      <c r="CJ1197"/>
      <c r="CK1197"/>
      <c r="CL1197"/>
      <c r="CN1197"/>
    </row>
    <row r="1198" spans="9:92" x14ac:dyDescent="0.35">
      <c r="I1198"/>
      <c r="J1198"/>
      <c r="R1198"/>
      <c r="S1198"/>
      <c r="T1198"/>
      <c r="U1198"/>
      <c r="V1198"/>
      <c r="W1198"/>
      <c r="X1198"/>
      <c r="Y1198"/>
      <c r="Z1198"/>
      <c r="AA1198"/>
      <c r="AB1198"/>
      <c r="AC1198"/>
      <c r="AD1198"/>
      <c r="AE1198"/>
      <c r="AF1198"/>
      <c r="AG1198"/>
      <c r="AH1198"/>
      <c r="AI1198"/>
      <c r="AJ1198"/>
      <c r="AK1198"/>
      <c r="AL1198"/>
      <c r="AM1198"/>
      <c r="AN1198"/>
      <c r="AO1198"/>
      <c r="AP1198"/>
      <c r="AQ1198"/>
      <c r="AR1198"/>
      <c r="AS1198"/>
      <c r="AT1198"/>
      <c r="AU1198"/>
      <c r="AV1198"/>
      <c r="AW1198"/>
      <c r="AX1198"/>
      <c r="AY1198"/>
      <c r="AZ1198"/>
      <c r="BA1198"/>
      <c r="BB1198"/>
      <c r="BC1198"/>
      <c r="BD1198"/>
      <c r="BE1198"/>
      <c r="BF1198"/>
      <c r="BG1198"/>
      <c r="BH1198"/>
      <c r="BI1198"/>
      <c r="BJ1198"/>
      <c r="BK1198"/>
      <c r="BL1198"/>
      <c r="BM1198"/>
      <c r="BN1198"/>
      <c r="BO1198"/>
      <c r="BP1198"/>
      <c r="BQ1198"/>
      <c r="BR1198"/>
      <c r="BS1198"/>
      <c r="BT1198"/>
      <c r="BU1198"/>
      <c r="BV1198"/>
      <c r="BW1198"/>
      <c r="BX1198"/>
      <c r="BY1198"/>
      <c r="BZ1198"/>
      <c r="CA1198"/>
      <c r="CB1198"/>
      <c r="CC1198"/>
      <c r="CD1198"/>
      <c r="CE1198"/>
      <c r="CF1198"/>
      <c r="CG1198"/>
      <c r="CH1198"/>
      <c r="CI1198"/>
      <c r="CJ1198"/>
      <c r="CK1198"/>
      <c r="CL1198"/>
      <c r="CN1198"/>
    </row>
    <row r="1199" spans="9:92" x14ac:dyDescent="0.35">
      <c r="I1199"/>
      <c r="J1199"/>
      <c r="R1199"/>
      <c r="S1199"/>
      <c r="T1199"/>
      <c r="U1199"/>
      <c r="V1199"/>
      <c r="W1199"/>
      <c r="X1199"/>
      <c r="Y1199"/>
      <c r="Z1199"/>
      <c r="AA1199"/>
      <c r="AB1199"/>
      <c r="AC1199"/>
      <c r="AD1199"/>
      <c r="AE1199"/>
      <c r="AF1199"/>
      <c r="AG1199"/>
      <c r="AH1199"/>
      <c r="AI1199"/>
      <c r="AJ1199"/>
      <c r="AK1199"/>
      <c r="AL1199"/>
      <c r="AM1199"/>
      <c r="AN1199"/>
      <c r="AO1199"/>
      <c r="AP1199"/>
      <c r="AQ1199"/>
      <c r="AR1199"/>
      <c r="AS1199"/>
      <c r="AT1199"/>
      <c r="AU1199"/>
      <c r="AV1199"/>
      <c r="AW1199"/>
      <c r="AX1199"/>
      <c r="AY1199"/>
      <c r="AZ1199"/>
      <c r="BA1199"/>
      <c r="BB1199"/>
      <c r="BC1199"/>
      <c r="BD1199"/>
      <c r="BE1199"/>
      <c r="BF1199"/>
      <c r="BG1199"/>
      <c r="BH1199"/>
      <c r="BI1199"/>
      <c r="BJ1199"/>
      <c r="BK1199"/>
      <c r="BL1199"/>
      <c r="BM1199"/>
      <c r="BN1199"/>
      <c r="BO1199"/>
      <c r="BP1199"/>
      <c r="BQ1199"/>
      <c r="BR1199"/>
      <c r="BS1199"/>
      <c r="BT1199"/>
      <c r="BU1199"/>
      <c r="BV1199"/>
      <c r="BW1199"/>
      <c r="BX1199"/>
      <c r="BY1199"/>
      <c r="BZ1199"/>
      <c r="CA1199"/>
      <c r="CB1199"/>
      <c r="CC1199"/>
      <c r="CD1199"/>
      <c r="CE1199"/>
      <c r="CF1199"/>
      <c r="CG1199"/>
      <c r="CH1199"/>
      <c r="CI1199"/>
      <c r="CJ1199"/>
      <c r="CK1199"/>
      <c r="CL1199"/>
      <c r="CN1199"/>
    </row>
    <row r="1200" spans="9:92" x14ac:dyDescent="0.35">
      <c r="I1200"/>
      <c r="J1200"/>
      <c r="R1200"/>
      <c r="S1200"/>
      <c r="T1200"/>
      <c r="U1200"/>
      <c r="V1200"/>
      <c r="W1200"/>
      <c r="X1200"/>
      <c r="Y1200"/>
      <c r="Z1200"/>
      <c r="AA1200"/>
      <c r="AB1200"/>
      <c r="AC1200"/>
      <c r="AD1200"/>
      <c r="AE1200"/>
      <c r="AF1200"/>
      <c r="AG1200"/>
      <c r="AH1200"/>
      <c r="AI1200"/>
      <c r="AJ1200"/>
      <c r="AK1200"/>
      <c r="AL1200"/>
      <c r="AM1200"/>
      <c r="AN1200"/>
      <c r="AO1200"/>
      <c r="AP1200"/>
      <c r="AQ1200"/>
      <c r="AR1200"/>
      <c r="AS1200"/>
      <c r="AT1200"/>
      <c r="AU1200"/>
      <c r="AV1200"/>
      <c r="AW1200"/>
      <c r="AX1200"/>
      <c r="AY1200"/>
      <c r="AZ1200"/>
      <c r="BA1200"/>
      <c r="BB1200"/>
      <c r="BC1200"/>
      <c r="BD1200"/>
      <c r="BE1200"/>
      <c r="BF1200"/>
      <c r="BG1200"/>
      <c r="BH1200"/>
      <c r="BI1200"/>
      <c r="BJ1200"/>
      <c r="BK1200"/>
      <c r="BL1200"/>
      <c r="BM1200"/>
      <c r="BN1200"/>
      <c r="BO1200"/>
      <c r="BP1200"/>
      <c r="BQ1200"/>
      <c r="BR1200"/>
      <c r="BS1200"/>
      <c r="BT1200"/>
      <c r="BU1200"/>
      <c r="BV1200"/>
      <c r="BW1200"/>
      <c r="BX1200"/>
      <c r="BY1200"/>
      <c r="BZ1200"/>
      <c r="CA1200"/>
      <c r="CB1200"/>
      <c r="CC1200"/>
      <c r="CD1200"/>
      <c r="CE1200"/>
      <c r="CF1200"/>
      <c r="CG1200"/>
      <c r="CH1200"/>
      <c r="CI1200"/>
      <c r="CJ1200"/>
      <c r="CK1200"/>
      <c r="CL1200"/>
      <c r="CN1200"/>
    </row>
    <row r="1201" spans="9:92" x14ac:dyDescent="0.35">
      <c r="I1201"/>
      <c r="J1201"/>
      <c r="R1201"/>
      <c r="S1201"/>
      <c r="T1201"/>
      <c r="U1201"/>
      <c r="V1201"/>
      <c r="W1201"/>
      <c r="X1201"/>
      <c r="Y1201"/>
      <c r="Z1201"/>
      <c r="AA1201"/>
      <c r="AB1201"/>
      <c r="AC1201"/>
      <c r="AD1201"/>
      <c r="AE1201"/>
      <c r="AF1201"/>
      <c r="AG1201"/>
      <c r="AH1201"/>
      <c r="AI1201"/>
      <c r="AJ1201"/>
      <c r="AK1201"/>
      <c r="AL1201"/>
      <c r="AM1201"/>
      <c r="AN1201"/>
      <c r="AO1201"/>
      <c r="AP1201"/>
      <c r="AQ1201"/>
      <c r="AR1201"/>
      <c r="AS1201"/>
      <c r="AT1201"/>
      <c r="AU1201"/>
      <c r="AV1201"/>
      <c r="AW1201"/>
      <c r="AX1201"/>
      <c r="AY1201"/>
      <c r="AZ1201"/>
      <c r="BA1201"/>
      <c r="BB1201"/>
      <c r="BC1201"/>
      <c r="BD1201"/>
      <c r="BE1201"/>
      <c r="BF1201"/>
      <c r="BG1201"/>
      <c r="BH1201"/>
      <c r="BI1201"/>
      <c r="BJ1201"/>
      <c r="BK1201"/>
      <c r="BL1201"/>
      <c r="BM1201"/>
      <c r="BN1201"/>
      <c r="BO1201"/>
      <c r="BP1201"/>
      <c r="BQ1201"/>
      <c r="BR1201"/>
      <c r="BS1201"/>
      <c r="BT1201"/>
      <c r="BU1201"/>
      <c r="BV1201"/>
      <c r="BW1201"/>
      <c r="BX1201"/>
      <c r="BY1201"/>
      <c r="BZ1201"/>
      <c r="CA1201"/>
      <c r="CB1201"/>
      <c r="CC1201"/>
      <c r="CD1201"/>
      <c r="CE1201"/>
      <c r="CF1201"/>
      <c r="CG1201"/>
      <c r="CH1201"/>
      <c r="CI1201"/>
      <c r="CJ1201"/>
      <c r="CK1201"/>
      <c r="CL1201"/>
      <c r="CN1201"/>
    </row>
    <row r="1202" spans="9:92" x14ac:dyDescent="0.35">
      <c r="I1202"/>
      <c r="J1202"/>
      <c r="R1202"/>
      <c r="S1202"/>
      <c r="T1202"/>
      <c r="U1202"/>
      <c r="V1202"/>
      <c r="W1202"/>
      <c r="X1202"/>
      <c r="Y1202"/>
      <c r="Z1202"/>
      <c r="AA1202"/>
      <c r="AB1202"/>
      <c r="AC1202"/>
      <c r="AD1202"/>
      <c r="AE1202"/>
      <c r="AF1202"/>
      <c r="AG1202"/>
      <c r="AH1202"/>
      <c r="AI1202"/>
      <c r="AJ1202"/>
      <c r="AK1202"/>
      <c r="AL1202"/>
      <c r="AM1202"/>
      <c r="AN1202"/>
      <c r="AO1202"/>
      <c r="AP1202"/>
      <c r="AQ1202"/>
      <c r="AR1202"/>
      <c r="AS1202"/>
      <c r="AT1202"/>
      <c r="AU1202"/>
      <c r="AV1202"/>
      <c r="AW1202"/>
      <c r="AX1202"/>
      <c r="AY1202"/>
      <c r="AZ1202"/>
      <c r="BA1202"/>
      <c r="BB1202"/>
      <c r="BC1202"/>
      <c r="BD1202"/>
      <c r="BE1202"/>
      <c r="BF1202"/>
      <c r="BG1202"/>
      <c r="BH1202"/>
      <c r="BI1202"/>
      <c r="BJ1202"/>
      <c r="BK1202"/>
      <c r="BL1202"/>
      <c r="BM1202"/>
      <c r="BN1202"/>
      <c r="BO1202"/>
      <c r="BP1202"/>
      <c r="BQ1202"/>
      <c r="BR1202"/>
      <c r="BS1202"/>
      <c r="BT1202"/>
      <c r="BU1202"/>
      <c r="BV1202"/>
      <c r="BW1202"/>
      <c r="BX1202"/>
      <c r="BY1202"/>
      <c r="BZ1202"/>
      <c r="CA1202"/>
      <c r="CB1202"/>
      <c r="CC1202"/>
      <c r="CD1202"/>
      <c r="CE1202"/>
      <c r="CF1202"/>
      <c r="CG1202"/>
      <c r="CH1202"/>
      <c r="CI1202"/>
      <c r="CJ1202"/>
      <c r="CK1202"/>
      <c r="CL1202"/>
      <c r="CN1202"/>
    </row>
    <row r="1203" spans="9:92" x14ac:dyDescent="0.35">
      <c r="I1203"/>
      <c r="J1203"/>
      <c r="R1203"/>
      <c r="S1203"/>
      <c r="T1203"/>
      <c r="U1203"/>
      <c r="V1203"/>
      <c r="W1203"/>
      <c r="X1203"/>
      <c r="Y1203"/>
      <c r="Z1203"/>
      <c r="AA1203"/>
      <c r="AB1203"/>
      <c r="AC1203"/>
      <c r="AD1203"/>
      <c r="AE1203"/>
      <c r="AF1203"/>
      <c r="AG1203"/>
      <c r="AH1203"/>
      <c r="AI1203"/>
      <c r="AJ1203"/>
      <c r="AK1203"/>
      <c r="AL1203"/>
      <c r="AM1203"/>
      <c r="AN1203"/>
      <c r="AO1203"/>
      <c r="AP1203"/>
      <c r="AQ1203"/>
      <c r="AR1203"/>
      <c r="AS1203"/>
      <c r="AT1203"/>
      <c r="AU1203"/>
      <c r="AV1203"/>
      <c r="AW1203"/>
      <c r="AX1203"/>
      <c r="AY1203"/>
      <c r="AZ1203"/>
      <c r="BA1203"/>
      <c r="BB1203"/>
      <c r="BC1203"/>
      <c r="BD1203"/>
      <c r="BE1203"/>
      <c r="BF1203"/>
      <c r="BG1203"/>
      <c r="BH1203"/>
      <c r="BI1203"/>
      <c r="BJ1203"/>
      <c r="BK1203"/>
      <c r="BL1203"/>
      <c r="BM1203"/>
      <c r="BN1203"/>
      <c r="BO1203"/>
      <c r="BP1203"/>
      <c r="BQ1203"/>
      <c r="BR1203"/>
      <c r="BS1203"/>
      <c r="BT1203"/>
      <c r="BU1203"/>
      <c r="BV1203"/>
      <c r="BW1203"/>
      <c r="BX1203"/>
      <c r="BY1203"/>
      <c r="BZ1203"/>
      <c r="CA1203"/>
      <c r="CB1203"/>
      <c r="CC1203"/>
      <c r="CD1203"/>
      <c r="CE1203"/>
      <c r="CF1203"/>
      <c r="CG1203"/>
      <c r="CH1203"/>
      <c r="CI1203"/>
      <c r="CJ1203"/>
      <c r="CK1203"/>
      <c r="CL1203"/>
      <c r="CN1203"/>
    </row>
    <row r="1204" spans="9:92" x14ac:dyDescent="0.35">
      <c r="I1204"/>
      <c r="J1204"/>
      <c r="R1204"/>
      <c r="S1204"/>
      <c r="T1204"/>
      <c r="U1204"/>
      <c r="V1204"/>
      <c r="W1204"/>
      <c r="X1204"/>
      <c r="Y1204"/>
      <c r="Z1204"/>
      <c r="AA1204"/>
      <c r="AB1204"/>
      <c r="AC1204"/>
      <c r="AD1204"/>
      <c r="AE1204"/>
      <c r="AF1204"/>
      <c r="AG1204"/>
      <c r="AH1204"/>
      <c r="AI1204"/>
      <c r="AJ1204"/>
      <c r="AK1204"/>
      <c r="AL1204"/>
      <c r="AM1204"/>
      <c r="AN1204"/>
      <c r="AO1204"/>
      <c r="AP1204"/>
      <c r="AQ1204"/>
      <c r="AR1204"/>
      <c r="AS1204"/>
      <c r="AT1204"/>
      <c r="AU1204"/>
      <c r="AV1204"/>
      <c r="AW1204"/>
      <c r="AX1204"/>
      <c r="AY1204"/>
      <c r="AZ1204"/>
      <c r="BA1204"/>
      <c r="BB1204"/>
      <c r="BC1204"/>
      <c r="BD1204"/>
      <c r="BE1204"/>
      <c r="BF1204"/>
      <c r="BG1204"/>
      <c r="BH1204"/>
      <c r="BI1204"/>
      <c r="BJ1204"/>
      <c r="BK1204"/>
      <c r="BL1204"/>
      <c r="BM1204"/>
      <c r="BN1204"/>
      <c r="BO1204"/>
      <c r="BP1204"/>
      <c r="BQ1204"/>
      <c r="BR1204"/>
      <c r="BS1204"/>
      <c r="BT1204"/>
      <c r="BU1204"/>
      <c r="BV1204"/>
      <c r="BW1204"/>
      <c r="BX1204"/>
      <c r="BY1204"/>
      <c r="BZ1204"/>
      <c r="CA1204"/>
      <c r="CB1204"/>
      <c r="CC1204"/>
      <c r="CD1204"/>
      <c r="CE1204"/>
      <c r="CF1204"/>
      <c r="CG1204"/>
      <c r="CH1204"/>
      <c r="CI1204"/>
      <c r="CJ1204"/>
      <c r="CK1204"/>
      <c r="CL1204"/>
      <c r="CN1204"/>
    </row>
    <row r="1205" spans="9:92" x14ac:dyDescent="0.35">
      <c r="I1205"/>
      <c r="J1205"/>
      <c r="R1205"/>
      <c r="S1205"/>
      <c r="T1205"/>
      <c r="U1205"/>
      <c r="V1205"/>
      <c r="W1205"/>
      <c r="X1205"/>
      <c r="Y1205"/>
      <c r="Z1205"/>
      <c r="AA1205"/>
      <c r="AB1205"/>
      <c r="AC1205"/>
      <c r="AD1205"/>
      <c r="AE1205"/>
      <c r="AF1205"/>
      <c r="AG1205"/>
      <c r="AH1205"/>
      <c r="AI1205"/>
      <c r="AJ1205"/>
      <c r="AK1205"/>
      <c r="AL1205"/>
      <c r="AM1205"/>
      <c r="AN1205"/>
      <c r="AO1205"/>
      <c r="AP1205"/>
      <c r="AQ1205"/>
      <c r="AR1205"/>
      <c r="AS1205"/>
      <c r="AT1205"/>
      <c r="AU1205"/>
      <c r="AV1205"/>
      <c r="AW1205"/>
      <c r="AX1205"/>
      <c r="AY1205"/>
      <c r="AZ1205"/>
      <c r="BA1205"/>
      <c r="BB1205"/>
      <c r="BC1205"/>
      <c r="BD1205"/>
      <c r="BE1205"/>
      <c r="BF1205"/>
      <c r="BG1205"/>
      <c r="BH1205"/>
      <c r="BI1205"/>
      <c r="BJ1205"/>
      <c r="BK1205"/>
      <c r="BL1205"/>
      <c r="BM1205"/>
      <c r="BN1205"/>
      <c r="BO1205"/>
      <c r="BP1205"/>
      <c r="BQ1205"/>
      <c r="BR1205"/>
      <c r="BS1205"/>
      <c r="BT1205"/>
      <c r="BU1205"/>
      <c r="BV1205"/>
      <c r="BW1205"/>
      <c r="BX1205"/>
      <c r="BY1205"/>
      <c r="BZ1205"/>
      <c r="CA1205"/>
      <c r="CB1205"/>
      <c r="CC1205"/>
      <c r="CD1205"/>
      <c r="CE1205"/>
      <c r="CF1205"/>
      <c r="CG1205"/>
      <c r="CH1205"/>
      <c r="CI1205"/>
      <c r="CJ1205"/>
      <c r="CK1205"/>
      <c r="CL1205"/>
      <c r="CN1205"/>
    </row>
    <row r="1206" spans="9:92" x14ac:dyDescent="0.35">
      <c r="I1206"/>
      <c r="J1206"/>
      <c r="R1206"/>
      <c r="S1206"/>
      <c r="T1206"/>
      <c r="U1206"/>
      <c r="V1206"/>
      <c r="W1206"/>
      <c r="X1206"/>
      <c r="Y1206"/>
      <c r="Z1206"/>
      <c r="AA1206"/>
      <c r="AB1206"/>
      <c r="AC1206"/>
      <c r="AD1206"/>
      <c r="AE1206"/>
      <c r="AF1206"/>
      <c r="AG1206"/>
      <c r="AH1206"/>
      <c r="AI1206"/>
      <c r="AJ1206"/>
      <c r="AK1206"/>
      <c r="AL1206"/>
      <c r="AM1206"/>
      <c r="AN1206"/>
      <c r="AO1206"/>
      <c r="AP1206"/>
      <c r="AQ1206"/>
      <c r="AR1206"/>
      <c r="AS1206"/>
      <c r="AT1206"/>
      <c r="AU1206"/>
      <c r="AV1206"/>
      <c r="AW1206"/>
      <c r="AX1206"/>
      <c r="AY1206"/>
      <c r="AZ1206"/>
      <c r="BA1206"/>
      <c r="BB1206"/>
      <c r="BC1206"/>
      <c r="BD1206"/>
      <c r="BE1206"/>
      <c r="BF1206"/>
      <c r="BG1206"/>
      <c r="BH1206"/>
      <c r="BI1206"/>
      <c r="BJ1206"/>
      <c r="BK1206"/>
      <c r="BL1206"/>
      <c r="BM1206"/>
      <c r="BN1206"/>
      <c r="BO1206"/>
      <c r="BP1206"/>
      <c r="BQ1206"/>
      <c r="BR1206"/>
      <c r="BS1206"/>
      <c r="BT1206"/>
      <c r="BU1206"/>
      <c r="BV1206"/>
      <c r="BW1206"/>
      <c r="BX1206"/>
      <c r="BY1206"/>
      <c r="BZ1206"/>
      <c r="CA1206"/>
      <c r="CB1206"/>
      <c r="CC1206"/>
      <c r="CD1206"/>
      <c r="CE1206"/>
      <c r="CF1206"/>
      <c r="CG1206"/>
      <c r="CH1206"/>
      <c r="CI1206"/>
      <c r="CJ1206"/>
      <c r="CK1206"/>
      <c r="CL1206"/>
      <c r="CN1206"/>
    </row>
    <row r="1207" spans="9:92" x14ac:dyDescent="0.35">
      <c r="I1207"/>
      <c r="J1207"/>
      <c r="R1207"/>
      <c r="S1207"/>
      <c r="T1207"/>
      <c r="U1207"/>
      <c r="V1207"/>
      <c r="W1207"/>
      <c r="X1207"/>
      <c r="Y1207"/>
      <c r="Z1207"/>
      <c r="AA1207"/>
      <c r="AB1207"/>
      <c r="AC1207"/>
      <c r="AD1207"/>
      <c r="AE1207"/>
      <c r="AF1207"/>
      <c r="AG1207"/>
      <c r="AH1207"/>
      <c r="AI1207"/>
      <c r="AJ1207"/>
      <c r="AK1207"/>
      <c r="AL1207"/>
      <c r="AM1207"/>
      <c r="AN1207"/>
      <c r="AO1207"/>
      <c r="AP1207"/>
      <c r="AQ1207"/>
      <c r="AR1207"/>
      <c r="AS1207"/>
      <c r="AT1207"/>
      <c r="AU1207"/>
      <c r="AV1207"/>
      <c r="AW1207"/>
      <c r="AX1207"/>
      <c r="AY1207"/>
      <c r="AZ1207"/>
      <c r="BA1207"/>
      <c r="BB1207"/>
      <c r="BC1207"/>
      <c r="BD1207"/>
      <c r="BE1207"/>
      <c r="BF1207"/>
      <c r="BG1207"/>
      <c r="BH1207"/>
      <c r="BI1207"/>
      <c r="BJ1207"/>
      <c r="BK1207"/>
      <c r="BL1207"/>
      <c r="BM1207"/>
      <c r="BN1207"/>
      <c r="BO1207"/>
      <c r="BP1207"/>
      <c r="BQ1207"/>
      <c r="BR1207"/>
      <c r="BS1207"/>
      <c r="BT1207"/>
      <c r="BU1207"/>
      <c r="BV1207"/>
      <c r="BW1207"/>
      <c r="BX1207"/>
      <c r="BY1207"/>
      <c r="BZ1207"/>
      <c r="CA1207"/>
      <c r="CB1207"/>
      <c r="CC1207"/>
      <c r="CD1207"/>
      <c r="CE1207"/>
      <c r="CF1207"/>
      <c r="CG1207"/>
      <c r="CH1207"/>
      <c r="CI1207"/>
      <c r="CJ1207"/>
      <c r="CK1207"/>
      <c r="CL1207"/>
      <c r="CN1207"/>
    </row>
    <row r="1208" spans="9:92" x14ac:dyDescent="0.35">
      <c r="I1208"/>
      <c r="J1208"/>
      <c r="R1208"/>
      <c r="S1208"/>
      <c r="T1208"/>
      <c r="U1208"/>
      <c r="V1208"/>
      <c r="W1208"/>
      <c r="X1208"/>
      <c r="Y1208"/>
      <c r="Z1208"/>
      <c r="AA1208"/>
      <c r="AB1208"/>
      <c r="AC1208"/>
      <c r="AD1208"/>
      <c r="AE1208"/>
      <c r="AF1208"/>
      <c r="AG1208"/>
      <c r="AH1208"/>
      <c r="AI1208"/>
      <c r="AJ1208"/>
      <c r="AK1208"/>
      <c r="AL1208"/>
      <c r="AM1208"/>
      <c r="AN1208"/>
      <c r="AO1208"/>
      <c r="AP1208"/>
      <c r="AQ1208"/>
      <c r="AR1208"/>
      <c r="AS1208"/>
      <c r="AT1208"/>
      <c r="AU1208"/>
      <c r="AV1208"/>
      <c r="AW1208"/>
      <c r="AX1208"/>
      <c r="AY1208"/>
      <c r="AZ1208"/>
      <c r="BA1208"/>
      <c r="BB1208"/>
      <c r="BC1208"/>
      <c r="BD1208"/>
      <c r="BE1208"/>
      <c r="BF1208"/>
      <c r="BG1208"/>
      <c r="BH1208"/>
      <c r="BI1208"/>
      <c r="BJ1208"/>
      <c r="BK1208"/>
      <c r="BL1208"/>
      <c r="BM1208"/>
      <c r="BN1208"/>
      <c r="BO1208"/>
      <c r="BP1208"/>
      <c r="BQ1208"/>
      <c r="BR1208"/>
      <c r="BS1208"/>
      <c r="BT1208"/>
      <c r="BU1208"/>
      <c r="BV1208"/>
      <c r="BW1208"/>
      <c r="BX1208"/>
      <c r="BY1208"/>
      <c r="BZ1208"/>
      <c r="CA1208"/>
      <c r="CB1208"/>
      <c r="CC1208"/>
      <c r="CD1208"/>
      <c r="CE1208"/>
      <c r="CF1208"/>
      <c r="CG1208"/>
      <c r="CH1208"/>
      <c r="CI1208"/>
      <c r="CJ1208"/>
      <c r="CK1208"/>
      <c r="CL1208"/>
      <c r="CN1208"/>
    </row>
    <row r="1209" spans="9:92" x14ac:dyDescent="0.35">
      <c r="I1209"/>
      <c r="J1209"/>
      <c r="R1209"/>
      <c r="S1209"/>
      <c r="T1209"/>
      <c r="U1209"/>
      <c r="V1209"/>
      <c r="W1209"/>
      <c r="X1209"/>
      <c r="Y1209"/>
      <c r="Z1209"/>
      <c r="AA1209"/>
      <c r="AB1209"/>
      <c r="AC1209"/>
      <c r="AD1209"/>
      <c r="AE1209"/>
      <c r="AF1209"/>
      <c r="AG1209"/>
      <c r="AH1209"/>
      <c r="AI1209"/>
      <c r="AJ1209"/>
      <c r="AK1209"/>
      <c r="AL1209"/>
      <c r="AM1209"/>
      <c r="AN1209"/>
      <c r="AO1209"/>
      <c r="AP1209"/>
      <c r="AQ1209"/>
      <c r="AR1209"/>
      <c r="AS1209"/>
      <c r="AT1209"/>
      <c r="AU1209"/>
      <c r="AV1209"/>
      <c r="AW1209"/>
      <c r="AX1209"/>
      <c r="AY1209"/>
      <c r="AZ1209"/>
      <c r="BA1209"/>
      <c r="BB1209"/>
      <c r="BC1209"/>
      <c r="BD1209"/>
      <c r="BE1209"/>
      <c r="BF1209"/>
      <c r="BG1209"/>
      <c r="BH1209"/>
      <c r="BI1209"/>
      <c r="BJ1209"/>
      <c r="BK1209"/>
      <c r="BL1209"/>
      <c r="BM1209"/>
      <c r="BN1209"/>
      <c r="BO1209"/>
      <c r="BP1209"/>
      <c r="BQ1209"/>
      <c r="BR1209"/>
      <c r="BS1209"/>
      <c r="BT1209"/>
      <c r="BU1209"/>
      <c r="BV1209"/>
      <c r="BW1209"/>
      <c r="BX1209"/>
      <c r="BY1209"/>
      <c r="BZ1209"/>
      <c r="CA1209"/>
      <c r="CB1209"/>
      <c r="CC1209"/>
      <c r="CD1209"/>
      <c r="CE1209"/>
      <c r="CF1209"/>
      <c r="CG1209"/>
      <c r="CH1209"/>
      <c r="CI1209"/>
      <c r="CJ1209"/>
      <c r="CK1209"/>
      <c r="CL1209"/>
      <c r="CN1209"/>
    </row>
    <row r="1210" spans="9:92" x14ac:dyDescent="0.35">
      <c r="I1210"/>
      <c r="J1210"/>
      <c r="R1210"/>
      <c r="S1210"/>
      <c r="T1210"/>
      <c r="U1210"/>
      <c r="V1210"/>
      <c r="W1210"/>
      <c r="X1210"/>
      <c r="Y1210"/>
      <c r="Z1210"/>
      <c r="AA1210"/>
      <c r="AB1210"/>
      <c r="AC1210"/>
      <c r="AD1210"/>
      <c r="AE1210"/>
      <c r="AF1210"/>
      <c r="AG1210"/>
      <c r="AH1210"/>
      <c r="AI1210"/>
      <c r="AJ1210"/>
      <c r="AK1210"/>
      <c r="AL1210"/>
      <c r="AM1210"/>
      <c r="AN1210"/>
      <c r="AO1210"/>
      <c r="AP1210"/>
      <c r="AQ1210"/>
      <c r="AR1210"/>
      <c r="AS1210"/>
      <c r="AT1210"/>
      <c r="AU1210"/>
      <c r="AV1210"/>
      <c r="AW1210"/>
      <c r="AX1210"/>
      <c r="AY1210"/>
      <c r="AZ1210"/>
      <c r="BA1210"/>
      <c r="BB1210"/>
      <c r="BC1210"/>
      <c r="BD1210"/>
      <c r="BE1210"/>
      <c r="BF1210"/>
      <c r="BG1210"/>
      <c r="BH1210"/>
      <c r="BI1210"/>
      <c r="BJ1210"/>
      <c r="BK1210"/>
      <c r="BL1210"/>
      <c r="BM1210"/>
      <c r="BN1210"/>
      <c r="BO1210"/>
      <c r="BP1210"/>
      <c r="BQ1210"/>
      <c r="BR1210"/>
      <c r="BS1210"/>
      <c r="BT1210"/>
      <c r="BU1210"/>
      <c r="BV1210"/>
      <c r="BW1210"/>
      <c r="BX1210"/>
      <c r="BY1210"/>
      <c r="BZ1210"/>
      <c r="CA1210"/>
      <c r="CB1210"/>
      <c r="CC1210"/>
      <c r="CD1210"/>
      <c r="CE1210"/>
      <c r="CF1210"/>
      <c r="CG1210"/>
      <c r="CH1210"/>
      <c r="CI1210"/>
      <c r="CJ1210"/>
      <c r="CK1210"/>
      <c r="CL1210"/>
      <c r="CN1210"/>
    </row>
    <row r="1211" spans="9:92" x14ac:dyDescent="0.35">
      <c r="I1211"/>
      <c r="J1211"/>
      <c r="R1211"/>
      <c r="S1211"/>
      <c r="T1211"/>
      <c r="U1211"/>
      <c r="V1211"/>
      <c r="W1211"/>
      <c r="X1211"/>
      <c r="Y1211"/>
      <c r="Z1211"/>
      <c r="AA1211"/>
      <c r="AB1211"/>
      <c r="AC1211"/>
      <c r="AD1211"/>
      <c r="AE1211"/>
      <c r="AF1211"/>
      <c r="AG1211"/>
      <c r="AH1211"/>
      <c r="AI1211"/>
      <c r="AJ1211"/>
      <c r="AK1211"/>
      <c r="AL1211"/>
      <c r="AM1211"/>
      <c r="AN1211"/>
      <c r="AO1211"/>
      <c r="AP1211"/>
      <c r="AQ1211"/>
      <c r="AR1211"/>
      <c r="AS1211"/>
      <c r="AT1211"/>
      <c r="AU1211"/>
      <c r="AV1211"/>
      <c r="AW1211"/>
      <c r="AX1211"/>
      <c r="AY1211"/>
      <c r="AZ1211"/>
      <c r="BA1211"/>
      <c r="BB1211"/>
      <c r="BC1211"/>
      <c r="BD1211"/>
      <c r="BE1211"/>
      <c r="BF1211"/>
      <c r="BG1211"/>
      <c r="BH1211"/>
      <c r="BI1211"/>
      <c r="BJ1211"/>
      <c r="BK1211"/>
      <c r="BL1211"/>
      <c r="BM1211"/>
      <c r="BN1211"/>
      <c r="BO1211"/>
      <c r="BP1211"/>
      <c r="BQ1211"/>
      <c r="BR1211"/>
      <c r="BS1211"/>
      <c r="BT1211"/>
      <c r="BU1211"/>
      <c r="BV1211"/>
      <c r="BW1211"/>
      <c r="BX1211"/>
      <c r="BY1211"/>
      <c r="BZ1211"/>
      <c r="CA1211"/>
      <c r="CB1211"/>
      <c r="CC1211"/>
      <c r="CD1211"/>
      <c r="CE1211"/>
      <c r="CF1211"/>
      <c r="CG1211"/>
      <c r="CH1211"/>
      <c r="CI1211"/>
      <c r="CJ1211"/>
      <c r="CK1211"/>
      <c r="CL1211"/>
      <c r="CN1211"/>
    </row>
    <row r="1212" spans="9:92" x14ac:dyDescent="0.35">
      <c r="I1212"/>
      <c r="J1212"/>
      <c r="R1212"/>
      <c r="S1212"/>
      <c r="T1212"/>
      <c r="U1212"/>
      <c r="V1212"/>
      <c r="W1212"/>
      <c r="X1212"/>
      <c r="Y1212"/>
      <c r="Z1212"/>
      <c r="AA1212"/>
      <c r="AB1212"/>
      <c r="AC1212"/>
      <c r="AD1212"/>
      <c r="AE1212"/>
      <c r="AF1212"/>
      <c r="AG1212"/>
      <c r="AH1212"/>
      <c r="AI1212"/>
      <c r="AJ1212"/>
      <c r="AK1212"/>
      <c r="AL1212"/>
      <c r="AM1212"/>
      <c r="AN1212"/>
      <c r="AO1212"/>
      <c r="AP1212"/>
      <c r="AQ1212"/>
      <c r="AR1212"/>
      <c r="AS1212"/>
      <c r="AT1212"/>
      <c r="AU1212"/>
      <c r="AV1212"/>
      <c r="AW1212"/>
      <c r="AX1212"/>
      <c r="AY1212"/>
      <c r="AZ1212"/>
      <c r="BA1212"/>
      <c r="BB1212"/>
      <c r="BC1212"/>
      <c r="BD1212"/>
      <c r="BE1212"/>
      <c r="BF1212"/>
      <c r="BG1212"/>
      <c r="BH1212"/>
      <c r="BI1212"/>
      <c r="BJ1212"/>
      <c r="BK1212"/>
      <c r="BL1212"/>
      <c r="BM1212"/>
      <c r="BN1212"/>
      <c r="BO1212"/>
      <c r="BP1212"/>
      <c r="BQ1212"/>
      <c r="BR1212"/>
      <c r="BS1212"/>
      <c r="BT1212"/>
      <c r="BU1212"/>
      <c r="BV1212"/>
      <c r="BW1212"/>
      <c r="BX1212"/>
      <c r="BY1212"/>
      <c r="BZ1212"/>
      <c r="CA1212"/>
      <c r="CB1212"/>
      <c r="CC1212"/>
      <c r="CD1212"/>
      <c r="CE1212"/>
      <c r="CF1212"/>
      <c r="CG1212"/>
      <c r="CH1212"/>
      <c r="CI1212"/>
      <c r="CJ1212"/>
      <c r="CK1212"/>
      <c r="CL1212"/>
      <c r="CN1212"/>
    </row>
    <row r="1213" spans="9:92" ht="16.5" customHeight="1" x14ac:dyDescent="0.35">
      <c r="I1213"/>
      <c r="J1213"/>
      <c r="R1213"/>
      <c r="S1213"/>
      <c r="T1213"/>
      <c r="U1213"/>
      <c r="V1213"/>
      <c r="W1213"/>
      <c r="X1213"/>
      <c r="Y1213"/>
      <c r="Z1213"/>
      <c r="AA1213"/>
      <c r="AB1213"/>
      <c r="AC1213"/>
      <c r="AD1213"/>
      <c r="AE1213"/>
      <c r="AF1213"/>
      <c r="AG1213"/>
      <c r="AH1213"/>
      <c r="AI1213"/>
      <c r="AJ1213"/>
      <c r="AK1213"/>
      <c r="AL1213"/>
      <c r="AM1213"/>
      <c r="AN1213"/>
      <c r="AO1213"/>
      <c r="AP1213"/>
      <c r="AQ1213"/>
      <c r="AR1213"/>
      <c r="AS1213"/>
      <c r="AT1213"/>
      <c r="AU1213"/>
      <c r="AV1213"/>
      <c r="AW1213"/>
      <c r="AX1213"/>
      <c r="AY1213"/>
      <c r="AZ1213"/>
      <c r="BA1213"/>
      <c r="BB1213"/>
      <c r="BC1213"/>
      <c r="BD1213"/>
      <c r="BE1213"/>
      <c r="BF1213"/>
      <c r="BG1213"/>
      <c r="BH1213"/>
      <c r="BI1213"/>
      <c r="BJ1213"/>
      <c r="BK1213"/>
      <c r="BL1213"/>
      <c r="BM1213"/>
      <c r="BN1213"/>
      <c r="BO1213"/>
      <c r="BP1213"/>
      <c r="BQ1213"/>
      <c r="BR1213"/>
      <c r="BS1213"/>
      <c r="BT1213"/>
      <c r="BU1213"/>
      <c r="BV1213"/>
      <c r="BW1213"/>
      <c r="BX1213"/>
      <c r="BY1213"/>
      <c r="BZ1213"/>
      <c r="CA1213"/>
      <c r="CB1213"/>
      <c r="CC1213"/>
      <c r="CD1213"/>
      <c r="CE1213"/>
      <c r="CF1213"/>
      <c r="CG1213"/>
      <c r="CH1213"/>
      <c r="CI1213"/>
      <c r="CJ1213"/>
      <c r="CK1213"/>
      <c r="CL1213"/>
      <c r="CN1213"/>
    </row>
    <row r="1214" spans="9:92" ht="16.5" customHeight="1" x14ac:dyDescent="0.35">
      <c r="I1214"/>
      <c r="J1214"/>
      <c r="R1214"/>
      <c r="S1214"/>
      <c r="T1214"/>
      <c r="U1214"/>
      <c r="V1214"/>
      <c r="W1214"/>
      <c r="X1214"/>
      <c r="Y1214"/>
      <c r="Z1214"/>
      <c r="AA1214"/>
      <c r="AB1214"/>
      <c r="AC1214"/>
      <c r="AD1214"/>
      <c r="AE1214"/>
      <c r="AF1214"/>
      <c r="AG1214"/>
      <c r="AH1214"/>
      <c r="AI1214"/>
      <c r="AJ1214"/>
      <c r="AK1214"/>
      <c r="AL1214"/>
      <c r="AM1214"/>
      <c r="AN1214"/>
      <c r="AO1214"/>
      <c r="AP1214"/>
      <c r="AQ1214"/>
      <c r="AR1214"/>
      <c r="AS1214"/>
      <c r="AT1214"/>
      <c r="AU1214"/>
      <c r="AV1214"/>
      <c r="AW1214"/>
      <c r="AX1214"/>
      <c r="AY1214"/>
      <c r="AZ1214"/>
      <c r="BA1214"/>
      <c r="BB1214"/>
      <c r="BC1214"/>
      <c r="BD1214"/>
      <c r="BE1214"/>
      <c r="BF1214"/>
      <c r="BG1214"/>
      <c r="BH1214"/>
      <c r="BI1214"/>
      <c r="BJ1214"/>
      <c r="BK1214"/>
      <c r="BL1214"/>
      <c r="BM1214"/>
      <c r="BN1214"/>
      <c r="BO1214"/>
      <c r="BP1214"/>
      <c r="BQ1214"/>
      <c r="BR1214"/>
      <c r="BS1214"/>
      <c r="BT1214"/>
      <c r="BU1214"/>
      <c r="BV1214"/>
      <c r="BW1214"/>
      <c r="BX1214"/>
      <c r="BY1214"/>
      <c r="BZ1214"/>
      <c r="CA1214"/>
      <c r="CB1214"/>
      <c r="CC1214"/>
      <c r="CD1214"/>
      <c r="CE1214"/>
      <c r="CF1214"/>
      <c r="CG1214"/>
      <c r="CH1214"/>
      <c r="CI1214"/>
      <c r="CJ1214"/>
      <c r="CK1214"/>
      <c r="CL1214"/>
      <c r="CN1214"/>
    </row>
    <row r="1215" spans="9:92" ht="16.5" customHeight="1" x14ac:dyDescent="0.35">
      <c r="I1215"/>
      <c r="J1215"/>
      <c r="R1215"/>
      <c r="S1215"/>
      <c r="T1215"/>
      <c r="U1215"/>
      <c r="V1215"/>
      <c r="W1215"/>
      <c r="X1215"/>
      <c r="Y1215"/>
      <c r="Z1215"/>
      <c r="AA1215"/>
      <c r="AB1215"/>
      <c r="AC1215"/>
      <c r="AD1215"/>
      <c r="AE1215"/>
      <c r="AF1215"/>
      <c r="AG1215"/>
      <c r="AH1215"/>
      <c r="AI1215"/>
      <c r="AJ1215"/>
      <c r="AK1215"/>
      <c r="AL1215"/>
      <c r="AM1215"/>
      <c r="AN1215"/>
      <c r="AO1215"/>
      <c r="AP1215"/>
      <c r="AQ1215"/>
      <c r="AR1215"/>
      <c r="AS1215"/>
      <c r="AT1215"/>
      <c r="AU1215"/>
      <c r="AV1215"/>
      <c r="AW1215"/>
      <c r="AX1215"/>
      <c r="AY1215"/>
      <c r="AZ1215"/>
      <c r="BA1215"/>
      <c r="BB1215"/>
      <c r="BC1215"/>
      <c r="BD1215"/>
      <c r="BE1215"/>
      <c r="BF1215"/>
      <c r="BG1215"/>
      <c r="BH1215"/>
      <c r="BI1215"/>
      <c r="BJ1215"/>
      <c r="BK1215"/>
      <c r="BL1215"/>
      <c r="BM1215"/>
      <c r="BN1215"/>
      <c r="BO1215"/>
      <c r="BP1215"/>
      <c r="BQ1215"/>
      <c r="BR1215"/>
      <c r="BS1215"/>
      <c r="BT1215"/>
      <c r="BU1215"/>
      <c r="BV1215"/>
      <c r="BW1215"/>
      <c r="BX1215"/>
      <c r="BY1215"/>
      <c r="BZ1215"/>
      <c r="CA1215"/>
      <c r="CB1215"/>
      <c r="CC1215"/>
      <c r="CD1215"/>
      <c r="CE1215"/>
      <c r="CF1215"/>
      <c r="CG1215"/>
      <c r="CH1215"/>
      <c r="CI1215"/>
      <c r="CJ1215"/>
      <c r="CK1215"/>
      <c r="CL1215"/>
      <c r="CN1215"/>
    </row>
    <row r="1216" spans="9:92" x14ac:dyDescent="0.35">
      <c r="I1216"/>
      <c r="J1216"/>
      <c r="R1216"/>
      <c r="S1216"/>
      <c r="T1216"/>
      <c r="U1216"/>
      <c r="V1216"/>
      <c r="W1216"/>
      <c r="X1216"/>
      <c r="Y1216"/>
      <c r="Z1216"/>
      <c r="AA1216"/>
      <c r="AB1216"/>
      <c r="AC1216"/>
      <c r="AD1216"/>
      <c r="AE1216"/>
      <c r="AF1216"/>
      <c r="AG1216"/>
      <c r="AH1216"/>
      <c r="AI1216"/>
      <c r="AJ1216"/>
      <c r="AK1216"/>
      <c r="AL1216"/>
      <c r="AM1216"/>
      <c r="AN1216"/>
      <c r="AO1216"/>
      <c r="AP1216"/>
      <c r="AQ1216"/>
      <c r="AR1216"/>
      <c r="AS1216"/>
      <c r="AT1216"/>
      <c r="AU1216"/>
      <c r="AV1216"/>
      <c r="AW1216"/>
      <c r="AX1216"/>
      <c r="AY1216"/>
      <c r="AZ1216"/>
      <c r="BA1216"/>
      <c r="BB1216"/>
      <c r="BC1216"/>
      <c r="BD1216"/>
      <c r="BE1216"/>
      <c r="BF1216"/>
      <c r="BG1216"/>
      <c r="BH1216"/>
      <c r="BI1216"/>
      <c r="BJ1216"/>
      <c r="BK1216"/>
      <c r="BL1216"/>
      <c r="BM1216"/>
      <c r="BN1216"/>
      <c r="BO1216"/>
      <c r="BP1216"/>
      <c r="BQ1216"/>
      <c r="BR1216"/>
      <c r="BS1216"/>
      <c r="BT1216"/>
      <c r="BU1216"/>
      <c r="BV1216"/>
      <c r="BW1216"/>
      <c r="BX1216"/>
      <c r="BY1216"/>
      <c r="BZ1216"/>
      <c r="CA1216"/>
      <c r="CB1216"/>
      <c r="CC1216"/>
      <c r="CD1216"/>
      <c r="CE1216"/>
      <c r="CF1216"/>
      <c r="CG1216"/>
      <c r="CH1216"/>
      <c r="CI1216"/>
      <c r="CJ1216"/>
      <c r="CK1216"/>
      <c r="CL1216"/>
      <c r="CN1216"/>
    </row>
    <row r="1217" spans="9:92" x14ac:dyDescent="0.35">
      <c r="I1217"/>
      <c r="J1217"/>
      <c r="R1217"/>
      <c r="S1217"/>
      <c r="T1217"/>
      <c r="U1217"/>
      <c r="V1217"/>
      <c r="W1217"/>
      <c r="X1217"/>
      <c r="Y1217"/>
      <c r="Z1217"/>
      <c r="AA1217"/>
      <c r="AB1217"/>
      <c r="AC1217"/>
      <c r="AD1217"/>
      <c r="AE1217"/>
      <c r="AF1217"/>
      <c r="AG1217"/>
      <c r="AH1217"/>
      <c r="AI1217"/>
      <c r="AJ1217"/>
      <c r="AK1217"/>
      <c r="AL1217"/>
      <c r="AM1217"/>
      <c r="AN1217"/>
      <c r="AO1217"/>
      <c r="AP1217"/>
      <c r="AQ1217"/>
      <c r="AR1217"/>
      <c r="AS1217"/>
      <c r="AT1217"/>
      <c r="AU1217"/>
      <c r="AV1217"/>
      <c r="AW1217"/>
      <c r="AX1217"/>
      <c r="AY1217"/>
      <c r="AZ1217"/>
      <c r="BA1217"/>
      <c r="BB1217"/>
      <c r="BC1217"/>
      <c r="BD1217"/>
      <c r="BE1217"/>
      <c r="BF1217"/>
      <c r="BG1217"/>
      <c r="BH1217"/>
      <c r="BI1217"/>
      <c r="BJ1217"/>
      <c r="BK1217"/>
      <c r="BL1217"/>
      <c r="BM1217"/>
      <c r="BN1217"/>
      <c r="BO1217"/>
      <c r="BP1217"/>
      <c r="BQ1217"/>
      <c r="BR1217"/>
      <c r="BS1217"/>
      <c r="BT1217"/>
      <c r="BU1217"/>
      <c r="BV1217"/>
      <c r="BW1217"/>
      <c r="BX1217"/>
      <c r="BY1217"/>
      <c r="BZ1217"/>
      <c r="CA1217"/>
      <c r="CB1217"/>
      <c r="CC1217"/>
      <c r="CD1217"/>
      <c r="CE1217"/>
      <c r="CF1217"/>
      <c r="CG1217"/>
      <c r="CH1217"/>
      <c r="CI1217"/>
      <c r="CJ1217"/>
      <c r="CK1217"/>
      <c r="CL1217"/>
      <c r="CN1217"/>
    </row>
    <row r="1218" spans="9:92" x14ac:dyDescent="0.35">
      <c r="I1218"/>
      <c r="J1218"/>
      <c r="R1218"/>
      <c r="S1218"/>
      <c r="T1218"/>
      <c r="U1218"/>
      <c r="V1218"/>
      <c r="W1218"/>
      <c r="X1218"/>
      <c r="Y1218"/>
      <c r="Z1218"/>
      <c r="AA1218"/>
      <c r="AB1218"/>
      <c r="AC1218"/>
      <c r="AD1218"/>
      <c r="AE1218"/>
      <c r="AF1218"/>
      <c r="AG1218"/>
      <c r="AH1218"/>
      <c r="AI1218"/>
      <c r="AJ1218"/>
      <c r="AK1218"/>
      <c r="AL1218"/>
      <c r="AM1218"/>
      <c r="AN1218"/>
      <c r="AO1218"/>
      <c r="AP1218"/>
      <c r="AQ1218"/>
      <c r="AR1218"/>
      <c r="AS1218"/>
      <c r="AT1218"/>
      <c r="AU1218"/>
      <c r="AV1218"/>
      <c r="AW1218"/>
      <c r="AX1218"/>
      <c r="AY1218"/>
      <c r="AZ1218"/>
      <c r="BA1218"/>
      <c r="BB1218"/>
      <c r="BC1218"/>
      <c r="BD1218"/>
      <c r="BE1218"/>
      <c r="BF1218"/>
      <c r="BG1218"/>
      <c r="BH1218"/>
      <c r="BI1218"/>
      <c r="BJ1218"/>
      <c r="BK1218"/>
      <c r="BL1218"/>
      <c r="BM1218"/>
      <c r="BN1218"/>
      <c r="BO1218"/>
      <c r="BP1218"/>
      <c r="BQ1218"/>
      <c r="BR1218"/>
      <c r="BS1218"/>
      <c r="BT1218"/>
      <c r="BU1218"/>
      <c r="BV1218"/>
      <c r="BW1218"/>
      <c r="BX1218"/>
      <c r="BY1218"/>
      <c r="BZ1218"/>
      <c r="CA1218"/>
      <c r="CB1218"/>
      <c r="CC1218"/>
      <c r="CD1218"/>
      <c r="CE1218"/>
      <c r="CF1218"/>
      <c r="CG1218"/>
      <c r="CH1218"/>
      <c r="CI1218"/>
      <c r="CJ1218"/>
      <c r="CK1218"/>
      <c r="CL1218"/>
      <c r="CN1218"/>
    </row>
    <row r="1219" spans="9:92" x14ac:dyDescent="0.35">
      <c r="I1219"/>
      <c r="J1219"/>
      <c r="R1219"/>
      <c r="S1219"/>
      <c r="T1219"/>
      <c r="U1219"/>
      <c r="V1219"/>
      <c r="W1219"/>
      <c r="X1219"/>
      <c r="Y1219"/>
      <c r="Z1219"/>
      <c r="AA1219"/>
      <c r="AB1219"/>
      <c r="AC1219"/>
      <c r="AD1219"/>
      <c r="AE1219"/>
      <c r="AF1219"/>
      <c r="AG1219"/>
      <c r="AH1219"/>
      <c r="AI1219"/>
      <c r="AJ1219"/>
      <c r="AK1219"/>
      <c r="AL1219"/>
      <c r="AM1219"/>
      <c r="AN1219"/>
      <c r="AO1219"/>
      <c r="AP1219"/>
      <c r="AQ1219"/>
      <c r="AR1219"/>
      <c r="AS1219"/>
      <c r="AT1219"/>
      <c r="AU1219"/>
      <c r="AV1219"/>
      <c r="AW1219"/>
      <c r="AX1219"/>
      <c r="AY1219"/>
      <c r="AZ1219"/>
      <c r="BA1219"/>
      <c r="BB1219"/>
      <c r="BC1219"/>
      <c r="BD1219"/>
      <c r="BE1219"/>
      <c r="BF1219"/>
      <c r="BG1219"/>
      <c r="BH1219"/>
      <c r="BI1219"/>
      <c r="BJ1219"/>
      <c r="BK1219"/>
      <c r="BL1219"/>
      <c r="BM1219"/>
      <c r="BN1219"/>
      <c r="BO1219"/>
      <c r="BP1219"/>
      <c r="BQ1219"/>
      <c r="BR1219"/>
      <c r="BS1219"/>
      <c r="BT1219"/>
      <c r="BU1219"/>
      <c r="BV1219"/>
      <c r="BW1219"/>
      <c r="BX1219"/>
      <c r="BY1219"/>
      <c r="BZ1219"/>
      <c r="CA1219"/>
      <c r="CB1219"/>
      <c r="CC1219"/>
      <c r="CD1219"/>
      <c r="CE1219"/>
      <c r="CF1219"/>
      <c r="CG1219"/>
      <c r="CH1219"/>
      <c r="CI1219"/>
      <c r="CJ1219"/>
      <c r="CK1219"/>
      <c r="CL1219"/>
      <c r="CN1219"/>
    </row>
    <row r="1220" spans="9:92" x14ac:dyDescent="0.35">
      <c r="I1220"/>
      <c r="J1220"/>
      <c r="R1220"/>
      <c r="S1220"/>
      <c r="T1220"/>
      <c r="U1220"/>
      <c r="V1220"/>
      <c r="W1220"/>
      <c r="X1220"/>
      <c r="Y1220"/>
      <c r="Z1220"/>
      <c r="AA1220"/>
      <c r="AB1220"/>
      <c r="AC1220"/>
      <c r="AD1220"/>
      <c r="AE1220"/>
      <c r="AF1220"/>
      <c r="AG1220"/>
      <c r="AH1220"/>
      <c r="AI1220"/>
      <c r="AJ1220"/>
      <c r="AK1220"/>
      <c r="AL1220"/>
      <c r="AM1220"/>
      <c r="AN1220"/>
      <c r="AO1220"/>
      <c r="AP1220"/>
      <c r="AQ1220"/>
      <c r="AR1220"/>
      <c r="AS1220"/>
      <c r="AT1220"/>
      <c r="AU1220"/>
      <c r="AV1220"/>
      <c r="AW1220"/>
      <c r="AX1220"/>
      <c r="AY1220"/>
      <c r="AZ1220"/>
      <c r="BA1220"/>
      <c r="BB1220"/>
      <c r="BC1220"/>
      <c r="BD1220"/>
      <c r="BE1220"/>
      <c r="BF1220"/>
      <c r="BG1220"/>
      <c r="BH1220"/>
      <c r="BI1220"/>
      <c r="BJ1220"/>
      <c r="BK1220"/>
      <c r="BL1220"/>
      <c r="BM1220"/>
      <c r="BN1220"/>
      <c r="BO1220"/>
      <c r="BP1220"/>
      <c r="BQ1220"/>
      <c r="BR1220"/>
      <c r="BS1220"/>
      <c r="BT1220"/>
      <c r="BU1220"/>
      <c r="BV1220"/>
      <c r="BW1220"/>
      <c r="BX1220"/>
      <c r="BY1220"/>
      <c r="BZ1220"/>
      <c r="CA1220"/>
      <c r="CB1220"/>
      <c r="CC1220"/>
      <c r="CD1220"/>
      <c r="CE1220"/>
      <c r="CF1220"/>
      <c r="CG1220"/>
      <c r="CH1220"/>
      <c r="CI1220"/>
      <c r="CJ1220"/>
      <c r="CK1220"/>
      <c r="CL1220"/>
      <c r="CN1220"/>
    </row>
    <row r="1221" spans="9:92" x14ac:dyDescent="0.35">
      <c r="I1221"/>
      <c r="J1221"/>
      <c r="R1221"/>
      <c r="S1221"/>
      <c r="T1221"/>
      <c r="U1221"/>
      <c r="V1221"/>
      <c r="W1221"/>
      <c r="X1221"/>
      <c r="Y1221"/>
      <c r="Z1221"/>
      <c r="AA1221"/>
      <c r="AB1221"/>
      <c r="AC1221"/>
      <c r="AD1221"/>
      <c r="AE1221"/>
      <c r="AF1221"/>
      <c r="AG1221"/>
      <c r="AH1221"/>
      <c r="AI1221"/>
      <c r="AJ1221"/>
      <c r="AK1221"/>
      <c r="AL1221"/>
      <c r="AM1221"/>
      <c r="AN1221"/>
      <c r="AO1221"/>
      <c r="AP1221"/>
      <c r="AQ1221"/>
      <c r="AR1221"/>
      <c r="AS1221"/>
      <c r="AT1221"/>
      <c r="AU1221"/>
      <c r="AV1221"/>
      <c r="AW1221"/>
      <c r="AX1221"/>
      <c r="AY1221"/>
      <c r="AZ1221"/>
      <c r="BA1221"/>
      <c r="BB1221"/>
      <c r="BC1221"/>
      <c r="BD1221"/>
      <c r="BE1221"/>
      <c r="BF1221"/>
      <c r="BG1221"/>
      <c r="BH1221"/>
      <c r="BI1221"/>
      <c r="BJ1221"/>
      <c r="BK1221"/>
      <c r="BL1221"/>
      <c r="BM1221"/>
      <c r="BN1221"/>
      <c r="BO1221"/>
      <c r="BP1221"/>
      <c r="BQ1221"/>
      <c r="BR1221"/>
      <c r="BS1221"/>
      <c r="BT1221"/>
      <c r="BU1221"/>
      <c r="BV1221"/>
      <c r="BW1221"/>
      <c r="BX1221"/>
      <c r="BY1221"/>
      <c r="BZ1221"/>
      <c r="CA1221"/>
      <c r="CB1221"/>
      <c r="CC1221"/>
      <c r="CD1221"/>
      <c r="CE1221"/>
      <c r="CF1221"/>
      <c r="CG1221"/>
      <c r="CH1221"/>
      <c r="CI1221"/>
      <c r="CJ1221"/>
      <c r="CK1221"/>
      <c r="CL1221"/>
      <c r="CN1221"/>
    </row>
    <row r="1222" spans="9:92" x14ac:dyDescent="0.35">
      <c r="I1222"/>
      <c r="J1222"/>
      <c r="R1222"/>
      <c r="S1222"/>
      <c r="T1222"/>
      <c r="U1222"/>
      <c r="V1222"/>
      <c r="W1222"/>
      <c r="X1222"/>
      <c r="Y1222"/>
      <c r="Z1222"/>
      <c r="AA1222"/>
      <c r="AB1222"/>
      <c r="AC1222"/>
      <c r="AD1222"/>
      <c r="AE1222"/>
      <c r="AF1222"/>
      <c r="AG1222"/>
      <c r="AH1222"/>
      <c r="AI1222"/>
      <c r="AJ1222"/>
      <c r="AK1222"/>
      <c r="AL1222"/>
      <c r="AM1222"/>
      <c r="AN1222"/>
      <c r="AO1222"/>
      <c r="AP1222"/>
      <c r="AQ1222"/>
      <c r="AR1222"/>
      <c r="AS1222"/>
      <c r="AT1222"/>
      <c r="AU1222"/>
      <c r="AV1222"/>
      <c r="AW1222"/>
      <c r="AX1222"/>
      <c r="AY1222"/>
      <c r="AZ1222"/>
      <c r="BA1222"/>
      <c r="BB1222"/>
      <c r="BC1222"/>
      <c r="BD1222"/>
      <c r="BE1222"/>
      <c r="BF1222"/>
      <c r="BG1222"/>
      <c r="BH1222"/>
      <c r="BI1222"/>
      <c r="BJ1222"/>
      <c r="BK1222"/>
      <c r="BL1222"/>
      <c r="BM1222"/>
      <c r="BN1222"/>
      <c r="BO1222"/>
      <c r="BP1222"/>
      <c r="BQ1222"/>
      <c r="BR1222"/>
      <c r="BS1222"/>
      <c r="BT1222"/>
      <c r="BU1222"/>
      <c r="BV1222"/>
      <c r="BW1222"/>
      <c r="BX1222"/>
      <c r="BY1222"/>
      <c r="BZ1222"/>
      <c r="CA1222"/>
      <c r="CB1222"/>
      <c r="CC1222"/>
      <c r="CD1222"/>
      <c r="CE1222"/>
      <c r="CF1222"/>
      <c r="CG1222"/>
      <c r="CH1222"/>
      <c r="CI1222"/>
      <c r="CJ1222"/>
      <c r="CK1222"/>
      <c r="CL1222"/>
      <c r="CN1222"/>
    </row>
    <row r="1223" spans="9:92" x14ac:dyDescent="0.35">
      <c r="I1223"/>
      <c r="J1223"/>
      <c r="R1223"/>
      <c r="S1223"/>
      <c r="T1223"/>
      <c r="U1223"/>
      <c r="V1223"/>
      <c r="W1223"/>
      <c r="X1223"/>
      <c r="Y1223"/>
      <c r="Z1223"/>
      <c r="AA1223"/>
      <c r="AB1223"/>
      <c r="AC1223"/>
      <c r="AD1223"/>
      <c r="AE1223"/>
      <c r="AF1223"/>
      <c r="AG1223"/>
      <c r="AH1223"/>
      <c r="AI1223"/>
      <c r="AJ1223"/>
      <c r="AK1223"/>
      <c r="AL1223"/>
      <c r="AM1223"/>
      <c r="AN1223"/>
      <c r="AO1223"/>
      <c r="AP1223"/>
      <c r="AQ1223"/>
      <c r="AR1223"/>
      <c r="AS1223"/>
      <c r="AT1223"/>
      <c r="AU1223"/>
      <c r="AV1223"/>
      <c r="AW1223"/>
      <c r="AX1223"/>
      <c r="AY1223"/>
      <c r="AZ1223"/>
      <c r="BA1223"/>
      <c r="BB1223"/>
      <c r="BC1223"/>
      <c r="BD1223"/>
      <c r="BE1223"/>
      <c r="BF1223"/>
      <c r="BG1223"/>
      <c r="BH1223"/>
      <c r="BI1223"/>
      <c r="BJ1223"/>
      <c r="BK1223"/>
      <c r="BL1223"/>
      <c r="BM1223"/>
      <c r="BN1223"/>
      <c r="BO1223"/>
      <c r="BP1223"/>
      <c r="BQ1223"/>
      <c r="BR1223"/>
      <c r="BS1223"/>
      <c r="BT1223"/>
      <c r="BU1223"/>
      <c r="BV1223"/>
      <c r="BW1223"/>
      <c r="BX1223"/>
      <c r="BY1223"/>
      <c r="BZ1223"/>
      <c r="CA1223"/>
      <c r="CB1223"/>
      <c r="CC1223"/>
      <c r="CD1223"/>
      <c r="CE1223"/>
      <c r="CF1223"/>
      <c r="CG1223"/>
      <c r="CH1223"/>
      <c r="CI1223"/>
      <c r="CJ1223"/>
      <c r="CK1223"/>
      <c r="CL1223"/>
      <c r="CN1223"/>
    </row>
    <row r="1224" spans="9:92" x14ac:dyDescent="0.35">
      <c r="I1224"/>
      <c r="J1224"/>
      <c r="R1224"/>
      <c r="S1224"/>
      <c r="T1224"/>
      <c r="U1224"/>
      <c r="V1224"/>
      <c r="W1224"/>
      <c r="X1224"/>
      <c r="Y1224"/>
      <c r="Z1224"/>
      <c r="AA1224"/>
      <c r="AB1224"/>
      <c r="AC1224"/>
      <c r="AD1224"/>
      <c r="AE1224"/>
      <c r="AF1224"/>
      <c r="AG1224"/>
      <c r="AH1224"/>
      <c r="AI1224"/>
      <c r="AJ1224"/>
      <c r="AK1224"/>
      <c r="AL1224"/>
      <c r="AM1224"/>
      <c r="AN1224"/>
      <c r="AO1224"/>
      <c r="AP1224"/>
      <c r="AQ1224"/>
      <c r="AR1224"/>
      <c r="AS1224"/>
      <c r="AT1224"/>
      <c r="AU1224"/>
      <c r="AV1224"/>
      <c r="AW1224"/>
      <c r="AX1224"/>
      <c r="AY1224"/>
      <c r="AZ1224"/>
      <c r="BA1224"/>
      <c r="BB1224"/>
      <c r="BC1224"/>
      <c r="BD1224"/>
      <c r="BE1224"/>
      <c r="BF1224"/>
      <c r="BG1224"/>
      <c r="BH1224"/>
      <c r="BI1224"/>
      <c r="BJ1224"/>
      <c r="BK1224"/>
      <c r="BL1224"/>
      <c r="BM1224"/>
      <c r="BN1224"/>
      <c r="BO1224"/>
      <c r="BP1224"/>
      <c r="BQ1224"/>
      <c r="BR1224"/>
      <c r="BS1224"/>
      <c r="BT1224"/>
      <c r="BU1224"/>
      <c r="BV1224"/>
      <c r="BW1224"/>
      <c r="BX1224"/>
      <c r="BY1224"/>
      <c r="BZ1224"/>
      <c r="CA1224"/>
      <c r="CB1224"/>
      <c r="CC1224"/>
      <c r="CD1224"/>
      <c r="CE1224"/>
      <c r="CF1224"/>
      <c r="CG1224"/>
      <c r="CH1224"/>
      <c r="CI1224"/>
      <c r="CJ1224"/>
      <c r="CK1224"/>
      <c r="CL1224"/>
      <c r="CN1224"/>
    </row>
    <row r="1225" spans="9:92" x14ac:dyDescent="0.35">
      <c r="I1225"/>
      <c r="J1225"/>
      <c r="R1225"/>
      <c r="S1225"/>
      <c r="T1225"/>
      <c r="U1225"/>
      <c r="V1225"/>
      <c r="W1225"/>
      <c r="X1225"/>
      <c r="Y1225"/>
      <c r="Z1225"/>
      <c r="AA1225"/>
      <c r="AB1225"/>
      <c r="AC1225"/>
      <c r="AD1225"/>
      <c r="AE1225"/>
      <c r="AF1225"/>
      <c r="AG1225"/>
      <c r="AH1225"/>
      <c r="AI1225"/>
      <c r="AJ1225"/>
      <c r="AK1225"/>
      <c r="AL1225"/>
      <c r="AM1225"/>
      <c r="AN1225"/>
      <c r="AO1225"/>
      <c r="AP1225"/>
      <c r="AQ1225"/>
      <c r="AR1225"/>
      <c r="AS1225"/>
      <c r="AT1225"/>
      <c r="AU1225"/>
      <c r="AV1225"/>
      <c r="AW1225"/>
      <c r="AX1225"/>
      <c r="AY1225"/>
      <c r="AZ1225"/>
      <c r="BA1225"/>
      <c r="BB1225"/>
      <c r="BC1225"/>
      <c r="BD1225"/>
      <c r="BE1225"/>
      <c r="BF1225"/>
      <c r="BG1225"/>
      <c r="BH1225"/>
      <c r="BI1225"/>
      <c r="BJ1225"/>
      <c r="BK1225"/>
      <c r="BL1225"/>
      <c r="BM1225"/>
      <c r="BN1225"/>
      <c r="BO1225"/>
      <c r="BP1225"/>
      <c r="BQ1225"/>
      <c r="BR1225"/>
      <c r="BS1225"/>
      <c r="BT1225"/>
      <c r="BU1225"/>
      <c r="BV1225"/>
      <c r="BW1225"/>
      <c r="BX1225"/>
      <c r="BY1225"/>
      <c r="BZ1225"/>
      <c r="CA1225"/>
      <c r="CB1225"/>
      <c r="CC1225"/>
      <c r="CD1225"/>
      <c r="CE1225"/>
      <c r="CF1225"/>
      <c r="CG1225"/>
      <c r="CH1225"/>
      <c r="CI1225"/>
      <c r="CJ1225"/>
      <c r="CK1225"/>
      <c r="CL1225"/>
      <c r="CN1225"/>
    </row>
    <row r="1226" spans="9:92" x14ac:dyDescent="0.35">
      <c r="I1226"/>
      <c r="J1226"/>
      <c r="R1226"/>
      <c r="S1226"/>
      <c r="T1226"/>
      <c r="U1226"/>
      <c r="V1226"/>
      <c r="W1226"/>
      <c r="X1226"/>
      <c r="Y1226"/>
      <c r="Z1226"/>
      <c r="AA1226"/>
      <c r="AB1226"/>
      <c r="AC1226"/>
      <c r="AD1226"/>
      <c r="AE1226"/>
      <c r="AF1226"/>
      <c r="AG1226"/>
      <c r="AH1226"/>
      <c r="AI1226"/>
      <c r="AJ1226"/>
      <c r="AK1226"/>
      <c r="AL1226"/>
      <c r="AM1226"/>
      <c r="AN1226"/>
      <c r="AO1226"/>
      <c r="AP1226"/>
      <c r="AQ1226"/>
      <c r="AR1226"/>
      <c r="AS1226"/>
      <c r="AT1226"/>
      <c r="AU1226"/>
      <c r="AV1226"/>
      <c r="AW1226"/>
      <c r="AX1226"/>
      <c r="AY1226"/>
      <c r="AZ1226"/>
      <c r="BA1226"/>
      <c r="BB1226"/>
      <c r="BC1226"/>
      <c r="BD1226"/>
      <c r="BE1226"/>
      <c r="BF1226"/>
      <c r="BG1226"/>
      <c r="BH1226"/>
      <c r="BI1226"/>
      <c r="BJ1226"/>
      <c r="BK1226"/>
      <c r="BL1226"/>
      <c r="BM1226"/>
      <c r="BN1226"/>
      <c r="BO1226"/>
      <c r="BP1226"/>
      <c r="BQ1226"/>
      <c r="BR1226"/>
      <c r="BS1226"/>
      <c r="BT1226"/>
      <c r="BU1226"/>
      <c r="BV1226"/>
      <c r="BW1226"/>
      <c r="BX1226"/>
      <c r="BY1226"/>
      <c r="BZ1226"/>
      <c r="CA1226"/>
      <c r="CB1226"/>
      <c r="CC1226"/>
      <c r="CD1226"/>
      <c r="CE1226"/>
      <c r="CF1226"/>
      <c r="CG1226"/>
      <c r="CH1226"/>
      <c r="CI1226"/>
      <c r="CJ1226"/>
      <c r="CK1226"/>
      <c r="CL1226"/>
      <c r="CN1226"/>
    </row>
    <row r="1227" spans="9:92" x14ac:dyDescent="0.35">
      <c r="I1227"/>
      <c r="J1227"/>
      <c r="R1227"/>
      <c r="S1227"/>
      <c r="T1227"/>
      <c r="U1227"/>
      <c r="V1227"/>
      <c r="W1227"/>
      <c r="X1227"/>
      <c r="Y1227"/>
      <c r="Z1227"/>
      <c r="AA1227"/>
      <c r="AB1227"/>
      <c r="AC1227"/>
      <c r="AD1227"/>
      <c r="AE1227"/>
      <c r="AF1227"/>
      <c r="AG1227"/>
      <c r="AH1227"/>
      <c r="AI1227"/>
      <c r="AJ1227"/>
      <c r="AK1227"/>
      <c r="AL1227"/>
      <c r="AM1227"/>
      <c r="AN1227"/>
      <c r="AO1227"/>
      <c r="AP1227"/>
      <c r="AQ1227"/>
      <c r="AR1227"/>
      <c r="AS1227"/>
      <c r="AT1227"/>
      <c r="AU1227"/>
      <c r="AV1227"/>
      <c r="AW1227"/>
      <c r="AX1227"/>
      <c r="AY1227"/>
      <c r="AZ1227"/>
      <c r="BA1227"/>
      <c r="BB1227"/>
      <c r="BC1227"/>
      <c r="BD1227"/>
      <c r="BE1227"/>
      <c r="BF1227"/>
      <c r="BG1227"/>
      <c r="BH1227"/>
      <c r="BI1227"/>
      <c r="BJ1227"/>
      <c r="BK1227"/>
      <c r="BL1227"/>
      <c r="BM1227"/>
      <c r="BN1227"/>
      <c r="BO1227"/>
      <c r="BP1227"/>
      <c r="BQ1227"/>
      <c r="BR1227"/>
      <c r="BS1227"/>
      <c r="BT1227"/>
      <c r="BU1227"/>
      <c r="BV1227"/>
      <c r="BW1227"/>
      <c r="BX1227"/>
      <c r="BY1227"/>
      <c r="BZ1227"/>
      <c r="CA1227"/>
      <c r="CB1227"/>
      <c r="CC1227"/>
      <c r="CD1227"/>
      <c r="CE1227"/>
      <c r="CF1227"/>
      <c r="CG1227"/>
      <c r="CH1227"/>
      <c r="CI1227"/>
      <c r="CJ1227"/>
      <c r="CK1227"/>
      <c r="CL1227"/>
      <c r="CN1227"/>
    </row>
    <row r="1228" spans="9:92" x14ac:dyDescent="0.35">
      <c r="I1228"/>
      <c r="J1228"/>
      <c r="R1228"/>
      <c r="S1228"/>
      <c r="T1228"/>
      <c r="U1228"/>
      <c r="V1228"/>
      <c r="W1228"/>
      <c r="X1228"/>
      <c r="Y1228"/>
      <c r="Z1228"/>
      <c r="AA1228"/>
      <c r="AB1228"/>
      <c r="AC1228"/>
      <c r="AD1228"/>
      <c r="AE1228"/>
      <c r="AF1228"/>
      <c r="AG1228"/>
      <c r="AH1228"/>
      <c r="AI1228"/>
      <c r="AJ1228"/>
      <c r="AK1228"/>
      <c r="AL1228"/>
      <c r="AM1228"/>
      <c r="AN1228"/>
      <c r="AO1228"/>
      <c r="AP1228"/>
      <c r="AQ1228"/>
      <c r="AR1228"/>
      <c r="AS1228"/>
      <c r="AT1228"/>
      <c r="AU1228"/>
      <c r="AV1228"/>
      <c r="AW1228"/>
      <c r="AX1228"/>
      <c r="AY1228"/>
      <c r="AZ1228"/>
      <c r="BA1228"/>
      <c r="BB1228"/>
      <c r="BC1228"/>
      <c r="BD1228"/>
      <c r="BE1228"/>
      <c r="BF1228"/>
      <c r="BG1228"/>
      <c r="BH1228"/>
      <c r="BI1228"/>
      <c r="BJ1228"/>
      <c r="BK1228"/>
      <c r="BL1228"/>
      <c r="BM1228"/>
      <c r="BN1228"/>
      <c r="BO1228"/>
      <c r="BP1228"/>
      <c r="BQ1228"/>
      <c r="BR1228"/>
      <c r="BS1228"/>
      <c r="BT1228"/>
      <c r="BU1228"/>
      <c r="BV1228"/>
      <c r="BW1228"/>
      <c r="BX1228"/>
      <c r="BY1228"/>
      <c r="BZ1228"/>
      <c r="CA1228"/>
      <c r="CB1228"/>
      <c r="CC1228"/>
      <c r="CD1228"/>
      <c r="CE1228"/>
      <c r="CF1228"/>
      <c r="CG1228"/>
      <c r="CH1228"/>
      <c r="CI1228"/>
      <c r="CJ1228"/>
      <c r="CK1228"/>
      <c r="CL1228"/>
      <c r="CN1228"/>
    </row>
    <row r="1229" spans="9:92" x14ac:dyDescent="0.35">
      <c r="I1229"/>
      <c r="J1229"/>
      <c r="R1229"/>
      <c r="S1229"/>
      <c r="T1229"/>
      <c r="U1229"/>
      <c r="V1229"/>
      <c r="W1229"/>
      <c r="X1229"/>
      <c r="Y1229"/>
      <c r="Z1229"/>
      <c r="AA1229"/>
      <c r="AB1229"/>
      <c r="AC1229"/>
      <c r="AD1229"/>
      <c r="AE1229"/>
      <c r="AF1229"/>
      <c r="AG1229"/>
      <c r="AH1229"/>
      <c r="AI1229"/>
      <c r="AJ1229"/>
      <c r="AK1229"/>
      <c r="AL1229"/>
      <c r="AM1229"/>
      <c r="AN1229"/>
      <c r="AO1229"/>
      <c r="AP1229"/>
      <c r="AQ1229"/>
      <c r="AR1229"/>
      <c r="AS1229"/>
      <c r="AT1229"/>
      <c r="AU1229"/>
      <c r="AV1229"/>
      <c r="AW1229"/>
      <c r="AX1229"/>
      <c r="AY1229"/>
      <c r="AZ1229"/>
      <c r="BA1229"/>
      <c r="BB1229"/>
      <c r="BC1229"/>
      <c r="BD1229"/>
      <c r="BE1229"/>
      <c r="BF1229"/>
      <c r="BG1229"/>
      <c r="BH1229"/>
      <c r="BI1229"/>
      <c r="BJ1229"/>
      <c r="BK1229"/>
      <c r="BL1229"/>
      <c r="BM1229"/>
      <c r="BN1229"/>
      <c r="BO1229"/>
      <c r="BP1229"/>
      <c r="BQ1229"/>
      <c r="BR1229"/>
      <c r="BS1229"/>
      <c r="BT1229"/>
      <c r="BU1229"/>
      <c r="BV1229"/>
      <c r="BW1229"/>
      <c r="BX1229"/>
      <c r="BY1229"/>
      <c r="BZ1229"/>
      <c r="CA1229"/>
      <c r="CB1229"/>
      <c r="CC1229"/>
      <c r="CD1229"/>
      <c r="CE1229"/>
      <c r="CF1229"/>
      <c r="CG1229"/>
      <c r="CH1229"/>
      <c r="CI1229"/>
      <c r="CJ1229"/>
      <c r="CK1229"/>
      <c r="CL1229"/>
      <c r="CN1229"/>
    </row>
    <row r="1230" spans="9:92" x14ac:dyDescent="0.35">
      <c r="I1230"/>
      <c r="J1230"/>
      <c r="R1230"/>
      <c r="S1230"/>
      <c r="T1230"/>
      <c r="U1230"/>
      <c r="V1230"/>
      <c r="W1230"/>
      <c r="X1230"/>
      <c r="Y1230"/>
      <c r="Z1230"/>
      <c r="AA1230"/>
      <c r="AB1230"/>
      <c r="AC1230"/>
      <c r="AD1230"/>
      <c r="AE1230"/>
      <c r="AF1230"/>
      <c r="AG1230"/>
      <c r="AH1230"/>
      <c r="AI1230"/>
      <c r="AJ1230"/>
      <c r="AK1230"/>
      <c r="AL1230"/>
      <c r="AM1230"/>
      <c r="AN1230"/>
      <c r="AO1230"/>
      <c r="AP1230"/>
      <c r="AQ1230"/>
      <c r="AR1230"/>
      <c r="AS1230"/>
      <c r="AT1230"/>
      <c r="AU1230"/>
      <c r="AV1230"/>
      <c r="AW1230"/>
      <c r="AX1230"/>
      <c r="AY1230"/>
      <c r="AZ1230"/>
      <c r="BA1230"/>
      <c r="BB1230"/>
      <c r="BC1230"/>
      <c r="BD1230"/>
      <c r="BE1230"/>
      <c r="BF1230"/>
      <c r="BG1230"/>
      <c r="BH1230"/>
      <c r="BI1230"/>
      <c r="BJ1230"/>
      <c r="BK1230"/>
      <c r="BL1230"/>
      <c r="BM1230"/>
      <c r="BN1230"/>
      <c r="BO1230"/>
      <c r="BP1230"/>
      <c r="BQ1230"/>
      <c r="BR1230"/>
      <c r="BS1230"/>
      <c r="BT1230"/>
      <c r="BU1230"/>
      <c r="BV1230"/>
      <c r="BW1230"/>
      <c r="BX1230"/>
      <c r="BY1230"/>
      <c r="BZ1230"/>
      <c r="CA1230"/>
      <c r="CB1230"/>
      <c r="CC1230"/>
      <c r="CD1230"/>
      <c r="CE1230"/>
      <c r="CF1230"/>
      <c r="CG1230"/>
      <c r="CH1230"/>
      <c r="CI1230"/>
      <c r="CJ1230"/>
      <c r="CK1230"/>
      <c r="CL1230"/>
      <c r="CN1230"/>
    </row>
    <row r="1231" spans="9:92" x14ac:dyDescent="0.35">
      <c r="I1231"/>
      <c r="J1231"/>
      <c r="R1231"/>
      <c r="S1231"/>
      <c r="T1231"/>
      <c r="U1231"/>
      <c r="V1231"/>
      <c r="W1231"/>
      <c r="X1231"/>
      <c r="Y1231"/>
      <c r="Z1231"/>
      <c r="AA1231"/>
      <c r="AB1231"/>
      <c r="AC1231"/>
      <c r="AD1231"/>
      <c r="AE1231"/>
      <c r="AF1231"/>
      <c r="AG1231"/>
      <c r="AH1231"/>
      <c r="AI1231"/>
      <c r="AJ1231"/>
      <c r="AK1231"/>
      <c r="AL1231"/>
      <c r="AM1231"/>
      <c r="AN1231"/>
      <c r="AO1231"/>
      <c r="AP1231"/>
      <c r="AQ1231"/>
      <c r="AR1231"/>
      <c r="AS1231"/>
      <c r="AT1231"/>
      <c r="AU1231"/>
      <c r="AV1231"/>
      <c r="AW1231"/>
      <c r="AX1231"/>
      <c r="AY1231"/>
      <c r="AZ1231"/>
      <c r="BA1231"/>
      <c r="BB1231"/>
      <c r="BC1231"/>
      <c r="BD1231"/>
      <c r="BE1231"/>
      <c r="BF1231"/>
      <c r="BG1231"/>
      <c r="BH1231"/>
      <c r="BI1231"/>
      <c r="BJ1231"/>
      <c r="BK1231"/>
      <c r="BL1231"/>
      <c r="BM1231"/>
      <c r="BN1231"/>
      <c r="BO1231"/>
      <c r="BP1231"/>
      <c r="BQ1231"/>
      <c r="BR1231"/>
      <c r="BS1231"/>
      <c r="BT1231"/>
      <c r="BU1231"/>
      <c r="BV1231"/>
      <c r="BW1231"/>
      <c r="BX1231"/>
      <c r="BY1231"/>
      <c r="BZ1231"/>
      <c r="CA1231"/>
      <c r="CB1231"/>
      <c r="CC1231"/>
      <c r="CD1231"/>
      <c r="CE1231"/>
      <c r="CF1231"/>
      <c r="CG1231"/>
      <c r="CH1231"/>
      <c r="CI1231"/>
      <c r="CJ1231"/>
      <c r="CK1231"/>
      <c r="CL1231"/>
      <c r="CN1231"/>
    </row>
    <row r="1232" spans="9:92" x14ac:dyDescent="0.35">
      <c r="I1232"/>
      <c r="J1232"/>
      <c r="R1232"/>
      <c r="S1232"/>
      <c r="T1232"/>
      <c r="U1232"/>
      <c r="V1232"/>
      <c r="W1232"/>
      <c r="X1232"/>
      <c r="Y1232"/>
      <c r="Z1232"/>
      <c r="AA1232"/>
      <c r="AB1232"/>
      <c r="AC1232"/>
      <c r="AD1232"/>
      <c r="AE1232"/>
      <c r="AF1232"/>
      <c r="AG1232"/>
      <c r="AH1232"/>
      <c r="AI1232"/>
      <c r="AJ1232"/>
      <c r="AK1232"/>
      <c r="AL1232"/>
      <c r="AM1232"/>
      <c r="AN1232"/>
      <c r="AO1232"/>
      <c r="AP1232"/>
      <c r="AQ1232"/>
      <c r="AR1232"/>
      <c r="AS1232"/>
      <c r="AT1232"/>
      <c r="AU1232"/>
      <c r="AV1232"/>
      <c r="AW1232"/>
      <c r="AX1232"/>
      <c r="AY1232"/>
      <c r="AZ1232"/>
      <c r="BA1232"/>
      <c r="BB1232"/>
      <c r="BC1232"/>
      <c r="BD1232"/>
      <c r="BE1232"/>
      <c r="BF1232"/>
      <c r="BG1232"/>
      <c r="BH1232"/>
      <c r="BI1232"/>
      <c r="BJ1232"/>
      <c r="BK1232"/>
      <c r="BL1232"/>
      <c r="BM1232"/>
      <c r="BN1232"/>
      <c r="BO1232"/>
      <c r="BP1232"/>
      <c r="BQ1232"/>
      <c r="BR1232"/>
      <c r="BS1232"/>
      <c r="BT1232"/>
      <c r="BU1232"/>
      <c r="BV1232"/>
      <c r="BW1232"/>
      <c r="BX1232"/>
      <c r="BY1232"/>
      <c r="BZ1232"/>
      <c r="CA1232"/>
      <c r="CB1232"/>
      <c r="CC1232"/>
      <c r="CD1232"/>
      <c r="CE1232"/>
      <c r="CF1232"/>
      <c r="CG1232"/>
      <c r="CH1232"/>
      <c r="CI1232"/>
      <c r="CJ1232"/>
      <c r="CK1232"/>
      <c r="CL1232"/>
      <c r="CN1232"/>
    </row>
    <row r="1233" spans="9:92" x14ac:dyDescent="0.35">
      <c r="I1233"/>
      <c r="J1233"/>
      <c r="R1233"/>
      <c r="S1233"/>
      <c r="T1233"/>
      <c r="U1233"/>
      <c r="V1233"/>
      <c r="W1233"/>
      <c r="X1233"/>
      <c r="Y1233"/>
      <c r="Z1233"/>
      <c r="AA1233"/>
      <c r="AB1233"/>
      <c r="AC1233"/>
      <c r="AD1233"/>
      <c r="AE1233"/>
      <c r="AF1233"/>
      <c r="AG1233"/>
      <c r="AH1233"/>
      <c r="AI1233"/>
      <c r="AJ1233"/>
      <c r="AK1233"/>
      <c r="AL1233"/>
      <c r="AM1233"/>
      <c r="AN1233"/>
      <c r="AO1233"/>
      <c r="AP1233"/>
      <c r="AQ1233"/>
      <c r="AR1233"/>
      <c r="AS1233"/>
      <c r="AT1233"/>
      <c r="AU1233"/>
      <c r="AV1233"/>
      <c r="AW1233"/>
      <c r="AX1233"/>
      <c r="AY1233"/>
      <c r="AZ1233"/>
      <c r="BA1233"/>
      <c r="BB1233"/>
      <c r="BC1233"/>
      <c r="BD1233"/>
      <c r="BE1233"/>
      <c r="BF1233"/>
      <c r="BG1233"/>
      <c r="BH1233"/>
      <c r="BI1233"/>
      <c r="BJ1233"/>
      <c r="BK1233"/>
      <c r="BL1233"/>
      <c r="BM1233"/>
      <c r="BN1233"/>
      <c r="BO1233"/>
      <c r="BP1233"/>
      <c r="BQ1233"/>
      <c r="BR1233"/>
      <c r="BS1233"/>
      <c r="BT1233"/>
      <c r="BU1233"/>
      <c r="BV1233"/>
      <c r="BW1233"/>
      <c r="BX1233"/>
      <c r="BY1233"/>
      <c r="BZ1233"/>
      <c r="CA1233"/>
      <c r="CB1233"/>
      <c r="CC1233"/>
      <c r="CD1233"/>
      <c r="CE1233"/>
      <c r="CF1233"/>
      <c r="CG1233"/>
      <c r="CH1233"/>
      <c r="CI1233"/>
      <c r="CJ1233"/>
      <c r="CK1233"/>
      <c r="CL1233"/>
      <c r="CN1233"/>
    </row>
    <row r="1234" spans="9:92" x14ac:dyDescent="0.35">
      <c r="I1234"/>
      <c r="J1234"/>
      <c r="R1234"/>
      <c r="S1234"/>
      <c r="T1234"/>
      <c r="U1234"/>
      <c r="V1234"/>
      <c r="W1234"/>
      <c r="X1234"/>
      <c r="Y1234"/>
      <c r="Z1234"/>
      <c r="AA1234"/>
      <c r="AB1234"/>
      <c r="AC1234"/>
      <c r="AD1234"/>
      <c r="AE1234"/>
      <c r="AF1234"/>
      <c r="AG1234"/>
      <c r="AH1234"/>
      <c r="AI1234"/>
      <c r="AJ1234"/>
      <c r="AK1234"/>
      <c r="AL1234"/>
      <c r="AM1234"/>
      <c r="AN1234"/>
      <c r="AO1234"/>
      <c r="AP1234"/>
      <c r="AQ1234"/>
      <c r="AR1234"/>
      <c r="AS1234"/>
      <c r="AT1234"/>
      <c r="AU1234"/>
      <c r="AV1234"/>
      <c r="AW1234"/>
      <c r="AX1234"/>
      <c r="AY1234"/>
      <c r="AZ1234"/>
      <c r="BA1234"/>
      <c r="BB1234"/>
      <c r="BC1234"/>
      <c r="BD1234"/>
      <c r="BE1234"/>
      <c r="BF1234"/>
      <c r="BG1234"/>
      <c r="BH1234"/>
      <c r="BI1234"/>
      <c r="BJ1234"/>
      <c r="BK1234"/>
      <c r="BL1234"/>
      <c r="BM1234"/>
      <c r="BN1234"/>
      <c r="BO1234"/>
      <c r="BP1234"/>
      <c r="BQ1234"/>
      <c r="BR1234"/>
      <c r="BS1234"/>
      <c r="BT1234"/>
      <c r="BU1234"/>
      <c r="BV1234"/>
      <c r="BW1234"/>
      <c r="BX1234"/>
      <c r="BY1234"/>
      <c r="BZ1234"/>
      <c r="CA1234"/>
      <c r="CB1234"/>
      <c r="CC1234"/>
      <c r="CD1234"/>
      <c r="CE1234"/>
      <c r="CF1234"/>
      <c r="CG1234"/>
      <c r="CH1234"/>
      <c r="CI1234"/>
      <c r="CJ1234"/>
      <c r="CK1234"/>
      <c r="CL1234"/>
      <c r="CN1234"/>
    </row>
    <row r="1235" spans="9:92" x14ac:dyDescent="0.35">
      <c r="I1235"/>
      <c r="J1235"/>
      <c r="R1235"/>
      <c r="S1235"/>
      <c r="T1235"/>
      <c r="U1235"/>
      <c r="V1235"/>
      <c r="W1235"/>
      <c r="X1235"/>
      <c r="Y1235"/>
      <c r="Z1235"/>
      <c r="AA1235"/>
      <c r="AB1235"/>
      <c r="AC1235"/>
      <c r="AD1235"/>
      <c r="AE1235"/>
      <c r="AF1235"/>
      <c r="AG1235"/>
      <c r="AH1235"/>
      <c r="AI1235"/>
      <c r="AJ1235"/>
      <c r="AK1235"/>
      <c r="AL1235"/>
      <c r="AM1235"/>
      <c r="AN1235"/>
      <c r="AO1235"/>
      <c r="AP1235"/>
      <c r="AQ1235"/>
      <c r="AR1235"/>
      <c r="AS1235"/>
      <c r="AT1235"/>
      <c r="AU1235"/>
      <c r="AV1235"/>
      <c r="AW1235"/>
      <c r="AX1235"/>
      <c r="AY1235"/>
      <c r="AZ1235"/>
      <c r="BA1235"/>
      <c r="BB1235"/>
      <c r="BC1235"/>
      <c r="BD1235"/>
      <c r="BE1235"/>
      <c r="BF1235"/>
      <c r="BG1235"/>
      <c r="BH1235"/>
      <c r="BI1235"/>
      <c r="BJ1235"/>
      <c r="BK1235"/>
      <c r="BL1235"/>
      <c r="BM1235"/>
      <c r="BN1235"/>
      <c r="BO1235"/>
      <c r="BP1235"/>
      <c r="BQ1235"/>
      <c r="BR1235"/>
      <c r="BS1235"/>
      <c r="BT1235"/>
      <c r="BU1235"/>
      <c r="BV1235"/>
      <c r="BW1235"/>
      <c r="BX1235"/>
      <c r="BY1235"/>
      <c r="BZ1235"/>
      <c r="CA1235"/>
      <c r="CB1235"/>
      <c r="CC1235"/>
      <c r="CD1235"/>
      <c r="CE1235"/>
      <c r="CF1235"/>
      <c r="CG1235"/>
      <c r="CH1235"/>
      <c r="CI1235"/>
      <c r="CJ1235"/>
      <c r="CK1235"/>
      <c r="CL1235"/>
      <c r="CN1235"/>
    </row>
    <row r="1236" spans="9:92" x14ac:dyDescent="0.35">
      <c r="I1236"/>
      <c r="J1236"/>
      <c r="R1236"/>
      <c r="S1236"/>
      <c r="T1236"/>
      <c r="U1236"/>
      <c r="V1236"/>
      <c r="W1236"/>
      <c r="X1236"/>
      <c r="Y1236"/>
      <c r="Z1236"/>
      <c r="AA1236"/>
      <c r="AB1236"/>
      <c r="AC1236"/>
      <c r="AD1236"/>
      <c r="AE1236"/>
      <c r="AF1236"/>
      <c r="AG1236"/>
      <c r="AH1236"/>
      <c r="AI1236"/>
      <c r="AJ1236"/>
      <c r="AK1236"/>
      <c r="AL1236"/>
      <c r="AM1236"/>
      <c r="AN1236"/>
      <c r="AO1236"/>
      <c r="AP1236"/>
      <c r="AQ1236"/>
      <c r="AR1236"/>
      <c r="AS1236"/>
      <c r="AT1236"/>
      <c r="AU1236"/>
      <c r="AV1236"/>
      <c r="AW1236"/>
      <c r="AX1236"/>
      <c r="AY1236"/>
      <c r="AZ1236"/>
      <c r="BA1236"/>
      <c r="BB1236"/>
      <c r="BC1236"/>
      <c r="BD1236"/>
      <c r="BE1236"/>
      <c r="BF1236"/>
      <c r="BG1236"/>
      <c r="BH1236"/>
      <c r="BI1236"/>
      <c r="BJ1236"/>
      <c r="BK1236"/>
      <c r="BL1236"/>
      <c r="BM1236"/>
      <c r="BN1236"/>
      <c r="BO1236"/>
      <c r="BP1236"/>
      <c r="BQ1236"/>
      <c r="BR1236"/>
      <c r="BS1236"/>
      <c r="BT1236"/>
      <c r="BU1236"/>
      <c r="BV1236"/>
      <c r="BW1236"/>
      <c r="BX1236"/>
      <c r="BY1236"/>
      <c r="BZ1236"/>
      <c r="CA1236"/>
      <c r="CB1236"/>
      <c r="CC1236"/>
      <c r="CD1236"/>
      <c r="CE1236"/>
      <c r="CF1236"/>
      <c r="CG1236"/>
      <c r="CH1236"/>
      <c r="CI1236"/>
      <c r="CJ1236"/>
      <c r="CK1236"/>
      <c r="CL1236"/>
      <c r="CN1236"/>
    </row>
    <row r="1237" spans="9:92" x14ac:dyDescent="0.35">
      <c r="I1237"/>
      <c r="J1237"/>
      <c r="R1237"/>
      <c r="S1237"/>
      <c r="T1237"/>
      <c r="U1237"/>
      <c r="V1237"/>
      <c r="W1237"/>
      <c r="X1237"/>
      <c r="Y1237"/>
      <c r="Z1237"/>
      <c r="AA1237"/>
      <c r="AB1237"/>
      <c r="AC1237"/>
      <c r="AD1237"/>
      <c r="AE1237"/>
      <c r="AF1237"/>
      <c r="AG1237"/>
      <c r="AH1237"/>
      <c r="AI1237"/>
      <c r="AJ1237"/>
      <c r="AK1237"/>
      <c r="AL1237"/>
      <c r="AM1237"/>
      <c r="AN1237"/>
      <c r="AO1237"/>
      <c r="AP1237"/>
      <c r="AQ1237"/>
      <c r="AR1237"/>
      <c r="AS1237"/>
      <c r="AT1237"/>
      <c r="AU1237"/>
      <c r="AV1237"/>
      <c r="AW1237"/>
      <c r="AX1237"/>
      <c r="AY1237"/>
      <c r="AZ1237"/>
      <c r="BA1237"/>
      <c r="BB1237"/>
      <c r="BC1237"/>
      <c r="BD1237"/>
      <c r="BE1237"/>
      <c r="BF1237"/>
      <c r="BG1237"/>
      <c r="BH1237"/>
      <c r="BI1237"/>
      <c r="BJ1237"/>
      <c r="BK1237"/>
      <c r="BL1237"/>
      <c r="BM1237"/>
      <c r="BN1237"/>
      <c r="BO1237"/>
      <c r="BP1237"/>
      <c r="BQ1237"/>
      <c r="BR1237"/>
      <c r="BS1237"/>
      <c r="BT1237"/>
      <c r="BU1237"/>
      <c r="BV1237"/>
      <c r="BW1237"/>
      <c r="BX1237"/>
      <c r="BY1237"/>
      <c r="BZ1237"/>
      <c r="CA1237"/>
      <c r="CB1237"/>
      <c r="CC1237"/>
      <c r="CD1237"/>
      <c r="CE1237"/>
      <c r="CF1237"/>
      <c r="CG1237"/>
      <c r="CH1237"/>
      <c r="CI1237"/>
      <c r="CJ1237"/>
      <c r="CK1237"/>
      <c r="CL1237"/>
      <c r="CN1237"/>
    </row>
    <row r="1238" spans="9:92" x14ac:dyDescent="0.35">
      <c r="I1238"/>
      <c r="J1238"/>
      <c r="R1238"/>
      <c r="S1238"/>
      <c r="T1238"/>
      <c r="U1238"/>
      <c r="V1238"/>
      <c r="W1238"/>
      <c r="X1238"/>
      <c r="Y1238"/>
      <c r="Z1238"/>
      <c r="AA1238"/>
      <c r="AB1238"/>
      <c r="AC1238"/>
      <c r="AD1238"/>
      <c r="AE1238"/>
      <c r="AF1238"/>
      <c r="AG1238"/>
      <c r="AH1238"/>
      <c r="AI1238"/>
      <c r="AJ1238"/>
      <c r="AK1238"/>
      <c r="AL1238"/>
      <c r="AM1238"/>
      <c r="AN1238"/>
      <c r="AO1238"/>
      <c r="AP1238"/>
      <c r="AQ1238"/>
      <c r="AR1238"/>
      <c r="AS1238"/>
      <c r="AT1238"/>
      <c r="AU1238"/>
      <c r="AV1238"/>
      <c r="AW1238"/>
      <c r="AX1238"/>
      <c r="AY1238"/>
      <c r="AZ1238"/>
      <c r="BA1238"/>
      <c r="BB1238"/>
      <c r="BC1238"/>
      <c r="BD1238"/>
      <c r="BE1238"/>
      <c r="BF1238"/>
      <c r="BG1238"/>
      <c r="BH1238"/>
      <c r="BI1238"/>
      <c r="BJ1238"/>
      <c r="BK1238"/>
      <c r="BL1238"/>
      <c r="BM1238"/>
      <c r="BN1238"/>
      <c r="BO1238"/>
      <c r="BP1238"/>
      <c r="BQ1238"/>
      <c r="BR1238"/>
      <c r="BS1238"/>
      <c r="BT1238"/>
      <c r="BU1238"/>
      <c r="BV1238"/>
      <c r="BW1238"/>
      <c r="BX1238"/>
      <c r="BY1238"/>
      <c r="BZ1238"/>
      <c r="CA1238"/>
      <c r="CB1238"/>
      <c r="CC1238"/>
      <c r="CD1238"/>
      <c r="CE1238"/>
      <c r="CF1238"/>
      <c r="CG1238"/>
      <c r="CH1238"/>
      <c r="CI1238"/>
      <c r="CJ1238"/>
      <c r="CK1238"/>
      <c r="CL1238"/>
      <c r="CN1238"/>
    </row>
    <row r="1239" spans="9:92" x14ac:dyDescent="0.35">
      <c r="I1239"/>
      <c r="J1239"/>
      <c r="R1239"/>
      <c r="S1239"/>
      <c r="T1239"/>
      <c r="U1239"/>
      <c r="V1239"/>
      <c r="W1239"/>
      <c r="X1239"/>
      <c r="Y1239"/>
      <c r="Z1239"/>
      <c r="AA1239"/>
      <c r="AB1239"/>
      <c r="AC1239"/>
      <c r="AD1239"/>
      <c r="AE1239"/>
      <c r="AF1239"/>
      <c r="AG1239"/>
      <c r="AH1239"/>
      <c r="AI1239"/>
      <c r="AJ1239"/>
      <c r="AK1239"/>
      <c r="AL1239"/>
      <c r="AM1239"/>
      <c r="AN1239"/>
      <c r="AO1239"/>
      <c r="AP1239"/>
      <c r="AQ1239"/>
      <c r="AR1239"/>
      <c r="AS1239"/>
      <c r="AT1239"/>
      <c r="AU1239"/>
      <c r="AV1239"/>
      <c r="AW1239"/>
      <c r="AX1239"/>
      <c r="AY1239"/>
      <c r="AZ1239"/>
      <c r="BA1239"/>
      <c r="BB1239"/>
      <c r="BC1239"/>
      <c r="BD1239"/>
      <c r="BE1239"/>
      <c r="BF1239"/>
      <c r="BG1239"/>
      <c r="BH1239"/>
      <c r="BI1239"/>
      <c r="BJ1239"/>
      <c r="BK1239"/>
      <c r="BL1239"/>
      <c r="BM1239"/>
      <c r="BN1239"/>
      <c r="BO1239"/>
      <c r="BP1239"/>
      <c r="BQ1239"/>
      <c r="BR1239"/>
      <c r="BS1239"/>
      <c r="BT1239"/>
      <c r="BU1239"/>
      <c r="BV1239"/>
      <c r="BW1239"/>
      <c r="BX1239"/>
      <c r="BY1239"/>
      <c r="BZ1239"/>
      <c r="CA1239"/>
      <c r="CB1239"/>
      <c r="CC1239"/>
      <c r="CD1239"/>
      <c r="CE1239"/>
      <c r="CF1239"/>
      <c r="CG1239"/>
      <c r="CH1239"/>
      <c r="CI1239"/>
      <c r="CJ1239"/>
      <c r="CK1239"/>
      <c r="CL1239"/>
      <c r="CN1239"/>
    </row>
    <row r="1240" spans="9:92" x14ac:dyDescent="0.35">
      <c r="I1240"/>
      <c r="J1240"/>
      <c r="R1240"/>
      <c r="S1240"/>
      <c r="T1240"/>
      <c r="U1240"/>
      <c r="V1240"/>
      <c r="W1240"/>
      <c r="X1240"/>
      <c r="Y1240"/>
      <c r="Z1240"/>
      <c r="AA1240"/>
      <c r="AB1240"/>
      <c r="AC1240"/>
      <c r="AD1240"/>
      <c r="AE1240"/>
      <c r="AF1240"/>
      <c r="AG1240"/>
      <c r="AH1240"/>
      <c r="AI1240"/>
      <c r="AJ1240"/>
      <c r="AK1240"/>
      <c r="AL1240"/>
      <c r="AM1240"/>
      <c r="AN1240"/>
      <c r="AO1240"/>
      <c r="AP1240"/>
      <c r="AQ1240"/>
      <c r="AR1240"/>
      <c r="AS1240"/>
      <c r="AT1240"/>
      <c r="AU1240"/>
      <c r="AV1240"/>
      <c r="AW1240"/>
      <c r="AX1240"/>
      <c r="AY1240"/>
      <c r="AZ1240"/>
      <c r="BA1240"/>
      <c r="BB1240"/>
      <c r="BC1240"/>
      <c r="BD1240"/>
      <c r="BE1240"/>
      <c r="BF1240"/>
      <c r="BG1240"/>
      <c r="BH1240"/>
      <c r="BI1240"/>
      <c r="BJ1240"/>
      <c r="BK1240"/>
      <c r="BL1240"/>
      <c r="BM1240"/>
      <c r="BN1240"/>
      <c r="BO1240"/>
      <c r="BP1240"/>
      <c r="BQ1240"/>
      <c r="BR1240"/>
      <c r="BS1240"/>
      <c r="BT1240"/>
      <c r="BU1240"/>
      <c r="BV1240"/>
      <c r="BW1240"/>
      <c r="BX1240"/>
      <c r="BY1240"/>
      <c r="BZ1240"/>
      <c r="CA1240"/>
      <c r="CB1240"/>
      <c r="CC1240"/>
      <c r="CD1240"/>
      <c r="CE1240"/>
      <c r="CF1240"/>
      <c r="CG1240"/>
      <c r="CH1240"/>
      <c r="CI1240"/>
      <c r="CJ1240"/>
      <c r="CK1240"/>
      <c r="CL1240"/>
      <c r="CN1240"/>
    </row>
    <row r="1241" spans="9:92" x14ac:dyDescent="0.35">
      <c r="I1241"/>
      <c r="J1241"/>
      <c r="R1241"/>
      <c r="S1241"/>
      <c r="T1241"/>
      <c r="U1241"/>
      <c r="V1241"/>
      <c r="W1241"/>
      <c r="X1241"/>
      <c r="Y1241"/>
      <c r="Z1241"/>
      <c r="AA1241"/>
      <c r="AB1241"/>
      <c r="AC1241"/>
      <c r="AD1241"/>
      <c r="AE1241"/>
      <c r="AF1241"/>
      <c r="AG1241"/>
      <c r="AH1241"/>
      <c r="AI1241"/>
      <c r="AJ1241"/>
      <c r="AK1241"/>
      <c r="AL1241"/>
      <c r="AM1241"/>
      <c r="AN1241"/>
      <c r="AO1241"/>
      <c r="AP1241"/>
      <c r="AQ1241"/>
      <c r="AR1241"/>
      <c r="AS1241"/>
      <c r="AT1241"/>
      <c r="AU1241"/>
      <c r="AV1241"/>
      <c r="AW1241"/>
      <c r="AX1241"/>
      <c r="AY1241"/>
      <c r="AZ1241"/>
      <c r="BA1241"/>
      <c r="BB1241"/>
      <c r="BC1241"/>
      <c r="BD1241"/>
      <c r="BE1241"/>
      <c r="BF1241"/>
      <c r="BG1241"/>
      <c r="BH1241"/>
      <c r="BI1241"/>
      <c r="BJ1241"/>
      <c r="BK1241"/>
      <c r="BL1241"/>
      <c r="BM1241"/>
      <c r="BN1241"/>
      <c r="BO1241"/>
      <c r="BP1241"/>
      <c r="BQ1241"/>
      <c r="BR1241"/>
      <c r="BS1241"/>
      <c r="BT1241"/>
      <c r="BU1241"/>
      <c r="BV1241"/>
      <c r="BW1241"/>
      <c r="BX1241"/>
      <c r="BY1241"/>
      <c r="BZ1241"/>
      <c r="CA1241"/>
      <c r="CB1241"/>
      <c r="CC1241"/>
      <c r="CD1241"/>
      <c r="CE1241"/>
      <c r="CF1241"/>
      <c r="CG1241"/>
      <c r="CH1241"/>
      <c r="CI1241"/>
      <c r="CJ1241"/>
      <c r="CK1241"/>
      <c r="CL1241"/>
      <c r="CN1241"/>
    </row>
    <row r="1242" spans="9:92" x14ac:dyDescent="0.35">
      <c r="I1242"/>
      <c r="J1242"/>
      <c r="R1242"/>
      <c r="S1242"/>
      <c r="T1242"/>
      <c r="U1242"/>
      <c r="V1242"/>
      <c r="W1242"/>
      <c r="X1242"/>
      <c r="Y1242"/>
      <c r="Z1242"/>
      <c r="AA1242"/>
      <c r="AB1242"/>
      <c r="AC1242"/>
      <c r="AD1242"/>
      <c r="AE1242"/>
      <c r="AF1242"/>
      <c r="AG1242"/>
      <c r="AH1242"/>
      <c r="AI1242"/>
      <c r="AJ1242"/>
      <c r="AK1242"/>
      <c r="AL1242"/>
      <c r="AM1242"/>
      <c r="AN1242"/>
      <c r="AO1242"/>
      <c r="AP1242"/>
      <c r="AQ1242"/>
      <c r="AR1242"/>
      <c r="AS1242"/>
      <c r="AT1242"/>
      <c r="AU1242"/>
      <c r="AV1242"/>
      <c r="AW1242"/>
      <c r="AX1242"/>
      <c r="AY1242"/>
      <c r="AZ1242"/>
      <c r="BA1242"/>
      <c r="BB1242"/>
      <c r="BC1242"/>
      <c r="BD1242"/>
      <c r="BE1242"/>
      <c r="BF1242"/>
      <c r="BG1242"/>
      <c r="BH1242"/>
      <c r="BI1242"/>
      <c r="BJ1242"/>
      <c r="BK1242"/>
      <c r="BL1242"/>
      <c r="BM1242"/>
      <c r="BN1242"/>
      <c r="BO1242"/>
      <c r="BP1242"/>
      <c r="BQ1242"/>
      <c r="BR1242"/>
      <c r="BS1242"/>
      <c r="BT1242"/>
      <c r="BU1242"/>
      <c r="BV1242"/>
      <c r="BW1242"/>
      <c r="BX1242"/>
      <c r="BY1242"/>
      <c r="BZ1242"/>
      <c r="CA1242"/>
      <c r="CB1242"/>
      <c r="CC1242"/>
      <c r="CD1242"/>
      <c r="CE1242"/>
      <c r="CF1242"/>
      <c r="CG1242"/>
      <c r="CH1242"/>
      <c r="CI1242"/>
      <c r="CJ1242"/>
      <c r="CK1242"/>
      <c r="CL1242"/>
      <c r="CN1242"/>
    </row>
    <row r="1243" spans="9:92" x14ac:dyDescent="0.35">
      <c r="I1243"/>
      <c r="J1243"/>
      <c r="R1243"/>
      <c r="S1243"/>
      <c r="T1243"/>
      <c r="U1243"/>
      <c r="V1243"/>
      <c r="W1243"/>
      <c r="X1243"/>
      <c r="Y1243"/>
      <c r="Z1243"/>
      <c r="AA1243"/>
      <c r="AB1243"/>
      <c r="AC1243"/>
      <c r="AD1243"/>
      <c r="AE1243"/>
      <c r="AF1243"/>
      <c r="AG1243"/>
      <c r="AH1243"/>
      <c r="AI1243"/>
      <c r="AJ1243"/>
      <c r="AK1243"/>
      <c r="AL1243"/>
      <c r="AM1243"/>
      <c r="AN1243"/>
      <c r="AO1243"/>
      <c r="AP1243"/>
      <c r="AQ1243"/>
      <c r="AR1243"/>
      <c r="AS1243"/>
      <c r="AT1243"/>
      <c r="AU1243"/>
      <c r="AV1243"/>
      <c r="AW1243"/>
      <c r="AX1243"/>
      <c r="AY1243"/>
      <c r="AZ1243"/>
      <c r="BA1243"/>
      <c r="BB1243"/>
      <c r="BC1243"/>
      <c r="BD1243"/>
      <c r="BE1243"/>
      <c r="BF1243"/>
      <c r="BG1243"/>
      <c r="BH1243"/>
      <c r="BI1243"/>
      <c r="BJ1243"/>
      <c r="BK1243"/>
      <c r="BL1243"/>
      <c r="BM1243"/>
      <c r="BN1243"/>
      <c r="BO1243"/>
      <c r="BP1243"/>
      <c r="BQ1243"/>
      <c r="BR1243"/>
      <c r="BS1243"/>
      <c r="BT1243"/>
      <c r="BU1243"/>
      <c r="BV1243"/>
      <c r="BW1243"/>
      <c r="BX1243"/>
      <c r="BY1243"/>
      <c r="BZ1243"/>
      <c r="CA1243"/>
      <c r="CB1243"/>
      <c r="CC1243"/>
      <c r="CD1243"/>
      <c r="CE1243"/>
      <c r="CF1243"/>
      <c r="CG1243"/>
      <c r="CH1243"/>
      <c r="CI1243"/>
      <c r="CJ1243"/>
      <c r="CK1243"/>
      <c r="CL1243"/>
      <c r="CN1243"/>
    </row>
    <row r="1244" spans="9:92" x14ac:dyDescent="0.35">
      <c r="I1244"/>
      <c r="J1244"/>
      <c r="R1244"/>
      <c r="S1244"/>
      <c r="T1244"/>
      <c r="U1244"/>
      <c r="V1244"/>
      <c r="W1244"/>
      <c r="X1244"/>
      <c r="Y1244"/>
      <c r="Z1244"/>
      <c r="AA1244"/>
      <c r="AB1244"/>
      <c r="AC1244"/>
      <c r="AD1244"/>
      <c r="AE1244"/>
      <c r="AF1244"/>
      <c r="AG1244"/>
      <c r="AH1244"/>
      <c r="AI1244"/>
      <c r="AJ1244"/>
      <c r="AK1244"/>
      <c r="AL1244"/>
      <c r="AM1244"/>
      <c r="AN1244"/>
      <c r="AO1244"/>
      <c r="AP1244"/>
      <c r="AQ1244"/>
      <c r="AR1244"/>
      <c r="AS1244"/>
      <c r="AT1244"/>
      <c r="AU1244"/>
      <c r="AV1244"/>
      <c r="AW1244"/>
      <c r="AX1244"/>
      <c r="AY1244"/>
      <c r="AZ1244"/>
      <c r="BA1244"/>
      <c r="BB1244"/>
      <c r="BC1244"/>
      <c r="BD1244"/>
      <c r="BE1244"/>
      <c r="BF1244"/>
      <c r="BG1244"/>
      <c r="BH1244"/>
      <c r="BI1244"/>
      <c r="BJ1244"/>
      <c r="BK1244"/>
      <c r="BL1244"/>
      <c r="BM1244"/>
      <c r="BN1244"/>
      <c r="BO1244"/>
      <c r="BP1244"/>
      <c r="BQ1244"/>
      <c r="BR1244"/>
      <c r="BS1244"/>
      <c r="BT1244"/>
      <c r="BU1244"/>
      <c r="BV1244"/>
      <c r="BW1244"/>
      <c r="BX1244"/>
      <c r="BY1244"/>
      <c r="BZ1244"/>
      <c r="CA1244"/>
      <c r="CB1244"/>
      <c r="CC1244"/>
      <c r="CD1244"/>
      <c r="CE1244"/>
      <c r="CF1244"/>
      <c r="CG1244"/>
      <c r="CH1244"/>
      <c r="CI1244"/>
      <c r="CJ1244"/>
      <c r="CK1244"/>
      <c r="CL1244"/>
      <c r="CN1244"/>
    </row>
    <row r="1245" spans="9:92" x14ac:dyDescent="0.35">
      <c r="I1245"/>
      <c r="J1245"/>
      <c r="R1245"/>
      <c r="S1245"/>
      <c r="T1245"/>
      <c r="U1245"/>
      <c r="V1245"/>
      <c r="W1245"/>
      <c r="X1245"/>
      <c r="Y1245"/>
      <c r="Z1245"/>
      <c r="AA1245"/>
      <c r="AB1245"/>
      <c r="AC1245"/>
      <c r="AD1245"/>
      <c r="AE1245"/>
      <c r="AF1245"/>
      <c r="AG1245"/>
      <c r="AH1245"/>
      <c r="AI1245"/>
      <c r="AJ1245"/>
      <c r="AK1245"/>
      <c r="AL1245"/>
      <c r="AM1245"/>
      <c r="AN1245"/>
      <c r="AO1245"/>
      <c r="AP1245"/>
      <c r="AQ1245"/>
      <c r="AR1245"/>
      <c r="AS1245"/>
      <c r="AT1245"/>
      <c r="AU1245"/>
      <c r="AV1245"/>
      <c r="AW1245"/>
      <c r="AX1245"/>
      <c r="AY1245"/>
      <c r="AZ1245"/>
      <c r="BA1245"/>
      <c r="BB1245"/>
      <c r="BC1245"/>
      <c r="BD1245"/>
      <c r="BE1245"/>
      <c r="BF1245"/>
      <c r="BG1245"/>
      <c r="BH1245"/>
      <c r="BI1245"/>
      <c r="BJ1245"/>
      <c r="BK1245"/>
      <c r="BL1245"/>
      <c r="BM1245"/>
      <c r="BN1245"/>
      <c r="BO1245"/>
      <c r="BP1245"/>
      <c r="BQ1245"/>
      <c r="BR1245"/>
      <c r="BS1245"/>
      <c r="BT1245"/>
      <c r="BU1245"/>
      <c r="BV1245"/>
      <c r="BW1245"/>
      <c r="BX1245"/>
      <c r="BY1245"/>
      <c r="BZ1245"/>
      <c r="CA1245"/>
      <c r="CB1245"/>
      <c r="CC1245"/>
      <c r="CD1245"/>
      <c r="CE1245"/>
      <c r="CF1245"/>
      <c r="CG1245"/>
      <c r="CH1245"/>
      <c r="CI1245"/>
      <c r="CJ1245"/>
      <c r="CK1245"/>
      <c r="CL1245"/>
      <c r="CN1245"/>
    </row>
    <row r="1246" spans="9:92" x14ac:dyDescent="0.35">
      <c r="I1246"/>
      <c r="J1246"/>
      <c r="R1246"/>
      <c r="S1246"/>
      <c r="T1246"/>
      <c r="U1246"/>
      <c r="V1246"/>
      <c r="W1246"/>
      <c r="X1246"/>
      <c r="Y1246"/>
      <c r="Z1246"/>
      <c r="AA1246"/>
      <c r="AB1246"/>
      <c r="AC1246"/>
      <c r="AD1246"/>
      <c r="AE1246"/>
      <c r="AF1246"/>
      <c r="AG1246"/>
      <c r="AH1246"/>
      <c r="AI1246"/>
      <c r="AJ1246"/>
      <c r="AK1246"/>
      <c r="AL1246"/>
      <c r="AM1246"/>
      <c r="AN1246"/>
      <c r="AO1246"/>
      <c r="AP1246"/>
      <c r="AQ1246"/>
      <c r="AR1246"/>
      <c r="AS1246"/>
      <c r="AT1246"/>
      <c r="AU1246"/>
      <c r="AV1246"/>
      <c r="AW1246"/>
      <c r="AX1246"/>
      <c r="AY1246"/>
      <c r="AZ1246"/>
      <c r="BA1246"/>
      <c r="BB1246"/>
      <c r="BC1246"/>
      <c r="BD1246"/>
      <c r="BE1246"/>
      <c r="BF1246"/>
      <c r="BG1246"/>
      <c r="BH1246"/>
      <c r="BI1246"/>
      <c r="BJ1246"/>
      <c r="BK1246"/>
      <c r="BL1246"/>
      <c r="BM1246"/>
      <c r="BN1246"/>
      <c r="BO1246"/>
      <c r="BP1246"/>
      <c r="BQ1246"/>
      <c r="BR1246"/>
      <c r="BS1246"/>
      <c r="BT1246"/>
      <c r="BU1246"/>
      <c r="BV1246"/>
      <c r="BW1246"/>
      <c r="BX1246"/>
      <c r="BY1246"/>
      <c r="BZ1246"/>
      <c r="CA1246"/>
      <c r="CB1246"/>
      <c r="CC1246"/>
      <c r="CD1246"/>
      <c r="CE1246"/>
      <c r="CF1246"/>
      <c r="CG1246"/>
      <c r="CH1246"/>
      <c r="CI1246"/>
      <c r="CJ1246"/>
      <c r="CK1246"/>
      <c r="CL1246"/>
      <c r="CN1246"/>
    </row>
    <row r="1247" spans="9:92" x14ac:dyDescent="0.35">
      <c r="I1247"/>
      <c r="J1247"/>
      <c r="R1247"/>
      <c r="S1247"/>
      <c r="T1247"/>
      <c r="U1247"/>
      <c r="V1247"/>
      <c r="W1247"/>
      <c r="X1247"/>
      <c r="Y1247"/>
      <c r="Z1247"/>
      <c r="AA1247"/>
      <c r="AB1247"/>
      <c r="AC1247"/>
      <c r="AD1247"/>
      <c r="AE1247"/>
      <c r="AF1247"/>
      <c r="AG1247"/>
      <c r="AH1247"/>
      <c r="AI1247"/>
      <c r="AJ1247"/>
      <c r="AK1247"/>
      <c r="AL1247"/>
      <c r="AM1247"/>
      <c r="AN1247"/>
      <c r="AO1247"/>
      <c r="AP1247"/>
      <c r="AQ1247"/>
      <c r="AR1247"/>
      <c r="AS1247"/>
      <c r="AT1247"/>
      <c r="AU1247"/>
      <c r="AV1247"/>
      <c r="AW1247"/>
      <c r="AX1247"/>
      <c r="AY1247"/>
      <c r="AZ1247"/>
      <c r="BA1247"/>
      <c r="BB1247"/>
      <c r="BC1247"/>
      <c r="BD1247"/>
      <c r="BE1247"/>
      <c r="BF1247"/>
      <c r="BG1247"/>
      <c r="BH1247"/>
      <c r="BI1247"/>
      <c r="BJ1247"/>
      <c r="BK1247"/>
      <c r="BL1247"/>
      <c r="BM1247"/>
      <c r="BN1247"/>
      <c r="BO1247"/>
      <c r="BP1247"/>
      <c r="BQ1247"/>
      <c r="BR1247"/>
      <c r="BS1247"/>
      <c r="BT1247"/>
      <c r="BU1247"/>
      <c r="BV1247"/>
      <c r="BW1247"/>
      <c r="BX1247"/>
      <c r="BY1247"/>
      <c r="BZ1247"/>
      <c r="CA1247"/>
      <c r="CB1247"/>
      <c r="CC1247"/>
      <c r="CD1247"/>
      <c r="CE1247"/>
      <c r="CF1247"/>
      <c r="CG1247"/>
      <c r="CH1247"/>
      <c r="CI1247"/>
      <c r="CJ1247"/>
      <c r="CK1247"/>
      <c r="CL1247"/>
      <c r="CN1247"/>
    </row>
    <row r="1248" spans="9:92" x14ac:dyDescent="0.35">
      <c r="I1248"/>
      <c r="J1248"/>
      <c r="R1248"/>
      <c r="S1248"/>
      <c r="T1248"/>
      <c r="U1248"/>
      <c r="V1248"/>
      <c r="W1248"/>
      <c r="X1248"/>
      <c r="Y1248"/>
      <c r="Z1248"/>
      <c r="AA1248"/>
      <c r="AB1248"/>
      <c r="AC1248"/>
      <c r="AD1248"/>
      <c r="AE1248"/>
      <c r="AF1248"/>
      <c r="AG1248"/>
      <c r="AH1248"/>
      <c r="AI1248"/>
      <c r="AJ1248"/>
      <c r="AK1248"/>
      <c r="AL1248"/>
      <c r="AM1248"/>
      <c r="AN1248"/>
      <c r="AO1248"/>
      <c r="AP1248"/>
      <c r="AQ1248"/>
      <c r="AR1248"/>
      <c r="AS1248"/>
      <c r="AT1248"/>
      <c r="AU1248"/>
      <c r="AV1248"/>
      <c r="AW1248"/>
      <c r="AX1248"/>
      <c r="AY1248"/>
      <c r="AZ1248"/>
      <c r="BA1248"/>
      <c r="BB1248"/>
      <c r="BC1248"/>
      <c r="BD1248"/>
      <c r="BE1248"/>
      <c r="BF1248"/>
      <c r="BG1248"/>
      <c r="BH1248"/>
      <c r="BI1248"/>
      <c r="BJ1248"/>
      <c r="BK1248"/>
      <c r="BL1248"/>
      <c r="BM1248"/>
      <c r="BN1248"/>
      <c r="BO1248"/>
      <c r="BP1248"/>
      <c r="BQ1248"/>
      <c r="BR1248"/>
      <c r="BS1248"/>
      <c r="BT1248"/>
      <c r="BU1248"/>
      <c r="BV1248"/>
      <c r="BW1248"/>
      <c r="BX1248"/>
      <c r="BY1248"/>
      <c r="BZ1248"/>
      <c r="CA1248"/>
      <c r="CB1248"/>
      <c r="CC1248"/>
      <c r="CD1248"/>
      <c r="CE1248"/>
      <c r="CF1248"/>
      <c r="CG1248"/>
      <c r="CH1248"/>
      <c r="CI1248"/>
      <c r="CJ1248"/>
      <c r="CK1248"/>
      <c r="CL1248"/>
      <c r="CN1248"/>
    </row>
    <row r="1249" spans="9:92" x14ac:dyDescent="0.35">
      <c r="I1249"/>
      <c r="J1249"/>
      <c r="R1249"/>
      <c r="S1249"/>
      <c r="T1249"/>
      <c r="U1249"/>
      <c r="V1249"/>
      <c r="W1249"/>
      <c r="X1249"/>
      <c r="Y1249"/>
      <c r="Z1249"/>
      <c r="AA1249"/>
      <c r="AB1249"/>
      <c r="AC1249"/>
      <c r="AD1249"/>
      <c r="AE1249"/>
      <c r="AF1249"/>
      <c r="AG1249"/>
      <c r="AH1249"/>
      <c r="AI1249"/>
      <c r="AJ1249"/>
      <c r="AK1249"/>
      <c r="AL1249"/>
      <c r="AM1249"/>
      <c r="AN1249"/>
      <c r="AO1249"/>
      <c r="AP1249"/>
      <c r="AQ1249"/>
      <c r="AR1249"/>
      <c r="AS1249"/>
      <c r="AT1249"/>
      <c r="AU1249"/>
      <c r="AV1249"/>
      <c r="AW1249"/>
      <c r="AX1249"/>
      <c r="AY1249"/>
      <c r="AZ1249"/>
      <c r="BA1249"/>
      <c r="BB1249"/>
      <c r="BC1249"/>
      <c r="BD1249"/>
      <c r="BE1249"/>
      <c r="BF1249"/>
      <c r="BG1249"/>
      <c r="BH1249"/>
      <c r="BI1249"/>
      <c r="BJ1249"/>
      <c r="BK1249"/>
      <c r="BL1249"/>
      <c r="BM1249"/>
      <c r="BN1249"/>
      <c r="BO1249"/>
      <c r="BP1249"/>
      <c r="BQ1249"/>
      <c r="BR1249"/>
      <c r="BS1249"/>
      <c r="BT1249"/>
      <c r="BU1249"/>
      <c r="BV1249"/>
      <c r="BW1249"/>
      <c r="BX1249"/>
      <c r="BY1249"/>
      <c r="BZ1249"/>
      <c r="CA1249"/>
      <c r="CB1249"/>
      <c r="CC1249"/>
      <c r="CD1249"/>
      <c r="CE1249"/>
      <c r="CF1249"/>
      <c r="CG1249"/>
      <c r="CH1249"/>
      <c r="CI1249"/>
      <c r="CJ1249"/>
      <c r="CK1249"/>
      <c r="CL1249"/>
      <c r="CN1249"/>
    </row>
    <row r="1250" spans="9:92" x14ac:dyDescent="0.35">
      <c r="I1250"/>
      <c r="J1250"/>
      <c r="R1250"/>
      <c r="S1250"/>
      <c r="T1250"/>
      <c r="U1250"/>
      <c r="V1250"/>
      <c r="W1250"/>
      <c r="X1250"/>
      <c r="Y1250"/>
      <c r="Z1250"/>
      <c r="AA1250"/>
      <c r="AB1250"/>
      <c r="AC1250"/>
      <c r="AD1250"/>
      <c r="AE1250"/>
      <c r="AF1250"/>
      <c r="AG1250"/>
      <c r="AH1250"/>
      <c r="AI1250"/>
      <c r="AJ1250"/>
      <c r="AK1250"/>
      <c r="AL1250"/>
      <c r="AM1250"/>
      <c r="AN1250"/>
      <c r="AO1250"/>
      <c r="AP1250"/>
      <c r="AQ1250"/>
      <c r="AR1250"/>
      <c r="AS1250"/>
      <c r="AT1250"/>
      <c r="AU1250"/>
      <c r="AV1250"/>
      <c r="AW1250"/>
      <c r="AX1250"/>
      <c r="AY1250"/>
      <c r="AZ1250"/>
      <c r="BA1250"/>
      <c r="BB1250"/>
      <c r="BC1250"/>
      <c r="BD1250"/>
      <c r="BE1250"/>
      <c r="BF1250"/>
      <c r="BG1250"/>
      <c r="BH1250"/>
      <c r="BI1250"/>
      <c r="BJ1250"/>
      <c r="BK1250"/>
      <c r="BL1250"/>
      <c r="BM1250"/>
      <c r="BN1250"/>
      <c r="BO1250"/>
      <c r="BP1250"/>
      <c r="BQ1250"/>
      <c r="BR1250"/>
      <c r="BS1250"/>
      <c r="BT1250"/>
      <c r="BU1250"/>
      <c r="BV1250"/>
      <c r="BW1250"/>
      <c r="BX1250"/>
      <c r="BY1250"/>
      <c r="BZ1250"/>
      <c r="CA1250"/>
      <c r="CB1250"/>
      <c r="CC1250"/>
      <c r="CD1250"/>
      <c r="CE1250"/>
      <c r="CF1250"/>
      <c r="CG1250"/>
      <c r="CH1250"/>
      <c r="CI1250"/>
      <c r="CJ1250"/>
      <c r="CK1250"/>
      <c r="CL1250"/>
      <c r="CN1250"/>
    </row>
    <row r="1251" spans="9:92" x14ac:dyDescent="0.35">
      <c r="I1251"/>
      <c r="J1251"/>
      <c r="R1251"/>
      <c r="S1251"/>
      <c r="T1251"/>
      <c r="U1251"/>
      <c r="V1251"/>
      <c r="W1251"/>
      <c r="X1251"/>
      <c r="Y1251"/>
      <c r="Z1251"/>
      <c r="AA1251"/>
      <c r="AB1251"/>
      <c r="AC1251"/>
      <c r="AD1251"/>
      <c r="AE1251"/>
      <c r="AF1251"/>
      <c r="AG1251"/>
      <c r="AH1251"/>
      <c r="AI1251"/>
      <c r="AJ1251"/>
      <c r="AK1251"/>
      <c r="AL1251"/>
      <c r="AM1251"/>
      <c r="AN1251"/>
      <c r="AO1251"/>
      <c r="AP1251"/>
      <c r="AQ1251"/>
      <c r="AR1251"/>
      <c r="AS1251"/>
      <c r="AT1251"/>
      <c r="AU1251"/>
      <c r="AV1251"/>
      <c r="AW1251"/>
      <c r="AX1251"/>
      <c r="AY1251"/>
      <c r="AZ1251"/>
      <c r="BA1251"/>
      <c r="BB1251"/>
      <c r="BC1251"/>
      <c r="BD1251"/>
      <c r="BE1251"/>
      <c r="BF1251"/>
      <c r="BG1251"/>
      <c r="BH1251"/>
      <c r="BI1251"/>
      <c r="BJ1251"/>
      <c r="BK1251"/>
      <c r="BL1251"/>
      <c r="BM1251"/>
      <c r="BN1251"/>
      <c r="BO1251"/>
      <c r="BP1251"/>
      <c r="BQ1251"/>
      <c r="BR1251"/>
      <c r="BS1251"/>
      <c r="BT1251"/>
      <c r="BU1251"/>
      <c r="BV1251"/>
      <c r="BW1251"/>
      <c r="BX1251"/>
      <c r="BY1251"/>
      <c r="BZ1251"/>
      <c r="CA1251"/>
      <c r="CB1251"/>
      <c r="CC1251"/>
      <c r="CD1251"/>
      <c r="CE1251"/>
      <c r="CF1251"/>
      <c r="CG1251"/>
      <c r="CH1251"/>
      <c r="CI1251"/>
      <c r="CJ1251"/>
      <c r="CK1251"/>
      <c r="CL1251"/>
      <c r="CN1251"/>
    </row>
    <row r="1252" spans="9:92" x14ac:dyDescent="0.35">
      <c r="I1252"/>
      <c r="J1252"/>
      <c r="R1252"/>
      <c r="S1252"/>
      <c r="T1252"/>
      <c r="U1252"/>
      <c r="V1252"/>
      <c r="W1252"/>
      <c r="X1252"/>
      <c r="Y1252"/>
      <c r="Z1252"/>
      <c r="AA1252"/>
      <c r="AB1252"/>
      <c r="AC1252"/>
      <c r="AD1252"/>
      <c r="AE1252"/>
      <c r="AF1252"/>
      <c r="AG1252"/>
      <c r="AH1252"/>
      <c r="AI1252"/>
      <c r="AJ1252"/>
      <c r="AK1252"/>
      <c r="AL1252"/>
      <c r="AM1252"/>
      <c r="AN1252"/>
      <c r="AO1252"/>
      <c r="AP1252"/>
      <c r="AQ1252"/>
      <c r="AR1252"/>
      <c r="AS1252"/>
      <c r="AT1252"/>
      <c r="AU1252"/>
      <c r="AV1252"/>
      <c r="AW1252"/>
      <c r="AX1252"/>
      <c r="AY1252"/>
      <c r="AZ1252"/>
      <c r="BA1252"/>
      <c r="BB1252"/>
      <c r="BC1252"/>
      <c r="BD1252"/>
      <c r="BE1252"/>
      <c r="BF1252"/>
      <c r="BG1252"/>
      <c r="BH1252"/>
      <c r="BI1252"/>
      <c r="BJ1252"/>
      <c r="BK1252"/>
      <c r="BL1252"/>
      <c r="BM1252"/>
      <c r="BN1252"/>
      <c r="BO1252"/>
      <c r="BP1252"/>
      <c r="BQ1252"/>
      <c r="BR1252"/>
      <c r="BS1252"/>
      <c r="BT1252"/>
      <c r="BU1252"/>
      <c r="BV1252"/>
      <c r="BW1252"/>
      <c r="BX1252"/>
      <c r="BY1252"/>
      <c r="BZ1252"/>
      <c r="CA1252"/>
      <c r="CB1252"/>
      <c r="CC1252"/>
      <c r="CD1252"/>
      <c r="CE1252"/>
      <c r="CF1252"/>
      <c r="CG1252"/>
      <c r="CH1252"/>
      <c r="CI1252"/>
      <c r="CJ1252"/>
      <c r="CK1252"/>
      <c r="CL1252"/>
      <c r="CN1252"/>
    </row>
    <row r="1253" spans="9:92" x14ac:dyDescent="0.35">
      <c r="I1253"/>
      <c r="J1253"/>
      <c r="R1253"/>
      <c r="S1253"/>
      <c r="T1253"/>
      <c r="U1253"/>
      <c r="V1253"/>
      <c r="W1253"/>
      <c r="X1253"/>
      <c r="Y1253"/>
      <c r="Z1253"/>
      <c r="AA1253"/>
      <c r="AB1253"/>
      <c r="AC1253"/>
      <c r="AD1253"/>
      <c r="AE1253"/>
      <c r="AF1253"/>
      <c r="AG1253"/>
      <c r="AH1253"/>
      <c r="AI1253"/>
      <c r="AJ1253"/>
      <c r="AK1253"/>
      <c r="AL1253"/>
      <c r="AM1253"/>
      <c r="AN1253"/>
      <c r="AO1253"/>
      <c r="AP1253"/>
      <c r="AQ1253"/>
      <c r="AR1253"/>
      <c r="AS1253"/>
      <c r="AT1253"/>
      <c r="AU1253"/>
      <c r="AV1253"/>
      <c r="AW1253"/>
      <c r="AX1253"/>
      <c r="AY1253"/>
      <c r="AZ1253"/>
      <c r="BA1253"/>
      <c r="BB1253"/>
      <c r="BC1253"/>
      <c r="BD1253"/>
      <c r="BE1253"/>
      <c r="BF1253"/>
      <c r="BG1253"/>
      <c r="BH1253"/>
      <c r="BI1253"/>
      <c r="BJ1253"/>
      <c r="BK1253"/>
      <c r="BL1253"/>
      <c r="BM1253"/>
      <c r="BN1253"/>
      <c r="BO1253"/>
      <c r="BP1253"/>
      <c r="BQ1253"/>
      <c r="BR1253"/>
      <c r="BS1253"/>
      <c r="BT1253"/>
      <c r="BU1253"/>
      <c r="BV1253"/>
      <c r="BW1253"/>
      <c r="BX1253"/>
      <c r="BY1253"/>
      <c r="BZ1253"/>
      <c r="CA1253"/>
      <c r="CB1253"/>
      <c r="CC1253"/>
      <c r="CD1253"/>
      <c r="CE1253"/>
      <c r="CF1253"/>
      <c r="CG1253"/>
      <c r="CH1253"/>
      <c r="CI1253"/>
      <c r="CJ1253"/>
      <c r="CK1253"/>
      <c r="CL1253"/>
      <c r="CN1253"/>
    </row>
    <row r="1254" spans="9:92" x14ac:dyDescent="0.35">
      <c r="I1254"/>
      <c r="J1254"/>
      <c r="R1254"/>
      <c r="S1254"/>
      <c r="T1254"/>
      <c r="U1254"/>
      <c r="V1254"/>
      <c r="W1254"/>
      <c r="X1254"/>
      <c r="Y1254"/>
      <c r="Z1254"/>
      <c r="AA1254"/>
      <c r="AB1254"/>
      <c r="AC1254"/>
      <c r="AD1254"/>
      <c r="AE1254"/>
      <c r="AF1254"/>
      <c r="AG1254"/>
      <c r="AH1254"/>
      <c r="AI1254"/>
      <c r="AJ1254"/>
      <c r="AK1254"/>
      <c r="AL1254"/>
      <c r="AM1254"/>
      <c r="AN1254"/>
      <c r="AO1254"/>
      <c r="AP1254"/>
      <c r="AQ1254"/>
      <c r="AR1254"/>
      <c r="AS1254"/>
      <c r="AT1254"/>
      <c r="AU1254"/>
      <c r="AV1254"/>
      <c r="AW1254"/>
      <c r="AX1254"/>
      <c r="AY1254"/>
      <c r="AZ1254"/>
      <c r="BA1254"/>
      <c r="BB1254"/>
      <c r="BC1254"/>
      <c r="BD1254"/>
      <c r="BE1254"/>
      <c r="BF1254"/>
      <c r="BG1254"/>
      <c r="BH1254"/>
      <c r="BI1254"/>
      <c r="BJ1254"/>
      <c r="BK1254"/>
      <c r="BL1254"/>
      <c r="BM1254"/>
      <c r="BN1254"/>
      <c r="BO1254"/>
      <c r="BP1254"/>
      <c r="BQ1254"/>
      <c r="BR1254"/>
      <c r="BS1254"/>
      <c r="BT1254"/>
      <c r="BU1254"/>
      <c r="BV1254"/>
      <c r="BW1254"/>
      <c r="BX1254"/>
      <c r="BY1254"/>
      <c r="BZ1254"/>
      <c r="CA1254"/>
      <c r="CB1254"/>
      <c r="CC1254"/>
      <c r="CD1254"/>
      <c r="CE1254"/>
      <c r="CF1254"/>
      <c r="CG1254"/>
      <c r="CH1254"/>
      <c r="CI1254"/>
      <c r="CJ1254"/>
      <c r="CK1254"/>
      <c r="CL1254"/>
      <c r="CN1254"/>
    </row>
    <row r="1255" spans="9:92" x14ac:dyDescent="0.35">
      <c r="I1255"/>
      <c r="J1255"/>
      <c r="R1255"/>
      <c r="S1255"/>
      <c r="T1255"/>
      <c r="U1255"/>
      <c r="V1255"/>
      <c r="W1255"/>
      <c r="X1255"/>
      <c r="Y1255"/>
      <c r="Z1255"/>
      <c r="AA1255"/>
      <c r="AB1255"/>
      <c r="AC1255"/>
      <c r="AD1255"/>
      <c r="AE1255"/>
      <c r="AF1255"/>
      <c r="AG1255"/>
      <c r="AH1255"/>
      <c r="AI1255"/>
      <c r="AJ1255"/>
      <c r="AK1255"/>
      <c r="AL1255"/>
      <c r="AM1255"/>
      <c r="AN1255"/>
      <c r="AO1255"/>
      <c r="AP1255"/>
      <c r="AQ1255"/>
      <c r="AR1255"/>
      <c r="AS1255"/>
      <c r="AT1255"/>
      <c r="AU1255"/>
      <c r="AV1255"/>
      <c r="AW1255"/>
      <c r="AX1255"/>
      <c r="AY1255"/>
      <c r="AZ1255"/>
      <c r="BA1255"/>
      <c r="BB1255"/>
      <c r="BC1255"/>
      <c r="BD1255"/>
      <c r="BE1255"/>
      <c r="BF1255"/>
      <c r="BG1255"/>
      <c r="BH1255"/>
      <c r="BI1255"/>
      <c r="BJ1255"/>
      <c r="BK1255"/>
      <c r="BL1255"/>
      <c r="BM1255"/>
      <c r="BN1255"/>
      <c r="BO1255"/>
      <c r="BP1255"/>
      <c r="BQ1255"/>
      <c r="BR1255"/>
      <c r="BS1255"/>
      <c r="BT1255"/>
      <c r="BU1255"/>
      <c r="BV1255"/>
      <c r="BW1255"/>
      <c r="BX1255"/>
      <c r="BY1255"/>
      <c r="BZ1255"/>
      <c r="CA1255"/>
      <c r="CB1255"/>
      <c r="CC1255"/>
      <c r="CD1255"/>
      <c r="CE1255"/>
      <c r="CF1255"/>
      <c r="CG1255"/>
      <c r="CH1255"/>
      <c r="CI1255"/>
      <c r="CJ1255"/>
      <c r="CK1255"/>
      <c r="CL1255"/>
      <c r="CN1255"/>
    </row>
    <row r="1256" spans="9:92" x14ac:dyDescent="0.35">
      <c r="I1256"/>
      <c r="J1256"/>
      <c r="R1256"/>
      <c r="S1256"/>
      <c r="T1256"/>
      <c r="U1256"/>
      <c r="V1256"/>
      <c r="W1256"/>
      <c r="X1256"/>
      <c r="Y1256"/>
      <c r="Z1256"/>
      <c r="AA1256"/>
      <c r="AB1256"/>
      <c r="AC1256"/>
      <c r="AD1256"/>
      <c r="AE1256"/>
      <c r="AF1256"/>
      <c r="AG1256"/>
      <c r="AH1256"/>
      <c r="AI1256"/>
      <c r="AJ1256"/>
      <c r="AK1256"/>
      <c r="AL1256"/>
      <c r="AM1256"/>
      <c r="AN1256"/>
      <c r="AO1256"/>
      <c r="AP1256"/>
      <c r="AQ1256"/>
      <c r="AR1256"/>
      <c r="AS1256"/>
      <c r="AT1256"/>
      <c r="AU1256"/>
      <c r="AV1256"/>
      <c r="AW1256"/>
      <c r="AX1256"/>
      <c r="AY1256"/>
      <c r="AZ1256"/>
      <c r="BA1256"/>
      <c r="BB1256"/>
      <c r="BC1256"/>
      <c r="BD1256"/>
      <c r="BE1256"/>
      <c r="BF1256"/>
      <c r="BG1256"/>
      <c r="BH1256"/>
      <c r="BI1256"/>
      <c r="BJ1256"/>
      <c r="BK1256"/>
      <c r="BL1256"/>
      <c r="BM1256"/>
      <c r="BN1256"/>
      <c r="BO1256"/>
      <c r="BP1256"/>
      <c r="BQ1256"/>
      <c r="BR1256"/>
      <c r="BS1256"/>
      <c r="BT1256"/>
      <c r="BU1256"/>
      <c r="BV1256"/>
      <c r="BW1256"/>
      <c r="BX1256"/>
      <c r="BY1256"/>
      <c r="BZ1256"/>
      <c r="CA1256"/>
      <c r="CB1256"/>
      <c r="CC1256"/>
      <c r="CD1256"/>
      <c r="CE1256"/>
      <c r="CF1256"/>
      <c r="CG1256"/>
      <c r="CH1256"/>
      <c r="CI1256"/>
      <c r="CJ1256"/>
      <c r="CK1256"/>
      <c r="CL1256"/>
      <c r="CN1256"/>
    </row>
    <row r="1257" spans="9:92" x14ac:dyDescent="0.35">
      <c r="I1257"/>
      <c r="J1257"/>
      <c r="R1257"/>
      <c r="S1257"/>
      <c r="T1257"/>
      <c r="U1257"/>
      <c r="V1257"/>
      <c r="W1257"/>
      <c r="X1257"/>
      <c r="Y1257"/>
      <c r="Z1257"/>
      <c r="AA1257"/>
      <c r="AB1257"/>
      <c r="AC1257"/>
      <c r="AD1257"/>
      <c r="AE1257"/>
      <c r="AF1257"/>
      <c r="AG1257"/>
      <c r="AH1257"/>
      <c r="AI1257"/>
      <c r="AJ1257"/>
      <c r="AK1257"/>
      <c r="AL1257"/>
      <c r="AM1257"/>
      <c r="AN1257"/>
      <c r="AO1257"/>
      <c r="AP1257"/>
      <c r="AQ1257"/>
      <c r="AR1257"/>
      <c r="AS1257"/>
      <c r="AT1257"/>
      <c r="AU1257"/>
      <c r="AV1257"/>
      <c r="AW1257"/>
      <c r="AX1257"/>
      <c r="AY1257"/>
      <c r="AZ1257"/>
      <c r="BA1257"/>
      <c r="BB1257"/>
      <c r="BC1257"/>
      <c r="BD1257"/>
      <c r="BE1257"/>
      <c r="BF1257"/>
      <c r="BG1257"/>
      <c r="BH1257"/>
      <c r="BI1257"/>
      <c r="BJ1257"/>
      <c r="BK1257"/>
      <c r="BL1257"/>
      <c r="BM1257"/>
      <c r="BN1257"/>
      <c r="BO1257"/>
      <c r="BP1257"/>
      <c r="BQ1257"/>
      <c r="BR1257"/>
      <c r="BS1257"/>
      <c r="BT1257"/>
      <c r="BU1257"/>
      <c r="BV1257"/>
      <c r="BW1257"/>
      <c r="BX1257"/>
      <c r="BY1257"/>
      <c r="BZ1257"/>
      <c r="CA1257"/>
      <c r="CB1257"/>
      <c r="CC1257"/>
      <c r="CD1257"/>
      <c r="CE1257"/>
      <c r="CF1257"/>
      <c r="CG1257"/>
      <c r="CH1257"/>
      <c r="CI1257"/>
      <c r="CJ1257"/>
      <c r="CK1257"/>
      <c r="CL1257"/>
      <c r="CN1257"/>
    </row>
    <row r="1258" spans="9:92" x14ac:dyDescent="0.35">
      <c r="I1258"/>
      <c r="J1258"/>
      <c r="R1258"/>
      <c r="S1258"/>
      <c r="T1258"/>
      <c r="U1258"/>
      <c r="V1258"/>
      <c r="W1258"/>
      <c r="X1258"/>
      <c r="Y1258"/>
      <c r="Z1258"/>
      <c r="AA1258"/>
      <c r="AB1258"/>
      <c r="AC1258"/>
      <c r="AD1258"/>
      <c r="AE1258"/>
      <c r="AF1258"/>
      <c r="AG1258"/>
      <c r="AH1258"/>
      <c r="AI1258"/>
      <c r="AJ1258"/>
      <c r="AK1258"/>
      <c r="AL1258"/>
      <c r="AM1258"/>
      <c r="AN1258"/>
      <c r="AO1258"/>
      <c r="AP1258"/>
      <c r="AQ1258"/>
      <c r="AR1258"/>
      <c r="AS1258"/>
      <c r="AT1258"/>
      <c r="AU1258"/>
      <c r="AV1258"/>
      <c r="AW1258"/>
      <c r="AX1258"/>
      <c r="AY1258"/>
      <c r="AZ1258"/>
      <c r="BA1258"/>
      <c r="BB1258"/>
      <c r="BC1258"/>
      <c r="BD1258"/>
      <c r="BE1258"/>
      <c r="BF1258"/>
      <c r="BG1258"/>
      <c r="BH1258"/>
      <c r="BI1258"/>
      <c r="BJ1258"/>
      <c r="BK1258"/>
      <c r="BL1258"/>
      <c r="BM1258"/>
      <c r="BN1258"/>
      <c r="BO1258"/>
      <c r="BP1258"/>
      <c r="BQ1258"/>
      <c r="BR1258"/>
      <c r="BS1258"/>
      <c r="BT1258"/>
      <c r="BU1258"/>
      <c r="BV1258"/>
      <c r="BW1258"/>
      <c r="BX1258"/>
      <c r="BY1258"/>
      <c r="BZ1258"/>
      <c r="CA1258"/>
      <c r="CB1258"/>
      <c r="CC1258"/>
      <c r="CD1258"/>
      <c r="CE1258"/>
      <c r="CF1258"/>
      <c r="CG1258"/>
      <c r="CH1258"/>
      <c r="CI1258"/>
      <c r="CJ1258"/>
      <c r="CK1258"/>
      <c r="CL1258"/>
      <c r="CN1258"/>
    </row>
    <row r="1259" spans="9:92" x14ac:dyDescent="0.35">
      <c r="I1259"/>
      <c r="J1259"/>
      <c r="R1259"/>
      <c r="S1259"/>
      <c r="T1259"/>
      <c r="U1259"/>
      <c r="V1259"/>
      <c r="W1259"/>
      <c r="X1259"/>
      <c r="Y1259"/>
      <c r="Z1259"/>
      <c r="AA1259"/>
      <c r="AB1259"/>
      <c r="AC1259"/>
      <c r="AD1259"/>
      <c r="AE1259"/>
      <c r="AF1259"/>
      <c r="AG1259"/>
      <c r="AH1259"/>
      <c r="AI1259"/>
      <c r="AJ1259"/>
      <c r="AK1259"/>
      <c r="AL1259"/>
      <c r="AM1259"/>
      <c r="AN1259"/>
      <c r="AO1259"/>
      <c r="AP1259"/>
      <c r="AQ1259"/>
      <c r="AR1259"/>
      <c r="AS1259"/>
      <c r="AT1259"/>
      <c r="AU1259"/>
      <c r="AV1259"/>
      <c r="AW1259"/>
      <c r="AX1259"/>
      <c r="AY1259"/>
      <c r="AZ1259"/>
      <c r="BA1259"/>
      <c r="BB1259"/>
      <c r="BC1259"/>
      <c r="BD1259"/>
      <c r="BE1259"/>
      <c r="BF1259"/>
      <c r="BG1259"/>
      <c r="BH1259"/>
      <c r="BI1259"/>
      <c r="BJ1259"/>
      <c r="BK1259"/>
      <c r="BL1259"/>
      <c r="BM1259"/>
      <c r="BN1259"/>
      <c r="BO1259"/>
      <c r="BP1259"/>
      <c r="BQ1259"/>
      <c r="BR1259"/>
      <c r="BS1259"/>
      <c r="BT1259"/>
      <c r="BU1259"/>
      <c r="BV1259"/>
      <c r="BW1259"/>
      <c r="BX1259"/>
      <c r="BY1259"/>
      <c r="BZ1259"/>
      <c r="CA1259"/>
      <c r="CB1259"/>
      <c r="CC1259"/>
      <c r="CD1259"/>
      <c r="CE1259"/>
      <c r="CF1259"/>
      <c r="CG1259"/>
      <c r="CH1259"/>
      <c r="CI1259"/>
      <c r="CJ1259"/>
      <c r="CK1259"/>
      <c r="CL1259"/>
      <c r="CN1259"/>
    </row>
    <row r="1260" spans="9:92" x14ac:dyDescent="0.35">
      <c r="I1260"/>
      <c r="J1260"/>
      <c r="R1260"/>
      <c r="S1260"/>
      <c r="T1260"/>
      <c r="U1260"/>
      <c r="V1260"/>
      <c r="W1260"/>
      <c r="X1260"/>
      <c r="Y1260"/>
      <c r="Z1260"/>
      <c r="AA1260"/>
      <c r="AB1260"/>
      <c r="AC1260"/>
      <c r="AD1260"/>
      <c r="AE1260"/>
      <c r="AF1260"/>
      <c r="AG1260"/>
      <c r="AH1260"/>
      <c r="AI1260"/>
      <c r="AJ1260"/>
      <c r="AK1260"/>
      <c r="AL1260"/>
      <c r="AM1260"/>
      <c r="AN1260"/>
      <c r="AO1260"/>
      <c r="AP1260"/>
      <c r="AQ1260"/>
      <c r="AR1260"/>
      <c r="AS1260"/>
      <c r="AT1260"/>
      <c r="AU1260"/>
      <c r="AV1260"/>
      <c r="AW1260"/>
      <c r="AX1260"/>
      <c r="AY1260"/>
      <c r="AZ1260"/>
      <c r="BA1260"/>
      <c r="BB1260"/>
      <c r="BC1260"/>
      <c r="BD1260"/>
      <c r="BE1260"/>
      <c r="BF1260"/>
      <c r="BG1260"/>
      <c r="BH1260"/>
      <c r="BI1260"/>
      <c r="BJ1260"/>
      <c r="BK1260"/>
      <c r="BL1260"/>
      <c r="BM1260"/>
      <c r="BN1260"/>
      <c r="BO1260"/>
      <c r="BP1260"/>
      <c r="BQ1260"/>
      <c r="BR1260"/>
      <c r="BS1260"/>
      <c r="BT1260"/>
      <c r="BU1260"/>
      <c r="BV1260"/>
      <c r="BW1260"/>
      <c r="BX1260"/>
      <c r="BY1260"/>
      <c r="BZ1260"/>
      <c r="CA1260"/>
      <c r="CB1260"/>
      <c r="CC1260"/>
      <c r="CD1260"/>
      <c r="CE1260"/>
      <c r="CF1260"/>
      <c r="CG1260"/>
      <c r="CH1260"/>
      <c r="CI1260"/>
      <c r="CJ1260"/>
      <c r="CK1260"/>
      <c r="CL1260"/>
      <c r="CN1260"/>
    </row>
    <row r="1261" spans="9:92" x14ac:dyDescent="0.35">
      <c r="I1261"/>
      <c r="J1261"/>
      <c r="R1261"/>
      <c r="S1261"/>
      <c r="T1261"/>
      <c r="U1261"/>
      <c r="V1261"/>
      <c r="W1261"/>
      <c r="X1261"/>
      <c r="Y1261"/>
      <c r="Z1261"/>
      <c r="AA1261"/>
      <c r="AB1261"/>
      <c r="AC1261"/>
      <c r="AD1261"/>
      <c r="AE1261"/>
      <c r="AF1261"/>
      <c r="AG1261"/>
      <c r="AH1261"/>
      <c r="AI1261"/>
      <c r="AJ1261"/>
      <c r="AK1261"/>
      <c r="AL1261"/>
      <c r="AM1261"/>
      <c r="AN1261"/>
      <c r="AO1261"/>
      <c r="AP1261"/>
      <c r="AQ1261"/>
      <c r="AR1261"/>
      <c r="AS1261"/>
      <c r="AT1261"/>
      <c r="AU1261"/>
      <c r="AV1261"/>
      <c r="AW1261"/>
      <c r="AX1261"/>
      <c r="AY1261"/>
      <c r="AZ1261"/>
      <c r="BA1261"/>
      <c r="BB1261"/>
      <c r="BC1261"/>
      <c r="BD1261"/>
      <c r="BE1261"/>
      <c r="BF1261"/>
      <c r="BG1261"/>
      <c r="BH1261"/>
      <c r="BI1261"/>
      <c r="BJ1261"/>
      <c r="BK1261"/>
      <c r="BL1261"/>
      <c r="BM1261"/>
      <c r="BN1261"/>
      <c r="BO1261"/>
      <c r="BP1261"/>
      <c r="BQ1261"/>
      <c r="BR1261"/>
      <c r="BS1261"/>
      <c r="BT1261"/>
      <c r="BU1261"/>
      <c r="BV1261"/>
      <c r="BW1261"/>
      <c r="BX1261"/>
      <c r="BY1261"/>
      <c r="BZ1261"/>
      <c r="CA1261"/>
      <c r="CB1261"/>
      <c r="CC1261"/>
      <c r="CD1261"/>
      <c r="CE1261"/>
      <c r="CF1261"/>
      <c r="CG1261"/>
      <c r="CH1261"/>
      <c r="CI1261"/>
      <c r="CJ1261"/>
      <c r="CK1261"/>
      <c r="CL1261"/>
      <c r="CN1261"/>
    </row>
    <row r="1262" spans="9:92" x14ac:dyDescent="0.35">
      <c r="I1262"/>
      <c r="J1262"/>
      <c r="R1262"/>
      <c r="S1262"/>
      <c r="T1262"/>
      <c r="U1262"/>
      <c r="V1262"/>
      <c r="W1262"/>
      <c r="X1262"/>
      <c r="Y1262"/>
      <c r="Z1262"/>
      <c r="AA1262"/>
      <c r="AB1262"/>
      <c r="AC1262"/>
      <c r="AD1262"/>
      <c r="AE1262"/>
      <c r="AF1262"/>
      <c r="AG1262"/>
      <c r="AH1262"/>
      <c r="AI1262"/>
      <c r="AJ1262"/>
      <c r="AK1262"/>
      <c r="AL1262"/>
      <c r="AM1262"/>
      <c r="AN1262"/>
      <c r="AO1262"/>
      <c r="AP1262"/>
      <c r="AQ1262"/>
      <c r="AR1262"/>
      <c r="AS1262"/>
      <c r="AT1262"/>
      <c r="AU1262"/>
      <c r="AV1262"/>
      <c r="AW1262"/>
      <c r="AX1262"/>
      <c r="AY1262"/>
      <c r="AZ1262"/>
      <c r="BA1262"/>
      <c r="BB1262"/>
      <c r="BC1262"/>
      <c r="BD1262"/>
      <c r="BE1262"/>
      <c r="BF1262"/>
      <c r="BG1262"/>
      <c r="BH1262"/>
      <c r="BI1262"/>
      <c r="BJ1262"/>
      <c r="BK1262"/>
      <c r="BL1262"/>
      <c r="BM1262"/>
      <c r="BN1262"/>
      <c r="BO1262"/>
      <c r="BP1262"/>
      <c r="BQ1262"/>
      <c r="BR1262"/>
      <c r="BS1262"/>
      <c r="BT1262"/>
      <c r="BU1262"/>
      <c r="BV1262"/>
      <c r="BW1262"/>
      <c r="BX1262"/>
      <c r="BY1262"/>
      <c r="BZ1262"/>
      <c r="CA1262"/>
      <c r="CB1262"/>
      <c r="CC1262"/>
      <c r="CD1262"/>
      <c r="CE1262"/>
      <c r="CF1262"/>
      <c r="CG1262"/>
      <c r="CH1262"/>
      <c r="CI1262"/>
      <c r="CJ1262"/>
      <c r="CK1262"/>
      <c r="CL1262"/>
      <c r="CN1262"/>
    </row>
    <row r="1263" spans="9:92" x14ac:dyDescent="0.35">
      <c r="I1263"/>
      <c r="J1263"/>
      <c r="R1263"/>
      <c r="S1263"/>
      <c r="T1263"/>
      <c r="U1263"/>
      <c r="V1263"/>
      <c r="W1263"/>
      <c r="X1263"/>
      <c r="Y1263"/>
      <c r="Z1263"/>
      <c r="AA1263"/>
      <c r="AB1263"/>
      <c r="AC1263"/>
      <c r="AD1263"/>
      <c r="AE1263"/>
      <c r="AF1263"/>
      <c r="AG1263"/>
      <c r="AH1263"/>
      <c r="AI1263"/>
      <c r="AJ1263"/>
      <c r="AK1263"/>
      <c r="AL1263"/>
      <c r="AM1263"/>
      <c r="AN1263"/>
      <c r="AO1263"/>
      <c r="AP1263"/>
      <c r="AQ1263"/>
      <c r="AR1263"/>
      <c r="AS1263"/>
      <c r="AT1263"/>
      <c r="AU1263"/>
      <c r="AV1263"/>
      <c r="AW1263"/>
      <c r="AX1263"/>
      <c r="AY1263"/>
      <c r="AZ1263"/>
      <c r="BA1263"/>
      <c r="BB1263"/>
      <c r="BC1263"/>
      <c r="BD1263"/>
      <c r="BE1263"/>
      <c r="BF1263"/>
      <c r="BG1263"/>
      <c r="BH1263"/>
      <c r="BI1263"/>
      <c r="BJ1263"/>
      <c r="BK1263"/>
      <c r="BL1263"/>
      <c r="BM1263"/>
      <c r="BN1263"/>
      <c r="BO1263"/>
      <c r="BP1263"/>
      <c r="BQ1263"/>
      <c r="BR1263"/>
      <c r="BS1263"/>
      <c r="BT1263"/>
      <c r="BU1263"/>
      <c r="BV1263"/>
      <c r="BW1263"/>
      <c r="BX1263"/>
      <c r="BY1263"/>
      <c r="BZ1263"/>
      <c r="CA1263"/>
      <c r="CB1263"/>
      <c r="CC1263"/>
      <c r="CD1263"/>
      <c r="CE1263"/>
      <c r="CF1263"/>
      <c r="CG1263"/>
      <c r="CH1263"/>
      <c r="CI1263"/>
      <c r="CJ1263"/>
      <c r="CK1263"/>
      <c r="CL1263"/>
      <c r="CN1263"/>
    </row>
    <row r="1264" spans="9:92" x14ac:dyDescent="0.35">
      <c r="I1264"/>
      <c r="J1264"/>
      <c r="R1264"/>
      <c r="S1264"/>
      <c r="T1264"/>
      <c r="U1264"/>
      <c r="V1264"/>
      <c r="W1264"/>
      <c r="X1264"/>
      <c r="Y1264"/>
      <c r="Z1264"/>
      <c r="AA1264"/>
      <c r="AB1264"/>
      <c r="AC1264"/>
      <c r="AD1264"/>
      <c r="AE1264"/>
      <c r="AF1264"/>
      <c r="AG1264"/>
      <c r="AH1264"/>
      <c r="AI1264"/>
      <c r="AJ1264"/>
      <c r="AK1264"/>
      <c r="AL1264"/>
      <c r="AM1264"/>
      <c r="AN1264"/>
      <c r="AO1264"/>
      <c r="AP1264"/>
      <c r="AQ1264"/>
      <c r="AR1264"/>
      <c r="AS1264"/>
      <c r="AT1264"/>
      <c r="AU1264"/>
      <c r="AV1264"/>
      <c r="AW1264"/>
      <c r="AX1264"/>
      <c r="AY1264"/>
      <c r="AZ1264"/>
      <c r="BA1264"/>
      <c r="BB1264"/>
      <c r="BC1264"/>
      <c r="BD1264"/>
      <c r="BE1264"/>
      <c r="BF1264"/>
      <c r="BG1264"/>
      <c r="BH1264"/>
      <c r="BI1264"/>
      <c r="BJ1264"/>
      <c r="BK1264"/>
      <c r="BL1264"/>
      <c r="BM1264"/>
      <c r="BN1264"/>
      <c r="BO1264"/>
      <c r="BP1264"/>
      <c r="BQ1264"/>
      <c r="BR1264"/>
      <c r="BS1264"/>
      <c r="BT1264"/>
      <c r="BU1264"/>
      <c r="BV1264"/>
      <c r="BW1264"/>
      <c r="BX1264"/>
      <c r="BY1264"/>
      <c r="BZ1264"/>
      <c r="CA1264"/>
      <c r="CB1264"/>
      <c r="CC1264"/>
      <c r="CD1264"/>
      <c r="CE1264"/>
      <c r="CF1264"/>
      <c r="CG1264"/>
      <c r="CH1264"/>
      <c r="CI1264"/>
      <c r="CJ1264"/>
      <c r="CK1264"/>
      <c r="CL1264"/>
      <c r="CN1264"/>
    </row>
    <row r="1265" spans="9:92" x14ac:dyDescent="0.35">
      <c r="I1265"/>
      <c r="J1265"/>
      <c r="R1265"/>
      <c r="S1265"/>
      <c r="T1265"/>
      <c r="U1265"/>
      <c r="V1265"/>
      <c r="W1265"/>
      <c r="X1265"/>
      <c r="Y1265"/>
      <c r="Z1265"/>
      <c r="AA1265"/>
      <c r="AB1265"/>
      <c r="AC1265"/>
      <c r="AD1265"/>
      <c r="AE1265"/>
      <c r="AF1265"/>
      <c r="AG1265"/>
      <c r="AH1265"/>
      <c r="AI1265"/>
      <c r="AJ1265"/>
      <c r="AK1265"/>
      <c r="AL1265"/>
      <c r="AM1265"/>
      <c r="AN1265"/>
      <c r="AO1265"/>
      <c r="AP1265"/>
      <c r="AQ1265"/>
      <c r="AR1265"/>
      <c r="AS1265"/>
      <c r="AT1265"/>
      <c r="AU1265"/>
      <c r="AV1265"/>
      <c r="AW1265"/>
      <c r="AX1265"/>
      <c r="AY1265"/>
      <c r="AZ1265"/>
      <c r="BA1265"/>
      <c r="BB1265"/>
      <c r="BC1265"/>
      <c r="BD1265"/>
      <c r="BE1265"/>
      <c r="BF1265"/>
      <c r="BG1265"/>
      <c r="BH1265"/>
      <c r="BI1265"/>
      <c r="BJ1265"/>
      <c r="BK1265"/>
      <c r="BL1265"/>
      <c r="BM1265"/>
      <c r="BN1265"/>
      <c r="BO1265"/>
      <c r="BP1265"/>
      <c r="BQ1265"/>
      <c r="BR1265"/>
      <c r="BS1265"/>
      <c r="BT1265"/>
      <c r="BU1265"/>
      <c r="BV1265"/>
      <c r="BW1265"/>
      <c r="BX1265"/>
      <c r="BY1265"/>
      <c r="BZ1265"/>
      <c r="CA1265"/>
      <c r="CB1265"/>
      <c r="CC1265"/>
      <c r="CD1265"/>
      <c r="CE1265"/>
      <c r="CF1265"/>
      <c r="CG1265"/>
      <c r="CH1265"/>
      <c r="CI1265"/>
      <c r="CJ1265"/>
      <c r="CK1265"/>
      <c r="CL1265"/>
      <c r="CN1265"/>
    </row>
    <row r="1266" spans="9:92" x14ac:dyDescent="0.35">
      <c r="I1266"/>
      <c r="J1266"/>
      <c r="R1266"/>
      <c r="S1266"/>
      <c r="T1266"/>
      <c r="U1266"/>
      <c r="V1266"/>
      <c r="W1266"/>
      <c r="X1266"/>
      <c r="Y1266"/>
      <c r="Z1266"/>
      <c r="AA1266"/>
      <c r="AB1266"/>
      <c r="AC1266"/>
      <c r="AD1266"/>
      <c r="AE1266"/>
      <c r="AF1266"/>
      <c r="AG1266"/>
      <c r="AH1266"/>
      <c r="AI1266"/>
      <c r="AJ1266"/>
      <c r="AK1266"/>
      <c r="AL1266"/>
      <c r="AM1266"/>
      <c r="AN1266"/>
      <c r="AO1266"/>
      <c r="AP1266"/>
      <c r="AQ1266"/>
      <c r="AR1266"/>
      <c r="AS1266"/>
      <c r="AT1266"/>
      <c r="AU1266"/>
      <c r="AV1266"/>
      <c r="AW1266"/>
      <c r="AX1266"/>
      <c r="AY1266"/>
      <c r="AZ1266"/>
      <c r="BA1266"/>
      <c r="BB1266"/>
      <c r="BC1266"/>
      <c r="BD1266"/>
      <c r="BE1266"/>
      <c r="BF1266"/>
      <c r="BG1266"/>
      <c r="BH1266"/>
      <c r="BI1266"/>
      <c r="BJ1266"/>
      <c r="BK1266"/>
      <c r="BL1266"/>
      <c r="BM1266"/>
      <c r="BN1266"/>
      <c r="BO1266"/>
      <c r="BP1266"/>
      <c r="BQ1266"/>
      <c r="BR1266"/>
      <c r="BS1266"/>
      <c r="BT1266"/>
      <c r="BU1266"/>
      <c r="BV1266"/>
      <c r="BW1266"/>
      <c r="BX1266"/>
      <c r="BY1266"/>
      <c r="BZ1266"/>
      <c r="CA1266"/>
      <c r="CB1266"/>
      <c r="CC1266"/>
      <c r="CD1266"/>
      <c r="CE1266"/>
      <c r="CF1266"/>
      <c r="CG1266"/>
      <c r="CH1266"/>
      <c r="CI1266"/>
      <c r="CJ1266"/>
      <c r="CK1266"/>
      <c r="CL1266"/>
      <c r="CN1266"/>
    </row>
    <row r="1267" spans="9:92" x14ac:dyDescent="0.35">
      <c r="I1267"/>
      <c r="J1267"/>
      <c r="R1267"/>
      <c r="S1267"/>
      <c r="T1267"/>
      <c r="U1267"/>
      <c r="V1267"/>
      <c r="W1267"/>
      <c r="X1267"/>
      <c r="Y1267"/>
      <c r="Z1267"/>
      <c r="AA1267"/>
      <c r="AB1267"/>
      <c r="AC1267"/>
      <c r="AD1267"/>
      <c r="AE1267"/>
      <c r="AF1267"/>
      <c r="AG1267"/>
      <c r="AH1267"/>
      <c r="AI1267"/>
      <c r="AJ1267"/>
      <c r="AK1267"/>
      <c r="AL1267"/>
      <c r="AM1267"/>
      <c r="AN1267"/>
      <c r="AO1267"/>
      <c r="AP1267"/>
      <c r="AQ1267"/>
      <c r="AR1267"/>
      <c r="AS1267"/>
      <c r="AT1267"/>
      <c r="AU1267"/>
      <c r="AV1267"/>
      <c r="AW1267"/>
      <c r="AX1267"/>
      <c r="AY1267"/>
      <c r="AZ1267"/>
      <c r="BA1267"/>
      <c r="BB1267"/>
      <c r="BC1267"/>
      <c r="BD1267"/>
      <c r="BE1267"/>
      <c r="BF1267"/>
      <c r="BG1267"/>
      <c r="BH1267"/>
      <c r="BI1267"/>
      <c r="BJ1267"/>
      <c r="BK1267"/>
      <c r="BL1267"/>
      <c r="BM1267"/>
      <c r="BN1267"/>
      <c r="BO1267"/>
      <c r="BP1267"/>
      <c r="BQ1267"/>
      <c r="BR1267"/>
      <c r="BS1267"/>
      <c r="BT1267"/>
      <c r="BU1267"/>
      <c r="BV1267"/>
      <c r="BW1267"/>
      <c r="BX1267"/>
      <c r="BY1267"/>
      <c r="BZ1267"/>
      <c r="CA1267"/>
      <c r="CB1267"/>
      <c r="CC1267"/>
      <c r="CD1267"/>
      <c r="CE1267"/>
      <c r="CF1267"/>
      <c r="CG1267"/>
      <c r="CH1267"/>
      <c r="CI1267"/>
      <c r="CJ1267"/>
      <c r="CK1267"/>
      <c r="CL1267"/>
      <c r="CN1267"/>
    </row>
    <row r="1268" spans="9:92" x14ac:dyDescent="0.35">
      <c r="I1268"/>
      <c r="J1268"/>
      <c r="R1268"/>
      <c r="S1268"/>
      <c r="T1268"/>
      <c r="U1268"/>
      <c r="V1268"/>
      <c r="W1268"/>
      <c r="X1268"/>
      <c r="Y1268"/>
      <c r="Z1268"/>
      <c r="AA1268"/>
      <c r="AB1268"/>
      <c r="AC1268"/>
      <c r="AD1268"/>
      <c r="AE1268"/>
      <c r="AF1268"/>
      <c r="AG1268"/>
      <c r="AH1268"/>
      <c r="AI1268"/>
      <c r="AJ1268"/>
      <c r="AK1268"/>
      <c r="AL1268"/>
      <c r="AM1268"/>
      <c r="AN1268"/>
      <c r="AO1268"/>
      <c r="AP1268"/>
      <c r="AQ1268"/>
      <c r="AR1268"/>
      <c r="AS1268"/>
      <c r="AT1268"/>
      <c r="AU1268"/>
      <c r="AV1268"/>
      <c r="AW1268"/>
      <c r="AX1268"/>
      <c r="AY1268"/>
      <c r="AZ1268"/>
      <c r="BA1268"/>
      <c r="BB1268"/>
      <c r="BC1268"/>
      <c r="BD1268"/>
      <c r="BE1268"/>
      <c r="BF1268"/>
      <c r="BG1268"/>
      <c r="BH1268"/>
      <c r="BI1268"/>
      <c r="BJ1268"/>
      <c r="BK1268"/>
      <c r="BL1268"/>
      <c r="BM1268"/>
      <c r="BN1268"/>
      <c r="BO1268"/>
      <c r="BP1268"/>
      <c r="BQ1268"/>
      <c r="BR1268"/>
      <c r="BS1268"/>
      <c r="BT1268"/>
      <c r="BU1268"/>
      <c r="BV1268"/>
      <c r="BW1268"/>
      <c r="BX1268"/>
      <c r="BY1268"/>
      <c r="BZ1268"/>
      <c r="CA1268"/>
      <c r="CB1268"/>
      <c r="CC1268"/>
      <c r="CD1268"/>
      <c r="CE1268"/>
      <c r="CF1268"/>
      <c r="CG1268"/>
      <c r="CH1268"/>
      <c r="CI1268"/>
      <c r="CJ1268"/>
      <c r="CK1268"/>
      <c r="CL1268"/>
      <c r="CN1268"/>
    </row>
    <row r="1269" spans="9:92" x14ac:dyDescent="0.35">
      <c r="I1269"/>
      <c r="J1269"/>
      <c r="R1269"/>
      <c r="S1269"/>
      <c r="T1269"/>
      <c r="U1269"/>
      <c r="V1269"/>
      <c r="W1269"/>
      <c r="X1269"/>
      <c r="Y1269"/>
      <c r="Z1269"/>
      <c r="AA1269"/>
      <c r="AB1269"/>
      <c r="AC1269"/>
      <c r="AD1269"/>
      <c r="AE1269"/>
      <c r="AF1269"/>
      <c r="AG1269"/>
      <c r="AH1269"/>
      <c r="AI1269"/>
      <c r="AJ1269"/>
      <c r="AK1269"/>
      <c r="AL1269"/>
      <c r="AM1269"/>
      <c r="AN1269"/>
      <c r="AO1269"/>
      <c r="AP1269"/>
      <c r="AQ1269"/>
      <c r="AR1269"/>
      <c r="AS1269"/>
      <c r="AT1269"/>
      <c r="AU1269"/>
      <c r="AV1269"/>
      <c r="AW1269"/>
      <c r="AX1269"/>
      <c r="AY1269"/>
      <c r="AZ1269"/>
      <c r="BA1269"/>
      <c r="BB1269"/>
      <c r="BC1269"/>
      <c r="BD1269"/>
      <c r="BE1269"/>
      <c r="BF1269"/>
      <c r="BG1269"/>
      <c r="BH1269"/>
      <c r="BI1269"/>
      <c r="BJ1269"/>
      <c r="BK1269"/>
      <c r="BL1269"/>
      <c r="BM1269"/>
      <c r="BN1269"/>
      <c r="BO1269"/>
      <c r="BP1269"/>
      <c r="BQ1269"/>
      <c r="BR1269"/>
      <c r="BS1269"/>
      <c r="BT1269"/>
      <c r="BU1269"/>
      <c r="BV1269"/>
      <c r="BW1269"/>
      <c r="BX1269"/>
      <c r="BY1269"/>
      <c r="BZ1269"/>
      <c r="CA1269"/>
      <c r="CB1269"/>
      <c r="CC1269"/>
      <c r="CD1269"/>
      <c r="CE1269"/>
      <c r="CF1269"/>
      <c r="CG1269"/>
      <c r="CH1269"/>
      <c r="CI1269"/>
      <c r="CJ1269"/>
      <c r="CK1269"/>
      <c r="CL1269"/>
      <c r="CN1269"/>
    </row>
    <row r="1270" spans="9:92" x14ac:dyDescent="0.35">
      <c r="I1270"/>
      <c r="J1270"/>
      <c r="R1270"/>
      <c r="S1270"/>
      <c r="T1270"/>
      <c r="U1270"/>
      <c r="V1270"/>
      <c r="W1270"/>
      <c r="X1270"/>
      <c r="Y1270"/>
      <c r="Z1270"/>
      <c r="AA1270"/>
      <c r="AB1270"/>
      <c r="AC1270"/>
      <c r="AD1270"/>
      <c r="AE1270"/>
      <c r="AF1270"/>
      <c r="AG1270"/>
      <c r="AH1270"/>
      <c r="AI1270"/>
      <c r="AJ1270"/>
      <c r="AK1270"/>
      <c r="AL1270"/>
      <c r="AM1270"/>
      <c r="AN1270"/>
      <c r="AO1270"/>
      <c r="AP1270"/>
      <c r="AQ1270"/>
      <c r="AR1270"/>
      <c r="AS1270"/>
      <c r="AT1270"/>
      <c r="AU1270"/>
      <c r="AV1270"/>
      <c r="AW1270"/>
      <c r="AX1270"/>
      <c r="AY1270"/>
      <c r="AZ1270"/>
      <c r="BA1270"/>
      <c r="BB1270"/>
      <c r="BC1270"/>
      <c r="BD1270"/>
      <c r="BE1270"/>
      <c r="BF1270"/>
      <c r="BG1270"/>
      <c r="BH1270"/>
      <c r="BI1270"/>
      <c r="BJ1270"/>
      <c r="BK1270"/>
      <c r="BL1270"/>
      <c r="BM1270"/>
      <c r="BN1270"/>
      <c r="BO1270"/>
      <c r="BP1270"/>
      <c r="BQ1270"/>
      <c r="BR1270"/>
      <c r="BS1270"/>
      <c r="BT1270"/>
      <c r="BU1270"/>
      <c r="BV1270"/>
      <c r="BW1270"/>
      <c r="BX1270"/>
      <c r="BY1270"/>
      <c r="BZ1270"/>
      <c r="CA1270"/>
      <c r="CB1270"/>
      <c r="CC1270"/>
      <c r="CD1270"/>
      <c r="CE1270"/>
      <c r="CF1270"/>
      <c r="CG1270"/>
      <c r="CH1270"/>
      <c r="CI1270"/>
      <c r="CJ1270"/>
      <c r="CK1270"/>
      <c r="CL1270"/>
      <c r="CN1270"/>
    </row>
    <row r="1271" spans="9:92" x14ac:dyDescent="0.35">
      <c r="I1271"/>
      <c r="J1271"/>
      <c r="R1271"/>
      <c r="S1271"/>
      <c r="T1271"/>
      <c r="U1271"/>
      <c r="V1271"/>
      <c r="W1271"/>
      <c r="X1271"/>
      <c r="Y1271"/>
      <c r="Z1271"/>
      <c r="AA1271"/>
      <c r="AB1271"/>
      <c r="AC1271"/>
      <c r="AD1271"/>
      <c r="AE1271"/>
      <c r="AF1271"/>
      <c r="AG1271"/>
      <c r="AH1271"/>
      <c r="AI1271"/>
      <c r="AJ1271"/>
      <c r="AK1271"/>
      <c r="AL1271"/>
      <c r="AM1271"/>
      <c r="AN1271"/>
      <c r="AO1271"/>
      <c r="AP1271"/>
      <c r="AQ1271"/>
      <c r="AR1271"/>
      <c r="AS1271"/>
      <c r="AT1271"/>
      <c r="AU1271"/>
      <c r="AV1271"/>
      <c r="AW1271"/>
      <c r="AX1271"/>
      <c r="AY1271"/>
      <c r="AZ1271"/>
      <c r="BA1271"/>
      <c r="BB1271"/>
      <c r="BC1271"/>
      <c r="BD1271"/>
      <c r="BE1271"/>
      <c r="BF1271"/>
      <c r="BG1271"/>
      <c r="BH1271"/>
      <c r="BI1271"/>
      <c r="BJ1271"/>
      <c r="BK1271"/>
      <c r="BL1271"/>
      <c r="BM1271"/>
      <c r="BN1271"/>
      <c r="BO1271"/>
      <c r="BP1271"/>
      <c r="BQ1271"/>
      <c r="BR1271"/>
      <c r="BS1271"/>
      <c r="BT1271"/>
      <c r="BU1271"/>
      <c r="BV1271"/>
      <c r="BW1271"/>
      <c r="BX1271"/>
      <c r="BY1271"/>
      <c r="BZ1271"/>
      <c r="CA1271"/>
      <c r="CB1271"/>
      <c r="CC1271"/>
      <c r="CD1271"/>
      <c r="CE1271"/>
      <c r="CF1271"/>
      <c r="CG1271"/>
      <c r="CH1271"/>
      <c r="CI1271"/>
      <c r="CJ1271"/>
      <c r="CK1271"/>
      <c r="CL1271"/>
      <c r="CN1271"/>
    </row>
    <row r="1272" spans="9:92" x14ac:dyDescent="0.35">
      <c r="I1272"/>
      <c r="J1272"/>
      <c r="R1272"/>
      <c r="S1272"/>
      <c r="T1272"/>
      <c r="U1272"/>
      <c r="V1272"/>
      <c r="W1272"/>
      <c r="X1272"/>
      <c r="Y1272"/>
      <c r="Z1272"/>
      <c r="AA1272"/>
      <c r="AB1272"/>
      <c r="AC1272"/>
      <c r="AD1272"/>
      <c r="AE1272"/>
      <c r="AF1272"/>
      <c r="AG1272"/>
      <c r="AH1272"/>
      <c r="AI1272"/>
      <c r="AJ1272"/>
      <c r="AK1272"/>
      <c r="AL1272"/>
      <c r="AM1272"/>
      <c r="AN1272"/>
      <c r="AO1272"/>
      <c r="AP1272"/>
      <c r="AQ1272"/>
      <c r="AR1272"/>
      <c r="AS1272"/>
      <c r="AT1272"/>
      <c r="AU1272"/>
      <c r="AV1272"/>
      <c r="AW1272"/>
      <c r="AX1272"/>
      <c r="AY1272"/>
      <c r="AZ1272"/>
      <c r="BA1272"/>
      <c r="BB1272"/>
      <c r="BC1272"/>
      <c r="BD1272"/>
      <c r="BE1272"/>
      <c r="BF1272"/>
      <c r="BG1272"/>
      <c r="BH1272"/>
      <c r="BI1272"/>
      <c r="BJ1272"/>
      <c r="BK1272"/>
      <c r="BL1272"/>
      <c r="BM1272"/>
      <c r="BN1272"/>
      <c r="BO1272"/>
      <c r="BP1272"/>
      <c r="BQ1272"/>
      <c r="BR1272"/>
      <c r="BS1272"/>
      <c r="BT1272"/>
      <c r="BU1272"/>
      <c r="BV1272"/>
      <c r="BW1272"/>
      <c r="BX1272"/>
      <c r="BY1272"/>
      <c r="BZ1272"/>
      <c r="CA1272"/>
      <c r="CB1272"/>
      <c r="CC1272"/>
      <c r="CD1272"/>
      <c r="CE1272"/>
      <c r="CF1272"/>
      <c r="CG1272"/>
      <c r="CH1272"/>
      <c r="CI1272"/>
      <c r="CJ1272"/>
      <c r="CK1272"/>
      <c r="CL1272"/>
      <c r="CN1272"/>
    </row>
    <row r="1273" spans="9:92" x14ac:dyDescent="0.35">
      <c r="I1273"/>
      <c r="J1273"/>
      <c r="R1273"/>
      <c r="S1273"/>
      <c r="T1273"/>
      <c r="U1273"/>
      <c r="V1273"/>
      <c r="W1273"/>
      <c r="X1273"/>
      <c r="Y1273"/>
      <c r="Z1273"/>
      <c r="AA1273"/>
      <c r="AB1273"/>
      <c r="AC1273"/>
      <c r="AD1273"/>
      <c r="AE1273"/>
      <c r="AF1273"/>
      <c r="AG1273"/>
      <c r="AH1273"/>
      <c r="AI1273"/>
      <c r="AJ1273"/>
      <c r="AK1273"/>
      <c r="AL1273"/>
      <c r="AM1273"/>
      <c r="AN1273"/>
      <c r="AO1273"/>
      <c r="AP1273"/>
      <c r="AQ1273"/>
      <c r="AR1273"/>
      <c r="AS1273"/>
      <c r="AT1273"/>
      <c r="AU1273"/>
      <c r="AV1273"/>
      <c r="AW1273"/>
      <c r="AX1273"/>
      <c r="AY1273"/>
      <c r="AZ1273"/>
      <c r="BA1273"/>
      <c r="BB1273"/>
      <c r="BC1273"/>
      <c r="BD1273"/>
      <c r="BE1273"/>
      <c r="BF1273"/>
      <c r="BG1273"/>
      <c r="BH1273"/>
      <c r="BI1273"/>
      <c r="BJ1273"/>
      <c r="BK1273"/>
      <c r="BL1273"/>
      <c r="BM1273"/>
      <c r="BN1273"/>
      <c r="BO1273"/>
      <c r="BP1273"/>
      <c r="BQ1273"/>
      <c r="BR1273"/>
      <c r="BS1273"/>
      <c r="BT1273"/>
      <c r="BU1273"/>
      <c r="BV1273"/>
      <c r="BW1273"/>
      <c r="BX1273"/>
      <c r="BY1273"/>
      <c r="BZ1273"/>
      <c r="CA1273"/>
      <c r="CB1273"/>
      <c r="CC1273"/>
      <c r="CD1273"/>
      <c r="CE1273"/>
      <c r="CF1273"/>
      <c r="CG1273"/>
      <c r="CH1273"/>
      <c r="CI1273"/>
      <c r="CJ1273"/>
      <c r="CK1273"/>
      <c r="CL1273"/>
      <c r="CN1273"/>
    </row>
    <row r="1274" spans="9:92" x14ac:dyDescent="0.35">
      <c r="I1274"/>
      <c r="J1274"/>
      <c r="R1274"/>
      <c r="S1274"/>
      <c r="T1274"/>
      <c r="U1274"/>
      <c r="V1274"/>
      <c r="W1274"/>
      <c r="X1274"/>
      <c r="Y1274"/>
      <c r="Z1274"/>
      <c r="AA1274"/>
      <c r="AB1274"/>
      <c r="AC1274"/>
      <c r="AD1274"/>
      <c r="AE1274"/>
      <c r="AF1274"/>
      <c r="AG1274"/>
      <c r="AH1274"/>
      <c r="AI1274"/>
      <c r="AJ1274"/>
      <c r="AK1274"/>
      <c r="AL1274"/>
      <c r="AM1274"/>
      <c r="AN1274"/>
      <c r="AO1274"/>
      <c r="AP1274"/>
      <c r="AQ1274"/>
      <c r="AR1274"/>
      <c r="AS1274"/>
      <c r="AT1274"/>
      <c r="AU1274"/>
      <c r="AV1274"/>
      <c r="AW1274"/>
      <c r="AX1274"/>
      <c r="AY1274"/>
      <c r="AZ1274"/>
      <c r="BA1274"/>
      <c r="BB1274"/>
      <c r="BC1274"/>
      <c r="BD1274"/>
      <c r="BE1274"/>
      <c r="BF1274"/>
      <c r="BG1274"/>
      <c r="BH1274"/>
      <c r="BI1274"/>
      <c r="BJ1274"/>
      <c r="BK1274"/>
      <c r="BL1274"/>
      <c r="BM1274"/>
      <c r="BN1274"/>
      <c r="BO1274"/>
      <c r="BP1274"/>
      <c r="BQ1274"/>
      <c r="BR1274"/>
      <c r="BS1274"/>
      <c r="BT1274"/>
      <c r="BU1274"/>
      <c r="BV1274"/>
      <c r="BW1274"/>
      <c r="BX1274"/>
      <c r="BY1274"/>
      <c r="BZ1274"/>
      <c r="CA1274"/>
      <c r="CB1274"/>
      <c r="CC1274"/>
      <c r="CD1274"/>
      <c r="CE1274"/>
      <c r="CF1274"/>
      <c r="CG1274"/>
      <c r="CH1274"/>
      <c r="CI1274"/>
      <c r="CJ1274"/>
      <c r="CK1274"/>
      <c r="CL1274"/>
      <c r="CN1274"/>
    </row>
    <row r="1275" spans="9:92" x14ac:dyDescent="0.35">
      <c r="I1275"/>
      <c r="J1275"/>
      <c r="R1275"/>
      <c r="S1275"/>
      <c r="T1275"/>
      <c r="U1275"/>
      <c r="V1275"/>
      <c r="W1275"/>
      <c r="X1275"/>
      <c r="Y1275"/>
      <c r="Z1275"/>
      <c r="AA1275"/>
      <c r="AB1275"/>
      <c r="AC1275"/>
      <c r="AD1275"/>
      <c r="AE1275"/>
      <c r="AF1275"/>
      <c r="AG1275"/>
      <c r="AH1275"/>
      <c r="AI1275"/>
      <c r="AJ1275"/>
      <c r="AK1275"/>
      <c r="AL1275"/>
      <c r="AM1275"/>
      <c r="AN1275"/>
      <c r="AO1275"/>
      <c r="AP1275"/>
      <c r="AQ1275"/>
      <c r="AR1275"/>
      <c r="AS1275"/>
      <c r="AT1275"/>
      <c r="AU1275"/>
      <c r="AV1275"/>
      <c r="AW1275"/>
      <c r="AX1275"/>
      <c r="AY1275"/>
      <c r="AZ1275"/>
      <c r="BA1275"/>
      <c r="BB1275"/>
      <c r="BC1275"/>
      <c r="BD1275"/>
      <c r="BE1275"/>
      <c r="BF1275"/>
      <c r="BG1275"/>
      <c r="BH1275"/>
      <c r="BI1275"/>
      <c r="BJ1275"/>
      <c r="BK1275"/>
      <c r="BL1275"/>
      <c r="BM1275"/>
      <c r="BN1275"/>
      <c r="BO1275"/>
      <c r="BP1275"/>
      <c r="BQ1275"/>
      <c r="BR1275"/>
      <c r="BS1275"/>
      <c r="BT1275"/>
      <c r="BU1275"/>
      <c r="BV1275"/>
      <c r="BW1275"/>
      <c r="BX1275"/>
      <c r="BY1275"/>
      <c r="BZ1275"/>
      <c r="CA1275"/>
      <c r="CB1275"/>
      <c r="CC1275"/>
      <c r="CD1275"/>
      <c r="CE1275"/>
      <c r="CF1275"/>
      <c r="CG1275"/>
      <c r="CH1275"/>
      <c r="CI1275"/>
      <c r="CJ1275"/>
      <c r="CK1275"/>
      <c r="CL1275"/>
      <c r="CN1275"/>
    </row>
    <row r="1276" spans="9:92" x14ac:dyDescent="0.35">
      <c r="I1276"/>
      <c r="J1276"/>
      <c r="R1276"/>
      <c r="S1276"/>
      <c r="T1276"/>
      <c r="U1276"/>
      <c r="V1276"/>
      <c r="W1276"/>
      <c r="X1276"/>
      <c r="Y1276"/>
      <c r="Z1276"/>
      <c r="AA1276"/>
      <c r="AB1276"/>
      <c r="AC1276"/>
      <c r="AD1276"/>
      <c r="AE1276"/>
      <c r="AF1276"/>
      <c r="AG1276"/>
      <c r="AH1276"/>
      <c r="AI1276"/>
      <c r="AJ1276"/>
      <c r="AK1276"/>
      <c r="AL1276"/>
      <c r="AM1276"/>
      <c r="AN1276"/>
      <c r="AO1276"/>
      <c r="AP1276"/>
      <c r="AQ1276"/>
      <c r="AR1276"/>
      <c r="AS1276"/>
      <c r="AT1276"/>
      <c r="AU1276"/>
      <c r="AV1276"/>
      <c r="AW1276"/>
      <c r="AX1276"/>
      <c r="AY1276"/>
      <c r="AZ1276"/>
      <c r="BA1276"/>
      <c r="BB1276"/>
      <c r="BC1276"/>
      <c r="BD1276"/>
      <c r="BE1276"/>
      <c r="BF1276"/>
      <c r="BG1276"/>
      <c r="BH1276"/>
      <c r="BI1276"/>
      <c r="BJ1276"/>
      <c r="BK1276"/>
      <c r="BL1276"/>
      <c r="BM1276"/>
      <c r="BN1276"/>
      <c r="BO1276"/>
      <c r="BP1276"/>
      <c r="BQ1276"/>
      <c r="BR1276"/>
      <c r="BS1276"/>
      <c r="BT1276"/>
      <c r="BU1276"/>
      <c r="BV1276"/>
      <c r="BW1276"/>
      <c r="BX1276"/>
      <c r="BY1276"/>
      <c r="BZ1276"/>
      <c r="CA1276"/>
      <c r="CB1276"/>
      <c r="CC1276"/>
      <c r="CD1276"/>
      <c r="CE1276"/>
      <c r="CF1276"/>
      <c r="CG1276"/>
      <c r="CH1276"/>
      <c r="CI1276"/>
      <c r="CJ1276"/>
      <c r="CK1276"/>
      <c r="CL1276"/>
      <c r="CN1276"/>
    </row>
    <row r="1277" spans="9:92" x14ac:dyDescent="0.35">
      <c r="I1277"/>
      <c r="J1277"/>
      <c r="R1277"/>
      <c r="S1277"/>
      <c r="T1277"/>
      <c r="U1277"/>
      <c r="V1277"/>
      <c r="W1277"/>
      <c r="X1277"/>
      <c r="Y1277"/>
      <c r="Z1277"/>
      <c r="AA1277"/>
      <c r="AB1277"/>
      <c r="AC1277"/>
      <c r="AD1277"/>
      <c r="AE1277"/>
      <c r="AF1277"/>
      <c r="AG1277"/>
      <c r="AH1277"/>
      <c r="AI1277"/>
      <c r="AJ1277"/>
      <c r="AK1277"/>
      <c r="AL1277"/>
      <c r="AM1277"/>
      <c r="AN1277"/>
      <c r="AO1277"/>
      <c r="AP1277"/>
      <c r="AQ1277"/>
      <c r="AR1277"/>
      <c r="AS1277"/>
      <c r="AT1277"/>
      <c r="AU1277"/>
      <c r="AV1277"/>
      <c r="AW1277"/>
      <c r="AX1277"/>
      <c r="AY1277"/>
      <c r="AZ1277"/>
      <c r="BA1277"/>
      <c r="BB1277"/>
      <c r="BC1277"/>
      <c r="BD1277"/>
      <c r="BE1277"/>
      <c r="BF1277"/>
      <c r="BG1277"/>
      <c r="BH1277"/>
      <c r="BI1277"/>
      <c r="BJ1277"/>
      <c r="BK1277"/>
      <c r="BL1277"/>
      <c r="BM1277"/>
      <c r="BN1277"/>
      <c r="BO1277"/>
      <c r="BP1277"/>
      <c r="BQ1277"/>
      <c r="BR1277"/>
      <c r="BS1277"/>
      <c r="BT1277"/>
      <c r="BU1277"/>
      <c r="BV1277"/>
      <c r="BW1277"/>
      <c r="BX1277"/>
      <c r="BY1277"/>
      <c r="BZ1277"/>
      <c r="CA1277"/>
      <c r="CB1277"/>
      <c r="CC1277"/>
      <c r="CD1277"/>
      <c r="CE1277"/>
      <c r="CF1277"/>
      <c r="CG1277"/>
      <c r="CH1277"/>
      <c r="CI1277"/>
      <c r="CJ1277"/>
      <c r="CK1277"/>
      <c r="CL1277"/>
      <c r="CN1277"/>
    </row>
    <row r="1278" spans="9:92" x14ac:dyDescent="0.35">
      <c r="I1278"/>
      <c r="J1278"/>
      <c r="R1278"/>
      <c r="S1278"/>
      <c r="T1278"/>
      <c r="U1278"/>
      <c r="V1278"/>
      <c r="W1278"/>
      <c r="X1278"/>
      <c r="Y1278"/>
      <c r="Z1278"/>
      <c r="AA1278"/>
      <c r="AB1278"/>
      <c r="AC1278"/>
      <c r="AD1278"/>
      <c r="AE1278"/>
      <c r="AF1278"/>
      <c r="AG1278"/>
      <c r="AH1278"/>
      <c r="AI1278"/>
      <c r="AJ1278"/>
      <c r="AK1278"/>
      <c r="AL1278"/>
      <c r="AM1278"/>
      <c r="AN1278"/>
      <c r="AO1278"/>
      <c r="AP1278"/>
      <c r="AQ1278"/>
      <c r="AR1278"/>
      <c r="AS1278"/>
      <c r="AT1278"/>
      <c r="AU1278"/>
      <c r="AV1278"/>
      <c r="AW1278"/>
      <c r="AX1278"/>
      <c r="AY1278"/>
      <c r="AZ1278"/>
      <c r="BA1278"/>
      <c r="BB1278"/>
      <c r="BC1278"/>
      <c r="BD1278"/>
      <c r="BE1278"/>
      <c r="BF1278"/>
      <c r="BG1278"/>
      <c r="BH1278"/>
      <c r="BI1278"/>
      <c r="BJ1278"/>
      <c r="BK1278"/>
      <c r="BL1278"/>
      <c r="BM1278"/>
      <c r="BN1278"/>
      <c r="BO1278"/>
      <c r="BP1278"/>
      <c r="BQ1278"/>
      <c r="BR1278"/>
      <c r="BS1278"/>
      <c r="BT1278"/>
      <c r="BU1278"/>
      <c r="BV1278"/>
      <c r="BW1278"/>
      <c r="BX1278"/>
      <c r="BY1278"/>
      <c r="BZ1278"/>
      <c r="CA1278"/>
      <c r="CB1278"/>
      <c r="CC1278"/>
      <c r="CD1278"/>
      <c r="CE1278"/>
      <c r="CF1278"/>
      <c r="CG1278"/>
      <c r="CH1278"/>
      <c r="CI1278"/>
      <c r="CJ1278"/>
      <c r="CK1278"/>
      <c r="CL1278"/>
      <c r="CN1278"/>
    </row>
    <row r="1279" spans="9:92" x14ac:dyDescent="0.35">
      <c r="I1279"/>
      <c r="J1279"/>
      <c r="R1279"/>
      <c r="S1279"/>
      <c r="T1279"/>
      <c r="U1279"/>
      <c r="V1279"/>
      <c r="W1279"/>
      <c r="X1279"/>
      <c r="Y1279"/>
      <c r="Z1279"/>
      <c r="AA1279"/>
      <c r="AB1279"/>
      <c r="AC1279"/>
      <c r="AD1279"/>
      <c r="AE1279"/>
      <c r="AF1279"/>
      <c r="AG1279"/>
      <c r="AH1279"/>
      <c r="AI1279"/>
      <c r="AJ1279"/>
      <c r="AK1279"/>
      <c r="AL1279"/>
      <c r="AM1279"/>
      <c r="AN1279"/>
      <c r="AO1279"/>
      <c r="AP1279"/>
      <c r="AQ1279"/>
      <c r="AR1279"/>
      <c r="AS1279"/>
      <c r="AT1279"/>
      <c r="AU1279"/>
      <c r="AV1279"/>
      <c r="AW1279"/>
      <c r="AX1279"/>
      <c r="AY1279"/>
      <c r="AZ1279"/>
      <c r="BA1279"/>
      <c r="BB1279"/>
      <c r="BC1279"/>
      <c r="BD1279"/>
      <c r="BE1279"/>
      <c r="BF1279"/>
      <c r="BG1279"/>
      <c r="BH1279"/>
      <c r="BI1279"/>
      <c r="BJ1279"/>
      <c r="BK1279"/>
      <c r="BL1279"/>
      <c r="BM1279"/>
      <c r="BN1279"/>
      <c r="BO1279"/>
      <c r="BP1279"/>
      <c r="BQ1279"/>
      <c r="BR1279"/>
      <c r="BS1279"/>
      <c r="BT1279"/>
      <c r="BU1279"/>
      <c r="BV1279"/>
      <c r="BW1279"/>
      <c r="BX1279"/>
      <c r="BY1279"/>
      <c r="BZ1279"/>
      <c r="CA1279"/>
      <c r="CB1279"/>
      <c r="CC1279"/>
      <c r="CD1279"/>
      <c r="CE1279"/>
      <c r="CF1279"/>
      <c r="CG1279"/>
      <c r="CH1279"/>
      <c r="CI1279"/>
      <c r="CJ1279"/>
      <c r="CK1279"/>
      <c r="CL1279"/>
      <c r="CN1279"/>
    </row>
    <row r="1280" spans="9:92" x14ac:dyDescent="0.35">
      <c r="I1280"/>
      <c r="J1280"/>
      <c r="R1280"/>
      <c r="S1280"/>
      <c r="T1280"/>
      <c r="U1280"/>
      <c r="V1280"/>
      <c r="W1280"/>
      <c r="X1280"/>
      <c r="Y1280"/>
      <c r="Z1280"/>
      <c r="AA1280"/>
      <c r="AB1280"/>
      <c r="AC1280"/>
      <c r="AD1280"/>
      <c r="AE1280"/>
      <c r="AF1280"/>
      <c r="AG1280"/>
      <c r="AH1280"/>
      <c r="AI1280"/>
      <c r="AJ1280"/>
      <c r="AK1280"/>
      <c r="AL1280"/>
      <c r="AM1280"/>
      <c r="AN1280"/>
      <c r="AO1280"/>
      <c r="AP1280"/>
      <c r="AQ1280"/>
      <c r="AR1280"/>
      <c r="AS1280"/>
      <c r="AT1280"/>
      <c r="AU1280"/>
      <c r="AV1280"/>
      <c r="AW1280"/>
      <c r="AX1280"/>
      <c r="AY1280"/>
      <c r="AZ1280"/>
      <c r="BA1280"/>
      <c r="BB1280"/>
      <c r="BC1280"/>
      <c r="BD1280"/>
      <c r="BE1280"/>
      <c r="BF1280"/>
      <c r="BG1280"/>
      <c r="BH1280"/>
      <c r="BI1280"/>
      <c r="BJ1280"/>
      <c r="BK1280"/>
      <c r="BL1280"/>
      <c r="BM1280"/>
      <c r="BN1280"/>
      <c r="BO1280"/>
      <c r="BP1280"/>
      <c r="BQ1280"/>
      <c r="BR1280"/>
      <c r="BS1280"/>
      <c r="BT1280"/>
      <c r="BU1280"/>
      <c r="BV1280"/>
      <c r="BW1280"/>
      <c r="BX1280"/>
      <c r="BY1280"/>
      <c r="BZ1280"/>
      <c r="CA1280"/>
      <c r="CB1280"/>
      <c r="CC1280"/>
      <c r="CD1280"/>
      <c r="CE1280"/>
      <c r="CF1280"/>
      <c r="CG1280"/>
      <c r="CH1280"/>
      <c r="CI1280"/>
      <c r="CJ1280"/>
      <c r="CK1280"/>
      <c r="CL1280"/>
      <c r="CN1280"/>
    </row>
    <row r="1281" spans="9:92" x14ac:dyDescent="0.35">
      <c r="I1281"/>
      <c r="J1281"/>
      <c r="R1281"/>
      <c r="S1281"/>
      <c r="T1281"/>
      <c r="U1281"/>
      <c r="V1281"/>
      <c r="W1281"/>
      <c r="X1281"/>
      <c r="Y1281"/>
      <c r="Z1281"/>
      <c r="AA1281"/>
      <c r="AB1281"/>
      <c r="AC1281"/>
      <c r="AD1281"/>
      <c r="AE1281"/>
      <c r="AF1281"/>
      <c r="AG1281"/>
      <c r="AH1281"/>
      <c r="AI1281"/>
      <c r="AJ1281"/>
      <c r="AK1281"/>
      <c r="AL1281"/>
      <c r="AM1281"/>
      <c r="AN1281"/>
      <c r="AO1281"/>
      <c r="AP1281"/>
      <c r="AQ1281"/>
      <c r="AR1281"/>
      <c r="AS1281"/>
      <c r="AT1281"/>
      <c r="AU1281"/>
      <c r="AV1281"/>
      <c r="AW1281"/>
      <c r="AX1281"/>
      <c r="AY1281"/>
      <c r="AZ1281"/>
      <c r="BA1281"/>
      <c r="BB1281"/>
      <c r="BC1281"/>
      <c r="BD1281"/>
      <c r="BE1281"/>
      <c r="BF1281"/>
      <c r="BG1281"/>
      <c r="BH1281"/>
      <c r="BI1281"/>
      <c r="BJ1281"/>
      <c r="BK1281"/>
      <c r="BL1281"/>
      <c r="BM1281"/>
      <c r="BN1281"/>
      <c r="BO1281"/>
      <c r="BP1281"/>
      <c r="BQ1281"/>
      <c r="BR1281"/>
      <c r="BS1281"/>
      <c r="BT1281"/>
      <c r="BU1281"/>
      <c r="BV1281"/>
      <c r="BW1281"/>
      <c r="BX1281"/>
      <c r="BY1281"/>
      <c r="BZ1281"/>
      <c r="CA1281"/>
      <c r="CB1281"/>
      <c r="CC1281"/>
      <c r="CD1281"/>
      <c r="CE1281"/>
      <c r="CF1281"/>
      <c r="CG1281"/>
      <c r="CH1281"/>
      <c r="CI1281"/>
      <c r="CJ1281"/>
      <c r="CK1281"/>
      <c r="CL1281"/>
      <c r="CN1281"/>
    </row>
    <row r="1282" spans="9:92" x14ac:dyDescent="0.35">
      <c r="I1282"/>
      <c r="J1282"/>
      <c r="R1282"/>
      <c r="S1282"/>
      <c r="T1282"/>
      <c r="U1282"/>
      <c r="V1282"/>
      <c r="W1282"/>
      <c r="X1282"/>
      <c r="Y1282"/>
      <c r="Z1282"/>
      <c r="AA1282"/>
      <c r="AB1282"/>
      <c r="AC1282"/>
      <c r="AD1282"/>
      <c r="AE1282"/>
      <c r="AF1282"/>
      <c r="AG1282"/>
      <c r="AH1282"/>
      <c r="AI1282"/>
      <c r="AJ1282"/>
      <c r="AK1282"/>
      <c r="AL1282"/>
      <c r="AM1282"/>
      <c r="AN1282"/>
      <c r="AO1282"/>
      <c r="AP1282"/>
      <c r="AQ1282"/>
      <c r="AR1282"/>
      <c r="AS1282"/>
      <c r="AT1282"/>
      <c r="AU1282"/>
      <c r="AV1282"/>
      <c r="AW1282"/>
      <c r="AX1282"/>
      <c r="AY1282"/>
      <c r="AZ1282"/>
      <c r="BA1282"/>
      <c r="BB1282"/>
      <c r="BC1282"/>
      <c r="BD1282"/>
      <c r="BE1282"/>
      <c r="BF1282"/>
      <c r="BG1282"/>
      <c r="BH1282"/>
      <c r="BI1282"/>
      <c r="BJ1282"/>
      <c r="BK1282"/>
      <c r="BL1282"/>
      <c r="BM1282"/>
      <c r="BN1282"/>
      <c r="BO1282"/>
      <c r="BP1282"/>
      <c r="BQ1282"/>
      <c r="BR1282"/>
      <c r="BS1282"/>
      <c r="BT1282"/>
      <c r="BU1282"/>
      <c r="BV1282"/>
      <c r="BW1282"/>
      <c r="BX1282"/>
      <c r="BY1282"/>
      <c r="BZ1282"/>
      <c r="CA1282"/>
      <c r="CB1282"/>
      <c r="CC1282"/>
      <c r="CD1282"/>
      <c r="CE1282"/>
      <c r="CF1282"/>
      <c r="CG1282"/>
      <c r="CH1282"/>
      <c r="CI1282"/>
      <c r="CJ1282"/>
      <c r="CK1282"/>
      <c r="CL1282"/>
      <c r="CN1282"/>
    </row>
    <row r="1283" spans="9:92" x14ac:dyDescent="0.35">
      <c r="I1283"/>
      <c r="J1283"/>
      <c r="R1283"/>
      <c r="S1283"/>
      <c r="T1283"/>
      <c r="U1283"/>
      <c r="V1283"/>
      <c r="W1283"/>
      <c r="X1283"/>
      <c r="Y1283"/>
      <c r="Z1283"/>
      <c r="AA1283"/>
      <c r="AB1283"/>
      <c r="AC1283"/>
      <c r="AD1283"/>
      <c r="AE1283"/>
      <c r="AF1283"/>
      <c r="AG1283"/>
      <c r="AH1283"/>
      <c r="AI1283"/>
      <c r="AJ1283"/>
      <c r="AK1283"/>
      <c r="AL1283"/>
      <c r="AM1283"/>
      <c r="AN1283"/>
      <c r="AO1283"/>
      <c r="AP1283"/>
      <c r="AQ1283"/>
      <c r="AR1283"/>
      <c r="AS1283"/>
      <c r="AT1283"/>
      <c r="AU1283"/>
      <c r="AV1283"/>
      <c r="AW1283"/>
      <c r="AX1283"/>
      <c r="AY1283"/>
      <c r="AZ1283"/>
      <c r="BA1283"/>
      <c r="BB1283"/>
      <c r="BC1283"/>
      <c r="BD1283"/>
      <c r="BE1283"/>
      <c r="BF1283"/>
      <c r="BG1283"/>
      <c r="BH1283"/>
      <c r="BI1283"/>
      <c r="BJ1283"/>
      <c r="BK1283"/>
      <c r="BL1283"/>
      <c r="BM1283"/>
      <c r="BN1283"/>
      <c r="BO1283"/>
      <c r="BP1283"/>
      <c r="BQ1283"/>
      <c r="BR1283"/>
      <c r="BS1283"/>
      <c r="BT1283"/>
      <c r="BU1283"/>
      <c r="BV1283"/>
      <c r="BW1283"/>
      <c r="BX1283"/>
      <c r="BY1283"/>
      <c r="BZ1283"/>
      <c r="CA1283"/>
      <c r="CB1283"/>
      <c r="CC1283"/>
      <c r="CD1283"/>
      <c r="CE1283"/>
      <c r="CF1283"/>
      <c r="CG1283"/>
      <c r="CH1283"/>
      <c r="CI1283"/>
      <c r="CJ1283"/>
      <c r="CK1283"/>
      <c r="CL1283"/>
      <c r="CN1283"/>
    </row>
    <row r="1284" spans="9:92" x14ac:dyDescent="0.35">
      <c r="I1284"/>
      <c r="J1284"/>
      <c r="R1284"/>
      <c r="S1284"/>
      <c r="T1284"/>
      <c r="U1284"/>
      <c r="V1284"/>
      <c r="W1284"/>
      <c r="X1284"/>
      <c r="Y1284"/>
      <c r="Z1284"/>
      <c r="AA1284"/>
      <c r="AB1284"/>
      <c r="AC1284"/>
      <c r="AD1284"/>
      <c r="AE1284"/>
      <c r="AF1284"/>
      <c r="AG1284"/>
      <c r="AH1284"/>
      <c r="AI1284"/>
      <c r="AJ1284"/>
      <c r="AK1284"/>
      <c r="AL1284"/>
      <c r="AM1284"/>
      <c r="AN1284"/>
      <c r="AO1284"/>
      <c r="AP1284"/>
      <c r="AQ1284"/>
      <c r="AR1284"/>
      <c r="AS1284"/>
      <c r="AT1284"/>
      <c r="AU1284"/>
      <c r="AV1284"/>
      <c r="AW1284"/>
      <c r="AX1284"/>
      <c r="AY1284"/>
      <c r="AZ1284"/>
      <c r="BA1284"/>
      <c r="BB1284"/>
      <c r="BC1284"/>
      <c r="BD1284"/>
      <c r="BE1284"/>
      <c r="BF1284"/>
      <c r="BG1284"/>
      <c r="BH1284"/>
      <c r="BI1284"/>
      <c r="BJ1284"/>
      <c r="BK1284"/>
      <c r="BL1284"/>
      <c r="BM1284"/>
      <c r="BN1284"/>
      <c r="BO1284"/>
      <c r="BP1284"/>
      <c r="BQ1284"/>
      <c r="BR1284"/>
      <c r="BS1284"/>
      <c r="BT1284"/>
      <c r="BU1284"/>
      <c r="BV1284"/>
      <c r="BW1284"/>
      <c r="BX1284"/>
      <c r="BY1284"/>
      <c r="BZ1284"/>
      <c r="CA1284"/>
      <c r="CB1284"/>
      <c r="CC1284"/>
      <c r="CD1284"/>
      <c r="CE1284"/>
      <c r="CF1284"/>
      <c r="CG1284"/>
      <c r="CH1284"/>
      <c r="CI1284"/>
      <c r="CJ1284"/>
      <c r="CK1284"/>
      <c r="CL1284"/>
      <c r="CN1284"/>
    </row>
    <row r="1285" spans="9:92" x14ac:dyDescent="0.35">
      <c r="I1285"/>
      <c r="J1285"/>
      <c r="R1285"/>
      <c r="S1285"/>
      <c r="T1285"/>
      <c r="U1285"/>
      <c r="V1285"/>
      <c r="W1285"/>
      <c r="X1285"/>
      <c r="Y1285"/>
      <c r="Z1285"/>
      <c r="AA1285"/>
      <c r="AB1285"/>
      <c r="AC1285"/>
      <c r="AD1285"/>
      <c r="AE1285"/>
      <c r="AF1285"/>
      <c r="AG1285"/>
      <c r="AH1285"/>
      <c r="AI1285"/>
      <c r="AJ1285"/>
      <c r="AK1285"/>
      <c r="AL1285"/>
      <c r="AM1285"/>
      <c r="AN1285"/>
      <c r="AO1285"/>
      <c r="AP1285"/>
      <c r="AQ1285"/>
      <c r="AR1285"/>
      <c r="AS1285"/>
      <c r="AT1285"/>
      <c r="AU1285"/>
      <c r="AV1285"/>
      <c r="AW1285"/>
      <c r="AX1285"/>
      <c r="AY1285"/>
      <c r="AZ1285"/>
      <c r="BA1285"/>
      <c r="BB1285"/>
      <c r="BC1285"/>
      <c r="BD1285"/>
      <c r="BE1285"/>
      <c r="BF1285"/>
      <c r="BG1285"/>
      <c r="BH1285"/>
      <c r="BI1285"/>
      <c r="BJ1285"/>
      <c r="BK1285"/>
      <c r="BL1285"/>
      <c r="BM1285"/>
      <c r="BN1285"/>
      <c r="BO1285"/>
      <c r="BP1285"/>
      <c r="BQ1285"/>
      <c r="BR1285"/>
      <c r="BS1285"/>
      <c r="BT1285"/>
      <c r="BU1285"/>
      <c r="BV1285"/>
      <c r="BW1285"/>
      <c r="BX1285"/>
      <c r="BY1285"/>
      <c r="BZ1285"/>
      <c r="CA1285"/>
      <c r="CB1285"/>
      <c r="CC1285"/>
      <c r="CD1285"/>
      <c r="CE1285"/>
      <c r="CF1285"/>
      <c r="CG1285"/>
      <c r="CH1285"/>
      <c r="CI1285"/>
      <c r="CJ1285"/>
      <c r="CK1285"/>
      <c r="CL1285"/>
      <c r="CN1285"/>
    </row>
    <row r="1286" spans="9:92" x14ac:dyDescent="0.35">
      <c r="I1286"/>
      <c r="J1286"/>
      <c r="R1286"/>
      <c r="S1286"/>
      <c r="T1286"/>
      <c r="U1286"/>
      <c r="V1286"/>
      <c r="W1286"/>
      <c r="X1286"/>
      <c r="Y1286"/>
      <c r="Z1286"/>
      <c r="AA1286"/>
      <c r="AB1286"/>
      <c r="AC1286"/>
      <c r="AD1286"/>
      <c r="AE1286"/>
      <c r="AF1286"/>
      <c r="AG1286"/>
      <c r="AH1286"/>
      <c r="AI1286"/>
      <c r="AJ1286"/>
      <c r="AK1286"/>
      <c r="AL1286"/>
      <c r="AM1286"/>
      <c r="AN1286"/>
      <c r="AO1286"/>
      <c r="AP1286"/>
      <c r="AQ1286"/>
      <c r="AR1286"/>
      <c r="AS1286"/>
      <c r="AT1286"/>
      <c r="AU1286"/>
      <c r="AV1286"/>
      <c r="AW1286"/>
      <c r="AX1286"/>
      <c r="AY1286"/>
      <c r="AZ1286"/>
      <c r="BA1286"/>
      <c r="BB1286"/>
      <c r="BC1286"/>
      <c r="BD1286"/>
      <c r="BE1286"/>
      <c r="BF1286"/>
      <c r="BG1286"/>
      <c r="BH1286"/>
      <c r="BI1286"/>
      <c r="BJ1286"/>
      <c r="BK1286"/>
      <c r="BL1286"/>
      <c r="BM1286"/>
      <c r="BN1286"/>
      <c r="BO1286"/>
      <c r="BP1286"/>
      <c r="BQ1286"/>
      <c r="BR1286"/>
      <c r="BS1286"/>
      <c r="BT1286"/>
      <c r="BU1286"/>
      <c r="BV1286"/>
      <c r="BW1286"/>
      <c r="BX1286"/>
      <c r="BY1286"/>
      <c r="BZ1286"/>
      <c r="CA1286"/>
      <c r="CB1286"/>
      <c r="CC1286"/>
      <c r="CD1286"/>
      <c r="CE1286"/>
      <c r="CF1286"/>
      <c r="CG1286"/>
      <c r="CH1286"/>
      <c r="CI1286"/>
      <c r="CJ1286"/>
      <c r="CK1286"/>
      <c r="CL1286"/>
      <c r="CN1286"/>
    </row>
    <row r="1287" spans="9:92" x14ac:dyDescent="0.35">
      <c r="I1287"/>
      <c r="J1287"/>
      <c r="R1287"/>
      <c r="S1287"/>
      <c r="T1287"/>
      <c r="U1287"/>
      <c r="V1287"/>
      <c r="W1287"/>
      <c r="X1287"/>
      <c r="Y1287"/>
      <c r="Z1287"/>
      <c r="AA1287"/>
      <c r="AB1287"/>
      <c r="AC1287"/>
      <c r="AD1287"/>
      <c r="AE1287"/>
      <c r="AF1287"/>
      <c r="AG1287"/>
      <c r="AH1287"/>
      <c r="AI1287"/>
      <c r="AJ1287"/>
      <c r="AK1287"/>
      <c r="AL1287"/>
      <c r="AM1287"/>
      <c r="AN1287"/>
      <c r="AO1287"/>
      <c r="AP1287"/>
      <c r="AQ1287"/>
      <c r="AR1287"/>
      <c r="AS1287"/>
      <c r="AT1287"/>
      <c r="AU1287"/>
      <c r="AV1287"/>
      <c r="AW1287"/>
      <c r="AX1287"/>
      <c r="AY1287"/>
      <c r="AZ1287"/>
      <c r="BA1287"/>
      <c r="BB1287"/>
      <c r="BC1287"/>
      <c r="BD1287"/>
      <c r="BE1287"/>
      <c r="BF1287"/>
      <c r="BG1287"/>
      <c r="BH1287"/>
      <c r="BI1287"/>
      <c r="BJ1287"/>
      <c r="BK1287"/>
      <c r="BL1287"/>
      <c r="BM1287"/>
      <c r="BN1287"/>
      <c r="BO1287"/>
      <c r="BP1287"/>
      <c r="BQ1287"/>
      <c r="BR1287"/>
      <c r="BS1287"/>
      <c r="BT1287"/>
      <c r="BU1287"/>
      <c r="BV1287"/>
      <c r="BW1287"/>
      <c r="BX1287"/>
      <c r="BY1287"/>
      <c r="BZ1287"/>
      <c r="CA1287"/>
      <c r="CB1287"/>
      <c r="CC1287"/>
      <c r="CD1287"/>
      <c r="CE1287"/>
      <c r="CF1287"/>
      <c r="CG1287"/>
      <c r="CH1287"/>
      <c r="CI1287"/>
      <c r="CJ1287"/>
      <c r="CK1287"/>
      <c r="CL1287"/>
      <c r="CN1287"/>
    </row>
    <row r="1288" spans="9:92" x14ac:dyDescent="0.35">
      <c r="I1288"/>
      <c r="J1288"/>
      <c r="R1288"/>
      <c r="S1288"/>
      <c r="T1288"/>
      <c r="U1288"/>
      <c r="V1288"/>
      <c r="W1288"/>
      <c r="X1288"/>
      <c r="Y1288"/>
      <c r="Z1288"/>
      <c r="AA1288"/>
      <c r="AB1288"/>
      <c r="AC1288"/>
      <c r="AD1288"/>
      <c r="AE1288"/>
      <c r="AF1288"/>
      <c r="AG1288"/>
      <c r="AH1288"/>
      <c r="AI1288"/>
      <c r="AJ1288"/>
      <c r="AK1288"/>
      <c r="AL1288"/>
      <c r="AM1288"/>
      <c r="AN1288"/>
      <c r="AO1288"/>
      <c r="AP1288"/>
      <c r="AQ1288"/>
      <c r="AR1288"/>
      <c r="AS1288"/>
      <c r="AT1288"/>
      <c r="AU1288"/>
      <c r="AV1288"/>
      <c r="AW1288"/>
      <c r="AX1288"/>
      <c r="AY1288"/>
      <c r="AZ1288"/>
      <c r="BA1288"/>
      <c r="BB1288"/>
      <c r="BC1288"/>
      <c r="BD1288"/>
      <c r="BE1288"/>
      <c r="BF1288"/>
      <c r="BG1288"/>
      <c r="BH1288"/>
      <c r="BI1288"/>
      <c r="BJ1288"/>
      <c r="BK1288"/>
      <c r="BL1288"/>
      <c r="BM1288"/>
      <c r="BN1288"/>
      <c r="BO1288"/>
      <c r="BP1288"/>
      <c r="BQ1288"/>
      <c r="BR1288"/>
      <c r="BS1288"/>
      <c r="BT1288"/>
      <c r="BU1288"/>
      <c r="BV1288"/>
      <c r="BW1288"/>
      <c r="BX1288"/>
      <c r="BY1288"/>
      <c r="BZ1288"/>
      <c r="CA1288"/>
      <c r="CB1288"/>
      <c r="CC1288"/>
      <c r="CD1288"/>
      <c r="CE1288"/>
      <c r="CF1288"/>
      <c r="CG1288"/>
      <c r="CH1288"/>
      <c r="CI1288"/>
      <c r="CJ1288"/>
      <c r="CK1288"/>
      <c r="CL1288"/>
      <c r="CN1288"/>
    </row>
    <row r="1289" spans="9:92" x14ac:dyDescent="0.35">
      <c r="I1289"/>
      <c r="J1289"/>
      <c r="R1289"/>
      <c r="S1289"/>
      <c r="T1289"/>
      <c r="U1289"/>
      <c r="V1289"/>
      <c r="W1289"/>
      <c r="X1289"/>
      <c r="Y1289"/>
      <c r="Z1289"/>
      <c r="AA1289"/>
      <c r="AB1289"/>
      <c r="AC1289"/>
      <c r="AD1289"/>
      <c r="AE1289"/>
      <c r="AF1289"/>
      <c r="AG1289"/>
      <c r="AH1289"/>
      <c r="AI1289"/>
      <c r="AJ1289"/>
      <c r="AK1289"/>
      <c r="AL1289"/>
      <c r="AM1289"/>
      <c r="AN1289"/>
      <c r="AO1289"/>
      <c r="AP1289"/>
      <c r="AQ1289"/>
      <c r="AR1289"/>
      <c r="AS1289"/>
      <c r="AT1289"/>
      <c r="AU1289"/>
      <c r="AV1289"/>
      <c r="AW1289"/>
      <c r="AX1289"/>
      <c r="AY1289"/>
      <c r="AZ1289"/>
      <c r="BA1289"/>
      <c r="BB1289"/>
      <c r="BC1289"/>
      <c r="BD1289"/>
      <c r="BE1289"/>
      <c r="BF1289"/>
      <c r="BG1289"/>
      <c r="BH1289"/>
      <c r="BI1289"/>
      <c r="BJ1289"/>
      <c r="BK1289"/>
      <c r="BL1289"/>
      <c r="BM1289"/>
      <c r="BN1289"/>
      <c r="BO1289"/>
      <c r="BP1289"/>
      <c r="BQ1289"/>
      <c r="BR1289"/>
      <c r="BS1289"/>
      <c r="BT1289"/>
      <c r="BU1289"/>
      <c r="BV1289"/>
      <c r="BW1289"/>
      <c r="BX1289"/>
      <c r="BY1289"/>
      <c r="BZ1289"/>
      <c r="CA1289"/>
      <c r="CB1289"/>
      <c r="CC1289"/>
      <c r="CD1289"/>
      <c r="CE1289"/>
      <c r="CF1289"/>
      <c r="CG1289"/>
      <c r="CH1289"/>
      <c r="CI1289"/>
      <c r="CJ1289"/>
      <c r="CK1289"/>
      <c r="CL1289"/>
      <c r="CN1289"/>
    </row>
    <row r="1290" spans="9:92" x14ac:dyDescent="0.35">
      <c r="I1290"/>
      <c r="J1290"/>
      <c r="R1290"/>
      <c r="S1290"/>
      <c r="T1290"/>
      <c r="U1290"/>
      <c r="V1290"/>
      <c r="W1290"/>
      <c r="X1290"/>
      <c r="Y1290"/>
      <c r="Z1290"/>
      <c r="AA1290"/>
      <c r="AB1290"/>
      <c r="AC1290"/>
      <c r="AD1290"/>
      <c r="AE1290"/>
      <c r="AF1290"/>
      <c r="AG1290"/>
      <c r="AH1290"/>
      <c r="AI1290"/>
      <c r="AJ1290"/>
      <c r="AK1290"/>
      <c r="AL1290"/>
      <c r="AM1290"/>
      <c r="AN1290"/>
      <c r="AO1290"/>
      <c r="AP1290"/>
      <c r="AQ1290"/>
      <c r="AR1290"/>
      <c r="AS1290"/>
      <c r="AT1290"/>
      <c r="AU1290"/>
      <c r="AV1290"/>
      <c r="AW1290"/>
      <c r="AX1290"/>
      <c r="AY1290"/>
      <c r="AZ1290"/>
      <c r="BA1290"/>
      <c r="BB1290"/>
      <c r="BC1290"/>
      <c r="BD1290"/>
      <c r="BE1290"/>
      <c r="BF1290"/>
      <c r="BG1290"/>
      <c r="BH1290"/>
      <c r="BI1290"/>
      <c r="BJ1290"/>
      <c r="BK1290"/>
      <c r="BL1290"/>
      <c r="BM1290"/>
      <c r="BN1290"/>
      <c r="BO1290"/>
      <c r="BP1290"/>
      <c r="BQ1290"/>
      <c r="BR1290"/>
      <c r="BS1290"/>
      <c r="BT1290"/>
      <c r="BU1290"/>
      <c r="BV1290"/>
      <c r="BW1290"/>
      <c r="BX1290"/>
      <c r="BY1290"/>
      <c r="BZ1290"/>
      <c r="CA1290"/>
      <c r="CB1290"/>
      <c r="CC1290"/>
      <c r="CD1290"/>
      <c r="CE1290"/>
      <c r="CF1290"/>
      <c r="CG1290"/>
      <c r="CH1290"/>
      <c r="CI1290"/>
      <c r="CJ1290"/>
      <c r="CK1290"/>
      <c r="CL1290"/>
      <c r="CN1290"/>
    </row>
    <row r="1291" spans="9:92" x14ac:dyDescent="0.35">
      <c r="I1291"/>
      <c r="J1291"/>
      <c r="R1291"/>
      <c r="S1291"/>
      <c r="T1291"/>
      <c r="U1291"/>
      <c r="V1291"/>
      <c r="W1291"/>
      <c r="X1291"/>
      <c r="Y1291"/>
      <c r="Z1291"/>
      <c r="AA1291"/>
      <c r="AB1291"/>
      <c r="AC1291"/>
      <c r="AD1291"/>
      <c r="AE1291"/>
      <c r="AF1291"/>
      <c r="AG1291"/>
      <c r="AH1291"/>
      <c r="AI1291"/>
      <c r="AJ1291"/>
      <c r="AK1291"/>
      <c r="AL1291"/>
      <c r="AM1291"/>
      <c r="AN1291"/>
      <c r="AO1291"/>
      <c r="AP1291"/>
      <c r="AQ1291"/>
      <c r="AR1291"/>
      <c r="AS1291"/>
      <c r="AT1291"/>
      <c r="AU1291"/>
      <c r="AV1291"/>
      <c r="AW1291"/>
      <c r="AX1291"/>
      <c r="AY1291"/>
      <c r="AZ1291"/>
      <c r="BA1291"/>
      <c r="BB1291"/>
      <c r="BC1291"/>
      <c r="BD1291"/>
      <c r="BE1291"/>
      <c r="BF1291"/>
      <c r="BG1291"/>
      <c r="BH1291"/>
      <c r="BI1291"/>
      <c r="BJ1291"/>
      <c r="BK1291"/>
      <c r="BL1291"/>
      <c r="BM1291"/>
      <c r="BN1291"/>
      <c r="BO1291"/>
      <c r="BP1291"/>
      <c r="BQ1291"/>
      <c r="BR1291"/>
      <c r="BS1291"/>
      <c r="BT1291"/>
      <c r="BU1291"/>
      <c r="BV1291"/>
      <c r="BW1291"/>
      <c r="BX1291"/>
      <c r="BY1291"/>
      <c r="BZ1291"/>
      <c r="CA1291"/>
      <c r="CB1291"/>
      <c r="CC1291"/>
      <c r="CD1291"/>
      <c r="CE1291"/>
      <c r="CF1291"/>
      <c r="CG1291"/>
      <c r="CH1291"/>
      <c r="CI1291"/>
      <c r="CJ1291"/>
      <c r="CK1291"/>
      <c r="CL1291"/>
      <c r="CN1291"/>
    </row>
    <row r="1292" spans="9:92" x14ac:dyDescent="0.35">
      <c r="I1292"/>
      <c r="J1292"/>
      <c r="R1292"/>
      <c r="S1292"/>
      <c r="T1292"/>
      <c r="U1292"/>
      <c r="V1292"/>
      <c r="W1292"/>
      <c r="X1292"/>
      <c r="Y1292"/>
      <c r="Z1292"/>
      <c r="AA1292"/>
      <c r="AB1292"/>
      <c r="AC1292"/>
      <c r="AD1292"/>
      <c r="AE1292"/>
      <c r="AF1292"/>
      <c r="AG1292"/>
      <c r="AH1292"/>
      <c r="AI1292"/>
      <c r="AJ1292"/>
      <c r="AK1292"/>
      <c r="AL1292"/>
      <c r="AM1292"/>
      <c r="AN1292"/>
      <c r="AO1292"/>
      <c r="AP1292"/>
      <c r="AQ1292"/>
      <c r="AR1292"/>
      <c r="AS1292"/>
      <c r="AT1292"/>
      <c r="AU1292"/>
      <c r="AV1292"/>
      <c r="AW1292"/>
      <c r="AX1292"/>
      <c r="AY1292"/>
      <c r="AZ1292"/>
      <c r="BA1292"/>
      <c r="BB1292"/>
      <c r="BC1292"/>
      <c r="BD1292"/>
      <c r="BE1292"/>
      <c r="BF1292"/>
      <c r="BG1292"/>
      <c r="BH1292"/>
      <c r="BI1292"/>
      <c r="BJ1292"/>
      <c r="BK1292"/>
      <c r="BL1292"/>
      <c r="BM1292"/>
      <c r="BN1292"/>
      <c r="BO1292"/>
      <c r="BP1292"/>
      <c r="BQ1292"/>
      <c r="BR1292"/>
      <c r="BS1292"/>
      <c r="BT1292"/>
      <c r="BU1292"/>
      <c r="BV1292"/>
      <c r="BW1292"/>
      <c r="BX1292"/>
      <c r="BY1292"/>
      <c r="BZ1292"/>
      <c r="CA1292"/>
      <c r="CB1292"/>
      <c r="CC1292"/>
      <c r="CD1292"/>
      <c r="CE1292"/>
      <c r="CF1292"/>
      <c r="CG1292"/>
      <c r="CH1292"/>
      <c r="CI1292"/>
      <c r="CJ1292"/>
      <c r="CK1292"/>
      <c r="CL1292"/>
      <c r="CN1292"/>
    </row>
    <row r="1293" spans="9:92" x14ac:dyDescent="0.35">
      <c r="I1293"/>
      <c r="J1293"/>
      <c r="R1293"/>
      <c r="S1293"/>
      <c r="T1293"/>
      <c r="U1293"/>
      <c r="V1293"/>
      <c r="W1293"/>
      <c r="X1293"/>
      <c r="Y1293"/>
      <c r="Z1293"/>
      <c r="AA1293"/>
      <c r="AB1293"/>
      <c r="AC1293"/>
      <c r="AD1293"/>
      <c r="AE1293"/>
      <c r="AF1293"/>
      <c r="AG1293"/>
      <c r="AH1293"/>
      <c r="AI1293"/>
      <c r="AJ1293"/>
      <c r="AK1293"/>
      <c r="AL1293"/>
      <c r="AM1293"/>
      <c r="AN1293"/>
      <c r="AO1293"/>
      <c r="AP1293"/>
      <c r="AQ1293"/>
      <c r="AR1293"/>
      <c r="AS1293"/>
      <c r="AT1293"/>
      <c r="AU1293"/>
      <c r="AV1293"/>
      <c r="AW1293"/>
      <c r="AX1293"/>
      <c r="AY1293"/>
      <c r="AZ1293"/>
      <c r="BA1293"/>
      <c r="BB1293"/>
      <c r="BC1293"/>
      <c r="BD1293"/>
      <c r="BE1293"/>
      <c r="BF1293"/>
      <c r="BG1293"/>
      <c r="BH1293"/>
      <c r="BI1293"/>
      <c r="BJ1293"/>
      <c r="BK1293"/>
      <c r="BL1293"/>
      <c r="BM1293"/>
      <c r="BN1293"/>
      <c r="BO1293"/>
      <c r="BP1293"/>
      <c r="BQ1293"/>
      <c r="BR1293"/>
      <c r="BS1293"/>
      <c r="BT1293"/>
      <c r="BU1293"/>
      <c r="BV1293"/>
      <c r="BW1293"/>
      <c r="BX1293"/>
      <c r="BY1293"/>
      <c r="BZ1293"/>
      <c r="CA1293"/>
      <c r="CB1293"/>
      <c r="CC1293"/>
      <c r="CD1293"/>
      <c r="CE1293"/>
      <c r="CF1293"/>
      <c r="CG1293"/>
      <c r="CH1293"/>
      <c r="CI1293"/>
      <c r="CJ1293"/>
      <c r="CK1293"/>
      <c r="CL1293"/>
      <c r="CN1293"/>
    </row>
    <row r="1294" spans="9:92" x14ac:dyDescent="0.35">
      <c r="I1294"/>
      <c r="J1294"/>
      <c r="R1294"/>
      <c r="S1294"/>
      <c r="T1294"/>
      <c r="U1294"/>
      <c r="V1294"/>
      <c r="W1294"/>
      <c r="X1294"/>
      <c r="Y1294"/>
      <c r="Z1294"/>
      <c r="AA1294"/>
      <c r="AB1294"/>
      <c r="AC1294"/>
      <c r="AD1294"/>
      <c r="AE1294"/>
      <c r="AF1294"/>
      <c r="AG1294"/>
      <c r="AH1294"/>
      <c r="AI1294"/>
      <c r="AJ1294"/>
      <c r="AK1294"/>
      <c r="AL1294"/>
      <c r="AM1294"/>
      <c r="AN1294"/>
      <c r="AO1294"/>
      <c r="AP1294"/>
      <c r="AQ1294"/>
      <c r="AR1294"/>
      <c r="AS1294"/>
      <c r="AT1294"/>
      <c r="AU1294"/>
      <c r="AV1294"/>
      <c r="AW1294"/>
      <c r="AX1294"/>
      <c r="AY1294"/>
      <c r="AZ1294"/>
      <c r="BA1294"/>
      <c r="BB1294"/>
      <c r="BC1294"/>
      <c r="BD1294"/>
      <c r="BE1294"/>
      <c r="BF1294"/>
      <c r="BG1294"/>
      <c r="BH1294"/>
      <c r="BI1294"/>
      <c r="BJ1294"/>
      <c r="BK1294"/>
      <c r="BL1294"/>
      <c r="BM1294"/>
      <c r="BN1294"/>
      <c r="BO1294"/>
      <c r="BP1294"/>
      <c r="BQ1294"/>
      <c r="BR1294"/>
      <c r="BS1294"/>
      <c r="BT1294"/>
      <c r="BU1294"/>
      <c r="BV1294"/>
      <c r="BW1294"/>
      <c r="BX1294"/>
      <c r="BY1294"/>
      <c r="BZ1294"/>
      <c r="CA1294"/>
      <c r="CB1294"/>
      <c r="CC1294"/>
      <c r="CD1294"/>
      <c r="CE1294"/>
      <c r="CF1294"/>
      <c r="CG1294"/>
      <c r="CH1294"/>
      <c r="CI1294"/>
      <c r="CJ1294"/>
      <c r="CK1294"/>
      <c r="CL1294"/>
      <c r="CN1294"/>
    </row>
    <row r="1295" spans="9:92" x14ac:dyDescent="0.35">
      <c r="I1295"/>
      <c r="J1295"/>
      <c r="R1295"/>
      <c r="S1295"/>
      <c r="T1295"/>
      <c r="U1295"/>
      <c r="V1295"/>
      <c r="W1295"/>
      <c r="X1295"/>
      <c r="Y1295"/>
      <c r="Z1295"/>
      <c r="AA1295"/>
      <c r="AB1295"/>
      <c r="AC1295"/>
      <c r="AD1295"/>
      <c r="AE1295"/>
      <c r="AF1295"/>
      <c r="AG1295"/>
      <c r="AH1295"/>
      <c r="AI1295"/>
      <c r="AJ1295"/>
      <c r="AK1295"/>
      <c r="AL1295"/>
      <c r="AM1295"/>
      <c r="AN1295"/>
      <c r="AO1295"/>
      <c r="AP1295"/>
      <c r="AQ1295"/>
      <c r="AR1295"/>
      <c r="AS1295"/>
      <c r="AT1295"/>
      <c r="AU1295"/>
      <c r="AV1295"/>
      <c r="AW1295"/>
      <c r="AX1295"/>
      <c r="AY1295"/>
      <c r="AZ1295"/>
      <c r="BA1295"/>
      <c r="BB1295"/>
      <c r="BC1295"/>
      <c r="BD1295"/>
      <c r="BE1295"/>
      <c r="BF1295"/>
      <c r="BG1295"/>
      <c r="BH1295"/>
      <c r="BI1295"/>
      <c r="BJ1295"/>
      <c r="BK1295"/>
      <c r="BL1295"/>
      <c r="BM1295"/>
      <c r="BN1295"/>
      <c r="BO1295"/>
      <c r="BP1295"/>
      <c r="BQ1295"/>
      <c r="BR1295"/>
      <c r="BS1295"/>
      <c r="BT1295"/>
      <c r="BU1295"/>
      <c r="BV1295"/>
      <c r="BW1295"/>
      <c r="BX1295"/>
      <c r="BY1295"/>
      <c r="BZ1295"/>
      <c r="CA1295"/>
      <c r="CB1295"/>
      <c r="CC1295"/>
      <c r="CD1295"/>
      <c r="CE1295"/>
      <c r="CF1295"/>
      <c r="CG1295"/>
      <c r="CH1295"/>
      <c r="CI1295"/>
      <c r="CJ1295"/>
      <c r="CK1295"/>
      <c r="CL1295"/>
      <c r="CN1295"/>
    </row>
    <row r="1296" spans="9:92" x14ac:dyDescent="0.35">
      <c r="I1296"/>
      <c r="J1296"/>
      <c r="R1296"/>
      <c r="S1296"/>
      <c r="T1296"/>
      <c r="U1296"/>
      <c r="V1296"/>
      <c r="W1296"/>
      <c r="X1296"/>
      <c r="Y1296"/>
      <c r="Z1296"/>
      <c r="AA1296"/>
      <c r="AB1296"/>
      <c r="AC1296"/>
      <c r="AD1296"/>
      <c r="AE1296"/>
      <c r="AF1296"/>
      <c r="AG1296"/>
      <c r="AH1296"/>
      <c r="AI1296"/>
      <c r="AJ1296"/>
      <c r="AK1296"/>
      <c r="AL1296"/>
      <c r="AM1296"/>
      <c r="AN1296"/>
      <c r="AO1296"/>
      <c r="AP1296"/>
      <c r="AQ1296"/>
      <c r="AR1296"/>
      <c r="AS1296"/>
      <c r="AT1296"/>
      <c r="AU1296"/>
      <c r="AV1296"/>
      <c r="AW1296"/>
      <c r="AX1296"/>
      <c r="AY1296"/>
      <c r="AZ1296"/>
      <c r="BA1296"/>
      <c r="BB1296"/>
      <c r="BC1296"/>
      <c r="BD1296"/>
      <c r="BE1296"/>
      <c r="BF1296"/>
      <c r="BG1296"/>
      <c r="BH1296"/>
      <c r="BI1296"/>
      <c r="BJ1296"/>
      <c r="BK1296"/>
      <c r="BL1296"/>
      <c r="BM1296"/>
      <c r="BN1296"/>
      <c r="BO1296"/>
      <c r="BP1296"/>
      <c r="BQ1296"/>
      <c r="BR1296"/>
      <c r="BS1296"/>
      <c r="BT1296"/>
      <c r="BU1296"/>
      <c r="BV1296"/>
      <c r="BW1296"/>
      <c r="BX1296"/>
      <c r="BY1296"/>
      <c r="BZ1296"/>
      <c r="CA1296"/>
      <c r="CB1296"/>
      <c r="CC1296"/>
      <c r="CD1296"/>
      <c r="CE1296"/>
      <c r="CF1296"/>
      <c r="CG1296"/>
      <c r="CH1296"/>
      <c r="CI1296"/>
      <c r="CJ1296"/>
      <c r="CK1296"/>
      <c r="CL1296"/>
      <c r="CN1296"/>
    </row>
    <row r="1297" spans="9:92" x14ac:dyDescent="0.35">
      <c r="I1297"/>
      <c r="J1297"/>
      <c r="R1297"/>
      <c r="S1297"/>
      <c r="T1297"/>
      <c r="U1297"/>
      <c r="V1297"/>
      <c r="W1297"/>
      <c r="X1297"/>
      <c r="Y1297"/>
      <c r="Z1297"/>
      <c r="AA1297"/>
      <c r="AB1297"/>
      <c r="AC1297"/>
      <c r="AD1297"/>
      <c r="AE1297"/>
      <c r="AF1297"/>
      <c r="AG1297"/>
      <c r="AH1297"/>
      <c r="AI1297"/>
      <c r="AJ1297"/>
      <c r="AK1297"/>
      <c r="AL1297"/>
      <c r="AM1297"/>
      <c r="AN1297"/>
      <c r="AO1297"/>
      <c r="AP1297"/>
      <c r="AQ1297"/>
      <c r="AR1297"/>
      <c r="AS1297"/>
      <c r="AT1297"/>
      <c r="AU1297"/>
      <c r="AV1297"/>
      <c r="AW1297"/>
      <c r="AX1297"/>
      <c r="AY1297"/>
      <c r="AZ1297"/>
      <c r="BA1297"/>
      <c r="BB1297"/>
      <c r="BC1297"/>
      <c r="BD1297"/>
      <c r="BE1297"/>
      <c r="BF1297"/>
      <c r="BG1297"/>
      <c r="BH1297"/>
      <c r="BI1297"/>
      <c r="BJ1297"/>
      <c r="BK1297"/>
      <c r="BL1297"/>
      <c r="BM1297"/>
      <c r="BN1297"/>
      <c r="BO1297"/>
      <c r="BP1297"/>
      <c r="BQ1297"/>
      <c r="BR1297"/>
      <c r="BS1297"/>
      <c r="BT1297"/>
      <c r="BU1297"/>
      <c r="BV1297"/>
      <c r="BW1297"/>
      <c r="BX1297"/>
      <c r="BY1297"/>
      <c r="BZ1297"/>
      <c r="CA1297"/>
      <c r="CB1297"/>
      <c r="CC1297"/>
      <c r="CD1297"/>
      <c r="CE1297"/>
      <c r="CF1297"/>
      <c r="CG1297"/>
      <c r="CH1297"/>
      <c r="CI1297"/>
      <c r="CJ1297"/>
      <c r="CK1297"/>
      <c r="CL1297"/>
      <c r="CN1297"/>
    </row>
    <row r="1298" spans="9:92" x14ac:dyDescent="0.35">
      <c r="I1298"/>
      <c r="J1298"/>
      <c r="R1298"/>
      <c r="S1298"/>
      <c r="T1298"/>
      <c r="U1298"/>
      <c r="V1298"/>
      <c r="W1298"/>
      <c r="X1298"/>
      <c r="Y1298"/>
      <c r="Z1298"/>
      <c r="AA1298"/>
      <c r="AB1298"/>
      <c r="AC1298"/>
      <c r="AD1298"/>
      <c r="AE1298"/>
      <c r="AF1298"/>
      <c r="AG1298"/>
      <c r="AH1298"/>
      <c r="AI1298"/>
      <c r="AJ1298"/>
      <c r="AK1298"/>
      <c r="AL1298"/>
      <c r="AM1298"/>
      <c r="AN1298"/>
      <c r="AO1298"/>
      <c r="AP1298"/>
      <c r="AQ1298"/>
      <c r="AR1298"/>
      <c r="AS1298"/>
      <c r="AT1298"/>
      <c r="AU1298"/>
      <c r="AV1298"/>
      <c r="AW1298"/>
      <c r="AX1298"/>
      <c r="AY1298"/>
      <c r="AZ1298"/>
      <c r="BA1298"/>
      <c r="BB1298"/>
      <c r="BC1298"/>
      <c r="BD1298"/>
      <c r="BE1298"/>
      <c r="BF1298"/>
      <c r="BG1298"/>
      <c r="BH1298"/>
      <c r="BI1298"/>
      <c r="BJ1298"/>
      <c r="BK1298"/>
      <c r="BL1298"/>
      <c r="BM1298"/>
      <c r="BN1298"/>
      <c r="BO1298"/>
      <c r="BP1298"/>
      <c r="BQ1298"/>
      <c r="BR1298"/>
      <c r="BS1298"/>
      <c r="BT1298"/>
      <c r="BU1298"/>
      <c r="BV1298"/>
      <c r="BW1298"/>
      <c r="BX1298"/>
      <c r="BY1298"/>
      <c r="BZ1298"/>
      <c r="CA1298"/>
      <c r="CB1298"/>
      <c r="CC1298"/>
      <c r="CD1298"/>
      <c r="CE1298"/>
      <c r="CF1298"/>
      <c r="CG1298"/>
      <c r="CH1298"/>
      <c r="CI1298"/>
      <c r="CJ1298"/>
      <c r="CK1298"/>
      <c r="CL1298"/>
      <c r="CN1298"/>
    </row>
    <row r="1299" spans="9:92" x14ac:dyDescent="0.35">
      <c r="I1299"/>
      <c r="J1299"/>
      <c r="R1299"/>
      <c r="S1299"/>
      <c r="T1299"/>
      <c r="U1299"/>
      <c r="V1299"/>
      <c r="W1299"/>
      <c r="X1299"/>
      <c r="Y1299"/>
      <c r="Z1299"/>
      <c r="AA1299"/>
      <c r="AB1299"/>
      <c r="AC1299"/>
      <c r="AD1299"/>
      <c r="AE1299"/>
      <c r="AF1299"/>
      <c r="AG1299"/>
      <c r="AH1299"/>
      <c r="AI1299"/>
      <c r="AJ1299"/>
      <c r="AK1299"/>
      <c r="AL1299"/>
      <c r="AM1299"/>
      <c r="AN1299"/>
      <c r="AO1299"/>
      <c r="AP1299"/>
      <c r="AQ1299"/>
      <c r="AR1299"/>
      <c r="AS1299"/>
      <c r="AT1299"/>
      <c r="AU1299"/>
      <c r="AV1299"/>
      <c r="AW1299"/>
      <c r="AX1299"/>
      <c r="AY1299"/>
      <c r="AZ1299"/>
      <c r="BA1299"/>
      <c r="BB1299"/>
      <c r="BC1299"/>
      <c r="BD1299"/>
      <c r="BE1299"/>
      <c r="BF1299"/>
      <c r="BG1299"/>
      <c r="BH1299"/>
      <c r="BI1299"/>
      <c r="BJ1299"/>
      <c r="BK1299"/>
      <c r="BL1299"/>
      <c r="BM1299"/>
      <c r="BN1299"/>
      <c r="BO1299"/>
      <c r="BP1299"/>
      <c r="BQ1299"/>
      <c r="BR1299"/>
      <c r="BS1299"/>
      <c r="BT1299"/>
      <c r="BU1299"/>
      <c r="BV1299"/>
      <c r="BW1299"/>
      <c r="BX1299"/>
      <c r="BY1299"/>
      <c r="BZ1299"/>
      <c r="CA1299"/>
      <c r="CB1299"/>
      <c r="CC1299"/>
      <c r="CD1299"/>
      <c r="CE1299"/>
      <c r="CF1299"/>
      <c r="CG1299"/>
      <c r="CH1299"/>
      <c r="CI1299"/>
      <c r="CJ1299"/>
      <c r="CK1299"/>
      <c r="CL1299"/>
      <c r="CN1299"/>
    </row>
    <row r="1300" spans="9:92" x14ac:dyDescent="0.35">
      <c r="I1300"/>
      <c r="J1300"/>
      <c r="R1300"/>
      <c r="S1300"/>
      <c r="T1300"/>
      <c r="U1300"/>
      <c r="V1300"/>
      <c r="W1300"/>
      <c r="X1300"/>
      <c r="Y1300"/>
      <c r="Z1300"/>
      <c r="AA1300"/>
      <c r="AB1300"/>
      <c r="AC1300"/>
      <c r="AD1300"/>
      <c r="AE1300"/>
      <c r="AF1300"/>
      <c r="AG1300"/>
      <c r="AH1300"/>
      <c r="AI1300"/>
      <c r="AJ1300"/>
      <c r="AK1300"/>
      <c r="AL1300"/>
      <c r="AM1300"/>
      <c r="AN1300"/>
      <c r="AO1300"/>
      <c r="AP1300"/>
      <c r="AQ1300"/>
      <c r="AR1300"/>
      <c r="AS1300"/>
      <c r="AT1300"/>
      <c r="AU1300"/>
      <c r="AV1300"/>
      <c r="AW1300"/>
      <c r="AX1300"/>
      <c r="AY1300"/>
      <c r="AZ1300"/>
      <c r="BA1300"/>
      <c r="BB1300"/>
      <c r="BC1300"/>
      <c r="BD1300"/>
      <c r="BE1300"/>
      <c r="BF1300"/>
      <c r="BG1300"/>
      <c r="BH1300"/>
      <c r="BI1300"/>
      <c r="BJ1300"/>
      <c r="BK1300"/>
      <c r="BL1300"/>
      <c r="BM1300"/>
      <c r="BN1300"/>
      <c r="BO1300"/>
      <c r="BP1300"/>
      <c r="BQ1300"/>
      <c r="BR1300"/>
      <c r="BS1300"/>
      <c r="BT1300"/>
      <c r="BU1300"/>
      <c r="BV1300"/>
      <c r="BW1300"/>
      <c r="BX1300"/>
      <c r="BY1300"/>
      <c r="BZ1300"/>
      <c r="CA1300"/>
      <c r="CB1300"/>
      <c r="CC1300"/>
      <c r="CD1300"/>
      <c r="CE1300"/>
      <c r="CF1300"/>
      <c r="CG1300"/>
      <c r="CH1300"/>
      <c r="CI1300"/>
      <c r="CJ1300"/>
      <c r="CK1300"/>
      <c r="CL1300"/>
      <c r="CN1300"/>
    </row>
    <row r="1301" spans="9:92" x14ac:dyDescent="0.35">
      <c r="I1301"/>
      <c r="J1301"/>
      <c r="R1301"/>
      <c r="S1301"/>
      <c r="T1301"/>
      <c r="U1301"/>
      <c r="V1301"/>
      <c r="W1301"/>
      <c r="X1301"/>
      <c r="Y1301"/>
      <c r="Z1301"/>
      <c r="AA1301"/>
      <c r="AB1301"/>
      <c r="AC1301"/>
      <c r="AD1301"/>
      <c r="AE1301"/>
      <c r="AF1301"/>
      <c r="AG1301"/>
      <c r="AH1301"/>
      <c r="AI1301"/>
      <c r="AJ1301"/>
      <c r="AK1301"/>
      <c r="AL1301"/>
      <c r="AM1301"/>
      <c r="AN1301"/>
      <c r="AO1301"/>
      <c r="AP1301"/>
      <c r="AQ1301"/>
      <c r="AR1301"/>
      <c r="AS1301"/>
      <c r="AT1301"/>
      <c r="AU1301"/>
      <c r="AV1301"/>
      <c r="AW1301"/>
      <c r="AX1301"/>
      <c r="AY1301"/>
      <c r="AZ1301"/>
      <c r="BA1301"/>
      <c r="BB1301"/>
      <c r="BC1301"/>
      <c r="BD1301"/>
      <c r="BE1301"/>
      <c r="BF1301"/>
      <c r="BG1301"/>
      <c r="BH1301"/>
      <c r="BI1301"/>
      <c r="BJ1301"/>
      <c r="BK1301"/>
      <c r="BL1301"/>
      <c r="BM1301"/>
      <c r="BN1301"/>
      <c r="BO1301"/>
      <c r="BP1301"/>
      <c r="BQ1301"/>
      <c r="BR1301"/>
      <c r="BS1301"/>
      <c r="BT1301"/>
      <c r="BU1301"/>
      <c r="BV1301"/>
      <c r="BW1301"/>
      <c r="BX1301"/>
      <c r="BY1301"/>
      <c r="BZ1301"/>
      <c r="CA1301"/>
      <c r="CB1301"/>
      <c r="CC1301"/>
      <c r="CD1301"/>
      <c r="CE1301"/>
      <c r="CF1301"/>
      <c r="CG1301"/>
      <c r="CH1301"/>
      <c r="CI1301"/>
      <c r="CJ1301"/>
      <c r="CK1301"/>
      <c r="CL1301"/>
      <c r="CN1301"/>
    </row>
    <row r="1302" spans="9:92" x14ac:dyDescent="0.35">
      <c r="I1302"/>
      <c r="J1302"/>
      <c r="R1302"/>
      <c r="S1302"/>
      <c r="T1302"/>
      <c r="U1302"/>
      <c r="V1302"/>
      <c r="W1302"/>
      <c r="X1302"/>
      <c r="Y1302"/>
      <c r="Z1302"/>
      <c r="AA1302"/>
      <c r="AB1302"/>
      <c r="AC1302"/>
      <c r="AD1302"/>
      <c r="AE1302"/>
      <c r="AF1302"/>
      <c r="AG1302"/>
      <c r="AH1302"/>
      <c r="AI1302"/>
      <c r="AJ1302"/>
      <c r="AK1302"/>
      <c r="AL1302"/>
      <c r="AM1302"/>
      <c r="AN1302"/>
      <c r="AO1302"/>
      <c r="AP1302"/>
      <c r="AQ1302"/>
      <c r="AR1302"/>
      <c r="AS1302"/>
      <c r="AT1302"/>
      <c r="AU1302"/>
      <c r="AV1302"/>
      <c r="AW1302"/>
      <c r="AX1302"/>
      <c r="AY1302"/>
      <c r="AZ1302"/>
      <c r="BA1302"/>
      <c r="BB1302"/>
      <c r="BC1302"/>
      <c r="BD1302"/>
      <c r="BE1302"/>
      <c r="BF1302"/>
      <c r="BG1302"/>
      <c r="BH1302"/>
      <c r="BI1302"/>
      <c r="BJ1302"/>
      <c r="BK1302"/>
      <c r="BL1302"/>
      <c r="BM1302"/>
      <c r="BN1302"/>
      <c r="BO1302"/>
      <c r="BP1302"/>
      <c r="BQ1302"/>
      <c r="BR1302"/>
      <c r="BS1302"/>
      <c r="BT1302"/>
      <c r="BU1302"/>
      <c r="BV1302"/>
      <c r="BW1302"/>
      <c r="BX1302"/>
      <c r="BY1302"/>
      <c r="BZ1302"/>
      <c r="CA1302"/>
      <c r="CB1302"/>
      <c r="CC1302"/>
      <c r="CD1302"/>
      <c r="CE1302"/>
      <c r="CF1302"/>
      <c r="CG1302"/>
      <c r="CH1302"/>
      <c r="CI1302"/>
      <c r="CJ1302"/>
      <c r="CK1302"/>
      <c r="CL1302"/>
      <c r="CN1302"/>
    </row>
    <row r="1303" spans="9:92" x14ac:dyDescent="0.35">
      <c r="I1303"/>
      <c r="J1303"/>
      <c r="R1303"/>
      <c r="S1303"/>
      <c r="T1303"/>
      <c r="U1303"/>
      <c r="V1303"/>
      <c r="W1303"/>
      <c r="X1303"/>
      <c r="Y1303"/>
      <c r="Z1303"/>
      <c r="AA1303"/>
      <c r="AB1303"/>
      <c r="AC1303"/>
      <c r="AD1303"/>
      <c r="AE1303"/>
      <c r="AF1303"/>
      <c r="AG1303"/>
      <c r="AH1303"/>
      <c r="AI1303"/>
      <c r="AJ1303"/>
      <c r="AK1303"/>
      <c r="AL1303"/>
      <c r="AM1303"/>
      <c r="AN1303"/>
      <c r="AO1303"/>
      <c r="AP1303"/>
      <c r="AQ1303"/>
      <c r="AR1303"/>
      <c r="AS1303"/>
      <c r="AT1303"/>
      <c r="AU1303"/>
      <c r="AV1303"/>
      <c r="AW1303"/>
      <c r="AX1303"/>
      <c r="AY1303"/>
      <c r="AZ1303"/>
      <c r="BA1303"/>
      <c r="BB1303"/>
      <c r="BC1303"/>
      <c r="BD1303"/>
      <c r="BE1303"/>
      <c r="BF1303"/>
      <c r="BG1303"/>
      <c r="BH1303"/>
      <c r="BI1303"/>
      <c r="BJ1303"/>
      <c r="BK1303"/>
      <c r="BL1303"/>
      <c r="BM1303"/>
      <c r="BN1303"/>
      <c r="BO1303"/>
      <c r="BP1303"/>
      <c r="BQ1303"/>
      <c r="BR1303"/>
      <c r="BS1303"/>
      <c r="BT1303"/>
      <c r="BU1303"/>
      <c r="BV1303"/>
      <c r="BW1303"/>
      <c r="BX1303"/>
      <c r="BY1303"/>
      <c r="BZ1303"/>
      <c r="CA1303"/>
      <c r="CB1303"/>
      <c r="CC1303"/>
      <c r="CD1303"/>
      <c r="CE1303"/>
      <c r="CF1303"/>
      <c r="CG1303"/>
      <c r="CH1303"/>
      <c r="CI1303"/>
      <c r="CJ1303"/>
      <c r="CK1303"/>
      <c r="CL1303"/>
      <c r="CN1303"/>
    </row>
    <row r="1304" spans="9:92" x14ac:dyDescent="0.35">
      <c r="I1304"/>
      <c r="J1304"/>
      <c r="R1304"/>
      <c r="S1304"/>
      <c r="T1304"/>
      <c r="U1304"/>
      <c r="V1304"/>
      <c r="W1304"/>
      <c r="X1304"/>
      <c r="Y1304"/>
      <c r="Z1304"/>
      <c r="AA1304"/>
      <c r="AB1304"/>
      <c r="AC1304"/>
      <c r="AD1304"/>
      <c r="AE1304"/>
      <c r="AF1304"/>
      <c r="AG1304"/>
      <c r="AH1304"/>
      <c r="AI1304"/>
      <c r="AJ1304"/>
      <c r="AK1304"/>
      <c r="AL1304"/>
      <c r="AM1304"/>
      <c r="AN1304"/>
      <c r="AO1304"/>
      <c r="AP1304"/>
      <c r="AQ1304"/>
      <c r="AR1304"/>
      <c r="AS1304"/>
      <c r="AT1304"/>
      <c r="AU1304"/>
      <c r="AV1304"/>
      <c r="AW1304"/>
      <c r="AX1304"/>
      <c r="AY1304"/>
      <c r="AZ1304"/>
      <c r="BA1304"/>
      <c r="BB1304"/>
      <c r="BC1304"/>
      <c r="BD1304"/>
      <c r="BE1304"/>
      <c r="BF1304"/>
      <c r="BG1304"/>
      <c r="BH1304"/>
      <c r="BI1304"/>
      <c r="BJ1304"/>
      <c r="BK1304"/>
      <c r="BL1304"/>
      <c r="BM1304"/>
      <c r="BN1304"/>
      <c r="BO1304"/>
      <c r="BP1304"/>
      <c r="BQ1304"/>
      <c r="BR1304"/>
      <c r="BS1304"/>
      <c r="BT1304"/>
      <c r="BU1304"/>
      <c r="BV1304"/>
      <c r="BW1304"/>
      <c r="BX1304"/>
      <c r="BY1304"/>
      <c r="BZ1304"/>
      <c r="CA1304"/>
      <c r="CB1304"/>
      <c r="CC1304"/>
      <c r="CD1304"/>
      <c r="CE1304"/>
      <c r="CF1304"/>
      <c r="CG1304"/>
      <c r="CH1304"/>
      <c r="CI1304"/>
      <c r="CJ1304"/>
      <c r="CK1304"/>
      <c r="CL1304"/>
      <c r="CN1304"/>
    </row>
    <row r="1305" spans="9:92" x14ac:dyDescent="0.35">
      <c r="I1305"/>
      <c r="J1305"/>
      <c r="R1305"/>
      <c r="S1305"/>
      <c r="T1305"/>
      <c r="U1305"/>
      <c r="V1305"/>
      <c r="W1305"/>
      <c r="X1305"/>
      <c r="Y1305"/>
      <c r="Z1305"/>
      <c r="AA1305"/>
      <c r="AB1305"/>
      <c r="AC1305"/>
      <c r="AD1305"/>
      <c r="AE1305"/>
      <c r="AF1305"/>
      <c r="AG1305"/>
      <c r="AH1305"/>
      <c r="AI1305"/>
      <c r="AJ1305"/>
      <c r="AK1305"/>
      <c r="AL1305"/>
      <c r="AM1305"/>
      <c r="AN1305"/>
      <c r="AO1305"/>
      <c r="AP1305"/>
      <c r="AQ1305"/>
      <c r="AR1305"/>
      <c r="AS1305"/>
      <c r="AT1305"/>
      <c r="AU1305"/>
      <c r="AV1305"/>
      <c r="AW1305"/>
      <c r="AX1305"/>
      <c r="AY1305"/>
      <c r="AZ1305"/>
      <c r="BA1305"/>
      <c r="BB1305"/>
      <c r="BC1305"/>
      <c r="BD1305"/>
      <c r="BE1305"/>
      <c r="BF1305"/>
      <c r="BG1305"/>
      <c r="BH1305"/>
      <c r="BI1305"/>
      <c r="BJ1305"/>
      <c r="BK1305"/>
      <c r="BL1305"/>
      <c r="BM1305"/>
      <c r="BN1305"/>
      <c r="BO1305"/>
      <c r="BP1305"/>
      <c r="BQ1305"/>
      <c r="BR1305"/>
      <c r="BS1305"/>
      <c r="BT1305"/>
      <c r="BU1305"/>
      <c r="BV1305"/>
      <c r="BW1305"/>
      <c r="BX1305"/>
      <c r="BY1305"/>
      <c r="BZ1305"/>
      <c r="CA1305"/>
      <c r="CB1305"/>
      <c r="CC1305"/>
      <c r="CD1305"/>
      <c r="CE1305"/>
      <c r="CF1305"/>
      <c r="CG1305"/>
      <c r="CH1305"/>
      <c r="CI1305"/>
      <c r="CJ1305"/>
      <c r="CK1305"/>
      <c r="CL1305"/>
      <c r="CN1305"/>
    </row>
    <row r="1306" spans="9:92" x14ac:dyDescent="0.35">
      <c r="I1306"/>
      <c r="J1306"/>
      <c r="R1306"/>
      <c r="S1306"/>
      <c r="T1306"/>
      <c r="U1306"/>
      <c r="V1306"/>
      <c r="W1306"/>
      <c r="X1306"/>
      <c r="Y1306"/>
      <c r="Z1306"/>
      <c r="AA1306"/>
      <c r="AB1306"/>
      <c r="AC1306"/>
      <c r="AD1306"/>
      <c r="AE1306"/>
      <c r="AF1306"/>
      <c r="AG1306"/>
      <c r="AH1306"/>
      <c r="AI1306"/>
      <c r="AJ1306"/>
      <c r="AK1306"/>
      <c r="AL1306"/>
      <c r="AM1306"/>
      <c r="AN1306"/>
      <c r="AO1306"/>
      <c r="AP1306"/>
      <c r="AQ1306"/>
      <c r="AR1306"/>
      <c r="AS1306"/>
      <c r="AT1306"/>
      <c r="AU1306"/>
      <c r="AV1306"/>
      <c r="AW1306"/>
      <c r="AX1306"/>
      <c r="AY1306"/>
      <c r="AZ1306"/>
      <c r="BA1306"/>
      <c r="BB1306"/>
      <c r="BC1306"/>
      <c r="BD1306"/>
      <c r="BE1306"/>
      <c r="BF1306"/>
      <c r="BG1306"/>
      <c r="BH1306"/>
      <c r="BI1306"/>
      <c r="BJ1306"/>
      <c r="BK1306"/>
      <c r="BL1306"/>
      <c r="BM1306"/>
      <c r="BN1306"/>
      <c r="BO1306"/>
      <c r="BP1306"/>
      <c r="BQ1306"/>
      <c r="BR1306"/>
      <c r="BS1306"/>
      <c r="BT1306"/>
      <c r="BU1306"/>
      <c r="BV1306"/>
      <c r="BW1306"/>
      <c r="BX1306"/>
      <c r="BY1306"/>
      <c r="BZ1306"/>
      <c r="CA1306"/>
      <c r="CB1306"/>
      <c r="CC1306"/>
      <c r="CD1306"/>
      <c r="CE1306"/>
      <c r="CF1306"/>
      <c r="CG1306"/>
      <c r="CH1306"/>
      <c r="CI1306"/>
      <c r="CJ1306"/>
      <c r="CK1306"/>
      <c r="CL1306"/>
      <c r="CN1306"/>
    </row>
    <row r="1307" spans="9:92" x14ac:dyDescent="0.35">
      <c r="I1307"/>
      <c r="J1307"/>
      <c r="R1307"/>
      <c r="S1307"/>
      <c r="T1307"/>
      <c r="U1307"/>
      <c r="V1307"/>
      <c r="W1307"/>
      <c r="X1307"/>
      <c r="Y1307"/>
      <c r="Z1307"/>
      <c r="AA1307"/>
      <c r="AB1307"/>
      <c r="AC1307"/>
      <c r="AD1307"/>
      <c r="AE1307"/>
      <c r="AF1307"/>
      <c r="AG1307"/>
      <c r="AH1307"/>
      <c r="AI1307"/>
      <c r="AJ1307"/>
      <c r="AK1307"/>
      <c r="AL1307"/>
      <c r="AM1307"/>
      <c r="AN1307"/>
      <c r="AO1307"/>
      <c r="AP1307"/>
      <c r="AQ1307"/>
      <c r="AR1307"/>
      <c r="AS1307"/>
      <c r="AT1307"/>
      <c r="AU1307"/>
      <c r="AV1307"/>
      <c r="AW1307"/>
      <c r="AX1307"/>
      <c r="AY1307"/>
      <c r="AZ1307"/>
      <c r="BA1307"/>
      <c r="BB1307"/>
      <c r="BC1307"/>
      <c r="BD1307"/>
      <c r="BE1307"/>
      <c r="BF1307"/>
      <c r="BG1307"/>
      <c r="BH1307"/>
      <c r="BI1307"/>
      <c r="BJ1307"/>
      <c r="BK1307"/>
      <c r="BL1307"/>
      <c r="BM1307"/>
      <c r="BN1307"/>
      <c r="BO1307"/>
      <c r="BP1307"/>
      <c r="BQ1307"/>
      <c r="BR1307"/>
      <c r="BS1307"/>
      <c r="BT1307"/>
      <c r="BU1307"/>
      <c r="BV1307"/>
      <c r="BW1307"/>
      <c r="BX1307"/>
      <c r="BY1307"/>
      <c r="BZ1307"/>
      <c r="CA1307"/>
      <c r="CB1307"/>
      <c r="CC1307"/>
      <c r="CD1307"/>
      <c r="CE1307"/>
      <c r="CF1307"/>
      <c r="CG1307"/>
      <c r="CH1307"/>
      <c r="CI1307"/>
      <c r="CJ1307"/>
      <c r="CK1307"/>
      <c r="CL1307"/>
      <c r="CN1307"/>
    </row>
    <row r="1308" spans="9:92" x14ac:dyDescent="0.35">
      <c r="I1308"/>
      <c r="J1308"/>
      <c r="R1308"/>
      <c r="S1308"/>
      <c r="T1308"/>
      <c r="U1308"/>
      <c r="V1308"/>
      <c r="W1308"/>
      <c r="X1308"/>
      <c r="Y1308"/>
      <c r="Z1308"/>
      <c r="AA1308"/>
      <c r="AB1308"/>
      <c r="AC1308"/>
      <c r="AD1308"/>
      <c r="AE1308"/>
      <c r="AF1308"/>
      <c r="AG1308"/>
      <c r="AH1308"/>
      <c r="AI1308"/>
      <c r="AJ1308"/>
      <c r="AK1308"/>
      <c r="AL1308"/>
      <c r="AM1308"/>
      <c r="AN1308"/>
      <c r="AO1308"/>
      <c r="AP1308"/>
      <c r="AQ1308"/>
      <c r="AR1308"/>
      <c r="AS1308"/>
      <c r="AT1308"/>
      <c r="AU1308"/>
      <c r="AV1308"/>
      <c r="AW1308"/>
      <c r="AX1308"/>
      <c r="AY1308"/>
      <c r="AZ1308"/>
      <c r="BA1308"/>
      <c r="BB1308"/>
      <c r="BC1308"/>
      <c r="BD1308"/>
      <c r="BE1308"/>
      <c r="BF1308"/>
      <c r="BG1308"/>
      <c r="BH1308"/>
      <c r="BI1308"/>
      <c r="BJ1308"/>
      <c r="BK1308"/>
      <c r="BL1308"/>
      <c r="BM1308"/>
      <c r="BN1308"/>
      <c r="BO1308"/>
      <c r="BP1308"/>
      <c r="BQ1308"/>
      <c r="BR1308"/>
      <c r="BS1308"/>
      <c r="BT1308"/>
      <c r="BU1308"/>
      <c r="BV1308"/>
      <c r="BW1308"/>
      <c r="BX1308"/>
      <c r="BY1308"/>
      <c r="BZ1308"/>
      <c r="CA1308"/>
      <c r="CB1308"/>
      <c r="CC1308"/>
      <c r="CD1308"/>
      <c r="CE1308"/>
      <c r="CF1308"/>
      <c r="CG1308"/>
      <c r="CH1308"/>
      <c r="CI1308"/>
      <c r="CJ1308"/>
      <c r="CK1308"/>
      <c r="CL1308"/>
      <c r="CN1308"/>
    </row>
    <row r="1309" spans="9:92" x14ac:dyDescent="0.35">
      <c r="I1309"/>
      <c r="J1309"/>
      <c r="R1309"/>
      <c r="S1309"/>
      <c r="T1309"/>
      <c r="U1309"/>
      <c r="V1309"/>
      <c r="W1309"/>
      <c r="X1309"/>
      <c r="Y1309"/>
      <c r="Z1309"/>
      <c r="AA1309"/>
      <c r="AB1309"/>
      <c r="AC1309"/>
      <c r="AD1309"/>
      <c r="AE1309"/>
      <c r="AF1309"/>
      <c r="AG1309"/>
      <c r="AH1309"/>
      <c r="AI1309"/>
      <c r="AJ1309"/>
      <c r="AK1309"/>
      <c r="AL1309"/>
      <c r="AM1309"/>
      <c r="AN1309"/>
      <c r="AO1309"/>
      <c r="AP1309"/>
      <c r="AQ1309"/>
      <c r="AR1309"/>
      <c r="AS1309"/>
      <c r="AT1309"/>
      <c r="AU1309"/>
      <c r="AV1309"/>
      <c r="AW1309"/>
      <c r="AX1309"/>
      <c r="AY1309"/>
      <c r="AZ1309"/>
      <c r="BA1309"/>
      <c r="BB1309"/>
      <c r="BC1309"/>
      <c r="BD1309"/>
      <c r="BE1309"/>
      <c r="BF1309"/>
      <c r="BG1309"/>
      <c r="BH1309"/>
      <c r="BI1309"/>
      <c r="BJ1309"/>
      <c r="BK1309"/>
      <c r="BL1309"/>
      <c r="BM1309"/>
      <c r="BN1309"/>
      <c r="BO1309"/>
      <c r="BP1309"/>
      <c r="BQ1309"/>
      <c r="BR1309"/>
      <c r="BS1309"/>
      <c r="BT1309"/>
      <c r="BU1309"/>
      <c r="BV1309"/>
      <c r="BW1309"/>
      <c r="BX1309"/>
      <c r="BY1309"/>
      <c r="BZ1309"/>
      <c r="CA1309"/>
      <c r="CB1309"/>
      <c r="CC1309"/>
      <c r="CD1309"/>
      <c r="CE1309"/>
      <c r="CF1309"/>
      <c r="CG1309"/>
      <c r="CH1309"/>
      <c r="CI1309"/>
      <c r="CJ1309"/>
      <c r="CK1309"/>
      <c r="CL1309"/>
      <c r="CN1309"/>
    </row>
    <row r="1310" spans="9:92" x14ac:dyDescent="0.35">
      <c r="I1310"/>
      <c r="J1310"/>
      <c r="R1310"/>
      <c r="S1310"/>
      <c r="T1310"/>
      <c r="U1310"/>
      <c r="V1310"/>
      <c r="W1310"/>
      <c r="X1310"/>
      <c r="Y1310"/>
      <c r="Z1310"/>
      <c r="AA1310"/>
      <c r="AB1310"/>
      <c r="AC1310"/>
      <c r="AD1310"/>
      <c r="AE1310"/>
      <c r="AF1310"/>
      <c r="AG1310"/>
      <c r="AH1310"/>
      <c r="AI1310"/>
      <c r="AJ1310"/>
      <c r="AK1310"/>
      <c r="AL1310"/>
      <c r="AM1310"/>
      <c r="AN1310"/>
      <c r="AO1310"/>
      <c r="AP1310"/>
      <c r="AQ1310"/>
      <c r="AR1310"/>
      <c r="AS1310"/>
      <c r="AT1310"/>
      <c r="AU1310"/>
      <c r="AV1310"/>
      <c r="AW1310"/>
      <c r="AX1310"/>
      <c r="AY1310"/>
      <c r="AZ1310"/>
      <c r="BA1310"/>
      <c r="BB1310"/>
      <c r="BC1310"/>
      <c r="BD1310"/>
      <c r="BE1310"/>
      <c r="BF1310"/>
      <c r="BG1310"/>
      <c r="BH1310"/>
      <c r="BI1310"/>
      <c r="BJ1310"/>
      <c r="BK1310"/>
      <c r="BL1310"/>
      <c r="BM1310"/>
      <c r="BN1310"/>
      <c r="BO1310"/>
      <c r="BP1310"/>
      <c r="BQ1310"/>
      <c r="BR1310"/>
      <c r="BS1310"/>
      <c r="BT1310"/>
      <c r="BU1310"/>
      <c r="BV1310"/>
      <c r="BW1310"/>
      <c r="BX1310"/>
      <c r="BY1310"/>
      <c r="BZ1310"/>
      <c r="CA1310"/>
      <c r="CB1310"/>
      <c r="CC1310"/>
      <c r="CD1310"/>
      <c r="CE1310"/>
      <c r="CF1310"/>
      <c r="CG1310"/>
      <c r="CH1310"/>
      <c r="CI1310"/>
      <c r="CJ1310"/>
      <c r="CK1310"/>
      <c r="CL1310"/>
      <c r="CN1310"/>
    </row>
    <row r="1311" spans="9:92" x14ac:dyDescent="0.35">
      <c r="I1311"/>
      <c r="J1311"/>
      <c r="R1311"/>
      <c r="S1311"/>
      <c r="T1311"/>
      <c r="U1311"/>
      <c r="V1311"/>
      <c r="W1311"/>
      <c r="X1311"/>
      <c r="Y1311"/>
      <c r="Z1311"/>
      <c r="AA1311"/>
      <c r="AB1311"/>
      <c r="AC1311"/>
      <c r="AD1311"/>
      <c r="AE1311"/>
      <c r="AF1311"/>
      <c r="AG1311"/>
      <c r="AH1311"/>
      <c r="AI1311"/>
      <c r="AJ1311"/>
      <c r="AK1311"/>
      <c r="AL1311"/>
      <c r="AM1311"/>
      <c r="AN1311"/>
      <c r="AO1311"/>
      <c r="AP1311"/>
      <c r="AQ1311"/>
      <c r="AR1311"/>
      <c r="AS1311"/>
      <c r="AT1311"/>
      <c r="AU1311"/>
      <c r="AV1311"/>
      <c r="AW1311"/>
      <c r="AX1311"/>
      <c r="AY1311"/>
      <c r="AZ1311"/>
      <c r="BA1311"/>
      <c r="BB1311"/>
      <c r="BC1311"/>
      <c r="BD1311"/>
      <c r="BE1311"/>
      <c r="BF1311"/>
      <c r="BG1311"/>
      <c r="BH1311"/>
      <c r="BI1311"/>
      <c r="BJ1311"/>
      <c r="BK1311"/>
      <c r="BL1311"/>
      <c r="BM1311"/>
      <c r="BN1311"/>
      <c r="BO1311"/>
      <c r="BP1311"/>
      <c r="BQ1311"/>
      <c r="BR1311"/>
      <c r="BS1311"/>
      <c r="BT1311"/>
      <c r="BU1311"/>
      <c r="BV1311"/>
      <c r="BW1311"/>
      <c r="BX1311"/>
      <c r="BY1311"/>
      <c r="BZ1311"/>
      <c r="CA1311"/>
      <c r="CB1311"/>
      <c r="CC1311"/>
      <c r="CD1311"/>
      <c r="CE1311"/>
      <c r="CF1311"/>
      <c r="CG1311"/>
      <c r="CH1311"/>
      <c r="CI1311"/>
      <c r="CJ1311"/>
      <c r="CK1311"/>
      <c r="CL1311"/>
      <c r="CN1311"/>
    </row>
    <row r="1312" spans="9:92" x14ac:dyDescent="0.35">
      <c r="I1312"/>
      <c r="J1312"/>
      <c r="R1312"/>
      <c r="S1312"/>
      <c r="T1312"/>
      <c r="U1312"/>
      <c r="V1312"/>
      <c r="W1312"/>
      <c r="X1312"/>
      <c r="Y1312"/>
      <c r="Z1312"/>
      <c r="AA1312"/>
      <c r="AB1312"/>
      <c r="AC1312"/>
      <c r="AD1312"/>
      <c r="AE1312"/>
      <c r="AF1312"/>
      <c r="AG1312"/>
      <c r="AH1312"/>
      <c r="AI1312"/>
      <c r="AJ1312"/>
      <c r="AK1312"/>
      <c r="AL1312"/>
      <c r="AM1312"/>
      <c r="AN1312"/>
      <c r="AO1312"/>
      <c r="AP1312"/>
      <c r="AQ1312"/>
      <c r="AR1312"/>
      <c r="AS1312"/>
      <c r="AT1312"/>
      <c r="AU1312"/>
      <c r="AV1312"/>
      <c r="AW1312"/>
      <c r="AX1312"/>
      <c r="AY1312"/>
      <c r="AZ1312"/>
      <c r="BA1312"/>
      <c r="BB1312"/>
      <c r="BC1312"/>
      <c r="BD1312"/>
      <c r="BE1312"/>
      <c r="BF1312"/>
      <c r="BG1312"/>
      <c r="BH1312"/>
      <c r="BI1312"/>
      <c r="BJ1312"/>
      <c r="BK1312"/>
      <c r="BL1312"/>
      <c r="BM1312"/>
      <c r="BN1312"/>
      <c r="BO1312"/>
      <c r="BP1312"/>
      <c r="BQ1312"/>
      <c r="BR1312"/>
      <c r="BS1312"/>
      <c r="BT1312"/>
      <c r="BU1312"/>
      <c r="BV1312"/>
      <c r="BW1312"/>
      <c r="BX1312"/>
      <c r="BY1312"/>
      <c r="BZ1312"/>
      <c r="CA1312"/>
      <c r="CB1312"/>
      <c r="CC1312"/>
      <c r="CD1312"/>
      <c r="CE1312"/>
      <c r="CF1312"/>
      <c r="CG1312"/>
      <c r="CH1312"/>
      <c r="CI1312"/>
      <c r="CJ1312"/>
      <c r="CK1312"/>
      <c r="CL1312"/>
      <c r="CN1312"/>
    </row>
    <row r="1313" spans="9:92" x14ac:dyDescent="0.35">
      <c r="I1313"/>
      <c r="J1313"/>
      <c r="R1313"/>
      <c r="S1313"/>
      <c r="T1313"/>
      <c r="U1313"/>
      <c r="V1313"/>
      <c r="W1313"/>
      <c r="X1313"/>
      <c r="Y1313"/>
      <c r="Z1313"/>
      <c r="AA1313"/>
      <c r="AB1313"/>
      <c r="AC1313"/>
      <c r="AD1313"/>
      <c r="AE1313"/>
      <c r="AF1313"/>
      <c r="AG1313"/>
      <c r="AH1313"/>
      <c r="AI1313"/>
      <c r="AJ1313"/>
      <c r="AK1313"/>
      <c r="AL1313"/>
      <c r="AM1313"/>
      <c r="AN1313"/>
      <c r="AO1313"/>
      <c r="AP1313"/>
      <c r="AQ1313"/>
      <c r="AR1313"/>
      <c r="AS1313"/>
      <c r="AT1313"/>
      <c r="AU1313"/>
      <c r="AV1313"/>
      <c r="AW1313"/>
      <c r="AX1313"/>
      <c r="AY1313"/>
      <c r="AZ1313"/>
      <c r="BA1313"/>
      <c r="BB1313"/>
      <c r="BC1313"/>
      <c r="BD1313"/>
      <c r="BE1313"/>
      <c r="BF1313"/>
      <c r="BG1313"/>
      <c r="BH1313"/>
      <c r="BI1313"/>
      <c r="BJ1313"/>
      <c r="BK1313"/>
      <c r="BL1313"/>
      <c r="BM1313"/>
      <c r="BN1313"/>
      <c r="BO1313"/>
      <c r="BP1313"/>
      <c r="BQ1313"/>
      <c r="BR1313"/>
      <c r="BS1313"/>
      <c r="BT1313"/>
      <c r="BU1313"/>
      <c r="BV1313"/>
      <c r="BW1313"/>
      <c r="BX1313"/>
      <c r="BY1313"/>
      <c r="BZ1313"/>
      <c r="CA1313"/>
      <c r="CB1313"/>
      <c r="CC1313"/>
      <c r="CD1313"/>
      <c r="CE1313"/>
      <c r="CF1313"/>
      <c r="CG1313"/>
      <c r="CH1313"/>
      <c r="CI1313"/>
      <c r="CJ1313"/>
      <c r="CK1313"/>
      <c r="CL1313"/>
      <c r="CN1313"/>
    </row>
    <row r="1314" spans="9:92" x14ac:dyDescent="0.35">
      <c r="I1314"/>
      <c r="J1314"/>
      <c r="R1314"/>
      <c r="S1314"/>
      <c r="T1314"/>
      <c r="U1314"/>
      <c r="V1314"/>
      <c r="W1314"/>
      <c r="X1314"/>
      <c r="Y1314"/>
      <c r="Z1314"/>
      <c r="AA1314"/>
      <c r="AB1314"/>
      <c r="AC1314"/>
      <c r="AD1314"/>
      <c r="AE1314"/>
      <c r="AF1314"/>
      <c r="AG1314"/>
      <c r="AH1314"/>
      <c r="AI1314"/>
      <c r="AJ1314"/>
      <c r="AK1314"/>
      <c r="AL1314"/>
      <c r="AM1314"/>
      <c r="AN1314"/>
      <c r="AO1314"/>
      <c r="AP1314"/>
      <c r="AQ1314"/>
      <c r="AR1314"/>
      <c r="AS1314"/>
      <c r="AT1314"/>
      <c r="AU1314"/>
      <c r="AV1314"/>
      <c r="AW1314"/>
      <c r="AX1314"/>
      <c r="AY1314"/>
      <c r="AZ1314"/>
      <c r="BA1314"/>
      <c r="BB1314"/>
      <c r="BC1314"/>
      <c r="BD1314"/>
      <c r="BE1314"/>
      <c r="BF1314"/>
      <c r="BG1314"/>
      <c r="BH1314"/>
      <c r="BI1314"/>
      <c r="BJ1314"/>
      <c r="BK1314"/>
      <c r="BL1314"/>
      <c r="BM1314"/>
      <c r="BN1314"/>
      <c r="BO1314"/>
      <c r="BP1314"/>
      <c r="BQ1314"/>
      <c r="BR1314"/>
      <c r="BS1314"/>
      <c r="BT1314"/>
      <c r="BU1314"/>
      <c r="BV1314"/>
      <c r="BW1314"/>
      <c r="BX1314"/>
      <c r="BY1314"/>
      <c r="BZ1314"/>
      <c r="CA1314"/>
      <c r="CB1314"/>
      <c r="CC1314"/>
      <c r="CD1314"/>
      <c r="CE1314"/>
      <c r="CF1314"/>
      <c r="CG1314"/>
      <c r="CH1314"/>
      <c r="CI1314"/>
      <c r="CJ1314"/>
      <c r="CK1314"/>
      <c r="CL1314"/>
      <c r="CN1314"/>
    </row>
    <row r="1315" spans="9:92" x14ac:dyDescent="0.35">
      <c r="I1315"/>
      <c r="J1315"/>
      <c r="R1315"/>
      <c r="S1315"/>
      <c r="T1315"/>
      <c r="U1315"/>
      <c r="V1315"/>
      <c r="W1315"/>
      <c r="X1315"/>
      <c r="Y1315"/>
      <c r="Z1315"/>
      <c r="AA1315"/>
      <c r="AB1315"/>
      <c r="AC1315"/>
      <c r="AD1315"/>
      <c r="AE1315"/>
      <c r="AF1315"/>
      <c r="AG1315"/>
      <c r="AH1315"/>
      <c r="AI1315"/>
      <c r="AJ1315"/>
      <c r="AK1315"/>
      <c r="AL1315"/>
      <c r="AM1315"/>
      <c r="AN1315"/>
      <c r="AO1315"/>
      <c r="AP1315"/>
      <c r="AQ1315"/>
      <c r="AR1315"/>
      <c r="AS1315"/>
      <c r="AT1315"/>
      <c r="AU1315"/>
      <c r="AV1315"/>
      <c r="AW1315"/>
      <c r="AX1315"/>
      <c r="AY1315"/>
      <c r="AZ1315"/>
      <c r="BA1315"/>
      <c r="BB1315"/>
      <c r="BC1315"/>
      <c r="BD1315"/>
      <c r="BE1315"/>
      <c r="BF1315"/>
      <c r="BG1315"/>
      <c r="BH1315"/>
      <c r="BI1315"/>
      <c r="BJ1315"/>
      <c r="BK1315"/>
      <c r="BL1315"/>
      <c r="BM1315"/>
      <c r="BN1315"/>
      <c r="BO1315"/>
      <c r="BP1315"/>
      <c r="BQ1315"/>
      <c r="BR1315"/>
      <c r="BS1315"/>
      <c r="BT1315"/>
      <c r="BU1315"/>
      <c r="BV1315"/>
      <c r="BW1315"/>
      <c r="BX1315"/>
      <c r="BY1315"/>
      <c r="BZ1315"/>
      <c r="CA1315"/>
      <c r="CB1315"/>
      <c r="CC1315"/>
      <c r="CD1315"/>
      <c r="CE1315"/>
      <c r="CF1315"/>
      <c r="CG1315"/>
      <c r="CH1315"/>
      <c r="CI1315"/>
      <c r="CJ1315"/>
      <c r="CK1315"/>
      <c r="CL1315"/>
      <c r="CN1315"/>
    </row>
    <row r="1316" spans="9:92" x14ac:dyDescent="0.35">
      <c r="I1316"/>
      <c r="J1316"/>
      <c r="R1316"/>
      <c r="S1316"/>
      <c r="T1316"/>
      <c r="U1316"/>
      <c r="V1316"/>
      <c r="W1316"/>
      <c r="X1316"/>
      <c r="Y1316"/>
      <c r="Z1316"/>
      <c r="AA1316"/>
      <c r="AB1316"/>
      <c r="AC1316"/>
      <c r="AD1316"/>
      <c r="AE1316"/>
      <c r="AF1316"/>
      <c r="AG1316"/>
      <c r="AH1316"/>
      <c r="AI1316"/>
      <c r="AJ1316"/>
      <c r="AK1316"/>
      <c r="AL1316"/>
      <c r="AM1316"/>
      <c r="AN1316"/>
      <c r="AO1316"/>
      <c r="AP1316"/>
      <c r="AQ1316"/>
      <c r="AR1316"/>
      <c r="AS1316"/>
      <c r="AT1316"/>
      <c r="AU1316"/>
      <c r="AV1316"/>
      <c r="AW1316"/>
      <c r="AX1316"/>
      <c r="AY1316"/>
      <c r="AZ1316"/>
      <c r="BA1316"/>
      <c r="BB1316"/>
      <c r="BC1316"/>
      <c r="BD1316"/>
      <c r="BE1316"/>
      <c r="BF1316"/>
      <c r="BG1316"/>
      <c r="BH1316"/>
      <c r="BI1316"/>
      <c r="BJ1316"/>
      <c r="BK1316"/>
      <c r="BL1316"/>
      <c r="BM1316"/>
      <c r="BN1316"/>
      <c r="BO1316"/>
      <c r="BP1316"/>
      <c r="BQ1316"/>
      <c r="BR1316"/>
      <c r="BS1316"/>
      <c r="BT1316"/>
      <c r="BU1316"/>
      <c r="BV1316"/>
      <c r="BW1316"/>
      <c r="BX1316"/>
      <c r="BY1316"/>
      <c r="BZ1316"/>
      <c r="CA1316"/>
      <c r="CB1316"/>
      <c r="CC1316"/>
      <c r="CD1316"/>
      <c r="CE1316"/>
      <c r="CF1316"/>
      <c r="CG1316"/>
      <c r="CH1316"/>
      <c r="CI1316"/>
      <c r="CJ1316"/>
      <c r="CK1316"/>
      <c r="CL1316"/>
      <c r="CN1316"/>
    </row>
    <row r="1317" spans="9:92" x14ac:dyDescent="0.35">
      <c r="I1317"/>
      <c r="J1317"/>
      <c r="R1317"/>
      <c r="S1317"/>
      <c r="T1317"/>
      <c r="U1317"/>
      <c r="V1317"/>
      <c r="W1317"/>
      <c r="X1317"/>
      <c r="Y1317"/>
      <c r="Z1317"/>
      <c r="AA1317"/>
      <c r="AB1317"/>
      <c r="AC1317"/>
      <c r="AD1317"/>
      <c r="AE1317"/>
      <c r="AF1317"/>
      <c r="AG1317"/>
      <c r="AH1317"/>
      <c r="AI1317"/>
      <c r="AJ1317"/>
      <c r="AK1317"/>
      <c r="AL1317"/>
      <c r="AM1317"/>
      <c r="AN1317"/>
      <c r="AO1317"/>
      <c r="AP1317"/>
      <c r="AQ1317"/>
      <c r="AR1317"/>
      <c r="AS1317"/>
      <c r="AT1317"/>
      <c r="AU1317"/>
      <c r="AV1317"/>
      <c r="AW1317"/>
      <c r="AX1317"/>
      <c r="AY1317"/>
      <c r="AZ1317"/>
      <c r="BA1317"/>
      <c r="BB1317"/>
      <c r="BC1317"/>
      <c r="BD1317"/>
      <c r="BE1317"/>
      <c r="BF1317"/>
      <c r="BG1317"/>
      <c r="BH1317"/>
      <c r="BI1317"/>
      <c r="BJ1317"/>
      <c r="BK1317"/>
      <c r="BL1317"/>
      <c r="BM1317"/>
      <c r="BN1317"/>
      <c r="BO1317"/>
      <c r="BP1317"/>
      <c r="BQ1317"/>
      <c r="BR1317"/>
      <c r="BS1317"/>
      <c r="BT1317"/>
      <c r="BU1317"/>
      <c r="BV1317"/>
      <c r="BW1317"/>
      <c r="BX1317"/>
      <c r="BY1317"/>
      <c r="BZ1317"/>
      <c r="CA1317"/>
      <c r="CB1317"/>
      <c r="CC1317"/>
      <c r="CD1317"/>
      <c r="CE1317"/>
      <c r="CF1317"/>
      <c r="CG1317"/>
      <c r="CH1317"/>
      <c r="CI1317"/>
      <c r="CJ1317"/>
      <c r="CK1317"/>
      <c r="CL1317"/>
      <c r="CN1317"/>
    </row>
    <row r="1318" spans="9:92" x14ac:dyDescent="0.35">
      <c r="I1318"/>
      <c r="J1318"/>
      <c r="R1318"/>
      <c r="S1318"/>
      <c r="T1318"/>
      <c r="U1318"/>
      <c r="V1318"/>
      <c r="W1318"/>
      <c r="X1318"/>
      <c r="Y1318"/>
      <c r="Z1318"/>
      <c r="AA1318"/>
      <c r="AB1318"/>
      <c r="AC1318"/>
      <c r="AD1318"/>
      <c r="AE1318"/>
      <c r="AF1318"/>
      <c r="AG1318"/>
      <c r="AH1318"/>
      <c r="AI1318"/>
      <c r="AJ1318"/>
      <c r="AK1318"/>
      <c r="AL1318"/>
      <c r="AM1318"/>
      <c r="AN1318"/>
      <c r="AO1318"/>
      <c r="AP1318"/>
      <c r="AQ1318"/>
      <c r="AR1318"/>
      <c r="AS1318"/>
      <c r="AT1318"/>
      <c r="AU1318"/>
      <c r="AV1318"/>
      <c r="AW1318"/>
      <c r="AX1318"/>
      <c r="AY1318"/>
      <c r="AZ1318"/>
      <c r="BA1318"/>
      <c r="BB1318"/>
      <c r="BC1318"/>
      <c r="BD1318"/>
      <c r="BE1318"/>
      <c r="BF1318"/>
      <c r="BG1318"/>
      <c r="BH1318"/>
      <c r="BI1318"/>
      <c r="BJ1318"/>
      <c r="BK1318"/>
      <c r="BL1318"/>
      <c r="BM1318"/>
      <c r="BN1318"/>
      <c r="BO1318"/>
      <c r="BP1318"/>
      <c r="BQ1318"/>
      <c r="BR1318"/>
      <c r="BS1318"/>
      <c r="BT1318"/>
      <c r="BU1318"/>
      <c r="BV1318"/>
      <c r="BW1318"/>
      <c r="BX1318"/>
      <c r="BY1318"/>
      <c r="BZ1318"/>
      <c r="CA1318"/>
      <c r="CB1318"/>
      <c r="CC1318"/>
      <c r="CD1318"/>
      <c r="CE1318"/>
      <c r="CF1318"/>
      <c r="CG1318"/>
      <c r="CH1318"/>
      <c r="CI1318"/>
      <c r="CJ1318"/>
      <c r="CK1318"/>
      <c r="CL1318"/>
      <c r="CN1318"/>
    </row>
    <row r="1319" spans="9:92" x14ac:dyDescent="0.35">
      <c r="I1319"/>
      <c r="J1319"/>
      <c r="R1319"/>
      <c r="S1319"/>
      <c r="T1319"/>
      <c r="U1319"/>
      <c r="V1319"/>
      <c r="W1319"/>
      <c r="X1319"/>
      <c r="Y1319"/>
      <c r="Z1319"/>
      <c r="AA1319"/>
      <c r="AB1319"/>
      <c r="AC1319"/>
      <c r="AD1319"/>
      <c r="AE1319"/>
      <c r="AF1319"/>
      <c r="AG1319"/>
      <c r="AH1319"/>
      <c r="AI1319"/>
      <c r="AJ1319"/>
      <c r="AK1319"/>
      <c r="AL1319"/>
      <c r="AM1319"/>
      <c r="AN1319"/>
      <c r="AO1319"/>
      <c r="AP1319"/>
      <c r="AQ1319"/>
      <c r="AR1319"/>
      <c r="AS1319"/>
      <c r="AT1319"/>
      <c r="AU1319"/>
      <c r="AV1319"/>
      <c r="AW1319"/>
      <c r="AX1319"/>
      <c r="AY1319"/>
      <c r="AZ1319"/>
      <c r="BA1319"/>
      <c r="BB1319"/>
      <c r="BC1319"/>
      <c r="BD1319"/>
      <c r="BE1319"/>
      <c r="BF1319"/>
      <c r="BG1319"/>
      <c r="BH1319"/>
      <c r="BI1319"/>
      <c r="BJ1319"/>
      <c r="BK1319"/>
      <c r="BL1319"/>
      <c r="BM1319"/>
      <c r="BN1319"/>
      <c r="BO1319"/>
      <c r="BP1319"/>
      <c r="BQ1319"/>
      <c r="BR1319"/>
      <c r="BS1319"/>
      <c r="BT1319"/>
      <c r="BU1319"/>
      <c r="BV1319"/>
      <c r="BW1319"/>
      <c r="BX1319"/>
      <c r="BY1319"/>
      <c r="BZ1319"/>
      <c r="CA1319"/>
      <c r="CB1319"/>
      <c r="CC1319"/>
      <c r="CD1319"/>
      <c r="CE1319"/>
      <c r="CF1319"/>
      <c r="CG1319"/>
      <c r="CH1319"/>
      <c r="CI1319"/>
      <c r="CJ1319"/>
      <c r="CK1319"/>
      <c r="CL1319"/>
      <c r="CN1319"/>
    </row>
    <row r="1320" spans="9:92" x14ac:dyDescent="0.35">
      <c r="I1320"/>
      <c r="J1320"/>
      <c r="R1320"/>
      <c r="S1320"/>
      <c r="T1320"/>
      <c r="U1320"/>
      <c r="V1320"/>
      <c r="W1320"/>
      <c r="X1320"/>
      <c r="Y1320"/>
      <c r="Z1320"/>
      <c r="AA1320"/>
      <c r="AB1320"/>
      <c r="AC1320"/>
      <c r="AD1320"/>
      <c r="AE1320"/>
      <c r="AF1320"/>
      <c r="AG1320"/>
      <c r="AH1320"/>
      <c r="AI1320"/>
      <c r="AJ1320"/>
      <c r="AK1320"/>
      <c r="AL1320"/>
      <c r="AM1320"/>
      <c r="AN1320"/>
      <c r="AO1320"/>
      <c r="AP1320"/>
      <c r="AQ1320"/>
      <c r="AR1320"/>
      <c r="AS1320"/>
      <c r="AT1320"/>
      <c r="AU1320"/>
      <c r="AV1320"/>
      <c r="AW1320"/>
      <c r="AX1320"/>
      <c r="AY1320"/>
      <c r="AZ1320"/>
      <c r="BA1320"/>
      <c r="BB1320"/>
      <c r="BC1320"/>
      <c r="BD1320"/>
      <c r="BE1320"/>
      <c r="BF1320"/>
      <c r="BG1320"/>
      <c r="BH1320"/>
      <c r="BI1320"/>
      <c r="BJ1320"/>
      <c r="BK1320"/>
      <c r="BL1320"/>
      <c r="BM1320"/>
      <c r="BN1320"/>
      <c r="BO1320"/>
      <c r="BP1320"/>
      <c r="BQ1320"/>
      <c r="BR1320"/>
      <c r="BS1320"/>
      <c r="BT1320"/>
      <c r="BU1320"/>
      <c r="BV1320"/>
      <c r="BW1320"/>
      <c r="BX1320"/>
      <c r="BY1320"/>
      <c r="BZ1320"/>
      <c r="CA1320"/>
      <c r="CB1320"/>
      <c r="CC1320"/>
      <c r="CD1320"/>
      <c r="CE1320"/>
      <c r="CF1320"/>
      <c r="CG1320"/>
      <c r="CH1320"/>
      <c r="CI1320"/>
      <c r="CJ1320"/>
      <c r="CK1320"/>
      <c r="CL1320"/>
      <c r="CN1320"/>
    </row>
    <row r="1321" spans="9:92" x14ac:dyDescent="0.35">
      <c r="I1321"/>
      <c r="J1321"/>
      <c r="R1321"/>
      <c r="S1321"/>
      <c r="T1321"/>
      <c r="U1321"/>
      <c r="V1321"/>
      <c r="W1321"/>
      <c r="X1321"/>
      <c r="Y1321"/>
      <c r="Z1321"/>
      <c r="AA1321"/>
      <c r="AB1321"/>
      <c r="AC1321"/>
      <c r="AD1321"/>
      <c r="AE1321"/>
      <c r="AF1321"/>
      <c r="AG1321"/>
      <c r="AH1321"/>
      <c r="AI1321"/>
      <c r="AJ1321"/>
      <c r="AK1321"/>
      <c r="AL1321"/>
      <c r="AM1321"/>
      <c r="AN1321"/>
      <c r="AO1321"/>
      <c r="AP1321"/>
      <c r="AQ1321"/>
      <c r="AR1321"/>
      <c r="AS1321"/>
      <c r="AT1321"/>
      <c r="AU1321"/>
      <c r="AV1321"/>
      <c r="AW1321"/>
      <c r="AX1321"/>
      <c r="AY1321"/>
      <c r="AZ1321"/>
      <c r="BA1321"/>
      <c r="BB1321"/>
      <c r="BC1321"/>
      <c r="BD1321"/>
      <c r="BE1321"/>
      <c r="BF1321"/>
      <c r="BG1321"/>
      <c r="BH1321"/>
      <c r="BI1321"/>
      <c r="BJ1321"/>
      <c r="BK1321"/>
      <c r="BL1321"/>
      <c r="BM1321"/>
      <c r="BN1321"/>
      <c r="BO1321"/>
      <c r="BP1321"/>
      <c r="BQ1321"/>
      <c r="BR1321"/>
      <c r="BS1321"/>
      <c r="BT1321"/>
      <c r="BU1321"/>
      <c r="BV1321"/>
      <c r="BW1321"/>
      <c r="BX1321"/>
      <c r="BY1321"/>
      <c r="BZ1321"/>
      <c r="CA1321"/>
      <c r="CB1321"/>
      <c r="CC1321"/>
      <c r="CD1321"/>
      <c r="CE1321"/>
      <c r="CF1321"/>
      <c r="CG1321"/>
      <c r="CH1321"/>
      <c r="CI1321"/>
      <c r="CJ1321"/>
      <c r="CK1321"/>
      <c r="CL1321"/>
      <c r="CN1321"/>
    </row>
    <row r="1322" spans="9:92" x14ac:dyDescent="0.35">
      <c r="I1322"/>
      <c r="J1322"/>
      <c r="R1322"/>
      <c r="S1322"/>
      <c r="T1322"/>
      <c r="U1322"/>
      <c r="V1322"/>
      <c r="W1322"/>
      <c r="X1322"/>
      <c r="Y1322"/>
      <c r="Z1322"/>
      <c r="AA1322"/>
      <c r="AB1322"/>
      <c r="AC1322"/>
      <c r="AD1322"/>
      <c r="AE1322"/>
      <c r="AF1322"/>
      <c r="AG1322"/>
      <c r="AH1322"/>
      <c r="AI1322"/>
      <c r="AJ1322"/>
      <c r="AK1322"/>
      <c r="AL1322"/>
      <c r="AM1322"/>
      <c r="AN1322"/>
      <c r="AO1322"/>
      <c r="AP1322"/>
      <c r="AQ1322"/>
      <c r="AR1322"/>
      <c r="AS1322"/>
      <c r="AT1322"/>
      <c r="AU1322"/>
      <c r="AV1322"/>
      <c r="AW1322"/>
      <c r="AX1322"/>
      <c r="AY1322"/>
      <c r="AZ1322"/>
      <c r="BA1322"/>
      <c r="BB1322"/>
      <c r="BC1322"/>
      <c r="BD1322"/>
      <c r="BE1322"/>
      <c r="BF1322"/>
      <c r="BG1322"/>
      <c r="BH1322"/>
      <c r="BI1322"/>
      <c r="BJ1322"/>
      <c r="BK1322"/>
      <c r="BL1322"/>
      <c r="BM1322"/>
      <c r="BN1322"/>
      <c r="BO1322"/>
      <c r="BP1322"/>
      <c r="BQ1322"/>
      <c r="BR1322"/>
      <c r="BS1322"/>
      <c r="BT1322"/>
      <c r="BU1322"/>
      <c r="BV1322"/>
      <c r="BW1322"/>
      <c r="BX1322"/>
      <c r="BY1322"/>
      <c r="BZ1322"/>
      <c r="CA1322"/>
      <c r="CB1322"/>
      <c r="CC1322"/>
      <c r="CD1322"/>
      <c r="CE1322"/>
      <c r="CF1322"/>
      <c r="CG1322"/>
      <c r="CH1322"/>
      <c r="CI1322"/>
      <c r="CJ1322"/>
      <c r="CK1322"/>
      <c r="CL1322"/>
      <c r="CN1322"/>
    </row>
    <row r="1323" spans="9:92" x14ac:dyDescent="0.35">
      <c r="I1323"/>
      <c r="J1323"/>
      <c r="R1323"/>
      <c r="S1323"/>
      <c r="T1323"/>
      <c r="U1323"/>
      <c r="V1323"/>
      <c r="W1323"/>
      <c r="X1323"/>
      <c r="Y1323"/>
      <c r="Z1323"/>
      <c r="AA1323"/>
      <c r="AB1323"/>
      <c r="AC1323"/>
      <c r="AD1323"/>
      <c r="AE1323"/>
      <c r="AF1323"/>
      <c r="AG1323"/>
      <c r="AH1323"/>
      <c r="AI1323"/>
      <c r="AJ1323"/>
      <c r="AK1323"/>
      <c r="AL1323"/>
      <c r="AM1323"/>
      <c r="AN1323"/>
      <c r="AO1323"/>
      <c r="AP1323"/>
      <c r="AQ1323"/>
      <c r="AR1323"/>
      <c r="AS1323"/>
      <c r="AT1323"/>
      <c r="AU1323"/>
      <c r="AV1323"/>
      <c r="AW1323"/>
      <c r="AX1323"/>
      <c r="AY1323"/>
      <c r="AZ1323"/>
      <c r="BA1323"/>
      <c r="BB1323"/>
      <c r="BC1323"/>
      <c r="BD1323"/>
      <c r="BE1323"/>
      <c r="BF1323"/>
      <c r="BG1323"/>
      <c r="BH1323"/>
      <c r="BI1323"/>
      <c r="BJ1323"/>
      <c r="BK1323"/>
      <c r="BL1323"/>
      <c r="BM1323"/>
      <c r="BN1323"/>
      <c r="BO1323"/>
      <c r="BP1323"/>
      <c r="BQ1323"/>
      <c r="BR1323"/>
      <c r="BS1323"/>
      <c r="BT1323"/>
      <c r="BU1323"/>
      <c r="BV1323"/>
      <c r="BW1323"/>
      <c r="BX1323"/>
      <c r="BY1323"/>
      <c r="BZ1323"/>
      <c r="CA1323"/>
      <c r="CB1323"/>
      <c r="CC1323"/>
      <c r="CD1323"/>
      <c r="CE1323"/>
      <c r="CF1323"/>
      <c r="CG1323"/>
      <c r="CH1323"/>
      <c r="CI1323"/>
      <c r="CJ1323"/>
      <c r="CK1323"/>
      <c r="CL1323"/>
      <c r="CN1323"/>
    </row>
    <row r="1324" spans="9:92" x14ac:dyDescent="0.35">
      <c r="I1324"/>
      <c r="J1324"/>
      <c r="R1324"/>
      <c r="S1324"/>
      <c r="T1324"/>
      <c r="U1324"/>
      <c r="V1324"/>
      <c r="W1324"/>
      <c r="X1324"/>
      <c r="Y1324"/>
      <c r="Z1324"/>
      <c r="AA1324"/>
      <c r="AB1324"/>
      <c r="AC1324"/>
      <c r="AD1324"/>
      <c r="AE1324"/>
      <c r="AF1324"/>
      <c r="AG1324"/>
      <c r="AH1324"/>
      <c r="AI1324"/>
      <c r="AJ1324"/>
      <c r="AK1324"/>
      <c r="AL1324"/>
      <c r="AM1324"/>
      <c r="AN1324"/>
      <c r="AO1324"/>
      <c r="AP1324"/>
      <c r="AQ1324"/>
      <c r="AR1324"/>
      <c r="AS1324"/>
      <c r="AT1324"/>
      <c r="AU1324"/>
      <c r="AV1324"/>
      <c r="AW1324"/>
      <c r="AX1324"/>
      <c r="AY1324"/>
      <c r="AZ1324"/>
      <c r="BA1324"/>
      <c r="BB1324"/>
      <c r="BC1324"/>
      <c r="BD1324"/>
      <c r="BE1324"/>
      <c r="BF1324"/>
      <c r="BG1324"/>
      <c r="BH1324"/>
      <c r="BI1324"/>
      <c r="BJ1324"/>
      <c r="BK1324"/>
      <c r="BL1324"/>
      <c r="BM1324"/>
      <c r="BN1324"/>
      <c r="BO1324"/>
      <c r="BP1324"/>
      <c r="BQ1324"/>
      <c r="BR1324"/>
      <c r="BS1324"/>
      <c r="BT1324"/>
      <c r="BU1324"/>
      <c r="BV1324"/>
      <c r="BW1324"/>
      <c r="BX1324"/>
      <c r="BY1324"/>
      <c r="BZ1324"/>
      <c r="CA1324"/>
      <c r="CB1324"/>
      <c r="CC1324"/>
      <c r="CD1324"/>
      <c r="CE1324"/>
      <c r="CF1324"/>
      <c r="CG1324"/>
      <c r="CH1324"/>
      <c r="CI1324"/>
      <c r="CJ1324"/>
      <c r="CK1324"/>
      <c r="CL1324"/>
      <c r="CN1324"/>
    </row>
    <row r="1325" spans="9:92" x14ac:dyDescent="0.35">
      <c r="I1325"/>
      <c r="J1325"/>
      <c r="R1325"/>
      <c r="S1325"/>
      <c r="T1325"/>
      <c r="U1325"/>
      <c r="V1325"/>
      <c r="W1325"/>
      <c r="X1325"/>
      <c r="Y1325"/>
      <c r="Z1325"/>
      <c r="AA1325"/>
      <c r="AB1325"/>
      <c r="AC1325"/>
      <c r="AD1325"/>
      <c r="AE1325"/>
      <c r="AF1325"/>
      <c r="AG1325"/>
      <c r="AH1325"/>
      <c r="AI1325"/>
      <c r="AJ1325"/>
      <c r="AK1325"/>
      <c r="AL1325"/>
      <c r="AM1325"/>
      <c r="AN1325"/>
      <c r="AO1325"/>
      <c r="AP1325"/>
      <c r="AQ1325"/>
      <c r="AR1325"/>
      <c r="AS1325"/>
      <c r="AT1325"/>
      <c r="AU1325"/>
      <c r="AV1325"/>
      <c r="AW1325"/>
      <c r="AX1325"/>
      <c r="AY1325"/>
      <c r="AZ1325"/>
      <c r="BA1325"/>
      <c r="BB1325"/>
      <c r="BC1325"/>
      <c r="BD1325"/>
      <c r="BE1325"/>
      <c r="BF1325"/>
      <c r="BG1325"/>
      <c r="BH1325"/>
      <c r="BI1325"/>
      <c r="BJ1325"/>
      <c r="BK1325"/>
      <c r="BL1325"/>
      <c r="BM1325"/>
      <c r="BN1325"/>
      <c r="BO1325"/>
      <c r="BP1325"/>
      <c r="BQ1325"/>
      <c r="BR1325"/>
      <c r="BS1325"/>
      <c r="BT1325"/>
      <c r="BU1325"/>
      <c r="BV1325"/>
      <c r="BW1325"/>
      <c r="BX1325"/>
      <c r="BY1325"/>
      <c r="BZ1325"/>
      <c r="CA1325"/>
      <c r="CB1325"/>
      <c r="CC1325"/>
      <c r="CD1325"/>
      <c r="CE1325"/>
      <c r="CF1325"/>
      <c r="CG1325"/>
      <c r="CH1325"/>
      <c r="CI1325"/>
      <c r="CJ1325"/>
      <c r="CK1325"/>
      <c r="CL1325"/>
      <c r="CN1325"/>
    </row>
    <row r="1326" spans="9:92" x14ac:dyDescent="0.35">
      <c r="I1326"/>
      <c r="J1326"/>
      <c r="R1326"/>
      <c r="S1326"/>
      <c r="T1326"/>
      <c r="U1326"/>
      <c r="V1326"/>
      <c r="W1326"/>
      <c r="X1326"/>
      <c r="Y1326"/>
      <c r="Z1326"/>
      <c r="AA1326"/>
      <c r="AB1326"/>
      <c r="AC1326"/>
      <c r="AD1326"/>
      <c r="AE1326"/>
      <c r="AF1326"/>
      <c r="AG1326"/>
      <c r="AH1326"/>
      <c r="AI1326"/>
      <c r="AJ1326"/>
      <c r="AK1326"/>
      <c r="AL1326"/>
      <c r="AM1326"/>
      <c r="AN1326"/>
      <c r="AO1326"/>
      <c r="AP1326"/>
      <c r="AQ1326"/>
      <c r="AR1326"/>
      <c r="AS1326"/>
      <c r="AT1326"/>
      <c r="AU1326"/>
      <c r="AV1326"/>
      <c r="AW1326"/>
      <c r="AX1326"/>
      <c r="AY1326"/>
      <c r="AZ1326"/>
      <c r="BA1326"/>
      <c r="BB1326"/>
      <c r="BC1326"/>
      <c r="BD1326"/>
      <c r="BE1326"/>
      <c r="BF1326"/>
      <c r="BG1326"/>
      <c r="BH1326"/>
      <c r="BI1326"/>
      <c r="BJ1326"/>
      <c r="BK1326"/>
      <c r="BL1326"/>
      <c r="BM1326"/>
      <c r="BN1326"/>
      <c r="BO1326"/>
      <c r="BP1326"/>
      <c r="BQ1326"/>
      <c r="BR1326"/>
      <c r="BS1326"/>
      <c r="BT1326"/>
      <c r="BU1326"/>
      <c r="BV1326"/>
      <c r="BW1326"/>
      <c r="BX1326"/>
      <c r="BY1326"/>
      <c r="BZ1326"/>
      <c r="CA1326"/>
      <c r="CB1326"/>
      <c r="CC1326"/>
      <c r="CD1326"/>
      <c r="CE1326"/>
      <c r="CF1326"/>
      <c r="CG1326"/>
      <c r="CH1326"/>
      <c r="CI1326"/>
      <c r="CJ1326"/>
      <c r="CK1326"/>
      <c r="CL1326"/>
      <c r="CN1326"/>
    </row>
    <row r="1327" spans="9:92" x14ac:dyDescent="0.35">
      <c r="I1327"/>
      <c r="J1327"/>
      <c r="R1327"/>
      <c r="S1327"/>
      <c r="T1327"/>
      <c r="U1327"/>
      <c r="V1327"/>
      <c r="W1327"/>
      <c r="X1327"/>
      <c r="Y1327"/>
      <c r="Z1327"/>
      <c r="AA1327"/>
      <c r="AB1327"/>
      <c r="AC1327"/>
      <c r="AD1327"/>
      <c r="AE1327"/>
      <c r="AF1327"/>
      <c r="AG1327"/>
      <c r="AH1327"/>
      <c r="AI1327"/>
      <c r="AJ1327"/>
      <c r="AK1327"/>
      <c r="AL1327"/>
      <c r="AM1327"/>
      <c r="AN1327"/>
      <c r="AO1327"/>
      <c r="AP1327"/>
      <c r="AQ1327"/>
      <c r="AR1327"/>
      <c r="AS1327"/>
      <c r="AT1327"/>
      <c r="AU1327"/>
      <c r="AV1327"/>
      <c r="AW1327"/>
      <c r="AX1327"/>
      <c r="AY1327"/>
      <c r="AZ1327"/>
      <c r="BA1327"/>
      <c r="BB1327"/>
      <c r="BC1327"/>
      <c r="BD1327"/>
      <c r="BE1327"/>
      <c r="BF1327"/>
      <c r="BG1327"/>
      <c r="BH1327"/>
      <c r="BI1327"/>
      <c r="BJ1327"/>
      <c r="BK1327"/>
      <c r="BL1327"/>
      <c r="BM1327"/>
      <c r="BN1327"/>
      <c r="BO1327"/>
      <c r="BP1327"/>
      <c r="BQ1327"/>
      <c r="BR1327"/>
      <c r="BS1327"/>
      <c r="BT1327"/>
      <c r="BU1327"/>
      <c r="BV1327"/>
      <c r="BW1327"/>
      <c r="BX1327"/>
      <c r="BY1327"/>
      <c r="BZ1327"/>
      <c r="CA1327"/>
      <c r="CB1327"/>
      <c r="CC1327"/>
      <c r="CD1327"/>
      <c r="CE1327"/>
      <c r="CF1327"/>
      <c r="CG1327"/>
      <c r="CH1327"/>
      <c r="CI1327"/>
      <c r="CJ1327"/>
      <c r="CK1327"/>
      <c r="CL1327"/>
      <c r="CN1327"/>
    </row>
    <row r="1328" spans="9:92" x14ac:dyDescent="0.35">
      <c r="I1328"/>
      <c r="J1328"/>
      <c r="R1328"/>
      <c r="S1328"/>
      <c r="T1328"/>
      <c r="U1328"/>
      <c r="V1328"/>
      <c r="W1328"/>
      <c r="X1328"/>
      <c r="Y1328"/>
      <c r="Z1328"/>
      <c r="AA1328"/>
      <c r="AB1328"/>
      <c r="AC1328"/>
      <c r="AD1328"/>
      <c r="AE1328"/>
      <c r="AF1328"/>
      <c r="AG1328"/>
      <c r="AH1328"/>
      <c r="AI1328"/>
      <c r="AJ1328"/>
      <c r="AK1328"/>
      <c r="AL1328"/>
      <c r="AM1328"/>
      <c r="AN1328"/>
      <c r="AO1328"/>
      <c r="AP1328"/>
      <c r="AQ1328"/>
      <c r="AR1328"/>
      <c r="AS1328"/>
      <c r="AT1328"/>
      <c r="AU1328"/>
      <c r="AV1328"/>
      <c r="AW1328"/>
      <c r="AX1328"/>
      <c r="AY1328"/>
      <c r="AZ1328"/>
      <c r="BA1328"/>
      <c r="BB1328"/>
      <c r="BC1328"/>
      <c r="BD1328"/>
      <c r="BE1328"/>
      <c r="BF1328"/>
      <c r="BG1328"/>
      <c r="BH1328"/>
      <c r="BI1328"/>
      <c r="BJ1328"/>
      <c r="BK1328"/>
      <c r="BL1328"/>
      <c r="BM1328"/>
      <c r="BN1328"/>
      <c r="BO1328"/>
      <c r="BP1328"/>
      <c r="BQ1328"/>
      <c r="BR1328"/>
      <c r="BS1328"/>
      <c r="BT1328"/>
      <c r="BU1328"/>
      <c r="BV1328"/>
      <c r="BW1328"/>
      <c r="BX1328"/>
      <c r="BY1328"/>
      <c r="BZ1328"/>
      <c r="CA1328"/>
      <c r="CB1328"/>
      <c r="CC1328"/>
      <c r="CD1328"/>
      <c r="CE1328"/>
      <c r="CF1328"/>
      <c r="CG1328"/>
      <c r="CH1328"/>
      <c r="CI1328"/>
      <c r="CJ1328"/>
      <c r="CK1328"/>
      <c r="CL1328"/>
      <c r="CN1328"/>
    </row>
    <row r="1329" spans="9:92" x14ac:dyDescent="0.35">
      <c r="I1329"/>
      <c r="J1329"/>
      <c r="R1329"/>
      <c r="S1329"/>
      <c r="T1329"/>
      <c r="U1329"/>
      <c r="V1329"/>
      <c r="W1329"/>
      <c r="X1329"/>
      <c r="Y1329"/>
      <c r="Z1329"/>
      <c r="AA1329"/>
      <c r="AB1329"/>
      <c r="AC1329"/>
      <c r="AD1329"/>
      <c r="AE1329"/>
      <c r="AF1329"/>
      <c r="AG1329"/>
      <c r="AH1329"/>
      <c r="AI1329"/>
      <c r="AJ1329"/>
      <c r="AK1329"/>
      <c r="AL1329"/>
      <c r="AM1329"/>
      <c r="AN1329"/>
      <c r="AO1329"/>
      <c r="AP1329"/>
      <c r="AQ1329"/>
      <c r="AR1329"/>
      <c r="AS1329"/>
      <c r="AT1329"/>
      <c r="AU1329"/>
      <c r="AV1329"/>
      <c r="AW1329"/>
      <c r="AX1329"/>
      <c r="AY1329"/>
      <c r="AZ1329"/>
      <c r="BA1329"/>
      <c r="BB1329"/>
      <c r="BC1329"/>
      <c r="BD1329"/>
      <c r="BE1329"/>
      <c r="BF1329"/>
      <c r="BG1329"/>
      <c r="BH1329"/>
      <c r="BI1329"/>
      <c r="BJ1329"/>
      <c r="BK1329"/>
      <c r="BL1329"/>
      <c r="BM1329"/>
      <c r="BN1329"/>
      <c r="BO1329"/>
      <c r="BP1329"/>
      <c r="BQ1329"/>
      <c r="BR1329"/>
      <c r="BS1329"/>
      <c r="BT1329"/>
      <c r="BU1329"/>
      <c r="BV1329"/>
      <c r="BW1329"/>
      <c r="BX1329"/>
      <c r="BY1329"/>
      <c r="BZ1329"/>
      <c r="CA1329"/>
      <c r="CB1329"/>
      <c r="CC1329"/>
      <c r="CD1329"/>
      <c r="CE1329"/>
      <c r="CF1329"/>
      <c r="CG1329"/>
      <c r="CH1329"/>
      <c r="CI1329"/>
      <c r="CJ1329"/>
      <c r="CK1329"/>
      <c r="CL1329"/>
      <c r="CN1329"/>
    </row>
    <row r="1330" spans="9:92" x14ac:dyDescent="0.35">
      <c r="I1330"/>
      <c r="J1330"/>
      <c r="R1330"/>
      <c r="S1330"/>
      <c r="T1330"/>
      <c r="U1330"/>
      <c r="V1330"/>
      <c r="W1330"/>
      <c r="X1330"/>
      <c r="Y1330"/>
      <c r="Z1330"/>
      <c r="AA1330"/>
      <c r="AB1330"/>
      <c r="AC1330"/>
      <c r="AD1330"/>
      <c r="AE1330"/>
      <c r="AF1330"/>
      <c r="AG1330"/>
      <c r="AH1330"/>
      <c r="AI1330"/>
      <c r="AJ1330"/>
      <c r="AK1330"/>
      <c r="AL1330"/>
      <c r="AM1330"/>
      <c r="AN1330"/>
      <c r="AO1330"/>
      <c r="AP1330"/>
      <c r="AQ1330"/>
      <c r="AR1330"/>
      <c r="AS1330"/>
      <c r="AT1330"/>
      <c r="AU1330"/>
      <c r="AV1330"/>
      <c r="AW1330"/>
      <c r="AX1330"/>
      <c r="AY1330"/>
      <c r="AZ1330"/>
      <c r="BA1330"/>
      <c r="BB1330"/>
      <c r="BC1330"/>
      <c r="BD1330"/>
      <c r="BE1330"/>
      <c r="BF1330"/>
      <c r="BG1330"/>
      <c r="BH1330"/>
      <c r="BI1330"/>
      <c r="BJ1330"/>
      <c r="BK1330"/>
      <c r="BL1330"/>
      <c r="BM1330"/>
      <c r="BN1330"/>
      <c r="BO1330"/>
      <c r="BP1330"/>
      <c r="BQ1330"/>
      <c r="BR1330"/>
      <c r="BS1330"/>
      <c r="BT1330"/>
      <c r="BU1330"/>
      <c r="BV1330"/>
      <c r="BW1330"/>
      <c r="BX1330"/>
      <c r="BY1330"/>
      <c r="BZ1330"/>
      <c r="CA1330"/>
      <c r="CB1330"/>
      <c r="CC1330"/>
      <c r="CD1330"/>
      <c r="CE1330"/>
      <c r="CF1330"/>
      <c r="CG1330"/>
      <c r="CH1330"/>
      <c r="CI1330"/>
      <c r="CJ1330"/>
      <c r="CK1330"/>
      <c r="CL1330"/>
      <c r="CN1330"/>
    </row>
    <row r="1331" spans="9:92" x14ac:dyDescent="0.35">
      <c r="I1331"/>
      <c r="J1331"/>
      <c r="R1331"/>
      <c r="S1331"/>
      <c r="T1331"/>
      <c r="U1331"/>
      <c r="V1331"/>
      <c r="W1331"/>
      <c r="X1331"/>
      <c r="Y1331"/>
      <c r="Z1331"/>
      <c r="AA1331"/>
      <c r="AB1331"/>
      <c r="AC1331"/>
      <c r="AD1331"/>
      <c r="AE1331"/>
      <c r="AF1331"/>
      <c r="AG1331"/>
      <c r="AH1331"/>
      <c r="AI1331"/>
      <c r="AJ1331"/>
      <c r="AK1331"/>
      <c r="AL1331"/>
      <c r="AM1331"/>
      <c r="AN1331"/>
      <c r="AO1331"/>
      <c r="AP1331"/>
      <c r="AQ1331"/>
      <c r="AR1331"/>
      <c r="AS1331"/>
      <c r="AT1331"/>
      <c r="AU1331"/>
      <c r="AV1331"/>
      <c r="AW1331"/>
      <c r="AX1331"/>
      <c r="AY1331"/>
      <c r="AZ1331"/>
      <c r="BA1331"/>
      <c r="BB1331"/>
      <c r="BC1331"/>
      <c r="BD1331"/>
      <c r="BE1331"/>
      <c r="BF1331"/>
      <c r="BG1331"/>
      <c r="BH1331"/>
      <c r="BI1331"/>
      <c r="BJ1331"/>
      <c r="BK1331"/>
      <c r="BL1331"/>
      <c r="BM1331"/>
      <c r="BN1331"/>
      <c r="BO1331"/>
      <c r="BP1331"/>
      <c r="BQ1331"/>
      <c r="BR1331"/>
      <c r="BS1331"/>
      <c r="BT1331"/>
      <c r="BU1331"/>
      <c r="BV1331"/>
      <c r="BW1331"/>
      <c r="BX1331"/>
      <c r="BY1331"/>
      <c r="BZ1331"/>
      <c r="CA1331"/>
      <c r="CB1331"/>
      <c r="CC1331"/>
      <c r="CD1331"/>
      <c r="CE1331"/>
      <c r="CF1331"/>
      <c r="CG1331"/>
      <c r="CH1331"/>
      <c r="CI1331"/>
      <c r="CJ1331"/>
      <c r="CK1331"/>
      <c r="CL1331"/>
      <c r="CN1331"/>
    </row>
    <row r="1332" spans="9:92" x14ac:dyDescent="0.35">
      <c r="I1332"/>
      <c r="J1332"/>
      <c r="R1332"/>
      <c r="S1332"/>
      <c r="T1332"/>
      <c r="U1332"/>
      <c r="V1332"/>
      <c r="W1332"/>
      <c r="X1332"/>
      <c r="Y1332"/>
      <c r="Z1332"/>
      <c r="AA1332"/>
      <c r="AB1332"/>
      <c r="AC1332"/>
      <c r="AD1332"/>
      <c r="AE1332"/>
      <c r="AF1332"/>
      <c r="AG1332"/>
      <c r="AH1332"/>
      <c r="AI1332"/>
      <c r="AJ1332"/>
      <c r="AK1332"/>
      <c r="AL1332"/>
      <c r="AM1332"/>
      <c r="AN1332"/>
      <c r="AO1332"/>
      <c r="AP1332"/>
      <c r="AQ1332"/>
      <c r="AR1332"/>
      <c r="AS1332"/>
      <c r="AT1332"/>
      <c r="AU1332"/>
      <c r="AV1332"/>
      <c r="AW1332"/>
      <c r="AX1332"/>
      <c r="AY1332"/>
      <c r="AZ1332"/>
      <c r="BA1332"/>
      <c r="BB1332"/>
      <c r="BC1332"/>
      <c r="BD1332"/>
      <c r="BE1332"/>
      <c r="BF1332"/>
      <c r="BG1332"/>
      <c r="BH1332"/>
      <c r="BI1332"/>
      <c r="BJ1332"/>
      <c r="BK1332"/>
      <c r="BL1332"/>
      <c r="BM1332"/>
      <c r="BN1332"/>
      <c r="BO1332"/>
      <c r="BP1332"/>
      <c r="BQ1332"/>
      <c r="BR1332"/>
      <c r="BS1332"/>
      <c r="BT1332"/>
      <c r="BU1332"/>
      <c r="BV1332"/>
      <c r="BW1332"/>
      <c r="BX1332"/>
      <c r="BY1332"/>
      <c r="BZ1332"/>
      <c r="CA1332"/>
      <c r="CB1332"/>
      <c r="CC1332"/>
      <c r="CD1332"/>
      <c r="CE1332"/>
      <c r="CF1332"/>
      <c r="CG1332"/>
      <c r="CH1332"/>
      <c r="CI1332"/>
      <c r="CJ1332"/>
      <c r="CK1332"/>
      <c r="CL1332"/>
      <c r="CN1332"/>
    </row>
    <row r="1333" spans="9:92" x14ac:dyDescent="0.35">
      <c r="I1333"/>
      <c r="J1333"/>
      <c r="R1333"/>
      <c r="S1333"/>
      <c r="T1333"/>
      <c r="U1333"/>
      <c r="V1333"/>
      <c r="W1333"/>
      <c r="X1333"/>
      <c r="Y1333"/>
      <c r="Z1333"/>
      <c r="AA1333"/>
      <c r="AB1333"/>
      <c r="AC1333"/>
      <c r="AD1333"/>
      <c r="AE1333"/>
      <c r="AF1333"/>
      <c r="AG1333"/>
      <c r="AH1333"/>
      <c r="AI1333"/>
      <c r="AJ1333"/>
      <c r="AK1333"/>
      <c r="AL1333"/>
      <c r="AM1333"/>
      <c r="AN1333"/>
      <c r="AO1333"/>
      <c r="AP1333"/>
      <c r="AQ1333"/>
      <c r="AR1333"/>
      <c r="AS1333"/>
      <c r="AT1333"/>
      <c r="AU1333"/>
      <c r="AV1333"/>
      <c r="AW1333"/>
      <c r="AX1333"/>
      <c r="AY1333"/>
      <c r="AZ1333"/>
      <c r="BA1333"/>
      <c r="BB1333"/>
      <c r="BC1333"/>
      <c r="BD1333"/>
      <c r="BE1333"/>
      <c r="BF1333"/>
      <c r="BG1333"/>
      <c r="BH1333"/>
      <c r="BI1333"/>
      <c r="BJ1333"/>
      <c r="BK1333"/>
      <c r="BL1333"/>
      <c r="BM1333"/>
      <c r="BN1333"/>
      <c r="BO1333"/>
      <c r="BP1333"/>
      <c r="BQ1333"/>
      <c r="BR1333"/>
      <c r="BS1333"/>
      <c r="BT1333"/>
      <c r="BU1333"/>
      <c r="BV1333"/>
      <c r="BW1333"/>
      <c r="BX1333"/>
      <c r="BY1333"/>
      <c r="BZ1333"/>
      <c r="CA1333"/>
      <c r="CB1333"/>
      <c r="CC1333"/>
      <c r="CD1333"/>
      <c r="CE1333"/>
      <c r="CF1333"/>
      <c r="CG1333"/>
      <c r="CH1333"/>
      <c r="CI1333"/>
      <c r="CJ1333"/>
      <c r="CK1333"/>
      <c r="CL1333"/>
      <c r="CN1333"/>
    </row>
    <row r="1334" spans="9:92" x14ac:dyDescent="0.35">
      <c r="I1334"/>
      <c r="J1334"/>
      <c r="R1334"/>
      <c r="S1334"/>
      <c r="T1334"/>
      <c r="U1334"/>
      <c r="V1334"/>
      <c r="W1334"/>
      <c r="X1334"/>
      <c r="Y1334"/>
      <c r="Z1334"/>
      <c r="AA1334"/>
      <c r="AB1334"/>
      <c r="AC1334"/>
      <c r="AD1334"/>
      <c r="AE1334"/>
      <c r="AF1334"/>
      <c r="AG1334"/>
      <c r="AH1334"/>
      <c r="AI1334"/>
      <c r="AJ1334"/>
      <c r="AK1334"/>
      <c r="AL1334"/>
      <c r="AM1334"/>
      <c r="AN1334"/>
      <c r="AO1334"/>
      <c r="AP1334"/>
      <c r="AQ1334"/>
      <c r="AR1334"/>
      <c r="AS1334"/>
      <c r="AT1334"/>
      <c r="AU1334"/>
      <c r="AV1334"/>
      <c r="AW1334"/>
      <c r="AX1334"/>
      <c r="AY1334"/>
      <c r="AZ1334"/>
      <c r="BA1334"/>
      <c r="BB1334"/>
      <c r="BC1334"/>
      <c r="BD1334"/>
      <c r="BE1334"/>
      <c r="BF1334"/>
      <c r="BG1334"/>
      <c r="BH1334"/>
      <c r="BI1334"/>
      <c r="BJ1334"/>
      <c r="BK1334"/>
      <c r="BL1334"/>
      <c r="BM1334"/>
      <c r="BN1334"/>
      <c r="BO1334"/>
      <c r="BP1334"/>
      <c r="BQ1334"/>
      <c r="BR1334"/>
      <c r="BS1334"/>
      <c r="BT1334"/>
      <c r="BU1334"/>
      <c r="BV1334"/>
      <c r="BW1334"/>
      <c r="BX1334"/>
      <c r="BY1334"/>
      <c r="BZ1334"/>
      <c r="CA1334"/>
      <c r="CB1334"/>
      <c r="CC1334"/>
      <c r="CD1334"/>
      <c r="CE1334"/>
      <c r="CF1334"/>
      <c r="CG1334"/>
      <c r="CH1334"/>
      <c r="CI1334"/>
      <c r="CJ1334"/>
      <c r="CK1334"/>
      <c r="CL1334"/>
      <c r="CN1334"/>
    </row>
    <row r="1335" spans="9:92" x14ac:dyDescent="0.35">
      <c r="I1335"/>
      <c r="J1335"/>
      <c r="R1335"/>
      <c r="S1335"/>
      <c r="T1335"/>
      <c r="U1335"/>
      <c r="V1335"/>
      <c r="W1335"/>
      <c r="X1335"/>
      <c r="Y1335"/>
      <c r="Z1335"/>
      <c r="AA1335"/>
      <c r="AB1335"/>
      <c r="AC1335"/>
      <c r="AD1335"/>
      <c r="AE1335"/>
      <c r="AF1335"/>
      <c r="AG1335"/>
      <c r="AH1335"/>
      <c r="AI1335"/>
      <c r="AJ1335"/>
      <c r="AK1335"/>
      <c r="AL1335"/>
      <c r="AM1335"/>
      <c r="AN1335"/>
      <c r="AO1335"/>
      <c r="AP1335"/>
      <c r="AQ1335"/>
      <c r="AR1335"/>
      <c r="AS1335"/>
      <c r="AT1335"/>
      <c r="AU1335"/>
      <c r="AV1335"/>
      <c r="AW1335"/>
      <c r="AX1335"/>
      <c r="AY1335"/>
      <c r="AZ1335"/>
      <c r="BA1335"/>
      <c r="BB1335"/>
      <c r="BC1335"/>
      <c r="BD1335"/>
      <c r="BE1335"/>
      <c r="BF1335"/>
      <c r="BG1335"/>
      <c r="BH1335"/>
      <c r="BI1335"/>
      <c r="BJ1335"/>
      <c r="BK1335"/>
      <c r="BL1335"/>
      <c r="BM1335"/>
      <c r="BN1335"/>
      <c r="BO1335"/>
      <c r="BP1335"/>
      <c r="BQ1335"/>
      <c r="BR1335"/>
      <c r="BS1335"/>
      <c r="BT1335"/>
      <c r="BU1335"/>
      <c r="BV1335"/>
      <c r="BW1335"/>
      <c r="BX1335"/>
      <c r="BY1335"/>
      <c r="BZ1335"/>
      <c r="CA1335"/>
      <c r="CB1335"/>
      <c r="CC1335"/>
      <c r="CD1335"/>
      <c r="CE1335"/>
      <c r="CF1335"/>
      <c r="CG1335"/>
      <c r="CH1335"/>
      <c r="CI1335"/>
      <c r="CJ1335"/>
      <c r="CK1335"/>
      <c r="CL1335"/>
      <c r="CN1335"/>
    </row>
    <row r="1336" spans="9:92" x14ac:dyDescent="0.35">
      <c r="I1336"/>
      <c r="J1336"/>
      <c r="R1336"/>
      <c r="S1336"/>
      <c r="T1336"/>
      <c r="U1336"/>
      <c r="V1336"/>
      <c r="W1336"/>
      <c r="X1336"/>
      <c r="Y1336"/>
      <c r="Z1336"/>
      <c r="AA1336"/>
      <c r="AB1336"/>
      <c r="AC1336"/>
      <c r="AD1336"/>
      <c r="AE1336"/>
      <c r="AF1336"/>
      <c r="AG1336"/>
      <c r="AH1336"/>
      <c r="AI1336"/>
      <c r="AJ1336"/>
      <c r="AK1336"/>
      <c r="AL1336"/>
      <c r="AM1336"/>
      <c r="AN1336"/>
      <c r="AO1336"/>
      <c r="AP1336"/>
      <c r="AQ1336"/>
      <c r="AR1336"/>
      <c r="AS1336"/>
      <c r="AT1336"/>
      <c r="AU1336"/>
      <c r="AV1336"/>
      <c r="AW1336"/>
      <c r="AX1336"/>
      <c r="AY1336"/>
      <c r="AZ1336"/>
      <c r="BA1336"/>
      <c r="BB1336"/>
      <c r="BC1336"/>
      <c r="BD1336"/>
      <c r="BE1336"/>
      <c r="BF1336"/>
      <c r="BG1336"/>
      <c r="BH1336"/>
      <c r="BI1336"/>
      <c r="BJ1336"/>
      <c r="BK1336"/>
      <c r="BL1336"/>
      <c r="BM1336"/>
      <c r="BN1336"/>
      <c r="BO1336"/>
      <c r="BP1336"/>
      <c r="BQ1336"/>
      <c r="BR1336"/>
      <c r="BS1336"/>
      <c r="BT1336"/>
      <c r="BU1336"/>
      <c r="BV1336"/>
      <c r="BW1336"/>
      <c r="BX1336"/>
      <c r="BY1336"/>
      <c r="BZ1336"/>
      <c r="CA1336"/>
      <c r="CB1336"/>
      <c r="CC1336"/>
      <c r="CD1336"/>
      <c r="CE1336"/>
      <c r="CF1336"/>
      <c r="CG1336"/>
      <c r="CH1336"/>
      <c r="CI1336"/>
      <c r="CJ1336"/>
      <c r="CK1336"/>
      <c r="CL1336"/>
      <c r="CN1336"/>
    </row>
    <row r="1337" spans="9:92" x14ac:dyDescent="0.35">
      <c r="I1337"/>
      <c r="J1337"/>
      <c r="R1337"/>
      <c r="S1337"/>
      <c r="T1337"/>
      <c r="U1337"/>
      <c r="V1337"/>
      <c r="W1337"/>
      <c r="X1337"/>
      <c r="Y1337"/>
      <c r="Z1337"/>
      <c r="AA1337"/>
      <c r="AB1337"/>
      <c r="AC1337"/>
      <c r="AD1337"/>
      <c r="AE1337"/>
      <c r="AF1337"/>
      <c r="AG1337"/>
      <c r="AH1337"/>
      <c r="AI1337"/>
      <c r="AJ1337"/>
      <c r="AK1337"/>
      <c r="AL1337"/>
      <c r="AM1337"/>
      <c r="AN1337"/>
      <c r="AO1337"/>
      <c r="AP1337"/>
      <c r="AQ1337"/>
      <c r="AR1337"/>
      <c r="AS1337"/>
      <c r="AT1337"/>
      <c r="AU1337"/>
      <c r="AV1337"/>
      <c r="AW1337"/>
      <c r="AX1337"/>
      <c r="AY1337"/>
      <c r="AZ1337"/>
      <c r="BA1337"/>
      <c r="BB1337"/>
      <c r="BC1337"/>
      <c r="BD1337"/>
      <c r="BE1337"/>
      <c r="BF1337"/>
      <c r="BG1337"/>
      <c r="BH1337"/>
      <c r="BI1337"/>
      <c r="BJ1337"/>
      <c r="BK1337"/>
      <c r="BL1337"/>
      <c r="BM1337"/>
      <c r="BN1337"/>
      <c r="BO1337"/>
      <c r="BP1337"/>
      <c r="BQ1337"/>
      <c r="BR1337"/>
      <c r="BS1337"/>
      <c r="BT1337"/>
      <c r="BU1337"/>
      <c r="BV1337"/>
      <c r="BW1337"/>
      <c r="BX1337"/>
      <c r="BY1337"/>
      <c r="BZ1337"/>
      <c r="CA1337"/>
      <c r="CB1337"/>
      <c r="CC1337"/>
      <c r="CD1337"/>
      <c r="CE1337"/>
      <c r="CF1337"/>
      <c r="CG1337"/>
      <c r="CH1337"/>
      <c r="CI1337"/>
      <c r="CJ1337"/>
      <c r="CK1337"/>
      <c r="CL1337"/>
      <c r="CN1337"/>
    </row>
    <row r="1338" spans="9:92" x14ac:dyDescent="0.35">
      <c r="I1338"/>
      <c r="J1338"/>
      <c r="R1338"/>
      <c r="S1338"/>
      <c r="T1338"/>
      <c r="U1338"/>
      <c r="V1338"/>
      <c r="W1338"/>
      <c r="X1338"/>
      <c r="Y1338"/>
      <c r="Z1338"/>
      <c r="AA1338"/>
      <c r="AB1338"/>
      <c r="AC1338"/>
      <c r="AD1338"/>
      <c r="AE1338"/>
      <c r="AF1338"/>
      <c r="AG1338"/>
      <c r="AH1338"/>
      <c r="AI1338"/>
      <c r="AJ1338"/>
      <c r="AK1338"/>
      <c r="AL1338"/>
      <c r="AM1338"/>
      <c r="AN1338"/>
      <c r="AO1338"/>
      <c r="AP1338"/>
      <c r="AQ1338"/>
      <c r="AR1338"/>
      <c r="AS1338"/>
      <c r="AT1338"/>
      <c r="AU1338"/>
      <c r="AV1338"/>
      <c r="AW1338"/>
      <c r="AX1338"/>
      <c r="AY1338"/>
      <c r="AZ1338"/>
      <c r="BA1338"/>
      <c r="BB1338"/>
      <c r="BC1338"/>
      <c r="BD1338"/>
      <c r="BE1338"/>
      <c r="BF1338"/>
      <c r="BG1338"/>
      <c r="BH1338"/>
      <c r="BI1338"/>
      <c r="BJ1338"/>
      <c r="BK1338"/>
      <c r="BL1338"/>
      <c r="BM1338"/>
      <c r="BN1338"/>
      <c r="BO1338"/>
      <c r="BP1338"/>
      <c r="BQ1338"/>
      <c r="BR1338"/>
      <c r="BS1338"/>
      <c r="BT1338"/>
      <c r="BU1338"/>
      <c r="BV1338"/>
      <c r="BW1338"/>
      <c r="BX1338"/>
      <c r="BY1338"/>
      <c r="BZ1338"/>
      <c r="CA1338"/>
      <c r="CB1338"/>
      <c r="CC1338"/>
      <c r="CD1338"/>
      <c r="CE1338"/>
      <c r="CF1338"/>
      <c r="CG1338"/>
      <c r="CH1338"/>
      <c r="CI1338"/>
      <c r="CJ1338"/>
      <c r="CK1338"/>
      <c r="CL1338"/>
      <c r="CN1338"/>
    </row>
    <row r="1339" spans="9:92" x14ac:dyDescent="0.35">
      <c r="I1339"/>
      <c r="J1339"/>
      <c r="R1339"/>
      <c r="S1339"/>
      <c r="T1339"/>
      <c r="U1339"/>
      <c r="V1339"/>
      <c r="W1339"/>
      <c r="X1339"/>
      <c r="Y1339"/>
      <c r="Z1339"/>
      <c r="AA1339"/>
      <c r="AB1339"/>
      <c r="AC1339"/>
      <c r="AD1339"/>
      <c r="AE1339"/>
      <c r="AF1339"/>
      <c r="AG1339"/>
      <c r="AH1339"/>
      <c r="AI1339"/>
      <c r="AJ1339"/>
      <c r="AK1339"/>
      <c r="AL1339"/>
      <c r="AM1339"/>
      <c r="AN1339"/>
      <c r="AO1339"/>
      <c r="AP1339"/>
      <c r="AQ1339"/>
      <c r="AR1339"/>
      <c r="AS1339"/>
      <c r="AT1339"/>
      <c r="AU1339"/>
      <c r="AV1339"/>
      <c r="AW1339"/>
      <c r="AX1339"/>
      <c r="AY1339"/>
      <c r="AZ1339"/>
      <c r="BA1339"/>
      <c r="BB1339"/>
      <c r="BC1339"/>
      <c r="BD1339"/>
      <c r="BE1339"/>
      <c r="BF1339"/>
      <c r="BG1339"/>
      <c r="BH1339"/>
      <c r="BI1339"/>
      <c r="BJ1339"/>
      <c r="BK1339"/>
      <c r="BL1339"/>
      <c r="BM1339"/>
      <c r="BN1339"/>
      <c r="BO1339"/>
      <c r="BP1339"/>
      <c r="BQ1339"/>
      <c r="BR1339"/>
      <c r="BS1339"/>
      <c r="BT1339"/>
      <c r="BU1339"/>
      <c r="BV1339"/>
      <c r="BW1339"/>
      <c r="BX1339"/>
      <c r="BY1339"/>
      <c r="BZ1339"/>
      <c r="CA1339"/>
      <c r="CB1339"/>
      <c r="CC1339"/>
      <c r="CD1339"/>
      <c r="CE1339"/>
      <c r="CF1339"/>
      <c r="CG1339"/>
      <c r="CH1339"/>
      <c r="CI1339"/>
      <c r="CJ1339"/>
      <c r="CK1339"/>
      <c r="CL1339"/>
      <c r="CN1339"/>
    </row>
    <row r="1340" spans="9:92" x14ac:dyDescent="0.35">
      <c r="I1340"/>
      <c r="J1340"/>
      <c r="R1340"/>
      <c r="S1340"/>
      <c r="T1340"/>
      <c r="U1340"/>
      <c r="V1340"/>
      <c r="W1340"/>
      <c r="X1340"/>
      <c r="Y1340"/>
      <c r="Z1340"/>
      <c r="AA1340"/>
      <c r="AB1340"/>
      <c r="AC1340"/>
      <c r="AD1340"/>
      <c r="AE1340"/>
      <c r="AF1340"/>
      <c r="AG1340"/>
      <c r="AH1340"/>
      <c r="AI1340"/>
      <c r="AJ1340"/>
      <c r="AK1340"/>
      <c r="AL1340"/>
      <c r="AM1340"/>
      <c r="AN1340"/>
      <c r="AO1340"/>
      <c r="AP1340"/>
      <c r="AQ1340"/>
      <c r="AR1340"/>
      <c r="AS1340"/>
      <c r="AT1340"/>
      <c r="AU1340"/>
      <c r="AV1340"/>
      <c r="AW1340"/>
      <c r="AX1340"/>
      <c r="AY1340"/>
      <c r="AZ1340"/>
      <c r="BA1340"/>
      <c r="BB1340"/>
      <c r="BC1340"/>
      <c r="BD1340"/>
      <c r="BE1340"/>
      <c r="BF1340"/>
      <c r="BG1340"/>
      <c r="BH1340"/>
      <c r="BI1340"/>
      <c r="BJ1340"/>
      <c r="BK1340"/>
      <c r="BL1340"/>
      <c r="BM1340"/>
      <c r="BN1340"/>
      <c r="BO1340"/>
      <c r="BP1340"/>
      <c r="BQ1340"/>
      <c r="BR1340"/>
      <c r="BS1340"/>
      <c r="BT1340"/>
      <c r="BU1340"/>
      <c r="BV1340"/>
      <c r="BW1340"/>
      <c r="BX1340"/>
      <c r="BY1340"/>
      <c r="BZ1340"/>
      <c r="CA1340"/>
      <c r="CB1340"/>
      <c r="CC1340"/>
      <c r="CD1340"/>
      <c r="CE1340"/>
      <c r="CF1340"/>
      <c r="CG1340"/>
      <c r="CH1340"/>
      <c r="CI1340"/>
      <c r="CJ1340"/>
      <c r="CK1340"/>
      <c r="CL1340"/>
      <c r="CN1340"/>
    </row>
    <row r="1341" spans="9:92" x14ac:dyDescent="0.35">
      <c r="I1341"/>
      <c r="J1341"/>
      <c r="R1341"/>
      <c r="S1341"/>
      <c r="T1341"/>
      <c r="U1341"/>
      <c r="V1341"/>
      <c r="W1341"/>
      <c r="X1341"/>
      <c r="Y1341"/>
      <c r="Z1341"/>
      <c r="AA1341"/>
      <c r="AB1341"/>
      <c r="AC1341"/>
      <c r="AD1341"/>
      <c r="AE1341"/>
      <c r="AF1341"/>
      <c r="AG1341"/>
      <c r="AH1341"/>
      <c r="AI1341"/>
      <c r="AJ1341"/>
      <c r="AK1341"/>
      <c r="AL1341"/>
      <c r="AM1341"/>
      <c r="AN1341"/>
      <c r="AO1341"/>
      <c r="AP1341"/>
      <c r="AQ1341"/>
      <c r="AR1341"/>
      <c r="AS1341"/>
      <c r="AT1341"/>
      <c r="AU1341"/>
      <c r="AV1341"/>
      <c r="AW1341"/>
      <c r="AX1341"/>
      <c r="AY1341"/>
      <c r="AZ1341"/>
      <c r="BA1341"/>
      <c r="BB1341"/>
      <c r="BC1341"/>
      <c r="BD1341"/>
      <c r="BE1341"/>
      <c r="BF1341"/>
      <c r="BG1341"/>
      <c r="BH1341"/>
      <c r="BI1341"/>
      <c r="BJ1341"/>
      <c r="BK1341"/>
      <c r="BL1341"/>
      <c r="BM1341"/>
      <c r="BN1341"/>
      <c r="BO1341"/>
      <c r="BP1341"/>
      <c r="BQ1341"/>
      <c r="BR1341"/>
      <c r="BS1341"/>
      <c r="BT1341"/>
      <c r="BU1341"/>
      <c r="BV1341"/>
      <c r="BW1341"/>
      <c r="BX1341"/>
      <c r="BY1341"/>
      <c r="BZ1341"/>
      <c r="CA1341"/>
      <c r="CB1341"/>
      <c r="CC1341"/>
      <c r="CD1341"/>
      <c r="CE1341"/>
      <c r="CF1341"/>
      <c r="CG1341"/>
      <c r="CH1341"/>
      <c r="CI1341"/>
      <c r="CJ1341"/>
      <c r="CK1341"/>
      <c r="CL1341"/>
      <c r="CN1341"/>
    </row>
    <row r="1342" spans="9:92" x14ac:dyDescent="0.35">
      <c r="I1342"/>
      <c r="J1342"/>
      <c r="R1342"/>
      <c r="S1342"/>
      <c r="T1342"/>
      <c r="U1342"/>
      <c r="V1342"/>
      <c r="W1342"/>
      <c r="X1342"/>
      <c r="Y1342"/>
      <c r="Z1342"/>
      <c r="AA1342"/>
      <c r="AB1342"/>
      <c r="AC1342"/>
      <c r="AD1342"/>
      <c r="AE1342"/>
      <c r="AF1342"/>
      <c r="AG1342"/>
      <c r="AH1342"/>
      <c r="AI1342"/>
      <c r="AJ1342"/>
      <c r="AK1342"/>
      <c r="AL1342"/>
      <c r="AM1342"/>
      <c r="AN1342"/>
      <c r="AO1342"/>
      <c r="AP1342"/>
      <c r="AQ1342"/>
      <c r="AR1342"/>
      <c r="AS1342"/>
      <c r="AT1342"/>
      <c r="AU1342"/>
      <c r="AV1342"/>
      <c r="AW1342"/>
      <c r="AX1342"/>
      <c r="AY1342"/>
      <c r="AZ1342"/>
      <c r="BA1342"/>
      <c r="BB1342"/>
      <c r="BC1342"/>
      <c r="BD1342"/>
      <c r="BE1342"/>
      <c r="BF1342"/>
      <c r="BG1342"/>
      <c r="BH1342"/>
      <c r="BI1342"/>
      <c r="BJ1342"/>
      <c r="BK1342"/>
      <c r="BL1342"/>
      <c r="BM1342"/>
      <c r="BN1342"/>
      <c r="BO1342"/>
      <c r="BP1342"/>
      <c r="BQ1342"/>
      <c r="BR1342"/>
      <c r="BS1342"/>
      <c r="BT1342"/>
      <c r="BU1342"/>
      <c r="BV1342"/>
      <c r="BW1342"/>
      <c r="BX1342"/>
      <c r="BY1342"/>
      <c r="BZ1342"/>
      <c r="CA1342"/>
      <c r="CB1342"/>
      <c r="CC1342"/>
      <c r="CD1342"/>
      <c r="CE1342"/>
      <c r="CF1342"/>
      <c r="CG1342"/>
      <c r="CH1342"/>
      <c r="CI1342"/>
      <c r="CJ1342"/>
      <c r="CK1342"/>
      <c r="CL1342"/>
      <c r="CN1342"/>
    </row>
    <row r="1343" spans="9:92" x14ac:dyDescent="0.35">
      <c r="I1343"/>
      <c r="J1343"/>
      <c r="R1343"/>
      <c r="S1343"/>
      <c r="T1343"/>
      <c r="U1343"/>
      <c r="V1343"/>
      <c r="W1343"/>
      <c r="X1343"/>
      <c r="Y1343"/>
      <c r="Z1343"/>
      <c r="AA1343"/>
      <c r="AB1343"/>
      <c r="AC1343"/>
      <c r="AD1343"/>
      <c r="AE1343"/>
      <c r="AF1343"/>
      <c r="AG1343"/>
      <c r="AH1343"/>
      <c r="AI1343"/>
      <c r="AJ1343"/>
      <c r="AK1343"/>
      <c r="AL1343"/>
      <c r="AM1343"/>
      <c r="AN1343"/>
      <c r="AO1343"/>
      <c r="AP1343"/>
      <c r="AQ1343"/>
      <c r="AR1343"/>
      <c r="AS1343"/>
      <c r="AT1343"/>
      <c r="AU1343"/>
      <c r="AV1343"/>
      <c r="AW1343"/>
      <c r="AX1343"/>
      <c r="AY1343"/>
      <c r="AZ1343"/>
      <c r="BA1343"/>
      <c r="BB1343"/>
      <c r="BC1343"/>
      <c r="BD1343"/>
      <c r="BE1343"/>
      <c r="BF1343"/>
      <c r="BG1343"/>
      <c r="BH1343"/>
      <c r="BI1343"/>
      <c r="BJ1343"/>
      <c r="BK1343"/>
      <c r="BL1343"/>
      <c r="BM1343"/>
      <c r="BN1343"/>
      <c r="BO1343"/>
      <c r="BP1343"/>
      <c r="BQ1343"/>
      <c r="BR1343"/>
      <c r="BS1343"/>
      <c r="BT1343"/>
      <c r="BU1343"/>
      <c r="BV1343"/>
      <c r="BW1343"/>
      <c r="BX1343"/>
      <c r="BY1343"/>
      <c r="BZ1343"/>
      <c r="CA1343"/>
      <c r="CB1343"/>
      <c r="CC1343"/>
      <c r="CD1343"/>
      <c r="CE1343"/>
      <c r="CF1343"/>
      <c r="CG1343"/>
      <c r="CH1343"/>
      <c r="CI1343"/>
      <c r="CJ1343"/>
      <c r="CK1343"/>
      <c r="CL1343"/>
      <c r="CN1343"/>
    </row>
    <row r="1344" spans="9:92" x14ac:dyDescent="0.35">
      <c r="I1344"/>
      <c r="J1344"/>
      <c r="R1344"/>
      <c r="S1344"/>
      <c r="T1344"/>
      <c r="U1344"/>
      <c r="V1344"/>
      <c r="W1344"/>
      <c r="X1344"/>
      <c r="Y1344"/>
      <c r="Z1344"/>
      <c r="AA1344"/>
      <c r="AB1344"/>
      <c r="AC1344"/>
      <c r="AD1344"/>
      <c r="AE1344"/>
      <c r="AF1344"/>
      <c r="AG1344"/>
      <c r="AH1344"/>
      <c r="AI1344"/>
      <c r="AJ1344"/>
      <c r="AK1344"/>
      <c r="AL1344"/>
      <c r="AM1344"/>
      <c r="AN1344"/>
      <c r="AO1344"/>
      <c r="AP1344"/>
      <c r="AQ1344"/>
      <c r="AR1344"/>
      <c r="AS1344"/>
      <c r="AT1344"/>
      <c r="AU1344"/>
      <c r="AV1344"/>
      <c r="AW1344"/>
      <c r="AX1344"/>
      <c r="AY1344"/>
      <c r="AZ1344"/>
      <c r="BA1344"/>
      <c r="BB1344"/>
      <c r="BC1344"/>
      <c r="BD1344"/>
      <c r="BE1344"/>
      <c r="BF1344"/>
      <c r="BG1344"/>
      <c r="BH1344"/>
      <c r="BI1344"/>
      <c r="BJ1344"/>
      <c r="BK1344"/>
      <c r="BL1344"/>
      <c r="BM1344"/>
      <c r="BN1344"/>
      <c r="BO1344"/>
      <c r="BP1344"/>
      <c r="BQ1344"/>
      <c r="BR1344"/>
      <c r="BS1344"/>
      <c r="BT1344"/>
      <c r="BU1344"/>
      <c r="BV1344"/>
      <c r="BW1344"/>
      <c r="BX1344"/>
      <c r="BY1344"/>
      <c r="BZ1344"/>
      <c r="CA1344"/>
      <c r="CB1344"/>
      <c r="CC1344"/>
      <c r="CD1344"/>
      <c r="CE1344"/>
      <c r="CF1344"/>
      <c r="CG1344"/>
      <c r="CH1344"/>
      <c r="CI1344"/>
      <c r="CJ1344"/>
      <c r="CK1344"/>
      <c r="CL1344"/>
      <c r="CN1344"/>
    </row>
    <row r="1345" spans="9:92" x14ac:dyDescent="0.35">
      <c r="I1345"/>
      <c r="J1345"/>
      <c r="R1345"/>
      <c r="S1345"/>
      <c r="T1345"/>
      <c r="U1345"/>
      <c r="V1345"/>
      <c r="W1345"/>
      <c r="X1345"/>
      <c r="Y1345"/>
      <c r="Z1345"/>
      <c r="AA1345"/>
      <c r="AB1345"/>
      <c r="AC1345"/>
      <c r="AD1345"/>
      <c r="AE1345"/>
      <c r="AF1345"/>
      <c r="AG1345"/>
      <c r="AH1345"/>
      <c r="AI1345"/>
      <c r="AJ1345"/>
      <c r="AK1345"/>
      <c r="AL1345"/>
      <c r="AM1345"/>
      <c r="AN1345"/>
      <c r="AO1345"/>
      <c r="AP1345"/>
      <c r="AQ1345"/>
      <c r="AR1345"/>
      <c r="AS1345"/>
      <c r="AT1345"/>
      <c r="AU1345"/>
      <c r="AV1345"/>
      <c r="AW1345"/>
      <c r="AX1345"/>
      <c r="AY1345"/>
      <c r="AZ1345"/>
      <c r="BA1345"/>
      <c r="BB1345"/>
      <c r="BC1345"/>
      <c r="BD1345"/>
      <c r="BE1345"/>
      <c r="BF1345"/>
      <c r="BG1345"/>
      <c r="BH1345"/>
      <c r="BI1345"/>
      <c r="BJ1345"/>
      <c r="BK1345"/>
      <c r="BL1345"/>
      <c r="BM1345"/>
      <c r="BN1345"/>
      <c r="BO1345"/>
      <c r="BP1345"/>
      <c r="BQ1345"/>
      <c r="BR1345"/>
      <c r="BS1345"/>
      <c r="BT1345"/>
      <c r="BU1345"/>
      <c r="BV1345"/>
      <c r="BW1345"/>
      <c r="BX1345"/>
      <c r="BY1345"/>
      <c r="BZ1345"/>
      <c r="CA1345"/>
      <c r="CB1345"/>
      <c r="CC1345"/>
      <c r="CD1345"/>
      <c r="CE1345"/>
      <c r="CF1345"/>
      <c r="CG1345"/>
      <c r="CH1345"/>
      <c r="CI1345"/>
      <c r="CJ1345"/>
      <c r="CK1345"/>
      <c r="CL1345"/>
      <c r="CN1345"/>
    </row>
    <row r="1346" spans="9:92" x14ac:dyDescent="0.35">
      <c r="I1346"/>
      <c r="J1346"/>
      <c r="R1346"/>
      <c r="S1346"/>
      <c r="T1346"/>
      <c r="U1346"/>
      <c r="V1346"/>
      <c r="W1346"/>
      <c r="X1346"/>
      <c r="Y1346"/>
      <c r="Z1346"/>
      <c r="AA1346"/>
      <c r="AB1346"/>
      <c r="AC1346"/>
      <c r="AD1346"/>
      <c r="AE1346"/>
      <c r="AF1346"/>
      <c r="AG1346"/>
      <c r="AH1346"/>
      <c r="AI1346"/>
      <c r="AJ1346"/>
      <c r="AK1346"/>
      <c r="AL1346"/>
      <c r="AM1346"/>
      <c r="AN1346"/>
      <c r="AO1346"/>
      <c r="AP1346"/>
      <c r="AQ1346"/>
      <c r="AR1346"/>
      <c r="AS1346"/>
      <c r="AT1346"/>
      <c r="AU1346"/>
      <c r="AV1346"/>
      <c r="AW1346"/>
      <c r="AX1346"/>
      <c r="AY1346"/>
      <c r="AZ1346"/>
      <c r="BA1346"/>
      <c r="BB1346"/>
      <c r="BC1346"/>
      <c r="BD1346"/>
      <c r="BE1346"/>
      <c r="BF1346"/>
      <c r="BG1346"/>
      <c r="BH1346"/>
      <c r="BI1346"/>
      <c r="BJ1346"/>
      <c r="BK1346"/>
      <c r="BL1346"/>
      <c r="BM1346"/>
      <c r="BN1346"/>
      <c r="BO1346"/>
      <c r="BP1346"/>
      <c r="BQ1346"/>
      <c r="BR1346"/>
      <c r="BS1346"/>
      <c r="BT1346"/>
      <c r="BU1346"/>
      <c r="BV1346"/>
      <c r="BW1346"/>
      <c r="BX1346"/>
      <c r="BY1346"/>
      <c r="BZ1346"/>
      <c r="CA1346"/>
      <c r="CB1346"/>
      <c r="CC1346"/>
      <c r="CD1346"/>
      <c r="CE1346"/>
      <c r="CF1346"/>
      <c r="CG1346"/>
      <c r="CH1346"/>
      <c r="CI1346"/>
      <c r="CJ1346"/>
      <c r="CK1346"/>
      <c r="CL1346"/>
      <c r="CN1346"/>
    </row>
    <row r="1347" spans="9:92" x14ac:dyDescent="0.35">
      <c r="I1347"/>
      <c r="J1347"/>
      <c r="R1347"/>
      <c r="S1347"/>
      <c r="T1347"/>
      <c r="U1347"/>
      <c r="V1347"/>
      <c r="W1347"/>
      <c r="X1347"/>
      <c r="Y1347"/>
      <c r="Z1347"/>
      <c r="AA1347"/>
      <c r="AB1347"/>
      <c r="AC1347"/>
      <c r="AD1347"/>
      <c r="AE1347"/>
      <c r="AF1347"/>
      <c r="AG1347"/>
      <c r="AH1347"/>
      <c r="AI1347"/>
      <c r="AJ1347"/>
      <c r="AK1347"/>
      <c r="AL1347"/>
      <c r="AM1347"/>
      <c r="AN1347"/>
      <c r="AO1347"/>
      <c r="AP1347"/>
      <c r="AQ1347"/>
      <c r="AR1347"/>
      <c r="AS1347"/>
      <c r="AT1347"/>
      <c r="AU1347"/>
      <c r="AV1347"/>
      <c r="AW1347"/>
      <c r="AX1347"/>
      <c r="AY1347"/>
      <c r="AZ1347"/>
      <c r="BA1347"/>
      <c r="BB1347"/>
      <c r="BC1347"/>
      <c r="BD1347"/>
      <c r="BE1347"/>
      <c r="BF1347"/>
      <c r="BG1347"/>
      <c r="BH1347"/>
      <c r="BI1347"/>
      <c r="BJ1347"/>
      <c r="BK1347"/>
      <c r="BL1347"/>
      <c r="BM1347"/>
      <c r="BN1347"/>
      <c r="BO1347"/>
      <c r="BP1347"/>
      <c r="BQ1347"/>
      <c r="BR1347"/>
      <c r="BS1347"/>
      <c r="BT1347"/>
      <c r="BU1347"/>
      <c r="BV1347"/>
      <c r="BW1347"/>
      <c r="BX1347"/>
      <c r="BY1347"/>
      <c r="BZ1347"/>
      <c r="CA1347"/>
      <c r="CB1347"/>
      <c r="CC1347"/>
      <c r="CD1347"/>
      <c r="CE1347"/>
      <c r="CF1347"/>
      <c r="CG1347"/>
      <c r="CH1347"/>
      <c r="CI1347"/>
      <c r="CJ1347"/>
      <c r="CK1347"/>
      <c r="CL1347"/>
      <c r="CN1347"/>
    </row>
    <row r="1348" spans="9:92" x14ac:dyDescent="0.35">
      <c r="I1348"/>
      <c r="J1348"/>
      <c r="R1348"/>
      <c r="S1348"/>
      <c r="T1348"/>
      <c r="U1348"/>
      <c r="V1348"/>
      <c r="W1348"/>
      <c r="X1348"/>
      <c r="Y1348"/>
      <c r="Z1348"/>
      <c r="AA1348"/>
      <c r="AB1348"/>
      <c r="AC1348"/>
      <c r="AD1348"/>
      <c r="AE1348"/>
      <c r="AF1348"/>
      <c r="AG1348"/>
      <c r="AH1348"/>
      <c r="AI1348"/>
      <c r="AJ1348"/>
      <c r="AK1348"/>
      <c r="AL1348"/>
      <c r="AM1348"/>
      <c r="AN1348"/>
      <c r="AO1348"/>
      <c r="AP1348"/>
      <c r="AQ1348"/>
      <c r="AR1348"/>
      <c r="AS1348"/>
      <c r="AT1348"/>
      <c r="AU1348"/>
      <c r="AV1348"/>
      <c r="AW1348"/>
      <c r="AX1348"/>
      <c r="AY1348"/>
      <c r="AZ1348"/>
      <c r="BA1348"/>
      <c r="BB1348"/>
      <c r="BC1348"/>
      <c r="BD1348"/>
      <c r="BE1348"/>
      <c r="BF1348"/>
      <c r="BG1348"/>
      <c r="BH1348"/>
      <c r="BI1348"/>
      <c r="BJ1348"/>
      <c r="BK1348"/>
      <c r="BL1348"/>
      <c r="BM1348"/>
      <c r="BN1348"/>
      <c r="BO1348"/>
      <c r="BP1348"/>
      <c r="BQ1348"/>
      <c r="BR1348"/>
      <c r="BS1348"/>
      <c r="BT1348"/>
      <c r="BU1348"/>
      <c r="BV1348"/>
      <c r="BW1348"/>
      <c r="BX1348"/>
      <c r="BY1348"/>
      <c r="BZ1348"/>
      <c r="CA1348"/>
      <c r="CB1348"/>
      <c r="CC1348"/>
      <c r="CD1348"/>
      <c r="CE1348"/>
      <c r="CF1348"/>
      <c r="CG1348"/>
      <c r="CH1348"/>
      <c r="CI1348"/>
      <c r="CJ1348"/>
      <c r="CK1348"/>
      <c r="CL1348"/>
      <c r="CN1348"/>
    </row>
    <row r="1349" spans="9:92" x14ac:dyDescent="0.35">
      <c r="I1349"/>
      <c r="J1349"/>
      <c r="R1349"/>
      <c r="S1349"/>
      <c r="T1349"/>
      <c r="U1349"/>
      <c r="V1349"/>
      <c r="W1349"/>
      <c r="X1349"/>
      <c r="Y1349"/>
      <c r="Z1349"/>
      <c r="AA1349"/>
      <c r="AB1349"/>
      <c r="AC1349"/>
      <c r="AD1349"/>
      <c r="AE1349"/>
      <c r="AF1349"/>
      <c r="AG1349"/>
      <c r="AH1349"/>
      <c r="AI1349"/>
      <c r="AJ1349"/>
      <c r="AK1349"/>
      <c r="AL1349"/>
      <c r="AM1349"/>
      <c r="AN1349"/>
      <c r="AO1349"/>
      <c r="AP1349"/>
      <c r="AQ1349"/>
      <c r="AR1349"/>
      <c r="AS1349"/>
      <c r="AT1349"/>
      <c r="AU1349"/>
      <c r="AV1349"/>
      <c r="AW1349"/>
      <c r="AX1349"/>
      <c r="AY1349"/>
      <c r="AZ1349"/>
      <c r="BA1349"/>
      <c r="BB1349"/>
      <c r="BC1349"/>
      <c r="BD1349"/>
      <c r="BE1349"/>
      <c r="BF1349"/>
      <c r="BG1349"/>
      <c r="BH1349"/>
      <c r="BI1349"/>
      <c r="BJ1349"/>
      <c r="BK1349"/>
      <c r="BL1349"/>
      <c r="BM1349"/>
      <c r="BN1349"/>
      <c r="BO1349"/>
      <c r="BP1349"/>
      <c r="BQ1349"/>
      <c r="BR1349"/>
      <c r="BS1349"/>
      <c r="BT1349"/>
      <c r="BU1349"/>
      <c r="BV1349"/>
      <c r="BW1349"/>
      <c r="BX1349"/>
      <c r="BY1349"/>
      <c r="BZ1349"/>
      <c r="CA1349"/>
      <c r="CB1349"/>
      <c r="CC1349"/>
      <c r="CD1349"/>
      <c r="CE1349"/>
      <c r="CF1349"/>
      <c r="CG1349"/>
      <c r="CH1349"/>
      <c r="CI1349"/>
      <c r="CJ1349"/>
      <c r="CK1349"/>
      <c r="CL1349"/>
      <c r="CN1349"/>
    </row>
    <row r="1350" spans="9:92" x14ac:dyDescent="0.35">
      <c r="I1350"/>
      <c r="J1350"/>
      <c r="R1350"/>
      <c r="S1350"/>
      <c r="T1350"/>
      <c r="U1350"/>
      <c r="V1350"/>
      <c r="W1350"/>
      <c r="X1350"/>
      <c r="Y1350"/>
      <c r="Z1350"/>
      <c r="AA1350"/>
      <c r="AB1350"/>
      <c r="AC1350"/>
      <c r="AD1350"/>
      <c r="AE1350"/>
      <c r="AF1350"/>
      <c r="AG1350"/>
      <c r="AH1350"/>
      <c r="AI1350"/>
      <c r="AJ1350"/>
      <c r="AK1350"/>
      <c r="AL1350"/>
      <c r="AM1350"/>
      <c r="AN1350"/>
      <c r="AO1350"/>
      <c r="AP1350"/>
      <c r="AQ1350"/>
      <c r="AR1350"/>
      <c r="AS1350"/>
      <c r="AT1350"/>
      <c r="AU1350"/>
      <c r="AV1350"/>
      <c r="AW1350"/>
      <c r="AX1350"/>
      <c r="AY1350"/>
      <c r="AZ1350"/>
      <c r="BA1350"/>
      <c r="BB1350"/>
      <c r="BC1350"/>
      <c r="BD1350"/>
      <c r="BE1350"/>
      <c r="BF1350"/>
      <c r="BG1350"/>
      <c r="BH1350"/>
      <c r="BI1350"/>
      <c r="BJ1350"/>
      <c r="BK1350"/>
      <c r="BL1350"/>
      <c r="BM1350"/>
      <c r="BN1350"/>
      <c r="BO1350"/>
      <c r="BP1350"/>
      <c r="BQ1350"/>
      <c r="BR1350"/>
      <c r="BS1350"/>
      <c r="BT1350"/>
      <c r="BU1350"/>
      <c r="BV1350"/>
      <c r="BW1350"/>
      <c r="BX1350"/>
      <c r="BY1350"/>
      <c r="BZ1350"/>
      <c r="CA1350"/>
      <c r="CB1350"/>
      <c r="CC1350"/>
      <c r="CD1350"/>
      <c r="CE1350"/>
      <c r="CF1350"/>
      <c r="CG1350"/>
      <c r="CH1350"/>
      <c r="CI1350"/>
      <c r="CJ1350"/>
      <c r="CK1350"/>
      <c r="CL1350"/>
      <c r="CN1350"/>
    </row>
    <row r="1351" spans="9:92" x14ac:dyDescent="0.35">
      <c r="I1351"/>
      <c r="J1351"/>
      <c r="R1351"/>
      <c r="S1351"/>
      <c r="T1351"/>
      <c r="U1351"/>
      <c r="V1351"/>
      <c r="W1351"/>
      <c r="X1351"/>
      <c r="Y1351"/>
      <c r="Z1351"/>
      <c r="AA1351"/>
      <c r="AB1351"/>
      <c r="AC1351"/>
      <c r="AD1351"/>
      <c r="AE1351"/>
      <c r="AF1351"/>
      <c r="AG1351"/>
      <c r="AH1351"/>
      <c r="AI1351"/>
      <c r="AJ1351"/>
      <c r="AK1351"/>
      <c r="AL1351"/>
      <c r="AM1351"/>
      <c r="AN1351"/>
      <c r="AO1351"/>
      <c r="AP1351"/>
      <c r="AQ1351"/>
      <c r="AR1351"/>
      <c r="AS1351"/>
      <c r="AT1351"/>
      <c r="AU1351"/>
      <c r="AV1351"/>
      <c r="AW1351"/>
      <c r="AX1351"/>
      <c r="AY1351"/>
      <c r="AZ1351"/>
      <c r="BA1351"/>
      <c r="BB1351"/>
      <c r="BC1351"/>
      <c r="BD1351"/>
      <c r="BE1351"/>
      <c r="BF1351"/>
      <c r="BG1351"/>
      <c r="BH1351"/>
      <c r="BI1351"/>
      <c r="BJ1351"/>
      <c r="BK1351"/>
      <c r="BL1351"/>
      <c r="BM1351"/>
      <c r="BN1351"/>
      <c r="BO1351"/>
      <c r="BP1351"/>
      <c r="BQ1351"/>
      <c r="BR1351"/>
      <c r="BS1351"/>
      <c r="BT1351"/>
      <c r="BU1351"/>
      <c r="BV1351"/>
      <c r="BW1351"/>
      <c r="BX1351"/>
      <c r="BY1351"/>
      <c r="BZ1351"/>
      <c r="CA1351"/>
      <c r="CB1351"/>
      <c r="CC1351"/>
      <c r="CD1351"/>
      <c r="CE1351"/>
      <c r="CF1351"/>
      <c r="CG1351"/>
      <c r="CH1351"/>
      <c r="CI1351"/>
      <c r="CJ1351"/>
      <c r="CK1351"/>
      <c r="CL1351"/>
      <c r="CN1351"/>
    </row>
    <row r="1352" spans="9:92" x14ac:dyDescent="0.35">
      <c r="I1352"/>
      <c r="J1352"/>
      <c r="R1352"/>
      <c r="S1352"/>
      <c r="T1352"/>
      <c r="U1352"/>
      <c r="V1352"/>
      <c r="W1352"/>
      <c r="X1352"/>
      <c r="Y1352"/>
      <c r="Z1352"/>
      <c r="AA1352"/>
      <c r="AB1352"/>
      <c r="AC1352"/>
      <c r="AD1352"/>
      <c r="AE1352"/>
      <c r="AF1352"/>
      <c r="AG1352"/>
      <c r="AH1352"/>
      <c r="AI1352"/>
      <c r="AJ1352"/>
      <c r="AK1352"/>
      <c r="AL1352"/>
      <c r="AM1352"/>
      <c r="AN1352"/>
      <c r="AO1352"/>
      <c r="AP1352"/>
      <c r="AQ1352"/>
      <c r="AR1352"/>
      <c r="AS1352"/>
      <c r="AT1352"/>
      <c r="AU1352"/>
      <c r="AV1352"/>
      <c r="AW1352"/>
      <c r="AX1352"/>
      <c r="AY1352"/>
      <c r="AZ1352"/>
      <c r="BA1352"/>
      <c r="BB1352"/>
      <c r="BC1352"/>
      <c r="BD1352"/>
      <c r="BE1352"/>
      <c r="BF1352"/>
      <c r="BG1352"/>
      <c r="BH1352"/>
      <c r="BI1352"/>
      <c r="BJ1352"/>
      <c r="BK1352"/>
      <c r="BL1352"/>
      <c r="BM1352"/>
      <c r="BN1352"/>
      <c r="BO1352"/>
      <c r="BP1352"/>
      <c r="BQ1352"/>
      <c r="BR1352"/>
      <c r="BS1352"/>
      <c r="BT1352"/>
      <c r="BU1352"/>
      <c r="BV1352"/>
      <c r="BW1352"/>
      <c r="BX1352"/>
      <c r="BY1352"/>
      <c r="BZ1352"/>
      <c r="CA1352"/>
      <c r="CB1352"/>
      <c r="CC1352"/>
      <c r="CD1352"/>
      <c r="CE1352"/>
      <c r="CF1352"/>
      <c r="CG1352"/>
      <c r="CH1352"/>
      <c r="CI1352"/>
      <c r="CJ1352"/>
      <c r="CK1352"/>
      <c r="CL1352"/>
      <c r="CN1352"/>
    </row>
    <row r="1353" spans="9:92" x14ac:dyDescent="0.35">
      <c r="I1353"/>
      <c r="J1353"/>
      <c r="R1353"/>
      <c r="S1353"/>
      <c r="T1353"/>
      <c r="U1353"/>
      <c r="V1353"/>
      <c r="W1353"/>
      <c r="X1353"/>
      <c r="Y1353"/>
      <c r="Z1353"/>
      <c r="AA1353"/>
      <c r="AB1353"/>
      <c r="AC1353"/>
      <c r="AD1353"/>
      <c r="AE1353"/>
      <c r="AF1353"/>
      <c r="AG1353"/>
      <c r="AH1353"/>
      <c r="AI1353"/>
      <c r="AJ1353"/>
      <c r="AK1353"/>
      <c r="AL1353"/>
      <c r="AM1353"/>
      <c r="AN1353"/>
      <c r="AO1353"/>
      <c r="AP1353"/>
      <c r="AQ1353"/>
      <c r="AR1353"/>
      <c r="AS1353"/>
      <c r="AT1353"/>
      <c r="AU1353"/>
      <c r="AV1353"/>
      <c r="AW1353"/>
      <c r="AX1353"/>
      <c r="AY1353"/>
      <c r="AZ1353"/>
      <c r="BA1353"/>
      <c r="BB1353"/>
      <c r="BC1353"/>
      <c r="BD1353"/>
      <c r="BE1353"/>
      <c r="BF1353"/>
      <c r="BG1353"/>
      <c r="BH1353"/>
      <c r="BI1353"/>
      <c r="BJ1353"/>
      <c r="BK1353"/>
      <c r="BL1353"/>
      <c r="BM1353"/>
      <c r="BN1353"/>
      <c r="BO1353"/>
      <c r="BP1353"/>
      <c r="BQ1353"/>
      <c r="BR1353"/>
      <c r="BS1353"/>
      <c r="BT1353"/>
      <c r="BU1353"/>
      <c r="BV1353"/>
      <c r="BW1353"/>
      <c r="BX1353"/>
      <c r="BY1353"/>
      <c r="BZ1353"/>
      <c r="CA1353"/>
      <c r="CB1353"/>
      <c r="CC1353"/>
      <c r="CD1353"/>
      <c r="CE1353"/>
      <c r="CF1353"/>
      <c r="CG1353"/>
      <c r="CH1353"/>
      <c r="CI1353"/>
      <c r="CJ1353"/>
      <c r="CK1353"/>
      <c r="CL1353"/>
      <c r="CN1353"/>
    </row>
    <row r="1354" spans="9:92" x14ac:dyDescent="0.35">
      <c r="I1354"/>
      <c r="J1354"/>
      <c r="R1354"/>
      <c r="S1354"/>
      <c r="T1354"/>
      <c r="U1354"/>
      <c r="V1354"/>
      <c r="W1354"/>
      <c r="X1354"/>
      <c r="Y1354"/>
      <c r="Z1354"/>
      <c r="AA1354"/>
      <c r="AB1354"/>
      <c r="AC1354"/>
      <c r="AD1354"/>
      <c r="AE1354"/>
      <c r="AF1354"/>
      <c r="AG1354"/>
      <c r="AH1354"/>
      <c r="AI1354"/>
      <c r="AJ1354"/>
      <c r="AK1354"/>
      <c r="AL1354"/>
      <c r="AM1354"/>
      <c r="AN1354"/>
      <c r="AO1354"/>
      <c r="AP1354"/>
      <c r="AQ1354"/>
      <c r="AR1354"/>
      <c r="AS1354"/>
      <c r="AT1354"/>
      <c r="AU1354"/>
      <c r="AV1354"/>
      <c r="AW1354"/>
      <c r="AX1354"/>
      <c r="AY1354"/>
      <c r="AZ1354"/>
      <c r="BA1354"/>
      <c r="BB1354"/>
      <c r="BC1354"/>
      <c r="BD1354"/>
      <c r="BE1354"/>
      <c r="BF1354"/>
      <c r="BG1354"/>
      <c r="BH1354"/>
      <c r="BI1354"/>
      <c r="BJ1354"/>
      <c r="BK1354"/>
      <c r="BL1354"/>
      <c r="BM1354"/>
      <c r="BN1354"/>
      <c r="BO1354"/>
      <c r="BP1354"/>
      <c r="BQ1354"/>
      <c r="BR1354"/>
      <c r="BS1354"/>
      <c r="BT1354"/>
      <c r="BU1354"/>
      <c r="BV1354"/>
      <c r="BW1354"/>
      <c r="BX1354"/>
      <c r="BY1354"/>
      <c r="BZ1354"/>
      <c r="CA1354"/>
      <c r="CB1354"/>
      <c r="CC1354"/>
      <c r="CD1354"/>
      <c r="CE1354"/>
      <c r="CF1354"/>
      <c r="CG1354"/>
      <c r="CH1354"/>
      <c r="CI1354"/>
      <c r="CJ1354"/>
      <c r="CK1354"/>
      <c r="CL1354"/>
      <c r="CN1354"/>
    </row>
    <row r="1355" spans="9:92" x14ac:dyDescent="0.35">
      <c r="I1355"/>
      <c r="J1355"/>
      <c r="R1355"/>
      <c r="S1355"/>
      <c r="T1355"/>
      <c r="U1355"/>
      <c r="V1355"/>
      <c r="W1355"/>
      <c r="X1355"/>
      <c r="Y1355"/>
      <c r="Z1355"/>
      <c r="AA1355"/>
      <c r="AB1355"/>
      <c r="AC1355"/>
      <c r="AD1355"/>
      <c r="AE1355"/>
      <c r="AF1355"/>
      <c r="AG1355"/>
      <c r="AH1355"/>
      <c r="AI1355"/>
      <c r="AJ1355"/>
      <c r="AK1355"/>
      <c r="AL1355"/>
      <c r="AM1355"/>
      <c r="AN1355"/>
      <c r="AO1355"/>
      <c r="AP1355"/>
      <c r="AQ1355"/>
      <c r="AR1355"/>
      <c r="AS1355"/>
      <c r="AT1355"/>
      <c r="AU1355"/>
      <c r="AV1355"/>
      <c r="AW1355"/>
      <c r="AX1355"/>
      <c r="AY1355"/>
      <c r="AZ1355"/>
      <c r="BA1355"/>
      <c r="BB1355"/>
      <c r="BC1355"/>
      <c r="BD1355"/>
      <c r="BE1355"/>
      <c r="BF1355"/>
      <c r="BG1355"/>
      <c r="BH1355"/>
      <c r="BI1355"/>
      <c r="BJ1355"/>
      <c r="BK1355"/>
      <c r="BL1355"/>
      <c r="BM1355"/>
      <c r="BN1355"/>
      <c r="BO1355"/>
      <c r="BP1355"/>
      <c r="BQ1355"/>
      <c r="BR1355"/>
      <c r="BS1355"/>
      <c r="BT1355"/>
      <c r="BU1355"/>
      <c r="BV1355"/>
      <c r="BW1355"/>
      <c r="BX1355"/>
      <c r="BY1355"/>
      <c r="BZ1355"/>
      <c r="CA1355"/>
      <c r="CB1355"/>
      <c r="CC1355"/>
      <c r="CD1355"/>
      <c r="CE1355"/>
      <c r="CF1355"/>
      <c r="CG1355"/>
      <c r="CH1355"/>
      <c r="CI1355"/>
      <c r="CJ1355"/>
      <c r="CK1355"/>
      <c r="CL1355"/>
      <c r="CN1355"/>
    </row>
    <row r="1356" spans="9:92" x14ac:dyDescent="0.35">
      <c r="I1356"/>
      <c r="J1356"/>
      <c r="R1356"/>
      <c r="S1356"/>
      <c r="T1356"/>
      <c r="U1356"/>
      <c r="V1356"/>
      <c r="W1356"/>
      <c r="X1356"/>
      <c r="Y1356"/>
      <c r="Z1356"/>
      <c r="AA1356"/>
      <c r="AB1356"/>
      <c r="AC1356"/>
      <c r="AD1356"/>
      <c r="AE1356"/>
      <c r="AF1356"/>
      <c r="AG1356"/>
      <c r="AH1356"/>
      <c r="AI1356"/>
      <c r="AJ1356"/>
      <c r="AK1356"/>
      <c r="AL1356"/>
      <c r="AM1356"/>
      <c r="AN1356"/>
      <c r="AO1356"/>
      <c r="AP1356"/>
      <c r="AQ1356"/>
      <c r="AR1356"/>
      <c r="AS1356"/>
      <c r="AT1356"/>
      <c r="AU1356"/>
      <c r="AV1356"/>
      <c r="AW1356"/>
      <c r="AX1356"/>
      <c r="AY1356"/>
      <c r="AZ1356"/>
      <c r="BA1356"/>
      <c r="BB1356"/>
      <c r="BC1356"/>
      <c r="BD1356"/>
      <c r="BE1356"/>
      <c r="BF1356"/>
      <c r="BG1356"/>
      <c r="BH1356"/>
      <c r="BI1356"/>
      <c r="BJ1356"/>
      <c r="BK1356"/>
      <c r="BL1356"/>
      <c r="BM1356"/>
      <c r="BN1356"/>
      <c r="BO1356"/>
      <c r="BP1356"/>
      <c r="BQ1356"/>
      <c r="BR1356"/>
      <c r="BS1356"/>
      <c r="BT1356"/>
      <c r="BU1356"/>
      <c r="BV1356"/>
      <c r="BW1356"/>
      <c r="BX1356"/>
      <c r="BY1356"/>
      <c r="BZ1356"/>
      <c r="CA1356"/>
      <c r="CB1356"/>
      <c r="CC1356"/>
      <c r="CD1356"/>
      <c r="CE1356"/>
      <c r="CF1356"/>
      <c r="CG1356"/>
      <c r="CH1356"/>
      <c r="CI1356"/>
      <c r="CJ1356"/>
      <c r="CK1356"/>
      <c r="CL1356"/>
      <c r="CN1356"/>
    </row>
    <row r="1357" spans="9:92" x14ac:dyDescent="0.35">
      <c r="I1357"/>
      <c r="J1357"/>
      <c r="R1357"/>
      <c r="S1357"/>
      <c r="T1357"/>
      <c r="U1357"/>
      <c r="V1357"/>
      <c r="W1357"/>
      <c r="X1357"/>
      <c r="Y1357"/>
      <c r="Z1357"/>
      <c r="AA1357"/>
      <c r="AB1357"/>
      <c r="AC1357"/>
      <c r="AD1357"/>
      <c r="AE1357"/>
      <c r="AF1357"/>
      <c r="AG1357"/>
      <c r="AH1357"/>
      <c r="AI1357"/>
      <c r="AJ1357"/>
      <c r="AK1357"/>
      <c r="AL1357"/>
      <c r="AM1357"/>
      <c r="AN1357"/>
      <c r="AO1357"/>
      <c r="AP1357"/>
      <c r="AQ1357"/>
      <c r="AR1357"/>
      <c r="AS1357"/>
      <c r="AT1357"/>
      <c r="AU1357"/>
      <c r="AV1357"/>
      <c r="AW1357"/>
      <c r="AX1357"/>
      <c r="AY1357"/>
      <c r="AZ1357"/>
      <c r="BA1357"/>
      <c r="BB1357"/>
      <c r="BC1357"/>
      <c r="BD1357"/>
      <c r="BE1357"/>
      <c r="BF1357"/>
      <c r="BG1357"/>
      <c r="BH1357"/>
      <c r="BI1357"/>
      <c r="BJ1357"/>
      <c r="BK1357"/>
      <c r="BL1357"/>
      <c r="BM1357"/>
      <c r="BN1357"/>
      <c r="BO1357"/>
      <c r="BP1357"/>
      <c r="BQ1357"/>
      <c r="BR1357"/>
      <c r="BS1357"/>
      <c r="BT1357"/>
      <c r="BU1357"/>
      <c r="BV1357"/>
      <c r="BW1357"/>
      <c r="BX1357"/>
      <c r="BY1357"/>
      <c r="BZ1357"/>
      <c r="CA1357"/>
      <c r="CB1357"/>
      <c r="CC1357"/>
      <c r="CD1357"/>
      <c r="CE1357"/>
      <c r="CF1357"/>
      <c r="CG1357"/>
      <c r="CH1357"/>
      <c r="CI1357"/>
      <c r="CJ1357"/>
      <c r="CK1357"/>
      <c r="CL1357"/>
      <c r="CN1357"/>
    </row>
    <row r="1358" spans="9:92" x14ac:dyDescent="0.35">
      <c r="I1358"/>
      <c r="J1358"/>
      <c r="R1358"/>
      <c r="S1358"/>
      <c r="T1358"/>
      <c r="U1358"/>
      <c r="V1358"/>
      <c r="W1358"/>
      <c r="X1358"/>
      <c r="Y1358"/>
      <c r="Z1358"/>
      <c r="AA1358"/>
      <c r="AB1358"/>
      <c r="AC1358"/>
      <c r="AD1358"/>
      <c r="AE1358"/>
      <c r="AF1358"/>
      <c r="AG1358"/>
      <c r="AH1358"/>
      <c r="AI1358"/>
      <c r="AJ1358"/>
      <c r="AK1358"/>
      <c r="AL1358"/>
      <c r="AM1358"/>
      <c r="AN1358"/>
      <c r="AO1358"/>
      <c r="AP1358"/>
      <c r="AQ1358"/>
      <c r="AR1358"/>
      <c r="AS1358"/>
      <c r="AT1358"/>
      <c r="AU1358"/>
      <c r="AV1358"/>
      <c r="AW1358"/>
      <c r="AX1358"/>
      <c r="AY1358"/>
      <c r="AZ1358"/>
      <c r="BA1358"/>
      <c r="BB1358"/>
      <c r="BC1358"/>
      <c r="BD1358"/>
      <c r="BE1358"/>
      <c r="BF1358"/>
      <c r="BG1358"/>
      <c r="BH1358"/>
      <c r="BI1358"/>
      <c r="BJ1358"/>
      <c r="BK1358"/>
      <c r="BL1358"/>
      <c r="BM1358"/>
      <c r="BN1358"/>
      <c r="BO1358"/>
      <c r="BP1358"/>
      <c r="BQ1358"/>
      <c r="BR1358"/>
      <c r="BS1358"/>
      <c r="BT1358"/>
      <c r="BU1358"/>
      <c r="BV1358"/>
      <c r="BW1358"/>
      <c r="BX1358"/>
      <c r="BY1358"/>
      <c r="BZ1358"/>
      <c r="CA1358"/>
      <c r="CB1358"/>
      <c r="CC1358"/>
      <c r="CD1358"/>
      <c r="CE1358"/>
      <c r="CF1358"/>
      <c r="CG1358"/>
      <c r="CH1358"/>
      <c r="CI1358"/>
      <c r="CJ1358"/>
      <c r="CK1358"/>
      <c r="CL1358"/>
      <c r="CN1358"/>
    </row>
    <row r="1359" spans="9:92" x14ac:dyDescent="0.35">
      <c r="I1359"/>
      <c r="J1359"/>
      <c r="R1359"/>
      <c r="S1359"/>
      <c r="T1359"/>
      <c r="U1359"/>
      <c r="V1359"/>
      <c r="W1359"/>
      <c r="X1359"/>
      <c r="Y1359"/>
      <c r="Z1359"/>
      <c r="AA1359"/>
      <c r="AB1359"/>
      <c r="AC1359"/>
      <c r="AD1359"/>
      <c r="AE1359"/>
      <c r="AF1359"/>
      <c r="AG1359"/>
      <c r="AH1359"/>
      <c r="AI1359"/>
      <c r="AJ1359"/>
      <c r="AK1359"/>
      <c r="AL1359"/>
      <c r="AM1359"/>
      <c r="AN1359"/>
      <c r="AO1359"/>
      <c r="AP1359"/>
      <c r="AQ1359"/>
      <c r="AR1359"/>
      <c r="AS1359"/>
      <c r="AT1359"/>
      <c r="AU1359"/>
      <c r="AV1359"/>
      <c r="AW1359"/>
      <c r="AX1359"/>
      <c r="AY1359"/>
      <c r="AZ1359"/>
      <c r="BA1359"/>
      <c r="BB1359"/>
      <c r="BC1359"/>
      <c r="BD1359"/>
      <c r="BE1359"/>
      <c r="BF1359"/>
      <c r="BG1359"/>
      <c r="BH1359"/>
      <c r="BI1359"/>
      <c r="BJ1359"/>
      <c r="BK1359"/>
      <c r="BL1359"/>
      <c r="BM1359"/>
      <c r="BN1359"/>
      <c r="BO1359"/>
      <c r="BP1359"/>
      <c r="BQ1359"/>
      <c r="BR1359"/>
      <c r="BS1359"/>
      <c r="BT1359"/>
      <c r="BU1359"/>
      <c r="BV1359"/>
      <c r="BW1359"/>
      <c r="BX1359"/>
      <c r="BY1359"/>
      <c r="BZ1359"/>
      <c r="CA1359"/>
      <c r="CB1359"/>
      <c r="CC1359"/>
      <c r="CD1359"/>
      <c r="CE1359"/>
      <c r="CF1359"/>
      <c r="CG1359"/>
      <c r="CH1359"/>
      <c r="CI1359"/>
      <c r="CJ1359"/>
      <c r="CK1359"/>
      <c r="CL1359"/>
      <c r="CN1359"/>
    </row>
    <row r="1360" spans="9:92" x14ac:dyDescent="0.35">
      <c r="I1360"/>
      <c r="J1360"/>
      <c r="R1360"/>
      <c r="S1360"/>
      <c r="T1360"/>
      <c r="U1360"/>
      <c r="V1360"/>
      <c r="W1360"/>
      <c r="X1360"/>
      <c r="Y1360"/>
      <c r="Z1360"/>
      <c r="AA1360"/>
      <c r="AB1360"/>
      <c r="AC1360"/>
      <c r="AD1360"/>
      <c r="AE1360"/>
      <c r="AF1360"/>
      <c r="AG1360"/>
      <c r="AH1360"/>
      <c r="AI1360"/>
      <c r="AJ1360"/>
      <c r="AK1360"/>
      <c r="AL1360"/>
      <c r="AM1360"/>
      <c r="AN1360"/>
      <c r="AO1360"/>
      <c r="AP1360"/>
      <c r="AQ1360"/>
      <c r="AR1360"/>
      <c r="AS1360"/>
      <c r="AT1360"/>
      <c r="AU1360"/>
      <c r="AV1360"/>
      <c r="AW1360"/>
      <c r="AX1360"/>
      <c r="AY1360"/>
      <c r="AZ1360"/>
      <c r="BA1360"/>
      <c r="BB1360"/>
      <c r="BC1360"/>
      <c r="BD1360"/>
      <c r="BE1360"/>
      <c r="BF1360"/>
      <c r="BG1360"/>
      <c r="BH1360"/>
      <c r="BI1360"/>
      <c r="BJ1360"/>
      <c r="BK1360"/>
      <c r="BL1360"/>
      <c r="BM1360"/>
      <c r="BN1360"/>
      <c r="BO1360"/>
      <c r="BP1360"/>
      <c r="BQ1360"/>
      <c r="BR1360"/>
      <c r="BS1360"/>
      <c r="BT1360"/>
      <c r="BU1360"/>
      <c r="BV1360"/>
      <c r="BW1360"/>
      <c r="BX1360"/>
      <c r="BY1360"/>
      <c r="BZ1360"/>
      <c r="CA1360"/>
      <c r="CB1360"/>
      <c r="CC1360"/>
      <c r="CD1360"/>
      <c r="CE1360"/>
      <c r="CF1360"/>
      <c r="CG1360"/>
      <c r="CH1360"/>
      <c r="CI1360"/>
      <c r="CJ1360"/>
      <c r="CK1360"/>
      <c r="CL1360"/>
      <c r="CN1360"/>
    </row>
    <row r="1361" spans="9:92" x14ac:dyDescent="0.35">
      <c r="I1361"/>
      <c r="J1361"/>
      <c r="R1361"/>
      <c r="S1361"/>
      <c r="T1361"/>
      <c r="U1361"/>
      <c r="V1361"/>
      <c r="W1361"/>
      <c r="X1361"/>
      <c r="Y1361"/>
      <c r="Z1361"/>
      <c r="AA1361"/>
      <c r="AB1361"/>
      <c r="AC1361"/>
      <c r="AD1361"/>
      <c r="AE1361"/>
      <c r="AF1361"/>
      <c r="AG1361"/>
      <c r="AH1361"/>
      <c r="AI1361"/>
      <c r="AJ1361"/>
      <c r="AK1361"/>
      <c r="AL1361"/>
      <c r="AM1361"/>
      <c r="AN1361"/>
      <c r="AO1361"/>
      <c r="AP1361"/>
      <c r="AQ1361"/>
      <c r="AR1361"/>
      <c r="AS1361"/>
      <c r="AT1361"/>
      <c r="AU1361"/>
      <c r="AV1361"/>
      <c r="AW1361"/>
      <c r="AX1361"/>
      <c r="AY1361"/>
      <c r="AZ1361"/>
      <c r="BA1361"/>
      <c r="BB1361"/>
      <c r="BC1361"/>
      <c r="BD1361"/>
      <c r="BE1361"/>
      <c r="BF1361"/>
      <c r="BG1361"/>
      <c r="BH1361"/>
      <c r="BI1361"/>
      <c r="BJ1361"/>
      <c r="BK1361"/>
      <c r="BL1361"/>
      <c r="BM1361"/>
      <c r="BN1361"/>
      <c r="BO1361"/>
      <c r="BP1361"/>
      <c r="BQ1361"/>
      <c r="BR1361"/>
      <c r="BS1361"/>
      <c r="BT1361"/>
      <c r="BU1361"/>
      <c r="BV1361"/>
      <c r="BW1361"/>
      <c r="BX1361"/>
      <c r="BY1361"/>
      <c r="BZ1361"/>
      <c r="CA1361"/>
      <c r="CB1361"/>
      <c r="CC1361"/>
      <c r="CD1361"/>
      <c r="CE1361"/>
      <c r="CF1361"/>
      <c r="CG1361"/>
      <c r="CH1361"/>
      <c r="CI1361"/>
      <c r="CJ1361"/>
      <c r="CK1361"/>
      <c r="CL1361"/>
      <c r="CN1361"/>
    </row>
    <row r="1362" spans="9:92" x14ac:dyDescent="0.35">
      <c r="I1362"/>
      <c r="J1362"/>
      <c r="R1362"/>
      <c r="S1362"/>
      <c r="T1362"/>
      <c r="U1362"/>
      <c r="V1362"/>
      <c r="W1362"/>
      <c r="X1362"/>
      <c r="Y1362"/>
      <c r="Z1362"/>
      <c r="AA1362"/>
      <c r="AB1362"/>
      <c r="AC1362"/>
      <c r="AD1362"/>
      <c r="AE1362"/>
      <c r="AF1362"/>
      <c r="AG1362"/>
      <c r="AH1362"/>
      <c r="AI1362"/>
      <c r="AJ1362"/>
      <c r="AK1362"/>
      <c r="AL1362"/>
      <c r="AM1362"/>
      <c r="AN1362"/>
      <c r="AO1362"/>
      <c r="AP1362"/>
      <c r="AQ1362"/>
      <c r="AR1362"/>
      <c r="AS1362"/>
      <c r="AT1362"/>
      <c r="AU1362"/>
      <c r="AV1362"/>
      <c r="AW1362"/>
      <c r="AX1362"/>
      <c r="AY1362"/>
      <c r="AZ1362"/>
      <c r="BA1362"/>
      <c r="BB1362"/>
      <c r="BC1362"/>
      <c r="BD1362"/>
      <c r="BE1362"/>
      <c r="BF1362"/>
      <c r="BG1362"/>
      <c r="BH1362"/>
      <c r="BI1362"/>
      <c r="BJ1362"/>
      <c r="BK1362"/>
      <c r="BL1362"/>
      <c r="BM1362"/>
      <c r="BN1362"/>
      <c r="BO1362"/>
      <c r="BP1362"/>
      <c r="BQ1362"/>
      <c r="BR1362"/>
      <c r="BS1362"/>
      <c r="BT1362"/>
      <c r="BU1362"/>
      <c r="BV1362"/>
      <c r="BW1362"/>
      <c r="BX1362"/>
      <c r="BY1362"/>
      <c r="BZ1362"/>
      <c r="CA1362"/>
      <c r="CB1362"/>
      <c r="CC1362"/>
      <c r="CD1362"/>
      <c r="CE1362"/>
      <c r="CF1362"/>
      <c r="CG1362"/>
      <c r="CH1362"/>
      <c r="CI1362"/>
      <c r="CJ1362"/>
      <c r="CK1362"/>
      <c r="CL1362"/>
      <c r="CN1362"/>
    </row>
    <row r="1363" spans="9:92" x14ac:dyDescent="0.35">
      <c r="I1363"/>
      <c r="J1363"/>
      <c r="R1363"/>
      <c r="S1363"/>
      <c r="T1363"/>
      <c r="U1363"/>
      <c r="V1363"/>
      <c r="W1363"/>
      <c r="X1363"/>
      <c r="Y1363"/>
      <c r="Z1363"/>
      <c r="AA1363"/>
      <c r="AB1363"/>
      <c r="AC1363"/>
      <c r="AD1363"/>
      <c r="AE1363"/>
      <c r="AF1363"/>
      <c r="AG1363"/>
      <c r="AH1363"/>
      <c r="AI1363"/>
      <c r="AJ1363"/>
      <c r="AK1363"/>
      <c r="AL1363"/>
      <c r="AM1363"/>
      <c r="AN1363"/>
      <c r="AO1363"/>
      <c r="AP1363"/>
      <c r="AQ1363"/>
      <c r="AR1363"/>
      <c r="AS1363"/>
      <c r="AT1363"/>
      <c r="AU1363"/>
      <c r="AV1363"/>
      <c r="AW1363"/>
      <c r="AX1363"/>
      <c r="AY1363"/>
      <c r="AZ1363"/>
      <c r="BA1363"/>
      <c r="BB1363"/>
      <c r="BC1363"/>
      <c r="BD1363"/>
      <c r="BE1363"/>
      <c r="BF1363"/>
      <c r="BG1363"/>
      <c r="BH1363"/>
      <c r="BI1363"/>
      <c r="BJ1363"/>
      <c r="BK1363"/>
      <c r="BL1363"/>
      <c r="BM1363"/>
      <c r="BN1363"/>
      <c r="BO1363"/>
      <c r="BP1363"/>
      <c r="BQ1363"/>
      <c r="BR1363"/>
      <c r="BS1363"/>
      <c r="BT1363"/>
      <c r="BU1363"/>
      <c r="BV1363"/>
      <c r="BW1363"/>
      <c r="BX1363"/>
      <c r="BY1363"/>
      <c r="BZ1363"/>
      <c r="CA1363"/>
      <c r="CB1363"/>
      <c r="CC1363"/>
      <c r="CD1363"/>
      <c r="CE1363"/>
      <c r="CF1363"/>
      <c r="CG1363"/>
      <c r="CH1363"/>
      <c r="CI1363"/>
      <c r="CJ1363"/>
      <c r="CK1363"/>
      <c r="CL1363"/>
      <c r="CN1363"/>
    </row>
    <row r="1364" spans="9:92" x14ac:dyDescent="0.35">
      <c r="I1364"/>
      <c r="J1364"/>
      <c r="R1364"/>
      <c r="S1364"/>
      <c r="T1364"/>
      <c r="U1364"/>
      <c r="V1364"/>
      <c r="W1364"/>
      <c r="X1364"/>
      <c r="Y1364"/>
      <c r="Z1364"/>
      <c r="AA1364"/>
      <c r="AB1364"/>
      <c r="AC1364"/>
      <c r="AD1364"/>
      <c r="AE1364"/>
      <c r="AF1364"/>
      <c r="AG1364"/>
      <c r="AH1364"/>
      <c r="AI1364"/>
      <c r="AJ1364"/>
      <c r="AK1364"/>
      <c r="AL1364"/>
      <c r="AM1364"/>
      <c r="AN1364"/>
      <c r="AO1364"/>
      <c r="AP1364"/>
      <c r="AQ1364"/>
      <c r="AR1364"/>
      <c r="AS1364"/>
      <c r="AT1364"/>
      <c r="AU1364"/>
      <c r="AV1364"/>
      <c r="AW1364"/>
      <c r="AX1364"/>
      <c r="AY1364"/>
      <c r="AZ1364"/>
      <c r="BA1364"/>
      <c r="BB1364"/>
      <c r="BC1364"/>
      <c r="BD1364"/>
      <c r="BE1364"/>
      <c r="BF1364"/>
      <c r="BG1364"/>
      <c r="BH1364"/>
      <c r="BI1364"/>
      <c r="BJ1364"/>
      <c r="BK1364"/>
      <c r="BL1364"/>
      <c r="BM1364"/>
      <c r="BN1364"/>
      <c r="BO1364"/>
      <c r="BP1364"/>
      <c r="BQ1364"/>
      <c r="BR1364"/>
      <c r="BS1364"/>
      <c r="BT1364"/>
      <c r="BU1364"/>
      <c r="BV1364"/>
      <c r="BW1364"/>
      <c r="BX1364"/>
      <c r="BY1364"/>
      <c r="BZ1364"/>
      <c r="CA1364"/>
      <c r="CB1364"/>
      <c r="CC1364"/>
      <c r="CD1364"/>
      <c r="CE1364"/>
      <c r="CF1364"/>
      <c r="CG1364"/>
      <c r="CH1364"/>
      <c r="CI1364"/>
      <c r="CJ1364"/>
      <c r="CK1364"/>
      <c r="CL1364"/>
      <c r="CN1364"/>
    </row>
    <row r="1365" spans="9:92" x14ac:dyDescent="0.35">
      <c r="I1365"/>
      <c r="J1365"/>
      <c r="R1365"/>
      <c r="S1365"/>
      <c r="T1365"/>
      <c r="U1365"/>
      <c r="V1365"/>
      <c r="W1365"/>
      <c r="X1365"/>
      <c r="Y1365"/>
      <c r="Z1365"/>
      <c r="AA1365"/>
      <c r="AB1365"/>
      <c r="AC1365"/>
      <c r="AD1365"/>
      <c r="AE1365"/>
      <c r="AF1365"/>
      <c r="AG1365"/>
      <c r="AH1365"/>
      <c r="AI1365"/>
      <c r="AJ1365"/>
      <c r="AK1365"/>
      <c r="AL1365"/>
      <c r="AM1365"/>
      <c r="AN1365"/>
      <c r="AO1365"/>
      <c r="AP1365"/>
      <c r="AQ1365"/>
      <c r="AR1365"/>
      <c r="AS1365"/>
      <c r="AT1365"/>
      <c r="AU1365"/>
      <c r="AV1365"/>
      <c r="AW1365"/>
      <c r="AX1365"/>
      <c r="AY1365"/>
      <c r="AZ1365"/>
      <c r="BA1365"/>
      <c r="BB1365"/>
      <c r="BC1365"/>
      <c r="BD1365"/>
      <c r="BE1365"/>
      <c r="BF1365"/>
      <c r="BG1365"/>
      <c r="BH1365"/>
      <c r="BI1365"/>
      <c r="BJ1365"/>
      <c r="BK1365"/>
      <c r="BL1365"/>
      <c r="BM1365"/>
      <c r="BN1365"/>
      <c r="BO1365"/>
      <c r="BP1365"/>
      <c r="BQ1365"/>
      <c r="BR1365"/>
      <c r="BS1365"/>
      <c r="BT1365"/>
      <c r="BU1365"/>
      <c r="BV1365"/>
      <c r="BW1365"/>
      <c r="BX1365"/>
      <c r="BY1365"/>
      <c r="BZ1365"/>
      <c r="CA1365"/>
      <c r="CB1365"/>
      <c r="CC1365"/>
      <c r="CD1365"/>
      <c r="CE1365"/>
      <c r="CF1365"/>
      <c r="CG1365"/>
      <c r="CH1365"/>
      <c r="CI1365"/>
      <c r="CJ1365"/>
      <c r="CK1365"/>
      <c r="CL1365"/>
      <c r="CN1365"/>
    </row>
    <row r="1366" spans="9:92" x14ac:dyDescent="0.35">
      <c r="I1366"/>
      <c r="J1366"/>
      <c r="R1366"/>
      <c r="S1366"/>
      <c r="T1366"/>
      <c r="U1366"/>
      <c r="V1366"/>
      <c r="W1366"/>
      <c r="X1366"/>
      <c r="Y1366"/>
      <c r="Z1366"/>
      <c r="AA1366"/>
      <c r="AB1366"/>
      <c r="AC1366"/>
      <c r="AD1366"/>
      <c r="AE1366"/>
      <c r="AF1366"/>
      <c r="AG1366"/>
      <c r="AH1366"/>
      <c r="AI1366"/>
      <c r="AJ1366"/>
      <c r="AK1366"/>
      <c r="AL1366"/>
      <c r="AM1366"/>
      <c r="AN1366"/>
      <c r="AO1366"/>
      <c r="AP1366"/>
      <c r="AQ1366"/>
      <c r="AR1366"/>
      <c r="AS1366"/>
      <c r="AT1366"/>
      <c r="AU1366"/>
      <c r="AV1366"/>
      <c r="AW1366"/>
      <c r="AX1366"/>
      <c r="AY1366"/>
      <c r="AZ1366"/>
      <c r="BA1366"/>
      <c r="BB1366"/>
      <c r="BC1366"/>
      <c r="BD1366"/>
      <c r="BE1366"/>
      <c r="BF1366"/>
      <c r="BG1366"/>
      <c r="BH1366"/>
      <c r="BI1366"/>
      <c r="BJ1366"/>
      <c r="BK1366"/>
      <c r="BL1366"/>
      <c r="BM1366"/>
      <c r="BN1366"/>
      <c r="BO1366"/>
      <c r="BP1366"/>
      <c r="BQ1366"/>
      <c r="BR1366"/>
      <c r="BS1366"/>
      <c r="BT1366"/>
      <c r="BU1366"/>
      <c r="BV1366"/>
      <c r="BW1366"/>
      <c r="BX1366"/>
      <c r="BY1366"/>
      <c r="BZ1366"/>
      <c r="CA1366"/>
      <c r="CB1366"/>
      <c r="CC1366"/>
      <c r="CD1366"/>
      <c r="CE1366"/>
      <c r="CF1366"/>
      <c r="CG1366"/>
      <c r="CH1366"/>
      <c r="CI1366"/>
      <c r="CJ1366"/>
      <c r="CK1366"/>
      <c r="CL1366"/>
      <c r="CN1366"/>
    </row>
    <row r="1367" spans="9:92" x14ac:dyDescent="0.35">
      <c r="I1367"/>
      <c r="J1367"/>
      <c r="R1367"/>
      <c r="S1367"/>
      <c r="T1367"/>
      <c r="U1367"/>
      <c r="V1367"/>
      <c r="W1367"/>
      <c r="X1367"/>
      <c r="Y1367"/>
      <c r="Z1367"/>
      <c r="AA1367"/>
      <c r="AB1367"/>
      <c r="AC1367"/>
      <c r="AD1367"/>
      <c r="AE1367"/>
      <c r="AF1367"/>
      <c r="AG1367"/>
      <c r="AH1367"/>
      <c r="AI1367"/>
      <c r="AJ1367"/>
      <c r="AK1367"/>
      <c r="AL1367"/>
      <c r="AM1367"/>
      <c r="AN1367"/>
      <c r="AO1367"/>
      <c r="AP1367"/>
      <c r="AQ1367"/>
      <c r="AR1367"/>
      <c r="AS1367"/>
      <c r="AT1367"/>
      <c r="AU1367"/>
      <c r="AV1367"/>
      <c r="AW1367"/>
      <c r="AX1367"/>
      <c r="AY1367"/>
      <c r="AZ1367"/>
      <c r="BA1367"/>
      <c r="BB1367"/>
      <c r="BC1367"/>
      <c r="BD1367"/>
      <c r="BE1367"/>
      <c r="BF1367"/>
      <c r="BG1367"/>
      <c r="BH1367"/>
      <c r="BI1367"/>
      <c r="BJ1367"/>
      <c r="BK1367"/>
      <c r="BL1367"/>
      <c r="BM1367"/>
      <c r="BN1367"/>
      <c r="BO1367"/>
      <c r="BP1367"/>
      <c r="BQ1367"/>
      <c r="BR1367"/>
      <c r="BS1367"/>
      <c r="BT1367"/>
      <c r="BU1367"/>
      <c r="BV1367"/>
      <c r="BW1367"/>
      <c r="BX1367"/>
      <c r="BY1367"/>
      <c r="BZ1367"/>
      <c r="CA1367"/>
      <c r="CB1367"/>
      <c r="CC1367"/>
      <c r="CD1367"/>
      <c r="CE1367"/>
      <c r="CF1367"/>
      <c r="CG1367"/>
      <c r="CH1367"/>
      <c r="CI1367"/>
      <c r="CJ1367"/>
      <c r="CK1367"/>
      <c r="CL1367"/>
      <c r="CN1367"/>
    </row>
    <row r="1368" spans="9:92" x14ac:dyDescent="0.35">
      <c r="I1368"/>
      <c r="J1368"/>
      <c r="R1368"/>
      <c r="S1368"/>
      <c r="T1368"/>
      <c r="U1368"/>
      <c r="V1368"/>
      <c r="W1368"/>
      <c r="X1368"/>
      <c r="Y1368"/>
      <c r="Z1368"/>
      <c r="AA1368"/>
      <c r="AB1368"/>
      <c r="AC1368"/>
      <c r="AD1368"/>
      <c r="AE1368"/>
      <c r="AF1368"/>
      <c r="AG1368"/>
      <c r="AH1368"/>
      <c r="AI1368"/>
      <c r="AJ1368"/>
      <c r="AK1368"/>
      <c r="AL1368"/>
      <c r="AM1368"/>
      <c r="AN1368"/>
      <c r="AO1368"/>
      <c r="AP1368"/>
      <c r="AQ1368"/>
      <c r="AR1368"/>
      <c r="AS1368"/>
      <c r="AT1368"/>
      <c r="AU1368"/>
      <c r="AV1368"/>
      <c r="AW1368"/>
      <c r="AX1368"/>
      <c r="AY1368"/>
      <c r="AZ1368"/>
      <c r="BA1368"/>
      <c r="BB1368"/>
      <c r="BC1368"/>
      <c r="BD1368"/>
      <c r="BE1368"/>
      <c r="BF1368"/>
      <c r="BG1368"/>
      <c r="BH1368"/>
      <c r="BI1368"/>
      <c r="BJ1368"/>
      <c r="BK1368"/>
      <c r="BL1368"/>
      <c r="BM1368"/>
      <c r="BN1368"/>
      <c r="BO1368"/>
      <c r="BP1368"/>
      <c r="BQ1368"/>
      <c r="BR1368"/>
      <c r="BS1368"/>
      <c r="BT1368"/>
      <c r="BU1368"/>
      <c r="BV1368"/>
      <c r="BW1368"/>
      <c r="BX1368"/>
      <c r="BY1368"/>
      <c r="BZ1368"/>
      <c r="CA1368"/>
      <c r="CB1368"/>
      <c r="CC1368"/>
      <c r="CD1368"/>
      <c r="CE1368"/>
      <c r="CF1368"/>
      <c r="CG1368"/>
      <c r="CH1368"/>
      <c r="CI1368"/>
      <c r="CJ1368"/>
      <c r="CK1368"/>
      <c r="CL1368"/>
      <c r="CN1368"/>
    </row>
    <row r="1369" spans="9:92" x14ac:dyDescent="0.35">
      <c r="I1369"/>
      <c r="J1369"/>
      <c r="R1369"/>
      <c r="S1369"/>
      <c r="T1369"/>
      <c r="U1369"/>
      <c r="V1369"/>
      <c r="W1369"/>
      <c r="X1369"/>
      <c r="Y1369"/>
      <c r="Z1369"/>
      <c r="AA1369"/>
      <c r="AB1369"/>
      <c r="AC1369"/>
      <c r="AD1369"/>
      <c r="AE1369"/>
      <c r="AF1369"/>
      <c r="AG1369"/>
      <c r="AH1369"/>
      <c r="AI1369"/>
      <c r="AJ1369"/>
      <c r="AK1369"/>
      <c r="AL1369"/>
      <c r="AM1369"/>
      <c r="AN1369"/>
      <c r="AO1369"/>
      <c r="AP1369"/>
      <c r="AQ1369"/>
      <c r="AR1369"/>
      <c r="AS1369"/>
      <c r="AT1369"/>
      <c r="AU1369"/>
      <c r="AV1369"/>
      <c r="AW1369"/>
      <c r="AX1369"/>
      <c r="AY1369"/>
      <c r="AZ1369"/>
      <c r="BA1369"/>
      <c r="BB1369"/>
      <c r="BC1369"/>
      <c r="BD1369"/>
      <c r="BE1369"/>
      <c r="BF1369"/>
      <c r="BG1369"/>
      <c r="BH1369"/>
      <c r="BI1369"/>
      <c r="BJ1369"/>
      <c r="BK1369"/>
      <c r="BL1369"/>
      <c r="BM1369"/>
      <c r="BN1369"/>
      <c r="BO1369"/>
      <c r="BP1369"/>
      <c r="BQ1369"/>
      <c r="BR1369"/>
      <c r="BS1369"/>
      <c r="BT1369"/>
      <c r="BU1369"/>
      <c r="BV1369"/>
      <c r="BW1369"/>
      <c r="BX1369"/>
      <c r="BY1369"/>
      <c r="BZ1369"/>
      <c r="CA1369"/>
      <c r="CB1369"/>
      <c r="CC1369"/>
      <c r="CD1369"/>
      <c r="CE1369"/>
      <c r="CF1369"/>
      <c r="CG1369"/>
      <c r="CH1369"/>
      <c r="CI1369"/>
      <c r="CJ1369"/>
      <c r="CK1369"/>
      <c r="CL1369"/>
      <c r="CN1369"/>
    </row>
    <row r="1370" spans="9:92" x14ac:dyDescent="0.35">
      <c r="I1370"/>
      <c r="J1370"/>
      <c r="R1370"/>
      <c r="S1370"/>
      <c r="T1370"/>
      <c r="U1370"/>
      <c r="V1370"/>
      <c r="W1370"/>
      <c r="X1370"/>
      <c r="Y1370"/>
      <c r="Z1370"/>
      <c r="AA1370"/>
      <c r="AB1370"/>
      <c r="AC1370"/>
      <c r="AD1370"/>
      <c r="AE1370"/>
      <c r="AF1370"/>
      <c r="AG1370"/>
      <c r="AH1370"/>
      <c r="AI1370"/>
      <c r="AJ1370"/>
      <c r="AK1370"/>
      <c r="AL1370"/>
      <c r="AM1370"/>
      <c r="AN1370"/>
      <c r="AO1370"/>
      <c r="AP1370"/>
      <c r="AQ1370"/>
      <c r="AR1370"/>
      <c r="AS1370"/>
      <c r="AT1370"/>
      <c r="AU1370"/>
      <c r="AV1370"/>
      <c r="AW1370"/>
      <c r="AX1370"/>
      <c r="AY1370"/>
      <c r="AZ1370"/>
      <c r="BA1370"/>
      <c r="BB1370"/>
      <c r="BC1370"/>
      <c r="BD1370"/>
      <c r="BE1370"/>
      <c r="BF1370"/>
      <c r="BG1370"/>
      <c r="BH1370"/>
      <c r="BI1370"/>
      <c r="BJ1370"/>
      <c r="BK1370"/>
      <c r="BL1370"/>
      <c r="BM1370"/>
      <c r="BN1370"/>
      <c r="BO1370"/>
      <c r="BP1370"/>
      <c r="BQ1370"/>
      <c r="BR1370"/>
      <c r="BS1370"/>
      <c r="BT1370"/>
      <c r="BU1370"/>
      <c r="BV1370"/>
      <c r="BW1370"/>
      <c r="BX1370"/>
      <c r="BY1370"/>
      <c r="BZ1370"/>
      <c r="CA1370"/>
      <c r="CB1370"/>
      <c r="CC1370"/>
      <c r="CD1370"/>
      <c r="CE1370"/>
      <c r="CF1370"/>
      <c r="CG1370"/>
      <c r="CH1370"/>
      <c r="CI1370"/>
      <c r="CJ1370"/>
      <c r="CK1370"/>
      <c r="CL1370"/>
      <c r="CN1370"/>
    </row>
    <row r="1371" spans="9:92" x14ac:dyDescent="0.35">
      <c r="I1371"/>
      <c r="J1371"/>
      <c r="R1371"/>
      <c r="S1371"/>
      <c r="T1371"/>
      <c r="U1371"/>
      <c r="V1371"/>
      <c r="W1371"/>
      <c r="X1371"/>
      <c r="Y1371"/>
      <c r="Z1371"/>
      <c r="AA1371"/>
      <c r="AB1371"/>
      <c r="AC1371"/>
      <c r="AD1371"/>
      <c r="AE1371"/>
      <c r="AF1371"/>
      <c r="AG1371"/>
      <c r="AH1371"/>
      <c r="AI1371"/>
      <c r="AJ1371"/>
      <c r="AK1371"/>
      <c r="AL1371"/>
      <c r="AM1371"/>
      <c r="AN1371"/>
      <c r="AO1371"/>
      <c r="AP1371"/>
      <c r="AQ1371"/>
      <c r="AR1371"/>
      <c r="AS1371"/>
      <c r="AT1371"/>
      <c r="AU1371"/>
      <c r="AV1371"/>
      <c r="AW1371"/>
      <c r="AX1371"/>
      <c r="AY1371"/>
      <c r="AZ1371"/>
      <c r="BA1371"/>
      <c r="BB1371"/>
      <c r="BC1371"/>
      <c r="BD1371"/>
      <c r="BE1371"/>
      <c r="BF1371"/>
      <c r="BG1371"/>
      <c r="BH1371"/>
      <c r="BI1371"/>
      <c r="BJ1371"/>
      <c r="BK1371"/>
      <c r="BL1371"/>
      <c r="BM1371"/>
      <c r="BN1371"/>
      <c r="BO1371"/>
      <c r="BP1371"/>
      <c r="BQ1371"/>
      <c r="BR1371"/>
      <c r="BS1371"/>
      <c r="BT1371"/>
      <c r="BU1371"/>
      <c r="BV1371"/>
      <c r="BW1371"/>
      <c r="BX1371"/>
      <c r="BY1371"/>
      <c r="BZ1371"/>
      <c r="CA1371"/>
      <c r="CB1371"/>
      <c r="CC1371"/>
      <c r="CD1371"/>
      <c r="CE1371"/>
      <c r="CF1371"/>
      <c r="CG1371"/>
      <c r="CH1371"/>
      <c r="CI1371"/>
      <c r="CJ1371"/>
      <c r="CK1371"/>
      <c r="CL1371"/>
      <c r="CN1371"/>
    </row>
    <row r="1372" spans="9:92" x14ac:dyDescent="0.35">
      <c r="I1372"/>
      <c r="J1372"/>
      <c r="R1372"/>
      <c r="S1372"/>
      <c r="T1372"/>
      <c r="U1372"/>
      <c r="V1372"/>
      <c r="W1372"/>
      <c r="X1372"/>
      <c r="Y1372"/>
      <c r="Z1372"/>
      <c r="AA1372"/>
      <c r="AB1372"/>
      <c r="AC1372"/>
      <c r="AD1372"/>
      <c r="AE1372"/>
      <c r="AF1372"/>
      <c r="AG1372"/>
      <c r="AH1372"/>
      <c r="AI1372"/>
      <c r="AJ1372"/>
      <c r="AK1372"/>
      <c r="AL1372"/>
      <c r="AM1372"/>
      <c r="AN1372"/>
      <c r="AO1372"/>
      <c r="AP1372"/>
      <c r="AQ1372"/>
      <c r="AR1372"/>
      <c r="AS1372"/>
      <c r="AT1372"/>
      <c r="AU1372"/>
      <c r="AV1372"/>
      <c r="AW1372"/>
      <c r="AX1372"/>
      <c r="AY1372"/>
      <c r="AZ1372"/>
      <c r="BA1372"/>
      <c r="BB1372"/>
      <c r="BC1372"/>
      <c r="BD1372"/>
      <c r="BE1372"/>
      <c r="BF1372"/>
      <c r="BG1372"/>
      <c r="BH1372"/>
      <c r="BI1372"/>
      <c r="BJ1372"/>
      <c r="BK1372"/>
      <c r="BL1372"/>
      <c r="BM1372"/>
      <c r="BN1372"/>
      <c r="BO1372"/>
      <c r="BP1372"/>
      <c r="BQ1372"/>
      <c r="BR1372"/>
      <c r="BS1372"/>
      <c r="BT1372"/>
      <c r="BU1372"/>
      <c r="BV1372"/>
      <c r="BW1372"/>
      <c r="BX1372"/>
      <c r="BY1372"/>
      <c r="BZ1372"/>
      <c r="CA1372"/>
      <c r="CB1372"/>
      <c r="CC1372"/>
      <c r="CD1372"/>
      <c r="CE1372"/>
      <c r="CF1372"/>
      <c r="CG1372"/>
      <c r="CH1372"/>
      <c r="CI1372"/>
      <c r="CJ1372"/>
      <c r="CK1372"/>
      <c r="CL1372"/>
      <c r="CN1372"/>
    </row>
    <row r="1373" spans="9:92" x14ac:dyDescent="0.35">
      <c r="I1373"/>
      <c r="J1373"/>
      <c r="R1373"/>
      <c r="S1373"/>
      <c r="T1373"/>
      <c r="U1373"/>
      <c r="V1373"/>
      <c r="W1373"/>
      <c r="X1373"/>
      <c r="Y1373"/>
      <c r="Z1373"/>
      <c r="AA1373"/>
      <c r="AB1373"/>
      <c r="AC1373"/>
      <c r="AD1373"/>
      <c r="AE1373"/>
      <c r="AF1373"/>
      <c r="AG1373"/>
      <c r="AH1373"/>
      <c r="AI1373"/>
      <c r="AJ1373"/>
      <c r="AK1373"/>
      <c r="AL1373"/>
      <c r="AM1373"/>
      <c r="AN1373"/>
      <c r="AO1373"/>
      <c r="AP1373"/>
      <c r="AQ1373"/>
      <c r="AR1373"/>
      <c r="AS1373"/>
      <c r="AT1373"/>
      <c r="AU1373"/>
      <c r="AV1373"/>
      <c r="AW1373"/>
      <c r="AX1373"/>
      <c r="AY1373"/>
      <c r="AZ1373"/>
      <c r="BA1373"/>
      <c r="BB1373"/>
      <c r="BC1373"/>
      <c r="BD1373"/>
      <c r="BE1373"/>
      <c r="BF1373"/>
      <c r="BG1373"/>
      <c r="BH1373"/>
      <c r="BI1373"/>
      <c r="BJ1373"/>
      <c r="BK1373"/>
      <c r="BL1373"/>
      <c r="BM1373"/>
      <c r="BN1373"/>
      <c r="BO1373"/>
      <c r="BP1373"/>
      <c r="BQ1373"/>
      <c r="BR1373"/>
      <c r="BS1373"/>
      <c r="BT1373"/>
      <c r="BU1373"/>
      <c r="BV1373"/>
      <c r="BW1373"/>
      <c r="BX1373"/>
      <c r="BY1373"/>
      <c r="BZ1373"/>
      <c r="CA1373"/>
      <c r="CB1373"/>
      <c r="CC1373"/>
      <c r="CD1373"/>
      <c r="CE1373"/>
      <c r="CF1373"/>
      <c r="CG1373"/>
      <c r="CH1373"/>
      <c r="CI1373"/>
      <c r="CJ1373"/>
      <c r="CK1373"/>
      <c r="CL1373"/>
      <c r="CN1373"/>
    </row>
    <row r="1374" spans="9:92" x14ac:dyDescent="0.35">
      <c r="I1374"/>
      <c r="J1374"/>
      <c r="R1374"/>
      <c r="S1374"/>
      <c r="T1374"/>
      <c r="U1374"/>
      <c r="V1374"/>
      <c r="W1374"/>
      <c r="X1374"/>
      <c r="Y1374"/>
      <c r="Z1374"/>
      <c r="AA1374"/>
      <c r="AB1374"/>
      <c r="AC1374"/>
      <c r="AD1374"/>
      <c r="AE1374"/>
      <c r="AF1374"/>
      <c r="AG1374"/>
      <c r="AH1374"/>
      <c r="AI1374"/>
      <c r="AJ1374"/>
      <c r="AK1374"/>
      <c r="AL1374"/>
      <c r="AM1374"/>
      <c r="AN1374"/>
      <c r="AO1374"/>
      <c r="AP1374"/>
      <c r="AQ1374"/>
      <c r="AR1374"/>
      <c r="AS1374"/>
      <c r="AT1374"/>
      <c r="AU1374"/>
      <c r="AV1374"/>
      <c r="AW1374"/>
      <c r="AX1374"/>
      <c r="AY1374"/>
      <c r="AZ1374"/>
      <c r="BA1374"/>
      <c r="BB1374"/>
      <c r="BC1374"/>
      <c r="BD1374"/>
      <c r="BE1374"/>
      <c r="BF1374"/>
      <c r="BG1374"/>
      <c r="BH1374"/>
      <c r="BI1374"/>
      <c r="BJ1374"/>
      <c r="BK1374"/>
      <c r="BL1374"/>
      <c r="BM1374"/>
      <c r="BN1374"/>
      <c r="BO1374"/>
      <c r="BP1374"/>
      <c r="BQ1374"/>
      <c r="BR1374"/>
      <c r="BS1374"/>
      <c r="BT1374"/>
      <c r="BU1374"/>
      <c r="BV1374"/>
      <c r="BW1374"/>
      <c r="BX1374"/>
      <c r="BY1374"/>
      <c r="BZ1374"/>
      <c r="CA1374"/>
      <c r="CB1374"/>
      <c r="CC1374"/>
      <c r="CD1374"/>
      <c r="CE1374"/>
      <c r="CF1374"/>
      <c r="CG1374"/>
      <c r="CH1374"/>
      <c r="CI1374"/>
      <c r="CJ1374"/>
      <c r="CK1374"/>
      <c r="CL1374"/>
      <c r="CN1374"/>
    </row>
    <row r="1375" spans="9:92" x14ac:dyDescent="0.35">
      <c r="I1375"/>
      <c r="J1375"/>
      <c r="R1375"/>
      <c r="S1375"/>
      <c r="T1375"/>
      <c r="U1375"/>
      <c r="V1375"/>
      <c r="W1375"/>
      <c r="X1375"/>
      <c r="Y1375"/>
      <c r="Z1375"/>
      <c r="AA1375"/>
      <c r="AB1375"/>
      <c r="AC1375"/>
      <c r="AD1375"/>
      <c r="AE1375"/>
      <c r="AF1375"/>
      <c r="AG1375"/>
      <c r="AH1375"/>
      <c r="AI1375"/>
      <c r="AJ1375"/>
      <c r="AK1375"/>
      <c r="AL1375"/>
      <c r="AM1375"/>
      <c r="AN1375"/>
      <c r="AO1375"/>
      <c r="AP1375"/>
      <c r="AQ1375"/>
      <c r="AR1375"/>
      <c r="AS1375"/>
      <c r="AT1375"/>
      <c r="AU1375"/>
      <c r="AV1375"/>
      <c r="AW1375"/>
      <c r="AX1375"/>
      <c r="AY1375"/>
      <c r="AZ1375"/>
      <c r="BA1375"/>
      <c r="BB1375"/>
      <c r="BC1375"/>
      <c r="BD1375"/>
      <c r="BE1375"/>
      <c r="BF1375"/>
      <c r="BG1375"/>
      <c r="BH1375"/>
      <c r="BI1375"/>
      <c r="BJ1375"/>
      <c r="BK1375"/>
      <c r="BL1375"/>
      <c r="BM1375"/>
      <c r="BN1375"/>
      <c r="BO1375"/>
      <c r="BP1375"/>
      <c r="BQ1375"/>
      <c r="BR1375"/>
      <c r="BS1375"/>
      <c r="BT1375"/>
      <c r="BU1375"/>
      <c r="BV1375"/>
      <c r="BW1375"/>
      <c r="BX1375"/>
      <c r="BY1375"/>
      <c r="BZ1375"/>
      <c r="CA1375"/>
      <c r="CB1375"/>
      <c r="CC1375"/>
      <c r="CD1375"/>
      <c r="CE1375"/>
      <c r="CF1375"/>
      <c r="CG1375"/>
      <c r="CH1375"/>
      <c r="CI1375"/>
      <c r="CJ1375"/>
      <c r="CK1375"/>
      <c r="CL1375"/>
      <c r="CN1375"/>
    </row>
    <row r="1376" spans="9:92" x14ac:dyDescent="0.35">
      <c r="I1376"/>
      <c r="J1376"/>
      <c r="R1376"/>
      <c r="S1376"/>
      <c r="T1376"/>
      <c r="U1376"/>
      <c r="V1376"/>
      <c r="W1376"/>
      <c r="X1376"/>
      <c r="Y1376"/>
      <c r="Z1376"/>
      <c r="AA1376"/>
      <c r="AB1376"/>
      <c r="AC1376"/>
      <c r="AD1376"/>
      <c r="AE1376"/>
      <c r="AF1376"/>
      <c r="AG1376"/>
      <c r="AH1376"/>
      <c r="AI1376"/>
      <c r="AJ1376"/>
      <c r="AK1376"/>
      <c r="AL1376"/>
      <c r="AM1376"/>
      <c r="AN1376"/>
      <c r="AO1376"/>
      <c r="AP1376"/>
      <c r="AQ1376"/>
      <c r="AR1376"/>
      <c r="AS1376"/>
      <c r="AT1376"/>
      <c r="AU1376"/>
      <c r="AV1376"/>
      <c r="AW1376"/>
      <c r="AX1376"/>
      <c r="AY1376"/>
      <c r="AZ1376"/>
      <c r="BA1376"/>
      <c r="BB1376"/>
      <c r="BC1376"/>
      <c r="BD1376"/>
      <c r="BE1376"/>
      <c r="BF1376"/>
      <c r="BG1376"/>
      <c r="BH1376"/>
      <c r="BI1376"/>
      <c r="BJ1376"/>
      <c r="BK1376"/>
      <c r="BL1376"/>
      <c r="BM1376"/>
      <c r="BN1376"/>
      <c r="BO1376"/>
      <c r="BP1376"/>
      <c r="BQ1376"/>
      <c r="BR1376"/>
      <c r="BS1376"/>
      <c r="BT1376"/>
      <c r="BU1376"/>
      <c r="BV1376"/>
      <c r="BW1376"/>
      <c r="BX1376"/>
      <c r="BY1376"/>
      <c r="BZ1376"/>
      <c r="CA1376"/>
      <c r="CB1376"/>
      <c r="CC1376"/>
      <c r="CD1376"/>
      <c r="CE1376"/>
      <c r="CF1376"/>
      <c r="CG1376"/>
      <c r="CH1376"/>
      <c r="CI1376"/>
      <c r="CJ1376"/>
      <c r="CK1376"/>
      <c r="CL1376"/>
      <c r="CN1376"/>
    </row>
    <row r="1377" spans="9:92" x14ac:dyDescent="0.35">
      <c r="I1377"/>
      <c r="J1377"/>
      <c r="R1377"/>
      <c r="S1377"/>
      <c r="T1377"/>
      <c r="U1377"/>
      <c r="V1377"/>
      <c r="W1377"/>
      <c r="X1377"/>
      <c r="Y1377"/>
      <c r="Z1377"/>
      <c r="AA1377"/>
      <c r="AB1377"/>
      <c r="AC1377"/>
      <c r="AD1377"/>
      <c r="AE1377"/>
      <c r="AF1377"/>
      <c r="AG1377"/>
      <c r="AH1377"/>
      <c r="AI1377"/>
      <c r="AJ1377"/>
      <c r="AK1377"/>
      <c r="AL1377"/>
      <c r="AM1377"/>
      <c r="AN1377"/>
      <c r="AO1377"/>
      <c r="AP1377"/>
      <c r="AQ1377"/>
      <c r="AR1377"/>
      <c r="AS1377"/>
      <c r="AT1377"/>
      <c r="AU1377"/>
      <c r="AV1377"/>
      <c r="AW1377"/>
      <c r="AX1377"/>
      <c r="AY1377"/>
      <c r="AZ1377"/>
      <c r="BA1377"/>
      <c r="BB1377"/>
      <c r="BC1377"/>
      <c r="BD1377"/>
      <c r="BE1377"/>
      <c r="BF1377"/>
      <c r="BG1377"/>
      <c r="BH1377"/>
      <c r="BI1377"/>
      <c r="BJ1377"/>
      <c r="BK1377"/>
      <c r="BL1377"/>
      <c r="BM1377"/>
      <c r="BN1377"/>
      <c r="BO1377"/>
      <c r="BP1377"/>
      <c r="BQ1377"/>
      <c r="BR1377"/>
      <c r="BS1377"/>
      <c r="BT1377"/>
      <c r="BU1377"/>
      <c r="BV1377"/>
      <c r="BW1377"/>
      <c r="BX1377"/>
      <c r="BY1377"/>
      <c r="BZ1377"/>
      <c r="CA1377"/>
      <c r="CB1377"/>
      <c r="CC1377"/>
      <c r="CD1377"/>
      <c r="CE1377"/>
      <c r="CF1377"/>
      <c r="CG1377"/>
      <c r="CH1377"/>
      <c r="CI1377"/>
      <c r="CJ1377"/>
      <c r="CK1377"/>
      <c r="CL1377"/>
      <c r="CN1377"/>
    </row>
    <row r="1378" spans="9:92" x14ac:dyDescent="0.35">
      <c r="I1378"/>
      <c r="J1378"/>
      <c r="R1378"/>
      <c r="S1378"/>
      <c r="T1378"/>
      <c r="U1378"/>
      <c r="V1378"/>
      <c r="W1378"/>
      <c r="X1378"/>
      <c r="Y1378"/>
      <c r="Z1378"/>
      <c r="AA1378"/>
      <c r="AB1378"/>
      <c r="AC1378"/>
      <c r="AD1378"/>
      <c r="AE1378"/>
      <c r="AF1378"/>
      <c r="AG1378"/>
      <c r="AH1378"/>
      <c r="AI1378"/>
      <c r="AJ1378"/>
      <c r="AK1378"/>
      <c r="AL1378"/>
      <c r="AM1378"/>
      <c r="AN1378"/>
      <c r="AO1378"/>
      <c r="AP1378"/>
      <c r="AQ1378"/>
      <c r="AR1378"/>
      <c r="AS1378"/>
      <c r="AT1378"/>
      <c r="AU1378"/>
      <c r="AV1378"/>
      <c r="AW1378"/>
      <c r="AX1378"/>
      <c r="AY1378"/>
      <c r="AZ1378"/>
      <c r="BA1378"/>
      <c r="BB1378"/>
      <c r="BC1378"/>
      <c r="BD1378"/>
      <c r="BE1378"/>
      <c r="BF1378"/>
      <c r="BG1378"/>
      <c r="BH1378"/>
      <c r="BI1378"/>
      <c r="BJ1378"/>
      <c r="BK1378"/>
      <c r="BL1378"/>
      <c r="BM1378"/>
      <c r="BN1378"/>
      <c r="BO1378"/>
      <c r="BP1378"/>
      <c r="BQ1378"/>
      <c r="BR1378"/>
      <c r="BS1378"/>
      <c r="BT1378"/>
      <c r="BU1378"/>
      <c r="BV1378"/>
      <c r="BW1378"/>
      <c r="BX1378"/>
      <c r="BY1378"/>
      <c r="BZ1378"/>
      <c r="CA1378"/>
      <c r="CB1378"/>
      <c r="CC1378"/>
      <c r="CD1378"/>
      <c r="CE1378"/>
      <c r="CF1378"/>
      <c r="CG1378"/>
      <c r="CH1378"/>
      <c r="CI1378"/>
      <c r="CJ1378"/>
      <c r="CK1378"/>
      <c r="CL1378"/>
      <c r="CN1378"/>
    </row>
    <row r="1379" spans="9:92" x14ac:dyDescent="0.35">
      <c r="I1379"/>
      <c r="J1379"/>
      <c r="R1379"/>
      <c r="S1379"/>
      <c r="T1379"/>
      <c r="U1379"/>
      <c r="V1379"/>
      <c r="W1379"/>
      <c r="X1379"/>
      <c r="Y1379"/>
      <c r="Z1379"/>
      <c r="AA1379"/>
      <c r="AB1379"/>
      <c r="AC1379"/>
      <c r="AD1379"/>
      <c r="AE1379"/>
      <c r="AF1379"/>
      <c r="AG1379"/>
      <c r="AH1379"/>
      <c r="AI1379"/>
      <c r="AJ1379"/>
      <c r="AK1379"/>
      <c r="AL1379"/>
      <c r="AM1379"/>
      <c r="AN1379"/>
      <c r="AO1379"/>
      <c r="AP1379"/>
      <c r="AQ1379"/>
      <c r="AR1379"/>
      <c r="AS1379"/>
      <c r="AT1379"/>
      <c r="AU1379"/>
      <c r="AV1379"/>
      <c r="AW1379"/>
      <c r="AX1379"/>
      <c r="AY1379"/>
      <c r="AZ1379"/>
      <c r="BA1379"/>
      <c r="BB1379"/>
      <c r="BC1379"/>
      <c r="BD1379"/>
      <c r="BE1379"/>
      <c r="BF1379"/>
      <c r="BG1379"/>
      <c r="BH1379"/>
      <c r="BI1379"/>
      <c r="BJ1379"/>
      <c r="BK1379"/>
      <c r="BL1379"/>
      <c r="BM1379"/>
      <c r="BN1379"/>
      <c r="BO1379"/>
      <c r="BP1379"/>
      <c r="BQ1379"/>
      <c r="BR1379"/>
      <c r="BS1379"/>
      <c r="BT1379"/>
      <c r="BU1379"/>
      <c r="BV1379"/>
      <c r="BW1379"/>
      <c r="BX1379"/>
      <c r="BY1379"/>
      <c r="BZ1379"/>
      <c r="CA1379"/>
      <c r="CB1379"/>
      <c r="CC1379"/>
      <c r="CD1379"/>
      <c r="CE1379"/>
      <c r="CF1379"/>
      <c r="CG1379"/>
      <c r="CH1379"/>
      <c r="CI1379"/>
      <c r="CJ1379"/>
      <c r="CK1379"/>
      <c r="CL1379"/>
      <c r="CN1379"/>
    </row>
    <row r="1380" spans="9:92" x14ac:dyDescent="0.35">
      <c r="I1380"/>
      <c r="J1380"/>
      <c r="R1380"/>
      <c r="S1380"/>
      <c r="T1380"/>
      <c r="U1380"/>
      <c r="V1380"/>
      <c r="W1380"/>
      <c r="X1380"/>
      <c r="Y1380"/>
      <c r="Z1380"/>
      <c r="AA1380"/>
      <c r="AB1380"/>
      <c r="AC1380"/>
      <c r="AD1380"/>
      <c r="AE1380"/>
      <c r="AF1380"/>
      <c r="AG1380"/>
      <c r="AH1380"/>
      <c r="AI1380"/>
      <c r="AJ1380"/>
      <c r="AK1380"/>
      <c r="AL1380"/>
      <c r="AM1380"/>
      <c r="AN1380"/>
      <c r="AO1380"/>
      <c r="AP1380"/>
      <c r="AQ1380"/>
      <c r="AR1380"/>
      <c r="AS1380"/>
      <c r="AT1380"/>
      <c r="AU1380"/>
      <c r="AV1380"/>
      <c r="AW1380"/>
      <c r="AX1380"/>
      <c r="AY1380"/>
      <c r="AZ1380"/>
      <c r="BA1380"/>
      <c r="BB1380"/>
      <c r="BC1380"/>
      <c r="BD1380"/>
      <c r="BE1380"/>
      <c r="BF1380"/>
      <c r="BG1380"/>
      <c r="BH1380"/>
      <c r="BI1380"/>
      <c r="BJ1380"/>
      <c r="BK1380"/>
      <c r="BL1380"/>
      <c r="BM1380"/>
      <c r="BN1380"/>
      <c r="BO1380"/>
      <c r="BP1380"/>
      <c r="BQ1380"/>
      <c r="BR1380"/>
      <c r="BS1380"/>
      <c r="BT1380"/>
      <c r="BU1380"/>
      <c r="BV1380"/>
      <c r="BW1380"/>
      <c r="BX1380"/>
      <c r="BY1380"/>
      <c r="BZ1380"/>
      <c r="CA1380"/>
      <c r="CB1380"/>
      <c r="CC1380"/>
      <c r="CD1380"/>
      <c r="CE1380"/>
      <c r="CF1380"/>
      <c r="CG1380"/>
      <c r="CH1380"/>
      <c r="CI1380"/>
      <c r="CJ1380"/>
      <c r="CK1380"/>
      <c r="CL1380"/>
      <c r="CN1380"/>
    </row>
    <row r="1381" spans="9:92" x14ac:dyDescent="0.35">
      <c r="I1381"/>
      <c r="J1381"/>
      <c r="R1381"/>
      <c r="S1381"/>
      <c r="T1381"/>
      <c r="U1381"/>
      <c r="V1381"/>
      <c r="W1381"/>
      <c r="X1381"/>
      <c r="Y1381"/>
      <c r="Z1381"/>
      <c r="AA1381"/>
      <c r="AB1381"/>
      <c r="AC1381"/>
      <c r="AD1381"/>
      <c r="AE1381"/>
      <c r="AF1381"/>
      <c r="AG1381"/>
      <c r="AH1381"/>
      <c r="AI1381"/>
      <c r="AJ1381"/>
      <c r="AK1381"/>
      <c r="AL1381"/>
      <c r="AM1381"/>
      <c r="AN1381"/>
      <c r="AO1381"/>
      <c r="AP1381"/>
      <c r="AQ1381"/>
      <c r="AR1381"/>
      <c r="AS1381"/>
      <c r="AT1381"/>
      <c r="AU1381"/>
      <c r="AV1381"/>
      <c r="AW1381"/>
      <c r="AX1381"/>
      <c r="AY1381"/>
      <c r="AZ1381"/>
      <c r="BA1381"/>
      <c r="BB1381"/>
      <c r="BC1381"/>
      <c r="BD1381"/>
      <c r="BE1381"/>
      <c r="BF1381"/>
      <c r="BG1381"/>
      <c r="BH1381"/>
      <c r="BI1381"/>
      <c r="BJ1381"/>
      <c r="BK1381"/>
      <c r="BL1381"/>
      <c r="BM1381"/>
      <c r="BN1381"/>
      <c r="BO1381"/>
      <c r="BP1381"/>
      <c r="BQ1381"/>
      <c r="BR1381"/>
      <c r="BS1381"/>
      <c r="BT1381"/>
      <c r="BU1381"/>
      <c r="BV1381"/>
      <c r="BW1381"/>
      <c r="BX1381"/>
      <c r="BY1381"/>
      <c r="BZ1381"/>
      <c r="CA1381"/>
      <c r="CB1381"/>
      <c r="CC1381"/>
      <c r="CD1381"/>
      <c r="CE1381"/>
      <c r="CF1381"/>
      <c r="CG1381"/>
      <c r="CH1381"/>
      <c r="CI1381"/>
      <c r="CJ1381"/>
      <c r="CK1381"/>
      <c r="CL1381"/>
      <c r="CN1381"/>
    </row>
    <row r="1382" spans="9:92" x14ac:dyDescent="0.35">
      <c r="I1382"/>
      <c r="J1382"/>
      <c r="R1382"/>
      <c r="S1382"/>
      <c r="T1382"/>
      <c r="U1382"/>
      <c r="V1382"/>
      <c r="W1382"/>
      <c r="X1382"/>
      <c r="Y1382"/>
      <c r="Z1382"/>
      <c r="AA1382"/>
      <c r="AB1382"/>
      <c r="AC1382"/>
      <c r="AD1382"/>
      <c r="AE1382"/>
      <c r="AF1382"/>
      <c r="AG1382"/>
      <c r="AH1382"/>
      <c r="AI1382"/>
      <c r="AJ1382"/>
      <c r="AK1382"/>
      <c r="AL1382"/>
      <c r="AM1382"/>
      <c r="AN1382"/>
      <c r="AO1382"/>
      <c r="AP1382"/>
      <c r="AQ1382"/>
      <c r="AR1382"/>
      <c r="AS1382"/>
      <c r="AT1382"/>
      <c r="AU1382"/>
      <c r="AV1382"/>
      <c r="AW1382"/>
      <c r="AX1382"/>
      <c r="AY1382"/>
      <c r="AZ1382"/>
      <c r="BA1382"/>
      <c r="BB1382"/>
      <c r="BC1382"/>
      <c r="BD1382"/>
      <c r="BE1382"/>
      <c r="BF1382"/>
      <c r="BG1382"/>
      <c r="BH1382"/>
      <c r="BI1382"/>
      <c r="BJ1382"/>
      <c r="BK1382"/>
      <c r="BL1382"/>
      <c r="BM1382"/>
      <c r="BN1382"/>
      <c r="BO1382"/>
      <c r="BP1382"/>
      <c r="BQ1382"/>
      <c r="BR1382"/>
      <c r="BS1382"/>
      <c r="BT1382"/>
      <c r="BU1382"/>
      <c r="BV1382"/>
      <c r="BW1382"/>
      <c r="BX1382"/>
      <c r="BY1382"/>
      <c r="BZ1382"/>
      <c r="CA1382"/>
      <c r="CB1382"/>
      <c r="CC1382"/>
      <c r="CD1382"/>
      <c r="CE1382"/>
      <c r="CF1382"/>
      <c r="CG1382"/>
      <c r="CH1382"/>
      <c r="CI1382"/>
      <c r="CJ1382"/>
      <c r="CK1382"/>
      <c r="CL1382"/>
      <c r="CN1382"/>
    </row>
    <row r="1383" spans="9:92" x14ac:dyDescent="0.35">
      <c r="I1383"/>
      <c r="J1383"/>
      <c r="R1383"/>
      <c r="S1383"/>
      <c r="T1383"/>
      <c r="U1383"/>
      <c r="V1383"/>
      <c r="W1383"/>
      <c r="X1383"/>
      <c r="Y1383"/>
      <c r="Z1383"/>
      <c r="AA1383"/>
      <c r="AB1383"/>
      <c r="AC1383"/>
      <c r="AD1383"/>
      <c r="AE1383"/>
      <c r="AF1383"/>
      <c r="AG1383"/>
      <c r="AH1383"/>
      <c r="AI1383"/>
      <c r="AJ1383"/>
      <c r="AK1383"/>
      <c r="AL1383"/>
      <c r="AM1383"/>
      <c r="AN1383"/>
      <c r="AO1383"/>
      <c r="AP1383"/>
      <c r="AQ1383"/>
      <c r="AR1383"/>
      <c r="AS1383"/>
      <c r="AT1383"/>
      <c r="AU1383"/>
      <c r="AV1383"/>
      <c r="AW1383"/>
      <c r="AX1383"/>
      <c r="AY1383"/>
      <c r="AZ1383"/>
      <c r="BA1383"/>
      <c r="BB1383"/>
      <c r="BC1383"/>
      <c r="BD1383"/>
      <c r="BE1383"/>
      <c r="BF1383"/>
      <c r="BG1383"/>
      <c r="BH1383"/>
      <c r="BI1383"/>
      <c r="BJ1383"/>
      <c r="BK1383"/>
      <c r="BL1383"/>
      <c r="BM1383"/>
      <c r="BN1383"/>
      <c r="BO1383"/>
      <c r="BP1383"/>
      <c r="BQ1383"/>
      <c r="BR1383"/>
      <c r="BS1383"/>
      <c r="BT1383"/>
      <c r="BU1383"/>
      <c r="BV1383"/>
      <c r="BW1383"/>
      <c r="BX1383"/>
      <c r="BY1383"/>
      <c r="BZ1383"/>
      <c r="CA1383"/>
      <c r="CB1383"/>
      <c r="CC1383"/>
      <c r="CD1383"/>
      <c r="CE1383"/>
      <c r="CF1383"/>
      <c r="CG1383"/>
      <c r="CH1383"/>
      <c r="CI1383"/>
      <c r="CJ1383"/>
      <c r="CK1383"/>
      <c r="CL1383"/>
      <c r="CN1383"/>
    </row>
    <row r="1384" spans="9:92" x14ac:dyDescent="0.35">
      <c r="I1384"/>
      <c r="J1384"/>
      <c r="R1384"/>
      <c r="S1384"/>
      <c r="T1384"/>
      <c r="U1384"/>
      <c r="V1384"/>
      <c r="W1384"/>
      <c r="X1384"/>
      <c r="Y1384"/>
      <c r="Z1384"/>
      <c r="AA1384"/>
      <c r="AB1384"/>
      <c r="AC1384"/>
      <c r="AD1384"/>
      <c r="AE1384"/>
      <c r="AF1384"/>
      <c r="AG1384"/>
      <c r="AH1384"/>
      <c r="AI1384"/>
      <c r="AJ1384"/>
      <c r="AK1384"/>
      <c r="AL1384"/>
      <c r="AM1384"/>
      <c r="AN1384"/>
      <c r="AO1384"/>
      <c r="AP1384"/>
      <c r="AQ1384"/>
      <c r="AR1384"/>
      <c r="AS1384"/>
      <c r="AT1384"/>
      <c r="AU1384"/>
      <c r="AV1384"/>
      <c r="AW1384"/>
      <c r="AX1384"/>
      <c r="AY1384"/>
      <c r="AZ1384"/>
      <c r="BA1384"/>
      <c r="BB1384"/>
      <c r="BC1384"/>
      <c r="BD1384"/>
      <c r="BE1384"/>
      <c r="BF1384"/>
      <c r="BG1384"/>
      <c r="BH1384"/>
      <c r="BI1384"/>
      <c r="BJ1384"/>
      <c r="BK1384"/>
      <c r="BL1384"/>
      <c r="BM1384"/>
      <c r="BN1384"/>
      <c r="BO1384"/>
      <c r="BP1384"/>
      <c r="BQ1384"/>
      <c r="BR1384"/>
      <c r="BS1384"/>
      <c r="BT1384"/>
      <c r="BU1384"/>
      <c r="BV1384"/>
      <c r="BW1384"/>
      <c r="BX1384"/>
      <c r="BY1384"/>
      <c r="BZ1384"/>
      <c r="CA1384"/>
      <c r="CB1384"/>
      <c r="CC1384"/>
      <c r="CD1384"/>
      <c r="CE1384"/>
      <c r="CF1384"/>
      <c r="CG1384"/>
      <c r="CH1384"/>
      <c r="CI1384"/>
      <c r="CJ1384"/>
      <c r="CK1384"/>
      <c r="CL1384"/>
      <c r="CN1384"/>
    </row>
    <row r="1385" spans="9:92" x14ac:dyDescent="0.35">
      <c r="I1385"/>
      <c r="J1385"/>
      <c r="R1385"/>
      <c r="S1385"/>
      <c r="T1385"/>
      <c r="U1385"/>
      <c r="V1385"/>
      <c r="W1385"/>
      <c r="X1385"/>
      <c r="Y1385"/>
      <c r="Z1385"/>
      <c r="AA1385"/>
      <c r="AB1385"/>
      <c r="AC1385"/>
      <c r="AD1385"/>
      <c r="AE1385"/>
      <c r="AF1385"/>
      <c r="AG1385"/>
      <c r="AH1385"/>
      <c r="AI1385"/>
      <c r="AJ1385"/>
      <c r="AK1385"/>
      <c r="AL1385"/>
      <c r="AM1385"/>
      <c r="AN1385"/>
      <c r="AO1385"/>
      <c r="AP1385"/>
      <c r="AQ1385"/>
      <c r="AR1385"/>
      <c r="AS1385"/>
      <c r="AT1385"/>
      <c r="AU1385"/>
      <c r="AV1385"/>
      <c r="AW1385"/>
      <c r="AX1385"/>
      <c r="AY1385"/>
      <c r="AZ1385"/>
      <c r="BA1385"/>
      <c r="BB1385"/>
      <c r="BC1385"/>
      <c r="BD1385"/>
      <c r="BE1385"/>
      <c r="BF1385"/>
      <c r="BG1385"/>
      <c r="BH1385"/>
      <c r="BI1385"/>
      <c r="BJ1385"/>
      <c r="BK1385"/>
      <c r="BL1385"/>
      <c r="BM1385"/>
      <c r="BN1385"/>
      <c r="BO1385"/>
      <c r="BP1385"/>
      <c r="BQ1385"/>
      <c r="BR1385"/>
      <c r="BS1385"/>
      <c r="BT1385"/>
      <c r="BU1385"/>
      <c r="BV1385"/>
      <c r="BW1385"/>
      <c r="BX1385"/>
      <c r="BY1385"/>
      <c r="BZ1385"/>
      <c r="CA1385"/>
      <c r="CB1385"/>
      <c r="CC1385"/>
      <c r="CD1385"/>
      <c r="CE1385"/>
      <c r="CF1385"/>
      <c r="CG1385"/>
      <c r="CH1385"/>
      <c r="CI1385"/>
      <c r="CJ1385"/>
      <c r="CK1385"/>
      <c r="CL1385"/>
      <c r="CN1385"/>
    </row>
    <row r="1386" spans="9:92" x14ac:dyDescent="0.35">
      <c r="I1386"/>
      <c r="J1386"/>
      <c r="R1386"/>
      <c r="S1386"/>
      <c r="T1386"/>
      <c r="U1386"/>
      <c r="V1386"/>
      <c r="W1386"/>
      <c r="X1386"/>
      <c r="Y1386"/>
      <c r="Z1386"/>
      <c r="AA1386"/>
      <c r="AB1386"/>
      <c r="AC1386"/>
      <c r="AD1386"/>
      <c r="AE1386"/>
      <c r="AF1386"/>
      <c r="AG1386"/>
      <c r="AH1386"/>
      <c r="AI1386"/>
      <c r="AJ1386"/>
      <c r="AK1386"/>
      <c r="AL1386"/>
      <c r="AM1386"/>
      <c r="AN1386"/>
      <c r="AO1386"/>
      <c r="AP1386"/>
      <c r="AQ1386"/>
      <c r="AR1386"/>
      <c r="AS1386"/>
      <c r="AT1386"/>
      <c r="AU1386"/>
      <c r="AV1386"/>
      <c r="AW1386"/>
      <c r="AX1386"/>
      <c r="AY1386"/>
      <c r="AZ1386"/>
      <c r="BA1386"/>
      <c r="BB1386"/>
      <c r="BC1386"/>
      <c r="BD1386"/>
      <c r="BE1386"/>
      <c r="BF1386"/>
      <c r="BG1386"/>
      <c r="BH1386"/>
      <c r="BI1386"/>
      <c r="BJ1386"/>
      <c r="BK1386"/>
      <c r="BL1386"/>
      <c r="BM1386"/>
      <c r="BN1386"/>
      <c r="BO1386"/>
      <c r="BP1386"/>
      <c r="BQ1386"/>
      <c r="BR1386"/>
      <c r="BS1386"/>
      <c r="BT1386"/>
      <c r="BU1386"/>
      <c r="BV1386"/>
      <c r="BW1386"/>
      <c r="BX1386"/>
      <c r="BY1386"/>
      <c r="BZ1386"/>
      <c r="CA1386"/>
      <c r="CB1386"/>
      <c r="CC1386"/>
      <c r="CD1386"/>
      <c r="CE1386"/>
      <c r="CF1386"/>
      <c r="CG1386"/>
      <c r="CH1386"/>
      <c r="CI1386"/>
      <c r="CJ1386"/>
      <c r="CK1386"/>
      <c r="CL1386"/>
      <c r="CN1386"/>
    </row>
    <row r="1387" spans="9:92" x14ac:dyDescent="0.35">
      <c r="I1387"/>
      <c r="J1387"/>
      <c r="R1387"/>
      <c r="S1387"/>
      <c r="T1387"/>
      <c r="U1387"/>
      <c r="V1387"/>
      <c r="W1387"/>
      <c r="X1387"/>
      <c r="Y1387"/>
      <c r="Z1387"/>
      <c r="AA1387"/>
      <c r="AB1387"/>
      <c r="AC1387"/>
      <c r="AD1387"/>
      <c r="AE1387"/>
      <c r="AF1387"/>
      <c r="AG1387"/>
      <c r="AH1387"/>
      <c r="AI1387"/>
      <c r="AJ1387"/>
      <c r="AK1387"/>
      <c r="AL1387"/>
      <c r="AM1387"/>
      <c r="AN1387"/>
      <c r="AO1387"/>
      <c r="AP1387"/>
      <c r="AQ1387"/>
      <c r="AR1387"/>
      <c r="AS1387"/>
      <c r="AT1387"/>
      <c r="AU1387"/>
      <c r="AV1387"/>
      <c r="AW1387"/>
      <c r="AX1387"/>
      <c r="AY1387"/>
      <c r="AZ1387"/>
      <c r="BA1387"/>
      <c r="BB1387"/>
      <c r="BC1387"/>
      <c r="BD1387"/>
      <c r="BE1387"/>
      <c r="BF1387"/>
      <c r="BG1387"/>
      <c r="BH1387"/>
      <c r="BI1387"/>
      <c r="BJ1387"/>
      <c r="BK1387"/>
      <c r="BL1387"/>
      <c r="BM1387"/>
      <c r="BN1387"/>
      <c r="BO1387"/>
      <c r="BP1387"/>
      <c r="BQ1387"/>
      <c r="BR1387"/>
      <c r="BS1387"/>
      <c r="BT1387"/>
      <c r="BU1387"/>
      <c r="BV1387"/>
      <c r="BW1387"/>
      <c r="BX1387"/>
      <c r="BY1387"/>
      <c r="BZ1387"/>
      <c r="CA1387"/>
      <c r="CB1387"/>
      <c r="CC1387"/>
      <c r="CD1387"/>
      <c r="CE1387"/>
      <c r="CF1387"/>
      <c r="CG1387"/>
      <c r="CH1387"/>
      <c r="CI1387"/>
      <c r="CJ1387"/>
      <c r="CK1387"/>
      <c r="CL1387"/>
      <c r="CN1387"/>
    </row>
    <row r="1388" spans="9:92" x14ac:dyDescent="0.35">
      <c r="I1388"/>
      <c r="J1388"/>
      <c r="R1388"/>
      <c r="S1388"/>
      <c r="T1388"/>
      <c r="U1388"/>
      <c r="V1388"/>
      <c r="W1388"/>
      <c r="X1388"/>
      <c r="Y1388"/>
      <c r="Z1388"/>
      <c r="AA1388"/>
      <c r="AB1388"/>
      <c r="AC1388"/>
      <c r="AD1388"/>
      <c r="AE1388"/>
      <c r="AF1388"/>
      <c r="AG1388"/>
      <c r="AH1388"/>
      <c r="AI1388"/>
      <c r="AJ1388"/>
      <c r="AK1388"/>
      <c r="AL1388"/>
      <c r="AM1388"/>
      <c r="AN1388"/>
      <c r="AO1388"/>
      <c r="AP1388"/>
      <c r="AQ1388"/>
      <c r="AR1388"/>
      <c r="AS1388"/>
      <c r="AT1388"/>
      <c r="AU1388"/>
      <c r="AV1388"/>
      <c r="AW1388"/>
      <c r="AX1388"/>
      <c r="AY1388"/>
      <c r="AZ1388"/>
      <c r="BA1388"/>
      <c r="BB1388"/>
      <c r="BC1388"/>
      <c r="BD1388"/>
      <c r="BE1388"/>
      <c r="BF1388"/>
      <c r="BG1388"/>
      <c r="BH1388"/>
      <c r="BI1388"/>
      <c r="BJ1388"/>
      <c r="BK1388"/>
      <c r="BL1388"/>
      <c r="BM1388"/>
      <c r="BN1388"/>
      <c r="BO1388"/>
      <c r="BP1388"/>
      <c r="BQ1388"/>
      <c r="BR1388"/>
      <c r="BS1388"/>
      <c r="BT1388"/>
      <c r="BU1388"/>
      <c r="BV1388"/>
      <c r="BW1388"/>
      <c r="BX1388"/>
      <c r="BY1388"/>
      <c r="BZ1388"/>
      <c r="CA1388"/>
      <c r="CB1388"/>
      <c r="CC1388"/>
      <c r="CD1388"/>
      <c r="CE1388"/>
      <c r="CF1388"/>
      <c r="CG1388"/>
      <c r="CH1388"/>
      <c r="CI1388"/>
      <c r="CJ1388"/>
      <c r="CK1388"/>
      <c r="CL1388"/>
      <c r="CN1388"/>
    </row>
    <row r="1389" spans="9:92" x14ac:dyDescent="0.35">
      <c r="I1389"/>
      <c r="J1389"/>
      <c r="R1389"/>
      <c r="S1389"/>
      <c r="T1389"/>
      <c r="U1389"/>
      <c r="V1389"/>
      <c r="W1389"/>
      <c r="X1389"/>
      <c r="Y1389"/>
      <c r="Z1389"/>
      <c r="AA1389"/>
      <c r="AB1389"/>
      <c r="AC1389"/>
      <c r="AD1389"/>
      <c r="AE1389"/>
      <c r="AF1389"/>
      <c r="AG1389"/>
      <c r="AH1389"/>
      <c r="AI1389"/>
      <c r="AJ1389"/>
      <c r="AK1389"/>
      <c r="AL1389"/>
      <c r="AM1389"/>
      <c r="AN1389"/>
      <c r="AO1389"/>
      <c r="AP1389"/>
      <c r="AQ1389"/>
      <c r="AR1389"/>
      <c r="AS1389"/>
      <c r="AT1389"/>
      <c r="AU1389"/>
      <c r="AV1389"/>
      <c r="AW1389"/>
      <c r="AX1389"/>
      <c r="AY1389"/>
      <c r="AZ1389"/>
      <c r="BA1389"/>
      <c r="BB1389"/>
      <c r="BC1389"/>
      <c r="BD1389"/>
      <c r="BE1389"/>
      <c r="BF1389"/>
      <c r="BG1389"/>
      <c r="BH1389"/>
      <c r="BI1389"/>
      <c r="BJ1389"/>
      <c r="BK1389"/>
      <c r="BL1389"/>
      <c r="BM1389"/>
      <c r="BN1389"/>
      <c r="BO1389"/>
      <c r="BP1389"/>
      <c r="BQ1389"/>
      <c r="BR1389"/>
      <c r="BS1389"/>
      <c r="BT1389"/>
      <c r="BU1389"/>
      <c r="BV1389"/>
      <c r="BW1389"/>
      <c r="BX1389"/>
      <c r="BY1389"/>
      <c r="BZ1389"/>
      <c r="CA1389"/>
      <c r="CB1389"/>
      <c r="CC1389"/>
      <c r="CD1389"/>
      <c r="CE1389"/>
      <c r="CF1389"/>
      <c r="CG1389"/>
      <c r="CH1389"/>
      <c r="CI1389"/>
      <c r="CJ1389"/>
      <c r="CK1389"/>
      <c r="CL1389"/>
      <c r="CN1389"/>
    </row>
    <row r="1390" spans="9:92" x14ac:dyDescent="0.35">
      <c r="I1390"/>
      <c r="J1390"/>
      <c r="R1390"/>
      <c r="S1390"/>
      <c r="T1390"/>
      <c r="U1390"/>
      <c r="V1390"/>
      <c r="W1390"/>
      <c r="X1390"/>
      <c r="Y1390"/>
      <c r="Z1390"/>
      <c r="AA1390"/>
      <c r="AB1390"/>
      <c r="AC1390"/>
      <c r="AD1390"/>
      <c r="AE1390"/>
      <c r="AF1390"/>
      <c r="AG1390"/>
      <c r="AH1390"/>
      <c r="AI1390"/>
      <c r="AJ1390"/>
      <c r="AK1390"/>
      <c r="AL1390"/>
      <c r="AM1390"/>
      <c r="AN1390"/>
      <c r="AO1390"/>
      <c r="AP1390"/>
      <c r="AQ1390"/>
      <c r="AR1390"/>
      <c r="AS1390"/>
      <c r="AT1390"/>
      <c r="AU1390"/>
      <c r="AV1390"/>
      <c r="AW1390"/>
      <c r="AX1390"/>
      <c r="AY1390"/>
      <c r="AZ1390"/>
      <c r="BA1390"/>
      <c r="BB1390"/>
      <c r="BC1390"/>
      <c r="BD1390"/>
      <c r="BE1390"/>
      <c r="BF1390"/>
      <c r="BG1390"/>
      <c r="BH1390"/>
      <c r="BI1390"/>
      <c r="BJ1390"/>
      <c r="BK1390"/>
      <c r="BL1390"/>
      <c r="BM1390"/>
      <c r="BN1390"/>
      <c r="BO1390"/>
      <c r="BP1390"/>
      <c r="BQ1390"/>
      <c r="BR1390"/>
      <c r="BS1390"/>
      <c r="BT1390"/>
      <c r="BU1390"/>
      <c r="BV1390"/>
      <c r="BW1390"/>
      <c r="BX1390"/>
      <c r="BY1390"/>
      <c r="BZ1390"/>
      <c r="CA1390"/>
      <c r="CB1390"/>
      <c r="CC1390"/>
      <c r="CD1390"/>
      <c r="CE1390"/>
      <c r="CF1390"/>
      <c r="CG1390"/>
      <c r="CH1390"/>
      <c r="CI1390"/>
      <c r="CJ1390"/>
      <c r="CK1390"/>
      <c r="CL1390"/>
      <c r="CN1390"/>
    </row>
    <row r="1391" spans="9:92" x14ac:dyDescent="0.35">
      <c r="I1391"/>
      <c r="J1391"/>
      <c r="R1391"/>
      <c r="S1391"/>
      <c r="T1391"/>
      <c r="U1391"/>
      <c r="V1391"/>
      <c r="W1391"/>
      <c r="X1391"/>
      <c r="Y1391"/>
      <c r="Z1391"/>
      <c r="AA1391"/>
      <c r="AB1391"/>
      <c r="AC1391"/>
      <c r="AD1391"/>
      <c r="AE1391"/>
      <c r="AF1391"/>
      <c r="AG1391"/>
      <c r="AH1391"/>
      <c r="AI1391"/>
      <c r="AJ1391"/>
      <c r="AK1391"/>
      <c r="AL1391"/>
      <c r="AM1391"/>
      <c r="AN1391"/>
      <c r="AO1391"/>
      <c r="AP1391"/>
      <c r="AQ1391"/>
      <c r="AR1391"/>
      <c r="AS1391"/>
      <c r="AT1391"/>
      <c r="AU1391"/>
      <c r="AV1391"/>
      <c r="AW1391"/>
      <c r="AX1391"/>
      <c r="AY1391"/>
      <c r="AZ1391"/>
      <c r="BA1391"/>
      <c r="BB1391"/>
      <c r="BC1391"/>
      <c r="BD1391"/>
      <c r="BE1391"/>
      <c r="BF1391"/>
      <c r="BG1391"/>
      <c r="BH1391"/>
      <c r="BI1391"/>
      <c r="BJ1391"/>
      <c r="BK1391"/>
      <c r="BL1391"/>
      <c r="BM1391"/>
      <c r="BN1391"/>
      <c r="BO1391"/>
      <c r="BP1391"/>
      <c r="BQ1391"/>
      <c r="BR1391"/>
      <c r="BS1391"/>
      <c r="BT1391"/>
      <c r="BU1391"/>
      <c r="BV1391"/>
      <c r="BW1391"/>
      <c r="BX1391"/>
      <c r="BY1391"/>
      <c r="BZ1391"/>
      <c r="CA1391"/>
      <c r="CB1391"/>
      <c r="CC1391"/>
      <c r="CD1391"/>
      <c r="CE1391"/>
      <c r="CF1391"/>
      <c r="CG1391"/>
      <c r="CH1391"/>
      <c r="CI1391"/>
      <c r="CJ1391"/>
      <c r="CK1391"/>
      <c r="CL1391"/>
      <c r="CN1391"/>
    </row>
    <row r="1392" spans="9:92" x14ac:dyDescent="0.35">
      <c r="I1392"/>
      <c r="J1392"/>
      <c r="R1392"/>
      <c r="S1392"/>
      <c r="T1392"/>
      <c r="U1392"/>
      <c r="V1392"/>
      <c r="W1392"/>
      <c r="X1392"/>
      <c r="Y1392"/>
      <c r="Z1392"/>
      <c r="AA1392"/>
      <c r="AB1392"/>
      <c r="AC1392"/>
      <c r="AD1392"/>
      <c r="AE1392"/>
      <c r="AF1392"/>
      <c r="AG1392"/>
      <c r="AH1392"/>
      <c r="AI1392"/>
      <c r="AJ1392"/>
      <c r="AK1392"/>
      <c r="AL1392"/>
      <c r="AM1392"/>
      <c r="AN1392"/>
      <c r="AO1392"/>
      <c r="AP1392"/>
      <c r="AQ1392"/>
      <c r="AR1392"/>
      <c r="AS1392"/>
      <c r="AT1392"/>
      <c r="AU1392"/>
      <c r="AV1392"/>
      <c r="AW1392"/>
      <c r="AX1392"/>
      <c r="AY1392"/>
      <c r="AZ1392"/>
      <c r="BA1392"/>
      <c r="BB1392"/>
      <c r="BC1392"/>
      <c r="BD1392"/>
      <c r="BE1392"/>
      <c r="BF1392"/>
      <c r="BG1392"/>
      <c r="BH1392"/>
      <c r="BI1392"/>
      <c r="BJ1392"/>
      <c r="BK1392"/>
      <c r="BL1392"/>
      <c r="BM1392"/>
      <c r="BN1392"/>
      <c r="BO1392"/>
      <c r="BP1392"/>
      <c r="BQ1392"/>
      <c r="BR1392"/>
      <c r="BS1392"/>
      <c r="BT1392"/>
      <c r="BU1392"/>
      <c r="BV1392"/>
      <c r="BW1392"/>
      <c r="BX1392"/>
      <c r="BY1392"/>
      <c r="BZ1392"/>
      <c r="CA1392"/>
      <c r="CB1392"/>
      <c r="CC1392"/>
      <c r="CD1392"/>
      <c r="CE1392"/>
      <c r="CF1392"/>
      <c r="CG1392"/>
      <c r="CH1392"/>
      <c r="CI1392"/>
      <c r="CJ1392"/>
      <c r="CK1392"/>
      <c r="CL1392"/>
      <c r="CN1392"/>
    </row>
    <row r="1393" spans="9:92" x14ac:dyDescent="0.35">
      <c r="I1393"/>
      <c r="J1393"/>
      <c r="R1393"/>
      <c r="S1393"/>
      <c r="T1393"/>
      <c r="U1393"/>
      <c r="V1393"/>
      <c r="W1393"/>
      <c r="X1393"/>
      <c r="Y1393"/>
      <c r="Z1393"/>
      <c r="AA1393"/>
      <c r="AB1393"/>
      <c r="AC1393"/>
      <c r="AD1393"/>
      <c r="AE1393"/>
      <c r="AF1393"/>
      <c r="AG1393"/>
      <c r="AH1393"/>
      <c r="AI1393"/>
      <c r="AJ1393"/>
      <c r="AK1393"/>
      <c r="AL1393"/>
      <c r="AM1393"/>
      <c r="AN1393"/>
      <c r="AO1393"/>
      <c r="AP1393"/>
      <c r="AQ1393"/>
      <c r="AR1393"/>
      <c r="AS1393"/>
      <c r="AT1393"/>
      <c r="AU1393"/>
      <c r="AV1393"/>
      <c r="AW1393"/>
      <c r="AX1393"/>
      <c r="AY1393"/>
      <c r="AZ1393"/>
      <c r="BA1393"/>
      <c r="BB1393"/>
      <c r="BC1393"/>
      <c r="BD1393"/>
      <c r="BE1393"/>
      <c r="BF1393"/>
      <c r="BG1393"/>
      <c r="BH1393"/>
      <c r="BI1393"/>
      <c r="BJ1393"/>
      <c r="BK1393"/>
      <c r="BL1393"/>
      <c r="BM1393"/>
      <c r="BN1393"/>
      <c r="BO1393"/>
      <c r="BP1393"/>
      <c r="BQ1393"/>
      <c r="BR1393"/>
      <c r="BS1393"/>
      <c r="BT1393"/>
      <c r="BU1393"/>
      <c r="BV1393"/>
      <c r="BW1393"/>
      <c r="BX1393"/>
      <c r="BY1393"/>
      <c r="BZ1393"/>
      <c r="CA1393"/>
      <c r="CB1393"/>
      <c r="CC1393"/>
      <c r="CD1393"/>
      <c r="CE1393"/>
      <c r="CF1393"/>
      <c r="CG1393"/>
      <c r="CH1393"/>
      <c r="CI1393"/>
      <c r="CJ1393"/>
      <c r="CK1393"/>
      <c r="CL1393"/>
      <c r="CN1393"/>
    </row>
    <row r="1394" spans="9:92" x14ac:dyDescent="0.35">
      <c r="I1394"/>
      <c r="J1394"/>
      <c r="R1394"/>
      <c r="S1394"/>
      <c r="T1394"/>
      <c r="U1394"/>
      <c r="V1394"/>
      <c r="W1394"/>
      <c r="X1394"/>
      <c r="Y1394"/>
      <c r="Z1394"/>
      <c r="AA1394"/>
      <c r="AB1394"/>
      <c r="AC1394"/>
      <c r="AD1394"/>
      <c r="AE1394"/>
      <c r="AF1394"/>
      <c r="AG1394"/>
      <c r="AH1394"/>
      <c r="AI1394"/>
      <c r="AJ1394"/>
      <c r="AK1394"/>
      <c r="AL1394"/>
      <c r="AM1394"/>
      <c r="AN1394"/>
      <c r="AO1394"/>
      <c r="AP1394"/>
      <c r="AQ1394"/>
      <c r="AR1394"/>
      <c r="AS1394"/>
      <c r="AT1394"/>
      <c r="AU1394"/>
      <c r="AV1394"/>
      <c r="AW1394"/>
      <c r="AX1394"/>
      <c r="AY1394"/>
      <c r="AZ1394"/>
      <c r="BA1394"/>
      <c r="BB1394"/>
      <c r="BC1394"/>
      <c r="BD1394"/>
      <c r="BE1394"/>
      <c r="BF1394"/>
      <c r="BG1394"/>
      <c r="BH1394"/>
      <c r="BI1394"/>
      <c r="BJ1394"/>
      <c r="BK1394"/>
      <c r="BL1394"/>
      <c r="BM1394"/>
      <c r="BN1394"/>
      <c r="BO1394"/>
      <c r="BP1394"/>
      <c r="BQ1394"/>
      <c r="BR1394"/>
      <c r="BS1394"/>
      <c r="BT1394"/>
      <c r="BU1394"/>
      <c r="BV1394"/>
      <c r="BW1394"/>
      <c r="BX1394"/>
      <c r="BY1394"/>
      <c r="BZ1394"/>
      <c r="CA1394"/>
      <c r="CB1394"/>
      <c r="CC1394"/>
      <c r="CD1394"/>
      <c r="CE1394"/>
      <c r="CF1394"/>
      <c r="CG1394"/>
      <c r="CH1394"/>
      <c r="CI1394"/>
      <c r="CJ1394"/>
      <c r="CK1394"/>
      <c r="CL1394"/>
      <c r="CN1394"/>
    </row>
    <row r="1395" spans="9:92" x14ac:dyDescent="0.35">
      <c r="I1395"/>
      <c r="J1395"/>
      <c r="R1395"/>
      <c r="S1395"/>
      <c r="T1395"/>
      <c r="U1395"/>
      <c r="V1395"/>
      <c r="W1395"/>
      <c r="X1395"/>
      <c r="Y1395"/>
      <c r="Z1395"/>
      <c r="AA1395"/>
      <c r="AB1395"/>
      <c r="AC1395"/>
      <c r="AD1395"/>
      <c r="AE1395"/>
      <c r="AF1395"/>
      <c r="AG1395"/>
      <c r="AH1395"/>
      <c r="AI1395"/>
      <c r="AJ1395"/>
      <c r="AK1395"/>
      <c r="AL1395"/>
      <c r="AM1395"/>
      <c r="AN1395"/>
      <c r="AO1395"/>
      <c r="AP1395"/>
      <c r="AQ1395"/>
      <c r="AR1395"/>
      <c r="AS1395"/>
      <c r="AT1395"/>
      <c r="AU1395"/>
      <c r="AV1395"/>
      <c r="AW1395"/>
      <c r="AX1395"/>
      <c r="AY1395"/>
      <c r="AZ1395"/>
      <c r="BA1395"/>
      <c r="BB1395"/>
      <c r="BC1395"/>
      <c r="BD1395"/>
      <c r="BE1395"/>
      <c r="BF1395"/>
      <c r="BG1395"/>
      <c r="BH1395"/>
      <c r="BI1395"/>
      <c r="BJ1395"/>
      <c r="BK1395"/>
      <c r="BL1395"/>
      <c r="BM1395"/>
      <c r="BN1395"/>
      <c r="BO1395"/>
      <c r="BP1395"/>
      <c r="BQ1395"/>
      <c r="BR1395"/>
      <c r="BS1395"/>
      <c r="BT1395"/>
      <c r="BU1395"/>
      <c r="BV1395"/>
      <c r="BW1395"/>
      <c r="BX1395"/>
      <c r="BY1395"/>
      <c r="BZ1395"/>
      <c r="CA1395"/>
      <c r="CB1395"/>
      <c r="CC1395"/>
      <c r="CD1395"/>
      <c r="CE1395"/>
      <c r="CF1395"/>
      <c r="CG1395"/>
      <c r="CH1395"/>
      <c r="CI1395"/>
      <c r="CJ1395"/>
      <c r="CK1395"/>
      <c r="CL1395"/>
      <c r="CN1395"/>
    </row>
    <row r="1396" spans="9:92" x14ac:dyDescent="0.35">
      <c r="I1396"/>
      <c r="J1396"/>
      <c r="R1396"/>
      <c r="S1396"/>
      <c r="T1396"/>
      <c r="U1396"/>
      <c r="V1396"/>
      <c r="W1396"/>
      <c r="X1396"/>
      <c r="Y1396"/>
      <c r="Z1396"/>
      <c r="AA1396"/>
      <c r="AB1396"/>
      <c r="AC1396"/>
      <c r="AD1396"/>
      <c r="AE1396"/>
      <c r="AF1396"/>
      <c r="AG1396"/>
      <c r="AH1396"/>
      <c r="AI1396"/>
      <c r="AJ1396"/>
      <c r="AK1396"/>
      <c r="AL1396"/>
      <c r="AM1396"/>
      <c r="AN1396"/>
      <c r="AO1396"/>
      <c r="AP1396"/>
      <c r="AQ1396"/>
      <c r="AR1396"/>
      <c r="AS1396"/>
      <c r="AT1396"/>
      <c r="AU1396"/>
      <c r="AV1396"/>
      <c r="AW1396"/>
      <c r="AX1396"/>
      <c r="AY1396"/>
      <c r="AZ1396"/>
      <c r="BA1396"/>
      <c r="BB1396"/>
      <c r="BC1396"/>
      <c r="BD1396"/>
      <c r="BE1396"/>
      <c r="BF1396"/>
      <c r="BG1396"/>
      <c r="BH1396"/>
      <c r="BI1396"/>
      <c r="BJ1396"/>
      <c r="BK1396"/>
      <c r="BL1396"/>
      <c r="BM1396"/>
      <c r="BN1396"/>
      <c r="BO1396"/>
      <c r="BP1396"/>
      <c r="BQ1396"/>
      <c r="BR1396"/>
      <c r="BS1396"/>
      <c r="BT1396"/>
      <c r="BU1396"/>
      <c r="BV1396"/>
      <c r="BW1396"/>
      <c r="BX1396"/>
      <c r="BY1396"/>
      <c r="BZ1396"/>
      <c r="CA1396"/>
      <c r="CB1396"/>
      <c r="CC1396"/>
      <c r="CD1396"/>
      <c r="CE1396"/>
      <c r="CF1396"/>
      <c r="CG1396"/>
      <c r="CH1396"/>
      <c r="CI1396"/>
      <c r="CJ1396"/>
      <c r="CK1396"/>
      <c r="CL1396"/>
      <c r="CN1396"/>
    </row>
    <row r="1397" spans="9:92" x14ac:dyDescent="0.35">
      <c r="I1397"/>
      <c r="J1397"/>
      <c r="R1397"/>
      <c r="S1397"/>
      <c r="T1397"/>
      <c r="U1397"/>
      <c r="V1397"/>
      <c r="W1397"/>
      <c r="X1397"/>
      <c r="Y1397"/>
      <c r="Z1397"/>
      <c r="AA1397"/>
      <c r="AB1397"/>
      <c r="AC1397"/>
      <c r="AD1397"/>
      <c r="AE1397"/>
      <c r="AF1397"/>
      <c r="AG1397"/>
      <c r="AH1397"/>
      <c r="AI1397"/>
      <c r="AJ1397"/>
      <c r="AK1397"/>
      <c r="AL1397"/>
      <c r="AM1397"/>
      <c r="AN1397"/>
      <c r="AO1397"/>
      <c r="AP1397"/>
      <c r="AQ1397"/>
      <c r="AR1397"/>
      <c r="AS1397"/>
      <c r="AT1397"/>
      <c r="AU1397"/>
      <c r="AV1397"/>
      <c r="AW1397"/>
      <c r="AX1397"/>
      <c r="AY1397"/>
      <c r="AZ1397"/>
      <c r="BA1397"/>
      <c r="BB1397"/>
      <c r="BC1397"/>
      <c r="BD1397"/>
      <c r="BE1397"/>
      <c r="BF1397"/>
      <c r="BG1397"/>
      <c r="BH1397"/>
      <c r="BI1397"/>
      <c r="BJ1397"/>
      <c r="BK1397"/>
      <c r="BL1397"/>
      <c r="BM1397"/>
      <c r="BN1397"/>
      <c r="BO1397"/>
      <c r="BP1397"/>
      <c r="BQ1397"/>
      <c r="BR1397"/>
      <c r="BS1397"/>
      <c r="BT1397"/>
      <c r="BU1397"/>
      <c r="BV1397"/>
      <c r="BW1397"/>
      <c r="BX1397"/>
      <c r="BY1397"/>
      <c r="BZ1397"/>
      <c r="CA1397"/>
      <c r="CB1397"/>
      <c r="CC1397"/>
      <c r="CD1397"/>
      <c r="CE1397"/>
      <c r="CF1397"/>
      <c r="CG1397"/>
      <c r="CH1397"/>
      <c r="CI1397"/>
      <c r="CJ1397"/>
      <c r="CK1397"/>
      <c r="CL1397"/>
      <c r="CN1397"/>
    </row>
    <row r="1398" spans="9:92" x14ac:dyDescent="0.35">
      <c r="I1398"/>
      <c r="J1398"/>
      <c r="R1398"/>
      <c r="S1398"/>
      <c r="T1398"/>
      <c r="U1398"/>
      <c r="V1398"/>
      <c r="W1398"/>
      <c r="X1398"/>
      <c r="Y1398"/>
      <c r="Z1398"/>
      <c r="AA1398"/>
      <c r="AB1398"/>
      <c r="AC1398"/>
      <c r="AD1398"/>
      <c r="AE1398"/>
      <c r="AF1398"/>
      <c r="AG1398"/>
      <c r="AH1398"/>
      <c r="AI1398"/>
      <c r="AJ1398"/>
      <c r="AK1398"/>
      <c r="AL1398"/>
      <c r="AM1398"/>
      <c r="AN1398"/>
      <c r="AO1398"/>
      <c r="AP1398"/>
      <c r="AQ1398"/>
      <c r="AR1398"/>
      <c r="AS1398"/>
      <c r="AT1398"/>
      <c r="AU1398"/>
      <c r="AV1398"/>
      <c r="AW1398"/>
      <c r="AX1398"/>
      <c r="AY1398"/>
      <c r="AZ1398"/>
      <c r="BA1398"/>
      <c r="BB1398"/>
      <c r="BC1398"/>
      <c r="BD1398"/>
      <c r="BE1398"/>
      <c r="BF1398"/>
      <c r="BG1398"/>
      <c r="BH1398"/>
      <c r="BI1398"/>
      <c r="BJ1398"/>
      <c r="BK1398"/>
      <c r="BL1398"/>
      <c r="BM1398"/>
      <c r="BN1398"/>
      <c r="BO1398"/>
      <c r="BP1398"/>
      <c r="BQ1398"/>
      <c r="BR1398"/>
      <c r="BS1398"/>
      <c r="BT1398"/>
      <c r="BU1398"/>
      <c r="BV1398"/>
      <c r="BW1398"/>
      <c r="BX1398"/>
      <c r="BY1398"/>
      <c r="BZ1398"/>
      <c r="CA1398"/>
      <c r="CB1398"/>
      <c r="CC1398"/>
      <c r="CD1398"/>
      <c r="CE1398"/>
      <c r="CF1398"/>
      <c r="CG1398"/>
      <c r="CH1398"/>
      <c r="CI1398"/>
      <c r="CJ1398"/>
      <c r="CK1398"/>
      <c r="CL1398"/>
      <c r="CN1398"/>
    </row>
    <row r="1399" spans="9:92" x14ac:dyDescent="0.35">
      <c r="I1399"/>
      <c r="J1399"/>
      <c r="R1399"/>
      <c r="S1399"/>
      <c r="T1399"/>
      <c r="U1399"/>
      <c r="V1399"/>
      <c r="W1399"/>
      <c r="X1399"/>
      <c r="Y1399"/>
      <c r="Z1399"/>
      <c r="AA1399"/>
      <c r="AB1399"/>
      <c r="AC1399"/>
      <c r="AD1399"/>
      <c r="AE1399"/>
      <c r="AF1399"/>
      <c r="AG1399"/>
      <c r="AH1399"/>
      <c r="AI1399"/>
      <c r="AJ1399"/>
      <c r="AK1399"/>
      <c r="AL1399"/>
      <c r="AM1399"/>
      <c r="AN1399"/>
      <c r="AO1399"/>
      <c r="AP1399"/>
      <c r="AQ1399"/>
      <c r="AR1399"/>
      <c r="AS1399"/>
      <c r="AT1399"/>
      <c r="AU1399"/>
      <c r="AV1399"/>
      <c r="AW1399"/>
      <c r="AX1399"/>
      <c r="AY1399"/>
      <c r="AZ1399"/>
      <c r="BA1399"/>
      <c r="BB1399"/>
      <c r="BC1399"/>
      <c r="BD1399"/>
      <c r="BE1399"/>
      <c r="BF1399"/>
      <c r="BG1399"/>
      <c r="BH1399"/>
      <c r="BI1399"/>
      <c r="BJ1399"/>
      <c r="BK1399"/>
      <c r="BL1399"/>
      <c r="BM1399"/>
      <c r="BN1399"/>
      <c r="BO1399"/>
      <c r="BP1399"/>
      <c r="BQ1399"/>
      <c r="BR1399"/>
      <c r="BS1399"/>
      <c r="BT1399"/>
      <c r="BU1399"/>
      <c r="BV1399"/>
      <c r="BW1399"/>
      <c r="BX1399"/>
      <c r="BY1399"/>
      <c r="BZ1399"/>
      <c r="CA1399"/>
      <c r="CB1399"/>
      <c r="CC1399"/>
      <c r="CD1399"/>
      <c r="CE1399"/>
      <c r="CF1399"/>
      <c r="CG1399"/>
      <c r="CH1399"/>
      <c r="CI1399"/>
      <c r="CJ1399"/>
      <c r="CK1399"/>
      <c r="CL1399"/>
      <c r="CN1399"/>
    </row>
    <row r="1400" spans="9:92" x14ac:dyDescent="0.35">
      <c r="I1400"/>
      <c r="J1400"/>
      <c r="R1400"/>
      <c r="S1400"/>
      <c r="T1400"/>
      <c r="U1400"/>
      <c r="V1400"/>
      <c r="W1400"/>
      <c r="X1400"/>
      <c r="Y1400"/>
      <c r="Z1400"/>
      <c r="AA1400"/>
      <c r="AB1400"/>
      <c r="AC1400"/>
      <c r="AD1400"/>
      <c r="AE1400"/>
      <c r="AF1400"/>
      <c r="AG1400"/>
      <c r="AH1400"/>
      <c r="AI1400"/>
      <c r="AJ1400"/>
      <c r="AK1400"/>
      <c r="AL1400"/>
      <c r="AM1400"/>
      <c r="AN1400"/>
      <c r="AO1400"/>
      <c r="AP1400"/>
      <c r="AQ1400"/>
      <c r="AR1400"/>
      <c r="AS1400"/>
      <c r="AT1400"/>
      <c r="AU1400"/>
      <c r="AV1400"/>
      <c r="AW1400"/>
      <c r="AX1400"/>
      <c r="AY1400"/>
      <c r="AZ1400"/>
      <c r="BA1400"/>
      <c r="BB1400"/>
      <c r="BC1400"/>
      <c r="BD1400"/>
      <c r="BE1400"/>
      <c r="BF1400"/>
      <c r="BG1400"/>
      <c r="BH1400"/>
      <c r="BI1400"/>
      <c r="BJ1400"/>
      <c r="BK1400"/>
      <c r="BL1400"/>
      <c r="BM1400"/>
      <c r="BN1400"/>
      <c r="BO1400"/>
      <c r="BP1400"/>
      <c r="BQ1400"/>
      <c r="BR1400"/>
      <c r="BS1400"/>
      <c r="BT1400"/>
      <c r="BU1400"/>
      <c r="BV1400"/>
      <c r="BW1400"/>
      <c r="BX1400"/>
      <c r="BY1400"/>
      <c r="BZ1400"/>
      <c r="CA1400"/>
      <c r="CB1400"/>
      <c r="CC1400"/>
      <c r="CD1400"/>
      <c r="CE1400"/>
      <c r="CF1400"/>
      <c r="CG1400"/>
      <c r="CH1400"/>
      <c r="CI1400"/>
      <c r="CJ1400"/>
      <c r="CK1400"/>
      <c r="CL1400"/>
      <c r="CN1400"/>
    </row>
    <row r="1401" spans="9:92" x14ac:dyDescent="0.35">
      <c r="I1401"/>
      <c r="J1401"/>
      <c r="R1401"/>
      <c r="S1401"/>
      <c r="T1401"/>
      <c r="U1401"/>
      <c r="V1401"/>
      <c r="W1401"/>
      <c r="X1401"/>
      <c r="Y1401"/>
      <c r="Z1401"/>
      <c r="AA1401"/>
      <c r="AB1401"/>
      <c r="AC1401"/>
      <c r="AD1401"/>
      <c r="AE1401"/>
      <c r="AF1401"/>
      <c r="AG1401"/>
      <c r="AH1401"/>
      <c r="AI1401"/>
      <c r="AJ1401"/>
      <c r="AK1401"/>
      <c r="AL1401"/>
      <c r="AM1401"/>
      <c r="AN1401"/>
      <c r="AO1401"/>
      <c r="AP1401"/>
      <c r="AQ1401"/>
      <c r="AR1401"/>
      <c r="AS1401"/>
      <c r="AT1401"/>
      <c r="AU1401"/>
      <c r="AV1401"/>
      <c r="AW1401"/>
      <c r="AX1401"/>
      <c r="AY1401"/>
      <c r="AZ1401"/>
      <c r="BA1401"/>
      <c r="BB1401"/>
      <c r="BC1401"/>
      <c r="BD1401"/>
      <c r="BE1401"/>
      <c r="BF1401"/>
      <c r="BG1401"/>
      <c r="BH1401"/>
      <c r="BI1401"/>
      <c r="BJ1401"/>
      <c r="BK1401"/>
      <c r="BL1401"/>
      <c r="BM1401"/>
      <c r="BN1401"/>
      <c r="BO1401"/>
      <c r="BP1401"/>
      <c r="BQ1401"/>
      <c r="BR1401"/>
      <c r="BS1401"/>
      <c r="BT1401"/>
      <c r="BU1401"/>
      <c r="BV1401"/>
      <c r="BW1401"/>
      <c r="BX1401"/>
      <c r="BY1401"/>
      <c r="BZ1401"/>
      <c r="CA1401"/>
      <c r="CB1401"/>
      <c r="CC1401"/>
      <c r="CD1401"/>
      <c r="CE1401"/>
      <c r="CF1401"/>
      <c r="CG1401"/>
      <c r="CH1401"/>
      <c r="CI1401"/>
      <c r="CJ1401"/>
      <c r="CK1401"/>
      <c r="CL1401"/>
      <c r="CN1401"/>
    </row>
    <row r="1402" spans="9:92" x14ac:dyDescent="0.35">
      <c r="I1402"/>
      <c r="J1402"/>
      <c r="R1402"/>
      <c r="S1402"/>
      <c r="T1402"/>
      <c r="U1402"/>
      <c r="V1402"/>
      <c r="W1402"/>
      <c r="X1402"/>
      <c r="Y1402"/>
      <c r="Z1402"/>
      <c r="AA1402"/>
      <c r="AB1402"/>
      <c r="AC1402"/>
      <c r="AD1402"/>
      <c r="AE1402"/>
      <c r="AF1402"/>
      <c r="AG1402"/>
      <c r="AH1402"/>
      <c r="AI1402"/>
      <c r="AJ1402"/>
      <c r="AK1402"/>
      <c r="AL1402"/>
      <c r="AM1402"/>
      <c r="AN1402"/>
      <c r="AO1402"/>
      <c r="AP1402"/>
      <c r="AQ1402"/>
      <c r="AR1402"/>
      <c r="AS1402"/>
      <c r="AT1402"/>
      <c r="AU1402"/>
      <c r="AV1402"/>
      <c r="AW1402"/>
      <c r="AX1402"/>
      <c r="AY1402"/>
      <c r="AZ1402"/>
      <c r="BA1402"/>
      <c r="BB1402"/>
      <c r="BC1402"/>
      <c r="BD1402"/>
      <c r="BE1402"/>
      <c r="BF1402"/>
      <c r="BG1402"/>
      <c r="BH1402"/>
      <c r="BI1402"/>
      <c r="BJ1402"/>
      <c r="BK1402"/>
      <c r="BL1402"/>
      <c r="BM1402"/>
      <c r="BN1402"/>
      <c r="BO1402"/>
      <c r="BP1402"/>
      <c r="BQ1402"/>
      <c r="BR1402"/>
      <c r="BS1402"/>
      <c r="BT1402"/>
      <c r="BU1402"/>
      <c r="BV1402"/>
      <c r="BW1402"/>
      <c r="BX1402"/>
      <c r="BY1402"/>
      <c r="BZ1402"/>
      <c r="CA1402"/>
      <c r="CB1402"/>
      <c r="CC1402"/>
      <c r="CD1402"/>
      <c r="CE1402"/>
      <c r="CF1402"/>
      <c r="CG1402"/>
      <c r="CH1402"/>
      <c r="CI1402"/>
      <c r="CJ1402"/>
      <c r="CK1402"/>
      <c r="CL1402"/>
      <c r="CN1402"/>
    </row>
    <row r="1403" spans="9:92" x14ac:dyDescent="0.35">
      <c r="I1403"/>
      <c r="J1403"/>
      <c r="R1403"/>
      <c r="S1403"/>
      <c r="T1403"/>
      <c r="U1403"/>
      <c r="V1403"/>
      <c r="W1403"/>
      <c r="X1403"/>
      <c r="Y1403"/>
      <c r="Z1403"/>
      <c r="AA1403"/>
      <c r="AB1403"/>
      <c r="AC1403"/>
      <c r="AD1403"/>
      <c r="AE1403"/>
      <c r="AF1403"/>
      <c r="AG1403"/>
      <c r="AH1403"/>
      <c r="AI1403"/>
      <c r="AJ1403"/>
      <c r="AK1403"/>
      <c r="AL1403"/>
      <c r="AM1403"/>
      <c r="AN1403"/>
      <c r="AO1403"/>
      <c r="AP1403"/>
      <c r="AQ1403"/>
      <c r="AR1403"/>
      <c r="AS1403"/>
      <c r="AT1403"/>
      <c r="AU1403"/>
      <c r="AV1403"/>
      <c r="AW1403"/>
      <c r="AX1403"/>
      <c r="AY1403"/>
      <c r="AZ1403"/>
      <c r="BA1403"/>
      <c r="BB1403"/>
      <c r="BC1403"/>
      <c r="BD1403"/>
      <c r="BE1403"/>
      <c r="BF1403"/>
      <c r="BG1403"/>
      <c r="BH1403"/>
      <c r="BI1403"/>
      <c r="BJ1403"/>
      <c r="BK1403"/>
      <c r="BL1403"/>
      <c r="BM1403"/>
      <c r="BN1403"/>
      <c r="BO1403"/>
      <c r="BP1403"/>
      <c r="BQ1403"/>
      <c r="BR1403"/>
      <c r="BS1403"/>
      <c r="BT1403"/>
      <c r="BU1403"/>
      <c r="BV1403"/>
      <c r="BW1403"/>
      <c r="BX1403"/>
      <c r="BY1403"/>
      <c r="BZ1403"/>
      <c r="CA1403"/>
      <c r="CB1403"/>
      <c r="CC1403"/>
      <c r="CD1403"/>
      <c r="CE1403"/>
      <c r="CF1403"/>
      <c r="CG1403"/>
      <c r="CH1403"/>
      <c r="CI1403"/>
      <c r="CJ1403"/>
      <c r="CK1403"/>
      <c r="CL1403"/>
      <c r="CN1403"/>
    </row>
    <row r="1404" spans="9:92" x14ac:dyDescent="0.35">
      <c r="I1404"/>
      <c r="J1404"/>
      <c r="R1404"/>
      <c r="S1404"/>
      <c r="T1404"/>
      <c r="U1404"/>
      <c r="V1404"/>
      <c r="W1404"/>
      <c r="X1404"/>
      <c r="Y1404"/>
      <c r="Z1404"/>
      <c r="AA1404"/>
      <c r="AB1404"/>
      <c r="AC1404"/>
      <c r="AD1404"/>
      <c r="AE1404"/>
      <c r="AF1404"/>
      <c r="AG1404"/>
      <c r="AH1404"/>
      <c r="AI1404"/>
      <c r="AJ1404"/>
      <c r="AK1404"/>
      <c r="AL1404"/>
      <c r="AM1404"/>
      <c r="AN1404"/>
      <c r="AO1404"/>
      <c r="AP1404"/>
      <c r="AQ1404"/>
      <c r="AR1404"/>
      <c r="AS1404"/>
      <c r="AT1404"/>
      <c r="AU1404"/>
      <c r="AV1404"/>
      <c r="AW1404"/>
      <c r="AX1404"/>
      <c r="AY1404"/>
      <c r="AZ1404"/>
      <c r="BA1404"/>
      <c r="BB1404"/>
      <c r="BC1404"/>
      <c r="BD1404"/>
      <c r="BE1404"/>
      <c r="BF1404"/>
      <c r="BG1404"/>
      <c r="BH1404"/>
      <c r="BI1404"/>
      <c r="BJ1404"/>
      <c r="BK1404"/>
      <c r="BL1404"/>
      <c r="BM1404"/>
      <c r="BN1404"/>
      <c r="BO1404"/>
      <c r="BP1404"/>
      <c r="BQ1404"/>
      <c r="BR1404"/>
      <c r="BS1404"/>
      <c r="BT1404"/>
      <c r="BU1404"/>
      <c r="BV1404"/>
      <c r="BW1404"/>
      <c r="BX1404"/>
      <c r="BY1404"/>
      <c r="BZ1404"/>
      <c r="CA1404"/>
      <c r="CB1404"/>
      <c r="CC1404"/>
      <c r="CD1404"/>
      <c r="CE1404"/>
      <c r="CF1404"/>
      <c r="CG1404"/>
      <c r="CH1404"/>
      <c r="CI1404"/>
      <c r="CJ1404"/>
      <c r="CK1404"/>
      <c r="CL1404"/>
      <c r="CN1404"/>
    </row>
    <row r="1405" spans="9:92" x14ac:dyDescent="0.35">
      <c r="I1405"/>
      <c r="J1405"/>
      <c r="R1405"/>
      <c r="S1405"/>
      <c r="T1405"/>
      <c r="U1405"/>
      <c r="V1405"/>
      <c r="W1405"/>
      <c r="X1405"/>
      <c r="Y1405"/>
      <c r="Z1405"/>
      <c r="AA1405"/>
      <c r="AB1405"/>
      <c r="AC1405"/>
      <c r="AD1405"/>
      <c r="AE1405"/>
      <c r="AF1405"/>
      <c r="AG1405"/>
      <c r="AH1405"/>
      <c r="AI1405"/>
      <c r="AJ1405"/>
      <c r="AK1405"/>
      <c r="AL1405"/>
      <c r="AM1405"/>
      <c r="AN1405"/>
      <c r="AO1405"/>
      <c r="AP1405"/>
      <c r="AQ1405"/>
      <c r="AR1405"/>
      <c r="AS1405"/>
      <c r="AT1405"/>
      <c r="AU1405"/>
      <c r="AV1405"/>
      <c r="AW1405"/>
      <c r="AX1405"/>
      <c r="AY1405"/>
      <c r="AZ1405"/>
      <c r="BA1405"/>
      <c r="BB1405"/>
      <c r="BC1405"/>
      <c r="BD1405"/>
      <c r="BE1405"/>
      <c r="BF1405"/>
      <c r="BG1405"/>
      <c r="BH1405"/>
      <c r="BI1405"/>
      <c r="BJ1405"/>
      <c r="BK1405"/>
      <c r="BL1405"/>
      <c r="BM1405"/>
      <c r="BN1405"/>
      <c r="BO1405"/>
      <c r="BP1405"/>
      <c r="BQ1405"/>
      <c r="BR1405"/>
      <c r="BS1405"/>
      <c r="BT1405"/>
      <c r="BU1405"/>
      <c r="BV1405"/>
      <c r="BW1405"/>
      <c r="BX1405"/>
      <c r="BY1405"/>
      <c r="BZ1405"/>
      <c r="CA1405"/>
      <c r="CB1405"/>
      <c r="CC1405"/>
      <c r="CD1405"/>
      <c r="CE1405"/>
      <c r="CF1405"/>
      <c r="CG1405"/>
      <c r="CH1405"/>
      <c r="CI1405"/>
      <c r="CJ1405"/>
      <c r="CK1405"/>
      <c r="CL1405"/>
      <c r="CN1405"/>
    </row>
    <row r="1406" spans="9:92" x14ac:dyDescent="0.35">
      <c r="I1406"/>
      <c r="J1406"/>
      <c r="R1406"/>
      <c r="S1406"/>
      <c r="T1406"/>
      <c r="U1406"/>
      <c r="V1406"/>
      <c r="W1406"/>
      <c r="X1406"/>
      <c r="Y1406"/>
      <c r="Z1406"/>
      <c r="AA1406"/>
      <c r="AB1406"/>
      <c r="AC1406"/>
      <c r="AD1406"/>
      <c r="AE1406"/>
      <c r="AF1406"/>
      <c r="AG1406"/>
      <c r="AH1406"/>
      <c r="AI1406"/>
      <c r="AJ1406"/>
      <c r="AK1406"/>
      <c r="AL1406"/>
      <c r="AM1406"/>
      <c r="AN1406"/>
      <c r="AO1406"/>
      <c r="AP1406"/>
      <c r="AQ1406"/>
      <c r="AR1406"/>
      <c r="AS1406"/>
      <c r="AT1406"/>
      <c r="AU1406"/>
      <c r="AV1406"/>
      <c r="AW1406"/>
      <c r="AX1406"/>
      <c r="AY1406"/>
      <c r="AZ1406"/>
      <c r="BA1406"/>
      <c r="BB1406"/>
      <c r="BC1406"/>
      <c r="BD1406"/>
      <c r="BE1406"/>
      <c r="BF1406"/>
      <c r="BG1406"/>
      <c r="BH1406"/>
      <c r="BI1406"/>
      <c r="BJ1406"/>
      <c r="BK1406"/>
      <c r="BL1406"/>
      <c r="BM1406"/>
      <c r="BN1406"/>
      <c r="BO1406"/>
      <c r="BP1406"/>
      <c r="BQ1406"/>
      <c r="BR1406"/>
      <c r="BS1406"/>
      <c r="BT1406"/>
      <c r="BU1406"/>
      <c r="BV1406"/>
      <c r="BW1406"/>
      <c r="BX1406"/>
      <c r="BY1406"/>
      <c r="BZ1406"/>
      <c r="CA1406"/>
      <c r="CB1406"/>
      <c r="CC1406"/>
      <c r="CD1406"/>
      <c r="CE1406"/>
      <c r="CF1406"/>
      <c r="CG1406"/>
      <c r="CH1406"/>
      <c r="CI1406"/>
      <c r="CJ1406"/>
      <c r="CK1406"/>
      <c r="CL1406"/>
      <c r="CN1406"/>
    </row>
    <row r="1407" spans="9:92" x14ac:dyDescent="0.35">
      <c r="I1407"/>
      <c r="J1407"/>
      <c r="R1407"/>
      <c r="S1407"/>
      <c r="T1407"/>
      <c r="U1407"/>
      <c r="V1407"/>
      <c r="W1407"/>
      <c r="X1407"/>
      <c r="Y1407"/>
      <c r="Z1407"/>
      <c r="AA1407"/>
      <c r="AB1407"/>
      <c r="AC1407"/>
      <c r="AD1407"/>
      <c r="AE1407"/>
      <c r="AF1407"/>
      <c r="AG1407"/>
      <c r="AH1407"/>
      <c r="AI1407"/>
      <c r="AJ1407"/>
      <c r="AK1407"/>
      <c r="AL1407"/>
      <c r="AM1407"/>
      <c r="AN1407"/>
      <c r="AO1407"/>
      <c r="AP1407"/>
      <c r="AQ1407"/>
      <c r="AR1407"/>
      <c r="AS1407"/>
      <c r="AT1407"/>
      <c r="AU1407"/>
      <c r="AV1407"/>
      <c r="AW1407"/>
      <c r="AX1407"/>
      <c r="AY1407"/>
      <c r="AZ1407"/>
      <c r="BA1407"/>
      <c r="BB1407"/>
      <c r="BC1407"/>
      <c r="BD1407"/>
      <c r="BE1407"/>
      <c r="BF1407"/>
      <c r="BG1407"/>
      <c r="BH1407"/>
      <c r="BI1407"/>
      <c r="BJ1407"/>
      <c r="BK1407"/>
      <c r="BL1407"/>
      <c r="BM1407"/>
      <c r="BN1407"/>
      <c r="BO1407"/>
      <c r="BP1407"/>
      <c r="BQ1407"/>
      <c r="BR1407"/>
      <c r="BS1407"/>
      <c r="BT1407"/>
      <c r="BU1407"/>
      <c r="BV1407"/>
      <c r="BW1407"/>
      <c r="BX1407"/>
      <c r="BY1407"/>
      <c r="BZ1407"/>
      <c r="CA1407"/>
      <c r="CB1407"/>
      <c r="CC1407"/>
      <c r="CD1407"/>
      <c r="CE1407"/>
      <c r="CF1407"/>
      <c r="CG1407"/>
      <c r="CH1407"/>
      <c r="CI1407"/>
      <c r="CJ1407"/>
      <c r="CK1407"/>
      <c r="CL1407"/>
      <c r="CN1407"/>
    </row>
    <row r="1408" spans="9:92" x14ac:dyDescent="0.35">
      <c r="I1408"/>
      <c r="J1408"/>
      <c r="R1408"/>
      <c r="S1408"/>
      <c r="T1408"/>
      <c r="U1408"/>
      <c r="V1408"/>
      <c r="W1408"/>
      <c r="X1408"/>
      <c r="Y1408"/>
      <c r="Z1408"/>
      <c r="AA1408"/>
      <c r="AB1408"/>
      <c r="AC1408"/>
      <c r="AD1408"/>
      <c r="AE1408"/>
      <c r="AF1408"/>
      <c r="AG1408"/>
      <c r="AH1408"/>
      <c r="AI1408"/>
      <c r="AJ1408"/>
      <c r="AK1408"/>
      <c r="AL1408"/>
      <c r="AM1408"/>
      <c r="AN1408"/>
      <c r="AO1408"/>
      <c r="AP1408"/>
      <c r="AQ1408"/>
      <c r="AR1408"/>
      <c r="AS1408"/>
      <c r="AT1408"/>
      <c r="AU1408"/>
      <c r="AV1408"/>
      <c r="AW1408"/>
      <c r="AX1408"/>
      <c r="AY1408"/>
      <c r="AZ1408"/>
      <c r="BA1408"/>
      <c r="BB1408"/>
      <c r="BC1408"/>
      <c r="BD1408"/>
      <c r="BE1408"/>
      <c r="BF1408"/>
      <c r="BG1408"/>
      <c r="BH1408"/>
      <c r="BI1408"/>
      <c r="BJ1408"/>
      <c r="BK1408"/>
      <c r="BL1408"/>
      <c r="BM1408"/>
      <c r="BN1408"/>
      <c r="BO1408"/>
      <c r="BP1408"/>
      <c r="BQ1408"/>
      <c r="BR1408"/>
      <c r="BS1408"/>
      <c r="BT1408"/>
      <c r="BU1408"/>
      <c r="BV1408"/>
      <c r="BW1408"/>
      <c r="BX1408"/>
      <c r="BY1408"/>
      <c r="BZ1408"/>
      <c r="CA1408"/>
      <c r="CB1408"/>
      <c r="CC1408"/>
      <c r="CD1408"/>
      <c r="CE1408"/>
      <c r="CF1408"/>
      <c r="CG1408"/>
      <c r="CH1408"/>
      <c r="CI1408"/>
      <c r="CJ1408"/>
      <c r="CK1408"/>
      <c r="CL1408"/>
      <c r="CN1408"/>
    </row>
    <row r="1409" spans="9:92" x14ac:dyDescent="0.35">
      <c r="I1409"/>
      <c r="J1409"/>
      <c r="R1409"/>
      <c r="S1409"/>
      <c r="T1409"/>
      <c r="U1409"/>
      <c r="V1409"/>
      <c r="W1409"/>
      <c r="X1409"/>
      <c r="Y1409"/>
      <c r="Z1409"/>
      <c r="AA1409"/>
      <c r="AB1409"/>
      <c r="AC1409"/>
      <c r="AD1409"/>
      <c r="AE1409"/>
      <c r="AF1409"/>
      <c r="AG1409"/>
      <c r="AH1409"/>
      <c r="AI1409"/>
      <c r="AJ1409"/>
      <c r="AK1409"/>
      <c r="AL1409"/>
      <c r="AM1409"/>
      <c r="AN1409"/>
      <c r="AO1409"/>
      <c r="AP1409"/>
      <c r="AQ1409"/>
      <c r="AR1409"/>
      <c r="AS1409"/>
      <c r="AT1409"/>
      <c r="AU1409"/>
      <c r="AV1409"/>
      <c r="AW1409"/>
      <c r="AX1409"/>
      <c r="AY1409"/>
      <c r="AZ1409"/>
      <c r="BA1409"/>
      <c r="BB1409"/>
      <c r="BC1409"/>
      <c r="BD1409"/>
      <c r="BE1409"/>
      <c r="BF1409"/>
      <c r="BG1409"/>
      <c r="BH1409"/>
      <c r="BI1409"/>
      <c r="BJ1409"/>
      <c r="BK1409"/>
      <c r="BL1409"/>
      <c r="BM1409"/>
      <c r="BN1409"/>
      <c r="BO1409"/>
      <c r="BP1409"/>
      <c r="BQ1409"/>
      <c r="BR1409"/>
      <c r="BS1409"/>
      <c r="BT1409"/>
      <c r="BU1409"/>
      <c r="BV1409"/>
      <c r="BW1409"/>
      <c r="BX1409"/>
      <c r="BY1409"/>
      <c r="BZ1409"/>
      <c r="CA1409"/>
      <c r="CB1409"/>
      <c r="CC1409"/>
      <c r="CD1409"/>
      <c r="CE1409"/>
      <c r="CF1409"/>
      <c r="CG1409"/>
      <c r="CH1409"/>
      <c r="CI1409"/>
      <c r="CJ1409"/>
      <c r="CK1409"/>
      <c r="CL1409"/>
      <c r="CN1409"/>
    </row>
    <row r="1410" spans="9:92" x14ac:dyDescent="0.35">
      <c r="I1410"/>
      <c r="J1410"/>
      <c r="R1410"/>
      <c r="S1410"/>
      <c r="T1410"/>
      <c r="U1410"/>
      <c r="V1410"/>
      <c r="W1410"/>
      <c r="X1410"/>
      <c r="Y1410"/>
      <c r="Z1410"/>
      <c r="AA1410"/>
      <c r="AB1410"/>
      <c r="AC1410"/>
      <c r="AD1410"/>
      <c r="AE1410"/>
      <c r="AF1410"/>
      <c r="AG1410"/>
      <c r="AH1410"/>
      <c r="AI1410"/>
      <c r="AJ1410"/>
      <c r="AK1410"/>
      <c r="AL1410"/>
      <c r="AM1410"/>
      <c r="AN1410"/>
      <c r="AO1410"/>
      <c r="AP1410"/>
      <c r="AQ1410"/>
      <c r="AR1410"/>
      <c r="AS1410"/>
      <c r="AT1410"/>
      <c r="AU1410"/>
      <c r="AV1410"/>
      <c r="AW1410"/>
      <c r="AX1410"/>
      <c r="AY1410"/>
      <c r="AZ1410"/>
      <c r="BA1410"/>
      <c r="BB1410"/>
      <c r="BC1410"/>
      <c r="BD1410"/>
      <c r="BE1410"/>
      <c r="BF1410"/>
      <c r="BG1410"/>
      <c r="BH1410"/>
      <c r="BI1410"/>
      <c r="BJ1410"/>
      <c r="BK1410"/>
      <c r="BL1410"/>
      <c r="BM1410"/>
      <c r="BN1410"/>
      <c r="BO1410"/>
      <c r="BP1410"/>
      <c r="BQ1410"/>
      <c r="BR1410"/>
      <c r="BS1410"/>
      <c r="BT1410"/>
      <c r="BU1410"/>
      <c r="BV1410"/>
      <c r="BW1410"/>
      <c r="BX1410"/>
      <c r="BY1410"/>
      <c r="BZ1410"/>
      <c r="CA1410"/>
      <c r="CB1410"/>
      <c r="CC1410"/>
      <c r="CD1410"/>
      <c r="CE1410"/>
      <c r="CF1410"/>
      <c r="CG1410"/>
      <c r="CH1410"/>
      <c r="CI1410"/>
      <c r="CJ1410"/>
      <c r="CK1410"/>
      <c r="CL1410"/>
      <c r="CN1410"/>
    </row>
    <row r="1411" spans="9:92" x14ac:dyDescent="0.35">
      <c r="I1411"/>
      <c r="J1411"/>
      <c r="R1411"/>
      <c r="S1411"/>
      <c r="T1411"/>
      <c r="U1411"/>
      <c r="V1411"/>
      <c r="W1411"/>
      <c r="X1411"/>
      <c r="Y1411"/>
      <c r="Z1411"/>
      <c r="AA1411"/>
      <c r="AB1411"/>
      <c r="AC1411"/>
      <c r="AD1411"/>
      <c r="AE1411"/>
      <c r="AF1411"/>
      <c r="AG1411"/>
      <c r="AH1411"/>
      <c r="AI1411"/>
      <c r="AJ1411"/>
      <c r="AK1411"/>
      <c r="AL1411"/>
      <c r="AM1411"/>
      <c r="AN1411"/>
      <c r="AO1411"/>
      <c r="AP1411"/>
      <c r="AQ1411"/>
      <c r="AR1411"/>
      <c r="AS1411"/>
      <c r="AT1411"/>
      <c r="AU1411"/>
      <c r="AV1411"/>
      <c r="AW1411"/>
      <c r="AX1411"/>
      <c r="AY1411"/>
      <c r="AZ1411"/>
      <c r="BA1411"/>
      <c r="BB1411"/>
      <c r="BC1411"/>
      <c r="BD1411"/>
      <c r="BE1411"/>
      <c r="BF1411"/>
      <c r="BG1411"/>
      <c r="BH1411"/>
      <c r="BI1411"/>
      <c r="BJ1411"/>
      <c r="BK1411"/>
      <c r="BL1411"/>
      <c r="BM1411"/>
      <c r="BN1411"/>
      <c r="BO1411"/>
      <c r="BP1411"/>
      <c r="BQ1411"/>
      <c r="BR1411"/>
      <c r="BS1411"/>
      <c r="BT1411"/>
      <c r="BU1411"/>
      <c r="BV1411"/>
      <c r="BW1411"/>
      <c r="BX1411"/>
      <c r="BY1411"/>
      <c r="BZ1411"/>
      <c r="CA1411"/>
      <c r="CB1411"/>
      <c r="CC1411"/>
      <c r="CD1411"/>
      <c r="CE1411"/>
      <c r="CF1411"/>
      <c r="CG1411"/>
      <c r="CH1411"/>
      <c r="CI1411"/>
      <c r="CJ1411"/>
      <c r="CK1411"/>
      <c r="CL1411"/>
      <c r="CN1411"/>
    </row>
    <row r="1412" spans="9:92" x14ac:dyDescent="0.35">
      <c r="I1412"/>
      <c r="J1412"/>
      <c r="R1412"/>
      <c r="S1412"/>
      <c r="T1412"/>
      <c r="U1412"/>
      <c r="V1412"/>
      <c r="W1412"/>
      <c r="X1412"/>
      <c r="Y1412"/>
      <c r="Z1412"/>
      <c r="AA1412"/>
      <c r="AB1412"/>
      <c r="AC1412"/>
      <c r="AD1412"/>
      <c r="AE1412"/>
      <c r="AF1412"/>
      <c r="AG1412"/>
      <c r="AH1412"/>
      <c r="AI1412"/>
      <c r="AJ1412"/>
      <c r="AK1412"/>
      <c r="AL1412"/>
      <c r="AM1412"/>
      <c r="AN1412"/>
      <c r="AO1412"/>
      <c r="AP1412"/>
      <c r="AQ1412"/>
      <c r="AR1412"/>
      <c r="AS1412"/>
      <c r="AT1412"/>
      <c r="AU1412"/>
      <c r="AV1412"/>
      <c r="AW1412"/>
      <c r="AX1412"/>
      <c r="AY1412"/>
      <c r="AZ1412"/>
      <c r="BA1412"/>
      <c r="BB1412"/>
      <c r="BC1412"/>
      <c r="BD1412"/>
      <c r="BE1412"/>
      <c r="BF1412"/>
      <c r="BG1412"/>
      <c r="BH1412"/>
      <c r="BI1412"/>
      <c r="BJ1412"/>
      <c r="BK1412"/>
      <c r="BL1412"/>
      <c r="BM1412"/>
      <c r="BN1412"/>
      <c r="BO1412"/>
      <c r="BP1412"/>
      <c r="BQ1412"/>
      <c r="BR1412"/>
      <c r="BS1412"/>
      <c r="BT1412"/>
      <c r="BU1412"/>
      <c r="BV1412"/>
      <c r="BW1412"/>
      <c r="BX1412"/>
      <c r="BY1412"/>
      <c r="BZ1412"/>
      <c r="CA1412"/>
      <c r="CB1412"/>
      <c r="CC1412"/>
      <c r="CD1412"/>
      <c r="CE1412"/>
      <c r="CF1412"/>
      <c r="CG1412"/>
      <c r="CH1412"/>
      <c r="CI1412"/>
      <c r="CJ1412"/>
      <c r="CK1412"/>
      <c r="CL1412"/>
      <c r="CN1412"/>
    </row>
    <row r="1413" spans="9:92" x14ac:dyDescent="0.35">
      <c r="I1413"/>
      <c r="J1413"/>
      <c r="R1413"/>
      <c r="S1413"/>
      <c r="T1413"/>
      <c r="U1413"/>
      <c r="V1413"/>
      <c r="W1413"/>
      <c r="X1413"/>
      <c r="Y1413"/>
      <c r="Z1413"/>
      <c r="AA1413"/>
      <c r="AB1413"/>
      <c r="AC1413"/>
      <c r="AD1413"/>
      <c r="AE1413"/>
      <c r="AF1413"/>
      <c r="AG1413"/>
      <c r="AH1413"/>
      <c r="AI1413"/>
      <c r="AJ1413"/>
      <c r="AK1413"/>
      <c r="AL1413"/>
      <c r="AM1413"/>
      <c r="AN1413"/>
      <c r="AO1413"/>
      <c r="AP1413"/>
      <c r="AQ1413"/>
      <c r="AR1413"/>
      <c r="AS1413"/>
      <c r="AT1413"/>
      <c r="AU1413"/>
      <c r="AV1413"/>
      <c r="AW1413"/>
      <c r="AX1413"/>
      <c r="AY1413"/>
      <c r="AZ1413"/>
      <c r="BA1413"/>
      <c r="BB1413"/>
      <c r="BC1413"/>
      <c r="BD1413"/>
      <c r="BE1413"/>
      <c r="BF1413"/>
      <c r="BG1413"/>
      <c r="BH1413"/>
      <c r="BI1413"/>
      <c r="BJ1413"/>
      <c r="BK1413"/>
      <c r="BL1413"/>
      <c r="BM1413"/>
      <c r="BN1413"/>
      <c r="BO1413"/>
      <c r="BP1413"/>
      <c r="BQ1413"/>
      <c r="BR1413"/>
      <c r="BS1413"/>
      <c r="BT1413"/>
      <c r="BU1413"/>
      <c r="BV1413"/>
      <c r="BW1413"/>
      <c r="BX1413"/>
      <c r="BY1413"/>
      <c r="BZ1413"/>
      <c r="CA1413"/>
      <c r="CB1413"/>
      <c r="CC1413"/>
      <c r="CD1413"/>
      <c r="CE1413"/>
      <c r="CF1413"/>
      <c r="CG1413"/>
      <c r="CH1413"/>
      <c r="CI1413"/>
      <c r="CJ1413"/>
      <c r="CK1413"/>
      <c r="CL1413"/>
      <c r="CN1413"/>
    </row>
    <row r="1414" spans="9:92" x14ac:dyDescent="0.35">
      <c r="I1414"/>
      <c r="J1414"/>
      <c r="R1414"/>
      <c r="S1414"/>
      <c r="T1414"/>
      <c r="U1414"/>
      <c r="V1414"/>
      <c r="W1414"/>
      <c r="X1414"/>
      <c r="Y1414"/>
      <c r="Z1414"/>
      <c r="AA1414"/>
      <c r="AB1414"/>
      <c r="AC1414"/>
      <c r="AD1414"/>
      <c r="AE1414"/>
      <c r="AF1414"/>
      <c r="AG1414"/>
      <c r="AH1414"/>
      <c r="AI1414"/>
      <c r="AJ1414"/>
      <c r="AK1414"/>
      <c r="AL1414"/>
      <c r="AM1414"/>
      <c r="AN1414"/>
      <c r="AO1414"/>
      <c r="AP1414"/>
      <c r="AQ1414"/>
      <c r="AR1414"/>
      <c r="AS1414"/>
      <c r="AT1414"/>
      <c r="AU1414"/>
      <c r="AV1414"/>
      <c r="AW1414"/>
      <c r="AX1414"/>
      <c r="AY1414"/>
      <c r="AZ1414"/>
      <c r="BA1414"/>
      <c r="BB1414"/>
      <c r="BC1414"/>
      <c r="BD1414"/>
      <c r="BE1414"/>
      <c r="BF1414"/>
      <c r="BG1414"/>
      <c r="BH1414"/>
      <c r="BI1414"/>
      <c r="BJ1414"/>
      <c r="BK1414"/>
      <c r="BL1414"/>
      <c r="BM1414"/>
      <c r="BN1414"/>
      <c r="BO1414"/>
      <c r="BP1414"/>
      <c r="BQ1414"/>
      <c r="BR1414"/>
      <c r="BS1414"/>
      <c r="BT1414"/>
      <c r="BU1414"/>
      <c r="BV1414"/>
      <c r="BW1414"/>
      <c r="BX1414"/>
      <c r="BY1414"/>
      <c r="BZ1414"/>
      <c r="CA1414"/>
      <c r="CB1414"/>
      <c r="CC1414"/>
      <c r="CD1414"/>
      <c r="CE1414"/>
      <c r="CF1414"/>
      <c r="CG1414"/>
      <c r="CH1414"/>
      <c r="CI1414"/>
      <c r="CJ1414"/>
      <c r="CK1414"/>
      <c r="CL1414"/>
      <c r="CN1414"/>
    </row>
    <row r="1415" spans="9:92" x14ac:dyDescent="0.35">
      <c r="I1415"/>
      <c r="J1415"/>
      <c r="R1415"/>
      <c r="S1415"/>
      <c r="T1415"/>
      <c r="U1415"/>
      <c r="V1415"/>
      <c r="W1415"/>
      <c r="X1415"/>
      <c r="Y1415"/>
      <c r="Z1415"/>
      <c r="AA1415"/>
      <c r="AB1415"/>
      <c r="AC1415"/>
      <c r="AD1415"/>
      <c r="AE1415"/>
      <c r="AF1415"/>
      <c r="AG1415"/>
      <c r="AH1415"/>
      <c r="AI1415"/>
      <c r="AJ1415"/>
      <c r="AK1415"/>
      <c r="AL1415"/>
      <c r="AM1415"/>
      <c r="AN1415"/>
      <c r="AO1415"/>
      <c r="AP1415"/>
      <c r="AQ1415"/>
      <c r="AR1415"/>
      <c r="AS1415"/>
      <c r="AT1415"/>
      <c r="AU1415"/>
      <c r="AV1415"/>
      <c r="AW1415"/>
      <c r="AX1415"/>
      <c r="AY1415"/>
      <c r="AZ1415"/>
      <c r="BA1415"/>
      <c r="BB1415"/>
      <c r="BC1415"/>
      <c r="BD1415"/>
      <c r="BE1415"/>
      <c r="BF1415"/>
      <c r="BG1415"/>
      <c r="BH1415"/>
      <c r="BI1415"/>
      <c r="BJ1415"/>
      <c r="BK1415"/>
      <c r="BL1415"/>
      <c r="BM1415"/>
      <c r="BN1415"/>
      <c r="BO1415"/>
      <c r="BP1415"/>
      <c r="BQ1415"/>
      <c r="BR1415"/>
      <c r="BS1415"/>
      <c r="BT1415"/>
      <c r="BU1415"/>
      <c r="BV1415"/>
      <c r="BW1415"/>
      <c r="BX1415"/>
      <c r="BY1415"/>
      <c r="BZ1415"/>
      <c r="CA1415"/>
      <c r="CB1415"/>
      <c r="CC1415"/>
      <c r="CD1415"/>
      <c r="CE1415"/>
      <c r="CF1415"/>
      <c r="CG1415"/>
      <c r="CH1415"/>
      <c r="CI1415"/>
      <c r="CJ1415"/>
      <c r="CK1415"/>
      <c r="CL1415"/>
      <c r="CN1415"/>
    </row>
    <row r="1416" spans="9:92" x14ac:dyDescent="0.35">
      <c r="I1416"/>
      <c r="J1416"/>
      <c r="R1416"/>
      <c r="S1416"/>
      <c r="T1416"/>
      <c r="U1416"/>
      <c r="V1416"/>
      <c r="W1416"/>
      <c r="X1416"/>
      <c r="Y1416"/>
      <c r="Z1416"/>
      <c r="AA1416"/>
      <c r="AB1416"/>
      <c r="AC1416"/>
      <c r="AD1416"/>
      <c r="AE1416"/>
      <c r="AF1416"/>
      <c r="AG1416"/>
      <c r="AH1416"/>
      <c r="AI1416"/>
      <c r="AJ1416"/>
      <c r="AK1416"/>
      <c r="AL1416"/>
      <c r="AM1416"/>
      <c r="AN1416"/>
      <c r="AO1416"/>
      <c r="AP1416"/>
      <c r="AQ1416"/>
      <c r="AR1416"/>
      <c r="AS1416"/>
      <c r="AT1416"/>
      <c r="AU1416"/>
      <c r="AV1416"/>
      <c r="AW1416"/>
      <c r="AX1416"/>
      <c r="AY1416"/>
      <c r="AZ1416"/>
      <c r="BA1416"/>
      <c r="BB1416"/>
      <c r="BC1416"/>
      <c r="BD1416"/>
      <c r="BE1416"/>
      <c r="BF1416"/>
      <c r="BG1416"/>
      <c r="BH1416"/>
      <c r="BI1416"/>
      <c r="BJ1416"/>
      <c r="BK1416"/>
      <c r="BL1416"/>
      <c r="BM1416"/>
      <c r="BN1416"/>
      <c r="BO1416"/>
      <c r="BP1416"/>
      <c r="BQ1416"/>
      <c r="BR1416"/>
      <c r="BS1416"/>
      <c r="BT1416"/>
      <c r="BU1416"/>
      <c r="BV1416"/>
      <c r="BW1416"/>
      <c r="BX1416"/>
      <c r="BY1416"/>
      <c r="BZ1416"/>
      <c r="CA1416"/>
      <c r="CB1416"/>
      <c r="CC1416"/>
      <c r="CD1416"/>
      <c r="CE1416"/>
      <c r="CF1416"/>
      <c r="CG1416"/>
      <c r="CH1416"/>
      <c r="CI1416"/>
      <c r="CJ1416"/>
      <c r="CK1416"/>
      <c r="CL1416"/>
      <c r="CN1416"/>
    </row>
    <row r="1417" spans="9:92" x14ac:dyDescent="0.35">
      <c r="I1417"/>
      <c r="J1417"/>
      <c r="R1417"/>
      <c r="S1417"/>
      <c r="T1417"/>
      <c r="U1417"/>
      <c r="V1417"/>
      <c r="W1417"/>
      <c r="X1417"/>
      <c r="Y1417"/>
      <c r="Z1417"/>
      <c r="AA1417"/>
      <c r="AB1417"/>
      <c r="AC1417"/>
      <c r="AD1417"/>
      <c r="AE1417"/>
      <c r="AF1417"/>
      <c r="AG1417"/>
      <c r="AH1417"/>
      <c r="AI1417"/>
      <c r="AJ1417"/>
      <c r="AK1417"/>
      <c r="AL1417"/>
      <c r="AM1417"/>
      <c r="AN1417"/>
      <c r="AO1417"/>
      <c r="AP1417"/>
      <c r="AQ1417"/>
      <c r="AR1417"/>
      <c r="AS1417"/>
      <c r="AT1417"/>
      <c r="AU1417"/>
      <c r="AV1417"/>
      <c r="AW1417"/>
      <c r="AX1417"/>
      <c r="AY1417"/>
      <c r="AZ1417"/>
      <c r="BA1417"/>
      <c r="BB1417"/>
      <c r="BC1417"/>
      <c r="BD1417"/>
      <c r="BE1417"/>
      <c r="BF1417"/>
      <c r="BG1417"/>
      <c r="BH1417"/>
      <c r="BI1417"/>
      <c r="BJ1417"/>
      <c r="BK1417"/>
      <c r="BL1417"/>
      <c r="BM1417"/>
      <c r="BN1417"/>
      <c r="BO1417"/>
      <c r="BP1417"/>
      <c r="BQ1417"/>
      <c r="BR1417"/>
      <c r="BS1417"/>
      <c r="BT1417"/>
      <c r="BU1417"/>
      <c r="BV1417"/>
      <c r="BW1417"/>
      <c r="BX1417"/>
      <c r="BY1417"/>
      <c r="BZ1417"/>
      <c r="CA1417"/>
      <c r="CB1417"/>
      <c r="CC1417"/>
      <c r="CD1417"/>
      <c r="CE1417"/>
      <c r="CF1417"/>
      <c r="CG1417"/>
      <c r="CH1417"/>
      <c r="CI1417"/>
      <c r="CJ1417"/>
      <c r="CK1417"/>
      <c r="CL1417"/>
      <c r="CN1417"/>
    </row>
    <row r="1418" spans="9:92" x14ac:dyDescent="0.35">
      <c r="I1418"/>
      <c r="J1418"/>
      <c r="R1418"/>
      <c r="S1418"/>
      <c r="T1418"/>
      <c r="U1418"/>
      <c r="V1418"/>
      <c r="W1418"/>
      <c r="X1418"/>
      <c r="Y1418"/>
      <c r="Z1418"/>
      <c r="AA1418"/>
      <c r="AB1418"/>
      <c r="AC1418"/>
      <c r="AD1418"/>
      <c r="AE1418"/>
      <c r="AF1418"/>
      <c r="AG1418"/>
      <c r="AH1418"/>
      <c r="AI1418"/>
      <c r="AJ1418"/>
      <c r="AK1418"/>
      <c r="AL1418"/>
      <c r="AM1418"/>
      <c r="AN1418"/>
      <c r="AO1418"/>
      <c r="AP1418"/>
      <c r="AQ1418"/>
      <c r="AR1418"/>
      <c r="AS1418"/>
      <c r="AT1418"/>
      <c r="AU1418"/>
      <c r="AV1418"/>
      <c r="AW1418"/>
      <c r="AX1418"/>
      <c r="AY1418"/>
      <c r="AZ1418"/>
      <c r="BA1418"/>
      <c r="BB1418"/>
      <c r="BC1418"/>
      <c r="BD1418"/>
      <c r="BE1418"/>
      <c r="BF1418"/>
      <c r="BG1418"/>
      <c r="BH1418"/>
      <c r="BI1418"/>
      <c r="BJ1418"/>
      <c r="BK1418"/>
      <c r="BL1418"/>
      <c r="BM1418"/>
      <c r="BN1418"/>
      <c r="BO1418"/>
      <c r="BP1418"/>
      <c r="BQ1418"/>
      <c r="BR1418"/>
      <c r="BS1418"/>
      <c r="BT1418"/>
      <c r="BU1418"/>
      <c r="BV1418"/>
      <c r="BW1418"/>
      <c r="BX1418"/>
      <c r="BY1418"/>
      <c r="BZ1418"/>
      <c r="CA1418"/>
      <c r="CB1418"/>
      <c r="CC1418"/>
      <c r="CD1418"/>
      <c r="CE1418"/>
      <c r="CF1418"/>
      <c r="CG1418"/>
      <c r="CH1418"/>
      <c r="CI1418"/>
      <c r="CJ1418"/>
      <c r="CK1418"/>
      <c r="CL1418"/>
      <c r="CN1418"/>
    </row>
    <row r="1419" spans="9:92" x14ac:dyDescent="0.35">
      <c r="I1419"/>
      <c r="J1419"/>
      <c r="R1419"/>
      <c r="S1419"/>
      <c r="T1419"/>
      <c r="U1419"/>
      <c r="V1419"/>
      <c r="W1419"/>
      <c r="X1419"/>
      <c r="Y1419"/>
      <c r="Z1419"/>
      <c r="AA1419"/>
      <c r="AB1419"/>
      <c r="AC1419"/>
      <c r="AD1419"/>
      <c r="AE1419"/>
      <c r="AF1419"/>
      <c r="AG1419"/>
      <c r="AH1419"/>
      <c r="AI1419"/>
      <c r="AJ1419"/>
      <c r="AK1419"/>
      <c r="AL1419"/>
      <c r="AM1419"/>
      <c r="AN1419"/>
      <c r="AO1419"/>
      <c r="AP1419"/>
      <c r="AQ1419"/>
      <c r="AR1419"/>
      <c r="AS1419"/>
      <c r="AT1419"/>
      <c r="AU1419"/>
      <c r="AV1419"/>
      <c r="AW1419"/>
      <c r="AX1419"/>
      <c r="AY1419"/>
      <c r="AZ1419"/>
      <c r="BA1419"/>
      <c r="BB1419"/>
      <c r="BC1419"/>
      <c r="BD1419"/>
      <c r="BE1419"/>
      <c r="BF1419"/>
      <c r="BG1419"/>
      <c r="BH1419"/>
      <c r="BI1419"/>
      <c r="BJ1419"/>
      <c r="BK1419"/>
      <c r="BL1419"/>
      <c r="BM1419"/>
      <c r="BN1419"/>
      <c r="BO1419"/>
      <c r="BP1419"/>
      <c r="BQ1419"/>
      <c r="BR1419"/>
      <c r="BS1419"/>
      <c r="BT1419"/>
      <c r="BU1419"/>
      <c r="BV1419"/>
      <c r="BW1419"/>
      <c r="BX1419"/>
      <c r="BY1419"/>
      <c r="BZ1419"/>
      <c r="CA1419"/>
      <c r="CB1419"/>
      <c r="CC1419"/>
      <c r="CD1419"/>
      <c r="CE1419"/>
      <c r="CF1419"/>
      <c r="CG1419"/>
      <c r="CH1419"/>
      <c r="CI1419"/>
      <c r="CJ1419"/>
      <c r="CK1419"/>
      <c r="CL1419"/>
      <c r="CN1419"/>
    </row>
    <row r="1420" spans="9:92" x14ac:dyDescent="0.35">
      <c r="I1420"/>
      <c r="J1420"/>
      <c r="R1420"/>
      <c r="S1420"/>
      <c r="T1420"/>
      <c r="U1420"/>
      <c r="V1420"/>
      <c r="W1420"/>
      <c r="X1420"/>
      <c r="Y1420"/>
      <c r="Z1420"/>
      <c r="AA1420"/>
      <c r="AB1420"/>
      <c r="AC1420"/>
      <c r="AD1420"/>
      <c r="AE1420"/>
      <c r="AF1420"/>
      <c r="AG1420"/>
      <c r="AH1420"/>
      <c r="AI1420"/>
      <c r="AJ1420"/>
      <c r="AK1420"/>
      <c r="AL1420"/>
      <c r="AM1420"/>
      <c r="AN1420"/>
      <c r="AO1420"/>
      <c r="AP1420"/>
      <c r="AQ1420"/>
      <c r="AR1420"/>
      <c r="AS1420"/>
      <c r="AT1420"/>
      <c r="AU1420"/>
      <c r="AV1420"/>
      <c r="AW1420"/>
      <c r="AX1420"/>
      <c r="AY1420"/>
      <c r="AZ1420"/>
      <c r="BA1420"/>
      <c r="BB1420"/>
      <c r="BC1420"/>
      <c r="BD1420"/>
      <c r="BE1420"/>
      <c r="BF1420"/>
      <c r="BG1420"/>
      <c r="BH1420"/>
      <c r="BI1420"/>
      <c r="BJ1420"/>
      <c r="BK1420"/>
      <c r="BL1420"/>
      <c r="BM1420"/>
      <c r="BN1420"/>
      <c r="BO1420"/>
      <c r="BP1420"/>
      <c r="BQ1420"/>
      <c r="BR1420"/>
      <c r="BS1420"/>
      <c r="BT1420"/>
      <c r="BU1420"/>
      <c r="BV1420"/>
      <c r="BW1420"/>
      <c r="BX1420"/>
      <c r="BY1420"/>
      <c r="BZ1420"/>
      <c r="CA1420"/>
      <c r="CB1420"/>
      <c r="CC1420"/>
      <c r="CD1420"/>
      <c r="CE1420"/>
      <c r="CF1420"/>
      <c r="CG1420"/>
      <c r="CH1420"/>
      <c r="CI1420"/>
      <c r="CJ1420"/>
      <c r="CK1420"/>
      <c r="CL1420"/>
      <c r="CN1420"/>
    </row>
    <row r="1421" spans="9:92" x14ac:dyDescent="0.35">
      <c r="I1421"/>
      <c r="J1421"/>
      <c r="R1421"/>
      <c r="S1421"/>
      <c r="T1421"/>
      <c r="U1421"/>
      <c r="V1421"/>
      <c r="W1421"/>
      <c r="X1421"/>
      <c r="Y1421"/>
      <c r="Z1421"/>
      <c r="AA1421"/>
      <c r="AB1421"/>
      <c r="AC1421"/>
      <c r="AD1421"/>
      <c r="AE1421"/>
      <c r="AF1421"/>
      <c r="AG1421"/>
      <c r="AH1421"/>
      <c r="AI1421"/>
      <c r="AJ1421"/>
      <c r="AK1421"/>
      <c r="AL1421"/>
      <c r="AM1421"/>
      <c r="AN1421"/>
      <c r="AO1421"/>
      <c r="AP1421"/>
      <c r="AQ1421"/>
      <c r="AR1421"/>
      <c r="AS1421"/>
      <c r="AT1421"/>
      <c r="AU1421"/>
      <c r="AV1421"/>
      <c r="AW1421"/>
      <c r="AX1421"/>
      <c r="AY1421"/>
      <c r="AZ1421"/>
      <c r="BA1421"/>
      <c r="BB1421"/>
      <c r="BC1421"/>
      <c r="BD1421"/>
      <c r="BE1421"/>
      <c r="BF1421"/>
      <c r="BG1421"/>
      <c r="BH1421"/>
      <c r="BI1421"/>
      <c r="BJ1421"/>
      <c r="BK1421"/>
      <c r="BL1421"/>
      <c r="BM1421"/>
      <c r="BN1421"/>
      <c r="BO1421"/>
      <c r="BP1421"/>
      <c r="BQ1421"/>
      <c r="BR1421"/>
      <c r="BS1421"/>
      <c r="BT1421"/>
      <c r="BU1421"/>
      <c r="BV1421"/>
      <c r="BW1421"/>
      <c r="BX1421"/>
      <c r="BY1421"/>
      <c r="BZ1421"/>
      <c r="CA1421"/>
      <c r="CB1421"/>
      <c r="CC1421"/>
      <c r="CD1421"/>
      <c r="CE1421"/>
      <c r="CF1421"/>
      <c r="CG1421"/>
      <c r="CH1421"/>
      <c r="CI1421"/>
      <c r="CJ1421"/>
      <c r="CK1421"/>
      <c r="CL1421"/>
      <c r="CN1421"/>
    </row>
    <row r="1422" spans="9:92" x14ac:dyDescent="0.35">
      <c r="I1422"/>
      <c r="J1422"/>
      <c r="R1422"/>
      <c r="S1422"/>
      <c r="T1422"/>
      <c r="U1422"/>
      <c r="V1422"/>
      <c r="W1422"/>
      <c r="X1422"/>
      <c r="Y1422"/>
      <c r="Z1422"/>
      <c r="AA1422"/>
      <c r="AB1422"/>
      <c r="AC1422"/>
      <c r="AD1422"/>
      <c r="AE1422"/>
      <c r="AF1422"/>
      <c r="AG1422"/>
      <c r="AH1422"/>
      <c r="AI1422"/>
      <c r="AJ1422"/>
      <c r="AK1422"/>
      <c r="AL1422"/>
      <c r="AM1422"/>
      <c r="AN1422"/>
      <c r="AO1422"/>
      <c r="AP1422"/>
      <c r="AQ1422"/>
      <c r="AR1422"/>
      <c r="AS1422"/>
      <c r="AT1422"/>
      <c r="AU1422"/>
      <c r="AV1422"/>
      <c r="AW1422"/>
      <c r="AX1422"/>
      <c r="AY1422"/>
      <c r="AZ1422"/>
      <c r="BA1422"/>
      <c r="BB1422"/>
      <c r="BC1422"/>
      <c r="BD1422"/>
      <c r="BE1422"/>
      <c r="BF1422"/>
      <c r="BG1422"/>
      <c r="BH1422"/>
      <c r="BI1422"/>
      <c r="BJ1422"/>
      <c r="BK1422"/>
      <c r="BL1422"/>
      <c r="BM1422"/>
      <c r="BN1422"/>
      <c r="BO1422"/>
      <c r="BP1422"/>
      <c r="BQ1422"/>
      <c r="BR1422"/>
      <c r="BS1422"/>
      <c r="BT1422"/>
      <c r="BU1422"/>
      <c r="BV1422"/>
      <c r="BW1422"/>
      <c r="BX1422"/>
      <c r="BY1422"/>
      <c r="BZ1422"/>
      <c r="CA1422"/>
      <c r="CB1422"/>
      <c r="CC1422"/>
      <c r="CD1422"/>
      <c r="CE1422"/>
      <c r="CF1422"/>
      <c r="CG1422"/>
      <c r="CH1422"/>
      <c r="CI1422"/>
      <c r="CJ1422"/>
      <c r="CK1422"/>
      <c r="CL1422"/>
      <c r="CN1422"/>
    </row>
    <row r="1423" spans="9:92" x14ac:dyDescent="0.35">
      <c r="I1423"/>
      <c r="J1423"/>
      <c r="R1423"/>
      <c r="S1423"/>
      <c r="T1423"/>
      <c r="U1423"/>
      <c r="V1423"/>
      <c r="W1423"/>
      <c r="X1423"/>
      <c r="Y1423"/>
      <c r="Z1423"/>
      <c r="AA1423"/>
      <c r="AB1423"/>
      <c r="AC1423"/>
      <c r="AD1423"/>
      <c r="AE1423"/>
      <c r="AF1423"/>
      <c r="AG1423"/>
      <c r="AH1423"/>
      <c r="AI1423"/>
      <c r="AJ1423"/>
      <c r="AK1423"/>
      <c r="AL1423"/>
      <c r="AM1423"/>
      <c r="AN1423"/>
      <c r="AO1423"/>
      <c r="AP1423"/>
      <c r="AQ1423"/>
      <c r="AR1423"/>
      <c r="AS1423"/>
      <c r="AT1423"/>
      <c r="AU1423"/>
      <c r="AV1423"/>
      <c r="AW1423"/>
      <c r="AX1423"/>
      <c r="AY1423"/>
      <c r="AZ1423"/>
      <c r="BA1423"/>
      <c r="BB1423"/>
      <c r="BC1423"/>
      <c r="BD1423"/>
      <c r="BE1423"/>
      <c r="BF1423"/>
      <c r="BG1423"/>
      <c r="BH1423"/>
      <c r="BI1423"/>
      <c r="BJ1423"/>
      <c r="BK1423"/>
      <c r="BL1423"/>
      <c r="BM1423"/>
      <c r="BN1423"/>
      <c r="BO1423"/>
      <c r="BP1423"/>
      <c r="BQ1423"/>
      <c r="BR1423"/>
      <c r="BS1423"/>
      <c r="BT1423"/>
      <c r="BU1423"/>
      <c r="BV1423"/>
      <c r="BW1423"/>
      <c r="BX1423"/>
      <c r="BY1423"/>
      <c r="BZ1423"/>
      <c r="CA1423"/>
      <c r="CB1423"/>
      <c r="CC1423"/>
      <c r="CD1423"/>
      <c r="CE1423"/>
      <c r="CF1423"/>
      <c r="CG1423"/>
      <c r="CH1423"/>
      <c r="CI1423"/>
      <c r="CJ1423"/>
      <c r="CK1423"/>
      <c r="CL1423"/>
      <c r="CN1423"/>
    </row>
    <row r="1424" spans="9:92" x14ac:dyDescent="0.35">
      <c r="I1424"/>
      <c r="J1424"/>
      <c r="R1424"/>
      <c r="S1424"/>
      <c r="T1424"/>
      <c r="U1424"/>
      <c r="V1424"/>
      <c r="W1424"/>
      <c r="X1424"/>
      <c r="Y1424"/>
      <c r="Z1424"/>
      <c r="AA1424"/>
      <c r="AB1424"/>
      <c r="AC1424"/>
      <c r="AD1424"/>
      <c r="AE1424"/>
      <c r="AF1424"/>
      <c r="AG1424"/>
      <c r="AH1424"/>
      <c r="AI1424"/>
      <c r="AJ1424"/>
      <c r="AK1424"/>
      <c r="AL1424"/>
      <c r="AM1424"/>
      <c r="AN1424"/>
      <c r="AO1424"/>
      <c r="AP1424"/>
      <c r="AQ1424"/>
      <c r="AR1424"/>
      <c r="AS1424"/>
      <c r="AT1424"/>
      <c r="AU1424"/>
      <c r="AV1424"/>
      <c r="AW1424"/>
      <c r="AX1424"/>
      <c r="AY1424"/>
      <c r="AZ1424"/>
      <c r="BA1424"/>
      <c r="BB1424"/>
      <c r="BC1424"/>
      <c r="BD1424"/>
      <c r="BE1424"/>
      <c r="BF1424"/>
      <c r="BG1424"/>
      <c r="BH1424"/>
      <c r="BI1424"/>
      <c r="BJ1424"/>
      <c r="BK1424"/>
      <c r="BL1424"/>
      <c r="BM1424"/>
      <c r="BN1424"/>
      <c r="BO1424"/>
      <c r="BP1424"/>
      <c r="BQ1424"/>
      <c r="BR1424"/>
      <c r="BS1424"/>
      <c r="BT1424"/>
      <c r="BU1424"/>
      <c r="BV1424"/>
      <c r="BW1424"/>
      <c r="BX1424"/>
      <c r="BY1424"/>
      <c r="BZ1424"/>
      <c r="CA1424"/>
      <c r="CB1424"/>
      <c r="CC1424"/>
      <c r="CD1424"/>
      <c r="CE1424"/>
      <c r="CF1424"/>
      <c r="CG1424"/>
      <c r="CH1424"/>
      <c r="CI1424"/>
      <c r="CJ1424"/>
      <c r="CK1424"/>
      <c r="CL1424"/>
      <c r="CN1424"/>
    </row>
    <row r="1425" spans="9:92" x14ac:dyDescent="0.35">
      <c r="I1425"/>
      <c r="J1425"/>
      <c r="R1425"/>
      <c r="S1425"/>
      <c r="T1425"/>
      <c r="U1425"/>
      <c r="V1425"/>
      <c r="W1425"/>
      <c r="X1425"/>
      <c r="Y1425"/>
      <c r="Z1425"/>
      <c r="AA1425"/>
      <c r="AB1425"/>
      <c r="AC1425"/>
      <c r="AD1425"/>
      <c r="AE1425"/>
      <c r="AF1425"/>
      <c r="AG1425"/>
      <c r="AH1425"/>
      <c r="AI1425"/>
      <c r="AJ1425"/>
      <c r="AK1425"/>
      <c r="AL1425"/>
      <c r="AM1425"/>
      <c r="AN1425"/>
      <c r="AO1425"/>
      <c r="AP1425"/>
      <c r="AQ1425"/>
      <c r="AR1425"/>
      <c r="AS1425"/>
      <c r="AT1425"/>
      <c r="AU1425"/>
      <c r="AV1425"/>
      <c r="AW1425"/>
      <c r="AX1425"/>
      <c r="AY1425"/>
      <c r="AZ1425"/>
      <c r="BA1425"/>
      <c r="BB1425"/>
      <c r="BC1425"/>
      <c r="BD1425"/>
      <c r="BE1425"/>
      <c r="BF1425"/>
      <c r="BG1425"/>
      <c r="BH1425"/>
      <c r="BI1425"/>
      <c r="BJ1425"/>
      <c r="BK1425"/>
      <c r="BL1425"/>
      <c r="BM1425"/>
      <c r="BN1425"/>
      <c r="BO1425"/>
      <c r="BP1425"/>
      <c r="BQ1425"/>
      <c r="BR1425"/>
      <c r="BS1425"/>
      <c r="BT1425"/>
      <c r="BU1425"/>
      <c r="BV1425"/>
      <c r="BW1425"/>
      <c r="BX1425"/>
      <c r="BY1425"/>
      <c r="BZ1425"/>
      <c r="CA1425"/>
      <c r="CB1425"/>
      <c r="CC1425"/>
      <c r="CD1425"/>
      <c r="CE1425"/>
      <c r="CF1425"/>
      <c r="CG1425"/>
      <c r="CH1425"/>
      <c r="CI1425"/>
      <c r="CJ1425"/>
      <c r="CK1425"/>
      <c r="CL1425"/>
      <c r="CN1425"/>
    </row>
    <row r="1426" spans="9:92" x14ac:dyDescent="0.35">
      <c r="I1426"/>
      <c r="J1426"/>
      <c r="R1426"/>
      <c r="S1426"/>
      <c r="T1426"/>
      <c r="U1426"/>
      <c r="V1426"/>
      <c r="W1426"/>
      <c r="X1426"/>
      <c r="Y1426"/>
      <c r="Z1426"/>
      <c r="AA1426"/>
      <c r="AB1426"/>
      <c r="AC1426"/>
      <c r="AD1426"/>
      <c r="AE1426"/>
      <c r="AF1426"/>
      <c r="AG1426"/>
      <c r="AH1426"/>
      <c r="AI1426"/>
      <c r="AJ1426"/>
      <c r="AK1426"/>
      <c r="AL1426"/>
      <c r="AM1426"/>
      <c r="AN1426"/>
      <c r="AO1426"/>
      <c r="AP1426"/>
      <c r="AQ1426"/>
      <c r="AR1426"/>
      <c r="AS1426"/>
      <c r="AT1426"/>
      <c r="AU1426"/>
      <c r="AV1426"/>
      <c r="AW1426"/>
      <c r="AX1426"/>
      <c r="AY1426"/>
      <c r="AZ1426"/>
      <c r="BA1426"/>
      <c r="BB1426"/>
      <c r="BC1426"/>
      <c r="BD1426"/>
      <c r="BE1426"/>
      <c r="BF1426"/>
      <c r="BG1426"/>
      <c r="BH1426"/>
      <c r="BI1426"/>
      <c r="BJ1426"/>
      <c r="BK1426"/>
      <c r="BL1426"/>
      <c r="BM1426"/>
      <c r="BN1426"/>
      <c r="BO1426"/>
      <c r="BP1426"/>
      <c r="BQ1426"/>
      <c r="BR1426"/>
      <c r="BS1426"/>
      <c r="BT1426"/>
      <c r="BU1426"/>
      <c r="BV1426"/>
      <c r="BW1426"/>
      <c r="BX1426"/>
      <c r="BY1426"/>
      <c r="BZ1426"/>
      <c r="CA1426"/>
      <c r="CB1426"/>
      <c r="CC1426"/>
      <c r="CD1426"/>
      <c r="CE1426"/>
      <c r="CF1426"/>
      <c r="CG1426"/>
      <c r="CH1426"/>
      <c r="CI1426"/>
      <c r="CJ1426"/>
      <c r="CK1426"/>
      <c r="CL1426"/>
      <c r="CN1426"/>
    </row>
    <row r="1427" spans="9:92" x14ac:dyDescent="0.35">
      <c r="I1427"/>
      <c r="J1427"/>
      <c r="R1427"/>
      <c r="S1427"/>
      <c r="T1427"/>
      <c r="U1427"/>
      <c r="V1427"/>
      <c r="W1427"/>
      <c r="X1427"/>
      <c r="Y1427"/>
      <c r="Z1427"/>
      <c r="AA1427"/>
      <c r="AB1427"/>
      <c r="AC1427"/>
      <c r="AD1427"/>
      <c r="AE1427"/>
      <c r="AF1427"/>
      <c r="AG1427"/>
      <c r="AH1427"/>
      <c r="AI1427"/>
      <c r="AJ1427"/>
      <c r="AK1427"/>
      <c r="AL1427"/>
      <c r="AM1427"/>
      <c r="AN1427"/>
      <c r="AO1427"/>
      <c r="AP1427"/>
      <c r="AQ1427"/>
      <c r="AR1427"/>
      <c r="AS1427"/>
      <c r="AT1427"/>
      <c r="AU1427"/>
      <c r="AV1427"/>
      <c r="AW1427"/>
      <c r="AX1427"/>
      <c r="AY1427"/>
      <c r="AZ1427"/>
      <c r="BA1427"/>
      <c r="BB1427"/>
      <c r="BC1427"/>
      <c r="BD1427"/>
      <c r="BE1427"/>
      <c r="BF1427"/>
      <c r="BG1427"/>
      <c r="BH1427"/>
      <c r="BI1427"/>
      <c r="BJ1427"/>
      <c r="BK1427"/>
      <c r="BL1427"/>
      <c r="BM1427"/>
      <c r="BN1427"/>
      <c r="BO1427"/>
      <c r="BP1427"/>
      <c r="BQ1427"/>
      <c r="BR1427"/>
      <c r="BS1427"/>
      <c r="BT1427"/>
      <c r="BU1427"/>
      <c r="BV1427"/>
      <c r="BW1427"/>
      <c r="BX1427"/>
      <c r="BY1427"/>
      <c r="BZ1427"/>
      <c r="CA1427"/>
      <c r="CB1427"/>
      <c r="CC1427"/>
      <c r="CD1427"/>
      <c r="CE1427"/>
      <c r="CF1427"/>
      <c r="CG1427"/>
      <c r="CH1427"/>
      <c r="CI1427"/>
      <c r="CJ1427"/>
      <c r="CK1427"/>
      <c r="CL1427"/>
      <c r="CN1427"/>
    </row>
    <row r="1428" spans="9:92" x14ac:dyDescent="0.35">
      <c r="I1428"/>
      <c r="J1428"/>
      <c r="R1428"/>
      <c r="S1428"/>
      <c r="T1428"/>
      <c r="U1428"/>
      <c r="V1428"/>
      <c r="W1428"/>
      <c r="X1428"/>
      <c r="Y1428"/>
      <c r="Z1428"/>
      <c r="AA1428"/>
      <c r="AB1428"/>
      <c r="AC1428"/>
      <c r="AD1428"/>
      <c r="AE1428"/>
      <c r="AF1428"/>
      <c r="AG1428"/>
      <c r="AH1428"/>
      <c r="AI1428"/>
      <c r="AJ1428"/>
      <c r="AK1428"/>
      <c r="AL1428"/>
      <c r="AM1428"/>
      <c r="AN1428"/>
      <c r="AO1428"/>
      <c r="AP1428"/>
      <c r="AQ1428"/>
      <c r="AR1428"/>
      <c r="AS1428"/>
      <c r="AT1428"/>
      <c r="AU1428"/>
      <c r="AV1428"/>
      <c r="AW1428"/>
      <c r="AX1428"/>
      <c r="AY1428"/>
      <c r="AZ1428"/>
      <c r="BA1428"/>
      <c r="BB1428"/>
      <c r="BC1428"/>
      <c r="BD1428"/>
      <c r="BE1428"/>
      <c r="BF1428"/>
      <c r="BG1428"/>
      <c r="BH1428"/>
      <c r="BI1428"/>
      <c r="BJ1428"/>
      <c r="BK1428"/>
      <c r="BL1428"/>
      <c r="BM1428"/>
      <c r="BN1428"/>
      <c r="BO1428"/>
      <c r="BP1428"/>
      <c r="BQ1428"/>
      <c r="BR1428"/>
      <c r="BS1428"/>
      <c r="BT1428"/>
      <c r="BU1428"/>
      <c r="BV1428"/>
      <c r="BW1428"/>
      <c r="BX1428"/>
      <c r="BY1428"/>
      <c r="BZ1428"/>
      <c r="CA1428"/>
      <c r="CB1428"/>
      <c r="CC1428"/>
      <c r="CD1428"/>
      <c r="CE1428"/>
      <c r="CF1428"/>
      <c r="CG1428"/>
      <c r="CH1428"/>
      <c r="CI1428"/>
      <c r="CJ1428"/>
      <c r="CK1428"/>
      <c r="CL1428"/>
      <c r="CN1428"/>
    </row>
    <row r="1429" spans="9:92" x14ac:dyDescent="0.35">
      <c r="I1429"/>
      <c r="J1429"/>
      <c r="R1429"/>
      <c r="S1429"/>
      <c r="T1429"/>
      <c r="U1429"/>
      <c r="V1429"/>
      <c r="W1429"/>
      <c r="X1429"/>
      <c r="Y1429"/>
      <c r="Z1429"/>
      <c r="AA1429"/>
      <c r="AB1429"/>
      <c r="AC1429"/>
      <c r="AD1429"/>
      <c r="AE1429"/>
      <c r="AF1429"/>
      <c r="AG1429"/>
      <c r="AH1429"/>
      <c r="AI1429"/>
      <c r="AJ1429"/>
      <c r="AK1429"/>
      <c r="AL1429"/>
      <c r="AM1429"/>
      <c r="AN1429"/>
      <c r="AO1429"/>
      <c r="AP1429"/>
      <c r="AQ1429"/>
      <c r="AR1429"/>
      <c r="AS1429"/>
      <c r="AT1429"/>
      <c r="AU1429"/>
      <c r="AV1429"/>
      <c r="AW1429"/>
      <c r="AX1429"/>
      <c r="AY1429"/>
      <c r="AZ1429"/>
      <c r="BA1429"/>
      <c r="BB1429"/>
      <c r="BC1429"/>
      <c r="BD1429"/>
      <c r="BE1429"/>
      <c r="BF1429"/>
      <c r="BG1429"/>
      <c r="BH1429"/>
      <c r="BI1429"/>
      <c r="BJ1429"/>
      <c r="BK1429"/>
      <c r="BL1429"/>
      <c r="BM1429"/>
      <c r="BN1429"/>
      <c r="BO1429"/>
      <c r="BP1429"/>
      <c r="BQ1429"/>
      <c r="BR1429"/>
      <c r="BS1429"/>
      <c r="BT1429"/>
      <c r="BU1429"/>
      <c r="BV1429"/>
      <c r="BW1429"/>
      <c r="BX1429"/>
      <c r="BY1429"/>
      <c r="BZ1429"/>
      <c r="CA1429"/>
      <c r="CB1429"/>
      <c r="CC1429"/>
      <c r="CD1429"/>
      <c r="CE1429"/>
      <c r="CF1429"/>
      <c r="CG1429"/>
      <c r="CH1429"/>
      <c r="CI1429"/>
      <c r="CJ1429"/>
      <c r="CK1429"/>
      <c r="CL1429"/>
      <c r="CN1429"/>
    </row>
    <row r="1430" spans="9:92" x14ac:dyDescent="0.35">
      <c r="I1430"/>
      <c r="J1430"/>
      <c r="R1430"/>
      <c r="S1430"/>
      <c r="T1430"/>
      <c r="U1430"/>
      <c r="V1430"/>
      <c r="W1430"/>
      <c r="X1430"/>
      <c r="Y1430"/>
      <c r="Z1430"/>
      <c r="AA1430"/>
      <c r="AB1430"/>
      <c r="AC1430"/>
      <c r="AD1430"/>
      <c r="AE1430"/>
      <c r="AF1430"/>
      <c r="AG1430"/>
      <c r="AH1430"/>
      <c r="AI1430"/>
      <c r="AJ1430"/>
      <c r="AK1430"/>
      <c r="AL1430"/>
      <c r="AM1430"/>
      <c r="AN1430"/>
      <c r="AO1430"/>
      <c r="AP1430"/>
      <c r="AQ1430"/>
      <c r="AR1430"/>
      <c r="AS1430"/>
      <c r="AT1430"/>
      <c r="AU1430"/>
      <c r="AV1430"/>
      <c r="AW1430"/>
      <c r="AX1430"/>
      <c r="AY1430"/>
      <c r="AZ1430"/>
      <c r="BA1430"/>
      <c r="BB1430"/>
      <c r="BC1430"/>
      <c r="BD1430"/>
      <c r="BE1430"/>
      <c r="BF1430"/>
      <c r="BG1430"/>
      <c r="BH1430"/>
      <c r="BI1430"/>
      <c r="BJ1430"/>
      <c r="BK1430"/>
      <c r="BL1430"/>
      <c r="BM1430"/>
      <c r="BN1430"/>
      <c r="BO1430"/>
      <c r="BP1430"/>
      <c r="BQ1430"/>
      <c r="BR1430"/>
      <c r="BS1430"/>
      <c r="BT1430"/>
      <c r="BU1430"/>
      <c r="BV1430"/>
      <c r="BW1430"/>
      <c r="BX1430"/>
      <c r="BY1430"/>
      <c r="BZ1430"/>
      <c r="CA1430"/>
      <c r="CB1430"/>
      <c r="CC1430"/>
      <c r="CD1430"/>
      <c r="CE1430"/>
      <c r="CF1430"/>
      <c r="CG1430"/>
      <c r="CH1430"/>
      <c r="CI1430"/>
      <c r="CJ1430"/>
      <c r="CK1430"/>
      <c r="CL1430"/>
      <c r="CN1430"/>
    </row>
    <row r="1431" spans="9:92" x14ac:dyDescent="0.35">
      <c r="I1431"/>
      <c r="J1431"/>
      <c r="R1431"/>
      <c r="S1431"/>
      <c r="T1431"/>
      <c r="U1431"/>
      <c r="V1431"/>
      <c r="W1431"/>
      <c r="X1431"/>
      <c r="Y1431"/>
      <c r="Z1431"/>
      <c r="AA1431"/>
      <c r="AB1431"/>
      <c r="AC1431"/>
      <c r="AD1431"/>
      <c r="AE1431"/>
      <c r="AF1431"/>
      <c r="AG1431"/>
      <c r="AH1431"/>
      <c r="AI1431"/>
      <c r="AJ1431"/>
      <c r="AK1431"/>
      <c r="AL1431"/>
      <c r="AM1431"/>
      <c r="AN1431"/>
      <c r="AO1431"/>
      <c r="AP1431"/>
      <c r="AQ1431"/>
      <c r="AR1431"/>
      <c r="AS1431"/>
      <c r="AT1431"/>
      <c r="AU1431"/>
      <c r="AV1431"/>
      <c r="AW1431"/>
      <c r="AX1431"/>
      <c r="AY1431"/>
      <c r="AZ1431"/>
      <c r="BA1431"/>
      <c r="BB1431"/>
      <c r="BC1431"/>
      <c r="BD1431"/>
      <c r="BE1431"/>
      <c r="BF1431"/>
      <c r="BG1431"/>
      <c r="BH1431"/>
      <c r="BI1431"/>
      <c r="BJ1431"/>
      <c r="BK1431"/>
      <c r="BL1431"/>
      <c r="BM1431"/>
      <c r="BN1431"/>
      <c r="BO1431"/>
      <c r="BP1431"/>
      <c r="BQ1431"/>
      <c r="BR1431"/>
      <c r="BS1431"/>
      <c r="BT1431"/>
      <c r="BU1431"/>
      <c r="BV1431"/>
      <c r="BW1431"/>
      <c r="BX1431"/>
      <c r="BY1431"/>
      <c r="BZ1431"/>
      <c r="CA1431"/>
      <c r="CB1431"/>
      <c r="CC1431"/>
      <c r="CD1431"/>
      <c r="CE1431"/>
      <c r="CF1431"/>
      <c r="CG1431"/>
      <c r="CH1431"/>
      <c r="CI1431"/>
      <c r="CJ1431"/>
      <c r="CK1431"/>
      <c r="CL1431"/>
      <c r="CN1431"/>
    </row>
    <row r="1432" spans="9:92" x14ac:dyDescent="0.35">
      <c r="I1432"/>
      <c r="J1432"/>
      <c r="R1432"/>
      <c r="S1432"/>
      <c r="T1432"/>
      <c r="U1432"/>
      <c r="V1432"/>
      <c r="W1432"/>
      <c r="X1432"/>
      <c r="Y1432"/>
      <c r="Z1432"/>
      <c r="AA1432"/>
      <c r="AB1432"/>
      <c r="AC1432"/>
      <c r="AD1432"/>
      <c r="AE1432"/>
      <c r="AF1432"/>
      <c r="AG1432"/>
      <c r="AH1432"/>
      <c r="AI1432"/>
      <c r="AJ1432"/>
      <c r="AK1432"/>
      <c r="AL1432"/>
      <c r="AM1432"/>
      <c r="AN1432"/>
      <c r="AO1432"/>
      <c r="AP1432"/>
      <c r="AQ1432"/>
      <c r="AR1432"/>
      <c r="AS1432"/>
      <c r="AT1432"/>
      <c r="AU1432"/>
      <c r="AV1432"/>
      <c r="AW1432"/>
      <c r="AX1432"/>
      <c r="AY1432"/>
      <c r="AZ1432"/>
      <c r="BA1432"/>
      <c r="BB1432"/>
      <c r="BC1432"/>
      <c r="BD1432"/>
      <c r="BE1432"/>
      <c r="BF1432"/>
      <c r="BG1432"/>
      <c r="BH1432"/>
      <c r="BI1432"/>
      <c r="BJ1432"/>
      <c r="BK1432"/>
      <c r="BL1432"/>
      <c r="BM1432"/>
      <c r="BN1432"/>
      <c r="BO1432"/>
      <c r="BP1432"/>
      <c r="BQ1432"/>
      <c r="BR1432"/>
      <c r="BS1432"/>
      <c r="BT1432"/>
      <c r="BU1432"/>
      <c r="BV1432"/>
      <c r="BW1432"/>
      <c r="BX1432"/>
      <c r="BY1432"/>
      <c r="BZ1432"/>
      <c r="CA1432"/>
      <c r="CB1432"/>
      <c r="CC1432"/>
      <c r="CD1432"/>
      <c r="CE1432"/>
      <c r="CF1432"/>
      <c r="CG1432"/>
      <c r="CH1432"/>
      <c r="CI1432"/>
      <c r="CJ1432"/>
      <c r="CK1432"/>
      <c r="CL1432"/>
      <c r="CN1432"/>
    </row>
    <row r="1433" spans="9:92" x14ac:dyDescent="0.35">
      <c r="I1433"/>
      <c r="J1433"/>
      <c r="R1433"/>
      <c r="S1433"/>
      <c r="T1433"/>
      <c r="U1433"/>
      <c r="V1433"/>
      <c r="W1433"/>
      <c r="X1433"/>
      <c r="Y1433"/>
      <c r="Z1433"/>
      <c r="AA1433"/>
      <c r="AB1433"/>
      <c r="AC1433"/>
      <c r="AD1433"/>
      <c r="AE1433"/>
      <c r="AF1433"/>
      <c r="AG1433"/>
      <c r="AH1433"/>
      <c r="AI1433"/>
      <c r="AJ1433"/>
      <c r="AK1433"/>
      <c r="AL1433"/>
      <c r="AM1433"/>
      <c r="AN1433"/>
      <c r="AO1433"/>
      <c r="AP1433"/>
      <c r="AQ1433"/>
      <c r="AR1433"/>
      <c r="AS1433"/>
      <c r="AT1433"/>
      <c r="AU1433"/>
      <c r="AV1433"/>
      <c r="AW1433"/>
      <c r="AX1433"/>
      <c r="AY1433"/>
      <c r="AZ1433"/>
      <c r="BA1433"/>
      <c r="BB1433"/>
      <c r="BC1433"/>
      <c r="BD1433"/>
      <c r="BE1433"/>
      <c r="BF1433"/>
      <c r="BG1433"/>
      <c r="BH1433"/>
      <c r="BI1433"/>
      <c r="BJ1433"/>
      <c r="BK1433"/>
      <c r="BL1433"/>
      <c r="BM1433"/>
      <c r="BN1433"/>
      <c r="BO1433"/>
      <c r="BP1433"/>
      <c r="BQ1433"/>
      <c r="BR1433"/>
      <c r="BS1433"/>
      <c r="BT1433"/>
      <c r="BU1433"/>
      <c r="BV1433"/>
      <c r="BW1433"/>
      <c r="BX1433"/>
      <c r="BY1433"/>
      <c r="BZ1433"/>
      <c r="CA1433"/>
      <c r="CB1433"/>
      <c r="CC1433"/>
      <c r="CD1433"/>
      <c r="CE1433"/>
      <c r="CF1433"/>
      <c r="CG1433"/>
      <c r="CH1433"/>
      <c r="CI1433"/>
      <c r="CJ1433"/>
      <c r="CK1433"/>
      <c r="CL1433"/>
      <c r="CN1433"/>
    </row>
    <row r="1434" spans="9:92" x14ac:dyDescent="0.35">
      <c r="I1434"/>
      <c r="J1434"/>
      <c r="R1434"/>
      <c r="S1434"/>
      <c r="T1434"/>
      <c r="U1434"/>
      <c r="V1434"/>
      <c r="W1434"/>
      <c r="X1434"/>
      <c r="Y1434"/>
      <c r="Z1434"/>
      <c r="AA1434"/>
      <c r="AB1434"/>
      <c r="AC1434"/>
      <c r="AD1434"/>
      <c r="AE1434"/>
      <c r="AF1434"/>
      <c r="AG1434"/>
      <c r="AH1434"/>
      <c r="AI1434"/>
      <c r="AJ1434"/>
      <c r="AK1434"/>
      <c r="AL1434"/>
      <c r="AM1434"/>
      <c r="AN1434"/>
      <c r="AO1434"/>
      <c r="AP1434"/>
      <c r="AQ1434"/>
      <c r="AR1434"/>
      <c r="AS1434"/>
      <c r="AT1434"/>
      <c r="AU1434"/>
      <c r="AV1434"/>
      <c r="AW1434"/>
      <c r="AX1434"/>
      <c r="AY1434"/>
      <c r="AZ1434"/>
      <c r="BA1434"/>
      <c r="BB1434"/>
      <c r="BC1434"/>
      <c r="BD1434"/>
      <c r="BE1434"/>
      <c r="BF1434"/>
      <c r="BG1434"/>
      <c r="BH1434"/>
      <c r="BI1434"/>
      <c r="BJ1434"/>
      <c r="BK1434"/>
      <c r="BL1434"/>
      <c r="BM1434"/>
      <c r="BN1434"/>
      <c r="BO1434"/>
      <c r="BP1434"/>
      <c r="BQ1434"/>
      <c r="BR1434"/>
      <c r="BS1434"/>
      <c r="BT1434"/>
      <c r="BU1434"/>
      <c r="BV1434"/>
      <c r="BW1434"/>
      <c r="BX1434"/>
      <c r="BY1434"/>
      <c r="BZ1434"/>
      <c r="CA1434"/>
      <c r="CB1434"/>
      <c r="CC1434"/>
      <c r="CD1434"/>
      <c r="CE1434"/>
      <c r="CF1434"/>
      <c r="CG1434"/>
      <c r="CH1434"/>
      <c r="CI1434"/>
      <c r="CJ1434"/>
      <c r="CK1434"/>
      <c r="CL1434"/>
      <c r="CN1434"/>
    </row>
    <row r="1435" spans="9:92" x14ac:dyDescent="0.35">
      <c r="I1435"/>
      <c r="J1435"/>
      <c r="R1435"/>
      <c r="S1435"/>
      <c r="T1435"/>
      <c r="U1435"/>
      <c r="V1435"/>
      <c r="W1435"/>
      <c r="X1435"/>
      <c r="Y1435"/>
      <c r="Z1435"/>
      <c r="AA1435"/>
      <c r="AB1435"/>
      <c r="AC1435"/>
      <c r="AD1435"/>
      <c r="AE1435"/>
      <c r="AF1435"/>
      <c r="AG1435"/>
      <c r="AH1435"/>
      <c r="AI1435"/>
      <c r="AJ1435"/>
      <c r="AK1435"/>
      <c r="AL1435"/>
      <c r="AM1435"/>
      <c r="AN1435"/>
      <c r="AO1435"/>
      <c r="AP1435"/>
      <c r="AQ1435"/>
      <c r="AR1435"/>
      <c r="AS1435"/>
      <c r="AT1435"/>
      <c r="AU1435"/>
      <c r="AV1435"/>
      <c r="AW1435"/>
      <c r="AX1435"/>
      <c r="AY1435"/>
      <c r="AZ1435"/>
      <c r="BA1435"/>
      <c r="BB1435"/>
      <c r="BC1435"/>
      <c r="BD1435"/>
      <c r="BE1435"/>
      <c r="BF1435"/>
      <c r="BG1435"/>
      <c r="BH1435"/>
      <c r="BI1435"/>
      <c r="BJ1435"/>
      <c r="BK1435"/>
      <c r="BL1435"/>
      <c r="BM1435"/>
      <c r="BN1435"/>
      <c r="BO1435"/>
      <c r="BP1435"/>
      <c r="BQ1435"/>
      <c r="BR1435"/>
      <c r="BS1435"/>
      <c r="BT1435"/>
      <c r="BU1435"/>
      <c r="BV1435"/>
      <c r="BW1435"/>
      <c r="BX1435"/>
      <c r="BY1435"/>
      <c r="BZ1435"/>
      <c r="CA1435"/>
      <c r="CB1435"/>
      <c r="CC1435"/>
      <c r="CD1435"/>
      <c r="CE1435"/>
      <c r="CF1435"/>
      <c r="CG1435"/>
      <c r="CH1435"/>
      <c r="CI1435"/>
      <c r="CJ1435"/>
      <c r="CK1435"/>
      <c r="CL1435"/>
      <c r="CN1435"/>
    </row>
    <row r="1436" spans="9:92" x14ac:dyDescent="0.35">
      <c r="I1436"/>
      <c r="J1436"/>
      <c r="R1436"/>
      <c r="S1436"/>
      <c r="T1436"/>
      <c r="U1436"/>
      <c r="V1436"/>
      <c r="W1436"/>
      <c r="X1436"/>
      <c r="Y1436"/>
      <c r="Z1436"/>
      <c r="AA1436"/>
      <c r="AB1436"/>
      <c r="AC1436"/>
      <c r="AD1436"/>
      <c r="AE1436"/>
      <c r="AF1436"/>
      <c r="AG1436"/>
      <c r="AH1436"/>
      <c r="AI1436"/>
      <c r="AJ1436"/>
      <c r="AK1436"/>
      <c r="AL1436"/>
      <c r="AM1436"/>
      <c r="AN1436"/>
      <c r="AO1436"/>
      <c r="AP1436"/>
      <c r="AQ1436"/>
      <c r="AR1436"/>
      <c r="AS1436"/>
      <c r="AT1436"/>
      <c r="AU1436"/>
      <c r="AV1436"/>
      <c r="AW1436"/>
      <c r="AX1436"/>
      <c r="AY1436"/>
      <c r="AZ1436"/>
      <c r="BA1436"/>
      <c r="BB1436"/>
      <c r="BC1436"/>
      <c r="BD1436"/>
      <c r="BE1436"/>
      <c r="BF1436"/>
      <c r="BG1436"/>
      <c r="BH1436"/>
      <c r="BI1436"/>
      <c r="BJ1436"/>
      <c r="BK1436"/>
      <c r="BL1436"/>
      <c r="BM1436"/>
      <c r="BN1436"/>
      <c r="BO1436"/>
      <c r="BP1436"/>
      <c r="BQ1436"/>
      <c r="BR1436"/>
      <c r="BS1436"/>
      <c r="BT1436"/>
      <c r="BU1436"/>
      <c r="BV1436"/>
      <c r="BW1436"/>
      <c r="BX1436"/>
      <c r="BY1436"/>
      <c r="BZ1436"/>
      <c r="CA1436"/>
      <c r="CB1436"/>
      <c r="CC1436"/>
      <c r="CD1436"/>
      <c r="CE1436"/>
      <c r="CF1436"/>
      <c r="CG1436"/>
      <c r="CH1436"/>
      <c r="CI1436"/>
      <c r="CJ1436"/>
      <c r="CK1436"/>
      <c r="CL1436"/>
      <c r="CN1436"/>
    </row>
    <row r="1437" spans="9:92" x14ac:dyDescent="0.35">
      <c r="I1437"/>
      <c r="J1437"/>
      <c r="R1437"/>
      <c r="S1437"/>
      <c r="T1437"/>
      <c r="U1437"/>
      <c r="V1437"/>
      <c r="W1437"/>
      <c r="X1437"/>
      <c r="Y1437"/>
      <c r="Z1437"/>
      <c r="AA1437"/>
      <c r="AB1437"/>
      <c r="AC1437"/>
      <c r="AD1437"/>
      <c r="AE1437"/>
      <c r="AF1437"/>
      <c r="AG1437"/>
      <c r="AH1437"/>
      <c r="AI1437"/>
      <c r="AJ1437"/>
      <c r="AK1437"/>
      <c r="AL1437"/>
      <c r="AM1437"/>
      <c r="AN1437"/>
      <c r="AO1437"/>
      <c r="AP1437"/>
      <c r="AQ1437"/>
      <c r="AR1437"/>
      <c r="AS1437"/>
      <c r="AT1437"/>
      <c r="AU1437"/>
      <c r="AV1437"/>
      <c r="AW1437"/>
      <c r="AX1437"/>
      <c r="AY1437"/>
      <c r="AZ1437"/>
      <c r="BA1437"/>
      <c r="BB1437"/>
      <c r="BC1437"/>
      <c r="BD1437"/>
      <c r="BE1437"/>
      <c r="BF1437"/>
      <c r="BG1437"/>
      <c r="BH1437"/>
      <c r="BI1437"/>
      <c r="BJ1437"/>
      <c r="BK1437"/>
      <c r="BL1437"/>
      <c r="BM1437"/>
      <c r="BN1437"/>
      <c r="BO1437"/>
      <c r="BP1437"/>
      <c r="BQ1437"/>
      <c r="BR1437"/>
      <c r="BS1437"/>
      <c r="BT1437"/>
      <c r="BU1437"/>
      <c r="BV1437"/>
      <c r="BW1437"/>
      <c r="BX1437"/>
      <c r="BY1437"/>
      <c r="BZ1437"/>
      <c r="CA1437"/>
      <c r="CB1437"/>
      <c r="CC1437"/>
      <c r="CD1437"/>
      <c r="CE1437"/>
      <c r="CF1437"/>
      <c r="CG1437"/>
      <c r="CH1437"/>
      <c r="CI1437"/>
      <c r="CJ1437"/>
      <c r="CK1437"/>
      <c r="CL1437"/>
      <c r="CN1437"/>
    </row>
    <row r="1438" spans="9:92" x14ac:dyDescent="0.35">
      <c r="I1438"/>
      <c r="J1438"/>
      <c r="R1438"/>
      <c r="S1438"/>
      <c r="T1438"/>
      <c r="U1438"/>
      <c r="V1438"/>
      <c r="W1438"/>
      <c r="X1438"/>
      <c r="Y1438"/>
      <c r="Z1438"/>
      <c r="AA1438"/>
      <c r="AB1438"/>
      <c r="AC1438"/>
      <c r="AD1438"/>
      <c r="AE1438"/>
      <c r="AF1438"/>
      <c r="AG1438"/>
      <c r="AH1438"/>
      <c r="AI1438"/>
      <c r="AJ1438"/>
      <c r="AK1438"/>
      <c r="AL1438"/>
      <c r="AM1438"/>
      <c r="AN1438"/>
      <c r="AO1438"/>
      <c r="AP1438"/>
      <c r="AQ1438"/>
      <c r="AR1438"/>
      <c r="AS1438"/>
      <c r="AT1438"/>
      <c r="AU1438"/>
      <c r="AV1438"/>
      <c r="AW1438"/>
      <c r="AX1438"/>
      <c r="AY1438"/>
      <c r="AZ1438"/>
      <c r="BA1438"/>
      <c r="BB1438"/>
      <c r="BC1438"/>
      <c r="BD1438"/>
      <c r="BE1438"/>
      <c r="BF1438"/>
      <c r="BG1438"/>
      <c r="BH1438"/>
      <c r="BI1438"/>
      <c r="BJ1438"/>
      <c r="BK1438"/>
      <c r="BL1438"/>
      <c r="BM1438"/>
      <c r="BN1438"/>
      <c r="BO1438"/>
      <c r="BP1438"/>
      <c r="BQ1438"/>
      <c r="BR1438"/>
      <c r="BS1438"/>
      <c r="BT1438"/>
      <c r="BU1438"/>
      <c r="BV1438"/>
      <c r="BW1438"/>
      <c r="BX1438"/>
      <c r="BY1438"/>
      <c r="BZ1438"/>
      <c r="CA1438"/>
      <c r="CB1438"/>
      <c r="CC1438"/>
      <c r="CD1438"/>
      <c r="CE1438"/>
      <c r="CF1438"/>
      <c r="CG1438"/>
      <c r="CH1438"/>
      <c r="CI1438"/>
      <c r="CJ1438"/>
      <c r="CK1438"/>
      <c r="CL1438"/>
      <c r="CN1438"/>
    </row>
    <row r="1439" spans="9:92" x14ac:dyDescent="0.35">
      <c r="I1439"/>
      <c r="J1439"/>
      <c r="R1439"/>
      <c r="S1439"/>
      <c r="T1439"/>
      <c r="U1439"/>
      <c r="V1439"/>
      <c r="W1439"/>
      <c r="X1439"/>
      <c r="Y1439"/>
      <c r="Z1439"/>
      <c r="AA1439"/>
      <c r="AB1439"/>
      <c r="AC1439"/>
      <c r="AD1439"/>
      <c r="AE1439"/>
      <c r="AF1439"/>
      <c r="AG1439"/>
      <c r="AH1439"/>
      <c r="AI1439"/>
      <c r="AJ1439"/>
      <c r="AK1439"/>
      <c r="AL1439"/>
      <c r="AM1439"/>
      <c r="AN1439"/>
      <c r="AO1439"/>
      <c r="AP1439"/>
      <c r="AQ1439"/>
      <c r="AR1439"/>
      <c r="AS1439"/>
      <c r="AT1439"/>
      <c r="AU1439"/>
      <c r="AV1439"/>
      <c r="AW1439"/>
      <c r="AX1439"/>
      <c r="AY1439"/>
      <c r="AZ1439"/>
      <c r="BA1439"/>
      <c r="BB1439"/>
      <c r="BC1439"/>
      <c r="BD1439"/>
      <c r="BE1439"/>
      <c r="BF1439"/>
      <c r="BG1439"/>
      <c r="BH1439"/>
      <c r="BI1439"/>
      <c r="BJ1439"/>
      <c r="BK1439"/>
      <c r="BL1439"/>
      <c r="BM1439"/>
      <c r="BN1439"/>
      <c r="BO1439"/>
      <c r="BP1439"/>
      <c r="BQ1439"/>
      <c r="BR1439"/>
      <c r="BS1439"/>
      <c r="BT1439"/>
      <c r="BU1439"/>
      <c r="BV1439"/>
      <c r="BW1439"/>
      <c r="BX1439"/>
      <c r="BY1439"/>
      <c r="BZ1439"/>
      <c r="CA1439"/>
      <c r="CB1439"/>
      <c r="CC1439"/>
      <c r="CD1439"/>
      <c r="CE1439"/>
      <c r="CF1439"/>
      <c r="CG1439"/>
      <c r="CH1439"/>
      <c r="CI1439"/>
      <c r="CJ1439"/>
      <c r="CK1439"/>
      <c r="CL1439"/>
      <c r="CN1439"/>
    </row>
    <row r="1440" spans="9:92" x14ac:dyDescent="0.35">
      <c r="I1440"/>
      <c r="J1440"/>
      <c r="R1440"/>
      <c r="S1440"/>
      <c r="T1440"/>
      <c r="U1440"/>
      <c r="V1440"/>
      <c r="W1440"/>
      <c r="X1440"/>
      <c r="Y1440"/>
      <c r="Z1440"/>
      <c r="AA1440"/>
      <c r="AB1440"/>
      <c r="AC1440"/>
      <c r="AD1440"/>
      <c r="AE1440"/>
      <c r="AF1440"/>
      <c r="AG1440"/>
      <c r="AH1440"/>
      <c r="AI1440"/>
      <c r="AJ1440"/>
      <c r="AK1440"/>
      <c r="AL1440"/>
      <c r="AM1440"/>
      <c r="AN1440"/>
      <c r="AO1440"/>
      <c r="AP1440"/>
      <c r="AQ1440"/>
      <c r="AR1440"/>
      <c r="AS1440"/>
      <c r="AT1440"/>
      <c r="AU1440"/>
      <c r="AV1440"/>
      <c r="AW1440"/>
      <c r="AX1440"/>
      <c r="AY1440"/>
      <c r="AZ1440"/>
      <c r="BA1440"/>
      <c r="BB1440"/>
      <c r="BC1440"/>
      <c r="BD1440"/>
      <c r="BE1440"/>
      <c r="BF1440"/>
      <c r="BG1440"/>
      <c r="BH1440"/>
      <c r="BI1440"/>
      <c r="BJ1440"/>
      <c r="BK1440"/>
      <c r="BL1440"/>
      <c r="BM1440"/>
      <c r="BN1440"/>
      <c r="BO1440"/>
      <c r="BP1440"/>
      <c r="BQ1440"/>
      <c r="BR1440"/>
      <c r="BS1440"/>
      <c r="BT1440"/>
      <c r="BU1440"/>
      <c r="BV1440"/>
      <c r="BW1440"/>
      <c r="BX1440"/>
      <c r="BY1440"/>
      <c r="BZ1440"/>
      <c r="CA1440"/>
      <c r="CB1440"/>
      <c r="CC1440"/>
      <c r="CD1440"/>
      <c r="CE1440"/>
      <c r="CF1440"/>
      <c r="CG1440"/>
      <c r="CH1440"/>
      <c r="CI1440"/>
      <c r="CJ1440"/>
      <c r="CK1440"/>
      <c r="CL1440"/>
      <c r="CN1440"/>
    </row>
    <row r="1441" spans="1:116" x14ac:dyDescent="0.35">
      <c r="I1441"/>
      <c r="J1441"/>
      <c r="R1441"/>
      <c r="S1441"/>
      <c r="T1441"/>
      <c r="U1441"/>
      <c r="V1441"/>
      <c r="W1441"/>
      <c r="X1441"/>
      <c r="Y1441"/>
      <c r="Z1441"/>
      <c r="AA1441"/>
      <c r="AB1441"/>
      <c r="AC1441"/>
      <c r="AD1441"/>
      <c r="AE1441"/>
      <c r="AF1441"/>
      <c r="AG1441"/>
      <c r="AH1441"/>
      <c r="AI1441"/>
      <c r="AJ1441"/>
      <c r="AK1441"/>
      <c r="AL1441"/>
      <c r="AM1441"/>
      <c r="AN1441"/>
      <c r="AO1441"/>
      <c r="AP1441"/>
      <c r="AQ1441"/>
      <c r="AR1441"/>
      <c r="AS1441"/>
      <c r="AT1441"/>
      <c r="AU1441"/>
      <c r="AV1441"/>
      <c r="AW1441"/>
      <c r="AX1441"/>
      <c r="AY1441"/>
      <c r="AZ1441"/>
      <c r="BA1441"/>
      <c r="BB1441"/>
      <c r="BC1441"/>
      <c r="BD1441"/>
      <c r="BE1441"/>
      <c r="BF1441"/>
      <c r="BG1441"/>
      <c r="BH1441"/>
      <c r="BI1441"/>
      <c r="BJ1441"/>
      <c r="BK1441"/>
      <c r="BL1441"/>
      <c r="BM1441"/>
      <c r="BN1441"/>
      <c r="BO1441"/>
      <c r="BP1441"/>
      <c r="BQ1441"/>
      <c r="BR1441"/>
      <c r="BS1441"/>
      <c r="BT1441"/>
      <c r="BU1441"/>
      <c r="BV1441"/>
      <c r="BW1441"/>
      <c r="BX1441"/>
      <c r="BY1441"/>
      <c r="BZ1441"/>
      <c r="CA1441"/>
      <c r="CB1441"/>
      <c r="CC1441"/>
      <c r="CD1441"/>
      <c r="CE1441"/>
      <c r="CF1441"/>
      <c r="CG1441"/>
      <c r="CH1441"/>
      <c r="CI1441"/>
      <c r="CJ1441"/>
      <c r="CK1441"/>
      <c r="CL1441"/>
      <c r="CN1441"/>
    </row>
    <row r="1442" spans="1:116" x14ac:dyDescent="0.35">
      <c r="I1442"/>
      <c r="J1442"/>
      <c r="R1442"/>
      <c r="S1442"/>
      <c r="T1442"/>
      <c r="U1442"/>
      <c r="V1442"/>
      <c r="W1442"/>
      <c r="X1442"/>
      <c r="Y1442"/>
      <c r="Z1442"/>
      <c r="AA1442"/>
      <c r="AB1442"/>
      <c r="AC1442"/>
      <c r="AD1442"/>
      <c r="AE1442"/>
      <c r="AF1442"/>
      <c r="AG1442"/>
      <c r="AH1442"/>
      <c r="AI1442"/>
      <c r="AJ1442"/>
      <c r="AK1442"/>
      <c r="AL1442"/>
      <c r="AM1442"/>
      <c r="AN1442"/>
      <c r="AO1442"/>
      <c r="AP1442"/>
      <c r="AQ1442"/>
      <c r="AR1442"/>
      <c r="AS1442"/>
      <c r="AT1442"/>
      <c r="AU1442"/>
      <c r="AV1442"/>
      <c r="AW1442"/>
      <c r="AX1442"/>
      <c r="AY1442"/>
      <c r="AZ1442"/>
      <c r="BA1442"/>
      <c r="BB1442"/>
      <c r="BC1442"/>
      <c r="BD1442"/>
      <c r="BE1442"/>
      <c r="BF1442"/>
      <c r="BG1442"/>
      <c r="BH1442"/>
      <c r="BI1442"/>
      <c r="BJ1442"/>
      <c r="BK1442"/>
      <c r="BL1442"/>
      <c r="BM1442"/>
      <c r="BN1442"/>
      <c r="BO1442"/>
      <c r="BP1442"/>
      <c r="BQ1442"/>
      <c r="BR1442"/>
      <c r="BS1442"/>
      <c r="BT1442"/>
      <c r="BU1442"/>
      <c r="BV1442"/>
      <c r="BW1442"/>
      <c r="BX1442"/>
      <c r="BY1442"/>
      <c r="BZ1442"/>
      <c r="CA1442"/>
      <c r="CB1442"/>
      <c r="CC1442"/>
      <c r="CD1442"/>
      <c r="CE1442"/>
      <c r="CF1442"/>
      <c r="CG1442"/>
      <c r="CH1442"/>
      <c r="CI1442"/>
      <c r="CJ1442"/>
      <c r="CK1442"/>
      <c r="CL1442"/>
      <c r="CN1442"/>
    </row>
    <row r="1443" spans="1:116" x14ac:dyDescent="0.35">
      <c r="I1443"/>
      <c r="J1443"/>
      <c r="R1443"/>
      <c r="S1443"/>
      <c r="T1443"/>
      <c r="U1443"/>
      <c r="V1443"/>
      <c r="W1443"/>
      <c r="X1443"/>
      <c r="Y1443"/>
      <c r="Z1443"/>
      <c r="AA1443"/>
      <c r="AB1443"/>
      <c r="AC1443"/>
      <c r="AD1443"/>
      <c r="AE1443"/>
      <c r="AF1443"/>
      <c r="AG1443"/>
      <c r="AH1443"/>
      <c r="AI1443"/>
      <c r="AJ1443"/>
      <c r="AK1443"/>
      <c r="AL1443"/>
      <c r="AM1443"/>
      <c r="AN1443"/>
      <c r="AO1443"/>
      <c r="AP1443"/>
      <c r="AQ1443"/>
      <c r="AR1443"/>
      <c r="AS1443"/>
      <c r="AT1443"/>
      <c r="AU1443"/>
      <c r="AV1443"/>
      <c r="AW1443"/>
      <c r="AX1443"/>
      <c r="AY1443"/>
      <c r="AZ1443"/>
      <c r="BA1443"/>
      <c r="BB1443"/>
      <c r="BC1443"/>
      <c r="BD1443"/>
      <c r="BE1443"/>
      <c r="BF1443"/>
      <c r="BG1443"/>
      <c r="BH1443"/>
      <c r="BI1443"/>
      <c r="BJ1443"/>
      <c r="BK1443"/>
      <c r="BL1443"/>
      <c r="BM1443"/>
      <c r="BN1443"/>
      <c r="BO1443"/>
      <c r="BP1443"/>
      <c r="BQ1443"/>
      <c r="BR1443"/>
      <c r="BS1443"/>
      <c r="BT1443"/>
      <c r="BU1443"/>
      <c r="BV1443"/>
      <c r="BW1443"/>
      <c r="BX1443"/>
      <c r="BY1443"/>
      <c r="BZ1443"/>
      <c r="CA1443"/>
      <c r="CB1443"/>
      <c r="CC1443"/>
      <c r="CD1443"/>
      <c r="CE1443"/>
      <c r="CF1443"/>
      <c r="CG1443"/>
      <c r="CH1443"/>
      <c r="CI1443"/>
      <c r="CJ1443"/>
      <c r="CK1443"/>
      <c r="CL1443"/>
      <c r="CN1443"/>
    </row>
    <row r="1444" spans="1:116" s="164" customFormat="1" x14ac:dyDescent="0.35">
      <c r="A1444"/>
      <c r="B1444"/>
      <c r="C1444"/>
      <c r="D1444"/>
      <c r="E1444"/>
      <c r="F1444"/>
      <c r="G1444" s="382"/>
      <c r="H1444"/>
      <c r="I1444"/>
      <c r="J1444"/>
      <c r="K1444"/>
      <c r="L1444"/>
      <c r="M1444"/>
      <c r="N1444"/>
      <c r="O1444"/>
      <c r="P1444"/>
      <c r="Q1444"/>
      <c r="R1444"/>
      <c r="S1444"/>
      <c r="T1444"/>
      <c r="U1444"/>
      <c r="V1444"/>
      <c r="W1444"/>
      <c r="X1444"/>
      <c r="Y1444"/>
      <c r="Z1444"/>
      <c r="AA1444"/>
      <c r="AB1444"/>
      <c r="AC1444"/>
      <c r="AD1444"/>
      <c r="AE1444"/>
      <c r="AF1444"/>
      <c r="AG1444"/>
      <c r="AH1444"/>
      <c r="AI1444"/>
      <c r="AJ1444"/>
      <c r="AK1444"/>
      <c r="AL1444"/>
      <c r="AM1444"/>
      <c r="AN1444"/>
      <c r="AO1444"/>
      <c r="AP1444"/>
      <c r="AQ1444"/>
      <c r="AR1444"/>
      <c r="AS1444"/>
      <c r="AT1444"/>
      <c r="AU1444"/>
      <c r="AV1444"/>
      <c r="AW1444"/>
      <c r="AX1444"/>
      <c r="AY1444"/>
      <c r="AZ1444"/>
      <c r="BA1444"/>
      <c r="BB1444"/>
      <c r="BC1444"/>
      <c r="BD1444"/>
      <c r="BE1444"/>
      <c r="BF1444"/>
      <c r="BG1444"/>
      <c r="BH1444"/>
      <c r="BI1444"/>
      <c r="BJ1444"/>
      <c r="BK1444"/>
      <c r="BL1444"/>
      <c r="BM1444"/>
      <c r="BN1444"/>
      <c r="BO1444"/>
      <c r="BP1444"/>
      <c r="BQ1444"/>
      <c r="BR1444"/>
      <c r="BS1444"/>
      <c r="BT1444"/>
      <c r="BU1444"/>
      <c r="BV1444"/>
      <c r="BW1444"/>
      <c r="BX1444"/>
      <c r="BY1444"/>
      <c r="BZ1444"/>
      <c r="CA1444"/>
      <c r="CB1444"/>
      <c r="CC1444"/>
      <c r="CD1444"/>
      <c r="CE1444"/>
      <c r="CF1444"/>
      <c r="CG1444"/>
      <c r="CH1444"/>
      <c r="CI1444"/>
      <c r="CJ1444"/>
      <c r="CK1444"/>
      <c r="CL1444"/>
      <c r="CM1444"/>
      <c r="CN1444"/>
      <c r="CO1444"/>
      <c r="CP1444"/>
      <c r="CQ1444"/>
      <c r="CR1444"/>
      <c r="CS1444"/>
      <c r="CT1444"/>
      <c r="CU1444"/>
      <c r="CV1444"/>
      <c r="CW1444"/>
      <c r="CX1444"/>
      <c r="CY1444"/>
      <c r="CZ1444"/>
      <c r="DA1444"/>
      <c r="DB1444"/>
      <c r="DC1444"/>
      <c r="DD1444"/>
      <c r="DE1444"/>
      <c r="DF1444"/>
      <c r="DG1444"/>
      <c r="DH1444"/>
      <c r="DI1444"/>
      <c r="DJ1444"/>
      <c r="DK1444"/>
      <c r="DL1444"/>
    </row>
    <row r="1445" spans="1:116" x14ac:dyDescent="0.35">
      <c r="I1445"/>
      <c r="J1445"/>
      <c r="R1445"/>
      <c r="S1445"/>
      <c r="T1445"/>
      <c r="U1445"/>
      <c r="V1445"/>
      <c r="W1445"/>
      <c r="X1445"/>
      <c r="Y1445"/>
      <c r="Z1445"/>
      <c r="AA1445"/>
      <c r="AB1445"/>
      <c r="AC1445"/>
      <c r="AD1445"/>
      <c r="AE1445"/>
      <c r="AF1445"/>
      <c r="AG1445"/>
      <c r="AH1445"/>
      <c r="AI1445"/>
      <c r="AJ1445"/>
      <c r="AK1445"/>
      <c r="AL1445"/>
      <c r="AM1445"/>
      <c r="AN1445"/>
      <c r="AO1445"/>
      <c r="AP1445"/>
      <c r="AQ1445"/>
      <c r="AR1445"/>
      <c r="AS1445"/>
      <c r="AT1445"/>
      <c r="AU1445"/>
      <c r="AV1445"/>
      <c r="AW1445"/>
      <c r="AX1445"/>
      <c r="AY1445"/>
      <c r="AZ1445"/>
      <c r="BA1445"/>
      <c r="BB1445"/>
      <c r="BC1445"/>
      <c r="BD1445"/>
      <c r="BE1445"/>
      <c r="BF1445"/>
      <c r="BG1445"/>
      <c r="BH1445"/>
      <c r="BI1445"/>
      <c r="BJ1445"/>
      <c r="BK1445"/>
      <c r="BL1445"/>
      <c r="BM1445"/>
      <c r="BN1445"/>
      <c r="BO1445"/>
      <c r="BP1445"/>
      <c r="BQ1445"/>
      <c r="BR1445"/>
      <c r="BS1445"/>
      <c r="BT1445"/>
      <c r="BU1445"/>
      <c r="BV1445"/>
      <c r="BW1445"/>
      <c r="BX1445"/>
      <c r="BY1445"/>
      <c r="BZ1445"/>
      <c r="CA1445"/>
      <c r="CB1445"/>
      <c r="CC1445"/>
      <c r="CD1445"/>
      <c r="CE1445"/>
      <c r="CF1445"/>
      <c r="CG1445"/>
      <c r="CH1445"/>
      <c r="CI1445"/>
      <c r="CJ1445"/>
      <c r="CK1445"/>
      <c r="CL1445"/>
      <c r="CN1445"/>
    </row>
    <row r="1446" spans="1:116" x14ac:dyDescent="0.35">
      <c r="I1446"/>
      <c r="J1446"/>
      <c r="R1446"/>
      <c r="S1446"/>
      <c r="T1446"/>
      <c r="U1446"/>
      <c r="V1446"/>
      <c r="W1446"/>
      <c r="X1446"/>
      <c r="Y1446"/>
      <c r="Z1446"/>
      <c r="AA1446"/>
      <c r="AB1446"/>
      <c r="AC1446"/>
      <c r="AD1446"/>
      <c r="AE1446"/>
      <c r="AF1446"/>
      <c r="AG1446"/>
      <c r="AH1446"/>
      <c r="AI1446"/>
      <c r="AJ1446"/>
      <c r="AK1446"/>
      <c r="AL1446"/>
      <c r="AM1446"/>
      <c r="AN1446"/>
      <c r="AO1446"/>
      <c r="AP1446"/>
      <c r="AQ1446"/>
      <c r="AR1446"/>
      <c r="AS1446"/>
      <c r="AT1446"/>
      <c r="AU1446"/>
      <c r="AV1446"/>
      <c r="AW1446"/>
      <c r="AX1446"/>
      <c r="AY1446"/>
      <c r="AZ1446"/>
      <c r="BA1446"/>
      <c r="BB1446"/>
      <c r="BC1446"/>
      <c r="BD1446"/>
      <c r="BE1446"/>
      <c r="BF1446"/>
      <c r="BG1446"/>
      <c r="BH1446"/>
      <c r="BI1446"/>
      <c r="BJ1446"/>
      <c r="BK1446"/>
      <c r="BL1446"/>
      <c r="BM1446"/>
      <c r="BN1446"/>
      <c r="BO1446"/>
      <c r="BP1446"/>
      <c r="BQ1446"/>
      <c r="BR1446"/>
      <c r="BS1446"/>
      <c r="BT1446"/>
      <c r="BU1446"/>
      <c r="BV1446"/>
      <c r="BW1446"/>
      <c r="BX1446"/>
      <c r="BY1446"/>
      <c r="BZ1446"/>
      <c r="CA1446"/>
      <c r="CB1446"/>
      <c r="CC1446"/>
      <c r="CD1446"/>
      <c r="CE1446"/>
      <c r="CF1446"/>
      <c r="CG1446"/>
      <c r="CH1446"/>
      <c r="CI1446"/>
      <c r="CJ1446"/>
      <c r="CK1446"/>
      <c r="CL1446"/>
      <c r="CN1446"/>
    </row>
    <row r="1447" spans="1:116" x14ac:dyDescent="0.35">
      <c r="I1447"/>
      <c r="J1447"/>
      <c r="R1447"/>
      <c r="S1447"/>
      <c r="T1447"/>
      <c r="U1447"/>
      <c r="V1447"/>
      <c r="W1447"/>
      <c r="X1447"/>
      <c r="Y1447"/>
      <c r="Z1447"/>
      <c r="AA1447"/>
      <c r="AB1447"/>
      <c r="AC1447"/>
      <c r="AD1447"/>
      <c r="AE1447"/>
      <c r="AF1447"/>
      <c r="AG1447"/>
      <c r="AH1447"/>
      <c r="AI1447"/>
      <c r="AJ1447"/>
      <c r="AK1447"/>
      <c r="AL1447"/>
      <c r="AM1447"/>
      <c r="AN1447"/>
      <c r="AO1447"/>
      <c r="AP1447"/>
      <c r="AQ1447"/>
      <c r="AR1447"/>
      <c r="AS1447"/>
      <c r="AT1447"/>
      <c r="AU1447"/>
      <c r="AV1447"/>
      <c r="AW1447"/>
      <c r="AX1447"/>
      <c r="AY1447"/>
      <c r="AZ1447"/>
      <c r="BA1447"/>
      <c r="BB1447"/>
      <c r="BC1447"/>
      <c r="BD1447"/>
      <c r="BE1447"/>
      <c r="BF1447"/>
      <c r="BG1447"/>
      <c r="BH1447"/>
      <c r="BI1447"/>
      <c r="BJ1447"/>
      <c r="BK1447"/>
      <c r="BL1447"/>
      <c r="BM1447"/>
      <c r="BN1447"/>
      <c r="BO1447"/>
      <c r="BP1447"/>
      <c r="BQ1447"/>
      <c r="BR1447"/>
      <c r="BS1447"/>
      <c r="BT1447"/>
      <c r="BU1447"/>
      <c r="BV1447"/>
      <c r="BW1447"/>
      <c r="BX1447"/>
      <c r="BY1447"/>
      <c r="BZ1447"/>
      <c r="CA1447"/>
      <c r="CB1447"/>
      <c r="CC1447"/>
      <c r="CD1447"/>
      <c r="CE1447"/>
      <c r="CF1447"/>
      <c r="CG1447"/>
      <c r="CH1447"/>
      <c r="CI1447"/>
      <c r="CJ1447"/>
      <c r="CK1447"/>
      <c r="CL1447"/>
      <c r="CN1447"/>
    </row>
    <row r="1448" spans="1:116" x14ac:dyDescent="0.35">
      <c r="I1448"/>
      <c r="J1448"/>
      <c r="R1448"/>
      <c r="S1448"/>
      <c r="T1448"/>
      <c r="U1448"/>
      <c r="V1448"/>
      <c r="W1448"/>
      <c r="X1448"/>
      <c r="Y1448"/>
      <c r="Z1448"/>
      <c r="AA1448"/>
      <c r="AB1448"/>
      <c r="AC1448"/>
      <c r="AD1448"/>
      <c r="AE1448"/>
      <c r="AF1448"/>
      <c r="AG1448"/>
      <c r="AH1448"/>
      <c r="AI1448"/>
      <c r="AJ1448"/>
      <c r="AK1448"/>
      <c r="AL1448"/>
      <c r="AM1448"/>
      <c r="AN1448"/>
      <c r="AO1448"/>
      <c r="AP1448"/>
      <c r="AQ1448"/>
      <c r="AR1448"/>
      <c r="AS1448"/>
      <c r="AT1448"/>
      <c r="AU1448"/>
      <c r="AV1448"/>
      <c r="AW1448"/>
      <c r="AX1448"/>
      <c r="AY1448"/>
      <c r="AZ1448"/>
      <c r="BA1448"/>
      <c r="BB1448"/>
      <c r="BC1448"/>
      <c r="BD1448"/>
      <c r="BE1448"/>
      <c r="BF1448"/>
      <c r="BG1448"/>
      <c r="BH1448"/>
      <c r="BI1448"/>
      <c r="BJ1448"/>
      <c r="BK1448"/>
      <c r="BL1448"/>
      <c r="BM1448"/>
      <c r="BN1448"/>
      <c r="BO1448"/>
      <c r="BP1448"/>
      <c r="BQ1448"/>
      <c r="BR1448"/>
      <c r="BS1448"/>
      <c r="BT1448"/>
      <c r="BU1448"/>
      <c r="BV1448"/>
      <c r="BW1448"/>
      <c r="BX1448"/>
      <c r="BY1448"/>
      <c r="BZ1448"/>
      <c r="CA1448"/>
      <c r="CB1448"/>
      <c r="CC1448"/>
      <c r="CD1448"/>
      <c r="CE1448"/>
      <c r="CF1448"/>
      <c r="CG1448"/>
      <c r="CH1448"/>
      <c r="CI1448"/>
      <c r="CJ1448"/>
      <c r="CK1448"/>
      <c r="CL1448"/>
      <c r="CN1448"/>
    </row>
    <row r="1449" spans="1:116" x14ac:dyDescent="0.35">
      <c r="I1449"/>
      <c r="J1449"/>
      <c r="R1449"/>
      <c r="S1449"/>
      <c r="T1449"/>
      <c r="U1449"/>
      <c r="V1449"/>
      <c r="W1449"/>
      <c r="X1449"/>
      <c r="Y1449"/>
      <c r="Z1449"/>
      <c r="AA1449"/>
      <c r="AB1449"/>
      <c r="AC1449"/>
      <c r="AD1449"/>
      <c r="AE1449"/>
      <c r="AF1449"/>
      <c r="AG1449"/>
      <c r="AH1449"/>
      <c r="AI1449"/>
      <c r="AJ1449"/>
      <c r="AK1449"/>
      <c r="AL1449"/>
      <c r="AM1449"/>
      <c r="AN1449"/>
      <c r="AO1449"/>
      <c r="AP1449"/>
      <c r="AQ1449"/>
      <c r="AR1449"/>
      <c r="AS1449"/>
      <c r="AT1449"/>
      <c r="AU1449"/>
      <c r="AV1449"/>
      <c r="AW1449"/>
      <c r="AX1449"/>
      <c r="AY1449"/>
      <c r="AZ1449"/>
      <c r="BA1449"/>
      <c r="BB1449"/>
      <c r="BC1449"/>
      <c r="BD1449"/>
      <c r="BE1449"/>
      <c r="BF1449"/>
      <c r="BG1449"/>
      <c r="BH1449"/>
      <c r="BI1449"/>
      <c r="BJ1449"/>
      <c r="BK1449"/>
      <c r="BL1449"/>
      <c r="BM1449"/>
      <c r="BN1449"/>
      <c r="BO1449"/>
      <c r="BP1449"/>
      <c r="BQ1449"/>
      <c r="BR1449"/>
      <c r="BS1449"/>
      <c r="BT1449"/>
      <c r="BU1449"/>
      <c r="BV1449"/>
      <c r="BW1449"/>
      <c r="BX1449"/>
      <c r="BY1449"/>
      <c r="BZ1449"/>
      <c r="CA1449"/>
      <c r="CB1449"/>
      <c r="CC1449"/>
      <c r="CD1449"/>
      <c r="CE1449"/>
      <c r="CF1449"/>
      <c r="CG1449"/>
      <c r="CH1449"/>
      <c r="CI1449"/>
      <c r="CJ1449"/>
      <c r="CK1449"/>
      <c r="CL1449"/>
      <c r="CN1449"/>
    </row>
    <row r="1450" spans="1:116" x14ac:dyDescent="0.35">
      <c r="I1450"/>
      <c r="J1450"/>
      <c r="R1450"/>
      <c r="S1450"/>
      <c r="T1450"/>
      <c r="U1450"/>
      <c r="V1450"/>
      <c r="W1450"/>
      <c r="X1450"/>
      <c r="Y1450"/>
      <c r="Z1450"/>
      <c r="AA1450"/>
      <c r="AB1450"/>
      <c r="AC1450"/>
      <c r="AD1450"/>
      <c r="AE1450"/>
      <c r="AF1450"/>
      <c r="AG1450"/>
      <c r="AH1450"/>
      <c r="AI1450"/>
      <c r="AJ1450"/>
      <c r="AK1450"/>
      <c r="AL1450"/>
      <c r="AM1450"/>
      <c r="AN1450"/>
      <c r="AO1450"/>
      <c r="AP1450"/>
      <c r="AQ1450"/>
      <c r="AR1450"/>
      <c r="AS1450"/>
      <c r="AT1450"/>
      <c r="AU1450"/>
      <c r="AV1450"/>
      <c r="AW1450"/>
      <c r="AX1450"/>
      <c r="AY1450"/>
      <c r="AZ1450"/>
      <c r="BA1450"/>
      <c r="BB1450"/>
      <c r="BC1450"/>
      <c r="BD1450"/>
      <c r="BE1450"/>
      <c r="BF1450"/>
      <c r="BG1450"/>
      <c r="BH1450"/>
      <c r="BI1450"/>
      <c r="BJ1450"/>
      <c r="BK1450"/>
      <c r="BL1450"/>
      <c r="BM1450"/>
      <c r="BN1450"/>
      <c r="BO1450"/>
      <c r="BP1450"/>
      <c r="BQ1450"/>
      <c r="BR1450"/>
      <c r="BS1450"/>
      <c r="BT1450"/>
      <c r="BU1450"/>
      <c r="BV1450"/>
      <c r="BW1450"/>
      <c r="BX1450"/>
      <c r="BY1450"/>
      <c r="BZ1450"/>
      <c r="CA1450"/>
      <c r="CB1450"/>
      <c r="CC1450"/>
      <c r="CD1450"/>
      <c r="CE1450"/>
      <c r="CF1450"/>
      <c r="CG1450"/>
      <c r="CH1450"/>
      <c r="CI1450"/>
      <c r="CJ1450"/>
      <c r="CK1450"/>
      <c r="CL1450"/>
      <c r="CN1450"/>
    </row>
    <row r="1451" spans="1:116" x14ac:dyDescent="0.35">
      <c r="I1451"/>
      <c r="J1451"/>
      <c r="R1451"/>
      <c r="S1451"/>
      <c r="T1451"/>
      <c r="U1451"/>
      <c r="V1451"/>
      <c r="W1451"/>
      <c r="X1451"/>
      <c r="Y1451"/>
      <c r="Z1451"/>
      <c r="AA1451"/>
      <c r="AB1451"/>
      <c r="AC1451"/>
      <c r="AD1451"/>
      <c r="AE1451"/>
      <c r="AF1451"/>
      <c r="AG1451"/>
      <c r="AH1451"/>
      <c r="AI1451"/>
      <c r="AJ1451"/>
      <c r="AK1451"/>
      <c r="AL1451"/>
      <c r="AM1451"/>
      <c r="AN1451"/>
      <c r="AO1451"/>
      <c r="AP1451"/>
      <c r="AQ1451"/>
      <c r="AR1451"/>
      <c r="AS1451"/>
      <c r="AT1451"/>
      <c r="AU1451"/>
      <c r="AV1451"/>
      <c r="AW1451"/>
      <c r="AX1451"/>
      <c r="AY1451"/>
      <c r="AZ1451"/>
      <c r="BA1451"/>
      <c r="BB1451"/>
      <c r="BC1451"/>
      <c r="BD1451"/>
      <c r="BE1451"/>
      <c r="BF1451"/>
      <c r="BG1451"/>
      <c r="BH1451"/>
      <c r="BI1451"/>
      <c r="BJ1451"/>
      <c r="BK1451"/>
      <c r="BL1451"/>
      <c r="BM1451"/>
      <c r="BN1451"/>
      <c r="BO1451"/>
      <c r="BP1451"/>
      <c r="BQ1451"/>
      <c r="BR1451"/>
      <c r="BS1451"/>
      <c r="BT1451"/>
      <c r="BU1451"/>
      <c r="BV1451"/>
      <c r="BW1451"/>
      <c r="BX1451"/>
      <c r="BY1451"/>
      <c r="BZ1451"/>
      <c r="CA1451"/>
      <c r="CB1451"/>
      <c r="CC1451"/>
      <c r="CD1451"/>
      <c r="CE1451"/>
      <c r="CF1451"/>
      <c r="CG1451"/>
      <c r="CH1451"/>
      <c r="CI1451"/>
      <c r="CJ1451"/>
      <c r="CK1451"/>
      <c r="CL1451"/>
      <c r="CN1451"/>
    </row>
    <row r="1452" spans="1:116" x14ac:dyDescent="0.35">
      <c r="I1452"/>
      <c r="J1452"/>
      <c r="R1452"/>
      <c r="S1452"/>
      <c r="T1452"/>
      <c r="U1452"/>
      <c r="V1452"/>
      <c r="W1452"/>
      <c r="X1452"/>
      <c r="Y1452"/>
      <c r="Z1452"/>
      <c r="AA1452"/>
      <c r="AB1452"/>
      <c r="AC1452"/>
      <c r="AD1452"/>
      <c r="AE1452"/>
      <c r="AF1452"/>
      <c r="AG1452"/>
      <c r="AH1452"/>
      <c r="AI1452"/>
      <c r="AJ1452"/>
      <c r="AK1452"/>
      <c r="AL1452"/>
      <c r="AM1452"/>
      <c r="AN1452"/>
      <c r="AO1452"/>
      <c r="AP1452"/>
      <c r="AQ1452"/>
      <c r="AR1452"/>
      <c r="AS1452"/>
      <c r="AT1452"/>
      <c r="AU1452"/>
      <c r="AV1452"/>
      <c r="AW1452"/>
      <c r="AX1452"/>
      <c r="AY1452"/>
      <c r="AZ1452"/>
      <c r="BA1452"/>
      <c r="BB1452"/>
      <c r="BC1452"/>
      <c r="BD1452"/>
      <c r="BE1452"/>
      <c r="BF1452"/>
      <c r="BG1452"/>
      <c r="BH1452"/>
      <c r="BI1452"/>
      <c r="BJ1452"/>
      <c r="BK1452"/>
      <c r="BL1452"/>
      <c r="BM1452"/>
      <c r="BN1452"/>
      <c r="BO1452"/>
      <c r="BP1452"/>
      <c r="BQ1452"/>
      <c r="BR1452"/>
      <c r="BS1452"/>
      <c r="BT1452"/>
      <c r="BU1452"/>
      <c r="BV1452"/>
      <c r="BW1452"/>
      <c r="BX1452"/>
      <c r="BY1452"/>
      <c r="BZ1452"/>
      <c r="CA1452"/>
      <c r="CB1452"/>
      <c r="CC1452"/>
      <c r="CD1452"/>
      <c r="CE1452"/>
      <c r="CF1452"/>
      <c r="CG1452"/>
      <c r="CH1452"/>
      <c r="CI1452"/>
      <c r="CJ1452"/>
      <c r="CK1452"/>
      <c r="CL1452"/>
      <c r="CN1452"/>
    </row>
    <row r="1453" spans="1:116" x14ac:dyDescent="0.35">
      <c r="I1453"/>
      <c r="J1453"/>
      <c r="R1453"/>
      <c r="S1453"/>
      <c r="T1453"/>
      <c r="U1453"/>
      <c r="V1453"/>
      <c r="W1453"/>
      <c r="X1453"/>
      <c r="Y1453"/>
      <c r="Z1453"/>
      <c r="AA1453"/>
      <c r="AB1453"/>
      <c r="AC1453"/>
      <c r="AD1453"/>
      <c r="AE1453"/>
      <c r="AF1453"/>
      <c r="AG1453"/>
      <c r="AH1453"/>
      <c r="AI1453"/>
      <c r="AJ1453"/>
      <c r="AK1453"/>
      <c r="AL1453"/>
      <c r="AM1453"/>
      <c r="AN1453"/>
      <c r="AO1453"/>
      <c r="AP1453"/>
      <c r="AQ1453"/>
      <c r="AR1453"/>
      <c r="AS1453"/>
      <c r="AT1453"/>
      <c r="AU1453"/>
      <c r="AV1453"/>
      <c r="AW1453"/>
      <c r="AX1453"/>
      <c r="AY1453"/>
      <c r="AZ1453"/>
      <c r="BA1453"/>
      <c r="BB1453"/>
      <c r="BC1453"/>
      <c r="BD1453"/>
      <c r="BE1453"/>
      <c r="BF1453"/>
      <c r="BG1453"/>
      <c r="BH1453"/>
      <c r="BI1453"/>
      <c r="BJ1453"/>
      <c r="BK1453"/>
      <c r="BL1453"/>
      <c r="BM1453"/>
      <c r="BN1453"/>
      <c r="BO1453"/>
      <c r="BP1453"/>
      <c r="BQ1453"/>
      <c r="BR1453"/>
      <c r="BS1453"/>
      <c r="BT1453"/>
      <c r="BU1453"/>
      <c r="BV1453"/>
      <c r="BW1453"/>
      <c r="BX1453"/>
      <c r="BY1453"/>
      <c r="BZ1453"/>
      <c r="CA1453"/>
      <c r="CB1453"/>
      <c r="CC1453"/>
      <c r="CD1453"/>
      <c r="CE1453"/>
      <c r="CF1453"/>
      <c r="CG1453"/>
      <c r="CH1453"/>
      <c r="CI1453"/>
      <c r="CJ1453"/>
      <c r="CK1453"/>
      <c r="CL1453"/>
      <c r="CN1453"/>
    </row>
    <row r="1454" spans="1:116" x14ac:dyDescent="0.35">
      <c r="I1454"/>
      <c r="J1454"/>
      <c r="R1454"/>
      <c r="S1454"/>
      <c r="T1454"/>
      <c r="U1454"/>
      <c r="V1454"/>
      <c r="W1454"/>
      <c r="X1454"/>
      <c r="Y1454"/>
      <c r="Z1454"/>
      <c r="AA1454"/>
      <c r="AB1454"/>
      <c r="AC1454"/>
      <c r="AD1454"/>
      <c r="AE1454"/>
      <c r="AF1454"/>
      <c r="AG1454"/>
      <c r="AH1454"/>
      <c r="AI1454"/>
      <c r="AJ1454"/>
      <c r="AK1454"/>
      <c r="AL1454"/>
      <c r="AM1454"/>
      <c r="AN1454"/>
      <c r="AO1454"/>
      <c r="AP1454"/>
      <c r="AQ1454"/>
      <c r="AR1454"/>
      <c r="AS1454"/>
      <c r="AT1454"/>
      <c r="AU1454"/>
      <c r="AV1454"/>
      <c r="AW1454"/>
      <c r="AX1454"/>
      <c r="AY1454"/>
      <c r="AZ1454"/>
      <c r="BA1454"/>
      <c r="BB1454"/>
      <c r="BC1454"/>
      <c r="BD1454"/>
      <c r="BE1454"/>
      <c r="BF1454"/>
      <c r="BG1454"/>
      <c r="BH1454"/>
      <c r="BI1454"/>
      <c r="BJ1454"/>
      <c r="BK1454"/>
      <c r="BL1454"/>
      <c r="BM1454"/>
      <c r="BN1454"/>
      <c r="BO1454"/>
      <c r="BP1454"/>
      <c r="BQ1454"/>
      <c r="BR1454"/>
      <c r="BS1454"/>
      <c r="BT1454"/>
      <c r="BU1454"/>
      <c r="BV1454"/>
      <c r="BW1454"/>
      <c r="BX1454"/>
      <c r="BY1454"/>
      <c r="BZ1454"/>
      <c r="CA1454"/>
      <c r="CB1454"/>
      <c r="CC1454"/>
      <c r="CD1454"/>
      <c r="CE1454"/>
      <c r="CF1454"/>
      <c r="CG1454"/>
      <c r="CH1454"/>
      <c r="CI1454"/>
      <c r="CJ1454"/>
      <c r="CK1454"/>
      <c r="CL1454"/>
      <c r="CN1454"/>
    </row>
    <row r="1455" spans="1:116" x14ac:dyDescent="0.35">
      <c r="I1455"/>
      <c r="J1455"/>
      <c r="R1455"/>
      <c r="S1455"/>
      <c r="T1455"/>
      <c r="U1455"/>
      <c r="V1455"/>
      <c r="W1455"/>
      <c r="X1455"/>
      <c r="Y1455"/>
      <c r="Z1455"/>
      <c r="AA1455"/>
      <c r="AB1455"/>
      <c r="AC1455"/>
      <c r="AD1455"/>
      <c r="AE1455"/>
      <c r="AF1455"/>
      <c r="AG1455"/>
      <c r="AH1455"/>
      <c r="AI1455"/>
      <c r="AJ1455"/>
      <c r="AK1455"/>
      <c r="AL1455"/>
      <c r="AM1455"/>
      <c r="AN1455"/>
      <c r="AO1455"/>
      <c r="AP1455"/>
      <c r="AQ1455"/>
      <c r="AR1455"/>
      <c r="AS1455"/>
      <c r="AT1455"/>
      <c r="AU1455"/>
      <c r="AV1455"/>
      <c r="AW1455"/>
      <c r="AX1455"/>
      <c r="AY1455"/>
      <c r="AZ1455"/>
      <c r="BA1455"/>
      <c r="BB1455"/>
      <c r="BC1455"/>
      <c r="BD1455"/>
      <c r="BE1455"/>
      <c r="BF1455"/>
      <c r="BG1455"/>
      <c r="BH1455"/>
      <c r="BI1455"/>
      <c r="BJ1455"/>
      <c r="BK1455"/>
      <c r="BL1455"/>
      <c r="BM1455"/>
      <c r="BN1455"/>
      <c r="BO1455"/>
      <c r="BP1455"/>
      <c r="BQ1455"/>
      <c r="BR1455"/>
      <c r="BS1455"/>
      <c r="BT1455"/>
      <c r="BU1455"/>
      <c r="BV1455"/>
      <c r="BW1455"/>
      <c r="BX1455"/>
      <c r="BY1455"/>
      <c r="BZ1455"/>
      <c r="CA1455"/>
      <c r="CB1455"/>
      <c r="CC1455"/>
      <c r="CD1455"/>
      <c r="CE1455"/>
      <c r="CF1455"/>
      <c r="CG1455"/>
      <c r="CH1455"/>
      <c r="CI1455"/>
      <c r="CJ1455"/>
      <c r="CK1455"/>
      <c r="CL1455"/>
      <c r="CN1455"/>
    </row>
    <row r="1456" spans="1:116" x14ac:dyDescent="0.35">
      <c r="I1456"/>
      <c r="J1456"/>
      <c r="R1456"/>
      <c r="S1456"/>
      <c r="T1456"/>
      <c r="U1456"/>
      <c r="V1456"/>
      <c r="W1456"/>
      <c r="X1456"/>
      <c r="Y1456"/>
      <c r="Z1456"/>
      <c r="AA1456"/>
      <c r="AB1456"/>
      <c r="AC1456"/>
      <c r="AD1456"/>
      <c r="AE1456"/>
      <c r="AF1456"/>
      <c r="AG1456"/>
      <c r="AH1456"/>
      <c r="AI1456"/>
      <c r="AJ1456"/>
      <c r="AK1456"/>
      <c r="AL1456"/>
      <c r="AM1456"/>
      <c r="AN1456"/>
      <c r="AO1456"/>
      <c r="AP1456"/>
      <c r="AQ1456"/>
      <c r="AR1456"/>
      <c r="AS1456"/>
      <c r="AT1456"/>
      <c r="AU1456"/>
      <c r="AV1456"/>
      <c r="AW1456"/>
      <c r="AX1456"/>
      <c r="AY1456"/>
      <c r="AZ1456"/>
      <c r="BA1456"/>
      <c r="BB1456"/>
      <c r="BC1456"/>
      <c r="BD1456"/>
      <c r="BE1456"/>
      <c r="BF1456"/>
      <c r="BG1456"/>
      <c r="BH1456"/>
      <c r="BI1456"/>
      <c r="BJ1456"/>
      <c r="BK1456"/>
      <c r="BL1456"/>
      <c r="BM1456"/>
      <c r="BN1456"/>
      <c r="BO1456"/>
      <c r="BP1456"/>
      <c r="BQ1456"/>
      <c r="BR1456"/>
      <c r="BS1456"/>
      <c r="BT1456"/>
      <c r="BU1456"/>
      <c r="BV1456"/>
      <c r="BW1456"/>
      <c r="BX1456"/>
      <c r="BY1456"/>
      <c r="BZ1456"/>
      <c r="CA1456"/>
      <c r="CB1456"/>
      <c r="CC1456"/>
      <c r="CD1456"/>
      <c r="CE1456"/>
      <c r="CF1456"/>
      <c r="CG1456"/>
      <c r="CH1456"/>
      <c r="CI1456"/>
      <c r="CJ1456"/>
      <c r="CK1456"/>
      <c r="CL1456"/>
      <c r="CN1456"/>
    </row>
    <row r="1457" spans="9:92" x14ac:dyDescent="0.35">
      <c r="I1457"/>
      <c r="J1457"/>
      <c r="R1457"/>
      <c r="S1457"/>
      <c r="T1457"/>
      <c r="U1457"/>
      <c r="V1457"/>
      <c r="W1457"/>
      <c r="X1457"/>
      <c r="Y1457"/>
      <c r="Z1457"/>
      <c r="AA1457"/>
      <c r="AB1457"/>
      <c r="AC1457"/>
      <c r="AD1457"/>
      <c r="AE1457"/>
      <c r="AF1457"/>
      <c r="AG1457"/>
      <c r="AH1457"/>
      <c r="AI1457"/>
      <c r="AJ1457"/>
      <c r="AK1457"/>
      <c r="AL1457"/>
      <c r="AM1457"/>
      <c r="AN1457"/>
      <c r="AO1457"/>
      <c r="AP1457"/>
      <c r="AQ1457"/>
      <c r="AR1457"/>
      <c r="AS1457"/>
      <c r="AT1457"/>
      <c r="AU1457"/>
      <c r="AV1457"/>
      <c r="AW1457"/>
      <c r="AX1457"/>
      <c r="AY1457"/>
      <c r="AZ1457"/>
      <c r="BA1457"/>
      <c r="BB1457"/>
      <c r="BC1457"/>
      <c r="BD1457"/>
      <c r="BE1457"/>
      <c r="BF1457"/>
      <c r="BG1457"/>
      <c r="BH1457"/>
      <c r="BI1457"/>
      <c r="BJ1457"/>
      <c r="BK1457"/>
      <c r="BL1457"/>
      <c r="BM1457"/>
      <c r="BN1457"/>
      <c r="BO1457"/>
      <c r="BP1457"/>
      <c r="BQ1457"/>
      <c r="BR1457"/>
      <c r="BS1457"/>
      <c r="BT1457"/>
      <c r="BU1457"/>
      <c r="BV1457"/>
      <c r="BW1457"/>
      <c r="BX1457"/>
      <c r="BY1457"/>
      <c r="BZ1457"/>
      <c r="CA1457"/>
      <c r="CB1457"/>
      <c r="CC1457"/>
      <c r="CD1457"/>
      <c r="CE1457"/>
      <c r="CF1457"/>
      <c r="CG1457"/>
      <c r="CH1457"/>
      <c r="CI1457"/>
      <c r="CJ1457"/>
      <c r="CK1457"/>
      <c r="CL1457"/>
      <c r="CN1457"/>
    </row>
    <row r="1458" spans="9:92" x14ac:dyDescent="0.35">
      <c r="I1458"/>
      <c r="J1458"/>
      <c r="R1458"/>
      <c r="S1458"/>
      <c r="T1458"/>
      <c r="U1458"/>
      <c r="V1458"/>
      <c r="W1458"/>
      <c r="X1458"/>
      <c r="Y1458"/>
      <c r="Z1458"/>
      <c r="AA1458"/>
      <c r="AB1458"/>
      <c r="AC1458"/>
      <c r="AD1458"/>
      <c r="AE1458"/>
      <c r="AF1458"/>
      <c r="AG1458"/>
      <c r="AH1458"/>
      <c r="AI1458"/>
      <c r="AJ1458"/>
      <c r="AK1458"/>
      <c r="AL1458"/>
      <c r="AM1458"/>
      <c r="AN1458"/>
      <c r="AO1458"/>
      <c r="AP1458"/>
      <c r="AQ1458"/>
      <c r="AR1458"/>
      <c r="AS1458"/>
      <c r="AT1458"/>
      <c r="AU1458"/>
      <c r="AV1458"/>
      <c r="AW1458"/>
      <c r="AX1458"/>
      <c r="AY1458"/>
      <c r="AZ1458"/>
      <c r="BA1458"/>
      <c r="BB1458"/>
      <c r="BC1458"/>
      <c r="BD1458"/>
      <c r="BE1458"/>
      <c r="BF1458"/>
      <c r="BG1458"/>
      <c r="BH1458"/>
      <c r="BI1458"/>
      <c r="BJ1458"/>
      <c r="BK1458"/>
      <c r="BL1458"/>
      <c r="BM1458"/>
      <c r="BN1458"/>
      <c r="BO1458"/>
      <c r="BP1458"/>
      <c r="BQ1458"/>
      <c r="BR1458"/>
      <c r="BS1458"/>
      <c r="BT1458"/>
      <c r="BU1458"/>
      <c r="BV1458"/>
      <c r="BW1458"/>
      <c r="BX1458"/>
      <c r="BY1458"/>
      <c r="BZ1458"/>
      <c r="CA1458"/>
      <c r="CB1458"/>
      <c r="CC1458"/>
      <c r="CD1458"/>
      <c r="CE1458"/>
      <c r="CF1458"/>
      <c r="CG1458"/>
      <c r="CH1458"/>
      <c r="CI1458"/>
      <c r="CJ1458"/>
      <c r="CK1458"/>
      <c r="CL1458"/>
      <c r="CN1458"/>
    </row>
    <row r="1459" spans="9:92" x14ac:dyDescent="0.35">
      <c r="I1459"/>
      <c r="J1459"/>
      <c r="R1459"/>
      <c r="S1459"/>
      <c r="T1459"/>
      <c r="U1459"/>
      <c r="V1459"/>
      <c r="W1459"/>
      <c r="X1459"/>
      <c r="Y1459"/>
      <c r="Z1459"/>
      <c r="AA1459"/>
      <c r="AB1459"/>
      <c r="AC1459"/>
      <c r="AD1459"/>
      <c r="AE1459"/>
      <c r="AF1459"/>
      <c r="AG1459"/>
      <c r="AH1459"/>
      <c r="AI1459"/>
      <c r="AJ1459"/>
      <c r="AK1459"/>
      <c r="AL1459"/>
      <c r="AM1459"/>
      <c r="AN1459"/>
      <c r="AO1459"/>
      <c r="AP1459"/>
      <c r="AQ1459"/>
      <c r="AR1459"/>
      <c r="AS1459"/>
      <c r="AT1459"/>
      <c r="AU1459"/>
      <c r="AV1459"/>
      <c r="AW1459"/>
      <c r="AX1459"/>
      <c r="AY1459"/>
      <c r="AZ1459"/>
      <c r="BA1459"/>
      <c r="BB1459"/>
      <c r="BC1459"/>
      <c r="BD1459"/>
      <c r="BE1459"/>
      <c r="BF1459"/>
      <c r="BG1459"/>
      <c r="BH1459"/>
      <c r="BI1459"/>
      <c r="BJ1459"/>
      <c r="BK1459"/>
      <c r="BL1459"/>
      <c r="BM1459"/>
      <c r="BN1459"/>
      <c r="BO1459"/>
      <c r="BP1459"/>
      <c r="BQ1459"/>
      <c r="BR1459"/>
      <c r="BS1459"/>
      <c r="BT1459"/>
      <c r="BU1459"/>
      <c r="BV1459"/>
      <c r="BW1459"/>
      <c r="BX1459"/>
      <c r="BY1459"/>
      <c r="BZ1459"/>
      <c r="CA1459"/>
      <c r="CB1459"/>
      <c r="CC1459"/>
      <c r="CD1459"/>
      <c r="CE1459"/>
      <c r="CF1459"/>
      <c r="CG1459"/>
      <c r="CH1459"/>
      <c r="CI1459"/>
      <c r="CJ1459"/>
      <c r="CK1459"/>
      <c r="CL1459"/>
      <c r="CN1459"/>
    </row>
    <row r="1460" spans="9:92" x14ac:dyDescent="0.35">
      <c r="I1460"/>
      <c r="J1460"/>
      <c r="R1460"/>
      <c r="S1460"/>
      <c r="T1460"/>
      <c r="U1460"/>
      <c r="V1460"/>
      <c r="W1460"/>
      <c r="X1460"/>
      <c r="Y1460"/>
      <c r="Z1460"/>
      <c r="AA1460"/>
      <c r="AB1460"/>
      <c r="AC1460"/>
      <c r="AD1460"/>
      <c r="AE1460"/>
      <c r="AF1460"/>
      <c r="AG1460"/>
      <c r="AH1460"/>
      <c r="AI1460"/>
      <c r="AJ1460"/>
      <c r="AK1460"/>
      <c r="AL1460"/>
      <c r="AM1460"/>
      <c r="AN1460"/>
      <c r="AO1460"/>
      <c r="AP1460"/>
      <c r="AQ1460"/>
      <c r="AR1460"/>
      <c r="AS1460"/>
      <c r="AT1460"/>
      <c r="AU1460"/>
      <c r="AV1460"/>
      <c r="AW1460"/>
      <c r="AX1460"/>
      <c r="AY1460"/>
      <c r="AZ1460"/>
      <c r="BA1460"/>
      <c r="BB1460"/>
      <c r="BC1460"/>
      <c r="BD1460"/>
      <c r="BE1460"/>
      <c r="BF1460"/>
      <c r="BG1460"/>
      <c r="BH1460"/>
      <c r="BI1460"/>
      <c r="BJ1460"/>
      <c r="BK1460"/>
      <c r="BL1460"/>
      <c r="BM1460"/>
      <c r="BN1460"/>
      <c r="BO1460"/>
      <c r="BP1460"/>
      <c r="BQ1460"/>
      <c r="BR1460"/>
      <c r="BS1460"/>
      <c r="BT1460"/>
      <c r="BU1460"/>
      <c r="BV1460"/>
      <c r="BW1460"/>
      <c r="BX1460"/>
      <c r="BY1460"/>
      <c r="BZ1460"/>
      <c r="CA1460"/>
      <c r="CB1460"/>
      <c r="CC1460"/>
      <c r="CD1460"/>
      <c r="CE1460"/>
      <c r="CF1460"/>
      <c r="CG1460"/>
      <c r="CH1460"/>
      <c r="CI1460"/>
      <c r="CJ1460"/>
      <c r="CK1460"/>
      <c r="CL1460"/>
      <c r="CN1460"/>
    </row>
    <row r="1461" spans="9:92" x14ac:dyDescent="0.35">
      <c r="I1461"/>
      <c r="J1461"/>
      <c r="R1461"/>
      <c r="S1461"/>
      <c r="T1461"/>
      <c r="U1461"/>
      <c r="V1461"/>
      <c r="W1461"/>
      <c r="X1461"/>
      <c r="Y1461"/>
      <c r="Z1461"/>
      <c r="AA1461"/>
      <c r="AB1461"/>
      <c r="AC1461"/>
      <c r="AD1461"/>
      <c r="AE1461"/>
      <c r="AF1461"/>
      <c r="AG1461"/>
      <c r="AH1461"/>
      <c r="AI1461"/>
      <c r="AJ1461"/>
      <c r="AK1461"/>
      <c r="AL1461"/>
      <c r="AM1461"/>
      <c r="AN1461"/>
      <c r="AO1461"/>
      <c r="AP1461"/>
      <c r="AQ1461"/>
      <c r="AR1461"/>
      <c r="AS1461"/>
      <c r="AT1461"/>
      <c r="AU1461"/>
      <c r="AV1461"/>
      <c r="AW1461"/>
      <c r="AX1461"/>
      <c r="AY1461"/>
      <c r="AZ1461"/>
      <c r="BA1461"/>
      <c r="BB1461"/>
      <c r="BC1461"/>
      <c r="BD1461"/>
      <c r="BE1461"/>
      <c r="BF1461"/>
      <c r="BG1461"/>
      <c r="BH1461"/>
      <c r="BI1461"/>
      <c r="BJ1461"/>
      <c r="BK1461"/>
      <c r="BL1461"/>
      <c r="BM1461"/>
      <c r="BN1461"/>
      <c r="BO1461"/>
      <c r="BP1461"/>
      <c r="BQ1461"/>
      <c r="BR1461"/>
      <c r="BS1461"/>
      <c r="BT1461"/>
      <c r="BU1461"/>
      <c r="BV1461"/>
      <c r="BW1461"/>
      <c r="BX1461"/>
      <c r="BY1461"/>
      <c r="BZ1461"/>
      <c r="CA1461"/>
      <c r="CB1461"/>
      <c r="CC1461"/>
      <c r="CD1461"/>
      <c r="CE1461"/>
      <c r="CF1461"/>
      <c r="CG1461"/>
      <c r="CH1461"/>
      <c r="CI1461"/>
      <c r="CJ1461"/>
      <c r="CK1461"/>
      <c r="CL1461"/>
      <c r="CN1461"/>
    </row>
    <row r="1462" spans="9:92" x14ac:dyDescent="0.35">
      <c r="I1462"/>
      <c r="J1462"/>
      <c r="R1462"/>
      <c r="S1462"/>
      <c r="T1462"/>
      <c r="U1462"/>
      <c r="V1462"/>
      <c r="W1462"/>
      <c r="X1462"/>
      <c r="Y1462"/>
      <c r="Z1462"/>
      <c r="AA1462"/>
      <c r="AB1462"/>
      <c r="AC1462"/>
      <c r="AD1462"/>
      <c r="AE1462"/>
      <c r="AF1462"/>
      <c r="AG1462"/>
      <c r="AH1462"/>
      <c r="AI1462"/>
      <c r="AJ1462"/>
      <c r="AK1462"/>
      <c r="AL1462"/>
      <c r="AM1462"/>
      <c r="AN1462"/>
      <c r="AO1462"/>
      <c r="AP1462"/>
      <c r="AQ1462"/>
      <c r="AR1462"/>
      <c r="AS1462"/>
      <c r="AT1462"/>
      <c r="AU1462"/>
      <c r="AV1462"/>
      <c r="AW1462"/>
      <c r="AX1462"/>
      <c r="AY1462"/>
      <c r="AZ1462"/>
      <c r="BA1462"/>
      <c r="BB1462"/>
      <c r="BC1462"/>
      <c r="BD1462"/>
      <c r="BE1462"/>
      <c r="BF1462"/>
      <c r="BG1462"/>
      <c r="BH1462"/>
      <c r="BI1462"/>
      <c r="BJ1462"/>
      <c r="BK1462"/>
      <c r="BL1462"/>
      <c r="BM1462"/>
      <c r="BN1462"/>
      <c r="BO1462"/>
      <c r="BP1462"/>
      <c r="BQ1462"/>
      <c r="BR1462"/>
      <c r="BS1462"/>
      <c r="BT1462"/>
      <c r="BU1462"/>
      <c r="BV1462"/>
      <c r="BW1462"/>
      <c r="BX1462"/>
      <c r="BY1462"/>
      <c r="BZ1462"/>
      <c r="CA1462"/>
      <c r="CB1462"/>
      <c r="CC1462"/>
      <c r="CD1462"/>
      <c r="CE1462"/>
      <c r="CF1462"/>
      <c r="CG1462"/>
      <c r="CH1462"/>
      <c r="CI1462"/>
      <c r="CJ1462"/>
      <c r="CK1462"/>
      <c r="CL1462"/>
      <c r="CN1462"/>
    </row>
    <row r="1463" spans="9:92" x14ac:dyDescent="0.35">
      <c r="I1463"/>
      <c r="J1463"/>
      <c r="R1463"/>
      <c r="S1463"/>
      <c r="T1463"/>
      <c r="U1463"/>
      <c r="V1463"/>
      <c r="W1463"/>
      <c r="X1463"/>
      <c r="Y1463"/>
      <c r="Z1463"/>
      <c r="AA1463"/>
      <c r="AB1463"/>
      <c r="AC1463"/>
      <c r="AD1463"/>
      <c r="AE1463"/>
      <c r="AF1463"/>
      <c r="AG1463"/>
      <c r="AH1463"/>
      <c r="AI1463"/>
      <c r="AJ1463"/>
      <c r="AK1463"/>
      <c r="AL1463"/>
      <c r="AM1463"/>
      <c r="AN1463"/>
      <c r="AO1463"/>
      <c r="AP1463"/>
      <c r="AQ1463"/>
      <c r="AR1463"/>
      <c r="AS1463"/>
      <c r="AT1463"/>
      <c r="AU1463"/>
      <c r="AV1463"/>
      <c r="AW1463"/>
      <c r="AX1463"/>
      <c r="AY1463"/>
      <c r="AZ1463"/>
      <c r="BA1463"/>
      <c r="BB1463"/>
      <c r="BC1463"/>
      <c r="BD1463"/>
      <c r="BE1463"/>
      <c r="BF1463"/>
      <c r="BG1463"/>
      <c r="BH1463"/>
      <c r="BI1463"/>
      <c r="BJ1463"/>
      <c r="BK1463"/>
      <c r="BL1463"/>
      <c r="BM1463"/>
      <c r="BN1463"/>
      <c r="BO1463"/>
      <c r="BP1463"/>
      <c r="BQ1463"/>
      <c r="BR1463"/>
      <c r="BS1463"/>
      <c r="BT1463"/>
      <c r="BU1463"/>
      <c r="BV1463"/>
      <c r="BW1463"/>
      <c r="BX1463"/>
      <c r="BY1463"/>
      <c r="BZ1463"/>
      <c r="CA1463"/>
      <c r="CB1463"/>
      <c r="CC1463"/>
      <c r="CD1463"/>
      <c r="CE1463"/>
      <c r="CF1463"/>
      <c r="CG1463"/>
      <c r="CH1463"/>
      <c r="CI1463"/>
      <c r="CJ1463"/>
      <c r="CK1463"/>
      <c r="CL1463"/>
      <c r="CN1463"/>
    </row>
    <row r="1464" spans="9:92" x14ac:dyDescent="0.35">
      <c r="I1464"/>
      <c r="J1464"/>
      <c r="R1464"/>
      <c r="S1464"/>
      <c r="T1464"/>
      <c r="U1464"/>
      <c r="V1464"/>
      <c r="W1464"/>
      <c r="X1464"/>
      <c r="Y1464"/>
      <c r="Z1464"/>
      <c r="AA1464"/>
      <c r="AB1464"/>
      <c r="AC1464"/>
      <c r="AD1464"/>
      <c r="AE1464"/>
      <c r="AF1464"/>
      <c r="AG1464"/>
      <c r="AH1464"/>
      <c r="AI1464"/>
      <c r="AJ1464"/>
      <c r="AK1464"/>
      <c r="AL1464"/>
      <c r="AM1464"/>
      <c r="AN1464"/>
      <c r="AO1464"/>
      <c r="AP1464"/>
      <c r="AQ1464"/>
      <c r="AR1464"/>
      <c r="AS1464"/>
      <c r="AT1464"/>
      <c r="AU1464"/>
      <c r="AV1464"/>
      <c r="AW1464"/>
      <c r="AX1464"/>
      <c r="AY1464"/>
      <c r="AZ1464"/>
      <c r="BA1464"/>
      <c r="BB1464"/>
      <c r="BC1464"/>
      <c r="BD1464"/>
      <c r="BE1464"/>
      <c r="BF1464"/>
      <c r="BG1464"/>
      <c r="BH1464"/>
      <c r="BI1464"/>
      <c r="BJ1464"/>
      <c r="BK1464"/>
      <c r="BL1464"/>
      <c r="BM1464"/>
      <c r="BN1464"/>
      <c r="BO1464"/>
      <c r="BP1464"/>
      <c r="BQ1464"/>
      <c r="BR1464"/>
      <c r="BS1464"/>
      <c r="BT1464"/>
      <c r="BU1464"/>
      <c r="BV1464"/>
      <c r="BW1464"/>
      <c r="BX1464"/>
      <c r="BY1464"/>
      <c r="BZ1464"/>
      <c r="CA1464"/>
      <c r="CB1464"/>
      <c r="CC1464"/>
      <c r="CD1464"/>
      <c r="CE1464"/>
      <c r="CF1464"/>
      <c r="CG1464"/>
      <c r="CH1464"/>
      <c r="CI1464"/>
      <c r="CJ1464"/>
      <c r="CK1464"/>
      <c r="CL1464"/>
      <c r="CN1464"/>
    </row>
    <row r="1465" spans="9:92" x14ac:dyDescent="0.35">
      <c r="I1465"/>
      <c r="J1465"/>
      <c r="R1465"/>
      <c r="S1465"/>
      <c r="T1465"/>
      <c r="U1465"/>
      <c r="V1465"/>
      <c r="W1465"/>
      <c r="X1465"/>
      <c r="Y1465"/>
      <c r="Z1465"/>
      <c r="AA1465"/>
      <c r="AB1465"/>
      <c r="AC1465"/>
      <c r="AD1465"/>
      <c r="AE1465"/>
      <c r="AF1465"/>
      <c r="AG1465"/>
      <c r="AH1465"/>
      <c r="AI1465"/>
      <c r="AJ1465"/>
      <c r="AK1465"/>
      <c r="AL1465"/>
      <c r="AM1465"/>
      <c r="AN1465"/>
      <c r="AO1465"/>
      <c r="AP1465"/>
      <c r="AQ1465"/>
      <c r="AR1465"/>
      <c r="AS1465"/>
      <c r="AT1465"/>
      <c r="AU1465"/>
      <c r="AV1465"/>
      <c r="AW1465"/>
      <c r="AX1465"/>
      <c r="AY1465"/>
      <c r="AZ1465"/>
      <c r="BA1465"/>
      <c r="BB1465"/>
      <c r="BC1465"/>
      <c r="BD1465"/>
      <c r="BE1465"/>
      <c r="BF1465"/>
      <c r="BG1465"/>
      <c r="BH1465"/>
      <c r="BI1465"/>
      <c r="BJ1465"/>
      <c r="BK1465"/>
      <c r="BL1465"/>
      <c r="BM1465"/>
      <c r="BN1465"/>
      <c r="BO1465"/>
      <c r="BP1465"/>
      <c r="BQ1465"/>
      <c r="BR1465"/>
      <c r="BS1465"/>
      <c r="BT1465"/>
      <c r="BU1465"/>
      <c r="BV1465"/>
      <c r="BW1465"/>
      <c r="BX1465"/>
      <c r="BY1465"/>
      <c r="BZ1465"/>
      <c r="CA1465"/>
      <c r="CB1465"/>
      <c r="CC1465"/>
      <c r="CD1465"/>
      <c r="CE1465"/>
      <c r="CF1465"/>
      <c r="CG1465"/>
      <c r="CH1465"/>
      <c r="CI1465"/>
      <c r="CJ1465"/>
      <c r="CK1465"/>
      <c r="CL1465"/>
      <c r="CN1465"/>
    </row>
    <row r="1466" spans="9:92" x14ac:dyDescent="0.35">
      <c r="I1466"/>
      <c r="J1466"/>
      <c r="R1466"/>
      <c r="S1466"/>
      <c r="T1466"/>
      <c r="U1466"/>
      <c r="V1466"/>
      <c r="W1466"/>
      <c r="X1466"/>
      <c r="Y1466"/>
      <c r="Z1466"/>
      <c r="AA1466"/>
      <c r="AB1466"/>
      <c r="AC1466"/>
      <c r="AD1466"/>
      <c r="AE1466"/>
      <c r="AF1466"/>
      <c r="AG1466"/>
      <c r="AH1466"/>
      <c r="AI1466"/>
      <c r="AJ1466"/>
      <c r="AK1466"/>
      <c r="AL1466"/>
      <c r="AM1466"/>
      <c r="AN1466"/>
      <c r="AO1466"/>
      <c r="AP1466"/>
      <c r="AQ1466"/>
      <c r="AR1466"/>
      <c r="AS1466"/>
      <c r="AT1466"/>
      <c r="AU1466"/>
      <c r="AV1466"/>
      <c r="AW1466"/>
      <c r="AX1466"/>
      <c r="AY1466"/>
      <c r="AZ1466"/>
      <c r="BA1466"/>
      <c r="BB1466"/>
      <c r="BC1466"/>
      <c r="BD1466"/>
      <c r="BE1466"/>
      <c r="BF1466"/>
      <c r="BG1466"/>
      <c r="BH1466"/>
      <c r="BI1466"/>
      <c r="BJ1466"/>
      <c r="BK1466"/>
      <c r="BL1466"/>
      <c r="BM1466"/>
      <c r="BN1466"/>
      <c r="BO1466"/>
      <c r="BP1466"/>
      <c r="BQ1466"/>
      <c r="BR1466"/>
      <c r="BS1466"/>
      <c r="BT1466"/>
      <c r="BU1466"/>
      <c r="BV1466"/>
      <c r="BW1466"/>
      <c r="BX1466"/>
      <c r="BY1466"/>
      <c r="BZ1466"/>
      <c r="CA1466"/>
      <c r="CB1466"/>
      <c r="CC1466"/>
      <c r="CD1466"/>
      <c r="CE1466"/>
      <c r="CF1466"/>
      <c r="CG1466"/>
      <c r="CH1466"/>
      <c r="CI1466"/>
      <c r="CJ1466"/>
      <c r="CK1466"/>
      <c r="CL1466"/>
      <c r="CN1466"/>
    </row>
    <row r="1467" spans="9:92" x14ac:dyDescent="0.35">
      <c r="I1467"/>
      <c r="J1467"/>
      <c r="R1467"/>
      <c r="S1467"/>
      <c r="T1467"/>
      <c r="U1467"/>
      <c r="V1467"/>
      <c r="W1467"/>
      <c r="X1467"/>
      <c r="Y1467"/>
      <c r="Z1467"/>
      <c r="AA1467"/>
      <c r="AB1467"/>
      <c r="AC1467"/>
      <c r="AD1467"/>
      <c r="AE1467"/>
      <c r="AF1467"/>
      <c r="AG1467"/>
      <c r="AH1467"/>
      <c r="AI1467"/>
      <c r="AJ1467"/>
      <c r="AK1467"/>
      <c r="AL1467"/>
      <c r="AM1467"/>
      <c r="AN1467"/>
      <c r="AO1467"/>
      <c r="AP1467"/>
      <c r="AQ1467"/>
      <c r="AR1467"/>
      <c r="AS1467"/>
      <c r="AT1467"/>
      <c r="AU1467"/>
      <c r="AV1467"/>
      <c r="AW1467"/>
      <c r="AX1467"/>
      <c r="AY1467"/>
      <c r="AZ1467"/>
      <c r="BA1467"/>
      <c r="BB1467"/>
      <c r="BC1467"/>
      <c r="BD1467"/>
      <c r="BE1467"/>
      <c r="BF1467"/>
      <c r="BG1467"/>
      <c r="BH1467"/>
      <c r="BI1467"/>
      <c r="BJ1467"/>
      <c r="BK1467"/>
      <c r="BL1467"/>
      <c r="BM1467"/>
      <c r="BN1467"/>
      <c r="BO1467"/>
      <c r="BP1467"/>
      <c r="BQ1467"/>
      <c r="BR1467"/>
      <c r="BS1467"/>
      <c r="BT1467"/>
      <c r="BU1467"/>
      <c r="BV1467"/>
      <c r="BW1467"/>
      <c r="BX1467"/>
      <c r="BY1467"/>
      <c r="BZ1467"/>
      <c r="CA1467"/>
      <c r="CB1467"/>
      <c r="CC1467"/>
      <c r="CD1467"/>
      <c r="CE1467"/>
      <c r="CF1467"/>
      <c r="CG1467"/>
      <c r="CH1467"/>
      <c r="CI1467"/>
      <c r="CJ1467"/>
      <c r="CK1467"/>
      <c r="CL1467"/>
      <c r="CN1467"/>
    </row>
    <row r="1468" spans="9:92" x14ac:dyDescent="0.35">
      <c r="I1468"/>
      <c r="J1468"/>
      <c r="R1468"/>
      <c r="S1468"/>
      <c r="T1468"/>
      <c r="U1468"/>
      <c r="V1468"/>
      <c r="W1468"/>
      <c r="X1468"/>
      <c r="Y1468"/>
      <c r="Z1468"/>
      <c r="AA1468"/>
      <c r="AB1468"/>
      <c r="AC1468"/>
      <c r="AD1468"/>
      <c r="AE1468"/>
      <c r="AF1468"/>
      <c r="AG1468"/>
      <c r="AH1468"/>
      <c r="AI1468"/>
      <c r="AJ1468"/>
      <c r="AK1468"/>
      <c r="AL1468"/>
      <c r="AM1468"/>
      <c r="AN1468"/>
      <c r="AO1468"/>
      <c r="AP1468"/>
      <c r="AQ1468"/>
      <c r="AR1468"/>
      <c r="AS1468"/>
      <c r="AT1468"/>
      <c r="AU1468"/>
      <c r="AV1468"/>
      <c r="AW1468"/>
      <c r="AX1468"/>
      <c r="AY1468"/>
      <c r="AZ1468"/>
      <c r="BA1468"/>
      <c r="BB1468"/>
      <c r="BC1468"/>
      <c r="BD1468"/>
      <c r="BE1468"/>
      <c r="BF1468"/>
      <c r="BG1468"/>
      <c r="BH1468"/>
      <c r="BI1468"/>
      <c r="BJ1468"/>
      <c r="BK1468"/>
      <c r="BL1468"/>
      <c r="BM1468"/>
      <c r="BN1468"/>
      <c r="BO1468"/>
      <c r="BP1468"/>
      <c r="BQ1468"/>
      <c r="BR1468"/>
      <c r="BS1468"/>
      <c r="BT1468"/>
      <c r="BU1468"/>
      <c r="BV1468"/>
      <c r="BW1468"/>
      <c r="BX1468"/>
      <c r="BY1468"/>
      <c r="BZ1468"/>
      <c r="CA1468"/>
      <c r="CB1468"/>
      <c r="CC1468"/>
      <c r="CD1468"/>
      <c r="CE1468"/>
      <c r="CF1468"/>
      <c r="CG1468"/>
      <c r="CH1468"/>
      <c r="CI1468"/>
      <c r="CJ1468"/>
      <c r="CK1468"/>
      <c r="CL1468"/>
      <c r="CN1468"/>
    </row>
    <row r="1469" spans="9:92" x14ac:dyDescent="0.35">
      <c r="I1469"/>
      <c r="J1469"/>
      <c r="R1469"/>
      <c r="S1469"/>
      <c r="T1469"/>
      <c r="U1469"/>
      <c r="V1469"/>
      <c r="W1469"/>
      <c r="X1469"/>
      <c r="Y1469"/>
      <c r="Z1469"/>
      <c r="AA1469"/>
      <c r="AB1469"/>
      <c r="AC1469"/>
      <c r="AD1469"/>
      <c r="AE1469"/>
      <c r="AF1469"/>
      <c r="AG1469"/>
      <c r="AH1469"/>
      <c r="AI1469"/>
      <c r="AJ1469"/>
      <c r="AK1469"/>
      <c r="AL1469"/>
      <c r="AM1469"/>
      <c r="AN1469"/>
      <c r="AO1469"/>
      <c r="AP1469"/>
      <c r="AQ1469"/>
      <c r="AR1469"/>
      <c r="AS1469"/>
      <c r="AT1469"/>
      <c r="AU1469"/>
      <c r="AV1469"/>
      <c r="AW1469"/>
      <c r="AX1469"/>
      <c r="AY1469"/>
      <c r="AZ1469"/>
      <c r="BA1469"/>
      <c r="BB1469"/>
      <c r="BC1469"/>
      <c r="BD1469"/>
      <c r="BE1469"/>
      <c r="BF1469"/>
      <c r="BG1469"/>
      <c r="BH1469"/>
      <c r="BI1469"/>
      <c r="BJ1469"/>
      <c r="BK1469"/>
      <c r="BL1469"/>
      <c r="BM1469"/>
      <c r="BN1469"/>
      <c r="BO1469"/>
      <c r="BP1469"/>
      <c r="BQ1469"/>
      <c r="BR1469"/>
      <c r="BS1469"/>
      <c r="BT1469"/>
      <c r="BU1469"/>
      <c r="BV1469"/>
      <c r="BW1469"/>
      <c r="BX1469"/>
      <c r="BY1469"/>
      <c r="BZ1469"/>
      <c r="CA1469"/>
      <c r="CB1469"/>
      <c r="CC1469"/>
      <c r="CD1469"/>
      <c r="CE1469"/>
      <c r="CF1469"/>
      <c r="CG1469"/>
      <c r="CH1469"/>
      <c r="CI1469"/>
      <c r="CJ1469"/>
      <c r="CK1469"/>
      <c r="CL1469"/>
      <c r="CN1469"/>
    </row>
    <row r="1470" spans="9:92" x14ac:dyDescent="0.35">
      <c r="I1470"/>
      <c r="J1470"/>
      <c r="R1470"/>
      <c r="S1470"/>
      <c r="T1470"/>
      <c r="U1470"/>
      <c r="V1470"/>
      <c r="W1470"/>
      <c r="X1470"/>
      <c r="Y1470"/>
      <c r="Z1470"/>
      <c r="AA1470"/>
      <c r="AB1470"/>
      <c r="AC1470"/>
      <c r="AD1470"/>
      <c r="AE1470"/>
      <c r="AF1470"/>
      <c r="AG1470"/>
      <c r="AH1470"/>
      <c r="AI1470"/>
      <c r="AJ1470"/>
      <c r="AK1470"/>
      <c r="AL1470"/>
      <c r="AM1470"/>
      <c r="AN1470"/>
      <c r="AO1470"/>
      <c r="AP1470"/>
      <c r="AQ1470"/>
      <c r="AR1470"/>
      <c r="AS1470"/>
      <c r="AT1470"/>
      <c r="AU1470"/>
      <c r="AV1470"/>
      <c r="AW1470"/>
      <c r="AX1470"/>
      <c r="AY1470"/>
      <c r="AZ1470"/>
      <c r="BA1470"/>
      <c r="BB1470"/>
      <c r="BC1470"/>
      <c r="BD1470"/>
      <c r="BE1470"/>
      <c r="BF1470"/>
      <c r="BG1470"/>
      <c r="BH1470"/>
      <c r="BI1470"/>
      <c r="BJ1470"/>
      <c r="BK1470"/>
      <c r="BL1470"/>
      <c r="BM1470"/>
      <c r="BN1470"/>
      <c r="BO1470"/>
      <c r="BP1470"/>
      <c r="BQ1470"/>
      <c r="BR1470"/>
      <c r="BS1470"/>
      <c r="BT1470"/>
      <c r="BU1470"/>
      <c r="BV1470"/>
      <c r="BW1470"/>
      <c r="BX1470"/>
      <c r="BY1470"/>
      <c r="BZ1470"/>
      <c r="CA1470"/>
      <c r="CB1470"/>
      <c r="CC1470"/>
      <c r="CD1470"/>
      <c r="CE1470"/>
      <c r="CF1470"/>
      <c r="CG1470"/>
      <c r="CH1470"/>
      <c r="CI1470"/>
      <c r="CJ1470"/>
      <c r="CK1470"/>
      <c r="CL1470"/>
      <c r="CN1470"/>
    </row>
    <row r="1471" spans="9:92" x14ac:dyDescent="0.35">
      <c r="I1471"/>
      <c r="J1471"/>
      <c r="R1471"/>
      <c r="S1471"/>
      <c r="T1471"/>
      <c r="U1471"/>
      <c r="V1471"/>
      <c r="W1471"/>
      <c r="X1471"/>
      <c r="Y1471"/>
      <c r="Z1471"/>
      <c r="AA1471"/>
      <c r="AB1471"/>
      <c r="AC1471"/>
      <c r="AD1471"/>
      <c r="AE1471"/>
      <c r="AF1471"/>
      <c r="AG1471"/>
      <c r="AH1471"/>
      <c r="AI1471"/>
      <c r="AJ1471"/>
      <c r="AK1471"/>
      <c r="AL1471"/>
      <c r="AM1471"/>
      <c r="AN1471"/>
      <c r="AO1471"/>
      <c r="AP1471"/>
      <c r="AQ1471"/>
      <c r="AR1471"/>
      <c r="AS1471"/>
      <c r="AT1471"/>
      <c r="AU1471"/>
      <c r="AV1471"/>
      <c r="AW1471"/>
      <c r="AX1471"/>
      <c r="AY1471"/>
      <c r="AZ1471"/>
      <c r="BA1471"/>
      <c r="BB1471"/>
      <c r="BC1471"/>
      <c r="BD1471"/>
      <c r="BE1471"/>
      <c r="BF1471"/>
      <c r="BG1471"/>
      <c r="BH1471"/>
      <c r="BI1471"/>
      <c r="BJ1471"/>
      <c r="BK1471"/>
      <c r="BL1471"/>
      <c r="BM1471"/>
      <c r="BN1471"/>
      <c r="BO1471"/>
      <c r="BP1471"/>
      <c r="BQ1471"/>
      <c r="BR1471"/>
      <c r="BS1471"/>
      <c r="BT1471"/>
      <c r="BU1471"/>
      <c r="BV1471"/>
      <c r="BW1471"/>
      <c r="BX1471"/>
      <c r="BY1471"/>
      <c r="BZ1471"/>
      <c r="CA1471"/>
      <c r="CB1471"/>
      <c r="CC1471"/>
      <c r="CD1471"/>
      <c r="CE1471"/>
      <c r="CF1471"/>
      <c r="CG1471"/>
      <c r="CH1471"/>
      <c r="CI1471"/>
      <c r="CJ1471"/>
      <c r="CK1471"/>
      <c r="CL1471"/>
      <c r="CN1471"/>
    </row>
    <row r="1472" spans="9:92" x14ac:dyDescent="0.35">
      <c r="I1472"/>
      <c r="J1472"/>
      <c r="R1472"/>
      <c r="S1472"/>
      <c r="T1472"/>
      <c r="U1472"/>
      <c r="V1472"/>
      <c r="W1472"/>
      <c r="X1472"/>
      <c r="Y1472"/>
      <c r="Z1472"/>
      <c r="AA1472"/>
      <c r="AB1472"/>
      <c r="AC1472"/>
      <c r="AD1472"/>
      <c r="AE1472"/>
      <c r="AF1472"/>
      <c r="AG1472"/>
      <c r="AH1472"/>
      <c r="AI1472"/>
      <c r="AJ1472"/>
      <c r="AK1472"/>
      <c r="AL1472"/>
      <c r="AM1472"/>
      <c r="AN1472"/>
      <c r="AO1472"/>
      <c r="AP1472"/>
      <c r="AQ1472"/>
      <c r="AR1472"/>
      <c r="AS1472"/>
      <c r="AT1472"/>
      <c r="AU1472"/>
      <c r="AV1472"/>
      <c r="AW1472"/>
      <c r="AX1472"/>
      <c r="AY1472"/>
      <c r="AZ1472"/>
      <c r="BA1472"/>
      <c r="BB1472"/>
      <c r="BC1472"/>
      <c r="BD1472"/>
      <c r="BE1472"/>
      <c r="BF1472"/>
      <c r="BG1472"/>
      <c r="BH1472"/>
      <c r="BI1472"/>
      <c r="BJ1472"/>
      <c r="BK1472"/>
      <c r="BL1472"/>
      <c r="BM1472"/>
      <c r="BN1472"/>
      <c r="BO1472"/>
      <c r="BP1472"/>
      <c r="BQ1472"/>
      <c r="BR1472"/>
      <c r="BS1472"/>
      <c r="BT1472"/>
      <c r="BU1472"/>
      <c r="BV1472"/>
      <c r="BW1472"/>
      <c r="BX1472"/>
      <c r="BY1472"/>
      <c r="BZ1472"/>
      <c r="CA1472"/>
      <c r="CB1472"/>
      <c r="CC1472"/>
      <c r="CD1472"/>
      <c r="CE1472"/>
      <c r="CF1472"/>
      <c r="CG1472"/>
      <c r="CH1472"/>
      <c r="CI1472"/>
      <c r="CJ1472"/>
      <c r="CK1472"/>
      <c r="CL1472"/>
      <c r="CN1472"/>
    </row>
    <row r="1473" spans="9:92" x14ac:dyDescent="0.35">
      <c r="I1473"/>
      <c r="J1473"/>
      <c r="R1473"/>
      <c r="S1473"/>
      <c r="T1473"/>
      <c r="U1473"/>
      <c r="V1473"/>
      <c r="W1473"/>
      <c r="X1473"/>
      <c r="Y1473"/>
      <c r="Z1473"/>
      <c r="AA1473"/>
      <c r="AB1473"/>
      <c r="AC1473"/>
      <c r="AD1473"/>
      <c r="AE1473"/>
      <c r="AF1473"/>
      <c r="AG1473"/>
      <c r="AH1473"/>
      <c r="AI1473"/>
      <c r="AJ1473"/>
      <c r="AK1473"/>
      <c r="AL1473"/>
      <c r="AM1473"/>
      <c r="AN1473"/>
      <c r="AO1473"/>
      <c r="AP1473"/>
      <c r="AQ1473"/>
      <c r="AR1473"/>
      <c r="AS1473"/>
      <c r="AT1473"/>
      <c r="AU1473"/>
      <c r="AV1473"/>
      <c r="AW1473"/>
      <c r="AX1473"/>
      <c r="AY1473"/>
      <c r="AZ1473"/>
      <c r="BA1473"/>
      <c r="BB1473"/>
      <c r="BC1473"/>
      <c r="BD1473"/>
      <c r="BE1473"/>
      <c r="BF1473"/>
      <c r="BG1473"/>
      <c r="BH1473"/>
      <c r="BI1473"/>
      <c r="BJ1473"/>
      <c r="BK1473"/>
      <c r="BL1473"/>
      <c r="BM1473"/>
      <c r="BN1473"/>
      <c r="BO1473"/>
      <c r="BP1473"/>
      <c r="BQ1473"/>
      <c r="BR1473"/>
      <c r="BS1473"/>
      <c r="BT1473"/>
      <c r="BU1473"/>
      <c r="BV1473"/>
      <c r="BW1473"/>
      <c r="BX1473"/>
      <c r="BY1473"/>
      <c r="BZ1473"/>
      <c r="CA1473"/>
      <c r="CB1473"/>
      <c r="CC1473"/>
      <c r="CD1473"/>
      <c r="CE1473"/>
      <c r="CF1473"/>
      <c r="CG1473"/>
      <c r="CH1473"/>
      <c r="CI1473"/>
      <c r="CJ1473"/>
      <c r="CK1473"/>
      <c r="CL1473"/>
      <c r="CN1473"/>
    </row>
    <row r="1474" spans="9:92" x14ac:dyDescent="0.35">
      <c r="I1474"/>
      <c r="J1474"/>
      <c r="R1474"/>
      <c r="S1474"/>
      <c r="T1474"/>
      <c r="U1474"/>
      <c r="V1474"/>
      <c r="W1474"/>
      <c r="X1474"/>
      <c r="Y1474"/>
      <c r="Z1474"/>
      <c r="AA1474"/>
      <c r="AB1474"/>
      <c r="AC1474"/>
      <c r="AD1474"/>
      <c r="AE1474"/>
      <c r="AF1474"/>
      <c r="AG1474"/>
      <c r="AH1474"/>
      <c r="AI1474"/>
      <c r="AJ1474"/>
      <c r="AK1474"/>
      <c r="AL1474"/>
      <c r="AM1474"/>
      <c r="AN1474"/>
      <c r="AO1474"/>
      <c r="AP1474"/>
      <c r="AQ1474"/>
      <c r="AR1474"/>
      <c r="AS1474"/>
      <c r="AT1474"/>
      <c r="AU1474"/>
      <c r="AV1474"/>
      <c r="AW1474"/>
      <c r="AX1474"/>
      <c r="AY1474"/>
      <c r="AZ1474"/>
      <c r="BA1474"/>
      <c r="BB1474"/>
      <c r="BC1474"/>
      <c r="BD1474"/>
      <c r="BE1474"/>
      <c r="BF1474"/>
      <c r="BG1474"/>
      <c r="BH1474"/>
      <c r="BI1474"/>
      <c r="BJ1474"/>
      <c r="BK1474"/>
      <c r="BL1474"/>
      <c r="BM1474"/>
      <c r="BN1474"/>
      <c r="BO1474"/>
      <c r="BP1474"/>
      <c r="BQ1474"/>
      <c r="BR1474"/>
      <c r="BS1474"/>
      <c r="BT1474"/>
      <c r="BU1474"/>
      <c r="BV1474"/>
      <c r="BW1474"/>
      <c r="BX1474"/>
      <c r="BY1474"/>
      <c r="BZ1474"/>
      <c r="CA1474"/>
      <c r="CB1474"/>
      <c r="CC1474"/>
      <c r="CD1474"/>
      <c r="CE1474"/>
      <c r="CF1474"/>
      <c r="CG1474"/>
      <c r="CH1474"/>
      <c r="CI1474"/>
      <c r="CJ1474"/>
      <c r="CK1474"/>
      <c r="CL1474"/>
      <c r="CN1474"/>
    </row>
    <row r="1475" spans="9:92" x14ac:dyDescent="0.35">
      <c r="I1475"/>
      <c r="J1475"/>
      <c r="R1475"/>
      <c r="S1475"/>
      <c r="T1475"/>
      <c r="U1475"/>
      <c r="V1475"/>
      <c r="W1475"/>
      <c r="X1475"/>
      <c r="Y1475"/>
      <c r="Z1475"/>
      <c r="AA1475"/>
      <c r="AB1475"/>
      <c r="AC1475"/>
      <c r="AD1475"/>
      <c r="AE1475"/>
      <c r="AF1475"/>
      <c r="AG1475"/>
      <c r="AH1475"/>
      <c r="AI1475"/>
      <c r="AJ1475"/>
      <c r="AK1475"/>
      <c r="AL1475"/>
      <c r="AM1475"/>
      <c r="AN1475"/>
      <c r="AO1475"/>
      <c r="AP1475"/>
      <c r="AQ1475"/>
      <c r="AR1475"/>
      <c r="AS1475"/>
      <c r="AT1475"/>
      <c r="AU1475"/>
      <c r="AV1475"/>
      <c r="AW1475"/>
      <c r="AX1475"/>
      <c r="AY1475"/>
      <c r="AZ1475"/>
      <c r="BA1475"/>
      <c r="BB1475"/>
      <c r="BC1475"/>
      <c r="BD1475"/>
      <c r="BE1475"/>
      <c r="BF1475"/>
      <c r="BG1475"/>
      <c r="BH1475"/>
      <c r="BI1475"/>
      <c r="BJ1475"/>
      <c r="BK1475"/>
      <c r="BL1475"/>
      <c r="BM1475"/>
      <c r="BN1475"/>
      <c r="BO1475"/>
      <c r="BP1475"/>
      <c r="BQ1475"/>
      <c r="BR1475"/>
      <c r="BS1475"/>
      <c r="BT1475"/>
      <c r="BU1475"/>
      <c r="BV1475"/>
      <c r="BW1475"/>
      <c r="BX1475"/>
      <c r="BY1475"/>
      <c r="BZ1475"/>
      <c r="CA1475"/>
      <c r="CB1475"/>
      <c r="CC1475"/>
      <c r="CD1475"/>
      <c r="CE1475"/>
      <c r="CF1475"/>
      <c r="CG1475"/>
      <c r="CH1475"/>
      <c r="CI1475"/>
      <c r="CJ1475"/>
      <c r="CK1475"/>
      <c r="CL1475"/>
      <c r="CN1475"/>
    </row>
    <row r="1476" spans="9:92" x14ac:dyDescent="0.35">
      <c r="I1476"/>
      <c r="J1476"/>
      <c r="R1476"/>
      <c r="S1476"/>
      <c r="T1476"/>
      <c r="U1476"/>
      <c r="V1476"/>
      <c r="W1476"/>
      <c r="X1476"/>
      <c r="Y1476"/>
      <c r="Z1476"/>
      <c r="AA1476"/>
      <c r="AB1476"/>
      <c r="AC1476"/>
      <c r="AD1476"/>
      <c r="AE1476"/>
      <c r="AF1476"/>
      <c r="AG1476"/>
      <c r="AH1476"/>
      <c r="AI1476"/>
      <c r="AJ1476"/>
      <c r="AK1476"/>
      <c r="AL1476"/>
      <c r="AM1476"/>
      <c r="AN1476"/>
      <c r="AO1476"/>
      <c r="AP1476"/>
      <c r="AQ1476"/>
      <c r="AR1476"/>
      <c r="AS1476"/>
      <c r="AT1476"/>
      <c r="AU1476"/>
      <c r="AV1476"/>
      <c r="AW1476"/>
      <c r="AX1476"/>
      <c r="AY1476"/>
      <c r="AZ1476"/>
      <c r="BA1476"/>
      <c r="BB1476"/>
      <c r="BC1476"/>
      <c r="BD1476"/>
      <c r="BE1476"/>
      <c r="BF1476"/>
      <c r="BG1476"/>
      <c r="BH1476"/>
      <c r="BI1476"/>
      <c r="BJ1476"/>
      <c r="BK1476"/>
      <c r="BL1476"/>
      <c r="BM1476"/>
      <c r="BN1476"/>
      <c r="BO1476"/>
      <c r="BP1476"/>
      <c r="BQ1476"/>
      <c r="BR1476"/>
      <c r="BS1476"/>
      <c r="BT1476"/>
      <c r="BU1476"/>
      <c r="BV1476"/>
      <c r="BW1476"/>
      <c r="BX1476"/>
      <c r="BY1476"/>
      <c r="BZ1476"/>
      <c r="CA1476"/>
      <c r="CB1476"/>
      <c r="CC1476"/>
      <c r="CD1476"/>
      <c r="CE1476"/>
      <c r="CF1476"/>
      <c r="CG1476"/>
      <c r="CH1476"/>
      <c r="CI1476"/>
      <c r="CJ1476"/>
      <c r="CK1476"/>
      <c r="CL1476"/>
      <c r="CN1476"/>
    </row>
    <row r="1477" spans="9:92" x14ac:dyDescent="0.35">
      <c r="I1477"/>
      <c r="J1477"/>
      <c r="R1477"/>
      <c r="S1477"/>
      <c r="T1477"/>
      <c r="U1477"/>
      <c r="V1477"/>
      <c r="W1477"/>
      <c r="X1477"/>
      <c r="Y1477"/>
      <c r="Z1477"/>
      <c r="AA1477"/>
      <c r="AB1477"/>
      <c r="AC1477"/>
      <c r="AD1477"/>
      <c r="AE1477"/>
      <c r="AF1477"/>
      <c r="AG1477"/>
      <c r="AH1477"/>
      <c r="AI1477"/>
      <c r="AJ1477"/>
      <c r="AK1477"/>
      <c r="AL1477"/>
      <c r="AM1477"/>
      <c r="AN1477"/>
      <c r="AO1477"/>
      <c r="AP1477"/>
      <c r="AQ1477"/>
      <c r="AR1477"/>
      <c r="AS1477"/>
      <c r="AT1477"/>
      <c r="AU1477"/>
      <c r="AV1477"/>
      <c r="AW1477"/>
      <c r="AX1477"/>
      <c r="AY1477"/>
      <c r="AZ1477"/>
      <c r="BA1477"/>
      <c r="BB1477"/>
      <c r="BC1477"/>
      <c r="BD1477"/>
      <c r="BE1477"/>
      <c r="BF1477"/>
      <c r="BG1477"/>
      <c r="BH1477"/>
      <c r="BI1477"/>
      <c r="BJ1477"/>
      <c r="BK1477"/>
      <c r="BL1477"/>
      <c r="BM1477"/>
      <c r="BN1477"/>
      <c r="BO1477"/>
      <c r="BP1477"/>
      <c r="BQ1477"/>
      <c r="BR1477"/>
      <c r="BS1477"/>
      <c r="BT1477"/>
      <c r="BU1477"/>
      <c r="BV1477"/>
      <c r="BW1477"/>
      <c r="BX1477"/>
      <c r="BY1477"/>
      <c r="BZ1477"/>
      <c r="CA1477"/>
      <c r="CB1477"/>
      <c r="CC1477"/>
      <c r="CD1477"/>
      <c r="CE1477"/>
      <c r="CF1477"/>
      <c r="CG1477"/>
      <c r="CH1477"/>
      <c r="CI1477"/>
      <c r="CJ1477"/>
      <c r="CK1477"/>
      <c r="CL1477"/>
      <c r="CN1477"/>
    </row>
    <row r="1478" spans="9:92" x14ac:dyDescent="0.35">
      <c r="I1478"/>
      <c r="J1478"/>
      <c r="R1478"/>
      <c r="S1478"/>
      <c r="T1478"/>
      <c r="U1478"/>
      <c r="V1478"/>
      <c r="W1478"/>
      <c r="X1478"/>
      <c r="Y1478"/>
      <c r="Z1478"/>
      <c r="AA1478"/>
      <c r="AB1478"/>
      <c r="AC1478"/>
      <c r="AD1478"/>
      <c r="AE1478"/>
      <c r="AF1478"/>
      <c r="AG1478"/>
      <c r="AH1478"/>
      <c r="AI1478"/>
      <c r="AJ1478"/>
      <c r="AK1478"/>
      <c r="AL1478"/>
      <c r="AM1478"/>
      <c r="AN1478"/>
      <c r="AO1478"/>
      <c r="AP1478"/>
      <c r="AQ1478"/>
      <c r="AR1478"/>
      <c r="AS1478"/>
      <c r="AT1478"/>
      <c r="AU1478"/>
      <c r="AV1478"/>
      <c r="AW1478"/>
      <c r="AX1478"/>
      <c r="AY1478"/>
      <c r="AZ1478"/>
      <c r="BA1478"/>
      <c r="BB1478"/>
      <c r="BC1478"/>
      <c r="BD1478"/>
      <c r="BE1478"/>
      <c r="BF1478"/>
      <c r="BG1478"/>
      <c r="BH1478"/>
      <c r="BI1478"/>
      <c r="BJ1478"/>
      <c r="BK1478"/>
      <c r="BL1478"/>
      <c r="BM1478"/>
      <c r="BN1478"/>
      <c r="BO1478"/>
      <c r="BP1478"/>
      <c r="BQ1478"/>
      <c r="BR1478"/>
      <c r="BS1478"/>
      <c r="BT1478"/>
      <c r="BU1478"/>
      <c r="BV1478"/>
      <c r="BW1478"/>
      <c r="BX1478"/>
      <c r="BY1478"/>
      <c r="BZ1478"/>
      <c r="CA1478"/>
      <c r="CB1478"/>
      <c r="CC1478"/>
      <c r="CD1478"/>
      <c r="CE1478"/>
      <c r="CF1478"/>
      <c r="CG1478"/>
      <c r="CH1478"/>
      <c r="CI1478"/>
      <c r="CJ1478"/>
      <c r="CK1478"/>
      <c r="CL1478"/>
      <c r="CN1478"/>
    </row>
    <row r="1479" spans="9:92" x14ac:dyDescent="0.35">
      <c r="I1479"/>
      <c r="J1479"/>
      <c r="R1479"/>
      <c r="S1479"/>
      <c r="T1479"/>
      <c r="U1479"/>
      <c r="V1479"/>
      <c r="W1479"/>
      <c r="X1479"/>
      <c r="Y1479"/>
      <c r="Z1479"/>
      <c r="AA1479"/>
      <c r="AB1479"/>
      <c r="AC1479"/>
      <c r="AD1479"/>
      <c r="AE1479"/>
      <c r="AF1479"/>
      <c r="AG1479"/>
      <c r="AH1479"/>
      <c r="AI1479"/>
      <c r="AJ1479"/>
      <c r="AK1479"/>
      <c r="AL1479"/>
      <c r="AM1479"/>
      <c r="AN1479"/>
      <c r="AO1479"/>
      <c r="AP1479"/>
      <c r="AQ1479"/>
      <c r="AR1479"/>
      <c r="AS1479"/>
      <c r="AT1479"/>
      <c r="AU1479"/>
      <c r="AV1479"/>
      <c r="AW1479"/>
      <c r="AX1479"/>
      <c r="AY1479"/>
      <c r="AZ1479"/>
      <c r="BA1479"/>
      <c r="BB1479"/>
      <c r="BC1479"/>
      <c r="BD1479"/>
      <c r="BE1479"/>
      <c r="BF1479"/>
      <c r="BG1479"/>
      <c r="BH1479"/>
      <c r="BI1479"/>
      <c r="BJ1479"/>
      <c r="BK1479"/>
      <c r="BL1479"/>
      <c r="BM1479"/>
      <c r="BN1479"/>
      <c r="BO1479"/>
      <c r="BP1479"/>
      <c r="BQ1479"/>
      <c r="BR1479"/>
      <c r="BS1479"/>
      <c r="BT1479"/>
      <c r="BU1479"/>
      <c r="BV1479"/>
      <c r="BW1479"/>
      <c r="BX1479"/>
      <c r="BY1479"/>
      <c r="BZ1479"/>
      <c r="CA1479"/>
      <c r="CB1479"/>
      <c r="CC1479"/>
      <c r="CD1479"/>
      <c r="CE1479"/>
      <c r="CF1479"/>
      <c r="CG1479"/>
      <c r="CH1479"/>
      <c r="CI1479"/>
      <c r="CJ1479"/>
      <c r="CK1479"/>
      <c r="CL1479"/>
      <c r="CN1479"/>
    </row>
    <row r="1480" spans="9:92" x14ac:dyDescent="0.35">
      <c r="I1480"/>
      <c r="J1480"/>
      <c r="R1480"/>
      <c r="S1480"/>
      <c r="T1480"/>
      <c r="U1480"/>
      <c r="V1480"/>
      <c r="W1480"/>
      <c r="X1480"/>
      <c r="Y1480"/>
      <c r="Z1480"/>
      <c r="AA1480"/>
      <c r="AB1480"/>
      <c r="AC1480"/>
      <c r="AD1480"/>
      <c r="AE1480"/>
      <c r="AF1480"/>
      <c r="AG1480"/>
      <c r="AH1480"/>
      <c r="AI1480"/>
      <c r="AJ1480"/>
      <c r="AK1480"/>
      <c r="AL1480"/>
      <c r="AM1480"/>
      <c r="AN1480"/>
      <c r="AO1480"/>
      <c r="AP1480"/>
      <c r="AQ1480"/>
      <c r="AR1480"/>
      <c r="AS1480"/>
      <c r="AT1480"/>
      <c r="AU1480"/>
      <c r="AV1480"/>
      <c r="AW1480"/>
      <c r="AX1480"/>
      <c r="AY1480"/>
      <c r="AZ1480"/>
      <c r="BA1480"/>
      <c r="BB1480"/>
      <c r="BC1480"/>
      <c r="BD1480"/>
      <c r="BE1480"/>
      <c r="BF1480"/>
      <c r="BG1480"/>
      <c r="BH1480"/>
      <c r="BI1480"/>
      <c r="BJ1480"/>
      <c r="BK1480"/>
      <c r="BL1480"/>
      <c r="BM1480"/>
      <c r="BN1480"/>
      <c r="BO1480"/>
      <c r="BP1480"/>
      <c r="BQ1480"/>
      <c r="BR1480"/>
      <c r="BS1480"/>
      <c r="BT1480"/>
      <c r="BU1480"/>
      <c r="BV1480"/>
      <c r="BW1480"/>
      <c r="BX1480"/>
      <c r="BY1480"/>
      <c r="BZ1480"/>
      <c r="CA1480"/>
      <c r="CB1480"/>
      <c r="CC1480"/>
      <c r="CD1480"/>
      <c r="CE1480"/>
      <c r="CF1480"/>
      <c r="CG1480"/>
      <c r="CH1480"/>
      <c r="CI1480"/>
      <c r="CJ1480"/>
      <c r="CK1480"/>
      <c r="CL1480"/>
      <c r="CN1480"/>
    </row>
    <row r="1481" spans="9:92" x14ac:dyDescent="0.35">
      <c r="I1481"/>
      <c r="J1481"/>
      <c r="R1481"/>
      <c r="S1481"/>
      <c r="T1481"/>
      <c r="U1481"/>
      <c r="V1481"/>
      <c r="W1481"/>
      <c r="X1481"/>
      <c r="Y1481"/>
      <c r="Z1481"/>
      <c r="AA1481"/>
      <c r="AB1481"/>
      <c r="AC1481"/>
      <c r="AD1481"/>
      <c r="AE1481"/>
      <c r="AF1481"/>
      <c r="AG1481"/>
      <c r="AH1481"/>
      <c r="AI1481"/>
      <c r="AJ1481"/>
      <c r="AK1481"/>
      <c r="AL1481"/>
      <c r="AM1481"/>
      <c r="AN1481"/>
      <c r="AO1481"/>
      <c r="AP1481"/>
      <c r="AQ1481"/>
      <c r="AR1481"/>
      <c r="AS1481"/>
      <c r="AT1481"/>
      <c r="AU1481"/>
      <c r="AV1481"/>
      <c r="AW1481"/>
      <c r="AX1481"/>
      <c r="AY1481"/>
      <c r="AZ1481"/>
      <c r="BA1481"/>
      <c r="BB1481"/>
      <c r="BC1481"/>
      <c r="BD1481"/>
      <c r="BE1481"/>
      <c r="BF1481"/>
      <c r="BG1481"/>
      <c r="BH1481"/>
      <c r="BI1481"/>
      <c r="BJ1481"/>
      <c r="BK1481"/>
      <c r="BL1481"/>
      <c r="BM1481"/>
      <c r="BN1481"/>
      <c r="BO1481"/>
      <c r="BP1481"/>
      <c r="BQ1481"/>
      <c r="BR1481"/>
      <c r="BS1481"/>
      <c r="BT1481"/>
      <c r="BU1481"/>
      <c r="BV1481"/>
      <c r="BW1481"/>
      <c r="BX1481"/>
      <c r="BY1481"/>
      <c r="BZ1481"/>
      <c r="CA1481"/>
      <c r="CB1481"/>
      <c r="CC1481"/>
      <c r="CD1481"/>
      <c r="CE1481"/>
      <c r="CF1481"/>
      <c r="CG1481"/>
      <c r="CH1481"/>
      <c r="CI1481"/>
      <c r="CJ1481"/>
      <c r="CK1481"/>
      <c r="CL1481"/>
      <c r="CN1481"/>
    </row>
    <row r="1482" spans="9:92" x14ac:dyDescent="0.35">
      <c r="I1482"/>
      <c r="J1482"/>
      <c r="R1482"/>
      <c r="S1482"/>
      <c r="T1482"/>
      <c r="U1482"/>
      <c r="V1482"/>
      <c r="W1482"/>
      <c r="X1482"/>
      <c r="Y1482"/>
      <c r="Z1482"/>
      <c r="AA1482"/>
      <c r="AB1482"/>
      <c r="AC1482"/>
      <c r="AD1482"/>
      <c r="AE1482"/>
      <c r="AF1482"/>
      <c r="AG1482"/>
      <c r="AH1482"/>
      <c r="AI1482"/>
      <c r="AJ1482"/>
      <c r="AK1482"/>
      <c r="AL1482"/>
      <c r="AM1482"/>
      <c r="AN1482"/>
      <c r="AO1482"/>
      <c r="AP1482"/>
      <c r="AQ1482"/>
      <c r="AR1482"/>
      <c r="AS1482"/>
      <c r="AT1482"/>
      <c r="AU1482"/>
      <c r="AV1482"/>
      <c r="AW1482"/>
      <c r="AX1482"/>
      <c r="AY1482"/>
      <c r="AZ1482"/>
      <c r="BA1482"/>
      <c r="BB1482"/>
      <c r="BC1482"/>
      <c r="BD1482"/>
      <c r="BE1482"/>
      <c r="BF1482"/>
      <c r="BG1482"/>
      <c r="BH1482"/>
      <c r="BI1482"/>
      <c r="BJ1482"/>
      <c r="BK1482"/>
      <c r="BL1482"/>
      <c r="BM1482"/>
      <c r="BN1482"/>
      <c r="BO1482"/>
      <c r="BP1482"/>
      <c r="BQ1482"/>
      <c r="BR1482"/>
      <c r="BS1482"/>
      <c r="BT1482"/>
      <c r="BU1482"/>
      <c r="BV1482"/>
      <c r="BW1482"/>
      <c r="BX1482"/>
      <c r="BY1482"/>
      <c r="BZ1482"/>
      <c r="CA1482"/>
      <c r="CB1482"/>
      <c r="CC1482"/>
      <c r="CD1482"/>
      <c r="CE1482"/>
      <c r="CF1482"/>
      <c r="CG1482"/>
      <c r="CH1482"/>
      <c r="CI1482"/>
      <c r="CJ1482"/>
      <c r="CK1482"/>
      <c r="CL1482"/>
      <c r="CN1482"/>
    </row>
    <row r="1483" spans="9:92" x14ac:dyDescent="0.35">
      <c r="I1483"/>
      <c r="J1483"/>
      <c r="R1483"/>
      <c r="S1483"/>
      <c r="T1483"/>
      <c r="U1483"/>
      <c r="V1483"/>
      <c r="W1483"/>
      <c r="X1483"/>
      <c r="Y1483"/>
      <c r="Z1483"/>
      <c r="AA1483"/>
      <c r="AB1483"/>
      <c r="AC1483"/>
      <c r="AD1483"/>
      <c r="AE1483"/>
      <c r="AF1483"/>
      <c r="AG1483"/>
      <c r="AH1483"/>
      <c r="AI1483"/>
      <c r="AJ1483"/>
      <c r="AK1483"/>
      <c r="AL1483"/>
      <c r="AM1483"/>
      <c r="AN1483"/>
      <c r="AO1483"/>
      <c r="AP1483"/>
      <c r="AQ1483"/>
      <c r="AR1483"/>
      <c r="AS1483"/>
      <c r="AT1483"/>
      <c r="AU1483"/>
      <c r="AV1483"/>
      <c r="AW1483"/>
      <c r="AX1483"/>
      <c r="AY1483"/>
      <c r="AZ1483"/>
      <c r="BA1483"/>
      <c r="BB1483"/>
      <c r="BC1483"/>
      <c r="BD1483"/>
      <c r="BE1483"/>
      <c r="BF1483"/>
      <c r="BG1483"/>
      <c r="BH1483"/>
      <c r="BI1483"/>
      <c r="BJ1483"/>
      <c r="BK1483"/>
      <c r="BL1483"/>
      <c r="BM1483"/>
      <c r="BN1483"/>
      <c r="BO1483"/>
      <c r="BP1483"/>
      <c r="BQ1483"/>
      <c r="BR1483"/>
      <c r="BS1483"/>
      <c r="BT1483"/>
      <c r="BU1483"/>
      <c r="BV1483"/>
      <c r="BW1483"/>
      <c r="BX1483"/>
      <c r="BY1483"/>
      <c r="BZ1483"/>
      <c r="CA1483"/>
      <c r="CB1483"/>
      <c r="CC1483"/>
      <c r="CD1483"/>
      <c r="CE1483"/>
      <c r="CF1483"/>
      <c r="CG1483"/>
      <c r="CH1483"/>
      <c r="CI1483"/>
      <c r="CJ1483"/>
      <c r="CK1483"/>
      <c r="CL1483"/>
      <c r="CN1483"/>
    </row>
    <row r="1484" spans="9:92" x14ac:dyDescent="0.35">
      <c r="I1484"/>
      <c r="J1484"/>
      <c r="R1484"/>
      <c r="S1484"/>
      <c r="T1484"/>
      <c r="U1484"/>
      <c r="V1484"/>
      <c r="W1484"/>
      <c r="X1484"/>
      <c r="Y1484"/>
      <c r="Z1484"/>
      <c r="AA1484"/>
      <c r="AB1484"/>
      <c r="AC1484"/>
      <c r="AD1484"/>
      <c r="AE1484"/>
      <c r="AF1484"/>
      <c r="AG1484"/>
      <c r="AH1484"/>
      <c r="AI1484"/>
      <c r="AJ1484"/>
      <c r="AK1484"/>
      <c r="AL1484"/>
      <c r="AM1484"/>
      <c r="AN1484"/>
      <c r="AO1484"/>
      <c r="AP1484"/>
      <c r="AQ1484"/>
      <c r="AR1484"/>
      <c r="AS1484"/>
      <c r="AT1484"/>
      <c r="AU1484"/>
      <c r="AV1484"/>
      <c r="AW1484"/>
      <c r="AX1484"/>
      <c r="AY1484"/>
      <c r="AZ1484"/>
      <c r="BA1484"/>
      <c r="BB1484"/>
      <c r="BC1484"/>
      <c r="BD1484"/>
      <c r="BE1484"/>
      <c r="BF1484"/>
      <c r="BG1484"/>
      <c r="BH1484"/>
      <c r="BI1484"/>
      <c r="BJ1484"/>
      <c r="BK1484"/>
      <c r="BL1484"/>
      <c r="BM1484"/>
      <c r="BN1484"/>
      <c r="BO1484"/>
      <c r="BP1484"/>
      <c r="BQ1484"/>
      <c r="BR1484"/>
      <c r="BS1484"/>
      <c r="BT1484"/>
      <c r="BU1484"/>
      <c r="BV1484"/>
      <c r="BW1484"/>
      <c r="BX1484"/>
      <c r="BY1484"/>
      <c r="BZ1484"/>
      <c r="CA1484"/>
      <c r="CB1484"/>
      <c r="CC1484"/>
      <c r="CD1484"/>
      <c r="CE1484"/>
      <c r="CF1484"/>
      <c r="CG1484"/>
      <c r="CH1484"/>
      <c r="CI1484"/>
      <c r="CJ1484"/>
      <c r="CK1484"/>
      <c r="CL1484"/>
      <c r="CN1484"/>
    </row>
    <row r="1485" spans="9:92" x14ac:dyDescent="0.35">
      <c r="I1485"/>
      <c r="J1485"/>
      <c r="R1485"/>
      <c r="S1485"/>
      <c r="T1485"/>
      <c r="U1485"/>
      <c r="V1485"/>
      <c r="W1485"/>
      <c r="X1485"/>
      <c r="Y1485"/>
      <c r="Z1485"/>
      <c r="AA1485"/>
      <c r="AB1485"/>
      <c r="AC1485"/>
      <c r="AD1485"/>
      <c r="AE1485"/>
      <c r="AF1485"/>
      <c r="AG1485"/>
      <c r="AH1485"/>
      <c r="AI1485"/>
      <c r="AJ1485"/>
      <c r="AK1485"/>
      <c r="AL1485"/>
      <c r="AM1485"/>
      <c r="AN1485"/>
      <c r="AO1485"/>
      <c r="AP1485"/>
      <c r="AQ1485"/>
      <c r="AR1485"/>
      <c r="AS1485"/>
      <c r="AT1485"/>
      <c r="AU1485"/>
      <c r="AV1485"/>
      <c r="AW1485"/>
      <c r="AX1485"/>
      <c r="AY1485"/>
      <c r="AZ1485"/>
      <c r="BA1485"/>
      <c r="BB1485"/>
      <c r="BC1485"/>
      <c r="BD1485"/>
      <c r="BE1485"/>
      <c r="BF1485"/>
      <c r="BG1485"/>
      <c r="BH1485"/>
      <c r="BI1485"/>
      <c r="BJ1485"/>
      <c r="BK1485"/>
      <c r="BL1485"/>
      <c r="BM1485"/>
      <c r="BN1485"/>
      <c r="BO1485"/>
      <c r="BP1485"/>
      <c r="BQ1485"/>
      <c r="BR1485"/>
      <c r="BS1485"/>
      <c r="BT1485"/>
      <c r="BU1485"/>
      <c r="BV1485"/>
      <c r="BW1485"/>
      <c r="BX1485"/>
      <c r="BY1485"/>
      <c r="BZ1485"/>
      <c r="CA1485"/>
      <c r="CB1485"/>
      <c r="CC1485"/>
      <c r="CD1485"/>
      <c r="CE1485"/>
      <c r="CF1485"/>
      <c r="CG1485"/>
      <c r="CH1485"/>
      <c r="CI1485"/>
      <c r="CJ1485"/>
      <c r="CK1485"/>
      <c r="CL1485"/>
      <c r="CN1485"/>
    </row>
    <row r="1486" spans="9:92" x14ac:dyDescent="0.35">
      <c r="I1486"/>
      <c r="J1486"/>
      <c r="R1486"/>
      <c r="S1486"/>
      <c r="T1486"/>
      <c r="U1486"/>
      <c r="V1486"/>
      <c r="W1486"/>
      <c r="X1486"/>
      <c r="Y1486"/>
      <c r="Z1486"/>
      <c r="AA1486"/>
      <c r="AB1486"/>
      <c r="AC1486"/>
      <c r="AD1486"/>
      <c r="AE1486"/>
      <c r="AF1486"/>
      <c r="AG1486"/>
      <c r="AH1486"/>
      <c r="AI1486"/>
      <c r="AJ1486"/>
      <c r="AK1486"/>
      <c r="AL1486"/>
      <c r="AM1486"/>
      <c r="AN1486"/>
      <c r="AO1486"/>
      <c r="AP1486"/>
      <c r="AQ1486"/>
      <c r="AR1486"/>
      <c r="AS1486"/>
      <c r="AT1486"/>
      <c r="AU1486"/>
      <c r="AV1486"/>
      <c r="AW1486"/>
      <c r="AX1486"/>
      <c r="AY1486"/>
      <c r="AZ1486"/>
      <c r="BA1486"/>
      <c r="BB1486"/>
      <c r="BC1486"/>
      <c r="BD1486"/>
      <c r="BE1486"/>
      <c r="BF1486"/>
      <c r="BG1486"/>
      <c r="BH1486"/>
      <c r="BI1486"/>
      <c r="BJ1486"/>
      <c r="BK1486"/>
      <c r="BL1486"/>
      <c r="BM1486"/>
      <c r="BN1486"/>
      <c r="BO1486"/>
      <c r="BP1486"/>
      <c r="BQ1486"/>
      <c r="BR1486"/>
      <c r="BS1486"/>
      <c r="BT1486"/>
      <c r="BU1486"/>
      <c r="BV1486"/>
      <c r="BW1486"/>
      <c r="BX1486"/>
      <c r="BY1486"/>
      <c r="BZ1486"/>
      <c r="CA1486"/>
      <c r="CB1486"/>
      <c r="CC1486"/>
      <c r="CD1486"/>
      <c r="CE1486"/>
      <c r="CF1486"/>
      <c r="CG1486"/>
      <c r="CH1486"/>
      <c r="CI1486"/>
      <c r="CJ1486"/>
      <c r="CK1486"/>
      <c r="CL1486"/>
      <c r="CN1486"/>
    </row>
    <row r="1487" spans="9:92" x14ac:dyDescent="0.35">
      <c r="I1487"/>
      <c r="J1487"/>
      <c r="R1487"/>
      <c r="S1487"/>
      <c r="T1487"/>
      <c r="U1487"/>
      <c r="V1487"/>
      <c r="W1487"/>
      <c r="X1487"/>
      <c r="Y1487"/>
      <c r="Z1487"/>
      <c r="AA1487"/>
      <c r="AB1487"/>
      <c r="AC1487"/>
      <c r="AD1487"/>
      <c r="AE1487"/>
      <c r="AF1487"/>
      <c r="AG1487"/>
      <c r="AH1487"/>
      <c r="AI1487"/>
      <c r="AJ1487"/>
      <c r="AK1487"/>
      <c r="AL1487"/>
      <c r="AM1487"/>
      <c r="AN1487"/>
      <c r="AO1487"/>
      <c r="AP1487"/>
      <c r="AQ1487"/>
      <c r="AR1487"/>
      <c r="AS1487"/>
      <c r="AT1487"/>
      <c r="AU1487"/>
      <c r="AV1487"/>
      <c r="AW1487"/>
      <c r="AX1487"/>
      <c r="AY1487"/>
      <c r="AZ1487"/>
      <c r="BA1487"/>
      <c r="BB1487"/>
      <c r="BC1487"/>
      <c r="BD1487"/>
      <c r="BE1487"/>
      <c r="BF1487"/>
      <c r="BG1487"/>
      <c r="BH1487"/>
      <c r="BI1487"/>
      <c r="BJ1487"/>
      <c r="BK1487"/>
      <c r="BL1487"/>
      <c r="BM1487"/>
      <c r="BN1487"/>
      <c r="BO1487"/>
      <c r="BP1487"/>
      <c r="BQ1487"/>
      <c r="BR1487"/>
      <c r="BS1487"/>
      <c r="BT1487"/>
      <c r="BU1487"/>
      <c r="BV1487"/>
      <c r="BW1487"/>
      <c r="BX1487"/>
      <c r="BY1487"/>
      <c r="BZ1487"/>
      <c r="CA1487"/>
      <c r="CB1487"/>
      <c r="CC1487"/>
      <c r="CD1487"/>
      <c r="CE1487"/>
      <c r="CF1487"/>
      <c r="CG1487"/>
      <c r="CH1487"/>
      <c r="CI1487"/>
      <c r="CJ1487"/>
      <c r="CK1487"/>
      <c r="CL1487"/>
      <c r="CN1487"/>
    </row>
    <row r="1488" spans="9:92" x14ac:dyDescent="0.35">
      <c r="I1488"/>
      <c r="J1488"/>
      <c r="R1488"/>
      <c r="S1488"/>
      <c r="T1488"/>
      <c r="U1488"/>
      <c r="V1488"/>
      <c r="W1488"/>
      <c r="X1488"/>
      <c r="Y1488"/>
      <c r="Z1488"/>
      <c r="AA1488"/>
      <c r="AB1488"/>
      <c r="AC1488"/>
      <c r="AD1488"/>
      <c r="AE1488"/>
      <c r="AF1488"/>
      <c r="AG1488"/>
      <c r="AH1488"/>
      <c r="AI1488"/>
      <c r="AJ1488"/>
      <c r="AK1488"/>
      <c r="AL1488"/>
      <c r="AM1488"/>
      <c r="AN1488"/>
      <c r="AO1488"/>
      <c r="AP1488"/>
      <c r="AQ1488"/>
      <c r="AR1488"/>
      <c r="AS1488"/>
      <c r="AT1488"/>
      <c r="AU1488"/>
      <c r="AV1488"/>
      <c r="AW1488"/>
      <c r="AX1488"/>
      <c r="AY1488"/>
      <c r="AZ1488"/>
      <c r="BA1488"/>
      <c r="BB1488"/>
      <c r="BC1488"/>
      <c r="BD1488"/>
      <c r="BE1488"/>
      <c r="BF1488"/>
      <c r="BG1488"/>
      <c r="BH1488"/>
      <c r="BI1488"/>
      <c r="BJ1488"/>
      <c r="BK1488"/>
      <c r="BL1488"/>
      <c r="BM1488"/>
      <c r="BN1488"/>
      <c r="BO1488"/>
      <c r="BP1488"/>
      <c r="BQ1488"/>
      <c r="BR1488"/>
      <c r="BS1488"/>
      <c r="BT1488"/>
      <c r="BU1488"/>
      <c r="BV1488"/>
      <c r="BW1488"/>
      <c r="BX1488"/>
      <c r="BY1488"/>
      <c r="BZ1488"/>
      <c r="CA1488"/>
      <c r="CB1488"/>
      <c r="CC1488"/>
      <c r="CD1488"/>
      <c r="CE1488"/>
      <c r="CF1488"/>
      <c r="CG1488"/>
      <c r="CH1488"/>
      <c r="CI1488"/>
      <c r="CJ1488"/>
      <c r="CK1488"/>
      <c r="CL1488"/>
      <c r="CN1488"/>
    </row>
    <row r="1489" spans="9:92" x14ac:dyDescent="0.35">
      <c r="I1489"/>
      <c r="J1489"/>
      <c r="R1489"/>
      <c r="S1489"/>
      <c r="T1489"/>
      <c r="U1489"/>
      <c r="V1489"/>
      <c r="W1489"/>
      <c r="X1489"/>
      <c r="Y1489"/>
      <c r="Z1489"/>
      <c r="AA1489"/>
      <c r="AB1489"/>
      <c r="AC1489"/>
      <c r="AD1489"/>
      <c r="AE1489"/>
      <c r="AF1489"/>
      <c r="AG1489"/>
      <c r="AH1489"/>
      <c r="AI1489"/>
      <c r="AJ1489"/>
      <c r="AK1489"/>
      <c r="AL1489"/>
      <c r="AM1489"/>
      <c r="AN1489"/>
      <c r="AO1489"/>
      <c r="AP1489"/>
      <c r="AQ1489"/>
      <c r="AR1489"/>
      <c r="AS1489"/>
      <c r="AT1489"/>
      <c r="AU1489"/>
      <c r="AV1489"/>
      <c r="AW1489"/>
      <c r="AX1489"/>
      <c r="AY1489"/>
      <c r="AZ1489"/>
      <c r="BA1489"/>
      <c r="BB1489"/>
      <c r="BC1489"/>
      <c r="BD1489"/>
      <c r="BE1489"/>
      <c r="BF1489"/>
      <c r="BG1489"/>
      <c r="BH1489"/>
      <c r="BI1489"/>
      <c r="BJ1489"/>
      <c r="BK1489"/>
      <c r="BL1489"/>
      <c r="BM1489"/>
      <c r="BN1489"/>
      <c r="BO1489"/>
      <c r="BP1489"/>
      <c r="BQ1489"/>
      <c r="BR1489"/>
      <c r="BS1489"/>
      <c r="BT1489"/>
      <c r="BU1489"/>
      <c r="BV1489"/>
      <c r="BW1489"/>
      <c r="BX1489"/>
      <c r="BY1489"/>
      <c r="BZ1489"/>
      <c r="CA1489"/>
      <c r="CB1489"/>
      <c r="CC1489"/>
      <c r="CD1489"/>
      <c r="CE1489"/>
      <c r="CF1489"/>
      <c r="CG1489"/>
      <c r="CH1489"/>
      <c r="CI1489"/>
      <c r="CJ1489"/>
      <c r="CK1489"/>
      <c r="CL1489"/>
      <c r="CN1489"/>
    </row>
    <row r="1490" spans="9:92" x14ac:dyDescent="0.35">
      <c r="I1490"/>
      <c r="J1490"/>
      <c r="R1490"/>
      <c r="S1490"/>
      <c r="T1490"/>
      <c r="U1490"/>
      <c r="V1490"/>
      <c r="W1490"/>
      <c r="X1490"/>
      <c r="Y1490"/>
      <c r="Z1490"/>
      <c r="AA1490"/>
      <c r="AB1490"/>
      <c r="AC1490"/>
      <c r="AD1490"/>
      <c r="AE1490"/>
      <c r="AF1490"/>
      <c r="AG1490"/>
      <c r="AH1490"/>
      <c r="AI1490"/>
      <c r="AJ1490"/>
      <c r="AK1490"/>
      <c r="AL1490"/>
      <c r="AM1490"/>
      <c r="AN1490"/>
      <c r="AO1490"/>
      <c r="AP1490"/>
      <c r="AQ1490"/>
      <c r="AR1490"/>
      <c r="AS1490"/>
      <c r="AT1490"/>
      <c r="AU1490"/>
      <c r="AV1490"/>
      <c r="AW1490"/>
      <c r="AX1490"/>
      <c r="AY1490"/>
      <c r="AZ1490"/>
      <c r="BA1490"/>
      <c r="BB1490"/>
      <c r="BC1490"/>
      <c r="BD1490"/>
      <c r="BE1490"/>
      <c r="BF1490"/>
      <c r="BG1490"/>
      <c r="BH1490"/>
      <c r="BI1490"/>
      <c r="BJ1490"/>
      <c r="BK1490"/>
      <c r="BL1490"/>
      <c r="BM1490"/>
      <c r="BN1490"/>
      <c r="BO1490"/>
      <c r="BP1490"/>
      <c r="BQ1490"/>
      <c r="BR1490"/>
      <c r="BS1490"/>
      <c r="BT1490"/>
      <c r="BU1490"/>
      <c r="BV1490"/>
      <c r="BW1490"/>
      <c r="BX1490"/>
      <c r="BY1490"/>
      <c r="BZ1490"/>
      <c r="CA1490"/>
      <c r="CB1490"/>
      <c r="CC1490"/>
      <c r="CD1490"/>
      <c r="CE1490"/>
      <c r="CF1490"/>
      <c r="CG1490"/>
      <c r="CH1490"/>
      <c r="CI1490"/>
      <c r="CJ1490"/>
      <c r="CK1490"/>
      <c r="CL1490"/>
      <c r="CN1490"/>
    </row>
    <row r="1491" spans="9:92" x14ac:dyDescent="0.35">
      <c r="I1491"/>
      <c r="J1491"/>
      <c r="R1491"/>
      <c r="S1491"/>
      <c r="T1491"/>
      <c r="U1491"/>
      <c r="V1491"/>
      <c r="W1491"/>
      <c r="X1491"/>
      <c r="Y1491"/>
      <c r="Z1491"/>
      <c r="AA1491"/>
      <c r="AB1491"/>
      <c r="AC1491"/>
      <c r="AD1491"/>
      <c r="AE1491"/>
      <c r="AF1491"/>
      <c r="AG1491"/>
      <c r="AH1491"/>
      <c r="AI1491"/>
      <c r="AJ1491"/>
      <c r="AK1491"/>
      <c r="AL1491"/>
      <c r="AM1491"/>
      <c r="AN1491"/>
      <c r="AO1491"/>
      <c r="AP1491"/>
      <c r="AQ1491"/>
      <c r="AR1491"/>
      <c r="AS1491"/>
      <c r="AT1491"/>
      <c r="AU1491"/>
      <c r="AV1491"/>
      <c r="AW1491"/>
      <c r="AX1491"/>
      <c r="AY1491"/>
      <c r="AZ1491"/>
      <c r="BA1491"/>
      <c r="BB1491"/>
      <c r="BC1491"/>
      <c r="BD1491"/>
      <c r="BE1491"/>
      <c r="BF1491"/>
      <c r="BG1491"/>
      <c r="BH1491"/>
      <c r="BI1491"/>
      <c r="BJ1491"/>
      <c r="BK1491"/>
      <c r="BL1491"/>
      <c r="BM1491"/>
      <c r="BN1491"/>
      <c r="BO1491"/>
      <c r="BP1491"/>
      <c r="BQ1491"/>
      <c r="BR1491"/>
      <c r="BS1491"/>
      <c r="BT1491"/>
      <c r="BU1491"/>
      <c r="BV1491"/>
      <c r="BW1491"/>
      <c r="BX1491"/>
      <c r="BY1491"/>
      <c r="BZ1491"/>
      <c r="CA1491"/>
      <c r="CB1491"/>
      <c r="CC1491"/>
      <c r="CD1491"/>
      <c r="CE1491"/>
      <c r="CF1491"/>
      <c r="CG1491"/>
      <c r="CH1491"/>
      <c r="CI1491"/>
      <c r="CJ1491"/>
      <c r="CK1491"/>
      <c r="CL1491"/>
      <c r="CN1491"/>
    </row>
    <row r="1492" spans="9:92" x14ac:dyDescent="0.35">
      <c r="I1492"/>
      <c r="J1492"/>
      <c r="R1492"/>
      <c r="S1492"/>
      <c r="T1492"/>
      <c r="U1492"/>
      <c r="V1492"/>
      <c r="W1492"/>
      <c r="X1492"/>
      <c r="Y1492"/>
      <c r="Z1492"/>
      <c r="AA1492"/>
      <c r="AB1492"/>
      <c r="AC1492"/>
      <c r="AD1492"/>
      <c r="AE1492"/>
      <c r="AF1492"/>
      <c r="AG1492"/>
      <c r="AH1492"/>
      <c r="AI1492"/>
      <c r="AJ1492"/>
      <c r="AK1492"/>
      <c r="AL1492"/>
      <c r="AM1492"/>
      <c r="AN1492"/>
      <c r="AO1492"/>
      <c r="AP1492"/>
      <c r="AQ1492"/>
      <c r="AR1492"/>
      <c r="AS1492"/>
      <c r="AT1492"/>
      <c r="AU1492"/>
      <c r="AV1492"/>
      <c r="AW1492"/>
      <c r="AX1492"/>
      <c r="AY1492"/>
      <c r="AZ1492"/>
      <c r="BA1492"/>
      <c r="BB1492"/>
      <c r="BC1492"/>
      <c r="BD1492"/>
      <c r="BE1492"/>
      <c r="BF1492"/>
      <c r="BG1492"/>
      <c r="BH1492"/>
      <c r="BI1492"/>
      <c r="BJ1492"/>
      <c r="BK1492"/>
      <c r="BL1492"/>
      <c r="BM1492"/>
      <c r="BN1492"/>
      <c r="BO1492"/>
      <c r="BP1492"/>
      <c r="BQ1492"/>
      <c r="BR1492"/>
      <c r="BS1492"/>
      <c r="BT1492"/>
      <c r="BU1492"/>
      <c r="BV1492"/>
      <c r="BW1492"/>
      <c r="BX1492"/>
      <c r="BY1492"/>
      <c r="BZ1492"/>
      <c r="CA1492"/>
      <c r="CB1492"/>
      <c r="CC1492"/>
      <c r="CD1492"/>
      <c r="CE1492"/>
      <c r="CF1492"/>
      <c r="CG1492"/>
      <c r="CH1492"/>
      <c r="CI1492"/>
      <c r="CJ1492"/>
      <c r="CK1492"/>
      <c r="CL1492"/>
      <c r="CN1492"/>
    </row>
    <row r="1493" spans="9:92" x14ac:dyDescent="0.35">
      <c r="I1493"/>
      <c r="J1493"/>
      <c r="R1493"/>
      <c r="S1493"/>
      <c r="T1493"/>
      <c r="U1493"/>
      <c r="V1493"/>
      <c r="W1493"/>
      <c r="X1493"/>
      <c r="Y1493"/>
      <c r="Z1493"/>
      <c r="AA1493"/>
      <c r="AB1493"/>
      <c r="AC1493"/>
      <c r="AD1493"/>
      <c r="AE1493"/>
      <c r="AF1493"/>
      <c r="AG1493"/>
      <c r="AH1493"/>
      <c r="AI1493"/>
      <c r="AJ1493"/>
      <c r="AK1493"/>
      <c r="AL1493"/>
      <c r="AM1493"/>
      <c r="AN1493"/>
      <c r="AO1493"/>
      <c r="AP1493"/>
      <c r="AQ1493"/>
      <c r="AR1493"/>
      <c r="AS1493"/>
      <c r="AT1493"/>
      <c r="AU1493"/>
      <c r="AV1493"/>
      <c r="AW1493"/>
      <c r="AX1493"/>
      <c r="AY1493"/>
      <c r="AZ1493"/>
      <c r="BA1493"/>
      <c r="BB1493"/>
      <c r="BC1493"/>
      <c r="BD1493"/>
      <c r="BE1493"/>
      <c r="BF1493"/>
      <c r="BG1493"/>
      <c r="BH1493"/>
      <c r="BI1493"/>
      <c r="BJ1493"/>
      <c r="BK1493"/>
      <c r="BL1493"/>
      <c r="BM1493"/>
      <c r="BN1493"/>
      <c r="BO1493"/>
      <c r="BP1493"/>
      <c r="BQ1493"/>
      <c r="BR1493"/>
      <c r="BS1493"/>
      <c r="BT1493"/>
      <c r="BU1493"/>
      <c r="BV1493"/>
      <c r="BW1493"/>
      <c r="BX1493"/>
      <c r="BY1493"/>
      <c r="BZ1493"/>
      <c r="CA1493"/>
      <c r="CB1493"/>
      <c r="CC1493"/>
      <c r="CD1493"/>
      <c r="CE1493"/>
      <c r="CF1493"/>
      <c r="CG1493"/>
      <c r="CH1493"/>
      <c r="CI1493"/>
      <c r="CJ1493"/>
      <c r="CK1493"/>
      <c r="CL1493"/>
      <c r="CN1493"/>
    </row>
    <row r="1494" spans="9:92" x14ac:dyDescent="0.35">
      <c r="I1494"/>
      <c r="J1494"/>
      <c r="R1494"/>
      <c r="S1494"/>
      <c r="T1494"/>
      <c r="U1494"/>
      <c r="V1494"/>
      <c r="W1494"/>
      <c r="X1494"/>
      <c r="Y1494"/>
      <c r="Z1494"/>
      <c r="AA1494"/>
      <c r="AB1494"/>
      <c r="AC1494"/>
      <c r="AD1494"/>
      <c r="AE1494"/>
      <c r="AF1494"/>
      <c r="AG1494"/>
      <c r="AH1494"/>
      <c r="AI1494"/>
      <c r="AJ1494"/>
      <c r="AK1494"/>
      <c r="AL1494"/>
      <c r="AM1494"/>
      <c r="AN1494"/>
      <c r="AO1494"/>
      <c r="AP1494"/>
      <c r="AQ1494"/>
      <c r="AR1494"/>
      <c r="AS1494"/>
      <c r="AT1494"/>
      <c r="AU1494"/>
      <c r="AV1494"/>
      <c r="AW1494"/>
      <c r="AX1494"/>
      <c r="AY1494"/>
      <c r="AZ1494"/>
      <c r="BA1494"/>
      <c r="BB1494"/>
      <c r="BC1494"/>
      <c r="BD1494"/>
      <c r="BE1494"/>
      <c r="BF1494"/>
      <c r="BG1494"/>
      <c r="BH1494"/>
      <c r="BI1494"/>
      <c r="BJ1494"/>
      <c r="BK1494"/>
      <c r="BL1494"/>
      <c r="BM1494"/>
      <c r="BN1494"/>
      <c r="BO1494"/>
      <c r="BP1494"/>
      <c r="BQ1494"/>
      <c r="BR1494"/>
      <c r="BS1494"/>
      <c r="BT1494"/>
      <c r="BU1494"/>
      <c r="BV1494"/>
      <c r="BW1494"/>
      <c r="BX1494"/>
      <c r="BY1494"/>
      <c r="BZ1494"/>
      <c r="CA1494"/>
      <c r="CB1494"/>
      <c r="CC1494"/>
      <c r="CD1494"/>
      <c r="CE1494"/>
      <c r="CF1494"/>
      <c r="CG1494"/>
      <c r="CH1494"/>
      <c r="CI1494"/>
      <c r="CJ1494"/>
      <c r="CK1494"/>
      <c r="CL1494"/>
      <c r="CN1494"/>
    </row>
    <row r="1495" spans="9:92" x14ac:dyDescent="0.35">
      <c r="I1495"/>
      <c r="J1495"/>
      <c r="R1495"/>
      <c r="S1495"/>
      <c r="T1495"/>
      <c r="U1495"/>
      <c r="V1495"/>
      <c r="W1495"/>
      <c r="X1495"/>
      <c r="Y1495"/>
      <c r="Z1495"/>
      <c r="AA1495"/>
      <c r="AB1495"/>
      <c r="AC1495"/>
      <c r="AD1495"/>
      <c r="AE1495"/>
      <c r="AF1495"/>
      <c r="AG1495"/>
      <c r="AH1495"/>
      <c r="AI1495"/>
      <c r="AJ1495"/>
      <c r="AK1495"/>
      <c r="AL1495"/>
      <c r="AM1495"/>
      <c r="AN1495"/>
      <c r="AO1495"/>
      <c r="AP1495"/>
      <c r="AQ1495"/>
      <c r="AR1495"/>
      <c r="AS1495"/>
      <c r="AT1495"/>
      <c r="AU1495"/>
      <c r="AV1495"/>
      <c r="AW1495"/>
      <c r="AX1495"/>
      <c r="AY1495"/>
      <c r="AZ1495"/>
      <c r="BA1495"/>
      <c r="BB1495"/>
      <c r="BC1495"/>
      <c r="BD1495"/>
      <c r="BE1495"/>
      <c r="BF1495"/>
      <c r="BG1495"/>
      <c r="BH1495"/>
      <c r="BI1495"/>
      <c r="BJ1495"/>
      <c r="BK1495"/>
      <c r="BL1495"/>
      <c r="BM1495"/>
      <c r="BN1495"/>
      <c r="BO1495"/>
      <c r="BP1495"/>
      <c r="BQ1495"/>
      <c r="BR1495"/>
      <c r="BS1495"/>
      <c r="BT1495"/>
      <c r="BU1495"/>
      <c r="BV1495"/>
      <c r="BW1495"/>
      <c r="BX1495"/>
      <c r="BY1495"/>
      <c r="BZ1495"/>
      <c r="CA1495"/>
      <c r="CB1495"/>
      <c r="CC1495"/>
      <c r="CD1495"/>
      <c r="CE1495"/>
      <c r="CF1495"/>
      <c r="CG1495"/>
      <c r="CH1495"/>
      <c r="CI1495"/>
      <c r="CJ1495"/>
      <c r="CK1495"/>
      <c r="CL1495"/>
      <c r="CN1495"/>
    </row>
    <row r="1496" spans="9:92" x14ac:dyDescent="0.35">
      <c r="I1496"/>
      <c r="J1496"/>
      <c r="R1496"/>
      <c r="S1496"/>
      <c r="T1496"/>
      <c r="U1496"/>
      <c r="V1496"/>
      <c r="W1496"/>
      <c r="X1496"/>
      <c r="Y1496"/>
      <c r="Z1496"/>
      <c r="AA1496"/>
      <c r="AB1496"/>
      <c r="AC1496"/>
      <c r="AD1496"/>
      <c r="AE1496"/>
      <c r="AF1496"/>
      <c r="AG1496"/>
      <c r="AH1496"/>
      <c r="AI1496"/>
      <c r="AJ1496"/>
      <c r="AK1496"/>
      <c r="AL1496"/>
      <c r="AM1496"/>
      <c r="AN1496"/>
      <c r="AO1496"/>
      <c r="AP1496"/>
      <c r="AQ1496"/>
      <c r="AR1496"/>
      <c r="AS1496"/>
      <c r="AT1496"/>
      <c r="AU1496"/>
      <c r="AV1496"/>
      <c r="AW1496"/>
      <c r="AX1496"/>
      <c r="AY1496"/>
      <c r="AZ1496"/>
      <c r="BA1496"/>
      <c r="BB1496"/>
      <c r="BC1496"/>
      <c r="BD1496"/>
      <c r="BE1496"/>
      <c r="BF1496"/>
      <c r="BG1496"/>
      <c r="BH1496"/>
      <c r="BI1496"/>
      <c r="BJ1496"/>
      <c r="BK1496"/>
      <c r="BL1496"/>
      <c r="BM1496"/>
      <c r="BN1496"/>
      <c r="BO1496"/>
      <c r="BP1496"/>
      <c r="BQ1496"/>
      <c r="BR1496"/>
      <c r="BS1496"/>
      <c r="BT1496"/>
      <c r="BU1496"/>
      <c r="BV1496"/>
      <c r="BW1496"/>
      <c r="BX1496"/>
      <c r="BY1496"/>
      <c r="BZ1496"/>
      <c r="CA1496"/>
      <c r="CB1496"/>
      <c r="CC1496"/>
      <c r="CD1496"/>
      <c r="CE1496"/>
      <c r="CF1496"/>
      <c r="CG1496"/>
      <c r="CH1496"/>
      <c r="CI1496"/>
      <c r="CJ1496"/>
      <c r="CK1496"/>
      <c r="CL1496"/>
      <c r="CN1496"/>
    </row>
    <row r="1497" spans="9:92" x14ac:dyDescent="0.35">
      <c r="I1497"/>
      <c r="J1497"/>
      <c r="R1497"/>
      <c r="S1497"/>
      <c r="T1497"/>
      <c r="U1497"/>
      <c r="V1497"/>
      <c r="W1497"/>
      <c r="X1497"/>
      <c r="Y1497"/>
      <c r="Z1497"/>
      <c r="AA1497"/>
      <c r="AB1497"/>
      <c r="AC1497"/>
      <c r="AD1497"/>
      <c r="AE1497"/>
      <c r="AF1497"/>
      <c r="AG1497"/>
      <c r="AH1497"/>
      <c r="AI1497"/>
      <c r="AJ1497"/>
      <c r="AK1497"/>
      <c r="AL1497"/>
      <c r="AM1497"/>
      <c r="AN1497"/>
      <c r="AO1497"/>
      <c r="AP1497"/>
      <c r="AQ1497"/>
      <c r="AR1497"/>
      <c r="AS1497"/>
      <c r="AT1497"/>
      <c r="AU1497"/>
      <c r="AV1497"/>
      <c r="AW1497"/>
      <c r="AX1497"/>
      <c r="AY1497"/>
      <c r="AZ1497"/>
      <c r="BA1497"/>
      <c r="BB1497"/>
      <c r="BC1497"/>
      <c r="BD1497"/>
      <c r="BE1497"/>
      <c r="BF1497"/>
      <c r="BG1497"/>
      <c r="BH1497"/>
      <c r="BI1497"/>
      <c r="BJ1497"/>
      <c r="BK1497"/>
      <c r="BL1497"/>
      <c r="BM1497"/>
      <c r="BN1497"/>
      <c r="BO1497"/>
      <c r="BP1497"/>
      <c r="BQ1497"/>
      <c r="BR1497"/>
      <c r="BS1497"/>
      <c r="BT1497"/>
      <c r="BU1497"/>
      <c r="BV1497"/>
      <c r="BW1497"/>
      <c r="BX1497"/>
      <c r="BY1497"/>
      <c r="BZ1497"/>
      <c r="CA1497"/>
      <c r="CB1497"/>
      <c r="CC1497"/>
      <c r="CD1497"/>
      <c r="CE1497"/>
      <c r="CF1497"/>
      <c r="CG1497"/>
      <c r="CH1497"/>
      <c r="CI1497"/>
      <c r="CJ1497"/>
      <c r="CK1497"/>
      <c r="CL1497"/>
      <c r="CN1497"/>
    </row>
    <row r="1498" spans="9:92" x14ac:dyDescent="0.35">
      <c r="I1498"/>
      <c r="J1498"/>
      <c r="R1498"/>
      <c r="S1498"/>
      <c r="T1498"/>
      <c r="U1498"/>
      <c r="V1498"/>
      <c r="W1498"/>
      <c r="X1498"/>
      <c r="Y1498"/>
      <c r="Z1498"/>
      <c r="AA1498"/>
      <c r="AB1498"/>
      <c r="AC1498"/>
      <c r="AD1498"/>
      <c r="AE1498"/>
      <c r="AF1498"/>
      <c r="AG1498"/>
      <c r="AH1498"/>
      <c r="AI1498"/>
      <c r="AJ1498"/>
      <c r="AK1498"/>
      <c r="AL1498"/>
      <c r="AM1498"/>
      <c r="AN1498"/>
      <c r="AO1498"/>
      <c r="AP1498"/>
      <c r="AQ1498"/>
      <c r="AR1498"/>
      <c r="AS1498"/>
      <c r="AT1498"/>
      <c r="AU1498"/>
      <c r="AV1498"/>
      <c r="AW1498"/>
      <c r="AX1498"/>
      <c r="AY1498"/>
      <c r="AZ1498"/>
      <c r="BA1498"/>
      <c r="BB1498"/>
      <c r="BC1498"/>
      <c r="BD1498"/>
      <c r="BE1498"/>
      <c r="BF1498"/>
      <c r="BG1498"/>
      <c r="BH1498"/>
      <c r="BI1498"/>
      <c r="BJ1498"/>
      <c r="BK1498"/>
      <c r="BL1498"/>
      <c r="BM1498"/>
      <c r="BN1498"/>
      <c r="BO1498"/>
      <c r="BP1498"/>
      <c r="BQ1498"/>
      <c r="BR1498"/>
      <c r="BS1498"/>
      <c r="BT1498"/>
      <c r="BU1498"/>
      <c r="BV1498"/>
      <c r="BW1498"/>
      <c r="BX1498"/>
      <c r="BY1498"/>
      <c r="BZ1498"/>
      <c r="CA1498"/>
      <c r="CB1498"/>
      <c r="CC1498"/>
      <c r="CD1498"/>
      <c r="CE1498"/>
      <c r="CF1498"/>
      <c r="CG1498"/>
      <c r="CH1498"/>
      <c r="CI1498"/>
      <c r="CJ1498"/>
      <c r="CK1498"/>
      <c r="CL1498"/>
      <c r="CN1498"/>
    </row>
    <row r="1499" spans="9:92" x14ac:dyDescent="0.35">
      <c r="I1499"/>
      <c r="J1499"/>
      <c r="R1499"/>
      <c r="S1499"/>
      <c r="T1499"/>
      <c r="U1499"/>
      <c r="V1499"/>
      <c r="W1499"/>
      <c r="X1499"/>
      <c r="Y1499"/>
      <c r="Z1499"/>
      <c r="AA1499"/>
      <c r="AB1499"/>
      <c r="AC1499"/>
      <c r="AD1499"/>
      <c r="AE1499"/>
      <c r="AF1499"/>
      <c r="AG1499"/>
      <c r="AH1499"/>
      <c r="AI1499"/>
      <c r="AJ1499"/>
      <c r="AK1499"/>
      <c r="AL1499"/>
      <c r="AM1499"/>
      <c r="AN1499"/>
      <c r="AO1499"/>
      <c r="AP1499"/>
      <c r="AQ1499"/>
      <c r="AR1499"/>
      <c r="AS1499"/>
      <c r="AT1499"/>
      <c r="AU1499"/>
      <c r="AV1499"/>
      <c r="AW1499"/>
      <c r="AX1499"/>
      <c r="AY1499"/>
      <c r="AZ1499"/>
      <c r="BA1499"/>
      <c r="BB1499"/>
      <c r="BC1499"/>
      <c r="BD1499"/>
      <c r="BE1499"/>
      <c r="BF1499"/>
      <c r="BG1499"/>
      <c r="BH1499"/>
      <c r="BI1499"/>
      <c r="BJ1499"/>
      <c r="BK1499"/>
      <c r="BL1499"/>
      <c r="BM1499"/>
      <c r="BN1499"/>
      <c r="BO1499"/>
      <c r="BP1499"/>
      <c r="BQ1499"/>
      <c r="BR1499"/>
      <c r="BS1499"/>
      <c r="BT1499"/>
      <c r="BU1499"/>
      <c r="BV1499"/>
      <c r="BW1499"/>
      <c r="BX1499"/>
      <c r="BY1499"/>
      <c r="BZ1499"/>
      <c r="CA1499"/>
      <c r="CB1499"/>
      <c r="CC1499"/>
      <c r="CD1499"/>
      <c r="CE1499"/>
      <c r="CF1499"/>
      <c r="CG1499"/>
      <c r="CH1499"/>
      <c r="CI1499"/>
      <c r="CJ1499"/>
      <c r="CK1499"/>
      <c r="CL1499"/>
      <c r="CN1499"/>
    </row>
    <row r="1500" spans="9:92" x14ac:dyDescent="0.35">
      <c r="I1500"/>
      <c r="J1500"/>
      <c r="R1500"/>
      <c r="S1500"/>
      <c r="T1500"/>
      <c r="U1500"/>
      <c r="V1500"/>
      <c r="W1500"/>
      <c r="X1500"/>
      <c r="Y1500"/>
      <c r="Z1500"/>
      <c r="AA1500"/>
      <c r="AB1500"/>
      <c r="AC1500"/>
      <c r="AD1500"/>
      <c r="AE1500"/>
      <c r="AF1500"/>
      <c r="AG1500"/>
      <c r="AH1500"/>
      <c r="AI1500"/>
      <c r="AJ1500"/>
      <c r="AK1500"/>
      <c r="AL1500"/>
      <c r="AM1500"/>
      <c r="AN1500"/>
      <c r="AO1500"/>
      <c r="AP1500"/>
      <c r="AQ1500"/>
      <c r="AR1500"/>
      <c r="AS1500"/>
      <c r="AT1500"/>
      <c r="AU1500"/>
      <c r="AV1500"/>
      <c r="AW1500"/>
      <c r="AX1500"/>
      <c r="AY1500"/>
      <c r="AZ1500"/>
      <c r="BA1500"/>
      <c r="BB1500"/>
      <c r="BC1500"/>
      <c r="BD1500"/>
      <c r="BE1500"/>
      <c r="BF1500"/>
      <c r="BG1500"/>
      <c r="BH1500"/>
      <c r="BI1500"/>
      <c r="BJ1500"/>
      <c r="BK1500"/>
      <c r="BL1500"/>
      <c r="BM1500"/>
      <c r="BN1500"/>
      <c r="BO1500"/>
      <c r="BP1500"/>
      <c r="BQ1500"/>
      <c r="BR1500"/>
      <c r="BS1500"/>
      <c r="BT1500"/>
      <c r="BU1500"/>
      <c r="BV1500"/>
      <c r="BW1500"/>
      <c r="BX1500"/>
      <c r="BY1500"/>
      <c r="BZ1500"/>
      <c r="CA1500"/>
      <c r="CB1500"/>
      <c r="CC1500"/>
      <c r="CD1500"/>
      <c r="CE1500"/>
      <c r="CF1500"/>
      <c r="CG1500"/>
      <c r="CH1500"/>
      <c r="CI1500"/>
      <c r="CJ1500"/>
      <c r="CK1500"/>
      <c r="CL1500"/>
      <c r="CN1500"/>
    </row>
    <row r="1501" spans="9:92" x14ac:dyDescent="0.35">
      <c r="I1501"/>
      <c r="J1501"/>
      <c r="R1501"/>
      <c r="S1501"/>
      <c r="T1501"/>
      <c r="U1501"/>
      <c r="V1501"/>
      <c r="W1501"/>
      <c r="X1501"/>
      <c r="Y1501"/>
      <c r="Z1501"/>
      <c r="AA1501"/>
      <c r="AB1501"/>
      <c r="AC1501"/>
      <c r="AD1501"/>
      <c r="AE1501"/>
      <c r="AF1501"/>
      <c r="AG1501"/>
      <c r="AH1501"/>
      <c r="AI1501"/>
      <c r="AJ1501"/>
      <c r="AK1501"/>
      <c r="AL1501"/>
      <c r="AM1501"/>
      <c r="AN1501"/>
      <c r="AO1501"/>
      <c r="AP1501"/>
      <c r="AQ1501"/>
      <c r="AR1501"/>
      <c r="AS1501"/>
      <c r="AT1501"/>
      <c r="AU1501"/>
      <c r="AV1501"/>
      <c r="AW1501"/>
      <c r="AX1501"/>
      <c r="AY1501"/>
      <c r="AZ1501"/>
      <c r="BA1501"/>
      <c r="BB1501"/>
      <c r="BC1501"/>
      <c r="BD1501"/>
      <c r="BE1501"/>
      <c r="BF1501"/>
      <c r="BG1501"/>
      <c r="BH1501"/>
      <c r="BI1501"/>
      <c r="BJ1501"/>
      <c r="BK1501"/>
      <c r="BL1501"/>
      <c r="BM1501"/>
      <c r="BN1501"/>
      <c r="BO1501"/>
      <c r="BP1501"/>
      <c r="BQ1501"/>
      <c r="BR1501"/>
      <c r="BS1501"/>
      <c r="BT1501"/>
      <c r="BU1501"/>
      <c r="BV1501"/>
      <c r="BW1501"/>
      <c r="BX1501"/>
      <c r="BY1501"/>
      <c r="BZ1501"/>
      <c r="CA1501"/>
      <c r="CB1501"/>
      <c r="CC1501"/>
      <c r="CD1501"/>
      <c r="CE1501"/>
      <c r="CF1501"/>
      <c r="CG1501"/>
      <c r="CH1501"/>
      <c r="CI1501"/>
      <c r="CJ1501"/>
      <c r="CK1501"/>
      <c r="CL1501"/>
      <c r="CN1501"/>
    </row>
    <row r="1502" spans="9:92" x14ac:dyDescent="0.35">
      <c r="I1502"/>
      <c r="J1502"/>
      <c r="R1502"/>
      <c r="S1502"/>
      <c r="T1502"/>
      <c r="U1502"/>
      <c r="V1502"/>
      <c r="W1502"/>
      <c r="X1502"/>
      <c r="Y1502"/>
      <c r="Z1502"/>
      <c r="AA1502"/>
      <c r="AB1502"/>
      <c r="AC1502"/>
      <c r="AD1502"/>
      <c r="AE1502"/>
      <c r="AF1502"/>
      <c r="AG1502"/>
      <c r="AH1502"/>
      <c r="AI1502"/>
      <c r="AJ1502"/>
      <c r="AK1502"/>
      <c r="AL1502"/>
      <c r="AM1502"/>
      <c r="AN1502"/>
      <c r="AO1502"/>
      <c r="AP1502"/>
      <c r="AQ1502"/>
      <c r="AR1502"/>
      <c r="AS1502"/>
      <c r="AT1502"/>
      <c r="AU1502"/>
      <c r="AV1502"/>
      <c r="AW1502"/>
      <c r="AX1502"/>
      <c r="AY1502"/>
      <c r="AZ1502"/>
      <c r="BA1502"/>
      <c r="BB1502"/>
      <c r="BC1502"/>
      <c r="BD1502"/>
      <c r="BE1502"/>
      <c r="BF1502"/>
      <c r="BG1502"/>
      <c r="BH1502"/>
      <c r="BI1502"/>
      <c r="BJ1502"/>
      <c r="BK1502"/>
      <c r="BL1502"/>
      <c r="BM1502"/>
      <c r="BN1502"/>
      <c r="BO1502"/>
      <c r="BP1502"/>
      <c r="BQ1502"/>
      <c r="BR1502"/>
      <c r="BS1502"/>
      <c r="BT1502"/>
      <c r="BU1502"/>
      <c r="BV1502"/>
      <c r="BW1502"/>
      <c r="BX1502"/>
      <c r="BY1502"/>
      <c r="BZ1502"/>
      <c r="CA1502"/>
      <c r="CB1502"/>
      <c r="CC1502"/>
      <c r="CD1502"/>
      <c r="CE1502"/>
      <c r="CF1502"/>
      <c r="CG1502"/>
      <c r="CH1502"/>
      <c r="CI1502"/>
      <c r="CJ1502"/>
      <c r="CK1502"/>
      <c r="CL1502"/>
      <c r="CN1502"/>
    </row>
    <row r="1503" spans="9:92" x14ac:dyDescent="0.35">
      <c r="I1503"/>
      <c r="J1503"/>
      <c r="R1503"/>
      <c r="S1503"/>
      <c r="T1503"/>
      <c r="U1503"/>
      <c r="V1503"/>
      <c r="W1503"/>
      <c r="X1503"/>
      <c r="Y1503"/>
      <c r="Z1503"/>
      <c r="AA1503"/>
      <c r="AB1503"/>
      <c r="AC1503"/>
      <c r="AD1503"/>
      <c r="AE1503"/>
      <c r="AF1503"/>
      <c r="AG1503"/>
      <c r="AH1503"/>
      <c r="AI1503"/>
      <c r="AJ1503"/>
      <c r="AK1503"/>
      <c r="AL1503"/>
      <c r="AM1503"/>
      <c r="AN1503"/>
      <c r="AO1503"/>
      <c r="AP1503"/>
      <c r="AQ1503"/>
      <c r="AR1503"/>
      <c r="AS1503"/>
      <c r="AT1503"/>
      <c r="AU1503"/>
      <c r="AV1503"/>
      <c r="AW1503"/>
      <c r="AX1503"/>
      <c r="AY1503"/>
      <c r="AZ1503"/>
      <c r="BA1503"/>
      <c r="BB1503"/>
      <c r="BC1503"/>
      <c r="BD1503"/>
      <c r="BE1503"/>
      <c r="BF1503"/>
      <c r="BG1503"/>
      <c r="BH1503"/>
      <c r="BI1503"/>
      <c r="BJ1503"/>
      <c r="BK1503"/>
      <c r="BL1503"/>
      <c r="BM1503"/>
      <c r="BN1503"/>
      <c r="BO1503"/>
      <c r="BP1503"/>
      <c r="BQ1503"/>
      <c r="BR1503"/>
      <c r="BS1503"/>
      <c r="BT1503"/>
      <c r="BU1503"/>
      <c r="BV1503"/>
      <c r="BW1503"/>
      <c r="BX1503"/>
      <c r="BY1503"/>
      <c r="BZ1503"/>
      <c r="CA1503"/>
      <c r="CB1503"/>
      <c r="CC1503"/>
      <c r="CD1503"/>
      <c r="CE1503"/>
      <c r="CF1503"/>
      <c r="CG1503"/>
      <c r="CH1503"/>
      <c r="CI1503"/>
      <c r="CJ1503"/>
      <c r="CK1503"/>
      <c r="CL1503"/>
      <c r="CN1503"/>
    </row>
    <row r="1504" spans="9:92" x14ac:dyDescent="0.35">
      <c r="I1504"/>
      <c r="J1504"/>
      <c r="R1504"/>
      <c r="S1504"/>
      <c r="T1504"/>
      <c r="U1504"/>
      <c r="V1504"/>
      <c r="W1504"/>
      <c r="X1504"/>
      <c r="Y1504"/>
      <c r="Z1504"/>
      <c r="AA1504"/>
      <c r="AB1504"/>
      <c r="AC1504"/>
      <c r="AD1504"/>
      <c r="AE1504"/>
      <c r="AF1504"/>
      <c r="AG1504"/>
      <c r="AH1504"/>
      <c r="AI1504"/>
      <c r="AJ1504"/>
      <c r="AK1504"/>
      <c r="AL1504"/>
      <c r="AM1504"/>
      <c r="AN1504"/>
      <c r="AO1504"/>
      <c r="AP1504"/>
      <c r="AQ1504"/>
      <c r="AR1504"/>
      <c r="AS1504"/>
      <c r="AT1504"/>
      <c r="AU1504"/>
      <c r="AV1504"/>
      <c r="AW1504"/>
      <c r="AX1504"/>
      <c r="AY1504"/>
      <c r="AZ1504"/>
      <c r="BA1504"/>
      <c r="BB1504"/>
      <c r="BC1504"/>
      <c r="BD1504"/>
      <c r="BE1504"/>
      <c r="BF1504"/>
      <c r="BG1504"/>
      <c r="BH1504"/>
      <c r="BI1504"/>
      <c r="BJ1504"/>
      <c r="BK1504"/>
      <c r="BL1504"/>
      <c r="BM1504"/>
      <c r="BN1504"/>
      <c r="BO1504"/>
      <c r="BP1504"/>
      <c r="BQ1504"/>
      <c r="BR1504"/>
      <c r="BS1504"/>
      <c r="BT1504"/>
      <c r="BU1504"/>
      <c r="BV1504"/>
      <c r="BW1504"/>
      <c r="BX1504"/>
      <c r="BY1504"/>
      <c r="BZ1504"/>
      <c r="CA1504"/>
      <c r="CB1504"/>
      <c r="CC1504"/>
      <c r="CD1504"/>
      <c r="CE1504"/>
      <c r="CF1504"/>
      <c r="CG1504"/>
      <c r="CH1504"/>
      <c r="CI1504"/>
      <c r="CJ1504"/>
      <c r="CK1504"/>
      <c r="CL1504"/>
      <c r="CN1504"/>
    </row>
    <row r="1505" spans="9:92" x14ac:dyDescent="0.35">
      <c r="I1505"/>
      <c r="J1505"/>
      <c r="R1505"/>
      <c r="S1505"/>
      <c r="T1505"/>
      <c r="U1505"/>
      <c r="V1505"/>
      <c r="W1505"/>
      <c r="X1505"/>
      <c r="Y1505"/>
      <c r="Z1505"/>
      <c r="AA1505"/>
      <c r="AB1505"/>
      <c r="AC1505"/>
      <c r="AD1505"/>
      <c r="AE1505"/>
      <c r="AF1505"/>
      <c r="AG1505"/>
      <c r="AH1505"/>
      <c r="AI1505"/>
      <c r="AJ1505"/>
      <c r="AK1505"/>
      <c r="AL1505"/>
      <c r="AM1505"/>
      <c r="AN1505"/>
      <c r="AO1505"/>
      <c r="AP1505"/>
      <c r="AQ1505"/>
      <c r="AR1505"/>
      <c r="AS1505"/>
      <c r="AT1505"/>
      <c r="AU1505"/>
      <c r="AV1505"/>
      <c r="AW1505"/>
      <c r="AX1505"/>
      <c r="AY1505"/>
      <c r="AZ1505"/>
      <c r="BA1505"/>
      <c r="BB1505"/>
      <c r="BC1505"/>
      <c r="BD1505"/>
      <c r="BE1505"/>
      <c r="BF1505"/>
      <c r="BG1505"/>
      <c r="BH1505"/>
      <c r="BI1505"/>
      <c r="BJ1505"/>
      <c r="BK1505"/>
      <c r="BL1505"/>
      <c r="BM1505"/>
      <c r="BN1505"/>
      <c r="BO1505"/>
      <c r="BP1505"/>
      <c r="BQ1505"/>
      <c r="BR1505"/>
      <c r="BS1505"/>
      <c r="BT1505"/>
      <c r="BU1505"/>
      <c r="BV1505"/>
      <c r="BW1505"/>
      <c r="BX1505"/>
      <c r="BY1505"/>
      <c r="BZ1505"/>
      <c r="CA1505"/>
      <c r="CB1505"/>
      <c r="CC1505"/>
      <c r="CD1505"/>
      <c r="CE1505"/>
      <c r="CF1505"/>
      <c r="CG1505"/>
      <c r="CH1505"/>
      <c r="CI1505"/>
      <c r="CJ1505"/>
      <c r="CK1505"/>
      <c r="CL1505"/>
      <c r="CN1505"/>
    </row>
    <row r="1506" spans="9:92" x14ac:dyDescent="0.35">
      <c r="I1506"/>
      <c r="J1506"/>
      <c r="R1506"/>
      <c r="S1506"/>
      <c r="T1506"/>
      <c r="U1506"/>
      <c r="V1506"/>
      <c r="W1506"/>
      <c r="X1506"/>
      <c r="Y1506"/>
      <c r="Z1506"/>
      <c r="AA1506"/>
      <c r="AB1506"/>
      <c r="AC1506"/>
      <c r="AD1506"/>
      <c r="AE1506"/>
      <c r="AF1506"/>
      <c r="AG1506"/>
      <c r="AH1506"/>
      <c r="AI1506"/>
      <c r="AJ1506"/>
      <c r="AK1506"/>
      <c r="AL1506"/>
      <c r="AM1506"/>
      <c r="AN1506"/>
      <c r="AO1506"/>
      <c r="AP1506"/>
      <c r="AQ1506"/>
      <c r="AR1506"/>
      <c r="AS1506"/>
      <c r="AT1506"/>
      <c r="AU1506"/>
      <c r="AV1506"/>
      <c r="AW1506"/>
      <c r="AX1506"/>
      <c r="AY1506"/>
      <c r="AZ1506"/>
      <c r="BA1506"/>
      <c r="BB1506"/>
      <c r="BC1506"/>
      <c r="BD1506"/>
      <c r="BE1506"/>
      <c r="BF1506"/>
      <c r="BG1506"/>
      <c r="BH1506"/>
      <c r="BI1506"/>
      <c r="BJ1506"/>
      <c r="BK1506"/>
      <c r="BL1506"/>
      <c r="BM1506"/>
      <c r="BN1506"/>
      <c r="BO1506"/>
      <c r="BP1506"/>
      <c r="BQ1506"/>
      <c r="BR1506"/>
      <c r="BS1506"/>
      <c r="BT1506"/>
      <c r="BU1506"/>
      <c r="BV1506"/>
      <c r="BW1506"/>
      <c r="BX1506"/>
      <c r="BY1506"/>
      <c r="BZ1506"/>
      <c r="CA1506"/>
      <c r="CB1506"/>
      <c r="CC1506"/>
      <c r="CD1506"/>
      <c r="CE1506"/>
      <c r="CF1506"/>
      <c r="CG1506"/>
      <c r="CH1506"/>
      <c r="CI1506"/>
      <c r="CJ1506"/>
      <c r="CK1506"/>
      <c r="CL1506"/>
      <c r="CN1506"/>
    </row>
    <row r="1507" spans="9:92" x14ac:dyDescent="0.35">
      <c r="I1507"/>
      <c r="J1507"/>
      <c r="R1507"/>
      <c r="S1507"/>
      <c r="T1507"/>
      <c r="U1507"/>
      <c r="V1507"/>
      <c r="W1507"/>
      <c r="X1507"/>
      <c r="Y1507"/>
      <c r="Z1507"/>
      <c r="AA1507"/>
      <c r="AB1507"/>
      <c r="AC1507"/>
      <c r="AD1507"/>
      <c r="AE1507"/>
      <c r="AF1507"/>
      <c r="AG1507"/>
      <c r="AH1507"/>
      <c r="AI1507"/>
      <c r="AJ1507"/>
      <c r="AK1507"/>
      <c r="AL1507"/>
      <c r="AM1507"/>
      <c r="AN1507"/>
      <c r="AO1507"/>
      <c r="AP1507"/>
      <c r="AQ1507"/>
      <c r="AR1507"/>
      <c r="AS1507"/>
      <c r="AT1507"/>
      <c r="AU1507"/>
      <c r="AV1507"/>
      <c r="AW1507"/>
      <c r="AX1507"/>
      <c r="AY1507"/>
      <c r="AZ1507"/>
      <c r="BA1507"/>
      <c r="BB1507"/>
      <c r="BC1507"/>
      <c r="BD1507"/>
      <c r="BE1507"/>
      <c r="BF1507"/>
      <c r="BG1507"/>
      <c r="BH1507"/>
      <c r="BI1507"/>
      <c r="BJ1507"/>
      <c r="BK1507"/>
      <c r="BL1507"/>
      <c r="BM1507"/>
      <c r="BN1507"/>
      <c r="BO1507"/>
      <c r="BP1507"/>
      <c r="BQ1507"/>
      <c r="BR1507"/>
      <c r="BS1507"/>
      <c r="BT1507"/>
      <c r="BU1507"/>
      <c r="BV1507"/>
      <c r="BW1507"/>
      <c r="BX1507"/>
      <c r="BY1507"/>
      <c r="BZ1507"/>
      <c r="CA1507"/>
      <c r="CB1507"/>
      <c r="CC1507"/>
      <c r="CD1507"/>
      <c r="CE1507"/>
      <c r="CF1507"/>
      <c r="CG1507"/>
      <c r="CH1507"/>
      <c r="CI1507"/>
      <c r="CJ1507"/>
      <c r="CK1507"/>
      <c r="CL1507"/>
      <c r="CN1507"/>
    </row>
    <row r="1508" spans="9:92" x14ac:dyDescent="0.35">
      <c r="I1508"/>
      <c r="J1508"/>
      <c r="R1508"/>
      <c r="S1508"/>
      <c r="T1508"/>
      <c r="U1508"/>
      <c r="V1508"/>
      <c r="W1508"/>
      <c r="X1508"/>
      <c r="Y1508"/>
      <c r="Z1508"/>
      <c r="AA1508"/>
      <c r="AB1508"/>
      <c r="AC1508"/>
      <c r="AD1508"/>
      <c r="AE1508"/>
      <c r="AF1508"/>
      <c r="AG1508"/>
      <c r="AH1508"/>
      <c r="AI1508"/>
      <c r="AJ1508"/>
      <c r="AK1508"/>
      <c r="AL1508"/>
      <c r="AM1508"/>
      <c r="AN1508"/>
      <c r="AO1508"/>
      <c r="AP1508"/>
      <c r="AQ1508"/>
      <c r="AR1508"/>
      <c r="AS1508"/>
      <c r="AT1508"/>
      <c r="AU1508"/>
      <c r="AV1508"/>
      <c r="AW1508"/>
      <c r="AX1508"/>
      <c r="AY1508"/>
      <c r="AZ1508"/>
      <c r="BA1508"/>
      <c r="BB1508"/>
      <c r="BC1508"/>
      <c r="BD1508"/>
      <c r="BE1508"/>
      <c r="BF1508"/>
      <c r="BG1508"/>
      <c r="BH1508"/>
      <c r="BI1508"/>
      <c r="BJ1508"/>
      <c r="BK1508"/>
      <c r="BL1508"/>
      <c r="BM1508"/>
      <c r="BN1508"/>
      <c r="BO1508"/>
      <c r="BP1508"/>
      <c r="BQ1508"/>
      <c r="BR1508"/>
      <c r="BS1508"/>
      <c r="BT1508"/>
      <c r="BU1508"/>
      <c r="BV1508"/>
      <c r="BW1508"/>
      <c r="BX1508"/>
      <c r="BY1508"/>
      <c r="BZ1508"/>
      <c r="CA1508"/>
      <c r="CB1508"/>
      <c r="CC1508"/>
      <c r="CD1508"/>
      <c r="CE1508"/>
      <c r="CF1508"/>
      <c r="CG1508"/>
      <c r="CH1508"/>
      <c r="CI1508"/>
      <c r="CJ1508"/>
      <c r="CK1508"/>
      <c r="CL1508"/>
      <c r="CN1508"/>
    </row>
    <row r="1509" spans="9:92" x14ac:dyDescent="0.35">
      <c r="I1509"/>
      <c r="J1509"/>
      <c r="R1509"/>
      <c r="S1509"/>
      <c r="T1509"/>
      <c r="U1509"/>
      <c r="V1509"/>
      <c r="W1509"/>
      <c r="X1509"/>
      <c r="Y1509"/>
      <c r="Z1509"/>
      <c r="AA1509"/>
      <c r="AB1509"/>
      <c r="AC1509"/>
      <c r="AD1509"/>
      <c r="AE1509"/>
      <c r="AF1509"/>
      <c r="AG1509"/>
      <c r="AH1509"/>
      <c r="AI1509"/>
      <c r="AJ1509"/>
      <c r="AK1509"/>
      <c r="AL1509"/>
      <c r="AM1509"/>
      <c r="AN1509"/>
      <c r="AO1509"/>
      <c r="AP1509"/>
      <c r="AQ1509"/>
      <c r="AR1509"/>
      <c r="AS1509"/>
      <c r="AT1509"/>
      <c r="AU1509"/>
      <c r="AV1509"/>
      <c r="AW1509"/>
      <c r="AX1509"/>
      <c r="AY1509"/>
      <c r="AZ1509"/>
      <c r="BA1509"/>
      <c r="BB1509"/>
      <c r="BC1509"/>
      <c r="BD1509"/>
      <c r="BE1509"/>
      <c r="BF1509"/>
      <c r="BG1509"/>
      <c r="BH1509"/>
      <c r="BI1509"/>
      <c r="BJ1509"/>
      <c r="BK1509"/>
      <c r="BL1509"/>
      <c r="BM1509"/>
      <c r="BN1509"/>
      <c r="BO1509"/>
      <c r="BP1509"/>
      <c r="BQ1509"/>
      <c r="BR1509"/>
      <c r="BS1509"/>
      <c r="BT1509"/>
      <c r="BU1509"/>
      <c r="BV1509"/>
      <c r="BW1509"/>
      <c r="BX1509"/>
      <c r="BY1509"/>
      <c r="BZ1509"/>
      <c r="CA1509"/>
      <c r="CB1509"/>
      <c r="CC1509"/>
      <c r="CD1509"/>
      <c r="CE1509"/>
      <c r="CF1509"/>
      <c r="CG1509"/>
      <c r="CH1509"/>
      <c r="CI1509"/>
      <c r="CJ1509"/>
      <c r="CK1509"/>
      <c r="CL1509"/>
      <c r="CN1509"/>
    </row>
    <row r="1510" spans="9:92" x14ac:dyDescent="0.35">
      <c r="I1510"/>
      <c r="J1510"/>
      <c r="R1510"/>
      <c r="S1510"/>
      <c r="T1510"/>
      <c r="U1510"/>
      <c r="V1510"/>
      <c r="W1510"/>
      <c r="X1510"/>
      <c r="Y1510"/>
      <c r="Z1510"/>
      <c r="AA1510"/>
      <c r="AB1510"/>
      <c r="AC1510"/>
      <c r="AD1510"/>
      <c r="AE1510"/>
      <c r="AF1510"/>
      <c r="AG1510"/>
      <c r="AH1510"/>
      <c r="AI1510"/>
      <c r="AJ1510"/>
      <c r="AK1510"/>
      <c r="AL1510"/>
      <c r="AM1510"/>
      <c r="AN1510"/>
      <c r="AO1510"/>
      <c r="AP1510"/>
      <c r="AQ1510"/>
      <c r="AR1510"/>
      <c r="AS1510"/>
      <c r="AT1510"/>
      <c r="AU1510"/>
      <c r="AV1510"/>
      <c r="AW1510"/>
      <c r="AX1510"/>
      <c r="AY1510"/>
      <c r="AZ1510"/>
      <c r="BA1510"/>
      <c r="BB1510"/>
      <c r="BC1510"/>
      <c r="BD1510"/>
      <c r="BE1510"/>
      <c r="BF1510"/>
      <c r="BG1510"/>
      <c r="BH1510"/>
      <c r="BI1510"/>
      <c r="BJ1510"/>
      <c r="BK1510"/>
      <c r="BL1510"/>
      <c r="BM1510"/>
      <c r="BN1510"/>
      <c r="BO1510"/>
      <c r="BP1510"/>
      <c r="BQ1510"/>
      <c r="BR1510"/>
      <c r="BS1510"/>
      <c r="BT1510"/>
      <c r="BU1510"/>
      <c r="BV1510"/>
      <c r="BW1510"/>
      <c r="BX1510"/>
      <c r="BY1510"/>
      <c r="BZ1510"/>
      <c r="CA1510"/>
      <c r="CB1510"/>
      <c r="CC1510"/>
      <c r="CD1510"/>
      <c r="CE1510"/>
      <c r="CF1510"/>
      <c r="CG1510"/>
      <c r="CH1510"/>
      <c r="CI1510"/>
      <c r="CJ1510"/>
      <c r="CK1510"/>
      <c r="CL1510"/>
      <c r="CN1510"/>
    </row>
    <row r="1511" spans="9:92" x14ac:dyDescent="0.35">
      <c r="I1511"/>
      <c r="J1511"/>
      <c r="R1511"/>
      <c r="S1511"/>
      <c r="T1511"/>
      <c r="U1511"/>
      <c r="V1511"/>
      <c r="W1511"/>
      <c r="X1511"/>
      <c r="Y1511"/>
      <c r="Z1511"/>
      <c r="AA1511"/>
      <c r="AB1511"/>
      <c r="AC1511"/>
      <c r="AD1511"/>
      <c r="AE1511"/>
      <c r="AF1511"/>
      <c r="AG1511"/>
      <c r="AH1511"/>
      <c r="AI1511"/>
      <c r="AJ1511"/>
      <c r="AK1511"/>
      <c r="AL1511"/>
      <c r="AM1511"/>
      <c r="AN1511"/>
      <c r="AO1511"/>
      <c r="AP1511"/>
      <c r="AQ1511"/>
      <c r="AR1511"/>
      <c r="AS1511"/>
      <c r="AT1511"/>
      <c r="AU1511"/>
      <c r="AV1511"/>
      <c r="AW1511"/>
      <c r="AX1511"/>
      <c r="AY1511"/>
      <c r="AZ1511"/>
      <c r="BA1511"/>
      <c r="BB1511"/>
      <c r="BC1511"/>
      <c r="BD1511"/>
      <c r="BE1511"/>
      <c r="BF1511"/>
      <c r="BG1511"/>
      <c r="BH1511"/>
      <c r="BI1511"/>
      <c r="BJ1511"/>
      <c r="BK1511"/>
      <c r="BL1511"/>
      <c r="BM1511"/>
      <c r="BN1511"/>
      <c r="BO1511"/>
      <c r="BP1511"/>
      <c r="BQ1511"/>
      <c r="BR1511"/>
      <c r="BS1511"/>
      <c r="BT1511"/>
      <c r="BU1511"/>
      <c r="BV1511"/>
      <c r="BW1511"/>
      <c r="BX1511"/>
      <c r="BY1511"/>
      <c r="BZ1511"/>
      <c r="CA1511"/>
      <c r="CB1511"/>
      <c r="CC1511"/>
      <c r="CD1511"/>
      <c r="CE1511"/>
      <c r="CF1511"/>
      <c r="CG1511"/>
      <c r="CH1511"/>
      <c r="CI1511"/>
      <c r="CJ1511"/>
      <c r="CK1511"/>
      <c r="CL1511"/>
      <c r="CN1511"/>
    </row>
    <row r="1512" spans="9:92" x14ac:dyDescent="0.35">
      <c r="I1512"/>
      <c r="J1512"/>
      <c r="R1512"/>
      <c r="S1512"/>
      <c r="T1512"/>
      <c r="U1512"/>
      <c r="V1512"/>
      <c r="W1512"/>
      <c r="X1512"/>
      <c r="Y1512"/>
      <c r="Z1512"/>
      <c r="AA1512"/>
      <c r="AB1512"/>
      <c r="AC1512"/>
      <c r="AD1512"/>
      <c r="AE1512"/>
      <c r="AF1512"/>
      <c r="AG1512"/>
      <c r="AH1512"/>
      <c r="AI1512"/>
      <c r="AJ1512"/>
      <c r="AK1512"/>
      <c r="AL1512"/>
      <c r="AM1512"/>
      <c r="AN1512"/>
      <c r="AO1512"/>
      <c r="AP1512"/>
      <c r="AQ1512"/>
      <c r="AR1512"/>
      <c r="AS1512"/>
      <c r="AT1512"/>
      <c r="AU1512"/>
      <c r="AV1512"/>
      <c r="AW1512"/>
      <c r="AX1512"/>
      <c r="AY1512"/>
      <c r="AZ1512"/>
      <c r="BA1512"/>
      <c r="BB1512"/>
      <c r="BC1512"/>
      <c r="BD1512"/>
      <c r="BE1512"/>
      <c r="BF1512"/>
      <c r="BG1512"/>
      <c r="BH1512"/>
      <c r="BI1512"/>
      <c r="BJ1512"/>
      <c r="BK1512"/>
      <c r="BL1512"/>
      <c r="BM1512"/>
      <c r="BN1512"/>
      <c r="BO1512"/>
      <c r="BP1512"/>
      <c r="BQ1512"/>
      <c r="BR1512"/>
      <c r="BS1512"/>
      <c r="BT1512"/>
      <c r="BU1512"/>
      <c r="BV1512"/>
      <c r="BW1512"/>
      <c r="BX1512"/>
      <c r="BY1512"/>
      <c r="BZ1512"/>
      <c r="CA1512"/>
      <c r="CB1512"/>
      <c r="CC1512"/>
      <c r="CD1512"/>
      <c r="CE1512"/>
      <c r="CF1512"/>
      <c r="CG1512"/>
      <c r="CH1512"/>
      <c r="CI1512"/>
      <c r="CJ1512"/>
      <c r="CK1512"/>
      <c r="CL1512"/>
      <c r="CN1512"/>
    </row>
    <row r="1513" spans="9:92" x14ac:dyDescent="0.35">
      <c r="I1513"/>
      <c r="J1513"/>
      <c r="R1513"/>
      <c r="S1513"/>
      <c r="T1513"/>
      <c r="U1513"/>
      <c r="V1513"/>
      <c r="W1513"/>
      <c r="X1513"/>
      <c r="Y1513"/>
      <c r="Z1513"/>
      <c r="AA1513"/>
      <c r="AB1513"/>
      <c r="AC1513"/>
      <c r="AD1513"/>
      <c r="AE1513"/>
      <c r="AF1513"/>
      <c r="AG1513"/>
      <c r="AH1513"/>
      <c r="AI1513"/>
      <c r="AJ1513"/>
      <c r="AK1513"/>
      <c r="AL1513"/>
      <c r="AM1513"/>
      <c r="AN1513"/>
      <c r="AO1513"/>
      <c r="AP1513"/>
      <c r="AQ1513"/>
      <c r="AR1513"/>
      <c r="AS1513"/>
      <c r="AT1513"/>
      <c r="AU1513"/>
      <c r="AV1513"/>
      <c r="AW1513"/>
      <c r="AX1513"/>
      <c r="AY1513"/>
      <c r="AZ1513"/>
      <c r="BA1513"/>
      <c r="BB1513"/>
      <c r="BC1513"/>
      <c r="BD1513"/>
      <c r="BE1513"/>
      <c r="BF1513"/>
      <c r="BG1513"/>
      <c r="BH1513"/>
      <c r="BI1513"/>
      <c r="BJ1513"/>
      <c r="BK1513"/>
      <c r="BL1513"/>
      <c r="BM1513"/>
      <c r="BN1513"/>
      <c r="BO1513"/>
      <c r="BP1513"/>
      <c r="BQ1513"/>
      <c r="BR1513"/>
      <c r="BS1513"/>
      <c r="BT1513"/>
      <c r="BU1513"/>
      <c r="BV1513"/>
      <c r="BW1513"/>
      <c r="BX1513"/>
      <c r="BY1513"/>
      <c r="BZ1513"/>
      <c r="CA1513"/>
      <c r="CB1513"/>
      <c r="CC1513"/>
      <c r="CD1513"/>
      <c r="CE1513"/>
      <c r="CF1513"/>
      <c r="CG1513"/>
      <c r="CH1513"/>
      <c r="CI1513"/>
      <c r="CJ1513"/>
      <c r="CK1513"/>
      <c r="CL1513"/>
      <c r="CN1513"/>
    </row>
    <row r="1514" spans="9:92" x14ac:dyDescent="0.35">
      <c r="I1514"/>
      <c r="J1514"/>
      <c r="R1514"/>
      <c r="S1514"/>
      <c r="T1514"/>
      <c r="U1514"/>
      <c r="V1514"/>
      <c r="W1514"/>
      <c r="X1514"/>
      <c r="Y1514"/>
      <c r="Z1514"/>
      <c r="AA1514"/>
      <c r="AB1514"/>
      <c r="AC1514"/>
      <c r="AD1514"/>
      <c r="AE1514"/>
      <c r="AF1514"/>
      <c r="AG1514"/>
      <c r="AH1514"/>
      <c r="AI1514"/>
      <c r="AJ1514"/>
      <c r="AK1514"/>
      <c r="AL1514"/>
      <c r="AM1514"/>
      <c r="AN1514"/>
      <c r="AO1514"/>
      <c r="AP1514"/>
      <c r="AQ1514"/>
      <c r="AR1514"/>
      <c r="AS1514"/>
      <c r="AT1514"/>
      <c r="AU1514"/>
      <c r="AV1514"/>
      <c r="AW1514"/>
      <c r="AX1514"/>
      <c r="AY1514"/>
      <c r="AZ1514"/>
      <c r="BA1514"/>
      <c r="BB1514"/>
      <c r="BC1514"/>
      <c r="BD1514"/>
      <c r="BE1514"/>
      <c r="BF1514"/>
      <c r="BG1514"/>
      <c r="BH1514"/>
      <c r="BI1514"/>
      <c r="BJ1514"/>
      <c r="BK1514"/>
      <c r="BL1514"/>
      <c r="BM1514"/>
      <c r="BN1514"/>
      <c r="BO1514"/>
      <c r="BP1514"/>
      <c r="BQ1514"/>
      <c r="BR1514"/>
      <c r="BS1514"/>
      <c r="BT1514"/>
      <c r="BU1514"/>
      <c r="BV1514"/>
      <c r="BW1514"/>
      <c r="BX1514"/>
      <c r="BY1514"/>
      <c r="BZ1514"/>
      <c r="CA1514"/>
      <c r="CB1514"/>
      <c r="CC1514"/>
      <c r="CD1514"/>
      <c r="CE1514"/>
      <c r="CF1514"/>
      <c r="CG1514"/>
      <c r="CH1514"/>
      <c r="CI1514"/>
      <c r="CJ1514"/>
      <c r="CK1514"/>
      <c r="CL1514"/>
      <c r="CN1514"/>
    </row>
    <row r="1515" spans="9:92" x14ac:dyDescent="0.35">
      <c r="I1515"/>
      <c r="J1515"/>
      <c r="R1515"/>
      <c r="S1515"/>
      <c r="T1515"/>
      <c r="U1515"/>
      <c r="V1515"/>
      <c r="W1515"/>
      <c r="X1515"/>
      <c r="Y1515"/>
      <c r="Z1515"/>
      <c r="AA1515"/>
      <c r="AB1515"/>
      <c r="AC1515"/>
      <c r="AD1515"/>
      <c r="AE1515"/>
      <c r="AF1515"/>
      <c r="AG1515"/>
      <c r="AH1515"/>
      <c r="AI1515"/>
      <c r="AJ1515"/>
      <c r="AK1515"/>
      <c r="AL1515"/>
      <c r="AM1515"/>
      <c r="AN1515"/>
      <c r="AO1515"/>
      <c r="AP1515"/>
      <c r="AQ1515"/>
      <c r="AR1515"/>
      <c r="AS1515"/>
      <c r="AT1515"/>
      <c r="AU1515"/>
      <c r="AV1515"/>
      <c r="AW1515"/>
      <c r="AX1515"/>
      <c r="AY1515"/>
      <c r="AZ1515"/>
      <c r="BA1515"/>
      <c r="BB1515"/>
      <c r="BC1515"/>
      <c r="BD1515"/>
      <c r="BE1515"/>
      <c r="BF1515"/>
      <c r="BG1515"/>
      <c r="BH1515"/>
      <c r="BI1515"/>
      <c r="BJ1515"/>
      <c r="BK1515"/>
      <c r="BL1515"/>
      <c r="BM1515"/>
      <c r="BN1515"/>
      <c r="BO1515"/>
      <c r="BP1515"/>
      <c r="BQ1515"/>
      <c r="BR1515"/>
      <c r="BS1515"/>
      <c r="BT1515"/>
      <c r="BU1515"/>
      <c r="BV1515"/>
      <c r="BW1515"/>
      <c r="BX1515"/>
      <c r="BY1515"/>
      <c r="BZ1515"/>
      <c r="CA1515"/>
      <c r="CB1515"/>
      <c r="CC1515"/>
      <c r="CD1515"/>
      <c r="CE1515"/>
      <c r="CF1515"/>
      <c r="CG1515"/>
      <c r="CH1515"/>
      <c r="CI1515"/>
      <c r="CJ1515"/>
      <c r="CK1515"/>
      <c r="CL1515"/>
      <c r="CN1515"/>
    </row>
    <row r="1516" spans="9:92" x14ac:dyDescent="0.35">
      <c r="I1516"/>
      <c r="J1516"/>
      <c r="R1516"/>
      <c r="S1516"/>
      <c r="T1516"/>
      <c r="U1516"/>
      <c r="V1516"/>
      <c r="W1516"/>
      <c r="X1516"/>
      <c r="Y1516"/>
      <c r="Z1516"/>
      <c r="AA1516"/>
      <c r="AB1516"/>
      <c r="AC1516"/>
      <c r="AD1516"/>
      <c r="AE1516"/>
      <c r="AF1516"/>
      <c r="AG1516"/>
      <c r="AH1516"/>
      <c r="AI1516"/>
      <c r="AJ1516"/>
      <c r="AK1516"/>
      <c r="AL1516"/>
      <c r="AM1516"/>
      <c r="AN1516"/>
      <c r="AO1516"/>
      <c r="AP1516"/>
      <c r="AQ1516"/>
      <c r="AR1516"/>
      <c r="AS1516"/>
      <c r="AT1516"/>
      <c r="AU1516"/>
      <c r="AV1516"/>
      <c r="AW1516"/>
      <c r="AX1516"/>
      <c r="AY1516"/>
      <c r="AZ1516"/>
      <c r="BA1516"/>
      <c r="BB1516"/>
      <c r="BC1516"/>
      <c r="BD1516"/>
      <c r="BE1516"/>
      <c r="BF1516"/>
      <c r="BG1516"/>
      <c r="BH1516"/>
      <c r="BI1516"/>
      <c r="BJ1516"/>
      <c r="BK1516"/>
      <c r="BL1516"/>
      <c r="BM1516"/>
      <c r="BN1516"/>
      <c r="BO1516"/>
      <c r="BP1516"/>
      <c r="BQ1516"/>
      <c r="BR1516"/>
      <c r="BS1516"/>
      <c r="BT1516"/>
      <c r="BU1516"/>
      <c r="BV1516"/>
      <c r="BW1516"/>
      <c r="BX1516"/>
      <c r="BY1516"/>
      <c r="BZ1516"/>
      <c r="CA1516"/>
      <c r="CB1516"/>
      <c r="CC1516"/>
      <c r="CD1516"/>
      <c r="CE1516"/>
      <c r="CF1516"/>
      <c r="CG1516"/>
      <c r="CH1516"/>
      <c r="CI1516"/>
      <c r="CJ1516"/>
      <c r="CK1516"/>
      <c r="CL1516"/>
      <c r="CN1516"/>
    </row>
    <row r="1517" spans="9:92" x14ac:dyDescent="0.35">
      <c r="I1517"/>
      <c r="J1517"/>
      <c r="R1517"/>
      <c r="S1517"/>
      <c r="T1517"/>
      <c r="U1517"/>
      <c r="V1517"/>
      <c r="W1517"/>
      <c r="X1517"/>
      <c r="Y1517"/>
      <c r="Z1517"/>
      <c r="AA1517"/>
      <c r="AB1517"/>
      <c r="AC1517"/>
      <c r="AD1517"/>
      <c r="AE1517"/>
      <c r="AF1517"/>
      <c r="AG1517"/>
      <c r="AH1517"/>
      <c r="AI1517"/>
      <c r="AJ1517"/>
      <c r="AK1517"/>
      <c r="AL1517"/>
      <c r="AM1517"/>
      <c r="AN1517"/>
      <c r="AO1517"/>
      <c r="AP1517"/>
      <c r="AQ1517"/>
      <c r="AR1517"/>
      <c r="AS1517"/>
      <c r="AT1517"/>
      <c r="AU1517"/>
      <c r="AV1517"/>
      <c r="AW1517"/>
      <c r="AX1517"/>
      <c r="AY1517"/>
      <c r="AZ1517"/>
      <c r="BA1517"/>
      <c r="BB1517"/>
      <c r="BC1517"/>
      <c r="BD1517"/>
      <c r="BE1517"/>
      <c r="BF1517"/>
      <c r="BG1517"/>
      <c r="BH1517"/>
      <c r="BI1517"/>
      <c r="BJ1517"/>
      <c r="BK1517"/>
      <c r="BL1517"/>
      <c r="BM1517"/>
      <c r="BN1517"/>
      <c r="BO1517"/>
      <c r="BP1517"/>
      <c r="BQ1517"/>
      <c r="BR1517"/>
      <c r="BS1517"/>
      <c r="BT1517"/>
      <c r="BU1517"/>
      <c r="BV1517"/>
      <c r="BW1517"/>
      <c r="BX1517"/>
      <c r="BY1517"/>
      <c r="BZ1517"/>
      <c r="CA1517"/>
      <c r="CB1517"/>
      <c r="CC1517"/>
      <c r="CD1517"/>
      <c r="CE1517"/>
      <c r="CF1517"/>
      <c r="CG1517"/>
      <c r="CH1517"/>
      <c r="CI1517"/>
      <c r="CJ1517"/>
      <c r="CK1517"/>
      <c r="CL1517"/>
      <c r="CN1517"/>
    </row>
    <row r="1518" spans="9:92" x14ac:dyDescent="0.35">
      <c r="I1518"/>
      <c r="J1518"/>
      <c r="R1518"/>
      <c r="S1518"/>
      <c r="T1518"/>
      <c r="U1518"/>
      <c r="V1518"/>
      <c r="W1518"/>
      <c r="X1518"/>
      <c r="Y1518"/>
      <c r="Z1518"/>
      <c r="AA1518"/>
      <c r="AB1518"/>
      <c r="AC1518"/>
      <c r="AD1518"/>
      <c r="AE1518"/>
      <c r="AF1518"/>
      <c r="AG1518"/>
      <c r="AH1518"/>
      <c r="AI1518"/>
      <c r="AJ1518"/>
      <c r="AK1518"/>
      <c r="AL1518"/>
      <c r="AM1518"/>
      <c r="AN1518"/>
      <c r="AO1518"/>
      <c r="AP1518"/>
      <c r="AQ1518"/>
      <c r="AR1518"/>
      <c r="AS1518"/>
      <c r="AT1518"/>
      <c r="AU1518"/>
      <c r="AV1518"/>
      <c r="AW1518"/>
      <c r="AX1518"/>
      <c r="AY1518"/>
      <c r="AZ1518"/>
      <c r="BA1518"/>
      <c r="BB1518"/>
      <c r="BC1518"/>
      <c r="BD1518"/>
      <c r="BE1518"/>
      <c r="BF1518"/>
      <c r="BG1518"/>
      <c r="BH1518"/>
      <c r="BI1518"/>
      <c r="BJ1518"/>
      <c r="BK1518"/>
      <c r="BL1518"/>
      <c r="BM1518"/>
      <c r="BN1518"/>
      <c r="BO1518"/>
      <c r="BP1518"/>
      <c r="BQ1518"/>
      <c r="BR1518"/>
      <c r="BS1518"/>
      <c r="BT1518"/>
      <c r="BU1518"/>
      <c r="BV1518"/>
      <c r="BW1518"/>
      <c r="BX1518"/>
      <c r="BY1518"/>
      <c r="BZ1518"/>
      <c r="CA1518"/>
      <c r="CB1518"/>
      <c r="CC1518"/>
      <c r="CD1518"/>
      <c r="CE1518"/>
      <c r="CF1518"/>
      <c r="CG1518"/>
      <c r="CH1518"/>
      <c r="CI1518"/>
      <c r="CJ1518"/>
      <c r="CK1518"/>
      <c r="CL1518"/>
      <c r="CN1518"/>
    </row>
    <row r="1519" spans="9:92" x14ac:dyDescent="0.35">
      <c r="I1519"/>
      <c r="J1519"/>
      <c r="R1519"/>
      <c r="S1519"/>
      <c r="T1519"/>
      <c r="U1519"/>
      <c r="V1519"/>
      <c r="W1519"/>
      <c r="X1519"/>
      <c r="Y1519"/>
      <c r="Z1519"/>
      <c r="AA1519"/>
      <c r="AB1519"/>
      <c r="AC1519"/>
      <c r="AD1519"/>
      <c r="AE1519"/>
      <c r="AF1519"/>
      <c r="AG1519"/>
      <c r="AH1519"/>
      <c r="AI1519"/>
      <c r="AJ1519"/>
      <c r="AK1519"/>
      <c r="AL1519"/>
      <c r="AM1519"/>
      <c r="AN1519"/>
      <c r="AO1519"/>
      <c r="AP1519"/>
      <c r="AQ1519"/>
      <c r="AR1519"/>
      <c r="AS1519"/>
      <c r="AT1519"/>
      <c r="AU1519"/>
      <c r="AV1519"/>
      <c r="AW1519"/>
      <c r="AX1519"/>
      <c r="AY1519"/>
      <c r="AZ1519"/>
      <c r="BA1519"/>
      <c r="BB1519"/>
      <c r="BC1519"/>
      <c r="BD1519"/>
      <c r="BE1519"/>
      <c r="BF1519"/>
      <c r="BG1519"/>
      <c r="BH1519"/>
      <c r="BI1519"/>
      <c r="BJ1519"/>
      <c r="BK1519"/>
      <c r="BL1519"/>
      <c r="BM1519"/>
      <c r="BN1519"/>
      <c r="BO1519"/>
      <c r="BP1519"/>
      <c r="BQ1519"/>
      <c r="BR1519"/>
      <c r="BS1519"/>
      <c r="BT1519"/>
      <c r="BU1519"/>
      <c r="BV1519"/>
      <c r="BW1519"/>
      <c r="BX1519"/>
      <c r="BY1519"/>
      <c r="BZ1519"/>
      <c r="CA1519"/>
      <c r="CB1519"/>
      <c r="CC1519"/>
      <c r="CD1519"/>
      <c r="CE1519"/>
      <c r="CF1519"/>
      <c r="CG1519"/>
      <c r="CH1519"/>
      <c r="CI1519"/>
      <c r="CJ1519"/>
      <c r="CK1519"/>
      <c r="CL1519"/>
      <c r="CN1519"/>
    </row>
    <row r="1520" spans="9:92" x14ac:dyDescent="0.35">
      <c r="I1520"/>
      <c r="J1520"/>
      <c r="R1520"/>
      <c r="S1520"/>
      <c r="T1520"/>
      <c r="U1520"/>
      <c r="V1520"/>
      <c r="W1520"/>
      <c r="X1520"/>
      <c r="Y1520"/>
      <c r="Z1520"/>
      <c r="AA1520"/>
      <c r="AB1520"/>
      <c r="AC1520"/>
      <c r="AD1520"/>
      <c r="AE1520"/>
      <c r="AF1520"/>
      <c r="AG1520"/>
      <c r="AH1520"/>
      <c r="AI1520"/>
      <c r="AJ1520"/>
      <c r="AK1520"/>
      <c r="AL1520"/>
      <c r="AM1520"/>
      <c r="AN1520"/>
      <c r="AO1520"/>
      <c r="AP1520"/>
      <c r="AQ1520"/>
      <c r="AR1520"/>
      <c r="AS1520"/>
      <c r="AT1520"/>
      <c r="AU1520"/>
      <c r="AV1520"/>
      <c r="AW1520"/>
      <c r="AX1520"/>
      <c r="AY1520"/>
      <c r="AZ1520"/>
      <c r="BA1520"/>
      <c r="BB1520"/>
      <c r="BC1520"/>
      <c r="BD1520"/>
      <c r="BE1520"/>
      <c r="BF1520"/>
      <c r="BG1520"/>
      <c r="BH1520"/>
      <c r="BI1520"/>
      <c r="BJ1520"/>
      <c r="BK1520"/>
      <c r="BL1520"/>
      <c r="BM1520"/>
      <c r="BN1520"/>
      <c r="BO1520"/>
      <c r="BP1520"/>
      <c r="BQ1520"/>
      <c r="BR1520"/>
      <c r="BS1520"/>
      <c r="BT1520"/>
      <c r="BU1520"/>
      <c r="BV1520"/>
      <c r="BW1520"/>
      <c r="BX1520"/>
      <c r="BY1520"/>
      <c r="BZ1520"/>
      <c r="CA1520"/>
      <c r="CB1520"/>
      <c r="CC1520"/>
      <c r="CD1520"/>
      <c r="CE1520"/>
      <c r="CF1520"/>
      <c r="CG1520"/>
      <c r="CH1520"/>
      <c r="CI1520"/>
      <c r="CJ1520"/>
      <c r="CK1520"/>
      <c r="CL1520"/>
      <c r="CN1520"/>
    </row>
    <row r="1521" spans="9:92" x14ac:dyDescent="0.35">
      <c r="I1521"/>
      <c r="J1521"/>
      <c r="R1521"/>
      <c r="S1521"/>
      <c r="T1521"/>
      <c r="U1521"/>
      <c r="V1521"/>
      <c r="W1521"/>
      <c r="X1521"/>
      <c r="Y1521"/>
      <c r="Z1521"/>
      <c r="AA1521"/>
      <c r="AB1521"/>
      <c r="AC1521"/>
      <c r="AD1521"/>
      <c r="AE1521"/>
      <c r="AF1521"/>
      <c r="AG1521"/>
      <c r="AH1521"/>
      <c r="AI1521"/>
      <c r="AJ1521"/>
      <c r="AK1521"/>
      <c r="AL1521"/>
      <c r="AM1521"/>
      <c r="AN1521"/>
      <c r="AO1521"/>
      <c r="AP1521"/>
      <c r="AQ1521"/>
      <c r="AR1521"/>
      <c r="AS1521"/>
      <c r="AT1521"/>
      <c r="AU1521"/>
      <c r="AV1521"/>
      <c r="AW1521"/>
      <c r="AX1521"/>
      <c r="AY1521"/>
      <c r="AZ1521"/>
      <c r="BA1521"/>
      <c r="BB1521"/>
      <c r="BC1521"/>
      <c r="BD1521"/>
      <c r="BE1521"/>
      <c r="BF1521"/>
      <c r="BG1521"/>
      <c r="BH1521"/>
      <c r="BI1521"/>
      <c r="BJ1521"/>
      <c r="BK1521"/>
      <c r="BL1521"/>
      <c r="BM1521"/>
      <c r="BN1521"/>
      <c r="BO1521"/>
      <c r="BP1521"/>
      <c r="BQ1521"/>
      <c r="BR1521"/>
      <c r="BS1521"/>
      <c r="BT1521"/>
      <c r="BU1521"/>
      <c r="BV1521"/>
      <c r="BW1521"/>
      <c r="BX1521"/>
      <c r="BY1521"/>
      <c r="BZ1521"/>
      <c r="CA1521"/>
      <c r="CB1521"/>
      <c r="CC1521"/>
      <c r="CD1521"/>
      <c r="CE1521"/>
      <c r="CF1521"/>
      <c r="CG1521"/>
      <c r="CH1521"/>
      <c r="CI1521"/>
      <c r="CJ1521"/>
      <c r="CK1521"/>
      <c r="CL1521"/>
      <c r="CN1521"/>
    </row>
    <row r="1522" spans="9:92" x14ac:dyDescent="0.35">
      <c r="I1522"/>
      <c r="J1522"/>
      <c r="R1522"/>
      <c r="S1522"/>
      <c r="T1522"/>
      <c r="U1522"/>
      <c r="V1522"/>
      <c r="W1522"/>
      <c r="X1522"/>
      <c r="Y1522"/>
      <c r="Z1522"/>
      <c r="AA1522"/>
      <c r="AB1522"/>
      <c r="AC1522"/>
      <c r="AD1522"/>
      <c r="AE1522"/>
      <c r="AF1522"/>
      <c r="AG1522"/>
      <c r="AH1522"/>
      <c r="AI1522"/>
      <c r="AJ1522"/>
      <c r="AK1522"/>
      <c r="AL1522"/>
      <c r="AM1522"/>
      <c r="AN1522"/>
      <c r="AO1522"/>
      <c r="AP1522"/>
      <c r="AQ1522"/>
      <c r="AR1522"/>
      <c r="AS1522"/>
      <c r="AT1522"/>
      <c r="AU1522"/>
      <c r="AV1522"/>
      <c r="AW1522"/>
      <c r="AX1522"/>
      <c r="AY1522"/>
      <c r="AZ1522"/>
      <c r="BA1522"/>
      <c r="BB1522"/>
      <c r="BC1522"/>
      <c r="BD1522"/>
      <c r="BE1522"/>
      <c r="BF1522"/>
      <c r="BG1522"/>
      <c r="BH1522"/>
      <c r="BI1522"/>
      <c r="BJ1522"/>
      <c r="BK1522"/>
      <c r="BL1522"/>
      <c r="BM1522"/>
      <c r="BN1522"/>
      <c r="BO1522"/>
      <c r="BP1522"/>
      <c r="BQ1522"/>
      <c r="BR1522"/>
      <c r="BS1522"/>
      <c r="BT1522"/>
      <c r="BU1522"/>
      <c r="BV1522"/>
      <c r="BW1522"/>
      <c r="BX1522"/>
      <c r="BY1522"/>
      <c r="BZ1522"/>
      <c r="CA1522"/>
      <c r="CB1522"/>
      <c r="CC1522"/>
      <c r="CD1522"/>
      <c r="CE1522"/>
      <c r="CF1522"/>
      <c r="CG1522"/>
      <c r="CH1522"/>
      <c r="CI1522"/>
      <c r="CJ1522"/>
      <c r="CK1522"/>
      <c r="CL1522"/>
      <c r="CN1522"/>
    </row>
    <row r="1523" spans="9:92" x14ac:dyDescent="0.35">
      <c r="I1523"/>
      <c r="J1523"/>
      <c r="R1523"/>
      <c r="S1523"/>
      <c r="T1523"/>
      <c r="U1523"/>
      <c r="V1523"/>
      <c r="W1523"/>
      <c r="X1523"/>
      <c r="Y1523"/>
      <c r="Z1523"/>
      <c r="AA1523"/>
      <c r="AB1523"/>
      <c r="AC1523"/>
      <c r="AD1523"/>
      <c r="AE1523"/>
      <c r="AF1523"/>
      <c r="AG1523"/>
      <c r="AH1523"/>
      <c r="AI1523"/>
      <c r="AJ1523"/>
      <c r="AK1523"/>
      <c r="AL1523"/>
      <c r="AM1523"/>
      <c r="AN1523"/>
      <c r="AO1523"/>
      <c r="AP1523"/>
      <c r="AQ1523"/>
      <c r="AR1523"/>
      <c r="AS1523"/>
      <c r="AT1523"/>
      <c r="AU1523"/>
      <c r="AV1523"/>
      <c r="AW1523"/>
      <c r="AX1523"/>
      <c r="AY1523"/>
      <c r="AZ1523"/>
      <c r="BA1523"/>
      <c r="BB1523"/>
      <c r="BC1523"/>
      <c r="BD1523"/>
      <c r="BE1523"/>
      <c r="BF1523"/>
      <c r="BG1523"/>
      <c r="BH1523"/>
      <c r="BI1523"/>
      <c r="BJ1523"/>
      <c r="BK1523"/>
      <c r="BL1523"/>
      <c r="BM1523"/>
      <c r="BN1523"/>
      <c r="BO1523"/>
      <c r="BP1523"/>
      <c r="BQ1523"/>
      <c r="BR1523"/>
      <c r="BS1523"/>
      <c r="BT1523"/>
      <c r="BU1523"/>
      <c r="BV1523"/>
      <c r="BW1523"/>
      <c r="BX1523"/>
      <c r="BY1523"/>
      <c r="BZ1523"/>
      <c r="CA1523"/>
      <c r="CB1523"/>
      <c r="CC1523"/>
      <c r="CD1523"/>
      <c r="CE1523"/>
      <c r="CF1523"/>
      <c r="CG1523"/>
      <c r="CH1523"/>
      <c r="CI1523"/>
      <c r="CJ1523"/>
      <c r="CK1523"/>
      <c r="CL1523"/>
      <c r="CN1523"/>
    </row>
    <row r="1524" spans="9:92" x14ac:dyDescent="0.35">
      <c r="I1524"/>
      <c r="J1524"/>
      <c r="R1524"/>
      <c r="S1524"/>
      <c r="T1524"/>
      <c r="U1524"/>
      <c r="V1524"/>
      <c r="W1524"/>
      <c r="X1524"/>
      <c r="Y1524"/>
      <c r="Z1524"/>
      <c r="AA1524"/>
      <c r="AB1524"/>
      <c r="AC1524"/>
      <c r="AD1524"/>
      <c r="AE1524"/>
      <c r="AF1524"/>
      <c r="AG1524"/>
      <c r="AH1524"/>
      <c r="AI1524"/>
      <c r="AJ1524"/>
      <c r="AK1524"/>
      <c r="AL1524"/>
      <c r="AM1524"/>
      <c r="AN1524"/>
      <c r="AO1524"/>
      <c r="AP1524"/>
      <c r="AQ1524"/>
      <c r="AR1524"/>
      <c r="AS1524"/>
      <c r="AT1524"/>
      <c r="AU1524"/>
      <c r="AV1524"/>
      <c r="AW1524"/>
      <c r="AX1524"/>
      <c r="AY1524"/>
      <c r="AZ1524"/>
      <c r="BA1524"/>
      <c r="BB1524"/>
      <c r="BC1524"/>
      <c r="BD1524"/>
      <c r="BE1524"/>
      <c r="BF1524"/>
      <c r="BG1524"/>
      <c r="BH1524"/>
      <c r="BI1524"/>
      <c r="BJ1524"/>
      <c r="BK1524"/>
      <c r="BL1524"/>
      <c r="BM1524"/>
      <c r="BN1524"/>
      <c r="BO1524"/>
      <c r="BP1524"/>
      <c r="BQ1524"/>
      <c r="BR1524"/>
      <c r="BS1524"/>
      <c r="BT1524"/>
      <c r="BU1524"/>
      <c r="BV1524"/>
      <c r="BW1524"/>
      <c r="BX1524"/>
      <c r="BY1524"/>
      <c r="BZ1524"/>
      <c r="CA1524"/>
      <c r="CB1524"/>
      <c r="CC1524"/>
      <c r="CD1524"/>
      <c r="CE1524"/>
      <c r="CF1524"/>
      <c r="CG1524"/>
      <c r="CH1524"/>
      <c r="CI1524"/>
      <c r="CJ1524"/>
      <c r="CK1524"/>
      <c r="CL1524"/>
      <c r="CN1524"/>
    </row>
    <row r="1525" spans="9:92" x14ac:dyDescent="0.35">
      <c r="I1525"/>
      <c r="J1525"/>
      <c r="R1525"/>
      <c r="S1525"/>
      <c r="T1525"/>
      <c r="U1525"/>
      <c r="V1525"/>
      <c r="W1525"/>
      <c r="X1525"/>
      <c r="Y1525"/>
      <c r="Z1525"/>
      <c r="AA1525"/>
      <c r="AB1525"/>
      <c r="AC1525"/>
      <c r="AD1525"/>
      <c r="AE1525"/>
      <c r="AF1525"/>
      <c r="AG1525"/>
      <c r="AH1525"/>
      <c r="AI1525"/>
      <c r="AJ1525"/>
      <c r="AK1525"/>
      <c r="AL1525"/>
      <c r="AM1525"/>
      <c r="AN1525"/>
      <c r="AO1525"/>
      <c r="AP1525"/>
      <c r="AQ1525"/>
      <c r="AR1525"/>
      <c r="AS1525"/>
      <c r="AT1525"/>
      <c r="AU1525"/>
      <c r="AV1525"/>
      <c r="AW1525"/>
      <c r="AX1525"/>
      <c r="AY1525"/>
      <c r="AZ1525"/>
      <c r="BA1525"/>
      <c r="BB1525"/>
      <c r="BC1525"/>
      <c r="BD1525"/>
      <c r="BE1525"/>
      <c r="BF1525"/>
      <c r="BG1525"/>
      <c r="BH1525"/>
      <c r="BI1525"/>
      <c r="BJ1525"/>
      <c r="BK1525"/>
      <c r="BL1525"/>
      <c r="BM1525"/>
      <c r="BN1525"/>
      <c r="BO1525"/>
      <c r="BP1525"/>
      <c r="BQ1525"/>
      <c r="BR1525"/>
      <c r="BS1525"/>
      <c r="BT1525"/>
      <c r="BU1525"/>
      <c r="BV1525"/>
      <c r="BW1525"/>
      <c r="BX1525"/>
      <c r="BY1525"/>
      <c r="BZ1525"/>
      <c r="CA1525"/>
      <c r="CB1525"/>
      <c r="CC1525"/>
      <c r="CD1525"/>
      <c r="CE1525"/>
      <c r="CF1525"/>
      <c r="CG1525"/>
      <c r="CH1525"/>
      <c r="CI1525"/>
      <c r="CJ1525"/>
      <c r="CK1525"/>
      <c r="CL1525"/>
      <c r="CN1525"/>
    </row>
    <row r="1526" spans="9:92" x14ac:dyDescent="0.35">
      <c r="I1526"/>
      <c r="J1526"/>
      <c r="R1526"/>
      <c r="S1526"/>
      <c r="T1526"/>
      <c r="U1526"/>
      <c r="V1526"/>
      <c r="W1526"/>
      <c r="X1526"/>
      <c r="Y1526"/>
      <c r="Z1526"/>
      <c r="AA1526"/>
      <c r="AB1526"/>
      <c r="AC1526"/>
      <c r="AD1526"/>
      <c r="AE1526"/>
      <c r="AF1526"/>
      <c r="AG1526"/>
      <c r="AH1526"/>
      <c r="AI1526"/>
      <c r="AJ1526"/>
      <c r="AK1526"/>
      <c r="AL1526"/>
      <c r="AM1526"/>
      <c r="AN1526"/>
      <c r="AO1526"/>
      <c r="AP1526"/>
      <c r="AQ1526"/>
      <c r="AR1526"/>
      <c r="AS1526"/>
      <c r="AT1526"/>
      <c r="AU1526"/>
      <c r="AV1526"/>
      <c r="AW1526"/>
      <c r="AX1526"/>
      <c r="AY1526"/>
      <c r="AZ1526"/>
      <c r="BA1526"/>
      <c r="BB1526"/>
      <c r="BC1526"/>
      <c r="BD1526"/>
      <c r="BE1526"/>
      <c r="BF1526"/>
      <c r="BG1526"/>
      <c r="BH1526"/>
      <c r="BI1526"/>
      <c r="BJ1526"/>
      <c r="BK1526"/>
      <c r="BL1526"/>
      <c r="BM1526"/>
      <c r="BN1526"/>
      <c r="BO1526"/>
      <c r="BP1526"/>
      <c r="BQ1526"/>
      <c r="BR1526"/>
      <c r="BS1526"/>
      <c r="BT1526"/>
      <c r="BU1526"/>
      <c r="BV1526"/>
      <c r="BW1526"/>
      <c r="BX1526"/>
      <c r="BY1526"/>
      <c r="BZ1526"/>
      <c r="CA1526"/>
      <c r="CB1526"/>
      <c r="CC1526"/>
      <c r="CD1526"/>
      <c r="CE1526"/>
      <c r="CF1526"/>
      <c r="CG1526"/>
      <c r="CH1526"/>
      <c r="CI1526"/>
      <c r="CJ1526"/>
      <c r="CK1526"/>
      <c r="CL1526"/>
      <c r="CN1526"/>
    </row>
    <row r="1527" spans="9:92" x14ac:dyDescent="0.35">
      <c r="I1527"/>
      <c r="J1527"/>
      <c r="R1527"/>
      <c r="S1527"/>
      <c r="T1527"/>
      <c r="U1527"/>
      <c r="V1527"/>
      <c r="W1527"/>
      <c r="X1527"/>
      <c r="Y1527"/>
      <c r="Z1527"/>
      <c r="AA1527"/>
      <c r="AB1527"/>
      <c r="AC1527"/>
      <c r="AD1527"/>
      <c r="AE1527"/>
      <c r="AF1527"/>
      <c r="AG1527"/>
      <c r="AH1527"/>
      <c r="AI1527"/>
      <c r="AJ1527"/>
      <c r="AK1527"/>
      <c r="AL1527"/>
      <c r="AM1527"/>
      <c r="AN1527"/>
      <c r="AO1527"/>
      <c r="AP1527"/>
      <c r="AQ1527"/>
      <c r="AR1527"/>
      <c r="AS1527"/>
      <c r="AT1527"/>
      <c r="AU1527"/>
      <c r="AV1527"/>
      <c r="AW1527"/>
      <c r="AX1527"/>
      <c r="AY1527"/>
      <c r="AZ1527"/>
      <c r="BA1527"/>
      <c r="BB1527"/>
      <c r="BC1527"/>
      <c r="BD1527"/>
      <c r="BE1527"/>
      <c r="BF1527"/>
      <c r="BG1527"/>
      <c r="BH1527"/>
      <c r="BI1527"/>
      <c r="BJ1527"/>
      <c r="BK1527"/>
      <c r="BL1527"/>
      <c r="BM1527"/>
      <c r="BN1527"/>
      <c r="BO1527"/>
      <c r="BP1527"/>
      <c r="BQ1527"/>
      <c r="BR1527"/>
      <c r="BS1527"/>
      <c r="BT1527"/>
      <c r="BU1527"/>
      <c r="BV1527"/>
      <c r="BW1527"/>
      <c r="BX1527"/>
      <c r="BY1527"/>
      <c r="BZ1527"/>
      <c r="CA1527"/>
      <c r="CB1527"/>
      <c r="CC1527"/>
      <c r="CD1527"/>
      <c r="CE1527"/>
      <c r="CF1527"/>
      <c r="CG1527"/>
      <c r="CH1527"/>
      <c r="CI1527"/>
      <c r="CJ1527"/>
      <c r="CK1527"/>
      <c r="CL1527"/>
      <c r="CN1527"/>
    </row>
    <row r="1528" spans="9:92" x14ac:dyDescent="0.35">
      <c r="I1528"/>
      <c r="J1528"/>
      <c r="R1528"/>
      <c r="S1528"/>
      <c r="T1528"/>
      <c r="U1528"/>
      <c r="V1528"/>
      <c r="W1528"/>
      <c r="X1528"/>
      <c r="Y1528"/>
      <c r="Z1528"/>
      <c r="AA1528"/>
      <c r="AB1528"/>
      <c r="AC1528"/>
      <c r="AD1528"/>
      <c r="AE1528"/>
      <c r="AF1528"/>
      <c r="AG1528"/>
      <c r="AH1528"/>
      <c r="AI1528"/>
      <c r="AJ1528"/>
      <c r="AK1528"/>
      <c r="AL1528"/>
      <c r="AM1528"/>
      <c r="AN1528"/>
      <c r="AO1528"/>
      <c r="AP1528"/>
      <c r="AQ1528"/>
      <c r="AR1528"/>
      <c r="AS1528"/>
      <c r="AT1528"/>
      <c r="AU1528"/>
      <c r="AV1528"/>
      <c r="AW1528"/>
      <c r="AX1528"/>
      <c r="AY1528"/>
      <c r="AZ1528"/>
      <c r="BA1528"/>
      <c r="BB1528"/>
      <c r="BC1528"/>
      <c r="BD1528"/>
      <c r="BE1528"/>
      <c r="BF1528"/>
      <c r="BG1528"/>
      <c r="BH1528"/>
      <c r="BI1528"/>
      <c r="BJ1528"/>
      <c r="BK1528"/>
      <c r="BL1528"/>
      <c r="BM1528"/>
      <c r="BN1528"/>
      <c r="BO1528"/>
      <c r="BP1528"/>
      <c r="BQ1528"/>
      <c r="BR1528"/>
      <c r="BS1528"/>
      <c r="BT1528"/>
      <c r="BU1528"/>
      <c r="BV1528"/>
      <c r="BW1528"/>
      <c r="BX1528"/>
      <c r="BY1528"/>
      <c r="BZ1528"/>
      <c r="CA1528"/>
      <c r="CB1528"/>
      <c r="CC1528"/>
      <c r="CD1528"/>
      <c r="CE1528"/>
      <c r="CF1528"/>
      <c r="CG1528"/>
      <c r="CH1528"/>
      <c r="CI1528"/>
      <c r="CJ1528"/>
      <c r="CK1528"/>
      <c r="CL1528"/>
      <c r="CN1528"/>
    </row>
    <row r="1529" spans="9:92" x14ac:dyDescent="0.35">
      <c r="I1529"/>
      <c r="J1529"/>
      <c r="R1529"/>
      <c r="S1529"/>
      <c r="T1529"/>
      <c r="U1529"/>
      <c r="V1529"/>
      <c r="W1529"/>
      <c r="X1529"/>
      <c r="Y1529"/>
      <c r="Z1529"/>
      <c r="AA1529"/>
      <c r="AB1529"/>
      <c r="AC1529"/>
      <c r="AD1529"/>
      <c r="AE1529"/>
      <c r="AF1529"/>
      <c r="AG1529"/>
      <c r="AH1529"/>
      <c r="AI1529"/>
      <c r="AJ1529"/>
      <c r="AK1529"/>
      <c r="AL1529"/>
      <c r="AM1529"/>
      <c r="AN1529"/>
      <c r="AO1529"/>
      <c r="AP1529"/>
      <c r="AQ1529"/>
      <c r="AR1529"/>
      <c r="AS1529"/>
      <c r="AT1529"/>
      <c r="AU1529"/>
      <c r="AV1529"/>
      <c r="AW1529"/>
      <c r="AX1529"/>
      <c r="AY1529"/>
      <c r="AZ1529"/>
      <c r="BA1529"/>
      <c r="BB1529"/>
      <c r="BC1529"/>
      <c r="BD1529"/>
      <c r="BE1529"/>
      <c r="BF1529"/>
      <c r="BG1529"/>
      <c r="BH1529"/>
      <c r="BI1529"/>
      <c r="BJ1529"/>
      <c r="BK1529"/>
      <c r="BL1529"/>
      <c r="BM1529"/>
      <c r="BN1529"/>
      <c r="BO1529"/>
      <c r="BP1529"/>
      <c r="BQ1529"/>
      <c r="BR1529"/>
      <c r="BS1529"/>
      <c r="BT1529"/>
      <c r="BU1529"/>
      <c r="BV1529"/>
      <c r="BW1529"/>
      <c r="BX1529"/>
      <c r="BY1529"/>
      <c r="BZ1529"/>
      <c r="CA1529"/>
      <c r="CB1529"/>
      <c r="CC1529"/>
      <c r="CD1529"/>
      <c r="CE1529"/>
      <c r="CF1529"/>
      <c r="CG1529"/>
      <c r="CH1529"/>
      <c r="CI1529"/>
      <c r="CJ1529"/>
      <c r="CK1529"/>
      <c r="CL1529"/>
      <c r="CN1529"/>
    </row>
    <row r="1530" spans="9:92" x14ac:dyDescent="0.35">
      <c r="I1530"/>
      <c r="J1530"/>
      <c r="R1530"/>
      <c r="S1530"/>
      <c r="T1530"/>
      <c r="U1530"/>
      <c r="V1530"/>
      <c r="W1530"/>
      <c r="X1530"/>
      <c r="Y1530"/>
      <c r="Z1530"/>
      <c r="AA1530"/>
      <c r="AB1530"/>
      <c r="AC1530"/>
      <c r="AD1530"/>
      <c r="AE1530"/>
      <c r="AF1530"/>
      <c r="AG1530"/>
      <c r="AH1530"/>
      <c r="AI1530"/>
      <c r="AJ1530"/>
      <c r="AK1530"/>
      <c r="AL1530"/>
      <c r="AM1530"/>
      <c r="AN1530"/>
      <c r="AO1530"/>
      <c r="AP1530"/>
      <c r="AQ1530"/>
      <c r="AR1530"/>
      <c r="AS1530"/>
      <c r="AT1530"/>
      <c r="AU1530"/>
      <c r="AV1530"/>
      <c r="AW1530"/>
      <c r="AX1530"/>
      <c r="AY1530"/>
      <c r="AZ1530"/>
      <c r="BA1530"/>
      <c r="BB1530"/>
      <c r="BC1530"/>
      <c r="BD1530"/>
      <c r="BE1530"/>
      <c r="BF1530"/>
      <c r="BG1530"/>
      <c r="BH1530"/>
      <c r="BI1530"/>
      <c r="BJ1530"/>
      <c r="BK1530"/>
      <c r="BL1530"/>
      <c r="BM1530"/>
      <c r="BN1530"/>
      <c r="BO1530"/>
      <c r="BP1530"/>
      <c r="BQ1530"/>
      <c r="BR1530"/>
      <c r="BS1530"/>
      <c r="BT1530"/>
      <c r="BU1530"/>
      <c r="BV1530"/>
      <c r="BW1530"/>
      <c r="BX1530"/>
      <c r="BY1530"/>
      <c r="BZ1530"/>
      <c r="CA1530"/>
      <c r="CB1530"/>
      <c r="CC1530"/>
      <c r="CD1530"/>
      <c r="CE1530"/>
      <c r="CF1530"/>
      <c r="CG1530"/>
      <c r="CH1530"/>
      <c r="CI1530"/>
      <c r="CJ1530"/>
      <c r="CK1530"/>
      <c r="CL1530"/>
      <c r="CN1530"/>
    </row>
    <row r="1531" spans="9:92" x14ac:dyDescent="0.35">
      <c r="I1531"/>
      <c r="J1531"/>
      <c r="R1531"/>
      <c r="S1531"/>
      <c r="T1531"/>
      <c r="U1531"/>
      <c r="V1531"/>
      <c r="W1531"/>
      <c r="X1531"/>
      <c r="Y1531"/>
      <c r="Z1531"/>
      <c r="AA1531"/>
      <c r="AB1531"/>
      <c r="AC1531"/>
      <c r="AD1531"/>
      <c r="AE1531"/>
      <c r="AF1531"/>
      <c r="AG1531"/>
      <c r="AH1531"/>
      <c r="AI1531"/>
      <c r="AJ1531"/>
      <c r="AK1531"/>
      <c r="AL1531"/>
      <c r="AM1531"/>
      <c r="AN1531"/>
      <c r="AO1531"/>
      <c r="AP1531"/>
      <c r="AQ1531"/>
      <c r="AR1531"/>
      <c r="AS1531"/>
      <c r="AT1531"/>
      <c r="AU1531"/>
      <c r="AV1531"/>
      <c r="AW1531"/>
      <c r="AX1531"/>
      <c r="AY1531"/>
      <c r="AZ1531"/>
      <c r="BA1531"/>
      <c r="BB1531"/>
      <c r="BC1531"/>
      <c r="BD1531"/>
      <c r="BE1531"/>
      <c r="BF1531"/>
      <c r="BG1531"/>
      <c r="BH1531"/>
      <c r="BI1531"/>
      <c r="BJ1531"/>
      <c r="BK1531"/>
      <c r="BL1531"/>
      <c r="BM1531"/>
      <c r="BN1531"/>
      <c r="BO1531"/>
      <c r="BP1531"/>
      <c r="BQ1531"/>
      <c r="BR1531"/>
      <c r="BS1531"/>
      <c r="BT1531"/>
      <c r="BU1531"/>
      <c r="BV1531"/>
      <c r="BW1531"/>
      <c r="BX1531"/>
      <c r="BY1531"/>
      <c r="BZ1531"/>
      <c r="CA1531"/>
      <c r="CB1531"/>
      <c r="CC1531"/>
      <c r="CD1531"/>
      <c r="CE1531"/>
      <c r="CF1531"/>
      <c r="CG1531"/>
      <c r="CH1531"/>
      <c r="CI1531"/>
      <c r="CJ1531"/>
      <c r="CK1531"/>
      <c r="CL1531"/>
      <c r="CN1531"/>
    </row>
    <row r="1532" spans="9:92" x14ac:dyDescent="0.35">
      <c r="I1532"/>
      <c r="J1532"/>
      <c r="R1532"/>
      <c r="S1532"/>
      <c r="T1532"/>
      <c r="U1532"/>
      <c r="V1532"/>
      <c r="W1532"/>
      <c r="X1532"/>
      <c r="Y1532"/>
      <c r="Z1532"/>
      <c r="AA1532"/>
      <c r="AB1532"/>
      <c r="AC1532"/>
      <c r="AD1532"/>
      <c r="AE1532"/>
      <c r="AF1532"/>
      <c r="AG1532"/>
      <c r="AH1532"/>
      <c r="AI1532"/>
      <c r="AJ1532"/>
      <c r="AK1532"/>
      <c r="AL1532"/>
      <c r="AM1532"/>
      <c r="AN1532"/>
      <c r="AO1532"/>
      <c r="AP1532"/>
      <c r="AQ1532"/>
      <c r="AR1532"/>
      <c r="AS1532"/>
      <c r="AT1532"/>
      <c r="AU1532"/>
      <c r="AV1532"/>
      <c r="AW1532"/>
      <c r="AX1532"/>
      <c r="AY1532"/>
      <c r="AZ1532"/>
      <c r="BA1532"/>
      <c r="BB1532"/>
      <c r="BC1532"/>
      <c r="BD1532"/>
      <c r="BE1532"/>
      <c r="BF1532"/>
      <c r="BG1532"/>
      <c r="BH1532"/>
      <c r="BI1532"/>
      <c r="BJ1532"/>
      <c r="BK1532"/>
      <c r="BL1532"/>
      <c r="BM1532"/>
      <c r="BN1532"/>
      <c r="BO1532"/>
      <c r="BP1532"/>
      <c r="BQ1532"/>
      <c r="BR1532"/>
      <c r="BS1532"/>
      <c r="BT1532"/>
      <c r="BU1532"/>
      <c r="BV1532"/>
      <c r="BW1532"/>
      <c r="BX1532"/>
      <c r="BY1532"/>
      <c r="BZ1532"/>
      <c r="CA1532"/>
      <c r="CB1532"/>
      <c r="CC1532"/>
      <c r="CD1532"/>
      <c r="CE1532"/>
      <c r="CF1532"/>
      <c r="CG1532"/>
      <c r="CH1532"/>
      <c r="CI1532"/>
      <c r="CJ1532"/>
      <c r="CK1532"/>
      <c r="CL1532"/>
      <c r="CN1532"/>
    </row>
    <row r="1533" spans="9:92" x14ac:dyDescent="0.35">
      <c r="I1533"/>
      <c r="J1533"/>
      <c r="R1533"/>
      <c r="S1533"/>
      <c r="T1533"/>
      <c r="U1533"/>
      <c r="V1533"/>
      <c r="W1533"/>
      <c r="X1533"/>
      <c r="Y1533"/>
      <c r="Z1533"/>
      <c r="AA1533"/>
      <c r="AB1533"/>
      <c r="AC1533"/>
      <c r="AD1533"/>
      <c r="AE1533"/>
      <c r="AF1533"/>
      <c r="AG1533"/>
      <c r="AH1533"/>
      <c r="AI1533"/>
      <c r="AJ1533"/>
      <c r="AK1533"/>
      <c r="AL1533"/>
      <c r="AM1533"/>
      <c r="AN1533"/>
      <c r="AO1533"/>
      <c r="AP1533"/>
      <c r="AQ1533"/>
      <c r="AR1533"/>
      <c r="AS1533"/>
      <c r="AT1533"/>
      <c r="AU1533"/>
      <c r="AV1533"/>
      <c r="AW1533"/>
      <c r="AX1533"/>
      <c r="AY1533"/>
      <c r="AZ1533"/>
      <c r="BA1533"/>
      <c r="BB1533"/>
      <c r="BC1533"/>
      <c r="BD1533"/>
      <c r="BE1533"/>
      <c r="BF1533"/>
      <c r="BG1533"/>
      <c r="BH1533"/>
      <c r="BI1533"/>
      <c r="BJ1533"/>
      <c r="BK1533"/>
      <c r="BL1533"/>
      <c r="BM1533"/>
      <c r="BN1533"/>
      <c r="BO1533"/>
      <c r="BP1533"/>
      <c r="BQ1533"/>
      <c r="BR1533"/>
      <c r="BS1533"/>
      <c r="BT1533"/>
      <c r="BU1533"/>
      <c r="BV1533"/>
      <c r="BW1533"/>
      <c r="BX1533"/>
      <c r="BY1533"/>
      <c r="BZ1533"/>
      <c r="CA1533"/>
      <c r="CB1533"/>
      <c r="CC1533"/>
      <c r="CD1533"/>
      <c r="CE1533"/>
      <c r="CF1533"/>
      <c r="CG1533"/>
      <c r="CH1533"/>
      <c r="CI1533"/>
      <c r="CJ1533"/>
      <c r="CK1533"/>
      <c r="CL1533"/>
      <c r="CN1533"/>
    </row>
    <row r="1534" spans="9:92" x14ac:dyDescent="0.35">
      <c r="I1534"/>
      <c r="J1534"/>
      <c r="R1534"/>
      <c r="S1534"/>
      <c r="T1534"/>
      <c r="U1534"/>
      <c r="V1534"/>
      <c r="W1534"/>
      <c r="X1534"/>
      <c r="Y1534"/>
      <c r="Z1534"/>
      <c r="AA1534"/>
      <c r="AB1534"/>
      <c r="AC1534"/>
      <c r="AD1534"/>
      <c r="AE1534"/>
      <c r="AF1534"/>
      <c r="AG1534"/>
      <c r="AH1534"/>
      <c r="AI1534"/>
      <c r="AJ1534"/>
      <c r="AK1534"/>
      <c r="AL1534"/>
      <c r="AM1534"/>
      <c r="AN1534"/>
      <c r="AO1534"/>
      <c r="AP1534"/>
      <c r="AQ1534"/>
      <c r="AR1534"/>
      <c r="AS1534"/>
      <c r="AT1534"/>
      <c r="AU1534"/>
      <c r="AV1534"/>
      <c r="AW1534"/>
      <c r="AX1534"/>
      <c r="AY1534"/>
      <c r="AZ1534"/>
      <c r="BA1534"/>
      <c r="BB1534"/>
      <c r="BC1534"/>
      <c r="BD1534"/>
      <c r="BE1534"/>
      <c r="BF1534"/>
      <c r="BG1534"/>
      <c r="BH1534"/>
      <c r="BI1534"/>
      <c r="BJ1534"/>
      <c r="BK1534"/>
      <c r="BL1534"/>
      <c r="BM1534"/>
      <c r="BN1534"/>
      <c r="BO1534"/>
      <c r="BP1534"/>
      <c r="BQ1534"/>
      <c r="BR1534"/>
      <c r="BS1534"/>
      <c r="BT1534"/>
      <c r="BU1534"/>
      <c r="BV1534"/>
      <c r="BW1534"/>
      <c r="BX1534"/>
      <c r="BY1534"/>
      <c r="BZ1534"/>
      <c r="CA1534"/>
      <c r="CB1534"/>
      <c r="CC1534"/>
      <c r="CD1534"/>
      <c r="CE1534"/>
      <c r="CF1534"/>
      <c r="CG1534"/>
      <c r="CH1534"/>
      <c r="CI1534"/>
      <c r="CJ1534"/>
      <c r="CK1534"/>
      <c r="CL1534"/>
      <c r="CN1534"/>
    </row>
    <row r="1535" spans="9:92" x14ac:dyDescent="0.35">
      <c r="I1535"/>
      <c r="J1535"/>
      <c r="R1535"/>
      <c r="S1535"/>
      <c r="T1535"/>
      <c r="U1535"/>
      <c r="V1535"/>
      <c r="W1535"/>
      <c r="X1535"/>
      <c r="Y1535"/>
      <c r="Z1535"/>
      <c r="AA1535"/>
      <c r="AB1535"/>
      <c r="AC1535"/>
      <c r="AD1535"/>
      <c r="AE1535"/>
      <c r="AF1535"/>
      <c r="AG1535"/>
      <c r="AH1535"/>
      <c r="AI1535"/>
      <c r="AJ1535"/>
      <c r="AK1535"/>
      <c r="AL1535"/>
      <c r="AM1535"/>
      <c r="AN1535"/>
      <c r="AO1535"/>
      <c r="AP1535"/>
      <c r="AQ1535"/>
      <c r="AR1535"/>
      <c r="AS1535"/>
      <c r="AT1535"/>
      <c r="AU1535"/>
      <c r="AV1535"/>
      <c r="AW1535"/>
      <c r="AX1535"/>
      <c r="AY1535"/>
      <c r="AZ1535"/>
      <c r="BA1535"/>
      <c r="BB1535"/>
      <c r="BC1535"/>
      <c r="BD1535"/>
      <c r="BE1535"/>
      <c r="BF1535"/>
      <c r="BG1535"/>
      <c r="BH1535"/>
      <c r="BI1535"/>
      <c r="BJ1535"/>
      <c r="BK1535"/>
      <c r="BL1535"/>
      <c r="BM1535"/>
      <c r="BN1535"/>
      <c r="BO1535"/>
      <c r="BP1535"/>
      <c r="BQ1535"/>
      <c r="BR1535"/>
      <c r="BS1535"/>
      <c r="BT1535"/>
      <c r="BU1535"/>
      <c r="BV1535"/>
      <c r="BW1535"/>
      <c r="BX1535"/>
      <c r="BY1535"/>
      <c r="BZ1535"/>
      <c r="CA1535"/>
      <c r="CB1535"/>
      <c r="CC1535"/>
      <c r="CD1535"/>
      <c r="CE1535"/>
      <c r="CF1535"/>
      <c r="CG1535"/>
      <c r="CH1535"/>
      <c r="CI1535"/>
      <c r="CJ1535"/>
      <c r="CK1535"/>
      <c r="CL1535"/>
      <c r="CN1535"/>
    </row>
    <row r="1536" spans="9:92" x14ac:dyDescent="0.35">
      <c r="I1536"/>
      <c r="J1536"/>
      <c r="R1536"/>
      <c r="S1536"/>
      <c r="T1536"/>
      <c r="U1536"/>
      <c r="V1536"/>
      <c r="W1536"/>
      <c r="X1536"/>
      <c r="Y1536"/>
      <c r="Z1536"/>
      <c r="AA1536"/>
      <c r="AB1536"/>
      <c r="AC1536"/>
      <c r="AD1536"/>
      <c r="AE1536"/>
      <c r="AF1536"/>
      <c r="AG1536"/>
      <c r="AH1536"/>
      <c r="AI1536"/>
      <c r="AJ1536"/>
      <c r="AK1536"/>
      <c r="AL1536"/>
      <c r="AM1536"/>
      <c r="AN1536"/>
      <c r="AO1536"/>
      <c r="AP1536"/>
      <c r="AQ1536"/>
      <c r="AR1536"/>
      <c r="AS1536"/>
      <c r="AT1536"/>
      <c r="AU1536"/>
      <c r="AV1536"/>
      <c r="AW1536"/>
      <c r="AX1536"/>
      <c r="AY1536"/>
      <c r="AZ1536"/>
      <c r="BA1536"/>
      <c r="BB1536"/>
      <c r="BC1536"/>
      <c r="BD1536"/>
      <c r="BE1536"/>
      <c r="BF1536"/>
      <c r="BG1536"/>
      <c r="BH1536"/>
      <c r="BI1536"/>
      <c r="BJ1536"/>
      <c r="BK1536"/>
      <c r="BL1536"/>
      <c r="BM1536"/>
      <c r="BN1536"/>
      <c r="BO1536"/>
      <c r="BP1536"/>
      <c r="BQ1536"/>
      <c r="BR1536"/>
      <c r="BS1536"/>
      <c r="BT1536"/>
      <c r="BU1536"/>
      <c r="BV1536"/>
      <c r="BW1536"/>
      <c r="BX1536"/>
      <c r="BY1536"/>
      <c r="BZ1536"/>
      <c r="CA1536"/>
      <c r="CB1536"/>
      <c r="CC1536"/>
      <c r="CD1536"/>
      <c r="CE1536"/>
      <c r="CF1536"/>
      <c r="CG1536"/>
      <c r="CH1536"/>
      <c r="CI1536"/>
      <c r="CJ1536"/>
      <c r="CK1536"/>
      <c r="CL1536"/>
      <c r="CN1536"/>
    </row>
    <row r="1537" spans="9:92" x14ac:dyDescent="0.35">
      <c r="I1537"/>
      <c r="J1537"/>
      <c r="R1537"/>
      <c r="S1537"/>
      <c r="T1537"/>
      <c r="U1537"/>
      <c r="V1537"/>
      <c r="W1537"/>
      <c r="X1537"/>
      <c r="Y1537"/>
      <c r="Z1537"/>
      <c r="AA1537"/>
      <c r="AB1537"/>
      <c r="AC1537"/>
      <c r="AD1537"/>
      <c r="AE1537"/>
      <c r="AF1537"/>
      <c r="AG1537"/>
      <c r="AH1537"/>
      <c r="AI1537"/>
      <c r="AJ1537"/>
      <c r="AK1537"/>
      <c r="AL1537"/>
      <c r="AM1537"/>
      <c r="AN1537"/>
      <c r="AO1537"/>
      <c r="AP1537"/>
      <c r="AQ1537"/>
      <c r="AR1537"/>
      <c r="AS1537"/>
      <c r="AT1537"/>
      <c r="AU1537"/>
      <c r="AV1537"/>
      <c r="AW1537"/>
      <c r="AX1537"/>
      <c r="AY1537"/>
      <c r="AZ1537"/>
      <c r="BA1537"/>
      <c r="BB1537"/>
      <c r="BC1537"/>
      <c r="BD1537"/>
      <c r="BE1537"/>
      <c r="BF1537"/>
      <c r="BG1537"/>
      <c r="BH1537"/>
      <c r="BI1537"/>
      <c r="BJ1537"/>
      <c r="BK1537"/>
      <c r="BL1537"/>
      <c r="BM1537"/>
      <c r="BN1537"/>
      <c r="BO1537"/>
      <c r="BP1537"/>
      <c r="BQ1537"/>
      <c r="BR1537"/>
      <c r="BS1537"/>
      <c r="BT1537"/>
      <c r="BU1537"/>
      <c r="BV1537"/>
      <c r="BW1537"/>
      <c r="BX1537"/>
      <c r="BY1537"/>
      <c r="BZ1537"/>
      <c r="CA1537"/>
      <c r="CB1537"/>
      <c r="CC1537"/>
      <c r="CD1537"/>
      <c r="CE1537"/>
      <c r="CF1537"/>
      <c r="CG1537"/>
      <c r="CH1537"/>
      <c r="CI1537"/>
      <c r="CJ1537"/>
      <c r="CK1537"/>
      <c r="CL1537"/>
      <c r="CN1537"/>
    </row>
    <row r="1538" spans="9:92" x14ac:dyDescent="0.35">
      <c r="I1538"/>
      <c r="J1538"/>
      <c r="R1538"/>
      <c r="S1538"/>
      <c r="T1538"/>
      <c r="U1538"/>
      <c r="V1538"/>
      <c r="W1538"/>
      <c r="X1538"/>
      <c r="Y1538"/>
      <c r="Z1538"/>
      <c r="AA1538"/>
      <c r="AB1538"/>
      <c r="AC1538"/>
      <c r="AD1538"/>
      <c r="AE1538"/>
      <c r="AF1538"/>
      <c r="AG1538"/>
      <c r="AH1538"/>
      <c r="AI1538"/>
      <c r="AJ1538"/>
      <c r="AK1538"/>
      <c r="AL1538"/>
      <c r="AM1538"/>
      <c r="AN1538"/>
      <c r="AO1538"/>
      <c r="AP1538"/>
      <c r="AQ1538"/>
      <c r="AR1538"/>
      <c r="AS1538"/>
      <c r="AT1538"/>
      <c r="AU1538"/>
      <c r="AV1538"/>
      <c r="AW1538"/>
      <c r="AX1538"/>
      <c r="AY1538"/>
      <c r="AZ1538"/>
      <c r="BA1538"/>
      <c r="BB1538"/>
      <c r="BC1538"/>
      <c r="BD1538"/>
      <c r="BE1538"/>
      <c r="BF1538"/>
      <c r="BG1538"/>
      <c r="BH1538"/>
      <c r="BI1538"/>
      <c r="BJ1538"/>
      <c r="BK1538"/>
      <c r="BL1538"/>
      <c r="BM1538"/>
      <c r="BN1538"/>
      <c r="BO1538"/>
      <c r="BP1538"/>
      <c r="BQ1538"/>
      <c r="BR1538"/>
      <c r="BS1538"/>
      <c r="BT1538"/>
      <c r="BU1538"/>
      <c r="BV1538"/>
      <c r="BW1538"/>
      <c r="BX1538"/>
      <c r="BY1538"/>
      <c r="BZ1538"/>
      <c r="CA1538"/>
      <c r="CB1538"/>
      <c r="CC1538"/>
      <c r="CD1538"/>
      <c r="CE1538"/>
      <c r="CF1538"/>
      <c r="CG1538"/>
      <c r="CH1538"/>
      <c r="CI1538"/>
      <c r="CJ1538"/>
      <c r="CK1538"/>
      <c r="CL1538"/>
      <c r="CN1538"/>
    </row>
    <row r="1539" spans="9:92" x14ac:dyDescent="0.35">
      <c r="I1539"/>
      <c r="J1539"/>
      <c r="R1539"/>
      <c r="S1539"/>
      <c r="T1539"/>
      <c r="U1539"/>
      <c r="V1539"/>
      <c r="W1539"/>
      <c r="X1539"/>
      <c r="Y1539"/>
      <c r="Z1539"/>
      <c r="AA1539"/>
      <c r="AB1539"/>
      <c r="AC1539"/>
      <c r="AD1539"/>
      <c r="AE1539"/>
      <c r="AF1539"/>
      <c r="AG1539"/>
      <c r="AH1539"/>
      <c r="AI1539"/>
      <c r="AJ1539"/>
      <c r="AK1539"/>
      <c r="AL1539"/>
      <c r="AM1539"/>
      <c r="AN1539"/>
      <c r="AO1539"/>
      <c r="AP1539"/>
      <c r="AQ1539"/>
      <c r="AR1539"/>
      <c r="AS1539"/>
      <c r="AT1539"/>
      <c r="AU1539"/>
      <c r="AV1539"/>
      <c r="AW1539"/>
      <c r="AX1539"/>
      <c r="AY1539"/>
      <c r="AZ1539"/>
      <c r="BA1539"/>
      <c r="BB1539"/>
      <c r="BC1539"/>
      <c r="BD1539"/>
      <c r="BE1539"/>
      <c r="BF1539"/>
      <c r="BG1539"/>
      <c r="BH1539"/>
      <c r="BI1539"/>
      <c r="BJ1539"/>
      <c r="BK1539"/>
      <c r="BL1539"/>
      <c r="BM1539"/>
      <c r="BN1539"/>
      <c r="BO1539"/>
      <c r="BP1539"/>
      <c r="BQ1539"/>
      <c r="BR1539"/>
      <c r="BS1539"/>
      <c r="BT1539"/>
      <c r="BU1539"/>
      <c r="BV1539"/>
      <c r="BW1539"/>
      <c r="BX1539"/>
      <c r="BY1539"/>
      <c r="BZ1539"/>
      <c r="CA1539"/>
      <c r="CB1539"/>
      <c r="CC1539"/>
      <c r="CD1539"/>
      <c r="CE1539"/>
      <c r="CF1539"/>
      <c r="CG1539"/>
      <c r="CH1539"/>
      <c r="CI1539"/>
      <c r="CJ1539"/>
      <c r="CK1539"/>
      <c r="CL1539"/>
      <c r="CN1539"/>
    </row>
    <row r="1540" spans="9:92" x14ac:dyDescent="0.35">
      <c r="I1540"/>
      <c r="J1540"/>
      <c r="R1540"/>
      <c r="S1540"/>
      <c r="T1540"/>
      <c r="U1540"/>
      <c r="V1540"/>
      <c r="W1540"/>
      <c r="X1540"/>
      <c r="Y1540"/>
      <c r="Z1540"/>
      <c r="AA1540"/>
      <c r="AB1540"/>
      <c r="AC1540"/>
      <c r="AD1540"/>
      <c r="AE1540"/>
      <c r="AF1540"/>
      <c r="AG1540"/>
      <c r="AH1540"/>
      <c r="AI1540"/>
      <c r="AJ1540"/>
      <c r="AK1540"/>
      <c r="AL1540"/>
      <c r="AM1540"/>
      <c r="AN1540"/>
      <c r="AO1540"/>
      <c r="AP1540"/>
      <c r="AQ1540"/>
      <c r="AR1540"/>
      <c r="AS1540"/>
      <c r="AT1540"/>
      <c r="AU1540"/>
      <c r="AV1540"/>
      <c r="AW1540"/>
      <c r="AX1540"/>
      <c r="AY1540"/>
      <c r="AZ1540"/>
      <c r="BA1540"/>
      <c r="BB1540"/>
      <c r="BC1540"/>
      <c r="BD1540"/>
      <c r="BE1540"/>
      <c r="BF1540"/>
      <c r="BG1540"/>
      <c r="BH1540"/>
      <c r="BI1540"/>
      <c r="BJ1540"/>
      <c r="BK1540"/>
      <c r="BL1540"/>
      <c r="BM1540"/>
      <c r="BN1540"/>
      <c r="BO1540"/>
      <c r="BP1540"/>
      <c r="BQ1540"/>
      <c r="BR1540"/>
      <c r="BS1540"/>
      <c r="BT1540"/>
      <c r="BU1540"/>
      <c r="BV1540"/>
      <c r="BW1540"/>
      <c r="BX1540"/>
      <c r="BY1540"/>
      <c r="BZ1540"/>
      <c r="CA1540"/>
      <c r="CB1540"/>
      <c r="CC1540"/>
      <c r="CD1540"/>
      <c r="CE1540"/>
      <c r="CF1540"/>
      <c r="CG1540"/>
      <c r="CH1540"/>
      <c r="CI1540"/>
      <c r="CJ1540"/>
      <c r="CK1540"/>
      <c r="CL1540"/>
      <c r="CN1540"/>
    </row>
    <row r="1541" spans="9:92" x14ac:dyDescent="0.35">
      <c r="I1541"/>
      <c r="J1541"/>
      <c r="R1541"/>
      <c r="S1541"/>
      <c r="T1541"/>
      <c r="U1541"/>
      <c r="V1541"/>
      <c r="W1541"/>
      <c r="X1541"/>
      <c r="Y1541"/>
      <c r="Z1541"/>
      <c r="AA1541"/>
      <c r="AB1541"/>
      <c r="AC1541"/>
      <c r="AD1541"/>
      <c r="AE1541"/>
      <c r="AF1541"/>
      <c r="AG1541"/>
      <c r="AH1541"/>
      <c r="AI1541"/>
      <c r="AJ1541"/>
      <c r="AK1541"/>
      <c r="AL1541"/>
      <c r="AM1541"/>
      <c r="AN1541"/>
      <c r="AO1541"/>
      <c r="AP1541"/>
      <c r="AQ1541"/>
      <c r="AR1541"/>
      <c r="AS1541"/>
      <c r="AT1541"/>
      <c r="AU1541"/>
      <c r="AV1541"/>
      <c r="AW1541"/>
      <c r="AX1541"/>
      <c r="AY1541"/>
      <c r="AZ1541"/>
      <c r="BA1541"/>
      <c r="BB1541"/>
      <c r="BC1541"/>
      <c r="BD1541"/>
      <c r="BE1541"/>
      <c r="BF1541"/>
      <c r="BG1541"/>
      <c r="BH1541"/>
      <c r="BI1541"/>
      <c r="BJ1541"/>
      <c r="BK1541"/>
      <c r="BL1541"/>
      <c r="BM1541"/>
      <c r="BN1541"/>
      <c r="BO1541"/>
      <c r="BP1541"/>
      <c r="BQ1541"/>
      <c r="BR1541"/>
      <c r="BS1541"/>
      <c r="BT1541"/>
      <c r="BU1541"/>
      <c r="BV1541"/>
      <c r="BW1541"/>
      <c r="BX1541"/>
      <c r="BY1541"/>
      <c r="BZ1541"/>
      <c r="CA1541"/>
      <c r="CB1541"/>
      <c r="CC1541"/>
      <c r="CD1541"/>
      <c r="CE1541"/>
      <c r="CF1541"/>
      <c r="CG1541"/>
      <c r="CH1541"/>
      <c r="CI1541"/>
      <c r="CJ1541"/>
      <c r="CK1541"/>
      <c r="CL1541"/>
      <c r="CN1541"/>
    </row>
    <row r="1542" spans="9:92" x14ac:dyDescent="0.35">
      <c r="I1542"/>
      <c r="J1542"/>
      <c r="R1542"/>
      <c r="S1542"/>
      <c r="T1542"/>
      <c r="U1542"/>
      <c r="V1542"/>
      <c r="W1542"/>
      <c r="X1542"/>
      <c r="Y1542"/>
      <c r="Z1542"/>
      <c r="AA1542"/>
      <c r="AB1542"/>
      <c r="AC1542"/>
      <c r="AD1542"/>
      <c r="AE1542"/>
      <c r="AF1542"/>
      <c r="AG1542"/>
      <c r="AH1542"/>
      <c r="AI1542"/>
      <c r="AJ1542"/>
      <c r="AK1542"/>
      <c r="AL1542"/>
      <c r="AM1542"/>
      <c r="AN1542"/>
      <c r="AO1542"/>
      <c r="AP1542"/>
      <c r="AQ1542"/>
      <c r="AR1542"/>
      <c r="AS1542"/>
      <c r="AT1542"/>
      <c r="AU1542"/>
      <c r="AV1542"/>
      <c r="AW1542"/>
      <c r="AX1542"/>
      <c r="AY1542"/>
      <c r="AZ1542"/>
      <c r="BA1542"/>
      <c r="BB1542"/>
      <c r="BC1542"/>
      <c r="BD1542"/>
      <c r="BE1542"/>
      <c r="BF1542"/>
      <c r="BG1542"/>
      <c r="BH1542"/>
      <c r="BI1542"/>
      <c r="BJ1542"/>
      <c r="BK1542"/>
      <c r="BL1542"/>
      <c r="BM1542"/>
      <c r="BN1542"/>
      <c r="BO1542"/>
      <c r="BP1542"/>
      <c r="BQ1542"/>
      <c r="BR1542"/>
      <c r="BS1542"/>
      <c r="BT1542"/>
      <c r="BU1542"/>
      <c r="BV1542"/>
      <c r="BW1542"/>
      <c r="BX1542"/>
      <c r="BY1542"/>
      <c r="BZ1542"/>
      <c r="CA1542"/>
      <c r="CB1542"/>
      <c r="CC1542"/>
      <c r="CD1542"/>
      <c r="CE1542"/>
      <c r="CF1542"/>
      <c r="CG1542"/>
      <c r="CH1542"/>
      <c r="CI1542"/>
      <c r="CJ1542"/>
      <c r="CK1542"/>
      <c r="CL1542"/>
      <c r="CN1542"/>
    </row>
    <row r="1543" spans="9:92" x14ac:dyDescent="0.35">
      <c r="I1543"/>
      <c r="J1543"/>
      <c r="R1543"/>
      <c r="S1543"/>
      <c r="T1543"/>
      <c r="U1543"/>
      <c r="V1543"/>
      <c r="W1543"/>
      <c r="X1543"/>
      <c r="Y1543"/>
      <c r="Z1543"/>
      <c r="AA1543"/>
      <c r="AB1543"/>
      <c r="AC1543"/>
      <c r="AD1543"/>
      <c r="AE1543"/>
      <c r="AF1543"/>
      <c r="AG1543"/>
      <c r="AH1543"/>
      <c r="AI1543"/>
      <c r="AJ1543"/>
      <c r="AK1543"/>
      <c r="AL1543"/>
      <c r="AM1543"/>
      <c r="AN1543"/>
      <c r="AO1543"/>
      <c r="AP1543"/>
      <c r="AQ1543"/>
      <c r="AR1543"/>
      <c r="AS1543"/>
      <c r="AT1543"/>
      <c r="AU1543"/>
      <c r="AV1543"/>
      <c r="AW1543"/>
      <c r="AX1543"/>
      <c r="AY1543"/>
      <c r="AZ1543"/>
      <c r="BA1543"/>
      <c r="BB1543"/>
      <c r="BC1543"/>
      <c r="BD1543"/>
      <c r="BE1543"/>
      <c r="BF1543"/>
      <c r="BG1543"/>
      <c r="BH1543"/>
      <c r="BI1543"/>
      <c r="BJ1543"/>
      <c r="BK1543"/>
      <c r="BL1543"/>
      <c r="BM1543"/>
      <c r="BN1543"/>
      <c r="BO1543"/>
      <c r="BP1543"/>
      <c r="BQ1543"/>
      <c r="BR1543"/>
      <c r="BS1543"/>
      <c r="BT1543"/>
      <c r="BU1543"/>
      <c r="BV1543"/>
      <c r="BW1543"/>
      <c r="BX1543"/>
      <c r="BY1543"/>
      <c r="BZ1543"/>
      <c r="CA1543"/>
      <c r="CB1543"/>
      <c r="CC1543"/>
      <c r="CD1543"/>
      <c r="CE1543"/>
      <c r="CF1543"/>
      <c r="CG1543"/>
      <c r="CH1543"/>
      <c r="CI1543"/>
      <c r="CJ1543"/>
      <c r="CK1543"/>
      <c r="CL1543"/>
      <c r="CN1543"/>
    </row>
    <row r="1544" spans="9:92" x14ac:dyDescent="0.35">
      <c r="I1544"/>
      <c r="J1544"/>
      <c r="R1544"/>
      <c r="S1544"/>
      <c r="T1544"/>
      <c r="U1544"/>
      <c r="V1544"/>
      <c r="W1544"/>
      <c r="X1544"/>
      <c r="Y1544"/>
      <c r="Z1544"/>
      <c r="AA1544"/>
      <c r="AB1544"/>
      <c r="AC1544"/>
      <c r="AD1544"/>
      <c r="AE1544"/>
      <c r="AF1544"/>
      <c r="AG1544"/>
      <c r="AH1544"/>
      <c r="AI1544"/>
      <c r="AJ1544"/>
      <c r="AK1544"/>
      <c r="AL1544"/>
      <c r="AM1544"/>
      <c r="AN1544"/>
      <c r="AO1544"/>
      <c r="AP1544"/>
      <c r="AQ1544"/>
      <c r="AR1544"/>
      <c r="AS1544"/>
      <c r="AT1544"/>
      <c r="AU1544"/>
      <c r="AV1544"/>
      <c r="AW1544"/>
      <c r="AX1544"/>
      <c r="AY1544"/>
      <c r="AZ1544"/>
      <c r="BA1544"/>
      <c r="BB1544"/>
      <c r="BC1544"/>
      <c r="BD1544"/>
      <c r="BE1544"/>
      <c r="BF1544"/>
      <c r="BG1544"/>
      <c r="BH1544"/>
      <c r="BI1544"/>
      <c r="BJ1544"/>
      <c r="BK1544"/>
      <c r="BL1544"/>
      <c r="BM1544"/>
      <c r="BN1544"/>
      <c r="BO1544"/>
      <c r="BP1544"/>
      <c r="BQ1544"/>
      <c r="BR1544"/>
      <c r="BS1544"/>
      <c r="BT1544"/>
      <c r="BU1544"/>
      <c r="BV1544"/>
      <c r="BW1544"/>
      <c r="BX1544"/>
      <c r="BY1544"/>
      <c r="BZ1544"/>
      <c r="CA1544"/>
      <c r="CB1544"/>
      <c r="CC1544"/>
      <c r="CD1544"/>
      <c r="CE1544"/>
      <c r="CF1544"/>
      <c r="CG1544"/>
      <c r="CH1544"/>
      <c r="CI1544"/>
      <c r="CJ1544"/>
      <c r="CK1544"/>
      <c r="CL1544"/>
      <c r="CN1544"/>
    </row>
    <row r="1545" spans="9:92" x14ac:dyDescent="0.35">
      <c r="I1545"/>
      <c r="J1545"/>
      <c r="R1545"/>
      <c r="S1545"/>
      <c r="T1545"/>
      <c r="U1545"/>
      <c r="V1545"/>
      <c r="W1545"/>
      <c r="X1545"/>
      <c r="Y1545"/>
      <c r="Z1545"/>
      <c r="AA1545"/>
      <c r="AB1545"/>
      <c r="AC1545"/>
      <c r="AD1545"/>
      <c r="AE1545"/>
      <c r="AF1545"/>
      <c r="AG1545"/>
      <c r="AH1545"/>
      <c r="AI1545"/>
      <c r="AJ1545"/>
      <c r="AK1545"/>
      <c r="AL1545"/>
      <c r="AM1545"/>
      <c r="AN1545"/>
      <c r="AO1545"/>
      <c r="AP1545"/>
      <c r="AQ1545"/>
      <c r="AR1545"/>
      <c r="AS1545"/>
      <c r="AT1545"/>
      <c r="AU1545"/>
      <c r="AV1545"/>
      <c r="AW1545"/>
      <c r="AX1545"/>
      <c r="AY1545"/>
      <c r="AZ1545"/>
      <c r="BA1545"/>
      <c r="BB1545"/>
      <c r="BC1545"/>
      <c r="BD1545"/>
      <c r="BE1545"/>
      <c r="BF1545"/>
      <c r="BG1545"/>
      <c r="BH1545"/>
      <c r="BI1545"/>
      <c r="BJ1545"/>
      <c r="BK1545"/>
      <c r="BL1545"/>
      <c r="BM1545"/>
      <c r="BN1545"/>
      <c r="BO1545"/>
      <c r="BP1545"/>
      <c r="BQ1545"/>
      <c r="BR1545"/>
      <c r="BS1545"/>
      <c r="BT1545"/>
      <c r="BU1545"/>
      <c r="BV1545"/>
      <c r="BW1545"/>
      <c r="BX1545"/>
      <c r="BY1545"/>
      <c r="BZ1545"/>
      <c r="CA1545"/>
      <c r="CB1545"/>
      <c r="CC1545"/>
      <c r="CD1545"/>
      <c r="CE1545"/>
      <c r="CF1545"/>
      <c r="CG1545"/>
      <c r="CH1545"/>
      <c r="CI1545"/>
      <c r="CJ1545"/>
      <c r="CK1545"/>
      <c r="CL1545"/>
      <c r="CN1545"/>
    </row>
    <row r="1546" spans="9:92" x14ac:dyDescent="0.35">
      <c r="I1546"/>
      <c r="J1546"/>
      <c r="R1546"/>
      <c r="S1546"/>
      <c r="T1546"/>
      <c r="U1546"/>
      <c r="V1546"/>
      <c r="W1546"/>
      <c r="X1546"/>
      <c r="Y1546"/>
      <c r="Z1546"/>
      <c r="AA1546"/>
      <c r="AB1546"/>
      <c r="AC1546"/>
      <c r="AD1546"/>
      <c r="AE1546"/>
      <c r="AF1546"/>
      <c r="AG1546"/>
      <c r="AH1546"/>
      <c r="AI1546"/>
      <c r="AJ1546"/>
      <c r="AK1546"/>
      <c r="AL1546"/>
      <c r="AM1546"/>
      <c r="AN1546"/>
      <c r="AO1546"/>
      <c r="AP1546"/>
      <c r="AQ1546"/>
      <c r="AR1546"/>
      <c r="AS1546"/>
      <c r="AT1546"/>
      <c r="AU1546"/>
      <c r="AV1546"/>
      <c r="AW1546"/>
      <c r="AX1546"/>
      <c r="AY1546"/>
      <c r="AZ1546"/>
      <c r="BA1546"/>
      <c r="BB1546"/>
      <c r="BC1546"/>
      <c r="BD1546"/>
      <c r="BE1546"/>
      <c r="BF1546"/>
      <c r="BG1546"/>
      <c r="BH1546"/>
      <c r="BI1546"/>
      <c r="BJ1546"/>
      <c r="BK1546"/>
      <c r="BL1546"/>
      <c r="BM1546"/>
      <c r="BN1546"/>
      <c r="BO1546"/>
      <c r="BP1546"/>
      <c r="BQ1546"/>
      <c r="BR1546"/>
      <c r="BS1546"/>
      <c r="BT1546"/>
      <c r="BU1546"/>
      <c r="BV1546"/>
      <c r="BW1546"/>
      <c r="BX1546"/>
      <c r="BY1546"/>
      <c r="BZ1546"/>
      <c r="CA1546"/>
      <c r="CB1546"/>
      <c r="CC1546"/>
      <c r="CD1546"/>
      <c r="CE1546"/>
      <c r="CF1546"/>
      <c r="CG1546"/>
      <c r="CH1546"/>
      <c r="CI1546"/>
      <c r="CJ1546"/>
      <c r="CK1546"/>
      <c r="CL1546"/>
      <c r="CN1546"/>
    </row>
    <row r="1547" spans="9:92" x14ac:dyDescent="0.35">
      <c r="I1547"/>
      <c r="J1547"/>
      <c r="R1547"/>
      <c r="S1547"/>
      <c r="T1547"/>
      <c r="U1547"/>
      <c r="V1547"/>
      <c r="W1547"/>
      <c r="X1547"/>
      <c r="Y1547"/>
      <c r="Z1547"/>
      <c r="AA1547"/>
      <c r="AB1547"/>
      <c r="AC1547"/>
      <c r="AD1547"/>
      <c r="AE1547"/>
      <c r="AF1547"/>
      <c r="AG1547"/>
      <c r="AH1547"/>
      <c r="AI1547"/>
      <c r="AJ1547"/>
      <c r="AK1547"/>
      <c r="AL1547"/>
      <c r="AM1547"/>
      <c r="AN1547"/>
      <c r="AO1547"/>
      <c r="AP1547"/>
      <c r="AQ1547"/>
      <c r="AR1547"/>
      <c r="AS1547"/>
      <c r="AT1547"/>
      <c r="AU1547"/>
      <c r="AV1547"/>
      <c r="AW1547"/>
      <c r="AX1547"/>
      <c r="AY1547"/>
      <c r="AZ1547"/>
      <c r="BA1547"/>
      <c r="BB1547"/>
      <c r="BC1547"/>
      <c r="BD1547"/>
      <c r="BE1547"/>
      <c r="BF1547"/>
      <c r="BG1547"/>
      <c r="BH1547"/>
      <c r="BI1547"/>
      <c r="BJ1547"/>
      <c r="BK1547"/>
      <c r="BL1547"/>
      <c r="BM1547"/>
      <c r="BN1547"/>
      <c r="BO1547"/>
      <c r="BP1547"/>
      <c r="BQ1547"/>
      <c r="BR1547"/>
      <c r="BS1547"/>
      <c r="BT1547"/>
      <c r="BU1547"/>
      <c r="BV1547"/>
      <c r="BW1547"/>
      <c r="BX1547"/>
      <c r="BY1547"/>
      <c r="BZ1547"/>
      <c r="CA1547"/>
      <c r="CB1547"/>
      <c r="CC1547"/>
      <c r="CD1547"/>
      <c r="CE1547"/>
      <c r="CF1547"/>
      <c r="CG1547"/>
      <c r="CH1547"/>
      <c r="CI1547"/>
      <c r="CJ1547"/>
      <c r="CK1547"/>
      <c r="CL1547"/>
      <c r="CN1547"/>
    </row>
    <row r="1548" spans="9:92" x14ac:dyDescent="0.35">
      <c r="I1548"/>
      <c r="J1548"/>
      <c r="R1548"/>
      <c r="S1548"/>
      <c r="T1548"/>
      <c r="U1548"/>
      <c r="V1548"/>
      <c r="W1548"/>
      <c r="X1548"/>
      <c r="Y1548"/>
      <c r="Z1548"/>
      <c r="AA1548"/>
      <c r="AB1548"/>
      <c r="AC1548"/>
      <c r="AD1548"/>
      <c r="AE1548"/>
      <c r="AF1548"/>
      <c r="AG1548"/>
      <c r="AH1548"/>
      <c r="AI1548"/>
      <c r="AJ1548"/>
      <c r="AK1548"/>
      <c r="AL1548"/>
      <c r="AM1548"/>
      <c r="AN1548"/>
      <c r="AO1548"/>
      <c r="AP1548"/>
      <c r="AQ1548"/>
      <c r="AR1548"/>
      <c r="AS1548"/>
      <c r="AT1548"/>
      <c r="AU1548"/>
      <c r="AV1548"/>
      <c r="AW1548"/>
      <c r="AX1548"/>
      <c r="AY1548"/>
      <c r="AZ1548"/>
      <c r="BA1548"/>
      <c r="BB1548"/>
      <c r="BC1548"/>
      <c r="BD1548"/>
      <c r="BE1548"/>
      <c r="BF1548"/>
      <c r="BG1548"/>
      <c r="BH1548"/>
      <c r="BI1548"/>
      <c r="BJ1548"/>
      <c r="BK1548"/>
      <c r="BL1548"/>
      <c r="BM1548"/>
      <c r="BN1548"/>
      <c r="BO1548"/>
      <c r="BP1548"/>
      <c r="BQ1548"/>
      <c r="BR1548"/>
      <c r="BS1548"/>
      <c r="BT1548"/>
      <c r="BU1548"/>
      <c r="BV1548"/>
      <c r="BW1548"/>
      <c r="BX1548"/>
      <c r="BY1548"/>
      <c r="BZ1548"/>
      <c r="CA1548"/>
      <c r="CB1548"/>
      <c r="CC1548"/>
      <c r="CD1548"/>
      <c r="CE1548"/>
      <c r="CF1548"/>
      <c r="CG1548"/>
      <c r="CH1548"/>
      <c r="CI1548"/>
      <c r="CJ1548"/>
      <c r="CK1548"/>
      <c r="CL1548"/>
      <c r="CN1548"/>
    </row>
    <row r="1549" spans="9:92" x14ac:dyDescent="0.35">
      <c r="I1549"/>
      <c r="J1549"/>
      <c r="R1549"/>
      <c r="S1549"/>
      <c r="T1549"/>
      <c r="U1549"/>
      <c r="V1549"/>
      <c r="W1549"/>
      <c r="X1549"/>
      <c r="Y1549"/>
      <c r="Z1549"/>
      <c r="AA1549"/>
      <c r="AB1549"/>
      <c r="AC1549"/>
      <c r="AD1549"/>
      <c r="AE1549"/>
      <c r="AF1549"/>
      <c r="AG1549"/>
      <c r="AH1549"/>
      <c r="AI1549"/>
      <c r="AJ1549"/>
      <c r="AK1549"/>
      <c r="AL1549"/>
      <c r="AM1549"/>
      <c r="AN1549"/>
      <c r="AO1549"/>
      <c r="AP1549"/>
      <c r="AQ1549"/>
      <c r="AR1549"/>
      <c r="AS1549"/>
      <c r="AT1549"/>
      <c r="AU1549"/>
      <c r="AV1549"/>
      <c r="AW1549"/>
      <c r="AX1549"/>
      <c r="AY1549"/>
      <c r="AZ1549"/>
      <c r="BA1549"/>
      <c r="BB1549"/>
      <c r="BC1549"/>
      <c r="BD1549"/>
      <c r="BE1549"/>
      <c r="BF1549"/>
      <c r="BG1549"/>
      <c r="BH1549"/>
      <c r="BI1549"/>
      <c r="BJ1549"/>
      <c r="BK1549"/>
      <c r="BL1549"/>
      <c r="BM1549"/>
      <c r="BN1549"/>
      <c r="BO1549"/>
      <c r="BP1549"/>
      <c r="BQ1549"/>
      <c r="BR1549"/>
      <c r="BS1549"/>
      <c r="BT1549"/>
      <c r="BU1549"/>
      <c r="BV1549"/>
      <c r="BW1549"/>
      <c r="BX1549"/>
      <c r="BY1549"/>
      <c r="BZ1549"/>
      <c r="CA1549"/>
      <c r="CB1549"/>
      <c r="CC1549"/>
      <c r="CD1549"/>
      <c r="CE1549"/>
      <c r="CF1549"/>
      <c r="CG1549"/>
      <c r="CH1549"/>
      <c r="CI1549"/>
      <c r="CJ1549"/>
      <c r="CK1549"/>
      <c r="CL1549"/>
      <c r="CN1549"/>
    </row>
    <row r="1550" spans="9:92" x14ac:dyDescent="0.35">
      <c r="I1550"/>
      <c r="J1550"/>
      <c r="R1550"/>
      <c r="S1550"/>
      <c r="T1550"/>
      <c r="U1550"/>
      <c r="V1550"/>
      <c r="W1550"/>
      <c r="X1550"/>
      <c r="Y1550"/>
      <c r="Z1550"/>
      <c r="AA1550"/>
      <c r="AB1550"/>
      <c r="AC1550"/>
      <c r="AD1550"/>
      <c r="AE1550"/>
      <c r="AF1550"/>
      <c r="AG1550"/>
      <c r="AH1550"/>
      <c r="AI1550"/>
      <c r="AJ1550"/>
      <c r="AK1550"/>
      <c r="AL1550"/>
      <c r="AM1550"/>
      <c r="AN1550"/>
      <c r="AO1550"/>
      <c r="AP1550"/>
      <c r="AQ1550"/>
      <c r="AR1550"/>
      <c r="AS1550"/>
      <c r="AT1550"/>
      <c r="AU1550"/>
      <c r="AV1550"/>
      <c r="AW1550"/>
      <c r="AX1550"/>
      <c r="AY1550"/>
      <c r="AZ1550"/>
      <c r="BA1550"/>
      <c r="BB1550"/>
      <c r="BC1550"/>
      <c r="BD1550"/>
      <c r="BE1550"/>
      <c r="BF1550"/>
      <c r="BG1550"/>
      <c r="BH1550"/>
      <c r="BI1550"/>
      <c r="BJ1550"/>
      <c r="BK1550"/>
      <c r="BL1550"/>
      <c r="BM1550"/>
      <c r="BN1550"/>
      <c r="BO1550"/>
      <c r="BP1550"/>
      <c r="BQ1550"/>
      <c r="BR1550"/>
      <c r="BS1550"/>
      <c r="BT1550"/>
      <c r="BU1550"/>
      <c r="BV1550"/>
      <c r="BW1550"/>
      <c r="BX1550"/>
      <c r="BY1550"/>
      <c r="BZ1550"/>
      <c r="CA1550"/>
      <c r="CB1550"/>
      <c r="CC1550"/>
      <c r="CD1550"/>
      <c r="CE1550"/>
      <c r="CF1550"/>
      <c r="CG1550"/>
      <c r="CH1550"/>
      <c r="CI1550"/>
      <c r="CJ1550"/>
      <c r="CK1550"/>
      <c r="CL1550"/>
      <c r="CN1550"/>
    </row>
    <row r="1551" spans="9:92" x14ac:dyDescent="0.35">
      <c r="I1551"/>
      <c r="J1551"/>
      <c r="R1551"/>
      <c r="S1551"/>
      <c r="T1551"/>
      <c r="U1551"/>
      <c r="V1551"/>
      <c r="W1551"/>
      <c r="X1551"/>
      <c r="Y1551"/>
      <c r="Z1551"/>
      <c r="AA1551"/>
      <c r="AB1551"/>
      <c r="AC1551"/>
      <c r="AD1551"/>
      <c r="AE1551"/>
      <c r="AF1551"/>
      <c r="AG1551"/>
      <c r="AH1551"/>
      <c r="AI1551"/>
      <c r="AJ1551"/>
      <c r="AK1551"/>
      <c r="AL1551"/>
      <c r="AM1551"/>
      <c r="AN1551"/>
      <c r="AO1551"/>
      <c r="AP1551"/>
      <c r="AQ1551"/>
      <c r="AR1551"/>
      <c r="AS1551"/>
      <c r="AT1551"/>
      <c r="AU1551"/>
      <c r="AV1551"/>
      <c r="AW1551"/>
      <c r="AX1551"/>
      <c r="AY1551"/>
      <c r="AZ1551"/>
      <c r="BA1551"/>
      <c r="BB1551"/>
      <c r="BC1551"/>
      <c r="BD1551"/>
      <c r="BE1551"/>
      <c r="BF1551"/>
      <c r="BG1551"/>
      <c r="BH1551"/>
      <c r="BI1551"/>
      <c r="BJ1551"/>
      <c r="BK1551"/>
      <c r="BL1551"/>
      <c r="BM1551"/>
      <c r="BN1551"/>
      <c r="BO1551"/>
      <c r="BP1551"/>
      <c r="BQ1551"/>
      <c r="BR1551"/>
      <c r="BS1551"/>
      <c r="BT1551"/>
      <c r="BU1551"/>
      <c r="BV1551"/>
      <c r="BW1551"/>
      <c r="BX1551"/>
      <c r="BY1551"/>
      <c r="BZ1551"/>
      <c r="CA1551"/>
      <c r="CB1551"/>
      <c r="CC1551"/>
      <c r="CD1551"/>
      <c r="CE1551"/>
      <c r="CF1551"/>
      <c r="CG1551"/>
      <c r="CH1551"/>
      <c r="CI1551"/>
      <c r="CJ1551"/>
      <c r="CK1551"/>
      <c r="CL1551"/>
      <c r="CN1551"/>
    </row>
    <row r="1552" spans="9:92" x14ac:dyDescent="0.35">
      <c r="I1552"/>
      <c r="J1552"/>
      <c r="R1552"/>
      <c r="S1552"/>
      <c r="T1552"/>
      <c r="U1552"/>
      <c r="V1552"/>
      <c r="W1552"/>
      <c r="X1552"/>
      <c r="Y1552"/>
      <c r="Z1552"/>
      <c r="AA1552"/>
      <c r="AB1552"/>
      <c r="AC1552"/>
      <c r="AD1552"/>
      <c r="AE1552"/>
      <c r="AF1552"/>
      <c r="AG1552"/>
      <c r="AH1552"/>
      <c r="AI1552"/>
      <c r="AJ1552"/>
      <c r="AK1552"/>
      <c r="AL1552"/>
      <c r="AM1552"/>
      <c r="AN1552"/>
      <c r="AO1552"/>
      <c r="AP1552"/>
      <c r="AQ1552"/>
      <c r="AR1552"/>
      <c r="AS1552"/>
      <c r="AT1552"/>
      <c r="AU1552"/>
      <c r="AV1552"/>
      <c r="AW1552"/>
      <c r="AX1552"/>
      <c r="AY1552"/>
      <c r="AZ1552"/>
      <c r="BA1552"/>
      <c r="BB1552"/>
      <c r="BC1552"/>
      <c r="BD1552"/>
      <c r="BE1552"/>
      <c r="BF1552"/>
      <c r="BG1552"/>
      <c r="BH1552"/>
      <c r="BI1552"/>
      <c r="BJ1552"/>
      <c r="BK1552"/>
      <c r="BL1552"/>
      <c r="BM1552"/>
      <c r="BN1552"/>
      <c r="BO1552"/>
      <c r="BP1552"/>
      <c r="BQ1552"/>
      <c r="BR1552"/>
      <c r="BS1552"/>
      <c r="BT1552"/>
      <c r="BU1552"/>
      <c r="BV1552"/>
      <c r="BW1552"/>
      <c r="BX1552"/>
      <c r="BY1552"/>
      <c r="BZ1552"/>
      <c r="CA1552"/>
      <c r="CB1552"/>
      <c r="CC1552"/>
      <c r="CD1552"/>
      <c r="CE1552"/>
      <c r="CF1552"/>
      <c r="CG1552"/>
      <c r="CH1552"/>
      <c r="CI1552"/>
      <c r="CJ1552"/>
      <c r="CK1552"/>
      <c r="CL1552"/>
      <c r="CN1552"/>
    </row>
    <row r="1553" spans="9:92" x14ac:dyDescent="0.35">
      <c r="I1553"/>
      <c r="J1553"/>
      <c r="R1553"/>
      <c r="S1553"/>
      <c r="T1553"/>
      <c r="U1553"/>
      <c r="V1553"/>
      <c r="W1553"/>
      <c r="X1553"/>
      <c r="Y1553"/>
      <c r="Z1553"/>
      <c r="AA1553"/>
      <c r="AB1553"/>
      <c r="AC1553"/>
      <c r="AD1553"/>
      <c r="AE1553"/>
      <c r="AF1553"/>
      <c r="AG1553"/>
      <c r="AH1553"/>
      <c r="AI1553"/>
      <c r="AJ1553"/>
      <c r="AK1553"/>
      <c r="AL1553"/>
      <c r="AM1553"/>
      <c r="AN1553"/>
      <c r="AO1553"/>
      <c r="AP1553"/>
      <c r="AQ1553"/>
      <c r="AR1553"/>
      <c r="AS1553"/>
      <c r="AT1553"/>
      <c r="AU1553"/>
      <c r="AV1553"/>
      <c r="AW1553"/>
      <c r="AX1553"/>
      <c r="AY1553"/>
      <c r="AZ1553"/>
      <c r="BA1553"/>
      <c r="BB1553"/>
      <c r="BC1553"/>
      <c r="BD1553"/>
      <c r="BE1553"/>
      <c r="BF1553"/>
      <c r="BG1553"/>
      <c r="BH1553"/>
      <c r="BI1553"/>
      <c r="BJ1553"/>
      <c r="BK1553"/>
      <c r="BL1553"/>
      <c r="BM1553"/>
      <c r="BN1553"/>
      <c r="BO1553"/>
      <c r="BP1553"/>
      <c r="BQ1553"/>
      <c r="BR1553"/>
      <c r="BS1553"/>
      <c r="BT1553"/>
      <c r="BU1553"/>
      <c r="BV1553"/>
      <c r="BW1553"/>
      <c r="BX1553"/>
      <c r="BY1553"/>
      <c r="BZ1553"/>
      <c r="CA1553"/>
      <c r="CB1553"/>
      <c r="CC1553"/>
      <c r="CD1553"/>
      <c r="CE1553"/>
      <c r="CF1553"/>
      <c r="CG1553"/>
      <c r="CH1553"/>
      <c r="CI1553"/>
      <c r="CJ1553"/>
      <c r="CK1553"/>
      <c r="CL1553"/>
      <c r="CN1553"/>
    </row>
    <row r="1554" spans="9:92" x14ac:dyDescent="0.35">
      <c r="I1554"/>
      <c r="J1554"/>
      <c r="R1554"/>
      <c r="S1554"/>
      <c r="T1554"/>
      <c r="U1554"/>
      <c r="V1554"/>
      <c r="W1554"/>
      <c r="X1554"/>
      <c r="Y1554"/>
      <c r="Z1554"/>
      <c r="AA1554"/>
      <c r="AB1554"/>
      <c r="AC1554"/>
      <c r="AD1554"/>
      <c r="AE1554"/>
      <c r="AF1554"/>
      <c r="AG1554"/>
      <c r="AH1554"/>
      <c r="AI1554"/>
      <c r="AJ1554"/>
      <c r="AK1554"/>
      <c r="AL1554"/>
      <c r="AM1554"/>
      <c r="AN1554"/>
      <c r="AO1554"/>
      <c r="AP1554"/>
      <c r="AQ1554"/>
      <c r="AR1554"/>
      <c r="AS1554"/>
      <c r="AT1554"/>
      <c r="AU1554"/>
      <c r="AV1554"/>
      <c r="AW1554"/>
      <c r="AX1554"/>
      <c r="AY1554"/>
      <c r="AZ1554"/>
      <c r="BA1554"/>
      <c r="BB1554"/>
      <c r="BC1554"/>
      <c r="BD1554"/>
      <c r="BE1554"/>
      <c r="BF1554"/>
      <c r="BG1554"/>
      <c r="BH1554"/>
      <c r="BI1554"/>
      <c r="BJ1554"/>
      <c r="BK1554"/>
      <c r="BL1554"/>
      <c r="BM1554"/>
      <c r="BN1554"/>
      <c r="BO1554"/>
      <c r="BP1554"/>
      <c r="BQ1554"/>
      <c r="BR1554"/>
      <c r="BS1554"/>
      <c r="BT1554"/>
      <c r="BU1554"/>
      <c r="BV1554"/>
      <c r="BW1554"/>
      <c r="BX1554"/>
      <c r="BY1554"/>
      <c r="BZ1554"/>
      <c r="CA1554"/>
      <c r="CB1554"/>
      <c r="CC1554"/>
      <c r="CD1554"/>
      <c r="CE1554"/>
      <c r="CF1554"/>
      <c r="CG1554"/>
      <c r="CH1554"/>
      <c r="CI1554"/>
      <c r="CJ1554"/>
      <c r="CK1554"/>
      <c r="CL1554"/>
      <c r="CN1554"/>
    </row>
    <row r="1555" spans="9:92" x14ac:dyDescent="0.35">
      <c r="I1555"/>
      <c r="J1555"/>
      <c r="R1555"/>
      <c r="S1555"/>
      <c r="T1555"/>
      <c r="U1555"/>
      <c r="V1555"/>
      <c r="W1555"/>
      <c r="X1555"/>
      <c r="Y1555"/>
      <c r="Z1555"/>
      <c r="AA1555"/>
      <c r="AB1555"/>
      <c r="AC1555"/>
      <c r="AD1555"/>
      <c r="AE1555"/>
      <c r="AF1555"/>
      <c r="AG1555"/>
      <c r="AH1555"/>
      <c r="AI1555"/>
      <c r="AJ1555"/>
      <c r="AK1555"/>
      <c r="AL1555"/>
      <c r="AM1555"/>
      <c r="AN1555"/>
      <c r="AO1555"/>
      <c r="AP1555"/>
      <c r="AQ1555"/>
      <c r="AR1555"/>
      <c r="AS1555"/>
      <c r="AT1555"/>
      <c r="AU1555"/>
      <c r="AV1555"/>
      <c r="AW1555"/>
      <c r="AX1555"/>
      <c r="AY1555"/>
      <c r="AZ1555"/>
      <c r="BA1555"/>
      <c r="BB1555"/>
      <c r="BC1555"/>
      <c r="BD1555"/>
      <c r="BE1555"/>
      <c r="BF1555"/>
      <c r="BG1555"/>
      <c r="BH1555"/>
      <c r="BI1555"/>
      <c r="BJ1555"/>
      <c r="BK1555"/>
      <c r="BL1555"/>
      <c r="BM1555"/>
      <c r="BN1555"/>
      <c r="BO1555"/>
      <c r="BP1555"/>
      <c r="BQ1555"/>
      <c r="BR1555"/>
      <c r="BS1555"/>
      <c r="BT1555"/>
      <c r="BU1555"/>
      <c r="BV1555"/>
      <c r="BW1555"/>
      <c r="BX1555"/>
      <c r="BY1555"/>
      <c r="BZ1555"/>
      <c r="CA1555"/>
      <c r="CB1555"/>
      <c r="CC1555"/>
      <c r="CD1555"/>
      <c r="CE1555"/>
      <c r="CF1555"/>
      <c r="CG1555"/>
      <c r="CH1555"/>
      <c r="CI1555"/>
      <c r="CJ1555"/>
      <c r="CK1555"/>
      <c r="CL1555"/>
      <c r="CN1555"/>
    </row>
    <row r="1556" spans="9:92" x14ac:dyDescent="0.35">
      <c r="I1556"/>
      <c r="J1556"/>
      <c r="R1556"/>
      <c r="S1556"/>
      <c r="T1556"/>
      <c r="U1556"/>
      <c r="V1556"/>
      <c r="W1556"/>
      <c r="X1556"/>
      <c r="Y1556"/>
      <c r="Z1556"/>
      <c r="AA1556"/>
      <c r="AB1556"/>
      <c r="AC1556"/>
      <c r="AD1556"/>
      <c r="AE1556"/>
      <c r="AF1556"/>
      <c r="AG1556"/>
      <c r="AH1556"/>
      <c r="AI1556"/>
      <c r="AJ1556"/>
      <c r="AK1556"/>
      <c r="AL1556"/>
      <c r="AM1556"/>
      <c r="AN1556"/>
      <c r="AO1556"/>
      <c r="AP1556"/>
      <c r="AQ1556"/>
      <c r="AR1556"/>
      <c r="AS1556"/>
      <c r="AT1556"/>
      <c r="AU1556"/>
      <c r="AV1556"/>
      <c r="AW1556"/>
      <c r="AX1556"/>
      <c r="AY1556"/>
      <c r="AZ1556"/>
      <c r="BA1556"/>
      <c r="BB1556"/>
      <c r="BC1556"/>
      <c r="BD1556"/>
      <c r="BE1556"/>
      <c r="BF1556"/>
      <c r="BG1556"/>
      <c r="BH1556"/>
      <c r="BI1556"/>
      <c r="BJ1556"/>
      <c r="BK1556"/>
      <c r="BL1556"/>
      <c r="BM1556"/>
      <c r="BN1556"/>
      <c r="BO1556"/>
      <c r="BP1556"/>
      <c r="BQ1556"/>
      <c r="BR1556"/>
      <c r="BS1556"/>
      <c r="BT1556"/>
      <c r="BU1556"/>
      <c r="BV1556"/>
      <c r="BW1556"/>
      <c r="BX1556"/>
      <c r="BY1556"/>
      <c r="BZ1556"/>
      <c r="CA1556"/>
      <c r="CB1556"/>
      <c r="CC1556"/>
      <c r="CD1556"/>
      <c r="CE1556"/>
      <c r="CF1556"/>
      <c r="CG1556"/>
      <c r="CH1556"/>
      <c r="CI1556"/>
      <c r="CJ1556"/>
      <c r="CK1556"/>
      <c r="CL1556"/>
      <c r="CN1556"/>
    </row>
    <row r="1557" spans="9:92" x14ac:dyDescent="0.35">
      <c r="I1557"/>
      <c r="J1557"/>
      <c r="R1557"/>
      <c r="S1557"/>
      <c r="T1557"/>
      <c r="U1557"/>
      <c r="V1557"/>
      <c r="W1557"/>
      <c r="X1557"/>
      <c r="Y1557"/>
      <c r="Z1557"/>
      <c r="AA1557"/>
      <c r="AB1557"/>
      <c r="AC1557"/>
      <c r="AD1557"/>
      <c r="AE1557"/>
      <c r="AF1557"/>
      <c r="AG1557"/>
      <c r="AH1557"/>
      <c r="AI1557"/>
      <c r="AJ1557"/>
      <c r="AK1557"/>
      <c r="AL1557"/>
      <c r="AM1557"/>
      <c r="AN1557"/>
      <c r="AO1557"/>
      <c r="AP1557"/>
      <c r="AQ1557"/>
      <c r="AR1557"/>
      <c r="AS1557"/>
      <c r="AT1557"/>
      <c r="AU1557"/>
      <c r="AV1557"/>
      <c r="AW1557"/>
      <c r="AX1557"/>
      <c r="AY1557"/>
      <c r="AZ1557"/>
      <c r="BA1557"/>
      <c r="BB1557"/>
      <c r="BC1557"/>
      <c r="BD1557"/>
      <c r="BE1557"/>
      <c r="BF1557"/>
      <c r="BG1557"/>
      <c r="BH1557"/>
      <c r="BI1557"/>
      <c r="BJ1557"/>
      <c r="BK1557"/>
      <c r="BL1557"/>
      <c r="BM1557"/>
      <c r="BN1557"/>
      <c r="BO1557"/>
      <c r="BP1557"/>
      <c r="BQ1557"/>
      <c r="BR1557"/>
      <c r="BS1557"/>
      <c r="BT1557"/>
      <c r="BU1557"/>
      <c r="BV1557"/>
      <c r="BW1557"/>
      <c r="BX1557"/>
      <c r="BY1557"/>
      <c r="BZ1557"/>
      <c r="CA1557"/>
      <c r="CB1557"/>
      <c r="CC1557"/>
      <c r="CD1557"/>
      <c r="CE1557"/>
      <c r="CF1557"/>
      <c r="CG1557"/>
      <c r="CH1557"/>
      <c r="CI1557"/>
      <c r="CJ1557"/>
      <c r="CK1557"/>
      <c r="CL1557"/>
      <c r="CN1557"/>
    </row>
    <row r="1558" spans="9:92" x14ac:dyDescent="0.35">
      <c r="I1558"/>
      <c r="J1558"/>
      <c r="R1558"/>
      <c r="S1558"/>
      <c r="T1558"/>
      <c r="U1558"/>
      <c r="V1558"/>
      <c r="W1558"/>
      <c r="X1558"/>
      <c r="Y1558"/>
      <c r="Z1558"/>
      <c r="AA1558"/>
      <c r="AB1558"/>
      <c r="AC1558"/>
      <c r="AD1558"/>
      <c r="AE1558"/>
      <c r="AF1558"/>
      <c r="AG1558"/>
      <c r="AH1558"/>
      <c r="AI1558"/>
      <c r="AJ1558"/>
      <c r="AK1558"/>
      <c r="AL1558"/>
      <c r="AM1558"/>
      <c r="AN1558"/>
      <c r="AO1558"/>
      <c r="AP1558"/>
      <c r="AQ1558"/>
      <c r="AR1558"/>
      <c r="AS1558"/>
      <c r="AT1558"/>
      <c r="AU1558"/>
      <c r="AV1558"/>
      <c r="AW1558"/>
      <c r="AX1558"/>
      <c r="AY1558"/>
      <c r="AZ1558"/>
      <c r="BA1558"/>
      <c r="BB1558"/>
      <c r="BC1558"/>
      <c r="BD1558"/>
      <c r="BE1558"/>
      <c r="BF1558"/>
      <c r="BG1558"/>
      <c r="BH1558"/>
      <c r="BI1558"/>
      <c r="BJ1558"/>
      <c r="BK1558"/>
      <c r="BL1558"/>
      <c r="BM1558"/>
      <c r="BN1558"/>
      <c r="BO1558"/>
      <c r="BP1558"/>
      <c r="BQ1558"/>
      <c r="BR1558"/>
      <c r="BS1558"/>
      <c r="BT1558"/>
      <c r="BU1558"/>
      <c r="BV1558"/>
      <c r="BW1558"/>
      <c r="BX1558"/>
      <c r="BY1558"/>
      <c r="BZ1558"/>
      <c r="CA1558"/>
      <c r="CB1558"/>
      <c r="CC1558"/>
      <c r="CD1558"/>
      <c r="CE1558"/>
      <c r="CF1558"/>
      <c r="CG1558"/>
      <c r="CH1558"/>
      <c r="CI1558"/>
      <c r="CJ1558"/>
      <c r="CK1558"/>
      <c r="CL1558"/>
      <c r="CN1558"/>
    </row>
    <row r="1559" spans="9:92" x14ac:dyDescent="0.35">
      <c r="I1559"/>
      <c r="J1559"/>
      <c r="R1559"/>
      <c r="S1559"/>
      <c r="T1559"/>
      <c r="U1559"/>
      <c r="V1559"/>
      <c r="W1559"/>
      <c r="X1559"/>
      <c r="Y1559"/>
      <c r="Z1559"/>
      <c r="AA1559"/>
      <c r="AB1559"/>
      <c r="AC1559"/>
      <c r="AD1559"/>
      <c r="AE1559"/>
      <c r="AF1559"/>
      <c r="AG1559"/>
      <c r="AH1559"/>
      <c r="AI1559"/>
      <c r="AJ1559"/>
      <c r="AK1559"/>
      <c r="AL1559"/>
      <c r="AM1559"/>
      <c r="AN1559"/>
      <c r="AO1559"/>
      <c r="AP1559"/>
      <c r="AQ1559"/>
      <c r="AR1559"/>
      <c r="AS1559"/>
      <c r="AT1559"/>
      <c r="AU1559"/>
      <c r="AV1559"/>
      <c r="AW1559"/>
      <c r="AX1559"/>
      <c r="AY1559"/>
      <c r="AZ1559"/>
      <c r="BA1559"/>
      <c r="BB1559"/>
      <c r="BC1559"/>
      <c r="BD1559"/>
      <c r="BE1559"/>
      <c r="BF1559"/>
      <c r="BG1559"/>
      <c r="BH1559"/>
      <c r="BI1559"/>
      <c r="BJ1559"/>
      <c r="BK1559"/>
      <c r="BL1559"/>
      <c r="BM1559"/>
      <c r="BN1559"/>
      <c r="BO1559"/>
      <c r="BP1559"/>
      <c r="BQ1559"/>
      <c r="BR1559"/>
      <c r="BS1559"/>
      <c r="BT1559"/>
      <c r="BU1559"/>
      <c r="BV1559"/>
      <c r="BW1559"/>
      <c r="BX1559"/>
      <c r="BY1559"/>
      <c r="BZ1559"/>
      <c r="CA1559"/>
      <c r="CB1559"/>
      <c r="CC1559"/>
      <c r="CD1559"/>
      <c r="CE1559"/>
      <c r="CF1559"/>
      <c r="CG1559"/>
      <c r="CH1559"/>
      <c r="CI1559"/>
      <c r="CJ1559"/>
      <c r="CK1559"/>
      <c r="CL1559"/>
      <c r="CN1559"/>
    </row>
    <row r="1560" spans="9:92" x14ac:dyDescent="0.35">
      <c r="I1560"/>
      <c r="J1560"/>
      <c r="R1560"/>
      <c r="S1560"/>
      <c r="T1560"/>
      <c r="U1560"/>
      <c r="V1560"/>
      <c r="W1560"/>
      <c r="X1560"/>
      <c r="Y1560"/>
      <c r="Z1560"/>
      <c r="AA1560"/>
      <c r="AB1560"/>
      <c r="AC1560"/>
      <c r="AD1560"/>
      <c r="AE1560"/>
      <c r="AF1560"/>
      <c r="AG1560"/>
      <c r="AH1560"/>
      <c r="AI1560"/>
      <c r="AJ1560"/>
      <c r="AK1560"/>
      <c r="AL1560"/>
      <c r="AM1560"/>
      <c r="AN1560"/>
      <c r="AO1560"/>
      <c r="AP1560"/>
      <c r="AQ1560"/>
      <c r="AR1560"/>
      <c r="AS1560"/>
      <c r="AT1560"/>
      <c r="AU1560"/>
      <c r="AV1560"/>
      <c r="AW1560"/>
      <c r="AX1560"/>
      <c r="AY1560"/>
      <c r="AZ1560"/>
      <c r="BA1560"/>
      <c r="BB1560"/>
      <c r="BC1560"/>
      <c r="BD1560"/>
      <c r="BE1560"/>
      <c r="BF1560"/>
      <c r="BG1560"/>
      <c r="BH1560"/>
      <c r="BI1560"/>
      <c r="BJ1560"/>
      <c r="BK1560"/>
      <c r="BL1560"/>
      <c r="BM1560"/>
      <c r="BN1560"/>
      <c r="BO1560"/>
      <c r="BP1560"/>
      <c r="BQ1560"/>
      <c r="BR1560"/>
      <c r="BS1560"/>
      <c r="BT1560"/>
      <c r="BU1560"/>
      <c r="BV1560"/>
      <c r="BW1560"/>
      <c r="BX1560"/>
      <c r="BY1560"/>
      <c r="BZ1560"/>
      <c r="CA1560"/>
      <c r="CB1560"/>
      <c r="CC1560"/>
      <c r="CD1560"/>
      <c r="CE1560"/>
      <c r="CF1560"/>
      <c r="CG1560"/>
      <c r="CH1560"/>
      <c r="CI1560"/>
      <c r="CJ1560"/>
      <c r="CK1560"/>
      <c r="CL1560"/>
      <c r="CN1560"/>
    </row>
    <row r="1561" spans="9:92" x14ac:dyDescent="0.35">
      <c r="I1561"/>
      <c r="J1561"/>
      <c r="R1561"/>
      <c r="S1561"/>
      <c r="T1561"/>
      <c r="U1561"/>
      <c r="V1561"/>
      <c r="W1561"/>
      <c r="X1561"/>
      <c r="Y1561"/>
      <c r="Z1561"/>
      <c r="AA1561"/>
      <c r="AB1561"/>
      <c r="AC1561"/>
      <c r="AD1561"/>
      <c r="AE1561"/>
      <c r="AF1561"/>
      <c r="AG1561"/>
      <c r="AH1561"/>
      <c r="AI1561"/>
      <c r="AJ1561"/>
      <c r="AK1561"/>
      <c r="AL1561"/>
      <c r="AM1561"/>
      <c r="AN1561"/>
      <c r="AO1561"/>
      <c r="AP1561"/>
      <c r="AQ1561"/>
      <c r="AR1561"/>
      <c r="AS1561"/>
      <c r="AT1561"/>
      <c r="AU1561"/>
      <c r="AV1561"/>
      <c r="AW1561"/>
      <c r="AX1561"/>
      <c r="AY1561"/>
      <c r="AZ1561"/>
      <c r="BA1561"/>
      <c r="BB1561"/>
      <c r="BC1561"/>
      <c r="BD1561"/>
      <c r="BE1561"/>
      <c r="BF1561"/>
      <c r="BG1561"/>
      <c r="BH1561"/>
      <c r="BI1561"/>
      <c r="BJ1561"/>
      <c r="BK1561"/>
      <c r="BL1561"/>
      <c r="BM1561"/>
      <c r="BN1561"/>
      <c r="BO1561"/>
      <c r="BP1561"/>
      <c r="BQ1561"/>
      <c r="BR1561"/>
      <c r="BS1561"/>
      <c r="BT1561"/>
      <c r="BU1561"/>
      <c r="BV1561"/>
      <c r="BW1561"/>
      <c r="BX1561"/>
      <c r="BY1561"/>
      <c r="BZ1561"/>
      <c r="CA1561"/>
      <c r="CB1561"/>
      <c r="CC1561"/>
      <c r="CD1561"/>
      <c r="CE1561"/>
      <c r="CF1561"/>
      <c r="CG1561"/>
      <c r="CH1561"/>
      <c r="CI1561"/>
      <c r="CJ1561"/>
      <c r="CK1561"/>
      <c r="CL1561"/>
      <c r="CN1561"/>
    </row>
    <row r="1562" spans="9:92" x14ac:dyDescent="0.35">
      <c r="I1562"/>
      <c r="J1562"/>
      <c r="R1562"/>
      <c r="S1562"/>
      <c r="T1562"/>
      <c r="U1562"/>
      <c r="V1562"/>
      <c r="W1562"/>
      <c r="X1562"/>
      <c r="Y1562"/>
      <c r="Z1562"/>
      <c r="AA1562"/>
      <c r="AB1562"/>
      <c r="AC1562"/>
      <c r="AD1562"/>
      <c r="AE1562"/>
      <c r="AF1562"/>
      <c r="AG1562"/>
      <c r="AH1562"/>
      <c r="AI1562"/>
      <c r="AJ1562"/>
      <c r="AK1562"/>
      <c r="AL1562"/>
      <c r="AM1562"/>
      <c r="AN1562"/>
      <c r="AO1562"/>
      <c r="AP1562"/>
      <c r="AQ1562"/>
      <c r="AR1562"/>
      <c r="AS1562"/>
      <c r="AT1562"/>
      <c r="AU1562"/>
      <c r="AV1562"/>
      <c r="AW1562"/>
      <c r="AX1562"/>
      <c r="AY1562"/>
      <c r="AZ1562"/>
      <c r="BA1562"/>
      <c r="BB1562"/>
      <c r="BC1562"/>
      <c r="BD1562"/>
      <c r="BE1562"/>
      <c r="BF1562"/>
      <c r="BG1562"/>
      <c r="BH1562"/>
      <c r="BI1562"/>
      <c r="BJ1562"/>
      <c r="BK1562"/>
      <c r="BL1562"/>
      <c r="BM1562"/>
      <c r="BN1562"/>
      <c r="BO1562"/>
      <c r="BP1562"/>
      <c r="BQ1562"/>
      <c r="BR1562"/>
      <c r="BS1562"/>
      <c r="BT1562"/>
      <c r="BU1562"/>
      <c r="BV1562"/>
      <c r="BW1562"/>
      <c r="BX1562"/>
      <c r="BY1562"/>
      <c r="BZ1562"/>
      <c r="CA1562"/>
      <c r="CB1562"/>
      <c r="CC1562"/>
      <c r="CD1562"/>
      <c r="CE1562"/>
      <c r="CF1562"/>
      <c r="CG1562"/>
      <c r="CH1562"/>
      <c r="CI1562"/>
      <c r="CJ1562"/>
      <c r="CK1562"/>
      <c r="CL1562"/>
      <c r="CN1562"/>
    </row>
    <row r="1563" spans="9:92" x14ac:dyDescent="0.35">
      <c r="I1563"/>
      <c r="J1563"/>
      <c r="R1563"/>
      <c r="S1563"/>
      <c r="T1563"/>
      <c r="U1563"/>
      <c r="V1563"/>
      <c r="W1563"/>
      <c r="X1563"/>
      <c r="Y1563"/>
      <c r="Z1563"/>
      <c r="AA1563"/>
      <c r="AB1563"/>
      <c r="AC1563"/>
      <c r="AD1563"/>
      <c r="AE1563"/>
      <c r="AF1563"/>
      <c r="AG1563"/>
      <c r="AH1563"/>
      <c r="AI1563"/>
      <c r="AJ1563"/>
      <c r="AK1563"/>
      <c r="AL1563"/>
      <c r="AM1563"/>
      <c r="AN1563"/>
      <c r="AO1563"/>
      <c r="AP1563"/>
      <c r="AQ1563"/>
      <c r="AR1563"/>
      <c r="AS1563"/>
      <c r="AT1563"/>
      <c r="AU1563"/>
      <c r="AV1563"/>
      <c r="AW1563"/>
      <c r="AX1563"/>
      <c r="AY1563"/>
      <c r="AZ1563"/>
      <c r="BA1563"/>
      <c r="BB1563"/>
      <c r="BC1563"/>
      <c r="BD1563"/>
      <c r="BE1563"/>
      <c r="BF1563"/>
      <c r="BG1563"/>
      <c r="BH1563"/>
      <c r="BI1563"/>
      <c r="BJ1563"/>
      <c r="BK1563"/>
      <c r="BL1563"/>
      <c r="BM1563"/>
      <c r="BN1563"/>
      <c r="BO1563"/>
      <c r="BP1563"/>
      <c r="BQ1563"/>
      <c r="BR1563"/>
      <c r="BS1563"/>
      <c r="BT1563"/>
      <c r="BU1563"/>
      <c r="BV1563"/>
      <c r="BW1563"/>
      <c r="BX1563"/>
      <c r="BY1563"/>
      <c r="BZ1563"/>
      <c r="CA1563"/>
      <c r="CB1563"/>
      <c r="CC1563"/>
      <c r="CD1563"/>
      <c r="CE1563"/>
      <c r="CF1563"/>
      <c r="CG1563"/>
      <c r="CH1563"/>
      <c r="CI1563"/>
      <c r="CJ1563"/>
      <c r="CK1563"/>
      <c r="CL1563"/>
      <c r="CN1563"/>
    </row>
    <row r="1564" spans="9:92" x14ac:dyDescent="0.35">
      <c r="I1564"/>
      <c r="J1564"/>
      <c r="R1564"/>
      <c r="S1564"/>
      <c r="T1564"/>
      <c r="U1564"/>
      <c r="V1564"/>
      <c r="W1564"/>
      <c r="X1564"/>
      <c r="Y1564"/>
      <c r="Z1564"/>
      <c r="AA1564"/>
      <c r="AB1564"/>
      <c r="AC1564"/>
      <c r="AD1564"/>
      <c r="AE1564"/>
      <c r="AF1564"/>
      <c r="AG1564"/>
      <c r="AH1564"/>
      <c r="AI1564"/>
      <c r="AJ1564"/>
      <c r="AK1564"/>
      <c r="AL1564"/>
      <c r="AM1564"/>
      <c r="AN1564"/>
      <c r="AO1564"/>
      <c r="AP1564"/>
      <c r="AQ1564"/>
      <c r="AR1564"/>
      <c r="AS1564"/>
      <c r="AT1564"/>
      <c r="AU1564"/>
      <c r="AV1564"/>
      <c r="AW1564"/>
      <c r="AX1564"/>
      <c r="AY1564"/>
      <c r="AZ1564"/>
      <c r="BA1564"/>
      <c r="BB1564"/>
      <c r="BC1564"/>
      <c r="BD1564"/>
      <c r="BE1564"/>
      <c r="BF1564"/>
      <c r="BG1564"/>
      <c r="BH1564"/>
      <c r="BI1564"/>
      <c r="BJ1564"/>
      <c r="BK1564"/>
      <c r="BL1564"/>
      <c r="BM1564"/>
      <c r="BN1564"/>
      <c r="BO1564"/>
      <c r="BP1564"/>
      <c r="BQ1564"/>
      <c r="BR1564"/>
      <c r="BS1564"/>
      <c r="BT1564"/>
      <c r="BU1564"/>
      <c r="BV1564"/>
      <c r="BW1564"/>
      <c r="BX1564"/>
      <c r="BY1564"/>
      <c r="BZ1564"/>
      <c r="CA1564"/>
      <c r="CB1564"/>
      <c r="CC1564"/>
      <c r="CD1564"/>
      <c r="CE1564"/>
      <c r="CF1564"/>
      <c r="CG1564"/>
      <c r="CH1564"/>
      <c r="CI1564"/>
      <c r="CJ1564"/>
      <c r="CK1564"/>
      <c r="CL1564"/>
      <c r="CN1564"/>
    </row>
    <row r="1565" spans="9:92" x14ac:dyDescent="0.35">
      <c r="I1565"/>
      <c r="J1565"/>
      <c r="R1565"/>
      <c r="S1565"/>
      <c r="T1565"/>
      <c r="U1565"/>
      <c r="V1565"/>
      <c r="W1565"/>
      <c r="X1565"/>
      <c r="Y1565"/>
      <c r="Z1565"/>
      <c r="AA1565"/>
      <c r="AB1565"/>
      <c r="AC1565"/>
      <c r="AD1565"/>
      <c r="AE1565"/>
      <c r="AF1565"/>
      <c r="AG1565"/>
      <c r="AH1565"/>
      <c r="AI1565"/>
      <c r="AJ1565"/>
      <c r="AK1565"/>
      <c r="AL1565"/>
      <c r="AM1565"/>
      <c r="AN1565"/>
      <c r="AO1565"/>
      <c r="AP1565"/>
      <c r="AQ1565"/>
      <c r="AR1565"/>
      <c r="AS1565"/>
      <c r="AT1565"/>
      <c r="AU1565"/>
      <c r="AV1565"/>
      <c r="AW1565"/>
      <c r="AX1565"/>
      <c r="AY1565"/>
      <c r="AZ1565"/>
      <c r="BA1565"/>
      <c r="BB1565"/>
      <c r="BC1565"/>
      <c r="BD1565"/>
      <c r="BE1565"/>
      <c r="BF1565"/>
      <c r="BG1565"/>
      <c r="BH1565"/>
      <c r="BI1565"/>
      <c r="BJ1565"/>
      <c r="BK1565"/>
      <c r="BL1565"/>
      <c r="BM1565"/>
      <c r="BN1565"/>
      <c r="BO1565"/>
      <c r="BP1565"/>
      <c r="BQ1565"/>
      <c r="BR1565"/>
      <c r="BS1565"/>
      <c r="BT1565"/>
      <c r="BU1565"/>
      <c r="BV1565"/>
      <c r="BW1565"/>
      <c r="BX1565"/>
      <c r="BY1565"/>
      <c r="BZ1565"/>
      <c r="CA1565"/>
      <c r="CB1565"/>
      <c r="CC1565"/>
      <c r="CD1565"/>
      <c r="CE1565"/>
      <c r="CF1565"/>
      <c r="CG1565"/>
      <c r="CH1565"/>
      <c r="CI1565"/>
      <c r="CJ1565"/>
      <c r="CK1565"/>
      <c r="CL1565"/>
      <c r="CN1565"/>
    </row>
    <row r="1566" spans="9:92" x14ac:dyDescent="0.35">
      <c r="I1566"/>
      <c r="J1566"/>
      <c r="R1566"/>
      <c r="S1566"/>
      <c r="T1566"/>
      <c r="U1566"/>
      <c r="V1566"/>
      <c r="W1566"/>
      <c r="X1566"/>
      <c r="Y1566"/>
      <c r="Z1566"/>
      <c r="AA1566"/>
      <c r="AB1566"/>
      <c r="AC1566"/>
      <c r="AD1566"/>
      <c r="AE1566"/>
      <c r="AF1566"/>
      <c r="AG1566"/>
      <c r="AH1566"/>
      <c r="AI1566"/>
      <c r="AJ1566"/>
      <c r="AK1566"/>
      <c r="AL1566"/>
      <c r="AM1566"/>
      <c r="AN1566"/>
      <c r="AO1566"/>
      <c r="AP1566"/>
      <c r="AQ1566"/>
      <c r="AR1566"/>
      <c r="AS1566"/>
      <c r="AT1566"/>
      <c r="AU1566"/>
      <c r="AV1566"/>
      <c r="AW1566"/>
      <c r="AX1566"/>
      <c r="AY1566"/>
      <c r="AZ1566"/>
      <c r="BA1566"/>
      <c r="BB1566"/>
      <c r="BC1566"/>
      <c r="BD1566"/>
      <c r="BE1566"/>
      <c r="BF1566"/>
      <c r="BG1566"/>
      <c r="BH1566"/>
      <c r="BI1566"/>
      <c r="BJ1566"/>
      <c r="BK1566"/>
      <c r="BL1566"/>
      <c r="BM1566"/>
      <c r="BN1566"/>
      <c r="BO1566"/>
      <c r="BP1566"/>
      <c r="BQ1566"/>
      <c r="BR1566"/>
      <c r="BS1566"/>
      <c r="BT1566"/>
      <c r="BU1566"/>
      <c r="BV1566"/>
      <c r="BW1566"/>
      <c r="BX1566"/>
      <c r="BY1566"/>
      <c r="BZ1566"/>
      <c r="CA1566"/>
      <c r="CB1566"/>
      <c r="CC1566"/>
      <c r="CD1566"/>
      <c r="CE1566"/>
      <c r="CF1566"/>
      <c r="CG1566"/>
      <c r="CH1566"/>
      <c r="CI1566"/>
      <c r="CJ1566"/>
      <c r="CK1566"/>
      <c r="CL1566"/>
      <c r="CN1566"/>
    </row>
    <row r="1567" spans="9:92" x14ac:dyDescent="0.35">
      <c r="I1567"/>
      <c r="J1567"/>
      <c r="R1567"/>
      <c r="S1567"/>
      <c r="T1567"/>
      <c r="U1567"/>
      <c r="V1567"/>
      <c r="W1567"/>
      <c r="X1567"/>
      <c r="Y1567"/>
      <c r="Z1567"/>
      <c r="AA1567"/>
      <c r="AB1567"/>
      <c r="AC1567"/>
      <c r="AD1567"/>
      <c r="AE1567"/>
      <c r="AF1567"/>
      <c r="AG1567"/>
      <c r="AH1567"/>
      <c r="AI1567"/>
      <c r="AJ1567"/>
      <c r="AK1567"/>
      <c r="AL1567"/>
      <c r="AM1567"/>
      <c r="AN1567"/>
      <c r="AO1567"/>
      <c r="AP1567"/>
      <c r="AQ1567"/>
      <c r="AR1567"/>
      <c r="AS1567"/>
      <c r="AT1567"/>
      <c r="AU1567"/>
      <c r="AV1567"/>
      <c r="AW1567"/>
      <c r="AX1567"/>
      <c r="AY1567"/>
      <c r="AZ1567"/>
      <c r="BA1567"/>
      <c r="BB1567"/>
      <c r="BC1567"/>
      <c r="BD1567"/>
      <c r="BE1567"/>
      <c r="BF1567"/>
      <c r="BG1567"/>
      <c r="BH1567"/>
      <c r="BI1567"/>
      <c r="BJ1567"/>
      <c r="BK1567"/>
      <c r="BL1567"/>
      <c r="BM1567"/>
      <c r="BN1567"/>
      <c r="BO1567"/>
      <c r="BP1567"/>
      <c r="BQ1567"/>
      <c r="BR1567"/>
      <c r="BS1567"/>
      <c r="BT1567"/>
      <c r="BU1567"/>
      <c r="BV1567"/>
      <c r="BW1567"/>
      <c r="BX1567"/>
      <c r="BY1567"/>
      <c r="BZ1567"/>
      <c r="CA1567"/>
      <c r="CB1567"/>
      <c r="CC1567"/>
      <c r="CD1567"/>
      <c r="CE1567"/>
      <c r="CF1567"/>
      <c r="CG1567"/>
      <c r="CH1567"/>
      <c r="CI1567"/>
      <c r="CJ1567"/>
      <c r="CK1567"/>
      <c r="CL1567"/>
      <c r="CN1567"/>
    </row>
    <row r="1568" spans="9:92" x14ac:dyDescent="0.35">
      <c r="I1568"/>
      <c r="J1568"/>
      <c r="R1568"/>
      <c r="S1568"/>
      <c r="T1568"/>
      <c r="U1568"/>
      <c r="V1568"/>
      <c r="W1568"/>
      <c r="X1568"/>
      <c r="Y1568"/>
      <c r="Z1568"/>
      <c r="AA1568"/>
      <c r="AB1568"/>
      <c r="AC1568"/>
      <c r="AD1568"/>
      <c r="AE1568"/>
      <c r="AF1568"/>
      <c r="AG1568"/>
      <c r="AH1568"/>
      <c r="AI1568"/>
      <c r="AJ1568"/>
      <c r="AK1568"/>
      <c r="AL1568"/>
      <c r="AM1568"/>
      <c r="AN1568"/>
      <c r="AO1568"/>
      <c r="AP1568"/>
      <c r="AQ1568"/>
      <c r="AR1568"/>
      <c r="AS1568"/>
      <c r="AT1568"/>
      <c r="AU1568"/>
      <c r="AV1568"/>
      <c r="AW1568"/>
      <c r="AX1568"/>
      <c r="AY1568"/>
      <c r="AZ1568"/>
      <c r="BA1568"/>
      <c r="BB1568"/>
      <c r="BC1568"/>
      <c r="BD1568"/>
      <c r="BE1568"/>
      <c r="BF1568"/>
      <c r="BG1568"/>
      <c r="BH1568"/>
      <c r="BI1568"/>
      <c r="BJ1568"/>
      <c r="BK1568"/>
      <c r="BL1568"/>
      <c r="BM1568"/>
      <c r="BN1568"/>
      <c r="BO1568"/>
      <c r="BP1568"/>
      <c r="BQ1568"/>
      <c r="BR1568"/>
      <c r="BS1568"/>
      <c r="BT1568"/>
      <c r="BU1568"/>
      <c r="BV1568"/>
      <c r="BW1568"/>
      <c r="BX1568"/>
      <c r="BY1568"/>
      <c r="BZ1568"/>
      <c r="CA1568"/>
      <c r="CB1568"/>
      <c r="CC1568"/>
      <c r="CD1568"/>
      <c r="CE1568"/>
      <c r="CF1568"/>
      <c r="CG1568"/>
      <c r="CH1568"/>
      <c r="CI1568"/>
      <c r="CJ1568"/>
      <c r="CK1568"/>
      <c r="CL1568"/>
      <c r="CN1568"/>
    </row>
    <row r="1569" spans="9:92" x14ac:dyDescent="0.35">
      <c r="I1569"/>
      <c r="J1569"/>
      <c r="R1569"/>
      <c r="S1569"/>
      <c r="T1569"/>
      <c r="U1569"/>
      <c r="V1569"/>
      <c r="W1569"/>
      <c r="X1569"/>
      <c r="Y1569"/>
      <c r="Z1569"/>
      <c r="AA1569"/>
      <c r="AB1569"/>
      <c r="AC1569"/>
      <c r="AD1569"/>
      <c r="AE1569"/>
      <c r="AF1569"/>
      <c r="AG1569"/>
      <c r="AH1569"/>
      <c r="AI1569"/>
      <c r="AJ1569"/>
      <c r="AK1569"/>
      <c r="AL1569"/>
      <c r="AM1569"/>
      <c r="AN1569"/>
      <c r="AO1569"/>
      <c r="AP1569"/>
      <c r="AQ1569"/>
      <c r="AR1569"/>
      <c r="AS1569"/>
      <c r="AT1569"/>
      <c r="AU1569"/>
      <c r="AV1569"/>
      <c r="AW1569"/>
      <c r="AX1569"/>
      <c r="AY1569"/>
      <c r="AZ1569"/>
      <c r="BA1569"/>
      <c r="BB1569"/>
      <c r="BC1569"/>
      <c r="BD1569"/>
      <c r="BE1569"/>
      <c r="BF1569"/>
      <c r="BG1569"/>
      <c r="BH1569"/>
      <c r="BI1569"/>
      <c r="BJ1569"/>
      <c r="BK1569"/>
      <c r="BL1569"/>
      <c r="BM1569"/>
      <c r="BN1569"/>
      <c r="BO1569"/>
      <c r="BP1569"/>
      <c r="BQ1569"/>
      <c r="BR1569"/>
      <c r="BS1569"/>
      <c r="BT1569"/>
      <c r="BU1569"/>
      <c r="BV1569"/>
      <c r="BW1569"/>
      <c r="BX1569"/>
      <c r="BY1569"/>
      <c r="BZ1569"/>
      <c r="CA1569"/>
      <c r="CB1569"/>
      <c r="CC1569"/>
      <c r="CD1569"/>
      <c r="CE1569"/>
      <c r="CF1569"/>
      <c r="CG1569"/>
      <c r="CH1569"/>
      <c r="CI1569"/>
      <c r="CJ1569"/>
      <c r="CK1569"/>
      <c r="CL1569"/>
      <c r="CN1569"/>
    </row>
    <row r="1570" spans="9:92" x14ac:dyDescent="0.35">
      <c r="I1570"/>
      <c r="J1570"/>
      <c r="R1570"/>
      <c r="S1570"/>
      <c r="T1570"/>
      <c r="U1570"/>
      <c r="V1570"/>
      <c r="W1570"/>
      <c r="X1570"/>
      <c r="Y1570"/>
      <c r="Z1570"/>
      <c r="AA1570"/>
      <c r="AB1570"/>
      <c r="AC1570"/>
      <c r="AD1570"/>
      <c r="AE1570"/>
      <c r="AF1570"/>
      <c r="AG1570"/>
      <c r="AH1570"/>
      <c r="AI1570"/>
      <c r="AJ1570"/>
      <c r="AK1570"/>
      <c r="AL1570"/>
      <c r="AM1570"/>
      <c r="AN1570"/>
      <c r="AO1570"/>
      <c r="AP1570"/>
      <c r="AQ1570"/>
      <c r="AR1570"/>
      <c r="AS1570"/>
      <c r="AT1570"/>
      <c r="AU1570"/>
      <c r="AV1570"/>
      <c r="AW1570"/>
      <c r="AX1570"/>
      <c r="AY1570"/>
      <c r="AZ1570"/>
      <c r="BA1570"/>
      <c r="BB1570"/>
      <c r="BC1570"/>
      <c r="BD1570"/>
      <c r="BE1570"/>
      <c r="BF1570"/>
      <c r="BG1570"/>
      <c r="BH1570"/>
      <c r="BI1570"/>
      <c r="BJ1570"/>
      <c r="BK1570"/>
      <c r="BL1570"/>
      <c r="BM1570"/>
      <c r="BN1570"/>
      <c r="BO1570"/>
      <c r="BP1570"/>
      <c r="BQ1570"/>
      <c r="BR1570"/>
      <c r="BS1570"/>
      <c r="BT1570"/>
      <c r="BU1570"/>
      <c r="BV1570"/>
      <c r="BW1570"/>
      <c r="BX1570"/>
      <c r="BY1570"/>
      <c r="BZ1570"/>
      <c r="CA1570"/>
      <c r="CB1570"/>
      <c r="CC1570"/>
      <c r="CD1570"/>
      <c r="CE1570"/>
      <c r="CF1570"/>
      <c r="CG1570"/>
      <c r="CH1570"/>
      <c r="CI1570"/>
      <c r="CJ1570"/>
      <c r="CK1570"/>
      <c r="CL1570"/>
      <c r="CN1570"/>
    </row>
    <row r="1571" spans="9:92" x14ac:dyDescent="0.35">
      <c r="I1571"/>
      <c r="J1571"/>
      <c r="R1571"/>
      <c r="S1571"/>
      <c r="T1571"/>
      <c r="U1571"/>
      <c r="V1571"/>
      <c r="W1571"/>
      <c r="X1571"/>
      <c r="Y1571"/>
      <c r="Z1571"/>
      <c r="AA1571"/>
      <c r="AB1571"/>
      <c r="AC1571"/>
      <c r="AD1571"/>
      <c r="AE1571"/>
      <c r="AF1571"/>
      <c r="AG1571"/>
      <c r="AH1571"/>
      <c r="AI1571"/>
      <c r="AJ1571"/>
      <c r="AK1571"/>
      <c r="AL1571"/>
      <c r="AM1571"/>
      <c r="AN1571"/>
      <c r="AO1571"/>
      <c r="AP1571"/>
      <c r="AQ1571"/>
      <c r="AR1571"/>
      <c r="AS1571"/>
      <c r="AT1571"/>
      <c r="AU1571"/>
      <c r="AV1571"/>
      <c r="AW1571"/>
      <c r="AX1571"/>
      <c r="AY1571"/>
      <c r="AZ1571"/>
      <c r="BA1571"/>
      <c r="BB1571"/>
      <c r="BC1571"/>
      <c r="BD1571"/>
      <c r="BE1571"/>
      <c r="BF1571"/>
      <c r="BG1571"/>
      <c r="BH1571"/>
      <c r="BI1571"/>
      <c r="BJ1571"/>
      <c r="BK1571"/>
      <c r="BL1571"/>
      <c r="BM1571"/>
      <c r="BN1571"/>
      <c r="BO1571"/>
      <c r="BP1571"/>
      <c r="BQ1571"/>
      <c r="BR1571"/>
      <c r="BS1571"/>
      <c r="BT1571"/>
      <c r="BU1571"/>
      <c r="BV1571"/>
      <c r="BW1571"/>
      <c r="BX1571"/>
      <c r="BY1571"/>
      <c r="BZ1571"/>
      <c r="CA1571"/>
      <c r="CB1571"/>
      <c r="CC1571"/>
      <c r="CD1571"/>
      <c r="CE1571"/>
      <c r="CF1571"/>
      <c r="CG1571"/>
      <c r="CH1571"/>
      <c r="CI1571"/>
      <c r="CJ1571"/>
      <c r="CK1571"/>
      <c r="CL1571"/>
      <c r="CN1571"/>
    </row>
    <row r="1572" spans="9:92" x14ac:dyDescent="0.35">
      <c r="I1572"/>
      <c r="J1572"/>
      <c r="R1572"/>
      <c r="S1572"/>
      <c r="T1572"/>
      <c r="U1572"/>
      <c r="V1572"/>
      <c r="W1572"/>
      <c r="X1572"/>
      <c r="Y1572"/>
      <c r="Z1572"/>
      <c r="AA1572"/>
      <c r="AB1572"/>
      <c r="AC1572"/>
      <c r="AD1572"/>
      <c r="AE1572"/>
      <c r="AF1572"/>
      <c r="AG1572"/>
      <c r="AH1572"/>
      <c r="AI1572"/>
      <c r="AJ1572"/>
      <c r="AK1572"/>
      <c r="AL1572"/>
      <c r="AM1572"/>
      <c r="AN1572"/>
      <c r="AO1572"/>
      <c r="AP1572"/>
      <c r="AQ1572"/>
      <c r="AR1572"/>
      <c r="AS1572"/>
      <c r="AT1572"/>
      <c r="AU1572"/>
      <c r="AV1572"/>
      <c r="AW1572"/>
      <c r="AX1572"/>
      <c r="AY1572"/>
      <c r="AZ1572"/>
      <c r="BA1572"/>
      <c r="BB1572"/>
      <c r="BC1572"/>
      <c r="BD1572"/>
      <c r="BE1572"/>
      <c r="BF1572"/>
      <c r="BG1572"/>
      <c r="BH1572"/>
      <c r="BI1572"/>
      <c r="BJ1572"/>
      <c r="BK1572"/>
      <c r="BL1572"/>
      <c r="BM1572"/>
      <c r="BN1572"/>
      <c r="BO1572"/>
      <c r="BP1572"/>
      <c r="BQ1572"/>
      <c r="BR1572"/>
      <c r="BS1572"/>
      <c r="BT1572"/>
      <c r="BU1572"/>
      <c r="BV1572"/>
      <c r="BW1572"/>
      <c r="BX1572"/>
      <c r="BY1572"/>
      <c r="BZ1572"/>
      <c r="CA1572"/>
      <c r="CB1572"/>
      <c r="CC1572"/>
      <c r="CD1572"/>
      <c r="CE1572"/>
      <c r="CF1572"/>
      <c r="CG1572"/>
      <c r="CH1572"/>
      <c r="CI1572"/>
      <c r="CJ1572"/>
      <c r="CK1572"/>
      <c r="CL1572"/>
      <c r="CN1572"/>
    </row>
    <row r="1573" spans="9:92" x14ac:dyDescent="0.35">
      <c r="I1573"/>
      <c r="J1573"/>
      <c r="R1573"/>
      <c r="S1573"/>
      <c r="T1573"/>
      <c r="U1573"/>
      <c r="V1573"/>
      <c r="W1573"/>
      <c r="X1573"/>
      <c r="Y1573"/>
      <c r="Z1573"/>
      <c r="AA1573"/>
      <c r="AB1573"/>
      <c r="AC1573"/>
      <c r="AD1573"/>
      <c r="AE1573"/>
      <c r="AF1573"/>
      <c r="AG1573"/>
      <c r="AH1573"/>
      <c r="AI1573"/>
      <c r="AJ1573"/>
      <c r="AK1573"/>
      <c r="AL1573"/>
      <c r="AM1573"/>
      <c r="AN1573"/>
      <c r="AO1573"/>
      <c r="AP1573"/>
      <c r="AQ1573"/>
      <c r="AR1573"/>
      <c r="AS1573"/>
      <c r="AT1573"/>
      <c r="AU1573"/>
      <c r="AV1573"/>
      <c r="AW1573"/>
      <c r="AX1573"/>
      <c r="AY1573"/>
      <c r="AZ1573"/>
      <c r="BA1573"/>
      <c r="BB1573"/>
      <c r="BC1573"/>
      <c r="BD1573"/>
      <c r="BE1573"/>
      <c r="BF1573"/>
      <c r="BG1573"/>
      <c r="BH1573"/>
      <c r="BI1573"/>
      <c r="BJ1573"/>
      <c r="BK1573"/>
      <c r="BL1573"/>
      <c r="BM1573"/>
      <c r="BN1573"/>
      <c r="BO1573"/>
      <c r="BP1573"/>
      <c r="BQ1573"/>
      <c r="BR1573"/>
      <c r="BS1573"/>
      <c r="BT1573"/>
      <c r="BU1573"/>
      <c r="BV1573"/>
      <c r="BW1573"/>
      <c r="BX1573"/>
      <c r="BY1573"/>
      <c r="BZ1573"/>
      <c r="CA1573"/>
      <c r="CB1573"/>
      <c r="CC1573"/>
      <c r="CD1573"/>
      <c r="CE1573"/>
      <c r="CF1573"/>
      <c r="CG1573"/>
      <c r="CH1573"/>
      <c r="CI1573"/>
      <c r="CJ1573"/>
      <c r="CK1573"/>
      <c r="CL1573"/>
      <c r="CN1573"/>
    </row>
    <row r="1574" spans="9:92" x14ac:dyDescent="0.35">
      <c r="I1574"/>
      <c r="J1574"/>
      <c r="R1574"/>
      <c r="S1574"/>
      <c r="T1574"/>
      <c r="U1574"/>
      <c r="V1574"/>
      <c r="W1574"/>
      <c r="X1574"/>
      <c r="Y1574"/>
      <c r="Z1574"/>
      <c r="AA1574"/>
      <c r="AB1574"/>
      <c r="AC1574"/>
      <c r="AD1574"/>
      <c r="AE1574"/>
      <c r="AF1574"/>
      <c r="AG1574"/>
      <c r="AH1574"/>
      <c r="AI1574"/>
      <c r="AJ1574"/>
      <c r="AK1574"/>
      <c r="AL1574"/>
      <c r="AM1574"/>
      <c r="AN1574"/>
      <c r="AO1574"/>
      <c r="AP1574"/>
      <c r="AQ1574"/>
      <c r="AR1574"/>
      <c r="AS1574"/>
      <c r="AT1574"/>
      <c r="AU1574"/>
      <c r="AV1574"/>
      <c r="AW1574"/>
      <c r="AX1574"/>
      <c r="AY1574"/>
      <c r="AZ1574"/>
      <c r="BA1574"/>
      <c r="BB1574"/>
      <c r="BC1574"/>
      <c r="BD1574"/>
      <c r="BE1574"/>
      <c r="BF1574"/>
      <c r="BG1574"/>
      <c r="BH1574"/>
      <c r="BI1574"/>
      <c r="BJ1574"/>
      <c r="BK1574"/>
      <c r="BL1574"/>
      <c r="BM1574"/>
      <c r="BN1574"/>
      <c r="BO1574"/>
      <c r="BP1574"/>
      <c r="BQ1574"/>
      <c r="BR1574"/>
      <c r="BS1574"/>
      <c r="BT1574"/>
      <c r="BU1574"/>
      <c r="BV1574"/>
      <c r="BW1574"/>
      <c r="BX1574"/>
      <c r="BY1574"/>
      <c r="BZ1574"/>
      <c r="CA1574"/>
      <c r="CB1574"/>
      <c r="CC1574"/>
      <c r="CD1574"/>
      <c r="CE1574"/>
      <c r="CF1574"/>
      <c r="CG1574"/>
      <c r="CH1574"/>
      <c r="CI1574"/>
      <c r="CJ1574"/>
      <c r="CK1574"/>
      <c r="CL1574"/>
      <c r="CN1574"/>
    </row>
    <row r="1575" spans="9:92" x14ac:dyDescent="0.35">
      <c r="I1575"/>
      <c r="J1575"/>
      <c r="R1575"/>
      <c r="S1575"/>
      <c r="T1575"/>
      <c r="U1575"/>
      <c r="V1575"/>
      <c r="W1575"/>
      <c r="X1575"/>
      <c r="Y1575"/>
      <c r="Z1575"/>
      <c r="AA1575"/>
      <c r="AB1575"/>
      <c r="AC1575"/>
      <c r="AD1575"/>
      <c r="AE1575"/>
      <c r="AF1575"/>
      <c r="AG1575"/>
      <c r="AH1575"/>
      <c r="AI1575"/>
      <c r="AJ1575"/>
      <c r="AK1575"/>
      <c r="AL1575"/>
      <c r="AM1575"/>
      <c r="AN1575"/>
      <c r="AO1575"/>
      <c r="AP1575"/>
      <c r="AQ1575"/>
      <c r="AR1575"/>
      <c r="AS1575"/>
      <c r="AT1575"/>
      <c r="AU1575"/>
      <c r="AV1575"/>
      <c r="AW1575"/>
      <c r="AX1575"/>
      <c r="AY1575"/>
      <c r="AZ1575"/>
      <c r="BA1575"/>
      <c r="BB1575"/>
      <c r="BC1575"/>
      <c r="BD1575"/>
      <c r="BE1575"/>
      <c r="BF1575"/>
      <c r="BG1575"/>
      <c r="BH1575"/>
      <c r="BI1575"/>
      <c r="BJ1575"/>
      <c r="BK1575"/>
      <c r="BL1575"/>
      <c r="BM1575"/>
      <c r="BN1575"/>
      <c r="BO1575"/>
      <c r="BP1575"/>
      <c r="BQ1575"/>
      <c r="BR1575"/>
      <c r="BS1575"/>
      <c r="BT1575"/>
      <c r="BU1575"/>
      <c r="BV1575"/>
      <c r="BW1575"/>
      <c r="BX1575"/>
      <c r="BY1575"/>
      <c r="BZ1575"/>
      <c r="CA1575"/>
      <c r="CB1575"/>
      <c r="CC1575"/>
      <c r="CD1575"/>
      <c r="CE1575"/>
      <c r="CF1575"/>
      <c r="CG1575"/>
      <c r="CH1575"/>
      <c r="CI1575"/>
      <c r="CJ1575"/>
      <c r="CK1575"/>
      <c r="CL1575"/>
      <c r="CN1575"/>
    </row>
    <row r="1576" spans="9:92" x14ac:dyDescent="0.35">
      <c r="I1576"/>
      <c r="J1576"/>
      <c r="R1576"/>
      <c r="S1576"/>
      <c r="T1576"/>
      <c r="U1576"/>
      <c r="V1576"/>
      <c r="W1576"/>
      <c r="X1576"/>
      <c r="Y1576"/>
      <c r="Z1576"/>
      <c r="AA1576"/>
      <c r="AB1576"/>
      <c r="AC1576"/>
      <c r="AD1576"/>
      <c r="AE1576"/>
      <c r="AF1576"/>
      <c r="AG1576"/>
      <c r="AH1576"/>
      <c r="AI1576"/>
      <c r="AJ1576"/>
      <c r="AK1576"/>
      <c r="AL1576"/>
      <c r="AM1576"/>
      <c r="AN1576"/>
      <c r="AO1576"/>
      <c r="AP1576"/>
      <c r="AQ1576"/>
      <c r="AR1576"/>
      <c r="AS1576"/>
      <c r="AT1576"/>
      <c r="AU1576"/>
      <c r="AV1576"/>
      <c r="AW1576"/>
      <c r="AX1576"/>
      <c r="AY1576"/>
      <c r="AZ1576"/>
      <c r="BA1576"/>
      <c r="BB1576"/>
      <c r="BC1576"/>
      <c r="BD1576"/>
      <c r="BE1576"/>
      <c r="BF1576"/>
      <c r="BG1576"/>
      <c r="BH1576"/>
      <c r="BI1576"/>
      <c r="BJ1576"/>
      <c r="BK1576"/>
      <c r="BL1576"/>
      <c r="BM1576"/>
      <c r="BN1576"/>
      <c r="BO1576"/>
      <c r="BP1576"/>
      <c r="BQ1576"/>
      <c r="BR1576"/>
      <c r="BS1576"/>
      <c r="BT1576"/>
      <c r="BU1576"/>
      <c r="BV1576"/>
      <c r="BW1576"/>
      <c r="BX1576"/>
      <c r="BY1576"/>
      <c r="BZ1576"/>
      <c r="CA1576"/>
      <c r="CB1576"/>
      <c r="CC1576"/>
      <c r="CD1576"/>
      <c r="CE1576"/>
      <c r="CF1576"/>
      <c r="CG1576"/>
      <c r="CH1576"/>
      <c r="CI1576"/>
      <c r="CJ1576"/>
      <c r="CK1576"/>
      <c r="CL1576"/>
      <c r="CN1576"/>
    </row>
    <row r="1577" spans="9:92" x14ac:dyDescent="0.35">
      <c r="I1577"/>
      <c r="J1577"/>
      <c r="R1577"/>
      <c r="S1577"/>
      <c r="T1577"/>
      <c r="U1577"/>
      <c r="V1577"/>
      <c r="W1577"/>
      <c r="X1577"/>
      <c r="Y1577"/>
      <c r="Z1577"/>
      <c r="AA1577"/>
      <c r="AB1577"/>
      <c r="AC1577"/>
      <c r="AD1577"/>
      <c r="AE1577"/>
      <c r="AF1577"/>
      <c r="AG1577"/>
      <c r="AH1577"/>
      <c r="AI1577"/>
      <c r="AJ1577"/>
      <c r="AK1577"/>
      <c r="AL1577"/>
      <c r="AM1577"/>
      <c r="AN1577"/>
      <c r="AO1577"/>
      <c r="AP1577"/>
      <c r="AQ1577"/>
      <c r="AR1577"/>
      <c r="AS1577"/>
      <c r="AT1577"/>
      <c r="AU1577"/>
      <c r="AV1577"/>
      <c r="AW1577"/>
      <c r="AX1577"/>
      <c r="AY1577"/>
      <c r="AZ1577"/>
      <c r="BA1577"/>
      <c r="BB1577"/>
      <c r="BC1577"/>
      <c r="BD1577"/>
      <c r="BE1577"/>
      <c r="BF1577"/>
      <c r="BG1577"/>
      <c r="BH1577"/>
      <c r="BI1577"/>
      <c r="BJ1577"/>
      <c r="BK1577"/>
      <c r="BL1577"/>
      <c r="BM1577"/>
      <c r="BN1577"/>
      <c r="BO1577"/>
      <c r="BP1577"/>
      <c r="BQ1577"/>
      <c r="BR1577"/>
      <c r="BS1577"/>
      <c r="BT1577"/>
      <c r="BU1577"/>
      <c r="BV1577"/>
      <c r="BW1577"/>
      <c r="BX1577"/>
      <c r="BY1577"/>
      <c r="BZ1577"/>
      <c r="CA1577"/>
      <c r="CB1577"/>
      <c r="CC1577"/>
      <c r="CD1577"/>
      <c r="CE1577"/>
      <c r="CF1577"/>
      <c r="CG1577"/>
      <c r="CH1577"/>
      <c r="CI1577"/>
      <c r="CJ1577"/>
      <c r="CK1577"/>
      <c r="CL1577"/>
      <c r="CN1577"/>
    </row>
    <row r="1578" spans="9:92" x14ac:dyDescent="0.35">
      <c r="I1578"/>
      <c r="J1578"/>
      <c r="R1578"/>
      <c r="S1578"/>
      <c r="T1578"/>
      <c r="U1578"/>
      <c r="V1578"/>
      <c r="W1578"/>
      <c r="X1578"/>
      <c r="Y1578"/>
      <c r="Z1578"/>
      <c r="AA1578"/>
      <c r="AB1578"/>
      <c r="AC1578"/>
      <c r="AD1578"/>
      <c r="AE1578"/>
      <c r="AF1578"/>
      <c r="AG1578"/>
      <c r="AH1578"/>
      <c r="AI1578"/>
      <c r="AJ1578"/>
      <c r="AK1578"/>
      <c r="AL1578"/>
      <c r="AM1578"/>
      <c r="AN1578"/>
      <c r="AO1578"/>
      <c r="AP1578"/>
      <c r="AQ1578"/>
      <c r="AR1578"/>
      <c r="AS1578"/>
      <c r="AT1578"/>
      <c r="AU1578"/>
      <c r="AV1578"/>
      <c r="AW1578"/>
      <c r="AX1578"/>
      <c r="AY1578"/>
      <c r="AZ1578"/>
      <c r="BA1578"/>
      <c r="BB1578"/>
      <c r="BC1578"/>
      <c r="BD1578"/>
      <c r="BE1578"/>
      <c r="BF1578"/>
      <c r="BG1578"/>
      <c r="BH1578"/>
      <c r="BI1578"/>
      <c r="BJ1578"/>
      <c r="BK1578"/>
      <c r="BL1578"/>
      <c r="BM1578"/>
      <c r="BN1578"/>
      <c r="BO1578"/>
      <c r="BP1578"/>
      <c r="BQ1578"/>
      <c r="BR1578"/>
      <c r="BS1578"/>
      <c r="BT1578"/>
      <c r="BU1578"/>
      <c r="BV1578"/>
      <c r="BW1578"/>
      <c r="BX1578"/>
      <c r="BY1578"/>
      <c r="BZ1578"/>
      <c r="CA1578"/>
      <c r="CB1578"/>
      <c r="CC1578"/>
      <c r="CD1578"/>
      <c r="CE1578"/>
      <c r="CF1578"/>
      <c r="CG1578"/>
      <c r="CH1578"/>
      <c r="CI1578"/>
      <c r="CJ1578"/>
      <c r="CK1578"/>
      <c r="CL1578"/>
      <c r="CN1578"/>
    </row>
    <row r="1579" spans="9:92" x14ac:dyDescent="0.35">
      <c r="I1579"/>
      <c r="J1579"/>
      <c r="R1579"/>
      <c r="S1579"/>
      <c r="T1579"/>
      <c r="U1579"/>
      <c r="V1579"/>
      <c r="W1579"/>
      <c r="X1579"/>
      <c r="Y1579"/>
      <c r="Z1579"/>
      <c r="AA1579"/>
      <c r="AB1579"/>
      <c r="AC1579"/>
      <c r="AD1579"/>
      <c r="AE1579"/>
      <c r="AF1579"/>
      <c r="AG1579"/>
      <c r="AH1579"/>
      <c r="AI1579"/>
      <c r="AJ1579"/>
      <c r="AK1579"/>
      <c r="AL1579"/>
      <c r="AM1579"/>
      <c r="AN1579"/>
      <c r="AO1579"/>
      <c r="AP1579"/>
      <c r="AQ1579"/>
      <c r="AR1579"/>
      <c r="AS1579"/>
      <c r="AT1579"/>
      <c r="AU1579"/>
      <c r="AV1579"/>
      <c r="AW1579"/>
      <c r="AX1579"/>
      <c r="AY1579"/>
      <c r="AZ1579"/>
      <c r="BA1579"/>
      <c r="BB1579"/>
      <c r="BC1579"/>
      <c r="BD1579"/>
      <c r="BE1579"/>
      <c r="BF1579"/>
      <c r="BG1579"/>
      <c r="BH1579"/>
      <c r="BI1579"/>
      <c r="BJ1579"/>
      <c r="BK1579"/>
      <c r="BL1579"/>
      <c r="BM1579"/>
      <c r="BN1579"/>
      <c r="BO1579"/>
      <c r="BP1579"/>
      <c r="BQ1579"/>
      <c r="BR1579"/>
      <c r="BS1579"/>
      <c r="BT1579"/>
      <c r="BU1579"/>
      <c r="BV1579"/>
      <c r="BW1579"/>
      <c r="BX1579"/>
      <c r="BY1579"/>
      <c r="BZ1579"/>
      <c r="CA1579"/>
      <c r="CB1579"/>
      <c r="CC1579"/>
      <c r="CD1579"/>
      <c r="CE1579"/>
      <c r="CF1579"/>
      <c r="CG1579"/>
      <c r="CH1579"/>
      <c r="CI1579"/>
      <c r="CJ1579"/>
      <c r="CK1579"/>
      <c r="CL1579"/>
      <c r="CN1579"/>
    </row>
    <row r="1580" spans="9:92" x14ac:dyDescent="0.35">
      <c r="I1580"/>
      <c r="J1580"/>
      <c r="R1580"/>
      <c r="S1580"/>
      <c r="T1580"/>
      <c r="U1580"/>
      <c r="V1580"/>
      <c r="W1580"/>
      <c r="X1580"/>
      <c r="Y1580"/>
      <c r="Z1580"/>
      <c r="AA1580"/>
      <c r="AB1580"/>
      <c r="AC1580"/>
      <c r="AD1580"/>
      <c r="AE1580"/>
      <c r="AF1580"/>
      <c r="AG1580"/>
      <c r="AH1580"/>
      <c r="AI1580"/>
      <c r="AJ1580"/>
      <c r="AK1580"/>
      <c r="AL1580"/>
      <c r="AM1580"/>
      <c r="AN1580"/>
      <c r="AO1580"/>
      <c r="AP1580"/>
      <c r="AQ1580"/>
      <c r="AR1580"/>
      <c r="AS1580"/>
      <c r="AT1580"/>
      <c r="AU1580"/>
      <c r="AV1580"/>
      <c r="AW1580"/>
      <c r="AX1580"/>
      <c r="AY1580"/>
      <c r="AZ1580"/>
      <c r="BA1580"/>
      <c r="BB1580"/>
      <c r="BC1580"/>
      <c r="BD1580"/>
      <c r="BE1580"/>
      <c r="BF1580"/>
      <c r="BG1580"/>
      <c r="BH1580"/>
      <c r="BI1580"/>
      <c r="BJ1580"/>
      <c r="BK1580"/>
      <c r="BL1580"/>
      <c r="BM1580"/>
      <c r="BN1580"/>
      <c r="BO1580"/>
      <c r="BP1580"/>
      <c r="BQ1580"/>
      <c r="BR1580"/>
      <c r="BS1580"/>
      <c r="BT1580"/>
      <c r="BU1580"/>
      <c r="BV1580"/>
      <c r="BW1580"/>
      <c r="BX1580"/>
      <c r="BY1580"/>
      <c r="BZ1580"/>
      <c r="CA1580"/>
      <c r="CB1580"/>
      <c r="CC1580"/>
      <c r="CD1580"/>
      <c r="CE1580"/>
      <c r="CF1580"/>
      <c r="CG1580"/>
      <c r="CH1580"/>
      <c r="CI1580"/>
      <c r="CJ1580"/>
      <c r="CK1580"/>
      <c r="CL1580"/>
      <c r="CN1580"/>
    </row>
    <row r="1581" spans="9:92" x14ac:dyDescent="0.35">
      <c r="I1581"/>
      <c r="J1581"/>
      <c r="R1581"/>
      <c r="S1581"/>
      <c r="T1581"/>
      <c r="U1581"/>
      <c r="V1581"/>
      <c r="W1581"/>
      <c r="X1581"/>
      <c r="Y1581"/>
      <c r="Z1581"/>
      <c r="AA1581"/>
      <c r="AB1581"/>
      <c r="AC1581"/>
      <c r="AD1581"/>
      <c r="AE1581"/>
      <c r="AF1581"/>
      <c r="AG1581"/>
      <c r="AH1581"/>
      <c r="AI1581"/>
      <c r="AJ1581"/>
      <c r="AK1581"/>
      <c r="AL1581"/>
      <c r="AM1581"/>
      <c r="AN1581"/>
      <c r="AO1581"/>
      <c r="AP1581"/>
      <c r="AQ1581"/>
      <c r="AR1581"/>
      <c r="AS1581"/>
      <c r="AT1581"/>
      <c r="AU1581"/>
      <c r="AV1581"/>
      <c r="AW1581"/>
      <c r="AX1581"/>
      <c r="AY1581"/>
      <c r="AZ1581"/>
      <c r="BA1581"/>
      <c r="BB1581"/>
      <c r="BC1581"/>
      <c r="BD1581"/>
      <c r="BE1581"/>
      <c r="BF1581"/>
      <c r="BG1581"/>
      <c r="BH1581"/>
      <c r="BI1581"/>
      <c r="BJ1581"/>
      <c r="BK1581"/>
      <c r="BL1581"/>
      <c r="BM1581"/>
      <c r="BN1581"/>
      <c r="BO1581"/>
      <c r="BP1581"/>
      <c r="BQ1581"/>
      <c r="BR1581"/>
      <c r="BS1581"/>
      <c r="BT1581"/>
      <c r="BU1581"/>
      <c r="BV1581"/>
      <c r="BW1581"/>
      <c r="BX1581"/>
      <c r="BY1581"/>
      <c r="BZ1581"/>
      <c r="CA1581"/>
      <c r="CB1581"/>
      <c r="CC1581"/>
      <c r="CD1581"/>
      <c r="CE1581"/>
      <c r="CF1581"/>
      <c r="CG1581"/>
      <c r="CH1581"/>
      <c r="CI1581"/>
      <c r="CJ1581"/>
      <c r="CK1581"/>
      <c r="CL1581"/>
      <c r="CN1581"/>
    </row>
    <row r="1582" spans="9:92" x14ac:dyDescent="0.35">
      <c r="I1582"/>
      <c r="J1582"/>
      <c r="R1582"/>
      <c r="S1582"/>
      <c r="T1582"/>
      <c r="U1582"/>
      <c r="V1582"/>
      <c r="W1582"/>
      <c r="X1582"/>
      <c r="Y1582"/>
      <c r="Z1582"/>
      <c r="AA1582"/>
      <c r="AB1582"/>
      <c r="AC1582"/>
      <c r="AD1582"/>
      <c r="AE1582"/>
      <c r="AF1582"/>
      <c r="AG1582"/>
      <c r="AH1582"/>
      <c r="AI1582"/>
      <c r="AJ1582"/>
      <c r="AK1582"/>
      <c r="AL1582"/>
      <c r="AM1582"/>
      <c r="AN1582"/>
      <c r="AO1582"/>
      <c r="AP1582"/>
      <c r="AQ1582"/>
      <c r="AR1582"/>
      <c r="AS1582"/>
      <c r="AT1582"/>
      <c r="AU1582"/>
      <c r="AV1582"/>
      <c r="AW1582"/>
      <c r="AX1582"/>
      <c r="AY1582"/>
      <c r="AZ1582"/>
      <c r="BA1582"/>
      <c r="BB1582"/>
      <c r="BC1582"/>
      <c r="BD1582"/>
      <c r="BE1582"/>
      <c r="BF1582"/>
      <c r="BG1582"/>
      <c r="BH1582"/>
      <c r="BI1582"/>
      <c r="BJ1582"/>
      <c r="BK1582"/>
      <c r="BL1582"/>
      <c r="BM1582"/>
      <c r="BN1582"/>
      <c r="BO1582"/>
      <c r="BP1582"/>
      <c r="BQ1582"/>
      <c r="BR1582"/>
      <c r="BS1582"/>
      <c r="BT1582"/>
      <c r="BU1582"/>
      <c r="BV1582"/>
      <c r="BW1582"/>
      <c r="BX1582"/>
      <c r="BY1582"/>
      <c r="BZ1582"/>
      <c r="CA1582"/>
      <c r="CB1582"/>
      <c r="CC1582"/>
      <c r="CD1582"/>
      <c r="CE1582"/>
      <c r="CF1582"/>
      <c r="CG1582"/>
      <c r="CH1582"/>
      <c r="CI1582"/>
      <c r="CJ1582"/>
      <c r="CK1582"/>
      <c r="CL1582"/>
      <c r="CN1582"/>
    </row>
    <row r="1583" spans="9:92" x14ac:dyDescent="0.35">
      <c r="I1583"/>
      <c r="J1583"/>
      <c r="R1583"/>
      <c r="S1583"/>
      <c r="T1583"/>
      <c r="U1583"/>
      <c r="V1583"/>
      <c r="W1583"/>
      <c r="X1583"/>
      <c r="Y1583"/>
      <c r="Z1583"/>
      <c r="AA1583"/>
      <c r="AB1583"/>
      <c r="AC1583"/>
      <c r="AD1583"/>
      <c r="AE1583"/>
      <c r="AF1583"/>
      <c r="AG1583"/>
      <c r="AH1583"/>
      <c r="AI1583"/>
      <c r="AJ1583"/>
      <c r="AK1583"/>
      <c r="AL1583"/>
      <c r="AM1583"/>
      <c r="AN1583"/>
      <c r="AO1583"/>
      <c r="AP1583"/>
      <c r="AQ1583"/>
      <c r="AR1583"/>
      <c r="AS1583"/>
      <c r="AT1583"/>
      <c r="AU1583"/>
      <c r="AV1583"/>
      <c r="AW1583"/>
      <c r="AX1583"/>
      <c r="AY1583"/>
      <c r="AZ1583"/>
      <c r="BA1583"/>
      <c r="BB1583"/>
      <c r="BC1583"/>
      <c r="BD1583"/>
      <c r="BE1583"/>
      <c r="BF1583"/>
      <c r="BG1583"/>
      <c r="BH1583"/>
      <c r="BI1583"/>
      <c r="BJ1583"/>
      <c r="BK1583"/>
      <c r="BL1583"/>
      <c r="BM1583"/>
      <c r="BN1583"/>
      <c r="BO1583"/>
      <c r="BP1583"/>
      <c r="BQ1583"/>
      <c r="BR1583"/>
      <c r="BS1583"/>
      <c r="BT1583"/>
      <c r="BU1583"/>
      <c r="BV1583"/>
      <c r="BW1583"/>
      <c r="BX1583"/>
      <c r="BY1583"/>
      <c r="BZ1583"/>
      <c r="CA1583"/>
      <c r="CB1583"/>
      <c r="CC1583"/>
      <c r="CD1583"/>
      <c r="CE1583"/>
      <c r="CF1583"/>
      <c r="CG1583"/>
      <c r="CH1583"/>
      <c r="CI1583"/>
      <c r="CJ1583"/>
      <c r="CK1583"/>
      <c r="CL1583"/>
      <c r="CN1583"/>
    </row>
    <row r="1584" spans="9:92" x14ac:dyDescent="0.35">
      <c r="I1584"/>
      <c r="J1584"/>
      <c r="R1584"/>
      <c r="S1584"/>
      <c r="T1584"/>
      <c r="U1584"/>
      <c r="V1584"/>
      <c r="W1584"/>
      <c r="X1584"/>
      <c r="Y1584"/>
      <c r="Z1584"/>
      <c r="AA1584"/>
      <c r="AB1584"/>
      <c r="AC1584"/>
      <c r="AD1584"/>
      <c r="AE1584"/>
      <c r="AF1584"/>
      <c r="AG1584"/>
      <c r="AH1584"/>
      <c r="AI1584"/>
      <c r="AJ1584"/>
      <c r="AK1584"/>
      <c r="AL1584"/>
      <c r="AM1584"/>
      <c r="AN1584"/>
      <c r="AO1584"/>
      <c r="AP1584"/>
      <c r="AQ1584"/>
      <c r="AR1584"/>
      <c r="AS1584"/>
      <c r="AT1584"/>
      <c r="AU1584"/>
      <c r="AV1584"/>
      <c r="AW1584"/>
      <c r="AX1584"/>
      <c r="AY1584"/>
      <c r="AZ1584"/>
      <c r="BA1584"/>
      <c r="BB1584"/>
      <c r="BC1584"/>
      <c r="BD1584"/>
      <c r="BE1584"/>
      <c r="BF1584"/>
      <c r="BG1584"/>
      <c r="BH1584"/>
      <c r="BI1584"/>
      <c r="BJ1584"/>
      <c r="BK1584"/>
      <c r="BL1584"/>
      <c r="BM1584"/>
      <c r="BN1584"/>
      <c r="BO1584"/>
      <c r="BP1584"/>
      <c r="BQ1584"/>
      <c r="BR1584"/>
      <c r="BS1584"/>
      <c r="BT1584"/>
      <c r="BU1584"/>
      <c r="BV1584"/>
      <c r="BW1584"/>
      <c r="BX1584"/>
      <c r="BY1584"/>
      <c r="BZ1584"/>
      <c r="CA1584"/>
      <c r="CB1584"/>
      <c r="CC1584"/>
      <c r="CD1584"/>
      <c r="CE1584"/>
      <c r="CF1584"/>
      <c r="CG1584"/>
      <c r="CH1584"/>
      <c r="CI1584"/>
      <c r="CJ1584"/>
      <c r="CK1584"/>
      <c r="CL1584"/>
      <c r="CN1584"/>
    </row>
    <row r="1585" spans="9:92" x14ac:dyDescent="0.35">
      <c r="I1585"/>
      <c r="J1585"/>
      <c r="R1585"/>
      <c r="S1585"/>
      <c r="T1585"/>
      <c r="U1585"/>
      <c r="V1585"/>
      <c r="W1585"/>
      <c r="X1585"/>
      <c r="Y1585"/>
      <c r="Z1585"/>
      <c r="AA1585"/>
      <c r="AB1585"/>
      <c r="AC1585"/>
      <c r="AD1585"/>
      <c r="AE1585"/>
      <c r="AF1585"/>
      <c r="AG1585"/>
      <c r="AH1585"/>
      <c r="AI1585"/>
      <c r="AJ1585"/>
      <c r="AK1585"/>
      <c r="AL1585"/>
      <c r="AM1585"/>
      <c r="AN1585"/>
      <c r="AO1585"/>
      <c r="AP1585"/>
      <c r="AQ1585"/>
      <c r="AR1585"/>
      <c r="AS1585"/>
      <c r="AT1585"/>
      <c r="AU1585"/>
      <c r="AV1585"/>
      <c r="AW1585"/>
      <c r="AX1585"/>
      <c r="AY1585"/>
      <c r="AZ1585"/>
      <c r="BA1585"/>
      <c r="BB1585"/>
      <c r="BC1585"/>
      <c r="BD1585"/>
      <c r="BE1585"/>
      <c r="BF1585"/>
      <c r="BG1585"/>
      <c r="BH1585"/>
      <c r="BI1585"/>
      <c r="BJ1585"/>
      <c r="BK1585"/>
      <c r="BL1585"/>
      <c r="BM1585"/>
      <c r="BN1585"/>
      <c r="BO1585"/>
      <c r="BP1585"/>
      <c r="BQ1585"/>
      <c r="BR1585"/>
      <c r="BS1585"/>
      <c r="BT1585"/>
      <c r="BU1585"/>
      <c r="BV1585"/>
      <c r="BW1585"/>
      <c r="BX1585"/>
      <c r="BY1585"/>
      <c r="BZ1585"/>
      <c r="CA1585"/>
      <c r="CB1585"/>
      <c r="CC1585"/>
      <c r="CD1585"/>
      <c r="CE1585"/>
      <c r="CF1585"/>
      <c r="CG1585"/>
      <c r="CH1585"/>
      <c r="CI1585"/>
      <c r="CJ1585"/>
      <c r="CK1585"/>
      <c r="CL1585"/>
      <c r="CN1585"/>
    </row>
    <row r="1586" spans="9:92" x14ac:dyDescent="0.35">
      <c r="I1586"/>
      <c r="J1586"/>
      <c r="R1586"/>
      <c r="S1586"/>
      <c r="T1586"/>
      <c r="U1586"/>
      <c r="V1586"/>
      <c r="W1586"/>
      <c r="X1586"/>
      <c r="Y1586"/>
      <c r="Z1586"/>
      <c r="AA1586"/>
      <c r="AB1586"/>
      <c r="AC1586"/>
      <c r="AD1586"/>
      <c r="AE1586"/>
      <c r="AF1586"/>
      <c r="AG1586"/>
      <c r="AH1586"/>
      <c r="AI1586"/>
      <c r="AJ1586"/>
      <c r="AK1586"/>
      <c r="AL1586"/>
      <c r="AM1586"/>
      <c r="AN1586"/>
      <c r="AO1586"/>
      <c r="AP1586"/>
      <c r="AQ1586"/>
      <c r="AR1586"/>
      <c r="AS1586"/>
      <c r="AT1586"/>
      <c r="AU1586"/>
      <c r="AV1586"/>
      <c r="AW1586"/>
      <c r="AX1586"/>
      <c r="AY1586"/>
      <c r="AZ1586"/>
      <c r="BA1586"/>
      <c r="BB1586"/>
      <c r="BC1586"/>
      <c r="BD1586"/>
      <c r="BE1586"/>
      <c r="BF1586"/>
      <c r="BG1586"/>
      <c r="BH1586"/>
      <c r="BI1586"/>
      <c r="BJ1586"/>
      <c r="BK1586"/>
      <c r="BL1586"/>
      <c r="BM1586"/>
      <c r="BN1586"/>
      <c r="BO1586"/>
      <c r="BP1586"/>
      <c r="BQ1586"/>
      <c r="BR1586"/>
      <c r="BS1586"/>
      <c r="BT1586"/>
      <c r="BU1586"/>
      <c r="BV1586"/>
      <c r="BW1586"/>
      <c r="BX1586"/>
      <c r="BY1586"/>
      <c r="BZ1586"/>
      <c r="CA1586"/>
      <c r="CB1586"/>
      <c r="CC1586"/>
      <c r="CD1586"/>
      <c r="CE1586"/>
      <c r="CF1586"/>
      <c r="CG1586"/>
      <c r="CH1586"/>
      <c r="CI1586"/>
      <c r="CJ1586"/>
      <c r="CK1586"/>
      <c r="CL1586"/>
      <c r="CN1586"/>
    </row>
    <row r="1587" spans="9:92" x14ac:dyDescent="0.35">
      <c r="I1587"/>
      <c r="J1587"/>
      <c r="R1587"/>
      <c r="S1587"/>
      <c r="T1587"/>
      <c r="U1587"/>
      <c r="V1587"/>
      <c r="W1587"/>
      <c r="X1587"/>
      <c r="Y1587"/>
      <c r="Z1587"/>
      <c r="AA1587"/>
      <c r="AB1587"/>
      <c r="AC1587"/>
      <c r="AD1587"/>
      <c r="AE1587"/>
      <c r="AF1587"/>
      <c r="AG1587"/>
      <c r="AH1587"/>
      <c r="AI1587"/>
      <c r="AJ1587"/>
      <c r="AK1587"/>
      <c r="AL1587"/>
      <c r="AM1587"/>
      <c r="AN1587"/>
      <c r="AO1587"/>
      <c r="AP1587"/>
      <c r="AQ1587"/>
      <c r="AR1587"/>
      <c r="AS1587"/>
      <c r="AT1587"/>
      <c r="AU1587"/>
      <c r="AV1587"/>
      <c r="AW1587"/>
      <c r="AX1587"/>
      <c r="AY1587"/>
      <c r="AZ1587"/>
      <c r="BA1587"/>
      <c r="BB1587"/>
      <c r="BC1587"/>
      <c r="BD1587"/>
      <c r="BE1587"/>
      <c r="BF1587"/>
      <c r="BG1587"/>
      <c r="BH1587"/>
      <c r="BI1587"/>
      <c r="BJ1587"/>
      <c r="BK1587"/>
      <c r="BL1587"/>
      <c r="BM1587"/>
      <c r="BN1587"/>
      <c r="BO1587"/>
      <c r="BP1587"/>
      <c r="BQ1587"/>
      <c r="BR1587"/>
      <c r="BS1587"/>
      <c r="BT1587"/>
      <c r="BU1587"/>
      <c r="BV1587"/>
      <c r="BW1587"/>
      <c r="BX1587"/>
      <c r="BY1587"/>
      <c r="BZ1587"/>
      <c r="CA1587"/>
      <c r="CB1587"/>
      <c r="CC1587"/>
      <c r="CD1587"/>
      <c r="CE1587"/>
      <c r="CF1587"/>
      <c r="CG1587"/>
      <c r="CH1587"/>
      <c r="CI1587"/>
      <c r="CJ1587"/>
      <c r="CK1587"/>
      <c r="CL1587"/>
      <c r="CN1587"/>
    </row>
    <row r="1588" spans="9:92" x14ac:dyDescent="0.35">
      <c r="I1588"/>
      <c r="J1588"/>
      <c r="R1588"/>
      <c r="S1588"/>
      <c r="T1588"/>
      <c r="U1588"/>
      <c r="V1588"/>
      <c r="W1588"/>
      <c r="X1588"/>
      <c r="Y1588"/>
      <c r="Z1588"/>
      <c r="AA1588"/>
      <c r="AB1588"/>
      <c r="AC1588"/>
      <c r="AD1588"/>
      <c r="AE1588"/>
      <c r="AF1588"/>
      <c r="AG1588"/>
      <c r="AH1588"/>
      <c r="AI1588"/>
      <c r="AJ1588"/>
      <c r="AK1588"/>
      <c r="AL1588"/>
      <c r="AM1588"/>
      <c r="AN1588"/>
      <c r="AO1588"/>
      <c r="AP1588"/>
      <c r="AQ1588"/>
      <c r="AR1588"/>
      <c r="AS1588"/>
      <c r="AT1588"/>
      <c r="AU1588"/>
      <c r="AV1588"/>
      <c r="AW1588"/>
      <c r="AX1588"/>
      <c r="AY1588"/>
      <c r="AZ1588"/>
      <c r="BA1588"/>
      <c r="BB1588"/>
      <c r="BC1588"/>
      <c r="BD1588"/>
      <c r="BE1588"/>
      <c r="BF1588"/>
      <c r="BG1588"/>
      <c r="BH1588"/>
      <c r="BI1588"/>
      <c r="BJ1588"/>
      <c r="BK1588"/>
      <c r="BL1588"/>
      <c r="BM1588"/>
      <c r="BN1588"/>
      <c r="BO1588"/>
      <c r="BP1588"/>
      <c r="BQ1588"/>
      <c r="BR1588"/>
      <c r="BS1588"/>
      <c r="BT1588"/>
      <c r="BU1588"/>
      <c r="BV1588"/>
      <c r="BW1588"/>
      <c r="BX1588"/>
      <c r="BY1588"/>
      <c r="BZ1588"/>
      <c r="CA1588"/>
      <c r="CB1588"/>
      <c r="CC1588"/>
      <c r="CD1588"/>
      <c r="CE1588"/>
      <c r="CF1588"/>
      <c r="CG1588"/>
      <c r="CH1588"/>
      <c r="CI1588"/>
      <c r="CJ1588"/>
      <c r="CK1588"/>
      <c r="CL1588"/>
      <c r="CN1588"/>
    </row>
    <row r="1589" spans="9:92" x14ac:dyDescent="0.35">
      <c r="I1589"/>
      <c r="J1589"/>
      <c r="R1589"/>
      <c r="S1589"/>
      <c r="T1589"/>
      <c r="U1589"/>
      <c r="V1589"/>
      <c r="W1589"/>
      <c r="X1589"/>
      <c r="Y1589"/>
      <c r="Z1589"/>
      <c r="AA1589"/>
      <c r="AB1589"/>
      <c r="AC1589"/>
      <c r="AD1589"/>
      <c r="AE1589"/>
      <c r="AF1589"/>
      <c r="AG1589"/>
      <c r="AH1589"/>
      <c r="AI1589"/>
      <c r="AJ1589"/>
      <c r="AK1589"/>
      <c r="AL1589"/>
      <c r="AM1589"/>
      <c r="AN1589"/>
      <c r="AO1589"/>
      <c r="AP1589"/>
      <c r="AQ1589"/>
      <c r="AR1589"/>
      <c r="AS1589"/>
      <c r="AT1589"/>
      <c r="AU1589"/>
      <c r="AV1589"/>
      <c r="AW1589"/>
      <c r="AX1589"/>
      <c r="AY1589"/>
      <c r="AZ1589"/>
      <c r="BA1589"/>
      <c r="BB1589"/>
      <c r="BC1589"/>
      <c r="BD1589"/>
      <c r="BE1589"/>
      <c r="BF1589"/>
      <c r="BG1589"/>
      <c r="BH1589"/>
      <c r="BI1589"/>
      <c r="BJ1589"/>
      <c r="BK1589"/>
      <c r="BL1589"/>
      <c r="BM1589"/>
      <c r="BN1589"/>
      <c r="BO1589"/>
      <c r="BP1589"/>
      <c r="BQ1589"/>
      <c r="BR1589"/>
      <c r="BS1589"/>
      <c r="BT1589"/>
      <c r="BU1589"/>
      <c r="BV1589"/>
      <c r="BW1589"/>
      <c r="BX1589"/>
      <c r="BY1589"/>
      <c r="BZ1589"/>
      <c r="CA1589"/>
      <c r="CB1589"/>
      <c r="CC1589"/>
      <c r="CD1589"/>
      <c r="CE1589"/>
      <c r="CF1589"/>
      <c r="CG1589"/>
      <c r="CH1589"/>
      <c r="CI1589"/>
      <c r="CJ1589"/>
      <c r="CK1589"/>
      <c r="CL1589"/>
      <c r="CN1589"/>
    </row>
    <row r="1590" spans="9:92" x14ac:dyDescent="0.35">
      <c r="I1590"/>
      <c r="J1590"/>
      <c r="R1590"/>
      <c r="S1590"/>
      <c r="T1590"/>
      <c r="U1590"/>
      <c r="V1590"/>
      <c r="W1590"/>
      <c r="X1590"/>
      <c r="Y1590"/>
      <c r="Z1590"/>
      <c r="AA1590"/>
      <c r="AB1590"/>
      <c r="AC1590"/>
      <c r="AD1590"/>
      <c r="AE1590"/>
      <c r="AF1590"/>
      <c r="AG1590"/>
      <c r="AH1590"/>
      <c r="AI1590"/>
      <c r="AJ1590"/>
      <c r="AK1590"/>
      <c r="AL1590"/>
      <c r="AM1590"/>
      <c r="AN1590"/>
      <c r="AO1590"/>
      <c r="AP1590"/>
      <c r="AQ1590"/>
      <c r="AR1590"/>
      <c r="AS1590"/>
      <c r="AT1590"/>
      <c r="AU1590"/>
      <c r="AV1590"/>
      <c r="AW1590"/>
      <c r="AX1590"/>
      <c r="AY1590"/>
      <c r="AZ1590"/>
      <c r="BA1590"/>
      <c r="BB1590"/>
      <c r="BC1590"/>
      <c r="BD1590"/>
      <c r="BE1590"/>
      <c r="BF1590"/>
      <c r="BG1590"/>
      <c r="BH1590"/>
      <c r="BI1590"/>
      <c r="BJ1590"/>
      <c r="BK1590"/>
      <c r="BL1590"/>
      <c r="BM1590"/>
      <c r="BN1590"/>
      <c r="BO1590"/>
      <c r="BP1590"/>
      <c r="BQ1590"/>
      <c r="BR1590"/>
      <c r="BS1590"/>
      <c r="BT1590"/>
      <c r="BU1590"/>
      <c r="BV1590"/>
      <c r="BW1590"/>
      <c r="BX1590"/>
      <c r="BY1590"/>
      <c r="BZ1590"/>
      <c r="CA1590"/>
      <c r="CB1590"/>
      <c r="CC1590"/>
      <c r="CD1590"/>
      <c r="CE1590"/>
      <c r="CF1590"/>
      <c r="CG1590"/>
      <c r="CH1590"/>
      <c r="CI1590"/>
      <c r="CJ1590"/>
      <c r="CK1590"/>
      <c r="CL1590"/>
      <c r="CN1590"/>
    </row>
    <row r="1591" spans="9:92" x14ac:dyDescent="0.35">
      <c r="I1591"/>
      <c r="J1591"/>
      <c r="R1591"/>
      <c r="S1591"/>
      <c r="T1591"/>
      <c r="U1591"/>
      <c r="V1591"/>
      <c r="W1591"/>
      <c r="X1591"/>
      <c r="Y1591"/>
      <c r="Z1591"/>
      <c r="AA1591"/>
      <c r="AB1591"/>
      <c r="AC1591"/>
      <c r="AD1591"/>
      <c r="AE1591"/>
      <c r="AF1591"/>
      <c r="AG1591"/>
      <c r="AH1591"/>
      <c r="AI1591"/>
      <c r="AJ1591"/>
      <c r="AK1591"/>
      <c r="AL1591"/>
      <c r="AM1591"/>
      <c r="AN1591"/>
      <c r="AO1591"/>
      <c r="AP1591"/>
      <c r="AQ1591"/>
      <c r="AR1591"/>
      <c r="AS1591"/>
      <c r="AT1591"/>
      <c r="AU1591"/>
      <c r="AV1591"/>
      <c r="AW1591"/>
      <c r="AX1591"/>
      <c r="AY1591"/>
      <c r="AZ1591"/>
      <c r="BA1591"/>
      <c r="BB1591"/>
      <c r="BC1591"/>
      <c r="BD1591"/>
      <c r="BE1591"/>
      <c r="BF1591"/>
      <c r="BG1591"/>
      <c r="BH1591"/>
      <c r="BI1591"/>
      <c r="BJ1591"/>
      <c r="BK1591"/>
      <c r="BL1591"/>
      <c r="BM1591"/>
      <c r="BN1591"/>
      <c r="BO1591"/>
      <c r="BP1591"/>
      <c r="BQ1591"/>
      <c r="BR1591"/>
      <c r="BS1591"/>
      <c r="BT1591"/>
      <c r="BU1591"/>
      <c r="BV1591"/>
      <c r="BW1591"/>
      <c r="BX1591"/>
      <c r="BY1591"/>
      <c r="BZ1591"/>
      <c r="CA1591"/>
      <c r="CB1591"/>
      <c r="CC1591"/>
      <c r="CD1591"/>
      <c r="CE1591"/>
      <c r="CF1591"/>
      <c r="CG1591"/>
      <c r="CH1591"/>
      <c r="CI1591"/>
      <c r="CJ1591"/>
      <c r="CK1591"/>
      <c r="CL1591"/>
      <c r="CN1591"/>
    </row>
    <row r="1592" spans="9:92" x14ac:dyDescent="0.35">
      <c r="I1592"/>
      <c r="J1592"/>
      <c r="R1592"/>
      <c r="S1592"/>
      <c r="T1592"/>
      <c r="U1592"/>
      <c r="V1592"/>
      <c r="W1592"/>
      <c r="X1592"/>
      <c r="Y1592"/>
      <c r="Z1592"/>
      <c r="AA1592"/>
      <c r="AB1592"/>
      <c r="AC1592"/>
      <c r="AD1592"/>
      <c r="AE1592"/>
      <c r="AF1592"/>
      <c r="AG1592"/>
      <c r="AH1592"/>
      <c r="AI1592"/>
      <c r="AJ1592"/>
      <c r="AK1592"/>
      <c r="AL1592"/>
      <c r="AM1592"/>
      <c r="AN1592"/>
      <c r="AO1592"/>
      <c r="AP1592"/>
      <c r="AQ1592"/>
      <c r="AR1592"/>
      <c r="AS1592"/>
      <c r="AT1592"/>
      <c r="AU1592"/>
      <c r="AV1592"/>
      <c r="AW1592"/>
      <c r="AX1592"/>
      <c r="AY1592"/>
      <c r="AZ1592"/>
      <c r="BA1592"/>
      <c r="BB1592"/>
      <c r="BC1592"/>
      <c r="BD1592"/>
      <c r="BE1592"/>
      <c r="BF1592"/>
      <c r="BG1592"/>
      <c r="BH1592"/>
      <c r="BI1592"/>
      <c r="BJ1592"/>
      <c r="BK1592"/>
      <c r="BL1592"/>
      <c r="BM1592"/>
      <c r="BN1592"/>
      <c r="BO1592"/>
      <c r="BP1592"/>
      <c r="BQ1592"/>
      <c r="BR1592"/>
      <c r="BS1592"/>
      <c r="BT1592"/>
      <c r="BU1592"/>
      <c r="BV1592"/>
      <c r="BW1592"/>
      <c r="BX1592"/>
      <c r="BY1592"/>
      <c r="BZ1592"/>
      <c r="CA1592"/>
      <c r="CB1592"/>
      <c r="CC1592"/>
      <c r="CD1592"/>
      <c r="CE1592"/>
      <c r="CF1592"/>
      <c r="CG1592"/>
      <c r="CH1592"/>
      <c r="CI1592"/>
      <c r="CJ1592"/>
      <c r="CK1592"/>
      <c r="CL1592"/>
      <c r="CN1592"/>
    </row>
    <row r="1593" spans="9:92" x14ac:dyDescent="0.35">
      <c r="I1593"/>
      <c r="J1593"/>
      <c r="R1593"/>
      <c r="S1593"/>
      <c r="T1593"/>
      <c r="U1593"/>
      <c r="V1593"/>
      <c r="W1593"/>
      <c r="X1593"/>
      <c r="Y1593"/>
      <c r="Z1593"/>
      <c r="AA1593"/>
      <c r="AB1593"/>
      <c r="AC1593"/>
      <c r="AD1593"/>
      <c r="AE1593"/>
      <c r="AF1593"/>
      <c r="AG1593"/>
      <c r="AH1593"/>
      <c r="AI1593"/>
      <c r="AJ1593"/>
      <c r="AK1593"/>
      <c r="AL1593"/>
      <c r="AM1593"/>
      <c r="AN1593"/>
      <c r="AO1593"/>
      <c r="AP1593"/>
      <c r="AQ1593"/>
      <c r="AR1593"/>
      <c r="AS1593"/>
      <c r="AT1593"/>
      <c r="AU1593"/>
      <c r="AV1593"/>
      <c r="AW1593"/>
      <c r="AX1593"/>
      <c r="AY1593"/>
      <c r="AZ1593"/>
      <c r="BA1593"/>
      <c r="BB1593"/>
      <c r="BC1593"/>
      <c r="BD1593"/>
      <c r="BE1593"/>
      <c r="BF1593"/>
      <c r="BG1593"/>
      <c r="BH1593"/>
      <c r="BI1593"/>
      <c r="BJ1593"/>
      <c r="BK1593"/>
      <c r="BL1593"/>
      <c r="BM1593"/>
      <c r="BN1593"/>
      <c r="BO1593"/>
      <c r="BP1593"/>
      <c r="BQ1593"/>
      <c r="BR1593"/>
      <c r="BS1593"/>
      <c r="BT1593"/>
      <c r="BU1593"/>
      <c r="BV1593"/>
      <c r="BW1593"/>
      <c r="BX1593"/>
      <c r="BY1593"/>
      <c r="BZ1593"/>
      <c r="CA1593"/>
      <c r="CB1593"/>
      <c r="CC1593"/>
      <c r="CD1593"/>
      <c r="CE1593"/>
      <c r="CF1593"/>
      <c r="CG1593"/>
      <c r="CH1593"/>
      <c r="CI1593"/>
      <c r="CJ1593"/>
      <c r="CK1593"/>
      <c r="CL1593"/>
      <c r="CN1593"/>
    </row>
    <row r="1594" spans="9:92" x14ac:dyDescent="0.35">
      <c r="I1594"/>
      <c r="J1594"/>
      <c r="R1594"/>
      <c r="S1594"/>
      <c r="T1594"/>
      <c r="U1594"/>
      <c r="V1594"/>
      <c r="W1594"/>
      <c r="X1594"/>
      <c r="Y1594"/>
      <c r="Z1594"/>
      <c r="AA1594"/>
      <c r="AB1594"/>
      <c r="AC1594"/>
      <c r="AD1594"/>
      <c r="AE1594"/>
      <c r="AF1594"/>
      <c r="AG1594"/>
      <c r="AH1594"/>
      <c r="AI1594"/>
      <c r="AJ1594"/>
      <c r="AK1594"/>
      <c r="AL1594"/>
      <c r="AM1594"/>
      <c r="AN1594"/>
      <c r="AO1594"/>
      <c r="AP1594"/>
      <c r="AQ1594"/>
      <c r="AR1594"/>
      <c r="AS1594"/>
      <c r="AT1594"/>
      <c r="AU1594"/>
      <c r="AV1594"/>
      <c r="AW1594"/>
      <c r="AX1594"/>
      <c r="AY1594"/>
      <c r="AZ1594"/>
      <c r="BA1594"/>
      <c r="BB1594"/>
      <c r="BC1594"/>
      <c r="BD1594"/>
      <c r="BE1594"/>
      <c r="BF1594"/>
      <c r="BG1594"/>
      <c r="BH1594"/>
      <c r="BI1594"/>
      <c r="BJ1594"/>
      <c r="BK1594"/>
      <c r="BL1594"/>
      <c r="BM1594"/>
      <c r="BN1594"/>
      <c r="BO1594"/>
      <c r="BP1594"/>
      <c r="BQ1594"/>
      <c r="BR1594"/>
      <c r="BS1594"/>
      <c r="BT1594"/>
      <c r="BU1594"/>
      <c r="BV1594"/>
      <c r="BW1594"/>
      <c r="BX1594"/>
      <c r="BY1594"/>
      <c r="BZ1594"/>
      <c r="CA1594"/>
      <c r="CB1594"/>
      <c r="CC1594"/>
      <c r="CD1594"/>
      <c r="CE1594"/>
      <c r="CF1594"/>
      <c r="CG1594"/>
      <c r="CH1594"/>
      <c r="CI1594"/>
      <c r="CJ1594"/>
      <c r="CK1594"/>
      <c r="CL1594"/>
      <c r="CN1594"/>
    </row>
    <row r="1595" spans="9:92" x14ac:dyDescent="0.35">
      <c r="I1595"/>
      <c r="J1595"/>
      <c r="R1595"/>
      <c r="S1595"/>
      <c r="T1595"/>
      <c r="U1595"/>
      <c r="V1595"/>
      <c r="W1595"/>
      <c r="X1595"/>
      <c r="Y1595"/>
      <c r="Z1595"/>
      <c r="AA1595"/>
      <c r="AB1595"/>
      <c r="AC1595"/>
      <c r="AD1595"/>
      <c r="AE1595"/>
      <c r="AF1595"/>
      <c r="AG1595"/>
      <c r="AH1595"/>
      <c r="AI1595"/>
      <c r="AJ1595"/>
      <c r="AK1595"/>
      <c r="AL1595"/>
      <c r="AM1595"/>
      <c r="AN1595"/>
      <c r="AO1595"/>
      <c r="AP1595"/>
      <c r="AQ1595"/>
      <c r="AR1595"/>
      <c r="AS1595"/>
      <c r="AT1595"/>
      <c r="AU1595"/>
      <c r="AV1595"/>
      <c r="AW1595"/>
      <c r="AX1595"/>
      <c r="AY1595"/>
      <c r="AZ1595"/>
      <c r="BA1595"/>
      <c r="BB1595"/>
      <c r="BC1595"/>
      <c r="BD1595"/>
      <c r="BE1595"/>
      <c r="BF1595"/>
      <c r="BG1595"/>
      <c r="BH1595"/>
      <c r="BI1595"/>
      <c r="BJ1595"/>
      <c r="BK1595"/>
      <c r="BL1595"/>
      <c r="BM1595"/>
      <c r="BN1595"/>
      <c r="BO1595"/>
      <c r="BP1595"/>
      <c r="BQ1595"/>
      <c r="BR1595"/>
      <c r="BS1595"/>
      <c r="BT1595"/>
      <c r="BU1595"/>
      <c r="BV1595"/>
      <c r="BW1595"/>
      <c r="BX1595"/>
      <c r="BY1595"/>
      <c r="BZ1595"/>
      <c r="CA1595"/>
      <c r="CB1595"/>
      <c r="CC1595"/>
      <c r="CD1595"/>
      <c r="CE1595"/>
      <c r="CF1595"/>
      <c r="CG1595"/>
      <c r="CH1595"/>
      <c r="CI1595"/>
      <c r="CJ1595"/>
      <c r="CK1595"/>
      <c r="CL1595"/>
      <c r="CN1595"/>
    </row>
    <row r="1596" spans="9:92" x14ac:dyDescent="0.35">
      <c r="I1596"/>
      <c r="J1596"/>
      <c r="R1596"/>
      <c r="S1596"/>
      <c r="T1596"/>
      <c r="U1596"/>
      <c r="V1596"/>
      <c r="W1596"/>
      <c r="X1596"/>
      <c r="Y1596"/>
      <c r="Z1596"/>
      <c r="AA1596"/>
      <c r="AB1596"/>
      <c r="AC1596"/>
      <c r="AD1596"/>
      <c r="AE1596"/>
      <c r="AF1596"/>
      <c r="AG1596"/>
      <c r="AH1596"/>
      <c r="AI1596"/>
      <c r="AJ1596"/>
      <c r="AK1596"/>
      <c r="AL1596"/>
      <c r="AM1596"/>
      <c r="AN1596"/>
      <c r="AO1596"/>
      <c r="AP1596"/>
      <c r="AQ1596"/>
      <c r="AR1596"/>
      <c r="AS1596"/>
      <c r="AT1596"/>
      <c r="AU1596"/>
      <c r="AV1596"/>
      <c r="AW1596"/>
      <c r="AX1596"/>
      <c r="AY1596"/>
      <c r="AZ1596"/>
      <c r="BA1596"/>
      <c r="BB1596"/>
      <c r="BC1596"/>
      <c r="BD1596"/>
      <c r="BE1596"/>
      <c r="BF1596"/>
      <c r="BG1596"/>
      <c r="BH1596"/>
      <c r="BI1596"/>
      <c r="BJ1596"/>
      <c r="BK1596"/>
      <c r="BL1596"/>
      <c r="BM1596"/>
      <c r="BN1596"/>
      <c r="BO1596"/>
      <c r="BP1596"/>
      <c r="BQ1596"/>
      <c r="BR1596"/>
      <c r="BS1596"/>
      <c r="BT1596"/>
      <c r="BU1596"/>
      <c r="BV1596"/>
      <c r="BW1596"/>
      <c r="BX1596"/>
      <c r="BY1596"/>
      <c r="BZ1596"/>
      <c r="CA1596"/>
      <c r="CB1596"/>
      <c r="CC1596"/>
      <c r="CD1596"/>
      <c r="CE1596"/>
      <c r="CF1596"/>
      <c r="CG1596"/>
      <c r="CH1596"/>
      <c r="CI1596"/>
      <c r="CJ1596"/>
      <c r="CK1596"/>
      <c r="CL1596"/>
      <c r="CN1596"/>
    </row>
    <row r="1597" spans="9:92" x14ac:dyDescent="0.35">
      <c r="I1597"/>
      <c r="J1597"/>
      <c r="R1597"/>
      <c r="S1597"/>
      <c r="T1597"/>
      <c r="U1597"/>
      <c r="V1597"/>
      <c r="W1597"/>
      <c r="X1597"/>
      <c r="Y1597"/>
      <c r="Z1597"/>
      <c r="AA1597"/>
      <c r="AB1597"/>
      <c r="AC1597"/>
      <c r="AD1597"/>
      <c r="AE1597"/>
      <c r="AF1597"/>
      <c r="AG1597"/>
      <c r="AH1597"/>
      <c r="AI1597"/>
      <c r="AJ1597"/>
      <c r="AK1597"/>
      <c r="AL1597"/>
      <c r="AM1597"/>
      <c r="AN1597"/>
      <c r="AO1597"/>
      <c r="AP1597"/>
      <c r="AQ1597"/>
      <c r="AR1597"/>
      <c r="AS1597"/>
      <c r="AT1597"/>
      <c r="AU1597"/>
      <c r="AV1597"/>
      <c r="AW1597"/>
      <c r="AX1597"/>
      <c r="AY1597"/>
      <c r="AZ1597"/>
      <c r="BA1597"/>
      <c r="BB1597"/>
      <c r="BC1597"/>
      <c r="BD1597"/>
      <c r="BE1597"/>
      <c r="BF1597"/>
      <c r="BG1597"/>
      <c r="BH1597"/>
      <c r="BI1597"/>
      <c r="BJ1597"/>
      <c r="BK1597"/>
      <c r="BL1597"/>
      <c r="BM1597"/>
      <c r="BN1597"/>
      <c r="BO1597"/>
      <c r="BP1597"/>
      <c r="BQ1597"/>
      <c r="BR1597"/>
      <c r="BS1597"/>
      <c r="BT1597"/>
      <c r="BU1597"/>
      <c r="BV1597"/>
      <c r="BW1597"/>
      <c r="BX1597"/>
      <c r="BY1597"/>
      <c r="BZ1597"/>
      <c r="CA1597"/>
      <c r="CB1597"/>
      <c r="CC1597"/>
      <c r="CD1597"/>
      <c r="CE1597"/>
      <c r="CF1597"/>
      <c r="CG1597"/>
      <c r="CH1597"/>
      <c r="CI1597"/>
      <c r="CJ1597"/>
      <c r="CK1597"/>
      <c r="CL1597"/>
      <c r="CN1597"/>
    </row>
    <row r="1598" spans="9:92" x14ac:dyDescent="0.35">
      <c r="I1598"/>
      <c r="J1598"/>
      <c r="R1598"/>
      <c r="S1598"/>
      <c r="T1598"/>
      <c r="U1598"/>
      <c r="V1598"/>
      <c r="W1598"/>
      <c r="X1598"/>
      <c r="Y1598"/>
      <c r="Z1598"/>
      <c r="AA1598"/>
      <c r="AB1598"/>
      <c r="AC1598"/>
      <c r="AD1598"/>
      <c r="AE1598"/>
      <c r="AF1598"/>
      <c r="AG1598"/>
      <c r="AH1598"/>
      <c r="AI1598"/>
      <c r="AJ1598"/>
      <c r="AK1598"/>
      <c r="AL1598"/>
      <c r="AM1598"/>
      <c r="AN1598"/>
      <c r="AO1598"/>
      <c r="AP1598"/>
      <c r="AQ1598"/>
      <c r="AR1598"/>
      <c r="AS1598"/>
      <c r="AT1598"/>
      <c r="AU1598"/>
      <c r="AV1598"/>
      <c r="AW1598"/>
      <c r="AX1598"/>
      <c r="AY1598"/>
      <c r="AZ1598"/>
      <c r="BA1598"/>
      <c r="BB1598"/>
      <c r="BC1598"/>
      <c r="BD1598"/>
      <c r="BE1598"/>
      <c r="BF1598"/>
      <c r="BG1598"/>
      <c r="BH1598"/>
      <c r="BI1598"/>
      <c r="BJ1598"/>
      <c r="BK1598"/>
      <c r="BL1598"/>
      <c r="BM1598"/>
      <c r="BN1598"/>
      <c r="BO1598"/>
      <c r="BP1598"/>
      <c r="BQ1598"/>
      <c r="BR1598"/>
      <c r="BS1598"/>
      <c r="BT1598"/>
      <c r="BU1598"/>
      <c r="BV1598"/>
      <c r="BW1598"/>
      <c r="BX1598"/>
      <c r="BY1598"/>
      <c r="BZ1598"/>
      <c r="CA1598"/>
      <c r="CB1598"/>
      <c r="CC1598"/>
      <c r="CD1598"/>
      <c r="CE1598"/>
      <c r="CF1598"/>
      <c r="CG1598"/>
      <c r="CH1598"/>
      <c r="CI1598"/>
      <c r="CJ1598"/>
      <c r="CK1598"/>
      <c r="CL1598"/>
      <c r="CN1598"/>
    </row>
    <row r="1599" spans="9:92" x14ac:dyDescent="0.35">
      <c r="I1599"/>
      <c r="J1599"/>
      <c r="R1599"/>
      <c r="S1599"/>
      <c r="T1599"/>
      <c r="U1599"/>
      <c r="V1599"/>
      <c r="W1599"/>
      <c r="X1599"/>
      <c r="Y1599"/>
      <c r="Z1599"/>
      <c r="AA1599"/>
      <c r="AB1599"/>
      <c r="AC1599"/>
      <c r="AD1599"/>
      <c r="AE1599"/>
      <c r="AF1599"/>
      <c r="AG1599"/>
      <c r="AH1599"/>
      <c r="AI1599"/>
      <c r="AJ1599"/>
      <c r="AK1599"/>
      <c r="AL1599"/>
      <c r="AM1599"/>
      <c r="AN1599"/>
      <c r="AO1599"/>
      <c r="AP1599"/>
      <c r="AQ1599"/>
      <c r="AR1599"/>
      <c r="AS1599"/>
      <c r="AT1599"/>
      <c r="AU1599"/>
      <c r="AV1599"/>
      <c r="AW1599"/>
      <c r="AX1599"/>
      <c r="AY1599"/>
      <c r="AZ1599"/>
      <c r="BA1599"/>
      <c r="BB1599"/>
      <c r="BC1599"/>
      <c r="BD1599"/>
      <c r="BE1599"/>
      <c r="BF1599"/>
      <c r="BG1599"/>
      <c r="BH1599"/>
      <c r="BI1599"/>
      <c r="BJ1599"/>
      <c r="BK1599"/>
      <c r="BL1599"/>
      <c r="BM1599"/>
      <c r="BN1599"/>
      <c r="BO1599"/>
      <c r="BP1599"/>
      <c r="BQ1599"/>
      <c r="BR1599"/>
      <c r="BS1599"/>
      <c r="BT1599"/>
      <c r="BU1599"/>
      <c r="BV1599"/>
      <c r="BW1599"/>
      <c r="BX1599"/>
      <c r="BY1599"/>
      <c r="BZ1599"/>
      <c r="CA1599"/>
      <c r="CB1599"/>
      <c r="CC1599"/>
      <c r="CD1599"/>
      <c r="CE1599"/>
      <c r="CF1599"/>
      <c r="CG1599"/>
      <c r="CH1599"/>
      <c r="CI1599"/>
      <c r="CJ1599"/>
      <c r="CK1599"/>
      <c r="CL1599"/>
      <c r="CN1599"/>
    </row>
    <row r="1600" spans="9:92" x14ac:dyDescent="0.35">
      <c r="I1600"/>
      <c r="J1600"/>
      <c r="R1600"/>
      <c r="S1600"/>
      <c r="T1600"/>
      <c r="U1600"/>
      <c r="V1600"/>
      <c r="W1600"/>
      <c r="X1600"/>
      <c r="Y1600"/>
      <c r="Z1600"/>
      <c r="AA1600"/>
      <c r="AB1600"/>
      <c r="AC1600"/>
      <c r="AD1600"/>
      <c r="AE1600"/>
      <c r="AF1600"/>
      <c r="AG1600"/>
      <c r="AH1600"/>
      <c r="AI1600"/>
      <c r="AJ1600"/>
      <c r="AK1600"/>
      <c r="AL1600"/>
      <c r="AM1600"/>
      <c r="AN1600"/>
      <c r="AO1600"/>
      <c r="AP1600"/>
      <c r="AQ1600"/>
      <c r="AR1600"/>
      <c r="AS1600"/>
      <c r="AT1600"/>
      <c r="AU1600"/>
      <c r="AV1600"/>
      <c r="AW1600"/>
      <c r="AX1600"/>
      <c r="AY1600"/>
      <c r="AZ1600"/>
      <c r="BA1600"/>
      <c r="BB1600"/>
      <c r="BC1600"/>
      <c r="BD1600"/>
      <c r="BE1600"/>
      <c r="BF1600"/>
      <c r="BG1600"/>
      <c r="BH1600"/>
      <c r="BI1600"/>
      <c r="BJ1600"/>
      <c r="BK1600"/>
      <c r="BL1600"/>
      <c r="BM1600"/>
      <c r="BN1600"/>
      <c r="BO1600"/>
      <c r="BP1600"/>
      <c r="BQ1600"/>
      <c r="BR1600"/>
      <c r="BS1600"/>
      <c r="BT1600"/>
      <c r="BU1600"/>
      <c r="BV1600"/>
      <c r="BW1600"/>
      <c r="BX1600"/>
      <c r="BY1600"/>
      <c r="BZ1600"/>
      <c r="CA1600"/>
      <c r="CB1600"/>
      <c r="CC1600"/>
      <c r="CD1600"/>
      <c r="CE1600"/>
      <c r="CF1600"/>
      <c r="CG1600"/>
      <c r="CH1600"/>
      <c r="CI1600"/>
      <c r="CJ1600"/>
      <c r="CK1600"/>
      <c r="CL1600"/>
      <c r="CN1600"/>
    </row>
    <row r="1601" spans="9:92" x14ac:dyDescent="0.35">
      <c r="I1601"/>
      <c r="J1601"/>
      <c r="R1601"/>
      <c r="S1601"/>
      <c r="T1601"/>
      <c r="U1601"/>
      <c r="V1601"/>
      <c r="W1601"/>
      <c r="X1601"/>
      <c r="Y1601"/>
      <c r="Z1601"/>
      <c r="AA1601"/>
      <c r="AB1601"/>
      <c r="AC1601"/>
      <c r="AD1601"/>
      <c r="AE1601"/>
      <c r="AF1601"/>
      <c r="AG1601"/>
      <c r="AH1601"/>
      <c r="AI1601"/>
      <c r="AJ1601"/>
      <c r="AK1601"/>
      <c r="AL1601"/>
      <c r="AM1601"/>
      <c r="AN1601"/>
      <c r="AO1601"/>
      <c r="AP1601"/>
      <c r="AQ1601"/>
      <c r="AR1601"/>
      <c r="AS1601"/>
      <c r="AT1601"/>
      <c r="AU1601"/>
      <c r="AV1601"/>
      <c r="AW1601"/>
      <c r="AX1601"/>
      <c r="AY1601"/>
      <c r="AZ1601"/>
      <c r="BA1601"/>
      <c r="BB1601"/>
      <c r="BC1601"/>
      <c r="BD1601"/>
      <c r="BE1601"/>
      <c r="BF1601"/>
      <c r="BG1601"/>
      <c r="BH1601"/>
      <c r="BI1601"/>
      <c r="BJ1601"/>
      <c r="BK1601"/>
      <c r="BL1601"/>
      <c r="BM1601"/>
      <c r="BN1601"/>
      <c r="BO1601"/>
      <c r="BP1601"/>
      <c r="BQ1601"/>
      <c r="BR1601"/>
      <c r="BS1601"/>
      <c r="BT1601"/>
      <c r="BU1601"/>
      <c r="BV1601"/>
      <c r="BW1601"/>
      <c r="BX1601"/>
      <c r="BY1601"/>
      <c r="BZ1601"/>
      <c r="CA1601"/>
      <c r="CB1601"/>
      <c r="CC1601"/>
      <c r="CD1601"/>
      <c r="CE1601"/>
      <c r="CF1601"/>
      <c r="CG1601"/>
      <c r="CH1601"/>
      <c r="CI1601"/>
      <c r="CJ1601"/>
      <c r="CK1601"/>
      <c r="CL1601"/>
      <c r="CN1601"/>
    </row>
    <row r="1602" spans="9:92" x14ac:dyDescent="0.35">
      <c r="I1602"/>
      <c r="J1602"/>
      <c r="R1602"/>
      <c r="S1602"/>
      <c r="T1602"/>
      <c r="U1602"/>
      <c r="V1602"/>
      <c r="W1602"/>
      <c r="X1602"/>
      <c r="Y1602"/>
      <c r="Z1602"/>
      <c r="AA1602"/>
      <c r="AB1602"/>
      <c r="AC1602"/>
      <c r="AD1602"/>
      <c r="AE1602"/>
      <c r="AF1602"/>
      <c r="AG1602"/>
      <c r="AH1602"/>
      <c r="AI1602"/>
      <c r="AJ1602"/>
      <c r="AK1602"/>
      <c r="AL1602"/>
      <c r="AM1602"/>
      <c r="AN1602"/>
      <c r="AO1602"/>
      <c r="AP1602"/>
      <c r="AQ1602"/>
      <c r="AR1602"/>
      <c r="AS1602"/>
      <c r="AT1602"/>
      <c r="AU1602"/>
      <c r="AV1602"/>
      <c r="AW1602"/>
      <c r="AX1602"/>
      <c r="AY1602"/>
      <c r="AZ1602"/>
      <c r="BA1602"/>
      <c r="BB1602"/>
      <c r="BC1602"/>
      <c r="BD1602"/>
      <c r="BE1602"/>
      <c r="BF1602"/>
      <c r="BG1602"/>
      <c r="BH1602"/>
      <c r="BI1602"/>
      <c r="BJ1602"/>
      <c r="BK1602"/>
      <c r="BL1602"/>
      <c r="BM1602"/>
      <c r="BN1602"/>
      <c r="BO1602"/>
      <c r="BP1602"/>
      <c r="BQ1602"/>
      <c r="BR1602"/>
      <c r="BS1602"/>
      <c r="BT1602"/>
      <c r="BU1602"/>
      <c r="BV1602"/>
      <c r="BW1602"/>
      <c r="BX1602"/>
      <c r="BY1602"/>
      <c r="BZ1602"/>
      <c r="CA1602"/>
      <c r="CB1602"/>
      <c r="CC1602"/>
      <c r="CD1602"/>
      <c r="CE1602"/>
      <c r="CF1602"/>
      <c r="CG1602"/>
      <c r="CH1602"/>
      <c r="CI1602"/>
      <c r="CJ1602"/>
      <c r="CK1602"/>
      <c r="CL1602"/>
      <c r="CN1602"/>
    </row>
    <row r="1603" spans="9:92" x14ac:dyDescent="0.35">
      <c r="I1603"/>
      <c r="J1603"/>
      <c r="R1603"/>
      <c r="S1603"/>
      <c r="T1603"/>
      <c r="U1603"/>
      <c r="V1603"/>
      <c r="W1603"/>
      <c r="X1603"/>
      <c r="Y1603"/>
      <c r="Z1603"/>
      <c r="AA1603"/>
      <c r="AB1603"/>
      <c r="AC1603"/>
      <c r="AD1603"/>
      <c r="AE1603"/>
      <c r="AF1603"/>
      <c r="AG1603"/>
      <c r="AH1603"/>
      <c r="AI1603"/>
      <c r="AJ1603"/>
      <c r="AK1603"/>
      <c r="AL1603"/>
      <c r="AM1603"/>
      <c r="AN1603"/>
      <c r="AO1603"/>
      <c r="AP1603"/>
      <c r="AQ1603"/>
      <c r="AR1603"/>
      <c r="AS1603"/>
      <c r="AT1603"/>
      <c r="AU1603"/>
      <c r="AV1603"/>
      <c r="AW1603"/>
      <c r="AX1603"/>
      <c r="AY1603"/>
      <c r="AZ1603"/>
      <c r="BA1603"/>
      <c r="BB1603"/>
      <c r="BC1603"/>
      <c r="BD1603"/>
      <c r="BE1603"/>
      <c r="BF1603"/>
      <c r="BG1603"/>
      <c r="BH1603"/>
      <c r="BI1603"/>
      <c r="BJ1603"/>
      <c r="BK1603"/>
      <c r="BL1603"/>
      <c r="BM1603"/>
      <c r="BN1603"/>
      <c r="BO1603"/>
      <c r="BP1603"/>
      <c r="BQ1603"/>
      <c r="BR1603"/>
      <c r="BS1603"/>
      <c r="BT1603"/>
      <c r="BU1603"/>
      <c r="BV1603"/>
      <c r="BW1603"/>
      <c r="BX1603"/>
      <c r="BY1603"/>
      <c r="BZ1603"/>
      <c r="CA1603"/>
      <c r="CB1603"/>
      <c r="CC1603"/>
      <c r="CD1603"/>
      <c r="CE1603"/>
      <c r="CF1603"/>
      <c r="CG1603"/>
      <c r="CH1603"/>
      <c r="CI1603"/>
      <c r="CJ1603"/>
      <c r="CK1603"/>
      <c r="CL1603"/>
      <c r="CN1603"/>
    </row>
    <row r="1604" spans="9:92" x14ac:dyDescent="0.35">
      <c r="I1604"/>
      <c r="J1604"/>
      <c r="R1604"/>
      <c r="S1604"/>
      <c r="T1604"/>
      <c r="U1604"/>
      <c r="V1604"/>
      <c r="W1604"/>
      <c r="X1604"/>
      <c r="Y1604"/>
      <c r="Z1604"/>
      <c r="AA1604"/>
      <c r="AB1604"/>
      <c r="AC1604"/>
      <c r="AD1604"/>
      <c r="AE1604"/>
      <c r="AF1604"/>
      <c r="AG1604"/>
      <c r="AH1604"/>
      <c r="AI1604"/>
      <c r="AJ1604"/>
      <c r="AK1604"/>
      <c r="AL1604"/>
      <c r="AM1604"/>
      <c r="AN1604"/>
      <c r="AO1604"/>
      <c r="AP1604"/>
      <c r="AQ1604"/>
      <c r="AR1604"/>
      <c r="AS1604"/>
      <c r="AT1604"/>
      <c r="AU1604"/>
      <c r="AV1604"/>
      <c r="AW1604"/>
      <c r="AX1604"/>
      <c r="AY1604"/>
      <c r="AZ1604"/>
      <c r="BA1604"/>
      <c r="BB1604"/>
      <c r="BC1604"/>
      <c r="BD1604"/>
      <c r="BE1604"/>
      <c r="BF1604"/>
      <c r="BG1604"/>
      <c r="BH1604"/>
      <c r="BI1604"/>
      <c r="BJ1604"/>
      <c r="BK1604"/>
      <c r="BL1604"/>
      <c r="BM1604"/>
      <c r="BN1604"/>
      <c r="BO1604"/>
      <c r="BP1604"/>
      <c r="BQ1604"/>
      <c r="BR1604"/>
      <c r="BS1604"/>
      <c r="BT1604"/>
      <c r="BU1604"/>
      <c r="BV1604"/>
      <c r="BW1604"/>
      <c r="BX1604"/>
      <c r="BY1604"/>
      <c r="BZ1604"/>
      <c r="CA1604"/>
      <c r="CB1604"/>
      <c r="CC1604"/>
      <c r="CD1604"/>
      <c r="CE1604"/>
      <c r="CF1604"/>
      <c r="CG1604"/>
      <c r="CH1604"/>
      <c r="CI1604"/>
      <c r="CJ1604"/>
      <c r="CK1604"/>
      <c r="CL1604"/>
      <c r="CN1604"/>
    </row>
    <row r="1605" spans="9:92" x14ac:dyDescent="0.35">
      <c r="I1605"/>
      <c r="J1605"/>
      <c r="R1605"/>
      <c r="S1605"/>
      <c r="T1605"/>
      <c r="U1605"/>
      <c r="V1605"/>
      <c r="W1605"/>
      <c r="X1605"/>
      <c r="Y1605"/>
      <c r="Z1605"/>
      <c r="AA1605"/>
      <c r="AB1605"/>
      <c r="AC1605"/>
      <c r="AD1605"/>
      <c r="AE1605"/>
      <c r="AF1605"/>
      <c r="AG1605"/>
      <c r="AH1605"/>
      <c r="AI1605"/>
      <c r="AJ1605"/>
      <c r="AK1605"/>
      <c r="AL1605"/>
      <c r="AM1605"/>
      <c r="AN1605"/>
      <c r="AO1605"/>
      <c r="AP1605"/>
      <c r="AQ1605"/>
      <c r="AR1605"/>
      <c r="AS1605"/>
      <c r="AT1605"/>
      <c r="AU1605"/>
      <c r="AV1605"/>
      <c r="AW1605"/>
      <c r="AX1605"/>
      <c r="AY1605"/>
      <c r="AZ1605"/>
      <c r="BA1605"/>
      <c r="BB1605"/>
      <c r="BC1605"/>
      <c r="BD1605"/>
      <c r="BE1605"/>
      <c r="BF1605"/>
      <c r="BG1605"/>
      <c r="BH1605"/>
      <c r="BI1605"/>
      <c r="BJ1605"/>
      <c r="BK1605"/>
      <c r="BL1605"/>
      <c r="BM1605"/>
      <c r="BN1605"/>
      <c r="BO1605"/>
      <c r="BP1605"/>
      <c r="BQ1605"/>
      <c r="BR1605"/>
      <c r="BS1605"/>
      <c r="BT1605"/>
      <c r="BU1605"/>
      <c r="BV1605"/>
      <c r="BW1605"/>
      <c r="BX1605"/>
      <c r="BY1605"/>
      <c r="BZ1605"/>
      <c r="CA1605"/>
      <c r="CB1605"/>
      <c r="CC1605"/>
      <c r="CD1605"/>
      <c r="CE1605"/>
      <c r="CF1605"/>
      <c r="CG1605"/>
      <c r="CH1605"/>
      <c r="CI1605"/>
      <c r="CJ1605"/>
      <c r="CK1605"/>
      <c r="CL1605"/>
      <c r="CN1605"/>
    </row>
    <row r="1606" spans="9:92" x14ac:dyDescent="0.35">
      <c r="I1606"/>
      <c r="J1606"/>
      <c r="R1606"/>
      <c r="S1606"/>
      <c r="T1606"/>
      <c r="U1606"/>
      <c r="V1606"/>
      <c r="W1606"/>
      <c r="X1606"/>
      <c r="Y1606"/>
      <c r="Z1606"/>
      <c r="AA1606"/>
      <c r="AB1606"/>
      <c r="AC1606"/>
      <c r="AD1606"/>
      <c r="AE1606"/>
      <c r="AF1606"/>
      <c r="AG1606"/>
      <c r="AH1606"/>
      <c r="AI1606"/>
      <c r="AJ1606"/>
      <c r="AK1606"/>
      <c r="AL1606"/>
      <c r="AM1606"/>
      <c r="AN1606"/>
      <c r="AO1606"/>
      <c r="AP1606"/>
      <c r="AQ1606"/>
      <c r="AR1606"/>
      <c r="AS1606"/>
      <c r="AT1606"/>
      <c r="AU1606"/>
      <c r="AV1606"/>
      <c r="AW1606"/>
      <c r="AX1606"/>
      <c r="AY1606"/>
      <c r="AZ1606"/>
      <c r="BA1606"/>
      <c r="BB1606"/>
      <c r="BC1606"/>
      <c r="BD1606"/>
      <c r="BE1606"/>
      <c r="BF1606"/>
      <c r="BG1606"/>
      <c r="BH1606"/>
      <c r="BI1606"/>
      <c r="BJ1606"/>
      <c r="BK1606"/>
      <c r="BL1606"/>
      <c r="BM1606"/>
      <c r="BN1606"/>
      <c r="BO1606"/>
      <c r="BP1606"/>
      <c r="BQ1606"/>
      <c r="BR1606"/>
      <c r="BS1606"/>
      <c r="BT1606"/>
      <c r="BU1606"/>
      <c r="BV1606"/>
      <c r="BW1606"/>
      <c r="BX1606"/>
      <c r="BY1606"/>
      <c r="BZ1606"/>
      <c r="CA1606"/>
      <c r="CB1606"/>
      <c r="CC1606"/>
      <c r="CD1606"/>
      <c r="CE1606"/>
      <c r="CF1606"/>
      <c r="CG1606"/>
      <c r="CH1606"/>
      <c r="CI1606"/>
      <c r="CJ1606"/>
      <c r="CK1606"/>
      <c r="CL1606"/>
      <c r="CN1606"/>
    </row>
    <row r="1607" spans="9:92" x14ac:dyDescent="0.35">
      <c r="I1607"/>
      <c r="J1607"/>
      <c r="R1607"/>
      <c r="S1607"/>
      <c r="T1607"/>
      <c r="U1607"/>
      <c r="V1607"/>
      <c r="W1607"/>
      <c r="X1607"/>
      <c r="Y1607"/>
      <c r="Z1607"/>
      <c r="AA1607"/>
      <c r="AB1607"/>
      <c r="AC1607"/>
      <c r="AD1607"/>
      <c r="AE1607"/>
      <c r="AF1607"/>
      <c r="AG1607"/>
      <c r="AH1607"/>
      <c r="AI1607"/>
      <c r="AJ1607"/>
      <c r="AK1607"/>
      <c r="AL1607"/>
      <c r="AM1607"/>
      <c r="AN1607"/>
      <c r="AO1607"/>
      <c r="AP1607"/>
      <c r="AQ1607"/>
      <c r="AR1607"/>
      <c r="AS1607"/>
      <c r="AT1607"/>
      <c r="AU1607"/>
      <c r="AV1607"/>
      <c r="AW1607"/>
      <c r="AX1607"/>
      <c r="AY1607"/>
      <c r="AZ1607"/>
      <c r="BA1607"/>
      <c r="BB1607"/>
      <c r="BC1607"/>
      <c r="BD1607"/>
      <c r="BE1607"/>
      <c r="BF1607"/>
      <c r="BG1607"/>
      <c r="BH1607"/>
      <c r="BI1607"/>
      <c r="BJ1607"/>
      <c r="BK1607"/>
      <c r="BL1607"/>
      <c r="BM1607"/>
      <c r="BN1607"/>
      <c r="BO1607"/>
      <c r="BP1607"/>
      <c r="BQ1607"/>
      <c r="BR1607"/>
      <c r="BS1607"/>
      <c r="BT1607"/>
      <c r="BU1607"/>
      <c r="BV1607"/>
      <c r="BW1607"/>
      <c r="BX1607"/>
      <c r="BY1607"/>
      <c r="BZ1607"/>
      <c r="CA1607"/>
      <c r="CB1607"/>
      <c r="CC1607"/>
      <c r="CD1607"/>
      <c r="CE1607"/>
      <c r="CF1607"/>
      <c r="CG1607"/>
      <c r="CH1607"/>
      <c r="CI1607"/>
      <c r="CJ1607"/>
      <c r="CK1607"/>
      <c r="CL1607"/>
      <c r="CN1607"/>
    </row>
    <row r="1608" spans="9:92" x14ac:dyDescent="0.35">
      <c r="I1608"/>
      <c r="J1608"/>
      <c r="R1608"/>
      <c r="S1608"/>
      <c r="T1608"/>
      <c r="U1608"/>
      <c r="V1608"/>
      <c r="W1608"/>
      <c r="X1608"/>
      <c r="Y1608"/>
      <c r="Z1608"/>
      <c r="AA1608"/>
      <c r="AB1608"/>
      <c r="AC1608"/>
      <c r="AD1608"/>
      <c r="AE1608"/>
      <c r="AF1608"/>
      <c r="AG1608"/>
      <c r="AH1608"/>
      <c r="AI1608"/>
      <c r="AJ1608"/>
      <c r="AK1608"/>
      <c r="AL1608"/>
      <c r="AM1608"/>
      <c r="AN1608"/>
      <c r="AO1608"/>
      <c r="AP1608"/>
      <c r="AQ1608"/>
      <c r="AR1608"/>
      <c r="AS1608"/>
      <c r="AT1608"/>
      <c r="AU1608"/>
      <c r="AV1608"/>
      <c r="AW1608"/>
      <c r="AX1608"/>
      <c r="AY1608"/>
      <c r="AZ1608"/>
      <c r="BA1608"/>
      <c r="BB1608"/>
      <c r="BC1608"/>
      <c r="BD1608"/>
      <c r="BE1608"/>
      <c r="BF1608"/>
      <c r="BG1608"/>
      <c r="BH1608"/>
      <c r="BI1608"/>
      <c r="BJ1608"/>
      <c r="BK1608"/>
      <c r="BL1608"/>
      <c r="BM1608"/>
      <c r="BN1608"/>
      <c r="BO1608"/>
      <c r="BP1608"/>
      <c r="BQ1608"/>
      <c r="BR1608"/>
      <c r="BS1608"/>
      <c r="BT1608"/>
      <c r="BU1608"/>
      <c r="BV1608"/>
      <c r="BW1608"/>
      <c r="BX1608"/>
      <c r="BY1608"/>
      <c r="BZ1608"/>
      <c r="CA1608"/>
      <c r="CB1608"/>
      <c r="CC1608"/>
      <c r="CD1608"/>
      <c r="CE1608"/>
      <c r="CF1608"/>
      <c r="CG1608"/>
      <c r="CH1608"/>
      <c r="CI1608"/>
      <c r="CJ1608"/>
      <c r="CK1608"/>
      <c r="CL1608"/>
      <c r="CN1608"/>
    </row>
    <row r="1609" spans="9:92" x14ac:dyDescent="0.35">
      <c r="I1609"/>
      <c r="J1609"/>
      <c r="R1609"/>
      <c r="S1609"/>
      <c r="T1609"/>
      <c r="U1609"/>
      <c r="V1609"/>
      <c r="W1609"/>
      <c r="X1609"/>
      <c r="Y1609"/>
      <c r="Z1609"/>
      <c r="AA1609"/>
      <c r="AB1609"/>
      <c r="AC1609"/>
      <c r="AD1609"/>
      <c r="AE1609"/>
      <c r="AF1609"/>
      <c r="AG1609"/>
      <c r="AH1609"/>
      <c r="AI1609"/>
      <c r="AJ1609"/>
      <c r="AK1609"/>
      <c r="AL1609"/>
      <c r="AM1609"/>
      <c r="AN1609"/>
      <c r="AO1609"/>
      <c r="AP1609"/>
      <c r="AQ1609"/>
      <c r="AR1609"/>
      <c r="AS1609"/>
      <c r="AT1609"/>
      <c r="AU1609"/>
      <c r="AV1609"/>
      <c r="AW1609"/>
      <c r="AX1609"/>
      <c r="AY1609"/>
      <c r="AZ1609"/>
      <c r="BA1609"/>
      <c r="BB1609"/>
      <c r="BC1609"/>
      <c r="BD1609"/>
      <c r="BE1609"/>
      <c r="BF1609"/>
      <c r="BG1609"/>
      <c r="BH1609"/>
      <c r="BI1609"/>
      <c r="BJ1609"/>
      <c r="BK1609"/>
      <c r="BL1609"/>
      <c r="BM1609"/>
      <c r="BN1609"/>
      <c r="BO1609"/>
      <c r="BP1609"/>
      <c r="BQ1609"/>
      <c r="BR1609"/>
      <c r="BS1609"/>
      <c r="BT1609"/>
      <c r="BU1609"/>
      <c r="BV1609"/>
      <c r="BW1609"/>
      <c r="BX1609"/>
      <c r="BY1609"/>
      <c r="BZ1609"/>
      <c r="CA1609"/>
      <c r="CB1609"/>
      <c r="CC1609"/>
      <c r="CD1609"/>
      <c r="CE1609"/>
      <c r="CF1609"/>
      <c r="CG1609"/>
      <c r="CH1609"/>
      <c r="CI1609"/>
      <c r="CJ1609"/>
      <c r="CK1609"/>
      <c r="CL1609"/>
      <c r="CN1609"/>
    </row>
    <row r="1610" spans="9:92" x14ac:dyDescent="0.35">
      <c r="I1610"/>
      <c r="J1610"/>
      <c r="R1610"/>
      <c r="S1610"/>
      <c r="T1610"/>
      <c r="U1610"/>
      <c r="V1610"/>
      <c r="W1610"/>
      <c r="X1610"/>
      <c r="Y1610"/>
      <c r="Z1610"/>
      <c r="AA1610"/>
      <c r="AB1610"/>
      <c r="AC1610"/>
      <c r="AD1610"/>
      <c r="AE1610"/>
      <c r="AF1610"/>
      <c r="AG1610"/>
      <c r="AH1610"/>
      <c r="AI1610"/>
      <c r="AJ1610"/>
      <c r="AK1610"/>
      <c r="AL1610"/>
      <c r="AM1610"/>
      <c r="AN1610"/>
      <c r="AO1610"/>
      <c r="AP1610"/>
      <c r="AQ1610"/>
      <c r="AR1610"/>
      <c r="AS1610"/>
      <c r="AT1610"/>
      <c r="AU1610"/>
      <c r="AV1610"/>
      <c r="AW1610"/>
      <c r="AX1610"/>
      <c r="AY1610"/>
      <c r="AZ1610"/>
      <c r="BA1610"/>
      <c r="BB1610"/>
      <c r="BC1610"/>
      <c r="BD1610"/>
      <c r="BE1610"/>
      <c r="BF1610"/>
      <c r="BG1610"/>
      <c r="BH1610"/>
      <c r="BI1610"/>
      <c r="BJ1610"/>
      <c r="BK1610"/>
      <c r="BL1610"/>
      <c r="BM1610"/>
      <c r="BN1610"/>
      <c r="BO1610"/>
      <c r="BP1610"/>
      <c r="BQ1610"/>
      <c r="BR1610"/>
      <c r="BS1610"/>
      <c r="BT1610"/>
      <c r="BU1610"/>
      <c r="BV1610"/>
      <c r="BW1610"/>
      <c r="BX1610"/>
      <c r="BY1610"/>
      <c r="BZ1610"/>
      <c r="CA1610"/>
      <c r="CB1610"/>
      <c r="CC1610"/>
      <c r="CD1610"/>
      <c r="CE1610"/>
      <c r="CF1610"/>
      <c r="CG1610"/>
      <c r="CH1610"/>
      <c r="CI1610"/>
      <c r="CJ1610"/>
      <c r="CK1610"/>
      <c r="CL1610"/>
      <c r="CN1610"/>
    </row>
    <row r="1611" spans="9:92" x14ac:dyDescent="0.35">
      <c r="I1611"/>
      <c r="J1611"/>
      <c r="R1611"/>
      <c r="S1611"/>
      <c r="T1611"/>
      <c r="U1611"/>
      <c r="V1611"/>
      <c r="W1611"/>
      <c r="X1611"/>
      <c r="Y1611"/>
      <c r="Z1611"/>
      <c r="AA1611"/>
      <c r="AB1611"/>
      <c r="AC1611"/>
      <c r="AD1611"/>
      <c r="AE1611"/>
      <c r="AF1611"/>
      <c r="AG1611"/>
      <c r="AH1611"/>
      <c r="AI1611"/>
      <c r="AJ1611"/>
      <c r="AK1611"/>
      <c r="AL1611"/>
      <c r="AM1611"/>
      <c r="AN1611"/>
      <c r="AO1611"/>
      <c r="AP1611"/>
      <c r="AQ1611"/>
      <c r="AR1611"/>
      <c r="AS1611"/>
      <c r="AT1611"/>
      <c r="AU1611"/>
      <c r="AV1611"/>
      <c r="AW1611"/>
      <c r="AX1611"/>
      <c r="AY1611"/>
      <c r="AZ1611"/>
      <c r="BA1611"/>
      <c r="BB1611"/>
      <c r="BC1611"/>
      <c r="BD1611"/>
      <c r="BE1611"/>
      <c r="BF1611"/>
      <c r="BG1611"/>
      <c r="BH1611"/>
      <c r="BI1611"/>
      <c r="BJ1611"/>
      <c r="BK1611"/>
      <c r="BL1611"/>
      <c r="BM1611"/>
      <c r="BN1611"/>
      <c r="BO1611"/>
      <c r="BP1611"/>
      <c r="BQ1611"/>
      <c r="BR1611"/>
      <c r="BS1611"/>
      <c r="BT1611"/>
      <c r="BU1611"/>
      <c r="BV1611"/>
      <c r="BW1611"/>
      <c r="BX1611"/>
      <c r="BY1611"/>
      <c r="BZ1611"/>
      <c r="CA1611"/>
      <c r="CB1611"/>
      <c r="CC1611"/>
      <c r="CD1611"/>
      <c r="CE1611"/>
      <c r="CF1611"/>
      <c r="CG1611"/>
      <c r="CH1611"/>
      <c r="CI1611"/>
      <c r="CJ1611"/>
      <c r="CK1611"/>
      <c r="CL1611"/>
      <c r="CN1611"/>
    </row>
    <row r="1612" spans="9:92" x14ac:dyDescent="0.35">
      <c r="I1612"/>
      <c r="J1612"/>
      <c r="R1612"/>
      <c r="S1612"/>
      <c r="T1612"/>
      <c r="U1612"/>
      <c r="V1612"/>
      <c r="W1612"/>
      <c r="X1612"/>
      <c r="Y1612"/>
      <c r="Z1612"/>
      <c r="AA1612"/>
      <c r="AB1612"/>
      <c r="AC1612"/>
      <c r="AD1612"/>
      <c r="AE1612"/>
      <c r="AF1612"/>
      <c r="AG1612"/>
      <c r="AH1612"/>
      <c r="AI1612"/>
      <c r="AJ1612"/>
      <c r="AK1612"/>
      <c r="AL1612"/>
      <c r="AM1612"/>
      <c r="AN1612"/>
      <c r="AO1612"/>
      <c r="AP1612"/>
      <c r="AQ1612"/>
      <c r="AR1612"/>
      <c r="AS1612"/>
      <c r="AT1612"/>
      <c r="AU1612"/>
      <c r="AV1612"/>
      <c r="AW1612"/>
      <c r="AX1612"/>
      <c r="AY1612"/>
      <c r="AZ1612"/>
      <c r="BA1612"/>
      <c r="BB1612"/>
      <c r="BC1612"/>
      <c r="BD1612"/>
      <c r="BE1612"/>
      <c r="BF1612"/>
      <c r="BG1612"/>
      <c r="BH1612"/>
      <c r="BI1612"/>
      <c r="BJ1612"/>
      <c r="BK1612"/>
      <c r="BL1612"/>
      <c r="BM1612"/>
      <c r="BN1612"/>
      <c r="BO1612"/>
      <c r="BP1612"/>
      <c r="BQ1612"/>
      <c r="BR1612"/>
      <c r="BS1612"/>
      <c r="BT1612"/>
      <c r="BU1612"/>
      <c r="BV1612"/>
      <c r="BW1612"/>
      <c r="BX1612"/>
      <c r="BY1612"/>
      <c r="BZ1612"/>
      <c r="CA1612"/>
      <c r="CB1612"/>
      <c r="CC1612"/>
      <c r="CD1612"/>
      <c r="CE1612"/>
      <c r="CF1612"/>
      <c r="CG1612"/>
      <c r="CH1612"/>
      <c r="CI1612"/>
      <c r="CJ1612"/>
      <c r="CK1612"/>
      <c r="CL1612"/>
      <c r="CN1612"/>
    </row>
    <row r="1613" spans="9:92" x14ac:dyDescent="0.35">
      <c r="I1613"/>
      <c r="J1613"/>
      <c r="R1613"/>
      <c r="S1613"/>
      <c r="T1613"/>
      <c r="U1613"/>
      <c r="V1613"/>
      <c r="W1613"/>
      <c r="X1613"/>
      <c r="Y1613"/>
      <c r="Z1613"/>
      <c r="AA1613"/>
      <c r="AB1613"/>
      <c r="AC1613"/>
      <c r="AD1613"/>
      <c r="AE1613"/>
      <c r="AF1613"/>
      <c r="AG1613"/>
      <c r="AH1613"/>
      <c r="AI1613"/>
      <c r="AJ1613"/>
      <c r="AK1613"/>
      <c r="AL1613"/>
      <c r="AM1613"/>
      <c r="AN1613"/>
      <c r="AO1613"/>
      <c r="AP1613"/>
      <c r="AQ1613"/>
      <c r="AR1613"/>
      <c r="AS1613"/>
      <c r="AT1613"/>
      <c r="AU1613"/>
      <c r="AV1613"/>
      <c r="AW1613"/>
      <c r="AX1613"/>
      <c r="AY1613"/>
      <c r="AZ1613"/>
      <c r="BA1613"/>
      <c r="BB1613"/>
      <c r="BC1613"/>
      <c r="BD1613"/>
      <c r="BE1613"/>
      <c r="BF1613"/>
      <c r="BG1613"/>
      <c r="BH1613"/>
      <c r="BI1613"/>
      <c r="BJ1613"/>
      <c r="BK1613"/>
      <c r="BL1613"/>
      <c r="BM1613"/>
      <c r="BN1613"/>
      <c r="BO1613"/>
      <c r="BP1613"/>
      <c r="BQ1613"/>
      <c r="BR1613"/>
      <c r="BS1613"/>
      <c r="BT1613"/>
      <c r="BU1613"/>
      <c r="BV1613"/>
      <c r="BW1613"/>
      <c r="BX1613"/>
      <c r="BY1613"/>
      <c r="BZ1613"/>
      <c r="CA1613"/>
      <c r="CB1613"/>
      <c r="CC1613"/>
      <c r="CD1613"/>
      <c r="CE1613"/>
      <c r="CF1613"/>
      <c r="CG1613"/>
      <c r="CH1613"/>
      <c r="CI1613"/>
      <c r="CJ1613"/>
      <c r="CK1613"/>
      <c r="CL1613"/>
      <c r="CN1613"/>
    </row>
    <row r="1614" spans="9:92" x14ac:dyDescent="0.35">
      <c r="I1614"/>
      <c r="J1614"/>
      <c r="R1614"/>
      <c r="S1614"/>
      <c r="T1614"/>
      <c r="U1614"/>
      <c r="V1614"/>
      <c r="W1614"/>
      <c r="X1614"/>
      <c r="Y1614"/>
      <c r="Z1614"/>
      <c r="AA1614"/>
      <c r="AB1614"/>
      <c r="AC1614"/>
      <c r="AD1614"/>
      <c r="AE1614"/>
      <c r="AF1614"/>
      <c r="AG1614"/>
      <c r="AH1614"/>
      <c r="AI1614"/>
      <c r="AJ1614"/>
      <c r="AK1614"/>
      <c r="AL1614"/>
      <c r="AM1614"/>
      <c r="AN1614"/>
      <c r="AO1614"/>
      <c r="AP1614"/>
      <c r="AQ1614"/>
      <c r="AR1614"/>
      <c r="AS1614"/>
      <c r="AT1614"/>
      <c r="AU1614"/>
      <c r="AV1614"/>
      <c r="AW1614"/>
      <c r="AX1614"/>
      <c r="AY1614"/>
      <c r="AZ1614"/>
      <c r="BA1614"/>
      <c r="BB1614"/>
      <c r="BC1614"/>
      <c r="BD1614"/>
      <c r="BE1614"/>
      <c r="BF1614"/>
      <c r="BG1614"/>
      <c r="BH1614"/>
      <c r="BI1614"/>
      <c r="BJ1614"/>
      <c r="BK1614"/>
      <c r="BL1614"/>
      <c r="BM1614"/>
      <c r="BN1614"/>
      <c r="BO1614"/>
      <c r="BP1614"/>
      <c r="BQ1614"/>
      <c r="BR1614"/>
      <c r="BS1614"/>
      <c r="BT1614"/>
      <c r="BU1614"/>
      <c r="BV1614"/>
      <c r="BW1614"/>
      <c r="BX1614"/>
      <c r="BY1614"/>
      <c r="BZ1614"/>
      <c r="CA1614"/>
      <c r="CB1614"/>
      <c r="CC1614"/>
      <c r="CD1614"/>
      <c r="CE1614"/>
      <c r="CF1614"/>
      <c r="CG1614"/>
      <c r="CH1614"/>
      <c r="CI1614"/>
      <c r="CJ1614"/>
      <c r="CK1614"/>
      <c r="CL1614"/>
      <c r="CN1614"/>
    </row>
    <row r="1615" spans="9:92" x14ac:dyDescent="0.35">
      <c r="I1615"/>
      <c r="J1615"/>
      <c r="R1615"/>
      <c r="S1615"/>
      <c r="T1615"/>
      <c r="U1615"/>
      <c r="V1615"/>
      <c r="W1615"/>
      <c r="X1615"/>
      <c r="Y1615"/>
      <c r="Z1615"/>
      <c r="AA1615"/>
      <c r="AB1615"/>
      <c r="AC1615"/>
      <c r="AD1615"/>
      <c r="AE1615"/>
      <c r="AF1615"/>
      <c r="AG1615"/>
      <c r="AH1615"/>
      <c r="AI1615"/>
      <c r="AJ1615"/>
      <c r="AK1615"/>
      <c r="AL1615"/>
      <c r="AM1615"/>
      <c r="AN1615"/>
      <c r="AO1615"/>
      <c r="AP1615"/>
      <c r="AQ1615"/>
      <c r="AR1615"/>
      <c r="AS1615"/>
      <c r="AT1615"/>
      <c r="AU1615"/>
      <c r="AV1615"/>
      <c r="AW1615"/>
      <c r="AX1615"/>
      <c r="AY1615"/>
      <c r="AZ1615"/>
      <c r="BA1615"/>
      <c r="BB1615"/>
      <c r="BC1615"/>
      <c r="BD1615"/>
      <c r="BE1615"/>
      <c r="BF1615"/>
      <c r="BG1615"/>
      <c r="BH1615"/>
      <c r="BI1615"/>
      <c r="BJ1615"/>
      <c r="BK1615"/>
      <c r="BL1615"/>
      <c r="BM1615"/>
      <c r="BN1615"/>
      <c r="BO1615"/>
      <c r="BP1615"/>
      <c r="BQ1615"/>
      <c r="BR1615"/>
      <c r="BS1615"/>
      <c r="BT1615"/>
      <c r="BU1615"/>
      <c r="BV1615"/>
      <c r="BW1615"/>
      <c r="BX1615"/>
      <c r="BY1615"/>
      <c r="BZ1615"/>
      <c r="CA1615"/>
      <c r="CB1615"/>
      <c r="CC1615"/>
      <c r="CD1615"/>
      <c r="CE1615"/>
      <c r="CF1615"/>
      <c r="CG1615"/>
      <c r="CH1615"/>
      <c r="CI1615"/>
      <c r="CJ1615"/>
      <c r="CK1615"/>
      <c r="CL1615"/>
      <c r="CN1615"/>
    </row>
    <row r="1616" spans="9:92" x14ac:dyDescent="0.35">
      <c r="I1616"/>
      <c r="J1616"/>
      <c r="R1616"/>
      <c r="S1616"/>
      <c r="T1616"/>
      <c r="U1616"/>
      <c r="V1616"/>
      <c r="W1616"/>
      <c r="X1616"/>
      <c r="Y1616"/>
      <c r="Z1616"/>
      <c r="AA1616"/>
      <c r="AB1616"/>
      <c r="AC1616"/>
      <c r="AD1616"/>
      <c r="AE1616"/>
      <c r="AF1616"/>
      <c r="AG1616"/>
      <c r="AH1616"/>
      <c r="AI1616"/>
      <c r="AJ1616"/>
      <c r="AK1616"/>
      <c r="AL1616"/>
      <c r="AM1616"/>
      <c r="AN1616"/>
      <c r="AO1616"/>
      <c r="AP1616"/>
      <c r="AQ1616"/>
      <c r="AR1616"/>
      <c r="AS1616"/>
      <c r="AT1616"/>
      <c r="AU1616"/>
      <c r="AV1616"/>
      <c r="AW1616"/>
      <c r="AX1616"/>
      <c r="AY1616"/>
      <c r="AZ1616"/>
      <c r="BA1616"/>
      <c r="BB1616"/>
      <c r="BC1616"/>
      <c r="BD1616"/>
      <c r="BE1616"/>
      <c r="BF1616"/>
      <c r="BG1616"/>
      <c r="BH1616"/>
      <c r="BI1616"/>
      <c r="BJ1616"/>
      <c r="BK1616"/>
      <c r="BL1616"/>
      <c r="BM1616"/>
      <c r="BN1616"/>
      <c r="BO1616"/>
      <c r="BP1616"/>
      <c r="BQ1616"/>
      <c r="BR1616"/>
      <c r="BS1616"/>
      <c r="BT1616"/>
      <c r="BU1616"/>
      <c r="BV1616"/>
      <c r="BW1616"/>
      <c r="BX1616"/>
      <c r="BY1616"/>
      <c r="BZ1616"/>
      <c r="CA1616"/>
      <c r="CB1616"/>
      <c r="CC1616"/>
      <c r="CD1616"/>
      <c r="CE1616"/>
      <c r="CF1616"/>
      <c r="CG1616"/>
      <c r="CH1616"/>
      <c r="CI1616"/>
      <c r="CJ1616"/>
      <c r="CK1616"/>
      <c r="CL1616"/>
      <c r="CN1616"/>
    </row>
    <row r="1617" spans="9:92" x14ac:dyDescent="0.35">
      <c r="I1617"/>
      <c r="J1617"/>
      <c r="R1617"/>
      <c r="S1617"/>
      <c r="T1617"/>
      <c r="U1617"/>
      <c r="V1617"/>
      <c r="W1617"/>
      <c r="X1617"/>
      <c r="Y1617"/>
      <c r="Z1617"/>
      <c r="AA1617"/>
      <c r="AB1617"/>
      <c r="AC1617"/>
      <c r="AD1617"/>
      <c r="AE1617"/>
      <c r="AF1617"/>
      <c r="AG1617"/>
      <c r="AH1617"/>
      <c r="AI1617"/>
      <c r="AJ1617"/>
      <c r="AK1617"/>
      <c r="AL1617"/>
      <c r="AM1617"/>
      <c r="AN1617"/>
      <c r="AO1617"/>
      <c r="AP1617"/>
      <c r="AQ1617"/>
      <c r="AR1617"/>
      <c r="AS1617"/>
      <c r="AT1617"/>
      <c r="AU1617"/>
      <c r="AV1617"/>
      <c r="AW1617"/>
      <c r="AX1617"/>
      <c r="AY1617"/>
      <c r="AZ1617"/>
      <c r="BA1617"/>
      <c r="BB1617"/>
      <c r="BC1617"/>
      <c r="BD1617"/>
      <c r="BE1617"/>
      <c r="BF1617"/>
      <c r="BG1617"/>
      <c r="BH1617"/>
      <c r="BI1617"/>
      <c r="BJ1617"/>
      <c r="BK1617"/>
      <c r="BL1617"/>
      <c r="BM1617"/>
      <c r="BN1617"/>
      <c r="BO1617"/>
      <c r="BP1617"/>
      <c r="BQ1617"/>
      <c r="BR1617"/>
      <c r="BS1617"/>
      <c r="BT1617"/>
      <c r="BU1617"/>
      <c r="BV1617"/>
      <c r="BW1617"/>
      <c r="BX1617"/>
      <c r="BY1617"/>
      <c r="BZ1617"/>
      <c r="CA1617"/>
      <c r="CB1617"/>
      <c r="CC1617"/>
      <c r="CD1617"/>
      <c r="CE1617"/>
      <c r="CF1617"/>
      <c r="CG1617"/>
      <c r="CH1617"/>
      <c r="CI1617"/>
      <c r="CJ1617"/>
      <c r="CK1617"/>
      <c r="CL1617"/>
      <c r="CN1617"/>
    </row>
    <row r="1618" spans="9:92" x14ac:dyDescent="0.35">
      <c r="I1618"/>
      <c r="J1618"/>
      <c r="R1618"/>
      <c r="S1618"/>
      <c r="T1618"/>
      <c r="U1618"/>
      <c r="V1618"/>
      <c r="W1618"/>
      <c r="X1618"/>
      <c r="Y1618"/>
      <c r="Z1618"/>
      <c r="AA1618"/>
      <c r="AB1618"/>
      <c r="AC1618"/>
      <c r="AD1618"/>
      <c r="AE1618"/>
      <c r="AF1618"/>
      <c r="AG1618"/>
      <c r="AH1618"/>
      <c r="AI1618"/>
      <c r="AJ1618"/>
      <c r="AK1618"/>
      <c r="AL1618"/>
      <c r="AM1618"/>
      <c r="AN1618"/>
      <c r="AO1618"/>
      <c r="AP1618"/>
      <c r="AQ1618"/>
      <c r="AR1618"/>
      <c r="AS1618"/>
      <c r="AT1618"/>
      <c r="AU1618"/>
      <c r="AV1618"/>
      <c r="AW1618"/>
      <c r="AX1618"/>
      <c r="AY1618"/>
      <c r="AZ1618"/>
      <c r="BA1618"/>
      <c r="BB1618"/>
      <c r="BC1618"/>
      <c r="BD1618"/>
      <c r="BE1618"/>
      <c r="BF1618"/>
      <c r="BG1618"/>
      <c r="BH1618"/>
      <c r="BI1618"/>
      <c r="BJ1618"/>
      <c r="BK1618"/>
      <c r="BL1618"/>
      <c r="BM1618"/>
      <c r="BN1618"/>
      <c r="BO1618"/>
      <c r="BP1618"/>
      <c r="BQ1618"/>
      <c r="BR1618"/>
      <c r="BS1618"/>
      <c r="BT1618"/>
      <c r="BU1618"/>
      <c r="BV1618"/>
      <c r="BW1618"/>
      <c r="BX1618"/>
      <c r="BY1618"/>
      <c r="BZ1618"/>
      <c r="CA1618"/>
      <c r="CB1618"/>
      <c r="CC1618"/>
      <c r="CD1618"/>
      <c r="CE1618"/>
      <c r="CF1618"/>
      <c r="CG1618"/>
      <c r="CH1618"/>
      <c r="CI1618"/>
      <c r="CJ1618"/>
      <c r="CK1618"/>
      <c r="CL1618"/>
      <c r="CN1618"/>
    </row>
    <row r="1619" spans="9:92" x14ac:dyDescent="0.35">
      <c r="I1619"/>
      <c r="J1619"/>
      <c r="R1619"/>
      <c r="S1619"/>
      <c r="T1619"/>
      <c r="U1619"/>
      <c r="V1619"/>
      <c r="W1619"/>
      <c r="X1619"/>
      <c r="Y1619"/>
      <c r="Z1619"/>
      <c r="AA1619"/>
      <c r="AB1619"/>
      <c r="AC1619"/>
      <c r="AD1619"/>
      <c r="AE1619"/>
      <c r="AF1619"/>
      <c r="AG1619"/>
      <c r="AH1619"/>
      <c r="AI1619"/>
      <c r="AJ1619"/>
      <c r="AK1619"/>
      <c r="AL1619"/>
      <c r="AM1619"/>
      <c r="AN1619"/>
      <c r="AO1619"/>
      <c r="AP1619"/>
      <c r="AQ1619"/>
      <c r="AR1619"/>
      <c r="AS1619"/>
      <c r="AT1619"/>
      <c r="AU1619"/>
      <c r="AV1619"/>
      <c r="AW1619"/>
      <c r="AX1619"/>
      <c r="AY1619"/>
      <c r="AZ1619"/>
      <c r="BA1619"/>
      <c r="BB1619"/>
      <c r="BC1619"/>
      <c r="BD1619"/>
      <c r="BE1619"/>
      <c r="BF1619"/>
      <c r="BG1619"/>
      <c r="BH1619"/>
      <c r="BI1619"/>
      <c r="BJ1619"/>
      <c r="BK1619"/>
      <c r="BL1619"/>
      <c r="BM1619"/>
      <c r="BN1619"/>
      <c r="BO1619"/>
      <c r="BP1619"/>
      <c r="BQ1619"/>
      <c r="BR1619"/>
      <c r="BS1619"/>
      <c r="BT1619"/>
      <c r="BU1619"/>
      <c r="BV1619"/>
      <c r="BW1619"/>
      <c r="BX1619"/>
      <c r="BY1619"/>
      <c r="BZ1619"/>
      <c r="CA1619"/>
      <c r="CB1619"/>
      <c r="CC1619"/>
      <c r="CD1619"/>
      <c r="CE1619"/>
      <c r="CF1619"/>
      <c r="CG1619"/>
      <c r="CH1619"/>
      <c r="CI1619"/>
      <c r="CJ1619"/>
      <c r="CK1619"/>
      <c r="CL1619"/>
      <c r="CN1619"/>
    </row>
    <row r="1620" spans="9:92" x14ac:dyDescent="0.35">
      <c r="I1620"/>
      <c r="J1620"/>
      <c r="R1620"/>
      <c r="S1620"/>
      <c r="T1620"/>
      <c r="U1620"/>
      <c r="V1620"/>
      <c r="W1620"/>
      <c r="X1620"/>
      <c r="Y1620"/>
      <c r="Z1620"/>
      <c r="AA1620"/>
      <c r="AB1620"/>
      <c r="AC1620"/>
      <c r="AD1620"/>
      <c r="AE1620"/>
      <c r="AF1620"/>
      <c r="AG1620"/>
      <c r="AH1620"/>
      <c r="AI1620"/>
      <c r="AJ1620"/>
      <c r="AK1620"/>
      <c r="AL1620"/>
      <c r="AM1620"/>
      <c r="AN1620"/>
      <c r="AO1620"/>
      <c r="AP1620"/>
      <c r="AQ1620"/>
      <c r="AR1620"/>
      <c r="AS1620"/>
      <c r="AT1620"/>
      <c r="AU1620"/>
      <c r="AV1620"/>
      <c r="AW1620"/>
      <c r="AX1620"/>
      <c r="AY1620"/>
      <c r="AZ1620"/>
      <c r="BA1620"/>
      <c r="BB1620"/>
      <c r="BC1620"/>
      <c r="BD1620"/>
      <c r="BE1620"/>
      <c r="BF1620"/>
      <c r="BG1620"/>
      <c r="BH1620"/>
      <c r="BI1620"/>
      <c r="BJ1620"/>
      <c r="BK1620"/>
      <c r="BL1620"/>
      <c r="BM1620"/>
      <c r="BN1620"/>
      <c r="BO1620"/>
      <c r="BP1620"/>
      <c r="BQ1620"/>
      <c r="BR1620"/>
      <c r="BS1620"/>
      <c r="BT1620"/>
      <c r="BU1620"/>
      <c r="BV1620"/>
      <c r="BW1620"/>
      <c r="BX1620"/>
      <c r="BY1620"/>
      <c r="BZ1620"/>
      <c r="CA1620"/>
      <c r="CB1620"/>
      <c r="CC1620"/>
      <c r="CD1620"/>
      <c r="CE1620"/>
      <c r="CF1620"/>
      <c r="CG1620"/>
      <c r="CH1620"/>
      <c r="CI1620"/>
      <c r="CJ1620"/>
      <c r="CK1620"/>
      <c r="CL1620"/>
      <c r="CN1620"/>
    </row>
    <row r="1621" spans="9:92" x14ac:dyDescent="0.35">
      <c r="I1621"/>
      <c r="J1621"/>
      <c r="R1621"/>
      <c r="S1621"/>
      <c r="T1621"/>
      <c r="U1621"/>
      <c r="V1621"/>
      <c r="W1621"/>
      <c r="X1621"/>
      <c r="Y1621"/>
      <c r="Z1621"/>
      <c r="AA1621"/>
      <c r="AB1621"/>
      <c r="AC1621"/>
      <c r="AD1621"/>
      <c r="AE1621"/>
      <c r="AF1621"/>
      <c r="AG1621"/>
      <c r="AH1621"/>
      <c r="AI1621"/>
      <c r="AJ1621"/>
      <c r="AK1621"/>
      <c r="AL1621"/>
      <c r="AM1621"/>
      <c r="AN1621"/>
      <c r="AO1621"/>
      <c r="AP1621"/>
      <c r="AQ1621"/>
      <c r="AR1621"/>
      <c r="AS1621"/>
      <c r="AT1621"/>
      <c r="AU1621"/>
      <c r="AV1621"/>
      <c r="AW1621"/>
      <c r="AX1621"/>
      <c r="AY1621"/>
      <c r="AZ1621"/>
      <c r="BA1621"/>
      <c r="BB1621"/>
      <c r="BC1621"/>
      <c r="BD1621"/>
      <c r="BE1621"/>
      <c r="BF1621"/>
      <c r="BG1621"/>
      <c r="BH1621"/>
      <c r="BI1621"/>
      <c r="BJ1621"/>
      <c r="BK1621"/>
      <c r="BL1621"/>
      <c r="BM1621"/>
      <c r="BN1621"/>
      <c r="BO1621"/>
      <c r="BP1621"/>
      <c r="BQ1621"/>
      <c r="BR1621"/>
      <c r="BS1621"/>
      <c r="BT1621"/>
      <c r="BU1621"/>
      <c r="BV1621"/>
      <c r="BW1621"/>
      <c r="BX1621"/>
      <c r="BY1621"/>
      <c r="BZ1621"/>
      <c r="CA1621"/>
      <c r="CB1621"/>
      <c r="CC1621"/>
      <c r="CD1621"/>
      <c r="CE1621"/>
      <c r="CF1621"/>
      <c r="CG1621"/>
      <c r="CH1621"/>
      <c r="CI1621"/>
      <c r="CJ1621"/>
      <c r="CK1621"/>
      <c r="CL1621"/>
      <c r="CN1621"/>
    </row>
    <row r="1622" spans="9:92" x14ac:dyDescent="0.35">
      <c r="I1622"/>
      <c r="J1622"/>
      <c r="R1622"/>
      <c r="S1622"/>
      <c r="T1622"/>
      <c r="U1622"/>
      <c r="V1622"/>
      <c r="W1622"/>
      <c r="X1622"/>
      <c r="Y1622"/>
      <c r="Z1622"/>
      <c r="AA1622"/>
      <c r="AB1622"/>
      <c r="AC1622"/>
      <c r="AD1622"/>
      <c r="AE1622"/>
      <c r="AF1622"/>
      <c r="AG1622"/>
      <c r="AH1622"/>
      <c r="AI1622"/>
      <c r="AJ1622"/>
      <c r="AK1622"/>
      <c r="AL1622"/>
      <c r="AM1622"/>
      <c r="AN1622"/>
      <c r="AO1622"/>
      <c r="AP1622"/>
      <c r="AQ1622"/>
      <c r="AR1622"/>
      <c r="AS1622"/>
      <c r="AT1622"/>
      <c r="AU1622"/>
      <c r="AV1622"/>
      <c r="AW1622"/>
      <c r="AX1622"/>
      <c r="AY1622"/>
      <c r="AZ1622"/>
      <c r="BA1622"/>
      <c r="BB1622"/>
      <c r="BC1622"/>
      <c r="BD1622"/>
      <c r="BE1622"/>
      <c r="BF1622"/>
      <c r="BG1622"/>
      <c r="BH1622"/>
      <c r="BI1622"/>
      <c r="BJ1622"/>
      <c r="BK1622"/>
      <c r="BL1622"/>
      <c r="BM1622"/>
      <c r="BN1622"/>
      <c r="BO1622"/>
      <c r="BP1622"/>
      <c r="BQ1622"/>
      <c r="BR1622"/>
      <c r="BS1622"/>
      <c r="BT1622"/>
      <c r="BU1622"/>
      <c r="BV1622"/>
      <c r="BW1622"/>
      <c r="BX1622"/>
      <c r="BY1622"/>
      <c r="BZ1622"/>
      <c r="CA1622"/>
      <c r="CB1622"/>
      <c r="CC1622"/>
      <c r="CD1622"/>
      <c r="CE1622"/>
      <c r="CF1622"/>
      <c r="CG1622"/>
      <c r="CH1622"/>
      <c r="CI1622"/>
      <c r="CJ1622"/>
      <c r="CK1622"/>
      <c r="CL1622"/>
      <c r="CN1622"/>
    </row>
    <row r="1623" spans="9:92" x14ac:dyDescent="0.35">
      <c r="I1623"/>
      <c r="J1623"/>
      <c r="R1623"/>
      <c r="S1623"/>
      <c r="T1623"/>
      <c r="U1623"/>
      <c r="V1623"/>
      <c r="W1623"/>
      <c r="X1623"/>
      <c r="Y1623"/>
      <c r="Z1623"/>
      <c r="AA1623"/>
      <c r="AB1623"/>
      <c r="AC1623"/>
      <c r="AD1623"/>
      <c r="AE1623"/>
      <c r="AF1623"/>
      <c r="AG1623"/>
      <c r="AH1623"/>
      <c r="AI1623"/>
      <c r="AJ1623"/>
      <c r="AK1623"/>
      <c r="AL1623"/>
      <c r="AM1623"/>
      <c r="AN1623"/>
      <c r="AO1623"/>
      <c r="AP1623"/>
      <c r="AQ1623"/>
      <c r="AR1623"/>
      <c r="AS1623"/>
      <c r="AT1623"/>
      <c r="AU1623"/>
      <c r="AV1623"/>
      <c r="AW1623"/>
      <c r="AX1623"/>
      <c r="AY1623"/>
      <c r="AZ1623"/>
      <c r="BA1623"/>
      <c r="BB1623"/>
      <c r="BC1623"/>
      <c r="BD1623"/>
      <c r="BE1623"/>
      <c r="BF1623"/>
      <c r="BG1623"/>
      <c r="BH1623"/>
      <c r="BI1623"/>
      <c r="BJ1623"/>
      <c r="BK1623"/>
      <c r="BL1623"/>
      <c r="BM1623"/>
      <c r="BN1623"/>
      <c r="BO1623"/>
      <c r="BP1623"/>
      <c r="BQ1623"/>
      <c r="BR1623"/>
      <c r="BS1623"/>
      <c r="BT1623"/>
      <c r="BU1623"/>
      <c r="BV1623"/>
      <c r="BW1623"/>
      <c r="BX1623"/>
      <c r="BY1623"/>
      <c r="BZ1623"/>
      <c r="CA1623"/>
      <c r="CB1623"/>
      <c r="CC1623"/>
      <c r="CD1623"/>
      <c r="CE1623"/>
      <c r="CF1623"/>
      <c r="CG1623"/>
      <c r="CH1623"/>
      <c r="CI1623"/>
      <c r="CJ1623"/>
      <c r="CK1623"/>
      <c r="CL1623"/>
      <c r="CN1623"/>
    </row>
    <row r="1624" spans="9:92" x14ac:dyDescent="0.35">
      <c r="I1624"/>
      <c r="J1624"/>
      <c r="R1624"/>
      <c r="S1624"/>
      <c r="T1624"/>
      <c r="U1624"/>
      <c r="V1624"/>
      <c r="W1624"/>
      <c r="X1624"/>
      <c r="Y1624"/>
      <c r="Z1624"/>
      <c r="AA1624"/>
      <c r="AB1624"/>
      <c r="AC1624"/>
      <c r="AD1624"/>
      <c r="AE1624"/>
      <c r="AF1624"/>
      <c r="AG1624"/>
      <c r="AH1624"/>
      <c r="AI1624"/>
      <c r="AJ1624"/>
      <c r="AK1624"/>
      <c r="AL1624"/>
      <c r="AM1624"/>
      <c r="AN1624"/>
      <c r="AO1624"/>
      <c r="AP1624"/>
      <c r="AQ1624"/>
      <c r="AR1624"/>
      <c r="AS1624"/>
      <c r="AT1624"/>
      <c r="AU1624"/>
      <c r="AV1624"/>
      <c r="AW1624"/>
      <c r="AX1624"/>
      <c r="AY1624"/>
      <c r="AZ1624"/>
      <c r="BA1624"/>
      <c r="BB1624"/>
      <c r="BC1624"/>
      <c r="BD1624"/>
      <c r="BE1624"/>
      <c r="BF1624"/>
      <c r="BG1624"/>
      <c r="BH1624"/>
      <c r="BI1624"/>
      <c r="BJ1624"/>
      <c r="BK1624"/>
      <c r="BL1624"/>
      <c r="BM1624"/>
      <c r="BN1624"/>
      <c r="BO1624"/>
      <c r="BP1624"/>
      <c r="BQ1624"/>
      <c r="BR1624"/>
      <c r="BS1624"/>
      <c r="BT1624"/>
      <c r="BU1624"/>
      <c r="BV1624"/>
      <c r="BW1624"/>
      <c r="BX1624"/>
      <c r="BY1624"/>
      <c r="BZ1624"/>
      <c r="CA1624"/>
      <c r="CB1624"/>
      <c r="CC1624"/>
      <c r="CD1624"/>
      <c r="CE1624"/>
      <c r="CF1624"/>
      <c r="CG1624"/>
      <c r="CH1624"/>
      <c r="CI1624"/>
      <c r="CJ1624"/>
      <c r="CK1624"/>
      <c r="CL1624"/>
      <c r="CN1624"/>
    </row>
    <row r="1625" spans="9:92" x14ac:dyDescent="0.35">
      <c r="I1625"/>
      <c r="J1625"/>
      <c r="R1625"/>
      <c r="S1625"/>
      <c r="T1625"/>
      <c r="U1625"/>
      <c r="V1625"/>
      <c r="W1625"/>
      <c r="X1625"/>
      <c r="Y1625"/>
      <c r="Z1625"/>
      <c r="AA1625"/>
      <c r="AB1625"/>
      <c r="AC1625"/>
      <c r="AD1625"/>
      <c r="AE1625"/>
      <c r="AF1625"/>
      <c r="AG1625"/>
      <c r="AH1625"/>
      <c r="AI1625"/>
      <c r="AJ1625"/>
      <c r="AK1625"/>
      <c r="AL1625"/>
      <c r="AM1625"/>
      <c r="AN1625"/>
      <c r="AO1625"/>
      <c r="AP1625"/>
      <c r="AQ1625"/>
      <c r="AR1625"/>
      <c r="AS1625"/>
      <c r="AT1625"/>
      <c r="AU1625"/>
      <c r="AV1625"/>
      <c r="AW1625"/>
      <c r="AX1625"/>
      <c r="AY1625"/>
      <c r="AZ1625"/>
      <c r="BA1625"/>
      <c r="BB1625"/>
      <c r="BC1625"/>
      <c r="BD1625"/>
      <c r="BE1625"/>
      <c r="BF1625"/>
      <c r="BG1625"/>
      <c r="BH1625"/>
      <c r="BI1625"/>
      <c r="BJ1625"/>
      <c r="BK1625"/>
      <c r="BL1625"/>
      <c r="BM1625"/>
      <c r="BN1625"/>
      <c r="BO1625"/>
      <c r="BP1625"/>
      <c r="BQ1625"/>
      <c r="BR1625"/>
      <c r="BS1625"/>
      <c r="BT1625"/>
      <c r="BU1625"/>
      <c r="BV1625"/>
      <c r="BW1625"/>
      <c r="BX1625"/>
      <c r="BY1625"/>
      <c r="BZ1625"/>
      <c r="CA1625"/>
      <c r="CB1625"/>
      <c r="CC1625"/>
      <c r="CD1625"/>
      <c r="CE1625"/>
      <c r="CF1625"/>
      <c r="CG1625"/>
      <c r="CH1625"/>
      <c r="CI1625"/>
      <c r="CJ1625"/>
      <c r="CK1625"/>
      <c r="CL1625"/>
      <c r="CN1625"/>
    </row>
    <row r="1626" spans="9:92" x14ac:dyDescent="0.35">
      <c r="I1626"/>
      <c r="J1626"/>
      <c r="R1626"/>
      <c r="S1626"/>
      <c r="T1626"/>
      <c r="U1626"/>
      <c r="V1626"/>
      <c r="W1626"/>
      <c r="X1626"/>
      <c r="Y1626"/>
      <c r="Z1626"/>
      <c r="AA1626"/>
      <c r="AB1626"/>
      <c r="AC1626"/>
      <c r="AD1626"/>
      <c r="AE1626"/>
      <c r="AF1626"/>
      <c r="AG1626"/>
      <c r="AH1626"/>
      <c r="AI1626"/>
      <c r="AJ1626"/>
      <c r="AK1626"/>
      <c r="AL1626"/>
      <c r="AM1626"/>
      <c r="AN1626"/>
      <c r="AO1626"/>
      <c r="AP1626"/>
      <c r="AQ1626"/>
      <c r="AR1626"/>
      <c r="AS1626"/>
      <c r="AT1626"/>
      <c r="AU1626"/>
      <c r="AV1626"/>
      <c r="AW1626"/>
      <c r="AX1626"/>
      <c r="AY1626"/>
      <c r="AZ1626"/>
      <c r="BA1626"/>
      <c r="BB1626"/>
      <c r="BC1626"/>
      <c r="BD1626"/>
      <c r="BE1626"/>
      <c r="BF1626"/>
      <c r="BG1626"/>
      <c r="BH1626"/>
      <c r="BI1626"/>
      <c r="BJ1626"/>
      <c r="BK1626"/>
      <c r="BL1626"/>
      <c r="BM1626"/>
      <c r="BN1626"/>
      <c r="BO1626"/>
      <c r="BP1626"/>
      <c r="BQ1626"/>
      <c r="BR1626"/>
      <c r="BS1626"/>
      <c r="BT1626"/>
      <c r="BU1626"/>
      <c r="BV1626"/>
      <c r="BW1626"/>
      <c r="BX1626"/>
      <c r="BY1626"/>
      <c r="BZ1626"/>
      <c r="CA1626"/>
      <c r="CB1626"/>
      <c r="CC1626"/>
      <c r="CD1626"/>
      <c r="CE1626"/>
      <c r="CF1626"/>
      <c r="CG1626"/>
      <c r="CH1626"/>
      <c r="CI1626"/>
      <c r="CJ1626"/>
      <c r="CK1626"/>
      <c r="CL1626"/>
      <c r="CN1626"/>
    </row>
    <row r="1627" spans="9:92" x14ac:dyDescent="0.35">
      <c r="I1627"/>
      <c r="J1627"/>
      <c r="R1627"/>
      <c r="S1627"/>
      <c r="T1627"/>
      <c r="U1627"/>
      <c r="V1627"/>
      <c r="W1627"/>
      <c r="X1627"/>
      <c r="Y1627"/>
      <c r="Z1627"/>
      <c r="AA1627"/>
      <c r="AB1627"/>
      <c r="AC1627"/>
      <c r="AD1627"/>
      <c r="AE1627"/>
      <c r="AF1627"/>
      <c r="AG1627"/>
      <c r="AH1627"/>
      <c r="AI1627"/>
      <c r="AJ1627"/>
      <c r="AK1627"/>
      <c r="AL1627"/>
      <c r="AM1627"/>
      <c r="AN1627"/>
      <c r="AO1627"/>
      <c r="AP1627"/>
      <c r="AQ1627"/>
      <c r="AR1627"/>
      <c r="AS1627"/>
      <c r="AT1627"/>
      <c r="AU1627"/>
      <c r="AV1627"/>
      <c r="AW1627"/>
      <c r="AX1627"/>
      <c r="AY1627"/>
      <c r="AZ1627"/>
      <c r="BA1627"/>
      <c r="BB1627"/>
      <c r="BC1627"/>
      <c r="BD1627"/>
      <c r="BE1627"/>
      <c r="BF1627"/>
      <c r="BG1627"/>
      <c r="BH1627"/>
      <c r="BI1627"/>
      <c r="BJ1627"/>
      <c r="BK1627"/>
      <c r="BL1627"/>
      <c r="BM1627"/>
      <c r="BN1627"/>
      <c r="BO1627"/>
      <c r="BP1627"/>
      <c r="BQ1627"/>
      <c r="BR1627"/>
      <c r="BS1627"/>
      <c r="BT1627"/>
      <c r="BU1627"/>
      <c r="BV1627"/>
      <c r="BW1627"/>
      <c r="BX1627"/>
      <c r="BY1627"/>
      <c r="BZ1627"/>
      <c r="CA1627"/>
      <c r="CB1627"/>
      <c r="CC1627"/>
      <c r="CD1627"/>
      <c r="CE1627"/>
      <c r="CF1627"/>
      <c r="CG1627"/>
      <c r="CH1627"/>
      <c r="CI1627"/>
      <c r="CJ1627"/>
      <c r="CK1627"/>
      <c r="CL1627"/>
      <c r="CN1627"/>
    </row>
    <row r="1628" spans="9:92" x14ac:dyDescent="0.35">
      <c r="I1628"/>
      <c r="J1628"/>
      <c r="R1628"/>
      <c r="S1628"/>
      <c r="T1628"/>
      <c r="U1628"/>
      <c r="V1628"/>
      <c r="W1628"/>
      <c r="X1628"/>
      <c r="Y1628"/>
      <c r="Z1628"/>
      <c r="AA1628"/>
      <c r="AB1628"/>
      <c r="AC1628"/>
      <c r="AD1628"/>
      <c r="AE1628"/>
      <c r="AF1628"/>
      <c r="AG1628"/>
      <c r="AH1628"/>
      <c r="AI1628"/>
      <c r="AJ1628"/>
      <c r="AK1628"/>
      <c r="AL1628"/>
      <c r="AM1628"/>
      <c r="AN1628"/>
      <c r="AO1628"/>
      <c r="AP1628"/>
      <c r="AQ1628"/>
      <c r="AR1628"/>
      <c r="AS1628"/>
      <c r="AT1628"/>
      <c r="AU1628"/>
      <c r="AV1628"/>
      <c r="AW1628"/>
      <c r="AX1628"/>
      <c r="AY1628"/>
      <c r="AZ1628"/>
      <c r="BA1628"/>
      <c r="BB1628"/>
      <c r="BC1628"/>
      <c r="BD1628"/>
      <c r="BE1628"/>
      <c r="BF1628"/>
      <c r="BG1628"/>
      <c r="BH1628"/>
      <c r="BI1628"/>
      <c r="BJ1628"/>
      <c r="BK1628"/>
      <c r="BL1628"/>
      <c r="BM1628"/>
      <c r="BN1628"/>
      <c r="BO1628"/>
      <c r="BP1628"/>
      <c r="BQ1628"/>
      <c r="BR1628"/>
      <c r="BS1628"/>
      <c r="BT1628"/>
      <c r="BU1628"/>
      <c r="BV1628"/>
      <c r="BW1628"/>
      <c r="BX1628"/>
      <c r="BY1628"/>
      <c r="BZ1628"/>
      <c r="CA1628"/>
      <c r="CB1628"/>
      <c r="CC1628"/>
      <c r="CD1628"/>
      <c r="CE1628"/>
      <c r="CF1628"/>
      <c r="CG1628"/>
      <c r="CH1628"/>
      <c r="CI1628"/>
      <c r="CJ1628"/>
      <c r="CK1628"/>
      <c r="CL1628"/>
      <c r="CN1628"/>
    </row>
    <row r="1629" spans="9:92" x14ac:dyDescent="0.35">
      <c r="I1629"/>
      <c r="J1629"/>
      <c r="R1629"/>
      <c r="S1629"/>
      <c r="T1629"/>
      <c r="U1629"/>
      <c r="V1629"/>
      <c r="W1629"/>
      <c r="X1629"/>
      <c r="Y1629"/>
      <c r="Z1629"/>
      <c r="AA1629"/>
      <c r="AB1629"/>
      <c r="AC1629"/>
      <c r="AD1629"/>
      <c r="AE1629"/>
      <c r="AF1629"/>
      <c r="AG1629"/>
      <c r="AH1629"/>
      <c r="AI1629"/>
      <c r="AJ1629"/>
      <c r="AK1629"/>
      <c r="AL1629"/>
      <c r="AM1629"/>
      <c r="AN1629"/>
      <c r="AO1629"/>
      <c r="AP1629"/>
      <c r="AQ1629"/>
      <c r="AR1629"/>
      <c r="AS1629"/>
      <c r="AT1629"/>
      <c r="AU1629"/>
      <c r="AV1629"/>
      <c r="AW1629"/>
      <c r="AX1629"/>
      <c r="AY1629"/>
      <c r="AZ1629"/>
      <c r="BA1629"/>
      <c r="BB1629"/>
      <c r="BC1629"/>
      <c r="BD1629"/>
      <c r="BE1629"/>
      <c r="BF1629"/>
      <c r="BG1629"/>
      <c r="BH1629"/>
      <c r="BI1629"/>
      <c r="BJ1629"/>
      <c r="BK1629"/>
      <c r="BL1629"/>
      <c r="BM1629"/>
      <c r="BN1629"/>
      <c r="BO1629"/>
      <c r="BP1629"/>
      <c r="BQ1629"/>
      <c r="BR1629"/>
      <c r="BS1629"/>
      <c r="BT1629"/>
      <c r="BU1629"/>
      <c r="BV1629"/>
      <c r="BW1629"/>
      <c r="BX1629"/>
      <c r="BY1629"/>
      <c r="BZ1629"/>
      <c r="CA1629"/>
      <c r="CB1629"/>
      <c r="CC1629"/>
      <c r="CD1629"/>
      <c r="CE1629"/>
      <c r="CF1629"/>
      <c r="CG1629"/>
      <c r="CH1629"/>
      <c r="CI1629"/>
      <c r="CJ1629"/>
      <c r="CK1629"/>
      <c r="CL1629"/>
      <c r="CN1629"/>
    </row>
    <row r="1630" spans="9:92" x14ac:dyDescent="0.35">
      <c r="I1630"/>
      <c r="J1630"/>
      <c r="R1630"/>
      <c r="S1630"/>
      <c r="T1630"/>
      <c r="U1630"/>
      <c r="V1630"/>
      <c r="W1630"/>
      <c r="X1630"/>
      <c r="Y1630"/>
      <c r="Z1630"/>
      <c r="AA1630"/>
      <c r="AB1630"/>
      <c r="AC1630"/>
      <c r="AD1630"/>
      <c r="AE1630"/>
      <c r="AF1630"/>
      <c r="AG1630"/>
      <c r="AH1630"/>
      <c r="AI1630"/>
      <c r="AJ1630"/>
      <c r="AK1630"/>
      <c r="AL1630"/>
      <c r="AM1630"/>
      <c r="AN1630"/>
      <c r="AO1630"/>
      <c r="AP1630"/>
      <c r="AQ1630"/>
      <c r="AR1630"/>
      <c r="AS1630"/>
      <c r="AT1630"/>
      <c r="AU1630"/>
      <c r="AV1630"/>
      <c r="AW1630"/>
      <c r="AX1630"/>
      <c r="AY1630"/>
      <c r="AZ1630"/>
      <c r="BA1630"/>
      <c r="BB1630"/>
      <c r="BC1630"/>
      <c r="BD1630"/>
      <c r="BE1630"/>
      <c r="BF1630"/>
      <c r="BG1630"/>
      <c r="BH1630"/>
      <c r="BI1630"/>
      <c r="BJ1630"/>
      <c r="BK1630"/>
      <c r="BL1630"/>
      <c r="BM1630"/>
      <c r="BN1630"/>
      <c r="BO1630"/>
      <c r="BP1630"/>
      <c r="BQ1630"/>
      <c r="BR1630"/>
      <c r="BS1630"/>
      <c r="BT1630"/>
      <c r="BU1630"/>
      <c r="BV1630"/>
      <c r="BW1630"/>
      <c r="BX1630"/>
      <c r="BY1630"/>
      <c r="BZ1630"/>
      <c r="CA1630"/>
      <c r="CB1630"/>
      <c r="CC1630"/>
      <c r="CD1630"/>
      <c r="CE1630"/>
      <c r="CF1630"/>
      <c r="CG1630"/>
      <c r="CH1630"/>
      <c r="CI1630"/>
      <c r="CJ1630"/>
      <c r="CK1630"/>
      <c r="CL1630"/>
      <c r="CN1630"/>
    </row>
    <row r="1631" spans="9:92" x14ac:dyDescent="0.35">
      <c r="I1631"/>
      <c r="J1631"/>
      <c r="R1631"/>
      <c r="S1631"/>
      <c r="T1631"/>
      <c r="U1631"/>
      <c r="V1631"/>
      <c r="W1631"/>
      <c r="X1631"/>
      <c r="Y1631"/>
      <c r="Z1631"/>
      <c r="AA1631"/>
      <c r="AB1631"/>
      <c r="AC1631"/>
      <c r="AD1631"/>
      <c r="AE1631"/>
      <c r="AF1631"/>
      <c r="AG1631"/>
      <c r="AH1631"/>
      <c r="AI1631"/>
      <c r="AJ1631"/>
      <c r="AK1631"/>
      <c r="AL1631"/>
      <c r="AM1631"/>
      <c r="AN1631"/>
      <c r="AO1631"/>
      <c r="AP1631"/>
      <c r="AQ1631"/>
      <c r="AR1631"/>
      <c r="AS1631"/>
      <c r="AT1631"/>
      <c r="AU1631"/>
      <c r="AV1631"/>
      <c r="AW1631"/>
      <c r="AX1631"/>
      <c r="AY1631"/>
      <c r="AZ1631"/>
      <c r="BA1631"/>
      <c r="BB1631"/>
      <c r="BC1631"/>
      <c r="BD1631"/>
      <c r="BE1631"/>
      <c r="BF1631"/>
      <c r="BG1631"/>
      <c r="BH1631"/>
      <c r="BI1631"/>
      <c r="BJ1631"/>
      <c r="BK1631"/>
      <c r="BL1631"/>
      <c r="BM1631"/>
      <c r="BN1631"/>
      <c r="BO1631"/>
      <c r="BP1631"/>
      <c r="BQ1631"/>
      <c r="BR1631"/>
      <c r="BS1631"/>
      <c r="BT1631"/>
      <c r="BU1631"/>
      <c r="BV1631"/>
      <c r="BW1631"/>
      <c r="BX1631"/>
      <c r="BY1631"/>
      <c r="BZ1631"/>
      <c r="CA1631"/>
      <c r="CB1631"/>
      <c r="CC1631"/>
      <c r="CD1631"/>
      <c r="CE1631"/>
      <c r="CF1631"/>
      <c r="CG1631"/>
      <c r="CH1631"/>
      <c r="CI1631"/>
      <c r="CJ1631"/>
      <c r="CK1631"/>
      <c r="CL1631"/>
      <c r="CN1631"/>
    </row>
    <row r="1632" spans="9:92" x14ac:dyDescent="0.35">
      <c r="I1632"/>
      <c r="J1632"/>
      <c r="R1632"/>
      <c r="S1632"/>
      <c r="T1632"/>
      <c r="U1632"/>
      <c r="V1632"/>
      <c r="W1632"/>
      <c r="X1632"/>
      <c r="Y1632"/>
      <c r="Z1632"/>
      <c r="AA1632"/>
      <c r="AB1632"/>
      <c r="AC1632"/>
      <c r="AD1632"/>
      <c r="AE1632"/>
      <c r="AF1632"/>
      <c r="AG1632"/>
      <c r="AH1632"/>
      <c r="AI1632"/>
      <c r="AJ1632"/>
      <c r="AK1632"/>
      <c r="AL1632"/>
      <c r="AM1632"/>
      <c r="AN1632"/>
      <c r="AO1632"/>
      <c r="AP1632"/>
      <c r="AQ1632"/>
      <c r="AR1632"/>
      <c r="AS1632"/>
      <c r="AT1632"/>
      <c r="AU1632"/>
      <c r="AV1632"/>
      <c r="AW1632"/>
      <c r="AX1632"/>
      <c r="AY1632"/>
      <c r="AZ1632"/>
      <c r="BA1632"/>
      <c r="BB1632"/>
      <c r="BC1632"/>
      <c r="BD1632"/>
      <c r="BE1632"/>
      <c r="BF1632"/>
      <c r="BG1632"/>
      <c r="BH1632"/>
      <c r="BI1632"/>
      <c r="BJ1632"/>
      <c r="BK1632"/>
      <c r="BL1632"/>
      <c r="BM1632"/>
      <c r="BN1632"/>
      <c r="BO1632"/>
      <c r="BP1632"/>
      <c r="BQ1632"/>
      <c r="BR1632"/>
      <c r="BS1632"/>
      <c r="BT1632"/>
      <c r="BU1632"/>
      <c r="BV1632"/>
      <c r="BW1632"/>
      <c r="BX1632"/>
      <c r="BY1632"/>
      <c r="BZ1632"/>
      <c r="CA1632"/>
      <c r="CB1632"/>
      <c r="CC1632"/>
      <c r="CD1632"/>
      <c r="CE1632"/>
      <c r="CF1632"/>
      <c r="CG1632"/>
      <c r="CH1632"/>
      <c r="CI1632"/>
      <c r="CJ1632"/>
      <c r="CK1632"/>
      <c r="CL1632"/>
      <c r="CN1632"/>
    </row>
    <row r="1633" spans="9:92" x14ac:dyDescent="0.35">
      <c r="I1633"/>
      <c r="J1633"/>
      <c r="R1633"/>
      <c r="S1633"/>
      <c r="T1633"/>
      <c r="U1633"/>
      <c r="V1633"/>
      <c r="W1633"/>
      <c r="X1633"/>
      <c r="Y1633"/>
      <c r="Z1633"/>
      <c r="AA1633"/>
      <c r="AB1633"/>
      <c r="AC1633"/>
      <c r="AD1633"/>
      <c r="AE1633"/>
      <c r="AF1633"/>
      <c r="AG1633"/>
      <c r="AH1633"/>
      <c r="AI1633"/>
      <c r="AJ1633"/>
      <c r="AK1633"/>
      <c r="AL1633"/>
      <c r="AM1633"/>
      <c r="AN1633"/>
      <c r="AO1633"/>
      <c r="AP1633"/>
      <c r="AQ1633"/>
      <c r="AR1633"/>
      <c r="AS1633"/>
      <c r="AT1633"/>
      <c r="AU1633"/>
      <c r="AV1633"/>
      <c r="AW1633"/>
      <c r="AX1633"/>
      <c r="AY1633"/>
      <c r="AZ1633"/>
      <c r="BA1633"/>
      <c r="BB1633"/>
      <c r="BC1633"/>
      <c r="BD1633"/>
      <c r="BE1633"/>
      <c r="BF1633"/>
      <c r="BG1633"/>
      <c r="BH1633"/>
      <c r="BI1633"/>
      <c r="BJ1633"/>
      <c r="BK1633"/>
      <c r="BL1633"/>
      <c r="BM1633"/>
      <c r="BN1633"/>
      <c r="BO1633"/>
      <c r="BP1633"/>
      <c r="BQ1633"/>
      <c r="BR1633"/>
      <c r="BS1633"/>
      <c r="BT1633"/>
      <c r="BU1633"/>
      <c r="BV1633"/>
      <c r="BW1633"/>
      <c r="BX1633"/>
      <c r="BY1633"/>
      <c r="BZ1633"/>
      <c r="CA1633"/>
      <c r="CB1633"/>
      <c r="CC1633"/>
      <c r="CD1633"/>
      <c r="CE1633"/>
      <c r="CF1633"/>
      <c r="CG1633"/>
      <c r="CH1633"/>
      <c r="CI1633"/>
      <c r="CJ1633"/>
      <c r="CK1633"/>
      <c r="CL1633"/>
      <c r="CN1633"/>
    </row>
    <row r="1634" spans="9:92" x14ac:dyDescent="0.35">
      <c r="I1634"/>
      <c r="J1634"/>
      <c r="R1634"/>
      <c r="S1634"/>
      <c r="T1634"/>
      <c r="U1634"/>
      <c r="V1634"/>
      <c r="W1634"/>
      <c r="X1634"/>
      <c r="Y1634"/>
      <c r="Z1634"/>
      <c r="AA1634"/>
      <c r="AB1634"/>
      <c r="AC1634"/>
      <c r="AD1634"/>
      <c r="AE1634"/>
      <c r="AF1634"/>
      <c r="AG1634"/>
      <c r="AH1634"/>
      <c r="AI1634"/>
      <c r="AJ1634"/>
      <c r="AK1634"/>
      <c r="AL1634"/>
      <c r="AM1634"/>
      <c r="AN1634"/>
      <c r="AO1634"/>
      <c r="AP1634"/>
      <c r="AQ1634"/>
      <c r="AR1634"/>
      <c r="AS1634"/>
      <c r="AT1634"/>
      <c r="AU1634"/>
      <c r="AV1634"/>
      <c r="AW1634"/>
      <c r="AX1634"/>
      <c r="AY1634"/>
      <c r="AZ1634"/>
      <c r="BA1634"/>
      <c r="BB1634"/>
      <c r="BC1634"/>
      <c r="BD1634"/>
      <c r="BE1634"/>
      <c r="BF1634"/>
      <c r="BG1634"/>
      <c r="BH1634"/>
      <c r="BI1634"/>
      <c r="BJ1634"/>
      <c r="BK1634"/>
      <c r="BL1634"/>
      <c r="BM1634"/>
      <c r="BN1634"/>
      <c r="BO1634"/>
      <c r="BP1634"/>
      <c r="BQ1634"/>
      <c r="BR1634"/>
      <c r="BS1634"/>
      <c r="BT1634"/>
      <c r="BU1634"/>
      <c r="BV1634"/>
      <c r="BW1634"/>
      <c r="BX1634"/>
      <c r="BY1634"/>
      <c r="BZ1634"/>
      <c r="CA1634"/>
      <c r="CB1634"/>
      <c r="CC1634"/>
      <c r="CD1634"/>
      <c r="CE1634"/>
      <c r="CF1634"/>
      <c r="CG1634"/>
      <c r="CH1634"/>
      <c r="CI1634"/>
      <c r="CJ1634"/>
      <c r="CK1634"/>
      <c r="CL1634"/>
      <c r="CN1634"/>
    </row>
    <row r="1635" spans="9:92" x14ac:dyDescent="0.35">
      <c r="I1635"/>
      <c r="J1635"/>
      <c r="R1635"/>
      <c r="S1635"/>
      <c r="T1635"/>
      <c r="U1635"/>
      <c r="V1635"/>
      <c r="W1635"/>
      <c r="X1635"/>
      <c r="Y1635"/>
      <c r="Z1635"/>
      <c r="AA1635"/>
      <c r="AB1635"/>
      <c r="AC1635"/>
      <c r="AD1635"/>
      <c r="AE1635"/>
      <c r="AF1635"/>
      <c r="AG1635"/>
      <c r="AH1635"/>
      <c r="AI1635"/>
      <c r="AJ1635"/>
      <c r="AK1635"/>
      <c r="AL1635"/>
      <c r="AM1635"/>
      <c r="AN1635"/>
      <c r="AO1635"/>
      <c r="AP1635"/>
      <c r="AQ1635"/>
      <c r="AR1635"/>
      <c r="AS1635"/>
      <c r="AT1635"/>
      <c r="AU1635"/>
      <c r="AV1635"/>
      <c r="AW1635"/>
      <c r="AX1635"/>
      <c r="AY1635"/>
      <c r="AZ1635"/>
      <c r="BA1635"/>
      <c r="BB1635"/>
      <c r="BC1635"/>
      <c r="BD1635"/>
      <c r="BE1635"/>
      <c r="BF1635"/>
      <c r="BG1635"/>
      <c r="BH1635"/>
      <c r="BI1635"/>
      <c r="BJ1635"/>
      <c r="BK1635"/>
      <c r="BL1635"/>
      <c r="BM1635"/>
      <c r="BN1635"/>
      <c r="BO1635"/>
      <c r="BP1635"/>
      <c r="BQ1635"/>
      <c r="BR1635"/>
      <c r="BS1635"/>
      <c r="BT1635"/>
      <c r="BU1635"/>
      <c r="BV1635"/>
      <c r="BW1635"/>
      <c r="BX1635"/>
      <c r="BY1635"/>
      <c r="BZ1635"/>
      <c r="CA1635"/>
      <c r="CB1635"/>
      <c r="CC1635"/>
      <c r="CD1635"/>
      <c r="CE1635"/>
      <c r="CF1635"/>
      <c r="CG1635"/>
      <c r="CH1635"/>
      <c r="CI1635"/>
      <c r="CJ1635"/>
      <c r="CK1635"/>
      <c r="CL1635"/>
      <c r="CN1635"/>
    </row>
    <row r="1636" spans="9:92" x14ac:dyDescent="0.35">
      <c r="I1636"/>
      <c r="J1636"/>
      <c r="R1636"/>
      <c r="S1636"/>
      <c r="T1636"/>
      <c r="U1636"/>
      <c r="V1636"/>
      <c r="W1636"/>
      <c r="X1636"/>
      <c r="Y1636"/>
      <c r="Z1636"/>
      <c r="AA1636"/>
      <c r="AB1636"/>
      <c r="AC1636"/>
      <c r="AD1636"/>
      <c r="AE1636"/>
      <c r="AF1636"/>
      <c r="AG1636"/>
      <c r="AH1636"/>
      <c r="AI1636"/>
      <c r="AJ1636"/>
      <c r="AK1636"/>
      <c r="AL1636"/>
      <c r="AM1636"/>
      <c r="AN1636"/>
      <c r="AO1636"/>
      <c r="AP1636"/>
      <c r="AQ1636"/>
      <c r="AR1636"/>
      <c r="AS1636"/>
      <c r="AT1636"/>
      <c r="AU1636"/>
      <c r="AV1636"/>
      <c r="AW1636"/>
      <c r="AX1636"/>
      <c r="AY1636"/>
      <c r="AZ1636"/>
      <c r="BA1636"/>
      <c r="BB1636"/>
      <c r="BC1636"/>
      <c r="BD1636"/>
      <c r="BE1636"/>
      <c r="BF1636"/>
      <c r="BG1636"/>
      <c r="BH1636"/>
      <c r="BI1636"/>
      <c r="BJ1636"/>
      <c r="BK1636"/>
      <c r="BL1636"/>
      <c r="BM1636"/>
      <c r="BN1636"/>
      <c r="BO1636"/>
      <c r="BP1636"/>
      <c r="BQ1636"/>
      <c r="BR1636"/>
      <c r="BS1636"/>
      <c r="BT1636"/>
      <c r="BU1636"/>
      <c r="BV1636"/>
      <c r="BW1636"/>
      <c r="BX1636"/>
      <c r="BY1636"/>
      <c r="BZ1636"/>
      <c r="CA1636"/>
      <c r="CB1636"/>
      <c r="CC1636"/>
      <c r="CD1636"/>
      <c r="CE1636"/>
      <c r="CF1636"/>
      <c r="CG1636"/>
      <c r="CH1636"/>
      <c r="CI1636"/>
      <c r="CJ1636"/>
      <c r="CK1636"/>
      <c r="CL1636"/>
      <c r="CN1636"/>
    </row>
    <row r="1637" spans="9:92" x14ac:dyDescent="0.35">
      <c r="I1637"/>
      <c r="J1637"/>
      <c r="R1637"/>
      <c r="S1637"/>
      <c r="T1637"/>
      <c r="U1637"/>
      <c r="V1637"/>
      <c r="W1637"/>
      <c r="X1637"/>
      <c r="Y1637"/>
      <c r="Z1637"/>
      <c r="AA1637"/>
      <c r="AB1637"/>
      <c r="AC1637"/>
      <c r="AD1637"/>
      <c r="AE1637"/>
      <c r="AF1637"/>
      <c r="AG1637"/>
      <c r="AH1637"/>
      <c r="AI1637"/>
      <c r="AJ1637"/>
      <c r="AK1637"/>
      <c r="AL1637"/>
      <c r="AM1637"/>
      <c r="AN1637"/>
      <c r="AO1637"/>
      <c r="AP1637"/>
      <c r="AQ1637"/>
      <c r="AR1637"/>
      <c r="AS1637"/>
      <c r="AT1637"/>
      <c r="AU1637"/>
      <c r="AV1637"/>
      <c r="AW1637"/>
      <c r="AX1637"/>
      <c r="AY1637"/>
      <c r="AZ1637"/>
      <c r="BA1637"/>
      <c r="BB1637"/>
      <c r="BC1637"/>
      <c r="BD1637"/>
      <c r="BE1637"/>
      <c r="BF1637"/>
      <c r="BG1637"/>
      <c r="BH1637"/>
      <c r="BI1637"/>
      <c r="BJ1637"/>
      <c r="BK1637"/>
      <c r="BL1637"/>
      <c r="BM1637"/>
      <c r="BN1637"/>
      <c r="BO1637"/>
      <c r="BP1637"/>
      <c r="BQ1637"/>
      <c r="BR1637"/>
      <c r="BS1637"/>
      <c r="BT1637"/>
      <c r="BU1637"/>
      <c r="BV1637"/>
      <c r="BW1637"/>
      <c r="BX1637"/>
      <c r="BY1637"/>
      <c r="BZ1637"/>
      <c r="CA1637"/>
      <c r="CB1637"/>
      <c r="CC1637"/>
      <c r="CD1637"/>
      <c r="CE1637"/>
      <c r="CF1637"/>
      <c r="CG1637"/>
      <c r="CH1637"/>
      <c r="CI1637"/>
      <c r="CJ1637"/>
      <c r="CK1637"/>
      <c r="CL1637"/>
      <c r="CN1637"/>
    </row>
    <row r="1638" spans="9:92" x14ac:dyDescent="0.35">
      <c r="I1638"/>
      <c r="J1638"/>
      <c r="R1638"/>
      <c r="S1638"/>
      <c r="T1638"/>
      <c r="U1638"/>
      <c r="V1638"/>
      <c r="W1638"/>
      <c r="X1638"/>
      <c r="Y1638"/>
      <c r="Z1638"/>
      <c r="AA1638"/>
      <c r="AB1638"/>
      <c r="AC1638"/>
      <c r="AD1638"/>
      <c r="AE1638"/>
      <c r="AF1638"/>
      <c r="AG1638"/>
      <c r="AH1638"/>
      <c r="AI1638"/>
      <c r="AJ1638"/>
      <c r="AK1638"/>
      <c r="AL1638"/>
      <c r="AM1638"/>
      <c r="AN1638"/>
      <c r="AO1638"/>
      <c r="AP1638"/>
      <c r="AQ1638"/>
      <c r="AR1638"/>
      <c r="AS1638"/>
      <c r="AT1638"/>
      <c r="AU1638"/>
      <c r="AV1638"/>
      <c r="AW1638"/>
      <c r="AX1638"/>
      <c r="AY1638"/>
      <c r="AZ1638"/>
      <c r="BA1638"/>
      <c r="BB1638"/>
      <c r="BC1638"/>
      <c r="BD1638"/>
      <c r="BE1638"/>
      <c r="BF1638"/>
      <c r="BG1638"/>
      <c r="BH1638"/>
      <c r="BI1638"/>
      <c r="BJ1638"/>
      <c r="BK1638"/>
      <c r="BL1638"/>
      <c r="BM1638"/>
      <c r="BN1638"/>
      <c r="BO1638"/>
      <c r="BP1638"/>
      <c r="BQ1638"/>
      <c r="BR1638"/>
      <c r="BS1638"/>
      <c r="BT1638"/>
      <c r="BU1638"/>
      <c r="BV1638"/>
      <c r="BW1638"/>
      <c r="BX1638"/>
      <c r="BY1638"/>
      <c r="BZ1638"/>
      <c r="CA1638"/>
      <c r="CB1638"/>
      <c r="CC1638"/>
      <c r="CD1638"/>
      <c r="CE1638"/>
      <c r="CF1638"/>
      <c r="CG1638"/>
      <c r="CH1638"/>
      <c r="CI1638"/>
      <c r="CJ1638"/>
      <c r="CK1638"/>
      <c r="CL1638"/>
      <c r="CN1638"/>
    </row>
    <row r="1639" spans="9:92" x14ac:dyDescent="0.35">
      <c r="I1639"/>
      <c r="J1639"/>
      <c r="R1639"/>
      <c r="S1639"/>
      <c r="T1639"/>
      <c r="U1639"/>
      <c r="V1639"/>
      <c r="W1639"/>
      <c r="X1639"/>
      <c r="Y1639"/>
      <c r="Z1639"/>
      <c r="AA1639"/>
      <c r="AB1639"/>
      <c r="AC1639"/>
      <c r="AD1639"/>
      <c r="AE1639"/>
      <c r="AF1639"/>
      <c r="AG1639"/>
      <c r="AH1639"/>
      <c r="AI1639"/>
      <c r="AJ1639"/>
      <c r="AK1639"/>
      <c r="AL1639"/>
      <c r="AM1639"/>
      <c r="AN1639"/>
      <c r="AO1639"/>
      <c r="AP1639"/>
      <c r="AQ1639"/>
      <c r="AR1639"/>
      <c r="AS1639"/>
      <c r="AT1639"/>
      <c r="AU1639"/>
      <c r="AV1639"/>
      <c r="AW1639"/>
      <c r="AX1639"/>
      <c r="AY1639"/>
      <c r="AZ1639"/>
      <c r="BA1639"/>
      <c r="BB1639"/>
      <c r="BC1639"/>
      <c r="BD1639"/>
      <c r="BE1639"/>
      <c r="BF1639"/>
      <c r="BG1639"/>
      <c r="BH1639"/>
      <c r="BI1639"/>
      <c r="BJ1639"/>
      <c r="BK1639"/>
      <c r="BL1639"/>
      <c r="BM1639"/>
      <c r="BN1639"/>
      <c r="BO1639"/>
      <c r="BP1639"/>
      <c r="BQ1639"/>
      <c r="BR1639"/>
      <c r="BS1639"/>
      <c r="BT1639"/>
      <c r="BU1639"/>
      <c r="BV1639"/>
      <c r="BW1639"/>
      <c r="BX1639"/>
      <c r="BY1639"/>
      <c r="BZ1639"/>
      <c r="CA1639"/>
      <c r="CB1639"/>
      <c r="CC1639"/>
      <c r="CD1639"/>
      <c r="CE1639"/>
      <c r="CF1639"/>
      <c r="CG1639"/>
      <c r="CH1639"/>
      <c r="CI1639"/>
      <c r="CJ1639"/>
      <c r="CK1639"/>
      <c r="CL1639"/>
      <c r="CN1639"/>
    </row>
    <row r="1640" spans="9:92" x14ac:dyDescent="0.35">
      <c r="I1640"/>
      <c r="J1640"/>
      <c r="R1640"/>
      <c r="S1640"/>
      <c r="T1640"/>
      <c r="U1640"/>
      <c r="V1640"/>
      <c r="W1640"/>
      <c r="X1640"/>
      <c r="Y1640"/>
      <c r="Z1640"/>
      <c r="AA1640"/>
      <c r="AB1640"/>
      <c r="AC1640"/>
      <c r="AD1640"/>
      <c r="AE1640"/>
      <c r="AF1640"/>
      <c r="AG1640"/>
      <c r="AH1640"/>
      <c r="AI1640"/>
      <c r="AJ1640"/>
      <c r="AK1640"/>
      <c r="AL1640"/>
      <c r="AM1640"/>
      <c r="AN1640"/>
      <c r="AO1640"/>
      <c r="AP1640"/>
      <c r="AQ1640"/>
      <c r="AR1640"/>
      <c r="AS1640"/>
      <c r="AT1640"/>
      <c r="AU1640"/>
      <c r="AV1640"/>
      <c r="AW1640"/>
      <c r="AX1640"/>
      <c r="AY1640"/>
      <c r="AZ1640"/>
      <c r="BA1640"/>
      <c r="BB1640"/>
      <c r="BC1640"/>
      <c r="BD1640"/>
      <c r="BE1640"/>
      <c r="BF1640"/>
      <c r="BG1640"/>
      <c r="BH1640"/>
      <c r="BI1640"/>
      <c r="BJ1640"/>
      <c r="BK1640"/>
      <c r="BL1640"/>
      <c r="BM1640"/>
      <c r="BN1640"/>
      <c r="BO1640"/>
      <c r="BP1640"/>
      <c r="BQ1640"/>
      <c r="BR1640"/>
      <c r="BS1640"/>
      <c r="BT1640"/>
      <c r="BU1640"/>
      <c r="BV1640"/>
      <c r="BW1640"/>
      <c r="BX1640"/>
      <c r="BY1640"/>
      <c r="BZ1640"/>
      <c r="CA1640"/>
      <c r="CB1640"/>
      <c r="CC1640"/>
      <c r="CD1640"/>
      <c r="CE1640"/>
      <c r="CF1640"/>
      <c r="CG1640"/>
      <c r="CH1640"/>
      <c r="CI1640"/>
      <c r="CJ1640"/>
      <c r="CK1640"/>
      <c r="CL1640"/>
      <c r="CN1640"/>
    </row>
    <row r="1641" spans="9:92" x14ac:dyDescent="0.35">
      <c r="I1641"/>
      <c r="J1641"/>
      <c r="R1641"/>
      <c r="S1641"/>
      <c r="T1641"/>
      <c r="U1641"/>
      <c r="V1641"/>
      <c r="W1641"/>
      <c r="X1641"/>
      <c r="Y1641"/>
      <c r="Z1641"/>
      <c r="AA1641"/>
      <c r="AB1641"/>
      <c r="AC1641"/>
      <c r="AD1641"/>
      <c r="AE1641"/>
      <c r="AF1641"/>
      <c r="AG1641"/>
      <c r="AH1641"/>
      <c r="AI1641"/>
      <c r="AJ1641"/>
      <c r="AK1641"/>
      <c r="AL1641"/>
      <c r="AM1641"/>
      <c r="AN1641"/>
      <c r="AO1641"/>
      <c r="AP1641"/>
      <c r="AQ1641"/>
      <c r="AR1641"/>
      <c r="AS1641"/>
      <c r="AT1641"/>
      <c r="AU1641"/>
      <c r="AV1641"/>
      <c r="AW1641"/>
      <c r="AX1641"/>
      <c r="AY1641"/>
      <c r="AZ1641"/>
      <c r="BA1641"/>
      <c r="BB1641"/>
      <c r="BC1641"/>
      <c r="BD1641"/>
      <c r="BE1641"/>
      <c r="BF1641"/>
      <c r="BG1641"/>
      <c r="BH1641"/>
      <c r="BI1641"/>
      <c r="BJ1641"/>
      <c r="BK1641"/>
      <c r="BL1641"/>
      <c r="BM1641"/>
      <c r="BN1641"/>
      <c r="BO1641"/>
      <c r="BP1641"/>
      <c r="BQ1641"/>
      <c r="BR1641"/>
      <c r="BS1641"/>
      <c r="BT1641"/>
      <c r="BU1641"/>
      <c r="BV1641"/>
      <c r="BW1641"/>
      <c r="BX1641"/>
      <c r="BY1641"/>
      <c r="BZ1641"/>
      <c r="CA1641"/>
      <c r="CB1641"/>
      <c r="CC1641"/>
      <c r="CD1641"/>
      <c r="CE1641"/>
      <c r="CF1641"/>
      <c r="CG1641"/>
      <c r="CH1641"/>
      <c r="CI1641"/>
      <c r="CJ1641"/>
      <c r="CK1641"/>
      <c r="CL1641"/>
      <c r="CN1641"/>
    </row>
    <row r="1642" spans="9:92" x14ac:dyDescent="0.35">
      <c r="I1642"/>
      <c r="J1642"/>
      <c r="R1642"/>
      <c r="S1642"/>
      <c r="T1642"/>
      <c r="U1642"/>
      <c r="V1642"/>
      <c r="W1642"/>
      <c r="X1642"/>
      <c r="Y1642"/>
      <c r="Z1642"/>
      <c r="AA1642"/>
      <c r="AB1642"/>
      <c r="AC1642"/>
      <c r="AD1642"/>
      <c r="AE1642"/>
      <c r="AF1642"/>
      <c r="AG1642"/>
      <c r="AH1642"/>
      <c r="AI1642"/>
      <c r="AJ1642"/>
      <c r="AK1642"/>
      <c r="AL1642"/>
      <c r="AM1642"/>
      <c r="AN1642"/>
      <c r="AO1642"/>
      <c r="AP1642"/>
      <c r="AQ1642"/>
      <c r="AR1642"/>
      <c r="AS1642"/>
      <c r="AT1642"/>
      <c r="AU1642"/>
      <c r="AV1642"/>
      <c r="AW1642"/>
      <c r="AX1642"/>
      <c r="AY1642"/>
      <c r="AZ1642"/>
      <c r="BA1642"/>
      <c r="BB1642"/>
      <c r="BC1642"/>
      <c r="BD1642"/>
      <c r="BE1642"/>
      <c r="BF1642"/>
      <c r="BG1642"/>
      <c r="BH1642"/>
      <c r="BI1642"/>
      <c r="BJ1642"/>
      <c r="BK1642"/>
      <c r="BL1642"/>
      <c r="BM1642"/>
      <c r="BN1642"/>
      <c r="BO1642"/>
      <c r="BP1642"/>
      <c r="BQ1642"/>
      <c r="BR1642"/>
      <c r="BS1642"/>
      <c r="BT1642"/>
      <c r="BU1642"/>
      <c r="BV1642"/>
      <c r="BW1642"/>
      <c r="BX1642"/>
      <c r="BY1642"/>
      <c r="BZ1642"/>
      <c r="CA1642"/>
      <c r="CB1642"/>
      <c r="CC1642"/>
      <c r="CD1642"/>
      <c r="CE1642"/>
      <c r="CF1642"/>
      <c r="CG1642"/>
      <c r="CH1642"/>
      <c r="CI1642"/>
      <c r="CJ1642"/>
      <c r="CK1642"/>
      <c r="CL1642"/>
      <c r="CN1642"/>
    </row>
    <row r="1643" spans="9:92" x14ac:dyDescent="0.35">
      <c r="I1643"/>
      <c r="J1643"/>
      <c r="R1643"/>
      <c r="S1643"/>
      <c r="T1643"/>
      <c r="U1643"/>
      <c r="V1643"/>
      <c r="W1643"/>
      <c r="X1643"/>
      <c r="Y1643"/>
      <c r="Z1643"/>
      <c r="AA1643"/>
      <c r="AB1643"/>
      <c r="AC1643"/>
      <c r="AD1643"/>
      <c r="AE1643"/>
      <c r="AF1643"/>
      <c r="AG1643"/>
      <c r="AH1643"/>
      <c r="AI1643"/>
      <c r="AJ1643"/>
      <c r="AK1643"/>
      <c r="AL1643"/>
      <c r="AM1643"/>
      <c r="AN1643"/>
      <c r="AO1643"/>
      <c r="AP1643"/>
      <c r="AQ1643"/>
      <c r="AR1643"/>
      <c r="AS1643"/>
      <c r="AT1643"/>
      <c r="AU1643"/>
      <c r="AV1643"/>
      <c r="AW1643"/>
      <c r="AX1643"/>
      <c r="AY1643"/>
      <c r="AZ1643"/>
      <c r="BA1643"/>
      <c r="BB1643"/>
      <c r="BC1643"/>
      <c r="BD1643"/>
      <c r="BE1643"/>
      <c r="BF1643"/>
      <c r="BG1643"/>
      <c r="BH1643"/>
      <c r="BI1643"/>
      <c r="BJ1643"/>
      <c r="BK1643"/>
      <c r="BL1643"/>
      <c r="BM1643"/>
      <c r="BN1643"/>
      <c r="BO1643"/>
      <c r="BP1643"/>
      <c r="BQ1643"/>
      <c r="BR1643"/>
      <c r="BS1643"/>
      <c r="BT1643"/>
      <c r="BU1643"/>
      <c r="BV1643"/>
      <c r="BW1643"/>
      <c r="BX1643"/>
      <c r="BY1643"/>
      <c r="BZ1643"/>
      <c r="CA1643"/>
      <c r="CB1643"/>
      <c r="CC1643"/>
      <c r="CD1643"/>
      <c r="CE1643"/>
      <c r="CF1643"/>
      <c r="CG1643"/>
      <c r="CH1643"/>
      <c r="CI1643"/>
      <c r="CJ1643"/>
      <c r="CK1643"/>
      <c r="CL1643"/>
      <c r="CN1643"/>
    </row>
    <row r="1644" spans="9:92" x14ac:dyDescent="0.35">
      <c r="I1644"/>
      <c r="J1644"/>
      <c r="R1644"/>
      <c r="S1644"/>
      <c r="T1644"/>
      <c r="U1644"/>
      <c r="V1644"/>
      <c r="W1644"/>
      <c r="X1644"/>
      <c r="Y1644"/>
      <c r="Z1644"/>
      <c r="AA1644"/>
      <c r="AB1644"/>
      <c r="AC1644"/>
      <c r="AD1644"/>
      <c r="AE1644"/>
      <c r="AF1644"/>
      <c r="AG1644"/>
      <c r="AH1644"/>
      <c r="AI1644"/>
      <c r="AJ1644"/>
      <c r="AK1644"/>
      <c r="AL1644"/>
      <c r="AM1644"/>
      <c r="AN1644"/>
      <c r="AO1644"/>
      <c r="AP1644"/>
      <c r="AQ1644"/>
      <c r="AR1644"/>
      <c r="AS1644"/>
      <c r="AT1644"/>
      <c r="AU1644"/>
      <c r="AV1644"/>
      <c r="AW1644"/>
      <c r="AX1644"/>
      <c r="AY1644"/>
      <c r="AZ1644"/>
      <c r="BA1644"/>
      <c r="BB1644"/>
      <c r="BC1644"/>
      <c r="BD1644"/>
      <c r="BE1644"/>
      <c r="BF1644"/>
      <c r="BG1644"/>
      <c r="BH1644"/>
      <c r="BI1644"/>
      <c r="BJ1644"/>
      <c r="BK1644"/>
      <c r="BL1644"/>
      <c r="BM1644"/>
      <c r="BN1644"/>
      <c r="BO1644"/>
      <c r="BP1644"/>
      <c r="BQ1644"/>
      <c r="BR1644"/>
      <c r="BS1644"/>
      <c r="BT1644"/>
      <c r="BU1644"/>
      <c r="BV1644"/>
      <c r="BW1644"/>
      <c r="BX1644"/>
      <c r="BY1644"/>
      <c r="BZ1644"/>
      <c r="CA1644"/>
      <c r="CB1644"/>
      <c r="CC1644"/>
      <c r="CD1644"/>
      <c r="CE1644"/>
      <c r="CF1644"/>
      <c r="CG1644"/>
      <c r="CH1644"/>
      <c r="CI1644"/>
      <c r="CJ1644"/>
      <c r="CK1644"/>
      <c r="CL1644"/>
      <c r="CN1644"/>
    </row>
    <row r="1645" spans="9:92" x14ac:dyDescent="0.35">
      <c r="I1645"/>
      <c r="J1645"/>
      <c r="R1645"/>
      <c r="S1645"/>
      <c r="T1645"/>
      <c r="U1645"/>
      <c r="V1645"/>
      <c r="W1645"/>
      <c r="X1645"/>
      <c r="Y1645"/>
      <c r="Z1645"/>
      <c r="AA1645"/>
      <c r="AB1645"/>
      <c r="AC1645"/>
      <c r="AD1645"/>
      <c r="AE1645"/>
      <c r="AF1645"/>
      <c r="AG1645"/>
      <c r="AH1645"/>
      <c r="AI1645"/>
      <c r="AJ1645"/>
      <c r="AK1645"/>
      <c r="AL1645"/>
      <c r="AM1645"/>
      <c r="AN1645"/>
      <c r="AO1645"/>
      <c r="AP1645"/>
      <c r="AQ1645"/>
      <c r="AR1645"/>
      <c r="AS1645"/>
      <c r="AT1645"/>
      <c r="AU1645"/>
      <c r="AV1645"/>
      <c r="AW1645"/>
      <c r="AX1645"/>
      <c r="AY1645"/>
      <c r="AZ1645"/>
      <c r="BA1645"/>
      <c r="BB1645"/>
      <c r="BC1645"/>
      <c r="BD1645"/>
      <c r="BE1645"/>
      <c r="BF1645"/>
      <c r="BG1645"/>
      <c r="BH1645"/>
      <c r="BI1645"/>
      <c r="BJ1645"/>
      <c r="BK1645"/>
      <c r="BL1645"/>
      <c r="BM1645"/>
      <c r="BN1645"/>
      <c r="BO1645"/>
      <c r="BP1645"/>
      <c r="BQ1645"/>
      <c r="BR1645"/>
      <c r="BS1645"/>
      <c r="BT1645"/>
      <c r="BU1645"/>
      <c r="BV1645"/>
      <c r="BW1645"/>
      <c r="BX1645"/>
      <c r="BY1645"/>
      <c r="BZ1645"/>
      <c r="CA1645"/>
      <c r="CB1645"/>
      <c r="CC1645"/>
      <c r="CD1645"/>
      <c r="CE1645"/>
      <c r="CF1645"/>
      <c r="CG1645"/>
      <c r="CH1645"/>
      <c r="CI1645"/>
      <c r="CJ1645"/>
      <c r="CK1645"/>
      <c r="CL1645"/>
      <c r="CN1645"/>
    </row>
    <row r="1646" spans="9:92" x14ac:dyDescent="0.35">
      <c r="I1646"/>
      <c r="J1646"/>
      <c r="R1646"/>
      <c r="S1646"/>
      <c r="T1646"/>
      <c r="U1646"/>
      <c r="V1646"/>
      <c r="W1646"/>
      <c r="X1646"/>
      <c r="Y1646"/>
      <c r="Z1646"/>
      <c r="AA1646"/>
      <c r="AB1646"/>
      <c r="AC1646"/>
      <c r="AD1646"/>
      <c r="AE1646"/>
      <c r="AF1646"/>
      <c r="AG1646"/>
      <c r="AH1646"/>
      <c r="AI1646"/>
      <c r="AJ1646"/>
      <c r="AK1646"/>
      <c r="AL1646"/>
      <c r="AM1646"/>
      <c r="AN1646"/>
      <c r="AO1646"/>
      <c r="AP1646"/>
      <c r="AQ1646"/>
      <c r="AR1646"/>
      <c r="AS1646"/>
      <c r="AT1646"/>
      <c r="AU1646"/>
      <c r="AV1646"/>
      <c r="AW1646"/>
      <c r="AX1646"/>
      <c r="AY1646"/>
      <c r="AZ1646"/>
      <c r="BA1646"/>
      <c r="BB1646"/>
      <c r="BC1646"/>
      <c r="BD1646"/>
      <c r="BE1646"/>
      <c r="BF1646"/>
      <c r="BG1646"/>
      <c r="BH1646"/>
      <c r="BI1646"/>
      <c r="BJ1646"/>
      <c r="BK1646"/>
      <c r="BL1646"/>
      <c r="BM1646"/>
      <c r="BN1646"/>
      <c r="BO1646"/>
      <c r="BP1646"/>
      <c r="BQ1646"/>
      <c r="BR1646"/>
      <c r="BS1646"/>
      <c r="BT1646"/>
      <c r="BU1646"/>
      <c r="BV1646"/>
      <c r="BW1646"/>
      <c r="BX1646"/>
      <c r="BY1646"/>
      <c r="BZ1646"/>
      <c r="CA1646"/>
      <c r="CB1646"/>
      <c r="CC1646"/>
      <c r="CD1646"/>
      <c r="CE1646"/>
      <c r="CF1646"/>
      <c r="CG1646"/>
      <c r="CH1646"/>
      <c r="CI1646"/>
      <c r="CJ1646"/>
      <c r="CK1646"/>
      <c r="CL1646"/>
      <c r="CN1646"/>
    </row>
    <row r="1647" spans="9:92" x14ac:dyDescent="0.35">
      <c r="I1647"/>
      <c r="J1647"/>
      <c r="R1647"/>
      <c r="S1647"/>
      <c r="T1647"/>
      <c r="U1647"/>
      <c r="V1647"/>
      <c r="W1647"/>
      <c r="X1647"/>
      <c r="Y1647"/>
      <c r="Z1647"/>
      <c r="AA1647"/>
      <c r="AB1647"/>
      <c r="AC1647"/>
      <c r="AD1647"/>
      <c r="AE1647"/>
      <c r="AF1647"/>
      <c r="AG1647"/>
      <c r="AH1647"/>
      <c r="AI1647"/>
      <c r="AJ1647"/>
      <c r="AK1647"/>
      <c r="AL1647"/>
      <c r="AM1647"/>
      <c r="AN1647"/>
      <c r="AO1647"/>
      <c r="AP1647"/>
      <c r="AQ1647"/>
      <c r="AR1647"/>
      <c r="AS1647"/>
      <c r="AT1647"/>
      <c r="AU1647"/>
      <c r="AV1647"/>
      <c r="AW1647"/>
      <c r="AX1647"/>
      <c r="AY1647"/>
      <c r="AZ1647"/>
      <c r="BA1647"/>
      <c r="BB1647"/>
      <c r="BC1647"/>
      <c r="BD1647"/>
      <c r="BE1647"/>
      <c r="BF1647"/>
      <c r="BG1647"/>
      <c r="BH1647"/>
      <c r="BI1647"/>
      <c r="BJ1647"/>
      <c r="BK1647"/>
      <c r="BL1647"/>
      <c r="BM1647"/>
      <c r="BN1647"/>
      <c r="BO1647"/>
      <c r="BP1647"/>
      <c r="BQ1647"/>
      <c r="BR1647"/>
      <c r="BS1647"/>
      <c r="BT1647"/>
      <c r="BU1647"/>
      <c r="BV1647"/>
      <c r="BW1647"/>
      <c r="BX1647"/>
      <c r="BY1647"/>
      <c r="BZ1647"/>
      <c r="CA1647"/>
      <c r="CB1647"/>
      <c r="CC1647"/>
      <c r="CD1647"/>
      <c r="CE1647"/>
      <c r="CF1647"/>
      <c r="CG1647"/>
      <c r="CH1647"/>
      <c r="CI1647"/>
      <c r="CJ1647"/>
      <c r="CK1647"/>
      <c r="CL1647"/>
      <c r="CN1647"/>
    </row>
    <row r="1648" spans="9:92" x14ac:dyDescent="0.35">
      <c r="I1648"/>
      <c r="J1648"/>
      <c r="R1648"/>
      <c r="S1648"/>
      <c r="T1648"/>
      <c r="U1648"/>
      <c r="V1648"/>
      <c r="W1648"/>
      <c r="X1648"/>
      <c r="Y1648"/>
      <c r="Z1648"/>
      <c r="AA1648"/>
      <c r="AB1648"/>
      <c r="AC1648"/>
      <c r="AD1648"/>
      <c r="AE1648"/>
      <c r="AF1648"/>
      <c r="AG1648"/>
      <c r="AH1648"/>
      <c r="AI1648"/>
      <c r="AJ1648"/>
      <c r="AK1648"/>
      <c r="AL1648"/>
      <c r="AM1648"/>
      <c r="AN1648"/>
      <c r="AO1648"/>
      <c r="AP1648"/>
      <c r="AQ1648"/>
      <c r="AR1648"/>
      <c r="AS1648"/>
      <c r="AT1648"/>
      <c r="AU1648"/>
      <c r="AV1648"/>
      <c r="AW1648"/>
      <c r="AX1648"/>
      <c r="AY1648"/>
      <c r="AZ1648"/>
      <c r="BA1648"/>
      <c r="BB1648"/>
      <c r="BC1648"/>
      <c r="BD1648"/>
      <c r="BE1648"/>
      <c r="BF1648"/>
      <c r="BG1648"/>
      <c r="BH1648"/>
      <c r="BI1648"/>
      <c r="BJ1648"/>
      <c r="BK1648"/>
      <c r="BL1648"/>
      <c r="BM1648"/>
      <c r="BN1648"/>
      <c r="BO1648"/>
      <c r="BP1648"/>
      <c r="BQ1648"/>
      <c r="BR1648"/>
      <c r="BS1648"/>
      <c r="BT1648"/>
      <c r="BU1648"/>
      <c r="BV1648"/>
      <c r="BW1648"/>
      <c r="BX1648"/>
      <c r="BY1648"/>
      <c r="BZ1648"/>
      <c r="CA1648"/>
      <c r="CB1648"/>
      <c r="CC1648"/>
      <c r="CD1648"/>
      <c r="CE1648"/>
      <c r="CF1648"/>
      <c r="CG1648"/>
      <c r="CH1648"/>
      <c r="CI1648"/>
      <c r="CJ1648"/>
      <c r="CK1648"/>
      <c r="CL1648"/>
      <c r="CN1648"/>
    </row>
    <row r="1649" spans="9:92" x14ac:dyDescent="0.35">
      <c r="I1649"/>
      <c r="J1649"/>
      <c r="R1649"/>
      <c r="S1649"/>
      <c r="T1649"/>
      <c r="U1649"/>
      <c r="V1649"/>
      <c r="W1649"/>
      <c r="X1649"/>
      <c r="Y1649"/>
      <c r="Z1649"/>
      <c r="AA1649"/>
      <c r="AB1649"/>
      <c r="AC1649"/>
      <c r="AD1649"/>
      <c r="AE1649"/>
      <c r="AF1649"/>
      <c r="AG1649"/>
      <c r="AH1649"/>
      <c r="AI1649"/>
      <c r="AJ1649"/>
      <c r="AK1649"/>
      <c r="AL1649"/>
      <c r="AM1649"/>
      <c r="AN1649"/>
      <c r="AO1649"/>
      <c r="AP1649"/>
      <c r="AQ1649"/>
      <c r="AR1649"/>
      <c r="AS1649"/>
      <c r="AT1649"/>
      <c r="AU1649"/>
      <c r="AV1649"/>
      <c r="AW1649"/>
      <c r="AX1649"/>
      <c r="AY1649"/>
      <c r="AZ1649"/>
      <c r="BA1649"/>
      <c r="BB1649"/>
      <c r="BC1649"/>
      <c r="BD1649"/>
      <c r="BE1649"/>
      <c r="BF1649"/>
      <c r="BG1649"/>
      <c r="BH1649"/>
      <c r="BI1649"/>
      <c r="BJ1649"/>
      <c r="BK1649"/>
      <c r="BL1649"/>
      <c r="BM1649"/>
      <c r="BN1649"/>
      <c r="BO1649"/>
      <c r="BP1649"/>
      <c r="BQ1649"/>
      <c r="BR1649"/>
      <c r="BS1649"/>
      <c r="BT1649"/>
      <c r="BU1649"/>
      <c r="BV1649"/>
      <c r="BW1649"/>
      <c r="BX1649"/>
      <c r="BY1649"/>
      <c r="BZ1649"/>
      <c r="CA1649"/>
      <c r="CB1649"/>
      <c r="CC1649"/>
      <c r="CD1649"/>
      <c r="CE1649"/>
      <c r="CF1649"/>
      <c r="CG1649"/>
      <c r="CH1649"/>
      <c r="CI1649"/>
      <c r="CJ1649"/>
      <c r="CK1649"/>
      <c r="CL1649"/>
      <c r="CN1649"/>
    </row>
    <row r="1650" spans="9:92" x14ac:dyDescent="0.35">
      <c r="I1650"/>
      <c r="J1650"/>
      <c r="R1650"/>
      <c r="S1650"/>
      <c r="T1650"/>
      <c r="U1650"/>
      <c r="V1650"/>
      <c r="W1650"/>
      <c r="X1650"/>
      <c r="Y1650"/>
      <c r="Z1650"/>
      <c r="AA1650"/>
      <c r="AB1650"/>
      <c r="AC1650"/>
      <c r="AD1650"/>
      <c r="AE1650"/>
      <c r="AF1650"/>
      <c r="AG1650"/>
      <c r="AH1650"/>
      <c r="AI1650"/>
      <c r="AJ1650"/>
      <c r="AK1650"/>
      <c r="AL1650"/>
      <c r="AM1650"/>
      <c r="AN1650"/>
      <c r="AO1650"/>
      <c r="AP1650"/>
      <c r="AQ1650"/>
      <c r="AR1650"/>
      <c r="AS1650"/>
      <c r="AT1650"/>
      <c r="AU1650"/>
      <c r="AV1650"/>
      <c r="AW1650"/>
      <c r="AX1650"/>
      <c r="AY1650"/>
      <c r="AZ1650"/>
      <c r="BA1650"/>
      <c r="BB1650"/>
      <c r="BC1650"/>
      <c r="BD1650"/>
      <c r="BE1650"/>
      <c r="BF1650"/>
      <c r="BG1650"/>
      <c r="BH1650"/>
      <c r="BI1650"/>
      <c r="BJ1650"/>
      <c r="BK1650"/>
      <c r="BL1650"/>
      <c r="BM1650"/>
      <c r="BN1650"/>
      <c r="BO1650"/>
      <c r="BP1650"/>
      <c r="BQ1650"/>
      <c r="BR1650"/>
      <c r="BS1650"/>
      <c r="BT1650"/>
      <c r="BU1650"/>
      <c r="BV1650"/>
      <c r="BW1650"/>
      <c r="BX1650"/>
      <c r="BY1650"/>
      <c r="BZ1650"/>
      <c r="CA1650"/>
      <c r="CB1650"/>
      <c r="CC1650"/>
      <c r="CD1650"/>
      <c r="CE1650"/>
      <c r="CF1650"/>
      <c r="CG1650"/>
      <c r="CH1650"/>
      <c r="CI1650"/>
      <c r="CJ1650"/>
      <c r="CK1650"/>
      <c r="CL1650"/>
      <c r="CN1650"/>
    </row>
    <row r="1651" spans="9:92" x14ac:dyDescent="0.35">
      <c r="I1651"/>
      <c r="J1651"/>
      <c r="R1651"/>
      <c r="S1651"/>
      <c r="T1651"/>
      <c r="U1651"/>
      <c r="V1651"/>
      <c r="W1651"/>
      <c r="X1651"/>
      <c r="Y1651"/>
      <c r="Z1651"/>
      <c r="AA1651"/>
      <c r="AB1651"/>
      <c r="AC1651"/>
      <c r="AD1651"/>
      <c r="AE1651"/>
      <c r="AF1651"/>
      <c r="AG1651"/>
      <c r="AH1651"/>
      <c r="AI1651"/>
      <c r="AJ1651"/>
      <c r="AK1651"/>
      <c r="AL1651"/>
      <c r="AM1651"/>
      <c r="AN1651"/>
      <c r="AO1651"/>
      <c r="AP1651"/>
      <c r="AQ1651"/>
      <c r="AR1651"/>
      <c r="AS1651"/>
      <c r="AT1651"/>
      <c r="AU1651"/>
      <c r="AV1651"/>
      <c r="AW1651"/>
      <c r="AX1651"/>
      <c r="AY1651"/>
      <c r="AZ1651"/>
      <c r="BA1651"/>
      <c r="BB1651"/>
      <c r="BC1651"/>
      <c r="BD1651"/>
      <c r="BE1651"/>
      <c r="BF1651"/>
      <c r="BG1651"/>
      <c r="BH1651"/>
      <c r="BI1651"/>
      <c r="BJ1651"/>
      <c r="BK1651"/>
      <c r="BL1651"/>
      <c r="BM1651"/>
      <c r="BN1651"/>
      <c r="BO1651"/>
      <c r="BP1651"/>
      <c r="BQ1651"/>
      <c r="BR1651"/>
      <c r="BS1651"/>
      <c r="BT1651"/>
      <c r="BU1651"/>
      <c r="BV1651"/>
      <c r="BW1651"/>
      <c r="BX1651"/>
      <c r="BY1651"/>
      <c r="BZ1651"/>
      <c r="CA1651"/>
      <c r="CB1651"/>
      <c r="CC1651"/>
      <c r="CD1651"/>
      <c r="CE1651"/>
      <c r="CF1651"/>
      <c r="CG1651"/>
      <c r="CH1651"/>
      <c r="CI1651"/>
      <c r="CJ1651"/>
      <c r="CK1651"/>
      <c r="CL1651"/>
      <c r="CN1651"/>
    </row>
    <row r="1652" spans="9:92" x14ac:dyDescent="0.35">
      <c r="I1652"/>
      <c r="J1652"/>
      <c r="R1652"/>
      <c r="S1652"/>
      <c r="T1652"/>
      <c r="U1652"/>
      <c r="V1652"/>
      <c r="W1652"/>
      <c r="X1652"/>
      <c r="Y1652"/>
      <c r="Z1652"/>
      <c r="AA1652"/>
      <c r="AB1652"/>
      <c r="AC1652"/>
      <c r="AD1652"/>
      <c r="AE1652"/>
      <c r="AF1652"/>
      <c r="AG1652"/>
      <c r="AH1652"/>
      <c r="AI1652"/>
      <c r="AJ1652"/>
      <c r="AK1652"/>
      <c r="AL1652"/>
      <c r="AM1652"/>
      <c r="AN1652"/>
      <c r="AO1652"/>
      <c r="AP1652"/>
      <c r="AQ1652"/>
      <c r="AR1652"/>
      <c r="AS1652"/>
      <c r="AT1652"/>
      <c r="AU1652"/>
      <c r="AV1652"/>
      <c r="AW1652"/>
      <c r="AX1652"/>
      <c r="AY1652"/>
      <c r="AZ1652"/>
      <c r="BA1652"/>
      <c r="BB1652"/>
      <c r="BC1652"/>
      <c r="BD1652"/>
      <c r="BE1652"/>
      <c r="BF1652"/>
      <c r="BG1652"/>
      <c r="BH1652"/>
      <c r="BI1652"/>
      <c r="BJ1652"/>
      <c r="BK1652"/>
      <c r="BL1652"/>
      <c r="BM1652"/>
      <c r="BN1652"/>
      <c r="BO1652"/>
      <c r="BP1652"/>
      <c r="BQ1652"/>
      <c r="BR1652"/>
      <c r="BS1652"/>
      <c r="BT1652"/>
      <c r="BU1652"/>
      <c r="BV1652"/>
      <c r="BW1652"/>
      <c r="BX1652"/>
      <c r="BY1652"/>
      <c r="BZ1652"/>
      <c r="CA1652"/>
      <c r="CB1652"/>
      <c r="CC1652"/>
      <c r="CD1652"/>
      <c r="CE1652"/>
      <c r="CF1652"/>
      <c r="CG1652"/>
      <c r="CH1652"/>
      <c r="CI1652"/>
      <c r="CJ1652"/>
      <c r="CK1652"/>
      <c r="CL1652"/>
      <c r="CN1652"/>
    </row>
    <row r="1653" spans="9:92" x14ac:dyDescent="0.35">
      <c r="I1653"/>
      <c r="J1653"/>
      <c r="R1653"/>
      <c r="S1653"/>
      <c r="T1653"/>
      <c r="U1653"/>
      <c r="V1653"/>
      <c r="W1653"/>
      <c r="X1653"/>
      <c r="Y1653"/>
      <c r="Z1653"/>
      <c r="AA1653"/>
      <c r="AB1653"/>
      <c r="AC1653"/>
      <c r="AD1653"/>
      <c r="AE1653"/>
      <c r="AF1653"/>
      <c r="AG1653"/>
      <c r="AH1653"/>
      <c r="AI1653"/>
      <c r="AJ1653"/>
      <c r="AK1653"/>
      <c r="AL1653"/>
      <c r="AM1653"/>
      <c r="AN1653"/>
      <c r="AO1653"/>
      <c r="AP1653"/>
      <c r="AQ1653"/>
      <c r="AR1653"/>
      <c r="AS1653"/>
      <c r="AT1653"/>
      <c r="AU1653"/>
      <c r="AV1653"/>
      <c r="AW1653"/>
      <c r="AX1653"/>
      <c r="AY1653"/>
      <c r="AZ1653"/>
      <c r="BA1653"/>
      <c r="BB1653"/>
      <c r="BC1653"/>
      <c r="BD1653"/>
      <c r="BE1653"/>
      <c r="BF1653"/>
      <c r="BG1653"/>
      <c r="BH1653"/>
      <c r="BI1653"/>
      <c r="BJ1653"/>
      <c r="BK1653"/>
      <c r="BL1653"/>
      <c r="BM1653"/>
      <c r="BN1653"/>
      <c r="BO1653"/>
      <c r="BP1653"/>
      <c r="BQ1653"/>
      <c r="BR1653"/>
      <c r="BS1653"/>
      <c r="BT1653"/>
      <c r="BU1653"/>
      <c r="BV1653"/>
      <c r="BW1653"/>
      <c r="BX1653"/>
      <c r="BY1653"/>
      <c r="BZ1653"/>
      <c r="CA1653"/>
      <c r="CB1653"/>
      <c r="CC1653"/>
      <c r="CD1653"/>
      <c r="CE1653"/>
      <c r="CF1653"/>
      <c r="CG1653"/>
      <c r="CH1653"/>
      <c r="CI1653"/>
      <c r="CJ1653"/>
      <c r="CK1653"/>
      <c r="CL1653"/>
      <c r="CN1653"/>
    </row>
    <row r="1654" spans="9:92" x14ac:dyDescent="0.35">
      <c r="I1654"/>
      <c r="J1654"/>
      <c r="R1654"/>
      <c r="S1654"/>
      <c r="T1654"/>
      <c r="U1654"/>
      <c r="V1654"/>
      <c r="W1654"/>
      <c r="X1654"/>
      <c r="Y1654"/>
      <c r="Z1654"/>
      <c r="AA1654"/>
      <c r="AB1654"/>
      <c r="AC1654"/>
      <c r="AD1654"/>
      <c r="AE1654"/>
      <c r="AF1654"/>
      <c r="AG1654"/>
      <c r="AH1654"/>
      <c r="AI1654"/>
      <c r="AJ1654"/>
      <c r="AK1654"/>
      <c r="AL1654"/>
      <c r="AM1654"/>
      <c r="AN1654"/>
      <c r="AO1654"/>
      <c r="AP1654"/>
      <c r="AQ1654"/>
      <c r="AR1654"/>
      <c r="AS1654"/>
      <c r="AT1654"/>
      <c r="AU1654"/>
      <c r="AV1654"/>
      <c r="AW1654"/>
      <c r="AX1654"/>
      <c r="AY1654"/>
      <c r="AZ1654"/>
      <c r="BA1654"/>
      <c r="BB1654"/>
      <c r="BC1654"/>
      <c r="BD1654"/>
      <c r="BE1654"/>
      <c r="BF1654"/>
      <c r="BG1654"/>
      <c r="BH1654"/>
      <c r="BI1654"/>
      <c r="BJ1654"/>
      <c r="BK1654"/>
      <c r="BL1654"/>
      <c r="BM1654"/>
      <c r="BN1654"/>
      <c r="BO1654"/>
      <c r="BP1654"/>
      <c r="BQ1654"/>
      <c r="BR1654"/>
      <c r="BS1654"/>
      <c r="BT1654"/>
      <c r="BU1654"/>
      <c r="BV1654"/>
      <c r="BW1654"/>
      <c r="BX1654"/>
      <c r="BY1654"/>
      <c r="BZ1654"/>
      <c r="CA1654"/>
      <c r="CB1654"/>
      <c r="CC1654"/>
      <c r="CD1654"/>
      <c r="CE1654"/>
      <c r="CF1654"/>
      <c r="CG1654"/>
      <c r="CH1654"/>
      <c r="CI1654"/>
      <c r="CJ1654"/>
      <c r="CK1654"/>
      <c r="CL1654"/>
      <c r="CN1654"/>
    </row>
    <row r="1655" spans="9:92" x14ac:dyDescent="0.35">
      <c r="I1655"/>
      <c r="J1655"/>
      <c r="R1655"/>
      <c r="S1655"/>
      <c r="T1655"/>
      <c r="U1655"/>
      <c r="V1655"/>
      <c r="W1655"/>
      <c r="X1655"/>
      <c r="Y1655"/>
      <c r="Z1655"/>
      <c r="AA1655"/>
      <c r="AB1655"/>
      <c r="AC1655"/>
      <c r="AD1655"/>
      <c r="AE1655"/>
      <c r="AF1655"/>
      <c r="AG1655"/>
      <c r="AH1655"/>
      <c r="AI1655"/>
      <c r="AJ1655"/>
      <c r="AK1655"/>
      <c r="AL1655"/>
      <c r="AM1655"/>
      <c r="AN1655"/>
      <c r="AO1655"/>
      <c r="AP1655"/>
      <c r="AQ1655"/>
      <c r="AR1655"/>
      <c r="AS1655"/>
      <c r="AT1655"/>
      <c r="AU1655"/>
      <c r="AV1655"/>
      <c r="AW1655"/>
      <c r="AX1655"/>
      <c r="AY1655"/>
      <c r="AZ1655"/>
      <c r="BA1655"/>
      <c r="BB1655"/>
      <c r="BC1655"/>
      <c r="BD1655"/>
      <c r="BE1655"/>
      <c r="BF1655"/>
      <c r="BG1655"/>
      <c r="BH1655"/>
      <c r="BI1655"/>
      <c r="BJ1655"/>
      <c r="BK1655"/>
      <c r="BL1655"/>
      <c r="BM1655"/>
      <c r="BN1655"/>
      <c r="BO1655"/>
      <c r="BP1655"/>
      <c r="BQ1655"/>
      <c r="BR1655"/>
      <c r="BS1655"/>
      <c r="BT1655"/>
      <c r="BU1655"/>
      <c r="BV1655"/>
      <c r="BW1655"/>
      <c r="BX1655"/>
      <c r="BY1655"/>
      <c r="BZ1655"/>
      <c r="CA1655"/>
      <c r="CB1655"/>
      <c r="CC1655"/>
      <c r="CD1655"/>
      <c r="CE1655"/>
      <c r="CF1655"/>
      <c r="CG1655"/>
      <c r="CH1655"/>
      <c r="CI1655"/>
      <c r="CJ1655"/>
      <c r="CK1655"/>
      <c r="CL1655"/>
      <c r="CN1655"/>
    </row>
    <row r="1656" spans="9:92" x14ac:dyDescent="0.35">
      <c r="I1656"/>
      <c r="J1656"/>
      <c r="R1656"/>
      <c r="S1656"/>
      <c r="T1656"/>
      <c r="U1656"/>
      <c r="V1656"/>
      <c r="W1656"/>
      <c r="X1656"/>
      <c r="Y1656"/>
      <c r="Z1656"/>
      <c r="AA1656"/>
      <c r="AB1656"/>
      <c r="AC1656"/>
      <c r="AD1656"/>
      <c r="AE1656"/>
      <c r="AF1656"/>
      <c r="AG1656"/>
      <c r="AH1656"/>
      <c r="AI1656"/>
      <c r="AJ1656"/>
      <c r="AK1656"/>
      <c r="AL1656"/>
      <c r="AM1656"/>
      <c r="AN1656"/>
      <c r="AO1656"/>
      <c r="AP1656"/>
      <c r="AQ1656"/>
      <c r="AR1656"/>
      <c r="AS1656"/>
      <c r="AT1656"/>
      <c r="AU1656"/>
      <c r="AV1656"/>
      <c r="AW1656"/>
      <c r="AX1656"/>
      <c r="AY1656"/>
      <c r="AZ1656"/>
      <c r="BA1656"/>
      <c r="BB1656"/>
      <c r="BC1656"/>
      <c r="BD1656"/>
      <c r="BE1656"/>
      <c r="BF1656"/>
      <c r="BG1656"/>
      <c r="BH1656"/>
      <c r="BI1656"/>
      <c r="BJ1656"/>
      <c r="BK1656"/>
      <c r="BL1656"/>
      <c r="BM1656"/>
      <c r="BN1656"/>
      <c r="BO1656"/>
      <c r="BP1656"/>
      <c r="BQ1656"/>
      <c r="BR1656"/>
      <c r="BS1656"/>
      <c r="BT1656"/>
      <c r="BU1656"/>
      <c r="BV1656"/>
      <c r="BW1656"/>
      <c r="BX1656"/>
      <c r="BY1656"/>
      <c r="BZ1656"/>
      <c r="CA1656"/>
      <c r="CB1656"/>
      <c r="CC1656"/>
      <c r="CD1656"/>
      <c r="CE1656"/>
      <c r="CF1656"/>
      <c r="CG1656"/>
      <c r="CH1656"/>
      <c r="CI1656"/>
      <c r="CJ1656"/>
      <c r="CK1656"/>
      <c r="CL1656"/>
      <c r="CN1656"/>
    </row>
    <row r="1657" spans="9:92" x14ac:dyDescent="0.35">
      <c r="I1657"/>
      <c r="J1657"/>
      <c r="R1657"/>
      <c r="S1657"/>
      <c r="T1657"/>
      <c r="U1657"/>
      <c r="V1657"/>
      <c r="W1657"/>
      <c r="X1657"/>
      <c r="Y1657"/>
      <c r="Z1657"/>
      <c r="AA1657"/>
      <c r="AB1657"/>
      <c r="AC1657"/>
      <c r="AD1657"/>
      <c r="AE1657"/>
      <c r="AF1657"/>
      <c r="AG1657"/>
      <c r="AH1657"/>
      <c r="AI1657"/>
      <c r="AJ1657"/>
      <c r="AK1657"/>
      <c r="AL1657"/>
      <c r="AM1657"/>
      <c r="AN1657"/>
      <c r="AO1657"/>
      <c r="AP1657"/>
      <c r="AQ1657"/>
      <c r="AR1657"/>
      <c r="AS1657"/>
      <c r="AT1657"/>
      <c r="AU1657"/>
      <c r="AV1657"/>
      <c r="AW1657"/>
      <c r="AX1657"/>
      <c r="AY1657"/>
      <c r="AZ1657"/>
      <c r="BA1657"/>
      <c r="BB1657"/>
      <c r="BC1657"/>
      <c r="BD1657"/>
      <c r="BE1657"/>
      <c r="BF1657"/>
      <c r="BG1657"/>
      <c r="BH1657"/>
      <c r="BI1657"/>
      <c r="BJ1657"/>
      <c r="BK1657"/>
      <c r="BL1657"/>
      <c r="BM1657"/>
      <c r="BN1657"/>
      <c r="BO1657"/>
      <c r="BP1657"/>
      <c r="BQ1657"/>
      <c r="BR1657"/>
      <c r="BS1657"/>
      <c r="BT1657"/>
      <c r="BU1657"/>
      <c r="BV1657"/>
      <c r="BW1657"/>
      <c r="BX1657"/>
      <c r="BY1657"/>
      <c r="BZ1657"/>
      <c r="CA1657"/>
      <c r="CB1657"/>
      <c r="CC1657"/>
      <c r="CD1657"/>
      <c r="CE1657"/>
      <c r="CF1657"/>
      <c r="CG1657"/>
      <c r="CH1657"/>
      <c r="CI1657"/>
      <c r="CJ1657"/>
      <c r="CK1657"/>
      <c r="CL1657"/>
      <c r="CN1657"/>
    </row>
    <row r="1658" spans="9:92" x14ac:dyDescent="0.35">
      <c r="I1658"/>
      <c r="J1658"/>
      <c r="R1658"/>
      <c r="S1658"/>
      <c r="T1658"/>
      <c r="U1658"/>
      <c r="V1658"/>
      <c r="W1658"/>
      <c r="X1658"/>
      <c r="Y1658"/>
      <c r="Z1658"/>
      <c r="AA1658"/>
      <c r="AB1658"/>
      <c r="AC1658"/>
      <c r="AD1658"/>
      <c r="AE1658"/>
      <c r="AF1658"/>
      <c r="AG1658"/>
      <c r="AH1658"/>
      <c r="AI1658"/>
      <c r="AJ1658"/>
      <c r="AK1658"/>
      <c r="AL1658"/>
      <c r="AM1658"/>
      <c r="AN1658"/>
      <c r="AO1658"/>
      <c r="AP1658"/>
      <c r="AQ1658"/>
      <c r="AR1658"/>
      <c r="AS1658"/>
      <c r="AT1658"/>
      <c r="AU1658"/>
      <c r="AV1658"/>
      <c r="AW1658"/>
      <c r="AX1658"/>
      <c r="AY1658"/>
      <c r="AZ1658"/>
      <c r="BA1658"/>
      <c r="BB1658"/>
      <c r="BC1658"/>
      <c r="BD1658"/>
      <c r="BE1658"/>
      <c r="BF1658"/>
      <c r="BG1658"/>
      <c r="BH1658"/>
      <c r="BI1658"/>
      <c r="BJ1658"/>
      <c r="BK1658"/>
      <c r="BL1658"/>
      <c r="BM1658"/>
      <c r="BN1658"/>
      <c r="BO1658"/>
      <c r="BP1658"/>
      <c r="BQ1658"/>
      <c r="BR1658"/>
      <c r="BS1658"/>
      <c r="BT1658"/>
      <c r="BU1658"/>
      <c r="BV1658"/>
      <c r="BW1658"/>
      <c r="BX1658"/>
      <c r="BY1658"/>
      <c r="BZ1658"/>
      <c r="CA1658"/>
      <c r="CB1658"/>
      <c r="CC1658"/>
      <c r="CD1658"/>
      <c r="CE1658"/>
      <c r="CF1658"/>
      <c r="CG1658"/>
      <c r="CH1658"/>
      <c r="CI1658"/>
      <c r="CJ1658"/>
      <c r="CK1658"/>
      <c r="CL1658"/>
      <c r="CN1658"/>
    </row>
    <row r="1659" spans="9:92" x14ac:dyDescent="0.35">
      <c r="I1659"/>
      <c r="J1659"/>
      <c r="R1659"/>
      <c r="S1659"/>
      <c r="T1659"/>
      <c r="U1659"/>
      <c r="V1659"/>
      <c r="W1659"/>
      <c r="X1659"/>
      <c r="Y1659"/>
      <c r="Z1659"/>
      <c r="AA1659"/>
      <c r="AB1659"/>
      <c r="AC1659"/>
      <c r="AD1659"/>
      <c r="AE1659"/>
      <c r="AF1659"/>
      <c r="AG1659"/>
      <c r="AH1659"/>
      <c r="AI1659"/>
      <c r="AJ1659"/>
      <c r="AK1659"/>
      <c r="AL1659"/>
      <c r="AM1659"/>
      <c r="AN1659"/>
      <c r="AO1659"/>
      <c r="AP1659"/>
      <c r="AQ1659"/>
      <c r="AR1659"/>
      <c r="AS1659"/>
      <c r="AT1659"/>
      <c r="AU1659"/>
      <c r="AV1659"/>
      <c r="AW1659"/>
      <c r="AX1659"/>
      <c r="AY1659"/>
      <c r="AZ1659"/>
      <c r="BA1659"/>
      <c r="BB1659"/>
      <c r="BC1659"/>
      <c r="BD1659"/>
      <c r="BE1659"/>
      <c r="BF1659"/>
      <c r="BG1659"/>
      <c r="BH1659"/>
      <c r="BI1659"/>
      <c r="BJ1659"/>
      <c r="BK1659"/>
      <c r="BL1659"/>
      <c r="BM1659"/>
      <c r="BN1659"/>
      <c r="BO1659"/>
      <c r="BP1659"/>
      <c r="BQ1659"/>
      <c r="BR1659"/>
      <c r="BS1659"/>
      <c r="BT1659"/>
      <c r="BU1659"/>
      <c r="BV1659"/>
      <c r="BW1659"/>
      <c r="BX1659"/>
      <c r="BY1659"/>
      <c r="BZ1659"/>
      <c r="CA1659"/>
      <c r="CB1659"/>
      <c r="CC1659"/>
      <c r="CD1659"/>
      <c r="CE1659"/>
      <c r="CF1659"/>
      <c r="CG1659"/>
      <c r="CH1659"/>
      <c r="CI1659"/>
      <c r="CJ1659"/>
      <c r="CK1659"/>
      <c r="CL1659"/>
      <c r="CN1659"/>
    </row>
    <row r="1660" spans="9:92" x14ac:dyDescent="0.35">
      <c r="I1660"/>
      <c r="J1660"/>
      <c r="R1660"/>
      <c r="S1660"/>
      <c r="T1660"/>
      <c r="U1660"/>
      <c r="V1660"/>
      <c r="W1660"/>
      <c r="X1660"/>
      <c r="Y1660"/>
      <c r="Z1660"/>
      <c r="AA1660"/>
      <c r="AB1660"/>
      <c r="AC1660"/>
      <c r="AD1660"/>
      <c r="AE1660"/>
      <c r="AF1660"/>
      <c r="AG1660"/>
      <c r="AH1660"/>
      <c r="AI1660"/>
      <c r="AJ1660"/>
      <c r="AK1660"/>
      <c r="AL1660"/>
      <c r="AM1660"/>
      <c r="AN1660"/>
      <c r="AO1660"/>
      <c r="AP1660"/>
      <c r="AQ1660"/>
      <c r="AR1660"/>
      <c r="AS1660"/>
      <c r="AT1660"/>
      <c r="AU1660"/>
      <c r="AV1660"/>
      <c r="AW1660"/>
      <c r="AX1660"/>
      <c r="AY1660"/>
      <c r="AZ1660"/>
      <c r="BA1660"/>
      <c r="BB1660"/>
      <c r="BC1660"/>
      <c r="BD1660"/>
      <c r="BE1660"/>
      <c r="BF1660"/>
      <c r="BG1660"/>
      <c r="BH1660"/>
      <c r="BI1660"/>
      <c r="BJ1660"/>
      <c r="BK1660"/>
      <c r="BL1660"/>
      <c r="BM1660"/>
      <c r="BN1660"/>
      <c r="BO1660"/>
      <c r="BP1660"/>
      <c r="BQ1660"/>
      <c r="BR1660"/>
      <c r="BS1660"/>
      <c r="BT1660"/>
      <c r="BU1660"/>
      <c r="BV1660"/>
      <c r="BW1660"/>
      <c r="BX1660"/>
      <c r="BY1660"/>
      <c r="BZ1660"/>
      <c r="CA1660"/>
      <c r="CB1660"/>
      <c r="CC1660"/>
      <c r="CD1660"/>
      <c r="CE1660"/>
      <c r="CF1660"/>
      <c r="CG1660"/>
      <c r="CH1660"/>
      <c r="CI1660"/>
      <c r="CJ1660"/>
      <c r="CK1660"/>
      <c r="CL1660"/>
      <c r="CN1660"/>
    </row>
    <row r="1661" spans="9:92" x14ac:dyDescent="0.35">
      <c r="I1661"/>
      <c r="J1661"/>
      <c r="R1661"/>
      <c r="S1661"/>
      <c r="T1661"/>
      <c r="U1661"/>
      <c r="V1661"/>
      <c r="W1661"/>
      <c r="X1661"/>
      <c r="Y1661"/>
      <c r="Z1661"/>
      <c r="AA1661"/>
      <c r="AB1661"/>
      <c r="AC1661"/>
      <c r="AD1661"/>
      <c r="AE1661"/>
      <c r="AF1661"/>
      <c r="AG1661"/>
      <c r="AH1661"/>
      <c r="AI1661"/>
      <c r="AJ1661"/>
      <c r="AK1661"/>
      <c r="AL1661"/>
      <c r="AM1661"/>
      <c r="AN1661"/>
      <c r="AO1661"/>
      <c r="AP1661"/>
      <c r="AQ1661"/>
      <c r="AR1661"/>
      <c r="AS1661"/>
      <c r="AT1661"/>
      <c r="AU1661"/>
      <c r="AV1661"/>
      <c r="AW1661"/>
      <c r="AX1661"/>
      <c r="AY1661"/>
      <c r="AZ1661"/>
      <c r="BA1661"/>
      <c r="BB1661"/>
      <c r="BC1661"/>
      <c r="BD1661"/>
      <c r="BE1661"/>
      <c r="BF1661"/>
      <c r="BG1661"/>
      <c r="BH1661"/>
      <c r="BI1661"/>
      <c r="BJ1661"/>
      <c r="BK1661"/>
      <c r="BL1661"/>
      <c r="BM1661"/>
      <c r="BN1661"/>
      <c r="BO1661"/>
      <c r="BP1661"/>
      <c r="BQ1661"/>
      <c r="BR1661"/>
      <c r="BS1661"/>
      <c r="BT1661"/>
      <c r="BU1661"/>
      <c r="BV1661"/>
      <c r="BW1661"/>
      <c r="BX1661"/>
      <c r="BY1661"/>
      <c r="BZ1661"/>
      <c r="CA1661"/>
      <c r="CB1661"/>
      <c r="CC1661"/>
      <c r="CD1661"/>
      <c r="CE1661"/>
      <c r="CF1661"/>
      <c r="CG1661"/>
      <c r="CH1661"/>
      <c r="CI1661"/>
      <c r="CJ1661"/>
      <c r="CK1661"/>
      <c r="CL1661"/>
      <c r="CN1661"/>
    </row>
    <row r="1662" spans="9:92" x14ac:dyDescent="0.35">
      <c r="I1662"/>
      <c r="J1662"/>
      <c r="R1662"/>
      <c r="S1662"/>
      <c r="T1662"/>
      <c r="U1662"/>
      <c r="V1662"/>
      <c r="W1662"/>
      <c r="X1662"/>
      <c r="Y1662"/>
      <c r="Z1662"/>
      <c r="AA1662"/>
      <c r="AB1662"/>
      <c r="AC1662"/>
      <c r="AD1662"/>
      <c r="AE1662"/>
      <c r="AF1662"/>
      <c r="AG1662"/>
      <c r="AH1662"/>
      <c r="AI1662"/>
      <c r="AJ1662"/>
      <c r="AK1662"/>
      <c r="AL1662"/>
      <c r="AM1662"/>
      <c r="AN1662"/>
      <c r="AO1662"/>
      <c r="AP1662"/>
      <c r="AQ1662"/>
      <c r="AR1662"/>
      <c r="AS1662"/>
      <c r="AT1662"/>
      <c r="AU1662"/>
      <c r="AV1662"/>
      <c r="AW1662"/>
      <c r="AX1662"/>
      <c r="AY1662"/>
      <c r="AZ1662"/>
      <c r="BA1662"/>
      <c r="BB1662"/>
      <c r="BC1662"/>
      <c r="BD1662"/>
      <c r="BE1662"/>
      <c r="BF1662"/>
      <c r="BG1662"/>
      <c r="BH1662"/>
      <c r="BI1662"/>
      <c r="BJ1662"/>
      <c r="BK1662"/>
      <c r="BL1662"/>
      <c r="BM1662"/>
      <c r="BN1662"/>
      <c r="BO1662"/>
      <c r="BP1662"/>
      <c r="BQ1662"/>
      <c r="BR1662"/>
      <c r="BS1662"/>
      <c r="BT1662"/>
      <c r="BU1662"/>
      <c r="BV1662"/>
      <c r="BW1662"/>
      <c r="BX1662"/>
      <c r="BY1662"/>
      <c r="BZ1662"/>
      <c r="CA1662"/>
      <c r="CB1662"/>
      <c r="CC1662"/>
      <c r="CD1662"/>
      <c r="CE1662"/>
      <c r="CF1662"/>
      <c r="CG1662"/>
      <c r="CH1662"/>
      <c r="CI1662"/>
      <c r="CJ1662"/>
      <c r="CK1662"/>
      <c r="CL1662"/>
      <c r="CN1662"/>
    </row>
    <row r="1663" spans="9:92" x14ac:dyDescent="0.35">
      <c r="I1663"/>
      <c r="J1663"/>
      <c r="R1663"/>
      <c r="S1663"/>
      <c r="T1663"/>
      <c r="U1663"/>
      <c r="V1663"/>
      <c r="W1663"/>
      <c r="X1663"/>
      <c r="Y1663"/>
      <c r="Z1663"/>
      <c r="AA1663"/>
      <c r="AB1663"/>
      <c r="AC1663"/>
      <c r="AD1663"/>
      <c r="AE1663"/>
      <c r="AF1663"/>
      <c r="AG1663"/>
      <c r="AH1663"/>
      <c r="AI1663"/>
      <c r="AJ1663"/>
      <c r="AK1663"/>
      <c r="AL1663"/>
      <c r="AM1663"/>
      <c r="AN1663"/>
      <c r="AO1663"/>
      <c r="AP1663"/>
      <c r="AQ1663"/>
      <c r="AR1663"/>
      <c r="AS1663"/>
      <c r="AT1663"/>
      <c r="AU1663"/>
      <c r="AV1663"/>
      <c r="AW1663"/>
      <c r="AX1663"/>
      <c r="AY1663"/>
      <c r="AZ1663"/>
      <c r="BA1663"/>
      <c r="BB1663"/>
      <c r="BC1663"/>
      <c r="BD1663"/>
      <c r="BE1663"/>
      <c r="BF1663"/>
      <c r="BG1663"/>
      <c r="BH1663"/>
      <c r="BI1663"/>
      <c r="BJ1663"/>
      <c r="BK1663"/>
      <c r="BL1663"/>
      <c r="BM1663"/>
      <c r="BN1663"/>
      <c r="BO1663"/>
      <c r="BP1663"/>
      <c r="BQ1663"/>
      <c r="BR1663"/>
      <c r="BS1663"/>
      <c r="BT1663"/>
      <c r="BU1663"/>
      <c r="BV1663"/>
      <c r="BW1663"/>
      <c r="BX1663"/>
      <c r="BY1663"/>
      <c r="BZ1663"/>
      <c r="CA1663"/>
      <c r="CB1663"/>
      <c r="CC1663"/>
      <c r="CD1663"/>
      <c r="CE1663"/>
      <c r="CF1663"/>
      <c r="CG1663"/>
      <c r="CH1663"/>
      <c r="CI1663"/>
      <c r="CJ1663"/>
      <c r="CK1663"/>
      <c r="CL1663"/>
      <c r="CN1663"/>
    </row>
    <row r="1664" spans="9:92" x14ac:dyDescent="0.35">
      <c r="I1664"/>
      <c r="J1664"/>
      <c r="R1664"/>
      <c r="S1664"/>
      <c r="T1664"/>
      <c r="U1664"/>
      <c r="V1664"/>
      <c r="W1664"/>
      <c r="X1664"/>
      <c r="Y1664"/>
      <c r="Z1664"/>
      <c r="AA1664"/>
      <c r="AB1664"/>
      <c r="AC1664"/>
      <c r="AD1664"/>
      <c r="AE1664"/>
      <c r="AF1664"/>
      <c r="AG1664"/>
      <c r="AH1664"/>
      <c r="AI1664"/>
      <c r="AJ1664"/>
      <c r="AK1664"/>
      <c r="AL1664"/>
      <c r="AM1664"/>
      <c r="AN1664"/>
      <c r="AO1664"/>
      <c r="AP1664"/>
      <c r="AQ1664"/>
      <c r="AR1664"/>
      <c r="AS1664"/>
      <c r="AT1664"/>
      <c r="AU1664"/>
      <c r="AV1664"/>
      <c r="AW1664"/>
      <c r="AX1664"/>
      <c r="AY1664"/>
      <c r="AZ1664"/>
      <c r="BA1664"/>
      <c r="BB1664"/>
      <c r="BC1664"/>
      <c r="BD1664"/>
      <c r="BE1664"/>
      <c r="BF1664"/>
      <c r="BG1664"/>
      <c r="BH1664"/>
      <c r="BI1664"/>
      <c r="BJ1664"/>
      <c r="BK1664"/>
      <c r="BL1664"/>
      <c r="BM1664"/>
      <c r="BN1664"/>
      <c r="BO1664"/>
      <c r="BP1664"/>
      <c r="BQ1664"/>
      <c r="BR1664"/>
      <c r="BS1664"/>
      <c r="BT1664"/>
      <c r="BU1664"/>
      <c r="BV1664"/>
      <c r="BW1664"/>
      <c r="BX1664"/>
      <c r="BY1664"/>
      <c r="BZ1664"/>
      <c r="CA1664"/>
      <c r="CB1664"/>
      <c r="CC1664"/>
      <c r="CD1664"/>
      <c r="CE1664"/>
      <c r="CF1664"/>
      <c r="CG1664"/>
      <c r="CH1664"/>
      <c r="CI1664"/>
      <c r="CJ1664"/>
      <c r="CK1664"/>
      <c r="CL1664"/>
      <c r="CN1664"/>
    </row>
    <row r="1665" spans="9:92" x14ac:dyDescent="0.35">
      <c r="I1665"/>
      <c r="J1665"/>
      <c r="R1665"/>
      <c r="S1665"/>
      <c r="T1665"/>
      <c r="U1665"/>
      <c r="V1665"/>
      <c r="W1665"/>
      <c r="X1665"/>
      <c r="Y1665"/>
      <c r="Z1665"/>
      <c r="AA1665"/>
      <c r="AB1665"/>
      <c r="AC1665"/>
      <c r="AD1665"/>
      <c r="AE1665"/>
      <c r="AF1665"/>
      <c r="AG1665"/>
      <c r="AH1665"/>
      <c r="AI1665"/>
      <c r="AJ1665"/>
      <c r="AK1665"/>
      <c r="AL1665"/>
      <c r="AM1665"/>
      <c r="AN1665"/>
      <c r="AO1665"/>
      <c r="AP1665"/>
      <c r="AQ1665"/>
      <c r="AR1665"/>
      <c r="AS1665"/>
      <c r="AT1665"/>
      <c r="AU1665"/>
      <c r="AV1665"/>
      <c r="AW1665"/>
      <c r="AX1665"/>
      <c r="AY1665"/>
      <c r="AZ1665"/>
      <c r="BA1665"/>
      <c r="BB1665"/>
      <c r="BC1665"/>
      <c r="BD1665"/>
      <c r="BE1665"/>
      <c r="BF1665"/>
      <c r="BG1665"/>
      <c r="BH1665"/>
      <c r="BI1665"/>
      <c r="BJ1665"/>
      <c r="BK1665"/>
      <c r="BL1665"/>
      <c r="BM1665"/>
      <c r="BN1665"/>
      <c r="BO1665"/>
      <c r="BP1665"/>
      <c r="BQ1665"/>
      <c r="BR1665"/>
      <c r="BS1665"/>
      <c r="BT1665"/>
      <c r="BU1665"/>
      <c r="BV1665"/>
      <c r="BW1665"/>
      <c r="BX1665"/>
      <c r="BY1665"/>
      <c r="BZ1665"/>
      <c r="CA1665"/>
      <c r="CB1665"/>
      <c r="CC1665"/>
      <c r="CD1665"/>
      <c r="CE1665"/>
      <c r="CF1665"/>
      <c r="CG1665"/>
      <c r="CH1665"/>
      <c r="CI1665"/>
      <c r="CJ1665"/>
      <c r="CK1665"/>
      <c r="CL1665"/>
      <c r="CN1665"/>
    </row>
    <row r="1666" spans="9:92" x14ac:dyDescent="0.35">
      <c r="I1666"/>
      <c r="J1666"/>
      <c r="R1666"/>
      <c r="S1666"/>
      <c r="T1666"/>
      <c r="U1666"/>
      <c r="V1666"/>
      <c r="W1666"/>
      <c r="X1666"/>
      <c r="Y1666"/>
      <c r="Z1666"/>
      <c r="AA1666"/>
      <c r="AB1666"/>
      <c r="AC1666"/>
      <c r="AD1666"/>
      <c r="AE1666"/>
      <c r="AF1666"/>
      <c r="AG1666"/>
      <c r="AH1666"/>
      <c r="AI1666"/>
      <c r="AJ1666"/>
      <c r="AK1666"/>
      <c r="AL1666"/>
      <c r="AM1666"/>
      <c r="AN1666"/>
      <c r="AO1666"/>
      <c r="AP1666"/>
      <c r="AQ1666"/>
      <c r="AR1666"/>
      <c r="AS1666"/>
      <c r="AT1666"/>
      <c r="AU1666"/>
      <c r="AV1666"/>
      <c r="AW1666"/>
      <c r="AX1666"/>
      <c r="AY1666"/>
      <c r="AZ1666"/>
      <c r="BA1666"/>
      <c r="BB1666"/>
      <c r="BC1666"/>
      <c r="BD1666"/>
      <c r="BE1666"/>
      <c r="BF1666"/>
      <c r="BG1666"/>
      <c r="BH1666"/>
      <c r="BI1666"/>
      <c r="BJ1666"/>
      <c r="BK1666"/>
      <c r="BL1666"/>
      <c r="BM1666"/>
      <c r="BN1666"/>
      <c r="BO1666"/>
      <c r="BP1666"/>
      <c r="BQ1666"/>
      <c r="BR1666"/>
      <c r="BS1666"/>
      <c r="BT1666"/>
      <c r="BU1666"/>
      <c r="BV1666"/>
      <c r="BW1666"/>
      <c r="BX1666"/>
      <c r="BY1666"/>
      <c r="BZ1666"/>
      <c r="CA1666"/>
      <c r="CB1666"/>
      <c r="CC1666"/>
      <c r="CD1666"/>
      <c r="CE1666"/>
      <c r="CF1666"/>
      <c r="CG1666"/>
      <c r="CH1666"/>
      <c r="CI1666"/>
      <c r="CJ1666"/>
      <c r="CK1666"/>
      <c r="CL1666"/>
      <c r="CN1666"/>
    </row>
    <row r="1667" spans="9:92" x14ac:dyDescent="0.35">
      <c r="I1667"/>
      <c r="J1667"/>
      <c r="R1667"/>
      <c r="S1667"/>
      <c r="T1667"/>
      <c r="U1667"/>
      <c r="V1667"/>
      <c r="W1667"/>
      <c r="X1667"/>
      <c r="Y1667"/>
      <c r="Z1667"/>
      <c r="AA1667"/>
      <c r="AB1667"/>
      <c r="AC1667"/>
      <c r="AD1667"/>
      <c r="AE1667"/>
      <c r="AF1667"/>
      <c r="AG1667"/>
      <c r="AH1667"/>
      <c r="AI1667"/>
      <c r="AJ1667"/>
      <c r="AK1667"/>
      <c r="AL1667"/>
      <c r="AM1667"/>
      <c r="AN1667"/>
      <c r="AO1667"/>
      <c r="AP1667"/>
      <c r="AQ1667"/>
      <c r="AR1667"/>
      <c r="AS1667"/>
      <c r="AT1667"/>
      <c r="AU1667"/>
      <c r="AV1667"/>
      <c r="AW1667"/>
      <c r="AX1667"/>
      <c r="AY1667"/>
      <c r="AZ1667"/>
      <c r="BA1667"/>
      <c r="BB1667"/>
      <c r="BC1667"/>
      <c r="BD1667"/>
      <c r="BE1667"/>
      <c r="BF1667"/>
      <c r="BG1667"/>
      <c r="BH1667"/>
      <c r="BI1667"/>
      <c r="BJ1667"/>
      <c r="BK1667"/>
      <c r="BL1667"/>
      <c r="BM1667"/>
      <c r="BN1667"/>
      <c r="BO1667"/>
      <c r="BP1667"/>
      <c r="BQ1667"/>
      <c r="BR1667"/>
      <c r="BS1667"/>
      <c r="BT1667"/>
      <c r="BU1667"/>
      <c r="BV1667"/>
      <c r="BW1667"/>
      <c r="BX1667"/>
      <c r="BY1667"/>
      <c r="BZ1667"/>
      <c r="CA1667"/>
      <c r="CB1667"/>
      <c r="CC1667"/>
      <c r="CD1667"/>
      <c r="CE1667"/>
      <c r="CF1667"/>
      <c r="CG1667"/>
      <c r="CH1667"/>
      <c r="CI1667"/>
      <c r="CJ1667"/>
      <c r="CK1667"/>
      <c r="CL1667"/>
      <c r="CN1667"/>
    </row>
    <row r="1668" spans="9:92" x14ac:dyDescent="0.35">
      <c r="I1668"/>
      <c r="J1668"/>
      <c r="R1668"/>
      <c r="S1668"/>
      <c r="T1668"/>
      <c r="U1668"/>
      <c r="V1668"/>
      <c r="W1668"/>
      <c r="X1668"/>
      <c r="Y1668"/>
      <c r="Z1668"/>
      <c r="AA1668"/>
      <c r="AB1668"/>
      <c r="AC1668"/>
      <c r="AD1668"/>
      <c r="AE1668"/>
      <c r="AF1668"/>
      <c r="AG1668"/>
      <c r="AH1668"/>
      <c r="AI1668"/>
      <c r="AJ1668"/>
      <c r="AK1668"/>
      <c r="AL1668"/>
      <c r="AM1668"/>
      <c r="AN1668"/>
      <c r="AO1668"/>
      <c r="AP1668"/>
      <c r="AQ1668"/>
      <c r="AR1668"/>
      <c r="AS1668"/>
      <c r="AT1668"/>
      <c r="AU1668"/>
      <c r="AV1668"/>
      <c r="AW1668"/>
      <c r="AX1668"/>
      <c r="AY1668"/>
      <c r="AZ1668"/>
      <c r="BA1668"/>
      <c r="BB1668"/>
      <c r="BC1668"/>
      <c r="BD1668"/>
      <c r="BE1668"/>
      <c r="BF1668"/>
      <c r="BG1668"/>
      <c r="BH1668"/>
      <c r="BI1668"/>
      <c r="BJ1668"/>
      <c r="BK1668"/>
      <c r="BL1668"/>
      <c r="BM1668"/>
      <c r="BN1668"/>
      <c r="BO1668"/>
      <c r="BP1668"/>
      <c r="BQ1668"/>
      <c r="BR1668"/>
      <c r="BS1668"/>
      <c r="BT1668"/>
      <c r="BU1668"/>
      <c r="BV1668"/>
      <c r="BW1668"/>
      <c r="BX1668"/>
      <c r="BY1668"/>
      <c r="BZ1668"/>
      <c r="CA1668"/>
      <c r="CB1668"/>
      <c r="CC1668"/>
      <c r="CD1668"/>
      <c r="CE1668"/>
      <c r="CF1668"/>
      <c r="CG1668"/>
      <c r="CH1668"/>
      <c r="CI1668"/>
      <c r="CJ1668"/>
      <c r="CK1668"/>
      <c r="CL1668"/>
      <c r="CN1668"/>
    </row>
    <row r="1669" spans="9:92" x14ac:dyDescent="0.35">
      <c r="I1669"/>
      <c r="J1669"/>
      <c r="R1669"/>
      <c r="S1669"/>
      <c r="T1669"/>
      <c r="U1669"/>
      <c r="V1669"/>
      <c r="W1669"/>
      <c r="X1669"/>
      <c r="Y1669"/>
      <c r="Z1669"/>
      <c r="AA1669"/>
      <c r="AB1669"/>
      <c r="AC1669"/>
      <c r="AD1669"/>
      <c r="AE1669"/>
      <c r="AF1669"/>
      <c r="AG1669"/>
      <c r="AH1669"/>
      <c r="AI1669"/>
      <c r="AJ1669"/>
      <c r="AK1669"/>
      <c r="AL1669"/>
      <c r="AM1669"/>
      <c r="AN1669"/>
      <c r="AO1669"/>
      <c r="AP1669"/>
      <c r="AQ1669"/>
      <c r="AR1669"/>
      <c r="AS1669"/>
      <c r="AT1669"/>
      <c r="AU1669"/>
      <c r="AV1669"/>
      <c r="AW1669"/>
      <c r="AX1669"/>
      <c r="AY1669"/>
      <c r="AZ1669"/>
      <c r="BA1669"/>
      <c r="BB1669"/>
      <c r="BC1669"/>
      <c r="BD1669"/>
      <c r="BE1669"/>
      <c r="BF1669"/>
      <c r="BG1669"/>
      <c r="BH1669"/>
      <c r="BI1669"/>
      <c r="BJ1669"/>
      <c r="BK1669"/>
      <c r="BL1669"/>
      <c r="BM1669"/>
      <c r="BN1669"/>
      <c r="BO1669"/>
      <c r="BP1669"/>
      <c r="BQ1669"/>
      <c r="BR1669"/>
      <c r="BS1669"/>
      <c r="BT1669"/>
      <c r="BU1669"/>
      <c r="BV1669"/>
      <c r="BW1669"/>
      <c r="BX1669"/>
      <c r="BY1669"/>
      <c r="BZ1669"/>
      <c r="CA1669"/>
      <c r="CB1669"/>
      <c r="CC1669"/>
      <c r="CD1669"/>
      <c r="CE1669"/>
      <c r="CF1669"/>
      <c r="CG1669"/>
      <c r="CH1669"/>
      <c r="CI1669"/>
      <c r="CJ1669"/>
      <c r="CK1669"/>
      <c r="CL1669"/>
      <c r="CN1669"/>
    </row>
    <row r="1670" spans="9:92" x14ac:dyDescent="0.35">
      <c r="I1670"/>
      <c r="J1670"/>
      <c r="R1670"/>
      <c r="S1670"/>
      <c r="T1670"/>
      <c r="U1670"/>
      <c r="V1670"/>
      <c r="W1670"/>
      <c r="X1670"/>
      <c r="Y1670"/>
      <c r="Z1670"/>
      <c r="AA1670"/>
      <c r="AB1670"/>
      <c r="AC1670"/>
      <c r="AD1670"/>
      <c r="AE1670"/>
      <c r="AF1670"/>
      <c r="AG1670"/>
      <c r="AH1670"/>
      <c r="AI1670"/>
      <c r="AJ1670"/>
      <c r="AK1670"/>
      <c r="AL1670"/>
      <c r="AM1670"/>
      <c r="AN1670"/>
      <c r="AO1670"/>
      <c r="AP1670"/>
      <c r="AQ1670"/>
      <c r="AR1670"/>
      <c r="AS1670"/>
      <c r="AT1670"/>
      <c r="AU1670"/>
      <c r="AV1670"/>
      <c r="AW1670"/>
      <c r="AX1670"/>
      <c r="AY1670"/>
      <c r="AZ1670"/>
      <c r="BA1670"/>
      <c r="BB1670"/>
      <c r="BC1670"/>
      <c r="BD1670"/>
      <c r="BE1670"/>
      <c r="BF1670"/>
      <c r="BG1670"/>
      <c r="BH1670"/>
      <c r="BI1670"/>
      <c r="BJ1670"/>
      <c r="BK1670"/>
      <c r="BL1670"/>
      <c r="BM1670"/>
      <c r="BN1670"/>
      <c r="BO1670"/>
      <c r="BP1670"/>
      <c r="BQ1670"/>
      <c r="BR1670"/>
      <c r="BS1670"/>
      <c r="BT1670"/>
      <c r="BU1670"/>
      <c r="BV1670"/>
      <c r="BW1670"/>
      <c r="BX1670"/>
      <c r="BY1670"/>
      <c r="BZ1670"/>
      <c r="CA1670"/>
      <c r="CB1670"/>
      <c r="CC1670"/>
      <c r="CD1670"/>
      <c r="CE1670"/>
      <c r="CF1670"/>
      <c r="CG1670"/>
      <c r="CH1670"/>
      <c r="CI1670"/>
      <c r="CJ1670"/>
      <c r="CK1670"/>
      <c r="CL1670"/>
      <c r="CN1670"/>
    </row>
    <row r="1671" spans="9:92" x14ac:dyDescent="0.35">
      <c r="I1671"/>
      <c r="J1671"/>
      <c r="R1671"/>
      <c r="S1671"/>
      <c r="T1671"/>
      <c r="U1671"/>
      <c r="V1671"/>
      <c r="W1671"/>
      <c r="X1671"/>
      <c r="Y1671"/>
      <c r="Z1671"/>
      <c r="AA1671"/>
      <c r="AB1671"/>
      <c r="AC1671"/>
      <c r="AD1671"/>
      <c r="AE1671"/>
      <c r="AF1671"/>
      <c r="AG1671"/>
      <c r="AH1671"/>
      <c r="AI1671"/>
      <c r="AJ1671"/>
      <c r="AK1671"/>
      <c r="AL1671"/>
      <c r="AM1671"/>
      <c r="AN1671"/>
      <c r="AO1671"/>
      <c r="AP1671"/>
      <c r="AQ1671"/>
      <c r="AR1671"/>
      <c r="AS1671"/>
      <c r="AT1671"/>
      <c r="AU1671"/>
      <c r="AV1671"/>
      <c r="AW1671"/>
      <c r="AX1671"/>
      <c r="AY1671"/>
      <c r="AZ1671"/>
      <c r="BA1671"/>
      <c r="BB1671"/>
      <c r="BC1671"/>
      <c r="BD1671"/>
      <c r="BE1671"/>
      <c r="BF1671"/>
      <c r="BG1671"/>
      <c r="BH1671"/>
      <c r="BI1671"/>
      <c r="BJ1671"/>
      <c r="BK1671"/>
      <c r="BL1671"/>
      <c r="BM1671"/>
      <c r="BN1671"/>
      <c r="BO1671"/>
      <c r="BP1671"/>
      <c r="BQ1671"/>
      <c r="BR1671"/>
      <c r="BS1671"/>
      <c r="BT1671"/>
      <c r="BU1671"/>
      <c r="BV1671"/>
      <c r="BW1671"/>
      <c r="BX1671"/>
      <c r="BY1671"/>
      <c r="BZ1671"/>
      <c r="CA1671"/>
      <c r="CB1671"/>
      <c r="CC1671"/>
      <c r="CD1671"/>
      <c r="CE1671"/>
      <c r="CF1671"/>
      <c r="CG1671"/>
      <c r="CH1671"/>
      <c r="CI1671"/>
      <c r="CJ1671"/>
      <c r="CK1671"/>
      <c r="CL1671"/>
      <c r="CN1671"/>
    </row>
    <row r="1672" spans="9:92" x14ac:dyDescent="0.35">
      <c r="I1672"/>
      <c r="J1672"/>
      <c r="R1672"/>
      <c r="S1672"/>
      <c r="T1672"/>
      <c r="U1672"/>
      <c r="V1672"/>
      <c r="W1672"/>
      <c r="X1672"/>
      <c r="Y1672"/>
      <c r="Z1672"/>
      <c r="AA1672"/>
      <c r="AB1672"/>
      <c r="AC1672"/>
      <c r="AD1672"/>
      <c r="AE1672"/>
      <c r="AF1672"/>
      <c r="AG1672"/>
      <c r="AH1672"/>
      <c r="AI1672"/>
      <c r="AJ1672"/>
      <c r="AK1672"/>
      <c r="AL1672"/>
      <c r="AM1672"/>
      <c r="AN1672"/>
      <c r="AO1672"/>
      <c r="AP1672"/>
      <c r="AQ1672"/>
      <c r="AR1672"/>
      <c r="AS1672"/>
      <c r="AT1672"/>
      <c r="AU1672"/>
      <c r="AV1672"/>
      <c r="AW1672"/>
      <c r="AX1672"/>
      <c r="AY1672"/>
      <c r="AZ1672"/>
      <c r="BA1672"/>
      <c r="BB1672"/>
      <c r="BC1672"/>
      <c r="BD1672"/>
      <c r="BE1672"/>
      <c r="BF1672"/>
      <c r="BG1672"/>
      <c r="BH1672"/>
      <c r="BI1672"/>
      <c r="BJ1672"/>
      <c r="BK1672"/>
      <c r="BL1672"/>
      <c r="BM1672"/>
      <c r="BN1672"/>
      <c r="BO1672"/>
      <c r="BP1672"/>
      <c r="BQ1672"/>
      <c r="BR1672"/>
      <c r="BS1672"/>
      <c r="BT1672"/>
      <c r="BU1672"/>
      <c r="BV1672"/>
      <c r="BW1672"/>
      <c r="BX1672"/>
      <c r="BY1672"/>
      <c r="BZ1672"/>
      <c r="CA1672"/>
      <c r="CB1672"/>
      <c r="CC1672"/>
      <c r="CD1672"/>
      <c r="CE1672"/>
      <c r="CF1672"/>
      <c r="CG1672"/>
      <c r="CH1672"/>
      <c r="CI1672"/>
      <c r="CJ1672"/>
      <c r="CK1672"/>
      <c r="CL1672"/>
      <c r="CN1672"/>
    </row>
    <row r="1673" spans="9:92" x14ac:dyDescent="0.35">
      <c r="I1673"/>
      <c r="J1673"/>
      <c r="R1673"/>
      <c r="S1673"/>
      <c r="T1673"/>
      <c r="U1673"/>
      <c r="V1673"/>
      <c r="W1673"/>
      <c r="X1673"/>
      <c r="Y1673"/>
      <c r="Z1673"/>
      <c r="AA1673"/>
      <c r="AB1673"/>
      <c r="AC1673"/>
      <c r="AD1673"/>
      <c r="AE1673"/>
      <c r="AF1673"/>
      <c r="AG1673"/>
      <c r="AH1673"/>
      <c r="AI1673"/>
      <c r="AJ1673"/>
      <c r="AK1673"/>
      <c r="AL1673"/>
      <c r="AM1673"/>
      <c r="AN1673"/>
      <c r="AO1673"/>
      <c r="AP1673"/>
      <c r="AQ1673"/>
      <c r="AR1673"/>
      <c r="AS1673"/>
      <c r="AT1673"/>
      <c r="AU1673"/>
      <c r="AV1673"/>
      <c r="AW1673"/>
      <c r="AX1673"/>
      <c r="AY1673"/>
      <c r="AZ1673"/>
      <c r="BA1673"/>
      <c r="BB1673"/>
      <c r="BC1673"/>
      <c r="BD1673"/>
      <c r="BE1673"/>
      <c r="BF1673"/>
      <c r="BG1673"/>
      <c r="BH1673"/>
      <c r="BI1673"/>
      <c r="BJ1673"/>
      <c r="BK1673"/>
      <c r="BL1673"/>
      <c r="BM1673"/>
      <c r="BN1673"/>
      <c r="BO1673"/>
      <c r="BP1673"/>
      <c r="BQ1673"/>
      <c r="BR1673"/>
      <c r="BS1673"/>
      <c r="BT1673"/>
      <c r="BU1673"/>
      <c r="BV1673"/>
      <c r="BW1673"/>
      <c r="BX1673"/>
      <c r="BY1673"/>
      <c r="BZ1673"/>
      <c r="CA1673"/>
      <c r="CB1673"/>
      <c r="CC1673"/>
      <c r="CD1673"/>
      <c r="CE1673"/>
      <c r="CF1673"/>
      <c r="CG1673"/>
      <c r="CH1673"/>
      <c r="CI1673"/>
      <c r="CJ1673"/>
      <c r="CK1673"/>
      <c r="CL1673"/>
      <c r="CN1673"/>
    </row>
    <row r="1674" spans="9:92" x14ac:dyDescent="0.35">
      <c r="I1674"/>
      <c r="J1674"/>
      <c r="R1674"/>
      <c r="S1674"/>
      <c r="T1674"/>
      <c r="U1674"/>
      <c r="V1674"/>
      <c r="W1674"/>
      <c r="X1674"/>
      <c r="Y1674"/>
      <c r="Z1674"/>
      <c r="AA1674"/>
      <c r="AB1674"/>
      <c r="AC1674"/>
      <c r="AD1674"/>
      <c r="AE1674"/>
      <c r="AF1674"/>
      <c r="AG1674"/>
      <c r="AH1674"/>
      <c r="AI1674"/>
      <c r="AJ1674"/>
      <c r="AK1674"/>
      <c r="AL1674"/>
      <c r="AM1674"/>
      <c r="AN1674"/>
      <c r="AO1674"/>
      <c r="AP1674"/>
      <c r="AQ1674"/>
      <c r="AR1674"/>
      <c r="AS1674"/>
      <c r="AT1674"/>
      <c r="AU1674"/>
      <c r="AV1674"/>
      <c r="AW1674"/>
      <c r="AX1674"/>
      <c r="AY1674"/>
      <c r="AZ1674"/>
      <c r="BA1674"/>
      <c r="BB1674"/>
      <c r="BC1674"/>
      <c r="BD1674"/>
      <c r="BE1674"/>
      <c r="BF1674"/>
      <c r="BG1674"/>
      <c r="BH1674"/>
      <c r="BI1674"/>
      <c r="BJ1674"/>
      <c r="BK1674"/>
      <c r="BL1674"/>
      <c r="BM1674"/>
      <c r="BN1674"/>
      <c r="BO1674"/>
      <c r="BP1674"/>
      <c r="BQ1674"/>
      <c r="BR1674"/>
      <c r="BS1674"/>
      <c r="BT1674"/>
      <c r="BU1674"/>
      <c r="BV1674"/>
      <c r="BW1674"/>
      <c r="BX1674"/>
      <c r="BY1674"/>
      <c r="BZ1674"/>
      <c r="CA1674"/>
      <c r="CB1674"/>
      <c r="CC1674"/>
      <c r="CD1674"/>
      <c r="CE1674"/>
      <c r="CF1674"/>
      <c r="CG1674"/>
      <c r="CH1674"/>
      <c r="CI1674"/>
      <c r="CJ1674"/>
      <c r="CK1674"/>
      <c r="CL1674"/>
      <c r="CN1674"/>
    </row>
    <row r="1675" spans="9:92" x14ac:dyDescent="0.35">
      <c r="I1675"/>
      <c r="J1675"/>
      <c r="R1675"/>
      <c r="S1675"/>
      <c r="T1675"/>
      <c r="U1675"/>
      <c r="V1675"/>
      <c r="W1675"/>
      <c r="X1675"/>
      <c r="Y1675"/>
      <c r="Z1675"/>
      <c r="AA1675"/>
      <c r="AB1675"/>
      <c r="AC1675"/>
      <c r="AD1675"/>
      <c r="AE1675"/>
      <c r="AF1675"/>
      <c r="AG1675"/>
      <c r="AH1675"/>
      <c r="AI1675"/>
      <c r="AJ1675"/>
      <c r="AK1675"/>
      <c r="AL1675"/>
      <c r="AM1675"/>
      <c r="AN1675"/>
      <c r="AO1675"/>
      <c r="AP1675"/>
      <c r="AQ1675"/>
      <c r="AR1675"/>
      <c r="AS1675"/>
      <c r="AT1675"/>
      <c r="AU1675"/>
      <c r="AV1675"/>
      <c r="AW1675"/>
      <c r="AX1675"/>
      <c r="AY1675"/>
      <c r="AZ1675"/>
      <c r="BA1675"/>
      <c r="BB1675"/>
      <c r="BC1675"/>
      <c r="BD1675"/>
      <c r="BE1675"/>
      <c r="BF1675"/>
      <c r="BG1675"/>
      <c r="BH1675"/>
      <c r="BI1675"/>
      <c r="BJ1675"/>
      <c r="BK1675"/>
      <c r="BL1675"/>
      <c r="BM1675"/>
      <c r="BN1675"/>
      <c r="BO1675"/>
      <c r="BP1675"/>
      <c r="BQ1675"/>
      <c r="BR1675"/>
      <c r="BS1675"/>
      <c r="BT1675"/>
      <c r="BU1675"/>
      <c r="BV1675"/>
      <c r="BW1675"/>
      <c r="BX1675"/>
      <c r="BY1675"/>
      <c r="BZ1675"/>
      <c r="CA1675"/>
      <c r="CB1675"/>
      <c r="CC1675"/>
      <c r="CD1675"/>
      <c r="CE1675"/>
      <c r="CF1675"/>
      <c r="CG1675"/>
      <c r="CH1675"/>
      <c r="CI1675"/>
      <c r="CJ1675"/>
      <c r="CK1675"/>
      <c r="CL1675"/>
      <c r="CN1675"/>
    </row>
    <row r="1676" spans="9:92" x14ac:dyDescent="0.35">
      <c r="I1676"/>
      <c r="J1676"/>
      <c r="R1676"/>
      <c r="S1676"/>
      <c r="T1676"/>
      <c r="U1676"/>
      <c r="V1676"/>
      <c r="W1676"/>
      <c r="X1676"/>
      <c r="Y1676"/>
      <c r="Z1676"/>
      <c r="AA1676"/>
      <c r="AB1676"/>
      <c r="AC1676"/>
      <c r="AD1676"/>
      <c r="AE1676"/>
      <c r="AF1676"/>
      <c r="AG1676"/>
      <c r="AH1676"/>
      <c r="AI1676"/>
      <c r="AJ1676"/>
      <c r="AK1676"/>
      <c r="AL1676"/>
      <c r="AM1676"/>
      <c r="AN1676"/>
      <c r="AO1676"/>
      <c r="AP1676"/>
      <c r="AQ1676"/>
      <c r="AR1676"/>
      <c r="AS1676"/>
      <c r="AT1676"/>
      <c r="AU1676"/>
      <c r="AV1676"/>
      <c r="AW1676"/>
      <c r="AX1676"/>
      <c r="AY1676"/>
      <c r="AZ1676"/>
      <c r="BA1676"/>
      <c r="BB1676"/>
      <c r="BC1676"/>
      <c r="BD1676"/>
      <c r="BE1676"/>
      <c r="BF1676"/>
      <c r="BG1676"/>
      <c r="BH1676"/>
      <c r="BI1676"/>
      <c r="BJ1676"/>
      <c r="BK1676"/>
      <c r="BL1676"/>
      <c r="BM1676"/>
      <c r="BN1676"/>
      <c r="BO1676"/>
      <c r="BP1676"/>
      <c r="BQ1676"/>
      <c r="BR1676"/>
      <c r="BS1676"/>
      <c r="BT1676"/>
      <c r="BU1676"/>
      <c r="BV1676"/>
      <c r="BW1676"/>
      <c r="BX1676"/>
      <c r="BY1676"/>
      <c r="BZ1676"/>
      <c r="CA1676"/>
      <c r="CB1676"/>
      <c r="CC1676"/>
      <c r="CD1676"/>
      <c r="CE1676"/>
      <c r="CF1676"/>
      <c r="CG1676"/>
      <c r="CH1676"/>
      <c r="CI1676"/>
      <c r="CJ1676"/>
      <c r="CK1676"/>
      <c r="CL1676"/>
      <c r="CN1676"/>
    </row>
    <row r="1677" spans="9:92" x14ac:dyDescent="0.35">
      <c r="I1677"/>
      <c r="J1677"/>
      <c r="R1677"/>
      <c r="S1677"/>
      <c r="T1677"/>
      <c r="U1677"/>
      <c r="V1677"/>
      <c r="W1677"/>
      <c r="X1677"/>
      <c r="Y1677"/>
      <c r="Z1677"/>
      <c r="AA1677"/>
      <c r="AB1677"/>
      <c r="AC1677"/>
      <c r="AD1677"/>
      <c r="AE1677"/>
      <c r="AF1677"/>
      <c r="AG1677"/>
      <c r="AH1677"/>
      <c r="AI1677"/>
      <c r="AJ1677"/>
      <c r="AK1677"/>
      <c r="AL1677"/>
      <c r="AM1677"/>
      <c r="AN1677"/>
      <c r="AO1677"/>
      <c r="AP1677"/>
      <c r="AQ1677"/>
      <c r="AR1677"/>
      <c r="AS1677"/>
      <c r="AT1677"/>
      <c r="AU1677"/>
      <c r="AV1677"/>
      <c r="AW1677"/>
      <c r="AX1677"/>
      <c r="AY1677"/>
      <c r="AZ1677"/>
      <c r="BA1677"/>
      <c r="BB1677"/>
      <c r="BC1677"/>
      <c r="BD1677"/>
      <c r="BE1677"/>
      <c r="BF1677"/>
      <c r="BG1677"/>
      <c r="BH1677"/>
      <c r="BI1677"/>
      <c r="BJ1677"/>
      <c r="BK1677"/>
      <c r="BL1677"/>
      <c r="BM1677"/>
      <c r="BN1677"/>
      <c r="BO1677"/>
      <c r="BP1677"/>
      <c r="BQ1677"/>
      <c r="BR1677"/>
      <c r="BS1677"/>
      <c r="BT1677"/>
      <c r="BU1677"/>
      <c r="BV1677"/>
      <c r="BW1677"/>
      <c r="BX1677"/>
      <c r="BY1677"/>
      <c r="BZ1677"/>
      <c r="CA1677"/>
      <c r="CB1677"/>
      <c r="CC1677"/>
      <c r="CD1677"/>
      <c r="CE1677"/>
      <c r="CF1677"/>
      <c r="CG1677"/>
      <c r="CH1677"/>
      <c r="CI1677"/>
      <c r="CJ1677"/>
      <c r="CK1677"/>
      <c r="CL1677"/>
      <c r="CN1677"/>
    </row>
    <row r="1678" spans="9:92" x14ac:dyDescent="0.35">
      <c r="I1678"/>
      <c r="J1678"/>
      <c r="R1678"/>
      <c r="S1678"/>
      <c r="T1678"/>
      <c r="U1678"/>
      <c r="V1678"/>
      <c r="W1678"/>
      <c r="X1678"/>
      <c r="Y1678"/>
      <c r="Z1678"/>
      <c r="AA1678"/>
      <c r="AB1678"/>
      <c r="AC1678"/>
      <c r="AD1678"/>
      <c r="AE1678"/>
      <c r="AF1678"/>
      <c r="AG1678"/>
      <c r="AH1678"/>
      <c r="AI1678"/>
      <c r="AJ1678"/>
      <c r="AK1678"/>
      <c r="AL1678"/>
      <c r="AM1678"/>
      <c r="AN1678"/>
      <c r="AO1678"/>
      <c r="AP1678"/>
      <c r="AQ1678"/>
      <c r="AR1678"/>
      <c r="AS1678"/>
      <c r="AT1678"/>
      <c r="AU1678"/>
      <c r="AV1678"/>
      <c r="AW1678"/>
      <c r="AX1678"/>
      <c r="AY1678"/>
      <c r="AZ1678"/>
      <c r="BA1678"/>
      <c r="BB1678"/>
      <c r="BC1678"/>
      <c r="BD1678"/>
      <c r="BE1678"/>
      <c r="BF1678"/>
      <c r="BG1678"/>
      <c r="BH1678"/>
      <c r="BI1678"/>
      <c r="BJ1678"/>
      <c r="BK1678"/>
      <c r="BL1678"/>
      <c r="BM1678"/>
      <c r="BN1678"/>
      <c r="BO1678"/>
      <c r="BP1678"/>
      <c r="BQ1678"/>
      <c r="BR1678"/>
      <c r="BS1678"/>
      <c r="BT1678"/>
      <c r="BU1678"/>
      <c r="BV1678"/>
      <c r="BW1678"/>
      <c r="BX1678"/>
      <c r="BY1678"/>
      <c r="BZ1678"/>
      <c r="CA1678"/>
      <c r="CB1678"/>
      <c r="CC1678"/>
      <c r="CD1678"/>
      <c r="CE1678"/>
      <c r="CF1678"/>
      <c r="CG1678"/>
      <c r="CH1678"/>
      <c r="CI1678"/>
      <c r="CJ1678"/>
      <c r="CK1678"/>
      <c r="CL1678"/>
      <c r="CN1678"/>
    </row>
    <row r="1679" spans="9:92" x14ac:dyDescent="0.35">
      <c r="I1679"/>
      <c r="J1679"/>
      <c r="R1679"/>
      <c r="S1679"/>
      <c r="T1679"/>
      <c r="U1679"/>
      <c r="V1679"/>
      <c r="W1679"/>
      <c r="X1679"/>
      <c r="Y1679"/>
      <c r="Z1679"/>
      <c r="AA1679"/>
      <c r="AB1679"/>
      <c r="AC1679"/>
      <c r="AD1679"/>
      <c r="AE1679"/>
      <c r="AF1679"/>
      <c r="AG1679"/>
      <c r="AH1679"/>
      <c r="AI1679"/>
      <c r="AJ1679"/>
      <c r="AK1679"/>
      <c r="AL1679"/>
      <c r="AM1679"/>
      <c r="AN1679"/>
      <c r="AO1679"/>
      <c r="AP1679"/>
      <c r="AQ1679"/>
      <c r="AR1679"/>
      <c r="AS1679"/>
      <c r="AT1679"/>
      <c r="AU1679"/>
      <c r="AV1679"/>
      <c r="AW1679"/>
      <c r="AX1679"/>
      <c r="AY1679"/>
      <c r="AZ1679"/>
      <c r="BA1679"/>
      <c r="BB1679"/>
      <c r="BC1679"/>
      <c r="BD1679"/>
      <c r="BE1679"/>
      <c r="BF1679"/>
      <c r="BG1679"/>
      <c r="BH1679"/>
      <c r="BI1679"/>
      <c r="BJ1679"/>
      <c r="BK1679"/>
      <c r="BL1679"/>
      <c r="BM1679"/>
      <c r="BN1679"/>
      <c r="BO1679"/>
      <c r="BP1679"/>
      <c r="BQ1679"/>
      <c r="BR1679"/>
      <c r="BS1679"/>
      <c r="BT1679"/>
      <c r="BU1679"/>
      <c r="BV1679"/>
      <c r="BW1679"/>
      <c r="BX1679"/>
      <c r="BY1679"/>
      <c r="BZ1679"/>
      <c r="CA1679"/>
      <c r="CB1679"/>
      <c r="CC1679"/>
      <c r="CD1679"/>
      <c r="CE1679"/>
      <c r="CF1679"/>
      <c r="CG1679"/>
      <c r="CH1679"/>
      <c r="CI1679"/>
      <c r="CJ1679"/>
      <c r="CK1679"/>
      <c r="CL1679"/>
      <c r="CN1679"/>
    </row>
    <row r="1680" spans="9:92" x14ac:dyDescent="0.35">
      <c r="I1680"/>
      <c r="J1680"/>
      <c r="R1680"/>
      <c r="S1680"/>
      <c r="T1680"/>
      <c r="U1680"/>
      <c r="V1680"/>
      <c r="W1680"/>
      <c r="X1680"/>
      <c r="Y1680"/>
      <c r="Z1680"/>
      <c r="AA1680"/>
      <c r="AB1680"/>
      <c r="AC1680"/>
      <c r="AD1680"/>
      <c r="AE1680"/>
      <c r="AF1680"/>
      <c r="AG1680"/>
      <c r="AH1680"/>
      <c r="AI1680"/>
      <c r="AJ1680"/>
      <c r="AK1680"/>
      <c r="AL1680"/>
      <c r="AM1680"/>
      <c r="AN1680"/>
      <c r="AO1680"/>
      <c r="AP1680"/>
      <c r="AQ1680"/>
      <c r="AR1680"/>
      <c r="AS1680"/>
      <c r="AT1680"/>
      <c r="AU1680"/>
      <c r="AV1680"/>
      <c r="AW1680"/>
      <c r="AX1680"/>
      <c r="AY1680"/>
      <c r="AZ1680"/>
      <c r="BA1680"/>
      <c r="BB1680"/>
      <c r="BC1680"/>
      <c r="BD1680"/>
      <c r="BE1680"/>
      <c r="BF1680"/>
      <c r="BG1680"/>
      <c r="BH1680"/>
      <c r="BI1680"/>
      <c r="BJ1680"/>
      <c r="BK1680"/>
      <c r="BL1680"/>
      <c r="BM1680"/>
      <c r="BN1680"/>
      <c r="BO1680"/>
      <c r="BP1680"/>
      <c r="BQ1680"/>
      <c r="BR1680"/>
      <c r="BS1680"/>
      <c r="BT1680"/>
      <c r="BU1680"/>
      <c r="BV1680"/>
      <c r="BW1680"/>
      <c r="BX1680"/>
      <c r="BY1680"/>
      <c r="BZ1680"/>
      <c r="CA1680"/>
      <c r="CB1680"/>
      <c r="CC1680"/>
      <c r="CD1680"/>
      <c r="CE1680"/>
      <c r="CF1680"/>
      <c r="CG1680"/>
      <c r="CH1680"/>
      <c r="CI1680"/>
      <c r="CJ1680"/>
      <c r="CK1680"/>
      <c r="CL1680"/>
      <c r="CN1680"/>
    </row>
    <row r="1681" spans="9:92" x14ac:dyDescent="0.35">
      <c r="I1681"/>
      <c r="J1681"/>
      <c r="R1681"/>
      <c r="S1681"/>
      <c r="T1681"/>
      <c r="U1681"/>
      <c r="V1681"/>
      <c r="W1681"/>
      <c r="X1681"/>
      <c r="Y1681"/>
      <c r="Z1681"/>
      <c r="AA1681"/>
      <c r="AB1681"/>
      <c r="AC1681"/>
      <c r="AD1681"/>
      <c r="AE1681"/>
      <c r="AF1681"/>
      <c r="AG1681"/>
      <c r="AH1681"/>
      <c r="AI1681"/>
      <c r="AJ1681"/>
      <c r="AK1681"/>
      <c r="AL1681"/>
      <c r="AM1681"/>
      <c r="AN1681"/>
      <c r="AO1681"/>
      <c r="AP1681"/>
      <c r="AQ1681"/>
      <c r="AR1681"/>
      <c r="AS1681"/>
      <c r="AT1681"/>
      <c r="AU1681"/>
      <c r="AV1681"/>
      <c r="AW1681"/>
      <c r="AX1681"/>
      <c r="AY1681"/>
      <c r="AZ1681"/>
      <c r="BA1681"/>
      <c r="BB1681"/>
      <c r="BC1681"/>
      <c r="BD1681"/>
      <c r="BE1681"/>
      <c r="BF1681"/>
      <c r="BG1681"/>
      <c r="BH1681"/>
      <c r="BI1681"/>
      <c r="BJ1681"/>
      <c r="BK1681"/>
      <c r="BL1681"/>
      <c r="BM1681"/>
      <c r="BN1681"/>
      <c r="BO1681"/>
      <c r="BP1681"/>
      <c r="BQ1681"/>
      <c r="BR1681"/>
      <c r="BS1681"/>
      <c r="BT1681"/>
      <c r="BU1681"/>
      <c r="BV1681"/>
      <c r="BW1681"/>
      <c r="BX1681"/>
      <c r="BY1681"/>
      <c r="BZ1681"/>
      <c r="CA1681"/>
      <c r="CB1681"/>
      <c r="CC1681"/>
      <c r="CD1681"/>
      <c r="CE1681"/>
      <c r="CF1681"/>
      <c r="CG1681"/>
      <c r="CH1681"/>
      <c r="CI1681"/>
      <c r="CJ1681"/>
      <c r="CK1681"/>
      <c r="CL1681"/>
      <c r="CN1681"/>
    </row>
    <row r="1682" spans="9:92" x14ac:dyDescent="0.35">
      <c r="I1682"/>
      <c r="J1682"/>
      <c r="R1682"/>
      <c r="S1682"/>
      <c r="T1682"/>
      <c r="U1682"/>
      <c r="V1682"/>
      <c r="W1682"/>
      <c r="X1682"/>
      <c r="Y1682"/>
      <c r="Z1682"/>
      <c r="AA1682"/>
      <c r="AB1682"/>
      <c r="AC1682"/>
      <c r="AD1682"/>
      <c r="AE1682"/>
      <c r="AF1682"/>
      <c r="AG1682"/>
      <c r="AH1682"/>
      <c r="AI1682"/>
      <c r="AJ1682"/>
      <c r="AK1682"/>
      <c r="AL1682"/>
      <c r="AM1682"/>
      <c r="AN1682"/>
      <c r="AO1682"/>
      <c r="AP1682"/>
      <c r="AQ1682"/>
      <c r="AR1682"/>
      <c r="AS1682"/>
      <c r="AT1682"/>
      <c r="AU1682"/>
      <c r="AV1682"/>
      <c r="AW1682"/>
      <c r="AX1682"/>
      <c r="AY1682"/>
      <c r="AZ1682"/>
      <c r="BA1682"/>
      <c r="BB1682"/>
      <c r="BC1682"/>
      <c r="BD1682"/>
      <c r="BE1682"/>
      <c r="BF1682"/>
      <c r="BG1682"/>
      <c r="BH1682"/>
      <c r="BI1682"/>
      <c r="BJ1682"/>
      <c r="BK1682"/>
      <c r="BL1682"/>
      <c r="BM1682"/>
      <c r="BN1682"/>
      <c r="BO1682"/>
      <c r="BP1682"/>
      <c r="BQ1682"/>
      <c r="BR1682"/>
      <c r="BS1682"/>
      <c r="BT1682"/>
      <c r="BU1682"/>
      <c r="BV1682"/>
      <c r="BW1682"/>
      <c r="BX1682"/>
      <c r="BY1682"/>
      <c r="BZ1682"/>
      <c r="CA1682"/>
      <c r="CB1682"/>
      <c r="CC1682"/>
      <c r="CD1682"/>
      <c r="CE1682"/>
      <c r="CF1682"/>
      <c r="CG1682"/>
      <c r="CH1682"/>
      <c r="CI1682"/>
      <c r="CJ1682"/>
      <c r="CK1682"/>
      <c r="CL1682"/>
      <c r="CN1682"/>
    </row>
    <row r="1683" spans="9:92" x14ac:dyDescent="0.35">
      <c r="I1683"/>
      <c r="J1683"/>
      <c r="R1683"/>
      <c r="S1683"/>
      <c r="T1683"/>
      <c r="U1683"/>
      <c r="V1683"/>
      <c r="W1683"/>
      <c r="X1683"/>
      <c r="Y1683"/>
      <c r="Z1683"/>
      <c r="AA1683"/>
      <c r="AB1683"/>
      <c r="AC1683"/>
      <c r="AD1683"/>
      <c r="AE1683"/>
      <c r="AF1683"/>
      <c r="AG1683"/>
      <c r="AH1683"/>
      <c r="AI1683"/>
      <c r="AJ1683"/>
      <c r="AK1683"/>
      <c r="AL1683"/>
      <c r="AM1683"/>
      <c r="AN1683"/>
      <c r="AO1683"/>
      <c r="AP1683"/>
      <c r="AQ1683"/>
      <c r="AR1683"/>
      <c r="AS1683"/>
      <c r="AT1683"/>
      <c r="AU1683"/>
      <c r="AV1683"/>
      <c r="AW1683"/>
      <c r="AX1683"/>
      <c r="AY1683"/>
      <c r="AZ1683"/>
      <c r="BA1683"/>
      <c r="BB1683"/>
      <c r="BC1683"/>
      <c r="BD1683"/>
      <c r="BE1683"/>
      <c r="BF1683"/>
      <c r="BG1683"/>
      <c r="BH1683"/>
      <c r="BI1683"/>
      <c r="BJ1683"/>
      <c r="BK1683"/>
      <c r="BL1683"/>
      <c r="BM1683"/>
      <c r="BN1683"/>
      <c r="BO1683"/>
      <c r="BP1683"/>
      <c r="BQ1683"/>
      <c r="BR1683"/>
      <c r="BS1683"/>
      <c r="BT1683"/>
      <c r="BU1683"/>
      <c r="BV1683"/>
      <c r="BW1683"/>
      <c r="BX1683"/>
      <c r="BY1683"/>
      <c r="BZ1683"/>
      <c r="CA1683"/>
      <c r="CB1683"/>
      <c r="CC1683"/>
      <c r="CD1683"/>
      <c r="CE1683"/>
      <c r="CF1683"/>
      <c r="CG1683"/>
      <c r="CH1683"/>
      <c r="CI1683"/>
      <c r="CJ1683"/>
      <c r="CK1683"/>
      <c r="CL1683"/>
      <c r="CN1683"/>
    </row>
    <row r="1684" spans="9:92" x14ac:dyDescent="0.35">
      <c r="I1684"/>
      <c r="J1684"/>
      <c r="R1684"/>
      <c r="S1684"/>
      <c r="T1684"/>
      <c r="U1684"/>
      <c r="V1684"/>
      <c r="W1684"/>
      <c r="X1684"/>
      <c r="Y1684"/>
      <c r="Z1684"/>
      <c r="AA1684"/>
      <c r="AB1684"/>
      <c r="AC1684"/>
      <c r="AD1684"/>
      <c r="AE1684"/>
      <c r="AF1684"/>
      <c r="AG1684"/>
      <c r="AH1684"/>
      <c r="AI1684"/>
      <c r="AJ1684"/>
      <c r="AK1684"/>
      <c r="AL1684"/>
      <c r="AM1684"/>
      <c r="AN1684"/>
      <c r="AO1684"/>
      <c r="AP1684"/>
      <c r="AQ1684"/>
      <c r="AR1684"/>
      <c r="AS1684"/>
      <c r="AT1684"/>
      <c r="AU1684"/>
      <c r="AV1684"/>
      <c r="AW1684"/>
      <c r="AX1684"/>
      <c r="AY1684"/>
      <c r="AZ1684"/>
      <c r="BA1684"/>
      <c r="BB1684"/>
      <c r="BC1684"/>
      <c r="BD1684"/>
      <c r="BE1684"/>
      <c r="BF1684"/>
      <c r="BG1684"/>
      <c r="BH1684"/>
      <c r="BI1684"/>
      <c r="BJ1684"/>
      <c r="BK1684"/>
      <c r="BL1684"/>
      <c r="BM1684"/>
      <c r="BN1684"/>
      <c r="BO1684"/>
      <c r="BP1684"/>
      <c r="BQ1684"/>
      <c r="BR1684"/>
      <c r="BS1684"/>
      <c r="BT1684"/>
      <c r="BU1684"/>
      <c r="BV1684"/>
      <c r="BW1684"/>
      <c r="BX1684"/>
      <c r="BY1684"/>
      <c r="BZ1684"/>
      <c r="CA1684"/>
      <c r="CB1684"/>
      <c r="CC1684"/>
      <c r="CD1684"/>
      <c r="CE1684"/>
      <c r="CF1684"/>
      <c r="CG1684"/>
      <c r="CH1684"/>
      <c r="CI1684"/>
      <c r="CJ1684"/>
      <c r="CK1684"/>
      <c r="CL1684"/>
      <c r="CN1684"/>
    </row>
    <row r="1685" spans="9:92" x14ac:dyDescent="0.35">
      <c r="I1685"/>
      <c r="J1685"/>
      <c r="R1685"/>
      <c r="S1685"/>
      <c r="T1685"/>
      <c r="U1685"/>
      <c r="V1685"/>
      <c r="W1685"/>
      <c r="X1685"/>
      <c r="Y1685"/>
      <c r="Z1685"/>
      <c r="AA1685"/>
      <c r="AB1685"/>
      <c r="AC1685"/>
      <c r="AD1685"/>
      <c r="AE1685"/>
      <c r="AF1685"/>
      <c r="AG1685"/>
      <c r="AH1685"/>
      <c r="AI1685"/>
      <c r="AJ1685"/>
      <c r="AK1685"/>
      <c r="AL1685"/>
      <c r="AM1685"/>
      <c r="AN1685"/>
      <c r="AO1685"/>
      <c r="AP1685"/>
      <c r="AQ1685"/>
      <c r="AR1685"/>
      <c r="AS1685"/>
      <c r="AT1685"/>
      <c r="AU1685"/>
      <c r="AV1685"/>
      <c r="AW1685"/>
      <c r="AX1685"/>
      <c r="AY1685"/>
      <c r="AZ1685"/>
      <c r="BA1685"/>
      <c r="BB1685"/>
      <c r="BC1685"/>
      <c r="BD1685"/>
      <c r="BE1685"/>
      <c r="BF1685"/>
      <c r="BG1685"/>
      <c r="BH1685"/>
      <c r="BI1685"/>
      <c r="BJ1685"/>
      <c r="BK1685"/>
      <c r="BL1685"/>
      <c r="BM1685"/>
      <c r="BN1685"/>
      <c r="BO1685"/>
      <c r="BP1685"/>
      <c r="BQ1685"/>
      <c r="BR1685"/>
      <c r="BS1685"/>
      <c r="BT1685"/>
      <c r="BU1685"/>
      <c r="BV1685"/>
      <c r="BW1685"/>
      <c r="BX1685"/>
      <c r="BY1685"/>
      <c r="BZ1685"/>
      <c r="CA1685"/>
      <c r="CB1685"/>
      <c r="CC1685"/>
      <c r="CD1685"/>
      <c r="CE1685"/>
      <c r="CF1685"/>
      <c r="CG1685"/>
      <c r="CH1685"/>
      <c r="CI1685"/>
      <c r="CJ1685"/>
      <c r="CK1685"/>
      <c r="CL1685"/>
      <c r="CN1685"/>
    </row>
    <row r="1686" spans="9:92" x14ac:dyDescent="0.35">
      <c r="I1686"/>
      <c r="J1686"/>
      <c r="R1686"/>
      <c r="S1686"/>
      <c r="T1686"/>
      <c r="U1686"/>
      <c r="V1686"/>
      <c r="W1686"/>
      <c r="X1686"/>
      <c r="Y1686"/>
      <c r="Z1686"/>
      <c r="AA1686"/>
      <c r="AB1686"/>
      <c r="AC1686"/>
      <c r="AD1686"/>
      <c r="AE1686"/>
      <c r="AF1686"/>
      <c r="AG1686"/>
      <c r="AH1686"/>
      <c r="AI1686"/>
      <c r="AJ1686"/>
      <c r="AK1686"/>
      <c r="AL1686"/>
      <c r="AM1686"/>
      <c r="AN1686"/>
      <c r="AO1686"/>
      <c r="AP1686"/>
      <c r="AQ1686"/>
      <c r="AR1686"/>
      <c r="AS1686"/>
      <c r="AT1686"/>
      <c r="AU1686"/>
      <c r="AV1686"/>
      <c r="AW1686"/>
      <c r="AX1686"/>
      <c r="AY1686"/>
      <c r="AZ1686"/>
      <c r="BA1686"/>
      <c r="BB1686"/>
      <c r="BC1686"/>
      <c r="BD1686"/>
      <c r="BE1686"/>
      <c r="BF1686"/>
      <c r="BG1686"/>
      <c r="BH1686"/>
      <c r="BI1686"/>
      <c r="BJ1686"/>
      <c r="BK1686"/>
      <c r="BL1686"/>
      <c r="BM1686"/>
      <c r="BN1686"/>
      <c r="BO1686"/>
      <c r="BP1686"/>
      <c r="BQ1686"/>
      <c r="BR1686"/>
      <c r="BS1686"/>
      <c r="BT1686"/>
      <c r="BU1686"/>
      <c r="BV1686"/>
      <c r="BW1686"/>
      <c r="BX1686"/>
      <c r="BY1686"/>
      <c r="BZ1686"/>
      <c r="CA1686"/>
      <c r="CB1686"/>
      <c r="CC1686"/>
      <c r="CD1686"/>
      <c r="CE1686"/>
      <c r="CF1686"/>
      <c r="CG1686"/>
      <c r="CH1686"/>
      <c r="CI1686"/>
      <c r="CJ1686"/>
      <c r="CK1686"/>
      <c r="CL1686"/>
      <c r="CN1686"/>
    </row>
    <row r="1687" spans="9:92" x14ac:dyDescent="0.35">
      <c r="I1687"/>
      <c r="J1687"/>
      <c r="R1687"/>
      <c r="S1687"/>
      <c r="T1687"/>
      <c r="U1687"/>
      <c r="V1687"/>
      <c r="W1687"/>
      <c r="X1687"/>
      <c r="Y1687"/>
      <c r="Z1687"/>
      <c r="AA1687"/>
      <c r="AB1687"/>
      <c r="AC1687"/>
      <c r="AD1687"/>
      <c r="AE1687"/>
      <c r="AF1687"/>
      <c r="AG1687"/>
      <c r="AH1687"/>
      <c r="AI1687"/>
      <c r="AJ1687"/>
      <c r="AK1687"/>
      <c r="AL1687"/>
      <c r="AM1687"/>
      <c r="AN1687"/>
      <c r="AO1687"/>
      <c r="AP1687"/>
      <c r="AQ1687"/>
      <c r="AR1687"/>
      <c r="AS1687"/>
      <c r="AT1687"/>
      <c r="AU1687"/>
      <c r="AV1687"/>
      <c r="AW1687"/>
      <c r="AX1687"/>
      <c r="AY1687"/>
      <c r="AZ1687"/>
      <c r="BA1687"/>
      <c r="BB1687"/>
      <c r="BC1687"/>
      <c r="BD1687"/>
      <c r="BE1687"/>
      <c r="BF1687"/>
      <c r="BG1687"/>
      <c r="BH1687"/>
      <c r="BI1687"/>
      <c r="BJ1687"/>
      <c r="BK1687"/>
      <c r="BL1687"/>
      <c r="BM1687"/>
      <c r="BN1687"/>
      <c r="BO1687"/>
      <c r="BP1687"/>
      <c r="BQ1687"/>
      <c r="BR1687"/>
      <c r="BS1687"/>
      <c r="BT1687"/>
      <c r="BU1687"/>
      <c r="BV1687"/>
      <c r="BW1687"/>
      <c r="BX1687"/>
      <c r="BY1687"/>
      <c r="BZ1687"/>
      <c r="CA1687"/>
      <c r="CB1687"/>
      <c r="CC1687"/>
      <c r="CD1687"/>
      <c r="CE1687"/>
      <c r="CF1687"/>
      <c r="CG1687"/>
      <c r="CH1687"/>
      <c r="CI1687"/>
      <c r="CJ1687"/>
      <c r="CK1687"/>
      <c r="CL1687"/>
      <c r="CN1687"/>
    </row>
    <row r="1688" spans="9:92" x14ac:dyDescent="0.35">
      <c r="I1688"/>
      <c r="J1688"/>
      <c r="R1688"/>
      <c r="S1688"/>
      <c r="T1688"/>
      <c r="U1688"/>
      <c r="V1688"/>
      <c r="W1688"/>
      <c r="X1688"/>
      <c r="Y1688"/>
      <c r="Z1688"/>
      <c r="AA1688"/>
      <c r="AB1688"/>
      <c r="AC1688"/>
      <c r="AD1688"/>
      <c r="AE1688"/>
      <c r="AF1688"/>
      <c r="AG1688"/>
      <c r="AH1688"/>
      <c r="AI1688"/>
      <c r="AJ1688"/>
      <c r="AK1688"/>
      <c r="AL1688"/>
      <c r="AM1688"/>
      <c r="AN1688"/>
      <c r="AO1688"/>
      <c r="AP1688"/>
      <c r="AQ1688"/>
      <c r="AR1688"/>
      <c r="AS1688"/>
      <c r="AT1688"/>
      <c r="AU1688"/>
      <c r="AV1688"/>
      <c r="AW1688"/>
      <c r="AX1688"/>
      <c r="AY1688"/>
      <c r="AZ1688"/>
      <c r="BA1688"/>
      <c r="BB1688"/>
      <c r="BC1688"/>
      <c r="BD1688"/>
      <c r="BE1688"/>
      <c r="BF1688"/>
      <c r="BG1688"/>
      <c r="BH1688"/>
      <c r="BI1688"/>
      <c r="BJ1688"/>
      <c r="BK1688"/>
      <c r="BL1688"/>
      <c r="BM1688"/>
      <c r="BN1688"/>
      <c r="BO1688"/>
      <c r="BP1688"/>
      <c r="BQ1688"/>
      <c r="BR1688"/>
      <c r="BS1688"/>
      <c r="BT1688"/>
      <c r="BU1688"/>
      <c r="BV1688"/>
      <c r="BW1688"/>
      <c r="BX1688"/>
      <c r="BY1688"/>
      <c r="BZ1688"/>
      <c r="CA1688"/>
      <c r="CB1688"/>
      <c r="CC1688"/>
      <c r="CD1688"/>
      <c r="CE1688"/>
      <c r="CF1688"/>
      <c r="CG1688"/>
      <c r="CH1688"/>
      <c r="CI1688"/>
      <c r="CJ1688"/>
      <c r="CK1688"/>
      <c r="CL1688"/>
      <c r="CN1688"/>
    </row>
    <row r="1689" spans="9:92" x14ac:dyDescent="0.35">
      <c r="I1689"/>
      <c r="J1689"/>
      <c r="R1689"/>
      <c r="S1689"/>
      <c r="T1689"/>
      <c r="U1689"/>
      <c r="V1689"/>
      <c r="W1689"/>
      <c r="X1689"/>
      <c r="Y1689"/>
      <c r="Z1689"/>
      <c r="AA1689"/>
      <c r="AB1689"/>
      <c r="AC1689"/>
      <c r="AD1689"/>
      <c r="AE1689"/>
      <c r="AF1689"/>
      <c r="AG1689"/>
      <c r="AH1689"/>
      <c r="AI1689"/>
      <c r="AJ1689"/>
      <c r="AK1689"/>
      <c r="AL1689"/>
      <c r="AM1689"/>
      <c r="AN1689"/>
      <c r="AO1689"/>
      <c r="AP1689"/>
      <c r="AQ1689"/>
      <c r="AR1689"/>
      <c r="AS1689"/>
      <c r="AT1689"/>
      <c r="AU1689"/>
      <c r="AV1689"/>
      <c r="AW1689"/>
      <c r="AX1689"/>
      <c r="AY1689"/>
      <c r="AZ1689"/>
      <c r="BA1689"/>
      <c r="BB1689"/>
      <c r="BC1689"/>
      <c r="BD1689"/>
      <c r="BE1689"/>
      <c r="BF1689"/>
      <c r="BG1689"/>
      <c r="BH1689"/>
      <c r="BI1689"/>
      <c r="BJ1689"/>
      <c r="BK1689"/>
      <c r="BL1689"/>
      <c r="BM1689"/>
      <c r="BN1689"/>
      <c r="BO1689"/>
      <c r="BP1689"/>
      <c r="BQ1689"/>
      <c r="BR1689"/>
      <c r="BS1689"/>
      <c r="BT1689"/>
      <c r="BU1689"/>
      <c r="BV1689"/>
      <c r="BW1689"/>
      <c r="BX1689"/>
      <c r="BY1689"/>
      <c r="BZ1689"/>
      <c r="CA1689"/>
      <c r="CB1689"/>
      <c r="CC1689"/>
      <c r="CD1689"/>
      <c r="CE1689"/>
      <c r="CF1689"/>
      <c r="CG1689"/>
      <c r="CH1689"/>
      <c r="CI1689"/>
      <c r="CJ1689"/>
      <c r="CK1689"/>
      <c r="CL1689"/>
      <c r="CN1689"/>
    </row>
    <row r="1690" spans="9:92" x14ac:dyDescent="0.35">
      <c r="I1690"/>
      <c r="J1690"/>
      <c r="R1690"/>
      <c r="S1690"/>
      <c r="T1690"/>
      <c r="U1690"/>
      <c r="V1690"/>
      <c r="W1690"/>
      <c r="X1690"/>
      <c r="Y1690"/>
      <c r="Z1690"/>
      <c r="AA1690"/>
      <c r="AB1690"/>
      <c r="AC1690"/>
      <c r="AD1690"/>
      <c r="AE1690"/>
      <c r="AF1690"/>
      <c r="AG1690"/>
      <c r="AH1690"/>
      <c r="AI1690"/>
      <c r="AJ1690"/>
      <c r="AK1690"/>
      <c r="AL1690"/>
      <c r="AM1690"/>
      <c r="AN1690"/>
      <c r="AO1690"/>
      <c r="AP1690"/>
      <c r="AQ1690"/>
      <c r="AR1690"/>
      <c r="AS1690"/>
      <c r="AT1690"/>
      <c r="AU1690"/>
      <c r="AV1690"/>
      <c r="AW1690"/>
      <c r="AX1690"/>
      <c r="AY1690"/>
      <c r="AZ1690"/>
      <c r="BA1690"/>
      <c r="BB1690"/>
      <c r="BC1690"/>
      <c r="BD1690"/>
      <c r="BE1690"/>
      <c r="BF1690"/>
      <c r="BG1690"/>
      <c r="BH1690"/>
      <c r="BI1690"/>
      <c r="BJ1690"/>
      <c r="BK1690"/>
      <c r="BL1690"/>
      <c r="BM1690"/>
      <c r="BN1690"/>
      <c r="BO1690"/>
      <c r="BP1690"/>
      <c r="BQ1690"/>
      <c r="BR1690"/>
      <c r="BS1690"/>
      <c r="BT1690"/>
      <c r="BU1690"/>
      <c r="BV1690"/>
      <c r="BW1690"/>
      <c r="BX1690"/>
      <c r="BY1690"/>
      <c r="BZ1690"/>
      <c r="CA1690"/>
      <c r="CB1690"/>
      <c r="CC1690"/>
      <c r="CD1690"/>
      <c r="CE1690"/>
      <c r="CF1690"/>
      <c r="CG1690"/>
      <c r="CH1690"/>
      <c r="CI1690"/>
      <c r="CJ1690"/>
      <c r="CK1690"/>
      <c r="CL1690"/>
      <c r="CN1690"/>
    </row>
    <row r="1691" spans="9:92" x14ac:dyDescent="0.35">
      <c r="I1691"/>
      <c r="J1691"/>
      <c r="R1691"/>
      <c r="S1691"/>
      <c r="T1691"/>
      <c r="U1691"/>
      <c r="V1691"/>
      <c r="W1691"/>
      <c r="X1691"/>
      <c r="Y1691"/>
      <c r="Z1691"/>
      <c r="AA1691"/>
      <c r="AB1691"/>
      <c r="AC1691"/>
      <c r="AD1691"/>
      <c r="AE1691"/>
      <c r="AF1691"/>
      <c r="AG1691"/>
      <c r="AH1691"/>
      <c r="AI1691"/>
      <c r="AJ1691"/>
      <c r="AK1691"/>
      <c r="AL1691"/>
      <c r="AM1691"/>
      <c r="AN1691"/>
      <c r="AO1691"/>
      <c r="AP1691"/>
      <c r="AQ1691"/>
      <c r="AR1691"/>
      <c r="AS1691"/>
      <c r="AT1691"/>
      <c r="AU1691"/>
      <c r="AV1691"/>
      <c r="AW1691"/>
      <c r="AX1691"/>
      <c r="AY1691"/>
      <c r="AZ1691"/>
      <c r="BA1691"/>
      <c r="BB1691"/>
      <c r="BC1691"/>
      <c r="BD1691"/>
      <c r="BE1691"/>
      <c r="BF1691"/>
      <c r="BG1691"/>
      <c r="BH1691"/>
      <c r="BI1691"/>
      <c r="BJ1691"/>
      <c r="BK1691"/>
      <c r="BL1691"/>
      <c r="BM1691"/>
      <c r="BN1691"/>
      <c r="BO1691"/>
      <c r="BP1691"/>
      <c r="BQ1691"/>
      <c r="BR1691"/>
      <c r="BS1691"/>
      <c r="BT1691"/>
      <c r="BU1691"/>
      <c r="BV1691"/>
      <c r="BW1691"/>
      <c r="BX1691"/>
      <c r="BY1691"/>
      <c r="BZ1691"/>
      <c r="CA1691"/>
      <c r="CB1691"/>
      <c r="CC1691"/>
      <c r="CD1691"/>
      <c r="CE1691"/>
      <c r="CF1691"/>
      <c r="CG1691"/>
      <c r="CH1691"/>
      <c r="CI1691"/>
      <c r="CJ1691"/>
      <c r="CK1691"/>
      <c r="CL1691"/>
      <c r="CN1691"/>
    </row>
    <row r="1692" spans="9:92" x14ac:dyDescent="0.35">
      <c r="I1692"/>
      <c r="J1692"/>
      <c r="R1692"/>
      <c r="S1692"/>
      <c r="T1692"/>
      <c r="U1692"/>
      <c r="V1692"/>
      <c r="W1692"/>
      <c r="X1692"/>
      <c r="Y1692"/>
      <c r="Z1692"/>
      <c r="AA1692"/>
      <c r="AB1692"/>
      <c r="AC1692"/>
      <c r="AD1692"/>
      <c r="AE1692"/>
      <c r="AF1692"/>
      <c r="AG1692"/>
      <c r="AH1692"/>
      <c r="AI1692"/>
      <c r="AJ1692"/>
      <c r="AK1692"/>
      <c r="AL1692"/>
      <c r="AM1692"/>
      <c r="AN1692"/>
      <c r="AO1692"/>
      <c r="AP1692"/>
      <c r="AQ1692"/>
      <c r="AR1692"/>
      <c r="AS1692"/>
      <c r="AT1692"/>
      <c r="AU1692"/>
      <c r="AV1692"/>
      <c r="AW1692"/>
      <c r="AX1692"/>
      <c r="AY1692"/>
      <c r="AZ1692"/>
      <c r="BA1692"/>
      <c r="BB1692"/>
      <c r="BC1692"/>
      <c r="BD1692"/>
      <c r="BE1692"/>
      <c r="BF1692"/>
      <c r="BG1692"/>
      <c r="BH1692"/>
      <c r="BI1692"/>
      <c r="BJ1692"/>
      <c r="BK1692"/>
      <c r="BL1692"/>
      <c r="BM1692"/>
      <c r="BN1692"/>
      <c r="BO1692"/>
      <c r="BP1692"/>
      <c r="BQ1692"/>
      <c r="BR1692"/>
      <c r="BS1692"/>
      <c r="BT1692"/>
      <c r="BU1692"/>
      <c r="BV1692"/>
      <c r="BW1692"/>
      <c r="BX1692"/>
      <c r="BY1692"/>
      <c r="BZ1692"/>
      <c r="CA1692"/>
      <c r="CB1692"/>
      <c r="CC1692"/>
      <c r="CD1692"/>
      <c r="CE1692"/>
      <c r="CF1692"/>
      <c r="CG1692"/>
      <c r="CH1692"/>
      <c r="CI1692"/>
      <c r="CJ1692"/>
      <c r="CK1692"/>
      <c r="CL1692"/>
      <c r="CN1692"/>
    </row>
    <row r="1693" spans="9:92" x14ac:dyDescent="0.35">
      <c r="I1693"/>
      <c r="J1693"/>
      <c r="R1693"/>
      <c r="S1693"/>
      <c r="T1693"/>
      <c r="U1693"/>
      <c r="V1693"/>
      <c r="W1693"/>
      <c r="X1693"/>
      <c r="Y1693"/>
      <c r="Z1693"/>
      <c r="AA1693"/>
      <c r="AB1693"/>
      <c r="AC1693"/>
      <c r="AD1693"/>
      <c r="AE1693"/>
      <c r="AF1693"/>
      <c r="AG1693"/>
      <c r="AH1693"/>
      <c r="AI1693"/>
      <c r="AJ1693"/>
      <c r="AK1693"/>
      <c r="AL1693"/>
      <c r="AM1693"/>
      <c r="AN1693"/>
      <c r="AO1693"/>
      <c r="AP1693"/>
      <c r="AQ1693"/>
      <c r="AR1693"/>
      <c r="AS1693"/>
      <c r="AT1693"/>
      <c r="AU1693"/>
      <c r="AV1693"/>
      <c r="AW1693"/>
      <c r="AX1693"/>
      <c r="AY1693"/>
      <c r="AZ1693"/>
      <c r="BA1693"/>
      <c r="BB1693"/>
      <c r="BC1693"/>
      <c r="BD1693"/>
      <c r="BE1693"/>
      <c r="BF1693"/>
      <c r="BG1693"/>
      <c r="BH1693"/>
      <c r="BI1693"/>
      <c r="BJ1693"/>
      <c r="BK1693"/>
      <c r="BL1693"/>
      <c r="BM1693"/>
      <c r="BN1693"/>
      <c r="BO1693"/>
      <c r="BP1693"/>
      <c r="BQ1693"/>
      <c r="BR1693"/>
      <c r="BS1693"/>
      <c r="BT1693"/>
      <c r="BU1693"/>
      <c r="BV1693"/>
      <c r="BW1693"/>
      <c r="BX1693"/>
      <c r="BY1693"/>
      <c r="BZ1693"/>
      <c r="CA1693"/>
      <c r="CB1693"/>
      <c r="CC1693"/>
      <c r="CD1693"/>
      <c r="CE1693"/>
      <c r="CF1693"/>
      <c r="CG1693"/>
      <c r="CH1693"/>
      <c r="CI1693"/>
      <c r="CJ1693"/>
      <c r="CK1693"/>
      <c r="CL1693"/>
      <c r="CN1693"/>
    </row>
    <row r="1694" spans="9:92" x14ac:dyDescent="0.35">
      <c r="I1694"/>
      <c r="J1694"/>
      <c r="R1694"/>
      <c r="S1694"/>
      <c r="T1694"/>
      <c r="U1694"/>
      <c r="V1694"/>
      <c r="W1694"/>
      <c r="X1694"/>
      <c r="Y1694"/>
      <c r="Z1694"/>
      <c r="AA1694"/>
      <c r="AB1694"/>
      <c r="AC1694"/>
      <c r="AD1694"/>
      <c r="AE1694"/>
      <c r="AF1694"/>
      <c r="AG1694"/>
      <c r="AH1694"/>
      <c r="AI1694"/>
      <c r="AJ1694"/>
      <c r="AK1694"/>
      <c r="AL1694"/>
      <c r="AM1694"/>
      <c r="AN1694"/>
      <c r="AO1694"/>
      <c r="AP1694"/>
      <c r="AQ1694"/>
      <c r="AR1694"/>
      <c r="AS1694"/>
      <c r="AT1694"/>
      <c r="AU1694"/>
      <c r="AV1694"/>
      <c r="AW1694"/>
      <c r="AX1694"/>
      <c r="AY1694"/>
      <c r="AZ1694"/>
      <c r="BA1694"/>
      <c r="BB1694"/>
      <c r="BC1694"/>
      <c r="BD1694"/>
      <c r="BE1694"/>
      <c r="BF1694"/>
      <c r="BG1694"/>
      <c r="BH1694"/>
      <c r="BI1694"/>
      <c r="BJ1694"/>
      <c r="BK1694"/>
      <c r="BL1694"/>
      <c r="BM1694"/>
      <c r="BN1694"/>
      <c r="BO1694"/>
      <c r="BP1694"/>
      <c r="BQ1694"/>
      <c r="BR1694"/>
      <c r="BS1694"/>
      <c r="BT1694"/>
      <c r="BU1694"/>
      <c r="BV1694"/>
      <c r="BW1694"/>
      <c r="BX1694"/>
      <c r="BY1694"/>
      <c r="BZ1694"/>
      <c r="CA1694"/>
      <c r="CB1694"/>
      <c r="CC1694"/>
      <c r="CD1694"/>
      <c r="CE1694"/>
      <c r="CF1694"/>
      <c r="CG1694"/>
      <c r="CH1694"/>
      <c r="CI1694"/>
      <c r="CJ1694"/>
      <c r="CK1694"/>
      <c r="CL1694"/>
      <c r="CN1694"/>
    </row>
    <row r="1695" spans="9:92" x14ac:dyDescent="0.35">
      <c r="I1695"/>
      <c r="J1695"/>
      <c r="R1695"/>
      <c r="S1695"/>
      <c r="T1695"/>
      <c r="U1695"/>
      <c r="V1695"/>
      <c r="W1695"/>
      <c r="X1695"/>
      <c r="Y1695"/>
      <c r="Z1695"/>
      <c r="AA1695"/>
      <c r="AB1695"/>
      <c r="AC1695"/>
      <c r="AD1695"/>
      <c r="AE1695"/>
      <c r="AF1695"/>
      <c r="AG1695"/>
      <c r="AH1695"/>
      <c r="AI1695"/>
      <c r="AJ1695"/>
      <c r="AK1695"/>
      <c r="AL1695"/>
      <c r="AM1695"/>
      <c r="AN1695"/>
      <c r="AO1695"/>
      <c r="AP1695"/>
      <c r="AQ1695"/>
      <c r="AR1695"/>
      <c r="AS1695"/>
      <c r="AT1695"/>
      <c r="AU1695"/>
      <c r="AV1695"/>
      <c r="AW1695"/>
      <c r="AX1695"/>
      <c r="AY1695"/>
      <c r="AZ1695"/>
      <c r="BA1695"/>
      <c r="BB1695"/>
      <c r="BC1695"/>
      <c r="BD1695"/>
      <c r="BE1695"/>
      <c r="BF1695"/>
      <c r="BG1695"/>
      <c r="BH1695"/>
      <c r="BI1695"/>
      <c r="BJ1695"/>
      <c r="BK1695"/>
      <c r="BL1695"/>
      <c r="BM1695"/>
      <c r="BN1695"/>
      <c r="BO1695"/>
      <c r="BP1695"/>
      <c r="BQ1695"/>
      <c r="BR1695"/>
      <c r="BS1695"/>
      <c r="BT1695"/>
      <c r="BU1695"/>
      <c r="BV1695"/>
      <c r="BW1695"/>
      <c r="BX1695"/>
      <c r="BY1695"/>
      <c r="BZ1695"/>
      <c r="CA1695"/>
      <c r="CB1695"/>
      <c r="CC1695"/>
      <c r="CD1695"/>
      <c r="CE1695"/>
      <c r="CF1695"/>
      <c r="CG1695"/>
      <c r="CH1695"/>
      <c r="CI1695"/>
      <c r="CJ1695"/>
      <c r="CK1695"/>
      <c r="CL1695"/>
      <c r="CN1695"/>
    </row>
    <row r="1696" spans="9:92" x14ac:dyDescent="0.35">
      <c r="I1696"/>
      <c r="J1696"/>
      <c r="R1696"/>
      <c r="S1696"/>
      <c r="T1696"/>
      <c r="U1696"/>
      <c r="V1696"/>
      <c r="W1696"/>
      <c r="X1696"/>
      <c r="Y1696"/>
      <c r="Z1696"/>
      <c r="AA1696"/>
      <c r="AB1696"/>
      <c r="AC1696"/>
      <c r="AD1696"/>
      <c r="AE1696"/>
      <c r="AF1696"/>
      <c r="AG1696"/>
      <c r="AH1696"/>
      <c r="AI1696"/>
      <c r="AJ1696"/>
      <c r="AK1696"/>
      <c r="AL1696"/>
      <c r="AM1696"/>
      <c r="AN1696"/>
      <c r="AO1696"/>
      <c r="AP1696"/>
      <c r="AQ1696"/>
      <c r="AR1696"/>
      <c r="AS1696"/>
      <c r="AT1696"/>
      <c r="AU1696"/>
      <c r="AV1696"/>
      <c r="AW1696"/>
      <c r="AX1696"/>
      <c r="AY1696"/>
      <c r="AZ1696"/>
      <c r="BA1696"/>
      <c r="BB1696"/>
      <c r="BC1696"/>
      <c r="BD1696"/>
      <c r="BE1696"/>
      <c r="BF1696"/>
      <c r="BG1696"/>
      <c r="BH1696"/>
      <c r="BI1696"/>
      <c r="BJ1696"/>
      <c r="BK1696"/>
      <c r="BL1696"/>
      <c r="BM1696"/>
      <c r="BN1696"/>
      <c r="BO1696"/>
      <c r="BP1696"/>
      <c r="BQ1696"/>
      <c r="BR1696"/>
      <c r="BS1696"/>
      <c r="BT1696"/>
      <c r="BU1696"/>
      <c r="BV1696"/>
      <c r="BW1696"/>
      <c r="BX1696"/>
      <c r="BY1696"/>
      <c r="BZ1696"/>
      <c r="CA1696"/>
      <c r="CB1696"/>
      <c r="CC1696"/>
      <c r="CD1696"/>
      <c r="CE1696"/>
      <c r="CF1696"/>
      <c r="CG1696"/>
      <c r="CH1696"/>
      <c r="CI1696"/>
      <c r="CJ1696"/>
      <c r="CK1696"/>
      <c r="CL1696"/>
      <c r="CN1696"/>
    </row>
    <row r="1697" spans="9:92" x14ac:dyDescent="0.35">
      <c r="I1697"/>
      <c r="J1697"/>
      <c r="R1697"/>
      <c r="S1697"/>
      <c r="T1697"/>
      <c r="U1697"/>
      <c r="V1697"/>
      <c r="W1697"/>
      <c r="X1697"/>
      <c r="Y1697"/>
      <c r="Z1697"/>
      <c r="AA1697"/>
      <c r="AB1697"/>
      <c r="AC1697"/>
      <c r="AD1697"/>
      <c r="AE1697"/>
      <c r="AF1697"/>
      <c r="AG1697"/>
      <c r="AH1697"/>
      <c r="AI1697"/>
      <c r="AJ1697"/>
      <c r="AK1697"/>
      <c r="AL1697"/>
      <c r="AM1697"/>
      <c r="AN1697"/>
      <c r="AO1697"/>
      <c r="AP1697"/>
      <c r="AQ1697"/>
      <c r="AR1697"/>
      <c r="AS1697"/>
      <c r="AT1697"/>
      <c r="AU1697"/>
      <c r="AV1697"/>
      <c r="AW1697"/>
      <c r="AX1697"/>
      <c r="AY1697"/>
      <c r="AZ1697"/>
      <c r="BA1697"/>
      <c r="BB1697"/>
      <c r="BC1697"/>
      <c r="BD1697"/>
      <c r="BE1697"/>
      <c r="BF1697"/>
      <c r="BG1697"/>
      <c r="BH1697"/>
      <c r="BI1697"/>
      <c r="BJ1697"/>
      <c r="BK1697"/>
      <c r="BL1697"/>
      <c r="BM1697"/>
      <c r="BN1697"/>
      <c r="BO1697"/>
      <c r="BP1697"/>
      <c r="BQ1697"/>
      <c r="BR1697"/>
      <c r="BS1697"/>
      <c r="BT1697"/>
      <c r="BU1697"/>
      <c r="BV1697"/>
      <c r="BW1697"/>
      <c r="BX1697"/>
      <c r="BY1697"/>
      <c r="BZ1697"/>
      <c r="CA1697"/>
      <c r="CB1697"/>
      <c r="CC1697"/>
      <c r="CD1697"/>
      <c r="CE1697"/>
      <c r="CF1697"/>
      <c r="CG1697"/>
      <c r="CH1697"/>
      <c r="CI1697"/>
      <c r="CJ1697"/>
      <c r="CK1697"/>
      <c r="CL1697"/>
      <c r="CN1697"/>
    </row>
    <row r="1698" spans="9:92" x14ac:dyDescent="0.35">
      <c r="I1698"/>
      <c r="J1698"/>
      <c r="R1698"/>
      <c r="S1698"/>
      <c r="T1698"/>
      <c r="U1698"/>
      <c r="V1698"/>
      <c r="W1698"/>
      <c r="X1698"/>
      <c r="Y1698"/>
      <c r="Z1698"/>
      <c r="AA1698"/>
      <c r="AB1698"/>
      <c r="AC1698"/>
      <c r="AD1698"/>
      <c r="AE1698"/>
      <c r="AF1698"/>
      <c r="AG1698"/>
      <c r="AH1698"/>
      <c r="AI1698"/>
      <c r="AJ1698"/>
      <c r="AK1698"/>
      <c r="AL1698"/>
      <c r="AM1698"/>
      <c r="AN1698"/>
      <c r="AO1698"/>
      <c r="AP1698"/>
      <c r="AQ1698"/>
      <c r="AR1698"/>
      <c r="AS1698"/>
      <c r="AT1698"/>
      <c r="AU1698"/>
      <c r="AV1698"/>
      <c r="AW1698"/>
      <c r="AX1698"/>
      <c r="AY1698"/>
      <c r="AZ1698"/>
      <c r="BA1698"/>
      <c r="BB1698"/>
      <c r="BC1698"/>
      <c r="BD1698"/>
      <c r="BE1698"/>
      <c r="BF1698"/>
      <c r="BG1698"/>
      <c r="BH1698"/>
      <c r="BI1698"/>
      <c r="BJ1698"/>
      <c r="BK1698"/>
      <c r="BL1698"/>
      <c r="BM1698"/>
      <c r="BN1698"/>
      <c r="BO1698"/>
      <c r="BP1698"/>
      <c r="BQ1698"/>
      <c r="BR1698"/>
      <c r="BS1698"/>
      <c r="BT1698"/>
      <c r="BU1698"/>
      <c r="BV1698"/>
      <c r="BW1698"/>
      <c r="BX1698"/>
      <c r="BY1698"/>
      <c r="BZ1698"/>
      <c r="CA1698"/>
      <c r="CB1698"/>
      <c r="CC1698"/>
      <c r="CD1698"/>
      <c r="CE1698"/>
      <c r="CF1698"/>
      <c r="CG1698"/>
      <c r="CH1698"/>
      <c r="CI1698"/>
      <c r="CJ1698"/>
      <c r="CK1698"/>
      <c r="CL1698"/>
      <c r="CN1698"/>
    </row>
    <row r="1699" spans="9:92" x14ac:dyDescent="0.35">
      <c r="I1699"/>
      <c r="J1699"/>
      <c r="R1699"/>
      <c r="S1699"/>
      <c r="T1699"/>
      <c r="U1699"/>
      <c r="V1699"/>
      <c r="W1699"/>
      <c r="X1699"/>
      <c r="Y1699"/>
      <c r="Z1699"/>
      <c r="AA1699"/>
      <c r="AB1699"/>
      <c r="AC1699"/>
      <c r="AD1699"/>
      <c r="AE1699"/>
      <c r="AF1699"/>
      <c r="AG1699"/>
      <c r="AH1699"/>
      <c r="AI1699"/>
      <c r="AJ1699"/>
      <c r="AK1699"/>
      <c r="AL1699"/>
      <c r="AM1699"/>
      <c r="AN1699"/>
      <c r="AO1699"/>
      <c r="AP1699"/>
      <c r="AQ1699"/>
      <c r="AR1699"/>
      <c r="AS1699"/>
      <c r="AT1699"/>
      <c r="AU1699"/>
      <c r="AV1699"/>
      <c r="AW1699"/>
      <c r="AX1699"/>
      <c r="AY1699"/>
      <c r="AZ1699"/>
      <c r="BA1699"/>
      <c r="BB1699"/>
      <c r="BC1699"/>
      <c r="BD1699"/>
      <c r="BE1699"/>
      <c r="BF1699"/>
      <c r="BG1699"/>
      <c r="BH1699"/>
      <c r="BI1699"/>
      <c r="BJ1699"/>
      <c r="BK1699"/>
      <c r="BL1699"/>
      <c r="BM1699"/>
      <c r="BN1699"/>
      <c r="BO1699"/>
      <c r="BP1699"/>
      <c r="BQ1699"/>
      <c r="BR1699"/>
      <c r="BS1699"/>
      <c r="BT1699"/>
      <c r="BU1699"/>
      <c r="BV1699"/>
      <c r="BW1699"/>
      <c r="BX1699"/>
      <c r="BY1699"/>
      <c r="BZ1699"/>
      <c r="CA1699"/>
      <c r="CB1699"/>
      <c r="CC1699"/>
      <c r="CD1699"/>
      <c r="CE1699"/>
      <c r="CF1699"/>
      <c r="CG1699"/>
      <c r="CH1699"/>
      <c r="CI1699"/>
      <c r="CJ1699"/>
      <c r="CK1699"/>
      <c r="CL1699"/>
      <c r="CN1699"/>
    </row>
    <row r="1700" spans="9:92" x14ac:dyDescent="0.35">
      <c r="I1700"/>
      <c r="J1700"/>
      <c r="R1700"/>
      <c r="S1700"/>
      <c r="T1700"/>
      <c r="U1700"/>
      <c r="V1700"/>
      <c r="W1700"/>
      <c r="X1700"/>
      <c r="Y1700"/>
      <c r="Z1700"/>
      <c r="AA1700"/>
      <c r="AB1700"/>
      <c r="AC1700"/>
      <c r="AD1700"/>
      <c r="AE1700"/>
      <c r="AF1700"/>
      <c r="AG1700"/>
      <c r="AH1700"/>
      <c r="AI1700"/>
      <c r="AJ1700"/>
      <c r="AK1700"/>
      <c r="AL1700"/>
      <c r="AM1700"/>
      <c r="AN1700"/>
      <c r="AO1700"/>
      <c r="AP1700"/>
      <c r="AQ1700"/>
      <c r="AR1700"/>
      <c r="AS1700"/>
      <c r="AT1700"/>
      <c r="AU1700"/>
      <c r="AV1700"/>
      <c r="AW1700"/>
      <c r="AX1700"/>
      <c r="AY1700"/>
      <c r="AZ1700"/>
      <c r="BA1700"/>
      <c r="BB1700"/>
      <c r="BC1700"/>
      <c r="BD1700"/>
      <c r="BE1700"/>
      <c r="BF1700"/>
      <c r="BG1700"/>
      <c r="BH1700"/>
      <c r="BI1700"/>
      <c r="BJ1700"/>
      <c r="BK1700"/>
      <c r="BL1700"/>
      <c r="BM1700"/>
      <c r="BN1700"/>
      <c r="BO1700"/>
      <c r="BP1700"/>
      <c r="BQ1700"/>
      <c r="BR1700"/>
      <c r="BS1700"/>
      <c r="BT1700"/>
      <c r="BU1700"/>
      <c r="BV1700"/>
      <c r="BW1700"/>
      <c r="BX1700"/>
      <c r="BY1700"/>
      <c r="BZ1700"/>
      <c r="CA1700"/>
      <c r="CB1700"/>
      <c r="CC1700"/>
      <c r="CD1700"/>
      <c r="CE1700"/>
      <c r="CF1700"/>
      <c r="CG1700"/>
      <c r="CH1700"/>
      <c r="CI1700"/>
      <c r="CJ1700"/>
      <c r="CK1700"/>
      <c r="CL1700"/>
      <c r="CN1700"/>
    </row>
    <row r="1701" spans="9:92" x14ac:dyDescent="0.35">
      <c r="I1701"/>
      <c r="J1701"/>
      <c r="R1701"/>
      <c r="S1701"/>
      <c r="T1701"/>
      <c r="U1701"/>
      <c r="V1701"/>
      <c r="W1701"/>
      <c r="X1701"/>
      <c r="Y1701"/>
      <c r="Z1701"/>
      <c r="AA1701"/>
      <c r="AB1701"/>
      <c r="AC1701"/>
      <c r="AD1701"/>
      <c r="AE1701"/>
      <c r="AF1701"/>
      <c r="AG1701"/>
      <c r="AH1701"/>
      <c r="AI1701"/>
      <c r="AJ1701"/>
      <c r="AK1701"/>
      <c r="AL1701"/>
      <c r="AM1701"/>
      <c r="AN1701"/>
      <c r="AO1701"/>
      <c r="AP1701"/>
      <c r="AQ1701"/>
      <c r="AR1701"/>
      <c r="AS1701"/>
      <c r="AT1701"/>
      <c r="AU1701"/>
      <c r="AV1701"/>
      <c r="AW1701"/>
      <c r="AX1701"/>
      <c r="AY1701"/>
      <c r="AZ1701"/>
      <c r="BA1701"/>
      <c r="BB1701"/>
      <c r="BC1701"/>
      <c r="BD1701"/>
      <c r="BE1701"/>
      <c r="BF1701"/>
      <c r="BG1701"/>
      <c r="BH1701"/>
      <c r="BI1701"/>
      <c r="BJ1701"/>
      <c r="BK1701"/>
      <c r="BL1701"/>
      <c r="BM1701"/>
      <c r="BN1701"/>
      <c r="BO1701"/>
      <c r="BP1701"/>
      <c r="BQ1701"/>
      <c r="BR1701"/>
      <c r="BS1701"/>
      <c r="BT1701"/>
      <c r="BU1701"/>
      <c r="BV1701"/>
      <c r="BW1701"/>
      <c r="BX1701"/>
      <c r="BY1701"/>
      <c r="BZ1701"/>
      <c r="CA1701"/>
      <c r="CB1701"/>
      <c r="CC1701"/>
      <c r="CD1701"/>
      <c r="CE1701"/>
      <c r="CF1701"/>
      <c r="CG1701"/>
      <c r="CH1701"/>
      <c r="CI1701"/>
      <c r="CJ1701"/>
      <c r="CK1701"/>
      <c r="CL1701"/>
      <c r="CN1701"/>
    </row>
    <row r="1702" spans="9:92" x14ac:dyDescent="0.35">
      <c r="I1702"/>
      <c r="J1702"/>
      <c r="R1702"/>
      <c r="S1702"/>
      <c r="T1702"/>
      <c r="U1702"/>
      <c r="V1702"/>
      <c r="W1702"/>
      <c r="X1702"/>
      <c r="Y1702"/>
      <c r="Z1702"/>
      <c r="AA1702"/>
      <c r="AB1702"/>
      <c r="AC1702"/>
      <c r="AD1702"/>
      <c r="AE1702"/>
      <c r="AF1702"/>
      <c r="AG1702"/>
      <c r="AH1702"/>
      <c r="AI1702"/>
      <c r="AJ1702"/>
      <c r="AK1702"/>
      <c r="AL1702"/>
      <c r="AM1702"/>
      <c r="AN1702"/>
      <c r="AO1702"/>
      <c r="AP1702"/>
      <c r="AQ1702"/>
      <c r="AR1702"/>
      <c r="AS1702"/>
      <c r="AT1702"/>
      <c r="AU1702"/>
      <c r="AV1702"/>
      <c r="AW1702"/>
      <c r="AX1702"/>
      <c r="AY1702"/>
      <c r="AZ1702"/>
      <c r="BA1702"/>
      <c r="BB1702"/>
      <c r="BC1702"/>
      <c r="BD1702"/>
      <c r="BE1702"/>
      <c r="BF1702"/>
      <c r="BG1702"/>
      <c r="BH1702"/>
      <c r="BI1702"/>
      <c r="BJ1702"/>
      <c r="BK1702"/>
      <c r="BL1702"/>
      <c r="BM1702"/>
      <c r="BN1702"/>
      <c r="BO1702"/>
      <c r="BP1702"/>
      <c r="BQ1702"/>
      <c r="BR1702"/>
      <c r="BS1702"/>
      <c r="BT1702"/>
      <c r="BU1702"/>
      <c r="BV1702"/>
      <c r="BW1702"/>
      <c r="BX1702"/>
      <c r="BY1702"/>
      <c r="BZ1702"/>
      <c r="CA1702"/>
      <c r="CB1702"/>
      <c r="CC1702"/>
      <c r="CD1702"/>
      <c r="CE1702"/>
      <c r="CF1702"/>
      <c r="CG1702"/>
      <c r="CH1702"/>
      <c r="CI1702"/>
      <c r="CJ1702"/>
      <c r="CK1702"/>
      <c r="CL1702"/>
      <c r="CN1702"/>
    </row>
    <row r="1703" spans="9:92" x14ac:dyDescent="0.35">
      <c r="I1703"/>
      <c r="J1703"/>
      <c r="R1703"/>
      <c r="S1703"/>
      <c r="T1703"/>
      <c r="U1703"/>
      <c r="V1703"/>
      <c r="W1703"/>
      <c r="X1703"/>
      <c r="Y1703"/>
      <c r="Z1703"/>
      <c r="AA1703"/>
      <c r="AB1703"/>
      <c r="AC1703"/>
      <c r="AD1703"/>
      <c r="AE1703"/>
      <c r="AF1703"/>
      <c r="AG1703"/>
      <c r="AH1703"/>
      <c r="AI1703"/>
      <c r="AJ1703"/>
      <c r="AK1703"/>
      <c r="AL1703"/>
      <c r="AM1703"/>
      <c r="AN1703"/>
      <c r="AO1703"/>
      <c r="AP1703"/>
      <c r="AQ1703"/>
      <c r="AR1703"/>
      <c r="AS1703"/>
      <c r="AT1703"/>
      <c r="AU1703"/>
      <c r="AV1703"/>
      <c r="AW1703"/>
      <c r="AX1703"/>
      <c r="AY1703"/>
      <c r="AZ1703"/>
      <c r="BA1703"/>
      <c r="BB1703"/>
      <c r="BC1703"/>
      <c r="BD1703"/>
      <c r="BE1703"/>
      <c r="BF1703"/>
      <c r="BG1703"/>
      <c r="BH1703"/>
      <c r="BI1703"/>
      <c r="BJ1703"/>
      <c r="BK1703"/>
      <c r="BL1703"/>
      <c r="BM1703"/>
      <c r="BN1703"/>
      <c r="BO1703"/>
      <c r="BP1703"/>
      <c r="BQ1703"/>
      <c r="BR1703"/>
      <c r="BS1703"/>
      <c r="BT1703"/>
      <c r="BU1703"/>
      <c r="BV1703"/>
      <c r="BW1703"/>
      <c r="BX1703"/>
      <c r="BY1703"/>
      <c r="BZ1703"/>
      <c r="CA1703"/>
      <c r="CB1703"/>
      <c r="CC1703"/>
      <c r="CD1703"/>
      <c r="CE1703"/>
      <c r="CF1703"/>
      <c r="CG1703"/>
      <c r="CH1703"/>
      <c r="CI1703"/>
      <c r="CJ1703"/>
      <c r="CK1703"/>
      <c r="CL1703"/>
      <c r="CN1703"/>
    </row>
    <row r="1704" spans="9:92" x14ac:dyDescent="0.35">
      <c r="I1704"/>
      <c r="J1704"/>
      <c r="R1704"/>
      <c r="S1704"/>
      <c r="T1704"/>
      <c r="U1704"/>
      <c r="V1704"/>
      <c r="W1704"/>
      <c r="X1704"/>
      <c r="Y1704"/>
      <c r="Z1704"/>
      <c r="AA1704"/>
      <c r="AB1704"/>
      <c r="AC1704"/>
      <c r="AD1704"/>
      <c r="AE1704"/>
      <c r="AF1704"/>
      <c r="AG1704"/>
      <c r="AH1704"/>
      <c r="AI1704"/>
      <c r="AJ1704"/>
      <c r="AK1704"/>
      <c r="AL1704"/>
      <c r="AM1704"/>
      <c r="AN1704"/>
      <c r="AO1704"/>
      <c r="AP1704"/>
      <c r="AQ1704"/>
      <c r="AR1704"/>
      <c r="AS1704"/>
      <c r="AT1704"/>
      <c r="AU1704"/>
      <c r="AV1704"/>
      <c r="AW1704"/>
      <c r="AX1704"/>
      <c r="AY1704"/>
      <c r="AZ1704"/>
      <c r="BA1704"/>
      <c r="BB1704"/>
      <c r="BC1704"/>
      <c r="BD1704"/>
      <c r="BE1704"/>
      <c r="BF1704"/>
      <c r="BG1704"/>
      <c r="BH1704"/>
      <c r="BI1704"/>
      <c r="BJ1704"/>
      <c r="BK1704"/>
      <c r="BL1704"/>
      <c r="BM1704"/>
      <c r="BN1704"/>
      <c r="BO1704"/>
      <c r="BP1704"/>
      <c r="BQ1704"/>
      <c r="BR1704"/>
      <c r="BS1704"/>
      <c r="BT1704"/>
      <c r="BU1704"/>
      <c r="BV1704"/>
      <c r="BW1704"/>
      <c r="BX1704"/>
      <c r="BY1704"/>
      <c r="BZ1704"/>
      <c r="CA1704"/>
      <c r="CB1704"/>
      <c r="CC1704"/>
      <c r="CD1704"/>
      <c r="CE1704"/>
      <c r="CF1704"/>
      <c r="CG1704"/>
      <c r="CH1704"/>
      <c r="CI1704"/>
      <c r="CJ1704"/>
      <c r="CK1704"/>
      <c r="CL1704"/>
      <c r="CN1704"/>
    </row>
    <row r="1705" spans="9:92" x14ac:dyDescent="0.35">
      <c r="I1705"/>
      <c r="J1705"/>
      <c r="R1705"/>
      <c r="S1705"/>
      <c r="T1705"/>
      <c r="U1705"/>
      <c r="V1705"/>
      <c r="W1705"/>
      <c r="X1705"/>
      <c r="Y1705"/>
      <c r="Z1705"/>
      <c r="AA1705"/>
      <c r="AB1705"/>
      <c r="AC1705"/>
      <c r="AD1705"/>
      <c r="AE1705"/>
      <c r="AF1705"/>
      <c r="AG1705"/>
      <c r="AH1705"/>
      <c r="AI1705"/>
      <c r="AJ1705"/>
      <c r="AK1705"/>
      <c r="AL1705"/>
      <c r="AM1705"/>
      <c r="AN1705"/>
      <c r="AO1705"/>
      <c r="AP1705"/>
      <c r="AQ1705"/>
      <c r="AR1705"/>
      <c r="AS1705"/>
      <c r="AT1705"/>
      <c r="AU1705"/>
      <c r="AV1705"/>
      <c r="AW1705"/>
      <c r="AX1705"/>
      <c r="AY1705"/>
      <c r="AZ1705"/>
      <c r="BA1705"/>
      <c r="BB1705"/>
      <c r="BC1705"/>
      <c r="BD1705"/>
      <c r="BE1705"/>
      <c r="BF1705"/>
      <c r="BG1705"/>
      <c r="BH1705"/>
      <c r="BI1705"/>
      <c r="BJ1705"/>
      <c r="BK1705"/>
      <c r="BL1705"/>
      <c r="BM1705"/>
      <c r="BN1705"/>
      <c r="BO1705"/>
      <c r="BP1705"/>
      <c r="BQ1705"/>
      <c r="BR1705"/>
      <c r="BS1705"/>
      <c r="BT1705"/>
      <c r="BU1705"/>
      <c r="BV1705"/>
      <c r="BW1705"/>
      <c r="BX1705"/>
      <c r="BY1705"/>
      <c r="BZ1705"/>
      <c r="CA1705"/>
      <c r="CB1705"/>
      <c r="CC1705"/>
      <c r="CD1705"/>
      <c r="CE1705"/>
      <c r="CF1705"/>
      <c r="CG1705"/>
      <c r="CH1705"/>
      <c r="CI1705"/>
      <c r="CJ1705"/>
      <c r="CK1705"/>
      <c r="CL1705"/>
      <c r="CN1705"/>
    </row>
    <row r="1706" spans="9:92" x14ac:dyDescent="0.35">
      <c r="I1706"/>
      <c r="J1706"/>
      <c r="R1706"/>
      <c r="S1706"/>
      <c r="T1706"/>
      <c r="U1706"/>
      <c r="V1706"/>
      <c r="W1706"/>
      <c r="X1706"/>
      <c r="Y1706"/>
      <c r="Z1706"/>
      <c r="AA1706"/>
      <c r="AB1706"/>
      <c r="AC1706"/>
      <c r="AD1706"/>
      <c r="AE1706"/>
      <c r="AF1706"/>
      <c r="AG1706"/>
      <c r="AH1706"/>
      <c r="AI1706"/>
      <c r="AJ1706"/>
      <c r="AK1706"/>
      <c r="AL1706"/>
      <c r="AM1706"/>
      <c r="AN1706"/>
      <c r="AO1706"/>
      <c r="AP1706"/>
      <c r="AQ1706"/>
      <c r="AR1706"/>
      <c r="AS1706"/>
      <c r="AT1706"/>
      <c r="AU1706"/>
      <c r="AV1706"/>
      <c r="AW1706"/>
      <c r="AX1706"/>
      <c r="AY1706"/>
      <c r="AZ1706"/>
      <c r="BA1706"/>
      <c r="BB1706"/>
      <c r="BC1706"/>
      <c r="BD1706"/>
      <c r="BE1706"/>
      <c r="BF1706"/>
      <c r="BG1706"/>
      <c r="BH1706"/>
      <c r="BI1706"/>
      <c r="BJ1706"/>
      <c r="BK1706"/>
      <c r="BL1706"/>
      <c r="BM1706"/>
      <c r="BN1706"/>
      <c r="BO1706"/>
      <c r="BP1706"/>
      <c r="BQ1706"/>
      <c r="BR1706"/>
      <c r="BS1706"/>
      <c r="BT1706"/>
      <c r="BU1706"/>
      <c r="BV1706"/>
      <c r="BW1706"/>
      <c r="BX1706"/>
      <c r="BY1706"/>
      <c r="BZ1706"/>
      <c r="CA1706"/>
      <c r="CB1706"/>
      <c r="CC1706"/>
      <c r="CD1706"/>
      <c r="CE1706"/>
      <c r="CF1706"/>
      <c r="CG1706"/>
      <c r="CH1706"/>
      <c r="CI1706"/>
      <c r="CJ1706"/>
      <c r="CK1706"/>
      <c r="CL1706"/>
      <c r="CN1706"/>
    </row>
    <row r="1707" spans="9:92" x14ac:dyDescent="0.35">
      <c r="I1707"/>
      <c r="J1707"/>
      <c r="R1707"/>
      <c r="S1707"/>
      <c r="T1707"/>
      <c r="U1707"/>
      <c r="V1707"/>
      <c r="W1707"/>
      <c r="X1707"/>
      <c r="Y1707"/>
      <c r="Z1707"/>
      <c r="AA1707"/>
      <c r="AB1707"/>
      <c r="AC1707"/>
      <c r="AD1707"/>
      <c r="AE1707"/>
      <c r="AF1707"/>
      <c r="AG1707"/>
      <c r="AH1707"/>
      <c r="AI1707"/>
      <c r="AJ1707"/>
      <c r="AK1707"/>
      <c r="AL1707"/>
      <c r="AM1707"/>
      <c r="AN1707"/>
      <c r="AO1707"/>
      <c r="AP1707"/>
      <c r="AQ1707"/>
      <c r="AR1707"/>
      <c r="AS1707"/>
      <c r="AT1707"/>
      <c r="AU1707"/>
      <c r="AV1707"/>
      <c r="AW1707"/>
      <c r="AX1707"/>
      <c r="AY1707"/>
      <c r="AZ1707"/>
      <c r="BA1707"/>
      <c r="BB1707"/>
      <c r="BC1707"/>
      <c r="BD1707"/>
      <c r="BE1707"/>
      <c r="BF1707"/>
      <c r="BG1707"/>
      <c r="BH1707"/>
      <c r="BI1707"/>
      <c r="BJ1707"/>
      <c r="BK1707"/>
      <c r="BL1707"/>
      <c r="BM1707"/>
      <c r="BN1707"/>
      <c r="BO1707"/>
      <c r="BP1707"/>
      <c r="BQ1707"/>
      <c r="BR1707"/>
      <c r="BS1707"/>
      <c r="BT1707"/>
      <c r="BU1707"/>
      <c r="BV1707"/>
      <c r="BW1707"/>
      <c r="BX1707"/>
      <c r="BY1707"/>
      <c r="BZ1707"/>
      <c r="CA1707"/>
      <c r="CB1707"/>
      <c r="CC1707"/>
      <c r="CD1707"/>
      <c r="CE1707"/>
      <c r="CF1707"/>
      <c r="CG1707"/>
      <c r="CH1707"/>
      <c r="CI1707"/>
      <c r="CJ1707"/>
      <c r="CK1707"/>
      <c r="CL1707"/>
      <c r="CN1707"/>
    </row>
    <row r="1708" spans="9:92" x14ac:dyDescent="0.35">
      <c r="I1708"/>
      <c r="J1708"/>
      <c r="R1708"/>
      <c r="S1708"/>
      <c r="T1708"/>
      <c r="U1708"/>
      <c r="V1708"/>
      <c r="W1708"/>
      <c r="X1708"/>
      <c r="Y1708"/>
      <c r="Z1708"/>
      <c r="AA1708"/>
      <c r="AB1708"/>
      <c r="AC1708"/>
      <c r="AD1708"/>
      <c r="AE1708"/>
      <c r="AF1708"/>
      <c r="AG1708"/>
      <c r="AH1708"/>
      <c r="AI1708"/>
      <c r="AJ1708"/>
      <c r="AK1708"/>
      <c r="AL1708"/>
      <c r="AM1708"/>
      <c r="AN1708"/>
      <c r="AO1708"/>
      <c r="AP1708"/>
      <c r="AQ1708"/>
      <c r="AR1708"/>
      <c r="AS1708"/>
      <c r="AT1708"/>
      <c r="AU1708"/>
      <c r="AV1708"/>
      <c r="AW1708"/>
      <c r="AX1708"/>
      <c r="AY1708"/>
      <c r="AZ1708"/>
      <c r="BA1708"/>
      <c r="BB1708"/>
      <c r="BC1708"/>
      <c r="BD1708"/>
      <c r="BE1708"/>
      <c r="BF1708"/>
      <c r="BG1708"/>
      <c r="BH1708"/>
      <c r="BI1708"/>
      <c r="BJ1708"/>
      <c r="BK1708"/>
      <c r="BL1708"/>
      <c r="BM1708"/>
      <c r="BN1708"/>
      <c r="BO1708"/>
      <c r="BP1708"/>
      <c r="BQ1708"/>
      <c r="BR1708"/>
      <c r="BS1708"/>
      <c r="BT1708"/>
      <c r="BU1708"/>
      <c r="BV1708"/>
      <c r="BW1708"/>
      <c r="BX1708"/>
      <c r="BY1708"/>
      <c r="BZ1708"/>
      <c r="CA1708"/>
      <c r="CB1708"/>
      <c r="CC1708"/>
      <c r="CD1708"/>
      <c r="CE1708"/>
      <c r="CF1708"/>
      <c r="CG1708"/>
      <c r="CH1708"/>
      <c r="CI1708"/>
      <c r="CJ1708"/>
      <c r="CK1708"/>
      <c r="CL1708"/>
      <c r="CN1708"/>
    </row>
    <row r="1709" spans="9:92" x14ac:dyDescent="0.35">
      <c r="I1709"/>
      <c r="J1709"/>
      <c r="R1709"/>
      <c r="S1709"/>
      <c r="T1709"/>
      <c r="U1709"/>
      <c r="V1709"/>
      <c r="W1709"/>
      <c r="X1709"/>
      <c r="Y1709"/>
      <c r="Z1709"/>
      <c r="AA1709"/>
      <c r="AB1709"/>
      <c r="AC1709"/>
      <c r="AD1709"/>
      <c r="AE1709"/>
      <c r="AF1709"/>
      <c r="AG1709"/>
      <c r="AH1709"/>
      <c r="AI1709"/>
      <c r="AJ1709"/>
      <c r="AK1709"/>
      <c r="AL1709"/>
      <c r="AM1709"/>
      <c r="AN1709"/>
      <c r="AO1709"/>
      <c r="AP1709"/>
      <c r="AQ1709"/>
      <c r="AR1709"/>
      <c r="AS1709"/>
      <c r="AT1709"/>
      <c r="AU1709"/>
      <c r="AV1709"/>
      <c r="AW1709"/>
      <c r="AX1709"/>
      <c r="AY1709"/>
      <c r="AZ1709"/>
      <c r="BA1709"/>
      <c r="BB1709"/>
      <c r="BC1709"/>
      <c r="BD1709"/>
      <c r="BE1709"/>
      <c r="BF1709"/>
      <c r="BG1709"/>
      <c r="BH1709"/>
      <c r="BI1709"/>
      <c r="BJ1709"/>
      <c r="BK1709"/>
      <c r="BL1709"/>
      <c r="BM1709"/>
      <c r="BN1709"/>
      <c r="BO1709"/>
      <c r="BP1709"/>
      <c r="BQ1709"/>
      <c r="BR1709"/>
      <c r="BS1709"/>
      <c r="BT1709"/>
      <c r="BU1709"/>
      <c r="BV1709"/>
      <c r="BW1709"/>
      <c r="BX1709"/>
      <c r="BY1709"/>
      <c r="BZ1709"/>
      <c r="CA1709"/>
      <c r="CB1709"/>
      <c r="CC1709"/>
      <c r="CD1709"/>
      <c r="CE1709"/>
      <c r="CF1709"/>
      <c r="CG1709"/>
      <c r="CH1709"/>
      <c r="CI1709"/>
      <c r="CJ1709"/>
      <c r="CK1709"/>
      <c r="CL1709"/>
      <c r="CN1709"/>
    </row>
    <row r="1710" spans="9:92" x14ac:dyDescent="0.35">
      <c r="I1710"/>
      <c r="J1710"/>
      <c r="R1710"/>
      <c r="S1710"/>
      <c r="T1710"/>
      <c r="U1710"/>
      <c r="V1710"/>
      <c r="W1710"/>
      <c r="X1710"/>
      <c r="Y1710"/>
      <c r="Z1710"/>
      <c r="AA1710"/>
      <c r="AB1710"/>
      <c r="AC1710"/>
      <c r="AD1710"/>
      <c r="AE1710"/>
      <c r="AF1710"/>
      <c r="AG1710"/>
      <c r="AH1710"/>
      <c r="AI1710"/>
      <c r="AJ1710"/>
      <c r="AK1710"/>
      <c r="AL1710"/>
      <c r="AM1710"/>
      <c r="AN1710"/>
      <c r="AO1710"/>
      <c r="AP1710"/>
      <c r="AQ1710"/>
      <c r="AR1710"/>
      <c r="AS1710"/>
      <c r="AT1710"/>
      <c r="AU1710"/>
      <c r="AV1710"/>
      <c r="AW1710"/>
      <c r="AX1710"/>
      <c r="AY1710"/>
      <c r="AZ1710"/>
      <c r="BA1710"/>
      <c r="BB1710"/>
      <c r="BC1710"/>
      <c r="BD1710"/>
      <c r="BE1710"/>
      <c r="BF1710"/>
      <c r="BG1710"/>
      <c r="BH1710"/>
      <c r="BI1710"/>
      <c r="BJ1710"/>
      <c r="BK1710"/>
      <c r="BL1710"/>
      <c r="BM1710"/>
      <c r="BN1710"/>
      <c r="BO1710"/>
      <c r="BP1710"/>
      <c r="BQ1710"/>
      <c r="BR1710"/>
      <c r="BS1710"/>
      <c r="BT1710"/>
      <c r="BU1710"/>
      <c r="BV1710"/>
      <c r="BW1710"/>
      <c r="BX1710"/>
      <c r="BY1710"/>
      <c r="BZ1710"/>
      <c r="CA1710"/>
      <c r="CB1710"/>
      <c r="CC1710"/>
      <c r="CD1710"/>
      <c r="CE1710"/>
      <c r="CF1710"/>
      <c r="CG1710"/>
      <c r="CH1710"/>
      <c r="CI1710"/>
      <c r="CJ1710"/>
      <c r="CK1710"/>
      <c r="CL1710"/>
      <c r="CN1710"/>
    </row>
    <row r="1711" spans="9:92" x14ac:dyDescent="0.35">
      <c r="I1711"/>
      <c r="J1711"/>
      <c r="R1711"/>
      <c r="S1711"/>
      <c r="T1711"/>
      <c r="U1711"/>
      <c r="V1711"/>
      <c r="W1711"/>
      <c r="X1711"/>
      <c r="Y1711"/>
      <c r="Z1711"/>
      <c r="AA1711"/>
      <c r="AB1711"/>
      <c r="AC1711"/>
      <c r="AD1711"/>
      <c r="AE1711"/>
      <c r="AF1711"/>
      <c r="AG1711"/>
      <c r="AH1711"/>
      <c r="AI1711"/>
      <c r="AJ1711"/>
      <c r="AK1711"/>
      <c r="AL1711"/>
      <c r="AM1711"/>
      <c r="AN1711"/>
      <c r="AO1711"/>
      <c r="AP1711"/>
      <c r="AQ1711"/>
      <c r="AR1711"/>
      <c r="AS1711"/>
      <c r="AT1711"/>
      <c r="AU1711"/>
      <c r="AV1711"/>
      <c r="AW1711"/>
      <c r="AX1711"/>
      <c r="AY1711"/>
      <c r="AZ1711"/>
      <c r="BA1711"/>
      <c r="BB1711"/>
      <c r="BC1711"/>
      <c r="BD1711"/>
      <c r="BE1711"/>
      <c r="BF1711"/>
      <c r="BG1711"/>
      <c r="BH1711"/>
      <c r="BI1711"/>
      <c r="BJ1711"/>
      <c r="BK1711"/>
      <c r="BL1711"/>
      <c r="BM1711"/>
      <c r="BN1711"/>
      <c r="BO1711"/>
      <c r="BP1711"/>
      <c r="BQ1711"/>
      <c r="BR1711"/>
      <c r="BS1711"/>
      <c r="BT1711"/>
      <c r="BU1711"/>
      <c r="BV1711"/>
      <c r="BW1711"/>
      <c r="BX1711"/>
      <c r="BY1711"/>
      <c r="BZ1711"/>
      <c r="CA1711"/>
      <c r="CB1711"/>
      <c r="CC1711"/>
      <c r="CD1711"/>
      <c r="CE1711"/>
      <c r="CF1711"/>
      <c r="CG1711"/>
      <c r="CH1711"/>
      <c r="CI1711"/>
      <c r="CJ1711"/>
      <c r="CK1711"/>
      <c r="CL1711"/>
      <c r="CN1711"/>
    </row>
    <row r="1712" spans="9:92" x14ac:dyDescent="0.35">
      <c r="I1712"/>
      <c r="J1712"/>
      <c r="R1712"/>
      <c r="S1712"/>
      <c r="T1712"/>
      <c r="U1712"/>
      <c r="V1712"/>
      <c r="W1712"/>
      <c r="X1712"/>
      <c r="Y1712"/>
      <c r="Z1712"/>
      <c r="AA1712"/>
      <c r="AB1712"/>
      <c r="AC1712"/>
      <c r="AD1712"/>
      <c r="AE1712"/>
      <c r="AF1712"/>
      <c r="AG1712"/>
      <c r="AH1712"/>
      <c r="AI1712"/>
      <c r="AJ1712"/>
      <c r="AK1712"/>
      <c r="AL1712"/>
      <c r="AM1712"/>
      <c r="AN1712"/>
      <c r="AO1712"/>
      <c r="AP1712"/>
      <c r="AQ1712"/>
      <c r="AR1712"/>
      <c r="AS1712"/>
      <c r="AT1712"/>
      <c r="AU1712"/>
      <c r="AV1712"/>
      <c r="AW1712"/>
      <c r="AX1712"/>
      <c r="AY1712"/>
      <c r="AZ1712"/>
      <c r="BA1712"/>
      <c r="BB1712"/>
      <c r="BC1712"/>
      <c r="BD1712"/>
      <c r="BE1712"/>
      <c r="BF1712"/>
      <c r="BG1712"/>
      <c r="BH1712"/>
      <c r="BI1712"/>
      <c r="BJ1712"/>
      <c r="BK1712"/>
      <c r="BL1712"/>
      <c r="BM1712"/>
      <c r="BN1712"/>
      <c r="BO1712"/>
      <c r="BP1712"/>
      <c r="BQ1712"/>
      <c r="BR1712"/>
      <c r="BS1712"/>
      <c r="BT1712"/>
      <c r="BU1712"/>
      <c r="BV1712"/>
      <c r="BW1712"/>
      <c r="BX1712"/>
      <c r="BY1712"/>
      <c r="BZ1712"/>
      <c r="CA1712"/>
      <c r="CB1712"/>
      <c r="CC1712"/>
      <c r="CD1712"/>
      <c r="CE1712"/>
      <c r="CF1712"/>
      <c r="CG1712"/>
      <c r="CH1712"/>
      <c r="CI1712"/>
      <c r="CJ1712"/>
      <c r="CK1712"/>
      <c r="CL1712"/>
      <c r="CN1712"/>
    </row>
    <row r="1713" spans="9:92" x14ac:dyDescent="0.35">
      <c r="I1713"/>
      <c r="J1713"/>
      <c r="R1713"/>
      <c r="S1713"/>
      <c r="T1713"/>
      <c r="U1713"/>
      <c r="V1713"/>
      <c r="W1713"/>
      <c r="X1713"/>
      <c r="Y1713"/>
      <c r="Z1713"/>
      <c r="AA1713"/>
      <c r="AB1713"/>
      <c r="AC1713"/>
      <c r="AD1713"/>
      <c r="AE1713"/>
      <c r="AF1713"/>
      <c r="AG1713"/>
      <c r="AH1713"/>
      <c r="AI1713"/>
      <c r="AJ1713"/>
      <c r="AK1713"/>
      <c r="AL1713"/>
      <c r="AM1713"/>
      <c r="AN1713"/>
      <c r="AO1713"/>
      <c r="AP1713"/>
      <c r="AQ1713"/>
      <c r="AR1713"/>
      <c r="AS1713"/>
      <c r="AT1713"/>
      <c r="AU1713"/>
      <c r="AV1713"/>
      <c r="AW1713"/>
      <c r="AX1713"/>
      <c r="AY1713"/>
      <c r="AZ1713"/>
      <c r="BA1713"/>
      <c r="BB1713"/>
      <c r="BC1713"/>
      <c r="BD1713"/>
      <c r="BE1713"/>
      <c r="BF1713"/>
      <c r="BG1713"/>
      <c r="BH1713"/>
      <c r="BI1713"/>
      <c r="BJ1713"/>
      <c r="BK1713"/>
      <c r="BL1713"/>
      <c r="BM1713"/>
      <c r="BN1713"/>
      <c r="BO1713"/>
      <c r="BP1713"/>
      <c r="BQ1713"/>
      <c r="BR1713"/>
      <c r="BS1713"/>
      <c r="BT1713"/>
      <c r="BU1713"/>
      <c r="BV1713"/>
      <c r="BW1713"/>
      <c r="BX1713"/>
      <c r="BY1713"/>
      <c r="BZ1713"/>
      <c r="CA1713"/>
      <c r="CB1713"/>
      <c r="CC1713"/>
      <c r="CD1713"/>
      <c r="CE1713"/>
      <c r="CF1713"/>
      <c r="CG1713"/>
      <c r="CH1713"/>
      <c r="CI1713"/>
      <c r="CJ1713"/>
      <c r="CK1713"/>
      <c r="CL1713"/>
      <c r="CN1713"/>
    </row>
    <row r="1714" spans="9:92" x14ac:dyDescent="0.35">
      <c r="I1714"/>
      <c r="J1714"/>
      <c r="R1714"/>
      <c r="S1714"/>
      <c r="T1714"/>
      <c r="U1714"/>
      <c r="V1714"/>
      <c r="W1714"/>
      <c r="X1714"/>
      <c r="Y1714"/>
      <c r="Z1714"/>
      <c r="AA1714"/>
      <c r="AB1714"/>
      <c r="AC1714"/>
      <c r="AD1714"/>
      <c r="AE1714"/>
      <c r="AF1714"/>
      <c r="AG1714"/>
      <c r="AH1714"/>
      <c r="AI1714"/>
      <c r="AJ1714"/>
      <c r="AK1714"/>
      <c r="AL1714"/>
      <c r="AM1714"/>
      <c r="AN1714"/>
      <c r="AO1714"/>
      <c r="AP1714"/>
      <c r="AQ1714"/>
      <c r="AR1714"/>
      <c r="AS1714"/>
      <c r="AT1714"/>
      <c r="AU1714"/>
      <c r="AV1714"/>
      <c r="AW1714"/>
      <c r="AX1714"/>
      <c r="AY1714"/>
      <c r="AZ1714"/>
      <c r="BA1714"/>
      <c r="BB1714"/>
      <c r="BC1714"/>
      <c r="BD1714"/>
      <c r="BE1714"/>
      <c r="BF1714"/>
      <c r="BG1714"/>
      <c r="BH1714"/>
      <c r="BI1714"/>
      <c r="BJ1714"/>
      <c r="BK1714"/>
      <c r="BL1714"/>
      <c r="BM1714"/>
      <c r="BN1714"/>
      <c r="BO1714"/>
      <c r="BP1714"/>
      <c r="BQ1714"/>
      <c r="BR1714"/>
      <c r="BS1714"/>
      <c r="BT1714"/>
      <c r="BU1714"/>
      <c r="BV1714"/>
      <c r="BW1714"/>
      <c r="BX1714"/>
      <c r="BY1714"/>
      <c r="BZ1714"/>
      <c r="CA1714"/>
      <c r="CB1714"/>
      <c r="CC1714"/>
      <c r="CD1714"/>
      <c r="CE1714"/>
      <c r="CF1714"/>
      <c r="CG1714"/>
      <c r="CH1714"/>
      <c r="CI1714"/>
      <c r="CJ1714"/>
      <c r="CK1714"/>
      <c r="CL1714"/>
      <c r="CN1714"/>
    </row>
    <row r="1715" spans="9:92" x14ac:dyDescent="0.35">
      <c r="I1715"/>
      <c r="J1715"/>
      <c r="R1715"/>
      <c r="S1715"/>
      <c r="T1715"/>
      <c r="U1715"/>
      <c r="V1715"/>
      <c r="W1715"/>
      <c r="X1715"/>
      <c r="Y1715"/>
      <c r="Z1715"/>
      <c r="AA1715"/>
      <c r="AB1715"/>
      <c r="AC1715"/>
      <c r="AD1715"/>
      <c r="AE1715"/>
      <c r="AF1715"/>
      <c r="AG1715"/>
      <c r="AH1715"/>
      <c r="AI1715"/>
      <c r="AJ1715"/>
      <c r="AK1715"/>
      <c r="AL1715"/>
      <c r="AM1715"/>
      <c r="AN1715"/>
      <c r="AO1715"/>
      <c r="AP1715"/>
      <c r="AQ1715"/>
      <c r="AR1715"/>
      <c r="AS1715"/>
      <c r="AT1715"/>
      <c r="AU1715"/>
      <c r="AV1715"/>
      <c r="AW1715"/>
      <c r="AX1715"/>
      <c r="AY1715"/>
      <c r="AZ1715"/>
      <c r="BA1715"/>
      <c r="BB1715"/>
      <c r="BC1715"/>
      <c r="BD1715"/>
      <c r="BE1715"/>
      <c r="BF1715"/>
      <c r="BG1715"/>
      <c r="BH1715"/>
      <c r="BI1715"/>
      <c r="BJ1715"/>
      <c r="BK1715"/>
      <c r="BL1715"/>
      <c r="BM1715"/>
      <c r="BN1715"/>
      <c r="BO1715"/>
      <c r="BP1715"/>
      <c r="BQ1715"/>
      <c r="BR1715"/>
      <c r="BS1715"/>
      <c r="BT1715"/>
      <c r="BU1715"/>
      <c r="BV1715"/>
      <c r="BW1715"/>
      <c r="BX1715"/>
      <c r="BY1715"/>
      <c r="BZ1715"/>
      <c r="CA1715"/>
      <c r="CB1715"/>
      <c r="CC1715"/>
      <c r="CD1715"/>
      <c r="CE1715"/>
      <c r="CF1715"/>
      <c r="CG1715"/>
      <c r="CH1715"/>
      <c r="CI1715"/>
      <c r="CJ1715"/>
      <c r="CK1715"/>
      <c r="CL1715"/>
      <c r="CN1715"/>
    </row>
    <row r="1716" spans="9:92" x14ac:dyDescent="0.35">
      <c r="I1716"/>
      <c r="J1716"/>
      <c r="R1716"/>
      <c r="S1716"/>
      <c r="T1716"/>
      <c r="U1716"/>
      <c r="V1716"/>
      <c r="W1716"/>
      <c r="X1716"/>
      <c r="Y1716"/>
      <c r="Z1716"/>
      <c r="AA1716"/>
      <c r="AB1716"/>
      <c r="AC1716"/>
      <c r="AD1716"/>
      <c r="AE1716"/>
      <c r="AF1716"/>
      <c r="AG1716"/>
      <c r="AH1716"/>
      <c r="AI1716"/>
      <c r="AJ1716"/>
      <c r="AK1716"/>
      <c r="AL1716"/>
      <c r="AM1716"/>
      <c r="AN1716"/>
      <c r="AO1716"/>
      <c r="AP1716"/>
      <c r="AQ1716"/>
      <c r="AR1716"/>
      <c r="AS1716"/>
      <c r="AT1716"/>
      <c r="AU1716"/>
      <c r="AV1716"/>
      <c r="AW1716"/>
      <c r="AX1716"/>
      <c r="AY1716"/>
      <c r="AZ1716"/>
      <c r="BA1716"/>
      <c r="BB1716"/>
      <c r="BC1716"/>
      <c r="BD1716"/>
      <c r="BE1716"/>
      <c r="BF1716"/>
      <c r="BG1716"/>
      <c r="BH1716"/>
      <c r="BI1716"/>
      <c r="BJ1716"/>
      <c r="BK1716"/>
      <c r="BL1716"/>
      <c r="BM1716"/>
      <c r="BN1716"/>
      <c r="BO1716"/>
      <c r="BP1716"/>
      <c r="BQ1716"/>
      <c r="BR1716"/>
      <c r="BS1716"/>
      <c r="BT1716"/>
      <c r="BU1716"/>
      <c r="BV1716"/>
      <c r="BW1716"/>
      <c r="BX1716"/>
      <c r="BY1716"/>
      <c r="BZ1716"/>
      <c r="CA1716"/>
      <c r="CB1716"/>
      <c r="CC1716"/>
      <c r="CD1716"/>
      <c r="CE1716"/>
      <c r="CF1716"/>
      <c r="CG1716"/>
      <c r="CH1716"/>
      <c r="CI1716"/>
      <c r="CJ1716"/>
      <c r="CK1716"/>
      <c r="CL1716"/>
      <c r="CN1716"/>
    </row>
    <row r="1717" spans="9:92" x14ac:dyDescent="0.35">
      <c r="I1717"/>
      <c r="J1717"/>
      <c r="R1717"/>
      <c r="S1717"/>
      <c r="T1717"/>
      <c r="U1717"/>
      <c r="V1717"/>
      <c r="W1717"/>
      <c r="X1717"/>
      <c r="Y1717"/>
      <c r="Z1717"/>
      <c r="AA1717"/>
      <c r="AB1717"/>
      <c r="AC1717"/>
      <c r="AD1717"/>
      <c r="AE1717"/>
      <c r="AF1717"/>
      <c r="AG1717"/>
      <c r="AH1717"/>
      <c r="AI1717"/>
      <c r="AJ1717"/>
      <c r="AK1717"/>
      <c r="AL1717"/>
      <c r="AM1717"/>
      <c r="AN1717"/>
      <c r="AO1717"/>
      <c r="AP1717"/>
      <c r="AQ1717"/>
      <c r="AR1717"/>
      <c r="AS1717"/>
      <c r="AT1717"/>
      <c r="AU1717"/>
      <c r="AV1717"/>
      <c r="AW1717"/>
      <c r="AX1717"/>
      <c r="AY1717"/>
      <c r="AZ1717"/>
      <c r="BA1717"/>
      <c r="BB1717"/>
      <c r="BC1717"/>
      <c r="BD1717"/>
      <c r="BE1717"/>
      <c r="BF1717"/>
      <c r="BG1717"/>
      <c r="BH1717"/>
      <c r="BI1717"/>
      <c r="BJ1717"/>
      <c r="BK1717"/>
      <c r="BL1717"/>
      <c r="BM1717"/>
      <c r="BN1717"/>
      <c r="BO1717"/>
      <c r="BP1717"/>
      <c r="BQ1717"/>
      <c r="BR1717"/>
      <c r="BS1717"/>
      <c r="BT1717"/>
      <c r="BU1717"/>
      <c r="BV1717"/>
      <c r="BW1717"/>
      <c r="BX1717"/>
      <c r="BY1717"/>
      <c r="BZ1717"/>
      <c r="CA1717"/>
      <c r="CB1717"/>
      <c r="CC1717"/>
      <c r="CD1717"/>
      <c r="CE1717"/>
      <c r="CF1717"/>
      <c r="CG1717"/>
      <c r="CH1717"/>
      <c r="CI1717"/>
      <c r="CJ1717"/>
      <c r="CK1717"/>
      <c r="CL1717"/>
      <c r="CN1717"/>
    </row>
    <row r="1718" spans="9:92" x14ac:dyDescent="0.35">
      <c r="I1718"/>
      <c r="J1718"/>
      <c r="R1718"/>
      <c r="S1718"/>
      <c r="T1718"/>
      <c r="U1718"/>
      <c r="V1718"/>
      <c r="W1718"/>
      <c r="X1718"/>
      <c r="Y1718"/>
      <c r="Z1718"/>
      <c r="AA1718"/>
      <c r="AB1718"/>
      <c r="AC1718"/>
      <c r="AD1718"/>
      <c r="AE1718"/>
      <c r="AF1718"/>
      <c r="AG1718"/>
      <c r="AH1718"/>
      <c r="AI1718"/>
      <c r="AJ1718"/>
      <c r="AK1718"/>
      <c r="AL1718"/>
      <c r="AM1718"/>
      <c r="AN1718"/>
      <c r="AO1718"/>
      <c r="AP1718"/>
      <c r="AQ1718"/>
      <c r="AR1718"/>
      <c r="AS1718"/>
      <c r="AT1718"/>
      <c r="AU1718"/>
      <c r="AV1718"/>
      <c r="AW1718"/>
      <c r="AX1718"/>
      <c r="AY1718"/>
      <c r="AZ1718"/>
      <c r="BA1718"/>
      <c r="BB1718"/>
      <c r="BC1718"/>
      <c r="BD1718"/>
      <c r="BE1718"/>
      <c r="BF1718"/>
      <c r="BG1718"/>
      <c r="BH1718"/>
      <c r="BI1718"/>
      <c r="BJ1718"/>
      <c r="BK1718"/>
      <c r="BL1718"/>
      <c r="BM1718"/>
      <c r="BN1718"/>
      <c r="BO1718"/>
      <c r="BP1718"/>
      <c r="BQ1718"/>
      <c r="BR1718"/>
      <c r="BS1718"/>
      <c r="BT1718"/>
      <c r="BU1718"/>
      <c r="BV1718"/>
      <c r="BW1718"/>
      <c r="BX1718"/>
      <c r="BY1718"/>
      <c r="BZ1718"/>
      <c r="CA1718"/>
      <c r="CB1718"/>
      <c r="CC1718"/>
      <c r="CD1718"/>
      <c r="CE1718"/>
      <c r="CF1718"/>
      <c r="CG1718"/>
      <c r="CH1718"/>
      <c r="CI1718"/>
      <c r="CJ1718"/>
      <c r="CK1718"/>
      <c r="CL1718"/>
      <c r="CN1718"/>
    </row>
    <row r="1719" spans="9:92" x14ac:dyDescent="0.35">
      <c r="I1719"/>
      <c r="J1719"/>
      <c r="R1719"/>
      <c r="S1719"/>
      <c r="T1719"/>
      <c r="U1719"/>
      <c r="V1719"/>
      <c r="W1719"/>
      <c r="X1719"/>
      <c r="Y1719"/>
      <c r="Z1719"/>
      <c r="AA1719"/>
      <c r="AB1719"/>
      <c r="AC1719"/>
      <c r="AD1719"/>
      <c r="AE1719"/>
      <c r="AF1719"/>
      <c r="AG1719"/>
      <c r="AH1719"/>
      <c r="AI1719"/>
      <c r="AJ1719"/>
      <c r="AK1719"/>
      <c r="AL1719"/>
      <c r="AM1719"/>
      <c r="AN1719"/>
      <c r="AO1719"/>
      <c r="AP1719"/>
      <c r="AQ1719"/>
      <c r="AR1719"/>
      <c r="AS1719"/>
      <c r="AT1719"/>
      <c r="AU1719"/>
      <c r="AV1719"/>
      <c r="AW1719"/>
      <c r="AX1719"/>
      <c r="AY1719"/>
      <c r="AZ1719"/>
      <c r="BA1719"/>
      <c r="BB1719"/>
      <c r="BC1719"/>
      <c r="BD1719"/>
      <c r="BE1719"/>
      <c r="BF1719"/>
      <c r="BG1719"/>
      <c r="BH1719"/>
      <c r="BI1719"/>
      <c r="BJ1719"/>
      <c r="BK1719"/>
      <c r="BL1719"/>
      <c r="BM1719"/>
      <c r="BN1719"/>
      <c r="BO1719"/>
      <c r="BP1719"/>
      <c r="BQ1719"/>
      <c r="BR1719"/>
      <c r="BS1719"/>
      <c r="BT1719"/>
      <c r="BU1719"/>
      <c r="BV1719"/>
      <c r="BW1719"/>
      <c r="BX1719"/>
      <c r="BY1719"/>
      <c r="BZ1719"/>
      <c r="CA1719"/>
      <c r="CB1719"/>
      <c r="CC1719"/>
      <c r="CD1719"/>
      <c r="CE1719"/>
      <c r="CF1719"/>
      <c r="CG1719"/>
      <c r="CH1719"/>
      <c r="CI1719"/>
      <c r="CJ1719"/>
      <c r="CK1719"/>
      <c r="CL1719"/>
      <c r="CN1719"/>
    </row>
    <row r="1720" spans="9:92" x14ac:dyDescent="0.35">
      <c r="I1720"/>
      <c r="J1720"/>
      <c r="R1720"/>
      <c r="S1720"/>
      <c r="T1720"/>
      <c r="U1720"/>
      <c r="V1720"/>
      <c r="W1720"/>
      <c r="X1720"/>
      <c r="Y1720"/>
      <c r="Z1720"/>
      <c r="AA1720"/>
      <c r="AB1720"/>
      <c r="AC1720"/>
      <c r="AD1720"/>
      <c r="AE1720"/>
      <c r="AF1720"/>
      <c r="AG1720"/>
      <c r="AH1720"/>
      <c r="AI1720"/>
      <c r="AJ1720"/>
      <c r="AK1720"/>
      <c r="AL1720"/>
      <c r="AM1720"/>
      <c r="AN1720"/>
      <c r="AO1720"/>
      <c r="AP1720"/>
      <c r="AQ1720"/>
      <c r="AR1720"/>
      <c r="AS1720"/>
      <c r="AT1720"/>
      <c r="AU1720"/>
      <c r="AV1720"/>
      <c r="AW1720"/>
      <c r="AX1720"/>
      <c r="AY1720"/>
      <c r="AZ1720"/>
      <c r="BA1720"/>
      <c r="BB1720"/>
      <c r="BC1720"/>
      <c r="BD1720"/>
      <c r="BE1720"/>
      <c r="BF1720"/>
      <c r="BG1720"/>
      <c r="BH1720"/>
      <c r="BI1720"/>
      <c r="BJ1720"/>
      <c r="BK1720"/>
      <c r="BL1720"/>
      <c r="BM1720"/>
      <c r="BN1720"/>
      <c r="BO1720"/>
      <c r="BP1720"/>
      <c r="BQ1720"/>
      <c r="BR1720"/>
      <c r="BS1720"/>
      <c r="BT1720"/>
      <c r="BU1720"/>
      <c r="BV1720"/>
      <c r="BW1720"/>
      <c r="BX1720"/>
      <c r="BY1720"/>
      <c r="BZ1720"/>
      <c r="CA1720"/>
      <c r="CB1720"/>
      <c r="CC1720"/>
      <c r="CD1720"/>
      <c r="CE1720"/>
      <c r="CF1720"/>
      <c r="CG1720"/>
      <c r="CH1720"/>
      <c r="CI1720"/>
      <c r="CJ1720"/>
      <c r="CK1720"/>
      <c r="CL1720"/>
      <c r="CN1720"/>
    </row>
    <row r="1721" spans="9:92" x14ac:dyDescent="0.35">
      <c r="I1721"/>
      <c r="J1721"/>
      <c r="R1721"/>
      <c r="S1721"/>
      <c r="T1721"/>
      <c r="U1721"/>
      <c r="V1721"/>
      <c r="W1721"/>
      <c r="X1721"/>
      <c r="Y1721"/>
      <c r="Z1721"/>
      <c r="AA1721"/>
      <c r="AB1721"/>
      <c r="AC1721"/>
      <c r="AD1721"/>
      <c r="AE1721"/>
      <c r="AF1721"/>
      <c r="AG1721"/>
      <c r="AH1721"/>
      <c r="AI1721"/>
      <c r="AJ1721"/>
      <c r="AK1721"/>
      <c r="AL1721"/>
      <c r="AM1721"/>
      <c r="AN1721"/>
      <c r="AO1721"/>
      <c r="AP1721"/>
      <c r="AQ1721"/>
      <c r="AR1721"/>
      <c r="AS1721"/>
      <c r="AT1721"/>
      <c r="AU1721"/>
      <c r="AV1721"/>
      <c r="AW1721"/>
      <c r="AX1721"/>
      <c r="AY1721"/>
      <c r="AZ1721"/>
      <c r="BA1721"/>
      <c r="BB1721"/>
      <c r="BC1721"/>
      <c r="BD1721"/>
      <c r="BE1721"/>
      <c r="BF1721"/>
      <c r="BG1721"/>
      <c r="BH1721"/>
      <c r="BI1721"/>
      <c r="BJ1721"/>
      <c r="BK1721"/>
      <c r="BL1721"/>
      <c r="BM1721"/>
      <c r="BN1721"/>
      <c r="BO1721"/>
      <c r="BP1721"/>
      <c r="BQ1721"/>
      <c r="BR1721"/>
      <c r="BS1721"/>
      <c r="BT1721"/>
      <c r="BU1721"/>
      <c r="BV1721"/>
      <c r="BW1721"/>
      <c r="BX1721"/>
      <c r="BY1721"/>
      <c r="BZ1721"/>
      <c r="CA1721"/>
      <c r="CB1721"/>
      <c r="CC1721"/>
      <c r="CD1721"/>
      <c r="CE1721"/>
      <c r="CF1721"/>
      <c r="CG1721"/>
      <c r="CH1721"/>
      <c r="CI1721"/>
      <c r="CJ1721"/>
      <c r="CK1721"/>
      <c r="CL1721"/>
      <c r="CN1721"/>
    </row>
    <row r="1722" spans="9:92" x14ac:dyDescent="0.35">
      <c r="I1722"/>
      <c r="J1722"/>
      <c r="R1722"/>
      <c r="S1722"/>
      <c r="T1722"/>
      <c r="U1722"/>
      <c r="V1722"/>
      <c r="W1722"/>
      <c r="X1722"/>
      <c r="Y1722"/>
      <c r="Z1722"/>
      <c r="AA1722"/>
      <c r="AB1722"/>
      <c r="AC1722"/>
      <c r="AD1722"/>
      <c r="AE1722"/>
      <c r="AF1722"/>
      <c r="AG1722"/>
      <c r="AH1722"/>
      <c r="AI1722"/>
      <c r="AJ1722"/>
      <c r="AK1722"/>
      <c r="AL1722"/>
      <c r="AM1722"/>
      <c r="AN1722"/>
      <c r="AO1722"/>
      <c r="AP1722"/>
      <c r="AQ1722"/>
      <c r="AR1722"/>
      <c r="AS1722"/>
      <c r="AT1722"/>
      <c r="AU1722"/>
      <c r="AV1722"/>
      <c r="AW1722"/>
      <c r="AX1722"/>
      <c r="AY1722"/>
      <c r="AZ1722"/>
      <c r="BA1722"/>
      <c r="BB1722"/>
      <c r="BC1722"/>
      <c r="BD1722"/>
      <c r="BE1722"/>
      <c r="BF1722"/>
      <c r="BG1722"/>
      <c r="BH1722"/>
      <c r="BI1722"/>
      <c r="BJ1722"/>
      <c r="BK1722"/>
      <c r="BL1722"/>
      <c r="BM1722"/>
      <c r="BN1722"/>
      <c r="BO1722"/>
      <c r="BP1722"/>
      <c r="BQ1722"/>
      <c r="BR1722"/>
      <c r="BS1722"/>
      <c r="BT1722"/>
      <c r="BU1722"/>
      <c r="BV1722"/>
      <c r="BW1722"/>
      <c r="BX1722"/>
      <c r="BY1722"/>
      <c r="BZ1722"/>
      <c r="CA1722"/>
      <c r="CB1722"/>
      <c r="CC1722"/>
      <c r="CD1722"/>
      <c r="CE1722"/>
      <c r="CF1722"/>
      <c r="CG1722"/>
      <c r="CH1722"/>
      <c r="CI1722"/>
      <c r="CJ1722"/>
      <c r="CK1722"/>
      <c r="CL1722"/>
      <c r="CN1722"/>
    </row>
    <row r="1723" spans="9:92" x14ac:dyDescent="0.35">
      <c r="I1723"/>
      <c r="J1723"/>
      <c r="R1723"/>
      <c r="S1723"/>
      <c r="T1723"/>
      <c r="U1723"/>
      <c r="V1723"/>
      <c r="W1723"/>
      <c r="X1723"/>
      <c r="Y1723"/>
      <c r="Z1723"/>
      <c r="AA1723"/>
      <c r="AB1723"/>
      <c r="AC1723"/>
      <c r="AD1723"/>
      <c r="AE1723"/>
      <c r="AF1723"/>
      <c r="AG1723"/>
      <c r="AH1723"/>
      <c r="AI1723"/>
      <c r="AJ1723"/>
      <c r="AK1723"/>
      <c r="AL1723"/>
      <c r="AM1723"/>
      <c r="AN1723"/>
      <c r="AO1723"/>
      <c r="AP1723"/>
      <c r="AQ1723"/>
      <c r="AR1723"/>
      <c r="AS1723"/>
      <c r="AT1723"/>
      <c r="AU1723"/>
      <c r="AV1723"/>
      <c r="AW1723"/>
      <c r="AX1723"/>
      <c r="AY1723"/>
      <c r="AZ1723"/>
      <c r="BA1723"/>
      <c r="BB1723"/>
      <c r="BC1723"/>
      <c r="BD1723"/>
      <c r="BE1723"/>
      <c r="BF1723"/>
      <c r="BG1723"/>
      <c r="BH1723"/>
      <c r="BI1723"/>
      <c r="BJ1723"/>
      <c r="BK1723"/>
      <c r="BL1723"/>
      <c r="BM1723"/>
      <c r="BN1723"/>
      <c r="BO1723"/>
      <c r="BP1723"/>
      <c r="BQ1723"/>
      <c r="BR1723"/>
      <c r="BS1723"/>
      <c r="BT1723"/>
      <c r="BU1723"/>
      <c r="BV1723"/>
      <c r="BW1723"/>
      <c r="BX1723"/>
      <c r="BY1723"/>
      <c r="BZ1723"/>
      <c r="CA1723"/>
      <c r="CB1723"/>
      <c r="CC1723"/>
      <c r="CD1723"/>
      <c r="CE1723"/>
      <c r="CF1723"/>
      <c r="CG1723"/>
      <c r="CH1723"/>
      <c r="CI1723"/>
      <c r="CJ1723"/>
      <c r="CK1723"/>
      <c r="CL1723"/>
      <c r="CN1723"/>
    </row>
    <row r="1724" spans="9:92" x14ac:dyDescent="0.35">
      <c r="I1724"/>
      <c r="J1724"/>
      <c r="R1724"/>
      <c r="S1724"/>
      <c r="T1724"/>
      <c r="U1724"/>
      <c r="V1724"/>
      <c r="W1724"/>
      <c r="X1724"/>
      <c r="Y1724"/>
      <c r="Z1724"/>
      <c r="AA1724"/>
      <c r="AB1724"/>
      <c r="AC1724"/>
      <c r="AD1724"/>
      <c r="AE1724"/>
      <c r="AF1724"/>
      <c r="AG1724"/>
      <c r="AH1724"/>
      <c r="AI1724"/>
      <c r="AJ1724"/>
      <c r="AK1724"/>
      <c r="AL1724"/>
      <c r="AM1724"/>
      <c r="AN1724"/>
      <c r="AO1724"/>
      <c r="AP1724"/>
      <c r="AQ1724"/>
      <c r="AR1724"/>
      <c r="AS1724"/>
      <c r="AT1724"/>
      <c r="AU1724"/>
      <c r="AV1724"/>
      <c r="AW1724"/>
      <c r="AX1724"/>
      <c r="AY1724"/>
      <c r="AZ1724"/>
      <c r="BA1724"/>
      <c r="BB1724"/>
      <c r="BC1724"/>
      <c r="BD1724"/>
      <c r="BE1724"/>
      <c r="BF1724"/>
      <c r="BG1724"/>
      <c r="BH1724"/>
      <c r="BI1724"/>
      <c r="BJ1724"/>
      <c r="BK1724"/>
      <c r="BL1724"/>
      <c r="BM1724"/>
      <c r="BN1724"/>
      <c r="BO1724"/>
      <c r="BP1724"/>
      <c r="BQ1724"/>
      <c r="BR1724"/>
      <c r="BS1724"/>
      <c r="BT1724"/>
      <c r="BU1724"/>
      <c r="BV1724"/>
      <c r="BW1724"/>
      <c r="BX1724"/>
      <c r="BY1724"/>
      <c r="BZ1724"/>
      <c r="CA1724"/>
      <c r="CB1724"/>
      <c r="CC1724"/>
      <c r="CD1724"/>
      <c r="CE1724"/>
      <c r="CF1724"/>
      <c r="CG1724"/>
      <c r="CH1724"/>
      <c r="CI1724"/>
      <c r="CJ1724"/>
      <c r="CK1724"/>
      <c r="CL1724"/>
      <c r="CN1724"/>
    </row>
    <row r="1725" spans="9:92" x14ac:dyDescent="0.35">
      <c r="I1725"/>
      <c r="J1725"/>
      <c r="R1725"/>
      <c r="S1725"/>
      <c r="T1725"/>
      <c r="U1725"/>
      <c r="V1725"/>
      <c r="W1725"/>
      <c r="X1725"/>
      <c r="Y1725"/>
      <c r="Z1725"/>
      <c r="AA1725"/>
      <c r="AB1725"/>
      <c r="AC1725"/>
      <c r="AD1725"/>
      <c r="AE1725"/>
      <c r="AF1725"/>
      <c r="AG1725"/>
      <c r="AH1725"/>
      <c r="AI1725"/>
      <c r="AJ1725"/>
      <c r="AK1725"/>
      <c r="AL1725"/>
      <c r="AM1725"/>
      <c r="AN1725"/>
      <c r="AO1725"/>
      <c r="AP1725"/>
      <c r="AQ1725"/>
      <c r="AR1725"/>
      <c r="AS1725"/>
      <c r="AT1725"/>
      <c r="AU1725"/>
      <c r="AV1725"/>
      <c r="AW1725"/>
      <c r="AX1725"/>
      <c r="AY1725"/>
      <c r="AZ1725"/>
      <c r="BA1725"/>
      <c r="BB1725"/>
      <c r="BC1725"/>
      <c r="BD1725"/>
      <c r="BE1725"/>
      <c r="BF1725"/>
      <c r="BG1725"/>
      <c r="BH1725"/>
      <c r="BI1725"/>
      <c r="BJ1725"/>
      <c r="BK1725"/>
      <c r="BL1725"/>
      <c r="BM1725"/>
      <c r="BN1725"/>
      <c r="BO1725"/>
      <c r="BP1725"/>
      <c r="BQ1725"/>
      <c r="BR1725"/>
      <c r="BS1725"/>
      <c r="BT1725"/>
      <c r="BU1725"/>
      <c r="BV1725"/>
      <c r="BW1725"/>
      <c r="BX1725"/>
      <c r="BY1725"/>
      <c r="BZ1725"/>
      <c r="CA1725"/>
      <c r="CB1725"/>
      <c r="CC1725"/>
      <c r="CD1725"/>
      <c r="CE1725"/>
      <c r="CF1725"/>
      <c r="CG1725"/>
      <c r="CH1725"/>
      <c r="CI1725"/>
      <c r="CJ1725"/>
      <c r="CK1725"/>
      <c r="CL1725"/>
      <c r="CN1725"/>
    </row>
    <row r="1726" spans="9:92" x14ac:dyDescent="0.35">
      <c r="I1726"/>
      <c r="J1726"/>
      <c r="R1726"/>
      <c r="S1726"/>
      <c r="T1726"/>
      <c r="U1726"/>
      <c r="V1726"/>
      <c r="W1726"/>
      <c r="X1726"/>
      <c r="Y1726"/>
      <c r="Z1726"/>
      <c r="AA1726"/>
      <c r="AB1726"/>
      <c r="AC1726"/>
      <c r="AD1726"/>
      <c r="AE1726"/>
      <c r="AF1726"/>
      <c r="AG1726"/>
      <c r="AH1726"/>
      <c r="AI1726"/>
      <c r="AJ1726"/>
      <c r="AK1726"/>
      <c r="AL1726"/>
      <c r="AM1726"/>
      <c r="AN1726"/>
      <c r="AO1726"/>
      <c r="AP1726"/>
      <c r="AQ1726"/>
      <c r="AR1726"/>
      <c r="AS1726"/>
      <c r="AT1726"/>
      <c r="AU1726"/>
      <c r="AV1726"/>
      <c r="AW1726"/>
      <c r="AX1726"/>
      <c r="AY1726"/>
      <c r="AZ1726"/>
      <c r="BA1726"/>
      <c r="BB1726"/>
      <c r="BC1726"/>
      <c r="BD1726"/>
      <c r="BE1726"/>
      <c r="BF1726"/>
      <c r="BG1726"/>
      <c r="BH1726"/>
      <c r="BI1726"/>
      <c r="BJ1726"/>
      <c r="BK1726"/>
      <c r="BL1726"/>
      <c r="BM1726"/>
      <c r="BN1726"/>
      <c r="BO1726"/>
      <c r="BP1726"/>
      <c r="BQ1726"/>
      <c r="BR1726"/>
      <c r="BS1726"/>
      <c r="BT1726"/>
      <c r="BU1726"/>
      <c r="BV1726"/>
      <c r="BW1726"/>
      <c r="BX1726"/>
      <c r="BY1726"/>
      <c r="BZ1726"/>
      <c r="CA1726"/>
      <c r="CB1726"/>
      <c r="CC1726"/>
      <c r="CD1726"/>
      <c r="CE1726"/>
      <c r="CF1726"/>
      <c r="CG1726"/>
      <c r="CH1726"/>
      <c r="CI1726"/>
      <c r="CJ1726"/>
      <c r="CK1726"/>
      <c r="CL1726"/>
      <c r="CN1726"/>
    </row>
    <row r="1727" spans="9:92" x14ac:dyDescent="0.35">
      <c r="I1727"/>
      <c r="J1727"/>
      <c r="R1727"/>
      <c r="S1727"/>
      <c r="T1727"/>
      <c r="U1727"/>
      <c r="V1727"/>
      <c r="W1727"/>
      <c r="X1727"/>
      <c r="Y1727"/>
      <c r="Z1727"/>
      <c r="AA1727"/>
      <c r="AB1727"/>
      <c r="AC1727"/>
      <c r="AD1727"/>
      <c r="AE1727"/>
      <c r="AF1727"/>
      <c r="AG1727"/>
      <c r="AH1727"/>
      <c r="AI1727"/>
      <c r="AJ1727"/>
      <c r="AK1727"/>
      <c r="AL1727"/>
      <c r="AM1727"/>
      <c r="AN1727"/>
      <c r="AO1727"/>
      <c r="AP1727"/>
      <c r="AQ1727"/>
      <c r="AR1727"/>
      <c r="AS1727"/>
      <c r="AT1727"/>
      <c r="AU1727"/>
      <c r="AV1727"/>
      <c r="AW1727"/>
      <c r="AX1727"/>
      <c r="AY1727"/>
      <c r="AZ1727"/>
      <c r="BA1727"/>
      <c r="BB1727"/>
      <c r="BC1727"/>
      <c r="BD1727"/>
      <c r="BE1727"/>
      <c r="BF1727"/>
      <c r="BG1727"/>
      <c r="BH1727"/>
      <c r="BI1727"/>
      <c r="BJ1727"/>
      <c r="BK1727"/>
      <c r="BL1727"/>
      <c r="BM1727"/>
      <c r="BN1727"/>
      <c r="BO1727"/>
      <c r="BP1727"/>
      <c r="BQ1727"/>
      <c r="BR1727"/>
      <c r="BS1727"/>
      <c r="BT1727"/>
      <c r="BU1727"/>
      <c r="BV1727"/>
      <c r="BW1727"/>
      <c r="BX1727"/>
      <c r="BY1727"/>
      <c r="BZ1727"/>
      <c r="CA1727"/>
      <c r="CB1727"/>
      <c r="CC1727"/>
      <c r="CD1727"/>
      <c r="CE1727"/>
      <c r="CF1727"/>
      <c r="CG1727"/>
      <c r="CH1727"/>
      <c r="CI1727"/>
      <c r="CJ1727"/>
      <c r="CK1727"/>
      <c r="CL1727"/>
      <c r="CN1727"/>
    </row>
    <row r="1728" spans="9:92" x14ac:dyDescent="0.35">
      <c r="I1728"/>
      <c r="J1728"/>
      <c r="R1728"/>
      <c r="S1728"/>
      <c r="T1728"/>
      <c r="U1728"/>
      <c r="V1728"/>
      <c r="W1728"/>
      <c r="X1728"/>
      <c r="Y1728"/>
      <c r="Z1728"/>
      <c r="AA1728"/>
      <c r="AB1728"/>
      <c r="AC1728"/>
      <c r="AD1728"/>
      <c r="AE1728"/>
      <c r="AF1728"/>
      <c r="AG1728"/>
      <c r="AH1728"/>
      <c r="AI1728"/>
      <c r="AJ1728"/>
      <c r="AK1728"/>
      <c r="AL1728"/>
      <c r="AM1728"/>
      <c r="AN1728"/>
      <c r="AO1728"/>
      <c r="AP1728"/>
      <c r="AQ1728"/>
      <c r="AR1728"/>
      <c r="AS1728"/>
      <c r="AT1728"/>
      <c r="AU1728"/>
      <c r="AV1728"/>
      <c r="AW1728"/>
      <c r="AX1728"/>
      <c r="AY1728"/>
      <c r="AZ1728"/>
      <c r="BA1728"/>
      <c r="BB1728"/>
      <c r="BC1728"/>
      <c r="BD1728"/>
      <c r="BE1728"/>
      <c r="BF1728"/>
      <c r="BG1728"/>
      <c r="BH1728"/>
      <c r="BI1728"/>
      <c r="BJ1728"/>
      <c r="BK1728"/>
      <c r="BL1728"/>
      <c r="BM1728"/>
      <c r="BN1728"/>
      <c r="BO1728"/>
      <c r="BP1728"/>
      <c r="BQ1728"/>
      <c r="BR1728"/>
      <c r="BS1728"/>
      <c r="BT1728"/>
      <c r="BU1728"/>
      <c r="BV1728"/>
      <c r="BW1728"/>
      <c r="BX1728"/>
      <c r="BY1728"/>
      <c r="BZ1728"/>
      <c r="CA1728"/>
      <c r="CB1728"/>
      <c r="CC1728"/>
      <c r="CD1728"/>
      <c r="CE1728"/>
      <c r="CF1728"/>
      <c r="CG1728"/>
      <c r="CH1728"/>
      <c r="CI1728"/>
      <c r="CJ1728"/>
      <c r="CK1728"/>
      <c r="CL1728"/>
      <c r="CN1728"/>
    </row>
    <row r="1729" spans="9:92" x14ac:dyDescent="0.35">
      <c r="I1729"/>
      <c r="J1729"/>
      <c r="R1729"/>
      <c r="S1729"/>
      <c r="T1729"/>
      <c r="U1729"/>
      <c r="V1729"/>
      <c r="W1729"/>
      <c r="X1729"/>
      <c r="Y1729"/>
      <c r="Z1729"/>
      <c r="AA1729"/>
      <c r="AB1729"/>
      <c r="AC1729"/>
      <c r="AD1729"/>
      <c r="AE1729"/>
      <c r="AF1729"/>
      <c r="AG1729"/>
      <c r="AH1729"/>
      <c r="AI1729"/>
      <c r="AJ1729"/>
      <c r="AK1729"/>
      <c r="AL1729"/>
      <c r="AM1729"/>
      <c r="AN1729"/>
      <c r="AO1729"/>
      <c r="AP1729"/>
      <c r="AQ1729"/>
      <c r="AR1729"/>
      <c r="AS1729"/>
      <c r="AT1729"/>
      <c r="AU1729"/>
      <c r="AV1729"/>
      <c r="AW1729"/>
      <c r="AX1729"/>
      <c r="AY1729"/>
      <c r="AZ1729"/>
      <c r="BA1729"/>
      <c r="BB1729"/>
      <c r="BC1729"/>
      <c r="BD1729"/>
      <c r="BE1729"/>
      <c r="BF1729"/>
      <c r="BG1729"/>
      <c r="BH1729"/>
      <c r="BI1729"/>
      <c r="BJ1729"/>
      <c r="BK1729"/>
      <c r="BL1729"/>
      <c r="BM1729"/>
      <c r="BN1729"/>
      <c r="BO1729"/>
      <c r="BP1729"/>
      <c r="BQ1729"/>
      <c r="BR1729"/>
      <c r="BS1729"/>
      <c r="BT1729"/>
      <c r="BU1729"/>
      <c r="BV1729"/>
      <c r="BW1729"/>
      <c r="BX1729"/>
      <c r="BY1729"/>
      <c r="BZ1729"/>
      <c r="CA1729"/>
      <c r="CB1729"/>
      <c r="CC1729"/>
      <c r="CD1729"/>
      <c r="CE1729"/>
      <c r="CF1729"/>
      <c r="CG1729"/>
      <c r="CH1729"/>
      <c r="CI1729"/>
      <c r="CJ1729"/>
      <c r="CK1729"/>
      <c r="CL1729"/>
      <c r="CN1729"/>
    </row>
    <row r="1730" spans="9:92" x14ac:dyDescent="0.35">
      <c r="I1730"/>
      <c r="J1730"/>
      <c r="R1730"/>
      <c r="S1730"/>
      <c r="T1730"/>
      <c r="U1730"/>
      <c r="V1730"/>
      <c r="W1730"/>
      <c r="X1730"/>
      <c r="Y1730"/>
      <c r="Z1730"/>
      <c r="AA1730"/>
      <c r="AB1730"/>
      <c r="AC1730"/>
      <c r="AD1730"/>
      <c r="AE1730"/>
      <c r="AF1730"/>
      <c r="AG1730"/>
      <c r="AH1730"/>
      <c r="AI1730"/>
      <c r="AJ1730"/>
      <c r="AK1730"/>
      <c r="AL1730"/>
      <c r="AM1730"/>
      <c r="AN1730"/>
      <c r="AO1730"/>
      <c r="AP1730"/>
      <c r="AQ1730"/>
      <c r="AR1730"/>
      <c r="AS1730"/>
      <c r="AT1730"/>
      <c r="AU1730"/>
      <c r="AV1730"/>
      <c r="AW1730"/>
      <c r="AX1730"/>
      <c r="AY1730"/>
      <c r="AZ1730"/>
      <c r="BA1730"/>
      <c r="BB1730"/>
      <c r="BC1730"/>
      <c r="BD1730"/>
      <c r="BE1730"/>
      <c r="BF1730"/>
      <c r="BG1730"/>
      <c r="BH1730"/>
      <c r="BI1730"/>
      <c r="BJ1730"/>
      <c r="BK1730"/>
      <c r="BL1730"/>
      <c r="BM1730"/>
      <c r="BN1730"/>
      <c r="BO1730"/>
      <c r="BP1730"/>
      <c r="BQ1730"/>
      <c r="BR1730"/>
      <c r="BS1730"/>
      <c r="BT1730"/>
      <c r="BU1730"/>
      <c r="BV1730"/>
      <c r="BW1730"/>
      <c r="BX1730"/>
      <c r="BY1730"/>
      <c r="BZ1730"/>
      <c r="CA1730"/>
      <c r="CB1730"/>
      <c r="CC1730"/>
      <c r="CD1730"/>
      <c r="CE1730"/>
      <c r="CF1730"/>
      <c r="CG1730"/>
      <c r="CH1730"/>
      <c r="CI1730"/>
      <c r="CJ1730"/>
      <c r="CK1730"/>
      <c r="CL1730"/>
      <c r="CN1730"/>
    </row>
    <row r="1731" spans="9:92" x14ac:dyDescent="0.35">
      <c r="I1731"/>
      <c r="J1731"/>
      <c r="R1731"/>
      <c r="S1731"/>
      <c r="T1731"/>
      <c r="U1731"/>
      <c r="V1731"/>
      <c r="W1731"/>
      <c r="X1731"/>
      <c r="Y1731"/>
      <c r="Z1731"/>
      <c r="AA1731"/>
      <c r="AB1731"/>
      <c r="AC1731"/>
      <c r="AD1731"/>
      <c r="AE1731"/>
      <c r="AF1731"/>
      <c r="AG1731"/>
      <c r="AH1731"/>
      <c r="AI1731"/>
      <c r="AJ1731"/>
      <c r="AK1731"/>
      <c r="AL1731"/>
      <c r="AM1731"/>
      <c r="AN1731"/>
      <c r="AO1731"/>
      <c r="AP1731"/>
      <c r="AQ1731"/>
      <c r="AR1731"/>
      <c r="AS1731"/>
      <c r="AT1731"/>
      <c r="AU1731"/>
      <c r="AV1731"/>
      <c r="AW1731"/>
      <c r="AX1731"/>
      <c r="AY1731"/>
      <c r="AZ1731"/>
      <c r="BA1731"/>
      <c r="BB1731"/>
      <c r="BC1731"/>
      <c r="BD1731"/>
      <c r="BE1731"/>
      <c r="BF1731"/>
      <c r="BG1731"/>
      <c r="BH1731"/>
      <c r="BI1731"/>
      <c r="BJ1731"/>
      <c r="BK1731"/>
      <c r="BL1731"/>
      <c r="BM1731"/>
      <c r="BN1731"/>
      <c r="BO1731"/>
      <c r="BP1731"/>
      <c r="BQ1731"/>
      <c r="BR1731"/>
      <c r="BS1731"/>
      <c r="BT1731"/>
      <c r="BU1731"/>
      <c r="BV1731"/>
      <c r="BW1731"/>
      <c r="BX1731"/>
      <c r="BY1731"/>
      <c r="BZ1731"/>
      <c r="CA1731"/>
      <c r="CB1731"/>
      <c r="CC1731"/>
      <c r="CD1731"/>
      <c r="CE1731"/>
      <c r="CF1731"/>
      <c r="CG1731"/>
      <c r="CH1731"/>
      <c r="CI1731"/>
      <c r="CJ1731"/>
      <c r="CK1731"/>
      <c r="CL1731"/>
      <c r="CN1731"/>
    </row>
    <row r="1732" spans="9:92" x14ac:dyDescent="0.35">
      <c r="I1732"/>
      <c r="J1732"/>
      <c r="R1732"/>
      <c r="S1732"/>
      <c r="T1732"/>
      <c r="U1732"/>
      <c r="V1732"/>
      <c r="W1732"/>
      <c r="X1732"/>
      <c r="Y1732"/>
      <c r="Z1732"/>
      <c r="AA1732"/>
      <c r="AB1732"/>
      <c r="AC1732"/>
      <c r="AD1732"/>
      <c r="AE1732"/>
      <c r="AF1732"/>
      <c r="AG1732"/>
      <c r="AH1732"/>
      <c r="AI1732"/>
      <c r="AJ1732"/>
      <c r="AK1732"/>
      <c r="AL1732"/>
      <c r="AM1732"/>
      <c r="AN1732"/>
      <c r="AO1732"/>
      <c r="AP1732"/>
      <c r="AQ1732"/>
      <c r="AR1732"/>
      <c r="AS1732"/>
      <c r="AT1732"/>
      <c r="AU1732"/>
      <c r="AV1732"/>
      <c r="AW1732"/>
      <c r="AX1732"/>
      <c r="AY1732"/>
      <c r="AZ1732"/>
      <c r="BA1732"/>
      <c r="BB1732"/>
      <c r="BC1732"/>
      <c r="BD1732"/>
      <c r="BE1732"/>
      <c r="BF1732"/>
      <c r="BG1732"/>
      <c r="BH1732"/>
      <c r="BI1732"/>
      <c r="BJ1732"/>
      <c r="BK1732"/>
      <c r="BL1732"/>
      <c r="BM1732"/>
      <c r="BN1732"/>
      <c r="BO1732"/>
      <c r="BP1732"/>
      <c r="BQ1732"/>
      <c r="BR1732"/>
      <c r="BS1732"/>
      <c r="BT1732"/>
      <c r="BU1732"/>
      <c r="BV1732"/>
      <c r="BW1732"/>
      <c r="BX1732"/>
      <c r="BY1732"/>
      <c r="BZ1732"/>
      <c r="CA1732"/>
      <c r="CB1732"/>
      <c r="CC1732"/>
      <c r="CD1732"/>
      <c r="CE1732"/>
      <c r="CF1732"/>
      <c r="CG1732"/>
      <c r="CH1732"/>
      <c r="CI1732"/>
      <c r="CJ1732"/>
      <c r="CK1732"/>
      <c r="CL1732"/>
      <c r="CN1732"/>
    </row>
    <row r="1733" spans="9:92" x14ac:dyDescent="0.35">
      <c r="I1733"/>
      <c r="J1733"/>
      <c r="R1733"/>
      <c r="S1733"/>
      <c r="T1733"/>
      <c r="U1733"/>
      <c r="V1733"/>
      <c r="W1733"/>
      <c r="X1733"/>
      <c r="Y1733"/>
      <c r="Z1733"/>
      <c r="AA1733"/>
      <c r="AB1733"/>
      <c r="AC1733"/>
      <c r="AD1733"/>
      <c r="AE1733"/>
      <c r="AF1733"/>
      <c r="AG1733"/>
      <c r="AH1733"/>
      <c r="AI1733"/>
      <c r="AJ1733"/>
      <c r="AK1733"/>
      <c r="AL1733"/>
      <c r="AM1733"/>
      <c r="AN1733"/>
      <c r="AO1733"/>
      <c r="AP1733"/>
      <c r="AQ1733"/>
      <c r="AR1733"/>
      <c r="AS1733"/>
      <c r="AT1733"/>
      <c r="AU1733"/>
      <c r="AV1733"/>
      <c r="AW1733"/>
      <c r="AX1733"/>
      <c r="AY1733"/>
      <c r="AZ1733"/>
      <c r="BA1733"/>
      <c r="BB1733"/>
      <c r="BC1733"/>
      <c r="BD1733"/>
      <c r="BE1733"/>
      <c r="BF1733"/>
      <c r="BG1733"/>
      <c r="BH1733"/>
      <c r="BI1733"/>
      <c r="BJ1733"/>
      <c r="BK1733"/>
      <c r="BL1733"/>
      <c r="BM1733"/>
      <c r="BN1733"/>
      <c r="BO1733"/>
      <c r="BP1733"/>
      <c r="BQ1733"/>
      <c r="BR1733"/>
      <c r="BS1733"/>
      <c r="BT1733"/>
      <c r="BU1733"/>
      <c r="BV1733"/>
      <c r="BW1733"/>
      <c r="BX1733"/>
      <c r="BY1733"/>
      <c r="BZ1733"/>
      <c r="CA1733"/>
      <c r="CB1733"/>
      <c r="CC1733"/>
      <c r="CD1733"/>
      <c r="CE1733"/>
      <c r="CF1733"/>
      <c r="CG1733"/>
      <c r="CH1733"/>
      <c r="CI1733"/>
      <c r="CJ1733"/>
      <c r="CK1733"/>
      <c r="CL1733"/>
      <c r="CN1733"/>
    </row>
    <row r="1734" spans="9:92" x14ac:dyDescent="0.35">
      <c r="I1734"/>
      <c r="J1734"/>
      <c r="R1734"/>
      <c r="S1734"/>
      <c r="T1734"/>
      <c r="U1734"/>
      <c r="V1734"/>
      <c r="W1734"/>
      <c r="X1734"/>
      <c r="Y1734"/>
      <c r="Z1734"/>
      <c r="AA1734"/>
      <c r="AB1734"/>
      <c r="AC1734"/>
      <c r="AD1734"/>
      <c r="AE1734"/>
      <c r="AF1734"/>
      <c r="AG1734"/>
      <c r="AH1734"/>
      <c r="AI1734"/>
      <c r="AJ1734"/>
      <c r="AK1734"/>
      <c r="AL1734"/>
      <c r="AM1734"/>
      <c r="AN1734"/>
      <c r="AO1734"/>
      <c r="AP1734"/>
      <c r="AQ1734"/>
      <c r="AR1734"/>
      <c r="AS1734"/>
      <c r="AT1734"/>
      <c r="AU1734"/>
      <c r="AV1734"/>
      <c r="AW1734"/>
      <c r="AX1734"/>
      <c r="AY1734"/>
      <c r="AZ1734"/>
      <c r="BA1734"/>
      <c r="BB1734"/>
      <c r="BC1734"/>
      <c r="BD1734"/>
      <c r="BE1734"/>
      <c r="BF1734"/>
      <c r="BG1734"/>
      <c r="BH1734"/>
      <c r="BI1734"/>
      <c r="BJ1734"/>
      <c r="BK1734"/>
      <c r="BL1734"/>
      <c r="BM1734"/>
      <c r="BN1734"/>
      <c r="BO1734"/>
      <c r="BP1734"/>
      <c r="BQ1734"/>
      <c r="BR1734"/>
      <c r="BS1734"/>
      <c r="BT1734"/>
      <c r="BU1734"/>
      <c r="BV1734"/>
      <c r="BW1734"/>
      <c r="BX1734"/>
      <c r="BY1734"/>
      <c r="BZ1734"/>
      <c r="CA1734"/>
      <c r="CB1734"/>
      <c r="CC1734"/>
      <c r="CD1734"/>
      <c r="CE1734"/>
      <c r="CF1734"/>
      <c r="CG1734"/>
      <c r="CH1734"/>
      <c r="CI1734"/>
      <c r="CJ1734"/>
      <c r="CK1734"/>
      <c r="CL1734"/>
      <c r="CN1734"/>
    </row>
    <row r="1735" spans="9:92" x14ac:dyDescent="0.35">
      <c r="I1735"/>
      <c r="J1735"/>
      <c r="R1735"/>
      <c r="S1735"/>
      <c r="T1735"/>
      <c r="U1735"/>
      <c r="V1735"/>
      <c r="W1735"/>
      <c r="X1735"/>
      <c r="Y1735"/>
      <c r="Z1735"/>
      <c r="AA1735"/>
      <c r="AB1735"/>
      <c r="AC1735"/>
      <c r="AD1735"/>
      <c r="AE1735"/>
      <c r="AF1735"/>
      <c r="AG1735"/>
      <c r="AH1735"/>
      <c r="AI1735"/>
      <c r="AJ1735"/>
      <c r="AK1735"/>
      <c r="AL1735"/>
      <c r="AM1735"/>
      <c r="AN1735"/>
      <c r="AO1735"/>
      <c r="AP1735"/>
      <c r="AQ1735"/>
      <c r="AR1735"/>
      <c r="AS1735"/>
      <c r="AT1735"/>
      <c r="AU1735"/>
      <c r="AV1735"/>
      <c r="AW1735"/>
      <c r="AX1735"/>
      <c r="AY1735"/>
      <c r="AZ1735"/>
      <c r="BA1735"/>
      <c r="BB1735"/>
      <c r="BC1735"/>
      <c r="BD1735"/>
      <c r="BE1735"/>
      <c r="BF1735"/>
      <c r="BG1735"/>
      <c r="BH1735"/>
      <c r="BI1735"/>
      <c r="BJ1735"/>
      <c r="BK1735"/>
      <c r="BL1735"/>
      <c r="BM1735"/>
      <c r="BN1735"/>
      <c r="BO1735"/>
      <c r="BP1735"/>
      <c r="BQ1735"/>
      <c r="BR1735"/>
      <c r="BS1735"/>
      <c r="BT1735"/>
      <c r="BU1735"/>
      <c r="BV1735"/>
      <c r="BW1735"/>
      <c r="BX1735"/>
      <c r="BY1735"/>
      <c r="BZ1735"/>
      <c r="CA1735"/>
      <c r="CB1735"/>
      <c r="CC1735"/>
      <c r="CD1735"/>
      <c r="CE1735"/>
      <c r="CF1735"/>
      <c r="CG1735"/>
      <c r="CH1735"/>
      <c r="CI1735"/>
      <c r="CJ1735"/>
      <c r="CK1735"/>
      <c r="CL1735"/>
      <c r="CN1735"/>
    </row>
    <row r="1736" spans="9:92" x14ac:dyDescent="0.35">
      <c r="I1736"/>
      <c r="J1736"/>
      <c r="R1736"/>
      <c r="S1736"/>
      <c r="T1736"/>
      <c r="U1736"/>
      <c r="V1736"/>
      <c r="W1736"/>
      <c r="X1736"/>
      <c r="Y1736"/>
      <c r="Z1736"/>
      <c r="AA1736"/>
      <c r="AB1736"/>
      <c r="AC1736"/>
      <c r="AD1736"/>
      <c r="AE1736"/>
      <c r="AF1736"/>
      <c r="AG1736"/>
      <c r="AH1736"/>
      <c r="AI1736"/>
      <c r="AJ1736"/>
      <c r="AK1736"/>
      <c r="AL1736"/>
      <c r="AM1736"/>
      <c r="AN1736"/>
      <c r="AO1736"/>
      <c r="AP1736"/>
      <c r="AQ1736"/>
      <c r="AR1736"/>
      <c r="AS1736"/>
      <c r="AT1736"/>
      <c r="AU1736"/>
      <c r="AV1736"/>
      <c r="AW1736"/>
      <c r="AX1736"/>
      <c r="AY1736"/>
      <c r="AZ1736"/>
      <c r="BA1736"/>
      <c r="BB1736"/>
      <c r="BC1736"/>
      <c r="BD1736"/>
      <c r="BE1736"/>
      <c r="BF1736"/>
      <c r="BG1736"/>
      <c r="BH1736"/>
      <c r="BI1736"/>
      <c r="BJ1736"/>
      <c r="BK1736"/>
      <c r="BL1736"/>
      <c r="BM1736"/>
      <c r="BN1736"/>
      <c r="BO1736"/>
      <c r="BP1736"/>
      <c r="BQ1736"/>
      <c r="BR1736"/>
      <c r="BS1736"/>
      <c r="BT1736"/>
      <c r="BU1736"/>
      <c r="BV1736"/>
      <c r="BW1736"/>
      <c r="BX1736"/>
      <c r="BY1736"/>
      <c r="BZ1736"/>
      <c r="CA1736"/>
      <c r="CB1736"/>
      <c r="CC1736"/>
      <c r="CD1736"/>
      <c r="CE1736"/>
      <c r="CF1736"/>
      <c r="CG1736"/>
      <c r="CH1736"/>
      <c r="CI1736"/>
      <c r="CJ1736"/>
      <c r="CK1736"/>
      <c r="CL1736"/>
      <c r="CN1736"/>
    </row>
    <row r="1737" spans="9:92" x14ac:dyDescent="0.35">
      <c r="I1737"/>
      <c r="J1737"/>
      <c r="R1737"/>
      <c r="S1737"/>
      <c r="T1737"/>
      <c r="U1737"/>
      <c r="V1737"/>
      <c r="W1737"/>
      <c r="X1737"/>
      <c r="Y1737"/>
      <c r="Z1737"/>
      <c r="AA1737"/>
      <c r="AB1737"/>
      <c r="AC1737"/>
      <c r="AD1737"/>
      <c r="AE1737"/>
      <c r="AF1737"/>
      <c r="AG1737"/>
      <c r="AH1737"/>
      <c r="AI1737"/>
      <c r="AJ1737"/>
      <c r="AK1737"/>
      <c r="AL1737"/>
      <c r="AM1737"/>
      <c r="AN1737"/>
      <c r="AO1737"/>
      <c r="AP1737"/>
      <c r="AQ1737"/>
      <c r="AR1737"/>
      <c r="AS1737"/>
      <c r="AT1737"/>
      <c r="AU1737"/>
      <c r="AV1737"/>
      <c r="AW1737"/>
      <c r="AX1737"/>
      <c r="AY1737"/>
      <c r="AZ1737"/>
      <c r="BA1737"/>
      <c r="BB1737"/>
      <c r="BC1737"/>
      <c r="BD1737"/>
      <c r="BE1737"/>
      <c r="BF1737"/>
      <c r="BG1737"/>
      <c r="BH1737"/>
      <c r="BI1737"/>
      <c r="BJ1737"/>
      <c r="BK1737"/>
      <c r="BL1737"/>
      <c r="BM1737"/>
      <c r="BN1737"/>
      <c r="BO1737"/>
      <c r="BP1737"/>
      <c r="BQ1737"/>
      <c r="BR1737"/>
      <c r="BS1737"/>
      <c r="BT1737"/>
      <c r="BU1737"/>
      <c r="BV1737"/>
      <c r="BW1737"/>
      <c r="BX1737"/>
      <c r="BY1737"/>
      <c r="BZ1737"/>
      <c r="CA1737"/>
      <c r="CB1737"/>
      <c r="CC1737"/>
      <c r="CD1737"/>
      <c r="CE1737"/>
      <c r="CF1737"/>
      <c r="CG1737"/>
      <c r="CH1737"/>
      <c r="CI1737"/>
      <c r="CJ1737"/>
      <c r="CK1737"/>
      <c r="CL1737"/>
      <c r="CN1737"/>
    </row>
    <row r="1738" spans="9:92" x14ac:dyDescent="0.35">
      <c r="I1738"/>
      <c r="J1738"/>
      <c r="R1738"/>
      <c r="S1738"/>
      <c r="T1738"/>
      <c r="U1738"/>
      <c r="V1738"/>
      <c r="W1738"/>
      <c r="X1738"/>
      <c r="Y1738"/>
      <c r="Z1738"/>
      <c r="AA1738"/>
      <c r="AB1738"/>
      <c r="AC1738"/>
      <c r="AD1738"/>
      <c r="AE1738"/>
      <c r="AF1738"/>
      <c r="AG1738"/>
      <c r="AH1738"/>
      <c r="AI1738"/>
      <c r="AJ1738"/>
      <c r="AK1738"/>
      <c r="AL1738"/>
      <c r="AM1738"/>
      <c r="AN1738"/>
      <c r="AO1738"/>
      <c r="AP1738"/>
      <c r="AQ1738"/>
      <c r="AR1738"/>
      <c r="AS1738"/>
      <c r="AT1738"/>
      <c r="AU1738"/>
      <c r="AV1738"/>
      <c r="AW1738"/>
      <c r="AX1738"/>
      <c r="AY1738"/>
      <c r="AZ1738"/>
      <c r="BA1738"/>
      <c r="BB1738"/>
      <c r="BC1738"/>
      <c r="BD1738"/>
      <c r="BE1738"/>
      <c r="BF1738"/>
      <c r="BG1738"/>
      <c r="BH1738"/>
      <c r="BI1738"/>
      <c r="BJ1738"/>
      <c r="BK1738"/>
      <c r="BL1738"/>
      <c r="BM1738"/>
      <c r="BN1738"/>
      <c r="BO1738"/>
      <c r="BP1738"/>
      <c r="BQ1738"/>
      <c r="BR1738"/>
      <c r="BS1738"/>
      <c r="BT1738"/>
      <c r="BU1738"/>
      <c r="BV1738"/>
      <c r="BW1738"/>
      <c r="BX1738"/>
      <c r="BY1738"/>
      <c r="BZ1738"/>
      <c r="CA1738"/>
      <c r="CB1738"/>
      <c r="CC1738"/>
      <c r="CD1738"/>
      <c r="CE1738"/>
      <c r="CF1738"/>
      <c r="CG1738"/>
      <c r="CH1738"/>
      <c r="CI1738"/>
      <c r="CJ1738"/>
      <c r="CK1738"/>
      <c r="CL1738"/>
      <c r="CN1738"/>
    </row>
    <row r="1739" spans="9:92" x14ac:dyDescent="0.35">
      <c r="I1739"/>
      <c r="J1739"/>
      <c r="R1739"/>
      <c r="S1739"/>
      <c r="T1739"/>
      <c r="U1739"/>
      <c r="V1739"/>
      <c r="W1739"/>
      <c r="X1739"/>
      <c r="Y1739"/>
      <c r="Z1739"/>
      <c r="AA1739"/>
      <c r="AB1739"/>
      <c r="AC1739"/>
      <c r="AD1739"/>
      <c r="AE1739"/>
      <c r="AF1739"/>
      <c r="AG1739"/>
      <c r="AH1739"/>
      <c r="AI1739"/>
      <c r="AJ1739"/>
      <c r="AK1739"/>
      <c r="AL1739"/>
      <c r="AM1739"/>
      <c r="AN1739"/>
      <c r="AO1739"/>
      <c r="AP1739"/>
      <c r="AQ1739"/>
      <c r="AR1739"/>
      <c r="AS1739"/>
      <c r="AT1739"/>
      <c r="AU1739"/>
      <c r="AV1739"/>
      <c r="AW1739"/>
      <c r="AX1739"/>
      <c r="AY1739"/>
      <c r="AZ1739"/>
      <c r="BA1739"/>
      <c r="BB1739"/>
      <c r="BC1739"/>
      <c r="BD1739"/>
      <c r="BE1739"/>
      <c r="BF1739"/>
      <c r="BG1739"/>
      <c r="BH1739"/>
      <c r="BI1739"/>
      <c r="BJ1739"/>
      <c r="BK1739"/>
      <c r="BL1739"/>
      <c r="BM1739"/>
      <c r="BN1739"/>
      <c r="BO1739"/>
      <c r="BP1739"/>
      <c r="BQ1739"/>
      <c r="BR1739"/>
      <c r="BS1739"/>
      <c r="BT1739"/>
      <c r="BU1739"/>
      <c r="BV1739"/>
      <c r="BW1739"/>
      <c r="BX1739"/>
      <c r="BY1739"/>
      <c r="BZ1739"/>
      <c r="CA1739"/>
      <c r="CB1739"/>
      <c r="CC1739"/>
      <c r="CD1739"/>
      <c r="CE1739"/>
      <c r="CF1739"/>
      <c r="CG1739"/>
      <c r="CH1739"/>
      <c r="CI1739"/>
      <c r="CJ1739"/>
      <c r="CK1739"/>
      <c r="CL1739"/>
      <c r="CN1739"/>
    </row>
    <row r="1740" spans="9:92" x14ac:dyDescent="0.35">
      <c r="I1740"/>
      <c r="J1740"/>
      <c r="R1740"/>
      <c r="S1740"/>
      <c r="T1740"/>
      <c r="U1740"/>
      <c r="V1740"/>
      <c r="W1740"/>
      <c r="X1740"/>
      <c r="Y1740"/>
      <c r="Z1740"/>
      <c r="AA1740"/>
      <c r="AB1740"/>
      <c r="AC1740"/>
      <c r="AD1740"/>
      <c r="AE1740"/>
      <c r="AF1740"/>
      <c r="AG1740"/>
      <c r="AH1740"/>
      <c r="AI1740"/>
      <c r="AJ1740"/>
      <c r="AK1740"/>
      <c r="AL1740"/>
      <c r="AM1740"/>
      <c r="AN1740"/>
      <c r="AO1740"/>
      <c r="AP1740"/>
      <c r="AQ1740"/>
      <c r="AR1740"/>
      <c r="AS1740"/>
      <c r="AT1740"/>
      <c r="AU1740"/>
      <c r="AV1740"/>
      <c r="AW1740"/>
      <c r="AX1740"/>
      <c r="AY1740"/>
      <c r="AZ1740"/>
      <c r="BA1740"/>
      <c r="BB1740"/>
      <c r="BC1740"/>
      <c r="BD1740"/>
      <c r="BE1740"/>
      <c r="BF1740"/>
      <c r="BG1740"/>
      <c r="BH1740"/>
      <c r="BI1740"/>
      <c r="BJ1740"/>
      <c r="BK1740"/>
      <c r="BL1740"/>
      <c r="BM1740"/>
      <c r="BN1740"/>
      <c r="BO1740"/>
      <c r="BP1740"/>
      <c r="BQ1740"/>
      <c r="BR1740"/>
      <c r="BS1740"/>
      <c r="BT1740"/>
      <c r="BU1740"/>
      <c r="BV1740"/>
      <c r="BW1740"/>
      <c r="BX1740"/>
      <c r="BY1740"/>
      <c r="BZ1740"/>
      <c r="CA1740"/>
      <c r="CB1740"/>
      <c r="CC1740"/>
      <c r="CD1740"/>
      <c r="CE1740"/>
      <c r="CF1740"/>
      <c r="CG1740"/>
      <c r="CH1740"/>
      <c r="CI1740"/>
      <c r="CJ1740"/>
      <c r="CK1740"/>
      <c r="CL1740"/>
      <c r="CN1740"/>
    </row>
    <row r="1741" spans="9:92" x14ac:dyDescent="0.35">
      <c r="I1741"/>
      <c r="J1741"/>
      <c r="R1741"/>
      <c r="S1741"/>
      <c r="T1741"/>
      <c r="U1741"/>
      <c r="V1741"/>
      <c r="W1741"/>
      <c r="X1741"/>
      <c r="Y1741"/>
      <c r="Z1741"/>
      <c r="AA1741"/>
      <c r="AB1741"/>
      <c r="AC1741"/>
      <c r="AD1741"/>
      <c r="AE1741"/>
      <c r="AF1741"/>
      <c r="AG1741"/>
      <c r="AH1741"/>
      <c r="AI1741"/>
      <c r="AJ1741"/>
      <c r="AK1741"/>
      <c r="AL1741"/>
      <c r="AM1741"/>
      <c r="AN1741"/>
      <c r="AO1741"/>
      <c r="AP1741"/>
      <c r="AQ1741"/>
      <c r="AR1741"/>
      <c r="AS1741"/>
      <c r="AT1741"/>
      <c r="AU1741"/>
      <c r="AV1741"/>
      <c r="AW1741"/>
      <c r="AX1741"/>
      <c r="AY1741"/>
      <c r="AZ1741"/>
      <c r="BA1741"/>
      <c r="BB1741"/>
      <c r="BC1741"/>
      <c r="BD1741"/>
      <c r="BE1741"/>
      <c r="BF1741"/>
      <c r="BG1741"/>
      <c r="BH1741"/>
      <c r="BI1741"/>
      <c r="BJ1741"/>
      <c r="BK1741"/>
      <c r="BL1741"/>
      <c r="BM1741"/>
      <c r="BN1741"/>
      <c r="BO1741"/>
      <c r="BP1741"/>
      <c r="BQ1741"/>
      <c r="BR1741"/>
      <c r="BS1741"/>
      <c r="BT1741"/>
      <c r="BU1741"/>
      <c r="BV1741"/>
      <c r="BW1741"/>
      <c r="BX1741"/>
      <c r="BY1741"/>
      <c r="BZ1741"/>
      <c r="CA1741"/>
      <c r="CB1741"/>
      <c r="CC1741"/>
      <c r="CD1741"/>
      <c r="CE1741"/>
      <c r="CF1741"/>
      <c r="CG1741"/>
      <c r="CH1741"/>
      <c r="CI1741"/>
      <c r="CJ1741"/>
      <c r="CK1741"/>
      <c r="CL1741"/>
      <c r="CN1741"/>
    </row>
    <row r="1742" spans="9:92" x14ac:dyDescent="0.35">
      <c r="I1742"/>
      <c r="J1742"/>
      <c r="R1742"/>
      <c r="S1742"/>
      <c r="T1742"/>
      <c r="U1742"/>
      <c r="V1742"/>
      <c r="W1742"/>
      <c r="X1742"/>
      <c r="Y1742"/>
      <c r="Z1742"/>
      <c r="AA1742"/>
      <c r="AB1742"/>
      <c r="AC1742"/>
      <c r="AD1742"/>
      <c r="AE1742"/>
      <c r="AF1742"/>
      <c r="AG1742"/>
      <c r="AH1742"/>
      <c r="AI1742"/>
      <c r="AJ1742"/>
      <c r="AK1742"/>
      <c r="AL1742"/>
      <c r="AM1742"/>
      <c r="AN1742"/>
      <c r="AO1742"/>
      <c r="AP1742"/>
      <c r="AQ1742"/>
      <c r="AR1742"/>
      <c r="AS1742"/>
      <c r="AT1742"/>
      <c r="AU1742"/>
      <c r="AV1742"/>
      <c r="AW1742"/>
      <c r="AX1742"/>
      <c r="AY1742"/>
      <c r="AZ1742"/>
      <c r="BA1742"/>
      <c r="BB1742"/>
      <c r="BC1742"/>
      <c r="BD1742"/>
      <c r="BE1742"/>
      <c r="BF1742"/>
      <c r="BG1742"/>
      <c r="BH1742"/>
      <c r="BI1742"/>
      <c r="BJ1742"/>
      <c r="BK1742"/>
      <c r="BL1742"/>
      <c r="BM1742"/>
      <c r="BN1742"/>
      <c r="BO1742"/>
      <c r="BP1742"/>
      <c r="BQ1742"/>
      <c r="BR1742"/>
      <c r="BS1742"/>
      <c r="BT1742"/>
      <c r="BU1742"/>
      <c r="BV1742"/>
      <c r="BW1742"/>
      <c r="BX1742"/>
      <c r="BY1742"/>
      <c r="BZ1742"/>
      <c r="CA1742"/>
      <c r="CB1742"/>
      <c r="CC1742"/>
      <c r="CD1742"/>
      <c r="CE1742"/>
      <c r="CF1742"/>
      <c r="CG1742"/>
      <c r="CH1742"/>
      <c r="CI1742"/>
      <c r="CJ1742"/>
      <c r="CK1742"/>
      <c r="CL1742"/>
      <c r="CN1742"/>
    </row>
    <row r="1743" spans="9:92" x14ac:dyDescent="0.35">
      <c r="I1743"/>
      <c r="J1743"/>
      <c r="R1743"/>
      <c r="S1743"/>
      <c r="T1743"/>
      <c r="U1743"/>
      <c r="V1743"/>
      <c r="W1743"/>
      <c r="X1743"/>
      <c r="Y1743"/>
      <c r="Z1743"/>
      <c r="AA1743"/>
      <c r="AB1743"/>
      <c r="AC1743"/>
      <c r="AD1743"/>
      <c r="AE1743"/>
      <c r="AF1743"/>
      <c r="AG1743"/>
      <c r="AH1743"/>
      <c r="AI1743"/>
      <c r="AJ1743"/>
      <c r="AK1743"/>
      <c r="AL1743"/>
      <c r="AM1743"/>
      <c r="AN1743"/>
      <c r="AO1743"/>
      <c r="AP1743"/>
      <c r="AQ1743"/>
      <c r="AR1743"/>
      <c r="AS1743"/>
      <c r="AT1743"/>
      <c r="AU1743"/>
      <c r="AV1743"/>
      <c r="AW1743"/>
      <c r="AX1743"/>
      <c r="AY1743"/>
      <c r="AZ1743"/>
      <c r="BA1743"/>
      <c r="BB1743"/>
      <c r="BC1743"/>
      <c r="BD1743"/>
      <c r="BE1743"/>
      <c r="BF1743"/>
      <c r="BG1743"/>
      <c r="BH1743"/>
      <c r="BI1743"/>
      <c r="BJ1743"/>
      <c r="BK1743"/>
      <c r="BL1743"/>
      <c r="BM1743"/>
      <c r="BN1743"/>
      <c r="BO1743"/>
      <c r="BP1743"/>
      <c r="BQ1743"/>
      <c r="BR1743"/>
      <c r="BS1743"/>
      <c r="BT1743"/>
      <c r="BU1743"/>
      <c r="BV1743"/>
      <c r="BW1743"/>
      <c r="BX1743"/>
      <c r="BY1743"/>
      <c r="BZ1743"/>
      <c r="CA1743"/>
      <c r="CB1743"/>
      <c r="CC1743"/>
      <c r="CD1743"/>
      <c r="CE1743"/>
      <c r="CF1743"/>
      <c r="CG1743"/>
      <c r="CH1743"/>
      <c r="CI1743"/>
      <c r="CJ1743"/>
      <c r="CK1743"/>
      <c r="CL1743"/>
      <c r="CN1743"/>
    </row>
    <row r="1744" spans="9:92" x14ac:dyDescent="0.35">
      <c r="I1744"/>
      <c r="J1744"/>
      <c r="R1744"/>
      <c r="S1744"/>
      <c r="T1744"/>
      <c r="U1744"/>
      <c r="V1744"/>
      <c r="W1744"/>
      <c r="X1744"/>
      <c r="Y1744"/>
      <c r="Z1744"/>
      <c r="AA1744"/>
      <c r="AB1744"/>
      <c r="AC1744"/>
      <c r="AD1744"/>
      <c r="AE1744"/>
      <c r="AF1744"/>
      <c r="AG1744"/>
      <c r="AH1744"/>
      <c r="AI1744"/>
      <c r="AJ1744"/>
      <c r="AK1744"/>
      <c r="AL1744"/>
      <c r="AM1744"/>
      <c r="AN1744"/>
      <c r="AO1744"/>
      <c r="AP1744"/>
      <c r="AQ1744"/>
      <c r="AR1744"/>
      <c r="AS1744"/>
      <c r="AT1744"/>
      <c r="AU1744"/>
      <c r="AV1744"/>
      <c r="AW1744"/>
      <c r="AX1744"/>
      <c r="AY1744"/>
      <c r="AZ1744"/>
      <c r="BA1744"/>
      <c r="BB1744"/>
      <c r="BC1744"/>
      <c r="BD1744"/>
      <c r="BE1744"/>
      <c r="BF1744"/>
      <c r="BG1744"/>
      <c r="BH1744"/>
      <c r="BI1744"/>
      <c r="BJ1744"/>
      <c r="BK1744"/>
      <c r="BL1744"/>
      <c r="BM1744"/>
      <c r="BN1744"/>
      <c r="BO1744"/>
      <c r="BP1744"/>
      <c r="BQ1744"/>
      <c r="BR1744"/>
      <c r="BS1744"/>
      <c r="BT1744"/>
      <c r="BU1744"/>
      <c r="BV1744"/>
      <c r="BW1744"/>
      <c r="BX1744"/>
      <c r="BY1744"/>
      <c r="BZ1744"/>
      <c r="CA1744"/>
      <c r="CB1744"/>
      <c r="CC1744"/>
      <c r="CD1744"/>
      <c r="CE1744"/>
      <c r="CF1744"/>
      <c r="CG1744"/>
      <c r="CH1744"/>
      <c r="CI1744"/>
      <c r="CJ1744"/>
      <c r="CK1744"/>
      <c r="CL1744"/>
      <c r="CN1744"/>
    </row>
    <row r="1745" spans="9:92" x14ac:dyDescent="0.35">
      <c r="I1745"/>
      <c r="J1745"/>
      <c r="R1745"/>
      <c r="S1745"/>
      <c r="T1745"/>
      <c r="U1745"/>
      <c r="V1745"/>
      <c r="W1745"/>
      <c r="X1745"/>
      <c r="Y1745"/>
      <c r="Z1745"/>
      <c r="AA1745"/>
      <c r="AB1745"/>
      <c r="AC1745"/>
      <c r="AD1745"/>
      <c r="AE1745"/>
      <c r="AF1745"/>
      <c r="AG1745"/>
      <c r="AH1745"/>
      <c r="AI1745"/>
      <c r="AJ1745"/>
      <c r="AK1745"/>
      <c r="AL1745"/>
      <c r="AM1745"/>
      <c r="AN1745"/>
      <c r="AO1745"/>
      <c r="AP1745"/>
      <c r="AQ1745"/>
      <c r="AR1745"/>
      <c r="AS1745"/>
      <c r="AT1745"/>
      <c r="AU1745"/>
      <c r="AV1745"/>
      <c r="AW1745"/>
      <c r="AX1745"/>
      <c r="AY1745"/>
      <c r="AZ1745"/>
      <c r="BA1745"/>
      <c r="BB1745"/>
      <c r="BC1745"/>
      <c r="BD1745"/>
      <c r="BE1745"/>
      <c r="BF1745"/>
      <c r="BG1745"/>
      <c r="BH1745"/>
      <c r="BI1745"/>
      <c r="BJ1745"/>
      <c r="BK1745"/>
      <c r="BL1745"/>
      <c r="BM1745"/>
      <c r="BN1745"/>
      <c r="BO1745"/>
      <c r="BP1745"/>
      <c r="BQ1745"/>
      <c r="BR1745"/>
      <c r="BS1745"/>
      <c r="BT1745"/>
      <c r="BU1745"/>
      <c r="BV1745"/>
      <c r="BW1745"/>
      <c r="BX1745"/>
      <c r="BY1745"/>
      <c r="BZ1745"/>
      <c r="CA1745"/>
      <c r="CB1745"/>
      <c r="CC1745"/>
      <c r="CD1745"/>
      <c r="CE1745"/>
      <c r="CF1745"/>
      <c r="CG1745"/>
      <c r="CH1745"/>
      <c r="CI1745"/>
      <c r="CJ1745"/>
      <c r="CK1745"/>
      <c r="CL1745"/>
      <c r="CN1745"/>
    </row>
    <row r="1746" spans="9:92" x14ac:dyDescent="0.35">
      <c r="I1746"/>
      <c r="J1746"/>
      <c r="R1746"/>
      <c r="S1746"/>
      <c r="T1746"/>
      <c r="U1746"/>
      <c r="V1746"/>
      <c r="W1746"/>
      <c r="X1746"/>
      <c r="Y1746"/>
      <c r="Z1746"/>
      <c r="AA1746"/>
      <c r="AB1746"/>
      <c r="AC1746"/>
      <c r="AD1746"/>
      <c r="AE1746"/>
      <c r="AF1746"/>
      <c r="AG1746"/>
      <c r="AH1746"/>
      <c r="AI1746"/>
      <c r="AJ1746"/>
      <c r="AK1746"/>
      <c r="AL1746"/>
      <c r="AM1746"/>
      <c r="AN1746"/>
      <c r="AO1746"/>
      <c r="AP1746"/>
      <c r="AQ1746"/>
      <c r="AR1746"/>
      <c r="AS1746"/>
      <c r="AT1746"/>
      <c r="AU1746"/>
      <c r="AV1746"/>
      <c r="AW1746"/>
      <c r="AX1746"/>
      <c r="AY1746"/>
      <c r="AZ1746"/>
      <c r="BA1746"/>
      <c r="BB1746"/>
      <c r="BC1746"/>
      <c r="BD1746"/>
      <c r="BE1746"/>
      <c r="BF1746"/>
      <c r="BG1746"/>
      <c r="BH1746"/>
      <c r="BI1746"/>
      <c r="BJ1746"/>
      <c r="BK1746"/>
      <c r="BL1746"/>
      <c r="BM1746"/>
      <c r="BN1746"/>
      <c r="BO1746"/>
      <c r="BP1746"/>
      <c r="BQ1746"/>
      <c r="BR1746"/>
      <c r="BS1746"/>
      <c r="BT1746"/>
      <c r="BU1746"/>
      <c r="BV1746"/>
      <c r="BW1746"/>
      <c r="BX1746"/>
      <c r="BY1746"/>
      <c r="BZ1746"/>
      <c r="CA1746"/>
      <c r="CB1746"/>
      <c r="CC1746"/>
      <c r="CD1746"/>
      <c r="CE1746"/>
      <c r="CF1746"/>
      <c r="CG1746"/>
      <c r="CH1746"/>
      <c r="CI1746"/>
      <c r="CJ1746"/>
      <c r="CK1746"/>
      <c r="CL1746"/>
      <c r="CN1746"/>
    </row>
    <row r="1747" spans="9:92" x14ac:dyDescent="0.35">
      <c r="I1747"/>
      <c r="J1747"/>
      <c r="R1747"/>
      <c r="S1747"/>
      <c r="T1747"/>
      <c r="U1747"/>
      <c r="V1747"/>
      <c r="W1747"/>
      <c r="X1747"/>
      <c r="Y1747"/>
      <c r="Z1747"/>
      <c r="AA1747"/>
      <c r="AB1747"/>
      <c r="AC1747"/>
      <c r="AD1747"/>
      <c r="AE1747"/>
      <c r="AF1747"/>
      <c r="AG1747"/>
      <c r="AH1747"/>
      <c r="AI1747"/>
      <c r="AJ1747"/>
      <c r="AK1747"/>
      <c r="AL1747"/>
      <c r="AM1747"/>
      <c r="AN1747"/>
      <c r="AO1747"/>
      <c r="AP1747"/>
      <c r="AQ1747"/>
      <c r="AR1747"/>
      <c r="AS1747"/>
      <c r="AT1747"/>
      <c r="AU1747"/>
      <c r="AV1747"/>
      <c r="AW1747"/>
      <c r="AX1747"/>
      <c r="AY1747"/>
      <c r="AZ1747"/>
      <c r="BA1747"/>
      <c r="BB1747"/>
      <c r="BC1747"/>
      <c r="BD1747"/>
      <c r="BE1747"/>
      <c r="BF1747"/>
      <c r="BG1747"/>
      <c r="BH1747"/>
      <c r="BI1747"/>
      <c r="BJ1747"/>
      <c r="BK1747"/>
      <c r="BL1747"/>
      <c r="BM1747"/>
      <c r="BN1747"/>
      <c r="BO1747"/>
      <c r="BP1747"/>
      <c r="BQ1747"/>
      <c r="BR1747"/>
      <c r="BS1747"/>
      <c r="BT1747"/>
      <c r="BU1747"/>
      <c r="BV1747"/>
      <c r="BW1747"/>
      <c r="BX1747"/>
      <c r="BY1747"/>
      <c r="BZ1747"/>
      <c r="CA1747"/>
      <c r="CB1747"/>
      <c r="CC1747"/>
      <c r="CD1747"/>
      <c r="CE1747"/>
      <c r="CF1747"/>
      <c r="CG1747"/>
      <c r="CH1747"/>
      <c r="CI1747"/>
      <c r="CJ1747"/>
      <c r="CK1747"/>
      <c r="CL1747"/>
      <c r="CN1747"/>
    </row>
    <row r="1748" spans="9:92" x14ac:dyDescent="0.35">
      <c r="I1748"/>
      <c r="J1748"/>
      <c r="R1748"/>
      <c r="S1748"/>
      <c r="T1748"/>
      <c r="U1748"/>
      <c r="V1748"/>
      <c r="W1748"/>
      <c r="X1748"/>
      <c r="Y1748"/>
      <c r="Z1748"/>
      <c r="AA1748"/>
      <c r="AB1748"/>
      <c r="AC1748"/>
      <c r="AD1748"/>
      <c r="AE1748"/>
      <c r="AF1748"/>
      <c r="AG1748"/>
      <c r="AH1748"/>
      <c r="AI1748"/>
      <c r="AJ1748"/>
      <c r="AK1748"/>
      <c r="AL1748"/>
      <c r="AM1748"/>
      <c r="AN1748"/>
      <c r="AO1748"/>
      <c r="AP1748"/>
      <c r="AQ1748"/>
      <c r="AR1748"/>
      <c r="AS1748"/>
      <c r="AT1748"/>
      <c r="AU1748"/>
      <c r="AV1748"/>
      <c r="AW1748"/>
      <c r="AX1748"/>
      <c r="AY1748"/>
      <c r="AZ1748"/>
      <c r="BA1748"/>
      <c r="BB1748"/>
      <c r="BC1748"/>
      <c r="BD1748"/>
      <c r="BE1748"/>
      <c r="BF1748"/>
      <c r="BG1748"/>
      <c r="BH1748"/>
      <c r="BI1748"/>
      <c r="BJ1748"/>
      <c r="BK1748"/>
      <c r="BL1748"/>
      <c r="BM1748"/>
      <c r="BN1748"/>
      <c r="BO1748"/>
      <c r="BP1748"/>
      <c r="BQ1748"/>
      <c r="BR1748"/>
      <c r="BS1748"/>
      <c r="BT1748"/>
      <c r="BU1748"/>
      <c r="BV1748"/>
      <c r="BW1748"/>
      <c r="BX1748"/>
      <c r="BY1748"/>
      <c r="BZ1748"/>
      <c r="CA1748"/>
      <c r="CB1748"/>
      <c r="CC1748"/>
      <c r="CD1748"/>
      <c r="CE1748"/>
      <c r="CF1748"/>
      <c r="CG1748"/>
      <c r="CH1748"/>
      <c r="CI1748"/>
      <c r="CJ1748"/>
      <c r="CK1748"/>
      <c r="CL1748"/>
      <c r="CN1748"/>
    </row>
    <row r="1749" spans="9:92" x14ac:dyDescent="0.35">
      <c r="I1749"/>
      <c r="J1749"/>
      <c r="R1749"/>
      <c r="S1749"/>
      <c r="T1749"/>
      <c r="U1749"/>
      <c r="V1749"/>
      <c r="W1749"/>
      <c r="X1749"/>
      <c r="Y1749"/>
      <c r="Z1749"/>
      <c r="AA1749"/>
      <c r="AB1749"/>
      <c r="AC1749"/>
      <c r="AD1749"/>
      <c r="AE1749"/>
      <c r="AF1749"/>
      <c r="AG1749"/>
      <c r="AH1749"/>
      <c r="AI1749"/>
      <c r="AJ1749"/>
      <c r="AK1749"/>
      <c r="AL1749"/>
      <c r="AM1749"/>
      <c r="AN1749"/>
      <c r="AO1749"/>
      <c r="AP1749"/>
      <c r="AQ1749"/>
      <c r="AR1749"/>
      <c r="AS1749"/>
      <c r="AT1749"/>
      <c r="AU1749"/>
      <c r="AV1749"/>
      <c r="AW1749"/>
      <c r="AX1749"/>
      <c r="AY1749"/>
      <c r="AZ1749"/>
      <c r="BA1749"/>
      <c r="BB1749"/>
      <c r="BC1749"/>
      <c r="BD1749"/>
      <c r="BE1749"/>
      <c r="BF1749"/>
      <c r="BG1749"/>
      <c r="BH1749"/>
      <c r="BI1749"/>
      <c r="BJ1749"/>
      <c r="BK1749"/>
      <c r="BL1749"/>
      <c r="BM1749"/>
      <c r="BN1749"/>
      <c r="BO1749"/>
      <c r="BP1749"/>
      <c r="BQ1749"/>
      <c r="BR1749"/>
      <c r="BS1749"/>
      <c r="BT1749"/>
      <c r="BU1749"/>
      <c r="BV1749"/>
      <c r="BW1749"/>
      <c r="BX1749"/>
      <c r="BY1749"/>
      <c r="BZ1749"/>
      <c r="CA1749"/>
      <c r="CB1749"/>
      <c r="CC1749"/>
      <c r="CD1749"/>
      <c r="CE1749"/>
      <c r="CF1749"/>
      <c r="CG1749"/>
      <c r="CH1749"/>
      <c r="CI1749"/>
      <c r="CJ1749"/>
      <c r="CK1749"/>
      <c r="CL1749"/>
      <c r="CN1749"/>
    </row>
    <row r="1750" spans="9:92" x14ac:dyDescent="0.35">
      <c r="I1750"/>
      <c r="J1750"/>
      <c r="R1750"/>
      <c r="S1750"/>
      <c r="T1750"/>
      <c r="U1750"/>
      <c r="V1750"/>
      <c r="W1750"/>
      <c r="X1750"/>
      <c r="Y1750"/>
      <c r="Z1750"/>
      <c r="AA1750"/>
      <c r="AB1750"/>
      <c r="AC1750"/>
      <c r="AD1750"/>
      <c r="AE1750"/>
      <c r="AF1750"/>
      <c r="AG1750"/>
      <c r="AH1750"/>
      <c r="AI1750"/>
      <c r="AJ1750"/>
      <c r="AK1750"/>
      <c r="AL1750"/>
      <c r="AM1750"/>
      <c r="AN1750"/>
      <c r="AO1750"/>
      <c r="AP1750"/>
      <c r="AQ1750"/>
      <c r="AR1750"/>
      <c r="AS1750"/>
      <c r="AT1750"/>
      <c r="AU1750"/>
      <c r="AV1750"/>
      <c r="AW1750"/>
      <c r="AX1750"/>
      <c r="AY1750"/>
      <c r="AZ1750"/>
      <c r="BA1750"/>
      <c r="BB1750"/>
      <c r="BC1750"/>
      <c r="BD1750"/>
      <c r="BE1750"/>
      <c r="BF1750"/>
      <c r="BG1750"/>
      <c r="BH1750"/>
      <c r="BI1750"/>
      <c r="BJ1750"/>
      <c r="BK1750"/>
      <c r="BL1750"/>
      <c r="BM1750"/>
      <c r="BN1750"/>
      <c r="BO1750"/>
      <c r="BP1750"/>
      <c r="BQ1750"/>
      <c r="BR1750"/>
      <c r="BS1750"/>
      <c r="BT1750"/>
      <c r="BU1750"/>
      <c r="BV1750"/>
      <c r="BW1750"/>
      <c r="BX1750"/>
      <c r="BY1750"/>
      <c r="BZ1750"/>
      <c r="CA1750"/>
      <c r="CB1750"/>
      <c r="CC1750"/>
      <c r="CD1750"/>
      <c r="CE1750"/>
      <c r="CF1750"/>
      <c r="CG1750"/>
      <c r="CH1750"/>
      <c r="CI1750"/>
      <c r="CJ1750"/>
      <c r="CK1750"/>
      <c r="CL1750"/>
      <c r="CN1750"/>
    </row>
    <row r="1751" spans="9:92" x14ac:dyDescent="0.35">
      <c r="I1751"/>
      <c r="J1751"/>
      <c r="R1751"/>
      <c r="S1751"/>
      <c r="T1751"/>
      <c r="U1751"/>
      <c r="V1751"/>
      <c r="W1751"/>
      <c r="X1751"/>
      <c r="Y1751"/>
      <c r="Z1751"/>
      <c r="AA1751"/>
      <c r="AB1751"/>
      <c r="AC1751"/>
      <c r="AD1751"/>
      <c r="AE1751"/>
      <c r="AF1751"/>
      <c r="AG1751"/>
      <c r="AH1751"/>
      <c r="AI1751"/>
      <c r="AJ1751"/>
      <c r="AK1751"/>
      <c r="AL1751"/>
      <c r="AM1751"/>
      <c r="AN1751"/>
      <c r="AO1751"/>
      <c r="AP1751"/>
      <c r="AQ1751"/>
      <c r="AR1751"/>
      <c r="AS1751"/>
      <c r="AT1751"/>
      <c r="AU1751"/>
      <c r="AV1751"/>
      <c r="AW1751"/>
      <c r="AX1751"/>
      <c r="AY1751"/>
      <c r="AZ1751"/>
      <c r="BA1751"/>
      <c r="BB1751"/>
      <c r="BC1751"/>
      <c r="BD1751"/>
      <c r="BE1751"/>
      <c r="BF1751"/>
      <c r="BG1751"/>
      <c r="BH1751"/>
      <c r="BI1751"/>
      <c r="BJ1751"/>
      <c r="BK1751"/>
      <c r="BL1751"/>
      <c r="BM1751"/>
      <c r="BN1751"/>
      <c r="BO1751"/>
      <c r="BP1751"/>
      <c r="BQ1751"/>
      <c r="BR1751"/>
      <c r="BS1751"/>
      <c r="BT1751"/>
      <c r="BU1751"/>
      <c r="BV1751"/>
      <c r="BW1751"/>
      <c r="BX1751"/>
      <c r="BY1751"/>
      <c r="BZ1751"/>
      <c r="CA1751"/>
      <c r="CB1751"/>
      <c r="CC1751"/>
      <c r="CD1751"/>
      <c r="CE1751"/>
      <c r="CF1751"/>
      <c r="CG1751"/>
      <c r="CH1751"/>
      <c r="CI1751"/>
      <c r="CJ1751"/>
      <c r="CK1751"/>
      <c r="CL1751"/>
      <c r="CN1751"/>
    </row>
    <row r="1752" spans="9:92" x14ac:dyDescent="0.35">
      <c r="I1752"/>
      <c r="J1752"/>
      <c r="R1752"/>
      <c r="S1752"/>
      <c r="T1752"/>
      <c r="U1752"/>
      <c r="V1752"/>
      <c r="W1752"/>
      <c r="X1752"/>
      <c r="Y1752"/>
      <c r="Z1752"/>
      <c r="AA1752"/>
      <c r="AB1752"/>
      <c r="AC1752"/>
      <c r="AD1752"/>
      <c r="AE1752"/>
      <c r="AF1752"/>
      <c r="AG1752"/>
      <c r="AH1752"/>
      <c r="AI1752"/>
      <c r="AJ1752"/>
      <c r="AK1752"/>
      <c r="AL1752"/>
      <c r="AM1752"/>
      <c r="AN1752"/>
      <c r="AO1752"/>
      <c r="AP1752"/>
      <c r="AQ1752"/>
      <c r="AR1752"/>
      <c r="AS1752"/>
      <c r="AT1752"/>
      <c r="AU1752"/>
      <c r="AV1752"/>
      <c r="AW1752"/>
      <c r="AX1752"/>
      <c r="AY1752"/>
      <c r="AZ1752"/>
      <c r="BA1752"/>
      <c r="BB1752"/>
      <c r="BC1752"/>
      <c r="BD1752"/>
      <c r="BE1752"/>
      <c r="BF1752"/>
      <c r="BG1752"/>
      <c r="BH1752"/>
      <c r="BI1752"/>
      <c r="BJ1752"/>
      <c r="BK1752"/>
      <c r="BL1752"/>
      <c r="BM1752"/>
      <c r="BN1752"/>
      <c r="BO1752"/>
      <c r="BP1752"/>
      <c r="BQ1752"/>
      <c r="BR1752"/>
      <c r="BS1752"/>
      <c r="BT1752"/>
      <c r="BU1752"/>
      <c r="BV1752"/>
      <c r="BW1752"/>
      <c r="BX1752"/>
      <c r="BY1752"/>
      <c r="BZ1752"/>
      <c r="CA1752"/>
      <c r="CB1752"/>
      <c r="CC1752"/>
      <c r="CD1752"/>
      <c r="CE1752"/>
      <c r="CF1752"/>
      <c r="CG1752"/>
      <c r="CH1752"/>
      <c r="CI1752"/>
      <c r="CJ1752"/>
      <c r="CK1752"/>
      <c r="CL1752"/>
      <c r="CN1752"/>
    </row>
    <row r="1753" spans="9:92" x14ac:dyDescent="0.35">
      <c r="I1753"/>
      <c r="J1753"/>
      <c r="R1753"/>
      <c r="S1753"/>
      <c r="T1753"/>
      <c r="U1753"/>
      <c r="V1753"/>
      <c r="W1753"/>
      <c r="X1753"/>
      <c r="Y1753"/>
      <c r="Z1753"/>
      <c r="AA1753"/>
      <c r="AB1753"/>
      <c r="AC1753"/>
      <c r="AD1753"/>
      <c r="AE1753"/>
      <c r="AF1753"/>
      <c r="AG1753"/>
      <c r="AH1753"/>
      <c r="AI1753"/>
      <c r="AJ1753"/>
      <c r="AK1753"/>
      <c r="AL1753"/>
      <c r="AM1753"/>
      <c r="AN1753"/>
      <c r="AO1753"/>
      <c r="AP1753"/>
      <c r="AQ1753"/>
      <c r="AR1753"/>
      <c r="AS1753"/>
      <c r="AT1753"/>
      <c r="AU1753"/>
      <c r="AV1753"/>
      <c r="AW1753"/>
      <c r="AX1753"/>
      <c r="AY1753"/>
      <c r="AZ1753"/>
      <c r="BA1753"/>
      <c r="BB1753"/>
      <c r="BC1753"/>
      <c r="BD1753"/>
      <c r="BE1753"/>
      <c r="BF1753"/>
      <c r="BG1753"/>
      <c r="BH1753"/>
      <c r="BI1753"/>
      <c r="BJ1753"/>
      <c r="BK1753"/>
      <c r="BL1753"/>
      <c r="BM1753"/>
      <c r="BN1753"/>
      <c r="BO1753"/>
      <c r="BP1753"/>
      <c r="BQ1753"/>
      <c r="BR1753"/>
      <c r="BS1753"/>
      <c r="BT1753"/>
      <c r="BU1753"/>
      <c r="BV1753"/>
      <c r="BW1753"/>
      <c r="BX1753"/>
      <c r="BY1753"/>
      <c r="BZ1753"/>
      <c r="CA1753"/>
      <c r="CB1753"/>
      <c r="CC1753"/>
      <c r="CD1753"/>
      <c r="CE1753"/>
      <c r="CF1753"/>
      <c r="CG1753"/>
      <c r="CH1753"/>
      <c r="CI1753"/>
      <c r="CJ1753"/>
      <c r="CK1753"/>
      <c r="CL1753"/>
      <c r="CN1753"/>
    </row>
    <row r="1754" spans="9:92" x14ac:dyDescent="0.35">
      <c r="I1754"/>
      <c r="J1754"/>
      <c r="R1754"/>
      <c r="S1754"/>
      <c r="T1754"/>
      <c r="U1754"/>
      <c r="V1754"/>
      <c r="W1754"/>
      <c r="X1754"/>
      <c r="Y1754"/>
      <c r="Z1754"/>
      <c r="AA1754"/>
      <c r="AB1754"/>
      <c r="AC1754"/>
      <c r="AD1754"/>
      <c r="AE1754"/>
      <c r="AF1754"/>
      <c r="AG1754"/>
      <c r="AH1754"/>
      <c r="AI1754"/>
      <c r="AJ1754"/>
      <c r="AK1754"/>
      <c r="AL1754"/>
      <c r="AM1754"/>
      <c r="AN1754"/>
      <c r="AO1754"/>
      <c r="AP1754"/>
      <c r="AQ1754"/>
      <c r="AR1754"/>
      <c r="AS1754"/>
      <c r="AT1754"/>
      <c r="AU1754"/>
      <c r="AV1754"/>
      <c r="AW1754"/>
      <c r="AX1754"/>
      <c r="AY1754"/>
      <c r="AZ1754"/>
      <c r="BA1754"/>
      <c r="BB1754"/>
      <c r="BC1754"/>
      <c r="BD1754"/>
      <c r="BE1754"/>
      <c r="BF1754"/>
      <c r="BG1754"/>
      <c r="BH1754"/>
      <c r="BI1754"/>
      <c r="BJ1754"/>
      <c r="BK1754"/>
      <c r="BL1754"/>
      <c r="BM1754"/>
      <c r="BN1754"/>
      <c r="BO1754"/>
      <c r="BP1754"/>
      <c r="BQ1754"/>
      <c r="BR1754"/>
      <c r="BS1754"/>
      <c r="BT1754"/>
      <c r="BU1754"/>
      <c r="BV1754"/>
      <c r="BW1754"/>
      <c r="BX1754"/>
      <c r="BY1754"/>
      <c r="BZ1754"/>
      <c r="CA1754"/>
      <c r="CB1754"/>
      <c r="CC1754"/>
      <c r="CD1754"/>
      <c r="CE1754"/>
      <c r="CF1754"/>
      <c r="CG1754"/>
      <c r="CH1754"/>
      <c r="CI1754"/>
      <c r="CJ1754"/>
      <c r="CK1754"/>
      <c r="CL1754"/>
      <c r="CN1754"/>
    </row>
    <row r="1755" spans="9:92" x14ac:dyDescent="0.35">
      <c r="I1755"/>
      <c r="J1755"/>
      <c r="R1755"/>
      <c r="S1755"/>
      <c r="T1755"/>
      <c r="U1755"/>
      <c r="V1755"/>
      <c r="W1755"/>
      <c r="X1755"/>
      <c r="Y1755"/>
      <c r="Z1755"/>
      <c r="AA1755"/>
      <c r="AB1755"/>
      <c r="AC1755"/>
      <c r="AD1755"/>
      <c r="AE1755"/>
      <c r="AF1755"/>
      <c r="AG1755"/>
      <c r="AH1755"/>
      <c r="AI1755"/>
      <c r="AJ1755"/>
      <c r="AK1755"/>
      <c r="AL1755"/>
      <c r="AM1755"/>
      <c r="AN1755"/>
      <c r="AO1755"/>
      <c r="AP1755"/>
      <c r="AQ1755"/>
      <c r="AR1755"/>
      <c r="AS1755"/>
      <c r="AT1755"/>
      <c r="AU1755"/>
      <c r="AV1755"/>
      <c r="AW1755"/>
      <c r="AX1755"/>
      <c r="AY1755"/>
      <c r="AZ1755"/>
      <c r="BA1755"/>
      <c r="BB1755"/>
      <c r="BC1755"/>
      <c r="BD1755"/>
      <c r="BE1755"/>
      <c r="BF1755"/>
      <c r="BG1755"/>
      <c r="BH1755"/>
      <c r="BI1755"/>
      <c r="BJ1755"/>
      <c r="BK1755"/>
      <c r="BL1755"/>
      <c r="BM1755"/>
      <c r="BN1755"/>
      <c r="BO1755"/>
      <c r="BP1755"/>
      <c r="BQ1755"/>
      <c r="BR1755"/>
      <c r="BS1755"/>
      <c r="BT1755"/>
      <c r="BU1755"/>
      <c r="BV1755"/>
      <c r="BW1755"/>
      <c r="BX1755"/>
      <c r="BY1755"/>
      <c r="BZ1755"/>
      <c r="CA1755"/>
      <c r="CB1755"/>
      <c r="CC1755"/>
      <c r="CD1755"/>
      <c r="CE1755"/>
      <c r="CF1755"/>
      <c r="CG1755"/>
      <c r="CH1755"/>
      <c r="CI1755"/>
      <c r="CJ1755"/>
      <c r="CK1755"/>
      <c r="CL1755"/>
      <c r="CN1755"/>
    </row>
    <row r="1756" spans="9:92" x14ac:dyDescent="0.35">
      <c r="I1756"/>
      <c r="J1756"/>
      <c r="R1756"/>
      <c r="S1756"/>
      <c r="T1756"/>
      <c r="U1756"/>
      <c r="V1756"/>
      <c r="W1756"/>
      <c r="X1756"/>
      <c r="Y1756"/>
      <c r="Z1756"/>
      <c r="AA1756"/>
      <c r="AB1756"/>
      <c r="AC1756"/>
      <c r="AD1756"/>
      <c r="AE1756"/>
      <c r="AF1756"/>
      <c r="AG1756"/>
      <c r="AH1756"/>
      <c r="AI1756"/>
      <c r="AJ1756"/>
      <c r="AK1756"/>
      <c r="AL1756"/>
      <c r="AM1756"/>
      <c r="AN1756"/>
      <c r="AO1756"/>
      <c r="AP1756"/>
      <c r="AQ1756"/>
      <c r="AR1756"/>
      <c r="AS1756"/>
      <c r="AT1756"/>
      <c r="AU1756"/>
      <c r="AV1756"/>
      <c r="AW1756"/>
      <c r="AX1756"/>
      <c r="AY1756"/>
      <c r="AZ1756"/>
      <c r="BA1756"/>
      <c r="BB1756"/>
      <c r="BC1756"/>
      <c r="BD1756"/>
      <c r="BE1756"/>
      <c r="BF1756"/>
      <c r="BG1756"/>
      <c r="BH1756"/>
      <c r="BI1756"/>
      <c r="BJ1756"/>
      <c r="BK1756"/>
      <c r="BL1756"/>
      <c r="BM1756"/>
      <c r="BN1756"/>
      <c r="BO1756"/>
      <c r="BP1756"/>
      <c r="BQ1756"/>
      <c r="BR1756"/>
      <c r="BS1756"/>
      <c r="BT1756"/>
      <c r="BU1756"/>
      <c r="BV1756"/>
      <c r="BW1756"/>
      <c r="BX1756"/>
      <c r="BY1756"/>
      <c r="BZ1756"/>
      <c r="CA1756"/>
      <c r="CB1756"/>
      <c r="CC1756"/>
      <c r="CD1756"/>
      <c r="CE1756"/>
      <c r="CF1756"/>
      <c r="CG1756"/>
      <c r="CH1756"/>
      <c r="CI1756"/>
      <c r="CJ1756"/>
      <c r="CK1756"/>
      <c r="CL1756"/>
      <c r="CN1756"/>
    </row>
    <row r="1757" spans="9:92" x14ac:dyDescent="0.35">
      <c r="I1757"/>
      <c r="J1757"/>
      <c r="R1757"/>
      <c r="S1757"/>
      <c r="T1757"/>
      <c r="U1757"/>
      <c r="V1757"/>
      <c r="W1757"/>
      <c r="X1757"/>
      <c r="Y1757"/>
      <c r="Z1757"/>
      <c r="AA1757"/>
      <c r="AB1757"/>
      <c r="AC1757"/>
      <c r="AD1757"/>
      <c r="AE1757"/>
      <c r="AF1757"/>
      <c r="AG1757"/>
      <c r="AH1757"/>
      <c r="AI1757"/>
      <c r="AJ1757"/>
      <c r="AK1757"/>
      <c r="AL1757"/>
      <c r="AM1757"/>
      <c r="AN1757"/>
      <c r="AO1757"/>
      <c r="AP1757"/>
      <c r="AQ1757"/>
      <c r="AR1757"/>
      <c r="AS1757"/>
      <c r="AT1757"/>
      <c r="AU1757"/>
      <c r="AV1757"/>
      <c r="AW1757"/>
      <c r="AX1757"/>
      <c r="AY1757"/>
      <c r="AZ1757"/>
      <c r="BA1757"/>
      <c r="BB1757"/>
      <c r="BC1757"/>
      <c r="BD1757"/>
      <c r="BE1757"/>
      <c r="BF1757"/>
      <c r="BG1757"/>
      <c r="BH1757"/>
      <c r="BI1757"/>
      <c r="BJ1757"/>
      <c r="BK1757"/>
      <c r="BL1757"/>
      <c r="BM1757"/>
      <c r="BN1757"/>
      <c r="BO1757"/>
      <c r="BP1757"/>
      <c r="BQ1757"/>
      <c r="BR1757"/>
      <c r="BS1757"/>
      <c r="BT1757"/>
      <c r="BU1757"/>
      <c r="BV1757"/>
      <c r="BW1757"/>
      <c r="BX1757"/>
      <c r="BY1757"/>
      <c r="BZ1757"/>
      <c r="CA1757"/>
      <c r="CB1757"/>
      <c r="CC1757"/>
      <c r="CD1757"/>
      <c r="CE1757"/>
      <c r="CF1757"/>
      <c r="CG1757"/>
      <c r="CH1757"/>
      <c r="CI1757"/>
      <c r="CJ1757"/>
      <c r="CK1757"/>
      <c r="CL1757"/>
      <c r="CN1757"/>
    </row>
    <row r="1758" spans="9:92" x14ac:dyDescent="0.35">
      <c r="I1758"/>
      <c r="J1758"/>
      <c r="R1758"/>
      <c r="S1758"/>
      <c r="T1758"/>
      <c r="U1758"/>
      <c r="V1758"/>
      <c r="W1758"/>
      <c r="X1758"/>
      <c r="Y1758"/>
      <c r="Z1758"/>
      <c r="AA1758"/>
      <c r="AB1758"/>
      <c r="AC1758"/>
      <c r="AD1758"/>
      <c r="AE1758"/>
      <c r="AF1758"/>
      <c r="AG1758"/>
      <c r="AH1758"/>
      <c r="AI1758"/>
      <c r="AJ1758"/>
      <c r="AK1758"/>
      <c r="AL1758"/>
      <c r="AM1758"/>
      <c r="AN1758"/>
      <c r="AO1758"/>
      <c r="AP1758"/>
      <c r="AQ1758"/>
      <c r="AR1758"/>
      <c r="AS1758"/>
      <c r="AT1758"/>
      <c r="AU1758"/>
      <c r="AV1758"/>
      <c r="AW1758"/>
      <c r="AX1758"/>
      <c r="AY1758"/>
      <c r="AZ1758"/>
      <c r="BA1758"/>
      <c r="BB1758"/>
      <c r="BC1758"/>
      <c r="BD1758"/>
      <c r="BE1758"/>
      <c r="BF1758"/>
      <c r="BG1758"/>
      <c r="BH1758"/>
      <c r="BI1758"/>
      <c r="BJ1758"/>
      <c r="BK1758"/>
      <c r="BL1758"/>
      <c r="BM1758"/>
      <c r="BN1758"/>
      <c r="BO1758"/>
      <c r="BP1758"/>
      <c r="BQ1758"/>
      <c r="BR1758"/>
      <c r="BS1758"/>
      <c r="BT1758"/>
      <c r="BU1758"/>
      <c r="BV1758"/>
      <c r="BW1758"/>
      <c r="BX1758"/>
      <c r="BY1758"/>
      <c r="BZ1758"/>
      <c r="CA1758"/>
      <c r="CB1758"/>
      <c r="CC1758"/>
      <c r="CD1758"/>
      <c r="CE1758"/>
      <c r="CF1758"/>
      <c r="CG1758"/>
      <c r="CH1758"/>
      <c r="CI1758"/>
      <c r="CJ1758"/>
      <c r="CK1758"/>
      <c r="CL1758"/>
      <c r="CN1758"/>
    </row>
    <row r="1759" spans="9:92" x14ac:dyDescent="0.35">
      <c r="I1759"/>
      <c r="J1759"/>
      <c r="R1759"/>
      <c r="S1759"/>
      <c r="T1759"/>
      <c r="U1759"/>
      <c r="V1759"/>
      <c r="W1759"/>
      <c r="X1759"/>
      <c r="Y1759"/>
      <c r="Z1759"/>
      <c r="AA1759"/>
      <c r="AB1759"/>
      <c r="AC1759"/>
      <c r="AD1759"/>
      <c r="AE1759"/>
      <c r="AF1759"/>
      <c r="AG1759"/>
      <c r="AH1759"/>
      <c r="AI1759"/>
      <c r="AJ1759"/>
      <c r="AK1759"/>
      <c r="AL1759"/>
      <c r="AM1759"/>
      <c r="AN1759"/>
      <c r="AO1759"/>
      <c r="AP1759"/>
      <c r="AQ1759"/>
      <c r="AR1759"/>
      <c r="AS1759"/>
      <c r="AT1759"/>
      <c r="AU1759"/>
      <c r="AV1759"/>
      <c r="AW1759"/>
      <c r="AX1759"/>
      <c r="AY1759"/>
      <c r="AZ1759"/>
      <c r="BA1759"/>
      <c r="BB1759"/>
      <c r="BC1759"/>
      <c r="BD1759"/>
      <c r="BE1759"/>
      <c r="BF1759"/>
      <c r="BG1759"/>
      <c r="BH1759"/>
      <c r="BI1759"/>
      <c r="BJ1759"/>
      <c r="BK1759"/>
      <c r="BL1759"/>
      <c r="BM1759"/>
      <c r="BN1759"/>
      <c r="BO1759"/>
      <c r="BP1759"/>
      <c r="BQ1759"/>
      <c r="BR1759"/>
      <c r="BS1759"/>
      <c r="BT1759"/>
      <c r="BU1759"/>
      <c r="BV1759"/>
      <c r="BW1759"/>
      <c r="BX1759"/>
      <c r="BY1759"/>
      <c r="BZ1759"/>
      <c r="CA1759"/>
      <c r="CB1759"/>
      <c r="CC1759"/>
      <c r="CD1759"/>
      <c r="CE1759"/>
      <c r="CF1759"/>
      <c r="CG1759"/>
      <c r="CH1759"/>
      <c r="CI1759"/>
      <c r="CJ1759"/>
      <c r="CK1759"/>
      <c r="CL1759"/>
      <c r="CN1759"/>
    </row>
    <row r="1760" spans="9:92" x14ac:dyDescent="0.35">
      <c r="I1760"/>
      <c r="J1760"/>
      <c r="R1760"/>
      <c r="S1760"/>
      <c r="T1760"/>
      <c r="U1760"/>
      <c r="V1760"/>
      <c r="W1760"/>
      <c r="X1760"/>
      <c r="Y1760"/>
      <c r="Z1760"/>
      <c r="AA1760"/>
      <c r="AB1760"/>
      <c r="AC1760"/>
      <c r="AD1760"/>
      <c r="AE1760"/>
      <c r="AF1760"/>
      <c r="AG1760"/>
      <c r="AH1760"/>
      <c r="AI1760"/>
      <c r="AJ1760"/>
      <c r="AK1760"/>
      <c r="AL1760"/>
      <c r="AM1760"/>
      <c r="AN1760"/>
      <c r="AO1760"/>
      <c r="AP1760"/>
      <c r="AQ1760"/>
      <c r="AR1760"/>
      <c r="AS1760"/>
      <c r="AT1760"/>
      <c r="AU1760"/>
      <c r="AV1760"/>
      <c r="AW1760"/>
      <c r="AX1760"/>
      <c r="AY1760"/>
      <c r="AZ1760"/>
      <c r="BA1760"/>
      <c r="BB1760"/>
      <c r="BC1760"/>
      <c r="BD1760"/>
      <c r="BE1760"/>
      <c r="BF1760"/>
      <c r="BG1760"/>
      <c r="BH1760"/>
      <c r="BI1760"/>
      <c r="BJ1760"/>
      <c r="BK1760"/>
      <c r="BL1760"/>
      <c r="BM1760"/>
      <c r="BN1760"/>
      <c r="BO1760"/>
      <c r="BP1760"/>
      <c r="BQ1760"/>
      <c r="BR1760"/>
      <c r="BS1760"/>
      <c r="BT1760"/>
      <c r="BU1760"/>
      <c r="BV1760"/>
      <c r="BW1760"/>
      <c r="BX1760"/>
      <c r="BY1760"/>
      <c r="BZ1760"/>
      <c r="CA1760"/>
      <c r="CB1760"/>
      <c r="CC1760"/>
      <c r="CD1760"/>
      <c r="CE1760"/>
      <c r="CF1760"/>
      <c r="CG1760"/>
      <c r="CH1760"/>
      <c r="CI1760"/>
      <c r="CJ1760"/>
      <c r="CK1760"/>
      <c r="CL1760"/>
      <c r="CN1760"/>
    </row>
    <row r="1761" spans="9:92" x14ac:dyDescent="0.35">
      <c r="I1761"/>
      <c r="J1761"/>
      <c r="R1761"/>
      <c r="S1761"/>
      <c r="T1761"/>
      <c r="U1761"/>
      <c r="V1761"/>
      <c r="W1761"/>
      <c r="X1761"/>
      <c r="Y1761"/>
      <c r="Z1761"/>
      <c r="AA1761"/>
      <c r="AB1761"/>
      <c r="AC1761"/>
      <c r="AD1761"/>
      <c r="AE1761"/>
      <c r="AF1761"/>
      <c r="AG1761"/>
      <c r="AH1761"/>
      <c r="AI1761"/>
      <c r="AJ1761"/>
      <c r="AK1761"/>
      <c r="AL1761"/>
      <c r="AM1761"/>
      <c r="AN1761"/>
      <c r="AO1761"/>
      <c r="AP1761"/>
      <c r="AQ1761"/>
      <c r="AR1761"/>
      <c r="AS1761"/>
      <c r="AT1761"/>
      <c r="AU1761"/>
      <c r="AV1761"/>
      <c r="AW1761"/>
      <c r="AX1761"/>
      <c r="AY1761"/>
      <c r="AZ1761"/>
      <c r="BA1761"/>
      <c r="BB1761"/>
      <c r="BC1761"/>
      <c r="BD1761"/>
      <c r="BE1761"/>
      <c r="BF1761"/>
      <c r="BG1761"/>
      <c r="BH1761"/>
      <c r="BI1761"/>
      <c r="BJ1761"/>
      <c r="BK1761"/>
      <c r="BL1761"/>
      <c r="BM1761"/>
      <c r="BN1761"/>
      <c r="BO1761"/>
      <c r="BP1761"/>
      <c r="BQ1761"/>
      <c r="BR1761"/>
      <c r="BS1761"/>
      <c r="BT1761"/>
      <c r="BU1761"/>
      <c r="BV1761"/>
      <c r="BW1761"/>
      <c r="BX1761"/>
      <c r="BY1761"/>
      <c r="BZ1761"/>
      <c r="CA1761"/>
      <c r="CB1761"/>
      <c r="CC1761"/>
      <c r="CD1761"/>
      <c r="CE1761"/>
      <c r="CF1761"/>
      <c r="CG1761"/>
      <c r="CH1761"/>
      <c r="CI1761"/>
      <c r="CJ1761"/>
      <c r="CK1761"/>
      <c r="CL1761"/>
      <c r="CN1761"/>
    </row>
    <row r="1762" spans="9:92" x14ac:dyDescent="0.35">
      <c r="I1762"/>
      <c r="J1762"/>
      <c r="R1762"/>
      <c r="S1762"/>
      <c r="T1762"/>
      <c r="U1762"/>
      <c r="V1762"/>
      <c r="W1762"/>
      <c r="X1762"/>
      <c r="Y1762"/>
      <c r="Z1762"/>
      <c r="AA1762"/>
      <c r="AB1762"/>
      <c r="AC1762"/>
      <c r="AD1762"/>
      <c r="AE1762"/>
      <c r="AF1762"/>
      <c r="AG1762"/>
      <c r="AH1762"/>
      <c r="AI1762"/>
      <c r="AJ1762"/>
      <c r="AK1762"/>
      <c r="AL1762"/>
      <c r="AM1762"/>
      <c r="AN1762"/>
      <c r="AO1762"/>
      <c r="AP1762"/>
      <c r="AQ1762"/>
      <c r="AR1762"/>
      <c r="AS1762"/>
      <c r="AT1762"/>
      <c r="AU1762"/>
      <c r="AV1762"/>
      <c r="AW1762"/>
      <c r="AX1762"/>
      <c r="AY1762"/>
      <c r="AZ1762"/>
      <c r="BA1762"/>
      <c r="BB1762"/>
      <c r="BC1762"/>
      <c r="BD1762"/>
      <c r="BE1762"/>
      <c r="BF1762"/>
      <c r="BG1762"/>
      <c r="BH1762"/>
      <c r="BI1762"/>
      <c r="BJ1762"/>
      <c r="BK1762"/>
      <c r="BL1762"/>
      <c r="BM1762"/>
      <c r="BN1762"/>
      <c r="BO1762"/>
      <c r="BP1762"/>
      <c r="BQ1762"/>
      <c r="BR1762"/>
      <c r="BS1762"/>
      <c r="BT1762"/>
      <c r="BU1762"/>
      <c r="BV1762"/>
      <c r="BW1762"/>
      <c r="BX1762"/>
      <c r="BY1762"/>
      <c r="BZ1762"/>
      <c r="CA1762"/>
      <c r="CB1762"/>
      <c r="CC1762"/>
      <c r="CD1762"/>
      <c r="CE1762"/>
      <c r="CF1762"/>
      <c r="CG1762"/>
      <c r="CH1762"/>
      <c r="CI1762"/>
      <c r="CJ1762"/>
      <c r="CK1762"/>
      <c r="CL1762"/>
      <c r="CN1762"/>
    </row>
    <row r="1763" spans="9:92" x14ac:dyDescent="0.35">
      <c r="I1763"/>
      <c r="J1763"/>
      <c r="R1763"/>
      <c r="S1763"/>
      <c r="T1763"/>
      <c r="U1763"/>
      <c r="V1763"/>
      <c r="W1763"/>
      <c r="X1763"/>
      <c r="Y1763"/>
      <c r="Z1763"/>
      <c r="AA1763"/>
      <c r="AB1763"/>
      <c r="AC1763"/>
      <c r="AD1763"/>
      <c r="AE1763"/>
      <c r="AF1763"/>
      <c r="AG1763"/>
      <c r="AH1763"/>
      <c r="AI1763"/>
      <c r="AJ1763"/>
      <c r="AK1763"/>
      <c r="AL1763"/>
      <c r="AM1763"/>
      <c r="AN1763"/>
      <c r="AO1763"/>
      <c r="AP1763"/>
      <c r="AQ1763"/>
      <c r="AR1763"/>
      <c r="AS1763"/>
      <c r="AT1763"/>
      <c r="AU1763"/>
      <c r="AV1763"/>
      <c r="AW1763"/>
      <c r="AX1763"/>
      <c r="AY1763"/>
      <c r="AZ1763"/>
      <c r="BA1763"/>
      <c r="BB1763"/>
      <c r="BC1763"/>
      <c r="BD1763"/>
      <c r="BE1763"/>
      <c r="BF1763"/>
      <c r="BG1763"/>
      <c r="BH1763"/>
      <c r="BI1763"/>
      <c r="BJ1763"/>
      <c r="BK1763"/>
      <c r="BL1763"/>
      <c r="BM1763"/>
      <c r="BN1763"/>
      <c r="BO1763"/>
      <c r="BP1763"/>
      <c r="BQ1763"/>
      <c r="BR1763"/>
      <c r="BS1763"/>
      <c r="BT1763"/>
      <c r="BU1763"/>
      <c r="BV1763"/>
      <c r="BW1763"/>
      <c r="BX1763"/>
      <c r="BY1763"/>
      <c r="BZ1763"/>
      <c r="CA1763"/>
      <c r="CB1763"/>
      <c r="CC1763"/>
      <c r="CD1763"/>
      <c r="CE1763"/>
      <c r="CF1763"/>
      <c r="CG1763"/>
      <c r="CH1763"/>
      <c r="CI1763"/>
      <c r="CJ1763"/>
      <c r="CK1763"/>
      <c r="CL1763"/>
      <c r="CN1763"/>
    </row>
    <row r="1764" spans="9:92" x14ac:dyDescent="0.35">
      <c r="I1764"/>
      <c r="J1764"/>
      <c r="R1764"/>
      <c r="S1764"/>
      <c r="T1764"/>
      <c r="U1764"/>
      <c r="V1764"/>
      <c r="W1764"/>
      <c r="X1764"/>
      <c r="Y1764"/>
      <c r="Z1764"/>
      <c r="AA1764"/>
      <c r="AB1764"/>
      <c r="AC1764"/>
      <c r="AD1764"/>
      <c r="AE1764"/>
      <c r="AF1764"/>
      <c r="AG1764"/>
      <c r="AH1764"/>
      <c r="AI1764"/>
      <c r="AJ1764"/>
      <c r="AK1764"/>
      <c r="AL1764"/>
      <c r="AM1764"/>
      <c r="AN1764"/>
      <c r="AO1764"/>
      <c r="AP1764"/>
      <c r="AQ1764"/>
      <c r="AR1764"/>
      <c r="AS1764"/>
      <c r="AT1764"/>
      <c r="AU1764"/>
      <c r="AV1764"/>
      <c r="AW1764"/>
      <c r="AX1764"/>
      <c r="AY1764"/>
      <c r="AZ1764"/>
      <c r="BA1764"/>
      <c r="BB1764"/>
      <c r="BC1764"/>
      <c r="BD1764"/>
      <c r="BE1764"/>
      <c r="BF1764"/>
      <c r="BG1764"/>
      <c r="BH1764"/>
      <c r="BI1764"/>
      <c r="BJ1764"/>
      <c r="BK1764"/>
      <c r="BL1764"/>
      <c r="BM1764"/>
      <c r="BN1764"/>
      <c r="BO1764"/>
      <c r="BP1764"/>
      <c r="BQ1764"/>
      <c r="BR1764"/>
      <c r="BS1764"/>
      <c r="BT1764"/>
      <c r="BU1764"/>
      <c r="BV1764"/>
      <c r="BW1764"/>
      <c r="BX1764"/>
      <c r="BY1764"/>
      <c r="BZ1764"/>
      <c r="CA1764"/>
      <c r="CB1764"/>
      <c r="CC1764"/>
      <c r="CD1764"/>
      <c r="CE1764"/>
      <c r="CF1764"/>
      <c r="CG1764"/>
      <c r="CH1764"/>
      <c r="CI1764"/>
      <c r="CJ1764"/>
      <c r="CK1764"/>
      <c r="CL1764"/>
      <c r="CN1764"/>
    </row>
    <row r="1765" spans="9:92" x14ac:dyDescent="0.35">
      <c r="I1765"/>
      <c r="J1765"/>
      <c r="R1765"/>
      <c r="S1765"/>
      <c r="T1765"/>
      <c r="U1765"/>
      <c r="V1765"/>
      <c r="W1765"/>
      <c r="X1765"/>
      <c r="Y1765"/>
      <c r="Z1765"/>
      <c r="AA1765"/>
      <c r="AB1765"/>
      <c r="AC1765"/>
      <c r="AD1765"/>
      <c r="AE1765"/>
      <c r="AF1765"/>
      <c r="AG1765"/>
      <c r="AH1765"/>
      <c r="AI1765"/>
      <c r="AJ1765"/>
      <c r="AK1765"/>
      <c r="AL1765"/>
      <c r="AM1765"/>
      <c r="AN1765"/>
      <c r="AO1765"/>
      <c r="AP1765"/>
      <c r="AQ1765"/>
      <c r="AR1765"/>
      <c r="AS1765"/>
      <c r="AT1765"/>
      <c r="AU1765"/>
      <c r="AV1765"/>
      <c r="AW1765"/>
      <c r="AX1765"/>
      <c r="AY1765"/>
      <c r="AZ1765"/>
      <c r="BA1765"/>
      <c r="BB1765"/>
      <c r="BC1765"/>
      <c r="BD1765"/>
      <c r="BE1765"/>
      <c r="BF1765"/>
      <c r="BG1765"/>
      <c r="BH1765"/>
      <c r="BI1765"/>
      <c r="BJ1765"/>
      <c r="BK1765"/>
      <c r="BL1765"/>
      <c r="BM1765"/>
      <c r="BN1765"/>
      <c r="BO1765"/>
      <c r="BP1765"/>
      <c r="BQ1765"/>
      <c r="BR1765"/>
      <c r="BS1765"/>
      <c r="BT1765"/>
      <c r="BU1765"/>
      <c r="BV1765"/>
      <c r="BW1765"/>
      <c r="BX1765"/>
      <c r="BY1765"/>
      <c r="BZ1765"/>
      <c r="CA1765"/>
      <c r="CB1765"/>
      <c r="CC1765"/>
      <c r="CD1765"/>
      <c r="CE1765"/>
      <c r="CF1765"/>
      <c r="CG1765"/>
      <c r="CH1765"/>
      <c r="CI1765"/>
      <c r="CJ1765"/>
      <c r="CK1765"/>
      <c r="CL1765"/>
      <c r="CN1765"/>
    </row>
    <row r="1766" spans="9:92" x14ac:dyDescent="0.35">
      <c r="I1766"/>
      <c r="J1766"/>
      <c r="R1766"/>
      <c r="S1766"/>
      <c r="T1766"/>
      <c r="U1766"/>
      <c r="V1766"/>
      <c r="W1766"/>
      <c r="X1766"/>
      <c r="Y1766"/>
      <c r="Z1766"/>
      <c r="AA1766"/>
      <c r="AB1766"/>
      <c r="AC1766"/>
      <c r="AD1766"/>
      <c r="AE1766"/>
      <c r="AF1766"/>
      <c r="AG1766"/>
      <c r="AH1766"/>
      <c r="AI1766"/>
      <c r="AJ1766"/>
      <c r="AK1766"/>
      <c r="AL1766"/>
      <c r="AM1766"/>
      <c r="AN1766"/>
      <c r="AO1766"/>
      <c r="AP1766"/>
      <c r="AQ1766"/>
      <c r="AR1766"/>
      <c r="AS1766"/>
      <c r="AT1766"/>
      <c r="AU1766"/>
      <c r="AV1766"/>
      <c r="AW1766"/>
      <c r="AX1766"/>
      <c r="AY1766"/>
      <c r="AZ1766"/>
      <c r="BA1766"/>
      <c r="BB1766"/>
      <c r="BC1766"/>
      <c r="BD1766"/>
      <c r="BE1766"/>
      <c r="BF1766"/>
      <c r="BG1766"/>
      <c r="BH1766"/>
      <c r="BI1766"/>
      <c r="BJ1766"/>
      <c r="BK1766"/>
      <c r="BL1766"/>
      <c r="BM1766"/>
      <c r="BN1766"/>
      <c r="BO1766"/>
      <c r="BP1766"/>
      <c r="BQ1766"/>
      <c r="BR1766"/>
      <c r="BS1766"/>
      <c r="BT1766"/>
      <c r="BU1766"/>
      <c r="BV1766"/>
      <c r="BW1766"/>
      <c r="BX1766"/>
      <c r="BY1766"/>
      <c r="BZ1766"/>
      <c r="CA1766"/>
      <c r="CB1766"/>
      <c r="CC1766"/>
      <c r="CD1766"/>
      <c r="CE1766"/>
      <c r="CF1766"/>
      <c r="CG1766"/>
      <c r="CH1766"/>
      <c r="CI1766"/>
      <c r="CJ1766"/>
      <c r="CK1766"/>
      <c r="CL1766"/>
      <c r="CN1766"/>
    </row>
    <row r="1767" spans="9:92" x14ac:dyDescent="0.35">
      <c r="I1767"/>
      <c r="J1767"/>
      <c r="R1767"/>
      <c r="S1767"/>
      <c r="T1767"/>
      <c r="U1767"/>
      <c r="V1767"/>
      <c r="W1767"/>
      <c r="X1767"/>
      <c r="Y1767"/>
      <c r="Z1767"/>
      <c r="AA1767"/>
      <c r="AB1767"/>
      <c r="AC1767"/>
      <c r="AD1767"/>
      <c r="AE1767"/>
      <c r="AF1767"/>
      <c r="AG1767"/>
      <c r="AH1767"/>
      <c r="AI1767"/>
      <c r="AJ1767"/>
      <c r="AK1767"/>
      <c r="AL1767"/>
      <c r="AM1767"/>
      <c r="AN1767"/>
      <c r="AO1767"/>
      <c r="AP1767"/>
      <c r="AQ1767"/>
      <c r="AR1767"/>
      <c r="AS1767"/>
      <c r="AT1767"/>
      <c r="AU1767"/>
      <c r="AV1767"/>
      <c r="AW1767"/>
      <c r="AX1767"/>
      <c r="AY1767"/>
      <c r="AZ1767"/>
      <c r="BA1767"/>
      <c r="BB1767"/>
      <c r="BC1767"/>
      <c r="BD1767"/>
      <c r="BE1767"/>
      <c r="BF1767"/>
      <c r="BG1767"/>
      <c r="BH1767"/>
      <c r="BI1767"/>
      <c r="BJ1767"/>
      <c r="BK1767"/>
      <c r="BL1767"/>
      <c r="BM1767"/>
      <c r="BN1767"/>
      <c r="BO1767"/>
      <c r="BP1767"/>
      <c r="BQ1767"/>
      <c r="BR1767"/>
      <c r="BS1767"/>
      <c r="BT1767"/>
      <c r="BU1767"/>
      <c r="BV1767"/>
      <c r="BW1767"/>
      <c r="BX1767"/>
      <c r="BY1767"/>
      <c r="BZ1767"/>
      <c r="CA1767"/>
      <c r="CB1767"/>
      <c r="CC1767"/>
      <c r="CD1767"/>
      <c r="CE1767"/>
      <c r="CF1767"/>
      <c r="CG1767"/>
      <c r="CH1767"/>
      <c r="CI1767"/>
      <c r="CJ1767"/>
      <c r="CK1767"/>
      <c r="CL1767"/>
      <c r="CN1767"/>
    </row>
    <row r="1768" spans="9:92" x14ac:dyDescent="0.35">
      <c r="I1768"/>
      <c r="J1768"/>
      <c r="R1768"/>
      <c r="S1768"/>
      <c r="T1768"/>
      <c r="U1768"/>
      <c r="V1768"/>
      <c r="W1768"/>
      <c r="X1768"/>
      <c r="Y1768"/>
      <c r="Z1768"/>
      <c r="AA1768"/>
      <c r="AB1768"/>
      <c r="AC1768"/>
      <c r="AD1768"/>
      <c r="AE1768"/>
      <c r="AF1768"/>
      <c r="AG1768"/>
      <c r="AH1768"/>
      <c r="AI1768"/>
      <c r="AJ1768"/>
      <c r="AK1768"/>
      <c r="AL1768"/>
      <c r="AM1768"/>
      <c r="AN1768"/>
      <c r="AO1768"/>
      <c r="AP1768"/>
      <c r="AQ1768"/>
      <c r="AR1768"/>
      <c r="AS1768"/>
      <c r="AT1768"/>
      <c r="AU1768"/>
      <c r="AV1768"/>
      <c r="AW1768"/>
      <c r="AX1768"/>
      <c r="AY1768"/>
      <c r="AZ1768"/>
      <c r="BA1768"/>
      <c r="BB1768"/>
      <c r="BC1768"/>
      <c r="BD1768"/>
      <c r="BE1768"/>
      <c r="BF1768"/>
      <c r="BG1768"/>
      <c r="BH1768"/>
      <c r="BI1768"/>
      <c r="BJ1768"/>
      <c r="BK1768"/>
      <c r="BL1768"/>
      <c r="BM1768"/>
      <c r="BN1768"/>
      <c r="BO1768"/>
      <c r="BP1768"/>
      <c r="BQ1768"/>
      <c r="BR1768"/>
      <c r="BS1768"/>
      <c r="BT1768"/>
      <c r="BU1768"/>
      <c r="BV1768"/>
      <c r="BW1768"/>
      <c r="BX1768"/>
      <c r="BY1768"/>
      <c r="BZ1768"/>
      <c r="CA1768"/>
      <c r="CB1768"/>
      <c r="CC1768"/>
      <c r="CD1768"/>
      <c r="CE1768"/>
      <c r="CF1768"/>
      <c r="CG1768"/>
      <c r="CH1768"/>
      <c r="CI1768"/>
      <c r="CJ1768"/>
      <c r="CK1768"/>
      <c r="CL1768"/>
      <c r="CN1768"/>
    </row>
    <row r="1769" spans="9:92" x14ac:dyDescent="0.35">
      <c r="I1769"/>
      <c r="J1769"/>
      <c r="R1769"/>
      <c r="S1769"/>
      <c r="T1769"/>
      <c r="U1769"/>
      <c r="V1769"/>
      <c r="W1769"/>
      <c r="X1769"/>
      <c r="Y1769"/>
      <c r="Z1769"/>
      <c r="AA1769"/>
      <c r="AB1769"/>
      <c r="AC1769"/>
      <c r="AD1769"/>
      <c r="AE1769"/>
      <c r="AF1769"/>
      <c r="AG1769"/>
      <c r="AH1769"/>
      <c r="AI1769"/>
      <c r="AJ1769"/>
      <c r="AK1769"/>
      <c r="AL1769"/>
      <c r="AM1769"/>
      <c r="AN1769"/>
      <c r="AO1769"/>
      <c r="AP1769"/>
      <c r="AQ1769"/>
      <c r="AR1769"/>
      <c r="AS1769"/>
      <c r="AT1769"/>
      <c r="AU1769"/>
      <c r="AV1769"/>
      <c r="AW1769"/>
      <c r="AX1769"/>
      <c r="AY1769"/>
      <c r="AZ1769"/>
      <c r="BA1769"/>
      <c r="BB1769"/>
      <c r="BC1769"/>
      <c r="BD1769"/>
      <c r="BE1769"/>
      <c r="BF1769"/>
      <c r="BG1769"/>
      <c r="BH1769"/>
      <c r="BI1769"/>
      <c r="BJ1769"/>
      <c r="BK1769"/>
      <c r="BL1769"/>
      <c r="BM1769"/>
      <c r="BN1769"/>
      <c r="BO1769"/>
      <c r="BP1769"/>
      <c r="BQ1769"/>
      <c r="BR1769"/>
      <c r="BS1769"/>
      <c r="BT1769"/>
      <c r="BU1769"/>
      <c r="BV1769"/>
      <c r="BW1769"/>
      <c r="BX1769"/>
      <c r="BY1769"/>
      <c r="BZ1769"/>
      <c r="CA1769"/>
      <c r="CB1769"/>
      <c r="CC1769"/>
      <c r="CD1769"/>
      <c r="CE1769"/>
      <c r="CF1769"/>
      <c r="CG1769"/>
      <c r="CH1769"/>
      <c r="CI1769"/>
      <c r="CJ1769"/>
      <c r="CK1769"/>
      <c r="CL1769"/>
      <c r="CN1769"/>
    </row>
    <row r="1770" spans="9:92" x14ac:dyDescent="0.35">
      <c r="I1770"/>
      <c r="J1770"/>
      <c r="R1770"/>
      <c r="S1770"/>
      <c r="T1770"/>
      <c r="U1770"/>
      <c r="V1770"/>
      <c r="W1770"/>
      <c r="X1770"/>
      <c r="Y1770"/>
      <c r="Z1770"/>
      <c r="AA1770"/>
      <c r="AB1770"/>
      <c r="AC1770"/>
      <c r="AD1770"/>
      <c r="AE1770"/>
      <c r="AF1770"/>
      <c r="AG1770"/>
      <c r="AH1770"/>
      <c r="AI1770"/>
      <c r="AJ1770"/>
      <c r="AK1770"/>
      <c r="AL1770"/>
      <c r="AM1770"/>
      <c r="AN1770"/>
      <c r="AO1770"/>
      <c r="AP1770"/>
      <c r="AQ1770"/>
      <c r="AR1770"/>
      <c r="AS1770"/>
      <c r="AT1770"/>
      <c r="AU1770"/>
      <c r="AV1770"/>
      <c r="AW1770"/>
      <c r="AX1770"/>
      <c r="AY1770"/>
      <c r="AZ1770"/>
      <c r="BA1770"/>
      <c r="BB1770"/>
      <c r="BC1770"/>
      <c r="BD1770"/>
      <c r="BE1770"/>
      <c r="BF1770"/>
      <c r="BG1770"/>
      <c r="BH1770"/>
      <c r="BI1770"/>
      <c r="BJ1770"/>
      <c r="BK1770"/>
      <c r="BL1770"/>
      <c r="BM1770"/>
      <c r="BN1770"/>
      <c r="BO1770"/>
      <c r="BP1770"/>
      <c r="BQ1770"/>
      <c r="BR1770"/>
      <c r="BS1770"/>
      <c r="BT1770"/>
      <c r="BU1770"/>
      <c r="BV1770"/>
      <c r="BW1770"/>
      <c r="BX1770"/>
      <c r="BY1770"/>
      <c r="BZ1770"/>
      <c r="CA1770"/>
      <c r="CB1770"/>
      <c r="CC1770"/>
      <c r="CD1770"/>
      <c r="CE1770"/>
      <c r="CF1770"/>
      <c r="CG1770"/>
      <c r="CH1770"/>
      <c r="CI1770"/>
      <c r="CJ1770"/>
      <c r="CK1770"/>
      <c r="CL1770"/>
      <c r="CN1770"/>
    </row>
    <row r="1771" spans="9:92" x14ac:dyDescent="0.35">
      <c r="I1771"/>
      <c r="J1771"/>
      <c r="R1771"/>
      <c r="S1771"/>
      <c r="T1771"/>
      <c r="U1771"/>
      <c r="V1771"/>
      <c r="W1771"/>
      <c r="X1771"/>
      <c r="Y1771"/>
      <c r="Z1771"/>
      <c r="AA1771"/>
      <c r="AB1771"/>
      <c r="AC1771"/>
      <c r="AD1771"/>
      <c r="AE1771"/>
      <c r="AF1771"/>
      <c r="AG1771"/>
      <c r="AH1771"/>
      <c r="AI1771"/>
      <c r="AJ1771"/>
      <c r="AK1771"/>
      <c r="AL1771"/>
      <c r="AM1771"/>
      <c r="AN1771"/>
      <c r="AO1771"/>
      <c r="AP1771"/>
      <c r="AQ1771"/>
      <c r="AR1771"/>
      <c r="AS1771"/>
      <c r="AT1771"/>
      <c r="AU1771"/>
      <c r="AV1771"/>
      <c r="AW1771"/>
      <c r="AX1771"/>
      <c r="AY1771"/>
      <c r="AZ1771"/>
      <c r="BA1771"/>
      <c r="BB1771"/>
      <c r="BC1771"/>
      <c r="BD1771"/>
      <c r="BE1771"/>
      <c r="BF1771"/>
      <c r="BG1771"/>
      <c r="BH1771"/>
      <c r="BI1771"/>
      <c r="BJ1771"/>
      <c r="BK1771"/>
      <c r="BL1771"/>
      <c r="BM1771"/>
      <c r="BN1771"/>
      <c r="BO1771"/>
      <c r="BP1771"/>
      <c r="BQ1771"/>
      <c r="BR1771"/>
      <c r="BS1771"/>
      <c r="BT1771"/>
      <c r="BU1771"/>
      <c r="BV1771"/>
      <c r="BW1771"/>
      <c r="BX1771"/>
      <c r="BY1771"/>
      <c r="BZ1771"/>
      <c r="CA1771"/>
      <c r="CB1771"/>
      <c r="CC1771"/>
      <c r="CD1771"/>
      <c r="CE1771"/>
      <c r="CF1771"/>
      <c r="CG1771"/>
      <c r="CH1771"/>
      <c r="CI1771"/>
      <c r="CJ1771"/>
      <c r="CK1771"/>
      <c r="CL1771"/>
      <c r="CN1771"/>
    </row>
    <row r="1772" spans="9:92" x14ac:dyDescent="0.35">
      <c r="I1772"/>
      <c r="J1772"/>
      <c r="R1772"/>
      <c r="S1772"/>
      <c r="T1772"/>
      <c r="U1772"/>
      <c r="V1772"/>
      <c r="W1772"/>
      <c r="X1772"/>
      <c r="Y1772"/>
      <c r="Z1772"/>
      <c r="AA1772"/>
      <c r="AB1772"/>
      <c r="AC1772"/>
      <c r="AD1772"/>
      <c r="AE1772"/>
      <c r="AF1772"/>
      <c r="AG1772"/>
      <c r="AH1772"/>
      <c r="AI1772"/>
      <c r="AJ1772"/>
      <c r="AK1772"/>
      <c r="AL1772"/>
      <c r="AM1772"/>
      <c r="AN1772"/>
      <c r="AO1772"/>
      <c r="AP1772"/>
      <c r="AQ1772"/>
      <c r="AR1772"/>
      <c r="AS1772"/>
      <c r="AT1772"/>
      <c r="AU1772"/>
      <c r="AV1772"/>
      <c r="AW1772"/>
      <c r="AX1772"/>
      <c r="AY1772"/>
      <c r="AZ1772"/>
      <c r="BA1772"/>
      <c r="BB1772"/>
      <c r="BC1772"/>
      <c r="BD1772"/>
      <c r="BE1772"/>
      <c r="BF1772"/>
      <c r="BG1772"/>
      <c r="BH1772"/>
      <c r="BI1772"/>
      <c r="BJ1772"/>
      <c r="BK1772"/>
      <c r="BL1772"/>
      <c r="BM1772"/>
      <c r="BN1772"/>
      <c r="BO1772"/>
      <c r="BP1772"/>
      <c r="BQ1772"/>
      <c r="BR1772"/>
      <c r="BS1772"/>
      <c r="BT1772"/>
      <c r="BU1772"/>
      <c r="BV1772"/>
      <c r="BW1772"/>
      <c r="BX1772"/>
      <c r="BY1772"/>
      <c r="BZ1772"/>
      <c r="CA1772"/>
      <c r="CB1772"/>
      <c r="CC1772"/>
      <c r="CD1772"/>
      <c r="CE1772"/>
      <c r="CF1772"/>
      <c r="CG1772"/>
      <c r="CH1772"/>
      <c r="CI1772"/>
      <c r="CJ1772"/>
      <c r="CK1772"/>
      <c r="CL1772"/>
      <c r="CN1772"/>
    </row>
    <row r="1773" spans="9:92" x14ac:dyDescent="0.35">
      <c r="I1773"/>
      <c r="J1773"/>
      <c r="R1773"/>
      <c r="S1773"/>
      <c r="T1773"/>
      <c r="U1773"/>
      <c r="V1773"/>
      <c r="W1773"/>
      <c r="X1773"/>
      <c r="Y1773"/>
      <c r="Z1773"/>
      <c r="AA1773"/>
      <c r="AB1773"/>
      <c r="AC1773"/>
      <c r="AD1773"/>
      <c r="AE1773"/>
      <c r="AF1773"/>
      <c r="AG1773"/>
      <c r="AH1773"/>
      <c r="AI1773"/>
      <c r="AJ1773"/>
      <c r="AK1773"/>
      <c r="AL1773"/>
      <c r="AM1773"/>
      <c r="AN1773"/>
      <c r="AO1773"/>
      <c r="AP1773"/>
      <c r="AQ1773"/>
      <c r="AR1773"/>
      <c r="AS1773"/>
      <c r="AT1773"/>
      <c r="AU1773"/>
      <c r="AV1773"/>
      <c r="AW1773"/>
      <c r="AX1773"/>
      <c r="AY1773"/>
      <c r="AZ1773"/>
      <c r="BA1773"/>
      <c r="BB1773"/>
      <c r="BC1773"/>
      <c r="BD1773"/>
      <c r="BE1773"/>
      <c r="BF1773"/>
      <c r="BG1773"/>
      <c r="BH1773"/>
      <c r="BI1773"/>
      <c r="BJ1773"/>
      <c r="BK1773"/>
      <c r="BL1773"/>
      <c r="BM1773"/>
      <c r="BN1773"/>
      <c r="BO1773"/>
      <c r="BP1773"/>
      <c r="BQ1773"/>
      <c r="BR1773"/>
      <c r="BS1773"/>
      <c r="BT1773"/>
      <c r="BU1773"/>
      <c r="BV1773"/>
      <c r="BW1773"/>
      <c r="BX1773"/>
      <c r="BY1773"/>
      <c r="BZ1773"/>
      <c r="CA1773"/>
      <c r="CB1773"/>
      <c r="CC1773"/>
      <c r="CD1773"/>
      <c r="CE1773"/>
      <c r="CF1773"/>
      <c r="CG1773"/>
      <c r="CH1773"/>
      <c r="CI1773"/>
      <c r="CJ1773"/>
      <c r="CK1773"/>
      <c r="CL1773"/>
      <c r="CN1773"/>
    </row>
    <row r="1774" spans="9:92" x14ac:dyDescent="0.35">
      <c r="I1774"/>
      <c r="J1774"/>
      <c r="R1774"/>
      <c r="S1774"/>
      <c r="T1774"/>
      <c r="U1774"/>
      <c r="V1774"/>
      <c r="W1774"/>
      <c r="X1774"/>
      <c r="Y1774"/>
      <c r="Z1774"/>
      <c r="AA1774"/>
      <c r="AB1774"/>
      <c r="AC1774"/>
      <c r="AD1774"/>
      <c r="AE1774"/>
      <c r="AF1774"/>
      <c r="AG1774"/>
      <c r="AH1774"/>
      <c r="AI1774"/>
      <c r="AJ1774"/>
      <c r="AK1774"/>
      <c r="AL1774"/>
      <c r="AM1774"/>
      <c r="AN1774"/>
      <c r="AO1774"/>
      <c r="AP1774"/>
      <c r="AQ1774"/>
      <c r="AR1774"/>
      <c r="AS1774"/>
      <c r="AT1774"/>
      <c r="AU1774"/>
      <c r="AV1774"/>
      <c r="AW1774"/>
      <c r="AX1774"/>
      <c r="AY1774"/>
      <c r="AZ1774"/>
      <c r="BA1774"/>
      <c r="BB1774"/>
      <c r="BC1774"/>
      <c r="BD1774"/>
      <c r="BE1774"/>
      <c r="BF1774"/>
      <c r="BG1774"/>
      <c r="BH1774"/>
      <c r="BI1774"/>
      <c r="BJ1774"/>
      <c r="BK1774"/>
      <c r="BL1774"/>
      <c r="BM1774"/>
      <c r="BN1774"/>
      <c r="BO1774"/>
      <c r="BP1774"/>
      <c r="BQ1774"/>
      <c r="BR1774"/>
      <c r="BS1774"/>
      <c r="BT1774"/>
      <c r="BU1774"/>
      <c r="BV1774"/>
      <c r="BW1774"/>
      <c r="BX1774"/>
      <c r="BY1774"/>
      <c r="BZ1774"/>
      <c r="CA1774"/>
      <c r="CB1774"/>
      <c r="CC1774"/>
      <c r="CD1774"/>
      <c r="CE1774"/>
      <c r="CF1774"/>
      <c r="CG1774"/>
      <c r="CH1774"/>
      <c r="CI1774"/>
      <c r="CJ1774"/>
      <c r="CK1774"/>
      <c r="CL1774"/>
      <c r="CN1774"/>
    </row>
    <row r="1775" spans="9:92" x14ac:dyDescent="0.35">
      <c r="I1775"/>
      <c r="J1775"/>
      <c r="R1775"/>
      <c r="S1775"/>
      <c r="T1775"/>
      <c r="U1775"/>
      <c r="V1775"/>
      <c r="W1775"/>
      <c r="X1775"/>
      <c r="Y1775"/>
      <c r="Z1775"/>
      <c r="AA1775"/>
      <c r="AB1775"/>
      <c r="AC1775"/>
      <c r="AD1775"/>
      <c r="AE1775"/>
      <c r="AF1775"/>
      <c r="AG1775"/>
      <c r="AH1775"/>
      <c r="AI1775"/>
      <c r="AJ1775"/>
      <c r="AK1775"/>
      <c r="AL1775"/>
      <c r="AM1775"/>
      <c r="AN1775"/>
      <c r="AO1775"/>
      <c r="AP1775"/>
      <c r="AQ1775"/>
      <c r="AR1775"/>
      <c r="AS1775"/>
      <c r="AT1775"/>
      <c r="AU1775"/>
      <c r="AV1775"/>
      <c r="AW1775"/>
      <c r="AX1775"/>
      <c r="AY1775"/>
      <c r="AZ1775"/>
      <c r="BA1775"/>
      <c r="BB1775"/>
      <c r="BC1775"/>
      <c r="BD1775"/>
      <c r="BE1775"/>
      <c r="BF1775"/>
      <c r="BG1775"/>
      <c r="BH1775"/>
      <c r="BI1775"/>
      <c r="BJ1775"/>
      <c r="BK1775"/>
      <c r="BL1775"/>
      <c r="BM1775"/>
      <c r="BN1775"/>
      <c r="BO1775"/>
      <c r="BP1775"/>
      <c r="BQ1775"/>
      <c r="BR1775"/>
      <c r="BS1775"/>
      <c r="BT1775"/>
      <c r="BU1775"/>
      <c r="BV1775"/>
      <c r="BW1775"/>
      <c r="BX1775"/>
      <c r="BY1775"/>
      <c r="BZ1775"/>
      <c r="CA1775"/>
      <c r="CB1775"/>
      <c r="CC1775"/>
      <c r="CD1775"/>
      <c r="CE1775"/>
      <c r="CF1775"/>
      <c r="CG1775"/>
      <c r="CH1775"/>
      <c r="CI1775"/>
      <c r="CJ1775"/>
      <c r="CK1775"/>
      <c r="CL1775"/>
      <c r="CN1775"/>
    </row>
    <row r="1776" spans="9:92" x14ac:dyDescent="0.35">
      <c r="I1776"/>
      <c r="J1776"/>
      <c r="R1776"/>
      <c r="S1776"/>
      <c r="T1776"/>
      <c r="U1776"/>
      <c r="V1776"/>
      <c r="W1776"/>
      <c r="X1776"/>
      <c r="Y1776"/>
      <c r="Z1776"/>
      <c r="AA1776"/>
      <c r="AB1776"/>
      <c r="AC1776"/>
      <c r="AD1776"/>
      <c r="AE1776"/>
      <c r="AF1776"/>
      <c r="AG1776"/>
      <c r="AH1776"/>
      <c r="AI1776"/>
      <c r="AJ1776"/>
      <c r="AK1776"/>
      <c r="AL1776"/>
      <c r="AM1776"/>
      <c r="AN1776"/>
      <c r="AO1776"/>
      <c r="AP1776"/>
      <c r="AQ1776"/>
      <c r="AR1776"/>
      <c r="AS1776"/>
      <c r="AT1776"/>
      <c r="AU1776"/>
      <c r="AV1776"/>
      <c r="AW1776"/>
      <c r="AX1776"/>
      <c r="AY1776"/>
      <c r="AZ1776"/>
      <c r="BA1776"/>
      <c r="BB1776"/>
      <c r="BC1776"/>
      <c r="BD1776"/>
      <c r="BE1776"/>
      <c r="BF1776"/>
      <c r="BG1776"/>
      <c r="BH1776"/>
      <c r="BI1776"/>
      <c r="BJ1776"/>
      <c r="BK1776"/>
      <c r="BL1776"/>
      <c r="BM1776"/>
      <c r="BN1776"/>
      <c r="BO1776"/>
      <c r="BP1776"/>
      <c r="BQ1776"/>
      <c r="BR1776"/>
      <c r="BS1776"/>
      <c r="BT1776"/>
      <c r="BU1776"/>
      <c r="BV1776"/>
      <c r="BW1776"/>
      <c r="BX1776"/>
      <c r="BY1776"/>
      <c r="BZ1776"/>
      <c r="CA1776"/>
      <c r="CB1776"/>
      <c r="CC1776"/>
      <c r="CD1776"/>
      <c r="CE1776"/>
      <c r="CF1776"/>
      <c r="CG1776"/>
      <c r="CH1776"/>
      <c r="CI1776"/>
      <c r="CJ1776"/>
      <c r="CK1776"/>
      <c r="CL1776"/>
      <c r="CN1776"/>
    </row>
    <row r="1777" spans="9:92" x14ac:dyDescent="0.35">
      <c r="I1777"/>
      <c r="J1777"/>
      <c r="R1777"/>
      <c r="S1777"/>
      <c r="T1777"/>
      <c r="U1777"/>
      <c r="V1777"/>
      <c r="W1777"/>
      <c r="X1777"/>
      <c r="Y1777"/>
      <c r="Z1777"/>
      <c r="AA1777"/>
      <c r="AB1777"/>
      <c r="AC1777"/>
      <c r="AD1777"/>
      <c r="AE1777"/>
      <c r="AF1777"/>
      <c r="AG1777"/>
      <c r="AH1777"/>
      <c r="AI1777"/>
      <c r="AJ1777"/>
      <c r="AK1777"/>
      <c r="AL1777"/>
      <c r="AM1777"/>
      <c r="AN1777"/>
      <c r="AO1777"/>
      <c r="AP1777"/>
      <c r="AQ1777"/>
      <c r="AR1777"/>
      <c r="AS1777"/>
      <c r="AT1777"/>
      <c r="AU1777"/>
      <c r="AV1777"/>
      <c r="AW1777"/>
      <c r="AX1777"/>
      <c r="AY1777"/>
      <c r="AZ1777"/>
      <c r="BA1777"/>
      <c r="BB1777"/>
      <c r="BC1777"/>
      <c r="BD1777"/>
      <c r="BE1777"/>
      <c r="BF1777"/>
      <c r="BG1777"/>
      <c r="BH1777"/>
      <c r="BI1777"/>
      <c r="BJ1777"/>
      <c r="BK1777"/>
      <c r="BL1777"/>
      <c r="BM1777"/>
      <c r="BN1777"/>
      <c r="BO1777"/>
      <c r="BP1777"/>
      <c r="BQ1777"/>
      <c r="BR1777"/>
      <c r="BS1777"/>
      <c r="BT1777"/>
      <c r="BU1777"/>
      <c r="BV1777"/>
      <c r="BW1777"/>
      <c r="BX1777"/>
      <c r="BY1777"/>
      <c r="BZ1777"/>
      <c r="CA1777"/>
      <c r="CB1777"/>
      <c r="CC1777"/>
      <c r="CD1777"/>
      <c r="CE1777"/>
      <c r="CF1777"/>
      <c r="CG1777"/>
      <c r="CH1777"/>
      <c r="CI1777"/>
      <c r="CJ1777"/>
      <c r="CK1777"/>
      <c r="CL1777"/>
      <c r="CN1777"/>
    </row>
    <row r="1778" spans="9:92" x14ac:dyDescent="0.35">
      <c r="I1778"/>
      <c r="J1778"/>
      <c r="R1778"/>
      <c r="S1778"/>
      <c r="T1778"/>
      <c r="U1778"/>
      <c r="V1778"/>
      <c r="W1778"/>
      <c r="X1778"/>
      <c r="Y1778"/>
      <c r="Z1778"/>
      <c r="AA1778"/>
      <c r="AB1778"/>
      <c r="AC1778"/>
      <c r="AD1778"/>
      <c r="AE1778"/>
      <c r="AF1778"/>
      <c r="AG1778"/>
      <c r="AH1778"/>
      <c r="AI1778"/>
      <c r="AJ1778"/>
      <c r="AK1778"/>
      <c r="AL1778"/>
      <c r="AM1778"/>
      <c r="AN1778"/>
      <c r="AO1778"/>
      <c r="AP1778"/>
      <c r="AQ1778"/>
      <c r="AR1778"/>
      <c r="AS1778"/>
      <c r="AT1778"/>
      <c r="AU1778"/>
      <c r="AV1778"/>
      <c r="AW1778"/>
      <c r="AX1778"/>
      <c r="AY1778"/>
      <c r="AZ1778"/>
      <c r="BA1778"/>
      <c r="BB1778"/>
      <c r="BC1778"/>
      <c r="BD1778"/>
      <c r="BE1778"/>
      <c r="BF1778"/>
      <c r="BG1778"/>
      <c r="BH1778"/>
      <c r="BI1778"/>
      <c r="BJ1778"/>
      <c r="BK1778"/>
      <c r="BL1778"/>
      <c r="BM1778"/>
      <c r="BN1778"/>
      <c r="BO1778"/>
      <c r="BP1778"/>
      <c r="BQ1778"/>
      <c r="BR1778"/>
      <c r="BS1778"/>
      <c r="BT1778"/>
      <c r="BU1778"/>
      <c r="BV1778"/>
      <c r="BW1778"/>
      <c r="BX1778"/>
      <c r="BY1778"/>
      <c r="BZ1778"/>
      <c r="CA1778"/>
      <c r="CB1778"/>
      <c r="CC1778"/>
      <c r="CD1778"/>
      <c r="CE1778"/>
      <c r="CF1778"/>
      <c r="CG1778"/>
      <c r="CH1778"/>
      <c r="CI1778"/>
      <c r="CJ1778"/>
      <c r="CK1778"/>
      <c r="CL1778"/>
      <c r="CN1778"/>
    </row>
    <row r="1779" spans="9:92" x14ac:dyDescent="0.35">
      <c r="I1779"/>
      <c r="J1779"/>
      <c r="R1779"/>
      <c r="S1779"/>
      <c r="T1779"/>
      <c r="U1779"/>
      <c r="V1779"/>
      <c r="W1779"/>
      <c r="X1779"/>
      <c r="Y1779"/>
      <c r="Z1779"/>
      <c r="AA1779"/>
      <c r="AB1779"/>
      <c r="AC1779"/>
      <c r="AD1779"/>
      <c r="AE1779"/>
      <c r="AF1779"/>
      <c r="AG1779"/>
      <c r="AH1779"/>
      <c r="AI1779"/>
      <c r="AJ1779"/>
      <c r="AK1779"/>
      <c r="AL1779"/>
      <c r="AM1779"/>
      <c r="AN1779"/>
      <c r="AO1779"/>
      <c r="AP1779"/>
      <c r="AQ1779"/>
      <c r="AR1779"/>
      <c r="AS1779"/>
      <c r="AT1779"/>
      <c r="AU1779"/>
      <c r="AV1779"/>
      <c r="AW1779"/>
      <c r="AX1779"/>
      <c r="AY1779"/>
      <c r="AZ1779"/>
      <c r="BA1779"/>
      <c r="BB1779"/>
      <c r="BC1779"/>
      <c r="BD1779"/>
      <c r="BE1779"/>
      <c r="BF1779"/>
      <c r="BG1779"/>
      <c r="BH1779"/>
      <c r="BI1779"/>
      <c r="BJ1779"/>
      <c r="BK1779"/>
      <c r="BL1779"/>
      <c r="BM1779"/>
      <c r="BN1779"/>
      <c r="BO1779"/>
      <c r="BP1779"/>
      <c r="BQ1779"/>
      <c r="BR1779"/>
      <c r="BS1779"/>
      <c r="BT1779"/>
      <c r="BU1779"/>
      <c r="BV1779"/>
      <c r="BW1779"/>
      <c r="BX1779"/>
      <c r="BY1779"/>
      <c r="BZ1779"/>
      <c r="CA1779"/>
      <c r="CB1779"/>
      <c r="CC1779"/>
      <c r="CD1779"/>
      <c r="CE1779"/>
      <c r="CF1779"/>
      <c r="CG1779"/>
      <c r="CH1779"/>
      <c r="CI1779"/>
      <c r="CJ1779"/>
      <c r="CK1779"/>
      <c r="CL1779"/>
      <c r="CN1779"/>
    </row>
    <row r="1780" spans="9:92" x14ac:dyDescent="0.35">
      <c r="I1780"/>
      <c r="J1780"/>
      <c r="R1780"/>
      <c r="S1780"/>
      <c r="T1780"/>
      <c r="U1780"/>
      <c r="V1780"/>
      <c r="W1780"/>
      <c r="X1780"/>
      <c r="Y1780"/>
      <c r="Z1780"/>
      <c r="AA1780"/>
      <c r="AB1780"/>
      <c r="AC1780"/>
      <c r="AD1780"/>
      <c r="AE1780"/>
      <c r="AF1780"/>
      <c r="AG1780"/>
      <c r="AH1780"/>
      <c r="AI1780"/>
      <c r="AJ1780"/>
      <c r="AK1780"/>
      <c r="AL1780"/>
      <c r="AM1780"/>
      <c r="AN1780"/>
      <c r="AO1780"/>
      <c r="AP1780"/>
      <c r="AQ1780"/>
      <c r="AR1780"/>
      <c r="AS1780"/>
      <c r="AT1780"/>
      <c r="AU1780"/>
      <c r="AV1780"/>
      <c r="AW1780"/>
      <c r="AX1780"/>
      <c r="AY1780"/>
      <c r="AZ1780"/>
      <c r="BA1780"/>
      <c r="BB1780"/>
      <c r="BC1780"/>
      <c r="BD1780"/>
      <c r="BE1780"/>
      <c r="BF1780"/>
      <c r="BG1780"/>
      <c r="BH1780"/>
      <c r="BI1780"/>
      <c r="BJ1780"/>
      <c r="BK1780"/>
      <c r="BL1780"/>
      <c r="BM1780"/>
      <c r="BN1780"/>
      <c r="BO1780"/>
      <c r="BP1780"/>
      <c r="BQ1780"/>
      <c r="BR1780"/>
      <c r="BS1780"/>
      <c r="BT1780"/>
      <c r="BU1780"/>
      <c r="BV1780"/>
      <c r="BW1780"/>
      <c r="BX1780"/>
      <c r="BY1780"/>
      <c r="BZ1780"/>
      <c r="CA1780"/>
      <c r="CB1780"/>
      <c r="CC1780"/>
      <c r="CD1780"/>
      <c r="CE1780"/>
      <c r="CF1780"/>
      <c r="CG1780"/>
      <c r="CH1780"/>
      <c r="CI1780"/>
      <c r="CJ1780"/>
      <c r="CK1780"/>
      <c r="CL1780"/>
      <c r="CN1780"/>
    </row>
    <row r="1781" spans="9:92" x14ac:dyDescent="0.35">
      <c r="I1781"/>
      <c r="J1781"/>
      <c r="R1781"/>
      <c r="S1781"/>
      <c r="T1781"/>
      <c r="U1781"/>
      <c r="V1781"/>
      <c r="W1781"/>
      <c r="X1781"/>
      <c r="Y1781"/>
      <c r="Z1781"/>
      <c r="AA1781"/>
      <c r="AB1781"/>
      <c r="AC1781"/>
      <c r="AD1781"/>
      <c r="AE1781"/>
      <c r="AF1781"/>
      <c r="AG1781"/>
      <c r="AH1781"/>
      <c r="AI1781"/>
      <c r="AJ1781"/>
      <c r="AK1781"/>
      <c r="AL1781"/>
      <c r="AM1781"/>
      <c r="AN1781"/>
      <c r="AO1781"/>
      <c r="AP1781"/>
      <c r="AQ1781"/>
      <c r="AR1781"/>
      <c r="AS1781"/>
      <c r="AT1781"/>
      <c r="AU1781"/>
      <c r="AV1781"/>
      <c r="AW1781"/>
      <c r="AX1781"/>
      <c r="AY1781"/>
      <c r="AZ1781"/>
      <c r="BA1781"/>
      <c r="BB1781"/>
      <c r="BC1781"/>
      <c r="BD1781"/>
      <c r="BE1781"/>
      <c r="BF1781"/>
      <c r="BG1781"/>
      <c r="BH1781"/>
      <c r="BI1781"/>
      <c r="BJ1781"/>
      <c r="BK1781"/>
      <c r="BL1781"/>
      <c r="BM1781"/>
      <c r="BN1781"/>
      <c r="BO1781"/>
      <c r="BP1781"/>
      <c r="BQ1781"/>
      <c r="BR1781"/>
      <c r="BS1781"/>
      <c r="BT1781"/>
      <c r="BU1781"/>
      <c r="BV1781"/>
      <c r="BW1781"/>
      <c r="BX1781"/>
      <c r="BY1781"/>
      <c r="BZ1781"/>
      <c r="CA1781"/>
      <c r="CB1781"/>
      <c r="CC1781"/>
      <c r="CD1781"/>
      <c r="CE1781"/>
      <c r="CF1781"/>
      <c r="CG1781"/>
      <c r="CH1781"/>
      <c r="CI1781"/>
      <c r="CJ1781"/>
      <c r="CK1781"/>
      <c r="CL1781"/>
      <c r="CN1781"/>
    </row>
    <row r="1782" spans="9:92" x14ac:dyDescent="0.35">
      <c r="I1782"/>
      <c r="J1782"/>
      <c r="R1782"/>
      <c r="S1782"/>
      <c r="T1782"/>
      <c r="U1782"/>
      <c r="V1782"/>
      <c r="W1782"/>
      <c r="X1782"/>
      <c r="Y1782"/>
      <c r="Z1782"/>
      <c r="AA1782"/>
      <c r="AB1782"/>
      <c r="AC1782"/>
      <c r="AD1782"/>
      <c r="AE1782"/>
      <c r="AF1782"/>
      <c r="AG1782"/>
      <c r="AH1782"/>
      <c r="AI1782"/>
      <c r="AJ1782"/>
      <c r="AK1782"/>
      <c r="AL1782"/>
      <c r="AM1782"/>
      <c r="AN1782"/>
      <c r="AO1782"/>
      <c r="AP1782"/>
      <c r="AQ1782"/>
      <c r="AR1782"/>
      <c r="AS1782"/>
      <c r="AT1782"/>
      <c r="AU1782"/>
      <c r="AV1782"/>
      <c r="AW1782"/>
      <c r="AX1782"/>
      <c r="AY1782"/>
      <c r="AZ1782"/>
      <c r="BA1782"/>
      <c r="BB1782"/>
      <c r="BC1782"/>
      <c r="BD1782"/>
      <c r="BE1782"/>
      <c r="BF1782"/>
      <c r="BG1782"/>
      <c r="BH1782"/>
      <c r="BI1782"/>
      <c r="BJ1782"/>
      <c r="BK1782"/>
      <c r="BL1782"/>
      <c r="BM1782"/>
      <c r="BN1782"/>
      <c r="BO1782"/>
      <c r="BP1782"/>
      <c r="BQ1782"/>
      <c r="BR1782"/>
      <c r="BS1782"/>
      <c r="BT1782"/>
      <c r="BU1782"/>
      <c r="BV1782"/>
      <c r="BW1782"/>
      <c r="BX1782"/>
      <c r="BY1782"/>
      <c r="BZ1782"/>
      <c r="CA1782"/>
      <c r="CB1782"/>
      <c r="CC1782"/>
      <c r="CD1782"/>
      <c r="CE1782"/>
      <c r="CF1782"/>
      <c r="CG1782"/>
      <c r="CH1782"/>
      <c r="CI1782"/>
      <c r="CJ1782"/>
      <c r="CK1782"/>
      <c r="CL1782"/>
      <c r="CN1782"/>
    </row>
    <row r="1783" spans="9:92" x14ac:dyDescent="0.35">
      <c r="I1783"/>
      <c r="J1783"/>
      <c r="R1783"/>
      <c r="S1783"/>
      <c r="T1783"/>
      <c r="U1783"/>
      <c r="V1783"/>
      <c r="W1783"/>
      <c r="X1783"/>
      <c r="Y1783"/>
      <c r="Z1783"/>
      <c r="AA1783"/>
      <c r="AB1783"/>
      <c r="AC1783"/>
      <c r="AD1783"/>
      <c r="AE1783"/>
      <c r="AF1783"/>
      <c r="AG1783"/>
      <c r="AH1783"/>
      <c r="AI1783"/>
      <c r="AJ1783"/>
      <c r="AK1783"/>
      <c r="AL1783"/>
      <c r="AM1783"/>
      <c r="AN1783"/>
      <c r="AO1783"/>
      <c r="AP1783"/>
      <c r="AQ1783"/>
      <c r="AR1783"/>
      <c r="AS1783"/>
      <c r="AT1783"/>
      <c r="AU1783"/>
      <c r="AV1783"/>
      <c r="AW1783"/>
      <c r="AX1783"/>
      <c r="AY1783"/>
      <c r="AZ1783"/>
      <c r="BA1783"/>
      <c r="BB1783"/>
      <c r="BC1783"/>
      <c r="BD1783"/>
      <c r="BE1783"/>
      <c r="BF1783"/>
      <c r="BG1783"/>
      <c r="BH1783"/>
      <c r="BI1783"/>
      <c r="BJ1783"/>
      <c r="BK1783"/>
      <c r="BL1783"/>
      <c r="BM1783"/>
      <c r="BN1783"/>
      <c r="BO1783"/>
      <c r="BP1783"/>
      <c r="BQ1783"/>
      <c r="BR1783"/>
      <c r="BS1783"/>
      <c r="BT1783"/>
      <c r="BU1783"/>
      <c r="BV1783"/>
      <c r="BW1783"/>
      <c r="BX1783"/>
      <c r="BY1783"/>
      <c r="BZ1783"/>
      <c r="CA1783"/>
      <c r="CB1783"/>
      <c r="CC1783"/>
      <c r="CD1783"/>
      <c r="CE1783"/>
      <c r="CF1783"/>
      <c r="CG1783"/>
      <c r="CH1783"/>
      <c r="CI1783"/>
      <c r="CJ1783"/>
      <c r="CK1783"/>
      <c r="CL1783"/>
      <c r="CN1783"/>
    </row>
    <row r="1784" spans="9:92" x14ac:dyDescent="0.35">
      <c r="I1784"/>
      <c r="J1784"/>
      <c r="R1784"/>
      <c r="S1784"/>
      <c r="T1784"/>
      <c r="U1784"/>
      <c r="V1784"/>
      <c r="W1784"/>
      <c r="X1784"/>
      <c r="Y1784"/>
      <c r="Z1784"/>
      <c r="AA1784"/>
      <c r="AB1784"/>
      <c r="AC1784"/>
      <c r="AD1784"/>
      <c r="AE1784"/>
      <c r="AF1784"/>
      <c r="AG1784"/>
      <c r="AH1784"/>
      <c r="AI1784"/>
      <c r="AJ1784"/>
      <c r="AK1784"/>
      <c r="AL1784"/>
      <c r="AM1784"/>
      <c r="AN1784"/>
      <c r="AO1784"/>
      <c r="AP1784"/>
      <c r="AQ1784"/>
      <c r="AR1784"/>
      <c r="AS1784"/>
      <c r="AT1784"/>
      <c r="AU1784"/>
      <c r="AV1784"/>
      <c r="AW1784"/>
      <c r="AX1784"/>
      <c r="AY1784"/>
      <c r="AZ1784"/>
      <c r="BA1784"/>
      <c r="BB1784"/>
      <c r="BC1784"/>
      <c r="BD1784"/>
      <c r="BE1784"/>
      <c r="BF1784"/>
      <c r="BG1784"/>
      <c r="BH1784"/>
      <c r="BI1784"/>
      <c r="BJ1784"/>
      <c r="BK1784"/>
      <c r="BL1784"/>
      <c r="BM1784"/>
      <c r="BN1784"/>
      <c r="BO1784"/>
      <c r="BP1784"/>
      <c r="BQ1784"/>
      <c r="BR1784"/>
      <c r="BS1784"/>
      <c r="BT1784"/>
      <c r="BU1784"/>
      <c r="BV1784"/>
      <c r="BW1784"/>
      <c r="BX1784"/>
      <c r="BY1784"/>
      <c r="BZ1784"/>
      <c r="CA1784"/>
      <c r="CB1784"/>
      <c r="CC1784"/>
      <c r="CD1784"/>
      <c r="CE1784"/>
      <c r="CF1784"/>
      <c r="CG1784"/>
      <c r="CH1784"/>
      <c r="CI1784"/>
      <c r="CJ1784"/>
      <c r="CK1784"/>
      <c r="CL1784"/>
      <c r="CN1784"/>
    </row>
    <row r="1785" spans="9:92" x14ac:dyDescent="0.35">
      <c r="I1785"/>
      <c r="J1785"/>
      <c r="R1785"/>
      <c r="S1785"/>
      <c r="T1785"/>
      <c r="U1785"/>
      <c r="V1785"/>
      <c r="W1785"/>
      <c r="X1785"/>
      <c r="Y1785"/>
      <c r="Z1785"/>
      <c r="AA1785"/>
      <c r="AB1785"/>
      <c r="AC1785"/>
      <c r="AD1785"/>
      <c r="AE1785"/>
      <c r="AF1785"/>
      <c r="AG1785"/>
      <c r="AH1785"/>
      <c r="AI1785"/>
      <c r="AJ1785"/>
      <c r="AK1785"/>
      <c r="AL1785"/>
      <c r="AM1785"/>
      <c r="AN1785"/>
      <c r="AO1785"/>
      <c r="AP1785"/>
      <c r="AQ1785"/>
      <c r="AR1785"/>
      <c r="AS1785"/>
      <c r="AT1785"/>
      <c r="AU1785"/>
      <c r="AV1785"/>
      <c r="AW1785"/>
      <c r="AX1785"/>
      <c r="AY1785"/>
      <c r="AZ1785"/>
      <c r="BA1785"/>
      <c r="BB1785"/>
      <c r="BC1785"/>
      <c r="BD1785"/>
      <c r="BE1785"/>
      <c r="BF1785"/>
      <c r="BG1785"/>
      <c r="BH1785"/>
      <c r="BI1785"/>
      <c r="BJ1785"/>
      <c r="BK1785"/>
      <c r="BL1785"/>
      <c r="BM1785"/>
      <c r="BN1785"/>
      <c r="BO1785"/>
      <c r="BP1785"/>
      <c r="BQ1785"/>
      <c r="BR1785"/>
      <c r="BS1785"/>
      <c r="BT1785"/>
      <c r="BU1785"/>
      <c r="BV1785"/>
      <c r="BW1785"/>
      <c r="BX1785"/>
      <c r="BY1785"/>
      <c r="BZ1785"/>
      <c r="CA1785"/>
      <c r="CB1785"/>
      <c r="CC1785"/>
      <c r="CD1785"/>
      <c r="CE1785"/>
      <c r="CF1785"/>
      <c r="CG1785"/>
      <c r="CH1785"/>
      <c r="CI1785"/>
      <c r="CJ1785"/>
      <c r="CK1785"/>
      <c r="CL1785"/>
      <c r="CN1785"/>
    </row>
    <row r="1786" spans="9:92" x14ac:dyDescent="0.35">
      <c r="I1786"/>
      <c r="J1786"/>
      <c r="R1786"/>
      <c r="S1786"/>
      <c r="T1786"/>
      <c r="U1786"/>
      <c r="V1786"/>
      <c r="W1786"/>
      <c r="X1786"/>
      <c r="Y1786"/>
      <c r="Z1786"/>
      <c r="AA1786"/>
      <c r="AB1786"/>
      <c r="AC1786"/>
      <c r="AD1786"/>
      <c r="AE1786"/>
      <c r="AF1786"/>
      <c r="AG1786"/>
      <c r="AH1786"/>
      <c r="AI1786"/>
      <c r="AJ1786"/>
      <c r="AK1786"/>
      <c r="AL1786"/>
      <c r="AM1786"/>
      <c r="AN1786"/>
      <c r="AO1786"/>
      <c r="AP1786"/>
      <c r="AQ1786"/>
      <c r="AR1786"/>
      <c r="AS1786"/>
      <c r="AT1786"/>
      <c r="AU1786"/>
      <c r="AV1786"/>
      <c r="AW1786"/>
      <c r="AX1786"/>
      <c r="AY1786"/>
      <c r="AZ1786"/>
      <c r="BA1786"/>
      <c r="BB1786"/>
      <c r="BC1786"/>
      <c r="BD1786"/>
      <c r="BE1786"/>
      <c r="BF1786"/>
      <c r="BG1786"/>
      <c r="BH1786"/>
      <c r="BI1786"/>
      <c r="BJ1786"/>
      <c r="BK1786"/>
      <c r="BL1786"/>
      <c r="BM1786"/>
      <c r="BN1786"/>
      <c r="BO1786"/>
      <c r="BP1786"/>
      <c r="BQ1786"/>
      <c r="BR1786"/>
      <c r="BS1786"/>
      <c r="BT1786"/>
      <c r="BU1786"/>
      <c r="BV1786"/>
      <c r="BW1786"/>
      <c r="BX1786"/>
      <c r="BY1786"/>
      <c r="BZ1786"/>
      <c r="CA1786"/>
      <c r="CB1786"/>
      <c r="CC1786"/>
      <c r="CD1786"/>
      <c r="CE1786"/>
      <c r="CF1786"/>
      <c r="CG1786"/>
      <c r="CH1786"/>
      <c r="CI1786"/>
      <c r="CJ1786"/>
      <c r="CK1786"/>
      <c r="CL1786"/>
      <c r="CN1786"/>
    </row>
    <row r="1787" spans="9:92" x14ac:dyDescent="0.35">
      <c r="I1787"/>
      <c r="J1787"/>
      <c r="R1787"/>
      <c r="S1787"/>
      <c r="T1787"/>
      <c r="U1787"/>
      <c r="V1787"/>
      <c r="W1787"/>
      <c r="X1787"/>
      <c r="Y1787"/>
      <c r="Z1787"/>
      <c r="AA1787"/>
      <c r="AB1787"/>
      <c r="AC1787"/>
      <c r="AD1787"/>
      <c r="AE1787"/>
      <c r="AF1787"/>
      <c r="AG1787"/>
      <c r="AH1787"/>
      <c r="AI1787"/>
      <c r="AJ1787"/>
      <c r="AK1787"/>
      <c r="AL1787"/>
      <c r="AM1787"/>
      <c r="AN1787"/>
      <c r="AO1787"/>
      <c r="AP1787"/>
      <c r="AQ1787"/>
      <c r="AR1787"/>
      <c r="AS1787"/>
      <c r="AT1787"/>
      <c r="AU1787"/>
      <c r="AV1787"/>
      <c r="AW1787"/>
      <c r="AX1787"/>
      <c r="AY1787"/>
      <c r="AZ1787"/>
      <c r="BA1787"/>
      <c r="BB1787"/>
      <c r="BC1787"/>
      <c r="BD1787"/>
      <c r="BE1787"/>
      <c r="BF1787"/>
      <c r="BG1787"/>
      <c r="BH1787"/>
      <c r="BI1787"/>
      <c r="BJ1787"/>
      <c r="BK1787"/>
      <c r="BL1787"/>
      <c r="BM1787"/>
      <c r="BN1787"/>
      <c r="BO1787"/>
      <c r="BP1787"/>
      <c r="BQ1787"/>
      <c r="BR1787"/>
      <c r="BS1787"/>
      <c r="BT1787"/>
      <c r="BU1787"/>
      <c r="BV1787"/>
      <c r="BW1787"/>
      <c r="BX1787"/>
      <c r="BY1787"/>
      <c r="BZ1787"/>
      <c r="CA1787"/>
      <c r="CB1787"/>
      <c r="CC1787"/>
      <c r="CD1787"/>
      <c r="CE1787"/>
      <c r="CF1787"/>
      <c r="CG1787"/>
      <c r="CH1787"/>
      <c r="CI1787"/>
      <c r="CJ1787"/>
      <c r="CK1787"/>
      <c r="CL1787"/>
      <c r="CN1787"/>
    </row>
    <row r="1788" spans="9:92" x14ac:dyDescent="0.35">
      <c r="I1788"/>
      <c r="J1788"/>
      <c r="R1788"/>
      <c r="S1788"/>
      <c r="T1788"/>
      <c r="U1788"/>
      <c r="V1788"/>
      <c r="W1788"/>
      <c r="X1788"/>
      <c r="Y1788"/>
      <c r="Z1788"/>
      <c r="AA1788"/>
      <c r="AB1788"/>
      <c r="AC1788"/>
      <c r="AD1788"/>
      <c r="AE1788"/>
      <c r="AF1788"/>
      <c r="AG1788"/>
      <c r="AH1788"/>
      <c r="AI1788"/>
      <c r="AJ1788"/>
      <c r="AK1788"/>
      <c r="AL1788"/>
      <c r="AM1788"/>
      <c r="AN1788"/>
      <c r="AO1788"/>
      <c r="AP1788"/>
      <c r="AQ1788"/>
      <c r="AR1788"/>
      <c r="AS1788"/>
      <c r="AT1788"/>
      <c r="AU1788"/>
      <c r="AV1788"/>
      <c r="AW1788"/>
      <c r="AX1788"/>
      <c r="AY1788"/>
      <c r="AZ1788"/>
      <c r="BA1788"/>
      <c r="BB1788"/>
      <c r="BC1788"/>
      <c r="BD1788"/>
      <c r="BE1788"/>
      <c r="BF1788"/>
      <c r="BG1788"/>
      <c r="BH1788"/>
      <c r="BI1788"/>
      <c r="BJ1788"/>
      <c r="BK1788"/>
      <c r="BL1788"/>
      <c r="BM1788"/>
      <c r="BN1788"/>
      <c r="BO1788"/>
      <c r="BP1788"/>
      <c r="BQ1788"/>
      <c r="BR1788"/>
      <c r="BS1788"/>
      <c r="BT1788"/>
      <c r="BU1788"/>
      <c r="BV1788"/>
      <c r="BW1788"/>
      <c r="BX1788"/>
      <c r="BY1788"/>
      <c r="BZ1788"/>
      <c r="CA1788"/>
      <c r="CB1788"/>
      <c r="CC1788"/>
      <c r="CD1788"/>
      <c r="CE1788"/>
      <c r="CF1788"/>
      <c r="CG1788"/>
      <c r="CH1788"/>
      <c r="CI1788"/>
      <c r="CJ1788"/>
      <c r="CK1788"/>
      <c r="CL1788"/>
      <c r="CN1788"/>
    </row>
    <row r="1789" spans="9:92" x14ac:dyDescent="0.35">
      <c r="I1789"/>
      <c r="J1789"/>
      <c r="R1789"/>
      <c r="S1789"/>
      <c r="T1789"/>
      <c r="U1789"/>
      <c r="V1789"/>
      <c r="W1789"/>
      <c r="X1789"/>
      <c r="Y1789"/>
      <c r="Z1789"/>
      <c r="AA1789"/>
      <c r="AB1789"/>
      <c r="AC1789"/>
      <c r="AD1789"/>
      <c r="AE1789"/>
      <c r="AF1789"/>
      <c r="AG1789"/>
      <c r="AH1789"/>
      <c r="AI1789"/>
      <c r="AJ1789"/>
      <c r="AK1789"/>
      <c r="AL1789"/>
      <c r="AM1789"/>
      <c r="AN1789"/>
      <c r="AO1789"/>
      <c r="AP1789"/>
      <c r="AQ1789"/>
      <c r="AR1789"/>
      <c r="AS1789"/>
      <c r="AT1789"/>
      <c r="AU1789"/>
      <c r="AV1789"/>
      <c r="AW1789"/>
      <c r="AX1789"/>
      <c r="AY1789"/>
      <c r="AZ1789"/>
      <c r="BA1789"/>
      <c r="BB1789"/>
      <c r="BC1789"/>
      <c r="BD1789"/>
      <c r="BE1789"/>
      <c r="BF1789"/>
      <c r="BG1789"/>
      <c r="BH1789"/>
      <c r="BI1789"/>
      <c r="BJ1789"/>
      <c r="BK1789"/>
      <c r="BL1789"/>
      <c r="BM1789"/>
      <c r="BN1789"/>
      <c r="BO1789"/>
      <c r="BP1789"/>
      <c r="BQ1789"/>
      <c r="BR1789"/>
      <c r="BS1789"/>
      <c r="BT1789"/>
      <c r="BU1789"/>
      <c r="BV1789"/>
      <c r="BW1789"/>
      <c r="BX1789"/>
      <c r="BY1789"/>
      <c r="BZ1789"/>
      <c r="CA1789"/>
      <c r="CB1789"/>
      <c r="CC1789"/>
      <c r="CD1789"/>
      <c r="CE1789"/>
      <c r="CF1789"/>
      <c r="CG1789"/>
      <c r="CH1789"/>
      <c r="CI1789"/>
      <c r="CJ1789"/>
      <c r="CK1789"/>
      <c r="CL1789"/>
      <c r="CN1789"/>
    </row>
    <row r="1790" spans="9:92" x14ac:dyDescent="0.35">
      <c r="I1790"/>
      <c r="J1790"/>
      <c r="R1790"/>
      <c r="S1790"/>
      <c r="T1790"/>
      <c r="U1790"/>
      <c r="V1790"/>
      <c r="W1790"/>
      <c r="X1790"/>
      <c r="Y1790"/>
      <c r="Z1790"/>
      <c r="AA1790"/>
      <c r="AB1790"/>
      <c r="AC1790"/>
      <c r="AD1790"/>
      <c r="AE1790"/>
      <c r="AF1790"/>
      <c r="AG1790"/>
      <c r="AH1790"/>
      <c r="AI1790"/>
      <c r="AJ1790"/>
      <c r="AK1790"/>
      <c r="AL1790"/>
      <c r="AM1790"/>
      <c r="AN1790"/>
      <c r="AO1790"/>
      <c r="AP1790"/>
      <c r="AQ1790"/>
      <c r="AR1790"/>
      <c r="AS1790"/>
      <c r="AT1790"/>
      <c r="AU1790"/>
      <c r="AV1790"/>
      <c r="AW1790"/>
      <c r="AX1790"/>
      <c r="AY1790"/>
      <c r="AZ1790"/>
      <c r="BA1790"/>
      <c r="BB1790"/>
      <c r="BC1790"/>
      <c r="BD1790"/>
      <c r="BE1790"/>
      <c r="BF1790"/>
      <c r="BG1790"/>
      <c r="BH1790"/>
      <c r="BI1790"/>
      <c r="BJ1790"/>
      <c r="BK1790"/>
      <c r="BL1790"/>
      <c r="BM1790"/>
      <c r="BN1790"/>
      <c r="BO1790"/>
      <c r="BP1790"/>
      <c r="BQ1790"/>
      <c r="BR1790"/>
      <c r="BS1790"/>
      <c r="BT1790"/>
      <c r="BU1790"/>
      <c r="BV1790"/>
      <c r="BW1790"/>
      <c r="BX1790"/>
      <c r="BY1790"/>
      <c r="BZ1790"/>
      <c r="CA1790"/>
      <c r="CB1790"/>
      <c r="CC1790"/>
      <c r="CD1790"/>
      <c r="CE1790"/>
      <c r="CF1790"/>
      <c r="CG1790"/>
      <c r="CH1790"/>
      <c r="CI1790"/>
      <c r="CJ1790"/>
      <c r="CK1790"/>
      <c r="CL1790"/>
      <c r="CN1790"/>
    </row>
    <row r="1791" spans="9:92" x14ac:dyDescent="0.35">
      <c r="I1791"/>
      <c r="J1791"/>
      <c r="R1791"/>
      <c r="S1791"/>
      <c r="T1791"/>
      <c r="U1791"/>
      <c r="V1791"/>
      <c r="W1791"/>
      <c r="X1791"/>
      <c r="Y1791"/>
      <c r="Z1791"/>
      <c r="AA1791"/>
      <c r="AB1791"/>
      <c r="AC1791"/>
      <c r="AD1791"/>
      <c r="AE1791"/>
      <c r="AF1791"/>
      <c r="AG1791"/>
      <c r="AH1791"/>
      <c r="AI1791"/>
      <c r="AJ1791"/>
      <c r="AK1791"/>
      <c r="AL1791"/>
      <c r="AM1791"/>
      <c r="AN1791"/>
      <c r="AO1791"/>
      <c r="AP1791"/>
      <c r="AQ1791"/>
      <c r="AR1791"/>
      <c r="AS1791"/>
      <c r="AT1791"/>
      <c r="AU1791"/>
      <c r="AV1791"/>
      <c r="AW1791"/>
      <c r="AX1791"/>
      <c r="AY1791"/>
      <c r="AZ1791"/>
      <c r="BA1791"/>
      <c r="BB1791"/>
      <c r="BC1791"/>
      <c r="BD1791"/>
      <c r="BE1791"/>
      <c r="BF1791"/>
      <c r="BG1791"/>
      <c r="BH1791"/>
      <c r="BI1791"/>
      <c r="BJ1791"/>
      <c r="BK1791"/>
      <c r="BL1791"/>
      <c r="BM1791"/>
      <c r="BN1791"/>
      <c r="BO1791"/>
      <c r="BP1791"/>
      <c r="BQ1791"/>
      <c r="BR1791"/>
      <c r="BS1791"/>
      <c r="BT1791"/>
      <c r="BU1791"/>
      <c r="BV1791"/>
      <c r="BW1791"/>
      <c r="BX1791"/>
      <c r="BY1791"/>
      <c r="BZ1791"/>
      <c r="CA1791"/>
      <c r="CB1791"/>
      <c r="CC1791"/>
      <c r="CD1791"/>
      <c r="CE1791"/>
      <c r="CF1791"/>
      <c r="CG1791"/>
      <c r="CH1791"/>
      <c r="CI1791"/>
      <c r="CJ1791"/>
      <c r="CK1791"/>
      <c r="CL1791"/>
      <c r="CN1791"/>
    </row>
    <row r="1792" spans="9:92" x14ac:dyDescent="0.35">
      <c r="I1792"/>
      <c r="J1792"/>
      <c r="R1792"/>
      <c r="S1792"/>
      <c r="T1792"/>
      <c r="U1792"/>
      <c r="V1792"/>
      <c r="W1792"/>
      <c r="X1792"/>
      <c r="Y1792"/>
      <c r="Z1792"/>
      <c r="AA1792"/>
      <c r="AB1792"/>
      <c r="AC1792"/>
      <c r="AD1792"/>
      <c r="AE1792"/>
      <c r="AF1792"/>
      <c r="AG1792"/>
      <c r="AH1792"/>
      <c r="AI1792"/>
      <c r="AJ1792"/>
      <c r="AK1792"/>
      <c r="AL1792"/>
      <c r="AM1792"/>
      <c r="AN1792"/>
      <c r="AO1792"/>
      <c r="AP1792"/>
      <c r="AQ1792"/>
      <c r="AR1792"/>
      <c r="AS1792"/>
      <c r="AT1792"/>
      <c r="AU1792"/>
      <c r="AV1792"/>
      <c r="AW1792"/>
      <c r="AX1792"/>
      <c r="AY1792"/>
      <c r="AZ1792"/>
      <c r="BA1792"/>
      <c r="BB1792"/>
      <c r="BC1792"/>
      <c r="BD1792"/>
      <c r="BE1792"/>
      <c r="BF1792"/>
      <c r="BG1792"/>
      <c r="BH1792"/>
      <c r="BI1792"/>
      <c r="BJ1792"/>
      <c r="BK1792"/>
      <c r="BL1792"/>
      <c r="BM1792"/>
      <c r="BN1792"/>
      <c r="BO1792"/>
      <c r="BP1792"/>
      <c r="BQ1792"/>
      <c r="BR1792"/>
      <c r="BS1792"/>
      <c r="BT1792"/>
      <c r="BU1792"/>
      <c r="BV1792"/>
      <c r="BW1792"/>
      <c r="BX1792"/>
      <c r="BY1792"/>
      <c r="BZ1792"/>
      <c r="CA1792"/>
      <c r="CB1792"/>
      <c r="CC1792"/>
      <c r="CD1792"/>
      <c r="CE1792"/>
      <c r="CF1792"/>
      <c r="CG1792"/>
      <c r="CH1792"/>
      <c r="CI1792"/>
      <c r="CJ1792"/>
      <c r="CK1792"/>
      <c r="CL1792"/>
      <c r="CN1792"/>
    </row>
    <row r="1793" spans="9:92" x14ac:dyDescent="0.35">
      <c r="I1793"/>
      <c r="J1793"/>
      <c r="R1793"/>
      <c r="S1793"/>
      <c r="T1793"/>
      <c r="U1793"/>
      <c r="V1793"/>
      <c r="W1793"/>
      <c r="X1793"/>
      <c r="Y1793"/>
      <c r="Z1793"/>
      <c r="AA1793"/>
      <c r="AB1793"/>
      <c r="AC1793"/>
      <c r="AD1793"/>
      <c r="AE1793"/>
      <c r="AF1793"/>
      <c r="AG1793"/>
      <c r="AH1793"/>
      <c r="AI1793"/>
      <c r="AJ1793"/>
      <c r="AK1793"/>
      <c r="AL1793"/>
      <c r="AM1793"/>
      <c r="AN1793"/>
      <c r="AO1793"/>
      <c r="AP1793"/>
      <c r="AQ1793"/>
      <c r="AR1793"/>
      <c r="AS1793"/>
      <c r="AT1793"/>
      <c r="AU1793"/>
      <c r="AV1793"/>
      <c r="AW1793"/>
      <c r="AX1793"/>
      <c r="AY1793"/>
      <c r="AZ1793"/>
      <c r="BA1793"/>
      <c r="BB1793"/>
      <c r="BC1793"/>
      <c r="BD1793"/>
      <c r="BE1793"/>
      <c r="BF1793"/>
      <c r="BG1793"/>
      <c r="BH1793"/>
      <c r="BI1793"/>
      <c r="BJ1793"/>
      <c r="BK1793"/>
      <c r="BL1793"/>
      <c r="BM1793"/>
      <c r="BN1793"/>
      <c r="BO1793"/>
      <c r="BP1793"/>
      <c r="BQ1793"/>
      <c r="BR1793"/>
      <c r="BS1793"/>
      <c r="BT1793"/>
      <c r="BU1793"/>
      <c r="BV1793"/>
      <c r="BW1793"/>
      <c r="BX1793"/>
      <c r="BY1793"/>
      <c r="BZ1793"/>
      <c r="CA1793"/>
      <c r="CB1793"/>
      <c r="CC1793"/>
      <c r="CD1793"/>
      <c r="CE1793"/>
      <c r="CF1793"/>
      <c r="CG1793"/>
      <c r="CH1793"/>
      <c r="CI1793"/>
      <c r="CJ1793"/>
      <c r="CK1793"/>
      <c r="CL1793"/>
      <c r="CN1793"/>
    </row>
    <row r="1794" spans="9:92" x14ac:dyDescent="0.35">
      <c r="I1794"/>
      <c r="J1794"/>
      <c r="R1794"/>
      <c r="S1794"/>
      <c r="T1794"/>
      <c r="U1794"/>
      <c r="V1794"/>
      <c r="W1794"/>
      <c r="X1794"/>
      <c r="Y1794"/>
      <c r="Z1794"/>
      <c r="AA1794"/>
      <c r="AB1794"/>
      <c r="AC1794"/>
      <c r="AD1794"/>
      <c r="AE1794"/>
      <c r="AF1794"/>
      <c r="AG1794"/>
      <c r="AH1794"/>
      <c r="AI1794"/>
      <c r="AJ1794"/>
      <c r="AK1794"/>
      <c r="AL1794"/>
      <c r="AM1794"/>
      <c r="AN1794"/>
      <c r="AO1794"/>
      <c r="AP1794"/>
      <c r="AQ1794"/>
      <c r="AR1794"/>
      <c r="AS1794"/>
      <c r="AT1794"/>
      <c r="AU1794"/>
      <c r="AV1794"/>
      <c r="AW1794"/>
      <c r="AX1794"/>
      <c r="AY1794"/>
      <c r="AZ1794"/>
      <c r="BA1794"/>
      <c r="BB1794"/>
      <c r="BC1794"/>
      <c r="BD1794"/>
      <c r="BE1794"/>
      <c r="BF1794"/>
      <c r="BG1794"/>
      <c r="BH1794"/>
      <c r="BI1794"/>
      <c r="BJ1794"/>
      <c r="BK1794"/>
      <c r="BL1794"/>
      <c r="BM1794"/>
      <c r="BN1794"/>
      <c r="BO1794"/>
      <c r="BP1794"/>
      <c r="BQ1794"/>
      <c r="BR1794"/>
      <c r="BS1794"/>
      <c r="BT1794"/>
      <c r="BU1794"/>
      <c r="BV1794"/>
      <c r="BW1794"/>
      <c r="BX1794"/>
      <c r="BY1794"/>
      <c r="BZ1794"/>
      <c r="CA1794"/>
      <c r="CB1794"/>
      <c r="CC1794"/>
      <c r="CD1794"/>
      <c r="CE1794"/>
      <c r="CF1794"/>
      <c r="CG1794"/>
      <c r="CH1794"/>
      <c r="CI1794"/>
      <c r="CJ1794"/>
      <c r="CK1794"/>
      <c r="CL1794"/>
      <c r="CN1794"/>
    </row>
    <row r="1795" spans="9:92" x14ac:dyDescent="0.35">
      <c r="I1795"/>
      <c r="J1795"/>
      <c r="R1795"/>
      <c r="S1795"/>
      <c r="T1795"/>
      <c r="U1795"/>
      <c r="V1795"/>
      <c r="W1795"/>
      <c r="X1795"/>
      <c r="Y1795"/>
      <c r="Z1795"/>
      <c r="AA1795"/>
      <c r="AB1795"/>
      <c r="AC1795"/>
      <c r="AD1795"/>
      <c r="AE1795"/>
      <c r="AF1795"/>
      <c r="AG1795"/>
      <c r="AH1795"/>
      <c r="AI1795"/>
      <c r="AJ1795"/>
      <c r="AK1795"/>
      <c r="AL1795"/>
      <c r="AM1795"/>
      <c r="AN1795"/>
      <c r="AO1795"/>
      <c r="AP1795"/>
      <c r="AQ1795"/>
      <c r="AR1795"/>
      <c r="AS1795"/>
      <c r="AT1795"/>
      <c r="AU1795"/>
      <c r="AV1795"/>
      <c r="AW1795"/>
      <c r="AX1795"/>
      <c r="AY1795"/>
      <c r="AZ1795"/>
      <c r="BA1795"/>
      <c r="BB1795"/>
      <c r="BC1795"/>
      <c r="BD1795"/>
      <c r="BE1795"/>
      <c r="BF1795"/>
      <c r="BG1795"/>
      <c r="BH1795"/>
      <c r="BI1795"/>
      <c r="BJ1795"/>
      <c r="BK1795"/>
      <c r="BL1795"/>
      <c r="BM1795"/>
      <c r="BN1795"/>
      <c r="BO1795"/>
      <c r="BP1795"/>
      <c r="BQ1795"/>
      <c r="BR1795"/>
      <c r="BS1795"/>
      <c r="BT1795"/>
      <c r="BU1795"/>
      <c r="BV1795"/>
      <c r="BW1795"/>
      <c r="BX1795"/>
      <c r="BY1795"/>
      <c r="BZ1795"/>
      <c r="CA1795"/>
      <c r="CB1795"/>
      <c r="CC1795"/>
      <c r="CD1795"/>
      <c r="CE1795"/>
      <c r="CF1795"/>
      <c r="CG1795"/>
      <c r="CH1795"/>
      <c r="CI1795"/>
      <c r="CJ1795"/>
      <c r="CK1795"/>
      <c r="CL1795"/>
      <c r="CN1795"/>
    </row>
    <row r="1796" spans="9:92" x14ac:dyDescent="0.35">
      <c r="I1796"/>
      <c r="J1796"/>
      <c r="R1796"/>
      <c r="S1796"/>
      <c r="T1796"/>
      <c r="U1796"/>
      <c r="V1796"/>
      <c r="W1796"/>
      <c r="X1796"/>
      <c r="Y1796"/>
      <c r="Z1796"/>
      <c r="AA1796"/>
      <c r="AB1796"/>
      <c r="AC1796"/>
      <c r="AD1796"/>
      <c r="AE1796"/>
      <c r="AF1796"/>
      <c r="AG1796"/>
      <c r="AH1796"/>
      <c r="AI1796"/>
      <c r="AJ1796"/>
      <c r="AK1796"/>
      <c r="AL1796"/>
      <c r="AM1796"/>
      <c r="AN1796"/>
      <c r="AO1796"/>
      <c r="AP1796"/>
      <c r="AQ1796"/>
      <c r="AR1796"/>
      <c r="AS1796"/>
      <c r="AT1796"/>
      <c r="AU1796"/>
      <c r="AV1796"/>
      <c r="AW1796"/>
      <c r="AX1796"/>
      <c r="AY1796"/>
      <c r="AZ1796"/>
      <c r="BA1796"/>
      <c r="BB1796"/>
      <c r="BC1796"/>
      <c r="BD1796"/>
      <c r="BE1796"/>
      <c r="BF1796"/>
      <c r="BG1796"/>
      <c r="BH1796"/>
      <c r="BI1796"/>
      <c r="BJ1796"/>
      <c r="BK1796"/>
      <c r="BL1796"/>
      <c r="BM1796"/>
      <c r="BN1796"/>
      <c r="BO1796"/>
      <c r="BP1796"/>
      <c r="BQ1796"/>
      <c r="BR1796"/>
      <c r="BS1796"/>
      <c r="BT1796"/>
      <c r="BU1796"/>
      <c r="BV1796"/>
      <c r="BW1796"/>
      <c r="BX1796"/>
      <c r="BY1796"/>
      <c r="BZ1796"/>
      <c r="CA1796"/>
      <c r="CB1796"/>
      <c r="CC1796"/>
      <c r="CD1796"/>
      <c r="CE1796"/>
      <c r="CF1796"/>
      <c r="CG1796"/>
      <c r="CH1796"/>
      <c r="CI1796"/>
      <c r="CJ1796"/>
      <c r="CK1796"/>
      <c r="CL1796"/>
      <c r="CN1796"/>
    </row>
    <row r="1797" spans="9:92" x14ac:dyDescent="0.35">
      <c r="I1797"/>
      <c r="J1797"/>
      <c r="R1797"/>
      <c r="S1797"/>
      <c r="T1797"/>
      <c r="U1797"/>
      <c r="V1797"/>
      <c r="W1797"/>
      <c r="X1797"/>
      <c r="Y1797"/>
      <c r="Z1797"/>
      <c r="AA1797"/>
      <c r="AB1797"/>
      <c r="AC1797"/>
      <c r="AD1797"/>
      <c r="AE1797"/>
      <c r="AF1797"/>
      <c r="AG1797"/>
      <c r="AH1797"/>
      <c r="AI1797"/>
      <c r="AJ1797"/>
      <c r="AK1797"/>
      <c r="AL1797"/>
      <c r="AM1797"/>
      <c r="AN1797"/>
      <c r="AO1797"/>
      <c r="AP1797"/>
      <c r="AQ1797"/>
      <c r="AR1797"/>
      <c r="AS1797"/>
      <c r="AT1797"/>
      <c r="AU1797"/>
      <c r="AV1797"/>
      <c r="AW1797"/>
      <c r="AX1797"/>
      <c r="AY1797"/>
      <c r="AZ1797"/>
      <c r="BA1797"/>
      <c r="BB1797"/>
      <c r="BC1797"/>
      <c r="BD1797"/>
      <c r="BE1797"/>
      <c r="BF1797"/>
      <c r="BG1797"/>
      <c r="BH1797"/>
      <c r="BI1797"/>
      <c r="BJ1797"/>
      <c r="BK1797"/>
      <c r="BL1797"/>
      <c r="BM1797"/>
      <c r="BN1797"/>
      <c r="BO1797"/>
      <c r="BP1797"/>
      <c r="BQ1797"/>
      <c r="BR1797"/>
      <c r="BS1797"/>
      <c r="BT1797"/>
      <c r="BU1797"/>
      <c r="BV1797"/>
      <c r="BW1797"/>
      <c r="BX1797"/>
      <c r="BY1797"/>
      <c r="BZ1797"/>
      <c r="CA1797"/>
      <c r="CB1797"/>
      <c r="CC1797"/>
      <c r="CD1797"/>
      <c r="CE1797"/>
      <c r="CF1797"/>
      <c r="CG1797"/>
      <c r="CH1797"/>
      <c r="CI1797"/>
      <c r="CJ1797"/>
      <c r="CK1797"/>
      <c r="CL1797"/>
      <c r="CN1797"/>
    </row>
    <row r="1798" spans="9:92" x14ac:dyDescent="0.35">
      <c r="I1798"/>
      <c r="J1798"/>
      <c r="R1798"/>
      <c r="S1798"/>
      <c r="T1798"/>
      <c r="U1798"/>
      <c r="V1798"/>
      <c r="W1798"/>
      <c r="X1798"/>
      <c r="Y1798"/>
      <c r="Z1798"/>
      <c r="AA1798"/>
      <c r="AB1798"/>
      <c r="AC1798"/>
      <c r="AD1798"/>
      <c r="AE1798"/>
      <c r="AF1798"/>
      <c r="AG1798"/>
      <c r="AH1798"/>
      <c r="AI1798"/>
      <c r="AJ1798"/>
      <c r="AK1798"/>
      <c r="AL1798"/>
      <c r="AM1798"/>
      <c r="AN1798"/>
      <c r="AO1798"/>
      <c r="AP1798"/>
      <c r="AQ1798"/>
      <c r="AR1798"/>
      <c r="AS1798"/>
      <c r="AT1798"/>
      <c r="AU1798"/>
      <c r="AV1798"/>
      <c r="AW1798"/>
      <c r="AX1798"/>
      <c r="AY1798"/>
      <c r="AZ1798"/>
      <c r="BA1798"/>
      <c r="BB1798"/>
      <c r="BC1798"/>
      <c r="BD1798"/>
      <c r="BE1798"/>
      <c r="BF1798"/>
      <c r="BG1798"/>
      <c r="BH1798"/>
      <c r="BI1798"/>
      <c r="BJ1798"/>
      <c r="BK1798"/>
      <c r="BL1798"/>
      <c r="BM1798"/>
      <c r="BN1798"/>
      <c r="BO1798"/>
      <c r="BP1798"/>
      <c r="BQ1798"/>
      <c r="BR1798"/>
      <c r="BS1798"/>
      <c r="BT1798"/>
      <c r="BU1798"/>
      <c r="BV1798"/>
      <c r="BW1798"/>
      <c r="BX1798"/>
      <c r="BY1798"/>
      <c r="BZ1798"/>
      <c r="CA1798"/>
      <c r="CB1798"/>
      <c r="CC1798"/>
      <c r="CD1798"/>
      <c r="CE1798"/>
      <c r="CF1798"/>
      <c r="CG1798"/>
      <c r="CH1798"/>
      <c r="CI1798"/>
      <c r="CJ1798"/>
      <c r="CK1798"/>
      <c r="CL1798"/>
      <c r="CN1798"/>
    </row>
    <row r="1799" spans="9:92" x14ac:dyDescent="0.35">
      <c r="I1799"/>
      <c r="J1799"/>
      <c r="R1799"/>
      <c r="S1799"/>
      <c r="T1799"/>
      <c r="U1799"/>
      <c r="V1799"/>
      <c r="W1799"/>
      <c r="X1799"/>
      <c r="Y1799"/>
      <c r="Z1799"/>
      <c r="AA1799"/>
      <c r="AB1799"/>
      <c r="AC1799"/>
      <c r="AD1799"/>
      <c r="AE1799"/>
      <c r="AF1799"/>
      <c r="AG1799"/>
      <c r="AH1799"/>
      <c r="AI1799"/>
      <c r="AJ1799"/>
      <c r="AK1799"/>
      <c r="AL1799"/>
      <c r="AM1799"/>
      <c r="AN1799"/>
      <c r="AO1799"/>
      <c r="AP1799"/>
      <c r="AQ1799"/>
      <c r="AR1799"/>
      <c r="AS1799"/>
      <c r="AT1799"/>
      <c r="AU1799"/>
      <c r="AV1799"/>
      <c r="AW1799"/>
      <c r="AX1799"/>
      <c r="AY1799"/>
      <c r="AZ1799"/>
      <c r="BA1799"/>
      <c r="BB1799"/>
      <c r="BC1799"/>
      <c r="BD1799"/>
      <c r="BE1799"/>
      <c r="BF1799"/>
      <c r="BG1799"/>
      <c r="BH1799"/>
      <c r="BI1799"/>
      <c r="BJ1799"/>
      <c r="BK1799"/>
      <c r="BL1799"/>
      <c r="BM1799"/>
      <c r="BN1799"/>
      <c r="BO1799"/>
      <c r="BP1799"/>
      <c r="BQ1799"/>
      <c r="BR1799"/>
      <c r="BS1799"/>
      <c r="BT1799"/>
      <c r="BU1799"/>
      <c r="BV1799"/>
      <c r="BW1799"/>
      <c r="BX1799"/>
      <c r="BY1799"/>
      <c r="BZ1799"/>
      <c r="CA1799"/>
      <c r="CB1799"/>
      <c r="CC1799"/>
      <c r="CD1799"/>
      <c r="CE1799"/>
      <c r="CF1799"/>
      <c r="CG1799"/>
      <c r="CH1799"/>
      <c r="CI1799"/>
      <c r="CJ1799"/>
      <c r="CK1799"/>
      <c r="CL1799"/>
      <c r="CN1799"/>
    </row>
    <row r="1800" spans="9:92" x14ac:dyDescent="0.35">
      <c r="I1800"/>
      <c r="J1800"/>
      <c r="R1800"/>
      <c r="S1800"/>
      <c r="T1800"/>
      <c r="U1800"/>
      <c r="V1800"/>
      <c r="W1800"/>
      <c r="X1800"/>
      <c r="Y1800"/>
      <c r="Z1800"/>
      <c r="AA1800"/>
      <c r="AB1800"/>
      <c r="AC1800"/>
      <c r="AD1800"/>
      <c r="AE1800"/>
      <c r="AF1800"/>
      <c r="AG1800"/>
      <c r="AH1800"/>
      <c r="AI1800"/>
      <c r="AJ1800"/>
      <c r="AK1800"/>
      <c r="AL1800"/>
      <c r="AM1800"/>
      <c r="AN1800"/>
      <c r="AO1800"/>
      <c r="AP1800"/>
      <c r="AQ1800"/>
      <c r="AR1800"/>
      <c r="AS1800"/>
      <c r="AT1800"/>
      <c r="AU1800"/>
      <c r="AV1800"/>
      <c r="AW1800"/>
      <c r="AX1800"/>
      <c r="AY1800"/>
      <c r="AZ1800"/>
      <c r="BA1800"/>
      <c r="BB1800"/>
      <c r="BC1800"/>
      <c r="BD1800"/>
      <c r="BE1800"/>
      <c r="BF1800"/>
      <c r="BG1800"/>
      <c r="BH1800"/>
      <c r="BI1800"/>
      <c r="BJ1800"/>
      <c r="BK1800"/>
      <c r="BL1800"/>
      <c r="BM1800"/>
      <c r="BN1800"/>
      <c r="BO1800"/>
      <c r="BP1800"/>
      <c r="BQ1800"/>
      <c r="BR1800"/>
      <c r="BS1800"/>
      <c r="BT1800"/>
      <c r="BU1800"/>
      <c r="BV1800"/>
      <c r="BW1800"/>
      <c r="BX1800"/>
      <c r="BY1800"/>
      <c r="BZ1800"/>
      <c r="CA1800"/>
      <c r="CB1800"/>
      <c r="CC1800"/>
      <c r="CD1800"/>
      <c r="CE1800"/>
      <c r="CF1800"/>
      <c r="CG1800"/>
      <c r="CH1800"/>
      <c r="CI1800"/>
      <c r="CJ1800"/>
      <c r="CK1800"/>
      <c r="CL1800"/>
      <c r="CN1800"/>
    </row>
    <row r="1801" spans="9:92" x14ac:dyDescent="0.35">
      <c r="I1801"/>
      <c r="J1801"/>
      <c r="R1801"/>
      <c r="S1801"/>
      <c r="T1801"/>
      <c r="U1801"/>
      <c r="V1801"/>
      <c r="W1801"/>
      <c r="X1801"/>
      <c r="Y1801"/>
      <c r="Z1801"/>
      <c r="AA1801"/>
      <c r="AB1801"/>
      <c r="AC1801"/>
      <c r="AD1801"/>
      <c r="AE1801"/>
      <c r="AF1801"/>
      <c r="AG1801"/>
      <c r="AH1801"/>
      <c r="AI1801"/>
      <c r="AJ1801"/>
      <c r="AK1801"/>
      <c r="AL1801"/>
      <c r="AM1801"/>
      <c r="AN1801"/>
      <c r="AO1801"/>
      <c r="AP1801"/>
      <c r="AQ1801"/>
      <c r="AR1801"/>
      <c r="AS1801"/>
      <c r="AT1801"/>
      <c r="AU1801"/>
      <c r="AV1801"/>
      <c r="AW1801"/>
      <c r="AX1801"/>
      <c r="AY1801"/>
      <c r="AZ1801"/>
      <c r="BA1801"/>
      <c r="BB1801"/>
      <c r="BC1801"/>
      <c r="BD1801"/>
      <c r="BE1801"/>
      <c r="BF1801"/>
      <c r="BG1801"/>
      <c r="BH1801"/>
      <c r="BI1801"/>
      <c r="BJ1801"/>
      <c r="BK1801"/>
      <c r="BL1801"/>
      <c r="BM1801"/>
      <c r="BN1801"/>
      <c r="BO1801"/>
      <c r="BP1801"/>
      <c r="BQ1801"/>
      <c r="BR1801"/>
      <c r="BS1801"/>
      <c r="BT1801"/>
      <c r="BU1801"/>
      <c r="BV1801"/>
      <c r="BW1801"/>
      <c r="BX1801"/>
      <c r="BY1801"/>
      <c r="BZ1801"/>
      <c r="CA1801"/>
      <c r="CB1801"/>
      <c r="CC1801"/>
      <c r="CD1801"/>
      <c r="CE1801"/>
      <c r="CF1801"/>
      <c r="CG1801"/>
      <c r="CH1801"/>
      <c r="CI1801"/>
      <c r="CJ1801"/>
      <c r="CK1801"/>
      <c r="CL1801"/>
      <c r="CN1801"/>
    </row>
    <row r="1802" spans="9:92" x14ac:dyDescent="0.35">
      <c r="I1802"/>
      <c r="J1802"/>
      <c r="R1802"/>
      <c r="S1802"/>
      <c r="T1802"/>
      <c r="U1802"/>
      <c r="V1802"/>
      <c r="W1802"/>
      <c r="X1802"/>
      <c r="Y1802"/>
      <c r="Z1802"/>
      <c r="AA1802"/>
      <c r="AB1802"/>
      <c r="AC1802"/>
      <c r="AD1802"/>
      <c r="AE1802"/>
      <c r="AF1802"/>
      <c r="AG1802"/>
      <c r="AH1802"/>
      <c r="AI1802"/>
      <c r="AJ1802"/>
      <c r="AK1802"/>
      <c r="AL1802"/>
      <c r="AM1802"/>
      <c r="AN1802"/>
      <c r="AO1802"/>
      <c r="AP1802"/>
      <c r="AQ1802"/>
      <c r="AR1802"/>
      <c r="AS1802"/>
      <c r="AT1802"/>
      <c r="AU1802"/>
      <c r="AV1802"/>
      <c r="AW1802"/>
      <c r="AX1802"/>
      <c r="AY1802"/>
      <c r="AZ1802"/>
      <c r="BA1802"/>
      <c r="BB1802"/>
      <c r="BC1802"/>
      <c r="BD1802"/>
      <c r="BE1802"/>
      <c r="BF1802"/>
      <c r="BG1802"/>
      <c r="BH1802"/>
      <c r="BI1802"/>
      <c r="BJ1802"/>
      <c r="BK1802"/>
      <c r="BL1802"/>
      <c r="BM1802"/>
      <c r="BN1802"/>
      <c r="BO1802"/>
      <c r="BP1802"/>
      <c r="BQ1802"/>
      <c r="BR1802"/>
      <c r="BS1802"/>
      <c r="BT1802"/>
      <c r="BU1802"/>
      <c r="BV1802"/>
      <c r="BW1802"/>
      <c r="BX1802"/>
      <c r="BY1802"/>
      <c r="BZ1802"/>
      <c r="CA1802"/>
      <c r="CB1802"/>
      <c r="CC1802"/>
      <c r="CD1802"/>
      <c r="CE1802"/>
      <c r="CF1802"/>
      <c r="CG1802"/>
      <c r="CH1802"/>
      <c r="CI1802"/>
      <c r="CJ1802"/>
      <c r="CK1802"/>
      <c r="CL1802"/>
      <c r="CN1802"/>
    </row>
    <row r="1803" spans="9:92" x14ac:dyDescent="0.35">
      <c r="I1803"/>
      <c r="J1803"/>
      <c r="R1803"/>
      <c r="S1803"/>
      <c r="T1803"/>
      <c r="U1803"/>
      <c r="V1803"/>
      <c r="W1803"/>
      <c r="X1803"/>
      <c r="Y1803"/>
      <c r="Z1803"/>
      <c r="AA1803"/>
      <c r="AB1803"/>
      <c r="AC1803"/>
      <c r="AD1803"/>
      <c r="AE1803"/>
      <c r="AF1803"/>
      <c r="AG1803"/>
      <c r="AH1803"/>
      <c r="AI1803"/>
      <c r="AJ1803"/>
      <c r="AK1803"/>
      <c r="AL1803"/>
      <c r="AM1803"/>
      <c r="AN1803"/>
      <c r="AO1803"/>
      <c r="AP1803"/>
      <c r="AQ1803"/>
      <c r="AR1803"/>
      <c r="AS1803"/>
      <c r="AT1803"/>
      <c r="AU1803"/>
      <c r="AV1803"/>
      <c r="AW1803"/>
      <c r="AX1803"/>
      <c r="AY1803"/>
      <c r="AZ1803"/>
      <c r="BA1803"/>
      <c r="BB1803"/>
      <c r="BC1803"/>
      <c r="BD1803"/>
      <c r="BE1803"/>
      <c r="BF1803"/>
      <c r="BG1803"/>
      <c r="BH1803"/>
      <c r="BI1803"/>
      <c r="BJ1803"/>
      <c r="BK1803"/>
      <c r="BL1803"/>
      <c r="BM1803"/>
      <c r="BN1803"/>
      <c r="BO1803"/>
      <c r="BP1803"/>
      <c r="BQ1803"/>
      <c r="BR1803"/>
      <c r="BS1803"/>
      <c r="BT1803"/>
      <c r="BU1803"/>
      <c r="BV1803"/>
      <c r="BW1803"/>
      <c r="BX1803"/>
      <c r="BY1803"/>
      <c r="BZ1803"/>
      <c r="CA1803"/>
      <c r="CB1803"/>
      <c r="CC1803"/>
      <c r="CD1803"/>
      <c r="CE1803"/>
      <c r="CF1803"/>
      <c r="CG1803"/>
      <c r="CH1803"/>
      <c r="CI1803"/>
      <c r="CJ1803"/>
      <c r="CK1803"/>
      <c r="CL1803"/>
      <c r="CN1803"/>
    </row>
    <row r="1804" spans="9:92" x14ac:dyDescent="0.35">
      <c r="I1804"/>
      <c r="J1804"/>
      <c r="R1804"/>
      <c r="S1804"/>
      <c r="T1804"/>
      <c r="U1804"/>
      <c r="V1804"/>
      <c r="W1804"/>
      <c r="X1804"/>
      <c r="Y1804"/>
      <c r="Z1804"/>
      <c r="AA1804"/>
      <c r="AB1804"/>
      <c r="AC1804"/>
      <c r="AD1804"/>
      <c r="AE1804"/>
      <c r="AF1804"/>
      <c r="AG1804"/>
      <c r="AH1804"/>
      <c r="AI1804"/>
      <c r="AJ1804"/>
      <c r="AK1804"/>
      <c r="AL1804"/>
      <c r="AM1804"/>
      <c r="AN1804"/>
      <c r="AO1804"/>
      <c r="AP1804"/>
      <c r="AQ1804"/>
      <c r="AR1804"/>
      <c r="AS1804"/>
      <c r="AT1804"/>
      <c r="AU1804"/>
      <c r="AV1804"/>
      <c r="AW1804"/>
      <c r="AX1804"/>
      <c r="AY1804"/>
      <c r="AZ1804"/>
      <c r="BA1804"/>
      <c r="BB1804"/>
      <c r="BC1804"/>
      <c r="BD1804"/>
      <c r="BE1804"/>
      <c r="BF1804"/>
      <c r="BG1804"/>
      <c r="BH1804"/>
      <c r="BI1804"/>
      <c r="BJ1804"/>
      <c r="BK1804"/>
      <c r="BL1804"/>
      <c r="BM1804"/>
      <c r="BN1804"/>
      <c r="BO1804"/>
      <c r="BP1804"/>
      <c r="BQ1804"/>
      <c r="BR1804"/>
      <c r="BS1804"/>
      <c r="BT1804"/>
      <c r="BU1804"/>
      <c r="BV1804"/>
      <c r="BW1804"/>
      <c r="BX1804"/>
      <c r="BY1804"/>
      <c r="BZ1804"/>
      <c r="CA1804"/>
      <c r="CB1804"/>
      <c r="CC1804"/>
      <c r="CD1804"/>
      <c r="CE1804"/>
      <c r="CF1804"/>
      <c r="CG1804"/>
      <c r="CH1804"/>
      <c r="CI1804"/>
      <c r="CJ1804"/>
      <c r="CK1804"/>
      <c r="CL1804"/>
      <c r="CN1804"/>
    </row>
    <row r="1805" spans="9:92" x14ac:dyDescent="0.35">
      <c r="I1805"/>
      <c r="J1805"/>
      <c r="R1805"/>
      <c r="S1805"/>
      <c r="T1805"/>
      <c r="U1805"/>
      <c r="V1805"/>
      <c r="W1805"/>
      <c r="X1805"/>
      <c r="Y1805"/>
      <c r="Z1805"/>
      <c r="AA1805"/>
      <c r="AB1805"/>
      <c r="AC1805"/>
      <c r="AD1805"/>
      <c r="AE1805"/>
      <c r="AF1805"/>
      <c r="AG1805"/>
      <c r="AH1805"/>
      <c r="AI1805"/>
      <c r="AJ1805"/>
      <c r="AK1805"/>
      <c r="AL1805"/>
      <c r="AM1805"/>
      <c r="AN1805"/>
      <c r="AO1805"/>
      <c r="AP1805"/>
      <c r="AQ1805"/>
      <c r="AR1805"/>
      <c r="AS1805"/>
      <c r="AT1805"/>
      <c r="AU1805"/>
      <c r="AV1805"/>
      <c r="AW1805"/>
      <c r="AX1805"/>
      <c r="AY1805"/>
      <c r="AZ1805"/>
      <c r="BA1805"/>
      <c r="BB1805"/>
      <c r="BC1805"/>
      <c r="BD1805"/>
      <c r="BE1805"/>
      <c r="BF1805"/>
      <c r="BG1805"/>
      <c r="BH1805"/>
      <c r="BI1805"/>
      <c r="BJ1805"/>
      <c r="BK1805"/>
      <c r="BL1805"/>
      <c r="BM1805"/>
      <c r="BN1805"/>
      <c r="BO1805"/>
      <c r="BP1805"/>
      <c r="BQ1805"/>
      <c r="BR1805"/>
      <c r="BS1805"/>
      <c r="BT1805"/>
      <c r="BU1805"/>
      <c r="BV1805"/>
      <c r="BW1805"/>
      <c r="BX1805"/>
      <c r="BY1805"/>
      <c r="BZ1805"/>
      <c r="CA1805"/>
      <c r="CB1805"/>
      <c r="CC1805"/>
      <c r="CD1805"/>
      <c r="CE1805"/>
      <c r="CF1805"/>
      <c r="CG1805"/>
      <c r="CH1805"/>
      <c r="CI1805"/>
      <c r="CJ1805"/>
      <c r="CK1805"/>
      <c r="CL1805"/>
      <c r="CN1805"/>
    </row>
    <row r="1806" spans="9:92" x14ac:dyDescent="0.35">
      <c r="I1806"/>
      <c r="J1806"/>
      <c r="R1806"/>
      <c r="S1806"/>
      <c r="T1806"/>
      <c r="U1806"/>
      <c r="V1806"/>
      <c r="W1806"/>
      <c r="X1806"/>
      <c r="Y1806"/>
      <c r="Z1806"/>
      <c r="AA1806"/>
      <c r="AB1806"/>
      <c r="AC1806"/>
      <c r="AD1806"/>
      <c r="AE1806"/>
      <c r="AF1806"/>
      <c r="AG1806"/>
      <c r="AH1806"/>
      <c r="AI1806"/>
      <c r="AJ1806"/>
      <c r="AK1806"/>
      <c r="AL1806"/>
      <c r="AM1806"/>
      <c r="AN1806"/>
      <c r="AO1806"/>
      <c r="AP1806"/>
      <c r="AQ1806"/>
      <c r="AR1806"/>
      <c r="AS1806"/>
      <c r="AT1806"/>
      <c r="AU1806"/>
      <c r="AV1806"/>
      <c r="AW1806"/>
      <c r="AX1806"/>
      <c r="AY1806"/>
      <c r="AZ1806"/>
      <c r="BA1806"/>
      <c r="BB1806"/>
      <c r="BC1806"/>
      <c r="BD1806"/>
      <c r="BE1806"/>
      <c r="BF1806"/>
      <c r="BG1806"/>
      <c r="BH1806"/>
      <c r="BI1806"/>
      <c r="BJ1806"/>
      <c r="BK1806"/>
      <c r="BL1806"/>
      <c r="BM1806"/>
      <c r="BN1806"/>
      <c r="BO1806"/>
      <c r="BP1806"/>
      <c r="BQ1806"/>
      <c r="BR1806"/>
      <c r="BS1806"/>
      <c r="BT1806"/>
      <c r="BU1806"/>
      <c r="BV1806"/>
      <c r="BW1806"/>
      <c r="BX1806"/>
      <c r="BY1806"/>
      <c r="BZ1806"/>
      <c r="CA1806"/>
      <c r="CB1806"/>
      <c r="CC1806"/>
      <c r="CD1806"/>
      <c r="CE1806"/>
      <c r="CF1806"/>
      <c r="CG1806"/>
      <c r="CH1806"/>
      <c r="CI1806"/>
      <c r="CJ1806"/>
      <c r="CK1806"/>
      <c r="CL1806"/>
      <c r="CN1806"/>
    </row>
    <row r="1807" spans="9:92" x14ac:dyDescent="0.35">
      <c r="I1807"/>
      <c r="J1807"/>
      <c r="R1807"/>
      <c r="S1807"/>
      <c r="T1807"/>
      <c r="U1807"/>
      <c r="V1807"/>
      <c r="W1807"/>
      <c r="X1807"/>
      <c r="Y1807"/>
      <c r="Z1807"/>
      <c r="AA1807"/>
      <c r="AB1807"/>
      <c r="AC1807"/>
      <c r="AD1807"/>
      <c r="AE1807"/>
      <c r="AF1807"/>
      <c r="AG1807"/>
      <c r="AH1807"/>
      <c r="AI1807"/>
      <c r="AJ1807"/>
      <c r="AK1807"/>
      <c r="AL1807"/>
      <c r="AM1807"/>
      <c r="AN1807"/>
      <c r="AO1807"/>
      <c r="AP1807"/>
      <c r="AQ1807"/>
      <c r="AR1807"/>
      <c r="AS1807"/>
      <c r="AT1807"/>
      <c r="AU1807"/>
      <c r="AV1807"/>
      <c r="AW1807"/>
      <c r="AX1807"/>
      <c r="AY1807"/>
      <c r="AZ1807"/>
      <c r="BA1807"/>
      <c r="BB1807"/>
      <c r="BC1807"/>
      <c r="BD1807"/>
      <c r="BE1807"/>
      <c r="BF1807"/>
      <c r="BG1807"/>
      <c r="BH1807"/>
      <c r="BI1807"/>
      <c r="BJ1807"/>
      <c r="BK1807"/>
      <c r="BL1807"/>
      <c r="BM1807"/>
      <c r="BN1807"/>
      <c r="BO1807"/>
      <c r="BP1807"/>
      <c r="BQ1807"/>
      <c r="BR1807"/>
      <c r="BS1807"/>
      <c r="BT1807"/>
      <c r="BU1807"/>
      <c r="BV1807"/>
      <c r="BW1807"/>
      <c r="BX1807"/>
      <c r="BY1807"/>
      <c r="BZ1807"/>
      <c r="CA1807"/>
      <c r="CB1807"/>
      <c r="CC1807"/>
      <c r="CD1807"/>
      <c r="CE1807"/>
      <c r="CF1807"/>
      <c r="CG1807"/>
      <c r="CH1807"/>
      <c r="CI1807"/>
      <c r="CJ1807"/>
      <c r="CK1807"/>
      <c r="CL1807"/>
      <c r="CN1807"/>
    </row>
    <row r="1808" spans="9:92" x14ac:dyDescent="0.35">
      <c r="I1808"/>
      <c r="J1808"/>
      <c r="R1808"/>
      <c r="S1808"/>
      <c r="T1808"/>
      <c r="U1808"/>
      <c r="V1808"/>
      <c r="W1808"/>
      <c r="X1808"/>
      <c r="Y1808"/>
      <c r="Z1808"/>
      <c r="AA1808"/>
      <c r="AB1808"/>
      <c r="AC1808"/>
      <c r="AD1808"/>
      <c r="AE1808"/>
      <c r="AF1808"/>
      <c r="AG1808"/>
      <c r="AH1808"/>
      <c r="AI1808"/>
      <c r="AJ1808"/>
      <c r="AK1808"/>
      <c r="AL1808"/>
      <c r="AM1808"/>
      <c r="AN1808"/>
      <c r="AO1808"/>
      <c r="AP1808"/>
      <c r="AQ1808"/>
      <c r="AR1808"/>
      <c r="AS1808"/>
      <c r="AT1808"/>
      <c r="AU1808"/>
      <c r="AV1808"/>
      <c r="AW1808"/>
      <c r="AX1808"/>
      <c r="AY1808"/>
      <c r="AZ1808"/>
      <c r="BA1808"/>
      <c r="BB1808"/>
      <c r="BC1808"/>
      <c r="BD1808"/>
      <c r="BE1808"/>
      <c r="BF1808"/>
      <c r="BG1808"/>
      <c r="BH1808"/>
      <c r="BI1808"/>
      <c r="BJ1808"/>
      <c r="BK1808"/>
      <c r="BL1808"/>
      <c r="BM1808"/>
      <c r="BN1808"/>
      <c r="BO1808"/>
      <c r="BP1808"/>
      <c r="BQ1808"/>
      <c r="BR1808"/>
      <c r="BS1808"/>
      <c r="BT1808"/>
      <c r="BU1808"/>
      <c r="BV1808"/>
      <c r="BW1808"/>
      <c r="BX1808"/>
      <c r="BY1808"/>
      <c r="BZ1808"/>
      <c r="CA1808"/>
      <c r="CB1808"/>
      <c r="CC1808"/>
      <c r="CD1808"/>
      <c r="CE1808"/>
      <c r="CF1808"/>
      <c r="CG1808"/>
      <c r="CH1808"/>
      <c r="CI1808"/>
      <c r="CJ1808"/>
      <c r="CK1808"/>
      <c r="CL1808"/>
      <c r="CN1808"/>
    </row>
    <row r="1809" spans="9:92" x14ac:dyDescent="0.35">
      <c r="I1809"/>
      <c r="J1809"/>
      <c r="R1809"/>
      <c r="S1809"/>
      <c r="T1809"/>
      <c r="U1809"/>
      <c r="V1809"/>
      <c r="W1809"/>
      <c r="X1809"/>
      <c r="Y1809"/>
      <c r="Z1809"/>
      <c r="AA1809"/>
      <c r="AB1809"/>
      <c r="AC1809"/>
      <c r="AD1809"/>
      <c r="AE1809"/>
      <c r="AF1809"/>
      <c r="AG1809"/>
      <c r="AH1809"/>
      <c r="AI1809"/>
      <c r="AJ1809"/>
      <c r="AK1809"/>
      <c r="AL1809"/>
      <c r="AM1809"/>
      <c r="AN1809"/>
      <c r="AO1809"/>
      <c r="AP1809"/>
      <c r="AQ1809"/>
      <c r="AR1809"/>
      <c r="AS1809"/>
      <c r="AT1809"/>
      <c r="AU1809"/>
      <c r="AV1809"/>
      <c r="AW1809"/>
      <c r="AX1809"/>
      <c r="AY1809"/>
      <c r="AZ1809"/>
      <c r="BA1809"/>
      <c r="BB1809"/>
      <c r="BC1809"/>
      <c r="BD1809"/>
      <c r="BE1809"/>
      <c r="BF1809"/>
      <c r="BG1809"/>
      <c r="BH1809"/>
      <c r="BI1809"/>
      <c r="BJ1809"/>
      <c r="BK1809"/>
      <c r="BL1809"/>
      <c r="BM1809"/>
      <c r="BN1809"/>
      <c r="BO1809"/>
      <c r="BP1809"/>
      <c r="BQ1809"/>
      <c r="BR1809"/>
      <c r="BS1809"/>
      <c r="BT1809"/>
      <c r="BU1809"/>
      <c r="BV1809"/>
      <c r="BW1809"/>
      <c r="BX1809"/>
      <c r="BY1809"/>
      <c r="BZ1809"/>
      <c r="CA1809"/>
      <c r="CB1809"/>
      <c r="CC1809"/>
      <c r="CD1809"/>
      <c r="CE1809"/>
      <c r="CF1809"/>
      <c r="CG1809"/>
      <c r="CH1809"/>
      <c r="CI1809"/>
      <c r="CJ1809"/>
      <c r="CK1809"/>
      <c r="CL1809"/>
      <c r="CN1809"/>
    </row>
    <row r="1810" spans="9:92" x14ac:dyDescent="0.35">
      <c r="I1810"/>
      <c r="J1810"/>
      <c r="R1810"/>
      <c r="S1810"/>
      <c r="T1810"/>
      <c r="U1810"/>
      <c r="V1810"/>
      <c r="W1810"/>
      <c r="X1810"/>
      <c r="Y1810"/>
      <c r="Z1810"/>
      <c r="AA1810"/>
      <c r="AB1810"/>
      <c r="AC1810"/>
      <c r="AD1810"/>
      <c r="AE1810"/>
      <c r="AF1810"/>
      <c r="AG1810"/>
      <c r="AH1810"/>
      <c r="AI1810"/>
      <c r="AJ1810"/>
      <c r="AK1810"/>
      <c r="AL1810"/>
      <c r="AM1810"/>
      <c r="AN1810"/>
      <c r="AO1810"/>
      <c r="AP1810"/>
      <c r="AQ1810"/>
      <c r="AR1810"/>
      <c r="AS1810"/>
      <c r="AT1810"/>
      <c r="AU1810"/>
      <c r="AV1810"/>
      <c r="AW1810"/>
      <c r="AX1810"/>
      <c r="AY1810"/>
      <c r="AZ1810"/>
      <c r="BA1810"/>
      <c r="BB1810"/>
      <c r="BC1810"/>
      <c r="BD1810"/>
      <c r="BE1810"/>
      <c r="BF1810"/>
      <c r="BG1810"/>
      <c r="BH1810"/>
      <c r="BI1810"/>
      <c r="BJ1810"/>
      <c r="BK1810"/>
      <c r="BL1810"/>
      <c r="BM1810"/>
      <c r="BN1810"/>
      <c r="BO1810"/>
      <c r="BP1810"/>
      <c r="BQ1810"/>
      <c r="BR1810"/>
      <c r="BS1810"/>
      <c r="BT1810"/>
      <c r="BU1810"/>
      <c r="BV1810"/>
      <c r="BW1810"/>
      <c r="BX1810"/>
      <c r="BY1810"/>
      <c r="BZ1810"/>
      <c r="CA1810"/>
      <c r="CB1810"/>
      <c r="CC1810"/>
      <c r="CD1810"/>
      <c r="CE1810"/>
      <c r="CF1810"/>
      <c r="CG1810"/>
      <c r="CH1810"/>
      <c r="CI1810"/>
      <c r="CJ1810"/>
      <c r="CK1810"/>
      <c r="CL1810"/>
      <c r="CN1810"/>
    </row>
    <row r="1811" spans="9:92" x14ac:dyDescent="0.35">
      <c r="I1811"/>
      <c r="J1811"/>
      <c r="R1811"/>
      <c r="S1811"/>
      <c r="T1811"/>
      <c r="U1811"/>
      <c r="V1811"/>
      <c r="W1811"/>
      <c r="X1811"/>
      <c r="Y1811"/>
      <c r="Z1811"/>
      <c r="AA1811"/>
      <c r="AB1811"/>
      <c r="AC1811"/>
      <c r="AD1811"/>
      <c r="AE1811"/>
      <c r="AF1811"/>
      <c r="AG1811"/>
      <c r="AH1811"/>
      <c r="AI1811"/>
      <c r="AJ1811"/>
      <c r="AK1811"/>
      <c r="AL1811"/>
      <c r="AM1811"/>
      <c r="AN1811"/>
      <c r="AO1811"/>
      <c r="AP1811"/>
      <c r="AQ1811"/>
      <c r="AR1811"/>
      <c r="AS1811"/>
      <c r="AT1811"/>
      <c r="AU1811"/>
      <c r="AV1811"/>
      <c r="AW1811"/>
      <c r="AX1811"/>
      <c r="AY1811"/>
      <c r="AZ1811"/>
      <c r="BA1811"/>
      <c r="BB1811"/>
      <c r="BC1811"/>
      <c r="BD1811"/>
      <c r="BE1811"/>
      <c r="BF1811"/>
      <c r="BG1811"/>
      <c r="BH1811"/>
      <c r="BI1811"/>
      <c r="BJ1811"/>
      <c r="BK1811"/>
      <c r="BL1811"/>
      <c r="BM1811"/>
      <c r="BN1811"/>
      <c r="BO1811"/>
      <c r="BP1811"/>
      <c r="BQ1811"/>
      <c r="BR1811"/>
      <c r="BS1811"/>
      <c r="BT1811"/>
      <c r="BU1811"/>
      <c r="BV1811"/>
      <c r="BW1811"/>
      <c r="BX1811"/>
      <c r="BY1811"/>
      <c r="BZ1811"/>
      <c r="CA1811"/>
      <c r="CB1811"/>
      <c r="CC1811"/>
      <c r="CD1811"/>
      <c r="CE1811"/>
      <c r="CF1811"/>
      <c r="CG1811"/>
      <c r="CH1811"/>
      <c r="CI1811"/>
      <c r="CJ1811"/>
      <c r="CK1811"/>
      <c r="CL1811"/>
      <c r="CN1811"/>
    </row>
    <row r="1812" spans="9:92" x14ac:dyDescent="0.35">
      <c r="I1812"/>
      <c r="J1812"/>
      <c r="R1812"/>
      <c r="S1812"/>
      <c r="T1812"/>
      <c r="U1812"/>
      <c r="V1812"/>
      <c r="W1812"/>
      <c r="X1812"/>
      <c r="Y1812"/>
      <c r="Z1812"/>
      <c r="AA1812"/>
      <c r="AB1812"/>
      <c r="AC1812"/>
      <c r="AD1812"/>
      <c r="AE1812"/>
      <c r="AF1812"/>
      <c r="AG1812"/>
      <c r="AH1812"/>
      <c r="AI1812"/>
      <c r="AJ1812"/>
      <c r="AK1812"/>
      <c r="AL1812"/>
      <c r="AM1812"/>
      <c r="AN1812"/>
      <c r="AO1812"/>
      <c r="AP1812"/>
      <c r="AQ1812"/>
      <c r="AR1812"/>
      <c r="AS1812"/>
      <c r="AT1812"/>
      <c r="AU1812"/>
      <c r="AV1812"/>
      <c r="AW1812"/>
      <c r="AX1812"/>
      <c r="AY1812"/>
      <c r="AZ1812"/>
      <c r="BA1812"/>
      <c r="BB1812"/>
      <c r="BC1812"/>
      <c r="BD1812"/>
      <c r="BE1812"/>
      <c r="BF1812"/>
      <c r="BG1812"/>
      <c r="BH1812"/>
      <c r="BI1812"/>
      <c r="BJ1812"/>
      <c r="BK1812"/>
      <c r="BL1812"/>
      <c r="BM1812"/>
      <c r="BN1812"/>
      <c r="BO1812"/>
      <c r="BP1812"/>
      <c r="BQ1812"/>
      <c r="BR1812"/>
      <c r="BS1812"/>
      <c r="BT1812"/>
      <c r="BU1812"/>
      <c r="BV1812"/>
      <c r="BW1812"/>
      <c r="BX1812"/>
      <c r="BY1812"/>
      <c r="BZ1812"/>
      <c r="CA1812"/>
      <c r="CB1812"/>
      <c r="CC1812"/>
      <c r="CD1812"/>
      <c r="CE1812"/>
      <c r="CF1812"/>
      <c r="CG1812"/>
      <c r="CH1812"/>
      <c r="CI1812"/>
      <c r="CJ1812"/>
      <c r="CK1812"/>
      <c r="CL1812"/>
      <c r="CN1812"/>
    </row>
    <row r="1813" spans="9:92" x14ac:dyDescent="0.35">
      <c r="I1813"/>
      <c r="J1813"/>
      <c r="R1813"/>
      <c r="S1813"/>
      <c r="T1813"/>
      <c r="U1813"/>
      <c r="V1813"/>
      <c r="W1813"/>
      <c r="X1813"/>
      <c r="Y1813"/>
      <c r="Z1813"/>
      <c r="AA1813"/>
      <c r="AB1813"/>
      <c r="AC1813"/>
      <c r="AD1813"/>
      <c r="AE1813"/>
      <c r="AF1813"/>
      <c r="AG1813"/>
      <c r="AH1813"/>
      <c r="AI1813"/>
      <c r="AJ1813"/>
      <c r="AK1813"/>
      <c r="AL1813"/>
      <c r="AM1813"/>
      <c r="AN1813"/>
      <c r="AO1813"/>
      <c r="AP1813"/>
      <c r="AQ1813"/>
      <c r="AR1813"/>
      <c r="AS1813"/>
      <c r="AT1813"/>
      <c r="AU1813"/>
      <c r="AV1813"/>
      <c r="AW1813"/>
      <c r="AX1813"/>
      <c r="AY1813"/>
      <c r="AZ1813"/>
      <c r="BA1813"/>
      <c r="BB1813"/>
      <c r="BC1813"/>
      <c r="BD1813"/>
      <c r="BE1813"/>
      <c r="BF1813"/>
      <c r="BG1813"/>
      <c r="BH1813"/>
      <c r="BI1813"/>
      <c r="BJ1813"/>
      <c r="BK1813"/>
      <c r="BL1813"/>
      <c r="BM1813"/>
      <c r="BN1813"/>
      <c r="BO1813"/>
      <c r="BP1813"/>
      <c r="BQ1813"/>
      <c r="BR1813"/>
      <c r="BS1813"/>
      <c r="BT1813"/>
      <c r="BU1813"/>
      <c r="BV1813"/>
      <c r="BW1813"/>
      <c r="BX1813"/>
      <c r="BY1813"/>
      <c r="BZ1813"/>
      <c r="CA1813"/>
      <c r="CB1813"/>
      <c r="CC1813"/>
      <c r="CD1813"/>
      <c r="CE1813"/>
      <c r="CF1813"/>
      <c r="CG1813"/>
      <c r="CH1813"/>
      <c r="CI1813"/>
      <c r="CJ1813"/>
      <c r="CK1813"/>
      <c r="CL1813"/>
      <c r="CN1813"/>
    </row>
    <row r="1814" spans="9:92" x14ac:dyDescent="0.35">
      <c r="I1814"/>
      <c r="J1814"/>
      <c r="R1814"/>
      <c r="S1814"/>
      <c r="T1814"/>
      <c r="U1814"/>
      <c r="V1814"/>
      <c r="W1814"/>
      <c r="X1814"/>
      <c r="Y1814"/>
      <c r="Z1814"/>
      <c r="AA1814"/>
      <c r="AB1814"/>
      <c r="AC1814"/>
      <c r="AD1814"/>
      <c r="AE1814"/>
      <c r="AF1814"/>
      <c r="AG1814"/>
      <c r="AH1814"/>
      <c r="AI1814"/>
      <c r="AJ1814"/>
      <c r="AK1814"/>
      <c r="AL1814"/>
      <c r="AM1814"/>
      <c r="AN1814"/>
      <c r="AO1814"/>
      <c r="AP1814"/>
      <c r="AQ1814"/>
      <c r="AR1814"/>
      <c r="AS1814"/>
      <c r="AT1814"/>
      <c r="AU1814"/>
      <c r="AV1814"/>
      <c r="AW1814"/>
      <c r="AX1814"/>
      <c r="AY1814"/>
      <c r="AZ1814"/>
      <c r="BA1814"/>
      <c r="BB1814"/>
      <c r="BC1814"/>
      <c r="BD1814"/>
      <c r="BE1814"/>
      <c r="BF1814"/>
      <c r="BG1814"/>
      <c r="BH1814"/>
      <c r="BI1814"/>
      <c r="BJ1814"/>
      <c r="BK1814"/>
      <c r="BL1814"/>
      <c r="BM1814"/>
      <c r="BN1814"/>
      <c r="BO1814"/>
      <c r="BP1814"/>
      <c r="BQ1814"/>
      <c r="BR1814"/>
      <c r="BS1814"/>
      <c r="BT1814"/>
      <c r="BU1814"/>
      <c r="BV1814"/>
      <c r="BW1814"/>
      <c r="BX1814"/>
      <c r="BY1814"/>
      <c r="BZ1814"/>
      <c r="CA1814"/>
      <c r="CB1814"/>
      <c r="CC1814"/>
      <c r="CD1814"/>
      <c r="CE1814"/>
      <c r="CF1814"/>
      <c r="CG1814"/>
      <c r="CH1814"/>
      <c r="CI1814"/>
      <c r="CJ1814"/>
      <c r="CK1814"/>
      <c r="CL1814"/>
      <c r="CN1814"/>
    </row>
    <row r="1815" spans="9:92" x14ac:dyDescent="0.35">
      <c r="I1815"/>
      <c r="J1815"/>
      <c r="R1815"/>
      <c r="S1815"/>
      <c r="T1815"/>
      <c r="U1815"/>
      <c r="V1815"/>
      <c r="W1815"/>
      <c r="X1815"/>
      <c r="Y1815"/>
      <c r="Z1815"/>
      <c r="AA1815"/>
      <c r="AB1815"/>
      <c r="AC1815"/>
      <c r="AD1815"/>
      <c r="AE1815"/>
      <c r="AF1815"/>
      <c r="AG1815"/>
      <c r="AH1815"/>
      <c r="AI1815"/>
      <c r="AJ1815"/>
      <c r="AK1815"/>
      <c r="AL1815"/>
      <c r="AM1815"/>
      <c r="AN1815"/>
      <c r="AO1815"/>
      <c r="AP1815"/>
      <c r="AQ1815"/>
      <c r="AR1815"/>
      <c r="AS1815"/>
      <c r="AT1815"/>
      <c r="AU1815"/>
      <c r="AV1815"/>
      <c r="AW1815"/>
      <c r="AX1815"/>
      <c r="AY1815"/>
      <c r="AZ1815"/>
      <c r="BA1815"/>
      <c r="BB1815"/>
      <c r="BC1815"/>
      <c r="BD1815"/>
      <c r="BE1815"/>
      <c r="BF1815"/>
      <c r="BG1815"/>
      <c r="BH1815"/>
      <c r="BI1815"/>
      <c r="BJ1815"/>
      <c r="BK1815"/>
      <c r="BL1815"/>
      <c r="BM1815"/>
      <c r="BN1815"/>
      <c r="BO1815"/>
      <c r="BP1815"/>
      <c r="BQ1815"/>
      <c r="BR1815"/>
      <c r="BS1815"/>
      <c r="BT1815"/>
      <c r="BU1815"/>
      <c r="BV1815"/>
      <c r="BW1815"/>
      <c r="BX1815"/>
      <c r="BY1815"/>
      <c r="BZ1815"/>
      <c r="CA1815"/>
      <c r="CB1815"/>
      <c r="CC1815"/>
      <c r="CD1815"/>
      <c r="CE1815"/>
      <c r="CF1815"/>
      <c r="CG1815"/>
      <c r="CH1815"/>
      <c r="CI1815"/>
      <c r="CJ1815"/>
      <c r="CK1815"/>
      <c r="CL1815"/>
      <c r="CN1815"/>
    </row>
    <row r="1816" spans="9:92" x14ac:dyDescent="0.35">
      <c r="I1816"/>
      <c r="J1816"/>
      <c r="R1816"/>
      <c r="S1816"/>
      <c r="T1816"/>
      <c r="U1816"/>
      <c r="V1816"/>
      <c r="W1816"/>
      <c r="X1816"/>
      <c r="Y1816"/>
      <c r="Z1816"/>
      <c r="AA1816"/>
      <c r="AB1816"/>
      <c r="AC1816"/>
      <c r="AD1816"/>
      <c r="AE1816"/>
      <c r="AF1816"/>
      <c r="AG1816"/>
      <c r="AH1816"/>
      <c r="AI1816"/>
      <c r="AJ1816"/>
      <c r="AK1816"/>
      <c r="AL1816"/>
      <c r="AM1816"/>
      <c r="AN1816"/>
      <c r="AO1816"/>
      <c r="AP1816"/>
      <c r="AQ1816"/>
      <c r="AR1816"/>
      <c r="AS1816"/>
      <c r="AT1816"/>
      <c r="AU1816"/>
      <c r="AV1816"/>
      <c r="AW1816"/>
      <c r="AX1816"/>
      <c r="AY1816"/>
      <c r="AZ1816"/>
      <c r="BA1816"/>
      <c r="BB1816"/>
      <c r="BC1816"/>
      <c r="BD1816"/>
      <c r="BE1816"/>
      <c r="BF1816"/>
      <c r="BG1816"/>
      <c r="BH1816"/>
      <c r="BI1816"/>
      <c r="BJ1816"/>
      <c r="BK1816"/>
      <c r="BL1816"/>
      <c r="BM1816"/>
      <c r="BN1816"/>
      <c r="BO1816"/>
      <c r="BP1816"/>
      <c r="BQ1816"/>
      <c r="BR1816"/>
      <c r="BS1816"/>
      <c r="BT1816"/>
      <c r="BU1816"/>
      <c r="BV1816"/>
      <c r="BW1816"/>
      <c r="BX1816"/>
      <c r="BY1816"/>
      <c r="BZ1816"/>
      <c r="CA1816"/>
      <c r="CB1816"/>
      <c r="CC1816"/>
      <c r="CD1816"/>
      <c r="CE1816"/>
      <c r="CF1816"/>
      <c r="CG1816"/>
      <c r="CH1816"/>
      <c r="CI1816"/>
      <c r="CJ1816"/>
      <c r="CK1816"/>
      <c r="CL1816"/>
      <c r="CN1816"/>
    </row>
    <row r="1817" spans="9:92" x14ac:dyDescent="0.35">
      <c r="I1817"/>
      <c r="J1817"/>
      <c r="R1817"/>
      <c r="S1817"/>
      <c r="T1817"/>
      <c r="U1817"/>
      <c r="V1817"/>
      <c r="W1817"/>
      <c r="X1817"/>
      <c r="Y1817"/>
      <c r="Z1817"/>
      <c r="AA1817"/>
      <c r="AB1817"/>
      <c r="AC1817"/>
      <c r="AD1817"/>
      <c r="AE1817"/>
      <c r="AF1817"/>
      <c r="AG1817"/>
      <c r="AH1817"/>
      <c r="AI1817"/>
      <c r="AJ1817"/>
      <c r="AK1817"/>
      <c r="AL1817"/>
      <c r="AM1817"/>
      <c r="AN1817"/>
      <c r="AO1817"/>
      <c r="AP1817"/>
      <c r="AQ1817"/>
      <c r="AR1817"/>
      <c r="AS1817"/>
      <c r="AT1817"/>
      <c r="AU1817"/>
      <c r="AV1817"/>
      <c r="AW1817"/>
      <c r="AX1817"/>
      <c r="AY1817"/>
      <c r="AZ1817"/>
      <c r="BA1817"/>
      <c r="BB1817"/>
      <c r="BC1817"/>
      <c r="BD1817"/>
      <c r="BE1817"/>
      <c r="BF1817"/>
      <c r="BG1817"/>
      <c r="BH1817"/>
      <c r="BI1817"/>
      <c r="BJ1817"/>
      <c r="BK1817"/>
      <c r="BL1817"/>
      <c r="BM1817"/>
      <c r="BN1817"/>
      <c r="BO1817"/>
      <c r="BP1817"/>
      <c r="BQ1817"/>
      <c r="BR1817"/>
      <c r="BS1817"/>
      <c r="BT1817"/>
      <c r="BU1817"/>
      <c r="BV1817"/>
      <c r="BW1817"/>
      <c r="BX1817"/>
      <c r="BY1817"/>
      <c r="BZ1817"/>
      <c r="CA1817"/>
      <c r="CB1817"/>
      <c r="CC1817"/>
      <c r="CD1817"/>
      <c r="CE1817"/>
      <c r="CF1817"/>
      <c r="CG1817"/>
      <c r="CH1817"/>
      <c r="CI1817"/>
      <c r="CJ1817"/>
      <c r="CK1817"/>
      <c r="CL1817"/>
      <c r="CN1817"/>
    </row>
    <row r="1818" spans="9:92" x14ac:dyDescent="0.35">
      <c r="I1818"/>
      <c r="J1818"/>
      <c r="R1818"/>
      <c r="S1818"/>
      <c r="T1818"/>
      <c r="U1818"/>
      <c r="V1818"/>
      <c r="W1818"/>
      <c r="X1818"/>
      <c r="Y1818"/>
      <c r="Z1818"/>
      <c r="AA1818"/>
      <c r="AB1818"/>
      <c r="AC1818"/>
      <c r="AD1818"/>
      <c r="AE1818"/>
      <c r="AF1818"/>
      <c r="AG1818"/>
      <c r="AH1818"/>
      <c r="AI1818"/>
      <c r="AJ1818"/>
      <c r="AK1818"/>
      <c r="AL1818"/>
      <c r="AM1818"/>
      <c r="AN1818"/>
      <c r="AO1818"/>
      <c r="AP1818"/>
      <c r="AQ1818"/>
      <c r="AR1818"/>
      <c r="AS1818"/>
      <c r="AT1818"/>
      <c r="AU1818"/>
      <c r="AV1818"/>
      <c r="AW1818"/>
      <c r="AX1818"/>
      <c r="AY1818"/>
      <c r="AZ1818"/>
      <c r="BA1818"/>
      <c r="BB1818"/>
      <c r="BC1818"/>
      <c r="BD1818"/>
      <c r="BE1818"/>
      <c r="BF1818"/>
      <c r="BG1818"/>
      <c r="BH1818"/>
      <c r="BI1818"/>
      <c r="BJ1818"/>
      <c r="BK1818"/>
      <c r="BL1818"/>
      <c r="BM1818"/>
      <c r="BN1818"/>
      <c r="BO1818"/>
      <c r="BP1818"/>
      <c r="BQ1818"/>
      <c r="BR1818"/>
      <c r="BS1818"/>
      <c r="BT1818"/>
      <c r="BU1818"/>
      <c r="BV1818"/>
      <c r="BW1818"/>
      <c r="BX1818"/>
      <c r="BY1818"/>
      <c r="BZ1818"/>
      <c r="CA1818"/>
      <c r="CB1818"/>
      <c r="CC1818"/>
      <c r="CD1818"/>
      <c r="CE1818"/>
      <c r="CF1818"/>
      <c r="CG1818"/>
      <c r="CH1818"/>
      <c r="CI1818"/>
      <c r="CJ1818"/>
      <c r="CK1818"/>
      <c r="CL1818"/>
      <c r="CN1818"/>
    </row>
    <row r="1819" spans="9:92" x14ac:dyDescent="0.35">
      <c r="I1819"/>
      <c r="J1819"/>
      <c r="R1819"/>
      <c r="S1819"/>
      <c r="T1819"/>
      <c r="U1819"/>
      <c r="V1819"/>
      <c r="W1819"/>
      <c r="X1819"/>
      <c r="Y1819"/>
      <c r="Z1819"/>
      <c r="AA1819"/>
      <c r="AB1819"/>
      <c r="AC1819"/>
      <c r="AD1819"/>
      <c r="AE1819"/>
      <c r="AF1819"/>
      <c r="AG1819"/>
      <c r="AH1819"/>
      <c r="AI1819"/>
      <c r="AJ1819"/>
      <c r="AK1819"/>
      <c r="AL1819"/>
      <c r="AM1819"/>
      <c r="AN1819"/>
      <c r="AO1819"/>
      <c r="AP1819"/>
      <c r="AQ1819"/>
      <c r="AR1819"/>
      <c r="AS1819"/>
      <c r="AT1819"/>
      <c r="AU1819"/>
      <c r="AV1819"/>
      <c r="AW1819"/>
      <c r="AX1819"/>
      <c r="AY1819"/>
      <c r="AZ1819"/>
      <c r="BA1819"/>
      <c r="BB1819"/>
      <c r="BC1819"/>
      <c r="BD1819"/>
      <c r="BE1819"/>
      <c r="BF1819"/>
      <c r="BG1819"/>
      <c r="BH1819"/>
      <c r="BI1819"/>
      <c r="BJ1819"/>
      <c r="BK1819"/>
      <c r="BL1819"/>
      <c r="BM1819"/>
      <c r="BN1819"/>
      <c r="BO1819"/>
      <c r="BP1819"/>
      <c r="BQ1819"/>
      <c r="BR1819"/>
      <c r="BS1819"/>
      <c r="BT1819"/>
      <c r="BU1819"/>
      <c r="BV1819"/>
      <c r="BW1819"/>
      <c r="BX1819"/>
      <c r="BY1819"/>
      <c r="BZ1819"/>
      <c r="CA1819"/>
      <c r="CB1819"/>
      <c r="CC1819"/>
      <c r="CD1819"/>
      <c r="CE1819"/>
      <c r="CF1819"/>
      <c r="CG1819"/>
      <c r="CH1819"/>
      <c r="CI1819"/>
      <c r="CJ1819"/>
      <c r="CK1819"/>
      <c r="CL1819"/>
      <c r="CN1819"/>
    </row>
    <row r="1820" spans="9:92" x14ac:dyDescent="0.35">
      <c r="I1820"/>
      <c r="J1820"/>
      <c r="R1820"/>
      <c r="S1820"/>
      <c r="T1820"/>
      <c r="U1820"/>
      <c r="V1820"/>
      <c r="W1820"/>
      <c r="X1820"/>
      <c r="Y1820"/>
      <c r="Z1820"/>
      <c r="AA1820"/>
      <c r="AB1820"/>
      <c r="AC1820"/>
      <c r="AD1820"/>
      <c r="AE1820"/>
      <c r="AF1820"/>
      <c r="AG1820"/>
      <c r="AH1820"/>
      <c r="AI1820"/>
      <c r="AJ1820"/>
      <c r="AK1820"/>
      <c r="AL1820"/>
      <c r="AM1820"/>
      <c r="AN1820"/>
      <c r="AO1820"/>
      <c r="AP1820"/>
      <c r="AQ1820"/>
      <c r="AR1820"/>
      <c r="AS1820"/>
      <c r="AT1820"/>
      <c r="AU1820"/>
      <c r="AV1820"/>
      <c r="AW1820"/>
      <c r="AX1820"/>
      <c r="AY1820"/>
      <c r="AZ1820"/>
      <c r="BA1820"/>
      <c r="BB1820"/>
      <c r="BC1820"/>
      <c r="BD1820"/>
      <c r="BE1820"/>
      <c r="BF1820"/>
      <c r="BG1820"/>
      <c r="BH1820"/>
      <c r="BI1820"/>
      <c r="BJ1820"/>
      <c r="BK1820"/>
      <c r="BL1820"/>
      <c r="BM1820"/>
      <c r="BN1820"/>
      <c r="BO1820"/>
      <c r="BP1820"/>
      <c r="BQ1820"/>
      <c r="BR1820"/>
      <c r="BS1820"/>
      <c r="BT1820"/>
      <c r="BU1820"/>
      <c r="BV1820"/>
      <c r="BW1820"/>
      <c r="BX1820"/>
      <c r="BY1820"/>
      <c r="BZ1820"/>
      <c r="CA1820"/>
      <c r="CB1820"/>
      <c r="CC1820"/>
      <c r="CD1820"/>
      <c r="CE1820"/>
      <c r="CF1820"/>
      <c r="CG1820"/>
      <c r="CH1820"/>
      <c r="CI1820"/>
      <c r="CJ1820"/>
      <c r="CK1820"/>
      <c r="CL1820"/>
      <c r="CN1820"/>
    </row>
    <row r="1821" spans="9:92" x14ac:dyDescent="0.35">
      <c r="I1821"/>
      <c r="J1821"/>
      <c r="R1821"/>
      <c r="S1821"/>
      <c r="T1821"/>
      <c r="U1821"/>
      <c r="V1821"/>
      <c r="W1821"/>
      <c r="X1821"/>
      <c r="Y1821"/>
      <c r="Z1821"/>
      <c r="AA1821"/>
      <c r="AB1821"/>
      <c r="AC1821"/>
      <c r="AD1821"/>
      <c r="AE1821"/>
      <c r="AF1821"/>
      <c r="AG1821"/>
      <c r="AH1821"/>
      <c r="AI1821"/>
      <c r="AJ1821"/>
      <c r="AK1821"/>
      <c r="AL1821"/>
      <c r="AM1821"/>
      <c r="AN1821"/>
      <c r="AO1821"/>
      <c r="AP1821"/>
      <c r="AQ1821"/>
      <c r="AR1821"/>
      <c r="AS1821"/>
      <c r="AT1821"/>
      <c r="AU1821"/>
      <c r="AV1821"/>
      <c r="AW1821"/>
      <c r="AX1821"/>
      <c r="AY1821"/>
      <c r="AZ1821"/>
      <c r="BA1821"/>
      <c r="BB1821"/>
      <c r="BC1821"/>
      <c r="BD1821"/>
      <c r="BE1821"/>
      <c r="BF1821"/>
      <c r="BG1821"/>
      <c r="BH1821"/>
      <c r="BI1821"/>
      <c r="BJ1821"/>
      <c r="BK1821"/>
      <c r="BL1821"/>
      <c r="BM1821"/>
      <c r="BN1821"/>
      <c r="BO1821"/>
      <c r="BP1821"/>
      <c r="BQ1821"/>
      <c r="BR1821"/>
      <c r="BS1821"/>
      <c r="BT1821"/>
      <c r="BU1821"/>
      <c r="BV1821"/>
      <c r="BW1821"/>
      <c r="BX1821"/>
      <c r="BY1821"/>
      <c r="BZ1821"/>
      <c r="CA1821"/>
      <c r="CB1821"/>
      <c r="CC1821"/>
      <c r="CD1821"/>
      <c r="CE1821"/>
      <c r="CF1821"/>
      <c r="CG1821"/>
      <c r="CH1821"/>
      <c r="CI1821"/>
      <c r="CJ1821"/>
      <c r="CK1821"/>
      <c r="CL1821"/>
      <c r="CN1821"/>
    </row>
    <row r="1822" spans="9:92" x14ac:dyDescent="0.35">
      <c r="I1822"/>
      <c r="J1822"/>
      <c r="R1822"/>
      <c r="S1822"/>
      <c r="T1822"/>
      <c r="U1822"/>
      <c r="V1822"/>
      <c r="W1822"/>
      <c r="X1822"/>
      <c r="Y1822"/>
      <c r="Z1822"/>
      <c r="AA1822"/>
      <c r="AB1822"/>
      <c r="AC1822"/>
      <c r="AD1822"/>
      <c r="AE1822"/>
      <c r="AF1822"/>
      <c r="AG1822"/>
      <c r="AH1822"/>
      <c r="AI1822"/>
      <c r="AJ1822"/>
      <c r="AK1822"/>
      <c r="AL1822"/>
      <c r="AM1822"/>
      <c r="AN1822"/>
      <c r="AO1822"/>
      <c r="AP1822"/>
      <c r="AQ1822"/>
      <c r="AR1822"/>
      <c r="AS1822"/>
      <c r="AT1822"/>
      <c r="AU1822"/>
      <c r="AV1822"/>
      <c r="AW1822"/>
      <c r="AX1822"/>
      <c r="AY1822"/>
      <c r="AZ1822"/>
      <c r="BA1822"/>
      <c r="BB1822"/>
      <c r="BC1822"/>
      <c r="BD1822"/>
      <c r="BE1822"/>
      <c r="BF1822"/>
      <c r="BG1822"/>
      <c r="BH1822"/>
      <c r="BI1822"/>
      <c r="BJ1822"/>
      <c r="BK1822"/>
      <c r="BL1822"/>
      <c r="BM1822"/>
      <c r="BN1822"/>
      <c r="BO1822"/>
      <c r="BP1822"/>
      <c r="BQ1822"/>
      <c r="BR1822"/>
      <c r="BS1822"/>
      <c r="BT1822"/>
      <c r="BU1822"/>
      <c r="BV1822"/>
      <c r="BW1822"/>
      <c r="BX1822"/>
      <c r="BY1822"/>
      <c r="BZ1822"/>
      <c r="CA1822"/>
      <c r="CB1822"/>
      <c r="CC1822"/>
      <c r="CD1822"/>
      <c r="CE1822"/>
      <c r="CF1822"/>
      <c r="CG1822"/>
      <c r="CH1822"/>
      <c r="CI1822"/>
      <c r="CJ1822"/>
      <c r="CK1822"/>
      <c r="CL1822"/>
      <c r="CN1822"/>
    </row>
    <row r="1823" spans="9:92" x14ac:dyDescent="0.35">
      <c r="I1823"/>
      <c r="J1823"/>
      <c r="R1823"/>
      <c r="S1823"/>
      <c r="T1823"/>
      <c r="U1823"/>
      <c r="V1823"/>
      <c r="W1823"/>
      <c r="X1823"/>
      <c r="Y1823"/>
      <c r="Z1823"/>
      <c r="AA1823"/>
      <c r="AB1823"/>
      <c r="AC1823"/>
      <c r="AD1823"/>
      <c r="AE1823"/>
      <c r="AF1823"/>
      <c r="AG1823"/>
      <c r="AH1823"/>
      <c r="AI1823"/>
      <c r="AJ1823"/>
      <c r="AK1823"/>
      <c r="AL1823"/>
      <c r="AM1823"/>
      <c r="AN1823"/>
      <c r="AO1823"/>
      <c r="AP1823"/>
      <c r="AQ1823"/>
      <c r="AR1823"/>
      <c r="AS1823"/>
      <c r="AT1823"/>
      <c r="AU1823"/>
      <c r="AV1823"/>
      <c r="AW1823"/>
      <c r="AX1823"/>
      <c r="AY1823"/>
      <c r="AZ1823"/>
      <c r="BA1823"/>
      <c r="BB1823"/>
      <c r="BC1823"/>
      <c r="BD1823"/>
      <c r="BE1823"/>
      <c r="BF1823"/>
      <c r="BG1823"/>
      <c r="BH1823"/>
      <c r="BI1823"/>
      <c r="BJ1823"/>
      <c r="BK1823"/>
      <c r="BL1823"/>
      <c r="BM1823"/>
      <c r="BN1823"/>
      <c r="BO1823"/>
      <c r="BP1823"/>
      <c r="BQ1823"/>
      <c r="BR1823"/>
      <c r="BS1823"/>
      <c r="BT1823"/>
      <c r="BU1823"/>
      <c r="BV1823"/>
      <c r="BW1823"/>
      <c r="BX1823"/>
      <c r="BY1823"/>
      <c r="BZ1823"/>
      <c r="CA1823"/>
      <c r="CB1823"/>
      <c r="CC1823"/>
      <c r="CD1823"/>
      <c r="CE1823"/>
      <c r="CF1823"/>
      <c r="CG1823"/>
      <c r="CH1823"/>
      <c r="CI1823"/>
      <c r="CJ1823"/>
      <c r="CK1823"/>
      <c r="CL1823"/>
      <c r="CN1823"/>
    </row>
    <row r="1824" spans="9:92" x14ac:dyDescent="0.35">
      <c r="I1824"/>
      <c r="J1824"/>
      <c r="R1824"/>
      <c r="S1824"/>
      <c r="T1824"/>
      <c r="U1824"/>
      <c r="V1824"/>
      <c r="W1824"/>
      <c r="X1824"/>
      <c r="Y1824"/>
      <c r="Z1824"/>
      <c r="AA1824"/>
      <c r="AB1824"/>
      <c r="AC1824"/>
      <c r="AD1824"/>
      <c r="AE1824"/>
      <c r="AF1824"/>
      <c r="AG1824"/>
      <c r="AH1824"/>
      <c r="AI1824"/>
      <c r="AJ1824"/>
      <c r="AK1824"/>
      <c r="AL1824"/>
      <c r="AM1824"/>
      <c r="AN1824"/>
      <c r="AO1824"/>
      <c r="AP1824"/>
      <c r="AQ1824"/>
      <c r="AR1824"/>
      <c r="AS1824"/>
      <c r="AT1824"/>
      <c r="AU1824"/>
      <c r="AV1824"/>
      <c r="AW1824"/>
      <c r="AX1824"/>
      <c r="AY1824"/>
      <c r="AZ1824"/>
      <c r="BA1824"/>
      <c r="BB1824"/>
      <c r="BC1824"/>
      <c r="BD1824"/>
      <c r="BE1824"/>
      <c r="BF1824"/>
      <c r="BG1824"/>
      <c r="BH1824"/>
      <c r="BI1824"/>
      <c r="BJ1824"/>
      <c r="BK1824"/>
      <c r="BL1824"/>
      <c r="BM1824"/>
      <c r="BN1824"/>
      <c r="BO1824"/>
      <c r="BP1824"/>
      <c r="BQ1824"/>
      <c r="BR1824"/>
      <c r="BS1824"/>
      <c r="BT1824"/>
      <c r="BU1824"/>
      <c r="BV1824"/>
      <c r="BW1824"/>
      <c r="BX1824"/>
      <c r="BY1824"/>
      <c r="BZ1824"/>
      <c r="CA1824"/>
      <c r="CB1824"/>
      <c r="CC1824"/>
      <c r="CD1824"/>
      <c r="CE1824"/>
      <c r="CF1824"/>
      <c r="CG1824"/>
      <c r="CH1824"/>
      <c r="CI1824"/>
      <c r="CJ1824"/>
      <c r="CK1824"/>
      <c r="CL1824"/>
      <c r="CN1824"/>
    </row>
    <row r="1825" spans="9:92" x14ac:dyDescent="0.35">
      <c r="I1825"/>
      <c r="J1825"/>
      <c r="R1825"/>
      <c r="S1825"/>
      <c r="T1825"/>
      <c r="U1825"/>
      <c r="V1825"/>
      <c r="W1825"/>
      <c r="X1825"/>
      <c r="Y1825"/>
      <c r="Z1825"/>
      <c r="AA1825"/>
      <c r="AB1825"/>
      <c r="AC1825"/>
      <c r="AD1825"/>
      <c r="AE1825"/>
      <c r="AF1825"/>
      <c r="AG1825"/>
      <c r="AH1825"/>
      <c r="AI1825"/>
      <c r="AJ1825"/>
      <c r="AK1825"/>
      <c r="AL1825"/>
      <c r="AM1825"/>
      <c r="AN1825"/>
      <c r="AO1825"/>
      <c r="AP1825"/>
      <c r="AQ1825"/>
      <c r="AR1825"/>
      <c r="AS1825"/>
      <c r="AT1825"/>
      <c r="AU1825"/>
      <c r="AV1825"/>
      <c r="AW1825"/>
      <c r="AX1825"/>
      <c r="AY1825"/>
      <c r="AZ1825"/>
      <c r="BA1825"/>
      <c r="BB1825"/>
      <c r="BC1825"/>
      <c r="BD1825"/>
      <c r="BE1825"/>
      <c r="BF1825"/>
      <c r="BG1825"/>
      <c r="BH1825"/>
      <c r="BI1825"/>
      <c r="BJ1825"/>
      <c r="BK1825"/>
      <c r="BL1825"/>
      <c r="BM1825"/>
      <c r="BN1825"/>
      <c r="BO1825"/>
      <c r="BP1825"/>
      <c r="BQ1825"/>
      <c r="BR1825"/>
      <c r="BS1825"/>
      <c r="BT1825"/>
      <c r="BU1825"/>
      <c r="BV1825"/>
      <c r="BW1825"/>
      <c r="BX1825"/>
      <c r="BY1825"/>
      <c r="BZ1825"/>
      <c r="CA1825"/>
      <c r="CB1825"/>
      <c r="CC1825"/>
      <c r="CD1825"/>
      <c r="CE1825"/>
      <c r="CF1825"/>
      <c r="CG1825"/>
      <c r="CH1825"/>
      <c r="CI1825"/>
      <c r="CJ1825"/>
      <c r="CK1825"/>
      <c r="CL1825"/>
      <c r="CN1825"/>
    </row>
    <row r="1826" spans="9:92" x14ac:dyDescent="0.35">
      <c r="I1826"/>
      <c r="J1826"/>
      <c r="R1826"/>
      <c r="S1826"/>
      <c r="T1826"/>
      <c r="U1826"/>
      <c r="V1826"/>
      <c r="W1826"/>
      <c r="X1826"/>
      <c r="Y1826"/>
      <c r="Z1826"/>
      <c r="AA1826"/>
      <c r="AB1826"/>
      <c r="AC1826"/>
      <c r="AD1826"/>
      <c r="AE1826"/>
      <c r="AF1826"/>
      <c r="AG1826"/>
      <c r="AH1826"/>
      <c r="AI1826"/>
      <c r="AJ1826"/>
      <c r="AK1826"/>
      <c r="AL1826"/>
      <c r="AM1826"/>
      <c r="AN1826"/>
      <c r="AO1826"/>
      <c r="AP1826"/>
      <c r="AQ1826"/>
      <c r="AR1826"/>
      <c r="AS1826"/>
      <c r="AT1826"/>
      <c r="AU1826"/>
      <c r="AV1826"/>
      <c r="AW1826"/>
      <c r="AX1826"/>
      <c r="AY1826"/>
      <c r="AZ1826"/>
      <c r="BA1826"/>
      <c r="BB1826"/>
      <c r="BC1826"/>
      <c r="BD1826"/>
      <c r="BE1826"/>
      <c r="BF1826"/>
      <c r="BG1826"/>
      <c r="BH1826"/>
      <c r="BI1826"/>
      <c r="BJ1826"/>
      <c r="BK1826"/>
      <c r="BL1826"/>
      <c r="BM1826"/>
      <c r="BN1826"/>
      <c r="BO1826"/>
      <c r="BP1826"/>
      <c r="BQ1826"/>
      <c r="BR1826"/>
      <c r="BS1826"/>
      <c r="BT1826"/>
      <c r="BU1826"/>
      <c r="BV1826"/>
      <c r="BW1826"/>
      <c r="BX1826"/>
      <c r="BY1826"/>
      <c r="BZ1826"/>
      <c r="CA1826"/>
      <c r="CB1826"/>
      <c r="CC1826"/>
      <c r="CD1826"/>
      <c r="CE1826"/>
      <c r="CF1826"/>
      <c r="CG1826"/>
      <c r="CH1826"/>
      <c r="CI1826"/>
      <c r="CJ1826"/>
      <c r="CK1826"/>
      <c r="CL1826"/>
      <c r="CN1826"/>
    </row>
    <row r="1827" spans="9:92" x14ac:dyDescent="0.35">
      <c r="I1827"/>
      <c r="J1827"/>
      <c r="R1827"/>
      <c r="S1827"/>
      <c r="T1827"/>
      <c r="U1827"/>
      <c r="V1827"/>
      <c r="W1827"/>
      <c r="X1827"/>
      <c r="Y1827"/>
      <c r="Z1827"/>
      <c r="AA1827"/>
      <c r="AB1827"/>
      <c r="AC1827"/>
      <c r="AD1827"/>
      <c r="AE1827"/>
      <c r="AF1827"/>
      <c r="AG1827"/>
      <c r="AH1827"/>
      <c r="AI1827"/>
      <c r="AJ1827"/>
      <c r="AK1827"/>
      <c r="AL1827"/>
      <c r="AM1827"/>
      <c r="AN1827"/>
      <c r="AO1827"/>
      <c r="AP1827"/>
      <c r="AQ1827"/>
      <c r="AR1827"/>
      <c r="AS1827"/>
      <c r="AT1827"/>
      <c r="AU1827"/>
      <c r="AV1827"/>
      <c r="AW1827"/>
      <c r="AX1827"/>
      <c r="AY1827"/>
      <c r="AZ1827"/>
      <c r="BA1827"/>
      <c r="BB1827"/>
      <c r="BC1827"/>
      <c r="BD1827"/>
      <c r="BE1827"/>
      <c r="BF1827"/>
      <c r="BG1827"/>
      <c r="BH1827"/>
      <c r="BI1827"/>
      <c r="BJ1827"/>
      <c r="BK1827"/>
      <c r="BL1827"/>
      <c r="BM1827"/>
      <c r="BN1827"/>
      <c r="BO1827"/>
      <c r="BP1827"/>
      <c r="BQ1827"/>
      <c r="BR1827"/>
      <c r="BS1827"/>
      <c r="BT1827"/>
      <c r="BU1827"/>
      <c r="BV1827"/>
      <c r="BW1827"/>
      <c r="BX1827"/>
      <c r="BY1827"/>
      <c r="BZ1827"/>
      <c r="CA1827"/>
      <c r="CB1827"/>
      <c r="CC1827"/>
      <c r="CD1827"/>
      <c r="CE1827"/>
      <c r="CF1827"/>
      <c r="CG1827"/>
      <c r="CH1827"/>
      <c r="CI1827"/>
      <c r="CJ1827"/>
      <c r="CK1827"/>
      <c r="CL1827"/>
      <c r="CN1827"/>
    </row>
    <row r="1828" spans="9:92" x14ac:dyDescent="0.35">
      <c r="I1828"/>
      <c r="J1828"/>
      <c r="R1828"/>
      <c r="S1828"/>
      <c r="T1828"/>
      <c r="U1828"/>
      <c r="V1828"/>
      <c r="W1828"/>
      <c r="X1828"/>
      <c r="Y1828"/>
      <c r="Z1828"/>
      <c r="AA1828"/>
      <c r="AB1828"/>
      <c r="AC1828"/>
      <c r="AD1828"/>
      <c r="AE1828"/>
      <c r="AF1828"/>
      <c r="AG1828"/>
      <c r="AH1828"/>
      <c r="AI1828"/>
      <c r="AJ1828"/>
      <c r="AK1828"/>
      <c r="AL1828"/>
      <c r="AM1828"/>
      <c r="AN1828"/>
      <c r="AO1828"/>
      <c r="AP1828"/>
      <c r="AQ1828"/>
      <c r="AR1828"/>
      <c r="AS1828"/>
      <c r="AT1828"/>
      <c r="AU1828"/>
      <c r="AV1828"/>
      <c r="AW1828"/>
      <c r="AX1828"/>
      <c r="AY1828"/>
      <c r="AZ1828"/>
      <c r="BA1828"/>
      <c r="BB1828"/>
      <c r="BC1828"/>
      <c r="BD1828"/>
      <c r="BE1828"/>
      <c r="BF1828"/>
      <c r="BG1828"/>
      <c r="BH1828"/>
      <c r="BI1828"/>
      <c r="BJ1828"/>
      <c r="BK1828"/>
      <c r="BL1828"/>
      <c r="BM1828"/>
      <c r="BN1828"/>
      <c r="BO1828"/>
      <c r="BP1828"/>
      <c r="BQ1828"/>
      <c r="BR1828"/>
      <c r="BS1828"/>
      <c r="BT1828"/>
      <c r="BU1828"/>
      <c r="BV1828"/>
      <c r="BW1828"/>
      <c r="BX1828"/>
      <c r="BY1828"/>
      <c r="BZ1828"/>
      <c r="CA1828"/>
      <c r="CB1828"/>
      <c r="CC1828"/>
      <c r="CD1828"/>
      <c r="CE1828"/>
      <c r="CF1828"/>
      <c r="CG1828"/>
      <c r="CH1828"/>
      <c r="CI1828"/>
      <c r="CJ1828"/>
      <c r="CK1828"/>
      <c r="CL1828"/>
      <c r="CN1828"/>
    </row>
    <row r="1829" spans="9:92" x14ac:dyDescent="0.35">
      <c r="I1829"/>
      <c r="J1829"/>
      <c r="R1829"/>
      <c r="S1829"/>
      <c r="T1829"/>
      <c r="U1829"/>
      <c r="V1829"/>
      <c r="W1829"/>
      <c r="X1829"/>
      <c r="Y1829"/>
      <c r="Z1829"/>
      <c r="AA1829"/>
      <c r="AB1829"/>
      <c r="AC1829"/>
      <c r="AD1829"/>
      <c r="AE1829"/>
      <c r="AF1829"/>
      <c r="AG1829"/>
      <c r="AH1829"/>
      <c r="AI1829"/>
      <c r="AJ1829"/>
      <c r="AK1829"/>
      <c r="AL1829"/>
      <c r="AM1829"/>
      <c r="AN1829"/>
      <c r="AO1829"/>
      <c r="AP1829"/>
      <c r="AQ1829"/>
      <c r="AR1829"/>
      <c r="AS1829"/>
      <c r="AT1829"/>
      <c r="AU1829"/>
      <c r="AV1829"/>
      <c r="AW1829"/>
      <c r="AX1829"/>
      <c r="AY1829"/>
      <c r="AZ1829"/>
      <c r="BA1829"/>
      <c r="BB1829"/>
      <c r="BC1829"/>
      <c r="BD1829"/>
      <c r="BE1829"/>
      <c r="BF1829"/>
      <c r="BG1829"/>
      <c r="BH1829"/>
      <c r="BI1829"/>
      <c r="BJ1829"/>
      <c r="BK1829"/>
      <c r="BL1829"/>
      <c r="BM1829"/>
      <c r="BN1829"/>
      <c r="BO1829"/>
      <c r="BP1829"/>
      <c r="BQ1829"/>
      <c r="BR1829"/>
      <c r="BS1829"/>
      <c r="BT1829"/>
      <c r="BU1829"/>
      <c r="BV1829"/>
      <c r="BW1829"/>
      <c r="BX1829"/>
      <c r="BY1829"/>
      <c r="BZ1829"/>
      <c r="CA1829"/>
      <c r="CB1829"/>
      <c r="CC1829"/>
      <c r="CD1829"/>
      <c r="CE1829"/>
      <c r="CF1829"/>
      <c r="CG1829"/>
      <c r="CH1829"/>
      <c r="CI1829"/>
      <c r="CJ1829"/>
      <c r="CK1829"/>
      <c r="CL1829"/>
      <c r="CN1829"/>
    </row>
    <row r="1830" spans="9:92" x14ac:dyDescent="0.35">
      <c r="I1830"/>
      <c r="J1830"/>
      <c r="R1830"/>
      <c r="S1830"/>
      <c r="T1830"/>
      <c r="U1830"/>
      <c r="V1830"/>
      <c r="W1830"/>
      <c r="X1830"/>
      <c r="Y1830"/>
      <c r="Z1830"/>
      <c r="AA1830"/>
      <c r="AB1830"/>
      <c r="AC1830"/>
      <c r="AD1830"/>
      <c r="AE1830"/>
      <c r="AF1830"/>
      <c r="AG1830"/>
      <c r="AH1830"/>
      <c r="AI1830"/>
      <c r="AJ1830"/>
      <c r="AK1830"/>
      <c r="AL1830"/>
      <c r="AM1830"/>
      <c r="AN1830"/>
      <c r="AO1830"/>
      <c r="AP1830"/>
      <c r="AQ1830"/>
      <c r="AR1830"/>
      <c r="AS1830"/>
      <c r="AT1830"/>
      <c r="AU1830"/>
      <c r="AV1830"/>
      <c r="AW1830"/>
      <c r="AX1830"/>
      <c r="AY1830"/>
      <c r="AZ1830"/>
      <c r="BA1830"/>
      <c r="BB1830"/>
      <c r="BC1830"/>
      <c r="BD1830"/>
      <c r="BE1830"/>
      <c r="BF1830"/>
      <c r="BG1830"/>
      <c r="BH1830"/>
      <c r="BI1830"/>
      <c r="BJ1830"/>
      <c r="BK1830"/>
      <c r="BL1830"/>
      <c r="BM1830"/>
      <c r="BN1830"/>
      <c r="BO1830"/>
      <c r="BP1830"/>
      <c r="BQ1830"/>
      <c r="BR1830"/>
      <c r="BS1830"/>
      <c r="BT1830"/>
      <c r="BU1830"/>
      <c r="BV1830"/>
      <c r="BW1830"/>
      <c r="BX1830"/>
      <c r="BY1830"/>
      <c r="BZ1830"/>
      <c r="CA1830"/>
      <c r="CB1830"/>
      <c r="CC1830"/>
      <c r="CD1830"/>
      <c r="CE1830"/>
      <c r="CF1830"/>
      <c r="CG1830"/>
      <c r="CH1830"/>
      <c r="CI1830"/>
      <c r="CJ1830"/>
      <c r="CK1830"/>
      <c r="CL1830"/>
      <c r="CN1830"/>
    </row>
    <row r="1831" spans="9:92" x14ac:dyDescent="0.35">
      <c r="I1831"/>
      <c r="J1831"/>
      <c r="R1831"/>
      <c r="S1831"/>
      <c r="T1831"/>
      <c r="U1831"/>
      <c r="V1831"/>
      <c r="W1831"/>
      <c r="X1831"/>
      <c r="Y1831"/>
      <c r="Z1831"/>
      <c r="AA1831"/>
      <c r="AB1831"/>
      <c r="AC1831"/>
      <c r="AD1831"/>
      <c r="AE1831"/>
      <c r="AF1831"/>
      <c r="AG1831"/>
      <c r="AH1831"/>
      <c r="AI1831"/>
      <c r="AJ1831"/>
      <c r="AK1831"/>
      <c r="AL1831"/>
      <c r="AM1831"/>
      <c r="AN1831"/>
      <c r="AO1831"/>
      <c r="AP1831"/>
      <c r="AQ1831"/>
      <c r="AR1831"/>
      <c r="AS1831"/>
      <c r="AT1831"/>
      <c r="AU1831"/>
      <c r="AV1831"/>
      <c r="AW1831"/>
      <c r="AX1831"/>
      <c r="AY1831"/>
      <c r="AZ1831"/>
      <c r="BA1831"/>
      <c r="BB1831"/>
      <c r="BC1831"/>
      <c r="BD1831"/>
      <c r="BE1831"/>
      <c r="BF1831"/>
      <c r="BG1831"/>
      <c r="BH1831"/>
      <c r="BI1831"/>
      <c r="BJ1831"/>
      <c r="BK1831"/>
      <c r="BL1831"/>
      <c r="BM1831"/>
      <c r="BN1831"/>
      <c r="BO1831"/>
      <c r="BP1831"/>
      <c r="BQ1831"/>
      <c r="BR1831"/>
      <c r="BS1831"/>
      <c r="BT1831"/>
      <c r="BU1831"/>
      <c r="BV1831"/>
      <c r="BW1831"/>
      <c r="BX1831"/>
      <c r="BY1831"/>
      <c r="BZ1831"/>
      <c r="CA1831"/>
      <c r="CB1831"/>
      <c r="CC1831"/>
      <c r="CD1831"/>
      <c r="CE1831"/>
      <c r="CF1831"/>
      <c r="CG1831"/>
      <c r="CH1831"/>
      <c r="CI1831"/>
      <c r="CJ1831"/>
      <c r="CK1831"/>
      <c r="CL1831"/>
      <c r="CN1831"/>
    </row>
    <row r="1832" spans="9:92" x14ac:dyDescent="0.35">
      <c r="I1832"/>
      <c r="J1832"/>
      <c r="R1832"/>
      <c r="S1832"/>
      <c r="T1832"/>
      <c r="U1832"/>
      <c r="V1832"/>
      <c r="W1832"/>
      <c r="X1832"/>
      <c r="Y1832"/>
      <c r="Z1832"/>
      <c r="AA1832"/>
      <c r="AB1832"/>
      <c r="AC1832"/>
      <c r="AD1832"/>
      <c r="AE1832"/>
      <c r="AF1832"/>
      <c r="AG1832"/>
      <c r="AH1832"/>
      <c r="AI1832"/>
      <c r="AJ1832"/>
      <c r="AK1832"/>
      <c r="AL1832"/>
      <c r="AM1832"/>
      <c r="AN1832"/>
      <c r="AO1832"/>
      <c r="AP1832"/>
      <c r="AQ1832"/>
      <c r="AR1832"/>
      <c r="AS1832"/>
      <c r="AT1832"/>
      <c r="AU1832"/>
      <c r="AV1832"/>
      <c r="AW1832"/>
      <c r="AX1832"/>
      <c r="AY1832"/>
      <c r="AZ1832"/>
      <c r="BA1832"/>
      <c r="BB1832"/>
      <c r="BC1832"/>
      <c r="BD1832"/>
      <c r="BE1832"/>
      <c r="BF1832"/>
      <c r="BG1832"/>
      <c r="BH1832"/>
      <c r="BI1832"/>
      <c r="BJ1832"/>
      <c r="BK1832"/>
      <c r="BL1832"/>
      <c r="BM1832"/>
      <c r="BN1832"/>
      <c r="BO1832"/>
      <c r="BP1832"/>
      <c r="BQ1832"/>
      <c r="BR1832"/>
      <c r="BS1832"/>
      <c r="BT1832"/>
      <c r="BU1832"/>
      <c r="BV1832"/>
      <c r="BW1832"/>
      <c r="BX1832"/>
      <c r="BY1832"/>
      <c r="BZ1832"/>
      <c r="CA1832"/>
      <c r="CB1832"/>
      <c r="CC1832"/>
      <c r="CD1832"/>
      <c r="CE1832"/>
      <c r="CF1832"/>
      <c r="CG1832"/>
      <c r="CH1832"/>
      <c r="CI1832"/>
      <c r="CJ1832"/>
      <c r="CK1832"/>
      <c r="CL1832"/>
      <c r="CN1832"/>
    </row>
    <row r="1833" spans="9:92" x14ac:dyDescent="0.35">
      <c r="I1833"/>
      <c r="J1833"/>
      <c r="R1833"/>
      <c r="S1833"/>
      <c r="T1833"/>
      <c r="U1833"/>
      <c r="V1833"/>
      <c r="W1833"/>
      <c r="X1833"/>
      <c r="Y1833"/>
      <c r="Z1833"/>
      <c r="AA1833"/>
      <c r="AB1833"/>
      <c r="AC1833"/>
      <c r="AD1833"/>
      <c r="AE1833"/>
      <c r="AF1833"/>
      <c r="AG1833"/>
      <c r="AH1833"/>
      <c r="AI1833"/>
      <c r="AJ1833"/>
      <c r="AK1833"/>
      <c r="AL1833"/>
      <c r="AM1833"/>
      <c r="AN1833"/>
      <c r="AO1833"/>
      <c r="AP1833"/>
      <c r="AQ1833"/>
      <c r="AR1833"/>
      <c r="AS1833"/>
      <c r="AT1833"/>
      <c r="AU1833"/>
      <c r="AV1833"/>
      <c r="AW1833"/>
      <c r="AX1833"/>
      <c r="AY1833"/>
      <c r="AZ1833"/>
      <c r="BA1833"/>
      <c r="BB1833"/>
      <c r="BC1833"/>
      <c r="BD1833"/>
      <c r="BE1833"/>
      <c r="BF1833"/>
      <c r="BG1833"/>
      <c r="BH1833"/>
      <c r="BI1833"/>
      <c r="BJ1833"/>
      <c r="BK1833"/>
      <c r="BL1833"/>
      <c r="BM1833"/>
      <c r="BN1833"/>
      <c r="BO1833"/>
      <c r="BP1833"/>
      <c r="BQ1833"/>
      <c r="BR1833"/>
      <c r="BS1833"/>
      <c r="BT1833"/>
      <c r="BU1833"/>
      <c r="BV1833"/>
      <c r="BW1833"/>
      <c r="BX1833"/>
      <c r="BY1833"/>
      <c r="BZ1833"/>
      <c r="CA1833"/>
      <c r="CB1833"/>
      <c r="CC1833"/>
      <c r="CD1833"/>
      <c r="CE1833"/>
      <c r="CF1833"/>
      <c r="CG1833"/>
      <c r="CH1833"/>
      <c r="CI1833"/>
      <c r="CJ1833"/>
      <c r="CK1833"/>
      <c r="CL1833"/>
      <c r="CN1833"/>
    </row>
    <row r="1834" spans="9:92" x14ac:dyDescent="0.35">
      <c r="I1834"/>
      <c r="J1834"/>
      <c r="R1834"/>
      <c r="S1834"/>
      <c r="T1834"/>
      <c r="U1834"/>
      <c r="V1834"/>
      <c r="W1834"/>
      <c r="X1834"/>
      <c r="Y1834"/>
      <c r="Z1834"/>
      <c r="AA1834"/>
      <c r="AB1834"/>
      <c r="AC1834"/>
      <c r="AD1834"/>
      <c r="AE1834"/>
      <c r="AF1834"/>
      <c r="AG1834"/>
      <c r="AH1834"/>
      <c r="AI1834"/>
      <c r="AJ1834"/>
      <c r="AK1834"/>
      <c r="AL1834"/>
      <c r="AM1834"/>
      <c r="AN1834"/>
      <c r="AO1834"/>
      <c r="AP1834"/>
      <c r="AQ1834"/>
      <c r="AR1834"/>
      <c r="AS1834"/>
      <c r="AT1834"/>
      <c r="AU1834"/>
      <c r="AV1834"/>
      <c r="AW1834"/>
      <c r="AX1834"/>
      <c r="AY1834"/>
      <c r="AZ1834"/>
      <c r="BA1834"/>
      <c r="BB1834"/>
      <c r="BC1834"/>
      <c r="BD1834"/>
      <c r="BE1834"/>
      <c r="BF1834"/>
      <c r="BG1834"/>
      <c r="BH1834"/>
      <c r="BI1834"/>
      <c r="BJ1834"/>
      <c r="BK1834"/>
      <c r="BL1834"/>
      <c r="BM1834"/>
      <c r="BN1834"/>
      <c r="BO1834"/>
      <c r="BP1834"/>
      <c r="BQ1834"/>
      <c r="BR1834"/>
      <c r="BS1834"/>
      <c r="BT1834"/>
      <c r="BU1834"/>
      <c r="BV1834"/>
      <c r="BW1834"/>
      <c r="BX1834"/>
      <c r="BY1834"/>
      <c r="BZ1834"/>
      <c r="CA1834"/>
      <c r="CB1834"/>
      <c r="CC1834"/>
      <c r="CD1834"/>
      <c r="CE1834"/>
      <c r="CF1834"/>
      <c r="CG1834"/>
      <c r="CH1834"/>
      <c r="CI1834"/>
      <c r="CJ1834"/>
      <c r="CK1834"/>
      <c r="CL1834"/>
      <c r="CN1834"/>
    </row>
    <row r="1835" spans="9:92" x14ac:dyDescent="0.35">
      <c r="I1835"/>
      <c r="J1835"/>
      <c r="R1835"/>
      <c r="S1835"/>
      <c r="T1835"/>
      <c r="U1835"/>
      <c r="V1835"/>
      <c r="W1835"/>
      <c r="X1835"/>
      <c r="Y1835"/>
      <c r="Z1835"/>
      <c r="AA1835"/>
      <c r="AB1835"/>
      <c r="AC1835"/>
      <c r="AD1835"/>
      <c r="AE1835"/>
      <c r="AF1835"/>
      <c r="AG1835"/>
      <c r="AH1835"/>
      <c r="AI1835"/>
      <c r="AJ1835"/>
      <c r="AK1835"/>
      <c r="AL1835"/>
      <c r="AM1835"/>
      <c r="AN1835"/>
      <c r="AO1835"/>
      <c r="AP1835"/>
      <c r="AQ1835"/>
      <c r="AR1835"/>
      <c r="AS1835"/>
      <c r="AT1835"/>
      <c r="AU1835"/>
      <c r="AV1835"/>
      <c r="AW1835"/>
      <c r="AX1835"/>
      <c r="AY1835"/>
      <c r="AZ1835"/>
      <c r="BA1835"/>
      <c r="BB1835"/>
      <c r="BC1835"/>
      <c r="BD1835"/>
      <c r="BE1835"/>
      <c r="BF1835"/>
      <c r="BG1835"/>
      <c r="BH1835"/>
      <c r="BI1835"/>
      <c r="BJ1835"/>
      <c r="BK1835"/>
      <c r="BL1835"/>
      <c r="BM1835"/>
      <c r="BN1835"/>
      <c r="BO1835"/>
      <c r="BP1835"/>
      <c r="BQ1835"/>
      <c r="BR1835"/>
      <c r="BS1835"/>
      <c r="BT1835"/>
      <c r="BU1835"/>
      <c r="BV1835"/>
      <c r="BW1835"/>
      <c r="BX1835"/>
      <c r="BY1835"/>
      <c r="BZ1835"/>
      <c r="CA1835"/>
      <c r="CB1835"/>
      <c r="CC1835"/>
      <c r="CD1835"/>
      <c r="CE1835"/>
      <c r="CF1835"/>
      <c r="CG1835"/>
      <c r="CH1835"/>
      <c r="CI1835"/>
      <c r="CJ1835"/>
      <c r="CK1835"/>
      <c r="CL1835"/>
      <c r="CN1835"/>
    </row>
    <row r="1836" spans="9:92" x14ac:dyDescent="0.35">
      <c r="I1836"/>
      <c r="J1836"/>
      <c r="R1836"/>
      <c r="S1836"/>
      <c r="T1836"/>
      <c r="U1836"/>
      <c r="V1836"/>
      <c r="W1836"/>
      <c r="X1836"/>
      <c r="Y1836"/>
      <c r="Z1836"/>
      <c r="AA1836"/>
      <c r="AB1836"/>
      <c r="AC1836"/>
      <c r="AD1836"/>
      <c r="AE1836"/>
      <c r="AF1836"/>
      <c r="AG1836"/>
      <c r="AH1836"/>
      <c r="AI1836"/>
      <c r="AJ1836"/>
      <c r="AK1836"/>
      <c r="AL1836"/>
      <c r="AM1836"/>
      <c r="AN1836"/>
      <c r="AO1836"/>
      <c r="AP1836"/>
      <c r="AQ1836"/>
      <c r="AR1836"/>
      <c r="AS1836"/>
      <c r="AT1836"/>
      <c r="AU1836"/>
      <c r="AV1836"/>
      <c r="AW1836"/>
      <c r="AX1836"/>
      <c r="AY1836"/>
      <c r="AZ1836"/>
      <c r="BA1836"/>
      <c r="BB1836"/>
      <c r="BC1836"/>
      <c r="BD1836"/>
      <c r="BE1836"/>
      <c r="BF1836"/>
      <c r="BG1836"/>
      <c r="BH1836"/>
      <c r="BI1836"/>
      <c r="BJ1836"/>
      <c r="BK1836"/>
      <c r="BL1836"/>
      <c r="BM1836"/>
      <c r="BN1836"/>
      <c r="BO1836"/>
      <c r="BP1836"/>
      <c r="BQ1836"/>
      <c r="BR1836"/>
      <c r="BS1836"/>
      <c r="BT1836"/>
      <c r="BU1836"/>
      <c r="BV1836"/>
      <c r="BW1836"/>
      <c r="BX1836"/>
      <c r="BY1836"/>
      <c r="BZ1836"/>
      <c r="CA1836"/>
      <c r="CB1836"/>
      <c r="CC1836"/>
      <c r="CD1836"/>
      <c r="CE1836"/>
      <c r="CF1836"/>
      <c r="CG1836"/>
      <c r="CH1836"/>
      <c r="CI1836"/>
      <c r="CJ1836"/>
      <c r="CK1836"/>
      <c r="CL1836"/>
      <c r="CN1836"/>
    </row>
    <row r="1837" spans="9:92" x14ac:dyDescent="0.35">
      <c r="I1837"/>
      <c r="J1837"/>
      <c r="R1837"/>
      <c r="S1837"/>
      <c r="T1837"/>
      <c r="U1837"/>
      <c r="V1837"/>
      <c r="W1837"/>
      <c r="X1837"/>
      <c r="Y1837"/>
      <c r="Z1837"/>
      <c r="AA1837"/>
      <c r="AB1837"/>
      <c r="AC1837"/>
      <c r="AD1837"/>
      <c r="AE1837"/>
      <c r="AF1837"/>
      <c r="AG1837"/>
      <c r="AH1837"/>
      <c r="AI1837"/>
      <c r="AJ1837"/>
      <c r="AK1837"/>
      <c r="AL1837"/>
      <c r="AM1837"/>
      <c r="AN1837"/>
      <c r="AO1837"/>
      <c r="AP1837"/>
      <c r="AQ1837"/>
      <c r="AR1837"/>
      <c r="AS1837"/>
      <c r="AT1837"/>
      <c r="AU1837"/>
      <c r="AV1837"/>
      <c r="AW1837"/>
      <c r="AX1837"/>
      <c r="AY1837"/>
      <c r="AZ1837"/>
      <c r="BA1837"/>
      <c r="BB1837"/>
      <c r="BC1837"/>
      <c r="BD1837"/>
      <c r="BE1837"/>
      <c r="BF1837"/>
      <c r="BG1837"/>
      <c r="BH1837"/>
      <c r="BI1837"/>
      <c r="BJ1837"/>
      <c r="BK1837"/>
      <c r="BL1837"/>
      <c r="BM1837"/>
      <c r="BN1837"/>
      <c r="BO1837"/>
      <c r="BP1837"/>
      <c r="BQ1837"/>
      <c r="BR1837"/>
      <c r="BS1837"/>
      <c r="BT1837"/>
      <c r="BU1837"/>
      <c r="BV1837"/>
      <c r="BW1837"/>
      <c r="BX1837"/>
      <c r="BY1837"/>
      <c r="BZ1837"/>
      <c r="CA1837"/>
      <c r="CB1837"/>
      <c r="CC1837"/>
      <c r="CD1837"/>
      <c r="CE1837"/>
      <c r="CF1837"/>
      <c r="CG1837"/>
      <c r="CH1837"/>
      <c r="CI1837"/>
      <c r="CJ1837"/>
      <c r="CK1837"/>
      <c r="CL1837"/>
      <c r="CN1837"/>
    </row>
    <row r="1838" spans="9:92" x14ac:dyDescent="0.35">
      <c r="I1838"/>
      <c r="J1838"/>
      <c r="R1838"/>
      <c r="S1838"/>
      <c r="T1838"/>
      <c r="U1838"/>
      <c r="V1838"/>
      <c r="W1838"/>
      <c r="X1838"/>
      <c r="Y1838"/>
      <c r="Z1838"/>
      <c r="AA1838"/>
      <c r="AB1838"/>
      <c r="AC1838"/>
      <c r="AD1838"/>
      <c r="AE1838"/>
      <c r="AF1838"/>
      <c r="AG1838"/>
      <c r="AH1838"/>
      <c r="AI1838"/>
      <c r="AJ1838"/>
      <c r="AK1838"/>
      <c r="AL1838"/>
      <c r="AM1838"/>
      <c r="AN1838"/>
      <c r="AO1838"/>
      <c r="AP1838"/>
      <c r="AQ1838"/>
      <c r="AR1838"/>
      <c r="AS1838"/>
      <c r="AT1838"/>
      <c r="AU1838"/>
      <c r="AV1838"/>
      <c r="AW1838"/>
      <c r="AX1838"/>
      <c r="AY1838"/>
      <c r="AZ1838"/>
      <c r="BA1838"/>
      <c r="BB1838"/>
      <c r="BC1838"/>
      <c r="BD1838"/>
      <c r="BE1838"/>
      <c r="BF1838"/>
      <c r="BG1838"/>
      <c r="BH1838"/>
      <c r="BI1838"/>
      <c r="BJ1838"/>
      <c r="BK1838"/>
      <c r="BL1838"/>
      <c r="BM1838"/>
      <c r="BN1838"/>
      <c r="BO1838"/>
      <c r="BP1838"/>
      <c r="BQ1838"/>
      <c r="BR1838"/>
      <c r="BS1838"/>
      <c r="BT1838"/>
      <c r="BU1838"/>
      <c r="BV1838"/>
      <c r="BW1838"/>
      <c r="BX1838"/>
      <c r="BY1838"/>
      <c r="BZ1838"/>
      <c r="CA1838"/>
      <c r="CB1838"/>
      <c r="CC1838"/>
      <c r="CD1838"/>
      <c r="CE1838"/>
      <c r="CF1838"/>
      <c r="CG1838"/>
      <c r="CH1838"/>
      <c r="CI1838"/>
      <c r="CJ1838"/>
      <c r="CK1838"/>
      <c r="CL1838"/>
      <c r="CN1838"/>
    </row>
    <row r="1839" spans="9:92" x14ac:dyDescent="0.35">
      <c r="I1839"/>
      <c r="J1839"/>
      <c r="R1839"/>
      <c r="S1839"/>
      <c r="T1839"/>
      <c r="U1839"/>
      <c r="V1839"/>
      <c r="W1839"/>
      <c r="X1839"/>
      <c r="Y1839"/>
      <c r="Z1839"/>
      <c r="AA1839"/>
      <c r="AB1839"/>
      <c r="AC1839"/>
      <c r="AD1839"/>
      <c r="AE1839"/>
      <c r="AF1839"/>
      <c r="AG1839"/>
      <c r="AH1839"/>
      <c r="AI1839"/>
      <c r="AJ1839"/>
      <c r="AK1839"/>
      <c r="AL1839"/>
      <c r="AM1839"/>
      <c r="AN1839"/>
      <c r="AO1839"/>
      <c r="AP1839"/>
      <c r="AQ1839"/>
      <c r="AR1839"/>
      <c r="AS1839"/>
      <c r="AT1839"/>
      <c r="AU1839"/>
      <c r="AV1839"/>
      <c r="AW1839"/>
      <c r="AX1839"/>
      <c r="AY1839"/>
      <c r="AZ1839"/>
      <c r="BA1839"/>
      <c r="BB1839"/>
      <c r="BC1839"/>
      <c r="BD1839"/>
      <c r="BE1839"/>
      <c r="BF1839"/>
      <c r="BG1839"/>
      <c r="BH1839"/>
      <c r="BI1839"/>
      <c r="BJ1839"/>
      <c r="BK1839"/>
      <c r="BL1839"/>
      <c r="BM1839"/>
      <c r="BN1839"/>
      <c r="BO1839"/>
      <c r="BP1839"/>
      <c r="BQ1839"/>
      <c r="BR1839"/>
      <c r="BS1839"/>
      <c r="BT1839"/>
      <c r="BU1839"/>
      <c r="BV1839"/>
      <c r="BW1839"/>
      <c r="BX1839"/>
      <c r="BY1839"/>
      <c r="BZ1839"/>
      <c r="CA1839"/>
      <c r="CB1839"/>
      <c r="CC1839"/>
      <c r="CD1839"/>
      <c r="CE1839"/>
      <c r="CF1839"/>
      <c r="CG1839"/>
      <c r="CH1839"/>
      <c r="CI1839"/>
      <c r="CJ1839"/>
      <c r="CK1839"/>
      <c r="CL1839"/>
      <c r="CN1839"/>
    </row>
    <row r="1840" spans="9:92" x14ac:dyDescent="0.35">
      <c r="I1840"/>
      <c r="J1840"/>
      <c r="R1840"/>
      <c r="S1840"/>
      <c r="T1840"/>
      <c r="U1840"/>
      <c r="V1840"/>
      <c r="W1840"/>
      <c r="X1840"/>
      <c r="Y1840"/>
      <c r="Z1840"/>
      <c r="AA1840"/>
      <c r="AB1840"/>
      <c r="AC1840"/>
      <c r="AD1840"/>
      <c r="AE1840"/>
      <c r="AF1840"/>
      <c r="AG1840"/>
      <c r="AH1840"/>
      <c r="AI1840"/>
      <c r="AJ1840"/>
      <c r="AK1840"/>
      <c r="AL1840"/>
      <c r="AM1840"/>
      <c r="AN1840"/>
      <c r="AO1840"/>
      <c r="AP1840"/>
      <c r="AQ1840"/>
      <c r="AR1840"/>
      <c r="AS1840"/>
      <c r="AT1840"/>
      <c r="AU1840"/>
      <c r="AV1840"/>
      <c r="AW1840"/>
      <c r="AX1840"/>
      <c r="AY1840"/>
      <c r="AZ1840"/>
      <c r="BA1840"/>
      <c r="BB1840"/>
      <c r="BC1840"/>
      <c r="BD1840"/>
      <c r="BE1840"/>
      <c r="BF1840"/>
      <c r="BG1840"/>
      <c r="BH1840"/>
      <c r="BI1840"/>
      <c r="BJ1840"/>
      <c r="BK1840"/>
      <c r="BL1840"/>
      <c r="BM1840"/>
      <c r="BN1840"/>
      <c r="BO1840"/>
      <c r="BP1840"/>
      <c r="BQ1840"/>
      <c r="BR1840"/>
      <c r="BS1840"/>
      <c r="BT1840"/>
      <c r="BU1840"/>
      <c r="BV1840"/>
      <c r="BW1840"/>
      <c r="BX1840"/>
      <c r="BY1840"/>
      <c r="BZ1840"/>
      <c r="CA1840"/>
      <c r="CB1840"/>
      <c r="CC1840"/>
      <c r="CD1840"/>
      <c r="CE1840"/>
      <c r="CF1840"/>
      <c r="CG1840"/>
      <c r="CH1840"/>
      <c r="CI1840"/>
      <c r="CJ1840"/>
      <c r="CK1840"/>
      <c r="CL1840"/>
      <c r="CN1840"/>
    </row>
    <row r="1841" spans="9:92" x14ac:dyDescent="0.35">
      <c r="I1841"/>
      <c r="J1841"/>
      <c r="R1841"/>
      <c r="S1841"/>
      <c r="T1841"/>
      <c r="U1841"/>
      <c r="V1841"/>
      <c r="W1841"/>
      <c r="X1841"/>
      <c r="Y1841"/>
      <c r="Z1841"/>
      <c r="AA1841"/>
      <c r="AB1841"/>
      <c r="AC1841"/>
      <c r="AD1841"/>
      <c r="AE1841"/>
      <c r="AF1841"/>
      <c r="AG1841"/>
      <c r="AH1841"/>
      <c r="AI1841"/>
      <c r="AJ1841"/>
      <c r="AK1841"/>
      <c r="AL1841"/>
      <c r="AM1841"/>
      <c r="AN1841"/>
      <c r="AO1841"/>
      <c r="AP1841"/>
      <c r="AQ1841"/>
      <c r="AR1841"/>
      <c r="AS1841"/>
      <c r="AT1841"/>
      <c r="AU1841"/>
      <c r="AV1841"/>
      <c r="AW1841"/>
      <c r="AX1841"/>
      <c r="AY1841"/>
      <c r="AZ1841"/>
      <c r="BA1841"/>
      <c r="BB1841"/>
      <c r="BC1841"/>
      <c r="BD1841"/>
      <c r="BE1841"/>
      <c r="BF1841"/>
      <c r="BG1841"/>
      <c r="BH1841"/>
      <c r="BI1841"/>
      <c r="BJ1841"/>
      <c r="BK1841"/>
      <c r="BL1841"/>
      <c r="BM1841"/>
      <c r="BN1841"/>
      <c r="BO1841"/>
      <c r="BP1841"/>
      <c r="BQ1841"/>
      <c r="BR1841"/>
      <c r="BS1841"/>
      <c r="BT1841"/>
      <c r="BU1841"/>
      <c r="BV1841"/>
      <c r="BW1841"/>
      <c r="BX1841"/>
      <c r="BY1841"/>
      <c r="BZ1841"/>
      <c r="CA1841"/>
      <c r="CB1841"/>
      <c r="CC1841"/>
      <c r="CD1841"/>
      <c r="CE1841"/>
      <c r="CF1841"/>
      <c r="CG1841"/>
      <c r="CH1841"/>
      <c r="CI1841"/>
      <c r="CJ1841"/>
      <c r="CK1841"/>
      <c r="CL1841"/>
      <c r="CN1841"/>
    </row>
    <row r="1842" spans="9:92" x14ac:dyDescent="0.35">
      <c r="I1842"/>
      <c r="J1842"/>
      <c r="R1842"/>
      <c r="S1842"/>
      <c r="T1842"/>
      <c r="U1842"/>
      <c r="V1842"/>
      <c r="W1842"/>
      <c r="X1842"/>
      <c r="Y1842"/>
      <c r="Z1842"/>
      <c r="AA1842"/>
      <c r="AB1842"/>
      <c r="AC1842"/>
      <c r="AD1842"/>
      <c r="AE1842"/>
      <c r="AF1842"/>
      <c r="AG1842"/>
      <c r="AH1842"/>
      <c r="AI1842"/>
      <c r="AJ1842"/>
      <c r="AK1842"/>
      <c r="AL1842"/>
      <c r="AM1842"/>
      <c r="AN1842"/>
      <c r="AO1842"/>
      <c r="AP1842"/>
      <c r="AQ1842"/>
      <c r="AR1842"/>
      <c r="AS1842"/>
      <c r="AT1842"/>
      <c r="AU1842"/>
      <c r="AV1842"/>
      <c r="AW1842"/>
      <c r="AX1842"/>
      <c r="AY1842"/>
      <c r="AZ1842"/>
      <c r="BA1842"/>
      <c r="BB1842"/>
      <c r="BC1842"/>
      <c r="BD1842"/>
      <c r="BE1842"/>
      <c r="BF1842"/>
      <c r="BG1842"/>
      <c r="BH1842"/>
      <c r="BI1842"/>
      <c r="BJ1842"/>
      <c r="BK1842"/>
      <c r="BL1842"/>
      <c r="BM1842"/>
      <c r="BN1842"/>
      <c r="BO1842"/>
      <c r="BP1842"/>
      <c r="BQ1842"/>
      <c r="BR1842"/>
      <c r="BS1842"/>
      <c r="BT1842"/>
      <c r="BU1842"/>
      <c r="BV1842"/>
      <c r="BW1842"/>
      <c r="BX1842"/>
      <c r="BY1842"/>
      <c r="BZ1842"/>
      <c r="CA1842"/>
      <c r="CB1842"/>
      <c r="CC1842"/>
      <c r="CD1842"/>
      <c r="CE1842"/>
      <c r="CF1842"/>
      <c r="CG1842"/>
      <c r="CH1842"/>
      <c r="CI1842"/>
      <c r="CJ1842"/>
      <c r="CK1842"/>
      <c r="CL1842"/>
      <c r="CN1842"/>
    </row>
    <row r="1843" spans="9:92" x14ac:dyDescent="0.35">
      <c r="I1843"/>
      <c r="J1843"/>
      <c r="R1843"/>
      <c r="S1843"/>
      <c r="T1843"/>
      <c r="U1843"/>
      <c r="V1843"/>
      <c r="W1843"/>
      <c r="X1843"/>
      <c r="Y1843"/>
      <c r="Z1843"/>
      <c r="AA1843"/>
      <c r="AB1843"/>
      <c r="AC1843"/>
      <c r="AD1843"/>
      <c r="AE1843"/>
      <c r="AF1843"/>
      <c r="AG1843"/>
      <c r="AH1843"/>
      <c r="AI1843"/>
      <c r="AJ1843"/>
      <c r="AK1843"/>
      <c r="AL1843"/>
      <c r="AM1843"/>
      <c r="AN1843"/>
      <c r="AO1843"/>
      <c r="AP1843"/>
      <c r="AQ1843"/>
      <c r="AR1843"/>
      <c r="AS1843"/>
      <c r="AT1843"/>
      <c r="AU1843"/>
      <c r="AV1843"/>
      <c r="AW1843"/>
      <c r="AX1843"/>
      <c r="AY1843"/>
      <c r="AZ1843"/>
      <c r="BA1843"/>
      <c r="BB1843"/>
      <c r="BC1843"/>
      <c r="BD1843"/>
      <c r="BE1843"/>
      <c r="BF1843"/>
      <c r="BG1843"/>
      <c r="BH1843"/>
      <c r="BI1843"/>
      <c r="BJ1843"/>
      <c r="BK1843"/>
      <c r="BL1843"/>
      <c r="BM1843"/>
      <c r="BN1843"/>
      <c r="BO1843"/>
      <c r="BP1843"/>
      <c r="BQ1843"/>
      <c r="BR1843"/>
      <c r="BS1843"/>
      <c r="BT1843"/>
      <c r="BU1843"/>
      <c r="BV1843"/>
      <c r="BW1843"/>
      <c r="BX1843"/>
      <c r="BY1843"/>
      <c r="BZ1843"/>
      <c r="CA1843"/>
      <c r="CB1843"/>
      <c r="CC1843"/>
      <c r="CD1843"/>
      <c r="CE1843"/>
      <c r="CF1843"/>
      <c r="CG1843"/>
      <c r="CH1843"/>
      <c r="CI1843"/>
      <c r="CJ1843"/>
      <c r="CK1843"/>
      <c r="CL1843"/>
      <c r="CN1843"/>
    </row>
    <row r="1844" spans="9:92" x14ac:dyDescent="0.35">
      <c r="I1844"/>
      <c r="J1844"/>
      <c r="R1844"/>
      <c r="S1844"/>
      <c r="T1844"/>
      <c r="U1844"/>
      <c r="V1844"/>
      <c r="W1844"/>
      <c r="X1844"/>
      <c r="Y1844"/>
      <c r="Z1844"/>
      <c r="AA1844"/>
      <c r="AB1844"/>
      <c r="AC1844"/>
      <c r="AD1844"/>
      <c r="AE1844"/>
      <c r="AF1844"/>
      <c r="AG1844"/>
      <c r="AH1844"/>
      <c r="AI1844"/>
      <c r="AJ1844"/>
      <c r="AK1844"/>
      <c r="AL1844"/>
      <c r="AM1844"/>
      <c r="AN1844"/>
      <c r="AO1844"/>
      <c r="AP1844"/>
      <c r="AQ1844"/>
      <c r="AR1844"/>
      <c r="AS1844"/>
      <c r="AT1844"/>
      <c r="AU1844"/>
      <c r="AV1844"/>
      <c r="AW1844"/>
      <c r="AX1844"/>
      <c r="AY1844"/>
      <c r="AZ1844"/>
      <c r="BA1844"/>
      <c r="BB1844"/>
      <c r="BC1844"/>
      <c r="BD1844"/>
      <c r="BE1844"/>
      <c r="BF1844"/>
      <c r="BG1844"/>
      <c r="BH1844"/>
      <c r="BI1844"/>
      <c r="BJ1844"/>
      <c r="BK1844"/>
      <c r="BL1844"/>
      <c r="BM1844"/>
      <c r="BN1844"/>
      <c r="BO1844"/>
      <c r="BP1844"/>
      <c r="BQ1844"/>
      <c r="BR1844"/>
      <c r="BS1844"/>
      <c r="BT1844"/>
      <c r="BU1844"/>
      <c r="BV1844"/>
      <c r="BW1844"/>
      <c r="BX1844"/>
      <c r="BY1844"/>
      <c r="BZ1844"/>
      <c r="CA1844"/>
      <c r="CB1844"/>
      <c r="CC1844"/>
      <c r="CD1844"/>
      <c r="CE1844"/>
      <c r="CF1844"/>
      <c r="CG1844"/>
      <c r="CH1844"/>
      <c r="CI1844"/>
      <c r="CJ1844"/>
      <c r="CK1844"/>
      <c r="CL1844"/>
      <c r="CN1844"/>
    </row>
    <row r="1845" spans="9:92" x14ac:dyDescent="0.35">
      <c r="I1845"/>
      <c r="J1845"/>
      <c r="R1845"/>
      <c r="S1845"/>
      <c r="T1845"/>
      <c r="U1845"/>
      <c r="V1845"/>
      <c r="W1845"/>
      <c r="X1845"/>
      <c r="Y1845"/>
      <c r="Z1845"/>
      <c r="AA1845"/>
      <c r="AB1845"/>
      <c r="AC1845"/>
      <c r="AD1845"/>
      <c r="AE1845"/>
      <c r="AF1845"/>
      <c r="AG1845"/>
      <c r="AH1845"/>
      <c r="AI1845"/>
      <c r="AJ1845"/>
      <c r="AK1845"/>
      <c r="AL1845"/>
      <c r="AM1845"/>
      <c r="AN1845"/>
      <c r="AO1845"/>
      <c r="AP1845"/>
      <c r="AQ1845"/>
      <c r="AR1845"/>
      <c r="AS1845"/>
      <c r="AT1845"/>
      <c r="AU1845"/>
      <c r="AV1845"/>
      <c r="AW1845"/>
      <c r="AX1845"/>
      <c r="AY1845"/>
      <c r="AZ1845"/>
      <c r="BA1845"/>
      <c r="BB1845"/>
      <c r="BC1845"/>
      <c r="BD1845"/>
      <c r="BE1845"/>
      <c r="BF1845"/>
      <c r="BG1845"/>
      <c r="BH1845"/>
      <c r="BI1845"/>
      <c r="BJ1845"/>
      <c r="BK1845"/>
      <c r="BL1845"/>
      <c r="BM1845"/>
      <c r="BN1845"/>
      <c r="BO1845"/>
      <c r="BP1845"/>
      <c r="BQ1845"/>
      <c r="BR1845"/>
      <c r="BS1845"/>
      <c r="BT1845"/>
      <c r="BU1845"/>
      <c r="BV1845"/>
      <c r="BW1845"/>
      <c r="BX1845"/>
      <c r="BY1845"/>
      <c r="BZ1845"/>
      <c r="CA1845"/>
      <c r="CB1845"/>
      <c r="CC1845"/>
      <c r="CD1845"/>
      <c r="CE1845"/>
      <c r="CF1845"/>
      <c r="CG1845"/>
      <c r="CH1845"/>
      <c r="CI1845"/>
      <c r="CJ1845"/>
      <c r="CK1845"/>
      <c r="CL1845"/>
      <c r="CN1845"/>
    </row>
    <row r="1846" spans="9:92" x14ac:dyDescent="0.35">
      <c r="I1846"/>
      <c r="J1846"/>
      <c r="R1846"/>
      <c r="S1846"/>
      <c r="T1846"/>
      <c r="U1846"/>
      <c r="V1846"/>
      <c r="W1846"/>
      <c r="X1846"/>
      <c r="Y1846"/>
      <c r="Z1846"/>
      <c r="AA1846"/>
      <c r="AB1846"/>
      <c r="AC1846"/>
      <c r="AD1846"/>
      <c r="AE1846"/>
      <c r="AF1846"/>
      <c r="AG1846"/>
      <c r="AH1846"/>
      <c r="AI1846"/>
      <c r="AJ1846"/>
      <c r="AK1846"/>
      <c r="AL1846"/>
      <c r="AM1846"/>
      <c r="AN1846"/>
      <c r="AO1846"/>
      <c r="AP1846"/>
      <c r="AQ1846"/>
      <c r="AR1846"/>
      <c r="AS1846"/>
      <c r="AT1846"/>
      <c r="AU1846"/>
      <c r="AV1846"/>
      <c r="AW1846"/>
      <c r="AX1846"/>
      <c r="AY1846"/>
      <c r="AZ1846"/>
      <c r="BA1846"/>
      <c r="BB1846"/>
      <c r="BC1846"/>
      <c r="BD1846"/>
      <c r="BE1846"/>
      <c r="BF1846"/>
      <c r="BG1846"/>
      <c r="BH1846"/>
      <c r="BI1846"/>
      <c r="BJ1846"/>
      <c r="BK1846"/>
      <c r="BL1846"/>
      <c r="BM1846"/>
      <c r="BN1846"/>
      <c r="BO1846"/>
      <c r="BP1846"/>
      <c r="BQ1846"/>
      <c r="BR1846"/>
      <c r="BS1846"/>
      <c r="BT1846"/>
      <c r="BU1846"/>
      <c r="BV1846"/>
      <c r="BW1846"/>
      <c r="BX1846"/>
      <c r="BY1846"/>
      <c r="BZ1846"/>
      <c r="CA1846"/>
      <c r="CB1846"/>
      <c r="CC1846"/>
      <c r="CD1846"/>
      <c r="CE1846"/>
      <c r="CF1846"/>
      <c r="CG1846"/>
      <c r="CH1846"/>
      <c r="CI1846"/>
      <c r="CJ1846"/>
      <c r="CK1846"/>
      <c r="CL1846"/>
      <c r="CN1846"/>
    </row>
    <row r="1847" spans="9:92" x14ac:dyDescent="0.35">
      <c r="I1847"/>
      <c r="J1847"/>
      <c r="R1847"/>
      <c r="S1847"/>
      <c r="T1847"/>
      <c r="U1847"/>
      <c r="V1847"/>
      <c r="W1847"/>
      <c r="X1847"/>
      <c r="Y1847"/>
      <c r="Z1847"/>
      <c r="AA1847"/>
      <c r="AB1847"/>
      <c r="AC1847"/>
      <c r="AD1847"/>
      <c r="AE1847"/>
      <c r="AF1847"/>
      <c r="AG1847"/>
      <c r="AH1847"/>
      <c r="AI1847"/>
      <c r="AJ1847"/>
      <c r="AK1847"/>
      <c r="AL1847"/>
      <c r="AM1847"/>
      <c r="AN1847"/>
      <c r="AO1847"/>
      <c r="AP1847"/>
      <c r="AQ1847"/>
      <c r="AR1847"/>
      <c r="AS1847"/>
      <c r="AT1847"/>
      <c r="AU1847"/>
      <c r="AV1847"/>
      <c r="AW1847"/>
      <c r="AX1847"/>
      <c r="AY1847"/>
      <c r="AZ1847"/>
      <c r="BA1847"/>
      <c r="BB1847"/>
      <c r="BC1847"/>
      <c r="BD1847"/>
      <c r="BE1847"/>
      <c r="BF1847"/>
      <c r="BG1847"/>
      <c r="BH1847"/>
      <c r="BI1847"/>
      <c r="BJ1847"/>
      <c r="BK1847"/>
      <c r="BL1847"/>
      <c r="BM1847"/>
      <c r="BN1847"/>
      <c r="BO1847"/>
      <c r="BP1847"/>
      <c r="BQ1847"/>
      <c r="BR1847"/>
      <c r="BS1847"/>
      <c r="BT1847"/>
      <c r="BU1847"/>
      <c r="BV1847"/>
      <c r="BW1847"/>
      <c r="BX1847"/>
      <c r="BY1847"/>
      <c r="BZ1847"/>
      <c r="CA1847"/>
      <c r="CB1847"/>
      <c r="CC1847"/>
      <c r="CD1847"/>
      <c r="CE1847"/>
      <c r="CF1847"/>
      <c r="CG1847"/>
      <c r="CH1847"/>
      <c r="CI1847"/>
      <c r="CJ1847"/>
      <c r="CK1847"/>
      <c r="CL1847"/>
      <c r="CN1847"/>
    </row>
    <row r="1848" spans="9:92" x14ac:dyDescent="0.35">
      <c r="I1848"/>
      <c r="J1848"/>
      <c r="R1848"/>
      <c r="S1848"/>
      <c r="T1848"/>
      <c r="U1848"/>
      <c r="V1848"/>
      <c r="W1848"/>
      <c r="X1848"/>
      <c r="Y1848"/>
      <c r="Z1848"/>
      <c r="AA1848"/>
      <c r="AB1848"/>
      <c r="AC1848"/>
      <c r="AD1848"/>
      <c r="AE1848"/>
      <c r="AF1848"/>
      <c r="AG1848"/>
      <c r="AH1848"/>
      <c r="AI1848"/>
      <c r="AJ1848"/>
      <c r="AK1848"/>
      <c r="AL1848"/>
      <c r="AM1848"/>
      <c r="AN1848"/>
      <c r="AO1848"/>
      <c r="AP1848"/>
      <c r="AQ1848"/>
      <c r="AR1848"/>
      <c r="AS1848"/>
      <c r="AT1848"/>
      <c r="AU1848"/>
      <c r="AV1848"/>
      <c r="AW1848"/>
      <c r="AX1848"/>
      <c r="AY1848"/>
      <c r="AZ1848"/>
      <c r="BA1848"/>
      <c r="BB1848"/>
      <c r="BC1848"/>
      <c r="BD1848"/>
      <c r="BE1848"/>
      <c r="BF1848"/>
      <c r="BG1848"/>
      <c r="BH1848"/>
      <c r="BI1848"/>
      <c r="BJ1848"/>
      <c r="BK1848"/>
      <c r="BL1848"/>
      <c r="BM1848"/>
      <c r="BN1848"/>
      <c r="BO1848"/>
      <c r="BP1848"/>
      <c r="BQ1848"/>
      <c r="BR1848"/>
      <c r="BS1848"/>
      <c r="BT1848"/>
      <c r="BU1848"/>
      <c r="BV1848"/>
      <c r="BW1848"/>
      <c r="BX1848"/>
      <c r="BY1848"/>
      <c r="BZ1848"/>
      <c r="CA1848"/>
      <c r="CB1848"/>
      <c r="CC1848"/>
      <c r="CD1848"/>
      <c r="CE1848"/>
      <c r="CF1848"/>
      <c r="CG1848"/>
      <c r="CH1848"/>
      <c r="CI1848"/>
      <c r="CJ1848"/>
      <c r="CK1848"/>
      <c r="CL1848"/>
      <c r="CN1848"/>
    </row>
    <row r="1849" spans="9:92" x14ac:dyDescent="0.35">
      <c r="I1849"/>
      <c r="J1849"/>
      <c r="R1849"/>
      <c r="S1849"/>
      <c r="T1849"/>
      <c r="U1849"/>
      <c r="V1849"/>
      <c r="W1849"/>
      <c r="X1849"/>
      <c r="Y1849"/>
      <c r="Z1849"/>
      <c r="AA1849"/>
      <c r="AB1849"/>
      <c r="AC1849"/>
      <c r="AD1849"/>
      <c r="AE1849"/>
      <c r="AF1849"/>
      <c r="AG1849"/>
      <c r="AH1849"/>
      <c r="AI1849"/>
      <c r="AJ1849"/>
      <c r="AK1849"/>
      <c r="AL1849"/>
      <c r="AM1849"/>
      <c r="AN1849"/>
      <c r="AO1849"/>
      <c r="AP1849"/>
      <c r="AQ1849"/>
      <c r="AR1849"/>
      <c r="AS1849"/>
      <c r="AT1849"/>
      <c r="AU1849"/>
      <c r="AV1849"/>
      <c r="AW1849"/>
      <c r="AX1849"/>
      <c r="AY1849"/>
      <c r="AZ1849"/>
      <c r="BA1849"/>
      <c r="BB1849"/>
      <c r="BC1849"/>
      <c r="BD1849"/>
      <c r="BE1849"/>
      <c r="BF1849"/>
      <c r="BG1849"/>
      <c r="BH1849"/>
      <c r="BI1849"/>
      <c r="BJ1849"/>
      <c r="BK1849"/>
      <c r="BL1849"/>
      <c r="BM1849"/>
      <c r="BN1849"/>
      <c r="BO1849"/>
      <c r="BP1849"/>
      <c r="BQ1849"/>
      <c r="BR1849"/>
      <c r="BS1849"/>
      <c r="BT1849"/>
      <c r="BU1849"/>
      <c r="BV1849"/>
      <c r="BW1849"/>
      <c r="BX1849"/>
      <c r="BY1849"/>
      <c r="BZ1849"/>
      <c r="CA1849"/>
      <c r="CB1849"/>
      <c r="CC1849"/>
      <c r="CD1849"/>
      <c r="CE1849"/>
      <c r="CF1849"/>
      <c r="CG1849"/>
      <c r="CH1849"/>
      <c r="CI1849"/>
      <c r="CJ1849"/>
      <c r="CK1849"/>
      <c r="CL1849"/>
      <c r="CN1849"/>
    </row>
    <row r="1850" spans="9:92" x14ac:dyDescent="0.35">
      <c r="I1850"/>
      <c r="J1850"/>
      <c r="R1850"/>
      <c r="S1850"/>
      <c r="T1850"/>
      <c r="U1850"/>
      <c r="V1850"/>
      <c r="W1850"/>
      <c r="X1850"/>
      <c r="Y1850"/>
      <c r="Z1850"/>
      <c r="AA1850"/>
      <c r="AB1850"/>
      <c r="AC1850"/>
      <c r="AD1850"/>
      <c r="AE1850"/>
      <c r="AF1850"/>
      <c r="AG1850"/>
      <c r="AH1850"/>
      <c r="AI1850"/>
      <c r="AJ1850"/>
      <c r="AK1850"/>
      <c r="AL1850"/>
      <c r="AM1850"/>
      <c r="AN1850"/>
      <c r="AO1850"/>
      <c r="AP1850"/>
      <c r="AQ1850"/>
      <c r="AR1850"/>
      <c r="AS1850"/>
      <c r="AT1850"/>
      <c r="AU1850"/>
      <c r="AV1850"/>
      <c r="AW1850"/>
      <c r="AX1850"/>
      <c r="AY1850"/>
      <c r="AZ1850"/>
      <c r="BA1850"/>
      <c r="BB1850"/>
      <c r="BC1850"/>
      <c r="BD1850"/>
      <c r="BE1850"/>
      <c r="BF1850"/>
      <c r="BG1850"/>
      <c r="BH1850"/>
      <c r="BI1850"/>
      <c r="BJ1850"/>
      <c r="BK1850"/>
      <c r="BL1850"/>
      <c r="BM1850"/>
      <c r="BN1850"/>
      <c r="BO1850"/>
      <c r="BP1850"/>
      <c r="BQ1850"/>
      <c r="BR1850"/>
      <c r="BS1850"/>
      <c r="BT1850"/>
      <c r="BU1850"/>
      <c r="BV1850"/>
      <c r="BW1850"/>
      <c r="BX1850"/>
      <c r="BY1850"/>
      <c r="BZ1850"/>
      <c r="CA1850"/>
      <c r="CB1850"/>
      <c r="CC1850"/>
      <c r="CD1850"/>
      <c r="CE1850"/>
      <c r="CF1850"/>
      <c r="CG1850"/>
      <c r="CH1850"/>
      <c r="CI1850"/>
      <c r="CJ1850"/>
      <c r="CK1850"/>
      <c r="CL1850"/>
      <c r="CN1850"/>
    </row>
    <row r="1851" spans="9:92" x14ac:dyDescent="0.35">
      <c r="I1851"/>
      <c r="J1851"/>
      <c r="R1851"/>
      <c r="S1851"/>
      <c r="T1851"/>
      <c r="U1851"/>
      <c r="V1851"/>
      <c r="W1851"/>
      <c r="X1851"/>
      <c r="Y1851"/>
      <c r="Z1851"/>
      <c r="AA1851"/>
      <c r="AB1851"/>
      <c r="AC1851"/>
      <c r="AD1851"/>
      <c r="AE1851"/>
      <c r="AF1851"/>
      <c r="AG1851"/>
      <c r="AH1851"/>
      <c r="AI1851"/>
      <c r="AJ1851"/>
      <c r="AK1851"/>
      <c r="AL1851"/>
      <c r="AM1851"/>
      <c r="AN1851"/>
      <c r="AO1851"/>
      <c r="AP1851"/>
      <c r="AQ1851"/>
      <c r="AR1851"/>
      <c r="AS1851"/>
      <c r="AT1851"/>
      <c r="AU1851"/>
      <c r="AV1851"/>
      <c r="AW1851"/>
      <c r="AX1851"/>
      <c r="AY1851"/>
      <c r="AZ1851"/>
      <c r="BA1851"/>
      <c r="BB1851"/>
      <c r="BC1851"/>
      <c r="BD1851"/>
      <c r="BE1851"/>
      <c r="BF1851"/>
      <c r="BG1851"/>
      <c r="BH1851"/>
      <c r="BI1851"/>
      <c r="BJ1851"/>
      <c r="BK1851"/>
      <c r="BL1851"/>
      <c r="BM1851"/>
      <c r="BN1851"/>
      <c r="BO1851"/>
      <c r="BP1851"/>
      <c r="BQ1851"/>
      <c r="BR1851"/>
      <c r="BS1851"/>
      <c r="BT1851"/>
      <c r="BU1851"/>
      <c r="BV1851"/>
      <c r="BW1851"/>
      <c r="BX1851"/>
      <c r="BY1851"/>
      <c r="BZ1851"/>
      <c r="CA1851"/>
      <c r="CB1851"/>
      <c r="CC1851"/>
      <c r="CD1851"/>
      <c r="CE1851"/>
      <c r="CF1851"/>
      <c r="CG1851"/>
      <c r="CH1851"/>
      <c r="CI1851"/>
      <c r="CJ1851"/>
      <c r="CK1851"/>
      <c r="CL1851"/>
      <c r="CN1851"/>
    </row>
    <row r="1852" spans="9:92" x14ac:dyDescent="0.35">
      <c r="I1852"/>
      <c r="J1852"/>
      <c r="R1852"/>
      <c r="S1852"/>
      <c r="T1852"/>
      <c r="U1852"/>
      <c r="V1852"/>
      <c r="W1852"/>
      <c r="X1852"/>
      <c r="Y1852"/>
      <c r="Z1852"/>
      <c r="AA1852"/>
      <c r="AB1852"/>
      <c r="AC1852"/>
      <c r="AD1852"/>
      <c r="AE1852"/>
      <c r="AF1852"/>
      <c r="AG1852"/>
      <c r="AH1852"/>
      <c r="AI1852"/>
      <c r="AJ1852"/>
      <c r="AK1852"/>
      <c r="AL1852"/>
      <c r="AM1852"/>
      <c r="AN1852"/>
      <c r="AO1852"/>
      <c r="AP1852"/>
      <c r="AQ1852"/>
      <c r="AR1852"/>
      <c r="AS1852"/>
      <c r="AT1852"/>
      <c r="AU1852"/>
      <c r="AV1852"/>
      <c r="AW1852"/>
      <c r="AX1852"/>
      <c r="AY1852"/>
      <c r="AZ1852"/>
      <c r="BA1852"/>
      <c r="BB1852"/>
      <c r="BC1852"/>
      <c r="BD1852"/>
      <c r="BE1852"/>
      <c r="BF1852"/>
      <c r="BG1852"/>
      <c r="BH1852"/>
      <c r="BI1852"/>
      <c r="BJ1852"/>
      <c r="BK1852"/>
      <c r="BL1852"/>
      <c r="BM1852"/>
      <c r="BN1852"/>
      <c r="BO1852"/>
      <c r="BP1852"/>
      <c r="BQ1852"/>
      <c r="BR1852"/>
      <c r="BS1852"/>
      <c r="BT1852"/>
      <c r="BU1852"/>
      <c r="BV1852"/>
      <c r="BW1852"/>
      <c r="BX1852"/>
      <c r="BY1852"/>
      <c r="BZ1852"/>
      <c r="CA1852"/>
      <c r="CB1852"/>
      <c r="CC1852"/>
      <c r="CD1852"/>
      <c r="CE1852"/>
      <c r="CF1852"/>
      <c r="CG1852"/>
      <c r="CH1852"/>
      <c r="CI1852"/>
      <c r="CJ1852"/>
      <c r="CK1852"/>
      <c r="CL1852"/>
      <c r="CN1852"/>
    </row>
    <row r="1853" spans="9:92" x14ac:dyDescent="0.35">
      <c r="I1853"/>
      <c r="J1853"/>
      <c r="R1853"/>
      <c r="S1853"/>
      <c r="T1853"/>
      <c r="U1853"/>
      <c r="V1853"/>
      <c r="W1853"/>
      <c r="X1853"/>
      <c r="Y1853"/>
      <c r="Z1853"/>
      <c r="AA1853"/>
      <c r="AB1853"/>
      <c r="AC1853"/>
      <c r="AD1853"/>
      <c r="AE1853"/>
      <c r="AF1853"/>
      <c r="AG1853"/>
      <c r="AH1853"/>
      <c r="AI1853"/>
      <c r="AJ1853"/>
      <c r="AK1853"/>
      <c r="AL1853"/>
      <c r="AM1853"/>
      <c r="AN1853"/>
      <c r="AO1853"/>
      <c r="AP1853"/>
      <c r="AQ1853"/>
      <c r="AR1853"/>
      <c r="AS1853"/>
      <c r="AT1853"/>
      <c r="AU1853"/>
      <c r="AV1853"/>
      <c r="AW1853"/>
      <c r="AX1853"/>
      <c r="AY1853"/>
      <c r="AZ1853"/>
      <c r="BA1853"/>
      <c r="BB1853"/>
      <c r="BC1853"/>
      <c r="BD1853"/>
      <c r="BE1853"/>
      <c r="BF1853"/>
      <c r="BG1853"/>
      <c r="BH1853"/>
      <c r="BI1853"/>
      <c r="BJ1853"/>
      <c r="BK1853"/>
      <c r="BL1853"/>
      <c r="BM1853"/>
      <c r="BN1853"/>
      <c r="BO1853"/>
      <c r="BP1853"/>
      <c r="BQ1853"/>
      <c r="BR1853"/>
      <c r="BS1853"/>
      <c r="BT1853"/>
      <c r="BU1853"/>
      <c r="BV1853"/>
      <c r="BW1853"/>
      <c r="BX1853"/>
      <c r="BY1853"/>
      <c r="BZ1853"/>
      <c r="CA1853"/>
      <c r="CB1853"/>
      <c r="CC1853"/>
      <c r="CD1853"/>
      <c r="CE1853"/>
      <c r="CF1853"/>
      <c r="CG1853"/>
      <c r="CH1853"/>
      <c r="CI1853"/>
      <c r="CJ1853"/>
      <c r="CK1853"/>
      <c r="CL1853"/>
      <c r="CN1853"/>
    </row>
    <row r="1854" spans="9:92" x14ac:dyDescent="0.35">
      <c r="I1854"/>
      <c r="J1854"/>
      <c r="R1854"/>
      <c r="S1854"/>
      <c r="T1854"/>
      <c r="U1854"/>
      <c r="V1854"/>
      <c r="W1854"/>
      <c r="X1854"/>
      <c r="Y1854"/>
      <c r="Z1854"/>
      <c r="AA1854"/>
      <c r="AB1854"/>
      <c r="AC1854"/>
      <c r="AD1854"/>
      <c r="AE1854"/>
      <c r="AF1854"/>
      <c r="AG1854"/>
      <c r="AH1854"/>
      <c r="AI1854"/>
      <c r="AJ1854"/>
      <c r="AK1854"/>
      <c r="AL1854"/>
      <c r="AM1854"/>
      <c r="AN1854"/>
      <c r="AO1854"/>
      <c r="AP1854"/>
      <c r="AQ1854"/>
      <c r="AR1854"/>
      <c r="AS1854"/>
      <c r="AT1854"/>
      <c r="AU1854"/>
      <c r="AV1854"/>
      <c r="AW1854"/>
      <c r="AX1854"/>
      <c r="AY1854"/>
      <c r="AZ1854"/>
      <c r="BA1854"/>
      <c r="BB1854"/>
      <c r="BC1854"/>
      <c r="BD1854"/>
      <c r="BE1854"/>
      <c r="BF1854"/>
      <c r="BG1854"/>
      <c r="BH1854"/>
      <c r="BI1854"/>
      <c r="BJ1854"/>
      <c r="BK1854"/>
      <c r="BL1854"/>
      <c r="BM1854"/>
      <c r="BN1854"/>
      <c r="BO1854"/>
      <c r="BP1854"/>
      <c r="BQ1854"/>
      <c r="BR1854"/>
      <c r="BS1854"/>
      <c r="BT1854"/>
      <c r="BU1854"/>
      <c r="BV1854"/>
      <c r="BW1854"/>
      <c r="BX1854"/>
      <c r="BY1854"/>
      <c r="BZ1854"/>
      <c r="CA1854"/>
      <c r="CB1854"/>
      <c r="CC1854"/>
      <c r="CD1854"/>
      <c r="CE1854"/>
      <c r="CF1854"/>
      <c r="CG1854"/>
      <c r="CH1854"/>
      <c r="CI1854"/>
      <c r="CJ1854"/>
      <c r="CK1854"/>
      <c r="CL1854"/>
      <c r="CN1854"/>
    </row>
    <row r="1855" spans="9:92" x14ac:dyDescent="0.35">
      <c r="I1855"/>
      <c r="J1855"/>
      <c r="R1855"/>
      <c r="S1855"/>
      <c r="T1855"/>
      <c r="U1855"/>
      <c r="V1855"/>
      <c r="W1855"/>
      <c r="X1855"/>
      <c r="Y1855"/>
      <c r="Z1855"/>
      <c r="AA1855"/>
      <c r="AB1855"/>
      <c r="AC1855"/>
      <c r="AD1855"/>
      <c r="AE1855"/>
      <c r="AF1855"/>
      <c r="AG1855"/>
      <c r="AH1855"/>
      <c r="AI1855"/>
      <c r="AJ1855"/>
      <c r="AK1855"/>
      <c r="AL1855"/>
      <c r="AM1855"/>
      <c r="AN1855"/>
      <c r="AO1855"/>
      <c r="AP1855"/>
      <c r="AQ1855"/>
      <c r="AR1855"/>
      <c r="AS1855"/>
      <c r="AT1855"/>
      <c r="AU1855"/>
      <c r="AV1855"/>
      <c r="AW1855"/>
      <c r="AX1855"/>
      <c r="AY1855"/>
      <c r="AZ1855"/>
      <c r="BA1855"/>
      <c r="BB1855"/>
      <c r="BC1855"/>
      <c r="BD1855"/>
      <c r="BE1855"/>
      <c r="BF1855"/>
      <c r="BG1855"/>
      <c r="BH1855"/>
      <c r="BI1855"/>
      <c r="BJ1855"/>
      <c r="BK1855"/>
      <c r="BL1855"/>
      <c r="BM1855"/>
      <c r="BN1855"/>
      <c r="BO1855"/>
      <c r="BP1855"/>
      <c r="BQ1855"/>
      <c r="BR1855"/>
      <c r="BS1855"/>
      <c r="BT1855"/>
      <c r="BU1855"/>
      <c r="BV1855"/>
      <c r="BW1855"/>
      <c r="BX1855"/>
      <c r="BY1855"/>
      <c r="BZ1855"/>
      <c r="CA1855"/>
      <c r="CB1855"/>
      <c r="CC1855"/>
      <c r="CD1855"/>
      <c r="CE1855"/>
      <c r="CF1855"/>
      <c r="CG1855"/>
      <c r="CH1855"/>
      <c r="CI1855"/>
      <c r="CJ1855"/>
      <c r="CK1855"/>
      <c r="CL1855"/>
      <c r="CN1855"/>
    </row>
    <row r="1856" spans="9:92" x14ac:dyDescent="0.35">
      <c r="I1856"/>
      <c r="J1856"/>
      <c r="R1856"/>
      <c r="S1856"/>
      <c r="T1856"/>
      <c r="U1856"/>
      <c r="V1856"/>
      <c r="W1856"/>
      <c r="X1856"/>
      <c r="Y1856"/>
      <c r="Z1856"/>
      <c r="AA1856"/>
      <c r="AB1856"/>
      <c r="AC1856"/>
      <c r="AD1856"/>
      <c r="AE1856"/>
      <c r="AF1856"/>
      <c r="AG1856"/>
      <c r="AH1856"/>
      <c r="AI1856"/>
      <c r="AJ1856"/>
      <c r="AK1856"/>
      <c r="AL1856"/>
      <c r="AM1856"/>
      <c r="AN1856"/>
      <c r="AO1856"/>
      <c r="AP1856"/>
      <c r="AQ1856"/>
      <c r="AR1856"/>
      <c r="AS1856"/>
      <c r="AT1856"/>
      <c r="AU1856"/>
      <c r="AV1856"/>
      <c r="AW1856"/>
      <c r="AX1856"/>
      <c r="AY1856"/>
      <c r="AZ1856"/>
      <c r="BA1856"/>
      <c r="BB1856"/>
      <c r="BC1856"/>
      <c r="BD1856"/>
      <c r="BE1856"/>
      <c r="BF1856"/>
      <c r="BG1856"/>
      <c r="BH1856"/>
      <c r="BI1856"/>
      <c r="BJ1856"/>
      <c r="BK1856"/>
      <c r="BL1856"/>
      <c r="BM1856"/>
      <c r="BN1856"/>
      <c r="BO1856"/>
      <c r="BP1856"/>
      <c r="BQ1856"/>
      <c r="BR1856"/>
      <c r="BS1856"/>
      <c r="BT1856"/>
      <c r="BU1856"/>
      <c r="BV1856"/>
      <c r="BW1856"/>
      <c r="BX1856"/>
      <c r="BY1856"/>
      <c r="BZ1856"/>
      <c r="CA1856"/>
      <c r="CB1856"/>
      <c r="CC1856"/>
      <c r="CD1856"/>
      <c r="CE1856"/>
      <c r="CF1856"/>
      <c r="CG1856"/>
      <c r="CH1856"/>
      <c r="CI1856"/>
      <c r="CJ1856"/>
      <c r="CK1856"/>
      <c r="CL1856"/>
      <c r="CN1856"/>
    </row>
    <row r="1857" spans="9:92" x14ac:dyDescent="0.35">
      <c r="I1857"/>
      <c r="J1857"/>
      <c r="R1857"/>
      <c r="S1857"/>
      <c r="T1857"/>
      <c r="U1857"/>
      <c r="V1857"/>
      <c r="W1857"/>
      <c r="X1857"/>
      <c r="Y1857"/>
      <c r="Z1857"/>
      <c r="AA1857"/>
      <c r="AB1857"/>
      <c r="AC1857"/>
      <c r="AD1857"/>
      <c r="AE1857"/>
      <c r="AF1857"/>
      <c r="AG1857"/>
      <c r="AH1857"/>
      <c r="AI1857"/>
      <c r="AJ1857"/>
      <c r="AK1857"/>
      <c r="AL1857"/>
      <c r="AM1857"/>
      <c r="AN1857"/>
      <c r="AO1857"/>
      <c r="AP1857"/>
      <c r="AQ1857"/>
      <c r="AR1857"/>
      <c r="AS1857"/>
      <c r="AT1857"/>
      <c r="AU1857"/>
      <c r="AV1857"/>
      <c r="AW1857"/>
      <c r="AX1857"/>
      <c r="AY1857"/>
      <c r="AZ1857"/>
      <c r="BA1857"/>
      <c r="BB1857"/>
      <c r="BC1857"/>
      <c r="BD1857"/>
      <c r="BE1857"/>
      <c r="BF1857"/>
      <c r="BG1857"/>
      <c r="BH1857"/>
      <c r="BI1857"/>
      <c r="BJ1857"/>
      <c r="BK1857"/>
      <c r="BL1857"/>
      <c r="BM1857"/>
      <c r="BN1857"/>
      <c r="BO1857"/>
      <c r="BP1857"/>
      <c r="BQ1857"/>
      <c r="BR1857"/>
      <c r="BS1857"/>
      <c r="BT1857"/>
      <c r="BU1857"/>
      <c r="BV1857"/>
      <c r="BW1857"/>
      <c r="BX1857"/>
      <c r="BY1857"/>
      <c r="BZ1857"/>
      <c r="CA1857"/>
      <c r="CB1857"/>
      <c r="CC1857"/>
      <c r="CD1857"/>
      <c r="CE1857"/>
      <c r="CF1857"/>
      <c r="CG1857"/>
      <c r="CH1857"/>
      <c r="CI1857"/>
      <c r="CJ1857"/>
      <c r="CK1857"/>
      <c r="CL1857"/>
      <c r="CN1857"/>
    </row>
    <row r="1858" spans="9:92" x14ac:dyDescent="0.35">
      <c r="I1858"/>
      <c r="J1858"/>
      <c r="R1858"/>
      <c r="S1858"/>
      <c r="T1858"/>
      <c r="U1858"/>
      <c r="V1858"/>
      <c r="W1858"/>
      <c r="X1858"/>
      <c r="Y1858"/>
      <c r="Z1858"/>
      <c r="AA1858"/>
      <c r="AB1858"/>
      <c r="AC1858"/>
      <c r="AD1858"/>
      <c r="AE1858"/>
      <c r="AF1858"/>
      <c r="AG1858"/>
      <c r="AH1858"/>
      <c r="AI1858"/>
      <c r="AJ1858"/>
      <c r="AK1858"/>
      <c r="AL1858"/>
      <c r="AM1858"/>
      <c r="AN1858"/>
      <c r="AO1858"/>
      <c r="AP1858"/>
      <c r="AQ1858"/>
      <c r="AR1858"/>
      <c r="AS1858"/>
      <c r="AT1858"/>
      <c r="AU1858"/>
      <c r="AV1858"/>
      <c r="AW1858"/>
      <c r="AX1858"/>
      <c r="AY1858"/>
      <c r="AZ1858"/>
      <c r="BA1858"/>
      <c r="BB1858"/>
      <c r="BC1858"/>
      <c r="BD1858"/>
      <c r="BE1858"/>
      <c r="BF1858"/>
      <c r="BG1858"/>
      <c r="BH1858"/>
      <c r="BI1858"/>
      <c r="BJ1858"/>
      <c r="BK1858"/>
      <c r="BL1858"/>
      <c r="BM1858"/>
      <c r="BN1858"/>
      <c r="BO1858"/>
      <c r="BP1858"/>
      <c r="BQ1858"/>
      <c r="BR1858"/>
      <c r="BS1858"/>
      <c r="BT1858"/>
      <c r="BU1858"/>
      <c r="BV1858"/>
      <c r="BW1858"/>
      <c r="BX1858"/>
      <c r="BY1858"/>
      <c r="BZ1858"/>
      <c r="CA1858"/>
      <c r="CB1858"/>
      <c r="CC1858"/>
      <c r="CD1858"/>
      <c r="CE1858"/>
      <c r="CF1858"/>
      <c r="CG1858"/>
      <c r="CH1858"/>
      <c r="CI1858"/>
      <c r="CJ1858"/>
      <c r="CK1858"/>
      <c r="CL1858"/>
      <c r="CN1858"/>
    </row>
    <row r="1859" spans="9:92" x14ac:dyDescent="0.35">
      <c r="I1859"/>
      <c r="J1859"/>
      <c r="R1859"/>
      <c r="S1859"/>
      <c r="T1859"/>
      <c r="U1859"/>
      <c r="V1859"/>
      <c r="W1859"/>
      <c r="X1859"/>
      <c r="Y1859"/>
      <c r="Z1859"/>
      <c r="AA1859"/>
      <c r="AB1859"/>
      <c r="AC1859"/>
      <c r="AD1859"/>
      <c r="AE1859"/>
      <c r="AF1859"/>
      <c r="AG1859"/>
      <c r="AH1859"/>
      <c r="AI1859"/>
      <c r="AJ1859"/>
      <c r="AK1859"/>
      <c r="AL1859"/>
      <c r="AM1859"/>
      <c r="AN1859"/>
      <c r="AO1859"/>
      <c r="AP1859"/>
      <c r="AQ1859"/>
      <c r="AR1859"/>
      <c r="AS1859"/>
      <c r="AT1859"/>
      <c r="AU1859"/>
      <c r="AV1859"/>
      <c r="AW1859"/>
      <c r="AX1859"/>
      <c r="AY1859"/>
      <c r="AZ1859"/>
      <c r="BA1859"/>
      <c r="BB1859"/>
      <c r="BC1859"/>
      <c r="BD1859"/>
      <c r="BE1859"/>
      <c r="BF1859"/>
      <c r="BG1859"/>
      <c r="BH1859"/>
      <c r="BI1859"/>
      <c r="BJ1859"/>
      <c r="BK1859"/>
      <c r="BL1859"/>
      <c r="BM1859"/>
      <c r="BN1859"/>
      <c r="BO1859"/>
      <c r="BP1859"/>
      <c r="BQ1859"/>
      <c r="BR1859"/>
      <c r="BS1859"/>
      <c r="BT1859"/>
      <c r="BU1859"/>
      <c r="BV1859"/>
      <c r="BW1859"/>
      <c r="BX1859"/>
      <c r="BY1859"/>
      <c r="BZ1859"/>
      <c r="CA1859"/>
      <c r="CB1859"/>
      <c r="CC1859"/>
      <c r="CD1859"/>
      <c r="CE1859"/>
      <c r="CF1859"/>
      <c r="CG1859"/>
      <c r="CH1859"/>
      <c r="CI1859"/>
      <c r="CJ1859"/>
      <c r="CK1859"/>
      <c r="CL1859"/>
      <c r="CN1859"/>
    </row>
    <row r="1860" spans="9:92" x14ac:dyDescent="0.35">
      <c r="I1860"/>
      <c r="J1860"/>
      <c r="R1860"/>
      <c r="S1860"/>
      <c r="T1860"/>
      <c r="U1860"/>
      <c r="V1860"/>
      <c r="W1860"/>
      <c r="X1860"/>
      <c r="Y1860"/>
      <c r="Z1860"/>
      <c r="AA1860"/>
      <c r="AB1860"/>
      <c r="AC1860"/>
      <c r="AD1860"/>
      <c r="AE1860"/>
      <c r="AF1860"/>
      <c r="AG1860"/>
      <c r="AH1860"/>
      <c r="AI1860"/>
      <c r="AJ1860"/>
      <c r="AK1860"/>
      <c r="AL1860"/>
      <c r="AM1860"/>
      <c r="AN1860"/>
      <c r="AO1860"/>
      <c r="AP1860"/>
      <c r="AQ1860"/>
      <c r="AR1860"/>
      <c r="AS1860"/>
      <c r="AT1860"/>
      <c r="AU1860"/>
      <c r="AV1860"/>
      <c r="AW1860"/>
      <c r="AX1860"/>
      <c r="AY1860"/>
      <c r="AZ1860"/>
      <c r="BA1860"/>
      <c r="BB1860"/>
      <c r="BC1860"/>
      <c r="BD1860"/>
      <c r="BE1860"/>
      <c r="BF1860"/>
      <c r="BG1860"/>
      <c r="BH1860"/>
      <c r="BI1860"/>
      <c r="BJ1860"/>
      <c r="BK1860"/>
      <c r="BL1860"/>
      <c r="BM1860"/>
      <c r="BN1860"/>
      <c r="BO1860"/>
      <c r="BP1860"/>
      <c r="BQ1860"/>
      <c r="BR1860"/>
      <c r="BS1860"/>
      <c r="BT1860"/>
      <c r="BU1860"/>
      <c r="BV1860"/>
      <c r="BW1860"/>
      <c r="BX1860"/>
      <c r="BY1860"/>
      <c r="BZ1860"/>
      <c r="CA1860"/>
      <c r="CB1860"/>
      <c r="CC1860"/>
      <c r="CD1860"/>
      <c r="CE1860"/>
      <c r="CF1860"/>
      <c r="CG1860"/>
      <c r="CH1860"/>
      <c r="CI1860"/>
      <c r="CJ1860"/>
      <c r="CK1860"/>
      <c r="CL1860"/>
      <c r="CN1860"/>
    </row>
    <row r="1861" spans="9:92" x14ac:dyDescent="0.35">
      <c r="I1861"/>
      <c r="J1861"/>
      <c r="R1861"/>
      <c r="S1861"/>
      <c r="T1861"/>
      <c r="U1861"/>
      <c r="V1861"/>
      <c r="W1861"/>
      <c r="X1861"/>
      <c r="Y1861"/>
      <c r="Z1861"/>
      <c r="AA1861"/>
      <c r="AB1861"/>
      <c r="AC1861"/>
      <c r="AD1861"/>
      <c r="AE1861"/>
      <c r="AF1861"/>
      <c r="AG1861"/>
      <c r="AH1861"/>
      <c r="AI1861"/>
      <c r="AJ1861"/>
      <c r="AK1861"/>
      <c r="AL1861"/>
      <c r="AM1861"/>
      <c r="AN1861"/>
      <c r="AO1861"/>
      <c r="AP1861"/>
      <c r="AQ1861"/>
      <c r="AR1861"/>
      <c r="AS1861"/>
      <c r="AT1861"/>
      <c r="AU1861"/>
      <c r="AV1861"/>
      <c r="AW1861"/>
      <c r="AX1861"/>
      <c r="AY1861"/>
      <c r="AZ1861"/>
      <c r="BA1861"/>
      <c r="BB1861"/>
      <c r="BC1861"/>
      <c r="BD1861"/>
      <c r="BE1861"/>
      <c r="BF1861"/>
      <c r="BG1861"/>
      <c r="BH1861"/>
      <c r="BI1861"/>
      <c r="BJ1861"/>
      <c r="BK1861"/>
      <c r="BL1861"/>
      <c r="BM1861"/>
      <c r="BN1861"/>
      <c r="BO1861"/>
      <c r="BP1861"/>
      <c r="BQ1861"/>
      <c r="BR1861"/>
      <c r="BS1861"/>
      <c r="BT1861"/>
      <c r="BU1861"/>
      <c r="BV1861"/>
      <c r="BW1861"/>
      <c r="BX1861"/>
      <c r="BY1861"/>
      <c r="BZ1861"/>
      <c r="CA1861"/>
      <c r="CB1861"/>
      <c r="CC1861"/>
      <c r="CD1861"/>
      <c r="CE1861"/>
      <c r="CF1861"/>
      <c r="CG1861"/>
      <c r="CH1861"/>
      <c r="CI1861"/>
      <c r="CJ1861"/>
      <c r="CK1861"/>
      <c r="CL1861"/>
      <c r="CN1861"/>
    </row>
    <row r="1862" spans="9:92" x14ac:dyDescent="0.35">
      <c r="I1862"/>
      <c r="J1862"/>
      <c r="R1862"/>
      <c r="S1862"/>
      <c r="T1862"/>
      <c r="U1862"/>
      <c r="V1862"/>
      <c r="W1862"/>
      <c r="X1862"/>
      <c r="Y1862"/>
      <c r="Z1862"/>
      <c r="AA1862"/>
      <c r="AB1862"/>
      <c r="AC1862"/>
      <c r="AD1862"/>
      <c r="AE1862"/>
      <c r="AF1862"/>
      <c r="AG1862"/>
      <c r="AH1862"/>
      <c r="AI1862"/>
      <c r="AJ1862"/>
      <c r="AK1862"/>
      <c r="AL1862"/>
      <c r="AM1862"/>
      <c r="AN1862"/>
      <c r="AO1862"/>
      <c r="AP1862"/>
      <c r="AQ1862"/>
      <c r="AR1862"/>
      <c r="AS1862"/>
      <c r="AT1862"/>
      <c r="AU1862"/>
      <c r="AV1862"/>
      <c r="AW1862"/>
      <c r="AX1862"/>
      <c r="AY1862"/>
      <c r="AZ1862"/>
      <c r="BA1862"/>
      <c r="BB1862"/>
      <c r="BC1862"/>
      <c r="BD1862"/>
      <c r="BE1862"/>
      <c r="BF1862"/>
      <c r="BG1862"/>
      <c r="BH1862"/>
      <c r="BI1862"/>
      <c r="BJ1862"/>
      <c r="BK1862"/>
      <c r="BL1862"/>
      <c r="BM1862"/>
      <c r="BN1862"/>
      <c r="BO1862"/>
      <c r="BP1862"/>
      <c r="BQ1862"/>
      <c r="BR1862"/>
      <c r="BS1862"/>
      <c r="BT1862"/>
      <c r="BU1862"/>
      <c r="BV1862"/>
      <c r="BW1862"/>
      <c r="BX1862"/>
      <c r="BY1862"/>
      <c r="BZ1862"/>
      <c r="CA1862"/>
      <c r="CB1862"/>
      <c r="CC1862"/>
      <c r="CD1862"/>
      <c r="CE1862"/>
      <c r="CF1862"/>
      <c r="CG1862"/>
      <c r="CH1862"/>
      <c r="CI1862"/>
      <c r="CJ1862"/>
      <c r="CK1862"/>
      <c r="CL1862"/>
      <c r="CN1862"/>
    </row>
    <row r="1863" spans="9:92" x14ac:dyDescent="0.35">
      <c r="I1863"/>
      <c r="J1863"/>
      <c r="R1863"/>
      <c r="S1863"/>
      <c r="T1863"/>
      <c r="U1863"/>
      <c r="V1863"/>
      <c r="W1863"/>
      <c r="X1863"/>
      <c r="Y1863"/>
      <c r="Z1863"/>
      <c r="AA1863"/>
      <c r="AB1863"/>
      <c r="AC1863"/>
      <c r="AD1863"/>
      <c r="AE1863"/>
      <c r="AF1863"/>
      <c r="AG1863"/>
      <c r="AH1863"/>
      <c r="AI1863"/>
      <c r="AJ1863"/>
      <c r="AK1863"/>
      <c r="AL1863"/>
      <c r="AM1863"/>
      <c r="AN1863"/>
      <c r="AO1863"/>
      <c r="AP1863"/>
      <c r="AQ1863"/>
      <c r="AR1863"/>
      <c r="AS1863"/>
      <c r="AT1863"/>
      <c r="AU1863"/>
      <c r="AV1863"/>
      <c r="AW1863"/>
      <c r="AX1863"/>
      <c r="AY1863"/>
      <c r="AZ1863"/>
      <c r="BA1863"/>
      <c r="BB1863"/>
      <c r="BC1863"/>
      <c r="BD1863"/>
      <c r="BE1863"/>
      <c r="BF1863"/>
      <c r="BG1863"/>
      <c r="BH1863"/>
      <c r="BI1863"/>
      <c r="BJ1863"/>
      <c r="BK1863"/>
      <c r="BL1863"/>
      <c r="BM1863"/>
      <c r="BN1863"/>
      <c r="BO1863"/>
      <c r="BP1863"/>
      <c r="BQ1863"/>
      <c r="BR1863"/>
      <c r="BS1863"/>
      <c r="BT1863"/>
      <c r="BU1863"/>
      <c r="BV1863"/>
      <c r="BW1863"/>
      <c r="BX1863"/>
      <c r="BY1863"/>
      <c r="BZ1863"/>
      <c r="CA1863"/>
      <c r="CB1863"/>
      <c r="CC1863"/>
      <c r="CD1863"/>
      <c r="CE1863"/>
      <c r="CF1863"/>
      <c r="CG1863"/>
      <c r="CH1863"/>
      <c r="CI1863"/>
      <c r="CJ1863"/>
      <c r="CK1863"/>
      <c r="CL1863"/>
      <c r="CN1863"/>
    </row>
    <row r="1864" spans="9:92" x14ac:dyDescent="0.35">
      <c r="I1864"/>
      <c r="J1864"/>
      <c r="R1864"/>
      <c r="S1864"/>
      <c r="T1864"/>
      <c r="U1864"/>
      <c r="V1864"/>
      <c r="W1864"/>
      <c r="X1864"/>
      <c r="Y1864"/>
      <c r="Z1864"/>
      <c r="AA1864"/>
      <c r="AB1864"/>
      <c r="AC1864"/>
      <c r="AD1864"/>
      <c r="AE1864"/>
      <c r="AF1864"/>
      <c r="AG1864"/>
      <c r="AH1864"/>
      <c r="AI1864"/>
      <c r="AJ1864"/>
      <c r="AK1864"/>
      <c r="AL1864"/>
      <c r="AM1864"/>
      <c r="AN1864"/>
      <c r="AO1864"/>
      <c r="AP1864"/>
      <c r="AQ1864"/>
      <c r="AR1864"/>
      <c r="AS1864"/>
      <c r="AT1864"/>
      <c r="AU1864"/>
      <c r="AV1864"/>
      <c r="AW1864"/>
      <c r="AX1864"/>
      <c r="AY1864"/>
      <c r="AZ1864"/>
      <c r="BA1864"/>
      <c r="BB1864"/>
      <c r="BC1864"/>
      <c r="BD1864"/>
      <c r="BE1864"/>
      <c r="BF1864"/>
      <c r="BG1864"/>
      <c r="BH1864"/>
      <c r="BI1864"/>
      <c r="BJ1864"/>
      <c r="BK1864"/>
      <c r="BL1864"/>
      <c r="BM1864"/>
      <c r="BN1864"/>
      <c r="BO1864"/>
      <c r="BP1864"/>
      <c r="BQ1864"/>
      <c r="BR1864"/>
      <c r="BS1864"/>
      <c r="BT1864"/>
      <c r="BU1864"/>
      <c r="BV1864"/>
      <c r="BW1864"/>
      <c r="BX1864"/>
      <c r="BY1864"/>
      <c r="BZ1864"/>
      <c r="CA1864"/>
      <c r="CB1864"/>
      <c r="CC1864"/>
      <c r="CD1864"/>
      <c r="CE1864"/>
      <c r="CF1864"/>
      <c r="CG1864"/>
      <c r="CH1864"/>
      <c r="CI1864"/>
      <c r="CJ1864"/>
      <c r="CK1864"/>
      <c r="CL1864"/>
      <c r="CN1864"/>
    </row>
    <row r="1865" spans="9:92" x14ac:dyDescent="0.35">
      <c r="I1865"/>
      <c r="J1865"/>
      <c r="R1865"/>
      <c r="S1865"/>
      <c r="T1865"/>
      <c r="U1865"/>
      <c r="V1865"/>
      <c r="W1865"/>
      <c r="X1865"/>
      <c r="Y1865"/>
      <c r="Z1865"/>
      <c r="AA1865"/>
      <c r="AB1865"/>
      <c r="AC1865"/>
      <c r="AD1865"/>
      <c r="AE1865"/>
      <c r="AF1865"/>
      <c r="AG1865"/>
      <c r="AH1865"/>
      <c r="AI1865"/>
      <c r="AJ1865"/>
      <c r="AK1865"/>
      <c r="AL1865"/>
      <c r="AM1865"/>
      <c r="AN1865"/>
      <c r="AO1865"/>
      <c r="AP1865"/>
      <c r="AQ1865"/>
      <c r="AR1865"/>
      <c r="AS1865"/>
      <c r="AT1865"/>
      <c r="AU1865"/>
      <c r="AV1865"/>
      <c r="AW1865"/>
      <c r="AX1865"/>
      <c r="AY1865"/>
      <c r="AZ1865"/>
      <c r="BA1865"/>
      <c r="BB1865"/>
      <c r="BC1865"/>
      <c r="BD1865"/>
      <c r="BE1865"/>
      <c r="BF1865"/>
      <c r="BG1865"/>
      <c r="BH1865"/>
      <c r="BI1865"/>
      <c r="BJ1865"/>
      <c r="BK1865"/>
      <c r="BL1865"/>
      <c r="BM1865"/>
      <c r="BN1865"/>
      <c r="BO1865"/>
      <c r="BP1865"/>
      <c r="BQ1865"/>
      <c r="BR1865"/>
      <c r="BS1865"/>
      <c r="BT1865"/>
      <c r="BU1865"/>
      <c r="BV1865"/>
      <c r="BW1865"/>
      <c r="BX1865"/>
      <c r="BY1865"/>
      <c r="BZ1865"/>
      <c r="CA1865"/>
      <c r="CB1865"/>
      <c r="CC1865"/>
      <c r="CD1865"/>
      <c r="CE1865"/>
      <c r="CF1865"/>
      <c r="CG1865"/>
      <c r="CH1865"/>
      <c r="CI1865"/>
      <c r="CJ1865"/>
      <c r="CK1865"/>
      <c r="CL1865"/>
      <c r="CN1865"/>
    </row>
    <row r="1866" spans="9:92" x14ac:dyDescent="0.35">
      <c r="I1866"/>
      <c r="J1866"/>
      <c r="R1866"/>
      <c r="S1866"/>
      <c r="T1866"/>
      <c r="U1866"/>
      <c r="V1866"/>
      <c r="W1866"/>
      <c r="X1866"/>
      <c r="Y1866"/>
      <c r="Z1866"/>
      <c r="AA1866"/>
      <c r="AB1866"/>
      <c r="AC1866"/>
      <c r="AD1866"/>
      <c r="AE1866"/>
      <c r="AF1866"/>
      <c r="AG1866"/>
      <c r="AH1866"/>
      <c r="AI1866"/>
      <c r="AJ1866"/>
      <c r="AK1866"/>
      <c r="AL1866"/>
      <c r="AM1866"/>
      <c r="AN1866"/>
      <c r="AO1866"/>
      <c r="AP1866"/>
      <c r="AQ1866"/>
      <c r="AR1866"/>
      <c r="AS1866"/>
      <c r="AT1866"/>
      <c r="AU1866"/>
      <c r="AV1866"/>
      <c r="AW1866"/>
      <c r="AX1866"/>
      <c r="AY1866"/>
      <c r="AZ1866"/>
      <c r="BA1866"/>
      <c r="BB1866"/>
      <c r="BC1866"/>
      <c r="BD1866"/>
      <c r="BE1866"/>
      <c r="BF1866"/>
      <c r="BG1866"/>
      <c r="BH1866"/>
      <c r="BI1866"/>
      <c r="BJ1866"/>
      <c r="BK1866"/>
      <c r="BL1866"/>
      <c r="BM1866"/>
      <c r="BN1866"/>
      <c r="BO1866"/>
      <c r="BP1866"/>
      <c r="BQ1866"/>
      <c r="BR1866"/>
      <c r="BS1866"/>
      <c r="BT1866"/>
      <c r="BU1866"/>
      <c r="BV1866"/>
      <c r="BW1866"/>
      <c r="BX1866"/>
      <c r="BY1866"/>
      <c r="BZ1866"/>
      <c r="CA1866"/>
      <c r="CB1866"/>
      <c r="CC1866"/>
      <c r="CD1866"/>
      <c r="CE1866"/>
      <c r="CF1866"/>
      <c r="CG1866"/>
      <c r="CH1866"/>
      <c r="CI1866"/>
      <c r="CJ1866"/>
      <c r="CK1866"/>
      <c r="CL1866"/>
      <c r="CN1866"/>
    </row>
    <row r="1867" spans="9:92" x14ac:dyDescent="0.35">
      <c r="I1867"/>
      <c r="J1867"/>
      <c r="R1867"/>
      <c r="S1867"/>
      <c r="T1867"/>
      <c r="U1867"/>
      <c r="V1867"/>
      <c r="W1867"/>
      <c r="X1867"/>
      <c r="Y1867"/>
      <c r="Z1867"/>
      <c r="AA1867"/>
      <c r="AB1867"/>
      <c r="AC1867"/>
      <c r="AD1867"/>
      <c r="AE1867"/>
      <c r="AF1867"/>
      <c r="AG1867"/>
      <c r="AH1867"/>
      <c r="AI1867"/>
      <c r="AJ1867"/>
      <c r="AK1867"/>
      <c r="AL1867"/>
      <c r="AM1867"/>
      <c r="AN1867"/>
      <c r="AO1867"/>
      <c r="AP1867"/>
      <c r="AQ1867"/>
      <c r="AR1867"/>
      <c r="AS1867"/>
      <c r="AT1867"/>
      <c r="AU1867"/>
      <c r="AV1867"/>
      <c r="AW1867"/>
      <c r="AX1867"/>
      <c r="AY1867"/>
      <c r="AZ1867"/>
      <c r="BA1867"/>
      <c r="BB1867"/>
      <c r="BC1867"/>
      <c r="BD1867"/>
      <c r="BE1867"/>
      <c r="BF1867"/>
      <c r="BG1867"/>
      <c r="BH1867"/>
      <c r="BI1867"/>
      <c r="BJ1867"/>
      <c r="BK1867"/>
      <c r="BL1867"/>
      <c r="BM1867"/>
      <c r="BN1867"/>
      <c r="BO1867"/>
      <c r="BP1867"/>
      <c r="BQ1867"/>
      <c r="BR1867"/>
      <c r="BS1867"/>
      <c r="BT1867"/>
      <c r="BU1867"/>
      <c r="BV1867"/>
      <c r="BW1867"/>
      <c r="BX1867"/>
      <c r="BY1867"/>
      <c r="BZ1867"/>
      <c r="CA1867"/>
      <c r="CB1867"/>
      <c r="CC1867"/>
      <c r="CD1867"/>
      <c r="CE1867"/>
      <c r="CF1867"/>
      <c r="CG1867"/>
      <c r="CH1867"/>
      <c r="CI1867"/>
      <c r="CJ1867"/>
      <c r="CK1867"/>
      <c r="CL1867"/>
      <c r="CN1867"/>
    </row>
    <row r="1868" spans="9:92" x14ac:dyDescent="0.35">
      <c r="I1868"/>
      <c r="J1868"/>
      <c r="R1868"/>
      <c r="S1868"/>
      <c r="T1868"/>
      <c r="U1868"/>
      <c r="V1868"/>
      <c r="W1868"/>
      <c r="X1868"/>
      <c r="Y1868"/>
      <c r="Z1868"/>
      <c r="AA1868"/>
      <c r="AB1868"/>
      <c r="AC1868"/>
      <c r="AD1868"/>
      <c r="AE1868"/>
      <c r="AF1868"/>
      <c r="AG1868"/>
      <c r="AH1868"/>
      <c r="AI1868"/>
      <c r="AJ1868"/>
      <c r="AK1868"/>
      <c r="AL1868"/>
      <c r="AM1868"/>
      <c r="AN1868"/>
      <c r="AO1868"/>
      <c r="AP1868"/>
      <c r="AQ1868"/>
      <c r="AR1868"/>
      <c r="AS1868"/>
      <c r="AT1868"/>
      <c r="AU1868"/>
      <c r="AV1868"/>
      <c r="AW1868"/>
      <c r="AX1868"/>
      <c r="AY1868"/>
      <c r="AZ1868"/>
      <c r="BA1868"/>
      <c r="BB1868"/>
      <c r="BC1868"/>
      <c r="BD1868"/>
      <c r="BE1868"/>
      <c r="BF1868"/>
      <c r="BG1868"/>
      <c r="BH1868"/>
      <c r="BI1868"/>
      <c r="BJ1868"/>
      <c r="BK1868"/>
      <c r="BL1868"/>
      <c r="BM1868"/>
      <c r="BN1868"/>
      <c r="BO1868"/>
      <c r="BP1868"/>
      <c r="BQ1868"/>
      <c r="BR1868"/>
      <c r="BS1868"/>
      <c r="BT1868"/>
      <c r="BU1868"/>
      <c r="BV1868"/>
      <c r="BW1868"/>
      <c r="BX1868"/>
      <c r="BY1868"/>
      <c r="BZ1868"/>
      <c r="CA1868"/>
      <c r="CB1868"/>
      <c r="CC1868"/>
      <c r="CD1868"/>
      <c r="CE1868"/>
      <c r="CF1868"/>
      <c r="CG1868"/>
      <c r="CH1868"/>
      <c r="CI1868"/>
      <c r="CJ1868"/>
      <c r="CK1868"/>
      <c r="CL1868"/>
      <c r="CN1868"/>
    </row>
    <row r="1869" spans="9:92" x14ac:dyDescent="0.35">
      <c r="I1869"/>
      <c r="J1869"/>
      <c r="R1869"/>
      <c r="S1869"/>
      <c r="T1869"/>
      <c r="U1869"/>
      <c r="V1869"/>
      <c r="W1869"/>
      <c r="X1869"/>
      <c r="Y1869"/>
      <c r="Z1869"/>
      <c r="AA1869"/>
      <c r="AB1869"/>
      <c r="AC1869"/>
      <c r="AD1869"/>
      <c r="AE1869"/>
      <c r="AF1869"/>
      <c r="AG1869"/>
      <c r="AH1869"/>
      <c r="AI1869"/>
      <c r="AJ1869"/>
      <c r="AK1869"/>
      <c r="AL1869"/>
      <c r="AM1869"/>
      <c r="AN1869"/>
      <c r="AO1869"/>
      <c r="AP1869"/>
      <c r="AQ1869"/>
      <c r="AR1869"/>
      <c r="AS1869"/>
      <c r="AT1869"/>
      <c r="AU1869"/>
      <c r="AV1869"/>
      <c r="AW1869"/>
      <c r="AX1869"/>
      <c r="AY1869"/>
      <c r="AZ1869"/>
      <c r="BA1869"/>
      <c r="BB1869"/>
      <c r="BC1869"/>
      <c r="BD1869"/>
      <c r="BE1869"/>
      <c r="BF1869"/>
      <c r="BG1869"/>
      <c r="BH1869"/>
      <c r="BI1869"/>
      <c r="BJ1869"/>
      <c r="BK1869"/>
      <c r="BL1869"/>
      <c r="BM1869"/>
      <c r="BN1869"/>
      <c r="BO1869"/>
      <c r="BP1869"/>
      <c r="BQ1869"/>
      <c r="BR1869"/>
      <c r="BS1869"/>
      <c r="BT1869"/>
      <c r="BU1869"/>
      <c r="BV1869"/>
      <c r="BW1869"/>
      <c r="BX1869"/>
      <c r="BY1869"/>
      <c r="BZ1869"/>
      <c r="CA1869"/>
      <c r="CB1869"/>
      <c r="CC1869"/>
      <c r="CD1869"/>
      <c r="CE1869"/>
      <c r="CF1869"/>
      <c r="CG1869"/>
      <c r="CH1869"/>
      <c r="CI1869"/>
      <c r="CJ1869"/>
      <c r="CK1869"/>
      <c r="CL1869"/>
      <c r="CN1869"/>
    </row>
    <row r="1870" spans="9:92" x14ac:dyDescent="0.35">
      <c r="I1870"/>
      <c r="J1870"/>
      <c r="R1870"/>
      <c r="S1870"/>
      <c r="T1870"/>
      <c r="U1870"/>
      <c r="V1870"/>
      <c r="W1870"/>
      <c r="X1870"/>
      <c r="Y1870"/>
      <c r="Z1870"/>
      <c r="AA1870"/>
      <c r="AB1870"/>
      <c r="AC1870"/>
      <c r="AD1870"/>
      <c r="AE1870"/>
      <c r="AF1870"/>
      <c r="AG1870"/>
      <c r="AH1870"/>
      <c r="AI1870"/>
      <c r="AJ1870"/>
      <c r="AK1870"/>
      <c r="AL1870"/>
      <c r="AM1870"/>
      <c r="AN1870"/>
      <c r="AO1870"/>
      <c r="AP1870"/>
      <c r="AQ1870"/>
      <c r="AR1870"/>
      <c r="AS1870"/>
      <c r="AT1870"/>
      <c r="AU1870"/>
      <c r="AV1870"/>
      <c r="AW1870"/>
      <c r="AX1870"/>
      <c r="AY1870"/>
      <c r="AZ1870"/>
      <c r="BA1870"/>
      <c r="BB1870"/>
      <c r="BC1870"/>
      <c r="BD1870"/>
      <c r="BE1870"/>
      <c r="BF1870"/>
      <c r="BG1870"/>
      <c r="BH1870"/>
      <c r="BI1870"/>
      <c r="BJ1870"/>
      <c r="BK1870"/>
      <c r="BL1870"/>
      <c r="BM1870"/>
      <c r="BN1870"/>
      <c r="BO1870"/>
      <c r="BP1870"/>
      <c r="BQ1870"/>
      <c r="BR1870"/>
      <c r="BS1870"/>
      <c r="BT1870"/>
      <c r="BU1870"/>
      <c r="BV1870"/>
      <c r="BW1870"/>
      <c r="BX1870"/>
      <c r="BY1870"/>
      <c r="BZ1870"/>
      <c r="CA1870"/>
      <c r="CB1870"/>
      <c r="CC1870"/>
      <c r="CD1870"/>
      <c r="CE1870"/>
      <c r="CF1870"/>
      <c r="CG1870"/>
      <c r="CH1870"/>
      <c r="CI1870"/>
      <c r="CJ1870"/>
      <c r="CK1870"/>
      <c r="CL1870"/>
      <c r="CN1870"/>
    </row>
    <row r="1871" spans="9:92" x14ac:dyDescent="0.35">
      <c r="I1871"/>
      <c r="J1871"/>
      <c r="R1871"/>
      <c r="S1871"/>
      <c r="T1871"/>
      <c r="U1871"/>
      <c r="V1871"/>
      <c r="W1871"/>
      <c r="X1871"/>
      <c r="Y1871"/>
      <c r="Z1871"/>
      <c r="AA1871"/>
      <c r="AB1871"/>
      <c r="AC1871"/>
      <c r="AD1871"/>
      <c r="AE1871"/>
      <c r="AF1871"/>
      <c r="AG1871"/>
      <c r="AH1871"/>
      <c r="AI1871"/>
      <c r="AJ1871"/>
      <c r="AK1871"/>
      <c r="AL1871"/>
      <c r="AM1871"/>
      <c r="AN1871"/>
      <c r="AO1871"/>
      <c r="AP1871"/>
      <c r="AQ1871"/>
      <c r="AR1871"/>
      <c r="AS1871"/>
      <c r="AT1871"/>
      <c r="AU1871"/>
      <c r="AV1871"/>
      <c r="AW1871"/>
      <c r="AX1871"/>
      <c r="AY1871"/>
      <c r="AZ1871"/>
      <c r="BA1871"/>
      <c r="BB1871"/>
      <c r="BC1871"/>
      <c r="BD1871"/>
      <c r="BE1871"/>
      <c r="BF1871"/>
      <c r="BG1871"/>
      <c r="BH1871"/>
      <c r="BI1871"/>
      <c r="BJ1871"/>
      <c r="BK1871"/>
      <c r="BL1871"/>
      <c r="BM1871"/>
      <c r="BN1871"/>
      <c r="BO1871"/>
      <c r="BP1871"/>
      <c r="BQ1871"/>
      <c r="BR1871"/>
      <c r="BS1871"/>
      <c r="BT1871"/>
      <c r="BU1871"/>
      <c r="BV1871"/>
      <c r="BW1871"/>
      <c r="BX1871"/>
      <c r="BY1871"/>
      <c r="BZ1871"/>
      <c r="CA1871"/>
      <c r="CB1871"/>
      <c r="CC1871"/>
      <c r="CD1871"/>
      <c r="CE1871"/>
      <c r="CF1871"/>
      <c r="CG1871"/>
      <c r="CH1871"/>
      <c r="CI1871"/>
      <c r="CJ1871"/>
      <c r="CK1871"/>
      <c r="CL1871"/>
      <c r="CN1871"/>
    </row>
    <row r="1872" spans="9:92" x14ac:dyDescent="0.35">
      <c r="I1872"/>
      <c r="J1872"/>
      <c r="R1872"/>
      <c r="S1872"/>
      <c r="T1872"/>
      <c r="U1872"/>
      <c r="V1872"/>
      <c r="W1872"/>
      <c r="X1872"/>
      <c r="Y1872"/>
      <c r="Z1872"/>
      <c r="AA1872"/>
      <c r="AB1872"/>
      <c r="AC1872"/>
      <c r="AD1872"/>
      <c r="AE1872"/>
      <c r="AF1872"/>
      <c r="AG1872"/>
      <c r="AH1872"/>
      <c r="AI1872"/>
      <c r="AJ1872"/>
      <c r="AK1872"/>
      <c r="AL1872"/>
      <c r="AM1872"/>
      <c r="AN1872"/>
      <c r="AO1872"/>
      <c r="AP1872"/>
      <c r="AQ1872"/>
      <c r="AR1872"/>
      <c r="AS1872"/>
      <c r="AT1872"/>
      <c r="AU1872"/>
      <c r="AV1872"/>
      <c r="AW1872"/>
      <c r="AX1872"/>
      <c r="AY1872"/>
      <c r="AZ1872"/>
      <c r="BA1872"/>
      <c r="BB1872"/>
      <c r="BC1872"/>
      <c r="BD1872"/>
      <c r="BE1872"/>
      <c r="BF1872"/>
      <c r="BG1872"/>
      <c r="BH1872"/>
      <c r="BI1872"/>
      <c r="BJ1872"/>
      <c r="BK1872"/>
      <c r="BL1872"/>
      <c r="BM1872"/>
      <c r="BN1872"/>
      <c r="BO1872"/>
      <c r="BP1872"/>
      <c r="BQ1872"/>
      <c r="BR1872"/>
      <c r="BS1872"/>
      <c r="BT1872"/>
      <c r="BU1872"/>
      <c r="BV1872"/>
      <c r="BW1872"/>
      <c r="BX1872"/>
      <c r="BY1872"/>
      <c r="BZ1872"/>
      <c r="CA1872"/>
      <c r="CB1872"/>
      <c r="CC1872"/>
      <c r="CD1872"/>
      <c r="CE1872"/>
      <c r="CF1872"/>
      <c r="CG1872"/>
      <c r="CH1872"/>
      <c r="CI1872"/>
      <c r="CJ1872"/>
      <c r="CK1872"/>
      <c r="CL1872"/>
      <c r="CN1872"/>
    </row>
    <row r="1873" spans="9:92" x14ac:dyDescent="0.35">
      <c r="I1873"/>
      <c r="J1873"/>
      <c r="R1873"/>
      <c r="S1873"/>
      <c r="T1873"/>
      <c r="U1873"/>
      <c r="V1873"/>
      <c r="W1873"/>
      <c r="X1873"/>
      <c r="Y1873"/>
      <c r="Z1873"/>
      <c r="AA1873"/>
      <c r="AB1873"/>
      <c r="AC1873"/>
      <c r="AD1873"/>
      <c r="AE1873"/>
      <c r="AF1873"/>
      <c r="AG1873"/>
      <c r="AH1873"/>
      <c r="AI1873"/>
      <c r="AJ1873"/>
      <c r="AK1873"/>
      <c r="AL1873"/>
      <c r="AM1873"/>
      <c r="AN1873"/>
      <c r="AO1873"/>
      <c r="AP1873"/>
      <c r="AQ1873"/>
      <c r="AR1873"/>
      <c r="AS1873"/>
      <c r="AT1873"/>
      <c r="AU1873"/>
      <c r="AV1873"/>
      <c r="AW1873"/>
      <c r="AX1873"/>
      <c r="AY1873"/>
      <c r="AZ1873"/>
      <c r="BA1873"/>
      <c r="BB1873"/>
      <c r="BC1873"/>
      <c r="BD1873"/>
      <c r="BE1873"/>
      <c r="BF1873"/>
      <c r="BG1873"/>
      <c r="BH1873"/>
      <c r="BI1873"/>
      <c r="BJ1873"/>
      <c r="BK1873"/>
      <c r="BL1873"/>
      <c r="BM1873"/>
      <c r="BN1873"/>
      <c r="BO1873"/>
      <c r="BP1873"/>
      <c r="BQ1873"/>
      <c r="BR1873"/>
      <c r="BS1873"/>
      <c r="BT1873"/>
      <c r="BU1873"/>
      <c r="BV1873"/>
      <c r="BW1873"/>
      <c r="BX1873"/>
      <c r="BY1873"/>
      <c r="BZ1873"/>
      <c r="CA1873"/>
      <c r="CB1873"/>
      <c r="CC1873"/>
      <c r="CD1873"/>
      <c r="CE1873"/>
      <c r="CF1873"/>
      <c r="CG1873"/>
      <c r="CH1873"/>
      <c r="CI1873"/>
      <c r="CJ1873"/>
      <c r="CK1873"/>
      <c r="CL1873"/>
      <c r="CN1873"/>
    </row>
    <row r="1874" spans="9:92" x14ac:dyDescent="0.35">
      <c r="I1874"/>
      <c r="J1874"/>
      <c r="R1874"/>
      <c r="S1874"/>
      <c r="T1874"/>
      <c r="U1874"/>
      <c r="V1874"/>
      <c r="W1874"/>
      <c r="X1874"/>
      <c r="Y1874"/>
      <c r="Z1874"/>
      <c r="AA1874"/>
      <c r="AB1874"/>
      <c r="AC1874"/>
      <c r="AD1874"/>
      <c r="AE1874"/>
      <c r="AF1874"/>
      <c r="AG1874"/>
      <c r="AH1874"/>
      <c r="AI1874"/>
      <c r="AJ1874"/>
      <c r="AK1874"/>
      <c r="AL1874"/>
      <c r="AM1874"/>
      <c r="AN1874"/>
      <c r="AO1874"/>
      <c r="AP1874"/>
      <c r="AQ1874"/>
      <c r="AR1874"/>
      <c r="AS1874"/>
      <c r="AT1874"/>
      <c r="AU1874"/>
      <c r="AV1874"/>
      <c r="AW1874"/>
      <c r="AX1874"/>
      <c r="AY1874"/>
      <c r="AZ1874"/>
      <c r="BA1874"/>
      <c r="BB1874"/>
      <c r="BC1874"/>
      <c r="BD1874"/>
      <c r="BE1874"/>
      <c r="BF1874"/>
      <c r="BG1874"/>
      <c r="BH1874"/>
      <c r="BI1874"/>
      <c r="BJ1874"/>
      <c r="BK1874"/>
      <c r="BL1874"/>
      <c r="BM1874"/>
      <c r="BN1874"/>
      <c r="BO1874"/>
      <c r="BP1874"/>
      <c r="BQ1874"/>
      <c r="BR1874"/>
      <c r="BS1874"/>
      <c r="BT1874"/>
      <c r="BU1874"/>
      <c r="BV1874"/>
      <c r="BW1874"/>
      <c r="BX1874"/>
      <c r="BY1874"/>
      <c r="BZ1874"/>
      <c r="CA1874"/>
      <c r="CB1874"/>
      <c r="CC1874"/>
      <c r="CD1874"/>
      <c r="CE1874"/>
      <c r="CF1874"/>
      <c r="CG1874"/>
      <c r="CH1874"/>
      <c r="CI1874"/>
      <c r="CJ1874"/>
      <c r="CK1874"/>
      <c r="CL1874"/>
      <c r="CN1874"/>
    </row>
    <row r="1875" spans="9:92" x14ac:dyDescent="0.35">
      <c r="I1875"/>
      <c r="J1875"/>
      <c r="R1875"/>
      <c r="S1875"/>
      <c r="T1875"/>
      <c r="U1875"/>
      <c r="V1875"/>
      <c r="W1875"/>
      <c r="X1875"/>
      <c r="Y1875"/>
      <c r="Z1875"/>
      <c r="AA1875"/>
      <c r="AB1875"/>
      <c r="AC1875"/>
      <c r="AD1875"/>
      <c r="AE1875"/>
      <c r="AF1875"/>
      <c r="AG1875"/>
      <c r="AH1875"/>
      <c r="AI1875"/>
      <c r="AJ1875"/>
      <c r="AK1875"/>
      <c r="AL1875"/>
      <c r="AM1875"/>
      <c r="AN1875"/>
      <c r="AO1875"/>
      <c r="AP1875"/>
      <c r="AQ1875"/>
      <c r="AR1875"/>
      <c r="AS1875"/>
      <c r="AT1875"/>
      <c r="AU1875"/>
      <c r="AV1875"/>
      <c r="AW1875"/>
      <c r="AX1875"/>
      <c r="AY1875"/>
      <c r="AZ1875"/>
      <c r="BA1875"/>
      <c r="BB1875"/>
      <c r="BC1875"/>
      <c r="BD1875"/>
      <c r="BE1875"/>
      <c r="BF1875"/>
      <c r="BG1875"/>
      <c r="BH1875"/>
      <c r="BI1875"/>
      <c r="BJ1875"/>
      <c r="BK1875"/>
      <c r="BL1875"/>
      <c r="BM1875"/>
      <c r="BN1875"/>
      <c r="BO1875"/>
      <c r="BP1875"/>
      <c r="BQ1875"/>
      <c r="BR1875"/>
      <c r="BS1875"/>
      <c r="BT1875"/>
      <c r="BU1875"/>
      <c r="BV1875"/>
      <c r="BW1875"/>
      <c r="BX1875"/>
      <c r="BY1875"/>
      <c r="BZ1875"/>
      <c r="CA1875"/>
      <c r="CB1875"/>
      <c r="CC1875"/>
      <c r="CD1875"/>
      <c r="CE1875"/>
      <c r="CF1875"/>
      <c r="CG1875"/>
      <c r="CH1875"/>
      <c r="CI1875"/>
      <c r="CJ1875"/>
      <c r="CK1875"/>
      <c r="CL1875"/>
      <c r="CN1875"/>
    </row>
    <row r="1876" spans="9:92" x14ac:dyDescent="0.35">
      <c r="I1876"/>
      <c r="J1876"/>
      <c r="R1876"/>
      <c r="S1876"/>
      <c r="T1876"/>
      <c r="U1876"/>
      <c r="V1876"/>
      <c r="W1876"/>
      <c r="X1876"/>
      <c r="Y1876"/>
      <c r="Z1876"/>
      <c r="AA1876"/>
      <c r="AB1876"/>
      <c r="AC1876"/>
      <c r="AD1876"/>
      <c r="AE1876"/>
      <c r="AF1876"/>
      <c r="AG1876"/>
      <c r="AH1876"/>
      <c r="AI1876"/>
      <c r="AJ1876"/>
      <c r="AK1876"/>
      <c r="AL1876"/>
      <c r="AM1876"/>
      <c r="AN1876"/>
      <c r="AO1876"/>
      <c r="AP1876"/>
      <c r="AQ1876"/>
      <c r="AR1876"/>
      <c r="AS1876"/>
      <c r="AT1876"/>
      <c r="AU1876"/>
      <c r="AV1876"/>
      <c r="AW1876"/>
      <c r="AX1876"/>
      <c r="AY1876"/>
      <c r="AZ1876"/>
      <c r="BA1876"/>
      <c r="BB1876"/>
      <c r="BC1876"/>
      <c r="BD1876"/>
      <c r="BE1876"/>
      <c r="BF1876"/>
      <c r="BG1876"/>
      <c r="BH1876"/>
      <c r="BI1876"/>
      <c r="BJ1876"/>
      <c r="BK1876"/>
      <c r="BL1876"/>
      <c r="BM1876"/>
      <c r="BN1876"/>
      <c r="BO1876"/>
      <c r="BP1876"/>
      <c r="BQ1876"/>
      <c r="BR1876"/>
      <c r="BS1876"/>
      <c r="BT1876"/>
      <c r="BU1876"/>
      <c r="BV1876"/>
      <c r="BW1876"/>
      <c r="BX1876"/>
      <c r="BY1876"/>
      <c r="BZ1876"/>
      <c r="CA1876"/>
      <c r="CB1876"/>
      <c r="CC1876"/>
      <c r="CD1876"/>
      <c r="CE1876"/>
      <c r="CF1876"/>
      <c r="CG1876"/>
      <c r="CH1876"/>
      <c r="CI1876"/>
      <c r="CJ1876"/>
      <c r="CK1876"/>
      <c r="CL1876"/>
      <c r="CN1876"/>
    </row>
    <row r="1877" spans="9:92" x14ac:dyDescent="0.35">
      <c r="I1877"/>
      <c r="J1877"/>
      <c r="R1877"/>
      <c r="S1877"/>
      <c r="T1877"/>
      <c r="U1877"/>
      <c r="V1877"/>
      <c r="W1877"/>
      <c r="X1877"/>
      <c r="Y1877"/>
      <c r="Z1877"/>
      <c r="AA1877"/>
      <c r="AB1877"/>
      <c r="AC1877"/>
      <c r="AD1877"/>
      <c r="AE1877"/>
      <c r="AF1877"/>
      <c r="AG1877"/>
      <c r="AH1877"/>
      <c r="AI1877"/>
      <c r="AJ1877"/>
      <c r="AK1877"/>
      <c r="AL1877"/>
      <c r="AM1877"/>
      <c r="AN1877"/>
      <c r="AO1877"/>
      <c r="AP1877"/>
      <c r="AQ1877"/>
      <c r="AR1877"/>
      <c r="AS1877"/>
      <c r="AT1877"/>
      <c r="AU1877"/>
      <c r="AV1877"/>
      <c r="AW1877"/>
      <c r="AX1877"/>
      <c r="AY1877"/>
      <c r="AZ1877"/>
      <c r="BA1877"/>
      <c r="BB1877"/>
      <c r="BC1877"/>
      <c r="BD1877"/>
      <c r="BE1877"/>
      <c r="BF1877"/>
      <c r="BG1877"/>
      <c r="BH1877"/>
      <c r="BI1877"/>
      <c r="BJ1877"/>
      <c r="BK1877"/>
      <c r="BL1877"/>
      <c r="BM1877"/>
      <c r="BN1877"/>
      <c r="BO1877"/>
      <c r="BP1877"/>
      <c r="BQ1877"/>
      <c r="BR1877"/>
      <c r="BS1877"/>
      <c r="BT1877"/>
      <c r="BU1877"/>
      <c r="BV1877"/>
      <c r="BW1877"/>
      <c r="BX1877"/>
      <c r="BY1877"/>
      <c r="BZ1877"/>
      <c r="CA1877"/>
      <c r="CB1877"/>
      <c r="CC1877"/>
      <c r="CD1877"/>
      <c r="CE1877"/>
      <c r="CF1877"/>
      <c r="CG1877"/>
      <c r="CH1877"/>
      <c r="CI1877"/>
      <c r="CJ1877"/>
      <c r="CK1877"/>
      <c r="CL1877"/>
      <c r="CN1877"/>
    </row>
    <row r="1878" spans="9:92" x14ac:dyDescent="0.35">
      <c r="I1878"/>
      <c r="J1878"/>
      <c r="R1878"/>
      <c r="S1878"/>
      <c r="T1878"/>
      <c r="U1878"/>
      <c r="V1878"/>
      <c r="W1878"/>
      <c r="X1878"/>
      <c r="Y1878"/>
      <c r="Z1878"/>
      <c r="AA1878"/>
      <c r="AB1878"/>
      <c r="AC1878"/>
      <c r="AD1878"/>
      <c r="AE1878"/>
      <c r="AF1878"/>
      <c r="AG1878"/>
      <c r="AH1878"/>
      <c r="AI1878"/>
      <c r="AJ1878"/>
      <c r="AK1878"/>
      <c r="AL1878"/>
      <c r="AM1878"/>
      <c r="AN1878"/>
      <c r="AO1878"/>
      <c r="AP1878"/>
      <c r="AQ1878"/>
      <c r="AR1878"/>
      <c r="AS1878"/>
      <c r="AT1878"/>
      <c r="AU1878"/>
      <c r="AV1878"/>
      <c r="AW1878"/>
      <c r="AX1878"/>
      <c r="AY1878"/>
      <c r="AZ1878"/>
      <c r="BA1878"/>
      <c r="BB1878"/>
      <c r="BC1878"/>
      <c r="BD1878"/>
      <c r="BE1878"/>
      <c r="BF1878"/>
      <c r="BG1878"/>
      <c r="BH1878"/>
      <c r="BI1878"/>
      <c r="BJ1878"/>
      <c r="BK1878"/>
      <c r="BL1878"/>
      <c r="BM1878"/>
      <c r="BN1878"/>
      <c r="BO1878"/>
      <c r="BP1878"/>
      <c r="BQ1878"/>
      <c r="BR1878"/>
      <c r="BS1878"/>
      <c r="BT1878"/>
      <c r="BU1878"/>
      <c r="BV1878"/>
      <c r="BW1878"/>
      <c r="BX1878"/>
      <c r="BY1878"/>
      <c r="BZ1878"/>
      <c r="CA1878"/>
      <c r="CB1878"/>
      <c r="CC1878"/>
      <c r="CD1878"/>
      <c r="CE1878"/>
      <c r="CF1878"/>
      <c r="CG1878"/>
      <c r="CH1878"/>
      <c r="CI1878"/>
      <c r="CJ1878"/>
      <c r="CK1878"/>
      <c r="CL1878"/>
      <c r="CN1878"/>
    </row>
    <row r="1879" spans="9:92" x14ac:dyDescent="0.35">
      <c r="I1879"/>
      <c r="J1879"/>
      <c r="R1879"/>
      <c r="S1879"/>
      <c r="T1879"/>
      <c r="U1879"/>
      <c r="V1879"/>
      <c r="W1879"/>
      <c r="X1879"/>
      <c r="Y1879"/>
      <c r="Z1879"/>
      <c r="AA1879"/>
      <c r="AB1879"/>
      <c r="AC1879"/>
      <c r="AD1879"/>
      <c r="AE1879"/>
      <c r="AF1879"/>
      <c r="AG1879"/>
      <c r="AH1879"/>
      <c r="AI1879"/>
      <c r="AJ1879"/>
      <c r="AK1879"/>
      <c r="AL1879"/>
      <c r="AM1879"/>
      <c r="AN1879"/>
      <c r="AO1879"/>
      <c r="AP1879"/>
      <c r="AQ1879"/>
      <c r="AR1879"/>
      <c r="AS1879"/>
      <c r="AT1879"/>
      <c r="AU1879"/>
      <c r="AV1879"/>
      <c r="AW1879"/>
      <c r="AX1879"/>
      <c r="AY1879"/>
      <c r="AZ1879"/>
      <c r="BA1879"/>
      <c r="BB1879"/>
      <c r="BC1879"/>
      <c r="BD1879"/>
      <c r="BE1879"/>
      <c r="BF1879"/>
      <c r="BG1879"/>
      <c r="BH1879"/>
      <c r="BI1879"/>
      <c r="BJ1879"/>
      <c r="BK1879"/>
      <c r="BL1879"/>
      <c r="BM1879"/>
      <c r="BN1879"/>
      <c r="BO1879"/>
      <c r="BP1879"/>
      <c r="BQ1879"/>
      <c r="BR1879"/>
      <c r="BS1879"/>
      <c r="BT1879"/>
      <c r="BU1879"/>
      <c r="BV1879"/>
      <c r="BW1879"/>
      <c r="BX1879"/>
      <c r="BY1879"/>
      <c r="BZ1879"/>
      <c r="CA1879"/>
      <c r="CB1879"/>
      <c r="CC1879"/>
      <c r="CD1879"/>
      <c r="CE1879"/>
      <c r="CF1879"/>
      <c r="CG1879"/>
      <c r="CH1879"/>
      <c r="CI1879"/>
      <c r="CJ1879"/>
      <c r="CK1879"/>
      <c r="CL1879"/>
      <c r="CN1879"/>
    </row>
    <row r="1880" spans="9:92" x14ac:dyDescent="0.35">
      <c r="I1880"/>
      <c r="J1880"/>
      <c r="R1880"/>
      <c r="S1880"/>
      <c r="T1880"/>
      <c r="U1880"/>
      <c r="V1880"/>
      <c r="W1880"/>
      <c r="X1880"/>
      <c r="Y1880"/>
      <c r="Z1880"/>
      <c r="AA1880"/>
      <c r="AB1880"/>
      <c r="AC1880"/>
      <c r="AD1880"/>
      <c r="AE1880"/>
      <c r="AF1880"/>
      <c r="AG1880"/>
      <c r="AH1880"/>
      <c r="AI1880"/>
      <c r="AJ1880"/>
      <c r="AK1880"/>
      <c r="AL1880"/>
      <c r="AM1880"/>
      <c r="AN1880"/>
      <c r="AO1880"/>
      <c r="AP1880"/>
      <c r="AQ1880"/>
      <c r="AR1880"/>
      <c r="AS1880"/>
      <c r="AT1880"/>
      <c r="AU1880"/>
      <c r="AV1880"/>
      <c r="AW1880"/>
      <c r="AX1880"/>
      <c r="AY1880"/>
      <c r="AZ1880"/>
      <c r="BA1880"/>
      <c r="BB1880"/>
      <c r="BC1880"/>
      <c r="BD1880"/>
      <c r="BE1880"/>
      <c r="BF1880"/>
      <c r="BG1880"/>
      <c r="BH1880"/>
      <c r="BI1880"/>
      <c r="BJ1880"/>
      <c r="BK1880"/>
      <c r="BL1880"/>
      <c r="BM1880"/>
      <c r="BN1880"/>
      <c r="BO1880"/>
      <c r="BP1880"/>
      <c r="BQ1880"/>
      <c r="BR1880"/>
      <c r="BS1880"/>
      <c r="BT1880"/>
      <c r="BU1880"/>
      <c r="BV1880"/>
      <c r="BW1880"/>
      <c r="BX1880"/>
      <c r="BY1880"/>
      <c r="BZ1880"/>
      <c r="CA1880"/>
      <c r="CB1880"/>
      <c r="CC1880"/>
      <c r="CD1880"/>
      <c r="CE1880"/>
      <c r="CF1880"/>
      <c r="CG1880"/>
      <c r="CH1880"/>
      <c r="CI1880"/>
      <c r="CJ1880"/>
      <c r="CK1880"/>
      <c r="CL1880"/>
      <c r="CN1880"/>
    </row>
    <row r="1881" spans="9:92" x14ac:dyDescent="0.35">
      <c r="I1881"/>
      <c r="J1881"/>
      <c r="R1881"/>
      <c r="S1881"/>
      <c r="T1881"/>
      <c r="U1881"/>
      <c r="V1881"/>
      <c r="W1881"/>
      <c r="X1881"/>
      <c r="Y1881"/>
      <c r="Z1881"/>
      <c r="AA1881"/>
      <c r="AB1881"/>
      <c r="AC1881"/>
      <c r="AD1881"/>
      <c r="AE1881"/>
      <c r="AF1881"/>
      <c r="AG1881"/>
      <c r="AH1881"/>
      <c r="AI1881"/>
      <c r="AJ1881"/>
      <c r="AK1881"/>
      <c r="AL1881"/>
      <c r="AM1881"/>
      <c r="AN1881"/>
      <c r="AO1881"/>
      <c r="AP1881"/>
      <c r="AQ1881"/>
      <c r="AR1881"/>
      <c r="AS1881"/>
      <c r="AT1881"/>
      <c r="AU1881"/>
      <c r="AV1881"/>
      <c r="AW1881"/>
      <c r="AX1881"/>
      <c r="AY1881"/>
      <c r="AZ1881"/>
      <c r="BA1881"/>
      <c r="BB1881"/>
      <c r="BC1881"/>
      <c r="BD1881"/>
      <c r="BE1881"/>
      <c r="BF1881"/>
      <c r="BG1881"/>
      <c r="BH1881"/>
      <c r="BI1881"/>
      <c r="BJ1881"/>
      <c r="BK1881"/>
      <c r="BL1881"/>
      <c r="BM1881"/>
      <c r="BN1881"/>
      <c r="BO1881"/>
      <c r="BP1881"/>
      <c r="BQ1881"/>
      <c r="BR1881"/>
      <c r="BS1881"/>
      <c r="BT1881"/>
      <c r="BU1881"/>
      <c r="BV1881"/>
      <c r="BW1881"/>
      <c r="BX1881"/>
      <c r="BY1881"/>
      <c r="BZ1881"/>
      <c r="CA1881"/>
      <c r="CB1881"/>
      <c r="CC1881"/>
      <c r="CD1881"/>
      <c r="CE1881"/>
      <c r="CF1881"/>
      <c r="CG1881"/>
      <c r="CH1881"/>
      <c r="CI1881"/>
      <c r="CJ1881"/>
      <c r="CK1881"/>
      <c r="CL1881"/>
      <c r="CN1881"/>
    </row>
    <row r="1882" spans="9:92" x14ac:dyDescent="0.35">
      <c r="I1882"/>
      <c r="J1882"/>
      <c r="R1882"/>
      <c r="S1882"/>
      <c r="T1882"/>
      <c r="U1882"/>
      <c r="V1882"/>
      <c r="W1882"/>
      <c r="X1882"/>
      <c r="Y1882"/>
      <c r="Z1882"/>
      <c r="AA1882"/>
      <c r="AB1882"/>
      <c r="AC1882"/>
      <c r="AD1882"/>
      <c r="AE1882"/>
      <c r="AF1882"/>
      <c r="AG1882"/>
      <c r="AH1882"/>
      <c r="AI1882"/>
      <c r="AJ1882"/>
      <c r="AK1882"/>
      <c r="AL1882"/>
      <c r="AM1882"/>
      <c r="AN1882"/>
      <c r="AO1882"/>
      <c r="AP1882"/>
      <c r="AQ1882"/>
      <c r="AR1882"/>
      <c r="AS1882"/>
      <c r="AT1882"/>
      <c r="AU1882"/>
      <c r="AV1882"/>
      <c r="AW1882"/>
      <c r="AX1882"/>
      <c r="AY1882"/>
      <c r="AZ1882"/>
      <c r="BA1882"/>
      <c r="BB1882"/>
      <c r="BC1882"/>
      <c r="BD1882"/>
      <c r="BE1882"/>
      <c r="BF1882"/>
      <c r="BG1882"/>
      <c r="BH1882"/>
      <c r="BI1882"/>
      <c r="BJ1882"/>
      <c r="BK1882"/>
      <c r="BL1882"/>
      <c r="BM1882"/>
      <c r="BN1882"/>
      <c r="BO1882"/>
      <c r="BP1882"/>
      <c r="BQ1882"/>
      <c r="BR1882"/>
      <c r="BS1882"/>
      <c r="BT1882"/>
      <c r="BU1882"/>
      <c r="BV1882"/>
      <c r="BW1882"/>
      <c r="BX1882"/>
      <c r="BY1882"/>
      <c r="BZ1882"/>
      <c r="CA1882"/>
      <c r="CB1882"/>
      <c r="CC1882"/>
      <c r="CD1882"/>
      <c r="CE1882"/>
      <c r="CF1882"/>
      <c r="CG1882"/>
      <c r="CH1882"/>
      <c r="CI1882"/>
      <c r="CJ1882"/>
      <c r="CK1882"/>
      <c r="CL1882"/>
      <c r="CN1882"/>
    </row>
    <row r="1883" spans="9:92" x14ac:dyDescent="0.35">
      <c r="I1883"/>
      <c r="J1883"/>
      <c r="R1883"/>
      <c r="S1883"/>
      <c r="T1883"/>
      <c r="U1883"/>
      <c r="V1883"/>
      <c r="W1883"/>
      <c r="X1883"/>
      <c r="Y1883"/>
      <c r="Z1883"/>
      <c r="AA1883"/>
      <c r="AB1883"/>
      <c r="AC1883"/>
      <c r="AD1883"/>
      <c r="AE1883"/>
      <c r="AF1883"/>
      <c r="AG1883"/>
      <c r="AH1883"/>
      <c r="AI1883"/>
      <c r="AJ1883"/>
      <c r="AK1883"/>
      <c r="AL1883"/>
      <c r="AM1883"/>
      <c r="AN1883"/>
      <c r="AO1883"/>
      <c r="AP1883"/>
      <c r="AQ1883"/>
      <c r="AR1883"/>
      <c r="AS1883"/>
      <c r="AT1883"/>
      <c r="AU1883"/>
      <c r="AV1883"/>
      <c r="AW1883"/>
      <c r="AX1883"/>
      <c r="AY1883"/>
      <c r="AZ1883"/>
      <c r="BA1883"/>
      <c r="BB1883"/>
      <c r="BC1883"/>
      <c r="BD1883"/>
      <c r="BE1883"/>
      <c r="BF1883"/>
      <c r="BG1883"/>
      <c r="BH1883"/>
      <c r="BI1883"/>
      <c r="BJ1883"/>
      <c r="BK1883"/>
      <c r="BL1883"/>
      <c r="BM1883"/>
      <c r="BN1883"/>
      <c r="BO1883"/>
      <c r="BP1883"/>
      <c r="BQ1883"/>
      <c r="BR1883"/>
      <c r="BS1883"/>
      <c r="BT1883"/>
      <c r="BU1883"/>
      <c r="BV1883"/>
      <c r="BW1883"/>
      <c r="BX1883"/>
      <c r="BY1883"/>
      <c r="BZ1883"/>
      <c r="CA1883"/>
      <c r="CB1883"/>
      <c r="CC1883"/>
      <c r="CD1883"/>
      <c r="CE1883"/>
      <c r="CF1883"/>
      <c r="CG1883"/>
      <c r="CH1883"/>
      <c r="CI1883"/>
      <c r="CJ1883"/>
      <c r="CK1883"/>
      <c r="CL1883"/>
      <c r="CN1883"/>
    </row>
    <row r="1884" spans="9:92" x14ac:dyDescent="0.35">
      <c r="I1884"/>
      <c r="J1884"/>
      <c r="R1884"/>
      <c r="S1884"/>
      <c r="T1884"/>
      <c r="U1884"/>
      <c r="V1884"/>
      <c r="W1884"/>
      <c r="X1884"/>
      <c r="Y1884"/>
      <c r="Z1884"/>
      <c r="AA1884"/>
      <c r="AB1884"/>
      <c r="AC1884"/>
      <c r="AD1884"/>
      <c r="AE1884"/>
      <c r="AF1884"/>
      <c r="AG1884"/>
      <c r="AH1884"/>
      <c r="AI1884"/>
      <c r="AJ1884"/>
      <c r="AK1884"/>
      <c r="AL1884"/>
      <c r="AM1884"/>
      <c r="AN1884"/>
      <c r="AO1884"/>
      <c r="AP1884"/>
      <c r="AQ1884"/>
      <c r="AR1884"/>
      <c r="AS1884"/>
      <c r="AT1884"/>
      <c r="AU1884"/>
      <c r="AV1884"/>
      <c r="AW1884"/>
      <c r="AX1884"/>
      <c r="AY1884"/>
      <c r="AZ1884"/>
      <c r="BA1884"/>
      <c r="BB1884"/>
      <c r="BC1884"/>
      <c r="BD1884"/>
      <c r="BE1884"/>
      <c r="BF1884"/>
      <c r="BG1884"/>
      <c r="BH1884"/>
      <c r="BI1884"/>
      <c r="BJ1884"/>
      <c r="BK1884"/>
      <c r="BL1884"/>
      <c r="BM1884"/>
      <c r="BN1884"/>
      <c r="BO1884"/>
      <c r="BP1884"/>
      <c r="BQ1884"/>
      <c r="BR1884"/>
      <c r="BS1884"/>
      <c r="BT1884"/>
      <c r="BU1884"/>
      <c r="BV1884"/>
      <c r="BW1884"/>
      <c r="BX1884"/>
      <c r="BY1884"/>
      <c r="BZ1884"/>
      <c r="CA1884"/>
      <c r="CB1884"/>
      <c r="CC1884"/>
      <c r="CD1884"/>
      <c r="CE1884"/>
      <c r="CF1884"/>
      <c r="CG1884"/>
      <c r="CH1884"/>
      <c r="CI1884"/>
      <c r="CJ1884"/>
      <c r="CK1884"/>
      <c r="CL1884"/>
      <c r="CN1884"/>
    </row>
    <row r="1885" spans="9:92" x14ac:dyDescent="0.35">
      <c r="I1885"/>
      <c r="J1885"/>
      <c r="R1885"/>
      <c r="S1885"/>
      <c r="T1885"/>
      <c r="U1885"/>
      <c r="V1885"/>
      <c r="W1885"/>
      <c r="X1885"/>
      <c r="Y1885"/>
      <c r="Z1885"/>
      <c r="AA1885"/>
      <c r="AB1885"/>
      <c r="AC1885"/>
      <c r="AD1885"/>
      <c r="AE1885"/>
      <c r="AF1885"/>
      <c r="AG1885"/>
      <c r="AH1885"/>
      <c r="AI1885"/>
      <c r="AJ1885"/>
      <c r="AK1885"/>
      <c r="AL1885"/>
      <c r="AM1885"/>
      <c r="AN1885"/>
      <c r="AO1885"/>
      <c r="AP1885"/>
      <c r="AQ1885"/>
      <c r="AR1885"/>
      <c r="AS1885"/>
      <c r="AT1885"/>
      <c r="AU1885"/>
      <c r="AV1885"/>
      <c r="AW1885"/>
      <c r="AX1885"/>
      <c r="AY1885"/>
      <c r="AZ1885"/>
      <c r="BA1885"/>
      <c r="BB1885"/>
      <c r="BC1885"/>
      <c r="BD1885"/>
      <c r="BE1885"/>
      <c r="BF1885"/>
      <c r="BG1885"/>
      <c r="BH1885"/>
      <c r="BI1885"/>
      <c r="BJ1885"/>
      <c r="BK1885"/>
      <c r="BL1885"/>
      <c r="BM1885"/>
      <c r="BN1885"/>
      <c r="BO1885"/>
      <c r="BP1885"/>
      <c r="BQ1885"/>
      <c r="BR1885"/>
      <c r="BS1885"/>
      <c r="BT1885"/>
      <c r="BU1885"/>
      <c r="BV1885"/>
      <c r="BW1885"/>
      <c r="BX1885"/>
      <c r="BY1885"/>
      <c r="BZ1885"/>
      <c r="CA1885"/>
      <c r="CB1885"/>
      <c r="CC1885"/>
      <c r="CD1885"/>
      <c r="CE1885"/>
      <c r="CF1885"/>
      <c r="CG1885"/>
      <c r="CH1885"/>
      <c r="CI1885"/>
      <c r="CJ1885"/>
      <c r="CK1885"/>
      <c r="CL1885"/>
      <c r="CN1885"/>
    </row>
    <row r="1886" spans="9:92" x14ac:dyDescent="0.35">
      <c r="I1886"/>
      <c r="J1886"/>
      <c r="R1886"/>
      <c r="S1886"/>
      <c r="T1886"/>
      <c r="U1886"/>
      <c r="V1886"/>
      <c r="W1886"/>
      <c r="X1886"/>
      <c r="Y1886"/>
      <c r="Z1886"/>
      <c r="AA1886"/>
      <c r="AB1886"/>
      <c r="AC1886"/>
      <c r="AD1886"/>
      <c r="AE1886"/>
      <c r="AF1886"/>
      <c r="AG1886"/>
      <c r="AH1886"/>
      <c r="AI1886"/>
      <c r="AJ1886"/>
      <c r="AK1886"/>
      <c r="AL1886"/>
      <c r="AM1886"/>
      <c r="AN1886"/>
      <c r="AO1886"/>
      <c r="AP1886"/>
      <c r="AQ1886"/>
      <c r="AR1886"/>
      <c r="AS1886"/>
      <c r="AT1886"/>
      <c r="AU1886"/>
      <c r="AV1886"/>
      <c r="AW1886"/>
      <c r="AX1886"/>
      <c r="AY1886"/>
      <c r="AZ1886"/>
      <c r="BA1886"/>
      <c r="BB1886"/>
      <c r="BC1886"/>
      <c r="BD1886"/>
      <c r="BE1886"/>
      <c r="BF1886"/>
      <c r="BG1886"/>
      <c r="BH1886"/>
      <c r="BI1886"/>
      <c r="BJ1886"/>
      <c r="BK1886"/>
      <c r="BL1886"/>
      <c r="BM1886"/>
      <c r="BN1886"/>
      <c r="BO1886"/>
      <c r="BP1886"/>
      <c r="BQ1886"/>
      <c r="BR1886"/>
      <c r="BS1886"/>
      <c r="BT1886"/>
      <c r="BU1886"/>
      <c r="BV1886"/>
      <c r="BW1886"/>
      <c r="BX1886"/>
      <c r="BY1886"/>
      <c r="BZ1886"/>
      <c r="CA1886"/>
      <c r="CB1886"/>
      <c r="CC1886"/>
      <c r="CD1886"/>
      <c r="CE1886"/>
      <c r="CF1886"/>
      <c r="CG1886"/>
      <c r="CH1886"/>
      <c r="CI1886"/>
      <c r="CJ1886"/>
      <c r="CK1886"/>
      <c r="CL1886"/>
      <c r="CN1886"/>
    </row>
    <row r="1887" spans="9:92" x14ac:dyDescent="0.35">
      <c r="I1887"/>
      <c r="J1887"/>
      <c r="R1887"/>
      <c r="S1887"/>
      <c r="T1887"/>
      <c r="U1887"/>
      <c r="V1887"/>
      <c r="W1887"/>
      <c r="X1887"/>
      <c r="Y1887"/>
      <c r="Z1887"/>
      <c r="AA1887"/>
      <c r="AB1887"/>
      <c r="AC1887"/>
      <c r="AD1887"/>
      <c r="AE1887"/>
      <c r="AF1887"/>
      <c r="AG1887"/>
      <c r="AH1887"/>
      <c r="AI1887"/>
      <c r="AJ1887"/>
      <c r="AK1887"/>
      <c r="AL1887"/>
      <c r="AM1887"/>
      <c r="AN1887"/>
      <c r="AO1887"/>
      <c r="AP1887"/>
      <c r="AQ1887"/>
      <c r="AR1887"/>
      <c r="AS1887"/>
      <c r="AT1887"/>
      <c r="AU1887"/>
      <c r="AV1887"/>
      <c r="AW1887"/>
      <c r="AX1887"/>
      <c r="AY1887"/>
      <c r="AZ1887"/>
      <c r="BA1887"/>
      <c r="BB1887"/>
      <c r="BC1887"/>
      <c r="BD1887"/>
      <c r="BE1887"/>
      <c r="BF1887"/>
      <c r="BG1887"/>
      <c r="BH1887"/>
      <c r="BI1887"/>
      <c r="BJ1887"/>
      <c r="BK1887"/>
      <c r="BL1887"/>
      <c r="BM1887"/>
      <c r="BN1887"/>
      <c r="BO1887"/>
      <c r="BP1887"/>
      <c r="BQ1887"/>
      <c r="BR1887"/>
      <c r="BS1887"/>
      <c r="BT1887"/>
      <c r="BU1887"/>
      <c r="BV1887"/>
      <c r="BW1887"/>
      <c r="BX1887"/>
      <c r="BY1887"/>
      <c r="BZ1887"/>
      <c r="CA1887"/>
      <c r="CB1887"/>
      <c r="CC1887"/>
      <c r="CD1887"/>
      <c r="CE1887"/>
      <c r="CF1887"/>
      <c r="CG1887"/>
      <c r="CH1887"/>
      <c r="CI1887"/>
      <c r="CJ1887"/>
      <c r="CK1887"/>
      <c r="CL1887"/>
      <c r="CN1887"/>
    </row>
    <row r="1888" spans="9:92" x14ac:dyDescent="0.35">
      <c r="I1888"/>
      <c r="J1888"/>
      <c r="R1888"/>
      <c r="S1888"/>
      <c r="T1888"/>
      <c r="U1888"/>
      <c r="V1888"/>
      <c r="W1888"/>
      <c r="X1888"/>
      <c r="Y1888"/>
      <c r="Z1888"/>
      <c r="AA1888"/>
      <c r="AB1888"/>
      <c r="AC1888"/>
      <c r="AD1888"/>
      <c r="AE1888"/>
      <c r="AF1888"/>
      <c r="AG1888"/>
      <c r="AH1888"/>
      <c r="AI1888"/>
      <c r="AJ1888"/>
      <c r="AK1888"/>
      <c r="AL1888"/>
      <c r="AM1888"/>
      <c r="AN1888"/>
      <c r="AO1888"/>
      <c r="AP1888"/>
      <c r="AQ1888"/>
      <c r="AR1888"/>
      <c r="AS1888"/>
      <c r="AT1888"/>
      <c r="AU1888"/>
      <c r="AV1888"/>
      <c r="AW1888"/>
      <c r="AX1888"/>
      <c r="AY1888"/>
      <c r="AZ1888"/>
      <c r="BA1888"/>
      <c r="BB1888"/>
      <c r="BC1888"/>
      <c r="BD1888"/>
      <c r="BE1888"/>
      <c r="BF1888"/>
      <c r="BG1888"/>
      <c r="BH1888"/>
      <c r="BI1888"/>
      <c r="BJ1888"/>
      <c r="BK1888"/>
      <c r="BL1888"/>
      <c r="BM1888"/>
      <c r="BN1888"/>
      <c r="BO1888"/>
      <c r="BP1888"/>
      <c r="BQ1888"/>
      <c r="BR1888"/>
      <c r="BS1888"/>
      <c r="BT1888"/>
      <c r="BU1888"/>
      <c r="BV1888"/>
      <c r="BW1888"/>
      <c r="BX1888"/>
      <c r="BY1888"/>
      <c r="BZ1888"/>
      <c r="CA1888"/>
      <c r="CB1888"/>
      <c r="CC1888"/>
      <c r="CD1888"/>
      <c r="CE1888"/>
      <c r="CF1888"/>
      <c r="CG1888"/>
      <c r="CH1888"/>
      <c r="CI1888"/>
      <c r="CJ1888"/>
      <c r="CK1888"/>
      <c r="CL1888"/>
      <c r="CN1888"/>
    </row>
    <row r="1889" spans="9:92" x14ac:dyDescent="0.35">
      <c r="I1889"/>
      <c r="J1889"/>
      <c r="R1889"/>
      <c r="S1889"/>
      <c r="T1889"/>
      <c r="U1889"/>
      <c r="V1889"/>
      <c r="W1889"/>
      <c r="X1889"/>
      <c r="Y1889"/>
      <c r="Z1889"/>
      <c r="AA1889"/>
      <c r="AB1889"/>
      <c r="AC1889"/>
      <c r="AD1889"/>
      <c r="AE1889"/>
      <c r="AF1889"/>
      <c r="AG1889"/>
      <c r="AH1889"/>
      <c r="AI1889"/>
      <c r="AJ1889"/>
      <c r="AK1889"/>
      <c r="AL1889"/>
      <c r="AM1889"/>
      <c r="AN1889"/>
      <c r="AO1889"/>
      <c r="AP1889"/>
      <c r="AQ1889"/>
      <c r="AR1889"/>
      <c r="AS1889"/>
      <c r="AT1889"/>
      <c r="AU1889"/>
      <c r="AV1889"/>
      <c r="AW1889"/>
      <c r="AX1889"/>
      <c r="AY1889"/>
      <c r="AZ1889"/>
      <c r="BA1889"/>
      <c r="BB1889"/>
      <c r="BC1889"/>
      <c r="BD1889"/>
      <c r="BE1889"/>
      <c r="BF1889"/>
      <c r="BG1889"/>
      <c r="BH1889"/>
      <c r="BI1889"/>
      <c r="BJ1889"/>
      <c r="BK1889"/>
      <c r="BL1889"/>
      <c r="BM1889"/>
      <c r="BN1889"/>
      <c r="BO1889"/>
      <c r="BP1889"/>
      <c r="BQ1889"/>
      <c r="BR1889"/>
      <c r="BS1889"/>
      <c r="BT1889"/>
      <c r="BU1889"/>
      <c r="BV1889"/>
      <c r="BW1889"/>
      <c r="BX1889"/>
      <c r="BY1889"/>
      <c r="BZ1889"/>
      <c r="CA1889"/>
      <c r="CB1889"/>
      <c r="CC1889"/>
      <c r="CD1889"/>
      <c r="CE1889"/>
      <c r="CF1889"/>
      <c r="CG1889"/>
      <c r="CH1889"/>
      <c r="CI1889"/>
      <c r="CJ1889"/>
      <c r="CK1889"/>
      <c r="CL1889"/>
      <c r="CN1889"/>
    </row>
    <row r="1890" spans="9:92" x14ac:dyDescent="0.35">
      <c r="I1890"/>
      <c r="J1890"/>
      <c r="R1890"/>
      <c r="S1890"/>
      <c r="T1890"/>
      <c r="U1890"/>
      <c r="V1890"/>
      <c r="W1890"/>
      <c r="X1890"/>
      <c r="Y1890"/>
      <c r="Z1890"/>
      <c r="AA1890"/>
      <c r="AB1890"/>
      <c r="AC1890"/>
      <c r="AD1890"/>
      <c r="AE1890"/>
      <c r="AF1890"/>
      <c r="AG1890"/>
      <c r="AH1890"/>
      <c r="AI1890"/>
      <c r="AJ1890"/>
      <c r="AK1890"/>
      <c r="AL1890"/>
      <c r="AM1890"/>
      <c r="AN1890"/>
      <c r="AO1890"/>
      <c r="AP1890"/>
      <c r="AQ1890"/>
      <c r="AR1890"/>
      <c r="AS1890"/>
      <c r="AT1890"/>
      <c r="AU1890"/>
      <c r="AV1890"/>
      <c r="AW1890"/>
      <c r="AX1890"/>
      <c r="AY1890"/>
      <c r="AZ1890"/>
      <c r="BA1890"/>
      <c r="BB1890"/>
      <c r="BC1890"/>
      <c r="BD1890"/>
      <c r="BE1890"/>
      <c r="BF1890"/>
      <c r="BG1890"/>
      <c r="BH1890"/>
      <c r="BI1890"/>
      <c r="BJ1890"/>
      <c r="BK1890"/>
      <c r="BL1890"/>
      <c r="BM1890"/>
      <c r="BN1890"/>
      <c r="BO1890"/>
      <c r="BP1890"/>
      <c r="BQ1890"/>
      <c r="BR1890"/>
      <c r="BS1890"/>
      <c r="BT1890"/>
      <c r="BU1890"/>
      <c r="BV1890"/>
      <c r="BW1890"/>
      <c r="BX1890"/>
      <c r="BY1890"/>
      <c r="BZ1890"/>
      <c r="CA1890"/>
      <c r="CB1890"/>
      <c r="CC1890"/>
      <c r="CD1890"/>
      <c r="CE1890"/>
      <c r="CF1890"/>
      <c r="CG1890"/>
      <c r="CH1890"/>
      <c r="CI1890"/>
      <c r="CJ1890"/>
      <c r="CK1890"/>
      <c r="CL1890"/>
      <c r="CN1890"/>
    </row>
    <row r="1891" spans="9:92" x14ac:dyDescent="0.35">
      <c r="I1891"/>
      <c r="J1891"/>
      <c r="R1891"/>
      <c r="S1891"/>
      <c r="T1891"/>
      <c r="U1891"/>
      <c r="V1891"/>
      <c r="W1891"/>
      <c r="X1891"/>
      <c r="Y1891"/>
      <c r="Z1891"/>
      <c r="AA1891"/>
      <c r="AB1891"/>
      <c r="AC1891"/>
      <c r="AD1891"/>
      <c r="AE1891"/>
      <c r="AF1891"/>
      <c r="AG1891"/>
      <c r="AH1891"/>
      <c r="AI1891"/>
      <c r="AJ1891"/>
      <c r="AK1891"/>
      <c r="AL1891"/>
      <c r="AM1891"/>
      <c r="AN1891"/>
      <c r="AO1891"/>
      <c r="AP1891"/>
      <c r="AQ1891"/>
      <c r="AR1891"/>
      <c r="AS1891"/>
      <c r="AT1891"/>
      <c r="AU1891"/>
      <c r="AV1891"/>
      <c r="AW1891"/>
      <c r="AX1891"/>
      <c r="AY1891"/>
      <c r="AZ1891"/>
      <c r="BA1891"/>
      <c r="BB1891"/>
      <c r="BC1891"/>
      <c r="BD1891"/>
      <c r="BE1891"/>
      <c r="BF1891"/>
      <c r="BG1891"/>
      <c r="BH1891"/>
      <c r="BI1891"/>
      <c r="BJ1891"/>
      <c r="BK1891"/>
      <c r="BL1891"/>
      <c r="BM1891"/>
      <c r="BN1891"/>
      <c r="BO1891"/>
      <c r="BP1891"/>
      <c r="BQ1891"/>
      <c r="BR1891"/>
      <c r="BS1891"/>
      <c r="BT1891"/>
      <c r="BU1891"/>
      <c r="BV1891"/>
      <c r="BW1891"/>
      <c r="BX1891"/>
      <c r="BY1891"/>
      <c r="BZ1891"/>
      <c r="CA1891"/>
      <c r="CB1891"/>
      <c r="CC1891"/>
      <c r="CD1891"/>
      <c r="CE1891"/>
      <c r="CF1891"/>
      <c r="CG1891"/>
      <c r="CH1891"/>
      <c r="CI1891"/>
      <c r="CJ1891"/>
      <c r="CK1891"/>
      <c r="CL1891"/>
      <c r="CN1891"/>
    </row>
    <row r="1892" spans="9:92" x14ac:dyDescent="0.35">
      <c r="I1892"/>
      <c r="J1892"/>
      <c r="R1892"/>
      <c r="S1892"/>
      <c r="T1892"/>
      <c r="U1892"/>
      <c r="V1892"/>
      <c r="W1892"/>
      <c r="X1892"/>
      <c r="Y1892"/>
      <c r="Z1892"/>
      <c r="AA1892"/>
      <c r="AB1892"/>
      <c r="AC1892"/>
      <c r="AD1892"/>
      <c r="AE1892"/>
      <c r="AF1892"/>
      <c r="AG1892"/>
      <c r="AH1892"/>
      <c r="AI1892"/>
      <c r="AJ1892"/>
      <c r="AK1892"/>
      <c r="AL1892"/>
      <c r="AM1892"/>
      <c r="AN1892"/>
      <c r="AO1892"/>
      <c r="AP1892"/>
      <c r="AQ1892"/>
      <c r="AR1892"/>
      <c r="AS1892"/>
      <c r="AT1892"/>
      <c r="AU1892"/>
      <c r="AV1892"/>
      <c r="AW1892"/>
      <c r="AX1892"/>
      <c r="AY1892"/>
      <c r="AZ1892"/>
      <c r="BA1892"/>
      <c r="BB1892"/>
      <c r="BC1892"/>
      <c r="BD1892"/>
      <c r="BE1892"/>
      <c r="BF1892"/>
      <c r="BG1892"/>
      <c r="BH1892"/>
      <c r="BI1892"/>
      <c r="BJ1892"/>
      <c r="BK1892"/>
      <c r="BL1892"/>
      <c r="BM1892"/>
      <c r="BN1892"/>
      <c r="BO1892"/>
      <c r="BP1892"/>
      <c r="BQ1892"/>
      <c r="BR1892"/>
      <c r="BS1892"/>
      <c r="BT1892"/>
      <c r="BU1892"/>
      <c r="BV1892"/>
      <c r="BW1892"/>
      <c r="BX1892"/>
      <c r="BY1892"/>
      <c r="BZ1892"/>
      <c r="CA1892"/>
      <c r="CB1892"/>
      <c r="CC1892"/>
      <c r="CD1892"/>
      <c r="CE1892"/>
      <c r="CF1892"/>
      <c r="CG1892"/>
      <c r="CH1892"/>
      <c r="CI1892"/>
      <c r="CJ1892"/>
      <c r="CK1892"/>
      <c r="CL1892"/>
      <c r="CN1892"/>
    </row>
    <row r="1893" spans="9:92" x14ac:dyDescent="0.35">
      <c r="I1893"/>
      <c r="J1893"/>
      <c r="R1893"/>
      <c r="S1893"/>
      <c r="T1893"/>
      <c r="U1893"/>
      <c r="V1893"/>
      <c r="W1893"/>
      <c r="X1893"/>
      <c r="Y1893"/>
      <c r="Z1893"/>
      <c r="AA1893"/>
      <c r="AB1893"/>
      <c r="AC1893"/>
      <c r="AD1893"/>
      <c r="AE1893"/>
      <c r="AF1893"/>
      <c r="AG1893"/>
      <c r="AH1893"/>
      <c r="AI1893"/>
      <c r="AJ1893"/>
      <c r="AK1893"/>
      <c r="AL1893"/>
      <c r="AM1893"/>
      <c r="AN1893"/>
      <c r="AO1893"/>
      <c r="AP1893"/>
      <c r="AQ1893"/>
      <c r="AR1893"/>
      <c r="AS1893"/>
      <c r="AT1893"/>
      <c r="AU1893"/>
      <c r="AV1893"/>
      <c r="AW1893"/>
      <c r="AX1893"/>
      <c r="AY1893"/>
      <c r="AZ1893"/>
      <c r="BA1893"/>
      <c r="BB1893"/>
      <c r="BC1893"/>
      <c r="BD1893"/>
      <c r="BE1893"/>
      <c r="BF1893"/>
      <c r="BG1893"/>
      <c r="BH1893"/>
      <c r="BI1893"/>
      <c r="BJ1893"/>
      <c r="BK1893"/>
      <c r="BL1893"/>
      <c r="BM1893"/>
      <c r="BN1893"/>
      <c r="BO1893"/>
      <c r="BP1893"/>
      <c r="BQ1893"/>
      <c r="BR1893"/>
      <c r="BS1893"/>
      <c r="BT1893"/>
      <c r="BU1893"/>
      <c r="BV1893"/>
      <c r="BW1893"/>
      <c r="BX1893"/>
      <c r="BY1893"/>
      <c r="BZ1893"/>
      <c r="CA1893"/>
      <c r="CB1893"/>
      <c r="CC1893"/>
      <c r="CD1893"/>
      <c r="CE1893"/>
      <c r="CF1893"/>
      <c r="CG1893"/>
      <c r="CH1893"/>
      <c r="CI1893"/>
      <c r="CJ1893"/>
      <c r="CK1893"/>
      <c r="CL1893"/>
      <c r="CN1893"/>
    </row>
    <row r="1894" spans="9:92" x14ac:dyDescent="0.35">
      <c r="I1894"/>
      <c r="J1894"/>
      <c r="R1894"/>
      <c r="S1894"/>
      <c r="T1894"/>
      <c r="U1894"/>
      <c r="V1894"/>
      <c r="W1894"/>
      <c r="X1894"/>
      <c r="Y1894"/>
      <c r="Z1894"/>
      <c r="AA1894"/>
      <c r="AB1894"/>
      <c r="AC1894"/>
      <c r="AD1894"/>
      <c r="AE1894"/>
      <c r="AF1894"/>
      <c r="AG1894"/>
      <c r="AH1894"/>
      <c r="AI1894"/>
      <c r="AJ1894"/>
      <c r="AK1894"/>
      <c r="AL1894"/>
      <c r="AM1894"/>
      <c r="AN1894"/>
      <c r="AO1894"/>
      <c r="AP1894"/>
      <c r="AQ1894"/>
      <c r="AR1894"/>
      <c r="AS1894"/>
      <c r="AT1894"/>
      <c r="AU1894"/>
      <c r="AV1894"/>
      <c r="AW1894"/>
      <c r="AX1894"/>
      <c r="AY1894"/>
      <c r="AZ1894"/>
      <c r="BA1894"/>
      <c r="BB1894"/>
      <c r="BC1894"/>
      <c r="BD1894"/>
      <c r="BE1894"/>
      <c r="BF1894"/>
      <c r="BG1894"/>
      <c r="BH1894"/>
      <c r="BI1894"/>
      <c r="BJ1894"/>
      <c r="BK1894"/>
      <c r="BL1894"/>
      <c r="BM1894"/>
      <c r="BN1894"/>
      <c r="BO1894"/>
      <c r="BP1894"/>
      <c r="BQ1894"/>
      <c r="BR1894"/>
      <c r="BS1894"/>
      <c r="BT1894"/>
      <c r="BU1894"/>
      <c r="BV1894"/>
      <c r="BW1894"/>
      <c r="BX1894"/>
      <c r="BY1894"/>
      <c r="BZ1894"/>
      <c r="CA1894"/>
      <c r="CB1894"/>
      <c r="CC1894"/>
      <c r="CD1894"/>
      <c r="CE1894"/>
      <c r="CF1894"/>
      <c r="CG1894"/>
      <c r="CH1894"/>
      <c r="CI1894"/>
      <c r="CJ1894"/>
      <c r="CK1894"/>
      <c r="CL1894"/>
      <c r="CN1894"/>
    </row>
    <row r="1895" spans="9:92" x14ac:dyDescent="0.35">
      <c r="I1895"/>
      <c r="J1895"/>
      <c r="R1895"/>
      <c r="S1895"/>
      <c r="T1895"/>
      <c r="U1895"/>
      <c r="V1895"/>
      <c r="W1895"/>
      <c r="X1895"/>
      <c r="Y1895"/>
      <c r="Z1895"/>
      <c r="AA1895"/>
      <c r="AB1895"/>
      <c r="AC1895"/>
      <c r="AD1895"/>
      <c r="AE1895"/>
      <c r="AF1895"/>
      <c r="AG1895"/>
      <c r="AH1895"/>
      <c r="AI1895"/>
      <c r="AJ1895"/>
      <c r="AK1895"/>
      <c r="AL1895"/>
      <c r="AM1895"/>
      <c r="AN1895"/>
      <c r="AO1895"/>
      <c r="AP1895"/>
      <c r="AQ1895"/>
      <c r="AR1895"/>
      <c r="AS1895"/>
      <c r="AT1895"/>
      <c r="AU1895"/>
      <c r="AV1895"/>
      <c r="AW1895"/>
      <c r="AX1895"/>
      <c r="AY1895"/>
      <c r="AZ1895"/>
      <c r="BA1895"/>
      <c r="BB1895"/>
      <c r="BC1895"/>
      <c r="BD1895"/>
      <c r="BE1895"/>
      <c r="BF1895"/>
      <c r="BG1895"/>
      <c r="BH1895"/>
      <c r="BI1895"/>
      <c r="BJ1895"/>
      <c r="BK1895"/>
      <c r="BL1895"/>
      <c r="BM1895"/>
      <c r="BN1895"/>
      <c r="BO1895"/>
      <c r="BP1895"/>
      <c r="BQ1895"/>
      <c r="BR1895"/>
      <c r="BS1895"/>
      <c r="BT1895"/>
      <c r="BU1895"/>
      <c r="BV1895"/>
      <c r="BW1895"/>
      <c r="BX1895"/>
      <c r="BY1895"/>
      <c r="BZ1895"/>
      <c r="CA1895"/>
      <c r="CB1895"/>
      <c r="CC1895"/>
      <c r="CD1895"/>
      <c r="CE1895"/>
      <c r="CF1895"/>
      <c r="CG1895"/>
      <c r="CH1895"/>
      <c r="CI1895"/>
      <c r="CJ1895"/>
      <c r="CK1895"/>
      <c r="CL1895"/>
      <c r="CN1895"/>
    </row>
    <row r="1896" spans="9:92" x14ac:dyDescent="0.35">
      <c r="I1896"/>
      <c r="J1896"/>
      <c r="R1896"/>
      <c r="S1896"/>
      <c r="T1896"/>
      <c r="U1896"/>
      <c r="V1896"/>
      <c r="W1896"/>
      <c r="X1896"/>
      <c r="Y1896"/>
      <c r="Z1896"/>
      <c r="AA1896"/>
      <c r="AB1896"/>
      <c r="AC1896"/>
      <c r="AD1896"/>
      <c r="AE1896"/>
      <c r="AF1896"/>
      <c r="AG1896"/>
      <c r="AH1896"/>
      <c r="AI1896"/>
      <c r="AJ1896"/>
      <c r="AK1896"/>
      <c r="AL1896"/>
      <c r="AM1896"/>
      <c r="AN1896"/>
      <c r="AO1896"/>
      <c r="AP1896"/>
      <c r="AQ1896"/>
      <c r="AR1896"/>
      <c r="AS1896"/>
      <c r="AT1896"/>
      <c r="AU1896"/>
      <c r="AV1896"/>
      <c r="AW1896"/>
      <c r="AX1896"/>
      <c r="AY1896"/>
      <c r="AZ1896"/>
      <c r="BA1896"/>
      <c r="BB1896"/>
      <c r="BC1896"/>
      <c r="BD1896"/>
      <c r="BE1896"/>
      <c r="BF1896"/>
      <c r="BG1896"/>
      <c r="BH1896"/>
      <c r="BI1896"/>
      <c r="BJ1896"/>
      <c r="BK1896"/>
      <c r="BL1896"/>
      <c r="BM1896"/>
      <c r="BN1896"/>
      <c r="BO1896"/>
      <c r="BP1896"/>
      <c r="BQ1896"/>
      <c r="BR1896"/>
      <c r="BS1896"/>
      <c r="BT1896"/>
      <c r="BU1896"/>
      <c r="BV1896"/>
      <c r="BW1896"/>
      <c r="BX1896"/>
      <c r="BY1896"/>
      <c r="BZ1896"/>
      <c r="CA1896"/>
      <c r="CB1896"/>
      <c r="CC1896"/>
      <c r="CD1896"/>
      <c r="CE1896"/>
      <c r="CF1896"/>
      <c r="CG1896"/>
      <c r="CH1896"/>
      <c r="CI1896"/>
      <c r="CJ1896"/>
      <c r="CK1896"/>
      <c r="CL1896"/>
      <c r="CN1896"/>
    </row>
    <row r="1897" spans="9:92" x14ac:dyDescent="0.35">
      <c r="I1897"/>
      <c r="J1897"/>
      <c r="R1897"/>
      <c r="S1897"/>
      <c r="T1897"/>
      <c r="U1897"/>
      <c r="V1897"/>
      <c r="W1897"/>
      <c r="X1897"/>
      <c r="Y1897"/>
      <c r="Z1897"/>
      <c r="AA1897"/>
      <c r="AB1897"/>
      <c r="AC1897"/>
      <c r="AD1897"/>
      <c r="AE1897"/>
      <c r="AF1897"/>
      <c r="AG1897"/>
      <c r="AH1897"/>
      <c r="AI1897"/>
      <c r="AJ1897"/>
      <c r="AK1897"/>
      <c r="AL1897"/>
      <c r="AM1897"/>
      <c r="AN1897"/>
      <c r="AO1897"/>
      <c r="AP1897"/>
      <c r="AQ1897"/>
      <c r="AR1897"/>
      <c r="AS1897"/>
      <c r="AT1897"/>
      <c r="AU1897"/>
      <c r="AV1897"/>
      <c r="AW1897"/>
      <c r="AX1897"/>
      <c r="AY1897"/>
      <c r="AZ1897"/>
      <c r="BA1897"/>
      <c r="BB1897"/>
      <c r="BC1897"/>
      <c r="BD1897"/>
      <c r="BE1897"/>
      <c r="BF1897"/>
      <c r="BG1897"/>
      <c r="BH1897"/>
      <c r="BI1897"/>
      <c r="BJ1897"/>
      <c r="BK1897"/>
      <c r="BL1897"/>
      <c r="BM1897"/>
      <c r="BN1897"/>
      <c r="BO1897"/>
      <c r="BP1897"/>
      <c r="BQ1897"/>
      <c r="BR1897"/>
      <c r="BS1897"/>
      <c r="BT1897"/>
      <c r="BU1897"/>
      <c r="BV1897"/>
      <c r="BW1897"/>
      <c r="BX1897"/>
      <c r="BY1897"/>
      <c r="BZ1897"/>
      <c r="CA1897"/>
      <c r="CB1897"/>
      <c r="CC1897"/>
      <c r="CD1897"/>
      <c r="CE1897"/>
      <c r="CF1897"/>
      <c r="CG1897"/>
      <c r="CH1897"/>
      <c r="CI1897"/>
      <c r="CJ1897"/>
      <c r="CK1897"/>
      <c r="CL1897"/>
      <c r="CN1897"/>
    </row>
    <row r="1898" spans="9:92" x14ac:dyDescent="0.35">
      <c r="I1898"/>
      <c r="J1898"/>
      <c r="R1898"/>
      <c r="S1898"/>
      <c r="T1898"/>
      <c r="U1898"/>
      <c r="V1898"/>
      <c r="W1898"/>
      <c r="X1898"/>
      <c r="Y1898"/>
      <c r="Z1898"/>
      <c r="AA1898"/>
      <c r="AB1898"/>
      <c r="AC1898"/>
      <c r="AD1898"/>
      <c r="AE1898"/>
      <c r="AF1898"/>
      <c r="AG1898"/>
      <c r="AH1898"/>
      <c r="AI1898"/>
      <c r="AJ1898"/>
      <c r="AK1898"/>
      <c r="AL1898"/>
      <c r="AM1898"/>
      <c r="AN1898"/>
      <c r="AO1898"/>
      <c r="AP1898"/>
      <c r="AQ1898"/>
      <c r="AR1898"/>
      <c r="AS1898"/>
      <c r="AT1898"/>
      <c r="AU1898"/>
      <c r="AV1898"/>
      <c r="AW1898"/>
      <c r="AX1898"/>
      <c r="AY1898"/>
      <c r="AZ1898"/>
      <c r="BA1898"/>
      <c r="BB1898"/>
      <c r="BC1898"/>
      <c r="BD1898"/>
      <c r="BE1898"/>
      <c r="BF1898"/>
      <c r="BG1898"/>
      <c r="BH1898"/>
      <c r="BI1898"/>
      <c r="BJ1898"/>
      <c r="BK1898"/>
      <c r="BL1898"/>
      <c r="BM1898"/>
      <c r="BN1898"/>
      <c r="BO1898"/>
      <c r="BP1898"/>
      <c r="BQ1898"/>
      <c r="BR1898"/>
      <c r="BS1898"/>
      <c r="BT1898"/>
      <c r="BU1898"/>
      <c r="BV1898"/>
      <c r="BW1898"/>
      <c r="BX1898"/>
      <c r="BY1898"/>
      <c r="BZ1898"/>
      <c r="CA1898"/>
      <c r="CB1898"/>
      <c r="CC1898"/>
      <c r="CD1898"/>
      <c r="CE1898"/>
      <c r="CF1898"/>
      <c r="CG1898"/>
      <c r="CH1898"/>
      <c r="CI1898"/>
      <c r="CJ1898"/>
      <c r="CK1898"/>
      <c r="CL1898"/>
      <c r="CN1898"/>
    </row>
    <row r="1899" spans="9:92" x14ac:dyDescent="0.35">
      <c r="I1899"/>
      <c r="J1899"/>
      <c r="R1899"/>
      <c r="S1899"/>
      <c r="T1899"/>
      <c r="U1899"/>
      <c r="V1899"/>
      <c r="W1899"/>
      <c r="X1899"/>
      <c r="Y1899"/>
      <c r="Z1899"/>
      <c r="AA1899"/>
      <c r="AB1899"/>
      <c r="AC1899"/>
      <c r="AD1899"/>
      <c r="AE1899"/>
      <c r="AF1899"/>
      <c r="AG1899"/>
      <c r="AH1899"/>
      <c r="AI1899"/>
      <c r="AJ1899"/>
      <c r="AK1899"/>
      <c r="AL1899"/>
      <c r="AM1899"/>
      <c r="AN1899"/>
      <c r="AO1899"/>
      <c r="AP1899"/>
      <c r="AQ1899"/>
      <c r="AR1899"/>
      <c r="AS1899"/>
      <c r="AT1899"/>
      <c r="AU1899"/>
      <c r="AV1899"/>
      <c r="AW1899"/>
      <c r="AX1899"/>
      <c r="AY1899"/>
      <c r="AZ1899"/>
      <c r="BA1899"/>
      <c r="BB1899"/>
      <c r="BC1899"/>
      <c r="BD1899"/>
      <c r="BE1899"/>
      <c r="BF1899"/>
      <c r="BG1899"/>
      <c r="BH1899"/>
      <c r="BI1899"/>
      <c r="BJ1899"/>
      <c r="BK1899"/>
      <c r="BL1899"/>
      <c r="BM1899"/>
      <c r="BN1899"/>
      <c r="BO1899"/>
      <c r="BP1899"/>
      <c r="BQ1899"/>
      <c r="BR1899"/>
      <c r="BS1899"/>
      <c r="BT1899"/>
      <c r="BU1899"/>
      <c r="BV1899"/>
      <c r="BW1899"/>
      <c r="BX1899"/>
      <c r="BY1899"/>
      <c r="BZ1899"/>
      <c r="CA1899"/>
      <c r="CB1899"/>
      <c r="CC1899"/>
      <c r="CD1899"/>
      <c r="CE1899"/>
      <c r="CF1899"/>
      <c r="CG1899"/>
      <c r="CH1899"/>
      <c r="CI1899"/>
      <c r="CJ1899"/>
      <c r="CK1899"/>
      <c r="CL1899"/>
      <c r="CN1899"/>
    </row>
    <row r="1900" spans="9:92" x14ac:dyDescent="0.35">
      <c r="I1900"/>
      <c r="J1900"/>
      <c r="R1900"/>
      <c r="S1900"/>
      <c r="T1900"/>
      <c r="U1900"/>
      <c r="V1900"/>
      <c r="W1900"/>
      <c r="X1900"/>
      <c r="Y1900"/>
      <c r="Z1900"/>
      <c r="AA1900"/>
      <c r="AB1900"/>
      <c r="AC1900"/>
      <c r="AD1900"/>
      <c r="AE1900"/>
      <c r="AF1900"/>
      <c r="AG1900"/>
      <c r="AH1900"/>
      <c r="AI1900"/>
      <c r="AJ1900"/>
      <c r="AK1900"/>
      <c r="AL1900"/>
      <c r="AM1900"/>
      <c r="AN1900"/>
      <c r="AO1900"/>
      <c r="AP1900"/>
      <c r="AQ1900"/>
      <c r="AR1900"/>
      <c r="AS1900"/>
      <c r="AT1900"/>
      <c r="AU1900"/>
      <c r="AV1900"/>
      <c r="AW1900"/>
      <c r="AX1900"/>
      <c r="AY1900"/>
      <c r="AZ1900"/>
      <c r="BA1900"/>
      <c r="BB1900"/>
      <c r="BC1900"/>
      <c r="BD1900"/>
      <c r="BE1900"/>
      <c r="BF1900"/>
      <c r="BG1900"/>
      <c r="BH1900"/>
      <c r="BI1900"/>
      <c r="BJ1900"/>
      <c r="BK1900"/>
      <c r="BL1900"/>
      <c r="BM1900"/>
      <c r="BN1900"/>
      <c r="BO1900"/>
      <c r="BP1900"/>
      <c r="BQ1900"/>
      <c r="BR1900"/>
      <c r="BS1900"/>
      <c r="BT1900"/>
      <c r="BU1900"/>
      <c r="BV1900"/>
      <c r="BW1900"/>
      <c r="BX1900"/>
      <c r="BY1900"/>
      <c r="BZ1900"/>
      <c r="CA1900"/>
      <c r="CB1900"/>
      <c r="CC1900"/>
      <c r="CD1900"/>
      <c r="CE1900"/>
      <c r="CF1900"/>
      <c r="CG1900"/>
      <c r="CH1900"/>
      <c r="CI1900"/>
      <c r="CJ1900"/>
      <c r="CK1900"/>
      <c r="CL1900"/>
      <c r="CN1900"/>
    </row>
    <row r="1901" spans="9:92" x14ac:dyDescent="0.35">
      <c r="I1901"/>
      <c r="J1901"/>
      <c r="R1901"/>
      <c r="S1901"/>
      <c r="T1901"/>
      <c r="U1901"/>
      <c r="V1901"/>
      <c r="W1901"/>
      <c r="X1901"/>
      <c r="Y1901"/>
      <c r="Z1901"/>
      <c r="AA1901"/>
      <c r="AB1901"/>
      <c r="AC1901"/>
      <c r="AD1901"/>
      <c r="AE1901"/>
      <c r="AF1901"/>
      <c r="AG1901"/>
      <c r="AH1901"/>
      <c r="AI1901"/>
      <c r="AJ1901"/>
      <c r="AK1901"/>
      <c r="AL1901"/>
      <c r="AM1901"/>
      <c r="AN1901"/>
      <c r="AO1901"/>
      <c r="AP1901"/>
      <c r="AQ1901"/>
      <c r="AR1901"/>
      <c r="AS1901"/>
      <c r="AT1901"/>
      <c r="AU1901"/>
      <c r="AV1901"/>
      <c r="AW1901"/>
      <c r="AX1901"/>
      <c r="AY1901"/>
      <c r="AZ1901"/>
      <c r="BA1901"/>
      <c r="BB1901"/>
      <c r="BC1901"/>
      <c r="BD1901"/>
      <c r="BE1901"/>
      <c r="BF1901"/>
      <c r="BG1901"/>
      <c r="BH1901"/>
      <c r="BI1901"/>
      <c r="BJ1901"/>
      <c r="BK1901"/>
      <c r="BL1901"/>
      <c r="BM1901"/>
      <c r="BN1901"/>
      <c r="BO1901"/>
      <c r="BP1901"/>
      <c r="BQ1901"/>
      <c r="BR1901"/>
      <c r="BS1901"/>
      <c r="BT1901"/>
      <c r="BU1901"/>
      <c r="BV1901"/>
      <c r="BW1901"/>
      <c r="BX1901"/>
      <c r="BY1901"/>
      <c r="BZ1901"/>
      <c r="CA1901"/>
      <c r="CB1901"/>
      <c r="CC1901"/>
      <c r="CD1901"/>
      <c r="CE1901"/>
      <c r="CF1901"/>
      <c r="CG1901"/>
      <c r="CH1901"/>
      <c r="CI1901"/>
      <c r="CJ1901"/>
      <c r="CK1901"/>
      <c r="CL1901"/>
      <c r="CN1901"/>
    </row>
    <row r="1902" spans="9:92" x14ac:dyDescent="0.35">
      <c r="I1902"/>
      <c r="J1902"/>
      <c r="R1902"/>
      <c r="S1902"/>
      <c r="T1902"/>
      <c r="U1902"/>
      <c r="V1902"/>
      <c r="W1902"/>
      <c r="X1902"/>
      <c r="Y1902"/>
      <c r="Z1902"/>
      <c r="AA1902"/>
      <c r="AB1902"/>
      <c r="AC1902"/>
      <c r="AD1902"/>
      <c r="AE1902"/>
      <c r="AF1902"/>
      <c r="AG1902"/>
      <c r="AH1902"/>
      <c r="AI1902"/>
      <c r="AJ1902"/>
      <c r="AK1902"/>
      <c r="AL1902"/>
      <c r="AM1902"/>
      <c r="AN1902"/>
      <c r="AO1902"/>
      <c r="AP1902"/>
      <c r="AQ1902"/>
      <c r="AR1902"/>
      <c r="AS1902"/>
      <c r="AT1902"/>
      <c r="AU1902"/>
      <c r="AV1902"/>
      <c r="AW1902"/>
      <c r="AX1902"/>
      <c r="AY1902"/>
      <c r="AZ1902"/>
      <c r="BA1902"/>
      <c r="BB1902"/>
      <c r="BC1902"/>
      <c r="BD1902"/>
      <c r="BE1902"/>
      <c r="BF1902"/>
      <c r="BG1902"/>
      <c r="BH1902"/>
      <c r="BI1902"/>
      <c r="BJ1902"/>
      <c r="BK1902"/>
      <c r="BL1902"/>
      <c r="BM1902"/>
      <c r="BN1902"/>
      <c r="BO1902"/>
      <c r="BP1902"/>
      <c r="BQ1902"/>
      <c r="BR1902"/>
      <c r="BS1902"/>
      <c r="BT1902"/>
      <c r="BU1902"/>
      <c r="BV1902"/>
      <c r="BW1902"/>
      <c r="BX1902"/>
      <c r="BY1902"/>
      <c r="BZ1902"/>
      <c r="CA1902"/>
      <c r="CB1902"/>
      <c r="CC1902"/>
      <c r="CD1902"/>
      <c r="CE1902"/>
      <c r="CF1902"/>
      <c r="CG1902"/>
      <c r="CH1902"/>
      <c r="CI1902"/>
      <c r="CJ1902"/>
      <c r="CK1902"/>
      <c r="CL1902"/>
      <c r="CN1902"/>
    </row>
    <row r="1903" spans="9:92" x14ac:dyDescent="0.35">
      <c r="I1903"/>
      <c r="J1903"/>
      <c r="R1903"/>
      <c r="S1903"/>
      <c r="T1903"/>
      <c r="U1903"/>
      <c r="V1903"/>
      <c r="W1903"/>
      <c r="X1903"/>
      <c r="Y1903"/>
      <c r="Z1903"/>
      <c r="AA1903"/>
      <c r="AB1903"/>
      <c r="AC1903"/>
      <c r="AD1903"/>
      <c r="AE1903"/>
      <c r="AF1903"/>
      <c r="AG1903"/>
      <c r="AH1903"/>
      <c r="AI1903"/>
      <c r="AJ1903"/>
      <c r="AK1903"/>
      <c r="AL1903"/>
      <c r="AM1903"/>
      <c r="AN1903"/>
      <c r="AO1903"/>
      <c r="AP1903"/>
      <c r="AQ1903"/>
      <c r="AR1903"/>
      <c r="AS1903"/>
      <c r="AT1903"/>
      <c r="AU1903"/>
      <c r="AV1903"/>
      <c r="AW1903"/>
      <c r="AX1903"/>
      <c r="AY1903"/>
      <c r="AZ1903"/>
      <c r="BA1903"/>
      <c r="BB1903"/>
      <c r="BC1903"/>
      <c r="BD1903"/>
      <c r="BE1903"/>
      <c r="BF1903"/>
      <c r="BG1903"/>
      <c r="BH1903"/>
      <c r="BI1903"/>
      <c r="BJ1903"/>
      <c r="BK1903"/>
      <c r="BL1903"/>
      <c r="BM1903"/>
      <c r="BN1903"/>
      <c r="BO1903"/>
      <c r="BP1903"/>
      <c r="BQ1903"/>
      <c r="BR1903"/>
      <c r="BS1903"/>
      <c r="BT1903"/>
      <c r="BU1903"/>
      <c r="BV1903"/>
      <c r="BW1903"/>
      <c r="BX1903"/>
      <c r="BY1903"/>
      <c r="BZ1903"/>
      <c r="CA1903"/>
      <c r="CB1903"/>
      <c r="CC1903"/>
      <c r="CD1903"/>
      <c r="CE1903"/>
      <c r="CF1903"/>
      <c r="CG1903"/>
      <c r="CH1903"/>
      <c r="CI1903"/>
      <c r="CJ1903"/>
      <c r="CK1903"/>
      <c r="CL1903"/>
      <c r="CN1903"/>
    </row>
    <row r="1904" spans="9:92" x14ac:dyDescent="0.35">
      <c r="I1904"/>
      <c r="J1904"/>
      <c r="R1904"/>
      <c r="S1904"/>
      <c r="T1904"/>
      <c r="U1904"/>
      <c r="V1904"/>
      <c r="W1904"/>
      <c r="X1904"/>
      <c r="Y1904"/>
      <c r="Z1904"/>
      <c r="AA1904"/>
      <c r="AB1904"/>
      <c r="AC1904"/>
      <c r="AD1904"/>
      <c r="AE1904"/>
      <c r="AF1904"/>
      <c r="AG1904"/>
      <c r="AH1904"/>
      <c r="AI1904"/>
      <c r="AJ1904"/>
      <c r="AK1904"/>
      <c r="AL1904"/>
      <c r="AM1904"/>
      <c r="AN1904"/>
      <c r="AO1904"/>
      <c r="AP1904"/>
      <c r="AQ1904"/>
      <c r="AR1904"/>
      <c r="AS1904"/>
      <c r="AT1904"/>
      <c r="AU1904"/>
      <c r="AV1904"/>
      <c r="AW1904"/>
      <c r="AX1904"/>
      <c r="AY1904"/>
      <c r="AZ1904"/>
      <c r="BA1904"/>
      <c r="BB1904"/>
      <c r="BC1904"/>
      <c r="BD1904"/>
      <c r="BE1904"/>
      <c r="BF1904"/>
      <c r="BG1904"/>
      <c r="BH1904"/>
      <c r="BI1904"/>
      <c r="BJ1904"/>
      <c r="BK1904"/>
      <c r="BL1904"/>
      <c r="BM1904"/>
      <c r="BN1904"/>
      <c r="BO1904"/>
      <c r="BP1904"/>
      <c r="BQ1904"/>
      <c r="BR1904"/>
      <c r="BS1904"/>
      <c r="BT1904"/>
      <c r="BU1904"/>
      <c r="BV1904"/>
      <c r="BW1904"/>
      <c r="BX1904"/>
      <c r="BY1904"/>
      <c r="BZ1904"/>
      <c r="CA1904"/>
      <c r="CB1904"/>
      <c r="CC1904"/>
      <c r="CD1904"/>
      <c r="CE1904"/>
      <c r="CF1904"/>
      <c r="CG1904"/>
      <c r="CH1904"/>
      <c r="CI1904"/>
      <c r="CJ1904"/>
      <c r="CK1904"/>
      <c r="CL1904"/>
      <c r="CN1904"/>
    </row>
    <row r="1905" spans="9:92" x14ac:dyDescent="0.35">
      <c r="I1905"/>
      <c r="J1905"/>
      <c r="R1905"/>
      <c r="S1905"/>
      <c r="T1905"/>
      <c r="U1905"/>
      <c r="V1905"/>
      <c r="W1905"/>
      <c r="X1905"/>
      <c r="Y1905"/>
      <c r="Z1905"/>
      <c r="AA1905"/>
      <c r="AB1905"/>
      <c r="AC1905"/>
      <c r="AD1905"/>
      <c r="AE1905"/>
      <c r="AF1905"/>
      <c r="AG1905"/>
      <c r="AH1905"/>
      <c r="AI1905"/>
      <c r="AJ1905"/>
      <c r="AK1905"/>
      <c r="AL1905"/>
      <c r="AM1905"/>
      <c r="AN1905"/>
      <c r="AO1905"/>
      <c r="AP1905"/>
      <c r="AQ1905"/>
      <c r="AR1905"/>
      <c r="AS1905"/>
      <c r="AT1905"/>
      <c r="AU1905"/>
      <c r="AV1905"/>
      <c r="AW1905"/>
      <c r="AX1905"/>
      <c r="AY1905"/>
      <c r="AZ1905"/>
      <c r="BA1905"/>
      <c r="BB1905"/>
      <c r="BC1905"/>
      <c r="BD1905"/>
      <c r="BE1905"/>
      <c r="BF1905"/>
      <c r="BG1905"/>
      <c r="BH1905"/>
      <c r="BI1905"/>
      <c r="BJ1905"/>
      <c r="BK1905"/>
      <c r="BL1905"/>
      <c r="BM1905"/>
      <c r="BN1905"/>
      <c r="BO1905"/>
      <c r="BP1905"/>
      <c r="BQ1905"/>
      <c r="BR1905"/>
      <c r="BS1905"/>
      <c r="BT1905"/>
      <c r="BU1905"/>
      <c r="BV1905"/>
      <c r="BW1905"/>
      <c r="BX1905"/>
      <c r="BY1905"/>
      <c r="BZ1905"/>
      <c r="CA1905"/>
      <c r="CB1905"/>
      <c r="CC1905"/>
      <c r="CD1905"/>
      <c r="CE1905"/>
      <c r="CF1905"/>
      <c r="CG1905"/>
      <c r="CH1905"/>
      <c r="CI1905"/>
      <c r="CJ1905"/>
      <c r="CK1905"/>
      <c r="CL1905"/>
      <c r="CN1905"/>
    </row>
    <row r="1906" spans="9:92" x14ac:dyDescent="0.35">
      <c r="I1906"/>
      <c r="J1906"/>
      <c r="R1906"/>
      <c r="S1906"/>
      <c r="T1906"/>
      <c r="U1906"/>
      <c r="V1906"/>
      <c r="W1906"/>
      <c r="X1906"/>
      <c r="Y1906"/>
      <c r="Z1906"/>
      <c r="AA1906"/>
      <c r="AB1906"/>
      <c r="AC1906"/>
      <c r="AD1906"/>
      <c r="AE1906"/>
      <c r="AF1906"/>
      <c r="AG1906"/>
      <c r="AH1906"/>
      <c r="AI1906"/>
      <c r="AJ1906"/>
      <c r="AK1906"/>
      <c r="AL1906"/>
      <c r="AM1906"/>
      <c r="AN1906"/>
      <c r="AO1906"/>
      <c r="AP1906"/>
      <c r="AQ1906"/>
      <c r="AR1906"/>
      <c r="AS1906"/>
      <c r="AT1906"/>
      <c r="AU1906"/>
      <c r="AV1906"/>
      <c r="AW1906"/>
      <c r="AX1906"/>
      <c r="AY1906"/>
      <c r="AZ1906"/>
      <c r="BA1906"/>
      <c r="BB1906"/>
      <c r="BC1906"/>
      <c r="BD1906"/>
      <c r="BE1906"/>
      <c r="BF1906"/>
      <c r="BG1906"/>
      <c r="BH1906"/>
      <c r="BI1906"/>
      <c r="BJ1906"/>
      <c r="BK1906"/>
      <c r="BL1906"/>
      <c r="BM1906"/>
      <c r="BN1906"/>
      <c r="BO1906"/>
      <c r="BP1906"/>
      <c r="BQ1906"/>
      <c r="BR1906"/>
      <c r="BS1906"/>
      <c r="BT1906"/>
      <c r="BU1906"/>
      <c r="BV1906"/>
      <c r="BW1906"/>
      <c r="BX1906"/>
      <c r="BY1906"/>
      <c r="BZ1906"/>
      <c r="CA1906"/>
      <c r="CB1906"/>
      <c r="CC1906"/>
      <c r="CD1906"/>
      <c r="CE1906"/>
      <c r="CF1906"/>
      <c r="CG1906"/>
      <c r="CH1906"/>
      <c r="CI1906"/>
      <c r="CJ1906"/>
      <c r="CK1906"/>
      <c r="CL1906"/>
      <c r="CN1906"/>
    </row>
    <row r="1907" spans="9:92" x14ac:dyDescent="0.35">
      <c r="I1907"/>
      <c r="J1907"/>
      <c r="R1907"/>
      <c r="S1907"/>
      <c r="T1907"/>
      <c r="U1907"/>
      <c r="V1907"/>
      <c r="W1907"/>
      <c r="X1907"/>
      <c r="Y1907"/>
      <c r="Z1907"/>
      <c r="AA1907"/>
      <c r="AB1907"/>
      <c r="AC1907"/>
      <c r="AD1907"/>
      <c r="AE1907"/>
      <c r="AF1907"/>
      <c r="AG1907"/>
      <c r="AH1907"/>
      <c r="AI1907"/>
      <c r="AJ1907"/>
      <c r="AK1907"/>
      <c r="AL1907"/>
      <c r="AM1907"/>
      <c r="AN1907"/>
      <c r="AO1907"/>
      <c r="AP1907"/>
      <c r="AQ1907"/>
      <c r="AR1907"/>
      <c r="AS1907"/>
      <c r="AT1907"/>
      <c r="AU1907"/>
      <c r="AV1907"/>
      <c r="AW1907"/>
      <c r="AX1907"/>
      <c r="AY1907"/>
      <c r="AZ1907"/>
      <c r="BA1907"/>
      <c r="BB1907"/>
      <c r="BC1907"/>
      <c r="BD1907"/>
      <c r="BE1907"/>
      <c r="BF1907"/>
      <c r="BG1907"/>
      <c r="BH1907"/>
      <c r="BI1907"/>
      <c r="BJ1907"/>
      <c r="BK1907"/>
      <c r="BL1907"/>
      <c r="BM1907"/>
      <c r="BN1907"/>
      <c r="BO1907"/>
      <c r="BP1907"/>
      <c r="BQ1907"/>
      <c r="BR1907"/>
      <c r="BS1907"/>
      <c r="BT1907"/>
      <c r="BU1907"/>
      <c r="BV1907"/>
      <c r="BW1907"/>
      <c r="BX1907"/>
      <c r="BY1907"/>
      <c r="BZ1907"/>
      <c r="CA1907"/>
      <c r="CB1907"/>
      <c r="CC1907"/>
      <c r="CD1907"/>
      <c r="CE1907"/>
      <c r="CF1907"/>
      <c r="CG1907"/>
      <c r="CH1907"/>
      <c r="CI1907"/>
      <c r="CJ1907"/>
      <c r="CK1907"/>
      <c r="CL1907"/>
      <c r="CN1907"/>
    </row>
    <row r="1908" spans="9:92" x14ac:dyDescent="0.35">
      <c r="I1908"/>
      <c r="J1908"/>
      <c r="R1908"/>
      <c r="S1908"/>
      <c r="T1908"/>
      <c r="U1908"/>
      <c r="V1908"/>
      <c r="W1908"/>
      <c r="X1908"/>
      <c r="Y1908"/>
      <c r="Z1908"/>
      <c r="AA1908"/>
      <c r="AB1908"/>
      <c r="AC1908"/>
      <c r="AD1908"/>
      <c r="AE1908"/>
      <c r="AF1908"/>
      <c r="AG1908"/>
      <c r="AH1908"/>
      <c r="AI1908"/>
      <c r="AJ1908"/>
      <c r="AK1908"/>
      <c r="AL1908"/>
      <c r="AM1908"/>
      <c r="AN1908"/>
      <c r="AO1908"/>
      <c r="AP1908"/>
      <c r="AQ1908"/>
      <c r="AR1908"/>
      <c r="AS1908"/>
      <c r="AT1908"/>
      <c r="AU1908"/>
      <c r="AV1908"/>
      <c r="AW1908"/>
      <c r="AX1908"/>
      <c r="AY1908"/>
      <c r="AZ1908"/>
      <c r="BA1908"/>
      <c r="BB1908"/>
      <c r="BC1908"/>
      <c r="BD1908"/>
      <c r="BE1908"/>
      <c r="BF1908"/>
      <c r="BG1908"/>
      <c r="BH1908"/>
      <c r="BI1908"/>
      <c r="BJ1908"/>
      <c r="BK1908"/>
      <c r="BL1908"/>
      <c r="BM1908"/>
      <c r="BN1908"/>
      <c r="BO1908"/>
      <c r="BP1908"/>
      <c r="BQ1908"/>
      <c r="BR1908"/>
      <c r="BS1908"/>
      <c r="BT1908"/>
      <c r="BU1908"/>
      <c r="BV1908"/>
      <c r="BW1908"/>
      <c r="BX1908"/>
      <c r="BY1908"/>
      <c r="BZ1908"/>
      <c r="CA1908"/>
      <c r="CB1908"/>
      <c r="CC1908"/>
      <c r="CD1908"/>
      <c r="CE1908"/>
      <c r="CF1908"/>
      <c r="CG1908"/>
      <c r="CH1908"/>
      <c r="CI1908"/>
      <c r="CJ1908"/>
      <c r="CK1908"/>
      <c r="CL1908"/>
      <c r="CN1908"/>
    </row>
    <row r="1909" spans="9:92" x14ac:dyDescent="0.35">
      <c r="I1909"/>
      <c r="J1909"/>
      <c r="R1909"/>
      <c r="S1909"/>
      <c r="T1909"/>
      <c r="U1909"/>
      <c r="V1909"/>
      <c r="W1909"/>
      <c r="X1909"/>
      <c r="Y1909"/>
      <c r="Z1909"/>
      <c r="AA1909"/>
      <c r="AB1909"/>
      <c r="AC1909"/>
      <c r="AD1909"/>
      <c r="AE1909"/>
      <c r="AF1909"/>
      <c r="AG1909"/>
      <c r="AH1909"/>
      <c r="AI1909"/>
      <c r="AJ1909"/>
      <c r="AK1909"/>
      <c r="AL1909"/>
      <c r="AM1909"/>
      <c r="AN1909"/>
      <c r="AO1909"/>
      <c r="AP1909"/>
      <c r="AQ1909"/>
      <c r="AR1909"/>
      <c r="AS1909"/>
      <c r="AT1909"/>
      <c r="AU1909"/>
      <c r="AV1909"/>
      <c r="AW1909"/>
      <c r="AX1909"/>
      <c r="AY1909"/>
      <c r="AZ1909"/>
      <c r="BA1909"/>
      <c r="BB1909"/>
      <c r="BC1909"/>
      <c r="BD1909"/>
      <c r="BE1909"/>
      <c r="BF1909"/>
      <c r="BG1909"/>
      <c r="BH1909"/>
      <c r="BI1909"/>
      <c r="BJ1909"/>
      <c r="BK1909"/>
      <c r="BL1909"/>
      <c r="BM1909"/>
      <c r="BN1909"/>
      <c r="BO1909"/>
      <c r="BP1909"/>
      <c r="BQ1909"/>
      <c r="BR1909"/>
      <c r="BS1909"/>
      <c r="BT1909"/>
      <c r="BU1909"/>
      <c r="BV1909"/>
      <c r="BW1909"/>
      <c r="BX1909"/>
      <c r="BY1909"/>
      <c r="BZ1909"/>
      <c r="CA1909"/>
      <c r="CB1909"/>
      <c r="CC1909"/>
      <c r="CD1909"/>
      <c r="CE1909"/>
      <c r="CF1909"/>
      <c r="CG1909"/>
      <c r="CH1909"/>
      <c r="CI1909"/>
      <c r="CJ1909"/>
      <c r="CK1909"/>
      <c r="CL1909"/>
      <c r="CN1909"/>
    </row>
    <row r="1910" spans="9:92" x14ac:dyDescent="0.35">
      <c r="I1910"/>
      <c r="J1910"/>
      <c r="R1910"/>
      <c r="S1910"/>
      <c r="T1910"/>
      <c r="U1910"/>
      <c r="V1910"/>
      <c r="W1910"/>
      <c r="X1910"/>
      <c r="Y1910"/>
      <c r="Z1910"/>
      <c r="AA1910"/>
      <c r="AB1910"/>
      <c r="AC1910"/>
      <c r="AD1910"/>
      <c r="AE1910"/>
      <c r="AF1910"/>
      <c r="AG1910"/>
      <c r="AH1910"/>
      <c r="AI1910"/>
      <c r="AJ1910"/>
      <c r="AK1910"/>
      <c r="AL1910"/>
      <c r="AM1910"/>
      <c r="AN1910"/>
      <c r="AO1910"/>
      <c r="AP1910"/>
      <c r="AQ1910"/>
      <c r="AR1910"/>
      <c r="AS1910"/>
      <c r="AT1910"/>
      <c r="AU1910"/>
      <c r="AV1910"/>
      <c r="AW1910"/>
      <c r="AX1910"/>
      <c r="AY1910"/>
      <c r="AZ1910"/>
      <c r="BA1910"/>
      <c r="BB1910"/>
      <c r="BC1910"/>
      <c r="BD1910"/>
      <c r="BE1910"/>
      <c r="BF1910"/>
      <c r="BG1910"/>
      <c r="BH1910"/>
      <c r="BI1910"/>
      <c r="BJ1910"/>
      <c r="BK1910"/>
      <c r="BL1910"/>
      <c r="BM1910"/>
      <c r="BN1910"/>
      <c r="BO1910"/>
      <c r="BP1910"/>
      <c r="BQ1910"/>
      <c r="BR1910"/>
      <c r="BS1910"/>
      <c r="BT1910"/>
      <c r="BU1910"/>
      <c r="BV1910"/>
      <c r="BW1910"/>
      <c r="BX1910"/>
      <c r="BY1910"/>
      <c r="BZ1910"/>
      <c r="CA1910"/>
      <c r="CB1910"/>
      <c r="CC1910"/>
      <c r="CD1910"/>
      <c r="CE1910"/>
      <c r="CF1910"/>
      <c r="CG1910"/>
      <c r="CH1910"/>
      <c r="CI1910"/>
      <c r="CJ1910"/>
      <c r="CK1910"/>
      <c r="CL1910"/>
      <c r="CN1910"/>
    </row>
    <row r="1911" spans="9:92" x14ac:dyDescent="0.35">
      <c r="I1911"/>
      <c r="J1911"/>
      <c r="R1911"/>
      <c r="S1911"/>
      <c r="T1911"/>
      <c r="U1911"/>
      <c r="V1911"/>
      <c r="W1911"/>
      <c r="X1911"/>
      <c r="Y1911"/>
      <c r="Z1911"/>
      <c r="AA1911"/>
      <c r="AB1911"/>
      <c r="AC1911"/>
      <c r="AD1911"/>
      <c r="AE1911"/>
      <c r="AF1911"/>
      <c r="AG1911"/>
      <c r="AH1911"/>
      <c r="AI1911"/>
      <c r="AJ1911"/>
      <c r="AK1911"/>
      <c r="AL1911"/>
      <c r="AM1911"/>
      <c r="AN1911"/>
      <c r="AO1911"/>
      <c r="AP1911"/>
      <c r="AQ1911"/>
      <c r="AR1911"/>
      <c r="AS1911"/>
      <c r="AT1911"/>
      <c r="AU1911"/>
      <c r="AV1911"/>
      <c r="AW1911"/>
      <c r="AX1911"/>
      <c r="AY1911"/>
      <c r="AZ1911"/>
      <c r="BA1911"/>
      <c r="BB1911"/>
      <c r="BC1911"/>
      <c r="BD1911"/>
      <c r="BE1911"/>
      <c r="BF1911"/>
      <c r="BG1911"/>
      <c r="BH1911"/>
      <c r="BI1911"/>
      <c r="BJ1911"/>
      <c r="BK1911"/>
      <c r="BL1911"/>
      <c r="BM1911"/>
      <c r="BN1911"/>
      <c r="BO1911"/>
      <c r="BP1911"/>
      <c r="BQ1911"/>
      <c r="BR1911"/>
      <c r="BS1911"/>
      <c r="BT1911"/>
      <c r="BU1911"/>
      <c r="BV1911"/>
      <c r="BW1911"/>
      <c r="BX1911"/>
      <c r="BY1911"/>
      <c r="BZ1911"/>
      <c r="CA1911"/>
      <c r="CB1911"/>
      <c r="CC1911"/>
      <c r="CD1911"/>
      <c r="CE1911"/>
      <c r="CF1911"/>
      <c r="CG1911"/>
      <c r="CH1911"/>
      <c r="CI1911"/>
      <c r="CJ1911"/>
      <c r="CK1911"/>
      <c r="CL1911"/>
      <c r="CN1911"/>
    </row>
    <row r="1912" spans="9:92" x14ac:dyDescent="0.35">
      <c r="I1912"/>
      <c r="J1912"/>
      <c r="R1912"/>
      <c r="S1912"/>
      <c r="T1912"/>
      <c r="U1912"/>
      <c r="V1912"/>
      <c r="W1912"/>
      <c r="X1912"/>
      <c r="Y1912"/>
      <c r="Z1912"/>
      <c r="AA1912"/>
      <c r="AB1912"/>
      <c r="AC1912"/>
      <c r="AD1912"/>
      <c r="AE1912"/>
      <c r="AF1912"/>
      <c r="AG1912"/>
      <c r="AH1912"/>
      <c r="AI1912"/>
      <c r="AJ1912"/>
      <c r="AK1912"/>
      <c r="AL1912"/>
      <c r="AM1912"/>
      <c r="AN1912"/>
      <c r="AO1912"/>
      <c r="AP1912"/>
      <c r="AQ1912"/>
      <c r="AR1912"/>
      <c r="AS1912"/>
      <c r="AT1912"/>
      <c r="AU1912"/>
      <c r="AV1912"/>
      <c r="AW1912"/>
      <c r="AX1912"/>
      <c r="AY1912"/>
      <c r="AZ1912"/>
      <c r="BA1912"/>
      <c r="BB1912"/>
      <c r="BC1912"/>
      <c r="BD1912"/>
      <c r="BE1912"/>
      <c r="BF1912"/>
      <c r="BG1912"/>
      <c r="BH1912"/>
      <c r="BI1912"/>
      <c r="BJ1912"/>
      <c r="BK1912"/>
      <c r="BL1912"/>
      <c r="BM1912"/>
      <c r="BN1912"/>
      <c r="BO1912"/>
      <c r="BP1912"/>
      <c r="BQ1912"/>
      <c r="BR1912"/>
      <c r="BS1912"/>
      <c r="BT1912"/>
      <c r="BU1912"/>
      <c r="BV1912"/>
      <c r="BW1912"/>
      <c r="BX1912"/>
      <c r="BY1912"/>
      <c r="BZ1912"/>
      <c r="CA1912"/>
      <c r="CB1912"/>
      <c r="CC1912"/>
      <c r="CD1912"/>
      <c r="CE1912"/>
      <c r="CF1912"/>
      <c r="CG1912"/>
      <c r="CH1912"/>
      <c r="CI1912"/>
      <c r="CJ1912"/>
      <c r="CK1912"/>
      <c r="CL1912"/>
      <c r="CN1912"/>
    </row>
    <row r="1913" spans="9:92" x14ac:dyDescent="0.35">
      <c r="I1913"/>
      <c r="J1913"/>
      <c r="R1913"/>
      <c r="S1913"/>
      <c r="T1913"/>
      <c r="U1913"/>
      <c r="V1913"/>
      <c r="W1913"/>
      <c r="X1913"/>
      <c r="Y1913"/>
      <c r="Z1913"/>
      <c r="AA1913"/>
      <c r="AB1913"/>
      <c r="AC1913"/>
      <c r="AD1913"/>
      <c r="AE1913"/>
      <c r="AF1913"/>
      <c r="AG1913"/>
      <c r="AH1913"/>
      <c r="AI1913"/>
      <c r="AJ1913"/>
      <c r="AK1913"/>
      <c r="AL1913"/>
      <c r="AM1913"/>
      <c r="AN1913"/>
      <c r="AO1913"/>
      <c r="AP1913"/>
      <c r="AQ1913"/>
      <c r="AR1913"/>
      <c r="AS1913"/>
      <c r="AT1913"/>
      <c r="AU1913"/>
      <c r="AV1913"/>
      <c r="AW1913"/>
      <c r="AX1913"/>
      <c r="AY1913"/>
      <c r="AZ1913"/>
      <c r="BA1913"/>
      <c r="BB1913"/>
      <c r="BC1913"/>
      <c r="BD1913"/>
      <c r="BE1913"/>
      <c r="BF1913"/>
      <c r="BG1913"/>
      <c r="BH1913"/>
      <c r="BI1913"/>
      <c r="BJ1913"/>
      <c r="BK1913"/>
      <c r="BL1913"/>
      <c r="BM1913"/>
      <c r="BN1913"/>
      <c r="BO1913"/>
      <c r="BP1913"/>
      <c r="BQ1913"/>
      <c r="BR1913"/>
      <c r="BS1913"/>
      <c r="BT1913"/>
      <c r="BU1913"/>
      <c r="BV1913"/>
      <c r="BW1913"/>
      <c r="BX1913"/>
      <c r="BY1913"/>
      <c r="BZ1913"/>
      <c r="CA1913"/>
      <c r="CB1913"/>
      <c r="CC1913"/>
      <c r="CD1913"/>
      <c r="CE1913"/>
      <c r="CF1913"/>
      <c r="CG1913"/>
      <c r="CH1913"/>
      <c r="CI1913"/>
      <c r="CJ1913"/>
      <c r="CK1913"/>
      <c r="CL1913"/>
      <c r="CN1913"/>
    </row>
    <row r="1914" spans="9:92" x14ac:dyDescent="0.35">
      <c r="I1914"/>
      <c r="J1914"/>
      <c r="R1914"/>
      <c r="S1914"/>
      <c r="T1914"/>
      <c r="U1914"/>
      <c r="V1914"/>
      <c r="W1914"/>
      <c r="X1914"/>
      <c r="Y1914"/>
      <c r="Z1914"/>
      <c r="AA1914"/>
      <c r="AB1914"/>
      <c r="AC1914"/>
      <c r="AD1914"/>
      <c r="AE1914"/>
      <c r="AF1914"/>
      <c r="AG1914"/>
      <c r="AH1914"/>
      <c r="AI1914"/>
      <c r="AJ1914"/>
      <c r="AK1914"/>
      <c r="AL1914"/>
      <c r="AM1914"/>
      <c r="AN1914"/>
      <c r="AO1914"/>
      <c r="AP1914"/>
      <c r="AQ1914"/>
      <c r="AR1914"/>
      <c r="AS1914"/>
      <c r="AT1914"/>
      <c r="AU1914"/>
      <c r="AV1914"/>
      <c r="AW1914"/>
      <c r="AX1914"/>
      <c r="AY1914"/>
      <c r="AZ1914"/>
      <c r="BA1914"/>
      <c r="BB1914"/>
      <c r="BC1914"/>
      <c r="BD1914"/>
      <c r="BE1914"/>
      <c r="BF1914"/>
      <c r="BG1914"/>
      <c r="BH1914"/>
      <c r="BI1914"/>
      <c r="BJ1914"/>
      <c r="BK1914"/>
      <c r="BL1914"/>
      <c r="BM1914"/>
      <c r="BN1914"/>
      <c r="BO1914"/>
      <c r="BP1914"/>
      <c r="BQ1914"/>
      <c r="BR1914"/>
      <c r="BS1914"/>
      <c r="BT1914"/>
      <c r="BU1914"/>
      <c r="BV1914"/>
      <c r="BW1914"/>
      <c r="BX1914"/>
      <c r="BY1914"/>
      <c r="BZ1914"/>
      <c r="CA1914"/>
      <c r="CB1914"/>
      <c r="CC1914"/>
      <c r="CD1914"/>
      <c r="CE1914"/>
      <c r="CF1914"/>
      <c r="CG1914"/>
      <c r="CH1914"/>
      <c r="CI1914"/>
      <c r="CJ1914"/>
      <c r="CK1914"/>
      <c r="CL1914"/>
      <c r="CN1914"/>
    </row>
    <row r="1915" spans="9:92" x14ac:dyDescent="0.35">
      <c r="I1915"/>
      <c r="J1915"/>
      <c r="R1915"/>
      <c r="S1915"/>
      <c r="T1915"/>
      <c r="U1915"/>
      <c r="V1915"/>
      <c r="W1915"/>
      <c r="X1915"/>
      <c r="Y1915"/>
      <c r="Z1915"/>
      <c r="AA1915"/>
      <c r="AB1915"/>
      <c r="AC1915"/>
      <c r="AD1915"/>
      <c r="AE1915"/>
      <c r="AF1915"/>
      <c r="AG1915"/>
      <c r="AH1915"/>
      <c r="AI1915"/>
      <c r="AJ1915"/>
      <c r="AK1915"/>
      <c r="AL1915"/>
      <c r="AM1915"/>
      <c r="AN1915"/>
      <c r="AO1915"/>
      <c r="AP1915"/>
      <c r="AQ1915"/>
      <c r="AR1915"/>
      <c r="AS1915"/>
      <c r="AT1915"/>
      <c r="AU1915"/>
      <c r="AV1915"/>
      <c r="AW1915"/>
      <c r="AX1915"/>
      <c r="AY1915"/>
      <c r="AZ1915"/>
      <c r="BA1915"/>
      <c r="BB1915"/>
      <c r="BC1915"/>
      <c r="BD1915"/>
      <c r="BE1915"/>
      <c r="BF1915"/>
      <c r="BG1915"/>
      <c r="BH1915"/>
      <c r="BI1915"/>
      <c r="BJ1915"/>
      <c r="BK1915"/>
      <c r="BL1915"/>
      <c r="BM1915"/>
      <c r="BN1915"/>
      <c r="BO1915"/>
      <c r="BP1915"/>
      <c r="BQ1915"/>
      <c r="BR1915"/>
      <c r="BS1915"/>
      <c r="BT1915"/>
      <c r="BU1915"/>
      <c r="BV1915"/>
      <c r="BW1915"/>
      <c r="BX1915"/>
      <c r="BY1915"/>
      <c r="BZ1915"/>
      <c r="CA1915"/>
      <c r="CB1915"/>
      <c r="CC1915"/>
      <c r="CD1915"/>
      <c r="CE1915"/>
      <c r="CF1915"/>
      <c r="CG1915"/>
      <c r="CH1915"/>
      <c r="CI1915"/>
      <c r="CJ1915"/>
      <c r="CK1915"/>
      <c r="CL1915"/>
      <c r="CN1915"/>
    </row>
    <row r="1916" spans="9:92" x14ac:dyDescent="0.35">
      <c r="I1916"/>
      <c r="J1916"/>
      <c r="R1916"/>
      <c r="S1916"/>
      <c r="T1916"/>
      <c r="U1916"/>
      <c r="V1916"/>
      <c r="W1916"/>
      <c r="X1916"/>
      <c r="Y1916"/>
      <c r="Z1916"/>
      <c r="AA1916"/>
      <c r="AB1916"/>
      <c r="AC1916"/>
      <c r="AD1916"/>
      <c r="AE1916"/>
      <c r="AF1916"/>
      <c r="AG1916"/>
      <c r="AH1916"/>
      <c r="AI1916"/>
      <c r="AJ1916"/>
      <c r="AK1916"/>
      <c r="AL1916"/>
      <c r="AM1916"/>
      <c r="AN1916"/>
      <c r="AO1916"/>
      <c r="AP1916"/>
      <c r="AQ1916"/>
      <c r="AR1916"/>
      <c r="AS1916"/>
      <c r="AT1916"/>
      <c r="AU1916"/>
      <c r="AV1916"/>
      <c r="AW1916"/>
      <c r="AX1916"/>
      <c r="AY1916"/>
      <c r="AZ1916"/>
      <c r="BA1916"/>
      <c r="BB1916"/>
      <c r="BC1916"/>
      <c r="BD1916"/>
      <c r="BE1916"/>
      <c r="BF1916"/>
      <c r="BG1916"/>
      <c r="BH1916"/>
      <c r="BI1916"/>
      <c r="BJ1916"/>
      <c r="BK1916"/>
      <c r="BL1916"/>
      <c r="BM1916"/>
      <c r="BN1916"/>
      <c r="BO1916"/>
      <c r="BP1916"/>
      <c r="BQ1916"/>
      <c r="BR1916"/>
      <c r="BS1916"/>
      <c r="BT1916"/>
      <c r="BU1916"/>
      <c r="BV1916"/>
      <c r="BW1916"/>
      <c r="BX1916"/>
      <c r="BY1916"/>
      <c r="BZ1916"/>
      <c r="CA1916"/>
      <c r="CB1916"/>
      <c r="CC1916"/>
      <c r="CD1916"/>
      <c r="CE1916"/>
      <c r="CF1916"/>
      <c r="CG1916"/>
      <c r="CH1916"/>
      <c r="CI1916"/>
      <c r="CJ1916"/>
      <c r="CK1916"/>
      <c r="CL1916"/>
      <c r="CN1916"/>
    </row>
    <row r="1917" spans="9:92" x14ac:dyDescent="0.35">
      <c r="I1917"/>
      <c r="J1917"/>
      <c r="R1917"/>
      <c r="S1917"/>
      <c r="T1917"/>
      <c r="U1917"/>
      <c r="V1917"/>
      <c r="W1917"/>
      <c r="X1917"/>
      <c r="Y1917"/>
      <c r="Z1917"/>
      <c r="AA1917"/>
      <c r="AB1917"/>
      <c r="AC1917"/>
      <c r="AD1917"/>
      <c r="AE1917"/>
      <c r="AF1917"/>
      <c r="AG1917"/>
      <c r="AH1917"/>
      <c r="AI1917"/>
      <c r="AJ1917"/>
      <c r="AK1917"/>
      <c r="AL1917"/>
      <c r="AM1917"/>
      <c r="AN1917"/>
      <c r="AO1917"/>
      <c r="AP1917"/>
      <c r="AQ1917"/>
      <c r="AR1917"/>
      <c r="AS1917"/>
      <c r="AT1917"/>
      <c r="AU1917"/>
      <c r="AV1917"/>
      <c r="AW1917"/>
      <c r="AX1917"/>
      <c r="AY1917"/>
      <c r="AZ1917"/>
      <c r="BA1917"/>
      <c r="BB1917"/>
      <c r="BC1917"/>
      <c r="BD1917"/>
      <c r="BE1917"/>
      <c r="BF1917"/>
      <c r="BG1917"/>
      <c r="BH1917"/>
      <c r="BI1917"/>
      <c r="BJ1917"/>
      <c r="BK1917"/>
      <c r="BL1917"/>
      <c r="BM1917"/>
      <c r="BN1917"/>
      <c r="BO1917"/>
      <c r="BP1917"/>
      <c r="BQ1917"/>
      <c r="BR1917"/>
      <c r="BS1917"/>
      <c r="BT1917"/>
      <c r="BU1917"/>
      <c r="BV1917"/>
      <c r="BW1917"/>
      <c r="BX1917"/>
      <c r="BY1917"/>
      <c r="BZ1917"/>
      <c r="CA1917"/>
      <c r="CB1917"/>
      <c r="CC1917"/>
      <c r="CD1917"/>
      <c r="CE1917"/>
      <c r="CF1917"/>
      <c r="CG1917"/>
      <c r="CH1917"/>
      <c r="CI1917"/>
      <c r="CJ1917"/>
      <c r="CK1917"/>
      <c r="CL1917"/>
      <c r="CN1917"/>
    </row>
    <row r="1918" spans="9:92" x14ac:dyDescent="0.35">
      <c r="I1918"/>
      <c r="J1918"/>
      <c r="R1918"/>
      <c r="S1918"/>
      <c r="T1918"/>
      <c r="U1918"/>
      <c r="V1918"/>
      <c r="W1918"/>
      <c r="X1918"/>
      <c r="Y1918"/>
      <c r="Z1918"/>
      <c r="AA1918"/>
      <c r="AB1918"/>
      <c r="AC1918"/>
      <c r="AD1918"/>
      <c r="AE1918"/>
      <c r="AF1918"/>
      <c r="AG1918"/>
      <c r="AH1918"/>
      <c r="AI1918"/>
      <c r="AJ1918"/>
      <c r="AK1918"/>
      <c r="AL1918"/>
      <c r="AM1918"/>
      <c r="AN1918"/>
      <c r="AO1918"/>
      <c r="AP1918"/>
      <c r="AQ1918"/>
      <c r="AR1918"/>
      <c r="AS1918"/>
      <c r="AT1918"/>
      <c r="AU1918"/>
      <c r="AV1918"/>
      <c r="AW1918"/>
      <c r="AX1918"/>
      <c r="AY1918"/>
      <c r="AZ1918"/>
      <c r="BA1918"/>
      <c r="BB1918"/>
      <c r="BC1918"/>
      <c r="BD1918"/>
      <c r="BE1918"/>
      <c r="BF1918"/>
      <c r="BG1918"/>
      <c r="BH1918"/>
      <c r="BI1918"/>
      <c r="BJ1918"/>
      <c r="BK1918"/>
      <c r="BL1918"/>
      <c r="BM1918"/>
      <c r="BN1918"/>
      <c r="BO1918"/>
      <c r="BP1918"/>
      <c r="BQ1918"/>
      <c r="BR1918"/>
      <c r="BS1918"/>
      <c r="BT1918"/>
      <c r="BU1918"/>
      <c r="BV1918"/>
      <c r="BW1918"/>
      <c r="BX1918"/>
      <c r="BY1918"/>
      <c r="BZ1918"/>
      <c r="CA1918"/>
      <c r="CB1918"/>
      <c r="CC1918"/>
      <c r="CD1918"/>
      <c r="CE1918"/>
      <c r="CF1918"/>
      <c r="CG1918"/>
      <c r="CH1918"/>
      <c r="CI1918"/>
      <c r="CJ1918"/>
      <c r="CK1918"/>
      <c r="CL1918"/>
      <c r="CN1918"/>
    </row>
    <row r="1919" spans="9:92" x14ac:dyDescent="0.35">
      <c r="I1919"/>
      <c r="J1919"/>
      <c r="R1919"/>
      <c r="S1919"/>
      <c r="T1919"/>
      <c r="U1919"/>
      <c r="V1919"/>
      <c r="W1919"/>
      <c r="X1919"/>
      <c r="Y1919"/>
      <c r="Z1919"/>
      <c r="AA1919"/>
      <c r="AB1919"/>
      <c r="AC1919"/>
      <c r="AD1919"/>
      <c r="AE1919"/>
      <c r="AF1919"/>
      <c r="AG1919"/>
      <c r="AH1919"/>
      <c r="AI1919"/>
      <c r="AJ1919"/>
      <c r="AK1919"/>
      <c r="AL1919"/>
      <c r="AM1919"/>
      <c r="AN1919"/>
      <c r="AO1919"/>
      <c r="AP1919"/>
      <c r="AQ1919"/>
      <c r="AR1919"/>
      <c r="AS1919"/>
      <c r="AT1919"/>
      <c r="AU1919"/>
      <c r="AV1919"/>
      <c r="AW1919"/>
      <c r="AX1919"/>
      <c r="AY1919"/>
      <c r="AZ1919"/>
      <c r="BA1919"/>
      <c r="BB1919"/>
      <c r="BC1919"/>
      <c r="BD1919"/>
      <c r="BE1919"/>
      <c r="BF1919"/>
      <c r="BG1919"/>
      <c r="BH1919"/>
      <c r="BI1919"/>
      <c r="BJ1919"/>
      <c r="BK1919"/>
      <c r="BL1919"/>
      <c r="BM1919"/>
      <c r="BN1919"/>
      <c r="BO1919"/>
      <c r="BP1919"/>
      <c r="BQ1919"/>
      <c r="BR1919"/>
      <c r="BS1919"/>
      <c r="BT1919"/>
      <c r="BU1919"/>
      <c r="BV1919"/>
      <c r="BW1919"/>
      <c r="BX1919"/>
      <c r="BY1919"/>
      <c r="BZ1919"/>
      <c r="CA1919"/>
      <c r="CB1919"/>
      <c r="CC1919"/>
      <c r="CD1919"/>
      <c r="CE1919"/>
      <c r="CF1919"/>
      <c r="CG1919"/>
      <c r="CH1919"/>
      <c r="CI1919"/>
      <c r="CJ1919"/>
      <c r="CK1919"/>
      <c r="CL1919"/>
      <c r="CN1919"/>
    </row>
    <row r="1920" spans="9:92" x14ac:dyDescent="0.35">
      <c r="I1920"/>
      <c r="J1920"/>
      <c r="R1920"/>
      <c r="S1920"/>
      <c r="T1920"/>
      <c r="U1920"/>
      <c r="V1920"/>
      <c r="W1920"/>
      <c r="X1920"/>
      <c r="Y1920"/>
      <c r="Z1920"/>
      <c r="AA1920"/>
      <c r="AB1920"/>
      <c r="AC1920"/>
      <c r="AD1920"/>
      <c r="AE1920"/>
      <c r="AF1920"/>
      <c r="AG1920"/>
      <c r="AH1920"/>
      <c r="AI1920"/>
      <c r="AJ1920"/>
      <c r="AK1920"/>
      <c r="AL1920"/>
      <c r="AM1920"/>
      <c r="AN1920"/>
      <c r="AO1920"/>
      <c r="AP1920"/>
      <c r="AQ1920"/>
      <c r="AR1920"/>
      <c r="AS1920"/>
      <c r="AT1920"/>
      <c r="AU1920"/>
      <c r="AV1920"/>
      <c r="AW1920"/>
      <c r="AX1920"/>
      <c r="AY1920"/>
      <c r="AZ1920"/>
      <c r="BA1920"/>
      <c r="BB1920"/>
      <c r="BC1920"/>
      <c r="BD1920"/>
      <c r="BE1920"/>
      <c r="BF1920"/>
      <c r="BG1920"/>
      <c r="BH1920"/>
      <c r="BI1920"/>
      <c r="BJ1920"/>
      <c r="BK1920"/>
      <c r="BL1920"/>
      <c r="BM1920"/>
      <c r="BN1920"/>
      <c r="BO1920"/>
      <c r="BP1920"/>
      <c r="BQ1920"/>
      <c r="BR1920"/>
      <c r="BS1920"/>
      <c r="BT1920"/>
      <c r="BU1920"/>
      <c r="BV1920"/>
      <c r="BW1920"/>
      <c r="BX1920"/>
      <c r="BY1920"/>
      <c r="BZ1920"/>
      <c r="CA1920"/>
      <c r="CB1920"/>
      <c r="CC1920"/>
      <c r="CD1920"/>
      <c r="CE1920"/>
      <c r="CF1920"/>
      <c r="CG1920"/>
      <c r="CH1920"/>
      <c r="CI1920"/>
      <c r="CJ1920"/>
      <c r="CK1920"/>
      <c r="CL1920"/>
      <c r="CN1920"/>
    </row>
    <row r="1921" spans="9:92" x14ac:dyDescent="0.35">
      <c r="I1921"/>
      <c r="J1921"/>
      <c r="R1921"/>
      <c r="S1921"/>
      <c r="T1921"/>
      <c r="U1921"/>
      <c r="V1921"/>
      <c r="W1921"/>
      <c r="X1921"/>
      <c r="Y1921"/>
      <c r="Z1921"/>
      <c r="AA1921"/>
      <c r="AB1921"/>
      <c r="AC1921"/>
      <c r="AD1921"/>
      <c r="AE1921"/>
      <c r="AF1921"/>
      <c r="AG1921"/>
      <c r="AH1921"/>
      <c r="AI1921"/>
      <c r="AJ1921"/>
      <c r="AK1921"/>
      <c r="AL1921"/>
      <c r="AM1921"/>
      <c r="AN1921"/>
      <c r="AO1921"/>
      <c r="AP1921"/>
      <c r="AQ1921"/>
      <c r="AR1921"/>
      <c r="AS1921"/>
      <c r="AT1921"/>
      <c r="AU1921"/>
      <c r="AV1921"/>
      <c r="AW1921"/>
      <c r="AX1921"/>
      <c r="AY1921"/>
      <c r="AZ1921"/>
      <c r="BA1921"/>
      <c r="BB1921"/>
      <c r="BC1921"/>
      <c r="BD1921"/>
      <c r="BE1921"/>
      <c r="BF1921"/>
      <c r="BG1921"/>
      <c r="BH1921"/>
      <c r="BI1921"/>
      <c r="BJ1921"/>
      <c r="BK1921"/>
      <c r="BL1921"/>
      <c r="BM1921"/>
      <c r="BN1921"/>
      <c r="BO1921"/>
      <c r="BP1921"/>
      <c r="BQ1921"/>
      <c r="BR1921"/>
      <c r="BS1921"/>
      <c r="BT1921"/>
      <c r="BU1921"/>
      <c r="BV1921"/>
      <c r="BW1921"/>
      <c r="BX1921"/>
      <c r="BY1921"/>
      <c r="BZ1921"/>
      <c r="CA1921"/>
      <c r="CB1921"/>
      <c r="CC1921"/>
      <c r="CD1921"/>
      <c r="CE1921"/>
      <c r="CF1921"/>
      <c r="CG1921"/>
      <c r="CH1921"/>
      <c r="CI1921"/>
      <c r="CJ1921"/>
      <c r="CK1921"/>
      <c r="CL1921"/>
      <c r="CN1921"/>
    </row>
    <row r="1922" spans="9:92" x14ac:dyDescent="0.35">
      <c r="I1922"/>
      <c r="J1922"/>
      <c r="R1922"/>
      <c r="S1922"/>
      <c r="T1922"/>
      <c r="U1922"/>
      <c r="V1922"/>
      <c r="W1922"/>
      <c r="X1922"/>
      <c r="Y1922"/>
      <c r="Z1922"/>
      <c r="AA1922"/>
      <c r="AB1922"/>
      <c r="AC1922"/>
      <c r="AD1922"/>
      <c r="AE1922"/>
      <c r="AF1922"/>
      <c r="AG1922"/>
      <c r="AH1922"/>
      <c r="AI1922"/>
      <c r="AJ1922"/>
      <c r="AK1922"/>
      <c r="AL1922"/>
      <c r="AM1922"/>
      <c r="AN1922"/>
      <c r="AO1922"/>
      <c r="AP1922"/>
      <c r="AQ1922"/>
      <c r="AR1922"/>
      <c r="AS1922"/>
      <c r="AT1922"/>
      <c r="AU1922"/>
      <c r="AV1922"/>
      <c r="AW1922"/>
      <c r="AX1922"/>
      <c r="AY1922"/>
      <c r="AZ1922"/>
      <c r="BA1922"/>
      <c r="BB1922"/>
      <c r="BC1922"/>
      <c r="BD1922"/>
      <c r="BE1922"/>
      <c r="BF1922"/>
      <c r="BG1922"/>
      <c r="BH1922"/>
      <c r="BI1922"/>
      <c r="BJ1922"/>
      <c r="BK1922"/>
      <c r="BL1922"/>
      <c r="BM1922"/>
      <c r="BN1922"/>
      <c r="BO1922"/>
      <c r="BP1922"/>
      <c r="BQ1922"/>
      <c r="BR1922"/>
      <c r="BS1922"/>
      <c r="BT1922"/>
      <c r="BU1922"/>
      <c r="BV1922"/>
      <c r="BW1922"/>
      <c r="BX1922"/>
      <c r="BY1922"/>
      <c r="BZ1922"/>
      <c r="CA1922"/>
      <c r="CB1922"/>
      <c r="CC1922"/>
      <c r="CD1922"/>
      <c r="CE1922"/>
      <c r="CF1922"/>
      <c r="CG1922"/>
      <c r="CH1922"/>
      <c r="CI1922"/>
      <c r="CJ1922"/>
      <c r="CK1922"/>
      <c r="CL1922"/>
      <c r="CN1922"/>
    </row>
    <row r="1923" spans="9:92" x14ac:dyDescent="0.35">
      <c r="I1923"/>
      <c r="J1923"/>
      <c r="R1923"/>
      <c r="S1923"/>
      <c r="T1923"/>
      <c r="U1923"/>
      <c r="V1923"/>
      <c r="W1923"/>
      <c r="X1923"/>
      <c r="Y1923"/>
      <c r="Z1923"/>
      <c r="AA1923"/>
      <c r="AB1923"/>
      <c r="AC1923"/>
      <c r="AD1923"/>
      <c r="AE1923"/>
      <c r="AF1923"/>
      <c r="AG1923"/>
      <c r="AH1923"/>
      <c r="AI1923"/>
      <c r="AJ1923"/>
      <c r="AK1923"/>
      <c r="AL1923"/>
      <c r="AM1923"/>
      <c r="AN1923"/>
      <c r="AO1923"/>
      <c r="AP1923"/>
      <c r="AQ1923"/>
      <c r="AR1923"/>
      <c r="AS1923"/>
      <c r="AT1923"/>
      <c r="AU1923"/>
      <c r="AV1923"/>
      <c r="AW1923"/>
      <c r="AX1923"/>
      <c r="AY1923"/>
      <c r="AZ1923"/>
      <c r="BA1923"/>
      <c r="BB1923"/>
      <c r="BC1923"/>
      <c r="BD1923"/>
      <c r="BE1923"/>
      <c r="BF1923"/>
      <c r="BG1923"/>
      <c r="BH1923"/>
      <c r="BI1923"/>
      <c r="BJ1923"/>
      <c r="BK1923"/>
      <c r="BL1923"/>
      <c r="BM1923"/>
      <c r="BN1923"/>
      <c r="BO1923"/>
      <c r="BP1923"/>
      <c r="BQ1923"/>
      <c r="BR1923"/>
      <c r="BS1923"/>
      <c r="BT1923"/>
      <c r="BU1923"/>
      <c r="BV1923"/>
      <c r="BW1923"/>
      <c r="BX1923"/>
      <c r="BY1923"/>
      <c r="BZ1923"/>
      <c r="CA1923"/>
      <c r="CB1923"/>
      <c r="CC1923"/>
      <c r="CD1923"/>
      <c r="CE1923"/>
      <c r="CF1923"/>
      <c r="CG1923"/>
      <c r="CH1923"/>
      <c r="CI1923"/>
      <c r="CJ1923"/>
      <c r="CK1923"/>
      <c r="CL1923"/>
      <c r="CN1923"/>
    </row>
    <row r="1924" spans="9:92" x14ac:dyDescent="0.35">
      <c r="I1924"/>
      <c r="J1924"/>
      <c r="R1924"/>
      <c r="S1924"/>
      <c r="T1924"/>
      <c r="U1924"/>
      <c r="V1924"/>
      <c r="W1924"/>
      <c r="X1924"/>
      <c r="Y1924"/>
      <c r="Z1924"/>
      <c r="AA1924"/>
      <c r="AB1924"/>
      <c r="AC1924"/>
      <c r="AD1924"/>
      <c r="AE1924"/>
      <c r="AF1924"/>
      <c r="AG1924"/>
      <c r="AH1924"/>
      <c r="AI1924"/>
      <c r="AJ1924"/>
      <c r="AK1924"/>
      <c r="AL1924"/>
      <c r="AM1924"/>
      <c r="AN1924"/>
      <c r="AO1924"/>
      <c r="AP1924"/>
      <c r="AQ1924"/>
      <c r="AR1924"/>
      <c r="AS1924"/>
      <c r="AT1924"/>
      <c r="AU1924"/>
      <c r="AV1924"/>
      <c r="AW1924"/>
      <c r="AX1924"/>
      <c r="AY1924"/>
      <c r="AZ1924"/>
      <c r="BA1924"/>
      <c r="BB1924"/>
      <c r="BC1924"/>
      <c r="BD1924"/>
      <c r="BE1924"/>
      <c r="BF1924"/>
      <c r="BG1924"/>
      <c r="BH1924"/>
      <c r="BI1924"/>
      <c r="BJ1924"/>
      <c r="BK1924"/>
      <c r="BL1924"/>
      <c r="BM1924"/>
      <c r="BN1924"/>
      <c r="BO1924"/>
      <c r="BP1924"/>
      <c r="BQ1924"/>
      <c r="BR1924"/>
      <c r="BS1924"/>
      <c r="BT1924"/>
      <c r="BU1924"/>
      <c r="BV1924"/>
      <c r="BW1924"/>
      <c r="BX1924"/>
      <c r="BY1924"/>
      <c r="BZ1924"/>
      <c r="CA1924"/>
      <c r="CB1924"/>
      <c r="CC1924"/>
      <c r="CD1924"/>
      <c r="CE1924"/>
      <c r="CF1924"/>
      <c r="CG1924"/>
      <c r="CH1924"/>
      <c r="CI1924"/>
      <c r="CJ1924"/>
      <c r="CK1924"/>
      <c r="CL1924"/>
      <c r="CN1924"/>
    </row>
    <row r="1925" spans="9:92" x14ac:dyDescent="0.35">
      <c r="I1925"/>
      <c r="J1925"/>
      <c r="R1925"/>
      <c r="S1925"/>
      <c r="T1925"/>
      <c r="U1925"/>
      <c r="V1925"/>
      <c r="W1925"/>
      <c r="X1925"/>
      <c r="Y1925"/>
      <c r="Z1925"/>
      <c r="AA1925"/>
      <c r="AB1925"/>
      <c r="AC1925"/>
      <c r="AD1925"/>
      <c r="AE1925"/>
      <c r="AF1925"/>
      <c r="AG1925"/>
      <c r="AH1925"/>
      <c r="AI1925"/>
      <c r="AJ1925"/>
      <c r="AK1925"/>
      <c r="AL1925"/>
      <c r="AM1925"/>
      <c r="AN1925"/>
      <c r="AO1925"/>
      <c r="AP1925"/>
      <c r="AQ1925"/>
      <c r="AR1925"/>
      <c r="AS1925"/>
      <c r="AT1925"/>
      <c r="AU1925"/>
      <c r="AV1925"/>
      <c r="AW1925"/>
      <c r="AX1925"/>
      <c r="AY1925"/>
      <c r="AZ1925"/>
      <c r="BA1925"/>
      <c r="BB1925"/>
      <c r="BC1925"/>
      <c r="BD1925"/>
      <c r="BE1925"/>
      <c r="BF1925"/>
      <c r="BG1925"/>
      <c r="BH1925"/>
      <c r="BI1925"/>
      <c r="BJ1925"/>
      <c r="BK1925"/>
      <c r="BL1925"/>
      <c r="BM1925"/>
      <c r="BN1925"/>
      <c r="BO1925"/>
      <c r="BP1925"/>
      <c r="BQ1925"/>
      <c r="BR1925"/>
      <c r="BS1925"/>
      <c r="BT1925"/>
      <c r="BU1925"/>
      <c r="BV1925"/>
      <c r="BW1925"/>
      <c r="BX1925"/>
      <c r="BY1925"/>
      <c r="BZ1925"/>
      <c r="CA1925"/>
      <c r="CB1925"/>
      <c r="CC1925"/>
      <c r="CD1925"/>
      <c r="CE1925"/>
      <c r="CF1925"/>
      <c r="CG1925"/>
      <c r="CH1925"/>
      <c r="CI1925"/>
      <c r="CJ1925"/>
      <c r="CK1925"/>
      <c r="CL1925"/>
      <c r="CN1925"/>
    </row>
    <row r="1926" spans="9:92" x14ac:dyDescent="0.35">
      <c r="I1926"/>
      <c r="J1926"/>
      <c r="R1926"/>
      <c r="S1926"/>
      <c r="T1926"/>
      <c r="U1926"/>
      <c r="V1926"/>
      <c r="W1926"/>
      <c r="X1926"/>
      <c r="Y1926"/>
      <c r="Z1926"/>
      <c r="AA1926"/>
      <c r="AB1926"/>
      <c r="AC1926"/>
      <c r="AD1926"/>
      <c r="AE1926"/>
      <c r="AF1926"/>
      <c r="AG1926"/>
      <c r="AH1926"/>
      <c r="AI1926"/>
      <c r="AJ1926"/>
      <c r="AK1926"/>
      <c r="AL1926"/>
      <c r="AM1926"/>
      <c r="AN1926"/>
      <c r="AO1926"/>
      <c r="AP1926"/>
      <c r="AQ1926"/>
      <c r="AR1926"/>
      <c r="AS1926"/>
      <c r="AT1926"/>
      <c r="AU1926"/>
      <c r="AV1926"/>
      <c r="AW1926"/>
      <c r="AX1926"/>
      <c r="AY1926"/>
      <c r="AZ1926"/>
      <c r="BA1926"/>
      <c r="BB1926"/>
      <c r="BC1926"/>
      <c r="BD1926"/>
      <c r="BE1926"/>
      <c r="BF1926"/>
      <c r="BG1926"/>
      <c r="BH1926"/>
      <c r="BI1926"/>
      <c r="BJ1926"/>
      <c r="BK1926"/>
      <c r="BL1926"/>
      <c r="BM1926"/>
      <c r="BN1926"/>
      <c r="BO1926"/>
      <c r="BP1926"/>
      <c r="BQ1926"/>
      <c r="BR1926"/>
      <c r="BS1926"/>
      <c r="BT1926"/>
      <c r="BU1926"/>
      <c r="BV1926"/>
      <c r="BW1926"/>
      <c r="BX1926"/>
      <c r="BY1926"/>
      <c r="BZ1926"/>
      <c r="CA1926"/>
      <c r="CB1926"/>
      <c r="CC1926"/>
      <c r="CD1926"/>
      <c r="CE1926"/>
      <c r="CF1926"/>
      <c r="CG1926"/>
      <c r="CH1926"/>
      <c r="CI1926"/>
      <c r="CJ1926"/>
      <c r="CK1926"/>
      <c r="CL1926"/>
      <c r="CN1926"/>
    </row>
    <row r="1927" spans="9:92" x14ac:dyDescent="0.35">
      <c r="I1927"/>
      <c r="J1927"/>
      <c r="R1927"/>
      <c r="S1927"/>
      <c r="T1927"/>
      <c r="U1927"/>
      <c r="V1927"/>
      <c r="W1927"/>
      <c r="X1927"/>
      <c r="Y1927"/>
      <c r="Z1927"/>
      <c r="AA1927"/>
      <c r="AB1927"/>
      <c r="AC1927"/>
      <c r="AD1927"/>
      <c r="AE1927"/>
      <c r="AF1927"/>
      <c r="AG1927"/>
      <c r="AH1927"/>
      <c r="AI1927"/>
      <c r="AJ1927"/>
      <c r="AK1927"/>
      <c r="AL1927"/>
      <c r="AM1927"/>
      <c r="AN1927"/>
      <c r="AO1927"/>
      <c r="AP1927"/>
      <c r="AQ1927"/>
      <c r="AR1927"/>
      <c r="AS1927"/>
      <c r="AT1927"/>
      <c r="AU1927"/>
      <c r="AV1927"/>
      <c r="AW1927"/>
      <c r="AX1927"/>
      <c r="AY1927"/>
      <c r="AZ1927"/>
      <c r="BA1927"/>
      <c r="BB1927"/>
      <c r="BC1927"/>
      <c r="BD1927"/>
      <c r="BE1927"/>
      <c r="BF1927"/>
      <c r="BG1927"/>
      <c r="BH1927"/>
      <c r="BI1927"/>
      <c r="BJ1927"/>
      <c r="BK1927"/>
      <c r="BL1927"/>
      <c r="BM1927"/>
      <c r="BN1927"/>
      <c r="BO1927"/>
      <c r="BP1927"/>
      <c r="BQ1927"/>
      <c r="BR1927"/>
      <c r="BS1927"/>
      <c r="BT1927"/>
      <c r="BU1927"/>
      <c r="BV1927"/>
      <c r="BW1927"/>
      <c r="BX1927"/>
      <c r="BY1927"/>
      <c r="BZ1927"/>
      <c r="CA1927"/>
      <c r="CB1927"/>
      <c r="CC1927"/>
      <c r="CD1927"/>
      <c r="CE1927"/>
      <c r="CF1927"/>
      <c r="CG1927"/>
      <c r="CH1927"/>
      <c r="CI1927"/>
      <c r="CJ1927"/>
      <c r="CK1927"/>
      <c r="CL1927"/>
      <c r="CN1927"/>
    </row>
    <row r="1928" spans="9:92" x14ac:dyDescent="0.35">
      <c r="I1928"/>
      <c r="J1928"/>
      <c r="R1928"/>
      <c r="S1928"/>
      <c r="T1928"/>
      <c r="U1928"/>
      <c r="V1928"/>
      <c r="W1928"/>
      <c r="X1928"/>
      <c r="Y1928"/>
      <c r="Z1928"/>
      <c r="AA1928"/>
      <c r="AB1928"/>
      <c r="AC1928"/>
      <c r="AD1928"/>
      <c r="AE1928"/>
      <c r="AF1928"/>
      <c r="AG1928"/>
      <c r="AH1928"/>
      <c r="AI1928"/>
      <c r="AJ1928"/>
      <c r="AK1928"/>
      <c r="AL1928"/>
      <c r="AM1928"/>
      <c r="AN1928"/>
      <c r="AO1928"/>
      <c r="AP1928"/>
      <c r="AQ1928"/>
      <c r="AR1928"/>
      <c r="AS1928"/>
      <c r="AT1928"/>
      <c r="AU1928"/>
      <c r="AV1928"/>
      <c r="AW1928"/>
      <c r="AX1928"/>
      <c r="AY1928"/>
      <c r="AZ1928"/>
      <c r="BA1928"/>
      <c r="BB1928"/>
      <c r="BC1928"/>
      <c r="BD1928"/>
      <c r="BE1928"/>
      <c r="BF1928"/>
      <c r="BG1928"/>
      <c r="BH1928"/>
      <c r="BI1928"/>
      <c r="BJ1928"/>
      <c r="BK1928"/>
      <c r="BL1928"/>
      <c r="BM1928"/>
      <c r="BN1928"/>
      <c r="BO1928"/>
      <c r="BP1928"/>
      <c r="BQ1928"/>
      <c r="BR1928"/>
      <c r="BS1928"/>
      <c r="BT1928"/>
      <c r="BU1928"/>
      <c r="BV1928"/>
      <c r="BW1928"/>
      <c r="BX1928"/>
      <c r="BY1928"/>
      <c r="BZ1928"/>
      <c r="CA1928"/>
      <c r="CB1928"/>
      <c r="CC1928"/>
      <c r="CD1928"/>
      <c r="CE1928"/>
      <c r="CF1928"/>
      <c r="CG1928"/>
      <c r="CH1928"/>
      <c r="CI1928"/>
      <c r="CJ1928"/>
      <c r="CK1928"/>
      <c r="CL1928"/>
      <c r="CN1928"/>
    </row>
    <row r="1929" spans="9:92" x14ac:dyDescent="0.35">
      <c r="I1929"/>
      <c r="J1929"/>
      <c r="R1929"/>
      <c r="S1929"/>
      <c r="T1929"/>
      <c r="U1929"/>
      <c r="V1929"/>
      <c r="W1929"/>
      <c r="X1929"/>
      <c r="Y1929"/>
      <c r="Z1929"/>
      <c r="AA1929"/>
      <c r="AB1929"/>
      <c r="AC1929"/>
      <c r="AD1929"/>
      <c r="AE1929"/>
      <c r="AF1929"/>
      <c r="AG1929"/>
      <c r="AH1929"/>
      <c r="AI1929"/>
      <c r="AJ1929"/>
      <c r="AK1929"/>
      <c r="AL1929"/>
      <c r="AM1929"/>
      <c r="AN1929"/>
      <c r="AO1929"/>
      <c r="AP1929"/>
      <c r="AQ1929"/>
      <c r="AR1929"/>
      <c r="AS1929"/>
      <c r="AT1929"/>
      <c r="AU1929"/>
      <c r="AV1929"/>
      <c r="AW1929"/>
      <c r="AX1929"/>
      <c r="AY1929"/>
      <c r="AZ1929"/>
      <c r="BA1929"/>
      <c r="BB1929"/>
      <c r="BC1929"/>
      <c r="BD1929"/>
      <c r="BE1929"/>
      <c r="BF1929"/>
      <c r="BG1929"/>
      <c r="BH1929"/>
      <c r="BI1929"/>
      <c r="BJ1929"/>
      <c r="BK1929"/>
      <c r="BL1929"/>
      <c r="BM1929"/>
      <c r="BN1929"/>
      <c r="BO1929"/>
      <c r="BP1929"/>
      <c r="BQ1929"/>
      <c r="BR1929"/>
      <c r="BS1929"/>
      <c r="BT1929"/>
      <c r="BU1929"/>
      <c r="BV1929"/>
      <c r="BW1929"/>
      <c r="BX1929"/>
      <c r="BY1929"/>
      <c r="BZ1929"/>
      <c r="CA1929"/>
      <c r="CB1929"/>
      <c r="CC1929"/>
      <c r="CD1929"/>
      <c r="CE1929"/>
      <c r="CF1929"/>
      <c r="CG1929"/>
      <c r="CH1929"/>
      <c r="CI1929"/>
      <c r="CJ1929"/>
      <c r="CK1929"/>
      <c r="CL1929"/>
      <c r="CN1929"/>
    </row>
    <row r="1930" spans="9:92" x14ac:dyDescent="0.35">
      <c r="I1930"/>
      <c r="J1930"/>
      <c r="R1930"/>
      <c r="S1930"/>
      <c r="T1930"/>
      <c r="U1930"/>
      <c r="V1930"/>
      <c r="W1930"/>
      <c r="X1930"/>
      <c r="Y1930"/>
      <c r="Z1930"/>
      <c r="AA1930"/>
      <c r="AB1930"/>
      <c r="AC1930"/>
      <c r="AD1930"/>
      <c r="AE1930"/>
      <c r="AF1930"/>
      <c r="AG1930"/>
      <c r="AH1930"/>
      <c r="AI1930"/>
      <c r="AJ1930"/>
      <c r="AK1930"/>
      <c r="AL1930"/>
      <c r="AM1930"/>
      <c r="AN1930"/>
      <c r="AO1930"/>
      <c r="AP1930"/>
      <c r="AQ1930"/>
      <c r="AR1930"/>
      <c r="AS1930"/>
      <c r="AT1930"/>
      <c r="AU1930"/>
      <c r="AV1930"/>
      <c r="AW1930"/>
      <c r="AX1930"/>
      <c r="AY1930"/>
      <c r="AZ1930"/>
      <c r="BA1930"/>
      <c r="BB1930"/>
      <c r="BC1930"/>
      <c r="BD1930"/>
      <c r="BE1930"/>
      <c r="BF1930"/>
      <c r="BG1930"/>
      <c r="BH1930"/>
      <c r="BI1930"/>
      <c r="BJ1930"/>
      <c r="BK1930"/>
      <c r="BL1930"/>
      <c r="BM1930"/>
      <c r="BN1930"/>
      <c r="BO1930"/>
      <c r="BP1930"/>
      <c r="BQ1930"/>
      <c r="BR1930"/>
      <c r="BS1930"/>
      <c r="BT1930"/>
      <c r="BU1930"/>
      <c r="BV1930"/>
      <c r="BW1930"/>
      <c r="BX1930"/>
      <c r="BY1930"/>
      <c r="BZ1930"/>
      <c r="CA1930"/>
      <c r="CB1930"/>
      <c r="CC1930"/>
      <c r="CD1930"/>
      <c r="CE1930"/>
      <c r="CF1930"/>
      <c r="CG1930"/>
      <c r="CH1930"/>
      <c r="CI1930"/>
      <c r="CJ1930"/>
      <c r="CK1930"/>
      <c r="CL1930"/>
      <c r="CN1930"/>
    </row>
    <row r="1931" spans="9:92" x14ac:dyDescent="0.35">
      <c r="I1931"/>
      <c r="J1931"/>
      <c r="R1931"/>
      <c r="S1931"/>
      <c r="T1931"/>
      <c r="U1931"/>
      <c r="V1931"/>
      <c r="W1931"/>
      <c r="X1931"/>
      <c r="Y1931"/>
      <c r="Z1931"/>
      <c r="AA1931"/>
      <c r="AB1931"/>
      <c r="AC1931"/>
      <c r="AD1931"/>
      <c r="AE1931"/>
      <c r="AF1931"/>
      <c r="AG1931"/>
      <c r="AH1931"/>
      <c r="AI1931"/>
      <c r="AJ1931"/>
      <c r="AK1931"/>
      <c r="AL1931"/>
      <c r="AM1931"/>
      <c r="AN1931"/>
      <c r="AO1931"/>
      <c r="AP1931"/>
      <c r="AQ1931"/>
      <c r="AR1931"/>
      <c r="AS1931"/>
      <c r="AT1931"/>
      <c r="AU1931"/>
      <c r="AV1931"/>
      <c r="AW1931"/>
      <c r="AX1931"/>
      <c r="AY1931"/>
      <c r="AZ1931"/>
      <c r="BA1931"/>
      <c r="BB1931"/>
      <c r="BC1931"/>
      <c r="BD1931"/>
      <c r="BE1931"/>
      <c r="BF1931"/>
      <c r="BG1931"/>
      <c r="BH1931"/>
      <c r="BI1931"/>
      <c r="BJ1931"/>
      <c r="BK1931"/>
      <c r="BL1931"/>
      <c r="BM1931"/>
      <c r="BN1931"/>
      <c r="BO1931"/>
      <c r="BP1931"/>
      <c r="BQ1931"/>
      <c r="BR1931"/>
      <c r="BS1931"/>
      <c r="BT1931"/>
      <c r="BU1931"/>
      <c r="BV1931"/>
      <c r="BW1931"/>
      <c r="BX1931"/>
      <c r="BY1931"/>
      <c r="BZ1931"/>
      <c r="CA1931"/>
      <c r="CB1931"/>
      <c r="CC1931"/>
      <c r="CD1931"/>
      <c r="CE1931"/>
      <c r="CF1931"/>
      <c r="CG1931"/>
      <c r="CH1931"/>
      <c r="CI1931"/>
      <c r="CJ1931"/>
      <c r="CK1931"/>
      <c r="CL1931"/>
      <c r="CN1931"/>
    </row>
    <row r="1932" spans="9:92" x14ac:dyDescent="0.35">
      <c r="I1932"/>
      <c r="J1932"/>
      <c r="R1932"/>
      <c r="S1932"/>
      <c r="T1932"/>
      <c r="U1932"/>
      <c r="V1932"/>
      <c r="W1932"/>
      <c r="X1932"/>
      <c r="Y1932"/>
      <c r="Z1932"/>
      <c r="AA1932"/>
      <c r="AB1932"/>
      <c r="AC1932"/>
      <c r="AD1932"/>
      <c r="AE1932"/>
      <c r="AF1932"/>
      <c r="AG1932"/>
      <c r="AH1932"/>
      <c r="AI1932"/>
      <c r="AJ1932"/>
      <c r="AK1932"/>
      <c r="AL1932"/>
      <c r="AM1932"/>
      <c r="AN1932"/>
      <c r="AO1932"/>
      <c r="AP1932"/>
      <c r="AQ1932"/>
      <c r="AR1932"/>
      <c r="AS1932"/>
      <c r="AT1932"/>
      <c r="AU1932"/>
      <c r="AV1932"/>
      <c r="AW1932"/>
      <c r="AX1932"/>
      <c r="AY1932"/>
      <c r="AZ1932"/>
      <c r="BA1932"/>
      <c r="BB1932"/>
      <c r="BC1932"/>
      <c r="BD1932"/>
      <c r="BE1932"/>
      <c r="BF1932"/>
      <c r="BG1932"/>
      <c r="BH1932"/>
      <c r="BI1932"/>
      <c r="BJ1932"/>
      <c r="BK1932"/>
      <c r="BL1932"/>
      <c r="BM1932"/>
      <c r="BN1932"/>
      <c r="BO1932"/>
      <c r="BP1932"/>
      <c r="BQ1932"/>
      <c r="BR1932"/>
      <c r="BS1932"/>
      <c r="BT1932"/>
      <c r="BU1932"/>
      <c r="BV1932"/>
      <c r="BW1932"/>
      <c r="BX1932"/>
      <c r="BY1932"/>
      <c r="BZ1932"/>
      <c r="CA1932"/>
      <c r="CB1932"/>
      <c r="CC1932"/>
      <c r="CD1932"/>
      <c r="CE1932"/>
      <c r="CF1932"/>
      <c r="CG1932"/>
      <c r="CH1932"/>
      <c r="CI1932"/>
      <c r="CJ1932"/>
      <c r="CK1932"/>
      <c r="CL1932"/>
      <c r="CN1932"/>
    </row>
    <row r="1933" spans="9:92" x14ac:dyDescent="0.35">
      <c r="I1933"/>
      <c r="J1933"/>
      <c r="R1933"/>
      <c r="S1933"/>
      <c r="T1933"/>
      <c r="U1933"/>
      <c r="V1933"/>
      <c r="W1933"/>
      <c r="X1933"/>
      <c r="Y1933"/>
      <c r="Z1933"/>
      <c r="AA1933"/>
      <c r="AB1933"/>
      <c r="AC1933"/>
      <c r="AD1933"/>
      <c r="AE1933"/>
      <c r="AF1933"/>
      <c r="AG1933"/>
      <c r="AH1933"/>
      <c r="AI1933"/>
      <c r="AJ1933"/>
      <c r="AK1933"/>
      <c r="AL1933"/>
      <c r="AM1933"/>
      <c r="AN1933"/>
      <c r="AO1933"/>
      <c r="AP1933"/>
      <c r="AQ1933"/>
      <c r="AR1933"/>
      <c r="AS1933"/>
      <c r="AT1933"/>
      <c r="AU1933"/>
      <c r="AV1933"/>
      <c r="AW1933"/>
      <c r="AX1933"/>
      <c r="AY1933"/>
      <c r="AZ1933"/>
      <c r="BA1933"/>
      <c r="BB1933"/>
      <c r="BC1933"/>
      <c r="BD1933"/>
      <c r="BE1933"/>
      <c r="BF1933"/>
      <c r="BG1933"/>
      <c r="BH1933"/>
      <c r="BI1933"/>
      <c r="BJ1933"/>
      <c r="BK1933"/>
      <c r="BL1933"/>
      <c r="BM1933"/>
      <c r="BN1933"/>
      <c r="BO1933"/>
      <c r="BP1933"/>
      <c r="BQ1933"/>
      <c r="BR1933"/>
      <c r="BS1933"/>
      <c r="BT1933"/>
      <c r="BU1933"/>
      <c r="BV1933"/>
      <c r="BW1933"/>
      <c r="BX1933"/>
      <c r="BY1933"/>
      <c r="BZ1933"/>
      <c r="CA1933"/>
      <c r="CB1933"/>
      <c r="CC1933"/>
      <c r="CD1933"/>
      <c r="CE1933"/>
      <c r="CF1933"/>
      <c r="CG1933"/>
      <c r="CH1933"/>
      <c r="CI1933"/>
      <c r="CJ1933"/>
      <c r="CK1933"/>
      <c r="CL1933"/>
      <c r="CN1933"/>
    </row>
    <row r="1934" spans="9:92" x14ac:dyDescent="0.35">
      <c r="I1934"/>
      <c r="J1934"/>
      <c r="R1934"/>
      <c r="S1934"/>
      <c r="T1934"/>
      <c r="U1934"/>
      <c r="V1934"/>
      <c r="W1934"/>
      <c r="X1934"/>
      <c r="Y1934"/>
      <c r="Z1934"/>
      <c r="AA1934"/>
      <c r="AB1934"/>
      <c r="AC1934"/>
      <c r="AD1934"/>
      <c r="AE1934"/>
      <c r="AF1934"/>
      <c r="AG1934"/>
      <c r="AH1934"/>
      <c r="AI1934"/>
      <c r="AJ1934"/>
      <c r="AK1934"/>
      <c r="AL1934"/>
      <c r="AM1934"/>
      <c r="AN1934"/>
      <c r="AO1934"/>
      <c r="AP1934"/>
      <c r="AQ1934"/>
      <c r="AR1934"/>
      <c r="AS1934"/>
      <c r="AT1934"/>
      <c r="AU1934"/>
      <c r="AV1934"/>
      <c r="AW1934"/>
      <c r="AX1934"/>
      <c r="AY1934"/>
      <c r="AZ1934"/>
      <c r="BA1934"/>
      <c r="BB1934"/>
      <c r="BC1934"/>
      <c r="BD1934"/>
      <c r="BE1934"/>
      <c r="BF1934"/>
      <c r="BG1934"/>
      <c r="BH1934"/>
      <c r="BI1934"/>
      <c r="BJ1934"/>
      <c r="BK1934"/>
      <c r="BL1934"/>
      <c r="BM1934"/>
      <c r="BN1934"/>
      <c r="BO1934"/>
      <c r="BP1934"/>
      <c r="BQ1934"/>
      <c r="BR1934"/>
      <c r="BS1934"/>
      <c r="BT1934"/>
      <c r="BU1934"/>
      <c r="BV1934"/>
      <c r="BW1934"/>
      <c r="BX1934"/>
      <c r="BY1934"/>
      <c r="BZ1934"/>
      <c r="CA1934"/>
      <c r="CB1934"/>
      <c r="CC1934"/>
      <c r="CD1934"/>
      <c r="CE1934"/>
      <c r="CF1934"/>
      <c r="CG1934"/>
      <c r="CH1934"/>
      <c r="CI1934"/>
      <c r="CJ1934"/>
      <c r="CK1934"/>
      <c r="CL1934"/>
      <c r="CN1934"/>
    </row>
    <row r="1935" spans="9:92" x14ac:dyDescent="0.35">
      <c r="I1935"/>
      <c r="J1935"/>
      <c r="R1935"/>
      <c r="S1935"/>
      <c r="T1935"/>
      <c r="U1935"/>
      <c r="V1935"/>
      <c r="W1935"/>
      <c r="X1935"/>
      <c r="Y1935"/>
      <c r="Z1935"/>
      <c r="AA1935"/>
      <c r="AB1935"/>
      <c r="AC1935"/>
      <c r="AD1935"/>
      <c r="AE1935"/>
      <c r="AF1935"/>
      <c r="AG1935"/>
      <c r="AH1935"/>
      <c r="AI1935"/>
      <c r="AJ1935"/>
      <c r="AK1935"/>
      <c r="AL1935"/>
      <c r="AM1935"/>
      <c r="AN1935"/>
      <c r="AO1935"/>
      <c r="AP1935"/>
      <c r="AQ1935"/>
      <c r="AR1935"/>
      <c r="AS1935"/>
      <c r="AT1935"/>
      <c r="AU1935"/>
      <c r="AV1935"/>
      <c r="AW1935"/>
      <c r="AX1935"/>
      <c r="AY1935"/>
      <c r="AZ1935"/>
      <c r="BA1935"/>
      <c r="BB1935"/>
      <c r="BC1935"/>
      <c r="BD1935"/>
      <c r="BE1935"/>
      <c r="BF1935"/>
      <c r="BG1935"/>
      <c r="BH1935"/>
      <c r="BI1935"/>
      <c r="BJ1935"/>
      <c r="BK1935"/>
      <c r="BL1935"/>
      <c r="BM1935"/>
      <c r="BN1935"/>
      <c r="BO1935"/>
      <c r="BP1935"/>
      <c r="BQ1935"/>
      <c r="BR1935"/>
      <c r="BS1935"/>
      <c r="BT1935"/>
      <c r="BU1935"/>
      <c r="BV1935"/>
      <c r="BW1935"/>
      <c r="BX1935"/>
      <c r="BY1935"/>
      <c r="BZ1935"/>
      <c r="CA1935"/>
      <c r="CB1935"/>
      <c r="CC1935"/>
      <c r="CD1935"/>
      <c r="CE1935"/>
      <c r="CF1935"/>
      <c r="CG1935"/>
      <c r="CH1935"/>
      <c r="CI1935"/>
      <c r="CJ1935"/>
      <c r="CK1935"/>
      <c r="CL1935"/>
      <c r="CN1935"/>
    </row>
    <row r="1936" spans="9:92" x14ac:dyDescent="0.35">
      <c r="I1936"/>
      <c r="J1936"/>
      <c r="R1936"/>
      <c r="S1936"/>
      <c r="T1936"/>
      <c r="U1936"/>
      <c r="V1936"/>
      <c r="W1936"/>
      <c r="X1936"/>
      <c r="Y1936"/>
      <c r="Z1936"/>
      <c r="AA1936"/>
      <c r="AB1936"/>
      <c r="AC1936"/>
      <c r="AD1936"/>
      <c r="AE1936"/>
      <c r="AF1936"/>
      <c r="AG1936"/>
      <c r="AH1936"/>
      <c r="AI1936"/>
      <c r="AJ1936"/>
      <c r="AK1936"/>
      <c r="AL1936"/>
      <c r="AM1936"/>
      <c r="AN1936"/>
      <c r="AO1936"/>
      <c r="AP1936"/>
      <c r="AQ1936"/>
      <c r="AR1936"/>
      <c r="AS1936"/>
      <c r="AT1936"/>
      <c r="AU1936"/>
      <c r="AV1936"/>
      <c r="AW1936"/>
      <c r="AX1936"/>
      <c r="AY1936"/>
      <c r="AZ1936"/>
      <c r="BA1936"/>
      <c r="BB1936"/>
      <c r="BC1936"/>
      <c r="BD1936"/>
      <c r="BE1936"/>
      <c r="BF1936"/>
      <c r="BG1936"/>
      <c r="BH1936"/>
      <c r="BI1936"/>
      <c r="BJ1936"/>
      <c r="BK1936"/>
      <c r="BL1936"/>
      <c r="BM1936"/>
      <c r="BN1936"/>
      <c r="BO1936"/>
      <c r="BP1936"/>
      <c r="BQ1936"/>
      <c r="BR1936"/>
      <c r="BS1936"/>
      <c r="BT1936"/>
      <c r="BU1936"/>
      <c r="BV1936"/>
      <c r="BW1936"/>
      <c r="BX1936"/>
      <c r="BY1936"/>
      <c r="BZ1936"/>
      <c r="CA1936"/>
      <c r="CB1936"/>
      <c r="CC1936"/>
      <c r="CD1936"/>
      <c r="CE1936"/>
      <c r="CF1936"/>
      <c r="CG1936"/>
      <c r="CH1936"/>
      <c r="CI1936"/>
      <c r="CJ1936"/>
      <c r="CK1936"/>
      <c r="CL1936"/>
      <c r="CN1936"/>
    </row>
    <row r="1937" spans="9:92" x14ac:dyDescent="0.35">
      <c r="I1937"/>
      <c r="J1937"/>
      <c r="R1937"/>
      <c r="S1937"/>
      <c r="T1937"/>
      <c r="U1937"/>
      <c r="V1937"/>
      <c r="W1937"/>
      <c r="X1937"/>
      <c r="Y1937"/>
      <c r="Z1937"/>
      <c r="AA1937"/>
      <c r="AB1937"/>
      <c r="AC1937"/>
      <c r="AD1937"/>
      <c r="AE1937"/>
      <c r="AF1937"/>
      <c r="AG1937"/>
      <c r="AH1937"/>
      <c r="AI1937"/>
      <c r="AJ1937"/>
      <c r="AK1937"/>
      <c r="AL1937"/>
      <c r="AM1937"/>
      <c r="AN1937"/>
      <c r="AO1937"/>
      <c r="AP1937"/>
      <c r="AQ1937"/>
      <c r="AR1937"/>
      <c r="AS1937"/>
      <c r="AT1937"/>
      <c r="AU1937"/>
      <c r="AV1937"/>
      <c r="AW1937"/>
      <c r="AX1937"/>
      <c r="AY1937"/>
      <c r="AZ1937"/>
      <c r="BA1937"/>
      <c r="BB1937"/>
      <c r="BC1937"/>
      <c r="BD1937"/>
      <c r="BE1937"/>
      <c r="BF1937"/>
      <c r="BG1937"/>
      <c r="BH1937"/>
      <c r="BI1937"/>
      <c r="BJ1937"/>
      <c r="BK1937"/>
      <c r="BL1937"/>
      <c r="BM1937"/>
      <c r="BN1937"/>
      <c r="BO1937"/>
      <c r="BP1937"/>
      <c r="BQ1937"/>
      <c r="BR1937"/>
      <c r="BS1937"/>
      <c r="BT1937"/>
      <c r="BU1937"/>
      <c r="BV1937"/>
      <c r="BW1937"/>
      <c r="BX1937"/>
      <c r="BY1937"/>
      <c r="BZ1937"/>
      <c r="CA1937"/>
      <c r="CB1937"/>
      <c r="CC1937"/>
      <c r="CD1937"/>
      <c r="CE1937"/>
      <c r="CF1937"/>
      <c r="CG1937"/>
      <c r="CH1937"/>
      <c r="CI1937"/>
      <c r="CJ1937"/>
      <c r="CK1937"/>
      <c r="CL1937"/>
      <c r="CN1937"/>
    </row>
    <row r="1938" spans="9:92" x14ac:dyDescent="0.35">
      <c r="I1938"/>
      <c r="J1938"/>
      <c r="R1938"/>
      <c r="S1938"/>
      <c r="T1938"/>
      <c r="U1938"/>
      <c r="V1938"/>
      <c r="W1938"/>
      <c r="X1938"/>
      <c r="Y1938"/>
      <c r="Z1938"/>
      <c r="AA1938"/>
      <c r="AB1938"/>
      <c r="AC1938"/>
      <c r="AD1938"/>
      <c r="AE1938"/>
      <c r="AF1938"/>
      <c r="AG1938"/>
      <c r="AH1938"/>
      <c r="AI1938"/>
      <c r="AJ1938"/>
      <c r="AK1938"/>
      <c r="AL1938"/>
      <c r="AM1938"/>
      <c r="AN1938"/>
      <c r="AO1938"/>
      <c r="AP1938"/>
      <c r="AQ1938"/>
      <c r="AR1938"/>
      <c r="AS1938"/>
      <c r="AT1938"/>
      <c r="AU1938"/>
      <c r="AV1938"/>
      <c r="AW1938"/>
      <c r="AX1938"/>
      <c r="AY1938"/>
      <c r="AZ1938"/>
      <c r="BA1938"/>
      <c r="BB1938"/>
      <c r="BC1938"/>
      <c r="BD1938"/>
      <c r="BE1938"/>
      <c r="BF1938"/>
      <c r="BG1938"/>
      <c r="BH1938"/>
      <c r="BI1938"/>
      <c r="BJ1938"/>
      <c r="BK1938"/>
      <c r="BL1938"/>
      <c r="BM1938"/>
      <c r="BN1938"/>
      <c r="BO1938"/>
      <c r="BP1938"/>
      <c r="BQ1938"/>
      <c r="BR1938"/>
      <c r="BS1938"/>
      <c r="BT1938"/>
      <c r="BU1938"/>
      <c r="BV1938"/>
      <c r="BW1938"/>
      <c r="BX1938"/>
      <c r="BY1938"/>
      <c r="BZ1938"/>
      <c r="CA1938"/>
      <c r="CB1938"/>
      <c r="CC1938"/>
      <c r="CD1938"/>
      <c r="CE1938"/>
      <c r="CF1938"/>
      <c r="CG1938"/>
      <c r="CH1938"/>
      <c r="CI1938"/>
      <c r="CJ1938"/>
      <c r="CK1938"/>
      <c r="CL1938"/>
      <c r="CN1938"/>
    </row>
    <row r="1939" spans="9:92" x14ac:dyDescent="0.35">
      <c r="I1939"/>
      <c r="J1939"/>
      <c r="R1939"/>
      <c r="S1939"/>
      <c r="T1939"/>
      <c r="U1939"/>
      <c r="V1939"/>
      <c r="W1939"/>
      <c r="X1939"/>
      <c r="Y1939"/>
      <c r="Z1939"/>
      <c r="AA1939"/>
      <c r="AB1939"/>
      <c r="AC1939"/>
      <c r="AD1939"/>
      <c r="AE1939"/>
      <c r="AF1939"/>
      <c r="AG1939"/>
      <c r="AH1939"/>
      <c r="AI1939"/>
      <c r="AJ1939"/>
      <c r="AK1939"/>
      <c r="AL1939"/>
      <c r="AM1939"/>
      <c r="AN1939"/>
      <c r="AO1939"/>
      <c r="AP1939"/>
      <c r="AQ1939"/>
      <c r="AR1939"/>
      <c r="AS1939"/>
      <c r="AT1939"/>
      <c r="AU1939"/>
      <c r="AV1939"/>
      <c r="AW1939"/>
      <c r="AX1939"/>
      <c r="AY1939"/>
      <c r="AZ1939"/>
      <c r="BA1939"/>
      <c r="BB1939"/>
      <c r="BC1939"/>
      <c r="BD1939"/>
      <c r="BE1939"/>
      <c r="BF1939"/>
      <c r="BG1939"/>
      <c r="BH1939"/>
      <c r="BI1939"/>
      <c r="BJ1939"/>
      <c r="BK1939"/>
      <c r="BL1939"/>
      <c r="BM1939"/>
      <c r="BN1939"/>
      <c r="BO1939"/>
      <c r="BP1939"/>
      <c r="BQ1939"/>
      <c r="BR1939"/>
      <c r="BS1939"/>
      <c r="BT1939"/>
      <c r="BU1939"/>
      <c r="BV1939"/>
      <c r="BW1939"/>
      <c r="BX1939"/>
      <c r="BY1939"/>
      <c r="BZ1939"/>
      <c r="CA1939"/>
      <c r="CB1939"/>
      <c r="CC1939"/>
      <c r="CD1939"/>
      <c r="CE1939"/>
      <c r="CF1939"/>
      <c r="CG1939"/>
      <c r="CH1939"/>
      <c r="CI1939"/>
      <c r="CJ1939"/>
      <c r="CK1939"/>
      <c r="CL1939"/>
      <c r="CN1939"/>
    </row>
    <row r="1940" spans="9:92" x14ac:dyDescent="0.35">
      <c r="I1940"/>
      <c r="J1940"/>
      <c r="R1940"/>
      <c r="S1940"/>
      <c r="T1940"/>
      <c r="U1940"/>
      <c r="V1940"/>
      <c r="W1940"/>
      <c r="X1940"/>
      <c r="Y1940"/>
      <c r="Z1940"/>
      <c r="AA1940"/>
      <c r="AB1940"/>
      <c r="AC1940"/>
      <c r="AD1940"/>
      <c r="AE1940"/>
      <c r="AF1940"/>
      <c r="AG1940"/>
      <c r="AH1940"/>
      <c r="AI1940"/>
      <c r="AJ1940"/>
      <c r="AK1940"/>
      <c r="AL1940"/>
      <c r="AM1940"/>
      <c r="AN1940"/>
      <c r="AO1940"/>
      <c r="AP1940"/>
      <c r="AQ1940"/>
      <c r="AR1940"/>
      <c r="AS1940"/>
      <c r="AT1940"/>
      <c r="AU1940"/>
      <c r="AV1940"/>
      <c r="AW1940"/>
      <c r="AX1940"/>
      <c r="AY1940"/>
      <c r="AZ1940"/>
      <c r="BA1940"/>
      <c r="BB1940"/>
      <c r="BC1940"/>
      <c r="BD1940"/>
      <c r="BE1940"/>
      <c r="BF1940"/>
      <c r="BG1940"/>
      <c r="BH1940"/>
      <c r="BI1940"/>
      <c r="BJ1940"/>
      <c r="BK1940"/>
      <c r="BL1940"/>
      <c r="BM1940"/>
      <c r="BN1940"/>
      <c r="BO1940"/>
      <c r="BP1940"/>
      <c r="BQ1940"/>
      <c r="BR1940"/>
      <c r="BS1940"/>
      <c r="BT1940"/>
      <c r="BU1940"/>
      <c r="BV1940"/>
      <c r="BW1940"/>
      <c r="BX1940"/>
      <c r="BY1940"/>
      <c r="BZ1940"/>
      <c r="CA1940"/>
      <c r="CB1940"/>
      <c r="CC1940"/>
      <c r="CD1940"/>
      <c r="CE1940"/>
      <c r="CF1940"/>
      <c r="CG1940"/>
      <c r="CH1940"/>
      <c r="CI1940"/>
      <c r="CJ1940"/>
      <c r="CK1940"/>
      <c r="CL1940"/>
      <c r="CN1940"/>
    </row>
    <row r="1941" spans="9:92" x14ac:dyDescent="0.35">
      <c r="I1941"/>
      <c r="J1941"/>
      <c r="R1941"/>
      <c r="S1941"/>
      <c r="T1941"/>
      <c r="U1941"/>
      <c r="V1941"/>
      <c r="W1941"/>
      <c r="X1941"/>
      <c r="Y1941"/>
      <c r="Z1941"/>
      <c r="AA1941"/>
      <c r="AB1941"/>
      <c r="AC1941"/>
      <c r="AD1941"/>
      <c r="AE1941"/>
      <c r="AF1941"/>
      <c r="AG1941"/>
      <c r="AH1941"/>
      <c r="AI1941"/>
      <c r="AJ1941"/>
      <c r="AK1941"/>
      <c r="AL1941"/>
      <c r="AM1941"/>
      <c r="AN1941"/>
      <c r="AO1941"/>
      <c r="AP1941"/>
      <c r="AQ1941"/>
      <c r="AR1941"/>
      <c r="AS1941"/>
      <c r="AT1941"/>
      <c r="AU1941"/>
      <c r="AV1941"/>
      <c r="AW1941"/>
      <c r="AX1941"/>
      <c r="AY1941"/>
      <c r="AZ1941"/>
      <c r="BA1941"/>
      <c r="BB1941"/>
      <c r="BC1941"/>
      <c r="BD1941"/>
      <c r="BE1941"/>
      <c r="BF1941"/>
      <c r="BG1941"/>
      <c r="BH1941"/>
      <c r="BI1941"/>
      <c r="BJ1941"/>
      <c r="BK1941"/>
      <c r="BL1941"/>
      <c r="BM1941"/>
      <c r="BN1941"/>
      <c r="BO1941"/>
      <c r="BP1941"/>
      <c r="BQ1941"/>
      <c r="BR1941"/>
      <c r="BS1941"/>
      <c r="BT1941"/>
      <c r="BU1941"/>
      <c r="BV1941"/>
      <c r="BW1941"/>
      <c r="BX1941"/>
      <c r="BY1941"/>
      <c r="BZ1941"/>
      <c r="CA1941"/>
      <c r="CB1941"/>
      <c r="CC1941"/>
      <c r="CD1941"/>
      <c r="CE1941"/>
      <c r="CF1941"/>
      <c r="CG1941"/>
      <c r="CH1941"/>
      <c r="CI1941"/>
      <c r="CJ1941"/>
      <c r="CK1941"/>
      <c r="CL1941"/>
      <c r="CN1941"/>
    </row>
    <row r="1942" spans="9:92" x14ac:dyDescent="0.35">
      <c r="I1942"/>
      <c r="J1942"/>
      <c r="R1942"/>
      <c r="S1942"/>
      <c r="T1942"/>
      <c r="U1942"/>
      <c r="V1942"/>
      <c r="W1942"/>
      <c r="X1942"/>
      <c r="Y1942"/>
      <c r="Z1942"/>
      <c r="AA1942"/>
      <c r="AB1942"/>
      <c r="AC1942"/>
      <c r="AD1942"/>
      <c r="AE1942"/>
      <c r="AF1942"/>
      <c r="AG1942"/>
      <c r="AH1942"/>
      <c r="AI1942"/>
      <c r="AJ1942"/>
      <c r="AK1942"/>
      <c r="AL1942"/>
      <c r="AM1942"/>
      <c r="AN1942"/>
      <c r="AO1942"/>
      <c r="AP1942"/>
      <c r="AQ1942"/>
      <c r="AR1942"/>
      <c r="AS1942"/>
      <c r="AT1942"/>
      <c r="AU1942"/>
      <c r="AV1942"/>
      <c r="AW1942"/>
      <c r="AX1942"/>
      <c r="AY1942"/>
      <c r="AZ1942"/>
      <c r="BA1942"/>
      <c r="BB1942"/>
      <c r="BC1942"/>
      <c r="BD1942"/>
      <c r="BE1942"/>
      <c r="BF1942"/>
      <c r="BG1942"/>
      <c r="BH1942"/>
      <c r="BI1942"/>
      <c r="BJ1942"/>
      <c r="BK1942"/>
      <c r="BL1942"/>
      <c r="BM1942"/>
      <c r="BN1942"/>
      <c r="BO1942"/>
      <c r="BP1942"/>
      <c r="BQ1942"/>
      <c r="BR1942"/>
      <c r="BS1942"/>
      <c r="BT1942"/>
      <c r="BU1942"/>
      <c r="BV1942"/>
      <c r="BW1942"/>
      <c r="BX1942"/>
      <c r="BY1942"/>
      <c r="BZ1942"/>
      <c r="CA1942"/>
      <c r="CB1942"/>
      <c r="CC1942"/>
      <c r="CD1942"/>
      <c r="CE1942"/>
      <c r="CF1942"/>
      <c r="CG1942"/>
      <c r="CH1942"/>
      <c r="CI1942"/>
      <c r="CJ1942"/>
      <c r="CK1942"/>
      <c r="CL1942"/>
      <c r="CN1942"/>
    </row>
    <row r="1943" spans="9:92" x14ac:dyDescent="0.35">
      <c r="I1943"/>
      <c r="J1943"/>
      <c r="R1943"/>
      <c r="S1943"/>
      <c r="T1943"/>
      <c r="U1943"/>
      <c r="V1943"/>
      <c r="W1943"/>
      <c r="X1943"/>
      <c r="Y1943"/>
      <c r="Z1943"/>
      <c r="AA1943"/>
      <c r="AB1943"/>
      <c r="AC1943"/>
      <c r="AD1943"/>
      <c r="AE1943"/>
      <c r="AF1943"/>
      <c r="AG1943"/>
      <c r="AH1943"/>
      <c r="AI1943"/>
      <c r="AJ1943"/>
      <c r="AK1943"/>
      <c r="AL1943"/>
      <c r="AM1943"/>
      <c r="AN1943"/>
      <c r="AO1943"/>
      <c r="AP1943"/>
      <c r="AQ1943"/>
      <c r="AR1943"/>
      <c r="AS1943"/>
      <c r="AT1943"/>
      <c r="AU1943"/>
      <c r="AV1943"/>
      <c r="AW1943"/>
      <c r="AX1943"/>
      <c r="AY1943"/>
      <c r="AZ1943"/>
      <c r="BA1943"/>
      <c r="BB1943"/>
      <c r="BC1943"/>
      <c r="BD1943"/>
      <c r="BE1943"/>
      <c r="BF1943"/>
      <c r="BG1943"/>
      <c r="BH1943"/>
      <c r="BI1943"/>
      <c r="BJ1943"/>
      <c r="BK1943"/>
      <c r="BL1943"/>
      <c r="BM1943"/>
      <c r="BN1943"/>
      <c r="BO1943"/>
      <c r="BP1943"/>
      <c r="BQ1943"/>
      <c r="BR1943"/>
      <c r="BS1943"/>
      <c r="BT1943"/>
      <c r="BU1943"/>
      <c r="BV1943"/>
      <c r="BW1943"/>
      <c r="BX1943"/>
      <c r="BY1943"/>
      <c r="BZ1943"/>
      <c r="CA1943"/>
      <c r="CB1943"/>
      <c r="CC1943"/>
      <c r="CD1943"/>
      <c r="CE1943"/>
      <c r="CF1943"/>
      <c r="CG1943"/>
      <c r="CH1943"/>
      <c r="CI1943"/>
      <c r="CJ1943"/>
      <c r="CK1943"/>
      <c r="CL1943"/>
      <c r="CN1943"/>
    </row>
    <row r="1944" spans="9:92" x14ac:dyDescent="0.35">
      <c r="I1944"/>
      <c r="J1944"/>
      <c r="R1944"/>
      <c r="S1944"/>
      <c r="T1944"/>
      <c r="U1944"/>
      <c r="V1944"/>
      <c r="W1944"/>
      <c r="X1944"/>
      <c r="Y1944"/>
      <c r="Z1944"/>
      <c r="AA1944"/>
      <c r="AB1944"/>
      <c r="AC1944"/>
      <c r="AD1944"/>
      <c r="AE1944"/>
      <c r="AF1944"/>
      <c r="AG1944"/>
      <c r="AH1944"/>
      <c r="AI1944"/>
      <c r="AJ1944"/>
      <c r="AK1944"/>
      <c r="AL1944"/>
      <c r="AM1944"/>
      <c r="AN1944"/>
      <c r="AO1944"/>
      <c r="AP1944"/>
      <c r="AQ1944"/>
      <c r="AR1944"/>
      <c r="AS1944"/>
      <c r="AT1944"/>
      <c r="AU1944"/>
      <c r="AV1944"/>
      <c r="AW1944"/>
      <c r="AX1944"/>
      <c r="AY1944"/>
      <c r="AZ1944"/>
      <c r="BA1944"/>
      <c r="BB1944"/>
      <c r="BC1944"/>
      <c r="BD1944"/>
      <c r="BE1944"/>
      <c r="BF1944"/>
      <c r="BG1944"/>
      <c r="BH1944"/>
      <c r="BI1944"/>
      <c r="BJ1944"/>
      <c r="BK1944"/>
      <c r="BL1944"/>
      <c r="BM1944"/>
      <c r="BN1944"/>
      <c r="BO1944"/>
      <c r="BP1944"/>
      <c r="BQ1944"/>
      <c r="BR1944"/>
      <c r="BS1944"/>
      <c r="BT1944"/>
      <c r="BU1944"/>
      <c r="BV1944"/>
      <c r="BW1944"/>
      <c r="BX1944"/>
      <c r="BY1944"/>
      <c r="BZ1944"/>
      <c r="CA1944"/>
      <c r="CB1944"/>
      <c r="CC1944"/>
      <c r="CD1944"/>
      <c r="CE1944"/>
      <c r="CF1944"/>
      <c r="CG1944"/>
      <c r="CH1944"/>
      <c r="CI1944"/>
      <c r="CJ1944"/>
      <c r="CK1944"/>
      <c r="CL1944"/>
      <c r="CN1944"/>
    </row>
    <row r="1945" spans="9:92" x14ac:dyDescent="0.35">
      <c r="I1945"/>
      <c r="J1945"/>
      <c r="R1945"/>
      <c r="S1945"/>
      <c r="T1945"/>
      <c r="U1945"/>
      <c r="V1945"/>
      <c r="W1945"/>
      <c r="X1945"/>
      <c r="Y1945"/>
      <c r="Z1945"/>
      <c r="AA1945"/>
      <c r="AB1945"/>
      <c r="AC1945"/>
      <c r="AD1945"/>
      <c r="AE1945"/>
      <c r="AF1945"/>
      <c r="AG1945"/>
      <c r="AH1945"/>
      <c r="AI1945"/>
      <c r="AJ1945"/>
      <c r="AK1945"/>
      <c r="AL1945"/>
      <c r="AM1945"/>
      <c r="AN1945"/>
      <c r="AO1945"/>
      <c r="AP1945"/>
      <c r="AQ1945"/>
      <c r="AR1945"/>
      <c r="AS1945"/>
      <c r="AT1945"/>
      <c r="AU1945"/>
      <c r="AV1945"/>
      <c r="AW1945"/>
      <c r="AX1945"/>
      <c r="AY1945"/>
      <c r="AZ1945"/>
      <c r="BA1945"/>
      <c r="BB1945"/>
      <c r="BC1945"/>
      <c r="BD1945"/>
      <c r="BE1945"/>
      <c r="BF1945"/>
      <c r="BG1945"/>
      <c r="BH1945"/>
      <c r="BI1945"/>
      <c r="BJ1945"/>
      <c r="BK1945"/>
      <c r="BL1945"/>
      <c r="BM1945"/>
      <c r="BN1945"/>
      <c r="BO1945"/>
      <c r="BP1945"/>
      <c r="BQ1945"/>
      <c r="BR1945"/>
      <c r="BS1945"/>
      <c r="BT1945"/>
      <c r="BU1945"/>
      <c r="BV1945"/>
      <c r="BW1945"/>
      <c r="BX1945"/>
      <c r="BY1945"/>
      <c r="BZ1945"/>
      <c r="CA1945"/>
      <c r="CB1945"/>
      <c r="CC1945"/>
      <c r="CD1945"/>
      <c r="CE1945"/>
      <c r="CF1945"/>
      <c r="CG1945"/>
      <c r="CH1945"/>
      <c r="CI1945"/>
      <c r="CJ1945"/>
      <c r="CK1945"/>
      <c r="CL1945"/>
      <c r="CN1945"/>
    </row>
    <row r="1946" spans="9:92" x14ac:dyDescent="0.35">
      <c r="I1946"/>
      <c r="J1946"/>
      <c r="R1946"/>
      <c r="S1946"/>
      <c r="T1946"/>
      <c r="U1946"/>
      <c r="V1946"/>
      <c r="W1946"/>
      <c r="X1946"/>
      <c r="Y1946"/>
      <c r="Z1946"/>
      <c r="AA1946"/>
      <c r="AB1946"/>
      <c r="AC1946"/>
      <c r="AD1946"/>
      <c r="AE1946"/>
      <c r="AF1946"/>
      <c r="AG1946"/>
      <c r="AH1946"/>
      <c r="AI1946"/>
      <c r="AJ1946"/>
      <c r="AK1946"/>
      <c r="AL1946"/>
      <c r="AM1946"/>
      <c r="AN1946"/>
      <c r="AO1946"/>
      <c r="AP1946"/>
      <c r="AQ1946"/>
      <c r="AR1946"/>
      <c r="AS1946"/>
      <c r="AT1946"/>
      <c r="AU1946"/>
      <c r="AV1946"/>
      <c r="AW1946"/>
      <c r="AX1946"/>
      <c r="AY1946"/>
      <c r="AZ1946"/>
      <c r="BA1946"/>
      <c r="BB1946"/>
      <c r="BC1946"/>
      <c r="BD1946"/>
      <c r="BE1946"/>
      <c r="BF1946"/>
      <c r="BG1946"/>
      <c r="BH1946"/>
      <c r="BI1946"/>
      <c r="BJ1946"/>
      <c r="BK1946"/>
      <c r="BL1946"/>
      <c r="BM1946"/>
      <c r="BN1946"/>
      <c r="BO1946"/>
      <c r="BP1946"/>
      <c r="BQ1946"/>
      <c r="BR1946"/>
      <c r="BS1946"/>
      <c r="BT1946"/>
      <c r="BU1946"/>
      <c r="BV1946"/>
      <c r="BW1946"/>
      <c r="BX1946"/>
      <c r="BY1946"/>
      <c r="BZ1946"/>
      <c r="CA1946"/>
      <c r="CB1946"/>
      <c r="CC1946"/>
      <c r="CD1946"/>
      <c r="CE1946"/>
      <c r="CF1946"/>
      <c r="CG1946"/>
      <c r="CH1946"/>
      <c r="CI1946"/>
      <c r="CJ1946"/>
      <c r="CK1946"/>
      <c r="CL1946"/>
      <c r="CN1946"/>
    </row>
    <row r="1947" spans="9:92" x14ac:dyDescent="0.35">
      <c r="I1947"/>
      <c r="J1947"/>
      <c r="R1947"/>
      <c r="S1947"/>
      <c r="T1947"/>
      <c r="U1947"/>
      <c r="V1947"/>
      <c r="W1947"/>
      <c r="X1947"/>
      <c r="Y1947"/>
      <c r="Z1947"/>
      <c r="AA1947"/>
      <c r="AB1947"/>
      <c r="AC1947"/>
      <c r="AD1947"/>
      <c r="AE1947"/>
      <c r="AF1947"/>
      <c r="AG1947"/>
      <c r="AH1947"/>
      <c r="AI1947"/>
      <c r="AJ1947"/>
      <c r="AK1947"/>
      <c r="AL1947"/>
      <c r="AM1947"/>
      <c r="AN1947"/>
      <c r="AO1947"/>
      <c r="AP1947"/>
      <c r="AQ1947"/>
      <c r="AR1947"/>
      <c r="AS1947"/>
      <c r="AT1947"/>
      <c r="AU1947"/>
      <c r="AV1947"/>
      <c r="AW1947"/>
      <c r="AX1947"/>
      <c r="AY1947"/>
      <c r="AZ1947"/>
      <c r="BA1947"/>
      <c r="BB1947"/>
      <c r="BC1947"/>
      <c r="BD1947"/>
      <c r="BE1947"/>
      <c r="BF1947"/>
      <c r="BG1947"/>
      <c r="BH1947"/>
      <c r="BI1947"/>
      <c r="BJ1947"/>
      <c r="BK1947"/>
      <c r="BL1947"/>
      <c r="BM1947"/>
      <c r="BN1947"/>
      <c r="BO1947"/>
      <c r="BP1947"/>
      <c r="BQ1947"/>
      <c r="BR1947"/>
      <c r="BS1947"/>
      <c r="BT1947"/>
      <c r="BU1947"/>
      <c r="BV1947"/>
      <c r="BW1947"/>
      <c r="BX1947"/>
      <c r="BY1947"/>
      <c r="BZ1947"/>
      <c r="CA1947"/>
      <c r="CB1947"/>
      <c r="CC1947"/>
      <c r="CD1947"/>
      <c r="CE1947"/>
      <c r="CF1947"/>
      <c r="CG1947"/>
      <c r="CH1947"/>
      <c r="CI1947"/>
      <c r="CJ1947"/>
      <c r="CK1947"/>
      <c r="CL1947"/>
      <c r="CN1947"/>
    </row>
    <row r="1948" spans="9:92" x14ac:dyDescent="0.35">
      <c r="I1948"/>
      <c r="J1948"/>
      <c r="R1948"/>
      <c r="S1948"/>
      <c r="T1948"/>
      <c r="U1948"/>
      <c r="V1948"/>
      <c r="W1948"/>
      <c r="X1948"/>
      <c r="Y1948"/>
      <c r="Z1948"/>
      <c r="AA1948"/>
      <c r="AB1948"/>
      <c r="AC1948"/>
      <c r="AD1948"/>
      <c r="AE1948"/>
      <c r="AF1948"/>
      <c r="AG1948"/>
      <c r="AH1948"/>
      <c r="AI1948"/>
      <c r="AJ1948"/>
      <c r="AK1948"/>
      <c r="AL1948"/>
      <c r="AM1948"/>
      <c r="AN1948"/>
      <c r="AO1948"/>
      <c r="AP1948"/>
      <c r="AQ1948"/>
      <c r="AR1948"/>
      <c r="AS1948"/>
      <c r="AT1948"/>
      <c r="AU1948"/>
      <c r="AV1948"/>
      <c r="AW1948"/>
      <c r="AX1948"/>
      <c r="AY1948"/>
      <c r="AZ1948"/>
      <c r="BA1948"/>
      <c r="BB1948"/>
      <c r="BC1948"/>
      <c r="BD1948"/>
      <c r="BE1948"/>
      <c r="BF1948"/>
      <c r="BG1948"/>
      <c r="BH1948"/>
      <c r="BI1948"/>
      <c r="BJ1948"/>
      <c r="BK1948"/>
      <c r="BL1948"/>
      <c r="BM1948"/>
      <c r="BN1948"/>
      <c r="BO1948"/>
      <c r="BP1948"/>
      <c r="BQ1948"/>
      <c r="BR1948"/>
      <c r="BS1948"/>
      <c r="BT1948"/>
      <c r="BU1948"/>
      <c r="BV1948"/>
      <c r="BW1948"/>
      <c r="BX1948"/>
      <c r="BY1948"/>
      <c r="BZ1948"/>
      <c r="CA1948"/>
      <c r="CB1948"/>
      <c r="CC1948"/>
      <c r="CD1948"/>
      <c r="CE1948"/>
      <c r="CF1948"/>
      <c r="CG1948"/>
      <c r="CH1948"/>
      <c r="CI1948"/>
      <c r="CJ1948"/>
      <c r="CK1948"/>
      <c r="CL1948"/>
      <c r="CN1948"/>
    </row>
    <row r="1949" spans="9:92" x14ac:dyDescent="0.35">
      <c r="I1949"/>
      <c r="J1949"/>
      <c r="R1949"/>
      <c r="S1949"/>
      <c r="T1949"/>
      <c r="U1949"/>
      <c r="V1949"/>
      <c r="W1949"/>
      <c r="X1949"/>
      <c r="Y1949"/>
      <c r="Z1949"/>
      <c r="AA1949"/>
      <c r="AB1949"/>
      <c r="AC1949"/>
      <c r="AD1949"/>
      <c r="AE1949"/>
      <c r="AF1949"/>
      <c r="AG1949"/>
      <c r="AH1949"/>
      <c r="AI1949"/>
      <c r="AJ1949"/>
      <c r="AK1949"/>
      <c r="AL1949"/>
      <c r="AM1949"/>
      <c r="AN1949"/>
      <c r="AO1949"/>
      <c r="AP1949"/>
      <c r="AQ1949"/>
      <c r="AR1949"/>
      <c r="AS1949"/>
      <c r="AT1949"/>
      <c r="AU1949"/>
      <c r="AV1949"/>
      <c r="AW1949"/>
      <c r="AX1949"/>
      <c r="AY1949"/>
      <c r="AZ1949"/>
      <c r="BA1949"/>
      <c r="BB1949"/>
      <c r="BC1949"/>
      <c r="BD1949"/>
      <c r="BE1949"/>
      <c r="BF1949"/>
      <c r="BG1949"/>
      <c r="BH1949"/>
      <c r="BI1949"/>
      <c r="BJ1949"/>
      <c r="BK1949"/>
      <c r="BL1949"/>
      <c r="BM1949"/>
      <c r="BN1949"/>
      <c r="BO1949"/>
      <c r="BP1949"/>
      <c r="BQ1949"/>
      <c r="BR1949"/>
      <c r="BS1949"/>
      <c r="BT1949"/>
      <c r="BU1949"/>
      <c r="BV1949"/>
      <c r="BW1949"/>
      <c r="BX1949"/>
      <c r="BY1949"/>
      <c r="BZ1949"/>
      <c r="CA1949"/>
      <c r="CB1949"/>
      <c r="CC1949"/>
      <c r="CD1949"/>
      <c r="CE1949"/>
      <c r="CF1949"/>
      <c r="CG1949"/>
      <c r="CH1949"/>
      <c r="CI1949"/>
      <c r="CJ1949"/>
      <c r="CK1949"/>
      <c r="CL1949"/>
      <c r="CN1949"/>
    </row>
    <row r="1950" spans="9:92" x14ac:dyDescent="0.35">
      <c r="I1950"/>
      <c r="J1950"/>
      <c r="R1950"/>
      <c r="S1950"/>
      <c r="T1950"/>
      <c r="U1950"/>
      <c r="V1950"/>
      <c r="W1950"/>
      <c r="X1950"/>
      <c r="Y1950"/>
      <c r="Z1950"/>
      <c r="AA1950"/>
      <c r="AB1950"/>
      <c r="AC1950"/>
      <c r="AD1950"/>
      <c r="AE1950"/>
      <c r="AF1950"/>
      <c r="AG1950"/>
      <c r="AH1950"/>
      <c r="AI1950"/>
      <c r="AJ1950"/>
      <c r="AK1950"/>
      <c r="AL1950"/>
      <c r="AM1950"/>
      <c r="AN1950"/>
      <c r="AO1950"/>
      <c r="AP1950"/>
      <c r="AQ1950"/>
      <c r="AR1950"/>
      <c r="AS1950"/>
      <c r="AT1950"/>
      <c r="AU1950"/>
      <c r="AV1950"/>
      <c r="AW1950"/>
      <c r="AX1950"/>
      <c r="AY1950"/>
      <c r="AZ1950"/>
      <c r="BA1950"/>
      <c r="BB1950"/>
      <c r="BC1950"/>
      <c r="BD1950"/>
      <c r="BE1950"/>
      <c r="BF1950"/>
      <c r="BG1950"/>
      <c r="BH1950"/>
      <c r="BI1950"/>
      <c r="BJ1950"/>
      <c r="BK1950"/>
      <c r="BL1950"/>
      <c r="BM1950"/>
      <c r="BN1950"/>
      <c r="BO1950"/>
      <c r="BP1950"/>
      <c r="BQ1950"/>
      <c r="BR1950"/>
      <c r="BS1950"/>
      <c r="BT1950"/>
      <c r="BU1950"/>
      <c r="BV1950"/>
      <c r="BW1950"/>
      <c r="BX1950"/>
      <c r="BY1950"/>
      <c r="BZ1950"/>
      <c r="CA1950"/>
      <c r="CB1950"/>
      <c r="CC1950"/>
      <c r="CD1950"/>
      <c r="CE1950"/>
      <c r="CF1950"/>
      <c r="CG1950"/>
      <c r="CH1950"/>
      <c r="CI1950"/>
      <c r="CJ1950"/>
      <c r="CK1950"/>
      <c r="CL1950"/>
      <c r="CN1950"/>
    </row>
    <row r="1951" spans="9:92" x14ac:dyDescent="0.35">
      <c r="I1951"/>
      <c r="J1951"/>
      <c r="R1951"/>
      <c r="S1951"/>
      <c r="T1951"/>
      <c r="U1951"/>
      <c r="V1951"/>
      <c r="W1951"/>
      <c r="X1951"/>
      <c r="Y1951"/>
      <c r="Z1951"/>
      <c r="AA1951"/>
      <c r="AB1951"/>
      <c r="AC1951"/>
      <c r="AD1951"/>
      <c r="AE1951"/>
      <c r="AF1951"/>
      <c r="AG1951"/>
      <c r="AH1951"/>
      <c r="AI1951"/>
      <c r="AJ1951"/>
      <c r="AK1951"/>
      <c r="AL1951"/>
      <c r="AM1951"/>
      <c r="AN1951"/>
      <c r="AO1951"/>
      <c r="AP1951"/>
      <c r="AQ1951"/>
      <c r="AR1951"/>
      <c r="AS1951"/>
      <c r="AT1951"/>
      <c r="AU1951"/>
      <c r="AV1951"/>
      <c r="AW1951"/>
      <c r="AX1951"/>
      <c r="AY1951"/>
      <c r="AZ1951"/>
      <c r="BA1951"/>
      <c r="BB1951"/>
      <c r="BC1951"/>
      <c r="BD1951"/>
      <c r="BE1951"/>
      <c r="BF1951"/>
      <c r="BG1951"/>
      <c r="BH1951"/>
      <c r="BI1951"/>
      <c r="BJ1951"/>
      <c r="BK1951"/>
      <c r="BL1951"/>
      <c r="BM1951"/>
      <c r="BN1951"/>
      <c r="BO1951"/>
      <c r="BP1951"/>
      <c r="BQ1951"/>
      <c r="BR1951"/>
      <c r="BS1951"/>
      <c r="BT1951"/>
      <c r="BU1951"/>
      <c r="BV1951"/>
      <c r="BW1951"/>
      <c r="BX1951"/>
      <c r="BY1951"/>
      <c r="BZ1951"/>
      <c r="CA1951"/>
      <c r="CB1951"/>
      <c r="CC1951"/>
      <c r="CD1951"/>
      <c r="CE1951"/>
      <c r="CF1951"/>
      <c r="CG1951"/>
      <c r="CH1951"/>
      <c r="CI1951"/>
      <c r="CJ1951"/>
      <c r="CK1951"/>
      <c r="CL1951"/>
      <c r="CN1951"/>
    </row>
    <row r="1952" spans="9:92" x14ac:dyDescent="0.35">
      <c r="I1952"/>
      <c r="J1952"/>
      <c r="R1952"/>
      <c r="S1952"/>
      <c r="T1952"/>
      <c r="U1952"/>
      <c r="V1952"/>
      <c r="W1952"/>
      <c r="X1952"/>
      <c r="Y1952"/>
      <c r="Z1952"/>
      <c r="AA1952"/>
      <c r="AB1952"/>
      <c r="AC1952"/>
      <c r="AD1952"/>
      <c r="AE1952"/>
      <c r="AF1952"/>
      <c r="AG1952"/>
      <c r="AH1952"/>
      <c r="AI1952"/>
      <c r="AJ1952"/>
      <c r="AK1952"/>
      <c r="AL1952"/>
      <c r="AM1952"/>
      <c r="AN1952"/>
      <c r="AO1952"/>
      <c r="AP1952"/>
      <c r="AQ1952"/>
      <c r="AR1952"/>
      <c r="AS1952"/>
      <c r="AT1952"/>
      <c r="AU1952"/>
      <c r="AV1952"/>
      <c r="AW1952"/>
      <c r="AX1952"/>
      <c r="AY1952"/>
      <c r="AZ1952"/>
      <c r="BA1952"/>
      <c r="BB1952"/>
      <c r="BC1952"/>
      <c r="BD1952"/>
      <c r="BE1952"/>
      <c r="BF1952"/>
      <c r="BG1952"/>
      <c r="BH1952"/>
      <c r="BI1952"/>
      <c r="BJ1952"/>
      <c r="BK1952"/>
      <c r="BL1952"/>
      <c r="BM1952"/>
      <c r="BN1952"/>
      <c r="BO1952"/>
      <c r="BP1952"/>
      <c r="BQ1952"/>
      <c r="BR1952"/>
      <c r="BS1952"/>
      <c r="BT1952"/>
      <c r="BU1952"/>
      <c r="BV1952"/>
      <c r="BW1952"/>
      <c r="BX1952"/>
      <c r="BY1952"/>
      <c r="BZ1952"/>
      <c r="CA1952"/>
      <c r="CB1952"/>
      <c r="CC1952"/>
      <c r="CD1952"/>
      <c r="CE1952"/>
      <c r="CF1952"/>
      <c r="CG1952"/>
      <c r="CH1952"/>
      <c r="CI1952"/>
      <c r="CJ1952"/>
      <c r="CK1952"/>
      <c r="CL1952"/>
      <c r="CN1952"/>
    </row>
    <row r="1953" spans="9:92" x14ac:dyDescent="0.35">
      <c r="I1953"/>
      <c r="J1953"/>
      <c r="R1953"/>
      <c r="S1953"/>
      <c r="T1953"/>
      <c r="U1953"/>
      <c r="V1953"/>
      <c r="W1953"/>
      <c r="X1953"/>
      <c r="Y1953"/>
      <c r="Z1953"/>
      <c r="AA1953"/>
      <c r="AB1953"/>
      <c r="AC1953"/>
      <c r="AD1953"/>
      <c r="AE1953"/>
      <c r="AF1953"/>
      <c r="AG1953"/>
      <c r="AH1953"/>
      <c r="AI1953"/>
      <c r="AJ1953"/>
      <c r="AK1953"/>
      <c r="AL1953"/>
      <c r="AM1953"/>
      <c r="AN1953"/>
      <c r="AO1953"/>
      <c r="AP1953"/>
      <c r="AQ1953"/>
      <c r="AR1953"/>
      <c r="AS1953"/>
      <c r="AT1953"/>
      <c r="AU1953"/>
      <c r="AV1953"/>
      <c r="AW1953"/>
      <c r="AX1953"/>
      <c r="AY1953"/>
      <c r="AZ1953"/>
      <c r="BA1953"/>
      <c r="BB1953"/>
      <c r="BC1953"/>
      <c r="BD1953"/>
      <c r="BE1953"/>
      <c r="BF1953"/>
      <c r="BG1953"/>
      <c r="BH1953"/>
      <c r="BI1953"/>
      <c r="BJ1953"/>
      <c r="BK1953"/>
      <c r="BL1953"/>
      <c r="BM1953"/>
      <c r="BN1953"/>
      <c r="BO1953"/>
      <c r="BP1953"/>
      <c r="BQ1953"/>
      <c r="BR1953"/>
      <c r="BS1953"/>
      <c r="BT1953"/>
      <c r="BU1953"/>
      <c r="BV1953"/>
      <c r="BW1953"/>
      <c r="BX1953"/>
      <c r="BY1953"/>
      <c r="BZ1953"/>
      <c r="CA1953"/>
      <c r="CB1953"/>
      <c r="CC1953"/>
      <c r="CD1953"/>
      <c r="CE1953"/>
      <c r="CF1953"/>
      <c r="CG1953"/>
      <c r="CH1953"/>
      <c r="CI1953"/>
      <c r="CJ1953"/>
      <c r="CK1953"/>
      <c r="CL1953"/>
      <c r="CN1953"/>
    </row>
    <row r="1954" spans="9:92" x14ac:dyDescent="0.35">
      <c r="I1954"/>
      <c r="J1954"/>
      <c r="R1954"/>
      <c r="S1954"/>
      <c r="T1954"/>
      <c r="U1954"/>
      <c r="V1954"/>
      <c r="W1954"/>
      <c r="X1954"/>
      <c r="Y1954"/>
      <c r="Z1954"/>
      <c r="AA1954"/>
      <c r="AB1954"/>
      <c r="AC1954"/>
      <c r="AD1954"/>
      <c r="AE1954"/>
      <c r="AF1954"/>
      <c r="AG1954"/>
      <c r="AH1954"/>
      <c r="AI1954"/>
      <c r="AJ1954"/>
      <c r="AK1954"/>
      <c r="AL1954"/>
      <c r="AM1954"/>
      <c r="AN1954"/>
      <c r="AO1954"/>
      <c r="AP1954"/>
      <c r="AQ1954"/>
      <c r="AR1954"/>
      <c r="AS1954"/>
      <c r="AT1954"/>
      <c r="AU1954"/>
      <c r="AV1954"/>
      <c r="AW1954"/>
      <c r="AX1954"/>
      <c r="AY1954"/>
      <c r="AZ1954"/>
      <c r="BA1954"/>
      <c r="BB1954"/>
      <c r="BC1954"/>
      <c r="BD1954"/>
      <c r="BE1954"/>
      <c r="BF1954"/>
      <c r="BG1954"/>
      <c r="BH1954"/>
      <c r="BI1954"/>
      <c r="BJ1954"/>
      <c r="BK1954"/>
      <c r="BL1954"/>
      <c r="BM1954"/>
      <c r="BN1954"/>
      <c r="BO1954"/>
      <c r="BP1954"/>
      <c r="BQ1954"/>
      <c r="BR1954"/>
      <c r="BS1954"/>
      <c r="BT1954"/>
      <c r="BU1954"/>
      <c r="BV1954"/>
      <c r="BW1954"/>
      <c r="BX1954"/>
      <c r="BY1954"/>
      <c r="BZ1954"/>
      <c r="CA1954"/>
      <c r="CB1954"/>
      <c r="CC1954"/>
      <c r="CD1954"/>
      <c r="CE1954"/>
      <c r="CF1954"/>
      <c r="CG1954"/>
      <c r="CH1954"/>
      <c r="CI1954"/>
      <c r="CJ1954"/>
      <c r="CK1954"/>
      <c r="CL1954"/>
      <c r="CN1954"/>
    </row>
    <row r="1955" spans="9:92" x14ac:dyDescent="0.35">
      <c r="I1955"/>
      <c r="J1955"/>
      <c r="R1955"/>
      <c r="S1955"/>
      <c r="T1955"/>
      <c r="U1955"/>
      <c r="V1955"/>
      <c r="W1955"/>
      <c r="X1955"/>
      <c r="Y1955"/>
      <c r="Z1955"/>
      <c r="AA1955"/>
      <c r="AB1955"/>
      <c r="AC1955"/>
      <c r="AD1955"/>
      <c r="AE1955"/>
      <c r="AF1955"/>
      <c r="AG1955"/>
      <c r="AH1955"/>
      <c r="AI1955"/>
      <c r="AJ1955"/>
      <c r="AK1955"/>
      <c r="AL1955"/>
      <c r="AM1955"/>
      <c r="AN1955"/>
      <c r="AO1955"/>
      <c r="AP1955"/>
      <c r="AQ1955"/>
      <c r="AR1955"/>
      <c r="AS1955"/>
      <c r="AT1955"/>
      <c r="AU1955"/>
      <c r="AV1955"/>
      <c r="AW1955"/>
      <c r="AX1955"/>
      <c r="AY1955"/>
      <c r="AZ1955"/>
      <c r="BA1955"/>
      <c r="BB1955"/>
      <c r="BC1955"/>
      <c r="BD1955"/>
      <c r="BE1955"/>
      <c r="BF1955"/>
      <c r="BG1955"/>
      <c r="BH1955"/>
      <c r="BI1955"/>
      <c r="BJ1955"/>
      <c r="BK1955"/>
      <c r="BL1955"/>
      <c r="BM1955"/>
      <c r="BN1955"/>
      <c r="BO1955"/>
      <c r="BP1955"/>
      <c r="BQ1955"/>
      <c r="BR1955"/>
      <c r="BS1955"/>
      <c r="BT1955"/>
      <c r="BU1955"/>
      <c r="BV1955"/>
      <c r="BW1955"/>
      <c r="BX1955"/>
      <c r="BY1955"/>
      <c r="BZ1955"/>
      <c r="CA1955"/>
      <c r="CB1955"/>
      <c r="CC1955"/>
      <c r="CD1955"/>
      <c r="CE1955"/>
      <c r="CF1955"/>
      <c r="CG1955"/>
      <c r="CH1955"/>
      <c r="CI1955"/>
      <c r="CJ1955"/>
      <c r="CK1955"/>
      <c r="CL1955"/>
      <c r="CN1955"/>
    </row>
    <row r="1956" spans="9:92" x14ac:dyDescent="0.35">
      <c r="I1956"/>
      <c r="J1956"/>
      <c r="R1956"/>
      <c r="S1956"/>
      <c r="T1956"/>
      <c r="U1956"/>
      <c r="V1956"/>
      <c r="W1956"/>
      <c r="X1956"/>
      <c r="Y1956"/>
      <c r="Z1956"/>
      <c r="AA1956"/>
      <c r="AB1956"/>
      <c r="AC1956"/>
      <c r="AD1956"/>
      <c r="AE1956"/>
      <c r="AF1956"/>
      <c r="AG1956"/>
      <c r="AH1956"/>
      <c r="AI1956"/>
      <c r="AJ1956"/>
      <c r="AK1956"/>
      <c r="AL1956"/>
      <c r="AM1956"/>
      <c r="AN1956"/>
      <c r="AO1956"/>
      <c r="AP1956"/>
      <c r="AQ1956"/>
      <c r="AR1956"/>
      <c r="AS1956"/>
      <c r="AT1956"/>
      <c r="AU1956"/>
      <c r="AV1956"/>
      <c r="AW1956"/>
      <c r="AX1956"/>
      <c r="AY1956"/>
      <c r="AZ1956"/>
      <c r="BA1956"/>
      <c r="BB1956"/>
      <c r="BC1956"/>
      <c r="BD1956"/>
      <c r="BE1956"/>
      <c r="BF1956"/>
      <c r="BG1956"/>
      <c r="BH1956"/>
      <c r="BI1956"/>
      <c r="BJ1956"/>
      <c r="BK1956"/>
      <c r="BL1956"/>
      <c r="BM1956"/>
      <c r="BN1956"/>
      <c r="BO1956"/>
      <c r="BP1956"/>
      <c r="BQ1956"/>
      <c r="BR1956"/>
      <c r="BS1956"/>
      <c r="BT1956"/>
      <c r="BU1956"/>
      <c r="BV1956"/>
      <c r="BW1956"/>
      <c r="BX1956"/>
      <c r="BY1956"/>
      <c r="BZ1956"/>
      <c r="CA1956"/>
      <c r="CB1956"/>
      <c r="CC1956"/>
      <c r="CD1956"/>
      <c r="CE1956"/>
      <c r="CF1956"/>
      <c r="CG1956"/>
      <c r="CH1956"/>
      <c r="CI1956"/>
      <c r="CJ1956"/>
      <c r="CK1956"/>
      <c r="CL1956"/>
      <c r="CN1956"/>
    </row>
    <row r="1957" spans="9:92" x14ac:dyDescent="0.35">
      <c r="I1957"/>
      <c r="J1957"/>
      <c r="R1957"/>
      <c r="S1957"/>
      <c r="T1957"/>
      <c r="U1957"/>
      <c r="V1957"/>
      <c r="W1957"/>
      <c r="X1957"/>
      <c r="Y1957"/>
      <c r="Z1957"/>
      <c r="AA1957"/>
      <c r="AB1957"/>
      <c r="AC1957"/>
      <c r="AD1957"/>
      <c r="AE1957"/>
      <c r="AF1957"/>
      <c r="AG1957"/>
      <c r="AH1957"/>
      <c r="AI1957"/>
      <c r="AJ1957"/>
      <c r="AK1957"/>
      <c r="AL1957"/>
      <c r="AM1957"/>
      <c r="AN1957"/>
      <c r="AO1957"/>
      <c r="AP1957"/>
      <c r="AQ1957"/>
      <c r="AR1957"/>
      <c r="AS1957"/>
      <c r="AT1957"/>
      <c r="AU1957"/>
      <c r="AV1957"/>
      <c r="AW1957"/>
      <c r="AX1957"/>
      <c r="AY1957"/>
      <c r="AZ1957"/>
      <c r="BA1957"/>
      <c r="BB1957"/>
      <c r="BC1957"/>
      <c r="BD1957"/>
      <c r="BE1957"/>
      <c r="BF1957"/>
      <c r="BG1957"/>
      <c r="BH1957"/>
      <c r="BI1957"/>
      <c r="BJ1957"/>
      <c r="BK1957"/>
      <c r="BL1957"/>
      <c r="BM1957"/>
      <c r="BN1957"/>
      <c r="BO1957"/>
      <c r="BP1957"/>
      <c r="BQ1957"/>
      <c r="BR1957"/>
      <c r="BS1957"/>
      <c r="BT1957"/>
      <c r="BU1957"/>
      <c r="BV1957"/>
      <c r="BW1957"/>
      <c r="BX1957"/>
      <c r="BY1957"/>
      <c r="BZ1957"/>
      <c r="CA1957"/>
      <c r="CB1957"/>
      <c r="CC1957"/>
      <c r="CD1957"/>
      <c r="CE1957"/>
      <c r="CF1957"/>
      <c r="CG1957"/>
      <c r="CH1957"/>
      <c r="CI1957"/>
      <c r="CJ1957"/>
      <c r="CK1957"/>
      <c r="CL1957"/>
      <c r="CN1957"/>
    </row>
    <row r="1958" spans="9:92" x14ac:dyDescent="0.35">
      <c r="I1958"/>
      <c r="J1958"/>
      <c r="R1958"/>
      <c r="S1958"/>
      <c r="T1958"/>
      <c r="U1958"/>
      <c r="V1958"/>
      <c r="W1958"/>
      <c r="X1958"/>
      <c r="Y1958"/>
      <c r="Z1958"/>
      <c r="AA1958"/>
      <c r="AB1958"/>
      <c r="AC1958"/>
      <c r="AD1958"/>
      <c r="AE1958"/>
      <c r="AF1958"/>
      <c r="AG1958"/>
      <c r="AH1958"/>
      <c r="AI1958"/>
      <c r="AJ1958"/>
      <c r="AK1958"/>
      <c r="AL1958"/>
      <c r="AM1958"/>
      <c r="AN1958"/>
      <c r="AO1958"/>
      <c r="AP1958"/>
      <c r="AQ1958"/>
      <c r="AR1958"/>
      <c r="AS1958"/>
      <c r="AT1958"/>
      <c r="AU1958"/>
      <c r="AV1958"/>
      <c r="AW1958"/>
      <c r="AX1958"/>
      <c r="AY1958"/>
      <c r="AZ1958"/>
      <c r="BA1958"/>
      <c r="BB1958"/>
      <c r="BC1958"/>
      <c r="BD1958"/>
      <c r="BE1958"/>
      <c r="BF1958"/>
      <c r="BG1958"/>
      <c r="BH1958"/>
      <c r="BI1958"/>
      <c r="BJ1958"/>
      <c r="BK1958"/>
      <c r="BL1958"/>
      <c r="BM1958"/>
      <c r="BN1958"/>
      <c r="BO1958"/>
      <c r="BP1958"/>
      <c r="BQ1958"/>
      <c r="BR1958"/>
      <c r="BS1958"/>
      <c r="BT1958"/>
      <c r="BU1958"/>
      <c r="BV1958"/>
      <c r="BW1958"/>
      <c r="BX1958"/>
      <c r="BY1958"/>
      <c r="BZ1958"/>
      <c r="CA1958"/>
      <c r="CB1958"/>
      <c r="CC1958"/>
      <c r="CD1958"/>
      <c r="CE1958"/>
      <c r="CF1958"/>
      <c r="CG1958"/>
      <c r="CH1958"/>
      <c r="CI1958"/>
      <c r="CJ1958"/>
      <c r="CK1958"/>
      <c r="CL1958"/>
      <c r="CN1958"/>
    </row>
    <row r="1959" spans="9:92" x14ac:dyDescent="0.35">
      <c r="I1959"/>
      <c r="J1959"/>
      <c r="R1959"/>
      <c r="S1959"/>
      <c r="T1959"/>
      <c r="U1959"/>
      <c r="V1959"/>
      <c r="W1959"/>
      <c r="X1959"/>
      <c r="Y1959"/>
      <c r="Z1959"/>
      <c r="AA1959"/>
      <c r="AB1959"/>
      <c r="AC1959"/>
      <c r="AD1959"/>
      <c r="AE1959"/>
      <c r="AF1959"/>
      <c r="AG1959"/>
      <c r="AH1959"/>
      <c r="AI1959"/>
      <c r="AJ1959"/>
      <c r="AK1959"/>
      <c r="AL1959"/>
      <c r="AM1959"/>
      <c r="AN1959"/>
      <c r="AO1959"/>
      <c r="AP1959"/>
      <c r="AQ1959"/>
      <c r="AR1959"/>
      <c r="AS1959"/>
      <c r="AT1959"/>
      <c r="AU1959"/>
      <c r="AV1959"/>
      <c r="AW1959"/>
      <c r="AX1959"/>
      <c r="AY1959"/>
      <c r="AZ1959"/>
      <c r="BA1959"/>
      <c r="BB1959"/>
      <c r="BC1959"/>
      <c r="BD1959"/>
      <c r="BE1959"/>
      <c r="BF1959"/>
      <c r="BG1959"/>
      <c r="BH1959"/>
      <c r="BI1959"/>
      <c r="BJ1959"/>
      <c r="BK1959"/>
      <c r="BL1959"/>
      <c r="BM1959"/>
      <c r="BN1959"/>
      <c r="BO1959"/>
      <c r="BP1959"/>
      <c r="BQ1959"/>
      <c r="BR1959"/>
      <c r="BS1959"/>
      <c r="BT1959"/>
      <c r="BU1959"/>
      <c r="BV1959"/>
      <c r="BW1959"/>
      <c r="BX1959"/>
      <c r="BY1959"/>
      <c r="BZ1959"/>
      <c r="CA1959"/>
      <c r="CB1959"/>
      <c r="CC1959"/>
      <c r="CD1959"/>
      <c r="CE1959"/>
      <c r="CF1959"/>
      <c r="CG1959"/>
      <c r="CH1959"/>
      <c r="CI1959"/>
      <c r="CJ1959"/>
      <c r="CK1959"/>
      <c r="CL1959"/>
      <c r="CN1959"/>
    </row>
    <row r="1960" spans="9:92" x14ac:dyDescent="0.35">
      <c r="I1960"/>
      <c r="J1960"/>
      <c r="R1960"/>
      <c r="S1960"/>
      <c r="T1960"/>
      <c r="U1960"/>
      <c r="V1960"/>
      <c r="W1960"/>
      <c r="X1960"/>
      <c r="Y1960"/>
      <c r="Z1960"/>
      <c r="AA1960"/>
      <c r="AB1960"/>
      <c r="AC1960"/>
      <c r="AD1960"/>
      <c r="AE1960"/>
      <c r="AF1960"/>
      <c r="AG1960"/>
      <c r="AH1960"/>
      <c r="AI1960"/>
      <c r="AJ1960"/>
      <c r="AK1960"/>
      <c r="AL1960"/>
      <c r="AM1960"/>
      <c r="AN1960"/>
      <c r="AO1960"/>
      <c r="AP1960"/>
      <c r="AQ1960"/>
      <c r="AR1960"/>
      <c r="AS1960"/>
      <c r="AT1960"/>
      <c r="AU1960"/>
      <c r="AV1960"/>
      <c r="AW1960"/>
      <c r="AX1960"/>
      <c r="AY1960"/>
      <c r="AZ1960"/>
      <c r="BA1960"/>
      <c r="BB1960"/>
      <c r="BC1960"/>
      <c r="BD1960"/>
      <c r="BE1960"/>
      <c r="BF1960"/>
      <c r="BG1960"/>
      <c r="BH1960"/>
      <c r="BI1960"/>
      <c r="BJ1960"/>
      <c r="BK1960"/>
      <c r="BL1960"/>
      <c r="BM1960"/>
      <c r="BN1960"/>
      <c r="BO1960"/>
      <c r="BP1960"/>
      <c r="BQ1960"/>
      <c r="BR1960"/>
      <c r="BS1960"/>
      <c r="BT1960"/>
      <c r="BU1960"/>
      <c r="BV1960"/>
      <c r="BW1960"/>
      <c r="BX1960"/>
      <c r="BY1960"/>
      <c r="BZ1960"/>
      <c r="CA1960"/>
      <c r="CB1960"/>
      <c r="CC1960"/>
      <c r="CD1960"/>
      <c r="CE1960"/>
      <c r="CF1960"/>
      <c r="CG1960"/>
      <c r="CH1960"/>
      <c r="CI1960"/>
      <c r="CJ1960"/>
      <c r="CK1960"/>
      <c r="CL1960"/>
      <c r="CN1960"/>
    </row>
    <row r="1961" spans="9:92" x14ac:dyDescent="0.35">
      <c r="I1961"/>
      <c r="J1961"/>
      <c r="R1961"/>
      <c r="S1961"/>
      <c r="T1961"/>
      <c r="U1961"/>
      <c r="V1961"/>
      <c r="W1961"/>
      <c r="X1961"/>
      <c r="Y1961"/>
      <c r="Z1961"/>
      <c r="AA1961"/>
      <c r="AB1961"/>
      <c r="AC1961"/>
      <c r="AD1961"/>
      <c r="AE1961"/>
      <c r="AF1961"/>
      <c r="AG1961"/>
      <c r="AH1961"/>
      <c r="AI1961"/>
      <c r="AJ1961"/>
      <c r="AK1961"/>
      <c r="AL1961"/>
      <c r="AM1961"/>
      <c r="AN1961"/>
      <c r="AO1961"/>
      <c r="AP1961"/>
      <c r="AQ1961"/>
      <c r="AR1961"/>
      <c r="AS1961"/>
      <c r="AT1961"/>
      <c r="AU1961"/>
      <c r="AV1961"/>
      <c r="AW1961"/>
      <c r="AX1961"/>
      <c r="AY1961"/>
      <c r="AZ1961"/>
      <c r="BA1961"/>
      <c r="BB1961"/>
      <c r="BC1961"/>
      <c r="BD1961"/>
      <c r="BE1961"/>
      <c r="BF1961"/>
      <c r="BG1961"/>
      <c r="BH1961"/>
      <c r="BI1961"/>
      <c r="BJ1961"/>
      <c r="BK1961"/>
      <c r="BL1961"/>
      <c r="BM1961"/>
      <c r="BN1961"/>
      <c r="BO1961"/>
      <c r="BP1961"/>
      <c r="BQ1961"/>
      <c r="BR1961"/>
      <c r="BS1961"/>
      <c r="BT1961"/>
      <c r="BU1961"/>
      <c r="BV1961"/>
      <c r="BW1961"/>
      <c r="BX1961"/>
      <c r="BY1961"/>
      <c r="BZ1961"/>
      <c r="CA1961"/>
      <c r="CB1961"/>
      <c r="CC1961"/>
      <c r="CD1961"/>
      <c r="CE1961"/>
      <c r="CF1961"/>
      <c r="CG1961"/>
      <c r="CH1961"/>
      <c r="CI1961"/>
      <c r="CJ1961"/>
      <c r="CK1961"/>
      <c r="CL1961"/>
      <c r="CN1961"/>
    </row>
    <row r="1962" spans="9:92" x14ac:dyDescent="0.35">
      <c r="I1962"/>
      <c r="J1962"/>
      <c r="R1962"/>
      <c r="S1962"/>
      <c r="T1962"/>
      <c r="U1962"/>
      <c r="V1962"/>
      <c r="W1962"/>
      <c r="X1962"/>
      <c r="Y1962"/>
      <c r="Z1962"/>
      <c r="AA1962"/>
      <c r="AB1962"/>
      <c r="AC1962"/>
      <c r="AD1962"/>
      <c r="AE1962"/>
      <c r="AF1962"/>
      <c r="AG1962"/>
      <c r="AH1962"/>
      <c r="AI1962"/>
      <c r="AJ1962"/>
      <c r="AK1962"/>
      <c r="AL1962"/>
      <c r="AM1962"/>
      <c r="AN1962"/>
      <c r="AO1962"/>
      <c r="AP1962"/>
      <c r="AQ1962"/>
      <c r="AR1962"/>
      <c r="AS1962"/>
      <c r="AT1962"/>
      <c r="AU1962"/>
      <c r="AV1962"/>
      <c r="AW1962"/>
      <c r="AX1962"/>
      <c r="AY1962"/>
      <c r="AZ1962"/>
      <c r="BA1962"/>
      <c r="BB1962"/>
      <c r="BC1962"/>
      <c r="BD1962"/>
      <c r="BE1962"/>
      <c r="BF1962"/>
      <c r="BG1962"/>
      <c r="BH1962"/>
      <c r="BI1962"/>
      <c r="BJ1962"/>
      <c r="BK1962"/>
      <c r="BL1962"/>
      <c r="BM1962"/>
      <c r="BN1962"/>
      <c r="BO1962"/>
      <c r="BP1962"/>
      <c r="BQ1962"/>
      <c r="BR1962"/>
      <c r="BS1962"/>
      <c r="BT1962"/>
      <c r="BU1962"/>
      <c r="BV1962"/>
      <c r="BW1962"/>
      <c r="BX1962"/>
      <c r="BY1962"/>
      <c r="BZ1962"/>
      <c r="CA1962"/>
      <c r="CB1962"/>
      <c r="CC1962"/>
      <c r="CD1962"/>
      <c r="CE1962"/>
      <c r="CF1962"/>
      <c r="CG1962"/>
      <c r="CH1962"/>
      <c r="CI1962"/>
      <c r="CJ1962"/>
      <c r="CK1962"/>
      <c r="CL1962"/>
      <c r="CN1962"/>
    </row>
    <row r="1963" spans="9:92" x14ac:dyDescent="0.35">
      <c r="I1963"/>
      <c r="J1963"/>
      <c r="R1963"/>
      <c r="S1963"/>
      <c r="T1963"/>
      <c r="U1963"/>
      <c r="V1963"/>
      <c r="W1963"/>
      <c r="X1963"/>
      <c r="Y1963"/>
      <c r="Z1963"/>
      <c r="AA1963"/>
      <c r="AB1963"/>
      <c r="AC1963"/>
      <c r="AD1963"/>
      <c r="AE1963"/>
      <c r="AF1963"/>
      <c r="AG1963"/>
      <c r="AH1963"/>
      <c r="AI1963"/>
      <c r="AJ1963"/>
      <c r="AK1963"/>
      <c r="AL1963"/>
      <c r="AM1963"/>
      <c r="AN1963"/>
      <c r="AO1963"/>
      <c r="AP1963"/>
      <c r="AQ1963"/>
      <c r="AR1963"/>
      <c r="AS1963"/>
      <c r="AT1963"/>
      <c r="AU1963"/>
      <c r="AV1963"/>
      <c r="AW1963"/>
      <c r="AX1963"/>
      <c r="AY1963"/>
      <c r="AZ1963"/>
      <c r="BA1963"/>
      <c r="BB1963"/>
      <c r="BC1963"/>
      <c r="BD1963"/>
      <c r="BE1963"/>
      <c r="BF1963"/>
      <c r="BG1963"/>
      <c r="BH1963"/>
      <c r="BI1963"/>
      <c r="BJ1963"/>
      <c r="BK1963"/>
      <c r="BL1963"/>
      <c r="BM1963"/>
      <c r="BN1963"/>
      <c r="BO1963"/>
      <c r="BP1963"/>
      <c r="BQ1963"/>
      <c r="BR1963"/>
      <c r="BS1963"/>
      <c r="BT1963"/>
      <c r="BU1963"/>
      <c r="BV1963"/>
      <c r="BW1963"/>
      <c r="BX1963"/>
      <c r="BY1963"/>
      <c r="BZ1963"/>
      <c r="CA1963"/>
      <c r="CB1963"/>
      <c r="CC1963"/>
      <c r="CD1963"/>
      <c r="CE1963"/>
      <c r="CF1963"/>
      <c r="CG1963"/>
      <c r="CH1963"/>
      <c r="CI1963"/>
      <c r="CJ1963"/>
      <c r="CK1963"/>
      <c r="CL1963"/>
      <c r="CN1963"/>
    </row>
    <row r="1964" spans="9:92" x14ac:dyDescent="0.35">
      <c r="I1964"/>
      <c r="J1964"/>
      <c r="R1964"/>
      <c r="S1964"/>
      <c r="T1964"/>
      <c r="U1964"/>
      <c r="V1964"/>
      <c r="W1964"/>
      <c r="X1964"/>
      <c r="Y1964"/>
      <c r="Z1964"/>
      <c r="AA1964"/>
      <c r="AB1964"/>
      <c r="AC1964"/>
      <c r="AD1964"/>
      <c r="AE1964"/>
      <c r="AF1964"/>
      <c r="AG1964"/>
      <c r="AH1964"/>
      <c r="AI1964"/>
      <c r="AJ1964"/>
      <c r="AK1964"/>
      <c r="AL1964"/>
      <c r="AM1964"/>
      <c r="AN1964"/>
      <c r="AO1964"/>
      <c r="AP1964"/>
      <c r="AQ1964"/>
      <c r="AR1964"/>
      <c r="AS1964"/>
      <c r="AT1964"/>
      <c r="AU1964"/>
      <c r="AV1964"/>
      <c r="AW1964"/>
      <c r="AX1964"/>
      <c r="AY1964"/>
      <c r="AZ1964"/>
      <c r="BA1964"/>
      <c r="BB1964"/>
      <c r="BC1964"/>
      <c r="BD1964"/>
      <c r="BE1964"/>
      <c r="BF1964"/>
      <c r="BG1964"/>
      <c r="BH1964"/>
      <c r="BI1964"/>
      <c r="BJ1964"/>
      <c r="BK1964"/>
      <c r="BL1964"/>
      <c r="BM1964"/>
      <c r="BN1964"/>
      <c r="BO1964"/>
      <c r="BP1964"/>
      <c r="BQ1964"/>
      <c r="BR1964"/>
      <c r="BS1964"/>
      <c r="BT1964"/>
      <c r="BU1964"/>
      <c r="BV1964"/>
      <c r="BW1964"/>
      <c r="BX1964"/>
      <c r="BY1964"/>
      <c r="BZ1964"/>
      <c r="CA1964"/>
      <c r="CB1964"/>
      <c r="CC1964"/>
      <c r="CD1964"/>
      <c r="CE1964"/>
      <c r="CF1964"/>
      <c r="CG1964"/>
      <c r="CH1964"/>
      <c r="CI1964"/>
      <c r="CJ1964"/>
      <c r="CK1964"/>
      <c r="CL1964"/>
      <c r="CN1964"/>
    </row>
    <row r="1965" spans="9:92" x14ac:dyDescent="0.35">
      <c r="I1965"/>
      <c r="J1965"/>
      <c r="R1965"/>
      <c r="S1965"/>
      <c r="T1965"/>
      <c r="U1965"/>
      <c r="V1965"/>
      <c r="W1965"/>
      <c r="X1965"/>
      <c r="Y1965"/>
      <c r="Z1965"/>
      <c r="AA1965"/>
      <c r="AB1965"/>
      <c r="AC1965"/>
      <c r="AD1965"/>
      <c r="AE1965"/>
      <c r="AF1965"/>
      <c r="AG1965"/>
      <c r="AH1965"/>
      <c r="AI1965"/>
      <c r="AJ1965"/>
      <c r="AK1965"/>
      <c r="AL1965"/>
      <c r="AM1965"/>
      <c r="AN1965"/>
      <c r="AO1965"/>
      <c r="AP1965"/>
      <c r="AQ1965"/>
      <c r="AR1965"/>
      <c r="AS1965"/>
      <c r="AT1965"/>
      <c r="AU1965"/>
      <c r="AV1965"/>
      <c r="AW1965"/>
      <c r="AX1965"/>
      <c r="AY1965"/>
      <c r="AZ1965"/>
      <c r="BA1965"/>
      <c r="BB1965"/>
      <c r="BC1965"/>
      <c r="BD1965"/>
      <c r="BE1965"/>
      <c r="BF1965"/>
      <c r="BG1965"/>
      <c r="BH1965"/>
      <c r="BI1965"/>
      <c r="BJ1965"/>
      <c r="BK1965"/>
      <c r="BL1965"/>
      <c r="BM1965"/>
      <c r="BN1965"/>
      <c r="BO1965"/>
      <c r="BP1965"/>
      <c r="BQ1965"/>
      <c r="BR1965"/>
      <c r="BS1965"/>
      <c r="BT1965"/>
      <c r="BU1965"/>
      <c r="BV1965"/>
      <c r="BW1965"/>
      <c r="BX1965"/>
      <c r="BY1965"/>
      <c r="BZ1965"/>
      <c r="CA1965"/>
      <c r="CB1965"/>
      <c r="CC1965"/>
      <c r="CD1965"/>
      <c r="CE1965"/>
      <c r="CF1965"/>
      <c r="CG1965"/>
      <c r="CH1965"/>
      <c r="CI1965"/>
      <c r="CJ1965"/>
      <c r="CK1965"/>
      <c r="CL1965"/>
      <c r="CN1965"/>
    </row>
    <row r="1966" spans="9:92" x14ac:dyDescent="0.35">
      <c r="I1966"/>
      <c r="J1966"/>
      <c r="R1966"/>
      <c r="S1966"/>
      <c r="T1966"/>
      <c r="U1966"/>
      <c r="V1966"/>
      <c r="W1966"/>
      <c r="X1966"/>
      <c r="Y1966"/>
      <c r="Z1966"/>
      <c r="AA1966"/>
      <c r="AB1966"/>
      <c r="AC1966"/>
      <c r="AD1966"/>
      <c r="AE1966"/>
      <c r="AF1966"/>
      <c r="AG1966"/>
      <c r="AH1966"/>
      <c r="AI1966"/>
      <c r="AJ1966"/>
      <c r="AK1966"/>
      <c r="AL1966"/>
      <c r="AM1966"/>
      <c r="AN1966"/>
      <c r="AO1966"/>
      <c r="AP1966"/>
      <c r="AQ1966"/>
      <c r="AR1966"/>
      <c r="AS1966"/>
      <c r="AT1966"/>
      <c r="AU1966"/>
      <c r="AV1966"/>
      <c r="AW1966"/>
      <c r="AX1966"/>
      <c r="AY1966"/>
      <c r="AZ1966"/>
      <c r="BA1966"/>
      <c r="BB1966"/>
      <c r="BC1966"/>
      <c r="BD1966"/>
      <c r="BE1966"/>
      <c r="BF1966"/>
      <c r="BG1966"/>
      <c r="BH1966"/>
      <c r="BI1966"/>
      <c r="BJ1966"/>
      <c r="BK1966"/>
      <c r="BL1966"/>
      <c r="BM1966"/>
      <c r="BN1966"/>
      <c r="BO1966"/>
      <c r="BP1966"/>
      <c r="BQ1966"/>
      <c r="BR1966"/>
      <c r="BS1966"/>
      <c r="BT1966"/>
      <c r="BU1966"/>
      <c r="BV1966"/>
      <c r="BW1966"/>
      <c r="BX1966"/>
      <c r="BY1966"/>
      <c r="BZ1966"/>
      <c r="CA1966"/>
      <c r="CB1966"/>
      <c r="CC1966"/>
      <c r="CD1966"/>
      <c r="CE1966"/>
      <c r="CF1966"/>
      <c r="CG1966"/>
      <c r="CH1966"/>
      <c r="CI1966"/>
      <c r="CJ1966"/>
      <c r="CK1966"/>
      <c r="CL1966"/>
      <c r="CN1966"/>
    </row>
    <row r="1967" spans="9:92" x14ac:dyDescent="0.35">
      <c r="I1967"/>
      <c r="J1967"/>
      <c r="R1967"/>
      <c r="S1967"/>
      <c r="T1967"/>
      <c r="U1967"/>
      <c r="V1967"/>
      <c r="W1967"/>
      <c r="X1967"/>
      <c r="Y1967"/>
      <c r="Z1967"/>
      <c r="AA1967"/>
      <c r="AB1967"/>
      <c r="AC1967"/>
      <c r="AD1967"/>
      <c r="AE1967"/>
      <c r="AF1967"/>
      <c r="AG1967"/>
      <c r="AH1967"/>
      <c r="AI1967"/>
      <c r="AJ1967"/>
      <c r="AK1967"/>
      <c r="AL1967"/>
      <c r="AM1967"/>
      <c r="AN1967"/>
      <c r="AO1967"/>
      <c r="AP1967"/>
      <c r="AQ1967"/>
      <c r="AR1967"/>
      <c r="AS1967"/>
      <c r="AT1967"/>
      <c r="AU1967"/>
      <c r="AV1967"/>
      <c r="AW1967"/>
      <c r="AX1967"/>
      <c r="AY1967"/>
      <c r="AZ1967"/>
      <c r="BA1967"/>
      <c r="BB1967"/>
      <c r="BC1967"/>
      <c r="BD1967"/>
      <c r="BE1967"/>
      <c r="BF1967"/>
      <c r="BG1967"/>
      <c r="BH1967"/>
      <c r="BI1967"/>
      <c r="BJ1967"/>
      <c r="BK1967"/>
      <c r="BL1967"/>
      <c r="BM1967"/>
      <c r="BN1967"/>
      <c r="BO1967"/>
      <c r="BP1967"/>
      <c r="BQ1967"/>
      <c r="BR1967"/>
      <c r="BS1967"/>
      <c r="BT1967"/>
      <c r="BU1967"/>
      <c r="BV1967"/>
      <c r="BW1967"/>
      <c r="BX1967"/>
      <c r="BY1967"/>
      <c r="BZ1967"/>
      <c r="CA1967"/>
      <c r="CB1967"/>
      <c r="CC1967"/>
      <c r="CD1967"/>
      <c r="CE1967"/>
      <c r="CF1967"/>
      <c r="CG1967"/>
      <c r="CH1967"/>
      <c r="CI1967"/>
      <c r="CJ1967"/>
      <c r="CK1967"/>
      <c r="CL1967"/>
      <c r="CN1967"/>
    </row>
    <row r="1968" spans="9:92" x14ac:dyDescent="0.35">
      <c r="I1968"/>
      <c r="J1968"/>
      <c r="R1968"/>
      <c r="S1968"/>
      <c r="T1968"/>
      <c r="U1968"/>
      <c r="V1968"/>
      <c r="W1968"/>
      <c r="X1968"/>
      <c r="Y1968"/>
      <c r="Z1968"/>
      <c r="AA1968"/>
      <c r="AB1968"/>
      <c r="AC1968"/>
      <c r="AD1968"/>
      <c r="AE1968"/>
      <c r="AF1968"/>
      <c r="AG1968"/>
      <c r="AH1968"/>
      <c r="AI1968"/>
      <c r="AJ1968"/>
      <c r="AK1968"/>
      <c r="AL1968"/>
      <c r="AM1968"/>
      <c r="AN1968"/>
      <c r="AO1968"/>
      <c r="AP1968"/>
      <c r="AQ1968"/>
      <c r="AR1968"/>
      <c r="AS1968"/>
      <c r="AT1968"/>
      <c r="AU1968"/>
      <c r="AV1968"/>
      <c r="AW1968"/>
      <c r="AX1968"/>
      <c r="AY1968"/>
      <c r="AZ1968"/>
      <c r="BA1968"/>
      <c r="BB1968"/>
      <c r="BC1968"/>
      <c r="BD1968"/>
      <c r="BE1968"/>
      <c r="BF1968"/>
      <c r="BG1968"/>
      <c r="BH1968"/>
      <c r="BI1968"/>
      <c r="BJ1968"/>
      <c r="BK1968"/>
      <c r="BL1968"/>
      <c r="BM1968"/>
      <c r="BN1968"/>
      <c r="BO1968"/>
      <c r="BP1968"/>
      <c r="BQ1968"/>
      <c r="BR1968"/>
      <c r="BS1968"/>
      <c r="BT1968"/>
      <c r="BU1968"/>
      <c r="BV1968"/>
      <c r="BW1968"/>
      <c r="BX1968"/>
      <c r="BY1968"/>
      <c r="BZ1968"/>
      <c r="CA1968"/>
      <c r="CB1968"/>
      <c r="CC1968"/>
      <c r="CD1968"/>
      <c r="CE1968"/>
      <c r="CF1968"/>
      <c r="CG1968"/>
      <c r="CH1968"/>
      <c r="CI1968"/>
      <c r="CJ1968"/>
      <c r="CK1968"/>
      <c r="CL1968"/>
      <c r="CN1968"/>
    </row>
    <row r="1969" spans="9:92" x14ac:dyDescent="0.35">
      <c r="I1969"/>
      <c r="J1969"/>
      <c r="R1969"/>
      <c r="S1969"/>
      <c r="T1969"/>
      <c r="U1969"/>
      <c r="V1969"/>
      <c r="W1969"/>
      <c r="X1969"/>
      <c r="Y1969"/>
      <c r="Z1969"/>
      <c r="AA1969"/>
      <c r="AB1969"/>
      <c r="AC1969"/>
      <c r="AD1969"/>
      <c r="AE1969"/>
      <c r="AF1969"/>
      <c r="AG1969"/>
      <c r="AH1969"/>
      <c r="AI1969"/>
      <c r="AJ1969"/>
      <c r="AK1969"/>
      <c r="AL1969"/>
      <c r="AM1969"/>
      <c r="AN1969"/>
      <c r="AO1969"/>
      <c r="AP1969"/>
      <c r="AQ1969"/>
      <c r="AR1969"/>
      <c r="AS1969"/>
      <c r="AT1969"/>
      <c r="AU1969"/>
      <c r="AV1969"/>
      <c r="AW1969"/>
      <c r="AX1969"/>
      <c r="AY1969"/>
      <c r="AZ1969"/>
      <c r="BA1969"/>
      <c r="BB1969"/>
      <c r="BC1969"/>
      <c r="BD1969"/>
      <c r="BE1969"/>
      <c r="BF1969"/>
      <c r="BG1969"/>
      <c r="BH1969"/>
      <c r="BI1969"/>
      <c r="BJ1969"/>
      <c r="BK1969"/>
      <c r="BL1969"/>
      <c r="BM1969"/>
      <c r="BN1969"/>
      <c r="BO1969"/>
      <c r="BP1969"/>
      <c r="BQ1969"/>
      <c r="BR1969"/>
      <c r="BS1969"/>
      <c r="BT1969"/>
      <c r="BU1969"/>
      <c r="BV1969"/>
      <c r="BW1969"/>
      <c r="BX1969"/>
      <c r="BY1969"/>
      <c r="BZ1969"/>
      <c r="CA1969"/>
      <c r="CB1969"/>
      <c r="CC1969"/>
      <c r="CD1969"/>
      <c r="CE1969"/>
      <c r="CF1969"/>
      <c r="CG1969"/>
      <c r="CH1969"/>
      <c r="CI1969"/>
      <c r="CJ1969"/>
      <c r="CK1969"/>
      <c r="CL1969"/>
      <c r="CN1969"/>
    </row>
    <row r="1970" spans="9:92" x14ac:dyDescent="0.35">
      <c r="I1970"/>
      <c r="J1970"/>
      <c r="R1970"/>
      <c r="S1970"/>
      <c r="T1970"/>
      <c r="U1970"/>
      <c r="V1970"/>
      <c r="W1970"/>
      <c r="X1970"/>
      <c r="Y1970"/>
      <c r="Z1970"/>
      <c r="AA1970"/>
      <c r="AB1970"/>
      <c r="AC1970"/>
      <c r="AD1970"/>
      <c r="AE1970"/>
      <c r="AF1970"/>
      <c r="AG1970"/>
      <c r="AH1970"/>
      <c r="AI1970"/>
      <c r="AJ1970"/>
      <c r="AK1970"/>
      <c r="AL1970"/>
      <c r="AM1970"/>
      <c r="AN1970"/>
      <c r="AO1970"/>
      <c r="AP1970"/>
      <c r="AQ1970"/>
      <c r="AR1970"/>
      <c r="AS1970"/>
      <c r="AT1970"/>
      <c r="AU1970"/>
      <c r="AV1970"/>
      <c r="AW1970"/>
      <c r="AX1970"/>
      <c r="AY1970"/>
      <c r="AZ1970"/>
      <c r="BA1970"/>
      <c r="BB1970"/>
      <c r="BC1970"/>
      <c r="BD1970"/>
      <c r="BE1970"/>
      <c r="BF1970"/>
      <c r="BG1970"/>
      <c r="BH1970"/>
      <c r="BI1970"/>
      <c r="BJ1970"/>
      <c r="BK1970"/>
      <c r="BL1970"/>
      <c r="BM1970"/>
      <c r="BN1970"/>
      <c r="BO1970"/>
      <c r="BP1970"/>
      <c r="BQ1970"/>
      <c r="BR1970"/>
      <c r="BS1970"/>
      <c r="BT1970"/>
      <c r="BU1970"/>
      <c r="BV1970"/>
      <c r="BW1970"/>
      <c r="BX1970"/>
      <c r="BY1970"/>
      <c r="BZ1970"/>
      <c r="CA1970"/>
      <c r="CB1970"/>
      <c r="CC1970"/>
      <c r="CD1970"/>
      <c r="CE1970"/>
      <c r="CF1970"/>
      <c r="CG1970"/>
      <c r="CH1970"/>
      <c r="CI1970"/>
      <c r="CJ1970"/>
      <c r="CK1970"/>
      <c r="CL1970"/>
      <c r="CN1970"/>
    </row>
    <row r="1971" spans="9:92" x14ac:dyDescent="0.35">
      <c r="I1971"/>
      <c r="J1971"/>
      <c r="R1971"/>
      <c r="S1971"/>
      <c r="T1971"/>
      <c r="U1971"/>
      <c r="V1971"/>
      <c r="W1971"/>
      <c r="X1971"/>
      <c r="Y1971"/>
      <c r="Z1971"/>
      <c r="AA1971"/>
      <c r="AB1971"/>
      <c r="AC1971"/>
      <c r="AD1971"/>
      <c r="AE1971"/>
      <c r="AF1971"/>
      <c r="AG1971"/>
      <c r="AH1971"/>
      <c r="AI1971"/>
      <c r="AJ1971"/>
      <c r="AK1971"/>
      <c r="AL1971"/>
      <c r="AM1971"/>
      <c r="AN1971"/>
      <c r="AO1971"/>
      <c r="AP1971"/>
      <c r="AQ1971"/>
      <c r="AR1971"/>
      <c r="AS1971"/>
      <c r="AT1971"/>
      <c r="AU1971"/>
      <c r="AV1971"/>
      <c r="AW1971"/>
      <c r="AX1971"/>
      <c r="AY1971"/>
      <c r="AZ1971"/>
      <c r="BA1971"/>
      <c r="BB1971"/>
      <c r="BC1971"/>
      <c r="BD1971"/>
      <c r="BE1971"/>
      <c r="BF1971"/>
      <c r="BG1971"/>
      <c r="BH1971"/>
      <c r="BI1971"/>
      <c r="BJ1971"/>
      <c r="BK1971"/>
      <c r="BL1971"/>
      <c r="BM1971"/>
      <c r="BN1971"/>
      <c r="BO1971"/>
      <c r="BP1971"/>
      <c r="BQ1971"/>
      <c r="BR1971"/>
      <c r="BS1971"/>
      <c r="BT1971"/>
      <c r="BU1971"/>
      <c r="BV1971"/>
      <c r="BW1971"/>
      <c r="BX1971"/>
      <c r="BY1971"/>
      <c r="BZ1971"/>
      <c r="CA1971"/>
      <c r="CB1971"/>
      <c r="CC1971"/>
      <c r="CD1971"/>
      <c r="CE1971"/>
      <c r="CF1971"/>
      <c r="CG1971"/>
      <c r="CH1971"/>
      <c r="CI1971"/>
      <c r="CJ1971"/>
      <c r="CK1971"/>
      <c r="CL1971"/>
      <c r="CN1971"/>
    </row>
    <row r="1972" spans="9:92" x14ac:dyDescent="0.35">
      <c r="I1972"/>
      <c r="J1972"/>
      <c r="R1972"/>
      <c r="S1972"/>
      <c r="T1972"/>
      <c r="U1972"/>
      <c r="V1972"/>
      <c r="W1972"/>
      <c r="X1972"/>
      <c r="Y1972"/>
      <c r="Z1972"/>
      <c r="AA1972"/>
      <c r="AB1972"/>
      <c r="AC1972"/>
      <c r="AD1972"/>
      <c r="AE1972"/>
      <c r="AF1972"/>
      <c r="AG1972"/>
      <c r="AH1972"/>
      <c r="AI1972"/>
      <c r="AJ1972"/>
      <c r="AK1972"/>
      <c r="AL1972"/>
      <c r="AM1972"/>
      <c r="AN1972"/>
      <c r="AO1972"/>
      <c r="AP1972"/>
      <c r="AQ1972"/>
      <c r="AR1972"/>
      <c r="AS1972"/>
      <c r="AT1972"/>
      <c r="AU1972"/>
      <c r="AV1972"/>
      <c r="AW1972"/>
      <c r="AX1972"/>
      <c r="AY1972"/>
      <c r="AZ1972"/>
      <c r="BA1972"/>
      <c r="BB1972"/>
      <c r="BC1972"/>
      <c r="BD1972"/>
      <c r="BE1972"/>
      <c r="BF1972"/>
      <c r="BG1972"/>
      <c r="BH1972"/>
      <c r="BI1972"/>
      <c r="BJ1972"/>
      <c r="BK1972"/>
      <c r="BL1972"/>
      <c r="BM1972"/>
      <c r="BN1972"/>
      <c r="BO1972"/>
      <c r="BP1972"/>
      <c r="BQ1972"/>
      <c r="BR1972"/>
      <c r="BS1972"/>
      <c r="BT1972"/>
      <c r="BU1972"/>
      <c r="BV1972"/>
      <c r="BW1972"/>
      <c r="BX1972"/>
      <c r="BY1972"/>
      <c r="BZ1972"/>
      <c r="CA1972"/>
      <c r="CB1972"/>
      <c r="CC1972"/>
      <c r="CD1972"/>
      <c r="CE1972"/>
      <c r="CF1972"/>
      <c r="CG1972"/>
      <c r="CH1972"/>
      <c r="CI1972"/>
      <c r="CJ1972"/>
      <c r="CK1972"/>
      <c r="CL1972"/>
      <c r="CN1972"/>
    </row>
    <row r="1973" spans="9:92" x14ac:dyDescent="0.35">
      <c r="I1973"/>
      <c r="J1973"/>
      <c r="R1973"/>
      <c r="S1973"/>
      <c r="T1973"/>
      <c r="U1973"/>
      <c r="V1973"/>
      <c r="W1973"/>
      <c r="X1973"/>
      <c r="Y1973"/>
      <c r="Z1973"/>
      <c r="AA1973"/>
      <c r="AB1973"/>
      <c r="AC1973"/>
      <c r="AD1973"/>
      <c r="AE1973"/>
      <c r="AF1973"/>
      <c r="AG1973"/>
      <c r="AH1973"/>
      <c r="AI1973"/>
      <c r="AJ1973"/>
      <c r="AK1973"/>
      <c r="AL1973"/>
      <c r="AM1973"/>
      <c r="AN1973"/>
      <c r="AO1973"/>
      <c r="AP1973"/>
      <c r="AQ1973"/>
      <c r="AR1973"/>
      <c r="AS1973"/>
      <c r="AT1973"/>
      <c r="AU1973"/>
      <c r="AV1973"/>
      <c r="AW1973"/>
      <c r="AX1973"/>
      <c r="AY1973"/>
      <c r="AZ1973"/>
      <c r="BA1973"/>
      <c r="BB1973"/>
      <c r="BC1973"/>
      <c r="BD1973"/>
      <c r="BE1973"/>
      <c r="BF1973"/>
      <c r="BG1973"/>
      <c r="BH1973"/>
      <c r="BI1973"/>
      <c r="BJ1973"/>
      <c r="BK1973"/>
      <c r="BL1973"/>
      <c r="BM1973"/>
      <c r="BN1973"/>
      <c r="BO1973"/>
      <c r="BP1973"/>
      <c r="BQ1973"/>
      <c r="BR1973"/>
      <c r="BS1973"/>
      <c r="BT1973"/>
      <c r="BU1973"/>
      <c r="BV1973"/>
      <c r="BW1973"/>
      <c r="BX1973"/>
      <c r="BY1973"/>
      <c r="BZ1973"/>
      <c r="CA1973"/>
      <c r="CB1973"/>
      <c r="CC1973"/>
      <c r="CD1973"/>
      <c r="CE1973"/>
      <c r="CF1973"/>
      <c r="CG1973"/>
      <c r="CH1973"/>
      <c r="CI1973"/>
      <c r="CJ1973"/>
      <c r="CK1973"/>
      <c r="CL1973"/>
      <c r="CN1973"/>
    </row>
    <row r="1974" spans="9:92" x14ac:dyDescent="0.35">
      <c r="I1974"/>
      <c r="J1974"/>
      <c r="R1974"/>
      <c r="S1974"/>
      <c r="T1974"/>
      <c r="U1974"/>
      <c r="V1974"/>
      <c r="W1974"/>
      <c r="X1974"/>
      <c r="Y1974"/>
      <c r="Z1974"/>
      <c r="AA1974"/>
      <c r="AB1974"/>
      <c r="AC1974"/>
      <c r="AD1974"/>
      <c r="AE1974"/>
      <c r="AF1974"/>
      <c r="AG1974"/>
      <c r="AH1974"/>
      <c r="AI1974"/>
      <c r="AJ1974"/>
      <c r="AK1974"/>
      <c r="AL1974"/>
      <c r="AM1974"/>
      <c r="AN1974"/>
      <c r="AO1974"/>
      <c r="AP1974"/>
      <c r="AQ1974"/>
      <c r="AR1974"/>
      <c r="AS1974"/>
      <c r="AT1974"/>
      <c r="AU1974"/>
      <c r="AV1974"/>
      <c r="AW1974"/>
      <c r="AX1974"/>
      <c r="AY1974"/>
      <c r="AZ1974"/>
      <c r="BA1974"/>
      <c r="BB1974"/>
      <c r="BC1974"/>
      <c r="BD1974"/>
      <c r="BE1974"/>
      <c r="BF1974"/>
      <c r="BG1974"/>
      <c r="BH1974"/>
      <c r="BI1974"/>
      <c r="BJ1974"/>
      <c r="BK1974"/>
      <c r="BL1974"/>
      <c r="BM1974"/>
      <c r="BN1974"/>
      <c r="BO1974"/>
      <c r="BP1974"/>
      <c r="BQ1974"/>
      <c r="BR1974"/>
      <c r="BS1974"/>
      <c r="BT1974"/>
      <c r="BU1974"/>
      <c r="BV1974"/>
      <c r="BW1974"/>
      <c r="BX1974"/>
      <c r="BY1974"/>
      <c r="BZ1974"/>
      <c r="CA1974"/>
      <c r="CB1974"/>
      <c r="CC1974"/>
      <c r="CD1974"/>
      <c r="CE1974"/>
      <c r="CF1974"/>
      <c r="CG1974"/>
      <c r="CH1974"/>
      <c r="CI1974"/>
      <c r="CJ1974"/>
      <c r="CK1974"/>
      <c r="CL1974"/>
      <c r="CN1974"/>
    </row>
    <row r="1975" spans="9:92" x14ac:dyDescent="0.35">
      <c r="I1975"/>
      <c r="J1975"/>
      <c r="R1975"/>
      <c r="S1975"/>
      <c r="T1975"/>
      <c r="U1975"/>
      <c r="V1975"/>
      <c r="W1975"/>
      <c r="X1975"/>
      <c r="Y1975"/>
      <c r="Z1975"/>
      <c r="AA1975"/>
      <c r="AB1975"/>
      <c r="AC1975"/>
      <c r="AD1975"/>
      <c r="AE1975"/>
      <c r="AF1975"/>
      <c r="AG1975"/>
      <c r="AH1975"/>
      <c r="AI1975"/>
      <c r="AJ1975"/>
      <c r="AK1975"/>
      <c r="AL1975"/>
      <c r="AM1975"/>
      <c r="AN1975"/>
      <c r="AO1975"/>
      <c r="AP1975"/>
      <c r="AQ1975"/>
      <c r="AR1975"/>
      <c r="AS1975"/>
      <c r="AT1975"/>
      <c r="AU1975"/>
      <c r="AV1975"/>
      <c r="AW1975"/>
      <c r="AX1975"/>
      <c r="AY1975"/>
      <c r="AZ1975"/>
      <c r="BA1975"/>
      <c r="BB1975"/>
      <c r="BC1975"/>
      <c r="BD1975"/>
      <c r="BE1975"/>
      <c r="BF1975"/>
      <c r="BG1975"/>
      <c r="BH1975"/>
      <c r="BI1975"/>
      <c r="BJ1975"/>
      <c r="BK1975"/>
      <c r="BL1975"/>
      <c r="BM1975"/>
      <c r="BN1975"/>
      <c r="BO1975"/>
      <c r="BP1975"/>
      <c r="BQ1975"/>
      <c r="BR1975"/>
      <c r="BS1975"/>
      <c r="BT1975"/>
      <c r="BU1975"/>
      <c r="BV1975"/>
      <c r="BW1975"/>
      <c r="BX1975"/>
      <c r="BY1975"/>
      <c r="BZ1975"/>
      <c r="CA1975"/>
      <c r="CB1975"/>
      <c r="CC1975"/>
      <c r="CD1975"/>
      <c r="CE1975"/>
      <c r="CF1975"/>
      <c r="CG1975"/>
      <c r="CH1975"/>
      <c r="CI1975"/>
      <c r="CJ1975"/>
      <c r="CK1975"/>
      <c r="CL1975"/>
      <c r="CN1975"/>
    </row>
    <row r="1976" spans="9:92" x14ac:dyDescent="0.35">
      <c r="I1976"/>
      <c r="J1976"/>
      <c r="R1976"/>
      <c r="S1976"/>
      <c r="T1976"/>
      <c r="U1976"/>
      <c r="V1976"/>
      <c r="W1976"/>
      <c r="X1976"/>
      <c r="Y1976"/>
      <c r="Z1976"/>
      <c r="AA1976"/>
      <c r="AB1976"/>
      <c r="AC1976"/>
      <c r="AD1976"/>
      <c r="AE1976"/>
      <c r="AF1976"/>
      <c r="AG1976"/>
      <c r="AH1976"/>
      <c r="AI1976"/>
      <c r="AJ1976"/>
      <c r="AK1976"/>
      <c r="AL1976"/>
      <c r="AM1976"/>
      <c r="AN1976"/>
      <c r="AO1976"/>
      <c r="AP1976"/>
      <c r="AQ1976"/>
      <c r="AR1976"/>
      <c r="AS1976"/>
      <c r="AT1976"/>
      <c r="AU1976"/>
      <c r="AV1976"/>
      <c r="AW1976"/>
      <c r="AX1976"/>
      <c r="AY1976"/>
      <c r="AZ1976"/>
      <c r="BA1976"/>
      <c r="BB1976"/>
      <c r="BC1976"/>
      <c r="BD1976"/>
      <c r="BE1976"/>
      <c r="BF1976"/>
      <c r="BG1976"/>
      <c r="BH1976"/>
      <c r="BI1976"/>
      <c r="BJ1976"/>
      <c r="BK1976"/>
      <c r="BL1976"/>
      <c r="BM1976"/>
      <c r="BN1976"/>
      <c r="BO1976"/>
      <c r="BP1976"/>
      <c r="BQ1976"/>
      <c r="BR1976"/>
      <c r="BS1976"/>
      <c r="BT1976"/>
      <c r="BU1976"/>
      <c r="BV1976"/>
      <c r="BW1976"/>
      <c r="BX1976"/>
      <c r="BY1976"/>
      <c r="BZ1976"/>
      <c r="CA1976"/>
      <c r="CB1976"/>
      <c r="CC1976"/>
      <c r="CD1976"/>
      <c r="CE1976"/>
      <c r="CF1976"/>
      <c r="CG1976"/>
      <c r="CH1976"/>
      <c r="CI1976"/>
      <c r="CJ1976"/>
      <c r="CK1976"/>
      <c r="CL1976"/>
      <c r="CN1976"/>
    </row>
    <row r="1977" spans="9:92" x14ac:dyDescent="0.35">
      <c r="I1977"/>
      <c r="J1977"/>
      <c r="R1977"/>
      <c r="S1977"/>
      <c r="T1977"/>
      <c r="U1977"/>
      <c r="V1977"/>
      <c r="W1977"/>
      <c r="X1977"/>
      <c r="Y1977"/>
      <c r="Z1977"/>
      <c r="AA1977"/>
      <c r="AB1977"/>
      <c r="AC1977"/>
      <c r="AD1977"/>
      <c r="AE1977"/>
      <c r="AF1977"/>
      <c r="AG1977"/>
      <c r="AH1977"/>
      <c r="AI1977"/>
      <c r="AJ1977"/>
      <c r="AK1977"/>
      <c r="AL1977"/>
      <c r="AM1977"/>
      <c r="AN1977"/>
      <c r="AO1977"/>
      <c r="AP1977"/>
      <c r="AQ1977"/>
      <c r="AR1977"/>
      <c r="AS1977"/>
      <c r="AT1977"/>
      <c r="AU1977"/>
      <c r="AV1977"/>
      <c r="AW1977"/>
      <c r="AX1977"/>
      <c r="AY1977"/>
      <c r="AZ1977"/>
      <c r="BA1977"/>
      <c r="BB1977"/>
      <c r="BC1977"/>
      <c r="BD1977"/>
      <c r="BE1977"/>
      <c r="BF1977"/>
      <c r="BG1977"/>
      <c r="BH1977"/>
      <c r="BI1977"/>
      <c r="BJ1977"/>
      <c r="BK1977"/>
      <c r="BL1977"/>
      <c r="BM1977"/>
      <c r="BN1977"/>
      <c r="BO1977"/>
      <c r="BP1977"/>
      <c r="BQ1977"/>
      <c r="BR1977"/>
      <c r="BS1977"/>
      <c r="BT1977"/>
      <c r="BU1977"/>
      <c r="BV1977"/>
      <c r="BW1977"/>
      <c r="BX1977"/>
      <c r="BY1977"/>
      <c r="BZ1977"/>
      <c r="CA1977"/>
      <c r="CB1977"/>
      <c r="CC1977"/>
      <c r="CD1977"/>
      <c r="CE1977"/>
      <c r="CF1977"/>
      <c r="CG1977"/>
      <c r="CH1977"/>
      <c r="CI1977"/>
      <c r="CJ1977"/>
      <c r="CK1977"/>
      <c r="CL1977"/>
      <c r="CN1977"/>
    </row>
    <row r="1978" spans="9:92" x14ac:dyDescent="0.35">
      <c r="I1978"/>
      <c r="J1978"/>
      <c r="R1978"/>
      <c r="S1978"/>
      <c r="T1978"/>
      <c r="U1978"/>
      <c r="V1978"/>
      <c r="W1978"/>
      <c r="X1978"/>
      <c r="Y1978"/>
      <c r="Z1978"/>
      <c r="AA1978"/>
      <c r="AB1978"/>
      <c r="AC1978"/>
      <c r="AD1978"/>
      <c r="AE1978"/>
      <c r="AF1978"/>
      <c r="AG1978"/>
      <c r="AH1978"/>
      <c r="AI1978"/>
      <c r="AJ1978"/>
      <c r="AK1978"/>
      <c r="AL1978"/>
      <c r="AM1978"/>
      <c r="AN1978"/>
      <c r="AO1978"/>
      <c r="AP1978"/>
      <c r="AQ1978"/>
      <c r="AR1978"/>
      <c r="AS1978"/>
      <c r="AT1978"/>
      <c r="AU1978"/>
      <c r="AV1978"/>
      <c r="AW1978"/>
      <c r="AX1978"/>
      <c r="AY1978"/>
      <c r="AZ1978"/>
      <c r="BA1978"/>
      <c r="BB1978"/>
      <c r="BC1978"/>
      <c r="BD1978"/>
      <c r="BE1978"/>
      <c r="BF1978"/>
      <c r="BG1978"/>
      <c r="BH1978"/>
      <c r="BI1978"/>
      <c r="BJ1978"/>
      <c r="BK1978"/>
      <c r="BL1978"/>
      <c r="BM1978"/>
      <c r="BN1978"/>
      <c r="BO1978"/>
      <c r="BP1978"/>
      <c r="BQ1978"/>
      <c r="BR1978"/>
      <c r="BS1978"/>
      <c r="BT1978"/>
      <c r="BU1978"/>
      <c r="BV1978"/>
      <c r="BW1978"/>
      <c r="BX1978"/>
      <c r="BY1978"/>
      <c r="BZ1978"/>
      <c r="CA1978"/>
      <c r="CB1978"/>
      <c r="CC1978"/>
      <c r="CD1978"/>
      <c r="CE1978"/>
      <c r="CF1978"/>
      <c r="CG1978"/>
      <c r="CH1978"/>
      <c r="CI1978"/>
      <c r="CJ1978"/>
      <c r="CK1978"/>
      <c r="CL1978"/>
      <c r="CN1978"/>
    </row>
    <row r="1979" spans="9:92" x14ac:dyDescent="0.35">
      <c r="I1979"/>
      <c r="J1979"/>
      <c r="R1979"/>
      <c r="S1979"/>
      <c r="T1979"/>
      <c r="U1979"/>
      <c r="V1979"/>
      <c r="W1979"/>
      <c r="X1979"/>
      <c r="Y1979"/>
      <c r="Z1979"/>
      <c r="AA1979"/>
      <c r="AB1979"/>
      <c r="AC1979"/>
      <c r="AD1979"/>
      <c r="AE1979"/>
      <c r="AF1979"/>
      <c r="AG1979"/>
      <c r="AH1979"/>
      <c r="AI1979"/>
      <c r="AJ1979"/>
      <c r="AK1979"/>
      <c r="AL1979"/>
      <c r="AM1979"/>
      <c r="AN1979"/>
      <c r="AO1979"/>
      <c r="AP1979"/>
      <c r="AQ1979"/>
      <c r="AR1979"/>
      <c r="AS1979"/>
      <c r="AT1979"/>
      <c r="AU1979"/>
      <c r="AV1979"/>
      <c r="AW1979"/>
      <c r="AX1979"/>
      <c r="AY1979"/>
      <c r="AZ1979"/>
      <c r="BA1979"/>
      <c r="BB1979"/>
      <c r="BC1979"/>
      <c r="BD1979"/>
      <c r="BE1979"/>
      <c r="BF1979"/>
      <c r="BG1979"/>
      <c r="BH1979"/>
      <c r="BI1979"/>
      <c r="BJ1979"/>
      <c r="BK1979"/>
      <c r="BL1979"/>
      <c r="BM1979"/>
      <c r="BN1979"/>
      <c r="BO1979"/>
      <c r="BP1979"/>
      <c r="BQ1979"/>
      <c r="BR1979"/>
      <c r="BS1979"/>
      <c r="BT1979"/>
      <c r="BU1979"/>
      <c r="BV1979"/>
      <c r="BW1979"/>
      <c r="BX1979"/>
      <c r="BY1979"/>
      <c r="BZ1979"/>
      <c r="CA1979"/>
      <c r="CB1979"/>
      <c r="CC1979"/>
      <c r="CD1979"/>
      <c r="CE1979"/>
      <c r="CF1979"/>
      <c r="CG1979"/>
      <c r="CH1979"/>
      <c r="CI1979"/>
      <c r="CJ1979"/>
      <c r="CK1979"/>
      <c r="CL1979"/>
      <c r="CN1979"/>
    </row>
    <row r="1980" spans="9:92" x14ac:dyDescent="0.35">
      <c r="I1980"/>
      <c r="J1980"/>
      <c r="R1980"/>
      <c r="S1980"/>
      <c r="T1980"/>
      <c r="U1980"/>
      <c r="V1980"/>
      <c r="W1980"/>
      <c r="X1980"/>
      <c r="Y1980"/>
      <c r="Z1980"/>
      <c r="AA1980"/>
      <c r="AB1980"/>
      <c r="AC1980"/>
      <c r="AD1980"/>
      <c r="AE1980"/>
      <c r="AF1980"/>
      <c r="AG1980"/>
      <c r="AH1980"/>
      <c r="AI1980"/>
      <c r="AJ1980"/>
      <c r="AK1980"/>
      <c r="AL1980"/>
      <c r="AM1980"/>
      <c r="AN1980"/>
      <c r="AO1980"/>
      <c r="AP1980"/>
      <c r="AQ1980"/>
      <c r="AR1980"/>
      <c r="AS1980"/>
      <c r="AT1980"/>
      <c r="AU1980"/>
      <c r="AV1980"/>
      <c r="AW1980"/>
      <c r="AX1980"/>
      <c r="AY1980"/>
      <c r="AZ1980"/>
      <c r="BA1980"/>
      <c r="BB1980"/>
      <c r="BC1980"/>
      <c r="BD1980"/>
      <c r="BE1980"/>
      <c r="BF1980"/>
      <c r="BG1980"/>
      <c r="BH1980"/>
      <c r="BI1980"/>
      <c r="BJ1980"/>
      <c r="BK1980"/>
      <c r="BL1980"/>
      <c r="BM1980"/>
      <c r="BN1980"/>
      <c r="BO1980"/>
      <c r="BP1980"/>
      <c r="BQ1980"/>
      <c r="BR1980"/>
      <c r="BS1980"/>
      <c r="BT1980"/>
      <c r="BU1980"/>
      <c r="BV1980"/>
      <c r="BW1980"/>
      <c r="BX1980"/>
      <c r="BY1980"/>
      <c r="BZ1980"/>
      <c r="CA1980"/>
      <c r="CB1980"/>
      <c r="CC1980"/>
      <c r="CD1980"/>
      <c r="CE1980"/>
      <c r="CF1980"/>
      <c r="CG1980"/>
      <c r="CH1980"/>
      <c r="CI1980"/>
      <c r="CJ1980"/>
      <c r="CK1980"/>
      <c r="CL1980"/>
      <c r="CN1980"/>
    </row>
    <row r="1981" spans="9:92" x14ac:dyDescent="0.35">
      <c r="I1981"/>
      <c r="J1981"/>
      <c r="R1981"/>
      <c r="S1981"/>
      <c r="T1981"/>
      <c r="U1981"/>
      <c r="V1981"/>
      <c r="W1981"/>
      <c r="X1981"/>
      <c r="Y1981"/>
      <c r="Z1981"/>
      <c r="AA1981"/>
      <c r="AB1981"/>
      <c r="AC1981"/>
      <c r="AD1981"/>
      <c r="AE1981"/>
      <c r="AF1981"/>
      <c r="AG1981"/>
      <c r="AH1981"/>
      <c r="AI1981"/>
      <c r="AJ1981"/>
      <c r="AK1981"/>
      <c r="AL1981"/>
      <c r="AM1981"/>
      <c r="AN1981"/>
      <c r="AO1981"/>
      <c r="AP1981"/>
      <c r="AQ1981"/>
      <c r="AR1981"/>
      <c r="AS1981"/>
      <c r="AT1981"/>
      <c r="AU1981"/>
      <c r="AV1981"/>
      <c r="AW1981"/>
      <c r="AX1981"/>
      <c r="AY1981"/>
      <c r="AZ1981"/>
      <c r="BA1981"/>
      <c r="BB1981"/>
      <c r="BC1981"/>
      <c r="BD1981"/>
      <c r="BE1981"/>
      <c r="BF1981"/>
      <c r="BG1981"/>
      <c r="BH1981"/>
      <c r="BI1981"/>
      <c r="BJ1981"/>
      <c r="BK1981"/>
      <c r="BL1981"/>
      <c r="BM1981"/>
      <c r="BN1981"/>
      <c r="BO1981"/>
      <c r="BP1981"/>
      <c r="BQ1981"/>
      <c r="BR1981"/>
      <c r="BS1981"/>
      <c r="BT1981"/>
      <c r="BU1981"/>
      <c r="BV1981"/>
      <c r="BW1981"/>
      <c r="BX1981"/>
      <c r="BY1981"/>
      <c r="BZ1981"/>
      <c r="CA1981"/>
      <c r="CB1981"/>
      <c r="CC1981"/>
      <c r="CD1981"/>
      <c r="CE1981"/>
      <c r="CF1981"/>
      <c r="CG1981"/>
      <c r="CH1981"/>
      <c r="CI1981"/>
      <c r="CJ1981"/>
      <c r="CK1981"/>
      <c r="CL1981"/>
      <c r="CN1981"/>
    </row>
    <row r="1982" spans="9:92" x14ac:dyDescent="0.35">
      <c r="I1982"/>
      <c r="J1982"/>
      <c r="R1982"/>
      <c r="S1982"/>
      <c r="T1982"/>
      <c r="U1982"/>
      <c r="V1982"/>
      <c r="W1982"/>
      <c r="X1982"/>
      <c r="Y1982"/>
      <c r="Z1982"/>
      <c r="AA1982"/>
      <c r="AB1982"/>
      <c r="AC1982"/>
      <c r="AD1982"/>
      <c r="AE1982"/>
      <c r="AF1982"/>
      <c r="AG1982"/>
      <c r="AH1982"/>
      <c r="AI1982"/>
      <c r="AJ1982"/>
      <c r="AK1982"/>
      <c r="AL1982"/>
      <c r="AM1982"/>
      <c r="AN1982"/>
      <c r="AO1982"/>
      <c r="AP1982"/>
      <c r="AQ1982"/>
      <c r="AR1982"/>
      <c r="AS1982"/>
      <c r="AT1982"/>
      <c r="AU1982"/>
      <c r="AV1982"/>
      <c r="AW1982"/>
      <c r="AX1982"/>
      <c r="AY1982"/>
      <c r="AZ1982"/>
      <c r="BA1982"/>
      <c r="BB1982"/>
      <c r="BC1982"/>
      <c r="BD1982"/>
      <c r="BE1982"/>
      <c r="BF1982"/>
      <c r="BG1982"/>
      <c r="BH1982"/>
      <c r="BI1982"/>
      <c r="BJ1982"/>
      <c r="BK1982"/>
      <c r="BL1982"/>
      <c r="BM1982"/>
      <c r="BN1982"/>
      <c r="BO1982"/>
      <c r="BP1982"/>
      <c r="BQ1982"/>
      <c r="BR1982"/>
      <c r="BS1982"/>
      <c r="BT1982"/>
      <c r="BU1982"/>
      <c r="BV1982"/>
      <c r="BW1982"/>
      <c r="BX1982"/>
      <c r="BY1982"/>
      <c r="BZ1982"/>
      <c r="CA1982"/>
      <c r="CB1982"/>
      <c r="CC1982"/>
      <c r="CD1982"/>
      <c r="CE1982"/>
      <c r="CF1982"/>
      <c r="CG1982"/>
      <c r="CH1982"/>
      <c r="CI1982"/>
      <c r="CJ1982"/>
      <c r="CK1982"/>
      <c r="CL1982"/>
      <c r="CN1982"/>
    </row>
    <row r="1983" spans="9:92" x14ac:dyDescent="0.35">
      <c r="I1983"/>
      <c r="J1983"/>
      <c r="R1983"/>
      <c r="S1983"/>
      <c r="T1983"/>
      <c r="U1983"/>
      <c r="V1983"/>
      <c r="W1983"/>
      <c r="X1983"/>
      <c r="Y1983"/>
      <c r="Z1983"/>
      <c r="AA1983"/>
      <c r="AB1983"/>
      <c r="AC1983"/>
      <c r="AD1983"/>
      <c r="AE1983"/>
      <c r="AF1983"/>
      <c r="AG1983"/>
      <c r="AH1983"/>
      <c r="AI1983"/>
      <c r="AJ1983"/>
      <c r="AK1983"/>
      <c r="AL1983"/>
      <c r="AM1983"/>
      <c r="AN1983"/>
      <c r="AO1983"/>
      <c r="AP1983"/>
      <c r="AQ1983"/>
      <c r="AR1983"/>
      <c r="AS1983"/>
      <c r="AT1983"/>
      <c r="AU1983"/>
      <c r="AV1983"/>
      <c r="AW1983"/>
      <c r="AX1983"/>
      <c r="AY1983"/>
      <c r="AZ1983"/>
      <c r="BA1983"/>
      <c r="BB1983"/>
      <c r="BC1983"/>
      <c r="BD1983"/>
      <c r="BE1983"/>
      <c r="BF1983"/>
      <c r="BG1983"/>
      <c r="BH1983"/>
      <c r="BI1983"/>
      <c r="BJ1983"/>
      <c r="BK1983"/>
      <c r="BL1983"/>
      <c r="BM1983"/>
      <c r="BN1983"/>
      <c r="BO1983"/>
      <c r="BP1983"/>
      <c r="BQ1983"/>
      <c r="BR1983"/>
      <c r="BS1983"/>
      <c r="BT1983"/>
      <c r="BU1983"/>
      <c r="BV1983"/>
      <c r="BW1983"/>
      <c r="BX1983"/>
      <c r="BY1983"/>
      <c r="BZ1983"/>
      <c r="CA1983"/>
      <c r="CB1983"/>
      <c r="CC1983"/>
      <c r="CD1983"/>
      <c r="CE1983"/>
      <c r="CF1983"/>
      <c r="CG1983"/>
      <c r="CH1983"/>
      <c r="CI1983"/>
      <c r="CJ1983"/>
      <c r="CK1983"/>
      <c r="CL1983"/>
      <c r="CN1983"/>
    </row>
    <row r="1984" spans="9:92" x14ac:dyDescent="0.35">
      <c r="I1984"/>
      <c r="J1984"/>
      <c r="R1984"/>
      <c r="S1984"/>
      <c r="T1984"/>
      <c r="U1984"/>
      <c r="V1984"/>
      <c r="W1984"/>
      <c r="X1984"/>
      <c r="Y1984"/>
      <c r="Z1984"/>
      <c r="AA1984"/>
      <c r="AB1984"/>
      <c r="AC1984"/>
      <c r="AD1984"/>
      <c r="AE1984"/>
      <c r="AF1984"/>
      <c r="AG1984"/>
      <c r="AH1984"/>
      <c r="AI1984"/>
      <c r="AJ1984"/>
      <c r="AK1984"/>
      <c r="AL1984"/>
      <c r="AM1984"/>
      <c r="AN1984"/>
      <c r="AO1984"/>
      <c r="AP1984"/>
      <c r="AQ1984"/>
      <c r="AR1984"/>
      <c r="AS1984"/>
      <c r="AT1984"/>
      <c r="AU1984"/>
      <c r="AV1984"/>
      <c r="AW1984"/>
      <c r="AX1984"/>
      <c r="AY1984"/>
      <c r="AZ1984"/>
      <c r="BA1984"/>
      <c r="BB1984"/>
      <c r="BC1984"/>
      <c r="BD1984"/>
      <c r="BE1984"/>
      <c r="BF1984"/>
      <c r="BG1984"/>
      <c r="BH1984"/>
      <c r="BI1984"/>
      <c r="BJ1984"/>
      <c r="BK1984"/>
      <c r="BL1984"/>
      <c r="BM1984"/>
      <c r="BN1984"/>
      <c r="BO1984"/>
      <c r="BP1984"/>
      <c r="BQ1984"/>
      <c r="BR1984"/>
      <c r="BS1984"/>
      <c r="BT1984"/>
      <c r="BU1984"/>
      <c r="BV1984"/>
      <c r="BW1984"/>
      <c r="BX1984"/>
      <c r="BY1984"/>
      <c r="BZ1984"/>
      <c r="CA1984"/>
      <c r="CB1984"/>
      <c r="CC1984"/>
      <c r="CD1984"/>
      <c r="CE1984"/>
      <c r="CF1984"/>
      <c r="CG1984"/>
      <c r="CH1984"/>
      <c r="CI1984"/>
      <c r="CJ1984"/>
      <c r="CK1984"/>
      <c r="CL1984"/>
      <c r="CN1984"/>
    </row>
    <row r="1985" spans="9:92" x14ac:dyDescent="0.35">
      <c r="I1985"/>
      <c r="J1985"/>
      <c r="R1985"/>
      <c r="S1985"/>
      <c r="T1985"/>
      <c r="U1985"/>
      <c r="V1985"/>
      <c r="W1985"/>
      <c r="X1985"/>
      <c r="Y1985"/>
      <c r="Z1985"/>
      <c r="AA1985"/>
      <c r="AB1985"/>
      <c r="AC1985"/>
      <c r="AD1985"/>
      <c r="AE1985"/>
      <c r="AF1985"/>
      <c r="AG1985"/>
      <c r="AH1985"/>
      <c r="AI1985"/>
      <c r="AJ1985"/>
      <c r="AK1985"/>
      <c r="AL1985"/>
      <c r="AM1985"/>
      <c r="AN1985"/>
      <c r="AO1985"/>
      <c r="AP1985"/>
      <c r="AQ1985"/>
      <c r="AR1985"/>
      <c r="AS1985"/>
      <c r="AT1985"/>
      <c r="AU1985"/>
      <c r="AV1985"/>
      <c r="AW1985"/>
      <c r="AX1985"/>
      <c r="AY1985"/>
      <c r="AZ1985"/>
      <c r="BA1985"/>
      <c r="BB1985"/>
      <c r="BC1985"/>
      <c r="BD1985"/>
      <c r="BE1985"/>
      <c r="BF1985"/>
      <c r="BG1985"/>
      <c r="BH1985"/>
      <c r="BI1985"/>
      <c r="BJ1985"/>
      <c r="BK1985"/>
      <c r="BL1985"/>
      <c r="BM1985"/>
      <c r="BN1985"/>
      <c r="BO1985"/>
      <c r="BP1985"/>
      <c r="BQ1985"/>
      <c r="BR1985"/>
      <c r="BS1985"/>
      <c r="BT1985"/>
      <c r="BU1985"/>
      <c r="BV1985"/>
      <c r="BW1985"/>
      <c r="BX1985"/>
      <c r="BY1985"/>
      <c r="BZ1985"/>
      <c r="CA1985"/>
      <c r="CB1985"/>
      <c r="CC1985"/>
      <c r="CD1985"/>
      <c r="CE1985"/>
      <c r="CF1985"/>
      <c r="CG1985"/>
      <c r="CH1985"/>
      <c r="CI1985"/>
      <c r="CJ1985"/>
      <c r="CK1985"/>
      <c r="CL1985"/>
      <c r="CN1985"/>
    </row>
    <row r="1986" spans="9:92" x14ac:dyDescent="0.35">
      <c r="I1986"/>
      <c r="J1986"/>
      <c r="R1986"/>
      <c r="S1986"/>
      <c r="T1986"/>
      <c r="U1986"/>
      <c r="V1986"/>
      <c r="W1986"/>
      <c r="X1986"/>
      <c r="Y1986"/>
      <c r="Z1986"/>
      <c r="AA1986"/>
      <c r="AB1986"/>
      <c r="AC1986"/>
      <c r="AD1986"/>
      <c r="AE1986"/>
      <c r="AF1986"/>
      <c r="AG1986"/>
      <c r="AH1986"/>
      <c r="AI1986"/>
      <c r="AJ1986"/>
      <c r="AK1986"/>
      <c r="AL1986"/>
      <c r="AM1986"/>
      <c r="AN1986"/>
      <c r="AO1986"/>
      <c r="AP1986"/>
      <c r="AQ1986"/>
      <c r="AR1986"/>
      <c r="AS1986"/>
      <c r="AT1986"/>
      <c r="AU1986"/>
      <c r="AV1986"/>
      <c r="AW1986"/>
      <c r="AX1986"/>
      <c r="AY1986"/>
      <c r="AZ1986"/>
      <c r="BA1986"/>
      <c r="BB1986"/>
      <c r="BC1986"/>
      <c r="BD1986"/>
      <c r="BE1986"/>
      <c r="BF1986"/>
      <c r="BG1986"/>
      <c r="BH1986"/>
      <c r="BI1986"/>
      <c r="BJ1986"/>
      <c r="BK1986"/>
      <c r="BL1986"/>
      <c r="BM1986"/>
      <c r="BN1986"/>
      <c r="BO1986"/>
      <c r="BP1986"/>
      <c r="BQ1986"/>
      <c r="BR1986"/>
      <c r="BS1986"/>
      <c r="BT1986"/>
      <c r="BU1986"/>
      <c r="BV1986"/>
      <c r="BW1986"/>
      <c r="BX1986"/>
      <c r="BY1986"/>
      <c r="BZ1986"/>
      <c r="CA1986"/>
      <c r="CB1986"/>
      <c r="CC1986"/>
      <c r="CD1986"/>
      <c r="CE1986"/>
      <c r="CF1986"/>
      <c r="CG1986"/>
      <c r="CH1986"/>
      <c r="CI1986"/>
      <c r="CJ1986"/>
      <c r="CK1986"/>
      <c r="CL1986"/>
      <c r="CN1986"/>
    </row>
    <row r="1987" spans="9:92" x14ac:dyDescent="0.35">
      <c r="I1987"/>
      <c r="J1987"/>
      <c r="R1987"/>
      <c r="S1987"/>
      <c r="T1987"/>
      <c r="U1987"/>
      <c r="V1987"/>
      <c r="W1987"/>
      <c r="X1987"/>
      <c r="Y1987"/>
      <c r="Z1987"/>
      <c r="AA1987"/>
      <c r="AB1987"/>
      <c r="AC1987"/>
      <c r="AD1987"/>
      <c r="AE1987"/>
      <c r="AF1987"/>
      <c r="AG1987"/>
      <c r="AH1987"/>
      <c r="AI1987"/>
      <c r="AJ1987"/>
      <c r="AK1987"/>
      <c r="AL1987"/>
      <c r="AM1987"/>
      <c r="AN1987"/>
      <c r="AO1987"/>
      <c r="AP1987"/>
      <c r="AQ1987"/>
      <c r="AR1987"/>
      <c r="AS1987"/>
      <c r="AT1987"/>
      <c r="AU1987"/>
      <c r="AV1987"/>
      <c r="AW1987"/>
      <c r="AX1987"/>
      <c r="AY1987"/>
      <c r="AZ1987"/>
      <c r="BA1987"/>
      <c r="BB1987"/>
      <c r="BC1987"/>
      <c r="BD1987"/>
      <c r="BE1987"/>
      <c r="BF1987"/>
      <c r="BG1987"/>
      <c r="BH1987"/>
      <c r="BI1987"/>
      <c r="BJ1987"/>
      <c r="BK1987"/>
      <c r="BL1987"/>
      <c r="BM1987"/>
      <c r="BN1987"/>
      <c r="BO1987"/>
      <c r="BP1987"/>
      <c r="BQ1987"/>
      <c r="BR1987"/>
      <c r="BS1987"/>
      <c r="BT1987"/>
      <c r="BU1987"/>
      <c r="BV1987"/>
      <c r="BW1987"/>
      <c r="BX1987"/>
      <c r="BY1987"/>
      <c r="BZ1987"/>
      <c r="CA1987"/>
      <c r="CB1987"/>
      <c r="CC1987"/>
      <c r="CD1987"/>
      <c r="CE1987"/>
      <c r="CF1987"/>
      <c r="CG1987"/>
      <c r="CH1987"/>
      <c r="CI1987"/>
      <c r="CJ1987"/>
      <c r="CK1987"/>
      <c r="CL1987"/>
      <c r="CN1987"/>
    </row>
    <row r="1988" spans="9:92" x14ac:dyDescent="0.35">
      <c r="I1988"/>
      <c r="J1988"/>
      <c r="R1988"/>
      <c r="S1988"/>
      <c r="T1988"/>
      <c r="U1988"/>
      <c r="V1988"/>
      <c r="W1988"/>
      <c r="X1988"/>
      <c r="Y1988"/>
      <c r="Z1988"/>
      <c r="AA1988"/>
      <c r="AB1988"/>
      <c r="AC1988"/>
      <c r="AD1988"/>
      <c r="AE1988"/>
      <c r="AF1988"/>
      <c r="AG1988"/>
      <c r="AH1988"/>
      <c r="AI1988"/>
      <c r="AJ1988"/>
      <c r="AK1988"/>
      <c r="AL1988"/>
      <c r="AM1988"/>
      <c r="AN1988"/>
      <c r="AO1988"/>
      <c r="AP1988"/>
      <c r="AQ1988"/>
      <c r="AR1988"/>
      <c r="AS1988"/>
      <c r="AT1988"/>
      <c r="AU1988"/>
      <c r="AV1988"/>
      <c r="AW1988"/>
      <c r="AX1988"/>
      <c r="AY1988"/>
      <c r="AZ1988"/>
      <c r="BA1988"/>
      <c r="BB1988"/>
      <c r="BC1988"/>
      <c r="BD1988"/>
      <c r="BE1988"/>
      <c r="BF1988"/>
      <c r="BG1988"/>
      <c r="BH1988"/>
      <c r="BI1988"/>
      <c r="BJ1988"/>
      <c r="BK1988"/>
      <c r="BL1988"/>
      <c r="BM1988"/>
      <c r="BN1988"/>
      <c r="BO1988"/>
      <c r="BP1988"/>
      <c r="BQ1988"/>
      <c r="BR1988"/>
      <c r="BS1988"/>
      <c r="BT1988"/>
      <c r="BU1988"/>
      <c r="BV1988"/>
      <c r="BW1988"/>
      <c r="BX1988"/>
      <c r="BY1988"/>
      <c r="BZ1988"/>
      <c r="CA1988"/>
      <c r="CB1988"/>
      <c r="CC1988"/>
      <c r="CD1988"/>
      <c r="CE1988"/>
      <c r="CF1988"/>
      <c r="CG1988"/>
      <c r="CH1988"/>
      <c r="CI1988"/>
      <c r="CJ1988"/>
      <c r="CK1988"/>
      <c r="CL1988"/>
      <c r="CN1988"/>
    </row>
    <row r="1989" spans="9:92" x14ac:dyDescent="0.35">
      <c r="I1989"/>
      <c r="J1989"/>
      <c r="R1989"/>
      <c r="S1989"/>
      <c r="T1989"/>
      <c r="U1989"/>
      <c r="V1989"/>
      <c r="W1989"/>
      <c r="X1989"/>
      <c r="Y1989"/>
      <c r="Z1989"/>
      <c r="AA1989"/>
      <c r="AB1989"/>
      <c r="AC1989"/>
      <c r="AD1989"/>
      <c r="AE1989"/>
      <c r="AF1989"/>
      <c r="AG1989"/>
      <c r="AH1989"/>
      <c r="AI1989"/>
      <c r="AJ1989"/>
      <c r="AK1989"/>
      <c r="AL1989"/>
      <c r="AM1989"/>
      <c r="AN1989"/>
      <c r="AO1989"/>
      <c r="AP1989"/>
      <c r="AQ1989"/>
      <c r="AR1989"/>
      <c r="AS1989"/>
      <c r="AT1989"/>
      <c r="AU1989"/>
      <c r="AV1989"/>
      <c r="AW1989"/>
      <c r="AX1989"/>
      <c r="AY1989"/>
      <c r="AZ1989"/>
      <c r="BA1989"/>
      <c r="BB1989"/>
      <c r="BC1989"/>
      <c r="BD1989"/>
      <c r="BE1989"/>
      <c r="BF1989"/>
      <c r="BG1989"/>
      <c r="BH1989"/>
      <c r="BI1989"/>
      <c r="BJ1989"/>
      <c r="BK1989"/>
      <c r="BL1989"/>
      <c r="BM1989"/>
      <c r="BN1989"/>
      <c r="BO1989"/>
      <c r="BP1989"/>
      <c r="BQ1989"/>
      <c r="BR1989"/>
      <c r="BS1989"/>
      <c r="BT1989"/>
      <c r="BU1989"/>
      <c r="BV1989"/>
      <c r="BW1989"/>
      <c r="BX1989"/>
      <c r="BY1989"/>
      <c r="BZ1989"/>
      <c r="CA1989"/>
      <c r="CB1989"/>
      <c r="CC1989"/>
      <c r="CD1989"/>
      <c r="CE1989"/>
      <c r="CF1989"/>
      <c r="CG1989"/>
      <c r="CH1989"/>
      <c r="CI1989"/>
      <c r="CJ1989"/>
      <c r="CK1989"/>
      <c r="CL1989"/>
      <c r="CN1989"/>
    </row>
    <row r="1990" spans="9:92" x14ac:dyDescent="0.35">
      <c r="I1990"/>
      <c r="J1990"/>
      <c r="R1990"/>
      <c r="S1990"/>
      <c r="T1990"/>
      <c r="U1990"/>
      <c r="V1990"/>
      <c r="W1990"/>
      <c r="X1990"/>
      <c r="Y1990"/>
      <c r="Z1990"/>
      <c r="AA1990"/>
      <c r="AB1990"/>
      <c r="AC1990"/>
      <c r="AD1990"/>
      <c r="AE1990"/>
      <c r="AF1990"/>
      <c r="AG1990"/>
      <c r="AH1990"/>
      <c r="AI1990"/>
      <c r="AJ1990"/>
      <c r="AK1990"/>
      <c r="AL1990"/>
      <c r="AM1990"/>
      <c r="AN1990"/>
      <c r="AO1990"/>
      <c r="AP1990"/>
      <c r="AQ1990"/>
      <c r="AR1990"/>
      <c r="AS1990"/>
      <c r="AT1990"/>
      <c r="AU1990"/>
      <c r="AV1990"/>
      <c r="AW1990"/>
      <c r="AX1990"/>
      <c r="AY1990"/>
      <c r="AZ1990"/>
      <c r="BA1990"/>
      <c r="BB1990"/>
      <c r="BC1990"/>
      <c r="BD1990"/>
      <c r="BE1990"/>
      <c r="BF1990"/>
      <c r="BG1990"/>
      <c r="BH1990"/>
      <c r="BI1990"/>
      <c r="BJ1990"/>
      <c r="BK1990"/>
      <c r="BL1990"/>
      <c r="BM1990"/>
      <c r="BN1990"/>
      <c r="BO1990"/>
      <c r="BP1990"/>
      <c r="BQ1990"/>
      <c r="BR1990"/>
      <c r="BS1990"/>
      <c r="BT1990"/>
      <c r="BU1990"/>
      <c r="BV1990"/>
      <c r="BW1990"/>
      <c r="BX1990"/>
      <c r="BY1990"/>
      <c r="BZ1990"/>
      <c r="CA1990"/>
      <c r="CB1990"/>
      <c r="CC1990"/>
      <c r="CD1990"/>
      <c r="CE1990"/>
      <c r="CF1990"/>
      <c r="CG1990"/>
      <c r="CH1990"/>
      <c r="CI1990"/>
      <c r="CJ1990"/>
      <c r="CK1990"/>
      <c r="CL1990"/>
      <c r="CN1990"/>
    </row>
    <row r="1991" spans="9:92" x14ac:dyDescent="0.35">
      <c r="I1991"/>
      <c r="J1991"/>
      <c r="R1991"/>
      <c r="S1991"/>
      <c r="T1991"/>
      <c r="U1991"/>
      <c r="V1991"/>
      <c r="W1991"/>
      <c r="X1991"/>
      <c r="Y1991"/>
      <c r="Z1991"/>
      <c r="AA1991"/>
      <c r="AB1991"/>
      <c r="AC1991"/>
      <c r="AD1991"/>
      <c r="AE1991"/>
      <c r="AF1991"/>
      <c r="AG1991"/>
      <c r="AH1991"/>
      <c r="AI1991"/>
      <c r="AJ1991"/>
      <c r="AK1991"/>
      <c r="AL1991"/>
      <c r="AM1991"/>
      <c r="AN1991"/>
      <c r="AO1991"/>
      <c r="AP1991"/>
      <c r="AQ1991"/>
      <c r="AR1991"/>
      <c r="AS1991"/>
      <c r="AT1991"/>
      <c r="AU1991"/>
      <c r="AV1991"/>
      <c r="AW1991"/>
      <c r="AX1991"/>
      <c r="AY1991"/>
      <c r="AZ1991"/>
      <c r="BA1991"/>
      <c r="BB1991"/>
      <c r="BC1991"/>
      <c r="BD1991"/>
      <c r="BE1991"/>
      <c r="BF1991"/>
      <c r="BG1991"/>
      <c r="BH1991"/>
      <c r="BI1991"/>
      <c r="BJ1991"/>
      <c r="BK1991"/>
      <c r="BL1991"/>
      <c r="BM1991"/>
      <c r="BN1991"/>
      <c r="BO1991"/>
      <c r="BP1991"/>
      <c r="BQ1991"/>
      <c r="BR1991"/>
      <c r="BS1991"/>
      <c r="BT1991"/>
      <c r="BU1991"/>
      <c r="BV1991"/>
      <c r="BW1991"/>
      <c r="BX1991"/>
      <c r="BY1991"/>
      <c r="BZ1991"/>
      <c r="CA1991"/>
      <c r="CB1991"/>
      <c r="CC1991"/>
      <c r="CD1991"/>
      <c r="CE1991"/>
      <c r="CF1991"/>
      <c r="CG1991"/>
      <c r="CH1991"/>
      <c r="CI1991"/>
      <c r="CJ1991"/>
      <c r="CK1991"/>
      <c r="CL1991"/>
      <c r="CN1991"/>
    </row>
    <row r="1992" spans="9:92" x14ac:dyDescent="0.35">
      <c r="I1992"/>
      <c r="J1992"/>
      <c r="R1992"/>
      <c r="S1992"/>
      <c r="T1992"/>
      <c r="U1992"/>
      <c r="V1992"/>
      <c r="W1992"/>
      <c r="X1992"/>
      <c r="Y1992"/>
      <c r="Z1992"/>
      <c r="AA1992"/>
      <c r="AB1992"/>
      <c r="AC1992"/>
      <c r="AD1992"/>
      <c r="AE1992"/>
      <c r="AF1992"/>
      <c r="AG1992"/>
      <c r="AH1992"/>
      <c r="AI1992"/>
      <c r="AJ1992"/>
      <c r="AK1992"/>
      <c r="AL1992"/>
      <c r="AM1992"/>
      <c r="AN1992"/>
      <c r="AO1992"/>
      <c r="AP1992"/>
      <c r="AQ1992"/>
      <c r="AR1992"/>
      <c r="AS1992"/>
      <c r="AT1992"/>
      <c r="AU1992"/>
      <c r="AV1992"/>
      <c r="AW1992"/>
      <c r="AX1992"/>
      <c r="AY1992"/>
      <c r="AZ1992"/>
      <c r="BA1992"/>
      <c r="BB1992"/>
      <c r="BC1992"/>
      <c r="BD1992"/>
      <c r="BE1992"/>
      <c r="BF1992"/>
      <c r="BG1992"/>
      <c r="BH1992"/>
      <c r="BI1992"/>
      <c r="BJ1992"/>
      <c r="BK1992"/>
      <c r="BL1992"/>
      <c r="BM1992"/>
      <c r="BN1992"/>
      <c r="BO1992"/>
      <c r="BP1992"/>
      <c r="BQ1992"/>
      <c r="BR1992"/>
      <c r="BS1992"/>
      <c r="BT1992"/>
      <c r="BU1992"/>
      <c r="BV1992"/>
      <c r="BW1992"/>
      <c r="BX1992"/>
      <c r="BY1992"/>
      <c r="BZ1992"/>
      <c r="CA1992"/>
      <c r="CB1992"/>
      <c r="CC1992"/>
      <c r="CD1992"/>
      <c r="CE1992"/>
      <c r="CF1992"/>
      <c r="CG1992"/>
      <c r="CH1992"/>
      <c r="CI1992"/>
      <c r="CJ1992"/>
      <c r="CK1992"/>
      <c r="CL1992"/>
      <c r="CN1992"/>
    </row>
    <row r="1993" spans="9:92" x14ac:dyDescent="0.35">
      <c r="I1993"/>
      <c r="J1993"/>
      <c r="R1993"/>
      <c r="S1993"/>
      <c r="T1993"/>
      <c r="U1993"/>
      <c r="V1993"/>
      <c r="W1993"/>
      <c r="X1993"/>
      <c r="Y1993"/>
      <c r="Z1993"/>
      <c r="AA1993"/>
      <c r="AB1993"/>
      <c r="AC1993"/>
      <c r="AD1993"/>
      <c r="AE1993"/>
      <c r="AF1993"/>
      <c r="AG1993"/>
      <c r="AH1993"/>
      <c r="AI1993"/>
      <c r="AJ1993"/>
      <c r="AK1993"/>
      <c r="AL1993"/>
      <c r="AM1993"/>
      <c r="AN1993"/>
      <c r="AO1993"/>
      <c r="AP1993"/>
      <c r="AQ1993"/>
      <c r="AR1993"/>
      <c r="AS1993"/>
      <c r="AT1993"/>
      <c r="AU1993"/>
      <c r="AV1993"/>
      <c r="AW1993"/>
      <c r="AX1993"/>
      <c r="AY1993"/>
      <c r="AZ1993"/>
      <c r="BA1993"/>
      <c r="BB1993"/>
      <c r="BC1993"/>
      <c r="BD1993"/>
      <c r="BE1993"/>
      <c r="BF1993"/>
      <c r="BG1993"/>
      <c r="BH1993"/>
      <c r="BI1993"/>
      <c r="BJ1993"/>
      <c r="BK1993"/>
      <c r="BL1993"/>
      <c r="BM1993"/>
      <c r="BN1993"/>
      <c r="BO1993"/>
      <c r="BP1993"/>
      <c r="BQ1993"/>
      <c r="BR1993"/>
      <c r="BS1993"/>
      <c r="BT1993"/>
      <c r="BU1993"/>
      <c r="BV1993"/>
      <c r="BW1993"/>
      <c r="BX1993"/>
      <c r="BY1993"/>
      <c r="BZ1993"/>
      <c r="CA1993"/>
      <c r="CB1993"/>
      <c r="CC1993"/>
      <c r="CD1993"/>
      <c r="CE1993"/>
      <c r="CF1993"/>
      <c r="CG1993"/>
      <c r="CH1993"/>
      <c r="CI1993"/>
      <c r="CJ1993"/>
      <c r="CK1993"/>
      <c r="CL1993"/>
      <c r="CN1993"/>
    </row>
    <row r="1994" spans="9:92" x14ac:dyDescent="0.35">
      <c r="I1994"/>
      <c r="J1994"/>
      <c r="R1994"/>
      <c r="S1994"/>
      <c r="T1994"/>
      <c r="U1994"/>
      <c r="V1994"/>
      <c r="W1994"/>
      <c r="X1994"/>
      <c r="Y1994"/>
      <c r="Z1994"/>
      <c r="AA1994"/>
      <c r="AB1994"/>
      <c r="AC1994"/>
      <c r="AD1994"/>
      <c r="AE1994"/>
      <c r="AF1994"/>
      <c r="AG1994"/>
      <c r="AH1994"/>
      <c r="AI1994"/>
      <c r="AJ1994"/>
      <c r="AK1994"/>
      <c r="AL1994"/>
      <c r="AM1994"/>
      <c r="AN1994"/>
      <c r="AO1994"/>
      <c r="AP1994"/>
      <c r="AQ1994"/>
      <c r="AR1994"/>
      <c r="AS1994"/>
      <c r="AT1994"/>
      <c r="AU1994"/>
      <c r="AV1994"/>
      <c r="AW1994"/>
      <c r="AX1994"/>
      <c r="AY1994"/>
      <c r="AZ1994"/>
      <c r="BA1994"/>
      <c r="BB1994"/>
      <c r="BC1994"/>
      <c r="BD1994"/>
      <c r="BE1994"/>
      <c r="BF1994"/>
      <c r="BG1994"/>
      <c r="BH1994"/>
      <c r="BI1994"/>
      <c r="BJ1994"/>
      <c r="BK1994"/>
      <c r="BL1994"/>
      <c r="BM1994"/>
      <c r="BN1994"/>
      <c r="BO1994"/>
      <c r="BP1994"/>
      <c r="BQ1994"/>
      <c r="BR1994"/>
      <c r="BS1994"/>
      <c r="BT1994"/>
      <c r="BU1994"/>
      <c r="BV1994"/>
      <c r="BW1994"/>
      <c r="BX1994"/>
      <c r="BY1994"/>
      <c r="BZ1994"/>
      <c r="CA1994"/>
      <c r="CB1994"/>
      <c r="CC1994"/>
      <c r="CD1994"/>
      <c r="CE1994"/>
      <c r="CF1994"/>
      <c r="CG1994"/>
      <c r="CH1994"/>
      <c r="CI1994"/>
      <c r="CJ1994"/>
      <c r="CK1994"/>
      <c r="CL1994"/>
      <c r="CN1994"/>
    </row>
    <row r="1995" spans="9:92" x14ac:dyDescent="0.35">
      <c r="I1995"/>
      <c r="J1995"/>
      <c r="R1995"/>
      <c r="S1995"/>
      <c r="T1995"/>
      <c r="U1995"/>
      <c r="V1995"/>
      <c r="W1995"/>
      <c r="X1995"/>
      <c r="Y1995"/>
      <c r="Z1995"/>
      <c r="AA1995"/>
      <c r="AB1995"/>
      <c r="AC1995"/>
      <c r="AD1995"/>
      <c r="AE1995"/>
      <c r="AF1995"/>
      <c r="AG1995"/>
      <c r="AH1995"/>
      <c r="AI1995"/>
      <c r="AJ1995"/>
      <c r="AK1995"/>
      <c r="AL1995"/>
      <c r="AM1995"/>
      <c r="AN1995"/>
      <c r="AO1995"/>
      <c r="AP1995"/>
      <c r="AQ1995"/>
      <c r="AR1995"/>
      <c r="AS1995"/>
      <c r="AT1995"/>
      <c r="AU1995"/>
      <c r="AV1995"/>
      <c r="AW1995"/>
      <c r="AX1995"/>
      <c r="AY1995"/>
      <c r="AZ1995"/>
      <c r="BA1995"/>
      <c r="BB1995"/>
      <c r="BC1995"/>
      <c r="BD1995"/>
      <c r="BE1995"/>
      <c r="BF1995"/>
      <c r="BG1995"/>
      <c r="BH1995"/>
      <c r="BI1995"/>
      <c r="BJ1995"/>
      <c r="BK1995"/>
      <c r="BL1995"/>
      <c r="BM1995"/>
      <c r="BN1995"/>
      <c r="BO1995"/>
      <c r="BP1995"/>
      <c r="BQ1995"/>
      <c r="BR1995"/>
      <c r="BS1995"/>
      <c r="BT1995"/>
      <c r="BU1995"/>
      <c r="BV1995"/>
      <c r="BW1995"/>
      <c r="BX1995"/>
      <c r="BY1995"/>
      <c r="BZ1995"/>
      <c r="CA1995"/>
      <c r="CB1995"/>
      <c r="CC1995"/>
      <c r="CD1995"/>
      <c r="CE1995"/>
      <c r="CF1995"/>
      <c r="CG1995"/>
      <c r="CH1995"/>
      <c r="CI1995"/>
      <c r="CJ1995"/>
      <c r="CK1995"/>
      <c r="CL1995"/>
      <c r="CN1995"/>
    </row>
    <row r="1996" spans="9:92" x14ac:dyDescent="0.35">
      <c r="I1996"/>
      <c r="J1996"/>
      <c r="R1996"/>
      <c r="S1996"/>
      <c r="T1996"/>
      <c r="U1996"/>
      <c r="V1996"/>
      <c r="W1996"/>
      <c r="X1996"/>
      <c r="Y1996"/>
      <c r="Z1996"/>
      <c r="AA1996"/>
      <c r="AB1996"/>
      <c r="AC1996"/>
      <c r="AD1996"/>
      <c r="AE1996"/>
      <c r="AF1996"/>
      <c r="AG1996"/>
      <c r="AH1996"/>
      <c r="AI1996"/>
      <c r="AJ1996"/>
      <c r="AK1996"/>
      <c r="AL1996"/>
      <c r="AM1996"/>
      <c r="AN1996"/>
      <c r="AO1996"/>
      <c r="AP1996"/>
      <c r="AQ1996"/>
      <c r="AR1996"/>
      <c r="AS1996"/>
      <c r="AT1996"/>
      <c r="AU1996"/>
      <c r="AV1996"/>
      <c r="AW1996"/>
      <c r="AX1996"/>
      <c r="AY1996"/>
      <c r="AZ1996"/>
      <c r="BA1996"/>
      <c r="BB1996"/>
      <c r="BC1996"/>
      <c r="BD1996"/>
      <c r="BE1996"/>
      <c r="BF1996"/>
      <c r="BG1996"/>
      <c r="BH1996"/>
      <c r="BI1996"/>
      <c r="BJ1996"/>
      <c r="BK1996"/>
      <c r="BL1996"/>
      <c r="BM1996"/>
      <c r="BN1996"/>
      <c r="BO1996"/>
      <c r="BP1996"/>
      <c r="BQ1996"/>
      <c r="BR1996"/>
      <c r="BS1996"/>
      <c r="BT1996"/>
      <c r="BU1996"/>
      <c r="BV1996"/>
      <c r="BW1996"/>
      <c r="BX1996"/>
      <c r="BY1996"/>
      <c r="BZ1996"/>
      <c r="CA1996"/>
      <c r="CB1996"/>
      <c r="CC1996"/>
      <c r="CD1996"/>
      <c r="CE1996"/>
      <c r="CF1996"/>
      <c r="CG1996"/>
      <c r="CH1996"/>
      <c r="CI1996"/>
      <c r="CJ1996"/>
      <c r="CK1996"/>
      <c r="CL1996"/>
      <c r="CN1996"/>
    </row>
    <row r="1997" spans="9:92" x14ac:dyDescent="0.35">
      <c r="I1997"/>
      <c r="J1997"/>
      <c r="R1997"/>
      <c r="S1997"/>
      <c r="T1997"/>
      <c r="U1997"/>
      <c r="V1997"/>
      <c r="W1997"/>
      <c r="X1997"/>
      <c r="Y1997"/>
      <c r="Z1997"/>
      <c r="AA1997"/>
      <c r="AB1997"/>
      <c r="AC1997"/>
      <c r="AD1997"/>
      <c r="AE1997"/>
      <c r="AF1997"/>
      <c r="AG1997"/>
      <c r="AH1997"/>
      <c r="AI1997"/>
      <c r="AJ1997"/>
      <c r="AK1997"/>
      <c r="AL1997"/>
      <c r="AM1997"/>
      <c r="AN1997"/>
      <c r="AO1997"/>
      <c r="AP1997"/>
      <c r="AQ1997"/>
      <c r="AR1997"/>
      <c r="AS1997"/>
      <c r="AT1997"/>
      <c r="AU1997"/>
      <c r="AV1997"/>
      <c r="AW1997"/>
      <c r="AX1997"/>
      <c r="AY1997"/>
      <c r="AZ1997"/>
      <c r="BA1997"/>
      <c r="BB1997"/>
      <c r="BC1997"/>
      <c r="BD1997"/>
      <c r="BE1997"/>
      <c r="BF1997"/>
      <c r="BG1997"/>
      <c r="BH1997"/>
      <c r="BI1997"/>
      <c r="BJ1997"/>
      <c r="BK1997"/>
      <c r="BL1997"/>
      <c r="BM1997"/>
      <c r="BN1997"/>
      <c r="BO1997"/>
      <c r="BP1997"/>
      <c r="BQ1997"/>
      <c r="BR1997"/>
      <c r="BS1997"/>
      <c r="BT1997"/>
      <c r="BU1997"/>
      <c r="BV1997"/>
      <c r="BW1997"/>
      <c r="BX1997"/>
      <c r="BY1997"/>
      <c r="BZ1997"/>
      <c r="CA1997"/>
      <c r="CB1997"/>
      <c r="CC1997"/>
      <c r="CD1997"/>
      <c r="CE1997"/>
      <c r="CF1997"/>
      <c r="CG1997"/>
      <c r="CH1997"/>
      <c r="CI1997"/>
      <c r="CJ1997"/>
      <c r="CK1997"/>
      <c r="CL1997"/>
      <c r="CN1997"/>
    </row>
    <row r="1998" spans="9:92" x14ac:dyDescent="0.35">
      <c r="I1998"/>
      <c r="J1998"/>
      <c r="R1998"/>
      <c r="S1998"/>
      <c r="T1998"/>
      <c r="U1998"/>
      <c r="V1998"/>
      <c r="W1998"/>
      <c r="X1998"/>
      <c r="Y1998"/>
      <c r="Z1998"/>
      <c r="AA1998"/>
      <c r="AB1998"/>
      <c r="AC1998"/>
      <c r="AD1998"/>
      <c r="AE1998"/>
      <c r="AF1998"/>
      <c r="AG1998"/>
      <c r="AH1998"/>
      <c r="AI1998"/>
      <c r="AJ1998"/>
      <c r="AK1998"/>
      <c r="AL1998"/>
      <c r="AM1998"/>
      <c r="AN1998"/>
      <c r="AO1998"/>
      <c r="AP1998"/>
      <c r="AQ1998"/>
      <c r="AR1998"/>
      <c r="AS1998"/>
      <c r="AT1998"/>
      <c r="AU1998"/>
      <c r="AV1998"/>
      <c r="AW1998"/>
      <c r="AX1998"/>
      <c r="AY1998"/>
      <c r="AZ1998"/>
      <c r="BA1998"/>
      <c r="BB1998"/>
      <c r="BC1998"/>
      <c r="BD1998"/>
      <c r="BE1998"/>
      <c r="BF1998"/>
      <c r="BG1998"/>
      <c r="BH1998"/>
      <c r="BI1998"/>
      <c r="BJ1998"/>
      <c r="BK1998"/>
      <c r="BL1998"/>
      <c r="BM1998"/>
      <c r="BN1998"/>
      <c r="BO1998"/>
      <c r="BP1998"/>
      <c r="BQ1998"/>
      <c r="BR1998"/>
      <c r="BS1998"/>
      <c r="BT1998"/>
      <c r="BU1998"/>
      <c r="BV1998"/>
      <c r="BW1998"/>
      <c r="BX1998"/>
      <c r="BY1998"/>
      <c r="BZ1998"/>
      <c r="CA1998"/>
      <c r="CB1998"/>
      <c r="CC1998"/>
      <c r="CD1998"/>
      <c r="CE1998"/>
      <c r="CF1998"/>
      <c r="CG1998"/>
      <c r="CH1998"/>
      <c r="CI1998"/>
      <c r="CJ1998"/>
      <c r="CK1998"/>
      <c r="CL1998"/>
      <c r="CN1998"/>
    </row>
    <row r="1999" spans="9:92" x14ac:dyDescent="0.35">
      <c r="I1999"/>
      <c r="J1999"/>
      <c r="R1999"/>
      <c r="S1999"/>
      <c r="T1999"/>
      <c r="U1999"/>
      <c r="V1999"/>
      <c r="W1999"/>
      <c r="X1999"/>
      <c r="Y1999"/>
      <c r="Z1999"/>
      <c r="AA1999"/>
      <c r="AB1999"/>
      <c r="AC1999"/>
      <c r="AD1999"/>
      <c r="AE1999"/>
      <c r="AF1999"/>
      <c r="AG1999"/>
      <c r="AH1999"/>
      <c r="AI1999"/>
      <c r="AJ1999"/>
      <c r="AK1999"/>
      <c r="AL1999"/>
      <c r="AM1999"/>
      <c r="AN1999"/>
      <c r="AO1999"/>
      <c r="AP1999"/>
      <c r="AQ1999"/>
      <c r="AR1999"/>
      <c r="AS1999"/>
      <c r="AT1999"/>
      <c r="AU1999"/>
      <c r="AV1999"/>
      <c r="AW1999"/>
      <c r="AX1999"/>
      <c r="AY1999"/>
      <c r="AZ1999"/>
      <c r="BA1999"/>
      <c r="BB1999"/>
      <c r="BC1999"/>
      <c r="BD1999"/>
      <c r="BE1999"/>
      <c r="BF1999"/>
      <c r="BG1999"/>
      <c r="BH1999"/>
      <c r="BI1999"/>
      <c r="BJ1999"/>
      <c r="BK1999"/>
      <c r="BL1999"/>
      <c r="BM1999"/>
      <c r="BN1999"/>
      <c r="BO1999"/>
      <c r="BP1999"/>
      <c r="BQ1999"/>
      <c r="BR1999"/>
      <c r="BS1999"/>
      <c r="BT1999"/>
      <c r="BU1999"/>
      <c r="BV1999"/>
      <c r="BW1999"/>
      <c r="BX1999"/>
      <c r="BY1999"/>
      <c r="BZ1999"/>
      <c r="CA1999"/>
      <c r="CB1999"/>
      <c r="CC1999"/>
      <c r="CD1999"/>
      <c r="CE1999"/>
      <c r="CF1999"/>
      <c r="CG1999"/>
      <c r="CH1999"/>
      <c r="CI1999"/>
      <c r="CJ1999"/>
      <c r="CK1999"/>
      <c r="CL1999"/>
      <c r="CN1999"/>
    </row>
    <row r="2000" spans="9:92" x14ac:dyDescent="0.35">
      <c r="I2000"/>
      <c r="J2000"/>
      <c r="R2000"/>
      <c r="S2000"/>
      <c r="T2000"/>
      <c r="U2000"/>
      <c r="V2000"/>
      <c r="W2000"/>
      <c r="X2000"/>
      <c r="Y2000"/>
      <c r="Z2000"/>
      <c r="AA2000"/>
      <c r="AB2000"/>
      <c r="AC2000"/>
      <c r="AD2000"/>
      <c r="AE2000"/>
      <c r="AF2000"/>
      <c r="AG2000"/>
      <c r="AH2000"/>
      <c r="AI2000"/>
      <c r="AJ2000"/>
      <c r="AK2000"/>
      <c r="AL2000"/>
      <c r="AM2000"/>
      <c r="AN2000"/>
      <c r="AO2000"/>
      <c r="AP2000"/>
      <c r="AQ2000"/>
      <c r="AR2000"/>
      <c r="AS2000"/>
      <c r="AT2000"/>
      <c r="AU2000"/>
      <c r="AV2000"/>
      <c r="AW2000"/>
      <c r="AX2000"/>
      <c r="AY2000"/>
      <c r="AZ2000"/>
      <c r="BA2000"/>
      <c r="BB2000"/>
      <c r="BC2000"/>
      <c r="BD2000"/>
      <c r="BE2000"/>
      <c r="BF2000"/>
      <c r="BG2000"/>
      <c r="BH2000"/>
      <c r="BI2000"/>
      <c r="BJ2000"/>
      <c r="BK2000"/>
      <c r="BL2000"/>
      <c r="BM2000"/>
      <c r="BN2000"/>
      <c r="BO2000"/>
      <c r="BP2000"/>
      <c r="BQ2000"/>
      <c r="BR2000"/>
      <c r="BS2000"/>
      <c r="BT2000"/>
      <c r="BU2000"/>
      <c r="BV2000"/>
      <c r="BW2000"/>
      <c r="BX2000"/>
      <c r="BY2000"/>
      <c r="BZ2000"/>
      <c r="CA2000"/>
      <c r="CB2000"/>
      <c r="CC2000"/>
      <c r="CD2000"/>
      <c r="CE2000"/>
      <c r="CF2000"/>
      <c r="CG2000"/>
      <c r="CH2000"/>
      <c r="CI2000"/>
      <c r="CJ2000"/>
      <c r="CK2000"/>
      <c r="CL2000"/>
      <c r="CN2000"/>
    </row>
    <row r="2001" spans="9:92" x14ac:dyDescent="0.35">
      <c r="I2001"/>
      <c r="J2001"/>
      <c r="R2001"/>
      <c r="S2001"/>
      <c r="T2001"/>
      <c r="U2001"/>
      <c r="V2001"/>
      <c r="W2001"/>
      <c r="X2001"/>
      <c r="Y2001"/>
      <c r="Z2001"/>
      <c r="AA2001"/>
      <c r="AB2001"/>
      <c r="AC2001"/>
      <c r="AD2001"/>
      <c r="AE2001"/>
      <c r="AF2001"/>
      <c r="AG2001"/>
      <c r="AH2001"/>
      <c r="AI2001"/>
      <c r="AJ2001"/>
      <c r="AK2001"/>
      <c r="AL2001"/>
      <c r="AM2001"/>
      <c r="AN2001"/>
      <c r="AO2001"/>
      <c r="AP2001"/>
      <c r="AQ2001"/>
      <c r="AR2001"/>
      <c r="AS2001"/>
      <c r="AT2001"/>
      <c r="AU2001"/>
      <c r="AV2001"/>
      <c r="AW2001"/>
      <c r="AX2001"/>
      <c r="AY2001"/>
      <c r="AZ2001"/>
      <c r="BA2001"/>
      <c r="BB2001"/>
      <c r="BC2001"/>
      <c r="BD2001"/>
      <c r="BE2001"/>
      <c r="BF2001"/>
      <c r="BG2001"/>
      <c r="BH2001"/>
      <c r="BI2001"/>
      <c r="BJ2001"/>
      <c r="BK2001"/>
      <c r="BL2001"/>
      <c r="BM2001"/>
      <c r="BN2001"/>
      <c r="BO2001"/>
      <c r="BP2001"/>
      <c r="BQ2001"/>
      <c r="BR2001"/>
      <c r="BS2001"/>
      <c r="BT2001"/>
      <c r="BU2001"/>
      <c r="BV2001"/>
      <c r="BW2001"/>
      <c r="BX2001"/>
      <c r="BY2001"/>
      <c r="BZ2001"/>
      <c r="CA2001"/>
      <c r="CB2001"/>
      <c r="CC2001"/>
      <c r="CD2001"/>
      <c r="CE2001"/>
      <c r="CF2001"/>
      <c r="CG2001"/>
      <c r="CH2001"/>
      <c r="CI2001"/>
      <c r="CJ2001"/>
      <c r="CK2001"/>
      <c r="CL2001"/>
      <c r="CN2001"/>
    </row>
    <row r="2002" spans="9:92" x14ac:dyDescent="0.35">
      <c r="I2002"/>
      <c r="J2002"/>
      <c r="R2002"/>
      <c r="S2002"/>
      <c r="T2002"/>
      <c r="U2002"/>
      <c r="V2002"/>
      <c r="W2002"/>
      <c r="X2002"/>
      <c r="Y2002"/>
      <c r="Z2002"/>
      <c r="AA2002"/>
      <c r="AB2002"/>
      <c r="AC2002"/>
      <c r="AD2002"/>
      <c r="AE2002"/>
      <c r="AF2002"/>
      <c r="AG2002"/>
      <c r="AH2002"/>
      <c r="AI2002"/>
      <c r="AJ2002"/>
      <c r="AK2002"/>
      <c r="AL2002"/>
      <c r="AM2002"/>
      <c r="AN2002"/>
      <c r="AO2002"/>
      <c r="AP2002"/>
      <c r="AQ2002"/>
      <c r="AR2002"/>
      <c r="AS2002"/>
      <c r="AT2002"/>
      <c r="AU2002"/>
      <c r="AV2002"/>
      <c r="AW2002"/>
      <c r="AX2002"/>
      <c r="AY2002"/>
      <c r="AZ2002"/>
      <c r="BA2002"/>
      <c r="BB2002"/>
      <c r="BC2002"/>
      <c r="BD2002"/>
      <c r="BE2002"/>
      <c r="BF2002"/>
      <c r="BG2002"/>
      <c r="BH2002"/>
      <c r="BI2002"/>
      <c r="BJ2002"/>
      <c r="BK2002"/>
      <c r="BL2002"/>
      <c r="BM2002"/>
      <c r="BN2002"/>
      <c r="BO2002"/>
      <c r="BP2002"/>
      <c r="BQ2002"/>
      <c r="BR2002"/>
      <c r="BS2002"/>
      <c r="BT2002"/>
      <c r="BU2002"/>
      <c r="BV2002"/>
      <c r="BW2002"/>
      <c r="BX2002"/>
      <c r="BY2002"/>
      <c r="BZ2002"/>
      <c r="CA2002"/>
      <c r="CB2002"/>
      <c r="CC2002"/>
      <c r="CD2002"/>
      <c r="CE2002"/>
      <c r="CF2002"/>
      <c r="CG2002"/>
      <c r="CH2002"/>
      <c r="CI2002"/>
      <c r="CJ2002"/>
      <c r="CK2002"/>
      <c r="CL2002"/>
      <c r="CN2002"/>
    </row>
    <row r="2003" spans="9:92" x14ac:dyDescent="0.35">
      <c r="I2003"/>
      <c r="J2003"/>
      <c r="R2003"/>
      <c r="S2003"/>
      <c r="T2003"/>
      <c r="U2003"/>
      <c r="V2003"/>
      <c r="W2003"/>
      <c r="X2003"/>
      <c r="Y2003"/>
      <c r="Z2003"/>
      <c r="AA2003"/>
      <c r="AB2003"/>
      <c r="AC2003"/>
      <c r="AD2003"/>
      <c r="AE2003"/>
      <c r="AF2003"/>
      <c r="AG2003"/>
      <c r="AH2003"/>
      <c r="AI2003"/>
      <c r="AJ2003"/>
      <c r="AK2003"/>
      <c r="AL2003"/>
      <c r="AM2003"/>
      <c r="AN2003"/>
      <c r="AO2003"/>
      <c r="AP2003"/>
      <c r="AQ2003"/>
      <c r="AR2003"/>
      <c r="AS2003"/>
      <c r="AT2003"/>
      <c r="AU2003"/>
      <c r="AV2003"/>
      <c r="AW2003"/>
      <c r="AX2003"/>
      <c r="AY2003"/>
      <c r="AZ2003"/>
      <c r="BA2003"/>
      <c r="BB2003"/>
      <c r="BC2003"/>
      <c r="BD2003"/>
      <c r="BE2003"/>
      <c r="BF2003"/>
      <c r="BG2003"/>
      <c r="BH2003"/>
      <c r="BI2003"/>
      <c r="BJ2003"/>
      <c r="BK2003"/>
      <c r="BL2003"/>
      <c r="BM2003"/>
      <c r="BN2003"/>
      <c r="BO2003"/>
      <c r="BP2003"/>
      <c r="BQ2003"/>
      <c r="BR2003"/>
      <c r="BS2003"/>
      <c r="BT2003"/>
      <c r="BU2003"/>
      <c r="BV2003"/>
      <c r="BW2003"/>
      <c r="BX2003"/>
      <c r="BY2003"/>
      <c r="BZ2003"/>
      <c r="CA2003"/>
      <c r="CB2003"/>
      <c r="CC2003"/>
      <c r="CD2003"/>
      <c r="CE2003"/>
      <c r="CF2003"/>
      <c r="CG2003"/>
      <c r="CH2003"/>
      <c r="CI2003"/>
      <c r="CJ2003"/>
      <c r="CK2003"/>
      <c r="CL2003"/>
      <c r="CN2003"/>
    </row>
    <row r="2004" spans="9:92" x14ac:dyDescent="0.35">
      <c r="I2004"/>
      <c r="J2004"/>
      <c r="R2004"/>
      <c r="S2004"/>
      <c r="T2004"/>
      <c r="U2004"/>
      <c r="V2004"/>
      <c r="W2004"/>
      <c r="X2004"/>
      <c r="Y2004"/>
      <c r="Z2004"/>
      <c r="AA2004"/>
      <c r="AB2004"/>
      <c r="AC2004"/>
      <c r="AD2004"/>
      <c r="AE2004"/>
      <c r="AF2004"/>
      <c r="AG2004"/>
      <c r="AH2004"/>
      <c r="AI2004"/>
      <c r="AJ2004"/>
      <c r="AK2004"/>
      <c r="AL2004"/>
      <c r="AM2004"/>
      <c r="AN2004"/>
      <c r="AO2004"/>
      <c r="AP2004"/>
      <c r="AQ2004"/>
      <c r="AR2004"/>
      <c r="AS2004"/>
      <c r="AT2004"/>
      <c r="AU2004"/>
      <c r="AV2004"/>
      <c r="AW2004"/>
      <c r="AX2004"/>
      <c r="AY2004"/>
      <c r="AZ2004"/>
      <c r="BA2004"/>
      <c r="BB2004"/>
      <c r="BC2004"/>
      <c r="BD2004"/>
      <c r="BE2004"/>
      <c r="BF2004"/>
      <c r="BG2004"/>
      <c r="BH2004"/>
      <c r="BI2004"/>
      <c r="BJ2004"/>
      <c r="BK2004"/>
      <c r="BL2004"/>
      <c r="BM2004"/>
      <c r="BN2004"/>
      <c r="BO2004"/>
      <c r="BP2004"/>
      <c r="BQ2004"/>
      <c r="BR2004"/>
      <c r="BS2004"/>
      <c r="BT2004"/>
      <c r="BU2004"/>
      <c r="BV2004"/>
      <c r="BW2004"/>
      <c r="BX2004"/>
      <c r="BY2004"/>
      <c r="BZ2004"/>
      <c r="CA2004"/>
      <c r="CB2004"/>
      <c r="CC2004"/>
      <c r="CD2004"/>
      <c r="CE2004"/>
      <c r="CF2004"/>
      <c r="CG2004"/>
      <c r="CH2004"/>
      <c r="CI2004"/>
      <c r="CJ2004"/>
      <c r="CK2004"/>
      <c r="CL2004"/>
      <c r="CN2004"/>
    </row>
    <row r="2005" spans="9:92" x14ac:dyDescent="0.35">
      <c r="I2005"/>
      <c r="J2005"/>
      <c r="R2005"/>
      <c r="S2005"/>
      <c r="T2005"/>
      <c r="U2005"/>
      <c r="V2005"/>
      <c r="W2005"/>
      <c r="X2005"/>
      <c r="Y2005"/>
      <c r="Z2005"/>
      <c r="AA2005"/>
      <c r="AB2005"/>
      <c r="AC2005"/>
      <c r="AD2005"/>
      <c r="AE2005"/>
      <c r="AF2005"/>
      <c r="AG2005"/>
      <c r="AH2005"/>
      <c r="AI2005"/>
      <c r="AJ2005"/>
      <c r="AK2005"/>
      <c r="AL2005"/>
      <c r="AM2005"/>
      <c r="AN2005"/>
      <c r="AO2005"/>
      <c r="AP2005"/>
      <c r="AQ2005"/>
      <c r="AR2005"/>
      <c r="AS2005"/>
      <c r="AT2005"/>
      <c r="AU2005"/>
      <c r="AV2005"/>
      <c r="AW2005"/>
      <c r="AX2005"/>
      <c r="AY2005"/>
      <c r="AZ2005"/>
      <c r="BA2005"/>
      <c r="BB2005"/>
      <c r="BC2005"/>
      <c r="BD2005"/>
      <c r="BE2005"/>
      <c r="BF2005"/>
      <c r="BG2005"/>
      <c r="BH2005"/>
      <c r="BI2005"/>
      <c r="BJ2005"/>
      <c r="BK2005"/>
      <c r="BL2005"/>
      <c r="BM2005"/>
      <c r="BN2005"/>
      <c r="BO2005"/>
      <c r="BP2005"/>
      <c r="BQ2005"/>
      <c r="BR2005"/>
      <c r="BS2005"/>
      <c r="BT2005"/>
      <c r="BU2005"/>
      <c r="BV2005"/>
      <c r="BW2005"/>
      <c r="BX2005"/>
      <c r="BY2005"/>
      <c r="BZ2005"/>
      <c r="CA2005"/>
      <c r="CB2005"/>
      <c r="CC2005"/>
      <c r="CD2005"/>
      <c r="CE2005"/>
      <c r="CF2005"/>
      <c r="CG2005"/>
      <c r="CH2005"/>
      <c r="CI2005"/>
      <c r="CJ2005"/>
      <c r="CK2005"/>
      <c r="CL2005"/>
      <c r="CN2005"/>
    </row>
    <row r="2006" spans="9:92" x14ac:dyDescent="0.35">
      <c r="I2006"/>
      <c r="J2006"/>
      <c r="R2006"/>
      <c r="S2006"/>
      <c r="T2006"/>
      <c r="U2006"/>
      <c r="V2006"/>
      <c r="W2006"/>
      <c r="X2006"/>
      <c r="Y2006"/>
      <c r="Z2006"/>
      <c r="AA2006"/>
      <c r="AB2006"/>
      <c r="AC2006"/>
      <c r="AD2006"/>
      <c r="AE2006"/>
      <c r="AF2006"/>
      <c r="AG2006"/>
      <c r="AH2006"/>
      <c r="AI2006"/>
      <c r="AJ2006"/>
      <c r="AK2006"/>
      <c r="AL2006"/>
      <c r="AM2006"/>
      <c r="AN2006"/>
      <c r="AO2006"/>
      <c r="AP2006"/>
      <c r="AQ2006"/>
      <c r="AR2006"/>
      <c r="AS2006"/>
      <c r="AT2006"/>
      <c r="AU2006"/>
      <c r="AV2006"/>
      <c r="AW2006"/>
      <c r="AX2006"/>
      <c r="AY2006"/>
      <c r="AZ2006"/>
      <c r="BA2006"/>
      <c r="BB2006"/>
      <c r="BC2006"/>
      <c r="BD2006"/>
      <c r="BE2006"/>
      <c r="BF2006"/>
      <c r="BG2006"/>
      <c r="BH2006"/>
      <c r="BI2006"/>
      <c r="BJ2006"/>
      <c r="BK2006"/>
      <c r="BL2006"/>
      <c r="BM2006"/>
      <c r="BN2006"/>
      <c r="BO2006"/>
      <c r="BP2006"/>
      <c r="BQ2006"/>
      <c r="BR2006"/>
      <c r="BS2006"/>
      <c r="BT2006"/>
      <c r="BU2006"/>
      <c r="BV2006"/>
      <c r="BW2006"/>
      <c r="BX2006"/>
      <c r="BY2006"/>
      <c r="BZ2006"/>
      <c r="CA2006"/>
      <c r="CB2006"/>
      <c r="CC2006"/>
      <c r="CD2006"/>
      <c r="CE2006"/>
      <c r="CF2006"/>
      <c r="CG2006"/>
      <c r="CH2006"/>
      <c r="CI2006"/>
      <c r="CJ2006"/>
      <c r="CK2006"/>
      <c r="CL2006"/>
      <c r="CN2006"/>
    </row>
    <row r="2007" spans="9:92" x14ac:dyDescent="0.35">
      <c r="I2007"/>
      <c r="J2007"/>
      <c r="R2007"/>
      <c r="S2007"/>
      <c r="T2007"/>
      <c r="U2007"/>
      <c r="V2007"/>
      <c r="W2007"/>
      <c r="X2007"/>
      <c r="Y2007"/>
      <c r="Z2007"/>
      <c r="AA2007"/>
      <c r="AB2007"/>
      <c r="AC2007"/>
      <c r="AD2007"/>
      <c r="AE2007"/>
      <c r="AF2007"/>
      <c r="AG2007"/>
      <c r="AH2007"/>
      <c r="AI2007"/>
      <c r="AJ2007"/>
      <c r="AK2007"/>
      <c r="AL2007"/>
      <c r="AM2007"/>
      <c r="AN2007"/>
      <c r="AO2007"/>
      <c r="AP2007"/>
      <c r="AQ2007"/>
      <c r="AR2007"/>
      <c r="AS2007"/>
      <c r="AT2007"/>
      <c r="AU2007"/>
      <c r="AV2007"/>
      <c r="AW2007"/>
      <c r="AX2007"/>
      <c r="AY2007"/>
      <c r="AZ2007"/>
      <c r="BA2007"/>
      <c r="BB2007"/>
      <c r="BC2007"/>
      <c r="BD2007"/>
      <c r="BE2007"/>
      <c r="BF2007"/>
      <c r="BG2007"/>
      <c r="BH2007"/>
      <c r="BI2007"/>
      <c r="BJ2007"/>
      <c r="BK2007"/>
      <c r="BL2007"/>
      <c r="BM2007"/>
      <c r="BN2007"/>
      <c r="BO2007"/>
      <c r="BP2007"/>
      <c r="BQ2007"/>
      <c r="BR2007"/>
      <c r="BS2007"/>
      <c r="BT2007"/>
      <c r="BU2007"/>
      <c r="BV2007"/>
      <c r="BW2007"/>
      <c r="BX2007"/>
      <c r="BY2007"/>
      <c r="BZ2007"/>
      <c r="CA2007"/>
      <c r="CB2007"/>
      <c r="CC2007"/>
      <c r="CD2007"/>
      <c r="CE2007"/>
      <c r="CF2007"/>
      <c r="CG2007"/>
      <c r="CH2007"/>
      <c r="CI2007"/>
      <c r="CJ2007"/>
      <c r="CK2007"/>
      <c r="CL2007"/>
      <c r="CN2007"/>
    </row>
    <row r="2008" spans="9:92" x14ac:dyDescent="0.35">
      <c r="I2008"/>
      <c r="J2008"/>
      <c r="R2008"/>
      <c r="S2008"/>
      <c r="T2008"/>
      <c r="U2008"/>
      <c r="V2008"/>
      <c r="W2008"/>
      <c r="X2008"/>
      <c r="Y2008"/>
      <c r="Z2008"/>
      <c r="AA2008"/>
      <c r="AB2008"/>
      <c r="AC2008"/>
      <c r="AD2008"/>
      <c r="AE2008"/>
      <c r="AF2008"/>
      <c r="AG2008"/>
      <c r="AH2008"/>
      <c r="AI2008"/>
      <c r="AJ2008"/>
      <c r="AK2008"/>
      <c r="AL2008"/>
      <c r="AM2008"/>
      <c r="AN2008"/>
      <c r="AO2008"/>
      <c r="AP2008"/>
      <c r="AQ2008"/>
      <c r="AR2008"/>
      <c r="AS2008"/>
      <c r="AT2008"/>
      <c r="AU2008"/>
      <c r="AV2008"/>
      <c r="AW2008"/>
      <c r="AX2008"/>
      <c r="AY2008"/>
      <c r="AZ2008"/>
      <c r="BA2008"/>
      <c r="BB2008"/>
      <c r="BC2008"/>
      <c r="BD2008"/>
      <c r="BE2008"/>
      <c r="BF2008"/>
      <c r="BG2008"/>
      <c r="BH2008"/>
      <c r="BI2008"/>
      <c r="BJ2008"/>
      <c r="BK2008"/>
      <c r="BL2008"/>
      <c r="BM2008"/>
      <c r="BN2008"/>
      <c r="BO2008"/>
      <c r="BP2008"/>
      <c r="BQ2008"/>
      <c r="BR2008"/>
      <c r="BS2008"/>
      <c r="BT2008"/>
      <c r="BU2008"/>
      <c r="BV2008"/>
      <c r="BW2008"/>
      <c r="BX2008"/>
      <c r="BY2008"/>
      <c r="BZ2008"/>
      <c r="CA2008"/>
      <c r="CB2008"/>
      <c r="CC2008"/>
      <c r="CD2008"/>
      <c r="CE2008"/>
      <c r="CF2008"/>
      <c r="CG2008"/>
      <c r="CH2008"/>
      <c r="CI2008"/>
      <c r="CJ2008"/>
      <c r="CK2008"/>
      <c r="CL2008"/>
      <c r="CN2008"/>
    </row>
    <row r="2009" spans="9:92" x14ac:dyDescent="0.35">
      <c r="I2009"/>
      <c r="J2009"/>
      <c r="R2009"/>
      <c r="S2009"/>
      <c r="T2009"/>
      <c r="U2009"/>
      <c r="V2009"/>
      <c r="W2009"/>
      <c r="X2009"/>
      <c r="Y2009"/>
      <c r="Z2009"/>
      <c r="AA2009"/>
      <c r="AB2009"/>
      <c r="AC2009"/>
      <c r="AD2009"/>
      <c r="AE2009"/>
      <c r="AF2009"/>
      <c r="AG2009"/>
      <c r="AH2009"/>
      <c r="AI2009"/>
      <c r="AJ2009"/>
      <c r="AK2009"/>
      <c r="AL2009"/>
      <c r="AM2009"/>
      <c r="AN2009"/>
      <c r="AO2009"/>
      <c r="AP2009"/>
      <c r="AQ2009"/>
      <c r="AR2009"/>
      <c r="AS2009"/>
      <c r="AT2009"/>
      <c r="AU2009"/>
      <c r="AV2009"/>
      <c r="AW2009"/>
      <c r="AX2009"/>
      <c r="AY2009"/>
      <c r="AZ2009"/>
      <c r="BA2009"/>
      <c r="BB2009"/>
      <c r="BC2009"/>
      <c r="BD2009"/>
      <c r="BE2009"/>
      <c r="BF2009"/>
      <c r="BG2009"/>
      <c r="BH2009"/>
      <c r="BI2009"/>
      <c r="BJ2009"/>
      <c r="BK2009"/>
      <c r="BL2009"/>
      <c r="BM2009"/>
      <c r="BN2009"/>
      <c r="BO2009"/>
      <c r="BP2009"/>
      <c r="BQ2009"/>
      <c r="BR2009"/>
      <c r="BS2009"/>
      <c r="BT2009"/>
      <c r="BU2009"/>
      <c r="BV2009"/>
      <c r="BW2009"/>
      <c r="BX2009"/>
      <c r="BY2009"/>
      <c r="BZ2009"/>
      <c r="CA2009"/>
      <c r="CB2009"/>
      <c r="CC2009"/>
      <c r="CD2009"/>
      <c r="CE2009"/>
      <c r="CF2009"/>
      <c r="CG2009"/>
      <c r="CH2009"/>
      <c r="CI2009"/>
      <c r="CJ2009"/>
      <c r="CK2009"/>
      <c r="CL2009"/>
      <c r="CN2009"/>
    </row>
    <row r="2010" spans="9:92" x14ac:dyDescent="0.35">
      <c r="I2010"/>
      <c r="J2010"/>
      <c r="R2010"/>
      <c r="S2010"/>
      <c r="T2010"/>
      <c r="U2010"/>
      <c r="V2010"/>
      <c r="W2010"/>
      <c r="X2010"/>
      <c r="Y2010"/>
      <c r="Z2010"/>
      <c r="AA2010"/>
      <c r="AB2010"/>
      <c r="AC2010"/>
      <c r="AD2010"/>
      <c r="AE2010"/>
      <c r="AF2010"/>
      <c r="AG2010"/>
      <c r="AH2010"/>
      <c r="AI2010"/>
      <c r="AJ2010"/>
      <c r="AK2010"/>
      <c r="AL2010"/>
      <c r="AM2010"/>
      <c r="AN2010"/>
      <c r="AO2010"/>
      <c r="AP2010"/>
      <c r="AQ2010"/>
      <c r="AR2010"/>
      <c r="AS2010"/>
      <c r="AT2010"/>
      <c r="AU2010"/>
      <c r="AV2010"/>
      <c r="AW2010"/>
      <c r="AX2010"/>
      <c r="AY2010"/>
      <c r="AZ2010"/>
      <c r="BA2010"/>
      <c r="BB2010"/>
      <c r="BC2010"/>
      <c r="BD2010"/>
      <c r="BE2010"/>
      <c r="BF2010"/>
      <c r="BG2010"/>
      <c r="BH2010"/>
      <c r="BI2010"/>
      <c r="BJ2010"/>
      <c r="BK2010"/>
      <c r="BL2010"/>
      <c r="BM2010"/>
      <c r="BN2010"/>
      <c r="BO2010"/>
      <c r="BP2010"/>
      <c r="BQ2010"/>
      <c r="BR2010"/>
      <c r="BS2010"/>
      <c r="BT2010"/>
      <c r="BU2010"/>
      <c r="BV2010"/>
      <c r="BW2010"/>
      <c r="BX2010"/>
      <c r="BY2010"/>
      <c r="BZ2010"/>
      <c r="CA2010"/>
      <c r="CB2010"/>
      <c r="CC2010"/>
      <c r="CD2010"/>
      <c r="CE2010"/>
      <c r="CF2010"/>
      <c r="CG2010"/>
      <c r="CH2010"/>
      <c r="CI2010"/>
      <c r="CJ2010"/>
      <c r="CK2010"/>
      <c r="CL2010"/>
      <c r="CN2010"/>
    </row>
    <row r="2011" spans="9:92" x14ac:dyDescent="0.35">
      <c r="I2011"/>
      <c r="J2011"/>
      <c r="R2011"/>
      <c r="S2011"/>
      <c r="T2011"/>
      <c r="U2011"/>
      <c r="V2011"/>
      <c r="W2011"/>
      <c r="X2011"/>
      <c r="Y2011"/>
      <c r="Z2011"/>
      <c r="AA2011"/>
      <c r="AB2011"/>
      <c r="AC2011"/>
      <c r="AD2011"/>
      <c r="AE2011"/>
      <c r="AF2011"/>
      <c r="AG2011"/>
      <c r="AH2011"/>
      <c r="AI2011"/>
      <c r="AJ2011"/>
      <c r="AK2011"/>
      <c r="AL2011"/>
      <c r="AM2011"/>
      <c r="AN2011"/>
      <c r="AO2011"/>
      <c r="AP2011"/>
      <c r="AQ2011"/>
      <c r="AR2011"/>
      <c r="AS2011"/>
      <c r="AT2011"/>
      <c r="AU2011"/>
      <c r="AV2011"/>
      <c r="AW2011"/>
      <c r="AX2011"/>
      <c r="AY2011"/>
      <c r="AZ2011"/>
      <c r="BA2011"/>
      <c r="BB2011"/>
      <c r="BC2011"/>
      <c r="BD2011"/>
      <c r="BE2011"/>
      <c r="BF2011"/>
      <c r="BG2011"/>
      <c r="BH2011"/>
      <c r="BI2011"/>
      <c r="BJ2011"/>
      <c r="BK2011"/>
      <c r="BL2011"/>
      <c r="BM2011"/>
      <c r="BN2011"/>
      <c r="BO2011"/>
      <c r="BP2011"/>
      <c r="BQ2011"/>
      <c r="BR2011"/>
      <c r="BS2011"/>
      <c r="BT2011"/>
      <c r="BU2011"/>
      <c r="BV2011"/>
      <c r="BW2011"/>
      <c r="BX2011"/>
      <c r="BY2011"/>
      <c r="BZ2011"/>
      <c r="CA2011"/>
      <c r="CB2011"/>
      <c r="CC2011"/>
      <c r="CD2011"/>
      <c r="CE2011"/>
      <c r="CF2011"/>
      <c r="CG2011"/>
      <c r="CH2011"/>
      <c r="CI2011"/>
      <c r="CJ2011"/>
      <c r="CK2011"/>
      <c r="CL2011"/>
      <c r="CN2011"/>
    </row>
    <row r="2012" spans="9:92" x14ac:dyDescent="0.35">
      <c r="I2012"/>
      <c r="J2012"/>
      <c r="R2012"/>
      <c r="S2012"/>
      <c r="T2012"/>
      <c r="U2012"/>
      <c r="V2012"/>
      <c r="W2012"/>
      <c r="X2012"/>
      <c r="Y2012"/>
      <c r="Z2012"/>
      <c r="AA2012"/>
      <c r="AB2012"/>
      <c r="AC2012"/>
      <c r="AD2012"/>
      <c r="AE2012"/>
      <c r="AF2012"/>
      <c r="AG2012"/>
      <c r="AH2012"/>
      <c r="AI2012"/>
      <c r="AJ2012"/>
      <c r="AK2012"/>
      <c r="AL2012"/>
      <c r="AM2012"/>
      <c r="AN2012"/>
      <c r="AO2012"/>
      <c r="AP2012"/>
      <c r="AQ2012"/>
      <c r="AR2012"/>
      <c r="AS2012"/>
      <c r="AT2012"/>
      <c r="AU2012"/>
      <c r="AV2012"/>
      <c r="AW2012"/>
      <c r="AX2012"/>
      <c r="AY2012"/>
      <c r="AZ2012"/>
      <c r="BA2012"/>
      <c r="BB2012"/>
      <c r="BC2012"/>
      <c r="BD2012"/>
      <c r="BE2012"/>
      <c r="BF2012"/>
      <c r="BG2012"/>
      <c r="BH2012"/>
      <c r="BI2012"/>
      <c r="BJ2012"/>
      <c r="BK2012"/>
      <c r="BL2012"/>
      <c r="BM2012"/>
      <c r="BN2012"/>
      <c r="BO2012"/>
      <c r="BP2012"/>
      <c r="BQ2012"/>
      <c r="BR2012"/>
      <c r="BS2012"/>
      <c r="BT2012"/>
      <c r="BU2012"/>
      <c r="BV2012"/>
      <c r="BW2012"/>
      <c r="BX2012"/>
      <c r="BY2012"/>
      <c r="BZ2012"/>
      <c r="CA2012"/>
      <c r="CB2012"/>
      <c r="CC2012"/>
      <c r="CD2012"/>
      <c r="CE2012"/>
      <c r="CF2012"/>
      <c r="CG2012"/>
      <c r="CH2012"/>
      <c r="CI2012"/>
      <c r="CJ2012"/>
      <c r="CK2012"/>
      <c r="CL2012"/>
      <c r="CN2012"/>
    </row>
    <row r="2013" spans="9:92" x14ac:dyDescent="0.35">
      <c r="I2013"/>
      <c r="J2013"/>
      <c r="R2013"/>
      <c r="S2013"/>
      <c r="T2013"/>
      <c r="U2013"/>
      <c r="V2013"/>
      <c r="W2013"/>
      <c r="X2013"/>
      <c r="Y2013"/>
      <c r="Z2013"/>
      <c r="AA2013"/>
      <c r="AB2013"/>
      <c r="AC2013"/>
      <c r="AD2013"/>
      <c r="AE2013"/>
      <c r="AF2013"/>
      <c r="AG2013"/>
      <c r="AH2013"/>
      <c r="AI2013"/>
      <c r="AJ2013"/>
      <c r="AK2013"/>
      <c r="AL2013"/>
      <c r="AM2013"/>
      <c r="AN2013"/>
      <c r="AO2013"/>
      <c r="AP2013"/>
      <c r="AQ2013"/>
      <c r="AR2013"/>
      <c r="AS2013"/>
      <c r="AT2013"/>
      <c r="AU2013"/>
      <c r="AV2013"/>
      <c r="AW2013"/>
      <c r="AX2013"/>
      <c r="AY2013"/>
      <c r="AZ2013"/>
      <c r="BA2013"/>
      <c r="BB2013"/>
      <c r="BC2013"/>
      <c r="BD2013"/>
      <c r="BE2013"/>
      <c r="BF2013"/>
      <c r="BG2013"/>
      <c r="BH2013"/>
      <c r="BI2013"/>
      <c r="BJ2013"/>
      <c r="BK2013"/>
      <c r="BL2013"/>
      <c r="BM2013"/>
      <c r="BN2013"/>
      <c r="BO2013"/>
      <c r="BP2013"/>
      <c r="BQ2013"/>
      <c r="BR2013"/>
      <c r="BS2013"/>
      <c r="BT2013"/>
      <c r="BU2013"/>
      <c r="BV2013"/>
      <c r="BW2013"/>
      <c r="BX2013"/>
      <c r="BY2013"/>
      <c r="BZ2013"/>
      <c r="CA2013"/>
      <c r="CB2013"/>
      <c r="CC2013"/>
      <c r="CD2013"/>
      <c r="CE2013"/>
      <c r="CF2013"/>
      <c r="CG2013"/>
      <c r="CH2013"/>
      <c r="CI2013"/>
      <c r="CJ2013"/>
      <c r="CK2013"/>
      <c r="CL2013"/>
      <c r="CN2013"/>
    </row>
    <row r="2014" spans="9:92" x14ac:dyDescent="0.35">
      <c r="I2014"/>
      <c r="J2014"/>
      <c r="R2014"/>
      <c r="S2014"/>
      <c r="T2014"/>
      <c r="U2014"/>
      <c r="V2014"/>
      <c r="W2014"/>
      <c r="X2014"/>
      <c r="Y2014"/>
      <c r="Z2014"/>
      <c r="AA2014"/>
      <c r="AB2014"/>
      <c r="AC2014"/>
      <c r="AD2014"/>
      <c r="AE2014"/>
      <c r="AF2014"/>
      <c r="AG2014"/>
      <c r="AH2014"/>
      <c r="AI2014"/>
      <c r="AJ2014"/>
      <c r="AK2014"/>
      <c r="AL2014"/>
      <c r="AM2014"/>
      <c r="AN2014"/>
      <c r="AO2014"/>
      <c r="AP2014"/>
      <c r="AQ2014"/>
      <c r="AR2014"/>
      <c r="AS2014"/>
      <c r="AT2014"/>
      <c r="AU2014"/>
      <c r="AV2014"/>
      <c r="AW2014"/>
      <c r="AX2014"/>
      <c r="AY2014"/>
      <c r="AZ2014"/>
      <c r="BA2014"/>
      <c r="BB2014"/>
      <c r="BC2014"/>
      <c r="BD2014"/>
      <c r="BE2014"/>
      <c r="BF2014"/>
      <c r="BG2014"/>
      <c r="BH2014"/>
      <c r="BI2014"/>
      <c r="BJ2014"/>
      <c r="BK2014"/>
      <c r="BL2014"/>
      <c r="BM2014"/>
      <c r="BN2014"/>
      <c r="BO2014"/>
      <c r="BP2014"/>
      <c r="BQ2014"/>
      <c r="BR2014"/>
      <c r="BS2014"/>
      <c r="BT2014"/>
      <c r="BU2014"/>
      <c r="BV2014"/>
      <c r="BW2014"/>
      <c r="BX2014"/>
      <c r="BY2014"/>
      <c r="BZ2014"/>
      <c r="CA2014"/>
      <c r="CB2014"/>
      <c r="CC2014"/>
      <c r="CD2014"/>
      <c r="CE2014"/>
      <c r="CF2014"/>
      <c r="CG2014"/>
      <c r="CH2014"/>
      <c r="CI2014"/>
      <c r="CJ2014"/>
      <c r="CK2014"/>
      <c r="CL2014"/>
      <c r="CN2014"/>
    </row>
    <row r="2015" spans="9:92" x14ac:dyDescent="0.35">
      <c r="I2015"/>
      <c r="J2015"/>
      <c r="R2015"/>
      <c r="S2015"/>
      <c r="T2015"/>
      <c r="U2015"/>
      <c r="V2015"/>
      <c r="W2015"/>
      <c r="X2015"/>
      <c r="Y2015"/>
      <c r="Z2015"/>
      <c r="AA2015"/>
      <c r="AB2015"/>
      <c r="AC2015"/>
      <c r="AD2015"/>
      <c r="AE2015"/>
      <c r="AF2015"/>
      <c r="AG2015"/>
      <c r="AH2015"/>
      <c r="AI2015"/>
      <c r="AJ2015"/>
      <c r="AK2015"/>
      <c r="AL2015"/>
      <c r="AM2015"/>
      <c r="AN2015"/>
      <c r="AO2015"/>
      <c r="AP2015"/>
      <c r="AQ2015"/>
      <c r="AR2015"/>
      <c r="AS2015"/>
      <c r="AT2015"/>
      <c r="AU2015"/>
      <c r="AV2015"/>
      <c r="AW2015"/>
      <c r="AX2015"/>
      <c r="AY2015"/>
      <c r="AZ2015"/>
      <c r="BA2015"/>
      <c r="BB2015"/>
      <c r="BC2015"/>
      <c r="BD2015"/>
      <c r="BE2015"/>
      <c r="BF2015"/>
      <c r="BG2015"/>
      <c r="BH2015"/>
      <c r="BI2015"/>
      <c r="BJ2015"/>
      <c r="BK2015"/>
      <c r="BL2015"/>
      <c r="BM2015"/>
      <c r="BN2015"/>
      <c r="BO2015"/>
      <c r="BP2015"/>
      <c r="BQ2015"/>
      <c r="BR2015"/>
      <c r="BS2015"/>
      <c r="BT2015"/>
      <c r="BU2015"/>
      <c r="BV2015"/>
      <c r="BW2015"/>
      <c r="BX2015"/>
      <c r="BY2015"/>
      <c r="BZ2015"/>
      <c r="CA2015"/>
      <c r="CB2015"/>
      <c r="CC2015"/>
      <c r="CD2015"/>
      <c r="CE2015"/>
      <c r="CF2015"/>
      <c r="CG2015"/>
      <c r="CH2015"/>
      <c r="CI2015"/>
      <c r="CJ2015"/>
      <c r="CK2015"/>
      <c r="CL2015"/>
      <c r="CN2015"/>
    </row>
    <row r="2016" spans="9:92" x14ac:dyDescent="0.35">
      <c r="I2016"/>
      <c r="J2016"/>
      <c r="R2016"/>
      <c r="S2016"/>
      <c r="T2016"/>
      <c r="U2016"/>
      <c r="V2016"/>
      <c r="W2016"/>
      <c r="X2016"/>
      <c r="Y2016"/>
      <c r="Z2016"/>
      <c r="AA2016"/>
      <c r="AB2016"/>
      <c r="AC2016"/>
      <c r="AD2016"/>
      <c r="AE2016"/>
      <c r="AF2016"/>
      <c r="AG2016"/>
      <c r="AH2016"/>
      <c r="AI2016"/>
      <c r="AJ2016"/>
      <c r="AK2016"/>
      <c r="AL2016"/>
      <c r="AM2016"/>
      <c r="AN2016"/>
      <c r="AO2016"/>
      <c r="AP2016"/>
      <c r="AQ2016"/>
      <c r="AR2016"/>
      <c r="AS2016"/>
      <c r="AT2016"/>
      <c r="AU2016"/>
      <c r="AV2016"/>
      <c r="AW2016"/>
      <c r="AX2016"/>
      <c r="AY2016"/>
      <c r="AZ2016"/>
      <c r="BA2016"/>
      <c r="BB2016"/>
      <c r="BC2016"/>
      <c r="BD2016"/>
      <c r="BE2016"/>
      <c r="BF2016"/>
      <c r="BG2016"/>
      <c r="BH2016"/>
      <c r="BI2016"/>
      <c r="BJ2016"/>
      <c r="BK2016"/>
      <c r="BL2016"/>
      <c r="BM2016"/>
      <c r="BN2016"/>
      <c r="BO2016"/>
      <c r="BP2016"/>
      <c r="BQ2016"/>
      <c r="BR2016"/>
      <c r="BS2016"/>
      <c r="BT2016"/>
      <c r="BU2016"/>
      <c r="BV2016"/>
      <c r="BW2016"/>
      <c r="BX2016"/>
      <c r="BY2016"/>
      <c r="BZ2016"/>
      <c r="CA2016"/>
      <c r="CB2016"/>
      <c r="CC2016"/>
      <c r="CD2016"/>
      <c r="CE2016"/>
      <c r="CF2016"/>
      <c r="CG2016"/>
      <c r="CH2016"/>
      <c r="CI2016"/>
      <c r="CJ2016"/>
      <c r="CK2016"/>
      <c r="CL2016"/>
      <c r="CN2016"/>
    </row>
    <row r="2017" spans="9:92" x14ac:dyDescent="0.35">
      <c r="I2017"/>
      <c r="J2017"/>
      <c r="R2017"/>
      <c r="S2017"/>
      <c r="T2017"/>
      <c r="U2017"/>
      <c r="V2017"/>
      <c r="W2017"/>
      <c r="X2017"/>
      <c r="Y2017"/>
      <c r="Z2017"/>
      <c r="AA2017"/>
      <c r="AB2017"/>
      <c r="AC2017"/>
      <c r="AD2017"/>
      <c r="AE2017"/>
      <c r="AF2017"/>
      <c r="AG2017"/>
      <c r="AH2017"/>
      <c r="AI2017"/>
      <c r="AJ2017"/>
      <c r="AK2017"/>
      <c r="AL2017"/>
      <c r="AM2017"/>
      <c r="AN2017"/>
      <c r="AO2017"/>
      <c r="AP2017"/>
      <c r="AQ2017"/>
      <c r="AR2017"/>
      <c r="AS2017"/>
      <c r="AT2017"/>
      <c r="AU2017"/>
      <c r="AV2017"/>
      <c r="AW2017"/>
      <c r="AX2017"/>
      <c r="AY2017"/>
      <c r="AZ2017"/>
      <c r="BA2017"/>
      <c r="BB2017"/>
      <c r="BC2017"/>
      <c r="BD2017"/>
      <c r="BE2017"/>
      <c r="BF2017"/>
      <c r="BG2017"/>
      <c r="BH2017"/>
      <c r="BI2017"/>
      <c r="BJ2017"/>
      <c r="BK2017"/>
      <c r="BL2017"/>
      <c r="BM2017"/>
      <c r="BN2017"/>
      <c r="BO2017"/>
      <c r="BP2017"/>
      <c r="BQ2017"/>
      <c r="BR2017"/>
      <c r="BS2017"/>
      <c r="BT2017"/>
      <c r="BU2017"/>
      <c r="BV2017"/>
      <c r="BW2017"/>
      <c r="BX2017"/>
      <c r="BY2017"/>
      <c r="BZ2017"/>
      <c r="CA2017"/>
      <c r="CB2017"/>
      <c r="CC2017"/>
      <c r="CD2017"/>
      <c r="CE2017"/>
      <c r="CF2017"/>
      <c r="CG2017"/>
      <c r="CH2017"/>
      <c r="CI2017"/>
      <c r="CJ2017"/>
      <c r="CK2017"/>
      <c r="CL2017"/>
      <c r="CN2017"/>
    </row>
    <row r="2018" spans="9:92" x14ac:dyDescent="0.35">
      <c r="I2018"/>
      <c r="J2018"/>
      <c r="R2018"/>
      <c r="S2018"/>
      <c r="T2018"/>
      <c r="U2018"/>
      <c r="V2018"/>
      <c r="W2018"/>
      <c r="X2018"/>
      <c r="Y2018"/>
      <c r="Z2018"/>
      <c r="AA2018"/>
      <c r="AB2018"/>
      <c r="AC2018"/>
      <c r="AD2018"/>
      <c r="AE2018"/>
      <c r="AF2018"/>
      <c r="AG2018"/>
      <c r="AH2018"/>
      <c r="AI2018"/>
      <c r="AJ2018"/>
      <c r="AK2018"/>
      <c r="AL2018"/>
      <c r="AM2018"/>
      <c r="AN2018"/>
      <c r="AO2018"/>
      <c r="AP2018"/>
      <c r="AQ2018"/>
      <c r="AR2018"/>
      <c r="AS2018"/>
      <c r="AT2018"/>
      <c r="AU2018"/>
      <c r="AV2018"/>
      <c r="AW2018"/>
      <c r="AX2018"/>
      <c r="AY2018"/>
      <c r="AZ2018"/>
      <c r="BA2018"/>
      <c r="BB2018"/>
      <c r="BC2018"/>
      <c r="BD2018"/>
      <c r="BE2018"/>
      <c r="BF2018"/>
      <c r="BG2018"/>
      <c r="BH2018"/>
      <c r="BI2018"/>
      <c r="BJ2018"/>
      <c r="BK2018"/>
      <c r="BL2018"/>
      <c r="BM2018"/>
      <c r="BN2018"/>
      <c r="BO2018"/>
      <c r="BP2018"/>
      <c r="BQ2018"/>
      <c r="BR2018"/>
      <c r="BS2018"/>
      <c r="BT2018"/>
      <c r="BU2018"/>
      <c r="BV2018"/>
      <c r="BW2018"/>
      <c r="BX2018"/>
      <c r="BY2018"/>
      <c r="BZ2018"/>
      <c r="CA2018"/>
      <c r="CB2018"/>
      <c r="CC2018"/>
      <c r="CD2018"/>
      <c r="CE2018"/>
      <c r="CF2018"/>
      <c r="CG2018"/>
      <c r="CH2018"/>
      <c r="CI2018"/>
      <c r="CJ2018"/>
      <c r="CK2018"/>
      <c r="CL2018"/>
      <c r="CN2018"/>
    </row>
    <row r="2019" spans="9:92" x14ac:dyDescent="0.35">
      <c r="I2019"/>
      <c r="J2019"/>
      <c r="R2019"/>
      <c r="S2019"/>
      <c r="T2019"/>
      <c r="U2019"/>
      <c r="V2019"/>
      <c r="W2019"/>
      <c r="X2019"/>
      <c r="Y2019"/>
      <c r="Z2019"/>
      <c r="AA2019"/>
      <c r="AB2019"/>
      <c r="AC2019"/>
      <c r="AD2019"/>
      <c r="AE2019"/>
      <c r="AF2019"/>
      <c r="AG2019"/>
      <c r="AH2019"/>
      <c r="AI2019"/>
      <c r="AJ2019"/>
      <c r="AK2019"/>
      <c r="AL2019"/>
      <c r="AM2019"/>
      <c r="AN2019"/>
      <c r="AO2019"/>
      <c r="AP2019"/>
      <c r="AQ2019"/>
      <c r="AR2019"/>
      <c r="AS2019"/>
      <c r="AT2019"/>
      <c r="AU2019"/>
      <c r="AV2019"/>
      <c r="AW2019"/>
      <c r="AX2019"/>
      <c r="AY2019"/>
      <c r="AZ2019"/>
      <c r="BA2019"/>
      <c r="BB2019"/>
      <c r="BC2019"/>
      <c r="BD2019"/>
      <c r="BE2019"/>
      <c r="BF2019"/>
      <c r="BG2019"/>
      <c r="BH2019"/>
      <c r="BI2019"/>
      <c r="BJ2019"/>
      <c r="BK2019"/>
      <c r="BL2019"/>
      <c r="BM2019"/>
      <c r="BN2019"/>
      <c r="BO2019"/>
      <c r="BP2019"/>
      <c r="BQ2019"/>
      <c r="BR2019"/>
      <c r="BS2019"/>
      <c r="BT2019"/>
      <c r="BU2019"/>
      <c r="BV2019"/>
      <c r="BW2019"/>
      <c r="BX2019"/>
      <c r="BY2019"/>
      <c r="BZ2019"/>
      <c r="CA2019"/>
      <c r="CB2019"/>
      <c r="CC2019"/>
      <c r="CD2019"/>
      <c r="CE2019"/>
      <c r="CF2019"/>
      <c r="CG2019"/>
      <c r="CH2019"/>
      <c r="CI2019"/>
      <c r="CJ2019"/>
      <c r="CK2019"/>
      <c r="CL2019"/>
      <c r="CN2019"/>
    </row>
    <row r="2020" spans="9:92" x14ac:dyDescent="0.35">
      <c r="I2020"/>
      <c r="J2020"/>
      <c r="R2020"/>
      <c r="S2020"/>
      <c r="T2020"/>
      <c r="U2020"/>
      <c r="V2020"/>
      <c r="W2020"/>
      <c r="X2020"/>
      <c r="Y2020"/>
      <c r="Z2020"/>
      <c r="AA2020"/>
      <c r="AB2020"/>
      <c r="AC2020"/>
      <c r="AD2020"/>
      <c r="AE2020"/>
      <c r="AF2020"/>
      <c r="AG2020"/>
      <c r="AH2020"/>
      <c r="AI2020"/>
      <c r="AJ2020"/>
      <c r="AK2020"/>
      <c r="AL2020"/>
      <c r="AM2020"/>
      <c r="AN2020"/>
      <c r="AO2020"/>
      <c r="AP2020"/>
      <c r="AQ2020"/>
      <c r="AR2020"/>
      <c r="AS2020"/>
      <c r="AT2020"/>
      <c r="AU2020"/>
      <c r="AV2020"/>
      <c r="AW2020"/>
      <c r="AX2020"/>
      <c r="AY2020"/>
      <c r="AZ2020"/>
      <c r="BA2020"/>
      <c r="BB2020"/>
      <c r="BC2020"/>
      <c r="BD2020"/>
      <c r="BE2020"/>
      <c r="BF2020"/>
      <c r="BG2020"/>
      <c r="BH2020"/>
      <c r="BI2020"/>
      <c r="BJ2020"/>
      <c r="BK2020"/>
      <c r="BL2020"/>
      <c r="BM2020"/>
      <c r="BN2020"/>
      <c r="BO2020"/>
      <c r="BP2020"/>
      <c r="BQ2020"/>
      <c r="BR2020"/>
      <c r="BS2020"/>
      <c r="BT2020"/>
      <c r="BU2020"/>
      <c r="BV2020"/>
      <c r="BW2020"/>
      <c r="BX2020"/>
      <c r="BY2020"/>
      <c r="BZ2020"/>
      <c r="CA2020"/>
      <c r="CB2020"/>
      <c r="CC2020"/>
      <c r="CD2020"/>
      <c r="CE2020"/>
      <c r="CF2020"/>
      <c r="CG2020"/>
      <c r="CH2020"/>
      <c r="CI2020"/>
      <c r="CJ2020"/>
      <c r="CK2020"/>
      <c r="CL2020"/>
      <c r="CN2020"/>
    </row>
    <row r="2021" spans="9:92" x14ac:dyDescent="0.35">
      <c r="I2021"/>
      <c r="J2021"/>
      <c r="R2021"/>
      <c r="S2021"/>
      <c r="T2021"/>
      <c r="U2021"/>
      <c r="V2021"/>
      <c r="W2021"/>
      <c r="X2021"/>
      <c r="Y2021"/>
      <c r="Z2021"/>
      <c r="AA2021"/>
      <c r="AB2021"/>
      <c r="AC2021"/>
      <c r="AD2021"/>
      <c r="AE2021"/>
      <c r="AF2021"/>
      <c r="AG2021"/>
      <c r="AH2021"/>
      <c r="AI2021"/>
      <c r="AJ2021"/>
      <c r="AK2021"/>
      <c r="AL2021"/>
      <c r="AM2021"/>
      <c r="AN2021"/>
      <c r="AO2021"/>
      <c r="AP2021"/>
      <c r="AQ2021"/>
      <c r="AR2021"/>
      <c r="AS2021"/>
      <c r="AT2021"/>
      <c r="AU2021"/>
      <c r="AV2021"/>
      <c r="AW2021"/>
      <c r="AX2021"/>
      <c r="AY2021"/>
      <c r="AZ2021"/>
      <c r="BA2021"/>
      <c r="BB2021"/>
      <c r="BC2021"/>
      <c r="BD2021"/>
      <c r="BE2021"/>
      <c r="BF2021"/>
      <c r="BG2021"/>
      <c r="BH2021"/>
      <c r="BI2021"/>
      <c r="BJ2021"/>
      <c r="BK2021"/>
      <c r="BL2021"/>
      <c r="BM2021"/>
      <c r="BN2021"/>
      <c r="BO2021"/>
      <c r="BP2021"/>
      <c r="BQ2021"/>
      <c r="BR2021"/>
      <c r="BS2021"/>
      <c r="BT2021"/>
      <c r="BU2021"/>
      <c r="BV2021"/>
      <c r="BW2021"/>
      <c r="BX2021"/>
      <c r="BY2021"/>
      <c r="BZ2021"/>
      <c r="CA2021"/>
      <c r="CB2021"/>
      <c r="CC2021"/>
      <c r="CD2021"/>
      <c r="CE2021"/>
      <c r="CF2021"/>
      <c r="CG2021"/>
      <c r="CH2021"/>
      <c r="CI2021"/>
      <c r="CJ2021"/>
      <c r="CK2021"/>
      <c r="CL2021"/>
      <c r="CN2021"/>
    </row>
    <row r="2022" spans="9:92" x14ac:dyDescent="0.35">
      <c r="I2022"/>
      <c r="J2022"/>
      <c r="R2022"/>
      <c r="S2022"/>
      <c r="T2022"/>
      <c r="U2022"/>
      <c r="V2022"/>
      <c r="W2022"/>
      <c r="X2022"/>
      <c r="Y2022"/>
      <c r="Z2022"/>
      <c r="AA2022"/>
      <c r="AB2022"/>
      <c r="AC2022"/>
      <c r="AD2022"/>
      <c r="AE2022"/>
      <c r="AF2022"/>
      <c r="AG2022"/>
      <c r="AH2022"/>
      <c r="AI2022"/>
      <c r="AJ2022"/>
      <c r="AK2022"/>
      <c r="AL2022"/>
      <c r="AM2022"/>
      <c r="AN2022"/>
      <c r="AO2022"/>
      <c r="AP2022"/>
      <c r="AQ2022"/>
      <c r="AR2022"/>
      <c r="AS2022"/>
      <c r="AT2022"/>
      <c r="AU2022"/>
      <c r="AV2022"/>
      <c r="AW2022"/>
      <c r="AX2022"/>
      <c r="AY2022"/>
      <c r="AZ2022"/>
      <c r="BA2022"/>
      <c r="BB2022"/>
      <c r="BC2022"/>
      <c r="BD2022"/>
      <c r="BE2022"/>
      <c r="BF2022"/>
      <c r="BG2022"/>
      <c r="BH2022"/>
      <c r="BI2022"/>
      <c r="BJ2022"/>
      <c r="BK2022"/>
      <c r="BL2022"/>
      <c r="BM2022"/>
      <c r="BN2022"/>
      <c r="BO2022"/>
      <c r="BP2022"/>
      <c r="BQ2022"/>
      <c r="BR2022"/>
      <c r="BS2022"/>
      <c r="BT2022"/>
      <c r="BU2022"/>
      <c r="BV2022"/>
      <c r="BW2022"/>
      <c r="BX2022"/>
      <c r="BY2022"/>
      <c r="BZ2022"/>
      <c r="CA2022"/>
      <c r="CB2022"/>
      <c r="CC2022"/>
      <c r="CD2022"/>
      <c r="CE2022"/>
      <c r="CF2022"/>
      <c r="CG2022"/>
      <c r="CH2022"/>
      <c r="CI2022"/>
      <c r="CJ2022"/>
      <c r="CK2022"/>
      <c r="CL2022"/>
      <c r="CN2022"/>
    </row>
    <row r="2023" spans="9:92" x14ac:dyDescent="0.35">
      <c r="I2023"/>
      <c r="J2023"/>
      <c r="R2023"/>
      <c r="S2023"/>
      <c r="T2023"/>
      <c r="U2023"/>
      <c r="V2023"/>
      <c r="W2023"/>
      <c r="X2023"/>
      <c r="Y2023"/>
      <c r="Z2023"/>
      <c r="AA2023"/>
      <c r="AB2023"/>
      <c r="AC2023"/>
      <c r="AD2023"/>
      <c r="AE2023"/>
      <c r="AF2023"/>
      <c r="AG2023"/>
      <c r="AH2023"/>
      <c r="AI2023"/>
      <c r="AJ2023"/>
      <c r="AK2023"/>
      <c r="AL2023"/>
      <c r="AM2023"/>
      <c r="AN2023"/>
      <c r="AO2023"/>
      <c r="AP2023"/>
      <c r="AQ2023"/>
      <c r="AR2023"/>
      <c r="AS2023"/>
      <c r="AT2023"/>
      <c r="AU2023"/>
      <c r="AV2023"/>
      <c r="AW2023"/>
      <c r="AX2023"/>
      <c r="AY2023"/>
      <c r="AZ2023"/>
      <c r="BA2023"/>
      <c r="BB2023"/>
      <c r="BC2023"/>
      <c r="BD2023"/>
      <c r="BE2023"/>
      <c r="BF2023"/>
      <c r="BG2023"/>
      <c r="BH2023"/>
      <c r="BI2023"/>
      <c r="BJ2023"/>
      <c r="BK2023"/>
      <c r="BL2023"/>
      <c r="BM2023"/>
      <c r="BN2023"/>
      <c r="BO2023"/>
      <c r="BP2023"/>
      <c r="BQ2023"/>
      <c r="BR2023"/>
      <c r="BS2023"/>
      <c r="BT2023"/>
      <c r="BU2023"/>
      <c r="BV2023"/>
      <c r="BW2023"/>
      <c r="BX2023"/>
      <c r="BY2023"/>
      <c r="BZ2023"/>
      <c r="CA2023"/>
      <c r="CB2023"/>
      <c r="CC2023"/>
      <c r="CD2023"/>
      <c r="CE2023"/>
      <c r="CF2023"/>
      <c r="CG2023"/>
      <c r="CH2023"/>
      <c r="CI2023"/>
      <c r="CJ2023"/>
      <c r="CK2023"/>
      <c r="CL2023"/>
      <c r="CN2023"/>
    </row>
    <row r="2024" spans="9:92" x14ac:dyDescent="0.35">
      <c r="I2024"/>
      <c r="J2024"/>
      <c r="R2024"/>
      <c r="S2024"/>
      <c r="T2024"/>
      <c r="U2024"/>
      <c r="V2024"/>
      <c r="W2024"/>
      <c r="X2024"/>
      <c r="Y2024"/>
      <c r="Z2024"/>
      <c r="AA2024"/>
      <c r="AB2024"/>
      <c r="AC2024"/>
      <c r="AD2024"/>
      <c r="AE2024"/>
      <c r="AF2024"/>
      <c r="AG2024"/>
      <c r="AH2024"/>
      <c r="AI2024"/>
      <c r="AJ2024"/>
      <c r="AK2024"/>
      <c r="AL2024"/>
      <c r="AM2024"/>
      <c r="AN2024"/>
      <c r="AO2024"/>
      <c r="AP2024"/>
      <c r="AQ2024"/>
      <c r="AR2024"/>
      <c r="AS2024"/>
      <c r="AT2024"/>
      <c r="AU2024"/>
      <c r="AV2024"/>
      <c r="AW2024"/>
      <c r="AX2024"/>
      <c r="AY2024"/>
      <c r="AZ2024"/>
      <c r="BA2024"/>
      <c r="BB2024"/>
      <c r="BC2024"/>
      <c r="BD2024"/>
      <c r="BE2024"/>
      <c r="BF2024"/>
      <c r="BG2024"/>
      <c r="BH2024"/>
      <c r="BI2024"/>
      <c r="BJ2024"/>
      <c r="BK2024"/>
      <c r="BL2024"/>
      <c r="BM2024"/>
      <c r="BN2024"/>
      <c r="BO2024"/>
      <c r="BP2024"/>
      <c r="BQ2024"/>
      <c r="BR2024"/>
      <c r="BS2024"/>
      <c r="BT2024"/>
      <c r="BU2024"/>
      <c r="BV2024"/>
      <c r="BW2024"/>
      <c r="BX2024"/>
      <c r="BY2024"/>
      <c r="BZ2024"/>
      <c r="CA2024"/>
      <c r="CB2024"/>
      <c r="CC2024"/>
      <c r="CD2024"/>
      <c r="CE2024"/>
      <c r="CF2024"/>
      <c r="CG2024"/>
      <c r="CH2024"/>
      <c r="CI2024"/>
      <c r="CJ2024"/>
      <c r="CK2024"/>
      <c r="CL2024"/>
      <c r="CN2024"/>
    </row>
    <row r="2025" spans="9:92" x14ac:dyDescent="0.35">
      <c r="I2025"/>
      <c r="J2025"/>
      <c r="R2025"/>
      <c r="S2025"/>
      <c r="T2025"/>
      <c r="U2025"/>
      <c r="V2025"/>
      <c r="W2025"/>
      <c r="X2025"/>
      <c r="Y2025"/>
      <c r="Z2025"/>
      <c r="AA2025"/>
      <c r="AB2025"/>
      <c r="AC2025"/>
      <c r="AD2025"/>
      <c r="AE2025"/>
      <c r="AF2025"/>
      <c r="AG2025"/>
      <c r="AH2025"/>
      <c r="AI2025"/>
      <c r="AJ2025"/>
      <c r="AK2025"/>
      <c r="AL2025"/>
      <c r="AM2025"/>
      <c r="AN2025"/>
      <c r="AO2025"/>
      <c r="AP2025"/>
      <c r="AQ2025"/>
      <c r="AR2025"/>
      <c r="AS2025"/>
      <c r="AT2025"/>
      <c r="AU2025"/>
      <c r="AV2025"/>
      <c r="AW2025"/>
      <c r="AX2025"/>
      <c r="AY2025"/>
      <c r="AZ2025"/>
      <c r="BA2025"/>
      <c r="BB2025"/>
      <c r="BC2025"/>
      <c r="BD2025"/>
      <c r="BE2025"/>
      <c r="BF2025"/>
      <c r="BG2025"/>
      <c r="BH2025"/>
      <c r="BI2025"/>
      <c r="BJ2025"/>
      <c r="BK2025"/>
      <c r="BL2025"/>
      <c r="BM2025"/>
      <c r="BN2025"/>
      <c r="BO2025"/>
      <c r="BP2025"/>
      <c r="BQ2025"/>
      <c r="BR2025"/>
      <c r="BS2025"/>
      <c r="BT2025"/>
      <c r="BU2025"/>
      <c r="BV2025"/>
      <c r="BW2025"/>
      <c r="BX2025"/>
      <c r="BY2025"/>
      <c r="BZ2025"/>
      <c r="CA2025"/>
      <c r="CB2025"/>
      <c r="CC2025"/>
      <c r="CD2025"/>
      <c r="CE2025"/>
      <c r="CF2025"/>
      <c r="CG2025"/>
      <c r="CH2025"/>
      <c r="CI2025"/>
      <c r="CJ2025"/>
      <c r="CK2025"/>
      <c r="CL2025"/>
      <c r="CN2025"/>
    </row>
    <row r="2026" spans="9:92" x14ac:dyDescent="0.35">
      <c r="I2026"/>
      <c r="J2026"/>
      <c r="R2026"/>
      <c r="S2026"/>
      <c r="T2026"/>
      <c r="U2026"/>
      <c r="V2026"/>
      <c r="W2026"/>
      <c r="X2026"/>
      <c r="Y2026"/>
      <c r="Z2026"/>
      <c r="AA2026"/>
      <c r="AB2026"/>
      <c r="AC2026"/>
      <c r="AD2026"/>
      <c r="AE2026"/>
      <c r="AF2026"/>
      <c r="AG2026"/>
      <c r="AH2026"/>
      <c r="AI2026"/>
      <c r="AJ2026"/>
      <c r="AK2026"/>
      <c r="AL2026"/>
      <c r="AM2026"/>
      <c r="AN2026"/>
      <c r="AO2026"/>
      <c r="AP2026"/>
      <c r="AQ2026"/>
      <c r="AR2026"/>
      <c r="AS2026"/>
      <c r="AT2026"/>
      <c r="AU2026"/>
      <c r="AV2026"/>
      <c r="AW2026"/>
      <c r="AX2026"/>
      <c r="AY2026"/>
      <c r="AZ2026"/>
      <c r="BA2026"/>
      <c r="BB2026"/>
      <c r="BC2026"/>
      <c r="BD2026"/>
      <c r="BE2026"/>
      <c r="BF2026"/>
      <c r="BG2026"/>
      <c r="BH2026"/>
      <c r="BI2026"/>
      <c r="BJ2026"/>
      <c r="BK2026"/>
      <c r="BL2026"/>
      <c r="BM2026"/>
      <c r="BN2026"/>
      <c r="BO2026"/>
      <c r="BP2026"/>
      <c r="BQ2026"/>
      <c r="BR2026"/>
      <c r="BS2026"/>
      <c r="BT2026"/>
      <c r="BU2026"/>
      <c r="BV2026"/>
      <c r="BW2026"/>
      <c r="BX2026"/>
      <c r="BY2026"/>
      <c r="BZ2026"/>
      <c r="CA2026"/>
      <c r="CB2026"/>
      <c r="CC2026"/>
      <c r="CD2026"/>
      <c r="CE2026"/>
      <c r="CF2026"/>
      <c r="CG2026"/>
      <c r="CH2026"/>
      <c r="CI2026"/>
      <c r="CJ2026"/>
      <c r="CK2026"/>
      <c r="CL2026"/>
      <c r="CN2026"/>
    </row>
    <row r="2027" spans="9:92" x14ac:dyDescent="0.35">
      <c r="I2027"/>
      <c r="J2027"/>
      <c r="R2027"/>
      <c r="S2027"/>
      <c r="T2027"/>
      <c r="U2027"/>
      <c r="V2027"/>
      <c r="W2027"/>
      <c r="X2027"/>
      <c r="Y2027"/>
      <c r="Z2027"/>
      <c r="AA2027"/>
      <c r="AB2027"/>
      <c r="AC2027"/>
      <c r="AD2027"/>
      <c r="AE2027"/>
      <c r="AF2027"/>
      <c r="AG2027"/>
      <c r="AH2027"/>
      <c r="AI2027"/>
      <c r="AJ2027"/>
      <c r="AK2027"/>
      <c r="AL2027"/>
      <c r="AM2027"/>
      <c r="AN2027"/>
      <c r="AO2027"/>
      <c r="AP2027"/>
      <c r="AQ2027"/>
      <c r="AR2027"/>
      <c r="AS2027"/>
      <c r="AT2027"/>
      <c r="AU2027"/>
      <c r="AV2027"/>
      <c r="AW2027"/>
      <c r="AX2027"/>
      <c r="AY2027"/>
      <c r="AZ2027"/>
      <c r="BA2027"/>
      <c r="BB2027"/>
      <c r="BC2027"/>
      <c r="BD2027"/>
      <c r="BE2027"/>
      <c r="BF2027"/>
      <c r="BG2027"/>
      <c r="BH2027"/>
      <c r="BI2027"/>
      <c r="BJ2027"/>
      <c r="BK2027"/>
      <c r="BL2027"/>
      <c r="BM2027"/>
      <c r="BN2027"/>
      <c r="BO2027"/>
      <c r="BP2027"/>
      <c r="BQ2027"/>
      <c r="BR2027"/>
      <c r="BS2027"/>
      <c r="BT2027"/>
      <c r="BU2027"/>
      <c r="BV2027"/>
      <c r="BW2027"/>
      <c r="BX2027"/>
      <c r="BY2027"/>
      <c r="BZ2027"/>
      <c r="CA2027"/>
      <c r="CB2027"/>
      <c r="CC2027"/>
      <c r="CD2027"/>
      <c r="CE2027"/>
      <c r="CF2027"/>
      <c r="CG2027"/>
      <c r="CH2027"/>
      <c r="CI2027"/>
      <c r="CJ2027"/>
      <c r="CK2027"/>
      <c r="CL2027"/>
      <c r="CN2027"/>
    </row>
    <row r="2028" spans="9:92" x14ac:dyDescent="0.35">
      <c r="I2028"/>
      <c r="J2028"/>
      <c r="R2028"/>
      <c r="S2028"/>
      <c r="T2028"/>
      <c r="U2028"/>
      <c r="V2028"/>
      <c r="W2028"/>
      <c r="X2028"/>
      <c r="Y2028"/>
      <c r="Z2028"/>
      <c r="AA2028"/>
      <c r="AB2028"/>
      <c r="AC2028"/>
      <c r="AD2028"/>
      <c r="AE2028"/>
      <c r="AF2028"/>
      <c r="AG2028"/>
      <c r="AH2028"/>
      <c r="AI2028"/>
      <c r="AJ2028"/>
      <c r="AK2028"/>
      <c r="AL2028"/>
      <c r="AM2028"/>
      <c r="AN2028"/>
      <c r="AO2028"/>
      <c r="AP2028"/>
      <c r="AQ2028"/>
      <c r="AR2028"/>
      <c r="AS2028"/>
      <c r="AT2028"/>
      <c r="AU2028"/>
      <c r="AV2028"/>
      <c r="AW2028"/>
      <c r="AX2028"/>
      <c r="AY2028"/>
      <c r="AZ2028"/>
      <c r="BA2028"/>
      <c r="BB2028"/>
      <c r="BC2028"/>
      <c r="BD2028"/>
      <c r="BE2028"/>
      <c r="BF2028"/>
      <c r="BG2028"/>
      <c r="BH2028"/>
      <c r="BI2028"/>
      <c r="BJ2028"/>
      <c r="BK2028"/>
      <c r="BL2028"/>
      <c r="BM2028"/>
      <c r="BN2028"/>
      <c r="BO2028"/>
      <c r="BP2028"/>
      <c r="BQ2028"/>
      <c r="BR2028"/>
      <c r="BS2028"/>
      <c r="BT2028"/>
      <c r="BU2028"/>
      <c r="BV2028"/>
      <c r="BW2028"/>
      <c r="BX2028"/>
      <c r="BY2028"/>
      <c r="BZ2028"/>
      <c r="CA2028"/>
      <c r="CB2028"/>
      <c r="CC2028"/>
      <c r="CD2028"/>
      <c r="CE2028"/>
      <c r="CF2028"/>
      <c r="CG2028"/>
      <c r="CH2028"/>
      <c r="CI2028"/>
      <c r="CJ2028"/>
      <c r="CK2028"/>
      <c r="CL2028"/>
      <c r="CN2028"/>
    </row>
    <row r="2029" spans="9:92" x14ac:dyDescent="0.35">
      <c r="I2029"/>
      <c r="J2029"/>
      <c r="R2029"/>
      <c r="S2029"/>
      <c r="T2029"/>
      <c r="U2029"/>
      <c r="V2029"/>
      <c r="W2029"/>
      <c r="X2029"/>
      <c r="Y2029"/>
      <c r="Z2029"/>
      <c r="AA2029"/>
      <c r="AB2029"/>
      <c r="AC2029"/>
      <c r="AD2029"/>
      <c r="AE2029"/>
      <c r="AF2029"/>
      <c r="AG2029"/>
      <c r="AH2029"/>
      <c r="AI2029"/>
      <c r="AJ2029"/>
      <c r="AK2029"/>
      <c r="AL2029"/>
      <c r="AM2029"/>
      <c r="AN2029"/>
      <c r="AO2029"/>
      <c r="AP2029"/>
      <c r="AQ2029"/>
      <c r="AR2029"/>
      <c r="AS2029"/>
      <c r="AT2029"/>
      <c r="AU2029"/>
      <c r="AV2029"/>
      <c r="AW2029"/>
      <c r="AX2029"/>
      <c r="AY2029"/>
      <c r="AZ2029"/>
      <c r="BA2029"/>
      <c r="BB2029"/>
      <c r="BC2029"/>
      <c r="BD2029"/>
      <c r="BE2029"/>
      <c r="BF2029"/>
      <c r="BG2029"/>
      <c r="BH2029"/>
      <c r="BI2029"/>
      <c r="BJ2029"/>
      <c r="BK2029"/>
      <c r="BL2029"/>
      <c r="BM2029"/>
      <c r="BN2029"/>
      <c r="BO2029"/>
      <c r="BP2029"/>
      <c r="BQ2029"/>
      <c r="BR2029"/>
      <c r="BS2029"/>
      <c r="BT2029"/>
      <c r="BU2029"/>
      <c r="BV2029"/>
      <c r="BW2029"/>
      <c r="BX2029"/>
      <c r="BY2029"/>
      <c r="BZ2029"/>
      <c r="CA2029"/>
      <c r="CB2029"/>
      <c r="CC2029"/>
      <c r="CD2029"/>
      <c r="CE2029"/>
      <c r="CF2029"/>
      <c r="CG2029"/>
      <c r="CH2029"/>
      <c r="CI2029"/>
      <c r="CJ2029"/>
      <c r="CK2029"/>
      <c r="CL2029"/>
      <c r="CN2029"/>
    </row>
    <row r="2030" spans="9:92" x14ac:dyDescent="0.35">
      <c r="I2030"/>
      <c r="J2030"/>
      <c r="R2030"/>
      <c r="S2030"/>
      <c r="T2030"/>
      <c r="U2030"/>
      <c r="V2030"/>
      <c r="W2030"/>
      <c r="X2030"/>
      <c r="Y2030"/>
      <c r="Z2030"/>
      <c r="AA2030"/>
      <c r="AB2030"/>
      <c r="AC2030"/>
      <c r="AD2030"/>
      <c r="AE2030"/>
      <c r="AF2030"/>
      <c r="AG2030"/>
      <c r="AH2030"/>
      <c r="AI2030"/>
      <c r="AJ2030"/>
      <c r="AK2030"/>
      <c r="AL2030"/>
      <c r="AM2030"/>
      <c r="AN2030"/>
      <c r="AO2030"/>
      <c r="AP2030"/>
      <c r="AQ2030"/>
      <c r="AR2030"/>
      <c r="AS2030"/>
      <c r="AT2030"/>
      <c r="AU2030"/>
      <c r="AV2030"/>
      <c r="AW2030"/>
      <c r="AX2030"/>
      <c r="AY2030"/>
      <c r="AZ2030"/>
      <c r="BA2030"/>
      <c r="BB2030"/>
      <c r="BC2030"/>
      <c r="BD2030"/>
      <c r="BE2030"/>
      <c r="BF2030"/>
      <c r="BG2030"/>
      <c r="BH2030"/>
      <c r="BI2030"/>
      <c r="BJ2030"/>
      <c r="BK2030"/>
      <c r="BL2030"/>
      <c r="BM2030"/>
      <c r="BN2030"/>
      <c r="BO2030"/>
      <c r="BP2030"/>
      <c r="BQ2030"/>
      <c r="BR2030"/>
      <c r="BS2030"/>
      <c r="BT2030"/>
      <c r="BU2030"/>
      <c r="BV2030"/>
      <c r="BW2030"/>
      <c r="BX2030"/>
      <c r="BY2030"/>
      <c r="BZ2030"/>
      <c r="CA2030"/>
      <c r="CB2030"/>
      <c r="CC2030"/>
      <c r="CD2030"/>
      <c r="CE2030"/>
      <c r="CF2030"/>
      <c r="CG2030"/>
      <c r="CH2030"/>
      <c r="CI2030"/>
      <c r="CJ2030"/>
      <c r="CK2030"/>
      <c r="CL2030"/>
      <c r="CN2030"/>
    </row>
    <row r="2031" spans="9:92" x14ac:dyDescent="0.35">
      <c r="I2031"/>
      <c r="J2031"/>
      <c r="R2031"/>
      <c r="S2031"/>
      <c r="T2031"/>
      <c r="U2031"/>
      <c r="V2031"/>
      <c r="W2031"/>
      <c r="X2031"/>
      <c r="Y2031"/>
      <c r="Z2031"/>
      <c r="AA2031"/>
      <c r="AB2031"/>
      <c r="AC2031"/>
      <c r="AD2031"/>
      <c r="AE2031"/>
      <c r="AF2031"/>
      <c r="AG2031"/>
      <c r="AH2031"/>
      <c r="AI2031"/>
      <c r="AJ2031"/>
      <c r="AK2031"/>
      <c r="AL2031"/>
      <c r="AM2031"/>
      <c r="AN2031"/>
      <c r="AO2031"/>
      <c r="AP2031"/>
      <c r="AQ2031"/>
      <c r="AR2031"/>
      <c r="AS2031"/>
      <c r="AT2031"/>
      <c r="AU2031"/>
      <c r="AV2031"/>
      <c r="AW2031"/>
      <c r="AX2031"/>
      <c r="AY2031"/>
      <c r="AZ2031"/>
      <c r="BA2031"/>
      <c r="BB2031"/>
      <c r="BC2031"/>
      <c r="BD2031"/>
      <c r="BE2031"/>
      <c r="BF2031"/>
      <c r="BG2031"/>
      <c r="BH2031"/>
      <c r="BI2031"/>
      <c r="BJ2031"/>
      <c r="BK2031"/>
      <c r="BL2031"/>
      <c r="BM2031"/>
      <c r="BN2031"/>
      <c r="BO2031"/>
      <c r="BP2031"/>
      <c r="BQ2031"/>
      <c r="BR2031"/>
      <c r="BS2031"/>
      <c r="BT2031"/>
      <c r="BU2031"/>
      <c r="BV2031"/>
      <c r="BW2031"/>
      <c r="BX2031"/>
      <c r="BY2031"/>
      <c r="BZ2031"/>
      <c r="CA2031"/>
      <c r="CB2031"/>
      <c r="CC2031"/>
      <c r="CD2031"/>
      <c r="CE2031"/>
      <c r="CF2031"/>
      <c r="CG2031"/>
      <c r="CH2031"/>
      <c r="CI2031"/>
      <c r="CJ2031"/>
      <c r="CK2031"/>
      <c r="CL2031"/>
      <c r="CN2031"/>
    </row>
    <row r="2032" spans="9:92" x14ac:dyDescent="0.35">
      <c r="I2032"/>
      <c r="J2032"/>
      <c r="R2032"/>
      <c r="S2032"/>
      <c r="T2032"/>
      <c r="U2032"/>
      <c r="V2032"/>
      <c r="W2032"/>
      <c r="X2032"/>
      <c r="Y2032"/>
      <c r="Z2032"/>
      <c r="AA2032"/>
      <c r="AB2032"/>
      <c r="AC2032"/>
      <c r="AD2032"/>
      <c r="AE2032"/>
      <c r="AF2032"/>
      <c r="AG2032"/>
      <c r="AH2032"/>
      <c r="AI2032"/>
      <c r="AJ2032"/>
      <c r="AK2032"/>
      <c r="AL2032"/>
      <c r="AM2032"/>
      <c r="AN2032"/>
      <c r="AO2032"/>
      <c r="AP2032"/>
      <c r="AQ2032"/>
      <c r="AR2032"/>
      <c r="AS2032"/>
      <c r="AT2032"/>
      <c r="AU2032"/>
      <c r="AV2032"/>
      <c r="AW2032"/>
      <c r="AX2032"/>
      <c r="AY2032"/>
      <c r="AZ2032"/>
      <c r="BA2032"/>
      <c r="BB2032"/>
      <c r="BC2032"/>
      <c r="BD2032"/>
      <c r="BE2032"/>
      <c r="BF2032"/>
      <c r="BG2032"/>
      <c r="BH2032"/>
      <c r="BI2032"/>
      <c r="BJ2032"/>
      <c r="BK2032"/>
      <c r="BL2032"/>
      <c r="BM2032"/>
      <c r="BN2032"/>
      <c r="BO2032"/>
      <c r="BP2032"/>
      <c r="BQ2032"/>
      <c r="BR2032"/>
      <c r="BS2032"/>
      <c r="BT2032"/>
      <c r="BU2032"/>
      <c r="BV2032"/>
      <c r="BW2032"/>
      <c r="BX2032"/>
      <c r="BY2032"/>
      <c r="BZ2032"/>
      <c r="CA2032"/>
      <c r="CB2032"/>
      <c r="CC2032"/>
      <c r="CD2032"/>
      <c r="CE2032"/>
      <c r="CF2032"/>
      <c r="CG2032"/>
      <c r="CH2032"/>
      <c r="CI2032"/>
      <c r="CJ2032"/>
      <c r="CK2032"/>
      <c r="CL2032"/>
      <c r="CN2032"/>
    </row>
    <row r="2033" spans="9:92" x14ac:dyDescent="0.35">
      <c r="I2033"/>
      <c r="J2033"/>
      <c r="R2033"/>
      <c r="S2033"/>
      <c r="T2033"/>
      <c r="U2033"/>
      <c r="V2033"/>
      <c r="W2033"/>
      <c r="X2033"/>
      <c r="Y2033"/>
      <c r="Z2033"/>
      <c r="AA2033"/>
      <c r="AB2033"/>
      <c r="AC2033"/>
      <c r="AD2033"/>
      <c r="AE2033"/>
      <c r="AF2033"/>
      <c r="AG2033"/>
      <c r="AH2033"/>
      <c r="AI2033"/>
      <c r="AJ2033"/>
      <c r="AK2033"/>
      <c r="AL2033"/>
      <c r="AM2033"/>
      <c r="AN2033"/>
      <c r="AO2033"/>
      <c r="AP2033"/>
      <c r="AQ2033"/>
      <c r="AR2033"/>
      <c r="AS2033"/>
      <c r="AT2033"/>
      <c r="AU2033"/>
      <c r="AV2033"/>
      <c r="AW2033"/>
      <c r="AX2033"/>
      <c r="AY2033"/>
      <c r="AZ2033"/>
      <c r="BA2033"/>
      <c r="BB2033"/>
      <c r="BC2033"/>
      <c r="BD2033"/>
      <c r="BE2033"/>
      <c r="BF2033"/>
      <c r="BG2033"/>
      <c r="BH2033"/>
      <c r="BI2033"/>
      <c r="BJ2033"/>
      <c r="BK2033"/>
      <c r="BL2033"/>
      <c r="BM2033"/>
      <c r="BN2033"/>
      <c r="BO2033"/>
      <c r="BP2033"/>
      <c r="BQ2033"/>
      <c r="BR2033"/>
      <c r="BS2033"/>
      <c r="BT2033"/>
      <c r="BU2033"/>
      <c r="BV2033"/>
      <c r="BW2033"/>
      <c r="BX2033"/>
      <c r="BY2033"/>
      <c r="BZ2033"/>
      <c r="CA2033"/>
      <c r="CB2033"/>
      <c r="CC2033"/>
      <c r="CD2033"/>
      <c r="CE2033"/>
      <c r="CF2033"/>
      <c r="CG2033"/>
      <c r="CH2033"/>
      <c r="CI2033"/>
      <c r="CJ2033"/>
      <c r="CK2033"/>
      <c r="CL2033"/>
      <c r="CN2033"/>
    </row>
    <row r="2034" spans="9:92" x14ac:dyDescent="0.35">
      <c r="I2034"/>
      <c r="J2034"/>
      <c r="R2034"/>
      <c r="S2034"/>
      <c r="T2034"/>
      <c r="U2034"/>
      <c r="V2034"/>
      <c r="W2034"/>
      <c r="X2034"/>
      <c r="Y2034"/>
      <c r="Z2034"/>
      <c r="AA2034"/>
      <c r="AB2034"/>
      <c r="AC2034"/>
      <c r="AD2034"/>
      <c r="AE2034"/>
      <c r="AF2034"/>
      <c r="AG2034"/>
      <c r="AH2034"/>
      <c r="AI2034"/>
      <c r="AJ2034"/>
      <c r="AK2034"/>
      <c r="AL2034"/>
      <c r="AM2034"/>
      <c r="AN2034"/>
      <c r="AO2034"/>
      <c r="AP2034"/>
      <c r="AQ2034"/>
      <c r="AR2034"/>
      <c r="AS2034"/>
      <c r="AT2034"/>
      <c r="AU2034"/>
      <c r="AV2034"/>
      <c r="AW2034"/>
      <c r="AX2034"/>
      <c r="AY2034"/>
      <c r="AZ2034"/>
      <c r="BA2034"/>
      <c r="BB2034"/>
      <c r="BC2034"/>
      <c r="BD2034"/>
      <c r="BE2034"/>
      <c r="BF2034"/>
      <c r="BG2034"/>
      <c r="BH2034"/>
      <c r="BI2034"/>
      <c r="BJ2034"/>
      <c r="BK2034"/>
      <c r="BL2034"/>
      <c r="BM2034"/>
      <c r="BN2034"/>
      <c r="BO2034"/>
      <c r="BP2034"/>
      <c r="BQ2034"/>
      <c r="BR2034"/>
      <c r="BS2034"/>
      <c r="BT2034"/>
      <c r="BU2034"/>
      <c r="BV2034"/>
      <c r="BW2034"/>
      <c r="BX2034"/>
      <c r="BY2034"/>
      <c r="BZ2034"/>
      <c r="CA2034"/>
      <c r="CB2034"/>
      <c r="CC2034"/>
      <c r="CD2034"/>
      <c r="CE2034"/>
      <c r="CF2034"/>
      <c r="CG2034"/>
      <c r="CH2034"/>
      <c r="CI2034"/>
      <c r="CJ2034"/>
      <c r="CK2034"/>
      <c r="CL2034"/>
      <c r="CN2034"/>
    </row>
    <row r="2035" spans="9:92" x14ac:dyDescent="0.35">
      <c r="I2035"/>
      <c r="J2035"/>
      <c r="R2035"/>
      <c r="S2035"/>
      <c r="T2035"/>
      <c r="U2035"/>
      <c r="V2035"/>
      <c r="W2035"/>
      <c r="X2035"/>
      <c r="Y2035"/>
      <c r="Z2035"/>
      <c r="AA2035"/>
      <c r="AB2035"/>
      <c r="AC2035"/>
      <c r="AD2035"/>
      <c r="AE2035"/>
      <c r="AF2035"/>
      <c r="AG2035"/>
      <c r="AH2035"/>
      <c r="AI2035"/>
      <c r="AJ2035"/>
      <c r="AK2035"/>
      <c r="AL2035"/>
      <c r="AM2035"/>
      <c r="AN2035"/>
      <c r="AO2035"/>
      <c r="AP2035"/>
      <c r="AQ2035"/>
      <c r="AR2035"/>
      <c r="AS2035"/>
      <c r="AT2035"/>
      <c r="AU2035"/>
      <c r="AV2035"/>
      <c r="AW2035"/>
      <c r="AX2035"/>
      <c r="AY2035"/>
      <c r="AZ2035"/>
      <c r="BA2035"/>
      <c r="BB2035"/>
      <c r="BC2035"/>
      <c r="BD2035"/>
      <c r="BE2035"/>
      <c r="BF2035"/>
      <c r="BG2035"/>
      <c r="BH2035"/>
      <c r="BI2035"/>
      <c r="BJ2035"/>
      <c r="BK2035"/>
      <c r="BL2035"/>
      <c r="BM2035"/>
      <c r="BN2035"/>
      <c r="BO2035"/>
      <c r="BP2035"/>
      <c r="BQ2035"/>
      <c r="BR2035"/>
      <c r="BS2035"/>
      <c r="BT2035"/>
      <c r="BU2035"/>
      <c r="BV2035"/>
      <c r="BW2035"/>
      <c r="BX2035"/>
      <c r="BY2035"/>
      <c r="BZ2035"/>
      <c r="CA2035"/>
      <c r="CB2035"/>
      <c r="CC2035"/>
      <c r="CD2035"/>
      <c r="CE2035"/>
      <c r="CF2035"/>
      <c r="CG2035"/>
      <c r="CH2035"/>
      <c r="CI2035"/>
      <c r="CJ2035"/>
      <c r="CK2035"/>
      <c r="CL2035"/>
      <c r="CN2035"/>
    </row>
    <row r="2036" spans="9:92" x14ac:dyDescent="0.35">
      <c r="I2036"/>
      <c r="J2036"/>
      <c r="R2036"/>
      <c r="S2036"/>
      <c r="T2036"/>
      <c r="U2036"/>
      <c r="V2036"/>
      <c r="W2036"/>
      <c r="X2036"/>
      <c r="Y2036"/>
      <c r="Z2036"/>
      <c r="AA2036"/>
      <c r="AB2036"/>
      <c r="AC2036"/>
      <c r="AD2036"/>
      <c r="AE2036"/>
      <c r="AF2036"/>
      <c r="AG2036"/>
      <c r="AH2036"/>
      <c r="AI2036"/>
      <c r="AJ2036"/>
      <c r="AK2036"/>
      <c r="AL2036"/>
      <c r="AM2036"/>
      <c r="AN2036"/>
      <c r="AO2036"/>
      <c r="AP2036"/>
      <c r="AQ2036"/>
      <c r="AR2036"/>
      <c r="AS2036"/>
      <c r="AT2036"/>
      <c r="AU2036"/>
      <c r="AV2036"/>
      <c r="AW2036"/>
      <c r="AX2036"/>
      <c r="AY2036"/>
      <c r="AZ2036"/>
      <c r="BA2036"/>
      <c r="BB2036"/>
      <c r="BC2036"/>
      <c r="BD2036"/>
      <c r="BE2036"/>
      <c r="BF2036"/>
      <c r="BG2036"/>
      <c r="BH2036"/>
      <c r="BI2036"/>
      <c r="BJ2036"/>
      <c r="BK2036"/>
      <c r="BL2036"/>
      <c r="BM2036"/>
      <c r="BN2036"/>
      <c r="BO2036"/>
      <c r="BP2036"/>
      <c r="BQ2036"/>
      <c r="BR2036"/>
      <c r="BS2036"/>
      <c r="BT2036"/>
      <c r="BU2036"/>
      <c r="BV2036"/>
      <c r="BW2036"/>
      <c r="BX2036"/>
      <c r="BY2036"/>
      <c r="BZ2036"/>
      <c r="CA2036"/>
      <c r="CB2036"/>
      <c r="CC2036"/>
      <c r="CD2036"/>
      <c r="CE2036"/>
      <c r="CF2036"/>
      <c r="CG2036"/>
      <c r="CH2036"/>
      <c r="CI2036"/>
      <c r="CJ2036"/>
      <c r="CK2036"/>
      <c r="CL2036"/>
      <c r="CN2036"/>
    </row>
    <row r="2037" spans="9:92" x14ac:dyDescent="0.35">
      <c r="I2037"/>
      <c r="J2037"/>
      <c r="R2037"/>
      <c r="S2037"/>
      <c r="T2037"/>
      <c r="U2037"/>
      <c r="V2037"/>
      <c r="W2037"/>
      <c r="X2037"/>
      <c r="Y2037"/>
      <c r="Z2037"/>
      <c r="AA2037"/>
      <c r="AB2037"/>
      <c r="AC2037"/>
      <c r="AD2037"/>
      <c r="AE2037"/>
      <c r="AF2037"/>
      <c r="AG2037"/>
      <c r="AH2037"/>
      <c r="AI2037"/>
      <c r="AJ2037"/>
      <c r="AK2037"/>
      <c r="AL2037"/>
      <c r="AM2037"/>
      <c r="AN2037"/>
      <c r="AO2037"/>
      <c r="AP2037"/>
      <c r="AQ2037"/>
      <c r="AR2037"/>
      <c r="AS2037"/>
      <c r="AT2037"/>
      <c r="AU2037"/>
      <c r="AV2037"/>
      <c r="AW2037"/>
      <c r="AX2037"/>
      <c r="AY2037"/>
      <c r="AZ2037"/>
      <c r="BA2037"/>
      <c r="BB2037"/>
      <c r="BC2037"/>
      <c r="BD2037"/>
      <c r="BE2037"/>
      <c r="BF2037"/>
      <c r="BG2037"/>
      <c r="BH2037"/>
      <c r="BI2037"/>
      <c r="BJ2037"/>
      <c r="BK2037"/>
      <c r="BL2037"/>
      <c r="BM2037"/>
      <c r="BN2037"/>
      <c r="BO2037"/>
      <c r="BP2037"/>
      <c r="BQ2037"/>
      <c r="BR2037"/>
      <c r="BS2037"/>
      <c r="BT2037"/>
      <c r="BU2037"/>
      <c r="BV2037"/>
      <c r="BW2037"/>
      <c r="BX2037"/>
      <c r="BY2037"/>
      <c r="BZ2037"/>
      <c r="CA2037"/>
      <c r="CB2037"/>
      <c r="CC2037"/>
      <c r="CD2037"/>
      <c r="CE2037"/>
      <c r="CF2037"/>
      <c r="CG2037"/>
      <c r="CH2037"/>
      <c r="CI2037"/>
      <c r="CJ2037"/>
      <c r="CK2037"/>
      <c r="CL2037"/>
      <c r="CN2037"/>
    </row>
    <row r="2038" spans="9:92" x14ac:dyDescent="0.35">
      <c r="I2038"/>
      <c r="J2038"/>
      <c r="R2038"/>
      <c r="S2038"/>
      <c r="T2038"/>
      <c r="U2038"/>
      <c r="V2038"/>
      <c r="W2038"/>
      <c r="X2038"/>
      <c r="Y2038"/>
      <c r="Z2038"/>
      <c r="AA2038"/>
      <c r="AB2038"/>
      <c r="AC2038"/>
      <c r="AD2038"/>
      <c r="AE2038"/>
      <c r="AF2038"/>
      <c r="AG2038"/>
      <c r="AH2038"/>
      <c r="AI2038"/>
      <c r="AJ2038"/>
      <c r="AK2038"/>
      <c r="AL2038"/>
      <c r="AM2038"/>
      <c r="AN2038"/>
      <c r="AO2038"/>
      <c r="AP2038"/>
      <c r="AQ2038"/>
      <c r="AR2038"/>
      <c r="AS2038"/>
      <c r="AT2038"/>
      <c r="AU2038"/>
      <c r="AV2038"/>
      <c r="AW2038"/>
      <c r="AX2038"/>
      <c r="AY2038"/>
      <c r="AZ2038"/>
      <c r="BA2038"/>
      <c r="BB2038"/>
      <c r="BC2038"/>
      <c r="BD2038"/>
      <c r="BE2038"/>
      <c r="BF2038"/>
      <c r="BG2038"/>
      <c r="BH2038"/>
      <c r="BI2038"/>
      <c r="BJ2038"/>
      <c r="BK2038"/>
      <c r="BL2038"/>
      <c r="BM2038"/>
      <c r="BN2038"/>
      <c r="BO2038"/>
      <c r="BP2038"/>
      <c r="BQ2038"/>
      <c r="BR2038"/>
      <c r="BS2038"/>
      <c r="BT2038"/>
      <c r="BU2038"/>
      <c r="BV2038"/>
      <c r="BW2038"/>
      <c r="BX2038"/>
      <c r="BY2038"/>
      <c r="BZ2038"/>
      <c r="CA2038"/>
      <c r="CB2038"/>
      <c r="CC2038"/>
      <c r="CD2038"/>
      <c r="CE2038"/>
      <c r="CF2038"/>
      <c r="CG2038"/>
      <c r="CH2038"/>
      <c r="CI2038"/>
      <c r="CJ2038"/>
      <c r="CK2038"/>
      <c r="CL2038"/>
      <c r="CN2038"/>
    </row>
    <row r="2039" spans="9:92" x14ac:dyDescent="0.35">
      <c r="I2039"/>
      <c r="J2039"/>
      <c r="R2039"/>
      <c r="S2039"/>
      <c r="T2039"/>
      <c r="U2039"/>
      <c r="V2039"/>
      <c r="W2039"/>
      <c r="X2039"/>
      <c r="Y2039"/>
      <c r="Z2039"/>
      <c r="AA2039"/>
      <c r="AB2039"/>
      <c r="AC2039"/>
      <c r="AD2039"/>
      <c r="AE2039"/>
      <c r="AF2039"/>
      <c r="AG2039"/>
      <c r="AH2039"/>
      <c r="AI2039"/>
      <c r="AJ2039"/>
      <c r="AK2039"/>
      <c r="AL2039"/>
      <c r="AM2039"/>
      <c r="AN2039"/>
      <c r="AO2039"/>
      <c r="AP2039"/>
      <c r="AQ2039"/>
      <c r="AR2039"/>
      <c r="AS2039"/>
      <c r="AT2039"/>
      <c r="AU2039"/>
      <c r="AV2039"/>
      <c r="AW2039"/>
      <c r="AX2039"/>
      <c r="AY2039"/>
      <c r="AZ2039"/>
      <c r="BA2039"/>
      <c r="BB2039"/>
      <c r="BC2039"/>
      <c r="BD2039"/>
      <c r="BE2039"/>
      <c r="BF2039"/>
      <c r="BG2039"/>
      <c r="BH2039"/>
      <c r="BI2039"/>
      <c r="BJ2039"/>
      <c r="BK2039"/>
      <c r="BL2039"/>
      <c r="BM2039"/>
      <c r="BN2039"/>
      <c r="BO2039"/>
      <c r="BP2039"/>
      <c r="BQ2039"/>
      <c r="BR2039"/>
      <c r="BS2039"/>
      <c r="BT2039"/>
      <c r="BU2039"/>
      <c r="BV2039"/>
      <c r="BW2039"/>
      <c r="BX2039"/>
      <c r="BY2039"/>
      <c r="BZ2039"/>
      <c r="CA2039"/>
      <c r="CB2039"/>
      <c r="CC2039"/>
      <c r="CD2039"/>
      <c r="CE2039"/>
      <c r="CF2039"/>
      <c r="CG2039"/>
      <c r="CH2039"/>
      <c r="CI2039"/>
      <c r="CJ2039"/>
      <c r="CK2039"/>
      <c r="CL2039"/>
      <c r="CN2039"/>
    </row>
    <row r="2040" spans="9:92" x14ac:dyDescent="0.35">
      <c r="I2040"/>
      <c r="J2040"/>
      <c r="R2040"/>
      <c r="S2040"/>
      <c r="T2040"/>
      <c r="U2040"/>
      <c r="V2040"/>
      <c r="W2040"/>
      <c r="X2040"/>
      <c r="Y2040"/>
      <c r="Z2040"/>
      <c r="AA2040"/>
      <c r="AB2040"/>
      <c r="AC2040"/>
      <c r="AD2040"/>
      <c r="AE2040"/>
      <c r="AF2040"/>
      <c r="AG2040"/>
      <c r="AH2040"/>
      <c r="AI2040"/>
      <c r="AJ2040"/>
      <c r="AK2040"/>
      <c r="AL2040"/>
      <c r="AM2040"/>
      <c r="AN2040"/>
      <c r="AO2040"/>
      <c r="AP2040"/>
      <c r="AQ2040"/>
      <c r="AR2040"/>
      <c r="AS2040"/>
      <c r="AT2040"/>
      <c r="AU2040"/>
      <c r="AV2040"/>
      <c r="AW2040"/>
      <c r="AX2040"/>
      <c r="AY2040"/>
      <c r="AZ2040"/>
      <c r="BA2040"/>
      <c r="BB2040"/>
      <c r="BC2040"/>
      <c r="BD2040"/>
      <c r="BE2040"/>
      <c r="BF2040"/>
      <c r="BG2040"/>
      <c r="BH2040"/>
      <c r="BI2040"/>
      <c r="BJ2040"/>
      <c r="BK2040"/>
      <c r="BL2040"/>
      <c r="BM2040"/>
      <c r="BN2040"/>
      <c r="BO2040"/>
      <c r="BP2040"/>
      <c r="BQ2040"/>
      <c r="BR2040"/>
      <c r="BS2040"/>
      <c r="BT2040"/>
      <c r="BU2040"/>
      <c r="BV2040"/>
      <c r="BW2040"/>
      <c r="BX2040"/>
      <c r="BY2040"/>
      <c r="BZ2040"/>
      <c r="CA2040"/>
      <c r="CB2040"/>
      <c r="CC2040"/>
      <c r="CD2040"/>
      <c r="CE2040"/>
      <c r="CF2040"/>
      <c r="CG2040"/>
      <c r="CH2040"/>
      <c r="CI2040"/>
      <c r="CJ2040"/>
      <c r="CK2040"/>
      <c r="CL2040"/>
      <c r="CN2040"/>
    </row>
    <row r="2041" spans="9:92" x14ac:dyDescent="0.35">
      <c r="I2041"/>
      <c r="J2041"/>
      <c r="R2041"/>
      <c r="S2041"/>
      <c r="T2041"/>
      <c r="U2041"/>
      <c r="V2041"/>
      <c r="W2041"/>
      <c r="X2041"/>
      <c r="Y2041"/>
      <c r="Z2041"/>
      <c r="AA2041"/>
      <c r="AB2041"/>
      <c r="AC2041"/>
      <c r="AD2041"/>
      <c r="AE2041"/>
      <c r="AF2041"/>
      <c r="AG2041"/>
      <c r="AH2041"/>
      <c r="AI2041"/>
      <c r="AJ2041"/>
      <c r="AK2041"/>
      <c r="AL2041"/>
      <c r="AM2041"/>
      <c r="AN2041"/>
      <c r="AO2041"/>
      <c r="AP2041"/>
      <c r="AQ2041"/>
      <c r="AR2041"/>
      <c r="AS2041"/>
      <c r="AT2041"/>
      <c r="AU2041"/>
      <c r="AV2041"/>
      <c r="AW2041"/>
      <c r="AX2041"/>
      <c r="AY2041"/>
      <c r="AZ2041"/>
      <c r="BA2041"/>
      <c r="BB2041"/>
      <c r="BC2041"/>
      <c r="BD2041"/>
      <c r="BE2041"/>
      <c r="BF2041"/>
      <c r="BG2041"/>
      <c r="BH2041"/>
      <c r="BI2041"/>
      <c r="BJ2041"/>
      <c r="BK2041"/>
      <c r="BL2041"/>
      <c r="BM2041"/>
      <c r="BN2041"/>
      <c r="BO2041"/>
      <c r="BP2041"/>
      <c r="BQ2041"/>
      <c r="BR2041"/>
      <c r="BS2041"/>
      <c r="BT2041"/>
      <c r="BU2041"/>
      <c r="BV2041"/>
      <c r="BW2041"/>
      <c r="BX2041"/>
      <c r="BY2041"/>
      <c r="BZ2041"/>
      <c r="CA2041"/>
      <c r="CB2041"/>
      <c r="CC2041"/>
      <c r="CD2041"/>
      <c r="CE2041"/>
      <c r="CF2041"/>
      <c r="CG2041"/>
      <c r="CH2041"/>
      <c r="CI2041"/>
      <c r="CJ2041"/>
      <c r="CK2041"/>
      <c r="CL2041"/>
      <c r="CN2041"/>
    </row>
    <row r="2042" spans="9:92" x14ac:dyDescent="0.35">
      <c r="I2042"/>
      <c r="J2042"/>
      <c r="R2042"/>
      <c r="S2042"/>
      <c r="T2042"/>
      <c r="U2042"/>
      <c r="V2042"/>
      <c r="W2042"/>
      <c r="X2042"/>
      <c r="Y2042"/>
      <c r="Z2042"/>
      <c r="AA2042"/>
      <c r="AB2042"/>
      <c r="AC2042"/>
      <c r="AD2042"/>
      <c r="AE2042"/>
      <c r="AF2042"/>
      <c r="AG2042"/>
      <c r="AH2042"/>
      <c r="AI2042"/>
      <c r="AJ2042"/>
      <c r="AK2042"/>
      <c r="AL2042"/>
      <c r="AM2042"/>
      <c r="AN2042"/>
      <c r="AO2042"/>
      <c r="AP2042"/>
      <c r="AQ2042"/>
      <c r="AR2042"/>
      <c r="AS2042"/>
      <c r="AT2042"/>
      <c r="AU2042"/>
      <c r="AV2042"/>
      <c r="AW2042"/>
      <c r="AX2042"/>
      <c r="AY2042"/>
      <c r="AZ2042"/>
      <c r="BA2042"/>
      <c r="BB2042"/>
      <c r="BC2042"/>
      <c r="BD2042"/>
      <c r="BE2042"/>
      <c r="BF2042"/>
      <c r="BG2042"/>
      <c r="BH2042"/>
      <c r="BI2042"/>
      <c r="BJ2042"/>
      <c r="BK2042"/>
      <c r="BL2042"/>
      <c r="BM2042"/>
      <c r="BN2042"/>
      <c r="BO2042"/>
      <c r="BP2042"/>
      <c r="BQ2042"/>
      <c r="BR2042"/>
      <c r="BS2042"/>
      <c r="BT2042"/>
      <c r="BU2042"/>
      <c r="BV2042"/>
      <c r="BW2042"/>
      <c r="BX2042"/>
      <c r="BY2042"/>
      <c r="BZ2042"/>
      <c r="CA2042"/>
      <c r="CB2042"/>
      <c r="CC2042"/>
      <c r="CD2042"/>
      <c r="CE2042"/>
      <c r="CF2042"/>
      <c r="CG2042"/>
      <c r="CH2042"/>
      <c r="CI2042"/>
      <c r="CJ2042"/>
      <c r="CK2042"/>
      <c r="CL2042"/>
      <c r="CN2042"/>
    </row>
    <row r="2043" spans="9:92" x14ac:dyDescent="0.35">
      <c r="I2043"/>
      <c r="J2043"/>
      <c r="R2043"/>
      <c r="S2043"/>
      <c r="T2043"/>
      <c r="U2043"/>
      <c r="V2043"/>
      <c r="W2043"/>
      <c r="X2043"/>
      <c r="Y2043"/>
      <c r="Z2043"/>
      <c r="AA2043"/>
      <c r="AB2043"/>
      <c r="AC2043"/>
      <c r="AD2043"/>
      <c r="AE2043"/>
      <c r="AF2043"/>
      <c r="AG2043"/>
      <c r="AH2043"/>
      <c r="AI2043"/>
      <c r="AJ2043"/>
      <c r="AK2043"/>
      <c r="AL2043"/>
      <c r="AM2043"/>
      <c r="AN2043"/>
      <c r="AO2043"/>
      <c r="AP2043"/>
      <c r="AQ2043"/>
      <c r="AR2043"/>
      <c r="AS2043"/>
      <c r="AT2043"/>
      <c r="AU2043"/>
      <c r="AV2043"/>
      <c r="AW2043"/>
      <c r="AX2043"/>
      <c r="AY2043"/>
      <c r="AZ2043"/>
      <c r="BA2043"/>
      <c r="BB2043"/>
      <c r="BC2043"/>
      <c r="BD2043"/>
      <c r="BE2043"/>
      <c r="BF2043"/>
      <c r="BG2043"/>
      <c r="BH2043"/>
      <c r="BI2043"/>
      <c r="BJ2043"/>
      <c r="BK2043"/>
      <c r="BL2043"/>
      <c r="BM2043"/>
      <c r="BN2043"/>
      <c r="BO2043"/>
      <c r="BP2043"/>
      <c r="BQ2043"/>
      <c r="BR2043"/>
      <c r="BS2043"/>
      <c r="BT2043"/>
      <c r="BU2043"/>
      <c r="BV2043"/>
      <c r="BW2043"/>
      <c r="BX2043"/>
      <c r="BY2043"/>
      <c r="BZ2043"/>
      <c r="CA2043"/>
      <c r="CB2043"/>
      <c r="CC2043"/>
      <c r="CD2043"/>
      <c r="CE2043"/>
      <c r="CF2043"/>
      <c r="CG2043"/>
      <c r="CH2043"/>
      <c r="CI2043"/>
      <c r="CJ2043"/>
      <c r="CK2043"/>
      <c r="CL2043"/>
      <c r="CN2043"/>
    </row>
    <row r="2044" spans="9:92" x14ac:dyDescent="0.35">
      <c r="I2044"/>
      <c r="J2044"/>
      <c r="R2044"/>
      <c r="S2044"/>
      <c r="T2044"/>
      <c r="U2044"/>
      <c r="V2044"/>
      <c r="W2044"/>
      <c r="X2044"/>
      <c r="Y2044"/>
      <c r="Z2044"/>
      <c r="AA2044"/>
      <c r="AB2044"/>
      <c r="AC2044"/>
      <c r="AD2044"/>
      <c r="AE2044"/>
      <c r="AF2044"/>
      <c r="AG2044"/>
      <c r="AH2044"/>
      <c r="AI2044"/>
      <c r="AJ2044"/>
      <c r="AK2044"/>
      <c r="AL2044"/>
      <c r="AM2044"/>
      <c r="AN2044"/>
      <c r="AO2044"/>
      <c r="AP2044"/>
      <c r="AQ2044"/>
      <c r="AR2044"/>
      <c r="AS2044"/>
      <c r="AT2044"/>
      <c r="AU2044"/>
      <c r="AV2044"/>
      <c r="AW2044"/>
      <c r="AX2044"/>
      <c r="AY2044"/>
      <c r="AZ2044"/>
      <c r="BA2044"/>
      <c r="BB2044"/>
      <c r="BC2044"/>
      <c r="BD2044"/>
      <c r="BE2044"/>
      <c r="BF2044"/>
      <c r="BG2044"/>
      <c r="BH2044"/>
      <c r="BI2044"/>
      <c r="BJ2044"/>
      <c r="BK2044"/>
      <c r="BL2044"/>
      <c r="BM2044"/>
      <c r="BN2044"/>
      <c r="BO2044"/>
      <c r="BP2044"/>
      <c r="BQ2044"/>
      <c r="BR2044"/>
      <c r="BS2044"/>
      <c r="BT2044"/>
      <c r="BU2044"/>
      <c r="BV2044"/>
      <c r="BW2044"/>
      <c r="BX2044"/>
      <c r="BY2044"/>
      <c r="BZ2044"/>
      <c r="CA2044"/>
      <c r="CB2044"/>
      <c r="CC2044"/>
      <c r="CD2044"/>
      <c r="CE2044"/>
      <c r="CF2044"/>
      <c r="CG2044"/>
      <c r="CH2044"/>
      <c r="CI2044"/>
      <c r="CJ2044"/>
      <c r="CK2044"/>
      <c r="CL2044"/>
      <c r="CN2044"/>
    </row>
    <row r="2045" spans="9:92" x14ac:dyDescent="0.35">
      <c r="I2045"/>
      <c r="J2045"/>
      <c r="R2045"/>
      <c r="S2045"/>
      <c r="T2045"/>
      <c r="U2045"/>
      <c r="V2045"/>
      <c r="W2045"/>
      <c r="X2045"/>
      <c r="Y2045"/>
      <c r="Z2045"/>
      <c r="AA2045"/>
      <c r="AB2045"/>
      <c r="AC2045"/>
      <c r="AD2045"/>
      <c r="AE2045"/>
      <c r="AF2045"/>
      <c r="AG2045"/>
      <c r="AH2045"/>
      <c r="AI2045"/>
      <c r="AJ2045"/>
      <c r="AK2045"/>
      <c r="AL2045"/>
      <c r="AM2045"/>
      <c r="AN2045"/>
      <c r="AO2045"/>
      <c r="AP2045"/>
      <c r="AQ2045"/>
      <c r="AR2045"/>
      <c r="AS2045"/>
      <c r="AT2045"/>
      <c r="AU2045"/>
      <c r="AV2045"/>
      <c r="AW2045"/>
      <c r="AX2045"/>
      <c r="AY2045"/>
      <c r="AZ2045"/>
      <c r="BA2045"/>
      <c r="BB2045"/>
      <c r="BC2045"/>
      <c r="BD2045"/>
      <c r="BE2045"/>
      <c r="BF2045"/>
      <c r="BG2045"/>
      <c r="BH2045"/>
      <c r="BI2045"/>
      <c r="BJ2045"/>
      <c r="BK2045"/>
      <c r="BL2045"/>
      <c r="BM2045"/>
      <c r="BN2045"/>
      <c r="BO2045"/>
      <c r="BP2045"/>
      <c r="BQ2045"/>
      <c r="BR2045"/>
      <c r="BS2045"/>
      <c r="BT2045"/>
      <c r="BU2045"/>
      <c r="BV2045"/>
      <c r="BW2045"/>
      <c r="BX2045"/>
      <c r="BY2045"/>
      <c r="BZ2045"/>
      <c r="CA2045"/>
      <c r="CB2045"/>
      <c r="CC2045"/>
      <c r="CD2045"/>
      <c r="CE2045"/>
      <c r="CF2045"/>
      <c r="CG2045"/>
      <c r="CH2045"/>
      <c r="CI2045"/>
      <c r="CJ2045"/>
      <c r="CK2045"/>
      <c r="CL2045"/>
      <c r="CN2045"/>
    </row>
    <row r="2046" spans="9:92" x14ac:dyDescent="0.35">
      <c r="I2046"/>
      <c r="J2046"/>
      <c r="R2046"/>
      <c r="S2046"/>
      <c r="T2046"/>
      <c r="U2046"/>
      <c r="V2046"/>
      <c r="W2046"/>
      <c r="X2046"/>
      <c r="Y2046"/>
      <c r="Z2046"/>
      <c r="AA2046"/>
      <c r="AB2046"/>
      <c r="AC2046"/>
      <c r="AD2046"/>
      <c r="AE2046"/>
      <c r="AF2046"/>
      <c r="AG2046"/>
      <c r="AH2046"/>
      <c r="AI2046"/>
      <c r="AJ2046"/>
      <c r="AK2046"/>
      <c r="AL2046"/>
      <c r="AM2046"/>
      <c r="AN2046"/>
      <c r="AO2046"/>
      <c r="AP2046"/>
      <c r="AQ2046"/>
      <c r="AR2046"/>
      <c r="AS2046"/>
      <c r="AT2046"/>
      <c r="AU2046"/>
      <c r="AV2046"/>
      <c r="AW2046"/>
      <c r="AX2046"/>
      <c r="AY2046"/>
      <c r="AZ2046"/>
      <c r="BA2046"/>
      <c r="BB2046"/>
      <c r="BC2046"/>
      <c r="BD2046"/>
      <c r="BE2046"/>
      <c r="BF2046"/>
      <c r="BG2046"/>
      <c r="BH2046"/>
      <c r="BI2046"/>
      <c r="BJ2046"/>
      <c r="BK2046"/>
      <c r="BL2046"/>
      <c r="BM2046"/>
      <c r="BN2046"/>
      <c r="BO2046"/>
      <c r="BP2046"/>
      <c r="BQ2046"/>
      <c r="BR2046"/>
      <c r="BS2046"/>
      <c r="BT2046"/>
      <c r="BU2046"/>
      <c r="BV2046"/>
      <c r="BW2046"/>
      <c r="BX2046"/>
      <c r="BY2046"/>
      <c r="BZ2046"/>
      <c r="CA2046"/>
      <c r="CB2046"/>
      <c r="CC2046"/>
      <c r="CD2046"/>
      <c r="CE2046"/>
      <c r="CF2046"/>
      <c r="CG2046"/>
      <c r="CH2046"/>
      <c r="CI2046"/>
      <c r="CJ2046"/>
      <c r="CK2046"/>
      <c r="CL2046"/>
      <c r="CN2046"/>
    </row>
    <row r="2047" spans="9:92" x14ac:dyDescent="0.35">
      <c r="I2047"/>
      <c r="J2047"/>
      <c r="R2047"/>
      <c r="S2047"/>
      <c r="T2047"/>
      <c r="U2047"/>
      <c r="V2047"/>
      <c r="W2047"/>
      <c r="X2047"/>
      <c r="Y2047"/>
      <c r="Z2047"/>
      <c r="AA2047"/>
      <c r="AB2047"/>
      <c r="AC2047"/>
      <c r="AD2047"/>
      <c r="AE2047"/>
      <c r="AF2047"/>
      <c r="AG2047"/>
      <c r="AH2047"/>
      <c r="AI2047"/>
      <c r="AJ2047"/>
      <c r="AK2047"/>
      <c r="AL2047"/>
      <c r="AM2047"/>
      <c r="AN2047"/>
      <c r="AO2047"/>
      <c r="AP2047"/>
      <c r="AQ2047"/>
      <c r="AR2047"/>
      <c r="AS2047"/>
      <c r="AT2047"/>
      <c r="AU2047"/>
      <c r="AV2047"/>
      <c r="AW2047"/>
      <c r="AX2047"/>
      <c r="AY2047"/>
      <c r="AZ2047"/>
      <c r="BA2047"/>
      <c r="BB2047"/>
      <c r="BC2047"/>
      <c r="BD2047"/>
      <c r="BE2047"/>
      <c r="BF2047"/>
      <c r="BG2047"/>
      <c r="BH2047"/>
      <c r="BI2047"/>
      <c r="BJ2047"/>
      <c r="BK2047"/>
      <c r="BL2047"/>
      <c r="BM2047"/>
      <c r="BN2047"/>
      <c r="BO2047"/>
      <c r="BP2047"/>
      <c r="BQ2047"/>
      <c r="BR2047"/>
      <c r="BS2047"/>
      <c r="BT2047"/>
      <c r="BU2047"/>
      <c r="BV2047"/>
      <c r="BW2047"/>
      <c r="BX2047"/>
      <c r="BY2047"/>
      <c r="BZ2047"/>
      <c r="CA2047"/>
      <c r="CB2047"/>
      <c r="CC2047"/>
      <c r="CD2047"/>
      <c r="CE2047"/>
      <c r="CF2047"/>
      <c r="CG2047"/>
      <c r="CH2047"/>
      <c r="CI2047"/>
      <c r="CJ2047"/>
      <c r="CK2047"/>
      <c r="CL2047"/>
      <c r="CN2047"/>
    </row>
    <row r="2048" spans="9:92" x14ac:dyDescent="0.35">
      <c r="I2048"/>
      <c r="J2048"/>
      <c r="R2048"/>
      <c r="S2048"/>
      <c r="T2048"/>
      <c r="U2048"/>
      <c r="V2048"/>
      <c r="W2048"/>
      <c r="X2048"/>
      <c r="Y2048"/>
      <c r="Z2048"/>
      <c r="AA2048"/>
      <c r="AB2048"/>
      <c r="AC2048"/>
      <c r="AD2048"/>
      <c r="AE2048"/>
      <c r="AF2048"/>
      <c r="AG2048"/>
      <c r="AH2048"/>
      <c r="AI2048"/>
      <c r="AJ2048"/>
      <c r="AK2048"/>
      <c r="AL2048"/>
      <c r="AM2048"/>
      <c r="AN2048"/>
      <c r="AO2048"/>
      <c r="AP2048"/>
      <c r="AQ2048"/>
      <c r="AR2048"/>
      <c r="AS2048"/>
      <c r="AT2048"/>
      <c r="AU2048"/>
      <c r="AV2048"/>
      <c r="AW2048"/>
      <c r="AX2048"/>
      <c r="AY2048"/>
      <c r="AZ2048"/>
      <c r="BA2048"/>
      <c r="BB2048"/>
      <c r="BC2048"/>
      <c r="BD2048"/>
      <c r="BE2048"/>
      <c r="BF2048"/>
      <c r="BG2048"/>
      <c r="BH2048"/>
      <c r="BI2048"/>
      <c r="BJ2048"/>
      <c r="BK2048"/>
      <c r="BL2048"/>
      <c r="BM2048"/>
      <c r="BN2048"/>
      <c r="BO2048"/>
      <c r="BP2048"/>
      <c r="BQ2048"/>
      <c r="BR2048"/>
      <c r="BS2048"/>
      <c r="BT2048"/>
      <c r="BU2048"/>
      <c r="BV2048"/>
      <c r="BW2048"/>
      <c r="BX2048"/>
      <c r="BY2048"/>
      <c r="BZ2048"/>
      <c r="CA2048"/>
      <c r="CB2048"/>
      <c r="CC2048"/>
      <c r="CD2048"/>
      <c r="CE2048"/>
      <c r="CF2048"/>
      <c r="CG2048"/>
      <c r="CH2048"/>
      <c r="CI2048"/>
      <c r="CJ2048"/>
      <c r="CK2048"/>
      <c r="CL2048"/>
      <c r="CN2048"/>
    </row>
    <row r="2049" spans="9:92" x14ac:dyDescent="0.35">
      <c r="I2049"/>
      <c r="J2049"/>
      <c r="R2049"/>
      <c r="S2049"/>
      <c r="T2049"/>
      <c r="U2049"/>
      <c r="V2049"/>
      <c r="W2049"/>
      <c r="X2049"/>
      <c r="Y2049"/>
      <c r="Z2049"/>
      <c r="AA2049"/>
      <c r="AB2049"/>
      <c r="AC2049"/>
      <c r="AD2049"/>
      <c r="AE2049"/>
      <c r="AF2049"/>
      <c r="AG2049"/>
      <c r="AH2049"/>
      <c r="AI2049"/>
      <c r="AJ2049"/>
      <c r="AK2049"/>
      <c r="AL2049"/>
      <c r="AM2049"/>
      <c r="AN2049"/>
      <c r="AO2049"/>
      <c r="AP2049"/>
      <c r="AQ2049"/>
      <c r="AR2049"/>
      <c r="AS2049"/>
      <c r="AT2049"/>
      <c r="AU2049"/>
      <c r="AV2049"/>
      <c r="AW2049"/>
      <c r="AX2049"/>
      <c r="AY2049"/>
      <c r="AZ2049"/>
      <c r="BA2049"/>
      <c r="BB2049"/>
      <c r="BC2049"/>
      <c r="BD2049"/>
      <c r="BE2049"/>
      <c r="BF2049"/>
      <c r="BG2049"/>
      <c r="BH2049"/>
      <c r="BI2049"/>
      <c r="BJ2049"/>
      <c r="BK2049"/>
      <c r="BL2049"/>
      <c r="BM2049"/>
      <c r="BN2049"/>
      <c r="BO2049"/>
      <c r="BP2049"/>
      <c r="BQ2049"/>
      <c r="BR2049"/>
      <c r="BS2049"/>
      <c r="BT2049"/>
      <c r="BU2049"/>
      <c r="BV2049"/>
      <c r="BW2049"/>
      <c r="BX2049"/>
      <c r="BY2049"/>
      <c r="BZ2049"/>
      <c r="CA2049"/>
      <c r="CB2049"/>
      <c r="CC2049"/>
      <c r="CD2049"/>
      <c r="CE2049"/>
      <c r="CF2049"/>
      <c r="CG2049"/>
      <c r="CH2049"/>
      <c r="CI2049"/>
      <c r="CJ2049"/>
      <c r="CK2049"/>
      <c r="CL2049"/>
      <c r="CN2049"/>
    </row>
    <row r="2050" spans="9:92" x14ac:dyDescent="0.35">
      <c r="I2050"/>
      <c r="J2050"/>
      <c r="R2050"/>
      <c r="S2050"/>
      <c r="T2050"/>
      <c r="U2050"/>
      <c r="V2050"/>
      <c r="W2050"/>
      <c r="X2050"/>
      <c r="Y2050"/>
      <c r="Z2050"/>
      <c r="AA2050"/>
      <c r="AB2050"/>
      <c r="AC2050"/>
      <c r="AD2050"/>
      <c r="AE2050"/>
      <c r="AF2050"/>
      <c r="AG2050"/>
      <c r="AH2050"/>
      <c r="AI2050"/>
      <c r="AJ2050"/>
      <c r="AK2050"/>
      <c r="AL2050"/>
      <c r="AM2050"/>
      <c r="AN2050"/>
      <c r="AO2050"/>
      <c r="AP2050"/>
      <c r="AQ2050"/>
      <c r="AR2050"/>
      <c r="AS2050"/>
      <c r="AT2050"/>
      <c r="AU2050"/>
      <c r="AV2050"/>
      <c r="AW2050"/>
      <c r="AX2050"/>
      <c r="AY2050"/>
      <c r="AZ2050"/>
      <c r="BA2050"/>
      <c r="BB2050"/>
      <c r="BC2050"/>
      <c r="BD2050"/>
      <c r="BE2050"/>
      <c r="BF2050"/>
      <c r="BG2050"/>
      <c r="BH2050"/>
      <c r="BI2050"/>
      <c r="BJ2050"/>
      <c r="BK2050"/>
      <c r="BL2050"/>
      <c r="BM2050"/>
      <c r="BN2050"/>
      <c r="BO2050"/>
      <c r="BP2050"/>
      <c r="BQ2050"/>
      <c r="BR2050"/>
      <c r="BS2050"/>
      <c r="BT2050"/>
      <c r="BU2050"/>
      <c r="BV2050"/>
      <c r="BW2050"/>
      <c r="BX2050"/>
      <c r="BY2050"/>
      <c r="BZ2050"/>
      <c r="CA2050"/>
      <c r="CB2050"/>
      <c r="CC2050"/>
      <c r="CD2050"/>
      <c r="CE2050"/>
      <c r="CF2050"/>
      <c r="CG2050"/>
      <c r="CH2050"/>
      <c r="CI2050"/>
      <c r="CJ2050"/>
      <c r="CK2050"/>
      <c r="CL2050"/>
      <c r="CN2050"/>
    </row>
    <row r="2051" spans="9:92" x14ac:dyDescent="0.35">
      <c r="I2051"/>
      <c r="J2051"/>
      <c r="R2051"/>
      <c r="S2051"/>
      <c r="T2051"/>
      <c r="U2051"/>
      <c r="V2051"/>
      <c r="W2051"/>
      <c r="X2051"/>
      <c r="Y2051"/>
      <c r="Z2051"/>
      <c r="AA2051"/>
      <c r="AB2051"/>
      <c r="AC2051"/>
      <c r="AD2051"/>
      <c r="AE2051"/>
      <c r="AF2051"/>
      <c r="AG2051"/>
      <c r="AH2051"/>
      <c r="AI2051"/>
      <c r="AJ2051"/>
      <c r="AK2051"/>
      <c r="AL2051"/>
      <c r="AM2051"/>
      <c r="AN2051"/>
      <c r="AO2051"/>
      <c r="AP2051"/>
      <c r="AQ2051"/>
      <c r="AR2051"/>
      <c r="AS2051"/>
      <c r="AT2051"/>
      <c r="AU2051"/>
      <c r="AV2051"/>
      <c r="AW2051"/>
      <c r="AX2051"/>
      <c r="AY2051"/>
      <c r="AZ2051"/>
      <c r="BA2051"/>
      <c r="BB2051"/>
      <c r="BC2051"/>
      <c r="BD2051"/>
      <c r="BE2051"/>
      <c r="BF2051"/>
      <c r="BG2051"/>
      <c r="BH2051"/>
      <c r="BI2051"/>
      <c r="BJ2051"/>
      <c r="BK2051"/>
      <c r="BL2051"/>
      <c r="BM2051"/>
      <c r="BN2051"/>
      <c r="BO2051"/>
      <c r="BP2051"/>
      <c r="BQ2051"/>
      <c r="BR2051"/>
      <c r="BS2051"/>
      <c r="BT2051"/>
      <c r="BU2051"/>
      <c r="BV2051"/>
      <c r="BW2051"/>
      <c r="BX2051"/>
      <c r="BY2051"/>
      <c r="BZ2051"/>
      <c r="CA2051"/>
      <c r="CB2051"/>
      <c r="CC2051"/>
      <c r="CD2051"/>
      <c r="CE2051"/>
      <c r="CF2051"/>
      <c r="CG2051"/>
      <c r="CH2051"/>
      <c r="CI2051"/>
      <c r="CJ2051"/>
      <c r="CK2051"/>
      <c r="CL2051"/>
      <c r="CN2051"/>
    </row>
    <row r="2052" spans="9:92" x14ac:dyDescent="0.35">
      <c r="I2052"/>
      <c r="J2052"/>
      <c r="R2052"/>
      <c r="S2052"/>
      <c r="T2052"/>
      <c r="U2052"/>
      <c r="V2052"/>
      <c r="W2052"/>
      <c r="X2052"/>
      <c r="Y2052"/>
      <c r="Z2052"/>
      <c r="AA2052"/>
      <c r="AB2052"/>
      <c r="AC2052"/>
      <c r="AD2052"/>
      <c r="AE2052"/>
      <c r="AF2052"/>
      <c r="AG2052"/>
      <c r="AH2052"/>
      <c r="AI2052"/>
      <c r="AJ2052"/>
      <c r="AK2052"/>
      <c r="AL2052"/>
      <c r="AM2052"/>
      <c r="AN2052"/>
      <c r="AO2052"/>
      <c r="AP2052"/>
      <c r="AQ2052"/>
      <c r="AR2052"/>
      <c r="AS2052"/>
      <c r="AT2052"/>
      <c r="AU2052"/>
      <c r="AV2052"/>
      <c r="AW2052"/>
      <c r="AX2052"/>
      <c r="AY2052"/>
      <c r="AZ2052"/>
      <c r="BA2052"/>
      <c r="BB2052"/>
      <c r="BC2052"/>
      <c r="BD2052"/>
      <c r="BE2052"/>
      <c r="BF2052"/>
      <c r="BG2052"/>
      <c r="BH2052"/>
      <c r="BI2052"/>
      <c r="BJ2052"/>
      <c r="BK2052"/>
      <c r="BL2052"/>
      <c r="BM2052"/>
      <c r="BN2052"/>
      <c r="BO2052"/>
      <c r="BP2052"/>
      <c r="BQ2052"/>
      <c r="BR2052"/>
      <c r="BS2052"/>
      <c r="BT2052"/>
      <c r="BU2052"/>
      <c r="BV2052"/>
      <c r="BW2052"/>
      <c r="BX2052"/>
      <c r="BY2052"/>
      <c r="BZ2052"/>
      <c r="CA2052"/>
      <c r="CB2052"/>
      <c r="CC2052"/>
      <c r="CD2052"/>
      <c r="CE2052"/>
      <c r="CF2052"/>
      <c r="CG2052"/>
      <c r="CH2052"/>
      <c r="CI2052"/>
      <c r="CJ2052"/>
      <c r="CK2052"/>
      <c r="CL2052"/>
      <c r="CN2052"/>
    </row>
    <row r="2053" spans="9:92" x14ac:dyDescent="0.35">
      <c r="I2053"/>
      <c r="J2053"/>
      <c r="R2053"/>
      <c r="S2053"/>
      <c r="T2053"/>
      <c r="U2053"/>
      <c r="V2053"/>
      <c r="W2053"/>
      <c r="X2053"/>
      <c r="Y2053"/>
      <c r="Z2053"/>
      <c r="AA2053"/>
      <c r="AB2053"/>
      <c r="AC2053"/>
      <c r="AD2053"/>
      <c r="AE2053"/>
      <c r="AF2053"/>
      <c r="AG2053"/>
      <c r="AH2053"/>
      <c r="AI2053"/>
      <c r="AJ2053"/>
      <c r="AK2053"/>
      <c r="AL2053"/>
      <c r="AM2053"/>
      <c r="AN2053"/>
      <c r="AO2053"/>
      <c r="AP2053"/>
      <c r="AQ2053"/>
      <c r="AR2053"/>
      <c r="AS2053"/>
      <c r="AT2053"/>
      <c r="AU2053"/>
      <c r="AV2053"/>
      <c r="AW2053"/>
      <c r="AX2053"/>
      <c r="AY2053"/>
      <c r="AZ2053"/>
      <c r="BA2053"/>
      <c r="BB2053"/>
      <c r="BC2053"/>
      <c r="BD2053"/>
      <c r="BE2053"/>
      <c r="BF2053"/>
      <c r="BG2053"/>
      <c r="BH2053"/>
      <c r="BI2053"/>
      <c r="BJ2053"/>
      <c r="BK2053"/>
      <c r="BL2053"/>
      <c r="BM2053"/>
      <c r="BN2053"/>
      <c r="BO2053"/>
      <c r="BP2053"/>
      <c r="BQ2053"/>
      <c r="BR2053"/>
      <c r="BS2053"/>
      <c r="BT2053"/>
      <c r="BU2053"/>
      <c r="BV2053"/>
      <c r="BW2053"/>
      <c r="BX2053"/>
      <c r="BY2053"/>
      <c r="BZ2053"/>
      <c r="CA2053"/>
      <c r="CB2053"/>
      <c r="CC2053"/>
      <c r="CD2053"/>
      <c r="CE2053"/>
      <c r="CF2053"/>
      <c r="CG2053"/>
      <c r="CH2053"/>
      <c r="CI2053"/>
      <c r="CJ2053"/>
      <c r="CK2053"/>
      <c r="CL2053"/>
      <c r="CN2053"/>
    </row>
    <row r="2054" spans="9:92" x14ac:dyDescent="0.35">
      <c r="I2054"/>
      <c r="J2054"/>
      <c r="R2054"/>
      <c r="S2054"/>
      <c r="T2054"/>
      <c r="U2054"/>
      <c r="V2054"/>
      <c r="W2054"/>
      <c r="X2054"/>
      <c r="Y2054"/>
      <c r="Z2054"/>
      <c r="AA2054"/>
      <c r="AB2054"/>
      <c r="AC2054"/>
      <c r="AD2054"/>
      <c r="AE2054"/>
      <c r="AF2054"/>
      <c r="AG2054"/>
      <c r="AH2054"/>
      <c r="AI2054"/>
      <c r="AJ2054"/>
      <c r="AK2054"/>
      <c r="AL2054"/>
      <c r="AM2054"/>
      <c r="AN2054"/>
      <c r="AO2054"/>
      <c r="AP2054"/>
      <c r="AQ2054"/>
      <c r="AR2054"/>
      <c r="AS2054"/>
      <c r="AT2054"/>
      <c r="AU2054"/>
      <c r="AV2054"/>
      <c r="AW2054"/>
      <c r="AX2054"/>
      <c r="AY2054"/>
      <c r="AZ2054"/>
      <c r="BA2054"/>
      <c r="BB2054"/>
      <c r="BC2054"/>
      <c r="BD2054"/>
      <c r="BE2054"/>
      <c r="BF2054"/>
      <c r="BG2054"/>
      <c r="BH2054"/>
      <c r="BI2054"/>
      <c r="BJ2054"/>
      <c r="BK2054"/>
      <c r="BL2054"/>
      <c r="BM2054"/>
      <c r="BN2054"/>
      <c r="BO2054"/>
      <c r="BP2054"/>
      <c r="BQ2054"/>
      <c r="BR2054"/>
      <c r="BS2054"/>
      <c r="BT2054"/>
      <c r="BU2054"/>
      <c r="BV2054"/>
      <c r="BW2054"/>
      <c r="BX2054"/>
      <c r="BY2054"/>
      <c r="BZ2054"/>
      <c r="CA2054"/>
      <c r="CB2054"/>
      <c r="CC2054"/>
      <c r="CD2054"/>
      <c r="CE2054"/>
      <c r="CF2054"/>
      <c r="CG2054"/>
      <c r="CH2054"/>
      <c r="CI2054"/>
      <c r="CJ2054"/>
      <c r="CK2054"/>
      <c r="CL2054"/>
      <c r="CN2054"/>
    </row>
    <row r="2055" spans="9:92" x14ac:dyDescent="0.35">
      <c r="I2055"/>
      <c r="J2055"/>
      <c r="R2055"/>
      <c r="S2055"/>
      <c r="T2055"/>
      <c r="U2055"/>
      <c r="V2055"/>
      <c r="W2055"/>
      <c r="X2055"/>
      <c r="Y2055"/>
      <c r="Z2055"/>
      <c r="AA2055"/>
      <c r="AB2055"/>
      <c r="AC2055"/>
      <c r="AD2055"/>
      <c r="AE2055"/>
      <c r="AF2055"/>
      <c r="AG2055"/>
      <c r="AH2055"/>
      <c r="AI2055"/>
      <c r="AJ2055"/>
      <c r="AK2055"/>
      <c r="AL2055"/>
      <c r="AM2055"/>
      <c r="AN2055"/>
      <c r="AO2055"/>
      <c r="AP2055"/>
      <c r="AQ2055"/>
      <c r="AR2055"/>
      <c r="AS2055"/>
      <c r="AT2055"/>
      <c r="AU2055"/>
      <c r="AV2055"/>
      <c r="AW2055"/>
      <c r="AX2055"/>
      <c r="AY2055"/>
      <c r="AZ2055"/>
      <c r="BA2055"/>
      <c r="BB2055"/>
      <c r="BC2055"/>
      <c r="BD2055"/>
      <c r="BE2055"/>
      <c r="BF2055"/>
      <c r="BG2055"/>
      <c r="BH2055"/>
      <c r="BI2055"/>
      <c r="BJ2055"/>
      <c r="BK2055"/>
      <c r="BL2055"/>
      <c r="BM2055"/>
      <c r="BN2055"/>
      <c r="BO2055"/>
      <c r="BP2055"/>
      <c r="BQ2055"/>
      <c r="BR2055"/>
      <c r="BS2055"/>
      <c r="BT2055"/>
      <c r="BU2055"/>
      <c r="BV2055"/>
      <c r="BW2055"/>
      <c r="BX2055"/>
      <c r="BY2055"/>
      <c r="BZ2055"/>
      <c r="CA2055"/>
      <c r="CB2055"/>
      <c r="CC2055"/>
      <c r="CD2055"/>
      <c r="CE2055"/>
      <c r="CF2055"/>
      <c r="CG2055"/>
      <c r="CH2055"/>
      <c r="CI2055"/>
      <c r="CJ2055"/>
      <c r="CK2055"/>
      <c r="CL2055"/>
      <c r="CN2055"/>
    </row>
    <row r="2056" spans="9:92" x14ac:dyDescent="0.35">
      <c r="I2056"/>
      <c r="J2056"/>
      <c r="R2056"/>
      <c r="S2056"/>
      <c r="T2056"/>
      <c r="U2056"/>
      <c r="V2056"/>
      <c r="W2056"/>
      <c r="X2056"/>
      <c r="Y2056"/>
      <c r="Z2056"/>
      <c r="AA2056"/>
      <c r="AB2056"/>
      <c r="AC2056"/>
      <c r="AD2056"/>
      <c r="AE2056"/>
      <c r="AF2056"/>
      <c r="AG2056"/>
      <c r="AH2056"/>
      <c r="AI2056"/>
      <c r="AJ2056"/>
      <c r="AK2056"/>
      <c r="AL2056"/>
      <c r="AM2056"/>
      <c r="AN2056"/>
      <c r="AO2056"/>
      <c r="AP2056"/>
      <c r="AQ2056"/>
      <c r="AR2056"/>
      <c r="AS2056"/>
      <c r="AT2056"/>
      <c r="AU2056"/>
      <c r="AV2056"/>
      <c r="AW2056"/>
      <c r="AX2056"/>
      <c r="AY2056"/>
      <c r="AZ2056"/>
      <c r="BA2056"/>
      <c r="BB2056"/>
      <c r="BC2056"/>
      <c r="BD2056"/>
      <c r="BE2056"/>
      <c r="BF2056"/>
      <c r="BG2056"/>
      <c r="BH2056"/>
      <c r="BI2056"/>
      <c r="BJ2056"/>
      <c r="BK2056"/>
      <c r="BL2056"/>
      <c r="BM2056"/>
      <c r="BN2056"/>
      <c r="BO2056"/>
      <c r="BP2056"/>
      <c r="BQ2056"/>
      <c r="BR2056"/>
      <c r="BS2056"/>
      <c r="BT2056"/>
      <c r="BU2056"/>
      <c r="BV2056"/>
      <c r="BW2056"/>
      <c r="BX2056"/>
      <c r="BY2056"/>
      <c r="BZ2056"/>
      <c r="CA2056"/>
      <c r="CB2056"/>
      <c r="CC2056"/>
      <c r="CD2056"/>
      <c r="CE2056"/>
      <c r="CF2056"/>
      <c r="CG2056"/>
      <c r="CH2056"/>
      <c r="CI2056"/>
      <c r="CJ2056"/>
      <c r="CK2056"/>
      <c r="CL2056"/>
      <c r="CN2056"/>
    </row>
    <row r="2057" spans="9:92" x14ac:dyDescent="0.35">
      <c r="I2057"/>
      <c r="J2057"/>
      <c r="R2057"/>
      <c r="S2057"/>
      <c r="T2057"/>
      <c r="U2057"/>
      <c r="V2057"/>
      <c r="W2057"/>
      <c r="X2057"/>
      <c r="Y2057"/>
      <c r="Z2057"/>
      <c r="AA2057"/>
      <c r="AB2057"/>
      <c r="AC2057"/>
      <c r="AD2057"/>
      <c r="AE2057"/>
      <c r="AF2057"/>
      <c r="AG2057"/>
      <c r="AH2057"/>
      <c r="AI2057"/>
      <c r="AJ2057"/>
      <c r="AK2057"/>
      <c r="AL2057"/>
      <c r="AM2057"/>
      <c r="AN2057"/>
      <c r="AO2057"/>
      <c r="AP2057"/>
      <c r="AQ2057"/>
      <c r="AR2057"/>
      <c r="AS2057"/>
      <c r="AT2057"/>
      <c r="AU2057"/>
      <c r="AV2057"/>
      <c r="AW2057"/>
      <c r="AX2057"/>
      <c r="AY2057"/>
      <c r="AZ2057"/>
      <c r="BA2057"/>
      <c r="BB2057"/>
      <c r="BC2057"/>
      <c r="BD2057"/>
      <c r="BE2057"/>
      <c r="BF2057"/>
      <c r="BG2057"/>
      <c r="BH2057"/>
      <c r="BI2057"/>
      <c r="BJ2057"/>
      <c r="BK2057"/>
      <c r="BL2057"/>
      <c r="BM2057"/>
      <c r="BN2057"/>
      <c r="BO2057"/>
      <c r="BP2057"/>
      <c r="BQ2057"/>
      <c r="BR2057"/>
      <c r="BS2057"/>
      <c r="BT2057"/>
      <c r="BU2057"/>
      <c r="BV2057"/>
      <c r="BW2057"/>
      <c r="BX2057"/>
      <c r="BY2057"/>
      <c r="BZ2057"/>
      <c r="CA2057"/>
      <c r="CB2057"/>
      <c r="CC2057"/>
      <c r="CD2057"/>
      <c r="CE2057"/>
      <c r="CF2057"/>
      <c r="CG2057"/>
      <c r="CH2057"/>
      <c r="CI2057"/>
      <c r="CJ2057"/>
      <c r="CK2057"/>
      <c r="CL2057"/>
      <c r="CN2057"/>
    </row>
    <row r="2058" spans="9:92" x14ac:dyDescent="0.35">
      <c r="I2058"/>
      <c r="J2058"/>
      <c r="R2058"/>
      <c r="S2058"/>
      <c r="T2058"/>
      <c r="U2058"/>
      <c r="V2058"/>
      <c r="W2058"/>
      <c r="X2058"/>
      <c r="Y2058"/>
      <c r="Z2058"/>
      <c r="AA2058"/>
      <c r="AB2058"/>
      <c r="AC2058"/>
      <c r="AD2058"/>
      <c r="AE2058"/>
      <c r="AF2058"/>
      <c r="AG2058"/>
      <c r="AH2058"/>
      <c r="AI2058"/>
      <c r="AJ2058"/>
      <c r="AK2058"/>
      <c r="AL2058"/>
      <c r="AM2058"/>
      <c r="AN2058"/>
      <c r="AO2058"/>
      <c r="AP2058"/>
      <c r="AQ2058"/>
      <c r="AR2058"/>
      <c r="AS2058"/>
      <c r="AT2058"/>
      <c r="AU2058"/>
      <c r="AV2058"/>
      <c r="AW2058"/>
      <c r="AX2058"/>
      <c r="AY2058"/>
      <c r="AZ2058"/>
      <c r="BA2058"/>
      <c r="BB2058"/>
      <c r="BC2058"/>
      <c r="BD2058"/>
      <c r="BE2058"/>
      <c r="BF2058"/>
      <c r="BG2058"/>
      <c r="BH2058"/>
      <c r="BI2058"/>
      <c r="BJ2058"/>
      <c r="BK2058"/>
      <c r="BL2058"/>
      <c r="BM2058"/>
      <c r="BN2058"/>
      <c r="BO2058"/>
      <c r="BP2058"/>
      <c r="BQ2058"/>
      <c r="BR2058"/>
      <c r="BS2058"/>
      <c r="BT2058"/>
      <c r="BU2058"/>
      <c r="BV2058"/>
      <c r="BW2058"/>
      <c r="BX2058"/>
      <c r="BY2058"/>
      <c r="BZ2058"/>
      <c r="CA2058"/>
      <c r="CB2058"/>
      <c r="CC2058"/>
      <c r="CD2058"/>
      <c r="CE2058"/>
      <c r="CF2058"/>
      <c r="CG2058"/>
      <c r="CH2058"/>
      <c r="CI2058"/>
      <c r="CJ2058"/>
      <c r="CK2058"/>
      <c r="CL2058"/>
      <c r="CN2058"/>
    </row>
    <row r="2059" spans="9:92" x14ac:dyDescent="0.35">
      <c r="I2059"/>
      <c r="J2059"/>
      <c r="R2059"/>
      <c r="S2059"/>
      <c r="T2059"/>
      <c r="U2059"/>
      <c r="V2059"/>
      <c r="W2059"/>
      <c r="X2059"/>
      <c r="Y2059"/>
      <c r="Z2059"/>
      <c r="AA2059"/>
      <c r="AB2059"/>
      <c r="AC2059"/>
      <c r="AD2059"/>
      <c r="AE2059"/>
      <c r="AF2059"/>
      <c r="AG2059"/>
      <c r="AH2059"/>
      <c r="AI2059"/>
      <c r="AJ2059"/>
      <c r="AK2059"/>
      <c r="AL2059"/>
      <c r="AM2059"/>
      <c r="AN2059"/>
      <c r="AO2059"/>
      <c r="AP2059"/>
      <c r="AQ2059"/>
      <c r="AR2059"/>
      <c r="AS2059"/>
      <c r="AT2059"/>
      <c r="AU2059"/>
      <c r="AV2059"/>
      <c r="AW2059"/>
      <c r="AX2059"/>
      <c r="AY2059"/>
      <c r="AZ2059"/>
      <c r="BA2059"/>
      <c r="BB2059"/>
      <c r="BC2059"/>
      <c r="BD2059"/>
      <c r="BE2059"/>
      <c r="BF2059"/>
      <c r="BG2059"/>
      <c r="BH2059"/>
      <c r="BI2059"/>
      <c r="BJ2059"/>
      <c r="BK2059"/>
      <c r="BL2059"/>
      <c r="BM2059"/>
      <c r="BN2059"/>
      <c r="BO2059"/>
      <c r="BP2059"/>
      <c r="BQ2059"/>
      <c r="BR2059"/>
      <c r="BS2059"/>
      <c r="BT2059"/>
      <c r="BU2059"/>
      <c r="BV2059"/>
      <c r="BW2059"/>
      <c r="BX2059"/>
      <c r="BY2059"/>
      <c r="BZ2059"/>
      <c r="CA2059"/>
      <c r="CB2059"/>
      <c r="CC2059"/>
      <c r="CD2059"/>
      <c r="CE2059"/>
      <c r="CF2059"/>
      <c r="CG2059"/>
      <c r="CH2059"/>
      <c r="CI2059"/>
      <c r="CJ2059"/>
      <c r="CK2059"/>
      <c r="CL2059"/>
      <c r="CN2059"/>
    </row>
    <row r="2060" spans="9:92" x14ac:dyDescent="0.35">
      <c r="I2060"/>
      <c r="J2060"/>
      <c r="R2060"/>
      <c r="S2060"/>
      <c r="T2060"/>
      <c r="U2060"/>
      <c r="V2060"/>
      <c r="W2060"/>
      <c r="X2060"/>
      <c r="Y2060"/>
      <c r="Z2060"/>
      <c r="AA2060"/>
      <c r="AB2060"/>
      <c r="AC2060"/>
      <c r="AD2060"/>
      <c r="AE2060"/>
      <c r="AF2060"/>
      <c r="AG2060"/>
      <c r="AH2060"/>
      <c r="AI2060"/>
      <c r="AJ2060"/>
      <c r="AK2060"/>
      <c r="AL2060"/>
      <c r="AM2060"/>
      <c r="AN2060"/>
      <c r="AO2060"/>
      <c r="AP2060"/>
      <c r="AQ2060"/>
      <c r="AR2060"/>
      <c r="AS2060"/>
      <c r="AT2060"/>
      <c r="AU2060"/>
      <c r="AV2060"/>
      <c r="AW2060"/>
      <c r="AX2060"/>
      <c r="AY2060"/>
      <c r="AZ2060"/>
      <c r="BA2060"/>
      <c r="BB2060"/>
      <c r="BC2060"/>
      <c r="BD2060"/>
      <c r="BE2060"/>
      <c r="BF2060"/>
      <c r="BG2060"/>
      <c r="BH2060"/>
      <c r="BI2060"/>
      <c r="BJ2060"/>
      <c r="BK2060"/>
      <c r="BL2060"/>
      <c r="BM2060"/>
      <c r="BN2060"/>
      <c r="BO2060"/>
      <c r="BP2060"/>
      <c r="BQ2060"/>
      <c r="BR2060"/>
      <c r="BS2060"/>
      <c r="BT2060"/>
      <c r="BU2060"/>
      <c r="BV2060"/>
      <c r="BW2060"/>
      <c r="BX2060"/>
      <c r="BY2060"/>
      <c r="BZ2060"/>
      <c r="CA2060"/>
      <c r="CB2060"/>
      <c r="CC2060"/>
      <c r="CD2060"/>
      <c r="CE2060"/>
      <c r="CF2060"/>
      <c r="CG2060"/>
      <c r="CH2060"/>
      <c r="CI2060"/>
      <c r="CJ2060"/>
      <c r="CK2060"/>
      <c r="CL2060"/>
      <c r="CN2060"/>
    </row>
    <row r="2061" spans="9:92" x14ac:dyDescent="0.35">
      <c r="I2061"/>
      <c r="J2061"/>
      <c r="R2061"/>
      <c r="S2061"/>
      <c r="T2061"/>
      <c r="U2061"/>
      <c r="V2061"/>
      <c r="W2061"/>
      <c r="X2061"/>
      <c r="Y2061"/>
      <c r="Z2061"/>
      <c r="AA2061"/>
      <c r="AB2061"/>
      <c r="AC2061"/>
      <c r="AD2061"/>
      <c r="AE2061"/>
      <c r="AF2061"/>
      <c r="AG2061"/>
      <c r="AH2061"/>
      <c r="AI2061"/>
      <c r="AJ2061"/>
      <c r="AK2061"/>
      <c r="AL2061"/>
      <c r="AM2061"/>
      <c r="AN2061"/>
      <c r="AO2061"/>
      <c r="AP2061"/>
      <c r="AQ2061"/>
      <c r="AR2061"/>
      <c r="AS2061"/>
      <c r="AT2061"/>
      <c r="AU2061"/>
      <c r="AV2061"/>
      <c r="AW2061"/>
      <c r="AX2061"/>
      <c r="AY2061"/>
      <c r="AZ2061"/>
      <c r="BA2061"/>
      <c r="BB2061"/>
      <c r="BC2061"/>
      <c r="BD2061"/>
      <c r="BE2061"/>
      <c r="BF2061"/>
      <c r="BG2061"/>
      <c r="BH2061"/>
      <c r="BI2061"/>
      <c r="BJ2061"/>
      <c r="BK2061"/>
      <c r="BL2061"/>
      <c r="BM2061"/>
      <c r="BN2061"/>
      <c r="BO2061"/>
      <c r="BP2061"/>
      <c r="BQ2061"/>
      <c r="BR2061"/>
      <c r="BS2061"/>
      <c r="BT2061"/>
      <c r="BU2061"/>
      <c r="BV2061"/>
      <c r="BW2061"/>
      <c r="BX2061"/>
      <c r="BY2061"/>
      <c r="BZ2061"/>
      <c r="CA2061"/>
      <c r="CB2061"/>
      <c r="CC2061"/>
      <c r="CD2061"/>
      <c r="CE2061"/>
      <c r="CF2061"/>
      <c r="CG2061"/>
      <c r="CH2061"/>
      <c r="CI2061"/>
      <c r="CJ2061"/>
      <c r="CK2061"/>
      <c r="CL2061"/>
      <c r="CN2061"/>
    </row>
    <row r="2062" spans="9:92" x14ac:dyDescent="0.35">
      <c r="I2062"/>
      <c r="J2062"/>
      <c r="R2062"/>
      <c r="S2062"/>
      <c r="T2062"/>
      <c r="U2062"/>
      <c r="V2062"/>
      <c r="W2062"/>
      <c r="X2062"/>
      <c r="Y2062"/>
      <c r="Z2062"/>
      <c r="AA2062"/>
      <c r="AB2062"/>
      <c r="AC2062"/>
      <c r="AD2062"/>
      <c r="AE2062"/>
      <c r="AF2062"/>
      <c r="AG2062"/>
      <c r="AH2062"/>
      <c r="AI2062"/>
      <c r="AJ2062"/>
      <c r="AK2062"/>
      <c r="AL2062"/>
      <c r="AM2062"/>
      <c r="AN2062"/>
      <c r="AO2062"/>
      <c r="AP2062"/>
      <c r="AQ2062"/>
      <c r="AR2062"/>
      <c r="AS2062"/>
      <c r="AT2062"/>
      <c r="AU2062"/>
      <c r="AV2062"/>
      <c r="AW2062"/>
      <c r="AX2062"/>
      <c r="AY2062"/>
      <c r="AZ2062"/>
      <c r="BA2062"/>
      <c r="BB2062"/>
      <c r="BC2062"/>
      <c r="BD2062"/>
      <c r="BE2062"/>
      <c r="BF2062"/>
      <c r="BG2062"/>
      <c r="BH2062"/>
      <c r="BI2062"/>
      <c r="BJ2062"/>
      <c r="BK2062"/>
      <c r="BL2062"/>
      <c r="BM2062"/>
      <c r="BN2062"/>
      <c r="BO2062"/>
      <c r="BP2062"/>
      <c r="BQ2062"/>
      <c r="BR2062"/>
      <c r="BS2062"/>
      <c r="BT2062"/>
      <c r="BU2062"/>
      <c r="BV2062"/>
      <c r="BW2062"/>
      <c r="BX2062"/>
      <c r="BY2062"/>
      <c r="BZ2062"/>
      <c r="CA2062"/>
      <c r="CB2062"/>
      <c r="CC2062"/>
      <c r="CD2062"/>
      <c r="CE2062"/>
      <c r="CF2062"/>
      <c r="CG2062"/>
      <c r="CH2062"/>
      <c r="CI2062"/>
      <c r="CJ2062"/>
      <c r="CK2062"/>
      <c r="CL2062"/>
      <c r="CN2062"/>
    </row>
    <row r="2063" spans="9:92" x14ac:dyDescent="0.35">
      <c r="I2063"/>
      <c r="J2063"/>
      <c r="R2063"/>
      <c r="S2063"/>
      <c r="T2063"/>
      <c r="U2063"/>
      <c r="V2063"/>
      <c r="W2063"/>
      <c r="X2063"/>
      <c r="Y2063"/>
      <c r="Z2063"/>
      <c r="AA2063"/>
      <c r="AB2063"/>
      <c r="AC2063"/>
      <c r="AD2063"/>
      <c r="AE2063"/>
      <c r="AF2063"/>
      <c r="AG2063"/>
      <c r="AH2063"/>
      <c r="AI2063"/>
      <c r="AJ2063"/>
      <c r="AK2063"/>
      <c r="AL2063"/>
      <c r="AM2063"/>
      <c r="AN2063"/>
      <c r="AO2063"/>
      <c r="AP2063"/>
      <c r="AQ2063"/>
      <c r="AR2063"/>
      <c r="AS2063"/>
      <c r="AT2063"/>
      <c r="AU2063"/>
      <c r="AV2063"/>
      <c r="AW2063"/>
      <c r="AX2063"/>
      <c r="AY2063"/>
      <c r="AZ2063"/>
      <c r="BA2063"/>
      <c r="BB2063"/>
      <c r="BC2063"/>
      <c r="BD2063"/>
      <c r="BE2063"/>
      <c r="BF2063"/>
      <c r="BG2063"/>
      <c r="BH2063"/>
      <c r="BI2063"/>
      <c r="BJ2063"/>
      <c r="BK2063"/>
      <c r="BL2063"/>
      <c r="BM2063"/>
      <c r="BN2063"/>
      <c r="BO2063"/>
      <c r="BP2063"/>
      <c r="BQ2063"/>
      <c r="BR2063"/>
      <c r="BS2063"/>
      <c r="BT2063"/>
      <c r="BU2063"/>
      <c r="BV2063"/>
      <c r="BW2063"/>
      <c r="BX2063"/>
      <c r="BY2063"/>
      <c r="BZ2063"/>
      <c r="CA2063"/>
      <c r="CB2063"/>
      <c r="CC2063"/>
      <c r="CD2063"/>
      <c r="CE2063"/>
      <c r="CF2063"/>
      <c r="CG2063"/>
      <c r="CH2063"/>
      <c r="CI2063"/>
      <c r="CJ2063"/>
      <c r="CK2063"/>
      <c r="CL2063"/>
      <c r="CN2063"/>
    </row>
    <row r="2064" spans="9:92" x14ac:dyDescent="0.35">
      <c r="I2064"/>
      <c r="J2064"/>
      <c r="R2064"/>
      <c r="S2064"/>
      <c r="T2064"/>
      <c r="U2064"/>
      <c r="V2064"/>
      <c r="W2064"/>
      <c r="X2064"/>
      <c r="Y2064"/>
      <c r="Z2064"/>
      <c r="AA2064"/>
      <c r="AB2064"/>
      <c r="AC2064"/>
      <c r="AD2064"/>
      <c r="AE2064"/>
      <c r="AF2064"/>
      <c r="AG2064"/>
      <c r="AH2064"/>
      <c r="AI2064"/>
      <c r="AJ2064"/>
      <c r="AK2064"/>
      <c r="AL2064"/>
      <c r="AM2064"/>
      <c r="AN2064"/>
      <c r="AO2064"/>
      <c r="AP2064"/>
      <c r="AQ2064"/>
      <c r="AR2064"/>
      <c r="AS2064"/>
      <c r="AT2064"/>
      <c r="AU2064"/>
      <c r="AV2064"/>
      <c r="AW2064"/>
      <c r="AX2064"/>
      <c r="AY2064"/>
      <c r="AZ2064"/>
      <c r="BA2064"/>
      <c r="BB2064"/>
      <c r="BC2064"/>
      <c r="BD2064"/>
      <c r="BE2064"/>
      <c r="BF2064"/>
      <c r="BG2064"/>
      <c r="BH2064"/>
      <c r="BI2064"/>
      <c r="BJ2064"/>
      <c r="BK2064"/>
      <c r="BL2064"/>
      <c r="BM2064"/>
      <c r="BN2064"/>
      <c r="BO2064"/>
      <c r="BP2064"/>
      <c r="BQ2064"/>
      <c r="BR2064"/>
      <c r="BS2064"/>
      <c r="BT2064"/>
      <c r="BU2064"/>
      <c r="BV2064"/>
      <c r="BW2064"/>
      <c r="BX2064"/>
      <c r="BY2064"/>
      <c r="BZ2064"/>
      <c r="CA2064"/>
      <c r="CB2064"/>
      <c r="CC2064"/>
      <c r="CD2064"/>
      <c r="CE2064"/>
      <c r="CF2064"/>
      <c r="CG2064"/>
      <c r="CH2064"/>
      <c r="CI2064"/>
      <c r="CJ2064"/>
      <c r="CK2064"/>
      <c r="CL2064"/>
      <c r="CN2064"/>
    </row>
    <row r="2065" spans="9:92" x14ac:dyDescent="0.35">
      <c r="I2065"/>
      <c r="J2065"/>
      <c r="R2065"/>
      <c r="S2065"/>
      <c r="T2065"/>
      <c r="U2065"/>
      <c r="V2065"/>
      <c r="W2065"/>
      <c r="X2065"/>
      <c r="Y2065"/>
      <c r="Z2065"/>
      <c r="AA2065"/>
      <c r="AB2065"/>
      <c r="AC2065"/>
      <c r="AD2065"/>
      <c r="AE2065"/>
      <c r="AF2065"/>
      <c r="AG2065"/>
      <c r="AH2065"/>
      <c r="AI2065"/>
      <c r="AJ2065"/>
      <c r="AK2065"/>
      <c r="AL2065"/>
      <c r="AM2065"/>
      <c r="AN2065"/>
      <c r="AO2065"/>
      <c r="AP2065"/>
      <c r="AQ2065"/>
      <c r="AR2065"/>
      <c r="AS2065"/>
      <c r="AT2065"/>
      <c r="AU2065"/>
      <c r="AV2065"/>
      <c r="AW2065"/>
      <c r="AX2065"/>
      <c r="AY2065"/>
      <c r="AZ2065"/>
      <c r="BA2065"/>
      <c r="BB2065"/>
      <c r="BC2065"/>
      <c r="BD2065"/>
      <c r="BE2065"/>
      <c r="BF2065"/>
      <c r="BG2065"/>
      <c r="BH2065"/>
      <c r="BI2065"/>
      <c r="BJ2065"/>
      <c r="BK2065"/>
      <c r="BL2065"/>
      <c r="BM2065"/>
      <c r="BN2065"/>
      <c r="BO2065"/>
      <c r="BP2065"/>
      <c r="BQ2065"/>
      <c r="BR2065"/>
      <c r="BS2065"/>
      <c r="BT2065"/>
      <c r="BU2065"/>
      <c r="BV2065"/>
      <c r="BW2065"/>
      <c r="BX2065"/>
      <c r="BY2065"/>
      <c r="BZ2065"/>
      <c r="CA2065"/>
      <c r="CB2065"/>
      <c r="CC2065"/>
      <c r="CD2065"/>
      <c r="CE2065"/>
      <c r="CF2065"/>
      <c r="CG2065"/>
      <c r="CH2065"/>
      <c r="CI2065"/>
      <c r="CJ2065"/>
      <c r="CK2065"/>
      <c r="CL2065"/>
      <c r="CN2065"/>
    </row>
    <row r="2066" spans="9:92" x14ac:dyDescent="0.35">
      <c r="I2066"/>
      <c r="J2066"/>
      <c r="R2066"/>
      <c r="S2066"/>
      <c r="T2066"/>
      <c r="U2066"/>
      <c r="V2066"/>
      <c r="W2066"/>
      <c r="X2066"/>
      <c r="Y2066"/>
      <c r="Z2066"/>
      <c r="AA2066"/>
      <c r="AB2066"/>
      <c r="AC2066"/>
      <c r="AD2066"/>
      <c r="AE2066"/>
      <c r="AF2066"/>
      <c r="AG2066"/>
      <c r="AH2066"/>
      <c r="AI2066"/>
      <c r="AJ2066"/>
      <c r="AK2066"/>
      <c r="AL2066"/>
      <c r="AM2066"/>
      <c r="AN2066"/>
      <c r="AO2066"/>
      <c r="AP2066"/>
      <c r="AQ2066"/>
      <c r="AR2066"/>
      <c r="AS2066"/>
      <c r="AT2066"/>
      <c r="AU2066"/>
      <c r="AV2066"/>
      <c r="AW2066"/>
      <c r="AX2066"/>
      <c r="AY2066"/>
      <c r="AZ2066"/>
      <c r="BA2066"/>
      <c r="BB2066"/>
      <c r="BC2066"/>
      <c r="BD2066"/>
      <c r="BE2066"/>
      <c r="BF2066"/>
      <c r="BG2066"/>
      <c r="BH2066"/>
      <c r="BI2066"/>
      <c r="BJ2066"/>
      <c r="BK2066"/>
      <c r="BL2066"/>
      <c r="BM2066"/>
      <c r="BN2066"/>
      <c r="BO2066"/>
      <c r="BP2066"/>
      <c r="BQ2066"/>
      <c r="BR2066"/>
      <c r="BS2066"/>
      <c r="BT2066"/>
      <c r="BU2066"/>
      <c r="BV2066"/>
      <c r="BW2066"/>
      <c r="BX2066"/>
      <c r="BY2066"/>
      <c r="BZ2066"/>
      <c r="CA2066"/>
      <c r="CB2066"/>
      <c r="CC2066"/>
      <c r="CD2066"/>
      <c r="CE2066"/>
      <c r="CF2066"/>
      <c r="CG2066"/>
      <c r="CH2066"/>
      <c r="CI2066"/>
      <c r="CJ2066"/>
      <c r="CK2066"/>
      <c r="CL2066"/>
      <c r="CN2066"/>
    </row>
    <row r="2067" spans="9:92" x14ac:dyDescent="0.35">
      <c r="I2067"/>
      <c r="J2067"/>
      <c r="R2067"/>
      <c r="S2067"/>
      <c r="T2067"/>
      <c r="U2067"/>
      <c r="V2067"/>
      <c r="W2067"/>
      <c r="X2067"/>
      <c r="Y2067"/>
      <c r="Z2067"/>
      <c r="AA2067"/>
      <c r="AB2067"/>
      <c r="AC2067"/>
      <c r="AD2067"/>
      <c r="AE2067"/>
      <c r="AF2067"/>
      <c r="AG2067"/>
      <c r="AH2067"/>
      <c r="AI2067"/>
      <c r="AJ2067"/>
      <c r="AK2067"/>
      <c r="AL2067"/>
      <c r="AM2067"/>
      <c r="AN2067"/>
      <c r="AO2067"/>
      <c r="AP2067"/>
      <c r="AQ2067"/>
      <c r="AR2067"/>
      <c r="AS2067"/>
      <c r="AT2067"/>
      <c r="AU2067"/>
      <c r="AV2067"/>
      <c r="AW2067"/>
      <c r="AX2067"/>
      <c r="AY2067"/>
      <c r="AZ2067"/>
      <c r="BA2067"/>
      <c r="BB2067"/>
      <c r="BC2067"/>
      <c r="BD2067"/>
      <c r="BE2067"/>
      <c r="BF2067"/>
      <c r="BG2067"/>
      <c r="BH2067"/>
      <c r="BI2067"/>
      <c r="BJ2067"/>
      <c r="BK2067"/>
      <c r="BL2067"/>
      <c r="BM2067"/>
      <c r="BN2067"/>
      <c r="BO2067"/>
      <c r="BP2067"/>
      <c r="BQ2067"/>
      <c r="BR2067"/>
      <c r="BS2067"/>
      <c r="BT2067"/>
      <c r="BU2067"/>
      <c r="BV2067"/>
      <c r="BW2067"/>
      <c r="BX2067"/>
      <c r="BY2067"/>
      <c r="BZ2067"/>
      <c r="CA2067"/>
      <c r="CB2067"/>
      <c r="CC2067"/>
      <c r="CD2067"/>
      <c r="CE2067"/>
      <c r="CF2067"/>
      <c r="CG2067"/>
      <c r="CH2067"/>
      <c r="CI2067"/>
      <c r="CJ2067"/>
      <c r="CK2067"/>
      <c r="CL2067"/>
      <c r="CN2067"/>
    </row>
    <row r="2068" spans="9:92" x14ac:dyDescent="0.35">
      <c r="I2068"/>
      <c r="J2068"/>
      <c r="R2068"/>
      <c r="S2068"/>
      <c r="T2068"/>
      <c r="U2068"/>
      <c r="V2068"/>
      <c r="W2068"/>
      <c r="X2068"/>
      <c r="Y2068"/>
      <c r="Z2068"/>
      <c r="AA2068"/>
      <c r="AB2068"/>
      <c r="AC2068"/>
      <c r="AD2068"/>
      <c r="AE2068"/>
      <c r="AF2068"/>
      <c r="AG2068"/>
      <c r="AH2068"/>
      <c r="AI2068"/>
      <c r="AJ2068"/>
      <c r="AK2068"/>
      <c r="AL2068"/>
      <c r="AM2068"/>
      <c r="AN2068"/>
      <c r="AO2068"/>
      <c r="AP2068"/>
      <c r="AQ2068"/>
      <c r="AR2068"/>
      <c r="AS2068"/>
      <c r="AT2068"/>
      <c r="AU2068"/>
      <c r="AV2068"/>
      <c r="AW2068"/>
      <c r="AX2068"/>
      <c r="AY2068"/>
      <c r="AZ2068"/>
      <c r="BA2068"/>
      <c r="BB2068"/>
      <c r="BC2068"/>
      <c r="BD2068"/>
      <c r="BE2068"/>
      <c r="BF2068"/>
      <c r="BG2068"/>
      <c r="BH2068"/>
      <c r="BI2068"/>
      <c r="BJ2068"/>
      <c r="BK2068"/>
      <c r="BL2068"/>
      <c r="BM2068"/>
      <c r="BN2068"/>
      <c r="BO2068"/>
      <c r="BP2068"/>
      <c r="BQ2068"/>
      <c r="BR2068"/>
      <c r="BS2068"/>
      <c r="BT2068"/>
      <c r="BU2068"/>
      <c r="BV2068"/>
      <c r="BW2068"/>
      <c r="BX2068"/>
      <c r="BY2068"/>
      <c r="BZ2068"/>
      <c r="CA2068"/>
      <c r="CB2068"/>
      <c r="CC2068"/>
      <c r="CD2068"/>
      <c r="CE2068"/>
      <c r="CF2068"/>
      <c r="CG2068"/>
      <c r="CH2068"/>
      <c r="CI2068"/>
      <c r="CJ2068"/>
      <c r="CK2068"/>
      <c r="CL2068"/>
      <c r="CN2068"/>
    </row>
    <row r="2069" spans="9:92" x14ac:dyDescent="0.35">
      <c r="I2069"/>
      <c r="J2069"/>
      <c r="R2069"/>
      <c r="S2069"/>
      <c r="T2069"/>
      <c r="U2069"/>
      <c r="V2069"/>
      <c r="W2069"/>
      <c r="X2069"/>
      <c r="Y2069"/>
      <c r="Z2069"/>
      <c r="AA2069"/>
      <c r="AB2069"/>
      <c r="AC2069"/>
      <c r="AD2069"/>
      <c r="AE2069"/>
      <c r="AF2069"/>
      <c r="AG2069"/>
      <c r="AH2069"/>
      <c r="AI2069"/>
      <c r="AJ2069"/>
      <c r="AK2069"/>
      <c r="AL2069"/>
      <c r="AM2069"/>
      <c r="AN2069"/>
      <c r="AO2069"/>
      <c r="AP2069"/>
      <c r="AQ2069"/>
      <c r="AR2069"/>
      <c r="AS2069"/>
      <c r="AT2069"/>
      <c r="AU2069"/>
      <c r="AV2069"/>
      <c r="AW2069"/>
      <c r="AX2069"/>
      <c r="AY2069"/>
      <c r="AZ2069"/>
      <c r="BA2069"/>
      <c r="BB2069"/>
      <c r="BC2069"/>
      <c r="BD2069"/>
      <c r="BE2069"/>
      <c r="BF2069"/>
      <c r="BG2069"/>
      <c r="BH2069"/>
      <c r="BI2069"/>
      <c r="BJ2069"/>
      <c r="BK2069"/>
      <c r="BL2069"/>
      <c r="BM2069"/>
      <c r="BN2069"/>
      <c r="BO2069"/>
      <c r="BP2069"/>
      <c r="BQ2069"/>
      <c r="BR2069"/>
      <c r="BS2069"/>
      <c r="BT2069"/>
      <c r="BU2069"/>
      <c r="BV2069"/>
      <c r="BW2069"/>
      <c r="BX2069"/>
      <c r="BY2069"/>
      <c r="BZ2069"/>
      <c r="CA2069"/>
      <c r="CB2069"/>
      <c r="CC2069"/>
      <c r="CD2069"/>
      <c r="CE2069"/>
      <c r="CF2069"/>
      <c r="CG2069"/>
      <c r="CH2069"/>
      <c r="CI2069"/>
      <c r="CJ2069"/>
      <c r="CK2069"/>
      <c r="CL2069"/>
      <c r="CN2069"/>
    </row>
    <row r="2070" spans="9:92" x14ac:dyDescent="0.35">
      <c r="I2070"/>
      <c r="J2070"/>
      <c r="R2070"/>
      <c r="S2070"/>
      <c r="T2070"/>
      <c r="U2070"/>
      <c r="V2070"/>
      <c r="W2070"/>
      <c r="X2070"/>
      <c r="Y2070"/>
      <c r="Z2070"/>
      <c r="AA2070"/>
      <c r="AB2070"/>
      <c r="AC2070"/>
      <c r="AD2070"/>
      <c r="AE2070"/>
      <c r="AF2070"/>
      <c r="AG2070"/>
      <c r="AH2070"/>
      <c r="AI2070"/>
      <c r="AJ2070"/>
      <c r="AK2070"/>
      <c r="AL2070"/>
      <c r="AM2070"/>
      <c r="AN2070"/>
      <c r="AO2070"/>
      <c r="AP2070"/>
      <c r="AQ2070"/>
      <c r="AR2070"/>
      <c r="AS2070"/>
      <c r="AT2070"/>
      <c r="AU2070"/>
      <c r="AV2070"/>
      <c r="AW2070"/>
      <c r="AX2070"/>
      <c r="AY2070"/>
      <c r="AZ2070"/>
      <c r="BA2070"/>
      <c r="BB2070"/>
      <c r="BC2070"/>
      <c r="BD2070"/>
      <c r="BE2070"/>
      <c r="BF2070"/>
      <c r="BG2070"/>
      <c r="BH2070"/>
      <c r="BI2070"/>
      <c r="BJ2070"/>
      <c r="BK2070"/>
      <c r="BL2070"/>
      <c r="BM2070"/>
      <c r="BN2070"/>
      <c r="BO2070"/>
      <c r="BP2070"/>
      <c r="BQ2070"/>
      <c r="BR2070"/>
      <c r="BS2070"/>
      <c r="BT2070"/>
      <c r="BU2070"/>
      <c r="BV2070"/>
      <c r="BW2070"/>
      <c r="BX2070"/>
      <c r="BY2070"/>
      <c r="BZ2070"/>
      <c r="CA2070"/>
      <c r="CB2070"/>
      <c r="CC2070"/>
      <c r="CD2070"/>
      <c r="CE2070"/>
      <c r="CF2070"/>
      <c r="CG2070"/>
      <c r="CH2070"/>
      <c r="CI2070"/>
      <c r="CJ2070"/>
      <c r="CK2070"/>
      <c r="CL2070"/>
      <c r="CN2070"/>
    </row>
    <row r="2071" spans="9:92" x14ac:dyDescent="0.35">
      <c r="I2071"/>
      <c r="J2071"/>
      <c r="R2071"/>
      <c r="S2071"/>
      <c r="T2071"/>
      <c r="U2071"/>
      <c r="V2071"/>
      <c r="W2071"/>
      <c r="X2071"/>
      <c r="Y2071"/>
      <c r="Z2071"/>
      <c r="AA2071"/>
      <c r="AB2071"/>
      <c r="AC2071"/>
      <c r="AD2071"/>
      <c r="AE2071"/>
      <c r="AF2071"/>
      <c r="AG2071"/>
      <c r="AH2071"/>
      <c r="AI2071"/>
      <c r="AJ2071"/>
      <c r="AK2071"/>
      <c r="AL2071"/>
      <c r="AM2071"/>
      <c r="AN2071"/>
      <c r="AO2071"/>
      <c r="AP2071"/>
      <c r="AQ2071"/>
      <c r="AR2071"/>
      <c r="AS2071"/>
      <c r="AT2071"/>
      <c r="AU2071"/>
      <c r="AV2071"/>
      <c r="AW2071"/>
      <c r="AX2071"/>
      <c r="AY2071"/>
      <c r="AZ2071"/>
      <c r="BA2071"/>
      <c r="BB2071"/>
      <c r="BC2071"/>
      <c r="BD2071"/>
      <c r="BE2071"/>
      <c r="BF2071"/>
      <c r="BG2071"/>
      <c r="BH2071"/>
      <c r="BI2071"/>
      <c r="BJ2071"/>
      <c r="BK2071"/>
      <c r="BL2071"/>
      <c r="BM2071"/>
      <c r="BN2071"/>
      <c r="BO2071"/>
      <c r="BP2071"/>
      <c r="BQ2071"/>
      <c r="BR2071"/>
      <c r="BS2071"/>
      <c r="BT2071"/>
      <c r="BU2071"/>
      <c r="BV2071"/>
      <c r="BW2071"/>
      <c r="BX2071"/>
      <c r="BY2071"/>
      <c r="BZ2071"/>
      <c r="CA2071"/>
      <c r="CB2071"/>
      <c r="CC2071"/>
      <c r="CD2071"/>
      <c r="CE2071"/>
      <c r="CF2071"/>
      <c r="CG2071"/>
      <c r="CH2071"/>
      <c r="CI2071"/>
      <c r="CJ2071"/>
      <c r="CK2071"/>
      <c r="CL2071"/>
      <c r="CN2071"/>
    </row>
    <row r="2072" spans="9:92" x14ac:dyDescent="0.35">
      <c r="I2072"/>
      <c r="J2072"/>
      <c r="R2072"/>
      <c r="S2072"/>
      <c r="T2072"/>
      <c r="U2072"/>
      <c r="V2072"/>
      <c r="W2072"/>
      <c r="X2072"/>
      <c r="Y2072"/>
      <c r="Z2072"/>
      <c r="AA2072"/>
      <c r="AB2072"/>
      <c r="AC2072"/>
      <c r="AD2072"/>
      <c r="AE2072"/>
      <c r="AF2072"/>
      <c r="AG2072"/>
      <c r="AH2072"/>
      <c r="AI2072"/>
      <c r="AJ2072"/>
      <c r="AK2072"/>
      <c r="AL2072"/>
      <c r="AM2072"/>
      <c r="AN2072"/>
      <c r="AO2072"/>
      <c r="AP2072"/>
      <c r="AQ2072"/>
      <c r="AR2072"/>
      <c r="AS2072"/>
      <c r="AT2072"/>
      <c r="AU2072"/>
      <c r="AV2072"/>
      <c r="AW2072"/>
      <c r="AX2072"/>
      <c r="AY2072"/>
      <c r="AZ2072"/>
      <c r="BA2072"/>
      <c r="BB2072"/>
      <c r="BC2072"/>
      <c r="BD2072"/>
      <c r="BE2072"/>
      <c r="BF2072"/>
      <c r="BG2072"/>
      <c r="BH2072"/>
      <c r="BI2072"/>
      <c r="BJ2072"/>
      <c r="BK2072"/>
      <c r="BL2072"/>
      <c r="BM2072"/>
      <c r="BN2072"/>
      <c r="BO2072"/>
      <c r="BP2072"/>
      <c r="BQ2072"/>
      <c r="BR2072"/>
      <c r="BS2072"/>
      <c r="BT2072"/>
      <c r="BU2072"/>
      <c r="BV2072"/>
      <c r="BW2072"/>
      <c r="BX2072"/>
      <c r="BY2072"/>
      <c r="BZ2072"/>
      <c r="CA2072"/>
      <c r="CB2072"/>
      <c r="CC2072"/>
      <c r="CD2072"/>
      <c r="CE2072"/>
      <c r="CF2072"/>
      <c r="CG2072"/>
      <c r="CH2072"/>
      <c r="CI2072"/>
      <c r="CJ2072"/>
      <c r="CK2072"/>
      <c r="CL2072"/>
      <c r="CN2072"/>
    </row>
    <row r="2073" spans="9:92" x14ac:dyDescent="0.35">
      <c r="I2073"/>
      <c r="J2073"/>
      <c r="R2073"/>
      <c r="S2073"/>
      <c r="T2073"/>
      <c r="U2073"/>
      <c r="V2073"/>
      <c r="W2073"/>
      <c r="X2073"/>
      <c r="Y2073"/>
      <c r="Z2073"/>
      <c r="AA2073"/>
      <c r="AB2073"/>
      <c r="AC2073"/>
      <c r="AD2073"/>
      <c r="AE2073"/>
      <c r="AF2073"/>
      <c r="AG2073"/>
      <c r="AH2073"/>
      <c r="AI2073"/>
      <c r="AJ2073"/>
      <c r="AK2073"/>
      <c r="AL2073"/>
      <c r="AM2073"/>
      <c r="AN2073"/>
      <c r="AO2073"/>
      <c r="AP2073"/>
      <c r="AQ2073"/>
      <c r="AR2073"/>
      <c r="AS2073"/>
      <c r="AT2073"/>
      <c r="AU2073"/>
      <c r="AV2073"/>
      <c r="AW2073"/>
      <c r="AX2073"/>
      <c r="AY2073"/>
      <c r="AZ2073"/>
      <c r="BA2073"/>
      <c r="BB2073"/>
      <c r="BC2073"/>
      <c r="BD2073"/>
      <c r="BE2073"/>
      <c r="BF2073"/>
      <c r="BG2073"/>
      <c r="BH2073"/>
      <c r="BI2073"/>
      <c r="BJ2073"/>
      <c r="BK2073"/>
      <c r="BL2073"/>
      <c r="BM2073"/>
      <c r="BN2073"/>
      <c r="BO2073"/>
      <c r="BP2073"/>
      <c r="BQ2073"/>
      <c r="BR2073"/>
      <c r="BS2073"/>
      <c r="BT2073"/>
      <c r="BU2073"/>
      <c r="BV2073"/>
      <c r="BW2073"/>
      <c r="BX2073"/>
      <c r="BY2073"/>
      <c r="BZ2073"/>
      <c r="CA2073"/>
      <c r="CB2073"/>
      <c r="CC2073"/>
      <c r="CD2073"/>
      <c r="CE2073"/>
      <c r="CF2073"/>
      <c r="CG2073"/>
      <c r="CH2073"/>
      <c r="CI2073"/>
      <c r="CJ2073"/>
      <c r="CK2073"/>
      <c r="CL2073"/>
      <c r="CN2073"/>
    </row>
    <row r="2074" spans="9:92" x14ac:dyDescent="0.35">
      <c r="I2074"/>
      <c r="J2074"/>
      <c r="R2074"/>
      <c r="S2074"/>
      <c r="T2074"/>
      <c r="U2074"/>
      <c r="V2074"/>
      <c r="W2074"/>
      <c r="X2074"/>
      <c r="Y2074"/>
      <c r="Z2074"/>
      <c r="AA2074"/>
      <c r="AB2074"/>
      <c r="AC2074"/>
      <c r="AD2074"/>
      <c r="AE2074"/>
      <c r="AF2074"/>
      <c r="AG2074"/>
      <c r="AH2074"/>
      <c r="AI2074"/>
      <c r="AJ2074"/>
      <c r="AK2074"/>
      <c r="AL2074"/>
      <c r="AM2074"/>
      <c r="AN2074"/>
      <c r="AO2074"/>
      <c r="AP2074"/>
      <c r="AQ2074"/>
      <c r="AR2074"/>
      <c r="AS2074"/>
      <c r="AT2074"/>
      <c r="AU2074"/>
      <c r="AV2074"/>
      <c r="AW2074"/>
      <c r="AX2074"/>
      <c r="AY2074"/>
      <c r="AZ2074"/>
      <c r="BA2074"/>
      <c r="BB2074"/>
      <c r="BC2074"/>
      <c r="BD2074"/>
      <c r="BE2074"/>
      <c r="BF2074"/>
      <c r="BG2074"/>
      <c r="BH2074"/>
      <c r="BI2074"/>
      <c r="BJ2074"/>
      <c r="BK2074"/>
      <c r="BL2074"/>
      <c r="BM2074"/>
      <c r="BN2074"/>
      <c r="BO2074"/>
      <c r="BP2074"/>
      <c r="BQ2074"/>
      <c r="BR2074"/>
      <c r="BS2074"/>
      <c r="BT2074"/>
      <c r="BU2074"/>
      <c r="BV2074"/>
      <c r="BW2074"/>
      <c r="BX2074"/>
      <c r="BY2074"/>
      <c r="BZ2074"/>
      <c r="CA2074"/>
      <c r="CB2074"/>
      <c r="CC2074"/>
      <c r="CD2074"/>
      <c r="CE2074"/>
      <c r="CF2074"/>
      <c r="CG2074"/>
      <c r="CH2074"/>
      <c r="CI2074"/>
      <c r="CJ2074"/>
      <c r="CK2074"/>
      <c r="CL2074"/>
      <c r="CN2074"/>
    </row>
    <row r="2075" spans="9:92" x14ac:dyDescent="0.35">
      <c r="I2075"/>
      <c r="J2075"/>
      <c r="R2075"/>
      <c r="S2075"/>
      <c r="T2075"/>
      <c r="U2075"/>
      <c r="V2075"/>
      <c r="W2075"/>
      <c r="X2075"/>
      <c r="Y2075"/>
      <c r="Z2075"/>
      <c r="AA2075"/>
      <c r="AB2075"/>
      <c r="AC2075"/>
      <c r="AD2075"/>
      <c r="AE2075"/>
      <c r="AF2075"/>
      <c r="AG2075"/>
      <c r="AH2075"/>
      <c r="AI2075"/>
      <c r="AJ2075"/>
      <c r="AK2075"/>
      <c r="AL2075"/>
      <c r="AM2075"/>
      <c r="AN2075"/>
      <c r="AO2075"/>
      <c r="AP2075"/>
      <c r="AQ2075"/>
      <c r="AR2075"/>
      <c r="AS2075"/>
      <c r="AT2075"/>
      <c r="AU2075"/>
      <c r="AV2075"/>
      <c r="AW2075"/>
      <c r="AX2075"/>
      <c r="AY2075"/>
      <c r="AZ2075"/>
      <c r="BA2075"/>
      <c r="BB2075"/>
      <c r="BC2075"/>
      <c r="BD2075"/>
      <c r="BE2075"/>
      <c r="BF2075"/>
      <c r="BG2075"/>
      <c r="BH2075"/>
      <c r="BI2075"/>
      <c r="BJ2075"/>
      <c r="BK2075"/>
      <c r="BL2075"/>
      <c r="BM2075"/>
      <c r="BN2075"/>
      <c r="BO2075"/>
      <c r="BP2075"/>
      <c r="BQ2075"/>
      <c r="BR2075"/>
      <c r="BS2075"/>
      <c r="BT2075"/>
      <c r="BU2075"/>
      <c r="BV2075"/>
      <c r="BW2075"/>
      <c r="BX2075"/>
      <c r="BY2075"/>
      <c r="BZ2075"/>
      <c r="CA2075"/>
      <c r="CB2075"/>
      <c r="CC2075"/>
      <c r="CD2075"/>
      <c r="CE2075"/>
      <c r="CF2075"/>
      <c r="CG2075"/>
      <c r="CH2075"/>
      <c r="CI2075"/>
      <c r="CJ2075"/>
      <c r="CK2075"/>
      <c r="CL2075"/>
      <c r="CN2075"/>
    </row>
    <row r="2076" spans="9:92" x14ac:dyDescent="0.35">
      <c r="I2076"/>
      <c r="J2076"/>
      <c r="R2076"/>
      <c r="S2076"/>
      <c r="T2076"/>
      <c r="U2076"/>
      <c r="V2076"/>
      <c r="W2076"/>
      <c r="X2076"/>
      <c r="Y2076"/>
      <c r="Z2076"/>
      <c r="AA2076"/>
      <c r="AB2076"/>
      <c r="AC2076"/>
      <c r="AD2076"/>
      <c r="AE2076"/>
      <c r="AF2076"/>
      <c r="AG2076"/>
      <c r="AH2076"/>
      <c r="AI2076"/>
      <c r="AJ2076"/>
      <c r="AK2076"/>
      <c r="AL2076"/>
      <c r="AM2076"/>
      <c r="AN2076"/>
      <c r="AO2076"/>
      <c r="AP2076"/>
      <c r="AQ2076"/>
      <c r="AR2076"/>
      <c r="AS2076"/>
      <c r="AT2076"/>
      <c r="AU2076"/>
      <c r="AV2076"/>
      <c r="AW2076"/>
      <c r="AX2076"/>
      <c r="AY2076"/>
      <c r="AZ2076"/>
      <c r="BA2076"/>
      <c r="BB2076"/>
      <c r="BC2076"/>
      <c r="BD2076"/>
      <c r="BE2076"/>
      <c r="BF2076"/>
      <c r="BG2076"/>
      <c r="BH2076"/>
      <c r="BI2076"/>
      <c r="BJ2076"/>
      <c r="BK2076"/>
      <c r="BL2076"/>
      <c r="BM2076"/>
      <c r="BN2076"/>
      <c r="BO2076"/>
      <c r="BP2076"/>
      <c r="BQ2076"/>
      <c r="BR2076"/>
      <c r="BS2076"/>
      <c r="BT2076"/>
      <c r="BU2076"/>
      <c r="BV2076"/>
      <c r="BW2076"/>
      <c r="BX2076"/>
      <c r="BY2076"/>
      <c r="BZ2076"/>
      <c r="CA2076"/>
      <c r="CB2076"/>
      <c r="CC2076"/>
      <c r="CD2076"/>
      <c r="CE2076"/>
      <c r="CF2076"/>
      <c r="CG2076"/>
      <c r="CH2076"/>
      <c r="CI2076"/>
      <c r="CJ2076"/>
      <c r="CK2076"/>
      <c r="CL2076"/>
      <c r="CN2076"/>
    </row>
    <row r="2077" spans="9:92" x14ac:dyDescent="0.35">
      <c r="I2077"/>
      <c r="J2077"/>
      <c r="R2077"/>
      <c r="S2077"/>
      <c r="T2077"/>
      <c r="U2077"/>
      <c r="V2077"/>
      <c r="W2077"/>
      <c r="X2077"/>
      <c r="Y2077"/>
      <c r="Z2077"/>
      <c r="AA2077"/>
      <c r="AB2077"/>
      <c r="AC2077"/>
      <c r="AD2077"/>
      <c r="AE2077"/>
      <c r="AF2077"/>
      <c r="AG2077"/>
      <c r="AH2077"/>
      <c r="AI2077"/>
      <c r="AJ2077"/>
      <c r="AK2077"/>
      <c r="AL2077"/>
      <c r="AM2077"/>
      <c r="AN2077"/>
      <c r="AO2077"/>
      <c r="AP2077"/>
      <c r="AQ2077"/>
      <c r="AR2077"/>
      <c r="AS2077"/>
      <c r="AT2077"/>
      <c r="AU2077"/>
      <c r="AV2077"/>
      <c r="AW2077"/>
      <c r="AX2077"/>
      <c r="AY2077"/>
      <c r="AZ2077"/>
      <c r="BA2077"/>
      <c r="BB2077"/>
      <c r="BC2077"/>
      <c r="BD2077"/>
      <c r="BE2077"/>
      <c r="BF2077"/>
      <c r="BG2077"/>
      <c r="BH2077"/>
      <c r="BI2077"/>
      <c r="BJ2077"/>
      <c r="BK2077"/>
      <c r="BL2077"/>
      <c r="BM2077"/>
      <c r="BN2077"/>
      <c r="BO2077"/>
      <c r="BP2077"/>
      <c r="BQ2077"/>
      <c r="BR2077"/>
      <c r="BS2077"/>
      <c r="BT2077"/>
      <c r="BU2077"/>
      <c r="BV2077"/>
      <c r="BW2077"/>
      <c r="BX2077"/>
      <c r="BY2077"/>
      <c r="BZ2077"/>
      <c r="CA2077"/>
      <c r="CB2077"/>
      <c r="CC2077"/>
      <c r="CD2077"/>
      <c r="CE2077"/>
      <c r="CF2077"/>
      <c r="CG2077"/>
      <c r="CH2077"/>
      <c r="CI2077"/>
      <c r="CJ2077"/>
      <c r="CK2077"/>
      <c r="CL2077"/>
      <c r="CN2077"/>
    </row>
    <row r="2078" spans="9:92" x14ac:dyDescent="0.35">
      <c r="I2078"/>
      <c r="J2078"/>
      <c r="R2078"/>
      <c r="S2078"/>
      <c r="T2078"/>
      <c r="U2078"/>
      <c r="V2078"/>
      <c r="W2078"/>
      <c r="X2078"/>
      <c r="Y2078"/>
      <c r="Z2078"/>
      <c r="AA2078"/>
      <c r="AB2078"/>
      <c r="AC2078"/>
      <c r="AD2078"/>
      <c r="AE2078"/>
      <c r="AF2078"/>
      <c r="AG2078"/>
      <c r="AH2078"/>
      <c r="AI2078"/>
      <c r="AJ2078"/>
      <c r="AK2078"/>
      <c r="AL2078"/>
      <c r="AM2078"/>
      <c r="AN2078"/>
      <c r="AO2078"/>
      <c r="AP2078"/>
      <c r="AQ2078"/>
      <c r="AR2078"/>
      <c r="AS2078"/>
      <c r="AT2078"/>
      <c r="AU2078"/>
      <c r="AV2078"/>
      <c r="AW2078"/>
      <c r="AX2078"/>
      <c r="AY2078"/>
      <c r="AZ2078"/>
      <c r="BA2078"/>
      <c r="BB2078"/>
      <c r="BC2078"/>
      <c r="BD2078"/>
      <c r="BE2078"/>
      <c r="BF2078"/>
      <c r="BG2078"/>
      <c r="BH2078"/>
      <c r="BI2078"/>
      <c r="BJ2078"/>
      <c r="BK2078"/>
      <c r="BL2078"/>
      <c r="BM2078"/>
      <c r="BN2078"/>
      <c r="BO2078"/>
      <c r="BP2078"/>
      <c r="BQ2078"/>
      <c r="BR2078"/>
      <c r="BS2078"/>
      <c r="BT2078"/>
      <c r="BU2078"/>
      <c r="BV2078"/>
      <c r="BW2078"/>
      <c r="BX2078"/>
      <c r="BY2078"/>
      <c r="BZ2078"/>
      <c r="CA2078"/>
      <c r="CB2078"/>
      <c r="CC2078"/>
      <c r="CD2078"/>
      <c r="CE2078"/>
      <c r="CF2078"/>
      <c r="CG2078"/>
      <c r="CH2078"/>
      <c r="CI2078"/>
      <c r="CJ2078"/>
      <c r="CK2078"/>
      <c r="CL2078"/>
      <c r="CN2078"/>
    </row>
    <row r="2079" spans="9:92" x14ac:dyDescent="0.35">
      <c r="I2079"/>
      <c r="J2079"/>
      <c r="R2079"/>
      <c r="S2079"/>
      <c r="T2079"/>
      <c r="U2079"/>
      <c r="V2079"/>
      <c r="W2079"/>
      <c r="X2079"/>
      <c r="Y2079"/>
      <c r="Z2079"/>
      <c r="AA2079"/>
      <c r="AB2079"/>
      <c r="AC2079"/>
      <c r="AD2079"/>
      <c r="AE2079"/>
      <c r="AF2079"/>
      <c r="AG2079"/>
      <c r="AH2079"/>
      <c r="AI2079"/>
      <c r="AJ2079"/>
      <c r="AK2079"/>
      <c r="AL2079"/>
      <c r="AM2079"/>
      <c r="AN2079"/>
      <c r="AO2079"/>
      <c r="AP2079"/>
      <c r="AQ2079"/>
      <c r="AR2079"/>
      <c r="AS2079"/>
      <c r="AT2079"/>
      <c r="AU2079"/>
      <c r="AV2079"/>
      <c r="AW2079"/>
      <c r="AX2079"/>
      <c r="AY2079"/>
      <c r="AZ2079"/>
      <c r="BA2079"/>
      <c r="BB2079"/>
      <c r="BC2079"/>
      <c r="BD2079"/>
      <c r="BE2079"/>
      <c r="BF2079"/>
      <c r="BG2079"/>
      <c r="BH2079"/>
      <c r="BI2079"/>
      <c r="BJ2079"/>
      <c r="BK2079"/>
      <c r="BL2079"/>
      <c r="BM2079"/>
      <c r="BN2079"/>
      <c r="BO2079"/>
      <c r="BP2079"/>
      <c r="BQ2079"/>
      <c r="BR2079"/>
      <c r="BS2079"/>
      <c r="BT2079"/>
      <c r="BU2079"/>
      <c r="BV2079"/>
      <c r="BW2079"/>
      <c r="BX2079"/>
      <c r="BY2079"/>
      <c r="BZ2079"/>
      <c r="CA2079"/>
      <c r="CB2079"/>
      <c r="CC2079"/>
      <c r="CD2079"/>
      <c r="CE2079"/>
      <c r="CF2079"/>
      <c r="CG2079"/>
      <c r="CH2079"/>
      <c r="CI2079"/>
      <c r="CJ2079"/>
      <c r="CK2079"/>
      <c r="CL2079"/>
      <c r="CN2079"/>
    </row>
    <row r="2080" spans="9:92" x14ac:dyDescent="0.35">
      <c r="I2080"/>
      <c r="J2080"/>
      <c r="R2080"/>
      <c r="S2080"/>
      <c r="T2080"/>
      <c r="U2080"/>
      <c r="V2080"/>
      <c r="W2080"/>
      <c r="X2080"/>
      <c r="Y2080"/>
      <c r="Z2080"/>
      <c r="AA2080"/>
      <c r="AB2080"/>
      <c r="AC2080"/>
      <c r="AD2080"/>
      <c r="AE2080"/>
      <c r="AF2080"/>
      <c r="AG2080"/>
      <c r="AH2080"/>
      <c r="AI2080"/>
      <c r="AJ2080"/>
      <c r="AK2080"/>
      <c r="AL2080"/>
      <c r="AM2080"/>
      <c r="AN2080"/>
      <c r="AO2080"/>
      <c r="AP2080"/>
      <c r="AQ2080"/>
      <c r="AR2080"/>
      <c r="AS2080"/>
      <c r="AT2080"/>
      <c r="AU2080"/>
      <c r="AV2080"/>
      <c r="AW2080"/>
      <c r="AX2080"/>
      <c r="AY2080"/>
      <c r="AZ2080"/>
      <c r="BA2080"/>
      <c r="BB2080"/>
      <c r="BC2080"/>
      <c r="BD2080"/>
      <c r="BE2080"/>
      <c r="BF2080"/>
      <c r="BG2080"/>
      <c r="BH2080"/>
      <c r="BI2080"/>
      <c r="BJ2080"/>
      <c r="BK2080"/>
      <c r="BL2080"/>
      <c r="BM2080"/>
      <c r="BN2080"/>
      <c r="BO2080"/>
      <c r="BP2080"/>
      <c r="BQ2080"/>
      <c r="BR2080"/>
      <c r="BS2080"/>
      <c r="BT2080"/>
      <c r="BU2080"/>
      <c r="BV2080"/>
      <c r="BW2080"/>
      <c r="BX2080"/>
      <c r="BY2080"/>
      <c r="BZ2080"/>
      <c r="CA2080"/>
      <c r="CB2080"/>
      <c r="CC2080"/>
      <c r="CD2080"/>
      <c r="CE2080"/>
      <c r="CF2080"/>
      <c r="CG2080"/>
      <c r="CH2080"/>
      <c r="CI2080"/>
      <c r="CJ2080"/>
      <c r="CK2080"/>
      <c r="CL2080"/>
      <c r="CN2080"/>
    </row>
    <row r="2081" spans="9:92" x14ac:dyDescent="0.35">
      <c r="I2081"/>
      <c r="J2081"/>
      <c r="R2081"/>
      <c r="S2081"/>
      <c r="T2081"/>
      <c r="U2081"/>
      <c r="V2081"/>
      <c r="W2081"/>
      <c r="X2081"/>
      <c r="Y2081"/>
      <c r="Z2081"/>
      <c r="AA2081"/>
      <c r="AB2081"/>
      <c r="AC2081"/>
      <c r="AD2081"/>
      <c r="AE2081"/>
      <c r="AF2081"/>
      <c r="AG2081"/>
      <c r="AH2081"/>
      <c r="AI2081"/>
      <c r="AJ2081"/>
      <c r="AK2081"/>
      <c r="AL2081"/>
      <c r="AM2081"/>
      <c r="AN2081"/>
      <c r="AO2081"/>
      <c r="AP2081"/>
      <c r="AQ2081"/>
      <c r="AR2081"/>
      <c r="AS2081"/>
      <c r="AT2081"/>
      <c r="AU2081"/>
      <c r="AV2081"/>
      <c r="AW2081"/>
      <c r="AX2081"/>
      <c r="AY2081"/>
      <c r="AZ2081"/>
      <c r="BA2081"/>
      <c r="BB2081"/>
      <c r="BC2081"/>
      <c r="BD2081"/>
      <c r="BE2081"/>
      <c r="BF2081"/>
      <c r="BG2081"/>
      <c r="BH2081"/>
      <c r="BI2081"/>
      <c r="BJ2081"/>
      <c r="BK2081"/>
      <c r="BL2081"/>
      <c r="BM2081"/>
      <c r="BN2081"/>
      <c r="BO2081"/>
      <c r="BP2081"/>
      <c r="BQ2081"/>
      <c r="BR2081"/>
      <c r="BS2081"/>
      <c r="BT2081"/>
      <c r="BU2081"/>
      <c r="BV2081"/>
      <c r="BW2081"/>
      <c r="BX2081"/>
      <c r="BY2081"/>
      <c r="BZ2081"/>
      <c r="CA2081"/>
      <c r="CB2081"/>
      <c r="CC2081"/>
      <c r="CD2081"/>
      <c r="CE2081"/>
      <c r="CF2081"/>
      <c r="CG2081"/>
      <c r="CH2081"/>
      <c r="CI2081"/>
      <c r="CJ2081"/>
      <c r="CK2081"/>
      <c r="CL2081"/>
      <c r="CN2081"/>
    </row>
    <row r="2082" spans="9:92" x14ac:dyDescent="0.35">
      <c r="I2082"/>
      <c r="J2082"/>
      <c r="R2082"/>
      <c r="S2082"/>
      <c r="T2082"/>
      <c r="U2082"/>
      <c r="V2082"/>
      <c r="W2082"/>
      <c r="X2082"/>
      <c r="Y2082"/>
      <c r="Z2082"/>
      <c r="AA2082"/>
      <c r="AB2082"/>
      <c r="AC2082"/>
      <c r="AD2082"/>
      <c r="AE2082"/>
      <c r="AF2082"/>
      <c r="AG2082"/>
      <c r="AH2082"/>
      <c r="AI2082"/>
      <c r="AJ2082"/>
      <c r="AK2082"/>
      <c r="AL2082"/>
      <c r="AM2082"/>
      <c r="AN2082"/>
      <c r="AO2082"/>
      <c r="AP2082"/>
      <c r="AQ2082"/>
      <c r="AR2082"/>
      <c r="AS2082"/>
      <c r="AT2082"/>
      <c r="AU2082"/>
      <c r="AV2082"/>
      <c r="AW2082"/>
      <c r="AX2082"/>
      <c r="AY2082"/>
      <c r="AZ2082"/>
      <c r="BA2082"/>
      <c r="BB2082"/>
      <c r="BC2082"/>
      <c r="BD2082"/>
      <c r="BE2082"/>
      <c r="BF2082"/>
      <c r="BG2082"/>
      <c r="BH2082"/>
      <c r="BI2082"/>
      <c r="BJ2082"/>
      <c r="BK2082"/>
      <c r="BL2082"/>
      <c r="BM2082"/>
      <c r="BN2082"/>
      <c r="BO2082"/>
      <c r="BP2082"/>
      <c r="BQ2082"/>
      <c r="BR2082"/>
      <c r="BS2082"/>
      <c r="BT2082"/>
      <c r="BU2082"/>
      <c r="BV2082"/>
      <c r="BW2082"/>
      <c r="BX2082"/>
      <c r="BY2082"/>
      <c r="BZ2082"/>
      <c r="CA2082"/>
      <c r="CB2082"/>
      <c r="CC2082"/>
      <c r="CD2082"/>
      <c r="CE2082"/>
      <c r="CF2082"/>
      <c r="CG2082"/>
      <c r="CH2082"/>
      <c r="CI2082"/>
      <c r="CJ2082"/>
      <c r="CK2082"/>
      <c r="CL2082"/>
      <c r="CN2082"/>
    </row>
    <row r="2083" spans="9:92" x14ac:dyDescent="0.35">
      <c r="I2083"/>
      <c r="J2083"/>
      <c r="R2083"/>
      <c r="S2083"/>
      <c r="T2083"/>
      <c r="U2083"/>
      <c r="V2083"/>
      <c r="W2083"/>
      <c r="X2083"/>
      <c r="Y2083"/>
      <c r="Z2083"/>
      <c r="AA2083"/>
      <c r="AB2083"/>
      <c r="AC2083"/>
      <c r="AD2083"/>
      <c r="AE2083"/>
      <c r="AF2083"/>
      <c r="AG2083"/>
      <c r="AH2083"/>
      <c r="AI2083"/>
      <c r="AJ2083"/>
      <c r="AK2083"/>
      <c r="AL2083"/>
      <c r="AM2083"/>
      <c r="AN2083"/>
      <c r="AO2083"/>
      <c r="AP2083"/>
      <c r="AQ2083"/>
      <c r="AR2083"/>
      <c r="AS2083"/>
      <c r="AT2083"/>
      <c r="AU2083"/>
      <c r="AV2083"/>
      <c r="AW2083"/>
      <c r="AX2083"/>
      <c r="AY2083"/>
      <c r="AZ2083"/>
      <c r="BA2083"/>
      <c r="BB2083"/>
      <c r="BC2083"/>
      <c r="BD2083"/>
      <c r="BE2083"/>
      <c r="BF2083"/>
      <c r="BG2083"/>
      <c r="BH2083"/>
      <c r="BI2083"/>
      <c r="BJ2083"/>
      <c r="BK2083"/>
      <c r="BL2083"/>
      <c r="BM2083"/>
      <c r="BN2083"/>
      <c r="BO2083"/>
      <c r="BP2083"/>
      <c r="BQ2083"/>
      <c r="BR2083"/>
      <c r="BS2083"/>
      <c r="BT2083"/>
      <c r="BU2083"/>
      <c r="BV2083"/>
      <c r="BW2083"/>
      <c r="BX2083"/>
      <c r="BY2083"/>
      <c r="BZ2083"/>
      <c r="CA2083"/>
      <c r="CB2083"/>
      <c r="CC2083"/>
      <c r="CD2083"/>
      <c r="CE2083"/>
      <c r="CF2083"/>
      <c r="CG2083"/>
      <c r="CH2083"/>
      <c r="CI2083"/>
      <c r="CJ2083"/>
      <c r="CK2083"/>
      <c r="CL2083"/>
      <c r="CN2083"/>
    </row>
    <row r="2084" spans="9:92" x14ac:dyDescent="0.35">
      <c r="I2084"/>
      <c r="J2084"/>
      <c r="R2084"/>
      <c r="S2084"/>
      <c r="T2084"/>
      <c r="U2084"/>
      <c r="V2084"/>
      <c r="W2084"/>
      <c r="X2084"/>
      <c r="Y2084"/>
      <c r="Z2084"/>
      <c r="AA2084"/>
      <c r="AB2084"/>
      <c r="AC2084"/>
      <c r="AD2084"/>
      <c r="AE2084"/>
      <c r="AF2084"/>
      <c r="AG2084"/>
      <c r="AH2084"/>
      <c r="AI2084"/>
      <c r="AJ2084"/>
      <c r="AK2084"/>
      <c r="AL2084"/>
      <c r="AM2084"/>
      <c r="AN2084"/>
      <c r="AO2084"/>
      <c r="AP2084"/>
      <c r="AQ2084"/>
      <c r="AR2084"/>
      <c r="AS2084"/>
      <c r="AT2084"/>
      <c r="AU2084"/>
      <c r="AV2084"/>
      <c r="AW2084"/>
      <c r="AX2084"/>
      <c r="AY2084"/>
      <c r="AZ2084"/>
      <c r="BA2084"/>
      <c r="BB2084"/>
      <c r="BC2084"/>
      <c r="BD2084"/>
      <c r="BE2084"/>
      <c r="BF2084"/>
      <c r="BG2084"/>
      <c r="BH2084"/>
      <c r="BI2084"/>
      <c r="BJ2084"/>
      <c r="BK2084"/>
      <c r="BL2084"/>
      <c r="BM2084"/>
      <c r="BN2084"/>
      <c r="BO2084"/>
      <c r="BP2084"/>
      <c r="BQ2084"/>
      <c r="BR2084"/>
      <c r="BS2084"/>
      <c r="BT2084"/>
      <c r="BU2084"/>
      <c r="BV2084"/>
      <c r="BW2084"/>
      <c r="BX2084"/>
      <c r="BY2084"/>
      <c r="BZ2084"/>
      <c r="CA2084"/>
      <c r="CB2084"/>
      <c r="CC2084"/>
      <c r="CD2084"/>
      <c r="CE2084"/>
      <c r="CF2084"/>
      <c r="CG2084"/>
      <c r="CH2084"/>
      <c r="CI2084"/>
      <c r="CJ2084"/>
      <c r="CK2084"/>
      <c r="CL2084"/>
      <c r="CN2084"/>
    </row>
    <row r="2085" spans="9:92" x14ac:dyDescent="0.35">
      <c r="I2085"/>
      <c r="J2085"/>
      <c r="R2085"/>
      <c r="S2085"/>
      <c r="T2085"/>
      <c r="U2085"/>
      <c r="V2085"/>
      <c r="W2085"/>
      <c r="X2085"/>
      <c r="Y2085"/>
      <c r="Z2085"/>
      <c r="AA2085"/>
      <c r="AB2085"/>
      <c r="AC2085"/>
      <c r="AD2085"/>
      <c r="AE2085"/>
      <c r="AF2085"/>
      <c r="AG2085"/>
      <c r="AH2085"/>
      <c r="AI2085"/>
      <c r="AJ2085"/>
      <c r="AK2085"/>
      <c r="AL2085"/>
      <c r="AM2085"/>
      <c r="AN2085"/>
      <c r="AO2085"/>
      <c r="AP2085"/>
      <c r="AQ2085"/>
      <c r="AR2085"/>
      <c r="AS2085"/>
      <c r="AT2085"/>
      <c r="AU2085"/>
      <c r="AV2085"/>
      <c r="AW2085"/>
      <c r="AX2085"/>
      <c r="AY2085"/>
      <c r="AZ2085"/>
      <c r="BA2085"/>
      <c r="BB2085"/>
      <c r="BC2085"/>
      <c r="BD2085"/>
      <c r="BE2085"/>
      <c r="BF2085"/>
      <c r="BG2085"/>
      <c r="BH2085"/>
      <c r="BI2085"/>
      <c r="BJ2085"/>
      <c r="BK2085"/>
      <c r="BL2085"/>
      <c r="BM2085"/>
      <c r="BN2085"/>
      <c r="BO2085"/>
      <c r="BP2085"/>
      <c r="BQ2085"/>
      <c r="BR2085"/>
      <c r="BS2085"/>
      <c r="BT2085"/>
      <c r="BU2085"/>
      <c r="BV2085"/>
      <c r="BW2085"/>
      <c r="BX2085"/>
      <c r="BY2085"/>
      <c r="BZ2085"/>
      <c r="CA2085"/>
      <c r="CB2085"/>
      <c r="CC2085"/>
      <c r="CD2085"/>
      <c r="CE2085"/>
      <c r="CF2085"/>
      <c r="CG2085"/>
      <c r="CH2085"/>
      <c r="CI2085"/>
      <c r="CJ2085"/>
      <c r="CK2085"/>
      <c r="CL2085"/>
      <c r="CN2085"/>
    </row>
    <row r="2086" spans="9:92" x14ac:dyDescent="0.35">
      <c r="I2086"/>
      <c r="J2086"/>
      <c r="R2086"/>
      <c r="S2086"/>
      <c r="T2086"/>
      <c r="U2086"/>
      <c r="V2086"/>
      <c r="W2086"/>
      <c r="X2086"/>
      <c r="Y2086"/>
      <c r="Z2086"/>
      <c r="AA2086"/>
      <c r="AB2086"/>
      <c r="AC2086"/>
      <c r="AD2086"/>
      <c r="AE2086"/>
      <c r="AF2086"/>
      <c r="AG2086"/>
      <c r="AH2086"/>
      <c r="AI2086"/>
      <c r="AJ2086"/>
      <c r="AK2086"/>
      <c r="AL2086"/>
      <c r="AM2086"/>
      <c r="AN2086"/>
      <c r="AO2086"/>
      <c r="AP2086"/>
      <c r="AQ2086"/>
      <c r="AR2086"/>
      <c r="AS2086"/>
      <c r="AT2086"/>
      <c r="AU2086"/>
      <c r="AV2086"/>
      <c r="AW2086"/>
      <c r="AX2086"/>
      <c r="AY2086"/>
      <c r="AZ2086"/>
      <c r="BA2086"/>
      <c r="BB2086"/>
      <c r="BC2086"/>
      <c r="BD2086"/>
      <c r="BE2086"/>
      <c r="BF2086"/>
      <c r="BG2086"/>
      <c r="BH2086"/>
      <c r="BI2086"/>
      <c r="BJ2086"/>
      <c r="BK2086"/>
      <c r="BL2086"/>
      <c r="BM2086"/>
      <c r="BN2086"/>
      <c r="BO2086"/>
      <c r="BP2086"/>
      <c r="BQ2086"/>
      <c r="BR2086"/>
      <c r="BS2086"/>
      <c r="BT2086"/>
      <c r="BU2086"/>
      <c r="BV2086"/>
      <c r="BW2086"/>
      <c r="BX2086"/>
      <c r="BY2086"/>
      <c r="BZ2086"/>
      <c r="CA2086"/>
      <c r="CB2086"/>
      <c r="CC2086"/>
      <c r="CD2086"/>
      <c r="CE2086"/>
      <c r="CF2086"/>
      <c r="CG2086"/>
      <c r="CH2086"/>
      <c r="CI2086"/>
      <c r="CJ2086"/>
      <c r="CK2086"/>
      <c r="CL2086"/>
      <c r="CN2086"/>
    </row>
    <row r="2087" spans="9:92" x14ac:dyDescent="0.35">
      <c r="I2087"/>
      <c r="J2087"/>
      <c r="R2087"/>
      <c r="S2087"/>
      <c r="T2087"/>
      <c r="U2087"/>
      <c r="V2087"/>
      <c r="W2087"/>
      <c r="X2087"/>
      <c r="Y2087"/>
      <c r="Z2087"/>
      <c r="AA2087"/>
      <c r="AB2087"/>
      <c r="AC2087"/>
      <c r="AD2087"/>
      <c r="AE2087"/>
      <c r="AF2087"/>
      <c r="AG2087"/>
      <c r="AH2087"/>
      <c r="AI2087"/>
      <c r="AJ2087"/>
      <c r="AK2087"/>
      <c r="AL2087"/>
      <c r="AM2087"/>
      <c r="AN2087"/>
      <c r="AO2087"/>
      <c r="AP2087"/>
      <c r="AQ2087"/>
      <c r="AR2087"/>
      <c r="AS2087"/>
      <c r="AT2087"/>
      <c r="AU2087"/>
      <c r="AV2087"/>
      <c r="AW2087"/>
      <c r="AX2087"/>
      <c r="AY2087"/>
      <c r="AZ2087"/>
      <c r="BA2087"/>
      <c r="BB2087"/>
      <c r="BC2087"/>
      <c r="BD2087"/>
      <c r="BE2087"/>
      <c r="BF2087"/>
      <c r="BG2087"/>
      <c r="BH2087"/>
      <c r="BI2087"/>
      <c r="BJ2087"/>
      <c r="BK2087"/>
      <c r="BL2087"/>
      <c r="BM2087"/>
      <c r="BN2087"/>
      <c r="BO2087"/>
      <c r="BP2087"/>
      <c r="BQ2087"/>
      <c r="BR2087"/>
      <c r="BS2087"/>
      <c r="BT2087"/>
      <c r="BU2087"/>
      <c r="BV2087"/>
      <c r="BW2087"/>
      <c r="BX2087"/>
      <c r="BY2087"/>
      <c r="BZ2087"/>
      <c r="CA2087"/>
      <c r="CB2087"/>
      <c r="CC2087"/>
      <c r="CD2087"/>
      <c r="CE2087"/>
      <c r="CF2087"/>
      <c r="CG2087"/>
      <c r="CH2087"/>
      <c r="CI2087"/>
      <c r="CJ2087"/>
      <c r="CK2087"/>
      <c r="CL2087"/>
      <c r="CN2087"/>
    </row>
    <row r="2088" spans="9:92" x14ac:dyDescent="0.35">
      <c r="I2088"/>
      <c r="J2088"/>
      <c r="R2088"/>
      <c r="S2088"/>
      <c r="T2088"/>
      <c r="U2088"/>
      <c r="V2088"/>
      <c r="W2088"/>
      <c r="X2088"/>
      <c r="Y2088"/>
      <c r="Z2088"/>
      <c r="AA2088"/>
      <c r="AB2088"/>
      <c r="AC2088"/>
      <c r="AD2088"/>
      <c r="AE2088"/>
      <c r="AF2088"/>
      <c r="AG2088"/>
      <c r="AH2088"/>
      <c r="AI2088"/>
      <c r="AJ2088"/>
      <c r="AK2088"/>
      <c r="AL2088"/>
      <c r="AM2088"/>
      <c r="AN2088"/>
      <c r="AO2088"/>
      <c r="AP2088"/>
      <c r="AQ2088"/>
      <c r="AR2088"/>
      <c r="AS2088"/>
      <c r="AT2088"/>
      <c r="AU2088"/>
      <c r="AV2088"/>
      <c r="AW2088"/>
      <c r="AX2088"/>
      <c r="AY2088"/>
      <c r="AZ2088"/>
      <c r="BA2088"/>
      <c r="BB2088"/>
      <c r="BC2088"/>
      <c r="BD2088"/>
      <c r="BE2088"/>
      <c r="BF2088"/>
      <c r="BG2088"/>
      <c r="BH2088"/>
      <c r="BI2088"/>
      <c r="BJ2088"/>
      <c r="BK2088"/>
      <c r="BL2088"/>
      <c r="BM2088"/>
      <c r="BN2088"/>
      <c r="BO2088"/>
      <c r="BP2088"/>
      <c r="BQ2088"/>
      <c r="BR2088"/>
      <c r="BS2088"/>
      <c r="BT2088"/>
      <c r="BU2088"/>
      <c r="BV2088"/>
      <c r="BW2088"/>
      <c r="BX2088"/>
      <c r="BY2088"/>
      <c r="BZ2088"/>
      <c r="CA2088"/>
      <c r="CB2088"/>
      <c r="CC2088"/>
      <c r="CD2088"/>
      <c r="CE2088"/>
      <c r="CF2088"/>
      <c r="CG2088"/>
      <c r="CH2088"/>
      <c r="CI2088"/>
      <c r="CJ2088"/>
      <c r="CK2088"/>
      <c r="CL2088"/>
      <c r="CN2088"/>
    </row>
    <row r="2089" spans="9:92" x14ac:dyDescent="0.35">
      <c r="I2089"/>
      <c r="J2089"/>
      <c r="R2089"/>
      <c r="S2089"/>
      <c r="T2089"/>
      <c r="U2089"/>
      <c r="V2089"/>
      <c r="W2089"/>
      <c r="X2089"/>
      <c r="Y2089"/>
      <c r="Z2089"/>
      <c r="AA2089"/>
      <c r="AB2089"/>
      <c r="AC2089"/>
      <c r="AD2089"/>
      <c r="AE2089"/>
      <c r="AF2089"/>
      <c r="AG2089"/>
      <c r="AH2089"/>
      <c r="AI2089"/>
      <c r="AJ2089"/>
      <c r="AK2089"/>
      <c r="AL2089"/>
      <c r="AM2089"/>
      <c r="AN2089"/>
      <c r="AO2089"/>
      <c r="AP2089"/>
      <c r="AQ2089"/>
      <c r="AR2089"/>
      <c r="AS2089"/>
      <c r="AT2089"/>
      <c r="AU2089"/>
      <c r="AV2089"/>
      <c r="AW2089"/>
      <c r="AX2089"/>
      <c r="AY2089"/>
      <c r="AZ2089"/>
      <c r="BA2089"/>
      <c r="BB2089"/>
      <c r="BC2089"/>
      <c r="BD2089"/>
      <c r="BE2089"/>
      <c r="BF2089"/>
      <c r="BG2089"/>
      <c r="BH2089"/>
      <c r="BI2089"/>
      <c r="BJ2089"/>
      <c r="BK2089"/>
      <c r="BL2089"/>
      <c r="BM2089"/>
      <c r="BN2089"/>
      <c r="BO2089"/>
      <c r="BP2089"/>
      <c r="BQ2089"/>
      <c r="BR2089"/>
      <c r="BS2089"/>
      <c r="BT2089"/>
      <c r="BU2089"/>
      <c r="BV2089"/>
      <c r="BW2089"/>
      <c r="BX2089"/>
      <c r="BY2089"/>
      <c r="BZ2089"/>
      <c r="CA2089"/>
      <c r="CB2089"/>
      <c r="CC2089"/>
      <c r="CD2089"/>
      <c r="CE2089"/>
      <c r="CF2089"/>
      <c r="CG2089"/>
      <c r="CH2089"/>
      <c r="CI2089"/>
      <c r="CJ2089"/>
      <c r="CK2089"/>
      <c r="CL2089"/>
      <c r="CN2089"/>
    </row>
    <row r="2090" spans="9:92" x14ac:dyDescent="0.35">
      <c r="I2090"/>
      <c r="J2090"/>
      <c r="R2090"/>
      <c r="S2090"/>
      <c r="T2090"/>
      <c r="U2090"/>
      <c r="V2090"/>
      <c r="W2090"/>
      <c r="X2090"/>
      <c r="Y2090"/>
      <c r="Z2090"/>
      <c r="AA2090"/>
      <c r="AB2090"/>
      <c r="AC2090"/>
      <c r="AD2090"/>
      <c r="AE2090"/>
      <c r="AF2090"/>
      <c r="AG2090"/>
      <c r="AH2090"/>
      <c r="AI2090"/>
      <c r="AJ2090"/>
      <c r="AK2090"/>
      <c r="AL2090"/>
      <c r="AM2090"/>
      <c r="AN2090"/>
      <c r="AO2090"/>
      <c r="AP2090"/>
      <c r="AQ2090"/>
      <c r="AR2090"/>
      <c r="AS2090"/>
      <c r="AT2090"/>
      <c r="AU2090"/>
      <c r="AV2090"/>
      <c r="AW2090"/>
      <c r="AX2090"/>
      <c r="AY2090"/>
      <c r="AZ2090"/>
      <c r="BA2090"/>
      <c r="BB2090"/>
      <c r="BC2090"/>
      <c r="BD2090"/>
      <c r="BE2090"/>
      <c r="BF2090"/>
      <c r="BG2090"/>
      <c r="BH2090"/>
      <c r="BI2090"/>
      <c r="BJ2090"/>
      <c r="BK2090"/>
      <c r="BL2090"/>
      <c r="BM2090"/>
      <c r="BN2090"/>
      <c r="BO2090"/>
      <c r="BP2090"/>
      <c r="BQ2090"/>
      <c r="BR2090"/>
      <c r="BS2090"/>
      <c r="BT2090"/>
      <c r="BU2090"/>
      <c r="BV2090"/>
      <c r="BW2090"/>
      <c r="BX2090"/>
      <c r="BY2090"/>
      <c r="BZ2090"/>
      <c r="CA2090"/>
      <c r="CB2090"/>
      <c r="CC2090"/>
      <c r="CD2090"/>
      <c r="CE2090"/>
      <c r="CF2090"/>
      <c r="CG2090"/>
      <c r="CH2090"/>
      <c r="CI2090"/>
      <c r="CJ2090"/>
      <c r="CK2090"/>
      <c r="CL2090"/>
      <c r="CN2090"/>
    </row>
    <row r="2091" spans="9:92" x14ac:dyDescent="0.35">
      <c r="I2091"/>
      <c r="J2091"/>
      <c r="R2091"/>
      <c r="S2091"/>
      <c r="T2091"/>
      <c r="U2091"/>
      <c r="V2091"/>
      <c r="W2091"/>
      <c r="X2091"/>
      <c r="Y2091"/>
      <c r="Z2091"/>
      <c r="AA2091"/>
      <c r="AB2091"/>
      <c r="AC2091"/>
      <c r="AD2091"/>
      <c r="AE2091"/>
      <c r="AF2091"/>
      <c r="AG2091"/>
      <c r="AH2091"/>
      <c r="AI2091"/>
      <c r="AJ2091"/>
      <c r="AK2091"/>
      <c r="AL2091"/>
      <c r="AM2091"/>
      <c r="AN2091"/>
      <c r="AO2091"/>
      <c r="AP2091"/>
      <c r="AQ2091"/>
      <c r="AR2091"/>
      <c r="AS2091"/>
      <c r="AT2091"/>
      <c r="AU2091"/>
      <c r="AV2091"/>
      <c r="AW2091"/>
      <c r="AX2091"/>
      <c r="AY2091"/>
      <c r="AZ2091"/>
      <c r="BA2091"/>
      <c r="BB2091"/>
      <c r="BC2091"/>
      <c r="BD2091"/>
      <c r="BE2091"/>
      <c r="BF2091"/>
      <c r="BG2091"/>
      <c r="BH2091"/>
      <c r="BI2091"/>
      <c r="BJ2091"/>
      <c r="BK2091"/>
      <c r="BL2091"/>
      <c r="BM2091"/>
      <c r="BN2091"/>
      <c r="BO2091"/>
      <c r="BP2091"/>
      <c r="BQ2091"/>
      <c r="BR2091"/>
      <c r="BS2091"/>
      <c r="BT2091"/>
      <c r="BU2091"/>
      <c r="BV2091"/>
      <c r="BW2091"/>
      <c r="BX2091"/>
      <c r="BY2091"/>
      <c r="BZ2091"/>
      <c r="CA2091"/>
      <c r="CB2091"/>
      <c r="CC2091"/>
      <c r="CD2091"/>
      <c r="CE2091"/>
      <c r="CF2091"/>
      <c r="CG2091"/>
      <c r="CH2091"/>
      <c r="CI2091"/>
      <c r="CJ2091"/>
      <c r="CK2091"/>
      <c r="CL2091"/>
      <c r="CN2091"/>
    </row>
    <row r="2092" spans="9:92" x14ac:dyDescent="0.35">
      <c r="I2092"/>
      <c r="J2092"/>
      <c r="R2092"/>
      <c r="S2092"/>
      <c r="T2092"/>
      <c r="U2092"/>
      <c r="V2092"/>
      <c r="W2092"/>
      <c r="X2092"/>
      <c r="Y2092"/>
      <c r="Z2092"/>
      <c r="AA2092"/>
      <c r="AB2092"/>
      <c r="AC2092"/>
      <c r="AD2092"/>
      <c r="AE2092"/>
      <c r="AF2092"/>
      <c r="AG2092"/>
      <c r="AH2092"/>
      <c r="AI2092"/>
      <c r="AJ2092"/>
      <c r="AK2092"/>
      <c r="AL2092"/>
      <c r="AM2092"/>
      <c r="AN2092"/>
      <c r="AO2092"/>
      <c r="AP2092"/>
      <c r="AQ2092"/>
      <c r="AR2092"/>
      <c r="AS2092"/>
      <c r="AT2092"/>
      <c r="AU2092"/>
      <c r="AV2092"/>
      <c r="AW2092"/>
      <c r="AX2092"/>
      <c r="AY2092"/>
      <c r="AZ2092"/>
      <c r="BA2092"/>
      <c r="BB2092"/>
      <c r="BC2092"/>
      <c r="BD2092"/>
      <c r="BE2092"/>
      <c r="BF2092"/>
      <c r="BG2092"/>
      <c r="BH2092"/>
      <c r="BI2092"/>
      <c r="BJ2092"/>
      <c r="BK2092"/>
      <c r="BL2092"/>
      <c r="BM2092"/>
      <c r="BN2092"/>
      <c r="BO2092"/>
      <c r="BP2092"/>
      <c r="BQ2092"/>
      <c r="BR2092"/>
      <c r="BS2092"/>
      <c r="BT2092"/>
      <c r="BU2092"/>
      <c r="BV2092"/>
      <c r="BW2092"/>
      <c r="BX2092"/>
      <c r="BY2092"/>
      <c r="BZ2092"/>
      <c r="CA2092"/>
      <c r="CB2092"/>
      <c r="CC2092"/>
      <c r="CD2092"/>
      <c r="CE2092"/>
      <c r="CF2092"/>
      <c r="CG2092"/>
      <c r="CH2092"/>
      <c r="CI2092"/>
      <c r="CJ2092"/>
      <c r="CK2092"/>
      <c r="CL2092"/>
      <c r="CN2092"/>
    </row>
    <row r="2093" spans="9:92" x14ac:dyDescent="0.35">
      <c r="I2093"/>
      <c r="J2093"/>
      <c r="R2093"/>
      <c r="S2093"/>
      <c r="T2093"/>
      <c r="U2093"/>
      <c r="V2093"/>
      <c r="W2093"/>
      <c r="X2093"/>
      <c r="Y2093"/>
      <c r="Z2093"/>
      <c r="AA2093"/>
      <c r="AB2093"/>
      <c r="AC2093"/>
      <c r="AD2093"/>
      <c r="AE2093"/>
      <c r="AF2093"/>
      <c r="AG2093"/>
      <c r="AH2093"/>
      <c r="AI2093"/>
      <c r="AJ2093"/>
      <c r="AK2093"/>
      <c r="AL2093"/>
      <c r="AM2093"/>
      <c r="AN2093"/>
      <c r="AO2093"/>
      <c r="AP2093"/>
      <c r="AQ2093"/>
      <c r="AR2093"/>
      <c r="AS2093"/>
      <c r="AT2093"/>
      <c r="AU2093"/>
      <c r="AV2093"/>
      <c r="AW2093"/>
      <c r="AX2093"/>
      <c r="AY2093"/>
      <c r="AZ2093"/>
      <c r="BA2093"/>
      <c r="BB2093"/>
      <c r="BC2093"/>
      <c r="BD2093"/>
      <c r="BE2093"/>
      <c r="BF2093"/>
      <c r="BG2093"/>
      <c r="BH2093"/>
      <c r="BI2093"/>
      <c r="BJ2093"/>
      <c r="BK2093"/>
      <c r="BL2093"/>
      <c r="BM2093"/>
      <c r="BN2093"/>
      <c r="BO2093"/>
      <c r="BP2093"/>
      <c r="BQ2093"/>
      <c r="BR2093"/>
      <c r="BS2093"/>
      <c r="BT2093"/>
      <c r="BU2093"/>
      <c r="BV2093"/>
      <c r="BW2093"/>
      <c r="BX2093"/>
      <c r="BY2093"/>
      <c r="BZ2093"/>
      <c r="CA2093"/>
      <c r="CB2093"/>
      <c r="CC2093"/>
      <c r="CD2093"/>
      <c r="CE2093"/>
      <c r="CF2093"/>
      <c r="CG2093"/>
      <c r="CH2093"/>
      <c r="CI2093"/>
      <c r="CJ2093"/>
      <c r="CK2093"/>
      <c r="CL2093"/>
      <c r="CN2093"/>
    </row>
    <row r="2094" spans="9:92" x14ac:dyDescent="0.35">
      <c r="I2094"/>
      <c r="J2094"/>
      <c r="R2094"/>
      <c r="S2094"/>
      <c r="T2094"/>
      <c r="U2094"/>
      <c r="V2094"/>
      <c r="W2094"/>
      <c r="X2094"/>
      <c r="Y2094"/>
      <c r="Z2094"/>
      <c r="AA2094"/>
      <c r="AB2094"/>
      <c r="AC2094"/>
      <c r="AD2094"/>
      <c r="AE2094"/>
      <c r="AF2094"/>
      <c r="AG2094"/>
      <c r="AH2094"/>
      <c r="AI2094"/>
      <c r="AJ2094"/>
      <c r="AK2094"/>
      <c r="AL2094"/>
      <c r="AM2094"/>
      <c r="AN2094"/>
      <c r="AO2094"/>
      <c r="AP2094"/>
      <c r="AQ2094"/>
      <c r="AR2094"/>
      <c r="AS2094"/>
      <c r="AT2094"/>
      <c r="AU2094"/>
      <c r="AV2094"/>
      <c r="AW2094"/>
      <c r="AX2094"/>
      <c r="AY2094"/>
      <c r="AZ2094"/>
      <c r="BA2094"/>
      <c r="BB2094"/>
      <c r="BC2094"/>
      <c r="BD2094"/>
      <c r="BE2094"/>
      <c r="BF2094"/>
      <c r="BG2094"/>
      <c r="BH2094"/>
      <c r="BI2094"/>
      <c r="BJ2094"/>
      <c r="BK2094"/>
      <c r="BL2094"/>
      <c r="BM2094"/>
      <c r="BN2094"/>
      <c r="BO2094"/>
      <c r="BP2094"/>
      <c r="BQ2094"/>
      <c r="BR2094"/>
      <c r="BS2094"/>
      <c r="BT2094"/>
      <c r="BU2094"/>
      <c r="BV2094"/>
      <c r="BW2094"/>
      <c r="BX2094"/>
      <c r="BY2094"/>
      <c r="BZ2094"/>
      <c r="CA2094"/>
      <c r="CB2094"/>
      <c r="CC2094"/>
      <c r="CD2094"/>
      <c r="CE2094"/>
      <c r="CF2094"/>
      <c r="CG2094"/>
      <c r="CH2094"/>
      <c r="CI2094"/>
      <c r="CJ2094"/>
      <c r="CK2094"/>
      <c r="CL2094"/>
      <c r="CN2094"/>
    </row>
    <row r="2095" spans="9:92" x14ac:dyDescent="0.35">
      <c r="I2095"/>
      <c r="J2095"/>
      <c r="R2095"/>
      <c r="S2095"/>
      <c r="T2095"/>
      <c r="U2095"/>
      <c r="V2095"/>
      <c r="W2095"/>
      <c r="X2095"/>
      <c r="Y2095"/>
      <c r="Z2095"/>
      <c r="AA2095"/>
      <c r="AB2095"/>
      <c r="AC2095"/>
      <c r="AD2095"/>
      <c r="AE2095"/>
      <c r="AF2095"/>
      <c r="AG2095"/>
      <c r="AH2095"/>
      <c r="AI2095"/>
      <c r="AJ2095"/>
      <c r="AK2095"/>
      <c r="AL2095"/>
      <c r="AM2095"/>
      <c r="AN2095"/>
      <c r="AO2095"/>
      <c r="AP2095"/>
      <c r="AQ2095"/>
      <c r="AR2095"/>
      <c r="AS2095"/>
      <c r="AT2095"/>
      <c r="AU2095"/>
      <c r="AV2095"/>
      <c r="AW2095"/>
      <c r="AX2095"/>
      <c r="AY2095"/>
      <c r="AZ2095"/>
      <c r="BA2095"/>
      <c r="BB2095"/>
      <c r="BC2095"/>
      <c r="BD2095"/>
      <c r="BE2095"/>
      <c r="BF2095"/>
      <c r="BG2095"/>
      <c r="BH2095"/>
      <c r="BI2095"/>
      <c r="BJ2095"/>
      <c r="BK2095"/>
      <c r="BL2095"/>
      <c r="BM2095"/>
      <c r="BN2095"/>
      <c r="BO2095"/>
      <c r="BP2095"/>
      <c r="BQ2095"/>
      <c r="BR2095"/>
      <c r="BS2095"/>
      <c r="BT2095"/>
      <c r="BU2095"/>
      <c r="BV2095"/>
      <c r="BW2095"/>
      <c r="BX2095"/>
      <c r="BY2095"/>
      <c r="BZ2095"/>
      <c r="CA2095"/>
      <c r="CB2095"/>
      <c r="CC2095"/>
      <c r="CD2095"/>
      <c r="CE2095"/>
      <c r="CF2095"/>
      <c r="CG2095"/>
      <c r="CH2095"/>
      <c r="CI2095"/>
      <c r="CJ2095"/>
      <c r="CK2095"/>
      <c r="CL2095"/>
      <c r="CN2095"/>
    </row>
    <row r="2096" spans="9:92" x14ac:dyDescent="0.35">
      <c r="I2096"/>
      <c r="J2096"/>
      <c r="R2096"/>
      <c r="S2096"/>
      <c r="T2096"/>
      <c r="U2096"/>
      <c r="V2096"/>
      <c r="W2096"/>
      <c r="X2096"/>
      <c r="Y2096"/>
      <c r="Z2096"/>
      <c r="AA2096"/>
      <c r="AB2096"/>
      <c r="AC2096"/>
      <c r="AD2096"/>
      <c r="AE2096"/>
      <c r="AF2096"/>
      <c r="AG2096"/>
      <c r="AH2096"/>
      <c r="AI2096"/>
      <c r="AJ2096"/>
      <c r="AK2096"/>
      <c r="AL2096"/>
      <c r="AM2096"/>
      <c r="AN2096"/>
      <c r="AO2096"/>
      <c r="AP2096"/>
      <c r="AQ2096"/>
      <c r="AR2096"/>
      <c r="AS2096"/>
      <c r="AT2096"/>
      <c r="AU2096"/>
      <c r="AV2096"/>
      <c r="AW2096"/>
      <c r="AX2096"/>
      <c r="AY2096"/>
      <c r="AZ2096"/>
      <c r="BA2096"/>
      <c r="BB2096"/>
      <c r="BC2096"/>
      <c r="BD2096"/>
      <c r="BE2096"/>
      <c r="BF2096"/>
      <c r="BG2096"/>
      <c r="BH2096"/>
      <c r="BI2096"/>
      <c r="BJ2096"/>
      <c r="BK2096"/>
      <c r="BL2096"/>
      <c r="BM2096"/>
      <c r="BN2096"/>
      <c r="BO2096"/>
      <c r="BP2096"/>
      <c r="BQ2096"/>
      <c r="BR2096"/>
      <c r="BS2096"/>
      <c r="BT2096"/>
      <c r="BU2096"/>
      <c r="BV2096"/>
      <c r="BW2096"/>
      <c r="BX2096"/>
      <c r="BY2096"/>
      <c r="BZ2096"/>
      <c r="CA2096"/>
      <c r="CB2096"/>
      <c r="CC2096"/>
      <c r="CD2096"/>
      <c r="CE2096"/>
      <c r="CF2096"/>
      <c r="CG2096"/>
      <c r="CH2096"/>
      <c r="CI2096"/>
      <c r="CJ2096"/>
      <c r="CK2096"/>
      <c r="CL2096"/>
      <c r="CN2096"/>
    </row>
    <row r="2097" spans="9:92" x14ac:dyDescent="0.35">
      <c r="I2097"/>
      <c r="J2097"/>
      <c r="R2097"/>
      <c r="S2097"/>
      <c r="T2097"/>
      <c r="U2097"/>
      <c r="V2097"/>
      <c r="W2097"/>
      <c r="X2097"/>
      <c r="Y2097"/>
      <c r="Z2097"/>
      <c r="AA2097"/>
      <c r="AB2097"/>
      <c r="AC2097"/>
      <c r="AD2097"/>
      <c r="AE2097"/>
      <c r="AF2097"/>
      <c r="AG2097"/>
      <c r="AH2097"/>
      <c r="AI2097"/>
      <c r="AJ2097"/>
      <c r="AK2097"/>
      <c r="AL2097"/>
      <c r="AM2097"/>
      <c r="AN2097"/>
      <c r="AO2097"/>
      <c r="AP2097"/>
      <c r="AQ2097"/>
      <c r="AR2097"/>
      <c r="AS2097"/>
      <c r="AT2097"/>
      <c r="AU2097"/>
      <c r="AV2097"/>
      <c r="AW2097"/>
      <c r="AX2097"/>
      <c r="AY2097"/>
      <c r="AZ2097"/>
      <c r="BA2097"/>
      <c r="BB2097"/>
      <c r="BC2097"/>
      <c r="BD2097"/>
      <c r="BE2097"/>
      <c r="BF2097"/>
      <c r="BG2097"/>
      <c r="BH2097"/>
      <c r="BI2097"/>
      <c r="BJ2097"/>
      <c r="BK2097"/>
      <c r="BL2097"/>
      <c r="BM2097"/>
      <c r="BN2097"/>
      <c r="BO2097"/>
      <c r="BP2097"/>
      <c r="BQ2097"/>
      <c r="BR2097"/>
      <c r="BS2097"/>
      <c r="BT2097"/>
      <c r="BU2097"/>
      <c r="BV2097"/>
      <c r="BW2097"/>
      <c r="BX2097"/>
      <c r="BY2097"/>
      <c r="BZ2097"/>
      <c r="CA2097"/>
      <c r="CB2097"/>
      <c r="CC2097"/>
      <c r="CD2097"/>
      <c r="CE2097"/>
      <c r="CF2097"/>
      <c r="CG2097"/>
      <c r="CH2097"/>
      <c r="CI2097"/>
      <c r="CJ2097"/>
      <c r="CK2097"/>
      <c r="CL2097"/>
      <c r="CN2097"/>
    </row>
    <row r="2098" spans="9:92" x14ac:dyDescent="0.35">
      <c r="I2098"/>
      <c r="J2098"/>
      <c r="R2098"/>
      <c r="S2098"/>
      <c r="T2098"/>
      <c r="U2098"/>
      <c r="V2098"/>
      <c r="W2098"/>
      <c r="X2098"/>
      <c r="Y2098"/>
      <c r="Z2098"/>
      <c r="AA2098"/>
      <c r="AB2098"/>
      <c r="AC2098"/>
      <c r="AD2098"/>
      <c r="AE2098"/>
      <c r="AF2098"/>
      <c r="AG2098"/>
      <c r="AH2098"/>
      <c r="AI2098"/>
      <c r="AJ2098"/>
      <c r="AK2098"/>
      <c r="AL2098"/>
      <c r="AM2098"/>
      <c r="AN2098"/>
      <c r="AO2098"/>
      <c r="AP2098"/>
      <c r="AQ2098"/>
      <c r="AR2098"/>
      <c r="AS2098"/>
      <c r="AT2098"/>
      <c r="AU2098"/>
      <c r="AV2098"/>
      <c r="AW2098"/>
      <c r="AX2098"/>
      <c r="AY2098"/>
      <c r="AZ2098"/>
      <c r="BA2098"/>
      <c r="BB2098"/>
      <c r="BC2098"/>
      <c r="BD2098"/>
      <c r="BE2098"/>
      <c r="BF2098"/>
      <c r="BG2098"/>
      <c r="BH2098"/>
      <c r="BI2098"/>
      <c r="BJ2098"/>
      <c r="BK2098"/>
      <c r="BL2098"/>
      <c r="BM2098"/>
      <c r="BN2098"/>
      <c r="BO2098"/>
      <c r="BP2098"/>
      <c r="BQ2098"/>
      <c r="BR2098"/>
      <c r="BS2098"/>
      <c r="BT2098"/>
      <c r="BU2098"/>
      <c r="BV2098"/>
      <c r="BW2098"/>
      <c r="BX2098"/>
      <c r="BY2098"/>
      <c r="BZ2098"/>
      <c r="CA2098"/>
      <c r="CB2098"/>
      <c r="CC2098"/>
      <c r="CD2098"/>
      <c r="CE2098"/>
      <c r="CF2098"/>
      <c r="CG2098"/>
      <c r="CH2098"/>
      <c r="CI2098"/>
      <c r="CJ2098"/>
      <c r="CK2098"/>
      <c r="CL2098"/>
      <c r="CN2098"/>
    </row>
    <row r="2099" spans="9:92" x14ac:dyDescent="0.35">
      <c r="I2099"/>
      <c r="J2099"/>
      <c r="R2099"/>
      <c r="S2099"/>
      <c r="T2099"/>
      <c r="U2099"/>
      <c r="V2099"/>
      <c r="W2099"/>
      <c r="X2099"/>
      <c r="Y2099"/>
      <c r="Z2099"/>
      <c r="AA2099"/>
      <c r="AB2099"/>
      <c r="AC2099"/>
      <c r="AD2099"/>
      <c r="AE2099"/>
      <c r="AF2099"/>
      <c r="AG2099"/>
      <c r="AH2099"/>
      <c r="AI2099"/>
      <c r="AJ2099"/>
      <c r="AK2099"/>
      <c r="AL2099"/>
      <c r="AM2099"/>
      <c r="AN2099"/>
      <c r="AO2099"/>
      <c r="AP2099"/>
      <c r="AQ2099"/>
      <c r="AR2099"/>
      <c r="AS2099"/>
      <c r="AT2099"/>
      <c r="AU2099"/>
      <c r="AV2099"/>
      <c r="AW2099"/>
      <c r="AX2099"/>
      <c r="AY2099"/>
      <c r="AZ2099"/>
      <c r="BA2099"/>
      <c r="BB2099"/>
      <c r="BC2099"/>
      <c r="BD2099"/>
      <c r="BE2099"/>
      <c r="BF2099"/>
      <c r="BG2099"/>
      <c r="BH2099"/>
      <c r="BI2099"/>
      <c r="BJ2099"/>
      <c r="BK2099"/>
      <c r="BL2099"/>
      <c r="BM2099"/>
      <c r="BN2099"/>
      <c r="BO2099"/>
      <c r="BP2099"/>
      <c r="BQ2099"/>
      <c r="BR2099"/>
      <c r="BS2099"/>
      <c r="BT2099"/>
      <c r="BU2099"/>
      <c r="BV2099"/>
      <c r="BW2099"/>
      <c r="BX2099"/>
      <c r="BY2099"/>
      <c r="BZ2099"/>
      <c r="CA2099"/>
      <c r="CB2099"/>
      <c r="CC2099"/>
      <c r="CD2099"/>
      <c r="CE2099"/>
      <c r="CF2099"/>
      <c r="CG2099"/>
      <c r="CH2099"/>
      <c r="CI2099"/>
      <c r="CJ2099"/>
      <c r="CK2099"/>
      <c r="CL2099"/>
      <c r="CN2099"/>
    </row>
    <row r="2100" spans="9:92" x14ac:dyDescent="0.35">
      <c r="I2100"/>
      <c r="J2100"/>
      <c r="R2100"/>
      <c r="S2100"/>
      <c r="T2100"/>
      <c r="U2100"/>
      <c r="V2100"/>
      <c r="W2100"/>
      <c r="X2100"/>
      <c r="Y2100"/>
      <c r="Z2100"/>
      <c r="AA2100"/>
      <c r="AB2100"/>
      <c r="AC2100"/>
      <c r="AD2100"/>
      <c r="AE2100"/>
      <c r="AF2100"/>
      <c r="AG2100"/>
      <c r="AH2100"/>
      <c r="AI2100"/>
      <c r="AJ2100"/>
      <c r="AK2100"/>
      <c r="AL2100"/>
      <c r="AM2100"/>
      <c r="AN2100"/>
      <c r="AO2100"/>
      <c r="AP2100"/>
      <c r="AQ2100"/>
      <c r="AR2100"/>
      <c r="AS2100"/>
      <c r="AT2100"/>
      <c r="AU2100"/>
      <c r="AV2100"/>
      <c r="AW2100"/>
      <c r="AX2100"/>
      <c r="AY2100"/>
      <c r="AZ2100"/>
      <c r="BA2100"/>
      <c r="BB2100"/>
      <c r="BC2100"/>
      <c r="BD2100"/>
      <c r="BE2100"/>
      <c r="BF2100"/>
      <c r="BG2100"/>
      <c r="BH2100"/>
      <c r="BI2100"/>
      <c r="BJ2100"/>
      <c r="BK2100"/>
      <c r="BL2100"/>
      <c r="BM2100"/>
      <c r="BN2100"/>
      <c r="BO2100"/>
      <c r="BP2100"/>
      <c r="BQ2100"/>
      <c r="BR2100"/>
      <c r="BS2100"/>
      <c r="BT2100"/>
      <c r="BU2100"/>
      <c r="BV2100"/>
      <c r="BW2100"/>
      <c r="BX2100"/>
      <c r="BY2100"/>
      <c r="BZ2100"/>
      <c r="CA2100"/>
      <c r="CB2100"/>
      <c r="CC2100"/>
      <c r="CD2100"/>
      <c r="CE2100"/>
      <c r="CF2100"/>
      <c r="CG2100"/>
      <c r="CH2100"/>
      <c r="CI2100"/>
      <c r="CJ2100"/>
      <c r="CK2100"/>
      <c r="CL2100"/>
      <c r="CN2100"/>
    </row>
    <row r="2101" spans="9:92" x14ac:dyDescent="0.35">
      <c r="I2101"/>
      <c r="J2101"/>
      <c r="R2101"/>
      <c r="S2101"/>
      <c r="T2101"/>
      <c r="U2101"/>
      <c r="V2101"/>
      <c r="W2101"/>
      <c r="X2101"/>
      <c r="Y2101"/>
      <c r="Z2101"/>
      <c r="AA2101"/>
      <c r="AB2101"/>
      <c r="AC2101"/>
      <c r="AD2101"/>
      <c r="AE2101"/>
      <c r="AF2101"/>
      <c r="AG2101"/>
      <c r="AH2101"/>
      <c r="AI2101"/>
      <c r="AJ2101"/>
      <c r="AK2101"/>
      <c r="AL2101"/>
      <c r="AM2101"/>
      <c r="AN2101"/>
      <c r="AO2101"/>
      <c r="AP2101"/>
      <c r="AQ2101"/>
      <c r="AR2101"/>
      <c r="AS2101"/>
      <c r="AT2101"/>
      <c r="AU2101"/>
      <c r="AV2101"/>
      <c r="AW2101"/>
      <c r="AX2101"/>
      <c r="AY2101"/>
      <c r="AZ2101"/>
      <c r="BA2101"/>
      <c r="BB2101"/>
      <c r="BC2101"/>
      <c r="BD2101"/>
      <c r="BE2101"/>
      <c r="BF2101"/>
      <c r="BG2101"/>
      <c r="BH2101"/>
      <c r="BI2101"/>
      <c r="BJ2101"/>
      <c r="BK2101"/>
      <c r="BL2101"/>
      <c r="BM2101"/>
      <c r="BN2101"/>
      <c r="BO2101"/>
      <c r="BP2101"/>
      <c r="BQ2101"/>
      <c r="BR2101"/>
      <c r="BS2101"/>
      <c r="BT2101"/>
      <c r="BU2101"/>
      <c r="BV2101"/>
      <c r="BW2101"/>
      <c r="BX2101"/>
      <c r="BY2101"/>
      <c r="BZ2101"/>
      <c r="CA2101"/>
      <c r="CB2101"/>
      <c r="CC2101"/>
      <c r="CD2101"/>
      <c r="CE2101"/>
      <c r="CF2101"/>
      <c r="CG2101"/>
      <c r="CH2101"/>
      <c r="CI2101"/>
      <c r="CJ2101"/>
      <c r="CK2101"/>
      <c r="CL2101"/>
      <c r="CN2101"/>
    </row>
    <row r="2102" spans="9:92" x14ac:dyDescent="0.35">
      <c r="I2102"/>
      <c r="J2102"/>
      <c r="R2102"/>
      <c r="S2102"/>
      <c r="T2102"/>
      <c r="U2102"/>
      <c r="V2102"/>
      <c r="W2102"/>
      <c r="X2102"/>
      <c r="Y2102"/>
      <c r="Z2102"/>
      <c r="AA2102"/>
      <c r="AB2102"/>
      <c r="AC2102"/>
      <c r="AD2102"/>
      <c r="AE2102"/>
      <c r="AF2102"/>
      <c r="AG2102"/>
      <c r="AH2102"/>
      <c r="AI2102"/>
      <c r="AJ2102"/>
      <c r="AK2102"/>
      <c r="AL2102"/>
      <c r="AM2102"/>
      <c r="AN2102"/>
      <c r="AO2102"/>
      <c r="AP2102"/>
      <c r="AQ2102"/>
      <c r="AR2102"/>
      <c r="AS2102"/>
      <c r="AT2102"/>
      <c r="AU2102"/>
      <c r="AV2102"/>
      <c r="AW2102"/>
      <c r="AX2102"/>
      <c r="AY2102"/>
      <c r="AZ2102"/>
      <c r="BA2102"/>
      <c r="BB2102"/>
      <c r="BC2102"/>
      <c r="BD2102"/>
      <c r="BE2102"/>
      <c r="BF2102"/>
      <c r="BG2102"/>
      <c r="BH2102"/>
      <c r="BI2102"/>
      <c r="BJ2102"/>
      <c r="BK2102"/>
      <c r="BL2102"/>
      <c r="BM2102"/>
      <c r="BN2102"/>
      <c r="BO2102"/>
      <c r="BP2102"/>
      <c r="BQ2102"/>
      <c r="BR2102"/>
      <c r="BS2102"/>
      <c r="BT2102"/>
      <c r="BU2102"/>
      <c r="BV2102"/>
      <c r="BW2102"/>
      <c r="BX2102"/>
      <c r="BY2102"/>
      <c r="BZ2102"/>
      <c r="CA2102"/>
      <c r="CB2102"/>
      <c r="CC2102"/>
      <c r="CD2102"/>
      <c r="CE2102"/>
      <c r="CF2102"/>
      <c r="CG2102"/>
      <c r="CH2102"/>
      <c r="CI2102"/>
      <c r="CJ2102"/>
      <c r="CK2102"/>
      <c r="CL2102"/>
      <c r="CN2102"/>
    </row>
    <row r="2103" spans="9:92" x14ac:dyDescent="0.35">
      <c r="I2103"/>
      <c r="J2103"/>
      <c r="R2103"/>
      <c r="S2103"/>
      <c r="T2103"/>
      <c r="U2103"/>
      <c r="V2103"/>
      <c r="W2103"/>
      <c r="X2103"/>
      <c r="Y2103"/>
      <c r="Z2103"/>
      <c r="AA2103"/>
      <c r="AB2103"/>
      <c r="AC2103"/>
      <c r="AD2103"/>
      <c r="AE2103"/>
      <c r="AF2103"/>
      <c r="AG2103"/>
      <c r="AH2103"/>
      <c r="AI2103"/>
      <c r="AJ2103"/>
      <c r="AK2103"/>
      <c r="AL2103"/>
      <c r="AM2103"/>
      <c r="AN2103"/>
      <c r="AO2103"/>
      <c r="AP2103"/>
      <c r="AQ2103"/>
      <c r="AR2103"/>
      <c r="AS2103"/>
      <c r="AT2103"/>
      <c r="AU2103"/>
      <c r="AV2103"/>
      <c r="AW2103"/>
      <c r="AX2103"/>
      <c r="AY2103"/>
      <c r="AZ2103"/>
      <c r="BA2103"/>
      <c r="BB2103"/>
      <c r="BC2103"/>
      <c r="BD2103"/>
      <c r="BE2103"/>
      <c r="BF2103"/>
      <c r="BG2103"/>
      <c r="BH2103"/>
      <c r="BI2103"/>
      <c r="BJ2103"/>
      <c r="BK2103"/>
      <c r="BL2103"/>
      <c r="BM2103"/>
      <c r="BN2103"/>
      <c r="BO2103"/>
      <c r="BP2103"/>
      <c r="BQ2103"/>
      <c r="BR2103"/>
      <c r="BS2103"/>
      <c r="BT2103"/>
      <c r="BU2103"/>
      <c r="BV2103"/>
      <c r="BW2103"/>
      <c r="BX2103"/>
      <c r="BY2103"/>
      <c r="BZ2103"/>
      <c r="CA2103"/>
      <c r="CB2103"/>
      <c r="CC2103"/>
      <c r="CD2103"/>
      <c r="CE2103"/>
      <c r="CF2103"/>
      <c r="CG2103"/>
      <c r="CH2103"/>
      <c r="CI2103"/>
      <c r="CJ2103"/>
      <c r="CK2103"/>
      <c r="CL2103"/>
      <c r="CN2103"/>
    </row>
    <row r="2104" spans="9:92" x14ac:dyDescent="0.35">
      <c r="I2104"/>
      <c r="J2104"/>
      <c r="R2104"/>
      <c r="S2104"/>
      <c r="T2104"/>
      <c r="U2104"/>
      <c r="V2104"/>
      <c r="W2104"/>
      <c r="X2104"/>
      <c r="Y2104"/>
      <c r="Z2104"/>
      <c r="AA2104"/>
      <c r="AB2104"/>
      <c r="AC2104"/>
      <c r="AD2104"/>
      <c r="AE2104"/>
      <c r="AF2104"/>
      <c r="AG2104"/>
      <c r="AH2104"/>
      <c r="AI2104"/>
      <c r="AJ2104"/>
      <c r="AK2104"/>
      <c r="AL2104"/>
      <c r="AM2104"/>
      <c r="AN2104"/>
      <c r="AO2104"/>
      <c r="AP2104"/>
      <c r="AQ2104"/>
      <c r="AR2104"/>
      <c r="AS2104"/>
      <c r="AT2104"/>
      <c r="AU2104"/>
      <c r="AV2104"/>
      <c r="AW2104"/>
      <c r="AX2104"/>
      <c r="AY2104"/>
      <c r="AZ2104"/>
      <c r="BA2104"/>
      <c r="BB2104"/>
      <c r="BC2104"/>
      <c r="BD2104"/>
      <c r="BE2104"/>
      <c r="BF2104"/>
      <c r="BG2104"/>
      <c r="BH2104"/>
      <c r="BI2104"/>
      <c r="BJ2104"/>
      <c r="BK2104"/>
      <c r="BL2104"/>
      <c r="BM2104"/>
      <c r="BN2104"/>
      <c r="BO2104"/>
      <c r="BP2104"/>
      <c r="BQ2104"/>
      <c r="BR2104"/>
      <c r="BS2104"/>
      <c r="BT2104"/>
      <c r="BU2104"/>
      <c r="BV2104"/>
      <c r="BW2104"/>
      <c r="BX2104"/>
      <c r="BY2104"/>
      <c r="BZ2104"/>
      <c r="CA2104"/>
      <c r="CB2104"/>
      <c r="CC2104"/>
      <c r="CD2104"/>
      <c r="CE2104"/>
      <c r="CF2104"/>
      <c r="CG2104"/>
      <c r="CH2104"/>
      <c r="CI2104"/>
      <c r="CJ2104"/>
      <c r="CK2104"/>
      <c r="CL2104"/>
      <c r="CN2104"/>
    </row>
    <row r="2105" spans="9:92" x14ac:dyDescent="0.35">
      <c r="I2105"/>
      <c r="J2105"/>
      <c r="R2105"/>
      <c r="S2105"/>
      <c r="T2105"/>
      <c r="U2105"/>
      <c r="V2105"/>
      <c r="W2105"/>
      <c r="X2105"/>
      <c r="Y2105"/>
      <c r="Z2105"/>
      <c r="AA2105"/>
      <c r="AB2105"/>
      <c r="AC2105"/>
      <c r="AD2105"/>
      <c r="AE2105"/>
      <c r="AF2105"/>
      <c r="AG2105"/>
      <c r="AH2105"/>
      <c r="AI2105"/>
      <c r="AJ2105"/>
      <c r="AK2105"/>
      <c r="AL2105"/>
      <c r="AM2105"/>
      <c r="AN2105"/>
      <c r="AO2105"/>
      <c r="AP2105"/>
      <c r="AQ2105"/>
      <c r="AR2105"/>
      <c r="AS2105"/>
      <c r="AT2105"/>
      <c r="AU2105"/>
      <c r="AV2105"/>
      <c r="AW2105"/>
      <c r="AX2105"/>
      <c r="AY2105"/>
      <c r="AZ2105"/>
      <c r="BA2105"/>
      <c r="BB2105"/>
      <c r="BC2105"/>
      <c r="BD2105"/>
      <c r="BE2105"/>
      <c r="BF2105"/>
      <c r="BG2105"/>
      <c r="BH2105"/>
      <c r="BI2105"/>
      <c r="BJ2105"/>
      <c r="BK2105"/>
      <c r="BL2105"/>
      <c r="BM2105"/>
      <c r="BN2105"/>
      <c r="BO2105"/>
      <c r="BP2105"/>
      <c r="BQ2105"/>
      <c r="BR2105"/>
      <c r="BS2105"/>
      <c r="BT2105"/>
      <c r="BU2105"/>
      <c r="BV2105"/>
      <c r="BW2105"/>
      <c r="BX2105"/>
      <c r="BY2105"/>
      <c r="BZ2105"/>
      <c r="CA2105"/>
      <c r="CB2105"/>
      <c r="CC2105"/>
      <c r="CD2105"/>
      <c r="CE2105"/>
      <c r="CF2105"/>
      <c r="CG2105"/>
      <c r="CH2105"/>
      <c r="CI2105"/>
      <c r="CJ2105"/>
      <c r="CK2105"/>
      <c r="CL2105"/>
      <c r="CN2105"/>
    </row>
    <row r="2106" spans="9:92" x14ac:dyDescent="0.35">
      <c r="I2106"/>
      <c r="J2106"/>
      <c r="R2106"/>
      <c r="S2106"/>
      <c r="T2106"/>
      <c r="U2106"/>
      <c r="V2106"/>
      <c r="W2106"/>
      <c r="X2106"/>
      <c r="Y2106"/>
      <c r="Z2106"/>
      <c r="AA2106"/>
      <c r="AB2106"/>
      <c r="AC2106"/>
      <c r="AD2106"/>
      <c r="AE2106"/>
      <c r="AF2106"/>
      <c r="AG2106"/>
      <c r="AH2106"/>
      <c r="AI2106"/>
      <c r="AJ2106"/>
      <c r="AK2106"/>
      <c r="AL2106"/>
      <c r="AM2106"/>
      <c r="AN2106"/>
      <c r="AO2106"/>
      <c r="AP2106"/>
      <c r="AQ2106"/>
      <c r="AR2106"/>
      <c r="AS2106"/>
      <c r="AT2106"/>
      <c r="AU2106"/>
      <c r="AV2106"/>
      <c r="AW2106"/>
      <c r="AX2106"/>
      <c r="AY2106"/>
      <c r="AZ2106"/>
      <c r="BA2106"/>
      <c r="BB2106"/>
      <c r="BC2106"/>
      <c r="BD2106"/>
      <c r="BE2106"/>
      <c r="BF2106"/>
      <c r="BG2106"/>
      <c r="BH2106"/>
      <c r="BI2106"/>
      <c r="BJ2106"/>
      <c r="BK2106"/>
      <c r="BL2106"/>
      <c r="BM2106"/>
      <c r="BN2106"/>
      <c r="BO2106"/>
      <c r="BP2106"/>
      <c r="BQ2106"/>
      <c r="BR2106"/>
      <c r="BS2106"/>
      <c r="BT2106"/>
      <c r="BU2106"/>
      <c r="BV2106"/>
      <c r="BW2106"/>
      <c r="BX2106"/>
      <c r="BY2106"/>
      <c r="BZ2106"/>
      <c r="CA2106"/>
      <c r="CB2106"/>
      <c r="CC2106"/>
      <c r="CD2106"/>
      <c r="CE2106"/>
      <c r="CF2106"/>
      <c r="CG2106"/>
      <c r="CH2106"/>
      <c r="CI2106"/>
      <c r="CJ2106"/>
      <c r="CK2106"/>
      <c r="CL2106"/>
      <c r="CN2106"/>
    </row>
    <row r="2107" spans="9:92" x14ac:dyDescent="0.35">
      <c r="I2107"/>
      <c r="J2107"/>
      <c r="R2107"/>
      <c r="S2107"/>
      <c r="T2107"/>
      <c r="U2107"/>
      <c r="V2107"/>
      <c r="W2107"/>
      <c r="X2107"/>
      <c r="Y2107"/>
      <c r="Z2107"/>
      <c r="AA2107"/>
      <c r="AB2107"/>
      <c r="AC2107"/>
      <c r="AD2107"/>
      <c r="AE2107"/>
      <c r="AF2107"/>
      <c r="AG2107"/>
      <c r="AH2107"/>
      <c r="AI2107"/>
      <c r="AJ2107"/>
      <c r="AK2107"/>
      <c r="AL2107"/>
      <c r="AM2107"/>
      <c r="AN2107"/>
      <c r="AO2107"/>
      <c r="AP2107"/>
      <c r="AQ2107"/>
      <c r="AR2107"/>
      <c r="AS2107"/>
      <c r="AT2107"/>
      <c r="AU2107"/>
      <c r="AV2107"/>
      <c r="AW2107"/>
      <c r="AX2107"/>
      <c r="AY2107"/>
      <c r="AZ2107"/>
      <c r="BA2107"/>
      <c r="BB2107"/>
      <c r="BC2107"/>
      <c r="BD2107"/>
      <c r="BE2107"/>
      <c r="BF2107"/>
      <c r="BG2107"/>
      <c r="BH2107"/>
      <c r="BI2107"/>
      <c r="BJ2107"/>
      <c r="BK2107"/>
      <c r="BL2107"/>
      <c r="BM2107"/>
      <c r="BN2107"/>
      <c r="BO2107"/>
      <c r="BP2107"/>
      <c r="BQ2107"/>
      <c r="BR2107"/>
      <c r="BS2107"/>
      <c r="BT2107"/>
      <c r="BU2107"/>
      <c r="BV2107"/>
      <c r="BW2107"/>
      <c r="BX2107"/>
      <c r="BY2107"/>
      <c r="BZ2107"/>
      <c r="CA2107"/>
      <c r="CB2107"/>
      <c r="CC2107"/>
      <c r="CD2107"/>
      <c r="CE2107"/>
      <c r="CF2107"/>
      <c r="CG2107"/>
      <c r="CH2107"/>
      <c r="CI2107"/>
      <c r="CJ2107"/>
      <c r="CK2107"/>
      <c r="CL2107"/>
      <c r="CN2107"/>
    </row>
    <row r="2108" spans="9:92" x14ac:dyDescent="0.35">
      <c r="I2108"/>
      <c r="J2108"/>
      <c r="R2108"/>
      <c r="S2108"/>
      <c r="T2108"/>
      <c r="U2108"/>
      <c r="V2108"/>
      <c r="W2108"/>
      <c r="X2108"/>
      <c r="Y2108"/>
      <c r="Z2108"/>
      <c r="AA2108"/>
      <c r="AB2108"/>
      <c r="AC2108"/>
      <c r="AD2108"/>
      <c r="AE2108"/>
      <c r="AF2108"/>
      <c r="AG2108"/>
      <c r="AH2108"/>
      <c r="AI2108"/>
      <c r="AJ2108"/>
      <c r="AK2108"/>
      <c r="AL2108"/>
      <c r="AM2108"/>
      <c r="AN2108"/>
      <c r="AO2108"/>
      <c r="AP2108"/>
      <c r="AQ2108"/>
      <c r="AR2108"/>
      <c r="AS2108"/>
      <c r="AT2108"/>
      <c r="AU2108"/>
      <c r="AV2108"/>
      <c r="AW2108"/>
      <c r="AX2108"/>
      <c r="AY2108"/>
      <c r="AZ2108"/>
      <c r="BA2108"/>
      <c r="BB2108"/>
      <c r="BC2108"/>
      <c r="BD2108"/>
      <c r="BE2108"/>
      <c r="BF2108"/>
      <c r="BG2108"/>
      <c r="BH2108"/>
      <c r="BI2108"/>
      <c r="BJ2108"/>
      <c r="BK2108"/>
      <c r="BL2108"/>
      <c r="BM2108"/>
      <c r="BN2108"/>
      <c r="BO2108"/>
      <c r="BP2108"/>
      <c r="BQ2108"/>
      <c r="BR2108"/>
      <c r="BS2108"/>
      <c r="BT2108"/>
      <c r="BU2108"/>
      <c r="BV2108"/>
      <c r="BW2108"/>
      <c r="BX2108"/>
      <c r="BY2108"/>
      <c r="BZ2108"/>
      <c r="CA2108"/>
      <c r="CB2108"/>
      <c r="CC2108"/>
      <c r="CD2108"/>
      <c r="CE2108"/>
      <c r="CF2108"/>
      <c r="CG2108"/>
      <c r="CH2108"/>
      <c r="CI2108"/>
      <c r="CJ2108"/>
      <c r="CK2108"/>
      <c r="CL2108"/>
      <c r="CN2108"/>
    </row>
    <row r="2109" spans="9:92" x14ac:dyDescent="0.35">
      <c r="I2109"/>
      <c r="J2109"/>
      <c r="R2109"/>
      <c r="S2109"/>
      <c r="T2109"/>
      <c r="U2109"/>
      <c r="V2109"/>
      <c r="W2109"/>
      <c r="X2109"/>
      <c r="Y2109"/>
      <c r="Z2109"/>
      <c r="AA2109"/>
      <c r="AB2109"/>
      <c r="AC2109"/>
      <c r="AD2109"/>
      <c r="AE2109"/>
      <c r="AF2109"/>
      <c r="AG2109"/>
      <c r="AH2109"/>
      <c r="AI2109"/>
      <c r="AJ2109"/>
      <c r="AK2109"/>
      <c r="AL2109"/>
      <c r="AM2109"/>
      <c r="AN2109"/>
      <c r="AO2109"/>
      <c r="AP2109"/>
      <c r="AQ2109"/>
      <c r="AR2109"/>
      <c r="AS2109"/>
      <c r="AT2109"/>
      <c r="AU2109"/>
      <c r="AV2109"/>
      <c r="AW2109"/>
      <c r="AX2109"/>
      <c r="AY2109"/>
      <c r="AZ2109"/>
      <c r="BA2109"/>
      <c r="BB2109"/>
      <c r="BC2109"/>
      <c r="BD2109"/>
      <c r="BE2109"/>
      <c r="BF2109"/>
      <c r="BG2109"/>
      <c r="BH2109"/>
      <c r="BI2109"/>
      <c r="BJ2109"/>
      <c r="BK2109"/>
      <c r="BL2109"/>
      <c r="BM2109"/>
      <c r="BN2109"/>
      <c r="BO2109"/>
      <c r="BP2109"/>
      <c r="BQ2109"/>
      <c r="BR2109"/>
      <c r="BS2109"/>
      <c r="BT2109"/>
      <c r="BU2109"/>
      <c r="BV2109"/>
      <c r="BW2109"/>
      <c r="BX2109"/>
      <c r="BY2109"/>
      <c r="BZ2109"/>
      <c r="CA2109"/>
      <c r="CB2109"/>
      <c r="CC2109"/>
      <c r="CD2109"/>
      <c r="CE2109"/>
      <c r="CF2109"/>
      <c r="CG2109"/>
      <c r="CH2109"/>
      <c r="CI2109"/>
      <c r="CJ2109"/>
      <c r="CK2109"/>
      <c r="CL2109"/>
      <c r="CN2109"/>
    </row>
    <row r="2110" spans="9:92" x14ac:dyDescent="0.35">
      <c r="I2110"/>
      <c r="J2110"/>
      <c r="R2110"/>
      <c r="S2110"/>
      <c r="T2110"/>
      <c r="U2110"/>
      <c r="V2110"/>
      <c r="W2110"/>
      <c r="X2110"/>
      <c r="Y2110"/>
      <c r="Z2110"/>
      <c r="AA2110"/>
      <c r="AB2110"/>
      <c r="AC2110"/>
      <c r="AD2110"/>
      <c r="AE2110"/>
      <c r="AF2110"/>
      <c r="AG2110"/>
      <c r="AH2110"/>
      <c r="AI2110"/>
      <c r="AJ2110"/>
      <c r="AK2110"/>
      <c r="AL2110"/>
      <c r="AM2110"/>
      <c r="AN2110"/>
      <c r="AO2110"/>
      <c r="AP2110"/>
      <c r="AQ2110"/>
      <c r="AR2110"/>
      <c r="AS2110"/>
      <c r="AT2110"/>
      <c r="AU2110"/>
      <c r="AV2110"/>
      <c r="AW2110"/>
      <c r="AX2110"/>
      <c r="AY2110"/>
      <c r="AZ2110"/>
      <c r="BA2110"/>
      <c r="BB2110"/>
      <c r="BC2110"/>
      <c r="BD2110"/>
      <c r="BE2110"/>
      <c r="BF2110"/>
      <c r="BG2110"/>
      <c r="BH2110"/>
      <c r="BI2110"/>
      <c r="BJ2110"/>
      <c r="BK2110"/>
      <c r="BL2110"/>
      <c r="BM2110"/>
      <c r="BN2110"/>
      <c r="BO2110"/>
      <c r="BP2110"/>
      <c r="BQ2110"/>
      <c r="BR2110"/>
      <c r="BS2110"/>
      <c r="BT2110"/>
      <c r="BU2110"/>
      <c r="BV2110"/>
      <c r="BW2110"/>
      <c r="BX2110"/>
      <c r="BY2110"/>
      <c r="BZ2110"/>
      <c r="CA2110"/>
      <c r="CB2110"/>
      <c r="CC2110"/>
      <c r="CD2110"/>
      <c r="CE2110"/>
      <c r="CF2110"/>
      <c r="CG2110"/>
      <c r="CH2110"/>
      <c r="CI2110"/>
      <c r="CJ2110"/>
      <c r="CK2110"/>
      <c r="CL2110"/>
      <c r="CN2110"/>
    </row>
    <row r="2111" spans="9:92" x14ac:dyDescent="0.35">
      <c r="I2111"/>
      <c r="J2111"/>
      <c r="R2111"/>
      <c r="S2111"/>
      <c r="T2111"/>
      <c r="U2111"/>
      <c r="V2111"/>
      <c r="W2111"/>
      <c r="X2111"/>
      <c r="Y2111"/>
      <c r="Z2111"/>
      <c r="AA2111"/>
      <c r="AB2111"/>
      <c r="AC2111"/>
      <c r="AD2111"/>
      <c r="AE2111"/>
      <c r="AF2111"/>
      <c r="AG2111"/>
      <c r="AH2111"/>
      <c r="AI2111"/>
      <c r="AJ2111"/>
      <c r="AK2111"/>
      <c r="AL2111"/>
      <c r="AM2111"/>
      <c r="AN2111"/>
      <c r="AO2111"/>
      <c r="AP2111"/>
      <c r="AQ2111"/>
      <c r="AR2111"/>
      <c r="AS2111"/>
      <c r="AT2111"/>
      <c r="AU2111"/>
      <c r="AV2111"/>
      <c r="AW2111"/>
      <c r="AX2111"/>
      <c r="AY2111"/>
      <c r="AZ2111"/>
      <c r="BA2111"/>
      <c r="BB2111"/>
      <c r="BC2111"/>
      <c r="BD2111"/>
      <c r="BE2111"/>
      <c r="BF2111"/>
      <c r="BG2111"/>
      <c r="BH2111"/>
      <c r="BI2111"/>
      <c r="BJ2111"/>
      <c r="BK2111"/>
      <c r="BL2111"/>
      <c r="BM2111"/>
      <c r="BN2111"/>
      <c r="BO2111"/>
      <c r="BP2111"/>
      <c r="BQ2111"/>
      <c r="BR2111"/>
      <c r="BS2111"/>
      <c r="BT2111"/>
      <c r="BU2111"/>
      <c r="BV2111"/>
      <c r="BW2111"/>
      <c r="BX2111"/>
      <c r="BY2111"/>
      <c r="BZ2111"/>
      <c r="CA2111"/>
      <c r="CB2111"/>
      <c r="CC2111"/>
      <c r="CD2111"/>
      <c r="CE2111"/>
      <c r="CF2111"/>
      <c r="CG2111"/>
      <c r="CH2111"/>
      <c r="CI2111"/>
      <c r="CJ2111"/>
      <c r="CK2111"/>
      <c r="CL2111"/>
      <c r="CN2111"/>
    </row>
    <row r="2112" spans="9:92" x14ac:dyDescent="0.35">
      <c r="I2112"/>
      <c r="J2112"/>
      <c r="R2112"/>
      <c r="S2112"/>
      <c r="T2112"/>
      <c r="U2112"/>
      <c r="V2112"/>
      <c r="W2112"/>
      <c r="X2112"/>
      <c r="Y2112"/>
      <c r="Z2112"/>
      <c r="AA2112"/>
      <c r="AB2112"/>
      <c r="AC2112"/>
      <c r="AD2112"/>
      <c r="AE2112"/>
      <c r="AF2112"/>
      <c r="AG2112"/>
      <c r="AH2112"/>
      <c r="AI2112"/>
      <c r="AJ2112"/>
      <c r="AK2112"/>
      <c r="AL2112"/>
      <c r="AM2112"/>
      <c r="AN2112"/>
      <c r="AO2112"/>
      <c r="AP2112"/>
      <c r="AQ2112"/>
      <c r="AR2112"/>
      <c r="AS2112"/>
      <c r="AT2112"/>
      <c r="AU2112"/>
      <c r="AV2112"/>
      <c r="AW2112"/>
      <c r="AX2112"/>
      <c r="AY2112"/>
      <c r="AZ2112"/>
      <c r="BA2112"/>
      <c r="BB2112"/>
      <c r="BC2112"/>
      <c r="BD2112"/>
      <c r="BE2112"/>
      <c r="BF2112"/>
      <c r="BG2112"/>
      <c r="BH2112"/>
      <c r="BI2112"/>
      <c r="BJ2112"/>
      <c r="BK2112"/>
      <c r="BL2112"/>
      <c r="BM2112"/>
      <c r="BN2112"/>
      <c r="BO2112"/>
      <c r="BP2112"/>
      <c r="BQ2112"/>
      <c r="BR2112"/>
      <c r="BS2112"/>
      <c r="BT2112"/>
      <c r="BU2112"/>
      <c r="BV2112"/>
      <c r="BW2112"/>
      <c r="BX2112"/>
      <c r="BY2112"/>
      <c r="BZ2112"/>
      <c r="CA2112"/>
      <c r="CB2112"/>
      <c r="CC2112"/>
      <c r="CD2112"/>
      <c r="CE2112"/>
      <c r="CF2112"/>
      <c r="CG2112"/>
      <c r="CH2112"/>
      <c r="CI2112"/>
      <c r="CJ2112"/>
      <c r="CK2112"/>
      <c r="CL2112"/>
      <c r="CN2112"/>
    </row>
    <row r="2113" spans="9:92" x14ac:dyDescent="0.35">
      <c r="I2113"/>
      <c r="J2113"/>
      <c r="R2113"/>
      <c r="S2113"/>
      <c r="T2113"/>
      <c r="U2113"/>
      <c r="V2113"/>
      <c r="W2113"/>
      <c r="X2113"/>
      <c r="Y2113"/>
      <c r="Z2113"/>
      <c r="AA2113"/>
      <c r="AB2113"/>
      <c r="AC2113"/>
      <c r="AD2113"/>
      <c r="AE2113"/>
      <c r="AF2113"/>
      <c r="AG2113"/>
      <c r="AH2113"/>
      <c r="AI2113"/>
      <c r="AJ2113"/>
      <c r="AK2113"/>
      <c r="AL2113"/>
      <c r="AM2113"/>
      <c r="AN2113"/>
      <c r="AO2113"/>
      <c r="AP2113"/>
      <c r="AQ2113"/>
      <c r="AR2113"/>
      <c r="AS2113"/>
      <c r="AT2113"/>
      <c r="AU2113"/>
      <c r="AV2113"/>
      <c r="AW2113"/>
      <c r="AX2113"/>
      <c r="AY2113"/>
      <c r="AZ2113"/>
      <c r="BA2113"/>
      <c r="BB2113"/>
      <c r="BC2113"/>
      <c r="BD2113"/>
      <c r="BE2113"/>
      <c r="BF2113"/>
      <c r="BG2113"/>
      <c r="BH2113"/>
      <c r="BI2113"/>
      <c r="BJ2113"/>
      <c r="BK2113"/>
      <c r="BL2113"/>
      <c r="BM2113"/>
      <c r="BN2113"/>
      <c r="BO2113"/>
      <c r="BP2113"/>
      <c r="BQ2113"/>
      <c r="BR2113"/>
      <c r="BS2113"/>
      <c r="BT2113"/>
      <c r="BU2113"/>
      <c r="BV2113"/>
      <c r="BW2113"/>
      <c r="BX2113"/>
      <c r="BY2113"/>
      <c r="BZ2113"/>
      <c r="CA2113"/>
      <c r="CB2113"/>
      <c r="CC2113"/>
      <c r="CD2113"/>
      <c r="CE2113"/>
      <c r="CF2113"/>
      <c r="CG2113"/>
      <c r="CH2113"/>
      <c r="CI2113"/>
      <c r="CJ2113"/>
      <c r="CK2113"/>
      <c r="CL2113"/>
      <c r="CN2113"/>
    </row>
    <row r="2114" spans="9:92" x14ac:dyDescent="0.35">
      <c r="I2114"/>
      <c r="J2114"/>
      <c r="R2114"/>
      <c r="S2114"/>
      <c r="T2114"/>
      <c r="U2114"/>
      <c r="V2114"/>
      <c r="W2114"/>
      <c r="X2114"/>
      <c r="Y2114"/>
      <c r="Z2114"/>
      <c r="AA2114"/>
      <c r="AB2114"/>
      <c r="AC2114"/>
      <c r="AD2114"/>
      <c r="AE2114"/>
      <c r="AF2114"/>
      <c r="AG2114"/>
      <c r="AH2114"/>
      <c r="AI2114"/>
      <c r="AJ2114"/>
      <c r="AK2114"/>
      <c r="AL2114"/>
      <c r="AM2114"/>
      <c r="AN2114"/>
      <c r="AO2114"/>
      <c r="AP2114"/>
      <c r="AQ2114"/>
      <c r="AR2114"/>
      <c r="AS2114"/>
      <c r="AT2114"/>
      <c r="AU2114"/>
      <c r="AV2114"/>
      <c r="AW2114"/>
      <c r="AX2114"/>
      <c r="AY2114"/>
      <c r="AZ2114"/>
      <c r="BA2114"/>
      <c r="BB2114"/>
      <c r="BC2114"/>
      <c r="BD2114"/>
      <c r="BE2114"/>
      <c r="BF2114"/>
      <c r="BG2114"/>
      <c r="BH2114"/>
      <c r="BI2114"/>
      <c r="BJ2114"/>
      <c r="BK2114"/>
      <c r="BL2114"/>
      <c r="BM2114"/>
      <c r="BN2114"/>
      <c r="BO2114"/>
      <c r="BP2114"/>
      <c r="BQ2114"/>
      <c r="BR2114"/>
      <c r="BS2114"/>
      <c r="BT2114"/>
      <c r="BU2114"/>
      <c r="BV2114"/>
      <c r="BW2114"/>
      <c r="BX2114"/>
      <c r="BY2114"/>
      <c r="BZ2114"/>
      <c r="CA2114"/>
      <c r="CB2114"/>
      <c r="CC2114"/>
      <c r="CD2114"/>
      <c r="CE2114"/>
      <c r="CF2114"/>
      <c r="CG2114"/>
      <c r="CH2114"/>
      <c r="CI2114"/>
      <c r="CJ2114"/>
      <c r="CK2114"/>
      <c r="CL2114"/>
      <c r="CN2114"/>
    </row>
    <row r="2115" spans="9:92" x14ac:dyDescent="0.35">
      <c r="I2115"/>
      <c r="J2115"/>
      <c r="R2115"/>
      <c r="S2115"/>
      <c r="T2115"/>
      <c r="U2115"/>
      <c r="V2115"/>
      <c r="W2115"/>
      <c r="X2115"/>
      <c r="Y2115"/>
      <c r="Z2115"/>
      <c r="AA2115"/>
      <c r="AB2115"/>
      <c r="AC2115"/>
      <c r="AD2115"/>
      <c r="AE2115"/>
      <c r="AF2115"/>
      <c r="AG2115"/>
      <c r="AH2115"/>
      <c r="AI2115"/>
      <c r="AJ2115"/>
      <c r="AK2115"/>
      <c r="AL2115"/>
      <c r="AM2115"/>
      <c r="AN2115"/>
      <c r="AO2115"/>
      <c r="AP2115"/>
      <c r="AQ2115"/>
      <c r="AR2115"/>
      <c r="AS2115"/>
      <c r="AT2115"/>
      <c r="AU2115"/>
      <c r="AV2115"/>
      <c r="AW2115"/>
      <c r="AX2115"/>
      <c r="AY2115"/>
      <c r="AZ2115"/>
      <c r="BA2115"/>
      <c r="BB2115"/>
      <c r="BC2115"/>
      <c r="BD2115"/>
      <c r="BE2115"/>
      <c r="BF2115"/>
      <c r="BG2115"/>
      <c r="BH2115"/>
      <c r="BI2115"/>
      <c r="BJ2115"/>
      <c r="BK2115"/>
      <c r="BL2115"/>
      <c r="BM2115"/>
      <c r="BN2115"/>
      <c r="BO2115"/>
      <c r="BP2115"/>
      <c r="BQ2115"/>
      <c r="BR2115"/>
      <c r="BS2115"/>
      <c r="BT2115"/>
      <c r="BU2115"/>
      <c r="BV2115"/>
      <c r="BW2115"/>
      <c r="BX2115"/>
      <c r="BY2115"/>
      <c r="BZ2115"/>
      <c r="CA2115"/>
      <c r="CB2115"/>
      <c r="CC2115"/>
      <c r="CD2115"/>
      <c r="CE2115"/>
      <c r="CF2115"/>
      <c r="CG2115"/>
      <c r="CH2115"/>
      <c r="CI2115"/>
      <c r="CJ2115"/>
      <c r="CK2115"/>
      <c r="CL2115"/>
      <c r="CN2115"/>
    </row>
    <row r="2116" spans="9:92" x14ac:dyDescent="0.35">
      <c r="I2116"/>
      <c r="J2116"/>
      <c r="R2116"/>
      <c r="S2116"/>
      <c r="T2116"/>
      <c r="U2116"/>
      <c r="V2116"/>
      <c r="W2116"/>
      <c r="X2116"/>
      <c r="Y2116"/>
      <c r="Z2116"/>
      <c r="AA2116"/>
      <c r="AB2116"/>
      <c r="AC2116"/>
      <c r="AD2116"/>
      <c r="AE2116"/>
      <c r="AF2116"/>
      <c r="AG2116"/>
      <c r="AH2116"/>
      <c r="AI2116"/>
      <c r="AJ2116"/>
      <c r="AK2116"/>
      <c r="AL2116"/>
      <c r="AM2116"/>
      <c r="AN2116"/>
      <c r="AO2116"/>
      <c r="AP2116"/>
      <c r="AQ2116"/>
      <c r="AR2116"/>
      <c r="AS2116"/>
      <c r="AT2116"/>
      <c r="AU2116"/>
      <c r="AV2116"/>
      <c r="AW2116"/>
      <c r="AX2116"/>
      <c r="AY2116"/>
      <c r="AZ2116"/>
      <c r="BA2116"/>
      <c r="BB2116"/>
      <c r="BC2116"/>
      <c r="BD2116"/>
      <c r="BE2116"/>
      <c r="BF2116"/>
      <c r="BG2116"/>
      <c r="BH2116"/>
      <c r="BI2116"/>
      <c r="BJ2116"/>
      <c r="BK2116"/>
      <c r="BL2116"/>
      <c r="BM2116"/>
      <c r="BN2116"/>
      <c r="BO2116"/>
      <c r="BP2116"/>
      <c r="BQ2116"/>
      <c r="BR2116"/>
      <c r="BS2116"/>
      <c r="BT2116"/>
      <c r="BU2116"/>
      <c r="BV2116"/>
      <c r="BW2116"/>
      <c r="BX2116"/>
      <c r="BY2116"/>
      <c r="BZ2116"/>
      <c r="CA2116"/>
      <c r="CB2116"/>
      <c r="CC2116"/>
      <c r="CD2116"/>
      <c r="CE2116"/>
      <c r="CF2116"/>
      <c r="CG2116"/>
      <c r="CH2116"/>
      <c r="CI2116"/>
      <c r="CJ2116"/>
      <c r="CK2116"/>
      <c r="CL2116"/>
      <c r="CN2116"/>
    </row>
    <row r="2117" spans="9:92" x14ac:dyDescent="0.35">
      <c r="I2117"/>
      <c r="J2117"/>
      <c r="R2117"/>
      <c r="S2117"/>
      <c r="T2117"/>
      <c r="U2117"/>
      <c r="V2117"/>
      <c r="W2117"/>
      <c r="X2117"/>
      <c r="Y2117"/>
      <c r="Z2117"/>
      <c r="AA2117"/>
      <c r="AB2117"/>
      <c r="AC2117"/>
      <c r="AD2117"/>
      <c r="AE2117"/>
      <c r="AF2117"/>
      <c r="AG2117"/>
      <c r="AH2117"/>
      <c r="AI2117"/>
      <c r="AJ2117"/>
      <c r="AK2117"/>
      <c r="AL2117"/>
      <c r="AM2117"/>
      <c r="AN2117"/>
      <c r="AO2117"/>
      <c r="AP2117"/>
      <c r="AQ2117"/>
      <c r="AR2117"/>
      <c r="AS2117"/>
      <c r="AT2117"/>
      <c r="AU2117"/>
      <c r="AV2117"/>
      <c r="AW2117"/>
      <c r="AX2117"/>
      <c r="AY2117"/>
      <c r="AZ2117"/>
      <c r="BA2117"/>
      <c r="BB2117"/>
      <c r="BC2117"/>
      <c r="BD2117"/>
      <c r="BE2117"/>
      <c r="BF2117"/>
      <c r="BG2117"/>
      <c r="BH2117"/>
      <c r="BI2117"/>
      <c r="BJ2117"/>
      <c r="BK2117"/>
      <c r="BL2117"/>
      <c r="BM2117"/>
      <c r="BN2117"/>
      <c r="BO2117"/>
      <c r="BP2117"/>
      <c r="BQ2117"/>
      <c r="BR2117"/>
      <c r="BS2117"/>
      <c r="BT2117"/>
      <c r="BU2117"/>
      <c r="BV2117"/>
      <c r="BW2117"/>
      <c r="BX2117"/>
      <c r="BY2117"/>
      <c r="BZ2117"/>
      <c r="CA2117"/>
      <c r="CB2117"/>
      <c r="CC2117"/>
      <c r="CD2117"/>
      <c r="CE2117"/>
      <c r="CF2117"/>
      <c r="CG2117"/>
      <c r="CH2117"/>
      <c r="CI2117"/>
      <c r="CJ2117"/>
      <c r="CK2117"/>
      <c r="CL2117"/>
      <c r="CN2117"/>
    </row>
    <row r="2118" spans="9:92" x14ac:dyDescent="0.35">
      <c r="I2118"/>
      <c r="J2118"/>
      <c r="R2118"/>
      <c r="S2118"/>
      <c r="T2118"/>
      <c r="U2118"/>
      <c r="V2118"/>
      <c r="W2118"/>
      <c r="X2118"/>
      <c r="Y2118"/>
      <c r="Z2118"/>
      <c r="AA2118"/>
      <c r="AB2118"/>
      <c r="AC2118"/>
      <c r="AD2118"/>
      <c r="AE2118"/>
      <c r="AF2118"/>
      <c r="AG2118"/>
      <c r="AH2118"/>
      <c r="AI2118"/>
      <c r="AJ2118"/>
      <c r="AK2118"/>
      <c r="AL2118"/>
      <c r="AM2118"/>
      <c r="AN2118"/>
      <c r="AO2118"/>
      <c r="AP2118"/>
      <c r="AQ2118"/>
      <c r="AR2118"/>
      <c r="AS2118"/>
      <c r="AT2118"/>
      <c r="AU2118"/>
      <c r="AV2118"/>
      <c r="AW2118"/>
      <c r="AX2118"/>
      <c r="AY2118"/>
      <c r="AZ2118"/>
      <c r="BA2118"/>
      <c r="BB2118"/>
      <c r="BC2118"/>
      <c r="BD2118"/>
      <c r="BE2118"/>
      <c r="BF2118"/>
      <c r="BG2118"/>
      <c r="BH2118"/>
      <c r="BI2118"/>
      <c r="BJ2118"/>
      <c r="BK2118"/>
      <c r="BL2118"/>
      <c r="BM2118"/>
      <c r="BN2118"/>
      <c r="BO2118"/>
      <c r="BP2118"/>
      <c r="BQ2118"/>
      <c r="BR2118"/>
      <c r="BS2118"/>
      <c r="BT2118"/>
      <c r="BU2118"/>
      <c r="BV2118"/>
      <c r="BW2118"/>
      <c r="BX2118"/>
      <c r="BY2118"/>
      <c r="BZ2118"/>
      <c r="CA2118"/>
      <c r="CB2118"/>
      <c r="CC2118"/>
      <c r="CD2118"/>
      <c r="CE2118"/>
      <c r="CF2118"/>
      <c r="CG2118"/>
      <c r="CH2118"/>
      <c r="CI2118"/>
      <c r="CJ2118"/>
      <c r="CK2118"/>
      <c r="CL2118"/>
      <c r="CN2118"/>
    </row>
    <row r="2119" spans="9:92" x14ac:dyDescent="0.35">
      <c r="I2119"/>
      <c r="J2119"/>
      <c r="R2119"/>
      <c r="S2119"/>
      <c r="T2119"/>
      <c r="U2119"/>
      <c r="V2119"/>
      <c r="W2119"/>
      <c r="X2119"/>
      <c r="Y2119"/>
      <c r="Z2119"/>
      <c r="AA2119"/>
      <c r="AB2119"/>
      <c r="AC2119"/>
      <c r="AD2119"/>
      <c r="AE2119"/>
      <c r="AF2119"/>
      <c r="AG2119"/>
      <c r="AH2119"/>
      <c r="AI2119"/>
      <c r="AJ2119"/>
      <c r="AK2119"/>
      <c r="AL2119"/>
      <c r="AM2119"/>
      <c r="AN2119"/>
      <c r="AO2119"/>
      <c r="AP2119"/>
      <c r="AQ2119"/>
      <c r="AR2119"/>
      <c r="AS2119"/>
      <c r="AT2119"/>
      <c r="AU2119"/>
      <c r="AV2119"/>
      <c r="AW2119"/>
      <c r="AX2119"/>
      <c r="AY2119"/>
      <c r="AZ2119"/>
      <c r="BA2119"/>
      <c r="BB2119"/>
      <c r="BC2119"/>
      <c r="BD2119"/>
      <c r="BE2119"/>
      <c r="BF2119"/>
      <c r="BG2119"/>
      <c r="BH2119"/>
      <c r="BI2119"/>
      <c r="BJ2119"/>
      <c r="BK2119"/>
      <c r="BL2119"/>
      <c r="BM2119"/>
      <c r="BN2119"/>
      <c r="BO2119"/>
      <c r="BP2119"/>
      <c r="BQ2119"/>
      <c r="BR2119"/>
      <c r="BS2119"/>
      <c r="BT2119"/>
      <c r="BU2119"/>
      <c r="BV2119"/>
      <c r="BW2119"/>
      <c r="BX2119"/>
      <c r="BY2119"/>
      <c r="BZ2119"/>
      <c r="CA2119"/>
      <c r="CB2119"/>
      <c r="CC2119"/>
      <c r="CD2119"/>
      <c r="CE2119"/>
      <c r="CF2119"/>
      <c r="CG2119"/>
      <c r="CH2119"/>
      <c r="CI2119"/>
      <c r="CJ2119"/>
      <c r="CK2119"/>
      <c r="CL2119"/>
      <c r="CN2119"/>
    </row>
    <row r="2120" spans="9:92" x14ac:dyDescent="0.35">
      <c r="I2120"/>
      <c r="J2120"/>
      <c r="R2120"/>
      <c r="S2120"/>
      <c r="T2120"/>
      <c r="U2120"/>
      <c r="V2120"/>
      <c r="W2120"/>
      <c r="X2120"/>
      <c r="Y2120"/>
      <c r="Z2120"/>
      <c r="AA2120"/>
      <c r="AB2120"/>
      <c r="AC2120"/>
      <c r="AD2120"/>
      <c r="AE2120"/>
      <c r="AF2120"/>
      <c r="AG2120"/>
      <c r="AH2120"/>
      <c r="AI2120"/>
      <c r="AJ2120"/>
      <c r="AK2120"/>
      <c r="AL2120"/>
      <c r="AM2120"/>
      <c r="AN2120"/>
      <c r="AO2120"/>
      <c r="AP2120"/>
      <c r="AQ2120"/>
      <c r="AR2120"/>
      <c r="AS2120"/>
      <c r="AT2120"/>
      <c r="AU2120"/>
      <c r="AV2120"/>
      <c r="AW2120"/>
      <c r="AX2120"/>
      <c r="AY2120"/>
      <c r="AZ2120"/>
      <c r="BA2120"/>
      <c r="BB2120"/>
      <c r="BC2120"/>
      <c r="BD2120"/>
      <c r="BE2120"/>
      <c r="BF2120"/>
      <c r="BG2120"/>
      <c r="BH2120"/>
      <c r="BI2120"/>
      <c r="BJ2120"/>
      <c r="BK2120"/>
      <c r="BL2120"/>
      <c r="BM2120"/>
      <c r="BN2120"/>
      <c r="BO2120"/>
      <c r="BP2120"/>
      <c r="BQ2120"/>
      <c r="BR2120"/>
      <c r="BS2120"/>
      <c r="BT2120"/>
      <c r="BU2120"/>
      <c r="BV2120"/>
      <c r="BW2120"/>
      <c r="BX2120"/>
      <c r="BY2120"/>
      <c r="BZ2120"/>
      <c r="CA2120"/>
      <c r="CB2120"/>
      <c r="CC2120"/>
      <c r="CD2120"/>
      <c r="CE2120"/>
      <c r="CF2120"/>
      <c r="CG2120"/>
      <c r="CH2120"/>
      <c r="CI2120"/>
      <c r="CJ2120"/>
      <c r="CK2120"/>
      <c r="CL2120"/>
      <c r="CN2120"/>
    </row>
    <row r="2121" spans="9:92" x14ac:dyDescent="0.35">
      <c r="I2121"/>
      <c r="J2121"/>
      <c r="R2121"/>
      <c r="S2121"/>
      <c r="T2121"/>
      <c r="U2121"/>
      <c r="V2121"/>
      <c r="W2121"/>
      <c r="X2121"/>
      <c r="Y2121"/>
      <c r="Z2121"/>
      <c r="AA2121"/>
      <c r="AB2121"/>
      <c r="AC2121"/>
      <c r="AD2121"/>
      <c r="AE2121"/>
      <c r="AF2121"/>
      <c r="AG2121"/>
      <c r="AH2121"/>
      <c r="AI2121"/>
      <c r="AJ2121"/>
      <c r="AK2121"/>
      <c r="AL2121"/>
      <c r="AM2121"/>
      <c r="AN2121"/>
      <c r="AO2121"/>
      <c r="AP2121"/>
      <c r="AQ2121"/>
      <c r="AR2121"/>
      <c r="AS2121"/>
      <c r="AT2121"/>
      <c r="AU2121"/>
      <c r="AV2121"/>
      <c r="AW2121"/>
      <c r="AX2121"/>
      <c r="AY2121"/>
      <c r="AZ2121"/>
      <c r="BA2121"/>
      <c r="BB2121"/>
      <c r="BC2121"/>
      <c r="BD2121"/>
      <c r="BE2121"/>
      <c r="BF2121"/>
      <c r="BG2121"/>
      <c r="BH2121"/>
      <c r="BI2121"/>
      <c r="BJ2121"/>
      <c r="BK2121"/>
      <c r="BL2121"/>
      <c r="BM2121"/>
      <c r="BN2121"/>
      <c r="BO2121"/>
      <c r="BP2121"/>
      <c r="BQ2121"/>
      <c r="BR2121"/>
      <c r="BS2121"/>
      <c r="BT2121"/>
      <c r="BU2121"/>
      <c r="BV2121"/>
      <c r="BW2121"/>
      <c r="BX2121"/>
      <c r="BY2121"/>
      <c r="BZ2121"/>
      <c r="CA2121"/>
      <c r="CB2121"/>
      <c r="CC2121"/>
      <c r="CD2121"/>
      <c r="CE2121"/>
      <c r="CF2121"/>
      <c r="CG2121"/>
      <c r="CH2121"/>
      <c r="CI2121"/>
      <c r="CJ2121"/>
      <c r="CK2121"/>
      <c r="CL2121"/>
      <c r="CN2121"/>
    </row>
    <row r="2122" spans="9:92" x14ac:dyDescent="0.35">
      <c r="I2122"/>
      <c r="J2122"/>
      <c r="R2122"/>
      <c r="S2122"/>
      <c r="T2122"/>
      <c r="U2122"/>
      <c r="V2122"/>
      <c r="W2122"/>
      <c r="X2122"/>
      <c r="Y2122"/>
      <c r="Z2122"/>
      <c r="AA2122"/>
      <c r="AB2122"/>
      <c r="AC2122"/>
      <c r="AD2122"/>
      <c r="AE2122"/>
      <c r="AF2122"/>
      <c r="AG2122"/>
      <c r="AH2122"/>
      <c r="AI2122"/>
      <c r="AJ2122"/>
      <c r="AK2122"/>
      <c r="AL2122"/>
      <c r="AM2122"/>
      <c r="AN2122"/>
      <c r="AO2122"/>
      <c r="AP2122"/>
      <c r="AQ2122"/>
      <c r="AR2122"/>
      <c r="AS2122"/>
      <c r="AT2122"/>
      <c r="AU2122"/>
      <c r="AV2122"/>
      <c r="AW2122"/>
      <c r="AX2122"/>
      <c r="AY2122"/>
      <c r="AZ2122"/>
      <c r="BA2122"/>
      <c r="BB2122"/>
      <c r="BC2122"/>
      <c r="BD2122"/>
      <c r="BE2122"/>
      <c r="BF2122"/>
      <c r="BG2122"/>
      <c r="BH2122"/>
      <c r="BI2122"/>
      <c r="BJ2122"/>
      <c r="BK2122"/>
      <c r="BL2122"/>
      <c r="BM2122"/>
      <c r="BN2122"/>
      <c r="BO2122"/>
      <c r="BP2122"/>
      <c r="BQ2122"/>
      <c r="BR2122"/>
      <c r="BS2122"/>
      <c r="BT2122"/>
      <c r="BU2122"/>
      <c r="BV2122"/>
      <c r="BW2122"/>
      <c r="BX2122"/>
      <c r="BY2122"/>
      <c r="BZ2122"/>
      <c r="CA2122"/>
      <c r="CB2122"/>
      <c r="CC2122"/>
      <c r="CD2122"/>
      <c r="CE2122"/>
      <c r="CF2122"/>
      <c r="CG2122"/>
      <c r="CH2122"/>
      <c r="CI2122"/>
      <c r="CJ2122"/>
      <c r="CK2122"/>
      <c r="CL2122"/>
      <c r="CN2122"/>
    </row>
    <row r="2123" spans="9:92" x14ac:dyDescent="0.35">
      <c r="I2123"/>
      <c r="J2123"/>
      <c r="R2123"/>
      <c r="S2123"/>
      <c r="T2123"/>
      <c r="U2123"/>
      <c r="V2123"/>
      <c r="W2123"/>
      <c r="X2123"/>
      <c r="Y2123"/>
      <c r="Z2123"/>
      <c r="AA2123"/>
      <c r="AB2123"/>
      <c r="AC2123"/>
      <c r="AD2123"/>
      <c r="AE2123"/>
      <c r="AF2123"/>
      <c r="AG2123"/>
      <c r="AH2123"/>
      <c r="AI2123"/>
      <c r="AJ2123"/>
      <c r="AK2123"/>
      <c r="AL2123"/>
      <c r="AM2123"/>
      <c r="AN2123"/>
      <c r="AO2123"/>
      <c r="AP2123"/>
      <c r="AQ2123"/>
      <c r="AR2123"/>
      <c r="AS2123"/>
      <c r="AT2123"/>
      <c r="AU2123"/>
      <c r="AV2123"/>
      <c r="AW2123"/>
      <c r="AX2123"/>
      <c r="AY2123"/>
      <c r="AZ2123"/>
      <c r="BA2123"/>
      <c r="BB2123"/>
      <c r="BC2123"/>
      <c r="BD2123"/>
      <c r="BE2123"/>
      <c r="BF2123"/>
      <c r="BG2123"/>
      <c r="BH2123"/>
      <c r="BI2123"/>
      <c r="BJ2123"/>
      <c r="BK2123"/>
      <c r="BL2123"/>
      <c r="BM2123"/>
      <c r="BN2123"/>
      <c r="BO2123"/>
      <c r="BP2123"/>
      <c r="BQ2123"/>
      <c r="BR2123"/>
      <c r="BS2123"/>
      <c r="BT2123"/>
      <c r="BU2123"/>
      <c r="BV2123"/>
      <c r="BW2123"/>
      <c r="BX2123"/>
      <c r="BY2123"/>
      <c r="BZ2123"/>
      <c r="CA2123"/>
      <c r="CB2123"/>
      <c r="CC2123"/>
      <c r="CD2123"/>
      <c r="CE2123"/>
      <c r="CF2123"/>
      <c r="CG2123"/>
      <c r="CH2123"/>
      <c r="CI2123"/>
      <c r="CJ2123"/>
      <c r="CK2123"/>
      <c r="CL2123"/>
      <c r="CN2123"/>
    </row>
    <row r="2124" spans="9:92" x14ac:dyDescent="0.35">
      <c r="I2124"/>
      <c r="J2124"/>
      <c r="R2124"/>
      <c r="S2124"/>
      <c r="T2124"/>
      <c r="U2124"/>
      <c r="V2124"/>
      <c r="W2124"/>
      <c r="X2124"/>
      <c r="Y2124"/>
      <c r="Z2124"/>
      <c r="AA2124"/>
      <c r="AB2124"/>
      <c r="AC2124"/>
      <c r="AD2124"/>
      <c r="AE2124"/>
      <c r="AF2124"/>
      <c r="AG2124"/>
      <c r="AH2124"/>
      <c r="AI2124"/>
      <c r="AJ2124"/>
      <c r="AK2124"/>
      <c r="AL2124"/>
      <c r="AM2124"/>
      <c r="AN2124"/>
      <c r="AO2124"/>
      <c r="AP2124"/>
      <c r="AQ2124"/>
      <c r="AR2124"/>
      <c r="AS2124"/>
      <c r="AT2124"/>
      <c r="AU2124"/>
      <c r="AV2124"/>
      <c r="AW2124"/>
      <c r="AX2124"/>
      <c r="AY2124"/>
      <c r="AZ2124"/>
      <c r="BA2124"/>
      <c r="BB2124"/>
      <c r="BC2124"/>
      <c r="BD2124"/>
      <c r="BE2124"/>
      <c r="BF2124"/>
      <c r="BG2124"/>
      <c r="BH2124"/>
      <c r="BI2124"/>
      <c r="BJ2124"/>
      <c r="BK2124"/>
      <c r="BL2124"/>
      <c r="BM2124"/>
      <c r="BN2124"/>
      <c r="BO2124"/>
      <c r="BP2124"/>
      <c r="BQ2124"/>
      <c r="BR2124"/>
      <c r="BS2124"/>
      <c r="BT2124"/>
      <c r="BU2124"/>
      <c r="BV2124"/>
      <c r="BW2124"/>
      <c r="BX2124"/>
      <c r="BY2124"/>
      <c r="BZ2124"/>
      <c r="CA2124"/>
      <c r="CB2124"/>
      <c r="CC2124"/>
      <c r="CD2124"/>
      <c r="CE2124"/>
      <c r="CF2124"/>
      <c r="CG2124"/>
      <c r="CH2124"/>
      <c r="CI2124"/>
      <c r="CJ2124"/>
      <c r="CK2124"/>
      <c r="CL2124"/>
      <c r="CN2124"/>
    </row>
    <row r="2125" spans="9:92" x14ac:dyDescent="0.35">
      <c r="I2125"/>
      <c r="J2125"/>
      <c r="R2125"/>
      <c r="S2125"/>
      <c r="T2125"/>
      <c r="U2125"/>
      <c r="V2125"/>
      <c r="W2125"/>
      <c r="X2125"/>
      <c r="Y2125"/>
      <c r="Z2125"/>
      <c r="AA2125"/>
      <c r="AB2125"/>
      <c r="AC2125"/>
      <c r="AD2125"/>
      <c r="AE2125"/>
      <c r="AF2125"/>
      <c r="AG2125"/>
      <c r="AH2125"/>
      <c r="AI2125"/>
      <c r="AJ2125"/>
      <c r="AK2125"/>
      <c r="AL2125"/>
      <c r="AM2125"/>
      <c r="AN2125"/>
      <c r="AO2125"/>
      <c r="AP2125"/>
      <c r="AQ2125"/>
      <c r="AR2125"/>
      <c r="AS2125"/>
      <c r="AT2125"/>
      <c r="AU2125"/>
      <c r="AV2125"/>
      <c r="AW2125"/>
      <c r="AX2125"/>
      <c r="AY2125"/>
      <c r="AZ2125"/>
      <c r="BA2125"/>
      <c r="BB2125"/>
      <c r="BC2125"/>
      <c r="BD2125"/>
      <c r="BE2125"/>
      <c r="BF2125"/>
      <c r="BG2125"/>
      <c r="BH2125"/>
      <c r="BI2125"/>
      <c r="BJ2125"/>
      <c r="BK2125"/>
      <c r="BL2125"/>
      <c r="BM2125"/>
      <c r="BN2125"/>
      <c r="BO2125"/>
      <c r="BP2125"/>
      <c r="BQ2125"/>
      <c r="BR2125"/>
      <c r="BS2125"/>
      <c r="BT2125"/>
      <c r="BU2125"/>
      <c r="BV2125"/>
      <c r="BW2125"/>
      <c r="BX2125"/>
      <c r="BY2125"/>
      <c r="BZ2125"/>
      <c r="CA2125"/>
      <c r="CB2125"/>
      <c r="CC2125"/>
      <c r="CD2125"/>
      <c r="CE2125"/>
      <c r="CF2125"/>
      <c r="CG2125"/>
      <c r="CH2125"/>
      <c r="CI2125"/>
      <c r="CJ2125"/>
      <c r="CK2125"/>
      <c r="CL2125"/>
      <c r="CN2125"/>
    </row>
    <row r="2126" spans="9:92" x14ac:dyDescent="0.35">
      <c r="I2126"/>
      <c r="J2126"/>
      <c r="R2126"/>
      <c r="S2126"/>
      <c r="T2126"/>
      <c r="U2126"/>
      <c r="V2126"/>
      <c r="W2126"/>
      <c r="X2126"/>
      <c r="Y2126"/>
      <c r="Z2126"/>
      <c r="AA2126"/>
      <c r="AB2126"/>
      <c r="AC2126"/>
      <c r="AD2126"/>
      <c r="AE2126"/>
      <c r="AF2126"/>
      <c r="AG2126"/>
      <c r="AH2126"/>
      <c r="AI2126"/>
      <c r="AJ2126"/>
      <c r="AK2126"/>
      <c r="AL2126"/>
      <c r="AM2126"/>
      <c r="AN2126"/>
      <c r="AO2126"/>
      <c r="AP2126"/>
      <c r="AQ2126"/>
      <c r="AR2126"/>
      <c r="AS2126"/>
      <c r="AT2126"/>
      <c r="AU2126"/>
      <c r="AV2126"/>
      <c r="AW2126"/>
      <c r="AX2126"/>
      <c r="AY2126"/>
      <c r="AZ2126"/>
      <c r="BA2126"/>
      <c r="BB2126"/>
      <c r="BC2126"/>
      <c r="BD2126"/>
      <c r="BE2126"/>
      <c r="BF2126"/>
      <c r="BG2126"/>
      <c r="BH2126"/>
      <c r="BI2126"/>
      <c r="BJ2126"/>
      <c r="BK2126"/>
      <c r="BL2126"/>
      <c r="BM2126"/>
      <c r="BN2126"/>
      <c r="BO2126"/>
      <c r="BP2126"/>
      <c r="BQ2126"/>
      <c r="BR2126"/>
      <c r="BS2126"/>
      <c r="BT2126"/>
      <c r="BU2126"/>
      <c r="BV2126"/>
      <c r="BW2126"/>
      <c r="BX2126"/>
      <c r="BY2126"/>
      <c r="BZ2126"/>
      <c r="CA2126"/>
      <c r="CB2126"/>
      <c r="CC2126"/>
      <c r="CD2126"/>
      <c r="CE2126"/>
      <c r="CF2126"/>
      <c r="CG2126"/>
      <c r="CH2126"/>
      <c r="CI2126"/>
      <c r="CJ2126"/>
      <c r="CK2126"/>
      <c r="CL2126"/>
      <c r="CN2126"/>
    </row>
    <row r="2127" spans="9:92" x14ac:dyDescent="0.35">
      <c r="I2127"/>
      <c r="J2127"/>
      <c r="R2127"/>
      <c r="S2127"/>
      <c r="T2127"/>
      <c r="U2127"/>
      <c r="V2127"/>
      <c r="W2127"/>
      <c r="X2127"/>
      <c r="Y2127"/>
      <c r="Z2127"/>
      <c r="AA2127"/>
      <c r="AB2127"/>
      <c r="AC2127"/>
      <c r="AD2127"/>
      <c r="AE2127"/>
      <c r="AF2127"/>
      <c r="AG2127"/>
      <c r="AH2127"/>
      <c r="AI2127"/>
      <c r="AJ2127"/>
      <c r="AK2127"/>
      <c r="AL2127"/>
      <c r="AM2127"/>
      <c r="AN2127"/>
      <c r="AO2127"/>
      <c r="AP2127"/>
      <c r="AQ2127"/>
      <c r="AR2127"/>
      <c r="AS2127"/>
      <c r="AT2127"/>
      <c r="AU2127"/>
      <c r="AV2127"/>
      <c r="AW2127"/>
      <c r="AX2127"/>
      <c r="AY2127"/>
      <c r="AZ2127"/>
      <c r="BA2127"/>
      <c r="BB2127"/>
      <c r="BC2127"/>
      <c r="BD2127"/>
      <c r="BE2127"/>
      <c r="BF2127"/>
      <c r="BG2127"/>
      <c r="BH2127"/>
      <c r="BI2127"/>
      <c r="BJ2127"/>
      <c r="BK2127"/>
      <c r="BL2127"/>
      <c r="BM2127"/>
      <c r="BN2127"/>
      <c r="BO2127"/>
      <c r="BP2127"/>
      <c r="BQ2127"/>
      <c r="BR2127"/>
      <c r="BS2127"/>
      <c r="BT2127"/>
      <c r="BU2127"/>
      <c r="BV2127"/>
      <c r="BW2127"/>
      <c r="BX2127"/>
      <c r="BY2127"/>
      <c r="BZ2127"/>
      <c r="CA2127"/>
      <c r="CB2127"/>
      <c r="CC2127"/>
      <c r="CD2127"/>
      <c r="CE2127"/>
      <c r="CF2127"/>
      <c r="CG2127"/>
      <c r="CH2127"/>
      <c r="CI2127"/>
      <c r="CJ2127"/>
      <c r="CK2127"/>
      <c r="CL2127"/>
      <c r="CN2127"/>
    </row>
    <row r="2128" spans="9:92" x14ac:dyDescent="0.35">
      <c r="I2128"/>
      <c r="J2128"/>
      <c r="R2128"/>
      <c r="S2128"/>
      <c r="T2128"/>
      <c r="U2128"/>
      <c r="V2128"/>
      <c r="W2128"/>
      <c r="X2128"/>
      <c r="Y2128"/>
      <c r="Z2128"/>
      <c r="AA2128"/>
      <c r="AB2128"/>
      <c r="AC2128"/>
      <c r="AD2128"/>
      <c r="AE2128"/>
      <c r="AF2128"/>
      <c r="AG2128"/>
      <c r="AH2128"/>
      <c r="AI2128"/>
      <c r="AJ2128"/>
      <c r="AK2128"/>
      <c r="AL2128"/>
      <c r="AM2128"/>
      <c r="AN2128"/>
      <c r="AO2128"/>
      <c r="AP2128"/>
      <c r="AQ2128"/>
      <c r="AR2128"/>
      <c r="AS2128"/>
      <c r="AT2128"/>
      <c r="AU2128"/>
      <c r="AV2128"/>
      <c r="AW2128"/>
      <c r="AX2128"/>
      <c r="AY2128"/>
      <c r="AZ2128"/>
      <c r="BA2128"/>
      <c r="BB2128"/>
      <c r="BC2128"/>
      <c r="BD2128"/>
      <c r="BE2128"/>
      <c r="BF2128"/>
      <c r="BG2128"/>
      <c r="BH2128"/>
      <c r="BI2128"/>
      <c r="BJ2128"/>
      <c r="BK2128"/>
      <c r="BL2128"/>
      <c r="BM2128"/>
      <c r="BN2128"/>
      <c r="BO2128"/>
      <c r="BP2128"/>
      <c r="BQ2128"/>
      <c r="BR2128"/>
      <c r="BS2128"/>
      <c r="BT2128"/>
      <c r="BU2128"/>
      <c r="BV2128"/>
      <c r="BW2128"/>
      <c r="BX2128"/>
      <c r="BY2128"/>
      <c r="BZ2128"/>
      <c r="CA2128"/>
      <c r="CB2128"/>
      <c r="CC2128"/>
      <c r="CD2128"/>
      <c r="CE2128"/>
      <c r="CF2128"/>
      <c r="CG2128"/>
      <c r="CH2128"/>
      <c r="CI2128"/>
      <c r="CJ2128"/>
      <c r="CK2128"/>
      <c r="CL2128"/>
      <c r="CN2128"/>
    </row>
    <row r="2129" spans="9:92" x14ac:dyDescent="0.35">
      <c r="I2129"/>
      <c r="J2129"/>
      <c r="R2129"/>
      <c r="S2129"/>
      <c r="T2129"/>
      <c r="U2129"/>
      <c r="V2129"/>
      <c r="W2129"/>
      <c r="X2129"/>
      <c r="Y2129"/>
      <c r="Z2129"/>
      <c r="AA2129"/>
      <c r="AB2129"/>
      <c r="AC2129"/>
      <c r="AD2129"/>
      <c r="AE2129"/>
      <c r="AF2129"/>
      <c r="AG2129"/>
      <c r="AH2129"/>
      <c r="AI2129"/>
      <c r="AJ2129"/>
      <c r="AK2129"/>
      <c r="AL2129"/>
      <c r="AM2129"/>
      <c r="AN2129"/>
      <c r="AO2129"/>
      <c r="AP2129"/>
      <c r="AQ2129"/>
      <c r="AR2129"/>
      <c r="AS2129"/>
      <c r="AT2129"/>
      <c r="AU2129"/>
      <c r="AV2129"/>
      <c r="AW2129"/>
      <c r="AX2129"/>
      <c r="AY2129"/>
      <c r="AZ2129"/>
      <c r="BA2129"/>
      <c r="BB2129"/>
      <c r="BC2129"/>
      <c r="BD2129"/>
      <c r="BE2129"/>
      <c r="BF2129"/>
      <c r="BG2129"/>
      <c r="BH2129"/>
      <c r="BI2129"/>
      <c r="BJ2129"/>
      <c r="BK2129"/>
      <c r="BL2129"/>
      <c r="BM2129"/>
      <c r="BN2129"/>
      <c r="BO2129"/>
      <c r="BP2129"/>
      <c r="BQ2129"/>
      <c r="BR2129"/>
      <c r="BS2129"/>
      <c r="BT2129"/>
      <c r="BU2129"/>
      <c r="BV2129"/>
      <c r="BW2129"/>
      <c r="BX2129"/>
      <c r="BY2129"/>
      <c r="BZ2129"/>
      <c r="CA2129"/>
      <c r="CB2129"/>
      <c r="CC2129"/>
      <c r="CD2129"/>
      <c r="CE2129"/>
      <c r="CF2129"/>
      <c r="CG2129"/>
      <c r="CH2129"/>
      <c r="CI2129"/>
      <c r="CJ2129"/>
      <c r="CK2129"/>
      <c r="CL2129"/>
      <c r="CN2129"/>
    </row>
    <row r="2130" spans="9:92" x14ac:dyDescent="0.35">
      <c r="I2130"/>
      <c r="J2130"/>
      <c r="R2130"/>
      <c r="S2130"/>
      <c r="T2130"/>
      <c r="U2130"/>
      <c r="V2130"/>
      <c r="W2130"/>
      <c r="X2130"/>
      <c r="Y2130"/>
      <c r="Z2130"/>
      <c r="AA2130"/>
      <c r="AB2130"/>
      <c r="AC2130"/>
      <c r="AD2130"/>
      <c r="AE2130"/>
      <c r="AF2130"/>
      <c r="AG2130"/>
      <c r="AH2130"/>
      <c r="AI2130"/>
      <c r="AJ2130"/>
      <c r="AK2130"/>
      <c r="AL2130"/>
      <c r="AM2130"/>
      <c r="AN2130"/>
      <c r="AO2130"/>
      <c r="AP2130"/>
      <c r="AQ2130"/>
      <c r="AR2130"/>
      <c r="AS2130"/>
      <c r="AT2130"/>
      <c r="AU2130"/>
      <c r="AV2130"/>
      <c r="AW2130"/>
      <c r="AX2130"/>
      <c r="AY2130"/>
      <c r="AZ2130"/>
      <c r="BA2130"/>
      <c r="BB2130"/>
      <c r="BC2130"/>
      <c r="BD2130"/>
      <c r="BE2130"/>
      <c r="BF2130"/>
      <c r="BG2130"/>
      <c r="BH2130"/>
      <c r="BI2130"/>
      <c r="BJ2130"/>
      <c r="BK2130"/>
      <c r="BL2130"/>
      <c r="BM2130"/>
      <c r="BN2130"/>
      <c r="BO2130"/>
      <c r="BP2130"/>
      <c r="BQ2130"/>
      <c r="BR2130"/>
      <c r="BS2130"/>
      <c r="BT2130"/>
      <c r="BU2130"/>
      <c r="BV2130"/>
      <c r="BW2130"/>
      <c r="BX2130"/>
      <c r="BY2130"/>
      <c r="BZ2130"/>
      <c r="CA2130"/>
      <c r="CB2130"/>
      <c r="CC2130"/>
      <c r="CD2130"/>
      <c r="CE2130"/>
      <c r="CF2130"/>
      <c r="CG2130"/>
      <c r="CH2130"/>
      <c r="CI2130"/>
      <c r="CJ2130"/>
      <c r="CK2130"/>
      <c r="CL2130"/>
      <c r="CN2130"/>
    </row>
    <row r="2131" spans="9:92" x14ac:dyDescent="0.35">
      <c r="I2131"/>
      <c r="J2131"/>
      <c r="R2131"/>
      <c r="S2131"/>
      <c r="T2131"/>
      <c r="U2131"/>
      <c r="V2131"/>
      <c r="W2131"/>
      <c r="X2131"/>
      <c r="Y2131"/>
      <c r="Z2131"/>
      <c r="AA2131"/>
      <c r="AB2131"/>
      <c r="AC2131"/>
      <c r="AD2131"/>
      <c r="AE2131"/>
      <c r="AF2131"/>
      <c r="AG2131"/>
      <c r="AH2131"/>
      <c r="AI2131"/>
      <c r="AJ2131"/>
      <c r="AK2131"/>
      <c r="AL2131"/>
      <c r="AM2131"/>
      <c r="AN2131"/>
      <c r="AO2131"/>
      <c r="AP2131"/>
      <c r="AQ2131"/>
      <c r="AR2131"/>
      <c r="AS2131"/>
      <c r="AT2131"/>
      <c r="AU2131"/>
      <c r="AV2131"/>
      <c r="AW2131"/>
      <c r="AX2131"/>
      <c r="AY2131"/>
      <c r="AZ2131"/>
      <c r="BA2131"/>
      <c r="BB2131"/>
      <c r="BC2131"/>
      <c r="BD2131"/>
      <c r="BE2131"/>
      <c r="BF2131"/>
      <c r="BG2131"/>
      <c r="BH2131"/>
      <c r="BI2131"/>
      <c r="BJ2131"/>
      <c r="BK2131"/>
      <c r="BL2131"/>
      <c r="BM2131"/>
      <c r="BN2131"/>
      <c r="BO2131"/>
      <c r="BP2131"/>
      <c r="BQ2131"/>
      <c r="BR2131"/>
      <c r="BS2131"/>
      <c r="BT2131"/>
      <c r="BU2131"/>
      <c r="BV2131"/>
      <c r="BW2131"/>
      <c r="BX2131"/>
      <c r="BY2131"/>
      <c r="BZ2131"/>
      <c r="CA2131"/>
      <c r="CB2131"/>
      <c r="CC2131"/>
      <c r="CD2131"/>
      <c r="CE2131"/>
      <c r="CF2131"/>
      <c r="CG2131"/>
      <c r="CH2131"/>
      <c r="CI2131"/>
      <c r="CJ2131"/>
      <c r="CK2131"/>
      <c r="CL2131"/>
      <c r="CN2131"/>
    </row>
    <row r="2132" spans="9:92" x14ac:dyDescent="0.35">
      <c r="I2132"/>
      <c r="J2132"/>
      <c r="R2132"/>
      <c r="S2132"/>
      <c r="T2132"/>
      <c r="U2132"/>
      <c r="V2132"/>
      <c r="W2132"/>
      <c r="X2132"/>
      <c r="Y2132"/>
      <c r="Z2132"/>
      <c r="AA2132"/>
      <c r="AB2132"/>
      <c r="AC2132"/>
      <c r="AD2132"/>
      <c r="AE2132"/>
      <c r="AF2132"/>
      <c r="AG2132"/>
      <c r="AH2132"/>
      <c r="AI2132"/>
      <c r="AJ2132"/>
      <c r="AK2132"/>
      <c r="AL2132"/>
      <c r="AM2132"/>
      <c r="AN2132"/>
      <c r="AO2132"/>
      <c r="AP2132"/>
      <c r="AQ2132"/>
      <c r="AR2132"/>
      <c r="AS2132"/>
      <c r="AT2132"/>
      <c r="AU2132"/>
      <c r="AV2132"/>
      <c r="AW2132"/>
      <c r="AX2132"/>
      <c r="AY2132"/>
      <c r="AZ2132"/>
      <c r="BA2132"/>
      <c r="BB2132"/>
      <c r="BC2132"/>
      <c r="BD2132"/>
      <c r="BE2132"/>
      <c r="BF2132"/>
      <c r="BG2132"/>
      <c r="BH2132"/>
      <c r="BI2132"/>
      <c r="BJ2132"/>
      <c r="BK2132"/>
      <c r="BL2132"/>
      <c r="BM2132"/>
      <c r="BN2132"/>
      <c r="BO2132"/>
      <c r="BP2132"/>
      <c r="BQ2132"/>
      <c r="BR2132"/>
      <c r="BS2132"/>
      <c r="BT2132"/>
      <c r="BU2132"/>
      <c r="BV2132"/>
      <c r="BW2132"/>
      <c r="BX2132"/>
      <c r="BY2132"/>
      <c r="BZ2132"/>
      <c r="CA2132"/>
      <c r="CB2132"/>
      <c r="CC2132"/>
      <c r="CD2132"/>
      <c r="CE2132"/>
      <c r="CF2132"/>
      <c r="CG2132"/>
      <c r="CH2132"/>
      <c r="CI2132"/>
      <c r="CJ2132"/>
      <c r="CK2132"/>
      <c r="CL2132"/>
      <c r="CN2132"/>
    </row>
    <row r="2133" spans="9:92" x14ac:dyDescent="0.35">
      <c r="I2133"/>
      <c r="J2133"/>
      <c r="R2133"/>
      <c r="S2133"/>
      <c r="T2133"/>
      <c r="U2133"/>
      <c r="V2133"/>
      <c r="W2133"/>
      <c r="X2133"/>
      <c r="Y2133"/>
      <c r="Z2133"/>
      <c r="AA2133"/>
      <c r="AB2133"/>
      <c r="AC2133"/>
      <c r="AD2133"/>
      <c r="AE2133"/>
      <c r="AF2133"/>
      <c r="AG2133"/>
      <c r="AH2133"/>
      <c r="AI2133"/>
      <c r="AJ2133"/>
      <c r="AK2133"/>
      <c r="AL2133"/>
      <c r="AM2133"/>
      <c r="AN2133"/>
      <c r="AO2133"/>
      <c r="AP2133"/>
      <c r="AQ2133"/>
      <c r="AR2133"/>
      <c r="AS2133"/>
      <c r="AT2133"/>
      <c r="AU2133"/>
      <c r="AV2133"/>
      <c r="AW2133"/>
      <c r="AX2133"/>
      <c r="AY2133"/>
      <c r="AZ2133"/>
      <c r="BA2133"/>
      <c r="BB2133"/>
      <c r="BC2133"/>
      <c r="BD2133"/>
      <c r="BE2133"/>
      <c r="BF2133"/>
      <c r="BG2133"/>
      <c r="BH2133"/>
      <c r="BI2133"/>
      <c r="BJ2133"/>
      <c r="BK2133"/>
      <c r="BL2133"/>
      <c r="BM2133"/>
      <c r="BN2133"/>
      <c r="BO2133"/>
      <c r="BP2133"/>
      <c r="BQ2133"/>
      <c r="BR2133"/>
      <c r="BS2133"/>
      <c r="BT2133"/>
      <c r="BU2133"/>
      <c r="BV2133"/>
      <c r="BW2133"/>
      <c r="BX2133"/>
      <c r="BY2133"/>
      <c r="BZ2133"/>
      <c r="CA2133"/>
      <c r="CB2133"/>
      <c r="CC2133"/>
      <c r="CD2133"/>
      <c r="CE2133"/>
      <c r="CF2133"/>
      <c r="CG2133"/>
      <c r="CH2133"/>
      <c r="CI2133"/>
      <c r="CJ2133"/>
      <c r="CK2133"/>
      <c r="CL2133"/>
      <c r="CN2133"/>
    </row>
    <row r="2134" spans="9:92" x14ac:dyDescent="0.35">
      <c r="I2134"/>
      <c r="J2134"/>
      <c r="R2134"/>
      <c r="S2134"/>
      <c r="T2134"/>
      <c r="U2134"/>
      <c r="V2134"/>
      <c r="W2134"/>
      <c r="X2134"/>
      <c r="Y2134"/>
      <c r="Z2134"/>
      <c r="AA2134"/>
      <c r="AB2134"/>
      <c r="AC2134"/>
      <c r="AD2134"/>
      <c r="AE2134"/>
      <c r="AF2134"/>
      <c r="AG2134"/>
      <c r="AH2134"/>
      <c r="AI2134"/>
      <c r="AJ2134"/>
      <c r="AK2134"/>
      <c r="AL2134"/>
      <c r="AM2134"/>
      <c r="AN2134"/>
      <c r="AO2134"/>
      <c r="AP2134"/>
      <c r="AQ2134"/>
      <c r="AR2134"/>
      <c r="AS2134"/>
      <c r="AT2134"/>
      <c r="AU2134"/>
      <c r="AV2134"/>
      <c r="AW2134"/>
      <c r="AX2134"/>
      <c r="AY2134"/>
      <c r="AZ2134"/>
      <c r="BA2134"/>
      <c r="BB2134"/>
      <c r="BC2134"/>
      <c r="BD2134"/>
      <c r="BE2134"/>
      <c r="BF2134"/>
      <c r="BG2134"/>
      <c r="BH2134"/>
      <c r="BI2134"/>
      <c r="BJ2134"/>
      <c r="BK2134"/>
      <c r="BL2134"/>
      <c r="BM2134"/>
      <c r="BN2134"/>
      <c r="BO2134"/>
      <c r="BP2134"/>
      <c r="BQ2134"/>
      <c r="BR2134"/>
      <c r="BS2134"/>
      <c r="BT2134"/>
      <c r="BU2134"/>
      <c r="BV2134"/>
      <c r="BW2134"/>
      <c r="BX2134"/>
      <c r="BY2134"/>
      <c r="BZ2134"/>
      <c r="CA2134"/>
      <c r="CB2134"/>
      <c r="CC2134"/>
      <c r="CD2134"/>
      <c r="CE2134"/>
      <c r="CF2134"/>
      <c r="CG2134"/>
      <c r="CH2134"/>
      <c r="CI2134"/>
      <c r="CJ2134"/>
      <c r="CK2134"/>
      <c r="CL2134"/>
      <c r="CN2134"/>
    </row>
    <row r="2135" spans="9:92" x14ac:dyDescent="0.35">
      <c r="I2135"/>
      <c r="J2135"/>
      <c r="R2135"/>
      <c r="S2135"/>
      <c r="T2135"/>
      <c r="U2135"/>
      <c r="V2135"/>
      <c r="W2135"/>
      <c r="X2135"/>
      <c r="Y2135"/>
      <c r="Z2135"/>
      <c r="AA2135"/>
      <c r="AB2135"/>
      <c r="AC2135"/>
      <c r="AD2135"/>
      <c r="AE2135"/>
      <c r="AF2135"/>
      <c r="AG2135"/>
      <c r="AH2135"/>
      <c r="AI2135"/>
      <c r="AJ2135"/>
      <c r="AK2135"/>
      <c r="AL2135"/>
      <c r="AM2135"/>
      <c r="AN2135"/>
      <c r="AO2135"/>
      <c r="AP2135"/>
      <c r="AQ2135"/>
      <c r="AR2135"/>
      <c r="AS2135"/>
      <c r="AT2135"/>
      <c r="AU2135"/>
      <c r="AV2135"/>
      <c r="AW2135"/>
      <c r="AX2135"/>
      <c r="AY2135"/>
      <c r="AZ2135"/>
      <c r="BA2135"/>
      <c r="BB2135"/>
      <c r="BC2135"/>
      <c r="BD2135"/>
      <c r="BE2135"/>
      <c r="BF2135"/>
      <c r="BG2135"/>
      <c r="BH2135"/>
      <c r="BI2135"/>
      <c r="BJ2135"/>
      <c r="BK2135"/>
      <c r="BL2135"/>
      <c r="BM2135"/>
      <c r="BN2135"/>
      <c r="BO2135"/>
      <c r="BP2135"/>
      <c r="BQ2135"/>
      <c r="BR2135"/>
      <c r="BS2135"/>
      <c r="BT2135"/>
      <c r="BU2135"/>
      <c r="BV2135"/>
      <c r="BW2135"/>
      <c r="BX2135"/>
      <c r="BY2135"/>
      <c r="BZ2135"/>
      <c r="CA2135"/>
      <c r="CB2135"/>
      <c r="CC2135"/>
      <c r="CD2135"/>
      <c r="CE2135"/>
      <c r="CF2135"/>
      <c r="CG2135"/>
      <c r="CH2135"/>
      <c r="CI2135"/>
      <c r="CJ2135"/>
      <c r="CK2135"/>
      <c r="CL2135"/>
      <c r="CN2135"/>
    </row>
    <row r="2136" spans="9:92" x14ac:dyDescent="0.35">
      <c r="I2136"/>
      <c r="J2136"/>
      <c r="R2136"/>
      <c r="S2136"/>
      <c r="T2136"/>
      <c r="U2136"/>
      <c r="V2136"/>
      <c r="W2136"/>
      <c r="X2136"/>
      <c r="Y2136"/>
      <c r="Z2136"/>
      <c r="AA2136"/>
      <c r="AB2136"/>
      <c r="AC2136"/>
      <c r="AD2136"/>
      <c r="AE2136"/>
      <c r="AF2136"/>
      <c r="AG2136"/>
      <c r="AH2136"/>
      <c r="AI2136"/>
      <c r="AJ2136"/>
      <c r="AK2136"/>
      <c r="AL2136"/>
      <c r="AM2136"/>
      <c r="AN2136"/>
      <c r="AO2136"/>
      <c r="AP2136"/>
      <c r="AQ2136"/>
      <c r="AR2136"/>
      <c r="AS2136"/>
      <c r="AT2136"/>
      <c r="AU2136"/>
      <c r="AV2136"/>
      <c r="AW2136"/>
      <c r="AX2136"/>
      <c r="AY2136"/>
      <c r="AZ2136"/>
      <c r="BA2136"/>
      <c r="BB2136"/>
      <c r="BC2136"/>
      <c r="BD2136"/>
      <c r="BE2136"/>
      <c r="BF2136"/>
      <c r="BG2136"/>
      <c r="BH2136"/>
      <c r="BI2136"/>
      <c r="BJ2136"/>
      <c r="BK2136"/>
      <c r="BL2136"/>
      <c r="BM2136"/>
      <c r="BN2136"/>
      <c r="BO2136"/>
      <c r="BP2136"/>
      <c r="BQ2136"/>
      <c r="BR2136"/>
      <c r="BS2136"/>
      <c r="BT2136"/>
      <c r="BU2136"/>
      <c r="BV2136"/>
      <c r="BW2136"/>
      <c r="BX2136"/>
      <c r="BY2136"/>
      <c r="BZ2136"/>
      <c r="CA2136"/>
      <c r="CB2136"/>
      <c r="CC2136"/>
      <c r="CD2136"/>
      <c r="CE2136"/>
      <c r="CF2136"/>
      <c r="CG2136"/>
      <c r="CH2136"/>
      <c r="CI2136"/>
      <c r="CJ2136"/>
      <c r="CK2136"/>
      <c r="CL2136"/>
      <c r="CN2136"/>
    </row>
    <row r="2137" spans="9:92" x14ac:dyDescent="0.35">
      <c r="I2137"/>
      <c r="J2137"/>
      <c r="R2137"/>
      <c r="S2137"/>
      <c r="T2137"/>
      <c r="U2137"/>
      <c r="V2137"/>
      <c r="W2137"/>
      <c r="X2137"/>
      <c r="Y2137"/>
      <c r="Z2137"/>
      <c r="AA2137"/>
      <c r="AB2137"/>
      <c r="AC2137"/>
      <c r="AD2137"/>
      <c r="AE2137"/>
      <c r="AF2137"/>
      <c r="AG2137"/>
      <c r="AH2137"/>
      <c r="AI2137"/>
      <c r="AJ2137"/>
      <c r="AK2137"/>
      <c r="AL2137"/>
      <c r="AM2137"/>
      <c r="AN2137"/>
      <c r="AO2137"/>
      <c r="AP2137"/>
      <c r="AQ2137"/>
      <c r="AR2137"/>
      <c r="AS2137"/>
      <c r="AT2137"/>
      <c r="AU2137"/>
      <c r="AV2137"/>
      <c r="AW2137"/>
      <c r="AX2137"/>
      <c r="AY2137"/>
      <c r="AZ2137"/>
      <c r="BA2137"/>
      <c r="BB2137"/>
      <c r="BC2137"/>
      <c r="BD2137"/>
      <c r="BE2137"/>
      <c r="BF2137"/>
      <c r="BG2137"/>
      <c r="BH2137"/>
      <c r="BI2137"/>
      <c r="BJ2137"/>
      <c r="BK2137"/>
      <c r="BL2137"/>
      <c r="BM2137"/>
      <c r="BN2137"/>
      <c r="BO2137"/>
      <c r="BP2137"/>
      <c r="BQ2137"/>
      <c r="BR2137"/>
      <c r="BS2137"/>
      <c r="BT2137"/>
      <c r="BU2137"/>
      <c r="BV2137"/>
      <c r="BW2137"/>
      <c r="BX2137"/>
      <c r="BY2137"/>
      <c r="BZ2137"/>
      <c r="CA2137"/>
      <c r="CB2137"/>
      <c r="CC2137"/>
      <c r="CD2137"/>
      <c r="CE2137"/>
      <c r="CF2137"/>
      <c r="CG2137"/>
      <c r="CH2137"/>
      <c r="CI2137"/>
      <c r="CJ2137"/>
      <c r="CK2137"/>
      <c r="CL2137"/>
      <c r="CN2137"/>
    </row>
    <row r="2138" spans="9:92" x14ac:dyDescent="0.35">
      <c r="I2138"/>
      <c r="J2138"/>
      <c r="R2138"/>
      <c r="S2138"/>
      <c r="T2138"/>
      <c r="U2138"/>
      <c r="V2138"/>
      <c r="W2138"/>
      <c r="X2138"/>
      <c r="Y2138"/>
      <c r="Z2138"/>
      <c r="AA2138"/>
      <c r="AB2138"/>
      <c r="AC2138"/>
      <c r="AD2138"/>
      <c r="AE2138"/>
      <c r="AF2138"/>
      <c r="AG2138"/>
      <c r="AH2138"/>
      <c r="AI2138"/>
      <c r="AJ2138"/>
      <c r="AK2138"/>
      <c r="AL2138"/>
      <c r="AM2138"/>
      <c r="AN2138"/>
      <c r="AO2138"/>
      <c r="AP2138"/>
      <c r="AQ2138"/>
      <c r="AR2138"/>
      <c r="AS2138"/>
      <c r="AT2138"/>
      <c r="AU2138"/>
      <c r="AV2138"/>
      <c r="AW2138"/>
      <c r="AX2138"/>
      <c r="AY2138"/>
      <c r="AZ2138"/>
      <c r="BA2138"/>
      <c r="BB2138"/>
      <c r="BC2138"/>
      <c r="BD2138"/>
      <c r="BE2138"/>
      <c r="BF2138"/>
      <c r="BG2138"/>
      <c r="BH2138"/>
      <c r="BI2138"/>
      <c r="BJ2138"/>
      <c r="BK2138"/>
      <c r="BL2138"/>
      <c r="BM2138"/>
      <c r="BN2138"/>
      <c r="BO2138"/>
      <c r="BP2138"/>
      <c r="BQ2138"/>
      <c r="BR2138"/>
      <c r="BS2138"/>
      <c r="BT2138"/>
      <c r="BU2138"/>
      <c r="BV2138"/>
      <c r="BW2138"/>
      <c r="BX2138"/>
      <c r="BY2138"/>
      <c r="BZ2138"/>
      <c r="CA2138"/>
      <c r="CB2138"/>
      <c r="CC2138"/>
      <c r="CD2138"/>
      <c r="CE2138"/>
      <c r="CF2138"/>
      <c r="CG2138"/>
      <c r="CH2138"/>
      <c r="CI2138"/>
      <c r="CJ2138"/>
      <c r="CK2138"/>
      <c r="CL2138"/>
      <c r="CN2138"/>
    </row>
    <row r="2139" spans="9:92" x14ac:dyDescent="0.35">
      <c r="I2139"/>
      <c r="J2139"/>
      <c r="R2139"/>
      <c r="S2139"/>
      <c r="T2139"/>
      <c r="U2139"/>
      <c r="V2139"/>
      <c r="W2139"/>
      <c r="X2139"/>
      <c r="Y2139"/>
      <c r="Z2139"/>
      <c r="AA2139"/>
      <c r="AB2139"/>
      <c r="AC2139"/>
      <c r="AD2139"/>
      <c r="AE2139"/>
      <c r="AF2139"/>
      <c r="AG2139"/>
      <c r="AH2139"/>
      <c r="AI2139"/>
      <c r="AJ2139"/>
      <c r="AK2139"/>
      <c r="AL2139"/>
      <c r="AM2139"/>
      <c r="AN2139"/>
      <c r="AO2139"/>
      <c r="AP2139"/>
      <c r="AQ2139"/>
      <c r="AR2139"/>
      <c r="AS2139"/>
      <c r="AT2139"/>
      <c r="AU2139"/>
      <c r="AV2139"/>
      <c r="AW2139"/>
      <c r="AX2139"/>
      <c r="AY2139"/>
      <c r="AZ2139"/>
      <c r="BA2139"/>
      <c r="BB2139"/>
      <c r="BC2139"/>
      <c r="BD2139"/>
      <c r="BE2139"/>
      <c r="BF2139"/>
      <c r="BG2139"/>
      <c r="BH2139"/>
      <c r="BI2139"/>
      <c r="BJ2139"/>
      <c r="BK2139"/>
      <c r="BL2139"/>
      <c r="BM2139"/>
      <c r="BN2139"/>
      <c r="BO2139"/>
      <c r="BP2139"/>
      <c r="BQ2139"/>
      <c r="BR2139"/>
      <c r="BS2139"/>
      <c r="BT2139"/>
      <c r="BU2139"/>
      <c r="BV2139"/>
      <c r="BW2139"/>
      <c r="BX2139"/>
      <c r="BY2139"/>
      <c r="BZ2139"/>
      <c r="CA2139"/>
      <c r="CB2139"/>
      <c r="CC2139"/>
      <c r="CD2139"/>
      <c r="CE2139"/>
      <c r="CF2139"/>
      <c r="CG2139"/>
      <c r="CH2139"/>
      <c r="CI2139"/>
      <c r="CJ2139"/>
      <c r="CK2139"/>
      <c r="CL2139"/>
      <c r="CN2139"/>
    </row>
    <row r="2140" spans="9:92" x14ac:dyDescent="0.35">
      <c r="I2140"/>
      <c r="J2140"/>
      <c r="R2140"/>
      <c r="S2140"/>
      <c r="T2140"/>
      <c r="U2140"/>
      <c r="V2140"/>
      <c r="W2140"/>
      <c r="X2140"/>
      <c r="Y2140"/>
      <c r="Z2140"/>
      <c r="AA2140"/>
      <c r="AB2140"/>
      <c r="AC2140"/>
      <c r="AD2140"/>
      <c r="AE2140"/>
      <c r="AF2140"/>
      <c r="AG2140"/>
      <c r="AH2140"/>
      <c r="AI2140"/>
      <c r="AJ2140"/>
      <c r="AK2140"/>
      <c r="AL2140"/>
      <c r="AM2140"/>
      <c r="AN2140"/>
      <c r="AO2140"/>
      <c r="AP2140"/>
      <c r="AQ2140"/>
      <c r="AR2140"/>
      <c r="AS2140"/>
      <c r="AT2140"/>
      <c r="AU2140"/>
      <c r="AV2140"/>
      <c r="AW2140"/>
      <c r="AX2140"/>
      <c r="AY2140"/>
      <c r="AZ2140"/>
      <c r="BA2140"/>
      <c r="BB2140"/>
      <c r="BC2140"/>
      <c r="BD2140"/>
      <c r="BE2140"/>
      <c r="BF2140"/>
      <c r="BG2140"/>
      <c r="BH2140"/>
      <c r="BI2140"/>
      <c r="BJ2140"/>
      <c r="BK2140"/>
      <c r="BL2140"/>
      <c r="BM2140"/>
      <c r="BN2140"/>
      <c r="BO2140"/>
      <c r="BP2140"/>
      <c r="BQ2140"/>
      <c r="BR2140"/>
      <c r="BS2140"/>
      <c r="BT2140"/>
      <c r="BU2140"/>
      <c r="BV2140"/>
      <c r="BW2140"/>
      <c r="BX2140"/>
      <c r="BY2140"/>
      <c r="BZ2140"/>
      <c r="CA2140"/>
      <c r="CB2140"/>
      <c r="CC2140"/>
      <c r="CD2140"/>
      <c r="CE2140"/>
      <c r="CF2140"/>
      <c r="CG2140"/>
      <c r="CH2140"/>
      <c r="CI2140"/>
      <c r="CJ2140"/>
      <c r="CK2140"/>
      <c r="CL2140"/>
      <c r="CN2140"/>
    </row>
    <row r="2141" spans="9:92" x14ac:dyDescent="0.35">
      <c r="I2141"/>
      <c r="J2141"/>
      <c r="R2141"/>
      <c r="S2141"/>
      <c r="T2141"/>
      <c r="U2141"/>
      <c r="V2141"/>
      <c r="W2141"/>
      <c r="X2141"/>
      <c r="Y2141"/>
      <c r="Z2141"/>
      <c r="AA2141"/>
      <c r="AB2141"/>
      <c r="AC2141"/>
      <c r="AD2141"/>
      <c r="AE2141"/>
      <c r="AF2141"/>
      <c r="AG2141"/>
      <c r="AH2141"/>
      <c r="AI2141"/>
      <c r="AJ2141"/>
      <c r="AK2141"/>
      <c r="AL2141"/>
      <c r="AM2141"/>
      <c r="AN2141"/>
      <c r="AO2141"/>
      <c r="AP2141"/>
      <c r="AQ2141"/>
      <c r="AR2141"/>
      <c r="AS2141"/>
      <c r="AT2141"/>
      <c r="AU2141"/>
      <c r="AV2141"/>
      <c r="AW2141"/>
      <c r="AX2141"/>
      <c r="AY2141"/>
      <c r="AZ2141"/>
      <c r="BA2141"/>
      <c r="BB2141"/>
      <c r="BC2141"/>
      <c r="BD2141"/>
      <c r="BE2141"/>
      <c r="BF2141"/>
      <c r="BG2141"/>
      <c r="BH2141"/>
      <c r="BI2141"/>
      <c r="BJ2141"/>
      <c r="BK2141"/>
      <c r="BL2141"/>
      <c r="BM2141"/>
      <c r="BN2141"/>
      <c r="BO2141"/>
      <c r="BP2141"/>
      <c r="BQ2141"/>
      <c r="BR2141"/>
      <c r="BS2141"/>
      <c r="BT2141"/>
      <c r="BU2141"/>
      <c r="BV2141"/>
      <c r="BW2141"/>
      <c r="BX2141"/>
      <c r="BY2141"/>
      <c r="BZ2141"/>
      <c r="CA2141"/>
      <c r="CB2141"/>
      <c r="CC2141"/>
      <c r="CD2141"/>
      <c r="CE2141"/>
      <c r="CF2141"/>
      <c r="CG2141"/>
      <c r="CH2141"/>
      <c r="CI2141"/>
      <c r="CJ2141"/>
      <c r="CK2141"/>
      <c r="CL2141"/>
      <c r="CN2141"/>
    </row>
    <row r="2142" spans="9:92" x14ac:dyDescent="0.35">
      <c r="I2142"/>
      <c r="J2142"/>
      <c r="R2142"/>
      <c r="S2142"/>
      <c r="T2142"/>
      <c r="U2142"/>
      <c r="V2142"/>
      <c r="W2142"/>
      <c r="X2142"/>
      <c r="Y2142"/>
      <c r="Z2142"/>
      <c r="AA2142"/>
      <c r="AB2142"/>
      <c r="AC2142"/>
      <c r="AD2142"/>
      <c r="AE2142"/>
      <c r="AF2142"/>
      <c r="AG2142"/>
      <c r="AH2142"/>
      <c r="AI2142"/>
      <c r="AJ2142"/>
      <c r="AK2142"/>
      <c r="AL2142"/>
      <c r="AM2142"/>
      <c r="AN2142"/>
      <c r="AO2142"/>
      <c r="AP2142"/>
      <c r="AQ2142"/>
      <c r="AR2142"/>
      <c r="AS2142"/>
      <c r="AT2142"/>
      <c r="AU2142"/>
      <c r="AV2142"/>
      <c r="AW2142"/>
      <c r="AX2142"/>
      <c r="AY2142"/>
      <c r="AZ2142"/>
      <c r="BA2142"/>
      <c r="BB2142"/>
      <c r="BC2142"/>
      <c r="BD2142"/>
      <c r="BE2142"/>
      <c r="BF2142"/>
      <c r="BG2142"/>
      <c r="BH2142"/>
      <c r="BI2142"/>
      <c r="BJ2142"/>
      <c r="BK2142"/>
      <c r="BL2142"/>
      <c r="BM2142"/>
      <c r="BN2142"/>
      <c r="BO2142"/>
      <c r="BP2142"/>
      <c r="BQ2142"/>
      <c r="BR2142"/>
      <c r="BS2142"/>
      <c r="BT2142"/>
      <c r="BU2142"/>
      <c r="BV2142"/>
      <c r="BW2142"/>
      <c r="BX2142"/>
      <c r="BY2142"/>
      <c r="BZ2142"/>
      <c r="CA2142"/>
      <c r="CB2142"/>
      <c r="CC2142"/>
      <c r="CD2142"/>
      <c r="CE2142"/>
      <c r="CF2142"/>
      <c r="CG2142"/>
      <c r="CH2142"/>
      <c r="CI2142"/>
      <c r="CJ2142"/>
      <c r="CK2142"/>
      <c r="CL2142"/>
      <c r="CN2142"/>
    </row>
    <row r="2143" spans="9:92" x14ac:dyDescent="0.35">
      <c r="I2143"/>
      <c r="J2143"/>
      <c r="R2143"/>
      <c r="S2143"/>
      <c r="T2143"/>
      <c r="U2143"/>
      <c r="V2143"/>
      <c r="W2143"/>
      <c r="X2143"/>
      <c r="Y2143"/>
      <c r="Z2143"/>
      <c r="AA2143"/>
      <c r="AB2143"/>
      <c r="AC2143"/>
      <c r="AD2143"/>
      <c r="AE2143"/>
      <c r="AF2143"/>
      <c r="AG2143"/>
      <c r="AH2143"/>
      <c r="AI2143"/>
      <c r="AJ2143"/>
      <c r="AK2143"/>
      <c r="AL2143"/>
      <c r="AM2143"/>
      <c r="AN2143"/>
      <c r="AO2143"/>
      <c r="AP2143"/>
      <c r="AQ2143"/>
      <c r="AR2143"/>
      <c r="AS2143"/>
      <c r="AT2143"/>
      <c r="AU2143"/>
      <c r="AV2143"/>
      <c r="AW2143"/>
      <c r="AX2143"/>
      <c r="AY2143"/>
      <c r="AZ2143"/>
      <c r="BA2143"/>
      <c r="BB2143"/>
      <c r="BC2143"/>
      <c r="BD2143"/>
      <c r="BE2143"/>
      <c r="BF2143"/>
      <c r="BG2143"/>
      <c r="BH2143"/>
      <c r="BI2143"/>
      <c r="BJ2143"/>
      <c r="BK2143"/>
      <c r="BL2143"/>
      <c r="BM2143"/>
      <c r="BN2143"/>
      <c r="BO2143"/>
      <c r="BP2143"/>
      <c r="BQ2143"/>
      <c r="BR2143"/>
      <c r="BS2143"/>
      <c r="BT2143"/>
      <c r="BU2143"/>
      <c r="BV2143"/>
      <c r="BW2143"/>
      <c r="BX2143"/>
      <c r="BY2143"/>
      <c r="BZ2143"/>
      <c r="CA2143"/>
      <c r="CB2143"/>
      <c r="CC2143"/>
      <c r="CD2143"/>
      <c r="CE2143"/>
      <c r="CF2143"/>
      <c r="CG2143"/>
      <c r="CH2143"/>
      <c r="CI2143"/>
      <c r="CJ2143"/>
      <c r="CK2143"/>
      <c r="CL2143"/>
      <c r="CN2143"/>
    </row>
    <row r="2144" spans="9:92" x14ac:dyDescent="0.35">
      <c r="I2144"/>
      <c r="J2144"/>
      <c r="R2144"/>
      <c r="S2144"/>
      <c r="T2144"/>
      <c r="U2144"/>
      <c r="V2144"/>
      <c r="W2144"/>
      <c r="X2144"/>
      <c r="Y2144"/>
      <c r="Z2144"/>
      <c r="AA2144"/>
      <c r="AB2144"/>
      <c r="AC2144"/>
      <c r="AD2144"/>
      <c r="AE2144"/>
      <c r="AF2144"/>
      <c r="AG2144"/>
      <c r="AH2144"/>
      <c r="AI2144"/>
      <c r="AJ2144"/>
      <c r="AK2144"/>
      <c r="AL2144"/>
      <c r="AM2144"/>
      <c r="AN2144"/>
      <c r="AO2144"/>
      <c r="AP2144"/>
      <c r="AQ2144"/>
      <c r="AR2144"/>
      <c r="AS2144"/>
      <c r="AT2144"/>
      <c r="AU2144"/>
      <c r="AV2144"/>
      <c r="AW2144"/>
      <c r="AX2144"/>
      <c r="AY2144"/>
      <c r="AZ2144"/>
      <c r="BA2144"/>
      <c r="BB2144"/>
      <c r="BC2144"/>
      <c r="BD2144"/>
      <c r="BE2144"/>
      <c r="BF2144"/>
      <c r="BG2144"/>
      <c r="BH2144"/>
      <c r="BI2144"/>
      <c r="BJ2144"/>
      <c r="BK2144"/>
      <c r="BL2144"/>
      <c r="BM2144"/>
      <c r="BN2144"/>
      <c r="BO2144"/>
      <c r="BP2144"/>
      <c r="BQ2144"/>
      <c r="BR2144"/>
      <c r="BS2144"/>
      <c r="BT2144"/>
      <c r="BU2144"/>
      <c r="BV2144"/>
      <c r="BW2144"/>
      <c r="BX2144"/>
      <c r="BY2144"/>
      <c r="BZ2144"/>
      <c r="CA2144"/>
      <c r="CB2144"/>
      <c r="CC2144"/>
      <c r="CD2144"/>
      <c r="CE2144"/>
      <c r="CF2144"/>
      <c r="CG2144"/>
      <c r="CH2144"/>
      <c r="CI2144"/>
      <c r="CJ2144"/>
      <c r="CK2144"/>
      <c r="CL2144"/>
      <c r="CN2144"/>
    </row>
    <row r="2145" spans="9:92" x14ac:dyDescent="0.35">
      <c r="I2145"/>
      <c r="J2145"/>
      <c r="R2145"/>
      <c r="S2145"/>
      <c r="T2145"/>
      <c r="U2145"/>
      <c r="V2145"/>
      <c r="W2145"/>
      <c r="X2145"/>
      <c r="Y2145"/>
      <c r="Z2145"/>
      <c r="AA2145"/>
      <c r="AB2145"/>
      <c r="AC2145"/>
      <c r="AD2145"/>
      <c r="AE2145"/>
      <c r="AF2145"/>
      <c r="AG2145"/>
      <c r="AH2145"/>
      <c r="AI2145"/>
      <c r="AJ2145"/>
      <c r="AK2145"/>
      <c r="AL2145"/>
      <c r="AM2145"/>
      <c r="AN2145"/>
      <c r="AO2145"/>
      <c r="AP2145"/>
      <c r="AQ2145"/>
      <c r="AR2145"/>
      <c r="AS2145"/>
      <c r="AT2145"/>
      <c r="AU2145"/>
      <c r="AV2145"/>
      <c r="AW2145"/>
      <c r="AX2145"/>
      <c r="AY2145"/>
      <c r="AZ2145"/>
      <c r="BA2145"/>
      <c r="BB2145"/>
      <c r="BC2145"/>
      <c r="BD2145"/>
      <c r="BE2145"/>
      <c r="BF2145"/>
      <c r="BG2145"/>
      <c r="BH2145"/>
      <c r="BI2145"/>
      <c r="BJ2145"/>
      <c r="BK2145"/>
      <c r="BL2145"/>
      <c r="BM2145"/>
      <c r="BN2145"/>
      <c r="BO2145"/>
      <c r="BP2145"/>
      <c r="BQ2145"/>
      <c r="BR2145"/>
      <c r="BS2145"/>
      <c r="BT2145"/>
      <c r="BU2145"/>
      <c r="BV2145"/>
      <c r="BW2145"/>
      <c r="BX2145"/>
      <c r="BY2145"/>
      <c r="BZ2145"/>
      <c r="CA2145"/>
      <c r="CB2145"/>
      <c r="CC2145"/>
      <c r="CD2145"/>
      <c r="CE2145"/>
      <c r="CF2145"/>
      <c r="CG2145"/>
      <c r="CH2145"/>
      <c r="CI2145"/>
      <c r="CJ2145"/>
      <c r="CK2145"/>
      <c r="CL2145"/>
      <c r="CN2145"/>
    </row>
    <row r="2146" spans="9:92" x14ac:dyDescent="0.35">
      <c r="I2146"/>
      <c r="J2146"/>
      <c r="R2146"/>
      <c r="S2146"/>
      <c r="T2146"/>
      <c r="U2146"/>
      <c r="V2146"/>
      <c r="W2146"/>
      <c r="X2146"/>
      <c r="Y2146"/>
      <c r="Z2146"/>
      <c r="AA2146"/>
      <c r="AB2146"/>
      <c r="AC2146"/>
      <c r="AD2146"/>
      <c r="AE2146"/>
      <c r="AF2146"/>
      <c r="AG2146"/>
      <c r="AH2146"/>
      <c r="AI2146"/>
      <c r="AJ2146"/>
      <c r="AK2146"/>
      <c r="AL2146"/>
      <c r="AM2146"/>
      <c r="AN2146"/>
      <c r="AO2146"/>
      <c r="AP2146"/>
      <c r="AQ2146"/>
      <c r="AR2146"/>
      <c r="AS2146"/>
      <c r="AT2146"/>
      <c r="AU2146"/>
      <c r="AV2146"/>
      <c r="AW2146"/>
      <c r="AX2146"/>
      <c r="AY2146"/>
      <c r="AZ2146"/>
      <c r="BA2146"/>
      <c r="BB2146"/>
      <c r="BC2146"/>
      <c r="BD2146"/>
      <c r="BE2146"/>
      <c r="BF2146"/>
      <c r="BG2146"/>
      <c r="BH2146"/>
      <c r="BI2146"/>
      <c r="BJ2146"/>
      <c r="BK2146"/>
      <c r="BL2146"/>
      <c r="BM2146"/>
      <c r="BN2146"/>
      <c r="BO2146"/>
      <c r="BP2146"/>
      <c r="BQ2146"/>
      <c r="BR2146"/>
      <c r="BS2146"/>
      <c r="BT2146"/>
      <c r="BU2146"/>
      <c r="BV2146"/>
      <c r="BW2146"/>
      <c r="BX2146"/>
      <c r="BY2146"/>
      <c r="BZ2146"/>
      <c r="CA2146"/>
      <c r="CB2146"/>
      <c r="CC2146"/>
      <c r="CD2146"/>
      <c r="CE2146"/>
      <c r="CF2146"/>
      <c r="CG2146"/>
      <c r="CH2146"/>
      <c r="CI2146"/>
      <c r="CJ2146"/>
      <c r="CK2146"/>
      <c r="CL2146"/>
      <c r="CN2146"/>
    </row>
    <row r="2147" spans="9:92" x14ac:dyDescent="0.35">
      <c r="I2147"/>
      <c r="J2147"/>
      <c r="R2147"/>
      <c r="S2147"/>
      <c r="T2147"/>
      <c r="U2147"/>
      <c r="V2147"/>
      <c r="W2147"/>
      <c r="X2147"/>
      <c r="Y2147"/>
      <c r="Z2147"/>
      <c r="AA2147"/>
      <c r="AB2147"/>
      <c r="AC2147"/>
      <c r="AD2147"/>
      <c r="AE2147"/>
      <c r="AF2147"/>
      <c r="AG2147"/>
      <c r="AH2147"/>
      <c r="AI2147"/>
      <c r="AJ2147"/>
      <c r="AK2147"/>
      <c r="AL2147"/>
      <c r="AM2147"/>
      <c r="AN2147"/>
      <c r="AO2147"/>
      <c r="AP2147"/>
      <c r="AQ2147"/>
      <c r="AR2147"/>
      <c r="AS2147"/>
      <c r="AT2147"/>
      <c r="AU2147"/>
      <c r="AV2147"/>
      <c r="AW2147"/>
      <c r="AX2147"/>
      <c r="AY2147"/>
      <c r="AZ2147"/>
      <c r="BA2147"/>
      <c r="BB2147"/>
      <c r="BC2147"/>
      <c r="BD2147"/>
      <c r="BE2147"/>
      <c r="BF2147"/>
      <c r="BG2147"/>
      <c r="BH2147"/>
      <c r="BI2147"/>
      <c r="BJ2147"/>
      <c r="BK2147"/>
      <c r="BL2147"/>
      <c r="BM2147"/>
      <c r="BN2147"/>
      <c r="BO2147"/>
      <c r="BP2147"/>
      <c r="BQ2147"/>
      <c r="BR2147"/>
      <c r="BS2147"/>
      <c r="BT2147"/>
      <c r="BU2147"/>
      <c r="BV2147"/>
      <c r="BW2147"/>
      <c r="BX2147"/>
      <c r="BY2147"/>
      <c r="BZ2147"/>
      <c r="CA2147"/>
      <c r="CB2147"/>
      <c r="CC2147"/>
      <c r="CD2147"/>
      <c r="CE2147"/>
      <c r="CF2147"/>
      <c r="CG2147"/>
      <c r="CH2147"/>
      <c r="CI2147"/>
      <c r="CJ2147"/>
      <c r="CK2147"/>
      <c r="CL2147"/>
      <c r="CN2147"/>
    </row>
    <row r="2148" spans="9:92" x14ac:dyDescent="0.35">
      <c r="I2148"/>
      <c r="J2148"/>
      <c r="R2148"/>
      <c r="S2148"/>
      <c r="T2148"/>
      <c r="U2148"/>
      <c r="V2148"/>
      <c r="W2148"/>
      <c r="X2148"/>
      <c r="Y2148"/>
      <c r="Z2148"/>
      <c r="AA2148"/>
      <c r="AB2148"/>
      <c r="AC2148"/>
      <c r="AD2148"/>
      <c r="AE2148"/>
      <c r="AF2148"/>
      <c r="AG2148"/>
      <c r="AH2148"/>
      <c r="AI2148"/>
      <c r="AJ2148"/>
      <c r="AK2148"/>
      <c r="AL2148"/>
      <c r="AM2148"/>
      <c r="AN2148"/>
      <c r="AO2148"/>
      <c r="AP2148"/>
      <c r="AQ2148"/>
      <c r="AR2148"/>
      <c r="AS2148"/>
      <c r="AT2148"/>
      <c r="AU2148"/>
      <c r="AV2148"/>
      <c r="AW2148"/>
      <c r="AX2148"/>
      <c r="AY2148"/>
      <c r="AZ2148"/>
      <c r="BA2148"/>
      <c r="BB2148"/>
      <c r="BC2148"/>
      <c r="BD2148"/>
      <c r="BE2148"/>
      <c r="BF2148"/>
      <c r="BG2148"/>
      <c r="BH2148"/>
      <c r="BI2148"/>
      <c r="BJ2148"/>
      <c r="BK2148"/>
      <c r="BL2148"/>
      <c r="BM2148"/>
      <c r="BN2148"/>
      <c r="BO2148"/>
      <c r="BP2148"/>
      <c r="BQ2148"/>
      <c r="BR2148"/>
      <c r="BS2148"/>
      <c r="BT2148"/>
      <c r="BU2148"/>
      <c r="BV2148"/>
      <c r="BW2148"/>
      <c r="BX2148"/>
      <c r="BY2148"/>
      <c r="BZ2148"/>
      <c r="CA2148"/>
      <c r="CB2148"/>
      <c r="CC2148"/>
      <c r="CD2148"/>
      <c r="CE2148"/>
      <c r="CF2148"/>
      <c r="CG2148"/>
      <c r="CH2148"/>
      <c r="CI2148"/>
      <c r="CJ2148"/>
      <c r="CK2148"/>
      <c r="CL2148"/>
      <c r="CN2148"/>
    </row>
    <row r="2149" spans="9:92" x14ac:dyDescent="0.35">
      <c r="I2149"/>
      <c r="J2149"/>
      <c r="R2149"/>
      <c r="S2149"/>
      <c r="T2149"/>
      <c r="U2149"/>
      <c r="V2149"/>
      <c r="W2149"/>
      <c r="X2149"/>
      <c r="Y2149"/>
      <c r="Z2149"/>
      <c r="AA2149"/>
      <c r="AB2149"/>
      <c r="AC2149"/>
      <c r="AD2149"/>
      <c r="AE2149"/>
      <c r="AF2149"/>
      <c r="AG2149"/>
      <c r="AH2149"/>
      <c r="AI2149"/>
      <c r="AJ2149"/>
      <c r="AK2149"/>
      <c r="AL2149"/>
      <c r="AM2149"/>
      <c r="AN2149"/>
      <c r="AO2149"/>
      <c r="AP2149"/>
      <c r="AQ2149"/>
      <c r="AR2149"/>
      <c r="AS2149"/>
      <c r="AT2149"/>
      <c r="AU2149"/>
      <c r="AV2149"/>
      <c r="AW2149"/>
      <c r="AX2149"/>
      <c r="AY2149"/>
      <c r="AZ2149"/>
      <c r="BA2149"/>
      <c r="BB2149"/>
      <c r="BC2149"/>
      <c r="BD2149"/>
      <c r="BE2149"/>
      <c r="BF2149"/>
      <c r="BG2149"/>
      <c r="BH2149"/>
      <c r="BI2149"/>
      <c r="BJ2149"/>
      <c r="BK2149"/>
      <c r="BL2149"/>
      <c r="BM2149"/>
      <c r="BN2149"/>
      <c r="BO2149"/>
      <c r="BP2149"/>
      <c r="BQ2149"/>
      <c r="BR2149"/>
      <c r="BS2149"/>
      <c r="BT2149"/>
      <c r="BU2149"/>
      <c r="BV2149"/>
      <c r="BW2149"/>
      <c r="BX2149"/>
      <c r="BY2149"/>
      <c r="BZ2149"/>
      <c r="CA2149"/>
      <c r="CB2149"/>
      <c r="CC2149"/>
      <c r="CD2149"/>
      <c r="CE2149"/>
      <c r="CF2149"/>
      <c r="CG2149"/>
      <c r="CH2149"/>
      <c r="CI2149"/>
      <c r="CJ2149"/>
      <c r="CK2149"/>
      <c r="CL2149"/>
      <c r="CN2149"/>
    </row>
    <row r="2150" spans="9:92" x14ac:dyDescent="0.35">
      <c r="I2150"/>
      <c r="J2150"/>
      <c r="R2150"/>
      <c r="S2150"/>
      <c r="T2150"/>
      <c r="U2150"/>
      <c r="V2150"/>
      <c r="W2150"/>
      <c r="X2150"/>
      <c r="Y2150"/>
      <c r="Z2150"/>
      <c r="AA2150"/>
      <c r="AB2150"/>
      <c r="AC2150"/>
      <c r="AD2150"/>
      <c r="AE2150"/>
      <c r="AF2150"/>
      <c r="AG2150"/>
      <c r="AH2150"/>
      <c r="AI2150"/>
      <c r="AJ2150"/>
      <c r="AK2150"/>
      <c r="AL2150"/>
      <c r="AM2150"/>
      <c r="AN2150"/>
      <c r="AO2150"/>
      <c r="AP2150"/>
      <c r="AQ2150"/>
      <c r="AR2150"/>
      <c r="AS2150"/>
      <c r="AT2150"/>
      <c r="AU2150"/>
      <c r="AV2150"/>
      <c r="AW2150"/>
      <c r="AX2150"/>
      <c r="AY2150"/>
      <c r="AZ2150"/>
      <c r="BA2150"/>
      <c r="BB2150"/>
      <c r="BC2150"/>
      <c r="BD2150"/>
      <c r="BE2150"/>
      <c r="BF2150"/>
      <c r="BG2150"/>
      <c r="BH2150"/>
      <c r="BI2150"/>
      <c r="BJ2150"/>
      <c r="BK2150"/>
      <c r="BL2150"/>
      <c r="BM2150"/>
      <c r="BN2150"/>
      <c r="BO2150"/>
      <c r="BP2150"/>
      <c r="BQ2150"/>
      <c r="BR2150"/>
      <c r="BS2150"/>
      <c r="BT2150"/>
      <c r="BU2150"/>
      <c r="BV2150"/>
      <c r="BW2150"/>
      <c r="BX2150"/>
      <c r="BY2150"/>
      <c r="BZ2150"/>
      <c r="CA2150"/>
      <c r="CB2150"/>
      <c r="CC2150"/>
      <c r="CD2150"/>
      <c r="CE2150"/>
      <c r="CF2150"/>
      <c r="CG2150"/>
      <c r="CH2150"/>
      <c r="CI2150"/>
      <c r="CJ2150"/>
      <c r="CK2150"/>
      <c r="CL2150"/>
      <c r="CN2150"/>
    </row>
    <row r="2151" spans="9:92" x14ac:dyDescent="0.35">
      <c r="I2151"/>
      <c r="J2151"/>
      <c r="R2151"/>
      <c r="S2151"/>
      <c r="T2151"/>
      <c r="U2151"/>
      <c r="V2151"/>
      <c r="W2151"/>
      <c r="X2151"/>
      <c r="Y2151"/>
      <c r="Z2151"/>
      <c r="AA2151"/>
      <c r="AB2151"/>
      <c r="AC2151"/>
      <c r="AD2151"/>
      <c r="AE2151"/>
      <c r="AF2151"/>
      <c r="AG2151"/>
      <c r="AH2151"/>
      <c r="AI2151"/>
      <c r="AJ2151"/>
      <c r="AK2151"/>
      <c r="AL2151"/>
      <c r="AM2151"/>
      <c r="AN2151"/>
      <c r="AO2151"/>
      <c r="AP2151"/>
      <c r="AQ2151"/>
      <c r="AR2151"/>
      <c r="AS2151"/>
      <c r="AT2151"/>
      <c r="AU2151"/>
      <c r="AV2151"/>
      <c r="AW2151"/>
      <c r="AX2151"/>
      <c r="AY2151"/>
      <c r="AZ2151"/>
      <c r="BA2151"/>
      <c r="BB2151"/>
      <c r="BC2151"/>
      <c r="BD2151"/>
      <c r="BE2151"/>
      <c r="BF2151"/>
      <c r="BG2151"/>
      <c r="BH2151"/>
      <c r="BI2151"/>
      <c r="BJ2151"/>
      <c r="BK2151"/>
      <c r="BL2151"/>
      <c r="BM2151"/>
      <c r="BN2151"/>
      <c r="BO2151"/>
      <c r="BP2151"/>
      <c r="BQ2151"/>
      <c r="BR2151"/>
      <c r="BS2151"/>
      <c r="BT2151"/>
      <c r="BU2151"/>
      <c r="BV2151"/>
      <c r="BW2151"/>
      <c r="BX2151"/>
      <c r="BY2151"/>
      <c r="BZ2151"/>
      <c r="CA2151"/>
      <c r="CB2151"/>
      <c r="CC2151"/>
      <c r="CD2151"/>
      <c r="CE2151"/>
      <c r="CF2151"/>
      <c r="CG2151"/>
      <c r="CH2151"/>
      <c r="CI2151"/>
      <c r="CJ2151"/>
      <c r="CK2151"/>
      <c r="CL2151"/>
      <c r="CN2151"/>
    </row>
    <row r="2152" spans="9:92" x14ac:dyDescent="0.35">
      <c r="I2152"/>
      <c r="J2152"/>
      <c r="R2152"/>
      <c r="S2152"/>
      <c r="T2152"/>
      <c r="U2152"/>
      <c r="V2152"/>
      <c r="W2152"/>
      <c r="X2152"/>
      <c r="Y2152"/>
      <c r="Z2152"/>
      <c r="AA2152"/>
      <c r="AB2152"/>
      <c r="AC2152"/>
      <c r="AD2152"/>
      <c r="AE2152"/>
      <c r="AF2152"/>
      <c r="AG2152"/>
      <c r="AH2152"/>
      <c r="AI2152"/>
      <c r="AJ2152"/>
      <c r="AK2152"/>
      <c r="AL2152"/>
      <c r="AM2152"/>
      <c r="AN2152"/>
      <c r="AO2152"/>
      <c r="AP2152"/>
      <c r="AQ2152"/>
      <c r="AR2152"/>
      <c r="AS2152"/>
      <c r="AT2152"/>
      <c r="AU2152"/>
      <c r="AV2152"/>
      <c r="AW2152"/>
      <c r="AX2152"/>
      <c r="AY2152"/>
      <c r="AZ2152"/>
      <c r="BA2152"/>
      <c r="BB2152"/>
      <c r="BC2152"/>
      <c r="BD2152"/>
      <c r="BE2152"/>
      <c r="BF2152"/>
      <c r="BG2152"/>
      <c r="BH2152"/>
      <c r="BI2152"/>
      <c r="BJ2152"/>
      <c r="BK2152"/>
      <c r="BL2152"/>
      <c r="BM2152"/>
      <c r="BN2152"/>
      <c r="BO2152"/>
      <c r="BP2152"/>
      <c r="BQ2152"/>
      <c r="BR2152"/>
      <c r="BS2152"/>
      <c r="BT2152"/>
      <c r="BU2152"/>
      <c r="BV2152"/>
      <c r="BW2152"/>
      <c r="BX2152"/>
      <c r="BY2152"/>
      <c r="BZ2152"/>
      <c r="CA2152"/>
      <c r="CB2152"/>
      <c r="CC2152"/>
      <c r="CD2152"/>
      <c r="CE2152"/>
      <c r="CF2152"/>
      <c r="CG2152"/>
      <c r="CH2152"/>
      <c r="CI2152"/>
      <c r="CJ2152"/>
      <c r="CK2152"/>
      <c r="CL2152"/>
      <c r="CN2152"/>
    </row>
    <row r="2153" spans="9:92" x14ac:dyDescent="0.35">
      <c r="I2153"/>
      <c r="J2153"/>
      <c r="R2153"/>
      <c r="S2153"/>
      <c r="T2153"/>
      <c r="U2153"/>
      <c r="V2153"/>
      <c r="W2153"/>
      <c r="X2153"/>
      <c r="Y2153"/>
      <c r="Z2153"/>
      <c r="AA2153"/>
      <c r="AB2153"/>
      <c r="AC2153"/>
      <c r="AD2153"/>
      <c r="AE2153"/>
      <c r="AF2153"/>
      <c r="AG2153"/>
      <c r="AH2153"/>
      <c r="AI2153"/>
      <c r="AJ2153"/>
      <c r="AK2153"/>
      <c r="AL2153"/>
      <c r="AM2153"/>
      <c r="AN2153"/>
      <c r="AO2153"/>
      <c r="AP2153"/>
      <c r="AQ2153"/>
      <c r="AR2153"/>
      <c r="AS2153"/>
      <c r="AT2153"/>
      <c r="AU2153"/>
      <c r="AV2153"/>
      <c r="AW2153"/>
      <c r="AX2153"/>
      <c r="AY2153"/>
      <c r="AZ2153"/>
      <c r="BA2153"/>
      <c r="BB2153"/>
      <c r="BC2153"/>
      <c r="BD2153"/>
      <c r="BE2153"/>
      <c r="BF2153"/>
      <c r="BG2153"/>
      <c r="BH2153"/>
      <c r="BI2153"/>
      <c r="BJ2153"/>
      <c r="BK2153"/>
      <c r="BL2153"/>
      <c r="BM2153"/>
      <c r="BN2153"/>
      <c r="BO2153"/>
      <c r="BP2153"/>
      <c r="BQ2153"/>
      <c r="BR2153"/>
      <c r="BS2153"/>
      <c r="BT2153"/>
      <c r="BU2153"/>
      <c r="BV2153"/>
      <c r="BW2153"/>
      <c r="BX2153"/>
      <c r="BY2153"/>
      <c r="BZ2153"/>
      <c r="CA2153"/>
      <c r="CB2153"/>
      <c r="CC2153"/>
      <c r="CD2153"/>
      <c r="CE2153"/>
      <c r="CF2153"/>
      <c r="CG2153"/>
      <c r="CH2153"/>
      <c r="CI2153"/>
      <c r="CJ2153"/>
      <c r="CK2153"/>
      <c r="CL2153"/>
      <c r="CN2153"/>
    </row>
    <row r="2154" spans="9:92" x14ac:dyDescent="0.35">
      <c r="I2154"/>
      <c r="J2154"/>
      <c r="R2154"/>
      <c r="S2154"/>
      <c r="T2154"/>
      <c r="U2154"/>
      <c r="V2154"/>
      <c r="W2154"/>
      <c r="X2154"/>
      <c r="Y2154"/>
      <c r="Z2154"/>
      <c r="AA2154"/>
      <c r="AB2154"/>
      <c r="AC2154"/>
      <c r="AD2154"/>
      <c r="AE2154"/>
      <c r="AF2154"/>
      <c r="AG2154"/>
      <c r="AH2154"/>
      <c r="AI2154"/>
      <c r="AJ2154"/>
      <c r="AK2154"/>
      <c r="AL2154"/>
      <c r="AM2154"/>
      <c r="AN2154"/>
      <c r="AO2154"/>
      <c r="AP2154"/>
      <c r="AQ2154"/>
      <c r="AR2154"/>
      <c r="AS2154"/>
      <c r="AT2154"/>
      <c r="AU2154"/>
      <c r="AV2154"/>
      <c r="AW2154"/>
      <c r="AX2154"/>
      <c r="AY2154"/>
      <c r="AZ2154"/>
      <c r="BA2154"/>
      <c r="BB2154"/>
      <c r="BC2154"/>
      <c r="BD2154"/>
      <c r="BE2154"/>
      <c r="BF2154"/>
      <c r="BG2154"/>
      <c r="BH2154"/>
      <c r="BI2154"/>
      <c r="BJ2154"/>
      <c r="BK2154"/>
      <c r="BL2154"/>
      <c r="BM2154"/>
      <c r="BN2154"/>
      <c r="BO2154"/>
      <c r="BP2154"/>
      <c r="BQ2154"/>
      <c r="BR2154"/>
      <c r="BS2154"/>
      <c r="BT2154"/>
      <c r="BU2154"/>
      <c r="BV2154"/>
      <c r="BW2154"/>
      <c r="BX2154"/>
      <c r="BY2154"/>
      <c r="BZ2154"/>
      <c r="CA2154"/>
      <c r="CB2154"/>
      <c r="CC2154"/>
      <c r="CD2154"/>
      <c r="CE2154"/>
      <c r="CF2154"/>
      <c r="CG2154"/>
      <c r="CH2154"/>
      <c r="CI2154"/>
      <c r="CJ2154"/>
      <c r="CK2154"/>
      <c r="CL2154"/>
      <c r="CN2154"/>
    </row>
    <row r="2155" spans="9:92" x14ac:dyDescent="0.35">
      <c r="I2155"/>
      <c r="J2155"/>
      <c r="R2155"/>
      <c r="S2155"/>
      <c r="T2155"/>
      <c r="U2155"/>
      <c r="V2155"/>
      <c r="W2155"/>
      <c r="X2155"/>
      <c r="Y2155"/>
      <c r="Z2155"/>
      <c r="AA2155"/>
      <c r="AB2155"/>
      <c r="AC2155"/>
      <c r="AD2155"/>
      <c r="AE2155"/>
      <c r="AF2155"/>
      <c r="AG2155"/>
      <c r="AH2155"/>
      <c r="AI2155"/>
      <c r="AJ2155"/>
      <c r="AK2155"/>
      <c r="AL2155"/>
      <c r="AM2155"/>
      <c r="AN2155"/>
      <c r="AO2155"/>
      <c r="AP2155"/>
      <c r="AQ2155"/>
      <c r="AR2155"/>
      <c r="AS2155"/>
      <c r="AT2155"/>
      <c r="AU2155"/>
      <c r="AV2155"/>
      <c r="AW2155"/>
      <c r="AX2155"/>
      <c r="AY2155"/>
      <c r="AZ2155"/>
      <c r="BA2155"/>
      <c r="BB2155"/>
      <c r="BC2155"/>
      <c r="BD2155"/>
      <c r="BE2155"/>
      <c r="BF2155"/>
      <c r="BG2155"/>
      <c r="BH2155"/>
      <c r="BI2155"/>
      <c r="BJ2155"/>
      <c r="BK2155"/>
      <c r="BL2155"/>
      <c r="BM2155"/>
      <c r="BN2155"/>
      <c r="BO2155"/>
      <c r="BP2155"/>
      <c r="BQ2155"/>
      <c r="BR2155"/>
      <c r="BS2155"/>
      <c r="BT2155"/>
      <c r="BU2155"/>
      <c r="BV2155"/>
      <c r="BW2155"/>
      <c r="BX2155"/>
      <c r="BY2155"/>
      <c r="BZ2155"/>
      <c r="CA2155"/>
      <c r="CB2155"/>
      <c r="CC2155"/>
      <c r="CD2155"/>
      <c r="CE2155"/>
      <c r="CF2155"/>
      <c r="CG2155"/>
      <c r="CH2155"/>
      <c r="CI2155"/>
      <c r="CJ2155"/>
      <c r="CK2155"/>
      <c r="CL2155"/>
      <c r="CN2155"/>
    </row>
    <row r="2156" spans="9:92" x14ac:dyDescent="0.35">
      <c r="I2156"/>
      <c r="J2156"/>
      <c r="R2156"/>
      <c r="S2156"/>
      <c r="T2156"/>
      <c r="U2156"/>
      <c r="V2156"/>
      <c r="W2156"/>
      <c r="X2156"/>
      <c r="Y2156"/>
      <c r="Z2156"/>
      <c r="AA2156"/>
      <c r="AB2156"/>
      <c r="AC2156"/>
      <c r="AD2156"/>
      <c r="AE2156"/>
      <c r="AF2156"/>
      <c r="AG2156"/>
      <c r="AH2156"/>
      <c r="AI2156"/>
      <c r="AJ2156"/>
      <c r="AK2156"/>
      <c r="AL2156"/>
      <c r="AM2156"/>
      <c r="AN2156"/>
      <c r="AO2156"/>
      <c r="AP2156"/>
      <c r="AQ2156"/>
      <c r="AR2156"/>
      <c r="AS2156"/>
      <c r="AT2156"/>
      <c r="AU2156"/>
      <c r="AV2156"/>
      <c r="AW2156"/>
      <c r="AX2156"/>
      <c r="AY2156"/>
      <c r="AZ2156"/>
      <c r="BA2156"/>
      <c r="BB2156"/>
      <c r="BC2156"/>
      <c r="BD2156"/>
      <c r="BE2156"/>
      <c r="BF2156"/>
      <c r="BG2156"/>
      <c r="BH2156"/>
      <c r="BI2156"/>
      <c r="BJ2156"/>
      <c r="BK2156"/>
      <c r="BL2156"/>
      <c r="BM2156"/>
      <c r="BN2156"/>
      <c r="BO2156"/>
      <c r="BP2156"/>
      <c r="BQ2156"/>
      <c r="BR2156"/>
      <c r="BS2156"/>
      <c r="BT2156"/>
      <c r="BU2156"/>
      <c r="BV2156"/>
      <c r="BW2156"/>
      <c r="BX2156"/>
      <c r="BY2156"/>
      <c r="BZ2156"/>
      <c r="CA2156"/>
      <c r="CB2156"/>
      <c r="CC2156"/>
      <c r="CD2156"/>
      <c r="CE2156"/>
      <c r="CF2156"/>
      <c r="CG2156"/>
      <c r="CH2156"/>
      <c r="CI2156"/>
      <c r="CJ2156"/>
      <c r="CK2156"/>
      <c r="CL2156"/>
      <c r="CN2156"/>
    </row>
    <row r="2157" spans="9:92" x14ac:dyDescent="0.35">
      <c r="I2157"/>
      <c r="J2157"/>
      <c r="R2157"/>
      <c r="S2157"/>
      <c r="T2157"/>
      <c r="U2157"/>
      <c r="V2157"/>
      <c r="W2157"/>
      <c r="X2157"/>
      <c r="Y2157"/>
      <c r="Z2157"/>
      <c r="AA2157"/>
      <c r="AB2157"/>
      <c r="AC2157"/>
      <c r="AD2157"/>
      <c r="AE2157"/>
      <c r="AF2157"/>
      <c r="AG2157"/>
      <c r="AH2157"/>
      <c r="AI2157"/>
      <c r="AJ2157"/>
      <c r="AK2157"/>
      <c r="AL2157"/>
      <c r="AM2157"/>
      <c r="AN2157"/>
      <c r="AO2157"/>
      <c r="AP2157"/>
      <c r="AQ2157"/>
      <c r="AR2157"/>
      <c r="AS2157"/>
      <c r="AT2157"/>
      <c r="AU2157"/>
      <c r="AV2157"/>
      <c r="AW2157"/>
      <c r="AX2157"/>
      <c r="AY2157"/>
      <c r="AZ2157"/>
      <c r="BA2157"/>
      <c r="BB2157"/>
      <c r="BC2157"/>
      <c r="BD2157"/>
      <c r="BE2157"/>
      <c r="BF2157"/>
      <c r="BG2157"/>
      <c r="BH2157"/>
      <c r="BI2157"/>
      <c r="BJ2157"/>
      <c r="BK2157"/>
      <c r="BL2157"/>
      <c r="BM2157"/>
      <c r="BN2157"/>
      <c r="BO2157"/>
      <c r="BP2157"/>
      <c r="BQ2157"/>
      <c r="BR2157"/>
      <c r="BS2157"/>
      <c r="BT2157"/>
      <c r="BU2157"/>
      <c r="BV2157"/>
      <c r="BW2157"/>
      <c r="BX2157"/>
      <c r="BY2157"/>
      <c r="BZ2157"/>
      <c r="CA2157"/>
      <c r="CB2157"/>
      <c r="CC2157"/>
      <c r="CD2157"/>
      <c r="CE2157"/>
      <c r="CF2157"/>
      <c r="CG2157"/>
      <c r="CH2157"/>
      <c r="CI2157"/>
      <c r="CJ2157"/>
      <c r="CK2157"/>
      <c r="CL2157"/>
      <c r="CN2157"/>
    </row>
    <row r="2158" spans="9:92" x14ac:dyDescent="0.35">
      <c r="I2158"/>
      <c r="J2158"/>
      <c r="R2158"/>
      <c r="S2158"/>
      <c r="T2158"/>
      <c r="U2158"/>
      <c r="V2158"/>
      <c r="W2158"/>
      <c r="X2158"/>
      <c r="Y2158"/>
      <c r="Z2158"/>
      <c r="AA2158"/>
      <c r="AB2158"/>
      <c r="AC2158"/>
      <c r="AD2158"/>
      <c r="AE2158"/>
      <c r="AF2158"/>
      <c r="AG2158"/>
      <c r="AH2158"/>
      <c r="AI2158"/>
      <c r="AJ2158"/>
      <c r="AK2158"/>
      <c r="AL2158"/>
      <c r="AM2158"/>
      <c r="AN2158"/>
      <c r="AO2158"/>
      <c r="AP2158"/>
      <c r="AQ2158"/>
      <c r="AR2158"/>
      <c r="AS2158"/>
      <c r="AT2158"/>
      <c r="AU2158"/>
      <c r="AV2158"/>
      <c r="AW2158"/>
      <c r="AX2158"/>
      <c r="AY2158"/>
      <c r="AZ2158"/>
      <c r="BA2158"/>
      <c r="BB2158"/>
      <c r="BC2158"/>
      <c r="BD2158"/>
      <c r="BE2158"/>
      <c r="BF2158"/>
      <c r="BG2158"/>
      <c r="BH2158"/>
      <c r="BI2158"/>
      <c r="BJ2158"/>
      <c r="BK2158"/>
      <c r="BL2158"/>
      <c r="BM2158"/>
      <c r="BN2158"/>
      <c r="BO2158"/>
      <c r="BP2158"/>
      <c r="BQ2158"/>
      <c r="BR2158"/>
      <c r="BS2158"/>
      <c r="BT2158"/>
      <c r="BU2158"/>
      <c r="BV2158"/>
      <c r="BW2158"/>
      <c r="BX2158"/>
      <c r="BY2158"/>
      <c r="BZ2158"/>
      <c r="CA2158"/>
      <c r="CB2158"/>
      <c r="CC2158"/>
      <c r="CD2158"/>
      <c r="CE2158"/>
      <c r="CF2158"/>
      <c r="CG2158"/>
      <c r="CH2158"/>
      <c r="CI2158"/>
      <c r="CJ2158"/>
      <c r="CK2158"/>
      <c r="CL2158"/>
      <c r="CN2158"/>
    </row>
    <row r="2159" spans="9:92" x14ac:dyDescent="0.35">
      <c r="I2159"/>
      <c r="J2159"/>
      <c r="R2159"/>
      <c r="S2159"/>
      <c r="T2159"/>
      <c r="U2159"/>
      <c r="V2159"/>
      <c r="W2159"/>
      <c r="X2159"/>
      <c r="Y2159"/>
      <c r="Z2159"/>
      <c r="AA2159"/>
      <c r="AB2159"/>
      <c r="AC2159"/>
      <c r="AD2159"/>
      <c r="AE2159"/>
      <c r="AF2159"/>
      <c r="AG2159"/>
      <c r="AH2159"/>
      <c r="AI2159"/>
      <c r="AJ2159"/>
      <c r="AK2159"/>
      <c r="AL2159"/>
      <c r="AM2159"/>
      <c r="AN2159"/>
      <c r="AO2159"/>
      <c r="AP2159"/>
      <c r="AQ2159"/>
      <c r="AR2159"/>
      <c r="AS2159"/>
      <c r="AT2159"/>
      <c r="AU2159"/>
      <c r="AV2159"/>
      <c r="AW2159"/>
      <c r="AX2159"/>
      <c r="AY2159"/>
      <c r="AZ2159"/>
      <c r="BA2159"/>
      <c r="BB2159"/>
      <c r="BC2159"/>
      <c r="BD2159"/>
      <c r="BE2159"/>
      <c r="BF2159"/>
      <c r="BG2159"/>
      <c r="BH2159"/>
      <c r="BI2159"/>
      <c r="BJ2159"/>
      <c r="BK2159"/>
      <c r="BL2159"/>
      <c r="BM2159"/>
      <c r="BN2159"/>
      <c r="BO2159"/>
      <c r="BP2159"/>
      <c r="BQ2159"/>
      <c r="BR2159"/>
      <c r="BS2159"/>
      <c r="BT2159"/>
      <c r="BU2159"/>
      <c r="BV2159"/>
      <c r="BW2159"/>
      <c r="BX2159"/>
      <c r="BY2159"/>
      <c r="BZ2159"/>
      <c r="CA2159"/>
      <c r="CB2159"/>
      <c r="CC2159"/>
      <c r="CD2159"/>
      <c r="CE2159"/>
      <c r="CF2159"/>
      <c r="CG2159"/>
      <c r="CH2159"/>
      <c r="CI2159"/>
      <c r="CJ2159"/>
      <c r="CK2159"/>
      <c r="CL2159"/>
      <c r="CN2159"/>
    </row>
    <row r="2160" spans="9:92" x14ac:dyDescent="0.35">
      <c r="I2160"/>
      <c r="J2160"/>
      <c r="R2160"/>
      <c r="S2160"/>
      <c r="T2160"/>
      <c r="U2160"/>
      <c r="V2160"/>
      <c r="W2160"/>
      <c r="X2160"/>
      <c r="Y2160"/>
      <c r="Z2160"/>
      <c r="AA2160"/>
      <c r="AB2160"/>
      <c r="AC2160"/>
      <c r="AD2160"/>
      <c r="AE2160"/>
      <c r="AF2160"/>
      <c r="AG2160"/>
      <c r="AH2160"/>
      <c r="AI2160"/>
      <c r="AJ2160"/>
      <c r="AK2160"/>
      <c r="AL2160"/>
      <c r="AM2160"/>
      <c r="AN2160"/>
      <c r="AO2160"/>
      <c r="AP2160"/>
      <c r="AQ2160"/>
      <c r="AR2160"/>
      <c r="AS2160"/>
      <c r="AT2160"/>
      <c r="AU2160"/>
      <c r="AV2160"/>
      <c r="AW2160"/>
      <c r="AX2160"/>
      <c r="AY2160"/>
      <c r="AZ2160"/>
      <c r="BA2160"/>
      <c r="BB2160"/>
      <c r="BC2160"/>
      <c r="BD2160"/>
      <c r="BE2160"/>
      <c r="BF2160"/>
      <c r="BG2160"/>
      <c r="BH2160"/>
      <c r="BI2160"/>
      <c r="BJ2160"/>
      <c r="BK2160"/>
      <c r="BL2160"/>
      <c r="BM2160"/>
      <c r="BN2160"/>
      <c r="BO2160"/>
      <c r="BP2160"/>
      <c r="BQ2160"/>
      <c r="BR2160"/>
      <c r="BS2160"/>
      <c r="BT2160"/>
      <c r="BU2160"/>
      <c r="BV2160"/>
      <c r="BW2160"/>
      <c r="BX2160"/>
      <c r="BY2160"/>
      <c r="BZ2160"/>
      <c r="CA2160"/>
      <c r="CB2160"/>
      <c r="CC2160"/>
      <c r="CD2160"/>
      <c r="CE2160"/>
      <c r="CF2160"/>
      <c r="CG2160"/>
      <c r="CH2160"/>
      <c r="CI2160"/>
      <c r="CJ2160"/>
      <c r="CK2160"/>
      <c r="CL2160"/>
      <c r="CN2160"/>
    </row>
    <row r="2161" spans="9:92" x14ac:dyDescent="0.35">
      <c r="I2161"/>
      <c r="J2161"/>
      <c r="R2161"/>
      <c r="S2161"/>
      <c r="T2161"/>
      <c r="U2161"/>
      <c r="V2161"/>
      <c r="W2161"/>
      <c r="X2161"/>
      <c r="Y2161"/>
      <c r="Z2161"/>
      <c r="AA2161"/>
      <c r="AB2161"/>
      <c r="AC2161"/>
      <c r="AD2161"/>
      <c r="AE2161"/>
      <c r="AF2161"/>
      <c r="AG2161"/>
      <c r="AH2161"/>
      <c r="AI2161"/>
      <c r="AJ2161"/>
      <c r="AK2161"/>
      <c r="AL2161"/>
      <c r="AM2161"/>
      <c r="AN2161"/>
      <c r="AO2161"/>
      <c r="AP2161"/>
      <c r="AQ2161"/>
      <c r="AR2161"/>
      <c r="AS2161"/>
      <c r="AT2161"/>
      <c r="AU2161"/>
      <c r="AV2161"/>
      <c r="AW2161"/>
      <c r="AX2161"/>
      <c r="AY2161"/>
      <c r="AZ2161"/>
      <c r="BA2161"/>
      <c r="BB2161"/>
      <c r="BC2161"/>
      <c r="BD2161"/>
      <c r="BE2161"/>
      <c r="BF2161"/>
      <c r="BG2161"/>
      <c r="BH2161"/>
      <c r="BI2161"/>
      <c r="BJ2161"/>
      <c r="BK2161"/>
      <c r="BL2161"/>
      <c r="BM2161"/>
      <c r="BN2161"/>
      <c r="BO2161"/>
      <c r="BP2161"/>
      <c r="BQ2161"/>
      <c r="BR2161"/>
      <c r="BS2161"/>
      <c r="BT2161"/>
      <c r="BU2161"/>
      <c r="BV2161"/>
      <c r="BW2161"/>
      <c r="BX2161"/>
      <c r="BY2161"/>
      <c r="BZ2161"/>
      <c r="CA2161"/>
      <c r="CB2161"/>
      <c r="CC2161"/>
      <c r="CD2161"/>
      <c r="CE2161"/>
      <c r="CF2161"/>
      <c r="CG2161"/>
      <c r="CH2161"/>
      <c r="CI2161"/>
      <c r="CJ2161"/>
      <c r="CK2161"/>
      <c r="CL2161"/>
      <c r="CN2161"/>
    </row>
    <row r="2162" spans="9:92" x14ac:dyDescent="0.35">
      <c r="I2162"/>
      <c r="J2162"/>
      <c r="R2162"/>
      <c r="S2162"/>
      <c r="T2162"/>
      <c r="U2162"/>
      <c r="V2162"/>
      <c r="W2162"/>
      <c r="X2162"/>
      <c r="Y2162"/>
      <c r="Z2162"/>
      <c r="AA2162"/>
      <c r="AB2162"/>
      <c r="AC2162"/>
      <c r="AD2162"/>
      <c r="AE2162"/>
      <c r="AF2162"/>
      <c r="AG2162"/>
      <c r="AH2162"/>
      <c r="AI2162"/>
      <c r="AJ2162"/>
      <c r="AK2162"/>
      <c r="AL2162"/>
      <c r="AM2162"/>
      <c r="AN2162"/>
      <c r="AO2162"/>
      <c r="AP2162"/>
      <c r="AQ2162"/>
      <c r="AR2162"/>
      <c r="AS2162"/>
      <c r="AT2162"/>
      <c r="AU2162"/>
      <c r="AV2162"/>
      <c r="AW2162"/>
      <c r="AX2162"/>
      <c r="AY2162"/>
      <c r="AZ2162"/>
      <c r="BA2162"/>
      <c r="BB2162"/>
      <c r="BC2162"/>
      <c r="BD2162"/>
      <c r="BE2162"/>
      <c r="BF2162"/>
      <c r="BG2162"/>
      <c r="BH2162"/>
      <c r="BI2162"/>
      <c r="BJ2162"/>
      <c r="BK2162"/>
      <c r="BL2162"/>
      <c r="BM2162"/>
      <c r="BN2162"/>
      <c r="BO2162"/>
      <c r="BP2162"/>
      <c r="BQ2162"/>
      <c r="BR2162"/>
      <c r="BS2162"/>
      <c r="BT2162"/>
      <c r="BU2162"/>
      <c r="BV2162"/>
      <c r="BW2162"/>
      <c r="BX2162"/>
      <c r="BY2162"/>
      <c r="BZ2162"/>
      <c r="CA2162"/>
      <c r="CB2162"/>
      <c r="CC2162"/>
      <c r="CD2162"/>
      <c r="CE2162"/>
      <c r="CF2162"/>
      <c r="CG2162"/>
      <c r="CH2162"/>
      <c r="CI2162"/>
      <c r="CJ2162"/>
      <c r="CK2162"/>
      <c r="CL2162"/>
      <c r="CN2162"/>
    </row>
    <row r="2163" spans="9:92" x14ac:dyDescent="0.35">
      <c r="I2163"/>
      <c r="J2163"/>
      <c r="R2163"/>
      <c r="S2163"/>
      <c r="T2163"/>
      <c r="U2163"/>
      <c r="V2163"/>
      <c r="W2163"/>
      <c r="X2163"/>
      <c r="Y2163"/>
      <c r="Z2163"/>
      <c r="AA2163"/>
      <c r="AB2163"/>
      <c r="AC2163"/>
      <c r="AD2163"/>
      <c r="AE2163"/>
      <c r="AF2163"/>
      <c r="AG2163"/>
      <c r="AH2163"/>
      <c r="AI2163"/>
      <c r="AJ2163"/>
      <c r="AK2163"/>
      <c r="AL2163"/>
      <c r="AM2163"/>
      <c r="AN2163"/>
      <c r="AO2163"/>
      <c r="AP2163"/>
      <c r="AQ2163"/>
      <c r="AR2163"/>
      <c r="AS2163"/>
      <c r="AT2163"/>
      <c r="AU2163"/>
      <c r="AV2163"/>
      <c r="AW2163"/>
      <c r="AX2163"/>
      <c r="AY2163"/>
      <c r="AZ2163"/>
      <c r="BA2163"/>
      <c r="BB2163"/>
      <c r="BC2163"/>
      <c r="BD2163"/>
      <c r="BE2163"/>
      <c r="BF2163"/>
      <c r="BG2163"/>
      <c r="BH2163"/>
      <c r="BI2163"/>
      <c r="BJ2163"/>
      <c r="BK2163"/>
      <c r="BL2163"/>
      <c r="BM2163"/>
      <c r="BN2163"/>
      <c r="BO2163"/>
      <c r="BP2163"/>
      <c r="BQ2163"/>
      <c r="BR2163"/>
      <c r="BS2163"/>
      <c r="BT2163"/>
      <c r="BU2163"/>
      <c r="BV2163"/>
      <c r="BW2163"/>
      <c r="BX2163"/>
      <c r="BY2163"/>
      <c r="BZ2163"/>
      <c r="CA2163"/>
      <c r="CB2163"/>
      <c r="CC2163"/>
      <c r="CD2163"/>
      <c r="CE2163"/>
      <c r="CF2163"/>
      <c r="CG2163"/>
      <c r="CH2163"/>
      <c r="CI2163"/>
      <c r="CJ2163"/>
      <c r="CK2163"/>
      <c r="CL2163"/>
      <c r="CN2163"/>
    </row>
    <row r="2164" spans="9:92" x14ac:dyDescent="0.35">
      <c r="I2164"/>
      <c r="J2164"/>
      <c r="R2164"/>
      <c r="S2164"/>
      <c r="T2164"/>
      <c r="U2164"/>
      <c r="V2164"/>
      <c r="W2164"/>
      <c r="X2164"/>
      <c r="Y2164"/>
      <c r="Z2164"/>
      <c r="AA2164"/>
      <c r="AB2164"/>
      <c r="AC2164"/>
      <c r="AD2164"/>
      <c r="AE2164"/>
      <c r="AF2164"/>
      <c r="AG2164"/>
      <c r="AH2164"/>
      <c r="AI2164"/>
      <c r="AJ2164"/>
      <c r="AK2164"/>
      <c r="AL2164"/>
      <c r="AM2164"/>
      <c r="AN2164"/>
      <c r="AO2164"/>
      <c r="AP2164"/>
      <c r="AQ2164"/>
      <c r="AR2164"/>
      <c r="AS2164"/>
      <c r="AT2164"/>
      <c r="AU2164"/>
      <c r="AV2164"/>
      <c r="AW2164"/>
      <c r="AX2164"/>
      <c r="AY2164"/>
      <c r="AZ2164"/>
      <c r="BA2164"/>
      <c r="BB2164"/>
      <c r="BC2164"/>
      <c r="BD2164"/>
      <c r="BE2164"/>
      <c r="BF2164"/>
      <c r="BG2164"/>
      <c r="BH2164"/>
      <c r="BI2164"/>
      <c r="BJ2164"/>
      <c r="BK2164"/>
      <c r="BL2164"/>
      <c r="BM2164"/>
      <c r="BN2164"/>
      <c r="BO2164"/>
      <c r="BP2164"/>
      <c r="BQ2164"/>
      <c r="BR2164"/>
      <c r="BS2164"/>
      <c r="BT2164"/>
      <c r="BU2164"/>
      <c r="BV2164"/>
      <c r="BW2164"/>
      <c r="BX2164"/>
      <c r="BY2164"/>
      <c r="BZ2164"/>
      <c r="CA2164"/>
      <c r="CB2164"/>
      <c r="CC2164"/>
      <c r="CD2164"/>
      <c r="CE2164"/>
      <c r="CF2164"/>
      <c r="CG2164"/>
      <c r="CH2164"/>
      <c r="CI2164"/>
      <c r="CJ2164"/>
      <c r="CK2164"/>
      <c r="CL2164"/>
      <c r="CN2164"/>
    </row>
    <row r="2165" spans="9:92" x14ac:dyDescent="0.35">
      <c r="I2165"/>
      <c r="J2165"/>
      <c r="R2165"/>
      <c r="S2165"/>
      <c r="T2165"/>
      <c r="U2165"/>
      <c r="V2165"/>
      <c r="W2165"/>
      <c r="X2165"/>
      <c r="Y2165"/>
      <c r="Z2165"/>
      <c r="AA2165"/>
      <c r="AB2165"/>
      <c r="AC2165"/>
      <c r="AD2165"/>
      <c r="AE2165"/>
      <c r="AF2165"/>
      <c r="AG2165"/>
      <c r="AH2165"/>
      <c r="AI2165"/>
      <c r="AJ2165"/>
      <c r="AK2165"/>
      <c r="AL2165"/>
      <c r="AM2165"/>
      <c r="AN2165"/>
      <c r="AO2165"/>
      <c r="AP2165"/>
      <c r="AQ2165"/>
      <c r="AR2165"/>
      <c r="AS2165"/>
      <c r="AT2165"/>
      <c r="AU2165"/>
      <c r="AV2165"/>
      <c r="AW2165"/>
      <c r="AX2165"/>
      <c r="AY2165"/>
      <c r="AZ2165"/>
      <c r="BA2165"/>
      <c r="BB2165"/>
      <c r="BC2165"/>
      <c r="BD2165"/>
      <c r="BE2165"/>
      <c r="BF2165"/>
      <c r="BG2165"/>
      <c r="BH2165"/>
      <c r="BI2165"/>
      <c r="BJ2165"/>
      <c r="BK2165"/>
      <c r="BL2165"/>
      <c r="BM2165"/>
      <c r="BN2165"/>
      <c r="BO2165"/>
      <c r="BP2165"/>
      <c r="BQ2165"/>
      <c r="BR2165"/>
      <c r="BS2165"/>
      <c r="BT2165"/>
      <c r="BU2165"/>
      <c r="BV2165"/>
      <c r="BW2165"/>
      <c r="BX2165"/>
      <c r="BY2165"/>
      <c r="BZ2165"/>
      <c r="CA2165"/>
      <c r="CB2165"/>
      <c r="CC2165"/>
      <c r="CD2165"/>
      <c r="CE2165"/>
      <c r="CF2165"/>
      <c r="CG2165"/>
      <c r="CH2165"/>
      <c r="CI2165"/>
      <c r="CJ2165"/>
      <c r="CK2165"/>
      <c r="CL2165"/>
      <c r="CN2165"/>
    </row>
    <row r="2166" spans="9:92" x14ac:dyDescent="0.35">
      <c r="I2166"/>
      <c r="J2166"/>
      <c r="R2166"/>
      <c r="S2166"/>
      <c r="T2166"/>
      <c r="U2166"/>
      <c r="V2166"/>
      <c r="W2166"/>
      <c r="X2166"/>
      <c r="Y2166"/>
      <c r="Z2166"/>
      <c r="AA2166"/>
      <c r="AB2166"/>
      <c r="AC2166"/>
      <c r="AD2166"/>
      <c r="AE2166"/>
      <c r="AF2166"/>
      <c r="AG2166"/>
      <c r="AH2166"/>
      <c r="AI2166"/>
      <c r="AJ2166"/>
      <c r="AK2166"/>
      <c r="AL2166"/>
      <c r="AM2166"/>
      <c r="AN2166"/>
      <c r="AO2166"/>
      <c r="AP2166"/>
      <c r="AQ2166"/>
      <c r="AR2166"/>
      <c r="AS2166"/>
      <c r="AT2166"/>
      <c r="AU2166"/>
      <c r="AV2166"/>
      <c r="AW2166"/>
      <c r="AX2166"/>
      <c r="AY2166"/>
      <c r="AZ2166"/>
      <c r="BA2166"/>
      <c r="BB2166"/>
      <c r="BC2166"/>
      <c r="BD2166"/>
      <c r="BE2166"/>
      <c r="BF2166"/>
      <c r="BG2166"/>
      <c r="BH2166"/>
      <c r="BI2166"/>
      <c r="BJ2166"/>
      <c r="BK2166"/>
      <c r="BL2166"/>
      <c r="BM2166"/>
      <c r="BN2166"/>
      <c r="BO2166"/>
      <c r="BP2166"/>
      <c r="BQ2166"/>
      <c r="BR2166"/>
      <c r="BS2166"/>
      <c r="BT2166"/>
      <c r="BU2166"/>
      <c r="BV2166"/>
      <c r="BW2166"/>
      <c r="BX2166"/>
      <c r="BY2166"/>
      <c r="BZ2166"/>
      <c r="CA2166"/>
      <c r="CB2166"/>
      <c r="CC2166"/>
      <c r="CD2166"/>
      <c r="CE2166"/>
      <c r="CF2166"/>
      <c r="CG2166"/>
      <c r="CH2166"/>
      <c r="CI2166"/>
      <c r="CJ2166"/>
      <c r="CK2166"/>
      <c r="CL2166"/>
      <c r="CN2166"/>
    </row>
    <row r="2167" spans="9:92" x14ac:dyDescent="0.35">
      <c r="I2167"/>
      <c r="J2167"/>
      <c r="R2167"/>
      <c r="S2167"/>
      <c r="T2167"/>
      <c r="U2167"/>
      <c r="V2167"/>
      <c r="W2167"/>
      <c r="X2167"/>
      <c r="Y2167"/>
      <c r="Z2167"/>
      <c r="AA2167"/>
      <c r="AB2167"/>
      <c r="AC2167"/>
      <c r="AD2167"/>
      <c r="AE2167"/>
      <c r="AF2167"/>
      <c r="AG2167"/>
      <c r="AH2167"/>
      <c r="AI2167"/>
      <c r="AJ2167"/>
      <c r="AK2167"/>
      <c r="AL2167"/>
      <c r="AM2167"/>
      <c r="AN2167"/>
      <c r="AO2167"/>
      <c r="AP2167"/>
      <c r="AQ2167"/>
      <c r="AR2167"/>
      <c r="AS2167"/>
      <c r="AT2167"/>
      <c r="AU2167"/>
      <c r="AV2167"/>
      <c r="AW2167"/>
      <c r="AX2167"/>
      <c r="AY2167"/>
      <c r="AZ2167"/>
      <c r="BA2167"/>
      <c r="BB2167"/>
      <c r="BC2167"/>
      <c r="BD2167"/>
      <c r="BE2167"/>
      <c r="BF2167"/>
      <c r="BG2167"/>
      <c r="BH2167"/>
      <c r="BI2167"/>
      <c r="BJ2167"/>
      <c r="BK2167"/>
      <c r="BL2167"/>
      <c r="BM2167"/>
      <c r="BN2167"/>
      <c r="BO2167"/>
      <c r="BP2167"/>
      <c r="BQ2167"/>
      <c r="BR2167"/>
      <c r="BS2167"/>
      <c r="BT2167"/>
      <c r="BU2167"/>
      <c r="BV2167"/>
      <c r="BW2167"/>
      <c r="BX2167"/>
      <c r="BY2167"/>
      <c r="BZ2167"/>
      <c r="CA2167"/>
      <c r="CB2167"/>
      <c r="CC2167"/>
      <c r="CD2167"/>
      <c r="CE2167"/>
      <c r="CF2167"/>
      <c r="CG2167"/>
      <c r="CH2167"/>
      <c r="CI2167"/>
      <c r="CJ2167"/>
      <c r="CK2167"/>
      <c r="CL2167"/>
      <c r="CN2167"/>
    </row>
    <row r="2168" spans="9:92" x14ac:dyDescent="0.35">
      <c r="I2168"/>
      <c r="J2168"/>
      <c r="R2168"/>
      <c r="S2168"/>
      <c r="T2168"/>
      <c r="U2168"/>
      <c r="V2168"/>
      <c r="W2168"/>
      <c r="X2168"/>
      <c r="Y2168"/>
      <c r="Z2168"/>
      <c r="AA2168"/>
      <c r="AB2168"/>
      <c r="AC2168"/>
      <c r="AD2168"/>
      <c r="AE2168"/>
      <c r="AF2168"/>
      <c r="AG2168"/>
      <c r="AH2168"/>
      <c r="AI2168"/>
      <c r="AJ2168"/>
      <c r="AK2168"/>
      <c r="AL2168"/>
      <c r="AM2168"/>
      <c r="AN2168"/>
      <c r="AO2168"/>
      <c r="AP2168"/>
      <c r="AQ2168"/>
      <c r="AR2168"/>
      <c r="AS2168"/>
      <c r="AT2168"/>
      <c r="AU2168"/>
      <c r="AV2168"/>
      <c r="AW2168"/>
      <c r="AX2168"/>
      <c r="AY2168"/>
      <c r="AZ2168"/>
      <c r="BA2168"/>
      <c r="BB2168"/>
      <c r="BC2168"/>
      <c r="BD2168"/>
      <c r="BE2168"/>
      <c r="BF2168"/>
      <c r="BG2168"/>
      <c r="BH2168"/>
      <c r="BI2168"/>
      <c r="BJ2168"/>
      <c r="BK2168"/>
      <c r="BL2168"/>
      <c r="BM2168"/>
      <c r="BN2168"/>
      <c r="BO2168"/>
      <c r="BP2168"/>
      <c r="BQ2168"/>
      <c r="BR2168"/>
      <c r="BS2168"/>
      <c r="BT2168"/>
      <c r="BU2168"/>
      <c r="BV2168"/>
      <c r="BW2168"/>
      <c r="BX2168"/>
      <c r="BY2168"/>
      <c r="BZ2168"/>
      <c r="CA2168"/>
      <c r="CB2168"/>
      <c r="CC2168"/>
      <c r="CD2168"/>
      <c r="CE2168"/>
      <c r="CF2168"/>
      <c r="CG2168"/>
      <c r="CH2168"/>
      <c r="CI2168"/>
      <c r="CJ2168"/>
      <c r="CK2168"/>
      <c r="CL2168"/>
      <c r="CN2168"/>
    </row>
    <row r="2169" spans="9:92" x14ac:dyDescent="0.35">
      <c r="I2169"/>
      <c r="J2169"/>
      <c r="R2169"/>
      <c r="S2169"/>
      <c r="T2169"/>
      <c r="U2169"/>
      <c r="V2169"/>
      <c r="W2169"/>
      <c r="X2169"/>
      <c r="Y2169"/>
      <c r="Z2169"/>
      <c r="AA2169"/>
      <c r="AB2169"/>
      <c r="AC2169"/>
      <c r="AD2169"/>
      <c r="AE2169"/>
      <c r="AF2169"/>
      <c r="AG2169"/>
      <c r="AH2169"/>
      <c r="AI2169"/>
      <c r="AJ2169"/>
      <c r="AK2169"/>
      <c r="AL2169"/>
      <c r="AM2169"/>
      <c r="AN2169"/>
      <c r="AO2169"/>
      <c r="AP2169"/>
      <c r="AQ2169"/>
      <c r="AR2169"/>
      <c r="AS2169"/>
      <c r="AT2169"/>
      <c r="AU2169"/>
      <c r="AV2169"/>
      <c r="AW2169"/>
      <c r="AX2169"/>
      <c r="AY2169"/>
      <c r="AZ2169"/>
      <c r="BA2169"/>
      <c r="BB2169"/>
      <c r="BC2169"/>
      <c r="BD2169"/>
      <c r="BE2169"/>
      <c r="BF2169"/>
      <c r="BG2169"/>
      <c r="BH2169"/>
      <c r="BI2169"/>
      <c r="BJ2169"/>
      <c r="BK2169"/>
      <c r="BL2169"/>
      <c r="BM2169"/>
      <c r="BN2169"/>
      <c r="BO2169"/>
      <c r="BP2169"/>
      <c r="BQ2169"/>
      <c r="BR2169"/>
      <c r="BS2169"/>
      <c r="BT2169"/>
      <c r="BU2169"/>
      <c r="BV2169"/>
      <c r="BW2169"/>
      <c r="BX2169"/>
      <c r="BY2169"/>
      <c r="BZ2169"/>
      <c r="CA2169"/>
      <c r="CB2169"/>
      <c r="CC2169"/>
      <c r="CD2169"/>
      <c r="CE2169"/>
      <c r="CF2169"/>
      <c r="CG2169"/>
      <c r="CH2169"/>
      <c r="CI2169"/>
      <c r="CJ2169"/>
      <c r="CK2169"/>
      <c r="CL2169"/>
      <c r="CN2169"/>
    </row>
    <row r="2170" spans="9:92" x14ac:dyDescent="0.35">
      <c r="I2170"/>
      <c r="J2170"/>
      <c r="R2170"/>
      <c r="S2170"/>
      <c r="T2170"/>
      <c r="U2170"/>
      <c r="V2170"/>
      <c r="W2170"/>
      <c r="X2170"/>
      <c r="Y2170"/>
      <c r="Z2170"/>
      <c r="AA2170"/>
      <c r="AB2170"/>
      <c r="AC2170"/>
      <c r="AD2170"/>
      <c r="AE2170"/>
      <c r="AF2170"/>
      <c r="AG2170"/>
      <c r="AH2170"/>
      <c r="AI2170"/>
      <c r="AJ2170"/>
      <c r="AK2170"/>
      <c r="AL2170"/>
      <c r="AM2170"/>
      <c r="AN2170"/>
      <c r="AO2170"/>
      <c r="AP2170"/>
      <c r="AQ2170"/>
      <c r="AR2170"/>
      <c r="AS2170"/>
      <c r="AT2170"/>
      <c r="AU2170"/>
      <c r="AV2170"/>
      <c r="AW2170"/>
      <c r="AX2170"/>
      <c r="AY2170"/>
      <c r="AZ2170"/>
      <c r="BA2170"/>
      <c r="BB2170"/>
      <c r="BC2170"/>
      <c r="BD2170"/>
      <c r="BE2170"/>
      <c r="BF2170"/>
      <c r="BG2170"/>
      <c r="BH2170"/>
      <c r="BI2170"/>
      <c r="BJ2170"/>
      <c r="BK2170"/>
      <c r="BL2170"/>
      <c r="BM2170"/>
      <c r="BN2170"/>
      <c r="BO2170"/>
      <c r="BP2170"/>
      <c r="BQ2170"/>
      <c r="BR2170"/>
      <c r="BS2170"/>
      <c r="BT2170"/>
      <c r="BU2170"/>
      <c r="BV2170"/>
      <c r="BW2170"/>
      <c r="BX2170"/>
      <c r="BY2170"/>
      <c r="BZ2170"/>
      <c r="CA2170"/>
      <c r="CB2170"/>
      <c r="CC2170"/>
      <c r="CD2170"/>
      <c r="CE2170"/>
      <c r="CF2170"/>
      <c r="CG2170"/>
      <c r="CH2170"/>
      <c r="CI2170"/>
      <c r="CJ2170"/>
      <c r="CK2170"/>
      <c r="CL2170"/>
      <c r="CN2170"/>
    </row>
    <row r="2171" spans="9:92" x14ac:dyDescent="0.35">
      <c r="I2171"/>
      <c r="J2171"/>
      <c r="R2171"/>
      <c r="S2171"/>
      <c r="T2171"/>
      <c r="U2171"/>
      <c r="V2171"/>
      <c r="W2171"/>
      <c r="X2171"/>
      <c r="Y2171"/>
      <c r="Z2171"/>
      <c r="AA2171"/>
      <c r="AB2171"/>
      <c r="AC2171"/>
      <c r="AD2171"/>
      <c r="AE2171"/>
      <c r="AF2171"/>
      <c r="AG2171"/>
      <c r="AH2171"/>
      <c r="AI2171"/>
      <c r="AJ2171"/>
      <c r="AK2171"/>
      <c r="AL2171"/>
      <c r="AM2171"/>
      <c r="AN2171"/>
      <c r="AO2171"/>
      <c r="AP2171"/>
      <c r="AQ2171"/>
      <c r="AR2171"/>
      <c r="AS2171"/>
      <c r="AT2171"/>
      <c r="AU2171"/>
      <c r="AV2171"/>
      <c r="AW2171"/>
      <c r="AX2171"/>
      <c r="AY2171"/>
      <c r="AZ2171"/>
      <c r="BA2171"/>
      <c r="BB2171"/>
      <c r="BC2171"/>
      <c r="BD2171"/>
      <c r="BE2171"/>
      <c r="BF2171"/>
      <c r="BG2171"/>
      <c r="BH2171"/>
      <c r="BI2171"/>
      <c r="BJ2171"/>
      <c r="BK2171"/>
      <c r="BL2171"/>
      <c r="BM2171"/>
      <c r="BN2171"/>
      <c r="BO2171"/>
      <c r="BP2171"/>
      <c r="BQ2171"/>
      <c r="BR2171"/>
      <c r="BS2171"/>
      <c r="BT2171"/>
      <c r="BU2171"/>
      <c r="BV2171"/>
      <c r="BW2171"/>
      <c r="BX2171"/>
      <c r="BY2171"/>
      <c r="BZ2171"/>
      <c r="CA2171"/>
      <c r="CB2171"/>
      <c r="CC2171"/>
      <c r="CD2171"/>
      <c r="CE2171"/>
      <c r="CF2171"/>
      <c r="CG2171"/>
      <c r="CH2171"/>
      <c r="CI2171"/>
      <c r="CJ2171"/>
      <c r="CK2171"/>
      <c r="CL2171"/>
      <c r="CN2171"/>
    </row>
    <row r="2172" spans="9:92" x14ac:dyDescent="0.35">
      <c r="I2172"/>
      <c r="J2172"/>
      <c r="R2172"/>
      <c r="S2172"/>
      <c r="T2172"/>
      <c r="U2172"/>
      <c r="V2172"/>
      <c r="W2172"/>
      <c r="X2172"/>
      <c r="Y2172"/>
      <c r="Z2172"/>
      <c r="AA2172"/>
      <c r="AB2172"/>
      <c r="AC2172"/>
      <c r="AD2172"/>
      <c r="AE2172"/>
      <c r="AF2172"/>
      <c r="AG2172"/>
      <c r="AH2172"/>
      <c r="AI2172"/>
      <c r="AJ2172"/>
      <c r="AK2172"/>
      <c r="AL2172"/>
      <c r="AM2172"/>
      <c r="AN2172"/>
      <c r="AO2172"/>
      <c r="AP2172"/>
      <c r="AQ2172"/>
      <c r="AR2172"/>
      <c r="AS2172"/>
      <c r="AT2172"/>
      <c r="AU2172"/>
      <c r="AV2172"/>
      <c r="AW2172"/>
      <c r="AX2172"/>
      <c r="AY2172"/>
      <c r="AZ2172"/>
      <c r="BA2172"/>
      <c r="BB2172"/>
      <c r="BC2172"/>
      <c r="BD2172"/>
      <c r="BE2172"/>
      <c r="BF2172"/>
      <c r="BG2172"/>
      <c r="BH2172"/>
      <c r="BI2172"/>
      <c r="BJ2172"/>
      <c r="BK2172"/>
      <c r="BL2172"/>
      <c r="BM2172"/>
      <c r="BN2172"/>
      <c r="BO2172"/>
      <c r="BP2172"/>
      <c r="BQ2172"/>
      <c r="BR2172"/>
      <c r="BS2172"/>
      <c r="BT2172"/>
      <c r="BU2172"/>
      <c r="BV2172"/>
      <c r="BW2172"/>
      <c r="BX2172"/>
      <c r="BY2172"/>
      <c r="BZ2172"/>
      <c r="CA2172"/>
      <c r="CB2172"/>
      <c r="CC2172"/>
      <c r="CD2172"/>
      <c r="CE2172"/>
      <c r="CF2172"/>
      <c r="CG2172"/>
      <c r="CH2172"/>
      <c r="CI2172"/>
      <c r="CJ2172"/>
      <c r="CK2172"/>
      <c r="CL2172"/>
      <c r="CN2172"/>
    </row>
    <row r="2173" spans="9:92" x14ac:dyDescent="0.35">
      <c r="I2173"/>
      <c r="J2173"/>
      <c r="R2173"/>
      <c r="S2173"/>
      <c r="T2173"/>
      <c r="U2173"/>
      <c r="V2173"/>
      <c r="W2173"/>
      <c r="X2173"/>
      <c r="Y2173"/>
      <c r="Z2173"/>
      <c r="AA2173"/>
      <c r="AB2173"/>
      <c r="AC2173"/>
      <c r="AD2173"/>
      <c r="AE2173"/>
      <c r="AF2173"/>
      <c r="AG2173"/>
      <c r="AH2173"/>
      <c r="AI2173"/>
      <c r="AJ2173"/>
      <c r="AK2173"/>
      <c r="AL2173"/>
      <c r="AM2173"/>
      <c r="AN2173"/>
      <c r="AO2173"/>
      <c r="AP2173"/>
      <c r="AQ2173"/>
      <c r="AR2173"/>
      <c r="AS2173"/>
      <c r="AT2173"/>
      <c r="AU2173"/>
      <c r="AV2173"/>
      <c r="AW2173"/>
      <c r="AX2173"/>
      <c r="AY2173"/>
      <c r="AZ2173"/>
      <c r="BA2173"/>
      <c r="BB2173"/>
      <c r="BC2173"/>
      <c r="BD2173"/>
      <c r="BE2173"/>
      <c r="BF2173"/>
      <c r="BG2173"/>
      <c r="BH2173"/>
      <c r="BI2173"/>
      <c r="BJ2173"/>
      <c r="BK2173"/>
      <c r="BL2173"/>
      <c r="BM2173"/>
      <c r="BN2173"/>
      <c r="BO2173"/>
      <c r="BP2173"/>
      <c r="BQ2173"/>
      <c r="BR2173"/>
      <c r="BS2173"/>
      <c r="BT2173"/>
      <c r="BU2173"/>
      <c r="BV2173"/>
      <c r="BW2173"/>
      <c r="BX2173"/>
      <c r="BY2173"/>
      <c r="BZ2173"/>
      <c r="CA2173"/>
      <c r="CB2173"/>
      <c r="CC2173"/>
      <c r="CD2173"/>
      <c r="CE2173"/>
      <c r="CF2173"/>
      <c r="CG2173"/>
      <c r="CH2173"/>
      <c r="CI2173"/>
      <c r="CJ2173"/>
      <c r="CK2173"/>
      <c r="CL2173"/>
      <c r="CN2173"/>
    </row>
    <row r="2174" spans="9:92" x14ac:dyDescent="0.35">
      <c r="I2174"/>
      <c r="J2174"/>
      <c r="R2174"/>
      <c r="S2174"/>
      <c r="T2174"/>
      <c r="U2174"/>
      <c r="V2174"/>
      <c r="W2174"/>
      <c r="X2174"/>
      <c r="Y2174"/>
      <c r="Z2174"/>
      <c r="AA2174"/>
      <c r="AB2174"/>
      <c r="AC2174"/>
      <c r="AD2174"/>
      <c r="AE2174"/>
      <c r="AF2174"/>
      <c r="AG2174"/>
      <c r="AH2174"/>
      <c r="AI2174"/>
      <c r="AJ2174"/>
      <c r="AK2174"/>
      <c r="AL2174"/>
      <c r="AM2174"/>
      <c r="AN2174"/>
      <c r="AO2174"/>
      <c r="AP2174"/>
      <c r="AQ2174"/>
      <c r="AR2174"/>
      <c r="AS2174"/>
      <c r="AT2174"/>
      <c r="AU2174"/>
      <c r="AV2174"/>
      <c r="AW2174"/>
      <c r="AX2174"/>
      <c r="AY2174"/>
      <c r="AZ2174"/>
      <c r="BA2174"/>
      <c r="BB2174"/>
      <c r="BC2174"/>
      <c r="BD2174"/>
      <c r="BE2174"/>
      <c r="BF2174"/>
      <c r="BG2174"/>
      <c r="BH2174"/>
      <c r="BI2174"/>
      <c r="BJ2174"/>
      <c r="BK2174"/>
      <c r="BL2174"/>
      <c r="BM2174"/>
      <c r="BN2174"/>
      <c r="BO2174"/>
      <c r="BP2174"/>
      <c r="BQ2174"/>
      <c r="BR2174"/>
      <c r="BS2174"/>
      <c r="BT2174"/>
      <c r="BU2174"/>
      <c r="BV2174"/>
      <c r="BW2174"/>
      <c r="BX2174"/>
      <c r="BY2174"/>
      <c r="BZ2174"/>
      <c r="CA2174"/>
      <c r="CB2174"/>
      <c r="CC2174"/>
      <c r="CD2174"/>
      <c r="CE2174"/>
      <c r="CF2174"/>
      <c r="CG2174"/>
      <c r="CH2174"/>
      <c r="CI2174"/>
      <c r="CJ2174"/>
      <c r="CK2174"/>
      <c r="CL2174"/>
      <c r="CN2174"/>
    </row>
    <row r="2175" spans="9:92" x14ac:dyDescent="0.35">
      <c r="I2175"/>
      <c r="J2175"/>
      <c r="R2175"/>
      <c r="S2175"/>
      <c r="T2175"/>
      <c r="U2175"/>
      <c r="V2175"/>
      <c r="W2175"/>
      <c r="X2175"/>
      <c r="Y2175"/>
      <c r="Z2175"/>
      <c r="AA2175"/>
      <c r="AB2175"/>
      <c r="AC2175"/>
      <c r="AD2175"/>
      <c r="AE2175"/>
      <c r="AF2175"/>
      <c r="AG2175"/>
      <c r="AH2175"/>
      <c r="AI2175"/>
      <c r="AJ2175"/>
      <c r="AK2175"/>
      <c r="AL2175"/>
      <c r="AM2175"/>
      <c r="AN2175"/>
      <c r="AO2175"/>
      <c r="AP2175"/>
      <c r="AQ2175"/>
      <c r="AR2175"/>
      <c r="AS2175"/>
      <c r="AT2175"/>
      <c r="AU2175"/>
      <c r="AV2175"/>
      <c r="AW2175"/>
      <c r="AX2175"/>
      <c r="AY2175"/>
      <c r="AZ2175"/>
      <c r="BA2175"/>
      <c r="BB2175"/>
      <c r="BC2175"/>
      <c r="BD2175"/>
      <c r="BE2175"/>
      <c r="BF2175"/>
      <c r="BG2175"/>
      <c r="BH2175"/>
      <c r="BI2175"/>
      <c r="BJ2175"/>
      <c r="BK2175"/>
      <c r="BL2175"/>
      <c r="BM2175"/>
      <c r="BN2175"/>
      <c r="BO2175"/>
      <c r="BP2175"/>
      <c r="BQ2175"/>
      <c r="BR2175"/>
      <c r="BS2175"/>
      <c r="BT2175"/>
      <c r="BU2175"/>
      <c r="BV2175"/>
      <c r="BW2175"/>
      <c r="BX2175"/>
      <c r="BY2175"/>
      <c r="BZ2175"/>
      <c r="CA2175"/>
      <c r="CB2175"/>
      <c r="CC2175"/>
      <c r="CD2175"/>
      <c r="CE2175"/>
      <c r="CF2175"/>
      <c r="CG2175"/>
      <c r="CH2175"/>
      <c r="CI2175"/>
      <c r="CJ2175"/>
      <c r="CK2175"/>
      <c r="CL2175"/>
      <c r="CN2175"/>
    </row>
    <row r="2176" spans="9:92" x14ac:dyDescent="0.35">
      <c r="I2176"/>
      <c r="J2176"/>
      <c r="R2176"/>
      <c r="S2176"/>
      <c r="T2176"/>
      <c r="U2176"/>
      <c r="V2176"/>
      <c r="W2176"/>
      <c r="X2176"/>
      <c r="Y2176"/>
      <c r="Z2176"/>
      <c r="AA2176"/>
      <c r="AB2176"/>
      <c r="AC2176"/>
      <c r="AD2176"/>
      <c r="AE2176"/>
      <c r="AF2176"/>
      <c r="AG2176"/>
      <c r="AH2176"/>
      <c r="AI2176"/>
      <c r="AJ2176"/>
      <c r="AK2176"/>
      <c r="AL2176"/>
      <c r="AM2176"/>
      <c r="AN2176"/>
      <c r="AO2176"/>
      <c r="AP2176"/>
      <c r="AQ2176"/>
      <c r="AR2176"/>
      <c r="AS2176"/>
      <c r="AT2176"/>
      <c r="AU2176"/>
      <c r="AV2176"/>
      <c r="AW2176"/>
      <c r="AX2176"/>
      <c r="AY2176"/>
      <c r="AZ2176"/>
      <c r="BA2176"/>
      <c r="BB2176"/>
      <c r="BC2176"/>
      <c r="BD2176"/>
      <c r="BE2176"/>
      <c r="BF2176"/>
      <c r="BG2176"/>
      <c r="BH2176"/>
      <c r="BI2176"/>
      <c r="BJ2176"/>
      <c r="BK2176"/>
      <c r="BL2176"/>
      <c r="BM2176"/>
      <c r="BN2176"/>
      <c r="BO2176"/>
      <c r="BP2176"/>
      <c r="BQ2176"/>
      <c r="BR2176"/>
      <c r="BS2176"/>
      <c r="BT2176"/>
      <c r="BU2176"/>
      <c r="BV2176"/>
      <c r="BW2176"/>
      <c r="BX2176"/>
      <c r="BY2176"/>
      <c r="BZ2176"/>
      <c r="CA2176"/>
      <c r="CB2176"/>
      <c r="CC2176"/>
      <c r="CD2176"/>
      <c r="CE2176"/>
      <c r="CF2176"/>
      <c r="CG2176"/>
      <c r="CH2176"/>
      <c r="CI2176"/>
      <c r="CJ2176"/>
      <c r="CK2176"/>
      <c r="CL2176"/>
      <c r="CN2176"/>
    </row>
    <row r="2177" spans="9:92" x14ac:dyDescent="0.35">
      <c r="I2177"/>
      <c r="J2177"/>
      <c r="R2177"/>
      <c r="S2177"/>
      <c r="T2177"/>
      <c r="U2177"/>
      <c r="V2177"/>
      <c r="W2177"/>
      <c r="X2177"/>
      <c r="Y2177"/>
      <c r="Z2177"/>
      <c r="AA2177"/>
      <c r="AB2177"/>
      <c r="AC2177"/>
      <c r="AD2177"/>
      <c r="AE2177"/>
      <c r="AF2177"/>
      <c r="AG2177"/>
      <c r="AH2177"/>
      <c r="AI2177"/>
      <c r="AJ2177"/>
      <c r="AK2177"/>
      <c r="AL2177"/>
      <c r="AM2177"/>
      <c r="AN2177"/>
      <c r="AO2177"/>
      <c r="AP2177"/>
      <c r="AQ2177"/>
      <c r="AR2177"/>
      <c r="AS2177"/>
      <c r="AT2177"/>
      <c r="AU2177"/>
      <c r="AV2177"/>
      <c r="AW2177"/>
      <c r="AX2177"/>
      <c r="AY2177"/>
      <c r="AZ2177"/>
      <c r="BA2177"/>
      <c r="BB2177"/>
      <c r="BC2177"/>
      <c r="BD2177"/>
      <c r="BE2177"/>
      <c r="BF2177"/>
      <c r="BG2177"/>
      <c r="BH2177"/>
      <c r="BI2177"/>
      <c r="BJ2177"/>
      <c r="BK2177"/>
      <c r="BL2177"/>
      <c r="BM2177"/>
      <c r="BN2177"/>
      <c r="BO2177"/>
      <c r="BP2177"/>
      <c r="BQ2177"/>
      <c r="BR2177"/>
      <c r="BS2177"/>
      <c r="BT2177"/>
      <c r="BU2177"/>
      <c r="BV2177"/>
      <c r="BW2177"/>
      <c r="BX2177"/>
      <c r="BY2177"/>
      <c r="BZ2177"/>
      <c r="CA2177"/>
      <c r="CB2177"/>
      <c r="CC2177"/>
      <c r="CD2177"/>
      <c r="CE2177"/>
      <c r="CF2177"/>
      <c r="CG2177"/>
      <c r="CH2177"/>
      <c r="CI2177"/>
      <c r="CJ2177"/>
      <c r="CK2177"/>
      <c r="CL2177"/>
      <c r="CN2177"/>
    </row>
    <row r="2178" spans="9:92" x14ac:dyDescent="0.35">
      <c r="I2178"/>
      <c r="J2178"/>
      <c r="R2178"/>
      <c r="S2178"/>
      <c r="T2178"/>
      <c r="U2178"/>
      <c r="V2178"/>
      <c r="W2178"/>
      <c r="X2178"/>
      <c r="Y2178"/>
      <c r="Z2178"/>
      <c r="AA2178"/>
      <c r="AB2178"/>
      <c r="AC2178"/>
      <c r="AD2178"/>
      <c r="AE2178"/>
      <c r="AF2178"/>
      <c r="AG2178"/>
      <c r="AH2178"/>
      <c r="AI2178"/>
      <c r="AJ2178"/>
      <c r="AK2178"/>
      <c r="AL2178"/>
      <c r="AM2178"/>
      <c r="AN2178"/>
      <c r="AO2178"/>
      <c r="AP2178"/>
      <c r="AQ2178"/>
      <c r="AR2178"/>
      <c r="AS2178"/>
      <c r="AT2178"/>
      <c r="AU2178"/>
      <c r="AV2178"/>
      <c r="AW2178"/>
      <c r="AX2178"/>
      <c r="AY2178"/>
      <c r="AZ2178"/>
      <c r="BA2178"/>
      <c r="BB2178"/>
      <c r="BC2178"/>
      <c r="BD2178"/>
      <c r="BE2178"/>
      <c r="BF2178"/>
      <c r="BG2178"/>
      <c r="BH2178"/>
      <c r="BI2178"/>
      <c r="BJ2178"/>
      <c r="BK2178"/>
      <c r="BL2178"/>
      <c r="BM2178"/>
      <c r="BN2178"/>
      <c r="BO2178"/>
      <c r="BP2178"/>
      <c r="BQ2178"/>
      <c r="BR2178"/>
      <c r="BS2178"/>
      <c r="BT2178"/>
      <c r="BU2178"/>
      <c r="BV2178"/>
      <c r="BW2178"/>
      <c r="BX2178"/>
      <c r="BY2178"/>
      <c r="BZ2178"/>
      <c r="CA2178"/>
      <c r="CB2178"/>
      <c r="CC2178"/>
      <c r="CD2178"/>
      <c r="CE2178"/>
      <c r="CF2178"/>
      <c r="CG2178"/>
      <c r="CH2178"/>
      <c r="CI2178"/>
      <c r="CJ2178"/>
      <c r="CK2178"/>
      <c r="CL2178"/>
      <c r="CN2178"/>
    </row>
    <row r="2179" spans="9:92" x14ac:dyDescent="0.35">
      <c r="I2179"/>
      <c r="J2179"/>
      <c r="R2179"/>
      <c r="S2179"/>
      <c r="T2179"/>
      <c r="U2179"/>
      <c r="V2179"/>
      <c r="W2179"/>
      <c r="X2179"/>
      <c r="Y2179"/>
      <c r="Z2179"/>
      <c r="AA2179"/>
      <c r="AB2179"/>
      <c r="AC2179"/>
      <c r="AD2179"/>
      <c r="AE2179"/>
      <c r="AF2179"/>
      <c r="AG2179"/>
      <c r="AH2179"/>
      <c r="AI2179"/>
      <c r="AJ2179"/>
      <c r="AK2179"/>
      <c r="AL2179"/>
      <c r="AM2179"/>
      <c r="AN2179"/>
      <c r="AO2179"/>
      <c r="AP2179"/>
      <c r="AQ2179"/>
      <c r="AR2179"/>
      <c r="AS2179"/>
      <c r="AT2179"/>
      <c r="AU2179"/>
      <c r="AV2179"/>
      <c r="AW2179"/>
      <c r="AX2179"/>
      <c r="AY2179"/>
      <c r="AZ2179"/>
      <c r="BA2179"/>
      <c r="BB2179"/>
      <c r="BC2179"/>
      <c r="BD2179"/>
      <c r="BE2179"/>
      <c r="BF2179"/>
      <c r="BG2179"/>
      <c r="BH2179"/>
      <c r="BI2179"/>
      <c r="BJ2179"/>
      <c r="BK2179"/>
      <c r="BL2179"/>
      <c r="BM2179"/>
      <c r="BN2179"/>
      <c r="BO2179"/>
      <c r="BP2179"/>
      <c r="BQ2179"/>
      <c r="BR2179"/>
      <c r="BS2179"/>
      <c r="BT2179"/>
      <c r="BU2179"/>
      <c r="BV2179"/>
      <c r="BW2179"/>
      <c r="BX2179"/>
      <c r="BY2179"/>
      <c r="BZ2179"/>
      <c r="CA2179"/>
      <c r="CB2179"/>
      <c r="CC2179"/>
      <c r="CD2179"/>
      <c r="CE2179"/>
      <c r="CF2179"/>
      <c r="CG2179"/>
      <c r="CH2179"/>
      <c r="CI2179"/>
      <c r="CJ2179"/>
      <c r="CK2179"/>
      <c r="CL2179"/>
      <c r="CN2179"/>
    </row>
    <row r="2180" spans="9:92" x14ac:dyDescent="0.35">
      <c r="I2180"/>
      <c r="J2180"/>
      <c r="R2180"/>
      <c r="S2180"/>
      <c r="T2180"/>
      <c r="U2180"/>
      <c r="V2180"/>
      <c r="W2180"/>
      <c r="X2180"/>
      <c r="Y2180"/>
      <c r="Z2180"/>
      <c r="AA2180"/>
      <c r="AB2180"/>
      <c r="AC2180"/>
      <c r="AD2180"/>
      <c r="AE2180"/>
      <c r="AF2180"/>
      <c r="AG2180"/>
      <c r="AH2180"/>
      <c r="AI2180"/>
      <c r="AJ2180"/>
      <c r="AK2180"/>
      <c r="AL2180"/>
      <c r="AM2180"/>
      <c r="AN2180"/>
      <c r="AO2180"/>
      <c r="AP2180"/>
      <c r="AQ2180"/>
      <c r="AR2180"/>
      <c r="AS2180"/>
      <c r="AT2180"/>
      <c r="AU2180"/>
      <c r="AV2180"/>
      <c r="AW2180"/>
      <c r="AX2180"/>
      <c r="AY2180"/>
      <c r="AZ2180"/>
      <c r="BA2180"/>
      <c r="BB2180"/>
      <c r="BC2180"/>
      <c r="BD2180"/>
      <c r="BE2180"/>
      <c r="BF2180"/>
      <c r="BG2180"/>
      <c r="BH2180"/>
      <c r="BI2180"/>
      <c r="BJ2180"/>
      <c r="BK2180"/>
      <c r="BL2180"/>
      <c r="BM2180"/>
      <c r="BN2180"/>
      <c r="BO2180"/>
      <c r="BP2180"/>
      <c r="BQ2180"/>
      <c r="BR2180"/>
      <c r="BS2180"/>
      <c r="BT2180"/>
      <c r="BU2180"/>
      <c r="BV2180"/>
      <c r="BW2180"/>
      <c r="BX2180"/>
      <c r="BY2180"/>
      <c r="BZ2180"/>
      <c r="CA2180"/>
      <c r="CB2180"/>
      <c r="CC2180"/>
      <c r="CD2180"/>
      <c r="CE2180"/>
      <c r="CF2180"/>
      <c r="CG2180"/>
      <c r="CH2180"/>
      <c r="CI2180"/>
      <c r="CJ2180"/>
      <c r="CK2180"/>
      <c r="CL2180"/>
      <c r="CN2180"/>
    </row>
    <row r="2181" spans="9:92" x14ac:dyDescent="0.35">
      <c r="I2181"/>
      <c r="J2181"/>
      <c r="R2181"/>
      <c r="S2181"/>
      <c r="T2181"/>
      <c r="U2181"/>
      <c r="V2181"/>
      <c r="W2181"/>
      <c r="X2181"/>
      <c r="Y2181"/>
      <c r="Z2181"/>
      <c r="AA2181"/>
      <c r="AB2181"/>
      <c r="AC2181"/>
      <c r="AD2181"/>
      <c r="AE2181"/>
      <c r="AF2181"/>
      <c r="AG2181"/>
      <c r="AH2181"/>
      <c r="AI2181"/>
      <c r="AJ2181"/>
      <c r="AK2181"/>
      <c r="AL2181"/>
      <c r="AM2181"/>
      <c r="AN2181"/>
      <c r="AO2181"/>
      <c r="AP2181"/>
      <c r="AQ2181"/>
      <c r="AR2181"/>
      <c r="AS2181"/>
      <c r="AT2181"/>
      <c r="AU2181"/>
      <c r="AV2181"/>
      <c r="AW2181"/>
      <c r="AX2181"/>
      <c r="AY2181"/>
      <c r="AZ2181"/>
      <c r="BA2181"/>
      <c r="BB2181"/>
      <c r="BC2181"/>
      <c r="BD2181"/>
      <c r="BE2181"/>
      <c r="BF2181"/>
      <c r="BG2181"/>
      <c r="BH2181"/>
      <c r="BI2181"/>
      <c r="BJ2181"/>
      <c r="BK2181"/>
      <c r="BL2181"/>
      <c r="BM2181"/>
      <c r="BN2181"/>
      <c r="BO2181"/>
      <c r="BP2181"/>
      <c r="BQ2181"/>
      <c r="BR2181"/>
      <c r="BS2181"/>
      <c r="BT2181"/>
      <c r="BU2181"/>
      <c r="BV2181"/>
      <c r="BW2181"/>
      <c r="BX2181"/>
      <c r="BY2181"/>
      <c r="BZ2181"/>
      <c r="CA2181"/>
      <c r="CB2181"/>
      <c r="CC2181"/>
      <c r="CD2181"/>
      <c r="CE2181"/>
      <c r="CF2181"/>
      <c r="CG2181"/>
      <c r="CH2181"/>
      <c r="CI2181"/>
      <c r="CJ2181"/>
      <c r="CK2181"/>
      <c r="CL2181"/>
      <c r="CN2181"/>
    </row>
    <row r="2182" spans="9:92" x14ac:dyDescent="0.35">
      <c r="I2182"/>
      <c r="J2182"/>
      <c r="R2182"/>
      <c r="S2182"/>
      <c r="T2182"/>
      <c r="U2182"/>
      <c r="V2182"/>
      <c r="W2182"/>
      <c r="X2182"/>
      <c r="Y2182"/>
      <c r="Z2182"/>
      <c r="AA2182"/>
      <c r="AB2182"/>
      <c r="AC2182"/>
      <c r="AD2182"/>
      <c r="AE2182"/>
      <c r="AF2182"/>
      <c r="AG2182"/>
      <c r="AH2182"/>
      <c r="AI2182"/>
      <c r="AJ2182"/>
      <c r="AK2182"/>
      <c r="AL2182"/>
      <c r="AM2182"/>
      <c r="AN2182"/>
      <c r="AO2182"/>
      <c r="AP2182"/>
      <c r="AQ2182"/>
      <c r="AR2182"/>
      <c r="AS2182"/>
      <c r="AT2182"/>
      <c r="AU2182"/>
      <c r="AV2182"/>
      <c r="AW2182"/>
      <c r="AX2182"/>
      <c r="AY2182"/>
      <c r="AZ2182"/>
      <c r="BA2182"/>
      <c r="BB2182"/>
      <c r="BC2182"/>
      <c r="BD2182"/>
      <c r="BE2182"/>
      <c r="BF2182"/>
      <c r="BG2182"/>
      <c r="BH2182"/>
      <c r="BI2182"/>
      <c r="BJ2182"/>
      <c r="BK2182"/>
      <c r="BL2182"/>
      <c r="BM2182"/>
      <c r="BN2182"/>
      <c r="BO2182"/>
      <c r="BP2182"/>
      <c r="BQ2182"/>
      <c r="BR2182"/>
      <c r="BS2182"/>
      <c r="BT2182"/>
      <c r="BU2182"/>
      <c r="BV2182"/>
      <c r="BW2182"/>
      <c r="BX2182"/>
      <c r="BY2182"/>
      <c r="BZ2182"/>
      <c r="CA2182"/>
      <c r="CB2182"/>
      <c r="CC2182"/>
      <c r="CD2182"/>
      <c r="CE2182"/>
      <c r="CF2182"/>
      <c r="CG2182"/>
      <c r="CH2182"/>
      <c r="CI2182"/>
      <c r="CJ2182"/>
      <c r="CK2182"/>
      <c r="CL2182"/>
      <c r="CN2182"/>
    </row>
    <row r="2183" spans="9:92" x14ac:dyDescent="0.35">
      <c r="I2183"/>
      <c r="J2183"/>
      <c r="R2183"/>
      <c r="S2183"/>
      <c r="T2183"/>
      <c r="U2183"/>
      <c r="V2183"/>
      <c r="W2183"/>
      <c r="X2183"/>
      <c r="Y2183"/>
      <c r="Z2183"/>
      <c r="AA2183"/>
      <c r="AB2183"/>
      <c r="AC2183"/>
      <c r="AD2183"/>
      <c r="AE2183"/>
      <c r="AF2183"/>
      <c r="AG2183"/>
      <c r="AH2183"/>
      <c r="AI2183"/>
      <c r="AJ2183"/>
      <c r="AK2183"/>
      <c r="AL2183"/>
      <c r="AM2183"/>
      <c r="AN2183"/>
      <c r="AO2183"/>
      <c r="AP2183"/>
      <c r="AQ2183"/>
      <c r="AR2183"/>
      <c r="AS2183"/>
      <c r="AT2183"/>
      <c r="AU2183"/>
      <c r="AV2183"/>
      <c r="AW2183"/>
      <c r="AX2183"/>
      <c r="AY2183"/>
      <c r="AZ2183"/>
      <c r="BA2183"/>
      <c r="BB2183"/>
      <c r="BC2183"/>
      <c r="BD2183"/>
      <c r="BE2183"/>
      <c r="BF2183"/>
      <c r="BG2183"/>
      <c r="BH2183"/>
      <c r="BI2183"/>
      <c r="BJ2183"/>
      <c r="BK2183"/>
      <c r="BL2183"/>
      <c r="BM2183"/>
      <c r="BN2183"/>
      <c r="BO2183"/>
      <c r="BP2183"/>
      <c r="BQ2183"/>
      <c r="BR2183"/>
      <c r="BS2183"/>
      <c r="BT2183"/>
      <c r="BU2183"/>
      <c r="BV2183"/>
      <c r="BW2183"/>
      <c r="BX2183"/>
      <c r="BY2183"/>
      <c r="BZ2183"/>
      <c r="CA2183"/>
      <c r="CB2183"/>
      <c r="CC2183"/>
      <c r="CD2183"/>
      <c r="CE2183"/>
      <c r="CF2183"/>
      <c r="CG2183"/>
      <c r="CH2183"/>
      <c r="CI2183"/>
      <c r="CJ2183"/>
      <c r="CK2183"/>
      <c r="CL2183"/>
      <c r="CN2183"/>
    </row>
    <row r="2184" spans="9:92" x14ac:dyDescent="0.35">
      <c r="I2184"/>
      <c r="J2184"/>
      <c r="R2184"/>
      <c r="S2184"/>
      <c r="T2184"/>
      <c r="U2184"/>
      <c r="V2184"/>
      <c r="W2184"/>
      <c r="X2184"/>
      <c r="Y2184"/>
      <c r="Z2184"/>
      <c r="AA2184"/>
      <c r="AB2184"/>
      <c r="AC2184"/>
      <c r="AD2184"/>
      <c r="AE2184"/>
      <c r="AF2184"/>
      <c r="AG2184"/>
      <c r="AH2184"/>
      <c r="AI2184"/>
      <c r="AJ2184"/>
      <c r="AK2184"/>
      <c r="AL2184"/>
      <c r="AM2184"/>
      <c r="AN2184"/>
      <c r="AO2184"/>
      <c r="AP2184"/>
      <c r="AQ2184"/>
      <c r="AR2184"/>
      <c r="AS2184"/>
      <c r="AT2184"/>
      <c r="AU2184"/>
      <c r="AV2184"/>
      <c r="AW2184"/>
      <c r="AX2184"/>
      <c r="AY2184"/>
      <c r="AZ2184"/>
      <c r="BA2184"/>
      <c r="BB2184"/>
      <c r="BC2184"/>
      <c r="BD2184"/>
      <c r="BE2184"/>
      <c r="BF2184"/>
      <c r="BG2184"/>
      <c r="BH2184"/>
      <c r="BI2184"/>
      <c r="BJ2184"/>
      <c r="BK2184"/>
      <c r="BL2184"/>
      <c r="BM2184"/>
      <c r="BN2184"/>
      <c r="BO2184"/>
      <c r="BP2184"/>
      <c r="BQ2184"/>
      <c r="BR2184"/>
      <c r="BS2184"/>
      <c r="BT2184"/>
      <c r="BU2184"/>
      <c r="BV2184"/>
      <c r="BW2184"/>
      <c r="BX2184"/>
      <c r="BY2184"/>
      <c r="BZ2184"/>
      <c r="CA2184"/>
      <c r="CB2184"/>
      <c r="CC2184"/>
      <c r="CD2184"/>
      <c r="CE2184"/>
      <c r="CF2184"/>
      <c r="CG2184"/>
      <c r="CH2184"/>
      <c r="CI2184"/>
      <c r="CJ2184"/>
      <c r="CK2184"/>
      <c r="CL2184"/>
      <c r="CN2184"/>
    </row>
    <row r="2185" spans="9:92" ht="1.5" customHeight="1" x14ac:dyDescent="0.35">
      <c r="I2185"/>
      <c r="J2185"/>
      <c r="R2185"/>
      <c r="S2185"/>
      <c r="T2185"/>
      <c r="U2185"/>
      <c r="V2185"/>
      <c r="W2185"/>
      <c r="X2185"/>
      <c r="Y2185"/>
      <c r="Z2185"/>
      <c r="AA2185"/>
      <c r="AB2185"/>
      <c r="AC2185"/>
      <c r="AD2185"/>
      <c r="AE2185"/>
      <c r="AF2185"/>
      <c r="AG2185"/>
      <c r="AH2185"/>
      <c r="AI2185"/>
      <c r="AJ2185"/>
      <c r="AK2185"/>
      <c r="AL2185"/>
      <c r="AM2185"/>
      <c r="AN2185"/>
      <c r="AO2185"/>
      <c r="AP2185"/>
      <c r="AQ2185"/>
      <c r="AR2185"/>
      <c r="AS2185"/>
      <c r="AT2185"/>
      <c r="AU2185"/>
      <c r="AV2185"/>
      <c r="AW2185"/>
      <c r="AX2185"/>
      <c r="AY2185"/>
      <c r="AZ2185"/>
      <c r="BA2185"/>
      <c r="BB2185"/>
      <c r="BC2185"/>
      <c r="BD2185"/>
      <c r="BE2185"/>
      <c r="BF2185"/>
      <c r="BG2185"/>
      <c r="BH2185"/>
      <c r="BI2185"/>
      <c r="BJ2185"/>
      <c r="BK2185"/>
      <c r="BL2185"/>
      <c r="BM2185"/>
      <c r="BN2185"/>
      <c r="BO2185"/>
      <c r="BP2185"/>
      <c r="BQ2185"/>
      <c r="BR2185"/>
      <c r="BS2185"/>
      <c r="BT2185"/>
      <c r="BU2185"/>
      <c r="BV2185"/>
      <c r="BW2185"/>
      <c r="BX2185"/>
      <c r="BY2185"/>
      <c r="BZ2185"/>
      <c r="CA2185"/>
      <c r="CB2185"/>
      <c r="CC2185"/>
      <c r="CD2185"/>
      <c r="CE2185"/>
      <c r="CF2185"/>
      <c r="CG2185"/>
      <c r="CH2185"/>
      <c r="CI2185"/>
      <c r="CJ2185"/>
      <c r="CK2185"/>
      <c r="CL2185"/>
      <c r="CN2185"/>
    </row>
    <row r="2186" spans="9:92" x14ac:dyDescent="0.35">
      <c r="I2186"/>
      <c r="J2186"/>
      <c r="R2186"/>
      <c r="S2186"/>
      <c r="T2186"/>
      <c r="U2186"/>
      <c r="V2186"/>
      <c r="W2186"/>
      <c r="X2186"/>
      <c r="Y2186"/>
      <c r="Z2186"/>
      <c r="AA2186"/>
      <c r="AB2186"/>
      <c r="AC2186"/>
      <c r="AD2186"/>
      <c r="AE2186"/>
      <c r="AF2186"/>
      <c r="AG2186"/>
      <c r="AH2186"/>
      <c r="AI2186"/>
      <c r="AJ2186"/>
      <c r="AK2186"/>
      <c r="AL2186"/>
      <c r="AM2186"/>
      <c r="AN2186"/>
      <c r="AO2186"/>
      <c r="AP2186"/>
      <c r="AQ2186"/>
      <c r="AR2186"/>
      <c r="AS2186"/>
      <c r="AT2186"/>
      <c r="AU2186"/>
      <c r="AV2186"/>
      <c r="AW2186"/>
      <c r="AX2186"/>
      <c r="AY2186"/>
      <c r="AZ2186"/>
      <c r="BA2186"/>
      <c r="BB2186"/>
      <c r="BC2186"/>
      <c r="BD2186"/>
      <c r="BE2186"/>
      <c r="BF2186"/>
      <c r="BG2186"/>
      <c r="BH2186"/>
      <c r="BI2186"/>
      <c r="BJ2186"/>
      <c r="BK2186"/>
      <c r="BL2186"/>
      <c r="BM2186"/>
      <c r="BN2186"/>
      <c r="BO2186"/>
      <c r="BP2186"/>
      <c r="BQ2186"/>
      <c r="BR2186"/>
      <c r="BS2186"/>
      <c r="BT2186"/>
      <c r="BU2186"/>
      <c r="BV2186"/>
      <c r="BW2186"/>
      <c r="BX2186"/>
      <c r="BY2186"/>
      <c r="BZ2186"/>
      <c r="CA2186"/>
      <c r="CB2186"/>
      <c r="CC2186"/>
      <c r="CD2186"/>
      <c r="CE2186"/>
      <c r="CF2186"/>
      <c r="CG2186"/>
      <c r="CH2186"/>
      <c r="CI2186"/>
      <c r="CJ2186"/>
      <c r="CK2186"/>
      <c r="CL2186"/>
      <c r="CN2186"/>
    </row>
    <row r="2187" spans="9:92" x14ac:dyDescent="0.35">
      <c r="I2187"/>
      <c r="J2187"/>
      <c r="R2187"/>
      <c r="S2187"/>
      <c r="T2187"/>
      <c r="U2187"/>
      <c r="V2187"/>
      <c r="W2187"/>
      <c r="X2187"/>
      <c r="Y2187"/>
      <c r="Z2187"/>
      <c r="AA2187"/>
      <c r="AB2187"/>
      <c r="AC2187"/>
      <c r="AD2187"/>
      <c r="AE2187"/>
      <c r="AF2187"/>
      <c r="AG2187"/>
      <c r="AH2187"/>
      <c r="AI2187"/>
      <c r="AJ2187"/>
      <c r="AK2187"/>
      <c r="AL2187"/>
      <c r="AM2187"/>
      <c r="AN2187"/>
      <c r="AO2187"/>
      <c r="AP2187"/>
      <c r="AQ2187"/>
      <c r="AR2187"/>
      <c r="AS2187"/>
      <c r="AT2187"/>
      <c r="AU2187"/>
      <c r="AV2187"/>
      <c r="AW2187"/>
      <c r="AX2187"/>
      <c r="AY2187"/>
      <c r="AZ2187"/>
      <c r="BA2187"/>
      <c r="BB2187"/>
      <c r="BC2187"/>
      <c r="BD2187"/>
      <c r="BE2187"/>
      <c r="BF2187"/>
      <c r="BG2187"/>
      <c r="BH2187"/>
      <c r="BI2187"/>
      <c r="BJ2187"/>
      <c r="BK2187"/>
      <c r="BL2187"/>
      <c r="BM2187"/>
      <c r="BN2187"/>
      <c r="BO2187"/>
      <c r="BP2187"/>
      <c r="BQ2187"/>
      <c r="BR2187"/>
      <c r="BS2187"/>
      <c r="BT2187"/>
      <c r="BU2187"/>
      <c r="BV2187"/>
      <c r="BW2187"/>
      <c r="BX2187"/>
      <c r="BY2187"/>
      <c r="BZ2187"/>
      <c r="CA2187"/>
      <c r="CB2187"/>
      <c r="CC2187"/>
      <c r="CD2187"/>
      <c r="CE2187"/>
      <c r="CF2187"/>
      <c r="CG2187"/>
      <c r="CH2187"/>
      <c r="CI2187"/>
      <c r="CJ2187"/>
      <c r="CK2187"/>
      <c r="CL2187"/>
      <c r="CN2187"/>
    </row>
    <row r="2188" spans="9:92" x14ac:dyDescent="0.35">
      <c r="I2188"/>
      <c r="J2188"/>
      <c r="R2188"/>
      <c r="S2188"/>
      <c r="T2188"/>
      <c r="U2188"/>
      <c r="V2188"/>
      <c r="W2188"/>
      <c r="X2188"/>
      <c r="Y2188"/>
      <c r="Z2188"/>
      <c r="AA2188"/>
      <c r="AB2188"/>
      <c r="AC2188"/>
      <c r="AD2188"/>
      <c r="AE2188"/>
      <c r="AF2188"/>
      <c r="AG2188"/>
      <c r="AH2188"/>
      <c r="AI2188"/>
      <c r="AJ2188"/>
      <c r="AK2188"/>
      <c r="AL2188"/>
      <c r="AM2188"/>
      <c r="AN2188"/>
      <c r="AO2188"/>
      <c r="AP2188"/>
      <c r="AQ2188"/>
      <c r="AR2188"/>
      <c r="AS2188"/>
      <c r="AT2188"/>
      <c r="AU2188"/>
      <c r="AV2188"/>
      <c r="AW2188"/>
      <c r="AX2188"/>
      <c r="AY2188"/>
      <c r="AZ2188"/>
      <c r="BA2188"/>
      <c r="BB2188"/>
      <c r="BC2188"/>
      <c r="BD2188"/>
      <c r="BE2188"/>
      <c r="BF2188"/>
      <c r="BG2188"/>
      <c r="BH2188"/>
      <c r="BI2188"/>
      <c r="BJ2188"/>
      <c r="BK2188"/>
      <c r="BL2188"/>
      <c r="BM2188"/>
      <c r="BN2188"/>
      <c r="BO2188"/>
      <c r="BP2188"/>
      <c r="BQ2188"/>
      <c r="BR2188"/>
      <c r="BS2188"/>
      <c r="BT2188"/>
      <c r="BU2188"/>
      <c r="BV2188"/>
      <c r="BW2188"/>
      <c r="BX2188"/>
      <c r="BY2188"/>
      <c r="BZ2188"/>
      <c r="CA2188"/>
      <c r="CB2188"/>
      <c r="CC2188"/>
      <c r="CD2188"/>
      <c r="CE2188"/>
      <c r="CF2188"/>
      <c r="CG2188"/>
      <c r="CH2188"/>
      <c r="CI2188"/>
      <c r="CJ2188"/>
      <c r="CK2188"/>
      <c r="CL2188"/>
      <c r="CN2188"/>
    </row>
    <row r="2189" spans="9:92" x14ac:dyDescent="0.35">
      <c r="I2189"/>
      <c r="J2189"/>
      <c r="R2189"/>
      <c r="S2189"/>
      <c r="T2189"/>
      <c r="U2189"/>
      <c r="V2189"/>
      <c r="W2189"/>
      <c r="X2189"/>
      <c r="Y2189"/>
      <c r="Z2189"/>
      <c r="AA2189"/>
      <c r="AB2189"/>
      <c r="AC2189"/>
      <c r="AD2189"/>
      <c r="AE2189"/>
      <c r="AF2189"/>
      <c r="AG2189"/>
      <c r="AH2189"/>
      <c r="AI2189"/>
      <c r="AJ2189"/>
      <c r="AK2189"/>
      <c r="AL2189"/>
      <c r="AM2189"/>
      <c r="AN2189"/>
      <c r="AO2189"/>
      <c r="AP2189"/>
      <c r="AQ2189"/>
      <c r="AR2189"/>
      <c r="AS2189"/>
      <c r="AT2189"/>
      <c r="AU2189"/>
      <c r="AV2189"/>
      <c r="AW2189"/>
      <c r="AX2189"/>
      <c r="AY2189"/>
      <c r="AZ2189"/>
      <c r="BA2189"/>
      <c r="BB2189"/>
      <c r="BC2189"/>
      <c r="BD2189"/>
      <c r="BE2189"/>
      <c r="BF2189"/>
      <c r="BG2189"/>
      <c r="BH2189"/>
      <c r="BI2189"/>
      <c r="BJ2189"/>
      <c r="BK2189"/>
      <c r="BL2189"/>
      <c r="BM2189"/>
      <c r="BN2189"/>
      <c r="BO2189"/>
      <c r="BP2189"/>
      <c r="BQ2189"/>
      <c r="BR2189"/>
      <c r="BS2189"/>
      <c r="BT2189"/>
      <c r="BU2189"/>
      <c r="BV2189"/>
      <c r="BW2189"/>
      <c r="BX2189"/>
      <c r="BY2189"/>
      <c r="BZ2189"/>
      <c r="CA2189"/>
      <c r="CB2189"/>
      <c r="CC2189"/>
      <c r="CD2189"/>
      <c r="CE2189"/>
      <c r="CF2189"/>
      <c r="CG2189"/>
      <c r="CH2189"/>
      <c r="CI2189"/>
      <c r="CJ2189"/>
      <c r="CK2189"/>
      <c r="CL2189"/>
      <c r="CN2189"/>
    </row>
    <row r="2190" spans="9:92" x14ac:dyDescent="0.35">
      <c r="I2190"/>
      <c r="J2190"/>
      <c r="R2190"/>
      <c r="S2190"/>
      <c r="T2190"/>
      <c r="U2190"/>
      <c r="V2190"/>
      <c r="W2190"/>
      <c r="X2190"/>
      <c r="Y2190"/>
      <c r="Z2190"/>
      <c r="AA2190"/>
      <c r="AB2190"/>
      <c r="AC2190"/>
      <c r="AD2190"/>
      <c r="AE2190"/>
      <c r="AF2190"/>
      <c r="AG2190"/>
      <c r="AH2190"/>
      <c r="AI2190"/>
      <c r="AJ2190"/>
      <c r="AK2190"/>
      <c r="AL2190"/>
      <c r="AM2190"/>
      <c r="AN2190"/>
      <c r="AO2190"/>
      <c r="AP2190"/>
      <c r="AQ2190"/>
      <c r="AR2190"/>
      <c r="AS2190"/>
      <c r="AT2190"/>
      <c r="AU2190"/>
      <c r="AV2190"/>
      <c r="AW2190"/>
      <c r="AX2190"/>
      <c r="AY2190"/>
      <c r="AZ2190"/>
      <c r="BA2190"/>
      <c r="BB2190"/>
      <c r="BC2190"/>
      <c r="BD2190"/>
      <c r="BE2190"/>
      <c r="BF2190"/>
      <c r="BG2190"/>
      <c r="BH2190"/>
      <c r="BI2190"/>
      <c r="BJ2190"/>
      <c r="BK2190"/>
      <c r="BL2190"/>
      <c r="BM2190"/>
      <c r="BN2190"/>
      <c r="BO2190"/>
      <c r="BP2190"/>
      <c r="BQ2190"/>
      <c r="BR2190"/>
      <c r="BS2190"/>
      <c r="BT2190"/>
      <c r="BU2190"/>
      <c r="BV2190"/>
      <c r="BW2190"/>
      <c r="BX2190"/>
      <c r="BY2190"/>
      <c r="BZ2190"/>
      <c r="CA2190"/>
      <c r="CB2190"/>
      <c r="CC2190"/>
      <c r="CD2190"/>
      <c r="CE2190"/>
      <c r="CF2190"/>
      <c r="CG2190"/>
      <c r="CH2190"/>
      <c r="CI2190"/>
      <c r="CJ2190"/>
      <c r="CK2190"/>
      <c r="CL2190"/>
      <c r="CN2190"/>
    </row>
    <row r="2191" spans="9:92" x14ac:dyDescent="0.35">
      <c r="I2191"/>
      <c r="J2191"/>
      <c r="R2191"/>
      <c r="S2191"/>
      <c r="T2191"/>
      <c r="U2191"/>
      <c r="V2191"/>
      <c r="W2191"/>
      <c r="X2191"/>
      <c r="Y2191"/>
      <c r="Z2191"/>
      <c r="AA2191"/>
      <c r="AB2191"/>
      <c r="AC2191"/>
      <c r="AD2191"/>
      <c r="AE2191"/>
      <c r="AF2191"/>
      <c r="AG2191"/>
      <c r="AH2191"/>
      <c r="AI2191"/>
      <c r="AJ2191"/>
      <c r="AK2191"/>
      <c r="AL2191"/>
      <c r="AM2191"/>
      <c r="AN2191"/>
      <c r="AO2191"/>
      <c r="AP2191"/>
      <c r="AQ2191"/>
      <c r="AR2191"/>
      <c r="AS2191"/>
      <c r="AT2191"/>
      <c r="AU2191"/>
      <c r="AV2191"/>
      <c r="AW2191"/>
      <c r="AX2191"/>
      <c r="AY2191"/>
      <c r="AZ2191"/>
      <c r="BA2191"/>
      <c r="BB2191"/>
      <c r="BC2191"/>
      <c r="BD2191"/>
      <c r="BE2191"/>
      <c r="BF2191"/>
      <c r="BG2191"/>
      <c r="BH2191"/>
      <c r="BI2191"/>
      <c r="BJ2191"/>
      <c r="BK2191"/>
      <c r="BL2191"/>
      <c r="BM2191"/>
      <c r="BN2191"/>
      <c r="BO2191"/>
      <c r="BP2191"/>
      <c r="BQ2191"/>
      <c r="BR2191"/>
      <c r="BS2191"/>
      <c r="BT2191"/>
      <c r="BU2191"/>
      <c r="BV2191"/>
      <c r="BW2191"/>
      <c r="BX2191"/>
      <c r="BY2191"/>
      <c r="BZ2191"/>
      <c r="CA2191"/>
      <c r="CB2191"/>
      <c r="CC2191"/>
      <c r="CD2191"/>
      <c r="CE2191"/>
      <c r="CF2191"/>
      <c r="CG2191"/>
      <c r="CH2191"/>
      <c r="CI2191"/>
      <c r="CJ2191"/>
      <c r="CK2191"/>
      <c r="CL2191"/>
      <c r="CN2191"/>
    </row>
    <row r="2192" spans="9:92" x14ac:dyDescent="0.35">
      <c r="I2192"/>
      <c r="J2192"/>
      <c r="R2192"/>
      <c r="S2192"/>
      <c r="T2192"/>
      <c r="U2192"/>
      <c r="V2192"/>
      <c r="W2192"/>
      <c r="X2192"/>
      <c r="Y2192"/>
      <c r="Z2192"/>
      <c r="AA2192"/>
      <c r="AB2192"/>
      <c r="AC2192"/>
      <c r="AD2192"/>
      <c r="AE2192"/>
      <c r="AF2192"/>
      <c r="AG2192"/>
      <c r="AH2192"/>
      <c r="AI2192"/>
      <c r="AJ2192"/>
      <c r="AK2192"/>
      <c r="AL2192"/>
      <c r="AM2192"/>
      <c r="AN2192"/>
      <c r="AO2192"/>
      <c r="AP2192"/>
      <c r="AQ2192"/>
      <c r="AR2192"/>
      <c r="AS2192"/>
      <c r="AT2192"/>
      <c r="AU2192"/>
      <c r="AV2192"/>
      <c r="AW2192"/>
      <c r="AX2192"/>
      <c r="AY2192"/>
      <c r="AZ2192"/>
      <c r="BA2192"/>
      <c r="BB2192"/>
      <c r="BC2192"/>
      <c r="BD2192"/>
      <c r="BE2192"/>
      <c r="BF2192"/>
      <c r="BG2192"/>
      <c r="BH2192"/>
      <c r="BI2192"/>
      <c r="BJ2192"/>
      <c r="BK2192"/>
      <c r="BL2192"/>
      <c r="BM2192"/>
      <c r="BN2192"/>
      <c r="BO2192"/>
      <c r="BP2192"/>
      <c r="BQ2192"/>
      <c r="BR2192"/>
      <c r="BS2192"/>
      <c r="BT2192"/>
      <c r="BU2192"/>
      <c r="BV2192"/>
      <c r="BW2192"/>
      <c r="BX2192"/>
      <c r="BY2192"/>
      <c r="BZ2192"/>
      <c r="CA2192"/>
      <c r="CB2192"/>
      <c r="CC2192"/>
      <c r="CD2192"/>
      <c r="CE2192"/>
      <c r="CF2192"/>
      <c r="CG2192"/>
      <c r="CH2192"/>
      <c r="CI2192"/>
      <c r="CJ2192"/>
      <c r="CK2192"/>
      <c r="CL2192"/>
      <c r="CN2192"/>
    </row>
    <row r="2193" spans="9:92" x14ac:dyDescent="0.35">
      <c r="I2193"/>
      <c r="J2193"/>
      <c r="R2193"/>
      <c r="S2193"/>
      <c r="T2193"/>
      <c r="U2193"/>
      <c r="V2193"/>
      <c r="W2193"/>
      <c r="X2193"/>
      <c r="Y2193"/>
      <c r="Z2193"/>
      <c r="AA2193"/>
      <c r="AB2193"/>
      <c r="AC2193"/>
      <c r="AD2193"/>
      <c r="AE2193"/>
      <c r="AF2193"/>
      <c r="AG2193"/>
      <c r="AH2193"/>
      <c r="AI2193"/>
      <c r="AJ2193"/>
      <c r="AK2193"/>
      <c r="AL2193"/>
      <c r="AM2193"/>
      <c r="AN2193"/>
      <c r="AO2193"/>
      <c r="AP2193"/>
      <c r="AQ2193"/>
      <c r="AR2193"/>
      <c r="AS2193"/>
      <c r="AT2193"/>
      <c r="AU2193"/>
      <c r="AV2193"/>
      <c r="AW2193"/>
      <c r="AX2193"/>
      <c r="AY2193"/>
      <c r="AZ2193"/>
      <c r="BA2193"/>
      <c r="BB2193"/>
      <c r="BC2193"/>
      <c r="BD2193"/>
      <c r="BE2193"/>
      <c r="BF2193"/>
      <c r="BG2193"/>
      <c r="BH2193"/>
      <c r="BI2193"/>
      <c r="BJ2193"/>
      <c r="BK2193"/>
      <c r="BL2193"/>
      <c r="BM2193"/>
      <c r="BN2193"/>
      <c r="BO2193"/>
      <c r="BP2193"/>
      <c r="BQ2193"/>
      <c r="BR2193"/>
      <c r="BS2193"/>
      <c r="BT2193"/>
      <c r="BU2193"/>
      <c r="BV2193"/>
      <c r="BW2193"/>
      <c r="BX2193"/>
      <c r="BY2193"/>
      <c r="BZ2193"/>
      <c r="CA2193"/>
      <c r="CB2193"/>
      <c r="CC2193"/>
      <c r="CD2193"/>
      <c r="CE2193"/>
      <c r="CF2193"/>
      <c r="CG2193"/>
      <c r="CH2193"/>
      <c r="CI2193"/>
      <c r="CJ2193"/>
      <c r="CK2193"/>
      <c r="CL2193"/>
      <c r="CN2193"/>
    </row>
    <row r="2194" spans="9:92" x14ac:dyDescent="0.35">
      <c r="I2194"/>
      <c r="J2194"/>
      <c r="R2194"/>
      <c r="S2194"/>
      <c r="T2194"/>
      <c r="U2194"/>
      <c r="V2194"/>
      <c r="W2194"/>
      <c r="X2194"/>
      <c r="Y2194"/>
      <c r="Z2194"/>
      <c r="AA2194"/>
      <c r="AB2194"/>
      <c r="AC2194"/>
      <c r="AD2194"/>
      <c r="AE2194"/>
      <c r="AF2194"/>
      <c r="AG2194"/>
      <c r="AH2194"/>
      <c r="AI2194"/>
      <c r="AJ2194"/>
      <c r="AK2194"/>
      <c r="AL2194"/>
      <c r="AM2194"/>
      <c r="AN2194"/>
      <c r="AO2194"/>
      <c r="AP2194"/>
      <c r="AQ2194"/>
      <c r="AR2194"/>
      <c r="AS2194"/>
      <c r="AT2194"/>
      <c r="AU2194"/>
      <c r="AV2194"/>
      <c r="AW2194"/>
      <c r="AX2194"/>
      <c r="AY2194"/>
      <c r="AZ2194"/>
      <c r="BA2194"/>
      <c r="BB2194"/>
      <c r="BC2194"/>
      <c r="BD2194"/>
      <c r="BE2194"/>
      <c r="BF2194"/>
      <c r="BG2194"/>
      <c r="BH2194"/>
      <c r="BI2194"/>
      <c r="BJ2194"/>
      <c r="BK2194"/>
      <c r="BL2194"/>
      <c r="BM2194"/>
      <c r="BN2194"/>
      <c r="BO2194"/>
      <c r="BP2194"/>
      <c r="BQ2194"/>
      <c r="BR2194"/>
      <c r="BS2194"/>
      <c r="BT2194"/>
      <c r="BU2194"/>
      <c r="BV2194"/>
      <c r="BW2194"/>
      <c r="BX2194"/>
      <c r="BY2194"/>
      <c r="BZ2194"/>
      <c r="CA2194"/>
      <c r="CB2194"/>
      <c r="CC2194"/>
      <c r="CD2194"/>
      <c r="CE2194"/>
      <c r="CF2194"/>
      <c r="CG2194"/>
      <c r="CH2194"/>
      <c r="CI2194"/>
      <c r="CJ2194"/>
      <c r="CK2194"/>
      <c r="CL2194"/>
      <c r="CN2194"/>
    </row>
    <row r="2195" spans="9:92" x14ac:dyDescent="0.35">
      <c r="I2195"/>
      <c r="J2195"/>
      <c r="R2195"/>
      <c r="S2195"/>
      <c r="T2195"/>
      <c r="U2195"/>
      <c r="V2195"/>
      <c r="W2195"/>
      <c r="X2195"/>
      <c r="Y2195"/>
      <c r="Z2195"/>
      <c r="AA2195"/>
      <c r="AB2195"/>
      <c r="AC2195"/>
      <c r="AD2195"/>
      <c r="AE2195"/>
      <c r="AF2195"/>
      <c r="AG2195"/>
      <c r="AH2195"/>
      <c r="AI2195"/>
      <c r="AJ2195"/>
      <c r="AK2195"/>
      <c r="AL2195"/>
      <c r="AM2195"/>
      <c r="AN2195"/>
      <c r="AO2195"/>
      <c r="AP2195"/>
      <c r="AQ2195"/>
      <c r="AR2195"/>
      <c r="AS2195"/>
      <c r="AT2195"/>
      <c r="AU2195"/>
      <c r="AV2195"/>
      <c r="AW2195"/>
      <c r="AX2195"/>
      <c r="AY2195"/>
      <c r="AZ2195"/>
      <c r="BA2195"/>
      <c r="BB2195"/>
      <c r="BC2195"/>
      <c r="BD2195"/>
      <c r="BE2195"/>
      <c r="BF2195"/>
      <c r="BG2195"/>
      <c r="BH2195"/>
      <c r="BI2195"/>
      <c r="BJ2195"/>
      <c r="BK2195"/>
      <c r="BL2195"/>
      <c r="BM2195"/>
      <c r="BN2195"/>
      <c r="BO2195"/>
      <c r="BP2195"/>
      <c r="BQ2195"/>
      <c r="BR2195"/>
      <c r="BS2195"/>
      <c r="BT2195"/>
      <c r="BU2195"/>
      <c r="BV2195"/>
      <c r="BW2195"/>
      <c r="BX2195"/>
      <c r="BY2195"/>
      <c r="BZ2195"/>
      <c r="CA2195"/>
      <c r="CB2195"/>
      <c r="CC2195"/>
      <c r="CD2195"/>
      <c r="CE2195"/>
      <c r="CF2195"/>
      <c r="CG2195"/>
      <c r="CH2195"/>
      <c r="CI2195"/>
      <c r="CJ2195"/>
      <c r="CK2195"/>
      <c r="CL2195"/>
      <c r="CN2195"/>
    </row>
    <row r="2196" spans="9:92" x14ac:dyDescent="0.35">
      <c r="I2196"/>
      <c r="J2196"/>
      <c r="R2196"/>
      <c r="S2196"/>
      <c r="T2196"/>
      <c r="U2196"/>
      <c r="V2196"/>
      <c r="W2196"/>
      <c r="X2196"/>
      <c r="Y2196"/>
      <c r="Z2196"/>
      <c r="AA2196"/>
      <c r="AB2196"/>
      <c r="AC2196"/>
      <c r="AD2196"/>
      <c r="AE2196"/>
      <c r="AF2196"/>
      <c r="AG2196"/>
      <c r="AH2196"/>
      <c r="AI2196"/>
      <c r="AJ2196"/>
      <c r="AK2196"/>
      <c r="AL2196"/>
      <c r="AM2196"/>
      <c r="AN2196"/>
      <c r="AO2196"/>
      <c r="AP2196"/>
      <c r="AQ2196"/>
      <c r="AR2196"/>
      <c r="AS2196"/>
      <c r="AT2196"/>
      <c r="AU2196"/>
      <c r="AV2196"/>
      <c r="AW2196"/>
      <c r="AX2196"/>
      <c r="AY2196"/>
      <c r="AZ2196"/>
      <c r="BA2196"/>
      <c r="BB2196"/>
      <c r="BC2196"/>
      <c r="BD2196"/>
      <c r="BE2196"/>
      <c r="BF2196"/>
      <c r="BG2196"/>
      <c r="BH2196"/>
      <c r="BI2196"/>
      <c r="BJ2196"/>
      <c r="BK2196"/>
      <c r="BL2196"/>
      <c r="BM2196"/>
      <c r="BN2196"/>
      <c r="BO2196"/>
      <c r="BP2196"/>
      <c r="BQ2196"/>
      <c r="BR2196"/>
      <c r="BS2196"/>
      <c r="BT2196"/>
      <c r="BU2196"/>
      <c r="BV2196"/>
      <c r="BW2196"/>
      <c r="BX2196"/>
      <c r="BY2196"/>
      <c r="BZ2196"/>
      <c r="CA2196"/>
      <c r="CB2196"/>
      <c r="CC2196"/>
      <c r="CD2196"/>
      <c r="CE2196"/>
      <c r="CF2196"/>
      <c r="CG2196"/>
      <c r="CH2196"/>
      <c r="CI2196"/>
      <c r="CJ2196"/>
      <c r="CK2196"/>
      <c r="CL2196"/>
      <c r="CN2196"/>
    </row>
    <row r="2197" spans="9:92" x14ac:dyDescent="0.35">
      <c r="I2197"/>
      <c r="J2197"/>
      <c r="R2197"/>
      <c r="S2197"/>
      <c r="T2197"/>
      <c r="U2197"/>
      <c r="V2197"/>
      <c r="W2197"/>
      <c r="X2197"/>
      <c r="Y2197"/>
      <c r="Z2197"/>
      <c r="AA2197"/>
      <c r="AB2197"/>
      <c r="AC2197"/>
      <c r="AD2197"/>
      <c r="AE2197"/>
      <c r="AF2197"/>
      <c r="AG2197"/>
      <c r="AH2197"/>
      <c r="AI2197"/>
      <c r="AJ2197"/>
      <c r="AK2197"/>
      <c r="AL2197"/>
      <c r="AM2197"/>
      <c r="AN2197"/>
      <c r="AO2197"/>
      <c r="AP2197"/>
      <c r="AQ2197"/>
      <c r="AR2197"/>
      <c r="AS2197"/>
      <c r="AT2197"/>
      <c r="AU2197"/>
      <c r="AV2197"/>
      <c r="AW2197"/>
      <c r="AX2197"/>
      <c r="AY2197"/>
      <c r="AZ2197"/>
      <c r="BA2197"/>
      <c r="BB2197"/>
      <c r="BC2197"/>
      <c r="BD2197"/>
      <c r="BE2197"/>
      <c r="BF2197"/>
      <c r="BG2197"/>
      <c r="BH2197"/>
      <c r="BI2197"/>
      <c r="BJ2197"/>
      <c r="BK2197"/>
      <c r="BL2197"/>
      <c r="BM2197"/>
      <c r="BN2197"/>
      <c r="BO2197"/>
      <c r="BP2197"/>
      <c r="BQ2197"/>
      <c r="BR2197"/>
      <c r="BS2197"/>
      <c r="BT2197"/>
      <c r="BU2197"/>
      <c r="BV2197"/>
      <c r="BW2197"/>
      <c r="BX2197"/>
      <c r="BY2197"/>
      <c r="BZ2197"/>
      <c r="CA2197"/>
      <c r="CB2197"/>
      <c r="CC2197"/>
      <c r="CD2197"/>
      <c r="CE2197"/>
      <c r="CF2197"/>
      <c r="CG2197"/>
      <c r="CH2197"/>
      <c r="CI2197"/>
      <c r="CJ2197"/>
      <c r="CK2197"/>
      <c r="CL2197"/>
      <c r="CN2197"/>
    </row>
  </sheetData>
  <conditionalFormatting sqref="H10:P12 I13:P13 CN2198:CN1048576 H2198:P1048576 R2198:CL1048576 CN10:CN13 CO13:DL13 R10:CL13">
    <cfRule type="expression" dxfId="1002" priority="731">
      <formula>ISNUMBER(SEARCH("Calcs.", _xlfn.FORMULATEXT(H10)))</formula>
    </cfRule>
    <cfRule type="expression" dxfId="1001" priority="732">
      <formula>ISNUMBER(SEARCH("Assumption", _xlfn.FORMULATEXT(H10)))</formula>
    </cfRule>
    <cfRule type="expression" dxfId="1000" priority="733">
      <formula>ISNUMBER(SEARCH("=", _xlfn.FORMULATEXT(H10)))</formula>
    </cfRule>
    <cfRule type="expression" dxfId="999" priority="734">
      <formula>(ISNUMBER(SEARCH("=", _xlfn.FORMULATEXT(H10)))*1=0)</formula>
    </cfRule>
  </conditionalFormatting>
  <conditionalFormatting sqref="G13:H13">
    <cfRule type="cellIs" dxfId="997" priority="735" stopIfTrue="1" operator="notEqual">
      <formula>0.6545646468</formula>
    </cfRule>
  </conditionalFormatting>
  <conditionalFormatting sqref="H10:P12 I13:P13 CN2198:CN1048576 H2198:P1048576 R2198:CL1048576 CN10:CN13 CO13:DL13 R10:CL13">
    <cfRule type="expression" dxfId="983" priority="716">
      <formula>ISNUMBER(SEARCH("IS BS CF", _xlfn.FORMULATEXT(H10)))</formula>
    </cfRule>
  </conditionalFormatting>
  <conditionalFormatting sqref="A2:I2 K2:P2">
    <cfRule type="cellIs" dxfId="871" priority="606" stopIfTrue="1" operator="notEqual">
      <formula>0.6545646468</formula>
    </cfRule>
  </conditionalFormatting>
  <conditionalFormatting sqref="S2:CL2">
    <cfRule type="cellIs" dxfId="870" priority="607" stopIfTrue="1" operator="notEqual">
      <formula>0.6545646468</formula>
    </cfRule>
  </conditionalFormatting>
  <conditionalFormatting sqref="R2">
    <cfRule type="cellIs" dxfId="869" priority="605" stopIfTrue="1" operator="notEqual">
      <formula>0.6545646468</formula>
    </cfRule>
  </conditionalFormatting>
  <conditionalFormatting sqref="CN1:DL1">
    <cfRule type="cellIs" dxfId="868" priority="604" stopIfTrue="1" operator="notEqual">
      <formula>0.6545646468</formula>
    </cfRule>
  </conditionalFormatting>
  <conditionalFormatting sqref="S3:CL4">
    <cfRule type="expression" dxfId="867" priority="600">
      <formula>ISNUMBER(SEARCH("Calcs.", _xlfn.FORMULATEXT(S3)))</formula>
    </cfRule>
    <cfRule type="expression" dxfId="866" priority="601">
      <formula>ISNUMBER(SEARCH("Assumption", _xlfn.FORMULATEXT(S3)))</formula>
    </cfRule>
    <cfRule type="expression" dxfId="865" priority="602">
      <formula>ISNUMBER(SEARCH("=", _xlfn.FORMULATEXT(S3)))</formula>
    </cfRule>
    <cfRule type="expression" dxfId="864" priority="603">
      <formula>(ISNUMBER(SEARCH("=", _xlfn.FORMULATEXT(S3)))*1=0)</formula>
    </cfRule>
  </conditionalFormatting>
  <conditionalFormatting sqref="CN3:DL4">
    <cfRule type="expression" dxfId="863" priority="596">
      <formula>ISNUMBER(SEARCH("Calcs.", _xlfn.FORMULATEXT(CN3)))</formula>
    </cfRule>
    <cfRule type="expression" dxfId="862" priority="597">
      <formula>ISNUMBER(SEARCH("Assumption", _xlfn.FORMULATEXT(CN3)))</formula>
    </cfRule>
    <cfRule type="expression" dxfId="861" priority="598">
      <formula>ISNUMBER(SEARCH("=", _xlfn.FORMULATEXT(CN3)))</formula>
    </cfRule>
    <cfRule type="expression" dxfId="860" priority="599">
      <formula>(ISNUMBER(SEARCH("=", _xlfn.FORMULATEXT(CN3)))*1=0)</formula>
    </cfRule>
  </conditionalFormatting>
  <conditionalFormatting sqref="L1:P1">
    <cfRule type="cellIs" dxfId="859" priority="595" stopIfTrue="1" operator="notEqual">
      <formula>0.6545646468</formula>
    </cfRule>
  </conditionalFormatting>
  <conditionalFormatting sqref="J1:K1">
    <cfRule type="cellIs" dxfId="858" priority="594" stopIfTrue="1" operator="notEqual">
      <formula>0.6545646468</formula>
    </cfRule>
  </conditionalFormatting>
  <conditionalFormatting sqref="R1:CL1">
    <cfRule type="cellIs" dxfId="857" priority="593" stopIfTrue="1" operator="notEqual">
      <formula>0.6545646468</formula>
    </cfRule>
  </conditionalFormatting>
  <conditionalFormatting sqref="R1:CL1">
    <cfRule type="expression" dxfId="856" priority="592">
      <formula>ISNUMBER(SEARCH("IS BS CF", _xlfn.FORMULATEXT(R1)))</formula>
    </cfRule>
  </conditionalFormatting>
  <conditionalFormatting sqref="I1">
    <cfRule type="cellIs" dxfId="855" priority="591" stopIfTrue="1" operator="notEqual">
      <formula>0.6545646468</formula>
    </cfRule>
  </conditionalFormatting>
  <conditionalFormatting sqref="J2">
    <cfRule type="cellIs" dxfId="845" priority="581" stopIfTrue="1" operator="notEqual">
      <formula>0.6545646468</formula>
    </cfRule>
  </conditionalFormatting>
  <conditionalFormatting sqref="CN14 H14:P14 R14:CL14">
    <cfRule type="expression" dxfId="799" priority="532">
      <formula>ISNUMBER(SEARCH("Calcs.", _xlfn.FORMULATEXT(H14)))</formula>
    </cfRule>
    <cfRule type="expression" dxfId="798" priority="533">
      <formula>ISNUMBER(SEARCH("Assumption", _xlfn.FORMULATEXT(H14)))</formula>
    </cfRule>
    <cfRule type="expression" dxfId="797" priority="534">
      <formula>ISNUMBER(SEARCH("=", _xlfn.FORMULATEXT(H14)))</formula>
    </cfRule>
    <cfRule type="expression" dxfId="796" priority="535">
      <formula>(ISNUMBER(SEARCH("=", _xlfn.FORMULATEXT(H14)))*1=0)</formula>
    </cfRule>
  </conditionalFormatting>
  <conditionalFormatting sqref="CN14 H14:P14 R14:CL14">
    <cfRule type="expression" dxfId="795" priority="531">
      <formula>ISNUMBER(SEARCH("IS BS CF", _xlfn.FORMULATEXT(H14)))</formula>
    </cfRule>
  </conditionalFormatting>
  <conditionalFormatting sqref="H15 J15:P15 CN15:DL15 R15:CL15">
    <cfRule type="expression" dxfId="794" priority="527">
      <formula>ISNUMBER(SEARCH("Calcs.", _xlfn.FORMULATEXT(H15)))</formula>
    </cfRule>
    <cfRule type="expression" dxfId="793" priority="528">
      <formula>ISNUMBER(SEARCH("Assumption", _xlfn.FORMULATEXT(H15)))</formula>
    </cfRule>
    <cfRule type="expression" dxfId="792" priority="529">
      <formula>ISNUMBER(SEARCH("=", _xlfn.FORMULATEXT(H15)))</formula>
    </cfRule>
    <cfRule type="expression" dxfId="791" priority="530">
      <formula>(ISNUMBER(SEARCH("=", _xlfn.FORMULATEXT(H15)))*1=0)</formula>
    </cfRule>
  </conditionalFormatting>
  <conditionalFormatting sqref="H15 J15:P15 CN15:DL15 R15:CL15">
    <cfRule type="expression" dxfId="790" priority="526">
      <formula>ISNUMBER(SEARCH("IS BS CF", _xlfn.FORMULATEXT(H15)))</formula>
    </cfRule>
  </conditionalFormatting>
  <conditionalFormatting sqref="H16 K16:P16 CN16:DL16 R16:CL16">
    <cfRule type="expression" dxfId="789" priority="522">
      <formula>ISNUMBER(SEARCH("Calcs.", _xlfn.FORMULATEXT(H16)))</formula>
    </cfRule>
    <cfRule type="expression" dxfId="788" priority="523">
      <formula>ISNUMBER(SEARCH("Assumption", _xlfn.FORMULATEXT(H16)))</formula>
    </cfRule>
    <cfRule type="expression" dxfId="787" priority="524">
      <formula>ISNUMBER(SEARCH("=", _xlfn.FORMULATEXT(H16)))</formula>
    </cfRule>
    <cfRule type="expression" dxfId="786" priority="525">
      <formula>(ISNUMBER(SEARCH("=", _xlfn.FORMULATEXT(H16)))*1=0)</formula>
    </cfRule>
  </conditionalFormatting>
  <conditionalFormatting sqref="H16 K16:P16 CN16:DL16 R16:CL16">
    <cfRule type="expression" dxfId="785" priority="521">
      <formula>ISNUMBER(SEARCH("IS BS CF", _xlfn.FORMULATEXT(H16)))</formula>
    </cfRule>
  </conditionalFormatting>
  <conditionalFormatting sqref="H17 K17:P17 CN17:DL17 R17:CL17">
    <cfRule type="expression" dxfId="784" priority="517">
      <formula>ISNUMBER(SEARCH("Calcs.", _xlfn.FORMULATEXT(H17)))</formula>
    </cfRule>
    <cfRule type="expression" dxfId="783" priority="518">
      <formula>ISNUMBER(SEARCH("Assumption", _xlfn.FORMULATEXT(H17)))</formula>
    </cfRule>
    <cfRule type="expression" dxfId="782" priority="519">
      <formula>ISNUMBER(SEARCH("=", _xlfn.FORMULATEXT(H17)))</formula>
    </cfRule>
    <cfRule type="expression" dxfId="781" priority="520">
      <formula>(ISNUMBER(SEARCH("=", _xlfn.FORMULATEXT(H17)))*1=0)</formula>
    </cfRule>
  </conditionalFormatting>
  <conditionalFormatting sqref="H17 K17:P17 CN17:DL17 R17:CL17">
    <cfRule type="expression" dxfId="780" priority="516">
      <formula>ISNUMBER(SEARCH("IS BS CF", _xlfn.FORMULATEXT(H17)))</formula>
    </cfRule>
  </conditionalFormatting>
  <conditionalFormatting sqref="CN18:DL18 R18:CL18 H18:P18">
    <cfRule type="expression" dxfId="779" priority="512">
      <formula>ISNUMBER(SEARCH("Calcs.", _xlfn.FORMULATEXT(H18)))</formula>
    </cfRule>
    <cfRule type="expression" dxfId="778" priority="513">
      <formula>ISNUMBER(SEARCH("Assumption", _xlfn.FORMULATEXT(H18)))</formula>
    </cfRule>
    <cfRule type="expression" dxfId="777" priority="514">
      <formula>ISNUMBER(SEARCH("=", _xlfn.FORMULATEXT(H18)))</formula>
    </cfRule>
    <cfRule type="expression" dxfId="776" priority="515">
      <formula>(ISNUMBER(SEARCH("=", _xlfn.FORMULATEXT(H18)))*1=0)</formula>
    </cfRule>
  </conditionalFormatting>
  <conditionalFormatting sqref="CN18:DL18 R18:CL18 H18:P18">
    <cfRule type="expression" dxfId="775" priority="511">
      <formula>ISNUMBER(SEARCH("IS BS CF", _xlfn.FORMULATEXT(H18)))</formula>
    </cfRule>
  </conditionalFormatting>
  <conditionalFormatting sqref="R19:DL19 H19:P19">
    <cfRule type="expression" dxfId="774" priority="507">
      <formula>ISNUMBER(SEARCH("Calcs.", _xlfn.FORMULATEXT(H19)))</formula>
    </cfRule>
    <cfRule type="expression" dxfId="773" priority="508">
      <formula>ISNUMBER(SEARCH("Assumption", _xlfn.FORMULATEXT(H19)))</formula>
    </cfRule>
    <cfRule type="expression" dxfId="772" priority="509">
      <formula>ISNUMBER(SEARCH("=", _xlfn.FORMULATEXT(H19)))</formula>
    </cfRule>
    <cfRule type="expression" dxfId="771" priority="510">
      <formula>(ISNUMBER(SEARCH("=", _xlfn.FORMULATEXT(H19)))*1=0)</formula>
    </cfRule>
  </conditionalFormatting>
  <conditionalFormatting sqref="R19:DL19 H19:P19">
    <cfRule type="expression" dxfId="770" priority="506">
      <formula>ISNUMBER(SEARCH("IS BS CF", _xlfn.FORMULATEXT(H19)))</formula>
    </cfRule>
  </conditionalFormatting>
  <conditionalFormatting sqref="R20:DL20 H20:P20">
    <cfRule type="expression" dxfId="769" priority="502">
      <formula>ISNUMBER(SEARCH("Calcs.", _xlfn.FORMULATEXT(H20)))</formula>
    </cfRule>
    <cfRule type="expression" dxfId="768" priority="503">
      <formula>ISNUMBER(SEARCH("Assumption", _xlfn.FORMULATEXT(H20)))</formula>
    </cfRule>
    <cfRule type="expression" dxfId="767" priority="504">
      <formula>ISNUMBER(SEARCH("=", _xlfn.FORMULATEXT(H20)))</formula>
    </cfRule>
    <cfRule type="expression" dxfId="766" priority="505">
      <formula>(ISNUMBER(SEARCH("=", _xlfn.FORMULATEXT(H20)))*1=0)</formula>
    </cfRule>
  </conditionalFormatting>
  <conditionalFormatting sqref="R20:DL20 H20:P20">
    <cfRule type="expression" dxfId="765" priority="501">
      <formula>ISNUMBER(SEARCH("IS BS CF", _xlfn.FORMULATEXT(H20)))</formula>
    </cfRule>
  </conditionalFormatting>
  <conditionalFormatting sqref="R21 H21:P21">
    <cfRule type="expression" dxfId="714" priority="447">
      <formula>ISNUMBER(SEARCH("Calcs.", _xlfn.FORMULATEXT(H21)))</formula>
    </cfRule>
    <cfRule type="expression" dxfId="713" priority="448">
      <formula>ISNUMBER(SEARCH("Assumption", _xlfn.FORMULATEXT(H21)))</formula>
    </cfRule>
    <cfRule type="expression" dxfId="712" priority="449">
      <formula>ISNUMBER(SEARCH("=", _xlfn.FORMULATEXT(H21)))</formula>
    </cfRule>
    <cfRule type="expression" dxfId="711" priority="450">
      <formula>(ISNUMBER(SEARCH("=", _xlfn.FORMULATEXT(H21)))*1=0)</formula>
    </cfRule>
  </conditionalFormatting>
  <conditionalFormatting sqref="R21 H21:P21">
    <cfRule type="expression" dxfId="710" priority="446">
      <formula>ISNUMBER(SEARCH("IS BS CF", _xlfn.FORMULATEXT(H21)))</formula>
    </cfRule>
  </conditionalFormatting>
  <conditionalFormatting sqref="R22 H22:P22">
    <cfRule type="expression" dxfId="709" priority="442">
      <formula>ISNUMBER(SEARCH("Calcs.", _xlfn.FORMULATEXT(H22)))</formula>
    </cfRule>
    <cfRule type="expression" dxfId="708" priority="443">
      <formula>ISNUMBER(SEARCH("Assumption", _xlfn.FORMULATEXT(H22)))</formula>
    </cfRule>
    <cfRule type="expression" dxfId="707" priority="444">
      <formula>ISNUMBER(SEARCH("=", _xlfn.FORMULATEXT(H22)))</formula>
    </cfRule>
    <cfRule type="expression" dxfId="706" priority="445">
      <formula>(ISNUMBER(SEARCH("=", _xlfn.FORMULATEXT(H22)))*1=0)</formula>
    </cfRule>
  </conditionalFormatting>
  <conditionalFormatting sqref="R22 H22:P22">
    <cfRule type="expression" dxfId="705" priority="441">
      <formula>ISNUMBER(SEARCH("IS BS CF", _xlfn.FORMULATEXT(H22)))</formula>
    </cfRule>
  </conditionalFormatting>
  <conditionalFormatting sqref="R23 H23:P23">
    <cfRule type="expression" dxfId="704" priority="437">
      <formula>ISNUMBER(SEARCH("Calcs.", _xlfn.FORMULATEXT(H23)))</formula>
    </cfRule>
    <cfRule type="expression" dxfId="703" priority="438">
      <formula>ISNUMBER(SEARCH("Assumption", _xlfn.FORMULATEXT(H23)))</formula>
    </cfRule>
    <cfRule type="expression" dxfId="702" priority="439">
      <formula>ISNUMBER(SEARCH("=", _xlfn.FORMULATEXT(H23)))</formula>
    </cfRule>
    <cfRule type="expression" dxfId="701" priority="440">
      <formula>(ISNUMBER(SEARCH("=", _xlfn.FORMULATEXT(H23)))*1=0)</formula>
    </cfRule>
  </conditionalFormatting>
  <conditionalFormatting sqref="R23 H23:P23">
    <cfRule type="expression" dxfId="700" priority="436">
      <formula>ISNUMBER(SEARCH("IS BS CF", _xlfn.FORMULATEXT(H23)))</formula>
    </cfRule>
  </conditionalFormatting>
  <conditionalFormatting sqref="S23:DL23">
    <cfRule type="expression" dxfId="699" priority="432">
      <formula>ISNUMBER(SEARCH("Calcs.", _xlfn.FORMULATEXT(S23)))</formula>
    </cfRule>
    <cfRule type="expression" dxfId="698" priority="433">
      <formula>ISNUMBER(SEARCH("Assumption", _xlfn.FORMULATEXT(S23)))</formula>
    </cfRule>
    <cfRule type="expression" dxfId="697" priority="434">
      <formula>ISNUMBER(SEARCH("=", _xlfn.FORMULATEXT(S23)))</formula>
    </cfRule>
    <cfRule type="expression" dxfId="696" priority="435">
      <formula>(ISNUMBER(SEARCH("=", _xlfn.FORMULATEXT(S23)))*1=0)</formula>
    </cfRule>
  </conditionalFormatting>
  <conditionalFormatting sqref="S23:DL23">
    <cfRule type="expression" dxfId="695" priority="431">
      <formula>ISNUMBER(SEARCH("IS BS CF", _xlfn.FORMULATEXT(S23)))</formula>
    </cfRule>
  </conditionalFormatting>
  <conditionalFormatting sqref="R24 H24:P24">
    <cfRule type="expression" dxfId="694" priority="427">
      <formula>ISNUMBER(SEARCH("Calcs.", _xlfn.FORMULATEXT(H24)))</formula>
    </cfRule>
    <cfRule type="expression" dxfId="693" priority="428">
      <formula>ISNUMBER(SEARCH("Assumption", _xlfn.FORMULATEXT(H24)))</formula>
    </cfRule>
    <cfRule type="expression" dxfId="692" priority="429">
      <formula>ISNUMBER(SEARCH("=", _xlfn.FORMULATEXT(H24)))</formula>
    </cfRule>
    <cfRule type="expression" dxfId="691" priority="430">
      <formula>(ISNUMBER(SEARCH("=", _xlfn.FORMULATEXT(H24)))*1=0)</formula>
    </cfRule>
  </conditionalFormatting>
  <conditionalFormatting sqref="R24 H24:P24">
    <cfRule type="expression" dxfId="690" priority="426">
      <formula>ISNUMBER(SEARCH("IS BS CF", _xlfn.FORMULATEXT(H24)))</formula>
    </cfRule>
  </conditionalFormatting>
  <conditionalFormatting sqref="S24:DL24">
    <cfRule type="expression" dxfId="689" priority="422">
      <formula>ISNUMBER(SEARCH("Calcs.", _xlfn.FORMULATEXT(S24)))</formula>
    </cfRule>
    <cfRule type="expression" dxfId="688" priority="423">
      <formula>ISNUMBER(SEARCH("Assumption", _xlfn.FORMULATEXT(S24)))</formula>
    </cfRule>
    <cfRule type="expression" dxfId="687" priority="424">
      <formula>ISNUMBER(SEARCH("=", _xlfn.FORMULATEXT(S24)))</formula>
    </cfRule>
    <cfRule type="expression" dxfId="686" priority="425">
      <formula>(ISNUMBER(SEARCH("=", _xlfn.FORMULATEXT(S24)))*1=0)</formula>
    </cfRule>
  </conditionalFormatting>
  <conditionalFormatting sqref="S24:DL24">
    <cfRule type="expression" dxfId="685" priority="421">
      <formula>ISNUMBER(SEARCH("IS BS CF", _xlfn.FORMULATEXT(S24)))</formula>
    </cfRule>
  </conditionalFormatting>
  <conditionalFormatting sqref="R25 H25:P25">
    <cfRule type="expression" dxfId="684" priority="417">
      <formula>ISNUMBER(SEARCH("Calcs.", _xlfn.FORMULATEXT(H25)))</formula>
    </cfRule>
    <cfRule type="expression" dxfId="683" priority="418">
      <formula>ISNUMBER(SEARCH("Assumption", _xlfn.FORMULATEXT(H25)))</formula>
    </cfRule>
    <cfRule type="expression" dxfId="682" priority="419">
      <formula>ISNUMBER(SEARCH("=", _xlfn.FORMULATEXT(H25)))</formula>
    </cfRule>
    <cfRule type="expression" dxfId="681" priority="420">
      <formula>(ISNUMBER(SEARCH("=", _xlfn.FORMULATEXT(H25)))*1=0)</formula>
    </cfRule>
  </conditionalFormatting>
  <conditionalFormatting sqref="R25 H25:P25">
    <cfRule type="expression" dxfId="680" priority="416">
      <formula>ISNUMBER(SEARCH("IS BS CF", _xlfn.FORMULATEXT(H25)))</formula>
    </cfRule>
  </conditionalFormatting>
  <conditionalFormatting sqref="S25:DL25">
    <cfRule type="expression" dxfId="679" priority="412">
      <formula>ISNUMBER(SEARCH("Calcs.", _xlfn.FORMULATEXT(S25)))</formula>
    </cfRule>
    <cfRule type="expression" dxfId="678" priority="413">
      <formula>ISNUMBER(SEARCH("Assumption", _xlfn.FORMULATEXT(S25)))</formula>
    </cfRule>
    <cfRule type="expression" dxfId="677" priority="414">
      <formula>ISNUMBER(SEARCH("=", _xlfn.FORMULATEXT(S25)))</formula>
    </cfRule>
    <cfRule type="expression" dxfId="676" priority="415">
      <formula>(ISNUMBER(SEARCH("=", _xlfn.FORMULATEXT(S25)))*1=0)</formula>
    </cfRule>
  </conditionalFormatting>
  <conditionalFormatting sqref="S25:DL25">
    <cfRule type="expression" dxfId="675" priority="411">
      <formula>ISNUMBER(SEARCH("IS BS CF", _xlfn.FORMULATEXT(S25)))</formula>
    </cfRule>
  </conditionalFormatting>
  <conditionalFormatting sqref="R26 H26:P26">
    <cfRule type="expression" dxfId="674" priority="407">
      <formula>ISNUMBER(SEARCH("Calcs.", _xlfn.FORMULATEXT(H26)))</formula>
    </cfRule>
    <cfRule type="expression" dxfId="673" priority="408">
      <formula>ISNUMBER(SEARCH("Assumption", _xlfn.FORMULATEXT(H26)))</formula>
    </cfRule>
    <cfRule type="expression" dxfId="672" priority="409">
      <formula>ISNUMBER(SEARCH("=", _xlfn.FORMULATEXT(H26)))</formula>
    </cfRule>
    <cfRule type="expression" dxfId="671" priority="410">
      <formula>(ISNUMBER(SEARCH("=", _xlfn.FORMULATEXT(H26)))*1=0)</formula>
    </cfRule>
  </conditionalFormatting>
  <conditionalFormatting sqref="R26 H26:P26">
    <cfRule type="expression" dxfId="670" priority="406">
      <formula>ISNUMBER(SEARCH("IS BS CF", _xlfn.FORMULATEXT(H26)))</formula>
    </cfRule>
  </conditionalFormatting>
  <conditionalFormatting sqref="S26:DL26">
    <cfRule type="expression" dxfId="669" priority="402">
      <formula>ISNUMBER(SEARCH("Calcs.", _xlfn.FORMULATEXT(S26)))</formula>
    </cfRule>
    <cfRule type="expression" dxfId="668" priority="403">
      <formula>ISNUMBER(SEARCH("Assumption", _xlfn.FORMULATEXT(S26)))</formula>
    </cfRule>
    <cfRule type="expression" dxfId="667" priority="404">
      <formula>ISNUMBER(SEARCH("=", _xlfn.FORMULATEXT(S26)))</formula>
    </cfRule>
    <cfRule type="expression" dxfId="666" priority="405">
      <formula>(ISNUMBER(SEARCH("=", _xlfn.FORMULATEXT(S26)))*1=0)</formula>
    </cfRule>
  </conditionalFormatting>
  <conditionalFormatting sqref="S26:DL26">
    <cfRule type="expression" dxfId="665" priority="401">
      <formula>ISNUMBER(SEARCH("IS BS CF", _xlfn.FORMULATEXT(S26)))</formula>
    </cfRule>
  </conditionalFormatting>
  <conditionalFormatting sqref="R27 H27:P27">
    <cfRule type="expression" dxfId="664" priority="397">
      <formula>ISNUMBER(SEARCH("Calcs.", _xlfn.FORMULATEXT(H27)))</formula>
    </cfRule>
    <cfRule type="expression" dxfId="663" priority="398">
      <formula>ISNUMBER(SEARCH("Assumption", _xlfn.FORMULATEXT(H27)))</formula>
    </cfRule>
    <cfRule type="expression" dxfId="662" priority="399">
      <formula>ISNUMBER(SEARCH("=", _xlfn.FORMULATEXT(H27)))</formula>
    </cfRule>
    <cfRule type="expression" dxfId="661" priority="400">
      <formula>(ISNUMBER(SEARCH("=", _xlfn.FORMULATEXT(H27)))*1=0)</formula>
    </cfRule>
  </conditionalFormatting>
  <conditionalFormatting sqref="R27 H27:P27">
    <cfRule type="expression" dxfId="660" priority="396">
      <formula>ISNUMBER(SEARCH("IS BS CF", _xlfn.FORMULATEXT(H27)))</formula>
    </cfRule>
  </conditionalFormatting>
  <conditionalFormatting sqref="S27:DL27">
    <cfRule type="expression" dxfId="659" priority="392">
      <formula>ISNUMBER(SEARCH("Calcs.", _xlfn.FORMULATEXT(S27)))</formula>
    </cfRule>
    <cfRule type="expression" dxfId="658" priority="393">
      <formula>ISNUMBER(SEARCH("Assumption", _xlfn.FORMULATEXT(S27)))</formula>
    </cfRule>
    <cfRule type="expression" dxfId="657" priority="394">
      <formula>ISNUMBER(SEARCH("=", _xlfn.FORMULATEXT(S27)))</formula>
    </cfRule>
    <cfRule type="expression" dxfId="656" priority="395">
      <formula>(ISNUMBER(SEARCH("=", _xlfn.FORMULATEXT(S27)))*1=0)</formula>
    </cfRule>
  </conditionalFormatting>
  <conditionalFormatting sqref="S27:DL27">
    <cfRule type="expression" dxfId="655" priority="391">
      <formula>ISNUMBER(SEARCH("IS BS CF", _xlfn.FORMULATEXT(S27)))</formula>
    </cfRule>
  </conditionalFormatting>
  <conditionalFormatting sqref="R28 H28:P28">
    <cfRule type="expression" dxfId="654" priority="387">
      <formula>ISNUMBER(SEARCH("Calcs.", _xlfn.FORMULATEXT(H28)))</formula>
    </cfRule>
    <cfRule type="expression" dxfId="653" priority="388">
      <formula>ISNUMBER(SEARCH("Assumption", _xlfn.FORMULATEXT(H28)))</formula>
    </cfRule>
    <cfRule type="expression" dxfId="652" priority="389">
      <formula>ISNUMBER(SEARCH("=", _xlfn.FORMULATEXT(H28)))</formula>
    </cfRule>
    <cfRule type="expression" dxfId="651" priority="390">
      <formula>(ISNUMBER(SEARCH("=", _xlfn.FORMULATEXT(H28)))*1=0)</formula>
    </cfRule>
  </conditionalFormatting>
  <conditionalFormatting sqref="R28 H28:P28">
    <cfRule type="expression" dxfId="650" priority="386">
      <formula>ISNUMBER(SEARCH("IS BS CF", _xlfn.FORMULATEXT(H28)))</formula>
    </cfRule>
  </conditionalFormatting>
  <conditionalFormatting sqref="R29 H29:P29">
    <cfRule type="expression" dxfId="649" priority="382">
      <formula>ISNUMBER(SEARCH("Calcs.", _xlfn.FORMULATEXT(H29)))</formula>
    </cfRule>
    <cfRule type="expression" dxfId="648" priority="383">
      <formula>ISNUMBER(SEARCH("Assumption", _xlfn.FORMULATEXT(H29)))</formula>
    </cfRule>
    <cfRule type="expression" dxfId="647" priority="384">
      <formula>ISNUMBER(SEARCH("=", _xlfn.FORMULATEXT(H29)))</formula>
    </cfRule>
    <cfRule type="expression" dxfId="646" priority="385">
      <formula>(ISNUMBER(SEARCH("=", _xlfn.FORMULATEXT(H29)))*1=0)</formula>
    </cfRule>
  </conditionalFormatting>
  <conditionalFormatting sqref="R29 H29:P29">
    <cfRule type="expression" dxfId="645" priority="381">
      <formula>ISNUMBER(SEARCH("IS BS CF", _xlfn.FORMULATEXT(H29)))</formula>
    </cfRule>
  </conditionalFormatting>
  <conditionalFormatting sqref="R30 H30:P30">
    <cfRule type="expression" dxfId="644" priority="377">
      <formula>ISNUMBER(SEARCH("Calcs.", _xlfn.FORMULATEXT(H30)))</formula>
    </cfRule>
    <cfRule type="expression" dxfId="643" priority="378">
      <formula>ISNUMBER(SEARCH("Assumption", _xlfn.FORMULATEXT(H30)))</formula>
    </cfRule>
    <cfRule type="expression" dxfId="642" priority="379">
      <formula>ISNUMBER(SEARCH("=", _xlfn.FORMULATEXT(H30)))</formula>
    </cfRule>
    <cfRule type="expression" dxfId="641" priority="380">
      <formula>(ISNUMBER(SEARCH("=", _xlfn.FORMULATEXT(H30)))*1=0)</formula>
    </cfRule>
  </conditionalFormatting>
  <conditionalFormatting sqref="R30 H30:P30">
    <cfRule type="expression" dxfId="640" priority="376">
      <formula>ISNUMBER(SEARCH("IS BS CF", _xlfn.FORMULATEXT(H30)))</formula>
    </cfRule>
  </conditionalFormatting>
  <conditionalFormatting sqref="R31 H31:P31">
    <cfRule type="expression" dxfId="639" priority="372">
      <formula>ISNUMBER(SEARCH("Calcs.", _xlfn.FORMULATEXT(H31)))</formula>
    </cfRule>
    <cfRule type="expression" dxfId="638" priority="373">
      <formula>ISNUMBER(SEARCH("Assumption", _xlfn.FORMULATEXT(H31)))</formula>
    </cfRule>
    <cfRule type="expression" dxfId="637" priority="374">
      <formula>ISNUMBER(SEARCH("=", _xlfn.FORMULATEXT(H31)))</formula>
    </cfRule>
    <cfRule type="expression" dxfId="636" priority="375">
      <formula>(ISNUMBER(SEARCH("=", _xlfn.FORMULATEXT(H31)))*1=0)</formula>
    </cfRule>
  </conditionalFormatting>
  <conditionalFormatting sqref="R31 H31:P31">
    <cfRule type="expression" dxfId="635" priority="371">
      <formula>ISNUMBER(SEARCH("IS BS CF", _xlfn.FORMULATEXT(H31)))</formula>
    </cfRule>
  </conditionalFormatting>
  <conditionalFormatting sqref="R32 H32:P32">
    <cfRule type="expression" dxfId="634" priority="367">
      <formula>ISNUMBER(SEARCH("Calcs.", _xlfn.FORMULATEXT(H32)))</formula>
    </cfRule>
    <cfRule type="expression" dxfId="633" priority="368">
      <formula>ISNUMBER(SEARCH("Assumption", _xlfn.FORMULATEXT(H32)))</formula>
    </cfRule>
    <cfRule type="expression" dxfId="632" priority="369">
      <formula>ISNUMBER(SEARCH("=", _xlfn.FORMULATEXT(H32)))</formula>
    </cfRule>
    <cfRule type="expression" dxfId="631" priority="370">
      <formula>(ISNUMBER(SEARCH("=", _xlfn.FORMULATEXT(H32)))*1=0)</formula>
    </cfRule>
  </conditionalFormatting>
  <conditionalFormatting sqref="R32 H32:P32">
    <cfRule type="expression" dxfId="630" priority="366">
      <formula>ISNUMBER(SEARCH("IS BS CF", _xlfn.FORMULATEXT(H32)))</formula>
    </cfRule>
  </conditionalFormatting>
  <conditionalFormatting sqref="R33 H33:P33">
    <cfRule type="expression" dxfId="629" priority="362">
      <formula>ISNUMBER(SEARCH("Calcs.", _xlfn.FORMULATEXT(H33)))</formula>
    </cfRule>
    <cfRule type="expression" dxfId="628" priority="363">
      <formula>ISNUMBER(SEARCH("Assumption", _xlfn.FORMULATEXT(H33)))</formula>
    </cfRule>
    <cfRule type="expression" dxfId="627" priority="364">
      <formula>ISNUMBER(SEARCH("=", _xlfn.FORMULATEXT(H33)))</formula>
    </cfRule>
    <cfRule type="expression" dxfId="626" priority="365">
      <formula>(ISNUMBER(SEARCH("=", _xlfn.FORMULATEXT(H33)))*1=0)</formula>
    </cfRule>
  </conditionalFormatting>
  <conditionalFormatting sqref="R33 H33:P33">
    <cfRule type="expression" dxfId="625" priority="361">
      <formula>ISNUMBER(SEARCH("IS BS CF", _xlfn.FORMULATEXT(H33)))</formula>
    </cfRule>
  </conditionalFormatting>
  <conditionalFormatting sqref="R34 H34:P34">
    <cfRule type="expression" dxfId="624" priority="357">
      <formula>ISNUMBER(SEARCH("Calcs.", _xlfn.FORMULATEXT(H34)))</formula>
    </cfRule>
    <cfRule type="expression" dxfId="623" priority="358">
      <formula>ISNUMBER(SEARCH("Assumption", _xlfn.FORMULATEXT(H34)))</formula>
    </cfRule>
    <cfRule type="expression" dxfId="622" priority="359">
      <formula>ISNUMBER(SEARCH("=", _xlfn.FORMULATEXT(H34)))</formula>
    </cfRule>
    <cfRule type="expression" dxfId="621" priority="360">
      <formula>(ISNUMBER(SEARCH("=", _xlfn.FORMULATEXT(H34)))*1=0)</formula>
    </cfRule>
  </conditionalFormatting>
  <conditionalFormatting sqref="R34 H34:P34">
    <cfRule type="expression" dxfId="620" priority="356">
      <formula>ISNUMBER(SEARCH("IS BS CF", _xlfn.FORMULATEXT(H34)))</formula>
    </cfRule>
  </conditionalFormatting>
  <conditionalFormatting sqref="R35 H35:P35">
    <cfRule type="expression" dxfId="619" priority="352">
      <formula>ISNUMBER(SEARCH("Calcs.", _xlfn.FORMULATEXT(H35)))</formula>
    </cfRule>
    <cfRule type="expression" dxfId="618" priority="353">
      <formula>ISNUMBER(SEARCH("Assumption", _xlfn.FORMULATEXT(H35)))</formula>
    </cfRule>
    <cfRule type="expression" dxfId="617" priority="354">
      <formula>ISNUMBER(SEARCH("=", _xlfn.FORMULATEXT(H35)))</formula>
    </cfRule>
    <cfRule type="expression" dxfId="616" priority="355">
      <formula>(ISNUMBER(SEARCH("=", _xlfn.FORMULATEXT(H35)))*1=0)</formula>
    </cfRule>
  </conditionalFormatting>
  <conditionalFormatting sqref="R35 H35:P35">
    <cfRule type="expression" dxfId="615" priority="351">
      <formula>ISNUMBER(SEARCH("IS BS CF", _xlfn.FORMULATEXT(H35)))</formula>
    </cfRule>
  </conditionalFormatting>
  <conditionalFormatting sqref="R36 H36:P36">
    <cfRule type="expression" dxfId="614" priority="347">
      <formula>ISNUMBER(SEARCH("Calcs.", _xlfn.FORMULATEXT(H36)))</formula>
    </cfRule>
    <cfRule type="expression" dxfId="613" priority="348">
      <formula>ISNUMBER(SEARCH("Assumption", _xlfn.FORMULATEXT(H36)))</formula>
    </cfRule>
    <cfRule type="expression" dxfId="612" priority="349">
      <formula>ISNUMBER(SEARCH("=", _xlfn.FORMULATEXT(H36)))</formula>
    </cfRule>
    <cfRule type="expression" dxfId="611" priority="350">
      <formula>(ISNUMBER(SEARCH("=", _xlfn.FORMULATEXT(H36)))*1=0)</formula>
    </cfRule>
  </conditionalFormatting>
  <conditionalFormatting sqref="R36 H36:P36">
    <cfRule type="expression" dxfId="610" priority="346">
      <formula>ISNUMBER(SEARCH("IS BS CF", _xlfn.FORMULATEXT(H36)))</formula>
    </cfRule>
  </conditionalFormatting>
  <conditionalFormatting sqref="S36:DL36">
    <cfRule type="expression" dxfId="609" priority="342">
      <formula>ISNUMBER(SEARCH("Calcs.", _xlfn.FORMULATEXT(S36)))</formula>
    </cfRule>
    <cfRule type="expression" dxfId="608" priority="343">
      <formula>ISNUMBER(SEARCH("Assumption", _xlfn.FORMULATEXT(S36)))</formula>
    </cfRule>
    <cfRule type="expression" dxfId="607" priority="344">
      <formula>ISNUMBER(SEARCH("=", _xlfn.FORMULATEXT(S36)))</formula>
    </cfRule>
    <cfRule type="expression" dxfId="606" priority="345">
      <formula>(ISNUMBER(SEARCH("=", _xlfn.FORMULATEXT(S36)))*1=0)</formula>
    </cfRule>
  </conditionalFormatting>
  <conditionalFormatting sqref="S36:DL36">
    <cfRule type="expression" dxfId="605" priority="341">
      <formula>ISNUMBER(SEARCH("IS BS CF", _xlfn.FORMULATEXT(S36)))</formula>
    </cfRule>
  </conditionalFormatting>
  <conditionalFormatting sqref="CN37 R37 H37:P37">
    <cfRule type="expression" dxfId="604" priority="337">
      <formula>ISNUMBER(SEARCH("Calcs.", _xlfn.FORMULATEXT(H37)))</formula>
    </cfRule>
    <cfRule type="expression" dxfId="603" priority="338">
      <formula>ISNUMBER(SEARCH("Assumption", _xlfn.FORMULATEXT(H37)))</formula>
    </cfRule>
    <cfRule type="expression" dxfId="602" priority="339">
      <formula>ISNUMBER(SEARCH("=", _xlfn.FORMULATEXT(H37)))</formula>
    </cfRule>
    <cfRule type="expression" dxfId="601" priority="340">
      <formula>(ISNUMBER(SEARCH("=", _xlfn.FORMULATEXT(H37)))*1=0)</formula>
    </cfRule>
  </conditionalFormatting>
  <conditionalFormatting sqref="CN37 R37 H37:P37">
    <cfRule type="expression" dxfId="600" priority="336">
      <formula>ISNUMBER(SEARCH("IS BS CF", _xlfn.FORMULATEXT(H37)))</formula>
    </cfRule>
  </conditionalFormatting>
  <conditionalFormatting sqref="S37:CL37 CO37:DL37">
    <cfRule type="expression" dxfId="599" priority="332">
      <formula>ISNUMBER(SEARCH("Calcs.", _xlfn.FORMULATEXT(S37)))</formula>
    </cfRule>
    <cfRule type="expression" dxfId="598" priority="333">
      <formula>ISNUMBER(SEARCH("Assumption", _xlfn.FORMULATEXT(S37)))</formula>
    </cfRule>
    <cfRule type="expression" dxfId="597" priority="334">
      <formula>ISNUMBER(SEARCH("=", _xlfn.FORMULATEXT(S37)))</formula>
    </cfRule>
    <cfRule type="expression" dxfId="596" priority="335">
      <formula>(ISNUMBER(SEARCH("=", _xlfn.FORMULATEXT(S37)))*1=0)</formula>
    </cfRule>
  </conditionalFormatting>
  <conditionalFormatting sqref="S37:CL37 CO37:DL37">
    <cfRule type="expression" dxfId="595" priority="331">
      <formula>ISNUMBER(SEARCH("IS BS CF", _xlfn.FORMULATEXT(S37)))</formula>
    </cfRule>
  </conditionalFormatting>
  <conditionalFormatting sqref="CN38 R38 H38:P38">
    <cfRule type="expression" dxfId="594" priority="327">
      <formula>ISNUMBER(SEARCH("Calcs.", _xlfn.FORMULATEXT(H38)))</formula>
    </cfRule>
    <cfRule type="expression" dxfId="593" priority="328">
      <formula>ISNUMBER(SEARCH("Assumption", _xlfn.FORMULATEXT(H38)))</formula>
    </cfRule>
    <cfRule type="expression" dxfId="592" priority="329">
      <formula>ISNUMBER(SEARCH("=", _xlfn.FORMULATEXT(H38)))</formula>
    </cfRule>
    <cfRule type="expression" dxfId="591" priority="330">
      <formula>(ISNUMBER(SEARCH("=", _xlfn.FORMULATEXT(H38)))*1=0)</formula>
    </cfRule>
  </conditionalFormatting>
  <conditionalFormatting sqref="CN38 R38 H38:P38">
    <cfRule type="expression" dxfId="590" priority="326">
      <formula>ISNUMBER(SEARCH("IS BS CF", _xlfn.FORMULATEXT(H38)))</formula>
    </cfRule>
  </conditionalFormatting>
  <conditionalFormatting sqref="S38:CL38 CO38:DL38">
    <cfRule type="expression" dxfId="589" priority="322">
      <formula>ISNUMBER(SEARCH("Calcs.", _xlfn.FORMULATEXT(S38)))</formula>
    </cfRule>
    <cfRule type="expression" dxfId="588" priority="323">
      <formula>ISNUMBER(SEARCH("Assumption", _xlfn.FORMULATEXT(S38)))</formula>
    </cfRule>
    <cfRule type="expression" dxfId="587" priority="324">
      <formula>ISNUMBER(SEARCH("=", _xlfn.FORMULATEXT(S38)))</formula>
    </cfRule>
    <cfRule type="expression" dxfId="586" priority="325">
      <formula>(ISNUMBER(SEARCH("=", _xlfn.FORMULATEXT(S38)))*1=0)</formula>
    </cfRule>
  </conditionalFormatting>
  <conditionalFormatting sqref="S38:CL38 CO38:DL38">
    <cfRule type="expression" dxfId="585" priority="321">
      <formula>ISNUMBER(SEARCH("IS BS CF", _xlfn.FORMULATEXT(S38)))</formula>
    </cfRule>
  </conditionalFormatting>
  <conditionalFormatting sqref="R39 H39:P39">
    <cfRule type="expression" dxfId="584" priority="317">
      <formula>ISNUMBER(SEARCH("Calcs.", _xlfn.FORMULATEXT(H39)))</formula>
    </cfRule>
    <cfRule type="expression" dxfId="583" priority="318">
      <formula>ISNUMBER(SEARCH("Assumption", _xlfn.FORMULATEXT(H39)))</formula>
    </cfRule>
    <cfRule type="expression" dxfId="582" priority="319">
      <formula>ISNUMBER(SEARCH("=", _xlfn.FORMULATEXT(H39)))</formula>
    </cfRule>
    <cfRule type="expression" dxfId="581" priority="320">
      <formula>(ISNUMBER(SEARCH("=", _xlfn.FORMULATEXT(H39)))*1=0)</formula>
    </cfRule>
  </conditionalFormatting>
  <conditionalFormatting sqref="R39 H39:P39">
    <cfRule type="expression" dxfId="580" priority="316">
      <formula>ISNUMBER(SEARCH("IS BS CF", _xlfn.FORMULATEXT(H39)))</formula>
    </cfRule>
  </conditionalFormatting>
  <conditionalFormatting sqref="S39:DL39">
    <cfRule type="expression" dxfId="579" priority="312">
      <formula>ISNUMBER(SEARCH("Calcs.", _xlfn.FORMULATEXT(S39)))</formula>
    </cfRule>
    <cfRule type="expression" dxfId="578" priority="313">
      <formula>ISNUMBER(SEARCH("Assumption", _xlfn.FORMULATEXT(S39)))</formula>
    </cfRule>
    <cfRule type="expression" dxfId="577" priority="314">
      <formula>ISNUMBER(SEARCH("=", _xlfn.FORMULATEXT(S39)))</formula>
    </cfRule>
    <cfRule type="expression" dxfId="576" priority="315">
      <formula>(ISNUMBER(SEARCH("=", _xlfn.FORMULATEXT(S39)))*1=0)</formula>
    </cfRule>
  </conditionalFormatting>
  <conditionalFormatting sqref="S39:DL39">
    <cfRule type="expression" dxfId="575" priority="311">
      <formula>ISNUMBER(SEARCH("IS BS CF", _xlfn.FORMULATEXT(S39)))</formula>
    </cfRule>
  </conditionalFormatting>
  <conditionalFormatting sqref="R40 H40:P40">
    <cfRule type="expression" dxfId="574" priority="307">
      <formula>ISNUMBER(SEARCH("Calcs.", _xlfn.FORMULATEXT(H40)))</formula>
    </cfRule>
    <cfRule type="expression" dxfId="573" priority="308">
      <formula>ISNUMBER(SEARCH("Assumption", _xlfn.FORMULATEXT(H40)))</formula>
    </cfRule>
    <cfRule type="expression" dxfId="572" priority="309">
      <formula>ISNUMBER(SEARCH("=", _xlfn.FORMULATEXT(H40)))</formula>
    </cfRule>
    <cfRule type="expression" dxfId="571" priority="310">
      <formula>(ISNUMBER(SEARCH("=", _xlfn.FORMULATEXT(H40)))*1=0)</formula>
    </cfRule>
  </conditionalFormatting>
  <conditionalFormatting sqref="R40 H40:P40">
    <cfRule type="expression" dxfId="570" priority="306">
      <formula>ISNUMBER(SEARCH("IS BS CF", _xlfn.FORMULATEXT(H40)))</formula>
    </cfRule>
  </conditionalFormatting>
  <conditionalFormatting sqref="S40:DL40">
    <cfRule type="expression" dxfId="569" priority="302">
      <formula>ISNUMBER(SEARCH("Calcs.", _xlfn.FORMULATEXT(S40)))</formula>
    </cfRule>
    <cfRule type="expression" dxfId="568" priority="303">
      <formula>ISNUMBER(SEARCH("Assumption", _xlfn.FORMULATEXT(S40)))</formula>
    </cfRule>
    <cfRule type="expression" dxfId="567" priority="304">
      <formula>ISNUMBER(SEARCH("=", _xlfn.FORMULATEXT(S40)))</formula>
    </cfRule>
    <cfRule type="expression" dxfId="566" priority="305">
      <formula>(ISNUMBER(SEARCH("=", _xlfn.FORMULATEXT(S40)))*1=0)</formula>
    </cfRule>
  </conditionalFormatting>
  <conditionalFormatting sqref="S40:DL40">
    <cfRule type="expression" dxfId="565" priority="301">
      <formula>ISNUMBER(SEARCH("IS BS CF", _xlfn.FORMULATEXT(S40)))</formula>
    </cfRule>
  </conditionalFormatting>
  <conditionalFormatting sqref="R41 H41:P41">
    <cfRule type="expression" dxfId="564" priority="297">
      <formula>ISNUMBER(SEARCH("Calcs.", _xlfn.FORMULATEXT(H41)))</formula>
    </cfRule>
    <cfRule type="expression" dxfId="563" priority="298">
      <formula>ISNUMBER(SEARCH("Assumption", _xlfn.FORMULATEXT(H41)))</formula>
    </cfRule>
    <cfRule type="expression" dxfId="562" priority="299">
      <formula>ISNUMBER(SEARCH("=", _xlfn.FORMULATEXT(H41)))</formula>
    </cfRule>
    <cfRule type="expression" dxfId="561" priority="300">
      <formula>(ISNUMBER(SEARCH("=", _xlfn.FORMULATEXT(H41)))*1=0)</formula>
    </cfRule>
  </conditionalFormatting>
  <conditionalFormatting sqref="R41 H41:P41">
    <cfRule type="expression" dxfId="560" priority="296">
      <formula>ISNUMBER(SEARCH("IS BS CF", _xlfn.FORMULATEXT(H41)))</formula>
    </cfRule>
  </conditionalFormatting>
  <conditionalFormatting sqref="S41:DL41">
    <cfRule type="expression" dxfId="559" priority="292">
      <formula>ISNUMBER(SEARCH("Calcs.", _xlfn.FORMULATEXT(S41)))</formula>
    </cfRule>
    <cfRule type="expression" dxfId="558" priority="293">
      <formula>ISNUMBER(SEARCH("Assumption", _xlfn.FORMULATEXT(S41)))</formula>
    </cfRule>
    <cfRule type="expression" dxfId="557" priority="294">
      <formula>ISNUMBER(SEARCH("=", _xlfn.FORMULATEXT(S41)))</formula>
    </cfRule>
    <cfRule type="expression" dxfId="556" priority="295">
      <formula>(ISNUMBER(SEARCH("=", _xlfn.FORMULATEXT(S41)))*1=0)</formula>
    </cfRule>
  </conditionalFormatting>
  <conditionalFormatting sqref="S41:DL41">
    <cfRule type="expression" dxfId="555" priority="291">
      <formula>ISNUMBER(SEARCH("IS BS CF", _xlfn.FORMULATEXT(S41)))</formula>
    </cfRule>
  </conditionalFormatting>
  <conditionalFormatting sqref="R42 H42:P42">
    <cfRule type="expression" dxfId="554" priority="287">
      <formula>ISNUMBER(SEARCH("Calcs.", _xlfn.FORMULATEXT(H42)))</formula>
    </cfRule>
    <cfRule type="expression" dxfId="553" priority="288">
      <formula>ISNUMBER(SEARCH("Assumption", _xlfn.FORMULATEXT(H42)))</formula>
    </cfRule>
    <cfRule type="expression" dxfId="552" priority="289">
      <formula>ISNUMBER(SEARCH("=", _xlfn.FORMULATEXT(H42)))</formula>
    </cfRule>
    <cfRule type="expression" dxfId="551" priority="290">
      <formula>(ISNUMBER(SEARCH("=", _xlfn.FORMULATEXT(H42)))*1=0)</formula>
    </cfRule>
  </conditionalFormatting>
  <conditionalFormatting sqref="R42 H42:P42">
    <cfRule type="expression" dxfId="550" priority="286">
      <formula>ISNUMBER(SEARCH("IS BS CF", _xlfn.FORMULATEXT(H42)))</formula>
    </cfRule>
  </conditionalFormatting>
  <conditionalFormatting sqref="S42:DL42">
    <cfRule type="expression" dxfId="549" priority="282">
      <formula>ISNUMBER(SEARCH("Calcs.", _xlfn.FORMULATEXT(S42)))</formula>
    </cfRule>
    <cfRule type="expression" dxfId="548" priority="283">
      <formula>ISNUMBER(SEARCH("Assumption", _xlfn.FORMULATEXT(S42)))</formula>
    </cfRule>
    <cfRule type="expression" dxfId="547" priority="284">
      <formula>ISNUMBER(SEARCH("=", _xlfn.FORMULATEXT(S42)))</formula>
    </cfRule>
    <cfRule type="expression" dxfId="546" priority="285">
      <formula>(ISNUMBER(SEARCH("=", _xlfn.FORMULATEXT(S42)))*1=0)</formula>
    </cfRule>
  </conditionalFormatting>
  <conditionalFormatting sqref="S42:DL42">
    <cfRule type="expression" dxfId="545" priority="281">
      <formula>ISNUMBER(SEARCH("IS BS CF", _xlfn.FORMULATEXT(S42)))</formula>
    </cfRule>
  </conditionalFormatting>
  <conditionalFormatting sqref="R43 H43:P43">
    <cfRule type="expression" dxfId="544" priority="277">
      <formula>ISNUMBER(SEARCH("Calcs.", _xlfn.FORMULATEXT(H43)))</formula>
    </cfRule>
    <cfRule type="expression" dxfId="543" priority="278">
      <formula>ISNUMBER(SEARCH("Assumption", _xlfn.FORMULATEXT(H43)))</formula>
    </cfRule>
    <cfRule type="expression" dxfId="542" priority="279">
      <formula>ISNUMBER(SEARCH("=", _xlfn.FORMULATEXT(H43)))</formula>
    </cfRule>
    <cfRule type="expression" dxfId="541" priority="280">
      <formula>(ISNUMBER(SEARCH("=", _xlfn.FORMULATEXT(H43)))*1=0)</formula>
    </cfRule>
  </conditionalFormatting>
  <conditionalFormatting sqref="R43 H43:P43">
    <cfRule type="expression" dxfId="540" priority="276">
      <formula>ISNUMBER(SEARCH("IS BS CF", _xlfn.FORMULATEXT(H43)))</formula>
    </cfRule>
  </conditionalFormatting>
  <conditionalFormatting sqref="S43:DL43">
    <cfRule type="expression" dxfId="539" priority="272">
      <formula>ISNUMBER(SEARCH("Calcs.", _xlfn.FORMULATEXT(S43)))</formula>
    </cfRule>
    <cfRule type="expression" dxfId="538" priority="273">
      <formula>ISNUMBER(SEARCH("Assumption", _xlfn.FORMULATEXT(S43)))</formula>
    </cfRule>
    <cfRule type="expression" dxfId="537" priority="274">
      <formula>ISNUMBER(SEARCH("=", _xlfn.FORMULATEXT(S43)))</formula>
    </cfRule>
    <cfRule type="expression" dxfId="536" priority="275">
      <formula>(ISNUMBER(SEARCH("=", _xlfn.FORMULATEXT(S43)))*1=0)</formula>
    </cfRule>
  </conditionalFormatting>
  <conditionalFormatting sqref="S43:DL43">
    <cfRule type="expression" dxfId="535" priority="271">
      <formula>ISNUMBER(SEARCH("IS BS CF", _xlfn.FORMULATEXT(S43)))</formula>
    </cfRule>
  </conditionalFormatting>
  <conditionalFormatting sqref="R44 H44:P44">
    <cfRule type="expression" dxfId="534" priority="267">
      <formula>ISNUMBER(SEARCH("Calcs.", _xlfn.FORMULATEXT(H44)))</formula>
    </cfRule>
    <cfRule type="expression" dxfId="533" priority="268">
      <formula>ISNUMBER(SEARCH("Assumption", _xlfn.FORMULATEXT(H44)))</formula>
    </cfRule>
    <cfRule type="expression" dxfId="532" priority="269">
      <formula>ISNUMBER(SEARCH("=", _xlfn.FORMULATEXT(H44)))</formula>
    </cfRule>
    <cfRule type="expression" dxfId="531" priority="270">
      <formula>(ISNUMBER(SEARCH("=", _xlfn.FORMULATEXT(H44)))*1=0)</formula>
    </cfRule>
  </conditionalFormatting>
  <conditionalFormatting sqref="R44 H44:P44">
    <cfRule type="expression" dxfId="530" priority="266">
      <formula>ISNUMBER(SEARCH("IS BS CF", _xlfn.FORMULATEXT(H44)))</formula>
    </cfRule>
  </conditionalFormatting>
  <conditionalFormatting sqref="S44:DL44">
    <cfRule type="expression" dxfId="529" priority="262">
      <formula>ISNUMBER(SEARCH("Calcs.", _xlfn.FORMULATEXT(S44)))</formula>
    </cfRule>
    <cfRule type="expression" dxfId="528" priority="263">
      <formula>ISNUMBER(SEARCH("Assumption", _xlfn.FORMULATEXT(S44)))</formula>
    </cfRule>
    <cfRule type="expression" dxfId="527" priority="264">
      <formula>ISNUMBER(SEARCH("=", _xlfn.FORMULATEXT(S44)))</formula>
    </cfRule>
    <cfRule type="expression" dxfId="526" priority="265">
      <formula>(ISNUMBER(SEARCH("=", _xlfn.FORMULATEXT(S44)))*1=0)</formula>
    </cfRule>
  </conditionalFormatting>
  <conditionalFormatting sqref="S44:DL44">
    <cfRule type="expression" dxfId="525" priority="261">
      <formula>ISNUMBER(SEARCH("IS BS CF", _xlfn.FORMULATEXT(S44)))</formula>
    </cfRule>
  </conditionalFormatting>
  <conditionalFormatting sqref="R45 H45:P45">
    <cfRule type="expression" dxfId="524" priority="257">
      <formula>ISNUMBER(SEARCH("Calcs.", _xlfn.FORMULATEXT(H45)))</formula>
    </cfRule>
    <cfRule type="expression" dxfId="523" priority="258">
      <formula>ISNUMBER(SEARCH("Assumption", _xlfn.FORMULATEXT(H45)))</formula>
    </cfRule>
    <cfRule type="expression" dxfId="522" priority="259">
      <formula>ISNUMBER(SEARCH("=", _xlfn.FORMULATEXT(H45)))</formula>
    </cfRule>
    <cfRule type="expression" dxfId="521" priority="260">
      <formula>(ISNUMBER(SEARCH("=", _xlfn.FORMULATEXT(H45)))*1=0)</formula>
    </cfRule>
  </conditionalFormatting>
  <conditionalFormatting sqref="R45 H45:P45">
    <cfRule type="expression" dxfId="520" priority="256">
      <formula>ISNUMBER(SEARCH("IS BS CF", _xlfn.FORMULATEXT(H45)))</formula>
    </cfRule>
  </conditionalFormatting>
  <conditionalFormatting sqref="S45:DL45">
    <cfRule type="expression" dxfId="519" priority="252">
      <formula>ISNUMBER(SEARCH("Calcs.", _xlfn.FORMULATEXT(S45)))</formula>
    </cfRule>
    <cfRule type="expression" dxfId="518" priority="253">
      <formula>ISNUMBER(SEARCH("Assumption", _xlfn.FORMULATEXT(S45)))</formula>
    </cfRule>
    <cfRule type="expression" dxfId="517" priority="254">
      <formula>ISNUMBER(SEARCH("=", _xlfn.FORMULATEXT(S45)))</formula>
    </cfRule>
    <cfRule type="expression" dxfId="516" priority="255">
      <formula>(ISNUMBER(SEARCH("=", _xlfn.FORMULATEXT(S45)))*1=0)</formula>
    </cfRule>
  </conditionalFormatting>
  <conditionalFormatting sqref="S45:DL45">
    <cfRule type="expression" dxfId="515" priority="251">
      <formula>ISNUMBER(SEARCH("IS BS CF", _xlfn.FORMULATEXT(S45)))</formula>
    </cfRule>
  </conditionalFormatting>
  <conditionalFormatting sqref="R46 H46:P46">
    <cfRule type="expression" dxfId="514" priority="247">
      <formula>ISNUMBER(SEARCH("Calcs.", _xlfn.FORMULATEXT(H46)))</formula>
    </cfRule>
    <cfRule type="expression" dxfId="513" priority="248">
      <formula>ISNUMBER(SEARCH("Assumption", _xlfn.FORMULATEXT(H46)))</formula>
    </cfRule>
    <cfRule type="expression" dxfId="512" priority="249">
      <formula>ISNUMBER(SEARCH("=", _xlfn.FORMULATEXT(H46)))</formula>
    </cfRule>
    <cfRule type="expression" dxfId="511" priority="250">
      <formula>(ISNUMBER(SEARCH("=", _xlfn.FORMULATEXT(H46)))*1=0)</formula>
    </cfRule>
  </conditionalFormatting>
  <conditionalFormatting sqref="R46 H46:P46">
    <cfRule type="expression" dxfId="510" priority="246">
      <formula>ISNUMBER(SEARCH("IS BS CF", _xlfn.FORMULATEXT(H46)))</formula>
    </cfRule>
  </conditionalFormatting>
  <conditionalFormatting sqref="S46:DL46">
    <cfRule type="expression" dxfId="509" priority="242">
      <formula>ISNUMBER(SEARCH("Calcs.", _xlfn.FORMULATEXT(S46)))</formula>
    </cfRule>
    <cfRule type="expression" dxfId="508" priority="243">
      <formula>ISNUMBER(SEARCH("Assumption", _xlfn.FORMULATEXT(S46)))</formula>
    </cfRule>
    <cfRule type="expression" dxfId="507" priority="244">
      <formula>ISNUMBER(SEARCH("=", _xlfn.FORMULATEXT(S46)))</formula>
    </cfRule>
    <cfRule type="expression" dxfId="506" priority="245">
      <formula>(ISNUMBER(SEARCH("=", _xlfn.FORMULATEXT(S46)))*1=0)</formula>
    </cfRule>
  </conditionalFormatting>
  <conditionalFormatting sqref="S46:DL46">
    <cfRule type="expression" dxfId="505" priority="241">
      <formula>ISNUMBER(SEARCH("IS BS CF", _xlfn.FORMULATEXT(S46)))</formula>
    </cfRule>
  </conditionalFormatting>
  <conditionalFormatting sqref="R47 H47:P47">
    <cfRule type="expression" dxfId="504" priority="237">
      <formula>ISNUMBER(SEARCH("Calcs.", _xlfn.FORMULATEXT(H47)))</formula>
    </cfRule>
    <cfRule type="expression" dxfId="503" priority="238">
      <formula>ISNUMBER(SEARCH("Assumption", _xlfn.FORMULATEXT(H47)))</formula>
    </cfRule>
    <cfRule type="expression" dxfId="502" priority="239">
      <formula>ISNUMBER(SEARCH("=", _xlfn.FORMULATEXT(H47)))</formula>
    </cfRule>
    <cfRule type="expression" dxfId="501" priority="240">
      <formula>(ISNUMBER(SEARCH("=", _xlfn.FORMULATEXT(H47)))*1=0)</formula>
    </cfRule>
  </conditionalFormatting>
  <conditionalFormatting sqref="R47 H47:P47">
    <cfRule type="expression" dxfId="500" priority="236">
      <formula>ISNUMBER(SEARCH("IS BS CF", _xlfn.FORMULATEXT(H47)))</formula>
    </cfRule>
  </conditionalFormatting>
  <conditionalFormatting sqref="S47:DL47">
    <cfRule type="expression" dxfId="499" priority="232">
      <formula>ISNUMBER(SEARCH("Calcs.", _xlfn.FORMULATEXT(S47)))</formula>
    </cfRule>
    <cfRule type="expression" dxfId="498" priority="233">
      <formula>ISNUMBER(SEARCH("Assumption", _xlfn.FORMULATEXT(S47)))</formula>
    </cfRule>
    <cfRule type="expression" dxfId="497" priority="234">
      <formula>ISNUMBER(SEARCH("=", _xlfn.FORMULATEXT(S47)))</formula>
    </cfRule>
    <cfRule type="expression" dxfId="496" priority="235">
      <formula>(ISNUMBER(SEARCH("=", _xlfn.FORMULATEXT(S47)))*1=0)</formula>
    </cfRule>
  </conditionalFormatting>
  <conditionalFormatting sqref="S47:DL47">
    <cfRule type="expression" dxfId="495" priority="231">
      <formula>ISNUMBER(SEARCH("IS BS CF", _xlfn.FORMULATEXT(S47)))</formula>
    </cfRule>
  </conditionalFormatting>
  <conditionalFormatting sqref="R48 H48:P48">
    <cfRule type="expression" dxfId="494" priority="227">
      <formula>ISNUMBER(SEARCH("Calcs.", _xlfn.FORMULATEXT(H48)))</formula>
    </cfRule>
    <cfRule type="expression" dxfId="493" priority="228">
      <formula>ISNUMBER(SEARCH("Assumption", _xlfn.FORMULATEXT(H48)))</formula>
    </cfRule>
    <cfRule type="expression" dxfId="492" priority="229">
      <formula>ISNUMBER(SEARCH("=", _xlfn.FORMULATEXT(H48)))</formula>
    </cfRule>
    <cfRule type="expression" dxfId="491" priority="230">
      <formula>(ISNUMBER(SEARCH("=", _xlfn.FORMULATEXT(H48)))*1=0)</formula>
    </cfRule>
  </conditionalFormatting>
  <conditionalFormatting sqref="R48 H48:P48">
    <cfRule type="expression" dxfId="490" priority="226">
      <formula>ISNUMBER(SEARCH("IS BS CF", _xlfn.FORMULATEXT(H48)))</formula>
    </cfRule>
  </conditionalFormatting>
  <conditionalFormatting sqref="S48:DL48">
    <cfRule type="expression" dxfId="489" priority="222">
      <formula>ISNUMBER(SEARCH("Calcs.", _xlfn.FORMULATEXT(S48)))</formula>
    </cfRule>
    <cfRule type="expression" dxfId="488" priority="223">
      <formula>ISNUMBER(SEARCH("Assumption", _xlfn.FORMULATEXT(S48)))</formula>
    </cfRule>
    <cfRule type="expression" dxfId="487" priority="224">
      <formula>ISNUMBER(SEARCH("=", _xlfn.FORMULATEXT(S48)))</formula>
    </cfRule>
    <cfRule type="expression" dxfId="486" priority="225">
      <formula>(ISNUMBER(SEARCH("=", _xlfn.FORMULATEXT(S48)))*1=0)</formula>
    </cfRule>
  </conditionalFormatting>
  <conditionalFormatting sqref="S48:DL48">
    <cfRule type="expression" dxfId="485" priority="221">
      <formula>ISNUMBER(SEARCH("IS BS CF", _xlfn.FORMULATEXT(S48)))</formula>
    </cfRule>
  </conditionalFormatting>
  <conditionalFormatting sqref="R49 H49:P49">
    <cfRule type="expression" dxfId="484" priority="217">
      <formula>ISNUMBER(SEARCH("Calcs.", _xlfn.FORMULATEXT(H49)))</formula>
    </cfRule>
    <cfRule type="expression" dxfId="483" priority="218">
      <formula>ISNUMBER(SEARCH("Assumption", _xlfn.FORMULATEXT(H49)))</formula>
    </cfRule>
    <cfRule type="expression" dxfId="482" priority="219">
      <formula>ISNUMBER(SEARCH("=", _xlfn.FORMULATEXT(H49)))</formula>
    </cfRule>
    <cfRule type="expression" dxfId="481" priority="220">
      <formula>(ISNUMBER(SEARCH("=", _xlfn.FORMULATEXT(H49)))*1=0)</formula>
    </cfRule>
  </conditionalFormatting>
  <conditionalFormatting sqref="R49 H49:P49">
    <cfRule type="expression" dxfId="480" priority="216">
      <formula>ISNUMBER(SEARCH("IS BS CF", _xlfn.FORMULATEXT(H49)))</formula>
    </cfRule>
  </conditionalFormatting>
  <conditionalFormatting sqref="S49:DL49">
    <cfRule type="expression" dxfId="479" priority="212">
      <formula>ISNUMBER(SEARCH("Calcs.", _xlfn.FORMULATEXT(S49)))</formula>
    </cfRule>
    <cfRule type="expression" dxfId="478" priority="213">
      <formula>ISNUMBER(SEARCH("Assumption", _xlfn.FORMULATEXT(S49)))</formula>
    </cfRule>
    <cfRule type="expression" dxfId="477" priority="214">
      <formula>ISNUMBER(SEARCH("=", _xlfn.FORMULATEXT(S49)))</formula>
    </cfRule>
    <cfRule type="expression" dxfId="476" priority="215">
      <formula>(ISNUMBER(SEARCH("=", _xlfn.FORMULATEXT(S49)))*1=0)</formula>
    </cfRule>
  </conditionalFormatting>
  <conditionalFormatting sqref="S49:DL49">
    <cfRule type="expression" dxfId="475" priority="211">
      <formula>ISNUMBER(SEARCH("IS BS CF", _xlfn.FORMULATEXT(S49)))</formula>
    </cfRule>
  </conditionalFormatting>
  <conditionalFormatting sqref="R50 H50:P50">
    <cfRule type="expression" dxfId="474" priority="207">
      <formula>ISNUMBER(SEARCH("Calcs.", _xlfn.FORMULATEXT(H50)))</formula>
    </cfRule>
    <cfRule type="expression" dxfId="473" priority="208">
      <formula>ISNUMBER(SEARCH("Assumption", _xlfn.FORMULATEXT(H50)))</formula>
    </cfRule>
    <cfRule type="expression" dxfId="472" priority="209">
      <formula>ISNUMBER(SEARCH("=", _xlfn.FORMULATEXT(H50)))</formula>
    </cfRule>
    <cfRule type="expression" dxfId="471" priority="210">
      <formula>(ISNUMBER(SEARCH("=", _xlfn.FORMULATEXT(H50)))*1=0)</formula>
    </cfRule>
  </conditionalFormatting>
  <conditionalFormatting sqref="R50 H50:P50">
    <cfRule type="expression" dxfId="470" priority="206">
      <formula>ISNUMBER(SEARCH("IS BS CF", _xlfn.FORMULATEXT(H50)))</formula>
    </cfRule>
  </conditionalFormatting>
  <conditionalFormatting sqref="S50:DL50">
    <cfRule type="expression" dxfId="469" priority="202">
      <formula>ISNUMBER(SEARCH("Calcs.", _xlfn.FORMULATEXT(S50)))</formula>
    </cfRule>
    <cfRule type="expression" dxfId="468" priority="203">
      <formula>ISNUMBER(SEARCH("Assumption", _xlfn.FORMULATEXT(S50)))</formula>
    </cfRule>
    <cfRule type="expression" dxfId="467" priority="204">
      <formula>ISNUMBER(SEARCH("=", _xlfn.FORMULATEXT(S50)))</formula>
    </cfRule>
    <cfRule type="expression" dxfId="466" priority="205">
      <formula>(ISNUMBER(SEARCH("=", _xlfn.FORMULATEXT(S50)))*1=0)</formula>
    </cfRule>
  </conditionalFormatting>
  <conditionalFormatting sqref="S50:DL50">
    <cfRule type="expression" dxfId="465" priority="201">
      <formula>ISNUMBER(SEARCH("IS BS CF", _xlfn.FORMULATEXT(S50)))</formula>
    </cfRule>
  </conditionalFormatting>
  <conditionalFormatting sqref="R51 H51:P51">
    <cfRule type="expression" dxfId="464" priority="197">
      <formula>ISNUMBER(SEARCH("Calcs.", _xlfn.FORMULATEXT(H51)))</formula>
    </cfRule>
    <cfRule type="expression" dxfId="463" priority="198">
      <formula>ISNUMBER(SEARCH("Assumption", _xlfn.FORMULATEXT(H51)))</formula>
    </cfRule>
    <cfRule type="expression" dxfId="462" priority="199">
      <formula>ISNUMBER(SEARCH("=", _xlfn.FORMULATEXT(H51)))</formula>
    </cfRule>
    <cfRule type="expression" dxfId="461" priority="200">
      <formula>(ISNUMBER(SEARCH("=", _xlfn.FORMULATEXT(H51)))*1=0)</formula>
    </cfRule>
  </conditionalFormatting>
  <conditionalFormatting sqref="R51 H51:P51">
    <cfRule type="expression" dxfId="460" priority="196">
      <formula>ISNUMBER(SEARCH("IS BS CF", _xlfn.FORMULATEXT(H51)))</formula>
    </cfRule>
  </conditionalFormatting>
  <conditionalFormatting sqref="R52 H52:P52">
    <cfRule type="expression" dxfId="459" priority="192">
      <formula>ISNUMBER(SEARCH("Calcs.", _xlfn.FORMULATEXT(H52)))</formula>
    </cfRule>
    <cfRule type="expression" dxfId="458" priority="193">
      <formula>ISNUMBER(SEARCH("Assumption", _xlfn.FORMULATEXT(H52)))</formula>
    </cfRule>
    <cfRule type="expression" dxfId="457" priority="194">
      <formula>ISNUMBER(SEARCH("=", _xlfn.FORMULATEXT(H52)))</formula>
    </cfRule>
    <cfRule type="expression" dxfId="456" priority="195">
      <formula>(ISNUMBER(SEARCH("=", _xlfn.FORMULATEXT(H52)))*1=0)</formula>
    </cfRule>
  </conditionalFormatting>
  <conditionalFormatting sqref="R52 H52:P52">
    <cfRule type="expression" dxfId="455" priority="191">
      <formula>ISNUMBER(SEARCH("IS BS CF", _xlfn.FORMULATEXT(H52)))</formula>
    </cfRule>
  </conditionalFormatting>
  <conditionalFormatting sqref="CN53 R53 H53:P53">
    <cfRule type="expression" dxfId="454" priority="187">
      <formula>ISNUMBER(SEARCH("Calcs.", _xlfn.FORMULATEXT(H53)))</formula>
    </cfRule>
    <cfRule type="expression" dxfId="453" priority="188">
      <formula>ISNUMBER(SEARCH("Assumption", _xlfn.FORMULATEXT(H53)))</formula>
    </cfRule>
    <cfRule type="expression" dxfId="452" priority="189">
      <formula>ISNUMBER(SEARCH("=", _xlfn.FORMULATEXT(H53)))</formula>
    </cfRule>
    <cfRule type="expression" dxfId="451" priority="190">
      <formula>(ISNUMBER(SEARCH("=", _xlfn.FORMULATEXT(H53)))*1=0)</formula>
    </cfRule>
  </conditionalFormatting>
  <conditionalFormatting sqref="CN53 R53 H53:P53">
    <cfRule type="expression" dxfId="450" priority="186">
      <formula>ISNUMBER(SEARCH("IS BS CF", _xlfn.FORMULATEXT(H53)))</formula>
    </cfRule>
  </conditionalFormatting>
  <conditionalFormatting sqref="S53:CL53 CO53:DL53">
    <cfRule type="expression" dxfId="449" priority="182">
      <formula>ISNUMBER(SEARCH("Calcs.", _xlfn.FORMULATEXT(S53)))</formula>
    </cfRule>
    <cfRule type="expression" dxfId="448" priority="183">
      <formula>ISNUMBER(SEARCH("Assumption", _xlfn.FORMULATEXT(S53)))</formula>
    </cfRule>
    <cfRule type="expression" dxfId="447" priority="184">
      <formula>ISNUMBER(SEARCH("=", _xlfn.FORMULATEXT(S53)))</formula>
    </cfRule>
    <cfRule type="expression" dxfId="446" priority="185">
      <formula>(ISNUMBER(SEARCH("=", _xlfn.FORMULATEXT(S53)))*1=0)</formula>
    </cfRule>
  </conditionalFormatting>
  <conditionalFormatting sqref="S53:CL53 CO53:DL53">
    <cfRule type="expression" dxfId="445" priority="181">
      <formula>ISNUMBER(SEARCH("IS BS CF", _xlfn.FORMULATEXT(S53)))</formula>
    </cfRule>
  </conditionalFormatting>
  <conditionalFormatting sqref="R54 H54:P54">
    <cfRule type="expression" dxfId="444" priority="177">
      <formula>ISNUMBER(SEARCH("Calcs.", _xlfn.FORMULATEXT(H54)))</formula>
    </cfRule>
    <cfRule type="expression" dxfId="443" priority="178">
      <formula>ISNUMBER(SEARCH("Assumption", _xlfn.FORMULATEXT(H54)))</formula>
    </cfRule>
    <cfRule type="expression" dxfId="442" priority="179">
      <formula>ISNUMBER(SEARCH("=", _xlfn.FORMULATEXT(H54)))</formula>
    </cfRule>
    <cfRule type="expression" dxfId="441" priority="180">
      <formula>(ISNUMBER(SEARCH("=", _xlfn.FORMULATEXT(H54)))*1=0)</formula>
    </cfRule>
  </conditionalFormatting>
  <conditionalFormatting sqref="R54 H54:P54">
    <cfRule type="expression" dxfId="440" priority="176">
      <formula>ISNUMBER(SEARCH("IS BS CF", _xlfn.FORMULATEXT(H54)))</formula>
    </cfRule>
  </conditionalFormatting>
  <conditionalFormatting sqref="S54:DL54">
    <cfRule type="expression" dxfId="439" priority="172">
      <formula>ISNUMBER(SEARCH("Calcs.", _xlfn.FORMULATEXT(S54)))</formula>
    </cfRule>
    <cfRule type="expression" dxfId="438" priority="173">
      <formula>ISNUMBER(SEARCH("Assumption", _xlfn.FORMULATEXT(S54)))</formula>
    </cfRule>
    <cfRule type="expression" dxfId="437" priority="174">
      <formula>ISNUMBER(SEARCH("=", _xlfn.FORMULATEXT(S54)))</formula>
    </cfRule>
    <cfRule type="expression" dxfId="436" priority="175">
      <formula>(ISNUMBER(SEARCH("=", _xlfn.FORMULATEXT(S54)))*1=0)</formula>
    </cfRule>
  </conditionalFormatting>
  <conditionalFormatting sqref="S54:DL54">
    <cfRule type="expression" dxfId="435" priority="171">
      <formula>ISNUMBER(SEARCH("IS BS CF", _xlfn.FORMULATEXT(S54)))</formula>
    </cfRule>
  </conditionalFormatting>
  <conditionalFormatting sqref="R55 H55:P55">
    <cfRule type="expression" dxfId="434" priority="167">
      <formula>ISNUMBER(SEARCH("Calcs.", _xlfn.FORMULATEXT(H55)))</formula>
    </cfRule>
    <cfRule type="expression" dxfId="433" priority="168">
      <formula>ISNUMBER(SEARCH("Assumption", _xlfn.FORMULATEXT(H55)))</formula>
    </cfRule>
    <cfRule type="expression" dxfId="432" priority="169">
      <formula>ISNUMBER(SEARCH("=", _xlfn.FORMULATEXT(H55)))</formula>
    </cfRule>
    <cfRule type="expression" dxfId="431" priority="170">
      <formula>(ISNUMBER(SEARCH("=", _xlfn.FORMULATEXT(H55)))*1=0)</formula>
    </cfRule>
  </conditionalFormatting>
  <conditionalFormatting sqref="R55 H55:P55">
    <cfRule type="expression" dxfId="430" priority="166">
      <formula>ISNUMBER(SEARCH("IS BS CF", _xlfn.FORMULATEXT(H55)))</formula>
    </cfRule>
  </conditionalFormatting>
  <conditionalFormatting sqref="S55:DL55">
    <cfRule type="expression" dxfId="429" priority="162">
      <formula>ISNUMBER(SEARCH("Calcs.", _xlfn.FORMULATEXT(S55)))</formula>
    </cfRule>
    <cfRule type="expression" dxfId="428" priority="163">
      <formula>ISNUMBER(SEARCH("Assumption", _xlfn.FORMULATEXT(S55)))</formula>
    </cfRule>
    <cfRule type="expression" dxfId="427" priority="164">
      <formula>ISNUMBER(SEARCH("=", _xlfn.FORMULATEXT(S55)))</formula>
    </cfRule>
    <cfRule type="expression" dxfId="426" priority="165">
      <formula>(ISNUMBER(SEARCH("=", _xlfn.FORMULATEXT(S55)))*1=0)</formula>
    </cfRule>
  </conditionalFormatting>
  <conditionalFormatting sqref="S55:DL55">
    <cfRule type="expression" dxfId="425" priority="161">
      <formula>ISNUMBER(SEARCH("IS BS CF", _xlfn.FORMULATEXT(S55)))</formula>
    </cfRule>
  </conditionalFormatting>
  <conditionalFormatting sqref="R56 H56:P56">
    <cfRule type="expression" dxfId="424" priority="157">
      <formula>ISNUMBER(SEARCH("Calcs.", _xlfn.FORMULATEXT(H56)))</formula>
    </cfRule>
    <cfRule type="expression" dxfId="423" priority="158">
      <formula>ISNUMBER(SEARCH("Assumption", _xlfn.FORMULATEXT(H56)))</formula>
    </cfRule>
    <cfRule type="expression" dxfId="422" priority="159">
      <formula>ISNUMBER(SEARCH("=", _xlfn.FORMULATEXT(H56)))</formula>
    </cfRule>
    <cfRule type="expression" dxfId="421" priority="160">
      <formula>(ISNUMBER(SEARCH("=", _xlfn.FORMULATEXT(H56)))*1=0)</formula>
    </cfRule>
  </conditionalFormatting>
  <conditionalFormatting sqref="R56 H56:P56">
    <cfRule type="expression" dxfId="420" priority="156">
      <formula>ISNUMBER(SEARCH("IS BS CF", _xlfn.FORMULATEXT(H56)))</formula>
    </cfRule>
  </conditionalFormatting>
  <conditionalFormatting sqref="S56:DL56">
    <cfRule type="expression" dxfId="419" priority="152">
      <formula>ISNUMBER(SEARCH("Calcs.", _xlfn.FORMULATEXT(S56)))</formula>
    </cfRule>
    <cfRule type="expression" dxfId="418" priority="153">
      <formula>ISNUMBER(SEARCH("Assumption", _xlfn.FORMULATEXT(S56)))</formula>
    </cfRule>
    <cfRule type="expression" dxfId="417" priority="154">
      <formula>ISNUMBER(SEARCH("=", _xlfn.FORMULATEXT(S56)))</formula>
    </cfRule>
    <cfRule type="expression" dxfId="416" priority="155">
      <formula>(ISNUMBER(SEARCH("=", _xlfn.FORMULATEXT(S56)))*1=0)</formula>
    </cfRule>
  </conditionalFormatting>
  <conditionalFormatting sqref="S56:DL56">
    <cfRule type="expression" dxfId="415" priority="151">
      <formula>ISNUMBER(SEARCH("IS BS CF", _xlfn.FORMULATEXT(S56)))</formula>
    </cfRule>
  </conditionalFormatting>
  <conditionalFormatting sqref="R57 H57:P57">
    <cfRule type="expression" dxfId="414" priority="147">
      <formula>ISNUMBER(SEARCH("Calcs.", _xlfn.FORMULATEXT(H57)))</formula>
    </cfRule>
    <cfRule type="expression" dxfId="413" priority="148">
      <formula>ISNUMBER(SEARCH("Assumption", _xlfn.FORMULATEXT(H57)))</formula>
    </cfRule>
    <cfRule type="expression" dxfId="412" priority="149">
      <formula>ISNUMBER(SEARCH("=", _xlfn.FORMULATEXT(H57)))</formula>
    </cfRule>
    <cfRule type="expression" dxfId="411" priority="150">
      <formula>(ISNUMBER(SEARCH("=", _xlfn.FORMULATEXT(H57)))*1=0)</formula>
    </cfRule>
  </conditionalFormatting>
  <conditionalFormatting sqref="R57 H57:P57">
    <cfRule type="expression" dxfId="410" priority="146">
      <formula>ISNUMBER(SEARCH("IS BS CF", _xlfn.FORMULATEXT(H57)))</formula>
    </cfRule>
  </conditionalFormatting>
  <conditionalFormatting sqref="S57:DL57">
    <cfRule type="expression" dxfId="409" priority="142">
      <formula>ISNUMBER(SEARCH("Calcs.", _xlfn.FORMULATEXT(S57)))</formula>
    </cfRule>
    <cfRule type="expression" dxfId="408" priority="143">
      <formula>ISNUMBER(SEARCH("Assumption", _xlfn.FORMULATEXT(S57)))</formula>
    </cfRule>
    <cfRule type="expression" dxfId="407" priority="144">
      <formula>ISNUMBER(SEARCH("=", _xlfn.FORMULATEXT(S57)))</formula>
    </cfRule>
    <cfRule type="expression" dxfId="406" priority="145">
      <formula>(ISNUMBER(SEARCH("=", _xlfn.FORMULATEXT(S57)))*1=0)</formula>
    </cfRule>
  </conditionalFormatting>
  <conditionalFormatting sqref="S57:DL57">
    <cfRule type="expression" dxfId="405" priority="141">
      <formula>ISNUMBER(SEARCH("IS BS CF", _xlfn.FORMULATEXT(S57)))</formula>
    </cfRule>
  </conditionalFormatting>
  <conditionalFormatting sqref="R58 H58:P58">
    <cfRule type="expression" dxfId="404" priority="137">
      <formula>ISNUMBER(SEARCH("Calcs.", _xlfn.FORMULATEXT(H58)))</formula>
    </cfRule>
    <cfRule type="expression" dxfId="403" priority="138">
      <formula>ISNUMBER(SEARCH("Assumption", _xlfn.FORMULATEXT(H58)))</formula>
    </cfRule>
    <cfRule type="expression" dxfId="402" priority="139">
      <formula>ISNUMBER(SEARCH("=", _xlfn.FORMULATEXT(H58)))</formula>
    </cfRule>
    <cfRule type="expression" dxfId="401" priority="140">
      <formula>(ISNUMBER(SEARCH("=", _xlfn.FORMULATEXT(H58)))*1=0)</formula>
    </cfRule>
  </conditionalFormatting>
  <conditionalFormatting sqref="R58 H58:P58">
    <cfRule type="expression" dxfId="400" priority="136">
      <formula>ISNUMBER(SEARCH("IS BS CF", _xlfn.FORMULATEXT(H58)))</formula>
    </cfRule>
  </conditionalFormatting>
  <conditionalFormatting sqref="S58:DL58">
    <cfRule type="expression" dxfId="399" priority="132">
      <formula>ISNUMBER(SEARCH("Calcs.", _xlfn.FORMULATEXT(S58)))</formula>
    </cfRule>
    <cfRule type="expression" dxfId="398" priority="133">
      <formula>ISNUMBER(SEARCH("Assumption", _xlfn.FORMULATEXT(S58)))</formula>
    </cfRule>
    <cfRule type="expression" dxfId="397" priority="134">
      <formula>ISNUMBER(SEARCH("=", _xlfn.FORMULATEXT(S58)))</formula>
    </cfRule>
    <cfRule type="expression" dxfId="396" priority="135">
      <formula>(ISNUMBER(SEARCH("=", _xlfn.FORMULATEXT(S58)))*1=0)</formula>
    </cfRule>
  </conditionalFormatting>
  <conditionalFormatting sqref="S58:DL58">
    <cfRule type="expression" dxfId="395" priority="131">
      <formula>ISNUMBER(SEARCH("IS BS CF", _xlfn.FORMULATEXT(S58)))</formula>
    </cfRule>
  </conditionalFormatting>
  <conditionalFormatting sqref="R59 H59:P59">
    <cfRule type="expression" dxfId="394" priority="127">
      <formula>ISNUMBER(SEARCH("Calcs.", _xlfn.FORMULATEXT(H59)))</formula>
    </cfRule>
    <cfRule type="expression" dxfId="393" priority="128">
      <formula>ISNUMBER(SEARCH("Assumption", _xlfn.FORMULATEXT(H59)))</formula>
    </cfRule>
    <cfRule type="expression" dxfId="392" priority="129">
      <formula>ISNUMBER(SEARCH("=", _xlfn.FORMULATEXT(H59)))</formula>
    </cfRule>
    <cfRule type="expression" dxfId="391" priority="130">
      <formula>(ISNUMBER(SEARCH("=", _xlfn.FORMULATEXT(H59)))*1=0)</formula>
    </cfRule>
  </conditionalFormatting>
  <conditionalFormatting sqref="R59 H59:P59">
    <cfRule type="expression" dxfId="390" priority="126">
      <formula>ISNUMBER(SEARCH("IS BS CF", _xlfn.FORMULATEXT(H59)))</formula>
    </cfRule>
  </conditionalFormatting>
  <conditionalFormatting sqref="S59:DL59">
    <cfRule type="expression" dxfId="389" priority="122">
      <formula>ISNUMBER(SEARCH("Calcs.", _xlfn.FORMULATEXT(S59)))</formula>
    </cfRule>
    <cfRule type="expression" dxfId="388" priority="123">
      <formula>ISNUMBER(SEARCH("Assumption", _xlfn.FORMULATEXT(S59)))</formula>
    </cfRule>
    <cfRule type="expression" dxfId="387" priority="124">
      <formula>ISNUMBER(SEARCH("=", _xlfn.FORMULATEXT(S59)))</formula>
    </cfRule>
    <cfRule type="expression" dxfId="386" priority="125">
      <formula>(ISNUMBER(SEARCH("=", _xlfn.FORMULATEXT(S59)))*1=0)</formula>
    </cfRule>
  </conditionalFormatting>
  <conditionalFormatting sqref="S59:DL59">
    <cfRule type="expression" dxfId="385" priority="121">
      <formula>ISNUMBER(SEARCH("IS BS CF", _xlfn.FORMULATEXT(S59)))</formula>
    </cfRule>
  </conditionalFormatting>
  <conditionalFormatting sqref="R60 H60:P60">
    <cfRule type="expression" dxfId="384" priority="117">
      <formula>ISNUMBER(SEARCH("Calcs.", _xlfn.FORMULATEXT(H60)))</formula>
    </cfRule>
    <cfRule type="expression" dxfId="383" priority="118">
      <formula>ISNUMBER(SEARCH("Assumption", _xlfn.FORMULATEXT(H60)))</formula>
    </cfRule>
    <cfRule type="expression" dxfId="382" priority="119">
      <formula>ISNUMBER(SEARCH("=", _xlfn.FORMULATEXT(H60)))</formula>
    </cfRule>
    <cfRule type="expression" dxfId="381" priority="120">
      <formula>(ISNUMBER(SEARCH("=", _xlfn.FORMULATEXT(H60)))*1=0)</formula>
    </cfRule>
  </conditionalFormatting>
  <conditionalFormatting sqref="R60 H60:P60">
    <cfRule type="expression" dxfId="380" priority="116">
      <formula>ISNUMBER(SEARCH("IS BS CF", _xlfn.FORMULATEXT(H60)))</formula>
    </cfRule>
  </conditionalFormatting>
  <conditionalFormatting sqref="S60:DL60">
    <cfRule type="expression" dxfId="379" priority="112">
      <formula>ISNUMBER(SEARCH("Calcs.", _xlfn.FORMULATEXT(S60)))</formula>
    </cfRule>
    <cfRule type="expression" dxfId="378" priority="113">
      <formula>ISNUMBER(SEARCH("Assumption", _xlfn.FORMULATEXT(S60)))</formula>
    </cfRule>
    <cfRule type="expression" dxfId="377" priority="114">
      <formula>ISNUMBER(SEARCH("=", _xlfn.FORMULATEXT(S60)))</formula>
    </cfRule>
    <cfRule type="expression" dxfId="376" priority="115">
      <formula>(ISNUMBER(SEARCH("=", _xlfn.FORMULATEXT(S60)))*1=0)</formula>
    </cfRule>
  </conditionalFormatting>
  <conditionalFormatting sqref="S60:DL60">
    <cfRule type="expression" dxfId="375" priority="111">
      <formula>ISNUMBER(SEARCH("IS BS CF", _xlfn.FORMULATEXT(S60)))</formula>
    </cfRule>
  </conditionalFormatting>
  <conditionalFormatting sqref="R61 H61:P61">
    <cfRule type="expression" dxfId="374" priority="107">
      <formula>ISNUMBER(SEARCH("Calcs.", _xlfn.FORMULATEXT(H61)))</formula>
    </cfRule>
    <cfRule type="expression" dxfId="373" priority="108">
      <formula>ISNUMBER(SEARCH("Assumption", _xlfn.FORMULATEXT(H61)))</formula>
    </cfRule>
    <cfRule type="expression" dxfId="372" priority="109">
      <formula>ISNUMBER(SEARCH("=", _xlfn.FORMULATEXT(H61)))</formula>
    </cfRule>
    <cfRule type="expression" dxfId="371" priority="110">
      <formula>(ISNUMBER(SEARCH("=", _xlfn.FORMULATEXT(H61)))*1=0)</formula>
    </cfRule>
  </conditionalFormatting>
  <conditionalFormatting sqref="R61 H61:P61">
    <cfRule type="expression" dxfId="370" priority="106">
      <formula>ISNUMBER(SEARCH("IS BS CF", _xlfn.FORMULATEXT(H61)))</formula>
    </cfRule>
  </conditionalFormatting>
  <conditionalFormatting sqref="S61:DL61">
    <cfRule type="expression" dxfId="369" priority="102">
      <formula>ISNUMBER(SEARCH("Calcs.", _xlfn.FORMULATEXT(S61)))</formula>
    </cfRule>
    <cfRule type="expression" dxfId="368" priority="103">
      <formula>ISNUMBER(SEARCH("Assumption", _xlfn.FORMULATEXT(S61)))</formula>
    </cfRule>
    <cfRule type="expression" dxfId="367" priority="104">
      <formula>ISNUMBER(SEARCH("=", _xlfn.FORMULATEXT(S61)))</formula>
    </cfRule>
    <cfRule type="expression" dxfId="366" priority="105">
      <formula>(ISNUMBER(SEARCH("=", _xlfn.FORMULATEXT(S61)))*1=0)</formula>
    </cfRule>
  </conditionalFormatting>
  <conditionalFormatting sqref="S61:DL61">
    <cfRule type="expression" dxfId="365" priority="101">
      <formula>ISNUMBER(SEARCH("IS BS CF", _xlfn.FORMULATEXT(S61)))</formula>
    </cfRule>
  </conditionalFormatting>
  <conditionalFormatting sqref="R62 H62:P62">
    <cfRule type="expression" dxfId="364" priority="97">
      <formula>ISNUMBER(SEARCH("Calcs.", _xlfn.FORMULATEXT(H62)))</formula>
    </cfRule>
    <cfRule type="expression" dxfId="363" priority="98">
      <formula>ISNUMBER(SEARCH("Assumption", _xlfn.FORMULATEXT(H62)))</formula>
    </cfRule>
    <cfRule type="expression" dxfId="362" priority="99">
      <formula>ISNUMBER(SEARCH("=", _xlfn.FORMULATEXT(H62)))</formula>
    </cfRule>
    <cfRule type="expression" dxfId="361" priority="100">
      <formula>(ISNUMBER(SEARCH("=", _xlfn.FORMULATEXT(H62)))*1=0)</formula>
    </cfRule>
  </conditionalFormatting>
  <conditionalFormatting sqref="R62 H62:P62">
    <cfRule type="expression" dxfId="360" priority="96">
      <formula>ISNUMBER(SEARCH("IS BS CF", _xlfn.FORMULATEXT(H62)))</formula>
    </cfRule>
  </conditionalFormatting>
  <conditionalFormatting sqref="S62:DL62">
    <cfRule type="expression" dxfId="359" priority="92">
      <formula>ISNUMBER(SEARCH("Calcs.", _xlfn.FORMULATEXT(S62)))</formula>
    </cfRule>
    <cfRule type="expression" dxfId="358" priority="93">
      <formula>ISNUMBER(SEARCH("Assumption", _xlfn.FORMULATEXT(S62)))</formula>
    </cfRule>
    <cfRule type="expression" dxfId="357" priority="94">
      <formula>ISNUMBER(SEARCH("=", _xlfn.FORMULATEXT(S62)))</formula>
    </cfRule>
    <cfRule type="expression" dxfId="356" priority="95">
      <formula>(ISNUMBER(SEARCH("=", _xlfn.FORMULATEXT(S62)))*1=0)</formula>
    </cfRule>
  </conditionalFormatting>
  <conditionalFormatting sqref="S62:DL62">
    <cfRule type="expression" dxfId="355" priority="91">
      <formula>ISNUMBER(SEARCH("IS BS CF", _xlfn.FORMULATEXT(S62)))</formula>
    </cfRule>
  </conditionalFormatting>
  <conditionalFormatting sqref="R63 H63:P63">
    <cfRule type="expression" dxfId="354" priority="87">
      <formula>ISNUMBER(SEARCH("Calcs.", _xlfn.FORMULATEXT(H63)))</formula>
    </cfRule>
    <cfRule type="expression" dxfId="353" priority="88">
      <formula>ISNUMBER(SEARCH("Assumption", _xlfn.FORMULATEXT(H63)))</formula>
    </cfRule>
    <cfRule type="expression" dxfId="352" priority="89">
      <formula>ISNUMBER(SEARCH("=", _xlfn.FORMULATEXT(H63)))</formula>
    </cfRule>
    <cfRule type="expression" dxfId="351" priority="90">
      <formula>(ISNUMBER(SEARCH("=", _xlfn.FORMULATEXT(H63)))*1=0)</formula>
    </cfRule>
  </conditionalFormatting>
  <conditionalFormatting sqref="R63 H63:P63">
    <cfRule type="expression" dxfId="350" priority="86">
      <formula>ISNUMBER(SEARCH("IS BS CF", _xlfn.FORMULATEXT(H63)))</formula>
    </cfRule>
  </conditionalFormatting>
  <conditionalFormatting sqref="S63:DL63">
    <cfRule type="expression" dxfId="349" priority="82">
      <formula>ISNUMBER(SEARCH("Calcs.", _xlfn.FORMULATEXT(S63)))</formula>
    </cfRule>
    <cfRule type="expression" dxfId="348" priority="83">
      <formula>ISNUMBER(SEARCH("Assumption", _xlfn.FORMULATEXT(S63)))</formula>
    </cfRule>
    <cfRule type="expression" dxfId="347" priority="84">
      <formula>ISNUMBER(SEARCH("=", _xlfn.FORMULATEXT(S63)))</formula>
    </cfRule>
    <cfRule type="expression" dxfId="346" priority="85">
      <formula>(ISNUMBER(SEARCH("=", _xlfn.FORMULATEXT(S63)))*1=0)</formula>
    </cfRule>
  </conditionalFormatting>
  <conditionalFormatting sqref="S63:DL63">
    <cfRule type="expression" dxfId="345" priority="81">
      <formula>ISNUMBER(SEARCH("IS BS CF", _xlfn.FORMULATEXT(S63)))</formula>
    </cfRule>
  </conditionalFormatting>
  <conditionalFormatting sqref="R64 H64:P64">
    <cfRule type="expression" dxfId="344" priority="77">
      <formula>ISNUMBER(SEARCH("Calcs.", _xlfn.FORMULATEXT(H64)))</formula>
    </cfRule>
    <cfRule type="expression" dxfId="343" priority="78">
      <formula>ISNUMBER(SEARCH("Assumption", _xlfn.FORMULATEXT(H64)))</formula>
    </cfRule>
    <cfRule type="expression" dxfId="342" priority="79">
      <formula>ISNUMBER(SEARCH("=", _xlfn.FORMULATEXT(H64)))</formula>
    </cfRule>
    <cfRule type="expression" dxfId="341" priority="80">
      <formula>(ISNUMBER(SEARCH("=", _xlfn.FORMULATEXT(H64)))*1=0)</formula>
    </cfRule>
  </conditionalFormatting>
  <conditionalFormatting sqref="R64 H64:P64">
    <cfRule type="expression" dxfId="340" priority="76">
      <formula>ISNUMBER(SEARCH("IS BS CF", _xlfn.FORMULATEXT(H64)))</formula>
    </cfRule>
  </conditionalFormatting>
  <conditionalFormatting sqref="S64:DL64">
    <cfRule type="expression" dxfId="339" priority="72">
      <formula>ISNUMBER(SEARCH("Calcs.", _xlfn.FORMULATEXT(S64)))</formula>
    </cfRule>
    <cfRule type="expression" dxfId="338" priority="73">
      <formula>ISNUMBER(SEARCH("Assumption", _xlfn.FORMULATEXT(S64)))</formula>
    </cfRule>
    <cfRule type="expression" dxfId="337" priority="74">
      <formula>ISNUMBER(SEARCH("=", _xlfn.FORMULATEXT(S64)))</formula>
    </cfRule>
    <cfRule type="expression" dxfId="336" priority="75">
      <formula>(ISNUMBER(SEARCH("=", _xlfn.FORMULATEXT(S64)))*1=0)</formula>
    </cfRule>
  </conditionalFormatting>
  <conditionalFormatting sqref="S64:DL64">
    <cfRule type="expression" dxfId="335" priority="71">
      <formula>ISNUMBER(SEARCH("IS BS CF", _xlfn.FORMULATEXT(S64)))</formula>
    </cfRule>
  </conditionalFormatting>
  <conditionalFormatting sqref="R65 H65:P65">
    <cfRule type="expression" dxfId="334" priority="67">
      <formula>ISNUMBER(SEARCH("Calcs.", _xlfn.FORMULATEXT(H65)))</formula>
    </cfRule>
    <cfRule type="expression" dxfId="333" priority="68">
      <formula>ISNUMBER(SEARCH("Assumption", _xlfn.FORMULATEXT(H65)))</formula>
    </cfRule>
    <cfRule type="expression" dxfId="332" priority="69">
      <formula>ISNUMBER(SEARCH("=", _xlfn.FORMULATEXT(H65)))</formula>
    </cfRule>
    <cfRule type="expression" dxfId="331" priority="70">
      <formula>(ISNUMBER(SEARCH("=", _xlfn.FORMULATEXT(H65)))*1=0)</formula>
    </cfRule>
  </conditionalFormatting>
  <conditionalFormatting sqref="R65 H65:P65">
    <cfRule type="expression" dxfId="330" priority="66">
      <formula>ISNUMBER(SEARCH("IS BS CF", _xlfn.FORMULATEXT(H65)))</formula>
    </cfRule>
  </conditionalFormatting>
  <conditionalFormatting sqref="S65:DL65">
    <cfRule type="expression" dxfId="329" priority="62">
      <formula>ISNUMBER(SEARCH("Calcs.", _xlfn.FORMULATEXT(S65)))</formula>
    </cfRule>
    <cfRule type="expression" dxfId="328" priority="63">
      <formula>ISNUMBER(SEARCH("Assumption", _xlfn.FORMULATEXT(S65)))</formula>
    </cfRule>
    <cfRule type="expression" dxfId="327" priority="64">
      <formula>ISNUMBER(SEARCH("=", _xlfn.FORMULATEXT(S65)))</formula>
    </cfRule>
    <cfRule type="expression" dxfId="326" priority="65">
      <formula>(ISNUMBER(SEARCH("=", _xlfn.FORMULATEXT(S65)))*1=0)</formula>
    </cfRule>
  </conditionalFormatting>
  <conditionalFormatting sqref="S65:DL65">
    <cfRule type="expression" dxfId="325" priority="61">
      <formula>ISNUMBER(SEARCH("IS BS CF", _xlfn.FORMULATEXT(S65)))</formula>
    </cfRule>
  </conditionalFormatting>
  <conditionalFormatting sqref="R66 H66:P66">
    <cfRule type="expression" dxfId="324" priority="57">
      <formula>ISNUMBER(SEARCH("Calcs.", _xlfn.FORMULATEXT(H66)))</formula>
    </cfRule>
    <cfRule type="expression" dxfId="323" priority="58">
      <formula>ISNUMBER(SEARCH("Assumption", _xlfn.FORMULATEXT(H66)))</formula>
    </cfRule>
    <cfRule type="expression" dxfId="322" priority="59">
      <formula>ISNUMBER(SEARCH("=", _xlfn.FORMULATEXT(H66)))</formula>
    </cfRule>
    <cfRule type="expression" dxfId="321" priority="60">
      <formula>(ISNUMBER(SEARCH("=", _xlfn.FORMULATEXT(H66)))*1=0)</formula>
    </cfRule>
  </conditionalFormatting>
  <conditionalFormatting sqref="R66 H66:P66">
    <cfRule type="expression" dxfId="320" priority="56">
      <formula>ISNUMBER(SEARCH("IS BS CF", _xlfn.FORMULATEXT(H66)))</formula>
    </cfRule>
  </conditionalFormatting>
  <conditionalFormatting sqref="R67 H67:P67">
    <cfRule type="expression" dxfId="319" priority="52">
      <formula>ISNUMBER(SEARCH("Calcs.", _xlfn.FORMULATEXT(H67)))</formula>
    </cfRule>
    <cfRule type="expression" dxfId="318" priority="53">
      <formula>ISNUMBER(SEARCH("Assumption", _xlfn.FORMULATEXT(H67)))</formula>
    </cfRule>
    <cfRule type="expression" dxfId="317" priority="54">
      <formula>ISNUMBER(SEARCH("=", _xlfn.FORMULATEXT(H67)))</formula>
    </cfRule>
    <cfRule type="expression" dxfId="316" priority="55">
      <formula>(ISNUMBER(SEARCH("=", _xlfn.FORMULATEXT(H67)))*1=0)</formula>
    </cfRule>
  </conditionalFormatting>
  <conditionalFormatting sqref="R67 H67:P67">
    <cfRule type="expression" dxfId="315" priority="51">
      <formula>ISNUMBER(SEARCH("IS BS CF", _xlfn.FORMULATEXT(H67)))</formula>
    </cfRule>
  </conditionalFormatting>
  <conditionalFormatting sqref="R68 H68:P68">
    <cfRule type="expression" dxfId="314" priority="47">
      <formula>ISNUMBER(SEARCH("Calcs.", _xlfn.FORMULATEXT(H68)))</formula>
    </cfRule>
    <cfRule type="expression" dxfId="313" priority="48">
      <formula>ISNUMBER(SEARCH("Assumption", _xlfn.FORMULATEXT(H68)))</formula>
    </cfRule>
    <cfRule type="expression" dxfId="312" priority="49">
      <formula>ISNUMBER(SEARCH("=", _xlfn.FORMULATEXT(H68)))</formula>
    </cfRule>
    <cfRule type="expression" dxfId="311" priority="50">
      <formula>(ISNUMBER(SEARCH("=", _xlfn.FORMULATEXT(H68)))*1=0)</formula>
    </cfRule>
  </conditionalFormatting>
  <conditionalFormatting sqref="R68 H68:P68">
    <cfRule type="expression" dxfId="310" priority="46">
      <formula>ISNUMBER(SEARCH("IS BS CF", _xlfn.FORMULATEXT(H68)))</formula>
    </cfRule>
  </conditionalFormatting>
  <conditionalFormatting sqref="R69 H69:J69">
    <cfRule type="expression" dxfId="309" priority="42">
      <formula>ISNUMBER(SEARCH("Calcs.", _xlfn.FORMULATEXT(H69)))</formula>
    </cfRule>
    <cfRule type="expression" dxfId="308" priority="43">
      <formula>ISNUMBER(SEARCH("Assumption", _xlfn.FORMULATEXT(H69)))</formula>
    </cfRule>
    <cfRule type="expression" dxfId="307" priority="44">
      <formula>ISNUMBER(SEARCH("=", _xlfn.FORMULATEXT(H69)))</formula>
    </cfRule>
    <cfRule type="expression" dxfId="306" priority="45">
      <formula>(ISNUMBER(SEARCH("=", _xlfn.FORMULATEXT(H69)))*1=0)</formula>
    </cfRule>
  </conditionalFormatting>
  <conditionalFormatting sqref="R69 H69:J69">
    <cfRule type="expression" dxfId="305" priority="41">
      <formula>ISNUMBER(SEARCH("IS BS CF", _xlfn.FORMULATEXT(H69)))</formula>
    </cfRule>
  </conditionalFormatting>
  <conditionalFormatting sqref="R70 H70:P70">
    <cfRule type="expression" dxfId="304" priority="37">
      <formula>ISNUMBER(SEARCH("Calcs.", _xlfn.FORMULATEXT(H70)))</formula>
    </cfRule>
    <cfRule type="expression" dxfId="303" priority="38">
      <formula>ISNUMBER(SEARCH("Assumption", _xlfn.FORMULATEXT(H70)))</formula>
    </cfRule>
    <cfRule type="expression" dxfId="302" priority="39">
      <formula>ISNUMBER(SEARCH("=", _xlfn.FORMULATEXT(H70)))</formula>
    </cfRule>
    <cfRule type="expression" dxfId="301" priority="40">
      <formula>(ISNUMBER(SEARCH("=", _xlfn.FORMULATEXT(H70)))*1=0)</formula>
    </cfRule>
  </conditionalFormatting>
  <conditionalFormatting sqref="R70 H70:P70">
    <cfRule type="expression" dxfId="300" priority="36">
      <formula>ISNUMBER(SEARCH("IS BS CF", _xlfn.FORMULATEXT(H70)))</formula>
    </cfRule>
  </conditionalFormatting>
  <pageMargins left="0.7" right="0.7" top="0.75" bottom="0.75" header="0.3" footer="0.3"/>
  <pageSetup orientation="portrait" horizontalDpi="360" verticalDpi="36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19965CC-BB87-4566-997D-5C3A21FE4DD7}">
          <x14:formula1>
            <xm:f>'Data validation'!$A:$A</xm:f>
          </x14:formula1>
          <xm:sqref>C2198:C1048576 C2:C4 C8:C70</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E935C-E11F-4C0B-947C-59C6DBF648D9}">
  <sheetPr codeName="Sheet9">
    <tabColor theme="4"/>
  </sheetPr>
  <dimension ref="A1:DL72"/>
  <sheetViews>
    <sheetView showGridLines="0" zoomScale="70" zoomScaleNormal="70" workbookViewId="0">
      <pane xSplit="10" ySplit="8" topLeftCell="K9" activePane="bottomRight" state="frozen"/>
      <selection pane="topRight"/>
      <selection pane="bottomLeft"/>
      <selection pane="bottomRight"/>
    </sheetView>
  </sheetViews>
  <sheetFormatPr defaultRowHeight="14.5" outlineLevelRow="2" outlineLevelCol="1" x14ac:dyDescent="0.35"/>
  <cols>
    <col min="1" max="1" width="2.453125" bestFit="1" customWidth="1"/>
    <col min="2" max="6" width="8.7265625" hidden="1" customWidth="1" outlineLevel="1"/>
    <col min="7" max="7" width="41.54296875" style="8" bestFit="1" customWidth="1" collapsed="1"/>
    <col min="8" max="8" width="1.81640625" bestFit="1" customWidth="1"/>
    <col min="9" max="9" width="10" bestFit="1" customWidth="1"/>
    <col min="10" max="10" width="11.90625" bestFit="1" customWidth="1"/>
    <col min="11" max="11" width="12.453125" customWidth="1"/>
    <col min="12" max="16" width="12.453125" bestFit="1" customWidth="1"/>
    <col min="17" max="17" width="3.81640625" customWidth="1"/>
    <col min="18" max="18" width="12.1796875" customWidth="1"/>
    <col min="19" max="90" width="11.453125" bestFit="1" customWidth="1"/>
    <col min="91" max="91" width="6.1796875" customWidth="1"/>
    <col min="92" max="92" width="6.54296875" customWidth="1"/>
    <col min="93" max="116" width="10.7265625" customWidth="1"/>
  </cols>
  <sheetData>
    <row r="1" spans="1:116" ht="15" thickBot="1" x14ac:dyDescent="0.4">
      <c r="K1" s="113">
        <f>'IS BS CF'!K2</f>
        <v>2024</v>
      </c>
      <c r="L1" s="113">
        <f t="shared" ref="L1:P2" si="0">K1+1</f>
        <v>2025</v>
      </c>
      <c r="M1" s="113">
        <f t="shared" si="0"/>
        <v>2026</v>
      </c>
      <c r="N1" s="113">
        <f t="shared" si="0"/>
        <v>2027</v>
      </c>
      <c r="O1" s="113">
        <f t="shared" si="0"/>
        <v>2028</v>
      </c>
      <c r="P1" s="113">
        <f t="shared" si="0"/>
        <v>2029</v>
      </c>
      <c r="S1" s="114">
        <f>S2</f>
        <v>45322</v>
      </c>
      <c r="T1" s="114">
        <f t="shared" ref="T1:CE1" si="1">T2</f>
        <v>45351</v>
      </c>
      <c r="U1" s="114">
        <f t="shared" si="1"/>
        <v>45382</v>
      </c>
      <c r="V1" s="114">
        <f t="shared" si="1"/>
        <v>45412</v>
      </c>
      <c r="W1" s="114">
        <f t="shared" si="1"/>
        <v>45443</v>
      </c>
      <c r="X1" s="114">
        <f t="shared" si="1"/>
        <v>45473</v>
      </c>
      <c r="Y1" s="114">
        <f t="shared" si="1"/>
        <v>45504</v>
      </c>
      <c r="Z1" s="114">
        <f t="shared" si="1"/>
        <v>45535</v>
      </c>
      <c r="AA1" s="114">
        <f t="shared" si="1"/>
        <v>45565</v>
      </c>
      <c r="AB1" s="114">
        <f t="shared" si="1"/>
        <v>45596</v>
      </c>
      <c r="AC1" s="114">
        <f t="shared" si="1"/>
        <v>45626</v>
      </c>
      <c r="AD1" s="114">
        <f t="shared" si="1"/>
        <v>45657</v>
      </c>
      <c r="AE1" s="114">
        <f t="shared" si="1"/>
        <v>45688</v>
      </c>
      <c r="AF1" s="114">
        <f t="shared" si="1"/>
        <v>45716</v>
      </c>
      <c r="AG1" s="114">
        <f t="shared" si="1"/>
        <v>45747</v>
      </c>
      <c r="AH1" s="114">
        <f t="shared" si="1"/>
        <v>45777</v>
      </c>
      <c r="AI1" s="114">
        <f t="shared" si="1"/>
        <v>45808</v>
      </c>
      <c r="AJ1" s="114">
        <f t="shared" si="1"/>
        <v>45838</v>
      </c>
      <c r="AK1" s="114">
        <f t="shared" si="1"/>
        <v>45869</v>
      </c>
      <c r="AL1" s="114">
        <f t="shared" si="1"/>
        <v>45900</v>
      </c>
      <c r="AM1" s="114">
        <f t="shared" si="1"/>
        <v>45930</v>
      </c>
      <c r="AN1" s="114">
        <f t="shared" si="1"/>
        <v>45961</v>
      </c>
      <c r="AO1" s="114">
        <f t="shared" si="1"/>
        <v>45991</v>
      </c>
      <c r="AP1" s="114">
        <f t="shared" si="1"/>
        <v>46022</v>
      </c>
      <c r="AQ1" s="114">
        <f t="shared" si="1"/>
        <v>46053</v>
      </c>
      <c r="AR1" s="114">
        <f t="shared" si="1"/>
        <v>46081</v>
      </c>
      <c r="AS1" s="114">
        <f t="shared" si="1"/>
        <v>46112</v>
      </c>
      <c r="AT1" s="114">
        <f t="shared" si="1"/>
        <v>46142</v>
      </c>
      <c r="AU1" s="114">
        <f t="shared" si="1"/>
        <v>46173</v>
      </c>
      <c r="AV1" s="114">
        <f t="shared" si="1"/>
        <v>46203</v>
      </c>
      <c r="AW1" s="114">
        <f t="shared" si="1"/>
        <v>46234</v>
      </c>
      <c r="AX1" s="114">
        <f t="shared" si="1"/>
        <v>46265</v>
      </c>
      <c r="AY1" s="114">
        <f t="shared" si="1"/>
        <v>46295</v>
      </c>
      <c r="AZ1" s="114">
        <f t="shared" si="1"/>
        <v>46326</v>
      </c>
      <c r="BA1" s="114">
        <f t="shared" si="1"/>
        <v>46356</v>
      </c>
      <c r="BB1" s="114">
        <f t="shared" si="1"/>
        <v>46387</v>
      </c>
      <c r="BC1" s="114">
        <f t="shared" si="1"/>
        <v>46418</v>
      </c>
      <c r="BD1" s="114">
        <f t="shared" si="1"/>
        <v>46446</v>
      </c>
      <c r="BE1" s="114">
        <f t="shared" si="1"/>
        <v>46477</v>
      </c>
      <c r="BF1" s="114">
        <f t="shared" si="1"/>
        <v>46507</v>
      </c>
      <c r="BG1" s="114">
        <f t="shared" si="1"/>
        <v>46538</v>
      </c>
      <c r="BH1" s="114">
        <f t="shared" si="1"/>
        <v>46568</v>
      </c>
      <c r="BI1" s="114">
        <f t="shared" si="1"/>
        <v>46599</v>
      </c>
      <c r="BJ1" s="114">
        <f t="shared" si="1"/>
        <v>46630</v>
      </c>
      <c r="BK1" s="114">
        <f t="shared" si="1"/>
        <v>46660</v>
      </c>
      <c r="BL1" s="114">
        <f t="shared" si="1"/>
        <v>46691</v>
      </c>
      <c r="BM1" s="114">
        <f t="shared" si="1"/>
        <v>46721</v>
      </c>
      <c r="BN1" s="114">
        <f t="shared" si="1"/>
        <v>46752</v>
      </c>
      <c r="BO1" s="114">
        <f t="shared" si="1"/>
        <v>46783</v>
      </c>
      <c r="BP1" s="114">
        <f t="shared" si="1"/>
        <v>46812</v>
      </c>
      <c r="BQ1" s="114">
        <f t="shared" si="1"/>
        <v>46843</v>
      </c>
      <c r="BR1" s="114">
        <f t="shared" si="1"/>
        <v>46873</v>
      </c>
      <c r="BS1" s="114">
        <f t="shared" si="1"/>
        <v>46904</v>
      </c>
      <c r="BT1" s="114">
        <f t="shared" si="1"/>
        <v>46934</v>
      </c>
      <c r="BU1" s="114">
        <f t="shared" si="1"/>
        <v>46965</v>
      </c>
      <c r="BV1" s="114">
        <f t="shared" si="1"/>
        <v>46996</v>
      </c>
      <c r="BW1" s="114">
        <f t="shared" si="1"/>
        <v>47026</v>
      </c>
      <c r="BX1" s="114">
        <f t="shared" si="1"/>
        <v>47057</v>
      </c>
      <c r="BY1" s="114">
        <f t="shared" si="1"/>
        <v>47087</v>
      </c>
      <c r="BZ1" s="114">
        <f t="shared" si="1"/>
        <v>47118</v>
      </c>
      <c r="CA1" s="114">
        <f t="shared" si="1"/>
        <v>47149</v>
      </c>
      <c r="CB1" s="114">
        <f t="shared" si="1"/>
        <v>47177</v>
      </c>
      <c r="CC1" s="114">
        <f t="shared" si="1"/>
        <v>47208</v>
      </c>
      <c r="CD1" s="114">
        <f t="shared" si="1"/>
        <v>47238</v>
      </c>
      <c r="CE1" s="114">
        <f t="shared" si="1"/>
        <v>47269</v>
      </c>
      <c r="CF1" s="114">
        <f t="shared" ref="CF1:CM1" si="2">CF2</f>
        <v>47299</v>
      </c>
      <c r="CG1" s="114">
        <f t="shared" si="2"/>
        <v>47330</v>
      </c>
      <c r="CH1" s="114">
        <f t="shared" si="2"/>
        <v>47361</v>
      </c>
      <c r="CI1" s="114">
        <f t="shared" si="2"/>
        <v>47391</v>
      </c>
      <c r="CJ1" s="114">
        <f t="shared" si="2"/>
        <v>47422</v>
      </c>
      <c r="CK1" s="114">
        <f t="shared" si="2"/>
        <v>47452</v>
      </c>
      <c r="CL1" s="114">
        <f t="shared" si="2"/>
        <v>47483</v>
      </c>
      <c r="CM1" s="114">
        <f t="shared" si="2"/>
        <v>0</v>
      </c>
      <c r="CN1" s="230" t="str">
        <f t="shared" ref="CN1:DL1" si="3">IF(CN7=3,CN3&amp;" Q1",IF(CN7=6,CN3&amp;" Q2",IF(CN7=9,CN3&amp;" Q3",IF(CN7=12,CN3&amp;" Q4",0))))</f>
        <v>0 Q4</v>
      </c>
      <c r="CO1" s="230" t="str">
        <f t="shared" si="3"/>
        <v>0 Q1</v>
      </c>
      <c r="CP1" s="230" t="str">
        <f t="shared" si="3"/>
        <v>0 Q2</v>
      </c>
      <c r="CQ1" s="230" t="str">
        <f t="shared" si="3"/>
        <v>0 Q3</v>
      </c>
      <c r="CR1" s="230" t="str">
        <f t="shared" si="3"/>
        <v>0 Q4</v>
      </c>
      <c r="CS1" s="230" t="str">
        <f t="shared" si="3"/>
        <v>0 Q1</v>
      </c>
      <c r="CT1" s="230" t="str">
        <f t="shared" si="3"/>
        <v>0 Q2</v>
      </c>
      <c r="CU1" s="230" t="str">
        <f t="shared" si="3"/>
        <v>0 Q3</v>
      </c>
      <c r="CV1" s="230" t="str">
        <f t="shared" si="3"/>
        <v>0 Q4</v>
      </c>
      <c r="CW1" s="230" t="str">
        <f t="shared" si="3"/>
        <v>0 Q1</v>
      </c>
      <c r="CX1" s="230" t="str">
        <f t="shared" si="3"/>
        <v>0 Q2</v>
      </c>
      <c r="CY1" s="230" t="str">
        <f t="shared" si="3"/>
        <v>0 Q3</v>
      </c>
      <c r="CZ1" s="230" t="str">
        <f t="shared" si="3"/>
        <v>0 Q4</v>
      </c>
      <c r="DA1" s="230" t="str">
        <f t="shared" si="3"/>
        <v>0 Q1</v>
      </c>
      <c r="DB1" s="230" t="str">
        <f t="shared" si="3"/>
        <v>0 Q2</v>
      </c>
      <c r="DC1" s="230" t="str">
        <f t="shared" si="3"/>
        <v>0 Q3</v>
      </c>
      <c r="DD1" s="230" t="str">
        <f t="shared" si="3"/>
        <v>0 Q4</v>
      </c>
      <c r="DE1" s="230" t="str">
        <f t="shared" si="3"/>
        <v>0 Q1</v>
      </c>
      <c r="DF1" s="230" t="str">
        <f t="shared" si="3"/>
        <v>0 Q2</v>
      </c>
      <c r="DG1" s="230" t="str">
        <f t="shared" si="3"/>
        <v>0 Q3</v>
      </c>
      <c r="DH1" s="230" t="str">
        <f t="shared" si="3"/>
        <v>0 Q4</v>
      </c>
      <c r="DI1" s="230" t="str">
        <f t="shared" si="3"/>
        <v>0 Q1</v>
      </c>
      <c r="DJ1" s="230" t="str">
        <f t="shared" si="3"/>
        <v>0 Q2</v>
      </c>
      <c r="DK1" s="230" t="str">
        <f t="shared" si="3"/>
        <v>0 Q3</v>
      </c>
      <c r="DL1" s="230" t="str">
        <f t="shared" si="3"/>
        <v>0 Q4</v>
      </c>
    </row>
    <row r="2" spans="1:116" hidden="1" outlineLevel="1" x14ac:dyDescent="0.35">
      <c r="A2" s="110"/>
      <c r="B2" s="115"/>
      <c r="C2" s="115"/>
      <c r="D2" s="116"/>
      <c r="E2" s="116"/>
      <c r="F2" s="116"/>
      <c r="G2" s="115"/>
      <c r="H2" s="115"/>
      <c r="I2" s="115"/>
      <c r="J2" s="275"/>
      <c r="K2" s="113">
        <f>'IS BS CF'!K3</f>
        <v>2024</v>
      </c>
      <c r="L2" s="113">
        <f t="shared" si="0"/>
        <v>2025</v>
      </c>
      <c r="M2" s="113">
        <f t="shared" si="0"/>
        <v>2026</v>
      </c>
      <c r="N2" s="113">
        <f t="shared" si="0"/>
        <v>2027</v>
      </c>
      <c r="O2" s="113">
        <f t="shared" si="0"/>
        <v>2028</v>
      </c>
      <c r="P2" s="113">
        <f t="shared" si="0"/>
        <v>2029</v>
      </c>
      <c r="S2" s="114">
        <f>'IS BS CF'!S3</f>
        <v>45322</v>
      </c>
      <c r="T2" s="114">
        <f t="shared" ref="T2:CE2" si="4">EOMONTH(S2,1)</f>
        <v>45351</v>
      </c>
      <c r="U2" s="114">
        <f t="shared" si="4"/>
        <v>45382</v>
      </c>
      <c r="V2" s="114">
        <f t="shared" si="4"/>
        <v>45412</v>
      </c>
      <c r="W2" s="114">
        <f t="shared" si="4"/>
        <v>45443</v>
      </c>
      <c r="X2" s="114">
        <f t="shared" si="4"/>
        <v>45473</v>
      </c>
      <c r="Y2" s="114">
        <f t="shared" si="4"/>
        <v>45504</v>
      </c>
      <c r="Z2" s="114">
        <f t="shared" si="4"/>
        <v>45535</v>
      </c>
      <c r="AA2" s="114">
        <f t="shared" si="4"/>
        <v>45565</v>
      </c>
      <c r="AB2" s="114">
        <f t="shared" si="4"/>
        <v>45596</v>
      </c>
      <c r="AC2" s="114">
        <f t="shared" si="4"/>
        <v>45626</v>
      </c>
      <c r="AD2" s="114">
        <f t="shared" si="4"/>
        <v>45657</v>
      </c>
      <c r="AE2" s="114">
        <f t="shared" si="4"/>
        <v>45688</v>
      </c>
      <c r="AF2" s="114">
        <f t="shared" si="4"/>
        <v>45716</v>
      </c>
      <c r="AG2" s="114">
        <f t="shared" si="4"/>
        <v>45747</v>
      </c>
      <c r="AH2" s="114">
        <f t="shared" si="4"/>
        <v>45777</v>
      </c>
      <c r="AI2" s="114">
        <f t="shared" si="4"/>
        <v>45808</v>
      </c>
      <c r="AJ2" s="114">
        <f t="shared" si="4"/>
        <v>45838</v>
      </c>
      <c r="AK2" s="114">
        <f t="shared" si="4"/>
        <v>45869</v>
      </c>
      <c r="AL2" s="114">
        <f t="shared" si="4"/>
        <v>45900</v>
      </c>
      <c r="AM2" s="114">
        <f t="shared" si="4"/>
        <v>45930</v>
      </c>
      <c r="AN2" s="114">
        <f t="shared" si="4"/>
        <v>45961</v>
      </c>
      <c r="AO2" s="114">
        <f t="shared" si="4"/>
        <v>45991</v>
      </c>
      <c r="AP2" s="114">
        <f t="shared" si="4"/>
        <v>46022</v>
      </c>
      <c r="AQ2" s="114">
        <f t="shared" si="4"/>
        <v>46053</v>
      </c>
      <c r="AR2" s="114">
        <f t="shared" si="4"/>
        <v>46081</v>
      </c>
      <c r="AS2" s="114">
        <f t="shared" si="4"/>
        <v>46112</v>
      </c>
      <c r="AT2" s="114">
        <f t="shared" si="4"/>
        <v>46142</v>
      </c>
      <c r="AU2" s="114">
        <f t="shared" si="4"/>
        <v>46173</v>
      </c>
      <c r="AV2" s="114">
        <f t="shared" si="4"/>
        <v>46203</v>
      </c>
      <c r="AW2" s="114">
        <f t="shared" si="4"/>
        <v>46234</v>
      </c>
      <c r="AX2" s="114">
        <f t="shared" si="4"/>
        <v>46265</v>
      </c>
      <c r="AY2" s="114">
        <f t="shared" si="4"/>
        <v>46295</v>
      </c>
      <c r="AZ2" s="114">
        <f t="shared" si="4"/>
        <v>46326</v>
      </c>
      <c r="BA2" s="114">
        <f t="shared" si="4"/>
        <v>46356</v>
      </c>
      <c r="BB2" s="114">
        <f t="shared" si="4"/>
        <v>46387</v>
      </c>
      <c r="BC2" s="114">
        <f t="shared" si="4"/>
        <v>46418</v>
      </c>
      <c r="BD2" s="114">
        <f t="shared" si="4"/>
        <v>46446</v>
      </c>
      <c r="BE2" s="114">
        <f t="shared" si="4"/>
        <v>46477</v>
      </c>
      <c r="BF2" s="114">
        <f t="shared" si="4"/>
        <v>46507</v>
      </c>
      <c r="BG2" s="114">
        <f t="shared" si="4"/>
        <v>46538</v>
      </c>
      <c r="BH2" s="114">
        <f t="shared" si="4"/>
        <v>46568</v>
      </c>
      <c r="BI2" s="114">
        <f t="shared" si="4"/>
        <v>46599</v>
      </c>
      <c r="BJ2" s="114">
        <f t="shared" si="4"/>
        <v>46630</v>
      </c>
      <c r="BK2" s="114">
        <f t="shared" si="4"/>
        <v>46660</v>
      </c>
      <c r="BL2" s="114">
        <f t="shared" si="4"/>
        <v>46691</v>
      </c>
      <c r="BM2" s="114">
        <f t="shared" si="4"/>
        <v>46721</v>
      </c>
      <c r="BN2" s="114">
        <f t="shared" si="4"/>
        <v>46752</v>
      </c>
      <c r="BO2" s="114">
        <f t="shared" si="4"/>
        <v>46783</v>
      </c>
      <c r="BP2" s="114">
        <f t="shared" si="4"/>
        <v>46812</v>
      </c>
      <c r="BQ2" s="114">
        <f t="shared" si="4"/>
        <v>46843</v>
      </c>
      <c r="BR2" s="114">
        <f t="shared" si="4"/>
        <v>46873</v>
      </c>
      <c r="BS2" s="114">
        <f t="shared" si="4"/>
        <v>46904</v>
      </c>
      <c r="BT2" s="114">
        <f t="shared" si="4"/>
        <v>46934</v>
      </c>
      <c r="BU2" s="114">
        <f t="shared" si="4"/>
        <v>46965</v>
      </c>
      <c r="BV2" s="114">
        <f t="shared" si="4"/>
        <v>46996</v>
      </c>
      <c r="BW2" s="114">
        <f t="shared" si="4"/>
        <v>47026</v>
      </c>
      <c r="BX2" s="114">
        <f t="shared" si="4"/>
        <v>47057</v>
      </c>
      <c r="BY2" s="114">
        <f t="shared" si="4"/>
        <v>47087</v>
      </c>
      <c r="BZ2" s="114">
        <f t="shared" si="4"/>
        <v>47118</v>
      </c>
      <c r="CA2" s="114">
        <f t="shared" si="4"/>
        <v>47149</v>
      </c>
      <c r="CB2" s="114">
        <f t="shared" si="4"/>
        <v>47177</v>
      </c>
      <c r="CC2" s="114">
        <f t="shared" si="4"/>
        <v>47208</v>
      </c>
      <c r="CD2" s="114">
        <f t="shared" si="4"/>
        <v>47238</v>
      </c>
      <c r="CE2" s="114">
        <f t="shared" si="4"/>
        <v>47269</v>
      </c>
      <c r="CF2" s="114">
        <f t="shared" ref="CF2:CL2" si="5">EOMONTH(CE2,1)</f>
        <v>47299</v>
      </c>
      <c r="CG2" s="114">
        <f t="shared" si="5"/>
        <v>47330</v>
      </c>
      <c r="CH2" s="114">
        <f t="shared" si="5"/>
        <v>47361</v>
      </c>
      <c r="CI2" s="114">
        <f t="shared" si="5"/>
        <v>47391</v>
      </c>
      <c r="CJ2" s="114">
        <f t="shared" si="5"/>
        <v>47422</v>
      </c>
      <c r="CK2" s="114">
        <f t="shared" si="5"/>
        <v>47452</v>
      </c>
      <c r="CL2" s="114">
        <f t="shared" si="5"/>
        <v>47483</v>
      </c>
      <c r="CN2" s="229">
        <f>EOMONTH(CO2,-3)</f>
        <v>45291</v>
      </c>
      <c r="CO2" s="112">
        <v>45352</v>
      </c>
      <c r="CP2" s="229">
        <f t="shared" ref="CP2:DL2" si="6">EOMONTH(CO2,3)</f>
        <v>45473</v>
      </c>
      <c r="CQ2" s="229">
        <f t="shared" si="6"/>
        <v>45565</v>
      </c>
      <c r="CR2" s="229">
        <f t="shared" si="6"/>
        <v>45657</v>
      </c>
      <c r="CS2" s="229">
        <f t="shared" si="6"/>
        <v>45747</v>
      </c>
      <c r="CT2" s="229">
        <f t="shared" si="6"/>
        <v>45838</v>
      </c>
      <c r="CU2" s="229">
        <f t="shared" si="6"/>
        <v>45930</v>
      </c>
      <c r="CV2" s="229">
        <f t="shared" si="6"/>
        <v>46022</v>
      </c>
      <c r="CW2" s="229">
        <f t="shared" si="6"/>
        <v>46112</v>
      </c>
      <c r="CX2" s="229">
        <f t="shared" si="6"/>
        <v>46203</v>
      </c>
      <c r="CY2" s="229">
        <f t="shared" si="6"/>
        <v>46295</v>
      </c>
      <c r="CZ2" s="229">
        <f t="shared" si="6"/>
        <v>46387</v>
      </c>
      <c r="DA2" s="229">
        <f t="shared" si="6"/>
        <v>46477</v>
      </c>
      <c r="DB2" s="229">
        <f t="shared" si="6"/>
        <v>46568</v>
      </c>
      <c r="DC2" s="229">
        <f t="shared" si="6"/>
        <v>46660</v>
      </c>
      <c r="DD2" s="229">
        <f t="shared" si="6"/>
        <v>46752</v>
      </c>
      <c r="DE2" s="229">
        <f t="shared" si="6"/>
        <v>46843</v>
      </c>
      <c r="DF2" s="229">
        <f t="shared" si="6"/>
        <v>46934</v>
      </c>
      <c r="DG2" s="229">
        <f t="shared" si="6"/>
        <v>47026</v>
      </c>
      <c r="DH2" s="229">
        <f t="shared" si="6"/>
        <v>47118</v>
      </c>
      <c r="DI2" s="229">
        <f t="shared" si="6"/>
        <v>47208</v>
      </c>
      <c r="DJ2" s="229">
        <f t="shared" si="6"/>
        <v>47299</v>
      </c>
      <c r="DK2" s="229">
        <f t="shared" si="6"/>
        <v>47391</v>
      </c>
      <c r="DL2" s="229">
        <f t="shared" si="6"/>
        <v>47483</v>
      </c>
    </row>
    <row r="3" spans="1:116" hidden="1" outlineLevel="1" x14ac:dyDescent="0.35">
      <c r="G3" s="8" t="s">
        <v>641</v>
      </c>
      <c r="J3" s="12" t="s">
        <v>642</v>
      </c>
      <c r="K3" s="12"/>
      <c r="L3" s="12"/>
      <c r="M3" s="12"/>
      <c r="N3" s="12"/>
      <c r="O3" s="12"/>
      <c r="P3" s="12"/>
      <c r="S3" s="233">
        <f>YEAR(S2)*('IS BS CF'!$N$8="Monthly")</f>
        <v>2024</v>
      </c>
      <c r="T3" s="233">
        <f>YEAR(T2)*('IS BS CF'!$N$8="Monthly")</f>
        <v>2024</v>
      </c>
      <c r="U3" s="233">
        <f>YEAR(U2)*('IS BS CF'!$N$8="Monthly")</f>
        <v>2024</v>
      </c>
      <c r="V3" s="233">
        <f>YEAR(V2)*('IS BS CF'!$N$8="Monthly")</f>
        <v>2024</v>
      </c>
      <c r="W3" s="233">
        <f>YEAR(W2)*('IS BS CF'!$N$8="Monthly")</f>
        <v>2024</v>
      </c>
      <c r="X3" s="233">
        <f>YEAR(X2)*('IS BS CF'!$N$8="Monthly")</f>
        <v>2024</v>
      </c>
      <c r="Y3" s="233">
        <f>YEAR(Y2)*('IS BS CF'!$N$8="Monthly")</f>
        <v>2024</v>
      </c>
      <c r="Z3" s="233">
        <f>YEAR(Z2)*('IS BS CF'!$N$8="Monthly")</f>
        <v>2024</v>
      </c>
      <c r="AA3" s="233">
        <f>YEAR(AA2)*('IS BS CF'!$N$8="Monthly")</f>
        <v>2024</v>
      </c>
      <c r="AB3" s="233">
        <f>YEAR(AB2)*('IS BS CF'!$N$8="Monthly")</f>
        <v>2024</v>
      </c>
      <c r="AC3" s="233">
        <f>YEAR(AC2)*('IS BS CF'!$N$8="Monthly")</f>
        <v>2024</v>
      </c>
      <c r="AD3" s="233">
        <f>YEAR(AD2)*('IS BS CF'!$N$8="Monthly")</f>
        <v>2024</v>
      </c>
      <c r="AE3" s="233">
        <f>YEAR(AE2)*('IS BS CF'!$N$8="Monthly")</f>
        <v>2025</v>
      </c>
      <c r="AF3" s="233">
        <f>YEAR(AF2)*('IS BS CF'!$N$8="Monthly")</f>
        <v>2025</v>
      </c>
      <c r="AG3" s="233">
        <f>YEAR(AG2)*('IS BS CF'!$N$8="Monthly")</f>
        <v>2025</v>
      </c>
      <c r="AH3" s="233">
        <f>YEAR(AH2)*('IS BS CF'!$N$8="Monthly")</f>
        <v>2025</v>
      </c>
      <c r="AI3" s="233">
        <f>YEAR(AI2)*('IS BS CF'!$N$8="Monthly")</f>
        <v>2025</v>
      </c>
      <c r="AJ3" s="233">
        <f>YEAR(AJ2)*('IS BS CF'!$N$8="Monthly")</f>
        <v>2025</v>
      </c>
      <c r="AK3" s="233">
        <f>YEAR(AK2)*('IS BS CF'!$N$8="Monthly")</f>
        <v>2025</v>
      </c>
      <c r="AL3" s="233">
        <f>YEAR(AL2)*('IS BS CF'!$N$8="Monthly")</f>
        <v>2025</v>
      </c>
      <c r="AM3" s="233">
        <f>YEAR(AM2)*('IS BS CF'!$N$8="Monthly")</f>
        <v>2025</v>
      </c>
      <c r="AN3" s="233">
        <f>YEAR(AN2)*('IS BS CF'!$N$8="Monthly")</f>
        <v>2025</v>
      </c>
      <c r="AO3" s="233">
        <f>YEAR(AO2)*('IS BS CF'!$N$8="Monthly")</f>
        <v>2025</v>
      </c>
      <c r="AP3" s="233">
        <f>YEAR(AP2)*('IS BS CF'!$N$8="Monthly")</f>
        <v>2025</v>
      </c>
      <c r="AQ3" s="233">
        <f>YEAR(AQ2)*('IS BS CF'!$N$8="Monthly")</f>
        <v>2026</v>
      </c>
      <c r="AR3" s="233">
        <f>YEAR(AR2)*('IS BS CF'!$N$8="Monthly")</f>
        <v>2026</v>
      </c>
      <c r="AS3" s="233">
        <f>YEAR(AS2)*('IS BS CF'!$N$8="Monthly")</f>
        <v>2026</v>
      </c>
      <c r="AT3" s="233">
        <f>YEAR(AT2)*('IS BS CF'!$N$8="Monthly")</f>
        <v>2026</v>
      </c>
      <c r="AU3" s="233">
        <f>YEAR(AU2)*('IS BS CF'!$N$8="Monthly")</f>
        <v>2026</v>
      </c>
      <c r="AV3" s="233">
        <f>YEAR(AV2)*('IS BS CF'!$N$8="Monthly")</f>
        <v>2026</v>
      </c>
      <c r="AW3" s="233">
        <f>YEAR(AW2)*('IS BS CF'!$N$8="Monthly")</f>
        <v>2026</v>
      </c>
      <c r="AX3" s="233">
        <f>YEAR(AX2)*('IS BS CF'!$N$8="Monthly")</f>
        <v>2026</v>
      </c>
      <c r="AY3" s="233">
        <f>YEAR(AY2)*('IS BS CF'!$N$8="Monthly")</f>
        <v>2026</v>
      </c>
      <c r="AZ3" s="233">
        <f>YEAR(AZ2)*('IS BS CF'!$N$8="Monthly")</f>
        <v>2026</v>
      </c>
      <c r="BA3" s="233">
        <f>YEAR(BA2)*('IS BS CF'!$N$8="Monthly")</f>
        <v>2026</v>
      </c>
      <c r="BB3" s="233">
        <f>YEAR(BB2)*('IS BS CF'!$N$8="Monthly")</f>
        <v>2026</v>
      </c>
      <c r="BC3" s="233">
        <f>YEAR(BC2)*('IS BS CF'!$N$8="Monthly")</f>
        <v>2027</v>
      </c>
      <c r="BD3" s="233">
        <f>YEAR(BD2)*('IS BS CF'!$N$8="Monthly")</f>
        <v>2027</v>
      </c>
      <c r="BE3" s="233">
        <f>YEAR(BE2)*('IS BS CF'!$N$8="Monthly")</f>
        <v>2027</v>
      </c>
      <c r="BF3" s="233">
        <f>YEAR(BF2)*('IS BS CF'!$N$8="Monthly")</f>
        <v>2027</v>
      </c>
      <c r="BG3" s="233">
        <f>YEAR(BG2)*('IS BS CF'!$N$8="Monthly")</f>
        <v>2027</v>
      </c>
      <c r="BH3" s="233">
        <f>YEAR(BH2)*('IS BS CF'!$N$8="Monthly")</f>
        <v>2027</v>
      </c>
      <c r="BI3" s="233">
        <f>YEAR(BI2)*('IS BS CF'!$N$8="Monthly")</f>
        <v>2027</v>
      </c>
      <c r="BJ3" s="233">
        <f>YEAR(BJ2)*('IS BS CF'!$N$8="Monthly")</f>
        <v>2027</v>
      </c>
      <c r="BK3" s="233">
        <f>YEAR(BK2)*('IS BS CF'!$N$8="Monthly")</f>
        <v>2027</v>
      </c>
      <c r="BL3" s="233">
        <f>YEAR(BL2)*('IS BS CF'!$N$8="Monthly")</f>
        <v>2027</v>
      </c>
      <c r="BM3" s="233">
        <f>YEAR(BM2)*('IS BS CF'!$N$8="Monthly")</f>
        <v>2027</v>
      </c>
      <c r="BN3" s="233">
        <f>YEAR(BN2)*('IS BS CF'!$N$8="Monthly")</f>
        <v>2027</v>
      </c>
      <c r="BO3" s="233">
        <f>YEAR(BO2)*('IS BS CF'!$N$8="Monthly")</f>
        <v>2028</v>
      </c>
      <c r="BP3" s="233">
        <f>YEAR(BP2)*('IS BS CF'!$N$8="Monthly")</f>
        <v>2028</v>
      </c>
      <c r="BQ3" s="233">
        <f>YEAR(BQ2)*('IS BS CF'!$N$8="Monthly")</f>
        <v>2028</v>
      </c>
      <c r="BR3" s="233">
        <f>YEAR(BR2)*('IS BS CF'!$N$8="Monthly")</f>
        <v>2028</v>
      </c>
      <c r="BS3" s="233">
        <f>YEAR(BS2)*('IS BS CF'!$N$8="Monthly")</f>
        <v>2028</v>
      </c>
      <c r="BT3" s="233">
        <f>YEAR(BT2)*('IS BS CF'!$N$8="Monthly")</f>
        <v>2028</v>
      </c>
      <c r="BU3" s="233">
        <f>YEAR(BU2)*('IS BS CF'!$N$8="Monthly")</f>
        <v>2028</v>
      </c>
      <c r="BV3" s="233">
        <f>YEAR(BV2)*('IS BS CF'!$N$8="Monthly")</f>
        <v>2028</v>
      </c>
      <c r="BW3" s="233">
        <f>YEAR(BW2)*('IS BS CF'!$N$8="Monthly")</f>
        <v>2028</v>
      </c>
      <c r="BX3" s="233">
        <f>YEAR(BX2)*('IS BS CF'!$N$8="Monthly")</f>
        <v>2028</v>
      </c>
      <c r="BY3" s="233">
        <f>YEAR(BY2)*('IS BS CF'!$N$8="Monthly")</f>
        <v>2028</v>
      </c>
      <c r="BZ3" s="233">
        <f>YEAR(BZ2)*('IS BS CF'!$N$8="Monthly")</f>
        <v>2028</v>
      </c>
      <c r="CA3" s="233">
        <f>YEAR(CA2)*('IS BS CF'!$N$8="Monthly")</f>
        <v>2029</v>
      </c>
      <c r="CB3" s="233">
        <f>YEAR(CB2)*('IS BS CF'!$N$8="Monthly")</f>
        <v>2029</v>
      </c>
      <c r="CC3" s="233">
        <f>YEAR(CC2)*('IS BS CF'!$N$8="Monthly")</f>
        <v>2029</v>
      </c>
      <c r="CD3" s="233">
        <f>YEAR(CD2)*('IS BS CF'!$N$8="Monthly")</f>
        <v>2029</v>
      </c>
      <c r="CE3" s="233">
        <f>YEAR(CE2)*('IS BS CF'!$N$8="Monthly")</f>
        <v>2029</v>
      </c>
      <c r="CF3" s="233">
        <f>YEAR(CF2)*('IS BS CF'!$N$8="Monthly")</f>
        <v>2029</v>
      </c>
      <c r="CG3" s="233">
        <f>YEAR(CG2)*('IS BS CF'!$N$8="Monthly")</f>
        <v>2029</v>
      </c>
      <c r="CH3" s="233">
        <f>YEAR(CH2)*('IS BS CF'!$N$8="Monthly")</f>
        <v>2029</v>
      </c>
      <c r="CI3" s="233">
        <f>YEAR(CI2)*('IS BS CF'!$N$8="Monthly")</f>
        <v>2029</v>
      </c>
      <c r="CJ3" s="233">
        <f>YEAR(CJ2)*('IS BS CF'!$N$8="Monthly")</f>
        <v>2029</v>
      </c>
      <c r="CK3" s="233">
        <f>YEAR(CK2)*('IS BS CF'!$N$8="Monthly")</f>
        <v>2029</v>
      </c>
      <c r="CL3" s="233">
        <f>YEAR(CL2)*('IS BS CF'!$N$8="Monthly")</f>
        <v>2029</v>
      </c>
      <c r="CN3" s="233">
        <f>YEAR(CN2)*('IS BS CF'!$N$8="Quarterly")</f>
        <v>0</v>
      </c>
      <c r="CO3" s="233">
        <f>YEAR(CO2)*('IS BS CF'!$N$8="Quarterly")</f>
        <v>0</v>
      </c>
      <c r="CP3" s="233">
        <f>YEAR(CP2)*('IS BS CF'!$N$8="Quarterly")</f>
        <v>0</v>
      </c>
      <c r="CQ3" s="233">
        <f>YEAR(CQ2)*('IS BS CF'!$N$8="Quarterly")</f>
        <v>0</v>
      </c>
      <c r="CR3" s="233">
        <f>YEAR(CR2)*('IS BS CF'!$N$8="Quarterly")</f>
        <v>0</v>
      </c>
      <c r="CS3" s="233">
        <f>YEAR(CS2)*('IS BS CF'!$N$8="Quarterly")</f>
        <v>0</v>
      </c>
      <c r="CT3" s="233">
        <f>YEAR(CT2)*('IS BS CF'!$N$8="Quarterly")</f>
        <v>0</v>
      </c>
      <c r="CU3" s="233">
        <f>YEAR(CU2)*('IS BS CF'!$N$8="Quarterly")</f>
        <v>0</v>
      </c>
      <c r="CV3" s="233">
        <f>YEAR(CV2)*('IS BS CF'!$N$8="Quarterly")</f>
        <v>0</v>
      </c>
      <c r="CW3" s="233">
        <f>YEAR(CW2)*('IS BS CF'!$N$8="Quarterly")</f>
        <v>0</v>
      </c>
      <c r="CX3" s="233">
        <f>YEAR(CX2)*('IS BS CF'!$N$8="Quarterly")</f>
        <v>0</v>
      </c>
      <c r="CY3" s="233">
        <f>YEAR(CY2)*('IS BS CF'!$N$8="Quarterly")</f>
        <v>0</v>
      </c>
      <c r="CZ3" s="233">
        <f>YEAR(CZ2)*('IS BS CF'!$N$8="Quarterly")</f>
        <v>0</v>
      </c>
      <c r="DA3" s="233">
        <f>YEAR(DA2)*('IS BS CF'!$N$8="Quarterly")</f>
        <v>0</v>
      </c>
      <c r="DB3" s="233">
        <f>YEAR(DB2)*('IS BS CF'!$N$8="Quarterly")</f>
        <v>0</v>
      </c>
      <c r="DC3" s="233">
        <f>YEAR(DC2)*('IS BS CF'!$N$8="Quarterly")</f>
        <v>0</v>
      </c>
      <c r="DD3" s="233">
        <f>YEAR(DD2)*('IS BS CF'!$N$8="Quarterly")</f>
        <v>0</v>
      </c>
      <c r="DE3" s="233">
        <f>YEAR(DE2)*('IS BS CF'!$N$8="Quarterly")</f>
        <v>0</v>
      </c>
      <c r="DF3" s="233">
        <f>YEAR(DF2)*('IS BS CF'!$N$8="Quarterly")</f>
        <v>0</v>
      </c>
      <c r="DG3" s="233">
        <f>YEAR(DG2)*('IS BS CF'!$N$8="Quarterly")</f>
        <v>0</v>
      </c>
      <c r="DH3" s="233">
        <f>YEAR(DH2)*('IS BS CF'!$N$8="Quarterly")</f>
        <v>0</v>
      </c>
      <c r="DI3" s="233">
        <f>YEAR(DI2)*('IS BS CF'!$N$8="Quarterly")</f>
        <v>0</v>
      </c>
      <c r="DJ3" s="233">
        <f>YEAR(DJ2)*('IS BS CF'!$N$8="Quarterly")</f>
        <v>0</v>
      </c>
      <c r="DK3" s="233">
        <f>YEAR(DK2)*('IS BS CF'!$N$8="Quarterly")</f>
        <v>0</v>
      </c>
      <c r="DL3" s="233">
        <f>YEAR(DL2)*('IS BS CF'!$N$8="Quarterly")</f>
        <v>0</v>
      </c>
    </row>
    <row r="4" spans="1:116" hidden="1" outlineLevel="1" x14ac:dyDescent="0.35">
      <c r="G4" s="8" t="s">
        <v>643</v>
      </c>
      <c r="J4" s="12" t="s">
        <v>644</v>
      </c>
      <c r="K4" s="12"/>
      <c r="L4" s="12"/>
      <c r="M4" s="12"/>
      <c r="N4" s="12"/>
      <c r="O4" s="12"/>
      <c r="P4" s="12"/>
      <c r="S4" s="233">
        <f>S3*(MONTH(S2)=12)*('IS BS CF'!$N$8="Monthly")</f>
        <v>0</v>
      </c>
      <c r="T4" s="233">
        <f>T3*(MONTH(T2)=12)*('IS BS CF'!$N$8="Monthly")</f>
        <v>0</v>
      </c>
      <c r="U4" s="233">
        <f>U3*(MONTH(U2)=12)*('IS BS CF'!$N$8="Monthly")</f>
        <v>0</v>
      </c>
      <c r="V4" s="233">
        <f>V3*(MONTH(V2)=12)*('IS BS CF'!$N$8="Monthly")</f>
        <v>0</v>
      </c>
      <c r="W4" s="233">
        <f>W3*(MONTH(W2)=12)*('IS BS CF'!$N$8="Monthly")</f>
        <v>0</v>
      </c>
      <c r="X4" s="233">
        <f>X3*(MONTH(X2)=12)*('IS BS CF'!$N$8="Monthly")</f>
        <v>0</v>
      </c>
      <c r="Y4" s="233">
        <f>Y3*(MONTH(Y2)=12)*('IS BS CF'!$N$8="Monthly")</f>
        <v>0</v>
      </c>
      <c r="Z4" s="233">
        <f>Z3*(MONTH(Z2)=12)*('IS BS CF'!$N$8="Monthly")</f>
        <v>0</v>
      </c>
      <c r="AA4" s="233">
        <f>AA3*(MONTH(AA2)=12)*('IS BS CF'!$N$8="Monthly")</f>
        <v>0</v>
      </c>
      <c r="AB4" s="233">
        <f>AB3*(MONTH(AB2)=12)*('IS BS CF'!$N$8="Monthly")</f>
        <v>0</v>
      </c>
      <c r="AC4" s="233">
        <f>AC3*(MONTH(AC2)=12)*('IS BS CF'!$N$8="Monthly")</f>
        <v>0</v>
      </c>
      <c r="AD4" s="233">
        <f>AD3*(MONTH(AD2)=12)*('IS BS CF'!$N$8="Monthly")</f>
        <v>2024</v>
      </c>
      <c r="AE4" s="233">
        <f>AE3*(MONTH(AE2)=12)*('IS BS CF'!$N$8="Monthly")</f>
        <v>0</v>
      </c>
      <c r="AF4" s="233">
        <f>AF3*(MONTH(AF2)=12)*('IS BS CF'!$N$8="Monthly")</f>
        <v>0</v>
      </c>
      <c r="AG4" s="233">
        <f>AG3*(MONTH(AG2)=12)*('IS BS CF'!$N$8="Monthly")</f>
        <v>0</v>
      </c>
      <c r="AH4" s="233">
        <f>AH3*(MONTH(AH2)=12)*('IS BS CF'!$N$8="Monthly")</f>
        <v>0</v>
      </c>
      <c r="AI4" s="233">
        <f>AI3*(MONTH(AI2)=12)*('IS BS CF'!$N$8="Monthly")</f>
        <v>0</v>
      </c>
      <c r="AJ4" s="233">
        <f>AJ3*(MONTH(AJ2)=12)*('IS BS CF'!$N$8="Monthly")</f>
        <v>0</v>
      </c>
      <c r="AK4" s="233">
        <f>AK3*(MONTH(AK2)=12)*('IS BS CF'!$N$8="Monthly")</f>
        <v>0</v>
      </c>
      <c r="AL4" s="233">
        <f>AL3*(MONTH(AL2)=12)*('IS BS CF'!$N$8="Monthly")</f>
        <v>0</v>
      </c>
      <c r="AM4" s="233">
        <f>AM3*(MONTH(AM2)=12)*('IS BS CF'!$N$8="Monthly")</f>
        <v>0</v>
      </c>
      <c r="AN4" s="233">
        <f>AN3*(MONTH(AN2)=12)*('IS BS CF'!$N$8="Monthly")</f>
        <v>0</v>
      </c>
      <c r="AO4" s="233">
        <f>AO3*(MONTH(AO2)=12)*('IS BS CF'!$N$8="Monthly")</f>
        <v>0</v>
      </c>
      <c r="AP4" s="233">
        <f>AP3*(MONTH(AP2)=12)*('IS BS CF'!$N$8="Monthly")</f>
        <v>2025</v>
      </c>
      <c r="AQ4" s="233">
        <f>AQ3*(MONTH(AQ2)=12)*('IS BS CF'!$N$8="Monthly")</f>
        <v>0</v>
      </c>
      <c r="AR4" s="233">
        <f>AR3*(MONTH(AR2)=12)*('IS BS CF'!$N$8="Monthly")</f>
        <v>0</v>
      </c>
      <c r="AS4" s="233">
        <f>AS3*(MONTH(AS2)=12)*('IS BS CF'!$N$8="Monthly")</f>
        <v>0</v>
      </c>
      <c r="AT4" s="233">
        <f>AT3*(MONTH(AT2)=12)*('IS BS CF'!$N$8="Monthly")</f>
        <v>0</v>
      </c>
      <c r="AU4" s="233">
        <f>AU3*(MONTH(AU2)=12)*('IS BS CF'!$N$8="Monthly")</f>
        <v>0</v>
      </c>
      <c r="AV4" s="233">
        <f>AV3*(MONTH(AV2)=12)*('IS BS CF'!$N$8="Monthly")</f>
        <v>0</v>
      </c>
      <c r="AW4" s="233">
        <f>AW3*(MONTH(AW2)=12)*('IS BS CF'!$N$8="Monthly")</f>
        <v>0</v>
      </c>
      <c r="AX4" s="233">
        <f>AX3*(MONTH(AX2)=12)*('IS BS CF'!$N$8="Monthly")</f>
        <v>0</v>
      </c>
      <c r="AY4" s="233">
        <f>AY3*(MONTH(AY2)=12)*('IS BS CF'!$N$8="Monthly")</f>
        <v>0</v>
      </c>
      <c r="AZ4" s="233">
        <f>AZ3*(MONTH(AZ2)=12)*('IS BS CF'!$N$8="Monthly")</f>
        <v>0</v>
      </c>
      <c r="BA4" s="233">
        <f>BA3*(MONTH(BA2)=12)*('IS BS CF'!$N$8="Monthly")</f>
        <v>0</v>
      </c>
      <c r="BB4" s="233">
        <f>BB3*(MONTH(BB2)=12)*('IS BS CF'!$N$8="Monthly")</f>
        <v>2026</v>
      </c>
      <c r="BC4" s="233">
        <f>BC3*(MONTH(BC2)=12)*('IS BS CF'!$N$8="Monthly")</f>
        <v>0</v>
      </c>
      <c r="BD4" s="233">
        <f>BD3*(MONTH(BD2)=12)*('IS BS CF'!$N$8="Monthly")</f>
        <v>0</v>
      </c>
      <c r="BE4" s="233">
        <f>BE3*(MONTH(BE2)=12)*('IS BS CF'!$N$8="Monthly")</f>
        <v>0</v>
      </c>
      <c r="BF4" s="233">
        <f>BF3*(MONTH(BF2)=12)*('IS BS CF'!$N$8="Monthly")</f>
        <v>0</v>
      </c>
      <c r="BG4" s="233">
        <f>BG3*(MONTH(BG2)=12)*('IS BS CF'!$N$8="Monthly")</f>
        <v>0</v>
      </c>
      <c r="BH4" s="233">
        <f>BH3*(MONTH(BH2)=12)*('IS BS CF'!$N$8="Monthly")</f>
        <v>0</v>
      </c>
      <c r="BI4" s="233">
        <f>BI3*(MONTH(BI2)=12)*('IS BS CF'!$N$8="Monthly")</f>
        <v>0</v>
      </c>
      <c r="BJ4" s="233">
        <f>BJ3*(MONTH(BJ2)=12)*('IS BS CF'!$N$8="Monthly")</f>
        <v>0</v>
      </c>
      <c r="BK4" s="233">
        <f>BK3*(MONTH(BK2)=12)*('IS BS CF'!$N$8="Monthly")</f>
        <v>0</v>
      </c>
      <c r="BL4" s="233">
        <f>BL3*(MONTH(BL2)=12)*('IS BS CF'!$N$8="Monthly")</f>
        <v>0</v>
      </c>
      <c r="BM4" s="233">
        <f>BM3*(MONTH(BM2)=12)*('IS BS CF'!$N$8="Monthly")</f>
        <v>0</v>
      </c>
      <c r="BN4" s="233">
        <f>BN3*(MONTH(BN2)=12)*('IS BS CF'!$N$8="Monthly")</f>
        <v>2027</v>
      </c>
      <c r="BO4" s="233">
        <f>BO3*(MONTH(BO2)=12)*('IS BS CF'!$N$8="Monthly")</f>
        <v>0</v>
      </c>
      <c r="BP4" s="233">
        <f>BP3*(MONTH(BP2)=12)*('IS BS CF'!$N$8="Monthly")</f>
        <v>0</v>
      </c>
      <c r="BQ4" s="233">
        <f>BQ3*(MONTH(BQ2)=12)*('IS BS CF'!$N$8="Monthly")</f>
        <v>0</v>
      </c>
      <c r="BR4" s="233">
        <f>BR3*(MONTH(BR2)=12)*('IS BS CF'!$N$8="Monthly")</f>
        <v>0</v>
      </c>
      <c r="BS4" s="233">
        <f>BS3*(MONTH(BS2)=12)*('IS BS CF'!$N$8="Monthly")</f>
        <v>0</v>
      </c>
      <c r="BT4" s="233">
        <f>BT3*(MONTH(BT2)=12)*('IS BS CF'!$N$8="Monthly")</f>
        <v>0</v>
      </c>
      <c r="BU4" s="233">
        <f>BU3*(MONTH(BU2)=12)*('IS BS CF'!$N$8="Monthly")</f>
        <v>0</v>
      </c>
      <c r="BV4" s="233">
        <f>BV3*(MONTH(BV2)=12)*('IS BS CF'!$N$8="Monthly")</f>
        <v>0</v>
      </c>
      <c r="BW4" s="233">
        <f>BW3*(MONTH(BW2)=12)*('IS BS CF'!$N$8="Monthly")</f>
        <v>0</v>
      </c>
      <c r="BX4" s="233">
        <f>BX3*(MONTH(BX2)=12)*('IS BS CF'!$N$8="Monthly")</f>
        <v>0</v>
      </c>
      <c r="BY4" s="233">
        <f>BY3*(MONTH(BY2)=12)*('IS BS CF'!$N$8="Monthly")</f>
        <v>0</v>
      </c>
      <c r="BZ4" s="233">
        <f>BZ3*(MONTH(BZ2)=12)*('IS BS CF'!$N$8="Monthly")</f>
        <v>2028</v>
      </c>
      <c r="CA4" s="233">
        <f>CA3*(MONTH(CA2)=12)*('IS BS CF'!$N$8="Monthly")</f>
        <v>0</v>
      </c>
      <c r="CB4" s="233">
        <f>CB3*(MONTH(CB2)=12)*('IS BS CF'!$N$8="Monthly")</f>
        <v>0</v>
      </c>
      <c r="CC4" s="233">
        <f>CC3*(MONTH(CC2)=12)*('IS BS CF'!$N$8="Monthly")</f>
        <v>0</v>
      </c>
      <c r="CD4" s="233">
        <f>CD3*(MONTH(CD2)=12)*('IS BS CF'!$N$8="Monthly")</f>
        <v>0</v>
      </c>
      <c r="CE4" s="233">
        <f>CE3*(MONTH(CE2)=12)*('IS BS CF'!$N$8="Monthly")</f>
        <v>0</v>
      </c>
      <c r="CF4" s="233">
        <f>CF3*(MONTH(CF2)=12)*('IS BS CF'!$N$8="Monthly")</f>
        <v>0</v>
      </c>
      <c r="CG4" s="233">
        <f>CG3*(MONTH(CG2)=12)*('IS BS CF'!$N$8="Monthly")</f>
        <v>0</v>
      </c>
      <c r="CH4" s="233">
        <f>CH3*(MONTH(CH2)=12)*('IS BS CF'!$N$8="Monthly")</f>
        <v>0</v>
      </c>
      <c r="CI4" s="233">
        <f>CI3*(MONTH(CI2)=12)*('IS BS CF'!$N$8="Monthly")</f>
        <v>0</v>
      </c>
      <c r="CJ4" s="233">
        <f>CJ3*(MONTH(CJ2)=12)*('IS BS CF'!$N$8="Monthly")</f>
        <v>0</v>
      </c>
      <c r="CK4" s="233">
        <f>CK3*(MONTH(CK2)=12)*('IS BS CF'!$N$8="Monthly")</f>
        <v>0</v>
      </c>
      <c r="CL4" s="233">
        <f>CL3*(MONTH(CL2)=12)*('IS BS CF'!$N$8="Monthly")</f>
        <v>2029</v>
      </c>
      <c r="CN4" s="233">
        <f>CN3*(MONTH(CN2)=12)*('IS BS CF'!$N$8="Quarterly")</f>
        <v>0</v>
      </c>
      <c r="CO4" s="233">
        <f>CO3*(MONTH(CO2)=12)*('IS BS CF'!$N$8="Quarterly")</f>
        <v>0</v>
      </c>
      <c r="CP4" s="233">
        <f>CP3*(MONTH(CP2)=12)*('IS BS CF'!$N$8="Quarterly")</f>
        <v>0</v>
      </c>
      <c r="CQ4" s="233">
        <f>CQ3*(MONTH(CQ2)=12)*('IS BS CF'!$N$8="Quarterly")</f>
        <v>0</v>
      </c>
      <c r="CR4" s="233">
        <f>CR3*(MONTH(CR2)=12)*('IS BS CF'!$N$8="Quarterly")</f>
        <v>0</v>
      </c>
      <c r="CS4" s="233">
        <f>CS3*(MONTH(CS2)=12)*('IS BS CF'!$N$8="Quarterly")</f>
        <v>0</v>
      </c>
      <c r="CT4" s="233">
        <f>CT3*(MONTH(CT2)=12)*('IS BS CF'!$N$8="Quarterly")</f>
        <v>0</v>
      </c>
      <c r="CU4" s="233">
        <f>CU3*(MONTH(CU2)=12)*('IS BS CF'!$N$8="Quarterly")</f>
        <v>0</v>
      </c>
      <c r="CV4" s="233">
        <f>CV3*(MONTH(CV2)=12)*('IS BS CF'!$N$8="Quarterly")</f>
        <v>0</v>
      </c>
      <c r="CW4" s="233">
        <f>CW3*(MONTH(CW2)=12)*('IS BS CF'!$N$8="Quarterly")</f>
        <v>0</v>
      </c>
      <c r="CX4" s="233">
        <f>CX3*(MONTH(CX2)=12)*('IS BS CF'!$N$8="Quarterly")</f>
        <v>0</v>
      </c>
      <c r="CY4" s="233">
        <f>CY3*(MONTH(CY2)=12)*('IS BS CF'!$N$8="Quarterly")</f>
        <v>0</v>
      </c>
      <c r="CZ4" s="233">
        <f>CZ3*(MONTH(CZ2)=12)*('IS BS CF'!$N$8="Quarterly")</f>
        <v>0</v>
      </c>
      <c r="DA4" s="233">
        <f>DA3*(MONTH(DA2)=12)*('IS BS CF'!$N$8="Quarterly")</f>
        <v>0</v>
      </c>
      <c r="DB4" s="233">
        <f>DB3*(MONTH(DB2)=12)*('IS BS CF'!$N$8="Quarterly")</f>
        <v>0</v>
      </c>
      <c r="DC4" s="233">
        <f>DC3*(MONTH(DC2)=12)*('IS BS CF'!$N$8="Quarterly")</f>
        <v>0</v>
      </c>
      <c r="DD4" s="233">
        <f>DD3*(MONTH(DD2)=12)*('IS BS CF'!$N$8="Quarterly")</f>
        <v>0</v>
      </c>
      <c r="DE4" s="233">
        <f>DE3*(MONTH(DE2)=12)*('IS BS CF'!$N$8="Quarterly")</f>
        <v>0</v>
      </c>
      <c r="DF4" s="233">
        <f>DF3*(MONTH(DF2)=12)*('IS BS CF'!$N$8="Quarterly")</f>
        <v>0</v>
      </c>
      <c r="DG4" s="233">
        <f>DG3*(MONTH(DG2)=12)*('IS BS CF'!$N$8="Quarterly")</f>
        <v>0</v>
      </c>
      <c r="DH4" s="233">
        <f>DH3*(MONTH(DH2)=12)*('IS BS CF'!$N$8="Quarterly")</f>
        <v>0</v>
      </c>
      <c r="DI4" s="233">
        <f>DI3*(MONTH(DI2)=12)*('IS BS CF'!$N$8="Quarterly")</f>
        <v>0</v>
      </c>
      <c r="DJ4" s="233">
        <f>DJ3*(MONTH(DJ2)=12)*('IS BS CF'!$N$8="Quarterly")</f>
        <v>0</v>
      </c>
      <c r="DK4" s="233">
        <f>DK3*(MONTH(DK2)=12)*('IS BS CF'!$N$8="Quarterly")</f>
        <v>0</v>
      </c>
      <c r="DL4" s="233">
        <f>DL3*(MONTH(DL2)=12)*('IS BS CF'!$N$8="Quarterly")</f>
        <v>0</v>
      </c>
    </row>
    <row r="5" spans="1:116" hidden="1" outlineLevel="2" x14ac:dyDescent="0.35">
      <c r="G5" s="8" t="s">
        <v>645</v>
      </c>
      <c r="H5" s="12"/>
      <c r="I5" s="12"/>
      <c r="J5" s="12" t="s">
        <v>590</v>
      </c>
      <c r="K5" s="12">
        <v>0</v>
      </c>
      <c r="L5" s="12">
        <v>1</v>
      </c>
      <c r="M5" s="12">
        <v>2</v>
      </c>
      <c r="N5" s="12">
        <v>3</v>
      </c>
      <c r="O5" s="12">
        <v>4</v>
      </c>
      <c r="P5" s="12">
        <v>5</v>
      </c>
      <c r="S5" s="57">
        <v>1</v>
      </c>
      <c r="T5" s="57">
        <v>1</v>
      </c>
      <c r="U5" s="57">
        <v>1</v>
      </c>
      <c r="V5" s="57">
        <v>1</v>
      </c>
      <c r="W5" s="57">
        <v>1</v>
      </c>
      <c r="X5" s="57">
        <v>1</v>
      </c>
      <c r="Y5" s="57">
        <v>1</v>
      </c>
      <c r="Z5" s="57">
        <v>1</v>
      </c>
      <c r="AA5" s="57">
        <v>1</v>
      </c>
      <c r="AB5" s="57">
        <v>1</v>
      </c>
      <c r="AC5" s="57">
        <v>1</v>
      </c>
      <c r="AD5" s="34">
        <f>R5+1</f>
        <v>1</v>
      </c>
      <c r="AE5" s="34">
        <f t="shared" ref="AE5:CL5" si="7">S5+1</f>
        <v>2</v>
      </c>
      <c r="AF5" s="34">
        <f t="shared" si="7"/>
        <v>2</v>
      </c>
      <c r="AG5" s="34">
        <f t="shared" si="7"/>
        <v>2</v>
      </c>
      <c r="AH5" s="34">
        <f t="shared" si="7"/>
        <v>2</v>
      </c>
      <c r="AI5" s="34">
        <f t="shared" si="7"/>
        <v>2</v>
      </c>
      <c r="AJ5" s="34">
        <f t="shared" si="7"/>
        <v>2</v>
      </c>
      <c r="AK5" s="34">
        <f t="shared" si="7"/>
        <v>2</v>
      </c>
      <c r="AL5" s="34">
        <f t="shared" si="7"/>
        <v>2</v>
      </c>
      <c r="AM5" s="34">
        <f t="shared" si="7"/>
        <v>2</v>
      </c>
      <c r="AN5" s="34">
        <f t="shared" si="7"/>
        <v>2</v>
      </c>
      <c r="AO5" s="34">
        <f t="shared" si="7"/>
        <v>2</v>
      </c>
      <c r="AP5" s="34">
        <f t="shared" si="7"/>
        <v>2</v>
      </c>
      <c r="AQ5" s="34">
        <f t="shared" si="7"/>
        <v>3</v>
      </c>
      <c r="AR5" s="34">
        <f t="shared" si="7"/>
        <v>3</v>
      </c>
      <c r="AS5" s="34">
        <f t="shared" si="7"/>
        <v>3</v>
      </c>
      <c r="AT5" s="34">
        <f t="shared" si="7"/>
        <v>3</v>
      </c>
      <c r="AU5" s="34">
        <f t="shared" si="7"/>
        <v>3</v>
      </c>
      <c r="AV5" s="34">
        <f t="shared" si="7"/>
        <v>3</v>
      </c>
      <c r="AW5" s="34">
        <f t="shared" si="7"/>
        <v>3</v>
      </c>
      <c r="AX5" s="34">
        <f t="shared" si="7"/>
        <v>3</v>
      </c>
      <c r="AY5" s="34">
        <f t="shared" si="7"/>
        <v>3</v>
      </c>
      <c r="AZ5" s="34">
        <f t="shared" si="7"/>
        <v>3</v>
      </c>
      <c r="BA5" s="34">
        <f t="shared" si="7"/>
        <v>3</v>
      </c>
      <c r="BB5" s="34">
        <f t="shared" si="7"/>
        <v>3</v>
      </c>
      <c r="BC5" s="34">
        <f t="shared" si="7"/>
        <v>4</v>
      </c>
      <c r="BD5" s="34">
        <f t="shared" si="7"/>
        <v>4</v>
      </c>
      <c r="BE5" s="34">
        <f t="shared" si="7"/>
        <v>4</v>
      </c>
      <c r="BF5" s="34">
        <f t="shared" si="7"/>
        <v>4</v>
      </c>
      <c r="BG5" s="34">
        <f t="shared" si="7"/>
        <v>4</v>
      </c>
      <c r="BH5" s="34">
        <f t="shared" si="7"/>
        <v>4</v>
      </c>
      <c r="BI5" s="34">
        <f t="shared" si="7"/>
        <v>4</v>
      </c>
      <c r="BJ5" s="34">
        <f t="shared" si="7"/>
        <v>4</v>
      </c>
      <c r="BK5" s="34">
        <f t="shared" si="7"/>
        <v>4</v>
      </c>
      <c r="BL5" s="34">
        <f t="shared" si="7"/>
        <v>4</v>
      </c>
      <c r="BM5" s="34">
        <f t="shared" si="7"/>
        <v>4</v>
      </c>
      <c r="BN5" s="34">
        <f t="shared" si="7"/>
        <v>4</v>
      </c>
      <c r="BO5" s="34">
        <f t="shared" si="7"/>
        <v>5</v>
      </c>
      <c r="BP5" s="34">
        <f t="shared" si="7"/>
        <v>5</v>
      </c>
      <c r="BQ5" s="34">
        <f t="shared" si="7"/>
        <v>5</v>
      </c>
      <c r="BR5" s="34">
        <f t="shared" si="7"/>
        <v>5</v>
      </c>
      <c r="BS5" s="34">
        <f t="shared" si="7"/>
        <v>5</v>
      </c>
      <c r="BT5" s="34">
        <f t="shared" si="7"/>
        <v>5</v>
      </c>
      <c r="BU5" s="34">
        <f t="shared" si="7"/>
        <v>5</v>
      </c>
      <c r="BV5" s="34">
        <f t="shared" si="7"/>
        <v>5</v>
      </c>
      <c r="BW5" s="34">
        <f t="shared" si="7"/>
        <v>5</v>
      </c>
      <c r="BX5" s="34">
        <f t="shared" si="7"/>
        <v>5</v>
      </c>
      <c r="BY5" s="34">
        <f t="shared" si="7"/>
        <v>5</v>
      </c>
      <c r="BZ5" s="34">
        <f t="shared" si="7"/>
        <v>5</v>
      </c>
      <c r="CA5" s="34">
        <f t="shared" si="7"/>
        <v>6</v>
      </c>
      <c r="CB5" s="34">
        <f t="shared" si="7"/>
        <v>6</v>
      </c>
      <c r="CC5" s="34">
        <f t="shared" si="7"/>
        <v>6</v>
      </c>
      <c r="CD5" s="34">
        <f t="shared" si="7"/>
        <v>6</v>
      </c>
      <c r="CE5" s="34">
        <f t="shared" si="7"/>
        <v>6</v>
      </c>
      <c r="CF5" s="34">
        <f t="shared" si="7"/>
        <v>6</v>
      </c>
      <c r="CG5" s="34">
        <f t="shared" si="7"/>
        <v>6</v>
      </c>
      <c r="CH5" s="34">
        <f t="shared" si="7"/>
        <v>6</v>
      </c>
      <c r="CI5" s="34">
        <f t="shared" si="7"/>
        <v>6</v>
      </c>
      <c r="CJ5" s="34">
        <f t="shared" si="7"/>
        <v>6</v>
      </c>
      <c r="CK5" s="34">
        <f t="shared" si="7"/>
        <v>6</v>
      </c>
      <c r="CL5" s="34">
        <f t="shared" si="7"/>
        <v>6</v>
      </c>
    </row>
    <row r="6" spans="1:116" hidden="1" outlineLevel="2" x14ac:dyDescent="0.35">
      <c r="G6" s="8" t="s">
        <v>646</v>
      </c>
      <c r="J6" s="12" t="s">
        <v>303</v>
      </c>
      <c r="K6" s="12"/>
      <c r="L6" s="12"/>
      <c r="M6" s="12"/>
      <c r="N6" s="12"/>
      <c r="O6" s="12"/>
      <c r="P6" s="12"/>
      <c r="S6" s="276">
        <f>R6+1</f>
        <v>1</v>
      </c>
      <c r="T6" s="276">
        <f t="shared" ref="T6:CE6" si="8">S6+1</f>
        <v>2</v>
      </c>
      <c r="U6" s="276">
        <f t="shared" si="8"/>
        <v>3</v>
      </c>
      <c r="V6" s="276">
        <f t="shared" si="8"/>
        <v>4</v>
      </c>
      <c r="W6" s="276">
        <f t="shared" si="8"/>
        <v>5</v>
      </c>
      <c r="X6" s="276">
        <f t="shared" si="8"/>
        <v>6</v>
      </c>
      <c r="Y6" s="276">
        <f t="shared" si="8"/>
        <v>7</v>
      </c>
      <c r="Z6" s="276">
        <f t="shared" si="8"/>
        <v>8</v>
      </c>
      <c r="AA6" s="276">
        <f t="shared" si="8"/>
        <v>9</v>
      </c>
      <c r="AB6" s="276">
        <f t="shared" si="8"/>
        <v>10</v>
      </c>
      <c r="AC6" s="276">
        <f t="shared" si="8"/>
        <v>11</v>
      </c>
      <c r="AD6" s="276">
        <f t="shared" si="8"/>
        <v>12</v>
      </c>
      <c r="AE6" s="276">
        <f t="shared" si="8"/>
        <v>13</v>
      </c>
      <c r="AF6" s="276">
        <f t="shared" si="8"/>
        <v>14</v>
      </c>
      <c r="AG6" s="276">
        <f t="shared" si="8"/>
        <v>15</v>
      </c>
      <c r="AH6" s="276">
        <f t="shared" si="8"/>
        <v>16</v>
      </c>
      <c r="AI6" s="276">
        <f t="shared" si="8"/>
        <v>17</v>
      </c>
      <c r="AJ6" s="276">
        <f t="shared" si="8"/>
        <v>18</v>
      </c>
      <c r="AK6" s="276">
        <f t="shared" si="8"/>
        <v>19</v>
      </c>
      <c r="AL6" s="276">
        <f t="shared" si="8"/>
        <v>20</v>
      </c>
      <c r="AM6" s="276">
        <f t="shared" si="8"/>
        <v>21</v>
      </c>
      <c r="AN6" s="276">
        <f t="shared" si="8"/>
        <v>22</v>
      </c>
      <c r="AO6" s="276">
        <f t="shared" si="8"/>
        <v>23</v>
      </c>
      <c r="AP6" s="276">
        <f t="shared" si="8"/>
        <v>24</v>
      </c>
      <c r="AQ6" s="276">
        <f t="shared" si="8"/>
        <v>25</v>
      </c>
      <c r="AR6" s="276">
        <f t="shared" si="8"/>
        <v>26</v>
      </c>
      <c r="AS6" s="276">
        <f t="shared" si="8"/>
        <v>27</v>
      </c>
      <c r="AT6" s="276">
        <f t="shared" si="8"/>
        <v>28</v>
      </c>
      <c r="AU6" s="276">
        <f t="shared" si="8"/>
        <v>29</v>
      </c>
      <c r="AV6" s="276">
        <f t="shared" si="8"/>
        <v>30</v>
      </c>
      <c r="AW6" s="276">
        <f t="shared" si="8"/>
        <v>31</v>
      </c>
      <c r="AX6" s="276">
        <f t="shared" si="8"/>
        <v>32</v>
      </c>
      <c r="AY6" s="276">
        <f t="shared" si="8"/>
        <v>33</v>
      </c>
      <c r="AZ6" s="276">
        <f t="shared" si="8"/>
        <v>34</v>
      </c>
      <c r="BA6" s="276">
        <f t="shared" si="8"/>
        <v>35</v>
      </c>
      <c r="BB6" s="276">
        <f t="shared" si="8"/>
        <v>36</v>
      </c>
      <c r="BC6" s="276">
        <f t="shared" si="8"/>
        <v>37</v>
      </c>
      <c r="BD6" s="276">
        <f t="shared" si="8"/>
        <v>38</v>
      </c>
      <c r="BE6" s="276">
        <f t="shared" si="8"/>
        <v>39</v>
      </c>
      <c r="BF6" s="276">
        <f t="shared" si="8"/>
        <v>40</v>
      </c>
      <c r="BG6" s="276">
        <f t="shared" si="8"/>
        <v>41</v>
      </c>
      <c r="BH6" s="276">
        <f t="shared" si="8"/>
        <v>42</v>
      </c>
      <c r="BI6" s="276">
        <f t="shared" si="8"/>
        <v>43</v>
      </c>
      <c r="BJ6" s="276">
        <f t="shared" si="8"/>
        <v>44</v>
      </c>
      <c r="BK6" s="276">
        <f t="shared" si="8"/>
        <v>45</v>
      </c>
      <c r="BL6" s="276">
        <f t="shared" si="8"/>
        <v>46</v>
      </c>
      <c r="BM6" s="276">
        <f t="shared" si="8"/>
        <v>47</v>
      </c>
      <c r="BN6" s="276">
        <f t="shared" si="8"/>
        <v>48</v>
      </c>
      <c r="BO6" s="276">
        <f t="shared" si="8"/>
        <v>49</v>
      </c>
      <c r="BP6" s="276">
        <f t="shared" si="8"/>
        <v>50</v>
      </c>
      <c r="BQ6" s="276">
        <f t="shared" si="8"/>
        <v>51</v>
      </c>
      <c r="BR6" s="276">
        <f t="shared" si="8"/>
        <v>52</v>
      </c>
      <c r="BS6" s="276">
        <f t="shared" si="8"/>
        <v>53</v>
      </c>
      <c r="BT6" s="276">
        <f t="shared" si="8"/>
        <v>54</v>
      </c>
      <c r="BU6" s="276">
        <f t="shared" si="8"/>
        <v>55</v>
      </c>
      <c r="BV6" s="276">
        <f t="shared" si="8"/>
        <v>56</v>
      </c>
      <c r="BW6" s="276">
        <f t="shared" si="8"/>
        <v>57</v>
      </c>
      <c r="BX6" s="276">
        <f t="shared" si="8"/>
        <v>58</v>
      </c>
      <c r="BY6" s="276">
        <f t="shared" si="8"/>
        <v>59</v>
      </c>
      <c r="BZ6" s="276">
        <f t="shared" si="8"/>
        <v>60</v>
      </c>
      <c r="CA6" s="276">
        <f t="shared" si="8"/>
        <v>61</v>
      </c>
      <c r="CB6" s="276">
        <f t="shared" si="8"/>
        <v>62</v>
      </c>
      <c r="CC6" s="276">
        <f t="shared" si="8"/>
        <v>63</v>
      </c>
      <c r="CD6" s="276">
        <f t="shared" si="8"/>
        <v>64</v>
      </c>
      <c r="CE6" s="276">
        <f t="shared" si="8"/>
        <v>65</v>
      </c>
      <c r="CF6" s="276">
        <f t="shared" ref="CF6:CL6" si="9">CE6+1</f>
        <v>66</v>
      </c>
      <c r="CG6" s="276">
        <f t="shared" si="9"/>
        <v>67</v>
      </c>
      <c r="CH6" s="276">
        <f t="shared" si="9"/>
        <v>68</v>
      </c>
      <c r="CI6" s="276">
        <f t="shared" si="9"/>
        <v>69</v>
      </c>
      <c r="CJ6" s="276">
        <f t="shared" si="9"/>
        <v>70</v>
      </c>
      <c r="CK6" s="276">
        <f t="shared" si="9"/>
        <v>71</v>
      </c>
      <c r="CL6" s="276">
        <f t="shared" si="9"/>
        <v>72</v>
      </c>
      <c r="CN6" s="228">
        <v>1</v>
      </c>
      <c r="CO6" s="228">
        <v>1</v>
      </c>
      <c r="CP6" s="227">
        <f t="shared" ref="CP6:DL6" si="10">CO6+1</f>
        <v>2</v>
      </c>
      <c r="CQ6" s="227">
        <f t="shared" si="10"/>
        <v>3</v>
      </c>
      <c r="CR6" s="227">
        <f t="shared" si="10"/>
        <v>4</v>
      </c>
      <c r="CS6" s="227">
        <f t="shared" si="10"/>
        <v>5</v>
      </c>
      <c r="CT6" s="227">
        <f t="shared" si="10"/>
        <v>6</v>
      </c>
      <c r="CU6" s="227">
        <f t="shared" si="10"/>
        <v>7</v>
      </c>
      <c r="CV6" s="227">
        <f t="shared" si="10"/>
        <v>8</v>
      </c>
      <c r="CW6" s="227">
        <f t="shared" si="10"/>
        <v>9</v>
      </c>
      <c r="CX6" s="227">
        <f t="shared" si="10"/>
        <v>10</v>
      </c>
      <c r="CY6" s="227">
        <f t="shared" si="10"/>
        <v>11</v>
      </c>
      <c r="CZ6" s="227">
        <f t="shared" si="10"/>
        <v>12</v>
      </c>
      <c r="DA6" s="227">
        <f t="shared" si="10"/>
        <v>13</v>
      </c>
      <c r="DB6" s="227">
        <f t="shared" si="10"/>
        <v>14</v>
      </c>
      <c r="DC6" s="227">
        <f t="shared" si="10"/>
        <v>15</v>
      </c>
      <c r="DD6" s="227">
        <f t="shared" si="10"/>
        <v>16</v>
      </c>
      <c r="DE6" s="227">
        <f t="shared" si="10"/>
        <v>17</v>
      </c>
      <c r="DF6" s="227">
        <f t="shared" si="10"/>
        <v>18</v>
      </c>
      <c r="DG6" s="227">
        <f t="shared" si="10"/>
        <v>19</v>
      </c>
      <c r="DH6" s="227">
        <f t="shared" si="10"/>
        <v>20</v>
      </c>
      <c r="DI6" s="227">
        <f t="shared" si="10"/>
        <v>21</v>
      </c>
      <c r="DJ6" s="227">
        <f t="shared" si="10"/>
        <v>22</v>
      </c>
      <c r="DK6" s="227">
        <f t="shared" si="10"/>
        <v>23</v>
      </c>
      <c r="DL6" s="227">
        <f t="shared" si="10"/>
        <v>24</v>
      </c>
    </row>
    <row r="7" spans="1:116" hidden="1" outlineLevel="2" x14ac:dyDescent="0.35">
      <c r="J7" s="12"/>
      <c r="K7" s="12"/>
      <c r="L7" s="12"/>
      <c r="M7" s="12"/>
      <c r="N7" s="12"/>
      <c r="O7" s="12"/>
      <c r="P7" s="12"/>
      <c r="S7" s="276"/>
      <c r="T7" s="276"/>
      <c r="U7" s="276"/>
      <c r="V7" s="276"/>
      <c r="W7" s="276"/>
      <c r="X7" s="276"/>
      <c r="Y7" s="276"/>
      <c r="Z7" s="276"/>
      <c r="AA7" s="276"/>
      <c r="AB7" s="276"/>
      <c r="AC7" s="276"/>
      <c r="AD7" s="276"/>
      <c r="AE7" s="276"/>
      <c r="AF7" s="276"/>
      <c r="AG7" s="276"/>
      <c r="AH7" s="276"/>
      <c r="AI7" s="276"/>
      <c r="AJ7" s="276"/>
      <c r="AK7" s="276"/>
      <c r="AL7" s="276"/>
      <c r="AM7" s="276"/>
      <c r="AN7" s="276"/>
      <c r="AO7" s="276"/>
      <c r="AP7" s="276"/>
      <c r="AQ7" s="276"/>
      <c r="AR7" s="276"/>
      <c r="AS7" s="276"/>
      <c r="AT7" s="276"/>
      <c r="AU7" s="276"/>
      <c r="AV7" s="276"/>
      <c r="AW7" s="276"/>
      <c r="AX7" s="276"/>
      <c r="AY7" s="276"/>
      <c r="AZ7" s="276"/>
      <c r="BA7" s="276"/>
      <c r="BB7" s="276"/>
      <c r="BC7" s="276"/>
      <c r="BD7" s="276"/>
      <c r="BE7" s="276"/>
      <c r="BF7" s="276"/>
      <c r="BG7" s="276"/>
      <c r="BH7" s="276"/>
      <c r="BI7" s="276"/>
      <c r="BJ7" s="276"/>
      <c r="BK7" s="276"/>
      <c r="BL7" s="276"/>
      <c r="BM7" s="276"/>
      <c r="BN7" s="276"/>
      <c r="BO7" s="276"/>
      <c r="BP7" s="276"/>
      <c r="BQ7" s="276"/>
      <c r="BR7" s="276"/>
      <c r="BS7" s="276"/>
      <c r="BT7" s="276"/>
      <c r="BU7" s="276"/>
      <c r="BV7" s="276"/>
      <c r="BW7" s="276"/>
      <c r="BX7" s="276"/>
      <c r="BY7" s="276"/>
      <c r="BZ7" s="276"/>
      <c r="CA7" s="276"/>
      <c r="CB7" s="276"/>
      <c r="CC7" s="276"/>
      <c r="CD7" s="276"/>
      <c r="CE7" s="276"/>
      <c r="CF7" s="276"/>
      <c r="CG7" s="276"/>
      <c r="CH7" s="276"/>
      <c r="CI7" s="276"/>
      <c r="CJ7" s="276"/>
      <c r="CK7" s="276"/>
      <c r="CL7" s="276"/>
      <c r="CN7" s="12">
        <f t="shared" ref="CN7:DL7" si="11">MONTH(CN2)</f>
        <v>12</v>
      </c>
      <c r="CO7" s="12">
        <f t="shared" si="11"/>
        <v>3</v>
      </c>
      <c r="CP7" s="12">
        <f t="shared" si="11"/>
        <v>6</v>
      </c>
      <c r="CQ7" s="12">
        <f t="shared" si="11"/>
        <v>9</v>
      </c>
      <c r="CR7" s="12">
        <f t="shared" si="11"/>
        <v>12</v>
      </c>
      <c r="CS7" s="12">
        <f t="shared" si="11"/>
        <v>3</v>
      </c>
      <c r="CT7" s="12">
        <f t="shared" si="11"/>
        <v>6</v>
      </c>
      <c r="CU7" s="12">
        <f t="shared" si="11"/>
        <v>9</v>
      </c>
      <c r="CV7" s="12">
        <f t="shared" si="11"/>
        <v>12</v>
      </c>
      <c r="CW7" s="12">
        <f t="shared" si="11"/>
        <v>3</v>
      </c>
      <c r="CX7" s="12">
        <f t="shared" si="11"/>
        <v>6</v>
      </c>
      <c r="CY7" s="12">
        <f t="shared" si="11"/>
        <v>9</v>
      </c>
      <c r="CZ7" s="12">
        <f t="shared" si="11"/>
        <v>12</v>
      </c>
      <c r="DA7" s="12">
        <f t="shared" si="11"/>
        <v>3</v>
      </c>
      <c r="DB7" s="12">
        <f t="shared" si="11"/>
        <v>6</v>
      </c>
      <c r="DC7" s="12">
        <f t="shared" si="11"/>
        <v>9</v>
      </c>
      <c r="DD7" s="12">
        <f t="shared" si="11"/>
        <v>12</v>
      </c>
      <c r="DE7" s="12">
        <f t="shared" si="11"/>
        <v>3</v>
      </c>
      <c r="DF7" s="12">
        <f t="shared" si="11"/>
        <v>6</v>
      </c>
      <c r="DG7" s="12">
        <f t="shared" si="11"/>
        <v>9</v>
      </c>
      <c r="DH7" s="12">
        <f t="shared" si="11"/>
        <v>12</v>
      </c>
      <c r="DI7" s="12">
        <f t="shared" si="11"/>
        <v>3</v>
      </c>
      <c r="DJ7" s="12">
        <f t="shared" si="11"/>
        <v>6</v>
      </c>
      <c r="DK7" s="12">
        <f t="shared" si="11"/>
        <v>9</v>
      </c>
      <c r="DL7" s="12">
        <f t="shared" si="11"/>
        <v>12</v>
      </c>
    </row>
    <row r="8" spans="1:116" hidden="1" outlineLevel="2" x14ac:dyDescent="0.35">
      <c r="J8" s="12"/>
      <c r="K8" s="12"/>
      <c r="L8" s="12"/>
      <c r="M8" s="12"/>
      <c r="N8" s="12"/>
      <c r="O8" s="12"/>
      <c r="P8" s="12"/>
      <c r="S8" s="276"/>
      <c r="T8" s="276"/>
      <c r="U8" s="276"/>
      <c r="V8" s="276"/>
      <c r="W8" s="276"/>
      <c r="X8" s="276"/>
      <c r="Y8" s="276"/>
      <c r="Z8" s="276"/>
      <c r="AA8" s="276"/>
      <c r="AB8" s="276"/>
      <c r="AC8" s="276"/>
      <c r="AD8" s="276"/>
      <c r="AE8" s="276"/>
      <c r="AF8" s="276"/>
      <c r="AG8" s="276"/>
      <c r="AH8" s="276"/>
      <c r="AI8" s="276"/>
      <c r="AJ8" s="276"/>
      <c r="AK8" s="276"/>
      <c r="AL8" s="276"/>
      <c r="AM8" s="276"/>
      <c r="AN8" s="276"/>
      <c r="AO8" s="276"/>
      <c r="AP8" s="276"/>
      <c r="AQ8" s="276"/>
      <c r="AR8" s="276"/>
      <c r="AS8" s="276"/>
      <c r="AT8" s="276"/>
      <c r="AU8" s="276"/>
      <c r="AV8" s="276"/>
      <c r="AW8" s="276"/>
      <c r="AX8" s="276"/>
      <c r="AY8" s="276"/>
      <c r="AZ8" s="276"/>
      <c r="BA8" s="276"/>
      <c r="BB8" s="276"/>
      <c r="BC8" s="276"/>
      <c r="BD8" s="276"/>
      <c r="BE8" s="276"/>
      <c r="BF8" s="276"/>
      <c r="BG8" s="276"/>
      <c r="BH8" s="276"/>
      <c r="BI8" s="276"/>
      <c r="BJ8" s="276"/>
      <c r="BK8" s="276"/>
      <c r="BL8" s="276"/>
      <c r="BM8" s="276"/>
      <c r="BN8" s="276"/>
      <c r="BO8" s="276"/>
      <c r="BP8" s="276"/>
      <c r="BQ8" s="276"/>
      <c r="BR8" s="276"/>
      <c r="BS8" s="276"/>
      <c r="BT8" s="276"/>
      <c r="BU8" s="276"/>
      <c r="BV8" s="276"/>
      <c r="BW8" s="276"/>
      <c r="BX8" s="276"/>
      <c r="BY8" s="276"/>
      <c r="BZ8" s="276"/>
      <c r="CA8" s="276"/>
      <c r="CB8" s="276"/>
      <c r="CC8" s="276"/>
      <c r="CD8" s="276"/>
      <c r="CE8" s="276"/>
      <c r="CF8" s="276"/>
      <c r="CG8" s="276"/>
      <c r="CH8" s="276"/>
      <c r="CI8" s="276"/>
      <c r="CJ8" s="276"/>
      <c r="CK8" s="276"/>
      <c r="CL8" s="276"/>
      <c r="CN8" s="12">
        <f t="shared" ref="CN8:DL8" si="12">ROUNDUP(MONTH(CN2)/3,0)</f>
        <v>4</v>
      </c>
      <c r="CO8" s="12">
        <f t="shared" si="12"/>
        <v>1</v>
      </c>
      <c r="CP8" s="12">
        <f t="shared" si="12"/>
        <v>2</v>
      </c>
      <c r="CQ8" s="12">
        <f t="shared" si="12"/>
        <v>3</v>
      </c>
      <c r="CR8" s="12">
        <f t="shared" si="12"/>
        <v>4</v>
      </c>
      <c r="CS8" s="12">
        <f t="shared" si="12"/>
        <v>1</v>
      </c>
      <c r="CT8" s="12">
        <f t="shared" si="12"/>
        <v>2</v>
      </c>
      <c r="CU8" s="12">
        <f t="shared" si="12"/>
        <v>3</v>
      </c>
      <c r="CV8" s="12">
        <f t="shared" si="12"/>
        <v>4</v>
      </c>
      <c r="CW8" s="12">
        <f t="shared" si="12"/>
        <v>1</v>
      </c>
      <c r="CX8" s="12">
        <f t="shared" si="12"/>
        <v>2</v>
      </c>
      <c r="CY8" s="12">
        <f t="shared" si="12"/>
        <v>3</v>
      </c>
      <c r="CZ8" s="12">
        <f t="shared" si="12"/>
        <v>4</v>
      </c>
      <c r="DA8" s="12">
        <f t="shared" si="12"/>
        <v>1</v>
      </c>
      <c r="DB8" s="12">
        <f t="shared" si="12"/>
        <v>2</v>
      </c>
      <c r="DC8" s="12">
        <f t="shared" si="12"/>
        <v>3</v>
      </c>
      <c r="DD8" s="12">
        <f t="shared" si="12"/>
        <v>4</v>
      </c>
      <c r="DE8" s="12">
        <f t="shared" si="12"/>
        <v>1</v>
      </c>
      <c r="DF8" s="12">
        <f t="shared" si="12"/>
        <v>2</v>
      </c>
      <c r="DG8" s="12">
        <f t="shared" si="12"/>
        <v>3</v>
      </c>
      <c r="DH8" s="12">
        <f t="shared" si="12"/>
        <v>4</v>
      </c>
      <c r="DI8" s="12">
        <f t="shared" si="12"/>
        <v>1</v>
      </c>
      <c r="DJ8" s="12">
        <f t="shared" si="12"/>
        <v>2</v>
      </c>
      <c r="DK8" s="12">
        <f t="shared" si="12"/>
        <v>3</v>
      </c>
      <c r="DL8" s="12">
        <f t="shared" si="12"/>
        <v>4</v>
      </c>
    </row>
    <row r="9" spans="1:116" hidden="1" outlineLevel="2" x14ac:dyDescent="0.35">
      <c r="J9" s="12"/>
      <c r="K9" s="12"/>
      <c r="L9" s="12"/>
      <c r="M9" s="12"/>
      <c r="N9" s="12"/>
      <c r="O9" s="12"/>
      <c r="P9" s="12"/>
      <c r="S9" s="276"/>
      <c r="T9" s="276"/>
      <c r="U9" s="276"/>
      <c r="V9" s="276"/>
      <c r="W9" s="276"/>
      <c r="X9" s="276"/>
      <c r="Y9" s="276"/>
      <c r="Z9" s="276"/>
      <c r="AA9" s="276"/>
      <c r="AB9" s="276"/>
      <c r="AC9" s="276"/>
      <c r="AD9" s="276"/>
      <c r="AE9" s="276"/>
      <c r="AF9" s="276"/>
      <c r="AG9" s="276"/>
      <c r="AH9" s="276"/>
      <c r="AI9" s="276"/>
      <c r="AJ9" s="276"/>
      <c r="AK9" s="276"/>
      <c r="AL9" s="276"/>
      <c r="AM9" s="276"/>
      <c r="AN9" s="276"/>
      <c r="AO9" s="276"/>
      <c r="AP9" s="276"/>
      <c r="AQ9" s="276"/>
      <c r="AR9" s="276"/>
      <c r="AS9" s="276"/>
      <c r="AT9" s="276"/>
      <c r="AU9" s="276"/>
      <c r="AV9" s="276"/>
      <c r="AW9" s="276"/>
      <c r="AX9" s="276"/>
      <c r="AY9" s="276"/>
      <c r="AZ9" s="276"/>
      <c r="BA9" s="276"/>
      <c r="BB9" s="276"/>
      <c r="BC9" s="276"/>
      <c r="BD9" s="276"/>
      <c r="BE9" s="276"/>
      <c r="BF9" s="276"/>
      <c r="BG9" s="276"/>
      <c r="BH9" s="276"/>
      <c r="BI9" s="276"/>
      <c r="BJ9" s="276"/>
      <c r="BK9" s="276"/>
      <c r="BL9" s="276"/>
      <c r="BM9" s="276"/>
      <c r="BN9" s="276"/>
      <c r="BO9" s="276"/>
      <c r="BP9" s="276"/>
      <c r="BQ9" s="276"/>
      <c r="BR9" s="276"/>
      <c r="BS9" s="276"/>
      <c r="BT9" s="276"/>
      <c r="BU9" s="276"/>
      <c r="BV9" s="276"/>
      <c r="BW9" s="276"/>
      <c r="BX9" s="276"/>
      <c r="BY9" s="276"/>
      <c r="BZ9" s="276"/>
      <c r="CA9" s="276"/>
      <c r="CB9" s="276"/>
      <c r="CC9" s="276"/>
      <c r="CD9" s="276"/>
      <c r="CE9" s="276"/>
      <c r="CF9" s="276"/>
      <c r="CG9" s="276"/>
      <c r="CH9" s="276"/>
      <c r="CI9" s="276"/>
      <c r="CJ9" s="276"/>
      <c r="CK9" s="276"/>
      <c r="CL9" s="276"/>
      <c r="CN9" s="228"/>
      <c r="CO9" s="228"/>
      <c r="CP9" s="228"/>
      <c r="CQ9" s="228"/>
      <c r="CR9" s="228"/>
      <c r="CS9" s="228"/>
      <c r="CT9" s="228"/>
      <c r="CU9" s="228"/>
      <c r="CV9" s="228"/>
      <c r="CW9" s="228"/>
      <c r="CX9" s="228"/>
      <c r="CY9" s="228"/>
      <c r="CZ9" s="228"/>
      <c r="DA9" s="228"/>
      <c r="DB9" s="228"/>
      <c r="DC9" s="228"/>
      <c r="DD9" s="228"/>
      <c r="DE9" s="228"/>
      <c r="DF9" s="228"/>
      <c r="DG9" s="228"/>
      <c r="DH9" s="228"/>
      <c r="DI9" s="228"/>
      <c r="DJ9" s="228"/>
      <c r="DK9" s="228"/>
      <c r="DL9" s="228"/>
    </row>
    <row r="10" spans="1:116" collapsed="1" x14ac:dyDescent="0.35">
      <c r="A10" s="12" t="s">
        <v>218</v>
      </c>
      <c r="B10" s="12"/>
      <c r="C10" s="12"/>
      <c r="D10" s="12"/>
      <c r="E10" s="12"/>
      <c r="F10" s="12"/>
      <c r="G10" s="312" t="s">
        <v>647</v>
      </c>
      <c r="H10" s="332"/>
      <c r="I10" s="332"/>
      <c r="J10" s="332"/>
      <c r="K10" s="332"/>
      <c r="L10" s="332"/>
      <c r="M10" s="332"/>
      <c r="N10" s="332"/>
      <c r="O10" s="332"/>
      <c r="P10" s="333"/>
      <c r="S10" s="311"/>
      <c r="T10" s="310"/>
      <c r="U10" s="310"/>
      <c r="V10" s="310"/>
      <c r="W10" s="310"/>
      <c r="X10" s="310"/>
      <c r="Y10" s="310"/>
      <c r="Z10" s="310"/>
      <c r="AA10" s="310"/>
      <c r="AB10" s="310"/>
      <c r="AC10" s="310"/>
      <c r="AD10" s="310"/>
      <c r="AE10" s="310"/>
      <c r="AF10" s="310"/>
      <c r="AG10" s="310"/>
      <c r="AH10" s="310"/>
      <c r="AI10" s="310"/>
      <c r="AJ10" s="310"/>
      <c r="AK10" s="310"/>
      <c r="AL10" s="310"/>
      <c r="AM10" s="310"/>
      <c r="AN10" s="310"/>
      <c r="AO10" s="310"/>
      <c r="AP10" s="310"/>
      <c r="AQ10" s="310"/>
      <c r="AR10" s="310"/>
      <c r="AS10" s="310"/>
      <c r="AT10" s="310"/>
      <c r="AU10" s="310"/>
      <c r="AV10" s="310"/>
      <c r="AW10" s="310"/>
      <c r="AX10" s="310"/>
      <c r="AY10" s="310"/>
      <c r="AZ10" s="310"/>
      <c r="BA10" s="310"/>
      <c r="BB10" s="310"/>
      <c r="BC10" s="310"/>
      <c r="BD10" s="310"/>
      <c r="BE10" s="310"/>
      <c r="BF10" s="310"/>
      <c r="BG10" s="310"/>
      <c r="BH10" s="310"/>
      <c r="BI10" s="310"/>
      <c r="BJ10" s="310"/>
      <c r="BK10" s="310"/>
      <c r="BL10" s="310"/>
      <c r="BM10" s="310"/>
      <c r="BN10" s="310"/>
      <c r="BO10" s="310"/>
      <c r="BP10" s="310"/>
      <c r="BQ10" s="310"/>
      <c r="BR10" s="310"/>
      <c r="BS10" s="310"/>
      <c r="BT10" s="310"/>
      <c r="BU10" s="310"/>
      <c r="BV10" s="310"/>
      <c r="BW10" s="310"/>
      <c r="BX10" s="310"/>
      <c r="BY10" s="310"/>
      <c r="BZ10" s="310"/>
      <c r="CA10" s="310"/>
      <c r="CB10" s="310"/>
      <c r="CC10" s="310"/>
      <c r="CD10" s="310"/>
      <c r="CE10" s="310"/>
      <c r="CF10" s="310"/>
      <c r="CG10" s="310"/>
      <c r="CH10" s="310"/>
      <c r="CI10" s="310"/>
      <c r="CJ10" s="310"/>
      <c r="CK10" s="310"/>
      <c r="CL10" s="313"/>
      <c r="CN10" s="311"/>
      <c r="CO10" s="310"/>
      <c r="CP10" s="310"/>
      <c r="CQ10" s="310"/>
      <c r="CR10" s="310"/>
      <c r="CS10" s="310"/>
      <c r="CT10" s="310"/>
      <c r="CU10" s="310"/>
      <c r="CV10" s="310"/>
      <c r="CW10" s="310"/>
      <c r="CX10" s="310"/>
      <c r="CY10" s="310"/>
      <c r="CZ10" s="310"/>
      <c r="DA10" s="310"/>
      <c r="DB10" s="310"/>
      <c r="DC10" s="310"/>
      <c r="DD10" s="310"/>
      <c r="DE10" s="310"/>
      <c r="DF10" s="310"/>
      <c r="DG10" s="310"/>
      <c r="DH10" s="310"/>
      <c r="DI10" s="310"/>
      <c r="DJ10" s="310"/>
      <c r="DK10" s="310"/>
      <c r="DL10" s="313"/>
    </row>
    <row r="11" spans="1:116" ht="14.25" customHeight="1" x14ac:dyDescent="0.35">
      <c r="G11" s="13" t="s">
        <v>647</v>
      </c>
    </row>
    <row r="12" spans="1:116" ht="14.25" customHeight="1" x14ac:dyDescent="0.35">
      <c r="G12" s="8" t="str">
        <f>'IS BS CF'!G18</f>
        <v>Total revenue</v>
      </c>
      <c r="H12" s="13"/>
      <c r="I12" s="13"/>
      <c r="J12" s="13"/>
      <c r="K12" s="24">
        <f>'IS BS CF'!K18</f>
        <v>50455771.098323196</v>
      </c>
      <c r="L12" s="24">
        <f>'IS BS CF'!L18</f>
        <v>44569183.759692922</v>
      </c>
      <c r="M12" s="24">
        <f>'IS BS CF'!M18</f>
        <v>48997601.82733383</v>
      </c>
      <c r="N12" s="24">
        <f>'IS BS CF'!N18</f>
        <v>53762490.828768089</v>
      </c>
      <c r="O12" s="24">
        <f>'IS BS CF'!O18</f>
        <v>58886688.186584637</v>
      </c>
      <c r="P12" s="24">
        <f>'IS BS CF'!P18</f>
        <v>13131813.131046481</v>
      </c>
      <c r="S12" s="24">
        <f>'IS BS CF'!S18</f>
        <v>4016666.6666666674</v>
      </c>
      <c r="T12" s="24">
        <f>'IS BS CF'!T18</f>
        <v>4050138.8888888881</v>
      </c>
      <c r="U12" s="24">
        <f>'IS BS CF'!U18</f>
        <v>4083820.3125</v>
      </c>
      <c r="V12" s="24">
        <f>'IS BS CF'!V18</f>
        <v>4117712.099729937</v>
      </c>
      <c r="W12" s="24">
        <f>'IS BS CF'!W18</f>
        <v>4151815.4188619205</v>
      </c>
      <c r="X12" s="24">
        <f>'IS BS CF'!X18</f>
        <v>4186131.4442627179</v>
      </c>
      <c r="Y12" s="24">
        <f>'IS BS CF'!Y18</f>
        <v>4220661.3564130617</v>
      </c>
      <c r="Z12" s="24">
        <f>'IS BS CF'!Z18</f>
        <v>4255406.3419381808</v>
      </c>
      <c r="AA12" s="24">
        <f>'IS BS CF'!AA18</f>
        <v>4290367.5936385849</v>
      </c>
      <c r="AB12" s="24">
        <f>'IS BS CF'!AB18</f>
        <v>4325546.3105208296</v>
      </c>
      <c r="AC12" s="24">
        <f>'IS BS CF'!AC18</f>
        <v>4360943.6978285955</v>
      </c>
      <c r="AD12" s="24">
        <f>'IS BS CF'!AD18</f>
        <v>4396560.967073814</v>
      </c>
      <c r="AE12" s="24">
        <f>'IS BS CF'!AE18</f>
        <v>3552781.2201322149</v>
      </c>
      <c r="AF12" s="24">
        <f>'IS BS CF'!AF18</f>
        <v>3581511.76205175</v>
      </c>
      <c r="AG12" s="24">
        <f>'IS BS CF'!AG18</f>
        <v>3610420.0449244305</v>
      </c>
      <c r="AH12" s="24">
        <f>'IS BS CF'!AH18</f>
        <v>3639507.0511307381</v>
      </c>
      <c r="AI12" s="24">
        <f>'IS BS CF'!AI18</f>
        <v>3668773.7681518681</v>
      </c>
      <c r="AJ12" s="24">
        <f>'IS BS CF'!AJ18</f>
        <v>3698221.1885952204</v>
      </c>
      <c r="AK12" s="24">
        <f>'IS BS CF'!AK18</f>
        <v>3727850.3102198802</v>
      </c>
      <c r="AL12" s="24">
        <f>'IS BS CF'!AL18</f>
        <v>3757662.1359624341</v>
      </c>
      <c r="AM12" s="24">
        <f>'IS BS CF'!AM18</f>
        <v>3787657.6739627682</v>
      </c>
      <c r="AN12" s="24">
        <f>'IS BS CF'!AN18</f>
        <v>3817837.9375899211</v>
      </c>
      <c r="AO12" s="24">
        <f>'IS BS CF'!AO18</f>
        <v>3848203.9454681985</v>
      </c>
      <c r="AP12" s="24">
        <f>'IS BS CF'!AP18</f>
        <v>3878756.7215034924</v>
      </c>
      <c r="AQ12" s="24">
        <f>'IS BS CF'!AQ18</f>
        <v>3909497.2949094884</v>
      </c>
      <c r="AR12" s="24">
        <f>'IS BS CF'!AR18</f>
        <v>3940426.7002341151</v>
      </c>
      <c r="AS12" s="24">
        <f>'IS BS CF'!AS18</f>
        <v>3971545.9773861803</v>
      </c>
      <c r="AT12" s="24">
        <f>'IS BS CF'!AT18</f>
        <v>4002856.1716620997</v>
      </c>
      <c r="AU12" s="24">
        <f>'IS BS CF'!AU18</f>
        <v>4034358.3337726444</v>
      </c>
      <c r="AV12" s="24">
        <f>'IS BS CF'!AV18</f>
        <v>4066053.5198700242</v>
      </c>
      <c r="AW12" s="24">
        <f>'IS BS CF'!AW18</f>
        <v>4097942.791574914</v>
      </c>
      <c r="AX12" s="24">
        <f>'IS BS CF'!AX18</f>
        <v>4130027.2160037234</v>
      </c>
      <c r="AY12" s="24">
        <f>'IS BS CF'!AY18</f>
        <v>4162307.8657959774</v>
      </c>
      <c r="AZ12" s="24">
        <f>'IS BS CF'!AZ18</f>
        <v>4194785.8191418089</v>
      </c>
      <c r="BA12" s="24">
        <f>'IS BS CF'!BA18</f>
        <v>4227462.1598094888</v>
      </c>
      <c r="BB12" s="24">
        <f>'IS BS CF'!BB18</f>
        <v>4260337.9771733657</v>
      </c>
      <c r="BC12" s="24">
        <f>'IS BS CF'!BC18</f>
        <v>4293414.3662417131</v>
      </c>
      <c r="BD12" s="24">
        <f>'IS BS CF'!BD18</f>
        <v>4326692.4276846284</v>
      </c>
      <c r="BE12" s="24">
        <f>'IS BS CF'!BE18</f>
        <v>4360173.2678623125</v>
      </c>
      <c r="BF12" s="24">
        <f>'IS BS CF'!BF18</f>
        <v>4393857.998853568</v>
      </c>
      <c r="BG12" s="24">
        <f>'IS BS CF'!BG18</f>
        <v>4427747.7384838099</v>
      </c>
      <c r="BH12" s="24">
        <f>'IS BS CF'!BH18</f>
        <v>4461843.6103540296</v>
      </c>
      <c r="BI12" s="24">
        <f>'IS BS CF'!BI18</f>
        <v>4496146.7438694471</v>
      </c>
      <c r="BJ12" s="24">
        <f>'IS BS CF'!BJ18</f>
        <v>4530658.2742680619</v>
      </c>
      <c r="BK12" s="24">
        <f>'IS BS CF'!BK18</f>
        <v>4565379.3426502496</v>
      </c>
      <c r="BL12" s="24">
        <f>'IS BS CF'!BL18</f>
        <v>4600311.0960071161</v>
      </c>
      <c r="BM12" s="24">
        <f>'IS BS CF'!BM18</f>
        <v>4635454.6872506673</v>
      </c>
      <c r="BN12" s="24">
        <f>'IS BS CF'!BN18</f>
        <v>4670811.2752424935</v>
      </c>
      <c r="BO12" s="24">
        <f>'IS BS CF'!BO18</f>
        <v>4706382.024823688</v>
      </c>
      <c r="BP12" s="24">
        <f>'IS BS CF'!BP18</f>
        <v>4742168.1068445742</v>
      </c>
      <c r="BQ12" s="24">
        <f>'IS BS CF'!BQ18</f>
        <v>4778170.6981942812</v>
      </c>
      <c r="BR12" s="24">
        <f>'IS BS CF'!BR18</f>
        <v>4814390.9818312535</v>
      </c>
      <c r="BS12" s="24">
        <f>'IS BS CF'!BS18</f>
        <v>4850830.1468127593</v>
      </c>
      <c r="BT12" s="24">
        <f>'IS BS CF'!BT18</f>
        <v>4887489.3883256996</v>
      </c>
      <c r="BU12" s="24">
        <f>'IS BS CF'!BU18</f>
        <v>4924369.9077166999</v>
      </c>
      <c r="BV12" s="24">
        <f>'IS BS CF'!BV18</f>
        <v>4961472.9125230396</v>
      </c>
      <c r="BW12" s="24">
        <f>'IS BS CF'!BW18</f>
        <v>4998799.616502896</v>
      </c>
      <c r="BX12" s="24">
        <f>'IS BS CF'!BX18</f>
        <v>5036351.239666827</v>
      </c>
      <c r="BY12" s="24">
        <f>'IS BS CF'!BY18</f>
        <v>5074129.0083081648</v>
      </c>
      <c r="BZ12" s="24">
        <f>'IS BS CF'!BZ18</f>
        <v>5112134.1550347582</v>
      </c>
      <c r="CA12" s="24">
        <f>'IS BS CF'!CA18</f>
        <v>1069465.5654196069</v>
      </c>
      <c r="CB12" s="24">
        <f>'IS BS CF'!CB18</f>
        <v>1073921.6719421747</v>
      </c>
      <c r="CC12" s="24">
        <f>'IS BS CF'!CC18</f>
        <v>1078396.3455752658</v>
      </c>
      <c r="CD12" s="24">
        <f>'IS BS CF'!CD18</f>
        <v>1082889.6636818349</v>
      </c>
      <c r="CE12" s="24">
        <f>'IS BS CF'!CE18</f>
        <v>1087401.7039471867</v>
      </c>
      <c r="CF12" s="24">
        <f>'IS BS CF'!CF18</f>
        <v>1091932.5443802401</v>
      </c>
      <c r="CG12" s="24">
        <f>'IS BS CF'!CG18</f>
        <v>1096482.2633152085</v>
      </c>
      <c r="CH12" s="24">
        <f>'IS BS CF'!CH18</f>
        <v>1101050.9394123408</v>
      </c>
      <c r="CI12" s="24">
        <f>'IS BS CF'!CI18</f>
        <v>1105638.6516598985</v>
      </c>
      <c r="CJ12" s="24">
        <f>'IS BS CF'!CJ18</f>
        <v>1110245.479375124</v>
      </c>
      <c r="CK12" s="24">
        <f>'IS BS CF'!CK18</f>
        <v>1114871.5022058415</v>
      </c>
      <c r="CL12" s="24">
        <f>'IS BS CF'!CL18</f>
        <v>1119516.8001317608</v>
      </c>
      <c r="CM12" s="24"/>
      <c r="CN12" s="24" t="e">
        <f>'IS BS CF'!CN18</f>
        <v>#REF!</v>
      </c>
      <c r="CO12" s="24" t="e">
        <f>'IS BS CF'!CO18</f>
        <v>#REF!</v>
      </c>
      <c r="CP12" s="24" t="e">
        <f>'IS BS CF'!CP18</f>
        <v>#REF!</v>
      </c>
      <c r="CQ12" s="24" t="e">
        <f>'IS BS CF'!CQ18</f>
        <v>#REF!</v>
      </c>
      <c r="CR12" s="24" t="e">
        <f>'IS BS CF'!CR18</f>
        <v>#REF!</v>
      </c>
      <c r="CS12" s="24" t="e">
        <f>'IS BS CF'!CS18</f>
        <v>#REF!</v>
      </c>
      <c r="CT12" s="24" t="e">
        <f>'IS BS CF'!CT18</f>
        <v>#REF!</v>
      </c>
      <c r="CU12" s="24" t="e">
        <f>'IS BS CF'!CU18</f>
        <v>#REF!</v>
      </c>
      <c r="CV12" s="24" t="e">
        <f>'IS BS CF'!CV18</f>
        <v>#REF!</v>
      </c>
      <c r="CW12" s="24" t="e">
        <f>'IS BS CF'!CW18</f>
        <v>#REF!</v>
      </c>
      <c r="CX12" s="24" t="e">
        <f>'IS BS CF'!CX18</f>
        <v>#REF!</v>
      </c>
      <c r="CY12" s="24" t="e">
        <f>'IS BS CF'!CY18</f>
        <v>#REF!</v>
      </c>
      <c r="CZ12" s="24" t="e">
        <f>'IS BS CF'!CZ18</f>
        <v>#REF!</v>
      </c>
      <c r="DA12" s="24" t="e">
        <f>'IS BS CF'!DA18</f>
        <v>#REF!</v>
      </c>
      <c r="DB12" s="24" t="e">
        <f>'IS BS CF'!DB18</f>
        <v>#REF!</v>
      </c>
      <c r="DC12" s="24" t="e">
        <f>'IS BS CF'!DC18</f>
        <v>#REF!</v>
      </c>
      <c r="DD12" s="24" t="e">
        <f>'IS BS CF'!DD18</f>
        <v>#REF!</v>
      </c>
      <c r="DE12" s="24" t="e">
        <f>'IS BS CF'!DE18</f>
        <v>#REF!</v>
      </c>
      <c r="DF12" s="24" t="e">
        <f>'IS BS CF'!DF18</f>
        <v>#REF!</v>
      </c>
      <c r="DG12" s="24" t="e">
        <f>'IS BS CF'!DG18</f>
        <v>#REF!</v>
      </c>
      <c r="DH12" s="24" t="e">
        <f>'IS BS CF'!DH18</f>
        <v>#REF!</v>
      </c>
      <c r="DI12" s="24" t="e">
        <f>'IS BS CF'!DI18</f>
        <v>#REF!</v>
      </c>
      <c r="DJ12" s="24" t="e">
        <f>'IS BS CF'!DJ18</f>
        <v>#REF!</v>
      </c>
      <c r="DK12" s="24" t="e">
        <f>'IS BS CF'!DK18</f>
        <v>#REF!</v>
      </c>
      <c r="DL12" s="24" t="e">
        <f>'IS BS CF'!DL18</f>
        <v>#REF!</v>
      </c>
    </row>
    <row r="13" spans="1:116" ht="14.25" customHeight="1" x14ac:dyDescent="0.35">
      <c r="G13" s="9"/>
      <c r="S13" s="124"/>
      <c r="T13" s="124"/>
      <c r="U13" s="124"/>
      <c r="V13" s="124"/>
      <c r="W13" s="124"/>
      <c r="X13" s="124"/>
      <c r="Y13" s="124"/>
      <c r="Z13" s="124"/>
      <c r="AA13" s="124"/>
      <c r="AB13" s="124"/>
      <c r="AC13" s="124"/>
      <c r="AD13" s="124"/>
      <c r="AE13" s="124"/>
      <c r="AF13" s="124"/>
      <c r="AG13" s="124"/>
      <c r="AH13" s="124"/>
      <c r="AI13" s="124"/>
      <c r="AJ13" s="124"/>
      <c r="AK13" s="124"/>
      <c r="AL13" s="124"/>
      <c r="AM13" s="124"/>
      <c r="AN13" s="124"/>
      <c r="AO13" s="124"/>
      <c r="AP13" s="124"/>
      <c r="AQ13" s="124"/>
      <c r="AR13" s="124"/>
      <c r="AS13" s="124"/>
      <c r="AT13" s="124"/>
      <c r="AU13" s="124"/>
      <c r="AV13" s="124"/>
      <c r="AW13" s="124"/>
      <c r="AX13" s="124"/>
      <c r="AY13" s="124"/>
      <c r="AZ13" s="124"/>
      <c r="BA13" s="124"/>
      <c r="BB13" s="124"/>
      <c r="BC13" s="124"/>
      <c r="BD13" s="124"/>
      <c r="BE13" s="124"/>
      <c r="BF13" s="124"/>
      <c r="BG13" s="124"/>
      <c r="BH13" s="124"/>
      <c r="BI13" s="124"/>
      <c r="BJ13" s="124"/>
      <c r="BK13" s="124"/>
      <c r="BL13" s="124"/>
      <c r="BM13" s="124"/>
      <c r="BN13" s="124"/>
      <c r="BO13" s="124"/>
      <c r="BP13" s="124"/>
      <c r="BQ13" s="124"/>
      <c r="BR13" s="124"/>
      <c r="BS13" s="124"/>
      <c r="BT13" s="124"/>
      <c r="BU13" s="124"/>
      <c r="BV13" s="124"/>
      <c r="BW13" s="124"/>
      <c r="BX13" s="124"/>
      <c r="BY13" s="124"/>
      <c r="BZ13" s="124"/>
      <c r="CA13" s="124"/>
      <c r="CB13" s="124"/>
      <c r="CC13" s="124"/>
      <c r="CD13" s="124"/>
      <c r="CE13" s="124"/>
      <c r="CF13" s="124"/>
      <c r="CG13" s="124"/>
      <c r="CH13" s="124"/>
      <c r="CI13" s="124"/>
      <c r="CJ13" s="124"/>
      <c r="CK13" s="124"/>
      <c r="CL13" s="124"/>
      <c r="CN13" s="124"/>
      <c r="CO13" s="124"/>
      <c r="CP13" s="124"/>
      <c r="CQ13" s="124"/>
      <c r="CR13" s="124"/>
      <c r="CS13" s="124"/>
      <c r="CT13" s="124"/>
      <c r="CU13" s="124"/>
      <c r="CV13" s="124"/>
      <c r="CW13" s="124"/>
      <c r="CX13" s="124"/>
      <c r="CY13" s="124"/>
      <c r="CZ13" s="124"/>
      <c r="DA13" s="124"/>
      <c r="DB13" s="124"/>
      <c r="DC13" s="124"/>
      <c r="DD13" s="124"/>
      <c r="DE13" s="124"/>
      <c r="DF13" s="124"/>
      <c r="DG13" s="124"/>
      <c r="DH13" s="124"/>
      <c r="DI13" s="124"/>
      <c r="DJ13" s="124"/>
      <c r="DK13" s="124"/>
      <c r="DL13" s="124"/>
    </row>
    <row r="14" spans="1:116" ht="14.25" customHeight="1" x14ac:dyDescent="0.35">
      <c r="A14" s="31" t="s">
        <v>218</v>
      </c>
      <c r="B14" s="31"/>
      <c r="C14" s="31"/>
      <c r="D14" s="31"/>
      <c r="E14" s="31"/>
      <c r="F14" s="31"/>
      <c r="G14" s="312" t="s">
        <v>648</v>
      </c>
      <c r="H14" s="310"/>
      <c r="I14" s="310"/>
      <c r="J14" s="310"/>
      <c r="K14" s="310"/>
      <c r="L14" s="310"/>
      <c r="M14" s="310"/>
      <c r="N14" s="310"/>
      <c r="O14" s="310"/>
      <c r="P14" s="313"/>
      <c r="S14" s="311"/>
      <c r="T14" s="310"/>
      <c r="U14" s="310"/>
      <c r="V14" s="310"/>
      <c r="W14" s="310"/>
      <c r="X14" s="310"/>
      <c r="Y14" s="310"/>
      <c r="Z14" s="310"/>
      <c r="AA14" s="310"/>
      <c r="AB14" s="310"/>
      <c r="AC14" s="310"/>
      <c r="AD14" s="310"/>
      <c r="AE14" s="310"/>
      <c r="AF14" s="310"/>
      <c r="AG14" s="310"/>
      <c r="AH14" s="310"/>
      <c r="AI14" s="310"/>
      <c r="AJ14" s="310"/>
      <c r="AK14" s="310"/>
      <c r="AL14" s="310"/>
      <c r="AM14" s="310"/>
      <c r="AN14" s="310"/>
      <c r="AO14" s="310"/>
      <c r="AP14" s="310"/>
      <c r="AQ14" s="310"/>
      <c r="AR14" s="310"/>
      <c r="AS14" s="310"/>
      <c r="AT14" s="310"/>
      <c r="AU14" s="310"/>
      <c r="AV14" s="310"/>
      <c r="AW14" s="310"/>
      <c r="AX14" s="310"/>
      <c r="AY14" s="310"/>
      <c r="AZ14" s="310"/>
      <c r="BA14" s="310"/>
      <c r="BB14" s="310"/>
      <c r="BC14" s="310"/>
      <c r="BD14" s="310"/>
      <c r="BE14" s="310"/>
      <c r="BF14" s="310"/>
      <c r="BG14" s="310"/>
      <c r="BH14" s="310"/>
      <c r="BI14" s="310"/>
      <c r="BJ14" s="310"/>
      <c r="BK14" s="310"/>
      <c r="BL14" s="310"/>
      <c r="BM14" s="310"/>
      <c r="BN14" s="310"/>
      <c r="BO14" s="310"/>
      <c r="BP14" s="310"/>
      <c r="BQ14" s="310"/>
      <c r="BR14" s="310"/>
      <c r="BS14" s="310"/>
      <c r="BT14" s="310"/>
      <c r="BU14" s="310"/>
      <c r="BV14" s="310"/>
      <c r="BW14" s="310"/>
      <c r="BX14" s="310"/>
      <c r="BY14" s="310"/>
      <c r="BZ14" s="310"/>
      <c r="CA14" s="310"/>
      <c r="CB14" s="310"/>
      <c r="CC14" s="310"/>
      <c r="CD14" s="310"/>
      <c r="CE14" s="310"/>
      <c r="CF14" s="310"/>
      <c r="CG14" s="310"/>
      <c r="CH14" s="310"/>
      <c r="CI14" s="310"/>
      <c r="CJ14" s="310"/>
      <c r="CK14" s="310"/>
      <c r="CL14" s="313"/>
      <c r="CN14" s="311"/>
      <c r="CO14" s="310"/>
      <c r="CP14" s="310"/>
      <c r="CQ14" s="310"/>
      <c r="CR14" s="310"/>
      <c r="CS14" s="310"/>
      <c r="CT14" s="310"/>
      <c r="CU14" s="310"/>
      <c r="CV14" s="310"/>
      <c r="CW14" s="310"/>
      <c r="CX14" s="310"/>
      <c r="CY14" s="310"/>
      <c r="CZ14" s="310"/>
      <c r="DA14" s="310"/>
      <c r="DB14" s="310"/>
      <c r="DC14" s="310"/>
      <c r="DD14" s="310"/>
      <c r="DE14" s="310"/>
      <c r="DF14" s="310"/>
      <c r="DG14" s="310"/>
      <c r="DH14" s="310"/>
      <c r="DI14" s="310"/>
      <c r="DJ14" s="310"/>
      <c r="DK14" s="310"/>
      <c r="DL14" s="313"/>
    </row>
    <row r="15" spans="1:116" ht="14.25" customHeight="1" x14ac:dyDescent="0.35">
      <c r="A15" s="31"/>
      <c r="B15" s="31"/>
      <c r="C15" s="31"/>
      <c r="D15" s="31"/>
      <c r="E15" s="31"/>
      <c r="F15" s="31"/>
      <c r="G15" s="67"/>
      <c r="H15" s="31"/>
      <c r="I15" s="31"/>
      <c r="J15" s="31"/>
      <c r="K15" s="31"/>
      <c r="L15" s="31"/>
      <c r="M15" s="31"/>
      <c r="N15" s="31"/>
      <c r="O15" s="31"/>
      <c r="P15" s="31"/>
      <c r="S15" s="31"/>
      <c r="T15" s="31"/>
      <c r="U15" s="31"/>
      <c r="V15" s="31"/>
      <c r="W15" s="31"/>
      <c r="X15" s="31"/>
      <c r="Y15" s="31"/>
      <c r="Z15" s="31"/>
      <c r="AA15" s="31"/>
      <c r="AB15" s="31"/>
      <c r="AC15" s="31"/>
      <c r="AD15" s="31"/>
      <c r="AE15" s="31"/>
      <c r="AF15" s="31"/>
      <c r="AG15" s="31"/>
      <c r="AH15" s="31"/>
      <c r="AI15" s="31"/>
      <c r="AJ15" s="31"/>
      <c r="AK15" s="31"/>
      <c r="AL15" s="31"/>
      <c r="AM15" s="31"/>
      <c r="AN15" s="31"/>
      <c r="AO15" s="31"/>
      <c r="AP15" s="31"/>
      <c r="AQ15" s="31"/>
      <c r="AR15" s="31"/>
      <c r="AS15" s="31"/>
      <c r="AT15" s="31"/>
      <c r="AU15" s="31"/>
      <c r="AV15" s="31"/>
      <c r="AW15" s="31"/>
      <c r="AX15" s="31"/>
      <c r="AY15" s="31"/>
      <c r="AZ15" s="31"/>
      <c r="BA15" s="31"/>
      <c r="BB15" s="31"/>
      <c r="BC15" s="31"/>
      <c r="BD15" s="31"/>
      <c r="BE15" s="31"/>
      <c r="BF15" s="31"/>
      <c r="BG15" s="31"/>
      <c r="BH15" s="31"/>
      <c r="BI15" s="31"/>
      <c r="BJ15" s="31"/>
      <c r="BK15" s="31"/>
      <c r="BL15" s="31"/>
      <c r="BM15" s="31"/>
      <c r="BN15" s="31"/>
      <c r="BO15" s="31"/>
      <c r="BP15" s="31"/>
      <c r="BQ15" s="31"/>
      <c r="BR15" s="31"/>
      <c r="BS15" s="31"/>
      <c r="BT15" s="31"/>
      <c r="BU15" s="31"/>
      <c r="BV15" s="31"/>
      <c r="BW15" s="31"/>
      <c r="BX15" s="31"/>
      <c r="BY15" s="31"/>
      <c r="BZ15" s="31"/>
      <c r="CA15" s="31"/>
      <c r="CB15" s="31"/>
      <c r="CC15" s="31"/>
      <c r="CD15" s="31"/>
      <c r="CE15" s="31"/>
      <c r="CF15" s="31"/>
      <c r="CG15" s="31"/>
      <c r="CH15" s="31"/>
      <c r="CI15" s="31"/>
      <c r="CJ15" s="31"/>
      <c r="CK15" s="31"/>
      <c r="CL15" s="31"/>
      <c r="CN15" s="31"/>
      <c r="CO15" s="31"/>
      <c r="CP15" s="31"/>
      <c r="CQ15" s="31"/>
      <c r="CR15" s="31"/>
      <c r="CS15" s="31"/>
      <c r="CT15" s="31"/>
      <c r="CU15" s="31"/>
      <c r="CV15" s="31"/>
      <c r="CW15" s="31"/>
      <c r="CX15" s="31"/>
      <c r="CY15" s="31"/>
      <c r="CZ15" s="31"/>
      <c r="DA15" s="31"/>
      <c r="DB15" s="31"/>
      <c r="DC15" s="31"/>
      <c r="DD15" s="31"/>
      <c r="DE15" s="31"/>
      <c r="DF15" s="31"/>
      <c r="DG15" s="31"/>
      <c r="DH15" s="31"/>
      <c r="DI15" s="31"/>
      <c r="DJ15" s="31"/>
      <c r="DK15" s="31"/>
      <c r="DL15" s="31"/>
    </row>
    <row r="16" spans="1:116" ht="14.25" customHeight="1" x14ac:dyDescent="0.35">
      <c r="A16" s="31"/>
      <c r="B16" s="31"/>
      <c r="C16" s="31"/>
      <c r="D16" s="31"/>
      <c r="E16" s="31"/>
      <c r="F16" s="31"/>
      <c r="G16" s="67"/>
      <c r="H16" s="31"/>
      <c r="I16" s="31"/>
      <c r="J16" s="31"/>
      <c r="K16" s="31"/>
      <c r="L16" s="31"/>
      <c r="M16" s="31"/>
      <c r="N16" s="31"/>
      <c r="O16" s="31"/>
      <c r="P16" s="31"/>
      <c r="S16" s="31"/>
      <c r="T16" s="31"/>
      <c r="U16" s="31"/>
      <c r="V16" s="31"/>
      <c r="W16" s="31"/>
      <c r="X16" s="31"/>
      <c r="Y16" s="31"/>
      <c r="Z16" s="31"/>
      <c r="AA16" s="31"/>
      <c r="AB16" s="31"/>
      <c r="AC16" s="31"/>
      <c r="AD16" s="31"/>
      <c r="AE16" s="31"/>
      <c r="AF16" s="31"/>
      <c r="AG16" s="31"/>
      <c r="AH16" s="31"/>
      <c r="AI16" s="31"/>
      <c r="AJ16" s="31"/>
      <c r="AK16" s="31"/>
      <c r="AL16" s="31"/>
      <c r="AM16" s="31"/>
      <c r="AN16" s="31"/>
      <c r="AO16" s="31"/>
      <c r="AP16" s="31"/>
      <c r="AQ16" s="31"/>
      <c r="AR16" s="31"/>
      <c r="AS16" s="31"/>
      <c r="AT16" s="31"/>
      <c r="AU16" s="31"/>
      <c r="AV16" s="31"/>
      <c r="AW16" s="31"/>
      <c r="AX16" s="31"/>
      <c r="AY16" s="31"/>
      <c r="AZ16" s="31"/>
      <c r="BA16" s="31"/>
      <c r="BB16" s="31"/>
      <c r="BC16" s="31"/>
      <c r="BD16" s="31"/>
      <c r="BE16" s="31"/>
      <c r="BF16" s="31"/>
      <c r="BG16" s="31"/>
      <c r="BH16" s="31"/>
      <c r="BI16" s="31"/>
      <c r="BJ16" s="31"/>
      <c r="BK16" s="31"/>
      <c r="BL16" s="31"/>
      <c r="BM16" s="31"/>
      <c r="BN16" s="31"/>
      <c r="BO16" s="31"/>
      <c r="BP16" s="31"/>
      <c r="BQ16" s="31"/>
      <c r="BR16" s="31"/>
      <c r="BS16" s="31"/>
      <c r="BT16" s="31"/>
      <c r="BU16" s="31"/>
      <c r="BV16" s="31"/>
      <c r="BW16" s="31"/>
      <c r="BX16" s="31"/>
      <c r="BY16" s="31"/>
      <c r="BZ16" s="31"/>
      <c r="CA16" s="31"/>
      <c r="CB16" s="31"/>
      <c r="CC16" s="31"/>
      <c r="CD16" s="31"/>
      <c r="CE16" s="31"/>
      <c r="CF16" s="31"/>
      <c r="CG16" s="31"/>
      <c r="CH16" s="31"/>
      <c r="CI16" s="31"/>
      <c r="CJ16" s="31"/>
      <c r="CK16" s="31"/>
      <c r="CL16" s="31"/>
      <c r="CN16" s="31"/>
      <c r="CO16" s="31"/>
      <c r="CP16" s="31"/>
      <c r="CQ16" s="31"/>
      <c r="CR16" s="31"/>
      <c r="CS16" s="31"/>
      <c r="CT16" s="31"/>
      <c r="CU16" s="31"/>
      <c r="CV16" s="31"/>
      <c r="CW16" s="31"/>
      <c r="CX16" s="31"/>
      <c r="CY16" s="31"/>
      <c r="CZ16" s="31"/>
      <c r="DA16" s="31"/>
      <c r="DB16" s="31"/>
      <c r="DC16" s="31"/>
      <c r="DD16" s="31"/>
      <c r="DE16" s="31"/>
      <c r="DF16" s="31"/>
      <c r="DG16" s="31"/>
      <c r="DH16" s="31"/>
      <c r="DI16" s="31"/>
      <c r="DJ16" s="31"/>
      <c r="DK16" s="31"/>
      <c r="DL16" s="31"/>
    </row>
    <row r="17" spans="1:116" ht="14.25" customHeight="1" x14ac:dyDescent="0.35">
      <c r="A17" s="31"/>
      <c r="B17" s="31"/>
      <c r="C17" s="31"/>
      <c r="D17" s="31"/>
      <c r="E17" s="31"/>
      <c r="F17" s="31"/>
      <c r="G17" s="67"/>
      <c r="H17" s="31"/>
      <c r="I17" s="31"/>
      <c r="J17" s="31"/>
      <c r="K17" s="31"/>
      <c r="L17" s="31"/>
      <c r="M17" s="31"/>
      <c r="N17" s="31"/>
      <c r="O17" s="31"/>
      <c r="P17" s="31"/>
      <c r="S17" s="31"/>
      <c r="T17" s="31"/>
      <c r="U17" s="31"/>
      <c r="V17" s="31"/>
      <c r="W17" s="31"/>
      <c r="X17" s="31"/>
      <c r="Y17" s="31"/>
      <c r="Z17" s="31"/>
      <c r="AA17" s="31"/>
      <c r="AB17" s="31"/>
      <c r="AC17" s="31"/>
      <c r="AD17" s="31"/>
      <c r="AE17" s="31"/>
      <c r="AF17" s="31"/>
      <c r="AG17" s="31"/>
      <c r="AH17" s="31"/>
      <c r="AI17" s="31"/>
      <c r="AJ17" s="31"/>
      <c r="AK17" s="31"/>
      <c r="AL17" s="31"/>
      <c r="AM17" s="31"/>
      <c r="AN17" s="31"/>
      <c r="AO17" s="31"/>
      <c r="AP17" s="31"/>
      <c r="AQ17" s="31"/>
      <c r="AR17" s="31"/>
      <c r="AS17" s="31"/>
      <c r="AT17" s="31"/>
      <c r="AU17" s="31"/>
      <c r="AV17" s="31"/>
      <c r="AW17" s="31"/>
      <c r="AX17" s="31"/>
      <c r="AY17" s="31"/>
      <c r="AZ17" s="31"/>
      <c r="BA17" s="31"/>
      <c r="BB17" s="31"/>
      <c r="BC17" s="31"/>
      <c r="BD17" s="31"/>
      <c r="BE17" s="31"/>
      <c r="BF17" s="31"/>
      <c r="BG17" s="31"/>
      <c r="BH17" s="31"/>
      <c r="BI17" s="31"/>
      <c r="BJ17" s="31"/>
      <c r="BK17" s="31"/>
      <c r="BL17" s="31"/>
      <c r="BM17" s="31"/>
      <c r="BN17" s="31"/>
      <c r="BO17" s="31"/>
      <c r="BP17" s="31"/>
      <c r="BQ17" s="31"/>
      <c r="BR17" s="31"/>
      <c r="BS17" s="31"/>
      <c r="BT17" s="31"/>
      <c r="BU17" s="31"/>
      <c r="BV17" s="31"/>
      <c r="BW17" s="31"/>
      <c r="BX17" s="31"/>
      <c r="BY17" s="31"/>
      <c r="BZ17" s="31"/>
      <c r="CA17" s="31"/>
      <c r="CB17" s="31"/>
      <c r="CC17" s="31"/>
      <c r="CD17" s="31"/>
      <c r="CE17" s="31"/>
      <c r="CF17" s="31"/>
      <c r="CG17" s="31"/>
      <c r="CH17" s="31"/>
      <c r="CI17" s="31"/>
      <c r="CJ17" s="31"/>
      <c r="CK17" s="31"/>
      <c r="CL17" s="31"/>
      <c r="CN17" s="31"/>
      <c r="CO17" s="31"/>
      <c r="CP17" s="31"/>
      <c r="CQ17" s="31"/>
      <c r="CR17" s="31"/>
      <c r="CS17" s="31"/>
      <c r="CT17" s="31"/>
      <c r="CU17" s="31"/>
      <c r="CV17" s="31"/>
      <c r="CW17" s="31"/>
      <c r="CX17" s="31"/>
      <c r="CY17" s="31"/>
      <c r="CZ17" s="31"/>
      <c r="DA17" s="31"/>
      <c r="DB17" s="31"/>
      <c r="DC17" s="31"/>
      <c r="DD17" s="31"/>
      <c r="DE17" s="31"/>
      <c r="DF17" s="31"/>
      <c r="DG17" s="31"/>
      <c r="DH17" s="31"/>
      <c r="DI17" s="31"/>
      <c r="DJ17" s="31"/>
      <c r="DK17" s="31"/>
      <c r="DL17" s="31"/>
    </row>
    <row r="18" spans="1:116" ht="14.25" customHeight="1" x14ac:dyDescent="0.35">
      <c r="A18" s="31"/>
      <c r="B18" s="31"/>
      <c r="C18" s="31"/>
      <c r="D18" s="31"/>
      <c r="E18" s="31"/>
      <c r="F18" s="31"/>
      <c r="G18" s="67"/>
      <c r="H18" s="31"/>
      <c r="I18" s="31"/>
      <c r="J18" s="31"/>
      <c r="K18" s="31"/>
      <c r="L18" s="31"/>
      <c r="M18" s="31"/>
      <c r="N18" s="31"/>
      <c r="O18" s="31"/>
      <c r="P18" s="31"/>
      <c r="S18" s="31"/>
      <c r="T18" s="31"/>
      <c r="U18" s="31"/>
      <c r="V18" s="31"/>
      <c r="W18" s="31"/>
      <c r="X18" s="31"/>
      <c r="Y18" s="31"/>
      <c r="Z18" s="31"/>
      <c r="AA18" s="31"/>
      <c r="AB18" s="31"/>
      <c r="AC18" s="31"/>
      <c r="AD18" s="31"/>
      <c r="AE18" s="31"/>
      <c r="AF18" s="31"/>
      <c r="AG18" s="31"/>
      <c r="AH18" s="31"/>
      <c r="AI18" s="31"/>
      <c r="AJ18" s="31"/>
      <c r="AK18" s="31"/>
      <c r="AL18" s="31"/>
      <c r="AM18" s="31"/>
      <c r="AN18" s="31"/>
      <c r="AO18" s="31"/>
      <c r="AP18" s="31"/>
      <c r="AQ18" s="31"/>
      <c r="AR18" s="31"/>
      <c r="AS18" s="31"/>
      <c r="AT18" s="31"/>
      <c r="AU18" s="31"/>
      <c r="AV18" s="31"/>
      <c r="AW18" s="31"/>
      <c r="AX18" s="31"/>
      <c r="AY18" s="31"/>
      <c r="AZ18" s="31"/>
      <c r="BA18" s="31"/>
      <c r="BB18" s="31"/>
      <c r="BC18" s="31"/>
      <c r="BD18" s="31"/>
      <c r="BE18" s="31"/>
      <c r="BF18" s="31"/>
      <c r="BG18" s="31"/>
      <c r="BH18" s="31"/>
      <c r="BI18" s="31"/>
      <c r="BJ18" s="31"/>
      <c r="BK18" s="31"/>
      <c r="BL18" s="31"/>
      <c r="BM18" s="31"/>
      <c r="BN18" s="31"/>
      <c r="BO18" s="31"/>
      <c r="BP18" s="31"/>
      <c r="BQ18" s="31"/>
      <c r="BR18" s="31"/>
      <c r="BS18" s="31"/>
      <c r="BT18" s="31"/>
      <c r="BU18" s="31"/>
      <c r="BV18" s="31"/>
      <c r="BW18" s="31"/>
      <c r="BX18" s="31"/>
      <c r="BY18" s="31"/>
      <c r="BZ18" s="31"/>
      <c r="CA18" s="31"/>
      <c r="CB18" s="31"/>
      <c r="CC18" s="31"/>
      <c r="CD18" s="31"/>
      <c r="CE18" s="31"/>
      <c r="CF18" s="31"/>
      <c r="CG18" s="31"/>
      <c r="CH18" s="31"/>
      <c r="CI18" s="31"/>
      <c r="CJ18" s="31"/>
      <c r="CK18" s="31"/>
      <c r="CL18" s="31"/>
      <c r="CN18" s="31"/>
      <c r="CO18" s="31"/>
      <c r="CP18" s="31"/>
      <c r="CQ18" s="31"/>
      <c r="CR18" s="31"/>
      <c r="CS18" s="31"/>
      <c r="CT18" s="31"/>
      <c r="CU18" s="31"/>
      <c r="CV18" s="31"/>
      <c r="CW18" s="31"/>
      <c r="CX18" s="31"/>
      <c r="CY18" s="31"/>
      <c r="CZ18" s="31"/>
      <c r="DA18" s="31"/>
      <c r="DB18" s="31"/>
      <c r="DC18" s="31"/>
      <c r="DD18" s="31"/>
      <c r="DE18" s="31"/>
      <c r="DF18" s="31"/>
      <c r="DG18" s="31"/>
      <c r="DH18" s="31"/>
      <c r="DI18" s="31"/>
      <c r="DJ18" s="31"/>
      <c r="DK18" s="31"/>
      <c r="DL18" s="31"/>
    </row>
    <row r="19" spans="1:116" ht="14.25" customHeight="1" x14ac:dyDescent="0.35">
      <c r="A19" s="31"/>
      <c r="B19" s="31"/>
      <c r="C19" s="31"/>
      <c r="D19" s="31"/>
      <c r="E19" s="31"/>
      <c r="F19" s="31"/>
      <c r="G19" s="67"/>
      <c r="H19" s="31"/>
      <c r="I19" s="31"/>
      <c r="J19" s="31"/>
      <c r="K19" s="31"/>
      <c r="L19" s="31"/>
      <c r="M19" s="31"/>
      <c r="N19" s="31"/>
      <c r="O19" s="31"/>
      <c r="P19" s="31"/>
      <c r="S19" s="31"/>
      <c r="T19" s="31"/>
      <c r="U19" s="31"/>
      <c r="V19" s="31"/>
      <c r="W19" s="31"/>
      <c r="X19" s="31"/>
      <c r="Y19" s="31"/>
      <c r="Z19" s="31"/>
      <c r="AA19" s="31"/>
      <c r="AB19" s="31"/>
      <c r="AC19" s="31"/>
      <c r="AD19" s="31"/>
      <c r="AE19" s="31"/>
      <c r="AF19" s="31"/>
      <c r="AG19" s="31"/>
      <c r="AH19" s="31"/>
      <c r="AI19" s="31"/>
      <c r="AJ19" s="31"/>
      <c r="AK19" s="31"/>
      <c r="AL19" s="31"/>
      <c r="AM19" s="31"/>
      <c r="AN19" s="31"/>
      <c r="AO19" s="31"/>
      <c r="AP19" s="31"/>
      <c r="AQ19" s="31"/>
      <c r="AR19" s="31"/>
      <c r="AS19" s="31"/>
      <c r="AT19" s="31"/>
      <c r="AU19" s="31"/>
      <c r="AV19" s="31"/>
      <c r="AW19" s="31"/>
      <c r="AX19" s="31"/>
      <c r="AY19" s="31"/>
      <c r="AZ19" s="31"/>
      <c r="BA19" s="31"/>
      <c r="BB19" s="31"/>
      <c r="BC19" s="31"/>
      <c r="BD19" s="31"/>
      <c r="BE19" s="31"/>
      <c r="BF19" s="31"/>
      <c r="BG19" s="31"/>
      <c r="BH19" s="31"/>
      <c r="BI19" s="31"/>
      <c r="BJ19" s="31"/>
      <c r="BK19" s="31"/>
      <c r="BL19" s="31"/>
      <c r="BM19" s="31"/>
      <c r="BN19" s="31"/>
      <c r="BO19" s="31"/>
      <c r="BP19" s="31"/>
      <c r="BQ19" s="31"/>
      <c r="BR19" s="31"/>
      <c r="BS19" s="31"/>
      <c r="BT19" s="31"/>
      <c r="BU19" s="31"/>
      <c r="BV19" s="31"/>
      <c r="BW19" s="31"/>
      <c r="BX19" s="31"/>
      <c r="BY19" s="31"/>
      <c r="BZ19" s="31"/>
      <c r="CA19" s="31"/>
      <c r="CB19" s="31"/>
      <c r="CC19" s="31"/>
      <c r="CD19" s="31"/>
      <c r="CE19" s="31"/>
      <c r="CF19" s="31"/>
      <c r="CG19" s="31"/>
      <c r="CH19" s="31"/>
      <c r="CI19" s="31"/>
      <c r="CJ19" s="31"/>
      <c r="CK19" s="31"/>
      <c r="CL19" s="31"/>
      <c r="CN19" s="31"/>
      <c r="CO19" s="31"/>
      <c r="CP19" s="31"/>
      <c r="CQ19" s="31"/>
      <c r="CR19" s="31"/>
      <c r="CS19" s="31"/>
      <c r="CT19" s="31"/>
      <c r="CU19" s="31"/>
      <c r="CV19" s="31"/>
      <c r="CW19" s="31"/>
      <c r="CX19" s="31"/>
      <c r="CY19" s="31"/>
      <c r="CZ19" s="31"/>
      <c r="DA19" s="31"/>
      <c r="DB19" s="31"/>
      <c r="DC19" s="31"/>
      <c r="DD19" s="31"/>
      <c r="DE19" s="31"/>
      <c r="DF19" s="31"/>
      <c r="DG19" s="31"/>
      <c r="DH19" s="31"/>
      <c r="DI19" s="31"/>
      <c r="DJ19" s="31"/>
      <c r="DK19" s="31"/>
      <c r="DL19" s="31"/>
    </row>
    <row r="20" spans="1:116" ht="14.25" customHeight="1" x14ac:dyDescent="0.35">
      <c r="A20" s="31"/>
      <c r="B20" s="31"/>
      <c r="C20" s="31"/>
      <c r="D20" s="31"/>
      <c r="E20" s="31"/>
      <c r="F20" s="31"/>
      <c r="G20" s="13" t="s">
        <v>649</v>
      </c>
      <c r="H20" s="31"/>
      <c r="I20" s="31"/>
      <c r="J20" s="31"/>
      <c r="K20" s="31"/>
      <c r="L20" s="31"/>
      <c r="M20" s="31"/>
      <c r="N20" s="31"/>
      <c r="O20" s="31"/>
      <c r="P20" s="31"/>
      <c r="S20" s="31"/>
      <c r="T20" s="31"/>
      <c r="U20" s="31"/>
      <c r="V20" s="31"/>
      <c r="W20" s="31"/>
      <c r="X20" s="31"/>
      <c r="Y20" s="31"/>
      <c r="Z20" s="31"/>
      <c r="AA20" s="31"/>
      <c r="AB20" s="31"/>
      <c r="AC20" s="31"/>
      <c r="AD20" s="31"/>
      <c r="AE20" s="31"/>
      <c r="AF20" s="31"/>
      <c r="AG20" s="31"/>
      <c r="AH20" s="31"/>
      <c r="AI20" s="31"/>
      <c r="AJ20" s="31"/>
      <c r="AK20" s="31"/>
      <c r="AL20" s="31"/>
      <c r="AM20" s="31"/>
      <c r="AN20" s="31"/>
      <c r="AO20" s="31"/>
      <c r="AP20" s="31"/>
      <c r="AQ20" s="31"/>
      <c r="AR20" s="31"/>
      <c r="AS20" s="31"/>
      <c r="AT20" s="31"/>
      <c r="AU20" s="31"/>
      <c r="AV20" s="31"/>
      <c r="AW20" s="31"/>
      <c r="AX20" s="31"/>
      <c r="AY20" s="31"/>
      <c r="AZ20" s="31"/>
      <c r="BA20" s="31"/>
      <c r="BB20" s="31"/>
      <c r="BC20" s="31"/>
      <c r="BD20" s="31"/>
      <c r="BE20" s="31"/>
      <c r="BF20" s="31"/>
      <c r="BG20" s="31"/>
      <c r="BH20" s="31"/>
      <c r="BI20" s="31"/>
      <c r="BJ20" s="31"/>
      <c r="BK20" s="31"/>
      <c r="BL20" s="31"/>
      <c r="BM20" s="31"/>
      <c r="BN20" s="31"/>
      <c r="BO20" s="31"/>
      <c r="BP20" s="31"/>
      <c r="BQ20" s="31"/>
      <c r="BR20" s="31"/>
      <c r="BS20" s="31"/>
      <c r="BT20" s="31"/>
      <c r="BU20" s="31"/>
      <c r="BV20" s="31"/>
      <c r="BW20" s="31"/>
      <c r="BX20" s="31"/>
      <c r="BY20" s="31"/>
      <c r="BZ20" s="31"/>
      <c r="CA20" s="31"/>
      <c r="CB20" s="31"/>
      <c r="CC20" s="31"/>
      <c r="CD20" s="31"/>
      <c r="CE20" s="31"/>
      <c r="CF20" s="31"/>
      <c r="CG20" s="31"/>
      <c r="CH20" s="31"/>
      <c r="CI20" s="31"/>
      <c r="CJ20" s="31"/>
      <c r="CK20" s="31"/>
      <c r="CL20" s="31"/>
      <c r="CN20" s="31"/>
      <c r="CO20" s="31"/>
      <c r="CP20" s="31"/>
      <c r="CQ20" s="31"/>
      <c r="CR20" s="31"/>
      <c r="CS20" s="31"/>
      <c r="CT20" s="31"/>
      <c r="CU20" s="31"/>
      <c r="CV20" s="31"/>
      <c r="CW20" s="31"/>
      <c r="CX20" s="31"/>
      <c r="CY20" s="31"/>
      <c r="CZ20" s="31"/>
      <c r="DA20" s="31"/>
      <c r="DB20" s="31"/>
      <c r="DC20" s="31"/>
      <c r="DD20" s="31"/>
      <c r="DE20" s="31"/>
      <c r="DF20" s="31"/>
      <c r="DG20" s="31"/>
      <c r="DH20" s="31"/>
      <c r="DI20" s="31"/>
      <c r="DJ20" s="31"/>
      <c r="DK20" s="31"/>
      <c r="DL20" s="31"/>
    </row>
    <row r="21" spans="1:116" ht="14.25" customHeight="1" x14ac:dyDescent="0.35">
      <c r="G21" s="125" t="s">
        <v>650</v>
      </c>
      <c r="K21" s="24">
        <f t="shared" ref="K21:P23" si="13">SUMIF($3:$3,K$2,21:21)</f>
        <v>-402350.40000000008</v>
      </c>
      <c r="L21" s="24">
        <f t="shared" si="13"/>
        <v>-422467.92000000016</v>
      </c>
      <c r="M21" s="24">
        <f t="shared" si="13"/>
        <v>-443591.31599999988</v>
      </c>
      <c r="N21" s="24">
        <f t="shared" si="13"/>
        <v>-465770.88179999986</v>
      </c>
      <c r="O21" s="24">
        <f t="shared" si="13"/>
        <v>-489059.42589000013</v>
      </c>
      <c r="P21" s="24">
        <f t="shared" si="13"/>
        <v>-513512.39718450001</v>
      </c>
      <c r="S21" s="24">
        <f t="shared" ref="S21:AX21" si="14">S42</f>
        <v>-33529.199999999997</v>
      </c>
      <c r="T21" s="24">
        <f t="shared" si="14"/>
        <v>-33529.199999999997</v>
      </c>
      <c r="U21" s="24">
        <f t="shared" si="14"/>
        <v>-33529.199999999997</v>
      </c>
      <c r="V21" s="24">
        <f t="shared" si="14"/>
        <v>-33529.199999999997</v>
      </c>
      <c r="W21" s="24">
        <f t="shared" si="14"/>
        <v>-33529.199999999997</v>
      </c>
      <c r="X21" s="24">
        <f t="shared" si="14"/>
        <v>-33529.199999999997</v>
      </c>
      <c r="Y21" s="24">
        <f t="shared" si="14"/>
        <v>-33529.199999999997</v>
      </c>
      <c r="Z21" s="24">
        <f t="shared" si="14"/>
        <v>-33529.199999999997</v>
      </c>
      <c r="AA21" s="24">
        <f t="shared" si="14"/>
        <v>-33529.199999999997</v>
      </c>
      <c r="AB21" s="24">
        <f t="shared" si="14"/>
        <v>-33529.199999999997</v>
      </c>
      <c r="AC21" s="24">
        <f t="shared" si="14"/>
        <v>-33529.199999999997</v>
      </c>
      <c r="AD21" s="24">
        <f t="shared" si="14"/>
        <v>-33529.199999999997</v>
      </c>
      <c r="AE21" s="24">
        <f t="shared" si="14"/>
        <v>-35205.660000000003</v>
      </c>
      <c r="AF21" s="24">
        <f t="shared" si="14"/>
        <v>-35205.660000000003</v>
      </c>
      <c r="AG21" s="24">
        <f t="shared" si="14"/>
        <v>-35205.660000000003</v>
      </c>
      <c r="AH21" s="24">
        <f t="shared" si="14"/>
        <v>-35205.660000000003</v>
      </c>
      <c r="AI21" s="24">
        <f t="shared" si="14"/>
        <v>-35205.660000000003</v>
      </c>
      <c r="AJ21" s="24">
        <f t="shared" si="14"/>
        <v>-35205.660000000003</v>
      </c>
      <c r="AK21" s="24">
        <f t="shared" si="14"/>
        <v>-35205.660000000003</v>
      </c>
      <c r="AL21" s="24">
        <f t="shared" si="14"/>
        <v>-35205.660000000003</v>
      </c>
      <c r="AM21" s="24">
        <f t="shared" si="14"/>
        <v>-35205.660000000003</v>
      </c>
      <c r="AN21" s="24">
        <f t="shared" si="14"/>
        <v>-35205.660000000003</v>
      </c>
      <c r="AO21" s="24">
        <f t="shared" si="14"/>
        <v>-35205.660000000003</v>
      </c>
      <c r="AP21" s="24">
        <f t="shared" si="14"/>
        <v>-35205.660000000003</v>
      </c>
      <c r="AQ21" s="24">
        <f t="shared" si="14"/>
        <v>-36965.942999999999</v>
      </c>
      <c r="AR21" s="24">
        <f t="shared" si="14"/>
        <v>-36965.942999999999</v>
      </c>
      <c r="AS21" s="24">
        <f t="shared" si="14"/>
        <v>-36965.942999999999</v>
      </c>
      <c r="AT21" s="24">
        <f t="shared" si="14"/>
        <v>-36965.942999999999</v>
      </c>
      <c r="AU21" s="24">
        <f t="shared" si="14"/>
        <v>-36965.942999999999</v>
      </c>
      <c r="AV21" s="24">
        <f t="shared" si="14"/>
        <v>-36965.942999999999</v>
      </c>
      <c r="AW21" s="24">
        <f t="shared" si="14"/>
        <v>-36965.942999999999</v>
      </c>
      <c r="AX21" s="24">
        <f t="shared" si="14"/>
        <v>-36965.942999999999</v>
      </c>
      <c r="AY21" s="24">
        <f t="shared" ref="AY21:CD21" si="15">AY42</f>
        <v>-36965.942999999999</v>
      </c>
      <c r="AZ21" s="24">
        <f t="shared" si="15"/>
        <v>-36965.942999999999</v>
      </c>
      <c r="BA21" s="24">
        <f t="shared" si="15"/>
        <v>-36965.942999999999</v>
      </c>
      <c r="BB21" s="24">
        <f t="shared" si="15"/>
        <v>-36965.942999999999</v>
      </c>
      <c r="BC21" s="24">
        <f t="shared" si="15"/>
        <v>-38814.240149999998</v>
      </c>
      <c r="BD21" s="24">
        <f t="shared" si="15"/>
        <v>-38814.240149999998</v>
      </c>
      <c r="BE21" s="24">
        <f t="shared" si="15"/>
        <v>-38814.240149999998</v>
      </c>
      <c r="BF21" s="24">
        <f t="shared" si="15"/>
        <v>-38814.240149999998</v>
      </c>
      <c r="BG21" s="24">
        <f t="shared" si="15"/>
        <v>-38814.240149999998</v>
      </c>
      <c r="BH21" s="24">
        <f t="shared" si="15"/>
        <v>-38814.240149999998</v>
      </c>
      <c r="BI21" s="24">
        <f t="shared" si="15"/>
        <v>-38814.240149999998</v>
      </c>
      <c r="BJ21" s="24">
        <f t="shared" si="15"/>
        <v>-38814.240149999998</v>
      </c>
      <c r="BK21" s="24">
        <f t="shared" si="15"/>
        <v>-38814.240149999998</v>
      </c>
      <c r="BL21" s="24">
        <f t="shared" si="15"/>
        <v>-38814.240149999998</v>
      </c>
      <c r="BM21" s="24">
        <f t="shared" si="15"/>
        <v>-38814.240149999998</v>
      </c>
      <c r="BN21" s="24">
        <f t="shared" si="15"/>
        <v>-38814.240149999998</v>
      </c>
      <c r="BO21" s="24">
        <f t="shared" si="15"/>
        <v>-40754.952157500004</v>
      </c>
      <c r="BP21" s="24">
        <f t="shared" si="15"/>
        <v>-40754.952157500004</v>
      </c>
      <c r="BQ21" s="24">
        <f t="shared" si="15"/>
        <v>-40754.952157500004</v>
      </c>
      <c r="BR21" s="24">
        <f t="shared" si="15"/>
        <v>-40754.952157500004</v>
      </c>
      <c r="BS21" s="24">
        <f t="shared" si="15"/>
        <v>-40754.952157500004</v>
      </c>
      <c r="BT21" s="24">
        <f t="shared" si="15"/>
        <v>-40754.952157500004</v>
      </c>
      <c r="BU21" s="24">
        <f t="shared" si="15"/>
        <v>-40754.952157500004</v>
      </c>
      <c r="BV21" s="24">
        <f t="shared" si="15"/>
        <v>-40754.952157500004</v>
      </c>
      <c r="BW21" s="24">
        <f t="shared" si="15"/>
        <v>-40754.952157500004</v>
      </c>
      <c r="BX21" s="24">
        <f t="shared" si="15"/>
        <v>-40754.952157500004</v>
      </c>
      <c r="BY21" s="24">
        <f t="shared" si="15"/>
        <v>-40754.952157500004</v>
      </c>
      <c r="BZ21" s="24">
        <f t="shared" si="15"/>
        <v>-40754.952157500004</v>
      </c>
      <c r="CA21" s="24">
        <f t="shared" si="15"/>
        <v>-42792.699765375</v>
      </c>
      <c r="CB21" s="24">
        <f t="shared" si="15"/>
        <v>-42792.699765375</v>
      </c>
      <c r="CC21" s="24">
        <f t="shared" si="15"/>
        <v>-42792.699765375</v>
      </c>
      <c r="CD21" s="24">
        <f t="shared" si="15"/>
        <v>-42792.699765375</v>
      </c>
      <c r="CE21" s="24">
        <f t="shared" ref="CE21:CL21" si="16">CE42</f>
        <v>-42792.699765375</v>
      </c>
      <c r="CF21" s="24">
        <f t="shared" si="16"/>
        <v>-42792.699765375</v>
      </c>
      <c r="CG21" s="24">
        <f t="shared" si="16"/>
        <v>-42792.699765375</v>
      </c>
      <c r="CH21" s="24">
        <f t="shared" si="16"/>
        <v>-42792.699765375</v>
      </c>
      <c r="CI21" s="24">
        <f t="shared" si="16"/>
        <v>-42792.699765375</v>
      </c>
      <c r="CJ21" s="24">
        <f t="shared" si="16"/>
        <v>-42792.699765375</v>
      </c>
      <c r="CK21" s="24">
        <f t="shared" si="16"/>
        <v>-42792.699765375</v>
      </c>
      <c r="CL21" s="24">
        <f t="shared" si="16"/>
        <v>-42792.699765375</v>
      </c>
      <c r="CO21" s="24">
        <f t="shared" ref="CO21:DL21" si="17">CO42</f>
        <v>-100587.6</v>
      </c>
      <c r="CP21" s="24">
        <f t="shared" si="17"/>
        <v>-100587.6</v>
      </c>
      <c r="CQ21" s="24">
        <f t="shared" si="17"/>
        <v>-100587.6</v>
      </c>
      <c r="CR21" s="24">
        <f t="shared" si="17"/>
        <v>-100587.6</v>
      </c>
      <c r="CS21" s="24">
        <f t="shared" si="17"/>
        <v>-105616.98</v>
      </c>
      <c r="CT21" s="24">
        <f t="shared" si="17"/>
        <v>-105616.98</v>
      </c>
      <c r="CU21" s="24">
        <f t="shared" si="17"/>
        <v>-105616.98</v>
      </c>
      <c r="CV21" s="24">
        <f t="shared" si="17"/>
        <v>-105616.98</v>
      </c>
      <c r="CW21" s="24">
        <f t="shared" si="17"/>
        <v>-110897.829</v>
      </c>
      <c r="CX21" s="24">
        <f t="shared" si="17"/>
        <v>-110897.829</v>
      </c>
      <c r="CY21" s="24">
        <f t="shared" si="17"/>
        <v>-110897.829</v>
      </c>
      <c r="CZ21" s="24">
        <f t="shared" si="17"/>
        <v>-110897.829</v>
      </c>
      <c r="DA21" s="24">
        <f t="shared" si="17"/>
        <v>-116442.72044999999</v>
      </c>
      <c r="DB21" s="24">
        <f t="shared" si="17"/>
        <v>-116442.72044999999</v>
      </c>
      <c r="DC21" s="24">
        <f t="shared" si="17"/>
        <v>-116442.72044999999</v>
      </c>
      <c r="DD21" s="24">
        <f t="shared" si="17"/>
        <v>-116442.72044999999</v>
      </c>
      <c r="DE21" s="24">
        <f t="shared" si="17"/>
        <v>-122264.85647249999</v>
      </c>
      <c r="DF21" s="24">
        <f t="shared" si="17"/>
        <v>-122264.85647249999</v>
      </c>
      <c r="DG21" s="24">
        <f t="shared" si="17"/>
        <v>-122264.85647249999</v>
      </c>
      <c r="DH21" s="24">
        <f t="shared" si="17"/>
        <v>-122264.85647249999</v>
      </c>
      <c r="DI21" s="24">
        <f t="shared" si="17"/>
        <v>-128378.099296125</v>
      </c>
      <c r="DJ21" s="24">
        <f t="shared" si="17"/>
        <v>-128378.099296125</v>
      </c>
      <c r="DK21" s="24">
        <f t="shared" si="17"/>
        <v>-128378.099296125</v>
      </c>
      <c r="DL21" s="24">
        <f t="shared" si="17"/>
        <v>-128378.099296125</v>
      </c>
    </row>
    <row r="22" spans="1:116" ht="14.25" customHeight="1" x14ac:dyDescent="0.35">
      <c r="G22" s="356" t="s">
        <v>643</v>
      </c>
      <c r="K22" s="24">
        <f t="shared" si="13"/>
        <v>-4000.0000000000005</v>
      </c>
      <c r="L22" s="24">
        <f t="shared" si="13"/>
        <v>-4000.0000000000005</v>
      </c>
      <c r="M22" s="24">
        <f t="shared" si="13"/>
        <v>-4000.0000000000005</v>
      </c>
      <c r="N22" s="24">
        <f t="shared" si="13"/>
        <v>-4000.0000000000005</v>
      </c>
      <c r="O22" s="24">
        <f t="shared" si="13"/>
        <v>-4000.0000000000005</v>
      </c>
      <c r="P22" s="24">
        <f t="shared" si="13"/>
        <v>-4000.0000000000005</v>
      </c>
      <c r="S22" s="264">
        <f t="shared" ref="S22:AB25" si="18">SUMIF($J:$J,$G22,S:S)</f>
        <v>-333.33333333333331</v>
      </c>
      <c r="T22" s="264">
        <f t="shared" si="18"/>
        <v>-333.33333333333331</v>
      </c>
      <c r="U22" s="264">
        <f t="shared" si="18"/>
        <v>-333.33333333333331</v>
      </c>
      <c r="V22" s="264">
        <f t="shared" si="18"/>
        <v>-333.33333333333331</v>
      </c>
      <c r="W22" s="264">
        <f t="shared" si="18"/>
        <v>-333.33333333333331</v>
      </c>
      <c r="X22" s="264">
        <f t="shared" si="18"/>
        <v>-333.33333333333331</v>
      </c>
      <c r="Y22" s="264">
        <f t="shared" si="18"/>
        <v>-333.33333333333331</v>
      </c>
      <c r="Z22" s="264">
        <f t="shared" si="18"/>
        <v>-333.33333333333331</v>
      </c>
      <c r="AA22" s="264">
        <f t="shared" si="18"/>
        <v>-333.33333333333331</v>
      </c>
      <c r="AB22" s="264">
        <f t="shared" si="18"/>
        <v>-333.33333333333331</v>
      </c>
      <c r="AC22" s="264">
        <f t="shared" ref="AC22:AL25" si="19">SUMIF($J:$J,$G22,AC:AC)</f>
        <v>-333.33333333333331</v>
      </c>
      <c r="AD22" s="264">
        <f t="shared" si="19"/>
        <v>-333.33333333333331</v>
      </c>
      <c r="AE22" s="264">
        <f t="shared" si="19"/>
        <v>-333.33333333333331</v>
      </c>
      <c r="AF22" s="264">
        <f t="shared" si="19"/>
        <v>-333.33333333333331</v>
      </c>
      <c r="AG22" s="264">
        <f t="shared" si="19"/>
        <v>-333.33333333333331</v>
      </c>
      <c r="AH22" s="264">
        <f t="shared" si="19"/>
        <v>-333.33333333333331</v>
      </c>
      <c r="AI22" s="264">
        <f t="shared" si="19"/>
        <v>-333.33333333333331</v>
      </c>
      <c r="AJ22" s="264">
        <f t="shared" si="19"/>
        <v>-333.33333333333331</v>
      </c>
      <c r="AK22" s="264">
        <f t="shared" si="19"/>
        <v>-333.33333333333331</v>
      </c>
      <c r="AL22" s="264">
        <f t="shared" si="19"/>
        <v>-333.33333333333331</v>
      </c>
      <c r="AM22" s="264">
        <f t="shared" ref="AM22:AV25" si="20">SUMIF($J:$J,$G22,AM:AM)</f>
        <v>-333.33333333333331</v>
      </c>
      <c r="AN22" s="264">
        <f t="shared" si="20"/>
        <v>-333.33333333333331</v>
      </c>
      <c r="AO22" s="264">
        <f t="shared" si="20"/>
        <v>-333.33333333333331</v>
      </c>
      <c r="AP22" s="264">
        <f t="shared" si="20"/>
        <v>-333.33333333333331</v>
      </c>
      <c r="AQ22" s="264">
        <f t="shared" si="20"/>
        <v>-333.33333333333331</v>
      </c>
      <c r="AR22" s="264">
        <f t="shared" si="20"/>
        <v>-333.33333333333331</v>
      </c>
      <c r="AS22" s="264">
        <f t="shared" si="20"/>
        <v>-333.33333333333331</v>
      </c>
      <c r="AT22" s="264">
        <f t="shared" si="20"/>
        <v>-333.33333333333331</v>
      </c>
      <c r="AU22" s="264">
        <f t="shared" si="20"/>
        <v>-333.33333333333331</v>
      </c>
      <c r="AV22" s="264">
        <f t="shared" si="20"/>
        <v>-333.33333333333331</v>
      </c>
      <c r="AW22" s="264">
        <f t="shared" ref="AW22:BF25" si="21">SUMIF($J:$J,$G22,AW:AW)</f>
        <v>-333.33333333333331</v>
      </c>
      <c r="AX22" s="264">
        <f t="shared" si="21"/>
        <v>-333.33333333333331</v>
      </c>
      <c r="AY22" s="264">
        <f t="shared" si="21"/>
        <v>-333.33333333333331</v>
      </c>
      <c r="AZ22" s="264">
        <f t="shared" si="21"/>
        <v>-333.33333333333331</v>
      </c>
      <c r="BA22" s="264">
        <f t="shared" si="21"/>
        <v>-333.33333333333331</v>
      </c>
      <c r="BB22" s="264">
        <f t="shared" si="21"/>
        <v>-333.33333333333331</v>
      </c>
      <c r="BC22" s="264">
        <f t="shared" si="21"/>
        <v>-333.33333333333331</v>
      </c>
      <c r="BD22" s="264">
        <f t="shared" si="21"/>
        <v>-333.33333333333331</v>
      </c>
      <c r="BE22" s="264">
        <f t="shared" si="21"/>
        <v>-333.33333333333331</v>
      </c>
      <c r="BF22" s="264">
        <f t="shared" si="21"/>
        <v>-333.33333333333331</v>
      </c>
      <c r="BG22" s="264">
        <f t="shared" ref="BG22:BP25" si="22">SUMIF($J:$J,$G22,BG:BG)</f>
        <v>-333.33333333333331</v>
      </c>
      <c r="BH22" s="264">
        <f t="shared" si="22"/>
        <v>-333.33333333333331</v>
      </c>
      <c r="BI22" s="264">
        <f t="shared" si="22"/>
        <v>-333.33333333333331</v>
      </c>
      <c r="BJ22" s="264">
        <f t="shared" si="22"/>
        <v>-333.33333333333331</v>
      </c>
      <c r="BK22" s="264">
        <f t="shared" si="22"/>
        <v>-333.33333333333331</v>
      </c>
      <c r="BL22" s="264">
        <f t="shared" si="22"/>
        <v>-333.33333333333331</v>
      </c>
      <c r="BM22" s="264">
        <f t="shared" si="22"/>
        <v>-333.33333333333331</v>
      </c>
      <c r="BN22" s="264">
        <f t="shared" si="22"/>
        <v>-333.33333333333331</v>
      </c>
      <c r="BO22" s="264">
        <f t="shared" si="22"/>
        <v>-333.33333333333331</v>
      </c>
      <c r="BP22" s="264">
        <f t="shared" si="22"/>
        <v>-333.33333333333331</v>
      </c>
      <c r="BQ22" s="264">
        <f t="shared" ref="BQ22:BZ25" si="23">SUMIF($J:$J,$G22,BQ:BQ)</f>
        <v>-333.33333333333331</v>
      </c>
      <c r="BR22" s="264">
        <f t="shared" si="23"/>
        <v>-333.33333333333331</v>
      </c>
      <c r="BS22" s="264">
        <f t="shared" si="23"/>
        <v>-333.33333333333331</v>
      </c>
      <c r="BT22" s="264">
        <f t="shared" si="23"/>
        <v>-333.33333333333331</v>
      </c>
      <c r="BU22" s="264">
        <f t="shared" si="23"/>
        <v>-333.33333333333331</v>
      </c>
      <c r="BV22" s="264">
        <f t="shared" si="23"/>
        <v>-333.33333333333331</v>
      </c>
      <c r="BW22" s="264">
        <f t="shared" si="23"/>
        <v>-333.33333333333331</v>
      </c>
      <c r="BX22" s="264">
        <f t="shared" si="23"/>
        <v>-333.33333333333331</v>
      </c>
      <c r="BY22" s="264">
        <f t="shared" si="23"/>
        <v>-333.33333333333331</v>
      </c>
      <c r="BZ22" s="264">
        <f t="shared" si="23"/>
        <v>-333.33333333333331</v>
      </c>
      <c r="CA22" s="264">
        <f t="shared" ref="CA22:CL25" si="24">SUMIF($J:$J,$G22,CA:CA)</f>
        <v>-333.33333333333331</v>
      </c>
      <c r="CB22" s="264">
        <f t="shared" si="24"/>
        <v>-333.33333333333331</v>
      </c>
      <c r="CC22" s="264">
        <f t="shared" si="24"/>
        <v>-333.33333333333331</v>
      </c>
      <c r="CD22" s="264">
        <f t="shared" si="24"/>
        <v>-333.33333333333331</v>
      </c>
      <c r="CE22" s="264">
        <f t="shared" si="24"/>
        <v>-333.33333333333331</v>
      </c>
      <c r="CF22" s="264">
        <f t="shared" si="24"/>
        <v>-333.33333333333331</v>
      </c>
      <c r="CG22" s="264">
        <f t="shared" si="24"/>
        <v>-333.33333333333331</v>
      </c>
      <c r="CH22" s="264">
        <f t="shared" si="24"/>
        <v>-333.33333333333331</v>
      </c>
      <c r="CI22" s="264">
        <f t="shared" si="24"/>
        <v>-333.33333333333331</v>
      </c>
      <c r="CJ22" s="264">
        <f t="shared" si="24"/>
        <v>-333.33333333333331</v>
      </c>
      <c r="CK22" s="264">
        <f t="shared" si="24"/>
        <v>-333.33333333333331</v>
      </c>
      <c r="CL22" s="264">
        <f t="shared" si="24"/>
        <v>-333.33333333333331</v>
      </c>
      <c r="CO22" s="264" t="e">
        <f t="shared" ref="CO22:CX25" si="25">SUMIF($J:$J,$G22,CO:CO)</f>
        <v>#N/A</v>
      </c>
      <c r="CP22" s="264" t="e">
        <f t="shared" si="25"/>
        <v>#N/A</v>
      </c>
      <c r="CQ22" s="264" t="e">
        <f t="shared" si="25"/>
        <v>#N/A</v>
      </c>
      <c r="CR22" s="264" t="e">
        <f t="shared" si="25"/>
        <v>#N/A</v>
      </c>
      <c r="CS22" s="264" t="e">
        <f t="shared" si="25"/>
        <v>#N/A</v>
      </c>
      <c r="CT22" s="264" t="e">
        <f t="shared" si="25"/>
        <v>#N/A</v>
      </c>
      <c r="CU22" s="264" t="e">
        <f t="shared" si="25"/>
        <v>#N/A</v>
      </c>
      <c r="CV22" s="264" t="e">
        <f t="shared" si="25"/>
        <v>#N/A</v>
      </c>
      <c r="CW22" s="264" t="e">
        <f t="shared" si="25"/>
        <v>#N/A</v>
      </c>
      <c r="CX22" s="264" t="e">
        <f t="shared" si="25"/>
        <v>#N/A</v>
      </c>
      <c r="CY22" s="264" t="e">
        <f t="shared" ref="CY22:DL25" si="26">SUMIF($J:$J,$G22,CY:CY)</f>
        <v>#N/A</v>
      </c>
      <c r="CZ22" s="264" t="e">
        <f t="shared" si="26"/>
        <v>#N/A</v>
      </c>
      <c r="DA22" s="264" t="e">
        <f t="shared" si="26"/>
        <v>#N/A</v>
      </c>
      <c r="DB22" s="264" t="e">
        <f t="shared" si="26"/>
        <v>#N/A</v>
      </c>
      <c r="DC22" s="264" t="e">
        <f t="shared" si="26"/>
        <v>#N/A</v>
      </c>
      <c r="DD22" s="264" t="e">
        <f t="shared" si="26"/>
        <v>#N/A</v>
      </c>
      <c r="DE22" s="264" t="e">
        <f t="shared" si="26"/>
        <v>#N/A</v>
      </c>
      <c r="DF22" s="264" t="e">
        <f t="shared" si="26"/>
        <v>#N/A</v>
      </c>
      <c r="DG22" s="264" t="e">
        <f t="shared" si="26"/>
        <v>#N/A</v>
      </c>
      <c r="DH22" s="264" t="e">
        <f t="shared" si="26"/>
        <v>#N/A</v>
      </c>
      <c r="DI22" s="264" t="e">
        <f t="shared" si="26"/>
        <v>#N/A</v>
      </c>
      <c r="DJ22" s="264" t="e">
        <f t="shared" si="26"/>
        <v>#N/A</v>
      </c>
      <c r="DK22" s="264" t="e">
        <f t="shared" si="26"/>
        <v>#N/A</v>
      </c>
      <c r="DL22" s="264" t="e">
        <f t="shared" si="26"/>
        <v>#N/A</v>
      </c>
    </row>
    <row r="23" spans="1:116" ht="14.25" customHeight="1" x14ac:dyDescent="0.35">
      <c r="G23" s="356" t="s">
        <v>645</v>
      </c>
      <c r="K23" s="24">
        <f t="shared" si="13"/>
        <v>0</v>
      </c>
      <c r="L23" s="24">
        <f t="shared" si="13"/>
        <v>-445691.83759692917</v>
      </c>
      <c r="M23" s="24">
        <f t="shared" si="13"/>
        <v>-489976.01827333833</v>
      </c>
      <c r="N23" s="24">
        <f t="shared" si="13"/>
        <v>-537624.90828768094</v>
      </c>
      <c r="O23" s="24">
        <f t="shared" si="13"/>
        <v>-588866.88186584646</v>
      </c>
      <c r="P23" s="24">
        <f t="shared" si="13"/>
        <v>-131318.13131046481</v>
      </c>
      <c r="S23" s="264">
        <f t="shared" si="18"/>
        <v>0</v>
      </c>
      <c r="T23" s="264">
        <f t="shared" si="18"/>
        <v>0</v>
      </c>
      <c r="U23" s="264">
        <f t="shared" si="18"/>
        <v>0</v>
      </c>
      <c r="V23" s="264">
        <f t="shared" si="18"/>
        <v>0</v>
      </c>
      <c r="W23" s="264">
        <f t="shared" si="18"/>
        <v>0</v>
      </c>
      <c r="X23" s="264">
        <f t="shared" si="18"/>
        <v>0</v>
      </c>
      <c r="Y23" s="264">
        <f t="shared" si="18"/>
        <v>0</v>
      </c>
      <c r="Z23" s="264">
        <f t="shared" si="18"/>
        <v>0</v>
      </c>
      <c r="AA23" s="264">
        <f t="shared" si="18"/>
        <v>0</v>
      </c>
      <c r="AB23" s="264">
        <f t="shared" si="18"/>
        <v>0</v>
      </c>
      <c r="AC23" s="264">
        <f t="shared" si="19"/>
        <v>0</v>
      </c>
      <c r="AD23" s="264">
        <f t="shared" si="19"/>
        <v>0</v>
      </c>
      <c r="AE23" s="264">
        <f t="shared" si="19"/>
        <v>-35527.812201322151</v>
      </c>
      <c r="AF23" s="264">
        <f t="shared" si="19"/>
        <v>-35815.1176205175</v>
      </c>
      <c r="AG23" s="264">
        <f t="shared" si="19"/>
        <v>-36104.200449244308</v>
      </c>
      <c r="AH23" s="264">
        <f t="shared" si="19"/>
        <v>-36395.070511307385</v>
      </c>
      <c r="AI23" s="264">
        <f t="shared" si="19"/>
        <v>-36687.73768151868</v>
      </c>
      <c r="AJ23" s="264">
        <f t="shared" si="19"/>
        <v>-36982.211885952209</v>
      </c>
      <c r="AK23" s="264">
        <f t="shared" si="19"/>
        <v>-37278.503102198803</v>
      </c>
      <c r="AL23" s="264">
        <f t="shared" si="19"/>
        <v>-37576.62135962434</v>
      </c>
      <c r="AM23" s="264">
        <f t="shared" si="20"/>
        <v>-37876.576739627686</v>
      </c>
      <c r="AN23" s="264">
        <f t="shared" si="20"/>
        <v>-38178.379375899211</v>
      </c>
      <c r="AO23" s="264">
        <f t="shared" si="20"/>
        <v>-38482.039454681988</v>
      </c>
      <c r="AP23" s="264">
        <f t="shared" si="20"/>
        <v>-38787.567215034927</v>
      </c>
      <c r="AQ23" s="264">
        <f t="shared" si="20"/>
        <v>-39094.972949094888</v>
      </c>
      <c r="AR23" s="264">
        <f t="shared" si="20"/>
        <v>-39404.267002341156</v>
      </c>
      <c r="AS23" s="264">
        <f t="shared" si="20"/>
        <v>-39715.459773861803</v>
      </c>
      <c r="AT23" s="264">
        <f t="shared" si="20"/>
        <v>-40028.561716621</v>
      </c>
      <c r="AU23" s="264">
        <f t="shared" si="20"/>
        <v>-40343.583337726443</v>
      </c>
      <c r="AV23" s="264">
        <f t="shared" si="20"/>
        <v>-40660.535198700243</v>
      </c>
      <c r="AW23" s="264">
        <f t="shared" si="21"/>
        <v>-40979.42791574914</v>
      </c>
      <c r="AX23" s="264">
        <f t="shared" si="21"/>
        <v>-41300.272160037239</v>
      </c>
      <c r="AY23" s="264">
        <f t="shared" si="21"/>
        <v>-41623.078657959777</v>
      </c>
      <c r="AZ23" s="264">
        <f t="shared" si="21"/>
        <v>-41947.85819141809</v>
      </c>
      <c r="BA23" s="264">
        <f t="shared" si="21"/>
        <v>-42274.621598094891</v>
      </c>
      <c r="BB23" s="264">
        <f t="shared" si="21"/>
        <v>-42603.379771733657</v>
      </c>
      <c r="BC23" s="264">
        <f t="shared" si="21"/>
        <v>-42934.143662417133</v>
      </c>
      <c r="BD23" s="264">
        <f t="shared" si="21"/>
        <v>-43266.924276846286</v>
      </c>
      <c r="BE23" s="264">
        <f t="shared" si="21"/>
        <v>-43601.732678623128</v>
      </c>
      <c r="BF23" s="264">
        <f t="shared" si="21"/>
        <v>-43938.579988535683</v>
      </c>
      <c r="BG23" s="264">
        <f t="shared" si="22"/>
        <v>-44277.477384838101</v>
      </c>
      <c r="BH23" s="264">
        <f t="shared" si="22"/>
        <v>-44618.436103540298</v>
      </c>
      <c r="BI23" s="264">
        <f t="shared" si="22"/>
        <v>-44961.467438694475</v>
      </c>
      <c r="BJ23" s="264">
        <f t="shared" si="22"/>
        <v>-45306.582742680621</v>
      </c>
      <c r="BK23" s="264">
        <f t="shared" si="22"/>
        <v>-45653.793426502496</v>
      </c>
      <c r="BL23" s="264">
        <f t="shared" si="22"/>
        <v>-46003.110960071164</v>
      </c>
      <c r="BM23" s="264">
        <f t="shared" si="22"/>
        <v>-46354.546872506675</v>
      </c>
      <c r="BN23" s="264">
        <f t="shared" si="22"/>
        <v>-46708.112752424939</v>
      </c>
      <c r="BO23" s="264">
        <f t="shared" si="22"/>
        <v>-47063.82024823688</v>
      </c>
      <c r="BP23" s="264">
        <f t="shared" si="22"/>
        <v>-47421.681068445745</v>
      </c>
      <c r="BQ23" s="264">
        <f t="shared" si="23"/>
        <v>-47781.706981942814</v>
      </c>
      <c r="BR23" s="264">
        <f t="shared" si="23"/>
        <v>-48143.909818312539</v>
      </c>
      <c r="BS23" s="264">
        <f t="shared" si="23"/>
        <v>-48508.301468127596</v>
      </c>
      <c r="BT23" s="264">
        <f t="shared" si="23"/>
        <v>-48874.893883256998</v>
      </c>
      <c r="BU23" s="264">
        <f t="shared" si="23"/>
        <v>-49243.699077167003</v>
      </c>
      <c r="BV23" s="264">
        <f t="shared" si="23"/>
        <v>-49614.729125230398</v>
      </c>
      <c r="BW23" s="264">
        <f t="shared" si="23"/>
        <v>-49987.996165028962</v>
      </c>
      <c r="BX23" s="264">
        <f t="shared" si="23"/>
        <v>-50363.512396668273</v>
      </c>
      <c r="BY23" s="264">
        <f t="shared" si="23"/>
        <v>-50741.290083081651</v>
      </c>
      <c r="BZ23" s="264">
        <f t="shared" si="23"/>
        <v>-51121.341550347584</v>
      </c>
      <c r="CA23" s="264">
        <f t="shared" si="24"/>
        <v>-10694.655654196069</v>
      </c>
      <c r="CB23" s="264">
        <f t="shared" si="24"/>
        <v>-10739.216719421747</v>
      </c>
      <c r="CC23" s="264">
        <f t="shared" si="24"/>
        <v>-10783.963455752659</v>
      </c>
      <c r="CD23" s="264">
        <f t="shared" si="24"/>
        <v>-10828.89663681835</v>
      </c>
      <c r="CE23" s="264">
        <f t="shared" si="24"/>
        <v>-10874.017039471868</v>
      </c>
      <c r="CF23" s="264">
        <f t="shared" si="24"/>
        <v>-10919.325443802401</v>
      </c>
      <c r="CG23" s="264">
        <f t="shared" si="24"/>
        <v>-10964.822633152085</v>
      </c>
      <c r="CH23" s="264">
        <f t="shared" si="24"/>
        <v>-11010.509394123408</v>
      </c>
      <c r="CI23" s="264">
        <f t="shared" si="24"/>
        <v>-11056.386516598985</v>
      </c>
      <c r="CJ23" s="264">
        <f t="shared" si="24"/>
        <v>-11102.45479375124</v>
      </c>
      <c r="CK23" s="264">
        <f t="shared" si="24"/>
        <v>-11148.715022058415</v>
      </c>
      <c r="CL23" s="264">
        <f t="shared" si="24"/>
        <v>-11195.168001317608</v>
      </c>
      <c r="CO23" s="264" t="e">
        <f t="shared" si="25"/>
        <v>#N/A</v>
      </c>
      <c r="CP23" s="264" t="e">
        <f t="shared" si="25"/>
        <v>#N/A</v>
      </c>
      <c r="CQ23" s="264" t="e">
        <f t="shared" si="25"/>
        <v>#N/A</v>
      </c>
      <c r="CR23" s="264" t="e">
        <f t="shared" si="25"/>
        <v>#N/A</v>
      </c>
      <c r="CS23" s="264" t="e">
        <f t="shared" si="25"/>
        <v>#N/A</v>
      </c>
      <c r="CT23" s="264" t="e">
        <f t="shared" si="25"/>
        <v>#N/A</v>
      </c>
      <c r="CU23" s="264" t="e">
        <f t="shared" si="25"/>
        <v>#N/A</v>
      </c>
      <c r="CV23" s="264" t="e">
        <f t="shared" si="25"/>
        <v>#N/A</v>
      </c>
      <c r="CW23" s="264" t="e">
        <f t="shared" si="25"/>
        <v>#N/A</v>
      </c>
      <c r="CX23" s="264" t="e">
        <f t="shared" si="25"/>
        <v>#N/A</v>
      </c>
      <c r="CY23" s="264" t="e">
        <f t="shared" si="26"/>
        <v>#N/A</v>
      </c>
      <c r="CZ23" s="264" t="e">
        <f t="shared" si="26"/>
        <v>#N/A</v>
      </c>
      <c r="DA23" s="264" t="e">
        <f t="shared" si="26"/>
        <v>#N/A</v>
      </c>
      <c r="DB23" s="264" t="e">
        <f t="shared" si="26"/>
        <v>#N/A</v>
      </c>
      <c r="DC23" s="264" t="e">
        <f t="shared" si="26"/>
        <v>#N/A</v>
      </c>
      <c r="DD23" s="264" t="e">
        <f t="shared" si="26"/>
        <v>#N/A</v>
      </c>
      <c r="DE23" s="264" t="e">
        <f t="shared" si="26"/>
        <v>#N/A</v>
      </c>
      <c r="DF23" s="264" t="e">
        <f t="shared" si="26"/>
        <v>#N/A</v>
      </c>
      <c r="DG23" s="264" t="e">
        <f t="shared" si="26"/>
        <v>#N/A</v>
      </c>
      <c r="DH23" s="264" t="e">
        <f t="shared" si="26"/>
        <v>#N/A</v>
      </c>
      <c r="DI23" s="264" t="e">
        <f t="shared" si="26"/>
        <v>#N/A</v>
      </c>
      <c r="DJ23" s="264" t="e">
        <f t="shared" si="26"/>
        <v>#N/A</v>
      </c>
      <c r="DK23" s="264" t="e">
        <f t="shared" si="26"/>
        <v>#N/A</v>
      </c>
      <c r="DL23" s="264" t="e">
        <f t="shared" si="26"/>
        <v>#N/A</v>
      </c>
    </row>
    <row r="24" spans="1:116" ht="14.25" customHeight="1" x14ac:dyDescent="0.35">
      <c r="G24" s="356" t="s">
        <v>646</v>
      </c>
      <c r="K24" s="24">
        <f t="shared" ref="K24:P25" si="27">SUMIF($3:$3,K$2,24:24)</f>
        <v>0</v>
      </c>
      <c r="L24" s="24">
        <f t="shared" si="27"/>
        <v>0</v>
      </c>
      <c r="M24" s="24">
        <f t="shared" si="27"/>
        <v>0</v>
      </c>
      <c r="N24" s="24">
        <f t="shared" si="27"/>
        <v>0</v>
      </c>
      <c r="O24" s="24">
        <f t="shared" si="27"/>
        <v>0</v>
      </c>
      <c r="P24" s="24">
        <f t="shared" si="27"/>
        <v>0</v>
      </c>
      <c r="S24" s="264">
        <f t="shared" si="18"/>
        <v>0</v>
      </c>
      <c r="T24" s="264">
        <f t="shared" si="18"/>
        <v>0</v>
      </c>
      <c r="U24" s="264">
        <f t="shared" si="18"/>
        <v>0</v>
      </c>
      <c r="V24" s="264">
        <f t="shared" si="18"/>
        <v>0</v>
      </c>
      <c r="W24" s="264">
        <f t="shared" si="18"/>
        <v>0</v>
      </c>
      <c r="X24" s="264">
        <f t="shared" si="18"/>
        <v>0</v>
      </c>
      <c r="Y24" s="264">
        <f t="shared" si="18"/>
        <v>0</v>
      </c>
      <c r="Z24" s="264">
        <f t="shared" si="18"/>
        <v>0</v>
      </c>
      <c r="AA24" s="264">
        <f t="shared" si="18"/>
        <v>0</v>
      </c>
      <c r="AB24" s="264">
        <f t="shared" si="18"/>
        <v>0</v>
      </c>
      <c r="AC24" s="264">
        <f t="shared" si="19"/>
        <v>0</v>
      </c>
      <c r="AD24" s="264">
        <f t="shared" si="19"/>
        <v>0</v>
      </c>
      <c r="AE24" s="264">
        <f t="shared" si="19"/>
        <v>0</v>
      </c>
      <c r="AF24" s="264">
        <f t="shared" si="19"/>
        <v>0</v>
      </c>
      <c r="AG24" s="264">
        <f t="shared" si="19"/>
        <v>0</v>
      </c>
      <c r="AH24" s="264">
        <f t="shared" si="19"/>
        <v>0</v>
      </c>
      <c r="AI24" s="264">
        <f t="shared" si="19"/>
        <v>0</v>
      </c>
      <c r="AJ24" s="264">
        <f t="shared" si="19"/>
        <v>0</v>
      </c>
      <c r="AK24" s="264">
        <f t="shared" si="19"/>
        <v>0</v>
      </c>
      <c r="AL24" s="264">
        <f t="shared" si="19"/>
        <v>0</v>
      </c>
      <c r="AM24" s="264">
        <f t="shared" si="20"/>
        <v>0</v>
      </c>
      <c r="AN24" s="264">
        <f t="shared" si="20"/>
        <v>0</v>
      </c>
      <c r="AO24" s="264">
        <f t="shared" si="20"/>
        <v>0</v>
      </c>
      <c r="AP24" s="264">
        <f t="shared" si="20"/>
        <v>0</v>
      </c>
      <c r="AQ24" s="264">
        <f t="shared" si="20"/>
        <v>0</v>
      </c>
      <c r="AR24" s="264">
        <f t="shared" si="20"/>
        <v>0</v>
      </c>
      <c r="AS24" s="264">
        <f t="shared" si="20"/>
        <v>0</v>
      </c>
      <c r="AT24" s="264">
        <f t="shared" si="20"/>
        <v>0</v>
      </c>
      <c r="AU24" s="264">
        <f t="shared" si="20"/>
        <v>0</v>
      </c>
      <c r="AV24" s="264">
        <f t="shared" si="20"/>
        <v>0</v>
      </c>
      <c r="AW24" s="264">
        <f t="shared" si="21"/>
        <v>0</v>
      </c>
      <c r="AX24" s="264">
        <f t="shared" si="21"/>
        <v>0</v>
      </c>
      <c r="AY24" s="264">
        <f t="shared" si="21"/>
        <v>0</v>
      </c>
      <c r="AZ24" s="264">
        <f t="shared" si="21"/>
        <v>0</v>
      </c>
      <c r="BA24" s="264">
        <f t="shared" si="21"/>
        <v>0</v>
      </c>
      <c r="BB24" s="264">
        <f t="shared" si="21"/>
        <v>0</v>
      </c>
      <c r="BC24" s="264">
        <f t="shared" si="21"/>
        <v>0</v>
      </c>
      <c r="BD24" s="264">
        <f t="shared" si="21"/>
        <v>0</v>
      </c>
      <c r="BE24" s="264">
        <f t="shared" si="21"/>
        <v>0</v>
      </c>
      <c r="BF24" s="264">
        <f t="shared" si="21"/>
        <v>0</v>
      </c>
      <c r="BG24" s="264">
        <f t="shared" si="22"/>
        <v>0</v>
      </c>
      <c r="BH24" s="264">
        <f t="shared" si="22"/>
        <v>0</v>
      </c>
      <c r="BI24" s="264">
        <f t="shared" si="22"/>
        <v>0</v>
      </c>
      <c r="BJ24" s="264">
        <f t="shared" si="22"/>
        <v>0</v>
      </c>
      <c r="BK24" s="264">
        <f t="shared" si="22"/>
        <v>0</v>
      </c>
      <c r="BL24" s="264">
        <f t="shared" si="22"/>
        <v>0</v>
      </c>
      <c r="BM24" s="264">
        <f t="shared" si="22"/>
        <v>0</v>
      </c>
      <c r="BN24" s="264">
        <f t="shared" si="22"/>
        <v>0</v>
      </c>
      <c r="BO24" s="264">
        <f t="shared" si="22"/>
        <v>0</v>
      </c>
      <c r="BP24" s="264">
        <f t="shared" si="22"/>
        <v>0</v>
      </c>
      <c r="BQ24" s="264">
        <f t="shared" si="23"/>
        <v>0</v>
      </c>
      <c r="BR24" s="264">
        <f t="shared" si="23"/>
        <v>0</v>
      </c>
      <c r="BS24" s="264">
        <f t="shared" si="23"/>
        <v>0</v>
      </c>
      <c r="BT24" s="264">
        <f t="shared" si="23"/>
        <v>0</v>
      </c>
      <c r="BU24" s="264">
        <f t="shared" si="23"/>
        <v>0</v>
      </c>
      <c r="BV24" s="264">
        <f t="shared" si="23"/>
        <v>0</v>
      </c>
      <c r="BW24" s="264">
        <f t="shared" si="23"/>
        <v>0</v>
      </c>
      <c r="BX24" s="264">
        <f t="shared" si="23"/>
        <v>0</v>
      </c>
      <c r="BY24" s="264">
        <f t="shared" si="23"/>
        <v>0</v>
      </c>
      <c r="BZ24" s="264">
        <f t="shared" si="23"/>
        <v>0</v>
      </c>
      <c r="CA24" s="264">
        <f t="shared" si="24"/>
        <v>0</v>
      </c>
      <c r="CB24" s="264">
        <f t="shared" si="24"/>
        <v>0</v>
      </c>
      <c r="CC24" s="264">
        <f t="shared" si="24"/>
        <v>0</v>
      </c>
      <c r="CD24" s="264">
        <f t="shared" si="24"/>
        <v>0</v>
      </c>
      <c r="CE24" s="264">
        <f t="shared" si="24"/>
        <v>0</v>
      </c>
      <c r="CF24" s="264">
        <f t="shared" si="24"/>
        <v>0</v>
      </c>
      <c r="CG24" s="264">
        <f t="shared" si="24"/>
        <v>0</v>
      </c>
      <c r="CH24" s="264">
        <f t="shared" si="24"/>
        <v>0</v>
      </c>
      <c r="CI24" s="264">
        <f t="shared" si="24"/>
        <v>0</v>
      </c>
      <c r="CJ24" s="264">
        <f t="shared" si="24"/>
        <v>0</v>
      </c>
      <c r="CK24" s="264">
        <f t="shared" si="24"/>
        <v>0</v>
      </c>
      <c r="CL24" s="264">
        <f t="shared" si="24"/>
        <v>0</v>
      </c>
      <c r="CO24" s="264">
        <f t="shared" si="25"/>
        <v>0</v>
      </c>
      <c r="CP24" s="264">
        <f t="shared" si="25"/>
        <v>0</v>
      </c>
      <c r="CQ24" s="264">
        <f t="shared" si="25"/>
        <v>0</v>
      </c>
      <c r="CR24" s="264">
        <f t="shared" si="25"/>
        <v>0</v>
      </c>
      <c r="CS24" s="264">
        <f t="shared" si="25"/>
        <v>0</v>
      </c>
      <c r="CT24" s="264">
        <f t="shared" si="25"/>
        <v>0</v>
      </c>
      <c r="CU24" s="264">
        <f t="shared" si="25"/>
        <v>0</v>
      </c>
      <c r="CV24" s="264">
        <f t="shared" si="25"/>
        <v>0</v>
      </c>
      <c r="CW24" s="264">
        <f t="shared" si="25"/>
        <v>0</v>
      </c>
      <c r="CX24" s="264">
        <f t="shared" si="25"/>
        <v>0</v>
      </c>
      <c r="CY24" s="264">
        <f t="shared" si="26"/>
        <v>0</v>
      </c>
      <c r="CZ24" s="264">
        <f t="shared" si="26"/>
        <v>0</v>
      </c>
      <c r="DA24" s="264">
        <f t="shared" si="26"/>
        <v>0</v>
      </c>
      <c r="DB24" s="264">
        <f t="shared" si="26"/>
        <v>0</v>
      </c>
      <c r="DC24" s="264">
        <f t="shared" si="26"/>
        <v>0</v>
      </c>
      <c r="DD24" s="264">
        <f t="shared" si="26"/>
        <v>0</v>
      </c>
      <c r="DE24" s="264">
        <f t="shared" si="26"/>
        <v>0</v>
      </c>
      <c r="DF24" s="264">
        <f t="shared" si="26"/>
        <v>0</v>
      </c>
      <c r="DG24" s="264">
        <f t="shared" si="26"/>
        <v>0</v>
      </c>
      <c r="DH24" s="264">
        <f t="shared" si="26"/>
        <v>0</v>
      </c>
      <c r="DI24" s="264">
        <f t="shared" si="26"/>
        <v>0</v>
      </c>
      <c r="DJ24" s="264">
        <f t="shared" si="26"/>
        <v>0</v>
      </c>
      <c r="DK24" s="264">
        <f t="shared" si="26"/>
        <v>0</v>
      </c>
      <c r="DL24" s="264">
        <f t="shared" si="26"/>
        <v>0</v>
      </c>
    </row>
    <row r="25" spans="1:116" ht="14.25" customHeight="1" x14ac:dyDescent="0.35">
      <c r="G25" s="356" t="s">
        <v>651</v>
      </c>
      <c r="K25" s="24">
        <f t="shared" si="27"/>
        <v>-1000.0000000000001</v>
      </c>
      <c r="L25" s="24">
        <f t="shared" si="27"/>
        <v>-1000.0000000000001</v>
      </c>
      <c r="M25" s="24">
        <f t="shared" si="27"/>
        <v>-1000.0000000000001</v>
      </c>
      <c r="N25" s="24">
        <f t="shared" si="27"/>
        <v>-1000.0000000000001</v>
      </c>
      <c r="O25" s="24">
        <f t="shared" si="27"/>
        <v>-1000.0000000000001</v>
      </c>
      <c r="P25" s="24">
        <f t="shared" si="27"/>
        <v>-1000.0000000000001</v>
      </c>
      <c r="S25" s="264">
        <f t="shared" si="18"/>
        <v>-83.333333333333329</v>
      </c>
      <c r="T25" s="264">
        <f t="shared" si="18"/>
        <v>-83.333333333333329</v>
      </c>
      <c r="U25" s="264">
        <f t="shared" si="18"/>
        <v>-83.333333333333329</v>
      </c>
      <c r="V25" s="264">
        <f t="shared" si="18"/>
        <v>-83.333333333333329</v>
      </c>
      <c r="W25" s="264">
        <f t="shared" si="18"/>
        <v>-83.333333333333329</v>
      </c>
      <c r="X25" s="264">
        <f t="shared" si="18"/>
        <v>-83.333333333333329</v>
      </c>
      <c r="Y25" s="264">
        <f t="shared" si="18"/>
        <v>-83.333333333333329</v>
      </c>
      <c r="Z25" s="264">
        <f t="shared" si="18"/>
        <v>-83.333333333333329</v>
      </c>
      <c r="AA25" s="264">
        <f t="shared" si="18"/>
        <v>-83.333333333333329</v>
      </c>
      <c r="AB25" s="264">
        <f t="shared" si="18"/>
        <v>-83.333333333333329</v>
      </c>
      <c r="AC25" s="264">
        <f t="shared" si="19"/>
        <v>-83.333333333333329</v>
      </c>
      <c r="AD25" s="264">
        <f t="shared" si="19"/>
        <v>-83.333333333333329</v>
      </c>
      <c r="AE25" s="264">
        <f t="shared" si="19"/>
        <v>-83.333333333333329</v>
      </c>
      <c r="AF25" s="264">
        <f t="shared" si="19"/>
        <v>-83.333333333333329</v>
      </c>
      <c r="AG25" s="264">
        <f t="shared" si="19"/>
        <v>-83.333333333333329</v>
      </c>
      <c r="AH25" s="264">
        <f t="shared" si="19"/>
        <v>-83.333333333333329</v>
      </c>
      <c r="AI25" s="264">
        <f t="shared" si="19"/>
        <v>-83.333333333333329</v>
      </c>
      <c r="AJ25" s="264">
        <f t="shared" si="19"/>
        <v>-83.333333333333329</v>
      </c>
      <c r="AK25" s="264">
        <f t="shared" si="19"/>
        <v>-83.333333333333329</v>
      </c>
      <c r="AL25" s="264">
        <f t="shared" si="19"/>
        <v>-83.333333333333329</v>
      </c>
      <c r="AM25" s="264">
        <f t="shared" si="20"/>
        <v>-83.333333333333329</v>
      </c>
      <c r="AN25" s="264">
        <f t="shared" si="20"/>
        <v>-83.333333333333329</v>
      </c>
      <c r="AO25" s="264">
        <f t="shared" si="20"/>
        <v>-83.333333333333329</v>
      </c>
      <c r="AP25" s="264">
        <f t="shared" si="20"/>
        <v>-83.333333333333329</v>
      </c>
      <c r="AQ25" s="264">
        <f t="shared" si="20"/>
        <v>-83.333333333333329</v>
      </c>
      <c r="AR25" s="264">
        <f t="shared" si="20"/>
        <v>-83.333333333333329</v>
      </c>
      <c r="AS25" s="264">
        <f t="shared" si="20"/>
        <v>-83.333333333333329</v>
      </c>
      <c r="AT25" s="264">
        <f t="shared" si="20"/>
        <v>-83.333333333333329</v>
      </c>
      <c r="AU25" s="264">
        <f t="shared" si="20"/>
        <v>-83.333333333333329</v>
      </c>
      <c r="AV25" s="264">
        <f t="shared" si="20"/>
        <v>-83.333333333333329</v>
      </c>
      <c r="AW25" s="264">
        <f t="shared" si="21"/>
        <v>-83.333333333333329</v>
      </c>
      <c r="AX25" s="264">
        <f t="shared" si="21"/>
        <v>-83.333333333333329</v>
      </c>
      <c r="AY25" s="264">
        <f t="shared" si="21"/>
        <v>-83.333333333333329</v>
      </c>
      <c r="AZ25" s="264">
        <f t="shared" si="21"/>
        <v>-83.333333333333329</v>
      </c>
      <c r="BA25" s="264">
        <f t="shared" si="21"/>
        <v>-83.333333333333329</v>
      </c>
      <c r="BB25" s="264">
        <f t="shared" si="21"/>
        <v>-83.333333333333329</v>
      </c>
      <c r="BC25" s="264">
        <f t="shared" si="21"/>
        <v>-83.333333333333329</v>
      </c>
      <c r="BD25" s="264">
        <f t="shared" si="21"/>
        <v>-83.333333333333329</v>
      </c>
      <c r="BE25" s="264">
        <f t="shared" si="21"/>
        <v>-83.333333333333329</v>
      </c>
      <c r="BF25" s="264">
        <f t="shared" si="21"/>
        <v>-83.333333333333329</v>
      </c>
      <c r="BG25" s="264">
        <f t="shared" si="22"/>
        <v>-83.333333333333329</v>
      </c>
      <c r="BH25" s="264">
        <f t="shared" si="22"/>
        <v>-83.333333333333329</v>
      </c>
      <c r="BI25" s="264">
        <f t="shared" si="22"/>
        <v>-83.333333333333329</v>
      </c>
      <c r="BJ25" s="264">
        <f t="shared" si="22"/>
        <v>-83.333333333333329</v>
      </c>
      <c r="BK25" s="264">
        <f t="shared" si="22"/>
        <v>-83.333333333333329</v>
      </c>
      <c r="BL25" s="264">
        <f t="shared" si="22"/>
        <v>-83.333333333333329</v>
      </c>
      <c r="BM25" s="264">
        <f t="shared" si="22"/>
        <v>-83.333333333333329</v>
      </c>
      <c r="BN25" s="264">
        <f t="shared" si="22"/>
        <v>-83.333333333333329</v>
      </c>
      <c r="BO25" s="264">
        <f t="shared" si="22"/>
        <v>-83.333333333333329</v>
      </c>
      <c r="BP25" s="264">
        <f t="shared" si="22"/>
        <v>-83.333333333333329</v>
      </c>
      <c r="BQ25" s="264">
        <f t="shared" si="23"/>
        <v>-83.333333333333329</v>
      </c>
      <c r="BR25" s="264">
        <f t="shared" si="23"/>
        <v>-83.333333333333329</v>
      </c>
      <c r="BS25" s="264">
        <f t="shared" si="23"/>
        <v>-83.333333333333329</v>
      </c>
      <c r="BT25" s="264">
        <f t="shared" si="23"/>
        <v>-83.333333333333329</v>
      </c>
      <c r="BU25" s="264">
        <f t="shared" si="23"/>
        <v>-83.333333333333329</v>
      </c>
      <c r="BV25" s="264">
        <f t="shared" si="23"/>
        <v>-83.333333333333329</v>
      </c>
      <c r="BW25" s="264">
        <f t="shared" si="23"/>
        <v>-83.333333333333329</v>
      </c>
      <c r="BX25" s="264">
        <f t="shared" si="23"/>
        <v>-83.333333333333329</v>
      </c>
      <c r="BY25" s="264">
        <f t="shared" si="23"/>
        <v>-83.333333333333329</v>
      </c>
      <c r="BZ25" s="264">
        <f t="shared" si="23"/>
        <v>-83.333333333333329</v>
      </c>
      <c r="CA25" s="264">
        <f t="shared" si="24"/>
        <v>-83.333333333333329</v>
      </c>
      <c r="CB25" s="264">
        <f t="shared" si="24"/>
        <v>-83.333333333333329</v>
      </c>
      <c r="CC25" s="264">
        <f t="shared" si="24"/>
        <v>-83.333333333333329</v>
      </c>
      <c r="CD25" s="264">
        <f t="shared" si="24"/>
        <v>-83.333333333333329</v>
      </c>
      <c r="CE25" s="264">
        <f t="shared" si="24"/>
        <v>-83.333333333333329</v>
      </c>
      <c r="CF25" s="264">
        <f t="shared" si="24"/>
        <v>-83.333333333333329</v>
      </c>
      <c r="CG25" s="264">
        <f t="shared" si="24"/>
        <v>-83.333333333333329</v>
      </c>
      <c r="CH25" s="264">
        <f t="shared" si="24"/>
        <v>-83.333333333333329</v>
      </c>
      <c r="CI25" s="264">
        <f t="shared" si="24"/>
        <v>-83.333333333333329</v>
      </c>
      <c r="CJ25" s="264">
        <f t="shared" si="24"/>
        <v>-83.333333333333329</v>
      </c>
      <c r="CK25" s="264">
        <f t="shared" si="24"/>
        <v>-83.333333333333329</v>
      </c>
      <c r="CL25" s="264">
        <f t="shared" si="24"/>
        <v>-83.333333333333329</v>
      </c>
      <c r="CO25" s="264" t="e">
        <f t="shared" si="25"/>
        <v>#N/A</v>
      </c>
      <c r="CP25" s="264" t="e">
        <f t="shared" si="25"/>
        <v>#N/A</v>
      </c>
      <c r="CQ25" s="264" t="e">
        <f t="shared" si="25"/>
        <v>#N/A</v>
      </c>
      <c r="CR25" s="264" t="e">
        <f t="shared" si="25"/>
        <v>#N/A</v>
      </c>
      <c r="CS25" s="264" t="e">
        <f t="shared" si="25"/>
        <v>#N/A</v>
      </c>
      <c r="CT25" s="264" t="e">
        <f t="shared" si="25"/>
        <v>#N/A</v>
      </c>
      <c r="CU25" s="264" t="e">
        <f t="shared" si="25"/>
        <v>#N/A</v>
      </c>
      <c r="CV25" s="264" t="e">
        <f t="shared" si="25"/>
        <v>#N/A</v>
      </c>
      <c r="CW25" s="264" t="e">
        <f t="shared" si="25"/>
        <v>#N/A</v>
      </c>
      <c r="CX25" s="264" t="e">
        <f t="shared" si="25"/>
        <v>#N/A</v>
      </c>
      <c r="CY25" s="264" t="e">
        <f t="shared" si="26"/>
        <v>#N/A</v>
      </c>
      <c r="CZ25" s="264" t="e">
        <f t="shared" si="26"/>
        <v>#N/A</v>
      </c>
      <c r="DA25" s="264" t="e">
        <f t="shared" si="26"/>
        <v>#N/A</v>
      </c>
      <c r="DB25" s="264" t="e">
        <f t="shared" si="26"/>
        <v>#N/A</v>
      </c>
      <c r="DC25" s="264" t="e">
        <f t="shared" si="26"/>
        <v>#N/A</v>
      </c>
      <c r="DD25" s="264" t="e">
        <f t="shared" si="26"/>
        <v>#N/A</v>
      </c>
      <c r="DE25" s="264" t="e">
        <f t="shared" si="26"/>
        <v>#N/A</v>
      </c>
      <c r="DF25" s="264" t="e">
        <f t="shared" si="26"/>
        <v>#N/A</v>
      </c>
      <c r="DG25" s="264" t="e">
        <f t="shared" si="26"/>
        <v>#N/A</v>
      </c>
      <c r="DH25" s="264" t="e">
        <f t="shared" si="26"/>
        <v>#N/A</v>
      </c>
      <c r="DI25" s="264" t="e">
        <f t="shared" si="26"/>
        <v>#N/A</v>
      </c>
      <c r="DJ25" s="264" t="e">
        <f t="shared" si="26"/>
        <v>#N/A</v>
      </c>
      <c r="DK25" s="264" t="e">
        <f t="shared" si="26"/>
        <v>#N/A</v>
      </c>
      <c r="DL25" s="264" t="e">
        <f t="shared" si="26"/>
        <v>#N/A</v>
      </c>
    </row>
    <row r="26" spans="1:116" ht="14.25" customHeight="1" x14ac:dyDescent="0.35">
      <c r="G26" s="9" t="s">
        <v>652</v>
      </c>
      <c r="K26" s="63">
        <f t="shared" ref="K26:P26" si="28">SUM(K21:K25)</f>
        <v>-407350.40000000008</v>
      </c>
      <c r="L26" s="63">
        <f t="shared" si="28"/>
        <v>-873159.75759692932</v>
      </c>
      <c r="M26" s="63">
        <f t="shared" si="28"/>
        <v>-938567.3342733382</v>
      </c>
      <c r="N26" s="63">
        <f t="shared" si="28"/>
        <v>-1008395.7900876808</v>
      </c>
      <c r="O26" s="63">
        <f t="shared" si="28"/>
        <v>-1082926.3077558465</v>
      </c>
      <c r="P26" s="63">
        <f t="shared" si="28"/>
        <v>-649830.52849496482</v>
      </c>
      <c r="S26" s="118">
        <f t="shared" ref="S26:AX26" si="29">SUM(S21:S25)</f>
        <v>-33945.866666666669</v>
      </c>
      <c r="T26" s="118">
        <f t="shared" si="29"/>
        <v>-33945.866666666669</v>
      </c>
      <c r="U26" s="118">
        <f t="shared" si="29"/>
        <v>-33945.866666666669</v>
      </c>
      <c r="V26" s="118">
        <f t="shared" si="29"/>
        <v>-33945.866666666669</v>
      </c>
      <c r="W26" s="118">
        <f t="shared" si="29"/>
        <v>-33945.866666666669</v>
      </c>
      <c r="X26" s="118">
        <f t="shared" si="29"/>
        <v>-33945.866666666669</v>
      </c>
      <c r="Y26" s="118">
        <f t="shared" si="29"/>
        <v>-33945.866666666669</v>
      </c>
      <c r="Z26" s="118">
        <f t="shared" si="29"/>
        <v>-33945.866666666669</v>
      </c>
      <c r="AA26" s="118">
        <f t="shared" si="29"/>
        <v>-33945.866666666669</v>
      </c>
      <c r="AB26" s="118">
        <f t="shared" si="29"/>
        <v>-33945.866666666669</v>
      </c>
      <c r="AC26" s="118">
        <f t="shared" si="29"/>
        <v>-33945.866666666669</v>
      </c>
      <c r="AD26" s="118">
        <f t="shared" si="29"/>
        <v>-33945.866666666669</v>
      </c>
      <c r="AE26" s="118">
        <f t="shared" si="29"/>
        <v>-71150.138867988819</v>
      </c>
      <c r="AF26" s="118">
        <f t="shared" si="29"/>
        <v>-71437.444287184175</v>
      </c>
      <c r="AG26" s="118">
        <f t="shared" si="29"/>
        <v>-71726.527115910969</v>
      </c>
      <c r="AH26" s="118">
        <f t="shared" si="29"/>
        <v>-72017.397177974053</v>
      </c>
      <c r="AI26" s="118">
        <f t="shared" si="29"/>
        <v>-72310.064348185348</v>
      </c>
      <c r="AJ26" s="118">
        <f t="shared" si="29"/>
        <v>-72604.538552618877</v>
      </c>
      <c r="AK26" s="118">
        <f t="shared" si="29"/>
        <v>-72900.829768865471</v>
      </c>
      <c r="AL26" s="118">
        <f t="shared" si="29"/>
        <v>-73198.948026291007</v>
      </c>
      <c r="AM26" s="118">
        <f t="shared" si="29"/>
        <v>-73498.903406294354</v>
      </c>
      <c r="AN26" s="118">
        <f t="shared" si="29"/>
        <v>-73800.706042565886</v>
      </c>
      <c r="AO26" s="118">
        <f t="shared" si="29"/>
        <v>-74104.366121348648</v>
      </c>
      <c r="AP26" s="118">
        <f t="shared" si="29"/>
        <v>-74409.893881701588</v>
      </c>
      <c r="AQ26" s="118">
        <f t="shared" si="29"/>
        <v>-76477.582615761552</v>
      </c>
      <c r="AR26" s="118">
        <f t="shared" si="29"/>
        <v>-76786.876669007819</v>
      </c>
      <c r="AS26" s="118">
        <f t="shared" si="29"/>
        <v>-77098.069440528474</v>
      </c>
      <c r="AT26" s="118">
        <f t="shared" si="29"/>
        <v>-77411.171383287656</v>
      </c>
      <c r="AU26" s="118">
        <f t="shared" si="29"/>
        <v>-77726.193004393106</v>
      </c>
      <c r="AV26" s="118">
        <f t="shared" si="29"/>
        <v>-78043.144865366907</v>
      </c>
      <c r="AW26" s="118">
        <f t="shared" si="29"/>
        <v>-78362.037582415811</v>
      </c>
      <c r="AX26" s="118">
        <f t="shared" si="29"/>
        <v>-78682.881826703902</v>
      </c>
      <c r="AY26" s="118">
        <f t="shared" ref="AY26:CD26" si="30">SUM(AY21:AY25)</f>
        <v>-79005.688324626433</v>
      </c>
      <c r="AZ26" s="118">
        <f t="shared" si="30"/>
        <v>-79330.467858084754</v>
      </c>
      <c r="BA26" s="118">
        <f t="shared" si="30"/>
        <v>-79657.231264761547</v>
      </c>
      <c r="BB26" s="118">
        <f t="shared" si="30"/>
        <v>-79985.989438400327</v>
      </c>
      <c r="BC26" s="118">
        <f t="shared" si="30"/>
        <v>-82165.050479083802</v>
      </c>
      <c r="BD26" s="118">
        <f t="shared" si="30"/>
        <v>-82497.831093512956</v>
      </c>
      <c r="BE26" s="118">
        <f t="shared" si="30"/>
        <v>-82832.639495289783</v>
      </c>
      <c r="BF26" s="118">
        <f t="shared" si="30"/>
        <v>-83169.486805202338</v>
      </c>
      <c r="BG26" s="118">
        <f t="shared" si="30"/>
        <v>-83508.38420150477</v>
      </c>
      <c r="BH26" s="118">
        <f t="shared" si="30"/>
        <v>-83849.342920206967</v>
      </c>
      <c r="BI26" s="118">
        <f t="shared" si="30"/>
        <v>-84192.374255361137</v>
      </c>
      <c r="BJ26" s="118">
        <f t="shared" si="30"/>
        <v>-84537.48955934729</v>
      </c>
      <c r="BK26" s="118">
        <f t="shared" si="30"/>
        <v>-84884.700243169165</v>
      </c>
      <c r="BL26" s="118">
        <f t="shared" si="30"/>
        <v>-85234.017776737819</v>
      </c>
      <c r="BM26" s="118">
        <f t="shared" si="30"/>
        <v>-85585.453689173344</v>
      </c>
      <c r="BN26" s="118">
        <f t="shared" si="30"/>
        <v>-85939.019569091601</v>
      </c>
      <c r="BO26" s="118">
        <f t="shared" si="30"/>
        <v>-88235.439072403547</v>
      </c>
      <c r="BP26" s="118">
        <f t="shared" si="30"/>
        <v>-88593.299892612413</v>
      </c>
      <c r="BQ26" s="118">
        <f t="shared" si="30"/>
        <v>-88953.325806109482</v>
      </c>
      <c r="BR26" s="118">
        <f t="shared" si="30"/>
        <v>-89315.528642479199</v>
      </c>
      <c r="BS26" s="118">
        <f t="shared" si="30"/>
        <v>-89679.920292294264</v>
      </c>
      <c r="BT26" s="118">
        <f t="shared" si="30"/>
        <v>-90046.512707423666</v>
      </c>
      <c r="BU26" s="118">
        <f t="shared" si="30"/>
        <v>-90415.317901333663</v>
      </c>
      <c r="BV26" s="118">
        <f t="shared" si="30"/>
        <v>-90786.347949397066</v>
      </c>
      <c r="BW26" s="118">
        <f t="shared" si="30"/>
        <v>-91159.61498919563</v>
      </c>
      <c r="BX26" s="118">
        <f t="shared" si="30"/>
        <v>-91535.131220834941</v>
      </c>
      <c r="BY26" s="118">
        <f t="shared" si="30"/>
        <v>-91912.908907248318</v>
      </c>
      <c r="BZ26" s="118">
        <f t="shared" si="30"/>
        <v>-92292.960374514252</v>
      </c>
      <c r="CA26" s="118">
        <f t="shared" si="30"/>
        <v>-53904.022086237739</v>
      </c>
      <c r="CB26" s="118">
        <f t="shared" si="30"/>
        <v>-53948.583151463419</v>
      </c>
      <c r="CC26" s="118">
        <f t="shared" si="30"/>
        <v>-53993.329887794331</v>
      </c>
      <c r="CD26" s="118">
        <f t="shared" si="30"/>
        <v>-54038.263068860026</v>
      </c>
      <c r="CE26" s="118">
        <f t="shared" ref="CE26:CL26" si="31">SUM(CE21:CE25)</f>
        <v>-54083.383471513538</v>
      </c>
      <c r="CF26" s="118">
        <f t="shared" si="31"/>
        <v>-54128.691875844073</v>
      </c>
      <c r="CG26" s="118">
        <f t="shared" si="31"/>
        <v>-54174.189065193757</v>
      </c>
      <c r="CH26" s="118">
        <f t="shared" si="31"/>
        <v>-54219.87582616508</v>
      </c>
      <c r="CI26" s="118">
        <f t="shared" si="31"/>
        <v>-54265.752948640657</v>
      </c>
      <c r="CJ26" s="118">
        <f t="shared" si="31"/>
        <v>-54311.821225792912</v>
      </c>
      <c r="CK26" s="118">
        <f t="shared" si="31"/>
        <v>-54358.081454100087</v>
      </c>
      <c r="CL26" s="118">
        <f t="shared" si="31"/>
        <v>-54404.53443335928</v>
      </c>
      <c r="CO26" s="118" t="e">
        <f t="shared" ref="CO26:DL26" si="32">SUM(CO21:CO25)</f>
        <v>#N/A</v>
      </c>
      <c r="CP26" s="118" t="e">
        <f t="shared" si="32"/>
        <v>#N/A</v>
      </c>
      <c r="CQ26" s="118" t="e">
        <f t="shared" si="32"/>
        <v>#N/A</v>
      </c>
      <c r="CR26" s="118" t="e">
        <f t="shared" si="32"/>
        <v>#N/A</v>
      </c>
      <c r="CS26" s="118" t="e">
        <f t="shared" si="32"/>
        <v>#N/A</v>
      </c>
      <c r="CT26" s="118" t="e">
        <f t="shared" si="32"/>
        <v>#N/A</v>
      </c>
      <c r="CU26" s="118" t="e">
        <f t="shared" si="32"/>
        <v>#N/A</v>
      </c>
      <c r="CV26" s="118" t="e">
        <f t="shared" si="32"/>
        <v>#N/A</v>
      </c>
      <c r="CW26" s="118" t="e">
        <f t="shared" si="32"/>
        <v>#N/A</v>
      </c>
      <c r="CX26" s="118" t="e">
        <f t="shared" si="32"/>
        <v>#N/A</v>
      </c>
      <c r="CY26" s="118" t="e">
        <f t="shared" si="32"/>
        <v>#N/A</v>
      </c>
      <c r="CZ26" s="118" t="e">
        <f t="shared" si="32"/>
        <v>#N/A</v>
      </c>
      <c r="DA26" s="118" t="e">
        <f t="shared" si="32"/>
        <v>#N/A</v>
      </c>
      <c r="DB26" s="118" t="e">
        <f t="shared" si="32"/>
        <v>#N/A</v>
      </c>
      <c r="DC26" s="118" t="e">
        <f t="shared" si="32"/>
        <v>#N/A</v>
      </c>
      <c r="DD26" s="118" t="e">
        <f t="shared" si="32"/>
        <v>#N/A</v>
      </c>
      <c r="DE26" s="118" t="e">
        <f t="shared" si="32"/>
        <v>#N/A</v>
      </c>
      <c r="DF26" s="118" t="e">
        <f t="shared" si="32"/>
        <v>#N/A</v>
      </c>
      <c r="DG26" s="118" t="e">
        <f t="shared" si="32"/>
        <v>#N/A</v>
      </c>
      <c r="DH26" s="118" t="e">
        <f t="shared" si="32"/>
        <v>#N/A</v>
      </c>
      <c r="DI26" s="118" t="e">
        <f t="shared" si="32"/>
        <v>#N/A</v>
      </c>
      <c r="DJ26" s="118" t="e">
        <f t="shared" si="32"/>
        <v>#N/A</v>
      </c>
      <c r="DK26" s="118" t="e">
        <f t="shared" si="32"/>
        <v>#N/A</v>
      </c>
      <c r="DL26" s="118" t="e">
        <f t="shared" si="32"/>
        <v>#N/A</v>
      </c>
    </row>
    <row r="27" spans="1:116" ht="14.25" customHeight="1" x14ac:dyDescent="0.35">
      <c r="G27" s="9"/>
      <c r="S27" s="124"/>
      <c r="T27" s="124"/>
      <c r="U27" s="124"/>
      <c r="V27" s="124"/>
      <c r="W27" s="124"/>
      <c r="X27" s="124"/>
      <c r="Y27" s="124"/>
      <c r="Z27" s="124"/>
      <c r="AA27" s="124"/>
      <c r="AB27" s="124"/>
      <c r="AC27" s="124"/>
      <c r="AD27" s="124"/>
      <c r="AE27" s="124"/>
      <c r="AF27" s="124"/>
      <c r="AG27" s="124"/>
      <c r="AH27" s="124"/>
      <c r="AI27" s="124"/>
      <c r="AJ27" s="124"/>
      <c r="AK27" s="124"/>
      <c r="AL27" s="124"/>
      <c r="AM27" s="124"/>
      <c r="AN27" s="124"/>
      <c r="AO27" s="124"/>
      <c r="AP27" s="124"/>
      <c r="AQ27" s="124"/>
      <c r="AR27" s="124"/>
      <c r="AS27" s="124"/>
      <c r="AT27" s="124"/>
      <c r="AU27" s="124"/>
      <c r="AV27" s="124"/>
      <c r="AW27" s="124"/>
      <c r="AX27" s="124"/>
      <c r="AY27" s="124"/>
      <c r="AZ27" s="124"/>
      <c r="BA27" s="124"/>
      <c r="BB27" s="124"/>
      <c r="BC27" s="124"/>
      <c r="BD27" s="124"/>
      <c r="BE27" s="124"/>
      <c r="BF27" s="124"/>
      <c r="BG27" s="124"/>
      <c r="BH27" s="124"/>
      <c r="BI27" s="124"/>
      <c r="BJ27" s="124"/>
      <c r="BK27" s="124"/>
      <c r="BL27" s="124"/>
      <c r="BM27" s="124"/>
      <c r="BN27" s="124"/>
      <c r="BO27" s="124"/>
      <c r="BP27" s="124"/>
      <c r="BQ27" s="124"/>
      <c r="BR27" s="124"/>
      <c r="BS27" s="124"/>
      <c r="BT27" s="124"/>
      <c r="BU27" s="124"/>
      <c r="BV27" s="124"/>
      <c r="BW27" s="124"/>
      <c r="BX27" s="124"/>
      <c r="BY27" s="124"/>
      <c r="BZ27" s="124"/>
      <c r="CA27" s="124"/>
      <c r="CB27" s="124"/>
      <c r="CC27" s="124"/>
      <c r="CD27" s="124"/>
      <c r="CE27" s="124"/>
      <c r="CF27" s="124"/>
      <c r="CG27" s="124"/>
      <c r="CH27" s="124"/>
      <c r="CI27" s="124"/>
      <c r="CJ27" s="124"/>
      <c r="CK27" s="124"/>
      <c r="CL27" s="124"/>
      <c r="CN27" s="124"/>
      <c r="CO27" s="124"/>
      <c r="CP27" s="124"/>
      <c r="CQ27" s="124"/>
      <c r="CR27" s="124"/>
      <c r="CS27" s="124"/>
      <c r="CT27" s="124"/>
      <c r="CU27" s="124"/>
      <c r="CV27" s="124"/>
      <c r="CW27" s="124"/>
      <c r="CX27" s="124"/>
      <c r="CY27" s="124"/>
      <c r="CZ27" s="124"/>
      <c r="DA27" s="124"/>
      <c r="DB27" s="124"/>
      <c r="DC27" s="124"/>
      <c r="DD27" s="124"/>
      <c r="DE27" s="124"/>
      <c r="DF27" s="124"/>
      <c r="DG27" s="124"/>
      <c r="DH27" s="124"/>
      <c r="DI27" s="124"/>
      <c r="DJ27" s="124"/>
      <c r="DK27" s="124"/>
      <c r="DL27" s="124"/>
    </row>
    <row r="28" spans="1:116" ht="14.25" customHeight="1" x14ac:dyDescent="0.35">
      <c r="A28" s="31" t="s">
        <v>218</v>
      </c>
      <c r="B28" s="31"/>
      <c r="C28" s="31"/>
      <c r="D28" s="31"/>
      <c r="E28" s="31"/>
      <c r="F28" s="31"/>
      <c r="G28" s="312" t="s">
        <v>653</v>
      </c>
      <c r="H28" s="310"/>
      <c r="I28" s="310"/>
      <c r="J28" s="310"/>
      <c r="K28" s="310"/>
      <c r="L28" s="310"/>
      <c r="M28" s="310"/>
      <c r="N28" s="310"/>
      <c r="O28" s="310"/>
      <c r="P28" s="313"/>
      <c r="S28" s="311"/>
      <c r="T28" s="310"/>
      <c r="U28" s="310"/>
      <c r="V28" s="310"/>
      <c r="W28" s="310"/>
      <c r="X28" s="310"/>
      <c r="Y28" s="310"/>
      <c r="Z28" s="310"/>
      <c r="AA28" s="310"/>
      <c r="AB28" s="310"/>
      <c r="AC28" s="310"/>
      <c r="AD28" s="310"/>
      <c r="AE28" s="310"/>
      <c r="AF28" s="310"/>
      <c r="AG28" s="310"/>
      <c r="AH28" s="310"/>
      <c r="AI28" s="310"/>
      <c r="AJ28" s="310"/>
      <c r="AK28" s="310"/>
      <c r="AL28" s="310"/>
      <c r="AM28" s="310"/>
      <c r="AN28" s="310"/>
      <c r="AO28" s="310"/>
      <c r="AP28" s="310"/>
      <c r="AQ28" s="310"/>
      <c r="AR28" s="310"/>
      <c r="AS28" s="310"/>
      <c r="AT28" s="310"/>
      <c r="AU28" s="310"/>
      <c r="AV28" s="310"/>
      <c r="AW28" s="310"/>
      <c r="AX28" s="310"/>
      <c r="AY28" s="310"/>
      <c r="AZ28" s="310"/>
      <c r="BA28" s="310"/>
      <c r="BB28" s="310"/>
      <c r="BC28" s="310"/>
      <c r="BD28" s="310"/>
      <c r="BE28" s="310"/>
      <c r="BF28" s="310"/>
      <c r="BG28" s="310"/>
      <c r="BH28" s="310"/>
      <c r="BI28" s="310"/>
      <c r="BJ28" s="310"/>
      <c r="BK28" s="310"/>
      <c r="BL28" s="310"/>
      <c r="BM28" s="310"/>
      <c r="BN28" s="310"/>
      <c r="BO28" s="310"/>
      <c r="BP28" s="310"/>
      <c r="BQ28" s="310"/>
      <c r="BR28" s="310"/>
      <c r="BS28" s="310"/>
      <c r="BT28" s="310"/>
      <c r="BU28" s="310"/>
      <c r="BV28" s="310"/>
      <c r="BW28" s="310"/>
      <c r="BX28" s="310"/>
      <c r="BY28" s="310"/>
      <c r="BZ28" s="310"/>
      <c r="CA28" s="310"/>
      <c r="CB28" s="310"/>
      <c r="CC28" s="310"/>
      <c r="CD28" s="310"/>
      <c r="CE28" s="310"/>
      <c r="CF28" s="310"/>
      <c r="CG28" s="310"/>
      <c r="CH28" s="310"/>
      <c r="CI28" s="310"/>
      <c r="CJ28" s="310"/>
      <c r="CK28" s="310"/>
      <c r="CL28" s="313"/>
      <c r="CN28" s="311"/>
      <c r="CO28" s="310"/>
      <c r="CP28" s="310"/>
      <c r="CQ28" s="310"/>
      <c r="CR28" s="310"/>
      <c r="CS28" s="310"/>
      <c r="CT28" s="310"/>
      <c r="CU28" s="310"/>
      <c r="CV28" s="310"/>
      <c r="CW28" s="310"/>
      <c r="CX28" s="310"/>
      <c r="CY28" s="310"/>
      <c r="CZ28" s="310"/>
      <c r="DA28" s="310"/>
      <c r="DB28" s="310"/>
      <c r="DC28" s="310"/>
      <c r="DD28" s="310"/>
      <c r="DE28" s="310"/>
      <c r="DF28" s="310"/>
      <c r="DG28" s="310"/>
      <c r="DH28" s="310"/>
      <c r="DI28" s="310"/>
      <c r="DJ28" s="310"/>
      <c r="DK28" s="310"/>
      <c r="DL28" s="313"/>
    </row>
    <row r="29" spans="1:116" x14ac:dyDescent="0.35">
      <c r="G29" s="13" t="s">
        <v>654</v>
      </c>
      <c r="H29" s="12"/>
      <c r="I29" s="12"/>
      <c r="J29" s="12"/>
      <c r="K29" s="12"/>
      <c r="L29" s="12"/>
      <c r="M29" s="12"/>
      <c r="N29" s="12"/>
      <c r="O29" s="12"/>
      <c r="P29" s="12"/>
    </row>
    <row r="30" spans="1:116" x14ac:dyDescent="0.35">
      <c r="G30" s="95" t="s">
        <v>784</v>
      </c>
      <c r="J30" s="358">
        <v>0.05</v>
      </c>
      <c r="L30" s="24"/>
      <c r="M30" s="24"/>
      <c r="N30" s="24"/>
      <c r="O30" s="24"/>
      <c r="P30" s="24"/>
    </row>
    <row r="31" spans="1:116" x14ac:dyDescent="0.35">
      <c r="G31" s="95" t="s">
        <v>215</v>
      </c>
      <c r="J31" s="358">
        <v>0.2</v>
      </c>
      <c r="L31" s="24"/>
      <c r="M31" s="24"/>
      <c r="N31" s="24"/>
      <c r="O31" s="24"/>
      <c r="P31" s="24"/>
    </row>
    <row r="35" spans="1:116" x14ac:dyDescent="0.35">
      <c r="H35" s="278"/>
      <c r="I35" s="278"/>
    </row>
    <row r="37" spans="1:116" x14ac:dyDescent="0.35">
      <c r="G37" s="13" t="s">
        <v>655</v>
      </c>
      <c r="I37" s="278" t="s">
        <v>656</v>
      </c>
      <c r="J37" s="278" t="s">
        <v>216</v>
      </c>
      <c r="K37" s="278"/>
      <c r="L37" s="278"/>
      <c r="M37" s="278"/>
      <c r="N37" s="278"/>
      <c r="O37" s="278"/>
      <c r="P37" s="278"/>
    </row>
    <row r="38" spans="1:116" x14ac:dyDescent="0.35">
      <c r="G38" s="356" t="s">
        <v>657</v>
      </c>
      <c r="H38" s="164"/>
      <c r="I38" s="359">
        <v>100000</v>
      </c>
      <c r="J38" s="360">
        <v>45292</v>
      </c>
      <c r="K38" s="24">
        <f t="shared" ref="K38:P42" si="33">SUMIF($3:$3,K$2,38:38)</f>
        <v>-120000</v>
      </c>
      <c r="L38" s="24">
        <f t="shared" si="33"/>
        <v>-126000</v>
      </c>
      <c r="M38" s="24">
        <f t="shared" si="33"/>
        <v>-132300</v>
      </c>
      <c r="N38" s="24">
        <f t="shared" si="33"/>
        <v>-138915</v>
      </c>
      <c r="O38" s="24">
        <f t="shared" si="33"/>
        <v>-145860.75</v>
      </c>
      <c r="P38" s="24">
        <f t="shared" si="33"/>
        <v>-153153.78750000001</v>
      </c>
      <c r="S38" s="280">
        <f t="shared" ref="S38:AB41" si="34">-+$I38*(1+$J$30)^(YEAR(S$2)-YEAR(MAX($J38,$R$2)))*(EOMONTH($J38,0)&lt;=S$2)*(1+$J$31)/12</f>
        <v>-10000</v>
      </c>
      <c r="T38" s="280">
        <f t="shared" si="34"/>
        <v>-10000</v>
      </c>
      <c r="U38" s="280">
        <f t="shared" si="34"/>
        <v>-10000</v>
      </c>
      <c r="V38" s="280">
        <f t="shared" si="34"/>
        <v>-10000</v>
      </c>
      <c r="W38" s="280">
        <f t="shared" si="34"/>
        <v>-10000</v>
      </c>
      <c r="X38" s="280">
        <f t="shared" si="34"/>
        <v>-10000</v>
      </c>
      <c r="Y38" s="280">
        <f t="shared" si="34"/>
        <v>-10000</v>
      </c>
      <c r="Z38" s="280">
        <f t="shared" si="34"/>
        <v>-10000</v>
      </c>
      <c r="AA38" s="280">
        <f t="shared" si="34"/>
        <v>-10000</v>
      </c>
      <c r="AB38" s="280">
        <f t="shared" si="34"/>
        <v>-10000</v>
      </c>
      <c r="AC38" s="280">
        <f t="shared" ref="AC38:AL41" si="35">-+$I38*(1+$J$30)^(YEAR(AC$2)-YEAR(MAX($J38,$R$2)))*(EOMONTH($J38,0)&lt;=AC$2)*(1+$J$31)/12</f>
        <v>-10000</v>
      </c>
      <c r="AD38" s="280">
        <f t="shared" si="35"/>
        <v>-10000</v>
      </c>
      <c r="AE38" s="280">
        <f t="shared" si="35"/>
        <v>-10500</v>
      </c>
      <c r="AF38" s="280">
        <f t="shared" si="35"/>
        <v>-10500</v>
      </c>
      <c r="AG38" s="280">
        <f t="shared" si="35"/>
        <v>-10500</v>
      </c>
      <c r="AH38" s="280">
        <f t="shared" si="35"/>
        <v>-10500</v>
      </c>
      <c r="AI38" s="280">
        <f t="shared" si="35"/>
        <v>-10500</v>
      </c>
      <c r="AJ38" s="280">
        <f t="shared" si="35"/>
        <v>-10500</v>
      </c>
      <c r="AK38" s="280">
        <f t="shared" si="35"/>
        <v>-10500</v>
      </c>
      <c r="AL38" s="280">
        <f t="shared" si="35"/>
        <v>-10500</v>
      </c>
      <c r="AM38" s="280">
        <f t="shared" ref="AM38:AV41" si="36">-+$I38*(1+$J$30)^(YEAR(AM$2)-YEAR(MAX($J38,$R$2)))*(EOMONTH($J38,0)&lt;=AM$2)*(1+$J$31)/12</f>
        <v>-10500</v>
      </c>
      <c r="AN38" s="280">
        <f t="shared" si="36"/>
        <v>-10500</v>
      </c>
      <c r="AO38" s="280">
        <f t="shared" si="36"/>
        <v>-10500</v>
      </c>
      <c r="AP38" s="280">
        <f t="shared" si="36"/>
        <v>-10500</v>
      </c>
      <c r="AQ38" s="280">
        <f t="shared" si="36"/>
        <v>-11025</v>
      </c>
      <c r="AR38" s="280">
        <f t="shared" si="36"/>
        <v>-11025</v>
      </c>
      <c r="AS38" s="280">
        <f t="shared" si="36"/>
        <v>-11025</v>
      </c>
      <c r="AT38" s="280">
        <f t="shared" si="36"/>
        <v>-11025</v>
      </c>
      <c r="AU38" s="280">
        <f t="shared" si="36"/>
        <v>-11025</v>
      </c>
      <c r="AV38" s="280">
        <f t="shared" si="36"/>
        <v>-11025</v>
      </c>
      <c r="AW38" s="280">
        <f t="shared" ref="AW38:BF41" si="37">-+$I38*(1+$J$30)^(YEAR(AW$2)-YEAR(MAX($J38,$R$2)))*(EOMONTH($J38,0)&lt;=AW$2)*(1+$J$31)/12</f>
        <v>-11025</v>
      </c>
      <c r="AX38" s="280">
        <f t="shared" si="37"/>
        <v>-11025</v>
      </c>
      <c r="AY38" s="280">
        <f t="shared" si="37"/>
        <v>-11025</v>
      </c>
      <c r="AZ38" s="280">
        <f t="shared" si="37"/>
        <v>-11025</v>
      </c>
      <c r="BA38" s="280">
        <f t="shared" si="37"/>
        <v>-11025</v>
      </c>
      <c r="BB38" s="280">
        <f t="shared" si="37"/>
        <v>-11025</v>
      </c>
      <c r="BC38" s="280">
        <f t="shared" si="37"/>
        <v>-11576.25</v>
      </c>
      <c r="BD38" s="280">
        <f t="shared" si="37"/>
        <v>-11576.25</v>
      </c>
      <c r="BE38" s="280">
        <f t="shared" si="37"/>
        <v>-11576.25</v>
      </c>
      <c r="BF38" s="280">
        <f t="shared" si="37"/>
        <v>-11576.25</v>
      </c>
      <c r="BG38" s="280">
        <f t="shared" ref="BG38:BP41" si="38">-+$I38*(1+$J$30)^(YEAR(BG$2)-YEAR(MAX($J38,$R$2)))*(EOMONTH($J38,0)&lt;=BG$2)*(1+$J$31)/12</f>
        <v>-11576.25</v>
      </c>
      <c r="BH38" s="280">
        <f t="shared" si="38"/>
        <v>-11576.25</v>
      </c>
      <c r="BI38" s="280">
        <f t="shared" si="38"/>
        <v>-11576.25</v>
      </c>
      <c r="BJ38" s="280">
        <f t="shared" si="38"/>
        <v>-11576.25</v>
      </c>
      <c r="BK38" s="280">
        <f t="shared" si="38"/>
        <v>-11576.25</v>
      </c>
      <c r="BL38" s="280">
        <f t="shared" si="38"/>
        <v>-11576.25</v>
      </c>
      <c r="BM38" s="280">
        <f t="shared" si="38"/>
        <v>-11576.25</v>
      </c>
      <c r="BN38" s="280">
        <f t="shared" si="38"/>
        <v>-11576.25</v>
      </c>
      <c r="BO38" s="280">
        <f t="shared" si="38"/>
        <v>-12155.0625</v>
      </c>
      <c r="BP38" s="280">
        <f t="shared" si="38"/>
        <v>-12155.0625</v>
      </c>
      <c r="BQ38" s="280">
        <f t="shared" ref="BQ38:BZ41" si="39">-+$I38*(1+$J$30)^(YEAR(BQ$2)-YEAR(MAX($J38,$R$2)))*(EOMONTH($J38,0)&lt;=BQ$2)*(1+$J$31)/12</f>
        <v>-12155.0625</v>
      </c>
      <c r="BR38" s="280">
        <f t="shared" si="39"/>
        <v>-12155.0625</v>
      </c>
      <c r="BS38" s="280">
        <f t="shared" si="39"/>
        <v>-12155.0625</v>
      </c>
      <c r="BT38" s="280">
        <f t="shared" si="39"/>
        <v>-12155.0625</v>
      </c>
      <c r="BU38" s="280">
        <f t="shared" si="39"/>
        <v>-12155.0625</v>
      </c>
      <c r="BV38" s="280">
        <f t="shared" si="39"/>
        <v>-12155.0625</v>
      </c>
      <c r="BW38" s="280">
        <f t="shared" si="39"/>
        <v>-12155.0625</v>
      </c>
      <c r="BX38" s="280">
        <f t="shared" si="39"/>
        <v>-12155.0625</v>
      </c>
      <c r="BY38" s="280">
        <f t="shared" si="39"/>
        <v>-12155.0625</v>
      </c>
      <c r="BZ38" s="280">
        <f t="shared" si="39"/>
        <v>-12155.0625</v>
      </c>
      <c r="CA38" s="280">
        <f t="shared" ref="CA38:CL41" si="40">-+$I38*(1+$J$30)^(YEAR(CA$2)-YEAR(MAX($J38,$R$2)))*(EOMONTH($J38,0)&lt;=CA$2)*(1+$J$31)/12</f>
        <v>-12762.815625000001</v>
      </c>
      <c r="CB38" s="280">
        <f t="shared" si="40"/>
        <v>-12762.815625000001</v>
      </c>
      <c r="CC38" s="280">
        <f t="shared" si="40"/>
        <v>-12762.815625000001</v>
      </c>
      <c r="CD38" s="280">
        <f t="shared" si="40"/>
        <v>-12762.815625000001</v>
      </c>
      <c r="CE38" s="280">
        <f t="shared" si="40"/>
        <v>-12762.815625000001</v>
      </c>
      <c r="CF38" s="280">
        <f t="shared" si="40"/>
        <v>-12762.815625000001</v>
      </c>
      <c r="CG38" s="280">
        <f t="shared" si="40"/>
        <v>-12762.815625000001</v>
      </c>
      <c r="CH38" s="280">
        <f t="shared" si="40"/>
        <v>-12762.815625000001</v>
      </c>
      <c r="CI38" s="280">
        <f t="shared" si="40"/>
        <v>-12762.815625000001</v>
      </c>
      <c r="CJ38" s="280">
        <f t="shared" si="40"/>
        <v>-12762.815625000001</v>
      </c>
      <c r="CK38" s="280">
        <f t="shared" si="40"/>
        <v>-12762.815625000001</v>
      </c>
      <c r="CL38" s="280">
        <f t="shared" si="40"/>
        <v>-12762.815625000001</v>
      </c>
      <c r="CN38" s="280">
        <f t="shared" ref="CN38:CW41" si="41">-+$I38*(1+$J$30)^(YEAR(CN$2)-YEAR(MAX($J38,$R$2)))*(EOMONTH($J38,0)&lt;=CN$2)*(1+$J$31)/4</f>
        <v>0</v>
      </c>
      <c r="CO38" s="280">
        <f t="shared" si="41"/>
        <v>-30000</v>
      </c>
      <c r="CP38" s="280">
        <f t="shared" si="41"/>
        <v>-30000</v>
      </c>
      <c r="CQ38" s="280">
        <f t="shared" si="41"/>
        <v>-30000</v>
      </c>
      <c r="CR38" s="280">
        <f t="shared" si="41"/>
        <v>-30000</v>
      </c>
      <c r="CS38" s="280">
        <f t="shared" si="41"/>
        <v>-31500</v>
      </c>
      <c r="CT38" s="280">
        <f t="shared" si="41"/>
        <v>-31500</v>
      </c>
      <c r="CU38" s="280">
        <f t="shared" si="41"/>
        <v>-31500</v>
      </c>
      <c r="CV38" s="280">
        <f t="shared" si="41"/>
        <v>-31500</v>
      </c>
      <c r="CW38" s="280">
        <f t="shared" si="41"/>
        <v>-33075</v>
      </c>
      <c r="CX38" s="280">
        <f t="shared" ref="CX38:DL41" si="42">-+$I38*(1+$J$30)^(YEAR(CX$2)-YEAR(MAX($J38,$R$2)))*(EOMONTH($J38,0)&lt;=CX$2)*(1+$J$31)/4</f>
        <v>-33075</v>
      </c>
      <c r="CY38" s="280">
        <f t="shared" si="42"/>
        <v>-33075</v>
      </c>
      <c r="CZ38" s="280">
        <f t="shared" si="42"/>
        <v>-33075</v>
      </c>
      <c r="DA38" s="280">
        <f t="shared" si="42"/>
        <v>-34728.75</v>
      </c>
      <c r="DB38" s="280">
        <f t="shared" si="42"/>
        <v>-34728.75</v>
      </c>
      <c r="DC38" s="280">
        <f t="shared" si="42"/>
        <v>-34728.75</v>
      </c>
      <c r="DD38" s="280">
        <f t="shared" si="42"/>
        <v>-34728.75</v>
      </c>
      <c r="DE38" s="280">
        <f t="shared" si="42"/>
        <v>-36465.1875</v>
      </c>
      <c r="DF38" s="280">
        <f t="shared" si="42"/>
        <v>-36465.1875</v>
      </c>
      <c r="DG38" s="280">
        <f t="shared" si="42"/>
        <v>-36465.1875</v>
      </c>
      <c r="DH38" s="280">
        <f t="shared" si="42"/>
        <v>-36465.1875</v>
      </c>
      <c r="DI38" s="280">
        <f t="shared" si="42"/>
        <v>-38288.446875000001</v>
      </c>
      <c r="DJ38" s="280">
        <f t="shared" si="42"/>
        <v>-38288.446875000001</v>
      </c>
      <c r="DK38" s="280">
        <f t="shared" si="42"/>
        <v>-38288.446875000001</v>
      </c>
      <c r="DL38" s="280">
        <f t="shared" si="42"/>
        <v>-38288.446875000001</v>
      </c>
    </row>
    <row r="39" spans="1:116" x14ac:dyDescent="0.35">
      <c r="G39" s="356" t="s">
        <v>658</v>
      </c>
      <c r="H39" s="164"/>
      <c r="I39" s="359">
        <v>100000</v>
      </c>
      <c r="J39" s="360">
        <v>45292</v>
      </c>
      <c r="K39" s="24">
        <f t="shared" si="33"/>
        <v>-120000</v>
      </c>
      <c r="L39" s="24">
        <f t="shared" si="33"/>
        <v>-126000</v>
      </c>
      <c r="M39" s="24">
        <f t="shared" si="33"/>
        <v>-132300</v>
      </c>
      <c r="N39" s="24">
        <f t="shared" si="33"/>
        <v>-138915</v>
      </c>
      <c r="O39" s="24">
        <f t="shared" si="33"/>
        <v>-145860.75</v>
      </c>
      <c r="P39" s="24">
        <f t="shared" si="33"/>
        <v>-153153.78750000001</v>
      </c>
      <c r="S39" s="280">
        <f t="shared" si="34"/>
        <v>-10000</v>
      </c>
      <c r="T39" s="280">
        <f t="shared" si="34"/>
        <v>-10000</v>
      </c>
      <c r="U39" s="280">
        <f t="shared" si="34"/>
        <v>-10000</v>
      </c>
      <c r="V39" s="280">
        <f t="shared" si="34"/>
        <v>-10000</v>
      </c>
      <c r="W39" s="280">
        <f t="shared" si="34"/>
        <v>-10000</v>
      </c>
      <c r="X39" s="280">
        <f t="shared" si="34"/>
        <v>-10000</v>
      </c>
      <c r="Y39" s="280">
        <f t="shared" si="34"/>
        <v>-10000</v>
      </c>
      <c r="Z39" s="280">
        <f t="shared" si="34"/>
        <v>-10000</v>
      </c>
      <c r="AA39" s="280">
        <f t="shared" si="34"/>
        <v>-10000</v>
      </c>
      <c r="AB39" s="280">
        <f t="shared" si="34"/>
        <v>-10000</v>
      </c>
      <c r="AC39" s="280">
        <f t="shared" si="35"/>
        <v>-10000</v>
      </c>
      <c r="AD39" s="280">
        <f t="shared" si="35"/>
        <v>-10000</v>
      </c>
      <c r="AE39" s="280">
        <f t="shared" si="35"/>
        <v>-10500</v>
      </c>
      <c r="AF39" s="280">
        <f t="shared" si="35"/>
        <v>-10500</v>
      </c>
      <c r="AG39" s="280">
        <f t="shared" si="35"/>
        <v>-10500</v>
      </c>
      <c r="AH39" s="280">
        <f t="shared" si="35"/>
        <v>-10500</v>
      </c>
      <c r="AI39" s="280">
        <f t="shared" si="35"/>
        <v>-10500</v>
      </c>
      <c r="AJ39" s="280">
        <f t="shared" si="35"/>
        <v>-10500</v>
      </c>
      <c r="AK39" s="280">
        <f t="shared" si="35"/>
        <v>-10500</v>
      </c>
      <c r="AL39" s="280">
        <f t="shared" si="35"/>
        <v>-10500</v>
      </c>
      <c r="AM39" s="280">
        <f t="shared" si="36"/>
        <v>-10500</v>
      </c>
      <c r="AN39" s="280">
        <f t="shared" si="36"/>
        <v>-10500</v>
      </c>
      <c r="AO39" s="280">
        <f t="shared" si="36"/>
        <v>-10500</v>
      </c>
      <c r="AP39" s="280">
        <f t="shared" si="36"/>
        <v>-10500</v>
      </c>
      <c r="AQ39" s="280">
        <f t="shared" si="36"/>
        <v>-11025</v>
      </c>
      <c r="AR39" s="280">
        <f t="shared" si="36"/>
        <v>-11025</v>
      </c>
      <c r="AS39" s="280">
        <f t="shared" si="36"/>
        <v>-11025</v>
      </c>
      <c r="AT39" s="280">
        <f t="shared" si="36"/>
        <v>-11025</v>
      </c>
      <c r="AU39" s="280">
        <f t="shared" si="36"/>
        <v>-11025</v>
      </c>
      <c r="AV39" s="280">
        <f t="shared" si="36"/>
        <v>-11025</v>
      </c>
      <c r="AW39" s="280">
        <f t="shared" si="37"/>
        <v>-11025</v>
      </c>
      <c r="AX39" s="280">
        <f t="shared" si="37"/>
        <v>-11025</v>
      </c>
      <c r="AY39" s="280">
        <f t="shared" si="37"/>
        <v>-11025</v>
      </c>
      <c r="AZ39" s="280">
        <f t="shared" si="37"/>
        <v>-11025</v>
      </c>
      <c r="BA39" s="280">
        <f t="shared" si="37"/>
        <v>-11025</v>
      </c>
      <c r="BB39" s="280">
        <f t="shared" si="37"/>
        <v>-11025</v>
      </c>
      <c r="BC39" s="280">
        <f t="shared" si="37"/>
        <v>-11576.25</v>
      </c>
      <c r="BD39" s="280">
        <f t="shared" si="37"/>
        <v>-11576.25</v>
      </c>
      <c r="BE39" s="280">
        <f t="shared" si="37"/>
        <v>-11576.25</v>
      </c>
      <c r="BF39" s="280">
        <f t="shared" si="37"/>
        <v>-11576.25</v>
      </c>
      <c r="BG39" s="280">
        <f t="shared" si="38"/>
        <v>-11576.25</v>
      </c>
      <c r="BH39" s="280">
        <f t="shared" si="38"/>
        <v>-11576.25</v>
      </c>
      <c r="BI39" s="280">
        <f t="shared" si="38"/>
        <v>-11576.25</v>
      </c>
      <c r="BJ39" s="280">
        <f t="shared" si="38"/>
        <v>-11576.25</v>
      </c>
      <c r="BK39" s="280">
        <f t="shared" si="38"/>
        <v>-11576.25</v>
      </c>
      <c r="BL39" s="280">
        <f t="shared" si="38"/>
        <v>-11576.25</v>
      </c>
      <c r="BM39" s="280">
        <f t="shared" si="38"/>
        <v>-11576.25</v>
      </c>
      <c r="BN39" s="280">
        <f t="shared" si="38"/>
        <v>-11576.25</v>
      </c>
      <c r="BO39" s="280">
        <f t="shared" si="38"/>
        <v>-12155.0625</v>
      </c>
      <c r="BP39" s="280">
        <f t="shared" si="38"/>
        <v>-12155.0625</v>
      </c>
      <c r="BQ39" s="280">
        <f t="shared" si="39"/>
        <v>-12155.0625</v>
      </c>
      <c r="BR39" s="280">
        <f t="shared" si="39"/>
        <v>-12155.0625</v>
      </c>
      <c r="BS39" s="280">
        <f t="shared" si="39"/>
        <v>-12155.0625</v>
      </c>
      <c r="BT39" s="280">
        <f t="shared" si="39"/>
        <v>-12155.0625</v>
      </c>
      <c r="BU39" s="280">
        <f t="shared" si="39"/>
        <v>-12155.0625</v>
      </c>
      <c r="BV39" s="280">
        <f t="shared" si="39"/>
        <v>-12155.0625</v>
      </c>
      <c r="BW39" s="280">
        <f t="shared" si="39"/>
        <v>-12155.0625</v>
      </c>
      <c r="BX39" s="280">
        <f t="shared" si="39"/>
        <v>-12155.0625</v>
      </c>
      <c r="BY39" s="280">
        <f t="shared" si="39"/>
        <v>-12155.0625</v>
      </c>
      <c r="BZ39" s="280">
        <f t="shared" si="39"/>
        <v>-12155.0625</v>
      </c>
      <c r="CA39" s="280">
        <f t="shared" si="40"/>
        <v>-12762.815625000001</v>
      </c>
      <c r="CB39" s="280">
        <f t="shared" si="40"/>
        <v>-12762.815625000001</v>
      </c>
      <c r="CC39" s="280">
        <f t="shared" si="40"/>
        <v>-12762.815625000001</v>
      </c>
      <c r="CD39" s="280">
        <f t="shared" si="40"/>
        <v>-12762.815625000001</v>
      </c>
      <c r="CE39" s="280">
        <f t="shared" si="40"/>
        <v>-12762.815625000001</v>
      </c>
      <c r="CF39" s="280">
        <f t="shared" si="40"/>
        <v>-12762.815625000001</v>
      </c>
      <c r="CG39" s="280">
        <f t="shared" si="40"/>
        <v>-12762.815625000001</v>
      </c>
      <c r="CH39" s="280">
        <f t="shared" si="40"/>
        <v>-12762.815625000001</v>
      </c>
      <c r="CI39" s="280">
        <f t="shared" si="40"/>
        <v>-12762.815625000001</v>
      </c>
      <c r="CJ39" s="280">
        <f t="shared" si="40"/>
        <v>-12762.815625000001</v>
      </c>
      <c r="CK39" s="280">
        <f t="shared" si="40"/>
        <v>-12762.815625000001</v>
      </c>
      <c r="CL39" s="280">
        <f t="shared" si="40"/>
        <v>-12762.815625000001</v>
      </c>
      <c r="CN39" s="280">
        <f t="shared" si="41"/>
        <v>0</v>
      </c>
      <c r="CO39" s="280">
        <f t="shared" si="41"/>
        <v>-30000</v>
      </c>
      <c r="CP39" s="280">
        <f t="shared" si="41"/>
        <v>-30000</v>
      </c>
      <c r="CQ39" s="280">
        <f t="shared" si="41"/>
        <v>-30000</v>
      </c>
      <c r="CR39" s="280">
        <f t="shared" si="41"/>
        <v>-30000</v>
      </c>
      <c r="CS39" s="280">
        <f t="shared" si="41"/>
        <v>-31500</v>
      </c>
      <c r="CT39" s="280">
        <f t="shared" si="41"/>
        <v>-31500</v>
      </c>
      <c r="CU39" s="280">
        <f t="shared" si="41"/>
        <v>-31500</v>
      </c>
      <c r="CV39" s="280">
        <f t="shared" si="41"/>
        <v>-31500</v>
      </c>
      <c r="CW39" s="280">
        <f t="shared" si="41"/>
        <v>-33075</v>
      </c>
      <c r="CX39" s="280">
        <f t="shared" si="42"/>
        <v>-33075</v>
      </c>
      <c r="CY39" s="280">
        <f t="shared" si="42"/>
        <v>-33075</v>
      </c>
      <c r="CZ39" s="280">
        <f t="shared" si="42"/>
        <v>-33075</v>
      </c>
      <c r="DA39" s="280">
        <f t="shared" si="42"/>
        <v>-34728.75</v>
      </c>
      <c r="DB39" s="280">
        <f t="shared" si="42"/>
        <v>-34728.75</v>
      </c>
      <c r="DC39" s="280">
        <f t="shared" si="42"/>
        <v>-34728.75</v>
      </c>
      <c r="DD39" s="280">
        <f t="shared" si="42"/>
        <v>-34728.75</v>
      </c>
      <c r="DE39" s="280">
        <f t="shared" si="42"/>
        <v>-36465.1875</v>
      </c>
      <c r="DF39" s="280">
        <f t="shared" si="42"/>
        <v>-36465.1875</v>
      </c>
      <c r="DG39" s="280">
        <f t="shared" si="42"/>
        <v>-36465.1875</v>
      </c>
      <c r="DH39" s="280">
        <f t="shared" si="42"/>
        <v>-36465.1875</v>
      </c>
      <c r="DI39" s="280">
        <f t="shared" si="42"/>
        <v>-38288.446875000001</v>
      </c>
      <c r="DJ39" s="280">
        <f t="shared" si="42"/>
        <v>-38288.446875000001</v>
      </c>
      <c r="DK39" s="280">
        <f t="shared" si="42"/>
        <v>-38288.446875000001</v>
      </c>
      <c r="DL39" s="280">
        <f t="shared" si="42"/>
        <v>-38288.446875000001</v>
      </c>
    </row>
    <row r="40" spans="1:116" x14ac:dyDescent="0.35">
      <c r="G40" s="356" t="s">
        <v>659</v>
      </c>
      <c r="H40" s="164"/>
      <c r="I40" s="359">
        <v>90000</v>
      </c>
      <c r="J40" s="360">
        <v>45292</v>
      </c>
      <c r="K40" s="24">
        <f t="shared" si="33"/>
        <v>-108000</v>
      </c>
      <c r="L40" s="24">
        <f t="shared" si="33"/>
        <v>-113400</v>
      </c>
      <c r="M40" s="24">
        <f t="shared" si="33"/>
        <v>-119070</v>
      </c>
      <c r="N40" s="24">
        <f t="shared" si="33"/>
        <v>-125023.50000000001</v>
      </c>
      <c r="O40" s="24">
        <f t="shared" si="33"/>
        <v>-131274.67499999996</v>
      </c>
      <c r="P40" s="24">
        <f t="shared" si="33"/>
        <v>-137838.40874999997</v>
      </c>
      <c r="S40" s="280">
        <f t="shared" si="34"/>
        <v>-9000</v>
      </c>
      <c r="T40" s="280">
        <f t="shared" si="34"/>
        <v>-9000</v>
      </c>
      <c r="U40" s="280">
        <f t="shared" si="34"/>
        <v>-9000</v>
      </c>
      <c r="V40" s="280">
        <f t="shared" si="34"/>
        <v>-9000</v>
      </c>
      <c r="W40" s="280">
        <f t="shared" si="34"/>
        <v>-9000</v>
      </c>
      <c r="X40" s="280">
        <f t="shared" si="34"/>
        <v>-9000</v>
      </c>
      <c r="Y40" s="280">
        <f t="shared" si="34"/>
        <v>-9000</v>
      </c>
      <c r="Z40" s="280">
        <f t="shared" si="34"/>
        <v>-9000</v>
      </c>
      <c r="AA40" s="280">
        <f t="shared" si="34"/>
        <v>-9000</v>
      </c>
      <c r="AB40" s="280">
        <f t="shared" si="34"/>
        <v>-9000</v>
      </c>
      <c r="AC40" s="280">
        <f t="shared" si="35"/>
        <v>-9000</v>
      </c>
      <c r="AD40" s="280">
        <f t="shared" si="35"/>
        <v>-9000</v>
      </c>
      <c r="AE40" s="280">
        <f t="shared" si="35"/>
        <v>-9450</v>
      </c>
      <c r="AF40" s="280">
        <f t="shared" si="35"/>
        <v>-9450</v>
      </c>
      <c r="AG40" s="280">
        <f t="shared" si="35"/>
        <v>-9450</v>
      </c>
      <c r="AH40" s="280">
        <f t="shared" si="35"/>
        <v>-9450</v>
      </c>
      <c r="AI40" s="280">
        <f t="shared" si="35"/>
        <v>-9450</v>
      </c>
      <c r="AJ40" s="280">
        <f t="shared" si="35"/>
        <v>-9450</v>
      </c>
      <c r="AK40" s="280">
        <f t="shared" si="35"/>
        <v>-9450</v>
      </c>
      <c r="AL40" s="280">
        <f t="shared" si="35"/>
        <v>-9450</v>
      </c>
      <c r="AM40" s="280">
        <f t="shared" si="36"/>
        <v>-9450</v>
      </c>
      <c r="AN40" s="280">
        <f t="shared" si="36"/>
        <v>-9450</v>
      </c>
      <c r="AO40" s="280">
        <f t="shared" si="36"/>
        <v>-9450</v>
      </c>
      <c r="AP40" s="280">
        <f t="shared" si="36"/>
        <v>-9450</v>
      </c>
      <c r="AQ40" s="280">
        <f t="shared" si="36"/>
        <v>-9922.5</v>
      </c>
      <c r="AR40" s="280">
        <f t="shared" si="36"/>
        <v>-9922.5</v>
      </c>
      <c r="AS40" s="280">
        <f t="shared" si="36"/>
        <v>-9922.5</v>
      </c>
      <c r="AT40" s="280">
        <f t="shared" si="36"/>
        <v>-9922.5</v>
      </c>
      <c r="AU40" s="280">
        <f t="shared" si="36"/>
        <v>-9922.5</v>
      </c>
      <c r="AV40" s="280">
        <f t="shared" si="36"/>
        <v>-9922.5</v>
      </c>
      <c r="AW40" s="280">
        <f t="shared" si="37"/>
        <v>-9922.5</v>
      </c>
      <c r="AX40" s="280">
        <f t="shared" si="37"/>
        <v>-9922.5</v>
      </c>
      <c r="AY40" s="280">
        <f t="shared" si="37"/>
        <v>-9922.5</v>
      </c>
      <c r="AZ40" s="280">
        <f t="shared" si="37"/>
        <v>-9922.5</v>
      </c>
      <c r="BA40" s="280">
        <f t="shared" si="37"/>
        <v>-9922.5</v>
      </c>
      <c r="BB40" s="280">
        <f t="shared" si="37"/>
        <v>-9922.5</v>
      </c>
      <c r="BC40" s="280">
        <f t="shared" si="37"/>
        <v>-10418.625000000002</v>
      </c>
      <c r="BD40" s="280">
        <f t="shared" si="37"/>
        <v>-10418.625000000002</v>
      </c>
      <c r="BE40" s="280">
        <f t="shared" si="37"/>
        <v>-10418.625000000002</v>
      </c>
      <c r="BF40" s="280">
        <f t="shared" si="37"/>
        <v>-10418.625000000002</v>
      </c>
      <c r="BG40" s="280">
        <f t="shared" si="38"/>
        <v>-10418.625000000002</v>
      </c>
      <c r="BH40" s="280">
        <f t="shared" si="38"/>
        <v>-10418.625000000002</v>
      </c>
      <c r="BI40" s="280">
        <f t="shared" si="38"/>
        <v>-10418.625000000002</v>
      </c>
      <c r="BJ40" s="280">
        <f t="shared" si="38"/>
        <v>-10418.625000000002</v>
      </c>
      <c r="BK40" s="280">
        <f t="shared" si="38"/>
        <v>-10418.625000000002</v>
      </c>
      <c r="BL40" s="280">
        <f t="shared" si="38"/>
        <v>-10418.625000000002</v>
      </c>
      <c r="BM40" s="280">
        <f t="shared" si="38"/>
        <v>-10418.625000000002</v>
      </c>
      <c r="BN40" s="280">
        <f t="shared" si="38"/>
        <v>-10418.625000000002</v>
      </c>
      <c r="BO40" s="280">
        <f t="shared" si="38"/>
        <v>-10939.55625</v>
      </c>
      <c r="BP40" s="280">
        <f t="shared" si="38"/>
        <v>-10939.55625</v>
      </c>
      <c r="BQ40" s="280">
        <f t="shared" si="39"/>
        <v>-10939.55625</v>
      </c>
      <c r="BR40" s="280">
        <f t="shared" si="39"/>
        <v>-10939.55625</v>
      </c>
      <c r="BS40" s="280">
        <f t="shared" si="39"/>
        <v>-10939.55625</v>
      </c>
      <c r="BT40" s="280">
        <f t="shared" si="39"/>
        <v>-10939.55625</v>
      </c>
      <c r="BU40" s="280">
        <f t="shared" si="39"/>
        <v>-10939.55625</v>
      </c>
      <c r="BV40" s="280">
        <f t="shared" si="39"/>
        <v>-10939.55625</v>
      </c>
      <c r="BW40" s="280">
        <f t="shared" si="39"/>
        <v>-10939.55625</v>
      </c>
      <c r="BX40" s="280">
        <f t="shared" si="39"/>
        <v>-10939.55625</v>
      </c>
      <c r="BY40" s="280">
        <f t="shared" si="39"/>
        <v>-10939.55625</v>
      </c>
      <c r="BZ40" s="280">
        <f t="shared" si="39"/>
        <v>-10939.55625</v>
      </c>
      <c r="CA40" s="280">
        <f t="shared" si="40"/>
        <v>-11486.534062500001</v>
      </c>
      <c r="CB40" s="280">
        <f t="shared" si="40"/>
        <v>-11486.534062500001</v>
      </c>
      <c r="CC40" s="280">
        <f t="shared" si="40"/>
        <v>-11486.534062500001</v>
      </c>
      <c r="CD40" s="280">
        <f t="shared" si="40"/>
        <v>-11486.534062500001</v>
      </c>
      <c r="CE40" s="280">
        <f t="shared" si="40"/>
        <v>-11486.534062500001</v>
      </c>
      <c r="CF40" s="280">
        <f t="shared" si="40"/>
        <v>-11486.534062500001</v>
      </c>
      <c r="CG40" s="280">
        <f t="shared" si="40"/>
        <v>-11486.534062500001</v>
      </c>
      <c r="CH40" s="280">
        <f t="shared" si="40"/>
        <v>-11486.534062500001</v>
      </c>
      <c r="CI40" s="280">
        <f t="shared" si="40"/>
        <v>-11486.534062500001</v>
      </c>
      <c r="CJ40" s="280">
        <f t="shared" si="40"/>
        <v>-11486.534062500001</v>
      </c>
      <c r="CK40" s="280">
        <f t="shared" si="40"/>
        <v>-11486.534062500001</v>
      </c>
      <c r="CL40" s="280">
        <f t="shared" si="40"/>
        <v>-11486.534062500001</v>
      </c>
      <c r="CN40" s="280">
        <f t="shared" si="41"/>
        <v>0</v>
      </c>
      <c r="CO40" s="280">
        <f t="shared" si="41"/>
        <v>-27000</v>
      </c>
      <c r="CP40" s="280">
        <f t="shared" si="41"/>
        <v>-27000</v>
      </c>
      <c r="CQ40" s="280">
        <f t="shared" si="41"/>
        <v>-27000</v>
      </c>
      <c r="CR40" s="280">
        <f t="shared" si="41"/>
        <v>-27000</v>
      </c>
      <c r="CS40" s="280">
        <f t="shared" si="41"/>
        <v>-28350</v>
      </c>
      <c r="CT40" s="280">
        <f t="shared" si="41"/>
        <v>-28350</v>
      </c>
      <c r="CU40" s="280">
        <f t="shared" si="41"/>
        <v>-28350</v>
      </c>
      <c r="CV40" s="280">
        <f t="shared" si="41"/>
        <v>-28350</v>
      </c>
      <c r="CW40" s="280">
        <f t="shared" si="41"/>
        <v>-29767.5</v>
      </c>
      <c r="CX40" s="280">
        <f t="shared" si="42"/>
        <v>-29767.5</v>
      </c>
      <c r="CY40" s="280">
        <f t="shared" si="42"/>
        <v>-29767.5</v>
      </c>
      <c r="CZ40" s="280">
        <f t="shared" si="42"/>
        <v>-29767.5</v>
      </c>
      <c r="DA40" s="280">
        <f t="shared" si="42"/>
        <v>-31255.875000000004</v>
      </c>
      <c r="DB40" s="280">
        <f t="shared" si="42"/>
        <v>-31255.875000000004</v>
      </c>
      <c r="DC40" s="280">
        <f t="shared" si="42"/>
        <v>-31255.875000000004</v>
      </c>
      <c r="DD40" s="280">
        <f t="shared" si="42"/>
        <v>-31255.875000000004</v>
      </c>
      <c r="DE40" s="280">
        <f t="shared" si="42"/>
        <v>-32818.668749999997</v>
      </c>
      <c r="DF40" s="280">
        <f t="shared" si="42"/>
        <v>-32818.668749999997</v>
      </c>
      <c r="DG40" s="280">
        <f t="shared" si="42"/>
        <v>-32818.668749999997</v>
      </c>
      <c r="DH40" s="280">
        <f t="shared" si="42"/>
        <v>-32818.668749999997</v>
      </c>
      <c r="DI40" s="280">
        <f t="shared" si="42"/>
        <v>-34459.602187500001</v>
      </c>
      <c r="DJ40" s="280">
        <f t="shared" si="42"/>
        <v>-34459.602187500001</v>
      </c>
      <c r="DK40" s="280">
        <f t="shared" si="42"/>
        <v>-34459.602187500001</v>
      </c>
      <c r="DL40" s="280">
        <f t="shared" si="42"/>
        <v>-34459.602187500001</v>
      </c>
    </row>
    <row r="41" spans="1:116" x14ac:dyDescent="0.35">
      <c r="G41" s="356" t="s">
        <v>651</v>
      </c>
      <c r="H41" s="164"/>
      <c r="I41" s="359">
        <v>45292</v>
      </c>
      <c r="J41" s="360">
        <v>45292</v>
      </c>
      <c r="K41" s="24">
        <f t="shared" si="33"/>
        <v>-54350.399999999987</v>
      </c>
      <c r="L41" s="24">
        <f t="shared" si="33"/>
        <v>-57067.920000000013</v>
      </c>
      <c r="M41" s="24">
        <f t="shared" si="33"/>
        <v>-59921.315999999999</v>
      </c>
      <c r="N41" s="24">
        <f t="shared" si="33"/>
        <v>-62917.381799999996</v>
      </c>
      <c r="O41" s="24">
        <f t="shared" si="33"/>
        <v>-66063.25089000001</v>
      </c>
      <c r="P41" s="24">
        <f t="shared" si="33"/>
        <v>-69366.413434500006</v>
      </c>
      <c r="S41" s="280">
        <f t="shared" si="34"/>
        <v>-4529.2</v>
      </c>
      <c r="T41" s="280">
        <f t="shared" si="34"/>
        <v>-4529.2</v>
      </c>
      <c r="U41" s="280">
        <f t="shared" si="34"/>
        <v>-4529.2</v>
      </c>
      <c r="V41" s="280">
        <f t="shared" si="34"/>
        <v>-4529.2</v>
      </c>
      <c r="W41" s="280">
        <f t="shared" si="34"/>
        <v>-4529.2</v>
      </c>
      <c r="X41" s="280">
        <f t="shared" si="34"/>
        <v>-4529.2</v>
      </c>
      <c r="Y41" s="280">
        <f t="shared" si="34"/>
        <v>-4529.2</v>
      </c>
      <c r="Z41" s="280">
        <f t="shared" si="34"/>
        <v>-4529.2</v>
      </c>
      <c r="AA41" s="280">
        <f t="shared" si="34"/>
        <v>-4529.2</v>
      </c>
      <c r="AB41" s="280">
        <f t="shared" si="34"/>
        <v>-4529.2</v>
      </c>
      <c r="AC41" s="280">
        <f t="shared" si="35"/>
        <v>-4529.2</v>
      </c>
      <c r="AD41" s="280">
        <f t="shared" si="35"/>
        <v>-4529.2</v>
      </c>
      <c r="AE41" s="280">
        <f t="shared" si="35"/>
        <v>-4755.66</v>
      </c>
      <c r="AF41" s="280">
        <f t="shared" si="35"/>
        <v>-4755.66</v>
      </c>
      <c r="AG41" s="280">
        <f t="shared" si="35"/>
        <v>-4755.66</v>
      </c>
      <c r="AH41" s="280">
        <f t="shared" si="35"/>
        <v>-4755.66</v>
      </c>
      <c r="AI41" s="280">
        <f t="shared" si="35"/>
        <v>-4755.66</v>
      </c>
      <c r="AJ41" s="280">
        <f t="shared" si="35"/>
        <v>-4755.66</v>
      </c>
      <c r="AK41" s="280">
        <f t="shared" si="35"/>
        <v>-4755.66</v>
      </c>
      <c r="AL41" s="280">
        <f t="shared" si="35"/>
        <v>-4755.66</v>
      </c>
      <c r="AM41" s="280">
        <f t="shared" si="36"/>
        <v>-4755.66</v>
      </c>
      <c r="AN41" s="280">
        <f t="shared" si="36"/>
        <v>-4755.66</v>
      </c>
      <c r="AO41" s="280">
        <f t="shared" si="36"/>
        <v>-4755.66</v>
      </c>
      <c r="AP41" s="280">
        <f t="shared" si="36"/>
        <v>-4755.66</v>
      </c>
      <c r="AQ41" s="280">
        <f t="shared" si="36"/>
        <v>-4993.4430000000002</v>
      </c>
      <c r="AR41" s="280">
        <f t="shared" si="36"/>
        <v>-4993.4430000000002</v>
      </c>
      <c r="AS41" s="280">
        <f t="shared" si="36"/>
        <v>-4993.4430000000002</v>
      </c>
      <c r="AT41" s="280">
        <f t="shared" si="36"/>
        <v>-4993.4430000000002</v>
      </c>
      <c r="AU41" s="280">
        <f t="shared" si="36"/>
        <v>-4993.4430000000002</v>
      </c>
      <c r="AV41" s="280">
        <f t="shared" si="36"/>
        <v>-4993.4430000000002</v>
      </c>
      <c r="AW41" s="280">
        <f t="shared" si="37"/>
        <v>-4993.4430000000002</v>
      </c>
      <c r="AX41" s="280">
        <f t="shared" si="37"/>
        <v>-4993.4430000000002</v>
      </c>
      <c r="AY41" s="280">
        <f t="shared" si="37"/>
        <v>-4993.4430000000002</v>
      </c>
      <c r="AZ41" s="280">
        <f t="shared" si="37"/>
        <v>-4993.4430000000002</v>
      </c>
      <c r="BA41" s="280">
        <f t="shared" si="37"/>
        <v>-4993.4430000000002</v>
      </c>
      <c r="BB41" s="280">
        <f t="shared" si="37"/>
        <v>-4993.4430000000002</v>
      </c>
      <c r="BC41" s="280">
        <f t="shared" si="37"/>
        <v>-5243.1151500000005</v>
      </c>
      <c r="BD41" s="280">
        <f t="shared" si="37"/>
        <v>-5243.1151500000005</v>
      </c>
      <c r="BE41" s="280">
        <f t="shared" si="37"/>
        <v>-5243.1151500000005</v>
      </c>
      <c r="BF41" s="280">
        <f t="shared" si="37"/>
        <v>-5243.1151500000005</v>
      </c>
      <c r="BG41" s="280">
        <f t="shared" si="38"/>
        <v>-5243.1151500000005</v>
      </c>
      <c r="BH41" s="280">
        <f t="shared" si="38"/>
        <v>-5243.1151500000005</v>
      </c>
      <c r="BI41" s="280">
        <f t="shared" si="38"/>
        <v>-5243.1151500000005</v>
      </c>
      <c r="BJ41" s="280">
        <f t="shared" si="38"/>
        <v>-5243.1151500000005</v>
      </c>
      <c r="BK41" s="280">
        <f t="shared" si="38"/>
        <v>-5243.1151500000005</v>
      </c>
      <c r="BL41" s="280">
        <f t="shared" si="38"/>
        <v>-5243.1151500000005</v>
      </c>
      <c r="BM41" s="280">
        <f t="shared" si="38"/>
        <v>-5243.1151500000005</v>
      </c>
      <c r="BN41" s="280">
        <f t="shared" si="38"/>
        <v>-5243.1151500000005</v>
      </c>
      <c r="BO41" s="280">
        <f t="shared" si="38"/>
        <v>-5505.2709074999993</v>
      </c>
      <c r="BP41" s="280">
        <f t="shared" si="38"/>
        <v>-5505.2709074999993</v>
      </c>
      <c r="BQ41" s="280">
        <f t="shared" si="39"/>
        <v>-5505.2709074999993</v>
      </c>
      <c r="BR41" s="280">
        <f t="shared" si="39"/>
        <v>-5505.2709074999993</v>
      </c>
      <c r="BS41" s="280">
        <f t="shared" si="39"/>
        <v>-5505.2709074999993</v>
      </c>
      <c r="BT41" s="280">
        <f t="shared" si="39"/>
        <v>-5505.2709074999993</v>
      </c>
      <c r="BU41" s="280">
        <f t="shared" si="39"/>
        <v>-5505.2709074999993</v>
      </c>
      <c r="BV41" s="280">
        <f t="shared" si="39"/>
        <v>-5505.2709074999993</v>
      </c>
      <c r="BW41" s="280">
        <f t="shared" si="39"/>
        <v>-5505.2709074999993</v>
      </c>
      <c r="BX41" s="280">
        <f t="shared" si="39"/>
        <v>-5505.2709074999993</v>
      </c>
      <c r="BY41" s="280">
        <f t="shared" si="39"/>
        <v>-5505.2709074999993</v>
      </c>
      <c r="BZ41" s="280">
        <f t="shared" si="39"/>
        <v>-5505.2709074999993</v>
      </c>
      <c r="CA41" s="280">
        <f t="shared" si="40"/>
        <v>-5780.5344528750002</v>
      </c>
      <c r="CB41" s="280">
        <f t="shared" si="40"/>
        <v>-5780.5344528750002</v>
      </c>
      <c r="CC41" s="280">
        <f t="shared" si="40"/>
        <v>-5780.5344528750002</v>
      </c>
      <c r="CD41" s="280">
        <f t="shared" si="40"/>
        <v>-5780.5344528750002</v>
      </c>
      <c r="CE41" s="280">
        <f t="shared" si="40"/>
        <v>-5780.5344528750002</v>
      </c>
      <c r="CF41" s="280">
        <f t="shared" si="40"/>
        <v>-5780.5344528750002</v>
      </c>
      <c r="CG41" s="280">
        <f t="shared" si="40"/>
        <v>-5780.5344528750002</v>
      </c>
      <c r="CH41" s="280">
        <f t="shared" si="40"/>
        <v>-5780.5344528750002</v>
      </c>
      <c r="CI41" s="280">
        <f t="shared" si="40"/>
        <v>-5780.5344528750002</v>
      </c>
      <c r="CJ41" s="280">
        <f t="shared" si="40"/>
        <v>-5780.5344528750002</v>
      </c>
      <c r="CK41" s="280">
        <f t="shared" si="40"/>
        <v>-5780.5344528750002</v>
      </c>
      <c r="CL41" s="280">
        <f t="shared" si="40"/>
        <v>-5780.5344528750002</v>
      </c>
      <c r="CN41" s="280">
        <f t="shared" si="41"/>
        <v>0</v>
      </c>
      <c r="CO41" s="280">
        <f t="shared" si="41"/>
        <v>-13587.6</v>
      </c>
      <c r="CP41" s="280">
        <f t="shared" si="41"/>
        <v>-13587.6</v>
      </c>
      <c r="CQ41" s="280">
        <f t="shared" si="41"/>
        <v>-13587.6</v>
      </c>
      <c r="CR41" s="280">
        <f t="shared" si="41"/>
        <v>-13587.6</v>
      </c>
      <c r="CS41" s="280">
        <f t="shared" si="41"/>
        <v>-14266.98</v>
      </c>
      <c r="CT41" s="280">
        <f t="shared" si="41"/>
        <v>-14266.98</v>
      </c>
      <c r="CU41" s="280">
        <f t="shared" si="41"/>
        <v>-14266.98</v>
      </c>
      <c r="CV41" s="280">
        <f t="shared" si="41"/>
        <v>-14266.98</v>
      </c>
      <c r="CW41" s="280">
        <f t="shared" si="41"/>
        <v>-14980.329</v>
      </c>
      <c r="CX41" s="280">
        <f t="shared" si="42"/>
        <v>-14980.329</v>
      </c>
      <c r="CY41" s="280">
        <f t="shared" si="42"/>
        <v>-14980.329</v>
      </c>
      <c r="CZ41" s="280">
        <f t="shared" si="42"/>
        <v>-14980.329</v>
      </c>
      <c r="DA41" s="280">
        <f t="shared" si="42"/>
        <v>-15729.345450000001</v>
      </c>
      <c r="DB41" s="280">
        <f t="shared" si="42"/>
        <v>-15729.345450000001</v>
      </c>
      <c r="DC41" s="280">
        <f t="shared" si="42"/>
        <v>-15729.345450000001</v>
      </c>
      <c r="DD41" s="280">
        <f t="shared" si="42"/>
        <v>-15729.345450000001</v>
      </c>
      <c r="DE41" s="280">
        <f t="shared" si="42"/>
        <v>-16515.812722499999</v>
      </c>
      <c r="DF41" s="280">
        <f t="shared" si="42"/>
        <v>-16515.812722499999</v>
      </c>
      <c r="DG41" s="280">
        <f t="shared" si="42"/>
        <v>-16515.812722499999</v>
      </c>
      <c r="DH41" s="280">
        <f t="shared" si="42"/>
        <v>-16515.812722499999</v>
      </c>
      <c r="DI41" s="280">
        <f t="shared" si="42"/>
        <v>-17341.603358625001</v>
      </c>
      <c r="DJ41" s="280">
        <f t="shared" si="42"/>
        <v>-17341.603358625001</v>
      </c>
      <c r="DK41" s="280">
        <f t="shared" si="42"/>
        <v>-17341.603358625001</v>
      </c>
      <c r="DL41" s="280">
        <f t="shared" si="42"/>
        <v>-17341.603358625001</v>
      </c>
    </row>
    <row r="42" spans="1:116" x14ac:dyDescent="0.35">
      <c r="G42" s="9" t="s">
        <v>603</v>
      </c>
      <c r="J42" s="279"/>
      <c r="K42" s="281">
        <f t="shared" si="33"/>
        <v>-402350.40000000008</v>
      </c>
      <c r="L42" s="281">
        <f t="shared" si="33"/>
        <v>-422467.92000000016</v>
      </c>
      <c r="M42" s="281">
        <f t="shared" si="33"/>
        <v>-443591.31599999988</v>
      </c>
      <c r="N42" s="281">
        <f t="shared" si="33"/>
        <v>-465770.88179999986</v>
      </c>
      <c r="O42" s="281">
        <f t="shared" si="33"/>
        <v>-489059.42589000013</v>
      </c>
      <c r="P42" s="281">
        <f t="shared" si="33"/>
        <v>-513512.39718450001</v>
      </c>
      <c r="S42" s="282">
        <f t="shared" ref="S42:AX42" si="43">SUM(S38:S41)</f>
        <v>-33529.199999999997</v>
      </c>
      <c r="T42" s="282">
        <f t="shared" si="43"/>
        <v>-33529.199999999997</v>
      </c>
      <c r="U42" s="282">
        <f t="shared" si="43"/>
        <v>-33529.199999999997</v>
      </c>
      <c r="V42" s="282">
        <f t="shared" si="43"/>
        <v>-33529.199999999997</v>
      </c>
      <c r="W42" s="282">
        <f t="shared" si="43"/>
        <v>-33529.199999999997</v>
      </c>
      <c r="X42" s="282">
        <f t="shared" si="43"/>
        <v>-33529.199999999997</v>
      </c>
      <c r="Y42" s="282">
        <f t="shared" si="43"/>
        <v>-33529.199999999997</v>
      </c>
      <c r="Z42" s="282">
        <f t="shared" si="43"/>
        <v>-33529.199999999997</v>
      </c>
      <c r="AA42" s="282">
        <f t="shared" si="43"/>
        <v>-33529.199999999997</v>
      </c>
      <c r="AB42" s="282">
        <f t="shared" si="43"/>
        <v>-33529.199999999997</v>
      </c>
      <c r="AC42" s="282">
        <f t="shared" si="43"/>
        <v>-33529.199999999997</v>
      </c>
      <c r="AD42" s="282">
        <f t="shared" si="43"/>
        <v>-33529.199999999997</v>
      </c>
      <c r="AE42" s="282">
        <f t="shared" si="43"/>
        <v>-35205.660000000003</v>
      </c>
      <c r="AF42" s="282">
        <f t="shared" si="43"/>
        <v>-35205.660000000003</v>
      </c>
      <c r="AG42" s="282">
        <f t="shared" si="43"/>
        <v>-35205.660000000003</v>
      </c>
      <c r="AH42" s="282">
        <f t="shared" si="43"/>
        <v>-35205.660000000003</v>
      </c>
      <c r="AI42" s="282">
        <f t="shared" si="43"/>
        <v>-35205.660000000003</v>
      </c>
      <c r="AJ42" s="282">
        <f t="shared" si="43"/>
        <v>-35205.660000000003</v>
      </c>
      <c r="AK42" s="282">
        <f t="shared" si="43"/>
        <v>-35205.660000000003</v>
      </c>
      <c r="AL42" s="282">
        <f t="shared" si="43"/>
        <v>-35205.660000000003</v>
      </c>
      <c r="AM42" s="282">
        <f t="shared" si="43"/>
        <v>-35205.660000000003</v>
      </c>
      <c r="AN42" s="282">
        <f t="shared" si="43"/>
        <v>-35205.660000000003</v>
      </c>
      <c r="AO42" s="282">
        <f t="shared" si="43"/>
        <v>-35205.660000000003</v>
      </c>
      <c r="AP42" s="282">
        <f t="shared" si="43"/>
        <v>-35205.660000000003</v>
      </c>
      <c r="AQ42" s="282">
        <f t="shared" si="43"/>
        <v>-36965.942999999999</v>
      </c>
      <c r="AR42" s="282">
        <f t="shared" si="43"/>
        <v>-36965.942999999999</v>
      </c>
      <c r="AS42" s="282">
        <f t="shared" si="43"/>
        <v>-36965.942999999999</v>
      </c>
      <c r="AT42" s="282">
        <f t="shared" si="43"/>
        <v>-36965.942999999999</v>
      </c>
      <c r="AU42" s="282">
        <f t="shared" si="43"/>
        <v>-36965.942999999999</v>
      </c>
      <c r="AV42" s="282">
        <f t="shared" si="43"/>
        <v>-36965.942999999999</v>
      </c>
      <c r="AW42" s="282">
        <f t="shared" si="43"/>
        <v>-36965.942999999999</v>
      </c>
      <c r="AX42" s="282">
        <f t="shared" si="43"/>
        <v>-36965.942999999999</v>
      </c>
      <c r="AY42" s="282">
        <f t="shared" ref="AY42:CL42" si="44">SUM(AY38:AY41)</f>
        <v>-36965.942999999999</v>
      </c>
      <c r="AZ42" s="282">
        <f t="shared" si="44"/>
        <v>-36965.942999999999</v>
      </c>
      <c r="BA42" s="282">
        <f t="shared" si="44"/>
        <v>-36965.942999999999</v>
      </c>
      <c r="BB42" s="282">
        <f t="shared" si="44"/>
        <v>-36965.942999999999</v>
      </c>
      <c r="BC42" s="282">
        <f t="shared" si="44"/>
        <v>-38814.240149999998</v>
      </c>
      <c r="BD42" s="282">
        <f t="shared" si="44"/>
        <v>-38814.240149999998</v>
      </c>
      <c r="BE42" s="282">
        <f t="shared" si="44"/>
        <v>-38814.240149999998</v>
      </c>
      <c r="BF42" s="282">
        <f t="shared" si="44"/>
        <v>-38814.240149999998</v>
      </c>
      <c r="BG42" s="282">
        <f t="shared" si="44"/>
        <v>-38814.240149999998</v>
      </c>
      <c r="BH42" s="282">
        <f t="shared" si="44"/>
        <v>-38814.240149999998</v>
      </c>
      <c r="BI42" s="282">
        <f t="shared" si="44"/>
        <v>-38814.240149999998</v>
      </c>
      <c r="BJ42" s="282">
        <f t="shared" si="44"/>
        <v>-38814.240149999998</v>
      </c>
      <c r="BK42" s="282">
        <f t="shared" si="44"/>
        <v>-38814.240149999998</v>
      </c>
      <c r="BL42" s="282">
        <f t="shared" si="44"/>
        <v>-38814.240149999998</v>
      </c>
      <c r="BM42" s="282">
        <f t="shared" si="44"/>
        <v>-38814.240149999998</v>
      </c>
      <c r="BN42" s="282">
        <f t="shared" si="44"/>
        <v>-38814.240149999998</v>
      </c>
      <c r="BO42" s="282">
        <f t="shared" si="44"/>
        <v>-40754.952157500004</v>
      </c>
      <c r="BP42" s="282">
        <f t="shared" si="44"/>
        <v>-40754.952157500004</v>
      </c>
      <c r="BQ42" s="282">
        <f t="shared" si="44"/>
        <v>-40754.952157500004</v>
      </c>
      <c r="BR42" s="282">
        <f t="shared" si="44"/>
        <v>-40754.952157500004</v>
      </c>
      <c r="BS42" s="282">
        <f t="shared" si="44"/>
        <v>-40754.952157500004</v>
      </c>
      <c r="BT42" s="282">
        <f t="shared" si="44"/>
        <v>-40754.952157500004</v>
      </c>
      <c r="BU42" s="282">
        <f t="shared" si="44"/>
        <v>-40754.952157500004</v>
      </c>
      <c r="BV42" s="282">
        <f t="shared" si="44"/>
        <v>-40754.952157500004</v>
      </c>
      <c r="BW42" s="282">
        <f t="shared" si="44"/>
        <v>-40754.952157500004</v>
      </c>
      <c r="BX42" s="282">
        <f t="shared" si="44"/>
        <v>-40754.952157500004</v>
      </c>
      <c r="BY42" s="282">
        <f t="shared" si="44"/>
        <v>-40754.952157500004</v>
      </c>
      <c r="BZ42" s="282">
        <f t="shared" si="44"/>
        <v>-40754.952157500004</v>
      </c>
      <c r="CA42" s="282">
        <f t="shared" si="44"/>
        <v>-42792.699765375</v>
      </c>
      <c r="CB42" s="282">
        <f t="shared" si="44"/>
        <v>-42792.699765375</v>
      </c>
      <c r="CC42" s="282">
        <f t="shared" si="44"/>
        <v>-42792.699765375</v>
      </c>
      <c r="CD42" s="282">
        <f t="shared" si="44"/>
        <v>-42792.699765375</v>
      </c>
      <c r="CE42" s="282">
        <f t="shared" si="44"/>
        <v>-42792.699765375</v>
      </c>
      <c r="CF42" s="282">
        <f t="shared" si="44"/>
        <v>-42792.699765375</v>
      </c>
      <c r="CG42" s="282">
        <f t="shared" si="44"/>
        <v>-42792.699765375</v>
      </c>
      <c r="CH42" s="282">
        <f t="shared" si="44"/>
        <v>-42792.699765375</v>
      </c>
      <c r="CI42" s="282">
        <f t="shared" si="44"/>
        <v>-42792.699765375</v>
      </c>
      <c r="CJ42" s="282">
        <f t="shared" si="44"/>
        <v>-42792.699765375</v>
      </c>
      <c r="CK42" s="282">
        <f t="shared" si="44"/>
        <v>-42792.699765375</v>
      </c>
      <c r="CL42" s="282">
        <f t="shared" si="44"/>
        <v>-42792.699765375</v>
      </c>
      <c r="CN42" s="282">
        <f t="shared" ref="CN42:DL42" si="45">SUM(CN38:CN41)</f>
        <v>0</v>
      </c>
      <c r="CO42" s="282">
        <f t="shared" si="45"/>
        <v>-100587.6</v>
      </c>
      <c r="CP42" s="282">
        <f t="shared" si="45"/>
        <v>-100587.6</v>
      </c>
      <c r="CQ42" s="282">
        <f t="shared" si="45"/>
        <v>-100587.6</v>
      </c>
      <c r="CR42" s="282">
        <f t="shared" si="45"/>
        <v>-100587.6</v>
      </c>
      <c r="CS42" s="282">
        <f t="shared" si="45"/>
        <v>-105616.98</v>
      </c>
      <c r="CT42" s="282">
        <f t="shared" si="45"/>
        <v>-105616.98</v>
      </c>
      <c r="CU42" s="282">
        <f t="shared" si="45"/>
        <v>-105616.98</v>
      </c>
      <c r="CV42" s="282">
        <f t="shared" si="45"/>
        <v>-105616.98</v>
      </c>
      <c r="CW42" s="282">
        <f t="shared" si="45"/>
        <v>-110897.829</v>
      </c>
      <c r="CX42" s="282">
        <f t="shared" si="45"/>
        <v>-110897.829</v>
      </c>
      <c r="CY42" s="282">
        <f t="shared" si="45"/>
        <v>-110897.829</v>
      </c>
      <c r="CZ42" s="282">
        <f t="shared" si="45"/>
        <v>-110897.829</v>
      </c>
      <c r="DA42" s="282">
        <f t="shared" si="45"/>
        <v>-116442.72044999999</v>
      </c>
      <c r="DB42" s="282">
        <f t="shared" si="45"/>
        <v>-116442.72044999999</v>
      </c>
      <c r="DC42" s="282">
        <f t="shared" si="45"/>
        <v>-116442.72044999999</v>
      </c>
      <c r="DD42" s="282">
        <f t="shared" si="45"/>
        <v>-116442.72044999999</v>
      </c>
      <c r="DE42" s="282">
        <f t="shared" si="45"/>
        <v>-122264.85647249999</v>
      </c>
      <c r="DF42" s="282">
        <f t="shared" si="45"/>
        <v>-122264.85647249999</v>
      </c>
      <c r="DG42" s="282">
        <f t="shared" si="45"/>
        <v>-122264.85647249999</v>
      </c>
      <c r="DH42" s="282">
        <f t="shared" si="45"/>
        <v>-122264.85647249999</v>
      </c>
      <c r="DI42" s="282">
        <f t="shared" si="45"/>
        <v>-128378.099296125</v>
      </c>
      <c r="DJ42" s="282">
        <f t="shared" si="45"/>
        <v>-128378.099296125</v>
      </c>
      <c r="DK42" s="282">
        <f t="shared" si="45"/>
        <v>-128378.099296125</v>
      </c>
      <c r="DL42" s="282">
        <f t="shared" si="45"/>
        <v>-128378.099296125</v>
      </c>
    </row>
    <row r="43" spans="1:116" x14ac:dyDescent="0.35">
      <c r="G43" s="13" t="s">
        <v>783</v>
      </c>
      <c r="J43" s="279"/>
      <c r="K43" s="15">
        <f t="shared" ref="K43:P43" si="46">SUMIF($5:$5,K$2,43:43)</f>
        <v>0</v>
      </c>
      <c r="L43" s="15">
        <f t="shared" si="46"/>
        <v>0</v>
      </c>
      <c r="M43" s="15">
        <f t="shared" si="46"/>
        <v>0</v>
      </c>
      <c r="N43" s="15">
        <f t="shared" si="46"/>
        <v>0</v>
      </c>
      <c r="O43" s="15">
        <f t="shared" si="46"/>
        <v>0</v>
      </c>
      <c r="P43" s="15">
        <f t="shared" si="46"/>
        <v>0</v>
      </c>
      <c r="S43" s="34">
        <f t="shared" ref="S43:CD43" si="47">+COUNTIF(S38:S41,"&lt;"&amp;0)</f>
        <v>4</v>
      </c>
      <c r="T43" s="34">
        <f t="shared" si="47"/>
        <v>4</v>
      </c>
      <c r="U43" s="34">
        <f t="shared" si="47"/>
        <v>4</v>
      </c>
      <c r="V43" s="34">
        <f t="shared" si="47"/>
        <v>4</v>
      </c>
      <c r="W43" s="34">
        <f t="shared" si="47"/>
        <v>4</v>
      </c>
      <c r="X43" s="34">
        <f t="shared" si="47"/>
        <v>4</v>
      </c>
      <c r="Y43" s="34">
        <f t="shared" si="47"/>
        <v>4</v>
      </c>
      <c r="Z43" s="34">
        <f t="shared" si="47"/>
        <v>4</v>
      </c>
      <c r="AA43" s="34">
        <f t="shared" si="47"/>
        <v>4</v>
      </c>
      <c r="AB43" s="34">
        <f t="shared" si="47"/>
        <v>4</v>
      </c>
      <c r="AC43" s="34">
        <f t="shared" si="47"/>
        <v>4</v>
      </c>
      <c r="AD43" s="34">
        <f t="shared" si="47"/>
        <v>4</v>
      </c>
      <c r="AE43" s="34">
        <f t="shared" si="47"/>
        <v>4</v>
      </c>
      <c r="AF43" s="34">
        <f t="shared" si="47"/>
        <v>4</v>
      </c>
      <c r="AG43" s="34">
        <f t="shared" si="47"/>
        <v>4</v>
      </c>
      <c r="AH43" s="34">
        <f t="shared" si="47"/>
        <v>4</v>
      </c>
      <c r="AI43" s="34">
        <f t="shared" si="47"/>
        <v>4</v>
      </c>
      <c r="AJ43" s="34">
        <f t="shared" si="47"/>
        <v>4</v>
      </c>
      <c r="AK43" s="34">
        <f t="shared" si="47"/>
        <v>4</v>
      </c>
      <c r="AL43" s="34">
        <f t="shared" si="47"/>
        <v>4</v>
      </c>
      <c r="AM43" s="34">
        <f t="shared" si="47"/>
        <v>4</v>
      </c>
      <c r="AN43" s="34">
        <f t="shared" si="47"/>
        <v>4</v>
      </c>
      <c r="AO43" s="34">
        <f t="shared" si="47"/>
        <v>4</v>
      </c>
      <c r="AP43" s="34">
        <f t="shared" si="47"/>
        <v>4</v>
      </c>
      <c r="AQ43" s="34">
        <f t="shared" si="47"/>
        <v>4</v>
      </c>
      <c r="AR43" s="34">
        <f t="shared" si="47"/>
        <v>4</v>
      </c>
      <c r="AS43" s="34">
        <f t="shared" si="47"/>
        <v>4</v>
      </c>
      <c r="AT43" s="34">
        <f t="shared" si="47"/>
        <v>4</v>
      </c>
      <c r="AU43" s="34">
        <f t="shared" si="47"/>
        <v>4</v>
      </c>
      <c r="AV43" s="34">
        <f t="shared" si="47"/>
        <v>4</v>
      </c>
      <c r="AW43" s="34">
        <f t="shared" si="47"/>
        <v>4</v>
      </c>
      <c r="AX43" s="34">
        <f t="shared" si="47"/>
        <v>4</v>
      </c>
      <c r="AY43" s="34">
        <f t="shared" si="47"/>
        <v>4</v>
      </c>
      <c r="AZ43" s="34">
        <f t="shared" si="47"/>
        <v>4</v>
      </c>
      <c r="BA43" s="34">
        <f t="shared" si="47"/>
        <v>4</v>
      </c>
      <c r="BB43" s="34">
        <f t="shared" si="47"/>
        <v>4</v>
      </c>
      <c r="BC43" s="34">
        <f t="shared" si="47"/>
        <v>4</v>
      </c>
      <c r="BD43" s="34">
        <f t="shared" si="47"/>
        <v>4</v>
      </c>
      <c r="BE43" s="34">
        <f t="shared" si="47"/>
        <v>4</v>
      </c>
      <c r="BF43" s="34">
        <f t="shared" si="47"/>
        <v>4</v>
      </c>
      <c r="BG43" s="34">
        <f t="shared" si="47"/>
        <v>4</v>
      </c>
      <c r="BH43" s="34">
        <f t="shared" si="47"/>
        <v>4</v>
      </c>
      <c r="BI43" s="34">
        <f t="shared" si="47"/>
        <v>4</v>
      </c>
      <c r="BJ43" s="34">
        <f t="shared" si="47"/>
        <v>4</v>
      </c>
      <c r="BK43" s="34">
        <f t="shared" si="47"/>
        <v>4</v>
      </c>
      <c r="BL43" s="34">
        <f t="shared" si="47"/>
        <v>4</v>
      </c>
      <c r="BM43" s="34">
        <f t="shared" si="47"/>
        <v>4</v>
      </c>
      <c r="BN43" s="34">
        <f t="shared" si="47"/>
        <v>4</v>
      </c>
      <c r="BO43" s="34">
        <f t="shared" si="47"/>
        <v>4</v>
      </c>
      <c r="BP43" s="34">
        <f t="shared" si="47"/>
        <v>4</v>
      </c>
      <c r="BQ43" s="34">
        <f t="shared" si="47"/>
        <v>4</v>
      </c>
      <c r="BR43" s="34">
        <f t="shared" si="47"/>
        <v>4</v>
      </c>
      <c r="BS43" s="34">
        <f t="shared" si="47"/>
        <v>4</v>
      </c>
      <c r="BT43" s="34">
        <f t="shared" si="47"/>
        <v>4</v>
      </c>
      <c r="BU43" s="34">
        <f t="shared" si="47"/>
        <v>4</v>
      </c>
      <c r="BV43" s="34">
        <f t="shared" si="47"/>
        <v>4</v>
      </c>
      <c r="BW43" s="34">
        <f t="shared" si="47"/>
        <v>4</v>
      </c>
      <c r="BX43" s="34">
        <f t="shared" si="47"/>
        <v>4</v>
      </c>
      <c r="BY43" s="34">
        <f t="shared" si="47"/>
        <v>4</v>
      </c>
      <c r="BZ43" s="34">
        <f t="shared" si="47"/>
        <v>4</v>
      </c>
      <c r="CA43" s="34">
        <f t="shared" si="47"/>
        <v>4</v>
      </c>
      <c r="CB43" s="34">
        <f t="shared" si="47"/>
        <v>4</v>
      </c>
      <c r="CC43" s="34">
        <f t="shared" si="47"/>
        <v>4</v>
      </c>
      <c r="CD43" s="34">
        <f t="shared" si="47"/>
        <v>4</v>
      </c>
      <c r="CE43" s="34">
        <f t="shared" ref="CE43:CL43" si="48">+COUNTIF(CE38:CE41,"&lt;"&amp;0)</f>
        <v>4</v>
      </c>
      <c r="CF43" s="34">
        <f t="shared" si="48"/>
        <v>4</v>
      </c>
      <c r="CG43" s="34">
        <f t="shared" si="48"/>
        <v>4</v>
      </c>
      <c r="CH43" s="34">
        <f t="shared" si="48"/>
        <v>4</v>
      </c>
      <c r="CI43" s="34">
        <f t="shared" si="48"/>
        <v>4</v>
      </c>
      <c r="CJ43" s="34">
        <f t="shared" si="48"/>
        <v>4</v>
      </c>
      <c r="CK43" s="34">
        <f t="shared" si="48"/>
        <v>4</v>
      </c>
      <c r="CL43" s="34">
        <f t="shared" si="48"/>
        <v>4</v>
      </c>
      <c r="CN43" s="34">
        <f t="shared" ref="CN43:DL43" si="49">+COUNTIF(CN38:CN41,"&lt;"&amp;0)</f>
        <v>0</v>
      </c>
      <c r="CO43" s="34">
        <f t="shared" si="49"/>
        <v>4</v>
      </c>
      <c r="CP43" s="34">
        <f t="shared" si="49"/>
        <v>4</v>
      </c>
      <c r="CQ43" s="34">
        <f t="shared" si="49"/>
        <v>4</v>
      </c>
      <c r="CR43" s="34">
        <f t="shared" si="49"/>
        <v>4</v>
      </c>
      <c r="CS43" s="34">
        <f t="shared" si="49"/>
        <v>4</v>
      </c>
      <c r="CT43" s="34">
        <f t="shared" si="49"/>
        <v>4</v>
      </c>
      <c r="CU43" s="34">
        <f t="shared" si="49"/>
        <v>4</v>
      </c>
      <c r="CV43" s="34">
        <f t="shared" si="49"/>
        <v>4</v>
      </c>
      <c r="CW43" s="34">
        <f t="shared" si="49"/>
        <v>4</v>
      </c>
      <c r="CX43" s="34">
        <f t="shared" si="49"/>
        <v>4</v>
      </c>
      <c r="CY43" s="34">
        <f t="shared" si="49"/>
        <v>4</v>
      </c>
      <c r="CZ43" s="34">
        <f t="shared" si="49"/>
        <v>4</v>
      </c>
      <c r="DA43" s="34">
        <f t="shared" si="49"/>
        <v>4</v>
      </c>
      <c r="DB43" s="34">
        <f t="shared" si="49"/>
        <v>4</v>
      </c>
      <c r="DC43" s="34">
        <f t="shared" si="49"/>
        <v>4</v>
      </c>
      <c r="DD43" s="34">
        <f t="shared" si="49"/>
        <v>4</v>
      </c>
      <c r="DE43" s="34">
        <f t="shared" si="49"/>
        <v>4</v>
      </c>
      <c r="DF43" s="34">
        <f t="shared" si="49"/>
        <v>4</v>
      </c>
      <c r="DG43" s="34">
        <f t="shared" si="49"/>
        <v>4</v>
      </c>
      <c r="DH43" s="34">
        <f t="shared" si="49"/>
        <v>4</v>
      </c>
      <c r="DI43" s="34">
        <f t="shared" si="49"/>
        <v>4</v>
      </c>
      <c r="DJ43" s="34">
        <f t="shared" si="49"/>
        <v>4</v>
      </c>
      <c r="DK43" s="34">
        <f t="shared" si="49"/>
        <v>4</v>
      </c>
      <c r="DL43" s="34">
        <f t="shared" si="49"/>
        <v>4</v>
      </c>
    </row>
    <row r="44" spans="1:116" x14ac:dyDescent="0.35">
      <c r="G44" s="9"/>
      <c r="S44" s="32"/>
      <c r="T44" s="32"/>
      <c r="U44" s="32"/>
      <c r="V44" s="32"/>
      <c r="W44" s="32"/>
      <c r="X44" s="32"/>
      <c r="Y44" s="32"/>
      <c r="Z44" s="32"/>
      <c r="AA44" s="32"/>
      <c r="AB44" s="32"/>
      <c r="AC44" s="32"/>
      <c r="AD44" s="32"/>
      <c r="AE44" s="32"/>
      <c r="AF44" s="32"/>
      <c r="AG44" s="32"/>
      <c r="AH44" s="32"/>
      <c r="AI44" s="32"/>
      <c r="AJ44" s="32"/>
      <c r="AK44" s="32"/>
      <c r="AL44" s="32"/>
      <c r="AM44" s="32"/>
      <c r="AN44" s="32"/>
      <c r="AO44" s="32"/>
      <c r="AP44" s="32"/>
      <c r="AQ44" s="32"/>
      <c r="AR44" s="32"/>
      <c r="AS44" s="32"/>
      <c r="AT44" s="32"/>
      <c r="AU44" s="32"/>
      <c r="AV44" s="32"/>
      <c r="AW44" s="32"/>
      <c r="AX44" s="32"/>
      <c r="AY44" s="32"/>
      <c r="AZ44" s="32"/>
      <c r="BA44" s="32"/>
      <c r="BB44" s="32"/>
      <c r="BC44" s="32"/>
      <c r="BD44" s="32"/>
      <c r="BE44" s="32"/>
      <c r="BF44" s="32"/>
      <c r="BG44" s="32"/>
      <c r="BH44" s="32"/>
      <c r="BI44" s="32"/>
      <c r="BJ44" s="32"/>
      <c r="BK44" s="32"/>
      <c r="BL44" s="32"/>
      <c r="BM44" s="32"/>
      <c r="BN44" s="32"/>
      <c r="BO44" s="32"/>
      <c r="BP44" s="32"/>
      <c r="BQ44" s="32"/>
      <c r="BR44" s="32"/>
      <c r="BS44" s="32"/>
      <c r="BT44" s="32"/>
      <c r="BU44" s="32"/>
      <c r="BV44" s="32"/>
      <c r="BW44" s="32"/>
      <c r="BX44" s="32"/>
      <c r="BY44" s="32"/>
      <c r="BZ44" s="32"/>
      <c r="CA44" s="32"/>
      <c r="CB44" s="32"/>
      <c r="CC44" s="32"/>
      <c r="CD44" s="32"/>
      <c r="CE44" s="32"/>
      <c r="CF44" s="32"/>
      <c r="CG44" s="32"/>
      <c r="CH44" s="32"/>
      <c r="CI44" s="32"/>
      <c r="CJ44" s="32"/>
      <c r="CK44" s="32"/>
      <c r="CL44" s="32"/>
      <c r="CN44" s="32"/>
      <c r="CO44" s="32"/>
      <c r="CP44" s="32"/>
      <c r="CQ44" s="32"/>
      <c r="CR44" s="32"/>
      <c r="CS44" s="32"/>
      <c r="CT44" s="32"/>
      <c r="CU44" s="32"/>
      <c r="CV44" s="32"/>
      <c r="CW44" s="32"/>
      <c r="CX44" s="32"/>
      <c r="CY44" s="32"/>
      <c r="CZ44" s="32"/>
      <c r="DA44" s="32"/>
      <c r="DB44" s="32"/>
      <c r="DC44" s="32"/>
      <c r="DD44" s="32"/>
      <c r="DE44" s="32"/>
      <c r="DF44" s="32"/>
      <c r="DG44" s="32"/>
      <c r="DH44" s="32"/>
      <c r="DI44" s="32"/>
      <c r="DJ44" s="32"/>
      <c r="DK44" s="32"/>
      <c r="DL44" s="32"/>
    </row>
    <row r="45" spans="1:116" ht="14.25" customHeight="1" x14ac:dyDescent="0.35">
      <c r="A45" s="31" t="s">
        <v>218</v>
      </c>
      <c r="B45" s="31"/>
      <c r="C45" s="31"/>
      <c r="D45" s="31"/>
      <c r="E45" s="31"/>
      <c r="F45" s="31"/>
      <c r="G45" s="312" t="s">
        <v>660</v>
      </c>
      <c r="H45" s="310"/>
      <c r="I45" s="310"/>
      <c r="J45" s="310"/>
      <c r="K45" s="310"/>
      <c r="L45" s="310"/>
      <c r="M45" s="310"/>
      <c r="N45" s="310"/>
      <c r="O45" s="310"/>
      <c r="P45" s="313"/>
      <c r="S45" s="311"/>
      <c r="T45" s="310"/>
      <c r="U45" s="310"/>
      <c r="V45" s="310"/>
      <c r="W45" s="310"/>
      <c r="X45" s="310"/>
      <c r="Y45" s="310"/>
      <c r="Z45" s="310"/>
      <c r="AA45" s="310"/>
      <c r="AB45" s="310"/>
      <c r="AC45" s="310"/>
      <c r="AD45" s="310"/>
      <c r="AE45" s="310"/>
      <c r="AF45" s="310"/>
      <c r="AG45" s="310"/>
      <c r="AH45" s="310"/>
      <c r="AI45" s="310"/>
      <c r="AJ45" s="310"/>
      <c r="AK45" s="310"/>
      <c r="AL45" s="310"/>
      <c r="AM45" s="310"/>
      <c r="AN45" s="310"/>
      <c r="AO45" s="310"/>
      <c r="AP45" s="310"/>
      <c r="AQ45" s="310"/>
      <c r="AR45" s="310"/>
      <c r="AS45" s="310"/>
      <c r="AT45" s="310"/>
      <c r="AU45" s="310"/>
      <c r="AV45" s="310"/>
      <c r="AW45" s="310"/>
      <c r="AX45" s="310"/>
      <c r="AY45" s="310"/>
      <c r="AZ45" s="310"/>
      <c r="BA45" s="310"/>
      <c r="BB45" s="310"/>
      <c r="BC45" s="310"/>
      <c r="BD45" s="310"/>
      <c r="BE45" s="310"/>
      <c r="BF45" s="310"/>
      <c r="BG45" s="310"/>
      <c r="BH45" s="310"/>
      <c r="BI45" s="310"/>
      <c r="BJ45" s="310"/>
      <c r="BK45" s="310"/>
      <c r="BL45" s="310"/>
      <c r="BM45" s="310"/>
      <c r="BN45" s="310"/>
      <c r="BO45" s="310"/>
      <c r="BP45" s="310"/>
      <c r="BQ45" s="310"/>
      <c r="BR45" s="310"/>
      <c r="BS45" s="310"/>
      <c r="BT45" s="310"/>
      <c r="BU45" s="310"/>
      <c r="BV45" s="310"/>
      <c r="BW45" s="310"/>
      <c r="BX45" s="310"/>
      <c r="BY45" s="310"/>
      <c r="BZ45" s="310"/>
      <c r="CA45" s="310"/>
      <c r="CB45" s="310"/>
      <c r="CC45" s="310"/>
      <c r="CD45" s="310"/>
      <c r="CE45" s="310"/>
      <c r="CF45" s="310"/>
      <c r="CG45" s="310"/>
      <c r="CH45" s="310"/>
      <c r="CI45" s="310"/>
      <c r="CJ45" s="310"/>
      <c r="CK45" s="310"/>
      <c r="CL45" s="313"/>
      <c r="CN45" s="311"/>
      <c r="CO45" s="310"/>
      <c r="CP45" s="310"/>
      <c r="CQ45" s="310"/>
      <c r="CR45" s="310"/>
      <c r="CS45" s="310"/>
      <c r="CT45" s="310"/>
      <c r="CU45" s="310"/>
      <c r="CV45" s="310"/>
      <c r="CW45" s="310"/>
      <c r="CX45" s="310"/>
      <c r="CY45" s="310"/>
      <c r="CZ45" s="310"/>
      <c r="DA45" s="310"/>
      <c r="DB45" s="310"/>
      <c r="DC45" s="310"/>
      <c r="DD45" s="310"/>
      <c r="DE45" s="310"/>
      <c r="DF45" s="310"/>
      <c r="DG45" s="310"/>
      <c r="DH45" s="310"/>
      <c r="DI45" s="310"/>
      <c r="DJ45" s="310"/>
      <c r="DK45" s="310"/>
      <c r="DL45" s="313"/>
    </row>
    <row r="46" spans="1:116" ht="14.25" customHeight="1" x14ac:dyDescent="0.35"/>
    <row r="47" spans="1:116" ht="14.25" customHeight="1" x14ac:dyDescent="0.35"/>
    <row r="48" spans="1:116" ht="14.25" customHeight="1" x14ac:dyDescent="0.35"/>
    <row r="49" spans="1:116" ht="14.25" customHeight="1" x14ac:dyDescent="0.35"/>
    <row r="50" spans="1:116" ht="14.25" customHeight="1" x14ac:dyDescent="0.35"/>
    <row r="51" spans="1:116" x14ac:dyDescent="0.35">
      <c r="G51" s="13" t="s">
        <v>655</v>
      </c>
      <c r="J51" s="283" t="s">
        <v>641</v>
      </c>
      <c r="K51" s="278"/>
      <c r="L51" s="278"/>
      <c r="M51" s="278"/>
      <c r="N51" s="278"/>
      <c r="O51" s="278"/>
      <c r="P51" s="278"/>
    </row>
    <row r="52" spans="1:116" x14ac:dyDescent="0.35">
      <c r="G52" s="356" t="s">
        <v>661</v>
      </c>
      <c r="H52" s="164"/>
      <c r="I52" s="164"/>
      <c r="J52" s="361" t="s">
        <v>643</v>
      </c>
      <c r="K52" s="345">
        <v>-1000</v>
      </c>
      <c r="L52" s="345">
        <v>-1000</v>
      </c>
      <c r="M52" s="345">
        <v>-1000</v>
      </c>
      <c r="N52" s="345">
        <v>-1000</v>
      </c>
      <c r="O52" s="345">
        <v>-1000</v>
      </c>
      <c r="P52" s="345">
        <v>-1000</v>
      </c>
      <c r="S52" s="280" cm="1">
        <f t="array" ref="S52">INDEX($K:$P,ROW(),MATCH(YEAR(S$2),$K$2:$P$2,0))/12</f>
        <v>-83.333333333333329</v>
      </c>
      <c r="T52" s="280" cm="1">
        <f t="array" ref="T52">INDEX($K:$P,ROW(),MATCH(YEAR(T$2),$K$2:$P$2,0))/12</f>
        <v>-83.333333333333329</v>
      </c>
      <c r="U52" s="280" cm="1">
        <f t="array" ref="U52">INDEX($K:$P,ROW(),MATCH(YEAR(U$2),$K$2:$P$2,0))/12</f>
        <v>-83.333333333333329</v>
      </c>
      <c r="V52" s="280" cm="1">
        <f t="array" ref="V52">INDEX($K:$P,ROW(),MATCH(YEAR(V$2),$K$2:$P$2,0))/12</f>
        <v>-83.333333333333329</v>
      </c>
      <c r="W52" s="280" cm="1">
        <f t="array" ref="W52">INDEX($K:$P,ROW(),MATCH(YEAR(W$2),$K$2:$P$2,0))/12</f>
        <v>-83.333333333333329</v>
      </c>
      <c r="X52" s="280" cm="1">
        <f t="array" ref="X52">INDEX($K:$P,ROW(),MATCH(YEAR(X$2),$K$2:$P$2,0))/12</f>
        <v>-83.333333333333329</v>
      </c>
      <c r="Y52" s="280" cm="1">
        <f t="array" ref="Y52">INDEX($K:$P,ROW(),MATCH(YEAR(Y$2),$K$2:$P$2,0))/12</f>
        <v>-83.333333333333329</v>
      </c>
      <c r="Z52" s="280" cm="1">
        <f t="array" ref="Z52">INDEX($K:$P,ROW(),MATCH(YEAR(Z$2),$K$2:$P$2,0))/12</f>
        <v>-83.333333333333329</v>
      </c>
      <c r="AA52" s="280" cm="1">
        <f t="array" ref="AA52">INDEX($K:$P,ROW(),MATCH(YEAR(AA$2),$K$2:$P$2,0))/12</f>
        <v>-83.333333333333329</v>
      </c>
      <c r="AB52" s="280" cm="1">
        <f t="array" ref="AB52">INDEX($K:$P,ROW(),MATCH(YEAR(AB$2),$K$2:$P$2,0))/12</f>
        <v>-83.333333333333329</v>
      </c>
      <c r="AC52" s="280" cm="1">
        <f t="array" ref="AC52">INDEX($K:$P,ROW(),MATCH(YEAR(AC$2),$K$2:$P$2,0))/12</f>
        <v>-83.333333333333329</v>
      </c>
      <c r="AD52" s="280" cm="1">
        <f t="array" ref="AD52">INDEX($K:$P,ROW(),MATCH(YEAR(AD$2),$K$2:$P$2,0))/12</f>
        <v>-83.333333333333329</v>
      </c>
      <c r="AE52" s="280" cm="1">
        <f t="array" ref="AE52">INDEX($K:$P,ROW(),MATCH(YEAR(AE$2),$K$2:$P$2,0))/12</f>
        <v>-83.333333333333329</v>
      </c>
      <c r="AF52" s="280" cm="1">
        <f t="array" ref="AF52">INDEX($K:$P,ROW(),MATCH(YEAR(AF$2),$K$2:$P$2,0))/12</f>
        <v>-83.333333333333329</v>
      </c>
      <c r="AG52" s="280" cm="1">
        <f t="array" ref="AG52">INDEX($K:$P,ROW(),MATCH(YEAR(AG$2),$K$2:$P$2,0))/12</f>
        <v>-83.333333333333329</v>
      </c>
      <c r="AH52" s="280" cm="1">
        <f t="array" ref="AH52">INDEX($K:$P,ROW(),MATCH(YEAR(AH$2),$K$2:$P$2,0))/12</f>
        <v>-83.333333333333329</v>
      </c>
      <c r="AI52" s="280" cm="1">
        <f t="array" ref="AI52">INDEX($K:$P,ROW(),MATCH(YEAR(AI$2),$K$2:$P$2,0))/12</f>
        <v>-83.333333333333329</v>
      </c>
      <c r="AJ52" s="280" cm="1">
        <f t="array" ref="AJ52">INDEX($K:$P,ROW(),MATCH(YEAR(AJ$2),$K$2:$P$2,0))/12</f>
        <v>-83.333333333333329</v>
      </c>
      <c r="AK52" s="280" cm="1">
        <f t="array" ref="AK52">INDEX($K:$P,ROW(),MATCH(YEAR(AK$2),$K$2:$P$2,0))/12</f>
        <v>-83.333333333333329</v>
      </c>
      <c r="AL52" s="280" cm="1">
        <f t="array" ref="AL52">INDEX($K:$P,ROW(),MATCH(YEAR(AL$2),$K$2:$P$2,0))/12</f>
        <v>-83.333333333333329</v>
      </c>
      <c r="AM52" s="280" cm="1">
        <f t="array" ref="AM52">INDEX($K:$P,ROW(),MATCH(YEAR(AM$2),$K$2:$P$2,0))/12</f>
        <v>-83.333333333333329</v>
      </c>
      <c r="AN52" s="280" cm="1">
        <f t="array" ref="AN52">INDEX($K:$P,ROW(),MATCH(YEAR(AN$2),$K$2:$P$2,0))/12</f>
        <v>-83.333333333333329</v>
      </c>
      <c r="AO52" s="280" cm="1">
        <f t="array" ref="AO52">INDEX($K:$P,ROW(),MATCH(YEAR(AO$2),$K$2:$P$2,0))/12</f>
        <v>-83.333333333333329</v>
      </c>
      <c r="AP52" s="280" cm="1">
        <f t="array" ref="AP52">INDEX($K:$P,ROW(),MATCH(YEAR(AP$2),$K$2:$P$2,0))/12</f>
        <v>-83.333333333333329</v>
      </c>
      <c r="AQ52" s="280" cm="1">
        <f t="array" ref="AQ52">INDEX($K:$P,ROW(),MATCH(YEAR(AQ$2),$K$2:$P$2,0))/12</f>
        <v>-83.333333333333329</v>
      </c>
      <c r="AR52" s="280" cm="1">
        <f t="array" ref="AR52">INDEX($K:$P,ROW(),MATCH(YEAR(AR$2),$K$2:$P$2,0))/12</f>
        <v>-83.333333333333329</v>
      </c>
      <c r="AS52" s="280" cm="1">
        <f t="array" ref="AS52">INDEX($K:$P,ROW(),MATCH(YEAR(AS$2),$K$2:$P$2,0))/12</f>
        <v>-83.333333333333329</v>
      </c>
      <c r="AT52" s="280" cm="1">
        <f t="array" ref="AT52">INDEX($K:$P,ROW(),MATCH(YEAR(AT$2),$K$2:$P$2,0))/12</f>
        <v>-83.333333333333329</v>
      </c>
      <c r="AU52" s="280" cm="1">
        <f t="array" ref="AU52">INDEX($K:$P,ROW(),MATCH(YEAR(AU$2),$K$2:$P$2,0))/12</f>
        <v>-83.333333333333329</v>
      </c>
      <c r="AV52" s="280" cm="1">
        <f t="array" ref="AV52">INDEX($K:$P,ROW(),MATCH(YEAR(AV$2),$K$2:$P$2,0))/12</f>
        <v>-83.333333333333329</v>
      </c>
      <c r="AW52" s="280" cm="1">
        <f t="array" ref="AW52">INDEX($K:$P,ROW(),MATCH(YEAR(AW$2),$K$2:$P$2,0))/12</f>
        <v>-83.333333333333329</v>
      </c>
      <c r="AX52" s="280" cm="1">
        <f t="array" ref="AX52">INDEX($K:$P,ROW(),MATCH(YEAR(AX$2),$K$2:$P$2,0))/12</f>
        <v>-83.333333333333329</v>
      </c>
      <c r="AY52" s="280" cm="1">
        <f t="array" ref="AY52">INDEX($K:$P,ROW(),MATCH(YEAR(AY$2),$K$2:$P$2,0))/12</f>
        <v>-83.333333333333329</v>
      </c>
      <c r="AZ52" s="280" cm="1">
        <f t="array" ref="AZ52">INDEX($K:$P,ROW(),MATCH(YEAR(AZ$2),$K$2:$P$2,0))/12</f>
        <v>-83.333333333333329</v>
      </c>
      <c r="BA52" s="280" cm="1">
        <f t="array" ref="BA52">INDEX($K:$P,ROW(),MATCH(YEAR(BA$2),$K$2:$P$2,0))/12</f>
        <v>-83.333333333333329</v>
      </c>
      <c r="BB52" s="280" cm="1">
        <f t="array" ref="BB52">INDEX($K:$P,ROW(),MATCH(YEAR(BB$2),$K$2:$P$2,0))/12</f>
        <v>-83.333333333333329</v>
      </c>
      <c r="BC52" s="280" cm="1">
        <f t="array" ref="BC52">INDEX($K:$P,ROW(),MATCH(YEAR(BC$2),$K$2:$P$2,0))/12</f>
        <v>-83.333333333333329</v>
      </c>
      <c r="BD52" s="280" cm="1">
        <f t="array" ref="BD52">INDEX($K:$P,ROW(),MATCH(YEAR(BD$2),$K$2:$P$2,0))/12</f>
        <v>-83.333333333333329</v>
      </c>
      <c r="BE52" s="280" cm="1">
        <f t="array" ref="BE52">INDEX($K:$P,ROW(),MATCH(YEAR(BE$2),$K$2:$P$2,0))/12</f>
        <v>-83.333333333333329</v>
      </c>
      <c r="BF52" s="280" cm="1">
        <f t="array" ref="BF52">INDEX($K:$P,ROW(),MATCH(YEAR(BF$2),$K$2:$P$2,0))/12</f>
        <v>-83.333333333333329</v>
      </c>
      <c r="BG52" s="280" cm="1">
        <f t="array" ref="BG52">INDEX($K:$P,ROW(),MATCH(YEAR(BG$2),$K$2:$P$2,0))/12</f>
        <v>-83.333333333333329</v>
      </c>
      <c r="BH52" s="280" cm="1">
        <f t="array" ref="BH52">INDEX($K:$P,ROW(),MATCH(YEAR(BH$2),$K$2:$P$2,0))/12</f>
        <v>-83.333333333333329</v>
      </c>
      <c r="BI52" s="280" cm="1">
        <f t="array" ref="BI52">INDEX($K:$P,ROW(),MATCH(YEAR(BI$2),$K$2:$P$2,0))/12</f>
        <v>-83.333333333333329</v>
      </c>
      <c r="BJ52" s="280" cm="1">
        <f t="array" ref="BJ52">INDEX($K:$P,ROW(),MATCH(YEAR(BJ$2),$K$2:$P$2,0))/12</f>
        <v>-83.333333333333329</v>
      </c>
      <c r="BK52" s="280" cm="1">
        <f t="array" ref="BK52">INDEX($K:$P,ROW(),MATCH(YEAR(BK$2),$K$2:$P$2,0))/12</f>
        <v>-83.333333333333329</v>
      </c>
      <c r="BL52" s="280" cm="1">
        <f t="array" ref="BL52">INDEX($K:$P,ROW(),MATCH(YEAR(BL$2),$K$2:$P$2,0))/12</f>
        <v>-83.333333333333329</v>
      </c>
      <c r="BM52" s="280" cm="1">
        <f t="array" ref="BM52">INDEX($K:$P,ROW(),MATCH(YEAR(BM$2),$K$2:$P$2,0))/12</f>
        <v>-83.333333333333329</v>
      </c>
      <c r="BN52" s="280" cm="1">
        <f t="array" ref="BN52">INDEX($K:$P,ROW(),MATCH(YEAR(BN$2),$K$2:$P$2,0))/12</f>
        <v>-83.333333333333329</v>
      </c>
      <c r="BO52" s="280" cm="1">
        <f t="array" ref="BO52">INDEX($K:$P,ROW(),MATCH(YEAR(BO$2),$K$2:$P$2,0))/12</f>
        <v>-83.333333333333329</v>
      </c>
      <c r="BP52" s="280" cm="1">
        <f t="array" ref="BP52">INDEX($K:$P,ROW(),MATCH(YEAR(BP$2),$K$2:$P$2,0))/12</f>
        <v>-83.333333333333329</v>
      </c>
      <c r="BQ52" s="280" cm="1">
        <f t="array" ref="BQ52">INDEX($K:$P,ROW(),MATCH(YEAR(BQ$2),$K$2:$P$2,0))/12</f>
        <v>-83.333333333333329</v>
      </c>
      <c r="BR52" s="280" cm="1">
        <f t="array" ref="BR52">INDEX($K:$P,ROW(),MATCH(YEAR(BR$2),$K$2:$P$2,0))/12</f>
        <v>-83.333333333333329</v>
      </c>
      <c r="BS52" s="280" cm="1">
        <f t="array" ref="BS52">INDEX($K:$P,ROW(),MATCH(YEAR(BS$2),$K$2:$P$2,0))/12</f>
        <v>-83.333333333333329</v>
      </c>
      <c r="BT52" s="280" cm="1">
        <f t="array" ref="BT52">INDEX($K:$P,ROW(),MATCH(YEAR(BT$2),$K$2:$P$2,0))/12</f>
        <v>-83.333333333333329</v>
      </c>
      <c r="BU52" s="280" cm="1">
        <f t="array" ref="BU52">INDEX($K:$P,ROW(),MATCH(YEAR(BU$2),$K$2:$P$2,0))/12</f>
        <v>-83.333333333333329</v>
      </c>
      <c r="BV52" s="280" cm="1">
        <f t="array" ref="BV52">INDEX($K:$P,ROW(),MATCH(YEAR(BV$2),$K$2:$P$2,0))/12</f>
        <v>-83.333333333333329</v>
      </c>
      <c r="BW52" s="280" cm="1">
        <f t="array" ref="BW52">INDEX($K:$P,ROW(),MATCH(YEAR(BW$2),$K$2:$P$2,0))/12</f>
        <v>-83.333333333333329</v>
      </c>
      <c r="BX52" s="280" cm="1">
        <f t="array" ref="BX52">INDEX($K:$P,ROW(),MATCH(YEAR(BX$2),$K$2:$P$2,0))/12</f>
        <v>-83.333333333333329</v>
      </c>
      <c r="BY52" s="280" cm="1">
        <f t="array" ref="BY52">INDEX($K:$P,ROW(),MATCH(YEAR(BY$2),$K$2:$P$2,0))/12</f>
        <v>-83.333333333333329</v>
      </c>
      <c r="BZ52" s="280" cm="1">
        <f t="array" ref="BZ52">INDEX($K:$P,ROW(),MATCH(YEAR(BZ$2),$K$2:$P$2,0))/12</f>
        <v>-83.333333333333329</v>
      </c>
      <c r="CA52" s="280" cm="1">
        <f t="array" ref="CA52">INDEX($K:$P,ROW(),MATCH(YEAR(CA$2),$K$2:$P$2,0))/12</f>
        <v>-83.333333333333329</v>
      </c>
      <c r="CB52" s="280" cm="1">
        <f t="array" ref="CB52">INDEX($K:$P,ROW(),MATCH(YEAR(CB$2),$K$2:$P$2,0))/12</f>
        <v>-83.333333333333329</v>
      </c>
      <c r="CC52" s="280" cm="1">
        <f t="array" ref="CC52">INDEX($K:$P,ROW(),MATCH(YEAR(CC$2),$K$2:$P$2,0))/12</f>
        <v>-83.333333333333329</v>
      </c>
      <c r="CD52" s="280" cm="1">
        <f t="array" ref="CD52">INDEX($K:$P,ROW(),MATCH(YEAR(CD$2),$K$2:$P$2,0))/12</f>
        <v>-83.333333333333329</v>
      </c>
      <c r="CE52" s="280" cm="1">
        <f t="array" ref="CE52">INDEX($K:$P,ROW(),MATCH(YEAR(CE$2),$K$2:$P$2,0))/12</f>
        <v>-83.333333333333329</v>
      </c>
      <c r="CF52" s="280" cm="1">
        <f t="array" ref="CF52">INDEX($K:$P,ROW(),MATCH(YEAR(CF$2),$K$2:$P$2,0))/12</f>
        <v>-83.333333333333329</v>
      </c>
      <c r="CG52" s="280" cm="1">
        <f t="array" ref="CG52">INDEX($K:$P,ROW(),MATCH(YEAR(CG$2),$K$2:$P$2,0))/12</f>
        <v>-83.333333333333329</v>
      </c>
      <c r="CH52" s="280" cm="1">
        <f t="array" ref="CH52">INDEX($K:$P,ROW(),MATCH(YEAR(CH$2),$K$2:$P$2,0))/12</f>
        <v>-83.333333333333329</v>
      </c>
      <c r="CI52" s="280" cm="1">
        <f t="array" ref="CI52">INDEX($K:$P,ROW(),MATCH(YEAR(CI$2),$K$2:$P$2,0))/12</f>
        <v>-83.333333333333329</v>
      </c>
      <c r="CJ52" s="280" cm="1">
        <f t="array" ref="CJ52">INDEX($K:$P,ROW(),MATCH(YEAR(CJ$2),$K$2:$P$2,0))/12</f>
        <v>-83.333333333333329</v>
      </c>
      <c r="CK52" s="280" cm="1">
        <f t="array" ref="CK52">INDEX($K:$P,ROW(),MATCH(YEAR(CK$2),$K$2:$P$2,0))/12</f>
        <v>-83.333333333333329</v>
      </c>
      <c r="CL52" s="280" cm="1">
        <f t="array" ref="CL52">INDEX($K:$P,ROW(),MATCH(YEAR(CL$2),$K$2:$P$2,0))/12</f>
        <v>-83.333333333333329</v>
      </c>
      <c r="CN52" s="280"/>
      <c r="CO52" s="280" cm="1">
        <f t="array" ref="CO52">INDEX($K:$P,ROW(),MATCH(YEAR(CO$2),$K$2:$P$2,0))/4</f>
        <v>-250</v>
      </c>
      <c r="CP52" s="280" cm="1">
        <f t="array" ref="CP52">INDEX($K:$P,ROW(),MATCH(YEAR(CP$2),$K$2:$P$2,0))/4</f>
        <v>-250</v>
      </c>
      <c r="CQ52" s="280" cm="1">
        <f t="array" ref="CQ52">INDEX($K:$P,ROW(),MATCH(YEAR(CQ$2),$K$2:$P$2,0))/4</f>
        <v>-250</v>
      </c>
      <c r="CR52" s="280" cm="1">
        <f t="array" ref="CR52">INDEX($K:$P,ROW(),MATCH(YEAR(CR$2),$K$2:$P$2,0))/4</f>
        <v>-250</v>
      </c>
      <c r="CS52" s="280" cm="1">
        <f t="array" ref="CS52">INDEX($K:$P,ROW(),MATCH(YEAR(CS$2),$K$2:$P$2,0))/4</f>
        <v>-250</v>
      </c>
      <c r="CT52" s="280" cm="1">
        <f t="array" ref="CT52">INDEX($K:$P,ROW(),MATCH(YEAR(CT$2),$K$2:$P$2,0))/4</f>
        <v>-250</v>
      </c>
      <c r="CU52" s="280" cm="1">
        <f t="array" ref="CU52">INDEX($K:$P,ROW(),MATCH(YEAR(CU$2),$K$2:$P$2,0))/4</f>
        <v>-250</v>
      </c>
      <c r="CV52" s="280" cm="1">
        <f t="array" ref="CV52">INDEX($K:$P,ROW(),MATCH(YEAR(CV$2),$K$2:$P$2,0))/4</f>
        <v>-250</v>
      </c>
      <c r="CW52" s="280" cm="1">
        <f t="array" ref="CW52">INDEX($K:$P,ROW(),MATCH(YEAR(CW$2),$K$2:$P$2,0))/4</f>
        <v>-250</v>
      </c>
      <c r="CX52" s="280" cm="1">
        <f t="array" ref="CX52">INDEX($K:$P,ROW(),MATCH(YEAR(CX$2),$K$2:$P$2,0))/4</f>
        <v>-250</v>
      </c>
      <c r="CY52" s="280" cm="1">
        <f t="array" ref="CY52">INDEX($K:$P,ROW(),MATCH(YEAR(CY$2),$K$2:$P$2,0))/4</f>
        <v>-250</v>
      </c>
      <c r="CZ52" s="280" cm="1">
        <f t="array" ref="CZ52">INDEX($K:$P,ROW(),MATCH(YEAR(CZ$2),$K$2:$P$2,0))/4</f>
        <v>-250</v>
      </c>
      <c r="DA52" s="280" cm="1">
        <f t="array" ref="DA52">INDEX($K:$P,ROW(),MATCH(YEAR(DA$2),$K$2:$P$2,0))/4</f>
        <v>-250</v>
      </c>
      <c r="DB52" s="280" cm="1">
        <f t="array" ref="DB52">INDEX($K:$P,ROW(),MATCH(YEAR(DB$2),$K$2:$P$2,0))/4</f>
        <v>-250</v>
      </c>
      <c r="DC52" s="280" cm="1">
        <f t="array" ref="DC52">INDEX($K:$P,ROW(),MATCH(YEAR(DC$2),$K$2:$P$2,0))/4</f>
        <v>-250</v>
      </c>
      <c r="DD52" s="280" cm="1">
        <f t="array" ref="DD52">INDEX($K:$P,ROW(),MATCH(YEAR(DD$2),$K$2:$P$2,0))/4</f>
        <v>-250</v>
      </c>
      <c r="DE52" s="280" cm="1">
        <f t="array" ref="DE52">INDEX($K:$P,ROW(),MATCH(YEAR(DE$2),$K$2:$P$2,0))/4</f>
        <v>-250</v>
      </c>
      <c r="DF52" s="280" cm="1">
        <f t="array" ref="DF52">INDEX($K:$P,ROW(),MATCH(YEAR(DF$2),$K$2:$P$2,0))/4</f>
        <v>-250</v>
      </c>
      <c r="DG52" s="280" cm="1">
        <f t="array" ref="DG52">INDEX($K:$P,ROW(),MATCH(YEAR(DG$2),$K$2:$P$2,0))/4</f>
        <v>-250</v>
      </c>
      <c r="DH52" s="280" cm="1">
        <f t="array" ref="DH52">INDEX($K:$P,ROW(),MATCH(YEAR(DH$2),$K$2:$P$2,0))/4</f>
        <v>-250</v>
      </c>
      <c r="DI52" s="280" cm="1">
        <f t="array" ref="DI52">INDEX($K:$P,ROW(),MATCH(YEAR(DI$2),$K$2:$P$2,0))/4</f>
        <v>-250</v>
      </c>
      <c r="DJ52" s="280" cm="1">
        <f t="array" ref="DJ52">INDEX($K:$P,ROW(),MATCH(YEAR(DJ$2),$K$2:$P$2,0))/4</f>
        <v>-250</v>
      </c>
      <c r="DK52" s="280" cm="1">
        <f t="array" ref="DK52">INDEX($K:$P,ROW(),MATCH(YEAR(DK$2),$K$2:$P$2,0))/4</f>
        <v>-250</v>
      </c>
      <c r="DL52" s="280" cm="1">
        <f t="array" ref="DL52">INDEX($K:$P,ROW(),MATCH(YEAR(DL$2),$K$2:$P$2,0))/4</f>
        <v>-250</v>
      </c>
    </row>
    <row r="53" spans="1:116" x14ac:dyDescent="0.35">
      <c r="G53" s="356" t="s">
        <v>662</v>
      </c>
      <c r="H53" s="164"/>
      <c r="I53" s="164"/>
      <c r="J53" s="361" t="s">
        <v>651</v>
      </c>
      <c r="K53" s="345">
        <v>-1000</v>
      </c>
      <c r="L53" s="345">
        <v>-1000</v>
      </c>
      <c r="M53" s="345">
        <v>-1000</v>
      </c>
      <c r="N53" s="345">
        <v>-1000</v>
      </c>
      <c r="O53" s="345">
        <v>-1000</v>
      </c>
      <c r="P53" s="345">
        <v>-1000</v>
      </c>
      <c r="S53" s="280" cm="1">
        <f t="array" ref="S53">INDEX($K:$P,ROW(),MATCH(YEAR(S$2),$K$2:$P$2,0))/12</f>
        <v>-83.333333333333329</v>
      </c>
      <c r="T53" s="280" cm="1">
        <f t="array" ref="T53">INDEX($K:$P,ROW(),MATCH(YEAR(T$2),$K$2:$P$2,0))/12</f>
        <v>-83.333333333333329</v>
      </c>
      <c r="U53" s="280" cm="1">
        <f t="array" ref="U53">INDEX($K:$P,ROW(),MATCH(YEAR(U$2),$K$2:$P$2,0))/12</f>
        <v>-83.333333333333329</v>
      </c>
      <c r="V53" s="280" cm="1">
        <f t="array" ref="V53">INDEX($K:$P,ROW(),MATCH(YEAR(V$2),$K$2:$P$2,0))/12</f>
        <v>-83.333333333333329</v>
      </c>
      <c r="W53" s="280" cm="1">
        <f t="array" ref="W53">INDEX($K:$P,ROW(),MATCH(YEAR(W$2),$K$2:$P$2,0))/12</f>
        <v>-83.333333333333329</v>
      </c>
      <c r="X53" s="280" cm="1">
        <f t="array" ref="X53">INDEX($K:$P,ROW(),MATCH(YEAR(X$2),$K$2:$P$2,0))/12</f>
        <v>-83.333333333333329</v>
      </c>
      <c r="Y53" s="280" cm="1">
        <f t="array" ref="Y53">INDEX($K:$P,ROW(),MATCH(YEAR(Y$2),$K$2:$P$2,0))/12</f>
        <v>-83.333333333333329</v>
      </c>
      <c r="Z53" s="280" cm="1">
        <f t="array" ref="Z53">INDEX($K:$P,ROW(),MATCH(YEAR(Z$2),$K$2:$P$2,0))/12</f>
        <v>-83.333333333333329</v>
      </c>
      <c r="AA53" s="280" cm="1">
        <f t="array" ref="AA53">INDEX($K:$P,ROW(),MATCH(YEAR(AA$2),$K$2:$P$2,0))/12</f>
        <v>-83.333333333333329</v>
      </c>
      <c r="AB53" s="280" cm="1">
        <f t="array" ref="AB53">INDEX($K:$P,ROW(),MATCH(YEAR(AB$2),$K$2:$P$2,0))/12</f>
        <v>-83.333333333333329</v>
      </c>
      <c r="AC53" s="280" cm="1">
        <f t="array" ref="AC53">INDEX($K:$P,ROW(),MATCH(YEAR(AC$2),$K$2:$P$2,0))/12</f>
        <v>-83.333333333333329</v>
      </c>
      <c r="AD53" s="280" cm="1">
        <f t="array" ref="AD53">INDEX($K:$P,ROW(),MATCH(YEAR(AD$2),$K$2:$P$2,0))/12</f>
        <v>-83.333333333333329</v>
      </c>
      <c r="AE53" s="280" cm="1">
        <f t="array" ref="AE53">INDEX($K:$P,ROW(),MATCH(YEAR(AE$2),$K$2:$P$2,0))/12</f>
        <v>-83.333333333333329</v>
      </c>
      <c r="AF53" s="280" cm="1">
        <f t="array" ref="AF53">INDEX($K:$P,ROW(),MATCH(YEAR(AF$2),$K$2:$P$2,0))/12</f>
        <v>-83.333333333333329</v>
      </c>
      <c r="AG53" s="280" cm="1">
        <f t="array" ref="AG53">INDEX($K:$P,ROW(),MATCH(YEAR(AG$2),$K$2:$P$2,0))/12</f>
        <v>-83.333333333333329</v>
      </c>
      <c r="AH53" s="280" cm="1">
        <f t="array" ref="AH53">INDEX($K:$P,ROW(),MATCH(YEAR(AH$2),$K$2:$P$2,0))/12</f>
        <v>-83.333333333333329</v>
      </c>
      <c r="AI53" s="280" cm="1">
        <f t="array" ref="AI53">INDEX($K:$P,ROW(),MATCH(YEAR(AI$2),$K$2:$P$2,0))/12</f>
        <v>-83.333333333333329</v>
      </c>
      <c r="AJ53" s="280" cm="1">
        <f t="array" ref="AJ53">INDEX($K:$P,ROW(),MATCH(YEAR(AJ$2),$K$2:$P$2,0))/12</f>
        <v>-83.333333333333329</v>
      </c>
      <c r="AK53" s="280" cm="1">
        <f t="array" ref="AK53">INDEX($K:$P,ROW(),MATCH(YEAR(AK$2),$K$2:$P$2,0))/12</f>
        <v>-83.333333333333329</v>
      </c>
      <c r="AL53" s="280" cm="1">
        <f t="array" ref="AL53">INDEX($K:$P,ROW(),MATCH(YEAR(AL$2),$K$2:$P$2,0))/12</f>
        <v>-83.333333333333329</v>
      </c>
      <c r="AM53" s="280" cm="1">
        <f t="array" ref="AM53">INDEX($K:$P,ROW(),MATCH(YEAR(AM$2),$K$2:$P$2,0))/12</f>
        <v>-83.333333333333329</v>
      </c>
      <c r="AN53" s="280" cm="1">
        <f t="array" ref="AN53">INDEX($K:$P,ROW(),MATCH(YEAR(AN$2),$K$2:$P$2,0))/12</f>
        <v>-83.333333333333329</v>
      </c>
      <c r="AO53" s="280" cm="1">
        <f t="array" ref="AO53">INDEX($K:$P,ROW(),MATCH(YEAR(AO$2),$K$2:$P$2,0))/12</f>
        <v>-83.333333333333329</v>
      </c>
      <c r="AP53" s="280" cm="1">
        <f t="array" ref="AP53">INDEX($K:$P,ROW(),MATCH(YEAR(AP$2),$K$2:$P$2,0))/12</f>
        <v>-83.333333333333329</v>
      </c>
      <c r="AQ53" s="280" cm="1">
        <f t="array" ref="AQ53">INDEX($K:$P,ROW(),MATCH(YEAR(AQ$2),$K$2:$P$2,0))/12</f>
        <v>-83.333333333333329</v>
      </c>
      <c r="AR53" s="280" cm="1">
        <f t="array" ref="AR53">INDEX($K:$P,ROW(),MATCH(YEAR(AR$2),$K$2:$P$2,0))/12</f>
        <v>-83.333333333333329</v>
      </c>
      <c r="AS53" s="280" cm="1">
        <f t="array" ref="AS53">INDEX($K:$P,ROW(),MATCH(YEAR(AS$2),$K$2:$P$2,0))/12</f>
        <v>-83.333333333333329</v>
      </c>
      <c r="AT53" s="280" cm="1">
        <f t="array" ref="AT53">INDEX($K:$P,ROW(),MATCH(YEAR(AT$2),$K$2:$P$2,0))/12</f>
        <v>-83.333333333333329</v>
      </c>
      <c r="AU53" s="280" cm="1">
        <f t="array" ref="AU53">INDEX($K:$P,ROW(),MATCH(YEAR(AU$2),$K$2:$P$2,0))/12</f>
        <v>-83.333333333333329</v>
      </c>
      <c r="AV53" s="280" cm="1">
        <f t="array" ref="AV53">INDEX($K:$P,ROW(),MATCH(YEAR(AV$2),$K$2:$P$2,0))/12</f>
        <v>-83.333333333333329</v>
      </c>
      <c r="AW53" s="280" cm="1">
        <f t="array" ref="AW53">INDEX($K:$P,ROW(),MATCH(YEAR(AW$2),$K$2:$P$2,0))/12</f>
        <v>-83.333333333333329</v>
      </c>
      <c r="AX53" s="280" cm="1">
        <f t="array" ref="AX53">INDEX($K:$P,ROW(),MATCH(YEAR(AX$2),$K$2:$P$2,0))/12</f>
        <v>-83.333333333333329</v>
      </c>
      <c r="AY53" s="280" cm="1">
        <f t="array" ref="AY53">INDEX($K:$P,ROW(),MATCH(YEAR(AY$2),$K$2:$P$2,0))/12</f>
        <v>-83.333333333333329</v>
      </c>
      <c r="AZ53" s="280" cm="1">
        <f t="array" ref="AZ53">INDEX($K:$P,ROW(),MATCH(YEAR(AZ$2),$K$2:$P$2,0))/12</f>
        <v>-83.333333333333329</v>
      </c>
      <c r="BA53" s="280" cm="1">
        <f t="array" ref="BA53">INDEX($K:$P,ROW(),MATCH(YEAR(BA$2),$K$2:$P$2,0))/12</f>
        <v>-83.333333333333329</v>
      </c>
      <c r="BB53" s="280" cm="1">
        <f t="array" ref="BB53">INDEX($K:$P,ROW(),MATCH(YEAR(BB$2),$K$2:$P$2,0))/12</f>
        <v>-83.333333333333329</v>
      </c>
      <c r="BC53" s="280" cm="1">
        <f t="array" ref="BC53">INDEX($K:$P,ROW(),MATCH(YEAR(BC$2),$K$2:$P$2,0))/12</f>
        <v>-83.333333333333329</v>
      </c>
      <c r="BD53" s="280" cm="1">
        <f t="array" ref="BD53">INDEX($K:$P,ROW(),MATCH(YEAR(BD$2),$K$2:$P$2,0))/12</f>
        <v>-83.333333333333329</v>
      </c>
      <c r="BE53" s="280" cm="1">
        <f t="array" ref="BE53">INDEX($K:$P,ROW(),MATCH(YEAR(BE$2),$K$2:$P$2,0))/12</f>
        <v>-83.333333333333329</v>
      </c>
      <c r="BF53" s="280" cm="1">
        <f t="array" ref="BF53">INDEX($K:$P,ROW(),MATCH(YEAR(BF$2),$K$2:$P$2,0))/12</f>
        <v>-83.333333333333329</v>
      </c>
      <c r="BG53" s="280" cm="1">
        <f t="array" ref="BG53">INDEX($K:$P,ROW(),MATCH(YEAR(BG$2),$K$2:$P$2,0))/12</f>
        <v>-83.333333333333329</v>
      </c>
      <c r="BH53" s="280" cm="1">
        <f t="array" ref="BH53">INDEX($K:$P,ROW(),MATCH(YEAR(BH$2),$K$2:$P$2,0))/12</f>
        <v>-83.333333333333329</v>
      </c>
      <c r="BI53" s="280" cm="1">
        <f t="array" ref="BI53">INDEX($K:$P,ROW(),MATCH(YEAR(BI$2),$K$2:$P$2,0))/12</f>
        <v>-83.333333333333329</v>
      </c>
      <c r="BJ53" s="280" cm="1">
        <f t="array" ref="BJ53">INDEX($K:$P,ROW(),MATCH(YEAR(BJ$2),$K$2:$P$2,0))/12</f>
        <v>-83.333333333333329</v>
      </c>
      <c r="BK53" s="280" cm="1">
        <f t="array" ref="BK53">INDEX($K:$P,ROW(),MATCH(YEAR(BK$2),$K$2:$P$2,0))/12</f>
        <v>-83.333333333333329</v>
      </c>
      <c r="BL53" s="280" cm="1">
        <f t="array" ref="BL53">INDEX($K:$P,ROW(),MATCH(YEAR(BL$2),$K$2:$P$2,0))/12</f>
        <v>-83.333333333333329</v>
      </c>
      <c r="BM53" s="280" cm="1">
        <f t="array" ref="BM53">INDEX($K:$P,ROW(),MATCH(YEAR(BM$2),$K$2:$P$2,0))/12</f>
        <v>-83.333333333333329</v>
      </c>
      <c r="BN53" s="280" cm="1">
        <f t="array" ref="BN53">INDEX($K:$P,ROW(),MATCH(YEAR(BN$2),$K$2:$P$2,0))/12</f>
        <v>-83.333333333333329</v>
      </c>
      <c r="BO53" s="280" cm="1">
        <f t="array" ref="BO53">INDEX($K:$P,ROW(),MATCH(YEAR(BO$2),$K$2:$P$2,0))/12</f>
        <v>-83.333333333333329</v>
      </c>
      <c r="BP53" s="280" cm="1">
        <f t="array" ref="BP53">INDEX($K:$P,ROW(),MATCH(YEAR(BP$2),$K$2:$P$2,0))/12</f>
        <v>-83.333333333333329</v>
      </c>
      <c r="BQ53" s="280" cm="1">
        <f t="array" ref="BQ53">INDEX($K:$P,ROW(),MATCH(YEAR(BQ$2),$K$2:$P$2,0))/12</f>
        <v>-83.333333333333329</v>
      </c>
      <c r="BR53" s="280" cm="1">
        <f t="array" ref="BR53">INDEX($K:$P,ROW(),MATCH(YEAR(BR$2),$K$2:$P$2,0))/12</f>
        <v>-83.333333333333329</v>
      </c>
      <c r="BS53" s="280" cm="1">
        <f t="array" ref="BS53">INDEX($K:$P,ROW(),MATCH(YEAR(BS$2),$K$2:$P$2,0))/12</f>
        <v>-83.333333333333329</v>
      </c>
      <c r="BT53" s="280" cm="1">
        <f t="array" ref="BT53">INDEX($K:$P,ROW(),MATCH(YEAR(BT$2),$K$2:$P$2,0))/12</f>
        <v>-83.333333333333329</v>
      </c>
      <c r="BU53" s="280" cm="1">
        <f t="array" ref="BU53">INDEX($K:$P,ROW(),MATCH(YEAR(BU$2),$K$2:$P$2,0))/12</f>
        <v>-83.333333333333329</v>
      </c>
      <c r="BV53" s="280" cm="1">
        <f t="array" ref="BV53">INDEX($K:$P,ROW(),MATCH(YEAR(BV$2),$K$2:$P$2,0))/12</f>
        <v>-83.333333333333329</v>
      </c>
      <c r="BW53" s="280" cm="1">
        <f t="array" ref="BW53">INDEX($K:$P,ROW(),MATCH(YEAR(BW$2),$K$2:$P$2,0))/12</f>
        <v>-83.333333333333329</v>
      </c>
      <c r="BX53" s="280" cm="1">
        <f t="array" ref="BX53">INDEX($K:$P,ROW(),MATCH(YEAR(BX$2),$K$2:$P$2,0))/12</f>
        <v>-83.333333333333329</v>
      </c>
      <c r="BY53" s="280" cm="1">
        <f t="array" ref="BY53">INDEX($K:$P,ROW(),MATCH(YEAR(BY$2),$K$2:$P$2,0))/12</f>
        <v>-83.333333333333329</v>
      </c>
      <c r="BZ53" s="280" cm="1">
        <f t="array" ref="BZ53">INDEX($K:$P,ROW(),MATCH(YEAR(BZ$2),$K$2:$P$2,0))/12</f>
        <v>-83.333333333333329</v>
      </c>
      <c r="CA53" s="280" cm="1">
        <f t="array" ref="CA53">INDEX($K:$P,ROW(),MATCH(YEAR(CA$2),$K$2:$P$2,0))/12</f>
        <v>-83.333333333333329</v>
      </c>
      <c r="CB53" s="280" cm="1">
        <f t="array" ref="CB53">INDEX($K:$P,ROW(),MATCH(YEAR(CB$2),$K$2:$P$2,0))/12</f>
        <v>-83.333333333333329</v>
      </c>
      <c r="CC53" s="280" cm="1">
        <f t="array" ref="CC53">INDEX($K:$P,ROW(),MATCH(YEAR(CC$2),$K$2:$P$2,0))/12</f>
        <v>-83.333333333333329</v>
      </c>
      <c r="CD53" s="280" cm="1">
        <f t="array" ref="CD53">INDEX($K:$P,ROW(),MATCH(YEAR(CD$2),$K$2:$P$2,0))/12</f>
        <v>-83.333333333333329</v>
      </c>
      <c r="CE53" s="280" cm="1">
        <f t="array" ref="CE53">INDEX($K:$P,ROW(),MATCH(YEAR(CE$2),$K$2:$P$2,0))/12</f>
        <v>-83.333333333333329</v>
      </c>
      <c r="CF53" s="280" cm="1">
        <f t="array" ref="CF53">INDEX($K:$P,ROW(),MATCH(YEAR(CF$2),$K$2:$P$2,0))/12</f>
        <v>-83.333333333333329</v>
      </c>
      <c r="CG53" s="280" cm="1">
        <f t="array" ref="CG53">INDEX($K:$P,ROW(),MATCH(YEAR(CG$2),$K$2:$P$2,0))/12</f>
        <v>-83.333333333333329</v>
      </c>
      <c r="CH53" s="280" cm="1">
        <f t="array" ref="CH53">INDEX($K:$P,ROW(),MATCH(YEAR(CH$2),$K$2:$P$2,0))/12</f>
        <v>-83.333333333333329</v>
      </c>
      <c r="CI53" s="280" cm="1">
        <f t="array" ref="CI53">INDEX($K:$P,ROW(),MATCH(YEAR(CI$2),$K$2:$P$2,0))/12</f>
        <v>-83.333333333333329</v>
      </c>
      <c r="CJ53" s="280" cm="1">
        <f t="array" ref="CJ53">INDEX($K:$P,ROW(),MATCH(YEAR(CJ$2),$K$2:$P$2,0))/12</f>
        <v>-83.333333333333329</v>
      </c>
      <c r="CK53" s="280" cm="1">
        <f t="array" ref="CK53">INDEX($K:$P,ROW(),MATCH(YEAR(CK$2),$K$2:$P$2,0))/12</f>
        <v>-83.333333333333329</v>
      </c>
      <c r="CL53" s="280" cm="1">
        <f t="array" ref="CL53">INDEX($K:$P,ROW(),MATCH(YEAR(CL$2),$K$2:$P$2,0))/12</f>
        <v>-83.333333333333329</v>
      </c>
      <c r="CN53" s="280"/>
      <c r="CO53" s="280" cm="1">
        <f t="array" ref="CO53">INDEX($K:$P,ROW(),MATCH(YEAR(CO$2),$K$2:$P$2,0))/4</f>
        <v>-250</v>
      </c>
      <c r="CP53" s="280" cm="1">
        <f t="array" ref="CP53">INDEX($K:$P,ROW(),MATCH(YEAR(CP$2),$K$2:$P$2,0))/4</f>
        <v>-250</v>
      </c>
      <c r="CQ53" s="280" cm="1">
        <f t="array" ref="CQ53">INDEX($K:$P,ROW(),MATCH(YEAR(CQ$2),$K$2:$P$2,0))/4</f>
        <v>-250</v>
      </c>
      <c r="CR53" s="280" cm="1">
        <f t="array" ref="CR53">INDEX($K:$P,ROW(),MATCH(YEAR(CR$2),$K$2:$P$2,0))/4</f>
        <v>-250</v>
      </c>
      <c r="CS53" s="280" cm="1">
        <f t="array" ref="CS53">INDEX($K:$P,ROW(),MATCH(YEAR(CS$2),$K$2:$P$2,0))/4</f>
        <v>-250</v>
      </c>
      <c r="CT53" s="280" cm="1">
        <f t="array" ref="CT53">INDEX($K:$P,ROW(),MATCH(YEAR(CT$2),$K$2:$P$2,0))/4</f>
        <v>-250</v>
      </c>
      <c r="CU53" s="280" cm="1">
        <f t="array" ref="CU53">INDEX($K:$P,ROW(),MATCH(YEAR(CU$2),$K$2:$P$2,0))/4</f>
        <v>-250</v>
      </c>
      <c r="CV53" s="280" cm="1">
        <f t="array" ref="CV53">INDEX($K:$P,ROW(),MATCH(YEAR(CV$2),$K$2:$P$2,0))/4</f>
        <v>-250</v>
      </c>
      <c r="CW53" s="280" cm="1">
        <f t="array" ref="CW53">INDEX($K:$P,ROW(),MATCH(YEAR(CW$2),$K$2:$P$2,0))/4</f>
        <v>-250</v>
      </c>
      <c r="CX53" s="280" cm="1">
        <f t="array" ref="CX53">INDEX($K:$P,ROW(),MATCH(YEAR(CX$2),$K$2:$P$2,0))/4</f>
        <v>-250</v>
      </c>
      <c r="CY53" s="280" cm="1">
        <f t="array" ref="CY53">INDEX($K:$P,ROW(),MATCH(YEAR(CY$2),$K$2:$P$2,0))/4</f>
        <v>-250</v>
      </c>
      <c r="CZ53" s="280" cm="1">
        <f t="array" ref="CZ53">INDEX($K:$P,ROW(),MATCH(YEAR(CZ$2),$K$2:$P$2,0))/4</f>
        <v>-250</v>
      </c>
      <c r="DA53" s="280" cm="1">
        <f t="array" ref="DA53">INDEX($K:$P,ROW(),MATCH(YEAR(DA$2),$K$2:$P$2,0))/4</f>
        <v>-250</v>
      </c>
      <c r="DB53" s="280" cm="1">
        <f t="array" ref="DB53">INDEX($K:$P,ROW(),MATCH(YEAR(DB$2),$K$2:$P$2,0))/4</f>
        <v>-250</v>
      </c>
      <c r="DC53" s="280" cm="1">
        <f t="array" ref="DC53">INDEX($K:$P,ROW(),MATCH(YEAR(DC$2),$K$2:$P$2,0))/4</f>
        <v>-250</v>
      </c>
      <c r="DD53" s="280" cm="1">
        <f t="array" ref="DD53">INDEX($K:$P,ROW(),MATCH(YEAR(DD$2),$K$2:$P$2,0))/4</f>
        <v>-250</v>
      </c>
      <c r="DE53" s="280" cm="1">
        <f t="array" ref="DE53">INDEX($K:$P,ROW(),MATCH(YEAR(DE$2),$K$2:$P$2,0))/4</f>
        <v>-250</v>
      </c>
      <c r="DF53" s="280" cm="1">
        <f t="array" ref="DF53">INDEX($K:$P,ROW(),MATCH(YEAR(DF$2),$K$2:$P$2,0))/4</f>
        <v>-250</v>
      </c>
      <c r="DG53" s="280" cm="1">
        <f t="array" ref="DG53">INDEX($K:$P,ROW(),MATCH(YEAR(DG$2),$K$2:$P$2,0))/4</f>
        <v>-250</v>
      </c>
      <c r="DH53" s="280" cm="1">
        <f t="array" ref="DH53">INDEX($K:$P,ROW(),MATCH(YEAR(DH$2),$K$2:$P$2,0))/4</f>
        <v>-250</v>
      </c>
      <c r="DI53" s="280" cm="1">
        <f t="array" ref="DI53">INDEX($K:$P,ROW(),MATCH(YEAR(DI$2),$K$2:$P$2,0))/4</f>
        <v>-250</v>
      </c>
      <c r="DJ53" s="280" cm="1">
        <f t="array" ref="DJ53">INDEX($K:$P,ROW(),MATCH(YEAR(DJ$2),$K$2:$P$2,0))/4</f>
        <v>-250</v>
      </c>
      <c r="DK53" s="280" cm="1">
        <f t="array" ref="DK53">INDEX($K:$P,ROW(),MATCH(YEAR(DK$2),$K$2:$P$2,0))/4</f>
        <v>-250</v>
      </c>
      <c r="DL53" s="280" cm="1">
        <f t="array" ref="DL53">INDEX($K:$P,ROW(),MATCH(YEAR(DL$2),$K$2:$P$2,0))/4</f>
        <v>-250</v>
      </c>
    </row>
    <row r="54" spans="1:116" x14ac:dyDescent="0.35">
      <c r="G54" s="356" t="s">
        <v>663</v>
      </c>
      <c r="H54" s="164"/>
      <c r="I54" s="164"/>
      <c r="J54" s="361" t="s">
        <v>643</v>
      </c>
      <c r="K54" s="345">
        <v>-1000</v>
      </c>
      <c r="L54" s="345">
        <v>-1000</v>
      </c>
      <c r="M54" s="345">
        <v>-1000</v>
      </c>
      <c r="N54" s="345">
        <v>-1000</v>
      </c>
      <c r="O54" s="345">
        <v>-1000</v>
      </c>
      <c r="P54" s="345">
        <v>-1000</v>
      </c>
      <c r="S54" s="280" cm="1">
        <f t="array" ref="S54">INDEX($K:$P,ROW(),MATCH(YEAR(S$2),$K$2:$P$2,0))/12</f>
        <v>-83.333333333333329</v>
      </c>
      <c r="T54" s="280" cm="1">
        <f t="array" ref="T54">INDEX($K:$P,ROW(),MATCH(YEAR(T$2),$K$2:$P$2,0))/12</f>
        <v>-83.333333333333329</v>
      </c>
      <c r="U54" s="280" cm="1">
        <f t="array" ref="U54">INDEX($K:$P,ROW(),MATCH(YEAR(U$2),$K$2:$P$2,0))/12</f>
        <v>-83.333333333333329</v>
      </c>
      <c r="V54" s="280" cm="1">
        <f t="array" ref="V54">INDEX($K:$P,ROW(),MATCH(YEAR(V$2),$K$2:$P$2,0))/12</f>
        <v>-83.333333333333329</v>
      </c>
      <c r="W54" s="280" cm="1">
        <f t="array" ref="W54">INDEX($K:$P,ROW(),MATCH(YEAR(W$2),$K$2:$P$2,0))/12</f>
        <v>-83.333333333333329</v>
      </c>
      <c r="X54" s="280" cm="1">
        <f t="array" ref="X54">INDEX($K:$P,ROW(),MATCH(YEAR(X$2),$K$2:$P$2,0))/12</f>
        <v>-83.333333333333329</v>
      </c>
      <c r="Y54" s="280" cm="1">
        <f t="array" ref="Y54">INDEX($K:$P,ROW(),MATCH(YEAR(Y$2),$K$2:$P$2,0))/12</f>
        <v>-83.333333333333329</v>
      </c>
      <c r="Z54" s="280" cm="1">
        <f t="array" ref="Z54">INDEX($K:$P,ROW(),MATCH(YEAR(Z$2),$K$2:$P$2,0))/12</f>
        <v>-83.333333333333329</v>
      </c>
      <c r="AA54" s="280" cm="1">
        <f t="array" ref="AA54">INDEX($K:$P,ROW(),MATCH(YEAR(AA$2),$K$2:$P$2,0))/12</f>
        <v>-83.333333333333329</v>
      </c>
      <c r="AB54" s="280" cm="1">
        <f t="array" ref="AB54">INDEX($K:$P,ROW(),MATCH(YEAR(AB$2),$K$2:$P$2,0))/12</f>
        <v>-83.333333333333329</v>
      </c>
      <c r="AC54" s="280" cm="1">
        <f t="array" ref="AC54">INDEX($K:$P,ROW(),MATCH(YEAR(AC$2),$K$2:$P$2,0))/12</f>
        <v>-83.333333333333329</v>
      </c>
      <c r="AD54" s="280" cm="1">
        <f t="array" ref="AD54">INDEX($K:$P,ROW(),MATCH(YEAR(AD$2),$K$2:$P$2,0))/12</f>
        <v>-83.333333333333329</v>
      </c>
      <c r="AE54" s="280" cm="1">
        <f t="array" ref="AE54">INDEX($K:$P,ROW(),MATCH(YEAR(AE$2),$K$2:$P$2,0))/12</f>
        <v>-83.333333333333329</v>
      </c>
      <c r="AF54" s="280" cm="1">
        <f t="array" ref="AF54">INDEX($K:$P,ROW(),MATCH(YEAR(AF$2),$K$2:$P$2,0))/12</f>
        <v>-83.333333333333329</v>
      </c>
      <c r="AG54" s="280" cm="1">
        <f t="array" ref="AG54">INDEX($K:$P,ROW(),MATCH(YEAR(AG$2),$K$2:$P$2,0))/12</f>
        <v>-83.333333333333329</v>
      </c>
      <c r="AH54" s="280" cm="1">
        <f t="array" ref="AH54">INDEX($K:$P,ROW(),MATCH(YEAR(AH$2),$K$2:$P$2,0))/12</f>
        <v>-83.333333333333329</v>
      </c>
      <c r="AI54" s="280" cm="1">
        <f t="array" ref="AI54">INDEX($K:$P,ROW(),MATCH(YEAR(AI$2),$K$2:$P$2,0))/12</f>
        <v>-83.333333333333329</v>
      </c>
      <c r="AJ54" s="280" cm="1">
        <f t="array" ref="AJ54">INDEX($K:$P,ROW(),MATCH(YEAR(AJ$2),$K$2:$P$2,0))/12</f>
        <v>-83.333333333333329</v>
      </c>
      <c r="AK54" s="280" cm="1">
        <f t="array" ref="AK54">INDEX($K:$P,ROW(),MATCH(YEAR(AK$2),$K$2:$P$2,0))/12</f>
        <v>-83.333333333333329</v>
      </c>
      <c r="AL54" s="280" cm="1">
        <f t="array" ref="AL54">INDEX($K:$P,ROW(),MATCH(YEAR(AL$2),$K$2:$P$2,0))/12</f>
        <v>-83.333333333333329</v>
      </c>
      <c r="AM54" s="280" cm="1">
        <f t="array" ref="AM54">INDEX($K:$P,ROW(),MATCH(YEAR(AM$2),$K$2:$P$2,0))/12</f>
        <v>-83.333333333333329</v>
      </c>
      <c r="AN54" s="280" cm="1">
        <f t="array" ref="AN54">INDEX($K:$P,ROW(),MATCH(YEAR(AN$2),$K$2:$P$2,0))/12</f>
        <v>-83.333333333333329</v>
      </c>
      <c r="AO54" s="280" cm="1">
        <f t="array" ref="AO54">INDEX($K:$P,ROW(),MATCH(YEAR(AO$2),$K$2:$P$2,0))/12</f>
        <v>-83.333333333333329</v>
      </c>
      <c r="AP54" s="280" cm="1">
        <f t="array" ref="AP54">INDEX($K:$P,ROW(),MATCH(YEAR(AP$2),$K$2:$P$2,0))/12</f>
        <v>-83.333333333333329</v>
      </c>
      <c r="AQ54" s="280" cm="1">
        <f t="array" ref="AQ54">INDEX($K:$P,ROW(),MATCH(YEAR(AQ$2),$K$2:$P$2,0))/12</f>
        <v>-83.333333333333329</v>
      </c>
      <c r="AR54" s="280" cm="1">
        <f t="array" ref="AR54">INDEX($K:$P,ROW(),MATCH(YEAR(AR$2),$K$2:$P$2,0))/12</f>
        <v>-83.333333333333329</v>
      </c>
      <c r="AS54" s="280" cm="1">
        <f t="array" ref="AS54">INDEX($K:$P,ROW(),MATCH(YEAR(AS$2),$K$2:$P$2,0))/12</f>
        <v>-83.333333333333329</v>
      </c>
      <c r="AT54" s="280" cm="1">
        <f t="array" ref="AT54">INDEX($K:$P,ROW(),MATCH(YEAR(AT$2),$K$2:$P$2,0))/12</f>
        <v>-83.333333333333329</v>
      </c>
      <c r="AU54" s="280" cm="1">
        <f t="array" ref="AU54">INDEX($K:$P,ROW(),MATCH(YEAR(AU$2),$K$2:$P$2,0))/12</f>
        <v>-83.333333333333329</v>
      </c>
      <c r="AV54" s="280" cm="1">
        <f t="array" ref="AV54">INDEX($K:$P,ROW(),MATCH(YEAR(AV$2),$K$2:$P$2,0))/12</f>
        <v>-83.333333333333329</v>
      </c>
      <c r="AW54" s="280" cm="1">
        <f t="array" ref="AW54">INDEX($K:$P,ROW(),MATCH(YEAR(AW$2),$K$2:$P$2,0))/12</f>
        <v>-83.333333333333329</v>
      </c>
      <c r="AX54" s="280" cm="1">
        <f t="array" ref="AX54">INDEX($K:$P,ROW(),MATCH(YEAR(AX$2),$K$2:$P$2,0))/12</f>
        <v>-83.333333333333329</v>
      </c>
      <c r="AY54" s="280" cm="1">
        <f t="array" ref="AY54">INDEX($K:$P,ROW(),MATCH(YEAR(AY$2),$K$2:$P$2,0))/12</f>
        <v>-83.333333333333329</v>
      </c>
      <c r="AZ54" s="280" cm="1">
        <f t="array" ref="AZ54">INDEX($K:$P,ROW(),MATCH(YEAR(AZ$2),$K$2:$P$2,0))/12</f>
        <v>-83.333333333333329</v>
      </c>
      <c r="BA54" s="280" cm="1">
        <f t="array" ref="BA54">INDEX($K:$P,ROW(),MATCH(YEAR(BA$2),$K$2:$P$2,0))/12</f>
        <v>-83.333333333333329</v>
      </c>
      <c r="BB54" s="280" cm="1">
        <f t="array" ref="BB54">INDEX($K:$P,ROW(),MATCH(YEAR(BB$2),$K$2:$P$2,0))/12</f>
        <v>-83.333333333333329</v>
      </c>
      <c r="BC54" s="280" cm="1">
        <f t="array" ref="BC54">INDEX($K:$P,ROW(),MATCH(YEAR(BC$2),$K$2:$P$2,0))/12</f>
        <v>-83.333333333333329</v>
      </c>
      <c r="BD54" s="280" cm="1">
        <f t="array" ref="BD54">INDEX($K:$P,ROW(),MATCH(YEAR(BD$2),$K$2:$P$2,0))/12</f>
        <v>-83.333333333333329</v>
      </c>
      <c r="BE54" s="280" cm="1">
        <f t="array" ref="BE54">INDEX($K:$P,ROW(),MATCH(YEAR(BE$2),$K$2:$P$2,0))/12</f>
        <v>-83.333333333333329</v>
      </c>
      <c r="BF54" s="280" cm="1">
        <f t="array" ref="BF54">INDEX($K:$P,ROW(),MATCH(YEAR(BF$2),$K$2:$P$2,0))/12</f>
        <v>-83.333333333333329</v>
      </c>
      <c r="BG54" s="280" cm="1">
        <f t="array" ref="BG54">INDEX($K:$P,ROW(),MATCH(YEAR(BG$2),$K$2:$P$2,0))/12</f>
        <v>-83.333333333333329</v>
      </c>
      <c r="BH54" s="280" cm="1">
        <f t="array" ref="BH54">INDEX($K:$P,ROW(),MATCH(YEAR(BH$2),$K$2:$P$2,0))/12</f>
        <v>-83.333333333333329</v>
      </c>
      <c r="BI54" s="280" cm="1">
        <f t="array" ref="BI54">INDEX($K:$P,ROW(),MATCH(YEAR(BI$2),$K$2:$P$2,0))/12</f>
        <v>-83.333333333333329</v>
      </c>
      <c r="BJ54" s="280" cm="1">
        <f t="array" ref="BJ54">INDEX($K:$P,ROW(),MATCH(YEAR(BJ$2),$K$2:$P$2,0))/12</f>
        <v>-83.333333333333329</v>
      </c>
      <c r="BK54" s="280" cm="1">
        <f t="array" ref="BK54">INDEX($K:$P,ROW(),MATCH(YEAR(BK$2),$K$2:$P$2,0))/12</f>
        <v>-83.333333333333329</v>
      </c>
      <c r="BL54" s="280" cm="1">
        <f t="array" ref="BL54">INDEX($K:$P,ROW(),MATCH(YEAR(BL$2),$K$2:$P$2,0))/12</f>
        <v>-83.333333333333329</v>
      </c>
      <c r="BM54" s="280" cm="1">
        <f t="array" ref="BM54">INDEX($K:$P,ROW(),MATCH(YEAR(BM$2),$K$2:$P$2,0))/12</f>
        <v>-83.333333333333329</v>
      </c>
      <c r="BN54" s="280" cm="1">
        <f t="array" ref="BN54">INDEX($K:$P,ROW(),MATCH(YEAR(BN$2),$K$2:$P$2,0))/12</f>
        <v>-83.333333333333329</v>
      </c>
      <c r="BO54" s="280" cm="1">
        <f t="array" ref="BO54">INDEX($K:$P,ROW(),MATCH(YEAR(BO$2),$K$2:$P$2,0))/12</f>
        <v>-83.333333333333329</v>
      </c>
      <c r="BP54" s="280" cm="1">
        <f t="array" ref="BP54">INDEX($K:$P,ROW(),MATCH(YEAR(BP$2),$K$2:$P$2,0))/12</f>
        <v>-83.333333333333329</v>
      </c>
      <c r="BQ54" s="280" cm="1">
        <f t="array" ref="BQ54">INDEX($K:$P,ROW(),MATCH(YEAR(BQ$2),$K$2:$P$2,0))/12</f>
        <v>-83.333333333333329</v>
      </c>
      <c r="BR54" s="280" cm="1">
        <f t="array" ref="BR54">INDEX($K:$P,ROW(),MATCH(YEAR(BR$2),$K$2:$P$2,0))/12</f>
        <v>-83.333333333333329</v>
      </c>
      <c r="BS54" s="280" cm="1">
        <f t="array" ref="BS54">INDEX($K:$P,ROW(),MATCH(YEAR(BS$2),$K$2:$P$2,0))/12</f>
        <v>-83.333333333333329</v>
      </c>
      <c r="BT54" s="280" cm="1">
        <f t="array" ref="BT54">INDEX($K:$P,ROW(),MATCH(YEAR(BT$2),$K$2:$P$2,0))/12</f>
        <v>-83.333333333333329</v>
      </c>
      <c r="BU54" s="280" cm="1">
        <f t="array" ref="BU54">INDEX($K:$P,ROW(),MATCH(YEAR(BU$2),$K$2:$P$2,0))/12</f>
        <v>-83.333333333333329</v>
      </c>
      <c r="BV54" s="280" cm="1">
        <f t="array" ref="BV54">INDEX($K:$P,ROW(),MATCH(YEAR(BV$2),$K$2:$P$2,0))/12</f>
        <v>-83.333333333333329</v>
      </c>
      <c r="BW54" s="280" cm="1">
        <f t="array" ref="BW54">INDEX($K:$P,ROW(),MATCH(YEAR(BW$2),$K$2:$P$2,0))/12</f>
        <v>-83.333333333333329</v>
      </c>
      <c r="BX54" s="280" cm="1">
        <f t="array" ref="BX54">INDEX($K:$P,ROW(),MATCH(YEAR(BX$2),$K$2:$P$2,0))/12</f>
        <v>-83.333333333333329</v>
      </c>
      <c r="BY54" s="280" cm="1">
        <f t="array" ref="BY54">INDEX($K:$P,ROW(),MATCH(YEAR(BY$2),$K$2:$P$2,0))/12</f>
        <v>-83.333333333333329</v>
      </c>
      <c r="BZ54" s="280" cm="1">
        <f t="array" ref="BZ54">INDEX($K:$P,ROW(),MATCH(YEAR(BZ$2),$K$2:$P$2,0))/12</f>
        <v>-83.333333333333329</v>
      </c>
      <c r="CA54" s="280" cm="1">
        <f t="array" ref="CA54">INDEX($K:$P,ROW(),MATCH(YEAR(CA$2),$K$2:$P$2,0))/12</f>
        <v>-83.333333333333329</v>
      </c>
      <c r="CB54" s="280" cm="1">
        <f t="array" ref="CB54">INDEX($K:$P,ROW(),MATCH(YEAR(CB$2),$K$2:$P$2,0))/12</f>
        <v>-83.333333333333329</v>
      </c>
      <c r="CC54" s="280" cm="1">
        <f t="array" ref="CC54">INDEX($K:$P,ROW(),MATCH(YEAR(CC$2),$K$2:$P$2,0))/12</f>
        <v>-83.333333333333329</v>
      </c>
      <c r="CD54" s="280" cm="1">
        <f t="array" ref="CD54">INDEX($K:$P,ROW(),MATCH(YEAR(CD$2),$K$2:$P$2,0))/12</f>
        <v>-83.333333333333329</v>
      </c>
      <c r="CE54" s="280" cm="1">
        <f t="array" ref="CE54">INDEX($K:$P,ROW(),MATCH(YEAR(CE$2),$K$2:$P$2,0))/12</f>
        <v>-83.333333333333329</v>
      </c>
      <c r="CF54" s="280" cm="1">
        <f t="array" ref="CF54">INDEX($K:$P,ROW(),MATCH(YEAR(CF$2),$K$2:$P$2,0))/12</f>
        <v>-83.333333333333329</v>
      </c>
      <c r="CG54" s="280" cm="1">
        <f t="array" ref="CG54">INDEX($K:$P,ROW(),MATCH(YEAR(CG$2),$K$2:$P$2,0))/12</f>
        <v>-83.333333333333329</v>
      </c>
      <c r="CH54" s="280" cm="1">
        <f t="array" ref="CH54">INDEX($K:$P,ROW(),MATCH(YEAR(CH$2),$K$2:$P$2,0))/12</f>
        <v>-83.333333333333329</v>
      </c>
      <c r="CI54" s="280" cm="1">
        <f t="array" ref="CI54">INDEX($K:$P,ROW(),MATCH(YEAR(CI$2),$K$2:$P$2,0))/12</f>
        <v>-83.333333333333329</v>
      </c>
      <c r="CJ54" s="280" cm="1">
        <f t="array" ref="CJ54">INDEX($K:$P,ROW(),MATCH(YEAR(CJ$2),$K$2:$P$2,0))/12</f>
        <v>-83.333333333333329</v>
      </c>
      <c r="CK54" s="280" cm="1">
        <f t="array" ref="CK54">INDEX($K:$P,ROW(),MATCH(YEAR(CK$2),$K$2:$P$2,0))/12</f>
        <v>-83.333333333333329</v>
      </c>
      <c r="CL54" s="280" cm="1">
        <f t="array" ref="CL54">INDEX($K:$P,ROW(),MATCH(YEAR(CL$2),$K$2:$P$2,0))/12</f>
        <v>-83.333333333333329</v>
      </c>
      <c r="CN54" s="280"/>
      <c r="CO54" s="280" cm="1">
        <f t="array" ref="CO54">INDEX($K:$P,ROW(),MATCH(YEAR(CO$2),$K$2:$P$2,0))/4</f>
        <v>-250</v>
      </c>
      <c r="CP54" s="280" cm="1">
        <f t="array" ref="CP54">INDEX($K:$P,ROW(),MATCH(YEAR(CP$2),$K$2:$P$2,0))/4</f>
        <v>-250</v>
      </c>
      <c r="CQ54" s="280" cm="1">
        <f t="array" ref="CQ54">INDEX($K:$P,ROW(),MATCH(YEAR(CQ$2),$K$2:$P$2,0))/4</f>
        <v>-250</v>
      </c>
      <c r="CR54" s="280" cm="1">
        <f t="array" ref="CR54">INDEX($K:$P,ROW(),MATCH(YEAR(CR$2),$K$2:$P$2,0))/4</f>
        <v>-250</v>
      </c>
      <c r="CS54" s="280" cm="1">
        <f t="array" ref="CS54">INDEX($K:$P,ROW(),MATCH(YEAR(CS$2),$K$2:$P$2,0))/4</f>
        <v>-250</v>
      </c>
      <c r="CT54" s="280" cm="1">
        <f t="array" ref="CT54">INDEX($K:$P,ROW(),MATCH(YEAR(CT$2),$K$2:$P$2,0))/4</f>
        <v>-250</v>
      </c>
      <c r="CU54" s="280" cm="1">
        <f t="array" ref="CU54">INDEX($K:$P,ROW(),MATCH(YEAR(CU$2),$K$2:$P$2,0))/4</f>
        <v>-250</v>
      </c>
      <c r="CV54" s="280" cm="1">
        <f t="array" ref="CV54">INDEX($K:$P,ROW(),MATCH(YEAR(CV$2),$K$2:$P$2,0))/4</f>
        <v>-250</v>
      </c>
      <c r="CW54" s="280" cm="1">
        <f t="array" ref="CW54">INDEX($K:$P,ROW(),MATCH(YEAR(CW$2),$K$2:$P$2,0))/4</f>
        <v>-250</v>
      </c>
      <c r="CX54" s="280" cm="1">
        <f t="array" ref="CX54">INDEX($K:$P,ROW(),MATCH(YEAR(CX$2),$K$2:$P$2,0))/4</f>
        <v>-250</v>
      </c>
      <c r="CY54" s="280" cm="1">
        <f t="array" ref="CY54">INDEX($K:$P,ROW(),MATCH(YEAR(CY$2),$K$2:$P$2,0))/4</f>
        <v>-250</v>
      </c>
      <c r="CZ54" s="280" cm="1">
        <f t="array" ref="CZ54">INDEX($K:$P,ROW(),MATCH(YEAR(CZ$2),$K$2:$P$2,0))/4</f>
        <v>-250</v>
      </c>
      <c r="DA54" s="280" cm="1">
        <f t="array" ref="DA54">INDEX($K:$P,ROW(),MATCH(YEAR(DA$2),$K$2:$P$2,0))/4</f>
        <v>-250</v>
      </c>
      <c r="DB54" s="280" cm="1">
        <f t="array" ref="DB54">INDEX($K:$P,ROW(),MATCH(YEAR(DB$2),$K$2:$P$2,0))/4</f>
        <v>-250</v>
      </c>
      <c r="DC54" s="280" cm="1">
        <f t="array" ref="DC54">INDEX($K:$P,ROW(),MATCH(YEAR(DC$2),$K$2:$P$2,0))/4</f>
        <v>-250</v>
      </c>
      <c r="DD54" s="280" cm="1">
        <f t="array" ref="DD54">INDEX($K:$P,ROW(),MATCH(YEAR(DD$2),$K$2:$P$2,0))/4</f>
        <v>-250</v>
      </c>
      <c r="DE54" s="280" cm="1">
        <f t="array" ref="DE54">INDEX($K:$P,ROW(),MATCH(YEAR(DE$2),$K$2:$P$2,0))/4</f>
        <v>-250</v>
      </c>
      <c r="DF54" s="280" cm="1">
        <f t="array" ref="DF54">INDEX($K:$P,ROW(),MATCH(YEAR(DF$2),$K$2:$P$2,0))/4</f>
        <v>-250</v>
      </c>
      <c r="DG54" s="280" cm="1">
        <f t="array" ref="DG54">INDEX($K:$P,ROW(),MATCH(YEAR(DG$2),$K$2:$P$2,0))/4</f>
        <v>-250</v>
      </c>
      <c r="DH54" s="280" cm="1">
        <f t="array" ref="DH54">INDEX($K:$P,ROW(),MATCH(YEAR(DH$2),$K$2:$P$2,0))/4</f>
        <v>-250</v>
      </c>
      <c r="DI54" s="280" cm="1">
        <f t="array" ref="DI54">INDEX($K:$P,ROW(),MATCH(YEAR(DI$2),$K$2:$P$2,0))/4</f>
        <v>-250</v>
      </c>
      <c r="DJ54" s="280" cm="1">
        <f t="array" ref="DJ54">INDEX($K:$P,ROW(),MATCH(YEAR(DJ$2),$K$2:$P$2,0))/4</f>
        <v>-250</v>
      </c>
      <c r="DK54" s="280" cm="1">
        <f t="array" ref="DK54">INDEX($K:$P,ROW(),MATCH(YEAR(DK$2),$K$2:$P$2,0))/4</f>
        <v>-250</v>
      </c>
      <c r="DL54" s="280" cm="1">
        <f t="array" ref="DL54">INDEX($K:$P,ROW(),MATCH(YEAR(DL$2),$K$2:$P$2,0))/4</f>
        <v>-250</v>
      </c>
    </row>
    <row r="55" spans="1:116" x14ac:dyDescent="0.35">
      <c r="G55" s="356" t="s">
        <v>664</v>
      </c>
      <c r="H55" s="164"/>
      <c r="I55" s="164"/>
      <c r="J55" s="361" t="s">
        <v>643</v>
      </c>
      <c r="K55" s="345">
        <v>-1000</v>
      </c>
      <c r="L55" s="345">
        <v>-1000</v>
      </c>
      <c r="M55" s="345">
        <v>-1000</v>
      </c>
      <c r="N55" s="345">
        <v>-1000</v>
      </c>
      <c r="O55" s="345">
        <v>-1000</v>
      </c>
      <c r="P55" s="345">
        <v>-1000</v>
      </c>
      <c r="S55" s="280" cm="1">
        <f t="array" ref="S55">INDEX($K:$P,ROW(),MATCH(YEAR(S$2),$K$2:$P$2,0))/12</f>
        <v>-83.333333333333329</v>
      </c>
      <c r="T55" s="280" cm="1">
        <f t="array" ref="T55">INDEX($K:$P,ROW(),MATCH(YEAR(T$2),$K$2:$P$2,0))/12</f>
        <v>-83.333333333333329</v>
      </c>
      <c r="U55" s="280" cm="1">
        <f t="array" ref="U55">INDEX($K:$P,ROW(),MATCH(YEAR(U$2),$K$2:$P$2,0))/12</f>
        <v>-83.333333333333329</v>
      </c>
      <c r="V55" s="280" cm="1">
        <f t="array" ref="V55">INDEX($K:$P,ROW(),MATCH(YEAR(V$2),$K$2:$P$2,0))/12</f>
        <v>-83.333333333333329</v>
      </c>
      <c r="W55" s="280" cm="1">
        <f t="array" ref="W55">INDEX($K:$P,ROW(),MATCH(YEAR(W$2),$K$2:$P$2,0))/12</f>
        <v>-83.333333333333329</v>
      </c>
      <c r="X55" s="280" cm="1">
        <f t="array" ref="X55">INDEX($K:$P,ROW(),MATCH(YEAR(X$2),$K$2:$P$2,0))/12</f>
        <v>-83.333333333333329</v>
      </c>
      <c r="Y55" s="280" cm="1">
        <f t="array" ref="Y55">INDEX($K:$P,ROW(),MATCH(YEAR(Y$2),$K$2:$P$2,0))/12</f>
        <v>-83.333333333333329</v>
      </c>
      <c r="Z55" s="280" cm="1">
        <f t="array" ref="Z55">INDEX($K:$P,ROW(),MATCH(YEAR(Z$2),$K$2:$P$2,0))/12</f>
        <v>-83.333333333333329</v>
      </c>
      <c r="AA55" s="280" cm="1">
        <f t="array" ref="AA55">INDEX($K:$P,ROW(),MATCH(YEAR(AA$2),$K$2:$P$2,0))/12</f>
        <v>-83.333333333333329</v>
      </c>
      <c r="AB55" s="280" cm="1">
        <f t="array" ref="AB55">INDEX($K:$P,ROW(),MATCH(YEAR(AB$2),$K$2:$P$2,0))/12</f>
        <v>-83.333333333333329</v>
      </c>
      <c r="AC55" s="280" cm="1">
        <f t="array" ref="AC55">INDEX($K:$P,ROW(),MATCH(YEAR(AC$2),$K$2:$P$2,0))/12</f>
        <v>-83.333333333333329</v>
      </c>
      <c r="AD55" s="280" cm="1">
        <f t="array" ref="AD55">INDEX($K:$P,ROW(),MATCH(YEAR(AD$2),$K$2:$P$2,0))/12</f>
        <v>-83.333333333333329</v>
      </c>
      <c r="AE55" s="280" cm="1">
        <f t="array" ref="AE55">INDEX($K:$P,ROW(),MATCH(YEAR(AE$2),$K$2:$P$2,0))/12</f>
        <v>-83.333333333333329</v>
      </c>
      <c r="AF55" s="280" cm="1">
        <f t="array" ref="AF55">INDEX($K:$P,ROW(),MATCH(YEAR(AF$2),$K$2:$P$2,0))/12</f>
        <v>-83.333333333333329</v>
      </c>
      <c r="AG55" s="280" cm="1">
        <f t="array" ref="AG55">INDEX($K:$P,ROW(),MATCH(YEAR(AG$2),$K$2:$P$2,0))/12</f>
        <v>-83.333333333333329</v>
      </c>
      <c r="AH55" s="280" cm="1">
        <f t="array" ref="AH55">INDEX($K:$P,ROW(),MATCH(YEAR(AH$2),$K$2:$P$2,0))/12</f>
        <v>-83.333333333333329</v>
      </c>
      <c r="AI55" s="280" cm="1">
        <f t="array" ref="AI55">INDEX($K:$P,ROW(),MATCH(YEAR(AI$2),$K$2:$P$2,0))/12</f>
        <v>-83.333333333333329</v>
      </c>
      <c r="AJ55" s="280" cm="1">
        <f t="array" ref="AJ55">INDEX($K:$P,ROW(),MATCH(YEAR(AJ$2),$K$2:$P$2,0))/12</f>
        <v>-83.333333333333329</v>
      </c>
      <c r="AK55" s="280" cm="1">
        <f t="array" ref="AK55">INDEX($K:$P,ROW(),MATCH(YEAR(AK$2),$K$2:$P$2,0))/12</f>
        <v>-83.333333333333329</v>
      </c>
      <c r="AL55" s="280" cm="1">
        <f t="array" ref="AL55">INDEX($K:$P,ROW(),MATCH(YEAR(AL$2),$K$2:$P$2,0))/12</f>
        <v>-83.333333333333329</v>
      </c>
      <c r="AM55" s="280" cm="1">
        <f t="array" ref="AM55">INDEX($K:$P,ROW(),MATCH(YEAR(AM$2),$K$2:$P$2,0))/12</f>
        <v>-83.333333333333329</v>
      </c>
      <c r="AN55" s="280" cm="1">
        <f t="array" ref="AN55">INDEX($K:$P,ROW(),MATCH(YEAR(AN$2),$K$2:$P$2,0))/12</f>
        <v>-83.333333333333329</v>
      </c>
      <c r="AO55" s="280" cm="1">
        <f t="array" ref="AO55">INDEX($K:$P,ROW(),MATCH(YEAR(AO$2),$K$2:$P$2,0))/12</f>
        <v>-83.333333333333329</v>
      </c>
      <c r="AP55" s="280" cm="1">
        <f t="array" ref="AP55">INDEX($K:$P,ROW(),MATCH(YEAR(AP$2),$K$2:$P$2,0))/12</f>
        <v>-83.333333333333329</v>
      </c>
      <c r="AQ55" s="280" cm="1">
        <f t="array" ref="AQ55">INDEX($K:$P,ROW(),MATCH(YEAR(AQ$2),$K$2:$P$2,0))/12</f>
        <v>-83.333333333333329</v>
      </c>
      <c r="AR55" s="280" cm="1">
        <f t="array" ref="AR55">INDEX($K:$P,ROW(),MATCH(YEAR(AR$2),$K$2:$P$2,0))/12</f>
        <v>-83.333333333333329</v>
      </c>
      <c r="AS55" s="280" cm="1">
        <f t="array" ref="AS55">INDEX($K:$P,ROW(),MATCH(YEAR(AS$2),$K$2:$P$2,0))/12</f>
        <v>-83.333333333333329</v>
      </c>
      <c r="AT55" s="280" cm="1">
        <f t="array" ref="AT55">INDEX($K:$P,ROW(),MATCH(YEAR(AT$2),$K$2:$P$2,0))/12</f>
        <v>-83.333333333333329</v>
      </c>
      <c r="AU55" s="280" cm="1">
        <f t="array" ref="AU55">INDEX($K:$P,ROW(),MATCH(YEAR(AU$2),$K$2:$P$2,0))/12</f>
        <v>-83.333333333333329</v>
      </c>
      <c r="AV55" s="280" cm="1">
        <f t="array" ref="AV55">INDEX($K:$P,ROW(),MATCH(YEAR(AV$2),$K$2:$P$2,0))/12</f>
        <v>-83.333333333333329</v>
      </c>
      <c r="AW55" s="280" cm="1">
        <f t="array" ref="AW55">INDEX($K:$P,ROW(),MATCH(YEAR(AW$2),$K$2:$P$2,0))/12</f>
        <v>-83.333333333333329</v>
      </c>
      <c r="AX55" s="280" cm="1">
        <f t="array" ref="AX55">INDEX($K:$P,ROW(),MATCH(YEAR(AX$2),$K$2:$P$2,0))/12</f>
        <v>-83.333333333333329</v>
      </c>
      <c r="AY55" s="280" cm="1">
        <f t="array" ref="AY55">INDEX($K:$P,ROW(),MATCH(YEAR(AY$2),$K$2:$P$2,0))/12</f>
        <v>-83.333333333333329</v>
      </c>
      <c r="AZ55" s="280" cm="1">
        <f t="array" ref="AZ55">INDEX($K:$P,ROW(),MATCH(YEAR(AZ$2),$K$2:$P$2,0))/12</f>
        <v>-83.333333333333329</v>
      </c>
      <c r="BA55" s="280" cm="1">
        <f t="array" ref="BA55">INDEX($K:$P,ROW(),MATCH(YEAR(BA$2),$K$2:$P$2,0))/12</f>
        <v>-83.333333333333329</v>
      </c>
      <c r="BB55" s="280" cm="1">
        <f t="array" ref="BB55">INDEX($K:$P,ROW(),MATCH(YEAR(BB$2),$K$2:$P$2,0))/12</f>
        <v>-83.333333333333329</v>
      </c>
      <c r="BC55" s="280" cm="1">
        <f t="array" ref="BC55">INDEX($K:$P,ROW(),MATCH(YEAR(BC$2),$K$2:$P$2,0))/12</f>
        <v>-83.333333333333329</v>
      </c>
      <c r="BD55" s="280" cm="1">
        <f t="array" ref="BD55">INDEX($K:$P,ROW(),MATCH(YEAR(BD$2),$K$2:$P$2,0))/12</f>
        <v>-83.333333333333329</v>
      </c>
      <c r="BE55" s="280" cm="1">
        <f t="array" ref="BE55">INDEX($K:$P,ROW(),MATCH(YEAR(BE$2),$K$2:$P$2,0))/12</f>
        <v>-83.333333333333329</v>
      </c>
      <c r="BF55" s="280" cm="1">
        <f t="array" ref="BF55">INDEX($K:$P,ROW(),MATCH(YEAR(BF$2),$K$2:$P$2,0))/12</f>
        <v>-83.333333333333329</v>
      </c>
      <c r="BG55" s="280" cm="1">
        <f t="array" ref="BG55">INDEX($K:$P,ROW(),MATCH(YEAR(BG$2),$K$2:$P$2,0))/12</f>
        <v>-83.333333333333329</v>
      </c>
      <c r="BH55" s="280" cm="1">
        <f t="array" ref="BH55">INDEX($K:$P,ROW(),MATCH(YEAR(BH$2),$K$2:$P$2,0))/12</f>
        <v>-83.333333333333329</v>
      </c>
      <c r="BI55" s="280" cm="1">
        <f t="array" ref="BI55">INDEX($K:$P,ROW(),MATCH(YEAR(BI$2),$K$2:$P$2,0))/12</f>
        <v>-83.333333333333329</v>
      </c>
      <c r="BJ55" s="280" cm="1">
        <f t="array" ref="BJ55">INDEX($K:$P,ROW(),MATCH(YEAR(BJ$2),$K$2:$P$2,0))/12</f>
        <v>-83.333333333333329</v>
      </c>
      <c r="BK55" s="280" cm="1">
        <f t="array" ref="BK55">INDEX($K:$P,ROW(),MATCH(YEAR(BK$2),$K$2:$P$2,0))/12</f>
        <v>-83.333333333333329</v>
      </c>
      <c r="BL55" s="280" cm="1">
        <f t="array" ref="BL55">INDEX($K:$P,ROW(),MATCH(YEAR(BL$2),$K$2:$P$2,0))/12</f>
        <v>-83.333333333333329</v>
      </c>
      <c r="BM55" s="280" cm="1">
        <f t="array" ref="BM55">INDEX($K:$P,ROW(),MATCH(YEAR(BM$2),$K$2:$P$2,0))/12</f>
        <v>-83.333333333333329</v>
      </c>
      <c r="BN55" s="280" cm="1">
        <f t="array" ref="BN55">INDEX($K:$P,ROW(),MATCH(YEAR(BN$2),$K$2:$P$2,0))/12</f>
        <v>-83.333333333333329</v>
      </c>
      <c r="BO55" s="280" cm="1">
        <f t="array" ref="BO55">INDEX($K:$P,ROW(),MATCH(YEAR(BO$2),$K$2:$P$2,0))/12</f>
        <v>-83.333333333333329</v>
      </c>
      <c r="BP55" s="280" cm="1">
        <f t="array" ref="BP55">INDEX($K:$P,ROW(),MATCH(YEAR(BP$2),$K$2:$P$2,0))/12</f>
        <v>-83.333333333333329</v>
      </c>
      <c r="BQ55" s="280" cm="1">
        <f t="array" ref="BQ55">INDEX($K:$P,ROW(),MATCH(YEAR(BQ$2),$K$2:$P$2,0))/12</f>
        <v>-83.333333333333329</v>
      </c>
      <c r="BR55" s="280" cm="1">
        <f t="array" ref="BR55">INDEX($K:$P,ROW(),MATCH(YEAR(BR$2),$K$2:$P$2,0))/12</f>
        <v>-83.333333333333329</v>
      </c>
      <c r="BS55" s="280" cm="1">
        <f t="array" ref="BS55">INDEX($K:$P,ROW(),MATCH(YEAR(BS$2),$K$2:$P$2,0))/12</f>
        <v>-83.333333333333329</v>
      </c>
      <c r="BT55" s="280" cm="1">
        <f t="array" ref="BT55">INDEX($K:$P,ROW(),MATCH(YEAR(BT$2),$K$2:$P$2,0))/12</f>
        <v>-83.333333333333329</v>
      </c>
      <c r="BU55" s="280" cm="1">
        <f t="array" ref="BU55">INDEX($K:$P,ROW(),MATCH(YEAR(BU$2),$K$2:$P$2,0))/12</f>
        <v>-83.333333333333329</v>
      </c>
      <c r="BV55" s="280" cm="1">
        <f t="array" ref="BV55">INDEX($K:$P,ROW(),MATCH(YEAR(BV$2),$K$2:$P$2,0))/12</f>
        <v>-83.333333333333329</v>
      </c>
      <c r="BW55" s="280" cm="1">
        <f t="array" ref="BW55">INDEX($K:$P,ROW(),MATCH(YEAR(BW$2),$K$2:$P$2,0))/12</f>
        <v>-83.333333333333329</v>
      </c>
      <c r="BX55" s="280" cm="1">
        <f t="array" ref="BX55">INDEX($K:$P,ROW(),MATCH(YEAR(BX$2),$K$2:$P$2,0))/12</f>
        <v>-83.333333333333329</v>
      </c>
      <c r="BY55" s="280" cm="1">
        <f t="array" ref="BY55">INDEX($K:$P,ROW(),MATCH(YEAR(BY$2),$K$2:$P$2,0))/12</f>
        <v>-83.333333333333329</v>
      </c>
      <c r="BZ55" s="280" cm="1">
        <f t="array" ref="BZ55">INDEX($K:$P,ROW(),MATCH(YEAR(BZ$2),$K$2:$P$2,0))/12</f>
        <v>-83.333333333333329</v>
      </c>
      <c r="CA55" s="280" cm="1">
        <f t="array" ref="CA55">INDEX($K:$P,ROW(),MATCH(YEAR(CA$2),$K$2:$P$2,0))/12</f>
        <v>-83.333333333333329</v>
      </c>
      <c r="CB55" s="280" cm="1">
        <f t="array" ref="CB55">INDEX($K:$P,ROW(),MATCH(YEAR(CB$2),$K$2:$P$2,0))/12</f>
        <v>-83.333333333333329</v>
      </c>
      <c r="CC55" s="280" cm="1">
        <f t="array" ref="CC55">INDEX($K:$P,ROW(),MATCH(YEAR(CC$2),$K$2:$P$2,0))/12</f>
        <v>-83.333333333333329</v>
      </c>
      <c r="CD55" s="280" cm="1">
        <f t="array" ref="CD55">INDEX($K:$P,ROW(),MATCH(YEAR(CD$2),$K$2:$P$2,0))/12</f>
        <v>-83.333333333333329</v>
      </c>
      <c r="CE55" s="280" cm="1">
        <f t="array" ref="CE55">INDEX($K:$P,ROW(),MATCH(YEAR(CE$2),$K$2:$P$2,0))/12</f>
        <v>-83.333333333333329</v>
      </c>
      <c r="CF55" s="280" cm="1">
        <f t="array" ref="CF55">INDEX($K:$P,ROW(),MATCH(YEAR(CF$2),$K$2:$P$2,0))/12</f>
        <v>-83.333333333333329</v>
      </c>
      <c r="CG55" s="280" cm="1">
        <f t="array" ref="CG55">INDEX($K:$P,ROW(),MATCH(YEAR(CG$2),$K$2:$P$2,0))/12</f>
        <v>-83.333333333333329</v>
      </c>
      <c r="CH55" s="280" cm="1">
        <f t="array" ref="CH55">INDEX($K:$P,ROW(),MATCH(YEAR(CH$2),$K$2:$P$2,0))/12</f>
        <v>-83.333333333333329</v>
      </c>
      <c r="CI55" s="280" cm="1">
        <f t="array" ref="CI55">INDEX($K:$P,ROW(),MATCH(YEAR(CI$2),$K$2:$P$2,0))/12</f>
        <v>-83.333333333333329</v>
      </c>
      <c r="CJ55" s="280" cm="1">
        <f t="array" ref="CJ55">INDEX($K:$P,ROW(),MATCH(YEAR(CJ$2),$K$2:$P$2,0))/12</f>
        <v>-83.333333333333329</v>
      </c>
      <c r="CK55" s="280" cm="1">
        <f t="array" ref="CK55">INDEX($K:$P,ROW(),MATCH(YEAR(CK$2),$K$2:$P$2,0))/12</f>
        <v>-83.333333333333329</v>
      </c>
      <c r="CL55" s="280" cm="1">
        <f t="array" ref="CL55">INDEX($K:$P,ROW(),MATCH(YEAR(CL$2),$K$2:$P$2,0))/12</f>
        <v>-83.333333333333329</v>
      </c>
      <c r="CN55" s="280"/>
      <c r="CO55" s="280" cm="1">
        <f t="array" ref="CO55">INDEX($K:$P,ROW(),MATCH(YEAR(CO$2),$K$2:$P$2,0))/4</f>
        <v>-250</v>
      </c>
      <c r="CP55" s="280" cm="1">
        <f t="array" ref="CP55">INDEX($K:$P,ROW(),MATCH(YEAR(CP$2),$K$2:$P$2,0))/4</f>
        <v>-250</v>
      </c>
      <c r="CQ55" s="280" cm="1">
        <f t="array" ref="CQ55">INDEX($K:$P,ROW(),MATCH(YEAR(CQ$2),$K$2:$P$2,0))/4</f>
        <v>-250</v>
      </c>
      <c r="CR55" s="280" cm="1">
        <f t="array" ref="CR55">INDEX($K:$P,ROW(),MATCH(YEAR(CR$2),$K$2:$P$2,0))/4</f>
        <v>-250</v>
      </c>
      <c r="CS55" s="280" cm="1">
        <f t="array" ref="CS55">INDEX($K:$P,ROW(),MATCH(YEAR(CS$2),$K$2:$P$2,0))/4</f>
        <v>-250</v>
      </c>
      <c r="CT55" s="280" cm="1">
        <f t="array" ref="CT55">INDEX($K:$P,ROW(),MATCH(YEAR(CT$2),$K$2:$P$2,0))/4</f>
        <v>-250</v>
      </c>
      <c r="CU55" s="280" cm="1">
        <f t="array" ref="CU55">INDEX($K:$P,ROW(),MATCH(YEAR(CU$2),$K$2:$P$2,0))/4</f>
        <v>-250</v>
      </c>
      <c r="CV55" s="280" cm="1">
        <f t="array" ref="CV55">INDEX($K:$P,ROW(),MATCH(YEAR(CV$2),$K$2:$P$2,0))/4</f>
        <v>-250</v>
      </c>
      <c r="CW55" s="280" cm="1">
        <f t="array" ref="CW55">INDEX($K:$P,ROW(),MATCH(YEAR(CW$2),$K$2:$P$2,0))/4</f>
        <v>-250</v>
      </c>
      <c r="CX55" s="280" cm="1">
        <f t="array" ref="CX55">INDEX($K:$P,ROW(),MATCH(YEAR(CX$2),$K$2:$P$2,0))/4</f>
        <v>-250</v>
      </c>
      <c r="CY55" s="280" cm="1">
        <f t="array" ref="CY55">INDEX($K:$P,ROW(),MATCH(YEAR(CY$2),$K$2:$P$2,0))/4</f>
        <v>-250</v>
      </c>
      <c r="CZ55" s="280" cm="1">
        <f t="array" ref="CZ55">INDEX($K:$P,ROW(),MATCH(YEAR(CZ$2),$K$2:$P$2,0))/4</f>
        <v>-250</v>
      </c>
      <c r="DA55" s="280" cm="1">
        <f t="array" ref="DA55">INDEX($K:$P,ROW(),MATCH(YEAR(DA$2),$K$2:$P$2,0))/4</f>
        <v>-250</v>
      </c>
      <c r="DB55" s="280" cm="1">
        <f t="array" ref="DB55">INDEX($K:$P,ROW(),MATCH(YEAR(DB$2),$K$2:$P$2,0))/4</f>
        <v>-250</v>
      </c>
      <c r="DC55" s="280" cm="1">
        <f t="array" ref="DC55">INDEX($K:$P,ROW(),MATCH(YEAR(DC$2),$K$2:$P$2,0))/4</f>
        <v>-250</v>
      </c>
      <c r="DD55" s="280" cm="1">
        <f t="array" ref="DD55">INDEX($K:$P,ROW(),MATCH(YEAR(DD$2),$K$2:$P$2,0))/4</f>
        <v>-250</v>
      </c>
      <c r="DE55" s="280" cm="1">
        <f t="array" ref="DE55">INDEX($K:$P,ROW(),MATCH(YEAR(DE$2),$K$2:$P$2,0))/4</f>
        <v>-250</v>
      </c>
      <c r="DF55" s="280" cm="1">
        <f t="array" ref="DF55">INDEX($K:$P,ROW(),MATCH(YEAR(DF$2),$K$2:$P$2,0))/4</f>
        <v>-250</v>
      </c>
      <c r="DG55" s="280" cm="1">
        <f t="array" ref="DG55">INDEX($K:$P,ROW(),MATCH(YEAR(DG$2),$K$2:$P$2,0))/4</f>
        <v>-250</v>
      </c>
      <c r="DH55" s="280" cm="1">
        <f t="array" ref="DH55">INDEX($K:$P,ROW(),MATCH(YEAR(DH$2),$K$2:$P$2,0))/4</f>
        <v>-250</v>
      </c>
      <c r="DI55" s="280" cm="1">
        <f t="array" ref="DI55">INDEX($K:$P,ROW(),MATCH(YEAR(DI$2),$K$2:$P$2,0))/4</f>
        <v>-250</v>
      </c>
      <c r="DJ55" s="280" cm="1">
        <f t="array" ref="DJ55">INDEX($K:$P,ROW(),MATCH(YEAR(DJ$2),$K$2:$P$2,0))/4</f>
        <v>-250</v>
      </c>
      <c r="DK55" s="280" cm="1">
        <f t="array" ref="DK55">INDEX($K:$P,ROW(),MATCH(YEAR(DK$2),$K$2:$P$2,0))/4</f>
        <v>-250</v>
      </c>
      <c r="DL55" s="280" cm="1">
        <f t="array" ref="DL55">INDEX($K:$P,ROW(),MATCH(YEAR(DL$2),$K$2:$P$2,0))/4</f>
        <v>-250</v>
      </c>
    </row>
    <row r="56" spans="1:116" x14ac:dyDescent="0.35">
      <c r="G56" s="356" t="s">
        <v>651</v>
      </c>
      <c r="H56" s="164"/>
      <c r="I56" s="164"/>
      <c r="J56" s="361" t="s">
        <v>643</v>
      </c>
      <c r="K56" s="345">
        <v>-1000</v>
      </c>
      <c r="L56" s="345">
        <v>-1000</v>
      </c>
      <c r="M56" s="345">
        <v>-1000</v>
      </c>
      <c r="N56" s="345">
        <v>-1000</v>
      </c>
      <c r="O56" s="345">
        <v>-1000</v>
      </c>
      <c r="P56" s="345">
        <v>-1000</v>
      </c>
      <c r="S56" s="280" cm="1">
        <f t="array" ref="S56">INDEX($K:$P,ROW(),MATCH(YEAR(S$2),$K$2:$P$2,0))/12</f>
        <v>-83.333333333333329</v>
      </c>
      <c r="T56" s="280" cm="1">
        <f t="array" ref="T56">INDEX($K:$P,ROW(),MATCH(YEAR(T$2),$K$2:$P$2,0))/12</f>
        <v>-83.333333333333329</v>
      </c>
      <c r="U56" s="280" cm="1">
        <f t="array" ref="U56">INDEX($K:$P,ROW(),MATCH(YEAR(U$2),$K$2:$P$2,0))/12</f>
        <v>-83.333333333333329</v>
      </c>
      <c r="V56" s="280" cm="1">
        <f t="array" ref="V56">INDEX($K:$P,ROW(),MATCH(YEAR(V$2),$K$2:$P$2,0))/12</f>
        <v>-83.333333333333329</v>
      </c>
      <c r="W56" s="280" cm="1">
        <f t="array" ref="W56">INDEX($K:$P,ROW(),MATCH(YEAR(W$2),$K$2:$P$2,0))/12</f>
        <v>-83.333333333333329</v>
      </c>
      <c r="X56" s="280" cm="1">
        <f t="array" ref="X56">INDEX($K:$P,ROW(),MATCH(YEAR(X$2),$K$2:$P$2,0))/12</f>
        <v>-83.333333333333329</v>
      </c>
      <c r="Y56" s="280" cm="1">
        <f t="array" ref="Y56">INDEX($K:$P,ROW(),MATCH(YEAR(Y$2),$K$2:$P$2,0))/12</f>
        <v>-83.333333333333329</v>
      </c>
      <c r="Z56" s="280" cm="1">
        <f t="array" ref="Z56">INDEX($K:$P,ROW(),MATCH(YEAR(Z$2),$K$2:$P$2,0))/12</f>
        <v>-83.333333333333329</v>
      </c>
      <c r="AA56" s="280" cm="1">
        <f t="array" ref="AA56">INDEX($K:$P,ROW(),MATCH(YEAR(AA$2),$K$2:$P$2,0))/12</f>
        <v>-83.333333333333329</v>
      </c>
      <c r="AB56" s="280" cm="1">
        <f t="array" ref="AB56">INDEX($K:$P,ROW(),MATCH(YEAR(AB$2),$K$2:$P$2,0))/12</f>
        <v>-83.333333333333329</v>
      </c>
      <c r="AC56" s="280" cm="1">
        <f t="array" ref="AC56">INDEX($K:$P,ROW(),MATCH(YEAR(AC$2),$K$2:$P$2,0))/12</f>
        <v>-83.333333333333329</v>
      </c>
      <c r="AD56" s="280" cm="1">
        <f t="array" ref="AD56">INDEX($K:$P,ROW(),MATCH(YEAR(AD$2),$K$2:$P$2,0))/12</f>
        <v>-83.333333333333329</v>
      </c>
      <c r="AE56" s="280" cm="1">
        <f t="array" ref="AE56">INDEX($K:$P,ROW(),MATCH(YEAR(AE$2),$K$2:$P$2,0))/12</f>
        <v>-83.333333333333329</v>
      </c>
      <c r="AF56" s="280" cm="1">
        <f t="array" ref="AF56">INDEX($K:$P,ROW(),MATCH(YEAR(AF$2),$K$2:$P$2,0))/12</f>
        <v>-83.333333333333329</v>
      </c>
      <c r="AG56" s="280" cm="1">
        <f t="array" ref="AG56">INDEX($K:$P,ROW(),MATCH(YEAR(AG$2),$K$2:$P$2,0))/12</f>
        <v>-83.333333333333329</v>
      </c>
      <c r="AH56" s="280" cm="1">
        <f t="array" ref="AH56">INDEX($K:$P,ROW(),MATCH(YEAR(AH$2),$K$2:$P$2,0))/12</f>
        <v>-83.333333333333329</v>
      </c>
      <c r="AI56" s="280" cm="1">
        <f t="array" ref="AI56">INDEX($K:$P,ROW(),MATCH(YEAR(AI$2),$K$2:$P$2,0))/12</f>
        <v>-83.333333333333329</v>
      </c>
      <c r="AJ56" s="280" cm="1">
        <f t="array" ref="AJ56">INDEX($K:$P,ROW(),MATCH(YEAR(AJ$2),$K$2:$P$2,0))/12</f>
        <v>-83.333333333333329</v>
      </c>
      <c r="AK56" s="280" cm="1">
        <f t="array" ref="AK56">INDEX($K:$P,ROW(),MATCH(YEAR(AK$2),$K$2:$P$2,0))/12</f>
        <v>-83.333333333333329</v>
      </c>
      <c r="AL56" s="280" cm="1">
        <f t="array" ref="AL56">INDEX($K:$P,ROW(),MATCH(YEAR(AL$2),$K$2:$P$2,0))/12</f>
        <v>-83.333333333333329</v>
      </c>
      <c r="AM56" s="280" cm="1">
        <f t="array" ref="AM56">INDEX($K:$P,ROW(),MATCH(YEAR(AM$2),$K$2:$P$2,0))/12</f>
        <v>-83.333333333333329</v>
      </c>
      <c r="AN56" s="280" cm="1">
        <f t="array" ref="AN56">INDEX($K:$P,ROW(),MATCH(YEAR(AN$2),$K$2:$P$2,0))/12</f>
        <v>-83.333333333333329</v>
      </c>
      <c r="AO56" s="280" cm="1">
        <f t="array" ref="AO56">INDEX($K:$P,ROW(),MATCH(YEAR(AO$2),$K$2:$P$2,0))/12</f>
        <v>-83.333333333333329</v>
      </c>
      <c r="AP56" s="280" cm="1">
        <f t="array" ref="AP56">INDEX($K:$P,ROW(),MATCH(YEAR(AP$2),$K$2:$P$2,0))/12</f>
        <v>-83.333333333333329</v>
      </c>
      <c r="AQ56" s="280" cm="1">
        <f t="array" ref="AQ56">INDEX($K:$P,ROW(),MATCH(YEAR(AQ$2),$K$2:$P$2,0))/12</f>
        <v>-83.333333333333329</v>
      </c>
      <c r="AR56" s="280" cm="1">
        <f t="array" ref="AR56">INDEX($K:$P,ROW(),MATCH(YEAR(AR$2),$K$2:$P$2,0))/12</f>
        <v>-83.333333333333329</v>
      </c>
      <c r="AS56" s="280" cm="1">
        <f t="array" ref="AS56">INDEX($K:$P,ROW(),MATCH(YEAR(AS$2),$K$2:$P$2,0))/12</f>
        <v>-83.333333333333329</v>
      </c>
      <c r="AT56" s="280" cm="1">
        <f t="array" ref="AT56">INDEX($K:$P,ROW(),MATCH(YEAR(AT$2),$K$2:$P$2,0))/12</f>
        <v>-83.333333333333329</v>
      </c>
      <c r="AU56" s="280" cm="1">
        <f t="array" ref="AU56">INDEX($K:$P,ROW(),MATCH(YEAR(AU$2),$K$2:$P$2,0))/12</f>
        <v>-83.333333333333329</v>
      </c>
      <c r="AV56" s="280" cm="1">
        <f t="array" ref="AV56">INDEX($K:$P,ROW(),MATCH(YEAR(AV$2),$K$2:$P$2,0))/12</f>
        <v>-83.333333333333329</v>
      </c>
      <c r="AW56" s="280" cm="1">
        <f t="array" ref="AW56">INDEX($K:$P,ROW(),MATCH(YEAR(AW$2),$K$2:$P$2,0))/12</f>
        <v>-83.333333333333329</v>
      </c>
      <c r="AX56" s="280" cm="1">
        <f t="array" ref="AX56">INDEX($K:$P,ROW(),MATCH(YEAR(AX$2),$K$2:$P$2,0))/12</f>
        <v>-83.333333333333329</v>
      </c>
      <c r="AY56" s="280" cm="1">
        <f t="array" ref="AY56">INDEX($K:$P,ROW(),MATCH(YEAR(AY$2),$K$2:$P$2,0))/12</f>
        <v>-83.333333333333329</v>
      </c>
      <c r="AZ56" s="280" cm="1">
        <f t="array" ref="AZ56">INDEX($K:$P,ROW(),MATCH(YEAR(AZ$2),$K$2:$P$2,0))/12</f>
        <v>-83.333333333333329</v>
      </c>
      <c r="BA56" s="280" cm="1">
        <f t="array" ref="BA56">INDEX($K:$P,ROW(),MATCH(YEAR(BA$2),$K$2:$P$2,0))/12</f>
        <v>-83.333333333333329</v>
      </c>
      <c r="BB56" s="280" cm="1">
        <f t="array" ref="BB56">INDEX($K:$P,ROW(),MATCH(YEAR(BB$2),$K$2:$P$2,0))/12</f>
        <v>-83.333333333333329</v>
      </c>
      <c r="BC56" s="280" cm="1">
        <f t="array" ref="BC56">INDEX($K:$P,ROW(),MATCH(YEAR(BC$2),$K$2:$P$2,0))/12</f>
        <v>-83.333333333333329</v>
      </c>
      <c r="BD56" s="280" cm="1">
        <f t="array" ref="BD56">INDEX($K:$P,ROW(),MATCH(YEAR(BD$2),$K$2:$P$2,0))/12</f>
        <v>-83.333333333333329</v>
      </c>
      <c r="BE56" s="280" cm="1">
        <f t="array" ref="BE56">INDEX($K:$P,ROW(),MATCH(YEAR(BE$2),$K$2:$P$2,0))/12</f>
        <v>-83.333333333333329</v>
      </c>
      <c r="BF56" s="280" cm="1">
        <f t="array" ref="BF56">INDEX($K:$P,ROW(),MATCH(YEAR(BF$2),$K$2:$P$2,0))/12</f>
        <v>-83.333333333333329</v>
      </c>
      <c r="BG56" s="280" cm="1">
        <f t="array" ref="BG56">INDEX($K:$P,ROW(),MATCH(YEAR(BG$2),$K$2:$P$2,0))/12</f>
        <v>-83.333333333333329</v>
      </c>
      <c r="BH56" s="280" cm="1">
        <f t="array" ref="BH56">INDEX($K:$P,ROW(),MATCH(YEAR(BH$2),$K$2:$P$2,0))/12</f>
        <v>-83.333333333333329</v>
      </c>
      <c r="BI56" s="280" cm="1">
        <f t="array" ref="BI56">INDEX($K:$P,ROW(),MATCH(YEAR(BI$2),$K$2:$P$2,0))/12</f>
        <v>-83.333333333333329</v>
      </c>
      <c r="BJ56" s="280" cm="1">
        <f t="array" ref="BJ56">INDEX($K:$P,ROW(),MATCH(YEAR(BJ$2),$K$2:$P$2,0))/12</f>
        <v>-83.333333333333329</v>
      </c>
      <c r="BK56" s="280" cm="1">
        <f t="array" ref="BK56">INDEX($K:$P,ROW(),MATCH(YEAR(BK$2),$K$2:$P$2,0))/12</f>
        <v>-83.333333333333329</v>
      </c>
      <c r="BL56" s="280" cm="1">
        <f t="array" ref="BL56">INDEX($K:$P,ROW(),MATCH(YEAR(BL$2),$K$2:$P$2,0))/12</f>
        <v>-83.333333333333329</v>
      </c>
      <c r="BM56" s="280" cm="1">
        <f t="array" ref="BM56">INDEX($K:$P,ROW(),MATCH(YEAR(BM$2),$K$2:$P$2,0))/12</f>
        <v>-83.333333333333329</v>
      </c>
      <c r="BN56" s="280" cm="1">
        <f t="array" ref="BN56">INDEX($K:$P,ROW(),MATCH(YEAR(BN$2),$K$2:$P$2,0))/12</f>
        <v>-83.333333333333329</v>
      </c>
      <c r="BO56" s="280" cm="1">
        <f t="array" ref="BO56">INDEX($K:$P,ROW(),MATCH(YEAR(BO$2),$K$2:$P$2,0))/12</f>
        <v>-83.333333333333329</v>
      </c>
      <c r="BP56" s="280" cm="1">
        <f t="array" ref="BP56">INDEX($K:$P,ROW(),MATCH(YEAR(BP$2),$K$2:$P$2,0))/12</f>
        <v>-83.333333333333329</v>
      </c>
      <c r="BQ56" s="280" cm="1">
        <f t="array" ref="BQ56">INDEX($K:$P,ROW(),MATCH(YEAR(BQ$2),$K$2:$P$2,0))/12</f>
        <v>-83.333333333333329</v>
      </c>
      <c r="BR56" s="280" cm="1">
        <f t="array" ref="BR56">INDEX($K:$P,ROW(),MATCH(YEAR(BR$2),$K$2:$P$2,0))/12</f>
        <v>-83.333333333333329</v>
      </c>
      <c r="BS56" s="280" cm="1">
        <f t="array" ref="BS56">INDEX($K:$P,ROW(),MATCH(YEAR(BS$2),$K$2:$P$2,0))/12</f>
        <v>-83.333333333333329</v>
      </c>
      <c r="BT56" s="280" cm="1">
        <f t="array" ref="BT56">INDEX($K:$P,ROW(),MATCH(YEAR(BT$2),$K$2:$P$2,0))/12</f>
        <v>-83.333333333333329</v>
      </c>
      <c r="BU56" s="280" cm="1">
        <f t="array" ref="BU56">INDEX($K:$P,ROW(),MATCH(YEAR(BU$2),$K$2:$P$2,0))/12</f>
        <v>-83.333333333333329</v>
      </c>
      <c r="BV56" s="280" cm="1">
        <f t="array" ref="BV56">INDEX($K:$P,ROW(),MATCH(YEAR(BV$2),$K$2:$P$2,0))/12</f>
        <v>-83.333333333333329</v>
      </c>
      <c r="BW56" s="280" cm="1">
        <f t="array" ref="BW56">INDEX($K:$P,ROW(),MATCH(YEAR(BW$2),$K$2:$P$2,0))/12</f>
        <v>-83.333333333333329</v>
      </c>
      <c r="BX56" s="280" cm="1">
        <f t="array" ref="BX56">INDEX($K:$P,ROW(),MATCH(YEAR(BX$2),$K$2:$P$2,0))/12</f>
        <v>-83.333333333333329</v>
      </c>
      <c r="BY56" s="280" cm="1">
        <f t="array" ref="BY56">INDEX($K:$P,ROW(),MATCH(YEAR(BY$2),$K$2:$P$2,0))/12</f>
        <v>-83.333333333333329</v>
      </c>
      <c r="BZ56" s="280" cm="1">
        <f t="array" ref="BZ56">INDEX($K:$P,ROW(),MATCH(YEAR(BZ$2),$K$2:$P$2,0))/12</f>
        <v>-83.333333333333329</v>
      </c>
      <c r="CA56" s="280" cm="1">
        <f t="array" ref="CA56">INDEX($K:$P,ROW(),MATCH(YEAR(CA$2),$K$2:$P$2,0))/12</f>
        <v>-83.333333333333329</v>
      </c>
      <c r="CB56" s="280" cm="1">
        <f t="array" ref="CB56">INDEX($K:$P,ROW(),MATCH(YEAR(CB$2),$K$2:$P$2,0))/12</f>
        <v>-83.333333333333329</v>
      </c>
      <c r="CC56" s="280" cm="1">
        <f t="array" ref="CC56">INDEX($K:$P,ROW(),MATCH(YEAR(CC$2),$K$2:$P$2,0))/12</f>
        <v>-83.333333333333329</v>
      </c>
      <c r="CD56" s="280" cm="1">
        <f t="array" ref="CD56">INDEX($K:$P,ROW(),MATCH(YEAR(CD$2),$K$2:$P$2,0))/12</f>
        <v>-83.333333333333329</v>
      </c>
      <c r="CE56" s="280" cm="1">
        <f t="array" ref="CE56">INDEX($K:$P,ROW(),MATCH(YEAR(CE$2),$K$2:$P$2,0))/12</f>
        <v>-83.333333333333329</v>
      </c>
      <c r="CF56" s="280" cm="1">
        <f t="array" ref="CF56">INDEX($K:$P,ROW(),MATCH(YEAR(CF$2),$K$2:$P$2,0))/12</f>
        <v>-83.333333333333329</v>
      </c>
      <c r="CG56" s="280" cm="1">
        <f t="array" ref="CG56">INDEX($K:$P,ROW(),MATCH(YEAR(CG$2),$K$2:$P$2,0))/12</f>
        <v>-83.333333333333329</v>
      </c>
      <c r="CH56" s="280" cm="1">
        <f t="array" ref="CH56">INDEX($K:$P,ROW(),MATCH(YEAR(CH$2),$K$2:$P$2,0))/12</f>
        <v>-83.333333333333329</v>
      </c>
      <c r="CI56" s="280" cm="1">
        <f t="array" ref="CI56">INDEX($K:$P,ROW(),MATCH(YEAR(CI$2),$K$2:$P$2,0))/12</f>
        <v>-83.333333333333329</v>
      </c>
      <c r="CJ56" s="280" cm="1">
        <f t="array" ref="CJ56">INDEX($K:$P,ROW(),MATCH(YEAR(CJ$2),$K$2:$P$2,0))/12</f>
        <v>-83.333333333333329</v>
      </c>
      <c r="CK56" s="280" cm="1">
        <f t="array" ref="CK56">INDEX($K:$P,ROW(),MATCH(YEAR(CK$2),$K$2:$P$2,0))/12</f>
        <v>-83.333333333333329</v>
      </c>
      <c r="CL56" s="280" cm="1">
        <f t="array" ref="CL56">INDEX($K:$P,ROW(),MATCH(YEAR(CL$2),$K$2:$P$2,0))/12</f>
        <v>-83.333333333333329</v>
      </c>
      <c r="CN56" s="280"/>
      <c r="CO56" s="280" cm="1">
        <f t="array" ref="CO56">INDEX($K:$P,ROW(),MATCH(YEAR(CO$2),$K$2:$P$2,0))/4</f>
        <v>-250</v>
      </c>
      <c r="CP56" s="280" cm="1">
        <f t="array" ref="CP56">INDEX($K:$P,ROW(),MATCH(YEAR(CP$2),$K$2:$P$2,0))/4</f>
        <v>-250</v>
      </c>
      <c r="CQ56" s="280" cm="1">
        <f t="array" ref="CQ56">INDEX($K:$P,ROW(),MATCH(YEAR(CQ$2),$K$2:$P$2,0))/4</f>
        <v>-250</v>
      </c>
      <c r="CR56" s="280" cm="1">
        <f t="array" ref="CR56">INDEX($K:$P,ROW(),MATCH(YEAR(CR$2),$K$2:$P$2,0))/4</f>
        <v>-250</v>
      </c>
      <c r="CS56" s="280" cm="1">
        <f t="array" ref="CS56">INDEX($K:$P,ROW(),MATCH(YEAR(CS$2),$K$2:$P$2,0))/4</f>
        <v>-250</v>
      </c>
      <c r="CT56" s="280" cm="1">
        <f t="array" ref="CT56">INDEX($K:$P,ROW(),MATCH(YEAR(CT$2),$K$2:$P$2,0))/4</f>
        <v>-250</v>
      </c>
      <c r="CU56" s="280" cm="1">
        <f t="array" ref="CU56">INDEX($K:$P,ROW(),MATCH(YEAR(CU$2),$K$2:$P$2,0))/4</f>
        <v>-250</v>
      </c>
      <c r="CV56" s="280" cm="1">
        <f t="array" ref="CV56">INDEX($K:$P,ROW(),MATCH(YEAR(CV$2),$K$2:$P$2,0))/4</f>
        <v>-250</v>
      </c>
      <c r="CW56" s="280" cm="1">
        <f t="array" ref="CW56">INDEX($K:$P,ROW(),MATCH(YEAR(CW$2),$K$2:$P$2,0))/4</f>
        <v>-250</v>
      </c>
      <c r="CX56" s="280" cm="1">
        <f t="array" ref="CX56">INDEX($K:$P,ROW(),MATCH(YEAR(CX$2),$K$2:$P$2,0))/4</f>
        <v>-250</v>
      </c>
      <c r="CY56" s="280" cm="1">
        <f t="array" ref="CY56">INDEX($K:$P,ROW(),MATCH(YEAR(CY$2),$K$2:$P$2,0))/4</f>
        <v>-250</v>
      </c>
      <c r="CZ56" s="280" cm="1">
        <f t="array" ref="CZ56">INDEX($K:$P,ROW(),MATCH(YEAR(CZ$2),$K$2:$P$2,0))/4</f>
        <v>-250</v>
      </c>
      <c r="DA56" s="280" cm="1">
        <f t="array" ref="DA56">INDEX($K:$P,ROW(),MATCH(YEAR(DA$2),$K$2:$P$2,0))/4</f>
        <v>-250</v>
      </c>
      <c r="DB56" s="280" cm="1">
        <f t="array" ref="DB56">INDEX($K:$P,ROW(),MATCH(YEAR(DB$2),$K$2:$P$2,0))/4</f>
        <v>-250</v>
      </c>
      <c r="DC56" s="280" cm="1">
        <f t="array" ref="DC56">INDEX($K:$P,ROW(),MATCH(YEAR(DC$2),$K$2:$P$2,0))/4</f>
        <v>-250</v>
      </c>
      <c r="DD56" s="280" cm="1">
        <f t="array" ref="DD56">INDEX($K:$P,ROW(),MATCH(YEAR(DD$2),$K$2:$P$2,0))/4</f>
        <v>-250</v>
      </c>
      <c r="DE56" s="280" cm="1">
        <f t="array" ref="DE56">INDEX($K:$P,ROW(),MATCH(YEAR(DE$2),$K$2:$P$2,0))/4</f>
        <v>-250</v>
      </c>
      <c r="DF56" s="280" cm="1">
        <f t="array" ref="DF56">INDEX($K:$P,ROW(),MATCH(YEAR(DF$2),$K$2:$P$2,0))/4</f>
        <v>-250</v>
      </c>
      <c r="DG56" s="280" cm="1">
        <f t="array" ref="DG56">INDEX($K:$P,ROW(),MATCH(YEAR(DG$2),$K$2:$P$2,0))/4</f>
        <v>-250</v>
      </c>
      <c r="DH56" s="280" cm="1">
        <f t="array" ref="DH56">INDEX($K:$P,ROW(),MATCH(YEAR(DH$2),$K$2:$P$2,0))/4</f>
        <v>-250</v>
      </c>
      <c r="DI56" s="280" cm="1">
        <f t="array" ref="DI56">INDEX($K:$P,ROW(),MATCH(YEAR(DI$2),$K$2:$P$2,0))/4</f>
        <v>-250</v>
      </c>
      <c r="DJ56" s="280" cm="1">
        <f t="array" ref="DJ56">INDEX($K:$P,ROW(),MATCH(YEAR(DJ$2),$K$2:$P$2,0))/4</f>
        <v>-250</v>
      </c>
      <c r="DK56" s="280" cm="1">
        <f t="array" ref="DK56">INDEX($K:$P,ROW(),MATCH(YEAR(DK$2),$K$2:$P$2,0))/4</f>
        <v>-250</v>
      </c>
      <c r="DL56" s="280" cm="1">
        <f t="array" ref="DL56">INDEX($K:$P,ROW(),MATCH(YEAR(DL$2),$K$2:$P$2,0))/4</f>
        <v>-250</v>
      </c>
    </row>
    <row r="57" spans="1:116" x14ac:dyDescent="0.35">
      <c r="G57" s="9" t="s">
        <v>665</v>
      </c>
      <c r="J57" s="279"/>
      <c r="K57" s="281">
        <f t="shared" ref="K57:P57" si="50">SUMIF($3:$3,K$2,57:57)</f>
        <v>-5000</v>
      </c>
      <c r="L57" s="281">
        <f t="shared" si="50"/>
        <v>-5000</v>
      </c>
      <c r="M57" s="281">
        <f t="shared" si="50"/>
        <v>-5000</v>
      </c>
      <c r="N57" s="281">
        <f t="shared" si="50"/>
        <v>-5000</v>
      </c>
      <c r="O57" s="281">
        <f t="shared" si="50"/>
        <v>-5000</v>
      </c>
      <c r="P57" s="281">
        <f t="shared" si="50"/>
        <v>-5000</v>
      </c>
      <c r="S57" s="282">
        <f t="shared" ref="S57:CD57" si="51">SUM(S52:S56)</f>
        <v>-416.66666666666663</v>
      </c>
      <c r="T57" s="282">
        <f t="shared" si="51"/>
        <v>-416.66666666666663</v>
      </c>
      <c r="U57" s="282">
        <f t="shared" si="51"/>
        <v>-416.66666666666663</v>
      </c>
      <c r="V57" s="282">
        <f t="shared" si="51"/>
        <v>-416.66666666666663</v>
      </c>
      <c r="W57" s="282">
        <f t="shared" si="51"/>
        <v>-416.66666666666663</v>
      </c>
      <c r="X57" s="282">
        <f t="shared" si="51"/>
        <v>-416.66666666666663</v>
      </c>
      <c r="Y57" s="282">
        <f t="shared" si="51"/>
        <v>-416.66666666666663</v>
      </c>
      <c r="Z57" s="282">
        <f t="shared" si="51"/>
        <v>-416.66666666666663</v>
      </c>
      <c r="AA57" s="282">
        <f t="shared" si="51"/>
        <v>-416.66666666666663</v>
      </c>
      <c r="AB57" s="282">
        <f t="shared" si="51"/>
        <v>-416.66666666666663</v>
      </c>
      <c r="AC57" s="282">
        <f t="shared" si="51"/>
        <v>-416.66666666666663</v>
      </c>
      <c r="AD57" s="282">
        <f t="shared" si="51"/>
        <v>-416.66666666666663</v>
      </c>
      <c r="AE57" s="282">
        <f t="shared" si="51"/>
        <v>-416.66666666666663</v>
      </c>
      <c r="AF57" s="282">
        <f t="shared" si="51"/>
        <v>-416.66666666666663</v>
      </c>
      <c r="AG57" s="282">
        <f t="shared" si="51"/>
        <v>-416.66666666666663</v>
      </c>
      <c r="AH57" s="282">
        <f t="shared" si="51"/>
        <v>-416.66666666666663</v>
      </c>
      <c r="AI57" s="282">
        <f t="shared" si="51"/>
        <v>-416.66666666666663</v>
      </c>
      <c r="AJ57" s="282">
        <f t="shared" si="51"/>
        <v>-416.66666666666663</v>
      </c>
      <c r="AK57" s="282">
        <f t="shared" si="51"/>
        <v>-416.66666666666663</v>
      </c>
      <c r="AL57" s="282">
        <f t="shared" si="51"/>
        <v>-416.66666666666663</v>
      </c>
      <c r="AM57" s="282">
        <f t="shared" si="51"/>
        <v>-416.66666666666663</v>
      </c>
      <c r="AN57" s="282">
        <f t="shared" si="51"/>
        <v>-416.66666666666663</v>
      </c>
      <c r="AO57" s="282">
        <f t="shared" si="51"/>
        <v>-416.66666666666663</v>
      </c>
      <c r="AP57" s="282">
        <f t="shared" si="51"/>
        <v>-416.66666666666663</v>
      </c>
      <c r="AQ57" s="282">
        <f t="shared" si="51"/>
        <v>-416.66666666666663</v>
      </c>
      <c r="AR57" s="282">
        <f t="shared" si="51"/>
        <v>-416.66666666666663</v>
      </c>
      <c r="AS57" s="282">
        <f t="shared" si="51"/>
        <v>-416.66666666666663</v>
      </c>
      <c r="AT57" s="282">
        <f t="shared" si="51"/>
        <v>-416.66666666666663</v>
      </c>
      <c r="AU57" s="282">
        <f t="shared" si="51"/>
        <v>-416.66666666666663</v>
      </c>
      <c r="AV57" s="282">
        <f t="shared" si="51"/>
        <v>-416.66666666666663</v>
      </c>
      <c r="AW57" s="282">
        <f t="shared" si="51"/>
        <v>-416.66666666666663</v>
      </c>
      <c r="AX57" s="282">
        <f t="shared" si="51"/>
        <v>-416.66666666666663</v>
      </c>
      <c r="AY57" s="282">
        <f t="shared" si="51"/>
        <v>-416.66666666666663</v>
      </c>
      <c r="AZ57" s="282">
        <f t="shared" si="51"/>
        <v>-416.66666666666663</v>
      </c>
      <c r="BA57" s="282">
        <f t="shared" si="51"/>
        <v>-416.66666666666663</v>
      </c>
      <c r="BB57" s="282">
        <f t="shared" si="51"/>
        <v>-416.66666666666663</v>
      </c>
      <c r="BC57" s="282">
        <f t="shared" si="51"/>
        <v>-416.66666666666663</v>
      </c>
      <c r="BD57" s="282">
        <f t="shared" si="51"/>
        <v>-416.66666666666663</v>
      </c>
      <c r="BE57" s="282">
        <f t="shared" si="51"/>
        <v>-416.66666666666663</v>
      </c>
      <c r="BF57" s="282">
        <f t="shared" si="51"/>
        <v>-416.66666666666663</v>
      </c>
      <c r="BG57" s="282">
        <f t="shared" si="51"/>
        <v>-416.66666666666663</v>
      </c>
      <c r="BH57" s="282">
        <f t="shared" si="51"/>
        <v>-416.66666666666663</v>
      </c>
      <c r="BI57" s="282">
        <f t="shared" si="51"/>
        <v>-416.66666666666663</v>
      </c>
      <c r="BJ57" s="282">
        <f t="shared" si="51"/>
        <v>-416.66666666666663</v>
      </c>
      <c r="BK57" s="282">
        <f t="shared" si="51"/>
        <v>-416.66666666666663</v>
      </c>
      <c r="BL57" s="282">
        <f t="shared" si="51"/>
        <v>-416.66666666666663</v>
      </c>
      <c r="BM57" s="282">
        <f t="shared" si="51"/>
        <v>-416.66666666666663</v>
      </c>
      <c r="BN57" s="282">
        <f t="shared" si="51"/>
        <v>-416.66666666666663</v>
      </c>
      <c r="BO57" s="282">
        <f t="shared" si="51"/>
        <v>-416.66666666666663</v>
      </c>
      <c r="BP57" s="282">
        <f t="shared" si="51"/>
        <v>-416.66666666666663</v>
      </c>
      <c r="BQ57" s="282">
        <f t="shared" si="51"/>
        <v>-416.66666666666663</v>
      </c>
      <c r="BR57" s="282">
        <f t="shared" si="51"/>
        <v>-416.66666666666663</v>
      </c>
      <c r="BS57" s="282">
        <f t="shared" si="51"/>
        <v>-416.66666666666663</v>
      </c>
      <c r="BT57" s="282">
        <f t="shared" si="51"/>
        <v>-416.66666666666663</v>
      </c>
      <c r="BU57" s="282">
        <f t="shared" si="51"/>
        <v>-416.66666666666663</v>
      </c>
      <c r="BV57" s="282">
        <f t="shared" si="51"/>
        <v>-416.66666666666663</v>
      </c>
      <c r="BW57" s="282">
        <f t="shared" si="51"/>
        <v>-416.66666666666663</v>
      </c>
      <c r="BX57" s="282">
        <f t="shared" si="51"/>
        <v>-416.66666666666663</v>
      </c>
      <c r="BY57" s="282">
        <f t="shared" si="51"/>
        <v>-416.66666666666663</v>
      </c>
      <c r="BZ57" s="282">
        <f t="shared" si="51"/>
        <v>-416.66666666666663</v>
      </c>
      <c r="CA57" s="282">
        <f t="shared" si="51"/>
        <v>-416.66666666666663</v>
      </c>
      <c r="CB57" s="282">
        <f t="shared" si="51"/>
        <v>-416.66666666666663</v>
      </c>
      <c r="CC57" s="282">
        <f t="shared" si="51"/>
        <v>-416.66666666666663</v>
      </c>
      <c r="CD57" s="282">
        <f t="shared" si="51"/>
        <v>-416.66666666666663</v>
      </c>
      <c r="CE57" s="282">
        <f t="shared" ref="CE57:CL57" si="52">SUM(CE52:CE56)</f>
        <v>-416.66666666666663</v>
      </c>
      <c r="CF57" s="282">
        <f t="shared" si="52"/>
        <v>-416.66666666666663</v>
      </c>
      <c r="CG57" s="282">
        <f t="shared" si="52"/>
        <v>-416.66666666666663</v>
      </c>
      <c r="CH57" s="282">
        <f t="shared" si="52"/>
        <v>-416.66666666666663</v>
      </c>
      <c r="CI57" s="282">
        <f t="shared" si="52"/>
        <v>-416.66666666666663</v>
      </c>
      <c r="CJ57" s="282">
        <f t="shared" si="52"/>
        <v>-416.66666666666663</v>
      </c>
      <c r="CK57" s="282">
        <f t="shared" si="52"/>
        <v>-416.66666666666663</v>
      </c>
      <c r="CL57" s="282">
        <f t="shared" si="52"/>
        <v>-416.66666666666663</v>
      </c>
      <c r="CN57" s="282"/>
      <c r="CO57" s="282">
        <f t="shared" ref="CO57:DL57" si="53">SUM(CO52:CO56)</f>
        <v>-1250</v>
      </c>
      <c r="CP57" s="282">
        <f t="shared" si="53"/>
        <v>-1250</v>
      </c>
      <c r="CQ57" s="282">
        <f t="shared" si="53"/>
        <v>-1250</v>
      </c>
      <c r="CR57" s="282">
        <f t="shared" si="53"/>
        <v>-1250</v>
      </c>
      <c r="CS57" s="282">
        <f t="shared" si="53"/>
        <v>-1250</v>
      </c>
      <c r="CT57" s="282">
        <f t="shared" si="53"/>
        <v>-1250</v>
      </c>
      <c r="CU57" s="282">
        <f t="shared" si="53"/>
        <v>-1250</v>
      </c>
      <c r="CV57" s="282">
        <f t="shared" si="53"/>
        <v>-1250</v>
      </c>
      <c r="CW57" s="282">
        <f t="shared" si="53"/>
        <v>-1250</v>
      </c>
      <c r="CX57" s="282">
        <f t="shared" si="53"/>
        <v>-1250</v>
      </c>
      <c r="CY57" s="282">
        <f t="shared" si="53"/>
        <v>-1250</v>
      </c>
      <c r="CZ57" s="282">
        <f t="shared" si="53"/>
        <v>-1250</v>
      </c>
      <c r="DA57" s="282">
        <f t="shared" si="53"/>
        <v>-1250</v>
      </c>
      <c r="DB57" s="282">
        <f t="shared" si="53"/>
        <v>-1250</v>
      </c>
      <c r="DC57" s="282">
        <f t="shared" si="53"/>
        <v>-1250</v>
      </c>
      <c r="DD57" s="282">
        <f t="shared" si="53"/>
        <v>-1250</v>
      </c>
      <c r="DE57" s="282">
        <f t="shared" si="53"/>
        <v>-1250</v>
      </c>
      <c r="DF57" s="282">
        <f t="shared" si="53"/>
        <v>-1250</v>
      </c>
      <c r="DG57" s="282">
        <f t="shared" si="53"/>
        <v>-1250</v>
      </c>
      <c r="DH57" s="282">
        <f t="shared" si="53"/>
        <v>-1250</v>
      </c>
      <c r="DI57" s="282">
        <f t="shared" si="53"/>
        <v>-1250</v>
      </c>
      <c r="DJ57" s="282">
        <f t="shared" si="53"/>
        <v>-1250</v>
      </c>
      <c r="DK57" s="282">
        <f t="shared" si="53"/>
        <v>-1250</v>
      </c>
      <c r="DL57" s="282">
        <f t="shared" si="53"/>
        <v>-1250</v>
      </c>
    </row>
    <row r="58" spans="1:116" x14ac:dyDescent="0.35">
      <c r="G58" s="9"/>
      <c r="S58" s="32"/>
      <c r="T58" s="32"/>
      <c r="U58" s="32"/>
      <c r="V58" s="32"/>
      <c r="W58" s="32"/>
      <c r="X58" s="32"/>
      <c r="Y58" s="32"/>
      <c r="Z58" s="32"/>
      <c r="AA58" s="32"/>
      <c r="AB58" s="32"/>
      <c r="AC58" s="32"/>
      <c r="AD58" s="32"/>
      <c r="AE58" s="32"/>
      <c r="AF58" s="32"/>
      <c r="AG58" s="32"/>
      <c r="AH58" s="32"/>
      <c r="AI58" s="32"/>
      <c r="AJ58" s="32"/>
      <c r="AK58" s="32"/>
      <c r="AL58" s="32"/>
      <c r="AM58" s="32"/>
      <c r="AN58" s="32"/>
      <c r="AO58" s="32"/>
      <c r="AP58" s="32"/>
      <c r="AQ58" s="32"/>
      <c r="AR58" s="32"/>
      <c r="AS58" s="32"/>
      <c r="AT58" s="32"/>
      <c r="AU58" s="32"/>
      <c r="AV58" s="32"/>
      <c r="AW58" s="32"/>
      <c r="AX58" s="32"/>
      <c r="AY58" s="32"/>
      <c r="AZ58" s="32"/>
      <c r="BA58" s="32"/>
      <c r="BB58" s="32"/>
      <c r="BC58" s="32"/>
      <c r="BD58" s="32"/>
      <c r="BE58" s="32"/>
      <c r="BF58" s="32"/>
      <c r="BG58" s="32"/>
      <c r="BH58" s="32"/>
      <c r="BI58" s="32"/>
      <c r="BJ58" s="32"/>
      <c r="BK58" s="32"/>
      <c r="BL58" s="32"/>
      <c r="BM58" s="32"/>
      <c r="BN58" s="32"/>
      <c r="BO58" s="32"/>
      <c r="BP58" s="32"/>
      <c r="BQ58" s="32"/>
      <c r="BR58" s="32"/>
      <c r="BS58" s="32"/>
      <c r="BT58" s="32"/>
      <c r="BU58" s="32"/>
      <c r="BV58" s="32"/>
      <c r="BW58" s="32"/>
      <c r="BX58" s="32"/>
      <c r="BY58" s="32"/>
      <c r="BZ58" s="32"/>
      <c r="CA58" s="32"/>
      <c r="CB58" s="32"/>
      <c r="CC58" s="32"/>
      <c r="CD58" s="32"/>
      <c r="CE58" s="32"/>
      <c r="CF58" s="32"/>
      <c r="CG58" s="32"/>
      <c r="CH58" s="32"/>
      <c r="CI58" s="32"/>
      <c r="CJ58" s="32"/>
      <c r="CK58" s="32"/>
      <c r="CL58" s="32"/>
      <c r="CN58" s="32"/>
      <c r="CO58" s="32"/>
      <c r="CP58" s="32"/>
      <c r="CQ58" s="32"/>
      <c r="CR58" s="32"/>
      <c r="CS58" s="32"/>
      <c r="CT58" s="32"/>
      <c r="CU58" s="32"/>
      <c r="CV58" s="32"/>
      <c r="CW58" s="32"/>
      <c r="CX58" s="32"/>
      <c r="CY58" s="32"/>
      <c r="CZ58" s="32"/>
      <c r="DA58" s="32"/>
      <c r="DB58" s="32"/>
      <c r="DC58" s="32"/>
      <c r="DD58" s="32"/>
      <c r="DE58" s="32"/>
      <c r="DF58" s="32"/>
      <c r="DG58" s="32"/>
      <c r="DH58" s="32"/>
      <c r="DI58" s="32"/>
      <c r="DJ58" s="32"/>
      <c r="DK58" s="32"/>
      <c r="DL58" s="32"/>
    </row>
    <row r="59" spans="1:116" ht="14.25" customHeight="1" collapsed="1" x14ac:dyDescent="0.35">
      <c r="A59" s="31" t="s">
        <v>218</v>
      </c>
      <c r="B59" s="31"/>
      <c r="C59" s="31"/>
      <c r="D59" s="31"/>
      <c r="E59" s="31"/>
      <c r="F59" s="31"/>
      <c r="G59" s="312" t="s">
        <v>666</v>
      </c>
      <c r="H59" s="310"/>
      <c r="I59" s="310"/>
      <c r="J59" s="310"/>
      <c r="K59" s="310"/>
      <c r="L59" s="310"/>
      <c r="M59" s="310"/>
      <c r="N59" s="310"/>
      <c r="O59" s="310"/>
      <c r="P59" s="313"/>
      <c r="S59" s="311"/>
      <c r="T59" s="310"/>
      <c r="U59" s="310"/>
      <c r="V59" s="310"/>
      <c r="W59" s="310"/>
      <c r="X59" s="310"/>
      <c r="Y59" s="310"/>
      <c r="Z59" s="310"/>
      <c r="AA59" s="310"/>
      <c r="AB59" s="310"/>
      <c r="AC59" s="310"/>
      <c r="AD59" s="310"/>
      <c r="AE59" s="310"/>
      <c r="AF59" s="310"/>
      <c r="AG59" s="310"/>
      <c r="AH59" s="310"/>
      <c r="AI59" s="310"/>
      <c r="AJ59" s="310"/>
      <c r="AK59" s="310"/>
      <c r="AL59" s="310"/>
      <c r="AM59" s="310"/>
      <c r="AN59" s="310"/>
      <c r="AO59" s="310"/>
      <c r="AP59" s="310"/>
      <c r="AQ59" s="310"/>
      <c r="AR59" s="310"/>
      <c r="AS59" s="310"/>
      <c r="AT59" s="310"/>
      <c r="AU59" s="310"/>
      <c r="AV59" s="310"/>
      <c r="AW59" s="310"/>
      <c r="AX59" s="310"/>
      <c r="AY59" s="310"/>
      <c r="AZ59" s="310"/>
      <c r="BA59" s="310"/>
      <c r="BB59" s="310"/>
      <c r="BC59" s="310"/>
      <c r="BD59" s="310"/>
      <c r="BE59" s="310"/>
      <c r="BF59" s="310"/>
      <c r="BG59" s="310"/>
      <c r="BH59" s="310"/>
      <c r="BI59" s="310"/>
      <c r="BJ59" s="310"/>
      <c r="BK59" s="310"/>
      <c r="BL59" s="310"/>
      <c r="BM59" s="310"/>
      <c r="BN59" s="310"/>
      <c r="BO59" s="310"/>
      <c r="BP59" s="310"/>
      <c r="BQ59" s="310"/>
      <c r="BR59" s="310"/>
      <c r="BS59" s="310"/>
      <c r="BT59" s="310"/>
      <c r="BU59" s="310"/>
      <c r="BV59" s="310"/>
      <c r="BW59" s="310"/>
      <c r="BX59" s="310"/>
      <c r="BY59" s="310"/>
      <c r="BZ59" s="310"/>
      <c r="CA59" s="310"/>
      <c r="CB59" s="310"/>
      <c r="CC59" s="310"/>
      <c r="CD59" s="310"/>
      <c r="CE59" s="310"/>
      <c r="CF59" s="310"/>
      <c r="CG59" s="310"/>
      <c r="CH59" s="310"/>
      <c r="CI59" s="310"/>
      <c r="CJ59" s="310"/>
      <c r="CK59" s="310"/>
      <c r="CL59" s="313"/>
      <c r="CN59" s="311"/>
      <c r="CO59" s="310"/>
      <c r="CP59" s="310"/>
      <c r="CQ59" s="310"/>
      <c r="CR59" s="310"/>
      <c r="CS59" s="310"/>
      <c r="CT59" s="310"/>
      <c r="CU59" s="310"/>
      <c r="CV59" s="310"/>
      <c r="CW59" s="310"/>
      <c r="CX59" s="310"/>
      <c r="CY59" s="310"/>
      <c r="CZ59" s="310"/>
      <c r="DA59" s="310"/>
      <c r="DB59" s="310"/>
      <c r="DC59" s="310"/>
      <c r="DD59" s="310"/>
      <c r="DE59" s="310"/>
      <c r="DF59" s="310"/>
      <c r="DG59" s="310"/>
      <c r="DH59" s="310"/>
      <c r="DI59" s="310"/>
      <c r="DJ59" s="310"/>
      <c r="DK59" s="310"/>
      <c r="DL59" s="313"/>
    </row>
    <row r="60" spans="1:116" ht="14.25" customHeight="1" x14ac:dyDescent="0.35">
      <c r="A60" s="31"/>
      <c r="B60" s="31"/>
      <c r="C60" s="31"/>
      <c r="D60" s="31"/>
      <c r="E60" s="31"/>
      <c r="F60" s="31"/>
      <c r="G60" s="67"/>
      <c r="H60" s="31"/>
      <c r="I60" s="31"/>
      <c r="J60" s="31"/>
      <c r="K60" s="31"/>
      <c r="L60" s="31"/>
      <c r="M60" s="31"/>
      <c r="N60" s="31"/>
      <c r="O60" s="31"/>
      <c r="P60" s="31"/>
      <c r="S60" s="31"/>
      <c r="T60" s="31"/>
      <c r="U60" s="31"/>
      <c r="V60" s="31"/>
      <c r="W60" s="31"/>
      <c r="X60" s="31"/>
      <c r="Y60" s="31"/>
      <c r="Z60" s="31"/>
      <c r="AA60" s="31"/>
      <c r="AB60" s="31"/>
      <c r="AC60" s="31"/>
      <c r="AD60" s="31"/>
      <c r="AE60" s="31"/>
      <c r="AF60" s="31"/>
      <c r="AG60" s="31"/>
      <c r="AH60" s="31"/>
      <c r="AI60" s="31"/>
      <c r="AJ60" s="31"/>
      <c r="AK60" s="31"/>
      <c r="AL60" s="31"/>
      <c r="AM60" s="31"/>
      <c r="AN60" s="31"/>
      <c r="AO60" s="31"/>
      <c r="AP60" s="31"/>
      <c r="AQ60" s="31"/>
      <c r="AR60" s="31"/>
      <c r="AS60" s="31"/>
      <c r="AT60" s="31"/>
      <c r="AU60" s="31"/>
      <c r="AV60" s="31"/>
      <c r="AW60" s="31"/>
      <c r="AX60" s="31"/>
      <c r="AY60" s="31"/>
      <c r="AZ60" s="31"/>
      <c r="BA60" s="31"/>
      <c r="BB60" s="31"/>
      <c r="BC60" s="31"/>
      <c r="BD60" s="31"/>
      <c r="BE60" s="31"/>
      <c r="BF60" s="31"/>
      <c r="BG60" s="31"/>
      <c r="BH60" s="31"/>
      <c r="BI60" s="31"/>
      <c r="BJ60" s="31"/>
      <c r="BK60" s="31"/>
      <c r="BL60" s="31"/>
      <c r="BM60" s="31"/>
      <c r="BN60" s="31"/>
      <c r="BO60" s="31"/>
      <c r="BP60" s="31"/>
      <c r="BQ60" s="31"/>
      <c r="BR60" s="31"/>
      <c r="BS60" s="31"/>
      <c r="BT60" s="31"/>
      <c r="BU60" s="31"/>
      <c r="BV60" s="31"/>
      <c r="BW60" s="31"/>
      <c r="BX60" s="31"/>
      <c r="BY60" s="31"/>
      <c r="BZ60" s="31"/>
      <c r="CA60" s="31"/>
      <c r="CB60" s="31"/>
      <c r="CC60" s="31"/>
      <c r="CD60" s="31"/>
      <c r="CE60" s="31"/>
      <c r="CF60" s="31"/>
      <c r="CG60" s="31"/>
      <c r="CH60" s="31"/>
      <c r="CI60" s="31"/>
      <c r="CJ60" s="31"/>
      <c r="CK60" s="31"/>
      <c r="CL60" s="31"/>
      <c r="CN60" s="31"/>
      <c r="CO60" s="31"/>
      <c r="CP60" s="31"/>
      <c r="CQ60" s="31"/>
      <c r="CR60" s="31"/>
      <c r="CS60" s="31"/>
      <c r="CT60" s="31"/>
      <c r="CU60" s="31"/>
      <c r="CV60" s="31"/>
      <c r="CW60" s="31"/>
      <c r="CX60" s="31"/>
      <c r="CY60" s="31"/>
      <c r="CZ60" s="31"/>
      <c r="DA60" s="31"/>
      <c r="DB60" s="31"/>
      <c r="DC60" s="31"/>
      <c r="DD60" s="31"/>
      <c r="DE60" s="31"/>
      <c r="DF60" s="31"/>
      <c r="DG60" s="31"/>
      <c r="DH60" s="31"/>
      <c r="DI60" s="31"/>
      <c r="DJ60" s="31"/>
      <c r="DK60" s="31"/>
      <c r="DL60" s="31"/>
    </row>
    <row r="61" spans="1:116" ht="14.25" customHeight="1" x14ac:dyDescent="0.35">
      <c r="A61" s="31"/>
      <c r="B61" s="31"/>
      <c r="C61" s="31"/>
      <c r="D61" s="31"/>
      <c r="E61" s="31"/>
      <c r="F61" s="31"/>
      <c r="G61" s="67"/>
      <c r="H61" s="31"/>
      <c r="I61" s="31"/>
      <c r="J61" s="31"/>
      <c r="K61" s="31"/>
      <c r="L61" s="31"/>
      <c r="M61" s="31"/>
      <c r="N61" s="31"/>
      <c r="O61" s="31"/>
      <c r="P61" s="31"/>
      <c r="S61" s="31"/>
      <c r="T61" s="31"/>
      <c r="U61" s="31"/>
      <c r="V61" s="31"/>
      <c r="W61" s="31"/>
      <c r="X61" s="31"/>
      <c r="Y61" s="31"/>
      <c r="Z61" s="31"/>
      <c r="AA61" s="31"/>
      <c r="AB61" s="31"/>
      <c r="AC61" s="31"/>
      <c r="AD61" s="31"/>
      <c r="AE61" s="31"/>
      <c r="AF61" s="31"/>
      <c r="AG61" s="31"/>
      <c r="AH61" s="31"/>
      <c r="AI61" s="31"/>
      <c r="AJ61" s="31"/>
      <c r="AK61" s="31"/>
      <c r="AL61" s="31"/>
      <c r="AM61" s="31"/>
      <c r="AN61" s="31"/>
      <c r="AO61" s="31"/>
      <c r="AP61" s="31"/>
      <c r="AQ61" s="31"/>
      <c r="AR61" s="31"/>
      <c r="AS61" s="31"/>
      <c r="AT61" s="31"/>
      <c r="AU61" s="31"/>
      <c r="AV61" s="31"/>
      <c r="AW61" s="31"/>
      <c r="AX61" s="31"/>
      <c r="AY61" s="31"/>
      <c r="AZ61" s="31"/>
      <c r="BA61" s="31"/>
      <c r="BB61" s="31"/>
      <c r="BC61" s="31"/>
      <c r="BD61" s="31"/>
      <c r="BE61" s="31"/>
      <c r="BF61" s="31"/>
      <c r="BG61" s="31"/>
      <c r="BH61" s="31"/>
      <c r="BI61" s="31"/>
      <c r="BJ61" s="31"/>
      <c r="BK61" s="31"/>
      <c r="BL61" s="31"/>
      <c r="BM61" s="31"/>
      <c r="BN61" s="31"/>
      <c r="BO61" s="31"/>
      <c r="BP61" s="31"/>
      <c r="BQ61" s="31"/>
      <c r="BR61" s="31"/>
      <c r="BS61" s="31"/>
      <c r="BT61" s="31"/>
      <c r="BU61" s="31"/>
      <c r="BV61" s="31"/>
      <c r="BW61" s="31"/>
      <c r="BX61" s="31"/>
      <c r="BY61" s="31"/>
      <c r="BZ61" s="31"/>
      <c r="CA61" s="31"/>
      <c r="CB61" s="31"/>
      <c r="CC61" s="31"/>
      <c r="CD61" s="31"/>
      <c r="CE61" s="31"/>
      <c r="CF61" s="31"/>
      <c r="CG61" s="31"/>
      <c r="CH61" s="31"/>
      <c r="CI61" s="31"/>
      <c r="CJ61" s="31"/>
      <c r="CK61" s="31"/>
      <c r="CL61" s="31"/>
      <c r="CN61" s="31"/>
      <c r="CO61" s="31"/>
      <c r="CP61" s="31"/>
      <c r="CQ61" s="31"/>
      <c r="CR61" s="31"/>
      <c r="CS61" s="31"/>
      <c r="CT61" s="31"/>
      <c r="CU61" s="31"/>
      <c r="CV61" s="31"/>
      <c r="CW61" s="31"/>
      <c r="CX61" s="31"/>
      <c r="CY61" s="31"/>
      <c r="CZ61" s="31"/>
      <c r="DA61" s="31"/>
      <c r="DB61" s="31"/>
      <c r="DC61" s="31"/>
      <c r="DD61" s="31"/>
      <c r="DE61" s="31"/>
      <c r="DF61" s="31"/>
      <c r="DG61" s="31"/>
      <c r="DH61" s="31"/>
      <c r="DI61" s="31"/>
      <c r="DJ61" s="31"/>
      <c r="DK61" s="31"/>
      <c r="DL61" s="31"/>
    </row>
    <row r="62" spans="1:116" ht="14.25" customHeight="1" x14ac:dyDescent="0.35">
      <c r="A62" s="31"/>
      <c r="B62" s="31"/>
      <c r="C62" s="31"/>
      <c r="D62" s="31"/>
      <c r="E62" s="31"/>
      <c r="F62" s="31"/>
      <c r="G62" s="67"/>
      <c r="H62" s="31"/>
      <c r="I62" s="31"/>
      <c r="J62" s="31"/>
      <c r="K62" s="31"/>
      <c r="L62" s="31"/>
      <c r="M62" s="31"/>
      <c r="N62" s="31"/>
      <c r="O62" s="31"/>
      <c r="P62" s="31"/>
      <c r="S62" s="31"/>
      <c r="T62" s="31"/>
      <c r="U62" s="31"/>
      <c r="V62" s="31"/>
      <c r="W62" s="31"/>
      <c r="X62" s="31"/>
      <c r="Y62" s="31"/>
      <c r="Z62" s="31"/>
      <c r="AA62" s="31"/>
      <c r="AB62" s="31"/>
      <c r="AC62" s="31"/>
      <c r="AD62" s="31"/>
      <c r="AE62" s="31"/>
      <c r="AF62" s="31"/>
      <c r="AG62" s="31"/>
      <c r="AH62" s="31"/>
      <c r="AI62" s="31"/>
      <c r="AJ62" s="31"/>
      <c r="AK62" s="31"/>
      <c r="AL62" s="31"/>
      <c r="AM62" s="31"/>
      <c r="AN62" s="31"/>
      <c r="AO62" s="31"/>
      <c r="AP62" s="31"/>
      <c r="AQ62" s="31"/>
      <c r="AR62" s="31"/>
      <c r="AS62" s="31"/>
      <c r="AT62" s="31"/>
      <c r="AU62" s="31"/>
      <c r="AV62" s="31"/>
      <c r="AW62" s="31"/>
      <c r="AX62" s="31"/>
      <c r="AY62" s="31"/>
      <c r="AZ62" s="31"/>
      <c r="BA62" s="31"/>
      <c r="BB62" s="31"/>
      <c r="BC62" s="31"/>
      <c r="BD62" s="31"/>
      <c r="BE62" s="31"/>
      <c r="BF62" s="31"/>
      <c r="BG62" s="31"/>
      <c r="BH62" s="31"/>
      <c r="BI62" s="31"/>
      <c r="BJ62" s="31"/>
      <c r="BK62" s="31"/>
      <c r="BL62" s="31"/>
      <c r="BM62" s="31"/>
      <c r="BN62" s="31"/>
      <c r="BO62" s="31"/>
      <c r="BP62" s="31"/>
      <c r="BQ62" s="31"/>
      <c r="BR62" s="31"/>
      <c r="BS62" s="31"/>
      <c r="BT62" s="31"/>
      <c r="BU62" s="31"/>
      <c r="BV62" s="31"/>
      <c r="BW62" s="31"/>
      <c r="BX62" s="31"/>
      <c r="BY62" s="31"/>
      <c r="BZ62" s="31"/>
      <c r="CA62" s="31"/>
      <c r="CB62" s="31"/>
      <c r="CC62" s="31"/>
      <c r="CD62" s="31"/>
      <c r="CE62" s="31"/>
      <c r="CF62" s="31"/>
      <c r="CG62" s="31"/>
      <c r="CH62" s="31"/>
      <c r="CI62" s="31"/>
      <c r="CJ62" s="31"/>
      <c r="CK62" s="31"/>
      <c r="CL62" s="31"/>
      <c r="CN62" s="31"/>
      <c r="CO62" s="31"/>
      <c r="CP62" s="31"/>
      <c r="CQ62" s="31"/>
      <c r="CR62" s="31"/>
      <c r="CS62" s="31"/>
      <c r="CT62" s="31"/>
      <c r="CU62" s="31"/>
      <c r="CV62" s="31"/>
      <c r="CW62" s="31"/>
      <c r="CX62" s="31"/>
      <c r="CY62" s="31"/>
      <c r="CZ62" s="31"/>
      <c r="DA62" s="31"/>
      <c r="DB62" s="31"/>
      <c r="DC62" s="31"/>
      <c r="DD62" s="31"/>
      <c r="DE62" s="31"/>
      <c r="DF62" s="31"/>
      <c r="DG62" s="31"/>
      <c r="DH62" s="31"/>
      <c r="DI62" s="31"/>
      <c r="DJ62" s="31"/>
      <c r="DK62" s="31"/>
      <c r="DL62" s="31"/>
    </row>
    <row r="63" spans="1:116" ht="14.25" customHeight="1" x14ac:dyDescent="0.35">
      <c r="A63" s="31"/>
      <c r="B63" s="31"/>
      <c r="C63" s="31"/>
      <c r="D63" s="31"/>
      <c r="E63" s="31"/>
      <c r="F63" s="31"/>
      <c r="G63" s="67"/>
      <c r="H63" s="31"/>
      <c r="I63" s="31"/>
      <c r="J63" s="31"/>
      <c r="K63" s="31"/>
      <c r="L63" s="31"/>
      <c r="M63" s="31"/>
      <c r="N63" s="31"/>
      <c r="O63" s="31"/>
      <c r="P63" s="31"/>
      <c r="S63" s="31"/>
      <c r="T63" s="31"/>
      <c r="U63" s="31"/>
      <c r="V63" s="31"/>
      <c r="W63" s="31"/>
      <c r="X63" s="31"/>
      <c r="Y63" s="31"/>
      <c r="Z63" s="31"/>
      <c r="AA63" s="31"/>
      <c r="AB63" s="31"/>
      <c r="AC63" s="31"/>
      <c r="AD63" s="31"/>
      <c r="AE63" s="31"/>
      <c r="AF63" s="31"/>
      <c r="AG63" s="31"/>
      <c r="AH63" s="31"/>
      <c r="AI63" s="31"/>
      <c r="AJ63" s="31"/>
      <c r="AK63" s="31"/>
      <c r="AL63" s="31"/>
      <c r="AM63" s="31"/>
      <c r="AN63" s="31"/>
      <c r="AO63" s="31"/>
      <c r="AP63" s="31"/>
      <c r="AQ63" s="31"/>
      <c r="AR63" s="31"/>
      <c r="AS63" s="31"/>
      <c r="AT63" s="31"/>
      <c r="AU63" s="31"/>
      <c r="AV63" s="31"/>
      <c r="AW63" s="31"/>
      <c r="AX63" s="31"/>
      <c r="AY63" s="31"/>
      <c r="AZ63" s="31"/>
      <c r="BA63" s="31"/>
      <c r="BB63" s="31"/>
      <c r="BC63" s="31"/>
      <c r="BD63" s="31"/>
      <c r="BE63" s="31"/>
      <c r="BF63" s="31"/>
      <c r="BG63" s="31"/>
      <c r="BH63" s="31"/>
      <c r="BI63" s="31"/>
      <c r="BJ63" s="31"/>
      <c r="BK63" s="31"/>
      <c r="BL63" s="31"/>
      <c r="BM63" s="31"/>
      <c r="BN63" s="31"/>
      <c r="BO63" s="31"/>
      <c r="BP63" s="31"/>
      <c r="BQ63" s="31"/>
      <c r="BR63" s="31"/>
      <c r="BS63" s="31"/>
      <c r="BT63" s="31"/>
      <c r="BU63" s="31"/>
      <c r="BV63" s="31"/>
      <c r="BW63" s="31"/>
      <c r="BX63" s="31"/>
      <c r="BY63" s="31"/>
      <c r="BZ63" s="31"/>
      <c r="CA63" s="31"/>
      <c r="CB63" s="31"/>
      <c r="CC63" s="31"/>
      <c r="CD63" s="31"/>
      <c r="CE63" s="31"/>
      <c r="CF63" s="31"/>
      <c r="CG63" s="31"/>
      <c r="CH63" s="31"/>
      <c r="CI63" s="31"/>
      <c r="CJ63" s="31"/>
      <c r="CK63" s="31"/>
      <c r="CL63" s="31"/>
      <c r="CN63" s="31"/>
      <c r="CO63" s="31"/>
      <c r="CP63" s="31"/>
      <c r="CQ63" s="31"/>
      <c r="CR63" s="31"/>
      <c r="CS63" s="31"/>
      <c r="CT63" s="31"/>
      <c r="CU63" s="31"/>
      <c r="CV63" s="31"/>
      <c r="CW63" s="31"/>
      <c r="CX63" s="31"/>
      <c r="CY63" s="31"/>
      <c r="CZ63" s="31"/>
      <c r="DA63" s="31"/>
      <c r="DB63" s="31"/>
      <c r="DC63" s="31"/>
      <c r="DD63" s="31"/>
      <c r="DE63" s="31"/>
      <c r="DF63" s="31"/>
      <c r="DG63" s="31"/>
      <c r="DH63" s="31"/>
      <c r="DI63" s="31"/>
      <c r="DJ63" s="31"/>
      <c r="DK63" s="31"/>
      <c r="DL63" s="31"/>
    </row>
    <row r="64" spans="1:116" ht="14.25" customHeight="1" x14ac:dyDescent="0.35">
      <c r="A64" s="31"/>
      <c r="B64" s="31"/>
      <c r="C64" s="31"/>
      <c r="D64" s="31"/>
      <c r="E64" s="31"/>
      <c r="F64" s="31"/>
      <c r="G64" s="67"/>
      <c r="H64" s="31"/>
      <c r="I64" s="31"/>
      <c r="J64" s="31"/>
      <c r="K64" s="31"/>
      <c r="L64" s="31"/>
      <c r="M64" s="31"/>
      <c r="N64" s="31"/>
      <c r="O64" s="31"/>
      <c r="P64" s="31"/>
      <c r="S64" s="31"/>
      <c r="T64" s="31"/>
      <c r="U64" s="31"/>
      <c r="V64" s="31"/>
      <c r="W64" s="31"/>
      <c r="X64" s="31"/>
      <c r="Y64" s="31"/>
      <c r="Z64" s="31"/>
      <c r="AA64" s="31"/>
      <c r="AB64" s="31"/>
      <c r="AC64" s="31"/>
      <c r="AD64" s="31"/>
      <c r="AE64" s="31"/>
      <c r="AF64" s="31"/>
      <c r="AG64" s="31"/>
      <c r="AH64" s="31"/>
      <c r="AI64" s="31"/>
      <c r="AJ64" s="31"/>
      <c r="AK64" s="31"/>
      <c r="AL64" s="31"/>
      <c r="AM64" s="31"/>
      <c r="AN64" s="31"/>
      <c r="AO64" s="31"/>
      <c r="AP64" s="31"/>
      <c r="AQ64" s="31"/>
      <c r="AR64" s="31"/>
      <c r="AS64" s="31"/>
      <c r="AT64" s="31"/>
      <c r="AU64" s="31"/>
      <c r="AV64" s="31"/>
      <c r="AW64" s="31"/>
      <c r="AX64" s="31"/>
      <c r="AY64" s="31"/>
      <c r="AZ64" s="31"/>
      <c r="BA64" s="31"/>
      <c r="BB64" s="31"/>
      <c r="BC64" s="31"/>
      <c r="BD64" s="31"/>
      <c r="BE64" s="31"/>
      <c r="BF64" s="31"/>
      <c r="BG64" s="31"/>
      <c r="BH64" s="31"/>
      <c r="BI64" s="31"/>
      <c r="BJ64" s="31"/>
      <c r="BK64" s="31"/>
      <c r="BL64" s="31"/>
      <c r="BM64" s="31"/>
      <c r="BN64" s="31"/>
      <c r="BO64" s="31"/>
      <c r="BP64" s="31"/>
      <c r="BQ64" s="31"/>
      <c r="BR64" s="31"/>
      <c r="BS64" s="31"/>
      <c r="BT64" s="31"/>
      <c r="BU64" s="31"/>
      <c r="BV64" s="31"/>
      <c r="BW64" s="31"/>
      <c r="BX64" s="31"/>
      <c r="BY64" s="31"/>
      <c r="BZ64" s="31"/>
      <c r="CA64" s="31"/>
      <c r="CB64" s="31"/>
      <c r="CC64" s="31"/>
      <c r="CD64" s="31"/>
      <c r="CE64" s="31"/>
      <c r="CF64" s="31"/>
      <c r="CG64" s="31"/>
      <c r="CH64" s="31"/>
      <c r="CI64" s="31"/>
      <c r="CJ64" s="31"/>
      <c r="CK64" s="31"/>
      <c r="CL64" s="31"/>
      <c r="CN64" s="31"/>
      <c r="CO64" s="31"/>
      <c r="CP64" s="31"/>
      <c r="CQ64" s="31"/>
      <c r="CR64" s="31"/>
      <c r="CS64" s="31"/>
      <c r="CT64" s="31"/>
      <c r="CU64" s="31"/>
      <c r="CV64" s="31"/>
      <c r="CW64" s="31"/>
      <c r="CX64" s="31"/>
      <c r="CY64" s="31"/>
      <c r="CZ64" s="31"/>
      <c r="DA64" s="31"/>
      <c r="DB64" s="31"/>
      <c r="DC64" s="31"/>
      <c r="DD64" s="31"/>
      <c r="DE64" s="31"/>
      <c r="DF64" s="31"/>
      <c r="DG64" s="31"/>
      <c r="DH64" s="31"/>
      <c r="DI64" s="31"/>
      <c r="DJ64" s="31"/>
      <c r="DK64" s="31"/>
      <c r="DL64" s="31"/>
    </row>
    <row r="65" spans="7:116" ht="14.25" customHeight="1" x14ac:dyDescent="0.35">
      <c r="G65" s="13" t="s">
        <v>667</v>
      </c>
      <c r="J65" s="283" t="s">
        <v>641</v>
      </c>
    </row>
    <row r="66" spans="7:116" x14ac:dyDescent="0.35">
      <c r="G66" s="285" t="str">
        <f>"% of rev - "&amp;G67</f>
        <v>% of rev - G&amp;A</v>
      </c>
      <c r="J66" s="284"/>
      <c r="K66" s="363">
        <v>0</v>
      </c>
      <c r="L66" s="363">
        <v>0</v>
      </c>
      <c r="M66" s="363">
        <v>0</v>
      </c>
      <c r="N66" s="363">
        <v>0</v>
      </c>
      <c r="O66" s="363">
        <v>0</v>
      </c>
      <c r="P66" s="363">
        <v>0</v>
      </c>
      <c r="S66" s="20" cm="1">
        <f t="array" ref="S66">INDEX($K:$P,ROW(),MATCH(S$3,$K$2:$P$2,0))</f>
        <v>0</v>
      </c>
      <c r="T66" s="20" cm="1">
        <f t="array" ref="T66">INDEX($K:$P,ROW(),MATCH(T$3,$K$2:$P$2,0))</f>
        <v>0</v>
      </c>
      <c r="U66" s="20" cm="1">
        <f t="array" ref="U66">INDEX($K:$P,ROW(),MATCH(U$3,$K$2:$P$2,0))</f>
        <v>0</v>
      </c>
      <c r="V66" s="20" cm="1">
        <f t="array" ref="V66">INDEX($K:$P,ROW(),MATCH(V$3,$K$2:$P$2,0))</f>
        <v>0</v>
      </c>
      <c r="W66" s="20" cm="1">
        <f t="array" ref="W66">INDEX($K:$P,ROW(),MATCH(W$3,$K$2:$P$2,0))</f>
        <v>0</v>
      </c>
      <c r="X66" s="20" cm="1">
        <f t="array" ref="X66">INDEX($K:$P,ROW(),MATCH(X$3,$K$2:$P$2,0))</f>
        <v>0</v>
      </c>
      <c r="Y66" s="20" cm="1">
        <f t="array" ref="Y66">INDEX($K:$P,ROW(),MATCH(Y$3,$K$2:$P$2,0))</f>
        <v>0</v>
      </c>
      <c r="Z66" s="20" cm="1">
        <f t="array" ref="Z66">INDEX($K:$P,ROW(),MATCH(Z$3,$K$2:$P$2,0))</f>
        <v>0</v>
      </c>
      <c r="AA66" s="20" cm="1">
        <f t="array" ref="AA66">INDEX($K:$P,ROW(),MATCH(AA$3,$K$2:$P$2,0))</f>
        <v>0</v>
      </c>
      <c r="AB66" s="20" cm="1">
        <f t="array" ref="AB66">INDEX($K:$P,ROW(),MATCH(AB$3,$K$2:$P$2,0))</f>
        <v>0</v>
      </c>
      <c r="AC66" s="20" cm="1">
        <f t="array" ref="AC66">INDEX($K:$P,ROW(),MATCH(AC$3,$K$2:$P$2,0))</f>
        <v>0</v>
      </c>
      <c r="AD66" s="20" cm="1">
        <f t="array" ref="AD66">INDEX($K:$P,ROW(),MATCH(AD$3,$K$2:$P$2,0))</f>
        <v>0</v>
      </c>
      <c r="AE66" s="20" cm="1">
        <f t="array" ref="AE66">INDEX($K:$P,ROW(),MATCH(AE$3,$K$2:$P$2,0))</f>
        <v>0</v>
      </c>
      <c r="AF66" s="20" cm="1">
        <f t="array" ref="AF66">INDEX($K:$P,ROW(),MATCH(AF$3,$K$2:$P$2,0))</f>
        <v>0</v>
      </c>
      <c r="AG66" s="20" cm="1">
        <f t="array" ref="AG66">INDEX($K:$P,ROW(),MATCH(AG$3,$K$2:$P$2,0))</f>
        <v>0</v>
      </c>
      <c r="AH66" s="20" cm="1">
        <f t="array" ref="AH66">INDEX($K:$P,ROW(),MATCH(AH$3,$K$2:$P$2,0))</f>
        <v>0</v>
      </c>
      <c r="AI66" s="20" cm="1">
        <f t="array" ref="AI66">INDEX($K:$P,ROW(),MATCH(AI$3,$K$2:$P$2,0))</f>
        <v>0</v>
      </c>
      <c r="AJ66" s="20" cm="1">
        <f t="array" ref="AJ66">INDEX($K:$P,ROW(),MATCH(AJ$3,$K$2:$P$2,0))</f>
        <v>0</v>
      </c>
      <c r="AK66" s="20" cm="1">
        <f t="array" ref="AK66">INDEX($K:$P,ROW(),MATCH(AK$3,$K$2:$P$2,0))</f>
        <v>0</v>
      </c>
      <c r="AL66" s="20" cm="1">
        <f t="array" ref="AL66">INDEX($K:$P,ROW(),MATCH(AL$3,$K$2:$P$2,0))</f>
        <v>0</v>
      </c>
      <c r="AM66" s="20" cm="1">
        <f t="array" ref="AM66">INDEX($K:$P,ROW(),MATCH(AM$3,$K$2:$P$2,0))</f>
        <v>0</v>
      </c>
      <c r="AN66" s="20" cm="1">
        <f t="array" ref="AN66">INDEX($K:$P,ROW(),MATCH(AN$3,$K$2:$P$2,0))</f>
        <v>0</v>
      </c>
      <c r="AO66" s="20" cm="1">
        <f t="array" ref="AO66">INDEX($K:$P,ROW(),MATCH(AO$3,$K$2:$P$2,0))</f>
        <v>0</v>
      </c>
      <c r="AP66" s="20" cm="1">
        <f t="array" ref="AP66">INDEX($K:$P,ROW(),MATCH(AP$3,$K$2:$P$2,0))</f>
        <v>0</v>
      </c>
      <c r="AQ66" s="20" cm="1">
        <f t="array" ref="AQ66">INDEX($K:$P,ROW(),MATCH(AQ$3,$K$2:$P$2,0))</f>
        <v>0</v>
      </c>
      <c r="AR66" s="20" cm="1">
        <f t="array" ref="AR66">INDEX($K:$P,ROW(),MATCH(AR$3,$K$2:$P$2,0))</f>
        <v>0</v>
      </c>
      <c r="AS66" s="20" cm="1">
        <f t="array" ref="AS66">INDEX($K:$P,ROW(),MATCH(AS$3,$K$2:$P$2,0))</f>
        <v>0</v>
      </c>
      <c r="AT66" s="20" cm="1">
        <f t="array" ref="AT66">INDEX($K:$P,ROW(),MATCH(AT$3,$K$2:$P$2,0))</f>
        <v>0</v>
      </c>
      <c r="AU66" s="20" cm="1">
        <f t="array" ref="AU66">INDEX($K:$P,ROW(),MATCH(AU$3,$K$2:$P$2,0))</f>
        <v>0</v>
      </c>
      <c r="AV66" s="20" cm="1">
        <f t="array" ref="AV66">INDEX($K:$P,ROW(),MATCH(AV$3,$K$2:$P$2,0))</f>
        <v>0</v>
      </c>
      <c r="AW66" s="20" cm="1">
        <f t="array" ref="AW66">INDEX($K:$P,ROW(),MATCH(AW$3,$K$2:$P$2,0))</f>
        <v>0</v>
      </c>
      <c r="AX66" s="20" cm="1">
        <f t="array" ref="AX66">INDEX($K:$P,ROW(),MATCH(AX$3,$K$2:$P$2,0))</f>
        <v>0</v>
      </c>
      <c r="AY66" s="20" cm="1">
        <f t="array" ref="AY66">INDEX($K:$P,ROW(),MATCH(AY$3,$K$2:$P$2,0))</f>
        <v>0</v>
      </c>
      <c r="AZ66" s="20" cm="1">
        <f t="array" ref="AZ66">INDEX($K:$P,ROW(),MATCH(AZ$3,$K$2:$P$2,0))</f>
        <v>0</v>
      </c>
      <c r="BA66" s="20" cm="1">
        <f t="array" ref="BA66">INDEX($K:$P,ROW(),MATCH(BA$3,$K$2:$P$2,0))</f>
        <v>0</v>
      </c>
      <c r="BB66" s="20" cm="1">
        <f t="array" ref="BB66">INDEX($K:$P,ROW(),MATCH(BB$3,$K$2:$P$2,0))</f>
        <v>0</v>
      </c>
      <c r="BC66" s="20" cm="1">
        <f t="array" ref="BC66">INDEX($K:$P,ROW(),MATCH(BC$3,$K$2:$P$2,0))</f>
        <v>0</v>
      </c>
      <c r="BD66" s="20" cm="1">
        <f t="array" ref="BD66">INDEX($K:$P,ROW(),MATCH(BD$3,$K$2:$P$2,0))</f>
        <v>0</v>
      </c>
      <c r="BE66" s="20" cm="1">
        <f t="array" ref="BE66">INDEX($K:$P,ROW(),MATCH(BE$3,$K$2:$P$2,0))</f>
        <v>0</v>
      </c>
      <c r="BF66" s="20" cm="1">
        <f t="array" ref="BF66">INDEX($K:$P,ROW(),MATCH(BF$3,$K$2:$P$2,0))</f>
        <v>0</v>
      </c>
      <c r="BG66" s="20" cm="1">
        <f t="array" ref="BG66">INDEX($K:$P,ROW(),MATCH(BG$3,$K$2:$P$2,0))</f>
        <v>0</v>
      </c>
      <c r="BH66" s="20" cm="1">
        <f t="array" ref="BH66">INDEX($K:$P,ROW(),MATCH(BH$3,$K$2:$P$2,0))</f>
        <v>0</v>
      </c>
      <c r="BI66" s="20" cm="1">
        <f t="array" ref="BI66">INDEX($K:$P,ROW(),MATCH(BI$3,$K$2:$P$2,0))</f>
        <v>0</v>
      </c>
      <c r="BJ66" s="20" cm="1">
        <f t="array" ref="BJ66">INDEX($K:$P,ROW(),MATCH(BJ$3,$K$2:$P$2,0))</f>
        <v>0</v>
      </c>
      <c r="BK66" s="20" cm="1">
        <f t="array" ref="BK66">INDEX($K:$P,ROW(),MATCH(BK$3,$K$2:$P$2,0))</f>
        <v>0</v>
      </c>
      <c r="BL66" s="20" cm="1">
        <f t="array" ref="BL66">INDEX($K:$P,ROW(),MATCH(BL$3,$K$2:$P$2,0))</f>
        <v>0</v>
      </c>
      <c r="BM66" s="20" cm="1">
        <f t="array" ref="BM66">INDEX($K:$P,ROW(),MATCH(BM$3,$K$2:$P$2,0))</f>
        <v>0</v>
      </c>
      <c r="BN66" s="20" cm="1">
        <f t="array" ref="BN66">INDEX($K:$P,ROW(),MATCH(BN$3,$K$2:$P$2,0))</f>
        <v>0</v>
      </c>
      <c r="BO66" s="20" cm="1">
        <f t="array" ref="BO66">INDEX($K:$P,ROW(),MATCH(BO$3,$K$2:$P$2,0))</f>
        <v>0</v>
      </c>
      <c r="BP66" s="20" cm="1">
        <f t="array" ref="BP66">INDEX($K:$P,ROW(),MATCH(BP$3,$K$2:$P$2,0))</f>
        <v>0</v>
      </c>
      <c r="BQ66" s="20" cm="1">
        <f t="array" ref="BQ66">INDEX($K:$P,ROW(),MATCH(BQ$3,$K$2:$P$2,0))</f>
        <v>0</v>
      </c>
      <c r="BR66" s="20" cm="1">
        <f t="array" ref="BR66">INDEX($K:$P,ROW(),MATCH(BR$3,$K$2:$P$2,0))</f>
        <v>0</v>
      </c>
      <c r="BS66" s="20" cm="1">
        <f t="array" ref="BS66">INDEX($K:$P,ROW(),MATCH(BS$3,$K$2:$P$2,0))</f>
        <v>0</v>
      </c>
      <c r="BT66" s="20" cm="1">
        <f t="array" ref="BT66">INDEX($K:$P,ROW(),MATCH(BT$3,$K$2:$P$2,0))</f>
        <v>0</v>
      </c>
      <c r="BU66" s="20" cm="1">
        <f t="array" ref="BU66">INDEX($K:$P,ROW(),MATCH(BU$3,$K$2:$P$2,0))</f>
        <v>0</v>
      </c>
      <c r="BV66" s="20" cm="1">
        <f t="array" ref="BV66">INDEX($K:$P,ROW(),MATCH(BV$3,$K$2:$P$2,0))</f>
        <v>0</v>
      </c>
      <c r="BW66" s="20" cm="1">
        <f t="array" ref="BW66">INDEX($K:$P,ROW(),MATCH(BW$3,$K$2:$P$2,0))</f>
        <v>0</v>
      </c>
      <c r="BX66" s="20" cm="1">
        <f t="array" ref="BX66">INDEX($K:$P,ROW(),MATCH(BX$3,$K$2:$P$2,0))</f>
        <v>0</v>
      </c>
      <c r="BY66" s="20" cm="1">
        <f t="array" ref="BY66">INDEX($K:$P,ROW(),MATCH(BY$3,$K$2:$P$2,0))</f>
        <v>0</v>
      </c>
      <c r="BZ66" s="20" cm="1">
        <f t="array" ref="BZ66">INDEX($K:$P,ROW(),MATCH(BZ$3,$K$2:$P$2,0))</f>
        <v>0</v>
      </c>
      <c r="CA66" s="20" cm="1">
        <f t="array" ref="CA66">INDEX($K:$P,ROW(),MATCH(CA$3,$K$2:$P$2,0))</f>
        <v>0</v>
      </c>
      <c r="CB66" s="20" cm="1">
        <f t="array" ref="CB66">INDEX($K:$P,ROW(),MATCH(CB$3,$K$2:$P$2,0))</f>
        <v>0</v>
      </c>
      <c r="CC66" s="20" cm="1">
        <f t="array" ref="CC66">INDEX($K:$P,ROW(),MATCH(CC$3,$K$2:$P$2,0))</f>
        <v>0</v>
      </c>
      <c r="CD66" s="20" cm="1">
        <f t="array" ref="CD66">INDEX($K:$P,ROW(),MATCH(CD$3,$K$2:$P$2,0))</f>
        <v>0</v>
      </c>
      <c r="CE66" s="20" cm="1">
        <f t="array" ref="CE66">INDEX($K:$P,ROW(),MATCH(CE$3,$K$2:$P$2,0))</f>
        <v>0</v>
      </c>
      <c r="CF66" s="20" cm="1">
        <f t="array" ref="CF66">INDEX($K:$P,ROW(),MATCH(CF$3,$K$2:$P$2,0))</f>
        <v>0</v>
      </c>
      <c r="CG66" s="20" cm="1">
        <f t="array" ref="CG66">INDEX($K:$P,ROW(),MATCH(CG$3,$K$2:$P$2,0))</f>
        <v>0</v>
      </c>
      <c r="CH66" s="20" cm="1">
        <f t="array" ref="CH66">INDEX($K:$P,ROW(),MATCH(CH$3,$K$2:$P$2,0))</f>
        <v>0</v>
      </c>
      <c r="CI66" s="20" cm="1">
        <f t="array" ref="CI66">INDEX($K:$P,ROW(),MATCH(CI$3,$K$2:$P$2,0))</f>
        <v>0</v>
      </c>
      <c r="CJ66" s="20" cm="1">
        <f t="array" ref="CJ66">INDEX($K:$P,ROW(),MATCH(CJ$3,$K$2:$P$2,0))</f>
        <v>0</v>
      </c>
      <c r="CK66" s="20" cm="1">
        <f t="array" ref="CK66">INDEX($K:$P,ROW(),MATCH(CK$3,$K$2:$P$2,0))</f>
        <v>0</v>
      </c>
      <c r="CL66" s="20" cm="1">
        <f t="array" ref="CL66">INDEX($K:$P,ROW(),MATCH(CL$3,$K$2:$P$2,0))</f>
        <v>0</v>
      </c>
      <c r="CM66" s="20"/>
      <c r="CN66" s="20"/>
      <c r="CO66" s="20" t="e" cm="1">
        <f t="array" ref="CO66">INDEX($K:$P,ROW(),MATCH(CO$3,$K$2:$P$2,0))</f>
        <v>#N/A</v>
      </c>
      <c r="CP66" s="20" t="e" cm="1">
        <f t="array" ref="CP66">INDEX($K:$P,ROW(),MATCH(CP$3,$K$2:$P$2,0))</f>
        <v>#N/A</v>
      </c>
      <c r="CQ66" s="20" t="e" cm="1">
        <f t="array" ref="CQ66">INDEX($K:$P,ROW(),MATCH(CQ$3,$K$2:$P$2,0))</f>
        <v>#N/A</v>
      </c>
      <c r="CR66" s="20" t="e" cm="1">
        <f t="array" ref="CR66">INDEX($K:$P,ROW(),MATCH(CR$3,$K$2:$P$2,0))</f>
        <v>#N/A</v>
      </c>
      <c r="CS66" s="20" t="e" cm="1">
        <f t="array" ref="CS66">INDEX($K:$P,ROW(),MATCH(CS$3,$K$2:$P$2,0))</f>
        <v>#N/A</v>
      </c>
      <c r="CT66" s="20" t="e" cm="1">
        <f t="array" ref="CT66">INDEX($K:$P,ROW(),MATCH(CT$3,$K$2:$P$2,0))</f>
        <v>#N/A</v>
      </c>
      <c r="CU66" s="20" t="e" cm="1">
        <f t="array" ref="CU66">INDEX($K:$P,ROW(),MATCH(CU$3,$K$2:$P$2,0))</f>
        <v>#N/A</v>
      </c>
      <c r="CV66" s="20" t="e" cm="1">
        <f t="array" ref="CV66">INDEX($K:$P,ROW(),MATCH(CV$3,$K$2:$P$2,0))</f>
        <v>#N/A</v>
      </c>
      <c r="CW66" s="20" t="e" cm="1">
        <f t="array" ref="CW66">INDEX($K:$P,ROW(),MATCH(CW$3,$K$2:$P$2,0))</f>
        <v>#N/A</v>
      </c>
      <c r="CX66" s="20" t="e" cm="1">
        <f t="array" ref="CX66">INDEX($K:$P,ROW(),MATCH(CX$3,$K$2:$P$2,0))</f>
        <v>#N/A</v>
      </c>
      <c r="CY66" s="20" t="e" cm="1">
        <f t="array" ref="CY66">INDEX($K:$P,ROW(),MATCH(CY$3,$K$2:$P$2,0))</f>
        <v>#N/A</v>
      </c>
      <c r="CZ66" s="20" t="e" cm="1">
        <f t="array" ref="CZ66">INDEX($K:$P,ROW(),MATCH(CZ$3,$K$2:$P$2,0))</f>
        <v>#N/A</v>
      </c>
      <c r="DA66" s="20" t="e" cm="1">
        <f t="array" ref="DA66">INDEX($K:$P,ROW(),MATCH(DA$3,$K$2:$P$2,0))</f>
        <v>#N/A</v>
      </c>
      <c r="DB66" s="20" t="e" cm="1">
        <f t="array" ref="DB66">INDEX($K:$P,ROW(),MATCH(DB$3,$K$2:$P$2,0))</f>
        <v>#N/A</v>
      </c>
      <c r="DC66" s="20" t="e" cm="1">
        <f t="array" ref="DC66">INDEX($K:$P,ROW(),MATCH(DC$3,$K$2:$P$2,0))</f>
        <v>#N/A</v>
      </c>
      <c r="DD66" s="20" t="e" cm="1">
        <f t="array" ref="DD66">INDEX($K:$P,ROW(),MATCH(DD$3,$K$2:$P$2,0))</f>
        <v>#N/A</v>
      </c>
      <c r="DE66" s="20" t="e" cm="1">
        <f t="array" ref="DE66">INDEX($K:$P,ROW(),MATCH(DE$3,$K$2:$P$2,0))</f>
        <v>#N/A</v>
      </c>
      <c r="DF66" s="20" t="e" cm="1">
        <f t="array" ref="DF66">INDEX($K:$P,ROW(),MATCH(DF$3,$K$2:$P$2,0))</f>
        <v>#N/A</v>
      </c>
      <c r="DG66" s="20" t="e" cm="1">
        <f t="array" ref="DG66">INDEX($K:$P,ROW(),MATCH(DG$3,$K$2:$P$2,0))</f>
        <v>#N/A</v>
      </c>
      <c r="DH66" s="20" t="e" cm="1">
        <f t="array" ref="DH66">INDEX($K:$P,ROW(),MATCH(DH$3,$K$2:$P$2,0))</f>
        <v>#N/A</v>
      </c>
      <c r="DI66" s="20" t="e" cm="1">
        <f t="array" ref="DI66">INDEX($K:$P,ROW(),MATCH(DI$3,$K$2:$P$2,0))</f>
        <v>#N/A</v>
      </c>
      <c r="DJ66" s="20" t="e" cm="1">
        <f t="array" ref="DJ66">INDEX($K:$P,ROW(),MATCH(DJ$3,$K$2:$P$2,0))</f>
        <v>#N/A</v>
      </c>
      <c r="DK66" s="20" t="e" cm="1">
        <f t="array" ref="DK66">INDEX($K:$P,ROW(),MATCH(DK$3,$K$2:$P$2,0))</f>
        <v>#N/A</v>
      </c>
      <c r="DL66" s="20" t="e" cm="1">
        <f t="array" ref="DL66">INDEX($K:$P,ROW(),MATCH(DL$3,$K$2:$P$2,0))</f>
        <v>#N/A</v>
      </c>
    </row>
    <row r="67" spans="7:116" x14ac:dyDescent="0.35">
      <c r="G67" s="362" t="s">
        <v>643</v>
      </c>
      <c r="H67" s="164"/>
      <c r="I67" s="164"/>
      <c r="J67" s="361" t="s">
        <v>643</v>
      </c>
      <c r="K67" s="24">
        <f t="shared" ref="K67:P67" si="54">SUMIF($3:$3,K$2,67:67)</f>
        <v>0</v>
      </c>
      <c r="L67" s="24">
        <f t="shared" si="54"/>
        <v>0</v>
      </c>
      <c r="M67" s="24">
        <f t="shared" si="54"/>
        <v>0</v>
      </c>
      <c r="N67" s="24">
        <f t="shared" si="54"/>
        <v>0</v>
      </c>
      <c r="O67" s="24">
        <f t="shared" si="54"/>
        <v>0</v>
      </c>
      <c r="P67" s="24">
        <f t="shared" si="54"/>
        <v>0</v>
      </c>
      <c r="S67" s="53">
        <f>-S66*S$12</f>
        <v>0</v>
      </c>
      <c r="T67" s="53">
        <f t="shared" ref="T67:CE67" si="55">-T66*T$12</f>
        <v>0</v>
      </c>
      <c r="U67" s="53">
        <f t="shared" si="55"/>
        <v>0</v>
      </c>
      <c r="V67" s="53">
        <f t="shared" si="55"/>
        <v>0</v>
      </c>
      <c r="W67" s="53">
        <f t="shared" si="55"/>
        <v>0</v>
      </c>
      <c r="X67" s="53">
        <f t="shared" si="55"/>
        <v>0</v>
      </c>
      <c r="Y67" s="53">
        <f t="shared" si="55"/>
        <v>0</v>
      </c>
      <c r="Z67" s="53">
        <f t="shared" si="55"/>
        <v>0</v>
      </c>
      <c r="AA67" s="53">
        <f t="shared" si="55"/>
        <v>0</v>
      </c>
      <c r="AB67" s="53">
        <f t="shared" si="55"/>
        <v>0</v>
      </c>
      <c r="AC67" s="53">
        <f t="shared" si="55"/>
        <v>0</v>
      </c>
      <c r="AD67" s="53">
        <f t="shared" si="55"/>
        <v>0</v>
      </c>
      <c r="AE67" s="53">
        <f t="shared" si="55"/>
        <v>0</v>
      </c>
      <c r="AF67" s="53">
        <f t="shared" si="55"/>
        <v>0</v>
      </c>
      <c r="AG67" s="53">
        <f t="shared" si="55"/>
        <v>0</v>
      </c>
      <c r="AH67" s="53">
        <f t="shared" si="55"/>
        <v>0</v>
      </c>
      <c r="AI67" s="53">
        <f t="shared" si="55"/>
        <v>0</v>
      </c>
      <c r="AJ67" s="53">
        <f t="shared" si="55"/>
        <v>0</v>
      </c>
      <c r="AK67" s="53">
        <f t="shared" si="55"/>
        <v>0</v>
      </c>
      <c r="AL67" s="53">
        <f t="shared" si="55"/>
        <v>0</v>
      </c>
      <c r="AM67" s="53">
        <f t="shared" si="55"/>
        <v>0</v>
      </c>
      <c r="AN67" s="53">
        <f t="shared" si="55"/>
        <v>0</v>
      </c>
      <c r="AO67" s="53">
        <f t="shared" si="55"/>
        <v>0</v>
      </c>
      <c r="AP67" s="53">
        <f t="shared" si="55"/>
        <v>0</v>
      </c>
      <c r="AQ67" s="53">
        <f t="shared" si="55"/>
        <v>0</v>
      </c>
      <c r="AR67" s="53">
        <f t="shared" si="55"/>
        <v>0</v>
      </c>
      <c r="AS67" s="53">
        <f t="shared" si="55"/>
        <v>0</v>
      </c>
      <c r="AT67" s="53">
        <f t="shared" si="55"/>
        <v>0</v>
      </c>
      <c r="AU67" s="53">
        <f t="shared" si="55"/>
        <v>0</v>
      </c>
      <c r="AV67" s="53">
        <f t="shared" si="55"/>
        <v>0</v>
      </c>
      <c r="AW67" s="53">
        <f t="shared" si="55"/>
        <v>0</v>
      </c>
      <c r="AX67" s="53">
        <f t="shared" si="55"/>
        <v>0</v>
      </c>
      <c r="AY67" s="53">
        <f t="shared" si="55"/>
        <v>0</v>
      </c>
      <c r="AZ67" s="53">
        <f t="shared" si="55"/>
        <v>0</v>
      </c>
      <c r="BA67" s="53">
        <f t="shared" si="55"/>
        <v>0</v>
      </c>
      <c r="BB67" s="53">
        <f t="shared" si="55"/>
        <v>0</v>
      </c>
      <c r="BC67" s="53">
        <f t="shared" si="55"/>
        <v>0</v>
      </c>
      <c r="BD67" s="53">
        <f t="shared" si="55"/>
        <v>0</v>
      </c>
      <c r="BE67" s="53">
        <f t="shared" si="55"/>
        <v>0</v>
      </c>
      <c r="BF67" s="53">
        <f t="shared" si="55"/>
        <v>0</v>
      </c>
      <c r="BG67" s="53">
        <f t="shared" si="55"/>
        <v>0</v>
      </c>
      <c r="BH67" s="53">
        <f t="shared" si="55"/>
        <v>0</v>
      </c>
      <c r="BI67" s="53">
        <f t="shared" si="55"/>
        <v>0</v>
      </c>
      <c r="BJ67" s="53">
        <f t="shared" si="55"/>
        <v>0</v>
      </c>
      <c r="BK67" s="53">
        <f t="shared" si="55"/>
        <v>0</v>
      </c>
      <c r="BL67" s="53">
        <f t="shared" si="55"/>
        <v>0</v>
      </c>
      <c r="BM67" s="53">
        <f t="shared" si="55"/>
        <v>0</v>
      </c>
      <c r="BN67" s="53">
        <f t="shared" si="55"/>
        <v>0</v>
      </c>
      <c r="BO67" s="53">
        <f t="shared" si="55"/>
        <v>0</v>
      </c>
      <c r="BP67" s="53">
        <f t="shared" si="55"/>
        <v>0</v>
      </c>
      <c r="BQ67" s="53">
        <f t="shared" si="55"/>
        <v>0</v>
      </c>
      <c r="BR67" s="53">
        <f t="shared" si="55"/>
        <v>0</v>
      </c>
      <c r="BS67" s="53">
        <f t="shared" si="55"/>
        <v>0</v>
      </c>
      <c r="BT67" s="53">
        <f t="shared" si="55"/>
        <v>0</v>
      </c>
      <c r="BU67" s="53">
        <f t="shared" si="55"/>
        <v>0</v>
      </c>
      <c r="BV67" s="53">
        <f t="shared" si="55"/>
        <v>0</v>
      </c>
      <c r="BW67" s="53">
        <f t="shared" si="55"/>
        <v>0</v>
      </c>
      <c r="BX67" s="53">
        <f t="shared" si="55"/>
        <v>0</v>
      </c>
      <c r="BY67" s="53">
        <f t="shared" si="55"/>
        <v>0</v>
      </c>
      <c r="BZ67" s="53">
        <f t="shared" si="55"/>
        <v>0</v>
      </c>
      <c r="CA67" s="53">
        <f t="shared" si="55"/>
        <v>0</v>
      </c>
      <c r="CB67" s="53">
        <f t="shared" si="55"/>
        <v>0</v>
      </c>
      <c r="CC67" s="53">
        <f t="shared" si="55"/>
        <v>0</v>
      </c>
      <c r="CD67" s="53">
        <f t="shared" si="55"/>
        <v>0</v>
      </c>
      <c r="CE67" s="53">
        <f t="shared" si="55"/>
        <v>0</v>
      </c>
      <c r="CF67" s="53">
        <f t="shared" ref="CF67:DL67" si="56">-CF66*CF$12</f>
        <v>0</v>
      </c>
      <c r="CG67" s="53">
        <f t="shared" si="56"/>
        <v>0</v>
      </c>
      <c r="CH67" s="53">
        <f t="shared" si="56"/>
        <v>0</v>
      </c>
      <c r="CI67" s="53">
        <f t="shared" si="56"/>
        <v>0</v>
      </c>
      <c r="CJ67" s="53">
        <f t="shared" si="56"/>
        <v>0</v>
      </c>
      <c r="CK67" s="53">
        <f t="shared" si="56"/>
        <v>0</v>
      </c>
      <c r="CL67" s="53">
        <f t="shared" si="56"/>
        <v>0</v>
      </c>
      <c r="CM67" s="53"/>
      <c r="CN67" s="53" t="e">
        <f t="shared" si="56"/>
        <v>#REF!</v>
      </c>
      <c r="CO67" s="53" t="e">
        <f t="shared" si="56"/>
        <v>#N/A</v>
      </c>
      <c r="CP67" s="53" t="e">
        <f t="shared" si="56"/>
        <v>#N/A</v>
      </c>
      <c r="CQ67" s="53" t="e">
        <f t="shared" si="56"/>
        <v>#N/A</v>
      </c>
      <c r="CR67" s="53" t="e">
        <f t="shared" si="56"/>
        <v>#N/A</v>
      </c>
      <c r="CS67" s="53" t="e">
        <f t="shared" si="56"/>
        <v>#N/A</v>
      </c>
      <c r="CT67" s="53" t="e">
        <f t="shared" si="56"/>
        <v>#N/A</v>
      </c>
      <c r="CU67" s="53" t="e">
        <f t="shared" si="56"/>
        <v>#N/A</v>
      </c>
      <c r="CV67" s="53" t="e">
        <f t="shared" si="56"/>
        <v>#N/A</v>
      </c>
      <c r="CW67" s="53" t="e">
        <f t="shared" si="56"/>
        <v>#N/A</v>
      </c>
      <c r="CX67" s="53" t="e">
        <f t="shared" si="56"/>
        <v>#N/A</v>
      </c>
      <c r="CY67" s="53" t="e">
        <f t="shared" si="56"/>
        <v>#N/A</v>
      </c>
      <c r="CZ67" s="53" t="e">
        <f t="shared" si="56"/>
        <v>#N/A</v>
      </c>
      <c r="DA67" s="53" t="e">
        <f t="shared" si="56"/>
        <v>#N/A</v>
      </c>
      <c r="DB67" s="53" t="e">
        <f t="shared" si="56"/>
        <v>#N/A</v>
      </c>
      <c r="DC67" s="53" t="e">
        <f t="shared" si="56"/>
        <v>#N/A</v>
      </c>
      <c r="DD67" s="53" t="e">
        <f t="shared" si="56"/>
        <v>#N/A</v>
      </c>
      <c r="DE67" s="53" t="e">
        <f t="shared" si="56"/>
        <v>#N/A</v>
      </c>
      <c r="DF67" s="53" t="e">
        <f t="shared" si="56"/>
        <v>#N/A</v>
      </c>
      <c r="DG67" s="53" t="e">
        <f t="shared" si="56"/>
        <v>#N/A</v>
      </c>
      <c r="DH67" s="53" t="e">
        <f t="shared" si="56"/>
        <v>#N/A</v>
      </c>
      <c r="DI67" s="53" t="e">
        <f t="shared" si="56"/>
        <v>#N/A</v>
      </c>
      <c r="DJ67" s="53" t="e">
        <f t="shared" si="56"/>
        <v>#N/A</v>
      </c>
      <c r="DK67" s="53" t="e">
        <f t="shared" si="56"/>
        <v>#N/A</v>
      </c>
      <c r="DL67" s="53" t="e">
        <f t="shared" si="56"/>
        <v>#N/A</v>
      </c>
    </row>
    <row r="68" spans="7:116" x14ac:dyDescent="0.35">
      <c r="G68" s="285" t="str">
        <f>"% of rev - "&amp;G69</f>
        <v>% of rev - S&amp;M</v>
      </c>
      <c r="J68" s="284"/>
      <c r="K68" s="363">
        <v>0</v>
      </c>
      <c r="L68" s="363">
        <v>0.01</v>
      </c>
      <c r="M68" s="363">
        <v>0.01</v>
      </c>
      <c r="N68" s="363">
        <v>0.01</v>
      </c>
      <c r="O68" s="363">
        <v>0.01</v>
      </c>
      <c r="P68" s="363">
        <v>0.01</v>
      </c>
      <c r="S68" s="20" cm="1">
        <f t="array" ref="S68">INDEX($K:$P,ROW(),MATCH(S$3,$K$2:$P$2,0))</f>
        <v>0</v>
      </c>
      <c r="T68" s="20" cm="1">
        <f t="array" ref="T68">INDEX($K:$P,ROW(),MATCH(T$3,$K$2:$P$2,0))</f>
        <v>0</v>
      </c>
      <c r="U68" s="20" cm="1">
        <f t="array" ref="U68">INDEX($K:$P,ROW(),MATCH(U$3,$K$2:$P$2,0))</f>
        <v>0</v>
      </c>
      <c r="V68" s="20" cm="1">
        <f t="array" ref="V68">INDEX($K:$P,ROW(),MATCH(V$3,$K$2:$P$2,0))</f>
        <v>0</v>
      </c>
      <c r="W68" s="20" cm="1">
        <f t="array" ref="W68">INDEX($K:$P,ROW(),MATCH(W$3,$K$2:$P$2,0))</f>
        <v>0</v>
      </c>
      <c r="X68" s="20" cm="1">
        <f t="array" ref="X68">INDEX($K:$P,ROW(),MATCH(X$3,$K$2:$P$2,0))</f>
        <v>0</v>
      </c>
      <c r="Y68" s="20" cm="1">
        <f t="array" ref="Y68">INDEX($K:$P,ROW(),MATCH(Y$3,$K$2:$P$2,0))</f>
        <v>0</v>
      </c>
      <c r="Z68" s="20" cm="1">
        <f t="array" ref="Z68">INDEX($K:$P,ROW(),MATCH(Z$3,$K$2:$P$2,0))</f>
        <v>0</v>
      </c>
      <c r="AA68" s="20" cm="1">
        <f t="array" ref="AA68">INDEX($K:$P,ROW(),MATCH(AA$3,$K$2:$P$2,0))</f>
        <v>0</v>
      </c>
      <c r="AB68" s="20" cm="1">
        <f t="array" ref="AB68">INDEX($K:$P,ROW(),MATCH(AB$3,$K$2:$P$2,0))</f>
        <v>0</v>
      </c>
      <c r="AC68" s="20" cm="1">
        <f t="array" ref="AC68">INDEX($K:$P,ROW(),MATCH(AC$3,$K$2:$P$2,0))</f>
        <v>0</v>
      </c>
      <c r="AD68" s="20" cm="1">
        <f t="array" ref="AD68">INDEX($K:$P,ROW(),MATCH(AD$3,$K$2:$P$2,0))</f>
        <v>0</v>
      </c>
      <c r="AE68" s="20" cm="1">
        <f t="array" ref="AE68">INDEX($K:$P,ROW(),MATCH(AE$3,$K$2:$P$2,0))</f>
        <v>0.01</v>
      </c>
      <c r="AF68" s="20" cm="1">
        <f t="array" ref="AF68">INDEX($K:$P,ROW(),MATCH(AF$3,$K$2:$P$2,0))</f>
        <v>0.01</v>
      </c>
      <c r="AG68" s="20" cm="1">
        <f t="array" ref="AG68">INDEX($K:$P,ROW(),MATCH(AG$3,$K$2:$P$2,0))</f>
        <v>0.01</v>
      </c>
      <c r="AH68" s="20" cm="1">
        <f t="array" ref="AH68">INDEX($K:$P,ROW(),MATCH(AH$3,$K$2:$P$2,0))</f>
        <v>0.01</v>
      </c>
      <c r="AI68" s="20" cm="1">
        <f t="array" ref="AI68">INDEX($K:$P,ROW(),MATCH(AI$3,$K$2:$P$2,0))</f>
        <v>0.01</v>
      </c>
      <c r="AJ68" s="20" cm="1">
        <f t="array" ref="AJ68">INDEX($K:$P,ROW(),MATCH(AJ$3,$K$2:$P$2,0))</f>
        <v>0.01</v>
      </c>
      <c r="AK68" s="20" cm="1">
        <f t="array" ref="AK68">INDEX($K:$P,ROW(),MATCH(AK$3,$K$2:$P$2,0))</f>
        <v>0.01</v>
      </c>
      <c r="AL68" s="20" cm="1">
        <f t="array" ref="AL68">INDEX($K:$P,ROW(),MATCH(AL$3,$K$2:$P$2,0))</f>
        <v>0.01</v>
      </c>
      <c r="AM68" s="20" cm="1">
        <f t="array" ref="AM68">INDEX($K:$P,ROW(),MATCH(AM$3,$K$2:$P$2,0))</f>
        <v>0.01</v>
      </c>
      <c r="AN68" s="20" cm="1">
        <f t="array" ref="AN68">INDEX($K:$P,ROW(),MATCH(AN$3,$K$2:$P$2,0))</f>
        <v>0.01</v>
      </c>
      <c r="AO68" s="20" cm="1">
        <f t="array" ref="AO68">INDEX($K:$P,ROW(),MATCH(AO$3,$K$2:$P$2,0))</f>
        <v>0.01</v>
      </c>
      <c r="AP68" s="20" cm="1">
        <f t="array" ref="AP68">INDEX($K:$P,ROW(),MATCH(AP$3,$K$2:$P$2,0))</f>
        <v>0.01</v>
      </c>
      <c r="AQ68" s="20" cm="1">
        <f t="array" ref="AQ68">INDEX($K:$P,ROW(),MATCH(AQ$3,$K$2:$P$2,0))</f>
        <v>0.01</v>
      </c>
      <c r="AR68" s="20" cm="1">
        <f t="array" ref="AR68">INDEX($K:$P,ROW(),MATCH(AR$3,$K$2:$P$2,0))</f>
        <v>0.01</v>
      </c>
      <c r="AS68" s="20" cm="1">
        <f t="array" ref="AS68">INDEX($K:$P,ROW(),MATCH(AS$3,$K$2:$P$2,0))</f>
        <v>0.01</v>
      </c>
      <c r="AT68" s="20" cm="1">
        <f t="array" ref="AT68">INDEX($K:$P,ROW(),MATCH(AT$3,$K$2:$P$2,0))</f>
        <v>0.01</v>
      </c>
      <c r="AU68" s="20" cm="1">
        <f t="array" ref="AU68">INDEX($K:$P,ROW(),MATCH(AU$3,$K$2:$P$2,0))</f>
        <v>0.01</v>
      </c>
      <c r="AV68" s="20" cm="1">
        <f t="array" ref="AV68">INDEX($K:$P,ROW(),MATCH(AV$3,$K$2:$P$2,0))</f>
        <v>0.01</v>
      </c>
      <c r="AW68" s="20" cm="1">
        <f t="array" ref="AW68">INDEX($K:$P,ROW(),MATCH(AW$3,$K$2:$P$2,0))</f>
        <v>0.01</v>
      </c>
      <c r="AX68" s="20" cm="1">
        <f t="array" ref="AX68">INDEX($K:$P,ROW(),MATCH(AX$3,$K$2:$P$2,0))</f>
        <v>0.01</v>
      </c>
      <c r="AY68" s="20" cm="1">
        <f t="array" ref="AY68">INDEX($K:$P,ROW(),MATCH(AY$3,$K$2:$P$2,0))</f>
        <v>0.01</v>
      </c>
      <c r="AZ68" s="20" cm="1">
        <f t="array" ref="AZ68">INDEX($K:$P,ROW(),MATCH(AZ$3,$K$2:$P$2,0))</f>
        <v>0.01</v>
      </c>
      <c r="BA68" s="20" cm="1">
        <f t="array" ref="BA68">INDEX($K:$P,ROW(),MATCH(BA$3,$K$2:$P$2,0))</f>
        <v>0.01</v>
      </c>
      <c r="BB68" s="20" cm="1">
        <f t="array" ref="BB68">INDEX($K:$P,ROW(),MATCH(BB$3,$K$2:$P$2,0))</f>
        <v>0.01</v>
      </c>
      <c r="BC68" s="20" cm="1">
        <f t="array" ref="BC68">INDEX($K:$P,ROW(),MATCH(BC$3,$K$2:$P$2,0))</f>
        <v>0.01</v>
      </c>
      <c r="BD68" s="20" cm="1">
        <f t="array" ref="BD68">INDEX($K:$P,ROW(),MATCH(BD$3,$K$2:$P$2,0))</f>
        <v>0.01</v>
      </c>
      <c r="BE68" s="20" cm="1">
        <f t="array" ref="BE68">INDEX($K:$P,ROW(),MATCH(BE$3,$K$2:$P$2,0))</f>
        <v>0.01</v>
      </c>
      <c r="BF68" s="20" cm="1">
        <f t="array" ref="BF68">INDEX($K:$P,ROW(),MATCH(BF$3,$K$2:$P$2,0))</f>
        <v>0.01</v>
      </c>
      <c r="BG68" s="20" cm="1">
        <f t="array" ref="BG68">INDEX($K:$P,ROW(),MATCH(BG$3,$K$2:$P$2,0))</f>
        <v>0.01</v>
      </c>
      <c r="BH68" s="20" cm="1">
        <f t="array" ref="BH68">INDEX($K:$P,ROW(),MATCH(BH$3,$K$2:$P$2,0))</f>
        <v>0.01</v>
      </c>
      <c r="BI68" s="20" cm="1">
        <f t="array" ref="BI68">INDEX($K:$P,ROW(),MATCH(BI$3,$K$2:$P$2,0))</f>
        <v>0.01</v>
      </c>
      <c r="BJ68" s="20" cm="1">
        <f t="array" ref="BJ68">INDEX($K:$P,ROW(),MATCH(BJ$3,$K$2:$P$2,0))</f>
        <v>0.01</v>
      </c>
      <c r="BK68" s="20" cm="1">
        <f t="array" ref="BK68">INDEX($K:$P,ROW(),MATCH(BK$3,$K$2:$P$2,0))</f>
        <v>0.01</v>
      </c>
      <c r="BL68" s="20" cm="1">
        <f t="array" ref="BL68">INDEX($K:$P,ROW(),MATCH(BL$3,$K$2:$P$2,0))</f>
        <v>0.01</v>
      </c>
      <c r="BM68" s="20" cm="1">
        <f t="array" ref="BM68">INDEX($K:$P,ROW(),MATCH(BM$3,$K$2:$P$2,0))</f>
        <v>0.01</v>
      </c>
      <c r="BN68" s="20" cm="1">
        <f t="array" ref="BN68">INDEX($K:$P,ROW(),MATCH(BN$3,$K$2:$P$2,0))</f>
        <v>0.01</v>
      </c>
      <c r="BO68" s="20" cm="1">
        <f t="array" ref="BO68">INDEX($K:$P,ROW(),MATCH(BO$3,$K$2:$P$2,0))</f>
        <v>0.01</v>
      </c>
      <c r="BP68" s="20" cm="1">
        <f t="array" ref="BP68">INDEX($K:$P,ROW(),MATCH(BP$3,$K$2:$P$2,0))</f>
        <v>0.01</v>
      </c>
      <c r="BQ68" s="20" cm="1">
        <f t="array" ref="BQ68">INDEX($K:$P,ROW(),MATCH(BQ$3,$K$2:$P$2,0))</f>
        <v>0.01</v>
      </c>
      <c r="BR68" s="20" cm="1">
        <f t="array" ref="BR68">INDEX($K:$P,ROW(),MATCH(BR$3,$K$2:$P$2,0))</f>
        <v>0.01</v>
      </c>
      <c r="BS68" s="20" cm="1">
        <f t="array" ref="BS68">INDEX($K:$P,ROW(),MATCH(BS$3,$K$2:$P$2,0))</f>
        <v>0.01</v>
      </c>
      <c r="BT68" s="20" cm="1">
        <f t="array" ref="BT68">INDEX($K:$P,ROW(),MATCH(BT$3,$K$2:$P$2,0))</f>
        <v>0.01</v>
      </c>
      <c r="BU68" s="20" cm="1">
        <f t="array" ref="BU68">INDEX($K:$P,ROW(),MATCH(BU$3,$K$2:$P$2,0))</f>
        <v>0.01</v>
      </c>
      <c r="BV68" s="20" cm="1">
        <f t="array" ref="BV68">INDEX($K:$P,ROW(),MATCH(BV$3,$K$2:$P$2,0))</f>
        <v>0.01</v>
      </c>
      <c r="BW68" s="20" cm="1">
        <f t="array" ref="BW68">INDEX($K:$P,ROW(),MATCH(BW$3,$K$2:$P$2,0))</f>
        <v>0.01</v>
      </c>
      <c r="BX68" s="20" cm="1">
        <f t="array" ref="BX68">INDEX($K:$P,ROW(),MATCH(BX$3,$K$2:$P$2,0))</f>
        <v>0.01</v>
      </c>
      <c r="BY68" s="20" cm="1">
        <f t="array" ref="BY68">INDEX($K:$P,ROW(),MATCH(BY$3,$K$2:$P$2,0))</f>
        <v>0.01</v>
      </c>
      <c r="BZ68" s="20" cm="1">
        <f t="array" ref="BZ68">INDEX($K:$P,ROW(),MATCH(BZ$3,$K$2:$P$2,0))</f>
        <v>0.01</v>
      </c>
      <c r="CA68" s="20" cm="1">
        <f t="array" ref="CA68">INDEX($K:$P,ROW(),MATCH(CA$3,$K$2:$P$2,0))</f>
        <v>0.01</v>
      </c>
      <c r="CB68" s="20" cm="1">
        <f t="array" ref="CB68">INDEX($K:$P,ROW(),MATCH(CB$3,$K$2:$P$2,0))</f>
        <v>0.01</v>
      </c>
      <c r="CC68" s="20" cm="1">
        <f t="array" ref="CC68">INDEX($K:$P,ROW(),MATCH(CC$3,$K$2:$P$2,0))</f>
        <v>0.01</v>
      </c>
      <c r="CD68" s="20" cm="1">
        <f t="array" ref="CD68">INDEX($K:$P,ROW(),MATCH(CD$3,$K$2:$P$2,0))</f>
        <v>0.01</v>
      </c>
      <c r="CE68" s="20" cm="1">
        <f t="array" ref="CE68">INDEX($K:$P,ROW(),MATCH(CE$3,$K$2:$P$2,0))</f>
        <v>0.01</v>
      </c>
      <c r="CF68" s="20" cm="1">
        <f t="array" ref="CF68">INDEX($K:$P,ROW(),MATCH(CF$3,$K$2:$P$2,0))</f>
        <v>0.01</v>
      </c>
      <c r="CG68" s="20" cm="1">
        <f t="array" ref="CG68">INDEX($K:$P,ROW(),MATCH(CG$3,$K$2:$P$2,0))</f>
        <v>0.01</v>
      </c>
      <c r="CH68" s="20" cm="1">
        <f t="array" ref="CH68">INDEX($K:$P,ROW(),MATCH(CH$3,$K$2:$P$2,0))</f>
        <v>0.01</v>
      </c>
      <c r="CI68" s="20" cm="1">
        <f t="array" ref="CI68">INDEX($K:$P,ROW(),MATCH(CI$3,$K$2:$P$2,0))</f>
        <v>0.01</v>
      </c>
      <c r="CJ68" s="20" cm="1">
        <f t="array" ref="CJ68">INDEX($K:$P,ROW(),MATCH(CJ$3,$K$2:$P$2,0))</f>
        <v>0.01</v>
      </c>
      <c r="CK68" s="20" cm="1">
        <f t="array" ref="CK68">INDEX($K:$P,ROW(),MATCH(CK$3,$K$2:$P$2,0))</f>
        <v>0.01</v>
      </c>
      <c r="CL68" s="20" cm="1">
        <f t="array" ref="CL68">INDEX($K:$P,ROW(),MATCH(CL$3,$K$2:$P$2,0))</f>
        <v>0.01</v>
      </c>
      <c r="CM68" s="20"/>
      <c r="CN68" s="20"/>
      <c r="CO68" s="20" t="e" cm="1">
        <f t="array" ref="CO68">INDEX($K:$P,ROW(),MATCH(CO$3,$K$2:$P$2,0))</f>
        <v>#N/A</v>
      </c>
      <c r="CP68" s="20" t="e" cm="1">
        <f t="array" ref="CP68">INDEX($K:$P,ROW(),MATCH(CP$3,$K$2:$P$2,0))</f>
        <v>#N/A</v>
      </c>
      <c r="CQ68" s="20" t="e" cm="1">
        <f t="array" ref="CQ68">INDEX($K:$P,ROW(),MATCH(CQ$3,$K$2:$P$2,0))</f>
        <v>#N/A</v>
      </c>
      <c r="CR68" s="20" t="e" cm="1">
        <f t="array" ref="CR68">INDEX($K:$P,ROW(),MATCH(CR$3,$K$2:$P$2,0))</f>
        <v>#N/A</v>
      </c>
      <c r="CS68" s="20" t="e" cm="1">
        <f t="array" ref="CS68">INDEX($K:$P,ROW(),MATCH(CS$3,$K$2:$P$2,0))</f>
        <v>#N/A</v>
      </c>
      <c r="CT68" s="20" t="e" cm="1">
        <f t="array" ref="CT68">INDEX($K:$P,ROW(),MATCH(CT$3,$K$2:$P$2,0))</f>
        <v>#N/A</v>
      </c>
      <c r="CU68" s="20" t="e" cm="1">
        <f t="array" ref="CU68">INDEX($K:$P,ROW(),MATCH(CU$3,$K$2:$P$2,0))</f>
        <v>#N/A</v>
      </c>
      <c r="CV68" s="20" t="e" cm="1">
        <f t="array" ref="CV68">INDEX($K:$P,ROW(),MATCH(CV$3,$K$2:$P$2,0))</f>
        <v>#N/A</v>
      </c>
      <c r="CW68" s="20" t="e" cm="1">
        <f t="array" ref="CW68">INDEX($K:$P,ROW(),MATCH(CW$3,$K$2:$P$2,0))</f>
        <v>#N/A</v>
      </c>
      <c r="CX68" s="20" t="e" cm="1">
        <f t="array" ref="CX68">INDEX($K:$P,ROW(),MATCH(CX$3,$K$2:$P$2,0))</f>
        <v>#N/A</v>
      </c>
      <c r="CY68" s="20" t="e" cm="1">
        <f t="array" ref="CY68">INDEX($K:$P,ROW(),MATCH(CY$3,$K$2:$P$2,0))</f>
        <v>#N/A</v>
      </c>
      <c r="CZ68" s="20" t="e" cm="1">
        <f t="array" ref="CZ68">INDEX($K:$P,ROW(),MATCH(CZ$3,$K$2:$P$2,0))</f>
        <v>#N/A</v>
      </c>
      <c r="DA68" s="20" t="e" cm="1">
        <f t="array" ref="DA68">INDEX($K:$P,ROW(),MATCH(DA$3,$K$2:$P$2,0))</f>
        <v>#N/A</v>
      </c>
      <c r="DB68" s="20" t="e" cm="1">
        <f t="array" ref="DB68">INDEX($K:$P,ROW(),MATCH(DB$3,$K$2:$P$2,0))</f>
        <v>#N/A</v>
      </c>
      <c r="DC68" s="20" t="e" cm="1">
        <f t="array" ref="DC68">INDEX($K:$P,ROW(),MATCH(DC$3,$K$2:$P$2,0))</f>
        <v>#N/A</v>
      </c>
      <c r="DD68" s="20" t="e" cm="1">
        <f t="array" ref="DD68">INDEX($K:$P,ROW(),MATCH(DD$3,$K$2:$P$2,0))</f>
        <v>#N/A</v>
      </c>
      <c r="DE68" s="20" t="e" cm="1">
        <f t="array" ref="DE68">INDEX($K:$P,ROW(),MATCH(DE$3,$K$2:$P$2,0))</f>
        <v>#N/A</v>
      </c>
      <c r="DF68" s="20" t="e" cm="1">
        <f t="array" ref="DF68">INDEX($K:$P,ROW(),MATCH(DF$3,$K$2:$P$2,0))</f>
        <v>#N/A</v>
      </c>
      <c r="DG68" s="20" t="e" cm="1">
        <f t="array" ref="DG68">INDEX($K:$P,ROW(),MATCH(DG$3,$K$2:$P$2,0))</f>
        <v>#N/A</v>
      </c>
      <c r="DH68" s="20" t="e" cm="1">
        <f t="array" ref="DH68">INDEX($K:$P,ROW(),MATCH(DH$3,$K$2:$P$2,0))</f>
        <v>#N/A</v>
      </c>
      <c r="DI68" s="20" t="e" cm="1">
        <f t="array" ref="DI68">INDEX($K:$P,ROW(),MATCH(DI$3,$K$2:$P$2,0))</f>
        <v>#N/A</v>
      </c>
      <c r="DJ68" s="20" t="e" cm="1">
        <f t="array" ref="DJ68">INDEX($K:$P,ROW(),MATCH(DJ$3,$K$2:$P$2,0))</f>
        <v>#N/A</v>
      </c>
      <c r="DK68" s="20" t="e" cm="1">
        <f t="array" ref="DK68">INDEX($K:$P,ROW(),MATCH(DK$3,$K$2:$P$2,0))</f>
        <v>#N/A</v>
      </c>
      <c r="DL68" s="20" t="e" cm="1">
        <f t="array" ref="DL68">INDEX($K:$P,ROW(),MATCH(DL$3,$K$2:$P$2,0))</f>
        <v>#N/A</v>
      </c>
    </row>
    <row r="69" spans="7:116" x14ac:dyDescent="0.35">
      <c r="G69" s="362" t="s">
        <v>645</v>
      </c>
      <c r="H69" s="164"/>
      <c r="I69" s="164"/>
      <c r="J69" s="361" t="s">
        <v>645</v>
      </c>
      <c r="K69" s="24">
        <f t="shared" ref="K69:P69" si="57">SUMIF($3:$3,K$2,69:69)</f>
        <v>0</v>
      </c>
      <c r="L69" s="24">
        <f t="shared" si="57"/>
        <v>-445691.83759692917</v>
      </c>
      <c r="M69" s="24">
        <f t="shared" si="57"/>
        <v>-489976.01827333833</v>
      </c>
      <c r="N69" s="24">
        <f t="shared" si="57"/>
        <v>-537624.90828768094</v>
      </c>
      <c r="O69" s="24">
        <f t="shared" si="57"/>
        <v>-588866.88186584646</v>
      </c>
      <c r="P69" s="24">
        <f t="shared" si="57"/>
        <v>-131318.13131046481</v>
      </c>
      <c r="S69" s="53">
        <f>-S68*S$12</f>
        <v>0</v>
      </c>
      <c r="T69" s="53">
        <f t="shared" ref="T69:CE69" si="58">-T68*T$12</f>
        <v>0</v>
      </c>
      <c r="U69" s="53">
        <f t="shared" si="58"/>
        <v>0</v>
      </c>
      <c r="V69" s="53">
        <f t="shared" si="58"/>
        <v>0</v>
      </c>
      <c r="W69" s="53">
        <f t="shared" si="58"/>
        <v>0</v>
      </c>
      <c r="X69" s="53">
        <f t="shared" si="58"/>
        <v>0</v>
      </c>
      <c r="Y69" s="53">
        <f t="shared" si="58"/>
        <v>0</v>
      </c>
      <c r="Z69" s="53">
        <f t="shared" si="58"/>
        <v>0</v>
      </c>
      <c r="AA69" s="53">
        <f t="shared" si="58"/>
        <v>0</v>
      </c>
      <c r="AB69" s="53">
        <f t="shared" si="58"/>
        <v>0</v>
      </c>
      <c r="AC69" s="53">
        <f t="shared" si="58"/>
        <v>0</v>
      </c>
      <c r="AD69" s="53">
        <f t="shared" si="58"/>
        <v>0</v>
      </c>
      <c r="AE69" s="53">
        <f t="shared" si="58"/>
        <v>-35527.812201322151</v>
      </c>
      <c r="AF69" s="53">
        <f t="shared" si="58"/>
        <v>-35815.1176205175</v>
      </c>
      <c r="AG69" s="53">
        <f t="shared" si="58"/>
        <v>-36104.200449244308</v>
      </c>
      <c r="AH69" s="53">
        <f t="shared" si="58"/>
        <v>-36395.070511307385</v>
      </c>
      <c r="AI69" s="53">
        <f t="shared" si="58"/>
        <v>-36687.73768151868</v>
      </c>
      <c r="AJ69" s="53">
        <f t="shared" si="58"/>
        <v>-36982.211885952209</v>
      </c>
      <c r="AK69" s="53">
        <f t="shared" si="58"/>
        <v>-37278.503102198803</v>
      </c>
      <c r="AL69" s="53">
        <f t="shared" si="58"/>
        <v>-37576.62135962434</v>
      </c>
      <c r="AM69" s="53">
        <f t="shared" si="58"/>
        <v>-37876.576739627686</v>
      </c>
      <c r="AN69" s="53">
        <f t="shared" si="58"/>
        <v>-38178.379375899211</v>
      </c>
      <c r="AO69" s="53">
        <f t="shared" si="58"/>
        <v>-38482.039454681988</v>
      </c>
      <c r="AP69" s="53">
        <f t="shared" si="58"/>
        <v>-38787.567215034927</v>
      </c>
      <c r="AQ69" s="53">
        <f t="shared" si="58"/>
        <v>-39094.972949094888</v>
      </c>
      <c r="AR69" s="53">
        <f t="shared" si="58"/>
        <v>-39404.267002341156</v>
      </c>
      <c r="AS69" s="53">
        <f t="shared" si="58"/>
        <v>-39715.459773861803</v>
      </c>
      <c r="AT69" s="53">
        <f t="shared" si="58"/>
        <v>-40028.561716621</v>
      </c>
      <c r="AU69" s="53">
        <f t="shared" si="58"/>
        <v>-40343.583337726443</v>
      </c>
      <c r="AV69" s="53">
        <f t="shared" si="58"/>
        <v>-40660.535198700243</v>
      </c>
      <c r="AW69" s="53">
        <f t="shared" si="58"/>
        <v>-40979.42791574914</v>
      </c>
      <c r="AX69" s="53">
        <f t="shared" si="58"/>
        <v>-41300.272160037239</v>
      </c>
      <c r="AY69" s="53">
        <f t="shared" si="58"/>
        <v>-41623.078657959777</v>
      </c>
      <c r="AZ69" s="53">
        <f t="shared" si="58"/>
        <v>-41947.85819141809</v>
      </c>
      <c r="BA69" s="53">
        <f t="shared" si="58"/>
        <v>-42274.621598094891</v>
      </c>
      <c r="BB69" s="53">
        <f t="shared" si="58"/>
        <v>-42603.379771733657</v>
      </c>
      <c r="BC69" s="53">
        <f t="shared" si="58"/>
        <v>-42934.143662417133</v>
      </c>
      <c r="BD69" s="53">
        <f t="shared" si="58"/>
        <v>-43266.924276846286</v>
      </c>
      <c r="BE69" s="53">
        <f t="shared" si="58"/>
        <v>-43601.732678623128</v>
      </c>
      <c r="BF69" s="53">
        <f t="shared" si="58"/>
        <v>-43938.579988535683</v>
      </c>
      <c r="BG69" s="53">
        <f t="shared" si="58"/>
        <v>-44277.477384838101</v>
      </c>
      <c r="BH69" s="53">
        <f t="shared" si="58"/>
        <v>-44618.436103540298</v>
      </c>
      <c r="BI69" s="53">
        <f t="shared" si="58"/>
        <v>-44961.467438694475</v>
      </c>
      <c r="BJ69" s="53">
        <f t="shared" si="58"/>
        <v>-45306.582742680621</v>
      </c>
      <c r="BK69" s="53">
        <f t="shared" si="58"/>
        <v>-45653.793426502496</v>
      </c>
      <c r="BL69" s="53">
        <f t="shared" si="58"/>
        <v>-46003.110960071164</v>
      </c>
      <c r="BM69" s="53">
        <f t="shared" si="58"/>
        <v>-46354.546872506675</v>
      </c>
      <c r="BN69" s="53">
        <f t="shared" si="58"/>
        <v>-46708.112752424939</v>
      </c>
      <c r="BO69" s="53">
        <f t="shared" si="58"/>
        <v>-47063.82024823688</v>
      </c>
      <c r="BP69" s="53">
        <f t="shared" si="58"/>
        <v>-47421.681068445745</v>
      </c>
      <c r="BQ69" s="53">
        <f t="shared" si="58"/>
        <v>-47781.706981942814</v>
      </c>
      <c r="BR69" s="53">
        <f t="shared" si="58"/>
        <v>-48143.909818312539</v>
      </c>
      <c r="BS69" s="53">
        <f t="shared" si="58"/>
        <v>-48508.301468127596</v>
      </c>
      <c r="BT69" s="53">
        <f t="shared" si="58"/>
        <v>-48874.893883256998</v>
      </c>
      <c r="BU69" s="53">
        <f t="shared" si="58"/>
        <v>-49243.699077167003</v>
      </c>
      <c r="BV69" s="53">
        <f t="shared" si="58"/>
        <v>-49614.729125230398</v>
      </c>
      <c r="BW69" s="53">
        <f t="shared" si="58"/>
        <v>-49987.996165028962</v>
      </c>
      <c r="BX69" s="53">
        <f t="shared" si="58"/>
        <v>-50363.512396668273</v>
      </c>
      <c r="BY69" s="53">
        <f t="shared" si="58"/>
        <v>-50741.290083081651</v>
      </c>
      <c r="BZ69" s="53">
        <f t="shared" si="58"/>
        <v>-51121.341550347584</v>
      </c>
      <c r="CA69" s="53">
        <f t="shared" si="58"/>
        <v>-10694.655654196069</v>
      </c>
      <c r="CB69" s="53">
        <f t="shared" si="58"/>
        <v>-10739.216719421747</v>
      </c>
      <c r="CC69" s="53">
        <f t="shared" si="58"/>
        <v>-10783.963455752659</v>
      </c>
      <c r="CD69" s="53">
        <f t="shared" si="58"/>
        <v>-10828.89663681835</v>
      </c>
      <c r="CE69" s="53">
        <f t="shared" si="58"/>
        <v>-10874.017039471868</v>
      </c>
      <c r="CF69" s="53">
        <f t="shared" ref="CF69:CL69" si="59">-CF68*CF$12</f>
        <v>-10919.325443802401</v>
      </c>
      <c r="CG69" s="53">
        <f t="shared" si="59"/>
        <v>-10964.822633152085</v>
      </c>
      <c r="CH69" s="53">
        <f t="shared" si="59"/>
        <v>-11010.509394123408</v>
      </c>
      <c r="CI69" s="53">
        <f t="shared" si="59"/>
        <v>-11056.386516598985</v>
      </c>
      <c r="CJ69" s="53">
        <f t="shared" si="59"/>
        <v>-11102.45479375124</v>
      </c>
      <c r="CK69" s="53">
        <f t="shared" si="59"/>
        <v>-11148.715022058415</v>
      </c>
      <c r="CL69" s="53">
        <f t="shared" si="59"/>
        <v>-11195.168001317608</v>
      </c>
      <c r="CM69" s="53"/>
      <c r="CN69" s="53" t="e">
        <f t="shared" ref="CN69:DL69" si="60">-CN68*CN$12</f>
        <v>#REF!</v>
      </c>
      <c r="CO69" s="53" t="e">
        <f t="shared" si="60"/>
        <v>#N/A</v>
      </c>
      <c r="CP69" s="53" t="e">
        <f t="shared" si="60"/>
        <v>#N/A</v>
      </c>
      <c r="CQ69" s="53" t="e">
        <f t="shared" si="60"/>
        <v>#N/A</v>
      </c>
      <c r="CR69" s="53" t="e">
        <f t="shared" si="60"/>
        <v>#N/A</v>
      </c>
      <c r="CS69" s="53" t="e">
        <f t="shared" si="60"/>
        <v>#N/A</v>
      </c>
      <c r="CT69" s="53" t="e">
        <f t="shared" si="60"/>
        <v>#N/A</v>
      </c>
      <c r="CU69" s="53" t="e">
        <f t="shared" si="60"/>
        <v>#N/A</v>
      </c>
      <c r="CV69" s="53" t="e">
        <f t="shared" si="60"/>
        <v>#N/A</v>
      </c>
      <c r="CW69" s="53" t="e">
        <f t="shared" si="60"/>
        <v>#N/A</v>
      </c>
      <c r="CX69" s="53" t="e">
        <f t="shared" si="60"/>
        <v>#N/A</v>
      </c>
      <c r="CY69" s="53" t="e">
        <f t="shared" si="60"/>
        <v>#N/A</v>
      </c>
      <c r="CZ69" s="53" t="e">
        <f t="shared" si="60"/>
        <v>#N/A</v>
      </c>
      <c r="DA69" s="53" t="e">
        <f t="shared" si="60"/>
        <v>#N/A</v>
      </c>
      <c r="DB69" s="53" t="e">
        <f t="shared" si="60"/>
        <v>#N/A</v>
      </c>
      <c r="DC69" s="53" t="e">
        <f t="shared" si="60"/>
        <v>#N/A</v>
      </c>
      <c r="DD69" s="53" t="e">
        <f t="shared" si="60"/>
        <v>#N/A</v>
      </c>
      <c r="DE69" s="53" t="e">
        <f t="shared" si="60"/>
        <v>#N/A</v>
      </c>
      <c r="DF69" s="53" t="e">
        <f t="shared" si="60"/>
        <v>#N/A</v>
      </c>
      <c r="DG69" s="53" t="e">
        <f t="shared" si="60"/>
        <v>#N/A</v>
      </c>
      <c r="DH69" s="53" t="e">
        <f t="shared" si="60"/>
        <v>#N/A</v>
      </c>
      <c r="DI69" s="53" t="e">
        <f t="shared" si="60"/>
        <v>#N/A</v>
      </c>
      <c r="DJ69" s="53" t="e">
        <f t="shared" si="60"/>
        <v>#N/A</v>
      </c>
      <c r="DK69" s="53" t="e">
        <f t="shared" si="60"/>
        <v>#N/A</v>
      </c>
      <c r="DL69" s="53" t="e">
        <f t="shared" si="60"/>
        <v>#N/A</v>
      </c>
    </row>
    <row r="70" spans="7:116" x14ac:dyDescent="0.35">
      <c r="G70" s="285" t="str">
        <f>"% of rev - "&amp;G71</f>
        <v>% of rev - R&amp;D</v>
      </c>
      <c r="J70" s="284"/>
      <c r="K70" s="363">
        <v>0</v>
      </c>
      <c r="L70" s="363">
        <v>0</v>
      </c>
      <c r="M70" s="363">
        <v>0</v>
      </c>
      <c r="N70" s="363">
        <v>0</v>
      </c>
      <c r="O70" s="363">
        <v>0</v>
      </c>
      <c r="P70" s="363">
        <v>0</v>
      </c>
      <c r="S70" s="20" cm="1">
        <f t="array" ref="S70">INDEX($K:$P,ROW(),MATCH(S$3,$K$2:$P$2,0))</f>
        <v>0</v>
      </c>
      <c r="T70" s="20" cm="1">
        <f t="array" ref="T70">INDEX($K:$P,ROW(),MATCH(T$3,$K$2:$P$2,0))</f>
        <v>0</v>
      </c>
      <c r="U70" s="20" cm="1">
        <f t="array" ref="U70">INDEX($K:$P,ROW(),MATCH(U$3,$K$2:$P$2,0))</f>
        <v>0</v>
      </c>
      <c r="V70" s="20" cm="1">
        <f t="array" ref="V70">INDEX($K:$P,ROW(),MATCH(V$3,$K$2:$P$2,0))</f>
        <v>0</v>
      </c>
      <c r="W70" s="20" cm="1">
        <f t="array" ref="W70">INDEX($K:$P,ROW(),MATCH(W$3,$K$2:$P$2,0))</f>
        <v>0</v>
      </c>
      <c r="X70" s="20" cm="1">
        <f t="array" ref="X70">INDEX($K:$P,ROW(),MATCH(X$3,$K$2:$P$2,0))</f>
        <v>0</v>
      </c>
      <c r="Y70" s="20" cm="1">
        <f t="array" ref="Y70">INDEX($K:$P,ROW(),MATCH(Y$3,$K$2:$P$2,0))</f>
        <v>0</v>
      </c>
      <c r="Z70" s="20" cm="1">
        <f t="array" ref="Z70">INDEX($K:$P,ROW(),MATCH(Z$3,$K$2:$P$2,0))</f>
        <v>0</v>
      </c>
      <c r="AA70" s="20" cm="1">
        <f t="array" ref="AA70">INDEX($K:$P,ROW(),MATCH(AA$3,$K$2:$P$2,0))</f>
        <v>0</v>
      </c>
      <c r="AB70" s="20" cm="1">
        <f t="array" ref="AB70">INDEX($K:$P,ROW(),MATCH(AB$3,$K$2:$P$2,0))</f>
        <v>0</v>
      </c>
      <c r="AC70" s="20" cm="1">
        <f t="array" ref="AC70">INDEX($K:$P,ROW(),MATCH(AC$3,$K$2:$P$2,0))</f>
        <v>0</v>
      </c>
      <c r="AD70" s="20" cm="1">
        <f t="array" ref="AD70">INDEX($K:$P,ROW(),MATCH(AD$3,$K$2:$P$2,0))</f>
        <v>0</v>
      </c>
      <c r="AE70" s="20" cm="1">
        <f t="array" ref="AE70">INDEX($K:$P,ROW(),MATCH(AE$3,$K$2:$P$2,0))</f>
        <v>0</v>
      </c>
      <c r="AF70" s="20" cm="1">
        <f t="array" ref="AF70">INDEX($K:$P,ROW(),MATCH(AF$3,$K$2:$P$2,0))</f>
        <v>0</v>
      </c>
      <c r="AG70" s="20" cm="1">
        <f t="array" ref="AG70">INDEX($K:$P,ROW(),MATCH(AG$3,$K$2:$P$2,0))</f>
        <v>0</v>
      </c>
      <c r="AH70" s="20" cm="1">
        <f t="array" ref="AH70">INDEX($K:$P,ROW(),MATCH(AH$3,$K$2:$P$2,0))</f>
        <v>0</v>
      </c>
      <c r="AI70" s="20" cm="1">
        <f t="array" ref="AI70">INDEX($K:$P,ROW(),MATCH(AI$3,$K$2:$P$2,0))</f>
        <v>0</v>
      </c>
      <c r="AJ70" s="20" cm="1">
        <f t="array" ref="AJ70">INDEX($K:$P,ROW(),MATCH(AJ$3,$K$2:$P$2,0))</f>
        <v>0</v>
      </c>
      <c r="AK70" s="20" cm="1">
        <f t="array" ref="AK70">INDEX($K:$P,ROW(),MATCH(AK$3,$K$2:$P$2,0))</f>
        <v>0</v>
      </c>
      <c r="AL70" s="20" cm="1">
        <f t="array" ref="AL70">INDEX($K:$P,ROW(),MATCH(AL$3,$K$2:$P$2,0))</f>
        <v>0</v>
      </c>
      <c r="AM70" s="20" cm="1">
        <f t="array" ref="AM70">INDEX($K:$P,ROW(),MATCH(AM$3,$K$2:$P$2,0))</f>
        <v>0</v>
      </c>
      <c r="AN70" s="20" cm="1">
        <f t="array" ref="AN70">INDEX($K:$P,ROW(),MATCH(AN$3,$K$2:$P$2,0))</f>
        <v>0</v>
      </c>
      <c r="AO70" s="20" cm="1">
        <f t="array" ref="AO70">INDEX($K:$P,ROW(),MATCH(AO$3,$K$2:$P$2,0))</f>
        <v>0</v>
      </c>
      <c r="AP70" s="20" cm="1">
        <f t="array" ref="AP70">INDEX($K:$P,ROW(),MATCH(AP$3,$K$2:$P$2,0))</f>
        <v>0</v>
      </c>
      <c r="AQ70" s="20" cm="1">
        <f t="array" ref="AQ70">INDEX($K:$P,ROW(),MATCH(AQ$3,$K$2:$P$2,0))</f>
        <v>0</v>
      </c>
      <c r="AR70" s="20" cm="1">
        <f t="array" ref="AR70">INDEX($K:$P,ROW(),MATCH(AR$3,$K$2:$P$2,0))</f>
        <v>0</v>
      </c>
      <c r="AS70" s="20" cm="1">
        <f t="array" ref="AS70">INDEX($K:$P,ROW(),MATCH(AS$3,$K$2:$P$2,0))</f>
        <v>0</v>
      </c>
      <c r="AT70" s="20" cm="1">
        <f t="array" ref="AT70">INDEX($K:$P,ROW(),MATCH(AT$3,$K$2:$P$2,0))</f>
        <v>0</v>
      </c>
      <c r="AU70" s="20" cm="1">
        <f t="array" ref="AU70">INDEX($K:$P,ROW(),MATCH(AU$3,$K$2:$P$2,0))</f>
        <v>0</v>
      </c>
      <c r="AV70" s="20" cm="1">
        <f t="array" ref="AV70">INDEX($K:$P,ROW(),MATCH(AV$3,$K$2:$P$2,0))</f>
        <v>0</v>
      </c>
      <c r="AW70" s="20" cm="1">
        <f t="array" ref="AW70">INDEX($K:$P,ROW(),MATCH(AW$3,$K$2:$P$2,0))</f>
        <v>0</v>
      </c>
      <c r="AX70" s="20" cm="1">
        <f t="array" ref="AX70">INDEX($K:$P,ROW(),MATCH(AX$3,$K$2:$P$2,0))</f>
        <v>0</v>
      </c>
      <c r="AY70" s="20" cm="1">
        <f t="array" ref="AY70">INDEX($K:$P,ROW(),MATCH(AY$3,$K$2:$P$2,0))</f>
        <v>0</v>
      </c>
      <c r="AZ70" s="20" cm="1">
        <f t="array" ref="AZ70">INDEX($K:$P,ROW(),MATCH(AZ$3,$K$2:$P$2,0))</f>
        <v>0</v>
      </c>
      <c r="BA70" s="20" cm="1">
        <f t="array" ref="BA70">INDEX($K:$P,ROW(),MATCH(BA$3,$K$2:$P$2,0))</f>
        <v>0</v>
      </c>
      <c r="BB70" s="20" cm="1">
        <f t="array" ref="BB70">INDEX($K:$P,ROW(),MATCH(BB$3,$K$2:$P$2,0))</f>
        <v>0</v>
      </c>
      <c r="BC70" s="20" cm="1">
        <f t="array" ref="BC70">INDEX($K:$P,ROW(),MATCH(BC$3,$K$2:$P$2,0))</f>
        <v>0</v>
      </c>
      <c r="BD70" s="20" cm="1">
        <f t="array" ref="BD70">INDEX($K:$P,ROW(),MATCH(BD$3,$K$2:$P$2,0))</f>
        <v>0</v>
      </c>
      <c r="BE70" s="20" cm="1">
        <f t="array" ref="BE70">INDEX($K:$P,ROW(),MATCH(BE$3,$K$2:$P$2,0))</f>
        <v>0</v>
      </c>
      <c r="BF70" s="20" cm="1">
        <f t="array" ref="BF70">INDEX($K:$P,ROW(),MATCH(BF$3,$K$2:$P$2,0))</f>
        <v>0</v>
      </c>
      <c r="BG70" s="20" cm="1">
        <f t="array" ref="BG70">INDEX($K:$P,ROW(),MATCH(BG$3,$K$2:$P$2,0))</f>
        <v>0</v>
      </c>
      <c r="BH70" s="20" cm="1">
        <f t="array" ref="BH70">INDEX($K:$P,ROW(),MATCH(BH$3,$K$2:$P$2,0))</f>
        <v>0</v>
      </c>
      <c r="BI70" s="20" cm="1">
        <f t="array" ref="BI70">INDEX($K:$P,ROW(),MATCH(BI$3,$K$2:$P$2,0))</f>
        <v>0</v>
      </c>
      <c r="BJ70" s="20" cm="1">
        <f t="array" ref="BJ70">INDEX($K:$P,ROW(),MATCH(BJ$3,$K$2:$P$2,0))</f>
        <v>0</v>
      </c>
      <c r="BK70" s="20" cm="1">
        <f t="array" ref="BK70">INDEX($K:$P,ROW(),MATCH(BK$3,$K$2:$P$2,0))</f>
        <v>0</v>
      </c>
      <c r="BL70" s="20" cm="1">
        <f t="array" ref="BL70">INDEX($K:$P,ROW(),MATCH(BL$3,$K$2:$P$2,0))</f>
        <v>0</v>
      </c>
      <c r="BM70" s="20" cm="1">
        <f t="array" ref="BM70">INDEX($K:$P,ROW(),MATCH(BM$3,$K$2:$P$2,0))</f>
        <v>0</v>
      </c>
      <c r="BN70" s="20" cm="1">
        <f t="array" ref="BN70">INDEX($K:$P,ROW(),MATCH(BN$3,$K$2:$P$2,0))</f>
        <v>0</v>
      </c>
      <c r="BO70" s="20" cm="1">
        <f t="array" ref="BO70">INDEX($K:$P,ROW(),MATCH(BO$3,$K$2:$P$2,0))</f>
        <v>0</v>
      </c>
      <c r="BP70" s="20" cm="1">
        <f t="array" ref="BP70">INDEX($K:$P,ROW(),MATCH(BP$3,$K$2:$P$2,0))</f>
        <v>0</v>
      </c>
      <c r="BQ70" s="20" cm="1">
        <f t="array" ref="BQ70">INDEX($K:$P,ROW(),MATCH(BQ$3,$K$2:$P$2,0))</f>
        <v>0</v>
      </c>
      <c r="BR70" s="20" cm="1">
        <f t="array" ref="BR70">INDEX($K:$P,ROW(),MATCH(BR$3,$K$2:$P$2,0))</f>
        <v>0</v>
      </c>
      <c r="BS70" s="20" cm="1">
        <f t="array" ref="BS70">INDEX($K:$P,ROW(),MATCH(BS$3,$K$2:$P$2,0))</f>
        <v>0</v>
      </c>
      <c r="BT70" s="20" cm="1">
        <f t="array" ref="BT70">INDEX($K:$P,ROW(),MATCH(BT$3,$K$2:$P$2,0))</f>
        <v>0</v>
      </c>
      <c r="BU70" s="20" cm="1">
        <f t="array" ref="BU70">INDEX($K:$P,ROW(),MATCH(BU$3,$K$2:$P$2,0))</f>
        <v>0</v>
      </c>
      <c r="BV70" s="20" cm="1">
        <f t="array" ref="BV70">INDEX($K:$P,ROW(),MATCH(BV$3,$K$2:$P$2,0))</f>
        <v>0</v>
      </c>
      <c r="BW70" s="20" cm="1">
        <f t="array" ref="BW70">INDEX($K:$P,ROW(),MATCH(BW$3,$K$2:$P$2,0))</f>
        <v>0</v>
      </c>
      <c r="BX70" s="20" cm="1">
        <f t="array" ref="BX70">INDEX($K:$P,ROW(),MATCH(BX$3,$K$2:$P$2,0))</f>
        <v>0</v>
      </c>
      <c r="BY70" s="20" cm="1">
        <f t="array" ref="BY70">INDEX($K:$P,ROW(),MATCH(BY$3,$K$2:$P$2,0))</f>
        <v>0</v>
      </c>
      <c r="BZ70" s="20" cm="1">
        <f t="array" ref="BZ70">INDEX($K:$P,ROW(),MATCH(BZ$3,$K$2:$P$2,0))</f>
        <v>0</v>
      </c>
      <c r="CA70" s="20" cm="1">
        <f t="array" ref="CA70">INDEX($K:$P,ROW(),MATCH(CA$3,$K$2:$P$2,0))</f>
        <v>0</v>
      </c>
      <c r="CB70" s="20" cm="1">
        <f t="array" ref="CB70">INDEX($K:$P,ROW(),MATCH(CB$3,$K$2:$P$2,0))</f>
        <v>0</v>
      </c>
      <c r="CC70" s="20" cm="1">
        <f t="array" ref="CC70">INDEX($K:$P,ROW(),MATCH(CC$3,$K$2:$P$2,0))</f>
        <v>0</v>
      </c>
      <c r="CD70" s="20" cm="1">
        <f t="array" ref="CD70">INDEX($K:$P,ROW(),MATCH(CD$3,$K$2:$P$2,0))</f>
        <v>0</v>
      </c>
      <c r="CE70" s="20" cm="1">
        <f t="array" ref="CE70">INDEX($K:$P,ROW(),MATCH(CE$3,$K$2:$P$2,0))</f>
        <v>0</v>
      </c>
      <c r="CF70" s="20" cm="1">
        <f t="array" ref="CF70">INDEX($K:$P,ROW(),MATCH(CF$3,$K$2:$P$2,0))</f>
        <v>0</v>
      </c>
      <c r="CG70" s="20" cm="1">
        <f t="array" ref="CG70">INDEX($K:$P,ROW(),MATCH(CG$3,$K$2:$P$2,0))</f>
        <v>0</v>
      </c>
      <c r="CH70" s="20" cm="1">
        <f t="array" ref="CH70">INDEX($K:$P,ROW(),MATCH(CH$3,$K$2:$P$2,0))</f>
        <v>0</v>
      </c>
      <c r="CI70" s="20" cm="1">
        <f t="array" ref="CI70">INDEX($K:$P,ROW(),MATCH(CI$3,$K$2:$P$2,0))</f>
        <v>0</v>
      </c>
      <c r="CJ70" s="20" cm="1">
        <f t="array" ref="CJ70">INDEX($K:$P,ROW(),MATCH(CJ$3,$K$2:$P$2,0))</f>
        <v>0</v>
      </c>
      <c r="CK70" s="20" cm="1">
        <f t="array" ref="CK70">INDEX($K:$P,ROW(),MATCH(CK$3,$K$2:$P$2,0))</f>
        <v>0</v>
      </c>
      <c r="CL70" s="20" cm="1">
        <f t="array" ref="CL70">INDEX($K:$P,ROW(),MATCH(CL$3,$K$2:$P$2,0))</f>
        <v>0</v>
      </c>
      <c r="CM70" s="20"/>
      <c r="CN70" s="20"/>
      <c r="CO70" s="20" t="e" cm="1">
        <f t="array" ref="CO70">INDEX($K:$P,ROW(),MATCH(CO$3,$K$2:$P$2,0))</f>
        <v>#N/A</v>
      </c>
      <c r="CP70" s="20" t="e" cm="1">
        <f t="array" ref="CP70">INDEX($K:$P,ROW(),MATCH(CP$3,$K$2:$P$2,0))</f>
        <v>#N/A</v>
      </c>
      <c r="CQ70" s="20" t="e" cm="1">
        <f t="array" ref="CQ70">INDEX($K:$P,ROW(),MATCH(CQ$3,$K$2:$P$2,0))</f>
        <v>#N/A</v>
      </c>
      <c r="CR70" s="20" t="e" cm="1">
        <f t="array" ref="CR70">INDEX($K:$P,ROW(),MATCH(CR$3,$K$2:$P$2,0))</f>
        <v>#N/A</v>
      </c>
      <c r="CS70" s="20" t="e" cm="1">
        <f t="array" ref="CS70">INDEX($K:$P,ROW(),MATCH(CS$3,$K$2:$P$2,0))</f>
        <v>#N/A</v>
      </c>
      <c r="CT70" s="20" t="e" cm="1">
        <f t="array" ref="CT70">INDEX($K:$P,ROW(),MATCH(CT$3,$K$2:$P$2,0))</f>
        <v>#N/A</v>
      </c>
      <c r="CU70" s="20" t="e" cm="1">
        <f t="array" ref="CU70">INDEX($K:$P,ROW(),MATCH(CU$3,$K$2:$P$2,0))</f>
        <v>#N/A</v>
      </c>
      <c r="CV70" s="20" t="e" cm="1">
        <f t="array" ref="CV70">INDEX($K:$P,ROW(),MATCH(CV$3,$K$2:$P$2,0))</f>
        <v>#N/A</v>
      </c>
      <c r="CW70" s="20" t="e" cm="1">
        <f t="array" ref="CW70">INDEX($K:$P,ROW(),MATCH(CW$3,$K$2:$P$2,0))</f>
        <v>#N/A</v>
      </c>
      <c r="CX70" s="20" t="e" cm="1">
        <f t="array" ref="CX70">INDEX($K:$P,ROW(),MATCH(CX$3,$K$2:$P$2,0))</f>
        <v>#N/A</v>
      </c>
      <c r="CY70" s="20" t="e" cm="1">
        <f t="array" ref="CY70">INDEX($K:$P,ROW(),MATCH(CY$3,$K$2:$P$2,0))</f>
        <v>#N/A</v>
      </c>
      <c r="CZ70" s="20" t="e" cm="1">
        <f t="array" ref="CZ70">INDEX($K:$P,ROW(),MATCH(CZ$3,$K$2:$P$2,0))</f>
        <v>#N/A</v>
      </c>
      <c r="DA70" s="20" t="e" cm="1">
        <f t="array" ref="DA70">INDEX($K:$P,ROW(),MATCH(DA$3,$K$2:$P$2,0))</f>
        <v>#N/A</v>
      </c>
      <c r="DB70" s="20" t="e" cm="1">
        <f t="array" ref="DB70">INDEX($K:$P,ROW(),MATCH(DB$3,$K$2:$P$2,0))</f>
        <v>#N/A</v>
      </c>
      <c r="DC70" s="20" t="e" cm="1">
        <f t="array" ref="DC70">INDEX($K:$P,ROW(),MATCH(DC$3,$K$2:$P$2,0))</f>
        <v>#N/A</v>
      </c>
      <c r="DD70" s="20" t="e" cm="1">
        <f t="array" ref="DD70">INDEX($K:$P,ROW(),MATCH(DD$3,$K$2:$P$2,0))</f>
        <v>#N/A</v>
      </c>
      <c r="DE70" s="20" t="e" cm="1">
        <f t="array" ref="DE70">INDEX($K:$P,ROW(),MATCH(DE$3,$K$2:$P$2,0))</f>
        <v>#N/A</v>
      </c>
      <c r="DF70" s="20" t="e" cm="1">
        <f t="array" ref="DF70">INDEX($K:$P,ROW(),MATCH(DF$3,$K$2:$P$2,0))</f>
        <v>#N/A</v>
      </c>
      <c r="DG70" s="20" t="e" cm="1">
        <f t="array" ref="DG70">INDEX($K:$P,ROW(),MATCH(DG$3,$K$2:$P$2,0))</f>
        <v>#N/A</v>
      </c>
      <c r="DH70" s="20" t="e" cm="1">
        <f t="array" ref="DH70">INDEX($K:$P,ROW(),MATCH(DH$3,$K$2:$P$2,0))</f>
        <v>#N/A</v>
      </c>
      <c r="DI70" s="20" t="e" cm="1">
        <f t="array" ref="DI70">INDEX($K:$P,ROW(),MATCH(DI$3,$K$2:$P$2,0))</f>
        <v>#N/A</v>
      </c>
      <c r="DJ70" s="20" t="e" cm="1">
        <f t="array" ref="DJ70">INDEX($K:$P,ROW(),MATCH(DJ$3,$K$2:$P$2,0))</f>
        <v>#N/A</v>
      </c>
      <c r="DK70" s="20" t="e" cm="1">
        <f t="array" ref="DK70">INDEX($K:$P,ROW(),MATCH(DK$3,$K$2:$P$2,0))</f>
        <v>#N/A</v>
      </c>
      <c r="DL70" s="20" t="e" cm="1">
        <f t="array" ref="DL70">INDEX($K:$P,ROW(),MATCH(DL$3,$K$2:$P$2,0))</f>
        <v>#N/A</v>
      </c>
    </row>
    <row r="71" spans="7:116" x14ac:dyDescent="0.35">
      <c r="G71" s="362" t="s">
        <v>646</v>
      </c>
      <c r="H71" s="164"/>
      <c r="I71" s="164"/>
      <c r="J71" s="361" t="s">
        <v>651</v>
      </c>
      <c r="K71" s="24">
        <f t="shared" ref="K71:P72" si="61">SUMIF($3:$3,K$2,71:71)</f>
        <v>0</v>
      </c>
      <c r="L71" s="24">
        <f t="shared" si="61"/>
        <v>0</v>
      </c>
      <c r="M71" s="24">
        <f t="shared" si="61"/>
        <v>0</v>
      </c>
      <c r="N71" s="24">
        <f t="shared" si="61"/>
        <v>0</v>
      </c>
      <c r="O71" s="24">
        <f t="shared" si="61"/>
        <v>0</v>
      </c>
      <c r="P71" s="24">
        <f t="shared" si="61"/>
        <v>0</v>
      </c>
      <c r="S71" s="238">
        <f>-S70*S$12</f>
        <v>0</v>
      </c>
      <c r="T71" s="238">
        <f t="shared" ref="T71:CE71" si="62">-T70*T$12</f>
        <v>0</v>
      </c>
      <c r="U71" s="238">
        <f t="shared" si="62"/>
        <v>0</v>
      </c>
      <c r="V71" s="238">
        <f t="shared" si="62"/>
        <v>0</v>
      </c>
      <c r="W71" s="238">
        <f t="shared" si="62"/>
        <v>0</v>
      </c>
      <c r="X71" s="238">
        <f t="shared" si="62"/>
        <v>0</v>
      </c>
      <c r="Y71" s="238">
        <f t="shared" si="62"/>
        <v>0</v>
      </c>
      <c r="Z71" s="238">
        <f t="shared" si="62"/>
        <v>0</v>
      </c>
      <c r="AA71" s="238">
        <f t="shared" si="62"/>
        <v>0</v>
      </c>
      <c r="AB71" s="238">
        <f t="shared" si="62"/>
        <v>0</v>
      </c>
      <c r="AC71" s="238">
        <f t="shared" si="62"/>
        <v>0</v>
      </c>
      <c r="AD71" s="238">
        <f t="shared" si="62"/>
        <v>0</v>
      </c>
      <c r="AE71" s="238">
        <f t="shared" si="62"/>
        <v>0</v>
      </c>
      <c r="AF71" s="238">
        <f t="shared" si="62"/>
        <v>0</v>
      </c>
      <c r="AG71" s="238">
        <f t="shared" si="62"/>
        <v>0</v>
      </c>
      <c r="AH71" s="238">
        <f t="shared" si="62"/>
        <v>0</v>
      </c>
      <c r="AI71" s="238">
        <f t="shared" si="62"/>
        <v>0</v>
      </c>
      <c r="AJ71" s="238">
        <f t="shared" si="62"/>
        <v>0</v>
      </c>
      <c r="AK71" s="238">
        <f t="shared" si="62"/>
        <v>0</v>
      </c>
      <c r="AL71" s="238">
        <f t="shared" si="62"/>
        <v>0</v>
      </c>
      <c r="AM71" s="238">
        <f t="shared" si="62"/>
        <v>0</v>
      </c>
      <c r="AN71" s="238">
        <f t="shared" si="62"/>
        <v>0</v>
      </c>
      <c r="AO71" s="238">
        <f t="shared" si="62"/>
        <v>0</v>
      </c>
      <c r="AP71" s="238">
        <f t="shared" si="62"/>
        <v>0</v>
      </c>
      <c r="AQ71" s="238">
        <f t="shared" si="62"/>
        <v>0</v>
      </c>
      <c r="AR71" s="238">
        <f t="shared" si="62"/>
        <v>0</v>
      </c>
      <c r="AS71" s="238">
        <f t="shared" si="62"/>
        <v>0</v>
      </c>
      <c r="AT71" s="238">
        <f t="shared" si="62"/>
        <v>0</v>
      </c>
      <c r="AU71" s="238">
        <f t="shared" si="62"/>
        <v>0</v>
      </c>
      <c r="AV71" s="238">
        <f t="shared" si="62"/>
        <v>0</v>
      </c>
      <c r="AW71" s="238">
        <f t="shared" si="62"/>
        <v>0</v>
      </c>
      <c r="AX71" s="238">
        <f t="shared" si="62"/>
        <v>0</v>
      </c>
      <c r="AY71" s="238">
        <f t="shared" si="62"/>
        <v>0</v>
      </c>
      <c r="AZ71" s="238">
        <f t="shared" si="62"/>
        <v>0</v>
      </c>
      <c r="BA71" s="238">
        <f t="shared" si="62"/>
        <v>0</v>
      </c>
      <c r="BB71" s="238">
        <f t="shared" si="62"/>
        <v>0</v>
      </c>
      <c r="BC71" s="238">
        <f t="shared" si="62"/>
        <v>0</v>
      </c>
      <c r="BD71" s="238">
        <f t="shared" si="62"/>
        <v>0</v>
      </c>
      <c r="BE71" s="238">
        <f t="shared" si="62"/>
        <v>0</v>
      </c>
      <c r="BF71" s="238">
        <f t="shared" si="62"/>
        <v>0</v>
      </c>
      <c r="BG71" s="238">
        <f t="shared" si="62"/>
        <v>0</v>
      </c>
      <c r="BH71" s="238">
        <f t="shared" si="62"/>
        <v>0</v>
      </c>
      <c r="BI71" s="238">
        <f t="shared" si="62"/>
        <v>0</v>
      </c>
      <c r="BJ71" s="238">
        <f t="shared" si="62"/>
        <v>0</v>
      </c>
      <c r="BK71" s="238">
        <f t="shared" si="62"/>
        <v>0</v>
      </c>
      <c r="BL71" s="238">
        <f t="shared" si="62"/>
        <v>0</v>
      </c>
      <c r="BM71" s="238">
        <f t="shared" si="62"/>
        <v>0</v>
      </c>
      <c r="BN71" s="238">
        <f t="shared" si="62"/>
        <v>0</v>
      </c>
      <c r="BO71" s="238">
        <f t="shared" si="62"/>
        <v>0</v>
      </c>
      <c r="BP71" s="238">
        <f t="shared" si="62"/>
        <v>0</v>
      </c>
      <c r="BQ71" s="238">
        <f t="shared" si="62"/>
        <v>0</v>
      </c>
      <c r="BR71" s="238">
        <f t="shared" si="62"/>
        <v>0</v>
      </c>
      <c r="BS71" s="238">
        <f t="shared" si="62"/>
        <v>0</v>
      </c>
      <c r="BT71" s="238">
        <f t="shared" si="62"/>
        <v>0</v>
      </c>
      <c r="BU71" s="238">
        <f t="shared" si="62"/>
        <v>0</v>
      </c>
      <c r="BV71" s="238">
        <f t="shared" si="62"/>
        <v>0</v>
      </c>
      <c r="BW71" s="238">
        <f t="shared" si="62"/>
        <v>0</v>
      </c>
      <c r="BX71" s="238">
        <f t="shared" si="62"/>
        <v>0</v>
      </c>
      <c r="BY71" s="238">
        <f t="shared" si="62"/>
        <v>0</v>
      </c>
      <c r="BZ71" s="238">
        <f t="shared" si="62"/>
        <v>0</v>
      </c>
      <c r="CA71" s="238">
        <f t="shared" si="62"/>
        <v>0</v>
      </c>
      <c r="CB71" s="238">
        <f t="shared" si="62"/>
        <v>0</v>
      </c>
      <c r="CC71" s="238">
        <f t="shared" si="62"/>
        <v>0</v>
      </c>
      <c r="CD71" s="238">
        <f t="shared" si="62"/>
        <v>0</v>
      </c>
      <c r="CE71" s="238">
        <f t="shared" si="62"/>
        <v>0</v>
      </c>
      <c r="CF71" s="238">
        <f t="shared" ref="CF71:CL71" si="63">-CF70*CF$12</f>
        <v>0</v>
      </c>
      <c r="CG71" s="238">
        <f t="shared" si="63"/>
        <v>0</v>
      </c>
      <c r="CH71" s="238">
        <f t="shared" si="63"/>
        <v>0</v>
      </c>
      <c r="CI71" s="238">
        <f t="shared" si="63"/>
        <v>0</v>
      </c>
      <c r="CJ71" s="238">
        <f t="shared" si="63"/>
        <v>0</v>
      </c>
      <c r="CK71" s="238">
        <f t="shared" si="63"/>
        <v>0</v>
      </c>
      <c r="CL71" s="238">
        <f t="shared" si="63"/>
        <v>0</v>
      </c>
      <c r="CM71" s="53"/>
      <c r="CN71" s="238" t="e">
        <f t="shared" ref="CN71:DL71" si="64">-CN70*CN$12</f>
        <v>#REF!</v>
      </c>
      <c r="CO71" s="238" t="e">
        <f t="shared" si="64"/>
        <v>#N/A</v>
      </c>
      <c r="CP71" s="238" t="e">
        <f t="shared" si="64"/>
        <v>#N/A</v>
      </c>
      <c r="CQ71" s="238" t="e">
        <f t="shared" si="64"/>
        <v>#N/A</v>
      </c>
      <c r="CR71" s="238" t="e">
        <f t="shared" si="64"/>
        <v>#N/A</v>
      </c>
      <c r="CS71" s="238" t="e">
        <f t="shared" si="64"/>
        <v>#N/A</v>
      </c>
      <c r="CT71" s="238" t="e">
        <f t="shared" si="64"/>
        <v>#N/A</v>
      </c>
      <c r="CU71" s="238" t="e">
        <f t="shared" si="64"/>
        <v>#N/A</v>
      </c>
      <c r="CV71" s="238" t="e">
        <f t="shared" si="64"/>
        <v>#N/A</v>
      </c>
      <c r="CW71" s="238" t="e">
        <f t="shared" si="64"/>
        <v>#N/A</v>
      </c>
      <c r="CX71" s="238" t="e">
        <f t="shared" si="64"/>
        <v>#N/A</v>
      </c>
      <c r="CY71" s="238" t="e">
        <f t="shared" si="64"/>
        <v>#N/A</v>
      </c>
      <c r="CZ71" s="238" t="e">
        <f t="shared" si="64"/>
        <v>#N/A</v>
      </c>
      <c r="DA71" s="238" t="e">
        <f t="shared" si="64"/>
        <v>#N/A</v>
      </c>
      <c r="DB71" s="238" t="e">
        <f t="shared" si="64"/>
        <v>#N/A</v>
      </c>
      <c r="DC71" s="238" t="e">
        <f t="shared" si="64"/>
        <v>#N/A</v>
      </c>
      <c r="DD71" s="238" t="e">
        <f t="shared" si="64"/>
        <v>#N/A</v>
      </c>
      <c r="DE71" s="238" t="e">
        <f t="shared" si="64"/>
        <v>#N/A</v>
      </c>
      <c r="DF71" s="238" t="e">
        <f t="shared" si="64"/>
        <v>#N/A</v>
      </c>
      <c r="DG71" s="238" t="e">
        <f t="shared" si="64"/>
        <v>#N/A</v>
      </c>
      <c r="DH71" s="238" t="e">
        <f t="shared" si="64"/>
        <v>#N/A</v>
      </c>
      <c r="DI71" s="238" t="e">
        <f t="shared" si="64"/>
        <v>#N/A</v>
      </c>
      <c r="DJ71" s="238" t="e">
        <f t="shared" si="64"/>
        <v>#N/A</v>
      </c>
      <c r="DK71" s="238" t="e">
        <f t="shared" si="64"/>
        <v>#N/A</v>
      </c>
      <c r="DL71" s="238" t="e">
        <f t="shared" si="64"/>
        <v>#N/A</v>
      </c>
    </row>
    <row r="72" spans="7:116" x14ac:dyDescent="0.35">
      <c r="G72" s="9" t="s">
        <v>668</v>
      </c>
      <c r="K72" s="118">
        <f t="shared" si="61"/>
        <v>0</v>
      </c>
      <c r="L72" s="118">
        <f t="shared" si="61"/>
        <v>-445691.71759692911</v>
      </c>
      <c r="M72" s="118">
        <f t="shared" si="61"/>
        <v>-489975.89827333827</v>
      </c>
      <c r="N72" s="118">
        <f t="shared" si="61"/>
        <v>-537624.78828768095</v>
      </c>
      <c r="O72" s="118">
        <f t="shared" si="61"/>
        <v>-588866.76186584646</v>
      </c>
      <c r="P72" s="118">
        <f t="shared" si="61"/>
        <v>-131318.01131046485</v>
      </c>
      <c r="S72" s="28">
        <f t="shared" ref="S72:CD72" si="65">SUMIF(S66:S71,"&lt;"&amp;1)</f>
        <v>0</v>
      </c>
      <c r="T72" s="28">
        <f t="shared" si="65"/>
        <v>0</v>
      </c>
      <c r="U72" s="28">
        <f t="shared" si="65"/>
        <v>0</v>
      </c>
      <c r="V72" s="28">
        <f t="shared" si="65"/>
        <v>0</v>
      </c>
      <c r="W72" s="28">
        <f t="shared" si="65"/>
        <v>0</v>
      </c>
      <c r="X72" s="28">
        <f t="shared" si="65"/>
        <v>0</v>
      </c>
      <c r="Y72" s="28">
        <f t="shared" si="65"/>
        <v>0</v>
      </c>
      <c r="Z72" s="28">
        <f t="shared" si="65"/>
        <v>0</v>
      </c>
      <c r="AA72" s="28">
        <f t="shared" si="65"/>
        <v>0</v>
      </c>
      <c r="AB72" s="28">
        <f t="shared" si="65"/>
        <v>0</v>
      </c>
      <c r="AC72" s="28">
        <f t="shared" si="65"/>
        <v>0</v>
      </c>
      <c r="AD72" s="28">
        <f t="shared" si="65"/>
        <v>0</v>
      </c>
      <c r="AE72" s="28">
        <f t="shared" si="65"/>
        <v>-35527.802201322149</v>
      </c>
      <c r="AF72" s="28">
        <f t="shared" si="65"/>
        <v>-35815.107620517498</v>
      </c>
      <c r="AG72" s="28">
        <f t="shared" si="65"/>
        <v>-36104.190449244306</v>
      </c>
      <c r="AH72" s="28">
        <f t="shared" si="65"/>
        <v>-36395.060511307383</v>
      </c>
      <c r="AI72" s="28">
        <f t="shared" si="65"/>
        <v>-36687.727681518678</v>
      </c>
      <c r="AJ72" s="28">
        <f t="shared" si="65"/>
        <v>-36982.201885952207</v>
      </c>
      <c r="AK72" s="28">
        <f t="shared" si="65"/>
        <v>-37278.493102198801</v>
      </c>
      <c r="AL72" s="28">
        <f t="shared" si="65"/>
        <v>-37576.611359624338</v>
      </c>
      <c r="AM72" s="28">
        <f t="shared" si="65"/>
        <v>-37876.566739627684</v>
      </c>
      <c r="AN72" s="28">
        <f t="shared" si="65"/>
        <v>-38178.369375899209</v>
      </c>
      <c r="AO72" s="28">
        <f t="shared" si="65"/>
        <v>-38482.029454681986</v>
      </c>
      <c r="AP72" s="28">
        <f t="shared" si="65"/>
        <v>-38787.557215034925</v>
      </c>
      <c r="AQ72" s="28">
        <f t="shared" si="65"/>
        <v>-39094.962949094886</v>
      </c>
      <c r="AR72" s="28">
        <f t="shared" si="65"/>
        <v>-39404.257002341154</v>
      </c>
      <c r="AS72" s="28">
        <f t="shared" si="65"/>
        <v>-39715.449773861801</v>
      </c>
      <c r="AT72" s="28">
        <f t="shared" si="65"/>
        <v>-40028.551716620997</v>
      </c>
      <c r="AU72" s="28">
        <f t="shared" si="65"/>
        <v>-40343.573337726441</v>
      </c>
      <c r="AV72" s="28">
        <f t="shared" si="65"/>
        <v>-40660.525198700241</v>
      </c>
      <c r="AW72" s="28">
        <f t="shared" si="65"/>
        <v>-40979.417915749138</v>
      </c>
      <c r="AX72" s="28">
        <f t="shared" si="65"/>
        <v>-41300.262160037237</v>
      </c>
      <c r="AY72" s="28">
        <f t="shared" si="65"/>
        <v>-41623.068657959775</v>
      </c>
      <c r="AZ72" s="28">
        <f t="shared" si="65"/>
        <v>-41947.848191418088</v>
      </c>
      <c r="BA72" s="28">
        <f t="shared" si="65"/>
        <v>-42274.611598094889</v>
      </c>
      <c r="BB72" s="28">
        <f t="shared" si="65"/>
        <v>-42603.369771733654</v>
      </c>
      <c r="BC72" s="28">
        <f t="shared" si="65"/>
        <v>-42934.133662417131</v>
      </c>
      <c r="BD72" s="28">
        <f t="shared" si="65"/>
        <v>-43266.914276846284</v>
      </c>
      <c r="BE72" s="28">
        <f t="shared" si="65"/>
        <v>-43601.722678623126</v>
      </c>
      <c r="BF72" s="28">
        <f t="shared" si="65"/>
        <v>-43938.569988535681</v>
      </c>
      <c r="BG72" s="28">
        <f t="shared" si="65"/>
        <v>-44277.467384838099</v>
      </c>
      <c r="BH72" s="28">
        <f t="shared" si="65"/>
        <v>-44618.426103540296</v>
      </c>
      <c r="BI72" s="28">
        <f t="shared" si="65"/>
        <v>-44961.457438694473</v>
      </c>
      <c r="BJ72" s="28">
        <f t="shared" si="65"/>
        <v>-45306.572742680619</v>
      </c>
      <c r="BK72" s="28">
        <f t="shared" si="65"/>
        <v>-45653.783426502494</v>
      </c>
      <c r="BL72" s="28">
        <f t="shared" si="65"/>
        <v>-46003.100960071162</v>
      </c>
      <c r="BM72" s="28">
        <f t="shared" si="65"/>
        <v>-46354.536872506673</v>
      </c>
      <c r="BN72" s="28">
        <f t="shared" si="65"/>
        <v>-46708.102752424937</v>
      </c>
      <c r="BO72" s="28">
        <f t="shared" si="65"/>
        <v>-47063.810248236878</v>
      </c>
      <c r="BP72" s="28">
        <f t="shared" si="65"/>
        <v>-47421.671068445743</v>
      </c>
      <c r="BQ72" s="28">
        <f t="shared" si="65"/>
        <v>-47781.696981942812</v>
      </c>
      <c r="BR72" s="28">
        <f t="shared" si="65"/>
        <v>-48143.899818312537</v>
      </c>
      <c r="BS72" s="28">
        <f t="shared" si="65"/>
        <v>-48508.291468127594</v>
      </c>
      <c r="BT72" s="28">
        <f t="shared" si="65"/>
        <v>-48874.883883256996</v>
      </c>
      <c r="BU72" s="28">
        <f t="shared" si="65"/>
        <v>-49243.689077167001</v>
      </c>
      <c r="BV72" s="28">
        <f t="shared" si="65"/>
        <v>-49614.719125230396</v>
      </c>
      <c r="BW72" s="28">
        <f t="shared" si="65"/>
        <v>-49987.98616502896</v>
      </c>
      <c r="BX72" s="28">
        <f t="shared" si="65"/>
        <v>-50363.502396668271</v>
      </c>
      <c r="BY72" s="28">
        <f t="shared" si="65"/>
        <v>-50741.280083081649</v>
      </c>
      <c r="BZ72" s="28">
        <f t="shared" si="65"/>
        <v>-51121.331550347582</v>
      </c>
      <c r="CA72" s="28">
        <f t="shared" si="65"/>
        <v>-10694.645654196069</v>
      </c>
      <c r="CB72" s="28">
        <f t="shared" si="65"/>
        <v>-10739.206719421747</v>
      </c>
      <c r="CC72" s="28">
        <f t="shared" si="65"/>
        <v>-10783.953455752659</v>
      </c>
      <c r="CD72" s="28">
        <f t="shared" si="65"/>
        <v>-10828.88663681835</v>
      </c>
      <c r="CE72" s="28">
        <f t="shared" ref="CE72:CL72" si="66">SUMIF(CE66:CE71,"&lt;"&amp;1)</f>
        <v>-10874.007039471868</v>
      </c>
      <c r="CF72" s="28">
        <f t="shared" si="66"/>
        <v>-10919.315443802401</v>
      </c>
      <c r="CG72" s="28">
        <f t="shared" si="66"/>
        <v>-10964.812633152085</v>
      </c>
      <c r="CH72" s="28">
        <f t="shared" si="66"/>
        <v>-11010.499394123408</v>
      </c>
      <c r="CI72" s="28">
        <f t="shared" si="66"/>
        <v>-11056.376516598984</v>
      </c>
      <c r="CJ72" s="28">
        <f t="shared" si="66"/>
        <v>-11102.44479375124</v>
      </c>
      <c r="CK72" s="28">
        <f t="shared" si="66"/>
        <v>-11148.705022058415</v>
      </c>
      <c r="CL72" s="28">
        <f t="shared" si="66"/>
        <v>-11195.158001317608</v>
      </c>
      <c r="CN72" s="28"/>
      <c r="CO72" s="28">
        <f t="shared" ref="CO72:DL72" si="67">SUMIF(CO66:CO71,"&lt;"&amp;1)</f>
        <v>0</v>
      </c>
      <c r="CP72" s="28">
        <f t="shared" si="67"/>
        <v>0</v>
      </c>
      <c r="CQ72" s="28">
        <f t="shared" si="67"/>
        <v>0</v>
      </c>
      <c r="CR72" s="28">
        <f t="shared" si="67"/>
        <v>0</v>
      </c>
      <c r="CS72" s="28">
        <f t="shared" si="67"/>
        <v>0</v>
      </c>
      <c r="CT72" s="28">
        <f t="shared" si="67"/>
        <v>0</v>
      </c>
      <c r="CU72" s="28">
        <f t="shared" si="67"/>
        <v>0</v>
      </c>
      <c r="CV72" s="28">
        <f t="shared" si="67"/>
        <v>0</v>
      </c>
      <c r="CW72" s="28">
        <f t="shared" si="67"/>
        <v>0</v>
      </c>
      <c r="CX72" s="28">
        <f t="shared" si="67"/>
        <v>0</v>
      </c>
      <c r="CY72" s="28">
        <f t="shared" si="67"/>
        <v>0</v>
      </c>
      <c r="CZ72" s="28">
        <f t="shared" si="67"/>
        <v>0</v>
      </c>
      <c r="DA72" s="28">
        <f t="shared" si="67"/>
        <v>0</v>
      </c>
      <c r="DB72" s="28">
        <f t="shared" si="67"/>
        <v>0</v>
      </c>
      <c r="DC72" s="28">
        <f t="shared" si="67"/>
        <v>0</v>
      </c>
      <c r="DD72" s="28">
        <f t="shared" si="67"/>
        <v>0</v>
      </c>
      <c r="DE72" s="28">
        <f t="shared" si="67"/>
        <v>0</v>
      </c>
      <c r="DF72" s="28">
        <f t="shared" si="67"/>
        <v>0</v>
      </c>
      <c r="DG72" s="28">
        <f t="shared" si="67"/>
        <v>0</v>
      </c>
      <c r="DH72" s="28">
        <f t="shared" si="67"/>
        <v>0</v>
      </c>
      <c r="DI72" s="28">
        <f t="shared" si="67"/>
        <v>0</v>
      </c>
      <c r="DJ72" s="28">
        <f t="shared" si="67"/>
        <v>0</v>
      </c>
      <c r="DK72" s="28">
        <f t="shared" si="67"/>
        <v>0</v>
      </c>
      <c r="DL72" s="28">
        <f t="shared" si="67"/>
        <v>0</v>
      </c>
    </row>
  </sheetData>
  <conditionalFormatting sqref="A2:J2 L2:P2">
    <cfRule type="cellIs" dxfId="37" priority="14" stopIfTrue="1" operator="notEqual">
      <formula>0.6545646468</formula>
    </cfRule>
  </conditionalFormatting>
  <conditionalFormatting sqref="CN10:DL11 S3:CL11 CN72:DL72 CN13:DL20 CM66:DL66 S72:CL73 S67:DL71 CN27:DL65 CO21:DL26 S13:CL66">
    <cfRule type="expression" dxfId="36" priority="10">
      <formula>ISNUMBER(SEARCH("Calcs.", _xlfn.FORMULATEXT(S3)))</formula>
    </cfRule>
    <cfRule type="expression" dxfId="35" priority="11">
      <formula>ISNUMBER(SEARCH("Assumption", _xlfn.FORMULATEXT(S3)))</formula>
    </cfRule>
    <cfRule type="expression" dxfId="34" priority="12">
      <formula>ISNUMBER(SEARCH("=", _xlfn.FORMULATEXT(S3)))</formula>
    </cfRule>
    <cfRule type="expression" dxfId="33" priority="13">
      <formula>(ISNUMBER(SEARCH("=", _xlfn.FORMULATEXT(S3)))*1=0)</formula>
    </cfRule>
  </conditionalFormatting>
  <conditionalFormatting sqref="S2:CL2">
    <cfRule type="cellIs" dxfId="32" priority="9" stopIfTrue="1" operator="notEqual">
      <formula>0.6545646468</formula>
    </cfRule>
  </conditionalFormatting>
  <conditionalFormatting sqref="K1:P1 K2">
    <cfRule type="cellIs" dxfId="31" priority="8" stopIfTrue="1" operator="notEqual">
      <formula>0.6545646468</formula>
    </cfRule>
  </conditionalFormatting>
  <conditionalFormatting sqref="CN1:DL1">
    <cfRule type="cellIs" dxfId="30" priority="7" stopIfTrue="1" operator="notEqual">
      <formula>0.6545646468</formula>
    </cfRule>
  </conditionalFormatting>
  <conditionalFormatting sqref="CN3:DL4">
    <cfRule type="expression" dxfId="29" priority="3">
      <formula>ISNUMBER(SEARCH("Calcs.", _xlfn.FORMULATEXT(CN3)))</formula>
    </cfRule>
    <cfRule type="expression" dxfId="28" priority="4">
      <formula>ISNUMBER(SEARCH("Assumption", _xlfn.FORMULATEXT(CN3)))</formula>
    </cfRule>
    <cfRule type="expression" dxfId="27" priority="5">
      <formula>ISNUMBER(SEARCH("=", _xlfn.FORMULATEXT(CN3)))</formula>
    </cfRule>
    <cfRule type="expression" dxfId="26" priority="6">
      <formula>(ISNUMBER(SEARCH("=", _xlfn.FORMULATEXT(CN3)))*1=0)</formula>
    </cfRule>
  </conditionalFormatting>
  <conditionalFormatting sqref="S1:CM1">
    <cfRule type="cellIs" dxfId="25" priority="2" stopIfTrue="1" operator="notEqual">
      <formula>0.6545646468</formula>
    </cfRule>
  </conditionalFormatting>
  <conditionalFormatting sqref="S1:CM1">
    <cfRule type="expression" dxfId="24" priority="1">
      <formula>ISNUMBER(SEARCH("IS BS CF", _xlfn.FORMULATEXT(S1)))</formula>
    </cfRule>
  </conditionalFormatting>
  <dataValidations count="5">
    <dataValidation type="list" allowBlank="1" showInputMessage="1" showErrorMessage="1" sqref="J52:J56 J71 J69 J67" xr:uid="{0766F2F8-6946-41A9-AEAB-3072EF560152}">
      <formula1>$G$22:$G$25</formula1>
    </dataValidation>
    <dataValidation type="list" allowBlank="1" showInputMessage="1" showErrorMessage="1" sqref="J68 J70" xr:uid="{B94F4B6D-9059-466E-81C2-FA2CC2EEF7C6}">
      <formula1>$G$38:$G$41</formula1>
    </dataValidation>
    <dataValidation type="custom" allowBlank="1" showInputMessage="1" showErrorMessage="1" sqref="K52:P56" xr:uid="{7339535A-46A2-4306-905A-B0D56FA9E471}">
      <formula1>K52&lt;=0</formula1>
    </dataValidation>
    <dataValidation type="custom" allowBlank="1" showInputMessage="1" showErrorMessage="1" sqref="K66:P66 K70:P70 K68:P68" xr:uid="{3911241F-8B9F-4828-8122-F0B739BDDAC2}">
      <formula1>AND(K66&gt;=0, K66&lt;=1)</formula1>
    </dataValidation>
    <dataValidation type="custom" allowBlank="1" showInputMessage="1" showErrorMessage="1" sqref="I38:I41" xr:uid="{4857D830-2325-4BD4-9613-3D7A40F6BF2F}">
      <formula1>I38&gt;=0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8114" r:id="rId4" name="PayrollDeleteButton">
              <controlPr defaultSize="0" print="0" autoFill="0" autoPict="0">
                <anchor moveWithCells="1" sizeWithCells="1">
                  <from>
                    <xdr:col>6</xdr:col>
                    <xdr:colOff>57150</xdr:colOff>
                    <xdr:row>33</xdr:row>
                    <xdr:rowOff>101600</xdr:rowOff>
                  </from>
                  <to>
                    <xdr:col>7</xdr:col>
                    <xdr:colOff>317500</xdr:colOff>
                    <xdr:row>34</xdr:row>
                    <xdr:rowOff>158750</xdr:rowOff>
                  </to>
                </anchor>
              </controlPr>
            </control>
          </mc:Choice>
        </mc:AlternateContent>
        <mc:AlternateContent xmlns:mc="http://schemas.openxmlformats.org/markup-compatibility/2006">
          <mc:Choice Requires="x14">
            <control shapeId="218116" r:id="rId5" name="NEFDeleteRow">
              <controlPr defaultSize="0" print="0" autoFill="0" autoPict="0">
                <anchor moveWithCells="1" sizeWithCells="1">
                  <from>
                    <xdr:col>6</xdr:col>
                    <xdr:colOff>63500</xdr:colOff>
                    <xdr:row>48</xdr:row>
                    <xdr:rowOff>25400</xdr:rowOff>
                  </from>
                  <to>
                    <xdr:col>7</xdr:col>
                    <xdr:colOff>323850</xdr:colOff>
                    <xdr:row>49</xdr:row>
                    <xdr:rowOff>88900</xdr:rowOff>
                  </to>
                </anchor>
              </controlPr>
            </control>
          </mc:Choice>
        </mc:AlternateContent>
        <mc:AlternateContent xmlns:mc="http://schemas.openxmlformats.org/markup-compatibility/2006">
          <mc:Choice Requires="x14">
            <control shapeId="218118" r:id="rId6" name="NEDeleteItem">
              <controlPr defaultSize="0" print="0" autoFill="0" autoPict="0">
                <anchor moveWithCells="1" sizeWithCells="1">
                  <from>
                    <xdr:col>6</xdr:col>
                    <xdr:colOff>57150</xdr:colOff>
                    <xdr:row>61</xdr:row>
                    <xdr:rowOff>127000</xdr:rowOff>
                  </from>
                  <to>
                    <xdr:col>7</xdr:col>
                    <xdr:colOff>260350</xdr:colOff>
                    <xdr:row>63</xdr:row>
                    <xdr:rowOff>19050</xdr:rowOff>
                  </to>
                </anchor>
              </controlPr>
            </control>
          </mc:Choice>
        </mc:AlternateContent>
        <mc:AlternateContent xmlns:mc="http://schemas.openxmlformats.org/markup-compatibility/2006">
          <mc:Choice Requires="x14">
            <control shapeId="218119" r:id="rId7" name="AddCategoryButton">
              <controlPr defaultSize="0" print="0" autoFill="0" autoPict="0">
                <anchor moveWithCells="1" sizeWithCells="1">
                  <from>
                    <xdr:col>6</xdr:col>
                    <xdr:colOff>88900</xdr:colOff>
                    <xdr:row>14</xdr:row>
                    <xdr:rowOff>171450</xdr:rowOff>
                  </from>
                  <to>
                    <xdr:col>7</xdr:col>
                    <xdr:colOff>355600</xdr:colOff>
                    <xdr:row>16</xdr:row>
                    <xdr:rowOff>57150</xdr:rowOff>
                  </to>
                </anchor>
              </controlPr>
            </control>
          </mc:Choice>
        </mc:AlternateContent>
        <mc:AlternateContent xmlns:mc="http://schemas.openxmlformats.org/markup-compatibility/2006">
          <mc:Choice Requires="x14">
            <control shapeId="218120" r:id="rId8" name="DeleteCategoryButton">
              <controlPr defaultSize="0" print="0" autoFill="0" autoPict="0">
                <anchor moveWithCells="1" sizeWithCells="1">
                  <from>
                    <xdr:col>6</xdr:col>
                    <xdr:colOff>88900</xdr:colOff>
                    <xdr:row>16</xdr:row>
                    <xdr:rowOff>152400</xdr:rowOff>
                  </from>
                  <to>
                    <xdr:col>7</xdr:col>
                    <xdr:colOff>349250</xdr:colOff>
                    <xdr:row>18</xdr:row>
                    <xdr:rowOff>25400</xdr:rowOff>
                  </to>
                </anchor>
              </controlPr>
            </control>
          </mc:Choice>
        </mc:AlternateContent>
        <mc:AlternateContent xmlns:mc="http://schemas.openxmlformats.org/markup-compatibility/2006">
          <mc:Choice Requires="x14">
            <control shapeId="218121" r:id="rId9" name="PayrollAddRowButton">
              <controlPr defaultSize="0" print="0" autoFill="0" autoPict="0">
                <anchor moveWithCells="1" sizeWithCells="1">
                  <from>
                    <xdr:col>6</xdr:col>
                    <xdr:colOff>44450</xdr:colOff>
                    <xdr:row>31</xdr:row>
                    <xdr:rowOff>76200</xdr:rowOff>
                  </from>
                  <to>
                    <xdr:col>7</xdr:col>
                    <xdr:colOff>304800</xdr:colOff>
                    <xdr:row>32</xdr:row>
                    <xdr:rowOff>139700</xdr:rowOff>
                  </to>
                </anchor>
              </controlPr>
            </control>
          </mc:Choice>
        </mc:AlternateContent>
        <mc:AlternateContent xmlns:mc="http://schemas.openxmlformats.org/markup-compatibility/2006">
          <mc:Choice Requires="x14">
            <control shapeId="218122" r:id="rId10" name="NDFAddRow">
              <controlPr defaultSize="0" print="0" autoFill="0" autoPict="0">
                <anchor moveWithCells="1" sizeWithCells="1">
                  <from>
                    <xdr:col>6</xdr:col>
                    <xdr:colOff>76200</xdr:colOff>
                    <xdr:row>46</xdr:row>
                    <xdr:rowOff>44450</xdr:rowOff>
                  </from>
                  <to>
                    <xdr:col>7</xdr:col>
                    <xdr:colOff>336550</xdr:colOff>
                    <xdr:row>47</xdr:row>
                    <xdr:rowOff>95250</xdr:rowOff>
                  </to>
                </anchor>
              </controlPr>
            </control>
          </mc:Choice>
        </mc:AlternateContent>
        <mc:AlternateContent xmlns:mc="http://schemas.openxmlformats.org/markup-compatibility/2006">
          <mc:Choice Requires="x14">
            <control shapeId="218124" r:id="rId11" name="NEDAddItem">
              <controlPr defaultSize="0" print="0" autoFill="0" autoPict="0">
                <anchor moveWithCells="1" sizeWithCells="1">
                  <from>
                    <xdr:col>6</xdr:col>
                    <xdr:colOff>50800</xdr:colOff>
                    <xdr:row>59</xdr:row>
                    <xdr:rowOff>95250</xdr:rowOff>
                  </from>
                  <to>
                    <xdr:col>7</xdr:col>
                    <xdr:colOff>254000</xdr:colOff>
                    <xdr:row>60</xdr:row>
                    <xdr:rowOff>171450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7117D0-D32D-4036-BA14-2877C3AF49A2}">
  <sheetPr codeName="Sheet3">
    <tabColor theme="4"/>
  </sheetPr>
  <dimension ref="A1:DL26"/>
  <sheetViews>
    <sheetView showGridLines="0" zoomScale="70" zoomScaleNormal="70" workbookViewId="0">
      <pane xSplit="9" ySplit="9" topLeftCell="J10" activePane="bottomRight" state="frozen"/>
      <selection pane="topRight"/>
      <selection pane="bottomLeft"/>
      <selection pane="bottomRight"/>
    </sheetView>
  </sheetViews>
  <sheetFormatPr defaultRowHeight="14.5" outlineLevelRow="1" outlineLevelCol="1" x14ac:dyDescent="0.35"/>
  <cols>
    <col min="1" max="1" width="2.08984375" customWidth="1"/>
    <col min="2" max="6" width="8.7265625" hidden="1" customWidth="1" outlineLevel="1"/>
    <col min="7" max="7" width="28.81640625" style="8" bestFit="1" customWidth="1" collapsed="1"/>
    <col min="8" max="8" width="13.54296875" bestFit="1" customWidth="1"/>
    <col min="9" max="9" width="11.08984375" bestFit="1" customWidth="1"/>
    <col min="10" max="10" width="11.6328125" customWidth="1"/>
    <col min="11" max="11" width="13.7265625" customWidth="1"/>
    <col min="12" max="16" width="13.7265625" bestFit="1" customWidth="1"/>
    <col min="17" max="17" width="2.90625" customWidth="1"/>
    <col min="18" max="18" width="13.7265625" customWidth="1"/>
    <col min="19" max="90" width="13.7265625" bestFit="1" customWidth="1"/>
    <col min="91" max="91" width="8.7265625" customWidth="1"/>
    <col min="92" max="92" width="6.54296875" customWidth="1"/>
    <col min="93" max="93" width="13.7265625" customWidth="1"/>
    <col min="94" max="109" width="11.6328125" customWidth="1"/>
    <col min="110" max="116" width="10.08984375" customWidth="1"/>
  </cols>
  <sheetData>
    <row r="1" spans="1:116" ht="15" thickBot="1" x14ac:dyDescent="0.4">
      <c r="K1" s="113">
        <f>'IS BS CF'!K2</f>
        <v>2024</v>
      </c>
      <c r="L1" s="113">
        <f t="shared" ref="L1:P1" si="0">L2</f>
        <v>2025</v>
      </c>
      <c r="M1" s="113">
        <f t="shared" si="0"/>
        <v>2026</v>
      </c>
      <c r="N1" s="113">
        <f t="shared" si="0"/>
        <v>2027</v>
      </c>
      <c r="O1" s="113">
        <f t="shared" si="0"/>
        <v>2028</v>
      </c>
      <c r="P1" s="113">
        <f t="shared" si="0"/>
        <v>2029</v>
      </c>
      <c r="R1" s="114">
        <f>R2</f>
        <v>45291</v>
      </c>
      <c r="S1" s="114">
        <f t="shared" ref="S1:CD1" si="1">S2</f>
        <v>45322</v>
      </c>
      <c r="T1" s="114">
        <f t="shared" si="1"/>
        <v>45351</v>
      </c>
      <c r="U1" s="114">
        <f t="shared" si="1"/>
        <v>45382</v>
      </c>
      <c r="V1" s="114">
        <f t="shared" si="1"/>
        <v>45412</v>
      </c>
      <c r="W1" s="114">
        <f t="shared" si="1"/>
        <v>45443</v>
      </c>
      <c r="X1" s="114">
        <f t="shared" si="1"/>
        <v>45473</v>
      </c>
      <c r="Y1" s="114">
        <f t="shared" si="1"/>
        <v>45504</v>
      </c>
      <c r="Z1" s="114">
        <f t="shared" si="1"/>
        <v>45535</v>
      </c>
      <c r="AA1" s="114">
        <f t="shared" si="1"/>
        <v>45565</v>
      </c>
      <c r="AB1" s="114">
        <f t="shared" si="1"/>
        <v>45596</v>
      </c>
      <c r="AC1" s="114">
        <f t="shared" si="1"/>
        <v>45626</v>
      </c>
      <c r="AD1" s="114">
        <f t="shared" si="1"/>
        <v>45657</v>
      </c>
      <c r="AE1" s="114">
        <f t="shared" si="1"/>
        <v>45688</v>
      </c>
      <c r="AF1" s="114">
        <f t="shared" si="1"/>
        <v>45716</v>
      </c>
      <c r="AG1" s="114">
        <f t="shared" si="1"/>
        <v>45747</v>
      </c>
      <c r="AH1" s="114">
        <f t="shared" si="1"/>
        <v>45777</v>
      </c>
      <c r="AI1" s="114">
        <f t="shared" si="1"/>
        <v>45808</v>
      </c>
      <c r="AJ1" s="114">
        <f t="shared" si="1"/>
        <v>45838</v>
      </c>
      <c r="AK1" s="114">
        <f t="shared" si="1"/>
        <v>45869</v>
      </c>
      <c r="AL1" s="114">
        <f t="shared" si="1"/>
        <v>45900</v>
      </c>
      <c r="AM1" s="114">
        <f t="shared" si="1"/>
        <v>45930</v>
      </c>
      <c r="AN1" s="114">
        <f t="shared" si="1"/>
        <v>45961</v>
      </c>
      <c r="AO1" s="114">
        <f t="shared" si="1"/>
        <v>45991</v>
      </c>
      <c r="AP1" s="114">
        <f t="shared" si="1"/>
        <v>46022</v>
      </c>
      <c r="AQ1" s="114">
        <f t="shared" si="1"/>
        <v>46053</v>
      </c>
      <c r="AR1" s="114">
        <f t="shared" si="1"/>
        <v>46081</v>
      </c>
      <c r="AS1" s="114">
        <f t="shared" si="1"/>
        <v>46112</v>
      </c>
      <c r="AT1" s="114">
        <f t="shared" si="1"/>
        <v>46142</v>
      </c>
      <c r="AU1" s="114">
        <f t="shared" si="1"/>
        <v>46173</v>
      </c>
      <c r="AV1" s="114">
        <f t="shared" si="1"/>
        <v>46203</v>
      </c>
      <c r="AW1" s="114">
        <f t="shared" si="1"/>
        <v>46234</v>
      </c>
      <c r="AX1" s="114">
        <f t="shared" si="1"/>
        <v>46265</v>
      </c>
      <c r="AY1" s="114">
        <f t="shared" si="1"/>
        <v>46295</v>
      </c>
      <c r="AZ1" s="114">
        <f t="shared" si="1"/>
        <v>46326</v>
      </c>
      <c r="BA1" s="114">
        <f t="shared" si="1"/>
        <v>46356</v>
      </c>
      <c r="BB1" s="114">
        <f t="shared" si="1"/>
        <v>46387</v>
      </c>
      <c r="BC1" s="114">
        <f t="shared" si="1"/>
        <v>46418</v>
      </c>
      <c r="BD1" s="114">
        <f t="shared" si="1"/>
        <v>46446</v>
      </c>
      <c r="BE1" s="114">
        <f t="shared" si="1"/>
        <v>46477</v>
      </c>
      <c r="BF1" s="114">
        <f t="shared" si="1"/>
        <v>46507</v>
      </c>
      <c r="BG1" s="114">
        <f t="shared" si="1"/>
        <v>46538</v>
      </c>
      <c r="BH1" s="114">
        <f t="shared" si="1"/>
        <v>46568</v>
      </c>
      <c r="BI1" s="114">
        <f t="shared" si="1"/>
        <v>46599</v>
      </c>
      <c r="BJ1" s="114">
        <f t="shared" si="1"/>
        <v>46630</v>
      </c>
      <c r="BK1" s="114">
        <f t="shared" si="1"/>
        <v>46660</v>
      </c>
      <c r="BL1" s="114">
        <f t="shared" si="1"/>
        <v>46691</v>
      </c>
      <c r="BM1" s="114">
        <f t="shared" si="1"/>
        <v>46721</v>
      </c>
      <c r="BN1" s="114">
        <f t="shared" si="1"/>
        <v>46752</v>
      </c>
      <c r="BO1" s="114">
        <f t="shared" si="1"/>
        <v>46783</v>
      </c>
      <c r="BP1" s="114">
        <f t="shared" si="1"/>
        <v>46812</v>
      </c>
      <c r="BQ1" s="114">
        <f t="shared" si="1"/>
        <v>46843</v>
      </c>
      <c r="BR1" s="114">
        <f t="shared" si="1"/>
        <v>46873</v>
      </c>
      <c r="BS1" s="114">
        <f t="shared" si="1"/>
        <v>46904</v>
      </c>
      <c r="BT1" s="114">
        <f t="shared" si="1"/>
        <v>46934</v>
      </c>
      <c r="BU1" s="114">
        <f t="shared" si="1"/>
        <v>46965</v>
      </c>
      <c r="BV1" s="114">
        <f t="shared" si="1"/>
        <v>46996</v>
      </c>
      <c r="BW1" s="114">
        <f t="shared" si="1"/>
        <v>47026</v>
      </c>
      <c r="BX1" s="114">
        <f t="shared" si="1"/>
        <v>47057</v>
      </c>
      <c r="BY1" s="114">
        <f t="shared" si="1"/>
        <v>47087</v>
      </c>
      <c r="BZ1" s="114">
        <f t="shared" si="1"/>
        <v>47118</v>
      </c>
      <c r="CA1" s="114">
        <f t="shared" si="1"/>
        <v>47149</v>
      </c>
      <c r="CB1" s="114">
        <f t="shared" si="1"/>
        <v>47177</v>
      </c>
      <c r="CC1" s="114">
        <f t="shared" si="1"/>
        <v>47208</v>
      </c>
      <c r="CD1" s="114">
        <f t="shared" si="1"/>
        <v>47238</v>
      </c>
      <c r="CE1" s="114">
        <f t="shared" ref="CE1:CL1" si="2">CE2</f>
        <v>47269</v>
      </c>
      <c r="CF1" s="114">
        <f t="shared" si="2"/>
        <v>47299</v>
      </c>
      <c r="CG1" s="114">
        <f t="shared" si="2"/>
        <v>47330</v>
      </c>
      <c r="CH1" s="114">
        <f t="shared" si="2"/>
        <v>47361</v>
      </c>
      <c r="CI1" s="114">
        <f t="shared" si="2"/>
        <v>47391</v>
      </c>
      <c r="CJ1" s="114">
        <f t="shared" si="2"/>
        <v>47422</v>
      </c>
      <c r="CK1" s="114">
        <f t="shared" si="2"/>
        <v>47452</v>
      </c>
      <c r="CL1" s="114">
        <f t="shared" si="2"/>
        <v>47483</v>
      </c>
      <c r="CN1" s="230" t="str">
        <f t="shared" ref="CN1:DL1" si="3">IF(CN7=3,CN3&amp;" Q1",IF(CN7=6,CN3&amp;" Q2",IF(CN7=9,CN3&amp;" Q3",IF(CN7=12,CN3&amp;" Q4",0))))</f>
        <v>0 Q4</v>
      </c>
      <c r="CO1" s="230" t="str">
        <f t="shared" si="3"/>
        <v>0 Q1</v>
      </c>
      <c r="CP1" s="230" t="str">
        <f t="shared" si="3"/>
        <v>0 Q2</v>
      </c>
      <c r="CQ1" s="230" t="str">
        <f t="shared" si="3"/>
        <v>0 Q3</v>
      </c>
      <c r="CR1" s="230" t="str">
        <f t="shared" si="3"/>
        <v>0 Q4</v>
      </c>
      <c r="CS1" s="230" t="str">
        <f t="shared" si="3"/>
        <v>0 Q1</v>
      </c>
      <c r="CT1" s="230" t="str">
        <f t="shared" si="3"/>
        <v>0 Q2</v>
      </c>
      <c r="CU1" s="230" t="str">
        <f t="shared" si="3"/>
        <v>0 Q3</v>
      </c>
      <c r="CV1" s="230" t="str">
        <f t="shared" si="3"/>
        <v>0 Q4</v>
      </c>
      <c r="CW1" s="230" t="str">
        <f t="shared" si="3"/>
        <v>0 Q1</v>
      </c>
      <c r="CX1" s="230" t="str">
        <f t="shared" si="3"/>
        <v>0 Q2</v>
      </c>
      <c r="CY1" s="230" t="str">
        <f t="shared" si="3"/>
        <v>0 Q3</v>
      </c>
      <c r="CZ1" s="230" t="str">
        <f t="shared" si="3"/>
        <v>0 Q4</v>
      </c>
      <c r="DA1" s="230" t="str">
        <f t="shared" si="3"/>
        <v>0 Q1</v>
      </c>
      <c r="DB1" s="230" t="str">
        <f t="shared" si="3"/>
        <v>0 Q2</v>
      </c>
      <c r="DC1" s="230" t="str">
        <f t="shared" si="3"/>
        <v>0 Q3</v>
      </c>
      <c r="DD1" s="230" t="str">
        <f t="shared" si="3"/>
        <v>0 Q4</v>
      </c>
      <c r="DE1" s="230" t="str">
        <f t="shared" si="3"/>
        <v>0 Q1</v>
      </c>
      <c r="DF1" s="230" t="str">
        <f t="shared" si="3"/>
        <v>0 Q2</v>
      </c>
      <c r="DG1" s="230" t="str">
        <f t="shared" si="3"/>
        <v>0 Q3</v>
      </c>
      <c r="DH1" s="230" t="str">
        <f t="shared" si="3"/>
        <v>0 Q4</v>
      </c>
      <c r="DI1" s="230" t="str">
        <f t="shared" si="3"/>
        <v>0 Q1</v>
      </c>
      <c r="DJ1" s="230" t="str">
        <f t="shared" si="3"/>
        <v>0 Q2</v>
      </c>
      <c r="DK1" s="230" t="str">
        <f t="shared" si="3"/>
        <v>0 Q3</v>
      </c>
      <c r="DL1" s="230" t="str">
        <f t="shared" si="3"/>
        <v>0 Q4</v>
      </c>
    </row>
    <row r="2" spans="1:116" hidden="1" outlineLevel="1" x14ac:dyDescent="0.35">
      <c r="B2" s="8"/>
      <c r="C2" s="8"/>
      <c r="H2" s="8"/>
      <c r="I2" s="8"/>
      <c r="J2" s="8"/>
      <c r="K2" s="113">
        <f>'IS BS CF'!K3</f>
        <v>2024</v>
      </c>
      <c r="L2" s="113">
        <f>K2+1</f>
        <v>2025</v>
      </c>
      <c r="M2" s="113">
        <f>L2+1</f>
        <v>2026</v>
      </c>
      <c r="N2" s="113">
        <f>M2+1</f>
        <v>2027</v>
      </c>
      <c r="O2" s="113">
        <f>N2+1</f>
        <v>2028</v>
      </c>
      <c r="P2" s="113">
        <f>O2+1</f>
        <v>2029</v>
      </c>
      <c r="Q2" s="9"/>
      <c r="R2" s="114">
        <f>EOMONTH(S2,-1)</f>
        <v>45291</v>
      </c>
      <c r="S2" s="114">
        <f>'IS BS CF'!S3</f>
        <v>45322</v>
      </c>
      <c r="T2" s="114">
        <f t="shared" ref="T2:CE2" si="4">EOMONTH(S2,1)</f>
        <v>45351</v>
      </c>
      <c r="U2" s="114">
        <f t="shared" si="4"/>
        <v>45382</v>
      </c>
      <c r="V2" s="114">
        <f t="shared" si="4"/>
        <v>45412</v>
      </c>
      <c r="W2" s="114">
        <f t="shared" si="4"/>
        <v>45443</v>
      </c>
      <c r="X2" s="114">
        <f t="shared" si="4"/>
        <v>45473</v>
      </c>
      <c r="Y2" s="114">
        <f t="shared" si="4"/>
        <v>45504</v>
      </c>
      <c r="Z2" s="114">
        <f t="shared" si="4"/>
        <v>45535</v>
      </c>
      <c r="AA2" s="114">
        <f t="shared" si="4"/>
        <v>45565</v>
      </c>
      <c r="AB2" s="114">
        <f t="shared" si="4"/>
        <v>45596</v>
      </c>
      <c r="AC2" s="114">
        <f t="shared" si="4"/>
        <v>45626</v>
      </c>
      <c r="AD2" s="114">
        <f t="shared" si="4"/>
        <v>45657</v>
      </c>
      <c r="AE2" s="114">
        <f t="shared" si="4"/>
        <v>45688</v>
      </c>
      <c r="AF2" s="114">
        <f t="shared" si="4"/>
        <v>45716</v>
      </c>
      <c r="AG2" s="114">
        <f t="shared" si="4"/>
        <v>45747</v>
      </c>
      <c r="AH2" s="114">
        <f t="shared" si="4"/>
        <v>45777</v>
      </c>
      <c r="AI2" s="114">
        <f t="shared" si="4"/>
        <v>45808</v>
      </c>
      <c r="AJ2" s="114">
        <f t="shared" si="4"/>
        <v>45838</v>
      </c>
      <c r="AK2" s="114">
        <f t="shared" si="4"/>
        <v>45869</v>
      </c>
      <c r="AL2" s="114">
        <f t="shared" si="4"/>
        <v>45900</v>
      </c>
      <c r="AM2" s="114">
        <f t="shared" si="4"/>
        <v>45930</v>
      </c>
      <c r="AN2" s="114">
        <f t="shared" si="4"/>
        <v>45961</v>
      </c>
      <c r="AO2" s="114">
        <f t="shared" si="4"/>
        <v>45991</v>
      </c>
      <c r="AP2" s="114">
        <f t="shared" si="4"/>
        <v>46022</v>
      </c>
      <c r="AQ2" s="114">
        <f t="shared" si="4"/>
        <v>46053</v>
      </c>
      <c r="AR2" s="114">
        <f t="shared" si="4"/>
        <v>46081</v>
      </c>
      <c r="AS2" s="114">
        <f t="shared" si="4"/>
        <v>46112</v>
      </c>
      <c r="AT2" s="114">
        <f t="shared" si="4"/>
        <v>46142</v>
      </c>
      <c r="AU2" s="114">
        <f t="shared" si="4"/>
        <v>46173</v>
      </c>
      <c r="AV2" s="114">
        <f t="shared" si="4"/>
        <v>46203</v>
      </c>
      <c r="AW2" s="114">
        <f t="shared" si="4"/>
        <v>46234</v>
      </c>
      <c r="AX2" s="114">
        <f t="shared" si="4"/>
        <v>46265</v>
      </c>
      <c r="AY2" s="114">
        <f t="shared" si="4"/>
        <v>46295</v>
      </c>
      <c r="AZ2" s="114">
        <f t="shared" si="4"/>
        <v>46326</v>
      </c>
      <c r="BA2" s="114">
        <f t="shared" si="4"/>
        <v>46356</v>
      </c>
      <c r="BB2" s="114">
        <f t="shared" si="4"/>
        <v>46387</v>
      </c>
      <c r="BC2" s="114">
        <f t="shared" si="4"/>
        <v>46418</v>
      </c>
      <c r="BD2" s="114">
        <f t="shared" si="4"/>
        <v>46446</v>
      </c>
      <c r="BE2" s="114">
        <f t="shared" si="4"/>
        <v>46477</v>
      </c>
      <c r="BF2" s="114">
        <f t="shared" si="4"/>
        <v>46507</v>
      </c>
      <c r="BG2" s="114">
        <f t="shared" si="4"/>
        <v>46538</v>
      </c>
      <c r="BH2" s="114">
        <f t="shared" si="4"/>
        <v>46568</v>
      </c>
      <c r="BI2" s="114">
        <f t="shared" si="4"/>
        <v>46599</v>
      </c>
      <c r="BJ2" s="114">
        <f t="shared" si="4"/>
        <v>46630</v>
      </c>
      <c r="BK2" s="114">
        <f t="shared" si="4"/>
        <v>46660</v>
      </c>
      <c r="BL2" s="114">
        <f t="shared" si="4"/>
        <v>46691</v>
      </c>
      <c r="BM2" s="114">
        <f t="shared" si="4"/>
        <v>46721</v>
      </c>
      <c r="BN2" s="114">
        <f t="shared" si="4"/>
        <v>46752</v>
      </c>
      <c r="BO2" s="114">
        <f t="shared" si="4"/>
        <v>46783</v>
      </c>
      <c r="BP2" s="114">
        <f t="shared" si="4"/>
        <v>46812</v>
      </c>
      <c r="BQ2" s="114">
        <f t="shared" si="4"/>
        <v>46843</v>
      </c>
      <c r="BR2" s="114">
        <f t="shared" si="4"/>
        <v>46873</v>
      </c>
      <c r="BS2" s="114">
        <f t="shared" si="4"/>
        <v>46904</v>
      </c>
      <c r="BT2" s="114">
        <f t="shared" si="4"/>
        <v>46934</v>
      </c>
      <c r="BU2" s="114">
        <f t="shared" si="4"/>
        <v>46965</v>
      </c>
      <c r="BV2" s="114">
        <f t="shared" si="4"/>
        <v>46996</v>
      </c>
      <c r="BW2" s="114">
        <f t="shared" si="4"/>
        <v>47026</v>
      </c>
      <c r="BX2" s="114">
        <f t="shared" si="4"/>
        <v>47057</v>
      </c>
      <c r="BY2" s="114">
        <f t="shared" si="4"/>
        <v>47087</v>
      </c>
      <c r="BZ2" s="114">
        <f t="shared" si="4"/>
        <v>47118</v>
      </c>
      <c r="CA2" s="114">
        <f t="shared" si="4"/>
        <v>47149</v>
      </c>
      <c r="CB2" s="114">
        <f t="shared" si="4"/>
        <v>47177</v>
      </c>
      <c r="CC2" s="114">
        <f t="shared" si="4"/>
        <v>47208</v>
      </c>
      <c r="CD2" s="114">
        <f t="shared" si="4"/>
        <v>47238</v>
      </c>
      <c r="CE2" s="114">
        <f t="shared" si="4"/>
        <v>47269</v>
      </c>
      <c r="CF2" s="114">
        <f t="shared" ref="CF2:CL2" si="5">EOMONTH(CE2,1)</f>
        <v>47299</v>
      </c>
      <c r="CG2" s="114">
        <f t="shared" si="5"/>
        <v>47330</v>
      </c>
      <c r="CH2" s="114">
        <f t="shared" si="5"/>
        <v>47361</v>
      </c>
      <c r="CI2" s="114">
        <f t="shared" si="5"/>
        <v>47391</v>
      </c>
      <c r="CJ2" s="114">
        <f t="shared" si="5"/>
        <v>47422</v>
      </c>
      <c r="CK2" s="114">
        <f t="shared" si="5"/>
        <v>47452</v>
      </c>
      <c r="CL2" s="114">
        <f t="shared" si="5"/>
        <v>47483</v>
      </c>
      <c r="CN2" s="229">
        <f>EOMONTH(CO2,-3)</f>
        <v>45291</v>
      </c>
      <c r="CO2" s="112">
        <v>45352</v>
      </c>
      <c r="CP2" s="229">
        <f t="shared" ref="CP2:DL2" si="6">EOMONTH(CO2,3)</f>
        <v>45473</v>
      </c>
      <c r="CQ2" s="229">
        <f t="shared" si="6"/>
        <v>45565</v>
      </c>
      <c r="CR2" s="229">
        <f t="shared" si="6"/>
        <v>45657</v>
      </c>
      <c r="CS2" s="229">
        <f t="shared" si="6"/>
        <v>45747</v>
      </c>
      <c r="CT2" s="229">
        <f t="shared" si="6"/>
        <v>45838</v>
      </c>
      <c r="CU2" s="229">
        <f t="shared" si="6"/>
        <v>45930</v>
      </c>
      <c r="CV2" s="229">
        <f t="shared" si="6"/>
        <v>46022</v>
      </c>
      <c r="CW2" s="229">
        <f t="shared" si="6"/>
        <v>46112</v>
      </c>
      <c r="CX2" s="229">
        <f t="shared" si="6"/>
        <v>46203</v>
      </c>
      <c r="CY2" s="229">
        <f t="shared" si="6"/>
        <v>46295</v>
      </c>
      <c r="CZ2" s="229">
        <f t="shared" si="6"/>
        <v>46387</v>
      </c>
      <c r="DA2" s="229">
        <f t="shared" si="6"/>
        <v>46477</v>
      </c>
      <c r="DB2" s="229">
        <f t="shared" si="6"/>
        <v>46568</v>
      </c>
      <c r="DC2" s="229">
        <f t="shared" si="6"/>
        <v>46660</v>
      </c>
      <c r="DD2" s="229">
        <f t="shared" si="6"/>
        <v>46752</v>
      </c>
      <c r="DE2" s="229">
        <f t="shared" si="6"/>
        <v>46843</v>
      </c>
      <c r="DF2" s="229">
        <f t="shared" si="6"/>
        <v>46934</v>
      </c>
      <c r="DG2" s="229">
        <f t="shared" si="6"/>
        <v>47026</v>
      </c>
      <c r="DH2" s="229">
        <f t="shared" si="6"/>
        <v>47118</v>
      </c>
      <c r="DI2" s="229">
        <f t="shared" si="6"/>
        <v>47208</v>
      </c>
      <c r="DJ2" s="229">
        <f t="shared" si="6"/>
        <v>47299</v>
      </c>
      <c r="DK2" s="229">
        <f t="shared" si="6"/>
        <v>47391</v>
      </c>
      <c r="DL2" s="229">
        <f t="shared" si="6"/>
        <v>47483</v>
      </c>
    </row>
    <row r="3" spans="1:116" hidden="1" outlineLevel="1" x14ac:dyDescent="0.35">
      <c r="G3" s="13"/>
      <c r="R3" s="286">
        <f t="shared" ref="R3" si="7">YEAR(R2)</f>
        <v>2023</v>
      </c>
      <c r="S3" s="233">
        <f>YEAR(S2)*('IS BS CF'!$N$8="Monthly")</f>
        <v>2024</v>
      </c>
      <c r="T3" s="233">
        <f>YEAR(T2)*('IS BS CF'!$N$8="Monthly")</f>
        <v>2024</v>
      </c>
      <c r="U3" s="233">
        <f>YEAR(U2)*('IS BS CF'!$N$8="Monthly")</f>
        <v>2024</v>
      </c>
      <c r="V3" s="233">
        <f>YEAR(V2)*('IS BS CF'!$N$8="Monthly")</f>
        <v>2024</v>
      </c>
      <c r="W3" s="233">
        <f>YEAR(W2)*('IS BS CF'!$N$8="Monthly")</f>
        <v>2024</v>
      </c>
      <c r="X3" s="233">
        <f>YEAR(X2)*('IS BS CF'!$N$8="Monthly")</f>
        <v>2024</v>
      </c>
      <c r="Y3" s="233">
        <f>YEAR(Y2)*('IS BS CF'!$N$8="Monthly")</f>
        <v>2024</v>
      </c>
      <c r="Z3" s="233">
        <f>YEAR(Z2)*('IS BS CF'!$N$8="Monthly")</f>
        <v>2024</v>
      </c>
      <c r="AA3" s="233">
        <f>YEAR(AA2)*('IS BS CF'!$N$8="Monthly")</f>
        <v>2024</v>
      </c>
      <c r="AB3" s="233">
        <f>YEAR(AB2)*('IS BS CF'!$N$8="Monthly")</f>
        <v>2024</v>
      </c>
      <c r="AC3" s="233">
        <f>YEAR(AC2)*('IS BS CF'!$N$8="Monthly")</f>
        <v>2024</v>
      </c>
      <c r="AD3" s="233">
        <f>YEAR(AD2)*('IS BS CF'!$N$8="Monthly")</f>
        <v>2024</v>
      </c>
      <c r="AE3" s="233">
        <f>YEAR(AE2)*('IS BS CF'!$N$8="Monthly")</f>
        <v>2025</v>
      </c>
      <c r="AF3" s="233">
        <f>YEAR(AF2)*('IS BS CF'!$N$8="Monthly")</f>
        <v>2025</v>
      </c>
      <c r="AG3" s="233">
        <f>YEAR(AG2)*('IS BS CF'!$N$8="Monthly")</f>
        <v>2025</v>
      </c>
      <c r="AH3" s="233">
        <f>YEAR(AH2)*('IS BS CF'!$N$8="Monthly")</f>
        <v>2025</v>
      </c>
      <c r="AI3" s="233">
        <f>YEAR(AI2)*('IS BS CF'!$N$8="Monthly")</f>
        <v>2025</v>
      </c>
      <c r="AJ3" s="233">
        <f>YEAR(AJ2)*('IS BS CF'!$N$8="Monthly")</f>
        <v>2025</v>
      </c>
      <c r="AK3" s="233">
        <f>YEAR(AK2)*('IS BS CF'!$N$8="Monthly")</f>
        <v>2025</v>
      </c>
      <c r="AL3" s="233">
        <f>YEAR(AL2)*('IS BS CF'!$N$8="Monthly")</f>
        <v>2025</v>
      </c>
      <c r="AM3" s="233">
        <f>YEAR(AM2)*('IS BS CF'!$N$8="Monthly")</f>
        <v>2025</v>
      </c>
      <c r="AN3" s="233">
        <f>YEAR(AN2)*('IS BS CF'!$N$8="Monthly")</f>
        <v>2025</v>
      </c>
      <c r="AO3" s="233">
        <f>YEAR(AO2)*('IS BS CF'!$N$8="Monthly")</f>
        <v>2025</v>
      </c>
      <c r="AP3" s="233">
        <f>YEAR(AP2)*('IS BS CF'!$N$8="Monthly")</f>
        <v>2025</v>
      </c>
      <c r="AQ3" s="233">
        <f>YEAR(AQ2)*('IS BS CF'!$N$8="Monthly")</f>
        <v>2026</v>
      </c>
      <c r="AR3" s="233">
        <f>YEAR(AR2)*('IS BS CF'!$N$8="Monthly")</f>
        <v>2026</v>
      </c>
      <c r="AS3" s="233">
        <f>YEAR(AS2)*('IS BS CF'!$N$8="Monthly")</f>
        <v>2026</v>
      </c>
      <c r="AT3" s="233">
        <f>YEAR(AT2)*('IS BS CF'!$N$8="Monthly")</f>
        <v>2026</v>
      </c>
      <c r="AU3" s="233">
        <f>YEAR(AU2)*('IS BS CF'!$N$8="Monthly")</f>
        <v>2026</v>
      </c>
      <c r="AV3" s="233">
        <f>YEAR(AV2)*('IS BS CF'!$N$8="Monthly")</f>
        <v>2026</v>
      </c>
      <c r="AW3" s="233">
        <f>YEAR(AW2)*('IS BS CF'!$N$8="Monthly")</f>
        <v>2026</v>
      </c>
      <c r="AX3" s="233">
        <f>YEAR(AX2)*('IS BS CF'!$N$8="Monthly")</f>
        <v>2026</v>
      </c>
      <c r="AY3" s="233">
        <f>YEAR(AY2)*('IS BS CF'!$N$8="Monthly")</f>
        <v>2026</v>
      </c>
      <c r="AZ3" s="233">
        <f>YEAR(AZ2)*('IS BS CF'!$N$8="Monthly")</f>
        <v>2026</v>
      </c>
      <c r="BA3" s="233">
        <f>YEAR(BA2)*('IS BS CF'!$N$8="Monthly")</f>
        <v>2026</v>
      </c>
      <c r="BB3" s="233">
        <f>YEAR(BB2)*('IS BS CF'!$N$8="Monthly")</f>
        <v>2026</v>
      </c>
      <c r="BC3" s="233">
        <f>YEAR(BC2)*('IS BS CF'!$N$8="Monthly")</f>
        <v>2027</v>
      </c>
      <c r="BD3" s="233">
        <f>YEAR(BD2)*('IS BS CF'!$N$8="Monthly")</f>
        <v>2027</v>
      </c>
      <c r="BE3" s="233">
        <f>YEAR(BE2)*('IS BS CF'!$N$8="Monthly")</f>
        <v>2027</v>
      </c>
      <c r="BF3" s="233">
        <f>YEAR(BF2)*('IS BS CF'!$N$8="Monthly")</f>
        <v>2027</v>
      </c>
      <c r="BG3" s="233">
        <f>YEAR(BG2)*('IS BS CF'!$N$8="Monthly")</f>
        <v>2027</v>
      </c>
      <c r="BH3" s="233">
        <f>YEAR(BH2)*('IS BS CF'!$N$8="Monthly")</f>
        <v>2027</v>
      </c>
      <c r="BI3" s="233">
        <f>YEAR(BI2)*('IS BS CF'!$N$8="Monthly")</f>
        <v>2027</v>
      </c>
      <c r="BJ3" s="233">
        <f>YEAR(BJ2)*('IS BS CF'!$N$8="Monthly")</f>
        <v>2027</v>
      </c>
      <c r="BK3" s="233">
        <f>YEAR(BK2)*('IS BS CF'!$N$8="Monthly")</f>
        <v>2027</v>
      </c>
      <c r="BL3" s="233">
        <f>YEAR(BL2)*('IS BS CF'!$N$8="Monthly")</f>
        <v>2027</v>
      </c>
      <c r="BM3" s="233">
        <f>YEAR(BM2)*('IS BS CF'!$N$8="Monthly")</f>
        <v>2027</v>
      </c>
      <c r="BN3" s="233">
        <f>YEAR(BN2)*('IS BS CF'!$N$8="Monthly")</f>
        <v>2027</v>
      </c>
      <c r="BO3" s="233">
        <f>YEAR(BO2)*('IS BS CF'!$N$8="Monthly")</f>
        <v>2028</v>
      </c>
      <c r="BP3" s="233">
        <f>YEAR(BP2)*('IS BS CF'!$N$8="Monthly")</f>
        <v>2028</v>
      </c>
      <c r="BQ3" s="233">
        <f>YEAR(BQ2)*('IS BS CF'!$N$8="Monthly")</f>
        <v>2028</v>
      </c>
      <c r="BR3" s="233">
        <f>YEAR(BR2)*('IS BS CF'!$N$8="Monthly")</f>
        <v>2028</v>
      </c>
      <c r="BS3" s="233">
        <f>YEAR(BS2)*('IS BS CF'!$N$8="Monthly")</f>
        <v>2028</v>
      </c>
      <c r="BT3" s="233">
        <f>YEAR(BT2)*('IS BS CF'!$N$8="Monthly")</f>
        <v>2028</v>
      </c>
      <c r="BU3" s="233">
        <f>YEAR(BU2)*('IS BS CF'!$N$8="Monthly")</f>
        <v>2028</v>
      </c>
      <c r="BV3" s="233">
        <f>YEAR(BV2)*('IS BS CF'!$N$8="Monthly")</f>
        <v>2028</v>
      </c>
      <c r="BW3" s="233">
        <f>YEAR(BW2)*('IS BS CF'!$N$8="Monthly")</f>
        <v>2028</v>
      </c>
      <c r="BX3" s="233">
        <f>YEAR(BX2)*('IS BS CF'!$N$8="Monthly")</f>
        <v>2028</v>
      </c>
      <c r="BY3" s="233">
        <f>YEAR(BY2)*('IS BS CF'!$N$8="Monthly")</f>
        <v>2028</v>
      </c>
      <c r="BZ3" s="233">
        <f>YEAR(BZ2)*('IS BS CF'!$N$8="Monthly")</f>
        <v>2028</v>
      </c>
      <c r="CA3" s="233">
        <f>YEAR(CA2)*('IS BS CF'!$N$8="Monthly")</f>
        <v>2029</v>
      </c>
      <c r="CB3" s="233">
        <f>YEAR(CB2)*('IS BS CF'!$N$8="Monthly")</f>
        <v>2029</v>
      </c>
      <c r="CC3" s="233">
        <f>YEAR(CC2)*('IS BS CF'!$N$8="Monthly")</f>
        <v>2029</v>
      </c>
      <c r="CD3" s="233">
        <f>YEAR(CD2)*('IS BS CF'!$N$8="Monthly")</f>
        <v>2029</v>
      </c>
      <c r="CE3" s="233">
        <f>YEAR(CE2)*('IS BS CF'!$N$8="Monthly")</f>
        <v>2029</v>
      </c>
      <c r="CF3" s="233">
        <f>YEAR(CF2)*('IS BS CF'!$N$8="Monthly")</f>
        <v>2029</v>
      </c>
      <c r="CG3" s="233">
        <f>YEAR(CG2)*('IS BS CF'!$N$8="Monthly")</f>
        <v>2029</v>
      </c>
      <c r="CH3" s="233">
        <f>YEAR(CH2)*('IS BS CF'!$N$8="Monthly")</f>
        <v>2029</v>
      </c>
      <c r="CI3" s="233">
        <f>YEAR(CI2)*('IS BS CF'!$N$8="Monthly")</f>
        <v>2029</v>
      </c>
      <c r="CJ3" s="233">
        <f>YEAR(CJ2)*('IS BS CF'!$N$8="Monthly")</f>
        <v>2029</v>
      </c>
      <c r="CK3" s="233">
        <f>YEAR(CK2)*('IS BS CF'!$N$8="Monthly")</f>
        <v>2029</v>
      </c>
      <c r="CL3" s="233">
        <f>YEAR(CL2)*('IS BS CF'!$N$8="Monthly")</f>
        <v>2029</v>
      </c>
      <c r="CN3" s="233">
        <f>YEAR(CN2)*('IS BS CF'!$N$8="Quarterly")</f>
        <v>0</v>
      </c>
      <c r="CO3" s="233">
        <f>YEAR(CO2)*('IS BS CF'!$N$8="Quarterly")</f>
        <v>0</v>
      </c>
      <c r="CP3" s="233">
        <f>YEAR(CP2)*('IS BS CF'!$N$8="Quarterly")</f>
        <v>0</v>
      </c>
      <c r="CQ3" s="233">
        <f>YEAR(CQ2)*('IS BS CF'!$N$8="Quarterly")</f>
        <v>0</v>
      </c>
      <c r="CR3" s="233">
        <f>YEAR(CR2)*('IS BS CF'!$N$8="Quarterly")</f>
        <v>0</v>
      </c>
      <c r="CS3" s="233">
        <f>YEAR(CS2)*('IS BS CF'!$N$8="Quarterly")</f>
        <v>0</v>
      </c>
      <c r="CT3" s="233">
        <f>YEAR(CT2)*('IS BS CF'!$N$8="Quarterly")</f>
        <v>0</v>
      </c>
      <c r="CU3" s="233">
        <f>YEAR(CU2)*('IS BS CF'!$N$8="Quarterly")</f>
        <v>0</v>
      </c>
      <c r="CV3" s="233">
        <f>YEAR(CV2)*('IS BS CF'!$N$8="Quarterly")</f>
        <v>0</v>
      </c>
      <c r="CW3" s="233">
        <f>YEAR(CW2)*('IS BS CF'!$N$8="Quarterly")</f>
        <v>0</v>
      </c>
      <c r="CX3" s="233">
        <f>YEAR(CX2)*('IS BS CF'!$N$8="Quarterly")</f>
        <v>0</v>
      </c>
      <c r="CY3" s="233">
        <f>YEAR(CY2)*('IS BS CF'!$N$8="Quarterly")</f>
        <v>0</v>
      </c>
      <c r="CZ3" s="233">
        <f>YEAR(CZ2)*('IS BS CF'!$N$8="Quarterly")</f>
        <v>0</v>
      </c>
      <c r="DA3" s="233">
        <f>YEAR(DA2)*('IS BS CF'!$N$8="Quarterly")</f>
        <v>0</v>
      </c>
      <c r="DB3" s="233">
        <f>YEAR(DB2)*('IS BS CF'!$N$8="Quarterly")</f>
        <v>0</v>
      </c>
      <c r="DC3" s="233">
        <f>YEAR(DC2)*('IS BS CF'!$N$8="Quarterly")</f>
        <v>0</v>
      </c>
      <c r="DD3" s="233">
        <f>YEAR(DD2)*('IS BS CF'!$N$8="Quarterly")</f>
        <v>0</v>
      </c>
      <c r="DE3" s="233">
        <f>YEAR(DE2)*('IS BS CF'!$N$8="Quarterly")</f>
        <v>0</v>
      </c>
      <c r="DF3" s="233">
        <f>YEAR(DF2)*('IS BS CF'!$N$8="Quarterly")</f>
        <v>0</v>
      </c>
      <c r="DG3" s="233">
        <f>YEAR(DG2)*('IS BS CF'!$N$8="Quarterly")</f>
        <v>0</v>
      </c>
      <c r="DH3" s="233">
        <f>YEAR(DH2)*('IS BS CF'!$N$8="Quarterly")</f>
        <v>0</v>
      </c>
      <c r="DI3" s="233">
        <f>YEAR(DI2)*('IS BS CF'!$N$8="Quarterly")</f>
        <v>0</v>
      </c>
      <c r="DJ3" s="233">
        <f>YEAR(DJ2)*('IS BS CF'!$N$8="Quarterly")</f>
        <v>0</v>
      </c>
      <c r="DK3" s="233">
        <f>YEAR(DK2)*('IS BS CF'!$N$8="Quarterly")</f>
        <v>0</v>
      </c>
      <c r="DL3" s="233">
        <f>YEAR(DL2)*('IS BS CF'!$N$8="Quarterly")</f>
        <v>0</v>
      </c>
    </row>
    <row r="4" spans="1:116" hidden="1" outlineLevel="1" x14ac:dyDescent="0.35">
      <c r="R4" s="286">
        <f t="shared" ref="R4" si="8">R3*(MONTH(R2)=12)</f>
        <v>2023</v>
      </c>
      <c r="S4" s="233">
        <f>S3*(MONTH(S2)=12)*('IS BS CF'!$N$8="Monthly")</f>
        <v>0</v>
      </c>
      <c r="T4" s="233">
        <f>T3*(MONTH(T2)=12)*('IS BS CF'!$N$8="Monthly")</f>
        <v>0</v>
      </c>
      <c r="U4" s="233">
        <f>U3*(MONTH(U2)=12)*('IS BS CF'!$N$8="Monthly")</f>
        <v>0</v>
      </c>
      <c r="V4" s="233">
        <f>V3*(MONTH(V2)=12)*('IS BS CF'!$N$8="Monthly")</f>
        <v>0</v>
      </c>
      <c r="W4" s="233">
        <f>W3*(MONTH(W2)=12)*('IS BS CF'!$N$8="Monthly")</f>
        <v>0</v>
      </c>
      <c r="X4" s="233">
        <f>X3*(MONTH(X2)=12)*('IS BS CF'!$N$8="Monthly")</f>
        <v>0</v>
      </c>
      <c r="Y4" s="233">
        <f>Y3*(MONTH(Y2)=12)*('IS BS CF'!$N$8="Monthly")</f>
        <v>0</v>
      </c>
      <c r="Z4" s="233">
        <f>Z3*(MONTH(Z2)=12)*('IS BS CF'!$N$8="Monthly")</f>
        <v>0</v>
      </c>
      <c r="AA4" s="233">
        <f>AA3*(MONTH(AA2)=12)*('IS BS CF'!$N$8="Monthly")</f>
        <v>0</v>
      </c>
      <c r="AB4" s="233">
        <f>AB3*(MONTH(AB2)=12)*('IS BS CF'!$N$8="Monthly")</f>
        <v>0</v>
      </c>
      <c r="AC4" s="233">
        <f>AC3*(MONTH(AC2)=12)*('IS BS CF'!$N$8="Monthly")</f>
        <v>0</v>
      </c>
      <c r="AD4" s="233">
        <f>AD3*(MONTH(AD2)=12)*('IS BS CF'!$N$8="Monthly")</f>
        <v>2024</v>
      </c>
      <c r="AE4" s="233">
        <f>AE3*(MONTH(AE2)=12)*('IS BS CF'!$N$8="Monthly")</f>
        <v>0</v>
      </c>
      <c r="AF4" s="233">
        <f>AF3*(MONTH(AF2)=12)*('IS BS CF'!$N$8="Monthly")</f>
        <v>0</v>
      </c>
      <c r="AG4" s="233">
        <f>AG3*(MONTH(AG2)=12)*('IS BS CF'!$N$8="Monthly")</f>
        <v>0</v>
      </c>
      <c r="AH4" s="233">
        <f>AH3*(MONTH(AH2)=12)*('IS BS CF'!$N$8="Monthly")</f>
        <v>0</v>
      </c>
      <c r="AI4" s="233">
        <f>AI3*(MONTH(AI2)=12)*('IS BS CF'!$N$8="Monthly")</f>
        <v>0</v>
      </c>
      <c r="AJ4" s="233">
        <f>AJ3*(MONTH(AJ2)=12)*('IS BS CF'!$N$8="Monthly")</f>
        <v>0</v>
      </c>
      <c r="AK4" s="233">
        <f>AK3*(MONTH(AK2)=12)*('IS BS CF'!$N$8="Monthly")</f>
        <v>0</v>
      </c>
      <c r="AL4" s="233">
        <f>AL3*(MONTH(AL2)=12)*('IS BS CF'!$N$8="Monthly")</f>
        <v>0</v>
      </c>
      <c r="AM4" s="233">
        <f>AM3*(MONTH(AM2)=12)*('IS BS CF'!$N$8="Monthly")</f>
        <v>0</v>
      </c>
      <c r="AN4" s="233">
        <f>AN3*(MONTH(AN2)=12)*('IS BS CF'!$N$8="Monthly")</f>
        <v>0</v>
      </c>
      <c r="AO4" s="233">
        <f>AO3*(MONTH(AO2)=12)*('IS BS CF'!$N$8="Monthly")</f>
        <v>0</v>
      </c>
      <c r="AP4" s="233">
        <f>AP3*(MONTH(AP2)=12)*('IS BS CF'!$N$8="Monthly")</f>
        <v>2025</v>
      </c>
      <c r="AQ4" s="233">
        <f>AQ3*(MONTH(AQ2)=12)*('IS BS CF'!$N$8="Monthly")</f>
        <v>0</v>
      </c>
      <c r="AR4" s="233">
        <f>AR3*(MONTH(AR2)=12)*('IS BS CF'!$N$8="Monthly")</f>
        <v>0</v>
      </c>
      <c r="AS4" s="233">
        <f>AS3*(MONTH(AS2)=12)*('IS BS CF'!$N$8="Monthly")</f>
        <v>0</v>
      </c>
      <c r="AT4" s="233">
        <f>AT3*(MONTH(AT2)=12)*('IS BS CF'!$N$8="Monthly")</f>
        <v>0</v>
      </c>
      <c r="AU4" s="233">
        <f>AU3*(MONTH(AU2)=12)*('IS BS CF'!$N$8="Monthly")</f>
        <v>0</v>
      </c>
      <c r="AV4" s="233">
        <f>AV3*(MONTH(AV2)=12)*('IS BS CF'!$N$8="Monthly")</f>
        <v>0</v>
      </c>
      <c r="AW4" s="233">
        <f>AW3*(MONTH(AW2)=12)*('IS BS CF'!$N$8="Monthly")</f>
        <v>0</v>
      </c>
      <c r="AX4" s="233">
        <f>AX3*(MONTH(AX2)=12)*('IS BS CF'!$N$8="Monthly")</f>
        <v>0</v>
      </c>
      <c r="AY4" s="233">
        <f>AY3*(MONTH(AY2)=12)*('IS BS CF'!$N$8="Monthly")</f>
        <v>0</v>
      </c>
      <c r="AZ4" s="233">
        <f>AZ3*(MONTH(AZ2)=12)*('IS BS CF'!$N$8="Monthly")</f>
        <v>0</v>
      </c>
      <c r="BA4" s="233">
        <f>BA3*(MONTH(BA2)=12)*('IS BS CF'!$N$8="Monthly")</f>
        <v>0</v>
      </c>
      <c r="BB4" s="233">
        <f>BB3*(MONTH(BB2)=12)*('IS BS CF'!$N$8="Monthly")</f>
        <v>2026</v>
      </c>
      <c r="BC4" s="233">
        <f>BC3*(MONTH(BC2)=12)*('IS BS CF'!$N$8="Monthly")</f>
        <v>0</v>
      </c>
      <c r="BD4" s="233">
        <f>BD3*(MONTH(BD2)=12)*('IS BS CF'!$N$8="Monthly")</f>
        <v>0</v>
      </c>
      <c r="BE4" s="233">
        <f>BE3*(MONTH(BE2)=12)*('IS BS CF'!$N$8="Monthly")</f>
        <v>0</v>
      </c>
      <c r="BF4" s="233">
        <f>BF3*(MONTH(BF2)=12)*('IS BS CF'!$N$8="Monthly")</f>
        <v>0</v>
      </c>
      <c r="BG4" s="233">
        <f>BG3*(MONTH(BG2)=12)*('IS BS CF'!$N$8="Monthly")</f>
        <v>0</v>
      </c>
      <c r="BH4" s="233">
        <f>BH3*(MONTH(BH2)=12)*('IS BS CF'!$N$8="Monthly")</f>
        <v>0</v>
      </c>
      <c r="BI4" s="233">
        <f>BI3*(MONTH(BI2)=12)*('IS BS CF'!$N$8="Monthly")</f>
        <v>0</v>
      </c>
      <c r="BJ4" s="233">
        <f>BJ3*(MONTH(BJ2)=12)*('IS BS CF'!$N$8="Monthly")</f>
        <v>0</v>
      </c>
      <c r="BK4" s="233">
        <f>BK3*(MONTH(BK2)=12)*('IS BS CF'!$N$8="Monthly")</f>
        <v>0</v>
      </c>
      <c r="BL4" s="233">
        <f>BL3*(MONTH(BL2)=12)*('IS BS CF'!$N$8="Monthly")</f>
        <v>0</v>
      </c>
      <c r="BM4" s="233">
        <f>BM3*(MONTH(BM2)=12)*('IS BS CF'!$N$8="Monthly")</f>
        <v>0</v>
      </c>
      <c r="BN4" s="233">
        <f>BN3*(MONTH(BN2)=12)*('IS BS CF'!$N$8="Monthly")</f>
        <v>2027</v>
      </c>
      <c r="BO4" s="233">
        <f>BO3*(MONTH(BO2)=12)*('IS BS CF'!$N$8="Monthly")</f>
        <v>0</v>
      </c>
      <c r="BP4" s="233">
        <f>BP3*(MONTH(BP2)=12)*('IS BS CF'!$N$8="Monthly")</f>
        <v>0</v>
      </c>
      <c r="BQ4" s="233">
        <f>BQ3*(MONTH(BQ2)=12)*('IS BS CF'!$N$8="Monthly")</f>
        <v>0</v>
      </c>
      <c r="BR4" s="233">
        <f>BR3*(MONTH(BR2)=12)*('IS BS CF'!$N$8="Monthly")</f>
        <v>0</v>
      </c>
      <c r="BS4" s="233">
        <f>BS3*(MONTH(BS2)=12)*('IS BS CF'!$N$8="Monthly")</f>
        <v>0</v>
      </c>
      <c r="BT4" s="233">
        <f>BT3*(MONTH(BT2)=12)*('IS BS CF'!$N$8="Monthly")</f>
        <v>0</v>
      </c>
      <c r="BU4" s="233">
        <f>BU3*(MONTH(BU2)=12)*('IS BS CF'!$N$8="Monthly")</f>
        <v>0</v>
      </c>
      <c r="BV4" s="233">
        <f>BV3*(MONTH(BV2)=12)*('IS BS CF'!$N$8="Monthly")</f>
        <v>0</v>
      </c>
      <c r="BW4" s="233">
        <f>BW3*(MONTH(BW2)=12)*('IS BS CF'!$N$8="Monthly")</f>
        <v>0</v>
      </c>
      <c r="BX4" s="233">
        <f>BX3*(MONTH(BX2)=12)*('IS BS CF'!$N$8="Monthly")</f>
        <v>0</v>
      </c>
      <c r="BY4" s="233">
        <f>BY3*(MONTH(BY2)=12)*('IS BS CF'!$N$8="Monthly")</f>
        <v>0</v>
      </c>
      <c r="BZ4" s="233">
        <f>BZ3*(MONTH(BZ2)=12)*('IS BS CF'!$N$8="Monthly")</f>
        <v>2028</v>
      </c>
      <c r="CA4" s="233">
        <f>CA3*(MONTH(CA2)=12)*('IS BS CF'!$N$8="Monthly")</f>
        <v>0</v>
      </c>
      <c r="CB4" s="233">
        <f>CB3*(MONTH(CB2)=12)*('IS BS CF'!$N$8="Monthly")</f>
        <v>0</v>
      </c>
      <c r="CC4" s="233">
        <f>CC3*(MONTH(CC2)=12)*('IS BS CF'!$N$8="Monthly")</f>
        <v>0</v>
      </c>
      <c r="CD4" s="233">
        <f>CD3*(MONTH(CD2)=12)*('IS BS CF'!$N$8="Monthly")</f>
        <v>0</v>
      </c>
      <c r="CE4" s="233">
        <f>CE3*(MONTH(CE2)=12)*('IS BS CF'!$N$8="Monthly")</f>
        <v>0</v>
      </c>
      <c r="CF4" s="233">
        <f>CF3*(MONTH(CF2)=12)*('IS BS CF'!$N$8="Monthly")</f>
        <v>0</v>
      </c>
      <c r="CG4" s="233">
        <f>CG3*(MONTH(CG2)=12)*('IS BS CF'!$N$8="Monthly")</f>
        <v>0</v>
      </c>
      <c r="CH4" s="233">
        <f>CH3*(MONTH(CH2)=12)*('IS BS CF'!$N$8="Monthly")</f>
        <v>0</v>
      </c>
      <c r="CI4" s="233">
        <f>CI3*(MONTH(CI2)=12)*('IS BS CF'!$N$8="Monthly")</f>
        <v>0</v>
      </c>
      <c r="CJ4" s="233">
        <f>CJ3*(MONTH(CJ2)=12)*('IS BS CF'!$N$8="Monthly")</f>
        <v>0</v>
      </c>
      <c r="CK4" s="233">
        <f>CK3*(MONTH(CK2)=12)*('IS BS CF'!$N$8="Monthly")</f>
        <v>0</v>
      </c>
      <c r="CL4" s="233">
        <f>CL3*(MONTH(CL2)=12)*('IS BS CF'!$N$8="Monthly")</f>
        <v>2029</v>
      </c>
      <c r="CN4" s="233">
        <f>CN3*(MONTH(CN2)=12)*('IS BS CF'!$N$8="Quarterly")</f>
        <v>0</v>
      </c>
      <c r="CO4" s="233">
        <f>CO3*(MONTH(CO2)=12)*('IS BS CF'!$N$8="Quarterly")</f>
        <v>0</v>
      </c>
      <c r="CP4" s="233">
        <f>CP3*(MONTH(CP2)=12)*('IS BS CF'!$N$8="Quarterly")</f>
        <v>0</v>
      </c>
      <c r="CQ4" s="233">
        <f>CQ3*(MONTH(CQ2)=12)*('IS BS CF'!$N$8="Quarterly")</f>
        <v>0</v>
      </c>
      <c r="CR4" s="233">
        <f>CR3*(MONTH(CR2)=12)*('IS BS CF'!$N$8="Quarterly")</f>
        <v>0</v>
      </c>
      <c r="CS4" s="233">
        <f>CS3*(MONTH(CS2)=12)*('IS BS CF'!$N$8="Quarterly")</f>
        <v>0</v>
      </c>
      <c r="CT4" s="233">
        <f>CT3*(MONTH(CT2)=12)*('IS BS CF'!$N$8="Quarterly")</f>
        <v>0</v>
      </c>
      <c r="CU4" s="233">
        <f>CU3*(MONTH(CU2)=12)*('IS BS CF'!$N$8="Quarterly")</f>
        <v>0</v>
      </c>
      <c r="CV4" s="233">
        <f>CV3*(MONTH(CV2)=12)*('IS BS CF'!$N$8="Quarterly")</f>
        <v>0</v>
      </c>
      <c r="CW4" s="233">
        <f>CW3*(MONTH(CW2)=12)*('IS BS CF'!$N$8="Quarterly")</f>
        <v>0</v>
      </c>
      <c r="CX4" s="233">
        <f>CX3*(MONTH(CX2)=12)*('IS BS CF'!$N$8="Quarterly")</f>
        <v>0</v>
      </c>
      <c r="CY4" s="233">
        <f>CY3*(MONTH(CY2)=12)*('IS BS CF'!$N$8="Quarterly")</f>
        <v>0</v>
      </c>
      <c r="CZ4" s="233">
        <f>CZ3*(MONTH(CZ2)=12)*('IS BS CF'!$N$8="Quarterly")</f>
        <v>0</v>
      </c>
      <c r="DA4" s="233">
        <f>DA3*(MONTH(DA2)=12)*('IS BS CF'!$N$8="Quarterly")</f>
        <v>0</v>
      </c>
      <c r="DB4" s="233">
        <f>DB3*(MONTH(DB2)=12)*('IS BS CF'!$N$8="Quarterly")</f>
        <v>0</v>
      </c>
      <c r="DC4" s="233">
        <f>DC3*(MONTH(DC2)=12)*('IS BS CF'!$N$8="Quarterly")</f>
        <v>0</v>
      </c>
      <c r="DD4" s="233">
        <f>DD3*(MONTH(DD2)=12)*('IS BS CF'!$N$8="Quarterly")</f>
        <v>0</v>
      </c>
      <c r="DE4" s="233">
        <f>DE3*(MONTH(DE2)=12)*('IS BS CF'!$N$8="Quarterly")</f>
        <v>0</v>
      </c>
      <c r="DF4" s="233">
        <f>DF3*(MONTH(DF2)=12)*('IS BS CF'!$N$8="Quarterly")</f>
        <v>0</v>
      </c>
      <c r="DG4" s="233">
        <f>DG3*(MONTH(DG2)=12)*('IS BS CF'!$N$8="Quarterly")</f>
        <v>0</v>
      </c>
      <c r="DH4" s="233">
        <f>DH3*(MONTH(DH2)=12)*('IS BS CF'!$N$8="Quarterly")</f>
        <v>0</v>
      </c>
      <c r="DI4" s="233">
        <f>DI3*(MONTH(DI2)=12)*('IS BS CF'!$N$8="Quarterly")</f>
        <v>0</v>
      </c>
      <c r="DJ4" s="233">
        <f>DJ3*(MONTH(DJ2)=12)*('IS BS CF'!$N$8="Quarterly")</f>
        <v>0</v>
      </c>
      <c r="DK4" s="233">
        <f>DK3*(MONTH(DK2)=12)*('IS BS CF'!$N$8="Quarterly")</f>
        <v>0</v>
      </c>
      <c r="DL4" s="233">
        <f>DL3*(MONTH(DL2)=12)*('IS BS CF'!$N$8="Quarterly")</f>
        <v>0</v>
      </c>
    </row>
    <row r="5" spans="1:116" hidden="1" outlineLevel="1" x14ac:dyDescent="0.35">
      <c r="R5" s="286"/>
      <c r="S5" s="286"/>
      <c r="T5" s="286"/>
      <c r="U5" s="286"/>
      <c r="V5" s="286"/>
      <c r="W5" s="286"/>
      <c r="X5" s="286"/>
      <c r="Y5" s="286"/>
      <c r="Z5" s="286"/>
      <c r="AA5" s="286"/>
      <c r="AB5" s="286"/>
      <c r="AC5" s="286"/>
      <c r="AD5" s="286"/>
      <c r="AE5" s="286"/>
      <c r="AF5" s="286"/>
      <c r="AG5" s="286"/>
      <c r="AH5" s="286"/>
      <c r="AI5" s="286"/>
      <c r="AJ5" s="286"/>
      <c r="AK5" s="286"/>
      <c r="AL5" s="286"/>
      <c r="AM5" s="286"/>
      <c r="AN5" s="286"/>
      <c r="AO5" s="286"/>
      <c r="AP5" s="286"/>
      <c r="AQ5" s="286"/>
      <c r="AR5" s="286"/>
      <c r="AS5" s="286"/>
      <c r="AT5" s="286"/>
      <c r="AU5" s="286"/>
      <c r="AV5" s="286"/>
      <c r="AW5" s="286"/>
      <c r="AX5" s="286"/>
      <c r="AY5" s="286"/>
      <c r="AZ5" s="286"/>
      <c r="BA5" s="286"/>
      <c r="BB5" s="286"/>
      <c r="BC5" s="286"/>
      <c r="BD5" s="286"/>
      <c r="BE5" s="286"/>
      <c r="BF5" s="286"/>
      <c r="BG5" s="286"/>
      <c r="BH5" s="286"/>
      <c r="BI5" s="286"/>
      <c r="BJ5" s="286"/>
      <c r="BK5" s="286"/>
      <c r="BL5" s="286"/>
      <c r="BM5" s="286"/>
      <c r="BN5" s="286"/>
      <c r="BO5" s="286"/>
      <c r="BP5" s="286"/>
      <c r="BQ5" s="286"/>
      <c r="BR5" s="286"/>
      <c r="BS5" s="286"/>
      <c r="BT5" s="286"/>
      <c r="BU5" s="286"/>
      <c r="BV5" s="286"/>
      <c r="BW5" s="286"/>
      <c r="BX5" s="286"/>
      <c r="BY5" s="286"/>
      <c r="BZ5" s="286"/>
      <c r="CA5" s="286"/>
      <c r="CB5" s="286"/>
      <c r="CC5" s="286"/>
      <c r="CD5" s="286"/>
      <c r="CE5" s="286"/>
      <c r="CF5" s="286"/>
      <c r="CG5" s="286"/>
      <c r="CH5" s="286"/>
      <c r="CI5" s="286"/>
      <c r="CJ5" s="286"/>
      <c r="CK5" s="286"/>
      <c r="CL5" s="286"/>
    </row>
    <row r="6" spans="1:116" hidden="1" outlineLevel="1" x14ac:dyDescent="0.35">
      <c r="R6" s="286"/>
      <c r="S6" s="286"/>
      <c r="T6" s="286"/>
      <c r="U6" s="286"/>
      <c r="V6" s="286"/>
      <c r="W6" s="286"/>
      <c r="X6" s="286"/>
      <c r="Y6" s="286"/>
      <c r="Z6" s="286"/>
      <c r="AA6" s="286"/>
      <c r="AB6" s="286"/>
      <c r="AC6" s="286"/>
      <c r="AD6" s="286"/>
      <c r="AE6" s="286"/>
      <c r="AF6" s="286"/>
      <c r="AG6" s="286"/>
      <c r="AH6" s="286"/>
      <c r="AI6" s="286"/>
      <c r="AJ6" s="286"/>
      <c r="AK6" s="286"/>
      <c r="AL6" s="286"/>
      <c r="AM6" s="286"/>
      <c r="AN6" s="286"/>
      <c r="AO6" s="286"/>
      <c r="AP6" s="286"/>
      <c r="AQ6" s="286"/>
      <c r="AR6" s="286"/>
      <c r="AS6" s="286"/>
      <c r="AT6" s="286"/>
      <c r="AU6" s="286"/>
      <c r="AV6" s="286"/>
      <c r="AW6" s="286"/>
      <c r="AX6" s="286"/>
      <c r="AY6" s="286"/>
      <c r="AZ6" s="286"/>
      <c r="BA6" s="286"/>
      <c r="BB6" s="286"/>
      <c r="BC6" s="286"/>
      <c r="BD6" s="286"/>
      <c r="BE6" s="286"/>
      <c r="BF6" s="286"/>
      <c r="BG6" s="286"/>
      <c r="BH6" s="286"/>
      <c r="BI6" s="286"/>
      <c r="BJ6" s="286"/>
      <c r="BK6" s="286"/>
      <c r="BL6" s="286"/>
      <c r="BM6" s="286"/>
      <c r="BN6" s="286"/>
      <c r="BO6" s="286"/>
      <c r="BP6" s="286"/>
      <c r="BQ6" s="286"/>
      <c r="BR6" s="286"/>
      <c r="BS6" s="286"/>
      <c r="BT6" s="286"/>
      <c r="BU6" s="286"/>
      <c r="BV6" s="286"/>
      <c r="BW6" s="286"/>
      <c r="BX6" s="286"/>
      <c r="BY6" s="286"/>
      <c r="BZ6" s="286"/>
      <c r="CA6" s="286"/>
      <c r="CB6" s="286"/>
      <c r="CC6" s="286"/>
      <c r="CD6" s="286"/>
      <c r="CE6" s="286"/>
      <c r="CF6" s="286"/>
      <c r="CG6" s="286"/>
      <c r="CH6" s="286"/>
      <c r="CI6" s="286"/>
      <c r="CJ6" s="286"/>
      <c r="CK6" s="286"/>
      <c r="CL6" s="286"/>
      <c r="CN6" s="228">
        <v>1</v>
      </c>
      <c r="CO6" s="228">
        <v>1</v>
      </c>
      <c r="CP6" s="227">
        <f t="shared" ref="CP6:DL6" si="9">CO6+1</f>
        <v>2</v>
      </c>
      <c r="CQ6" s="227">
        <f t="shared" si="9"/>
        <v>3</v>
      </c>
      <c r="CR6" s="227">
        <f t="shared" si="9"/>
        <v>4</v>
      </c>
      <c r="CS6" s="227">
        <f t="shared" si="9"/>
        <v>5</v>
      </c>
      <c r="CT6" s="227">
        <f t="shared" si="9"/>
        <v>6</v>
      </c>
      <c r="CU6" s="227">
        <f t="shared" si="9"/>
        <v>7</v>
      </c>
      <c r="CV6" s="227">
        <f t="shared" si="9"/>
        <v>8</v>
      </c>
      <c r="CW6" s="227">
        <f t="shared" si="9"/>
        <v>9</v>
      </c>
      <c r="CX6" s="227">
        <f t="shared" si="9"/>
        <v>10</v>
      </c>
      <c r="CY6" s="227">
        <f t="shared" si="9"/>
        <v>11</v>
      </c>
      <c r="CZ6" s="227">
        <f t="shared" si="9"/>
        <v>12</v>
      </c>
      <c r="DA6" s="227">
        <f t="shared" si="9"/>
        <v>13</v>
      </c>
      <c r="DB6" s="227">
        <f t="shared" si="9"/>
        <v>14</v>
      </c>
      <c r="DC6" s="227">
        <f t="shared" si="9"/>
        <v>15</v>
      </c>
      <c r="DD6" s="227">
        <f t="shared" si="9"/>
        <v>16</v>
      </c>
      <c r="DE6" s="227">
        <f t="shared" si="9"/>
        <v>17</v>
      </c>
      <c r="DF6" s="227">
        <f t="shared" si="9"/>
        <v>18</v>
      </c>
      <c r="DG6" s="227">
        <f t="shared" si="9"/>
        <v>19</v>
      </c>
      <c r="DH6" s="227">
        <f t="shared" si="9"/>
        <v>20</v>
      </c>
      <c r="DI6" s="227">
        <f t="shared" si="9"/>
        <v>21</v>
      </c>
      <c r="DJ6" s="227">
        <f t="shared" si="9"/>
        <v>22</v>
      </c>
      <c r="DK6" s="227">
        <f t="shared" si="9"/>
        <v>23</v>
      </c>
      <c r="DL6" s="227">
        <f t="shared" si="9"/>
        <v>24</v>
      </c>
    </row>
    <row r="7" spans="1:116" hidden="1" outlineLevel="1" x14ac:dyDescent="0.35">
      <c r="G7" s="15"/>
      <c r="H7" s="57"/>
      <c r="I7" s="57"/>
      <c r="J7" s="57"/>
      <c r="K7" s="57"/>
      <c r="L7" s="57"/>
      <c r="M7" s="57"/>
      <c r="N7" s="57"/>
      <c r="O7" s="57"/>
      <c r="P7" s="57"/>
      <c r="R7" s="57">
        <v>1</v>
      </c>
      <c r="S7" s="57">
        <v>1</v>
      </c>
      <c r="T7" s="57">
        <v>1</v>
      </c>
      <c r="U7" s="57">
        <v>1</v>
      </c>
      <c r="V7" s="57">
        <v>1</v>
      </c>
      <c r="W7" s="57">
        <v>1</v>
      </c>
      <c r="X7" s="57">
        <v>1</v>
      </c>
      <c r="Y7" s="57">
        <v>1</v>
      </c>
      <c r="Z7" s="57">
        <v>1</v>
      </c>
      <c r="AA7" s="57">
        <v>1</v>
      </c>
      <c r="AB7" s="57">
        <v>1</v>
      </c>
      <c r="AC7" s="57">
        <v>1</v>
      </c>
      <c r="AD7" s="34">
        <f t="shared" ref="AD7:CL7" si="10">R7+1</f>
        <v>2</v>
      </c>
      <c r="AE7" s="34">
        <f t="shared" si="10"/>
        <v>2</v>
      </c>
      <c r="AF7" s="34">
        <f t="shared" si="10"/>
        <v>2</v>
      </c>
      <c r="AG7" s="34">
        <f t="shared" si="10"/>
        <v>2</v>
      </c>
      <c r="AH7" s="34">
        <f t="shared" si="10"/>
        <v>2</v>
      </c>
      <c r="AI7" s="34">
        <f t="shared" si="10"/>
        <v>2</v>
      </c>
      <c r="AJ7" s="34">
        <f t="shared" si="10"/>
        <v>2</v>
      </c>
      <c r="AK7" s="34">
        <f t="shared" si="10"/>
        <v>2</v>
      </c>
      <c r="AL7" s="34">
        <f t="shared" si="10"/>
        <v>2</v>
      </c>
      <c r="AM7" s="34">
        <f t="shared" si="10"/>
        <v>2</v>
      </c>
      <c r="AN7" s="34">
        <f t="shared" si="10"/>
        <v>2</v>
      </c>
      <c r="AO7" s="34">
        <f t="shared" si="10"/>
        <v>2</v>
      </c>
      <c r="AP7" s="34">
        <f t="shared" si="10"/>
        <v>3</v>
      </c>
      <c r="AQ7" s="34">
        <f t="shared" si="10"/>
        <v>3</v>
      </c>
      <c r="AR7" s="34">
        <f t="shared" si="10"/>
        <v>3</v>
      </c>
      <c r="AS7" s="34">
        <f t="shared" si="10"/>
        <v>3</v>
      </c>
      <c r="AT7" s="34">
        <f t="shared" si="10"/>
        <v>3</v>
      </c>
      <c r="AU7" s="34">
        <f t="shared" si="10"/>
        <v>3</v>
      </c>
      <c r="AV7" s="34">
        <f t="shared" si="10"/>
        <v>3</v>
      </c>
      <c r="AW7" s="34">
        <f t="shared" si="10"/>
        <v>3</v>
      </c>
      <c r="AX7" s="34">
        <f t="shared" si="10"/>
        <v>3</v>
      </c>
      <c r="AY7" s="34">
        <f t="shared" si="10"/>
        <v>3</v>
      </c>
      <c r="AZ7" s="34">
        <f t="shared" si="10"/>
        <v>3</v>
      </c>
      <c r="BA7" s="34">
        <f t="shared" si="10"/>
        <v>3</v>
      </c>
      <c r="BB7" s="34">
        <f t="shared" si="10"/>
        <v>4</v>
      </c>
      <c r="BC7" s="34">
        <f t="shared" si="10"/>
        <v>4</v>
      </c>
      <c r="BD7" s="34">
        <f t="shared" si="10"/>
        <v>4</v>
      </c>
      <c r="BE7" s="34">
        <f t="shared" si="10"/>
        <v>4</v>
      </c>
      <c r="BF7" s="34">
        <f t="shared" si="10"/>
        <v>4</v>
      </c>
      <c r="BG7" s="34">
        <f t="shared" si="10"/>
        <v>4</v>
      </c>
      <c r="BH7" s="34">
        <f t="shared" si="10"/>
        <v>4</v>
      </c>
      <c r="BI7" s="34">
        <f t="shared" si="10"/>
        <v>4</v>
      </c>
      <c r="BJ7" s="34">
        <f t="shared" si="10"/>
        <v>4</v>
      </c>
      <c r="BK7" s="34">
        <f t="shared" si="10"/>
        <v>4</v>
      </c>
      <c r="BL7" s="34">
        <f t="shared" si="10"/>
        <v>4</v>
      </c>
      <c r="BM7" s="34">
        <f t="shared" si="10"/>
        <v>4</v>
      </c>
      <c r="BN7" s="34">
        <f t="shared" si="10"/>
        <v>5</v>
      </c>
      <c r="BO7" s="34">
        <f t="shared" si="10"/>
        <v>5</v>
      </c>
      <c r="BP7" s="34">
        <f t="shared" si="10"/>
        <v>5</v>
      </c>
      <c r="BQ7" s="34">
        <f t="shared" si="10"/>
        <v>5</v>
      </c>
      <c r="BR7" s="34">
        <f t="shared" si="10"/>
        <v>5</v>
      </c>
      <c r="BS7" s="34">
        <f t="shared" si="10"/>
        <v>5</v>
      </c>
      <c r="BT7" s="34">
        <f t="shared" si="10"/>
        <v>5</v>
      </c>
      <c r="BU7" s="34">
        <f t="shared" si="10"/>
        <v>5</v>
      </c>
      <c r="BV7" s="34">
        <f t="shared" si="10"/>
        <v>5</v>
      </c>
      <c r="BW7" s="34">
        <f t="shared" si="10"/>
        <v>5</v>
      </c>
      <c r="BX7" s="34">
        <f t="shared" si="10"/>
        <v>5</v>
      </c>
      <c r="BY7" s="34">
        <f t="shared" si="10"/>
        <v>5</v>
      </c>
      <c r="BZ7" s="34">
        <f t="shared" si="10"/>
        <v>6</v>
      </c>
      <c r="CA7" s="34">
        <f t="shared" si="10"/>
        <v>6</v>
      </c>
      <c r="CB7" s="34">
        <f t="shared" si="10"/>
        <v>6</v>
      </c>
      <c r="CC7" s="34">
        <f t="shared" si="10"/>
        <v>6</v>
      </c>
      <c r="CD7" s="34">
        <f t="shared" si="10"/>
        <v>6</v>
      </c>
      <c r="CE7" s="34">
        <f t="shared" si="10"/>
        <v>6</v>
      </c>
      <c r="CF7" s="34">
        <f t="shared" si="10"/>
        <v>6</v>
      </c>
      <c r="CG7" s="34">
        <f t="shared" si="10"/>
        <v>6</v>
      </c>
      <c r="CH7" s="34">
        <f t="shared" si="10"/>
        <v>6</v>
      </c>
      <c r="CI7" s="34">
        <f t="shared" si="10"/>
        <v>6</v>
      </c>
      <c r="CJ7" s="34">
        <f t="shared" si="10"/>
        <v>6</v>
      </c>
      <c r="CK7" s="34">
        <f t="shared" si="10"/>
        <v>6</v>
      </c>
      <c r="CL7" s="34">
        <f t="shared" si="10"/>
        <v>7</v>
      </c>
      <c r="CN7" s="12">
        <f t="shared" ref="CN7:DL7" si="11">MONTH(CN2)</f>
        <v>12</v>
      </c>
      <c r="CO7" s="12">
        <f t="shared" si="11"/>
        <v>3</v>
      </c>
      <c r="CP7" s="12">
        <f t="shared" si="11"/>
        <v>6</v>
      </c>
      <c r="CQ7" s="12">
        <f t="shared" si="11"/>
        <v>9</v>
      </c>
      <c r="CR7" s="12">
        <f t="shared" si="11"/>
        <v>12</v>
      </c>
      <c r="CS7" s="12">
        <f t="shared" si="11"/>
        <v>3</v>
      </c>
      <c r="CT7" s="12">
        <f t="shared" si="11"/>
        <v>6</v>
      </c>
      <c r="CU7" s="12">
        <f t="shared" si="11"/>
        <v>9</v>
      </c>
      <c r="CV7" s="12">
        <f t="shared" si="11"/>
        <v>12</v>
      </c>
      <c r="CW7" s="12">
        <f t="shared" si="11"/>
        <v>3</v>
      </c>
      <c r="CX7" s="12">
        <f t="shared" si="11"/>
        <v>6</v>
      </c>
      <c r="CY7" s="12">
        <f t="shared" si="11"/>
        <v>9</v>
      </c>
      <c r="CZ7" s="12">
        <f t="shared" si="11"/>
        <v>12</v>
      </c>
      <c r="DA7" s="12">
        <f t="shared" si="11"/>
        <v>3</v>
      </c>
      <c r="DB7" s="12">
        <f t="shared" si="11"/>
        <v>6</v>
      </c>
      <c r="DC7" s="12">
        <f t="shared" si="11"/>
        <v>9</v>
      </c>
      <c r="DD7" s="12">
        <f t="shared" si="11"/>
        <v>12</v>
      </c>
      <c r="DE7" s="12">
        <f t="shared" si="11"/>
        <v>3</v>
      </c>
      <c r="DF7" s="12">
        <f t="shared" si="11"/>
        <v>6</v>
      </c>
      <c r="DG7" s="12">
        <f t="shared" si="11"/>
        <v>9</v>
      </c>
      <c r="DH7" s="12">
        <f t="shared" si="11"/>
        <v>12</v>
      </c>
      <c r="DI7" s="12">
        <f t="shared" si="11"/>
        <v>3</v>
      </c>
      <c r="DJ7" s="12">
        <f t="shared" si="11"/>
        <v>6</v>
      </c>
      <c r="DK7" s="12">
        <f t="shared" si="11"/>
        <v>9</v>
      </c>
      <c r="DL7" s="12">
        <f t="shared" si="11"/>
        <v>12</v>
      </c>
    </row>
    <row r="8" spans="1:116" hidden="1" outlineLevel="1" x14ac:dyDescent="0.35">
      <c r="B8" t="s">
        <v>247</v>
      </c>
      <c r="C8" t="s">
        <v>242</v>
      </c>
      <c r="D8" s="6" t="s">
        <v>217</v>
      </c>
      <c r="E8" s="6" t="s">
        <v>245</v>
      </c>
      <c r="F8" s="1" t="s">
        <v>148</v>
      </c>
      <c r="G8" s="15"/>
      <c r="H8" s="57"/>
      <c r="I8" s="57"/>
      <c r="J8" s="57"/>
      <c r="K8" s="57"/>
      <c r="L8" s="57"/>
      <c r="M8" s="57"/>
      <c r="N8" s="57"/>
      <c r="O8" s="57"/>
      <c r="P8" s="57"/>
      <c r="R8" s="34">
        <f t="shared" ref="R8:CC8" si="12">R7*(R7&lt;&gt;S7)</f>
        <v>0</v>
      </c>
      <c r="S8" s="34">
        <f t="shared" si="12"/>
        <v>0</v>
      </c>
      <c r="T8" s="34">
        <f t="shared" si="12"/>
        <v>0</v>
      </c>
      <c r="U8" s="34">
        <f t="shared" si="12"/>
        <v>0</v>
      </c>
      <c r="V8" s="34">
        <f t="shared" si="12"/>
        <v>0</v>
      </c>
      <c r="W8" s="34">
        <f t="shared" si="12"/>
        <v>0</v>
      </c>
      <c r="X8" s="34">
        <f t="shared" si="12"/>
        <v>0</v>
      </c>
      <c r="Y8" s="34">
        <f t="shared" si="12"/>
        <v>0</v>
      </c>
      <c r="Z8" s="34">
        <f t="shared" si="12"/>
        <v>0</v>
      </c>
      <c r="AA8" s="34">
        <f t="shared" si="12"/>
        <v>0</v>
      </c>
      <c r="AB8" s="34">
        <f t="shared" si="12"/>
        <v>0</v>
      </c>
      <c r="AC8" s="34">
        <f t="shared" si="12"/>
        <v>1</v>
      </c>
      <c r="AD8" s="34">
        <f t="shared" si="12"/>
        <v>0</v>
      </c>
      <c r="AE8" s="34">
        <f t="shared" si="12"/>
        <v>0</v>
      </c>
      <c r="AF8" s="34">
        <f t="shared" si="12"/>
        <v>0</v>
      </c>
      <c r="AG8" s="34">
        <f t="shared" si="12"/>
        <v>0</v>
      </c>
      <c r="AH8" s="34">
        <f t="shared" si="12"/>
        <v>0</v>
      </c>
      <c r="AI8" s="34">
        <f t="shared" si="12"/>
        <v>0</v>
      </c>
      <c r="AJ8" s="34">
        <f t="shared" si="12"/>
        <v>0</v>
      </c>
      <c r="AK8" s="34">
        <f t="shared" si="12"/>
        <v>0</v>
      </c>
      <c r="AL8" s="34">
        <f t="shared" si="12"/>
        <v>0</v>
      </c>
      <c r="AM8" s="34">
        <f t="shared" si="12"/>
        <v>0</v>
      </c>
      <c r="AN8" s="34">
        <f t="shared" si="12"/>
        <v>0</v>
      </c>
      <c r="AO8" s="34">
        <f t="shared" si="12"/>
        <v>2</v>
      </c>
      <c r="AP8" s="34">
        <f t="shared" si="12"/>
        <v>0</v>
      </c>
      <c r="AQ8" s="34">
        <f t="shared" si="12"/>
        <v>0</v>
      </c>
      <c r="AR8" s="34">
        <f t="shared" si="12"/>
        <v>0</v>
      </c>
      <c r="AS8" s="34">
        <f t="shared" si="12"/>
        <v>0</v>
      </c>
      <c r="AT8" s="34">
        <f t="shared" si="12"/>
        <v>0</v>
      </c>
      <c r="AU8" s="34">
        <f t="shared" si="12"/>
        <v>0</v>
      </c>
      <c r="AV8" s="34">
        <f t="shared" si="12"/>
        <v>0</v>
      </c>
      <c r="AW8" s="34">
        <f t="shared" si="12"/>
        <v>0</v>
      </c>
      <c r="AX8" s="34">
        <f t="shared" si="12"/>
        <v>0</v>
      </c>
      <c r="AY8" s="34">
        <f t="shared" si="12"/>
        <v>0</v>
      </c>
      <c r="AZ8" s="34">
        <f t="shared" si="12"/>
        <v>0</v>
      </c>
      <c r="BA8" s="34">
        <f t="shared" si="12"/>
        <v>3</v>
      </c>
      <c r="BB8" s="34">
        <f t="shared" si="12"/>
        <v>0</v>
      </c>
      <c r="BC8" s="34">
        <f t="shared" si="12"/>
        <v>0</v>
      </c>
      <c r="BD8" s="34">
        <f t="shared" si="12"/>
        <v>0</v>
      </c>
      <c r="BE8" s="34">
        <f t="shared" si="12"/>
        <v>0</v>
      </c>
      <c r="BF8" s="34">
        <f t="shared" si="12"/>
        <v>0</v>
      </c>
      <c r="BG8" s="34">
        <f t="shared" si="12"/>
        <v>0</v>
      </c>
      <c r="BH8" s="34">
        <f t="shared" si="12"/>
        <v>0</v>
      </c>
      <c r="BI8" s="34">
        <f t="shared" si="12"/>
        <v>0</v>
      </c>
      <c r="BJ8" s="34">
        <f t="shared" si="12"/>
        <v>0</v>
      </c>
      <c r="BK8" s="34">
        <f t="shared" si="12"/>
        <v>0</v>
      </c>
      <c r="BL8" s="34">
        <f t="shared" si="12"/>
        <v>0</v>
      </c>
      <c r="BM8" s="34">
        <f t="shared" si="12"/>
        <v>4</v>
      </c>
      <c r="BN8" s="34">
        <f t="shared" si="12"/>
        <v>0</v>
      </c>
      <c r="BO8" s="34">
        <f t="shared" si="12"/>
        <v>0</v>
      </c>
      <c r="BP8" s="34">
        <f t="shared" si="12"/>
        <v>0</v>
      </c>
      <c r="BQ8" s="34">
        <f t="shared" si="12"/>
        <v>0</v>
      </c>
      <c r="BR8" s="34">
        <f t="shared" si="12"/>
        <v>0</v>
      </c>
      <c r="BS8" s="34">
        <f t="shared" si="12"/>
        <v>0</v>
      </c>
      <c r="BT8" s="34">
        <f t="shared" si="12"/>
        <v>0</v>
      </c>
      <c r="BU8" s="34">
        <f t="shared" si="12"/>
        <v>0</v>
      </c>
      <c r="BV8" s="34">
        <f t="shared" si="12"/>
        <v>0</v>
      </c>
      <c r="BW8" s="34">
        <f t="shared" si="12"/>
        <v>0</v>
      </c>
      <c r="BX8" s="34">
        <f t="shared" si="12"/>
        <v>0</v>
      </c>
      <c r="BY8" s="34">
        <f t="shared" si="12"/>
        <v>5</v>
      </c>
      <c r="BZ8" s="34">
        <f t="shared" si="12"/>
        <v>0</v>
      </c>
      <c r="CA8" s="34">
        <f t="shared" si="12"/>
        <v>0</v>
      </c>
      <c r="CB8" s="34">
        <f t="shared" si="12"/>
        <v>0</v>
      </c>
      <c r="CC8" s="34">
        <f t="shared" si="12"/>
        <v>0</v>
      </c>
      <c r="CD8" s="34">
        <f t="shared" ref="CD8:CL8" si="13">CD7*(CD7&lt;&gt;CE7)</f>
        <v>0</v>
      </c>
      <c r="CE8" s="34">
        <f t="shared" si="13"/>
        <v>0</v>
      </c>
      <c r="CF8" s="34">
        <f t="shared" si="13"/>
        <v>0</v>
      </c>
      <c r="CG8" s="34">
        <f t="shared" si="13"/>
        <v>0</v>
      </c>
      <c r="CH8" s="34">
        <f t="shared" si="13"/>
        <v>0</v>
      </c>
      <c r="CI8" s="34">
        <f t="shared" si="13"/>
        <v>0</v>
      </c>
      <c r="CJ8" s="34">
        <f t="shared" si="13"/>
        <v>0</v>
      </c>
      <c r="CK8" s="34">
        <f t="shared" si="13"/>
        <v>6</v>
      </c>
      <c r="CL8" s="34">
        <f t="shared" si="13"/>
        <v>7</v>
      </c>
      <c r="CN8" s="12">
        <f t="shared" ref="CN8:DL8" si="14">ROUNDUP(MONTH(CN2)/3,0)</f>
        <v>4</v>
      </c>
      <c r="CO8" s="12">
        <f t="shared" si="14"/>
        <v>1</v>
      </c>
      <c r="CP8" s="12">
        <f t="shared" si="14"/>
        <v>2</v>
      </c>
      <c r="CQ8" s="12">
        <f t="shared" si="14"/>
        <v>3</v>
      </c>
      <c r="CR8" s="12">
        <f t="shared" si="14"/>
        <v>4</v>
      </c>
      <c r="CS8" s="12">
        <f t="shared" si="14"/>
        <v>1</v>
      </c>
      <c r="CT8" s="12">
        <f t="shared" si="14"/>
        <v>2</v>
      </c>
      <c r="CU8" s="12">
        <f t="shared" si="14"/>
        <v>3</v>
      </c>
      <c r="CV8" s="12">
        <f t="shared" si="14"/>
        <v>4</v>
      </c>
      <c r="CW8" s="12">
        <f t="shared" si="14"/>
        <v>1</v>
      </c>
      <c r="CX8" s="12">
        <f t="shared" si="14"/>
        <v>2</v>
      </c>
      <c r="CY8" s="12">
        <f t="shared" si="14"/>
        <v>3</v>
      </c>
      <c r="CZ8" s="12">
        <f t="shared" si="14"/>
        <v>4</v>
      </c>
      <c r="DA8" s="12">
        <f t="shared" si="14"/>
        <v>1</v>
      </c>
      <c r="DB8" s="12">
        <f t="shared" si="14"/>
        <v>2</v>
      </c>
      <c r="DC8" s="12">
        <f t="shared" si="14"/>
        <v>3</v>
      </c>
      <c r="DD8" s="12">
        <f t="shared" si="14"/>
        <v>4</v>
      </c>
      <c r="DE8" s="12">
        <f t="shared" si="14"/>
        <v>1</v>
      </c>
      <c r="DF8" s="12">
        <f t="shared" si="14"/>
        <v>2</v>
      </c>
      <c r="DG8" s="12">
        <f t="shared" si="14"/>
        <v>3</v>
      </c>
      <c r="DH8" s="12">
        <f t="shared" si="14"/>
        <v>4</v>
      </c>
      <c r="DI8" s="12">
        <f t="shared" si="14"/>
        <v>1</v>
      </c>
      <c r="DJ8" s="12">
        <f t="shared" si="14"/>
        <v>2</v>
      </c>
      <c r="DK8" s="12">
        <f t="shared" si="14"/>
        <v>3</v>
      </c>
      <c r="DL8" s="12">
        <f t="shared" si="14"/>
        <v>4</v>
      </c>
    </row>
    <row r="9" spans="1:116" ht="7.5" customHeight="1" collapsed="1" x14ac:dyDescent="0.35">
      <c r="G9" s="15"/>
      <c r="H9" s="57"/>
      <c r="I9" s="57"/>
      <c r="J9" s="57"/>
      <c r="K9" s="57"/>
      <c r="L9" s="57"/>
      <c r="M9" s="57"/>
      <c r="N9" s="57"/>
      <c r="O9" s="57"/>
      <c r="P9" s="57"/>
      <c r="R9" s="34"/>
      <c r="S9" s="34"/>
      <c r="T9" s="34"/>
      <c r="U9" s="34"/>
      <c r="V9" s="34"/>
      <c r="W9" s="34"/>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c r="AZ9" s="34"/>
      <c r="BA9" s="34"/>
      <c r="BB9" s="34"/>
      <c r="BC9" s="34"/>
      <c r="BD9" s="34"/>
      <c r="BE9" s="34"/>
      <c r="BF9" s="34"/>
      <c r="BG9" s="34"/>
      <c r="BH9" s="34"/>
      <c r="BI9" s="34"/>
      <c r="BJ9" s="34"/>
      <c r="BK9" s="34"/>
      <c r="BL9" s="34"/>
      <c r="BM9" s="34"/>
      <c r="BN9" s="34"/>
      <c r="BO9" s="34"/>
      <c r="BP9" s="34"/>
      <c r="BQ9" s="34"/>
      <c r="BR9" s="34"/>
      <c r="BS9" s="34"/>
      <c r="BT9" s="34"/>
      <c r="BU9" s="34"/>
      <c r="BV9" s="34"/>
      <c r="BW9" s="34"/>
      <c r="BX9" s="34"/>
      <c r="BY9" s="34"/>
      <c r="BZ9" s="34"/>
      <c r="CA9" s="34"/>
      <c r="CB9" s="34"/>
      <c r="CC9" s="34"/>
      <c r="CD9" s="34"/>
      <c r="CE9" s="34"/>
      <c r="CF9" s="34"/>
      <c r="CG9" s="34"/>
      <c r="CH9" s="34"/>
      <c r="CI9" s="34"/>
      <c r="CJ9" s="34"/>
      <c r="CK9" s="34"/>
      <c r="CL9" s="34"/>
      <c r="CN9" s="228"/>
      <c r="CO9" s="228"/>
      <c r="CP9" s="228"/>
      <c r="CQ9" s="228"/>
      <c r="CR9" s="228"/>
      <c r="CS9" s="228"/>
      <c r="CT9" s="228"/>
      <c r="CU9" s="228"/>
      <c r="CV9" s="228"/>
      <c r="CW9" s="228"/>
      <c r="CX9" s="228"/>
      <c r="CY9" s="228"/>
      <c r="CZ9" s="228"/>
      <c r="DA9" s="228"/>
      <c r="DB9" s="228"/>
      <c r="DC9" s="228"/>
      <c r="DD9" s="228"/>
      <c r="DE9" s="228"/>
      <c r="DF9" s="228"/>
      <c r="DG9" s="228"/>
      <c r="DH9" s="228"/>
      <c r="DI9" s="228"/>
      <c r="DJ9" s="228"/>
      <c r="DK9" s="228"/>
      <c r="DL9" s="228"/>
    </row>
    <row r="10" spans="1:116" x14ac:dyDescent="0.35">
      <c r="A10" s="64"/>
      <c r="G10" s="312" t="s">
        <v>669</v>
      </c>
      <c r="H10" s="310"/>
      <c r="I10" s="310"/>
      <c r="J10" s="310"/>
      <c r="K10" s="316"/>
      <c r="L10" s="316"/>
      <c r="M10" s="316"/>
      <c r="N10" s="316"/>
      <c r="O10" s="316"/>
      <c r="P10" s="330"/>
      <c r="Q10" s="271"/>
      <c r="R10" s="322"/>
      <c r="S10" s="317"/>
      <c r="T10" s="317"/>
      <c r="U10" s="317"/>
      <c r="V10" s="317"/>
      <c r="W10" s="317"/>
      <c r="X10" s="317"/>
      <c r="Y10" s="317"/>
      <c r="Z10" s="317"/>
      <c r="AA10" s="317"/>
      <c r="AB10" s="317"/>
      <c r="AC10" s="317"/>
      <c r="AD10" s="317"/>
      <c r="AE10" s="317"/>
      <c r="AF10" s="317"/>
      <c r="AG10" s="317"/>
      <c r="AH10" s="317"/>
      <c r="AI10" s="317"/>
      <c r="AJ10" s="317"/>
      <c r="AK10" s="317"/>
      <c r="AL10" s="317"/>
      <c r="AM10" s="317"/>
      <c r="AN10" s="317"/>
      <c r="AO10" s="317"/>
      <c r="AP10" s="317"/>
      <c r="AQ10" s="317"/>
      <c r="AR10" s="317"/>
      <c r="AS10" s="317"/>
      <c r="AT10" s="317"/>
      <c r="AU10" s="317"/>
      <c r="AV10" s="317"/>
      <c r="AW10" s="317"/>
      <c r="AX10" s="317"/>
      <c r="AY10" s="317"/>
      <c r="AZ10" s="317"/>
      <c r="BA10" s="317"/>
      <c r="BB10" s="317"/>
      <c r="BC10" s="317"/>
      <c r="BD10" s="317"/>
      <c r="BE10" s="317"/>
      <c r="BF10" s="317"/>
      <c r="BG10" s="317"/>
      <c r="BH10" s="317"/>
      <c r="BI10" s="317"/>
      <c r="BJ10" s="317"/>
      <c r="BK10" s="317"/>
      <c r="BL10" s="317"/>
      <c r="BM10" s="317"/>
      <c r="BN10" s="317"/>
      <c r="BO10" s="317"/>
      <c r="BP10" s="317"/>
      <c r="BQ10" s="317"/>
      <c r="BR10" s="317"/>
      <c r="BS10" s="317"/>
      <c r="BT10" s="317"/>
      <c r="BU10" s="317"/>
      <c r="BV10" s="317"/>
      <c r="BW10" s="317"/>
      <c r="BX10" s="317"/>
      <c r="BY10" s="317"/>
      <c r="BZ10" s="317"/>
      <c r="CA10" s="317"/>
      <c r="CB10" s="317"/>
      <c r="CC10" s="317"/>
      <c r="CD10" s="317"/>
      <c r="CE10" s="317"/>
      <c r="CF10" s="317"/>
      <c r="CG10" s="317"/>
      <c r="CH10" s="317"/>
      <c r="CI10" s="317"/>
      <c r="CJ10" s="317"/>
      <c r="CK10" s="317"/>
      <c r="CL10" s="331"/>
      <c r="CN10" s="322"/>
      <c r="CO10" s="310"/>
      <c r="CP10" s="310"/>
      <c r="CQ10" s="310"/>
      <c r="CR10" s="310"/>
      <c r="CS10" s="310"/>
      <c r="CT10" s="310"/>
      <c r="CU10" s="310"/>
      <c r="CV10" s="310"/>
      <c r="CW10" s="310"/>
      <c r="CX10" s="310"/>
      <c r="CY10" s="310"/>
      <c r="CZ10" s="310"/>
      <c r="DA10" s="310"/>
      <c r="DB10" s="310"/>
      <c r="DC10" s="310"/>
      <c r="DD10" s="310"/>
      <c r="DE10" s="310"/>
      <c r="DF10" s="310"/>
      <c r="DG10" s="310"/>
      <c r="DH10" s="310"/>
      <c r="DI10" s="310"/>
      <c r="DJ10" s="310"/>
      <c r="DK10" s="310"/>
      <c r="DL10" s="313"/>
    </row>
    <row r="11" spans="1:116" x14ac:dyDescent="0.35">
      <c r="A11" s="64"/>
      <c r="G11" s="67"/>
      <c r="H11" s="31"/>
      <c r="I11" s="31"/>
      <c r="J11" s="31"/>
      <c r="K11" s="271"/>
      <c r="L11" s="271"/>
      <c r="M11" s="271"/>
      <c r="N11" s="271"/>
      <c r="O11" s="271"/>
      <c r="P11" s="271"/>
      <c r="Q11" s="271"/>
      <c r="R11" s="263"/>
      <c r="S11" s="263"/>
      <c r="T11" s="263"/>
      <c r="U11" s="263"/>
      <c r="V11" s="263"/>
      <c r="W11" s="263"/>
      <c r="X11" s="263"/>
      <c r="Y11" s="263"/>
      <c r="Z11" s="263"/>
      <c r="AA11" s="263"/>
      <c r="AB11" s="263"/>
      <c r="AC11" s="263"/>
      <c r="AD11" s="263"/>
      <c r="AE11" s="263"/>
      <c r="AF11" s="263"/>
      <c r="AG11" s="263"/>
      <c r="AH11" s="263"/>
      <c r="AI11" s="263"/>
      <c r="AJ11" s="263"/>
      <c r="AK11" s="263"/>
      <c r="AL11" s="263"/>
      <c r="AM11" s="263"/>
      <c r="AN11" s="263"/>
      <c r="AO11" s="263"/>
      <c r="AP11" s="263"/>
      <c r="AQ11" s="263"/>
      <c r="AR11" s="263"/>
      <c r="AS11" s="263"/>
      <c r="AT11" s="263"/>
      <c r="AU11" s="263"/>
      <c r="AV11" s="263"/>
      <c r="AW11" s="263"/>
      <c r="AX11" s="263"/>
      <c r="AY11" s="263"/>
      <c r="AZ11" s="263"/>
      <c r="BA11" s="263"/>
      <c r="BB11" s="263"/>
      <c r="BC11" s="263"/>
      <c r="BD11" s="263"/>
      <c r="BE11" s="263"/>
      <c r="BF11" s="263"/>
      <c r="BG11" s="263"/>
      <c r="BH11" s="263"/>
      <c r="BI11" s="263"/>
      <c r="BJ11" s="263"/>
      <c r="BK11" s="263"/>
      <c r="BL11" s="263"/>
      <c r="BM11" s="263"/>
      <c r="BN11" s="263"/>
      <c r="BO11" s="263"/>
      <c r="BP11" s="263"/>
      <c r="BQ11" s="263"/>
      <c r="BR11" s="263"/>
      <c r="BS11" s="263"/>
      <c r="BT11" s="263"/>
      <c r="BU11" s="263"/>
      <c r="BV11" s="263"/>
      <c r="BW11" s="263"/>
      <c r="BX11" s="263"/>
      <c r="BY11" s="263"/>
      <c r="BZ11" s="263"/>
      <c r="CA11" s="263"/>
      <c r="CB11" s="263"/>
      <c r="CC11" s="263"/>
      <c r="CD11" s="263"/>
      <c r="CE11" s="263"/>
      <c r="CF11" s="263"/>
      <c r="CG11" s="263"/>
      <c r="CH11" s="263"/>
      <c r="CI11" s="263"/>
      <c r="CJ11" s="263"/>
      <c r="CK11" s="263"/>
      <c r="CL11" s="263"/>
      <c r="CN11" s="263"/>
    </row>
    <row r="12" spans="1:116" x14ac:dyDescent="0.35">
      <c r="A12" s="64"/>
      <c r="G12" s="67"/>
      <c r="H12" s="31"/>
      <c r="I12" s="31"/>
      <c r="J12" s="31"/>
      <c r="K12" s="271"/>
      <c r="L12" s="271"/>
      <c r="M12" s="271"/>
      <c r="N12" s="271"/>
      <c r="O12" s="271"/>
      <c r="P12" s="271"/>
      <c r="Q12" s="271"/>
      <c r="R12" s="263"/>
      <c r="S12" s="263"/>
      <c r="T12" s="263"/>
      <c r="U12" s="263"/>
      <c r="V12" s="263"/>
      <c r="W12" s="263"/>
      <c r="X12" s="263"/>
      <c r="Y12" s="263"/>
      <c r="Z12" s="263"/>
      <c r="AA12" s="263"/>
      <c r="AB12" s="263"/>
      <c r="AC12" s="263"/>
      <c r="AD12" s="263"/>
      <c r="AE12" s="263"/>
      <c r="AF12" s="263"/>
      <c r="AG12" s="263"/>
      <c r="AH12" s="263"/>
      <c r="AI12" s="263"/>
      <c r="AJ12" s="263"/>
      <c r="AK12" s="263"/>
      <c r="AL12" s="263"/>
      <c r="AM12" s="263"/>
      <c r="AN12" s="263"/>
      <c r="AO12" s="263"/>
      <c r="AP12" s="263"/>
      <c r="AQ12" s="263"/>
      <c r="AR12" s="263"/>
      <c r="AS12" s="263"/>
      <c r="AT12" s="263"/>
      <c r="AU12" s="263"/>
      <c r="AV12" s="263"/>
      <c r="AW12" s="263"/>
      <c r="AX12" s="263"/>
      <c r="AY12" s="263"/>
      <c r="AZ12" s="263"/>
      <c r="BA12" s="263"/>
      <c r="BB12" s="263"/>
      <c r="BC12" s="263"/>
      <c r="BD12" s="263"/>
      <c r="BE12" s="263"/>
      <c r="BF12" s="263"/>
      <c r="BG12" s="263"/>
      <c r="BH12" s="263"/>
      <c r="BI12" s="263"/>
      <c r="BJ12" s="263"/>
      <c r="BK12" s="263"/>
      <c r="BL12" s="263"/>
      <c r="BM12" s="263"/>
      <c r="BN12" s="263"/>
      <c r="BO12" s="263"/>
      <c r="BP12" s="263"/>
      <c r="BQ12" s="263"/>
      <c r="BR12" s="263"/>
      <c r="BS12" s="263"/>
      <c r="BT12" s="263"/>
      <c r="BU12" s="263"/>
      <c r="BV12" s="263"/>
      <c r="BW12" s="263"/>
      <c r="BX12" s="263"/>
      <c r="BY12" s="263"/>
      <c r="BZ12" s="263"/>
      <c r="CA12" s="263"/>
      <c r="CB12" s="263"/>
      <c r="CC12" s="263"/>
      <c r="CD12" s="263"/>
      <c r="CE12" s="263"/>
      <c r="CF12" s="263"/>
      <c r="CG12" s="263"/>
      <c r="CH12" s="263"/>
      <c r="CI12" s="263"/>
      <c r="CJ12" s="263"/>
      <c r="CK12" s="263"/>
      <c r="CL12" s="263"/>
      <c r="CN12" s="263"/>
    </row>
    <row r="13" spans="1:116" x14ac:dyDescent="0.35">
      <c r="A13" s="64"/>
      <c r="G13" s="67"/>
      <c r="H13" s="31"/>
      <c r="I13" s="31"/>
      <c r="J13" s="31"/>
      <c r="K13" s="271"/>
      <c r="L13" s="271"/>
      <c r="M13" s="271"/>
      <c r="N13" s="271"/>
      <c r="O13" s="271"/>
      <c r="P13" s="271"/>
      <c r="Q13" s="271"/>
      <c r="R13" s="263"/>
      <c r="S13" s="263"/>
      <c r="T13" s="263"/>
      <c r="U13" s="263"/>
      <c r="V13" s="263"/>
      <c r="W13" s="263"/>
      <c r="X13" s="263"/>
      <c r="Y13" s="263"/>
      <c r="Z13" s="263"/>
      <c r="AA13" s="263"/>
      <c r="AB13" s="263"/>
      <c r="AC13" s="263"/>
      <c r="AD13" s="263"/>
      <c r="AE13" s="263"/>
      <c r="AF13" s="263"/>
      <c r="AG13" s="263"/>
      <c r="AH13" s="263"/>
      <c r="AI13" s="263"/>
      <c r="AJ13" s="263"/>
      <c r="AK13" s="263"/>
      <c r="AL13" s="263"/>
      <c r="AM13" s="263"/>
      <c r="AN13" s="263"/>
      <c r="AO13" s="263"/>
      <c r="AP13" s="263"/>
      <c r="AQ13" s="263"/>
      <c r="AR13" s="263"/>
      <c r="AS13" s="263"/>
      <c r="AT13" s="263"/>
      <c r="AU13" s="263"/>
      <c r="AV13" s="263"/>
      <c r="AW13" s="263"/>
      <c r="AX13" s="263"/>
      <c r="AY13" s="263"/>
      <c r="AZ13" s="263"/>
      <c r="BA13" s="263"/>
      <c r="BB13" s="263"/>
      <c r="BC13" s="263"/>
      <c r="BD13" s="263"/>
      <c r="BE13" s="263"/>
      <c r="BF13" s="263"/>
      <c r="BG13" s="263"/>
      <c r="BH13" s="263"/>
      <c r="BI13" s="263"/>
      <c r="BJ13" s="263"/>
      <c r="BK13" s="263"/>
      <c r="BL13" s="263"/>
      <c r="BM13" s="263"/>
      <c r="BN13" s="263"/>
      <c r="BO13" s="263"/>
      <c r="BP13" s="263"/>
      <c r="BQ13" s="263"/>
      <c r="BR13" s="263"/>
      <c r="BS13" s="263"/>
      <c r="BT13" s="263"/>
      <c r="BU13" s="263"/>
      <c r="BV13" s="263"/>
      <c r="BW13" s="263"/>
      <c r="BX13" s="263"/>
      <c r="BY13" s="263"/>
      <c r="BZ13" s="263"/>
      <c r="CA13" s="263"/>
      <c r="CB13" s="263"/>
      <c r="CC13" s="263"/>
      <c r="CD13" s="263"/>
      <c r="CE13" s="263"/>
      <c r="CF13" s="263"/>
      <c r="CG13" s="263"/>
      <c r="CH13" s="263"/>
      <c r="CI13" s="263"/>
      <c r="CJ13" s="263"/>
      <c r="CK13" s="263"/>
      <c r="CL13" s="263"/>
      <c r="CN13" s="263"/>
    </row>
    <row r="14" spans="1:116" x14ac:dyDescent="0.35">
      <c r="A14" s="64"/>
      <c r="G14" s="67"/>
      <c r="H14" s="31"/>
      <c r="I14" s="31"/>
      <c r="J14" s="31"/>
      <c r="K14" s="271"/>
      <c r="L14" s="271"/>
      <c r="M14" s="271"/>
      <c r="N14" s="271"/>
      <c r="O14" s="271"/>
      <c r="P14" s="271"/>
      <c r="Q14" s="271"/>
      <c r="R14" s="263"/>
      <c r="S14" s="263"/>
      <c r="T14" s="263"/>
      <c r="U14" s="263"/>
      <c r="V14" s="263"/>
      <c r="W14" s="263"/>
      <c r="X14" s="263"/>
      <c r="Y14" s="263"/>
      <c r="Z14" s="263"/>
      <c r="AA14" s="263"/>
      <c r="AB14" s="263"/>
      <c r="AC14" s="263"/>
      <c r="AD14" s="263"/>
      <c r="AE14" s="263"/>
      <c r="AF14" s="263"/>
      <c r="AG14" s="263"/>
      <c r="AH14" s="263"/>
      <c r="AI14" s="263"/>
      <c r="AJ14" s="263"/>
      <c r="AK14" s="263"/>
      <c r="AL14" s="263"/>
      <c r="AM14" s="263"/>
      <c r="AN14" s="263"/>
      <c r="AO14" s="263"/>
      <c r="AP14" s="263"/>
      <c r="AQ14" s="263"/>
      <c r="AR14" s="263"/>
      <c r="AS14" s="263"/>
      <c r="AT14" s="263"/>
      <c r="AU14" s="263"/>
      <c r="AV14" s="263"/>
      <c r="AW14" s="263"/>
      <c r="AX14" s="263"/>
      <c r="AY14" s="263"/>
      <c r="AZ14" s="263"/>
      <c r="BA14" s="263"/>
      <c r="BB14" s="263"/>
      <c r="BC14" s="263"/>
      <c r="BD14" s="263"/>
      <c r="BE14" s="263"/>
      <c r="BF14" s="263"/>
      <c r="BG14" s="263"/>
      <c r="BH14" s="263"/>
      <c r="BI14" s="263"/>
      <c r="BJ14" s="263"/>
      <c r="BK14" s="263"/>
      <c r="BL14" s="263"/>
      <c r="BM14" s="263"/>
      <c r="BN14" s="263"/>
      <c r="BO14" s="263"/>
      <c r="BP14" s="263"/>
      <c r="BQ14" s="263"/>
      <c r="BR14" s="263"/>
      <c r="BS14" s="263"/>
      <c r="BT14" s="263"/>
      <c r="BU14" s="263"/>
      <c r="BV14" s="263"/>
      <c r="BW14" s="263"/>
      <c r="BX14" s="263"/>
      <c r="BY14" s="263"/>
      <c r="BZ14" s="263"/>
      <c r="CA14" s="263"/>
      <c r="CB14" s="263"/>
      <c r="CC14" s="263"/>
      <c r="CD14" s="263"/>
      <c r="CE14" s="263"/>
      <c r="CF14" s="263"/>
      <c r="CG14" s="263"/>
      <c r="CH14" s="263"/>
      <c r="CI14" s="263"/>
      <c r="CJ14" s="263"/>
      <c r="CK14" s="263"/>
      <c r="CL14" s="263"/>
      <c r="CN14" s="263"/>
    </row>
    <row r="15" spans="1:116" ht="5" customHeight="1" x14ac:dyDescent="0.35">
      <c r="A15" s="64"/>
      <c r="G15" s="67"/>
      <c r="H15" s="31"/>
      <c r="I15" s="31"/>
      <c r="J15" s="31"/>
      <c r="K15" s="271"/>
      <c r="L15" s="271"/>
      <c r="M15" s="271"/>
      <c r="N15" s="271"/>
      <c r="O15" s="271"/>
      <c r="P15" s="271"/>
      <c r="Q15" s="271"/>
      <c r="R15" s="263"/>
      <c r="S15" s="263"/>
      <c r="T15" s="263"/>
      <c r="U15" s="263"/>
      <c r="V15" s="263"/>
      <c r="W15" s="263"/>
      <c r="X15" s="263"/>
      <c r="Y15" s="263"/>
      <c r="Z15" s="263"/>
      <c r="AA15" s="263"/>
      <c r="AB15" s="263"/>
      <c r="AC15" s="263"/>
      <c r="AD15" s="263"/>
      <c r="AE15" s="263"/>
      <c r="AF15" s="263"/>
      <c r="AG15" s="263"/>
      <c r="AH15" s="263"/>
      <c r="AI15" s="263"/>
      <c r="AJ15" s="263"/>
      <c r="AK15" s="263"/>
      <c r="AL15" s="263"/>
      <c r="AM15" s="263"/>
      <c r="AN15" s="263"/>
      <c r="AO15" s="263"/>
      <c r="AP15" s="263"/>
      <c r="AQ15" s="263"/>
      <c r="AR15" s="263"/>
      <c r="AS15" s="263"/>
      <c r="AT15" s="263"/>
      <c r="AU15" s="263"/>
      <c r="AV15" s="263"/>
      <c r="AW15" s="263"/>
      <c r="AX15" s="263"/>
      <c r="AY15" s="263"/>
      <c r="AZ15" s="263"/>
      <c r="BA15" s="263"/>
      <c r="BB15" s="263"/>
      <c r="BC15" s="263"/>
      <c r="BD15" s="263"/>
      <c r="BE15" s="263"/>
      <c r="BF15" s="263"/>
      <c r="BG15" s="263"/>
      <c r="BH15" s="263"/>
      <c r="BI15" s="263"/>
      <c r="BJ15" s="263"/>
      <c r="BK15" s="263"/>
      <c r="BL15" s="263"/>
      <c r="BM15" s="263"/>
      <c r="BN15" s="263"/>
      <c r="BO15" s="263"/>
      <c r="BP15" s="263"/>
      <c r="BQ15" s="263"/>
      <c r="BR15" s="263"/>
      <c r="BS15" s="263"/>
      <c r="BT15" s="263"/>
      <c r="BU15" s="263"/>
      <c r="BV15" s="263"/>
      <c r="BW15" s="263"/>
      <c r="BX15" s="263"/>
      <c r="BY15" s="263"/>
      <c r="BZ15" s="263"/>
      <c r="CA15" s="263"/>
      <c r="CB15" s="263"/>
      <c r="CC15" s="263"/>
      <c r="CD15" s="263"/>
      <c r="CE15" s="263"/>
      <c r="CF15" s="263"/>
      <c r="CG15" s="263"/>
      <c r="CH15" s="263"/>
      <c r="CI15" s="263"/>
      <c r="CJ15" s="263"/>
      <c r="CK15" s="263"/>
      <c r="CL15" s="263"/>
      <c r="CN15" s="263"/>
    </row>
    <row r="16" spans="1:116" ht="16" x14ac:dyDescent="0.5">
      <c r="G16" s="15"/>
      <c r="I16" s="287" t="s">
        <v>670</v>
      </c>
      <c r="J16" s="287"/>
      <c r="K16" s="288"/>
      <c r="L16" s="288"/>
      <c r="M16" s="288"/>
      <c r="N16" s="288"/>
      <c r="O16" s="288"/>
      <c r="P16" s="288"/>
      <c r="Q16" s="288"/>
      <c r="R16" s="288"/>
      <c r="S16" s="288"/>
      <c r="T16" s="288"/>
      <c r="U16" s="288"/>
      <c r="V16" s="288"/>
      <c r="W16" s="288"/>
      <c r="X16" s="288"/>
      <c r="Y16" s="288"/>
      <c r="Z16" s="288"/>
      <c r="AA16" s="288"/>
      <c r="AB16" s="288"/>
      <c r="AC16" s="288"/>
      <c r="AD16" s="288"/>
      <c r="AE16" s="288"/>
      <c r="AF16" s="288"/>
      <c r="AG16" s="288"/>
      <c r="AH16" s="288"/>
      <c r="AI16" s="288"/>
      <c r="AJ16" s="288"/>
      <c r="AK16" s="288"/>
      <c r="AL16" s="288"/>
      <c r="AM16" s="288"/>
      <c r="AN16" s="288"/>
      <c r="AO16" s="288"/>
      <c r="AP16" s="288"/>
      <c r="AQ16" s="288"/>
      <c r="AR16" s="288"/>
      <c r="AS16" s="288"/>
      <c r="AT16" s="288"/>
      <c r="AU16" s="288"/>
      <c r="AV16" s="288"/>
      <c r="AW16" s="288"/>
      <c r="AX16" s="288"/>
      <c r="AY16" s="288"/>
      <c r="AZ16" s="288"/>
      <c r="BA16" s="288"/>
      <c r="BB16" s="288"/>
      <c r="BC16" s="288"/>
      <c r="BD16" s="288"/>
      <c r="BE16" s="288"/>
      <c r="BF16" s="288"/>
      <c r="BG16" s="288"/>
      <c r="BH16" s="288"/>
      <c r="BI16" s="288"/>
      <c r="BJ16" s="288"/>
      <c r="BK16" s="288"/>
      <c r="BL16" s="288"/>
      <c r="BM16" s="288"/>
      <c r="BN16" s="288"/>
      <c r="BO16" s="288"/>
      <c r="BP16" s="288"/>
      <c r="BQ16" s="288"/>
      <c r="BR16" s="288"/>
      <c r="BS16" s="288"/>
      <c r="BT16" s="288"/>
      <c r="BU16" s="288"/>
      <c r="BV16" s="288"/>
      <c r="BW16" s="288"/>
      <c r="BX16" s="288"/>
      <c r="BY16" s="288"/>
      <c r="BZ16" s="288"/>
      <c r="CA16" s="288"/>
      <c r="CB16" s="288"/>
      <c r="CC16" s="288"/>
      <c r="CD16" s="288"/>
      <c r="CE16" s="288"/>
      <c r="CF16" s="288"/>
      <c r="CG16" s="288"/>
      <c r="CH16" s="288"/>
      <c r="CI16" s="288"/>
      <c r="CJ16" s="288"/>
      <c r="CK16" s="288"/>
      <c r="CL16" s="288"/>
      <c r="CN16" s="288"/>
    </row>
    <row r="17" spans="3:116" x14ac:dyDescent="0.35">
      <c r="G17" s="9" t="s">
        <v>617</v>
      </c>
      <c r="H17" s="27"/>
      <c r="I17" s="33" cm="1">
        <f t="array" aca="1" ref="I17" ca="1">MIN(IF(ISNUMBER(K17:DL17), K17:DL17))</f>
        <v>0</v>
      </c>
      <c r="J17" s="33"/>
      <c r="K17" s="289">
        <f ca="1">'IS BS CF'!K58</f>
        <v>169694487.19999993</v>
      </c>
      <c r="L17" s="289">
        <f ca="1">'IS BS CF'!L58</f>
        <v>169039617.38180226</v>
      </c>
      <c r="M17" s="289">
        <f ca="1">'IS BS CF'!M58</f>
        <v>168335691.88109726</v>
      </c>
      <c r="N17" s="289">
        <f ca="1">'IS BS CF'!N58</f>
        <v>167579395.03853151</v>
      </c>
      <c r="O17" s="289">
        <f ca="1">'IS BS CF'!O58</f>
        <v>166767200.30771461</v>
      </c>
      <c r="P17" s="289">
        <f ca="1">'IS BS CF'!P58</f>
        <v>166279827.41134337</v>
      </c>
      <c r="Q17" s="289"/>
      <c r="R17" s="289">
        <f>'IS BS CF'!R58</f>
        <v>0</v>
      </c>
      <c r="S17" s="289">
        <f ca="1">'IS BS CF'!S58</f>
        <v>169974540.59999999</v>
      </c>
      <c r="T17" s="289">
        <f ca="1">'IS BS CF'!T58</f>
        <v>169949081.19999999</v>
      </c>
      <c r="U17" s="289">
        <f ca="1">'IS BS CF'!U58</f>
        <v>169923621.79999998</v>
      </c>
      <c r="V17" s="289">
        <f ca="1">'IS BS CF'!V58</f>
        <v>169898162.39999998</v>
      </c>
      <c r="W17" s="289">
        <f ca="1">'IS BS CF'!W58</f>
        <v>169872702.99999997</v>
      </c>
      <c r="X17" s="289">
        <f ca="1">'IS BS CF'!X58</f>
        <v>169847243.59999996</v>
      </c>
      <c r="Y17" s="289">
        <f ca="1">'IS BS CF'!Y58</f>
        <v>169821784.19999996</v>
      </c>
      <c r="Z17" s="289">
        <f ca="1">'IS BS CF'!Z58</f>
        <v>169796324.79999995</v>
      </c>
      <c r="AA17" s="289">
        <f ca="1">'IS BS CF'!AA58</f>
        <v>169770865.39999995</v>
      </c>
      <c r="AB17" s="289">
        <f ca="1">'IS BS CF'!AB58</f>
        <v>169745405.99999994</v>
      </c>
      <c r="AC17" s="289">
        <f ca="1">'IS BS CF'!AC58</f>
        <v>169719946.59999993</v>
      </c>
      <c r="AD17" s="289">
        <f ca="1">'IS BS CF'!AD58</f>
        <v>169694487.19999993</v>
      </c>
      <c r="AE17" s="289">
        <f ca="1">'IS BS CF'!AE58</f>
        <v>169641124.59584895</v>
      </c>
      <c r="AF17" s="289">
        <f ca="1">'IS BS CF'!AF58</f>
        <v>169587546.51263356</v>
      </c>
      <c r="AG17" s="289">
        <f ca="1">'IS BS CF'!AG58</f>
        <v>169533751.61729664</v>
      </c>
      <c r="AH17" s="289">
        <f ca="1">'IS BS CF'!AH58</f>
        <v>169479738.56941316</v>
      </c>
      <c r="AI17" s="289">
        <f ca="1">'IS BS CF'!AI58</f>
        <v>169425506.02115202</v>
      </c>
      <c r="AJ17" s="289">
        <f ca="1">'IS BS CF'!AJ58</f>
        <v>169371052.61723757</v>
      </c>
      <c r="AK17" s="289">
        <f ca="1">'IS BS CF'!AK58</f>
        <v>169316376.99491093</v>
      </c>
      <c r="AL17" s="289">
        <f ca="1">'IS BS CF'!AL58</f>
        <v>169261477.7838912</v>
      </c>
      <c r="AM17" s="289">
        <f ca="1">'IS BS CF'!AM58</f>
        <v>169206353.60633647</v>
      </c>
      <c r="AN17" s="289">
        <f ca="1">'IS BS CF'!AN58</f>
        <v>169151003.07680455</v>
      </c>
      <c r="AO17" s="289">
        <f ca="1">'IS BS CF'!AO58</f>
        <v>169095424.80221355</v>
      </c>
      <c r="AP17" s="289">
        <f ca="1">'IS BS CF'!AP58</f>
        <v>169039617.38180226</v>
      </c>
      <c r="AQ17" s="289">
        <f ca="1">'IS BS CF'!AQ58</f>
        <v>168982259.19484043</v>
      </c>
      <c r="AR17" s="289">
        <f ca="1">'IS BS CF'!AR58</f>
        <v>168924669.03733867</v>
      </c>
      <c r="AS17" s="289">
        <f ca="1">'IS BS CF'!AS58</f>
        <v>168866845.48525828</v>
      </c>
      <c r="AT17" s="289">
        <f ca="1">'IS BS CF'!AT58</f>
        <v>168808787.10672081</v>
      </c>
      <c r="AU17" s="289">
        <f ca="1">'IS BS CF'!AU58</f>
        <v>168750492.4619675</v>
      </c>
      <c r="AV17" s="289">
        <f ca="1">'IS BS CF'!AV58</f>
        <v>168691960.10331848</v>
      </c>
      <c r="AW17" s="289">
        <f ca="1">'IS BS CF'!AW58</f>
        <v>168633188.57513168</v>
      </c>
      <c r="AX17" s="289">
        <f ca="1">'IS BS CF'!AX58</f>
        <v>168574176.41376165</v>
      </c>
      <c r="AY17" s="289">
        <f ca="1">'IS BS CF'!AY58</f>
        <v>168514922.14751819</v>
      </c>
      <c r="AZ17" s="289">
        <f ca="1">'IS BS CF'!AZ58</f>
        <v>168455424.29662463</v>
      </c>
      <c r="BA17" s="289">
        <f ca="1">'IS BS CF'!BA58</f>
        <v>168395681.37317607</v>
      </c>
      <c r="BB17" s="289">
        <f ca="1">'IS BS CF'!BB58</f>
        <v>168335691.88109726</v>
      </c>
      <c r="BC17" s="289">
        <f ca="1">'IS BS CF'!BC58</f>
        <v>168274068.09323794</v>
      </c>
      <c r="BD17" s="289">
        <f ca="1">'IS BS CF'!BD58</f>
        <v>168212194.7199178</v>
      </c>
      <c r="BE17" s="289">
        <f ca="1">'IS BS CF'!BE58</f>
        <v>168150070.24029633</v>
      </c>
      <c r="BF17" s="289">
        <f ca="1">'IS BS CF'!BF58</f>
        <v>168087693.12519243</v>
      </c>
      <c r="BG17" s="289">
        <f ca="1">'IS BS CF'!BG58</f>
        <v>168025061.83704132</v>
      </c>
      <c r="BH17" s="289">
        <f ca="1">'IS BS CF'!BH58</f>
        <v>167962174.82985115</v>
      </c>
      <c r="BI17" s="289">
        <f ca="1">'IS BS CF'!BI58</f>
        <v>167899030.54915962</v>
      </c>
      <c r="BJ17" s="289">
        <f ca="1">'IS BS CF'!BJ58</f>
        <v>167835627.43199012</v>
      </c>
      <c r="BK17" s="289">
        <f ca="1">'IS BS CF'!BK58</f>
        <v>167771963.90680775</v>
      </c>
      <c r="BL17" s="289">
        <f ca="1">'IS BS CF'!BL58</f>
        <v>167708038.3934752</v>
      </c>
      <c r="BM17" s="289">
        <f ca="1">'IS BS CF'!BM58</f>
        <v>167643849.30320832</v>
      </c>
      <c r="BN17" s="289">
        <f ca="1">'IS BS CF'!BN58</f>
        <v>167579395.03853151</v>
      </c>
      <c r="BO17" s="289">
        <f ca="1">'IS BS CF'!BO58</f>
        <v>167513218.4592272</v>
      </c>
      <c r="BP17" s="289">
        <f ca="1">'IS BS CF'!BP58</f>
        <v>167446773.48430774</v>
      </c>
      <c r="BQ17" s="289">
        <f ca="1">'IS BS CF'!BQ58</f>
        <v>167380058.48995316</v>
      </c>
      <c r="BR17" s="289">
        <f ca="1">'IS BS CF'!BR58</f>
        <v>167313071.84347129</v>
      </c>
      <c r="BS17" s="289">
        <f ca="1">'IS BS CF'!BS58</f>
        <v>167245811.90325207</v>
      </c>
      <c r="BT17" s="289">
        <f ca="1">'IS BS CF'!BT58</f>
        <v>167178277.01872149</v>
      </c>
      <c r="BU17" s="289">
        <f ca="1">'IS BS CF'!BU58</f>
        <v>167110465.53029549</v>
      </c>
      <c r="BV17" s="289">
        <f ca="1">'IS BS CF'!BV58</f>
        <v>167042375.76933345</v>
      </c>
      <c r="BW17" s="289">
        <f ca="1">'IS BS CF'!BW58</f>
        <v>166974006.05809155</v>
      </c>
      <c r="BX17" s="289">
        <f ca="1">'IS BS CF'!BX58</f>
        <v>166905354.70967594</v>
      </c>
      <c r="BY17" s="289">
        <f ca="1">'IS BS CF'!BY58</f>
        <v>166836420.0279955</v>
      </c>
      <c r="BZ17" s="289">
        <f ca="1">'IS BS CF'!BZ58</f>
        <v>166767200.30771461</v>
      </c>
      <c r="CA17" s="289">
        <f ca="1">'IS BS CF'!CA58</f>
        <v>166726772.29114994</v>
      </c>
      <c r="CB17" s="289">
        <f ca="1">'IS BS CF'!CB58</f>
        <v>166686310.85378635</v>
      </c>
      <c r="CC17" s="289">
        <f ca="1">'IS BS CF'!CC58</f>
        <v>166645815.85637051</v>
      </c>
      <c r="CD17" s="289">
        <f ca="1">'IS BS CF'!CD58</f>
        <v>166605287.15906885</v>
      </c>
      <c r="CE17" s="289">
        <f ca="1">'IS BS CF'!CE58</f>
        <v>166564724.62146521</v>
      </c>
      <c r="CF17" s="289">
        <f ca="1">'IS BS CF'!CF58</f>
        <v>166524128.10255831</v>
      </c>
      <c r="CG17" s="289">
        <f ca="1">'IS BS CF'!CG58</f>
        <v>166483497.46075943</v>
      </c>
      <c r="CH17" s="289">
        <f ca="1">'IS BS CF'!CH58</f>
        <v>166442832.55388981</v>
      </c>
      <c r="CI17" s="289">
        <f ca="1">'IS BS CF'!CI58</f>
        <v>166402133.23917833</v>
      </c>
      <c r="CJ17" s="289">
        <f ca="1">'IS BS CF'!CJ58</f>
        <v>166361399.37325898</v>
      </c>
      <c r="CK17" s="289">
        <f ca="1">'IS BS CF'!CK58</f>
        <v>166320630.81216839</v>
      </c>
      <c r="CL17" s="289">
        <f ca="1">'IS BS CF'!CL58</f>
        <v>166279827.41134337</v>
      </c>
      <c r="CN17" s="289"/>
      <c r="CO17" s="289">
        <v>2479104.1666666665</v>
      </c>
      <c r="CP17" s="289">
        <v>2448666.6666666665</v>
      </c>
      <c r="CQ17" s="289">
        <v>2418229.1666666665</v>
      </c>
      <c r="CR17" s="289">
        <v>2387791.6666666665</v>
      </c>
      <c r="CS17" s="289">
        <v>2314322.9166666665</v>
      </c>
      <c r="CT17" s="289">
        <v>2219791.6666666665</v>
      </c>
      <c r="CU17" s="289">
        <v>2125260.4166666665</v>
      </c>
      <c r="CV17" s="289">
        <v>2030729.1666666665</v>
      </c>
      <c r="CW17" s="289">
        <v>1932241.6666666665</v>
      </c>
      <c r="CX17" s="289">
        <v>1832354.1666666665</v>
      </c>
      <c r="CY17" s="289">
        <v>1733066.6666666665</v>
      </c>
      <c r="CZ17" s="289">
        <v>1632187.4999999998</v>
      </c>
      <c r="DA17" s="289">
        <v>1528079.9999999998</v>
      </c>
      <c r="DB17" s="289">
        <v>1422690.6249999998</v>
      </c>
      <c r="DC17" s="289">
        <v>1317301.2499999998</v>
      </c>
      <c r="DD17" s="289">
        <v>1211911.8749999998</v>
      </c>
      <c r="DE17" s="289">
        <v>1101137.1249999998</v>
      </c>
      <c r="DF17" s="289">
        <v>988997.81249999977</v>
      </c>
      <c r="DG17" s="289">
        <v>876858.49999999977</v>
      </c>
      <c r="DH17" s="289">
        <v>764719.18749999977</v>
      </c>
      <c r="DI17" s="289">
        <v>645020.85624999972</v>
      </c>
      <c r="DJ17" s="289">
        <v>523871.14062499971</v>
      </c>
      <c r="DK17" s="289">
        <v>402721.4249999997</v>
      </c>
      <c r="DL17" s="289">
        <v>281571.70937499969</v>
      </c>
    </row>
    <row r="18" spans="3:116" x14ac:dyDescent="0.35">
      <c r="G18" s="9"/>
      <c r="H18" s="27"/>
      <c r="I18" s="27"/>
      <c r="J18" s="27"/>
      <c r="K18" s="289"/>
      <c r="L18" s="289"/>
      <c r="M18" s="289"/>
      <c r="N18" s="289"/>
      <c r="O18" s="289"/>
      <c r="P18" s="289"/>
      <c r="Q18" s="289"/>
      <c r="R18" s="289"/>
      <c r="S18" s="289"/>
      <c r="T18" s="289"/>
      <c r="U18" s="289"/>
      <c r="V18" s="289"/>
      <c r="W18" s="289"/>
      <c r="X18" s="289"/>
      <c r="Y18" s="289"/>
      <c r="Z18" s="289"/>
      <c r="AA18" s="289"/>
      <c r="AB18" s="289"/>
      <c r="AC18" s="289"/>
      <c r="AD18" s="289"/>
      <c r="AE18" s="289"/>
      <c r="AF18" s="289"/>
      <c r="AG18" s="289"/>
      <c r="AH18" s="289"/>
      <c r="AI18" s="289"/>
      <c r="AJ18" s="289"/>
      <c r="AK18" s="289"/>
      <c r="AL18" s="289"/>
      <c r="AM18" s="289"/>
      <c r="AN18" s="289"/>
      <c r="AO18" s="289"/>
      <c r="AP18" s="289"/>
      <c r="AQ18" s="289"/>
      <c r="AR18" s="289"/>
      <c r="AS18" s="289"/>
      <c r="AT18" s="289"/>
      <c r="AU18" s="289"/>
      <c r="AV18" s="289"/>
      <c r="AW18" s="289"/>
      <c r="AX18" s="289"/>
      <c r="AY18" s="289"/>
      <c r="AZ18" s="289"/>
      <c r="BA18" s="289"/>
      <c r="BB18" s="289"/>
      <c r="BC18" s="289"/>
      <c r="BD18" s="289"/>
      <c r="BE18" s="289"/>
      <c r="BF18" s="289"/>
      <c r="BG18" s="289"/>
      <c r="BH18" s="289"/>
      <c r="BI18" s="289"/>
      <c r="BJ18" s="289"/>
      <c r="BK18" s="289"/>
      <c r="BL18" s="289"/>
    </row>
    <row r="19" spans="3:116" x14ac:dyDescent="0.35">
      <c r="G19" s="290" t="s">
        <v>671</v>
      </c>
      <c r="H19" s="291" t="s">
        <v>672</v>
      </c>
      <c r="I19" s="291" t="s">
        <v>673</v>
      </c>
      <c r="K19" s="292"/>
      <c r="L19" s="292"/>
      <c r="M19" s="292"/>
      <c r="N19" s="292"/>
      <c r="O19" s="292"/>
      <c r="P19" s="292"/>
      <c r="R19" s="31"/>
      <c r="S19" s="31"/>
      <c r="T19" s="31"/>
      <c r="U19" s="31"/>
      <c r="V19" s="31"/>
      <c r="W19" s="31"/>
      <c r="X19" s="31"/>
      <c r="Y19" s="31"/>
      <c r="Z19" s="31"/>
      <c r="AA19" s="31"/>
      <c r="AB19" s="31"/>
      <c r="AC19" s="31"/>
      <c r="AD19" s="31"/>
      <c r="AE19" s="31"/>
      <c r="AF19" s="31"/>
      <c r="AG19" s="31"/>
      <c r="AH19" s="31"/>
      <c r="AI19" s="31"/>
      <c r="AJ19" s="31"/>
      <c r="AK19" s="31"/>
      <c r="AL19" s="31"/>
      <c r="AM19" s="31"/>
      <c r="AN19" s="31"/>
      <c r="AO19" s="31"/>
      <c r="AP19" s="31"/>
      <c r="AQ19" s="31"/>
      <c r="AR19" s="31"/>
      <c r="AS19" s="31"/>
      <c r="AT19" s="31"/>
      <c r="AU19" s="31"/>
      <c r="AV19" s="31"/>
      <c r="AW19" s="31"/>
      <c r="AX19" s="31"/>
      <c r="AY19" s="31"/>
      <c r="AZ19" s="31"/>
      <c r="BA19" s="31"/>
      <c r="BB19" s="31"/>
      <c r="BC19" s="31"/>
      <c r="BD19" s="31"/>
      <c r="BE19" s="31"/>
      <c r="BF19" s="31"/>
      <c r="BG19" s="31"/>
      <c r="BH19" s="31"/>
      <c r="BI19" s="31"/>
      <c r="BJ19" s="31"/>
      <c r="BK19" s="31"/>
      <c r="BL19" s="31"/>
      <c r="BM19" s="31"/>
      <c r="BN19" s="31"/>
      <c r="BO19" s="31"/>
      <c r="BP19" s="31"/>
      <c r="BQ19" s="31"/>
      <c r="BR19" s="31"/>
      <c r="BS19" s="31"/>
      <c r="BT19" s="31"/>
      <c r="BU19" s="31"/>
      <c r="BV19" s="31"/>
      <c r="BW19" s="31"/>
      <c r="BX19" s="31"/>
      <c r="BY19" s="31"/>
      <c r="BZ19" s="31"/>
      <c r="CA19" s="31"/>
      <c r="CB19" s="31"/>
      <c r="CC19" s="31"/>
      <c r="CD19" s="31"/>
      <c r="CE19" s="31"/>
      <c r="CF19" s="31"/>
      <c r="CG19" s="31"/>
      <c r="CH19" s="31"/>
      <c r="CI19" s="31"/>
      <c r="CJ19" s="31"/>
      <c r="CK19" s="31"/>
      <c r="CL19" s="31"/>
      <c r="CN19" s="31"/>
      <c r="CO19" s="31"/>
      <c r="CP19" s="31"/>
      <c r="CQ19" s="31"/>
      <c r="CR19" s="31"/>
      <c r="CS19" s="31"/>
      <c r="CT19" s="31"/>
      <c r="CU19" s="31"/>
      <c r="CV19" s="31"/>
      <c r="CW19" s="31"/>
      <c r="CX19" s="31"/>
      <c r="CY19" s="31"/>
      <c r="CZ19" s="31"/>
      <c r="DA19" s="31"/>
      <c r="DB19" s="31"/>
      <c r="DC19" s="31"/>
      <c r="DD19" s="31"/>
      <c r="DE19" s="31"/>
      <c r="DF19" s="31"/>
      <c r="DG19" s="31"/>
      <c r="DH19" s="31"/>
      <c r="DI19" s="31"/>
      <c r="DJ19" s="31"/>
      <c r="DK19" s="31"/>
      <c r="DL19" s="31"/>
    </row>
    <row r="20" spans="3:116" x14ac:dyDescent="0.35">
      <c r="G20" s="356" t="s">
        <v>674</v>
      </c>
      <c r="H20" s="345">
        <v>10000000</v>
      </c>
      <c r="I20" s="357">
        <v>45292</v>
      </c>
      <c r="K20" s="53">
        <f t="shared" ref="K20:P24" si="15">SUMIF($R$3:$DL$3,K$2,$R20:$DL20)</f>
        <v>10000000</v>
      </c>
      <c r="L20" s="53">
        <f t="shared" si="15"/>
        <v>0</v>
      </c>
      <c r="M20" s="53">
        <f t="shared" si="15"/>
        <v>0</v>
      </c>
      <c r="N20" s="53">
        <f t="shared" si="15"/>
        <v>0</v>
      </c>
      <c r="O20" s="53">
        <f t="shared" si="15"/>
        <v>0</v>
      </c>
      <c r="P20" s="53">
        <f t="shared" si="15"/>
        <v>0</v>
      </c>
      <c r="Q20" s="53"/>
      <c r="R20" s="28">
        <f t="shared" ref="R20:AG23" si="16">$H20*(EOMONTH($I20,0)=R$2)</f>
        <v>0</v>
      </c>
      <c r="S20" s="53">
        <f t="shared" si="16"/>
        <v>10000000</v>
      </c>
      <c r="T20" s="28">
        <f t="shared" si="16"/>
        <v>0</v>
      </c>
      <c r="U20" s="28">
        <f t="shared" si="16"/>
        <v>0</v>
      </c>
      <c r="V20" s="28">
        <f t="shared" si="16"/>
        <v>0</v>
      </c>
      <c r="W20" s="28">
        <f t="shared" si="16"/>
        <v>0</v>
      </c>
      <c r="X20" s="28">
        <f t="shared" si="16"/>
        <v>0</v>
      </c>
      <c r="Y20" s="28">
        <f t="shared" si="16"/>
        <v>0</v>
      </c>
      <c r="Z20" s="28">
        <f t="shared" si="16"/>
        <v>0</v>
      </c>
      <c r="AA20" s="28">
        <f t="shared" si="16"/>
        <v>0</v>
      </c>
      <c r="AB20" s="28">
        <f t="shared" si="16"/>
        <v>0</v>
      </c>
      <c r="AC20" s="28">
        <f t="shared" si="16"/>
        <v>0</v>
      </c>
      <c r="AD20" s="28">
        <f t="shared" si="16"/>
        <v>0</v>
      </c>
      <c r="AE20" s="28">
        <f t="shared" si="16"/>
        <v>0</v>
      </c>
      <c r="AF20" s="28">
        <f t="shared" si="16"/>
        <v>0</v>
      </c>
      <c r="AG20" s="28">
        <f t="shared" si="16"/>
        <v>0</v>
      </c>
      <c r="AH20" s="28">
        <f t="shared" ref="AH20:AW23" si="17">$H20*(EOMONTH($I20,0)=AH$2)</f>
        <v>0</v>
      </c>
      <c r="AI20" s="28">
        <f t="shared" si="17"/>
        <v>0</v>
      </c>
      <c r="AJ20" s="28">
        <f t="shared" si="17"/>
        <v>0</v>
      </c>
      <c r="AK20" s="28">
        <f t="shared" si="17"/>
        <v>0</v>
      </c>
      <c r="AL20" s="28">
        <f t="shared" si="17"/>
        <v>0</v>
      </c>
      <c r="AM20" s="28">
        <f t="shared" si="17"/>
        <v>0</v>
      </c>
      <c r="AN20" s="28">
        <f t="shared" si="17"/>
        <v>0</v>
      </c>
      <c r="AO20" s="28">
        <f t="shared" si="17"/>
        <v>0</v>
      </c>
      <c r="AP20" s="28">
        <f t="shared" si="17"/>
        <v>0</v>
      </c>
      <c r="AQ20" s="28">
        <f t="shared" si="17"/>
        <v>0</v>
      </c>
      <c r="AR20" s="28">
        <f t="shared" si="17"/>
        <v>0</v>
      </c>
      <c r="AS20" s="28">
        <f t="shared" si="17"/>
        <v>0</v>
      </c>
      <c r="AT20" s="28">
        <f t="shared" si="17"/>
        <v>0</v>
      </c>
      <c r="AU20" s="28">
        <f t="shared" si="17"/>
        <v>0</v>
      </c>
      <c r="AV20" s="28">
        <f t="shared" si="17"/>
        <v>0</v>
      </c>
      <c r="AW20" s="28">
        <f t="shared" si="17"/>
        <v>0</v>
      </c>
      <c r="AX20" s="28">
        <f t="shared" ref="AX20:BM23" si="18">$H20*(EOMONTH($I20,0)=AX$2)</f>
        <v>0</v>
      </c>
      <c r="AY20" s="28">
        <f t="shared" si="18"/>
        <v>0</v>
      </c>
      <c r="AZ20" s="28">
        <f t="shared" si="18"/>
        <v>0</v>
      </c>
      <c r="BA20" s="28">
        <f t="shared" si="18"/>
        <v>0</v>
      </c>
      <c r="BB20" s="28">
        <f t="shared" si="18"/>
        <v>0</v>
      </c>
      <c r="BC20" s="28">
        <f t="shared" si="18"/>
        <v>0</v>
      </c>
      <c r="BD20" s="28">
        <f t="shared" si="18"/>
        <v>0</v>
      </c>
      <c r="BE20" s="28">
        <f t="shared" si="18"/>
        <v>0</v>
      </c>
      <c r="BF20" s="28">
        <f t="shared" si="18"/>
        <v>0</v>
      </c>
      <c r="BG20" s="28">
        <f t="shared" si="18"/>
        <v>0</v>
      </c>
      <c r="BH20" s="28">
        <f t="shared" si="18"/>
        <v>0</v>
      </c>
      <c r="BI20" s="28">
        <f t="shared" si="18"/>
        <v>0</v>
      </c>
      <c r="BJ20" s="28">
        <f t="shared" si="18"/>
        <v>0</v>
      </c>
      <c r="BK20" s="28">
        <f t="shared" si="18"/>
        <v>0</v>
      </c>
      <c r="BL20" s="28">
        <f t="shared" si="18"/>
        <v>0</v>
      </c>
      <c r="BM20" s="28">
        <f t="shared" si="18"/>
        <v>0</v>
      </c>
      <c r="BN20" s="28">
        <f t="shared" ref="BN20:CC23" si="19">$H20*(EOMONTH($I20,0)=BN$2)</f>
        <v>0</v>
      </c>
      <c r="BO20" s="28">
        <f t="shared" si="19"/>
        <v>0</v>
      </c>
      <c r="BP20" s="28">
        <f t="shared" si="19"/>
        <v>0</v>
      </c>
      <c r="BQ20" s="28">
        <f t="shared" si="19"/>
        <v>0</v>
      </c>
      <c r="BR20" s="28">
        <f t="shared" si="19"/>
        <v>0</v>
      </c>
      <c r="BS20" s="28">
        <f t="shared" si="19"/>
        <v>0</v>
      </c>
      <c r="BT20" s="28">
        <f t="shared" si="19"/>
        <v>0</v>
      </c>
      <c r="BU20" s="28">
        <f t="shared" si="19"/>
        <v>0</v>
      </c>
      <c r="BV20" s="28">
        <f t="shared" si="19"/>
        <v>0</v>
      </c>
      <c r="BW20" s="28">
        <f t="shared" si="19"/>
        <v>0</v>
      </c>
      <c r="BX20" s="28">
        <f t="shared" si="19"/>
        <v>0</v>
      </c>
      <c r="BY20" s="28">
        <f t="shared" si="19"/>
        <v>0</v>
      </c>
      <c r="BZ20" s="28">
        <f t="shared" si="19"/>
        <v>0</v>
      </c>
      <c r="CA20" s="28">
        <f t="shared" si="19"/>
        <v>0</v>
      </c>
      <c r="CB20" s="28">
        <f t="shared" si="19"/>
        <v>0</v>
      </c>
      <c r="CC20" s="28">
        <f t="shared" si="19"/>
        <v>0</v>
      </c>
      <c r="CD20" s="28">
        <f t="shared" ref="CD20:CL23" si="20">$H20*(EOMONTH($I20,0)=CD$2)</f>
        <v>0</v>
      </c>
      <c r="CE20" s="28">
        <f t="shared" si="20"/>
        <v>0</v>
      </c>
      <c r="CF20" s="28">
        <f t="shared" si="20"/>
        <v>0</v>
      </c>
      <c r="CG20" s="28">
        <f t="shared" si="20"/>
        <v>0</v>
      </c>
      <c r="CH20" s="28">
        <f t="shared" si="20"/>
        <v>0</v>
      </c>
      <c r="CI20" s="28">
        <f t="shared" si="20"/>
        <v>0</v>
      </c>
      <c r="CJ20" s="28">
        <f t="shared" si="20"/>
        <v>0</v>
      </c>
      <c r="CK20" s="28">
        <f t="shared" si="20"/>
        <v>0</v>
      </c>
      <c r="CL20" s="28">
        <f t="shared" si="20"/>
        <v>0</v>
      </c>
      <c r="CN20" s="28">
        <f t="shared" ref="CN20:CN23" si="21">$H20*OR(EOMONTH($I20,0)=CN$2,EOMONTH($I20,1)=CN$2,EOMONTH($I20,2)=CN$2)</f>
        <v>0</v>
      </c>
      <c r="CO20" s="28">
        <f t="shared" ref="CO20:CO23" si="22">$H20*OR(EOMONTH($I20,0)=EOMONTH(CO$2,0),EOMONTH($I20,0)=EOMONTH(CO$2,-1),EOMONTH($I20,0)=EOMONTH(CO$2,-2))</f>
        <v>10000000</v>
      </c>
      <c r="CP20" s="28">
        <f t="shared" ref="CP20:DL23" si="23">$H20*OR(EOMONTH($I20,0)=EOMONTH(CP$2,0),EOMONTH($I20,0)=EOMONTH(CP$2,-1),EOMONTH($I20,0)=EOMONTH(CP$2,-2))</f>
        <v>0</v>
      </c>
      <c r="CQ20" s="28">
        <f t="shared" si="23"/>
        <v>0</v>
      </c>
      <c r="CR20" s="28">
        <f t="shared" si="23"/>
        <v>0</v>
      </c>
      <c r="CS20" s="28">
        <f t="shared" si="23"/>
        <v>0</v>
      </c>
      <c r="CT20" s="28">
        <f t="shared" si="23"/>
        <v>0</v>
      </c>
      <c r="CU20" s="28">
        <f t="shared" si="23"/>
        <v>0</v>
      </c>
      <c r="CV20" s="28">
        <f t="shared" si="23"/>
        <v>0</v>
      </c>
      <c r="CW20" s="28">
        <f t="shared" si="23"/>
        <v>0</v>
      </c>
      <c r="CX20" s="28">
        <f t="shared" si="23"/>
        <v>0</v>
      </c>
      <c r="CY20" s="28">
        <f t="shared" si="23"/>
        <v>0</v>
      </c>
      <c r="CZ20" s="28">
        <f t="shared" si="23"/>
        <v>0</v>
      </c>
      <c r="DA20" s="28">
        <f t="shared" si="23"/>
        <v>0</v>
      </c>
      <c r="DB20" s="28">
        <f t="shared" si="23"/>
        <v>0</v>
      </c>
      <c r="DC20" s="28">
        <f t="shared" si="23"/>
        <v>0</v>
      </c>
      <c r="DD20" s="28">
        <f t="shared" si="23"/>
        <v>0</v>
      </c>
      <c r="DE20" s="28">
        <f t="shared" si="23"/>
        <v>0</v>
      </c>
      <c r="DF20" s="28">
        <f t="shared" si="23"/>
        <v>0</v>
      </c>
      <c r="DG20" s="28">
        <f t="shared" si="23"/>
        <v>0</v>
      </c>
      <c r="DH20" s="28">
        <f t="shared" si="23"/>
        <v>0</v>
      </c>
      <c r="DI20" s="28">
        <f t="shared" si="23"/>
        <v>0</v>
      </c>
      <c r="DJ20" s="28">
        <f t="shared" si="23"/>
        <v>0</v>
      </c>
      <c r="DK20" s="28">
        <f t="shared" si="23"/>
        <v>0</v>
      </c>
      <c r="DL20" s="28">
        <f t="shared" si="23"/>
        <v>0</v>
      </c>
    </row>
    <row r="21" spans="3:116" x14ac:dyDescent="0.35">
      <c r="G21" s="356" t="s">
        <v>732</v>
      </c>
      <c r="H21" s="345">
        <v>20000000</v>
      </c>
      <c r="I21" s="357">
        <v>45292</v>
      </c>
      <c r="K21" s="53">
        <f t="shared" si="15"/>
        <v>20000000</v>
      </c>
      <c r="L21" s="53">
        <f t="shared" si="15"/>
        <v>0</v>
      </c>
      <c r="M21" s="53">
        <f t="shared" si="15"/>
        <v>0</v>
      </c>
      <c r="N21" s="53">
        <f t="shared" si="15"/>
        <v>0</v>
      </c>
      <c r="O21" s="53">
        <f t="shared" si="15"/>
        <v>0</v>
      </c>
      <c r="P21" s="53">
        <f t="shared" si="15"/>
        <v>0</v>
      </c>
      <c r="Q21" s="53"/>
      <c r="R21" s="28">
        <f t="shared" si="16"/>
        <v>0</v>
      </c>
      <c r="S21" s="53">
        <f t="shared" si="16"/>
        <v>20000000</v>
      </c>
      <c r="T21" s="28">
        <f t="shared" si="16"/>
        <v>0</v>
      </c>
      <c r="U21" s="28">
        <f t="shared" si="16"/>
        <v>0</v>
      </c>
      <c r="V21" s="28">
        <f t="shared" si="16"/>
        <v>0</v>
      </c>
      <c r="W21" s="28">
        <f t="shared" si="16"/>
        <v>0</v>
      </c>
      <c r="X21" s="28">
        <f t="shared" si="16"/>
        <v>0</v>
      </c>
      <c r="Y21" s="28">
        <f t="shared" si="16"/>
        <v>0</v>
      </c>
      <c r="Z21" s="28">
        <f t="shared" si="16"/>
        <v>0</v>
      </c>
      <c r="AA21" s="28">
        <f t="shared" si="16"/>
        <v>0</v>
      </c>
      <c r="AB21" s="28">
        <f t="shared" si="16"/>
        <v>0</v>
      </c>
      <c r="AC21" s="28">
        <f t="shared" si="16"/>
        <v>0</v>
      </c>
      <c r="AD21" s="28">
        <f t="shared" si="16"/>
        <v>0</v>
      </c>
      <c r="AE21" s="28">
        <f t="shared" si="16"/>
        <v>0</v>
      </c>
      <c r="AF21" s="28">
        <f t="shared" si="16"/>
        <v>0</v>
      </c>
      <c r="AG21" s="28">
        <f t="shared" si="16"/>
        <v>0</v>
      </c>
      <c r="AH21" s="28">
        <f t="shared" si="17"/>
        <v>0</v>
      </c>
      <c r="AI21" s="28">
        <f t="shared" si="17"/>
        <v>0</v>
      </c>
      <c r="AJ21" s="28">
        <f t="shared" si="17"/>
        <v>0</v>
      </c>
      <c r="AK21" s="28">
        <f t="shared" si="17"/>
        <v>0</v>
      </c>
      <c r="AL21" s="28">
        <f t="shared" si="17"/>
        <v>0</v>
      </c>
      <c r="AM21" s="28">
        <f t="shared" si="17"/>
        <v>0</v>
      </c>
      <c r="AN21" s="28">
        <f t="shared" si="17"/>
        <v>0</v>
      </c>
      <c r="AO21" s="28">
        <f t="shared" si="17"/>
        <v>0</v>
      </c>
      <c r="AP21" s="28">
        <f t="shared" si="17"/>
        <v>0</v>
      </c>
      <c r="AQ21" s="28">
        <f t="shared" si="17"/>
        <v>0</v>
      </c>
      <c r="AR21" s="28">
        <f t="shared" si="17"/>
        <v>0</v>
      </c>
      <c r="AS21" s="28">
        <f t="shared" si="17"/>
        <v>0</v>
      </c>
      <c r="AT21" s="28">
        <f t="shared" si="17"/>
        <v>0</v>
      </c>
      <c r="AU21" s="28">
        <f t="shared" si="17"/>
        <v>0</v>
      </c>
      <c r="AV21" s="28">
        <f t="shared" si="17"/>
        <v>0</v>
      </c>
      <c r="AW21" s="28">
        <f t="shared" si="17"/>
        <v>0</v>
      </c>
      <c r="AX21" s="28">
        <f t="shared" si="18"/>
        <v>0</v>
      </c>
      <c r="AY21" s="28">
        <f t="shared" si="18"/>
        <v>0</v>
      </c>
      <c r="AZ21" s="28">
        <f t="shared" si="18"/>
        <v>0</v>
      </c>
      <c r="BA21" s="28">
        <f t="shared" si="18"/>
        <v>0</v>
      </c>
      <c r="BB21" s="28">
        <f t="shared" si="18"/>
        <v>0</v>
      </c>
      <c r="BC21" s="28">
        <f t="shared" si="18"/>
        <v>0</v>
      </c>
      <c r="BD21" s="28">
        <f t="shared" si="18"/>
        <v>0</v>
      </c>
      <c r="BE21" s="28">
        <f t="shared" si="18"/>
        <v>0</v>
      </c>
      <c r="BF21" s="28">
        <f t="shared" si="18"/>
        <v>0</v>
      </c>
      <c r="BG21" s="28">
        <f t="shared" si="18"/>
        <v>0</v>
      </c>
      <c r="BH21" s="28">
        <f t="shared" si="18"/>
        <v>0</v>
      </c>
      <c r="BI21" s="28">
        <f t="shared" si="18"/>
        <v>0</v>
      </c>
      <c r="BJ21" s="28">
        <f t="shared" si="18"/>
        <v>0</v>
      </c>
      <c r="BK21" s="28">
        <f t="shared" si="18"/>
        <v>0</v>
      </c>
      <c r="BL21" s="28">
        <f t="shared" si="18"/>
        <v>0</v>
      </c>
      <c r="BM21" s="28">
        <f t="shared" si="18"/>
        <v>0</v>
      </c>
      <c r="BN21" s="28">
        <f t="shared" si="19"/>
        <v>0</v>
      </c>
      <c r="BO21" s="28">
        <f t="shared" si="19"/>
        <v>0</v>
      </c>
      <c r="BP21" s="28">
        <f t="shared" si="19"/>
        <v>0</v>
      </c>
      <c r="BQ21" s="28">
        <f t="shared" si="19"/>
        <v>0</v>
      </c>
      <c r="BR21" s="28">
        <f t="shared" si="19"/>
        <v>0</v>
      </c>
      <c r="BS21" s="28">
        <f t="shared" si="19"/>
        <v>0</v>
      </c>
      <c r="BT21" s="28">
        <f t="shared" si="19"/>
        <v>0</v>
      </c>
      <c r="BU21" s="28">
        <f t="shared" si="19"/>
        <v>0</v>
      </c>
      <c r="BV21" s="28">
        <f t="shared" si="19"/>
        <v>0</v>
      </c>
      <c r="BW21" s="28">
        <f t="shared" si="19"/>
        <v>0</v>
      </c>
      <c r="BX21" s="28">
        <f t="shared" si="19"/>
        <v>0</v>
      </c>
      <c r="BY21" s="28">
        <f t="shared" si="19"/>
        <v>0</v>
      </c>
      <c r="BZ21" s="28">
        <f t="shared" si="19"/>
        <v>0</v>
      </c>
      <c r="CA21" s="28">
        <f t="shared" si="19"/>
        <v>0</v>
      </c>
      <c r="CB21" s="28">
        <f t="shared" si="19"/>
        <v>0</v>
      </c>
      <c r="CC21" s="28">
        <f t="shared" si="19"/>
        <v>0</v>
      </c>
      <c r="CD21" s="28">
        <f t="shared" si="20"/>
        <v>0</v>
      </c>
      <c r="CE21" s="28">
        <f t="shared" si="20"/>
        <v>0</v>
      </c>
      <c r="CF21" s="28">
        <f t="shared" si="20"/>
        <v>0</v>
      </c>
      <c r="CG21" s="28">
        <f t="shared" si="20"/>
        <v>0</v>
      </c>
      <c r="CH21" s="28">
        <f t="shared" si="20"/>
        <v>0</v>
      </c>
      <c r="CI21" s="28">
        <f t="shared" si="20"/>
        <v>0</v>
      </c>
      <c r="CJ21" s="28">
        <f t="shared" si="20"/>
        <v>0</v>
      </c>
      <c r="CK21" s="28">
        <f t="shared" si="20"/>
        <v>0</v>
      </c>
      <c r="CL21" s="28">
        <f t="shared" si="20"/>
        <v>0</v>
      </c>
      <c r="CN21" s="28">
        <f t="shared" si="21"/>
        <v>0</v>
      </c>
      <c r="CO21" s="28">
        <f t="shared" si="22"/>
        <v>20000000</v>
      </c>
      <c r="CP21" s="28">
        <f t="shared" si="23"/>
        <v>0</v>
      </c>
      <c r="CQ21" s="28">
        <f t="shared" si="23"/>
        <v>0</v>
      </c>
      <c r="CR21" s="28">
        <f t="shared" si="23"/>
        <v>0</v>
      </c>
      <c r="CS21" s="28">
        <f t="shared" si="23"/>
        <v>0</v>
      </c>
      <c r="CT21" s="28">
        <f t="shared" si="23"/>
        <v>0</v>
      </c>
      <c r="CU21" s="28">
        <f t="shared" si="23"/>
        <v>0</v>
      </c>
      <c r="CV21" s="28">
        <f t="shared" si="23"/>
        <v>0</v>
      </c>
      <c r="CW21" s="28">
        <f t="shared" si="23"/>
        <v>0</v>
      </c>
      <c r="CX21" s="28">
        <f t="shared" si="23"/>
        <v>0</v>
      </c>
      <c r="CY21" s="28">
        <f t="shared" si="23"/>
        <v>0</v>
      </c>
      <c r="CZ21" s="28">
        <f t="shared" si="23"/>
        <v>0</v>
      </c>
      <c r="DA21" s="28">
        <f t="shared" si="23"/>
        <v>0</v>
      </c>
      <c r="DB21" s="28">
        <f t="shared" si="23"/>
        <v>0</v>
      </c>
      <c r="DC21" s="28">
        <f t="shared" si="23"/>
        <v>0</v>
      </c>
      <c r="DD21" s="28">
        <f t="shared" si="23"/>
        <v>0</v>
      </c>
      <c r="DE21" s="28">
        <f t="shared" si="23"/>
        <v>0</v>
      </c>
      <c r="DF21" s="28">
        <f t="shared" si="23"/>
        <v>0</v>
      </c>
      <c r="DG21" s="28">
        <f t="shared" si="23"/>
        <v>0</v>
      </c>
      <c r="DH21" s="28">
        <f t="shared" si="23"/>
        <v>0</v>
      </c>
      <c r="DI21" s="28">
        <f t="shared" si="23"/>
        <v>0</v>
      </c>
      <c r="DJ21" s="28">
        <f t="shared" si="23"/>
        <v>0</v>
      </c>
      <c r="DK21" s="28">
        <f t="shared" si="23"/>
        <v>0</v>
      </c>
      <c r="DL21" s="28">
        <f t="shared" si="23"/>
        <v>0</v>
      </c>
    </row>
    <row r="22" spans="3:116" x14ac:dyDescent="0.35">
      <c r="G22" s="356" t="s">
        <v>733</v>
      </c>
      <c r="H22" s="345">
        <v>40000000</v>
      </c>
      <c r="I22" s="357">
        <v>45292</v>
      </c>
      <c r="K22" s="53">
        <f t="shared" si="15"/>
        <v>40000000</v>
      </c>
      <c r="L22" s="53">
        <f t="shared" si="15"/>
        <v>0</v>
      </c>
      <c r="M22" s="53">
        <f t="shared" si="15"/>
        <v>0</v>
      </c>
      <c r="N22" s="53">
        <f t="shared" si="15"/>
        <v>0</v>
      </c>
      <c r="O22" s="53">
        <f t="shared" si="15"/>
        <v>0</v>
      </c>
      <c r="P22" s="53">
        <f t="shared" si="15"/>
        <v>0</v>
      </c>
      <c r="Q22" s="53"/>
      <c r="R22" s="28">
        <f t="shared" si="16"/>
        <v>0</v>
      </c>
      <c r="S22" s="53">
        <f t="shared" si="16"/>
        <v>40000000</v>
      </c>
      <c r="T22" s="28">
        <f t="shared" si="16"/>
        <v>0</v>
      </c>
      <c r="U22" s="28">
        <f t="shared" si="16"/>
        <v>0</v>
      </c>
      <c r="V22" s="28">
        <f t="shared" si="16"/>
        <v>0</v>
      </c>
      <c r="W22" s="28">
        <f t="shared" si="16"/>
        <v>0</v>
      </c>
      <c r="X22" s="28">
        <f t="shared" si="16"/>
        <v>0</v>
      </c>
      <c r="Y22" s="28">
        <f t="shared" si="16"/>
        <v>0</v>
      </c>
      <c r="Z22" s="28">
        <f t="shared" si="16"/>
        <v>0</v>
      </c>
      <c r="AA22" s="28">
        <f t="shared" si="16"/>
        <v>0</v>
      </c>
      <c r="AB22" s="28">
        <f t="shared" si="16"/>
        <v>0</v>
      </c>
      <c r="AC22" s="28">
        <f t="shared" si="16"/>
        <v>0</v>
      </c>
      <c r="AD22" s="28">
        <f t="shared" si="16"/>
        <v>0</v>
      </c>
      <c r="AE22" s="28">
        <f t="shared" si="16"/>
        <v>0</v>
      </c>
      <c r="AF22" s="28">
        <f t="shared" si="16"/>
        <v>0</v>
      </c>
      <c r="AG22" s="28">
        <f t="shared" si="16"/>
        <v>0</v>
      </c>
      <c r="AH22" s="28">
        <f t="shared" si="17"/>
        <v>0</v>
      </c>
      <c r="AI22" s="28">
        <f t="shared" si="17"/>
        <v>0</v>
      </c>
      <c r="AJ22" s="28">
        <f t="shared" si="17"/>
        <v>0</v>
      </c>
      <c r="AK22" s="28">
        <f t="shared" si="17"/>
        <v>0</v>
      </c>
      <c r="AL22" s="28">
        <f t="shared" si="17"/>
        <v>0</v>
      </c>
      <c r="AM22" s="28">
        <f t="shared" si="17"/>
        <v>0</v>
      </c>
      <c r="AN22" s="28">
        <f t="shared" si="17"/>
        <v>0</v>
      </c>
      <c r="AO22" s="28">
        <f t="shared" si="17"/>
        <v>0</v>
      </c>
      <c r="AP22" s="28">
        <f t="shared" si="17"/>
        <v>0</v>
      </c>
      <c r="AQ22" s="28">
        <f t="shared" si="17"/>
        <v>0</v>
      </c>
      <c r="AR22" s="28">
        <f t="shared" si="17"/>
        <v>0</v>
      </c>
      <c r="AS22" s="28">
        <f t="shared" si="17"/>
        <v>0</v>
      </c>
      <c r="AT22" s="28">
        <f t="shared" si="17"/>
        <v>0</v>
      </c>
      <c r="AU22" s="28">
        <f t="shared" si="17"/>
        <v>0</v>
      </c>
      <c r="AV22" s="28">
        <f t="shared" si="17"/>
        <v>0</v>
      </c>
      <c r="AW22" s="28">
        <f t="shared" si="17"/>
        <v>0</v>
      </c>
      <c r="AX22" s="28">
        <f t="shared" si="18"/>
        <v>0</v>
      </c>
      <c r="AY22" s="28">
        <f t="shared" si="18"/>
        <v>0</v>
      </c>
      <c r="AZ22" s="28">
        <f t="shared" si="18"/>
        <v>0</v>
      </c>
      <c r="BA22" s="28">
        <f t="shared" si="18"/>
        <v>0</v>
      </c>
      <c r="BB22" s="28">
        <f t="shared" si="18"/>
        <v>0</v>
      </c>
      <c r="BC22" s="28">
        <f t="shared" si="18"/>
        <v>0</v>
      </c>
      <c r="BD22" s="28">
        <f t="shared" si="18"/>
        <v>0</v>
      </c>
      <c r="BE22" s="28">
        <f t="shared" si="18"/>
        <v>0</v>
      </c>
      <c r="BF22" s="28">
        <f t="shared" si="18"/>
        <v>0</v>
      </c>
      <c r="BG22" s="28">
        <f t="shared" si="18"/>
        <v>0</v>
      </c>
      <c r="BH22" s="28">
        <f t="shared" si="18"/>
        <v>0</v>
      </c>
      <c r="BI22" s="28">
        <f t="shared" si="18"/>
        <v>0</v>
      </c>
      <c r="BJ22" s="28">
        <f t="shared" si="18"/>
        <v>0</v>
      </c>
      <c r="BK22" s="28">
        <f t="shared" si="18"/>
        <v>0</v>
      </c>
      <c r="BL22" s="28">
        <f t="shared" si="18"/>
        <v>0</v>
      </c>
      <c r="BM22" s="28">
        <f t="shared" si="18"/>
        <v>0</v>
      </c>
      <c r="BN22" s="28">
        <f t="shared" si="19"/>
        <v>0</v>
      </c>
      <c r="BO22" s="28">
        <f t="shared" si="19"/>
        <v>0</v>
      </c>
      <c r="BP22" s="28">
        <f t="shared" si="19"/>
        <v>0</v>
      </c>
      <c r="BQ22" s="28">
        <f t="shared" si="19"/>
        <v>0</v>
      </c>
      <c r="BR22" s="28">
        <f t="shared" si="19"/>
        <v>0</v>
      </c>
      <c r="BS22" s="28">
        <f t="shared" si="19"/>
        <v>0</v>
      </c>
      <c r="BT22" s="28">
        <f t="shared" si="19"/>
        <v>0</v>
      </c>
      <c r="BU22" s="28">
        <f t="shared" si="19"/>
        <v>0</v>
      </c>
      <c r="BV22" s="28">
        <f t="shared" si="19"/>
        <v>0</v>
      </c>
      <c r="BW22" s="28">
        <f t="shared" si="19"/>
        <v>0</v>
      </c>
      <c r="BX22" s="28">
        <f t="shared" si="19"/>
        <v>0</v>
      </c>
      <c r="BY22" s="28">
        <f t="shared" si="19"/>
        <v>0</v>
      </c>
      <c r="BZ22" s="28">
        <f t="shared" si="19"/>
        <v>0</v>
      </c>
      <c r="CA22" s="28">
        <f t="shared" si="19"/>
        <v>0</v>
      </c>
      <c r="CB22" s="28">
        <f t="shared" si="19"/>
        <v>0</v>
      </c>
      <c r="CC22" s="28">
        <f t="shared" si="19"/>
        <v>0</v>
      </c>
      <c r="CD22" s="28">
        <f t="shared" si="20"/>
        <v>0</v>
      </c>
      <c r="CE22" s="28">
        <f t="shared" si="20"/>
        <v>0</v>
      </c>
      <c r="CF22" s="28">
        <f t="shared" si="20"/>
        <v>0</v>
      </c>
      <c r="CG22" s="28">
        <f t="shared" si="20"/>
        <v>0</v>
      </c>
      <c r="CH22" s="28">
        <f t="shared" si="20"/>
        <v>0</v>
      </c>
      <c r="CI22" s="28">
        <f t="shared" si="20"/>
        <v>0</v>
      </c>
      <c r="CJ22" s="28">
        <f t="shared" si="20"/>
        <v>0</v>
      </c>
      <c r="CK22" s="28">
        <f t="shared" si="20"/>
        <v>0</v>
      </c>
      <c r="CL22" s="28">
        <f t="shared" si="20"/>
        <v>0</v>
      </c>
      <c r="CN22" s="28">
        <f t="shared" si="21"/>
        <v>0</v>
      </c>
      <c r="CO22" s="28">
        <f t="shared" si="22"/>
        <v>40000000</v>
      </c>
      <c r="CP22" s="28">
        <f t="shared" si="23"/>
        <v>0</v>
      </c>
      <c r="CQ22" s="28">
        <f t="shared" si="23"/>
        <v>0</v>
      </c>
      <c r="CR22" s="28">
        <f t="shared" si="23"/>
        <v>0</v>
      </c>
      <c r="CS22" s="28">
        <f t="shared" si="23"/>
        <v>0</v>
      </c>
      <c r="CT22" s="28">
        <f t="shared" si="23"/>
        <v>0</v>
      </c>
      <c r="CU22" s="28">
        <f t="shared" si="23"/>
        <v>0</v>
      </c>
      <c r="CV22" s="28">
        <f t="shared" si="23"/>
        <v>0</v>
      </c>
      <c r="CW22" s="28">
        <f t="shared" si="23"/>
        <v>0</v>
      </c>
      <c r="CX22" s="28">
        <f t="shared" si="23"/>
        <v>0</v>
      </c>
      <c r="CY22" s="28">
        <f t="shared" si="23"/>
        <v>0</v>
      </c>
      <c r="CZ22" s="28">
        <f t="shared" si="23"/>
        <v>0</v>
      </c>
      <c r="DA22" s="28">
        <f t="shared" si="23"/>
        <v>0</v>
      </c>
      <c r="DB22" s="28">
        <f t="shared" si="23"/>
        <v>0</v>
      </c>
      <c r="DC22" s="28">
        <f t="shared" si="23"/>
        <v>0</v>
      </c>
      <c r="DD22" s="28">
        <f t="shared" si="23"/>
        <v>0</v>
      </c>
      <c r="DE22" s="28">
        <f t="shared" si="23"/>
        <v>0</v>
      </c>
      <c r="DF22" s="28">
        <f t="shared" si="23"/>
        <v>0</v>
      </c>
      <c r="DG22" s="28">
        <f t="shared" si="23"/>
        <v>0</v>
      </c>
      <c r="DH22" s="28">
        <f t="shared" si="23"/>
        <v>0</v>
      </c>
      <c r="DI22" s="28">
        <f t="shared" si="23"/>
        <v>0</v>
      </c>
      <c r="DJ22" s="28">
        <f t="shared" si="23"/>
        <v>0</v>
      </c>
      <c r="DK22" s="28">
        <f t="shared" si="23"/>
        <v>0</v>
      </c>
      <c r="DL22" s="28">
        <f t="shared" si="23"/>
        <v>0</v>
      </c>
    </row>
    <row r="23" spans="3:116" x14ac:dyDescent="0.35">
      <c r="G23" s="356" t="s">
        <v>734</v>
      </c>
      <c r="H23" s="345">
        <v>100000000</v>
      </c>
      <c r="I23" s="357">
        <v>45292</v>
      </c>
      <c r="K23" s="53">
        <f t="shared" si="15"/>
        <v>100000000</v>
      </c>
      <c r="L23" s="53">
        <f t="shared" si="15"/>
        <v>0</v>
      </c>
      <c r="M23" s="53">
        <f t="shared" si="15"/>
        <v>0</v>
      </c>
      <c r="N23" s="53">
        <f t="shared" si="15"/>
        <v>0</v>
      </c>
      <c r="O23" s="53">
        <f t="shared" si="15"/>
        <v>0</v>
      </c>
      <c r="P23" s="53">
        <f t="shared" si="15"/>
        <v>0</v>
      </c>
      <c r="Q23" s="53"/>
      <c r="R23" s="28">
        <f t="shared" si="16"/>
        <v>0</v>
      </c>
      <c r="S23" s="53">
        <f t="shared" si="16"/>
        <v>100000000</v>
      </c>
      <c r="T23" s="28">
        <f t="shared" si="16"/>
        <v>0</v>
      </c>
      <c r="U23" s="28">
        <f t="shared" si="16"/>
        <v>0</v>
      </c>
      <c r="V23" s="28">
        <f t="shared" si="16"/>
        <v>0</v>
      </c>
      <c r="W23" s="28">
        <f t="shared" si="16"/>
        <v>0</v>
      </c>
      <c r="X23" s="28">
        <f t="shared" si="16"/>
        <v>0</v>
      </c>
      <c r="Y23" s="28">
        <f t="shared" si="16"/>
        <v>0</v>
      </c>
      <c r="Z23" s="28">
        <f t="shared" si="16"/>
        <v>0</v>
      </c>
      <c r="AA23" s="28">
        <f t="shared" si="16"/>
        <v>0</v>
      </c>
      <c r="AB23" s="28">
        <f t="shared" si="16"/>
        <v>0</v>
      </c>
      <c r="AC23" s="28">
        <f t="shared" si="16"/>
        <v>0</v>
      </c>
      <c r="AD23" s="28">
        <f t="shared" si="16"/>
        <v>0</v>
      </c>
      <c r="AE23" s="28">
        <f t="shared" si="16"/>
        <v>0</v>
      </c>
      <c r="AF23" s="28">
        <f t="shared" si="16"/>
        <v>0</v>
      </c>
      <c r="AG23" s="28">
        <f t="shared" si="16"/>
        <v>0</v>
      </c>
      <c r="AH23" s="28">
        <f t="shared" si="17"/>
        <v>0</v>
      </c>
      <c r="AI23" s="28">
        <f t="shared" si="17"/>
        <v>0</v>
      </c>
      <c r="AJ23" s="28">
        <f t="shared" si="17"/>
        <v>0</v>
      </c>
      <c r="AK23" s="28">
        <f t="shared" si="17"/>
        <v>0</v>
      </c>
      <c r="AL23" s="28">
        <f t="shared" si="17"/>
        <v>0</v>
      </c>
      <c r="AM23" s="28">
        <f t="shared" si="17"/>
        <v>0</v>
      </c>
      <c r="AN23" s="28">
        <f t="shared" si="17"/>
        <v>0</v>
      </c>
      <c r="AO23" s="28">
        <f t="shared" si="17"/>
        <v>0</v>
      </c>
      <c r="AP23" s="28">
        <f t="shared" si="17"/>
        <v>0</v>
      </c>
      <c r="AQ23" s="28">
        <f t="shared" si="17"/>
        <v>0</v>
      </c>
      <c r="AR23" s="28">
        <f t="shared" si="17"/>
        <v>0</v>
      </c>
      <c r="AS23" s="28">
        <f t="shared" si="17"/>
        <v>0</v>
      </c>
      <c r="AT23" s="28">
        <f t="shared" si="17"/>
        <v>0</v>
      </c>
      <c r="AU23" s="28">
        <f t="shared" si="17"/>
        <v>0</v>
      </c>
      <c r="AV23" s="28">
        <f t="shared" si="17"/>
        <v>0</v>
      </c>
      <c r="AW23" s="28">
        <f t="shared" si="17"/>
        <v>0</v>
      </c>
      <c r="AX23" s="28">
        <f t="shared" si="18"/>
        <v>0</v>
      </c>
      <c r="AY23" s="28">
        <f t="shared" si="18"/>
        <v>0</v>
      </c>
      <c r="AZ23" s="28">
        <f t="shared" si="18"/>
        <v>0</v>
      </c>
      <c r="BA23" s="28">
        <f t="shared" si="18"/>
        <v>0</v>
      </c>
      <c r="BB23" s="28">
        <f t="shared" si="18"/>
        <v>0</v>
      </c>
      <c r="BC23" s="28">
        <f t="shared" si="18"/>
        <v>0</v>
      </c>
      <c r="BD23" s="28">
        <f t="shared" si="18"/>
        <v>0</v>
      </c>
      <c r="BE23" s="28">
        <f t="shared" si="18"/>
        <v>0</v>
      </c>
      <c r="BF23" s="28">
        <f t="shared" si="18"/>
        <v>0</v>
      </c>
      <c r="BG23" s="28">
        <f t="shared" si="18"/>
        <v>0</v>
      </c>
      <c r="BH23" s="28">
        <f t="shared" si="18"/>
        <v>0</v>
      </c>
      <c r="BI23" s="28">
        <f t="shared" si="18"/>
        <v>0</v>
      </c>
      <c r="BJ23" s="28">
        <f t="shared" si="18"/>
        <v>0</v>
      </c>
      <c r="BK23" s="28">
        <f t="shared" si="18"/>
        <v>0</v>
      </c>
      <c r="BL23" s="28">
        <f t="shared" si="18"/>
        <v>0</v>
      </c>
      <c r="BM23" s="28">
        <f t="shared" si="18"/>
        <v>0</v>
      </c>
      <c r="BN23" s="28">
        <f t="shared" si="19"/>
        <v>0</v>
      </c>
      <c r="BO23" s="28">
        <f t="shared" si="19"/>
        <v>0</v>
      </c>
      <c r="BP23" s="28">
        <f t="shared" si="19"/>
        <v>0</v>
      </c>
      <c r="BQ23" s="28">
        <f t="shared" si="19"/>
        <v>0</v>
      </c>
      <c r="BR23" s="28">
        <f t="shared" si="19"/>
        <v>0</v>
      </c>
      <c r="BS23" s="28">
        <f t="shared" si="19"/>
        <v>0</v>
      </c>
      <c r="BT23" s="28">
        <f t="shared" si="19"/>
        <v>0</v>
      </c>
      <c r="BU23" s="28">
        <f t="shared" si="19"/>
        <v>0</v>
      </c>
      <c r="BV23" s="28">
        <f t="shared" si="19"/>
        <v>0</v>
      </c>
      <c r="BW23" s="28">
        <f t="shared" si="19"/>
        <v>0</v>
      </c>
      <c r="BX23" s="28">
        <f t="shared" si="19"/>
        <v>0</v>
      </c>
      <c r="BY23" s="28">
        <f t="shared" si="19"/>
        <v>0</v>
      </c>
      <c r="BZ23" s="28">
        <f t="shared" si="19"/>
        <v>0</v>
      </c>
      <c r="CA23" s="28">
        <f t="shared" si="19"/>
        <v>0</v>
      </c>
      <c r="CB23" s="28">
        <f t="shared" si="19"/>
        <v>0</v>
      </c>
      <c r="CC23" s="28">
        <f t="shared" si="19"/>
        <v>0</v>
      </c>
      <c r="CD23" s="28">
        <f t="shared" si="20"/>
        <v>0</v>
      </c>
      <c r="CE23" s="28">
        <f t="shared" si="20"/>
        <v>0</v>
      </c>
      <c r="CF23" s="28">
        <f t="shared" si="20"/>
        <v>0</v>
      </c>
      <c r="CG23" s="28">
        <f t="shared" si="20"/>
        <v>0</v>
      </c>
      <c r="CH23" s="28">
        <f t="shared" si="20"/>
        <v>0</v>
      </c>
      <c r="CI23" s="28">
        <f t="shared" si="20"/>
        <v>0</v>
      </c>
      <c r="CJ23" s="28">
        <f t="shared" si="20"/>
        <v>0</v>
      </c>
      <c r="CK23" s="28">
        <f t="shared" si="20"/>
        <v>0</v>
      </c>
      <c r="CL23" s="28">
        <f t="shared" si="20"/>
        <v>0</v>
      </c>
      <c r="CN23" s="28">
        <f t="shared" si="21"/>
        <v>0</v>
      </c>
      <c r="CO23" s="293">
        <f t="shared" si="22"/>
        <v>100000000</v>
      </c>
      <c r="CP23" s="293">
        <f t="shared" si="23"/>
        <v>0</v>
      </c>
      <c r="CQ23" s="293">
        <f t="shared" si="23"/>
        <v>0</v>
      </c>
      <c r="CR23" s="293">
        <f t="shared" si="23"/>
        <v>0</v>
      </c>
      <c r="CS23" s="293">
        <f t="shared" si="23"/>
        <v>0</v>
      </c>
      <c r="CT23" s="293">
        <f t="shared" si="23"/>
        <v>0</v>
      </c>
      <c r="CU23" s="293">
        <f t="shared" si="23"/>
        <v>0</v>
      </c>
      <c r="CV23" s="293">
        <f t="shared" si="23"/>
        <v>0</v>
      </c>
      <c r="CW23" s="293">
        <f t="shared" si="23"/>
        <v>0</v>
      </c>
      <c r="CX23" s="293">
        <f t="shared" si="23"/>
        <v>0</v>
      </c>
      <c r="CY23" s="293">
        <f t="shared" si="23"/>
        <v>0</v>
      </c>
      <c r="CZ23" s="293">
        <f t="shared" si="23"/>
        <v>0</v>
      </c>
      <c r="DA23" s="293">
        <f t="shared" si="23"/>
        <v>0</v>
      </c>
      <c r="DB23" s="293">
        <f t="shared" si="23"/>
        <v>0</v>
      </c>
      <c r="DC23" s="293">
        <f t="shared" si="23"/>
        <v>0</v>
      </c>
      <c r="DD23" s="293">
        <f t="shared" si="23"/>
        <v>0</v>
      </c>
      <c r="DE23" s="293">
        <f t="shared" si="23"/>
        <v>0</v>
      </c>
      <c r="DF23" s="293">
        <f t="shared" si="23"/>
        <v>0</v>
      </c>
      <c r="DG23" s="293">
        <f t="shared" si="23"/>
        <v>0</v>
      </c>
      <c r="DH23" s="293">
        <f t="shared" si="23"/>
        <v>0</v>
      </c>
      <c r="DI23" s="293">
        <f t="shared" si="23"/>
        <v>0</v>
      </c>
      <c r="DJ23" s="293">
        <f t="shared" si="23"/>
        <v>0</v>
      </c>
      <c r="DK23" s="293">
        <f t="shared" si="23"/>
        <v>0</v>
      </c>
      <c r="DL23" s="293">
        <f t="shared" si="23"/>
        <v>0</v>
      </c>
    </row>
    <row r="24" spans="3:116" x14ac:dyDescent="0.35">
      <c r="C24" s="169" t="s">
        <v>236</v>
      </c>
      <c r="G24" s="9" t="s">
        <v>302</v>
      </c>
      <c r="K24" s="63">
        <f t="shared" si="15"/>
        <v>170000000</v>
      </c>
      <c r="L24" s="63">
        <f t="shared" si="15"/>
        <v>0</v>
      </c>
      <c r="M24" s="63">
        <f t="shared" si="15"/>
        <v>0</v>
      </c>
      <c r="N24" s="63">
        <f t="shared" si="15"/>
        <v>0</v>
      </c>
      <c r="O24" s="63">
        <f t="shared" si="15"/>
        <v>0</v>
      </c>
      <c r="P24" s="63">
        <f t="shared" si="15"/>
        <v>0</v>
      </c>
      <c r="Q24" s="53"/>
      <c r="R24" s="63"/>
      <c r="S24" s="63">
        <f t="shared" ref="S24:AX24" si="24">SUM(S20:S23)</f>
        <v>170000000</v>
      </c>
      <c r="T24" s="63">
        <f t="shared" si="24"/>
        <v>0</v>
      </c>
      <c r="U24" s="63">
        <f t="shared" si="24"/>
        <v>0</v>
      </c>
      <c r="V24" s="63">
        <f t="shared" si="24"/>
        <v>0</v>
      </c>
      <c r="W24" s="63">
        <f t="shared" si="24"/>
        <v>0</v>
      </c>
      <c r="X24" s="63">
        <f t="shared" si="24"/>
        <v>0</v>
      </c>
      <c r="Y24" s="63">
        <f t="shared" si="24"/>
        <v>0</v>
      </c>
      <c r="Z24" s="63">
        <f t="shared" si="24"/>
        <v>0</v>
      </c>
      <c r="AA24" s="63">
        <f t="shared" si="24"/>
        <v>0</v>
      </c>
      <c r="AB24" s="63">
        <f t="shared" si="24"/>
        <v>0</v>
      </c>
      <c r="AC24" s="63">
        <f t="shared" si="24"/>
        <v>0</v>
      </c>
      <c r="AD24" s="63">
        <f t="shared" si="24"/>
        <v>0</v>
      </c>
      <c r="AE24" s="63">
        <f t="shared" si="24"/>
        <v>0</v>
      </c>
      <c r="AF24" s="63">
        <f t="shared" si="24"/>
        <v>0</v>
      </c>
      <c r="AG24" s="63">
        <f t="shared" si="24"/>
        <v>0</v>
      </c>
      <c r="AH24" s="63">
        <f t="shared" si="24"/>
        <v>0</v>
      </c>
      <c r="AI24" s="63">
        <f t="shared" si="24"/>
        <v>0</v>
      </c>
      <c r="AJ24" s="63">
        <f t="shared" si="24"/>
        <v>0</v>
      </c>
      <c r="AK24" s="63">
        <f t="shared" si="24"/>
        <v>0</v>
      </c>
      <c r="AL24" s="63">
        <f t="shared" si="24"/>
        <v>0</v>
      </c>
      <c r="AM24" s="63">
        <f t="shared" si="24"/>
        <v>0</v>
      </c>
      <c r="AN24" s="63">
        <f t="shared" si="24"/>
        <v>0</v>
      </c>
      <c r="AO24" s="63">
        <f t="shared" si="24"/>
        <v>0</v>
      </c>
      <c r="AP24" s="63">
        <f t="shared" si="24"/>
        <v>0</v>
      </c>
      <c r="AQ24" s="63">
        <f t="shared" si="24"/>
        <v>0</v>
      </c>
      <c r="AR24" s="63">
        <f t="shared" si="24"/>
        <v>0</v>
      </c>
      <c r="AS24" s="63">
        <f t="shared" si="24"/>
        <v>0</v>
      </c>
      <c r="AT24" s="63">
        <f t="shared" si="24"/>
        <v>0</v>
      </c>
      <c r="AU24" s="63">
        <f t="shared" si="24"/>
        <v>0</v>
      </c>
      <c r="AV24" s="63">
        <f t="shared" si="24"/>
        <v>0</v>
      </c>
      <c r="AW24" s="63">
        <f t="shared" si="24"/>
        <v>0</v>
      </c>
      <c r="AX24" s="63">
        <f t="shared" si="24"/>
        <v>0</v>
      </c>
      <c r="AY24" s="63">
        <f t="shared" ref="AY24:CD24" si="25">SUM(AY20:AY23)</f>
        <v>0</v>
      </c>
      <c r="AZ24" s="63">
        <f t="shared" si="25"/>
        <v>0</v>
      </c>
      <c r="BA24" s="63">
        <f t="shared" si="25"/>
        <v>0</v>
      </c>
      <c r="BB24" s="63">
        <f t="shared" si="25"/>
        <v>0</v>
      </c>
      <c r="BC24" s="63">
        <f t="shared" si="25"/>
        <v>0</v>
      </c>
      <c r="BD24" s="63">
        <f t="shared" si="25"/>
        <v>0</v>
      </c>
      <c r="BE24" s="63">
        <f t="shared" si="25"/>
        <v>0</v>
      </c>
      <c r="BF24" s="63">
        <f t="shared" si="25"/>
        <v>0</v>
      </c>
      <c r="BG24" s="63">
        <f t="shared" si="25"/>
        <v>0</v>
      </c>
      <c r="BH24" s="63">
        <f t="shared" si="25"/>
        <v>0</v>
      </c>
      <c r="BI24" s="63">
        <f t="shared" si="25"/>
        <v>0</v>
      </c>
      <c r="BJ24" s="63">
        <f t="shared" si="25"/>
        <v>0</v>
      </c>
      <c r="BK24" s="63">
        <f t="shared" si="25"/>
        <v>0</v>
      </c>
      <c r="BL24" s="63">
        <f t="shared" si="25"/>
        <v>0</v>
      </c>
      <c r="BM24" s="63">
        <f t="shared" si="25"/>
        <v>0</v>
      </c>
      <c r="BN24" s="63">
        <f t="shared" si="25"/>
        <v>0</v>
      </c>
      <c r="BO24" s="63">
        <f t="shared" si="25"/>
        <v>0</v>
      </c>
      <c r="BP24" s="63">
        <f t="shared" si="25"/>
        <v>0</v>
      </c>
      <c r="BQ24" s="63">
        <f t="shared" si="25"/>
        <v>0</v>
      </c>
      <c r="BR24" s="63">
        <f t="shared" si="25"/>
        <v>0</v>
      </c>
      <c r="BS24" s="63">
        <f t="shared" si="25"/>
        <v>0</v>
      </c>
      <c r="BT24" s="63">
        <f t="shared" si="25"/>
        <v>0</v>
      </c>
      <c r="BU24" s="63">
        <f t="shared" si="25"/>
        <v>0</v>
      </c>
      <c r="BV24" s="63">
        <f t="shared" si="25"/>
        <v>0</v>
      </c>
      <c r="BW24" s="63">
        <f t="shared" si="25"/>
        <v>0</v>
      </c>
      <c r="BX24" s="63">
        <f t="shared" si="25"/>
        <v>0</v>
      </c>
      <c r="BY24" s="63">
        <f t="shared" si="25"/>
        <v>0</v>
      </c>
      <c r="BZ24" s="63">
        <f t="shared" si="25"/>
        <v>0</v>
      </c>
      <c r="CA24" s="63">
        <f t="shared" si="25"/>
        <v>0</v>
      </c>
      <c r="CB24" s="63">
        <f t="shared" si="25"/>
        <v>0</v>
      </c>
      <c r="CC24" s="63">
        <f t="shared" si="25"/>
        <v>0</v>
      </c>
      <c r="CD24" s="63">
        <f t="shared" si="25"/>
        <v>0</v>
      </c>
      <c r="CE24" s="63">
        <f t="shared" ref="CE24:CL24" si="26">SUM(CE20:CE23)</f>
        <v>0</v>
      </c>
      <c r="CF24" s="63">
        <f t="shared" si="26"/>
        <v>0</v>
      </c>
      <c r="CG24" s="63">
        <f t="shared" si="26"/>
        <v>0</v>
      </c>
      <c r="CH24" s="63">
        <f t="shared" si="26"/>
        <v>0</v>
      </c>
      <c r="CI24" s="63">
        <f t="shared" si="26"/>
        <v>0</v>
      </c>
      <c r="CJ24" s="63">
        <f t="shared" si="26"/>
        <v>0</v>
      </c>
      <c r="CK24" s="63">
        <f t="shared" si="26"/>
        <v>0</v>
      </c>
      <c r="CL24" s="63">
        <f t="shared" si="26"/>
        <v>0</v>
      </c>
      <c r="CM24" s="277"/>
      <c r="CN24" s="63">
        <f t="shared" ref="CN24:DL24" si="27">SUM(CN20:CN23)</f>
        <v>0</v>
      </c>
      <c r="CO24" s="28">
        <f t="shared" si="27"/>
        <v>170000000</v>
      </c>
      <c r="CP24" s="28">
        <f t="shared" si="27"/>
        <v>0</v>
      </c>
      <c r="CQ24" s="28">
        <f t="shared" si="27"/>
        <v>0</v>
      </c>
      <c r="CR24" s="28">
        <f t="shared" si="27"/>
        <v>0</v>
      </c>
      <c r="CS24" s="28">
        <f t="shared" si="27"/>
        <v>0</v>
      </c>
      <c r="CT24" s="28">
        <f t="shared" si="27"/>
        <v>0</v>
      </c>
      <c r="CU24" s="28">
        <f t="shared" si="27"/>
        <v>0</v>
      </c>
      <c r="CV24" s="28">
        <f t="shared" si="27"/>
        <v>0</v>
      </c>
      <c r="CW24" s="28">
        <f t="shared" si="27"/>
        <v>0</v>
      </c>
      <c r="CX24" s="28">
        <f t="shared" si="27"/>
        <v>0</v>
      </c>
      <c r="CY24" s="28">
        <f t="shared" si="27"/>
        <v>0</v>
      </c>
      <c r="CZ24" s="28">
        <f t="shared" si="27"/>
        <v>0</v>
      </c>
      <c r="DA24" s="28">
        <f t="shared" si="27"/>
        <v>0</v>
      </c>
      <c r="DB24" s="28">
        <f t="shared" si="27"/>
        <v>0</v>
      </c>
      <c r="DC24" s="28">
        <f t="shared" si="27"/>
        <v>0</v>
      </c>
      <c r="DD24" s="28">
        <f t="shared" si="27"/>
        <v>0</v>
      </c>
      <c r="DE24" s="28">
        <f t="shared" si="27"/>
        <v>0</v>
      </c>
      <c r="DF24" s="28">
        <f t="shared" si="27"/>
        <v>0</v>
      </c>
      <c r="DG24" s="28">
        <f t="shared" si="27"/>
        <v>0</v>
      </c>
      <c r="DH24" s="28">
        <f t="shared" si="27"/>
        <v>0</v>
      </c>
      <c r="DI24" s="28">
        <f t="shared" si="27"/>
        <v>0</v>
      </c>
      <c r="DJ24" s="28">
        <f t="shared" si="27"/>
        <v>0</v>
      </c>
      <c r="DK24" s="28">
        <f t="shared" si="27"/>
        <v>0</v>
      </c>
      <c r="DL24" s="28">
        <f t="shared" si="27"/>
        <v>0</v>
      </c>
    </row>
    <row r="25" spans="3:116" x14ac:dyDescent="0.35">
      <c r="C25" s="169"/>
    </row>
    <row r="26" spans="3:116" s="27" customFormat="1" x14ac:dyDescent="0.35">
      <c r="C26" s="169" t="s">
        <v>231</v>
      </c>
      <c r="G26" s="9" t="s">
        <v>581</v>
      </c>
      <c r="K26" s="28">
        <f>SUMIF($R$4:$DL$4,K$2,$R26:$DL26)</f>
        <v>170000000</v>
      </c>
      <c r="L26" s="28">
        <f t="shared" ref="L26:P26" si="28">SUMIF($R$4:$DL$4,L$2,$R26:$DL26)</f>
        <v>170000000</v>
      </c>
      <c r="M26" s="28">
        <f t="shared" si="28"/>
        <v>170000000</v>
      </c>
      <c r="N26" s="28">
        <f t="shared" si="28"/>
        <v>170000000</v>
      </c>
      <c r="O26" s="28">
        <f t="shared" si="28"/>
        <v>170000000</v>
      </c>
      <c r="P26" s="28">
        <f t="shared" si="28"/>
        <v>170000000</v>
      </c>
      <c r="R26" s="124">
        <f>'IS BS CF'!R75</f>
        <v>0</v>
      </c>
      <c r="S26" s="28">
        <f>R26+S24</f>
        <v>170000000</v>
      </c>
      <c r="T26" s="28">
        <f t="shared" ref="T26:CE26" si="29">S26+T24</f>
        <v>170000000</v>
      </c>
      <c r="U26" s="28">
        <f t="shared" si="29"/>
        <v>170000000</v>
      </c>
      <c r="V26" s="28">
        <f t="shared" si="29"/>
        <v>170000000</v>
      </c>
      <c r="W26" s="28">
        <f t="shared" si="29"/>
        <v>170000000</v>
      </c>
      <c r="X26" s="28">
        <f t="shared" si="29"/>
        <v>170000000</v>
      </c>
      <c r="Y26" s="28">
        <f t="shared" si="29"/>
        <v>170000000</v>
      </c>
      <c r="Z26" s="28">
        <f t="shared" si="29"/>
        <v>170000000</v>
      </c>
      <c r="AA26" s="28">
        <f t="shared" si="29"/>
        <v>170000000</v>
      </c>
      <c r="AB26" s="28">
        <f t="shared" si="29"/>
        <v>170000000</v>
      </c>
      <c r="AC26" s="28">
        <f t="shared" si="29"/>
        <v>170000000</v>
      </c>
      <c r="AD26" s="28">
        <f t="shared" si="29"/>
        <v>170000000</v>
      </c>
      <c r="AE26" s="28">
        <f t="shared" si="29"/>
        <v>170000000</v>
      </c>
      <c r="AF26" s="28">
        <f t="shared" si="29"/>
        <v>170000000</v>
      </c>
      <c r="AG26" s="28">
        <f t="shared" si="29"/>
        <v>170000000</v>
      </c>
      <c r="AH26" s="28">
        <f t="shared" si="29"/>
        <v>170000000</v>
      </c>
      <c r="AI26" s="28">
        <f t="shared" si="29"/>
        <v>170000000</v>
      </c>
      <c r="AJ26" s="28">
        <f t="shared" si="29"/>
        <v>170000000</v>
      </c>
      <c r="AK26" s="28">
        <f t="shared" si="29"/>
        <v>170000000</v>
      </c>
      <c r="AL26" s="28">
        <f t="shared" si="29"/>
        <v>170000000</v>
      </c>
      <c r="AM26" s="28">
        <f t="shared" si="29"/>
        <v>170000000</v>
      </c>
      <c r="AN26" s="28">
        <f t="shared" si="29"/>
        <v>170000000</v>
      </c>
      <c r="AO26" s="28">
        <f t="shared" si="29"/>
        <v>170000000</v>
      </c>
      <c r="AP26" s="28">
        <f t="shared" si="29"/>
        <v>170000000</v>
      </c>
      <c r="AQ26" s="28">
        <f t="shared" si="29"/>
        <v>170000000</v>
      </c>
      <c r="AR26" s="28">
        <f t="shared" si="29"/>
        <v>170000000</v>
      </c>
      <c r="AS26" s="28">
        <f t="shared" si="29"/>
        <v>170000000</v>
      </c>
      <c r="AT26" s="28">
        <f t="shared" si="29"/>
        <v>170000000</v>
      </c>
      <c r="AU26" s="28">
        <f t="shared" si="29"/>
        <v>170000000</v>
      </c>
      <c r="AV26" s="28">
        <f t="shared" si="29"/>
        <v>170000000</v>
      </c>
      <c r="AW26" s="28">
        <f t="shared" si="29"/>
        <v>170000000</v>
      </c>
      <c r="AX26" s="28">
        <f t="shared" si="29"/>
        <v>170000000</v>
      </c>
      <c r="AY26" s="28">
        <f t="shared" si="29"/>
        <v>170000000</v>
      </c>
      <c r="AZ26" s="28">
        <f t="shared" si="29"/>
        <v>170000000</v>
      </c>
      <c r="BA26" s="28">
        <f t="shared" si="29"/>
        <v>170000000</v>
      </c>
      <c r="BB26" s="28">
        <f t="shared" si="29"/>
        <v>170000000</v>
      </c>
      <c r="BC26" s="28">
        <f t="shared" si="29"/>
        <v>170000000</v>
      </c>
      <c r="BD26" s="28">
        <f t="shared" si="29"/>
        <v>170000000</v>
      </c>
      <c r="BE26" s="28">
        <f t="shared" si="29"/>
        <v>170000000</v>
      </c>
      <c r="BF26" s="28">
        <f t="shared" si="29"/>
        <v>170000000</v>
      </c>
      <c r="BG26" s="28">
        <f t="shared" si="29"/>
        <v>170000000</v>
      </c>
      <c r="BH26" s="28">
        <f t="shared" si="29"/>
        <v>170000000</v>
      </c>
      <c r="BI26" s="28">
        <f t="shared" si="29"/>
        <v>170000000</v>
      </c>
      <c r="BJ26" s="28">
        <f t="shared" si="29"/>
        <v>170000000</v>
      </c>
      <c r="BK26" s="28">
        <f t="shared" si="29"/>
        <v>170000000</v>
      </c>
      <c r="BL26" s="28">
        <f t="shared" si="29"/>
        <v>170000000</v>
      </c>
      <c r="BM26" s="28">
        <f t="shared" si="29"/>
        <v>170000000</v>
      </c>
      <c r="BN26" s="28">
        <f t="shared" si="29"/>
        <v>170000000</v>
      </c>
      <c r="BO26" s="28">
        <f t="shared" si="29"/>
        <v>170000000</v>
      </c>
      <c r="BP26" s="28">
        <f t="shared" si="29"/>
        <v>170000000</v>
      </c>
      <c r="BQ26" s="28">
        <f t="shared" si="29"/>
        <v>170000000</v>
      </c>
      <c r="BR26" s="28">
        <f t="shared" si="29"/>
        <v>170000000</v>
      </c>
      <c r="BS26" s="28">
        <f t="shared" si="29"/>
        <v>170000000</v>
      </c>
      <c r="BT26" s="28">
        <f t="shared" si="29"/>
        <v>170000000</v>
      </c>
      <c r="BU26" s="28">
        <f t="shared" si="29"/>
        <v>170000000</v>
      </c>
      <c r="BV26" s="28">
        <f t="shared" si="29"/>
        <v>170000000</v>
      </c>
      <c r="BW26" s="28">
        <f t="shared" si="29"/>
        <v>170000000</v>
      </c>
      <c r="BX26" s="28">
        <f t="shared" si="29"/>
        <v>170000000</v>
      </c>
      <c r="BY26" s="28">
        <f t="shared" si="29"/>
        <v>170000000</v>
      </c>
      <c r="BZ26" s="28">
        <f t="shared" si="29"/>
        <v>170000000</v>
      </c>
      <c r="CA26" s="28">
        <f t="shared" si="29"/>
        <v>170000000</v>
      </c>
      <c r="CB26" s="28">
        <f t="shared" si="29"/>
        <v>170000000</v>
      </c>
      <c r="CC26" s="28">
        <f t="shared" si="29"/>
        <v>170000000</v>
      </c>
      <c r="CD26" s="28">
        <f t="shared" si="29"/>
        <v>170000000</v>
      </c>
      <c r="CE26" s="28">
        <f t="shared" si="29"/>
        <v>170000000</v>
      </c>
      <c r="CF26" s="28">
        <f t="shared" ref="CF26:CL26" si="30">CE26+CF24</f>
        <v>170000000</v>
      </c>
      <c r="CG26" s="28">
        <f t="shared" si="30"/>
        <v>170000000</v>
      </c>
      <c r="CH26" s="28">
        <f t="shared" si="30"/>
        <v>170000000</v>
      </c>
      <c r="CI26" s="28">
        <f t="shared" si="30"/>
        <v>170000000</v>
      </c>
      <c r="CJ26" s="28">
        <f t="shared" si="30"/>
        <v>170000000</v>
      </c>
      <c r="CK26" s="28">
        <f t="shared" si="30"/>
        <v>170000000</v>
      </c>
      <c r="CL26" s="28">
        <f t="shared" si="30"/>
        <v>170000000</v>
      </c>
    </row>
  </sheetData>
  <conditionalFormatting sqref="K18:BL18">
    <cfRule type="cellIs" dxfId="23" priority="23" operator="lessThan">
      <formula>0</formula>
    </cfRule>
  </conditionalFormatting>
  <conditionalFormatting sqref="A2:Q2">
    <cfRule type="cellIs" dxfId="22" priority="22" stopIfTrue="1" operator="notEqual">
      <formula>0.6545646468</formula>
    </cfRule>
  </conditionalFormatting>
  <conditionalFormatting sqref="H10:CL15 CN10:CN15">
    <cfRule type="expression" dxfId="21" priority="20">
      <formula>ISNUMBER(SEARCH("Calcs.", _xlfn.FORMULATEXT(H10)))</formula>
    </cfRule>
  </conditionalFormatting>
  <conditionalFormatting sqref="H10:CL15 CN10:CN15">
    <cfRule type="expression" dxfId="20" priority="21">
      <formula>ISNUMBER(SEARCH("Assumption", _xlfn.FORMULATEXT(H10)))</formula>
    </cfRule>
  </conditionalFormatting>
  <conditionalFormatting sqref="S2:CL2">
    <cfRule type="cellIs" dxfId="19" priority="24" stopIfTrue="1" operator="notEqual">
      <formula>0.6545646468</formula>
    </cfRule>
  </conditionalFormatting>
  <conditionalFormatting sqref="R2">
    <cfRule type="cellIs" dxfId="18" priority="19" stopIfTrue="1" operator="notEqual">
      <formula>0.6545646468</formula>
    </cfRule>
  </conditionalFormatting>
  <conditionalFormatting sqref="CO10:DL11">
    <cfRule type="expression" dxfId="17" priority="15">
      <formula>ISNUMBER(SEARCH("Calcs.", _xlfn.FORMULATEXT(CO10)))</formula>
    </cfRule>
    <cfRule type="expression" dxfId="16" priority="16">
      <formula>ISNUMBER(SEARCH("Assumption", _xlfn.FORMULATEXT(CO10)))</formula>
    </cfRule>
    <cfRule type="expression" dxfId="15" priority="17">
      <formula>ISNUMBER(SEARCH("=", _xlfn.FORMULATEXT(CO10)))</formula>
    </cfRule>
    <cfRule type="expression" dxfId="14" priority="18">
      <formula>(ISNUMBER(SEARCH("=", _xlfn.FORMULATEXT(CO10)))*1=0)</formula>
    </cfRule>
  </conditionalFormatting>
  <conditionalFormatting sqref="CN1:DL1">
    <cfRule type="cellIs" dxfId="13" priority="14" stopIfTrue="1" operator="notEqual">
      <formula>0.6545646468</formula>
    </cfRule>
  </conditionalFormatting>
  <conditionalFormatting sqref="S3:CL4">
    <cfRule type="expression" dxfId="12" priority="10">
      <formula>ISNUMBER(SEARCH("Calcs.", _xlfn.FORMULATEXT(S3)))</formula>
    </cfRule>
    <cfRule type="expression" dxfId="11" priority="11">
      <formula>ISNUMBER(SEARCH("Assumption", _xlfn.FORMULATEXT(S3)))</formula>
    </cfRule>
    <cfRule type="expression" dxfId="10" priority="12">
      <formula>ISNUMBER(SEARCH("=", _xlfn.FORMULATEXT(S3)))</formula>
    </cfRule>
    <cfRule type="expression" dxfId="9" priority="13">
      <formula>(ISNUMBER(SEARCH("=", _xlfn.FORMULATEXT(S3)))*1=0)</formula>
    </cfRule>
  </conditionalFormatting>
  <conditionalFormatting sqref="CN3:DL4">
    <cfRule type="expression" dxfId="8" priority="6">
      <formula>ISNUMBER(SEARCH("Calcs.", _xlfn.FORMULATEXT(CN3)))</formula>
    </cfRule>
    <cfRule type="expression" dxfId="7" priority="7">
      <formula>ISNUMBER(SEARCH("Assumption", _xlfn.FORMULATEXT(CN3)))</formula>
    </cfRule>
    <cfRule type="expression" dxfId="6" priority="8">
      <formula>ISNUMBER(SEARCH("=", _xlfn.FORMULATEXT(CN3)))</formula>
    </cfRule>
    <cfRule type="expression" dxfId="5" priority="9">
      <formula>(ISNUMBER(SEARCH("=", _xlfn.FORMULATEXT(CN3)))*1=0)</formula>
    </cfRule>
  </conditionalFormatting>
  <conditionalFormatting sqref="L1:P1">
    <cfRule type="cellIs" dxfId="4" priority="5" stopIfTrue="1" operator="notEqual">
      <formula>0.6545646468</formula>
    </cfRule>
  </conditionalFormatting>
  <conditionalFormatting sqref="K1">
    <cfRule type="cellIs" dxfId="3" priority="4" stopIfTrue="1" operator="notEqual">
      <formula>0.6545646468</formula>
    </cfRule>
  </conditionalFormatting>
  <conditionalFormatting sqref="CN17:DL17 I17:CL17">
    <cfRule type="cellIs" dxfId="2" priority="3" operator="lessThan">
      <formula>0</formula>
    </cfRule>
  </conditionalFormatting>
  <conditionalFormatting sqref="R1:CL1">
    <cfRule type="cellIs" dxfId="1" priority="2" stopIfTrue="1" operator="notEqual">
      <formula>0.6545646468</formula>
    </cfRule>
  </conditionalFormatting>
  <conditionalFormatting sqref="R1:CL1">
    <cfRule type="expression" dxfId="0" priority="1">
      <formula>ISNUMBER(SEARCH("IS BS CF", _xlfn.FORMULATEXT(R1)))</formula>
    </cfRule>
  </conditionalFormatting>
  <dataValidations count="1">
    <dataValidation type="custom" allowBlank="1" showInputMessage="1" showErrorMessage="1" sqref="H20:H23" xr:uid="{EE44A07B-0B8A-4778-9BB6-78EF9B43F765}">
      <formula1>H20&gt;=0</formula1>
    </dataValidation>
  </dataValidations>
  <pageMargins left="0.7" right="0.7" top="0.75" bottom="0.75" header="0.3" footer="0.3"/>
  <pageSetup orientation="portrait" horizontalDpi="4294967292"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19137" r:id="rId4" name="EquityAddRowButton">
              <controlPr defaultSize="0" print="0" autoFill="0" autoPict="0" macro="[0]!EquityAddRow">
                <anchor moveWithCells="1" sizeWithCells="1">
                  <from>
                    <xdr:col>6</xdr:col>
                    <xdr:colOff>736600</xdr:colOff>
                    <xdr:row>10</xdr:row>
                    <xdr:rowOff>133350</xdr:rowOff>
                  </from>
                  <to>
                    <xdr:col>9</xdr:col>
                    <xdr:colOff>0</xdr:colOff>
                    <xdr:row>12</xdr:row>
                    <xdr:rowOff>0</xdr:rowOff>
                  </to>
                </anchor>
              </controlPr>
            </control>
          </mc:Choice>
        </mc:AlternateContent>
        <mc:AlternateContent xmlns:mc="http://schemas.openxmlformats.org/markup-compatibility/2006">
          <mc:Choice Requires="x14">
            <control shapeId="219138" r:id="rId5" name="EquityDeleteRowButton">
              <controlPr defaultSize="0" print="0" autoFill="0" autoPict="0" macro="[0]!EquityDeleteRow">
                <anchor moveWithCells="1" sizeWithCells="1">
                  <from>
                    <xdr:col>6</xdr:col>
                    <xdr:colOff>730250</xdr:colOff>
                    <xdr:row>12</xdr:row>
                    <xdr:rowOff>101600</xdr:rowOff>
                  </from>
                  <to>
                    <xdr:col>9</xdr:col>
                    <xdr:colOff>0</xdr:colOff>
                    <xdr:row>13</xdr:row>
                    <xdr:rowOff>158750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6B6435-2B43-4782-9ACC-73149BAFE6D9}">
  <sheetPr codeName="Sheet6"/>
  <dimension ref="DRJ313976:LOM420753"/>
  <sheetViews>
    <sheetView workbookViewId="0"/>
  </sheetViews>
  <sheetFormatPr defaultRowHeight="14.5" x14ac:dyDescent="0.35"/>
  <cols>
    <col min="17" max="90" width="8.7265625" customWidth="1"/>
    <col min="91" max="115" width="0" hidden="1" customWidth="1"/>
  </cols>
  <sheetData>
    <row r="313976" spans="3182:3182" x14ac:dyDescent="0.35">
      <c r="DRJ313976" t="s">
        <v>583</v>
      </c>
    </row>
    <row r="420753" spans="8515:8515" x14ac:dyDescent="0.35">
      <c r="LOM420753" t="s">
        <v>582</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4081503-DEA0-44D3-984B-11584C9CF08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Old R002 codes</vt:lpstr>
      <vt:lpstr>Old Codes</vt:lpstr>
      <vt:lpstr>Codes (3)</vt:lpstr>
      <vt:lpstr>ChatGPT testing</vt:lpstr>
      <vt:lpstr>Macro</vt:lpstr>
      <vt:lpstr>Data</vt:lpstr>
      <vt:lpstr>Validation</vt:lpstr>
      <vt:lpstr>Data validation</vt:lpstr>
      <vt:lpstr>Code list</vt:lpstr>
      <vt:lpstr>Codes</vt:lpstr>
      <vt:lpstr>IS BS CF</vt:lpstr>
      <vt:lpstr>Calcs.</vt:lpstr>
      <vt:lpstr>Corporate Overhead</vt:lpstr>
      <vt:lpstr>Equity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Joseph Orsi</dc:creator>
  <cp:lastModifiedBy>Joseph Orsi</cp:lastModifiedBy>
  <dcterms:created xsi:type="dcterms:W3CDTF">2023-11-08T13:23:26Z</dcterms:created>
  <dcterms:modified xsi:type="dcterms:W3CDTF">2024-04-30T15:43:44Z</dcterms:modified>
</cp:coreProperties>
</file>